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24000" windowHeight="9735"/>
  </bookViews>
  <sheets>
    <sheet name="LEVEL_2" sheetId="1" r:id="rId1"/>
    <sheet name="LEVEL1" sheetId="2" r:id="rId2"/>
    <sheet name="Indirect Cost" sheetId="3" r:id="rId3"/>
    <sheet name="Rev.1_Base" sheetId="4" r:id="rId4"/>
    <sheet name="Building list(Rev.2_220208)" sheetId="5" r:id="rId5"/>
    <sheet name="Spec" sheetId="6" r:id="rId6"/>
    <sheet name="물량단가 비교표" sheetId="7" r:id="rId7"/>
    <sheet name="사급자재  " sheetId="8" r:id="rId8"/>
    <sheet name="정민건설" sheetId="9" r:id="rId9"/>
    <sheet name="동해기지(건축)" sheetId="10"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 hidden="1">[3]대비표!#REF!</definedName>
    <definedName name="___P3" hidden="1">{#N/A,#N/A,FALSE,"배수1"}</definedName>
    <definedName name="___P4" hidden="1">{#N/A,#N/A,FALSE,"혼합골재"}</definedName>
    <definedName name="___P5" hidden="1">{#N/A,#N/A,FALSE,"배수1"}</definedName>
    <definedName name="___P6" hidden="1">{#N/A,#N/A,FALSE,"2~8번"}</definedName>
    <definedName name="___S3" hidden="1">{#N/A,#N/A,FALSE,"포장2"}</definedName>
    <definedName name="__123Graph_A" hidden="1">#REF!</definedName>
    <definedName name="__DemandLoad">TRUE</definedName>
    <definedName name="__IntlFixup">TRUE</definedName>
    <definedName name="__JHY1">[0]!__JHY1</definedName>
    <definedName name="__JHY2">[0]!__JHY2</definedName>
    <definedName name="__LKS1">[0]!__LKS1</definedName>
    <definedName name="__LKS2">[0]!__LKS2</definedName>
    <definedName name="__P3" hidden="1">{#N/A,#N/A,FALSE,"배수1"}</definedName>
    <definedName name="__P4" hidden="1">{#N/A,#N/A,FALSE,"혼합골재"}</definedName>
    <definedName name="__P5" hidden="1">{#N/A,#N/A,FALSE,"배수1"}</definedName>
    <definedName name="__P6" hidden="1">{#N/A,#N/A,FALSE,"2~8번"}</definedName>
    <definedName name="__S3" hidden="1">{#N/A,#N/A,FALSE,"포장2"}</definedName>
    <definedName name="_10A_61">#N/A</definedName>
    <definedName name="_10A_62">#N/A</definedName>
    <definedName name="_10A_64">#N/A</definedName>
    <definedName name="_10A_65">#N/A</definedName>
    <definedName name="_10A_66">#N/A</definedName>
    <definedName name="_10A_67">#N/A</definedName>
    <definedName name="_10A_68">#N/A</definedName>
    <definedName name="_10A_69">#N/A</definedName>
    <definedName name="_10A_70">#N/A</definedName>
    <definedName name="_10A_71">#N/A</definedName>
    <definedName name="_10A_72">#N/A</definedName>
    <definedName name="_10A_73">#N/A</definedName>
    <definedName name="_10A_74">#N/A</definedName>
    <definedName name="_10A_75">#N/A</definedName>
    <definedName name="_10A_76">#N/A</definedName>
    <definedName name="_10A_77">#N/A</definedName>
    <definedName name="_10A_78">#N/A</definedName>
    <definedName name="_10A_79">#N/A</definedName>
    <definedName name="_10A_80">#N/A</definedName>
    <definedName name="_10A_81">#N/A</definedName>
    <definedName name="_10A_82">#N/A</definedName>
    <definedName name="_10A_83">#N/A</definedName>
    <definedName name="_10A_84">#N/A</definedName>
    <definedName name="_10A_85">#N/A</definedName>
    <definedName name="_10A_86">#N/A</definedName>
    <definedName name="_10A_87">#N/A</definedName>
    <definedName name="_10A_88">#N/A</definedName>
    <definedName name="_10A_89">#N/A</definedName>
    <definedName name="_10A_90">#N/A</definedName>
    <definedName name="_10B_61">#N/A</definedName>
    <definedName name="_10B_62">#N/A</definedName>
    <definedName name="_10B_63">#N/A</definedName>
    <definedName name="_10B_64">#N/A</definedName>
    <definedName name="_10B_65">#N/A</definedName>
    <definedName name="_10B_66">#N/A</definedName>
    <definedName name="_10B_67">#N/A</definedName>
    <definedName name="_10B_68">#N/A</definedName>
    <definedName name="_10B_69">#N/A</definedName>
    <definedName name="_10B_70">#N/A</definedName>
    <definedName name="_10B_71">#N/A</definedName>
    <definedName name="_10B_72">#N/A</definedName>
    <definedName name="_10B_73">#N/A</definedName>
    <definedName name="_10B_74">#N/A</definedName>
    <definedName name="_10B_75">#N/A</definedName>
    <definedName name="_10B_76">#N/A</definedName>
    <definedName name="_10B_77">#N/A</definedName>
    <definedName name="_10B_78">#N/A</definedName>
    <definedName name="_10B_79">#N/A</definedName>
    <definedName name="_10B_80">#N/A</definedName>
    <definedName name="_10B_81">#N/A</definedName>
    <definedName name="_10B_82">#N/A</definedName>
    <definedName name="_10B_83">#N/A</definedName>
    <definedName name="_10B_84">#N/A</definedName>
    <definedName name="_10B_85">#N/A</definedName>
    <definedName name="_10B_86">#N/A</definedName>
    <definedName name="_10B_87">#N/A</definedName>
    <definedName name="_10B_88">#N/A</definedName>
    <definedName name="_10B_89">#N/A</definedName>
    <definedName name="_10B_90">#N/A</definedName>
    <definedName name="_10C_61">#N/A</definedName>
    <definedName name="_10C_62">#N/A</definedName>
    <definedName name="_10C_63">#N/A</definedName>
    <definedName name="_10C_64">#N/A</definedName>
    <definedName name="_10C_65">#N/A</definedName>
    <definedName name="_10C_66">#N/A</definedName>
    <definedName name="_10C_67">#N/A</definedName>
    <definedName name="_10C_68">#N/A</definedName>
    <definedName name="_10C_69">#N/A</definedName>
    <definedName name="_10C_70">#N/A</definedName>
    <definedName name="_10C_71">#N/A</definedName>
    <definedName name="_10C_72">#N/A</definedName>
    <definedName name="_10C_73">#N/A</definedName>
    <definedName name="_10C_74">#N/A</definedName>
    <definedName name="_10C_75">#N/A</definedName>
    <definedName name="_10C_76">#N/A</definedName>
    <definedName name="_10C_77">#N/A</definedName>
    <definedName name="_10C_78">#N/A</definedName>
    <definedName name="_10C_79">#N/A</definedName>
    <definedName name="_10C_80">#N/A</definedName>
    <definedName name="_10C_81">#N/A</definedName>
    <definedName name="_10C_82">#N/A</definedName>
    <definedName name="_10C_83">#N/A</definedName>
    <definedName name="_10C_84">#N/A</definedName>
    <definedName name="_10C_85">#N/A</definedName>
    <definedName name="_10C_86">#N/A</definedName>
    <definedName name="_10C_87">#N/A</definedName>
    <definedName name="_10C_88">#N/A</definedName>
    <definedName name="_10C_89">#N/A</definedName>
    <definedName name="_10C_90">#N/A</definedName>
    <definedName name="_11A1_" hidden="1">{#N/A,#N/A,TRUE,"Basic";#N/A,#N/A,TRUE,"EXT-TABLE";#N/A,#N/A,TRUE,"STEEL";#N/A,#N/A,TRUE,"INT-Table";#N/A,#N/A,TRUE,"STEEL";#N/A,#N/A,TRUE,"Door"}</definedName>
    <definedName name="_11A1__1" hidden="1">{#N/A,#N/A,TRUE,"Basic";#N/A,#N/A,TRUE,"EXT-TABLE";#N/A,#N/A,TRUE,"STEEL";#N/A,#N/A,TRUE,"INT-Table";#N/A,#N/A,TRUE,"STEEL";#N/A,#N/A,TRUE,"Door"}</definedName>
    <definedName name="_11A1__1_1" hidden="1">{#N/A,#N/A,TRUE,"Basic";#N/A,#N/A,TRUE,"EXT-TABLE";#N/A,#N/A,TRUE,"STEEL";#N/A,#N/A,TRUE,"INT-Table";#N/A,#N/A,TRUE,"STEEL";#N/A,#N/A,TRUE,"Door"}</definedName>
    <definedName name="_11A1__1_1_1" hidden="1">{#N/A,#N/A,TRUE,"Basic";#N/A,#N/A,TRUE,"EXT-TABLE";#N/A,#N/A,TRUE,"STEEL";#N/A,#N/A,TRUE,"INT-Table";#N/A,#N/A,TRUE,"STEEL";#N/A,#N/A,TRUE,"Door"}</definedName>
    <definedName name="_11A1__1_1_2" hidden="1">{#N/A,#N/A,TRUE,"Basic";#N/A,#N/A,TRUE,"EXT-TABLE";#N/A,#N/A,TRUE,"STEEL";#N/A,#N/A,TRUE,"INT-Table";#N/A,#N/A,TRUE,"STEEL";#N/A,#N/A,TRUE,"Door"}</definedName>
    <definedName name="_11A1__1_1_3" hidden="1">{#N/A,#N/A,TRUE,"Basic";#N/A,#N/A,TRUE,"EXT-TABLE";#N/A,#N/A,TRUE,"STEEL";#N/A,#N/A,TRUE,"INT-Table";#N/A,#N/A,TRUE,"STEEL";#N/A,#N/A,TRUE,"Door"}</definedName>
    <definedName name="_11A1__1_1_4" hidden="1">{#N/A,#N/A,TRUE,"Basic";#N/A,#N/A,TRUE,"EXT-TABLE";#N/A,#N/A,TRUE,"STEEL";#N/A,#N/A,TRUE,"INT-Table";#N/A,#N/A,TRUE,"STEEL";#N/A,#N/A,TRUE,"Door"}</definedName>
    <definedName name="_11A1__1_1_5" hidden="1">{#N/A,#N/A,TRUE,"Basic";#N/A,#N/A,TRUE,"EXT-TABLE";#N/A,#N/A,TRUE,"STEEL";#N/A,#N/A,TRUE,"INT-Table";#N/A,#N/A,TRUE,"STEEL";#N/A,#N/A,TRUE,"Door"}</definedName>
    <definedName name="_11A1__1_2" hidden="1">{#N/A,#N/A,TRUE,"Basic";#N/A,#N/A,TRUE,"EXT-TABLE";#N/A,#N/A,TRUE,"STEEL";#N/A,#N/A,TRUE,"INT-Table";#N/A,#N/A,TRUE,"STEEL";#N/A,#N/A,TRUE,"Door"}</definedName>
    <definedName name="_11A1__1_2_1" hidden="1">{#N/A,#N/A,TRUE,"Basic";#N/A,#N/A,TRUE,"EXT-TABLE";#N/A,#N/A,TRUE,"STEEL";#N/A,#N/A,TRUE,"INT-Table";#N/A,#N/A,TRUE,"STEEL";#N/A,#N/A,TRUE,"Door"}</definedName>
    <definedName name="_11A1__1_2_2" hidden="1">{#N/A,#N/A,TRUE,"Basic";#N/A,#N/A,TRUE,"EXT-TABLE";#N/A,#N/A,TRUE,"STEEL";#N/A,#N/A,TRUE,"INT-Table";#N/A,#N/A,TRUE,"STEEL";#N/A,#N/A,TRUE,"Door"}</definedName>
    <definedName name="_11A1__1_2_3" hidden="1">{#N/A,#N/A,TRUE,"Basic";#N/A,#N/A,TRUE,"EXT-TABLE";#N/A,#N/A,TRUE,"STEEL";#N/A,#N/A,TRUE,"INT-Table";#N/A,#N/A,TRUE,"STEEL";#N/A,#N/A,TRUE,"Door"}</definedName>
    <definedName name="_11A1__1_2_4" hidden="1">{#N/A,#N/A,TRUE,"Basic";#N/A,#N/A,TRUE,"EXT-TABLE";#N/A,#N/A,TRUE,"STEEL";#N/A,#N/A,TRUE,"INT-Table";#N/A,#N/A,TRUE,"STEEL";#N/A,#N/A,TRUE,"Door"}</definedName>
    <definedName name="_11A1__1_2_5" hidden="1">{#N/A,#N/A,TRUE,"Basic";#N/A,#N/A,TRUE,"EXT-TABLE";#N/A,#N/A,TRUE,"STEEL";#N/A,#N/A,TRUE,"INT-Table";#N/A,#N/A,TRUE,"STEEL";#N/A,#N/A,TRUE,"Door"}</definedName>
    <definedName name="_11A1__1_3" hidden="1">{#N/A,#N/A,TRUE,"Basic";#N/A,#N/A,TRUE,"EXT-TABLE";#N/A,#N/A,TRUE,"STEEL";#N/A,#N/A,TRUE,"INT-Table";#N/A,#N/A,TRUE,"STEEL";#N/A,#N/A,TRUE,"Door"}</definedName>
    <definedName name="_11A1__1_4" hidden="1">{#N/A,#N/A,TRUE,"Basic";#N/A,#N/A,TRUE,"EXT-TABLE";#N/A,#N/A,TRUE,"STEEL";#N/A,#N/A,TRUE,"INT-Table";#N/A,#N/A,TRUE,"STEEL";#N/A,#N/A,TRUE,"Door"}</definedName>
    <definedName name="_11A1__1_5" hidden="1">{#N/A,#N/A,TRUE,"Basic";#N/A,#N/A,TRUE,"EXT-TABLE";#N/A,#N/A,TRUE,"STEEL";#N/A,#N/A,TRUE,"INT-Table";#N/A,#N/A,TRUE,"STEEL";#N/A,#N/A,TRUE,"Door"}</definedName>
    <definedName name="_11A1__2" hidden="1">{#N/A,#N/A,TRUE,"Basic";#N/A,#N/A,TRUE,"EXT-TABLE";#N/A,#N/A,TRUE,"STEEL";#N/A,#N/A,TRUE,"INT-Table";#N/A,#N/A,TRUE,"STEEL";#N/A,#N/A,TRUE,"Door"}</definedName>
    <definedName name="_11A1__2_1" hidden="1">{#N/A,#N/A,TRUE,"Basic";#N/A,#N/A,TRUE,"EXT-TABLE";#N/A,#N/A,TRUE,"STEEL";#N/A,#N/A,TRUE,"INT-Table";#N/A,#N/A,TRUE,"STEEL";#N/A,#N/A,TRUE,"Door"}</definedName>
    <definedName name="_11A1__2_1_1" hidden="1">{#N/A,#N/A,TRUE,"Basic";#N/A,#N/A,TRUE,"EXT-TABLE";#N/A,#N/A,TRUE,"STEEL";#N/A,#N/A,TRUE,"INT-Table";#N/A,#N/A,TRUE,"STEEL";#N/A,#N/A,TRUE,"Door"}</definedName>
    <definedName name="_11A1__2_1_2" hidden="1">{#N/A,#N/A,TRUE,"Basic";#N/A,#N/A,TRUE,"EXT-TABLE";#N/A,#N/A,TRUE,"STEEL";#N/A,#N/A,TRUE,"INT-Table";#N/A,#N/A,TRUE,"STEEL";#N/A,#N/A,TRUE,"Door"}</definedName>
    <definedName name="_11A1__2_1_3" hidden="1">{#N/A,#N/A,TRUE,"Basic";#N/A,#N/A,TRUE,"EXT-TABLE";#N/A,#N/A,TRUE,"STEEL";#N/A,#N/A,TRUE,"INT-Table";#N/A,#N/A,TRUE,"STEEL";#N/A,#N/A,TRUE,"Door"}</definedName>
    <definedName name="_11A1__2_1_4" hidden="1">{#N/A,#N/A,TRUE,"Basic";#N/A,#N/A,TRUE,"EXT-TABLE";#N/A,#N/A,TRUE,"STEEL";#N/A,#N/A,TRUE,"INT-Table";#N/A,#N/A,TRUE,"STEEL";#N/A,#N/A,TRUE,"Door"}</definedName>
    <definedName name="_11A1__2_1_5" hidden="1">{#N/A,#N/A,TRUE,"Basic";#N/A,#N/A,TRUE,"EXT-TABLE";#N/A,#N/A,TRUE,"STEEL";#N/A,#N/A,TRUE,"INT-Table";#N/A,#N/A,TRUE,"STEEL";#N/A,#N/A,TRUE,"Door"}</definedName>
    <definedName name="_11A1__2_2" hidden="1">{#N/A,#N/A,TRUE,"Basic";#N/A,#N/A,TRUE,"EXT-TABLE";#N/A,#N/A,TRUE,"STEEL";#N/A,#N/A,TRUE,"INT-Table";#N/A,#N/A,TRUE,"STEEL";#N/A,#N/A,TRUE,"Door"}</definedName>
    <definedName name="_11A1__2_2_1" hidden="1">{#N/A,#N/A,TRUE,"Basic";#N/A,#N/A,TRUE,"EXT-TABLE";#N/A,#N/A,TRUE,"STEEL";#N/A,#N/A,TRUE,"INT-Table";#N/A,#N/A,TRUE,"STEEL";#N/A,#N/A,TRUE,"Door"}</definedName>
    <definedName name="_11A1__2_2_2" hidden="1">{#N/A,#N/A,TRUE,"Basic";#N/A,#N/A,TRUE,"EXT-TABLE";#N/A,#N/A,TRUE,"STEEL";#N/A,#N/A,TRUE,"INT-Table";#N/A,#N/A,TRUE,"STEEL";#N/A,#N/A,TRUE,"Door"}</definedName>
    <definedName name="_11A1__2_2_3" hidden="1">{#N/A,#N/A,TRUE,"Basic";#N/A,#N/A,TRUE,"EXT-TABLE";#N/A,#N/A,TRUE,"STEEL";#N/A,#N/A,TRUE,"INT-Table";#N/A,#N/A,TRUE,"STEEL";#N/A,#N/A,TRUE,"Door"}</definedName>
    <definedName name="_11A1__2_2_4" hidden="1">{#N/A,#N/A,TRUE,"Basic";#N/A,#N/A,TRUE,"EXT-TABLE";#N/A,#N/A,TRUE,"STEEL";#N/A,#N/A,TRUE,"INT-Table";#N/A,#N/A,TRUE,"STEEL";#N/A,#N/A,TRUE,"Door"}</definedName>
    <definedName name="_11A1__2_2_5" hidden="1">{#N/A,#N/A,TRUE,"Basic";#N/A,#N/A,TRUE,"EXT-TABLE";#N/A,#N/A,TRUE,"STEEL";#N/A,#N/A,TRUE,"INT-Table";#N/A,#N/A,TRUE,"STEEL";#N/A,#N/A,TRUE,"Door"}</definedName>
    <definedName name="_11A1__2_3" hidden="1">{#N/A,#N/A,TRUE,"Basic";#N/A,#N/A,TRUE,"EXT-TABLE";#N/A,#N/A,TRUE,"STEEL";#N/A,#N/A,TRUE,"INT-Table";#N/A,#N/A,TRUE,"STEEL";#N/A,#N/A,TRUE,"Door"}</definedName>
    <definedName name="_11A1__2_4" hidden="1">{#N/A,#N/A,TRUE,"Basic";#N/A,#N/A,TRUE,"EXT-TABLE";#N/A,#N/A,TRUE,"STEEL";#N/A,#N/A,TRUE,"INT-Table";#N/A,#N/A,TRUE,"STEEL";#N/A,#N/A,TRUE,"Door"}</definedName>
    <definedName name="_11A1__2_5" hidden="1">{#N/A,#N/A,TRUE,"Basic";#N/A,#N/A,TRUE,"EXT-TABLE";#N/A,#N/A,TRUE,"STEEL";#N/A,#N/A,TRUE,"INT-Table";#N/A,#N/A,TRUE,"STEEL";#N/A,#N/A,TRUE,"Door"}</definedName>
    <definedName name="_11A1__3" hidden="1">{#N/A,#N/A,TRUE,"Basic";#N/A,#N/A,TRUE,"EXT-TABLE";#N/A,#N/A,TRUE,"STEEL";#N/A,#N/A,TRUE,"INT-Table";#N/A,#N/A,TRUE,"STEEL";#N/A,#N/A,TRUE,"Door"}</definedName>
    <definedName name="_11A1__3_1" hidden="1">{#N/A,#N/A,TRUE,"Basic";#N/A,#N/A,TRUE,"EXT-TABLE";#N/A,#N/A,TRUE,"STEEL";#N/A,#N/A,TRUE,"INT-Table";#N/A,#N/A,TRUE,"STEEL";#N/A,#N/A,TRUE,"Door"}</definedName>
    <definedName name="_11A1__3_1_1" hidden="1">{#N/A,#N/A,TRUE,"Basic";#N/A,#N/A,TRUE,"EXT-TABLE";#N/A,#N/A,TRUE,"STEEL";#N/A,#N/A,TRUE,"INT-Table";#N/A,#N/A,TRUE,"STEEL";#N/A,#N/A,TRUE,"Door"}</definedName>
    <definedName name="_11A1__3_1_2" hidden="1">{#N/A,#N/A,TRUE,"Basic";#N/A,#N/A,TRUE,"EXT-TABLE";#N/A,#N/A,TRUE,"STEEL";#N/A,#N/A,TRUE,"INT-Table";#N/A,#N/A,TRUE,"STEEL";#N/A,#N/A,TRUE,"Door"}</definedName>
    <definedName name="_11A1__3_1_3" hidden="1">{#N/A,#N/A,TRUE,"Basic";#N/A,#N/A,TRUE,"EXT-TABLE";#N/A,#N/A,TRUE,"STEEL";#N/A,#N/A,TRUE,"INT-Table";#N/A,#N/A,TRUE,"STEEL";#N/A,#N/A,TRUE,"Door"}</definedName>
    <definedName name="_11A1__3_1_4" hidden="1">{#N/A,#N/A,TRUE,"Basic";#N/A,#N/A,TRUE,"EXT-TABLE";#N/A,#N/A,TRUE,"STEEL";#N/A,#N/A,TRUE,"INT-Table";#N/A,#N/A,TRUE,"STEEL";#N/A,#N/A,TRUE,"Door"}</definedName>
    <definedName name="_11A1__3_1_5" hidden="1">{#N/A,#N/A,TRUE,"Basic";#N/A,#N/A,TRUE,"EXT-TABLE";#N/A,#N/A,TRUE,"STEEL";#N/A,#N/A,TRUE,"INT-Table";#N/A,#N/A,TRUE,"STEEL";#N/A,#N/A,TRUE,"Door"}</definedName>
    <definedName name="_11A1__3_2" hidden="1">{#N/A,#N/A,TRUE,"Basic";#N/A,#N/A,TRUE,"EXT-TABLE";#N/A,#N/A,TRUE,"STEEL";#N/A,#N/A,TRUE,"INT-Table";#N/A,#N/A,TRUE,"STEEL";#N/A,#N/A,TRUE,"Door"}</definedName>
    <definedName name="_11A1__3_2_1" hidden="1">{#N/A,#N/A,TRUE,"Basic";#N/A,#N/A,TRUE,"EXT-TABLE";#N/A,#N/A,TRUE,"STEEL";#N/A,#N/A,TRUE,"INT-Table";#N/A,#N/A,TRUE,"STEEL";#N/A,#N/A,TRUE,"Door"}</definedName>
    <definedName name="_11A1__3_2_2" hidden="1">{#N/A,#N/A,TRUE,"Basic";#N/A,#N/A,TRUE,"EXT-TABLE";#N/A,#N/A,TRUE,"STEEL";#N/A,#N/A,TRUE,"INT-Table";#N/A,#N/A,TRUE,"STEEL";#N/A,#N/A,TRUE,"Door"}</definedName>
    <definedName name="_11A1__3_2_3" hidden="1">{#N/A,#N/A,TRUE,"Basic";#N/A,#N/A,TRUE,"EXT-TABLE";#N/A,#N/A,TRUE,"STEEL";#N/A,#N/A,TRUE,"INT-Table";#N/A,#N/A,TRUE,"STEEL";#N/A,#N/A,TRUE,"Door"}</definedName>
    <definedName name="_11A1__3_2_4" hidden="1">{#N/A,#N/A,TRUE,"Basic";#N/A,#N/A,TRUE,"EXT-TABLE";#N/A,#N/A,TRUE,"STEEL";#N/A,#N/A,TRUE,"INT-Table";#N/A,#N/A,TRUE,"STEEL";#N/A,#N/A,TRUE,"Door"}</definedName>
    <definedName name="_11A1__3_2_5" hidden="1">{#N/A,#N/A,TRUE,"Basic";#N/A,#N/A,TRUE,"EXT-TABLE";#N/A,#N/A,TRUE,"STEEL";#N/A,#N/A,TRUE,"INT-Table";#N/A,#N/A,TRUE,"STEEL";#N/A,#N/A,TRUE,"Door"}</definedName>
    <definedName name="_11A1__3_3" hidden="1">{#N/A,#N/A,TRUE,"Basic";#N/A,#N/A,TRUE,"EXT-TABLE";#N/A,#N/A,TRUE,"STEEL";#N/A,#N/A,TRUE,"INT-Table";#N/A,#N/A,TRUE,"STEEL";#N/A,#N/A,TRUE,"Door"}</definedName>
    <definedName name="_11A1__3_4" hidden="1">{#N/A,#N/A,TRUE,"Basic";#N/A,#N/A,TRUE,"EXT-TABLE";#N/A,#N/A,TRUE,"STEEL";#N/A,#N/A,TRUE,"INT-Table";#N/A,#N/A,TRUE,"STEEL";#N/A,#N/A,TRUE,"Door"}</definedName>
    <definedName name="_11A1__3_5" hidden="1">{#N/A,#N/A,TRUE,"Basic";#N/A,#N/A,TRUE,"EXT-TABLE";#N/A,#N/A,TRUE,"STEEL";#N/A,#N/A,TRUE,"INT-Table";#N/A,#N/A,TRUE,"STEEL";#N/A,#N/A,TRUE,"Door"}</definedName>
    <definedName name="_11A1__4" hidden="1">{#N/A,#N/A,TRUE,"Basic";#N/A,#N/A,TRUE,"EXT-TABLE";#N/A,#N/A,TRUE,"STEEL";#N/A,#N/A,TRUE,"INT-Table";#N/A,#N/A,TRUE,"STEEL";#N/A,#N/A,TRUE,"Door"}</definedName>
    <definedName name="_11A1__4_1" hidden="1">{#N/A,#N/A,TRUE,"Basic";#N/A,#N/A,TRUE,"EXT-TABLE";#N/A,#N/A,TRUE,"STEEL";#N/A,#N/A,TRUE,"INT-Table";#N/A,#N/A,TRUE,"STEEL";#N/A,#N/A,TRUE,"Door"}</definedName>
    <definedName name="_11A1__4_1_1" hidden="1">{#N/A,#N/A,TRUE,"Basic";#N/A,#N/A,TRUE,"EXT-TABLE";#N/A,#N/A,TRUE,"STEEL";#N/A,#N/A,TRUE,"INT-Table";#N/A,#N/A,TRUE,"STEEL";#N/A,#N/A,TRUE,"Door"}</definedName>
    <definedName name="_11A1__4_1_2" hidden="1">{#N/A,#N/A,TRUE,"Basic";#N/A,#N/A,TRUE,"EXT-TABLE";#N/A,#N/A,TRUE,"STEEL";#N/A,#N/A,TRUE,"INT-Table";#N/A,#N/A,TRUE,"STEEL";#N/A,#N/A,TRUE,"Door"}</definedName>
    <definedName name="_11A1__4_1_3" hidden="1">{#N/A,#N/A,TRUE,"Basic";#N/A,#N/A,TRUE,"EXT-TABLE";#N/A,#N/A,TRUE,"STEEL";#N/A,#N/A,TRUE,"INT-Table";#N/A,#N/A,TRUE,"STEEL";#N/A,#N/A,TRUE,"Door"}</definedName>
    <definedName name="_11A1__4_1_4" hidden="1">{#N/A,#N/A,TRUE,"Basic";#N/A,#N/A,TRUE,"EXT-TABLE";#N/A,#N/A,TRUE,"STEEL";#N/A,#N/A,TRUE,"INT-Table";#N/A,#N/A,TRUE,"STEEL";#N/A,#N/A,TRUE,"Door"}</definedName>
    <definedName name="_11A1__4_1_5" hidden="1">{#N/A,#N/A,TRUE,"Basic";#N/A,#N/A,TRUE,"EXT-TABLE";#N/A,#N/A,TRUE,"STEEL";#N/A,#N/A,TRUE,"INT-Table";#N/A,#N/A,TRUE,"STEEL";#N/A,#N/A,TRUE,"Door"}</definedName>
    <definedName name="_11A1__4_2" hidden="1">{#N/A,#N/A,TRUE,"Basic";#N/A,#N/A,TRUE,"EXT-TABLE";#N/A,#N/A,TRUE,"STEEL";#N/A,#N/A,TRUE,"INT-Table";#N/A,#N/A,TRUE,"STEEL";#N/A,#N/A,TRUE,"Door"}</definedName>
    <definedName name="_11A1__4_2_1" hidden="1">{#N/A,#N/A,TRUE,"Basic";#N/A,#N/A,TRUE,"EXT-TABLE";#N/A,#N/A,TRUE,"STEEL";#N/A,#N/A,TRUE,"INT-Table";#N/A,#N/A,TRUE,"STEEL";#N/A,#N/A,TRUE,"Door"}</definedName>
    <definedName name="_11A1__4_2_2" hidden="1">{#N/A,#N/A,TRUE,"Basic";#N/A,#N/A,TRUE,"EXT-TABLE";#N/A,#N/A,TRUE,"STEEL";#N/A,#N/A,TRUE,"INT-Table";#N/A,#N/A,TRUE,"STEEL";#N/A,#N/A,TRUE,"Door"}</definedName>
    <definedName name="_11A1__4_2_3" hidden="1">{#N/A,#N/A,TRUE,"Basic";#N/A,#N/A,TRUE,"EXT-TABLE";#N/A,#N/A,TRUE,"STEEL";#N/A,#N/A,TRUE,"INT-Table";#N/A,#N/A,TRUE,"STEEL";#N/A,#N/A,TRUE,"Door"}</definedName>
    <definedName name="_11A1__4_2_4" hidden="1">{#N/A,#N/A,TRUE,"Basic";#N/A,#N/A,TRUE,"EXT-TABLE";#N/A,#N/A,TRUE,"STEEL";#N/A,#N/A,TRUE,"INT-Table";#N/A,#N/A,TRUE,"STEEL";#N/A,#N/A,TRUE,"Door"}</definedName>
    <definedName name="_11A1__4_2_5" hidden="1">{#N/A,#N/A,TRUE,"Basic";#N/A,#N/A,TRUE,"EXT-TABLE";#N/A,#N/A,TRUE,"STEEL";#N/A,#N/A,TRUE,"INT-Table";#N/A,#N/A,TRUE,"STEEL";#N/A,#N/A,TRUE,"Door"}</definedName>
    <definedName name="_11A1__4_3" hidden="1">{#N/A,#N/A,TRUE,"Basic";#N/A,#N/A,TRUE,"EXT-TABLE";#N/A,#N/A,TRUE,"STEEL";#N/A,#N/A,TRUE,"INT-Table";#N/A,#N/A,TRUE,"STEEL";#N/A,#N/A,TRUE,"Door"}</definedName>
    <definedName name="_11A1__4_4" hidden="1">{#N/A,#N/A,TRUE,"Basic";#N/A,#N/A,TRUE,"EXT-TABLE";#N/A,#N/A,TRUE,"STEEL";#N/A,#N/A,TRUE,"INT-Table";#N/A,#N/A,TRUE,"STEEL";#N/A,#N/A,TRUE,"Door"}</definedName>
    <definedName name="_11A1__4_5" hidden="1">{#N/A,#N/A,TRUE,"Basic";#N/A,#N/A,TRUE,"EXT-TABLE";#N/A,#N/A,TRUE,"STEEL";#N/A,#N/A,TRUE,"INT-Table";#N/A,#N/A,TRUE,"STEEL";#N/A,#N/A,TRUE,"Door"}</definedName>
    <definedName name="_11A1__5" hidden="1">{#N/A,#N/A,TRUE,"Basic";#N/A,#N/A,TRUE,"EXT-TABLE";#N/A,#N/A,TRUE,"STEEL";#N/A,#N/A,TRUE,"INT-Table";#N/A,#N/A,TRUE,"STEEL";#N/A,#N/A,TRUE,"Door"}</definedName>
    <definedName name="_11A1__5_1" hidden="1">{#N/A,#N/A,TRUE,"Basic";#N/A,#N/A,TRUE,"EXT-TABLE";#N/A,#N/A,TRUE,"STEEL";#N/A,#N/A,TRUE,"INT-Table";#N/A,#N/A,TRUE,"STEEL";#N/A,#N/A,TRUE,"Door"}</definedName>
    <definedName name="_11A1__5_1_1" hidden="1">{#N/A,#N/A,TRUE,"Basic";#N/A,#N/A,TRUE,"EXT-TABLE";#N/A,#N/A,TRUE,"STEEL";#N/A,#N/A,TRUE,"INT-Table";#N/A,#N/A,TRUE,"STEEL";#N/A,#N/A,TRUE,"Door"}</definedName>
    <definedName name="_11A1__5_1_2" hidden="1">{#N/A,#N/A,TRUE,"Basic";#N/A,#N/A,TRUE,"EXT-TABLE";#N/A,#N/A,TRUE,"STEEL";#N/A,#N/A,TRUE,"INT-Table";#N/A,#N/A,TRUE,"STEEL";#N/A,#N/A,TRUE,"Door"}</definedName>
    <definedName name="_11A1__5_1_3" hidden="1">{#N/A,#N/A,TRUE,"Basic";#N/A,#N/A,TRUE,"EXT-TABLE";#N/A,#N/A,TRUE,"STEEL";#N/A,#N/A,TRUE,"INT-Table";#N/A,#N/A,TRUE,"STEEL";#N/A,#N/A,TRUE,"Door"}</definedName>
    <definedName name="_11A1__5_1_4" hidden="1">{#N/A,#N/A,TRUE,"Basic";#N/A,#N/A,TRUE,"EXT-TABLE";#N/A,#N/A,TRUE,"STEEL";#N/A,#N/A,TRUE,"INT-Table";#N/A,#N/A,TRUE,"STEEL";#N/A,#N/A,TRUE,"Door"}</definedName>
    <definedName name="_11A1__5_1_5" hidden="1">{#N/A,#N/A,TRUE,"Basic";#N/A,#N/A,TRUE,"EXT-TABLE";#N/A,#N/A,TRUE,"STEEL";#N/A,#N/A,TRUE,"INT-Table";#N/A,#N/A,TRUE,"STEEL";#N/A,#N/A,TRUE,"Door"}</definedName>
    <definedName name="_11A1__5_2" hidden="1">{#N/A,#N/A,TRUE,"Basic";#N/A,#N/A,TRUE,"EXT-TABLE";#N/A,#N/A,TRUE,"STEEL";#N/A,#N/A,TRUE,"INT-Table";#N/A,#N/A,TRUE,"STEEL";#N/A,#N/A,TRUE,"Door"}</definedName>
    <definedName name="_11A1__5_2_1" hidden="1">{#N/A,#N/A,TRUE,"Basic";#N/A,#N/A,TRUE,"EXT-TABLE";#N/A,#N/A,TRUE,"STEEL";#N/A,#N/A,TRUE,"INT-Table";#N/A,#N/A,TRUE,"STEEL";#N/A,#N/A,TRUE,"Door"}</definedName>
    <definedName name="_11A1__5_2_2" hidden="1">{#N/A,#N/A,TRUE,"Basic";#N/A,#N/A,TRUE,"EXT-TABLE";#N/A,#N/A,TRUE,"STEEL";#N/A,#N/A,TRUE,"INT-Table";#N/A,#N/A,TRUE,"STEEL";#N/A,#N/A,TRUE,"Door"}</definedName>
    <definedName name="_11A1__5_2_3" hidden="1">{#N/A,#N/A,TRUE,"Basic";#N/A,#N/A,TRUE,"EXT-TABLE";#N/A,#N/A,TRUE,"STEEL";#N/A,#N/A,TRUE,"INT-Table";#N/A,#N/A,TRUE,"STEEL";#N/A,#N/A,TRUE,"Door"}</definedName>
    <definedName name="_11A1__5_2_4" hidden="1">{#N/A,#N/A,TRUE,"Basic";#N/A,#N/A,TRUE,"EXT-TABLE";#N/A,#N/A,TRUE,"STEEL";#N/A,#N/A,TRUE,"INT-Table";#N/A,#N/A,TRUE,"STEEL";#N/A,#N/A,TRUE,"Door"}</definedName>
    <definedName name="_11A1__5_2_5" hidden="1">{#N/A,#N/A,TRUE,"Basic";#N/A,#N/A,TRUE,"EXT-TABLE";#N/A,#N/A,TRUE,"STEEL";#N/A,#N/A,TRUE,"INT-Table";#N/A,#N/A,TRUE,"STEEL";#N/A,#N/A,TRUE,"Door"}</definedName>
    <definedName name="_11A1__5_3" hidden="1">{#N/A,#N/A,TRUE,"Basic";#N/A,#N/A,TRUE,"EXT-TABLE";#N/A,#N/A,TRUE,"STEEL";#N/A,#N/A,TRUE,"INT-Table";#N/A,#N/A,TRUE,"STEEL";#N/A,#N/A,TRUE,"Door"}</definedName>
    <definedName name="_11A1__5_4" hidden="1">{#N/A,#N/A,TRUE,"Basic";#N/A,#N/A,TRUE,"EXT-TABLE";#N/A,#N/A,TRUE,"STEEL";#N/A,#N/A,TRUE,"INT-Table";#N/A,#N/A,TRUE,"STEEL";#N/A,#N/A,TRUE,"Door"}</definedName>
    <definedName name="_11A1__5_5" hidden="1">{#N/A,#N/A,TRUE,"Basic";#N/A,#N/A,TRUE,"EXT-TABLE";#N/A,#N/A,TRUE,"STEEL";#N/A,#N/A,TRUE,"INT-Table";#N/A,#N/A,TRUE,"STEEL";#N/A,#N/A,TRUE,"Door"}</definedName>
    <definedName name="_12A_1">#N/A</definedName>
    <definedName name="_12A_10">#N/A</definedName>
    <definedName name="_12A_11">#N/A</definedName>
    <definedName name="_12A_12">#N/A</definedName>
    <definedName name="_12A_13">#N/A</definedName>
    <definedName name="_12A_14">#N/A</definedName>
    <definedName name="_12A_15">#N/A</definedName>
    <definedName name="_12A_16">#N/A</definedName>
    <definedName name="_12A_17">#N/A</definedName>
    <definedName name="_12A_18">#N/A</definedName>
    <definedName name="_12A_19">#N/A</definedName>
    <definedName name="_12A_2">#N/A</definedName>
    <definedName name="_12A_20">#N/A</definedName>
    <definedName name="_12A_21">#N/A</definedName>
    <definedName name="_12A_22">#N/A</definedName>
    <definedName name="_12A_23">#N/A</definedName>
    <definedName name="_12A_24">#N/A</definedName>
    <definedName name="_12A_25">#N/A</definedName>
    <definedName name="_12A_26">#N/A</definedName>
    <definedName name="_12A_27">#N/A</definedName>
    <definedName name="_12A_28">#N/A</definedName>
    <definedName name="_12A_29">#N/A</definedName>
    <definedName name="_12A_3">#N/A</definedName>
    <definedName name="_12A_30">#N/A</definedName>
    <definedName name="_12A_31">#N/A</definedName>
    <definedName name="_12A_32">#N/A</definedName>
    <definedName name="_12A_33">#N/A</definedName>
    <definedName name="_12A_34">#N/A</definedName>
    <definedName name="_12A_35">#N/A</definedName>
    <definedName name="_12A_36">#N/A</definedName>
    <definedName name="_12A_37">#N/A</definedName>
    <definedName name="_12A_38">#N/A</definedName>
    <definedName name="_12A_39">#N/A</definedName>
    <definedName name="_12A_4">#N/A</definedName>
    <definedName name="_12A_40">#N/A</definedName>
    <definedName name="_12A_41">#N/A</definedName>
    <definedName name="_12A_42">#N/A</definedName>
    <definedName name="_12A_43">#N/A</definedName>
    <definedName name="_12A_44">#N/A</definedName>
    <definedName name="_12A_45">#N/A</definedName>
    <definedName name="_12A_46">#N/A</definedName>
    <definedName name="_12A_47">#N/A</definedName>
    <definedName name="_12A_48">#N/A</definedName>
    <definedName name="_12A_49">#N/A</definedName>
    <definedName name="_12A_5">#N/A</definedName>
    <definedName name="_12A_50">#N/A</definedName>
    <definedName name="_12A_51">#N/A</definedName>
    <definedName name="_12A_52">#N/A</definedName>
    <definedName name="_12A_53">#N/A</definedName>
    <definedName name="_12A_54">#N/A</definedName>
    <definedName name="_12A_55">#N/A</definedName>
    <definedName name="_12A_56">#N/A</definedName>
    <definedName name="_12A_57">#N/A</definedName>
    <definedName name="_12A_58">#N/A</definedName>
    <definedName name="_12A_59">#N/A</definedName>
    <definedName name="_12A_6">#N/A</definedName>
    <definedName name="_12A_60">#N/A</definedName>
    <definedName name="_12A_61">#N/A</definedName>
    <definedName name="_12A_62">#N/A</definedName>
    <definedName name="_12A_63">#N/A</definedName>
    <definedName name="_12A_64">#N/A</definedName>
    <definedName name="_12A_65">#N/A</definedName>
    <definedName name="_12A_66">#N/A</definedName>
    <definedName name="_12A_67">#N/A</definedName>
    <definedName name="_12A_68">#N/A</definedName>
    <definedName name="_12A_69">#N/A</definedName>
    <definedName name="_12A_7">#N/A</definedName>
    <definedName name="_12A_70">#N/A</definedName>
    <definedName name="_12A_71">#N/A</definedName>
    <definedName name="_12A_72">#N/A</definedName>
    <definedName name="_12A_73">#N/A</definedName>
    <definedName name="_12A_74">#N/A</definedName>
    <definedName name="_12A_75">#N/A</definedName>
    <definedName name="_12A_76">#N/A</definedName>
    <definedName name="_12A_77">#N/A</definedName>
    <definedName name="_12A_78">#N/A</definedName>
    <definedName name="_12A_79">#N/A</definedName>
    <definedName name="_12A_8">#N/A</definedName>
    <definedName name="_12A_80">#N/A</definedName>
    <definedName name="_12A_81">#N/A</definedName>
    <definedName name="_12A_9">#N/A</definedName>
    <definedName name="_12B_1">#N/A</definedName>
    <definedName name="_12B_10">#N/A</definedName>
    <definedName name="_12B_11">#N/A</definedName>
    <definedName name="_12B_12">#N/A</definedName>
    <definedName name="_12B_13">#N/A</definedName>
    <definedName name="_12B_14">#N/A</definedName>
    <definedName name="_12B_15">#N/A</definedName>
    <definedName name="_12B_16">#N/A</definedName>
    <definedName name="_12B_17">#N/A</definedName>
    <definedName name="_12B_18">#N/A</definedName>
    <definedName name="_12B_19">#N/A</definedName>
    <definedName name="_12B_2">#N/A</definedName>
    <definedName name="_12B_20">#N/A</definedName>
    <definedName name="_12B_21">#N/A</definedName>
    <definedName name="_12B_22">#N/A</definedName>
    <definedName name="_12B_23">#N/A</definedName>
    <definedName name="_12B_24">#N/A</definedName>
    <definedName name="_12B_25">#N/A</definedName>
    <definedName name="_12B_26">#N/A</definedName>
    <definedName name="_12B_27">#N/A</definedName>
    <definedName name="_12B_28">#N/A</definedName>
    <definedName name="_12B_29">#N/A</definedName>
    <definedName name="_12B_3">#N/A</definedName>
    <definedName name="_12B_30">#N/A</definedName>
    <definedName name="_12B_31">#N/A</definedName>
    <definedName name="_12B_32">#N/A</definedName>
    <definedName name="_12B_33">#N/A</definedName>
    <definedName name="_12B_34">#N/A</definedName>
    <definedName name="_12B_35">#N/A</definedName>
    <definedName name="_12B_36">#N/A</definedName>
    <definedName name="_12B_37">#N/A</definedName>
    <definedName name="_12B_38">#N/A</definedName>
    <definedName name="_12B_39">#N/A</definedName>
    <definedName name="_12B_4">#N/A</definedName>
    <definedName name="_12B_40">#N/A</definedName>
    <definedName name="_12B_41">#N/A</definedName>
    <definedName name="_12B_42">#N/A</definedName>
    <definedName name="_12B_43">#N/A</definedName>
    <definedName name="_12B_44">#N/A</definedName>
    <definedName name="_12B_45">#N/A</definedName>
    <definedName name="_12B_46">#N/A</definedName>
    <definedName name="_12B_47">#N/A</definedName>
    <definedName name="_12B_48">#N/A</definedName>
    <definedName name="_12B_49">#N/A</definedName>
    <definedName name="_12B_5">#N/A</definedName>
    <definedName name="_12B_50">#N/A</definedName>
    <definedName name="_12B_51">#N/A</definedName>
    <definedName name="_12B_52">#N/A</definedName>
    <definedName name="_12B_53">#N/A</definedName>
    <definedName name="_12B_54">#N/A</definedName>
    <definedName name="_12B_55">#N/A</definedName>
    <definedName name="_12B_56">#N/A</definedName>
    <definedName name="_12B_57">#N/A</definedName>
    <definedName name="_12B_58">#N/A</definedName>
    <definedName name="_12B_59">#N/A</definedName>
    <definedName name="_12B_6">#N/A</definedName>
    <definedName name="_12B_60">#N/A</definedName>
    <definedName name="_12B_61">#N/A</definedName>
    <definedName name="_12B_62">#N/A</definedName>
    <definedName name="_12B_63">#N/A</definedName>
    <definedName name="_12B_64">#N/A</definedName>
    <definedName name="_12B_65">#N/A</definedName>
    <definedName name="_12B_66">#N/A</definedName>
    <definedName name="_12B_67">#N/A</definedName>
    <definedName name="_12B_68">#N/A</definedName>
    <definedName name="_12B_69">#N/A</definedName>
    <definedName name="_12B_7">#N/A</definedName>
    <definedName name="_12B_70">#N/A</definedName>
    <definedName name="_12B_71">#N/A</definedName>
    <definedName name="_12B_72">#N/A</definedName>
    <definedName name="_12B_73">#N/A</definedName>
    <definedName name="_12B_74">#N/A</definedName>
    <definedName name="_12B_75">#N/A</definedName>
    <definedName name="_12B_76">#N/A</definedName>
    <definedName name="_12B_77">#N/A</definedName>
    <definedName name="_12B_78">#N/A</definedName>
    <definedName name="_12B_79">#N/A</definedName>
    <definedName name="_12B_8">#N/A</definedName>
    <definedName name="_12B_80">#N/A</definedName>
    <definedName name="_12B_81">#N/A</definedName>
    <definedName name="_12B_9">#N/A</definedName>
    <definedName name="_12C_1">#N/A</definedName>
    <definedName name="_12C_10">#N/A</definedName>
    <definedName name="_12C_11">#N/A</definedName>
    <definedName name="_12C_12">#N/A</definedName>
    <definedName name="_12C_13">#N/A</definedName>
    <definedName name="_12C_14">#N/A</definedName>
    <definedName name="_12C_15">#N/A</definedName>
    <definedName name="_12C_16">#N/A</definedName>
    <definedName name="_12C_17">#N/A</definedName>
    <definedName name="_12C_18">#N/A</definedName>
    <definedName name="_12C_19">#N/A</definedName>
    <definedName name="_12C_2">#N/A</definedName>
    <definedName name="_12C_20">#N/A</definedName>
    <definedName name="_12C_21">#N/A</definedName>
    <definedName name="_12C_22">#N/A</definedName>
    <definedName name="_12C_23">#N/A</definedName>
    <definedName name="_12C_24">#N/A</definedName>
    <definedName name="_12C_25">#N/A</definedName>
    <definedName name="_12C_26">#N/A</definedName>
    <definedName name="_12C_27">#N/A</definedName>
    <definedName name="_12C_28">#N/A</definedName>
    <definedName name="_12C_29">#N/A</definedName>
    <definedName name="_12C_3">#N/A</definedName>
    <definedName name="_12C_30">#N/A</definedName>
    <definedName name="_12C_31">#N/A</definedName>
    <definedName name="_12C_32">#N/A</definedName>
    <definedName name="_12C_33">#N/A</definedName>
    <definedName name="_12C_34">#N/A</definedName>
    <definedName name="_12C_35">#N/A</definedName>
    <definedName name="_12C_36">#N/A</definedName>
    <definedName name="_12C_37">#N/A</definedName>
    <definedName name="_12C_38">#N/A</definedName>
    <definedName name="_12C_39">#N/A</definedName>
    <definedName name="_12C_4">#N/A</definedName>
    <definedName name="_12C_40">#N/A</definedName>
    <definedName name="_12C_41">#N/A</definedName>
    <definedName name="_12C_42">#N/A</definedName>
    <definedName name="_12C_43">#N/A</definedName>
    <definedName name="_12C_44">#N/A</definedName>
    <definedName name="_12C_45">#N/A</definedName>
    <definedName name="_12C_46">#N/A</definedName>
    <definedName name="_12C_47">#N/A</definedName>
    <definedName name="_12C_48">#N/A</definedName>
    <definedName name="_12C_49">#N/A</definedName>
    <definedName name="_12C_5">#N/A</definedName>
    <definedName name="_12C_50">#N/A</definedName>
    <definedName name="_12C_51">#N/A</definedName>
    <definedName name="_12C_52">#N/A</definedName>
    <definedName name="_12C_53">#N/A</definedName>
    <definedName name="_12C_54">#N/A</definedName>
    <definedName name="_12C_55">#N/A</definedName>
    <definedName name="_12C_56">#N/A</definedName>
    <definedName name="_12C_57">#N/A</definedName>
    <definedName name="_12C_58">#N/A</definedName>
    <definedName name="_12C_59">#N/A</definedName>
    <definedName name="_12C_6">#N/A</definedName>
    <definedName name="_12C_60">#N/A</definedName>
    <definedName name="_12C_61">#N/A</definedName>
    <definedName name="_12C_62">#N/A</definedName>
    <definedName name="_12C_63">#N/A</definedName>
    <definedName name="_12C_64">#N/A</definedName>
    <definedName name="_12C_65">#N/A</definedName>
    <definedName name="_12C_66">#N/A</definedName>
    <definedName name="_12C_67">#N/A</definedName>
    <definedName name="_12C_68">#N/A</definedName>
    <definedName name="_12C_69">#N/A</definedName>
    <definedName name="_12C_7">#N/A</definedName>
    <definedName name="_12C_70">#N/A</definedName>
    <definedName name="_12C_71">#N/A</definedName>
    <definedName name="_12C_72">#N/A</definedName>
    <definedName name="_12C_73">#N/A</definedName>
    <definedName name="_12C_74">#N/A</definedName>
    <definedName name="_12C_75">#N/A</definedName>
    <definedName name="_12C_76">#N/A</definedName>
    <definedName name="_12C_77">#N/A</definedName>
    <definedName name="_12C_78">#N/A</definedName>
    <definedName name="_12C_79">#N/A</definedName>
    <definedName name="_12C_8">#N/A</definedName>
    <definedName name="_12C_80">#N/A</definedName>
    <definedName name="_12C_81">#N/A</definedName>
    <definedName name="_12C_9">#N/A</definedName>
    <definedName name="_14A_1">#N/A</definedName>
    <definedName name="_14A_10">#N/A</definedName>
    <definedName name="_14A_11">#N/A</definedName>
    <definedName name="_14A_12">#N/A</definedName>
    <definedName name="_14A_13">#N/A</definedName>
    <definedName name="_14A_14">#N/A</definedName>
    <definedName name="_14A_15">#N/A</definedName>
    <definedName name="_14A_16">#N/A</definedName>
    <definedName name="_14A_17">#N/A</definedName>
    <definedName name="_14A_18">#N/A</definedName>
    <definedName name="_14A_19">#N/A</definedName>
    <definedName name="_14A_2">#N/A</definedName>
    <definedName name="_14A_20">#N/A</definedName>
    <definedName name="_14A_21">#N/A</definedName>
    <definedName name="_14A_22">#N/A</definedName>
    <definedName name="_14A_23">#N/A</definedName>
    <definedName name="_14A_24">#N/A</definedName>
    <definedName name="_14A_25">#N/A</definedName>
    <definedName name="_14A_26">#N/A</definedName>
    <definedName name="_14A_27">#N/A</definedName>
    <definedName name="_14A_28">#N/A</definedName>
    <definedName name="_14A_29">#N/A</definedName>
    <definedName name="_14A_3">#N/A</definedName>
    <definedName name="_14A_30">#N/A</definedName>
    <definedName name="_14A_4">#N/A</definedName>
    <definedName name="_14A_5">#N/A</definedName>
    <definedName name="_14A_6">#N/A</definedName>
    <definedName name="_14A_7">#N/A</definedName>
    <definedName name="_14A_8">#N/A</definedName>
    <definedName name="_14A_9">#N/A</definedName>
    <definedName name="_14B_1">#N/A</definedName>
    <definedName name="_14B_10">#N/A</definedName>
    <definedName name="_14B_11">#N/A</definedName>
    <definedName name="_14B_12">#N/A</definedName>
    <definedName name="_14B_13">#N/A</definedName>
    <definedName name="_14B_14">#N/A</definedName>
    <definedName name="_14B_15">#N/A</definedName>
    <definedName name="_14B_16">#N/A</definedName>
    <definedName name="_14B_17">#N/A</definedName>
    <definedName name="_14B_18">#N/A</definedName>
    <definedName name="_14B_19">#N/A</definedName>
    <definedName name="_14B_2">#N/A</definedName>
    <definedName name="_14B_20">#N/A</definedName>
    <definedName name="_14B_21">#N/A</definedName>
    <definedName name="_14B_22">#N/A</definedName>
    <definedName name="_14B_23">#N/A</definedName>
    <definedName name="_14B_24">#N/A</definedName>
    <definedName name="_14B_25">#N/A</definedName>
    <definedName name="_14B_26">#N/A</definedName>
    <definedName name="_14B_27">#N/A</definedName>
    <definedName name="_14B_28">#N/A</definedName>
    <definedName name="_14B_29">#N/A</definedName>
    <definedName name="_14B_3">#N/A</definedName>
    <definedName name="_14B_30">#N/A</definedName>
    <definedName name="_14B_4">#N/A</definedName>
    <definedName name="_14B_5">#N/A</definedName>
    <definedName name="_14B_6">#N/A</definedName>
    <definedName name="_14B_7">#N/A</definedName>
    <definedName name="_14B_8">#N/A</definedName>
    <definedName name="_14B_9">#N/A</definedName>
    <definedName name="_14C_1">#N/A</definedName>
    <definedName name="_14C_10">#N/A</definedName>
    <definedName name="_14C_11">#N/A</definedName>
    <definedName name="_14C_12">#N/A</definedName>
    <definedName name="_14C_13">#N/A</definedName>
    <definedName name="_14C_14">#N/A</definedName>
    <definedName name="_14C_15">#N/A</definedName>
    <definedName name="_14C_16">#N/A</definedName>
    <definedName name="_14C_17">#N/A</definedName>
    <definedName name="_14C_18">#N/A</definedName>
    <definedName name="_14C_19">#N/A</definedName>
    <definedName name="_14C_2">#N/A</definedName>
    <definedName name="_14C_20">#N/A</definedName>
    <definedName name="_14C_21">#N/A</definedName>
    <definedName name="_14C_22">#N/A</definedName>
    <definedName name="_14C_23">#N/A</definedName>
    <definedName name="_14C_24">#N/A</definedName>
    <definedName name="_14C_25">#N/A</definedName>
    <definedName name="_14C_26">#N/A</definedName>
    <definedName name="_14C_27">#N/A</definedName>
    <definedName name="_14C_28">#N/A</definedName>
    <definedName name="_14C_29">#N/A</definedName>
    <definedName name="_14C_3">#N/A</definedName>
    <definedName name="_14C_30">#N/A</definedName>
    <definedName name="_14C_4">#N/A</definedName>
    <definedName name="_14C_5">#N/A</definedName>
    <definedName name="_14C_6">#N/A</definedName>
    <definedName name="_14C_7">#N/A</definedName>
    <definedName name="_14C_8">#N/A</definedName>
    <definedName name="_14C_9">#N/A</definedName>
    <definedName name="_15A_1">#N/A</definedName>
    <definedName name="_15A_10">#N/A</definedName>
    <definedName name="_15A_11">#N/A</definedName>
    <definedName name="_15A_12">#N/A</definedName>
    <definedName name="_15A_13">#N/A</definedName>
    <definedName name="_15A_14">#N/A</definedName>
    <definedName name="_15A_15">#N/A</definedName>
    <definedName name="_15A_16">#N/A</definedName>
    <definedName name="_15A_17">#N/A</definedName>
    <definedName name="_15A_18">#N/A</definedName>
    <definedName name="_15A_19">#N/A</definedName>
    <definedName name="_15A_2">#N/A</definedName>
    <definedName name="_15A_20">#N/A</definedName>
    <definedName name="_15A_21">#N/A</definedName>
    <definedName name="_15A_22">#N/A</definedName>
    <definedName name="_15A_23">#N/A</definedName>
    <definedName name="_15A_24">#N/A</definedName>
    <definedName name="_15A_25">#N/A</definedName>
    <definedName name="_15A_26">#N/A</definedName>
    <definedName name="_15A_27">#N/A</definedName>
    <definedName name="_15A_28">#N/A</definedName>
    <definedName name="_15A_29">#N/A</definedName>
    <definedName name="_15A_3">#N/A</definedName>
    <definedName name="_15A_30">#N/A</definedName>
    <definedName name="_15A_31">#N/A</definedName>
    <definedName name="_15A_32">#N/A</definedName>
    <definedName name="_15A_33">#N/A</definedName>
    <definedName name="_15A_34">#N/A</definedName>
    <definedName name="_15A_35">#N/A</definedName>
    <definedName name="_15A_36">#N/A</definedName>
    <definedName name="_15A_37">#N/A</definedName>
    <definedName name="_15A_38">#N/A</definedName>
    <definedName name="_15A_39">#N/A</definedName>
    <definedName name="_15A_4">#N/A</definedName>
    <definedName name="_15A_40">#N/A</definedName>
    <definedName name="_15A_41">#N/A</definedName>
    <definedName name="_15A_42">#N/A</definedName>
    <definedName name="_15A_43">#N/A</definedName>
    <definedName name="_15A_44">#N/A</definedName>
    <definedName name="_15A_45">#N/A</definedName>
    <definedName name="_15A_46">#N/A</definedName>
    <definedName name="_15A_47">#N/A</definedName>
    <definedName name="_15A_48">#N/A</definedName>
    <definedName name="_15A_49">#N/A</definedName>
    <definedName name="_15A_5">#N/A</definedName>
    <definedName name="_15A_50">#N/A</definedName>
    <definedName name="_15A_51">#N/A</definedName>
    <definedName name="_15A_52">#N/A</definedName>
    <definedName name="_15A_53">#N/A</definedName>
    <definedName name="_15A_54">#N/A</definedName>
    <definedName name="_15A_55">#N/A</definedName>
    <definedName name="_15A_56">#N/A</definedName>
    <definedName name="_15A_57">#N/A</definedName>
    <definedName name="_15A_58">#N/A</definedName>
    <definedName name="_15A_59">#N/A</definedName>
    <definedName name="_15A_6">#N/A</definedName>
    <definedName name="_15A_60">#N/A</definedName>
    <definedName name="_15A_61">#N/A</definedName>
    <definedName name="_15A_62">#N/A</definedName>
    <definedName name="_15A_63">#N/A</definedName>
    <definedName name="_15A_64">#N/A</definedName>
    <definedName name="_15A_65">#N/A</definedName>
    <definedName name="_15A_66">#N/A</definedName>
    <definedName name="_15A_67">#N/A</definedName>
    <definedName name="_15A_68">#N/A</definedName>
    <definedName name="_15A_69">#N/A</definedName>
    <definedName name="_15A_7">#N/A</definedName>
    <definedName name="_15A_70">#N/A</definedName>
    <definedName name="_15A_71">#N/A</definedName>
    <definedName name="_15A_72">#N/A</definedName>
    <definedName name="_15A_73">#N/A</definedName>
    <definedName name="_15A_74">#N/A</definedName>
    <definedName name="_15A_75">#N/A</definedName>
    <definedName name="_15A_76">#N/A</definedName>
    <definedName name="_15A_77">#N/A</definedName>
    <definedName name="_15A_78">#N/A</definedName>
    <definedName name="_15A_79">#N/A</definedName>
    <definedName name="_15A_8">#N/A</definedName>
    <definedName name="_15A_80">#N/A</definedName>
    <definedName name="_15A_81">#N/A</definedName>
    <definedName name="_15A_82">#N/A</definedName>
    <definedName name="_15A_83">#N/A</definedName>
    <definedName name="_15A_84">#N/A</definedName>
    <definedName name="_15A_85">#N/A</definedName>
    <definedName name="_15A_86">#N/A</definedName>
    <definedName name="_15A_87">#N/A</definedName>
    <definedName name="_15A_88">#N/A</definedName>
    <definedName name="_15A_89">#N/A</definedName>
    <definedName name="_15A_9">#N/A</definedName>
    <definedName name="_15A_90">#N/A</definedName>
    <definedName name="_15B_1">#N/A</definedName>
    <definedName name="_15B_10">#N/A</definedName>
    <definedName name="_15B_11">#N/A</definedName>
    <definedName name="_15B_12">#N/A</definedName>
    <definedName name="_15B_13">#N/A</definedName>
    <definedName name="_15B_14">#N/A</definedName>
    <definedName name="_15B_15">#N/A</definedName>
    <definedName name="_15B_16">#N/A</definedName>
    <definedName name="_15B_17">#N/A</definedName>
    <definedName name="_15B_18">#N/A</definedName>
    <definedName name="_15B_19">#N/A</definedName>
    <definedName name="_15B_2">#N/A</definedName>
    <definedName name="_15B_20">#N/A</definedName>
    <definedName name="_15B_21">#N/A</definedName>
    <definedName name="_15B_22">#N/A</definedName>
    <definedName name="_15B_23">#N/A</definedName>
    <definedName name="_15B_24">#N/A</definedName>
    <definedName name="_15B_25">#N/A</definedName>
    <definedName name="_15B_26">#N/A</definedName>
    <definedName name="_15B_27">#N/A</definedName>
    <definedName name="_15B_28">#N/A</definedName>
    <definedName name="_15B_29">#N/A</definedName>
    <definedName name="_15B_3">#N/A</definedName>
    <definedName name="_15B_30">#N/A</definedName>
    <definedName name="_15B_31">#N/A</definedName>
    <definedName name="_15B_32">#N/A</definedName>
    <definedName name="_15B_33">#N/A</definedName>
    <definedName name="_15B_34">#N/A</definedName>
    <definedName name="_15B_35">#N/A</definedName>
    <definedName name="_15B_36">#N/A</definedName>
    <definedName name="_15B_37">#N/A</definedName>
    <definedName name="_15B_38">#N/A</definedName>
    <definedName name="_15B_39">#N/A</definedName>
    <definedName name="_15B_4">#N/A</definedName>
    <definedName name="_15B_40">#N/A</definedName>
    <definedName name="_15B_41">#N/A</definedName>
    <definedName name="_15B_42">#N/A</definedName>
    <definedName name="_15B_43">#N/A</definedName>
    <definedName name="_15B_44">#N/A</definedName>
    <definedName name="_15B_45">#N/A</definedName>
    <definedName name="_15B_46">#N/A</definedName>
    <definedName name="_15B_47">#N/A</definedName>
    <definedName name="_15B_48">#N/A</definedName>
    <definedName name="_15B_49">#N/A</definedName>
    <definedName name="_15B_5">#N/A</definedName>
    <definedName name="_15B_50">#N/A</definedName>
    <definedName name="_15B_51">#N/A</definedName>
    <definedName name="_15B_52">#N/A</definedName>
    <definedName name="_15B_53">#N/A</definedName>
    <definedName name="_15B_54">#N/A</definedName>
    <definedName name="_15B_55">#N/A</definedName>
    <definedName name="_15B_56">#N/A</definedName>
    <definedName name="_15B_57">#N/A</definedName>
    <definedName name="_15B_58">#N/A</definedName>
    <definedName name="_15B_59">#N/A</definedName>
    <definedName name="_15B_6">#N/A</definedName>
    <definedName name="_15B_60">#N/A</definedName>
    <definedName name="_15B_61">#N/A</definedName>
    <definedName name="_15B_62">#N/A</definedName>
    <definedName name="_15B_63">#N/A</definedName>
    <definedName name="_15B_64">#N/A</definedName>
    <definedName name="_15B_65">#N/A</definedName>
    <definedName name="_15B_66">#N/A</definedName>
    <definedName name="_15B_67">#N/A</definedName>
    <definedName name="_15B_68">#N/A</definedName>
    <definedName name="_15B_69">#N/A</definedName>
    <definedName name="_15B_7">#N/A</definedName>
    <definedName name="_15B_70">#N/A</definedName>
    <definedName name="_15B_71">#N/A</definedName>
    <definedName name="_15B_72">#N/A</definedName>
    <definedName name="_15B_73">#N/A</definedName>
    <definedName name="_15B_74">#N/A</definedName>
    <definedName name="_15B_75">#N/A</definedName>
    <definedName name="_15B_76">#N/A</definedName>
    <definedName name="_15B_77">#N/A</definedName>
    <definedName name="_15B_78">#N/A</definedName>
    <definedName name="_15B_79">#N/A</definedName>
    <definedName name="_15B_8">#N/A</definedName>
    <definedName name="_15B_80">#N/A</definedName>
    <definedName name="_15B_81">#N/A</definedName>
    <definedName name="_15B_82">#N/A</definedName>
    <definedName name="_15B_83">#N/A</definedName>
    <definedName name="_15B_84">#N/A</definedName>
    <definedName name="_15B_85">#N/A</definedName>
    <definedName name="_15B_86">#N/A</definedName>
    <definedName name="_15B_87">#N/A</definedName>
    <definedName name="_15B_88">#N/A</definedName>
    <definedName name="_15B_89">#N/A</definedName>
    <definedName name="_15B_9">#N/A</definedName>
    <definedName name="_15B_90">#N/A</definedName>
    <definedName name="_15C_1">#N/A</definedName>
    <definedName name="_15C_10">#N/A</definedName>
    <definedName name="_15C_11">#N/A</definedName>
    <definedName name="_15C_12">#N/A</definedName>
    <definedName name="_15C_13">#N/A</definedName>
    <definedName name="_15C_14">#N/A</definedName>
    <definedName name="_15C_15">#N/A</definedName>
    <definedName name="_15C_16">#N/A</definedName>
    <definedName name="_15C_17">#N/A</definedName>
    <definedName name="_15C_18">#N/A</definedName>
    <definedName name="_15C_19">#N/A</definedName>
    <definedName name="_15C_2">#N/A</definedName>
    <definedName name="_15C_20">#N/A</definedName>
    <definedName name="_15C_21">#N/A</definedName>
    <definedName name="_15C_22">#N/A</definedName>
    <definedName name="_15C_23">#N/A</definedName>
    <definedName name="_15C_24">#N/A</definedName>
    <definedName name="_15C_25">#N/A</definedName>
    <definedName name="_15C_26">#N/A</definedName>
    <definedName name="_15C_27">#N/A</definedName>
    <definedName name="_15C_28">#N/A</definedName>
    <definedName name="_15C_29">#N/A</definedName>
    <definedName name="_15C_3">#N/A</definedName>
    <definedName name="_15C_30">#N/A</definedName>
    <definedName name="_15C_31">#N/A</definedName>
    <definedName name="_15C_32">#N/A</definedName>
    <definedName name="_15C_33">#N/A</definedName>
    <definedName name="_15C_34">#N/A</definedName>
    <definedName name="_15C_35">#N/A</definedName>
    <definedName name="_15C_36">#N/A</definedName>
    <definedName name="_15C_37">#N/A</definedName>
    <definedName name="_15C_38">#N/A</definedName>
    <definedName name="_15C_39">#N/A</definedName>
    <definedName name="_15C_4">#N/A</definedName>
    <definedName name="_15C_40">#N/A</definedName>
    <definedName name="_15C_41">#N/A</definedName>
    <definedName name="_15C_42">#N/A</definedName>
    <definedName name="_15C_43">#N/A</definedName>
    <definedName name="_15C_44">#N/A</definedName>
    <definedName name="_15C_45">#N/A</definedName>
    <definedName name="_15C_46">#N/A</definedName>
    <definedName name="_15C_47">#N/A</definedName>
    <definedName name="_15C_48">#N/A</definedName>
    <definedName name="_15C_49">#N/A</definedName>
    <definedName name="_15C_5">#N/A</definedName>
    <definedName name="_15C_50">#N/A</definedName>
    <definedName name="_15C_51">#N/A</definedName>
    <definedName name="_15C_52">#N/A</definedName>
    <definedName name="_15C_53">#N/A</definedName>
    <definedName name="_15C_54">#N/A</definedName>
    <definedName name="_15C_55">#N/A</definedName>
    <definedName name="_15C_56">#N/A</definedName>
    <definedName name="_15C_57">#N/A</definedName>
    <definedName name="_15C_58">#N/A</definedName>
    <definedName name="_15C_59">#N/A</definedName>
    <definedName name="_15C_6">#N/A</definedName>
    <definedName name="_15C_60">#N/A</definedName>
    <definedName name="_15C_61">#N/A</definedName>
    <definedName name="_15C_62">#N/A</definedName>
    <definedName name="_15C_63">#N/A</definedName>
    <definedName name="_15C_64">#N/A</definedName>
    <definedName name="_15C_65">#N/A</definedName>
    <definedName name="_15C_66">#N/A</definedName>
    <definedName name="_15C_67">#N/A</definedName>
    <definedName name="_15C_68">#N/A</definedName>
    <definedName name="_15C_69">#N/A</definedName>
    <definedName name="_15C_7">#N/A</definedName>
    <definedName name="_15C_70">#N/A</definedName>
    <definedName name="_15C_71">#N/A</definedName>
    <definedName name="_15C_72">#N/A</definedName>
    <definedName name="_15C_73">#N/A</definedName>
    <definedName name="_15C_74">#N/A</definedName>
    <definedName name="_15C_75">#N/A</definedName>
    <definedName name="_15C_76">#N/A</definedName>
    <definedName name="_15C_77">#N/A</definedName>
    <definedName name="_15C_78">#N/A</definedName>
    <definedName name="_15C_79">#N/A</definedName>
    <definedName name="_15C_8">#N/A</definedName>
    <definedName name="_15C_80">#N/A</definedName>
    <definedName name="_15C_81">#N/A</definedName>
    <definedName name="_15C_82">#N/A</definedName>
    <definedName name="_15C_83">#N/A</definedName>
    <definedName name="_15C_84">#N/A</definedName>
    <definedName name="_15C_85">#N/A</definedName>
    <definedName name="_15C_86">#N/A</definedName>
    <definedName name="_15C_87">#N/A</definedName>
    <definedName name="_15C_88">#N/A</definedName>
    <definedName name="_15C_89">#N/A</definedName>
    <definedName name="_15C_9">#N/A</definedName>
    <definedName name="_15C_90">#N/A</definedName>
    <definedName name="_17A_1">#N/A</definedName>
    <definedName name="_17A_10">#N/A</definedName>
    <definedName name="_17A_11">#N/A</definedName>
    <definedName name="_17A_12">#N/A</definedName>
    <definedName name="_17A_13">#N/A</definedName>
    <definedName name="_17A_14">#N/A</definedName>
    <definedName name="_17A_15">#N/A</definedName>
    <definedName name="_17A_2">#N/A</definedName>
    <definedName name="_17A_3">#N/A</definedName>
    <definedName name="_17A_4">#N/A</definedName>
    <definedName name="_17A_5">#N/A</definedName>
    <definedName name="_17A_6">#N/A</definedName>
    <definedName name="_17A_7">#N/A</definedName>
    <definedName name="_17A_8">#N/A</definedName>
    <definedName name="_17A_9">#N/A</definedName>
    <definedName name="_17B_1">#N/A</definedName>
    <definedName name="_17B_10">#N/A</definedName>
    <definedName name="_17B_11">#N/A</definedName>
    <definedName name="_17B_12">#N/A</definedName>
    <definedName name="_17B_13">#N/A</definedName>
    <definedName name="_17B_14">#N/A</definedName>
    <definedName name="_17B_15">#N/A</definedName>
    <definedName name="_17B_2">#N/A</definedName>
    <definedName name="_17B_3">#N/A</definedName>
    <definedName name="_17B_4">#N/A</definedName>
    <definedName name="_17B_5">#N/A</definedName>
    <definedName name="_17B_6">#N/A</definedName>
    <definedName name="_17B_7">#N/A</definedName>
    <definedName name="_17B_8">#N/A</definedName>
    <definedName name="_17B_9">#N/A</definedName>
    <definedName name="_17C_1">#N/A</definedName>
    <definedName name="_17C_10">#N/A</definedName>
    <definedName name="_17C_11">#N/A</definedName>
    <definedName name="_17C_12">#N/A</definedName>
    <definedName name="_17C_13">#N/A</definedName>
    <definedName name="_17C_14">#N/A</definedName>
    <definedName name="_17C_15">#N/A</definedName>
    <definedName name="_17C_2">#N/A</definedName>
    <definedName name="_17C_3">#N/A</definedName>
    <definedName name="_17C_4">#N/A</definedName>
    <definedName name="_17C_5">#N/A</definedName>
    <definedName name="_17C_6">#N/A</definedName>
    <definedName name="_17C_7">#N/A</definedName>
    <definedName name="_17C_8">#N/A</definedName>
    <definedName name="_17C_9">#N/A</definedName>
    <definedName name="_18A_1">#N/A</definedName>
    <definedName name="_18A_10">#N/A</definedName>
    <definedName name="_18A_11">#N/A</definedName>
    <definedName name="_18A_12">#N/A</definedName>
    <definedName name="_18A_13">#N/A</definedName>
    <definedName name="_18A_14">#N/A</definedName>
    <definedName name="_18A_15">#N/A</definedName>
    <definedName name="_18A_2">#N/A</definedName>
    <definedName name="_18A_3">#N/A</definedName>
    <definedName name="_18A_4">#N/A</definedName>
    <definedName name="_18A_5">#N/A</definedName>
    <definedName name="_18A_6">#N/A</definedName>
    <definedName name="_18A_7">#N/A</definedName>
    <definedName name="_18A_8">#N/A</definedName>
    <definedName name="_18A_9">#N/A</definedName>
    <definedName name="_18B_1">#N/A</definedName>
    <definedName name="_18B_10">#N/A</definedName>
    <definedName name="_18B_11">#N/A</definedName>
    <definedName name="_18B_12">#N/A</definedName>
    <definedName name="_18B_13">#N/A</definedName>
    <definedName name="_18B_14">#N/A</definedName>
    <definedName name="_18B_15">#N/A</definedName>
    <definedName name="_18B_2">#N/A</definedName>
    <definedName name="_18B_3">#N/A</definedName>
    <definedName name="_18B_4">#N/A</definedName>
    <definedName name="_18B_5">#N/A</definedName>
    <definedName name="_18B_6">#N/A</definedName>
    <definedName name="_18B_7">#N/A</definedName>
    <definedName name="_18B_8">#N/A</definedName>
    <definedName name="_18B_9">#N/A</definedName>
    <definedName name="_18C_1">#N/A</definedName>
    <definedName name="_18C_10">#N/A</definedName>
    <definedName name="_18C_11">#N/A</definedName>
    <definedName name="_18C_12">#N/A</definedName>
    <definedName name="_18C_13">#N/A</definedName>
    <definedName name="_18C_14">#N/A</definedName>
    <definedName name="_18C_15">#N/A</definedName>
    <definedName name="_18C_2">#N/A</definedName>
    <definedName name="_18C_3">#N/A</definedName>
    <definedName name="_18C_4">#N/A</definedName>
    <definedName name="_18C_5">#N/A</definedName>
    <definedName name="_18C_6">#N/A</definedName>
    <definedName name="_18C_7">#N/A</definedName>
    <definedName name="_18C_8">#N/A</definedName>
    <definedName name="_18C_9">#N/A</definedName>
    <definedName name="_28_3_0Crite">#N/A</definedName>
    <definedName name="_29_3_0Criteria">#N/A</definedName>
    <definedName name="_36단">#N/A</definedName>
    <definedName name="_38a122_">{#N/A,#N/A,FALSE,"속도"}</definedName>
    <definedName name="_46G_0Extr">#N/A</definedName>
    <definedName name="_47G_0Extract">#N/A</definedName>
    <definedName name="_60a1_">{"'Sheet1'!$L$16"}</definedName>
    <definedName name="_60a1__1">{"'Sheet1'!$L$16"}</definedName>
    <definedName name="_60a1__2">{"'Sheet1'!$L$16"}</definedName>
    <definedName name="_60a1__3">{"'Sheet1'!$L$16"}</definedName>
    <definedName name="_60a1__4">{"'Sheet1'!$L$16"}</definedName>
    <definedName name="_60a1__5">{"'Sheet1'!$L$16"}</definedName>
    <definedName name="_Dist_Bin" hidden="1">#REF!</definedName>
    <definedName name="_Dist_Values" hidden="1">#REF!</definedName>
    <definedName name="_Fill" hidden="1">#REF!</definedName>
    <definedName name="_xlnm._FilterDatabase" localSheetId="9" hidden="1">'동해기지(건축)'!$A$10:$CR$1341</definedName>
    <definedName name="_xlnm._FilterDatabase" hidden="1">#REF!</definedName>
    <definedName name="_k" hidden="1">#N/A</definedName>
    <definedName name="_Key1" hidden="1">#REF!</definedName>
    <definedName name="_Key2" hidden="1">[4]PROCURE!#REF!</definedName>
    <definedName name="_MCC3" hidden="1">{#N/A,#N/A,FALSE,"CCTV"}</definedName>
    <definedName name="_MCC3_1" hidden="1">{#N/A,#N/A,FALSE,"CCTV"}</definedName>
    <definedName name="_MCC3_2" hidden="1">{#N/A,#N/A,FALSE,"CCTV"}</definedName>
    <definedName name="_MCC3_3" hidden="1">{#N/A,#N/A,FALSE,"CCTV"}</definedName>
    <definedName name="_MCC3_4" hidden="1">{#N/A,#N/A,FALSE,"CCTV"}</definedName>
    <definedName name="_MCC3_5" hidden="1">{#N/A,#N/A,FALSE,"CCTV"}</definedName>
    <definedName name="_Order1" hidden="1">255</definedName>
    <definedName name="_Order2" hidden="1">255</definedName>
    <definedName name="_ordr2">0</definedName>
    <definedName name="_ordwre2">0</definedName>
    <definedName name="_P3" hidden="1">{#N/A,#N/A,FALSE,"배수1"}</definedName>
    <definedName name="_P4" hidden="1">{#N/A,#N/A,FALSE,"혼합골재"}</definedName>
    <definedName name="_P5" hidden="1">{#N/A,#N/A,FALSE,"배수1"}</definedName>
    <definedName name="_P6" hidden="1">{#N/A,#N/A,FALSE,"2~8번"}</definedName>
    <definedName name="_Parse_Out" hidden="1">[5]갑지!#REF!</definedName>
    <definedName name="_Regression_Int" hidden="1">1</definedName>
    <definedName name="_s" hidden="1">#N/A</definedName>
    <definedName name="_S3" hidden="1">{#N/A,#N/A,FALSE,"포장2"}</definedName>
    <definedName name="_Sort" localSheetId="9" hidden="1">[6]업무분장!$A$1:$IV$4072</definedName>
    <definedName name="_Sort" hidden="1">#REF!</definedName>
    <definedName name="_Table1_In1" hidden="1">[7]inter!#REF!</definedName>
    <definedName name="_Table1_Out" hidden="1">[7]inter!#REF!</definedName>
    <definedName name="¡ÆC">#N/A</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I￠´I">#N/A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I¤I">#N/A</definedName>
    <definedName name="\a">#N/A</definedName>
    <definedName name="\b">#N/A</definedName>
    <definedName name="\c">#N/A</definedName>
    <definedName name="\f">#N/A</definedName>
    <definedName name="\g">#N/A</definedName>
    <definedName name="°C">#N/A</definedName>
    <definedName name="A¡þ_¡¤ⓒo_AO">#N/A</definedName>
    <definedName name="A￢_·¹_AO">#N/A</definedName>
    <definedName name="A1..A2_">#N/A</definedName>
    <definedName name="A1..A200_">#N/A</definedName>
    <definedName name="A12..A13_">#N/A</definedName>
    <definedName name="A1C1" hidden="1">#REF!</definedName>
    <definedName name="aaa">"기술자료"</definedName>
    <definedName name="AAAA" hidden="1">{#N/A,#N/A,TRUE,"Basic";#N/A,#N/A,TRUE,"EXT-TABLE";#N/A,#N/A,TRUE,"STEEL";#N/A,#N/A,TRUE,"INT-Table";#N/A,#N/A,TRUE,"STEEL";#N/A,#N/A,TRUE,"Door"}</definedName>
    <definedName name="AAAA_1" hidden="1">{#N/A,#N/A,TRUE,"Basic";#N/A,#N/A,TRUE,"EXT-TABLE";#N/A,#N/A,TRUE,"STEEL";#N/A,#N/A,TRUE,"INT-Table";#N/A,#N/A,TRUE,"STEEL";#N/A,#N/A,TRUE,"Door"}</definedName>
    <definedName name="AAAA_2" hidden="1">{#N/A,#N/A,TRUE,"Basic";#N/A,#N/A,TRUE,"EXT-TABLE";#N/A,#N/A,TRUE,"STEEL";#N/A,#N/A,TRUE,"INT-Table";#N/A,#N/A,TRUE,"STEEL";#N/A,#N/A,TRUE,"Door"}</definedName>
    <definedName name="AAAA_3" hidden="1">{#N/A,#N/A,TRUE,"Basic";#N/A,#N/A,TRUE,"EXT-TABLE";#N/A,#N/A,TRUE,"STEEL";#N/A,#N/A,TRUE,"INT-Table";#N/A,#N/A,TRUE,"STEEL";#N/A,#N/A,TRUE,"Door"}</definedName>
    <definedName name="AAAA_4" hidden="1">{#N/A,#N/A,TRUE,"Basic";#N/A,#N/A,TRUE,"EXT-TABLE";#N/A,#N/A,TRUE,"STEEL";#N/A,#N/A,TRUE,"INT-Table";#N/A,#N/A,TRUE,"STEEL";#N/A,#N/A,TRUE,"Door"}</definedName>
    <definedName name="AAAA_5" hidden="1">{#N/A,#N/A,TRUE,"Basic";#N/A,#N/A,TRUE,"EXT-TABLE";#N/A,#N/A,TRUE,"STEEL";#N/A,#N/A,TRUE,"INT-Table";#N/A,#N/A,TRUE,"STEEL";#N/A,#N/A,TRUE,"Door"}</definedName>
    <definedName name="aaaaa" hidden="1">{#N/A,#N/A,TRUE,"Basic";#N/A,#N/A,TRUE,"EXT-TABLE";#N/A,#N/A,TRUE,"STEEL";#N/A,#N/A,TRUE,"INT-Table";#N/A,#N/A,TRUE,"STEEL";#N/A,#N/A,TRUE,"Door"}</definedName>
    <definedName name="aaaaa_1" hidden="1">{#N/A,#N/A,TRUE,"Basic";#N/A,#N/A,TRUE,"EXT-TABLE";#N/A,#N/A,TRUE,"STEEL";#N/A,#N/A,TRUE,"INT-Table";#N/A,#N/A,TRUE,"STEEL";#N/A,#N/A,TRUE,"Door"}</definedName>
    <definedName name="aaaaa_1_1" hidden="1">{#N/A,#N/A,TRUE,"Basic";#N/A,#N/A,TRUE,"EXT-TABLE";#N/A,#N/A,TRUE,"STEEL";#N/A,#N/A,TRUE,"INT-Table";#N/A,#N/A,TRUE,"STEEL";#N/A,#N/A,TRUE,"Door"}</definedName>
    <definedName name="aaaaa_1_1_1" hidden="1">{#N/A,#N/A,TRUE,"Basic";#N/A,#N/A,TRUE,"EXT-TABLE";#N/A,#N/A,TRUE,"STEEL";#N/A,#N/A,TRUE,"INT-Table";#N/A,#N/A,TRUE,"STEEL";#N/A,#N/A,TRUE,"Door"}</definedName>
    <definedName name="aaaaa_1_1_2" hidden="1">{#N/A,#N/A,TRUE,"Basic";#N/A,#N/A,TRUE,"EXT-TABLE";#N/A,#N/A,TRUE,"STEEL";#N/A,#N/A,TRUE,"INT-Table";#N/A,#N/A,TRUE,"STEEL";#N/A,#N/A,TRUE,"Door"}</definedName>
    <definedName name="aaaaa_1_1_3" hidden="1">{#N/A,#N/A,TRUE,"Basic";#N/A,#N/A,TRUE,"EXT-TABLE";#N/A,#N/A,TRUE,"STEEL";#N/A,#N/A,TRUE,"INT-Table";#N/A,#N/A,TRUE,"STEEL";#N/A,#N/A,TRUE,"Door"}</definedName>
    <definedName name="aaaaa_1_1_4" hidden="1">{#N/A,#N/A,TRUE,"Basic";#N/A,#N/A,TRUE,"EXT-TABLE";#N/A,#N/A,TRUE,"STEEL";#N/A,#N/A,TRUE,"INT-Table";#N/A,#N/A,TRUE,"STEEL";#N/A,#N/A,TRUE,"Door"}</definedName>
    <definedName name="aaaaa_1_1_5" hidden="1">{#N/A,#N/A,TRUE,"Basic";#N/A,#N/A,TRUE,"EXT-TABLE";#N/A,#N/A,TRUE,"STEEL";#N/A,#N/A,TRUE,"INT-Table";#N/A,#N/A,TRUE,"STEEL";#N/A,#N/A,TRUE,"Door"}</definedName>
    <definedName name="aaaaa_1_2" hidden="1">{#N/A,#N/A,TRUE,"Basic";#N/A,#N/A,TRUE,"EXT-TABLE";#N/A,#N/A,TRUE,"STEEL";#N/A,#N/A,TRUE,"INT-Table";#N/A,#N/A,TRUE,"STEEL";#N/A,#N/A,TRUE,"Door"}</definedName>
    <definedName name="aaaaa_1_2_1" hidden="1">{#N/A,#N/A,TRUE,"Basic";#N/A,#N/A,TRUE,"EXT-TABLE";#N/A,#N/A,TRUE,"STEEL";#N/A,#N/A,TRUE,"INT-Table";#N/A,#N/A,TRUE,"STEEL";#N/A,#N/A,TRUE,"Door"}</definedName>
    <definedName name="aaaaa_1_2_2" hidden="1">{#N/A,#N/A,TRUE,"Basic";#N/A,#N/A,TRUE,"EXT-TABLE";#N/A,#N/A,TRUE,"STEEL";#N/A,#N/A,TRUE,"INT-Table";#N/A,#N/A,TRUE,"STEEL";#N/A,#N/A,TRUE,"Door"}</definedName>
    <definedName name="aaaaa_1_2_3" hidden="1">{#N/A,#N/A,TRUE,"Basic";#N/A,#N/A,TRUE,"EXT-TABLE";#N/A,#N/A,TRUE,"STEEL";#N/A,#N/A,TRUE,"INT-Table";#N/A,#N/A,TRUE,"STEEL";#N/A,#N/A,TRUE,"Door"}</definedName>
    <definedName name="aaaaa_1_2_4" hidden="1">{#N/A,#N/A,TRUE,"Basic";#N/A,#N/A,TRUE,"EXT-TABLE";#N/A,#N/A,TRUE,"STEEL";#N/A,#N/A,TRUE,"INT-Table";#N/A,#N/A,TRUE,"STEEL";#N/A,#N/A,TRUE,"Door"}</definedName>
    <definedName name="aaaaa_1_2_5" hidden="1">{#N/A,#N/A,TRUE,"Basic";#N/A,#N/A,TRUE,"EXT-TABLE";#N/A,#N/A,TRUE,"STEEL";#N/A,#N/A,TRUE,"INT-Table";#N/A,#N/A,TRUE,"STEEL";#N/A,#N/A,TRUE,"Door"}</definedName>
    <definedName name="aaaaa_1_3" hidden="1">{#N/A,#N/A,TRUE,"Basic";#N/A,#N/A,TRUE,"EXT-TABLE";#N/A,#N/A,TRUE,"STEEL";#N/A,#N/A,TRUE,"INT-Table";#N/A,#N/A,TRUE,"STEEL";#N/A,#N/A,TRUE,"Door"}</definedName>
    <definedName name="aaaaa_1_4" hidden="1">{#N/A,#N/A,TRUE,"Basic";#N/A,#N/A,TRUE,"EXT-TABLE";#N/A,#N/A,TRUE,"STEEL";#N/A,#N/A,TRUE,"INT-Table";#N/A,#N/A,TRUE,"STEEL";#N/A,#N/A,TRUE,"Door"}</definedName>
    <definedName name="aaaaa_1_5" hidden="1">{#N/A,#N/A,TRUE,"Basic";#N/A,#N/A,TRUE,"EXT-TABLE";#N/A,#N/A,TRUE,"STEEL";#N/A,#N/A,TRUE,"INT-Table";#N/A,#N/A,TRUE,"STEEL";#N/A,#N/A,TRUE,"Door"}</definedName>
    <definedName name="aaaaa_2" hidden="1">{#N/A,#N/A,TRUE,"Basic";#N/A,#N/A,TRUE,"EXT-TABLE";#N/A,#N/A,TRUE,"STEEL";#N/A,#N/A,TRUE,"INT-Table";#N/A,#N/A,TRUE,"STEEL";#N/A,#N/A,TRUE,"Door"}</definedName>
    <definedName name="aaaaa_2_1" hidden="1">{#N/A,#N/A,TRUE,"Basic";#N/A,#N/A,TRUE,"EXT-TABLE";#N/A,#N/A,TRUE,"STEEL";#N/A,#N/A,TRUE,"INT-Table";#N/A,#N/A,TRUE,"STEEL";#N/A,#N/A,TRUE,"Door"}</definedName>
    <definedName name="aaaaa_2_1_1" hidden="1">{#N/A,#N/A,TRUE,"Basic";#N/A,#N/A,TRUE,"EXT-TABLE";#N/A,#N/A,TRUE,"STEEL";#N/A,#N/A,TRUE,"INT-Table";#N/A,#N/A,TRUE,"STEEL";#N/A,#N/A,TRUE,"Door"}</definedName>
    <definedName name="aaaaa_2_1_2" hidden="1">{#N/A,#N/A,TRUE,"Basic";#N/A,#N/A,TRUE,"EXT-TABLE";#N/A,#N/A,TRUE,"STEEL";#N/A,#N/A,TRUE,"INT-Table";#N/A,#N/A,TRUE,"STEEL";#N/A,#N/A,TRUE,"Door"}</definedName>
    <definedName name="aaaaa_2_1_3" hidden="1">{#N/A,#N/A,TRUE,"Basic";#N/A,#N/A,TRUE,"EXT-TABLE";#N/A,#N/A,TRUE,"STEEL";#N/A,#N/A,TRUE,"INT-Table";#N/A,#N/A,TRUE,"STEEL";#N/A,#N/A,TRUE,"Door"}</definedName>
    <definedName name="aaaaa_2_1_4" hidden="1">{#N/A,#N/A,TRUE,"Basic";#N/A,#N/A,TRUE,"EXT-TABLE";#N/A,#N/A,TRUE,"STEEL";#N/A,#N/A,TRUE,"INT-Table";#N/A,#N/A,TRUE,"STEEL";#N/A,#N/A,TRUE,"Door"}</definedName>
    <definedName name="aaaaa_2_1_5" hidden="1">{#N/A,#N/A,TRUE,"Basic";#N/A,#N/A,TRUE,"EXT-TABLE";#N/A,#N/A,TRUE,"STEEL";#N/A,#N/A,TRUE,"INT-Table";#N/A,#N/A,TRUE,"STEEL";#N/A,#N/A,TRUE,"Door"}</definedName>
    <definedName name="aaaaa_2_2" hidden="1">{#N/A,#N/A,TRUE,"Basic";#N/A,#N/A,TRUE,"EXT-TABLE";#N/A,#N/A,TRUE,"STEEL";#N/A,#N/A,TRUE,"INT-Table";#N/A,#N/A,TRUE,"STEEL";#N/A,#N/A,TRUE,"Door"}</definedName>
    <definedName name="aaaaa_2_2_1" hidden="1">{#N/A,#N/A,TRUE,"Basic";#N/A,#N/A,TRUE,"EXT-TABLE";#N/A,#N/A,TRUE,"STEEL";#N/A,#N/A,TRUE,"INT-Table";#N/A,#N/A,TRUE,"STEEL";#N/A,#N/A,TRUE,"Door"}</definedName>
    <definedName name="aaaaa_2_2_2" hidden="1">{#N/A,#N/A,TRUE,"Basic";#N/A,#N/A,TRUE,"EXT-TABLE";#N/A,#N/A,TRUE,"STEEL";#N/A,#N/A,TRUE,"INT-Table";#N/A,#N/A,TRUE,"STEEL";#N/A,#N/A,TRUE,"Door"}</definedName>
    <definedName name="aaaaa_2_2_3" hidden="1">{#N/A,#N/A,TRUE,"Basic";#N/A,#N/A,TRUE,"EXT-TABLE";#N/A,#N/A,TRUE,"STEEL";#N/A,#N/A,TRUE,"INT-Table";#N/A,#N/A,TRUE,"STEEL";#N/A,#N/A,TRUE,"Door"}</definedName>
    <definedName name="aaaaa_2_2_4" hidden="1">{#N/A,#N/A,TRUE,"Basic";#N/A,#N/A,TRUE,"EXT-TABLE";#N/A,#N/A,TRUE,"STEEL";#N/A,#N/A,TRUE,"INT-Table";#N/A,#N/A,TRUE,"STEEL";#N/A,#N/A,TRUE,"Door"}</definedName>
    <definedName name="aaaaa_2_2_5" hidden="1">{#N/A,#N/A,TRUE,"Basic";#N/A,#N/A,TRUE,"EXT-TABLE";#N/A,#N/A,TRUE,"STEEL";#N/A,#N/A,TRUE,"INT-Table";#N/A,#N/A,TRUE,"STEEL";#N/A,#N/A,TRUE,"Door"}</definedName>
    <definedName name="aaaaa_2_3" hidden="1">{#N/A,#N/A,TRUE,"Basic";#N/A,#N/A,TRUE,"EXT-TABLE";#N/A,#N/A,TRUE,"STEEL";#N/A,#N/A,TRUE,"INT-Table";#N/A,#N/A,TRUE,"STEEL";#N/A,#N/A,TRUE,"Door"}</definedName>
    <definedName name="aaaaa_2_4" hidden="1">{#N/A,#N/A,TRUE,"Basic";#N/A,#N/A,TRUE,"EXT-TABLE";#N/A,#N/A,TRUE,"STEEL";#N/A,#N/A,TRUE,"INT-Table";#N/A,#N/A,TRUE,"STEEL";#N/A,#N/A,TRUE,"Door"}</definedName>
    <definedName name="aaaaa_2_5" hidden="1">{#N/A,#N/A,TRUE,"Basic";#N/A,#N/A,TRUE,"EXT-TABLE";#N/A,#N/A,TRUE,"STEEL";#N/A,#N/A,TRUE,"INT-Table";#N/A,#N/A,TRUE,"STEEL";#N/A,#N/A,TRUE,"Door"}</definedName>
    <definedName name="aaaaa_3" hidden="1">{#N/A,#N/A,TRUE,"Basic";#N/A,#N/A,TRUE,"EXT-TABLE";#N/A,#N/A,TRUE,"STEEL";#N/A,#N/A,TRUE,"INT-Table";#N/A,#N/A,TRUE,"STEEL";#N/A,#N/A,TRUE,"Door"}</definedName>
    <definedName name="aaaaa_3_1" hidden="1">{#N/A,#N/A,TRUE,"Basic";#N/A,#N/A,TRUE,"EXT-TABLE";#N/A,#N/A,TRUE,"STEEL";#N/A,#N/A,TRUE,"INT-Table";#N/A,#N/A,TRUE,"STEEL";#N/A,#N/A,TRUE,"Door"}</definedName>
    <definedName name="aaaaa_3_1_1" hidden="1">{#N/A,#N/A,TRUE,"Basic";#N/A,#N/A,TRUE,"EXT-TABLE";#N/A,#N/A,TRUE,"STEEL";#N/A,#N/A,TRUE,"INT-Table";#N/A,#N/A,TRUE,"STEEL";#N/A,#N/A,TRUE,"Door"}</definedName>
    <definedName name="aaaaa_3_1_2" hidden="1">{#N/A,#N/A,TRUE,"Basic";#N/A,#N/A,TRUE,"EXT-TABLE";#N/A,#N/A,TRUE,"STEEL";#N/A,#N/A,TRUE,"INT-Table";#N/A,#N/A,TRUE,"STEEL";#N/A,#N/A,TRUE,"Door"}</definedName>
    <definedName name="aaaaa_3_1_3" hidden="1">{#N/A,#N/A,TRUE,"Basic";#N/A,#N/A,TRUE,"EXT-TABLE";#N/A,#N/A,TRUE,"STEEL";#N/A,#N/A,TRUE,"INT-Table";#N/A,#N/A,TRUE,"STEEL";#N/A,#N/A,TRUE,"Door"}</definedName>
    <definedName name="aaaaa_3_1_4" hidden="1">{#N/A,#N/A,TRUE,"Basic";#N/A,#N/A,TRUE,"EXT-TABLE";#N/A,#N/A,TRUE,"STEEL";#N/A,#N/A,TRUE,"INT-Table";#N/A,#N/A,TRUE,"STEEL";#N/A,#N/A,TRUE,"Door"}</definedName>
    <definedName name="aaaaa_3_1_5" hidden="1">{#N/A,#N/A,TRUE,"Basic";#N/A,#N/A,TRUE,"EXT-TABLE";#N/A,#N/A,TRUE,"STEEL";#N/A,#N/A,TRUE,"INT-Table";#N/A,#N/A,TRUE,"STEEL";#N/A,#N/A,TRUE,"Door"}</definedName>
    <definedName name="aaaaa_3_2" hidden="1">{#N/A,#N/A,TRUE,"Basic";#N/A,#N/A,TRUE,"EXT-TABLE";#N/A,#N/A,TRUE,"STEEL";#N/A,#N/A,TRUE,"INT-Table";#N/A,#N/A,TRUE,"STEEL";#N/A,#N/A,TRUE,"Door"}</definedName>
    <definedName name="aaaaa_3_2_1" hidden="1">{#N/A,#N/A,TRUE,"Basic";#N/A,#N/A,TRUE,"EXT-TABLE";#N/A,#N/A,TRUE,"STEEL";#N/A,#N/A,TRUE,"INT-Table";#N/A,#N/A,TRUE,"STEEL";#N/A,#N/A,TRUE,"Door"}</definedName>
    <definedName name="aaaaa_3_2_2" hidden="1">{#N/A,#N/A,TRUE,"Basic";#N/A,#N/A,TRUE,"EXT-TABLE";#N/A,#N/A,TRUE,"STEEL";#N/A,#N/A,TRUE,"INT-Table";#N/A,#N/A,TRUE,"STEEL";#N/A,#N/A,TRUE,"Door"}</definedName>
    <definedName name="aaaaa_3_2_3" hidden="1">{#N/A,#N/A,TRUE,"Basic";#N/A,#N/A,TRUE,"EXT-TABLE";#N/A,#N/A,TRUE,"STEEL";#N/A,#N/A,TRUE,"INT-Table";#N/A,#N/A,TRUE,"STEEL";#N/A,#N/A,TRUE,"Door"}</definedName>
    <definedName name="aaaaa_3_2_4" hidden="1">{#N/A,#N/A,TRUE,"Basic";#N/A,#N/A,TRUE,"EXT-TABLE";#N/A,#N/A,TRUE,"STEEL";#N/A,#N/A,TRUE,"INT-Table";#N/A,#N/A,TRUE,"STEEL";#N/A,#N/A,TRUE,"Door"}</definedName>
    <definedName name="aaaaa_3_2_5" hidden="1">{#N/A,#N/A,TRUE,"Basic";#N/A,#N/A,TRUE,"EXT-TABLE";#N/A,#N/A,TRUE,"STEEL";#N/A,#N/A,TRUE,"INT-Table";#N/A,#N/A,TRUE,"STEEL";#N/A,#N/A,TRUE,"Door"}</definedName>
    <definedName name="aaaaa_3_3" hidden="1">{#N/A,#N/A,TRUE,"Basic";#N/A,#N/A,TRUE,"EXT-TABLE";#N/A,#N/A,TRUE,"STEEL";#N/A,#N/A,TRUE,"INT-Table";#N/A,#N/A,TRUE,"STEEL";#N/A,#N/A,TRUE,"Door"}</definedName>
    <definedName name="aaaaa_3_4" hidden="1">{#N/A,#N/A,TRUE,"Basic";#N/A,#N/A,TRUE,"EXT-TABLE";#N/A,#N/A,TRUE,"STEEL";#N/A,#N/A,TRUE,"INT-Table";#N/A,#N/A,TRUE,"STEEL";#N/A,#N/A,TRUE,"Door"}</definedName>
    <definedName name="aaaaa_3_5" hidden="1">{#N/A,#N/A,TRUE,"Basic";#N/A,#N/A,TRUE,"EXT-TABLE";#N/A,#N/A,TRUE,"STEEL";#N/A,#N/A,TRUE,"INT-Table";#N/A,#N/A,TRUE,"STEEL";#N/A,#N/A,TRUE,"Door"}</definedName>
    <definedName name="aaaaa_4" hidden="1">{#N/A,#N/A,TRUE,"Basic";#N/A,#N/A,TRUE,"EXT-TABLE";#N/A,#N/A,TRUE,"STEEL";#N/A,#N/A,TRUE,"INT-Table";#N/A,#N/A,TRUE,"STEEL";#N/A,#N/A,TRUE,"Door"}</definedName>
    <definedName name="aaaaa_4_1" hidden="1">{#N/A,#N/A,TRUE,"Basic";#N/A,#N/A,TRUE,"EXT-TABLE";#N/A,#N/A,TRUE,"STEEL";#N/A,#N/A,TRUE,"INT-Table";#N/A,#N/A,TRUE,"STEEL";#N/A,#N/A,TRUE,"Door"}</definedName>
    <definedName name="aaaaa_4_1_1" hidden="1">{#N/A,#N/A,TRUE,"Basic";#N/A,#N/A,TRUE,"EXT-TABLE";#N/A,#N/A,TRUE,"STEEL";#N/A,#N/A,TRUE,"INT-Table";#N/A,#N/A,TRUE,"STEEL";#N/A,#N/A,TRUE,"Door"}</definedName>
    <definedName name="aaaaa_4_1_2" hidden="1">{#N/A,#N/A,TRUE,"Basic";#N/A,#N/A,TRUE,"EXT-TABLE";#N/A,#N/A,TRUE,"STEEL";#N/A,#N/A,TRUE,"INT-Table";#N/A,#N/A,TRUE,"STEEL";#N/A,#N/A,TRUE,"Door"}</definedName>
    <definedName name="aaaaa_4_1_3" hidden="1">{#N/A,#N/A,TRUE,"Basic";#N/A,#N/A,TRUE,"EXT-TABLE";#N/A,#N/A,TRUE,"STEEL";#N/A,#N/A,TRUE,"INT-Table";#N/A,#N/A,TRUE,"STEEL";#N/A,#N/A,TRUE,"Door"}</definedName>
    <definedName name="aaaaa_4_1_4" hidden="1">{#N/A,#N/A,TRUE,"Basic";#N/A,#N/A,TRUE,"EXT-TABLE";#N/A,#N/A,TRUE,"STEEL";#N/A,#N/A,TRUE,"INT-Table";#N/A,#N/A,TRUE,"STEEL";#N/A,#N/A,TRUE,"Door"}</definedName>
    <definedName name="aaaaa_4_1_5" hidden="1">{#N/A,#N/A,TRUE,"Basic";#N/A,#N/A,TRUE,"EXT-TABLE";#N/A,#N/A,TRUE,"STEEL";#N/A,#N/A,TRUE,"INT-Table";#N/A,#N/A,TRUE,"STEEL";#N/A,#N/A,TRUE,"Door"}</definedName>
    <definedName name="aaaaa_4_2" hidden="1">{#N/A,#N/A,TRUE,"Basic";#N/A,#N/A,TRUE,"EXT-TABLE";#N/A,#N/A,TRUE,"STEEL";#N/A,#N/A,TRUE,"INT-Table";#N/A,#N/A,TRUE,"STEEL";#N/A,#N/A,TRUE,"Door"}</definedName>
    <definedName name="aaaaa_4_2_1" hidden="1">{#N/A,#N/A,TRUE,"Basic";#N/A,#N/A,TRUE,"EXT-TABLE";#N/A,#N/A,TRUE,"STEEL";#N/A,#N/A,TRUE,"INT-Table";#N/A,#N/A,TRUE,"STEEL";#N/A,#N/A,TRUE,"Door"}</definedName>
    <definedName name="aaaaa_4_2_2" hidden="1">{#N/A,#N/A,TRUE,"Basic";#N/A,#N/A,TRUE,"EXT-TABLE";#N/A,#N/A,TRUE,"STEEL";#N/A,#N/A,TRUE,"INT-Table";#N/A,#N/A,TRUE,"STEEL";#N/A,#N/A,TRUE,"Door"}</definedName>
    <definedName name="aaaaa_4_2_3" hidden="1">{#N/A,#N/A,TRUE,"Basic";#N/A,#N/A,TRUE,"EXT-TABLE";#N/A,#N/A,TRUE,"STEEL";#N/A,#N/A,TRUE,"INT-Table";#N/A,#N/A,TRUE,"STEEL";#N/A,#N/A,TRUE,"Door"}</definedName>
    <definedName name="aaaaa_4_2_4" hidden="1">{#N/A,#N/A,TRUE,"Basic";#N/A,#N/A,TRUE,"EXT-TABLE";#N/A,#N/A,TRUE,"STEEL";#N/A,#N/A,TRUE,"INT-Table";#N/A,#N/A,TRUE,"STEEL";#N/A,#N/A,TRUE,"Door"}</definedName>
    <definedName name="aaaaa_4_2_5" hidden="1">{#N/A,#N/A,TRUE,"Basic";#N/A,#N/A,TRUE,"EXT-TABLE";#N/A,#N/A,TRUE,"STEEL";#N/A,#N/A,TRUE,"INT-Table";#N/A,#N/A,TRUE,"STEEL";#N/A,#N/A,TRUE,"Door"}</definedName>
    <definedName name="aaaaa_4_3" hidden="1">{#N/A,#N/A,TRUE,"Basic";#N/A,#N/A,TRUE,"EXT-TABLE";#N/A,#N/A,TRUE,"STEEL";#N/A,#N/A,TRUE,"INT-Table";#N/A,#N/A,TRUE,"STEEL";#N/A,#N/A,TRUE,"Door"}</definedName>
    <definedName name="aaaaa_4_4" hidden="1">{#N/A,#N/A,TRUE,"Basic";#N/A,#N/A,TRUE,"EXT-TABLE";#N/A,#N/A,TRUE,"STEEL";#N/A,#N/A,TRUE,"INT-Table";#N/A,#N/A,TRUE,"STEEL";#N/A,#N/A,TRUE,"Door"}</definedName>
    <definedName name="aaaaa_4_5" hidden="1">{#N/A,#N/A,TRUE,"Basic";#N/A,#N/A,TRUE,"EXT-TABLE";#N/A,#N/A,TRUE,"STEEL";#N/A,#N/A,TRUE,"INT-Table";#N/A,#N/A,TRUE,"STEEL";#N/A,#N/A,TRUE,"Door"}</definedName>
    <definedName name="aaaaa_5" hidden="1">{#N/A,#N/A,TRUE,"Basic";#N/A,#N/A,TRUE,"EXT-TABLE";#N/A,#N/A,TRUE,"STEEL";#N/A,#N/A,TRUE,"INT-Table";#N/A,#N/A,TRUE,"STEEL";#N/A,#N/A,TRUE,"Door"}</definedName>
    <definedName name="aaaaa_5_1" hidden="1">{#N/A,#N/A,TRUE,"Basic";#N/A,#N/A,TRUE,"EXT-TABLE";#N/A,#N/A,TRUE,"STEEL";#N/A,#N/A,TRUE,"INT-Table";#N/A,#N/A,TRUE,"STEEL";#N/A,#N/A,TRUE,"Door"}</definedName>
    <definedName name="aaaaa_5_1_1" hidden="1">{#N/A,#N/A,TRUE,"Basic";#N/A,#N/A,TRUE,"EXT-TABLE";#N/A,#N/A,TRUE,"STEEL";#N/A,#N/A,TRUE,"INT-Table";#N/A,#N/A,TRUE,"STEEL";#N/A,#N/A,TRUE,"Door"}</definedName>
    <definedName name="aaaaa_5_1_2" hidden="1">{#N/A,#N/A,TRUE,"Basic";#N/A,#N/A,TRUE,"EXT-TABLE";#N/A,#N/A,TRUE,"STEEL";#N/A,#N/A,TRUE,"INT-Table";#N/A,#N/A,TRUE,"STEEL";#N/A,#N/A,TRUE,"Door"}</definedName>
    <definedName name="aaaaa_5_1_3" hidden="1">{#N/A,#N/A,TRUE,"Basic";#N/A,#N/A,TRUE,"EXT-TABLE";#N/A,#N/A,TRUE,"STEEL";#N/A,#N/A,TRUE,"INT-Table";#N/A,#N/A,TRUE,"STEEL";#N/A,#N/A,TRUE,"Door"}</definedName>
    <definedName name="aaaaa_5_1_4" hidden="1">{#N/A,#N/A,TRUE,"Basic";#N/A,#N/A,TRUE,"EXT-TABLE";#N/A,#N/A,TRUE,"STEEL";#N/A,#N/A,TRUE,"INT-Table";#N/A,#N/A,TRUE,"STEEL";#N/A,#N/A,TRUE,"Door"}</definedName>
    <definedName name="aaaaa_5_1_5" hidden="1">{#N/A,#N/A,TRUE,"Basic";#N/A,#N/A,TRUE,"EXT-TABLE";#N/A,#N/A,TRUE,"STEEL";#N/A,#N/A,TRUE,"INT-Table";#N/A,#N/A,TRUE,"STEEL";#N/A,#N/A,TRUE,"Door"}</definedName>
    <definedName name="aaaaa_5_2" hidden="1">{#N/A,#N/A,TRUE,"Basic";#N/A,#N/A,TRUE,"EXT-TABLE";#N/A,#N/A,TRUE,"STEEL";#N/A,#N/A,TRUE,"INT-Table";#N/A,#N/A,TRUE,"STEEL";#N/A,#N/A,TRUE,"Door"}</definedName>
    <definedName name="aaaaa_5_2_1" hidden="1">{#N/A,#N/A,TRUE,"Basic";#N/A,#N/A,TRUE,"EXT-TABLE";#N/A,#N/A,TRUE,"STEEL";#N/A,#N/A,TRUE,"INT-Table";#N/A,#N/A,TRUE,"STEEL";#N/A,#N/A,TRUE,"Door"}</definedName>
    <definedName name="aaaaa_5_2_2" hidden="1">{#N/A,#N/A,TRUE,"Basic";#N/A,#N/A,TRUE,"EXT-TABLE";#N/A,#N/A,TRUE,"STEEL";#N/A,#N/A,TRUE,"INT-Table";#N/A,#N/A,TRUE,"STEEL";#N/A,#N/A,TRUE,"Door"}</definedName>
    <definedName name="aaaaa_5_2_3" hidden="1">{#N/A,#N/A,TRUE,"Basic";#N/A,#N/A,TRUE,"EXT-TABLE";#N/A,#N/A,TRUE,"STEEL";#N/A,#N/A,TRUE,"INT-Table";#N/A,#N/A,TRUE,"STEEL";#N/A,#N/A,TRUE,"Door"}</definedName>
    <definedName name="aaaaa_5_2_4" hidden="1">{#N/A,#N/A,TRUE,"Basic";#N/A,#N/A,TRUE,"EXT-TABLE";#N/A,#N/A,TRUE,"STEEL";#N/A,#N/A,TRUE,"INT-Table";#N/A,#N/A,TRUE,"STEEL";#N/A,#N/A,TRUE,"Door"}</definedName>
    <definedName name="aaaaa_5_2_5" hidden="1">{#N/A,#N/A,TRUE,"Basic";#N/A,#N/A,TRUE,"EXT-TABLE";#N/A,#N/A,TRUE,"STEEL";#N/A,#N/A,TRUE,"INT-Table";#N/A,#N/A,TRUE,"STEEL";#N/A,#N/A,TRUE,"Door"}</definedName>
    <definedName name="aaaaa_5_3" hidden="1">{#N/A,#N/A,TRUE,"Basic";#N/A,#N/A,TRUE,"EXT-TABLE";#N/A,#N/A,TRUE,"STEEL";#N/A,#N/A,TRUE,"INT-Table";#N/A,#N/A,TRUE,"STEEL";#N/A,#N/A,TRUE,"Door"}</definedName>
    <definedName name="aaaaa_5_4" hidden="1">{#N/A,#N/A,TRUE,"Basic";#N/A,#N/A,TRUE,"EXT-TABLE";#N/A,#N/A,TRUE,"STEEL";#N/A,#N/A,TRUE,"INT-Table";#N/A,#N/A,TRUE,"STEEL";#N/A,#N/A,TRUE,"Door"}</definedName>
    <definedName name="aaaaa_5_5" hidden="1">{#N/A,#N/A,TRUE,"Basic";#N/A,#N/A,TRUE,"EXT-TABLE";#N/A,#N/A,TRUE,"STEEL";#N/A,#N/A,TRUE,"INT-Table";#N/A,#N/A,TRUE,"STEEL";#N/A,#N/A,TRUE,"Door"}</definedName>
    <definedName name="AAAAA1" hidden="1">{#N/A,#N/A,TRUE,"Basic";#N/A,#N/A,TRUE,"EXT-TABLE";#N/A,#N/A,TRUE,"STEEL";#N/A,#N/A,TRUE,"INT-Table";#N/A,#N/A,TRUE,"STEEL";#N/A,#N/A,TRUE,"Door"}</definedName>
    <definedName name="AAAAA1_1" hidden="1">{#N/A,#N/A,TRUE,"Basic";#N/A,#N/A,TRUE,"EXT-TABLE";#N/A,#N/A,TRUE,"STEEL";#N/A,#N/A,TRUE,"INT-Table";#N/A,#N/A,TRUE,"STEEL";#N/A,#N/A,TRUE,"Door"}</definedName>
    <definedName name="AAAAA1_1_1" hidden="1">{#N/A,#N/A,TRUE,"Basic";#N/A,#N/A,TRUE,"EXT-TABLE";#N/A,#N/A,TRUE,"STEEL";#N/A,#N/A,TRUE,"INT-Table";#N/A,#N/A,TRUE,"STEEL";#N/A,#N/A,TRUE,"Door"}</definedName>
    <definedName name="AAAAA1_1_1_1" hidden="1">{#N/A,#N/A,TRUE,"Basic";#N/A,#N/A,TRUE,"EXT-TABLE";#N/A,#N/A,TRUE,"STEEL";#N/A,#N/A,TRUE,"INT-Table";#N/A,#N/A,TRUE,"STEEL";#N/A,#N/A,TRUE,"Door"}</definedName>
    <definedName name="AAAAA1_1_1_2" hidden="1">{#N/A,#N/A,TRUE,"Basic";#N/A,#N/A,TRUE,"EXT-TABLE";#N/A,#N/A,TRUE,"STEEL";#N/A,#N/A,TRUE,"INT-Table";#N/A,#N/A,TRUE,"STEEL";#N/A,#N/A,TRUE,"Door"}</definedName>
    <definedName name="AAAAA1_1_1_3" hidden="1">{#N/A,#N/A,TRUE,"Basic";#N/A,#N/A,TRUE,"EXT-TABLE";#N/A,#N/A,TRUE,"STEEL";#N/A,#N/A,TRUE,"INT-Table";#N/A,#N/A,TRUE,"STEEL";#N/A,#N/A,TRUE,"Door"}</definedName>
    <definedName name="AAAAA1_1_1_4" hidden="1">{#N/A,#N/A,TRUE,"Basic";#N/A,#N/A,TRUE,"EXT-TABLE";#N/A,#N/A,TRUE,"STEEL";#N/A,#N/A,TRUE,"INT-Table";#N/A,#N/A,TRUE,"STEEL";#N/A,#N/A,TRUE,"Door"}</definedName>
    <definedName name="AAAAA1_1_1_5" hidden="1">{#N/A,#N/A,TRUE,"Basic";#N/A,#N/A,TRUE,"EXT-TABLE";#N/A,#N/A,TRUE,"STEEL";#N/A,#N/A,TRUE,"INT-Table";#N/A,#N/A,TRUE,"STEEL";#N/A,#N/A,TRUE,"Door"}</definedName>
    <definedName name="AAAAA1_1_2" hidden="1">{#N/A,#N/A,TRUE,"Basic";#N/A,#N/A,TRUE,"EXT-TABLE";#N/A,#N/A,TRUE,"STEEL";#N/A,#N/A,TRUE,"INT-Table";#N/A,#N/A,TRUE,"STEEL";#N/A,#N/A,TRUE,"Door"}</definedName>
    <definedName name="AAAAA1_1_2_1" hidden="1">{#N/A,#N/A,TRUE,"Basic";#N/A,#N/A,TRUE,"EXT-TABLE";#N/A,#N/A,TRUE,"STEEL";#N/A,#N/A,TRUE,"INT-Table";#N/A,#N/A,TRUE,"STEEL";#N/A,#N/A,TRUE,"Door"}</definedName>
    <definedName name="AAAAA1_1_2_2" hidden="1">{#N/A,#N/A,TRUE,"Basic";#N/A,#N/A,TRUE,"EXT-TABLE";#N/A,#N/A,TRUE,"STEEL";#N/A,#N/A,TRUE,"INT-Table";#N/A,#N/A,TRUE,"STEEL";#N/A,#N/A,TRUE,"Door"}</definedName>
    <definedName name="AAAAA1_1_2_3" hidden="1">{#N/A,#N/A,TRUE,"Basic";#N/A,#N/A,TRUE,"EXT-TABLE";#N/A,#N/A,TRUE,"STEEL";#N/A,#N/A,TRUE,"INT-Table";#N/A,#N/A,TRUE,"STEEL";#N/A,#N/A,TRUE,"Door"}</definedName>
    <definedName name="AAAAA1_1_2_4" hidden="1">{#N/A,#N/A,TRUE,"Basic";#N/A,#N/A,TRUE,"EXT-TABLE";#N/A,#N/A,TRUE,"STEEL";#N/A,#N/A,TRUE,"INT-Table";#N/A,#N/A,TRUE,"STEEL";#N/A,#N/A,TRUE,"Door"}</definedName>
    <definedName name="AAAAA1_1_2_5" hidden="1">{#N/A,#N/A,TRUE,"Basic";#N/A,#N/A,TRUE,"EXT-TABLE";#N/A,#N/A,TRUE,"STEEL";#N/A,#N/A,TRUE,"INT-Table";#N/A,#N/A,TRUE,"STEEL";#N/A,#N/A,TRUE,"Door"}</definedName>
    <definedName name="AAAAA1_1_3" hidden="1">{#N/A,#N/A,TRUE,"Basic";#N/A,#N/A,TRUE,"EXT-TABLE";#N/A,#N/A,TRUE,"STEEL";#N/A,#N/A,TRUE,"INT-Table";#N/A,#N/A,TRUE,"STEEL";#N/A,#N/A,TRUE,"Door"}</definedName>
    <definedName name="AAAAA1_1_4" hidden="1">{#N/A,#N/A,TRUE,"Basic";#N/A,#N/A,TRUE,"EXT-TABLE";#N/A,#N/A,TRUE,"STEEL";#N/A,#N/A,TRUE,"INT-Table";#N/A,#N/A,TRUE,"STEEL";#N/A,#N/A,TRUE,"Door"}</definedName>
    <definedName name="AAAAA1_1_5" hidden="1">{#N/A,#N/A,TRUE,"Basic";#N/A,#N/A,TRUE,"EXT-TABLE";#N/A,#N/A,TRUE,"STEEL";#N/A,#N/A,TRUE,"INT-Table";#N/A,#N/A,TRUE,"STEEL";#N/A,#N/A,TRUE,"Door"}</definedName>
    <definedName name="AAAAA1_2" hidden="1">{#N/A,#N/A,TRUE,"Basic";#N/A,#N/A,TRUE,"EXT-TABLE";#N/A,#N/A,TRUE,"STEEL";#N/A,#N/A,TRUE,"INT-Table";#N/A,#N/A,TRUE,"STEEL";#N/A,#N/A,TRUE,"Door"}</definedName>
    <definedName name="AAAAA1_2_1" hidden="1">{#N/A,#N/A,TRUE,"Basic";#N/A,#N/A,TRUE,"EXT-TABLE";#N/A,#N/A,TRUE,"STEEL";#N/A,#N/A,TRUE,"INT-Table";#N/A,#N/A,TRUE,"STEEL";#N/A,#N/A,TRUE,"Door"}</definedName>
    <definedName name="AAAAA1_2_1_1" hidden="1">{#N/A,#N/A,TRUE,"Basic";#N/A,#N/A,TRUE,"EXT-TABLE";#N/A,#N/A,TRUE,"STEEL";#N/A,#N/A,TRUE,"INT-Table";#N/A,#N/A,TRUE,"STEEL";#N/A,#N/A,TRUE,"Door"}</definedName>
    <definedName name="AAAAA1_2_1_2" hidden="1">{#N/A,#N/A,TRUE,"Basic";#N/A,#N/A,TRUE,"EXT-TABLE";#N/A,#N/A,TRUE,"STEEL";#N/A,#N/A,TRUE,"INT-Table";#N/A,#N/A,TRUE,"STEEL";#N/A,#N/A,TRUE,"Door"}</definedName>
    <definedName name="AAAAA1_2_1_3" hidden="1">{#N/A,#N/A,TRUE,"Basic";#N/A,#N/A,TRUE,"EXT-TABLE";#N/A,#N/A,TRUE,"STEEL";#N/A,#N/A,TRUE,"INT-Table";#N/A,#N/A,TRUE,"STEEL";#N/A,#N/A,TRUE,"Door"}</definedName>
    <definedName name="AAAAA1_2_1_4" hidden="1">{#N/A,#N/A,TRUE,"Basic";#N/A,#N/A,TRUE,"EXT-TABLE";#N/A,#N/A,TRUE,"STEEL";#N/A,#N/A,TRUE,"INT-Table";#N/A,#N/A,TRUE,"STEEL";#N/A,#N/A,TRUE,"Door"}</definedName>
    <definedName name="AAAAA1_2_1_5" hidden="1">{#N/A,#N/A,TRUE,"Basic";#N/A,#N/A,TRUE,"EXT-TABLE";#N/A,#N/A,TRUE,"STEEL";#N/A,#N/A,TRUE,"INT-Table";#N/A,#N/A,TRUE,"STEEL";#N/A,#N/A,TRUE,"Door"}</definedName>
    <definedName name="AAAAA1_2_2" hidden="1">{#N/A,#N/A,TRUE,"Basic";#N/A,#N/A,TRUE,"EXT-TABLE";#N/A,#N/A,TRUE,"STEEL";#N/A,#N/A,TRUE,"INT-Table";#N/A,#N/A,TRUE,"STEEL";#N/A,#N/A,TRUE,"Door"}</definedName>
    <definedName name="AAAAA1_2_2_1" hidden="1">{#N/A,#N/A,TRUE,"Basic";#N/A,#N/A,TRUE,"EXT-TABLE";#N/A,#N/A,TRUE,"STEEL";#N/A,#N/A,TRUE,"INT-Table";#N/A,#N/A,TRUE,"STEEL";#N/A,#N/A,TRUE,"Door"}</definedName>
    <definedName name="AAAAA1_2_2_2" hidden="1">{#N/A,#N/A,TRUE,"Basic";#N/A,#N/A,TRUE,"EXT-TABLE";#N/A,#N/A,TRUE,"STEEL";#N/A,#N/A,TRUE,"INT-Table";#N/A,#N/A,TRUE,"STEEL";#N/A,#N/A,TRUE,"Door"}</definedName>
    <definedName name="AAAAA1_2_2_3" hidden="1">{#N/A,#N/A,TRUE,"Basic";#N/A,#N/A,TRUE,"EXT-TABLE";#N/A,#N/A,TRUE,"STEEL";#N/A,#N/A,TRUE,"INT-Table";#N/A,#N/A,TRUE,"STEEL";#N/A,#N/A,TRUE,"Door"}</definedName>
    <definedName name="AAAAA1_2_2_4" hidden="1">{#N/A,#N/A,TRUE,"Basic";#N/A,#N/A,TRUE,"EXT-TABLE";#N/A,#N/A,TRUE,"STEEL";#N/A,#N/A,TRUE,"INT-Table";#N/A,#N/A,TRUE,"STEEL";#N/A,#N/A,TRUE,"Door"}</definedName>
    <definedName name="AAAAA1_2_2_5" hidden="1">{#N/A,#N/A,TRUE,"Basic";#N/A,#N/A,TRUE,"EXT-TABLE";#N/A,#N/A,TRUE,"STEEL";#N/A,#N/A,TRUE,"INT-Table";#N/A,#N/A,TRUE,"STEEL";#N/A,#N/A,TRUE,"Door"}</definedName>
    <definedName name="AAAAA1_2_3" hidden="1">{#N/A,#N/A,TRUE,"Basic";#N/A,#N/A,TRUE,"EXT-TABLE";#N/A,#N/A,TRUE,"STEEL";#N/A,#N/A,TRUE,"INT-Table";#N/A,#N/A,TRUE,"STEEL";#N/A,#N/A,TRUE,"Door"}</definedName>
    <definedName name="AAAAA1_2_4" hidden="1">{#N/A,#N/A,TRUE,"Basic";#N/A,#N/A,TRUE,"EXT-TABLE";#N/A,#N/A,TRUE,"STEEL";#N/A,#N/A,TRUE,"INT-Table";#N/A,#N/A,TRUE,"STEEL";#N/A,#N/A,TRUE,"Door"}</definedName>
    <definedName name="AAAAA1_2_5" hidden="1">{#N/A,#N/A,TRUE,"Basic";#N/A,#N/A,TRUE,"EXT-TABLE";#N/A,#N/A,TRUE,"STEEL";#N/A,#N/A,TRUE,"INT-Table";#N/A,#N/A,TRUE,"STEEL";#N/A,#N/A,TRUE,"Door"}</definedName>
    <definedName name="AAAAA1_3" hidden="1">{#N/A,#N/A,TRUE,"Basic";#N/A,#N/A,TRUE,"EXT-TABLE";#N/A,#N/A,TRUE,"STEEL";#N/A,#N/A,TRUE,"INT-Table";#N/A,#N/A,TRUE,"STEEL";#N/A,#N/A,TRUE,"Door"}</definedName>
    <definedName name="AAAAA1_3_1" hidden="1">{#N/A,#N/A,TRUE,"Basic";#N/A,#N/A,TRUE,"EXT-TABLE";#N/A,#N/A,TRUE,"STEEL";#N/A,#N/A,TRUE,"INT-Table";#N/A,#N/A,TRUE,"STEEL";#N/A,#N/A,TRUE,"Door"}</definedName>
    <definedName name="AAAAA1_3_1_1" hidden="1">{#N/A,#N/A,TRUE,"Basic";#N/A,#N/A,TRUE,"EXT-TABLE";#N/A,#N/A,TRUE,"STEEL";#N/A,#N/A,TRUE,"INT-Table";#N/A,#N/A,TRUE,"STEEL";#N/A,#N/A,TRUE,"Door"}</definedName>
    <definedName name="AAAAA1_3_1_2" hidden="1">{#N/A,#N/A,TRUE,"Basic";#N/A,#N/A,TRUE,"EXT-TABLE";#N/A,#N/A,TRUE,"STEEL";#N/A,#N/A,TRUE,"INT-Table";#N/A,#N/A,TRUE,"STEEL";#N/A,#N/A,TRUE,"Door"}</definedName>
    <definedName name="AAAAA1_3_1_3" hidden="1">{#N/A,#N/A,TRUE,"Basic";#N/A,#N/A,TRUE,"EXT-TABLE";#N/A,#N/A,TRUE,"STEEL";#N/A,#N/A,TRUE,"INT-Table";#N/A,#N/A,TRUE,"STEEL";#N/A,#N/A,TRUE,"Door"}</definedName>
    <definedName name="AAAAA1_3_1_4" hidden="1">{#N/A,#N/A,TRUE,"Basic";#N/A,#N/A,TRUE,"EXT-TABLE";#N/A,#N/A,TRUE,"STEEL";#N/A,#N/A,TRUE,"INT-Table";#N/A,#N/A,TRUE,"STEEL";#N/A,#N/A,TRUE,"Door"}</definedName>
    <definedName name="AAAAA1_3_1_5" hidden="1">{#N/A,#N/A,TRUE,"Basic";#N/A,#N/A,TRUE,"EXT-TABLE";#N/A,#N/A,TRUE,"STEEL";#N/A,#N/A,TRUE,"INT-Table";#N/A,#N/A,TRUE,"STEEL";#N/A,#N/A,TRUE,"Door"}</definedName>
    <definedName name="AAAAA1_3_2" hidden="1">{#N/A,#N/A,TRUE,"Basic";#N/A,#N/A,TRUE,"EXT-TABLE";#N/A,#N/A,TRUE,"STEEL";#N/A,#N/A,TRUE,"INT-Table";#N/A,#N/A,TRUE,"STEEL";#N/A,#N/A,TRUE,"Door"}</definedName>
    <definedName name="AAAAA1_3_2_1" hidden="1">{#N/A,#N/A,TRUE,"Basic";#N/A,#N/A,TRUE,"EXT-TABLE";#N/A,#N/A,TRUE,"STEEL";#N/A,#N/A,TRUE,"INT-Table";#N/A,#N/A,TRUE,"STEEL";#N/A,#N/A,TRUE,"Door"}</definedName>
    <definedName name="AAAAA1_3_2_2" hidden="1">{#N/A,#N/A,TRUE,"Basic";#N/A,#N/A,TRUE,"EXT-TABLE";#N/A,#N/A,TRUE,"STEEL";#N/A,#N/A,TRUE,"INT-Table";#N/A,#N/A,TRUE,"STEEL";#N/A,#N/A,TRUE,"Door"}</definedName>
    <definedName name="AAAAA1_3_2_3" hidden="1">{#N/A,#N/A,TRUE,"Basic";#N/A,#N/A,TRUE,"EXT-TABLE";#N/A,#N/A,TRUE,"STEEL";#N/A,#N/A,TRUE,"INT-Table";#N/A,#N/A,TRUE,"STEEL";#N/A,#N/A,TRUE,"Door"}</definedName>
    <definedName name="AAAAA1_3_2_4" hidden="1">{#N/A,#N/A,TRUE,"Basic";#N/A,#N/A,TRUE,"EXT-TABLE";#N/A,#N/A,TRUE,"STEEL";#N/A,#N/A,TRUE,"INT-Table";#N/A,#N/A,TRUE,"STEEL";#N/A,#N/A,TRUE,"Door"}</definedName>
    <definedName name="AAAAA1_3_2_5" hidden="1">{#N/A,#N/A,TRUE,"Basic";#N/A,#N/A,TRUE,"EXT-TABLE";#N/A,#N/A,TRUE,"STEEL";#N/A,#N/A,TRUE,"INT-Table";#N/A,#N/A,TRUE,"STEEL";#N/A,#N/A,TRUE,"Door"}</definedName>
    <definedName name="AAAAA1_3_3" hidden="1">{#N/A,#N/A,TRUE,"Basic";#N/A,#N/A,TRUE,"EXT-TABLE";#N/A,#N/A,TRUE,"STEEL";#N/A,#N/A,TRUE,"INT-Table";#N/A,#N/A,TRUE,"STEEL";#N/A,#N/A,TRUE,"Door"}</definedName>
    <definedName name="AAAAA1_3_4" hidden="1">{#N/A,#N/A,TRUE,"Basic";#N/A,#N/A,TRUE,"EXT-TABLE";#N/A,#N/A,TRUE,"STEEL";#N/A,#N/A,TRUE,"INT-Table";#N/A,#N/A,TRUE,"STEEL";#N/A,#N/A,TRUE,"Door"}</definedName>
    <definedName name="AAAAA1_3_5" hidden="1">{#N/A,#N/A,TRUE,"Basic";#N/A,#N/A,TRUE,"EXT-TABLE";#N/A,#N/A,TRUE,"STEEL";#N/A,#N/A,TRUE,"INT-Table";#N/A,#N/A,TRUE,"STEEL";#N/A,#N/A,TRUE,"Door"}</definedName>
    <definedName name="AAAAA1_4" hidden="1">{#N/A,#N/A,TRUE,"Basic";#N/A,#N/A,TRUE,"EXT-TABLE";#N/A,#N/A,TRUE,"STEEL";#N/A,#N/A,TRUE,"INT-Table";#N/A,#N/A,TRUE,"STEEL";#N/A,#N/A,TRUE,"Door"}</definedName>
    <definedName name="AAAAA1_4_1" hidden="1">{#N/A,#N/A,TRUE,"Basic";#N/A,#N/A,TRUE,"EXT-TABLE";#N/A,#N/A,TRUE,"STEEL";#N/A,#N/A,TRUE,"INT-Table";#N/A,#N/A,TRUE,"STEEL";#N/A,#N/A,TRUE,"Door"}</definedName>
    <definedName name="AAAAA1_4_1_1" hidden="1">{#N/A,#N/A,TRUE,"Basic";#N/A,#N/A,TRUE,"EXT-TABLE";#N/A,#N/A,TRUE,"STEEL";#N/A,#N/A,TRUE,"INT-Table";#N/A,#N/A,TRUE,"STEEL";#N/A,#N/A,TRUE,"Door"}</definedName>
    <definedName name="AAAAA1_4_1_2" hidden="1">{#N/A,#N/A,TRUE,"Basic";#N/A,#N/A,TRUE,"EXT-TABLE";#N/A,#N/A,TRUE,"STEEL";#N/A,#N/A,TRUE,"INT-Table";#N/A,#N/A,TRUE,"STEEL";#N/A,#N/A,TRUE,"Door"}</definedName>
    <definedName name="AAAAA1_4_1_3" hidden="1">{#N/A,#N/A,TRUE,"Basic";#N/A,#N/A,TRUE,"EXT-TABLE";#N/A,#N/A,TRUE,"STEEL";#N/A,#N/A,TRUE,"INT-Table";#N/A,#N/A,TRUE,"STEEL";#N/A,#N/A,TRUE,"Door"}</definedName>
    <definedName name="AAAAA1_4_1_4" hidden="1">{#N/A,#N/A,TRUE,"Basic";#N/A,#N/A,TRUE,"EXT-TABLE";#N/A,#N/A,TRUE,"STEEL";#N/A,#N/A,TRUE,"INT-Table";#N/A,#N/A,TRUE,"STEEL";#N/A,#N/A,TRUE,"Door"}</definedName>
    <definedName name="AAAAA1_4_1_5" hidden="1">{#N/A,#N/A,TRUE,"Basic";#N/A,#N/A,TRUE,"EXT-TABLE";#N/A,#N/A,TRUE,"STEEL";#N/A,#N/A,TRUE,"INT-Table";#N/A,#N/A,TRUE,"STEEL";#N/A,#N/A,TRUE,"Door"}</definedName>
    <definedName name="AAAAA1_4_2" hidden="1">{#N/A,#N/A,TRUE,"Basic";#N/A,#N/A,TRUE,"EXT-TABLE";#N/A,#N/A,TRUE,"STEEL";#N/A,#N/A,TRUE,"INT-Table";#N/A,#N/A,TRUE,"STEEL";#N/A,#N/A,TRUE,"Door"}</definedName>
    <definedName name="AAAAA1_4_2_1" hidden="1">{#N/A,#N/A,TRUE,"Basic";#N/A,#N/A,TRUE,"EXT-TABLE";#N/A,#N/A,TRUE,"STEEL";#N/A,#N/A,TRUE,"INT-Table";#N/A,#N/A,TRUE,"STEEL";#N/A,#N/A,TRUE,"Door"}</definedName>
    <definedName name="AAAAA1_4_2_2" hidden="1">{#N/A,#N/A,TRUE,"Basic";#N/A,#N/A,TRUE,"EXT-TABLE";#N/A,#N/A,TRUE,"STEEL";#N/A,#N/A,TRUE,"INT-Table";#N/A,#N/A,TRUE,"STEEL";#N/A,#N/A,TRUE,"Door"}</definedName>
    <definedName name="AAAAA1_4_2_3" hidden="1">{#N/A,#N/A,TRUE,"Basic";#N/A,#N/A,TRUE,"EXT-TABLE";#N/A,#N/A,TRUE,"STEEL";#N/A,#N/A,TRUE,"INT-Table";#N/A,#N/A,TRUE,"STEEL";#N/A,#N/A,TRUE,"Door"}</definedName>
    <definedName name="AAAAA1_4_2_4" hidden="1">{#N/A,#N/A,TRUE,"Basic";#N/A,#N/A,TRUE,"EXT-TABLE";#N/A,#N/A,TRUE,"STEEL";#N/A,#N/A,TRUE,"INT-Table";#N/A,#N/A,TRUE,"STEEL";#N/A,#N/A,TRUE,"Door"}</definedName>
    <definedName name="AAAAA1_4_2_5" hidden="1">{#N/A,#N/A,TRUE,"Basic";#N/A,#N/A,TRUE,"EXT-TABLE";#N/A,#N/A,TRUE,"STEEL";#N/A,#N/A,TRUE,"INT-Table";#N/A,#N/A,TRUE,"STEEL";#N/A,#N/A,TRUE,"Door"}</definedName>
    <definedName name="AAAAA1_4_3" hidden="1">{#N/A,#N/A,TRUE,"Basic";#N/A,#N/A,TRUE,"EXT-TABLE";#N/A,#N/A,TRUE,"STEEL";#N/A,#N/A,TRUE,"INT-Table";#N/A,#N/A,TRUE,"STEEL";#N/A,#N/A,TRUE,"Door"}</definedName>
    <definedName name="AAAAA1_4_4" hidden="1">{#N/A,#N/A,TRUE,"Basic";#N/A,#N/A,TRUE,"EXT-TABLE";#N/A,#N/A,TRUE,"STEEL";#N/A,#N/A,TRUE,"INT-Table";#N/A,#N/A,TRUE,"STEEL";#N/A,#N/A,TRUE,"Door"}</definedName>
    <definedName name="AAAAA1_4_5" hidden="1">{#N/A,#N/A,TRUE,"Basic";#N/A,#N/A,TRUE,"EXT-TABLE";#N/A,#N/A,TRUE,"STEEL";#N/A,#N/A,TRUE,"INT-Table";#N/A,#N/A,TRUE,"STEEL";#N/A,#N/A,TRUE,"Door"}</definedName>
    <definedName name="AAAAA1_5" hidden="1">{#N/A,#N/A,TRUE,"Basic";#N/A,#N/A,TRUE,"EXT-TABLE";#N/A,#N/A,TRUE,"STEEL";#N/A,#N/A,TRUE,"INT-Table";#N/A,#N/A,TRUE,"STEEL";#N/A,#N/A,TRUE,"Door"}</definedName>
    <definedName name="AAAAA1_5_1" hidden="1">{#N/A,#N/A,TRUE,"Basic";#N/A,#N/A,TRUE,"EXT-TABLE";#N/A,#N/A,TRUE,"STEEL";#N/A,#N/A,TRUE,"INT-Table";#N/A,#N/A,TRUE,"STEEL";#N/A,#N/A,TRUE,"Door"}</definedName>
    <definedName name="AAAAA1_5_1_1" hidden="1">{#N/A,#N/A,TRUE,"Basic";#N/A,#N/A,TRUE,"EXT-TABLE";#N/A,#N/A,TRUE,"STEEL";#N/A,#N/A,TRUE,"INT-Table";#N/A,#N/A,TRUE,"STEEL";#N/A,#N/A,TRUE,"Door"}</definedName>
    <definedName name="AAAAA1_5_1_2" hidden="1">{#N/A,#N/A,TRUE,"Basic";#N/A,#N/A,TRUE,"EXT-TABLE";#N/A,#N/A,TRUE,"STEEL";#N/A,#N/A,TRUE,"INT-Table";#N/A,#N/A,TRUE,"STEEL";#N/A,#N/A,TRUE,"Door"}</definedName>
    <definedName name="AAAAA1_5_1_3" hidden="1">{#N/A,#N/A,TRUE,"Basic";#N/A,#N/A,TRUE,"EXT-TABLE";#N/A,#N/A,TRUE,"STEEL";#N/A,#N/A,TRUE,"INT-Table";#N/A,#N/A,TRUE,"STEEL";#N/A,#N/A,TRUE,"Door"}</definedName>
    <definedName name="AAAAA1_5_1_4" hidden="1">{#N/A,#N/A,TRUE,"Basic";#N/A,#N/A,TRUE,"EXT-TABLE";#N/A,#N/A,TRUE,"STEEL";#N/A,#N/A,TRUE,"INT-Table";#N/A,#N/A,TRUE,"STEEL";#N/A,#N/A,TRUE,"Door"}</definedName>
    <definedName name="AAAAA1_5_1_5" hidden="1">{#N/A,#N/A,TRUE,"Basic";#N/A,#N/A,TRUE,"EXT-TABLE";#N/A,#N/A,TRUE,"STEEL";#N/A,#N/A,TRUE,"INT-Table";#N/A,#N/A,TRUE,"STEEL";#N/A,#N/A,TRUE,"Door"}</definedName>
    <definedName name="AAAAA1_5_2" hidden="1">{#N/A,#N/A,TRUE,"Basic";#N/A,#N/A,TRUE,"EXT-TABLE";#N/A,#N/A,TRUE,"STEEL";#N/A,#N/A,TRUE,"INT-Table";#N/A,#N/A,TRUE,"STEEL";#N/A,#N/A,TRUE,"Door"}</definedName>
    <definedName name="AAAAA1_5_2_1" hidden="1">{#N/A,#N/A,TRUE,"Basic";#N/A,#N/A,TRUE,"EXT-TABLE";#N/A,#N/A,TRUE,"STEEL";#N/A,#N/A,TRUE,"INT-Table";#N/A,#N/A,TRUE,"STEEL";#N/A,#N/A,TRUE,"Door"}</definedName>
    <definedName name="AAAAA1_5_2_2" hidden="1">{#N/A,#N/A,TRUE,"Basic";#N/A,#N/A,TRUE,"EXT-TABLE";#N/A,#N/A,TRUE,"STEEL";#N/A,#N/A,TRUE,"INT-Table";#N/A,#N/A,TRUE,"STEEL";#N/A,#N/A,TRUE,"Door"}</definedName>
    <definedName name="AAAAA1_5_2_3" hidden="1">{#N/A,#N/A,TRUE,"Basic";#N/A,#N/A,TRUE,"EXT-TABLE";#N/A,#N/A,TRUE,"STEEL";#N/A,#N/A,TRUE,"INT-Table";#N/A,#N/A,TRUE,"STEEL";#N/A,#N/A,TRUE,"Door"}</definedName>
    <definedName name="AAAAA1_5_2_4" hidden="1">{#N/A,#N/A,TRUE,"Basic";#N/A,#N/A,TRUE,"EXT-TABLE";#N/A,#N/A,TRUE,"STEEL";#N/A,#N/A,TRUE,"INT-Table";#N/A,#N/A,TRUE,"STEEL";#N/A,#N/A,TRUE,"Door"}</definedName>
    <definedName name="AAAAA1_5_2_5" hidden="1">{#N/A,#N/A,TRUE,"Basic";#N/A,#N/A,TRUE,"EXT-TABLE";#N/A,#N/A,TRUE,"STEEL";#N/A,#N/A,TRUE,"INT-Table";#N/A,#N/A,TRUE,"STEEL";#N/A,#N/A,TRUE,"Door"}</definedName>
    <definedName name="AAAAA1_5_3" hidden="1">{#N/A,#N/A,TRUE,"Basic";#N/A,#N/A,TRUE,"EXT-TABLE";#N/A,#N/A,TRUE,"STEEL";#N/A,#N/A,TRUE,"INT-Table";#N/A,#N/A,TRUE,"STEEL";#N/A,#N/A,TRUE,"Door"}</definedName>
    <definedName name="AAAAA1_5_4" hidden="1">{#N/A,#N/A,TRUE,"Basic";#N/A,#N/A,TRUE,"EXT-TABLE";#N/A,#N/A,TRUE,"STEEL";#N/A,#N/A,TRUE,"INT-Table";#N/A,#N/A,TRUE,"STEEL";#N/A,#N/A,TRUE,"Door"}</definedName>
    <definedName name="AAAAA1_5_5" hidden="1">{#N/A,#N/A,TRUE,"Basic";#N/A,#N/A,TRUE,"EXT-TABLE";#N/A,#N/A,TRUE,"STEEL";#N/A,#N/A,TRUE,"INT-Table";#N/A,#N/A,TRUE,"STEEL";#N/A,#N/A,TRUE,"Door"}</definedName>
    <definedName name="aaaaaa" hidden="1">{#N/A,#N/A,FALSE,"속도"}</definedName>
    <definedName name="aaaaaaa" hidden="1">{#N/A,#N/A,FALSE,"type1";#N/A,#N/A,FALSE,"지지력";#N/A,#N/A,FALSE,"PILE계산";#N/A,#N/A,FALSE,"PILE ";#N/A,#N/A,FALSE,"철근량";#N/A,#N/A,FALSE,"균열검토";#N/A,#N/A,FALSE,"날개벽";#N/A,#N/A,FALSE,"주철근조립도";#N/A,#N/A,FALSE,"교좌"}</definedName>
    <definedName name="aaaaaaaaaa" hidden="1">{#N/A,#N/A,FALSE,"포장1";#N/A,#N/A,FALSE,"포장1"}</definedName>
    <definedName name="aaafff">{"'장비'!$A$3:$M$12"}</definedName>
    <definedName name="aaafff_1">{"'장비'!$A$3:$M$12"}</definedName>
    <definedName name="aaafff_2">{"'장비'!$A$3:$M$12"}</definedName>
    <definedName name="aaafff_3">{"'장비'!$A$3:$M$12"}</definedName>
    <definedName name="aaafff_4">{"'장비'!$A$3:$M$12"}</definedName>
    <definedName name="aaafff_5">{"'장비'!$A$3:$M$12"}</definedName>
    <definedName name="aæÐRIiÞA_Iª">#N/A</definedName>
    <definedName name="ab" hidden="1">{#N/A,#N/A,TRUE,"Basic";#N/A,#N/A,TRUE,"EXT-TABLE";#N/A,#N/A,TRUE,"STEEL";#N/A,#N/A,TRUE,"INT-Table";#N/A,#N/A,TRUE,"STEEL";#N/A,#N/A,TRUE,"Door"}</definedName>
    <definedName name="ab_1" hidden="1">{#N/A,#N/A,TRUE,"Basic";#N/A,#N/A,TRUE,"EXT-TABLE";#N/A,#N/A,TRUE,"STEEL";#N/A,#N/A,TRUE,"INT-Table";#N/A,#N/A,TRUE,"STEEL";#N/A,#N/A,TRUE,"Door"}</definedName>
    <definedName name="ab_1_1" hidden="1">{#N/A,#N/A,TRUE,"Basic";#N/A,#N/A,TRUE,"EXT-TABLE";#N/A,#N/A,TRUE,"STEEL";#N/A,#N/A,TRUE,"INT-Table";#N/A,#N/A,TRUE,"STEEL";#N/A,#N/A,TRUE,"Door"}</definedName>
    <definedName name="ab_1_1_1" hidden="1">{#N/A,#N/A,TRUE,"Basic";#N/A,#N/A,TRUE,"EXT-TABLE";#N/A,#N/A,TRUE,"STEEL";#N/A,#N/A,TRUE,"INT-Table";#N/A,#N/A,TRUE,"STEEL";#N/A,#N/A,TRUE,"Door"}</definedName>
    <definedName name="ab_1_1_2" hidden="1">{#N/A,#N/A,TRUE,"Basic";#N/A,#N/A,TRUE,"EXT-TABLE";#N/A,#N/A,TRUE,"STEEL";#N/A,#N/A,TRUE,"INT-Table";#N/A,#N/A,TRUE,"STEEL";#N/A,#N/A,TRUE,"Door"}</definedName>
    <definedName name="ab_1_1_3" hidden="1">{#N/A,#N/A,TRUE,"Basic";#N/A,#N/A,TRUE,"EXT-TABLE";#N/A,#N/A,TRUE,"STEEL";#N/A,#N/A,TRUE,"INT-Table";#N/A,#N/A,TRUE,"STEEL";#N/A,#N/A,TRUE,"Door"}</definedName>
    <definedName name="ab_1_1_4" hidden="1">{#N/A,#N/A,TRUE,"Basic";#N/A,#N/A,TRUE,"EXT-TABLE";#N/A,#N/A,TRUE,"STEEL";#N/A,#N/A,TRUE,"INT-Table";#N/A,#N/A,TRUE,"STEEL";#N/A,#N/A,TRUE,"Door"}</definedName>
    <definedName name="ab_1_1_5" hidden="1">{#N/A,#N/A,TRUE,"Basic";#N/A,#N/A,TRUE,"EXT-TABLE";#N/A,#N/A,TRUE,"STEEL";#N/A,#N/A,TRUE,"INT-Table";#N/A,#N/A,TRUE,"STEEL";#N/A,#N/A,TRUE,"Door"}</definedName>
    <definedName name="ab_1_2" hidden="1">{#N/A,#N/A,TRUE,"Basic";#N/A,#N/A,TRUE,"EXT-TABLE";#N/A,#N/A,TRUE,"STEEL";#N/A,#N/A,TRUE,"INT-Table";#N/A,#N/A,TRUE,"STEEL";#N/A,#N/A,TRUE,"Door"}</definedName>
    <definedName name="ab_1_2_1" hidden="1">{#N/A,#N/A,TRUE,"Basic";#N/A,#N/A,TRUE,"EXT-TABLE";#N/A,#N/A,TRUE,"STEEL";#N/A,#N/A,TRUE,"INT-Table";#N/A,#N/A,TRUE,"STEEL";#N/A,#N/A,TRUE,"Door"}</definedName>
    <definedName name="ab_1_2_2" hidden="1">{#N/A,#N/A,TRUE,"Basic";#N/A,#N/A,TRUE,"EXT-TABLE";#N/A,#N/A,TRUE,"STEEL";#N/A,#N/A,TRUE,"INT-Table";#N/A,#N/A,TRUE,"STEEL";#N/A,#N/A,TRUE,"Door"}</definedName>
    <definedName name="ab_1_2_3" hidden="1">{#N/A,#N/A,TRUE,"Basic";#N/A,#N/A,TRUE,"EXT-TABLE";#N/A,#N/A,TRUE,"STEEL";#N/A,#N/A,TRUE,"INT-Table";#N/A,#N/A,TRUE,"STEEL";#N/A,#N/A,TRUE,"Door"}</definedName>
    <definedName name="ab_1_2_4" hidden="1">{#N/A,#N/A,TRUE,"Basic";#N/A,#N/A,TRUE,"EXT-TABLE";#N/A,#N/A,TRUE,"STEEL";#N/A,#N/A,TRUE,"INT-Table";#N/A,#N/A,TRUE,"STEEL";#N/A,#N/A,TRUE,"Door"}</definedName>
    <definedName name="ab_1_2_5" hidden="1">{#N/A,#N/A,TRUE,"Basic";#N/A,#N/A,TRUE,"EXT-TABLE";#N/A,#N/A,TRUE,"STEEL";#N/A,#N/A,TRUE,"INT-Table";#N/A,#N/A,TRUE,"STEEL";#N/A,#N/A,TRUE,"Door"}</definedName>
    <definedName name="ab_1_3" hidden="1">{#N/A,#N/A,TRUE,"Basic";#N/A,#N/A,TRUE,"EXT-TABLE";#N/A,#N/A,TRUE,"STEEL";#N/A,#N/A,TRUE,"INT-Table";#N/A,#N/A,TRUE,"STEEL";#N/A,#N/A,TRUE,"Door"}</definedName>
    <definedName name="ab_1_4" hidden="1">{#N/A,#N/A,TRUE,"Basic";#N/A,#N/A,TRUE,"EXT-TABLE";#N/A,#N/A,TRUE,"STEEL";#N/A,#N/A,TRUE,"INT-Table";#N/A,#N/A,TRUE,"STEEL";#N/A,#N/A,TRUE,"Door"}</definedName>
    <definedName name="ab_1_5" hidden="1">{#N/A,#N/A,TRUE,"Basic";#N/A,#N/A,TRUE,"EXT-TABLE";#N/A,#N/A,TRUE,"STEEL";#N/A,#N/A,TRUE,"INT-Table";#N/A,#N/A,TRUE,"STEEL";#N/A,#N/A,TRUE,"Door"}</definedName>
    <definedName name="ab_2" hidden="1">{#N/A,#N/A,TRUE,"Basic";#N/A,#N/A,TRUE,"EXT-TABLE";#N/A,#N/A,TRUE,"STEEL";#N/A,#N/A,TRUE,"INT-Table";#N/A,#N/A,TRUE,"STEEL";#N/A,#N/A,TRUE,"Door"}</definedName>
    <definedName name="ab_2_1" hidden="1">{#N/A,#N/A,TRUE,"Basic";#N/A,#N/A,TRUE,"EXT-TABLE";#N/A,#N/A,TRUE,"STEEL";#N/A,#N/A,TRUE,"INT-Table";#N/A,#N/A,TRUE,"STEEL";#N/A,#N/A,TRUE,"Door"}</definedName>
    <definedName name="ab_2_1_1" hidden="1">{#N/A,#N/A,TRUE,"Basic";#N/A,#N/A,TRUE,"EXT-TABLE";#N/A,#N/A,TRUE,"STEEL";#N/A,#N/A,TRUE,"INT-Table";#N/A,#N/A,TRUE,"STEEL";#N/A,#N/A,TRUE,"Door"}</definedName>
    <definedName name="ab_2_1_2" hidden="1">{#N/A,#N/A,TRUE,"Basic";#N/A,#N/A,TRUE,"EXT-TABLE";#N/A,#N/A,TRUE,"STEEL";#N/A,#N/A,TRUE,"INT-Table";#N/A,#N/A,TRUE,"STEEL";#N/A,#N/A,TRUE,"Door"}</definedName>
    <definedName name="ab_2_1_3" hidden="1">{#N/A,#N/A,TRUE,"Basic";#N/A,#N/A,TRUE,"EXT-TABLE";#N/A,#N/A,TRUE,"STEEL";#N/A,#N/A,TRUE,"INT-Table";#N/A,#N/A,TRUE,"STEEL";#N/A,#N/A,TRUE,"Door"}</definedName>
    <definedName name="ab_2_1_4" hidden="1">{#N/A,#N/A,TRUE,"Basic";#N/A,#N/A,TRUE,"EXT-TABLE";#N/A,#N/A,TRUE,"STEEL";#N/A,#N/A,TRUE,"INT-Table";#N/A,#N/A,TRUE,"STEEL";#N/A,#N/A,TRUE,"Door"}</definedName>
    <definedName name="ab_2_1_5" hidden="1">{#N/A,#N/A,TRUE,"Basic";#N/A,#N/A,TRUE,"EXT-TABLE";#N/A,#N/A,TRUE,"STEEL";#N/A,#N/A,TRUE,"INT-Table";#N/A,#N/A,TRUE,"STEEL";#N/A,#N/A,TRUE,"Door"}</definedName>
    <definedName name="ab_2_2" hidden="1">{#N/A,#N/A,TRUE,"Basic";#N/A,#N/A,TRUE,"EXT-TABLE";#N/A,#N/A,TRUE,"STEEL";#N/A,#N/A,TRUE,"INT-Table";#N/A,#N/A,TRUE,"STEEL";#N/A,#N/A,TRUE,"Door"}</definedName>
    <definedName name="ab_2_2_1" hidden="1">{#N/A,#N/A,TRUE,"Basic";#N/A,#N/A,TRUE,"EXT-TABLE";#N/A,#N/A,TRUE,"STEEL";#N/A,#N/A,TRUE,"INT-Table";#N/A,#N/A,TRUE,"STEEL";#N/A,#N/A,TRUE,"Door"}</definedName>
    <definedName name="ab_2_2_2" hidden="1">{#N/A,#N/A,TRUE,"Basic";#N/A,#N/A,TRUE,"EXT-TABLE";#N/A,#N/A,TRUE,"STEEL";#N/A,#N/A,TRUE,"INT-Table";#N/A,#N/A,TRUE,"STEEL";#N/A,#N/A,TRUE,"Door"}</definedName>
    <definedName name="ab_2_2_3" hidden="1">{#N/A,#N/A,TRUE,"Basic";#N/A,#N/A,TRUE,"EXT-TABLE";#N/A,#N/A,TRUE,"STEEL";#N/A,#N/A,TRUE,"INT-Table";#N/A,#N/A,TRUE,"STEEL";#N/A,#N/A,TRUE,"Door"}</definedName>
    <definedName name="ab_2_2_4" hidden="1">{#N/A,#N/A,TRUE,"Basic";#N/A,#N/A,TRUE,"EXT-TABLE";#N/A,#N/A,TRUE,"STEEL";#N/A,#N/A,TRUE,"INT-Table";#N/A,#N/A,TRUE,"STEEL";#N/A,#N/A,TRUE,"Door"}</definedName>
    <definedName name="ab_2_2_5" hidden="1">{#N/A,#N/A,TRUE,"Basic";#N/A,#N/A,TRUE,"EXT-TABLE";#N/A,#N/A,TRUE,"STEEL";#N/A,#N/A,TRUE,"INT-Table";#N/A,#N/A,TRUE,"STEEL";#N/A,#N/A,TRUE,"Door"}</definedName>
    <definedName name="ab_2_3" hidden="1">{#N/A,#N/A,TRUE,"Basic";#N/A,#N/A,TRUE,"EXT-TABLE";#N/A,#N/A,TRUE,"STEEL";#N/A,#N/A,TRUE,"INT-Table";#N/A,#N/A,TRUE,"STEEL";#N/A,#N/A,TRUE,"Door"}</definedName>
    <definedName name="ab_2_4" hidden="1">{#N/A,#N/A,TRUE,"Basic";#N/A,#N/A,TRUE,"EXT-TABLE";#N/A,#N/A,TRUE,"STEEL";#N/A,#N/A,TRUE,"INT-Table";#N/A,#N/A,TRUE,"STEEL";#N/A,#N/A,TRUE,"Door"}</definedName>
    <definedName name="ab_2_5" hidden="1">{#N/A,#N/A,TRUE,"Basic";#N/A,#N/A,TRUE,"EXT-TABLE";#N/A,#N/A,TRUE,"STEEL";#N/A,#N/A,TRUE,"INT-Table";#N/A,#N/A,TRUE,"STEEL";#N/A,#N/A,TRUE,"Door"}</definedName>
    <definedName name="ab_3" hidden="1">{#N/A,#N/A,TRUE,"Basic";#N/A,#N/A,TRUE,"EXT-TABLE";#N/A,#N/A,TRUE,"STEEL";#N/A,#N/A,TRUE,"INT-Table";#N/A,#N/A,TRUE,"STEEL";#N/A,#N/A,TRUE,"Door"}</definedName>
    <definedName name="ab_3_1" hidden="1">{#N/A,#N/A,TRUE,"Basic";#N/A,#N/A,TRUE,"EXT-TABLE";#N/A,#N/A,TRUE,"STEEL";#N/A,#N/A,TRUE,"INT-Table";#N/A,#N/A,TRUE,"STEEL";#N/A,#N/A,TRUE,"Door"}</definedName>
    <definedName name="ab_3_1_1" hidden="1">{#N/A,#N/A,TRUE,"Basic";#N/A,#N/A,TRUE,"EXT-TABLE";#N/A,#N/A,TRUE,"STEEL";#N/A,#N/A,TRUE,"INT-Table";#N/A,#N/A,TRUE,"STEEL";#N/A,#N/A,TRUE,"Door"}</definedName>
    <definedName name="ab_3_1_2" hidden="1">{#N/A,#N/A,TRUE,"Basic";#N/A,#N/A,TRUE,"EXT-TABLE";#N/A,#N/A,TRUE,"STEEL";#N/A,#N/A,TRUE,"INT-Table";#N/A,#N/A,TRUE,"STEEL";#N/A,#N/A,TRUE,"Door"}</definedName>
    <definedName name="ab_3_1_3" hidden="1">{#N/A,#N/A,TRUE,"Basic";#N/A,#N/A,TRUE,"EXT-TABLE";#N/A,#N/A,TRUE,"STEEL";#N/A,#N/A,TRUE,"INT-Table";#N/A,#N/A,TRUE,"STEEL";#N/A,#N/A,TRUE,"Door"}</definedName>
    <definedName name="ab_3_1_4" hidden="1">{#N/A,#N/A,TRUE,"Basic";#N/A,#N/A,TRUE,"EXT-TABLE";#N/A,#N/A,TRUE,"STEEL";#N/A,#N/A,TRUE,"INT-Table";#N/A,#N/A,TRUE,"STEEL";#N/A,#N/A,TRUE,"Door"}</definedName>
    <definedName name="ab_3_1_5" hidden="1">{#N/A,#N/A,TRUE,"Basic";#N/A,#N/A,TRUE,"EXT-TABLE";#N/A,#N/A,TRUE,"STEEL";#N/A,#N/A,TRUE,"INT-Table";#N/A,#N/A,TRUE,"STEEL";#N/A,#N/A,TRUE,"Door"}</definedName>
    <definedName name="ab_3_2" hidden="1">{#N/A,#N/A,TRUE,"Basic";#N/A,#N/A,TRUE,"EXT-TABLE";#N/A,#N/A,TRUE,"STEEL";#N/A,#N/A,TRUE,"INT-Table";#N/A,#N/A,TRUE,"STEEL";#N/A,#N/A,TRUE,"Door"}</definedName>
    <definedName name="ab_3_2_1" hidden="1">{#N/A,#N/A,TRUE,"Basic";#N/A,#N/A,TRUE,"EXT-TABLE";#N/A,#N/A,TRUE,"STEEL";#N/A,#N/A,TRUE,"INT-Table";#N/A,#N/A,TRUE,"STEEL";#N/A,#N/A,TRUE,"Door"}</definedName>
    <definedName name="ab_3_2_2" hidden="1">{#N/A,#N/A,TRUE,"Basic";#N/A,#N/A,TRUE,"EXT-TABLE";#N/A,#N/A,TRUE,"STEEL";#N/A,#N/A,TRUE,"INT-Table";#N/A,#N/A,TRUE,"STEEL";#N/A,#N/A,TRUE,"Door"}</definedName>
    <definedName name="ab_3_2_3" hidden="1">{#N/A,#N/A,TRUE,"Basic";#N/A,#N/A,TRUE,"EXT-TABLE";#N/A,#N/A,TRUE,"STEEL";#N/A,#N/A,TRUE,"INT-Table";#N/A,#N/A,TRUE,"STEEL";#N/A,#N/A,TRUE,"Door"}</definedName>
    <definedName name="ab_3_2_4" hidden="1">{#N/A,#N/A,TRUE,"Basic";#N/A,#N/A,TRUE,"EXT-TABLE";#N/A,#N/A,TRUE,"STEEL";#N/A,#N/A,TRUE,"INT-Table";#N/A,#N/A,TRUE,"STEEL";#N/A,#N/A,TRUE,"Door"}</definedName>
    <definedName name="ab_3_2_5" hidden="1">{#N/A,#N/A,TRUE,"Basic";#N/A,#N/A,TRUE,"EXT-TABLE";#N/A,#N/A,TRUE,"STEEL";#N/A,#N/A,TRUE,"INT-Table";#N/A,#N/A,TRUE,"STEEL";#N/A,#N/A,TRUE,"Door"}</definedName>
    <definedName name="ab_3_3" hidden="1">{#N/A,#N/A,TRUE,"Basic";#N/A,#N/A,TRUE,"EXT-TABLE";#N/A,#N/A,TRUE,"STEEL";#N/A,#N/A,TRUE,"INT-Table";#N/A,#N/A,TRUE,"STEEL";#N/A,#N/A,TRUE,"Door"}</definedName>
    <definedName name="ab_3_4" hidden="1">{#N/A,#N/A,TRUE,"Basic";#N/A,#N/A,TRUE,"EXT-TABLE";#N/A,#N/A,TRUE,"STEEL";#N/A,#N/A,TRUE,"INT-Table";#N/A,#N/A,TRUE,"STEEL";#N/A,#N/A,TRUE,"Door"}</definedName>
    <definedName name="ab_3_5" hidden="1">{#N/A,#N/A,TRUE,"Basic";#N/A,#N/A,TRUE,"EXT-TABLE";#N/A,#N/A,TRUE,"STEEL";#N/A,#N/A,TRUE,"INT-Table";#N/A,#N/A,TRUE,"STEEL";#N/A,#N/A,TRUE,"Door"}</definedName>
    <definedName name="ab_4" hidden="1">{#N/A,#N/A,TRUE,"Basic";#N/A,#N/A,TRUE,"EXT-TABLE";#N/A,#N/A,TRUE,"STEEL";#N/A,#N/A,TRUE,"INT-Table";#N/A,#N/A,TRUE,"STEEL";#N/A,#N/A,TRUE,"Door"}</definedName>
    <definedName name="ab_4_1" hidden="1">{#N/A,#N/A,TRUE,"Basic";#N/A,#N/A,TRUE,"EXT-TABLE";#N/A,#N/A,TRUE,"STEEL";#N/A,#N/A,TRUE,"INT-Table";#N/A,#N/A,TRUE,"STEEL";#N/A,#N/A,TRUE,"Door"}</definedName>
    <definedName name="ab_4_1_1" hidden="1">{#N/A,#N/A,TRUE,"Basic";#N/A,#N/A,TRUE,"EXT-TABLE";#N/A,#N/A,TRUE,"STEEL";#N/A,#N/A,TRUE,"INT-Table";#N/A,#N/A,TRUE,"STEEL";#N/A,#N/A,TRUE,"Door"}</definedName>
    <definedName name="ab_4_1_2" hidden="1">{#N/A,#N/A,TRUE,"Basic";#N/A,#N/A,TRUE,"EXT-TABLE";#N/A,#N/A,TRUE,"STEEL";#N/A,#N/A,TRUE,"INT-Table";#N/A,#N/A,TRUE,"STEEL";#N/A,#N/A,TRUE,"Door"}</definedName>
    <definedName name="ab_4_1_3" hidden="1">{#N/A,#N/A,TRUE,"Basic";#N/A,#N/A,TRUE,"EXT-TABLE";#N/A,#N/A,TRUE,"STEEL";#N/A,#N/A,TRUE,"INT-Table";#N/A,#N/A,TRUE,"STEEL";#N/A,#N/A,TRUE,"Door"}</definedName>
    <definedName name="ab_4_1_4" hidden="1">{#N/A,#N/A,TRUE,"Basic";#N/A,#N/A,TRUE,"EXT-TABLE";#N/A,#N/A,TRUE,"STEEL";#N/A,#N/A,TRUE,"INT-Table";#N/A,#N/A,TRUE,"STEEL";#N/A,#N/A,TRUE,"Door"}</definedName>
    <definedName name="ab_4_1_5" hidden="1">{#N/A,#N/A,TRUE,"Basic";#N/A,#N/A,TRUE,"EXT-TABLE";#N/A,#N/A,TRUE,"STEEL";#N/A,#N/A,TRUE,"INT-Table";#N/A,#N/A,TRUE,"STEEL";#N/A,#N/A,TRUE,"Door"}</definedName>
    <definedName name="ab_4_2" hidden="1">{#N/A,#N/A,TRUE,"Basic";#N/A,#N/A,TRUE,"EXT-TABLE";#N/A,#N/A,TRUE,"STEEL";#N/A,#N/A,TRUE,"INT-Table";#N/A,#N/A,TRUE,"STEEL";#N/A,#N/A,TRUE,"Door"}</definedName>
    <definedName name="ab_4_2_1" hidden="1">{#N/A,#N/A,TRUE,"Basic";#N/A,#N/A,TRUE,"EXT-TABLE";#N/A,#N/A,TRUE,"STEEL";#N/A,#N/A,TRUE,"INT-Table";#N/A,#N/A,TRUE,"STEEL";#N/A,#N/A,TRUE,"Door"}</definedName>
    <definedName name="ab_4_2_2" hidden="1">{#N/A,#N/A,TRUE,"Basic";#N/A,#N/A,TRUE,"EXT-TABLE";#N/A,#N/A,TRUE,"STEEL";#N/A,#N/A,TRUE,"INT-Table";#N/A,#N/A,TRUE,"STEEL";#N/A,#N/A,TRUE,"Door"}</definedName>
    <definedName name="ab_4_2_3" hidden="1">{#N/A,#N/A,TRUE,"Basic";#N/A,#N/A,TRUE,"EXT-TABLE";#N/A,#N/A,TRUE,"STEEL";#N/A,#N/A,TRUE,"INT-Table";#N/A,#N/A,TRUE,"STEEL";#N/A,#N/A,TRUE,"Door"}</definedName>
    <definedName name="ab_4_2_4" hidden="1">{#N/A,#N/A,TRUE,"Basic";#N/A,#N/A,TRUE,"EXT-TABLE";#N/A,#N/A,TRUE,"STEEL";#N/A,#N/A,TRUE,"INT-Table";#N/A,#N/A,TRUE,"STEEL";#N/A,#N/A,TRUE,"Door"}</definedName>
    <definedName name="ab_4_2_5" hidden="1">{#N/A,#N/A,TRUE,"Basic";#N/A,#N/A,TRUE,"EXT-TABLE";#N/A,#N/A,TRUE,"STEEL";#N/A,#N/A,TRUE,"INT-Table";#N/A,#N/A,TRUE,"STEEL";#N/A,#N/A,TRUE,"Door"}</definedName>
    <definedName name="ab_4_3" hidden="1">{#N/A,#N/A,TRUE,"Basic";#N/A,#N/A,TRUE,"EXT-TABLE";#N/A,#N/A,TRUE,"STEEL";#N/A,#N/A,TRUE,"INT-Table";#N/A,#N/A,TRUE,"STEEL";#N/A,#N/A,TRUE,"Door"}</definedName>
    <definedName name="ab_4_4" hidden="1">{#N/A,#N/A,TRUE,"Basic";#N/A,#N/A,TRUE,"EXT-TABLE";#N/A,#N/A,TRUE,"STEEL";#N/A,#N/A,TRUE,"INT-Table";#N/A,#N/A,TRUE,"STEEL";#N/A,#N/A,TRUE,"Door"}</definedName>
    <definedName name="ab_4_5" hidden="1">{#N/A,#N/A,TRUE,"Basic";#N/A,#N/A,TRUE,"EXT-TABLE";#N/A,#N/A,TRUE,"STEEL";#N/A,#N/A,TRUE,"INT-Table";#N/A,#N/A,TRUE,"STEEL";#N/A,#N/A,TRUE,"Door"}</definedName>
    <definedName name="ab_5" hidden="1">{#N/A,#N/A,TRUE,"Basic";#N/A,#N/A,TRUE,"EXT-TABLE";#N/A,#N/A,TRUE,"STEEL";#N/A,#N/A,TRUE,"INT-Table";#N/A,#N/A,TRUE,"STEEL";#N/A,#N/A,TRUE,"Door"}</definedName>
    <definedName name="ab_5_1" hidden="1">{#N/A,#N/A,TRUE,"Basic";#N/A,#N/A,TRUE,"EXT-TABLE";#N/A,#N/A,TRUE,"STEEL";#N/A,#N/A,TRUE,"INT-Table";#N/A,#N/A,TRUE,"STEEL";#N/A,#N/A,TRUE,"Door"}</definedName>
    <definedName name="ab_5_1_1" hidden="1">{#N/A,#N/A,TRUE,"Basic";#N/A,#N/A,TRUE,"EXT-TABLE";#N/A,#N/A,TRUE,"STEEL";#N/A,#N/A,TRUE,"INT-Table";#N/A,#N/A,TRUE,"STEEL";#N/A,#N/A,TRUE,"Door"}</definedName>
    <definedName name="ab_5_1_2" hidden="1">{#N/A,#N/A,TRUE,"Basic";#N/A,#N/A,TRUE,"EXT-TABLE";#N/A,#N/A,TRUE,"STEEL";#N/A,#N/A,TRUE,"INT-Table";#N/A,#N/A,TRUE,"STEEL";#N/A,#N/A,TRUE,"Door"}</definedName>
    <definedName name="ab_5_1_3" hidden="1">{#N/A,#N/A,TRUE,"Basic";#N/A,#N/A,TRUE,"EXT-TABLE";#N/A,#N/A,TRUE,"STEEL";#N/A,#N/A,TRUE,"INT-Table";#N/A,#N/A,TRUE,"STEEL";#N/A,#N/A,TRUE,"Door"}</definedName>
    <definedName name="ab_5_1_4" hidden="1">{#N/A,#N/A,TRUE,"Basic";#N/A,#N/A,TRUE,"EXT-TABLE";#N/A,#N/A,TRUE,"STEEL";#N/A,#N/A,TRUE,"INT-Table";#N/A,#N/A,TRUE,"STEEL";#N/A,#N/A,TRUE,"Door"}</definedName>
    <definedName name="ab_5_1_5" hidden="1">{#N/A,#N/A,TRUE,"Basic";#N/A,#N/A,TRUE,"EXT-TABLE";#N/A,#N/A,TRUE,"STEEL";#N/A,#N/A,TRUE,"INT-Table";#N/A,#N/A,TRUE,"STEEL";#N/A,#N/A,TRUE,"Door"}</definedName>
    <definedName name="ab_5_2" hidden="1">{#N/A,#N/A,TRUE,"Basic";#N/A,#N/A,TRUE,"EXT-TABLE";#N/A,#N/A,TRUE,"STEEL";#N/A,#N/A,TRUE,"INT-Table";#N/A,#N/A,TRUE,"STEEL";#N/A,#N/A,TRUE,"Door"}</definedName>
    <definedName name="ab_5_2_1" hidden="1">{#N/A,#N/A,TRUE,"Basic";#N/A,#N/A,TRUE,"EXT-TABLE";#N/A,#N/A,TRUE,"STEEL";#N/A,#N/A,TRUE,"INT-Table";#N/A,#N/A,TRUE,"STEEL";#N/A,#N/A,TRUE,"Door"}</definedName>
    <definedName name="ab_5_2_2" hidden="1">{#N/A,#N/A,TRUE,"Basic";#N/A,#N/A,TRUE,"EXT-TABLE";#N/A,#N/A,TRUE,"STEEL";#N/A,#N/A,TRUE,"INT-Table";#N/A,#N/A,TRUE,"STEEL";#N/A,#N/A,TRUE,"Door"}</definedName>
    <definedName name="ab_5_2_3" hidden="1">{#N/A,#N/A,TRUE,"Basic";#N/A,#N/A,TRUE,"EXT-TABLE";#N/A,#N/A,TRUE,"STEEL";#N/A,#N/A,TRUE,"INT-Table";#N/A,#N/A,TRUE,"STEEL";#N/A,#N/A,TRUE,"Door"}</definedName>
    <definedName name="ab_5_2_4" hidden="1">{#N/A,#N/A,TRUE,"Basic";#N/A,#N/A,TRUE,"EXT-TABLE";#N/A,#N/A,TRUE,"STEEL";#N/A,#N/A,TRUE,"INT-Table";#N/A,#N/A,TRUE,"STEEL";#N/A,#N/A,TRUE,"Door"}</definedName>
    <definedName name="ab_5_2_5" hidden="1">{#N/A,#N/A,TRUE,"Basic";#N/A,#N/A,TRUE,"EXT-TABLE";#N/A,#N/A,TRUE,"STEEL";#N/A,#N/A,TRUE,"INT-Table";#N/A,#N/A,TRUE,"STEEL";#N/A,#N/A,TRUE,"Door"}</definedName>
    <definedName name="ab_5_3" hidden="1">{#N/A,#N/A,TRUE,"Basic";#N/A,#N/A,TRUE,"EXT-TABLE";#N/A,#N/A,TRUE,"STEEL";#N/A,#N/A,TRUE,"INT-Table";#N/A,#N/A,TRUE,"STEEL";#N/A,#N/A,TRUE,"Door"}</definedName>
    <definedName name="ab_5_4" hidden="1">{#N/A,#N/A,TRUE,"Basic";#N/A,#N/A,TRUE,"EXT-TABLE";#N/A,#N/A,TRUE,"STEEL";#N/A,#N/A,TRUE,"INT-Table";#N/A,#N/A,TRUE,"STEEL";#N/A,#N/A,TRUE,"Door"}</definedName>
    <definedName name="ab_5_5" hidden="1">{#N/A,#N/A,TRUE,"Basic";#N/A,#N/A,TRUE,"EXT-TABLE";#N/A,#N/A,TRUE,"STEEL";#N/A,#N/A,TRUE,"INT-Table";#N/A,#N/A,TRUE,"STEEL";#N/A,#N/A,TRUE,"Door"}</definedName>
    <definedName name="abc" hidden="1">{#N/A,#N/A,TRUE,"Basic";#N/A,#N/A,TRUE,"EXT-TABLE";#N/A,#N/A,TRUE,"STEEL";#N/A,#N/A,TRUE,"INT-Table";#N/A,#N/A,TRUE,"STEEL";#N/A,#N/A,TRUE,"Door"}</definedName>
    <definedName name="abc_1" hidden="1">{#N/A,#N/A,TRUE,"Basic";#N/A,#N/A,TRUE,"EXT-TABLE";#N/A,#N/A,TRUE,"STEEL";#N/A,#N/A,TRUE,"INT-Table";#N/A,#N/A,TRUE,"STEEL";#N/A,#N/A,TRUE,"Door"}</definedName>
    <definedName name="abc_1_1" hidden="1">{#N/A,#N/A,TRUE,"Basic";#N/A,#N/A,TRUE,"EXT-TABLE";#N/A,#N/A,TRUE,"STEEL";#N/A,#N/A,TRUE,"INT-Table";#N/A,#N/A,TRUE,"STEEL";#N/A,#N/A,TRUE,"Door"}</definedName>
    <definedName name="abc_1_1_1" hidden="1">{#N/A,#N/A,TRUE,"Basic";#N/A,#N/A,TRUE,"EXT-TABLE";#N/A,#N/A,TRUE,"STEEL";#N/A,#N/A,TRUE,"INT-Table";#N/A,#N/A,TRUE,"STEEL";#N/A,#N/A,TRUE,"Door"}</definedName>
    <definedName name="abc_1_1_2" hidden="1">{#N/A,#N/A,TRUE,"Basic";#N/A,#N/A,TRUE,"EXT-TABLE";#N/A,#N/A,TRUE,"STEEL";#N/A,#N/A,TRUE,"INT-Table";#N/A,#N/A,TRUE,"STEEL";#N/A,#N/A,TRUE,"Door"}</definedName>
    <definedName name="abc_1_1_3" hidden="1">{#N/A,#N/A,TRUE,"Basic";#N/A,#N/A,TRUE,"EXT-TABLE";#N/A,#N/A,TRUE,"STEEL";#N/A,#N/A,TRUE,"INT-Table";#N/A,#N/A,TRUE,"STEEL";#N/A,#N/A,TRUE,"Door"}</definedName>
    <definedName name="abc_1_1_4" hidden="1">{#N/A,#N/A,TRUE,"Basic";#N/A,#N/A,TRUE,"EXT-TABLE";#N/A,#N/A,TRUE,"STEEL";#N/A,#N/A,TRUE,"INT-Table";#N/A,#N/A,TRUE,"STEEL";#N/A,#N/A,TRUE,"Door"}</definedName>
    <definedName name="abc_1_1_5" hidden="1">{#N/A,#N/A,TRUE,"Basic";#N/A,#N/A,TRUE,"EXT-TABLE";#N/A,#N/A,TRUE,"STEEL";#N/A,#N/A,TRUE,"INT-Table";#N/A,#N/A,TRUE,"STEEL";#N/A,#N/A,TRUE,"Door"}</definedName>
    <definedName name="abc_1_2" hidden="1">{#N/A,#N/A,TRUE,"Basic";#N/A,#N/A,TRUE,"EXT-TABLE";#N/A,#N/A,TRUE,"STEEL";#N/A,#N/A,TRUE,"INT-Table";#N/A,#N/A,TRUE,"STEEL";#N/A,#N/A,TRUE,"Door"}</definedName>
    <definedName name="abc_1_2_1" hidden="1">{#N/A,#N/A,TRUE,"Basic";#N/A,#N/A,TRUE,"EXT-TABLE";#N/A,#N/A,TRUE,"STEEL";#N/A,#N/A,TRUE,"INT-Table";#N/A,#N/A,TRUE,"STEEL";#N/A,#N/A,TRUE,"Door"}</definedName>
    <definedName name="abc_1_2_2" hidden="1">{#N/A,#N/A,TRUE,"Basic";#N/A,#N/A,TRUE,"EXT-TABLE";#N/A,#N/A,TRUE,"STEEL";#N/A,#N/A,TRUE,"INT-Table";#N/A,#N/A,TRUE,"STEEL";#N/A,#N/A,TRUE,"Door"}</definedName>
    <definedName name="abc_1_2_3" hidden="1">{#N/A,#N/A,TRUE,"Basic";#N/A,#N/A,TRUE,"EXT-TABLE";#N/A,#N/A,TRUE,"STEEL";#N/A,#N/A,TRUE,"INT-Table";#N/A,#N/A,TRUE,"STEEL";#N/A,#N/A,TRUE,"Door"}</definedName>
    <definedName name="abc_1_2_4" hidden="1">{#N/A,#N/A,TRUE,"Basic";#N/A,#N/A,TRUE,"EXT-TABLE";#N/A,#N/A,TRUE,"STEEL";#N/A,#N/A,TRUE,"INT-Table";#N/A,#N/A,TRUE,"STEEL";#N/A,#N/A,TRUE,"Door"}</definedName>
    <definedName name="abc_1_2_5" hidden="1">{#N/A,#N/A,TRUE,"Basic";#N/A,#N/A,TRUE,"EXT-TABLE";#N/A,#N/A,TRUE,"STEEL";#N/A,#N/A,TRUE,"INT-Table";#N/A,#N/A,TRUE,"STEEL";#N/A,#N/A,TRUE,"Door"}</definedName>
    <definedName name="abc_1_3" hidden="1">{#N/A,#N/A,TRUE,"Basic";#N/A,#N/A,TRUE,"EXT-TABLE";#N/A,#N/A,TRUE,"STEEL";#N/A,#N/A,TRUE,"INT-Table";#N/A,#N/A,TRUE,"STEEL";#N/A,#N/A,TRUE,"Door"}</definedName>
    <definedName name="abc_1_4" hidden="1">{#N/A,#N/A,TRUE,"Basic";#N/A,#N/A,TRUE,"EXT-TABLE";#N/A,#N/A,TRUE,"STEEL";#N/A,#N/A,TRUE,"INT-Table";#N/A,#N/A,TRUE,"STEEL";#N/A,#N/A,TRUE,"Door"}</definedName>
    <definedName name="abc_1_5" hidden="1">{#N/A,#N/A,TRUE,"Basic";#N/A,#N/A,TRUE,"EXT-TABLE";#N/A,#N/A,TRUE,"STEEL";#N/A,#N/A,TRUE,"INT-Table";#N/A,#N/A,TRUE,"STEEL";#N/A,#N/A,TRUE,"Door"}</definedName>
    <definedName name="abc_2" hidden="1">{#N/A,#N/A,TRUE,"Basic";#N/A,#N/A,TRUE,"EXT-TABLE";#N/A,#N/A,TRUE,"STEEL";#N/A,#N/A,TRUE,"INT-Table";#N/A,#N/A,TRUE,"STEEL";#N/A,#N/A,TRUE,"Door"}</definedName>
    <definedName name="abc_2_1" hidden="1">{#N/A,#N/A,TRUE,"Basic";#N/A,#N/A,TRUE,"EXT-TABLE";#N/A,#N/A,TRUE,"STEEL";#N/A,#N/A,TRUE,"INT-Table";#N/A,#N/A,TRUE,"STEEL";#N/A,#N/A,TRUE,"Door"}</definedName>
    <definedName name="abc_2_1_1" hidden="1">{#N/A,#N/A,TRUE,"Basic";#N/A,#N/A,TRUE,"EXT-TABLE";#N/A,#N/A,TRUE,"STEEL";#N/A,#N/A,TRUE,"INT-Table";#N/A,#N/A,TRUE,"STEEL";#N/A,#N/A,TRUE,"Door"}</definedName>
    <definedName name="abc_2_1_2" hidden="1">{#N/A,#N/A,TRUE,"Basic";#N/A,#N/A,TRUE,"EXT-TABLE";#N/A,#N/A,TRUE,"STEEL";#N/A,#N/A,TRUE,"INT-Table";#N/A,#N/A,TRUE,"STEEL";#N/A,#N/A,TRUE,"Door"}</definedName>
    <definedName name="abc_2_1_3" hidden="1">{#N/A,#N/A,TRUE,"Basic";#N/A,#N/A,TRUE,"EXT-TABLE";#N/A,#N/A,TRUE,"STEEL";#N/A,#N/A,TRUE,"INT-Table";#N/A,#N/A,TRUE,"STEEL";#N/A,#N/A,TRUE,"Door"}</definedName>
    <definedName name="abc_2_1_4" hidden="1">{#N/A,#N/A,TRUE,"Basic";#N/A,#N/A,TRUE,"EXT-TABLE";#N/A,#N/A,TRUE,"STEEL";#N/A,#N/A,TRUE,"INT-Table";#N/A,#N/A,TRUE,"STEEL";#N/A,#N/A,TRUE,"Door"}</definedName>
    <definedName name="abc_2_1_5" hidden="1">{#N/A,#N/A,TRUE,"Basic";#N/A,#N/A,TRUE,"EXT-TABLE";#N/A,#N/A,TRUE,"STEEL";#N/A,#N/A,TRUE,"INT-Table";#N/A,#N/A,TRUE,"STEEL";#N/A,#N/A,TRUE,"Door"}</definedName>
    <definedName name="abc_2_2" hidden="1">{#N/A,#N/A,TRUE,"Basic";#N/A,#N/A,TRUE,"EXT-TABLE";#N/A,#N/A,TRUE,"STEEL";#N/A,#N/A,TRUE,"INT-Table";#N/A,#N/A,TRUE,"STEEL";#N/A,#N/A,TRUE,"Door"}</definedName>
    <definedName name="abc_2_2_1" hidden="1">{#N/A,#N/A,TRUE,"Basic";#N/A,#N/A,TRUE,"EXT-TABLE";#N/A,#N/A,TRUE,"STEEL";#N/A,#N/A,TRUE,"INT-Table";#N/A,#N/A,TRUE,"STEEL";#N/A,#N/A,TRUE,"Door"}</definedName>
    <definedName name="abc_2_2_2" hidden="1">{#N/A,#N/A,TRUE,"Basic";#N/A,#N/A,TRUE,"EXT-TABLE";#N/A,#N/A,TRUE,"STEEL";#N/A,#N/A,TRUE,"INT-Table";#N/A,#N/A,TRUE,"STEEL";#N/A,#N/A,TRUE,"Door"}</definedName>
    <definedName name="abc_2_2_3" hidden="1">{#N/A,#N/A,TRUE,"Basic";#N/A,#N/A,TRUE,"EXT-TABLE";#N/A,#N/A,TRUE,"STEEL";#N/A,#N/A,TRUE,"INT-Table";#N/A,#N/A,TRUE,"STEEL";#N/A,#N/A,TRUE,"Door"}</definedName>
    <definedName name="abc_2_2_4" hidden="1">{#N/A,#N/A,TRUE,"Basic";#N/A,#N/A,TRUE,"EXT-TABLE";#N/A,#N/A,TRUE,"STEEL";#N/A,#N/A,TRUE,"INT-Table";#N/A,#N/A,TRUE,"STEEL";#N/A,#N/A,TRUE,"Door"}</definedName>
    <definedName name="abc_2_2_5" hidden="1">{#N/A,#N/A,TRUE,"Basic";#N/A,#N/A,TRUE,"EXT-TABLE";#N/A,#N/A,TRUE,"STEEL";#N/A,#N/A,TRUE,"INT-Table";#N/A,#N/A,TRUE,"STEEL";#N/A,#N/A,TRUE,"Door"}</definedName>
    <definedName name="abc_2_3" hidden="1">{#N/A,#N/A,TRUE,"Basic";#N/A,#N/A,TRUE,"EXT-TABLE";#N/A,#N/A,TRUE,"STEEL";#N/A,#N/A,TRUE,"INT-Table";#N/A,#N/A,TRUE,"STEEL";#N/A,#N/A,TRUE,"Door"}</definedName>
    <definedName name="abc_2_4" hidden="1">{#N/A,#N/A,TRUE,"Basic";#N/A,#N/A,TRUE,"EXT-TABLE";#N/A,#N/A,TRUE,"STEEL";#N/A,#N/A,TRUE,"INT-Table";#N/A,#N/A,TRUE,"STEEL";#N/A,#N/A,TRUE,"Door"}</definedName>
    <definedName name="abc_2_5" hidden="1">{#N/A,#N/A,TRUE,"Basic";#N/A,#N/A,TRUE,"EXT-TABLE";#N/A,#N/A,TRUE,"STEEL";#N/A,#N/A,TRUE,"INT-Table";#N/A,#N/A,TRUE,"STEEL";#N/A,#N/A,TRUE,"Door"}</definedName>
    <definedName name="abc_3" hidden="1">{#N/A,#N/A,TRUE,"Basic";#N/A,#N/A,TRUE,"EXT-TABLE";#N/A,#N/A,TRUE,"STEEL";#N/A,#N/A,TRUE,"INT-Table";#N/A,#N/A,TRUE,"STEEL";#N/A,#N/A,TRUE,"Door"}</definedName>
    <definedName name="abc_3_1" hidden="1">{#N/A,#N/A,TRUE,"Basic";#N/A,#N/A,TRUE,"EXT-TABLE";#N/A,#N/A,TRUE,"STEEL";#N/A,#N/A,TRUE,"INT-Table";#N/A,#N/A,TRUE,"STEEL";#N/A,#N/A,TRUE,"Door"}</definedName>
    <definedName name="abc_3_1_1" hidden="1">{#N/A,#N/A,TRUE,"Basic";#N/A,#N/A,TRUE,"EXT-TABLE";#N/A,#N/A,TRUE,"STEEL";#N/A,#N/A,TRUE,"INT-Table";#N/A,#N/A,TRUE,"STEEL";#N/A,#N/A,TRUE,"Door"}</definedName>
    <definedName name="abc_3_1_2" hidden="1">{#N/A,#N/A,TRUE,"Basic";#N/A,#N/A,TRUE,"EXT-TABLE";#N/A,#N/A,TRUE,"STEEL";#N/A,#N/A,TRUE,"INT-Table";#N/A,#N/A,TRUE,"STEEL";#N/A,#N/A,TRUE,"Door"}</definedName>
    <definedName name="abc_3_1_3" hidden="1">{#N/A,#N/A,TRUE,"Basic";#N/A,#N/A,TRUE,"EXT-TABLE";#N/A,#N/A,TRUE,"STEEL";#N/A,#N/A,TRUE,"INT-Table";#N/A,#N/A,TRUE,"STEEL";#N/A,#N/A,TRUE,"Door"}</definedName>
    <definedName name="abc_3_1_4" hidden="1">{#N/A,#N/A,TRUE,"Basic";#N/A,#N/A,TRUE,"EXT-TABLE";#N/A,#N/A,TRUE,"STEEL";#N/A,#N/A,TRUE,"INT-Table";#N/A,#N/A,TRUE,"STEEL";#N/A,#N/A,TRUE,"Door"}</definedName>
    <definedName name="abc_3_1_5" hidden="1">{#N/A,#N/A,TRUE,"Basic";#N/A,#N/A,TRUE,"EXT-TABLE";#N/A,#N/A,TRUE,"STEEL";#N/A,#N/A,TRUE,"INT-Table";#N/A,#N/A,TRUE,"STEEL";#N/A,#N/A,TRUE,"Door"}</definedName>
    <definedName name="abc_3_2" hidden="1">{#N/A,#N/A,TRUE,"Basic";#N/A,#N/A,TRUE,"EXT-TABLE";#N/A,#N/A,TRUE,"STEEL";#N/A,#N/A,TRUE,"INT-Table";#N/A,#N/A,TRUE,"STEEL";#N/A,#N/A,TRUE,"Door"}</definedName>
    <definedName name="abc_3_2_1" hidden="1">{#N/A,#N/A,TRUE,"Basic";#N/A,#N/A,TRUE,"EXT-TABLE";#N/A,#N/A,TRUE,"STEEL";#N/A,#N/A,TRUE,"INT-Table";#N/A,#N/A,TRUE,"STEEL";#N/A,#N/A,TRUE,"Door"}</definedName>
    <definedName name="abc_3_2_2" hidden="1">{#N/A,#N/A,TRUE,"Basic";#N/A,#N/A,TRUE,"EXT-TABLE";#N/A,#N/A,TRUE,"STEEL";#N/A,#N/A,TRUE,"INT-Table";#N/A,#N/A,TRUE,"STEEL";#N/A,#N/A,TRUE,"Door"}</definedName>
    <definedName name="abc_3_2_3" hidden="1">{#N/A,#N/A,TRUE,"Basic";#N/A,#N/A,TRUE,"EXT-TABLE";#N/A,#N/A,TRUE,"STEEL";#N/A,#N/A,TRUE,"INT-Table";#N/A,#N/A,TRUE,"STEEL";#N/A,#N/A,TRUE,"Door"}</definedName>
    <definedName name="abc_3_2_4" hidden="1">{#N/A,#N/A,TRUE,"Basic";#N/A,#N/A,TRUE,"EXT-TABLE";#N/A,#N/A,TRUE,"STEEL";#N/A,#N/A,TRUE,"INT-Table";#N/A,#N/A,TRUE,"STEEL";#N/A,#N/A,TRUE,"Door"}</definedName>
    <definedName name="abc_3_2_5" hidden="1">{#N/A,#N/A,TRUE,"Basic";#N/A,#N/A,TRUE,"EXT-TABLE";#N/A,#N/A,TRUE,"STEEL";#N/A,#N/A,TRUE,"INT-Table";#N/A,#N/A,TRUE,"STEEL";#N/A,#N/A,TRUE,"Door"}</definedName>
    <definedName name="abc_3_3" hidden="1">{#N/A,#N/A,TRUE,"Basic";#N/A,#N/A,TRUE,"EXT-TABLE";#N/A,#N/A,TRUE,"STEEL";#N/A,#N/A,TRUE,"INT-Table";#N/A,#N/A,TRUE,"STEEL";#N/A,#N/A,TRUE,"Door"}</definedName>
    <definedName name="abc_3_4" hidden="1">{#N/A,#N/A,TRUE,"Basic";#N/A,#N/A,TRUE,"EXT-TABLE";#N/A,#N/A,TRUE,"STEEL";#N/A,#N/A,TRUE,"INT-Table";#N/A,#N/A,TRUE,"STEEL";#N/A,#N/A,TRUE,"Door"}</definedName>
    <definedName name="abc_3_5" hidden="1">{#N/A,#N/A,TRUE,"Basic";#N/A,#N/A,TRUE,"EXT-TABLE";#N/A,#N/A,TRUE,"STEEL";#N/A,#N/A,TRUE,"INT-Table";#N/A,#N/A,TRUE,"STEEL";#N/A,#N/A,TRUE,"Door"}</definedName>
    <definedName name="abc_4" hidden="1">{#N/A,#N/A,TRUE,"Basic";#N/A,#N/A,TRUE,"EXT-TABLE";#N/A,#N/A,TRUE,"STEEL";#N/A,#N/A,TRUE,"INT-Table";#N/A,#N/A,TRUE,"STEEL";#N/A,#N/A,TRUE,"Door"}</definedName>
    <definedName name="abc_4_1" hidden="1">{#N/A,#N/A,TRUE,"Basic";#N/A,#N/A,TRUE,"EXT-TABLE";#N/A,#N/A,TRUE,"STEEL";#N/A,#N/A,TRUE,"INT-Table";#N/A,#N/A,TRUE,"STEEL";#N/A,#N/A,TRUE,"Door"}</definedName>
    <definedName name="abc_4_1_1" hidden="1">{#N/A,#N/A,TRUE,"Basic";#N/A,#N/A,TRUE,"EXT-TABLE";#N/A,#N/A,TRUE,"STEEL";#N/A,#N/A,TRUE,"INT-Table";#N/A,#N/A,TRUE,"STEEL";#N/A,#N/A,TRUE,"Door"}</definedName>
    <definedName name="abc_4_1_2" hidden="1">{#N/A,#N/A,TRUE,"Basic";#N/A,#N/A,TRUE,"EXT-TABLE";#N/A,#N/A,TRUE,"STEEL";#N/A,#N/A,TRUE,"INT-Table";#N/A,#N/A,TRUE,"STEEL";#N/A,#N/A,TRUE,"Door"}</definedName>
    <definedName name="abc_4_1_3" hidden="1">{#N/A,#N/A,TRUE,"Basic";#N/A,#N/A,TRUE,"EXT-TABLE";#N/A,#N/A,TRUE,"STEEL";#N/A,#N/A,TRUE,"INT-Table";#N/A,#N/A,TRUE,"STEEL";#N/A,#N/A,TRUE,"Door"}</definedName>
    <definedName name="abc_4_1_4" hidden="1">{#N/A,#N/A,TRUE,"Basic";#N/A,#N/A,TRUE,"EXT-TABLE";#N/A,#N/A,TRUE,"STEEL";#N/A,#N/A,TRUE,"INT-Table";#N/A,#N/A,TRUE,"STEEL";#N/A,#N/A,TRUE,"Door"}</definedName>
    <definedName name="abc_4_1_5" hidden="1">{#N/A,#N/A,TRUE,"Basic";#N/A,#N/A,TRUE,"EXT-TABLE";#N/A,#N/A,TRUE,"STEEL";#N/A,#N/A,TRUE,"INT-Table";#N/A,#N/A,TRUE,"STEEL";#N/A,#N/A,TRUE,"Door"}</definedName>
    <definedName name="abc_4_2" hidden="1">{#N/A,#N/A,TRUE,"Basic";#N/A,#N/A,TRUE,"EXT-TABLE";#N/A,#N/A,TRUE,"STEEL";#N/A,#N/A,TRUE,"INT-Table";#N/A,#N/A,TRUE,"STEEL";#N/A,#N/A,TRUE,"Door"}</definedName>
    <definedName name="abc_4_2_1" hidden="1">{#N/A,#N/A,TRUE,"Basic";#N/A,#N/A,TRUE,"EXT-TABLE";#N/A,#N/A,TRUE,"STEEL";#N/A,#N/A,TRUE,"INT-Table";#N/A,#N/A,TRUE,"STEEL";#N/A,#N/A,TRUE,"Door"}</definedName>
    <definedName name="abc_4_2_2" hidden="1">{#N/A,#N/A,TRUE,"Basic";#N/A,#N/A,TRUE,"EXT-TABLE";#N/A,#N/A,TRUE,"STEEL";#N/A,#N/A,TRUE,"INT-Table";#N/A,#N/A,TRUE,"STEEL";#N/A,#N/A,TRUE,"Door"}</definedName>
    <definedName name="abc_4_2_3" hidden="1">{#N/A,#N/A,TRUE,"Basic";#N/A,#N/A,TRUE,"EXT-TABLE";#N/A,#N/A,TRUE,"STEEL";#N/A,#N/A,TRUE,"INT-Table";#N/A,#N/A,TRUE,"STEEL";#N/A,#N/A,TRUE,"Door"}</definedName>
    <definedName name="abc_4_2_4" hidden="1">{#N/A,#N/A,TRUE,"Basic";#N/A,#N/A,TRUE,"EXT-TABLE";#N/A,#N/A,TRUE,"STEEL";#N/A,#N/A,TRUE,"INT-Table";#N/A,#N/A,TRUE,"STEEL";#N/A,#N/A,TRUE,"Door"}</definedName>
    <definedName name="abc_4_2_5" hidden="1">{#N/A,#N/A,TRUE,"Basic";#N/A,#N/A,TRUE,"EXT-TABLE";#N/A,#N/A,TRUE,"STEEL";#N/A,#N/A,TRUE,"INT-Table";#N/A,#N/A,TRUE,"STEEL";#N/A,#N/A,TRUE,"Door"}</definedName>
    <definedName name="abc_4_3" hidden="1">{#N/A,#N/A,TRUE,"Basic";#N/A,#N/A,TRUE,"EXT-TABLE";#N/A,#N/A,TRUE,"STEEL";#N/A,#N/A,TRUE,"INT-Table";#N/A,#N/A,TRUE,"STEEL";#N/A,#N/A,TRUE,"Door"}</definedName>
    <definedName name="abc_4_4" hidden="1">{#N/A,#N/A,TRUE,"Basic";#N/A,#N/A,TRUE,"EXT-TABLE";#N/A,#N/A,TRUE,"STEEL";#N/A,#N/A,TRUE,"INT-Table";#N/A,#N/A,TRUE,"STEEL";#N/A,#N/A,TRUE,"Door"}</definedName>
    <definedName name="abc_4_5" hidden="1">{#N/A,#N/A,TRUE,"Basic";#N/A,#N/A,TRUE,"EXT-TABLE";#N/A,#N/A,TRUE,"STEEL";#N/A,#N/A,TRUE,"INT-Table";#N/A,#N/A,TRUE,"STEEL";#N/A,#N/A,TRUE,"Door"}</definedName>
    <definedName name="abc_5" hidden="1">{#N/A,#N/A,TRUE,"Basic";#N/A,#N/A,TRUE,"EXT-TABLE";#N/A,#N/A,TRUE,"STEEL";#N/A,#N/A,TRUE,"INT-Table";#N/A,#N/A,TRUE,"STEEL";#N/A,#N/A,TRUE,"Door"}</definedName>
    <definedName name="abc_5_1" hidden="1">{#N/A,#N/A,TRUE,"Basic";#N/A,#N/A,TRUE,"EXT-TABLE";#N/A,#N/A,TRUE,"STEEL";#N/A,#N/A,TRUE,"INT-Table";#N/A,#N/A,TRUE,"STEEL";#N/A,#N/A,TRUE,"Door"}</definedName>
    <definedName name="abc_5_1_1" hidden="1">{#N/A,#N/A,TRUE,"Basic";#N/A,#N/A,TRUE,"EXT-TABLE";#N/A,#N/A,TRUE,"STEEL";#N/A,#N/A,TRUE,"INT-Table";#N/A,#N/A,TRUE,"STEEL";#N/A,#N/A,TRUE,"Door"}</definedName>
    <definedName name="abc_5_1_2" hidden="1">{#N/A,#N/A,TRUE,"Basic";#N/A,#N/A,TRUE,"EXT-TABLE";#N/A,#N/A,TRUE,"STEEL";#N/A,#N/A,TRUE,"INT-Table";#N/A,#N/A,TRUE,"STEEL";#N/A,#N/A,TRUE,"Door"}</definedName>
    <definedName name="abc_5_1_3" hidden="1">{#N/A,#N/A,TRUE,"Basic";#N/A,#N/A,TRUE,"EXT-TABLE";#N/A,#N/A,TRUE,"STEEL";#N/A,#N/A,TRUE,"INT-Table";#N/A,#N/A,TRUE,"STEEL";#N/A,#N/A,TRUE,"Door"}</definedName>
    <definedName name="abc_5_1_4" hidden="1">{#N/A,#N/A,TRUE,"Basic";#N/A,#N/A,TRUE,"EXT-TABLE";#N/A,#N/A,TRUE,"STEEL";#N/A,#N/A,TRUE,"INT-Table";#N/A,#N/A,TRUE,"STEEL";#N/A,#N/A,TRUE,"Door"}</definedName>
    <definedName name="abc_5_1_5" hidden="1">{#N/A,#N/A,TRUE,"Basic";#N/A,#N/A,TRUE,"EXT-TABLE";#N/A,#N/A,TRUE,"STEEL";#N/A,#N/A,TRUE,"INT-Table";#N/A,#N/A,TRUE,"STEEL";#N/A,#N/A,TRUE,"Door"}</definedName>
    <definedName name="abc_5_2" hidden="1">{#N/A,#N/A,TRUE,"Basic";#N/A,#N/A,TRUE,"EXT-TABLE";#N/A,#N/A,TRUE,"STEEL";#N/A,#N/A,TRUE,"INT-Table";#N/A,#N/A,TRUE,"STEEL";#N/A,#N/A,TRUE,"Door"}</definedName>
    <definedName name="abc_5_2_1" hidden="1">{#N/A,#N/A,TRUE,"Basic";#N/A,#N/A,TRUE,"EXT-TABLE";#N/A,#N/A,TRUE,"STEEL";#N/A,#N/A,TRUE,"INT-Table";#N/A,#N/A,TRUE,"STEEL";#N/A,#N/A,TRUE,"Door"}</definedName>
    <definedName name="abc_5_2_2" hidden="1">{#N/A,#N/A,TRUE,"Basic";#N/A,#N/A,TRUE,"EXT-TABLE";#N/A,#N/A,TRUE,"STEEL";#N/A,#N/A,TRUE,"INT-Table";#N/A,#N/A,TRUE,"STEEL";#N/A,#N/A,TRUE,"Door"}</definedName>
    <definedName name="abc_5_2_3" hidden="1">{#N/A,#N/A,TRUE,"Basic";#N/A,#N/A,TRUE,"EXT-TABLE";#N/A,#N/A,TRUE,"STEEL";#N/A,#N/A,TRUE,"INT-Table";#N/A,#N/A,TRUE,"STEEL";#N/A,#N/A,TRUE,"Door"}</definedName>
    <definedName name="abc_5_2_4" hidden="1">{#N/A,#N/A,TRUE,"Basic";#N/A,#N/A,TRUE,"EXT-TABLE";#N/A,#N/A,TRUE,"STEEL";#N/A,#N/A,TRUE,"INT-Table";#N/A,#N/A,TRUE,"STEEL";#N/A,#N/A,TRUE,"Door"}</definedName>
    <definedName name="abc_5_2_5" hidden="1">{#N/A,#N/A,TRUE,"Basic";#N/A,#N/A,TRUE,"EXT-TABLE";#N/A,#N/A,TRUE,"STEEL";#N/A,#N/A,TRUE,"INT-Table";#N/A,#N/A,TRUE,"STEEL";#N/A,#N/A,TRUE,"Door"}</definedName>
    <definedName name="abc_5_3" hidden="1">{#N/A,#N/A,TRUE,"Basic";#N/A,#N/A,TRUE,"EXT-TABLE";#N/A,#N/A,TRUE,"STEEL";#N/A,#N/A,TRUE,"INT-Table";#N/A,#N/A,TRUE,"STEEL";#N/A,#N/A,TRUE,"Door"}</definedName>
    <definedName name="abc_5_4" hidden="1">{#N/A,#N/A,TRUE,"Basic";#N/A,#N/A,TRUE,"EXT-TABLE";#N/A,#N/A,TRUE,"STEEL";#N/A,#N/A,TRUE,"INT-Table";#N/A,#N/A,TRUE,"STEEL";#N/A,#N/A,TRUE,"Door"}</definedName>
    <definedName name="abc_5_5" hidden="1">{#N/A,#N/A,TRUE,"Basic";#N/A,#N/A,TRUE,"EXT-TABLE";#N/A,#N/A,TRUE,"STEEL";#N/A,#N/A,TRUE,"INT-Table";#N/A,#N/A,TRUE,"STEEL";#N/A,#N/A,TRUE,"Door"}</definedName>
    <definedName name="aⓒ¡¨￠RIi¨­A_I¨￡">#N/A</definedName>
    <definedName name="Access_Button" localSheetId="9" hidden="1">"업체현황_카드발송_List"</definedName>
    <definedName name="Access_Button">"PJTFINAL_F02F11_List"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9" hidden="1">"C:\dnkim\협력업체\카드발송.mdb"</definedName>
    <definedName name="AccessDatabase">"C:\WINDOWS\바탕 화면\yosu문서\Yosuequipment0106.mdb"</definedName>
    <definedName name="ADC" hidden="1">#REF!</definedName>
    <definedName name="ADFF" hidden="1">#REF!</definedName>
    <definedName name="ADITION">{"'장비'!$A$3:$M$12"}</definedName>
    <definedName name="ADITION_1">{"'장비'!$A$3:$M$12"}</definedName>
    <definedName name="ADITION_2">{"'장비'!$A$3:$M$12"}</definedName>
    <definedName name="ADITION_3">{"'장비'!$A$3:$M$12"}</definedName>
    <definedName name="ADITION_4">{"'장비'!$A$3:$M$12"}</definedName>
    <definedName name="ADITION_5">{"'장비'!$A$3:$M$12"}</definedName>
    <definedName name="aeee" hidden="1">{#N/A,#N/A,FALSE,"CCTV"}</definedName>
    <definedName name="AFD" hidden="1">#REF!</definedName>
    <definedName name="afdasgh" hidden="1">{#N/A,#N/A,FALSE,"CCTV"}</definedName>
    <definedName name="afdsfdg" hidden="1">{#N/A,#N/A,FALSE,"CCTV"}</definedName>
    <definedName name="afffgff" hidden="1">{#N/A,#N/A,FALSE,"CCTV"}</definedName>
    <definedName name="agfg">{"'장비'!$A$3:$M$12"}</definedName>
    <definedName name="agfg_1">{"'장비'!$A$3:$M$12"}</definedName>
    <definedName name="agfg_2">{"'장비'!$A$3:$M$12"}</definedName>
    <definedName name="agfg_3">{"'장비'!$A$3:$M$12"}</definedName>
    <definedName name="agfg_4">{"'장비'!$A$3:$M$12"}</definedName>
    <definedName name="agfg_5">{"'장비'!$A$3:$M$12"}</definedName>
    <definedName name="anscount" hidden="1">1</definedName>
    <definedName name="area1" hidden="1">{#N/A,#N/A,TRUE,"Basic";#N/A,#N/A,TRUE,"EXT-TABLE";#N/A,#N/A,TRUE,"STEEL";#N/A,#N/A,TRUE,"INT-Table";#N/A,#N/A,TRUE,"STEEL";#N/A,#N/A,TRUE,"Door"}</definedName>
    <definedName name="area1_1" hidden="1">{#N/A,#N/A,TRUE,"Basic";#N/A,#N/A,TRUE,"EXT-TABLE";#N/A,#N/A,TRUE,"STEEL";#N/A,#N/A,TRUE,"INT-Table";#N/A,#N/A,TRUE,"STEEL";#N/A,#N/A,TRUE,"Door"}</definedName>
    <definedName name="area1_1_1" hidden="1">{#N/A,#N/A,TRUE,"Basic";#N/A,#N/A,TRUE,"EXT-TABLE";#N/A,#N/A,TRUE,"STEEL";#N/A,#N/A,TRUE,"INT-Table";#N/A,#N/A,TRUE,"STEEL";#N/A,#N/A,TRUE,"Door"}</definedName>
    <definedName name="area1_1_1_1" hidden="1">{#N/A,#N/A,TRUE,"Basic";#N/A,#N/A,TRUE,"EXT-TABLE";#N/A,#N/A,TRUE,"STEEL";#N/A,#N/A,TRUE,"INT-Table";#N/A,#N/A,TRUE,"STEEL";#N/A,#N/A,TRUE,"Door"}</definedName>
    <definedName name="area1_1_1_2" hidden="1">{#N/A,#N/A,TRUE,"Basic";#N/A,#N/A,TRUE,"EXT-TABLE";#N/A,#N/A,TRUE,"STEEL";#N/A,#N/A,TRUE,"INT-Table";#N/A,#N/A,TRUE,"STEEL";#N/A,#N/A,TRUE,"Door"}</definedName>
    <definedName name="area1_1_1_3" hidden="1">{#N/A,#N/A,TRUE,"Basic";#N/A,#N/A,TRUE,"EXT-TABLE";#N/A,#N/A,TRUE,"STEEL";#N/A,#N/A,TRUE,"INT-Table";#N/A,#N/A,TRUE,"STEEL";#N/A,#N/A,TRUE,"Door"}</definedName>
    <definedName name="area1_1_1_4" hidden="1">{#N/A,#N/A,TRUE,"Basic";#N/A,#N/A,TRUE,"EXT-TABLE";#N/A,#N/A,TRUE,"STEEL";#N/A,#N/A,TRUE,"INT-Table";#N/A,#N/A,TRUE,"STEEL";#N/A,#N/A,TRUE,"Door"}</definedName>
    <definedName name="area1_1_1_5" hidden="1">{#N/A,#N/A,TRUE,"Basic";#N/A,#N/A,TRUE,"EXT-TABLE";#N/A,#N/A,TRUE,"STEEL";#N/A,#N/A,TRUE,"INT-Table";#N/A,#N/A,TRUE,"STEEL";#N/A,#N/A,TRUE,"Door"}</definedName>
    <definedName name="area1_1_2" hidden="1">{#N/A,#N/A,TRUE,"Basic";#N/A,#N/A,TRUE,"EXT-TABLE";#N/A,#N/A,TRUE,"STEEL";#N/A,#N/A,TRUE,"INT-Table";#N/A,#N/A,TRUE,"STEEL";#N/A,#N/A,TRUE,"Door"}</definedName>
    <definedName name="area1_1_2_1" hidden="1">{#N/A,#N/A,TRUE,"Basic";#N/A,#N/A,TRUE,"EXT-TABLE";#N/A,#N/A,TRUE,"STEEL";#N/A,#N/A,TRUE,"INT-Table";#N/A,#N/A,TRUE,"STEEL";#N/A,#N/A,TRUE,"Door"}</definedName>
    <definedName name="area1_1_2_2" hidden="1">{#N/A,#N/A,TRUE,"Basic";#N/A,#N/A,TRUE,"EXT-TABLE";#N/A,#N/A,TRUE,"STEEL";#N/A,#N/A,TRUE,"INT-Table";#N/A,#N/A,TRUE,"STEEL";#N/A,#N/A,TRUE,"Door"}</definedName>
    <definedName name="area1_1_2_3" hidden="1">{#N/A,#N/A,TRUE,"Basic";#N/A,#N/A,TRUE,"EXT-TABLE";#N/A,#N/A,TRUE,"STEEL";#N/A,#N/A,TRUE,"INT-Table";#N/A,#N/A,TRUE,"STEEL";#N/A,#N/A,TRUE,"Door"}</definedName>
    <definedName name="area1_1_2_4" hidden="1">{#N/A,#N/A,TRUE,"Basic";#N/A,#N/A,TRUE,"EXT-TABLE";#N/A,#N/A,TRUE,"STEEL";#N/A,#N/A,TRUE,"INT-Table";#N/A,#N/A,TRUE,"STEEL";#N/A,#N/A,TRUE,"Door"}</definedName>
    <definedName name="area1_1_2_5" hidden="1">{#N/A,#N/A,TRUE,"Basic";#N/A,#N/A,TRUE,"EXT-TABLE";#N/A,#N/A,TRUE,"STEEL";#N/A,#N/A,TRUE,"INT-Table";#N/A,#N/A,TRUE,"STEEL";#N/A,#N/A,TRUE,"Door"}</definedName>
    <definedName name="area1_1_3" hidden="1">{#N/A,#N/A,TRUE,"Basic";#N/A,#N/A,TRUE,"EXT-TABLE";#N/A,#N/A,TRUE,"STEEL";#N/A,#N/A,TRUE,"INT-Table";#N/A,#N/A,TRUE,"STEEL";#N/A,#N/A,TRUE,"Door"}</definedName>
    <definedName name="area1_1_4" hidden="1">{#N/A,#N/A,TRUE,"Basic";#N/A,#N/A,TRUE,"EXT-TABLE";#N/A,#N/A,TRUE,"STEEL";#N/A,#N/A,TRUE,"INT-Table";#N/A,#N/A,TRUE,"STEEL";#N/A,#N/A,TRUE,"Door"}</definedName>
    <definedName name="area1_1_5" hidden="1">{#N/A,#N/A,TRUE,"Basic";#N/A,#N/A,TRUE,"EXT-TABLE";#N/A,#N/A,TRUE,"STEEL";#N/A,#N/A,TRUE,"INT-Table";#N/A,#N/A,TRUE,"STEEL";#N/A,#N/A,TRUE,"Door"}</definedName>
    <definedName name="area1_2" hidden="1">{#N/A,#N/A,TRUE,"Basic";#N/A,#N/A,TRUE,"EXT-TABLE";#N/A,#N/A,TRUE,"STEEL";#N/A,#N/A,TRUE,"INT-Table";#N/A,#N/A,TRUE,"STEEL";#N/A,#N/A,TRUE,"Door"}</definedName>
    <definedName name="area1_2_1" hidden="1">{#N/A,#N/A,TRUE,"Basic";#N/A,#N/A,TRUE,"EXT-TABLE";#N/A,#N/A,TRUE,"STEEL";#N/A,#N/A,TRUE,"INT-Table";#N/A,#N/A,TRUE,"STEEL";#N/A,#N/A,TRUE,"Door"}</definedName>
    <definedName name="area1_2_1_1" hidden="1">{#N/A,#N/A,TRUE,"Basic";#N/A,#N/A,TRUE,"EXT-TABLE";#N/A,#N/A,TRUE,"STEEL";#N/A,#N/A,TRUE,"INT-Table";#N/A,#N/A,TRUE,"STEEL";#N/A,#N/A,TRUE,"Door"}</definedName>
    <definedName name="area1_2_1_2" hidden="1">{#N/A,#N/A,TRUE,"Basic";#N/A,#N/A,TRUE,"EXT-TABLE";#N/A,#N/A,TRUE,"STEEL";#N/A,#N/A,TRUE,"INT-Table";#N/A,#N/A,TRUE,"STEEL";#N/A,#N/A,TRUE,"Door"}</definedName>
    <definedName name="area1_2_1_3" hidden="1">{#N/A,#N/A,TRUE,"Basic";#N/A,#N/A,TRUE,"EXT-TABLE";#N/A,#N/A,TRUE,"STEEL";#N/A,#N/A,TRUE,"INT-Table";#N/A,#N/A,TRUE,"STEEL";#N/A,#N/A,TRUE,"Door"}</definedName>
    <definedName name="area1_2_1_4" hidden="1">{#N/A,#N/A,TRUE,"Basic";#N/A,#N/A,TRUE,"EXT-TABLE";#N/A,#N/A,TRUE,"STEEL";#N/A,#N/A,TRUE,"INT-Table";#N/A,#N/A,TRUE,"STEEL";#N/A,#N/A,TRUE,"Door"}</definedName>
    <definedName name="area1_2_1_5" hidden="1">{#N/A,#N/A,TRUE,"Basic";#N/A,#N/A,TRUE,"EXT-TABLE";#N/A,#N/A,TRUE,"STEEL";#N/A,#N/A,TRUE,"INT-Table";#N/A,#N/A,TRUE,"STEEL";#N/A,#N/A,TRUE,"Door"}</definedName>
    <definedName name="area1_2_2" hidden="1">{#N/A,#N/A,TRUE,"Basic";#N/A,#N/A,TRUE,"EXT-TABLE";#N/A,#N/A,TRUE,"STEEL";#N/A,#N/A,TRUE,"INT-Table";#N/A,#N/A,TRUE,"STEEL";#N/A,#N/A,TRUE,"Door"}</definedName>
    <definedName name="area1_2_2_1" hidden="1">{#N/A,#N/A,TRUE,"Basic";#N/A,#N/A,TRUE,"EXT-TABLE";#N/A,#N/A,TRUE,"STEEL";#N/A,#N/A,TRUE,"INT-Table";#N/A,#N/A,TRUE,"STEEL";#N/A,#N/A,TRUE,"Door"}</definedName>
    <definedName name="area1_2_2_2" hidden="1">{#N/A,#N/A,TRUE,"Basic";#N/A,#N/A,TRUE,"EXT-TABLE";#N/A,#N/A,TRUE,"STEEL";#N/A,#N/A,TRUE,"INT-Table";#N/A,#N/A,TRUE,"STEEL";#N/A,#N/A,TRUE,"Door"}</definedName>
    <definedName name="area1_2_2_3" hidden="1">{#N/A,#N/A,TRUE,"Basic";#N/A,#N/A,TRUE,"EXT-TABLE";#N/A,#N/A,TRUE,"STEEL";#N/A,#N/A,TRUE,"INT-Table";#N/A,#N/A,TRUE,"STEEL";#N/A,#N/A,TRUE,"Door"}</definedName>
    <definedName name="area1_2_2_4" hidden="1">{#N/A,#N/A,TRUE,"Basic";#N/A,#N/A,TRUE,"EXT-TABLE";#N/A,#N/A,TRUE,"STEEL";#N/A,#N/A,TRUE,"INT-Table";#N/A,#N/A,TRUE,"STEEL";#N/A,#N/A,TRUE,"Door"}</definedName>
    <definedName name="area1_2_2_5" hidden="1">{#N/A,#N/A,TRUE,"Basic";#N/A,#N/A,TRUE,"EXT-TABLE";#N/A,#N/A,TRUE,"STEEL";#N/A,#N/A,TRUE,"INT-Table";#N/A,#N/A,TRUE,"STEEL";#N/A,#N/A,TRUE,"Door"}</definedName>
    <definedName name="area1_2_3" hidden="1">{#N/A,#N/A,TRUE,"Basic";#N/A,#N/A,TRUE,"EXT-TABLE";#N/A,#N/A,TRUE,"STEEL";#N/A,#N/A,TRUE,"INT-Table";#N/A,#N/A,TRUE,"STEEL";#N/A,#N/A,TRUE,"Door"}</definedName>
    <definedName name="area1_2_4" hidden="1">{#N/A,#N/A,TRUE,"Basic";#N/A,#N/A,TRUE,"EXT-TABLE";#N/A,#N/A,TRUE,"STEEL";#N/A,#N/A,TRUE,"INT-Table";#N/A,#N/A,TRUE,"STEEL";#N/A,#N/A,TRUE,"Door"}</definedName>
    <definedName name="area1_2_5" hidden="1">{#N/A,#N/A,TRUE,"Basic";#N/A,#N/A,TRUE,"EXT-TABLE";#N/A,#N/A,TRUE,"STEEL";#N/A,#N/A,TRUE,"INT-Table";#N/A,#N/A,TRUE,"STEEL";#N/A,#N/A,TRUE,"Door"}</definedName>
    <definedName name="area1_3" hidden="1">{#N/A,#N/A,TRUE,"Basic";#N/A,#N/A,TRUE,"EXT-TABLE";#N/A,#N/A,TRUE,"STEEL";#N/A,#N/A,TRUE,"INT-Table";#N/A,#N/A,TRUE,"STEEL";#N/A,#N/A,TRUE,"Door"}</definedName>
    <definedName name="area1_3_1" hidden="1">{#N/A,#N/A,TRUE,"Basic";#N/A,#N/A,TRUE,"EXT-TABLE";#N/A,#N/A,TRUE,"STEEL";#N/A,#N/A,TRUE,"INT-Table";#N/A,#N/A,TRUE,"STEEL";#N/A,#N/A,TRUE,"Door"}</definedName>
    <definedName name="area1_3_1_1" hidden="1">{#N/A,#N/A,TRUE,"Basic";#N/A,#N/A,TRUE,"EXT-TABLE";#N/A,#N/A,TRUE,"STEEL";#N/A,#N/A,TRUE,"INT-Table";#N/A,#N/A,TRUE,"STEEL";#N/A,#N/A,TRUE,"Door"}</definedName>
    <definedName name="area1_3_1_2" hidden="1">{#N/A,#N/A,TRUE,"Basic";#N/A,#N/A,TRUE,"EXT-TABLE";#N/A,#N/A,TRUE,"STEEL";#N/A,#N/A,TRUE,"INT-Table";#N/A,#N/A,TRUE,"STEEL";#N/A,#N/A,TRUE,"Door"}</definedName>
    <definedName name="area1_3_1_3" hidden="1">{#N/A,#N/A,TRUE,"Basic";#N/A,#N/A,TRUE,"EXT-TABLE";#N/A,#N/A,TRUE,"STEEL";#N/A,#N/A,TRUE,"INT-Table";#N/A,#N/A,TRUE,"STEEL";#N/A,#N/A,TRUE,"Door"}</definedName>
    <definedName name="area1_3_1_4" hidden="1">{#N/A,#N/A,TRUE,"Basic";#N/A,#N/A,TRUE,"EXT-TABLE";#N/A,#N/A,TRUE,"STEEL";#N/A,#N/A,TRUE,"INT-Table";#N/A,#N/A,TRUE,"STEEL";#N/A,#N/A,TRUE,"Door"}</definedName>
    <definedName name="area1_3_1_5" hidden="1">{#N/A,#N/A,TRUE,"Basic";#N/A,#N/A,TRUE,"EXT-TABLE";#N/A,#N/A,TRUE,"STEEL";#N/A,#N/A,TRUE,"INT-Table";#N/A,#N/A,TRUE,"STEEL";#N/A,#N/A,TRUE,"Door"}</definedName>
    <definedName name="area1_3_2" hidden="1">{#N/A,#N/A,TRUE,"Basic";#N/A,#N/A,TRUE,"EXT-TABLE";#N/A,#N/A,TRUE,"STEEL";#N/A,#N/A,TRUE,"INT-Table";#N/A,#N/A,TRUE,"STEEL";#N/A,#N/A,TRUE,"Door"}</definedName>
    <definedName name="area1_3_2_1" hidden="1">{#N/A,#N/A,TRUE,"Basic";#N/A,#N/A,TRUE,"EXT-TABLE";#N/A,#N/A,TRUE,"STEEL";#N/A,#N/A,TRUE,"INT-Table";#N/A,#N/A,TRUE,"STEEL";#N/A,#N/A,TRUE,"Door"}</definedName>
    <definedName name="area1_3_2_2" hidden="1">{#N/A,#N/A,TRUE,"Basic";#N/A,#N/A,TRUE,"EXT-TABLE";#N/A,#N/A,TRUE,"STEEL";#N/A,#N/A,TRUE,"INT-Table";#N/A,#N/A,TRUE,"STEEL";#N/A,#N/A,TRUE,"Door"}</definedName>
    <definedName name="area1_3_2_3" hidden="1">{#N/A,#N/A,TRUE,"Basic";#N/A,#N/A,TRUE,"EXT-TABLE";#N/A,#N/A,TRUE,"STEEL";#N/A,#N/A,TRUE,"INT-Table";#N/A,#N/A,TRUE,"STEEL";#N/A,#N/A,TRUE,"Door"}</definedName>
    <definedName name="area1_3_2_4" hidden="1">{#N/A,#N/A,TRUE,"Basic";#N/A,#N/A,TRUE,"EXT-TABLE";#N/A,#N/A,TRUE,"STEEL";#N/A,#N/A,TRUE,"INT-Table";#N/A,#N/A,TRUE,"STEEL";#N/A,#N/A,TRUE,"Door"}</definedName>
    <definedName name="area1_3_2_5" hidden="1">{#N/A,#N/A,TRUE,"Basic";#N/A,#N/A,TRUE,"EXT-TABLE";#N/A,#N/A,TRUE,"STEEL";#N/A,#N/A,TRUE,"INT-Table";#N/A,#N/A,TRUE,"STEEL";#N/A,#N/A,TRUE,"Door"}</definedName>
    <definedName name="area1_3_3" hidden="1">{#N/A,#N/A,TRUE,"Basic";#N/A,#N/A,TRUE,"EXT-TABLE";#N/A,#N/A,TRUE,"STEEL";#N/A,#N/A,TRUE,"INT-Table";#N/A,#N/A,TRUE,"STEEL";#N/A,#N/A,TRUE,"Door"}</definedName>
    <definedName name="area1_3_4" hidden="1">{#N/A,#N/A,TRUE,"Basic";#N/A,#N/A,TRUE,"EXT-TABLE";#N/A,#N/A,TRUE,"STEEL";#N/A,#N/A,TRUE,"INT-Table";#N/A,#N/A,TRUE,"STEEL";#N/A,#N/A,TRUE,"Door"}</definedName>
    <definedName name="area1_3_5" hidden="1">{#N/A,#N/A,TRUE,"Basic";#N/A,#N/A,TRUE,"EXT-TABLE";#N/A,#N/A,TRUE,"STEEL";#N/A,#N/A,TRUE,"INT-Table";#N/A,#N/A,TRUE,"STEEL";#N/A,#N/A,TRUE,"Door"}</definedName>
    <definedName name="area1_4" hidden="1">{#N/A,#N/A,TRUE,"Basic";#N/A,#N/A,TRUE,"EXT-TABLE";#N/A,#N/A,TRUE,"STEEL";#N/A,#N/A,TRUE,"INT-Table";#N/A,#N/A,TRUE,"STEEL";#N/A,#N/A,TRUE,"Door"}</definedName>
    <definedName name="area1_4_1" hidden="1">{#N/A,#N/A,TRUE,"Basic";#N/A,#N/A,TRUE,"EXT-TABLE";#N/A,#N/A,TRUE,"STEEL";#N/A,#N/A,TRUE,"INT-Table";#N/A,#N/A,TRUE,"STEEL";#N/A,#N/A,TRUE,"Door"}</definedName>
    <definedName name="area1_4_1_1" hidden="1">{#N/A,#N/A,TRUE,"Basic";#N/A,#N/A,TRUE,"EXT-TABLE";#N/A,#N/A,TRUE,"STEEL";#N/A,#N/A,TRUE,"INT-Table";#N/A,#N/A,TRUE,"STEEL";#N/A,#N/A,TRUE,"Door"}</definedName>
    <definedName name="area1_4_1_2" hidden="1">{#N/A,#N/A,TRUE,"Basic";#N/A,#N/A,TRUE,"EXT-TABLE";#N/A,#N/A,TRUE,"STEEL";#N/A,#N/A,TRUE,"INT-Table";#N/A,#N/A,TRUE,"STEEL";#N/A,#N/A,TRUE,"Door"}</definedName>
    <definedName name="area1_4_1_3" hidden="1">{#N/A,#N/A,TRUE,"Basic";#N/A,#N/A,TRUE,"EXT-TABLE";#N/A,#N/A,TRUE,"STEEL";#N/A,#N/A,TRUE,"INT-Table";#N/A,#N/A,TRUE,"STEEL";#N/A,#N/A,TRUE,"Door"}</definedName>
    <definedName name="area1_4_1_4" hidden="1">{#N/A,#N/A,TRUE,"Basic";#N/A,#N/A,TRUE,"EXT-TABLE";#N/A,#N/A,TRUE,"STEEL";#N/A,#N/A,TRUE,"INT-Table";#N/A,#N/A,TRUE,"STEEL";#N/A,#N/A,TRUE,"Door"}</definedName>
    <definedName name="area1_4_1_5" hidden="1">{#N/A,#N/A,TRUE,"Basic";#N/A,#N/A,TRUE,"EXT-TABLE";#N/A,#N/A,TRUE,"STEEL";#N/A,#N/A,TRUE,"INT-Table";#N/A,#N/A,TRUE,"STEEL";#N/A,#N/A,TRUE,"Door"}</definedName>
    <definedName name="area1_4_2" hidden="1">{#N/A,#N/A,TRUE,"Basic";#N/A,#N/A,TRUE,"EXT-TABLE";#N/A,#N/A,TRUE,"STEEL";#N/A,#N/A,TRUE,"INT-Table";#N/A,#N/A,TRUE,"STEEL";#N/A,#N/A,TRUE,"Door"}</definedName>
    <definedName name="area1_4_2_1" hidden="1">{#N/A,#N/A,TRUE,"Basic";#N/A,#N/A,TRUE,"EXT-TABLE";#N/A,#N/A,TRUE,"STEEL";#N/A,#N/A,TRUE,"INT-Table";#N/A,#N/A,TRUE,"STEEL";#N/A,#N/A,TRUE,"Door"}</definedName>
    <definedName name="area1_4_2_2" hidden="1">{#N/A,#N/A,TRUE,"Basic";#N/A,#N/A,TRUE,"EXT-TABLE";#N/A,#N/A,TRUE,"STEEL";#N/A,#N/A,TRUE,"INT-Table";#N/A,#N/A,TRUE,"STEEL";#N/A,#N/A,TRUE,"Door"}</definedName>
    <definedName name="area1_4_2_3" hidden="1">{#N/A,#N/A,TRUE,"Basic";#N/A,#N/A,TRUE,"EXT-TABLE";#N/A,#N/A,TRUE,"STEEL";#N/A,#N/A,TRUE,"INT-Table";#N/A,#N/A,TRUE,"STEEL";#N/A,#N/A,TRUE,"Door"}</definedName>
    <definedName name="area1_4_2_4" hidden="1">{#N/A,#N/A,TRUE,"Basic";#N/A,#N/A,TRUE,"EXT-TABLE";#N/A,#N/A,TRUE,"STEEL";#N/A,#N/A,TRUE,"INT-Table";#N/A,#N/A,TRUE,"STEEL";#N/A,#N/A,TRUE,"Door"}</definedName>
    <definedName name="area1_4_2_5" hidden="1">{#N/A,#N/A,TRUE,"Basic";#N/A,#N/A,TRUE,"EXT-TABLE";#N/A,#N/A,TRUE,"STEEL";#N/A,#N/A,TRUE,"INT-Table";#N/A,#N/A,TRUE,"STEEL";#N/A,#N/A,TRUE,"Door"}</definedName>
    <definedName name="area1_4_3" hidden="1">{#N/A,#N/A,TRUE,"Basic";#N/A,#N/A,TRUE,"EXT-TABLE";#N/A,#N/A,TRUE,"STEEL";#N/A,#N/A,TRUE,"INT-Table";#N/A,#N/A,TRUE,"STEEL";#N/A,#N/A,TRUE,"Door"}</definedName>
    <definedName name="area1_4_4" hidden="1">{#N/A,#N/A,TRUE,"Basic";#N/A,#N/A,TRUE,"EXT-TABLE";#N/A,#N/A,TRUE,"STEEL";#N/A,#N/A,TRUE,"INT-Table";#N/A,#N/A,TRUE,"STEEL";#N/A,#N/A,TRUE,"Door"}</definedName>
    <definedName name="area1_4_5" hidden="1">{#N/A,#N/A,TRUE,"Basic";#N/A,#N/A,TRUE,"EXT-TABLE";#N/A,#N/A,TRUE,"STEEL";#N/A,#N/A,TRUE,"INT-Table";#N/A,#N/A,TRUE,"STEEL";#N/A,#N/A,TRUE,"Door"}</definedName>
    <definedName name="area1_5" hidden="1">{#N/A,#N/A,TRUE,"Basic";#N/A,#N/A,TRUE,"EXT-TABLE";#N/A,#N/A,TRUE,"STEEL";#N/A,#N/A,TRUE,"INT-Table";#N/A,#N/A,TRUE,"STEEL";#N/A,#N/A,TRUE,"Door"}</definedName>
    <definedName name="area1_5_1" hidden="1">{#N/A,#N/A,TRUE,"Basic";#N/A,#N/A,TRUE,"EXT-TABLE";#N/A,#N/A,TRUE,"STEEL";#N/A,#N/A,TRUE,"INT-Table";#N/A,#N/A,TRUE,"STEEL";#N/A,#N/A,TRUE,"Door"}</definedName>
    <definedName name="area1_5_1_1" hidden="1">{#N/A,#N/A,TRUE,"Basic";#N/A,#N/A,TRUE,"EXT-TABLE";#N/A,#N/A,TRUE,"STEEL";#N/A,#N/A,TRUE,"INT-Table";#N/A,#N/A,TRUE,"STEEL";#N/A,#N/A,TRUE,"Door"}</definedName>
    <definedName name="area1_5_1_2" hidden="1">{#N/A,#N/A,TRUE,"Basic";#N/A,#N/A,TRUE,"EXT-TABLE";#N/A,#N/A,TRUE,"STEEL";#N/A,#N/A,TRUE,"INT-Table";#N/A,#N/A,TRUE,"STEEL";#N/A,#N/A,TRUE,"Door"}</definedName>
    <definedName name="area1_5_1_3" hidden="1">{#N/A,#N/A,TRUE,"Basic";#N/A,#N/A,TRUE,"EXT-TABLE";#N/A,#N/A,TRUE,"STEEL";#N/A,#N/A,TRUE,"INT-Table";#N/A,#N/A,TRUE,"STEEL";#N/A,#N/A,TRUE,"Door"}</definedName>
    <definedName name="area1_5_1_4" hidden="1">{#N/A,#N/A,TRUE,"Basic";#N/A,#N/A,TRUE,"EXT-TABLE";#N/A,#N/A,TRUE,"STEEL";#N/A,#N/A,TRUE,"INT-Table";#N/A,#N/A,TRUE,"STEEL";#N/A,#N/A,TRUE,"Door"}</definedName>
    <definedName name="area1_5_1_5" hidden="1">{#N/A,#N/A,TRUE,"Basic";#N/A,#N/A,TRUE,"EXT-TABLE";#N/A,#N/A,TRUE,"STEEL";#N/A,#N/A,TRUE,"INT-Table";#N/A,#N/A,TRUE,"STEEL";#N/A,#N/A,TRUE,"Door"}</definedName>
    <definedName name="area1_5_2" hidden="1">{#N/A,#N/A,TRUE,"Basic";#N/A,#N/A,TRUE,"EXT-TABLE";#N/A,#N/A,TRUE,"STEEL";#N/A,#N/A,TRUE,"INT-Table";#N/A,#N/A,TRUE,"STEEL";#N/A,#N/A,TRUE,"Door"}</definedName>
    <definedName name="area1_5_2_1" hidden="1">{#N/A,#N/A,TRUE,"Basic";#N/A,#N/A,TRUE,"EXT-TABLE";#N/A,#N/A,TRUE,"STEEL";#N/A,#N/A,TRUE,"INT-Table";#N/A,#N/A,TRUE,"STEEL";#N/A,#N/A,TRUE,"Door"}</definedName>
    <definedName name="area1_5_2_2" hidden="1">{#N/A,#N/A,TRUE,"Basic";#N/A,#N/A,TRUE,"EXT-TABLE";#N/A,#N/A,TRUE,"STEEL";#N/A,#N/A,TRUE,"INT-Table";#N/A,#N/A,TRUE,"STEEL";#N/A,#N/A,TRUE,"Door"}</definedName>
    <definedName name="area1_5_2_3" hidden="1">{#N/A,#N/A,TRUE,"Basic";#N/A,#N/A,TRUE,"EXT-TABLE";#N/A,#N/A,TRUE,"STEEL";#N/A,#N/A,TRUE,"INT-Table";#N/A,#N/A,TRUE,"STEEL";#N/A,#N/A,TRUE,"Door"}</definedName>
    <definedName name="area1_5_2_4" hidden="1">{#N/A,#N/A,TRUE,"Basic";#N/A,#N/A,TRUE,"EXT-TABLE";#N/A,#N/A,TRUE,"STEEL";#N/A,#N/A,TRUE,"INT-Table";#N/A,#N/A,TRUE,"STEEL";#N/A,#N/A,TRUE,"Door"}</definedName>
    <definedName name="area1_5_2_5" hidden="1">{#N/A,#N/A,TRUE,"Basic";#N/A,#N/A,TRUE,"EXT-TABLE";#N/A,#N/A,TRUE,"STEEL";#N/A,#N/A,TRUE,"INT-Table";#N/A,#N/A,TRUE,"STEEL";#N/A,#N/A,TRUE,"Door"}</definedName>
    <definedName name="area1_5_3" hidden="1">{#N/A,#N/A,TRUE,"Basic";#N/A,#N/A,TRUE,"EXT-TABLE";#N/A,#N/A,TRUE,"STEEL";#N/A,#N/A,TRUE,"INT-Table";#N/A,#N/A,TRUE,"STEEL";#N/A,#N/A,TRUE,"Door"}</definedName>
    <definedName name="area1_5_4" hidden="1">{#N/A,#N/A,TRUE,"Basic";#N/A,#N/A,TRUE,"EXT-TABLE";#N/A,#N/A,TRUE,"STEEL";#N/A,#N/A,TRUE,"INT-Table";#N/A,#N/A,TRUE,"STEEL";#N/A,#N/A,TRUE,"Door"}</definedName>
    <definedName name="area1_5_5" hidden="1">{#N/A,#N/A,TRUE,"Basic";#N/A,#N/A,TRUE,"EXT-TABLE";#N/A,#N/A,TRUE,"STEEL";#N/A,#N/A,TRUE,"INT-Table";#N/A,#N/A,TRUE,"STEEL";#N/A,#N/A,TRUE,"Door"}</definedName>
    <definedName name="AS2DocOpenMode">"AS2DocumentEdit"</definedName>
    <definedName name="asas" hidden="1">{#N/A,#N/A,TRUE,"Basic";#N/A,#N/A,TRUE,"EXT-TABLE";#N/A,#N/A,TRUE,"STEEL";#N/A,#N/A,TRUE,"INT-Table";#N/A,#N/A,TRUE,"STEEL";#N/A,#N/A,TRUE,"Door"}</definedName>
    <definedName name="asas_1" hidden="1">{#N/A,#N/A,TRUE,"Basic";#N/A,#N/A,TRUE,"EXT-TABLE";#N/A,#N/A,TRUE,"STEEL";#N/A,#N/A,TRUE,"INT-Table";#N/A,#N/A,TRUE,"STEEL";#N/A,#N/A,TRUE,"Door"}</definedName>
    <definedName name="asas_1_1" hidden="1">{#N/A,#N/A,TRUE,"Basic";#N/A,#N/A,TRUE,"EXT-TABLE";#N/A,#N/A,TRUE,"STEEL";#N/A,#N/A,TRUE,"INT-Table";#N/A,#N/A,TRUE,"STEEL";#N/A,#N/A,TRUE,"Door"}</definedName>
    <definedName name="asas_1_1_1" hidden="1">{#N/A,#N/A,TRUE,"Basic";#N/A,#N/A,TRUE,"EXT-TABLE";#N/A,#N/A,TRUE,"STEEL";#N/A,#N/A,TRUE,"INT-Table";#N/A,#N/A,TRUE,"STEEL";#N/A,#N/A,TRUE,"Door"}</definedName>
    <definedName name="asas_1_1_2" hidden="1">{#N/A,#N/A,TRUE,"Basic";#N/A,#N/A,TRUE,"EXT-TABLE";#N/A,#N/A,TRUE,"STEEL";#N/A,#N/A,TRUE,"INT-Table";#N/A,#N/A,TRUE,"STEEL";#N/A,#N/A,TRUE,"Door"}</definedName>
    <definedName name="asas_1_1_3" hidden="1">{#N/A,#N/A,TRUE,"Basic";#N/A,#N/A,TRUE,"EXT-TABLE";#N/A,#N/A,TRUE,"STEEL";#N/A,#N/A,TRUE,"INT-Table";#N/A,#N/A,TRUE,"STEEL";#N/A,#N/A,TRUE,"Door"}</definedName>
    <definedName name="asas_1_1_4" hidden="1">{#N/A,#N/A,TRUE,"Basic";#N/A,#N/A,TRUE,"EXT-TABLE";#N/A,#N/A,TRUE,"STEEL";#N/A,#N/A,TRUE,"INT-Table";#N/A,#N/A,TRUE,"STEEL";#N/A,#N/A,TRUE,"Door"}</definedName>
    <definedName name="asas_1_1_5" hidden="1">{#N/A,#N/A,TRUE,"Basic";#N/A,#N/A,TRUE,"EXT-TABLE";#N/A,#N/A,TRUE,"STEEL";#N/A,#N/A,TRUE,"INT-Table";#N/A,#N/A,TRUE,"STEEL";#N/A,#N/A,TRUE,"Door"}</definedName>
    <definedName name="asas_1_2" hidden="1">{#N/A,#N/A,TRUE,"Basic";#N/A,#N/A,TRUE,"EXT-TABLE";#N/A,#N/A,TRUE,"STEEL";#N/A,#N/A,TRUE,"INT-Table";#N/A,#N/A,TRUE,"STEEL";#N/A,#N/A,TRUE,"Door"}</definedName>
    <definedName name="asas_1_2_1" hidden="1">{#N/A,#N/A,TRUE,"Basic";#N/A,#N/A,TRUE,"EXT-TABLE";#N/A,#N/A,TRUE,"STEEL";#N/A,#N/A,TRUE,"INT-Table";#N/A,#N/A,TRUE,"STEEL";#N/A,#N/A,TRUE,"Door"}</definedName>
    <definedName name="asas_1_2_2" hidden="1">{#N/A,#N/A,TRUE,"Basic";#N/A,#N/A,TRUE,"EXT-TABLE";#N/A,#N/A,TRUE,"STEEL";#N/A,#N/A,TRUE,"INT-Table";#N/A,#N/A,TRUE,"STEEL";#N/A,#N/A,TRUE,"Door"}</definedName>
    <definedName name="asas_1_2_3" hidden="1">{#N/A,#N/A,TRUE,"Basic";#N/A,#N/A,TRUE,"EXT-TABLE";#N/A,#N/A,TRUE,"STEEL";#N/A,#N/A,TRUE,"INT-Table";#N/A,#N/A,TRUE,"STEEL";#N/A,#N/A,TRUE,"Door"}</definedName>
    <definedName name="asas_1_2_4" hidden="1">{#N/A,#N/A,TRUE,"Basic";#N/A,#N/A,TRUE,"EXT-TABLE";#N/A,#N/A,TRUE,"STEEL";#N/A,#N/A,TRUE,"INT-Table";#N/A,#N/A,TRUE,"STEEL";#N/A,#N/A,TRUE,"Door"}</definedName>
    <definedName name="asas_1_2_5" hidden="1">{#N/A,#N/A,TRUE,"Basic";#N/A,#N/A,TRUE,"EXT-TABLE";#N/A,#N/A,TRUE,"STEEL";#N/A,#N/A,TRUE,"INT-Table";#N/A,#N/A,TRUE,"STEEL";#N/A,#N/A,TRUE,"Door"}</definedName>
    <definedName name="asas_1_3" hidden="1">{#N/A,#N/A,TRUE,"Basic";#N/A,#N/A,TRUE,"EXT-TABLE";#N/A,#N/A,TRUE,"STEEL";#N/A,#N/A,TRUE,"INT-Table";#N/A,#N/A,TRUE,"STEEL";#N/A,#N/A,TRUE,"Door"}</definedName>
    <definedName name="asas_1_4" hidden="1">{#N/A,#N/A,TRUE,"Basic";#N/A,#N/A,TRUE,"EXT-TABLE";#N/A,#N/A,TRUE,"STEEL";#N/A,#N/A,TRUE,"INT-Table";#N/A,#N/A,TRUE,"STEEL";#N/A,#N/A,TRUE,"Door"}</definedName>
    <definedName name="asas_1_5" hidden="1">{#N/A,#N/A,TRUE,"Basic";#N/A,#N/A,TRUE,"EXT-TABLE";#N/A,#N/A,TRUE,"STEEL";#N/A,#N/A,TRUE,"INT-Table";#N/A,#N/A,TRUE,"STEEL";#N/A,#N/A,TRUE,"Door"}</definedName>
    <definedName name="asas_2" hidden="1">{#N/A,#N/A,TRUE,"Basic";#N/A,#N/A,TRUE,"EXT-TABLE";#N/A,#N/A,TRUE,"STEEL";#N/A,#N/A,TRUE,"INT-Table";#N/A,#N/A,TRUE,"STEEL";#N/A,#N/A,TRUE,"Door"}</definedName>
    <definedName name="asas_2_1" hidden="1">{#N/A,#N/A,TRUE,"Basic";#N/A,#N/A,TRUE,"EXT-TABLE";#N/A,#N/A,TRUE,"STEEL";#N/A,#N/A,TRUE,"INT-Table";#N/A,#N/A,TRUE,"STEEL";#N/A,#N/A,TRUE,"Door"}</definedName>
    <definedName name="asas_2_1_1" hidden="1">{#N/A,#N/A,TRUE,"Basic";#N/A,#N/A,TRUE,"EXT-TABLE";#N/A,#N/A,TRUE,"STEEL";#N/A,#N/A,TRUE,"INT-Table";#N/A,#N/A,TRUE,"STEEL";#N/A,#N/A,TRUE,"Door"}</definedName>
    <definedName name="asas_2_1_2" hidden="1">{#N/A,#N/A,TRUE,"Basic";#N/A,#N/A,TRUE,"EXT-TABLE";#N/A,#N/A,TRUE,"STEEL";#N/A,#N/A,TRUE,"INT-Table";#N/A,#N/A,TRUE,"STEEL";#N/A,#N/A,TRUE,"Door"}</definedName>
    <definedName name="asas_2_1_3" hidden="1">{#N/A,#N/A,TRUE,"Basic";#N/A,#N/A,TRUE,"EXT-TABLE";#N/A,#N/A,TRUE,"STEEL";#N/A,#N/A,TRUE,"INT-Table";#N/A,#N/A,TRUE,"STEEL";#N/A,#N/A,TRUE,"Door"}</definedName>
    <definedName name="asas_2_1_4" hidden="1">{#N/A,#N/A,TRUE,"Basic";#N/A,#N/A,TRUE,"EXT-TABLE";#N/A,#N/A,TRUE,"STEEL";#N/A,#N/A,TRUE,"INT-Table";#N/A,#N/A,TRUE,"STEEL";#N/A,#N/A,TRUE,"Door"}</definedName>
    <definedName name="asas_2_1_5" hidden="1">{#N/A,#N/A,TRUE,"Basic";#N/A,#N/A,TRUE,"EXT-TABLE";#N/A,#N/A,TRUE,"STEEL";#N/A,#N/A,TRUE,"INT-Table";#N/A,#N/A,TRUE,"STEEL";#N/A,#N/A,TRUE,"Door"}</definedName>
    <definedName name="asas_2_2" hidden="1">{#N/A,#N/A,TRUE,"Basic";#N/A,#N/A,TRUE,"EXT-TABLE";#N/A,#N/A,TRUE,"STEEL";#N/A,#N/A,TRUE,"INT-Table";#N/A,#N/A,TRUE,"STEEL";#N/A,#N/A,TRUE,"Door"}</definedName>
    <definedName name="asas_2_2_1" hidden="1">{#N/A,#N/A,TRUE,"Basic";#N/A,#N/A,TRUE,"EXT-TABLE";#N/A,#N/A,TRUE,"STEEL";#N/A,#N/A,TRUE,"INT-Table";#N/A,#N/A,TRUE,"STEEL";#N/A,#N/A,TRUE,"Door"}</definedName>
    <definedName name="asas_2_2_2" hidden="1">{#N/A,#N/A,TRUE,"Basic";#N/A,#N/A,TRUE,"EXT-TABLE";#N/A,#N/A,TRUE,"STEEL";#N/A,#N/A,TRUE,"INT-Table";#N/A,#N/A,TRUE,"STEEL";#N/A,#N/A,TRUE,"Door"}</definedName>
    <definedName name="asas_2_2_3" hidden="1">{#N/A,#N/A,TRUE,"Basic";#N/A,#N/A,TRUE,"EXT-TABLE";#N/A,#N/A,TRUE,"STEEL";#N/A,#N/A,TRUE,"INT-Table";#N/A,#N/A,TRUE,"STEEL";#N/A,#N/A,TRUE,"Door"}</definedName>
    <definedName name="asas_2_2_4" hidden="1">{#N/A,#N/A,TRUE,"Basic";#N/A,#N/A,TRUE,"EXT-TABLE";#N/A,#N/A,TRUE,"STEEL";#N/A,#N/A,TRUE,"INT-Table";#N/A,#N/A,TRUE,"STEEL";#N/A,#N/A,TRUE,"Door"}</definedName>
    <definedName name="asas_2_2_5" hidden="1">{#N/A,#N/A,TRUE,"Basic";#N/A,#N/A,TRUE,"EXT-TABLE";#N/A,#N/A,TRUE,"STEEL";#N/A,#N/A,TRUE,"INT-Table";#N/A,#N/A,TRUE,"STEEL";#N/A,#N/A,TRUE,"Door"}</definedName>
    <definedName name="asas_2_3" hidden="1">{#N/A,#N/A,TRUE,"Basic";#N/A,#N/A,TRUE,"EXT-TABLE";#N/A,#N/A,TRUE,"STEEL";#N/A,#N/A,TRUE,"INT-Table";#N/A,#N/A,TRUE,"STEEL";#N/A,#N/A,TRUE,"Door"}</definedName>
    <definedName name="asas_2_4" hidden="1">{#N/A,#N/A,TRUE,"Basic";#N/A,#N/A,TRUE,"EXT-TABLE";#N/A,#N/A,TRUE,"STEEL";#N/A,#N/A,TRUE,"INT-Table";#N/A,#N/A,TRUE,"STEEL";#N/A,#N/A,TRUE,"Door"}</definedName>
    <definedName name="asas_2_5" hidden="1">{#N/A,#N/A,TRUE,"Basic";#N/A,#N/A,TRUE,"EXT-TABLE";#N/A,#N/A,TRUE,"STEEL";#N/A,#N/A,TRUE,"INT-Table";#N/A,#N/A,TRUE,"STEEL";#N/A,#N/A,TRUE,"Door"}</definedName>
    <definedName name="asas_3" hidden="1">{#N/A,#N/A,TRUE,"Basic";#N/A,#N/A,TRUE,"EXT-TABLE";#N/A,#N/A,TRUE,"STEEL";#N/A,#N/A,TRUE,"INT-Table";#N/A,#N/A,TRUE,"STEEL";#N/A,#N/A,TRUE,"Door"}</definedName>
    <definedName name="asas_3_1" hidden="1">{#N/A,#N/A,TRUE,"Basic";#N/A,#N/A,TRUE,"EXT-TABLE";#N/A,#N/A,TRUE,"STEEL";#N/A,#N/A,TRUE,"INT-Table";#N/A,#N/A,TRUE,"STEEL";#N/A,#N/A,TRUE,"Door"}</definedName>
    <definedName name="asas_3_1_1" hidden="1">{#N/A,#N/A,TRUE,"Basic";#N/A,#N/A,TRUE,"EXT-TABLE";#N/A,#N/A,TRUE,"STEEL";#N/A,#N/A,TRUE,"INT-Table";#N/A,#N/A,TRUE,"STEEL";#N/A,#N/A,TRUE,"Door"}</definedName>
    <definedName name="asas_3_1_2" hidden="1">{#N/A,#N/A,TRUE,"Basic";#N/A,#N/A,TRUE,"EXT-TABLE";#N/A,#N/A,TRUE,"STEEL";#N/A,#N/A,TRUE,"INT-Table";#N/A,#N/A,TRUE,"STEEL";#N/A,#N/A,TRUE,"Door"}</definedName>
    <definedName name="asas_3_1_3" hidden="1">{#N/A,#N/A,TRUE,"Basic";#N/A,#N/A,TRUE,"EXT-TABLE";#N/A,#N/A,TRUE,"STEEL";#N/A,#N/A,TRUE,"INT-Table";#N/A,#N/A,TRUE,"STEEL";#N/A,#N/A,TRUE,"Door"}</definedName>
    <definedName name="asas_3_1_4" hidden="1">{#N/A,#N/A,TRUE,"Basic";#N/A,#N/A,TRUE,"EXT-TABLE";#N/A,#N/A,TRUE,"STEEL";#N/A,#N/A,TRUE,"INT-Table";#N/A,#N/A,TRUE,"STEEL";#N/A,#N/A,TRUE,"Door"}</definedName>
    <definedName name="asas_3_1_5" hidden="1">{#N/A,#N/A,TRUE,"Basic";#N/A,#N/A,TRUE,"EXT-TABLE";#N/A,#N/A,TRUE,"STEEL";#N/A,#N/A,TRUE,"INT-Table";#N/A,#N/A,TRUE,"STEEL";#N/A,#N/A,TRUE,"Door"}</definedName>
    <definedName name="asas_3_2" hidden="1">{#N/A,#N/A,TRUE,"Basic";#N/A,#N/A,TRUE,"EXT-TABLE";#N/A,#N/A,TRUE,"STEEL";#N/A,#N/A,TRUE,"INT-Table";#N/A,#N/A,TRUE,"STEEL";#N/A,#N/A,TRUE,"Door"}</definedName>
    <definedName name="asas_3_2_1" hidden="1">{#N/A,#N/A,TRUE,"Basic";#N/A,#N/A,TRUE,"EXT-TABLE";#N/A,#N/A,TRUE,"STEEL";#N/A,#N/A,TRUE,"INT-Table";#N/A,#N/A,TRUE,"STEEL";#N/A,#N/A,TRUE,"Door"}</definedName>
    <definedName name="asas_3_2_2" hidden="1">{#N/A,#N/A,TRUE,"Basic";#N/A,#N/A,TRUE,"EXT-TABLE";#N/A,#N/A,TRUE,"STEEL";#N/A,#N/A,TRUE,"INT-Table";#N/A,#N/A,TRUE,"STEEL";#N/A,#N/A,TRUE,"Door"}</definedName>
    <definedName name="asas_3_2_3" hidden="1">{#N/A,#N/A,TRUE,"Basic";#N/A,#N/A,TRUE,"EXT-TABLE";#N/A,#N/A,TRUE,"STEEL";#N/A,#N/A,TRUE,"INT-Table";#N/A,#N/A,TRUE,"STEEL";#N/A,#N/A,TRUE,"Door"}</definedName>
    <definedName name="asas_3_2_4" hidden="1">{#N/A,#N/A,TRUE,"Basic";#N/A,#N/A,TRUE,"EXT-TABLE";#N/A,#N/A,TRUE,"STEEL";#N/A,#N/A,TRUE,"INT-Table";#N/A,#N/A,TRUE,"STEEL";#N/A,#N/A,TRUE,"Door"}</definedName>
    <definedName name="asas_3_2_5" hidden="1">{#N/A,#N/A,TRUE,"Basic";#N/A,#N/A,TRUE,"EXT-TABLE";#N/A,#N/A,TRUE,"STEEL";#N/A,#N/A,TRUE,"INT-Table";#N/A,#N/A,TRUE,"STEEL";#N/A,#N/A,TRUE,"Door"}</definedName>
    <definedName name="asas_3_3" hidden="1">{#N/A,#N/A,TRUE,"Basic";#N/A,#N/A,TRUE,"EXT-TABLE";#N/A,#N/A,TRUE,"STEEL";#N/A,#N/A,TRUE,"INT-Table";#N/A,#N/A,TRUE,"STEEL";#N/A,#N/A,TRUE,"Door"}</definedName>
    <definedName name="asas_3_4" hidden="1">{#N/A,#N/A,TRUE,"Basic";#N/A,#N/A,TRUE,"EXT-TABLE";#N/A,#N/A,TRUE,"STEEL";#N/A,#N/A,TRUE,"INT-Table";#N/A,#N/A,TRUE,"STEEL";#N/A,#N/A,TRUE,"Door"}</definedName>
    <definedName name="asas_3_5" hidden="1">{#N/A,#N/A,TRUE,"Basic";#N/A,#N/A,TRUE,"EXT-TABLE";#N/A,#N/A,TRUE,"STEEL";#N/A,#N/A,TRUE,"INT-Table";#N/A,#N/A,TRUE,"STEEL";#N/A,#N/A,TRUE,"Door"}</definedName>
    <definedName name="asas_4" hidden="1">{#N/A,#N/A,TRUE,"Basic";#N/A,#N/A,TRUE,"EXT-TABLE";#N/A,#N/A,TRUE,"STEEL";#N/A,#N/A,TRUE,"INT-Table";#N/A,#N/A,TRUE,"STEEL";#N/A,#N/A,TRUE,"Door"}</definedName>
    <definedName name="asas_4_1" hidden="1">{#N/A,#N/A,TRUE,"Basic";#N/A,#N/A,TRUE,"EXT-TABLE";#N/A,#N/A,TRUE,"STEEL";#N/A,#N/A,TRUE,"INT-Table";#N/A,#N/A,TRUE,"STEEL";#N/A,#N/A,TRUE,"Door"}</definedName>
    <definedName name="asas_4_1_1" hidden="1">{#N/A,#N/A,TRUE,"Basic";#N/A,#N/A,TRUE,"EXT-TABLE";#N/A,#N/A,TRUE,"STEEL";#N/A,#N/A,TRUE,"INT-Table";#N/A,#N/A,TRUE,"STEEL";#N/A,#N/A,TRUE,"Door"}</definedName>
    <definedName name="asas_4_1_2" hidden="1">{#N/A,#N/A,TRUE,"Basic";#N/A,#N/A,TRUE,"EXT-TABLE";#N/A,#N/A,TRUE,"STEEL";#N/A,#N/A,TRUE,"INT-Table";#N/A,#N/A,TRUE,"STEEL";#N/A,#N/A,TRUE,"Door"}</definedName>
    <definedName name="asas_4_1_3" hidden="1">{#N/A,#N/A,TRUE,"Basic";#N/A,#N/A,TRUE,"EXT-TABLE";#N/A,#N/A,TRUE,"STEEL";#N/A,#N/A,TRUE,"INT-Table";#N/A,#N/A,TRUE,"STEEL";#N/A,#N/A,TRUE,"Door"}</definedName>
    <definedName name="asas_4_1_4" hidden="1">{#N/A,#N/A,TRUE,"Basic";#N/A,#N/A,TRUE,"EXT-TABLE";#N/A,#N/A,TRUE,"STEEL";#N/A,#N/A,TRUE,"INT-Table";#N/A,#N/A,TRUE,"STEEL";#N/A,#N/A,TRUE,"Door"}</definedName>
    <definedName name="asas_4_1_5" hidden="1">{#N/A,#N/A,TRUE,"Basic";#N/A,#N/A,TRUE,"EXT-TABLE";#N/A,#N/A,TRUE,"STEEL";#N/A,#N/A,TRUE,"INT-Table";#N/A,#N/A,TRUE,"STEEL";#N/A,#N/A,TRUE,"Door"}</definedName>
    <definedName name="asas_4_2" hidden="1">{#N/A,#N/A,TRUE,"Basic";#N/A,#N/A,TRUE,"EXT-TABLE";#N/A,#N/A,TRUE,"STEEL";#N/A,#N/A,TRUE,"INT-Table";#N/A,#N/A,TRUE,"STEEL";#N/A,#N/A,TRUE,"Door"}</definedName>
    <definedName name="asas_4_2_1" hidden="1">{#N/A,#N/A,TRUE,"Basic";#N/A,#N/A,TRUE,"EXT-TABLE";#N/A,#N/A,TRUE,"STEEL";#N/A,#N/A,TRUE,"INT-Table";#N/A,#N/A,TRUE,"STEEL";#N/A,#N/A,TRUE,"Door"}</definedName>
    <definedName name="asas_4_2_2" hidden="1">{#N/A,#N/A,TRUE,"Basic";#N/A,#N/A,TRUE,"EXT-TABLE";#N/A,#N/A,TRUE,"STEEL";#N/A,#N/A,TRUE,"INT-Table";#N/A,#N/A,TRUE,"STEEL";#N/A,#N/A,TRUE,"Door"}</definedName>
    <definedName name="asas_4_2_3" hidden="1">{#N/A,#N/A,TRUE,"Basic";#N/A,#N/A,TRUE,"EXT-TABLE";#N/A,#N/A,TRUE,"STEEL";#N/A,#N/A,TRUE,"INT-Table";#N/A,#N/A,TRUE,"STEEL";#N/A,#N/A,TRUE,"Door"}</definedName>
    <definedName name="asas_4_2_4" hidden="1">{#N/A,#N/A,TRUE,"Basic";#N/A,#N/A,TRUE,"EXT-TABLE";#N/A,#N/A,TRUE,"STEEL";#N/A,#N/A,TRUE,"INT-Table";#N/A,#N/A,TRUE,"STEEL";#N/A,#N/A,TRUE,"Door"}</definedName>
    <definedName name="asas_4_2_5" hidden="1">{#N/A,#N/A,TRUE,"Basic";#N/A,#N/A,TRUE,"EXT-TABLE";#N/A,#N/A,TRUE,"STEEL";#N/A,#N/A,TRUE,"INT-Table";#N/A,#N/A,TRUE,"STEEL";#N/A,#N/A,TRUE,"Door"}</definedName>
    <definedName name="asas_4_3" hidden="1">{#N/A,#N/A,TRUE,"Basic";#N/A,#N/A,TRUE,"EXT-TABLE";#N/A,#N/A,TRUE,"STEEL";#N/A,#N/A,TRUE,"INT-Table";#N/A,#N/A,TRUE,"STEEL";#N/A,#N/A,TRUE,"Door"}</definedName>
    <definedName name="asas_4_4" hidden="1">{#N/A,#N/A,TRUE,"Basic";#N/A,#N/A,TRUE,"EXT-TABLE";#N/A,#N/A,TRUE,"STEEL";#N/A,#N/A,TRUE,"INT-Table";#N/A,#N/A,TRUE,"STEEL";#N/A,#N/A,TRUE,"Door"}</definedName>
    <definedName name="asas_4_5" hidden="1">{#N/A,#N/A,TRUE,"Basic";#N/A,#N/A,TRUE,"EXT-TABLE";#N/A,#N/A,TRUE,"STEEL";#N/A,#N/A,TRUE,"INT-Table";#N/A,#N/A,TRUE,"STEEL";#N/A,#N/A,TRUE,"Door"}</definedName>
    <definedName name="asas_5" hidden="1">{#N/A,#N/A,TRUE,"Basic";#N/A,#N/A,TRUE,"EXT-TABLE";#N/A,#N/A,TRUE,"STEEL";#N/A,#N/A,TRUE,"INT-Table";#N/A,#N/A,TRUE,"STEEL";#N/A,#N/A,TRUE,"Door"}</definedName>
    <definedName name="asas_5_1" hidden="1">{#N/A,#N/A,TRUE,"Basic";#N/A,#N/A,TRUE,"EXT-TABLE";#N/A,#N/A,TRUE,"STEEL";#N/A,#N/A,TRUE,"INT-Table";#N/A,#N/A,TRUE,"STEEL";#N/A,#N/A,TRUE,"Door"}</definedName>
    <definedName name="asas_5_1_1" hidden="1">{#N/A,#N/A,TRUE,"Basic";#N/A,#N/A,TRUE,"EXT-TABLE";#N/A,#N/A,TRUE,"STEEL";#N/A,#N/A,TRUE,"INT-Table";#N/A,#N/A,TRUE,"STEEL";#N/A,#N/A,TRUE,"Door"}</definedName>
    <definedName name="asas_5_1_2" hidden="1">{#N/A,#N/A,TRUE,"Basic";#N/A,#N/A,TRUE,"EXT-TABLE";#N/A,#N/A,TRUE,"STEEL";#N/A,#N/A,TRUE,"INT-Table";#N/A,#N/A,TRUE,"STEEL";#N/A,#N/A,TRUE,"Door"}</definedName>
    <definedName name="asas_5_1_3" hidden="1">{#N/A,#N/A,TRUE,"Basic";#N/A,#N/A,TRUE,"EXT-TABLE";#N/A,#N/A,TRUE,"STEEL";#N/A,#N/A,TRUE,"INT-Table";#N/A,#N/A,TRUE,"STEEL";#N/A,#N/A,TRUE,"Door"}</definedName>
    <definedName name="asas_5_1_4" hidden="1">{#N/A,#N/A,TRUE,"Basic";#N/A,#N/A,TRUE,"EXT-TABLE";#N/A,#N/A,TRUE,"STEEL";#N/A,#N/A,TRUE,"INT-Table";#N/A,#N/A,TRUE,"STEEL";#N/A,#N/A,TRUE,"Door"}</definedName>
    <definedName name="asas_5_1_5" hidden="1">{#N/A,#N/A,TRUE,"Basic";#N/A,#N/A,TRUE,"EXT-TABLE";#N/A,#N/A,TRUE,"STEEL";#N/A,#N/A,TRUE,"INT-Table";#N/A,#N/A,TRUE,"STEEL";#N/A,#N/A,TRUE,"Door"}</definedName>
    <definedName name="asas_5_2" hidden="1">{#N/A,#N/A,TRUE,"Basic";#N/A,#N/A,TRUE,"EXT-TABLE";#N/A,#N/A,TRUE,"STEEL";#N/A,#N/A,TRUE,"INT-Table";#N/A,#N/A,TRUE,"STEEL";#N/A,#N/A,TRUE,"Door"}</definedName>
    <definedName name="asas_5_2_1" hidden="1">{#N/A,#N/A,TRUE,"Basic";#N/A,#N/A,TRUE,"EXT-TABLE";#N/A,#N/A,TRUE,"STEEL";#N/A,#N/A,TRUE,"INT-Table";#N/A,#N/A,TRUE,"STEEL";#N/A,#N/A,TRUE,"Door"}</definedName>
    <definedName name="asas_5_2_2" hidden="1">{#N/A,#N/A,TRUE,"Basic";#N/A,#N/A,TRUE,"EXT-TABLE";#N/A,#N/A,TRUE,"STEEL";#N/A,#N/A,TRUE,"INT-Table";#N/A,#N/A,TRUE,"STEEL";#N/A,#N/A,TRUE,"Door"}</definedName>
    <definedName name="asas_5_2_3" hidden="1">{#N/A,#N/A,TRUE,"Basic";#N/A,#N/A,TRUE,"EXT-TABLE";#N/A,#N/A,TRUE,"STEEL";#N/A,#N/A,TRUE,"INT-Table";#N/A,#N/A,TRUE,"STEEL";#N/A,#N/A,TRUE,"Door"}</definedName>
    <definedName name="asas_5_2_4" hidden="1">{#N/A,#N/A,TRUE,"Basic";#N/A,#N/A,TRUE,"EXT-TABLE";#N/A,#N/A,TRUE,"STEEL";#N/A,#N/A,TRUE,"INT-Table";#N/A,#N/A,TRUE,"STEEL";#N/A,#N/A,TRUE,"Door"}</definedName>
    <definedName name="asas_5_2_5" hidden="1">{#N/A,#N/A,TRUE,"Basic";#N/A,#N/A,TRUE,"EXT-TABLE";#N/A,#N/A,TRUE,"STEEL";#N/A,#N/A,TRUE,"INT-Table";#N/A,#N/A,TRUE,"STEEL";#N/A,#N/A,TRUE,"Door"}</definedName>
    <definedName name="asas_5_3" hidden="1">{#N/A,#N/A,TRUE,"Basic";#N/A,#N/A,TRUE,"EXT-TABLE";#N/A,#N/A,TRUE,"STEEL";#N/A,#N/A,TRUE,"INT-Table";#N/A,#N/A,TRUE,"STEEL";#N/A,#N/A,TRUE,"Door"}</definedName>
    <definedName name="asas_5_4" hidden="1">{#N/A,#N/A,TRUE,"Basic";#N/A,#N/A,TRUE,"EXT-TABLE";#N/A,#N/A,TRUE,"STEEL";#N/A,#N/A,TRUE,"INT-Table";#N/A,#N/A,TRUE,"STEEL";#N/A,#N/A,TRUE,"Door"}</definedName>
    <definedName name="asas_5_5" hidden="1">{#N/A,#N/A,TRUE,"Basic";#N/A,#N/A,TRUE,"EXT-TABLE";#N/A,#N/A,TRUE,"STEEL";#N/A,#N/A,TRUE,"INT-Table";#N/A,#N/A,TRUE,"STEEL";#N/A,#N/A,TRUE,"Door"}</definedName>
    <definedName name="ASDFFD" hidden="1">#REF!</definedName>
    <definedName name="asp두께">0.15</definedName>
    <definedName name="Au">#N/A</definedName>
    <definedName name="B">[8]TOT!$H$55</definedName>
    <definedName name="BASE" hidden="1">{#N/A,#N/A,TRUE,"Basic";#N/A,#N/A,TRUE,"EXT-TABLE";#N/A,#N/A,TRUE,"STEEL";#N/A,#N/A,TRUE,"INT-Table";#N/A,#N/A,TRUE,"STEEL";#N/A,#N/A,TRUE,"Door"}</definedName>
    <definedName name="BASE_1" hidden="1">{#N/A,#N/A,TRUE,"Basic";#N/A,#N/A,TRUE,"EXT-TABLE";#N/A,#N/A,TRUE,"STEEL";#N/A,#N/A,TRUE,"INT-Table";#N/A,#N/A,TRUE,"STEEL";#N/A,#N/A,TRUE,"Door"}</definedName>
    <definedName name="BASE_1_1" hidden="1">{#N/A,#N/A,TRUE,"Basic";#N/A,#N/A,TRUE,"EXT-TABLE";#N/A,#N/A,TRUE,"STEEL";#N/A,#N/A,TRUE,"INT-Table";#N/A,#N/A,TRUE,"STEEL";#N/A,#N/A,TRUE,"Door"}</definedName>
    <definedName name="BASE_1_1_1" hidden="1">{#N/A,#N/A,TRUE,"Basic";#N/A,#N/A,TRUE,"EXT-TABLE";#N/A,#N/A,TRUE,"STEEL";#N/A,#N/A,TRUE,"INT-Table";#N/A,#N/A,TRUE,"STEEL";#N/A,#N/A,TRUE,"Door"}</definedName>
    <definedName name="BASE_1_1_2" hidden="1">{#N/A,#N/A,TRUE,"Basic";#N/A,#N/A,TRUE,"EXT-TABLE";#N/A,#N/A,TRUE,"STEEL";#N/A,#N/A,TRUE,"INT-Table";#N/A,#N/A,TRUE,"STEEL";#N/A,#N/A,TRUE,"Door"}</definedName>
    <definedName name="BASE_1_1_3" hidden="1">{#N/A,#N/A,TRUE,"Basic";#N/A,#N/A,TRUE,"EXT-TABLE";#N/A,#N/A,TRUE,"STEEL";#N/A,#N/A,TRUE,"INT-Table";#N/A,#N/A,TRUE,"STEEL";#N/A,#N/A,TRUE,"Door"}</definedName>
    <definedName name="BASE_1_1_4" hidden="1">{#N/A,#N/A,TRUE,"Basic";#N/A,#N/A,TRUE,"EXT-TABLE";#N/A,#N/A,TRUE,"STEEL";#N/A,#N/A,TRUE,"INT-Table";#N/A,#N/A,TRUE,"STEEL";#N/A,#N/A,TRUE,"Door"}</definedName>
    <definedName name="BASE_1_1_5" hidden="1">{#N/A,#N/A,TRUE,"Basic";#N/A,#N/A,TRUE,"EXT-TABLE";#N/A,#N/A,TRUE,"STEEL";#N/A,#N/A,TRUE,"INT-Table";#N/A,#N/A,TRUE,"STEEL";#N/A,#N/A,TRUE,"Door"}</definedName>
    <definedName name="BASE_1_2" hidden="1">{#N/A,#N/A,TRUE,"Basic";#N/A,#N/A,TRUE,"EXT-TABLE";#N/A,#N/A,TRUE,"STEEL";#N/A,#N/A,TRUE,"INT-Table";#N/A,#N/A,TRUE,"STEEL";#N/A,#N/A,TRUE,"Door"}</definedName>
    <definedName name="BASE_1_2_1" hidden="1">{#N/A,#N/A,TRUE,"Basic";#N/A,#N/A,TRUE,"EXT-TABLE";#N/A,#N/A,TRUE,"STEEL";#N/A,#N/A,TRUE,"INT-Table";#N/A,#N/A,TRUE,"STEEL";#N/A,#N/A,TRUE,"Door"}</definedName>
    <definedName name="BASE_1_2_2" hidden="1">{#N/A,#N/A,TRUE,"Basic";#N/A,#N/A,TRUE,"EXT-TABLE";#N/A,#N/A,TRUE,"STEEL";#N/A,#N/A,TRUE,"INT-Table";#N/A,#N/A,TRUE,"STEEL";#N/A,#N/A,TRUE,"Door"}</definedName>
    <definedName name="BASE_1_2_3" hidden="1">{#N/A,#N/A,TRUE,"Basic";#N/A,#N/A,TRUE,"EXT-TABLE";#N/A,#N/A,TRUE,"STEEL";#N/A,#N/A,TRUE,"INT-Table";#N/A,#N/A,TRUE,"STEEL";#N/A,#N/A,TRUE,"Door"}</definedName>
    <definedName name="BASE_1_2_4" hidden="1">{#N/A,#N/A,TRUE,"Basic";#N/A,#N/A,TRUE,"EXT-TABLE";#N/A,#N/A,TRUE,"STEEL";#N/A,#N/A,TRUE,"INT-Table";#N/A,#N/A,TRUE,"STEEL";#N/A,#N/A,TRUE,"Door"}</definedName>
    <definedName name="BASE_1_2_5" hidden="1">{#N/A,#N/A,TRUE,"Basic";#N/A,#N/A,TRUE,"EXT-TABLE";#N/A,#N/A,TRUE,"STEEL";#N/A,#N/A,TRUE,"INT-Table";#N/A,#N/A,TRUE,"STEEL";#N/A,#N/A,TRUE,"Door"}</definedName>
    <definedName name="BASE_1_3" hidden="1">{#N/A,#N/A,TRUE,"Basic";#N/A,#N/A,TRUE,"EXT-TABLE";#N/A,#N/A,TRUE,"STEEL";#N/A,#N/A,TRUE,"INT-Table";#N/A,#N/A,TRUE,"STEEL";#N/A,#N/A,TRUE,"Door"}</definedName>
    <definedName name="BASE_1_4" hidden="1">{#N/A,#N/A,TRUE,"Basic";#N/A,#N/A,TRUE,"EXT-TABLE";#N/A,#N/A,TRUE,"STEEL";#N/A,#N/A,TRUE,"INT-Table";#N/A,#N/A,TRUE,"STEEL";#N/A,#N/A,TRUE,"Door"}</definedName>
    <definedName name="BASE_1_5" hidden="1">{#N/A,#N/A,TRUE,"Basic";#N/A,#N/A,TRUE,"EXT-TABLE";#N/A,#N/A,TRUE,"STEEL";#N/A,#N/A,TRUE,"INT-Table";#N/A,#N/A,TRUE,"STEEL";#N/A,#N/A,TRUE,"Door"}</definedName>
    <definedName name="BASE_2" hidden="1">{#N/A,#N/A,TRUE,"Basic";#N/A,#N/A,TRUE,"EXT-TABLE";#N/A,#N/A,TRUE,"STEEL";#N/A,#N/A,TRUE,"INT-Table";#N/A,#N/A,TRUE,"STEEL";#N/A,#N/A,TRUE,"Door"}</definedName>
    <definedName name="BASE_2_1" hidden="1">{#N/A,#N/A,TRUE,"Basic";#N/A,#N/A,TRUE,"EXT-TABLE";#N/A,#N/A,TRUE,"STEEL";#N/A,#N/A,TRUE,"INT-Table";#N/A,#N/A,TRUE,"STEEL";#N/A,#N/A,TRUE,"Door"}</definedName>
    <definedName name="BASE_2_1_1" hidden="1">{#N/A,#N/A,TRUE,"Basic";#N/A,#N/A,TRUE,"EXT-TABLE";#N/A,#N/A,TRUE,"STEEL";#N/A,#N/A,TRUE,"INT-Table";#N/A,#N/A,TRUE,"STEEL";#N/A,#N/A,TRUE,"Door"}</definedName>
    <definedName name="BASE_2_1_2" hidden="1">{#N/A,#N/A,TRUE,"Basic";#N/A,#N/A,TRUE,"EXT-TABLE";#N/A,#N/A,TRUE,"STEEL";#N/A,#N/A,TRUE,"INT-Table";#N/A,#N/A,TRUE,"STEEL";#N/A,#N/A,TRUE,"Door"}</definedName>
    <definedName name="BASE_2_1_3" hidden="1">{#N/A,#N/A,TRUE,"Basic";#N/A,#N/A,TRUE,"EXT-TABLE";#N/A,#N/A,TRUE,"STEEL";#N/A,#N/A,TRUE,"INT-Table";#N/A,#N/A,TRUE,"STEEL";#N/A,#N/A,TRUE,"Door"}</definedName>
    <definedName name="BASE_2_1_4" hidden="1">{#N/A,#N/A,TRUE,"Basic";#N/A,#N/A,TRUE,"EXT-TABLE";#N/A,#N/A,TRUE,"STEEL";#N/A,#N/A,TRUE,"INT-Table";#N/A,#N/A,TRUE,"STEEL";#N/A,#N/A,TRUE,"Door"}</definedName>
    <definedName name="BASE_2_1_5" hidden="1">{#N/A,#N/A,TRUE,"Basic";#N/A,#N/A,TRUE,"EXT-TABLE";#N/A,#N/A,TRUE,"STEEL";#N/A,#N/A,TRUE,"INT-Table";#N/A,#N/A,TRUE,"STEEL";#N/A,#N/A,TRUE,"Door"}</definedName>
    <definedName name="BASE_2_2" hidden="1">{#N/A,#N/A,TRUE,"Basic";#N/A,#N/A,TRUE,"EXT-TABLE";#N/A,#N/A,TRUE,"STEEL";#N/A,#N/A,TRUE,"INT-Table";#N/A,#N/A,TRUE,"STEEL";#N/A,#N/A,TRUE,"Door"}</definedName>
    <definedName name="BASE_2_2_1" hidden="1">{#N/A,#N/A,TRUE,"Basic";#N/A,#N/A,TRUE,"EXT-TABLE";#N/A,#N/A,TRUE,"STEEL";#N/A,#N/A,TRUE,"INT-Table";#N/A,#N/A,TRUE,"STEEL";#N/A,#N/A,TRUE,"Door"}</definedName>
    <definedName name="BASE_2_2_2" hidden="1">{#N/A,#N/A,TRUE,"Basic";#N/A,#N/A,TRUE,"EXT-TABLE";#N/A,#N/A,TRUE,"STEEL";#N/A,#N/A,TRUE,"INT-Table";#N/A,#N/A,TRUE,"STEEL";#N/A,#N/A,TRUE,"Door"}</definedName>
    <definedName name="BASE_2_2_3" hidden="1">{#N/A,#N/A,TRUE,"Basic";#N/A,#N/A,TRUE,"EXT-TABLE";#N/A,#N/A,TRUE,"STEEL";#N/A,#N/A,TRUE,"INT-Table";#N/A,#N/A,TRUE,"STEEL";#N/A,#N/A,TRUE,"Door"}</definedName>
    <definedName name="BASE_2_2_4" hidden="1">{#N/A,#N/A,TRUE,"Basic";#N/A,#N/A,TRUE,"EXT-TABLE";#N/A,#N/A,TRUE,"STEEL";#N/A,#N/A,TRUE,"INT-Table";#N/A,#N/A,TRUE,"STEEL";#N/A,#N/A,TRUE,"Door"}</definedName>
    <definedName name="BASE_2_2_5" hidden="1">{#N/A,#N/A,TRUE,"Basic";#N/A,#N/A,TRUE,"EXT-TABLE";#N/A,#N/A,TRUE,"STEEL";#N/A,#N/A,TRUE,"INT-Table";#N/A,#N/A,TRUE,"STEEL";#N/A,#N/A,TRUE,"Door"}</definedName>
    <definedName name="BASE_2_3" hidden="1">{#N/A,#N/A,TRUE,"Basic";#N/A,#N/A,TRUE,"EXT-TABLE";#N/A,#N/A,TRUE,"STEEL";#N/A,#N/A,TRUE,"INT-Table";#N/A,#N/A,TRUE,"STEEL";#N/A,#N/A,TRUE,"Door"}</definedName>
    <definedName name="BASE_2_4" hidden="1">{#N/A,#N/A,TRUE,"Basic";#N/A,#N/A,TRUE,"EXT-TABLE";#N/A,#N/A,TRUE,"STEEL";#N/A,#N/A,TRUE,"INT-Table";#N/A,#N/A,TRUE,"STEEL";#N/A,#N/A,TRUE,"Door"}</definedName>
    <definedName name="BASE_2_5" hidden="1">{#N/A,#N/A,TRUE,"Basic";#N/A,#N/A,TRUE,"EXT-TABLE";#N/A,#N/A,TRUE,"STEEL";#N/A,#N/A,TRUE,"INT-Table";#N/A,#N/A,TRUE,"STEEL";#N/A,#N/A,TRUE,"Door"}</definedName>
    <definedName name="BASE_3" hidden="1">{#N/A,#N/A,TRUE,"Basic";#N/A,#N/A,TRUE,"EXT-TABLE";#N/A,#N/A,TRUE,"STEEL";#N/A,#N/A,TRUE,"INT-Table";#N/A,#N/A,TRUE,"STEEL";#N/A,#N/A,TRUE,"Door"}</definedName>
    <definedName name="BASE_3_1" hidden="1">{#N/A,#N/A,TRUE,"Basic";#N/A,#N/A,TRUE,"EXT-TABLE";#N/A,#N/A,TRUE,"STEEL";#N/A,#N/A,TRUE,"INT-Table";#N/A,#N/A,TRUE,"STEEL";#N/A,#N/A,TRUE,"Door"}</definedName>
    <definedName name="BASE_3_1_1" hidden="1">{#N/A,#N/A,TRUE,"Basic";#N/A,#N/A,TRUE,"EXT-TABLE";#N/A,#N/A,TRUE,"STEEL";#N/A,#N/A,TRUE,"INT-Table";#N/A,#N/A,TRUE,"STEEL";#N/A,#N/A,TRUE,"Door"}</definedName>
    <definedName name="BASE_3_1_2" hidden="1">{#N/A,#N/A,TRUE,"Basic";#N/A,#N/A,TRUE,"EXT-TABLE";#N/A,#N/A,TRUE,"STEEL";#N/A,#N/A,TRUE,"INT-Table";#N/A,#N/A,TRUE,"STEEL";#N/A,#N/A,TRUE,"Door"}</definedName>
    <definedName name="BASE_3_1_3" hidden="1">{#N/A,#N/A,TRUE,"Basic";#N/A,#N/A,TRUE,"EXT-TABLE";#N/A,#N/A,TRUE,"STEEL";#N/A,#N/A,TRUE,"INT-Table";#N/A,#N/A,TRUE,"STEEL";#N/A,#N/A,TRUE,"Door"}</definedName>
    <definedName name="BASE_3_1_4" hidden="1">{#N/A,#N/A,TRUE,"Basic";#N/A,#N/A,TRUE,"EXT-TABLE";#N/A,#N/A,TRUE,"STEEL";#N/A,#N/A,TRUE,"INT-Table";#N/A,#N/A,TRUE,"STEEL";#N/A,#N/A,TRUE,"Door"}</definedName>
    <definedName name="BASE_3_1_5" hidden="1">{#N/A,#N/A,TRUE,"Basic";#N/A,#N/A,TRUE,"EXT-TABLE";#N/A,#N/A,TRUE,"STEEL";#N/A,#N/A,TRUE,"INT-Table";#N/A,#N/A,TRUE,"STEEL";#N/A,#N/A,TRUE,"Door"}</definedName>
    <definedName name="BASE_3_2" hidden="1">{#N/A,#N/A,TRUE,"Basic";#N/A,#N/A,TRUE,"EXT-TABLE";#N/A,#N/A,TRUE,"STEEL";#N/A,#N/A,TRUE,"INT-Table";#N/A,#N/A,TRUE,"STEEL";#N/A,#N/A,TRUE,"Door"}</definedName>
    <definedName name="BASE_3_2_1" hidden="1">{#N/A,#N/A,TRUE,"Basic";#N/A,#N/A,TRUE,"EXT-TABLE";#N/A,#N/A,TRUE,"STEEL";#N/A,#N/A,TRUE,"INT-Table";#N/A,#N/A,TRUE,"STEEL";#N/A,#N/A,TRUE,"Door"}</definedName>
    <definedName name="BASE_3_2_2" hidden="1">{#N/A,#N/A,TRUE,"Basic";#N/A,#N/A,TRUE,"EXT-TABLE";#N/A,#N/A,TRUE,"STEEL";#N/A,#N/A,TRUE,"INT-Table";#N/A,#N/A,TRUE,"STEEL";#N/A,#N/A,TRUE,"Door"}</definedName>
    <definedName name="BASE_3_2_3" hidden="1">{#N/A,#N/A,TRUE,"Basic";#N/A,#N/A,TRUE,"EXT-TABLE";#N/A,#N/A,TRUE,"STEEL";#N/A,#N/A,TRUE,"INT-Table";#N/A,#N/A,TRUE,"STEEL";#N/A,#N/A,TRUE,"Door"}</definedName>
    <definedName name="BASE_3_2_4" hidden="1">{#N/A,#N/A,TRUE,"Basic";#N/A,#N/A,TRUE,"EXT-TABLE";#N/A,#N/A,TRUE,"STEEL";#N/A,#N/A,TRUE,"INT-Table";#N/A,#N/A,TRUE,"STEEL";#N/A,#N/A,TRUE,"Door"}</definedName>
    <definedName name="BASE_3_2_5" hidden="1">{#N/A,#N/A,TRUE,"Basic";#N/A,#N/A,TRUE,"EXT-TABLE";#N/A,#N/A,TRUE,"STEEL";#N/A,#N/A,TRUE,"INT-Table";#N/A,#N/A,TRUE,"STEEL";#N/A,#N/A,TRUE,"Door"}</definedName>
    <definedName name="BASE_3_3" hidden="1">{#N/A,#N/A,TRUE,"Basic";#N/A,#N/A,TRUE,"EXT-TABLE";#N/A,#N/A,TRUE,"STEEL";#N/A,#N/A,TRUE,"INT-Table";#N/A,#N/A,TRUE,"STEEL";#N/A,#N/A,TRUE,"Door"}</definedName>
    <definedName name="BASE_3_4" hidden="1">{#N/A,#N/A,TRUE,"Basic";#N/A,#N/A,TRUE,"EXT-TABLE";#N/A,#N/A,TRUE,"STEEL";#N/A,#N/A,TRUE,"INT-Table";#N/A,#N/A,TRUE,"STEEL";#N/A,#N/A,TRUE,"Door"}</definedName>
    <definedName name="BASE_3_5" hidden="1">{#N/A,#N/A,TRUE,"Basic";#N/A,#N/A,TRUE,"EXT-TABLE";#N/A,#N/A,TRUE,"STEEL";#N/A,#N/A,TRUE,"INT-Table";#N/A,#N/A,TRUE,"STEEL";#N/A,#N/A,TRUE,"Door"}</definedName>
    <definedName name="BASE_4" hidden="1">{#N/A,#N/A,TRUE,"Basic";#N/A,#N/A,TRUE,"EXT-TABLE";#N/A,#N/A,TRUE,"STEEL";#N/A,#N/A,TRUE,"INT-Table";#N/A,#N/A,TRUE,"STEEL";#N/A,#N/A,TRUE,"Door"}</definedName>
    <definedName name="BASE_4_1" hidden="1">{#N/A,#N/A,TRUE,"Basic";#N/A,#N/A,TRUE,"EXT-TABLE";#N/A,#N/A,TRUE,"STEEL";#N/A,#N/A,TRUE,"INT-Table";#N/A,#N/A,TRUE,"STEEL";#N/A,#N/A,TRUE,"Door"}</definedName>
    <definedName name="BASE_4_1_1" hidden="1">{#N/A,#N/A,TRUE,"Basic";#N/A,#N/A,TRUE,"EXT-TABLE";#N/A,#N/A,TRUE,"STEEL";#N/A,#N/A,TRUE,"INT-Table";#N/A,#N/A,TRUE,"STEEL";#N/A,#N/A,TRUE,"Door"}</definedName>
    <definedName name="BASE_4_1_2" hidden="1">{#N/A,#N/A,TRUE,"Basic";#N/A,#N/A,TRUE,"EXT-TABLE";#N/A,#N/A,TRUE,"STEEL";#N/A,#N/A,TRUE,"INT-Table";#N/A,#N/A,TRUE,"STEEL";#N/A,#N/A,TRUE,"Door"}</definedName>
    <definedName name="BASE_4_1_3" hidden="1">{#N/A,#N/A,TRUE,"Basic";#N/A,#N/A,TRUE,"EXT-TABLE";#N/A,#N/A,TRUE,"STEEL";#N/A,#N/A,TRUE,"INT-Table";#N/A,#N/A,TRUE,"STEEL";#N/A,#N/A,TRUE,"Door"}</definedName>
    <definedName name="BASE_4_1_4" hidden="1">{#N/A,#N/A,TRUE,"Basic";#N/A,#N/A,TRUE,"EXT-TABLE";#N/A,#N/A,TRUE,"STEEL";#N/A,#N/A,TRUE,"INT-Table";#N/A,#N/A,TRUE,"STEEL";#N/A,#N/A,TRUE,"Door"}</definedName>
    <definedName name="BASE_4_1_5" hidden="1">{#N/A,#N/A,TRUE,"Basic";#N/A,#N/A,TRUE,"EXT-TABLE";#N/A,#N/A,TRUE,"STEEL";#N/A,#N/A,TRUE,"INT-Table";#N/A,#N/A,TRUE,"STEEL";#N/A,#N/A,TRUE,"Door"}</definedName>
    <definedName name="BASE_4_2" hidden="1">{#N/A,#N/A,TRUE,"Basic";#N/A,#N/A,TRUE,"EXT-TABLE";#N/A,#N/A,TRUE,"STEEL";#N/A,#N/A,TRUE,"INT-Table";#N/A,#N/A,TRUE,"STEEL";#N/A,#N/A,TRUE,"Door"}</definedName>
    <definedName name="BASE_4_2_1" hidden="1">{#N/A,#N/A,TRUE,"Basic";#N/A,#N/A,TRUE,"EXT-TABLE";#N/A,#N/A,TRUE,"STEEL";#N/A,#N/A,TRUE,"INT-Table";#N/A,#N/A,TRUE,"STEEL";#N/A,#N/A,TRUE,"Door"}</definedName>
    <definedName name="BASE_4_2_2" hidden="1">{#N/A,#N/A,TRUE,"Basic";#N/A,#N/A,TRUE,"EXT-TABLE";#N/A,#N/A,TRUE,"STEEL";#N/A,#N/A,TRUE,"INT-Table";#N/A,#N/A,TRUE,"STEEL";#N/A,#N/A,TRUE,"Door"}</definedName>
    <definedName name="BASE_4_2_3" hidden="1">{#N/A,#N/A,TRUE,"Basic";#N/A,#N/A,TRUE,"EXT-TABLE";#N/A,#N/A,TRUE,"STEEL";#N/A,#N/A,TRUE,"INT-Table";#N/A,#N/A,TRUE,"STEEL";#N/A,#N/A,TRUE,"Door"}</definedName>
    <definedName name="BASE_4_2_4" hidden="1">{#N/A,#N/A,TRUE,"Basic";#N/A,#N/A,TRUE,"EXT-TABLE";#N/A,#N/A,TRUE,"STEEL";#N/A,#N/A,TRUE,"INT-Table";#N/A,#N/A,TRUE,"STEEL";#N/A,#N/A,TRUE,"Door"}</definedName>
    <definedName name="BASE_4_2_5" hidden="1">{#N/A,#N/A,TRUE,"Basic";#N/A,#N/A,TRUE,"EXT-TABLE";#N/A,#N/A,TRUE,"STEEL";#N/A,#N/A,TRUE,"INT-Table";#N/A,#N/A,TRUE,"STEEL";#N/A,#N/A,TRUE,"Door"}</definedName>
    <definedName name="BASE_4_3" hidden="1">{#N/A,#N/A,TRUE,"Basic";#N/A,#N/A,TRUE,"EXT-TABLE";#N/A,#N/A,TRUE,"STEEL";#N/A,#N/A,TRUE,"INT-Table";#N/A,#N/A,TRUE,"STEEL";#N/A,#N/A,TRUE,"Door"}</definedName>
    <definedName name="BASE_4_4" hidden="1">{#N/A,#N/A,TRUE,"Basic";#N/A,#N/A,TRUE,"EXT-TABLE";#N/A,#N/A,TRUE,"STEEL";#N/A,#N/A,TRUE,"INT-Table";#N/A,#N/A,TRUE,"STEEL";#N/A,#N/A,TRUE,"Door"}</definedName>
    <definedName name="BASE_4_5" hidden="1">{#N/A,#N/A,TRUE,"Basic";#N/A,#N/A,TRUE,"EXT-TABLE";#N/A,#N/A,TRUE,"STEEL";#N/A,#N/A,TRUE,"INT-Table";#N/A,#N/A,TRUE,"STEEL";#N/A,#N/A,TRUE,"Door"}</definedName>
    <definedName name="BASE_5" hidden="1">{#N/A,#N/A,TRUE,"Basic";#N/A,#N/A,TRUE,"EXT-TABLE";#N/A,#N/A,TRUE,"STEEL";#N/A,#N/A,TRUE,"INT-Table";#N/A,#N/A,TRUE,"STEEL";#N/A,#N/A,TRUE,"Door"}</definedName>
    <definedName name="BASE_5_1" hidden="1">{#N/A,#N/A,TRUE,"Basic";#N/A,#N/A,TRUE,"EXT-TABLE";#N/A,#N/A,TRUE,"STEEL";#N/A,#N/A,TRUE,"INT-Table";#N/A,#N/A,TRUE,"STEEL";#N/A,#N/A,TRUE,"Door"}</definedName>
    <definedName name="BASE_5_1_1" hidden="1">{#N/A,#N/A,TRUE,"Basic";#N/A,#N/A,TRUE,"EXT-TABLE";#N/A,#N/A,TRUE,"STEEL";#N/A,#N/A,TRUE,"INT-Table";#N/A,#N/A,TRUE,"STEEL";#N/A,#N/A,TRUE,"Door"}</definedName>
    <definedName name="BASE_5_1_2" hidden="1">{#N/A,#N/A,TRUE,"Basic";#N/A,#N/A,TRUE,"EXT-TABLE";#N/A,#N/A,TRUE,"STEEL";#N/A,#N/A,TRUE,"INT-Table";#N/A,#N/A,TRUE,"STEEL";#N/A,#N/A,TRUE,"Door"}</definedName>
    <definedName name="BASE_5_1_3" hidden="1">{#N/A,#N/A,TRUE,"Basic";#N/A,#N/A,TRUE,"EXT-TABLE";#N/A,#N/A,TRUE,"STEEL";#N/A,#N/A,TRUE,"INT-Table";#N/A,#N/A,TRUE,"STEEL";#N/A,#N/A,TRUE,"Door"}</definedName>
    <definedName name="BASE_5_1_4" hidden="1">{#N/A,#N/A,TRUE,"Basic";#N/A,#N/A,TRUE,"EXT-TABLE";#N/A,#N/A,TRUE,"STEEL";#N/A,#N/A,TRUE,"INT-Table";#N/A,#N/A,TRUE,"STEEL";#N/A,#N/A,TRUE,"Door"}</definedName>
    <definedName name="BASE_5_1_5" hidden="1">{#N/A,#N/A,TRUE,"Basic";#N/A,#N/A,TRUE,"EXT-TABLE";#N/A,#N/A,TRUE,"STEEL";#N/A,#N/A,TRUE,"INT-Table";#N/A,#N/A,TRUE,"STEEL";#N/A,#N/A,TRUE,"Door"}</definedName>
    <definedName name="BASE_5_2" hidden="1">{#N/A,#N/A,TRUE,"Basic";#N/A,#N/A,TRUE,"EXT-TABLE";#N/A,#N/A,TRUE,"STEEL";#N/A,#N/A,TRUE,"INT-Table";#N/A,#N/A,TRUE,"STEEL";#N/A,#N/A,TRUE,"Door"}</definedName>
    <definedName name="BASE_5_2_1" hidden="1">{#N/A,#N/A,TRUE,"Basic";#N/A,#N/A,TRUE,"EXT-TABLE";#N/A,#N/A,TRUE,"STEEL";#N/A,#N/A,TRUE,"INT-Table";#N/A,#N/A,TRUE,"STEEL";#N/A,#N/A,TRUE,"Door"}</definedName>
    <definedName name="BASE_5_2_2" hidden="1">{#N/A,#N/A,TRUE,"Basic";#N/A,#N/A,TRUE,"EXT-TABLE";#N/A,#N/A,TRUE,"STEEL";#N/A,#N/A,TRUE,"INT-Table";#N/A,#N/A,TRUE,"STEEL";#N/A,#N/A,TRUE,"Door"}</definedName>
    <definedName name="BASE_5_2_3" hidden="1">{#N/A,#N/A,TRUE,"Basic";#N/A,#N/A,TRUE,"EXT-TABLE";#N/A,#N/A,TRUE,"STEEL";#N/A,#N/A,TRUE,"INT-Table";#N/A,#N/A,TRUE,"STEEL";#N/A,#N/A,TRUE,"Door"}</definedName>
    <definedName name="BASE_5_2_4" hidden="1">{#N/A,#N/A,TRUE,"Basic";#N/A,#N/A,TRUE,"EXT-TABLE";#N/A,#N/A,TRUE,"STEEL";#N/A,#N/A,TRUE,"INT-Table";#N/A,#N/A,TRUE,"STEEL";#N/A,#N/A,TRUE,"Door"}</definedName>
    <definedName name="BASE_5_2_5" hidden="1">{#N/A,#N/A,TRUE,"Basic";#N/A,#N/A,TRUE,"EXT-TABLE";#N/A,#N/A,TRUE,"STEEL";#N/A,#N/A,TRUE,"INT-Table";#N/A,#N/A,TRUE,"STEEL";#N/A,#N/A,TRUE,"Door"}</definedName>
    <definedName name="BASE_5_3" hidden="1">{#N/A,#N/A,TRUE,"Basic";#N/A,#N/A,TRUE,"EXT-TABLE";#N/A,#N/A,TRUE,"STEEL";#N/A,#N/A,TRUE,"INT-Table";#N/A,#N/A,TRUE,"STEEL";#N/A,#N/A,TRUE,"Door"}</definedName>
    <definedName name="BASE_5_4" hidden="1">{#N/A,#N/A,TRUE,"Basic";#N/A,#N/A,TRUE,"EXT-TABLE";#N/A,#N/A,TRUE,"STEEL";#N/A,#N/A,TRUE,"INT-Table";#N/A,#N/A,TRUE,"STEEL";#N/A,#N/A,TRUE,"Door"}</definedName>
    <definedName name="BASE_5_5" hidden="1">{#N/A,#N/A,TRUE,"Basic";#N/A,#N/A,TRUE,"EXT-TABLE";#N/A,#N/A,TRUE,"STEEL";#N/A,#N/A,TRUE,"INT-Table";#N/A,#N/A,TRUE,"STEEL";#N/A,#N/A,TRUE,"Door"}</definedName>
    <definedName name="BB">#N/A</definedName>
    <definedName name="BBB" hidden="1">{#N/A,#N/A,FALSE,"CCTV"}</definedName>
    <definedName name="bcd" hidden="1">{#N/A,#N/A,TRUE,"Basic";#N/A,#N/A,TRUE,"EXT-TABLE";#N/A,#N/A,TRUE,"STEEL";#N/A,#N/A,TRUE,"INT-Table";#N/A,#N/A,TRUE,"STEEL";#N/A,#N/A,TRUE,"Door"}</definedName>
    <definedName name="bcd_1" hidden="1">{#N/A,#N/A,TRUE,"Basic";#N/A,#N/A,TRUE,"EXT-TABLE";#N/A,#N/A,TRUE,"STEEL";#N/A,#N/A,TRUE,"INT-Table";#N/A,#N/A,TRUE,"STEEL";#N/A,#N/A,TRUE,"Door"}</definedName>
    <definedName name="bcd_1_1" hidden="1">{#N/A,#N/A,TRUE,"Basic";#N/A,#N/A,TRUE,"EXT-TABLE";#N/A,#N/A,TRUE,"STEEL";#N/A,#N/A,TRUE,"INT-Table";#N/A,#N/A,TRUE,"STEEL";#N/A,#N/A,TRUE,"Door"}</definedName>
    <definedName name="bcd_1_1_1" hidden="1">{#N/A,#N/A,TRUE,"Basic";#N/A,#N/A,TRUE,"EXT-TABLE";#N/A,#N/A,TRUE,"STEEL";#N/A,#N/A,TRUE,"INT-Table";#N/A,#N/A,TRUE,"STEEL";#N/A,#N/A,TRUE,"Door"}</definedName>
    <definedName name="bcd_1_1_2" hidden="1">{#N/A,#N/A,TRUE,"Basic";#N/A,#N/A,TRUE,"EXT-TABLE";#N/A,#N/A,TRUE,"STEEL";#N/A,#N/A,TRUE,"INT-Table";#N/A,#N/A,TRUE,"STEEL";#N/A,#N/A,TRUE,"Door"}</definedName>
    <definedName name="bcd_1_1_3" hidden="1">{#N/A,#N/A,TRUE,"Basic";#N/A,#N/A,TRUE,"EXT-TABLE";#N/A,#N/A,TRUE,"STEEL";#N/A,#N/A,TRUE,"INT-Table";#N/A,#N/A,TRUE,"STEEL";#N/A,#N/A,TRUE,"Door"}</definedName>
    <definedName name="bcd_1_1_4" hidden="1">{#N/A,#N/A,TRUE,"Basic";#N/A,#N/A,TRUE,"EXT-TABLE";#N/A,#N/A,TRUE,"STEEL";#N/A,#N/A,TRUE,"INT-Table";#N/A,#N/A,TRUE,"STEEL";#N/A,#N/A,TRUE,"Door"}</definedName>
    <definedName name="bcd_1_1_5" hidden="1">{#N/A,#N/A,TRUE,"Basic";#N/A,#N/A,TRUE,"EXT-TABLE";#N/A,#N/A,TRUE,"STEEL";#N/A,#N/A,TRUE,"INT-Table";#N/A,#N/A,TRUE,"STEEL";#N/A,#N/A,TRUE,"Door"}</definedName>
    <definedName name="bcd_1_2" hidden="1">{#N/A,#N/A,TRUE,"Basic";#N/A,#N/A,TRUE,"EXT-TABLE";#N/A,#N/A,TRUE,"STEEL";#N/A,#N/A,TRUE,"INT-Table";#N/A,#N/A,TRUE,"STEEL";#N/A,#N/A,TRUE,"Door"}</definedName>
    <definedName name="bcd_1_2_1" hidden="1">{#N/A,#N/A,TRUE,"Basic";#N/A,#N/A,TRUE,"EXT-TABLE";#N/A,#N/A,TRUE,"STEEL";#N/A,#N/A,TRUE,"INT-Table";#N/A,#N/A,TRUE,"STEEL";#N/A,#N/A,TRUE,"Door"}</definedName>
    <definedName name="bcd_1_2_2" hidden="1">{#N/A,#N/A,TRUE,"Basic";#N/A,#N/A,TRUE,"EXT-TABLE";#N/A,#N/A,TRUE,"STEEL";#N/A,#N/A,TRUE,"INT-Table";#N/A,#N/A,TRUE,"STEEL";#N/A,#N/A,TRUE,"Door"}</definedName>
    <definedName name="bcd_1_2_3" hidden="1">{#N/A,#N/A,TRUE,"Basic";#N/A,#N/A,TRUE,"EXT-TABLE";#N/A,#N/A,TRUE,"STEEL";#N/A,#N/A,TRUE,"INT-Table";#N/A,#N/A,TRUE,"STEEL";#N/A,#N/A,TRUE,"Door"}</definedName>
    <definedName name="bcd_1_2_4" hidden="1">{#N/A,#N/A,TRUE,"Basic";#N/A,#N/A,TRUE,"EXT-TABLE";#N/A,#N/A,TRUE,"STEEL";#N/A,#N/A,TRUE,"INT-Table";#N/A,#N/A,TRUE,"STEEL";#N/A,#N/A,TRUE,"Door"}</definedName>
    <definedName name="bcd_1_2_5" hidden="1">{#N/A,#N/A,TRUE,"Basic";#N/A,#N/A,TRUE,"EXT-TABLE";#N/A,#N/A,TRUE,"STEEL";#N/A,#N/A,TRUE,"INT-Table";#N/A,#N/A,TRUE,"STEEL";#N/A,#N/A,TRUE,"Door"}</definedName>
    <definedName name="bcd_1_3" hidden="1">{#N/A,#N/A,TRUE,"Basic";#N/A,#N/A,TRUE,"EXT-TABLE";#N/A,#N/A,TRUE,"STEEL";#N/A,#N/A,TRUE,"INT-Table";#N/A,#N/A,TRUE,"STEEL";#N/A,#N/A,TRUE,"Door"}</definedName>
    <definedName name="bcd_1_4" hidden="1">{#N/A,#N/A,TRUE,"Basic";#N/A,#N/A,TRUE,"EXT-TABLE";#N/A,#N/A,TRUE,"STEEL";#N/A,#N/A,TRUE,"INT-Table";#N/A,#N/A,TRUE,"STEEL";#N/A,#N/A,TRUE,"Door"}</definedName>
    <definedName name="bcd_1_5" hidden="1">{#N/A,#N/A,TRUE,"Basic";#N/A,#N/A,TRUE,"EXT-TABLE";#N/A,#N/A,TRUE,"STEEL";#N/A,#N/A,TRUE,"INT-Table";#N/A,#N/A,TRUE,"STEEL";#N/A,#N/A,TRUE,"Door"}</definedName>
    <definedName name="bcd_2" hidden="1">{#N/A,#N/A,TRUE,"Basic";#N/A,#N/A,TRUE,"EXT-TABLE";#N/A,#N/A,TRUE,"STEEL";#N/A,#N/A,TRUE,"INT-Table";#N/A,#N/A,TRUE,"STEEL";#N/A,#N/A,TRUE,"Door"}</definedName>
    <definedName name="bcd_2_1" hidden="1">{#N/A,#N/A,TRUE,"Basic";#N/A,#N/A,TRUE,"EXT-TABLE";#N/A,#N/A,TRUE,"STEEL";#N/A,#N/A,TRUE,"INT-Table";#N/A,#N/A,TRUE,"STEEL";#N/A,#N/A,TRUE,"Door"}</definedName>
    <definedName name="bcd_2_1_1" hidden="1">{#N/A,#N/A,TRUE,"Basic";#N/A,#N/A,TRUE,"EXT-TABLE";#N/A,#N/A,TRUE,"STEEL";#N/A,#N/A,TRUE,"INT-Table";#N/A,#N/A,TRUE,"STEEL";#N/A,#N/A,TRUE,"Door"}</definedName>
    <definedName name="bcd_2_1_2" hidden="1">{#N/A,#N/A,TRUE,"Basic";#N/A,#N/A,TRUE,"EXT-TABLE";#N/A,#N/A,TRUE,"STEEL";#N/A,#N/A,TRUE,"INT-Table";#N/A,#N/A,TRUE,"STEEL";#N/A,#N/A,TRUE,"Door"}</definedName>
    <definedName name="bcd_2_1_3" hidden="1">{#N/A,#N/A,TRUE,"Basic";#N/A,#N/A,TRUE,"EXT-TABLE";#N/A,#N/A,TRUE,"STEEL";#N/A,#N/A,TRUE,"INT-Table";#N/A,#N/A,TRUE,"STEEL";#N/A,#N/A,TRUE,"Door"}</definedName>
    <definedName name="bcd_2_1_4" hidden="1">{#N/A,#N/A,TRUE,"Basic";#N/A,#N/A,TRUE,"EXT-TABLE";#N/A,#N/A,TRUE,"STEEL";#N/A,#N/A,TRUE,"INT-Table";#N/A,#N/A,TRUE,"STEEL";#N/A,#N/A,TRUE,"Door"}</definedName>
    <definedName name="bcd_2_1_5" hidden="1">{#N/A,#N/A,TRUE,"Basic";#N/A,#N/A,TRUE,"EXT-TABLE";#N/A,#N/A,TRUE,"STEEL";#N/A,#N/A,TRUE,"INT-Table";#N/A,#N/A,TRUE,"STEEL";#N/A,#N/A,TRUE,"Door"}</definedName>
    <definedName name="bcd_2_2" hidden="1">{#N/A,#N/A,TRUE,"Basic";#N/A,#N/A,TRUE,"EXT-TABLE";#N/A,#N/A,TRUE,"STEEL";#N/A,#N/A,TRUE,"INT-Table";#N/A,#N/A,TRUE,"STEEL";#N/A,#N/A,TRUE,"Door"}</definedName>
    <definedName name="bcd_2_2_1" hidden="1">{#N/A,#N/A,TRUE,"Basic";#N/A,#N/A,TRUE,"EXT-TABLE";#N/A,#N/A,TRUE,"STEEL";#N/A,#N/A,TRUE,"INT-Table";#N/A,#N/A,TRUE,"STEEL";#N/A,#N/A,TRUE,"Door"}</definedName>
    <definedName name="bcd_2_2_2" hidden="1">{#N/A,#N/A,TRUE,"Basic";#N/A,#N/A,TRUE,"EXT-TABLE";#N/A,#N/A,TRUE,"STEEL";#N/A,#N/A,TRUE,"INT-Table";#N/A,#N/A,TRUE,"STEEL";#N/A,#N/A,TRUE,"Door"}</definedName>
    <definedName name="bcd_2_2_3" hidden="1">{#N/A,#N/A,TRUE,"Basic";#N/A,#N/A,TRUE,"EXT-TABLE";#N/A,#N/A,TRUE,"STEEL";#N/A,#N/A,TRUE,"INT-Table";#N/A,#N/A,TRUE,"STEEL";#N/A,#N/A,TRUE,"Door"}</definedName>
    <definedName name="bcd_2_2_4" hidden="1">{#N/A,#N/A,TRUE,"Basic";#N/A,#N/A,TRUE,"EXT-TABLE";#N/A,#N/A,TRUE,"STEEL";#N/A,#N/A,TRUE,"INT-Table";#N/A,#N/A,TRUE,"STEEL";#N/A,#N/A,TRUE,"Door"}</definedName>
    <definedName name="bcd_2_2_5" hidden="1">{#N/A,#N/A,TRUE,"Basic";#N/A,#N/A,TRUE,"EXT-TABLE";#N/A,#N/A,TRUE,"STEEL";#N/A,#N/A,TRUE,"INT-Table";#N/A,#N/A,TRUE,"STEEL";#N/A,#N/A,TRUE,"Door"}</definedName>
    <definedName name="bcd_2_3" hidden="1">{#N/A,#N/A,TRUE,"Basic";#N/A,#N/A,TRUE,"EXT-TABLE";#N/A,#N/A,TRUE,"STEEL";#N/A,#N/A,TRUE,"INT-Table";#N/A,#N/A,TRUE,"STEEL";#N/A,#N/A,TRUE,"Door"}</definedName>
    <definedName name="bcd_2_4" hidden="1">{#N/A,#N/A,TRUE,"Basic";#N/A,#N/A,TRUE,"EXT-TABLE";#N/A,#N/A,TRUE,"STEEL";#N/A,#N/A,TRUE,"INT-Table";#N/A,#N/A,TRUE,"STEEL";#N/A,#N/A,TRUE,"Door"}</definedName>
    <definedName name="bcd_2_5" hidden="1">{#N/A,#N/A,TRUE,"Basic";#N/A,#N/A,TRUE,"EXT-TABLE";#N/A,#N/A,TRUE,"STEEL";#N/A,#N/A,TRUE,"INT-Table";#N/A,#N/A,TRUE,"STEEL";#N/A,#N/A,TRUE,"Door"}</definedName>
    <definedName name="bcd_3" hidden="1">{#N/A,#N/A,TRUE,"Basic";#N/A,#N/A,TRUE,"EXT-TABLE";#N/A,#N/A,TRUE,"STEEL";#N/A,#N/A,TRUE,"INT-Table";#N/A,#N/A,TRUE,"STEEL";#N/A,#N/A,TRUE,"Door"}</definedName>
    <definedName name="bcd_3_1" hidden="1">{#N/A,#N/A,TRUE,"Basic";#N/A,#N/A,TRUE,"EXT-TABLE";#N/A,#N/A,TRUE,"STEEL";#N/A,#N/A,TRUE,"INT-Table";#N/A,#N/A,TRUE,"STEEL";#N/A,#N/A,TRUE,"Door"}</definedName>
    <definedName name="bcd_3_1_1" hidden="1">{#N/A,#N/A,TRUE,"Basic";#N/A,#N/A,TRUE,"EXT-TABLE";#N/A,#N/A,TRUE,"STEEL";#N/A,#N/A,TRUE,"INT-Table";#N/A,#N/A,TRUE,"STEEL";#N/A,#N/A,TRUE,"Door"}</definedName>
    <definedName name="bcd_3_1_2" hidden="1">{#N/A,#N/A,TRUE,"Basic";#N/A,#N/A,TRUE,"EXT-TABLE";#N/A,#N/A,TRUE,"STEEL";#N/A,#N/A,TRUE,"INT-Table";#N/A,#N/A,TRUE,"STEEL";#N/A,#N/A,TRUE,"Door"}</definedName>
    <definedName name="bcd_3_1_3" hidden="1">{#N/A,#N/A,TRUE,"Basic";#N/A,#N/A,TRUE,"EXT-TABLE";#N/A,#N/A,TRUE,"STEEL";#N/A,#N/A,TRUE,"INT-Table";#N/A,#N/A,TRUE,"STEEL";#N/A,#N/A,TRUE,"Door"}</definedName>
    <definedName name="bcd_3_1_4" hidden="1">{#N/A,#N/A,TRUE,"Basic";#N/A,#N/A,TRUE,"EXT-TABLE";#N/A,#N/A,TRUE,"STEEL";#N/A,#N/A,TRUE,"INT-Table";#N/A,#N/A,TRUE,"STEEL";#N/A,#N/A,TRUE,"Door"}</definedName>
    <definedName name="bcd_3_1_5" hidden="1">{#N/A,#N/A,TRUE,"Basic";#N/A,#N/A,TRUE,"EXT-TABLE";#N/A,#N/A,TRUE,"STEEL";#N/A,#N/A,TRUE,"INT-Table";#N/A,#N/A,TRUE,"STEEL";#N/A,#N/A,TRUE,"Door"}</definedName>
    <definedName name="bcd_3_2" hidden="1">{#N/A,#N/A,TRUE,"Basic";#N/A,#N/A,TRUE,"EXT-TABLE";#N/A,#N/A,TRUE,"STEEL";#N/A,#N/A,TRUE,"INT-Table";#N/A,#N/A,TRUE,"STEEL";#N/A,#N/A,TRUE,"Door"}</definedName>
    <definedName name="bcd_3_2_1" hidden="1">{#N/A,#N/A,TRUE,"Basic";#N/A,#N/A,TRUE,"EXT-TABLE";#N/A,#N/A,TRUE,"STEEL";#N/A,#N/A,TRUE,"INT-Table";#N/A,#N/A,TRUE,"STEEL";#N/A,#N/A,TRUE,"Door"}</definedName>
    <definedName name="bcd_3_2_2" hidden="1">{#N/A,#N/A,TRUE,"Basic";#N/A,#N/A,TRUE,"EXT-TABLE";#N/A,#N/A,TRUE,"STEEL";#N/A,#N/A,TRUE,"INT-Table";#N/A,#N/A,TRUE,"STEEL";#N/A,#N/A,TRUE,"Door"}</definedName>
    <definedName name="bcd_3_2_3" hidden="1">{#N/A,#N/A,TRUE,"Basic";#N/A,#N/A,TRUE,"EXT-TABLE";#N/A,#N/A,TRUE,"STEEL";#N/A,#N/A,TRUE,"INT-Table";#N/A,#N/A,TRUE,"STEEL";#N/A,#N/A,TRUE,"Door"}</definedName>
    <definedName name="bcd_3_2_4" hidden="1">{#N/A,#N/A,TRUE,"Basic";#N/A,#N/A,TRUE,"EXT-TABLE";#N/A,#N/A,TRUE,"STEEL";#N/A,#N/A,TRUE,"INT-Table";#N/A,#N/A,TRUE,"STEEL";#N/A,#N/A,TRUE,"Door"}</definedName>
    <definedName name="bcd_3_2_5" hidden="1">{#N/A,#N/A,TRUE,"Basic";#N/A,#N/A,TRUE,"EXT-TABLE";#N/A,#N/A,TRUE,"STEEL";#N/A,#N/A,TRUE,"INT-Table";#N/A,#N/A,TRUE,"STEEL";#N/A,#N/A,TRUE,"Door"}</definedName>
    <definedName name="bcd_3_3" hidden="1">{#N/A,#N/A,TRUE,"Basic";#N/A,#N/A,TRUE,"EXT-TABLE";#N/A,#N/A,TRUE,"STEEL";#N/A,#N/A,TRUE,"INT-Table";#N/A,#N/A,TRUE,"STEEL";#N/A,#N/A,TRUE,"Door"}</definedName>
    <definedName name="bcd_3_4" hidden="1">{#N/A,#N/A,TRUE,"Basic";#N/A,#N/A,TRUE,"EXT-TABLE";#N/A,#N/A,TRUE,"STEEL";#N/A,#N/A,TRUE,"INT-Table";#N/A,#N/A,TRUE,"STEEL";#N/A,#N/A,TRUE,"Door"}</definedName>
    <definedName name="bcd_3_5" hidden="1">{#N/A,#N/A,TRUE,"Basic";#N/A,#N/A,TRUE,"EXT-TABLE";#N/A,#N/A,TRUE,"STEEL";#N/A,#N/A,TRUE,"INT-Table";#N/A,#N/A,TRUE,"STEEL";#N/A,#N/A,TRUE,"Door"}</definedName>
    <definedName name="bcd_4" hidden="1">{#N/A,#N/A,TRUE,"Basic";#N/A,#N/A,TRUE,"EXT-TABLE";#N/A,#N/A,TRUE,"STEEL";#N/A,#N/A,TRUE,"INT-Table";#N/A,#N/A,TRUE,"STEEL";#N/A,#N/A,TRUE,"Door"}</definedName>
    <definedName name="bcd_4_1" hidden="1">{#N/A,#N/A,TRUE,"Basic";#N/A,#N/A,TRUE,"EXT-TABLE";#N/A,#N/A,TRUE,"STEEL";#N/A,#N/A,TRUE,"INT-Table";#N/A,#N/A,TRUE,"STEEL";#N/A,#N/A,TRUE,"Door"}</definedName>
    <definedName name="bcd_4_1_1" hidden="1">{#N/A,#N/A,TRUE,"Basic";#N/A,#N/A,TRUE,"EXT-TABLE";#N/A,#N/A,TRUE,"STEEL";#N/A,#N/A,TRUE,"INT-Table";#N/A,#N/A,TRUE,"STEEL";#N/A,#N/A,TRUE,"Door"}</definedName>
    <definedName name="bcd_4_1_2" hidden="1">{#N/A,#N/A,TRUE,"Basic";#N/A,#N/A,TRUE,"EXT-TABLE";#N/A,#N/A,TRUE,"STEEL";#N/A,#N/A,TRUE,"INT-Table";#N/A,#N/A,TRUE,"STEEL";#N/A,#N/A,TRUE,"Door"}</definedName>
    <definedName name="bcd_4_1_3" hidden="1">{#N/A,#N/A,TRUE,"Basic";#N/A,#N/A,TRUE,"EXT-TABLE";#N/A,#N/A,TRUE,"STEEL";#N/A,#N/A,TRUE,"INT-Table";#N/A,#N/A,TRUE,"STEEL";#N/A,#N/A,TRUE,"Door"}</definedName>
    <definedName name="bcd_4_1_4" hidden="1">{#N/A,#N/A,TRUE,"Basic";#N/A,#N/A,TRUE,"EXT-TABLE";#N/A,#N/A,TRUE,"STEEL";#N/A,#N/A,TRUE,"INT-Table";#N/A,#N/A,TRUE,"STEEL";#N/A,#N/A,TRUE,"Door"}</definedName>
    <definedName name="bcd_4_1_5" hidden="1">{#N/A,#N/A,TRUE,"Basic";#N/A,#N/A,TRUE,"EXT-TABLE";#N/A,#N/A,TRUE,"STEEL";#N/A,#N/A,TRUE,"INT-Table";#N/A,#N/A,TRUE,"STEEL";#N/A,#N/A,TRUE,"Door"}</definedName>
    <definedName name="bcd_4_2" hidden="1">{#N/A,#N/A,TRUE,"Basic";#N/A,#N/A,TRUE,"EXT-TABLE";#N/A,#N/A,TRUE,"STEEL";#N/A,#N/A,TRUE,"INT-Table";#N/A,#N/A,TRUE,"STEEL";#N/A,#N/A,TRUE,"Door"}</definedName>
    <definedName name="bcd_4_2_1" hidden="1">{#N/A,#N/A,TRUE,"Basic";#N/A,#N/A,TRUE,"EXT-TABLE";#N/A,#N/A,TRUE,"STEEL";#N/A,#N/A,TRUE,"INT-Table";#N/A,#N/A,TRUE,"STEEL";#N/A,#N/A,TRUE,"Door"}</definedName>
    <definedName name="bcd_4_2_2" hidden="1">{#N/A,#N/A,TRUE,"Basic";#N/A,#N/A,TRUE,"EXT-TABLE";#N/A,#N/A,TRUE,"STEEL";#N/A,#N/A,TRUE,"INT-Table";#N/A,#N/A,TRUE,"STEEL";#N/A,#N/A,TRUE,"Door"}</definedName>
    <definedName name="bcd_4_2_3" hidden="1">{#N/A,#N/A,TRUE,"Basic";#N/A,#N/A,TRUE,"EXT-TABLE";#N/A,#N/A,TRUE,"STEEL";#N/A,#N/A,TRUE,"INT-Table";#N/A,#N/A,TRUE,"STEEL";#N/A,#N/A,TRUE,"Door"}</definedName>
    <definedName name="bcd_4_2_4" hidden="1">{#N/A,#N/A,TRUE,"Basic";#N/A,#N/A,TRUE,"EXT-TABLE";#N/A,#N/A,TRUE,"STEEL";#N/A,#N/A,TRUE,"INT-Table";#N/A,#N/A,TRUE,"STEEL";#N/A,#N/A,TRUE,"Door"}</definedName>
    <definedName name="bcd_4_2_5" hidden="1">{#N/A,#N/A,TRUE,"Basic";#N/A,#N/A,TRUE,"EXT-TABLE";#N/A,#N/A,TRUE,"STEEL";#N/A,#N/A,TRUE,"INT-Table";#N/A,#N/A,TRUE,"STEEL";#N/A,#N/A,TRUE,"Door"}</definedName>
    <definedName name="bcd_4_3" hidden="1">{#N/A,#N/A,TRUE,"Basic";#N/A,#N/A,TRUE,"EXT-TABLE";#N/A,#N/A,TRUE,"STEEL";#N/A,#N/A,TRUE,"INT-Table";#N/A,#N/A,TRUE,"STEEL";#N/A,#N/A,TRUE,"Door"}</definedName>
    <definedName name="bcd_4_4" hidden="1">{#N/A,#N/A,TRUE,"Basic";#N/A,#N/A,TRUE,"EXT-TABLE";#N/A,#N/A,TRUE,"STEEL";#N/A,#N/A,TRUE,"INT-Table";#N/A,#N/A,TRUE,"STEEL";#N/A,#N/A,TRUE,"Door"}</definedName>
    <definedName name="bcd_4_5" hidden="1">{#N/A,#N/A,TRUE,"Basic";#N/A,#N/A,TRUE,"EXT-TABLE";#N/A,#N/A,TRUE,"STEEL";#N/A,#N/A,TRUE,"INT-Table";#N/A,#N/A,TRUE,"STEEL";#N/A,#N/A,TRUE,"Door"}</definedName>
    <definedName name="bcd_5" hidden="1">{#N/A,#N/A,TRUE,"Basic";#N/A,#N/A,TRUE,"EXT-TABLE";#N/A,#N/A,TRUE,"STEEL";#N/A,#N/A,TRUE,"INT-Table";#N/A,#N/A,TRUE,"STEEL";#N/A,#N/A,TRUE,"Door"}</definedName>
    <definedName name="bcd_5_1" hidden="1">{#N/A,#N/A,TRUE,"Basic";#N/A,#N/A,TRUE,"EXT-TABLE";#N/A,#N/A,TRUE,"STEEL";#N/A,#N/A,TRUE,"INT-Table";#N/A,#N/A,TRUE,"STEEL";#N/A,#N/A,TRUE,"Door"}</definedName>
    <definedName name="bcd_5_1_1" hidden="1">{#N/A,#N/A,TRUE,"Basic";#N/A,#N/A,TRUE,"EXT-TABLE";#N/A,#N/A,TRUE,"STEEL";#N/A,#N/A,TRUE,"INT-Table";#N/A,#N/A,TRUE,"STEEL";#N/A,#N/A,TRUE,"Door"}</definedName>
    <definedName name="bcd_5_1_2" hidden="1">{#N/A,#N/A,TRUE,"Basic";#N/A,#N/A,TRUE,"EXT-TABLE";#N/A,#N/A,TRUE,"STEEL";#N/A,#N/A,TRUE,"INT-Table";#N/A,#N/A,TRUE,"STEEL";#N/A,#N/A,TRUE,"Door"}</definedName>
    <definedName name="bcd_5_1_3" hidden="1">{#N/A,#N/A,TRUE,"Basic";#N/A,#N/A,TRUE,"EXT-TABLE";#N/A,#N/A,TRUE,"STEEL";#N/A,#N/A,TRUE,"INT-Table";#N/A,#N/A,TRUE,"STEEL";#N/A,#N/A,TRUE,"Door"}</definedName>
    <definedName name="bcd_5_1_4" hidden="1">{#N/A,#N/A,TRUE,"Basic";#N/A,#N/A,TRUE,"EXT-TABLE";#N/A,#N/A,TRUE,"STEEL";#N/A,#N/A,TRUE,"INT-Table";#N/A,#N/A,TRUE,"STEEL";#N/A,#N/A,TRUE,"Door"}</definedName>
    <definedName name="bcd_5_1_5" hidden="1">{#N/A,#N/A,TRUE,"Basic";#N/A,#N/A,TRUE,"EXT-TABLE";#N/A,#N/A,TRUE,"STEEL";#N/A,#N/A,TRUE,"INT-Table";#N/A,#N/A,TRUE,"STEEL";#N/A,#N/A,TRUE,"Door"}</definedName>
    <definedName name="bcd_5_2" hidden="1">{#N/A,#N/A,TRUE,"Basic";#N/A,#N/A,TRUE,"EXT-TABLE";#N/A,#N/A,TRUE,"STEEL";#N/A,#N/A,TRUE,"INT-Table";#N/A,#N/A,TRUE,"STEEL";#N/A,#N/A,TRUE,"Door"}</definedName>
    <definedName name="bcd_5_2_1" hidden="1">{#N/A,#N/A,TRUE,"Basic";#N/A,#N/A,TRUE,"EXT-TABLE";#N/A,#N/A,TRUE,"STEEL";#N/A,#N/A,TRUE,"INT-Table";#N/A,#N/A,TRUE,"STEEL";#N/A,#N/A,TRUE,"Door"}</definedName>
    <definedName name="bcd_5_2_2" hidden="1">{#N/A,#N/A,TRUE,"Basic";#N/A,#N/A,TRUE,"EXT-TABLE";#N/A,#N/A,TRUE,"STEEL";#N/A,#N/A,TRUE,"INT-Table";#N/A,#N/A,TRUE,"STEEL";#N/A,#N/A,TRUE,"Door"}</definedName>
    <definedName name="bcd_5_2_3" hidden="1">{#N/A,#N/A,TRUE,"Basic";#N/A,#N/A,TRUE,"EXT-TABLE";#N/A,#N/A,TRUE,"STEEL";#N/A,#N/A,TRUE,"INT-Table";#N/A,#N/A,TRUE,"STEEL";#N/A,#N/A,TRUE,"Door"}</definedName>
    <definedName name="bcd_5_2_4" hidden="1">{#N/A,#N/A,TRUE,"Basic";#N/A,#N/A,TRUE,"EXT-TABLE";#N/A,#N/A,TRUE,"STEEL";#N/A,#N/A,TRUE,"INT-Table";#N/A,#N/A,TRUE,"STEEL";#N/A,#N/A,TRUE,"Door"}</definedName>
    <definedName name="bcd_5_2_5" hidden="1">{#N/A,#N/A,TRUE,"Basic";#N/A,#N/A,TRUE,"EXT-TABLE";#N/A,#N/A,TRUE,"STEEL";#N/A,#N/A,TRUE,"INT-Table";#N/A,#N/A,TRUE,"STEEL";#N/A,#N/A,TRUE,"Door"}</definedName>
    <definedName name="bcd_5_3" hidden="1">{#N/A,#N/A,TRUE,"Basic";#N/A,#N/A,TRUE,"EXT-TABLE";#N/A,#N/A,TRUE,"STEEL";#N/A,#N/A,TRUE,"INT-Table";#N/A,#N/A,TRUE,"STEEL";#N/A,#N/A,TRUE,"Door"}</definedName>
    <definedName name="bcd_5_4" hidden="1">{#N/A,#N/A,TRUE,"Basic";#N/A,#N/A,TRUE,"EXT-TABLE";#N/A,#N/A,TRUE,"STEEL";#N/A,#N/A,TRUE,"INT-Table";#N/A,#N/A,TRUE,"STEEL";#N/A,#N/A,TRUE,"Door"}</definedName>
    <definedName name="bcd_5_5" hidden="1">{#N/A,#N/A,TRUE,"Basic";#N/A,#N/A,TRUE,"EXT-TABLE";#N/A,#N/A,TRUE,"STEEL";#N/A,#N/A,TRUE,"INT-Table";#N/A,#N/A,TRUE,"STEEL";#N/A,#N/A,TRUE,"Door"}</definedName>
    <definedName name="BELL" hidden="1">{#N/A,#N/A,TRUE,"Basic";#N/A,#N/A,TRUE,"EXT-TABLE";#N/A,#N/A,TRUE,"STEEL";#N/A,#N/A,TRUE,"INT-Table";#N/A,#N/A,TRUE,"STEEL";#N/A,#N/A,TRUE,"Door"}</definedName>
    <definedName name="BELL_1" hidden="1">{#N/A,#N/A,TRUE,"Basic";#N/A,#N/A,TRUE,"EXT-TABLE";#N/A,#N/A,TRUE,"STEEL";#N/A,#N/A,TRUE,"INT-Table";#N/A,#N/A,TRUE,"STEEL";#N/A,#N/A,TRUE,"Door"}</definedName>
    <definedName name="BELL_1_1" hidden="1">{#N/A,#N/A,TRUE,"Basic";#N/A,#N/A,TRUE,"EXT-TABLE";#N/A,#N/A,TRUE,"STEEL";#N/A,#N/A,TRUE,"INT-Table";#N/A,#N/A,TRUE,"STEEL";#N/A,#N/A,TRUE,"Door"}</definedName>
    <definedName name="BELL_1_1_1" hidden="1">{#N/A,#N/A,TRUE,"Basic";#N/A,#N/A,TRUE,"EXT-TABLE";#N/A,#N/A,TRUE,"STEEL";#N/A,#N/A,TRUE,"INT-Table";#N/A,#N/A,TRUE,"STEEL";#N/A,#N/A,TRUE,"Door"}</definedName>
    <definedName name="BELL_1_1_2" hidden="1">{#N/A,#N/A,TRUE,"Basic";#N/A,#N/A,TRUE,"EXT-TABLE";#N/A,#N/A,TRUE,"STEEL";#N/A,#N/A,TRUE,"INT-Table";#N/A,#N/A,TRUE,"STEEL";#N/A,#N/A,TRUE,"Door"}</definedName>
    <definedName name="BELL_1_1_3" hidden="1">{#N/A,#N/A,TRUE,"Basic";#N/A,#N/A,TRUE,"EXT-TABLE";#N/A,#N/A,TRUE,"STEEL";#N/A,#N/A,TRUE,"INT-Table";#N/A,#N/A,TRUE,"STEEL";#N/A,#N/A,TRUE,"Door"}</definedName>
    <definedName name="BELL_1_1_4" hidden="1">{#N/A,#N/A,TRUE,"Basic";#N/A,#N/A,TRUE,"EXT-TABLE";#N/A,#N/A,TRUE,"STEEL";#N/A,#N/A,TRUE,"INT-Table";#N/A,#N/A,TRUE,"STEEL";#N/A,#N/A,TRUE,"Door"}</definedName>
    <definedName name="BELL_1_1_5" hidden="1">{#N/A,#N/A,TRUE,"Basic";#N/A,#N/A,TRUE,"EXT-TABLE";#N/A,#N/A,TRUE,"STEEL";#N/A,#N/A,TRUE,"INT-Table";#N/A,#N/A,TRUE,"STEEL";#N/A,#N/A,TRUE,"Door"}</definedName>
    <definedName name="BELL_1_2" hidden="1">{#N/A,#N/A,TRUE,"Basic";#N/A,#N/A,TRUE,"EXT-TABLE";#N/A,#N/A,TRUE,"STEEL";#N/A,#N/A,TRUE,"INT-Table";#N/A,#N/A,TRUE,"STEEL";#N/A,#N/A,TRUE,"Door"}</definedName>
    <definedName name="BELL_1_2_1" hidden="1">{#N/A,#N/A,TRUE,"Basic";#N/A,#N/A,TRUE,"EXT-TABLE";#N/A,#N/A,TRUE,"STEEL";#N/A,#N/A,TRUE,"INT-Table";#N/A,#N/A,TRUE,"STEEL";#N/A,#N/A,TRUE,"Door"}</definedName>
    <definedName name="BELL_1_2_2" hidden="1">{#N/A,#N/A,TRUE,"Basic";#N/A,#N/A,TRUE,"EXT-TABLE";#N/A,#N/A,TRUE,"STEEL";#N/A,#N/A,TRUE,"INT-Table";#N/A,#N/A,TRUE,"STEEL";#N/A,#N/A,TRUE,"Door"}</definedName>
    <definedName name="BELL_1_2_3" hidden="1">{#N/A,#N/A,TRUE,"Basic";#N/A,#N/A,TRUE,"EXT-TABLE";#N/A,#N/A,TRUE,"STEEL";#N/A,#N/A,TRUE,"INT-Table";#N/A,#N/A,TRUE,"STEEL";#N/A,#N/A,TRUE,"Door"}</definedName>
    <definedName name="BELL_1_2_4" hidden="1">{#N/A,#N/A,TRUE,"Basic";#N/A,#N/A,TRUE,"EXT-TABLE";#N/A,#N/A,TRUE,"STEEL";#N/A,#N/A,TRUE,"INT-Table";#N/A,#N/A,TRUE,"STEEL";#N/A,#N/A,TRUE,"Door"}</definedName>
    <definedName name="BELL_1_2_5" hidden="1">{#N/A,#N/A,TRUE,"Basic";#N/A,#N/A,TRUE,"EXT-TABLE";#N/A,#N/A,TRUE,"STEEL";#N/A,#N/A,TRUE,"INT-Table";#N/A,#N/A,TRUE,"STEEL";#N/A,#N/A,TRUE,"Door"}</definedName>
    <definedName name="BELL_1_3" hidden="1">{#N/A,#N/A,TRUE,"Basic";#N/A,#N/A,TRUE,"EXT-TABLE";#N/A,#N/A,TRUE,"STEEL";#N/A,#N/A,TRUE,"INT-Table";#N/A,#N/A,TRUE,"STEEL";#N/A,#N/A,TRUE,"Door"}</definedName>
    <definedName name="BELL_1_4" hidden="1">{#N/A,#N/A,TRUE,"Basic";#N/A,#N/A,TRUE,"EXT-TABLE";#N/A,#N/A,TRUE,"STEEL";#N/A,#N/A,TRUE,"INT-Table";#N/A,#N/A,TRUE,"STEEL";#N/A,#N/A,TRUE,"Door"}</definedName>
    <definedName name="BELL_1_5" hidden="1">{#N/A,#N/A,TRUE,"Basic";#N/A,#N/A,TRUE,"EXT-TABLE";#N/A,#N/A,TRUE,"STEEL";#N/A,#N/A,TRUE,"INT-Table";#N/A,#N/A,TRUE,"STEEL";#N/A,#N/A,TRUE,"Door"}</definedName>
    <definedName name="BELL_2" hidden="1">{#N/A,#N/A,TRUE,"Basic";#N/A,#N/A,TRUE,"EXT-TABLE";#N/A,#N/A,TRUE,"STEEL";#N/A,#N/A,TRUE,"INT-Table";#N/A,#N/A,TRUE,"STEEL";#N/A,#N/A,TRUE,"Door"}</definedName>
    <definedName name="BELL_2_1" hidden="1">{#N/A,#N/A,TRUE,"Basic";#N/A,#N/A,TRUE,"EXT-TABLE";#N/A,#N/A,TRUE,"STEEL";#N/A,#N/A,TRUE,"INT-Table";#N/A,#N/A,TRUE,"STEEL";#N/A,#N/A,TRUE,"Door"}</definedName>
    <definedName name="BELL_2_1_1" hidden="1">{#N/A,#N/A,TRUE,"Basic";#N/A,#N/A,TRUE,"EXT-TABLE";#N/A,#N/A,TRUE,"STEEL";#N/A,#N/A,TRUE,"INT-Table";#N/A,#N/A,TRUE,"STEEL";#N/A,#N/A,TRUE,"Door"}</definedName>
    <definedName name="BELL_2_1_2" hidden="1">{#N/A,#N/A,TRUE,"Basic";#N/A,#N/A,TRUE,"EXT-TABLE";#N/A,#N/A,TRUE,"STEEL";#N/A,#N/A,TRUE,"INT-Table";#N/A,#N/A,TRUE,"STEEL";#N/A,#N/A,TRUE,"Door"}</definedName>
    <definedName name="BELL_2_1_3" hidden="1">{#N/A,#N/A,TRUE,"Basic";#N/A,#N/A,TRUE,"EXT-TABLE";#N/A,#N/A,TRUE,"STEEL";#N/A,#N/A,TRUE,"INT-Table";#N/A,#N/A,TRUE,"STEEL";#N/A,#N/A,TRUE,"Door"}</definedName>
    <definedName name="BELL_2_1_4" hidden="1">{#N/A,#N/A,TRUE,"Basic";#N/A,#N/A,TRUE,"EXT-TABLE";#N/A,#N/A,TRUE,"STEEL";#N/A,#N/A,TRUE,"INT-Table";#N/A,#N/A,TRUE,"STEEL";#N/A,#N/A,TRUE,"Door"}</definedName>
    <definedName name="BELL_2_1_5" hidden="1">{#N/A,#N/A,TRUE,"Basic";#N/A,#N/A,TRUE,"EXT-TABLE";#N/A,#N/A,TRUE,"STEEL";#N/A,#N/A,TRUE,"INT-Table";#N/A,#N/A,TRUE,"STEEL";#N/A,#N/A,TRUE,"Door"}</definedName>
    <definedName name="BELL_2_2" hidden="1">{#N/A,#N/A,TRUE,"Basic";#N/A,#N/A,TRUE,"EXT-TABLE";#N/A,#N/A,TRUE,"STEEL";#N/A,#N/A,TRUE,"INT-Table";#N/A,#N/A,TRUE,"STEEL";#N/A,#N/A,TRUE,"Door"}</definedName>
    <definedName name="BELL_2_2_1" hidden="1">{#N/A,#N/A,TRUE,"Basic";#N/A,#N/A,TRUE,"EXT-TABLE";#N/A,#N/A,TRUE,"STEEL";#N/A,#N/A,TRUE,"INT-Table";#N/A,#N/A,TRUE,"STEEL";#N/A,#N/A,TRUE,"Door"}</definedName>
    <definedName name="BELL_2_2_2" hidden="1">{#N/A,#N/A,TRUE,"Basic";#N/A,#N/A,TRUE,"EXT-TABLE";#N/A,#N/A,TRUE,"STEEL";#N/A,#N/A,TRUE,"INT-Table";#N/A,#N/A,TRUE,"STEEL";#N/A,#N/A,TRUE,"Door"}</definedName>
    <definedName name="BELL_2_2_3" hidden="1">{#N/A,#N/A,TRUE,"Basic";#N/A,#N/A,TRUE,"EXT-TABLE";#N/A,#N/A,TRUE,"STEEL";#N/A,#N/A,TRUE,"INT-Table";#N/A,#N/A,TRUE,"STEEL";#N/A,#N/A,TRUE,"Door"}</definedName>
    <definedName name="BELL_2_2_4" hidden="1">{#N/A,#N/A,TRUE,"Basic";#N/A,#N/A,TRUE,"EXT-TABLE";#N/A,#N/A,TRUE,"STEEL";#N/A,#N/A,TRUE,"INT-Table";#N/A,#N/A,TRUE,"STEEL";#N/A,#N/A,TRUE,"Door"}</definedName>
    <definedName name="BELL_2_2_5" hidden="1">{#N/A,#N/A,TRUE,"Basic";#N/A,#N/A,TRUE,"EXT-TABLE";#N/A,#N/A,TRUE,"STEEL";#N/A,#N/A,TRUE,"INT-Table";#N/A,#N/A,TRUE,"STEEL";#N/A,#N/A,TRUE,"Door"}</definedName>
    <definedName name="BELL_2_3" hidden="1">{#N/A,#N/A,TRUE,"Basic";#N/A,#N/A,TRUE,"EXT-TABLE";#N/A,#N/A,TRUE,"STEEL";#N/A,#N/A,TRUE,"INT-Table";#N/A,#N/A,TRUE,"STEEL";#N/A,#N/A,TRUE,"Door"}</definedName>
    <definedName name="BELL_2_4" hidden="1">{#N/A,#N/A,TRUE,"Basic";#N/A,#N/A,TRUE,"EXT-TABLE";#N/A,#N/A,TRUE,"STEEL";#N/A,#N/A,TRUE,"INT-Table";#N/A,#N/A,TRUE,"STEEL";#N/A,#N/A,TRUE,"Door"}</definedName>
    <definedName name="BELL_2_5" hidden="1">{#N/A,#N/A,TRUE,"Basic";#N/A,#N/A,TRUE,"EXT-TABLE";#N/A,#N/A,TRUE,"STEEL";#N/A,#N/A,TRUE,"INT-Table";#N/A,#N/A,TRUE,"STEEL";#N/A,#N/A,TRUE,"Door"}</definedName>
    <definedName name="BELL_3" hidden="1">{#N/A,#N/A,TRUE,"Basic";#N/A,#N/A,TRUE,"EXT-TABLE";#N/A,#N/A,TRUE,"STEEL";#N/A,#N/A,TRUE,"INT-Table";#N/A,#N/A,TRUE,"STEEL";#N/A,#N/A,TRUE,"Door"}</definedName>
    <definedName name="BELL_3_1" hidden="1">{#N/A,#N/A,TRUE,"Basic";#N/A,#N/A,TRUE,"EXT-TABLE";#N/A,#N/A,TRUE,"STEEL";#N/A,#N/A,TRUE,"INT-Table";#N/A,#N/A,TRUE,"STEEL";#N/A,#N/A,TRUE,"Door"}</definedName>
    <definedName name="BELL_3_1_1" hidden="1">{#N/A,#N/A,TRUE,"Basic";#N/A,#N/A,TRUE,"EXT-TABLE";#N/A,#N/A,TRUE,"STEEL";#N/A,#N/A,TRUE,"INT-Table";#N/A,#N/A,TRUE,"STEEL";#N/A,#N/A,TRUE,"Door"}</definedName>
    <definedName name="BELL_3_1_2" hidden="1">{#N/A,#N/A,TRUE,"Basic";#N/A,#N/A,TRUE,"EXT-TABLE";#N/A,#N/A,TRUE,"STEEL";#N/A,#N/A,TRUE,"INT-Table";#N/A,#N/A,TRUE,"STEEL";#N/A,#N/A,TRUE,"Door"}</definedName>
    <definedName name="BELL_3_1_3" hidden="1">{#N/A,#N/A,TRUE,"Basic";#N/A,#N/A,TRUE,"EXT-TABLE";#N/A,#N/A,TRUE,"STEEL";#N/A,#N/A,TRUE,"INT-Table";#N/A,#N/A,TRUE,"STEEL";#N/A,#N/A,TRUE,"Door"}</definedName>
    <definedName name="BELL_3_1_4" hidden="1">{#N/A,#N/A,TRUE,"Basic";#N/A,#N/A,TRUE,"EXT-TABLE";#N/A,#N/A,TRUE,"STEEL";#N/A,#N/A,TRUE,"INT-Table";#N/A,#N/A,TRUE,"STEEL";#N/A,#N/A,TRUE,"Door"}</definedName>
    <definedName name="BELL_3_1_5" hidden="1">{#N/A,#N/A,TRUE,"Basic";#N/A,#N/A,TRUE,"EXT-TABLE";#N/A,#N/A,TRUE,"STEEL";#N/A,#N/A,TRUE,"INT-Table";#N/A,#N/A,TRUE,"STEEL";#N/A,#N/A,TRUE,"Door"}</definedName>
    <definedName name="BELL_3_2" hidden="1">{#N/A,#N/A,TRUE,"Basic";#N/A,#N/A,TRUE,"EXT-TABLE";#N/A,#N/A,TRUE,"STEEL";#N/A,#N/A,TRUE,"INT-Table";#N/A,#N/A,TRUE,"STEEL";#N/A,#N/A,TRUE,"Door"}</definedName>
    <definedName name="BELL_3_2_1" hidden="1">{#N/A,#N/A,TRUE,"Basic";#N/A,#N/A,TRUE,"EXT-TABLE";#N/A,#N/A,TRUE,"STEEL";#N/A,#N/A,TRUE,"INT-Table";#N/A,#N/A,TRUE,"STEEL";#N/A,#N/A,TRUE,"Door"}</definedName>
    <definedName name="BELL_3_2_2" hidden="1">{#N/A,#N/A,TRUE,"Basic";#N/A,#N/A,TRUE,"EXT-TABLE";#N/A,#N/A,TRUE,"STEEL";#N/A,#N/A,TRUE,"INT-Table";#N/A,#N/A,TRUE,"STEEL";#N/A,#N/A,TRUE,"Door"}</definedName>
    <definedName name="BELL_3_2_3" hidden="1">{#N/A,#N/A,TRUE,"Basic";#N/A,#N/A,TRUE,"EXT-TABLE";#N/A,#N/A,TRUE,"STEEL";#N/A,#N/A,TRUE,"INT-Table";#N/A,#N/A,TRUE,"STEEL";#N/A,#N/A,TRUE,"Door"}</definedName>
    <definedName name="BELL_3_2_4" hidden="1">{#N/A,#N/A,TRUE,"Basic";#N/A,#N/A,TRUE,"EXT-TABLE";#N/A,#N/A,TRUE,"STEEL";#N/A,#N/A,TRUE,"INT-Table";#N/A,#N/A,TRUE,"STEEL";#N/A,#N/A,TRUE,"Door"}</definedName>
    <definedName name="BELL_3_2_5" hidden="1">{#N/A,#N/A,TRUE,"Basic";#N/A,#N/A,TRUE,"EXT-TABLE";#N/A,#N/A,TRUE,"STEEL";#N/A,#N/A,TRUE,"INT-Table";#N/A,#N/A,TRUE,"STEEL";#N/A,#N/A,TRUE,"Door"}</definedName>
    <definedName name="BELL_3_3" hidden="1">{#N/A,#N/A,TRUE,"Basic";#N/A,#N/A,TRUE,"EXT-TABLE";#N/A,#N/A,TRUE,"STEEL";#N/A,#N/A,TRUE,"INT-Table";#N/A,#N/A,TRUE,"STEEL";#N/A,#N/A,TRUE,"Door"}</definedName>
    <definedName name="BELL_3_4" hidden="1">{#N/A,#N/A,TRUE,"Basic";#N/A,#N/A,TRUE,"EXT-TABLE";#N/A,#N/A,TRUE,"STEEL";#N/A,#N/A,TRUE,"INT-Table";#N/A,#N/A,TRUE,"STEEL";#N/A,#N/A,TRUE,"Door"}</definedName>
    <definedName name="BELL_3_5" hidden="1">{#N/A,#N/A,TRUE,"Basic";#N/A,#N/A,TRUE,"EXT-TABLE";#N/A,#N/A,TRUE,"STEEL";#N/A,#N/A,TRUE,"INT-Table";#N/A,#N/A,TRUE,"STEEL";#N/A,#N/A,TRUE,"Door"}</definedName>
    <definedName name="BELL_4" hidden="1">{#N/A,#N/A,TRUE,"Basic";#N/A,#N/A,TRUE,"EXT-TABLE";#N/A,#N/A,TRUE,"STEEL";#N/A,#N/A,TRUE,"INT-Table";#N/A,#N/A,TRUE,"STEEL";#N/A,#N/A,TRUE,"Door"}</definedName>
    <definedName name="BELL_4_1" hidden="1">{#N/A,#N/A,TRUE,"Basic";#N/A,#N/A,TRUE,"EXT-TABLE";#N/A,#N/A,TRUE,"STEEL";#N/A,#N/A,TRUE,"INT-Table";#N/A,#N/A,TRUE,"STEEL";#N/A,#N/A,TRUE,"Door"}</definedName>
    <definedName name="BELL_4_1_1" hidden="1">{#N/A,#N/A,TRUE,"Basic";#N/A,#N/A,TRUE,"EXT-TABLE";#N/A,#N/A,TRUE,"STEEL";#N/A,#N/A,TRUE,"INT-Table";#N/A,#N/A,TRUE,"STEEL";#N/A,#N/A,TRUE,"Door"}</definedName>
    <definedName name="BELL_4_1_2" hidden="1">{#N/A,#N/A,TRUE,"Basic";#N/A,#N/A,TRUE,"EXT-TABLE";#N/A,#N/A,TRUE,"STEEL";#N/A,#N/A,TRUE,"INT-Table";#N/A,#N/A,TRUE,"STEEL";#N/A,#N/A,TRUE,"Door"}</definedName>
    <definedName name="BELL_4_1_3" hidden="1">{#N/A,#N/A,TRUE,"Basic";#N/A,#N/A,TRUE,"EXT-TABLE";#N/A,#N/A,TRUE,"STEEL";#N/A,#N/A,TRUE,"INT-Table";#N/A,#N/A,TRUE,"STEEL";#N/A,#N/A,TRUE,"Door"}</definedName>
    <definedName name="BELL_4_1_4" hidden="1">{#N/A,#N/A,TRUE,"Basic";#N/A,#N/A,TRUE,"EXT-TABLE";#N/A,#N/A,TRUE,"STEEL";#N/A,#N/A,TRUE,"INT-Table";#N/A,#N/A,TRUE,"STEEL";#N/A,#N/A,TRUE,"Door"}</definedName>
    <definedName name="BELL_4_1_5" hidden="1">{#N/A,#N/A,TRUE,"Basic";#N/A,#N/A,TRUE,"EXT-TABLE";#N/A,#N/A,TRUE,"STEEL";#N/A,#N/A,TRUE,"INT-Table";#N/A,#N/A,TRUE,"STEEL";#N/A,#N/A,TRUE,"Door"}</definedName>
    <definedName name="BELL_4_2" hidden="1">{#N/A,#N/A,TRUE,"Basic";#N/A,#N/A,TRUE,"EXT-TABLE";#N/A,#N/A,TRUE,"STEEL";#N/A,#N/A,TRUE,"INT-Table";#N/A,#N/A,TRUE,"STEEL";#N/A,#N/A,TRUE,"Door"}</definedName>
    <definedName name="BELL_4_2_1" hidden="1">{#N/A,#N/A,TRUE,"Basic";#N/A,#N/A,TRUE,"EXT-TABLE";#N/A,#N/A,TRUE,"STEEL";#N/A,#N/A,TRUE,"INT-Table";#N/A,#N/A,TRUE,"STEEL";#N/A,#N/A,TRUE,"Door"}</definedName>
    <definedName name="BELL_4_2_2" hidden="1">{#N/A,#N/A,TRUE,"Basic";#N/A,#N/A,TRUE,"EXT-TABLE";#N/A,#N/A,TRUE,"STEEL";#N/A,#N/A,TRUE,"INT-Table";#N/A,#N/A,TRUE,"STEEL";#N/A,#N/A,TRUE,"Door"}</definedName>
    <definedName name="BELL_4_2_3" hidden="1">{#N/A,#N/A,TRUE,"Basic";#N/A,#N/A,TRUE,"EXT-TABLE";#N/A,#N/A,TRUE,"STEEL";#N/A,#N/A,TRUE,"INT-Table";#N/A,#N/A,TRUE,"STEEL";#N/A,#N/A,TRUE,"Door"}</definedName>
    <definedName name="BELL_4_2_4" hidden="1">{#N/A,#N/A,TRUE,"Basic";#N/A,#N/A,TRUE,"EXT-TABLE";#N/A,#N/A,TRUE,"STEEL";#N/A,#N/A,TRUE,"INT-Table";#N/A,#N/A,TRUE,"STEEL";#N/A,#N/A,TRUE,"Door"}</definedName>
    <definedName name="BELL_4_2_5" hidden="1">{#N/A,#N/A,TRUE,"Basic";#N/A,#N/A,TRUE,"EXT-TABLE";#N/A,#N/A,TRUE,"STEEL";#N/A,#N/A,TRUE,"INT-Table";#N/A,#N/A,TRUE,"STEEL";#N/A,#N/A,TRUE,"Door"}</definedName>
    <definedName name="BELL_4_3" hidden="1">{#N/A,#N/A,TRUE,"Basic";#N/A,#N/A,TRUE,"EXT-TABLE";#N/A,#N/A,TRUE,"STEEL";#N/A,#N/A,TRUE,"INT-Table";#N/A,#N/A,TRUE,"STEEL";#N/A,#N/A,TRUE,"Door"}</definedName>
    <definedName name="BELL_4_4" hidden="1">{#N/A,#N/A,TRUE,"Basic";#N/A,#N/A,TRUE,"EXT-TABLE";#N/A,#N/A,TRUE,"STEEL";#N/A,#N/A,TRUE,"INT-Table";#N/A,#N/A,TRUE,"STEEL";#N/A,#N/A,TRUE,"Door"}</definedName>
    <definedName name="BELL_4_5" hidden="1">{#N/A,#N/A,TRUE,"Basic";#N/A,#N/A,TRUE,"EXT-TABLE";#N/A,#N/A,TRUE,"STEEL";#N/A,#N/A,TRUE,"INT-Table";#N/A,#N/A,TRUE,"STEEL";#N/A,#N/A,TRUE,"Door"}</definedName>
    <definedName name="BELL_5" hidden="1">{#N/A,#N/A,TRUE,"Basic";#N/A,#N/A,TRUE,"EXT-TABLE";#N/A,#N/A,TRUE,"STEEL";#N/A,#N/A,TRUE,"INT-Table";#N/A,#N/A,TRUE,"STEEL";#N/A,#N/A,TRUE,"Door"}</definedName>
    <definedName name="BELL_5_1" hidden="1">{#N/A,#N/A,TRUE,"Basic";#N/A,#N/A,TRUE,"EXT-TABLE";#N/A,#N/A,TRUE,"STEEL";#N/A,#N/A,TRUE,"INT-Table";#N/A,#N/A,TRUE,"STEEL";#N/A,#N/A,TRUE,"Door"}</definedName>
    <definedName name="BELL_5_1_1" hidden="1">{#N/A,#N/A,TRUE,"Basic";#N/A,#N/A,TRUE,"EXT-TABLE";#N/A,#N/A,TRUE,"STEEL";#N/A,#N/A,TRUE,"INT-Table";#N/A,#N/A,TRUE,"STEEL";#N/A,#N/A,TRUE,"Door"}</definedName>
    <definedName name="BELL_5_1_2" hidden="1">{#N/A,#N/A,TRUE,"Basic";#N/A,#N/A,TRUE,"EXT-TABLE";#N/A,#N/A,TRUE,"STEEL";#N/A,#N/A,TRUE,"INT-Table";#N/A,#N/A,TRUE,"STEEL";#N/A,#N/A,TRUE,"Door"}</definedName>
    <definedName name="BELL_5_1_3" hidden="1">{#N/A,#N/A,TRUE,"Basic";#N/A,#N/A,TRUE,"EXT-TABLE";#N/A,#N/A,TRUE,"STEEL";#N/A,#N/A,TRUE,"INT-Table";#N/A,#N/A,TRUE,"STEEL";#N/A,#N/A,TRUE,"Door"}</definedName>
    <definedName name="BELL_5_1_4" hidden="1">{#N/A,#N/A,TRUE,"Basic";#N/A,#N/A,TRUE,"EXT-TABLE";#N/A,#N/A,TRUE,"STEEL";#N/A,#N/A,TRUE,"INT-Table";#N/A,#N/A,TRUE,"STEEL";#N/A,#N/A,TRUE,"Door"}</definedName>
    <definedName name="BELL_5_1_5" hidden="1">{#N/A,#N/A,TRUE,"Basic";#N/A,#N/A,TRUE,"EXT-TABLE";#N/A,#N/A,TRUE,"STEEL";#N/A,#N/A,TRUE,"INT-Table";#N/A,#N/A,TRUE,"STEEL";#N/A,#N/A,TRUE,"Door"}</definedName>
    <definedName name="BELL_5_2" hidden="1">{#N/A,#N/A,TRUE,"Basic";#N/A,#N/A,TRUE,"EXT-TABLE";#N/A,#N/A,TRUE,"STEEL";#N/A,#N/A,TRUE,"INT-Table";#N/A,#N/A,TRUE,"STEEL";#N/A,#N/A,TRUE,"Door"}</definedName>
    <definedName name="BELL_5_2_1" hidden="1">{#N/A,#N/A,TRUE,"Basic";#N/A,#N/A,TRUE,"EXT-TABLE";#N/A,#N/A,TRUE,"STEEL";#N/A,#N/A,TRUE,"INT-Table";#N/A,#N/A,TRUE,"STEEL";#N/A,#N/A,TRUE,"Door"}</definedName>
    <definedName name="BELL_5_2_2" hidden="1">{#N/A,#N/A,TRUE,"Basic";#N/A,#N/A,TRUE,"EXT-TABLE";#N/A,#N/A,TRUE,"STEEL";#N/A,#N/A,TRUE,"INT-Table";#N/A,#N/A,TRUE,"STEEL";#N/A,#N/A,TRUE,"Door"}</definedName>
    <definedName name="BELL_5_2_3" hidden="1">{#N/A,#N/A,TRUE,"Basic";#N/A,#N/A,TRUE,"EXT-TABLE";#N/A,#N/A,TRUE,"STEEL";#N/A,#N/A,TRUE,"INT-Table";#N/A,#N/A,TRUE,"STEEL";#N/A,#N/A,TRUE,"Door"}</definedName>
    <definedName name="BELL_5_2_4" hidden="1">{#N/A,#N/A,TRUE,"Basic";#N/A,#N/A,TRUE,"EXT-TABLE";#N/A,#N/A,TRUE,"STEEL";#N/A,#N/A,TRUE,"INT-Table";#N/A,#N/A,TRUE,"STEEL";#N/A,#N/A,TRUE,"Door"}</definedName>
    <definedName name="BELL_5_2_5" hidden="1">{#N/A,#N/A,TRUE,"Basic";#N/A,#N/A,TRUE,"EXT-TABLE";#N/A,#N/A,TRUE,"STEEL";#N/A,#N/A,TRUE,"INT-Table";#N/A,#N/A,TRUE,"STEEL";#N/A,#N/A,TRUE,"Door"}</definedName>
    <definedName name="BELL_5_3" hidden="1">{#N/A,#N/A,TRUE,"Basic";#N/A,#N/A,TRUE,"EXT-TABLE";#N/A,#N/A,TRUE,"STEEL";#N/A,#N/A,TRUE,"INT-Table";#N/A,#N/A,TRUE,"STEEL";#N/A,#N/A,TRUE,"Door"}</definedName>
    <definedName name="BELL_5_4" hidden="1">{#N/A,#N/A,TRUE,"Basic";#N/A,#N/A,TRUE,"EXT-TABLE";#N/A,#N/A,TRUE,"STEEL";#N/A,#N/A,TRUE,"INT-Table";#N/A,#N/A,TRUE,"STEEL";#N/A,#N/A,TRUE,"Door"}</definedName>
    <definedName name="BELL_5_5" hidden="1">{#N/A,#N/A,TRUE,"Basic";#N/A,#N/A,TRUE,"EXT-TABLE";#N/A,#N/A,TRUE,"STEEL";#N/A,#N/A,TRUE,"INT-Table";#N/A,#N/A,TRUE,"STEEL";#N/A,#N/A,TRUE,"Door"}</definedName>
    <definedName name="bfbfdhfdhdfgh" hidden="1">{#N/A,#N/A,FALSE,"CCTV"}</definedName>
    <definedName name="bkd">{"'Sheet1'!$L$16"}</definedName>
    <definedName name="bkd_1">{"'Sheet1'!$L$16"}</definedName>
    <definedName name="bkd_2">{"'Sheet1'!$L$16"}</definedName>
    <definedName name="bkd_3">{"'Sheet1'!$L$16"}</definedName>
    <definedName name="bkd_4">{"'Sheet1'!$L$16"}</definedName>
    <definedName name="bkd_5">{"'Sheet1'!$L$16"}</definedName>
    <definedName name="bm">{"'Sheet1'!$L$16"}</definedName>
    <definedName name="bm_1">{"'Sheet1'!$L$16"}</definedName>
    <definedName name="bm_2">{"'Sheet1'!$L$16"}</definedName>
    <definedName name="bm_3">{"'Sheet1'!$L$16"}</definedName>
    <definedName name="bm_4">{"'Sheet1'!$L$16"}</definedName>
    <definedName name="bm_5">{"'Sheet1'!$L$16"}</definedName>
    <definedName name="bn">{"'Sheet1'!$L$16"}</definedName>
    <definedName name="bn_1">{"'Sheet1'!$L$16"}</definedName>
    <definedName name="bn_2">{"'Sheet1'!$L$16"}</definedName>
    <definedName name="bn_3">{"'Sheet1'!$L$16"}</definedName>
    <definedName name="bn_4">{"'Sheet1'!$L$16"}</definedName>
    <definedName name="bn_5">{"'Sheet1'!$L$16"}</definedName>
    <definedName name="CA">#N/A</definedName>
    <definedName name="cad" hidden="1">{#N/A,#N/A,FALSE,"양식(을)"}</definedName>
    <definedName name="CALCU">[0]!CALCU</definedName>
    <definedName name="CALCUL">[0]!CALCUL</definedName>
    <definedName name="CALCULA">[0]!CALCULA</definedName>
    <definedName name="CALCULAT">[0]!CALCULAT</definedName>
    <definedName name="CALCULATI">[0]!CALCULATI</definedName>
    <definedName name="CALCULATION">[0]!CALCULATION</definedName>
    <definedName name="CALCULB">[0]!CALCULB</definedName>
    <definedName name="camberWork">[0]!camberWork</definedName>
    <definedName name="CARL" hidden="1">{#N/A,#N/A,FALSE,"CCTV"}</definedName>
    <definedName name="CARL_1" hidden="1">{#N/A,#N/A,FALSE,"CCTV"}</definedName>
    <definedName name="CARL_2" hidden="1">{#N/A,#N/A,FALSE,"CCTV"}</definedName>
    <definedName name="CARL_3" hidden="1">{#N/A,#N/A,FALSE,"CCTV"}</definedName>
    <definedName name="CARL_4" hidden="1">{#N/A,#N/A,FALSE,"CCTV"}</definedName>
    <definedName name="CARL_5" hidden="1">{#N/A,#N/A,FALSE,"CCTV"}</definedName>
    <definedName name="CARL1" hidden="1">{#N/A,#N/A,FALSE,"CCTV"}</definedName>
    <definedName name="CARL1_1" hidden="1">{#N/A,#N/A,FALSE,"CCTV"}</definedName>
    <definedName name="CARL1_2" hidden="1">{#N/A,#N/A,FALSE,"CCTV"}</definedName>
    <definedName name="CARL1_3" hidden="1">{#N/A,#N/A,FALSE,"CCTV"}</definedName>
    <definedName name="CARL1_4" hidden="1">{#N/A,#N/A,FALSE,"CCTV"}</definedName>
    <definedName name="CARL1_5" hidden="1">{#N/A,#N/A,FALSE,"CCTV"}</definedName>
    <definedName name="CARL2" hidden="1">{#N/A,#N/A,FALSE,"CCTV"}</definedName>
    <definedName name="CARL2_1" hidden="1">{#N/A,#N/A,FALSE,"CCTV"}</definedName>
    <definedName name="CARL2_2" hidden="1">{#N/A,#N/A,FALSE,"CCTV"}</definedName>
    <definedName name="CARL2_3" hidden="1">{#N/A,#N/A,FALSE,"CCTV"}</definedName>
    <definedName name="CARL2_4" hidden="1">{#N/A,#N/A,FALSE,"CCTV"}</definedName>
    <definedName name="CARL2_5" hidden="1">{#N/A,#N/A,FALSE,"CCTV"}</definedName>
    <definedName name="CC">#N/A</definedName>
    <definedName name="cccc1">[0]!cccc1</definedName>
    <definedName name="CCR" hidden="1">{#N/A,#N/A,FALSE,"CCTV"}</definedName>
    <definedName name="CCR빈양식" hidden="1">{#N/A,#N/A,FALSE,"CCTV"}</definedName>
    <definedName name="CellReferencingOff">"Option Button 2"</definedName>
    <definedName name="CellReferencingOn">"Option Button 1"</definedName>
    <definedName name="chl" hidden="1">{#N/A,#N/A,TRUE,"Basic";#N/A,#N/A,TRUE,"EXT-TABLE";#N/A,#N/A,TRUE,"STEEL";#N/A,#N/A,TRUE,"INT-Table";#N/A,#N/A,TRUE,"STEEL";#N/A,#N/A,TRUE,"Door"}</definedName>
    <definedName name="chl_1" hidden="1">{#N/A,#N/A,TRUE,"Basic";#N/A,#N/A,TRUE,"EXT-TABLE";#N/A,#N/A,TRUE,"STEEL";#N/A,#N/A,TRUE,"INT-Table";#N/A,#N/A,TRUE,"STEEL";#N/A,#N/A,TRUE,"Door"}</definedName>
    <definedName name="chl_1_1" hidden="1">{#N/A,#N/A,TRUE,"Basic";#N/A,#N/A,TRUE,"EXT-TABLE";#N/A,#N/A,TRUE,"STEEL";#N/A,#N/A,TRUE,"INT-Table";#N/A,#N/A,TRUE,"STEEL";#N/A,#N/A,TRUE,"Door"}</definedName>
    <definedName name="chl_1_1_1" hidden="1">{#N/A,#N/A,TRUE,"Basic";#N/A,#N/A,TRUE,"EXT-TABLE";#N/A,#N/A,TRUE,"STEEL";#N/A,#N/A,TRUE,"INT-Table";#N/A,#N/A,TRUE,"STEEL";#N/A,#N/A,TRUE,"Door"}</definedName>
    <definedName name="chl_1_1_2" hidden="1">{#N/A,#N/A,TRUE,"Basic";#N/A,#N/A,TRUE,"EXT-TABLE";#N/A,#N/A,TRUE,"STEEL";#N/A,#N/A,TRUE,"INT-Table";#N/A,#N/A,TRUE,"STEEL";#N/A,#N/A,TRUE,"Door"}</definedName>
    <definedName name="chl_1_1_3" hidden="1">{#N/A,#N/A,TRUE,"Basic";#N/A,#N/A,TRUE,"EXT-TABLE";#N/A,#N/A,TRUE,"STEEL";#N/A,#N/A,TRUE,"INT-Table";#N/A,#N/A,TRUE,"STEEL";#N/A,#N/A,TRUE,"Door"}</definedName>
    <definedName name="chl_1_1_4" hidden="1">{#N/A,#N/A,TRUE,"Basic";#N/A,#N/A,TRUE,"EXT-TABLE";#N/A,#N/A,TRUE,"STEEL";#N/A,#N/A,TRUE,"INT-Table";#N/A,#N/A,TRUE,"STEEL";#N/A,#N/A,TRUE,"Door"}</definedName>
    <definedName name="chl_1_1_5" hidden="1">{#N/A,#N/A,TRUE,"Basic";#N/A,#N/A,TRUE,"EXT-TABLE";#N/A,#N/A,TRUE,"STEEL";#N/A,#N/A,TRUE,"INT-Table";#N/A,#N/A,TRUE,"STEEL";#N/A,#N/A,TRUE,"Door"}</definedName>
    <definedName name="chl_1_2" hidden="1">{#N/A,#N/A,TRUE,"Basic";#N/A,#N/A,TRUE,"EXT-TABLE";#N/A,#N/A,TRUE,"STEEL";#N/A,#N/A,TRUE,"INT-Table";#N/A,#N/A,TRUE,"STEEL";#N/A,#N/A,TRUE,"Door"}</definedName>
    <definedName name="chl_1_2_1" hidden="1">{#N/A,#N/A,TRUE,"Basic";#N/A,#N/A,TRUE,"EXT-TABLE";#N/A,#N/A,TRUE,"STEEL";#N/A,#N/A,TRUE,"INT-Table";#N/A,#N/A,TRUE,"STEEL";#N/A,#N/A,TRUE,"Door"}</definedName>
    <definedName name="chl_1_2_2" hidden="1">{#N/A,#N/A,TRUE,"Basic";#N/A,#N/A,TRUE,"EXT-TABLE";#N/A,#N/A,TRUE,"STEEL";#N/A,#N/A,TRUE,"INT-Table";#N/A,#N/A,TRUE,"STEEL";#N/A,#N/A,TRUE,"Door"}</definedName>
    <definedName name="chl_1_2_3" hidden="1">{#N/A,#N/A,TRUE,"Basic";#N/A,#N/A,TRUE,"EXT-TABLE";#N/A,#N/A,TRUE,"STEEL";#N/A,#N/A,TRUE,"INT-Table";#N/A,#N/A,TRUE,"STEEL";#N/A,#N/A,TRUE,"Door"}</definedName>
    <definedName name="chl_1_2_4" hidden="1">{#N/A,#N/A,TRUE,"Basic";#N/A,#N/A,TRUE,"EXT-TABLE";#N/A,#N/A,TRUE,"STEEL";#N/A,#N/A,TRUE,"INT-Table";#N/A,#N/A,TRUE,"STEEL";#N/A,#N/A,TRUE,"Door"}</definedName>
    <definedName name="chl_1_2_5" hidden="1">{#N/A,#N/A,TRUE,"Basic";#N/A,#N/A,TRUE,"EXT-TABLE";#N/A,#N/A,TRUE,"STEEL";#N/A,#N/A,TRUE,"INT-Table";#N/A,#N/A,TRUE,"STEEL";#N/A,#N/A,TRUE,"Door"}</definedName>
    <definedName name="chl_1_3" hidden="1">{#N/A,#N/A,TRUE,"Basic";#N/A,#N/A,TRUE,"EXT-TABLE";#N/A,#N/A,TRUE,"STEEL";#N/A,#N/A,TRUE,"INT-Table";#N/A,#N/A,TRUE,"STEEL";#N/A,#N/A,TRUE,"Door"}</definedName>
    <definedName name="chl_1_4" hidden="1">{#N/A,#N/A,TRUE,"Basic";#N/A,#N/A,TRUE,"EXT-TABLE";#N/A,#N/A,TRUE,"STEEL";#N/A,#N/A,TRUE,"INT-Table";#N/A,#N/A,TRUE,"STEEL";#N/A,#N/A,TRUE,"Door"}</definedName>
    <definedName name="chl_1_5" hidden="1">{#N/A,#N/A,TRUE,"Basic";#N/A,#N/A,TRUE,"EXT-TABLE";#N/A,#N/A,TRUE,"STEEL";#N/A,#N/A,TRUE,"INT-Table";#N/A,#N/A,TRUE,"STEEL";#N/A,#N/A,TRUE,"Door"}</definedName>
    <definedName name="chl_2" hidden="1">{#N/A,#N/A,TRUE,"Basic";#N/A,#N/A,TRUE,"EXT-TABLE";#N/A,#N/A,TRUE,"STEEL";#N/A,#N/A,TRUE,"INT-Table";#N/A,#N/A,TRUE,"STEEL";#N/A,#N/A,TRUE,"Door"}</definedName>
    <definedName name="chl_2_1" hidden="1">{#N/A,#N/A,TRUE,"Basic";#N/A,#N/A,TRUE,"EXT-TABLE";#N/A,#N/A,TRUE,"STEEL";#N/A,#N/A,TRUE,"INT-Table";#N/A,#N/A,TRUE,"STEEL";#N/A,#N/A,TRUE,"Door"}</definedName>
    <definedName name="chl_2_1_1" hidden="1">{#N/A,#N/A,TRUE,"Basic";#N/A,#N/A,TRUE,"EXT-TABLE";#N/A,#N/A,TRUE,"STEEL";#N/A,#N/A,TRUE,"INT-Table";#N/A,#N/A,TRUE,"STEEL";#N/A,#N/A,TRUE,"Door"}</definedName>
    <definedName name="chl_2_1_2" hidden="1">{#N/A,#N/A,TRUE,"Basic";#N/A,#N/A,TRUE,"EXT-TABLE";#N/A,#N/A,TRUE,"STEEL";#N/A,#N/A,TRUE,"INT-Table";#N/A,#N/A,TRUE,"STEEL";#N/A,#N/A,TRUE,"Door"}</definedName>
    <definedName name="chl_2_1_3" hidden="1">{#N/A,#N/A,TRUE,"Basic";#N/A,#N/A,TRUE,"EXT-TABLE";#N/A,#N/A,TRUE,"STEEL";#N/A,#N/A,TRUE,"INT-Table";#N/A,#N/A,TRUE,"STEEL";#N/A,#N/A,TRUE,"Door"}</definedName>
    <definedName name="chl_2_1_4" hidden="1">{#N/A,#N/A,TRUE,"Basic";#N/A,#N/A,TRUE,"EXT-TABLE";#N/A,#N/A,TRUE,"STEEL";#N/A,#N/A,TRUE,"INT-Table";#N/A,#N/A,TRUE,"STEEL";#N/A,#N/A,TRUE,"Door"}</definedName>
    <definedName name="chl_2_1_5" hidden="1">{#N/A,#N/A,TRUE,"Basic";#N/A,#N/A,TRUE,"EXT-TABLE";#N/A,#N/A,TRUE,"STEEL";#N/A,#N/A,TRUE,"INT-Table";#N/A,#N/A,TRUE,"STEEL";#N/A,#N/A,TRUE,"Door"}</definedName>
    <definedName name="chl_2_2" hidden="1">{#N/A,#N/A,TRUE,"Basic";#N/A,#N/A,TRUE,"EXT-TABLE";#N/A,#N/A,TRUE,"STEEL";#N/A,#N/A,TRUE,"INT-Table";#N/A,#N/A,TRUE,"STEEL";#N/A,#N/A,TRUE,"Door"}</definedName>
    <definedName name="chl_2_2_1" hidden="1">{#N/A,#N/A,TRUE,"Basic";#N/A,#N/A,TRUE,"EXT-TABLE";#N/A,#N/A,TRUE,"STEEL";#N/A,#N/A,TRUE,"INT-Table";#N/A,#N/A,TRUE,"STEEL";#N/A,#N/A,TRUE,"Door"}</definedName>
    <definedName name="chl_2_2_2" hidden="1">{#N/A,#N/A,TRUE,"Basic";#N/A,#N/A,TRUE,"EXT-TABLE";#N/A,#N/A,TRUE,"STEEL";#N/A,#N/A,TRUE,"INT-Table";#N/A,#N/A,TRUE,"STEEL";#N/A,#N/A,TRUE,"Door"}</definedName>
    <definedName name="chl_2_2_3" hidden="1">{#N/A,#N/A,TRUE,"Basic";#N/A,#N/A,TRUE,"EXT-TABLE";#N/A,#N/A,TRUE,"STEEL";#N/A,#N/A,TRUE,"INT-Table";#N/A,#N/A,TRUE,"STEEL";#N/A,#N/A,TRUE,"Door"}</definedName>
    <definedName name="chl_2_2_4" hidden="1">{#N/A,#N/A,TRUE,"Basic";#N/A,#N/A,TRUE,"EXT-TABLE";#N/A,#N/A,TRUE,"STEEL";#N/A,#N/A,TRUE,"INT-Table";#N/A,#N/A,TRUE,"STEEL";#N/A,#N/A,TRUE,"Door"}</definedName>
    <definedName name="chl_2_2_5" hidden="1">{#N/A,#N/A,TRUE,"Basic";#N/A,#N/A,TRUE,"EXT-TABLE";#N/A,#N/A,TRUE,"STEEL";#N/A,#N/A,TRUE,"INT-Table";#N/A,#N/A,TRUE,"STEEL";#N/A,#N/A,TRUE,"Door"}</definedName>
    <definedName name="chl_2_3" hidden="1">{#N/A,#N/A,TRUE,"Basic";#N/A,#N/A,TRUE,"EXT-TABLE";#N/A,#N/A,TRUE,"STEEL";#N/A,#N/A,TRUE,"INT-Table";#N/A,#N/A,TRUE,"STEEL";#N/A,#N/A,TRUE,"Door"}</definedName>
    <definedName name="chl_2_4" hidden="1">{#N/A,#N/A,TRUE,"Basic";#N/A,#N/A,TRUE,"EXT-TABLE";#N/A,#N/A,TRUE,"STEEL";#N/A,#N/A,TRUE,"INT-Table";#N/A,#N/A,TRUE,"STEEL";#N/A,#N/A,TRUE,"Door"}</definedName>
    <definedName name="chl_2_5" hidden="1">{#N/A,#N/A,TRUE,"Basic";#N/A,#N/A,TRUE,"EXT-TABLE";#N/A,#N/A,TRUE,"STEEL";#N/A,#N/A,TRUE,"INT-Table";#N/A,#N/A,TRUE,"STEEL";#N/A,#N/A,TRUE,"Door"}</definedName>
    <definedName name="chl_3" hidden="1">{#N/A,#N/A,TRUE,"Basic";#N/A,#N/A,TRUE,"EXT-TABLE";#N/A,#N/A,TRUE,"STEEL";#N/A,#N/A,TRUE,"INT-Table";#N/A,#N/A,TRUE,"STEEL";#N/A,#N/A,TRUE,"Door"}</definedName>
    <definedName name="chl_3_1" hidden="1">{#N/A,#N/A,TRUE,"Basic";#N/A,#N/A,TRUE,"EXT-TABLE";#N/A,#N/A,TRUE,"STEEL";#N/A,#N/A,TRUE,"INT-Table";#N/A,#N/A,TRUE,"STEEL";#N/A,#N/A,TRUE,"Door"}</definedName>
    <definedName name="chl_3_1_1" hidden="1">{#N/A,#N/A,TRUE,"Basic";#N/A,#N/A,TRUE,"EXT-TABLE";#N/A,#N/A,TRUE,"STEEL";#N/A,#N/A,TRUE,"INT-Table";#N/A,#N/A,TRUE,"STEEL";#N/A,#N/A,TRUE,"Door"}</definedName>
    <definedName name="chl_3_1_2" hidden="1">{#N/A,#N/A,TRUE,"Basic";#N/A,#N/A,TRUE,"EXT-TABLE";#N/A,#N/A,TRUE,"STEEL";#N/A,#N/A,TRUE,"INT-Table";#N/A,#N/A,TRUE,"STEEL";#N/A,#N/A,TRUE,"Door"}</definedName>
    <definedName name="chl_3_1_3" hidden="1">{#N/A,#N/A,TRUE,"Basic";#N/A,#N/A,TRUE,"EXT-TABLE";#N/A,#N/A,TRUE,"STEEL";#N/A,#N/A,TRUE,"INT-Table";#N/A,#N/A,TRUE,"STEEL";#N/A,#N/A,TRUE,"Door"}</definedName>
    <definedName name="chl_3_1_4" hidden="1">{#N/A,#N/A,TRUE,"Basic";#N/A,#N/A,TRUE,"EXT-TABLE";#N/A,#N/A,TRUE,"STEEL";#N/A,#N/A,TRUE,"INT-Table";#N/A,#N/A,TRUE,"STEEL";#N/A,#N/A,TRUE,"Door"}</definedName>
    <definedName name="chl_3_1_5" hidden="1">{#N/A,#N/A,TRUE,"Basic";#N/A,#N/A,TRUE,"EXT-TABLE";#N/A,#N/A,TRUE,"STEEL";#N/A,#N/A,TRUE,"INT-Table";#N/A,#N/A,TRUE,"STEEL";#N/A,#N/A,TRUE,"Door"}</definedName>
    <definedName name="chl_3_2" hidden="1">{#N/A,#N/A,TRUE,"Basic";#N/A,#N/A,TRUE,"EXT-TABLE";#N/A,#N/A,TRUE,"STEEL";#N/A,#N/A,TRUE,"INT-Table";#N/A,#N/A,TRUE,"STEEL";#N/A,#N/A,TRUE,"Door"}</definedName>
    <definedName name="chl_3_2_1" hidden="1">{#N/A,#N/A,TRUE,"Basic";#N/A,#N/A,TRUE,"EXT-TABLE";#N/A,#N/A,TRUE,"STEEL";#N/A,#N/A,TRUE,"INT-Table";#N/A,#N/A,TRUE,"STEEL";#N/A,#N/A,TRUE,"Door"}</definedName>
    <definedName name="chl_3_2_2" hidden="1">{#N/A,#N/A,TRUE,"Basic";#N/A,#N/A,TRUE,"EXT-TABLE";#N/A,#N/A,TRUE,"STEEL";#N/A,#N/A,TRUE,"INT-Table";#N/A,#N/A,TRUE,"STEEL";#N/A,#N/A,TRUE,"Door"}</definedName>
    <definedName name="chl_3_2_3" hidden="1">{#N/A,#N/A,TRUE,"Basic";#N/A,#N/A,TRUE,"EXT-TABLE";#N/A,#N/A,TRUE,"STEEL";#N/A,#N/A,TRUE,"INT-Table";#N/A,#N/A,TRUE,"STEEL";#N/A,#N/A,TRUE,"Door"}</definedName>
    <definedName name="chl_3_2_4" hidden="1">{#N/A,#N/A,TRUE,"Basic";#N/A,#N/A,TRUE,"EXT-TABLE";#N/A,#N/A,TRUE,"STEEL";#N/A,#N/A,TRUE,"INT-Table";#N/A,#N/A,TRUE,"STEEL";#N/A,#N/A,TRUE,"Door"}</definedName>
    <definedName name="chl_3_2_5" hidden="1">{#N/A,#N/A,TRUE,"Basic";#N/A,#N/A,TRUE,"EXT-TABLE";#N/A,#N/A,TRUE,"STEEL";#N/A,#N/A,TRUE,"INT-Table";#N/A,#N/A,TRUE,"STEEL";#N/A,#N/A,TRUE,"Door"}</definedName>
    <definedName name="chl_3_3" hidden="1">{#N/A,#N/A,TRUE,"Basic";#N/A,#N/A,TRUE,"EXT-TABLE";#N/A,#N/A,TRUE,"STEEL";#N/A,#N/A,TRUE,"INT-Table";#N/A,#N/A,TRUE,"STEEL";#N/A,#N/A,TRUE,"Door"}</definedName>
    <definedName name="chl_3_4" hidden="1">{#N/A,#N/A,TRUE,"Basic";#N/A,#N/A,TRUE,"EXT-TABLE";#N/A,#N/A,TRUE,"STEEL";#N/A,#N/A,TRUE,"INT-Table";#N/A,#N/A,TRUE,"STEEL";#N/A,#N/A,TRUE,"Door"}</definedName>
    <definedName name="chl_3_5" hidden="1">{#N/A,#N/A,TRUE,"Basic";#N/A,#N/A,TRUE,"EXT-TABLE";#N/A,#N/A,TRUE,"STEEL";#N/A,#N/A,TRUE,"INT-Table";#N/A,#N/A,TRUE,"STEEL";#N/A,#N/A,TRUE,"Door"}</definedName>
    <definedName name="chl_4" hidden="1">{#N/A,#N/A,TRUE,"Basic";#N/A,#N/A,TRUE,"EXT-TABLE";#N/A,#N/A,TRUE,"STEEL";#N/A,#N/A,TRUE,"INT-Table";#N/A,#N/A,TRUE,"STEEL";#N/A,#N/A,TRUE,"Door"}</definedName>
    <definedName name="chl_4_1" hidden="1">{#N/A,#N/A,TRUE,"Basic";#N/A,#N/A,TRUE,"EXT-TABLE";#N/A,#N/A,TRUE,"STEEL";#N/A,#N/A,TRUE,"INT-Table";#N/A,#N/A,TRUE,"STEEL";#N/A,#N/A,TRUE,"Door"}</definedName>
    <definedName name="chl_4_1_1" hidden="1">{#N/A,#N/A,TRUE,"Basic";#N/A,#N/A,TRUE,"EXT-TABLE";#N/A,#N/A,TRUE,"STEEL";#N/A,#N/A,TRUE,"INT-Table";#N/A,#N/A,TRUE,"STEEL";#N/A,#N/A,TRUE,"Door"}</definedName>
    <definedName name="chl_4_1_2" hidden="1">{#N/A,#N/A,TRUE,"Basic";#N/A,#N/A,TRUE,"EXT-TABLE";#N/A,#N/A,TRUE,"STEEL";#N/A,#N/A,TRUE,"INT-Table";#N/A,#N/A,TRUE,"STEEL";#N/A,#N/A,TRUE,"Door"}</definedName>
    <definedName name="chl_4_1_3" hidden="1">{#N/A,#N/A,TRUE,"Basic";#N/A,#N/A,TRUE,"EXT-TABLE";#N/A,#N/A,TRUE,"STEEL";#N/A,#N/A,TRUE,"INT-Table";#N/A,#N/A,TRUE,"STEEL";#N/A,#N/A,TRUE,"Door"}</definedName>
    <definedName name="chl_4_1_4" hidden="1">{#N/A,#N/A,TRUE,"Basic";#N/A,#N/A,TRUE,"EXT-TABLE";#N/A,#N/A,TRUE,"STEEL";#N/A,#N/A,TRUE,"INT-Table";#N/A,#N/A,TRUE,"STEEL";#N/A,#N/A,TRUE,"Door"}</definedName>
    <definedName name="chl_4_1_5" hidden="1">{#N/A,#N/A,TRUE,"Basic";#N/A,#N/A,TRUE,"EXT-TABLE";#N/A,#N/A,TRUE,"STEEL";#N/A,#N/A,TRUE,"INT-Table";#N/A,#N/A,TRUE,"STEEL";#N/A,#N/A,TRUE,"Door"}</definedName>
    <definedName name="chl_4_2" hidden="1">{#N/A,#N/A,TRUE,"Basic";#N/A,#N/A,TRUE,"EXT-TABLE";#N/A,#N/A,TRUE,"STEEL";#N/A,#N/A,TRUE,"INT-Table";#N/A,#N/A,TRUE,"STEEL";#N/A,#N/A,TRUE,"Door"}</definedName>
    <definedName name="chl_4_2_1" hidden="1">{#N/A,#N/A,TRUE,"Basic";#N/A,#N/A,TRUE,"EXT-TABLE";#N/A,#N/A,TRUE,"STEEL";#N/A,#N/A,TRUE,"INT-Table";#N/A,#N/A,TRUE,"STEEL";#N/A,#N/A,TRUE,"Door"}</definedName>
    <definedName name="chl_4_2_2" hidden="1">{#N/A,#N/A,TRUE,"Basic";#N/A,#N/A,TRUE,"EXT-TABLE";#N/A,#N/A,TRUE,"STEEL";#N/A,#N/A,TRUE,"INT-Table";#N/A,#N/A,TRUE,"STEEL";#N/A,#N/A,TRUE,"Door"}</definedName>
    <definedName name="chl_4_2_3" hidden="1">{#N/A,#N/A,TRUE,"Basic";#N/A,#N/A,TRUE,"EXT-TABLE";#N/A,#N/A,TRUE,"STEEL";#N/A,#N/A,TRUE,"INT-Table";#N/A,#N/A,TRUE,"STEEL";#N/A,#N/A,TRUE,"Door"}</definedName>
    <definedName name="chl_4_2_4" hidden="1">{#N/A,#N/A,TRUE,"Basic";#N/A,#N/A,TRUE,"EXT-TABLE";#N/A,#N/A,TRUE,"STEEL";#N/A,#N/A,TRUE,"INT-Table";#N/A,#N/A,TRUE,"STEEL";#N/A,#N/A,TRUE,"Door"}</definedName>
    <definedName name="chl_4_2_5" hidden="1">{#N/A,#N/A,TRUE,"Basic";#N/A,#N/A,TRUE,"EXT-TABLE";#N/A,#N/A,TRUE,"STEEL";#N/A,#N/A,TRUE,"INT-Table";#N/A,#N/A,TRUE,"STEEL";#N/A,#N/A,TRUE,"Door"}</definedName>
    <definedName name="chl_4_3" hidden="1">{#N/A,#N/A,TRUE,"Basic";#N/A,#N/A,TRUE,"EXT-TABLE";#N/A,#N/A,TRUE,"STEEL";#N/A,#N/A,TRUE,"INT-Table";#N/A,#N/A,TRUE,"STEEL";#N/A,#N/A,TRUE,"Door"}</definedName>
    <definedName name="chl_4_4" hidden="1">{#N/A,#N/A,TRUE,"Basic";#N/A,#N/A,TRUE,"EXT-TABLE";#N/A,#N/A,TRUE,"STEEL";#N/A,#N/A,TRUE,"INT-Table";#N/A,#N/A,TRUE,"STEEL";#N/A,#N/A,TRUE,"Door"}</definedName>
    <definedName name="chl_4_5" hidden="1">{#N/A,#N/A,TRUE,"Basic";#N/A,#N/A,TRUE,"EXT-TABLE";#N/A,#N/A,TRUE,"STEEL";#N/A,#N/A,TRUE,"INT-Table";#N/A,#N/A,TRUE,"STEEL";#N/A,#N/A,TRUE,"Door"}</definedName>
    <definedName name="chl_5" hidden="1">{#N/A,#N/A,TRUE,"Basic";#N/A,#N/A,TRUE,"EXT-TABLE";#N/A,#N/A,TRUE,"STEEL";#N/A,#N/A,TRUE,"INT-Table";#N/A,#N/A,TRUE,"STEEL";#N/A,#N/A,TRUE,"Door"}</definedName>
    <definedName name="chl_5_1" hidden="1">{#N/A,#N/A,TRUE,"Basic";#N/A,#N/A,TRUE,"EXT-TABLE";#N/A,#N/A,TRUE,"STEEL";#N/A,#N/A,TRUE,"INT-Table";#N/A,#N/A,TRUE,"STEEL";#N/A,#N/A,TRUE,"Door"}</definedName>
    <definedName name="chl_5_1_1" hidden="1">{#N/A,#N/A,TRUE,"Basic";#N/A,#N/A,TRUE,"EXT-TABLE";#N/A,#N/A,TRUE,"STEEL";#N/A,#N/A,TRUE,"INT-Table";#N/A,#N/A,TRUE,"STEEL";#N/A,#N/A,TRUE,"Door"}</definedName>
    <definedName name="chl_5_1_2" hidden="1">{#N/A,#N/A,TRUE,"Basic";#N/A,#N/A,TRUE,"EXT-TABLE";#N/A,#N/A,TRUE,"STEEL";#N/A,#N/A,TRUE,"INT-Table";#N/A,#N/A,TRUE,"STEEL";#N/A,#N/A,TRUE,"Door"}</definedName>
    <definedName name="chl_5_1_3" hidden="1">{#N/A,#N/A,TRUE,"Basic";#N/A,#N/A,TRUE,"EXT-TABLE";#N/A,#N/A,TRUE,"STEEL";#N/A,#N/A,TRUE,"INT-Table";#N/A,#N/A,TRUE,"STEEL";#N/A,#N/A,TRUE,"Door"}</definedName>
    <definedName name="chl_5_1_4" hidden="1">{#N/A,#N/A,TRUE,"Basic";#N/A,#N/A,TRUE,"EXT-TABLE";#N/A,#N/A,TRUE,"STEEL";#N/A,#N/A,TRUE,"INT-Table";#N/A,#N/A,TRUE,"STEEL";#N/A,#N/A,TRUE,"Door"}</definedName>
    <definedName name="chl_5_1_5" hidden="1">{#N/A,#N/A,TRUE,"Basic";#N/A,#N/A,TRUE,"EXT-TABLE";#N/A,#N/A,TRUE,"STEEL";#N/A,#N/A,TRUE,"INT-Table";#N/A,#N/A,TRUE,"STEEL";#N/A,#N/A,TRUE,"Door"}</definedName>
    <definedName name="chl_5_2" hidden="1">{#N/A,#N/A,TRUE,"Basic";#N/A,#N/A,TRUE,"EXT-TABLE";#N/A,#N/A,TRUE,"STEEL";#N/A,#N/A,TRUE,"INT-Table";#N/A,#N/A,TRUE,"STEEL";#N/A,#N/A,TRUE,"Door"}</definedName>
    <definedName name="chl_5_2_1" hidden="1">{#N/A,#N/A,TRUE,"Basic";#N/A,#N/A,TRUE,"EXT-TABLE";#N/A,#N/A,TRUE,"STEEL";#N/A,#N/A,TRUE,"INT-Table";#N/A,#N/A,TRUE,"STEEL";#N/A,#N/A,TRUE,"Door"}</definedName>
    <definedName name="chl_5_2_2" hidden="1">{#N/A,#N/A,TRUE,"Basic";#N/A,#N/A,TRUE,"EXT-TABLE";#N/A,#N/A,TRUE,"STEEL";#N/A,#N/A,TRUE,"INT-Table";#N/A,#N/A,TRUE,"STEEL";#N/A,#N/A,TRUE,"Door"}</definedName>
    <definedName name="chl_5_2_3" hidden="1">{#N/A,#N/A,TRUE,"Basic";#N/A,#N/A,TRUE,"EXT-TABLE";#N/A,#N/A,TRUE,"STEEL";#N/A,#N/A,TRUE,"INT-Table";#N/A,#N/A,TRUE,"STEEL";#N/A,#N/A,TRUE,"Door"}</definedName>
    <definedName name="chl_5_2_4" hidden="1">{#N/A,#N/A,TRUE,"Basic";#N/A,#N/A,TRUE,"EXT-TABLE";#N/A,#N/A,TRUE,"STEEL";#N/A,#N/A,TRUE,"INT-Table";#N/A,#N/A,TRUE,"STEEL";#N/A,#N/A,TRUE,"Door"}</definedName>
    <definedName name="chl_5_2_5" hidden="1">{#N/A,#N/A,TRUE,"Basic";#N/A,#N/A,TRUE,"EXT-TABLE";#N/A,#N/A,TRUE,"STEEL";#N/A,#N/A,TRUE,"INT-Table";#N/A,#N/A,TRUE,"STEEL";#N/A,#N/A,TRUE,"Door"}</definedName>
    <definedName name="chl_5_3" hidden="1">{#N/A,#N/A,TRUE,"Basic";#N/A,#N/A,TRUE,"EXT-TABLE";#N/A,#N/A,TRUE,"STEEL";#N/A,#N/A,TRUE,"INT-Table";#N/A,#N/A,TRUE,"STEEL";#N/A,#N/A,TRUE,"Door"}</definedName>
    <definedName name="chl_5_4" hidden="1">{#N/A,#N/A,TRUE,"Basic";#N/A,#N/A,TRUE,"EXT-TABLE";#N/A,#N/A,TRUE,"STEEL";#N/A,#N/A,TRUE,"INT-Table";#N/A,#N/A,TRUE,"STEEL";#N/A,#N/A,TRUE,"Door"}</definedName>
    <definedName name="chl_5_5" hidden="1">{#N/A,#N/A,TRUE,"Basic";#N/A,#N/A,TRUE,"EXT-TABLE";#N/A,#N/A,TRUE,"STEEL";#N/A,#N/A,TRUE,"INT-Table";#N/A,#N/A,TRUE,"STEEL";#N/A,#N/A,TRUE,"Door"}</definedName>
    <definedName name="cn">{"'Sheet1'!$L$16"}</definedName>
    <definedName name="cn_1">{"'Sheet1'!$L$16"}</definedName>
    <definedName name="cn_2">{"'Sheet1'!$L$16"}</definedName>
    <definedName name="cn_3">{"'Sheet1'!$L$16"}</definedName>
    <definedName name="cn_4">{"'Sheet1'!$L$16"}</definedName>
    <definedName name="cn_5">{"'Sheet1'!$L$16"}</definedName>
    <definedName name="condition">{"'장비'!$A$3:$M$12"}</definedName>
    <definedName name="condition_1">{"'장비'!$A$3:$M$12"}</definedName>
    <definedName name="condition_2">{"'장비'!$A$3:$M$12"}</definedName>
    <definedName name="condition_3">{"'장비'!$A$3:$M$12"}</definedName>
    <definedName name="condition_4">{"'장비'!$A$3:$M$12"}</definedName>
    <definedName name="condition_5">{"'장비'!$A$3:$M$12"}</definedName>
    <definedName name="CONTROL">{"'PROFORMA'!$A$1:$H$120"}</definedName>
    <definedName name="cost" hidden="1">{#N/A,#N/A,TRUE,"Basic";#N/A,#N/A,TRUE,"EXT-TABLE";#N/A,#N/A,TRUE,"STEEL";#N/A,#N/A,TRUE,"INT-Table";#N/A,#N/A,TRUE,"STEEL";#N/A,#N/A,TRUE,"Door"}</definedName>
    <definedName name="cost_1" hidden="1">{#N/A,#N/A,TRUE,"Basic";#N/A,#N/A,TRUE,"EXT-TABLE";#N/A,#N/A,TRUE,"STEEL";#N/A,#N/A,TRUE,"INT-Table";#N/A,#N/A,TRUE,"STEEL";#N/A,#N/A,TRUE,"Door"}</definedName>
    <definedName name="cost_1_1" hidden="1">{#N/A,#N/A,TRUE,"Basic";#N/A,#N/A,TRUE,"EXT-TABLE";#N/A,#N/A,TRUE,"STEEL";#N/A,#N/A,TRUE,"INT-Table";#N/A,#N/A,TRUE,"STEEL";#N/A,#N/A,TRUE,"Door"}</definedName>
    <definedName name="cost_1_1_1" hidden="1">{#N/A,#N/A,TRUE,"Basic";#N/A,#N/A,TRUE,"EXT-TABLE";#N/A,#N/A,TRUE,"STEEL";#N/A,#N/A,TRUE,"INT-Table";#N/A,#N/A,TRUE,"STEEL";#N/A,#N/A,TRUE,"Door"}</definedName>
    <definedName name="cost_1_1_2" hidden="1">{#N/A,#N/A,TRUE,"Basic";#N/A,#N/A,TRUE,"EXT-TABLE";#N/A,#N/A,TRUE,"STEEL";#N/A,#N/A,TRUE,"INT-Table";#N/A,#N/A,TRUE,"STEEL";#N/A,#N/A,TRUE,"Door"}</definedName>
    <definedName name="cost_1_1_3" hidden="1">{#N/A,#N/A,TRUE,"Basic";#N/A,#N/A,TRUE,"EXT-TABLE";#N/A,#N/A,TRUE,"STEEL";#N/A,#N/A,TRUE,"INT-Table";#N/A,#N/A,TRUE,"STEEL";#N/A,#N/A,TRUE,"Door"}</definedName>
    <definedName name="cost_1_1_4" hidden="1">{#N/A,#N/A,TRUE,"Basic";#N/A,#N/A,TRUE,"EXT-TABLE";#N/A,#N/A,TRUE,"STEEL";#N/A,#N/A,TRUE,"INT-Table";#N/A,#N/A,TRUE,"STEEL";#N/A,#N/A,TRUE,"Door"}</definedName>
    <definedName name="cost_1_1_5" hidden="1">{#N/A,#N/A,TRUE,"Basic";#N/A,#N/A,TRUE,"EXT-TABLE";#N/A,#N/A,TRUE,"STEEL";#N/A,#N/A,TRUE,"INT-Table";#N/A,#N/A,TRUE,"STEEL";#N/A,#N/A,TRUE,"Door"}</definedName>
    <definedName name="cost_1_2" hidden="1">{#N/A,#N/A,TRUE,"Basic";#N/A,#N/A,TRUE,"EXT-TABLE";#N/A,#N/A,TRUE,"STEEL";#N/A,#N/A,TRUE,"INT-Table";#N/A,#N/A,TRUE,"STEEL";#N/A,#N/A,TRUE,"Door"}</definedName>
    <definedName name="cost_1_2_1" hidden="1">{#N/A,#N/A,TRUE,"Basic";#N/A,#N/A,TRUE,"EXT-TABLE";#N/A,#N/A,TRUE,"STEEL";#N/A,#N/A,TRUE,"INT-Table";#N/A,#N/A,TRUE,"STEEL";#N/A,#N/A,TRUE,"Door"}</definedName>
    <definedName name="cost_1_2_2" hidden="1">{#N/A,#N/A,TRUE,"Basic";#N/A,#N/A,TRUE,"EXT-TABLE";#N/A,#N/A,TRUE,"STEEL";#N/A,#N/A,TRUE,"INT-Table";#N/A,#N/A,TRUE,"STEEL";#N/A,#N/A,TRUE,"Door"}</definedName>
    <definedName name="cost_1_2_3" hidden="1">{#N/A,#N/A,TRUE,"Basic";#N/A,#N/A,TRUE,"EXT-TABLE";#N/A,#N/A,TRUE,"STEEL";#N/A,#N/A,TRUE,"INT-Table";#N/A,#N/A,TRUE,"STEEL";#N/A,#N/A,TRUE,"Door"}</definedName>
    <definedName name="cost_1_2_4" hidden="1">{#N/A,#N/A,TRUE,"Basic";#N/A,#N/A,TRUE,"EXT-TABLE";#N/A,#N/A,TRUE,"STEEL";#N/A,#N/A,TRUE,"INT-Table";#N/A,#N/A,TRUE,"STEEL";#N/A,#N/A,TRUE,"Door"}</definedName>
    <definedName name="cost_1_2_5" hidden="1">{#N/A,#N/A,TRUE,"Basic";#N/A,#N/A,TRUE,"EXT-TABLE";#N/A,#N/A,TRUE,"STEEL";#N/A,#N/A,TRUE,"INT-Table";#N/A,#N/A,TRUE,"STEEL";#N/A,#N/A,TRUE,"Door"}</definedName>
    <definedName name="cost_1_3" hidden="1">{#N/A,#N/A,TRUE,"Basic";#N/A,#N/A,TRUE,"EXT-TABLE";#N/A,#N/A,TRUE,"STEEL";#N/A,#N/A,TRUE,"INT-Table";#N/A,#N/A,TRUE,"STEEL";#N/A,#N/A,TRUE,"Door"}</definedName>
    <definedName name="cost_1_4" hidden="1">{#N/A,#N/A,TRUE,"Basic";#N/A,#N/A,TRUE,"EXT-TABLE";#N/A,#N/A,TRUE,"STEEL";#N/A,#N/A,TRUE,"INT-Table";#N/A,#N/A,TRUE,"STEEL";#N/A,#N/A,TRUE,"Door"}</definedName>
    <definedName name="cost_1_5" hidden="1">{#N/A,#N/A,TRUE,"Basic";#N/A,#N/A,TRUE,"EXT-TABLE";#N/A,#N/A,TRUE,"STEEL";#N/A,#N/A,TRUE,"INT-Table";#N/A,#N/A,TRUE,"STEEL";#N/A,#N/A,TRUE,"Door"}</definedName>
    <definedName name="cost_2" hidden="1">{#N/A,#N/A,TRUE,"Basic";#N/A,#N/A,TRUE,"EXT-TABLE";#N/A,#N/A,TRUE,"STEEL";#N/A,#N/A,TRUE,"INT-Table";#N/A,#N/A,TRUE,"STEEL";#N/A,#N/A,TRUE,"Door"}</definedName>
    <definedName name="cost_2_1" hidden="1">{#N/A,#N/A,TRUE,"Basic";#N/A,#N/A,TRUE,"EXT-TABLE";#N/A,#N/A,TRUE,"STEEL";#N/A,#N/A,TRUE,"INT-Table";#N/A,#N/A,TRUE,"STEEL";#N/A,#N/A,TRUE,"Door"}</definedName>
    <definedName name="cost_2_1_1" hidden="1">{#N/A,#N/A,TRUE,"Basic";#N/A,#N/A,TRUE,"EXT-TABLE";#N/A,#N/A,TRUE,"STEEL";#N/A,#N/A,TRUE,"INT-Table";#N/A,#N/A,TRUE,"STEEL";#N/A,#N/A,TRUE,"Door"}</definedName>
    <definedName name="cost_2_1_2" hidden="1">{#N/A,#N/A,TRUE,"Basic";#N/A,#N/A,TRUE,"EXT-TABLE";#N/A,#N/A,TRUE,"STEEL";#N/A,#N/A,TRUE,"INT-Table";#N/A,#N/A,TRUE,"STEEL";#N/A,#N/A,TRUE,"Door"}</definedName>
    <definedName name="cost_2_1_3" hidden="1">{#N/A,#N/A,TRUE,"Basic";#N/A,#N/A,TRUE,"EXT-TABLE";#N/A,#N/A,TRUE,"STEEL";#N/A,#N/A,TRUE,"INT-Table";#N/A,#N/A,TRUE,"STEEL";#N/A,#N/A,TRUE,"Door"}</definedName>
    <definedName name="cost_2_1_4" hidden="1">{#N/A,#N/A,TRUE,"Basic";#N/A,#N/A,TRUE,"EXT-TABLE";#N/A,#N/A,TRUE,"STEEL";#N/A,#N/A,TRUE,"INT-Table";#N/A,#N/A,TRUE,"STEEL";#N/A,#N/A,TRUE,"Door"}</definedName>
    <definedName name="cost_2_1_5" hidden="1">{#N/A,#N/A,TRUE,"Basic";#N/A,#N/A,TRUE,"EXT-TABLE";#N/A,#N/A,TRUE,"STEEL";#N/A,#N/A,TRUE,"INT-Table";#N/A,#N/A,TRUE,"STEEL";#N/A,#N/A,TRUE,"Door"}</definedName>
    <definedName name="cost_2_2" hidden="1">{#N/A,#N/A,TRUE,"Basic";#N/A,#N/A,TRUE,"EXT-TABLE";#N/A,#N/A,TRUE,"STEEL";#N/A,#N/A,TRUE,"INT-Table";#N/A,#N/A,TRUE,"STEEL";#N/A,#N/A,TRUE,"Door"}</definedName>
    <definedName name="cost_2_2_1" hidden="1">{#N/A,#N/A,TRUE,"Basic";#N/A,#N/A,TRUE,"EXT-TABLE";#N/A,#N/A,TRUE,"STEEL";#N/A,#N/A,TRUE,"INT-Table";#N/A,#N/A,TRUE,"STEEL";#N/A,#N/A,TRUE,"Door"}</definedName>
    <definedName name="cost_2_2_2" hidden="1">{#N/A,#N/A,TRUE,"Basic";#N/A,#N/A,TRUE,"EXT-TABLE";#N/A,#N/A,TRUE,"STEEL";#N/A,#N/A,TRUE,"INT-Table";#N/A,#N/A,TRUE,"STEEL";#N/A,#N/A,TRUE,"Door"}</definedName>
    <definedName name="cost_2_2_3" hidden="1">{#N/A,#N/A,TRUE,"Basic";#N/A,#N/A,TRUE,"EXT-TABLE";#N/A,#N/A,TRUE,"STEEL";#N/A,#N/A,TRUE,"INT-Table";#N/A,#N/A,TRUE,"STEEL";#N/A,#N/A,TRUE,"Door"}</definedName>
    <definedName name="cost_2_2_4" hidden="1">{#N/A,#N/A,TRUE,"Basic";#N/A,#N/A,TRUE,"EXT-TABLE";#N/A,#N/A,TRUE,"STEEL";#N/A,#N/A,TRUE,"INT-Table";#N/A,#N/A,TRUE,"STEEL";#N/A,#N/A,TRUE,"Door"}</definedName>
    <definedName name="cost_2_2_5" hidden="1">{#N/A,#N/A,TRUE,"Basic";#N/A,#N/A,TRUE,"EXT-TABLE";#N/A,#N/A,TRUE,"STEEL";#N/A,#N/A,TRUE,"INT-Table";#N/A,#N/A,TRUE,"STEEL";#N/A,#N/A,TRUE,"Door"}</definedName>
    <definedName name="cost_2_3" hidden="1">{#N/A,#N/A,TRUE,"Basic";#N/A,#N/A,TRUE,"EXT-TABLE";#N/A,#N/A,TRUE,"STEEL";#N/A,#N/A,TRUE,"INT-Table";#N/A,#N/A,TRUE,"STEEL";#N/A,#N/A,TRUE,"Door"}</definedName>
    <definedName name="cost_2_4" hidden="1">{#N/A,#N/A,TRUE,"Basic";#N/A,#N/A,TRUE,"EXT-TABLE";#N/A,#N/A,TRUE,"STEEL";#N/A,#N/A,TRUE,"INT-Table";#N/A,#N/A,TRUE,"STEEL";#N/A,#N/A,TRUE,"Door"}</definedName>
    <definedName name="cost_2_5" hidden="1">{#N/A,#N/A,TRUE,"Basic";#N/A,#N/A,TRUE,"EXT-TABLE";#N/A,#N/A,TRUE,"STEEL";#N/A,#N/A,TRUE,"INT-Table";#N/A,#N/A,TRUE,"STEEL";#N/A,#N/A,TRUE,"Door"}</definedName>
    <definedName name="cost_3" hidden="1">{#N/A,#N/A,TRUE,"Basic";#N/A,#N/A,TRUE,"EXT-TABLE";#N/A,#N/A,TRUE,"STEEL";#N/A,#N/A,TRUE,"INT-Table";#N/A,#N/A,TRUE,"STEEL";#N/A,#N/A,TRUE,"Door"}</definedName>
    <definedName name="cost_3_1" hidden="1">{#N/A,#N/A,TRUE,"Basic";#N/A,#N/A,TRUE,"EXT-TABLE";#N/A,#N/A,TRUE,"STEEL";#N/A,#N/A,TRUE,"INT-Table";#N/A,#N/A,TRUE,"STEEL";#N/A,#N/A,TRUE,"Door"}</definedName>
    <definedName name="cost_3_1_1" hidden="1">{#N/A,#N/A,TRUE,"Basic";#N/A,#N/A,TRUE,"EXT-TABLE";#N/A,#N/A,TRUE,"STEEL";#N/A,#N/A,TRUE,"INT-Table";#N/A,#N/A,TRUE,"STEEL";#N/A,#N/A,TRUE,"Door"}</definedName>
    <definedName name="cost_3_1_2" hidden="1">{#N/A,#N/A,TRUE,"Basic";#N/A,#N/A,TRUE,"EXT-TABLE";#N/A,#N/A,TRUE,"STEEL";#N/A,#N/A,TRUE,"INT-Table";#N/A,#N/A,TRUE,"STEEL";#N/A,#N/A,TRUE,"Door"}</definedName>
    <definedName name="cost_3_1_3" hidden="1">{#N/A,#N/A,TRUE,"Basic";#N/A,#N/A,TRUE,"EXT-TABLE";#N/A,#N/A,TRUE,"STEEL";#N/A,#N/A,TRUE,"INT-Table";#N/A,#N/A,TRUE,"STEEL";#N/A,#N/A,TRUE,"Door"}</definedName>
    <definedName name="cost_3_1_4" hidden="1">{#N/A,#N/A,TRUE,"Basic";#N/A,#N/A,TRUE,"EXT-TABLE";#N/A,#N/A,TRUE,"STEEL";#N/A,#N/A,TRUE,"INT-Table";#N/A,#N/A,TRUE,"STEEL";#N/A,#N/A,TRUE,"Door"}</definedName>
    <definedName name="cost_3_1_5" hidden="1">{#N/A,#N/A,TRUE,"Basic";#N/A,#N/A,TRUE,"EXT-TABLE";#N/A,#N/A,TRUE,"STEEL";#N/A,#N/A,TRUE,"INT-Table";#N/A,#N/A,TRUE,"STEEL";#N/A,#N/A,TRUE,"Door"}</definedName>
    <definedName name="cost_3_2" hidden="1">{#N/A,#N/A,TRUE,"Basic";#N/A,#N/A,TRUE,"EXT-TABLE";#N/A,#N/A,TRUE,"STEEL";#N/A,#N/A,TRUE,"INT-Table";#N/A,#N/A,TRUE,"STEEL";#N/A,#N/A,TRUE,"Door"}</definedName>
    <definedName name="cost_3_2_1" hidden="1">{#N/A,#N/A,TRUE,"Basic";#N/A,#N/A,TRUE,"EXT-TABLE";#N/A,#N/A,TRUE,"STEEL";#N/A,#N/A,TRUE,"INT-Table";#N/A,#N/A,TRUE,"STEEL";#N/A,#N/A,TRUE,"Door"}</definedName>
    <definedName name="cost_3_2_2" hidden="1">{#N/A,#N/A,TRUE,"Basic";#N/A,#N/A,TRUE,"EXT-TABLE";#N/A,#N/A,TRUE,"STEEL";#N/A,#N/A,TRUE,"INT-Table";#N/A,#N/A,TRUE,"STEEL";#N/A,#N/A,TRUE,"Door"}</definedName>
    <definedName name="cost_3_2_3" hidden="1">{#N/A,#N/A,TRUE,"Basic";#N/A,#N/A,TRUE,"EXT-TABLE";#N/A,#N/A,TRUE,"STEEL";#N/A,#N/A,TRUE,"INT-Table";#N/A,#N/A,TRUE,"STEEL";#N/A,#N/A,TRUE,"Door"}</definedName>
    <definedName name="cost_3_2_4" hidden="1">{#N/A,#N/A,TRUE,"Basic";#N/A,#N/A,TRUE,"EXT-TABLE";#N/A,#N/A,TRUE,"STEEL";#N/A,#N/A,TRUE,"INT-Table";#N/A,#N/A,TRUE,"STEEL";#N/A,#N/A,TRUE,"Door"}</definedName>
    <definedName name="cost_3_2_5" hidden="1">{#N/A,#N/A,TRUE,"Basic";#N/A,#N/A,TRUE,"EXT-TABLE";#N/A,#N/A,TRUE,"STEEL";#N/A,#N/A,TRUE,"INT-Table";#N/A,#N/A,TRUE,"STEEL";#N/A,#N/A,TRUE,"Door"}</definedName>
    <definedName name="cost_3_3" hidden="1">{#N/A,#N/A,TRUE,"Basic";#N/A,#N/A,TRUE,"EXT-TABLE";#N/A,#N/A,TRUE,"STEEL";#N/A,#N/A,TRUE,"INT-Table";#N/A,#N/A,TRUE,"STEEL";#N/A,#N/A,TRUE,"Door"}</definedName>
    <definedName name="cost_3_4" hidden="1">{#N/A,#N/A,TRUE,"Basic";#N/A,#N/A,TRUE,"EXT-TABLE";#N/A,#N/A,TRUE,"STEEL";#N/A,#N/A,TRUE,"INT-Table";#N/A,#N/A,TRUE,"STEEL";#N/A,#N/A,TRUE,"Door"}</definedName>
    <definedName name="cost_3_5" hidden="1">{#N/A,#N/A,TRUE,"Basic";#N/A,#N/A,TRUE,"EXT-TABLE";#N/A,#N/A,TRUE,"STEEL";#N/A,#N/A,TRUE,"INT-Table";#N/A,#N/A,TRUE,"STEEL";#N/A,#N/A,TRUE,"Door"}</definedName>
    <definedName name="cost_4" hidden="1">{#N/A,#N/A,TRUE,"Basic";#N/A,#N/A,TRUE,"EXT-TABLE";#N/A,#N/A,TRUE,"STEEL";#N/A,#N/A,TRUE,"INT-Table";#N/A,#N/A,TRUE,"STEEL";#N/A,#N/A,TRUE,"Door"}</definedName>
    <definedName name="cost_4_1" hidden="1">{#N/A,#N/A,TRUE,"Basic";#N/A,#N/A,TRUE,"EXT-TABLE";#N/A,#N/A,TRUE,"STEEL";#N/A,#N/A,TRUE,"INT-Table";#N/A,#N/A,TRUE,"STEEL";#N/A,#N/A,TRUE,"Door"}</definedName>
    <definedName name="cost_4_1_1" hidden="1">{#N/A,#N/A,TRUE,"Basic";#N/A,#N/A,TRUE,"EXT-TABLE";#N/A,#N/A,TRUE,"STEEL";#N/A,#N/A,TRUE,"INT-Table";#N/A,#N/A,TRUE,"STEEL";#N/A,#N/A,TRUE,"Door"}</definedName>
    <definedName name="cost_4_1_2" hidden="1">{#N/A,#N/A,TRUE,"Basic";#N/A,#N/A,TRUE,"EXT-TABLE";#N/A,#N/A,TRUE,"STEEL";#N/A,#N/A,TRUE,"INT-Table";#N/A,#N/A,TRUE,"STEEL";#N/A,#N/A,TRUE,"Door"}</definedName>
    <definedName name="cost_4_1_3" hidden="1">{#N/A,#N/A,TRUE,"Basic";#N/A,#N/A,TRUE,"EXT-TABLE";#N/A,#N/A,TRUE,"STEEL";#N/A,#N/A,TRUE,"INT-Table";#N/A,#N/A,TRUE,"STEEL";#N/A,#N/A,TRUE,"Door"}</definedName>
    <definedName name="cost_4_1_4" hidden="1">{#N/A,#N/A,TRUE,"Basic";#N/A,#N/A,TRUE,"EXT-TABLE";#N/A,#N/A,TRUE,"STEEL";#N/A,#N/A,TRUE,"INT-Table";#N/A,#N/A,TRUE,"STEEL";#N/A,#N/A,TRUE,"Door"}</definedName>
    <definedName name="cost_4_1_5" hidden="1">{#N/A,#N/A,TRUE,"Basic";#N/A,#N/A,TRUE,"EXT-TABLE";#N/A,#N/A,TRUE,"STEEL";#N/A,#N/A,TRUE,"INT-Table";#N/A,#N/A,TRUE,"STEEL";#N/A,#N/A,TRUE,"Door"}</definedName>
    <definedName name="cost_4_2" hidden="1">{#N/A,#N/A,TRUE,"Basic";#N/A,#N/A,TRUE,"EXT-TABLE";#N/A,#N/A,TRUE,"STEEL";#N/A,#N/A,TRUE,"INT-Table";#N/A,#N/A,TRUE,"STEEL";#N/A,#N/A,TRUE,"Door"}</definedName>
    <definedName name="cost_4_2_1" hidden="1">{#N/A,#N/A,TRUE,"Basic";#N/A,#N/A,TRUE,"EXT-TABLE";#N/A,#N/A,TRUE,"STEEL";#N/A,#N/A,TRUE,"INT-Table";#N/A,#N/A,TRUE,"STEEL";#N/A,#N/A,TRUE,"Door"}</definedName>
    <definedName name="cost_4_2_2" hidden="1">{#N/A,#N/A,TRUE,"Basic";#N/A,#N/A,TRUE,"EXT-TABLE";#N/A,#N/A,TRUE,"STEEL";#N/A,#N/A,TRUE,"INT-Table";#N/A,#N/A,TRUE,"STEEL";#N/A,#N/A,TRUE,"Door"}</definedName>
    <definedName name="cost_4_2_3" hidden="1">{#N/A,#N/A,TRUE,"Basic";#N/A,#N/A,TRUE,"EXT-TABLE";#N/A,#N/A,TRUE,"STEEL";#N/A,#N/A,TRUE,"INT-Table";#N/A,#N/A,TRUE,"STEEL";#N/A,#N/A,TRUE,"Door"}</definedName>
    <definedName name="cost_4_2_4" hidden="1">{#N/A,#N/A,TRUE,"Basic";#N/A,#N/A,TRUE,"EXT-TABLE";#N/A,#N/A,TRUE,"STEEL";#N/A,#N/A,TRUE,"INT-Table";#N/A,#N/A,TRUE,"STEEL";#N/A,#N/A,TRUE,"Door"}</definedName>
    <definedName name="cost_4_2_5" hidden="1">{#N/A,#N/A,TRUE,"Basic";#N/A,#N/A,TRUE,"EXT-TABLE";#N/A,#N/A,TRUE,"STEEL";#N/A,#N/A,TRUE,"INT-Table";#N/A,#N/A,TRUE,"STEEL";#N/A,#N/A,TRUE,"Door"}</definedName>
    <definedName name="cost_4_3" hidden="1">{#N/A,#N/A,TRUE,"Basic";#N/A,#N/A,TRUE,"EXT-TABLE";#N/A,#N/A,TRUE,"STEEL";#N/A,#N/A,TRUE,"INT-Table";#N/A,#N/A,TRUE,"STEEL";#N/A,#N/A,TRUE,"Door"}</definedName>
    <definedName name="cost_4_4" hidden="1">{#N/A,#N/A,TRUE,"Basic";#N/A,#N/A,TRUE,"EXT-TABLE";#N/A,#N/A,TRUE,"STEEL";#N/A,#N/A,TRUE,"INT-Table";#N/A,#N/A,TRUE,"STEEL";#N/A,#N/A,TRUE,"Door"}</definedName>
    <definedName name="cost_4_5" hidden="1">{#N/A,#N/A,TRUE,"Basic";#N/A,#N/A,TRUE,"EXT-TABLE";#N/A,#N/A,TRUE,"STEEL";#N/A,#N/A,TRUE,"INT-Table";#N/A,#N/A,TRUE,"STEEL";#N/A,#N/A,TRUE,"Door"}</definedName>
    <definedName name="cost_5" hidden="1">{#N/A,#N/A,TRUE,"Basic";#N/A,#N/A,TRUE,"EXT-TABLE";#N/A,#N/A,TRUE,"STEEL";#N/A,#N/A,TRUE,"INT-Table";#N/A,#N/A,TRUE,"STEEL";#N/A,#N/A,TRUE,"Door"}</definedName>
    <definedName name="cost_5_1" hidden="1">{#N/A,#N/A,TRUE,"Basic";#N/A,#N/A,TRUE,"EXT-TABLE";#N/A,#N/A,TRUE,"STEEL";#N/A,#N/A,TRUE,"INT-Table";#N/A,#N/A,TRUE,"STEEL";#N/A,#N/A,TRUE,"Door"}</definedName>
    <definedName name="cost_5_1_1" hidden="1">{#N/A,#N/A,TRUE,"Basic";#N/A,#N/A,TRUE,"EXT-TABLE";#N/A,#N/A,TRUE,"STEEL";#N/A,#N/A,TRUE,"INT-Table";#N/A,#N/A,TRUE,"STEEL";#N/A,#N/A,TRUE,"Door"}</definedName>
    <definedName name="cost_5_1_2" hidden="1">{#N/A,#N/A,TRUE,"Basic";#N/A,#N/A,TRUE,"EXT-TABLE";#N/A,#N/A,TRUE,"STEEL";#N/A,#N/A,TRUE,"INT-Table";#N/A,#N/A,TRUE,"STEEL";#N/A,#N/A,TRUE,"Door"}</definedName>
    <definedName name="cost_5_1_3" hidden="1">{#N/A,#N/A,TRUE,"Basic";#N/A,#N/A,TRUE,"EXT-TABLE";#N/A,#N/A,TRUE,"STEEL";#N/A,#N/A,TRUE,"INT-Table";#N/A,#N/A,TRUE,"STEEL";#N/A,#N/A,TRUE,"Door"}</definedName>
    <definedName name="cost_5_1_4" hidden="1">{#N/A,#N/A,TRUE,"Basic";#N/A,#N/A,TRUE,"EXT-TABLE";#N/A,#N/A,TRUE,"STEEL";#N/A,#N/A,TRUE,"INT-Table";#N/A,#N/A,TRUE,"STEEL";#N/A,#N/A,TRUE,"Door"}</definedName>
    <definedName name="cost_5_1_5" hidden="1">{#N/A,#N/A,TRUE,"Basic";#N/A,#N/A,TRUE,"EXT-TABLE";#N/A,#N/A,TRUE,"STEEL";#N/A,#N/A,TRUE,"INT-Table";#N/A,#N/A,TRUE,"STEEL";#N/A,#N/A,TRUE,"Door"}</definedName>
    <definedName name="cost_5_2" hidden="1">{#N/A,#N/A,TRUE,"Basic";#N/A,#N/A,TRUE,"EXT-TABLE";#N/A,#N/A,TRUE,"STEEL";#N/A,#N/A,TRUE,"INT-Table";#N/A,#N/A,TRUE,"STEEL";#N/A,#N/A,TRUE,"Door"}</definedName>
    <definedName name="cost_5_2_1" hidden="1">{#N/A,#N/A,TRUE,"Basic";#N/A,#N/A,TRUE,"EXT-TABLE";#N/A,#N/A,TRUE,"STEEL";#N/A,#N/A,TRUE,"INT-Table";#N/A,#N/A,TRUE,"STEEL";#N/A,#N/A,TRUE,"Door"}</definedName>
    <definedName name="cost_5_2_2" hidden="1">{#N/A,#N/A,TRUE,"Basic";#N/A,#N/A,TRUE,"EXT-TABLE";#N/A,#N/A,TRUE,"STEEL";#N/A,#N/A,TRUE,"INT-Table";#N/A,#N/A,TRUE,"STEEL";#N/A,#N/A,TRUE,"Door"}</definedName>
    <definedName name="cost_5_2_3" hidden="1">{#N/A,#N/A,TRUE,"Basic";#N/A,#N/A,TRUE,"EXT-TABLE";#N/A,#N/A,TRUE,"STEEL";#N/A,#N/A,TRUE,"INT-Table";#N/A,#N/A,TRUE,"STEEL";#N/A,#N/A,TRUE,"Door"}</definedName>
    <definedName name="cost_5_2_4" hidden="1">{#N/A,#N/A,TRUE,"Basic";#N/A,#N/A,TRUE,"EXT-TABLE";#N/A,#N/A,TRUE,"STEEL";#N/A,#N/A,TRUE,"INT-Table";#N/A,#N/A,TRUE,"STEEL";#N/A,#N/A,TRUE,"Door"}</definedName>
    <definedName name="cost_5_2_5" hidden="1">{#N/A,#N/A,TRUE,"Basic";#N/A,#N/A,TRUE,"EXT-TABLE";#N/A,#N/A,TRUE,"STEEL";#N/A,#N/A,TRUE,"INT-Table";#N/A,#N/A,TRUE,"STEEL";#N/A,#N/A,TRUE,"Door"}</definedName>
    <definedName name="cost_5_3" hidden="1">{#N/A,#N/A,TRUE,"Basic";#N/A,#N/A,TRUE,"EXT-TABLE";#N/A,#N/A,TRUE,"STEEL";#N/A,#N/A,TRUE,"INT-Table";#N/A,#N/A,TRUE,"STEEL";#N/A,#N/A,TRUE,"Door"}</definedName>
    <definedName name="cost_5_4" hidden="1">{#N/A,#N/A,TRUE,"Basic";#N/A,#N/A,TRUE,"EXT-TABLE";#N/A,#N/A,TRUE,"STEEL";#N/A,#N/A,TRUE,"INT-Table";#N/A,#N/A,TRUE,"STEEL";#N/A,#N/A,TRUE,"Door"}</definedName>
    <definedName name="cost_5_5" hidden="1">{#N/A,#N/A,TRUE,"Basic";#N/A,#N/A,TRUE,"EXT-TABLE";#N/A,#N/A,TRUE,"STEEL";#N/A,#N/A,TRUE,"INT-Table";#N/A,#N/A,TRUE,"STEEL";#N/A,#N/A,TRUE,"Door"}</definedName>
    <definedName name="COST2" hidden="1">{#N/A,#N/A,TRUE,"Basic";#N/A,#N/A,TRUE,"EXT-TABLE";#N/A,#N/A,TRUE,"STEEL";#N/A,#N/A,TRUE,"INT-Table";#N/A,#N/A,TRUE,"STEEL";#N/A,#N/A,TRUE,"Door"}</definedName>
    <definedName name="COST2_1" hidden="1">{#N/A,#N/A,TRUE,"Basic";#N/A,#N/A,TRUE,"EXT-TABLE";#N/A,#N/A,TRUE,"STEEL";#N/A,#N/A,TRUE,"INT-Table";#N/A,#N/A,TRUE,"STEEL";#N/A,#N/A,TRUE,"Door"}</definedName>
    <definedName name="COST2_1_1" hidden="1">{#N/A,#N/A,TRUE,"Basic";#N/A,#N/A,TRUE,"EXT-TABLE";#N/A,#N/A,TRUE,"STEEL";#N/A,#N/A,TRUE,"INT-Table";#N/A,#N/A,TRUE,"STEEL";#N/A,#N/A,TRUE,"Door"}</definedName>
    <definedName name="COST2_1_1_1" hidden="1">{#N/A,#N/A,TRUE,"Basic";#N/A,#N/A,TRUE,"EXT-TABLE";#N/A,#N/A,TRUE,"STEEL";#N/A,#N/A,TRUE,"INT-Table";#N/A,#N/A,TRUE,"STEEL";#N/A,#N/A,TRUE,"Door"}</definedName>
    <definedName name="COST2_1_1_2" hidden="1">{#N/A,#N/A,TRUE,"Basic";#N/A,#N/A,TRUE,"EXT-TABLE";#N/A,#N/A,TRUE,"STEEL";#N/A,#N/A,TRUE,"INT-Table";#N/A,#N/A,TRUE,"STEEL";#N/A,#N/A,TRUE,"Door"}</definedName>
    <definedName name="COST2_1_1_3" hidden="1">{#N/A,#N/A,TRUE,"Basic";#N/A,#N/A,TRUE,"EXT-TABLE";#N/A,#N/A,TRUE,"STEEL";#N/A,#N/A,TRUE,"INT-Table";#N/A,#N/A,TRUE,"STEEL";#N/A,#N/A,TRUE,"Door"}</definedName>
    <definedName name="COST2_1_1_4" hidden="1">{#N/A,#N/A,TRUE,"Basic";#N/A,#N/A,TRUE,"EXT-TABLE";#N/A,#N/A,TRUE,"STEEL";#N/A,#N/A,TRUE,"INT-Table";#N/A,#N/A,TRUE,"STEEL";#N/A,#N/A,TRUE,"Door"}</definedName>
    <definedName name="COST2_1_1_5" hidden="1">{#N/A,#N/A,TRUE,"Basic";#N/A,#N/A,TRUE,"EXT-TABLE";#N/A,#N/A,TRUE,"STEEL";#N/A,#N/A,TRUE,"INT-Table";#N/A,#N/A,TRUE,"STEEL";#N/A,#N/A,TRUE,"Door"}</definedName>
    <definedName name="COST2_1_2" hidden="1">{#N/A,#N/A,TRUE,"Basic";#N/A,#N/A,TRUE,"EXT-TABLE";#N/A,#N/A,TRUE,"STEEL";#N/A,#N/A,TRUE,"INT-Table";#N/A,#N/A,TRUE,"STEEL";#N/A,#N/A,TRUE,"Door"}</definedName>
    <definedName name="COST2_1_2_1" hidden="1">{#N/A,#N/A,TRUE,"Basic";#N/A,#N/A,TRUE,"EXT-TABLE";#N/A,#N/A,TRUE,"STEEL";#N/A,#N/A,TRUE,"INT-Table";#N/A,#N/A,TRUE,"STEEL";#N/A,#N/A,TRUE,"Door"}</definedName>
    <definedName name="COST2_1_2_2" hidden="1">{#N/A,#N/A,TRUE,"Basic";#N/A,#N/A,TRUE,"EXT-TABLE";#N/A,#N/A,TRUE,"STEEL";#N/A,#N/A,TRUE,"INT-Table";#N/A,#N/A,TRUE,"STEEL";#N/A,#N/A,TRUE,"Door"}</definedName>
    <definedName name="COST2_1_2_3" hidden="1">{#N/A,#N/A,TRUE,"Basic";#N/A,#N/A,TRUE,"EXT-TABLE";#N/A,#N/A,TRUE,"STEEL";#N/A,#N/A,TRUE,"INT-Table";#N/A,#N/A,TRUE,"STEEL";#N/A,#N/A,TRUE,"Door"}</definedName>
    <definedName name="COST2_1_2_4" hidden="1">{#N/A,#N/A,TRUE,"Basic";#N/A,#N/A,TRUE,"EXT-TABLE";#N/A,#N/A,TRUE,"STEEL";#N/A,#N/A,TRUE,"INT-Table";#N/A,#N/A,TRUE,"STEEL";#N/A,#N/A,TRUE,"Door"}</definedName>
    <definedName name="COST2_1_2_5" hidden="1">{#N/A,#N/A,TRUE,"Basic";#N/A,#N/A,TRUE,"EXT-TABLE";#N/A,#N/A,TRUE,"STEEL";#N/A,#N/A,TRUE,"INT-Table";#N/A,#N/A,TRUE,"STEEL";#N/A,#N/A,TRUE,"Door"}</definedName>
    <definedName name="COST2_1_3" hidden="1">{#N/A,#N/A,TRUE,"Basic";#N/A,#N/A,TRUE,"EXT-TABLE";#N/A,#N/A,TRUE,"STEEL";#N/A,#N/A,TRUE,"INT-Table";#N/A,#N/A,TRUE,"STEEL";#N/A,#N/A,TRUE,"Door"}</definedName>
    <definedName name="COST2_1_4" hidden="1">{#N/A,#N/A,TRUE,"Basic";#N/A,#N/A,TRUE,"EXT-TABLE";#N/A,#N/A,TRUE,"STEEL";#N/A,#N/A,TRUE,"INT-Table";#N/A,#N/A,TRUE,"STEEL";#N/A,#N/A,TRUE,"Door"}</definedName>
    <definedName name="COST2_1_5" hidden="1">{#N/A,#N/A,TRUE,"Basic";#N/A,#N/A,TRUE,"EXT-TABLE";#N/A,#N/A,TRUE,"STEEL";#N/A,#N/A,TRUE,"INT-Table";#N/A,#N/A,TRUE,"STEEL";#N/A,#N/A,TRUE,"Door"}</definedName>
    <definedName name="COST2_2" hidden="1">{#N/A,#N/A,TRUE,"Basic";#N/A,#N/A,TRUE,"EXT-TABLE";#N/A,#N/A,TRUE,"STEEL";#N/A,#N/A,TRUE,"INT-Table";#N/A,#N/A,TRUE,"STEEL";#N/A,#N/A,TRUE,"Door"}</definedName>
    <definedName name="COST2_2_1" hidden="1">{#N/A,#N/A,TRUE,"Basic";#N/A,#N/A,TRUE,"EXT-TABLE";#N/A,#N/A,TRUE,"STEEL";#N/A,#N/A,TRUE,"INT-Table";#N/A,#N/A,TRUE,"STEEL";#N/A,#N/A,TRUE,"Door"}</definedName>
    <definedName name="COST2_2_1_1" hidden="1">{#N/A,#N/A,TRUE,"Basic";#N/A,#N/A,TRUE,"EXT-TABLE";#N/A,#N/A,TRUE,"STEEL";#N/A,#N/A,TRUE,"INT-Table";#N/A,#N/A,TRUE,"STEEL";#N/A,#N/A,TRUE,"Door"}</definedName>
    <definedName name="COST2_2_1_2" hidden="1">{#N/A,#N/A,TRUE,"Basic";#N/A,#N/A,TRUE,"EXT-TABLE";#N/A,#N/A,TRUE,"STEEL";#N/A,#N/A,TRUE,"INT-Table";#N/A,#N/A,TRUE,"STEEL";#N/A,#N/A,TRUE,"Door"}</definedName>
    <definedName name="COST2_2_1_3" hidden="1">{#N/A,#N/A,TRUE,"Basic";#N/A,#N/A,TRUE,"EXT-TABLE";#N/A,#N/A,TRUE,"STEEL";#N/A,#N/A,TRUE,"INT-Table";#N/A,#N/A,TRUE,"STEEL";#N/A,#N/A,TRUE,"Door"}</definedName>
    <definedName name="COST2_2_1_4" hidden="1">{#N/A,#N/A,TRUE,"Basic";#N/A,#N/A,TRUE,"EXT-TABLE";#N/A,#N/A,TRUE,"STEEL";#N/A,#N/A,TRUE,"INT-Table";#N/A,#N/A,TRUE,"STEEL";#N/A,#N/A,TRUE,"Door"}</definedName>
    <definedName name="COST2_2_1_5" hidden="1">{#N/A,#N/A,TRUE,"Basic";#N/A,#N/A,TRUE,"EXT-TABLE";#N/A,#N/A,TRUE,"STEEL";#N/A,#N/A,TRUE,"INT-Table";#N/A,#N/A,TRUE,"STEEL";#N/A,#N/A,TRUE,"Door"}</definedName>
    <definedName name="COST2_2_2" hidden="1">{#N/A,#N/A,TRUE,"Basic";#N/A,#N/A,TRUE,"EXT-TABLE";#N/A,#N/A,TRUE,"STEEL";#N/A,#N/A,TRUE,"INT-Table";#N/A,#N/A,TRUE,"STEEL";#N/A,#N/A,TRUE,"Door"}</definedName>
    <definedName name="COST2_2_2_1" hidden="1">{#N/A,#N/A,TRUE,"Basic";#N/A,#N/A,TRUE,"EXT-TABLE";#N/A,#N/A,TRUE,"STEEL";#N/A,#N/A,TRUE,"INT-Table";#N/A,#N/A,TRUE,"STEEL";#N/A,#N/A,TRUE,"Door"}</definedName>
    <definedName name="COST2_2_2_2" hidden="1">{#N/A,#N/A,TRUE,"Basic";#N/A,#N/A,TRUE,"EXT-TABLE";#N/A,#N/A,TRUE,"STEEL";#N/A,#N/A,TRUE,"INT-Table";#N/A,#N/A,TRUE,"STEEL";#N/A,#N/A,TRUE,"Door"}</definedName>
    <definedName name="COST2_2_2_3" hidden="1">{#N/A,#N/A,TRUE,"Basic";#N/A,#N/A,TRUE,"EXT-TABLE";#N/A,#N/A,TRUE,"STEEL";#N/A,#N/A,TRUE,"INT-Table";#N/A,#N/A,TRUE,"STEEL";#N/A,#N/A,TRUE,"Door"}</definedName>
    <definedName name="COST2_2_2_4" hidden="1">{#N/A,#N/A,TRUE,"Basic";#N/A,#N/A,TRUE,"EXT-TABLE";#N/A,#N/A,TRUE,"STEEL";#N/A,#N/A,TRUE,"INT-Table";#N/A,#N/A,TRUE,"STEEL";#N/A,#N/A,TRUE,"Door"}</definedName>
    <definedName name="COST2_2_2_5" hidden="1">{#N/A,#N/A,TRUE,"Basic";#N/A,#N/A,TRUE,"EXT-TABLE";#N/A,#N/A,TRUE,"STEEL";#N/A,#N/A,TRUE,"INT-Table";#N/A,#N/A,TRUE,"STEEL";#N/A,#N/A,TRUE,"Door"}</definedName>
    <definedName name="COST2_2_3" hidden="1">{#N/A,#N/A,TRUE,"Basic";#N/A,#N/A,TRUE,"EXT-TABLE";#N/A,#N/A,TRUE,"STEEL";#N/A,#N/A,TRUE,"INT-Table";#N/A,#N/A,TRUE,"STEEL";#N/A,#N/A,TRUE,"Door"}</definedName>
    <definedName name="COST2_2_4" hidden="1">{#N/A,#N/A,TRUE,"Basic";#N/A,#N/A,TRUE,"EXT-TABLE";#N/A,#N/A,TRUE,"STEEL";#N/A,#N/A,TRUE,"INT-Table";#N/A,#N/A,TRUE,"STEEL";#N/A,#N/A,TRUE,"Door"}</definedName>
    <definedName name="COST2_2_5" hidden="1">{#N/A,#N/A,TRUE,"Basic";#N/A,#N/A,TRUE,"EXT-TABLE";#N/A,#N/A,TRUE,"STEEL";#N/A,#N/A,TRUE,"INT-Table";#N/A,#N/A,TRUE,"STEEL";#N/A,#N/A,TRUE,"Door"}</definedName>
    <definedName name="COST2_3" hidden="1">{#N/A,#N/A,TRUE,"Basic";#N/A,#N/A,TRUE,"EXT-TABLE";#N/A,#N/A,TRUE,"STEEL";#N/A,#N/A,TRUE,"INT-Table";#N/A,#N/A,TRUE,"STEEL";#N/A,#N/A,TRUE,"Door"}</definedName>
    <definedName name="COST2_3_1" hidden="1">{#N/A,#N/A,TRUE,"Basic";#N/A,#N/A,TRUE,"EXT-TABLE";#N/A,#N/A,TRUE,"STEEL";#N/A,#N/A,TRUE,"INT-Table";#N/A,#N/A,TRUE,"STEEL";#N/A,#N/A,TRUE,"Door"}</definedName>
    <definedName name="COST2_3_1_1" hidden="1">{#N/A,#N/A,TRUE,"Basic";#N/A,#N/A,TRUE,"EXT-TABLE";#N/A,#N/A,TRUE,"STEEL";#N/A,#N/A,TRUE,"INT-Table";#N/A,#N/A,TRUE,"STEEL";#N/A,#N/A,TRUE,"Door"}</definedName>
    <definedName name="COST2_3_1_2" hidden="1">{#N/A,#N/A,TRUE,"Basic";#N/A,#N/A,TRUE,"EXT-TABLE";#N/A,#N/A,TRUE,"STEEL";#N/A,#N/A,TRUE,"INT-Table";#N/A,#N/A,TRUE,"STEEL";#N/A,#N/A,TRUE,"Door"}</definedName>
    <definedName name="COST2_3_1_3" hidden="1">{#N/A,#N/A,TRUE,"Basic";#N/A,#N/A,TRUE,"EXT-TABLE";#N/A,#N/A,TRUE,"STEEL";#N/A,#N/A,TRUE,"INT-Table";#N/A,#N/A,TRUE,"STEEL";#N/A,#N/A,TRUE,"Door"}</definedName>
    <definedName name="COST2_3_1_4" hidden="1">{#N/A,#N/A,TRUE,"Basic";#N/A,#N/A,TRUE,"EXT-TABLE";#N/A,#N/A,TRUE,"STEEL";#N/A,#N/A,TRUE,"INT-Table";#N/A,#N/A,TRUE,"STEEL";#N/A,#N/A,TRUE,"Door"}</definedName>
    <definedName name="COST2_3_1_5" hidden="1">{#N/A,#N/A,TRUE,"Basic";#N/A,#N/A,TRUE,"EXT-TABLE";#N/A,#N/A,TRUE,"STEEL";#N/A,#N/A,TRUE,"INT-Table";#N/A,#N/A,TRUE,"STEEL";#N/A,#N/A,TRUE,"Door"}</definedName>
    <definedName name="COST2_3_2" hidden="1">{#N/A,#N/A,TRUE,"Basic";#N/A,#N/A,TRUE,"EXT-TABLE";#N/A,#N/A,TRUE,"STEEL";#N/A,#N/A,TRUE,"INT-Table";#N/A,#N/A,TRUE,"STEEL";#N/A,#N/A,TRUE,"Door"}</definedName>
    <definedName name="COST2_3_2_1" hidden="1">{#N/A,#N/A,TRUE,"Basic";#N/A,#N/A,TRUE,"EXT-TABLE";#N/A,#N/A,TRUE,"STEEL";#N/A,#N/A,TRUE,"INT-Table";#N/A,#N/A,TRUE,"STEEL";#N/A,#N/A,TRUE,"Door"}</definedName>
    <definedName name="COST2_3_2_2" hidden="1">{#N/A,#N/A,TRUE,"Basic";#N/A,#N/A,TRUE,"EXT-TABLE";#N/A,#N/A,TRUE,"STEEL";#N/A,#N/A,TRUE,"INT-Table";#N/A,#N/A,TRUE,"STEEL";#N/A,#N/A,TRUE,"Door"}</definedName>
    <definedName name="COST2_3_2_3" hidden="1">{#N/A,#N/A,TRUE,"Basic";#N/A,#N/A,TRUE,"EXT-TABLE";#N/A,#N/A,TRUE,"STEEL";#N/A,#N/A,TRUE,"INT-Table";#N/A,#N/A,TRUE,"STEEL";#N/A,#N/A,TRUE,"Door"}</definedName>
    <definedName name="COST2_3_2_4" hidden="1">{#N/A,#N/A,TRUE,"Basic";#N/A,#N/A,TRUE,"EXT-TABLE";#N/A,#N/A,TRUE,"STEEL";#N/A,#N/A,TRUE,"INT-Table";#N/A,#N/A,TRUE,"STEEL";#N/A,#N/A,TRUE,"Door"}</definedName>
    <definedName name="COST2_3_2_5" hidden="1">{#N/A,#N/A,TRUE,"Basic";#N/A,#N/A,TRUE,"EXT-TABLE";#N/A,#N/A,TRUE,"STEEL";#N/A,#N/A,TRUE,"INT-Table";#N/A,#N/A,TRUE,"STEEL";#N/A,#N/A,TRUE,"Door"}</definedName>
    <definedName name="COST2_3_3" hidden="1">{#N/A,#N/A,TRUE,"Basic";#N/A,#N/A,TRUE,"EXT-TABLE";#N/A,#N/A,TRUE,"STEEL";#N/A,#N/A,TRUE,"INT-Table";#N/A,#N/A,TRUE,"STEEL";#N/A,#N/A,TRUE,"Door"}</definedName>
    <definedName name="COST2_3_4" hidden="1">{#N/A,#N/A,TRUE,"Basic";#N/A,#N/A,TRUE,"EXT-TABLE";#N/A,#N/A,TRUE,"STEEL";#N/A,#N/A,TRUE,"INT-Table";#N/A,#N/A,TRUE,"STEEL";#N/A,#N/A,TRUE,"Door"}</definedName>
    <definedName name="COST2_3_5" hidden="1">{#N/A,#N/A,TRUE,"Basic";#N/A,#N/A,TRUE,"EXT-TABLE";#N/A,#N/A,TRUE,"STEEL";#N/A,#N/A,TRUE,"INT-Table";#N/A,#N/A,TRUE,"STEEL";#N/A,#N/A,TRUE,"Door"}</definedName>
    <definedName name="COST2_4" hidden="1">{#N/A,#N/A,TRUE,"Basic";#N/A,#N/A,TRUE,"EXT-TABLE";#N/A,#N/A,TRUE,"STEEL";#N/A,#N/A,TRUE,"INT-Table";#N/A,#N/A,TRUE,"STEEL";#N/A,#N/A,TRUE,"Door"}</definedName>
    <definedName name="COST2_4_1" hidden="1">{#N/A,#N/A,TRUE,"Basic";#N/A,#N/A,TRUE,"EXT-TABLE";#N/A,#N/A,TRUE,"STEEL";#N/A,#N/A,TRUE,"INT-Table";#N/A,#N/A,TRUE,"STEEL";#N/A,#N/A,TRUE,"Door"}</definedName>
    <definedName name="COST2_4_1_1" hidden="1">{#N/A,#N/A,TRUE,"Basic";#N/A,#N/A,TRUE,"EXT-TABLE";#N/A,#N/A,TRUE,"STEEL";#N/A,#N/A,TRUE,"INT-Table";#N/A,#N/A,TRUE,"STEEL";#N/A,#N/A,TRUE,"Door"}</definedName>
    <definedName name="COST2_4_1_2" hidden="1">{#N/A,#N/A,TRUE,"Basic";#N/A,#N/A,TRUE,"EXT-TABLE";#N/A,#N/A,TRUE,"STEEL";#N/A,#N/A,TRUE,"INT-Table";#N/A,#N/A,TRUE,"STEEL";#N/A,#N/A,TRUE,"Door"}</definedName>
    <definedName name="COST2_4_1_3" hidden="1">{#N/A,#N/A,TRUE,"Basic";#N/A,#N/A,TRUE,"EXT-TABLE";#N/A,#N/A,TRUE,"STEEL";#N/A,#N/A,TRUE,"INT-Table";#N/A,#N/A,TRUE,"STEEL";#N/A,#N/A,TRUE,"Door"}</definedName>
    <definedName name="COST2_4_1_4" hidden="1">{#N/A,#N/A,TRUE,"Basic";#N/A,#N/A,TRUE,"EXT-TABLE";#N/A,#N/A,TRUE,"STEEL";#N/A,#N/A,TRUE,"INT-Table";#N/A,#N/A,TRUE,"STEEL";#N/A,#N/A,TRUE,"Door"}</definedName>
    <definedName name="COST2_4_1_5" hidden="1">{#N/A,#N/A,TRUE,"Basic";#N/A,#N/A,TRUE,"EXT-TABLE";#N/A,#N/A,TRUE,"STEEL";#N/A,#N/A,TRUE,"INT-Table";#N/A,#N/A,TRUE,"STEEL";#N/A,#N/A,TRUE,"Door"}</definedName>
    <definedName name="COST2_4_2" hidden="1">{#N/A,#N/A,TRUE,"Basic";#N/A,#N/A,TRUE,"EXT-TABLE";#N/A,#N/A,TRUE,"STEEL";#N/A,#N/A,TRUE,"INT-Table";#N/A,#N/A,TRUE,"STEEL";#N/A,#N/A,TRUE,"Door"}</definedName>
    <definedName name="COST2_4_2_1" hidden="1">{#N/A,#N/A,TRUE,"Basic";#N/A,#N/A,TRUE,"EXT-TABLE";#N/A,#N/A,TRUE,"STEEL";#N/A,#N/A,TRUE,"INT-Table";#N/A,#N/A,TRUE,"STEEL";#N/A,#N/A,TRUE,"Door"}</definedName>
    <definedName name="COST2_4_2_2" hidden="1">{#N/A,#N/A,TRUE,"Basic";#N/A,#N/A,TRUE,"EXT-TABLE";#N/A,#N/A,TRUE,"STEEL";#N/A,#N/A,TRUE,"INT-Table";#N/A,#N/A,TRUE,"STEEL";#N/A,#N/A,TRUE,"Door"}</definedName>
    <definedName name="COST2_4_2_3" hidden="1">{#N/A,#N/A,TRUE,"Basic";#N/A,#N/A,TRUE,"EXT-TABLE";#N/A,#N/A,TRUE,"STEEL";#N/A,#N/A,TRUE,"INT-Table";#N/A,#N/A,TRUE,"STEEL";#N/A,#N/A,TRUE,"Door"}</definedName>
    <definedName name="COST2_4_2_4" hidden="1">{#N/A,#N/A,TRUE,"Basic";#N/A,#N/A,TRUE,"EXT-TABLE";#N/A,#N/A,TRUE,"STEEL";#N/A,#N/A,TRUE,"INT-Table";#N/A,#N/A,TRUE,"STEEL";#N/A,#N/A,TRUE,"Door"}</definedName>
    <definedName name="COST2_4_2_5" hidden="1">{#N/A,#N/A,TRUE,"Basic";#N/A,#N/A,TRUE,"EXT-TABLE";#N/A,#N/A,TRUE,"STEEL";#N/A,#N/A,TRUE,"INT-Table";#N/A,#N/A,TRUE,"STEEL";#N/A,#N/A,TRUE,"Door"}</definedName>
    <definedName name="COST2_4_3" hidden="1">{#N/A,#N/A,TRUE,"Basic";#N/A,#N/A,TRUE,"EXT-TABLE";#N/A,#N/A,TRUE,"STEEL";#N/A,#N/A,TRUE,"INT-Table";#N/A,#N/A,TRUE,"STEEL";#N/A,#N/A,TRUE,"Door"}</definedName>
    <definedName name="COST2_4_4" hidden="1">{#N/A,#N/A,TRUE,"Basic";#N/A,#N/A,TRUE,"EXT-TABLE";#N/A,#N/A,TRUE,"STEEL";#N/A,#N/A,TRUE,"INT-Table";#N/A,#N/A,TRUE,"STEEL";#N/A,#N/A,TRUE,"Door"}</definedName>
    <definedName name="COST2_4_5" hidden="1">{#N/A,#N/A,TRUE,"Basic";#N/A,#N/A,TRUE,"EXT-TABLE";#N/A,#N/A,TRUE,"STEEL";#N/A,#N/A,TRUE,"INT-Table";#N/A,#N/A,TRUE,"STEEL";#N/A,#N/A,TRUE,"Door"}</definedName>
    <definedName name="COST2_5" hidden="1">{#N/A,#N/A,TRUE,"Basic";#N/A,#N/A,TRUE,"EXT-TABLE";#N/A,#N/A,TRUE,"STEEL";#N/A,#N/A,TRUE,"INT-Table";#N/A,#N/A,TRUE,"STEEL";#N/A,#N/A,TRUE,"Door"}</definedName>
    <definedName name="COST2_5_1" hidden="1">{#N/A,#N/A,TRUE,"Basic";#N/A,#N/A,TRUE,"EXT-TABLE";#N/A,#N/A,TRUE,"STEEL";#N/A,#N/A,TRUE,"INT-Table";#N/A,#N/A,TRUE,"STEEL";#N/A,#N/A,TRUE,"Door"}</definedName>
    <definedName name="COST2_5_1_1" hidden="1">{#N/A,#N/A,TRUE,"Basic";#N/A,#N/A,TRUE,"EXT-TABLE";#N/A,#N/A,TRUE,"STEEL";#N/A,#N/A,TRUE,"INT-Table";#N/A,#N/A,TRUE,"STEEL";#N/A,#N/A,TRUE,"Door"}</definedName>
    <definedName name="COST2_5_1_2" hidden="1">{#N/A,#N/A,TRUE,"Basic";#N/A,#N/A,TRUE,"EXT-TABLE";#N/A,#N/A,TRUE,"STEEL";#N/A,#N/A,TRUE,"INT-Table";#N/A,#N/A,TRUE,"STEEL";#N/A,#N/A,TRUE,"Door"}</definedName>
    <definedName name="COST2_5_1_3" hidden="1">{#N/A,#N/A,TRUE,"Basic";#N/A,#N/A,TRUE,"EXT-TABLE";#N/A,#N/A,TRUE,"STEEL";#N/A,#N/A,TRUE,"INT-Table";#N/A,#N/A,TRUE,"STEEL";#N/A,#N/A,TRUE,"Door"}</definedName>
    <definedName name="COST2_5_1_4" hidden="1">{#N/A,#N/A,TRUE,"Basic";#N/A,#N/A,TRUE,"EXT-TABLE";#N/A,#N/A,TRUE,"STEEL";#N/A,#N/A,TRUE,"INT-Table";#N/A,#N/A,TRUE,"STEEL";#N/A,#N/A,TRUE,"Door"}</definedName>
    <definedName name="COST2_5_1_5" hidden="1">{#N/A,#N/A,TRUE,"Basic";#N/A,#N/A,TRUE,"EXT-TABLE";#N/A,#N/A,TRUE,"STEEL";#N/A,#N/A,TRUE,"INT-Table";#N/A,#N/A,TRUE,"STEEL";#N/A,#N/A,TRUE,"Door"}</definedName>
    <definedName name="COST2_5_2" hidden="1">{#N/A,#N/A,TRUE,"Basic";#N/A,#N/A,TRUE,"EXT-TABLE";#N/A,#N/A,TRUE,"STEEL";#N/A,#N/A,TRUE,"INT-Table";#N/A,#N/A,TRUE,"STEEL";#N/A,#N/A,TRUE,"Door"}</definedName>
    <definedName name="COST2_5_2_1" hidden="1">{#N/A,#N/A,TRUE,"Basic";#N/A,#N/A,TRUE,"EXT-TABLE";#N/A,#N/A,TRUE,"STEEL";#N/A,#N/A,TRUE,"INT-Table";#N/A,#N/A,TRUE,"STEEL";#N/A,#N/A,TRUE,"Door"}</definedName>
    <definedName name="COST2_5_2_2" hidden="1">{#N/A,#N/A,TRUE,"Basic";#N/A,#N/A,TRUE,"EXT-TABLE";#N/A,#N/A,TRUE,"STEEL";#N/A,#N/A,TRUE,"INT-Table";#N/A,#N/A,TRUE,"STEEL";#N/A,#N/A,TRUE,"Door"}</definedName>
    <definedName name="COST2_5_2_3" hidden="1">{#N/A,#N/A,TRUE,"Basic";#N/A,#N/A,TRUE,"EXT-TABLE";#N/A,#N/A,TRUE,"STEEL";#N/A,#N/A,TRUE,"INT-Table";#N/A,#N/A,TRUE,"STEEL";#N/A,#N/A,TRUE,"Door"}</definedName>
    <definedName name="COST2_5_2_4" hidden="1">{#N/A,#N/A,TRUE,"Basic";#N/A,#N/A,TRUE,"EXT-TABLE";#N/A,#N/A,TRUE,"STEEL";#N/A,#N/A,TRUE,"INT-Table";#N/A,#N/A,TRUE,"STEEL";#N/A,#N/A,TRUE,"Door"}</definedName>
    <definedName name="COST2_5_2_5" hidden="1">{#N/A,#N/A,TRUE,"Basic";#N/A,#N/A,TRUE,"EXT-TABLE";#N/A,#N/A,TRUE,"STEEL";#N/A,#N/A,TRUE,"INT-Table";#N/A,#N/A,TRUE,"STEEL";#N/A,#N/A,TRUE,"Door"}</definedName>
    <definedName name="COST2_5_3" hidden="1">{#N/A,#N/A,TRUE,"Basic";#N/A,#N/A,TRUE,"EXT-TABLE";#N/A,#N/A,TRUE,"STEEL";#N/A,#N/A,TRUE,"INT-Table";#N/A,#N/A,TRUE,"STEEL";#N/A,#N/A,TRUE,"Door"}</definedName>
    <definedName name="COST2_5_4" hidden="1">{#N/A,#N/A,TRUE,"Basic";#N/A,#N/A,TRUE,"EXT-TABLE";#N/A,#N/A,TRUE,"STEEL";#N/A,#N/A,TRUE,"INT-Table";#N/A,#N/A,TRUE,"STEEL";#N/A,#N/A,TRUE,"Door"}</definedName>
    <definedName name="COST2_5_5" hidden="1">{#N/A,#N/A,TRUE,"Basic";#N/A,#N/A,TRUE,"EXT-TABLE";#N/A,#N/A,TRUE,"STEEL";#N/A,#N/A,TRUE,"INT-Table";#N/A,#N/A,TRUE,"STEEL";#N/A,#N/A,TRUE,"Door"}</definedName>
    <definedName name="cpf" hidden="1">{#N/A,#N/A,TRUE,"Basic";#N/A,#N/A,TRUE,"EXT-TABLE";#N/A,#N/A,TRUE,"STEEL";#N/A,#N/A,TRUE,"INT-Table";#N/A,#N/A,TRUE,"STEEL";#N/A,#N/A,TRUE,"Door"}</definedName>
    <definedName name="cpf_1" hidden="1">{#N/A,#N/A,TRUE,"Basic";#N/A,#N/A,TRUE,"EXT-TABLE";#N/A,#N/A,TRUE,"STEEL";#N/A,#N/A,TRUE,"INT-Table";#N/A,#N/A,TRUE,"STEEL";#N/A,#N/A,TRUE,"Door"}</definedName>
    <definedName name="cpf_1_1" hidden="1">{#N/A,#N/A,TRUE,"Basic";#N/A,#N/A,TRUE,"EXT-TABLE";#N/A,#N/A,TRUE,"STEEL";#N/A,#N/A,TRUE,"INT-Table";#N/A,#N/A,TRUE,"STEEL";#N/A,#N/A,TRUE,"Door"}</definedName>
    <definedName name="cpf_1_1_1" hidden="1">{#N/A,#N/A,TRUE,"Basic";#N/A,#N/A,TRUE,"EXT-TABLE";#N/A,#N/A,TRUE,"STEEL";#N/A,#N/A,TRUE,"INT-Table";#N/A,#N/A,TRUE,"STEEL";#N/A,#N/A,TRUE,"Door"}</definedName>
    <definedName name="cpf_1_1_2" hidden="1">{#N/A,#N/A,TRUE,"Basic";#N/A,#N/A,TRUE,"EXT-TABLE";#N/A,#N/A,TRUE,"STEEL";#N/A,#N/A,TRUE,"INT-Table";#N/A,#N/A,TRUE,"STEEL";#N/A,#N/A,TRUE,"Door"}</definedName>
    <definedName name="cpf_1_1_3" hidden="1">{#N/A,#N/A,TRUE,"Basic";#N/A,#N/A,TRUE,"EXT-TABLE";#N/A,#N/A,TRUE,"STEEL";#N/A,#N/A,TRUE,"INT-Table";#N/A,#N/A,TRUE,"STEEL";#N/A,#N/A,TRUE,"Door"}</definedName>
    <definedName name="cpf_1_1_4" hidden="1">{#N/A,#N/A,TRUE,"Basic";#N/A,#N/A,TRUE,"EXT-TABLE";#N/A,#N/A,TRUE,"STEEL";#N/A,#N/A,TRUE,"INT-Table";#N/A,#N/A,TRUE,"STEEL";#N/A,#N/A,TRUE,"Door"}</definedName>
    <definedName name="cpf_1_1_5" hidden="1">{#N/A,#N/A,TRUE,"Basic";#N/A,#N/A,TRUE,"EXT-TABLE";#N/A,#N/A,TRUE,"STEEL";#N/A,#N/A,TRUE,"INT-Table";#N/A,#N/A,TRUE,"STEEL";#N/A,#N/A,TRUE,"Door"}</definedName>
    <definedName name="cpf_1_2" hidden="1">{#N/A,#N/A,TRUE,"Basic";#N/A,#N/A,TRUE,"EXT-TABLE";#N/A,#N/A,TRUE,"STEEL";#N/A,#N/A,TRUE,"INT-Table";#N/A,#N/A,TRUE,"STEEL";#N/A,#N/A,TRUE,"Door"}</definedName>
    <definedName name="cpf_1_2_1" hidden="1">{#N/A,#N/A,TRUE,"Basic";#N/A,#N/A,TRUE,"EXT-TABLE";#N/A,#N/A,TRUE,"STEEL";#N/A,#N/A,TRUE,"INT-Table";#N/A,#N/A,TRUE,"STEEL";#N/A,#N/A,TRUE,"Door"}</definedName>
    <definedName name="cpf_1_2_2" hidden="1">{#N/A,#N/A,TRUE,"Basic";#N/A,#N/A,TRUE,"EXT-TABLE";#N/A,#N/A,TRUE,"STEEL";#N/A,#N/A,TRUE,"INT-Table";#N/A,#N/A,TRUE,"STEEL";#N/A,#N/A,TRUE,"Door"}</definedName>
    <definedName name="cpf_1_2_3" hidden="1">{#N/A,#N/A,TRUE,"Basic";#N/A,#N/A,TRUE,"EXT-TABLE";#N/A,#N/A,TRUE,"STEEL";#N/A,#N/A,TRUE,"INT-Table";#N/A,#N/A,TRUE,"STEEL";#N/A,#N/A,TRUE,"Door"}</definedName>
    <definedName name="cpf_1_2_4" hidden="1">{#N/A,#N/A,TRUE,"Basic";#N/A,#N/A,TRUE,"EXT-TABLE";#N/A,#N/A,TRUE,"STEEL";#N/A,#N/A,TRUE,"INT-Table";#N/A,#N/A,TRUE,"STEEL";#N/A,#N/A,TRUE,"Door"}</definedName>
    <definedName name="cpf_1_2_5" hidden="1">{#N/A,#N/A,TRUE,"Basic";#N/A,#N/A,TRUE,"EXT-TABLE";#N/A,#N/A,TRUE,"STEEL";#N/A,#N/A,TRUE,"INT-Table";#N/A,#N/A,TRUE,"STEEL";#N/A,#N/A,TRUE,"Door"}</definedName>
    <definedName name="cpf_1_3" hidden="1">{#N/A,#N/A,TRUE,"Basic";#N/A,#N/A,TRUE,"EXT-TABLE";#N/A,#N/A,TRUE,"STEEL";#N/A,#N/A,TRUE,"INT-Table";#N/A,#N/A,TRUE,"STEEL";#N/A,#N/A,TRUE,"Door"}</definedName>
    <definedName name="cpf_1_4" hidden="1">{#N/A,#N/A,TRUE,"Basic";#N/A,#N/A,TRUE,"EXT-TABLE";#N/A,#N/A,TRUE,"STEEL";#N/A,#N/A,TRUE,"INT-Table";#N/A,#N/A,TRUE,"STEEL";#N/A,#N/A,TRUE,"Door"}</definedName>
    <definedName name="cpf_1_5" hidden="1">{#N/A,#N/A,TRUE,"Basic";#N/A,#N/A,TRUE,"EXT-TABLE";#N/A,#N/A,TRUE,"STEEL";#N/A,#N/A,TRUE,"INT-Table";#N/A,#N/A,TRUE,"STEEL";#N/A,#N/A,TRUE,"Door"}</definedName>
    <definedName name="cpf_2" hidden="1">{#N/A,#N/A,TRUE,"Basic";#N/A,#N/A,TRUE,"EXT-TABLE";#N/A,#N/A,TRUE,"STEEL";#N/A,#N/A,TRUE,"INT-Table";#N/A,#N/A,TRUE,"STEEL";#N/A,#N/A,TRUE,"Door"}</definedName>
    <definedName name="cpf_2_1" hidden="1">{#N/A,#N/A,TRUE,"Basic";#N/A,#N/A,TRUE,"EXT-TABLE";#N/A,#N/A,TRUE,"STEEL";#N/A,#N/A,TRUE,"INT-Table";#N/A,#N/A,TRUE,"STEEL";#N/A,#N/A,TRUE,"Door"}</definedName>
    <definedName name="cpf_2_1_1" hidden="1">{#N/A,#N/A,TRUE,"Basic";#N/A,#N/A,TRUE,"EXT-TABLE";#N/A,#N/A,TRUE,"STEEL";#N/A,#N/A,TRUE,"INT-Table";#N/A,#N/A,TRUE,"STEEL";#N/A,#N/A,TRUE,"Door"}</definedName>
    <definedName name="cpf_2_1_2" hidden="1">{#N/A,#N/A,TRUE,"Basic";#N/A,#N/A,TRUE,"EXT-TABLE";#N/A,#N/A,TRUE,"STEEL";#N/A,#N/A,TRUE,"INT-Table";#N/A,#N/A,TRUE,"STEEL";#N/A,#N/A,TRUE,"Door"}</definedName>
    <definedName name="cpf_2_1_3" hidden="1">{#N/A,#N/A,TRUE,"Basic";#N/A,#N/A,TRUE,"EXT-TABLE";#N/A,#N/A,TRUE,"STEEL";#N/A,#N/A,TRUE,"INT-Table";#N/A,#N/A,TRUE,"STEEL";#N/A,#N/A,TRUE,"Door"}</definedName>
    <definedName name="cpf_2_1_4" hidden="1">{#N/A,#N/A,TRUE,"Basic";#N/A,#N/A,TRUE,"EXT-TABLE";#N/A,#N/A,TRUE,"STEEL";#N/A,#N/A,TRUE,"INT-Table";#N/A,#N/A,TRUE,"STEEL";#N/A,#N/A,TRUE,"Door"}</definedName>
    <definedName name="cpf_2_1_5" hidden="1">{#N/A,#N/A,TRUE,"Basic";#N/A,#N/A,TRUE,"EXT-TABLE";#N/A,#N/A,TRUE,"STEEL";#N/A,#N/A,TRUE,"INT-Table";#N/A,#N/A,TRUE,"STEEL";#N/A,#N/A,TRUE,"Door"}</definedName>
    <definedName name="cpf_2_2" hidden="1">{#N/A,#N/A,TRUE,"Basic";#N/A,#N/A,TRUE,"EXT-TABLE";#N/A,#N/A,TRUE,"STEEL";#N/A,#N/A,TRUE,"INT-Table";#N/A,#N/A,TRUE,"STEEL";#N/A,#N/A,TRUE,"Door"}</definedName>
    <definedName name="cpf_2_2_1" hidden="1">{#N/A,#N/A,TRUE,"Basic";#N/A,#N/A,TRUE,"EXT-TABLE";#N/A,#N/A,TRUE,"STEEL";#N/A,#N/A,TRUE,"INT-Table";#N/A,#N/A,TRUE,"STEEL";#N/A,#N/A,TRUE,"Door"}</definedName>
    <definedName name="cpf_2_2_2" hidden="1">{#N/A,#N/A,TRUE,"Basic";#N/A,#N/A,TRUE,"EXT-TABLE";#N/A,#N/A,TRUE,"STEEL";#N/A,#N/A,TRUE,"INT-Table";#N/A,#N/A,TRUE,"STEEL";#N/A,#N/A,TRUE,"Door"}</definedName>
    <definedName name="cpf_2_2_3" hidden="1">{#N/A,#N/A,TRUE,"Basic";#N/A,#N/A,TRUE,"EXT-TABLE";#N/A,#N/A,TRUE,"STEEL";#N/A,#N/A,TRUE,"INT-Table";#N/A,#N/A,TRUE,"STEEL";#N/A,#N/A,TRUE,"Door"}</definedName>
    <definedName name="cpf_2_2_4" hidden="1">{#N/A,#N/A,TRUE,"Basic";#N/A,#N/A,TRUE,"EXT-TABLE";#N/A,#N/A,TRUE,"STEEL";#N/A,#N/A,TRUE,"INT-Table";#N/A,#N/A,TRUE,"STEEL";#N/A,#N/A,TRUE,"Door"}</definedName>
    <definedName name="cpf_2_2_5" hidden="1">{#N/A,#N/A,TRUE,"Basic";#N/A,#N/A,TRUE,"EXT-TABLE";#N/A,#N/A,TRUE,"STEEL";#N/A,#N/A,TRUE,"INT-Table";#N/A,#N/A,TRUE,"STEEL";#N/A,#N/A,TRUE,"Door"}</definedName>
    <definedName name="cpf_2_3" hidden="1">{#N/A,#N/A,TRUE,"Basic";#N/A,#N/A,TRUE,"EXT-TABLE";#N/A,#N/A,TRUE,"STEEL";#N/A,#N/A,TRUE,"INT-Table";#N/A,#N/A,TRUE,"STEEL";#N/A,#N/A,TRUE,"Door"}</definedName>
    <definedName name="cpf_2_4" hidden="1">{#N/A,#N/A,TRUE,"Basic";#N/A,#N/A,TRUE,"EXT-TABLE";#N/A,#N/A,TRUE,"STEEL";#N/A,#N/A,TRUE,"INT-Table";#N/A,#N/A,TRUE,"STEEL";#N/A,#N/A,TRUE,"Door"}</definedName>
    <definedName name="cpf_2_5" hidden="1">{#N/A,#N/A,TRUE,"Basic";#N/A,#N/A,TRUE,"EXT-TABLE";#N/A,#N/A,TRUE,"STEEL";#N/A,#N/A,TRUE,"INT-Table";#N/A,#N/A,TRUE,"STEEL";#N/A,#N/A,TRUE,"Door"}</definedName>
    <definedName name="cpf_3" hidden="1">{#N/A,#N/A,TRUE,"Basic";#N/A,#N/A,TRUE,"EXT-TABLE";#N/A,#N/A,TRUE,"STEEL";#N/A,#N/A,TRUE,"INT-Table";#N/A,#N/A,TRUE,"STEEL";#N/A,#N/A,TRUE,"Door"}</definedName>
    <definedName name="cpf_3_1" hidden="1">{#N/A,#N/A,TRUE,"Basic";#N/A,#N/A,TRUE,"EXT-TABLE";#N/A,#N/A,TRUE,"STEEL";#N/A,#N/A,TRUE,"INT-Table";#N/A,#N/A,TRUE,"STEEL";#N/A,#N/A,TRUE,"Door"}</definedName>
    <definedName name="cpf_3_1_1" hidden="1">{#N/A,#N/A,TRUE,"Basic";#N/A,#N/A,TRUE,"EXT-TABLE";#N/A,#N/A,TRUE,"STEEL";#N/A,#N/A,TRUE,"INT-Table";#N/A,#N/A,TRUE,"STEEL";#N/A,#N/A,TRUE,"Door"}</definedName>
    <definedName name="cpf_3_1_2" hidden="1">{#N/A,#N/A,TRUE,"Basic";#N/A,#N/A,TRUE,"EXT-TABLE";#N/A,#N/A,TRUE,"STEEL";#N/A,#N/A,TRUE,"INT-Table";#N/A,#N/A,TRUE,"STEEL";#N/A,#N/A,TRUE,"Door"}</definedName>
    <definedName name="cpf_3_1_3" hidden="1">{#N/A,#N/A,TRUE,"Basic";#N/A,#N/A,TRUE,"EXT-TABLE";#N/A,#N/A,TRUE,"STEEL";#N/A,#N/A,TRUE,"INT-Table";#N/A,#N/A,TRUE,"STEEL";#N/A,#N/A,TRUE,"Door"}</definedName>
    <definedName name="cpf_3_1_4" hidden="1">{#N/A,#N/A,TRUE,"Basic";#N/A,#N/A,TRUE,"EXT-TABLE";#N/A,#N/A,TRUE,"STEEL";#N/A,#N/A,TRUE,"INT-Table";#N/A,#N/A,TRUE,"STEEL";#N/A,#N/A,TRUE,"Door"}</definedName>
    <definedName name="cpf_3_1_5" hidden="1">{#N/A,#N/A,TRUE,"Basic";#N/A,#N/A,TRUE,"EXT-TABLE";#N/A,#N/A,TRUE,"STEEL";#N/A,#N/A,TRUE,"INT-Table";#N/A,#N/A,TRUE,"STEEL";#N/A,#N/A,TRUE,"Door"}</definedName>
    <definedName name="cpf_3_2" hidden="1">{#N/A,#N/A,TRUE,"Basic";#N/A,#N/A,TRUE,"EXT-TABLE";#N/A,#N/A,TRUE,"STEEL";#N/A,#N/A,TRUE,"INT-Table";#N/A,#N/A,TRUE,"STEEL";#N/A,#N/A,TRUE,"Door"}</definedName>
    <definedName name="cpf_3_2_1" hidden="1">{#N/A,#N/A,TRUE,"Basic";#N/A,#N/A,TRUE,"EXT-TABLE";#N/A,#N/A,TRUE,"STEEL";#N/A,#N/A,TRUE,"INT-Table";#N/A,#N/A,TRUE,"STEEL";#N/A,#N/A,TRUE,"Door"}</definedName>
    <definedName name="cpf_3_2_2" hidden="1">{#N/A,#N/A,TRUE,"Basic";#N/A,#N/A,TRUE,"EXT-TABLE";#N/A,#N/A,TRUE,"STEEL";#N/A,#N/A,TRUE,"INT-Table";#N/A,#N/A,TRUE,"STEEL";#N/A,#N/A,TRUE,"Door"}</definedName>
    <definedName name="cpf_3_2_3" hidden="1">{#N/A,#N/A,TRUE,"Basic";#N/A,#N/A,TRUE,"EXT-TABLE";#N/A,#N/A,TRUE,"STEEL";#N/A,#N/A,TRUE,"INT-Table";#N/A,#N/A,TRUE,"STEEL";#N/A,#N/A,TRUE,"Door"}</definedName>
    <definedName name="cpf_3_2_4" hidden="1">{#N/A,#N/A,TRUE,"Basic";#N/A,#N/A,TRUE,"EXT-TABLE";#N/A,#N/A,TRUE,"STEEL";#N/A,#N/A,TRUE,"INT-Table";#N/A,#N/A,TRUE,"STEEL";#N/A,#N/A,TRUE,"Door"}</definedName>
    <definedName name="cpf_3_2_5" hidden="1">{#N/A,#N/A,TRUE,"Basic";#N/A,#N/A,TRUE,"EXT-TABLE";#N/A,#N/A,TRUE,"STEEL";#N/A,#N/A,TRUE,"INT-Table";#N/A,#N/A,TRUE,"STEEL";#N/A,#N/A,TRUE,"Door"}</definedName>
    <definedName name="cpf_3_3" hidden="1">{#N/A,#N/A,TRUE,"Basic";#N/A,#N/A,TRUE,"EXT-TABLE";#N/A,#N/A,TRUE,"STEEL";#N/A,#N/A,TRUE,"INT-Table";#N/A,#N/A,TRUE,"STEEL";#N/A,#N/A,TRUE,"Door"}</definedName>
    <definedName name="cpf_3_4" hidden="1">{#N/A,#N/A,TRUE,"Basic";#N/A,#N/A,TRUE,"EXT-TABLE";#N/A,#N/A,TRUE,"STEEL";#N/A,#N/A,TRUE,"INT-Table";#N/A,#N/A,TRUE,"STEEL";#N/A,#N/A,TRUE,"Door"}</definedName>
    <definedName name="cpf_3_5" hidden="1">{#N/A,#N/A,TRUE,"Basic";#N/A,#N/A,TRUE,"EXT-TABLE";#N/A,#N/A,TRUE,"STEEL";#N/A,#N/A,TRUE,"INT-Table";#N/A,#N/A,TRUE,"STEEL";#N/A,#N/A,TRUE,"Door"}</definedName>
    <definedName name="cpf_4" hidden="1">{#N/A,#N/A,TRUE,"Basic";#N/A,#N/A,TRUE,"EXT-TABLE";#N/A,#N/A,TRUE,"STEEL";#N/A,#N/A,TRUE,"INT-Table";#N/A,#N/A,TRUE,"STEEL";#N/A,#N/A,TRUE,"Door"}</definedName>
    <definedName name="cpf_4_1" hidden="1">{#N/A,#N/A,TRUE,"Basic";#N/A,#N/A,TRUE,"EXT-TABLE";#N/A,#N/A,TRUE,"STEEL";#N/A,#N/A,TRUE,"INT-Table";#N/A,#N/A,TRUE,"STEEL";#N/A,#N/A,TRUE,"Door"}</definedName>
    <definedName name="cpf_4_1_1" hidden="1">{#N/A,#N/A,TRUE,"Basic";#N/A,#N/A,TRUE,"EXT-TABLE";#N/A,#N/A,TRUE,"STEEL";#N/A,#N/A,TRUE,"INT-Table";#N/A,#N/A,TRUE,"STEEL";#N/A,#N/A,TRUE,"Door"}</definedName>
    <definedName name="cpf_4_1_2" hidden="1">{#N/A,#N/A,TRUE,"Basic";#N/A,#N/A,TRUE,"EXT-TABLE";#N/A,#N/A,TRUE,"STEEL";#N/A,#N/A,TRUE,"INT-Table";#N/A,#N/A,TRUE,"STEEL";#N/A,#N/A,TRUE,"Door"}</definedName>
    <definedName name="cpf_4_1_3" hidden="1">{#N/A,#N/A,TRUE,"Basic";#N/A,#N/A,TRUE,"EXT-TABLE";#N/A,#N/A,TRUE,"STEEL";#N/A,#N/A,TRUE,"INT-Table";#N/A,#N/A,TRUE,"STEEL";#N/A,#N/A,TRUE,"Door"}</definedName>
    <definedName name="cpf_4_1_4" hidden="1">{#N/A,#N/A,TRUE,"Basic";#N/A,#N/A,TRUE,"EXT-TABLE";#N/A,#N/A,TRUE,"STEEL";#N/A,#N/A,TRUE,"INT-Table";#N/A,#N/A,TRUE,"STEEL";#N/A,#N/A,TRUE,"Door"}</definedName>
    <definedName name="cpf_4_1_5" hidden="1">{#N/A,#N/A,TRUE,"Basic";#N/A,#N/A,TRUE,"EXT-TABLE";#N/A,#N/A,TRUE,"STEEL";#N/A,#N/A,TRUE,"INT-Table";#N/A,#N/A,TRUE,"STEEL";#N/A,#N/A,TRUE,"Door"}</definedName>
    <definedName name="cpf_4_2" hidden="1">{#N/A,#N/A,TRUE,"Basic";#N/A,#N/A,TRUE,"EXT-TABLE";#N/A,#N/A,TRUE,"STEEL";#N/A,#N/A,TRUE,"INT-Table";#N/A,#N/A,TRUE,"STEEL";#N/A,#N/A,TRUE,"Door"}</definedName>
    <definedName name="cpf_4_2_1" hidden="1">{#N/A,#N/A,TRUE,"Basic";#N/A,#N/A,TRUE,"EXT-TABLE";#N/A,#N/A,TRUE,"STEEL";#N/A,#N/A,TRUE,"INT-Table";#N/A,#N/A,TRUE,"STEEL";#N/A,#N/A,TRUE,"Door"}</definedName>
    <definedName name="cpf_4_2_2" hidden="1">{#N/A,#N/A,TRUE,"Basic";#N/A,#N/A,TRUE,"EXT-TABLE";#N/A,#N/A,TRUE,"STEEL";#N/A,#N/A,TRUE,"INT-Table";#N/A,#N/A,TRUE,"STEEL";#N/A,#N/A,TRUE,"Door"}</definedName>
    <definedName name="cpf_4_2_3" hidden="1">{#N/A,#N/A,TRUE,"Basic";#N/A,#N/A,TRUE,"EXT-TABLE";#N/A,#N/A,TRUE,"STEEL";#N/A,#N/A,TRUE,"INT-Table";#N/A,#N/A,TRUE,"STEEL";#N/A,#N/A,TRUE,"Door"}</definedName>
    <definedName name="cpf_4_2_4" hidden="1">{#N/A,#N/A,TRUE,"Basic";#N/A,#N/A,TRUE,"EXT-TABLE";#N/A,#N/A,TRUE,"STEEL";#N/A,#N/A,TRUE,"INT-Table";#N/A,#N/A,TRUE,"STEEL";#N/A,#N/A,TRUE,"Door"}</definedName>
    <definedName name="cpf_4_2_5" hidden="1">{#N/A,#N/A,TRUE,"Basic";#N/A,#N/A,TRUE,"EXT-TABLE";#N/A,#N/A,TRUE,"STEEL";#N/A,#N/A,TRUE,"INT-Table";#N/A,#N/A,TRUE,"STEEL";#N/A,#N/A,TRUE,"Door"}</definedName>
    <definedName name="cpf_4_3" hidden="1">{#N/A,#N/A,TRUE,"Basic";#N/A,#N/A,TRUE,"EXT-TABLE";#N/A,#N/A,TRUE,"STEEL";#N/A,#N/A,TRUE,"INT-Table";#N/A,#N/A,TRUE,"STEEL";#N/A,#N/A,TRUE,"Door"}</definedName>
    <definedName name="cpf_4_4" hidden="1">{#N/A,#N/A,TRUE,"Basic";#N/A,#N/A,TRUE,"EXT-TABLE";#N/A,#N/A,TRUE,"STEEL";#N/A,#N/A,TRUE,"INT-Table";#N/A,#N/A,TRUE,"STEEL";#N/A,#N/A,TRUE,"Door"}</definedName>
    <definedName name="cpf_4_5" hidden="1">{#N/A,#N/A,TRUE,"Basic";#N/A,#N/A,TRUE,"EXT-TABLE";#N/A,#N/A,TRUE,"STEEL";#N/A,#N/A,TRUE,"INT-Table";#N/A,#N/A,TRUE,"STEEL";#N/A,#N/A,TRUE,"Door"}</definedName>
    <definedName name="cpf_5" hidden="1">{#N/A,#N/A,TRUE,"Basic";#N/A,#N/A,TRUE,"EXT-TABLE";#N/A,#N/A,TRUE,"STEEL";#N/A,#N/A,TRUE,"INT-Table";#N/A,#N/A,TRUE,"STEEL";#N/A,#N/A,TRUE,"Door"}</definedName>
    <definedName name="cpf_5_1" hidden="1">{#N/A,#N/A,TRUE,"Basic";#N/A,#N/A,TRUE,"EXT-TABLE";#N/A,#N/A,TRUE,"STEEL";#N/A,#N/A,TRUE,"INT-Table";#N/A,#N/A,TRUE,"STEEL";#N/A,#N/A,TRUE,"Door"}</definedName>
    <definedName name="cpf_5_1_1" hidden="1">{#N/A,#N/A,TRUE,"Basic";#N/A,#N/A,TRUE,"EXT-TABLE";#N/A,#N/A,TRUE,"STEEL";#N/A,#N/A,TRUE,"INT-Table";#N/A,#N/A,TRUE,"STEEL";#N/A,#N/A,TRUE,"Door"}</definedName>
    <definedName name="cpf_5_1_2" hidden="1">{#N/A,#N/A,TRUE,"Basic";#N/A,#N/A,TRUE,"EXT-TABLE";#N/A,#N/A,TRUE,"STEEL";#N/A,#N/A,TRUE,"INT-Table";#N/A,#N/A,TRUE,"STEEL";#N/A,#N/A,TRUE,"Door"}</definedName>
    <definedName name="cpf_5_1_3" hidden="1">{#N/A,#N/A,TRUE,"Basic";#N/A,#N/A,TRUE,"EXT-TABLE";#N/A,#N/A,TRUE,"STEEL";#N/A,#N/A,TRUE,"INT-Table";#N/A,#N/A,TRUE,"STEEL";#N/A,#N/A,TRUE,"Door"}</definedName>
    <definedName name="cpf_5_1_4" hidden="1">{#N/A,#N/A,TRUE,"Basic";#N/A,#N/A,TRUE,"EXT-TABLE";#N/A,#N/A,TRUE,"STEEL";#N/A,#N/A,TRUE,"INT-Table";#N/A,#N/A,TRUE,"STEEL";#N/A,#N/A,TRUE,"Door"}</definedName>
    <definedName name="cpf_5_1_5" hidden="1">{#N/A,#N/A,TRUE,"Basic";#N/A,#N/A,TRUE,"EXT-TABLE";#N/A,#N/A,TRUE,"STEEL";#N/A,#N/A,TRUE,"INT-Table";#N/A,#N/A,TRUE,"STEEL";#N/A,#N/A,TRUE,"Door"}</definedName>
    <definedName name="cpf_5_2" hidden="1">{#N/A,#N/A,TRUE,"Basic";#N/A,#N/A,TRUE,"EXT-TABLE";#N/A,#N/A,TRUE,"STEEL";#N/A,#N/A,TRUE,"INT-Table";#N/A,#N/A,TRUE,"STEEL";#N/A,#N/A,TRUE,"Door"}</definedName>
    <definedName name="cpf_5_2_1" hidden="1">{#N/A,#N/A,TRUE,"Basic";#N/A,#N/A,TRUE,"EXT-TABLE";#N/A,#N/A,TRUE,"STEEL";#N/A,#N/A,TRUE,"INT-Table";#N/A,#N/A,TRUE,"STEEL";#N/A,#N/A,TRUE,"Door"}</definedName>
    <definedName name="cpf_5_2_2" hidden="1">{#N/A,#N/A,TRUE,"Basic";#N/A,#N/A,TRUE,"EXT-TABLE";#N/A,#N/A,TRUE,"STEEL";#N/A,#N/A,TRUE,"INT-Table";#N/A,#N/A,TRUE,"STEEL";#N/A,#N/A,TRUE,"Door"}</definedName>
    <definedName name="cpf_5_2_3" hidden="1">{#N/A,#N/A,TRUE,"Basic";#N/A,#N/A,TRUE,"EXT-TABLE";#N/A,#N/A,TRUE,"STEEL";#N/A,#N/A,TRUE,"INT-Table";#N/A,#N/A,TRUE,"STEEL";#N/A,#N/A,TRUE,"Door"}</definedName>
    <definedName name="cpf_5_2_4" hidden="1">{#N/A,#N/A,TRUE,"Basic";#N/A,#N/A,TRUE,"EXT-TABLE";#N/A,#N/A,TRUE,"STEEL";#N/A,#N/A,TRUE,"INT-Table";#N/A,#N/A,TRUE,"STEEL";#N/A,#N/A,TRUE,"Door"}</definedName>
    <definedName name="cpf_5_2_5" hidden="1">{#N/A,#N/A,TRUE,"Basic";#N/A,#N/A,TRUE,"EXT-TABLE";#N/A,#N/A,TRUE,"STEEL";#N/A,#N/A,TRUE,"INT-Table";#N/A,#N/A,TRUE,"STEEL";#N/A,#N/A,TRUE,"Door"}</definedName>
    <definedName name="cpf_5_3" hidden="1">{#N/A,#N/A,TRUE,"Basic";#N/A,#N/A,TRUE,"EXT-TABLE";#N/A,#N/A,TRUE,"STEEL";#N/A,#N/A,TRUE,"INT-Table";#N/A,#N/A,TRUE,"STEEL";#N/A,#N/A,TRUE,"Door"}</definedName>
    <definedName name="cpf_5_4" hidden="1">{#N/A,#N/A,TRUE,"Basic";#N/A,#N/A,TRUE,"EXT-TABLE";#N/A,#N/A,TRUE,"STEEL";#N/A,#N/A,TRUE,"INT-Table";#N/A,#N/A,TRUE,"STEEL";#N/A,#N/A,TRUE,"Door"}</definedName>
    <definedName name="cpf_5_5" hidden="1">{#N/A,#N/A,TRUE,"Basic";#N/A,#N/A,TRUE,"EXT-TABLE";#N/A,#N/A,TRUE,"STEEL";#N/A,#N/A,TRUE,"INT-Table";#N/A,#N/A,TRUE,"STEEL";#N/A,#N/A,TRUE,"Door"}</definedName>
    <definedName name="_xlnm.Criteria" localSheetId="9">#REF!</definedName>
    <definedName name="_xlnm.Criteria">#REF!</definedName>
    <definedName name="_xlnm.Database" localSheetId="9">#REF!</definedName>
    <definedName name="_xlnm.Database">#REF!</definedName>
    <definedName name="DDD" hidden="1">#REF!</definedName>
    <definedName name="ddddd" hidden="1">{#N/A,#N/A,TRUE,"Basic";#N/A,#N/A,TRUE,"EXT-TABLE";#N/A,#N/A,TRUE,"STEEL";#N/A,#N/A,TRUE,"INT-Table";#N/A,#N/A,TRUE,"STEEL";#N/A,#N/A,TRUE,"Door"}</definedName>
    <definedName name="ddddd_1" hidden="1">{#N/A,#N/A,TRUE,"Basic";#N/A,#N/A,TRUE,"EXT-TABLE";#N/A,#N/A,TRUE,"STEEL";#N/A,#N/A,TRUE,"INT-Table";#N/A,#N/A,TRUE,"STEEL";#N/A,#N/A,TRUE,"Door"}</definedName>
    <definedName name="ddddd_1_1" hidden="1">{#N/A,#N/A,TRUE,"Basic";#N/A,#N/A,TRUE,"EXT-TABLE";#N/A,#N/A,TRUE,"STEEL";#N/A,#N/A,TRUE,"INT-Table";#N/A,#N/A,TRUE,"STEEL";#N/A,#N/A,TRUE,"Door"}</definedName>
    <definedName name="ddddd_1_1_1" hidden="1">{#N/A,#N/A,TRUE,"Basic";#N/A,#N/A,TRUE,"EXT-TABLE";#N/A,#N/A,TRUE,"STEEL";#N/A,#N/A,TRUE,"INT-Table";#N/A,#N/A,TRUE,"STEEL";#N/A,#N/A,TRUE,"Door"}</definedName>
    <definedName name="ddddd_1_1_2" hidden="1">{#N/A,#N/A,TRUE,"Basic";#N/A,#N/A,TRUE,"EXT-TABLE";#N/A,#N/A,TRUE,"STEEL";#N/A,#N/A,TRUE,"INT-Table";#N/A,#N/A,TRUE,"STEEL";#N/A,#N/A,TRUE,"Door"}</definedName>
    <definedName name="ddddd_1_1_3" hidden="1">{#N/A,#N/A,TRUE,"Basic";#N/A,#N/A,TRUE,"EXT-TABLE";#N/A,#N/A,TRUE,"STEEL";#N/A,#N/A,TRUE,"INT-Table";#N/A,#N/A,TRUE,"STEEL";#N/A,#N/A,TRUE,"Door"}</definedName>
    <definedName name="ddddd_1_1_4" hidden="1">{#N/A,#N/A,TRUE,"Basic";#N/A,#N/A,TRUE,"EXT-TABLE";#N/A,#N/A,TRUE,"STEEL";#N/A,#N/A,TRUE,"INT-Table";#N/A,#N/A,TRUE,"STEEL";#N/A,#N/A,TRUE,"Door"}</definedName>
    <definedName name="ddddd_1_1_5" hidden="1">{#N/A,#N/A,TRUE,"Basic";#N/A,#N/A,TRUE,"EXT-TABLE";#N/A,#N/A,TRUE,"STEEL";#N/A,#N/A,TRUE,"INT-Table";#N/A,#N/A,TRUE,"STEEL";#N/A,#N/A,TRUE,"Door"}</definedName>
    <definedName name="ddddd_1_2" hidden="1">{#N/A,#N/A,TRUE,"Basic";#N/A,#N/A,TRUE,"EXT-TABLE";#N/A,#N/A,TRUE,"STEEL";#N/A,#N/A,TRUE,"INT-Table";#N/A,#N/A,TRUE,"STEEL";#N/A,#N/A,TRUE,"Door"}</definedName>
    <definedName name="ddddd_1_2_1" hidden="1">{#N/A,#N/A,TRUE,"Basic";#N/A,#N/A,TRUE,"EXT-TABLE";#N/A,#N/A,TRUE,"STEEL";#N/A,#N/A,TRUE,"INT-Table";#N/A,#N/A,TRUE,"STEEL";#N/A,#N/A,TRUE,"Door"}</definedName>
    <definedName name="ddddd_1_2_2" hidden="1">{#N/A,#N/A,TRUE,"Basic";#N/A,#N/A,TRUE,"EXT-TABLE";#N/A,#N/A,TRUE,"STEEL";#N/A,#N/A,TRUE,"INT-Table";#N/A,#N/A,TRUE,"STEEL";#N/A,#N/A,TRUE,"Door"}</definedName>
    <definedName name="ddddd_1_2_3" hidden="1">{#N/A,#N/A,TRUE,"Basic";#N/A,#N/A,TRUE,"EXT-TABLE";#N/A,#N/A,TRUE,"STEEL";#N/A,#N/A,TRUE,"INT-Table";#N/A,#N/A,TRUE,"STEEL";#N/A,#N/A,TRUE,"Door"}</definedName>
    <definedName name="ddddd_1_2_4" hidden="1">{#N/A,#N/A,TRUE,"Basic";#N/A,#N/A,TRUE,"EXT-TABLE";#N/A,#N/A,TRUE,"STEEL";#N/A,#N/A,TRUE,"INT-Table";#N/A,#N/A,TRUE,"STEEL";#N/A,#N/A,TRUE,"Door"}</definedName>
    <definedName name="ddddd_1_2_5" hidden="1">{#N/A,#N/A,TRUE,"Basic";#N/A,#N/A,TRUE,"EXT-TABLE";#N/A,#N/A,TRUE,"STEEL";#N/A,#N/A,TRUE,"INT-Table";#N/A,#N/A,TRUE,"STEEL";#N/A,#N/A,TRUE,"Door"}</definedName>
    <definedName name="ddddd_1_3" hidden="1">{#N/A,#N/A,TRUE,"Basic";#N/A,#N/A,TRUE,"EXT-TABLE";#N/A,#N/A,TRUE,"STEEL";#N/A,#N/A,TRUE,"INT-Table";#N/A,#N/A,TRUE,"STEEL";#N/A,#N/A,TRUE,"Door"}</definedName>
    <definedName name="ddddd_1_4" hidden="1">{#N/A,#N/A,TRUE,"Basic";#N/A,#N/A,TRUE,"EXT-TABLE";#N/A,#N/A,TRUE,"STEEL";#N/A,#N/A,TRUE,"INT-Table";#N/A,#N/A,TRUE,"STEEL";#N/A,#N/A,TRUE,"Door"}</definedName>
    <definedName name="ddddd_1_5" hidden="1">{#N/A,#N/A,TRUE,"Basic";#N/A,#N/A,TRUE,"EXT-TABLE";#N/A,#N/A,TRUE,"STEEL";#N/A,#N/A,TRUE,"INT-Table";#N/A,#N/A,TRUE,"STEEL";#N/A,#N/A,TRUE,"Door"}</definedName>
    <definedName name="ddddd_2" hidden="1">{#N/A,#N/A,TRUE,"Basic";#N/A,#N/A,TRUE,"EXT-TABLE";#N/A,#N/A,TRUE,"STEEL";#N/A,#N/A,TRUE,"INT-Table";#N/A,#N/A,TRUE,"STEEL";#N/A,#N/A,TRUE,"Door"}</definedName>
    <definedName name="ddddd_2_1" hidden="1">{#N/A,#N/A,TRUE,"Basic";#N/A,#N/A,TRUE,"EXT-TABLE";#N/A,#N/A,TRUE,"STEEL";#N/A,#N/A,TRUE,"INT-Table";#N/A,#N/A,TRUE,"STEEL";#N/A,#N/A,TRUE,"Door"}</definedName>
    <definedName name="ddddd_2_1_1" hidden="1">{#N/A,#N/A,TRUE,"Basic";#N/A,#N/A,TRUE,"EXT-TABLE";#N/A,#N/A,TRUE,"STEEL";#N/A,#N/A,TRUE,"INT-Table";#N/A,#N/A,TRUE,"STEEL";#N/A,#N/A,TRUE,"Door"}</definedName>
    <definedName name="ddddd_2_1_2" hidden="1">{#N/A,#N/A,TRUE,"Basic";#N/A,#N/A,TRUE,"EXT-TABLE";#N/A,#N/A,TRUE,"STEEL";#N/A,#N/A,TRUE,"INT-Table";#N/A,#N/A,TRUE,"STEEL";#N/A,#N/A,TRUE,"Door"}</definedName>
    <definedName name="ddddd_2_1_3" hidden="1">{#N/A,#N/A,TRUE,"Basic";#N/A,#N/A,TRUE,"EXT-TABLE";#N/A,#N/A,TRUE,"STEEL";#N/A,#N/A,TRUE,"INT-Table";#N/A,#N/A,TRUE,"STEEL";#N/A,#N/A,TRUE,"Door"}</definedName>
    <definedName name="ddddd_2_1_4" hidden="1">{#N/A,#N/A,TRUE,"Basic";#N/A,#N/A,TRUE,"EXT-TABLE";#N/A,#N/A,TRUE,"STEEL";#N/A,#N/A,TRUE,"INT-Table";#N/A,#N/A,TRUE,"STEEL";#N/A,#N/A,TRUE,"Door"}</definedName>
    <definedName name="ddddd_2_1_5" hidden="1">{#N/A,#N/A,TRUE,"Basic";#N/A,#N/A,TRUE,"EXT-TABLE";#N/A,#N/A,TRUE,"STEEL";#N/A,#N/A,TRUE,"INT-Table";#N/A,#N/A,TRUE,"STEEL";#N/A,#N/A,TRUE,"Door"}</definedName>
    <definedName name="ddddd_2_2" hidden="1">{#N/A,#N/A,TRUE,"Basic";#N/A,#N/A,TRUE,"EXT-TABLE";#N/A,#N/A,TRUE,"STEEL";#N/A,#N/A,TRUE,"INT-Table";#N/A,#N/A,TRUE,"STEEL";#N/A,#N/A,TRUE,"Door"}</definedName>
    <definedName name="ddddd_2_2_1" hidden="1">{#N/A,#N/A,TRUE,"Basic";#N/A,#N/A,TRUE,"EXT-TABLE";#N/A,#N/A,TRUE,"STEEL";#N/A,#N/A,TRUE,"INT-Table";#N/A,#N/A,TRUE,"STEEL";#N/A,#N/A,TRUE,"Door"}</definedName>
    <definedName name="ddddd_2_2_2" hidden="1">{#N/A,#N/A,TRUE,"Basic";#N/A,#N/A,TRUE,"EXT-TABLE";#N/A,#N/A,TRUE,"STEEL";#N/A,#N/A,TRUE,"INT-Table";#N/A,#N/A,TRUE,"STEEL";#N/A,#N/A,TRUE,"Door"}</definedName>
    <definedName name="ddddd_2_2_3" hidden="1">{#N/A,#N/A,TRUE,"Basic";#N/A,#N/A,TRUE,"EXT-TABLE";#N/A,#N/A,TRUE,"STEEL";#N/A,#N/A,TRUE,"INT-Table";#N/A,#N/A,TRUE,"STEEL";#N/A,#N/A,TRUE,"Door"}</definedName>
    <definedName name="ddddd_2_2_4" hidden="1">{#N/A,#N/A,TRUE,"Basic";#N/A,#N/A,TRUE,"EXT-TABLE";#N/A,#N/A,TRUE,"STEEL";#N/A,#N/A,TRUE,"INT-Table";#N/A,#N/A,TRUE,"STEEL";#N/A,#N/A,TRUE,"Door"}</definedName>
    <definedName name="ddddd_2_2_5" hidden="1">{#N/A,#N/A,TRUE,"Basic";#N/A,#N/A,TRUE,"EXT-TABLE";#N/A,#N/A,TRUE,"STEEL";#N/A,#N/A,TRUE,"INT-Table";#N/A,#N/A,TRUE,"STEEL";#N/A,#N/A,TRUE,"Door"}</definedName>
    <definedName name="ddddd_2_3" hidden="1">{#N/A,#N/A,TRUE,"Basic";#N/A,#N/A,TRUE,"EXT-TABLE";#N/A,#N/A,TRUE,"STEEL";#N/A,#N/A,TRUE,"INT-Table";#N/A,#N/A,TRUE,"STEEL";#N/A,#N/A,TRUE,"Door"}</definedName>
    <definedName name="ddddd_2_4" hidden="1">{#N/A,#N/A,TRUE,"Basic";#N/A,#N/A,TRUE,"EXT-TABLE";#N/A,#N/A,TRUE,"STEEL";#N/A,#N/A,TRUE,"INT-Table";#N/A,#N/A,TRUE,"STEEL";#N/A,#N/A,TRUE,"Door"}</definedName>
    <definedName name="ddddd_2_5" hidden="1">{#N/A,#N/A,TRUE,"Basic";#N/A,#N/A,TRUE,"EXT-TABLE";#N/A,#N/A,TRUE,"STEEL";#N/A,#N/A,TRUE,"INT-Table";#N/A,#N/A,TRUE,"STEEL";#N/A,#N/A,TRUE,"Door"}</definedName>
    <definedName name="ddddd_3" hidden="1">{#N/A,#N/A,TRUE,"Basic";#N/A,#N/A,TRUE,"EXT-TABLE";#N/A,#N/A,TRUE,"STEEL";#N/A,#N/A,TRUE,"INT-Table";#N/A,#N/A,TRUE,"STEEL";#N/A,#N/A,TRUE,"Door"}</definedName>
    <definedName name="ddddd_3_1" hidden="1">{#N/A,#N/A,TRUE,"Basic";#N/A,#N/A,TRUE,"EXT-TABLE";#N/A,#N/A,TRUE,"STEEL";#N/A,#N/A,TRUE,"INT-Table";#N/A,#N/A,TRUE,"STEEL";#N/A,#N/A,TRUE,"Door"}</definedName>
    <definedName name="ddddd_3_1_1" hidden="1">{#N/A,#N/A,TRUE,"Basic";#N/A,#N/A,TRUE,"EXT-TABLE";#N/A,#N/A,TRUE,"STEEL";#N/A,#N/A,TRUE,"INT-Table";#N/A,#N/A,TRUE,"STEEL";#N/A,#N/A,TRUE,"Door"}</definedName>
    <definedName name="ddddd_3_1_2" hidden="1">{#N/A,#N/A,TRUE,"Basic";#N/A,#N/A,TRUE,"EXT-TABLE";#N/A,#N/A,TRUE,"STEEL";#N/A,#N/A,TRUE,"INT-Table";#N/A,#N/A,TRUE,"STEEL";#N/A,#N/A,TRUE,"Door"}</definedName>
    <definedName name="ddddd_3_1_3" hidden="1">{#N/A,#N/A,TRUE,"Basic";#N/A,#N/A,TRUE,"EXT-TABLE";#N/A,#N/A,TRUE,"STEEL";#N/A,#N/A,TRUE,"INT-Table";#N/A,#N/A,TRUE,"STEEL";#N/A,#N/A,TRUE,"Door"}</definedName>
    <definedName name="ddddd_3_1_4" hidden="1">{#N/A,#N/A,TRUE,"Basic";#N/A,#N/A,TRUE,"EXT-TABLE";#N/A,#N/A,TRUE,"STEEL";#N/A,#N/A,TRUE,"INT-Table";#N/A,#N/A,TRUE,"STEEL";#N/A,#N/A,TRUE,"Door"}</definedName>
    <definedName name="ddddd_3_1_5" hidden="1">{#N/A,#N/A,TRUE,"Basic";#N/A,#N/A,TRUE,"EXT-TABLE";#N/A,#N/A,TRUE,"STEEL";#N/A,#N/A,TRUE,"INT-Table";#N/A,#N/A,TRUE,"STEEL";#N/A,#N/A,TRUE,"Door"}</definedName>
    <definedName name="ddddd_3_2" hidden="1">{#N/A,#N/A,TRUE,"Basic";#N/A,#N/A,TRUE,"EXT-TABLE";#N/A,#N/A,TRUE,"STEEL";#N/A,#N/A,TRUE,"INT-Table";#N/A,#N/A,TRUE,"STEEL";#N/A,#N/A,TRUE,"Door"}</definedName>
    <definedName name="ddddd_3_2_1" hidden="1">{#N/A,#N/A,TRUE,"Basic";#N/A,#N/A,TRUE,"EXT-TABLE";#N/A,#N/A,TRUE,"STEEL";#N/A,#N/A,TRUE,"INT-Table";#N/A,#N/A,TRUE,"STEEL";#N/A,#N/A,TRUE,"Door"}</definedName>
    <definedName name="ddddd_3_2_2" hidden="1">{#N/A,#N/A,TRUE,"Basic";#N/A,#N/A,TRUE,"EXT-TABLE";#N/A,#N/A,TRUE,"STEEL";#N/A,#N/A,TRUE,"INT-Table";#N/A,#N/A,TRUE,"STEEL";#N/A,#N/A,TRUE,"Door"}</definedName>
    <definedName name="ddddd_3_2_3" hidden="1">{#N/A,#N/A,TRUE,"Basic";#N/A,#N/A,TRUE,"EXT-TABLE";#N/A,#N/A,TRUE,"STEEL";#N/A,#N/A,TRUE,"INT-Table";#N/A,#N/A,TRUE,"STEEL";#N/A,#N/A,TRUE,"Door"}</definedName>
    <definedName name="ddddd_3_2_4" hidden="1">{#N/A,#N/A,TRUE,"Basic";#N/A,#N/A,TRUE,"EXT-TABLE";#N/A,#N/A,TRUE,"STEEL";#N/A,#N/A,TRUE,"INT-Table";#N/A,#N/A,TRUE,"STEEL";#N/A,#N/A,TRUE,"Door"}</definedName>
    <definedName name="ddddd_3_2_5" hidden="1">{#N/A,#N/A,TRUE,"Basic";#N/A,#N/A,TRUE,"EXT-TABLE";#N/A,#N/A,TRUE,"STEEL";#N/A,#N/A,TRUE,"INT-Table";#N/A,#N/A,TRUE,"STEEL";#N/A,#N/A,TRUE,"Door"}</definedName>
    <definedName name="ddddd_3_3" hidden="1">{#N/A,#N/A,TRUE,"Basic";#N/A,#N/A,TRUE,"EXT-TABLE";#N/A,#N/A,TRUE,"STEEL";#N/A,#N/A,TRUE,"INT-Table";#N/A,#N/A,TRUE,"STEEL";#N/A,#N/A,TRUE,"Door"}</definedName>
    <definedName name="ddddd_3_4" hidden="1">{#N/A,#N/A,TRUE,"Basic";#N/A,#N/A,TRUE,"EXT-TABLE";#N/A,#N/A,TRUE,"STEEL";#N/A,#N/A,TRUE,"INT-Table";#N/A,#N/A,TRUE,"STEEL";#N/A,#N/A,TRUE,"Door"}</definedName>
    <definedName name="ddddd_3_5" hidden="1">{#N/A,#N/A,TRUE,"Basic";#N/A,#N/A,TRUE,"EXT-TABLE";#N/A,#N/A,TRUE,"STEEL";#N/A,#N/A,TRUE,"INT-Table";#N/A,#N/A,TRUE,"STEEL";#N/A,#N/A,TRUE,"Door"}</definedName>
    <definedName name="ddddd_4" hidden="1">{#N/A,#N/A,TRUE,"Basic";#N/A,#N/A,TRUE,"EXT-TABLE";#N/A,#N/A,TRUE,"STEEL";#N/A,#N/A,TRUE,"INT-Table";#N/A,#N/A,TRUE,"STEEL";#N/A,#N/A,TRUE,"Door"}</definedName>
    <definedName name="ddddd_4_1" hidden="1">{#N/A,#N/A,TRUE,"Basic";#N/A,#N/A,TRUE,"EXT-TABLE";#N/A,#N/A,TRUE,"STEEL";#N/A,#N/A,TRUE,"INT-Table";#N/A,#N/A,TRUE,"STEEL";#N/A,#N/A,TRUE,"Door"}</definedName>
    <definedName name="ddddd_4_1_1" hidden="1">{#N/A,#N/A,TRUE,"Basic";#N/A,#N/A,TRUE,"EXT-TABLE";#N/A,#N/A,TRUE,"STEEL";#N/A,#N/A,TRUE,"INT-Table";#N/A,#N/A,TRUE,"STEEL";#N/A,#N/A,TRUE,"Door"}</definedName>
    <definedName name="ddddd_4_1_2" hidden="1">{#N/A,#N/A,TRUE,"Basic";#N/A,#N/A,TRUE,"EXT-TABLE";#N/A,#N/A,TRUE,"STEEL";#N/A,#N/A,TRUE,"INT-Table";#N/A,#N/A,TRUE,"STEEL";#N/A,#N/A,TRUE,"Door"}</definedName>
    <definedName name="ddddd_4_1_3" hidden="1">{#N/A,#N/A,TRUE,"Basic";#N/A,#N/A,TRUE,"EXT-TABLE";#N/A,#N/A,TRUE,"STEEL";#N/A,#N/A,TRUE,"INT-Table";#N/A,#N/A,TRUE,"STEEL";#N/A,#N/A,TRUE,"Door"}</definedName>
    <definedName name="ddddd_4_1_4" hidden="1">{#N/A,#N/A,TRUE,"Basic";#N/A,#N/A,TRUE,"EXT-TABLE";#N/A,#N/A,TRUE,"STEEL";#N/A,#N/A,TRUE,"INT-Table";#N/A,#N/A,TRUE,"STEEL";#N/A,#N/A,TRUE,"Door"}</definedName>
    <definedName name="ddddd_4_1_5" hidden="1">{#N/A,#N/A,TRUE,"Basic";#N/A,#N/A,TRUE,"EXT-TABLE";#N/A,#N/A,TRUE,"STEEL";#N/A,#N/A,TRUE,"INT-Table";#N/A,#N/A,TRUE,"STEEL";#N/A,#N/A,TRUE,"Door"}</definedName>
    <definedName name="ddddd_4_2" hidden="1">{#N/A,#N/A,TRUE,"Basic";#N/A,#N/A,TRUE,"EXT-TABLE";#N/A,#N/A,TRUE,"STEEL";#N/A,#N/A,TRUE,"INT-Table";#N/A,#N/A,TRUE,"STEEL";#N/A,#N/A,TRUE,"Door"}</definedName>
    <definedName name="ddddd_4_2_1" hidden="1">{#N/A,#N/A,TRUE,"Basic";#N/A,#N/A,TRUE,"EXT-TABLE";#N/A,#N/A,TRUE,"STEEL";#N/A,#N/A,TRUE,"INT-Table";#N/A,#N/A,TRUE,"STEEL";#N/A,#N/A,TRUE,"Door"}</definedName>
    <definedName name="ddddd_4_2_2" hidden="1">{#N/A,#N/A,TRUE,"Basic";#N/A,#N/A,TRUE,"EXT-TABLE";#N/A,#N/A,TRUE,"STEEL";#N/A,#N/A,TRUE,"INT-Table";#N/A,#N/A,TRUE,"STEEL";#N/A,#N/A,TRUE,"Door"}</definedName>
    <definedName name="ddddd_4_2_3" hidden="1">{#N/A,#N/A,TRUE,"Basic";#N/A,#N/A,TRUE,"EXT-TABLE";#N/A,#N/A,TRUE,"STEEL";#N/A,#N/A,TRUE,"INT-Table";#N/A,#N/A,TRUE,"STEEL";#N/A,#N/A,TRUE,"Door"}</definedName>
    <definedName name="ddddd_4_2_4" hidden="1">{#N/A,#N/A,TRUE,"Basic";#N/A,#N/A,TRUE,"EXT-TABLE";#N/A,#N/A,TRUE,"STEEL";#N/A,#N/A,TRUE,"INT-Table";#N/A,#N/A,TRUE,"STEEL";#N/A,#N/A,TRUE,"Door"}</definedName>
    <definedName name="ddddd_4_2_5" hidden="1">{#N/A,#N/A,TRUE,"Basic";#N/A,#N/A,TRUE,"EXT-TABLE";#N/A,#N/A,TRUE,"STEEL";#N/A,#N/A,TRUE,"INT-Table";#N/A,#N/A,TRUE,"STEEL";#N/A,#N/A,TRUE,"Door"}</definedName>
    <definedName name="ddddd_4_3" hidden="1">{#N/A,#N/A,TRUE,"Basic";#N/A,#N/A,TRUE,"EXT-TABLE";#N/A,#N/A,TRUE,"STEEL";#N/A,#N/A,TRUE,"INT-Table";#N/A,#N/A,TRUE,"STEEL";#N/A,#N/A,TRUE,"Door"}</definedName>
    <definedName name="ddddd_4_4" hidden="1">{#N/A,#N/A,TRUE,"Basic";#N/A,#N/A,TRUE,"EXT-TABLE";#N/A,#N/A,TRUE,"STEEL";#N/A,#N/A,TRUE,"INT-Table";#N/A,#N/A,TRUE,"STEEL";#N/A,#N/A,TRUE,"Door"}</definedName>
    <definedName name="ddddd_4_5" hidden="1">{#N/A,#N/A,TRUE,"Basic";#N/A,#N/A,TRUE,"EXT-TABLE";#N/A,#N/A,TRUE,"STEEL";#N/A,#N/A,TRUE,"INT-Table";#N/A,#N/A,TRUE,"STEEL";#N/A,#N/A,TRUE,"Door"}</definedName>
    <definedName name="ddddd_5" hidden="1">{#N/A,#N/A,TRUE,"Basic";#N/A,#N/A,TRUE,"EXT-TABLE";#N/A,#N/A,TRUE,"STEEL";#N/A,#N/A,TRUE,"INT-Table";#N/A,#N/A,TRUE,"STEEL";#N/A,#N/A,TRUE,"Door"}</definedName>
    <definedName name="ddddd_5_1" hidden="1">{#N/A,#N/A,TRUE,"Basic";#N/A,#N/A,TRUE,"EXT-TABLE";#N/A,#N/A,TRUE,"STEEL";#N/A,#N/A,TRUE,"INT-Table";#N/A,#N/A,TRUE,"STEEL";#N/A,#N/A,TRUE,"Door"}</definedName>
    <definedName name="ddddd_5_1_1" hidden="1">{#N/A,#N/A,TRUE,"Basic";#N/A,#N/A,TRUE,"EXT-TABLE";#N/A,#N/A,TRUE,"STEEL";#N/A,#N/A,TRUE,"INT-Table";#N/A,#N/A,TRUE,"STEEL";#N/A,#N/A,TRUE,"Door"}</definedName>
    <definedName name="ddddd_5_1_2" hidden="1">{#N/A,#N/A,TRUE,"Basic";#N/A,#N/A,TRUE,"EXT-TABLE";#N/A,#N/A,TRUE,"STEEL";#N/A,#N/A,TRUE,"INT-Table";#N/A,#N/A,TRUE,"STEEL";#N/A,#N/A,TRUE,"Door"}</definedName>
    <definedName name="ddddd_5_1_3" hidden="1">{#N/A,#N/A,TRUE,"Basic";#N/A,#N/A,TRUE,"EXT-TABLE";#N/A,#N/A,TRUE,"STEEL";#N/A,#N/A,TRUE,"INT-Table";#N/A,#N/A,TRUE,"STEEL";#N/A,#N/A,TRUE,"Door"}</definedName>
    <definedName name="ddddd_5_1_4" hidden="1">{#N/A,#N/A,TRUE,"Basic";#N/A,#N/A,TRUE,"EXT-TABLE";#N/A,#N/A,TRUE,"STEEL";#N/A,#N/A,TRUE,"INT-Table";#N/A,#N/A,TRUE,"STEEL";#N/A,#N/A,TRUE,"Door"}</definedName>
    <definedName name="ddddd_5_1_5" hidden="1">{#N/A,#N/A,TRUE,"Basic";#N/A,#N/A,TRUE,"EXT-TABLE";#N/A,#N/A,TRUE,"STEEL";#N/A,#N/A,TRUE,"INT-Table";#N/A,#N/A,TRUE,"STEEL";#N/A,#N/A,TRUE,"Door"}</definedName>
    <definedName name="ddddd_5_2" hidden="1">{#N/A,#N/A,TRUE,"Basic";#N/A,#N/A,TRUE,"EXT-TABLE";#N/A,#N/A,TRUE,"STEEL";#N/A,#N/A,TRUE,"INT-Table";#N/A,#N/A,TRUE,"STEEL";#N/A,#N/A,TRUE,"Door"}</definedName>
    <definedName name="ddddd_5_2_1" hidden="1">{#N/A,#N/A,TRUE,"Basic";#N/A,#N/A,TRUE,"EXT-TABLE";#N/A,#N/A,TRUE,"STEEL";#N/A,#N/A,TRUE,"INT-Table";#N/A,#N/A,TRUE,"STEEL";#N/A,#N/A,TRUE,"Door"}</definedName>
    <definedName name="ddddd_5_2_2" hidden="1">{#N/A,#N/A,TRUE,"Basic";#N/A,#N/A,TRUE,"EXT-TABLE";#N/A,#N/A,TRUE,"STEEL";#N/A,#N/A,TRUE,"INT-Table";#N/A,#N/A,TRUE,"STEEL";#N/A,#N/A,TRUE,"Door"}</definedName>
    <definedName name="ddddd_5_2_3" hidden="1">{#N/A,#N/A,TRUE,"Basic";#N/A,#N/A,TRUE,"EXT-TABLE";#N/A,#N/A,TRUE,"STEEL";#N/A,#N/A,TRUE,"INT-Table";#N/A,#N/A,TRUE,"STEEL";#N/A,#N/A,TRUE,"Door"}</definedName>
    <definedName name="ddddd_5_2_4" hidden="1">{#N/A,#N/A,TRUE,"Basic";#N/A,#N/A,TRUE,"EXT-TABLE";#N/A,#N/A,TRUE,"STEEL";#N/A,#N/A,TRUE,"INT-Table";#N/A,#N/A,TRUE,"STEEL";#N/A,#N/A,TRUE,"Door"}</definedName>
    <definedName name="ddddd_5_2_5" hidden="1">{#N/A,#N/A,TRUE,"Basic";#N/A,#N/A,TRUE,"EXT-TABLE";#N/A,#N/A,TRUE,"STEEL";#N/A,#N/A,TRUE,"INT-Table";#N/A,#N/A,TRUE,"STEEL";#N/A,#N/A,TRUE,"Door"}</definedName>
    <definedName name="ddddd_5_3" hidden="1">{#N/A,#N/A,TRUE,"Basic";#N/A,#N/A,TRUE,"EXT-TABLE";#N/A,#N/A,TRUE,"STEEL";#N/A,#N/A,TRUE,"INT-Table";#N/A,#N/A,TRUE,"STEEL";#N/A,#N/A,TRUE,"Door"}</definedName>
    <definedName name="ddddd_5_4" hidden="1">{#N/A,#N/A,TRUE,"Basic";#N/A,#N/A,TRUE,"EXT-TABLE";#N/A,#N/A,TRUE,"STEEL";#N/A,#N/A,TRUE,"INT-Table";#N/A,#N/A,TRUE,"STEEL";#N/A,#N/A,TRUE,"Door"}</definedName>
    <definedName name="ddddd_5_5" hidden="1">{#N/A,#N/A,TRUE,"Basic";#N/A,#N/A,TRUE,"EXT-TABLE";#N/A,#N/A,TRUE,"STEEL";#N/A,#N/A,TRUE,"INT-Table";#N/A,#N/A,TRUE,"STEEL";#N/A,#N/A,TRUE,"Door"}</definedName>
    <definedName name="dddddd" hidden="1">{#N/A,#N/A,FALSE,"이정표"}</definedName>
    <definedName name="dddddddddddddd" hidden="1">{#N/A,#N/A,TRUE,"Basic";#N/A,#N/A,TRUE,"EXT-TABLE";#N/A,#N/A,TRUE,"STEEL";#N/A,#N/A,TRUE,"INT-Table";#N/A,#N/A,TRUE,"STEEL";#N/A,#N/A,TRUE,"Door"}</definedName>
    <definedName name="dddddddddddddd_1" hidden="1">{#N/A,#N/A,TRUE,"Basic";#N/A,#N/A,TRUE,"EXT-TABLE";#N/A,#N/A,TRUE,"STEEL";#N/A,#N/A,TRUE,"INT-Table";#N/A,#N/A,TRUE,"STEEL";#N/A,#N/A,TRUE,"Door"}</definedName>
    <definedName name="dddddddddddddd_1_1" hidden="1">{#N/A,#N/A,TRUE,"Basic";#N/A,#N/A,TRUE,"EXT-TABLE";#N/A,#N/A,TRUE,"STEEL";#N/A,#N/A,TRUE,"INT-Table";#N/A,#N/A,TRUE,"STEEL";#N/A,#N/A,TRUE,"Door"}</definedName>
    <definedName name="dddddddddddddd_1_1_1" hidden="1">{#N/A,#N/A,TRUE,"Basic";#N/A,#N/A,TRUE,"EXT-TABLE";#N/A,#N/A,TRUE,"STEEL";#N/A,#N/A,TRUE,"INT-Table";#N/A,#N/A,TRUE,"STEEL";#N/A,#N/A,TRUE,"Door"}</definedName>
    <definedName name="dddddddddddddd_1_1_2" hidden="1">{#N/A,#N/A,TRUE,"Basic";#N/A,#N/A,TRUE,"EXT-TABLE";#N/A,#N/A,TRUE,"STEEL";#N/A,#N/A,TRUE,"INT-Table";#N/A,#N/A,TRUE,"STEEL";#N/A,#N/A,TRUE,"Door"}</definedName>
    <definedName name="dddddddddddddd_1_1_3" hidden="1">{#N/A,#N/A,TRUE,"Basic";#N/A,#N/A,TRUE,"EXT-TABLE";#N/A,#N/A,TRUE,"STEEL";#N/A,#N/A,TRUE,"INT-Table";#N/A,#N/A,TRUE,"STEEL";#N/A,#N/A,TRUE,"Door"}</definedName>
    <definedName name="dddddddddddddd_1_1_4" hidden="1">{#N/A,#N/A,TRUE,"Basic";#N/A,#N/A,TRUE,"EXT-TABLE";#N/A,#N/A,TRUE,"STEEL";#N/A,#N/A,TRUE,"INT-Table";#N/A,#N/A,TRUE,"STEEL";#N/A,#N/A,TRUE,"Door"}</definedName>
    <definedName name="dddddddddddddd_1_1_5" hidden="1">{#N/A,#N/A,TRUE,"Basic";#N/A,#N/A,TRUE,"EXT-TABLE";#N/A,#N/A,TRUE,"STEEL";#N/A,#N/A,TRUE,"INT-Table";#N/A,#N/A,TRUE,"STEEL";#N/A,#N/A,TRUE,"Door"}</definedName>
    <definedName name="dddddddddddddd_1_2" hidden="1">{#N/A,#N/A,TRUE,"Basic";#N/A,#N/A,TRUE,"EXT-TABLE";#N/A,#N/A,TRUE,"STEEL";#N/A,#N/A,TRUE,"INT-Table";#N/A,#N/A,TRUE,"STEEL";#N/A,#N/A,TRUE,"Door"}</definedName>
    <definedName name="dddddddddddddd_1_2_1" hidden="1">{#N/A,#N/A,TRUE,"Basic";#N/A,#N/A,TRUE,"EXT-TABLE";#N/A,#N/A,TRUE,"STEEL";#N/A,#N/A,TRUE,"INT-Table";#N/A,#N/A,TRUE,"STEEL";#N/A,#N/A,TRUE,"Door"}</definedName>
    <definedName name="dddddddddddddd_1_2_2" hidden="1">{#N/A,#N/A,TRUE,"Basic";#N/A,#N/A,TRUE,"EXT-TABLE";#N/A,#N/A,TRUE,"STEEL";#N/A,#N/A,TRUE,"INT-Table";#N/A,#N/A,TRUE,"STEEL";#N/A,#N/A,TRUE,"Door"}</definedName>
    <definedName name="dddddddddddddd_1_2_3" hidden="1">{#N/A,#N/A,TRUE,"Basic";#N/A,#N/A,TRUE,"EXT-TABLE";#N/A,#N/A,TRUE,"STEEL";#N/A,#N/A,TRUE,"INT-Table";#N/A,#N/A,TRUE,"STEEL";#N/A,#N/A,TRUE,"Door"}</definedName>
    <definedName name="dddddddddddddd_1_2_4" hidden="1">{#N/A,#N/A,TRUE,"Basic";#N/A,#N/A,TRUE,"EXT-TABLE";#N/A,#N/A,TRUE,"STEEL";#N/A,#N/A,TRUE,"INT-Table";#N/A,#N/A,TRUE,"STEEL";#N/A,#N/A,TRUE,"Door"}</definedName>
    <definedName name="dddddddddddddd_1_2_5" hidden="1">{#N/A,#N/A,TRUE,"Basic";#N/A,#N/A,TRUE,"EXT-TABLE";#N/A,#N/A,TRUE,"STEEL";#N/A,#N/A,TRUE,"INT-Table";#N/A,#N/A,TRUE,"STEEL";#N/A,#N/A,TRUE,"Door"}</definedName>
    <definedName name="dddddddddddddd_1_3" hidden="1">{#N/A,#N/A,TRUE,"Basic";#N/A,#N/A,TRUE,"EXT-TABLE";#N/A,#N/A,TRUE,"STEEL";#N/A,#N/A,TRUE,"INT-Table";#N/A,#N/A,TRUE,"STEEL";#N/A,#N/A,TRUE,"Door"}</definedName>
    <definedName name="dddddddddddddd_1_4" hidden="1">{#N/A,#N/A,TRUE,"Basic";#N/A,#N/A,TRUE,"EXT-TABLE";#N/A,#N/A,TRUE,"STEEL";#N/A,#N/A,TRUE,"INT-Table";#N/A,#N/A,TRUE,"STEEL";#N/A,#N/A,TRUE,"Door"}</definedName>
    <definedName name="dddddddddddddd_1_5" hidden="1">{#N/A,#N/A,TRUE,"Basic";#N/A,#N/A,TRUE,"EXT-TABLE";#N/A,#N/A,TRUE,"STEEL";#N/A,#N/A,TRUE,"INT-Table";#N/A,#N/A,TRUE,"STEEL";#N/A,#N/A,TRUE,"Door"}</definedName>
    <definedName name="dddddddddddddd_2" hidden="1">{#N/A,#N/A,TRUE,"Basic";#N/A,#N/A,TRUE,"EXT-TABLE";#N/A,#N/A,TRUE,"STEEL";#N/A,#N/A,TRUE,"INT-Table";#N/A,#N/A,TRUE,"STEEL";#N/A,#N/A,TRUE,"Door"}</definedName>
    <definedName name="dddddddddddddd_2_1" hidden="1">{#N/A,#N/A,TRUE,"Basic";#N/A,#N/A,TRUE,"EXT-TABLE";#N/A,#N/A,TRUE,"STEEL";#N/A,#N/A,TRUE,"INT-Table";#N/A,#N/A,TRUE,"STEEL";#N/A,#N/A,TRUE,"Door"}</definedName>
    <definedName name="dddddddddddddd_2_1_1" hidden="1">{#N/A,#N/A,TRUE,"Basic";#N/A,#N/A,TRUE,"EXT-TABLE";#N/A,#N/A,TRUE,"STEEL";#N/A,#N/A,TRUE,"INT-Table";#N/A,#N/A,TRUE,"STEEL";#N/A,#N/A,TRUE,"Door"}</definedName>
    <definedName name="dddddddddddddd_2_1_2" hidden="1">{#N/A,#N/A,TRUE,"Basic";#N/A,#N/A,TRUE,"EXT-TABLE";#N/A,#N/A,TRUE,"STEEL";#N/A,#N/A,TRUE,"INT-Table";#N/A,#N/A,TRUE,"STEEL";#N/A,#N/A,TRUE,"Door"}</definedName>
    <definedName name="dddddddddddddd_2_1_3" hidden="1">{#N/A,#N/A,TRUE,"Basic";#N/A,#N/A,TRUE,"EXT-TABLE";#N/A,#N/A,TRUE,"STEEL";#N/A,#N/A,TRUE,"INT-Table";#N/A,#N/A,TRUE,"STEEL";#N/A,#N/A,TRUE,"Door"}</definedName>
    <definedName name="dddddddddddddd_2_1_4" hidden="1">{#N/A,#N/A,TRUE,"Basic";#N/A,#N/A,TRUE,"EXT-TABLE";#N/A,#N/A,TRUE,"STEEL";#N/A,#N/A,TRUE,"INT-Table";#N/A,#N/A,TRUE,"STEEL";#N/A,#N/A,TRUE,"Door"}</definedName>
    <definedName name="dddddddddddddd_2_1_5" hidden="1">{#N/A,#N/A,TRUE,"Basic";#N/A,#N/A,TRUE,"EXT-TABLE";#N/A,#N/A,TRUE,"STEEL";#N/A,#N/A,TRUE,"INT-Table";#N/A,#N/A,TRUE,"STEEL";#N/A,#N/A,TRUE,"Door"}</definedName>
    <definedName name="dddddddddddddd_2_2" hidden="1">{#N/A,#N/A,TRUE,"Basic";#N/A,#N/A,TRUE,"EXT-TABLE";#N/A,#N/A,TRUE,"STEEL";#N/A,#N/A,TRUE,"INT-Table";#N/A,#N/A,TRUE,"STEEL";#N/A,#N/A,TRUE,"Door"}</definedName>
    <definedName name="dddddddddddddd_2_2_1" hidden="1">{#N/A,#N/A,TRUE,"Basic";#N/A,#N/A,TRUE,"EXT-TABLE";#N/A,#N/A,TRUE,"STEEL";#N/A,#N/A,TRUE,"INT-Table";#N/A,#N/A,TRUE,"STEEL";#N/A,#N/A,TRUE,"Door"}</definedName>
    <definedName name="dddddddddddddd_2_2_2" hidden="1">{#N/A,#N/A,TRUE,"Basic";#N/A,#N/A,TRUE,"EXT-TABLE";#N/A,#N/A,TRUE,"STEEL";#N/A,#N/A,TRUE,"INT-Table";#N/A,#N/A,TRUE,"STEEL";#N/A,#N/A,TRUE,"Door"}</definedName>
    <definedName name="dddddddddddddd_2_2_3" hidden="1">{#N/A,#N/A,TRUE,"Basic";#N/A,#N/A,TRUE,"EXT-TABLE";#N/A,#N/A,TRUE,"STEEL";#N/A,#N/A,TRUE,"INT-Table";#N/A,#N/A,TRUE,"STEEL";#N/A,#N/A,TRUE,"Door"}</definedName>
    <definedName name="dddddddddddddd_2_2_4" hidden="1">{#N/A,#N/A,TRUE,"Basic";#N/A,#N/A,TRUE,"EXT-TABLE";#N/A,#N/A,TRUE,"STEEL";#N/A,#N/A,TRUE,"INT-Table";#N/A,#N/A,TRUE,"STEEL";#N/A,#N/A,TRUE,"Door"}</definedName>
    <definedName name="dddddddddddddd_2_2_5" hidden="1">{#N/A,#N/A,TRUE,"Basic";#N/A,#N/A,TRUE,"EXT-TABLE";#N/A,#N/A,TRUE,"STEEL";#N/A,#N/A,TRUE,"INT-Table";#N/A,#N/A,TRUE,"STEEL";#N/A,#N/A,TRUE,"Door"}</definedName>
    <definedName name="dddddddddddddd_2_3" hidden="1">{#N/A,#N/A,TRUE,"Basic";#N/A,#N/A,TRUE,"EXT-TABLE";#N/A,#N/A,TRUE,"STEEL";#N/A,#N/A,TRUE,"INT-Table";#N/A,#N/A,TRUE,"STEEL";#N/A,#N/A,TRUE,"Door"}</definedName>
    <definedName name="dddddddddddddd_2_4" hidden="1">{#N/A,#N/A,TRUE,"Basic";#N/A,#N/A,TRUE,"EXT-TABLE";#N/A,#N/A,TRUE,"STEEL";#N/A,#N/A,TRUE,"INT-Table";#N/A,#N/A,TRUE,"STEEL";#N/A,#N/A,TRUE,"Door"}</definedName>
    <definedName name="dddddddddddddd_2_5" hidden="1">{#N/A,#N/A,TRUE,"Basic";#N/A,#N/A,TRUE,"EXT-TABLE";#N/A,#N/A,TRUE,"STEEL";#N/A,#N/A,TRUE,"INT-Table";#N/A,#N/A,TRUE,"STEEL";#N/A,#N/A,TRUE,"Door"}</definedName>
    <definedName name="dddddddddddddd_3" hidden="1">{#N/A,#N/A,TRUE,"Basic";#N/A,#N/A,TRUE,"EXT-TABLE";#N/A,#N/A,TRUE,"STEEL";#N/A,#N/A,TRUE,"INT-Table";#N/A,#N/A,TRUE,"STEEL";#N/A,#N/A,TRUE,"Door"}</definedName>
    <definedName name="dddddddddddddd_3_1" hidden="1">{#N/A,#N/A,TRUE,"Basic";#N/A,#N/A,TRUE,"EXT-TABLE";#N/A,#N/A,TRUE,"STEEL";#N/A,#N/A,TRUE,"INT-Table";#N/A,#N/A,TRUE,"STEEL";#N/A,#N/A,TRUE,"Door"}</definedName>
    <definedName name="dddddddddddddd_3_1_1" hidden="1">{#N/A,#N/A,TRUE,"Basic";#N/A,#N/A,TRUE,"EXT-TABLE";#N/A,#N/A,TRUE,"STEEL";#N/A,#N/A,TRUE,"INT-Table";#N/A,#N/A,TRUE,"STEEL";#N/A,#N/A,TRUE,"Door"}</definedName>
    <definedName name="dddddddddddddd_3_1_2" hidden="1">{#N/A,#N/A,TRUE,"Basic";#N/A,#N/A,TRUE,"EXT-TABLE";#N/A,#N/A,TRUE,"STEEL";#N/A,#N/A,TRUE,"INT-Table";#N/A,#N/A,TRUE,"STEEL";#N/A,#N/A,TRUE,"Door"}</definedName>
    <definedName name="dddddddddddddd_3_1_3" hidden="1">{#N/A,#N/A,TRUE,"Basic";#N/A,#N/A,TRUE,"EXT-TABLE";#N/A,#N/A,TRUE,"STEEL";#N/A,#N/A,TRUE,"INT-Table";#N/A,#N/A,TRUE,"STEEL";#N/A,#N/A,TRUE,"Door"}</definedName>
    <definedName name="dddddddddddddd_3_1_4" hidden="1">{#N/A,#N/A,TRUE,"Basic";#N/A,#N/A,TRUE,"EXT-TABLE";#N/A,#N/A,TRUE,"STEEL";#N/A,#N/A,TRUE,"INT-Table";#N/A,#N/A,TRUE,"STEEL";#N/A,#N/A,TRUE,"Door"}</definedName>
    <definedName name="dddddddddddddd_3_1_5" hidden="1">{#N/A,#N/A,TRUE,"Basic";#N/A,#N/A,TRUE,"EXT-TABLE";#N/A,#N/A,TRUE,"STEEL";#N/A,#N/A,TRUE,"INT-Table";#N/A,#N/A,TRUE,"STEEL";#N/A,#N/A,TRUE,"Door"}</definedName>
    <definedName name="dddddddddddddd_3_2" hidden="1">{#N/A,#N/A,TRUE,"Basic";#N/A,#N/A,TRUE,"EXT-TABLE";#N/A,#N/A,TRUE,"STEEL";#N/A,#N/A,TRUE,"INT-Table";#N/A,#N/A,TRUE,"STEEL";#N/A,#N/A,TRUE,"Door"}</definedName>
    <definedName name="dddddddddddddd_3_2_1" hidden="1">{#N/A,#N/A,TRUE,"Basic";#N/A,#N/A,TRUE,"EXT-TABLE";#N/A,#N/A,TRUE,"STEEL";#N/A,#N/A,TRUE,"INT-Table";#N/A,#N/A,TRUE,"STEEL";#N/A,#N/A,TRUE,"Door"}</definedName>
    <definedName name="dddddddddddddd_3_2_2" hidden="1">{#N/A,#N/A,TRUE,"Basic";#N/A,#N/A,TRUE,"EXT-TABLE";#N/A,#N/A,TRUE,"STEEL";#N/A,#N/A,TRUE,"INT-Table";#N/A,#N/A,TRUE,"STEEL";#N/A,#N/A,TRUE,"Door"}</definedName>
    <definedName name="dddddddddddddd_3_2_3" hidden="1">{#N/A,#N/A,TRUE,"Basic";#N/A,#N/A,TRUE,"EXT-TABLE";#N/A,#N/A,TRUE,"STEEL";#N/A,#N/A,TRUE,"INT-Table";#N/A,#N/A,TRUE,"STEEL";#N/A,#N/A,TRUE,"Door"}</definedName>
    <definedName name="dddddddddddddd_3_2_4" hidden="1">{#N/A,#N/A,TRUE,"Basic";#N/A,#N/A,TRUE,"EXT-TABLE";#N/A,#N/A,TRUE,"STEEL";#N/A,#N/A,TRUE,"INT-Table";#N/A,#N/A,TRUE,"STEEL";#N/A,#N/A,TRUE,"Door"}</definedName>
    <definedName name="dddddddddddddd_3_2_5" hidden="1">{#N/A,#N/A,TRUE,"Basic";#N/A,#N/A,TRUE,"EXT-TABLE";#N/A,#N/A,TRUE,"STEEL";#N/A,#N/A,TRUE,"INT-Table";#N/A,#N/A,TRUE,"STEEL";#N/A,#N/A,TRUE,"Door"}</definedName>
    <definedName name="dddddddddddddd_3_3" hidden="1">{#N/A,#N/A,TRUE,"Basic";#N/A,#N/A,TRUE,"EXT-TABLE";#N/A,#N/A,TRUE,"STEEL";#N/A,#N/A,TRUE,"INT-Table";#N/A,#N/A,TRUE,"STEEL";#N/A,#N/A,TRUE,"Door"}</definedName>
    <definedName name="dddddddddddddd_3_4" hidden="1">{#N/A,#N/A,TRUE,"Basic";#N/A,#N/A,TRUE,"EXT-TABLE";#N/A,#N/A,TRUE,"STEEL";#N/A,#N/A,TRUE,"INT-Table";#N/A,#N/A,TRUE,"STEEL";#N/A,#N/A,TRUE,"Door"}</definedName>
    <definedName name="dddddddddddddd_3_5" hidden="1">{#N/A,#N/A,TRUE,"Basic";#N/A,#N/A,TRUE,"EXT-TABLE";#N/A,#N/A,TRUE,"STEEL";#N/A,#N/A,TRUE,"INT-Table";#N/A,#N/A,TRUE,"STEEL";#N/A,#N/A,TRUE,"Door"}</definedName>
    <definedName name="dddddddddddddd_4" hidden="1">{#N/A,#N/A,TRUE,"Basic";#N/A,#N/A,TRUE,"EXT-TABLE";#N/A,#N/A,TRUE,"STEEL";#N/A,#N/A,TRUE,"INT-Table";#N/A,#N/A,TRUE,"STEEL";#N/A,#N/A,TRUE,"Door"}</definedName>
    <definedName name="dddddddddddddd_4_1" hidden="1">{#N/A,#N/A,TRUE,"Basic";#N/A,#N/A,TRUE,"EXT-TABLE";#N/A,#N/A,TRUE,"STEEL";#N/A,#N/A,TRUE,"INT-Table";#N/A,#N/A,TRUE,"STEEL";#N/A,#N/A,TRUE,"Door"}</definedName>
    <definedName name="dddddddddddddd_4_1_1" hidden="1">{#N/A,#N/A,TRUE,"Basic";#N/A,#N/A,TRUE,"EXT-TABLE";#N/A,#N/A,TRUE,"STEEL";#N/A,#N/A,TRUE,"INT-Table";#N/A,#N/A,TRUE,"STEEL";#N/A,#N/A,TRUE,"Door"}</definedName>
    <definedName name="dddddddddddddd_4_1_2" hidden="1">{#N/A,#N/A,TRUE,"Basic";#N/A,#N/A,TRUE,"EXT-TABLE";#N/A,#N/A,TRUE,"STEEL";#N/A,#N/A,TRUE,"INT-Table";#N/A,#N/A,TRUE,"STEEL";#N/A,#N/A,TRUE,"Door"}</definedName>
    <definedName name="dddddddddddddd_4_1_3" hidden="1">{#N/A,#N/A,TRUE,"Basic";#N/A,#N/A,TRUE,"EXT-TABLE";#N/A,#N/A,TRUE,"STEEL";#N/A,#N/A,TRUE,"INT-Table";#N/A,#N/A,TRUE,"STEEL";#N/A,#N/A,TRUE,"Door"}</definedName>
    <definedName name="dddddddddddddd_4_1_4" hidden="1">{#N/A,#N/A,TRUE,"Basic";#N/A,#N/A,TRUE,"EXT-TABLE";#N/A,#N/A,TRUE,"STEEL";#N/A,#N/A,TRUE,"INT-Table";#N/A,#N/A,TRUE,"STEEL";#N/A,#N/A,TRUE,"Door"}</definedName>
    <definedName name="dddddddddddddd_4_1_5" hidden="1">{#N/A,#N/A,TRUE,"Basic";#N/A,#N/A,TRUE,"EXT-TABLE";#N/A,#N/A,TRUE,"STEEL";#N/A,#N/A,TRUE,"INT-Table";#N/A,#N/A,TRUE,"STEEL";#N/A,#N/A,TRUE,"Door"}</definedName>
    <definedName name="dddddddddddddd_4_2" hidden="1">{#N/A,#N/A,TRUE,"Basic";#N/A,#N/A,TRUE,"EXT-TABLE";#N/A,#N/A,TRUE,"STEEL";#N/A,#N/A,TRUE,"INT-Table";#N/A,#N/A,TRUE,"STEEL";#N/A,#N/A,TRUE,"Door"}</definedName>
    <definedName name="dddddddddddddd_4_2_1" hidden="1">{#N/A,#N/A,TRUE,"Basic";#N/A,#N/A,TRUE,"EXT-TABLE";#N/A,#N/A,TRUE,"STEEL";#N/A,#N/A,TRUE,"INT-Table";#N/A,#N/A,TRUE,"STEEL";#N/A,#N/A,TRUE,"Door"}</definedName>
    <definedName name="dddddddddddddd_4_2_2" hidden="1">{#N/A,#N/A,TRUE,"Basic";#N/A,#N/A,TRUE,"EXT-TABLE";#N/A,#N/A,TRUE,"STEEL";#N/A,#N/A,TRUE,"INT-Table";#N/A,#N/A,TRUE,"STEEL";#N/A,#N/A,TRUE,"Door"}</definedName>
    <definedName name="dddddddddddddd_4_2_3" hidden="1">{#N/A,#N/A,TRUE,"Basic";#N/A,#N/A,TRUE,"EXT-TABLE";#N/A,#N/A,TRUE,"STEEL";#N/A,#N/A,TRUE,"INT-Table";#N/A,#N/A,TRUE,"STEEL";#N/A,#N/A,TRUE,"Door"}</definedName>
    <definedName name="dddddddddddddd_4_2_4" hidden="1">{#N/A,#N/A,TRUE,"Basic";#N/A,#N/A,TRUE,"EXT-TABLE";#N/A,#N/A,TRUE,"STEEL";#N/A,#N/A,TRUE,"INT-Table";#N/A,#N/A,TRUE,"STEEL";#N/A,#N/A,TRUE,"Door"}</definedName>
    <definedName name="dddddddddddddd_4_2_5" hidden="1">{#N/A,#N/A,TRUE,"Basic";#N/A,#N/A,TRUE,"EXT-TABLE";#N/A,#N/A,TRUE,"STEEL";#N/A,#N/A,TRUE,"INT-Table";#N/A,#N/A,TRUE,"STEEL";#N/A,#N/A,TRUE,"Door"}</definedName>
    <definedName name="dddddddddddddd_4_3" hidden="1">{#N/A,#N/A,TRUE,"Basic";#N/A,#N/A,TRUE,"EXT-TABLE";#N/A,#N/A,TRUE,"STEEL";#N/A,#N/A,TRUE,"INT-Table";#N/A,#N/A,TRUE,"STEEL";#N/A,#N/A,TRUE,"Door"}</definedName>
    <definedName name="dddddddddddddd_4_4" hidden="1">{#N/A,#N/A,TRUE,"Basic";#N/A,#N/A,TRUE,"EXT-TABLE";#N/A,#N/A,TRUE,"STEEL";#N/A,#N/A,TRUE,"INT-Table";#N/A,#N/A,TRUE,"STEEL";#N/A,#N/A,TRUE,"Door"}</definedName>
    <definedName name="dddddddddddddd_4_5" hidden="1">{#N/A,#N/A,TRUE,"Basic";#N/A,#N/A,TRUE,"EXT-TABLE";#N/A,#N/A,TRUE,"STEEL";#N/A,#N/A,TRUE,"INT-Table";#N/A,#N/A,TRUE,"STEEL";#N/A,#N/A,TRUE,"Door"}</definedName>
    <definedName name="dddddddddddddd_5" hidden="1">{#N/A,#N/A,TRUE,"Basic";#N/A,#N/A,TRUE,"EXT-TABLE";#N/A,#N/A,TRUE,"STEEL";#N/A,#N/A,TRUE,"INT-Table";#N/A,#N/A,TRUE,"STEEL";#N/A,#N/A,TRUE,"Door"}</definedName>
    <definedName name="dddddddddddddd_5_1" hidden="1">{#N/A,#N/A,TRUE,"Basic";#N/A,#N/A,TRUE,"EXT-TABLE";#N/A,#N/A,TRUE,"STEEL";#N/A,#N/A,TRUE,"INT-Table";#N/A,#N/A,TRUE,"STEEL";#N/A,#N/A,TRUE,"Door"}</definedName>
    <definedName name="dddddddddddddd_5_1_1" hidden="1">{#N/A,#N/A,TRUE,"Basic";#N/A,#N/A,TRUE,"EXT-TABLE";#N/A,#N/A,TRUE,"STEEL";#N/A,#N/A,TRUE,"INT-Table";#N/A,#N/A,TRUE,"STEEL";#N/A,#N/A,TRUE,"Door"}</definedName>
    <definedName name="dddddddddddddd_5_1_2" hidden="1">{#N/A,#N/A,TRUE,"Basic";#N/A,#N/A,TRUE,"EXT-TABLE";#N/A,#N/A,TRUE,"STEEL";#N/A,#N/A,TRUE,"INT-Table";#N/A,#N/A,TRUE,"STEEL";#N/A,#N/A,TRUE,"Door"}</definedName>
    <definedName name="dddddddddddddd_5_1_3" hidden="1">{#N/A,#N/A,TRUE,"Basic";#N/A,#N/A,TRUE,"EXT-TABLE";#N/A,#N/A,TRUE,"STEEL";#N/A,#N/A,TRUE,"INT-Table";#N/A,#N/A,TRUE,"STEEL";#N/A,#N/A,TRUE,"Door"}</definedName>
    <definedName name="dddddddddddddd_5_1_4" hidden="1">{#N/A,#N/A,TRUE,"Basic";#N/A,#N/A,TRUE,"EXT-TABLE";#N/A,#N/A,TRUE,"STEEL";#N/A,#N/A,TRUE,"INT-Table";#N/A,#N/A,TRUE,"STEEL";#N/A,#N/A,TRUE,"Door"}</definedName>
    <definedName name="dddddddddddddd_5_1_5" hidden="1">{#N/A,#N/A,TRUE,"Basic";#N/A,#N/A,TRUE,"EXT-TABLE";#N/A,#N/A,TRUE,"STEEL";#N/A,#N/A,TRUE,"INT-Table";#N/A,#N/A,TRUE,"STEEL";#N/A,#N/A,TRUE,"Door"}</definedName>
    <definedName name="dddddddddddddd_5_2" hidden="1">{#N/A,#N/A,TRUE,"Basic";#N/A,#N/A,TRUE,"EXT-TABLE";#N/A,#N/A,TRUE,"STEEL";#N/A,#N/A,TRUE,"INT-Table";#N/A,#N/A,TRUE,"STEEL";#N/A,#N/A,TRUE,"Door"}</definedName>
    <definedName name="dddddddddddddd_5_2_1" hidden="1">{#N/A,#N/A,TRUE,"Basic";#N/A,#N/A,TRUE,"EXT-TABLE";#N/A,#N/A,TRUE,"STEEL";#N/A,#N/A,TRUE,"INT-Table";#N/A,#N/A,TRUE,"STEEL";#N/A,#N/A,TRUE,"Door"}</definedName>
    <definedName name="dddddddddddddd_5_2_2" hidden="1">{#N/A,#N/A,TRUE,"Basic";#N/A,#N/A,TRUE,"EXT-TABLE";#N/A,#N/A,TRUE,"STEEL";#N/A,#N/A,TRUE,"INT-Table";#N/A,#N/A,TRUE,"STEEL";#N/A,#N/A,TRUE,"Door"}</definedName>
    <definedName name="dddddddddddddd_5_2_3" hidden="1">{#N/A,#N/A,TRUE,"Basic";#N/A,#N/A,TRUE,"EXT-TABLE";#N/A,#N/A,TRUE,"STEEL";#N/A,#N/A,TRUE,"INT-Table";#N/A,#N/A,TRUE,"STEEL";#N/A,#N/A,TRUE,"Door"}</definedName>
    <definedName name="dddddddddddddd_5_2_4" hidden="1">{#N/A,#N/A,TRUE,"Basic";#N/A,#N/A,TRUE,"EXT-TABLE";#N/A,#N/A,TRUE,"STEEL";#N/A,#N/A,TRUE,"INT-Table";#N/A,#N/A,TRUE,"STEEL";#N/A,#N/A,TRUE,"Door"}</definedName>
    <definedName name="dddddddddddddd_5_2_5" hidden="1">{#N/A,#N/A,TRUE,"Basic";#N/A,#N/A,TRUE,"EXT-TABLE";#N/A,#N/A,TRUE,"STEEL";#N/A,#N/A,TRUE,"INT-Table";#N/A,#N/A,TRUE,"STEEL";#N/A,#N/A,TRUE,"Door"}</definedName>
    <definedName name="dddddddddddddd_5_3" hidden="1">{#N/A,#N/A,TRUE,"Basic";#N/A,#N/A,TRUE,"EXT-TABLE";#N/A,#N/A,TRUE,"STEEL";#N/A,#N/A,TRUE,"INT-Table";#N/A,#N/A,TRUE,"STEEL";#N/A,#N/A,TRUE,"Door"}</definedName>
    <definedName name="dddddddddddddd_5_4" hidden="1">{#N/A,#N/A,TRUE,"Basic";#N/A,#N/A,TRUE,"EXT-TABLE";#N/A,#N/A,TRUE,"STEEL";#N/A,#N/A,TRUE,"INT-Table";#N/A,#N/A,TRUE,"STEEL";#N/A,#N/A,TRUE,"Door"}</definedName>
    <definedName name="dddddddddddddd_5_5" hidden="1">{#N/A,#N/A,TRUE,"Basic";#N/A,#N/A,TRUE,"EXT-TABLE";#N/A,#N/A,TRUE,"STEEL";#N/A,#N/A,TRUE,"INT-Table";#N/A,#N/A,TRUE,"STEEL";#N/A,#N/A,TRUE,"Door"}</definedName>
    <definedName name="DDDDDDDDDDDDDDDD">[0]!DDDDDDDDDDDDDDDD</definedName>
    <definedName name="dddf">{"'장비'!$A$3:$M$12"}</definedName>
    <definedName name="dddf_1">{"'장비'!$A$3:$M$12"}</definedName>
    <definedName name="dddf_2">{"'장비'!$A$3:$M$12"}</definedName>
    <definedName name="dddf_3">{"'장비'!$A$3:$M$12"}</definedName>
    <definedName name="dddf_4">{"'장비'!$A$3:$M$12"}</definedName>
    <definedName name="dddf_5">{"'장비'!$A$3:$M$12"}</definedName>
    <definedName name="DDFD" hidden="1">{#N/A,#N/A,FALSE,"CCTV"}</definedName>
    <definedName name="DETAIL">#N/A</definedName>
    <definedName name="dfaf">{"'장비'!$A$3:$M$12"}</definedName>
    <definedName name="dfaf_1">{"'장비'!$A$3:$M$12"}</definedName>
    <definedName name="dfaf_2">{"'장비'!$A$3:$M$12"}</definedName>
    <definedName name="dfaf_3">{"'장비'!$A$3:$M$12"}</definedName>
    <definedName name="dfaf_4">{"'장비'!$A$3:$M$12"}</definedName>
    <definedName name="dfaf_5">{"'장비'!$A$3:$M$12"}</definedName>
    <definedName name="DFASFD" hidden="1">{#N/A,#N/A,FALSE,"골재소요량";#N/A,#N/A,FALSE,"골재소요량"}</definedName>
    <definedName name="DFDASFGDASG" hidden="1">{#N/A,#N/A,FALSE,"단가표지"}</definedName>
    <definedName name="dfdf">{"'장비'!$A$3:$M$12"}</definedName>
    <definedName name="dfdf_1">{"'장비'!$A$3:$M$12"}</definedName>
    <definedName name="dfdf_2">{"'장비'!$A$3:$M$12"}</definedName>
    <definedName name="dfdf_3">{"'장비'!$A$3:$M$12"}</definedName>
    <definedName name="dfdf_4">{"'장비'!$A$3:$M$12"}</definedName>
    <definedName name="dfdf_5">{"'장비'!$A$3:$M$12"}</definedName>
    <definedName name="DFDFDF" hidden="1">{#N/A,#N/A,FALSE,"단가표지"}</definedName>
    <definedName name="DFDSADFADSF" hidden="1">{#N/A,#N/A,FALSE,"2~8번"}</definedName>
    <definedName name="DFDSAFDFD" hidden="1">{#N/A,#N/A,FALSE,"부대1"}</definedName>
    <definedName name="DFDSAFSFG" hidden="1">{#N/A,#N/A,FALSE,"구조2"}</definedName>
    <definedName name="DFDSAGFDSAG" hidden="1">{#N/A,#N/A,FALSE,"혼합골재"}</definedName>
    <definedName name="DFDSFD" hidden="1">{#N/A,#N/A,FALSE,"속도"}</definedName>
    <definedName name="DFDSFDFDFD" hidden="1">{#N/A,#N/A,FALSE,"구조1"}</definedName>
    <definedName name="DFDSFDS" hidden="1">{#N/A,#N/A,FALSE,"부대2"}</definedName>
    <definedName name="DFDSSF" hidden="1">{#N/A,#N/A,FALSE,"이정표"}</definedName>
    <definedName name="DFGADSGAFDG" hidden="1">{#N/A,#N/A,FALSE,"운반시간"}</definedName>
    <definedName name="dgagd" hidden="1">{#N/A,#N/A,TRUE,"Basic";#N/A,#N/A,TRUE,"EXT-TABLE";#N/A,#N/A,TRUE,"STEEL";#N/A,#N/A,TRUE,"INT-Table";#N/A,#N/A,TRUE,"STEEL";#N/A,#N/A,TRUE,"Door"}</definedName>
    <definedName name="dgagd_1" hidden="1">{#N/A,#N/A,TRUE,"Basic";#N/A,#N/A,TRUE,"EXT-TABLE";#N/A,#N/A,TRUE,"STEEL";#N/A,#N/A,TRUE,"INT-Table";#N/A,#N/A,TRUE,"STEEL";#N/A,#N/A,TRUE,"Door"}</definedName>
    <definedName name="dgagd_1_1" hidden="1">{#N/A,#N/A,TRUE,"Basic";#N/A,#N/A,TRUE,"EXT-TABLE";#N/A,#N/A,TRUE,"STEEL";#N/A,#N/A,TRUE,"INT-Table";#N/A,#N/A,TRUE,"STEEL";#N/A,#N/A,TRUE,"Door"}</definedName>
    <definedName name="dgagd_1_1_1" hidden="1">{#N/A,#N/A,TRUE,"Basic";#N/A,#N/A,TRUE,"EXT-TABLE";#N/A,#N/A,TRUE,"STEEL";#N/A,#N/A,TRUE,"INT-Table";#N/A,#N/A,TRUE,"STEEL";#N/A,#N/A,TRUE,"Door"}</definedName>
    <definedName name="dgagd_1_1_2" hidden="1">{#N/A,#N/A,TRUE,"Basic";#N/A,#N/A,TRUE,"EXT-TABLE";#N/A,#N/A,TRUE,"STEEL";#N/A,#N/A,TRUE,"INT-Table";#N/A,#N/A,TRUE,"STEEL";#N/A,#N/A,TRUE,"Door"}</definedName>
    <definedName name="dgagd_1_1_3" hidden="1">{#N/A,#N/A,TRUE,"Basic";#N/A,#N/A,TRUE,"EXT-TABLE";#N/A,#N/A,TRUE,"STEEL";#N/A,#N/A,TRUE,"INT-Table";#N/A,#N/A,TRUE,"STEEL";#N/A,#N/A,TRUE,"Door"}</definedName>
    <definedName name="dgagd_1_1_4" hidden="1">{#N/A,#N/A,TRUE,"Basic";#N/A,#N/A,TRUE,"EXT-TABLE";#N/A,#N/A,TRUE,"STEEL";#N/A,#N/A,TRUE,"INT-Table";#N/A,#N/A,TRUE,"STEEL";#N/A,#N/A,TRUE,"Door"}</definedName>
    <definedName name="dgagd_1_1_5" hidden="1">{#N/A,#N/A,TRUE,"Basic";#N/A,#N/A,TRUE,"EXT-TABLE";#N/A,#N/A,TRUE,"STEEL";#N/A,#N/A,TRUE,"INT-Table";#N/A,#N/A,TRUE,"STEEL";#N/A,#N/A,TRUE,"Door"}</definedName>
    <definedName name="dgagd_1_2" hidden="1">{#N/A,#N/A,TRUE,"Basic";#N/A,#N/A,TRUE,"EXT-TABLE";#N/A,#N/A,TRUE,"STEEL";#N/A,#N/A,TRUE,"INT-Table";#N/A,#N/A,TRUE,"STEEL";#N/A,#N/A,TRUE,"Door"}</definedName>
    <definedName name="dgagd_1_2_1" hidden="1">{#N/A,#N/A,TRUE,"Basic";#N/A,#N/A,TRUE,"EXT-TABLE";#N/A,#N/A,TRUE,"STEEL";#N/A,#N/A,TRUE,"INT-Table";#N/A,#N/A,TRUE,"STEEL";#N/A,#N/A,TRUE,"Door"}</definedName>
    <definedName name="dgagd_1_2_2" hidden="1">{#N/A,#N/A,TRUE,"Basic";#N/A,#N/A,TRUE,"EXT-TABLE";#N/A,#N/A,TRUE,"STEEL";#N/A,#N/A,TRUE,"INT-Table";#N/A,#N/A,TRUE,"STEEL";#N/A,#N/A,TRUE,"Door"}</definedName>
    <definedName name="dgagd_1_2_3" hidden="1">{#N/A,#N/A,TRUE,"Basic";#N/A,#N/A,TRUE,"EXT-TABLE";#N/A,#N/A,TRUE,"STEEL";#N/A,#N/A,TRUE,"INT-Table";#N/A,#N/A,TRUE,"STEEL";#N/A,#N/A,TRUE,"Door"}</definedName>
    <definedName name="dgagd_1_2_4" hidden="1">{#N/A,#N/A,TRUE,"Basic";#N/A,#N/A,TRUE,"EXT-TABLE";#N/A,#N/A,TRUE,"STEEL";#N/A,#N/A,TRUE,"INT-Table";#N/A,#N/A,TRUE,"STEEL";#N/A,#N/A,TRUE,"Door"}</definedName>
    <definedName name="dgagd_1_2_5" hidden="1">{#N/A,#N/A,TRUE,"Basic";#N/A,#N/A,TRUE,"EXT-TABLE";#N/A,#N/A,TRUE,"STEEL";#N/A,#N/A,TRUE,"INT-Table";#N/A,#N/A,TRUE,"STEEL";#N/A,#N/A,TRUE,"Door"}</definedName>
    <definedName name="dgagd_1_3" hidden="1">{#N/A,#N/A,TRUE,"Basic";#N/A,#N/A,TRUE,"EXT-TABLE";#N/A,#N/A,TRUE,"STEEL";#N/A,#N/A,TRUE,"INT-Table";#N/A,#N/A,TRUE,"STEEL";#N/A,#N/A,TRUE,"Door"}</definedName>
    <definedName name="dgagd_1_4" hidden="1">{#N/A,#N/A,TRUE,"Basic";#N/A,#N/A,TRUE,"EXT-TABLE";#N/A,#N/A,TRUE,"STEEL";#N/A,#N/A,TRUE,"INT-Table";#N/A,#N/A,TRUE,"STEEL";#N/A,#N/A,TRUE,"Door"}</definedName>
    <definedName name="dgagd_1_5" hidden="1">{#N/A,#N/A,TRUE,"Basic";#N/A,#N/A,TRUE,"EXT-TABLE";#N/A,#N/A,TRUE,"STEEL";#N/A,#N/A,TRUE,"INT-Table";#N/A,#N/A,TRUE,"STEEL";#N/A,#N/A,TRUE,"Door"}</definedName>
    <definedName name="dgagd_2" hidden="1">{#N/A,#N/A,TRUE,"Basic";#N/A,#N/A,TRUE,"EXT-TABLE";#N/A,#N/A,TRUE,"STEEL";#N/A,#N/A,TRUE,"INT-Table";#N/A,#N/A,TRUE,"STEEL";#N/A,#N/A,TRUE,"Door"}</definedName>
    <definedName name="dgagd_2_1" hidden="1">{#N/A,#N/A,TRUE,"Basic";#N/A,#N/A,TRUE,"EXT-TABLE";#N/A,#N/A,TRUE,"STEEL";#N/A,#N/A,TRUE,"INT-Table";#N/A,#N/A,TRUE,"STEEL";#N/A,#N/A,TRUE,"Door"}</definedName>
    <definedName name="dgagd_2_1_1" hidden="1">{#N/A,#N/A,TRUE,"Basic";#N/A,#N/A,TRUE,"EXT-TABLE";#N/A,#N/A,TRUE,"STEEL";#N/A,#N/A,TRUE,"INT-Table";#N/A,#N/A,TRUE,"STEEL";#N/A,#N/A,TRUE,"Door"}</definedName>
    <definedName name="dgagd_2_1_2" hidden="1">{#N/A,#N/A,TRUE,"Basic";#N/A,#N/A,TRUE,"EXT-TABLE";#N/A,#N/A,TRUE,"STEEL";#N/A,#N/A,TRUE,"INT-Table";#N/A,#N/A,TRUE,"STEEL";#N/A,#N/A,TRUE,"Door"}</definedName>
    <definedName name="dgagd_2_1_3" hidden="1">{#N/A,#N/A,TRUE,"Basic";#N/A,#N/A,TRUE,"EXT-TABLE";#N/A,#N/A,TRUE,"STEEL";#N/A,#N/A,TRUE,"INT-Table";#N/A,#N/A,TRUE,"STEEL";#N/A,#N/A,TRUE,"Door"}</definedName>
    <definedName name="dgagd_2_1_4" hidden="1">{#N/A,#N/A,TRUE,"Basic";#N/A,#N/A,TRUE,"EXT-TABLE";#N/A,#N/A,TRUE,"STEEL";#N/A,#N/A,TRUE,"INT-Table";#N/A,#N/A,TRUE,"STEEL";#N/A,#N/A,TRUE,"Door"}</definedName>
    <definedName name="dgagd_2_1_5" hidden="1">{#N/A,#N/A,TRUE,"Basic";#N/A,#N/A,TRUE,"EXT-TABLE";#N/A,#N/A,TRUE,"STEEL";#N/A,#N/A,TRUE,"INT-Table";#N/A,#N/A,TRUE,"STEEL";#N/A,#N/A,TRUE,"Door"}</definedName>
    <definedName name="dgagd_2_2" hidden="1">{#N/A,#N/A,TRUE,"Basic";#N/A,#N/A,TRUE,"EXT-TABLE";#N/A,#N/A,TRUE,"STEEL";#N/A,#N/A,TRUE,"INT-Table";#N/A,#N/A,TRUE,"STEEL";#N/A,#N/A,TRUE,"Door"}</definedName>
    <definedName name="dgagd_2_2_1" hidden="1">{#N/A,#N/A,TRUE,"Basic";#N/A,#N/A,TRUE,"EXT-TABLE";#N/A,#N/A,TRUE,"STEEL";#N/A,#N/A,TRUE,"INT-Table";#N/A,#N/A,TRUE,"STEEL";#N/A,#N/A,TRUE,"Door"}</definedName>
    <definedName name="dgagd_2_2_2" hidden="1">{#N/A,#N/A,TRUE,"Basic";#N/A,#N/A,TRUE,"EXT-TABLE";#N/A,#N/A,TRUE,"STEEL";#N/A,#N/A,TRUE,"INT-Table";#N/A,#N/A,TRUE,"STEEL";#N/A,#N/A,TRUE,"Door"}</definedName>
    <definedName name="dgagd_2_2_3" hidden="1">{#N/A,#N/A,TRUE,"Basic";#N/A,#N/A,TRUE,"EXT-TABLE";#N/A,#N/A,TRUE,"STEEL";#N/A,#N/A,TRUE,"INT-Table";#N/A,#N/A,TRUE,"STEEL";#N/A,#N/A,TRUE,"Door"}</definedName>
    <definedName name="dgagd_2_2_4" hidden="1">{#N/A,#N/A,TRUE,"Basic";#N/A,#N/A,TRUE,"EXT-TABLE";#N/A,#N/A,TRUE,"STEEL";#N/A,#N/A,TRUE,"INT-Table";#N/A,#N/A,TRUE,"STEEL";#N/A,#N/A,TRUE,"Door"}</definedName>
    <definedName name="dgagd_2_2_5" hidden="1">{#N/A,#N/A,TRUE,"Basic";#N/A,#N/A,TRUE,"EXT-TABLE";#N/A,#N/A,TRUE,"STEEL";#N/A,#N/A,TRUE,"INT-Table";#N/A,#N/A,TRUE,"STEEL";#N/A,#N/A,TRUE,"Door"}</definedName>
    <definedName name="dgagd_2_3" hidden="1">{#N/A,#N/A,TRUE,"Basic";#N/A,#N/A,TRUE,"EXT-TABLE";#N/A,#N/A,TRUE,"STEEL";#N/A,#N/A,TRUE,"INT-Table";#N/A,#N/A,TRUE,"STEEL";#N/A,#N/A,TRUE,"Door"}</definedName>
    <definedName name="dgagd_2_4" hidden="1">{#N/A,#N/A,TRUE,"Basic";#N/A,#N/A,TRUE,"EXT-TABLE";#N/A,#N/A,TRUE,"STEEL";#N/A,#N/A,TRUE,"INT-Table";#N/A,#N/A,TRUE,"STEEL";#N/A,#N/A,TRUE,"Door"}</definedName>
    <definedName name="dgagd_2_5" hidden="1">{#N/A,#N/A,TRUE,"Basic";#N/A,#N/A,TRUE,"EXT-TABLE";#N/A,#N/A,TRUE,"STEEL";#N/A,#N/A,TRUE,"INT-Table";#N/A,#N/A,TRUE,"STEEL";#N/A,#N/A,TRUE,"Door"}</definedName>
    <definedName name="dgagd_3" hidden="1">{#N/A,#N/A,TRUE,"Basic";#N/A,#N/A,TRUE,"EXT-TABLE";#N/A,#N/A,TRUE,"STEEL";#N/A,#N/A,TRUE,"INT-Table";#N/A,#N/A,TRUE,"STEEL";#N/A,#N/A,TRUE,"Door"}</definedName>
    <definedName name="dgagd_3_1" hidden="1">{#N/A,#N/A,TRUE,"Basic";#N/A,#N/A,TRUE,"EXT-TABLE";#N/A,#N/A,TRUE,"STEEL";#N/A,#N/A,TRUE,"INT-Table";#N/A,#N/A,TRUE,"STEEL";#N/A,#N/A,TRUE,"Door"}</definedName>
    <definedName name="dgagd_3_1_1" hidden="1">{#N/A,#N/A,TRUE,"Basic";#N/A,#N/A,TRUE,"EXT-TABLE";#N/A,#N/A,TRUE,"STEEL";#N/A,#N/A,TRUE,"INT-Table";#N/A,#N/A,TRUE,"STEEL";#N/A,#N/A,TRUE,"Door"}</definedName>
    <definedName name="dgagd_3_1_2" hidden="1">{#N/A,#N/A,TRUE,"Basic";#N/A,#N/A,TRUE,"EXT-TABLE";#N/A,#N/A,TRUE,"STEEL";#N/A,#N/A,TRUE,"INT-Table";#N/A,#N/A,TRUE,"STEEL";#N/A,#N/A,TRUE,"Door"}</definedName>
    <definedName name="dgagd_3_1_3" hidden="1">{#N/A,#N/A,TRUE,"Basic";#N/A,#N/A,TRUE,"EXT-TABLE";#N/A,#N/A,TRUE,"STEEL";#N/A,#N/A,TRUE,"INT-Table";#N/A,#N/A,TRUE,"STEEL";#N/A,#N/A,TRUE,"Door"}</definedName>
    <definedName name="dgagd_3_1_4" hidden="1">{#N/A,#N/A,TRUE,"Basic";#N/A,#N/A,TRUE,"EXT-TABLE";#N/A,#N/A,TRUE,"STEEL";#N/A,#N/A,TRUE,"INT-Table";#N/A,#N/A,TRUE,"STEEL";#N/A,#N/A,TRUE,"Door"}</definedName>
    <definedName name="dgagd_3_1_5" hidden="1">{#N/A,#N/A,TRUE,"Basic";#N/A,#N/A,TRUE,"EXT-TABLE";#N/A,#N/A,TRUE,"STEEL";#N/A,#N/A,TRUE,"INT-Table";#N/A,#N/A,TRUE,"STEEL";#N/A,#N/A,TRUE,"Door"}</definedName>
    <definedName name="dgagd_3_2" hidden="1">{#N/A,#N/A,TRUE,"Basic";#N/A,#N/A,TRUE,"EXT-TABLE";#N/A,#N/A,TRUE,"STEEL";#N/A,#N/A,TRUE,"INT-Table";#N/A,#N/A,TRUE,"STEEL";#N/A,#N/A,TRUE,"Door"}</definedName>
    <definedName name="dgagd_3_2_1" hidden="1">{#N/A,#N/A,TRUE,"Basic";#N/A,#N/A,TRUE,"EXT-TABLE";#N/A,#N/A,TRUE,"STEEL";#N/A,#N/A,TRUE,"INT-Table";#N/A,#N/A,TRUE,"STEEL";#N/A,#N/A,TRUE,"Door"}</definedName>
    <definedName name="dgagd_3_2_2" hidden="1">{#N/A,#N/A,TRUE,"Basic";#N/A,#N/A,TRUE,"EXT-TABLE";#N/A,#N/A,TRUE,"STEEL";#N/A,#N/A,TRUE,"INT-Table";#N/A,#N/A,TRUE,"STEEL";#N/A,#N/A,TRUE,"Door"}</definedName>
    <definedName name="dgagd_3_2_3" hidden="1">{#N/A,#N/A,TRUE,"Basic";#N/A,#N/A,TRUE,"EXT-TABLE";#N/A,#N/A,TRUE,"STEEL";#N/A,#N/A,TRUE,"INT-Table";#N/A,#N/A,TRUE,"STEEL";#N/A,#N/A,TRUE,"Door"}</definedName>
    <definedName name="dgagd_3_2_4" hidden="1">{#N/A,#N/A,TRUE,"Basic";#N/A,#N/A,TRUE,"EXT-TABLE";#N/A,#N/A,TRUE,"STEEL";#N/A,#N/A,TRUE,"INT-Table";#N/A,#N/A,TRUE,"STEEL";#N/A,#N/A,TRUE,"Door"}</definedName>
    <definedName name="dgagd_3_2_5" hidden="1">{#N/A,#N/A,TRUE,"Basic";#N/A,#N/A,TRUE,"EXT-TABLE";#N/A,#N/A,TRUE,"STEEL";#N/A,#N/A,TRUE,"INT-Table";#N/A,#N/A,TRUE,"STEEL";#N/A,#N/A,TRUE,"Door"}</definedName>
    <definedName name="dgagd_3_3" hidden="1">{#N/A,#N/A,TRUE,"Basic";#N/A,#N/A,TRUE,"EXT-TABLE";#N/A,#N/A,TRUE,"STEEL";#N/A,#N/A,TRUE,"INT-Table";#N/A,#N/A,TRUE,"STEEL";#N/A,#N/A,TRUE,"Door"}</definedName>
    <definedName name="dgagd_3_4" hidden="1">{#N/A,#N/A,TRUE,"Basic";#N/A,#N/A,TRUE,"EXT-TABLE";#N/A,#N/A,TRUE,"STEEL";#N/A,#N/A,TRUE,"INT-Table";#N/A,#N/A,TRUE,"STEEL";#N/A,#N/A,TRUE,"Door"}</definedName>
    <definedName name="dgagd_3_5" hidden="1">{#N/A,#N/A,TRUE,"Basic";#N/A,#N/A,TRUE,"EXT-TABLE";#N/A,#N/A,TRUE,"STEEL";#N/A,#N/A,TRUE,"INT-Table";#N/A,#N/A,TRUE,"STEEL";#N/A,#N/A,TRUE,"Door"}</definedName>
    <definedName name="dgagd_4" hidden="1">{#N/A,#N/A,TRUE,"Basic";#N/A,#N/A,TRUE,"EXT-TABLE";#N/A,#N/A,TRUE,"STEEL";#N/A,#N/A,TRUE,"INT-Table";#N/A,#N/A,TRUE,"STEEL";#N/A,#N/A,TRUE,"Door"}</definedName>
    <definedName name="dgagd_4_1" hidden="1">{#N/A,#N/A,TRUE,"Basic";#N/A,#N/A,TRUE,"EXT-TABLE";#N/A,#N/A,TRUE,"STEEL";#N/A,#N/A,TRUE,"INT-Table";#N/A,#N/A,TRUE,"STEEL";#N/A,#N/A,TRUE,"Door"}</definedName>
    <definedName name="dgagd_4_1_1" hidden="1">{#N/A,#N/A,TRUE,"Basic";#N/A,#N/A,TRUE,"EXT-TABLE";#N/A,#N/A,TRUE,"STEEL";#N/A,#N/A,TRUE,"INT-Table";#N/A,#N/A,TRUE,"STEEL";#N/A,#N/A,TRUE,"Door"}</definedName>
    <definedName name="dgagd_4_1_2" hidden="1">{#N/A,#N/A,TRUE,"Basic";#N/A,#N/A,TRUE,"EXT-TABLE";#N/A,#N/A,TRUE,"STEEL";#N/A,#N/A,TRUE,"INT-Table";#N/A,#N/A,TRUE,"STEEL";#N/A,#N/A,TRUE,"Door"}</definedName>
    <definedName name="dgagd_4_1_3" hidden="1">{#N/A,#N/A,TRUE,"Basic";#N/A,#N/A,TRUE,"EXT-TABLE";#N/A,#N/A,TRUE,"STEEL";#N/A,#N/A,TRUE,"INT-Table";#N/A,#N/A,TRUE,"STEEL";#N/A,#N/A,TRUE,"Door"}</definedName>
    <definedName name="dgagd_4_1_4" hidden="1">{#N/A,#N/A,TRUE,"Basic";#N/A,#N/A,TRUE,"EXT-TABLE";#N/A,#N/A,TRUE,"STEEL";#N/A,#N/A,TRUE,"INT-Table";#N/A,#N/A,TRUE,"STEEL";#N/A,#N/A,TRUE,"Door"}</definedName>
    <definedName name="dgagd_4_1_5" hidden="1">{#N/A,#N/A,TRUE,"Basic";#N/A,#N/A,TRUE,"EXT-TABLE";#N/A,#N/A,TRUE,"STEEL";#N/A,#N/A,TRUE,"INT-Table";#N/A,#N/A,TRUE,"STEEL";#N/A,#N/A,TRUE,"Door"}</definedName>
    <definedName name="dgagd_4_2" hidden="1">{#N/A,#N/A,TRUE,"Basic";#N/A,#N/A,TRUE,"EXT-TABLE";#N/A,#N/A,TRUE,"STEEL";#N/A,#N/A,TRUE,"INT-Table";#N/A,#N/A,TRUE,"STEEL";#N/A,#N/A,TRUE,"Door"}</definedName>
    <definedName name="dgagd_4_2_1" hidden="1">{#N/A,#N/A,TRUE,"Basic";#N/A,#N/A,TRUE,"EXT-TABLE";#N/A,#N/A,TRUE,"STEEL";#N/A,#N/A,TRUE,"INT-Table";#N/A,#N/A,TRUE,"STEEL";#N/A,#N/A,TRUE,"Door"}</definedName>
    <definedName name="dgagd_4_2_2" hidden="1">{#N/A,#N/A,TRUE,"Basic";#N/A,#N/A,TRUE,"EXT-TABLE";#N/A,#N/A,TRUE,"STEEL";#N/A,#N/A,TRUE,"INT-Table";#N/A,#N/A,TRUE,"STEEL";#N/A,#N/A,TRUE,"Door"}</definedName>
    <definedName name="dgagd_4_2_3" hidden="1">{#N/A,#N/A,TRUE,"Basic";#N/A,#N/A,TRUE,"EXT-TABLE";#N/A,#N/A,TRUE,"STEEL";#N/A,#N/A,TRUE,"INT-Table";#N/A,#N/A,TRUE,"STEEL";#N/A,#N/A,TRUE,"Door"}</definedName>
    <definedName name="dgagd_4_2_4" hidden="1">{#N/A,#N/A,TRUE,"Basic";#N/A,#N/A,TRUE,"EXT-TABLE";#N/A,#N/A,TRUE,"STEEL";#N/A,#N/A,TRUE,"INT-Table";#N/A,#N/A,TRUE,"STEEL";#N/A,#N/A,TRUE,"Door"}</definedName>
    <definedName name="dgagd_4_2_5" hidden="1">{#N/A,#N/A,TRUE,"Basic";#N/A,#N/A,TRUE,"EXT-TABLE";#N/A,#N/A,TRUE,"STEEL";#N/A,#N/A,TRUE,"INT-Table";#N/A,#N/A,TRUE,"STEEL";#N/A,#N/A,TRUE,"Door"}</definedName>
    <definedName name="dgagd_4_3" hidden="1">{#N/A,#N/A,TRUE,"Basic";#N/A,#N/A,TRUE,"EXT-TABLE";#N/A,#N/A,TRUE,"STEEL";#N/A,#N/A,TRUE,"INT-Table";#N/A,#N/A,TRUE,"STEEL";#N/A,#N/A,TRUE,"Door"}</definedName>
    <definedName name="dgagd_4_4" hidden="1">{#N/A,#N/A,TRUE,"Basic";#N/A,#N/A,TRUE,"EXT-TABLE";#N/A,#N/A,TRUE,"STEEL";#N/A,#N/A,TRUE,"INT-Table";#N/A,#N/A,TRUE,"STEEL";#N/A,#N/A,TRUE,"Door"}</definedName>
    <definedName name="dgagd_4_5" hidden="1">{#N/A,#N/A,TRUE,"Basic";#N/A,#N/A,TRUE,"EXT-TABLE";#N/A,#N/A,TRUE,"STEEL";#N/A,#N/A,TRUE,"INT-Table";#N/A,#N/A,TRUE,"STEEL";#N/A,#N/A,TRUE,"Door"}</definedName>
    <definedName name="dgagd_5" hidden="1">{#N/A,#N/A,TRUE,"Basic";#N/A,#N/A,TRUE,"EXT-TABLE";#N/A,#N/A,TRUE,"STEEL";#N/A,#N/A,TRUE,"INT-Table";#N/A,#N/A,TRUE,"STEEL";#N/A,#N/A,TRUE,"Door"}</definedName>
    <definedName name="dgagd_5_1" hidden="1">{#N/A,#N/A,TRUE,"Basic";#N/A,#N/A,TRUE,"EXT-TABLE";#N/A,#N/A,TRUE,"STEEL";#N/A,#N/A,TRUE,"INT-Table";#N/A,#N/A,TRUE,"STEEL";#N/A,#N/A,TRUE,"Door"}</definedName>
    <definedName name="dgagd_5_1_1" hidden="1">{#N/A,#N/A,TRUE,"Basic";#N/A,#N/A,TRUE,"EXT-TABLE";#N/A,#N/A,TRUE,"STEEL";#N/A,#N/A,TRUE,"INT-Table";#N/A,#N/A,TRUE,"STEEL";#N/A,#N/A,TRUE,"Door"}</definedName>
    <definedName name="dgagd_5_1_2" hidden="1">{#N/A,#N/A,TRUE,"Basic";#N/A,#N/A,TRUE,"EXT-TABLE";#N/A,#N/A,TRUE,"STEEL";#N/A,#N/A,TRUE,"INT-Table";#N/A,#N/A,TRUE,"STEEL";#N/A,#N/A,TRUE,"Door"}</definedName>
    <definedName name="dgagd_5_1_3" hidden="1">{#N/A,#N/A,TRUE,"Basic";#N/A,#N/A,TRUE,"EXT-TABLE";#N/A,#N/A,TRUE,"STEEL";#N/A,#N/A,TRUE,"INT-Table";#N/A,#N/A,TRUE,"STEEL";#N/A,#N/A,TRUE,"Door"}</definedName>
    <definedName name="dgagd_5_1_4" hidden="1">{#N/A,#N/A,TRUE,"Basic";#N/A,#N/A,TRUE,"EXT-TABLE";#N/A,#N/A,TRUE,"STEEL";#N/A,#N/A,TRUE,"INT-Table";#N/A,#N/A,TRUE,"STEEL";#N/A,#N/A,TRUE,"Door"}</definedName>
    <definedName name="dgagd_5_1_5" hidden="1">{#N/A,#N/A,TRUE,"Basic";#N/A,#N/A,TRUE,"EXT-TABLE";#N/A,#N/A,TRUE,"STEEL";#N/A,#N/A,TRUE,"INT-Table";#N/A,#N/A,TRUE,"STEEL";#N/A,#N/A,TRUE,"Door"}</definedName>
    <definedName name="dgagd_5_2" hidden="1">{#N/A,#N/A,TRUE,"Basic";#N/A,#N/A,TRUE,"EXT-TABLE";#N/A,#N/A,TRUE,"STEEL";#N/A,#N/A,TRUE,"INT-Table";#N/A,#N/A,TRUE,"STEEL";#N/A,#N/A,TRUE,"Door"}</definedName>
    <definedName name="dgagd_5_2_1" hidden="1">{#N/A,#N/A,TRUE,"Basic";#N/A,#N/A,TRUE,"EXT-TABLE";#N/A,#N/A,TRUE,"STEEL";#N/A,#N/A,TRUE,"INT-Table";#N/A,#N/A,TRUE,"STEEL";#N/A,#N/A,TRUE,"Door"}</definedName>
    <definedName name="dgagd_5_2_2" hidden="1">{#N/A,#N/A,TRUE,"Basic";#N/A,#N/A,TRUE,"EXT-TABLE";#N/A,#N/A,TRUE,"STEEL";#N/A,#N/A,TRUE,"INT-Table";#N/A,#N/A,TRUE,"STEEL";#N/A,#N/A,TRUE,"Door"}</definedName>
    <definedName name="dgagd_5_2_3" hidden="1">{#N/A,#N/A,TRUE,"Basic";#N/A,#N/A,TRUE,"EXT-TABLE";#N/A,#N/A,TRUE,"STEEL";#N/A,#N/A,TRUE,"INT-Table";#N/A,#N/A,TRUE,"STEEL";#N/A,#N/A,TRUE,"Door"}</definedName>
    <definedName name="dgagd_5_2_4" hidden="1">{#N/A,#N/A,TRUE,"Basic";#N/A,#N/A,TRUE,"EXT-TABLE";#N/A,#N/A,TRUE,"STEEL";#N/A,#N/A,TRUE,"INT-Table";#N/A,#N/A,TRUE,"STEEL";#N/A,#N/A,TRUE,"Door"}</definedName>
    <definedName name="dgagd_5_2_5" hidden="1">{#N/A,#N/A,TRUE,"Basic";#N/A,#N/A,TRUE,"EXT-TABLE";#N/A,#N/A,TRUE,"STEEL";#N/A,#N/A,TRUE,"INT-Table";#N/A,#N/A,TRUE,"STEEL";#N/A,#N/A,TRUE,"Door"}</definedName>
    <definedName name="dgagd_5_3" hidden="1">{#N/A,#N/A,TRUE,"Basic";#N/A,#N/A,TRUE,"EXT-TABLE";#N/A,#N/A,TRUE,"STEEL";#N/A,#N/A,TRUE,"INT-Table";#N/A,#N/A,TRUE,"STEEL";#N/A,#N/A,TRUE,"Door"}</definedName>
    <definedName name="dgagd_5_4" hidden="1">{#N/A,#N/A,TRUE,"Basic";#N/A,#N/A,TRUE,"EXT-TABLE";#N/A,#N/A,TRUE,"STEEL";#N/A,#N/A,TRUE,"INT-Table";#N/A,#N/A,TRUE,"STEEL";#N/A,#N/A,TRUE,"Door"}</definedName>
    <definedName name="dgagd_5_5" hidden="1">{#N/A,#N/A,TRUE,"Basic";#N/A,#N/A,TRUE,"EXT-TABLE";#N/A,#N/A,TRUE,"STEEL";#N/A,#N/A,TRUE,"INT-Table";#N/A,#N/A,TRUE,"STEEL";#N/A,#N/A,TRUE,"Door"}</definedName>
    <definedName name="dgfgjgj" hidden="1">{#N/A,#N/A,FALSE,"CCTV"}</definedName>
    <definedName name="dialog_open">"Dialog Frame 1"</definedName>
    <definedName name="DIGN" hidden="1">{#N/A,#N/A,TRUE,"Basic";#N/A,#N/A,TRUE,"EXT-TABLE";#N/A,#N/A,TRUE,"STEEL";#N/A,#N/A,TRUE,"INT-Table";#N/A,#N/A,TRUE,"STEEL";#N/A,#N/A,TRUE,"Door"}</definedName>
    <definedName name="DIGN_1" hidden="1">{#N/A,#N/A,TRUE,"Basic";#N/A,#N/A,TRUE,"EXT-TABLE";#N/A,#N/A,TRUE,"STEEL";#N/A,#N/A,TRUE,"INT-Table";#N/A,#N/A,TRUE,"STEEL";#N/A,#N/A,TRUE,"Door"}</definedName>
    <definedName name="DIGN_1_1" hidden="1">{#N/A,#N/A,TRUE,"Basic";#N/A,#N/A,TRUE,"EXT-TABLE";#N/A,#N/A,TRUE,"STEEL";#N/A,#N/A,TRUE,"INT-Table";#N/A,#N/A,TRUE,"STEEL";#N/A,#N/A,TRUE,"Door"}</definedName>
    <definedName name="DIGN_1_1_1" hidden="1">{#N/A,#N/A,TRUE,"Basic";#N/A,#N/A,TRUE,"EXT-TABLE";#N/A,#N/A,TRUE,"STEEL";#N/A,#N/A,TRUE,"INT-Table";#N/A,#N/A,TRUE,"STEEL";#N/A,#N/A,TRUE,"Door"}</definedName>
    <definedName name="DIGN_1_1_2" hidden="1">{#N/A,#N/A,TRUE,"Basic";#N/A,#N/A,TRUE,"EXT-TABLE";#N/A,#N/A,TRUE,"STEEL";#N/A,#N/A,TRUE,"INT-Table";#N/A,#N/A,TRUE,"STEEL";#N/A,#N/A,TRUE,"Door"}</definedName>
    <definedName name="DIGN_1_1_3" hidden="1">{#N/A,#N/A,TRUE,"Basic";#N/A,#N/A,TRUE,"EXT-TABLE";#N/A,#N/A,TRUE,"STEEL";#N/A,#N/A,TRUE,"INT-Table";#N/A,#N/A,TRUE,"STEEL";#N/A,#N/A,TRUE,"Door"}</definedName>
    <definedName name="DIGN_1_1_4" hidden="1">{#N/A,#N/A,TRUE,"Basic";#N/A,#N/A,TRUE,"EXT-TABLE";#N/A,#N/A,TRUE,"STEEL";#N/A,#N/A,TRUE,"INT-Table";#N/A,#N/A,TRUE,"STEEL";#N/A,#N/A,TRUE,"Door"}</definedName>
    <definedName name="DIGN_1_1_5" hidden="1">{#N/A,#N/A,TRUE,"Basic";#N/A,#N/A,TRUE,"EXT-TABLE";#N/A,#N/A,TRUE,"STEEL";#N/A,#N/A,TRUE,"INT-Table";#N/A,#N/A,TRUE,"STEEL";#N/A,#N/A,TRUE,"Door"}</definedName>
    <definedName name="DIGN_1_2" hidden="1">{#N/A,#N/A,TRUE,"Basic";#N/A,#N/A,TRUE,"EXT-TABLE";#N/A,#N/A,TRUE,"STEEL";#N/A,#N/A,TRUE,"INT-Table";#N/A,#N/A,TRUE,"STEEL";#N/A,#N/A,TRUE,"Door"}</definedName>
    <definedName name="DIGN_1_2_1" hidden="1">{#N/A,#N/A,TRUE,"Basic";#N/A,#N/A,TRUE,"EXT-TABLE";#N/A,#N/A,TRUE,"STEEL";#N/A,#N/A,TRUE,"INT-Table";#N/A,#N/A,TRUE,"STEEL";#N/A,#N/A,TRUE,"Door"}</definedName>
    <definedName name="DIGN_1_2_2" hidden="1">{#N/A,#N/A,TRUE,"Basic";#N/A,#N/A,TRUE,"EXT-TABLE";#N/A,#N/A,TRUE,"STEEL";#N/A,#N/A,TRUE,"INT-Table";#N/A,#N/A,TRUE,"STEEL";#N/A,#N/A,TRUE,"Door"}</definedName>
    <definedName name="DIGN_1_2_3" hidden="1">{#N/A,#N/A,TRUE,"Basic";#N/A,#N/A,TRUE,"EXT-TABLE";#N/A,#N/A,TRUE,"STEEL";#N/A,#N/A,TRUE,"INT-Table";#N/A,#N/A,TRUE,"STEEL";#N/A,#N/A,TRUE,"Door"}</definedName>
    <definedName name="DIGN_1_2_4" hidden="1">{#N/A,#N/A,TRUE,"Basic";#N/A,#N/A,TRUE,"EXT-TABLE";#N/A,#N/A,TRUE,"STEEL";#N/A,#N/A,TRUE,"INT-Table";#N/A,#N/A,TRUE,"STEEL";#N/A,#N/A,TRUE,"Door"}</definedName>
    <definedName name="DIGN_1_2_5" hidden="1">{#N/A,#N/A,TRUE,"Basic";#N/A,#N/A,TRUE,"EXT-TABLE";#N/A,#N/A,TRUE,"STEEL";#N/A,#N/A,TRUE,"INT-Table";#N/A,#N/A,TRUE,"STEEL";#N/A,#N/A,TRUE,"Door"}</definedName>
    <definedName name="DIGN_1_3" hidden="1">{#N/A,#N/A,TRUE,"Basic";#N/A,#N/A,TRUE,"EXT-TABLE";#N/A,#N/A,TRUE,"STEEL";#N/A,#N/A,TRUE,"INT-Table";#N/A,#N/A,TRUE,"STEEL";#N/A,#N/A,TRUE,"Door"}</definedName>
    <definedName name="DIGN_1_4" hidden="1">{#N/A,#N/A,TRUE,"Basic";#N/A,#N/A,TRUE,"EXT-TABLE";#N/A,#N/A,TRUE,"STEEL";#N/A,#N/A,TRUE,"INT-Table";#N/A,#N/A,TRUE,"STEEL";#N/A,#N/A,TRUE,"Door"}</definedName>
    <definedName name="DIGN_1_5" hidden="1">{#N/A,#N/A,TRUE,"Basic";#N/A,#N/A,TRUE,"EXT-TABLE";#N/A,#N/A,TRUE,"STEEL";#N/A,#N/A,TRUE,"INT-Table";#N/A,#N/A,TRUE,"STEEL";#N/A,#N/A,TRUE,"Door"}</definedName>
    <definedName name="DIGN_2" hidden="1">{#N/A,#N/A,TRUE,"Basic";#N/A,#N/A,TRUE,"EXT-TABLE";#N/A,#N/A,TRUE,"STEEL";#N/A,#N/A,TRUE,"INT-Table";#N/A,#N/A,TRUE,"STEEL";#N/A,#N/A,TRUE,"Door"}</definedName>
    <definedName name="DIGN_2_1" hidden="1">{#N/A,#N/A,TRUE,"Basic";#N/A,#N/A,TRUE,"EXT-TABLE";#N/A,#N/A,TRUE,"STEEL";#N/A,#N/A,TRUE,"INT-Table";#N/A,#N/A,TRUE,"STEEL";#N/A,#N/A,TRUE,"Door"}</definedName>
    <definedName name="DIGN_2_1_1" hidden="1">{#N/A,#N/A,TRUE,"Basic";#N/A,#N/A,TRUE,"EXT-TABLE";#N/A,#N/A,TRUE,"STEEL";#N/A,#N/A,TRUE,"INT-Table";#N/A,#N/A,TRUE,"STEEL";#N/A,#N/A,TRUE,"Door"}</definedName>
    <definedName name="DIGN_2_1_2" hidden="1">{#N/A,#N/A,TRUE,"Basic";#N/A,#N/A,TRUE,"EXT-TABLE";#N/A,#N/A,TRUE,"STEEL";#N/A,#N/A,TRUE,"INT-Table";#N/A,#N/A,TRUE,"STEEL";#N/A,#N/A,TRUE,"Door"}</definedName>
    <definedName name="DIGN_2_1_3" hidden="1">{#N/A,#N/A,TRUE,"Basic";#N/A,#N/A,TRUE,"EXT-TABLE";#N/A,#N/A,TRUE,"STEEL";#N/A,#N/A,TRUE,"INT-Table";#N/A,#N/A,TRUE,"STEEL";#N/A,#N/A,TRUE,"Door"}</definedName>
    <definedName name="DIGN_2_1_4" hidden="1">{#N/A,#N/A,TRUE,"Basic";#N/A,#N/A,TRUE,"EXT-TABLE";#N/A,#N/A,TRUE,"STEEL";#N/A,#N/A,TRUE,"INT-Table";#N/A,#N/A,TRUE,"STEEL";#N/A,#N/A,TRUE,"Door"}</definedName>
    <definedName name="DIGN_2_1_5" hidden="1">{#N/A,#N/A,TRUE,"Basic";#N/A,#N/A,TRUE,"EXT-TABLE";#N/A,#N/A,TRUE,"STEEL";#N/A,#N/A,TRUE,"INT-Table";#N/A,#N/A,TRUE,"STEEL";#N/A,#N/A,TRUE,"Door"}</definedName>
    <definedName name="DIGN_2_2" hidden="1">{#N/A,#N/A,TRUE,"Basic";#N/A,#N/A,TRUE,"EXT-TABLE";#N/A,#N/A,TRUE,"STEEL";#N/A,#N/A,TRUE,"INT-Table";#N/A,#N/A,TRUE,"STEEL";#N/A,#N/A,TRUE,"Door"}</definedName>
    <definedName name="DIGN_2_2_1" hidden="1">{#N/A,#N/A,TRUE,"Basic";#N/A,#N/A,TRUE,"EXT-TABLE";#N/A,#N/A,TRUE,"STEEL";#N/A,#N/A,TRUE,"INT-Table";#N/A,#N/A,TRUE,"STEEL";#N/A,#N/A,TRUE,"Door"}</definedName>
    <definedName name="DIGN_2_2_2" hidden="1">{#N/A,#N/A,TRUE,"Basic";#N/A,#N/A,TRUE,"EXT-TABLE";#N/A,#N/A,TRUE,"STEEL";#N/A,#N/A,TRUE,"INT-Table";#N/A,#N/A,TRUE,"STEEL";#N/A,#N/A,TRUE,"Door"}</definedName>
    <definedName name="DIGN_2_2_3" hidden="1">{#N/A,#N/A,TRUE,"Basic";#N/A,#N/A,TRUE,"EXT-TABLE";#N/A,#N/A,TRUE,"STEEL";#N/A,#N/A,TRUE,"INT-Table";#N/A,#N/A,TRUE,"STEEL";#N/A,#N/A,TRUE,"Door"}</definedName>
    <definedName name="DIGN_2_2_4" hidden="1">{#N/A,#N/A,TRUE,"Basic";#N/A,#N/A,TRUE,"EXT-TABLE";#N/A,#N/A,TRUE,"STEEL";#N/A,#N/A,TRUE,"INT-Table";#N/A,#N/A,TRUE,"STEEL";#N/A,#N/A,TRUE,"Door"}</definedName>
    <definedName name="DIGN_2_2_5" hidden="1">{#N/A,#N/A,TRUE,"Basic";#N/A,#N/A,TRUE,"EXT-TABLE";#N/A,#N/A,TRUE,"STEEL";#N/A,#N/A,TRUE,"INT-Table";#N/A,#N/A,TRUE,"STEEL";#N/A,#N/A,TRUE,"Door"}</definedName>
    <definedName name="DIGN_2_3" hidden="1">{#N/A,#N/A,TRUE,"Basic";#N/A,#N/A,TRUE,"EXT-TABLE";#N/A,#N/A,TRUE,"STEEL";#N/A,#N/A,TRUE,"INT-Table";#N/A,#N/A,TRUE,"STEEL";#N/A,#N/A,TRUE,"Door"}</definedName>
    <definedName name="DIGN_2_4" hidden="1">{#N/A,#N/A,TRUE,"Basic";#N/A,#N/A,TRUE,"EXT-TABLE";#N/A,#N/A,TRUE,"STEEL";#N/A,#N/A,TRUE,"INT-Table";#N/A,#N/A,TRUE,"STEEL";#N/A,#N/A,TRUE,"Door"}</definedName>
    <definedName name="DIGN_2_5" hidden="1">{#N/A,#N/A,TRUE,"Basic";#N/A,#N/A,TRUE,"EXT-TABLE";#N/A,#N/A,TRUE,"STEEL";#N/A,#N/A,TRUE,"INT-Table";#N/A,#N/A,TRUE,"STEEL";#N/A,#N/A,TRUE,"Door"}</definedName>
    <definedName name="DIGN_3" hidden="1">{#N/A,#N/A,TRUE,"Basic";#N/A,#N/A,TRUE,"EXT-TABLE";#N/A,#N/A,TRUE,"STEEL";#N/A,#N/A,TRUE,"INT-Table";#N/A,#N/A,TRUE,"STEEL";#N/A,#N/A,TRUE,"Door"}</definedName>
    <definedName name="DIGN_3_1" hidden="1">{#N/A,#N/A,TRUE,"Basic";#N/A,#N/A,TRUE,"EXT-TABLE";#N/A,#N/A,TRUE,"STEEL";#N/A,#N/A,TRUE,"INT-Table";#N/A,#N/A,TRUE,"STEEL";#N/A,#N/A,TRUE,"Door"}</definedName>
    <definedName name="DIGN_3_1_1" hidden="1">{#N/A,#N/A,TRUE,"Basic";#N/A,#N/A,TRUE,"EXT-TABLE";#N/A,#N/A,TRUE,"STEEL";#N/A,#N/A,TRUE,"INT-Table";#N/A,#N/A,TRUE,"STEEL";#N/A,#N/A,TRUE,"Door"}</definedName>
    <definedName name="DIGN_3_1_2" hidden="1">{#N/A,#N/A,TRUE,"Basic";#N/A,#N/A,TRUE,"EXT-TABLE";#N/A,#N/A,TRUE,"STEEL";#N/A,#N/A,TRUE,"INT-Table";#N/A,#N/A,TRUE,"STEEL";#N/A,#N/A,TRUE,"Door"}</definedName>
    <definedName name="DIGN_3_1_3" hidden="1">{#N/A,#N/A,TRUE,"Basic";#N/A,#N/A,TRUE,"EXT-TABLE";#N/A,#N/A,TRUE,"STEEL";#N/A,#N/A,TRUE,"INT-Table";#N/A,#N/A,TRUE,"STEEL";#N/A,#N/A,TRUE,"Door"}</definedName>
    <definedName name="DIGN_3_1_4" hidden="1">{#N/A,#N/A,TRUE,"Basic";#N/A,#N/A,TRUE,"EXT-TABLE";#N/A,#N/A,TRUE,"STEEL";#N/A,#N/A,TRUE,"INT-Table";#N/A,#N/A,TRUE,"STEEL";#N/A,#N/A,TRUE,"Door"}</definedName>
    <definedName name="DIGN_3_1_5" hidden="1">{#N/A,#N/A,TRUE,"Basic";#N/A,#N/A,TRUE,"EXT-TABLE";#N/A,#N/A,TRUE,"STEEL";#N/A,#N/A,TRUE,"INT-Table";#N/A,#N/A,TRUE,"STEEL";#N/A,#N/A,TRUE,"Door"}</definedName>
    <definedName name="DIGN_3_2" hidden="1">{#N/A,#N/A,TRUE,"Basic";#N/A,#N/A,TRUE,"EXT-TABLE";#N/A,#N/A,TRUE,"STEEL";#N/A,#N/A,TRUE,"INT-Table";#N/A,#N/A,TRUE,"STEEL";#N/A,#N/A,TRUE,"Door"}</definedName>
    <definedName name="DIGN_3_2_1" hidden="1">{#N/A,#N/A,TRUE,"Basic";#N/A,#N/A,TRUE,"EXT-TABLE";#N/A,#N/A,TRUE,"STEEL";#N/A,#N/A,TRUE,"INT-Table";#N/A,#N/A,TRUE,"STEEL";#N/A,#N/A,TRUE,"Door"}</definedName>
    <definedName name="DIGN_3_2_2" hidden="1">{#N/A,#N/A,TRUE,"Basic";#N/A,#N/A,TRUE,"EXT-TABLE";#N/A,#N/A,TRUE,"STEEL";#N/A,#N/A,TRUE,"INT-Table";#N/A,#N/A,TRUE,"STEEL";#N/A,#N/A,TRUE,"Door"}</definedName>
    <definedName name="DIGN_3_2_3" hidden="1">{#N/A,#N/A,TRUE,"Basic";#N/A,#N/A,TRUE,"EXT-TABLE";#N/A,#N/A,TRUE,"STEEL";#N/A,#N/A,TRUE,"INT-Table";#N/A,#N/A,TRUE,"STEEL";#N/A,#N/A,TRUE,"Door"}</definedName>
    <definedName name="DIGN_3_2_4" hidden="1">{#N/A,#N/A,TRUE,"Basic";#N/A,#N/A,TRUE,"EXT-TABLE";#N/A,#N/A,TRUE,"STEEL";#N/A,#N/A,TRUE,"INT-Table";#N/A,#N/A,TRUE,"STEEL";#N/A,#N/A,TRUE,"Door"}</definedName>
    <definedName name="DIGN_3_2_5" hidden="1">{#N/A,#N/A,TRUE,"Basic";#N/A,#N/A,TRUE,"EXT-TABLE";#N/A,#N/A,TRUE,"STEEL";#N/A,#N/A,TRUE,"INT-Table";#N/A,#N/A,TRUE,"STEEL";#N/A,#N/A,TRUE,"Door"}</definedName>
    <definedName name="DIGN_3_3" hidden="1">{#N/A,#N/A,TRUE,"Basic";#N/A,#N/A,TRUE,"EXT-TABLE";#N/A,#N/A,TRUE,"STEEL";#N/A,#N/A,TRUE,"INT-Table";#N/A,#N/A,TRUE,"STEEL";#N/A,#N/A,TRUE,"Door"}</definedName>
    <definedName name="DIGN_3_4" hidden="1">{#N/A,#N/A,TRUE,"Basic";#N/A,#N/A,TRUE,"EXT-TABLE";#N/A,#N/A,TRUE,"STEEL";#N/A,#N/A,TRUE,"INT-Table";#N/A,#N/A,TRUE,"STEEL";#N/A,#N/A,TRUE,"Door"}</definedName>
    <definedName name="DIGN_3_5" hidden="1">{#N/A,#N/A,TRUE,"Basic";#N/A,#N/A,TRUE,"EXT-TABLE";#N/A,#N/A,TRUE,"STEEL";#N/A,#N/A,TRUE,"INT-Table";#N/A,#N/A,TRUE,"STEEL";#N/A,#N/A,TRUE,"Door"}</definedName>
    <definedName name="DIGN_4" hidden="1">{#N/A,#N/A,TRUE,"Basic";#N/A,#N/A,TRUE,"EXT-TABLE";#N/A,#N/A,TRUE,"STEEL";#N/A,#N/A,TRUE,"INT-Table";#N/A,#N/A,TRUE,"STEEL";#N/A,#N/A,TRUE,"Door"}</definedName>
    <definedName name="DIGN_4_1" hidden="1">{#N/A,#N/A,TRUE,"Basic";#N/A,#N/A,TRUE,"EXT-TABLE";#N/A,#N/A,TRUE,"STEEL";#N/A,#N/A,TRUE,"INT-Table";#N/A,#N/A,TRUE,"STEEL";#N/A,#N/A,TRUE,"Door"}</definedName>
    <definedName name="DIGN_4_1_1" hidden="1">{#N/A,#N/A,TRUE,"Basic";#N/A,#N/A,TRUE,"EXT-TABLE";#N/A,#N/A,TRUE,"STEEL";#N/A,#N/A,TRUE,"INT-Table";#N/A,#N/A,TRUE,"STEEL";#N/A,#N/A,TRUE,"Door"}</definedName>
    <definedName name="DIGN_4_1_2" hidden="1">{#N/A,#N/A,TRUE,"Basic";#N/A,#N/A,TRUE,"EXT-TABLE";#N/A,#N/A,TRUE,"STEEL";#N/A,#N/A,TRUE,"INT-Table";#N/A,#N/A,TRUE,"STEEL";#N/A,#N/A,TRUE,"Door"}</definedName>
    <definedName name="DIGN_4_1_3" hidden="1">{#N/A,#N/A,TRUE,"Basic";#N/A,#N/A,TRUE,"EXT-TABLE";#N/A,#N/A,TRUE,"STEEL";#N/A,#N/A,TRUE,"INT-Table";#N/A,#N/A,TRUE,"STEEL";#N/A,#N/A,TRUE,"Door"}</definedName>
    <definedName name="DIGN_4_1_4" hidden="1">{#N/A,#N/A,TRUE,"Basic";#N/A,#N/A,TRUE,"EXT-TABLE";#N/A,#N/A,TRUE,"STEEL";#N/A,#N/A,TRUE,"INT-Table";#N/A,#N/A,TRUE,"STEEL";#N/A,#N/A,TRUE,"Door"}</definedName>
    <definedName name="DIGN_4_1_5" hidden="1">{#N/A,#N/A,TRUE,"Basic";#N/A,#N/A,TRUE,"EXT-TABLE";#N/A,#N/A,TRUE,"STEEL";#N/A,#N/A,TRUE,"INT-Table";#N/A,#N/A,TRUE,"STEEL";#N/A,#N/A,TRUE,"Door"}</definedName>
    <definedName name="DIGN_4_2" hidden="1">{#N/A,#N/A,TRUE,"Basic";#N/A,#N/A,TRUE,"EXT-TABLE";#N/A,#N/A,TRUE,"STEEL";#N/A,#N/A,TRUE,"INT-Table";#N/A,#N/A,TRUE,"STEEL";#N/A,#N/A,TRUE,"Door"}</definedName>
    <definedName name="DIGN_4_2_1" hidden="1">{#N/A,#N/A,TRUE,"Basic";#N/A,#N/A,TRUE,"EXT-TABLE";#N/A,#N/A,TRUE,"STEEL";#N/A,#N/A,TRUE,"INT-Table";#N/A,#N/A,TRUE,"STEEL";#N/A,#N/A,TRUE,"Door"}</definedName>
    <definedName name="DIGN_4_2_2" hidden="1">{#N/A,#N/A,TRUE,"Basic";#N/A,#N/A,TRUE,"EXT-TABLE";#N/A,#N/A,TRUE,"STEEL";#N/A,#N/A,TRUE,"INT-Table";#N/A,#N/A,TRUE,"STEEL";#N/A,#N/A,TRUE,"Door"}</definedName>
    <definedName name="DIGN_4_2_3" hidden="1">{#N/A,#N/A,TRUE,"Basic";#N/A,#N/A,TRUE,"EXT-TABLE";#N/A,#N/A,TRUE,"STEEL";#N/A,#N/A,TRUE,"INT-Table";#N/A,#N/A,TRUE,"STEEL";#N/A,#N/A,TRUE,"Door"}</definedName>
    <definedName name="DIGN_4_2_4" hidden="1">{#N/A,#N/A,TRUE,"Basic";#N/A,#N/A,TRUE,"EXT-TABLE";#N/A,#N/A,TRUE,"STEEL";#N/A,#N/A,TRUE,"INT-Table";#N/A,#N/A,TRUE,"STEEL";#N/A,#N/A,TRUE,"Door"}</definedName>
    <definedName name="DIGN_4_2_5" hidden="1">{#N/A,#N/A,TRUE,"Basic";#N/A,#N/A,TRUE,"EXT-TABLE";#N/A,#N/A,TRUE,"STEEL";#N/A,#N/A,TRUE,"INT-Table";#N/A,#N/A,TRUE,"STEEL";#N/A,#N/A,TRUE,"Door"}</definedName>
    <definedName name="DIGN_4_3" hidden="1">{#N/A,#N/A,TRUE,"Basic";#N/A,#N/A,TRUE,"EXT-TABLE";#N/A,#N/A,TRUE,"STEEL";#N/A,#N/A,TRUE,"INT-Table";#N/A,#N/A,TRUE,"STEEL";#N/A,#N/A,TRUE,"Door"}</definedName>
    <definedName name="DIGN_4_4" hidden="1">{#N/A,#N/A,TRUE,"Basic";#N/A,#N/A,TRUE,"EXT-TABLE";#N/A,#N/A,TRUE,"STEEL";#N/A,#N/A,TRUE,"INT-Table";#N/A,#N/A,TRUE,"STEEL";#N/A,#N/A,TRUE,"Door"}</definedName>
    <definedName name="DIGN_4_5" hidden="1">{#N/A,#N/A,TRUE,"Basic";#N/A,#N/A,TRUE,"EXT-TABLE";#N/A,#N/A,TRUE,"STEEL";#N/A,#N/A,TRUE,"INT-Table";#N/A,#N/A,TRUE,"STEEL";#N/A,#N/A,TRUE,"Door"}</definedName>
    <definedName name="DIGN_5" hidden="1">{#N/A,#N/A,TRUE,"Basic";#N/A,#N/A,TRUE,"EXT-TABLE";#N/A,#N/A,TRUE,"STEEL";#N/A,#N/A,TRUE,"INT-Table";#N/A,#N/A,TRUE,"STEEL";#N/A,#N/A,TRUE,"Door"}</definedName>
    <definedName name="DIGN_5_1" hidden="1">{#N/A,#N/A,TRUE,"Basic";#N/A,#N/A,TRUE,"EXT-TABLE";#N/A,#N/A,TRUE,"STEEL";#N/A,#N/A,TRUE,"INT-Table";#N/A,#N/A,TRUE,"STEEL";#N/A,#N/A,TRUE,"Door"}</definedName>
    <definedName name="DIGN_5_1_1" hidden="1">{#N/A,#N/A,TRUE,"Basic";#N/A,#N/A,TRUE,"EXT-TABLE";#N/A,#N/A,TRUE,"STEEL";#N/A,#N/A,TRUE,"INT-Table";#N/A,#N/A,TRUE,"STEEL";#N/A,#N/A,TRUE,"Door"}</definedName>
    <definedName name="DIGN_5_1_2" hidden="1">{#N/A,#N/A,TRUE,"Basic";#N/A,#N/A,TRUE,"EXT-TABLE";#N/A,#N/A,TRUE,"STEEL";#N/A,#N/A,TRUE,"INT-Table";#N/A,#N/A,TRUE,"STEEL";#N/A,#N/A,TRUE,"Door"}</definedName>
    <definedName name="DIGN_5_1_3" hidden="1">{#N/A,#N/A,TRUE,"Basic";#N/A,#N/A,TRUE,"EXT-TABLE";#N/A,#N/A,TRUE,"STEEL";#N/A,#N/A,TRUE,"INT-Table";#N/A,#N/A,TRUE,"STEEL";#N/A,#N/A,TRUE,"Door"}</definedName>
    <definedName name="DIGN_5_1_4" hidden="1">{#N/A,#N/A,TRUE,"Basic";#N/A,#N/A,TRUE,"EXT-TABLE";#N/A,#N/A,TRUE,"STEEL";#N/A,#N/A,TRUE,"INT-Table";#N/A,#N/A,TRUE,"STEEL";#N/A,#N/A,TRUE,"Door"}</definedName>
    <definedName name="DIGN_5_1_5" hidden="1">{#N/A,#N/A,TRUE,"Basic";#N/A,#N/A,TRUE,"EXT-TABLE";#N/A,#N/A,TRUE,"STEEL";#N/A,#N/A,TRUE,"INT-Table";#N/A,#N/A,TRUE,"STEEL";#N/A,#N/A,TRUE,"Door"}</definedName>
    <definedName name="DIGN_5_2" hidden="1">{#N/A,#N/A,TRUE,"Basic";#N/A,#N/A,TRUE,"EXT-TABLE";#N/A,#N/A,TRUE,"STEEL";#N/A,#N/A,TRUE,"INT-Table";#N/A,#N/A,TRUE,"STEEL";#N/A,#N/A,TRUE,"Door"}</definedName>
    <definedName name="DIGN_5_2_1" hidden="1">{#N/A,#N/A,TRUE,"Basic";#N/A,#N/A,TRUE,"EXT-TABLE";#N/A,#N/A,TRUE,"STEEL";#N/A,#N/A,TRUE,"INT-Table";#N/A,#N/A,TRUE,"STEEL";#N/A,#N/A,TRUE,"Door"}</definedName>
    <definedName name="DIGN_5_2_2" hidden="1">{#N/A,#N/A,TRUE,"Basic";#N/A,#N/A,TRUE,"EXT-TABLE";#N/A,#N/A,TRUE,"STEEL";#N/A,#N/A,TRUE,"INT-Table";#N/A,#N/A,TRUE,"STEEL";#N/A,#N/A,TRUE,"Door"}</definedName>
    <definedName name="DIGN_5_2_3" hidden="1">{#N/A,#N/A,TRUE,"Basic";#N/A,#N/A,TRUE,"EXT-TABLE";#N/A,#N/A,TRUE,"STEEL";#N/A,#N/A,TRUE,"INT-Table";#N/A,#N/A,TRUE,"STEEL";#N/A,#N/A,TRUE,"Door"}</definedName>
    <definedName name="DIGN_5_2_4" hidden="1">{#N/A,#N/A,TRUE,"Basic";#N/A,#N/A,TRUE,"EXT-TABLE";#N/A,#N/A,TRUE,"STEEL";#N/A,#N/A,TRUE,"INT-Table";#N/A,#N/A,TRUE,"STEEL";#N/A,#N/A,TRUE,"Door"}</definedName>
    <definedName name="DIGN_5_2_5" hidden="1">{#N/A,#N/A,TRUE,"Basic";#N/A,#N/A,TRUE,"EXT-TABLE";#N/A,#N/A,TRUE,"STEEL";#N/A,#N/A,TRUE,"INT-Table";#N/A,#N/A,TRUE,"STEEL";#N/A,#N/A,TRUE,"Door"}</definedName>
    <definedName name="DIGN_5_3" hidden="1">{#N/A,#N/A,TRUE,"Basic";#N/A,#N/A,TRUE,"EXT-TABLE";#N/A,#N/A,TRUE,"STEEL";#N/A,#N/A,TRUE,"INT-Table";#N/A,#N/A,TRUE,"STEEL";#N/A,#N/A,TRUE,"Door"}</definedName>
    <definedName name="DIGN_5_4" hidden="1">{#N/A,#N/A,TRUE,"Basic";#N/A,#N/A,TRUE,"EXT-TABLE";#N/A,#N/A,TRUE,"STEEL";#N/A,#N/A,TRUE,"INT-Table";#N/A,#N/A,TRUE,"STEEL";#N/A,#N/A,TRUE,"Door"}</definedName>
    <definedName name="DIGN_5_5" hidden="1">{#N/A,#N/A,TRUE,"Basic";#N/A,#N/A,TRUE,"EXT-TABLE";#N/A,#N/A,TRUE,"STEEL";#N/A,#N/A,TRUE,"INT-Table";#N/A,#N/A,TRUE,"STEEL";#N/A,#N/A,TRUE,"Door"}</definedName>
    <definedName name="djkf" hidden="1">#REF!</definedName>
    <definedName name="DKDLFJKDS" hidden="1">{#N/A,#N/A,TRUE,"Basic";#N/A,#N/A,TRUE,"EXT-TABLE";#N/A,#N/A,TRUE,"STEEL";#N/A,#N/A,TRUE,"INT-Table";#N/A,#N/A,TRUE,"STEEL";#N/A,#N/A,TRUE,"Door"}</definedName>
    <definedName name="DKDLFJKDS_1" hidden="1">{#N/A,#N/A,TRUE,"Basic";#N/A,#N/A,TRUE,"EXT-TABLE";#N/A,#N/A,TRUE,"STEEL";#N/A,#N/A,TRUE,"INT-Table";#N/A,#N/A,TRUE,"STEEL";#N/A,#N/A,TRUE,"Door"}</definedName>
    <definedName name="DKDLFJKDS_1_1" hidden="1">{#N/A,#N/A,TRUE,"Basic";#N/A,#N/A,TRUE,"EXT-TABLE";#N/A,#N/A,TRUE,"STEEL";#N/A,#N/A,TRUE,"INT-Table";#N/A,#N/A,TRUE,"STEEL";#N/A,#N/A,TRUE,"Door"}</definedName>
    <definedName name="DKDLFJKDS_1_1_1" hidden="1">{#N/A,#N/A,TRUE,"Basic";#N/A,#N/A,TRUE,"EXT-TABLE";#N/A,#N/A,TRUE,"STEEL";#N/A,#N/A,TRUE,"INT-Table";#N/A,#N/A,TRUE,"STEEL";#N/A,#N/A,TRUE,"Door"}</definedName>
    <definedName name="DKDLFJKDS_1_1_2" hidden="1">{#N/A,#N/A,TRUE,"Basic";#N/A,#N/A,TRUE,"EXT-TABLE";#N/A,#N/A,TRUE,"STEEL";#N/A,#N/A,TRUE,"INT-Table";#N/A,#N/A,TRUE,"STEEL";#N/A,#N/A,TRUE,"Door"}</definedName>
    <definedName name="DKDLFJKDS_1_1_3" hidden="1">{#N/A,#N/A,TRUE,"Basic";#N/A,#N/A,TRUE,"EXT-TABLE";#N/A,#N/A,TRUE,"STEEL";#N/A,#N/A,TRUE,"INT-Table";#N/A,#N/A,TRUE,"STEEL";#N/A,#N/A,TRUE,"Door"}</definedName>
    <definedName name="DKDLFJKDS_1_1_4" hidden="1">{#N/A,#N/A,TRUE,"Basic";#N/A,#N/A,TRUE,"EXT-TABLE";#N/A,#N/A,TRUE,"STEEL";#N/A,#N/A,TRUE,"INT-Table";#N/A,#N/A,TRUE,"STEEL";#N/A,#N/A,TRUE,"Door"}</definedName>
    <definedName name="DKDLFJKDS_1_1_5" hidden="1">{#N/A,#N/A,TRUE,"Basic";#N/A,#N/A,TRUE,"EXT-TABLE";#N/A,#N/A,TRUE,"STEEL";#N/A,#N/A,TRUE,"INT-Table";#N/A,#N/A,TRUE,"STEEL";#N/A,#N/A,TRUE,"Door"}</definedName>
    <definedName name="DKDLFJKDS_1_2" hidden="1">{#N/A,#N/A,TRUE,"Basic";#N/A,#N/A,TRUE,"EXT-TABLE";#N/A,#N/A,TRUE,"STEEL";#N/A,#N/A,TRUE,"INT-Table";#N/A,#N/A,TRUE,"STEEL";#N/A,#N/A,TRUE,"Door"}</definedName>
    <definedName name="DKDLFJKDS_1_2_1" hidden="1">{#N/A,#N/A,TRUE,"Basic";#N/A,#N/A,TRUE,"EXT-TABLE";#N/A,#N/A,TRUE,"STEEL";#N/A,#N/A,TRUE,"INT-Table";#N/A,#N/A,TRUE,"STEEL";#N/A,#N/A,TRUE,"Door"}</definedName>
    <definedName name="DKDLFJKDS_1_2_2" hidden="1">{#N/A,#N/A,TRUE,"Basic";#N/A,#N/A,TRUE,"EXT-TABLE";#N/A,#N/A,TRUE,"STEEL";#N/A,#N/A,TRUE,"INT-Table";#N/A,#N/A,TRUE,"STEEL";#N/A,#N/A,TRUE,"Door"}</definedName>
    <definedName name="DKDLFJKDS_1_2_3" hidden="1">{#N/A,#N/A,TRUE,"Basic";#N/A,#N/A,TRUE,"EXT-TABLE";#N/A,#N/A,TRUE,"STEEL";#N/A,#N/A,TRUE,"INT-Table";#N/A,#N/A,TRUE,"STEEL";#N/A,#N/A,TRUE,"Door"}</definedName>
    <definedName name="DKDLFJKDS_1_2_4" hidden="1">{#N/A,#N/A,TRUE,"Basic";#N/A,#N/A,TRUE,"EXT-TABLE";#N/A,#N/A,TRUE,"STEEL";#N/A,#N/A,TRUE,"INT-Table";#N/A,#N/A,TRUE,"STEEL";#N/A,#N/A,TRUE,"Door"}</definedName>
    <definedName name="DKDLFJKDS_1_2_5" hidden="1">{#N/A,#N/A,TRUE,"Basic";#N/A,#N/A,TRUE,"EXT-TABLE";#N/A,#N/A,TRUE,"STEEL";#N/A,#N/A,TRUE,"INT-Table";#N/A,#N/A,TRUE,"STEEL";#N/A,#N/A,TRUE,"Door"}</definedName>
    <definedName name="DKDLFJKDS_1_3" hidden="1">{#N/A,#N/A,TRUE,"Basic";#N/A,#N/A,TRUE,"EXT-TABLE";#N/A,#N/A,TRUE,"STEEL";#N/A,#N/A,TRUE,"INT-Table";#N/A,#N/A,TRUE,"STEEL";#N/A,#N/A,TRUE,"Door"}</definedName>
    <definedName name="DKDLFJKDS_1_4" hidden="1">{#N/A,#N/A,TRUE,"Basic";#N/A,#N/A,TRUE,"EXT-TABLE";#N/A,#N/A,TRUE,"STEEL";#N/A,#N/A,TRUE,"INT-Table";#N/A,#N/A,TRUE,"STEEL";#N/A,#N/A,TRUE,"Door"}</definedName>
    <definedName name="DKDLFJKDS_1_5" hidden="1">{#N/A,#N/A,TRUE,"Basic";#N/A,#N/A,TRUE,"EXT-TABLE";#N/A,#N/A,TRUE,"STEEL";#N/A,#N/A,TRUE,"INT-Table";#N/A,#N/A,TRUE,"STEEL";#N/A,#N/A,TRUE,"Door"}</definedName>
    <definedName name="DKDLFJKDS_2" hidden="1">{#N/A,#N/A,TRUE,"Basic";#N/A,#N/A,TRUE,"EXT-TABLE";#N/A,#N/A,TRUE,"STEEL";#N/A,#N/A,TRUE,"INT-Table";#N/A,#N/A,TRUE,"STEEL";#N/A,#N/A,TRUE,"Door"}</definedName>
    <definedName name="DKDLFJKDS_2_1" hidden="1">{#N/A,#N/A,TRUE,"Basic";#N/A,#N/A,TRUE,"EXT-TABLE";#N/A,#N/A,TRUE,"STEEL";#N/A,#N/A,TRUE,"INT-Table";#N/A,#N/A,TRUE,"STEEL";#N/A,#N/A,TRUE,"Door"}</definedName>
    <definedName name="DKDLFJKDS_2_1_1" hidden="1">{#N/A,#N/A,TRUE,"Basic";#N/A,#N/A,TRUE,"EXT-TABLE";#N/A,#N/A,TRUE,"STEEL";#N/A,#N/A,TRUE,"INT-Table";#N/A,#N/A,TRUE,"STEEL";#N/A,#N/A,TRUE,"Door"}</definedName>
    <definedName name="DKDLFJKDS_2_1_2" hidden="1">{#N/A,#N/A,TRUE,"Basic";#N/A,#N/A,TRUE,"EXT-TABLE";#N/A,#N/A,TRUE,"STEEL";#N/A,#N/A,TRUE,"INT-Table";#N/A,#N/A,TRUE,"STEEL";#N/A,#N/A,TRUE,"Door"}</definedName>
    <definedName name="DKDLFJKDS_2_1_3" hidden="1">{#N/A,#N/A,TRUE,"Basic";#N/A,#N/A,TRUE,"EXT-TABLE";#N/A,#N/A,TRUE,"STEEL";#N/A,#N/A,TRUE,"INT-Table";#N/A,#N/A,TRUE,"STEEL";#N/A,#N/A,TRUE,"Door"}</definedName>
    <definedName name="DKDLFJKDS_2_1_4" hidden="1">{#N/A,#N/A,TRUE,"Basic";#N/A,#N/A,TRUE,"EXT-TABLE";#N/A,#N/A,TRUE,"STEEL";#N/A,#N/A,TRUE,"INT-Table";#N/A,#N/A,TRUE,"STEEL";#N/A,#N/A,TRUE,"Door"}</definedName>
    <definedName name="DKDLFJKDS_2_1_5" hidden="1">{#N/A,#N/A,TRUE,"Basic";#N/A,#N/A,TRUE,"EXT-TABLE";#N/A,#N/A,TRUE,"STEEL";#N/A,#N/A,TRUE,"INT-Table";#N/A,#N/A,TRUE,"STEEL";#N/A,#N/A,TRUE,"Door"}</definedName>
    <definedName name="DKDLFJKDS_2_2" hidden="1">{#N/A,#N/A,TRUE,"Basic";#N/A,#N/A,TRUE,"EXT-TABLE";#N/A,#N/A,TRUE,"STEEL";#N/A,#N/A,TRUE,"INT-Table";#N/A,#N/A,TRUE,"STEEL";#N/A,#N/A,TRUE,"Door"}</definedName>
    <definedName name="DKDLFJKDS_2_2_1" hidden="1">{#N/A,#N/A,TRUE,"Basic";#N/A,#N/A,TRUE,"EXT-TABLE";#N/A,#N/A,TRUE,"STEEL";#N/A,#N/A,TRUE,"INT-Table";#N/A,#N/A,TRUE,"STEEL";#N/A,#N/A,TRUE,"Door"}</definedName>
    <definedName name="DKDLFJKDS_2_2_2" hidden="1">{#N/A,#N/A,TRUE,"Basic";#N/A,#N/A,TRUE,"EXT-TABLE";#N/A,#N/A,TRUE,"STEEL";#N/A,#N/A,TRUE,"INT-Table";#N/A,#N/A,TRUE,"STEEL";#N/A,#N/A,TRUE,"Door"}</definedName>
    <definedName name="DKDLFJKDS_2_2_3" hidden="1">{#N/A,#N/A,TRUE,"Basic";#N/A,#N/A,TRUE,"EXT-TABLE";#N/A,#N/A,TRUE,"STEEL";#N/A,#N/A,TRUE,"INT-Table";#N/A,#N/A,TRUE,"STEEL";#N/A,#N/A,TRUE,"Door"}</definedName>
    <definedName name="DKDLFJKDS_2_2_4" hidden="1">{#N/A,#N/A,TRUE,"Basic";#N/A,#N/A,TRUE,"EXT-TABLE";#N/A,#N/A,TRUE,"STEEL";#N/A,#N/A,TRUE,"INT-Table";#N/A,#N/A,TRUE,"STEEL";#N/A,#N/A,TRUE,"Door"}</definedName>
    <definedName name="DKDLFJKDS_2_2_5" hidden="1">{#N/A,#N/A,TRUE,"Basic";#N/A,#N/A,TRUE,"EXT-TABLE";#N/A,#N/A,TRUE,"STEEL";#N/A,#N/A,TRUE,"INT-Table";#N/A,#N/A,TRUE,"STEEL";#N/A,#N/A,TRUE,"Door"}</definedName>
    <definedName name="DKDLFJKDS_2_3" hidden="1">{#N/A,#N/A,TRUE,"Basic";#N/A,#N/A,TRUE,"EXT-TABLE";#N/A,#N/A,TRUE,"STEEL";#N/A,#N/A,TRUE,"INT-Table";#N/A,#N/A,TRUE,"STEEL";#N/A,#N/A,TRUE,"Door"}</definedName>
    <definedName name="DKDLFJKDS_2_4" hidden="1">{#N/A,#N/A,TRUE,"Basic";#N/A,#N/A,TRUE,"EXT-TABLE";#N/A,#N/A,TRUE,"STEEL";#N/A,#N/A,TRUE,"INT-Table";#N/A,#N/A,TRUE,"STEEL";#N/A,#N/A,TRUE,"Door"}</definedName>
    <definedName name="DKDLFJKDS_2_5" hidden="1">{#N/A,#N/A,TRUE,"Basic";#N/A,#N/A,TRUE,"EXT-TABLE";#N/A,#N/A,TRUE,"STEEL";#N/A,#N/A,TRUE,"INT-Table";#N/A,#N/A,TRUE,"STEEL";#N/A,#N/A,TRUE,"Door"}</definedName>
    <definedName name="DKDLFJKDS_3" hidden="1">{#N/A,#N/A,TRUE,"Basic";#N/A,#N/A,TRUE,"EXT-TABLE";#N/A,#N/A,TRUE,"STEEL";#N/A,#N/A,TRUE,"INT-Table";#N/A,#N/A,TRUE,"STEEL";#N/A,#N/A,TRUE,"Door"}</definedName>
    <definedName name="DKDLFJKDS_3_1" hidden="1">{#N/A,#N/A,TRUE,"Basic";#N/A,#N/A,TRUE,"EXT-TABLE";#N/A,#N/A,TRUE,"STEEL";#N/A,#N/A,TRUE,"INT-Table";#N/A,#N/A,TRUE,"STEEL";#N/A,#N/A,TRUE,"Door"}</definedName>
    <definedName name="DKDLFJKDS_3_1_1" hidden="1">{#N/A,#N/A,TRUE,"Basic";#N/A,#N/A,TRUE,"EXT-TABLE";#N/A,#N/A,TRUE,"STEEL";#N/A,#N/A,TRUE,"INT-Table";#N/A,#N/A,TRUE,"STEEL";#N/A,#N/A,TRUE,"Door"}</definedName>
    <definedName name="DKDLFJKDS_3_1_2" hidden="1">{#N/A,#N/A,TRUE,"Basic";#N/A,#N/A,TRUE,"EXT-TABLE";#N/A,#N/A,TRUE,"STEEL";#N/A,#N/A,TRUE,"INT-Table";#N/A,#N/A,TRUE,"STEEL";#N/A,#N/A,TRUE,"Door"}</definedName>
    <definedName name="DKDLFJKDS_3_1_3" hidden="1">{#N/A,#N/A,TRUE,"Basic";#N/A,#N/A,TRUE,"EXT-TABLE";#N/A,#N/A,TRUE,"STEEL";#N/A,#N/A,TRUE,"INT-Table";#N/A,#N/A,TRUE,"STEEL";#N/A,#N/A,TRUE,"Door"}</definedName>
    <definedName name="DKDLFJKDS_3_1_4" hidden="1">{#N/A,#N/A,TRUE,"Basic";#N/A,#N/A,TRUE,"EXT-TABLE";#N/A,#N/A,TRUE,"STEEL";#N/A,#N/A,TRUE,"INT-Table";#N/A,#N/A,TRUE,"STEEL";#N/A,#N/A,TRUE,"Door"}</definedName>
    <definedName name="DKDLFJKDS_3_1_5" hidden="1">{#N/A,#N/A,TRUE,"Basic";#N/A,#N/A,TRUE,"EXT-TABLE";#N/A,#N/A,TRUE,"STEEL";#N/A,#N/A,TRUE,"INT-Table";#N/A,#N/A,TRUE,"STEEL";#N/A,#N/A,TRUE,"Door"}</definedName>
    <definedName name="DKDLFJKDS_3_2" hidden="1">{#N/A,#N/A,TRUE,"Basic";#N/A,#N/A,TRUE,"EXT-TABLE";#N/A,#N/A,TRUE,"STEEL";#N/A,#N/A,TRUE,"INT-Table";#N/A,#N/A,TRUE,"STEEL";#N/A,#N/A,TRUE,"Door"}</definedName>
    <definedName name="DKDLFJKDS_3_2_1" hidden="1">{#N/A,#N/A,TRUE,"Basic";#N/A,#N/A,TRUE,"EXT-TABLE";#N/A,#N/A,TRUE,"STEEL";#N/A,#N/A,TRUE,"INT-Table";#N/A,#N/A,TRUE,"STEEL";#N/A,#N/A,TRUE,"Door"}</definedName>
    <definedName name="DKDLFJKDS_3_2_2" hidden="1">{#N/A,#N/A,TRUE,"Basic";#N/A,#N/A,TRUE,"EXT-TABLE";#N/A,#N/A,TRUE,"STEEL";#N/A,#N/A,TRUE,"INT-Table";#N/A,#N/A,TRUE,"STEEL";#N/A,#N/A,TRUE,"Door"}</definedName>
    <definedName name="DKDLFJKDS_3_2_3" hidden="1">{#N/A,#N/A,TRUE,"Basic";#N/A,#N/A,TRUE,"EXT-TABLE";#N/A,#N/A,TRUE,"STEEL";#N/A,#N/A,TRUE,"INT-Table";#N/A,#N/A,TRUE,"STEEL";#N/A,#N/A,TRUE,"Door"}</definedName>
    <definedName name="DKDLFJKDS_3_2_4" hidden="1">{#N/A,#N/A,TRUE,"Basic";#N/A,#N/A,TRUE,"EXT-TABLE";#N/A,#N/A,TRUE,"STEEL";#N/A,#N/A,TRUE,"INT-Table";#N/A,#N/A,TRUE,"STEEL";#N/A,#N/A,TRUE,"Door"}</definedName>
    <definedName name="DKDLFJKDS_3_2_5" hidden="1">{#N/A,#N/A,TRUE,"Basic";#N/A,#N/A,TRUE,"EXT-TABLE";#N/A,#N/A,TRUE,"STEEL";#N/A,#N/A,TRUE,"INT-Table";#N/A,#N/A,TRUE,"STEEL";#N/A,#N/A,TRUE,"Door"}</definedName>
    <definedName name="DKDLFJKDS_3_3" hidden="1">{#N/A,#N/A,TRUE,"Basic";#N/A,#N/A,TRUE,"EXT-TABLE";#N/A,#N/A,TRUE,"STEEL";#N/A,#N/A,TRUE,"INT-Table";#N/A,#N/A,TRUE,"STEEL";#N/A,#N/A,TRUE,"Door"}</definedName>
    <definedName name="DKDLFJKDS_3_4" hidden="1">{#N/A,#N/A,TRUE,"Basic";#N/A,#N/A,TRUE,"EXT-TABLE";#N/A,#N/A,TRUE,"STEEL";#N/A,#N/A,TRUE,"INT-Table";#N/A,#N/A,TRUE,"STEEL";#N/A,#N/A,TRUE,"Door"}</definedName>
    <definedName name="DKDLFJKDS_3_5" hidden="1">{#N/A,#N/A,TRUE,"Basic";#N/A,#N/A,TRUE,"EXT-TABLE";#N/A,#N/A,TRUE,"STEEL";#N/A,#N/A,TRUE,"INT-Table";#N/A,#N/A,TRUE,"STEEL";#N/A,#N/A,TRUE,"Door"}</definedName>
    <definedName name="DKDLFJKDS_4" hidden="1">{#N/A,#N/A,TRUE,"Basic";#N/A,#N/A,TRUE,"EXT-TABLE";#N/A,#N/A,TRUE,"STEEL";#N/A,#N/A,TRUE,"INT-Table";#N/A,#N/A,TRUE,"STEEL";#N/A,#N/A,TRUE,"Door"}</definedName>
    <definedName name="DKDLFJKDS_4_1" hidden="1">{#N/A,#N/A,TRUE,"Basic";#N/A,#N/A,TRUE,"EXT-TABLE";#N/A,#N/A,TRUE,"STEEL";#N/A,#N/A,TRUE,"INT-Table";#N/A,#N/A,TRUE,"STEEL";#N/A,#N/A,TRUE,"Door"}</definedName>
    <definedName name="DKDLFJKDS_4_1_1" hidden="1">{#N/A,#N/A,TRUE,"Basic";#N/A,#N/A,TRUE,"EXT-TABLE";#N/A,#N/A,TRUE,"STEEL";#N/A,#N/A,TRUE,"INT-Table";#N/A,#N/A,TRUE,"STEEL";#N/A,#N/A,TRUE,"Door"}</definedName>
    <definedName name="DKDLFJKDS_4_1_2" hidden="1">{#N/A,#N/A,TRUE,"Basic";#N/A,#N/A,TRUE,"EXT-TABLE";#N/A,#N/A,TRUE,"STEEL";#N/A,#N/A,TRUE,"INT-Table";#N/A,#N/A,TRUE,"STEEL";#N/A,#N/A,TRUE,"Door"}</definedName>
    <definedName name="DKDLFJKDS_4_1_3" hidden="1">{#N/A,#N/A,TRUE,"Basic";#N/A,#N/A,TRUE,"EXT-TABLE";#N/A,#N/A,TRUE,"STEEL";#N/A,#N/A,TRUE,"INT-Table";#N/A,#N/A,TRUE,"STEEL";#N/A,#N/A,TRUE,"Door"}</definedName>
    <definedName name="DKDLFJKDS_4_1_4" hidden="1">{#N/A,#N/A,TRUE,"Basic";#N/A,#N/A,TRUE,"EXT-TABLE";#N/A,#N/A,TRUE,"STEEL";#N/A,#N/A,TRUE,"INT-Table";#N/A,#N/A,TRUE,"STEEL";#N/A,#N/A,TRUE,"Door"}</definedName>
    <definedName name="DKDLFJKDS_4_1_5" hidden="1">{#N/A,#N/A,TRUE,"Basic";#N/A,#N/A,TRUE,"EXT-TABLE";#N/A,#N/A,TRUE,"STEEL";#N/A,#N/A,TRUE,"INT-Table";#N/A,#N/A,TRUE,"STEEL";#N/A,#N/A,TRUE,"Door"}</definedName>
    <definedName name="DKDLFJKDS_4_2" hidden="1">{#N/A,#N/A,TRUE,"Basic";#N/A,#N/A,TRUE,"EXT-TABLE";#N/A,#N/A,TRUE,"STEEL";#N/A,#N/A,TRUE,"INT-Table";#N/A,#N/A,TRUE,"STEEL";#N/A,#N/A,TRUE,"Door"}</definedName>
    <definedName name="DKDLFJKDS_4_2_1" hidden="1">{#N/A,#N/A,TRUE,"Basic";#N/A,#N/A,TRUE,"EXT-TABLE";#N/A,#N/A,TRUE,"STEEL";#N/A,#N/A,TRUE,"INT-Table";#N/A,#N/A,TRUE,"STEEL";#N/A,#N/A,TRUE,"Door"}</definedName>
    <definedName name="DKDLFJKDS_4_2_2" hidden="1">{#N/A,#N/A,TRUE,"Basic";#N/A,#N/A,TRUE,"EXT-TABLE";#N/A,#N/A,TRUE,"STEEL";#N/A,#N/A,TRUE,"INT-Table";#N/A,#N/A,TRUE,"STEEL";#N/A,#N/A,TRUE,"Door"}</definedName>
    <definedName name="DKDLFJKDS_4_2_3" hidden="1">{#N/A,#N/A,TRUE,"Basic";#N/A,#N/A,TRUE,"EXT-TABLE";#N/A,#N/A,TRUE,"STEEL";#N/A,#N/A,TRUE,"INT-Table";#N/A,#N/A,TRUE,"STEEL";#N/A,#N/A,TRUE,"Door"}</definedName>
    <definedName name="DKDLFJKDS_4_2_4" hidden="1">{#N/A,#N/A,TRUE,"Basic";#N/A,#N/A,TRUE,"EXT-TABLE";#N/A,#N/A,TRUE,"STEEL";#N/A,#N/A,TRUE,"INT-Table";#N/A,#N/A,TRUE,"STEEL";#N/A,#N/A,TRUE,"Door"}</definedName>
    <definedName name="DKDLFJKDS_4_2_5" hidden="1">{#N/A,#N/A,TRUE,"Basic";#N/A,#N/A,TRUE,"EXT-TABLE";#N/A,#N/A,TRUE,"STEEL";#N/A,#N/A,TRUE,"INT-Table";#N/A,#N/A,TRUE,"STEEL";#N/A,#N/A,TRUE,"Door"}</definedName>
    <definedName name="DKDLFJKDS_4_3" hidden="1">{#N/A,#N/A,TRUE,"Basic";#N/A,#N/A,TRUE,"EXT-TABLE";#N/A,#N/A,TRUE,"STEEL";#N/A,#N/A,TRUE,"INT-Table";#N/A,#N/A,TRUE,"STEEL";#N/A,#N/A,TRUE,"Door"}</definedName>
    <definedName name="DKDLFJKDS_4_4" hidden="1">{#N/A,#N/A,TRUE,"Basic";#N/A,#N/A,TRUE,"EXT-TABLE";#N/A,#N/A,TRUE,"STEEL";#N/A,#N/A,TRUE,"INT-Table";#N/A,#N/A,TRUE,"STEEL";#N/A,#N/A,TRUE,"Door"}</definedName>
    <definedName name="DKDLFJKDS_4_5" hidden="1">{#N/A,#N/A,TRUE,"Basic";#N/A,#N/A,TRUE,"EXT-TABLE";#N/A,#N/A,TRUE,"STEEL";#N/A,#N/A,TRUE,"INT-Table";#N/A,#N/A,TRUE,"STEEL";#N/A,#N/A,TRUE,"Door"}</definedName>
    <definedName name="DKDLFJKDS_5" hidden="1">{#N/A,#N/A,TRUE,"Basic";#N/A,#N/A,TRUE,"EXT-TABLE";#N/A,#N/A,TRUE,"STEEL";#N/A,#N/A,TRUE,"INT-Table";#N/A,#N/A,TRUE,"STEEL";#N/A,#N/A,TRUE,"Door"}</definedName>
    <definedName name="DKDLFJKDS_5_1" hidden="1">{#N/A,#N/A,TRUE,"Basic";#N/A,#N/A,TRUE,"EXT-TABLE";#N/A,#N/A,TRUE,"STEEL";#N/A,#N/A,TRUE,"INT-Table";#N/A,#N/A,TRUE,"STEEL";#N/A,#N/A,TRUE,"Door"}</definedName>
    <definedName name="DKDLFJKDS_5_1_1" hidden="1">{#N/A,#N/A,TRUE,"Basic";#N/A,#N/A,TRUE,"EXT-TABLE";#N/A,#N/A,TRUE,"STEEL";#N/A,#N/A,TRUE,"INT-Table";#N/A,#N/A,TRUE,"STEEL";#N/A,#N/A,TRUE,"Door"}</definedName>
    <definedName name="DKDLFJKDS_5_1_2" hidden="1">{#N/A,#N/A,TRUE,"Basic";#N/A,#N/A,TRUE,"EXT-TABLE";#N/A,#N/A,TRUE,"STEEL";#N/A,#N/A,TRUE,"INT-Table";#N/A,#N/A,TRUE,"STEEL";#N/A,#N/A,TRUE,"Door"}</definedName>
    <definedName name="DKDLFJKDS_5_1_3" hidden="1">{#N/A,#N/A,TRUE,"Basic";#N/A,#N/A,TRUE,"EXT-TABLE";#N/A,#N/A,TRUE,"STEEL";#N/A,#N/A,TRUE,"INT-Table";#N/A,#N/A,TRUE,"STEEL";#N/A,#N/A,TRUE,"Door"}</definedName>
    <definedName name="DKDLFJKDS_5_1_4" hidden="1">{#N/A,#N/A,TRUE,"Basic";#N/A,#N/A,TRUE,"EXT-TABLE";#N/A,#N/A,TRUE,"STEEL";#N/A,#N/A,TRUE,"INT-Table";#N/A,#N/A,TRUE,"STEEL";#N/A,#N/A,TRUE,"Door"}</definedName>
    <definedName name="DKDLFJKDS_5_1_5" hidden="1">{#N/A,#N/A,TRUE,"Basic";#N/A,#N/A,TRUE,"EXT-TABLE";#N/A,#N/A,TRUE,"STEEL";#N/A,#N/A,TRUE,"INT-Table";#N/A,#N/A,TRUE,"STEEL";#N/A,#N/A,TRUE,"Door"}</definedName>
    <definedName name="DKDLFJKDS_5_2" hidden="1">{#N/A,#N/A,TRUE,"Basic";#N/A,#N/A,TRUE,"EXT-TABLE";#N/A,#N/A,TRUE,"STEEL";#N/A,#N/A,TRUE,"INT-Table";#N/A,#N/A,TRUE,"STEEL";#N/A,#N/A,TRUE,"Door"}</definedName>
    <definedName name="DKDLFJKDS_5_2_1" hidden="1">{#N/A,#N/A,TRUE,"Basic";#N/A,#N/A,TRUE,"EXT-TABLE";#N/A,#N/A,TRUE,"STEEL";#N/A,#N/A,TRUE,"INT-Table";#N/A,#N/A,TRUE,"STEEL";#N/A,#N/A,TRUE,"Door"}</definedName>
    <definedName name="DKDLFJKDS_5_2_2" hidden="1">{#N/A,#N/A,TRUE,"Basic";#N/A,#N/A,TRUE,"EXT-TABLE";#N/A,#N/A,TRUE,"STEEL";#N/A,#N/A,TRUE,"INT-Table";#N/A,#N/A,TRUE,"STEEL";#N/A,#N/A,TRUE,"Door"}</definedName>
    <definedName name="DKDLFJKDS_5_2_3" hidden="1">{#N/A,#N/A,TRUE,"Basic";#N/A,#N/A,TRUE,"EXT-TABLE";#N/A,#N/A,TRUE,"STEEL";#N/A,#N/A,TRUE,"INT-Table";#N/A,#N/A,TRUE,"STEEL";#N/A,#N/A,TRUE,"Door"}</definedName>
    <definedName name="DKDLFJKDS_5_2_4" hidden="1">{#N/A,#N/A,TRUE,"Basic";#N/A,#N/A,TRUE,"EXT-TABLE";#N/A,#N/A,TRUE,"STEEL";#N/A,#N/A,TRUE,"INT-Table";#N/A,#N/A,TRUE,"STEEL";#N/A,#N/A,TRUE,"Door"}</definedName>
    <definedName name="DKDLFJKDS_5_2_5" hidden="1">{#N/A,#N/A,TRUE,"Basic";#N/A,#N/A,TRUE,"EXT-TABLE";#N/A,#N/A,TRUE,"STEEL";#N/A,#N/A,TRUE,"INT-Table";#N/A,#N/A,TRUE,"STEEL";#N/A,#N/A,TRUE,"Door"}</definedName>
    <definedName name="DKDLFJKDS_5_3" hidden="1">{#N/A,#N/A,TRUE,"Basic";#N/A,#N/A,TRUE,"EXT-TABLE";#N/A,#N/A,TRUE,"STEEL";#N/A,#N/A,TRUE,"INT-Table";#N/A,#N/A,TRUE,"STEEL";#N/A,#N/A,TRUE,"Door"}</definedName>
    <definedName name="DKDLFJKDS_5_4" hidden="1">{#N/A,#N/A,TRUE,"Basic";#N/A,#N/A,TRUE,"EXT-TABLE";#N/A,#N/A,TRUE,"STEEL";#N/A,#N/A,TRUE,"INT-Table";#N/A,#N/A,TRUE,"STEEL";#N/A,#N/A,TRUE,"Door"}</definedName>
    <definedName name="DKDLFJKDS_5_5" hidden="1">{#N/A,#N/A,TRUE,"Basic";#N/A,#N/A,TRUE,"EXT-TABLE";#N/A,#N/A,TRUE,"STEEL";#N/A,#N/A,TRUE,"INT-Table";#N/A,#N/A,TRUE,"STEEL";#N/A,#N/A,TRUE,"Door"}</definedName>
    <definedName name="dn" hidden="1">{#N/A,#N/A,FALSE,"혼합골재"}</definedName>
    <definedName name="dsdsd" hidden="1">{#N/A,#N/A,FALSE,"운반시간"}</definedName>
    <definedName name="DSFDS">[0]!DSFDS</definedName>
    <definedName name="dsfdsa">[0]!dsfdsa</definedName>
    <definedName name="dw">{"'Sheet1'!$L$16"}</definedName>
    <definedName name="dw_1">{"'Sheet1'!$L$16"}</definedName>
    <definedName name="dw_2">{"'Sheet1'!$L$16"}</definedName>
    <definedName name="dw_3">{"'Sheet1'!$L$16"}</definedName>
    <definedName name="dw_4">{"'Sheet1'!$L$16"}</definedName>
    <definedName name="dw_5">{"'Sheet1'!$L$16"}</definedName>
    <definedName name="dwv" hidden="1">{#N/A,#N/A,TRUE,"Basic";#N/A,#N/A,TRUE,"EXT-TABLE";#N/A,#N/A,TRUE,"STEEL";#N/A,#N/A,TRUE,"INT-Table";#N/A,#N/A,TRUE,"STEEL";#N/A,#N/A,TRUE,"Door"}</definedName>
    <definedName name="dwv_1" hidden="1">{#N/A,#N/A,TRUE,"Basic";#N/A,#N/A,TRUE,"EXT-TABLE";#N/A,#N/A,TRUE,"STEEL";#N/A,#N/A,TRUE,"INT-Table";#N/A,#N/A,TRUE,"STEEL";#N/A,#N/A,TRUE,"Door"}</definedName>
    <definedName name="dwv_1_1" hidden="1">{#N/A,#N/A,TRUE,"Basic";#N/A,#N/A,TRUE,"EXT-TABLE";#N/A,#N/A,TRUE,"STEEL";#N/A,#N/A,TRUE,"INT-Table";#N/A,#N/A,TRUE,"STEEL";#N/A,#N/A,TRUE,"Door"}</definedName>
    <definedName name="dwv_1_1_1" hidden="1">{#N/A,#N/A,TRUE,"Basic";#N/A,#N/A,TRUE,"EXT-TABLE";#N/A,#N/A,TRUE,"STEEL";#N/A,#N/A,TRUE,"INT-Table";#N/A,#N/A,TRUE,"STEEL";#N/A,#N/A,TRUE,"Door"}</definedName>
    <definedName name="dwv_1_1_2" hidden="1">{#N/A,#N/A,TRUE,"Basic";#N/A,#N/A,TRUE,"EXT-TABLE";#N/A,#N/A,TRUE,"STEEL";#N/A,#N/A,TRUE,"INT-Table";#N/A,#N/A,TRUE,"STEEL";#N/A,#N/A,TRUE,"Door"}</definedName>
    <definedName name="dwv_1_1_3" hidden="1">{#N/A,#N/A,TRUE,"Basic";#N/A,#N/A,TRUE,"EXT-TABLE";#N/A,#N/A,TRUE,"STEEL";#N/A,#N/A,TRUE,"INT-Table";#N/A,#N/A,TRUE,"STEEL";#N/A,#N/A,TRUE,"Door"}</definedName>
    <definedName name="dwv_1_1_4" hidden="1">{#N/A,#N/A,TRUE,"Basic";#N/A,#N/A,TRUE,"EXT-TABLE";#N/A,#N/A,TRUE,"STEEL";#N/A,#N/A,TRUE,"INT-Table";#N/A,#N/A,TRUE,"STEEL";#N/A,#N/A,TRUE,"Door"}</definedName>
    <definedName name="dwv_1_1_5" hidden="1">{#N/A,#N/A,TRUE,"Basic";#N/A,#N/A,TRUE,"EXT-TABLE";#N/A,#N/A,TRUE,"STEEL";#N/A,#N/A,TRUE,"INT-Table";#N/A,#N/A,TRUE,"STEEL";#N/A,#N/A,TRUE,"Door"}</definedName>
    <definedName name="dwv_1_2" hidden="1">{#N/A,#N/A,TRUE,"Basic";#N/A,#N/A,TRUE,"EXT-TABLE";#N/A,#N/A,TRUE,"STEEL";#N/A,#N/A,TRUE,"INT-Table";#N/A,#N/A,TRUE,"STEEL";#N/A,#N/A,TRUE,"Door"}</definedName>
    <definedName name="dwv_1_2_1" hidden="1">{#N/A,#N/A,TRUE,"Basic";#N/A,#N/A,TRUE,"EXT-TABLE";#N/A,#N/A,TRUE,"STEEL";#N/A,#N/A,TRUE,"INT-Table";#N/A,#N/A,TRUE,"STEEL";#N/A,#N/A,TRUE,"Door"}</definedName>
    <definedName name="dwv_1_2_2" hidden="1">{#N/A,#N/A,TRUE,"Basic";#N/A,#N/A,TRUE,"EXT-TABLE";#N/A,#N/A,TRUE,"STEEL";#N/A,#N/A,TRUE,"INT-Table";#N/A,#N/A,TRUE,"STEEL";#N/A,#N/A,TRUE,"Door"}</definedName>
    <definedName name="dwv_1_2_3" hidden="1">{#N/A,#N/A,TRUE,"Basic";#N/A,#N/A,TRUE,"EXT-TABLE";#N/A,#N/A,TRUE,"STEEL";#N/A,#N/A,TRUE,"INT-Table";#N/A,#N/A,TRUE,"STEEL";#N/A,#N/A,TRUE,"Door"}</definedName>
    <definedName name="dwv_1_2_4" hidden="1">{#N/A,#N/A,TRUE,"Basic";#N/A,#N/A,TRUE,"EXT-TABLE";#N/A,#N/A,TRUE,"STEEL";#N/A,#N/A,TRUE,"INT-Table";#N/A,#N/A,TRUE,"STEEL";#N/A,#N/A,TRUE,"Door"}</definedName>
    <definedName name="dwv_1_2_5" hidden="1">{#N/A,#N/A,TRUE,"Basic";#N/A,#N/A,TRUE,"EXT-TABLE";#N/A,#N/A,TRUE,"STEEL";#N/A,#N/A,TRUE,"INT-Table";#N/A,#N/A,TRUE,"STEEL";#N/A,#N/A,TRUE,"Door"}</definedName>
    <definedName name="dwv_1_3" hidden="1">{#N/A,#N/A,TRUE,"Basic";#N/A,#N/A,TRUE,"EXT-TABLE";#N/A,#N/A,TRUE,"STEEL";#N/A,#N/A,TRUE,"INT-Table";#N/A,#N/A,TRUE,"STEEL";#N/A,#N/A,TRUE,"Door"}</definedName>
    <definedName name="dwv_1_4" hidden="1">{#N/A,#N/A,TRUE,"Basic";#N/A,#N/A,TRUE,"EXT-TABLE";#N/A,#N/A,TRUE,"STEEL";#N/A,#N/A,TRUE,"INT-Table";#N/A,#N/A,TRUE,"STEEL";#N/A,#N/A,TRUE,"Door"}</definedName>
    <definedName name="dwv_1_5" hidden="1">{#N/A,#N/A,TRUE,"Basic";#N/A,#N/A,TRUE,"EXT-TABLE";#N/A,#N/A,TRUE,"STEEL";#N/A,#N/A,TRUE,"INT-Table";#N/A,#N/A,TRUE,"STEEL";#N/A,#N/A,TRUE,"Door"}</definedName>
    <definedName name="dwv_2" hidden="1">{#N/A,#N/A,TRUE,"Basic";#N/A,#N/A,TRUE,"EXT-TABLE";#N/A,#N/A,TRUE,"STEEL";#N/A,#N/A,TRUE,"INT-Table";#N/A,#N/A,TRUE,"STEEL";#N/A,#N/A,TRUE,"Door"}</definedName>
    <definedName name="dwv_2_1" hidden="1">{#N/A,#N/A,TRUE,"Basic";#N/A,#N/A,TRUE,"EXT-TABLE";#N/A,#N/A,TRUE,"STEEL";#N/A,#N/A,TRUE,"INT-Table";#N/A,#N/A,TRUE,"STEEL";#N/A,#N/A,TRUE,"Door"}</definedName>
    <definedName name="dwv_2_1_1" hidden="1">{#N/A,#N/A,TRUE,"Basic";#N/A,#N/A,TRUE,"EXT-TABLE";#N/A,#N/A,TRUE,"STEEL";#N/A,#N/A,TRUE,"INT-Table";#N/A,#N/A,TRUE,"STEEL";#N/A,#N/A,TRUE,"Door"}</definedName>
    <definedName name="dwv_2_1_2" hidden="1">{#N/A,#N/A,TRUE,"Basic";#N/A,#N/A,TRUE,"EXT-TABLE";#N/A,#N/A,TRUE,"STEEL";#N/A,#N/A,TRUE,"INT-Table";#N/A,#N/A,TRUE,"STEEL";#N/A,#N/A,TRUE,"Door"}</definedName>
    <definedName name="dwv_2_1_3" hidden="1">{#N/A,#N/A,TRUE,"Basic";#N/A,#N/A,TRUE,"EXT-TABLE";#N/A,#N/A,TRUE,"STEEL";#N/A,#N/A,TRUE,"INT-Table";#N/A,#N/A,TRUE,"STEEL";#N/A,#N/A,TRUE,"Door"}</definedName>
    <definedName name="dwv_2_1_4" hidden="1">{#N/A,#N/A,TRUE,"Basic";#N/A,#N/A,TRUE,"EXT-TABLE";#N/A,#N/A,TRUE,"STEEL";#N/A,#N/A,TRUE,"INT-Table";#N/A,#N/A,TRUE,"STEEL";#N/A,#N/A,TRUE,"Door"}</definedName>
    <definedName name="dwv_2_1_5" hidden="1">{#N/A,#N/A,TRUE,"Basic";#N/A,#N/A,TRUE,"EXT-TABLE";#N/A,#N/A,TRUE,"STEEL";#N/A,#N/A,TRUE,"INT-Table";#N/A,#N/A,TRUE,"STEEL";#N/A,#N/A,TRUE,"Door"}</definedName>
    <definedName name="dwv_2_2" hidden="1">{#N/A,#N/A,TRUE,"Basic";#N/A,#N/A,TRUE,"EXT-TABLE";#N/A,#N/A,TRUE,"STEEL";#N/A,#N/A,TRUE,"INT-Table";#N/A,#N/A,TRUE,"STEEL";#N/A,#N/A,TRUE,"Door"}</definedName>
    <definedName name="dwv_2_2_1" hidden="1">{#N/A,#N/A,TRUE,"Basic";#N/A,#N/A,TRUE,"EXT-TABLE";#N/A,#N/A,TRUE,"STEEL";#N/A,#N/A,TRUE,"INT-Table";#N/A,#N/A,TRUE,"STEEL";#N/A,#N/A,TRUE,"Door"}</definedName>
    <definedName name="dwv_2_2_2" hidden="1">{#N/A,#N/A,TRUE,"Basic";#N/A,#N/A,TRUE,"EXT-TABLE";#N/A,#N/A,TRUE,"STEEL";#N/A,#N/A,TRUE,"INT-Table";#N/A,#N/A,TRUE,"STEEL";#N/A,#N/A,TRUE,"Door"}</definedName>
    <definedName name="dwv_2_2_3" hidden="1">{#N/A,#N/A,TRUE,"Basic";#N/A,#N/A,TRUE,"EXT-TABLE";#N/A,#N/A,TRUE,"STEEL";#N/A,#N/A,TRUE,"INT-Table";#N/A,#N/A,TRUE,"STEEL";#N/A,#N/A,TRUE,"Door"}</definedName>
    <definedName name="dwv_2_2_4" hidden="1">{#N/A,#N/A,TRUE,"Basic";#N/A,#N/A,TRUE,"EXT-TABLE";#N/A,#N/A,TRUE,"STEEL";#N/A,#N/A,TRUE,"INT-Table";#N/A,#N/A,TRUE,"STEEL";#N/A,#N/A,TRUE,"Door"}</definedName>
    <definedName name="dwv_2_2_5" hidden="1">{#N/A,#N/A,TRUE,"Basic";#N/A,#N/A,TRUE,"EXT-TABLE";#N/A,#N/A,TRUE,"STEEL";#N/A,#N/A,TRUE,"INT-Table";#N/A,#N/A,TRUE,"STEEL";#N/A,#N/A,TRUE,"Door"}</definedName>
    <definedName name="dwv_2_3" hidden="1">{#N/A,#N/A,TRUE,"Basic";#N/A,#N/A,TRUE,"EXT-TABLE";#N/A,#N/A,TRUE,"STEEL";#N/A,#N/A,TRUE,"INT-Table";#N/A,#N/A,TRUE,"STEEL";#N/A,#N/A,TRUE,"Door"}</definedName>
    <definedName name="dwv_2_4" hidden="1">{#N/A,#N/A,TRUE,"Basic";#N/A,#N/A,TRUE,"EXT-TABLE";#N/A,#N/A,TRUE,"STEEL";#N/A,#N/A,TRUE,"INT-Table";#N/A,#N/A,TRUE,"STEEL";#N/A,#N/A,TRUE,"Door"}</definedName>
    <definedName name="dwv_2_5" hidden="1">{#N/A,#N/A,TRUE,"Basic";#N/A,#N/A,TRUE,"EXT-TABLE";#N/A,#N/A,TRUE,"STEEL";#N/A,#N/A,TRUE,"INT-Table";#N/A,#N/A,TRUE,"STEEL";#N/A,#N/A,TRUE,"Door"}</definedName>
    <definedName name="dwv_3" hidden="1">{#N/A,#N/A,TRUE,"Basic";#N/A,#N/A,TRUE,"EXT-TABLE";#N/A,#N/A,TRUE,"STEEL";#N/A,#N/A,TRUE,"INT-Table";#N/A,#N/A,TRUE,"STEEL";#N/A,#N/A,TRUE,"Door"}</definedName>
    <definedName name="dwv_3_1" hidden="1">{#N/A,#N/A,TRUE,"Basic";#N/A,#N/A,TRUE,"EXT-TABLE";#N/A,#N/A,TRUE,"STEEL";#N/A,#N/A,TRUE,"INT-Table";#N/A,#N/A,TRUE,"STEEL";#N/A,#N/A,TRUE,"Door"}</definedName>
    <definedName name="dwv_3_1_1" hidden="1">{#N/A,#N/A,TRUE,"Basic";#N/A,#N/A,TRUE,"EXT-TABLE";#N/A,#N/A,TRUE,"STEEL";#N/A,#N/A,TRUE,"INT-Table";#N/A,#N/A,TRUE,"STEEL";#N/A,#N/A,TRUE,"Door"}</definedName>
    <definedName name="dwv_3_1_2" hidden="1">{#N/A,#N/A,TRUE,"Basic";#N/A,#N/A,TRUE,"EXT-TABLE";#N/A,#N/A,TRUE,"STEEL";#N/A,#N/A,TRUE,"INT-Table";#N/A,#N/A,TRUE,"STEEL";#N/A,#N/A,TRUE,"Door"}</definedName>
    <definedName name="dwv_3_1_3" hidden="1">{#N/A,#N/A,TRUE,"Basic";#N/A,#N/A,TRUE,"EXT-TABLE";#N/A,#N/A,TRUE,"STEEL";#N/A,#N/A,TRUE,"INT-Table";#N/A,#N/A,TRUE,"STEEL";#N/A,#N/A,TRUE,"Door"}</definedName>
    <definedName name="dwv_3_1_4" hidden="1">{#N/A,#N/A,TRUE,"Basic";#N/A,#N/A,TRUE,"EXT-TABLE";#N/A,#N/A,TRUE,"STEEL";#N/A,#N/A,TRUE,"INT-Table";#N/A,#N/A,TRUE,"STEEL";#N/A,#N/A,TRUE,"Door"}</definedName>
    <definedName name="dwv_3_1_5" hidden="1">{#N/A,#N/A,TRUE,"Basic";#N/A,#N/A,TRUE,"EXT-TABLE";#N/A,#N/A,TRUE,"STEEL";#N/A,#N/A,TRUE,"INT-Table";#N/A,#N/A,TRUE,"STEEL";#N/A,#N/A,TRUE,"Door"}</definedName>
    <definedName name="dwv_3_2" hidden="1">{#N/A,#N/A,TRUE,"Basic";#N/A,#N/A,TRUE,"EXT-TABLE";#N/A,#N/A,TRUE,"STEEL";#N/A,#N/A,TRUE,"INT-Table";#N/A,#N/A,TRUE,"STEEL";#N/A,#N/A,TRUE,"Door"}</definedName>
    <definedName name="dwv_3_2_1" hidden="1">{#N/A,#N/A,TRUE,"Basic";#N/A,#N/A,TRUE,"EXT-TABLE";#N/A,#N/A,TRUE,"STEEL";#N/A,#N/A,TRUE,"INT-Table";#N/A,#N/A,TRUE,"STEEL";#N/A,#N/A,TRUE,"Door"}</definedName>
    <definedName name="dwv_3_2_2" hidden="1">{#N/A,#N/A,TRUE,"Basic";#N/A,#N/A,TRUE,"EXT-TABLE";#N/A,#N/A,TRUE,"STEEL";#N/A,#N/A,TRUE,"INT-Table";#N/A,#N/A,TRUE,"STEEL";#N/A,#N/A,TRUE,"Door"}</definedName>
    <definedName name="dwv_3_2_3" hidden="1">{#N/A,#N/A,TRUE,"Basic";#N/A,#N/A,TRUE,"EXT-TABLE";#N/A,#N/A,TRUE,"STEEL";#N/A,#N/A,TRUE,"INT-Table";#N/A,#N/A,TRUE,"STEEL";#N/A,#N/A,TRUE,"Door"}</definedName>
    <definedName name="dwv_3_2_4" hidden="1">{#N/A,#N/A,TRUE,"Basic";#N/A,#N/A,TRUE,"EXT-TABLE";#N/A,#N/A,TRUE,"STEEL";#N/A,#N/A,TRUE,"INT-Table";#N/A,#N/A,TRUE,"STEEL";#N/A,#N/A,TRUE,"Door"}</definedName>
    <definedName name="dwv_3_2_5" hidden="1">{#N/A,#N/A,TRUE,"Basic";#N/A,#N/A,TRUE,"EXT-TABLE";#N/A,#N/A,TRUE,"STEEL";#N/A,#N/A,TRUE,"INT-Table";#N/A,#N/A,TRUE,"STEEL";#N/A,#N/A,TRUE,"Door"}</definedName>
    <definedName name="dwv_3_3" hidden="1">{#N/A,#N/A,TRUE,"Basic";#N/A,#N/A,TRUE,"EXT-TABLE";#N/A,#N/A,TRUE,"STEEL";#N/A,#N/A,TRUE,"INT-Table";#N/A,#N/A,TRUE,"STEEL";#N/A,#N/A,TRUE,"Door"}</definedName>
    <definedName name="dwv_3_4" hidden="1">{#N/A,#N/A,TRUE,"Basic";#N/A,#N/A,TRUE,"EXT-TABLE";#N/A,#N/A,TRUE,"STEEL";#N/A,#N/A,TRUE,"INT-Table";#N/A,#N/A,TRUE,"STEEL";#N/A,#N/A,TRUE,"Door"}</definedName>
    <definedName name="dwv_3_5" hidden="1">{#N/A,#N/A,TRUE,"Basic";#N/A,#N/A,TRUE,"EXT-TABLE";#N/A,#N/A,TRUE,"STEEL";#N/A,#N/A,TRUE,"INT-Table";#N/A,#N/A,TRUE,"STEEL";#N/A,#N/A,TRUE,"Door"}</definedName>
    <definedName name="dwv_4" hidden="1">{#N/A,#N/A,TRUE,"Basic";#N/A,#N/A,TRUE,"EXT-TABLE";#N/A,#N/A,TRUE,"STEEL";#N/A,#N/A,TRUE,"INT-Table";#N/A,#N/A,TRUE,"STEEL";#N/A,#N/A,TRUE,"Door"}</definedName>
    <definedName name="dwv_4_1" hidden="1">{#N/A,#N/A,TRUE,"Basic";#N/A,#N/A,TRUE,"EXT-TABLE";#N/A,#N/A,TRUE,"STEEL";#N/A,#N/A,TRUE,"INT-Table";#N/A,#N/A,TRUE,"STEEL";#N/A,#N/A,TRUE,"Door"}</definedName>
    <definedName name="dwv_4_1_1" hidden="1">{#N/A,#N/A,TRUE,"Basic";#N/A,#N/A,TRUE,"EXT-TABLE";#N/A,#N/A,TRUE,"STEEL";#N/A,#N/A,TRUE,"INT-Table";#N/A,#N/A,TRUE,"STEEL";#N/A,#N/A,TRUE,"Door"}</definedName>
    <definedName name="dwv_4_1_2" hidden="1">{#N/A,#N/A,TRUE,"Basic";#N/A,#N/A,TRUE,"EXT-TABLE";#N/A,#N/A,TRUE,"STEEL";#N/A,#N/A,TRUE,"INT-Table";#N/A,#N/A,TRUE,"STEEL";#N/A,#N/A,TRUE,"Door"}</definedName>
    <definedName name="dwv_4_1_3" hidden="1">{#N/A,#N/A,TRUE,"Basic";#N/A,#N/A,TRUE,"EXT-TABLE";#N/A,#N/A,TRUE,"STEEL";#N/A,#N/A,TRUE,"INT-Table";#N/A,#N/A,TRUE,"STEEL";#N/A,#N/A,TRUE,"Door"}</definedName>
    <definedName name="dwv_4_1_4" hidden="1">{#N/A,#N/A,TRUE,"Basic";#N/A,#N/A,TRUE,"EXT-TABLE";#N/A,#N/A,TRUE,"STEEL";#N/A,#N/A,TRUE,"INT-Table";#N/A,#N/A,TRUE,"STEEL";#N/A,#N/A,TRUE,"Door"}</definedName>
    <definedName name="dwv_4_1_5" hidden="1">{#N/A,#N/A,TRUE,"Basic";#N/A,#N/A,TRUE,"EXT-TABLE";#N/A,#N/A,TRUE,"STEEL";#N/A,#N/A,TRUE,"INT-Table";#N/A,#N/A,TRUE,"STEEL";#N/A,#N/A,TRUE,"Door"}</definedName>
    <definedName name="dwv_4_2" hidden="1">{#N/A,#N/A,TRUE,"Basic";#N/A,#N/A,TRUE,"EXT-TABLE";#N/A,#N/A,TRUE,"STEEL";#N/A,#N/A,TRUE,"INT-Table";#N/A,#N/A,TRUE,"STEEL";#N/A,#N/A,TRUE,"Door"}</definedName>
    <definedName name="dwv_4_2_1" hidden="1">{#N/A,#N/A,TRUE,"Basic";#N/A,#N/A,TRUE,"EXT-TABLE";#N/A,#N/A,TRUE,"STEEL";#N/A,#N/A,TRUE,"INT-Table";#N/A,#N/A,TRUE,"STEEL";#N/A,#N/A,TRUE,"Door"}</definedName>
    <definedName name="dwv_4_2_2" hidden="1">{#N/A,#N/A,TRUE,"Basic";#N/A,#N/A,TRUE,"EXT-TABLE";#N/A,#N/A,TRUE,"STEEL";#N/A,#N/A,TRUE,"INT-Table";#N/A,#N/A,TRUE,"STEEL";#N/A,#N/A,TRUE,"Door"}</definedName>
    <definedName name="dwv_4_2_3" hidden="1">{#N/A,#N/A,TRUE,"Basic";#N/A,#N/A,TRUE,"EXT-TABLE";#N/A,#N/A,TRUE,"STEEL";#N/A,#N/A,TRUE,"INT-Table";#N/A,#N/A,TRUE,"STEEL";#N/A,#N/A,TRUE,"Door"}</definedName>
    <definedName name="dwv_4_2_4" hidden="1">{#N/A,#N/A,TRUE,"Basic";#N/A,#N/A,TRUE,"EXT-TABLE";#N/A,#N/A,TRUE,"STEEL";#N/A,#N/A,TRUE,"INT-Table";#N/A,#N/A,TRUE,"STEEL";#N/A,#N/A,TRUE,"Door"}</definedName>
    <definedName name="dwv_4_2_5" hidden="1">{#N/A,#N/A,TRUE,"Basic";#N/A,#N/A,TRUE,"EXT-TABLE";#N/A,#N/A,TRUE,"STEEL";#N/A,#N/A,TRUE,"INT-Table";#N/A,#N/A,TRUE,"STEEL";#N/A,#N/A,TRUE,"Door"}</definedName>
    <definedName name="dwv_4_3" hidden="1">{#N/A,#N/A,TRUE,"Basic";#N/A,#N/A,TRUE,"EXT-TABLE";#N/A,#N/A,TRUE,"STEEL";#N/A,#N/A,TRUE,"INT-Table";#N/A,#N/A,TRUE,"STEEL";#N/A,#N/A,TRUE,"Door"}</definedName>
    <definedName name="dwv_4_4" hidden="1">{#N/A,#N/A,TRUE,"Basic";#N/A,#N/A,TRUE,"EXT-TABLE";#N/A,#N/A,TRUE,"STEEL";#N/A,#N/A,TRUE,"INT-Table";#N/A,#N/A,TRUE,"STEEL";#N/A,#N/A,TRUE,"Door"}</definedName>
    <definedName name="dwv_4_5" hidden="1">{#N/A,#N/A,TRUE,"Basic";#N/A,#N/A,TRUE,"EXT-TABLE";#N/A,#N/A,TRUE,"STEEL";#N/A,#N/A,TRUE,"INT-Table";#N/A,#N/A,TRUE,"STEEL";#N/A,#N/A,TRUE,"Door"}</definedName>
    <definedName name="dwv_5" hidden="1">{#N/A,#N/A,TRUE,"Basic";#N/A,#N/A,TRUE,"EXT-TABLE";#N/A,#N/A,TRUE,"STEEL";#N/A,#N/A,TRUE,"INT-Table";#N/A,#N/A,TRUE,"STEEL";#N/A,#N/A,TRUE,"Door"}</definedName>
    <definedName name="dwv_5_1" hidden="1">{#N/A,#N/A,TRUE,"Basic";#N/A,#N/A,TRUE,"EXT-TABLE";#N/A,#N/A,TRUE,"STEEL";#N/A,#N/A,TRUE,"INT-Table";#N/A,#N/A,TRUE,"STEEL";#N/A,#N/A,TRUE,"Door"}</definedName>
    <definedName name="dwv_5_1_1" hidden="1">{#N/A,#N/A,TRUE,"Basic";#N/A,#N/A,TRUE,"EXT-TABLE";#N/A,#N/A,TRUE,"STEEL";#N/A,#N/A,TRUE,"INT-Table";#N/A,#N/A,TRUE,"STEEL";#N/A,#N/A,TRUE,"Door"}</definedName>
    <definedName name="dwv_5_1_2" hidden="1">{#N/A,#N/A,TRUE,"Basic";#N/A,#N/A,TRUE,"EXT-TABLE";#N/A,#N/A,TRUE,"STEEL";#N/A,#N/A,TRUE,"INT-Table";#N/A,#N/A,TRUE,"STEEL";#N/A,#N/A,TRUE,"Door"}</definedName>
    <definedName name="dwv_5_1_3" hidden="1">{#N/A,#N/A,TRUE,"Basic";#N/A,#N/A,TRUE,"EXT-TABLE";#N/A,#N/A,TRUE,"STEEL";#N/A,#N/A,TRUE,"INT-Table";#N/A,#N/A,TRUE,"STEEL";#N/A,#N/A,TRUE,"Door"}</definedName>
    <definedName name="dwv_5_1_4" hidden="1">{#N/A,#N/A,TRUE,"Basic";#N/A,#N/A,TRUE,"EXT-TABLE";#N/A,#N/A,TRUE,"STEEL";#N/A,#N/A,TRUE,"INT-Table";#N/A,#N/A,TRUE,"STEEL";#N/A,#N/A,TRUE,"Door"}</definedName>
    <definedName name="dwv_5_1_5" hidden="1">{#N/A,#N/A,TRUE,"Basic";#N/A,#N/A,TRUE,"EXT-TABLE";#N/A,#N/A,TRUE,"STEEL";#N/A,#N/A,TRUE,"INT-Table";#N/A,#N/A,TRUE,"STEEL";#N/A,#N/A,TRUE,"Door"}</definedName>
    <definedName name="dwv_5_2" hidden="1">{#N/A,#N/A,TRUE,"Basic";#N/A,#N/A,TRUE,"EXT-TABLE";#N/A,#N/A,TRUE,"STEEL";#N/A,#N/A,TRUE,"INT-Table";#N/A,#N/A,TRUE,"STEEL";#N/A,#N/A,TRUE,"Door"}</definedName>
    <definedName name="dwv_5_2_1" hidden="1">{#N/A,#N/A,TRUE,"Basic";#N/A,#N/A,TRUE,"EXT-TABLE";#N/A,#N/A,TRUE,"STEEL";#N/A,#N/A,TRUE,"INT-Table";#N/A,#N/A,TRUE,"STEEL";#N/A,#N/A,TRUE,"Door"}</definedName>
    <definedName name="dwv_5_2_2" hidden="1">{#N/A,#N/A,TRUE,"Basic";#N/A,#N/A,TRUE,"EXT-TABLE";#N/A,#N/A,TRUE,"STEEL";#N/A,#N/A,TRUE,"INT-Table";#N/A,#N/A,TRUE,"STEEL";#N/A,#N/A,TRUE,"Door"}</definedName>
    <definedName name="dwv_5_2_3" hidden="1">{#N/A,#N/A,TRUE,"Basic";#N/A,#N/A,TRUE,"EXT-TABLE";#N/A,#N/A,TRUE,"STEEL";#N/A,#N/A,TRUE,"INT-Table";#N/A,#N/A,TRUE,"STEEL";#N/A,#N/A,TRUE,"Door"}</definedName>
    <definedName name="dwv_5_2_4" hidden="1">{#N/A,#N/A,TRUE,"Basic";#N/A,#N/A,TRUE,"EXT-TABLE";#N/A,#N/A,TRUE,"STEEL";#N/A,#N/A,TRUE,"INT-Table";#N/A,#N/A,TRUE,"STEEL";#N/A,#N/A,TRUE,"Door"}</definedName>
    <definedName name="dwv_5_2_5" hidden="1">{#N/A,#N/A,TRUE,"Basic";#N/A,#N/A,TRUE,"EXT-TABLE";#N/A,#N/A,TRUE,"STEEL";#N/A,#N/A,TRUE,"INT-Table";#N/A,#N/A,TRUE,"STEEL";#N/A,#N/A,TRUE,"Door"}</definedName>
    <definedName name="dwv_5_3" hidden="1">{#N/A,#N/A,TRUE,"Basic";#N/A,#N/A,TRUE,"EXT-TABLE";#N/A,#N/A,TRUE,"STEEL";#N/A,#N/A,TRUE,"INT-Table";#N/A,#N/A,TRUE,"STEEL";#N/A,#N/A,TRUE,"Door"}</definedName>
    <definedName name="dwv_5_4" hidden="1">{#N/A,#N/A,TRUE,"Basic";#N/A,#N/A,TRUE,"EXT-TABLE";#N/A,#N/A,TRUE,"STEEL";#N/A,#N/A,TRUE,"INT-Table";#N/A,#N/A,TRUE,"STEEL";#N/A,#N/A,TRUE,"Door"}</definedName>
    <definedName name="dwv_5_5" hidden="1">{#N/A,#N/A,TRUE,"Basic";#N/A,#N/A,TRUE,"EXT-TABLE";#N/A,#N/A,TRUE,"STEEL";#N/A,#N/A,TRUE,"INT-Table";#N/A,#N/A,TRUE,"STEEL";#N/A,#N/A,TRUE,"Door"}</definedName>
    <definedName name="EARTH">[0]!EARTH</definedName>
    <definedName name="EARTHSAPDATA.StartProgram">[0]!EARTHSAPDATA.StartProgram</definedName>
    <definedName name="EARTHSAPDATA.StartProgram1">[0]!EARTHSAPDATA.StartProgram1</definedName>
    <definedName name="EARTHSAPDATA.StartProgram2">[0]!EARTHSAPDATA.StartProgram2</definedName>
    <definedName name="eCIiIi¨­A_I¨￡">#N/A</definedName>
    <definedName name="eCIiIiÞA_Iª">#N/A</definedName>
    <definedName name="ED" hidden="1">{#N/A,#N/A,FALSE,"CCTV"}</definedName>
    <definedName name="ED_1" hidden="1">{#N/A,#N/A,FALSE,"CCTV"}</definedName>
    <definedName name="ED_2" hidden="1">{#N/A,#N/A,FALSE,"CCTV"}</definedName>
    <definedName name="ED_3" hidden="1">{#N/A,#N/A,FALSE,"CCTV"}</definedName>
    <definedName name="ED_4" hidden="1">{#N/A,#N/A,FALSE,"CCTV"}</definedName>
    <definedName name="ED_5" hidden="1">{#N/A,#N/A,FALSE,"CCTV"}</definedName>
    <definedName name="edssqq" hidden="1">{#N/A,#N/A,FALSE,"혼합골재"}</definedName>
    <definedName name="EK" hidden="1">#REF!</definedName>
    <definedName name="ELECT">#N/A</definedName>
    <definedName name="ELLEN1" hidden="1">{#N/A,#N/A,FALSE,"CCTV"}</definedName>
    <definedName name="ELLEN1_1" hidden="1">{#N/A,#N/A,FALSE,"CCTV"}</definedName>
    <definedName name="ELLEN1_2" hidden="1">{#N/A,#N/A,FALSE,"CCTV"}</definedName>
    <definedName name="ELLEN1_3" hidden="1">{#N/A,#N/A,FALSE,"CCTV"}</definedName>
    <definedName name="ELLEN1_4" hidden="1">{#N/A,#N/A,FALSE,"CCTV"}</definedName>
    <definedName name="ELLEN1_5" hidden="1">{#N/A,#N/A,FALSE,"CCTV"}</definedName>
    <definedName name="ELLEN10" hidden="1">{#N/A,#N/A,FALSE,"CCTV"}</definedName>
    <definedName name="ELLEN10_1" hidden="1">{#N/A,#N/A,FALSE,"CCTV"}</definedName>
    <definedName name="ELLEN10_2" hidden="1">{#N/A,#N/A,FALSE,"CCTV"}</definedName>
    <definedName name="ELLEN10_3" hidden="1">{#N/A,#N/A,FALSE,"CCTV"}</definedName>
    <definedName name="ELLEN10_4" hidden="1">{#N/A,#N/A,FALSE,"CCTV"}</definedName>
    <definedName name="ELLEN10_5" hidden="1">{#N/A,#N/A,FALSE,"CCTV"}</definedName>
    <definedName name="ELLEN11" hidden="1">{#N/A,#N/A,FALSE,"CCTV"}</definedName>
    <definedName name="ELLEN11_1" hidden="1">{#N/A,#N/A,FALSE,"CCTV"}</definedName>
    <definedName name="ELLEN11_2" hidden="1">{#N/A,#N/A,FALSE,"CCTV"}</definedName>
    <definedName name="ELLEN11_3" hidden="1">{#N/A,#N/A,FALSE,"CCTV"}</definedName>
    <definedName name="ELLEN11_4" hidden="1">{#N/A,#N/A,FALSE,"CCTV"}</definedName>
    <definedName name="ELLEN11_5" hidden="1">{#N/A,#N/A,FALSE,"CCTV"}</definedName>
    <definedName name="ELLEN12" hidden="1">{#N/A,#N/A,FALSE,"CCTV"}</definedName>
    <definedName name="ELLEN12_1" hidden="1">{#N/A,#N/A,FALSE,"CCTV"}</definedName>
    <definedName name="ELLEN12_2" hidden="1">{#N/A,#N/A,FALSE,"CCTV"}</definedName>
    <definedName name="ELLEN12_3" hidden="1">{#N/A,#N/A,FALSE,"CCTV"}</definedName>
    <definedName name="ELLEN12_4" hidden="1">{#N/A,#N/A,FALSE,"CCTV"}</definedName>
    <definedName name="ELLEN12_5" hidden="1">{#N/A,#N/A,FALSE,"CCTV"}</definedName>
    <definedName name="ELLEN13" hidden="1">{#N/A,#N/A,FALSE,"CCTV"}</definedName>
    <definedName name="ELLEN13_1" hidden="1">{#N/A,#N/A,FALSE,"CCTV"}</definedName>
    <definedName name="ELLEN13_2" hidden="1">{#N/A,#N/A,FALSE,"CCTV"}</definedName>
    <definedName name="ELLEN13_3" hidden="1">{#N/A,#N/A,FALSE,"CCTV"}</definedName>
    <definedName name="ELLEN13_4" hidden="1">{#N/A,#N/A,FALSE,"CCTV"}</definedName>
    <definedName name="ELLEN13_5" hidden="1">{#N/A,#N/A,FALSE,"CCTV"}</definedName>
    <definedName name="ELLEN14" hidden="1">{#N/A,#N/A,FALSE,"CCTV"}</definedName>
    <definedName name="ELLEN14_1" hidden="1">{#N/A,#N/A,FALSE,"CCTV"}</definedName>
    <definedName name="ELLEN14_2" hidden="1">{#N/A,#N/A,FALSE,"CCTV"}</definedName>
    <definedName name="ELLEN14_3" hidden="1">{#N/A,#N/A,FALSE,"CCTV"}</definedName>
    <definedName name="ELLEN14_4" hidden="1">{#N/A,#N/A,FALSE,"CCTV"}</definedName>
    <definedName name="ELLEN14_5" hidden="1">{#N/A,#N/A,FALSE,"CCTV"}</definedName>
    <definedName name="ELLEN15" hidden="1">{#N/A,#N/A,FALSE,"CCTV"}</definedName>
    <definedName name="ELLEN15_1" hidden="1">{#N/A,#N/A,FALSE,"CCTV"}</definedName>
    <definedName name="ELLEN15_2" hidden="1">{#N/A,#N/A,FALSE,"CCTV"}</definedName>
    <definedName name="ELLEN15_3" hidden="1">{#N/A,#N/A,FALSE,"CCTV"}</definedName>
    <definedName name="ELLEN15_4" hidden="1">{#N/A,#N/A,FALSE,"CCTV"}</definedName>
    <definedName name="ELLEN15_5" hidden="1">{#N/A,#N/A,FALSE,"CCTV"}</definedName>
    <definedName name="ELLEN16" hidden="1">{#N/A,#N/A,FALSE,"CCTV"}</definedName>
    <definedName name="ELLEN16_1" hidden="1">{#N/A,#N/A,FALSE,"CCTV"}</definedName>
    <definedName name="ELLEN16_2" hidden="1">{#N/A,#N/A,FALSE,"CCTV"}</definedName>
    <definedName name="ELLEN16_3" hidden="1">{#N/A,#N/A,FALSE,"CCTV"}</definedName>
    <definedName name="ELLEN16_4" hidden="1">{#N/A,#N/A,FALSE,"CCTV"}</definedName>
    <definedName name="ELLEN16_5" hidden="1">{#N/A,#N/A,FALSE,"CCTV"}</definedName>
    <definedName name="ELLEN17" hidden="1">{#N/A,#N/A,FALSE,"CCTV"}</definedName>
    <definedName name="ELLEN17_1" hidden="1">{#N/A,#N/A,FALSE,"CCTV"}</definedName>
    <definedName name="ELLEN17_2" hidden="1">{#N/A,#N/A,FALSE,"CCTV"}</definedName>
    <definedName name="ELLEN17_3" hidden="1">{#N/A,#N/A,FALSE,"CCTV"}</definedName>
    <definedName name="ELLEN17_4" hidden="1">{#N/A,#N/A,FALSE,"CCTV"}</definedName>
    <definedName name="ELLEN17_5" hidden="1">{#N/A,#N/A,FALSE,"CCTV"}</definedName>
    <definedName name="ELLEN18" hidden="1">{#N/A,#N/A,FALSE,"CCTV"}</definedName>
    <definedName name="ELLEN18_1" hidden="1">{#N/A,#N/A,FALSE,"CCTV"}</definedName>
    <definedName name="ELLEN18_2" hidden="1">{#N/A,#N/A,FALSE,"CCTV"}</definedName>
    <definedName name="ELLEN18_3" hidden="1">{#N/A,#N/A,FALSE,"CCTV"}</definedName>
    <definedName name="ELLEN18_4" hidden="1">{#N/A,#N/A,FALSE,"CCTV"}</definedName>
    <definedName name="ELLEN18_5" hidden="1">{#N/A,#N/A,FALSE,"CCTV"}</definedName>
    <definedName name="ELLEN19" hidden="1">{#N/A,#N/A,FALSE,"CCTV"}</definedName>
    <definedName name="ELLEN19_1" hidden="1">{#N/A,#N/A,FALSE,"CCTV"}</definedName>
    <definedName name="ELLEN19_2" hidden="1">{#N/A,#N/A,FALSE,"CCTV"}</definedName>
    <definedName name="ELLEN19_3" hidden="1">{#N/A,#N/A,FALSE,"CCTV"}</definedName>
    <definedName name="ELLEN19_4" hidden="1">{#N/A,#N/A,FALSE,"CCTV"}</definedName>
    <definedName name="ELLEN19_5" hidden="1">{#N/A,#N/A,FALSE,"CCTV"}</definedName>
    <definedName name="ELLEN2" hidden="1">{#N/A,#N/A,FALSE,"CCTV"}</definedName>
    <definedName name="ELLEN2_1" hidden="1">{#N/A,#N/A,FALSE,"CCTV"}</definedName>
    <definedName name="ELLEN2_2" hidden="1">{#N/A,#N/A,FALSE,"CCTV"}</definedName>
    <definedName name="ELLEN2_3" hidden="1">{#N/A,#N/A,FALSE,"CCTV"}</definedName>
    <definedName name="ELLEN2_4" hidden="1">{#N/A,#N/A,FALSE,"CCTV"}</definedName>
    <definedName name="ELLEN2_5" hidden="1">{#N/A,#N/A,FALSE,"CCTV"}</definedName>
    <definedName name="ELLEN3" hidden="1">{#N/A,#N/A,FALSE,"CCTV"}</definedName>
    <definedName name="ELLEN3_1" hidden="1">{#N/A,#N/A,FALSE,"CCTV"}</definedName>
    <definedName name="ELLEN3_2" hidden="1">{#N/A,#N/A,FALSE,"CCTV"}</definedName>
    <definedName name="ELLEN3_3" hidden="1">{#N/A,#N/A,FALSE,"CCTV"}</definedName>
    <definedName name="ELLEN3_4" hidden="1">{#N/A,#N/A,FALSE,"CCTV"}</definedName>
    <definedName name="ELLEN3_5" hidden="1">{#N/A,#N/A,FALSE,"CCTV"}</definedName>
    <definedName name="ELLEN4" hidden="1">{#N/A,#N/A,FALSE,"CCTV"}</definedName>
    <definedName name="ELLEN4_1" hidden="1">{#N/A,#N/A,FALSE,"CCTV"}</definedName>
    <definedName name="ELLEN4_2" hidden="1">{#N/A,#N/A,FALSE,"CCTV"}</definedName>
    <definedName name="ELLEN4_3" hidden="1">{#N/A,#N/A,FALSE,"CCTV"}</definedName>
    <definedName name="ELLEN4_4" hidden="1">{#N/A,#N/A,FALSE,"CCTV"}</definedName>
    <definedName name="ELLEN4_5" hidden="1">{#N/A,#N/A,FALSE,"CCTV"}</definedName>
    <definedName name="ELLEN5" hidden="1">{#N/A,#N/A,FALSE,"CCTV"}</definedName>
    <definedName name="ELLEN5_1" hidden="1">{#N/A,#N/A,FALSE,"CCTV"}</definedName>
    <definedName name="ELLEN5_2" hidden="1">{#N/A,#N/A,FALSE,"CCTV"}</definedName>
    <definedName name="ELLEN5_3" hidden="1">{#N/A,#N/A,FALSE,"CCTV"}</definedName>
    <definedName name="ELLEN5_4" hidden="1">{#N/A,#N/A,FALSE,"CCTV"}</definedName>
    <definedName name="ELLEN5_5" hidden="1">{#N/A,#N/A,FALSE,"CCTV"}</definedName>
    <definedName name="ELLEN6" hidden="1">{#N/A,#N/A,FALSE,"CCTV"}</definedName>
    <definedName name="ELLEN6_1" hidden="1">{#N/A,#N/A,FALSE,"CCTV"}</definedName>
    <definedName name="ELLEN6_2" hidden="1">{#N/A,#N/A,FALSE,"CCTV"}</definedName>
    <definedName name="ELLEN6_3" hidden="1">{#N/A,#N/A,FALSE,"CCTV"}</definedName>
    <definedName name="ELLEN6_4" hidden="1">{#N/A,#N/A,FALSE,"CCTV"}</definedName>
    <definedName name="ELLEN6_5" hidden="1">{#N/A,#N/A,FALSE,"CCTV"}</definedName>
    <definedName name="ELLEN7" hidden="1">{#N/A,#N/A,FALSE,"CCTV"}</definedName>
    <definedName name="ELLEN7_1" hidden="1">{#N/A,#N/A,FALSE,"CCTV"}</definedName>
    <definedName name="ELLEN7_2" hidden="1">{#N/A,#N/A,FALSE,"CCTV"}</definedName>
    <definedName name="ELLEN7_3" hidden="1">{#N/A,#N/A,FALSE,"CCTV"}</definedName>
    <definedName name="ELLEN7_4" hidden="1">{#N/A,#N/A,FALSE,"CCTV"}</definedName>
    <definedName name="ELLEN7_5" hidden="1">{#N/A,#N/A,FALSE,"CCTV"}</definedName>
    <definedName name="ELLEN8" hidden="1">{#N/A,#N/A,FALSE,"CCTV"}</definedName>
    <definedName name="ELLEN8_1" hidden="1">{#N/A,#N/A,FALSE,"CCTV"}</definedName>
    <definedName name="ELLEN8_2" hidden="1">{#N/A,#N/A,FALSE,"CCTV"}</definedName>
    <definedName name="ELLEN8_3" hidden="1">{#N/A,#N/A,FALSE,"CCTV"}</definedName>
    <definedName name="ELLEN8_4" hidden="1">{#N/A,#N/A,FALSE,"CCTV"}</definedName>
    <definedName name="ELLEN8_5" hidden="1">{#N/A,#N/A,FALSE,"CCTV"}</definedName>
    <definedName name="ELLEN9" hidden="1">{#N/A,#N/A,FALSE,"CCTV"}</definedName>
    <definedName name="ELLEN9_1" hidden="1">{#N/A,#N/A,FALSE,"CCTV"}</definedName>
    <definedName name="ELLEN9_2" hidden="1">{#N/A,#N/A,FALSE,"CCTV"}</definedName>
    <definedName name="ELLEN9_3" hidden="1">{#N/A,#N/A,FALSE,"CCTV"}</definedName>
    <definedName name="ELLEN9_4" hidden="1">{#N/A,#N/A,FALSE,"CCTV"}</definedName>
    <definedName name="ELLEN9_5" hidden="1">{#N/A,#N/A,FALSE,"CCTV"}</definedName>
    <definedName name="ERERWERE">[0]!ERERWERE</definedName>
    <definedName name="ErrName301948010" hidden="1">{0,0,0,0;0,0,0,0;0,0,0,0;0,0,0,0;0,0,0,0;0,0,0,0}</definedName>
    <definedName name="ErrName301948010_1" hidden="1">{0,0,0,0;0,0,0,0;0,0,0,0;0,0,0,0;0,0,0,0;0,0,0,0}</definedName>
    <definedName name="ErrName301948010_1_1" hidden="1">{0,0,0,0;0,0,0,0;0,0,0,0;0,0,0,0;0,0,0,0;0,0,0,0}</definedName>
    <definedName name="ErrName301948010_1_1_1" hidden="1">{0,0,0,0;0,0,0,0;0,0,0,0;0,0,0,0;0,0,0,0;0,0,0,0}</definedName>
    <definedName name="ErrName301948010_1_1_2" hidden="1">{0,0,0,0;0,0,0,0;0,0,0,0;0,0,0,0;0,0,0,0;0,0,0,0}</definedName>
    <definedName name="ErrName301948010_1_1_3" hidden="1">{0,0,0,0;0,0,0,0;0,0,0,0;0,0,0,0;0,0,0,0;0,0,0,0}</definedName>
    <definedName name="ErrName301948010_1_1_4" hidden="1">{0,0,0,0;0,0,0,0;0,0,0,0;0,0,0,0;0,0,0,0;0,0,0,0}</definedName>
    <definedName name="ErrName301948010_1_1_5" hidden="1">{0,0,0,0;0,0,0,0;0,0,0,0;0,0,0,0;0,0,0,0;0,0,0,0}</definedName>
    <definedName name="ErrName301948010_1_2" hidden="1">{0,0,0,0;0,0,0,0;0,0,0,0;0,0,0,0;0,0,0,0;0,0,0,0}</definedName>
    <definedName name="ErrName301948010_1_2_1" hidden="1">{0,0,0,0;0,0,0,0;0,0,0,0;0,0,0,0;0,0,0,0;0,0,0,0}</definedName>
    <definedName name="ErrName301948010_1_2_2" hidden="1">{0,0,0,0;0,0,0,0;0,0,0,0;0,0,0,0;0,0,0,0;0,0,0,0}</definedName>
    <definedName name="ErrName301948010_1_2_3" hidden="1">{0,0,0,0;0,0,0,0;0,0,0,0;0,0,0,0;0,0,0,0;0,0,0,0}</definedName>
    <definedName name="ErrName301948010_1_2_4" hidden="1">{0,0,0,0;0,0,0,0;0,0,0,0;0,0,0,0;0,0,0,0;0,0,0,0}</definedName>
    <definedName name="ErrName301948010_1_2_5" hidden="1">{0,0,0,0;0,0,0,0;0,0,0,0;0,0,0,0;0,0,0,0;0,0,0,0}</definedName>
    <definedName name="ErrName301948010_1_3" hidden="1">{0,0,0,0;0,0,0,0;0,0,0,0;0,0,0,0;0,0,0,0;0,0,0,0}</definedName>
    <definedName name="ErrName301948010_1_4" hidden="1">{0,0,0,0;0,0,0,0;0,0,0,0;0,0,0,0;0,0,0,0;0,0,0,0}</definedName>
    <definedName name="ErrName301948010_1_5" hidden="1">{0,0,0,0;0,0,0,0;0,0,0,0;0,0,0,0;0,0,0,0;0,0,0,0}</definedName>
    <definedName name="ErrName301948010_2" hidden="1">{0,0,0,0;0,0,0,0;0,0,0,0;0,0,0,0;0,0,0,0;0,0,0,0}</definedName>
    <definedName name="ErrName301948010_2_1" hidden="1">{0,0,0,0;0,0,0,0;0,0,0,0;0,0,0,0;0,0,0,0;0,0,0,0}</definedName>
    <definedName name="ErrName301948010_2_1_1" hidden="1">{0,0,0,0;0,0,0,0;0,0,0,0;0,0,0,0;0,0,0,0;0,0,0,0}</definedName>
    <definedName name="ErrName301948010_2_1_2" hidden="1">{0,0,0,0;0,0,0,0;0,0,0,0;0,0,0,0;0,0,0,0;0,0,0,0}</definedName>
    <definedName name="ErrName301948010_2_1_3" hidden="1">{0,0,0,0;0,0,0,0;0,0,0,0;0,0,0,0;0,0,0,0;0,0,0,0}</definedName>
    <definedName name="ErrName301948010_2_1_4" hidden="1">{0,0,0,0;0,0,0,0;0,0,0,0;0,0,0,0;0,0,0,0;0,0,0,0}</definedName>
    <definedName name="ErrName301948010_2_1_5" hidden="1">{0,0,0,0;0,0,0,0;0,0,0,0;0,0,0,0;0,0,0,0;0,0,0,0}</definedName>
    <definedName name="ErrName301948010_2_2" hidden="1">{0,0,0,0;0,0,0,0;0,0,0,0;0,0,0,0;0,0,0,0;0,0,0,0}</definedName>
    <definedName name="ErrName301948010_2_2_1" hidden="1">{0,0,0,0;0,0,0,0;0,0,0,0;0,0,0,0;0,0,0,0;0,0,0,0}</definedName>
    <definedName name="ErrName301948010_2_2_2" hidden="1">{0,0,0,0;0,0,0,0;0,0,0,0;0,0,0,0;0,0,0,0;0,0,0,0}</definedName>
    <definedName name="ErrName301948010_2_2_3" hidden="1">{0,0,0,0;0,0,0,0;0,0,0,0;0,0,0,0;0,0,0,0;0,0,0,0}</definedName>
    <definedName name="ErrName301948010_2_2_4" hidden="1">{0,0,0,0;0,0,0,0;0,0,0,0;0,0,0,0;0,0,0,0;0,0,0,0}</definedName>
    <definedName name="ErrName301948010_2_2_5" hidden="1">{0,0,0,0;0,0,0,0;0,0,0,0;0,0,0,0;0,0,0,0;0,0,0,0}</definedName>
    <definedName name="ErrName301948010_2_3" hidden="1">{0,0,0,0;0,0,0,0;0,0,0,0;0,0,0,0;0,0,0,0;0,0,0,0}</definedName>
    <definedName name="ErrName301948010_2_4" hidden="1">{0,0,0,0;0,0,0,0;0,0,0,0;0,0,0,0;0,0,0,0;0,0,0,0}</definedName>
    <definedName name="ErrName301948010_2_5" hidden="1">{0,0,0,0;0,0,0,0;0,0,0,0;0,0,0,0;0,0,0,0;0,0,0,0}</definedName>
    <definedName name="ErrName301948010_3" hidden="1">{0,0,0,0;0,0,0,0;0,0,0,0;0,0,0,0;0,0,0,0;0,0,0,0}</definedName>
    <definedName name="ErrName301948010_3_1" hidden="1">{0,0,0,0;0,0,0,0;0,0,0,0;0,0,0,0;0,0,0,0;0,0,0,0}</definedName>
    <definedName name="ErrName301948010_3_1_1" hidden="1">{0,0,0,0;0,0,0,0;0,0,0,0;0,0,0,0;0,0,0,0;0,0,0,0}</definedName>
    <definedName name="ErrName301948010_3_1_2" hidden="1">{0,0,0,0;0,0,0,0;0,0,0,0;0,0,0,0;0,0,0,0;0,0,0,0}</definedName>
    <definedName name="ErrName301948010_3_1_3" hidden="1">{0,0,0,0;0,0,0,0;0,0,0,0;0,0,0,0;0,0,0,0;0,0,0,0}</definedName>
    <definedName name="ErrName301948010_3_1_4" hidden="1">{0,0,0,0;0,0,0,0;0,0,0,0;0,0,0,0;0,0,0,0;0,0,0,0}</definedName>
    <definedName name="ErrName301948010_3_1_5" hidden="1">{0,0,0,0;0,0,0,0;0,0,0,0;0,0,0,0;0,0,0,0;0,0,0,0}</definedName>
    <definedName name="ErrName301948010_3_2" hidden="1">{0,0,0,0;0,0,0,0;0,0,0,0;0,0,0,0;0,0,0,0;0,0,0,0}</definedName>
    <definedName name="ErrName301948010_3_2_1" hidden="1">{0,0,0,0;0,0,0,0;0,0,0,0;0,0,0,0;0,0,0,0;0,0,0,0}</definedName>
    <definedName name="ErrName301948010_3_2_2" hidden="1">{0,0,0,0;0,0,0,0;0,0,0,0;0,0,0,0;0,0,0,0;0,0,0,0}</definedName>
    <definedName name="ErrName301948010_3_2_3" hidden="1">{0,0,0,0;0,0,0,0;0,0,0,0;0,0,0,0;0,0,0,0;0,0,0,0}</definedName>
    <definedName name="ErrName301948010_3_2_4" hidden="1">{0,0,0,0;0,0,0,0;0,0,0,0;0,0,0,0;0,0,0,0;0,0,0,0}</definedName>
    <definedName name="ErrName301948010_3_2_5" hidden="1">{0,0,0,0;0,0,0,0;0,0,0,0;0,0,0,0;0,0,0,0;0,0,0,0}</definedName>
    <definedName name="ErrName301948010_3_3" hidden="1">{0,0,0,0;0,0,0,0;0,0,0,0;0,0,0,0;0,0,0,0;0,0,0,0}</definedName>
    <definedName name="ErrName301948010_3_4" hidden="1">{0,0,0,0;0,0,0,0;0,0,0,0;0,0,0,0;0,0,0,0;0,0,0,0}</definedName>
    <definedName name="ErrName301948010_3_5" hidden="1">{0,0,0,0;0,0,0,0;0,0,0,0;0,0,0,0;0,0,0,0;0,0,0,0}</definedName>
    <definedName name="ErrName301948010_4" hidden="1">{0,0,0,0;0,0,0,0;0,0,0,0;0,0,0,0;0,0,0,0;0,0,0,0}</definedName>
    <definedName name="ErrName301948010_4_1" hidden="1">{0,0,0,0;0,0,0,0;0,0,0,0;0,0,0,0;0,0,0,0;0,0,0,0}</definedName>
    <definedName name="ErrName301948010_4_1_1" hidden="1">{0,0,0,0;0,0,0,0;0,0,0,0;0,0,0,0;0,0,0,0;0,0,0,0}</definedName>
    <definedName name="ErrName301948010_4_1_2" hidden="1">{0,0,0,0;0,0,0,0;0,0,0,0;0,0,0,0;0,0,0,0;0,0,0,0}</definedName>
    <definedName name="ErrName301948010_4_1_3" hidden="1">{0,0,0,0;0,0,0,0;0,0,0,0;0,0,0,0;0,0,0,0;0,0,0,0}</definedName>
    <definedName name="ErrName301948010_4_1_4" hidden="1">{0,0,0,0;0,0,0,0;0,0,0,0;0,0,0,0;0,0,0,0;0,0,0,0}</definedName>
    <definedName name="ErrName301948010_4_1_5" hidden="1">{0,0,0,0;0,0,0,0;0,0,0,0;0,0,0,0;0,0,0,0;0,0,0,0}</definedName>
    <definedName name="ErrName301948010_4_2" hidden="1">{0,0,0,0;0,0,0,0;0,0,0,0;0,0,0,0;0,0,0,0;0,0,0,0}</definedName>
    <definedName name="ErrName301948010_4_2_1" hidden="1">{0,0,0,0;0,0,0,0;0,0,0,0;0,0,0,0;0,0,0,0;0,0,0,0}</definedName>
    <definedName name="ErrName301948010_4_2_2" hidden="1">{0,0,0,0;0,0,0,0;0,0,0,0;0,0,0,0;0,0,0,0;0,0,0,0}</definedName>
    <definedName name="ErrName301948010_4_2_3" hidden="1">{0,0,0,0;0,0,0,0;0,0,0,0;0,0,0,0;0,0,0,0;0,0,0,0}</definedName>
    <definedName name="ErrName301948010_4_2_4" hidden="1">{0,0,0,0;0,0,0,0;0,0,0,0;0,0,0,0;0,0,0,0;0,0,0,0}</definedName>
    <definedName name="ErrName301948010_4_2_5" hidden="1">{0,0,0,0;0,0,0,0;0,0,0,0;0,0,0,0;0,0,0,0;0,0,0,0}</definedName>
    <definedName name="ErrName301948010_4_3" hidden="1">{0,0,0,0;0,0,0,0;0,0,0,0;0,0,0,0;0,0,0,0;0,0,0,0}</definedName>
    <definedName name="ErrName301948010_4_4" hidden="1">{0,0,0,0;0,0,0,0;0,0,0,0;0,0,0,0;0,0,0,0;0,0,0,0}</definedName>
    <definedName name="ErrName301948010_4_5" hidden="1">{0,0,0,0;0,0,0,0;0,0,0,0;0,0,0,0;0,0,0,0;0,0,0,0}</definedName>
    <definedName name="ErrName301948010_5" hidden="1">{0,0,0,0;0,0,0,0;0,0,0,0;0,0,0,0;0,0,0,0;0,0,0,0}</definedName>
    <definedName name="ErrName301948010_5_1" hidden="1">{0,0,0,0;0,0,0,0;0,0,0,0;0,0,0,0;0,0,0,0;0,0,0,0}</definedName>
    <definedName name="ErrName301948010_5_1_1" hidden="1">{0,0,0,0;0,0,0,0;0,0,0,0;0,0,0,0;0,0,0,0;0,0,0,0}</definedName>
    <definedName name="ErrName301948010_5_1_2" hidden="1">{0,0,0,0;0,0,0,0;0,0,0,0;0,0,0,0;0,0,0,0;0,0,0,0}</definedName>
    <definedName name="ErrName301948010_5_1_3" hidden="1">{0,0,0,0;0,0,0,0;0,0,0,0;0,0,0,0;0,0,0,0;0,0,0,0}</definedName>
    <definedName name="ErrName301948010_5_1_4" hidden="1">{0,0,0,0;0,0,0,0;0,0,0,0;0,0,0,0;0,0,0,0;0,0,0,0}</definedName>
    <definedName name="ErrName301948010_5_1_5" hidden="1">{0,0,0,0;0,0,0,0;0,0,0,0;0,0,0,0;0,0,0,0;0,0,0,0}</definedName>
    <definedName name="ErrName301948010_5_2" hidden="1">{0,0,0,0;0,0,0,0;0,0,0,0;0,0,0,0;0,0,0,0;0,0,0,0}</definedName>
    <definedName name="ErrName301948010_5_2_1" hidden="1">{0,0,0,0;0,0,0,0;0,0,0,0;0,0,0,0;0,0,0,0;0,0,0,0}</definedName>
    <definedName name="ErrName301948010_5_2_2" hidden="1">{0,0,0,0;0,0,0,0;0,0,0,0;0,0,0,0;0,0,0,0;0,0,0,0}</definedName>
    <definedName name="ErrName301948010_5_2_3" hidden="1">{0,0,0,0;0,0,0,0;0,0,0,0;0,0,0,0;0,0,0,0;0,0,0,0}</definedName>
    <definedName name="ErrName301948010_5_2_4" hidden="1">{0,0,0,0;0,0,0,0;0,0,0,0;0,0,0,0;0,0,0,0;0,0,0,0}</definedName>
    <definedName name="ErrName301948010_5_2_5" hidden="1">{0,0,0,0;0,0,0,0;0,0,0,0;0,0,0,0;0,0,0,0;0,0,0,0}</definedName>
    <definedName name="ErrName301948010_5_3" hidden="1">{0,0,0,0;0,0,0,0;0,0,0,0;0,0,0,0;0,0,0,0;0,0,0,0}</definedName>
    <definedName name="ErrName301948010_5_4" hidden="1">{0,0,0,0;0,0,0,0;0,0,0,0;0,0,0,0;0,0,0,0;0,0,0,0}</definedName>
    <definedName name="ErrName301948010_5_5" hidden="1">{0,0,0,0;0,0,0,0;0,0,0,0;0,0,0,0;0,0,0,0;0,0,0,0}</definedName>
    <definedName name="ert">{"'장비'!$A$3:$M$12"}</definedName>
    <definedName name="ert_1">{"'장비'!$A$3:$M$12"}</definedName>
    <definedName name="ert_2">{"'장비'!$A$3:$M$12"}</definedName>
    <definedName name="ert_3">{"'장비'!$A$3:$M$12"}</definedName>
    <definedName name="ert_4">{"'장비'!$A$3:$M$12"}</definedName>
    <definedName name="ert_5">{"'장비'!$A$3:$M$12"}</definedName>
    <definedName name="erty">{"'장비'!$A$3:$M$12"}</definedName>
    <definedName name="erty_1">{"'장비'!$A$3:$M$12"}</definedName>
    <definedName name="erty_2">{"'장비'!$A$3:$M$12"}</definedName>
    <definedName name="erty_3">{"'장비'!$A$3:$M$12"}</definedName>
    <definedName name="erty_4">{"'장비'!$A$3:$M$12"}</definedName>
    <definedName name="erty_5">{"'장비'!$A$3:$M$12"}</definedName>
    <definedName name="erwqew">[0]!erwqew</definedName>
    <definedName name="esp">{"'CATALO(8)'!$B$1:$G$49"}</definedName>
    <definedName name="esp_1">{"'CATALO(8)'!$B$1:$G$49"}</definedName>
    <definedName name="esp_2">{"'CATALO(8)'!$B$1:$G$49"}</definedName>
    <definedName name="esp_3">{"'CATALO(8)'!$B$1:$G$49"}</definedName>
    <definedName name="esp_4">{"'CATALO(8)'!$B$1:$G$49"}</definedName>
    <definedName name="esp_5">{"'CATALO(8)'!$B$1:$G$49"}</definedName>
    <definedName name="et">{"'Sheet1'!$L$16"}</definedName>
    <definedName name="et_1">{"'Sheet1'!$L$16"}</definedName>
    <definedName name="et_2">{"'Sheet1'!$L$16"}</definedName>
    <definedName name="et_3">{"'Sheet1'!$L$16"}</definedName>
    <definedName name="et_4">{"'Sheet1'!$L$16"}</definedName>
    <definedName name="et_5">{"'Sheet1'!$L$16"}</definedName>
    <definedName name="ewr">{#N/A,#N/A,FALSE,"골재소요량";#N/A,#N/A,FALSE,"골재소요량"}</definedName>
    <definedName name="_xlnm.Extract" localSheetId="9">#REF!</definedName>
    <definedName name="_xlnm.Extract">#REF!</definedName>
    <definedName name="eyteyt" hidden="1">{#N/A,#N/A,FALSE,"CCTV"}</definedName>
    <definedName name="fa">[0]!fa</definedName>
    <definedName name="FACTOR2">0.5363</definedName>
    <definedName name="FACTOR3">0.963</definedName>
    <definedName name="FACTOR4">3.576</definedName>
    <definedName name="FACTOR5">0.95</definedName>
    <definedName name="FACTOR6">0.9</definedName>
    <definedName name="FACTOR7">(1-0.3*2/3)/1.215/1.1</definedName>
    <definedName name="fasfsdfsdfasdfsdfsd"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1_1" hidden="1">{#N/A,#N/A,TRUE,"Basic";#N/A,#N/A,TRUE,"EXT-TABLE";#N/A,#N/A,TRUE,"STEEL";#N/A,#N/A,TRUE,"INT-Table";#N/A,#N/A,TRUE,"STEEL";#N/A,#N/A,TRUE,"Door"}</definedName>
    <definedName name="fasfsdfsdfasdfsdfsd_1_1_2" hidden="1">{#N/A,#N/A,TRUE,"Basic";#N/A,#N/A,TRUE,"EXT-TABLE";#N/A,#N/A,TRUE,"STEEL";#N/A,#N/A,TRUE,"INT-Table";#N/A,#N/A,TRUE,"STEEL";#N/A,#N/A,TRUE,"Door"}</definedName>
    <definedName name="fasfsdfsdfasdfsdfsd_1_1_3" hidden="1">{#N/A,#N/A,TRUE,"Basic";#N/A,#N/A,TRUE,"EXT-TABLE";#N/A,#N/A,TRUE,"STEEL";#N/A,#N/A,TRUE,"INT-Table";#N/A,#N/A,TRUE,"STEEL";#N/A,#N/A,TRUE,"Door"}</definedName>
    <definedName name="fasfsdfsdfasdfsdfsd_1_1_4" hidden="1">{#N/A,#N/A,TRUE,"Basic";#N/A,#N/A,TRUE,"EXT-TABLE";#N/A,#N/A,TRUE,"STEEL";#N/A,#N/A,TRUE,"INT-Table";#N/A,#N/A,TRUE,"STEEL";#N/A,#N/A,TRUE,"Door"}</definedName>
    <definedName name="fasfsdfsdfasdfsdfsd_1_1_5"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1_2_1" hidden="1">{#N/A,#N/A,TRUE,"Basic";#N/A,#N/A,TRUE,"EXT-TABLE";#N/A,#N/A,TRUE,"STEEL";#N/A,#N/A,TRUE,"INT-Table";#N/A,#N/A,TRUE,"STEEL";#N/A,#N/A,TRUE,"Door"}</definedName>
    <definedName name="fasfsdfsdfasdfsdfsd_1_2_2" hidden="1">{#N/A,#N/A,TRUE,"Basic";#N/A,#N/A,TRUE,"EXT-TABLE";#N/A,#N/A,TRUE,"STEEL";#N/A,#N/A,TRUE,"INT-Table";#N/A,#N/A,TRUE,"STEEL";#N/A,#N/A,TRUE,"Door"}</definedName>
    <definedName name="fasfsdfsdfasdfsdfsd_1_2_3" hidden="1">{#N/A,#N/A,TRUE,"Basic";#N/A,#N/A,TRUE,"EXT-TABLE";#N/A,#N/A,TRUE,"STEEL";#N/A,#N/A,TRUE,"INT-Table";#N/A,#N/A,TRUE,"STEEL";#N/A,#N/A,TRUE,"Door"}</definedName>
    <definedName name="fasfsdfsdfasdfsdfsd_1_2_4" hidden="1">{#N/A,#N/A,TRUE,"Basic";#N/A,#N/A,TRUE,"EXT-TABLE";#N/A,#N/A,TRUE,"STEEL";#N/A,#N/A,TRUE,"INT-Table";#N/A,#N/A,TRUE,"STEEL";#N/A,#N/A,TRUE,"Door"}</definedName>
    <definedName name="fasfsdfsdfasdfsdfsd_1_2_5" hidden="1">{#N/A,#N/A,TRUE,"Basic";#N/A,#N/A,TRUE,"EXT-TABLE";#N/A,#N/A,TRUE,"STEEL";#N/A,#N/A,TRUE,"INT-Table";#N/A,#N/A,TRUE,"STEEL";#N/A,#N/A,TRUE,"Door"}</definedName>
    <definedName name="fasfsdfsdfasdfsdfsd_1_3" hidden="1">{#N/A,#N/A,TRUE,"Basic";#N/A,#N/A,TRUE,"EXT-TABLE";#N/A,#N/A,TRUE,"STEEL";#N/A,#N/A,TRUE,"INT-Table";#N/A,#N/A,TRUE,"STEEL";#N/A,#N/A,TRUE,"Door"}</definedName>
    <definedName name="fasfsdfsdfasdfsdfsd_1_4" hidden="1">{#N/A,#N/A,TRUE,"Basic";#N/A,#N/A,TRUE,"EXT-TABLE";#N/A,#N/A,TRUE,"STEEL";#N/A,#N/A,TRUE,"INT-Table";#N/A,#N/A,TRUE,"STEEL";#N/A,#N/A,TRUE,"Door"}</definedName>
    <definedName name="fasfsdfsdfasdfsdfsd_1_5"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1_1" hidden="1">{#N/A,#N/A,TRUE,"Basic";#N/A,#N/A,TRUE,"EXT-TABLE";#N/A,#N/A,TRUE,"STEEL";#N/A,#N/A,TRUE,"INT-Table";#N/A,#N/A,TRUE,"STEEL";#N/A,#N/A,TRUE,"Door"}</definedName>
    <definedName name="fasfsdfsdfasdfsdfsd_2_1_2" hidden="1">{#N/A,#N/A,TRUE,"Basic";#N/A,#N/A,TRUE,"EXT-TABLE";#N/A,#N/A,TRUE,"STEEL";#N/A,#N/A,TRUE,"INT-Table";#N/A,#N/A,TRUE,"STEEL";#N/A,#N/A,TRUE,"Door"}</definedName>
    <definedName name="fasfsdfsdfasdfsdfsd_2_1_3" hidden="1">{#N/A,#N/A,TRUE,"Basic";#N/A,#N/A,TRUE,"EXT-TABLE";#N/A,#N/A,TRUE,"STEEL";#N/A,#N/A,TRUE,"INT-Table";#N/A,#N/A,TRUE,"STEEL";#N/A,#N/A,TRUE,"Door"}</definedName>
    <definedName name="fasfsdfsdfasdfsdfsd_2_1_4" hidden="1">{#N/A,#N/A,TRUE,"Basic";#N/A,#N/A,TRUE,"EXT-TABLE";#N/A,#N/A,TRUE,"STEEL";#N/A,#N/A,TRUE,"INT-Table";#N/A,#N/A,TRUE,"STEEL";#N/A,#N/A,TRUE,"Door"}</definedName>
    <definedName name="fasfsdfsdfasdfsdfsd_2_1_5"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2_2_1" hidden="1">{#N/A,#N/A,TRUE,"Basic";#N/A,#N/A,TRUE,"EXT-TABLE";#N/A,#N/A,TRUE,"STEEL";#N/A,#N/A,TRUE,"INT-Table";#N/A,#N/A,TRUE,"STEEL";#N/A,#N/A,TRUE,"Door"}</definedName>
    <definedName name="fasfsdfsdfasdfsdfsd_2_2_2" hidden="1">{#N/A,#N/A,TRUE,"Basic";#N/A,#N/A,TRUE,"EXT-TABLE";#N/A,#N/A,TRUE,"STEEL";#N/A,#N/A,TRUE,"INT-Table";#N/A,#N/A,TRUE,"STEEL";#N/A,#N/A,TRUE,"Door"}</definedName>
    <definedName name="fasfsdfsdfasdfsdfsd_2_2_3" hidden="1">{#N/A,#N/A,TRUE,"Basic";#N/A,#N/A,TRUE,"EXT-TABLE";#N/A,#N/A,TRUE,"STEEL";#N/A,#N/A,TRUE,"INT-Table";#N/A,#N/A,TRUE,"STEEL";#N/A,#N/A,TRUE,"Door"}</definedName>
    <definedName name="fasfsdfsdfasdfsdfsd_2_2_4" hidden="1">{#N/A,#N/A,TRUE,"Basic";#N/A,#N/A,TRUE,"EXT-TABLE";#N/A,#N/A,TRUE,"STEEL";#N/A,#N/A,TRUE,"INT-Table";#N/A,#N/A,TRUE,"STEEL";#N/A,#N/A,TRUE,"Door"}</definedName>
    <definedName name="fasfsdfsdfasdfsdfsd_2_2_5" hidden="1">{#N/A,#N/A,TRUE,"Basic";#N/A,#N/A,TRUE,"EXT-TABLE";#N/A,#N/A,TRUE,"STEEL";#N/A,#N/A,TRUE,"INT-Table";#N/A,#N/A,TRUE,"STEEL";#N/A,#N/A,TRUE,"Door"}</definedName>
    <definedName name="fasfsdfsdfasdfsdfsd_2_3" hidden="1">{#N/A,#N/A,TRUE,"Basic";#N/A,#N/A,TRUE,"EXT-TABLE";#N/A,#N/A,TRUE,"STEEL";#N/A,#N/A,TRUE,"INT-Table";#N/A,#N/A,TRUE,"STEEL";#N/A,#N/A,TRUE,"Door"}</definedName>
    <definedName name="fasfsdfsdfasdfsdfsd_2_4" hidden="1">{#N/A,#N/A,TRUE,"Basic";#N/A,#N/A,TRUE,"EXT-TABLE";#N/A,#N/A,TRUE,"STEEL";#N/A,#N/A,TRUE,"INT-Table";#N/A,#N/A,TRUE,"STEEL";#N/A,#N/A,TRUE,"Door"}</definedName>
    <definedName name="fasfsdfsdfasdfsdfsd_2_5"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1_1" hidden="1">{#N/A,#N/A,TRUE,"Basic";#N/A,#N/A,TRUE,"EXT-TABLE";#N/A,#N/A,TRUE,"STEEL";#N/A,#N/A,TRUE,"INT-Table";#N/A,#N/A,TRUE,"STEEL";#N/A,#N/A,TRUE,"Door"}</definedName>
    <definedName name="fasfsdfsdfasdfsdfsd_3_1_2" hidden="1">{#N/A,#N/A,TRUE,"Basic";#N/A,#N/A,TRUE,"EXT-TABLE";#N/A,#N/A,TRUE,"STEEL";#N/A,#N/A,TRUE,"INT-Table";#N/A,#N/A,TRUE,"STEEL";#N/A,#N/A,TRUE,"Door"}</definedName>
    <definedName name="fasfsdfsdfasdfsdfsd_3_1_3" hidden="1">{#N/A,#N/A,TRUE,"Basic";#N/A,#N/A,TRUE,"EXT-TABLE";#N/A,#N/A,TRUE,"STEEL";#N/A,#N/A,TRUE,"INT-Table";#N/A,#N/A,TRUE,"STEEL";#N/A,#N/A,TRUE,"Door"}</definedName>
    <definedName name="fasfsdfsdfasdfsdfsd_3_1_4" hidden="1">{#N/A,#N/A,TRUE,"Basic";#N/A,#N/A,TRUE,"EXT-TABLE";#N/A,#N/A,TRUE,"STEEL";#N/A,#N/A,TRUE,"INT-Table";#N/A,#N/A,TRUE,"STEEL";#N/A,#N/A,TRUE,"Door"}</definedName>
    <definedName name="fasfsdfsdfasdfsdfsd_3_1_5"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3_2_1" hidden="1">{#N/A,#N/A,TRUE,"Basic";#N/A,#N/A,TRUE,"EXT-TABLE";#N/A,#N/A,TRUE,"STEEL";#N/A,#N/A,TRUE,"INT-Table";#N/A,#N/A,TRUE,"STEEL";#N/A,#N/A,TRUE,"Door"}</definedName>
    <definedName name="fasfsdfsdfasdfsdfsd_3_2_2" hidden="1">{#N/A,#N/A,TRUE,"Basic";#N/A,#N/A,TRUE,"EXT-TABLE";#N/A,#N/A,TRUE,"STEEL";#N/A,#N/A,TRUE,"INT-Table";#N/A,#N/A,TRUE,"STEEL";#N/A,#N/A,TRUE,"Door"}</definedName>
    <definedName name="fasfsdfsdfasdfsdfsd_3_2_3" hidden="1">{#N/A,#N/A,TRUE,"Basic";#N/A,#N/A,TRUE,"EXT-TABLE";#N/A,#N/A,TRUE,"STEEL";#N/A,#N/A,TRUE,"INT-Table";#N/A,#N/A,TRUE,"STEEL";#N/A,#N/A,TRUE,"Door"}</definedName>
    <definedName name="fasfsdfsdfasdfsdfsd_3_2_4" hidden="1">{#N/A,#N/A,TRUE,"Basic";#N/A,#N/A,TRUE,"EXT-TABLE";#N/A,#N/A,TRUE,"STEEL";#N/A,#N/A,TRUE,"INT-Table";#N/A,#N/A,TRUE,"STEEL";#N/A,#N/A,TRUE,"Door"}</definedName>
    <definedName name="fasfsdfsdfasdfsdfsd_3_2_5" hidden="1">{#N/A,#N/A,TRUE,"Basic";#N/A,#N/A,TRUE,"EXT-TABLE";#N/A,#N/A,TRUE,"STEEL";#N/A,#N/A,TRUE,"INT-Table";#N/A,#N/A,TRUE,"STEEL";#N/A,#N/A,TRUE,"Door"}</definedName>
    <definedName name="fasfsdfsdfasdfsdfsd_3_3" hidden="1">{#N/A,#N/A,TRUE,"Basic";#N/A,#N/A,TRUE,"EXT-TABLE";#N/A,#N/A,TRUE,"STEEL";#N/A,#N/A,TRUE,"INT-Table";#N/A,#N/A,TRUE,"STEEL";#N/A,#N/A,TRUE,"Door"}</definedName>
    <definedName name="fasfsdfsdfasdfsdfsd_3_4" hidden="1">{#N/A,#N/A,TRUE,"Basic";#N/A,#N/A,TRUE,"EXT-TABLE";#N/A,#N/A,TRUE,"STEEL";#N/A,#N/A,TRUE,"INT-Table";#N/A,#N/A,TRUE,"STEEL";#N/A,#N/A,TRUE,"Door"}</definedName>
    <definedName name="fasfsdfsdfasdfsdfsd_3_5"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1_1" hidden="1">{#N/A,#N/A,TRUE,"Basic";#N/A,#N/A,TRUE,"EXT-TABLE";#N/A,#N/A,TRUE,"STEEL";#N/A,#N/A,TRUE,"INT-Table";#N/A,#N/A,TRUE,"STEEL";#N/A,#N/A,TRUE,"Door"}</definedName>
    <definedName name="fasfsdfsdfasdfsdfsd_4_1_2" hidden="1">{#N/A,#N/A,TRUE,"Basic";#N/A,#N/A,TRUE,"EXT-TABLE";#N/A,#N/A,TRUE,"STEEL";#N/A,#N/A,TRUE,"INT-Table";#N/A,#N/A,TRUE,"STEEL";#N/A,#N/A,TRUE,"Door"}</definedName>
    <definedName name="fasfsdfsdfasdfsdfsd_4_1_3" hidden="1">{#N/A,#N/A,TRUE,"Basic";#N/A,#N/A,TRUE,"EXT-TABLE";#N/A,#N/A,TRUE,"STEEL";#N/A,#N/A,TRUE,"INT-Table";#N/A,#N/A,TRUE,"STEEL";#N/A,#N/A,TRUE,"Door"}</definedName>
    <definedName name="fasfsdfsdfasdfsdfsd_4_1_4" hidden="1">{#N/A,#N/A,TRUE,"Basic";#N/A,#N/A,TRUE,"EXT-TABLE";#N/A,#N/A,TRUE,"STEEL";#N/A,#N/A,TRUE,"INT-Table";#N/A,#N/A,TRUE,"STEEL";#N/A,#N/A,TRUE,"Door"}</definedName>
    <definedName name="fasfsdfsdfasdfsdfsd_4_1_5"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4_2_1" hidden="1">{#N/A,#N/A,TRUE,"Basic";#N/A,#N/A,TRUE,"EXT-TABLE";#N/A,#N/A,TRUE,"STEEL";#N/A,#N/A,TRUE,"INT-Table";#N/A,#N/A,TRUE,"STEEL";#N/A,#N/A,TRUE,"Door"}</definedName>
    <definedName name="fasfsdfsdfasdfsdfsd_4_2_2" hidden="1">{#N/A,#N/A,TRUE,"Basic";#N/A,#N/A,TRUE,"EXT-TABLE";#N/A,#N/A,TRUE,"STEEL";#N/A,#N/A,TRUE,"INT-Table";#N/A,#N/A,TRUE,"STEEL";#N/A,#N/A,TRUE,"Door"}</definedName>
    <definedName name="fasfsdfsdfasdfsdfsd_4_2_3" hidden="1">{#N/A,#N/A,TRUE,"Basic";#N/A,#N/A,TRUE,"EXT-TABLE";#N/A,#N/A,TRUE,"STEEL";#N/A,#N/A,TRUE,"INT-Table";#N/A,#N/A,TRUE,"STEEL";#N/A,#N/A,TRUE,"Door"}</definedName>
    <definedName name="fasfsdfsdfasdfsdfsd_4_2_4" hidden="1">{#N/A,#N/A,TRUE,"Basic";#N/A,#N/A,TRUE,"EXT-TABLE";#N/A,#N/A,TRUE,"STEEL";#N/A,#N/A,TRUE,"INT-Table";#N/A,#N/A,TRUE,"STEEL";#N/A,#N/A,TRUE,"Door"}</definedName>
    <definedName name="fasfsdfsdfasdfsdfsd_4_2_5" hidden="1">{#N/A,#N/A,TRUE,"Basic";#N/A,#N/A,TRUE,"EXT-TABLE";#N/A,#N/A,TRUE,"STEEL";#N/A,#N/A,TRUE,"INT-Table";#N/A,#N/A,TRUE,"STEEL";#N/A,#N/A,TRUE,"Door"}</definedName>
    <definedName name="fasfsdfsdfasdfsdfsd_4_3" hidden="1">{#N/A,#N/A,TRUE,"Basic";#N/A,#N/A,TRUE,"EXT-TABLE";#N/A,#N/A,TRUE,"STEEL";#N/A,#N/A,TRUE,"INT-Table";#N/A,#N/A,TRUE,"STEEL";#N/A,#N/A,TRUE,"Door"}</definedName>
    <definedName name="fasfsdfsdfasdfsdfsd_4_4" hidden="1">{#N/A,#N/A,TRUE,"Basic";#N/A,#N/A,TRUE,"EXT-TABLE";#N/A,#N/A,TRUE,"STEEL";#N/A,#N/A,TRUE,"INT-Table";#N/A,#N/A,TRUE,"STEEL";#N/A,#N/A,TRUE,"Door"}</definedName>
    <definedName name="fasfsdfsdfasdfsdfsd_4_5"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1_1" hidden="1">{#N/A,#N/A,TRUE,"Basic";#N/A,#N/A,TRUE,"EXT-TABLE";#N/A,#N/A,TRUE,"STEEL";#N/A,#N/A,TRUE,"INT-Table";#N/A,#N/A,TRUE,"STEEL";#N/A,#N/A,TRUE,"Door"}</definedName>
    <definedName name="fasfsdfsdfasdfsdfsd_5_1_2" hidden="1">{#N/A,#N/A,TRUE,"Basic";#N/A,#N/A,TRUE,"EXT-TABLE";#N/A,#N/A,TRUE,"STEEL";#N/A,#N/A,TRUE,"INT-Table";#N/A,#N/A,TRUE,"STEEL";#N/A,#N/A,TRUE,"Door"}</definedName>
    <definedName name="fasfsdfsdfasdfsdfsd_5_1_3" hidden="1">{#N/A,#N/A,TRUE,"Basic";#N/A,#N/A,TRUE,"EXT-TABLE";#N/A,#N/A,TRUE,"STEEL";#N/A,#N/A,TRUE,"INT-Table";#N/A,#N/A,TRUE,"STEEL";#N/A,#N/A,TRUE,"Door"}</definedName>
    <definedName name="fasfsdfsdfasdfsdfsd_5_1_4" hidden="1">{#N/A,#N/A,TRUE,"Basic";#N/A,#N/A,TRUE,"EXT-TABLE";#N/A,#N/A,TRUE,"STEEL";#N/A,#N/A,TRUE,"INT-Table";#N/A,#N/A,TRUE,"STEEL";#N/A,#N/A,TRUE,"Door"}</definedName>
    <definedName name="fasfsdfsdfasdfsdfsd_5_1_5" hidden="1">{#N/A,#N/A,TRUE,"Basic";#N/A,#N/A,TRUE,"EXT-TABLE";#N/A,#N/A,TRUE,"STEEL";#N/A,#N/A,TRUE,"INT-Table";#N/A,#N/A,TRUE,"STEEL";#N/A,#N/A,TRUE,"Door"}</definedName>
    <definedName name="fasfsdfsdfasdfsdfsd_5_2" hidden="1">{#N/A,#N/A,TRUE,"Basic";#N/A,#N/A,TRUE,"EXT-TABLE";#N/A,#N/A,TRUE,"STEEL";#N/A,#N/A,TRUE,"INT-Table";#N/A,#N/A,TRUE,"STEEL";#N/A,#N/A,TRUE,"Door"}</definedName>
    <definedName name="fasfsdfsdfasdfsdfsd_5_2_1" hidden="1">{#N/A,#N/A,TRUE,"Basic";#N/A,#N/A,TRUE,"EXT-TABLE";#N/A,#N/A,TRUE,"STEEL";#N/A,#N/A,TRUE,"INT-Table";#N/A,#N/A,TRUE,"STEEL";#N/A,#N/A,TRUE,"Door"}</definedName>
    <definedName name="fasfsdfsdfasdfsdfsd_5_2_2" hidden="1">{#N/A,#N/A,TRUE,"Basic";#N/A,#N/A,TRUE,"EXT-TABLE";#N/A,#N/A,TRUE,"STEEL";#N/A,#N/A,TRUE,"INT-Table";#N/A,#N/A,TRUE,"STEEL";#N/A,#N/A,TRUE,"Door"}</definedName>
    <definedName name="fasfsdfsdfasdfsdfsd_5_2_3" hidden="1">{#N/A,#N/A,TRUE,"Basic";#N/A,#N/A,TRUE,"EXT-TABLE";#N/A,#N/A,TRUE,"STEEL";#N/A,#N/A,TRUE,"INT-Table";#N/A,#N/A,TRUE,"STEEL";#N/A,#N/A,TRUE,"Door"}</definedName>
    <definedName name="fasfsdfsdfasdfsdfsd_5_2_4" hidden="1">{#N/A,#N/A,TRUE,"Basic";#N/A,#N/A,TRUE,"EXT-TABLE";#N/A,#N/A,TRUE,"STEEL";#N/A,#N/A,TRUE,"INT-Table";#N/A,#N/A,TRUE,"STEEL";#N/A,#N/A,TRUE,"Door"}</definedName>
    <definedName name="fasfsdfsdfasdfsdfsd_5_2_5" hidden="1">{#N/A,#N/A,TRUE,"Basic";#N/A,#N/A,TRUE,"EXT-TABLE";#N/A,#N/A,TRUE,"STEEL";#N/A,#N/A,TRUE,"INT-Table";#N/A,#N/A,TRUE,"STEEL";#N/A,#N/A,TRUE,"Door"}</definedName>
    <definedName name="fasfsdfsdfasdfsdfsd_5_3" hidden="1">{#N/A,#N/A,TRUE,"Basic";#N/A,#N/A,TRUE,"EXT-TABLE";#N/A,#N/A,TRUE,"STEEL";#N/A,#N/A,TRUE,"INT-Table";#N/A,#N/A,TRUE,"STEEL";#N/A,#N/A,TRUE,"Door"}</definedName>
    <definedName name="fasfsdfsdfasdfsdfsd_5_4" hidden="1">{#N/A,#N/A,TRUE,"Basic";#N/A,#N/A,TRUE,"EXT-TABLE";#N/A,#N/A,TRUE,"STEEL";#N/A,#N/A,TRUE,"INT-Table";#N/A,#N/A,TRUE,"STEEL";#N/A,#N/A,TRUE,"Door"}</definedName>
    <definedName name="fasfsdfsdfasdfsdfsd_5_5" hidden="1">{#N/A,#N/A,TRUE,"Basic";#N/A,#N/A,TRUE,"EXT-TABLE";#N/A,#N/A,TRUE,"STEEL";#N/A,#N/A,TRUE,"INT-Table";#N/A,#N/A,TRUE,"STEEL";#N/A,#N/A,TRUE,"Door"}</definedName>
    <definedName name="fd">{"'Sheet1'!$L$16"}</definedName>
    <definedName name="fd_1">{"'Sheet1'!$L$16"}</definedName>
    <definedName name="fd_2">{"'Sheet1'!$L$16"}</definedName>
    <definedName name="fd_3">{"'Sheet1'!$L$16"}</definedName>
    <definedName name="fd_4">{"'Sheet1'!$L$16"}</definedName>
    <definedName name="fd_5">{"'Sheet1'!$L$16"}</definedName>
    <definedName name="fddfhdfhdgh" hidden="1">{#N/A,#N/A,FALSE,"CCTV"}</definedName>
    <definedName name="fdf" hidden="1">{#N/A,#N/A,FALSE,"CCTV"}</definedName>
    <definedName name="FDFDF" hidden="1">{#N/A,#N/A,FALSE,"CCTV"}</definedName>
    <definedName name="FDGDFAGFD" hidden="1">{#N/A,#N/A,FALSE,"포장1";#N/A,#N/A,FALSE,"포장1"}</definedName>
    <definedName name="fdgfdg" hidden="1">{#N/A,#N/A,FALSE,"2~8번"}</definedName>
    <definedName name="fdgfgf" hidden="1">{#N/A,#N/A,FALSE,"운반시간"}</definedName>
    <definedName name="fdgk">{"'Sheet1'!$L$16"}</definedName>
    <definedName name="fdgk_1">{"'Sheet1'!$L$16"}</definedName>
    <definedName name="fdgk_2">{"'Sheet1'!$L$16"}</definedName>
    <definedName name="fdgk_3">{"'Sheet1'!$L$16"}</definedName>
    <definedName name="fdgk_4">{"'Sheet1'!$L$16"}</definedName>
    <definedName name="fdgk_5">{"'Sheet1'!$L$16"}</definedName>
    <definedName name="fdsa">[0]!fdsa</definedName>
    <definedName name="FDSFAFAFS">[0]!FDSFAFAFS</definedName>
    <definedName name="FDSFSD">[0]!FDSFSD</definedName>
    <definedName name="fe">{"'Sheet1'!$L$16"}</definedName>
    <definedName name="fe_1">{"'Sheet1'!$L$16"}</definedName>
    <definedName name="fe_2">{"'Sheet1'!$L$16"}</definedName>
    <definedName name="fe_3">{"'Sheet1'!$L$16"}</definedName>
    <definedName name="fe_4">{"'Sheet1'!$L$16"}</definedName>
    <definedName name="fe_5">{"'Sheet1'!$L$16"}</definedName>
    <definedName name="ff" hidden="1">{#N/A,#N/A,FALSE,"CCTV"}</definedName>
    <definedName name="ffaaaaf">{"'장비'!$A$3:$M$12"}</definedName>
    <definedName name="ffaaaaf_1">{"'장비'!$A$3:$M$12"}</definedName>
    <definedName name="ffaaaaf_2">{"'장비'!$A$3:$M$12"}</definedName>
    <definedName name="ffaaaaf_3">{"'장비'!$A$3:$M$12"}</definedName>
    <definedName name="ffaaaaf_4">{"'장비'!$A$3:$M$12"}</definedName>
    <definedName name="ffaaaaf_5">{"'장비'!$A$3:$M$12"}</definedName>
    <definedName name="ffff">{"'장비'!$A$3:$M$12"}</definedName>
    <definedName name="ffff_1">{"'장비'!$A$3:$M$12"}</definedName>
    <definedName name="ffff_2">{"'장비'!$A$3:$M$12"}</definedName>
    <definedName name="ffff_3">{"'장비'!$A$3:$M$12"}</definedName>
    <definedName name="ffff_4">{"'장비'!$A$3:$M$12"}</definedName>
    <definedName name="ffff_5">{"'장비'!$A$3:$M$12"}</definedName>
    <definedName name="fffff" hidden="1">{#N/A,#N/A,TRUE,"Basic";#N/A,#N/A,TRUE,"EXT-TABLE";#N/A,#N/A,TRUE,"STEEL";#N/A,#N/A,TRUE,"INT-Table";#N/A,#N/A,TRUE,"STEEL";#N/A,#N/A,TRUE,"Door"}</definedName>
    <definedName name="fffff_1" hidden="1">{#N/A,#N/A,TRUE,"Basic";#N/A,#N/A,TRUE,"EXT-TABLE";#N/A,#N/A,TRUE,"STEEL";#N/A,#N/A,TRUE,"INT-Table";#N/A,#N/A,TRUE,"STEEL";#N/A,#N/A,TRUE,"Door"}</definedName>
    <definedName name="fffff_1_1" hidden="1">{#N/A,#N/A,TRUE,"Basic";#N/A,#N/A,TRUE,"EXT-TABLE";#N/A,#N/A,TRUE,"STEEL";#N/A,#N/A,TRUE,"INT-Table";#N/A,#N/A,TRUE,"STEEL";#N/A,#N/A,TRUE,"Door"}</definedName>
    <definedName name="fffff_1_1_1" hidden="1">{#N/A,#N/A,TRUE,"Basic";#N/A,#N/A,TRUE,"EXT-TABLE";#N/A,#N/A,TRUE,"STEEL";#N/A,#N/A,TRUE,"INT-Table";#N/A,#N/A,TRUE,"STEEL";#N/A,#N/A,TRUE,"Door"}</definedName>
    <definedName name="fffff_1_1_2" hidden="1">{#N/A,#N/A,TRUE,"Basic";#N/A,#N/A,TRUE,"EXT-TABLE";#N/A,#N/A,TRUE,"STEEL";#N/A,#N/A,TRUE,"INT-Table";#N/A,#N/A,TRUE,"STEEL";#N/A,#N/A,TRUE,"Door"}</definedName>
    <definedName name="fffff_1_1_3" hidden="1">{#N/A,#N/A,TRUE,"Basic";#N/A,#N/A,TRUE,"EXT-TABLE";#N/A,#N/A,TRUE,"STEEL";#N/A,#N/A,TRUE,"INT-Table";#N/A,#N/A,TRUE,"STEEL";#N/A,#N/A,TRUE,"Door"}</definedName>
    <definedName name="fffff_1_1_4" hidden="1">{#N/A,#N/A,TRUE,"Basic";#N/A,#N/A,TRUE,"EXT-TABLE";#N/A,#N/A,TRUE,"STEEL";#N/A,#N/A,TRUE,"INT-Table";#N/A,#N/A,TRUE,"STEEL";#N/A,#N/A,TRUE,"Door"}</definedName>
    <definedName name="fffff_1_1_5" hidden="1">{#N/A,#N/A,TRUE,"Basic";#N/A,#N/A,TRUE,"EXT-TABLE";#N/A,#N/A,TRUE,"STEEL";#N/A,#N/A,TRUE,"INT-Table";#N/A,#N/A,TRUE,"STEEL";#N/A,#N/A,TRUE,"Door"}</definedName>
    <definedName name="fffff_1_2" hidden="1">{#N/A,#N/A,TRUE,"Basic";#N/A,#N/A,TRUE,"EXT-TABLE";#N/A,#N/A,TRUE,"STEEL";#N/A,#N/A,TRUE,"INT-Table";#N/A,#N/A,TRUE,"STEEL";#N/A,#N/A,TRUE,"Door"}</definedName>
    <definedName name="fffff_1_2_1" hidden="1">{#N/A,#N/A,TRUE,"Basic";#N/A,#N/A,TRUE,"EXT-TABLE";#N/A,#N/A,TRUE,"STEEL";#N/A,#N/A,TRUE,"INT-Table";#N/A,#N/A,TRUE,"STEEL";#N/A,#N/A,TRUE,"Door"}</definedName>
    <definedName name="fffff_1_2_2" hidden="1">{#N/A,#N/A,TRUE,"Basic";#N/A,#N/A,TRUE,"EXT-TABLE";#N/A,#N/A,TRUE,"STEEL";#N/A,#N/A,TRUE,"INT-Table";#N/A,#N/A,TRUE,"STEEL";#N/A,#N/A,TRUE,"Door"}</definedName>
    <definedName name="fffff_1_2_3" hidden="1">{#N/A,#N/A,TRUE,"Basic";#N/A,#N/A,TRUE,"EXT-TABLE";#N/A,#N/A,TRUE,"STEEL";#N/A,#N/A,TRUE,"INT-Table";#N/A,#N/A,TRUE,"STEEL";#N/A,#N/A,TRUE,"Door"}</definedName>
    <definedName name="fffff_1_2_4" hidden="1">{#N/A,#N/A,TRUE,"Basic";#N/A,#N/A,TRUE,"EXT-TABLE";#N/A,#N/A,TRUE,"STEEL";#N/A,#N/A,TRUE,"INT-Table";#N/A,#N/A,TRUE,"STEEL";#N/A,#N/A,TRUE,"Door"}</definedName>
    <definedName name="fffff_1_2_5" hidden="1">{#N/A,#N/A,TRUE,"Basic";#N/A,#N/A,TRUE,"EXT-TABLE";#N/A,#N/A,TRUE,"STEEL";#N/A,#N/A,TRUE,"INT-Table";#N/A,#N/A,TRUE,"STEEL";#N/A,#N/A,TRUE,"Door"}</definedName>
    <definedName name="fffff_1_3" hidden="1">{#N/A,#N/A,TRUE,"Basic";#N/A,#N/A,TRUE,"EXT-TABLE";#N/A,#N/A,TRUE,"STEEL";#N/A,#N/A,TRUE,"INT-Table";#N/A,#N/A,TRUE,"STEEL";#N/A,#N/A,TRUE,"Door"}</definedName>
    <definedName name="fffff_1_4" hidden="1">{#N/A,#N/A,TRUE,"Basic";#N/A,#N/A,TRUE,"EXT-TABLE";#N/A,#N/A,TRUE,"STEEL";#N/A,#N/A,TRUE,"INT-Table";#N/A,#N/A,TRUE,"STEEL";#N/A,#N/A,TRUE,"Door"}</definedName>
    <definedName name="fffff_1_5" hidden="1">{#N/A,#N/A,TRUE,"Basic";#N/A,#N/A,TRUE,"EXT-TABLE";#N/A,#N/A,TRUE,"STEEL";#N/A,#N/A,TRUE,"INT-Table";#N/A,#N/A,TRUE,"STEEL";#N/A,#N/A,TRUE,"Door"}</definedName>
    <definedName name="fffff_2" hidden="1">{#N/A,#N/A,TRUE,"Basic";#N/A,#N/A,TRUE,"EXT-TABLE";#N/A,#N/A,TRUE,"STEEL";#N/A,#N/A,TRUE,"INT-Table";#N/A,#N/A,TRUE,"STEEL";#N/A,#N/A,TRUE,"Door"}</definedName>
    <definedName name="fffff_2_1" hidden="1">{#N/A,#N/A,TRUE,"Basic";#N/A,#N/A,TRUE,"EXT-TABLE";#N/A,#N/A,TRUE,"STEEL";#N/A,#N/A,TRUE,"INT-Table";#N/A,#N/A,TRUE,"STEEL";#N/A,#N/A,TRUE,"Door"}</definedName>
    <definedName name="fffff_2_1_1" hidden="1">{#N/A,#N/A,TRUE,"Basic";#N/A,#N/A,TRUE,"EXT-TABLE";#N/A,#N/A,TRUE,"STEEL";#N/A,#N/A,TRUE,"INT-Table";#N/A,#N/A,TRUE,"STEEL";#N/A,#N/A,TRUE,"Door"}</definedName>
    <definedName name="fffff_2_1_2" hidden="1">{#N/A,#N/A,TRUE,"Basic";#N/A,#N/A,TRUE,"EXT-TABLE";#N/A,#N/A,TRUE,"STEEL";#N/A,#N/A,TRUE,"INT-Table";#N/A,#N/A,TRUE,"STEEL";#N/A,#N/A,TRUE,"Door"}</definedName>
    <definedName name="fffff_2_1_3" hidden="1">{#N/A,#N/A,TRUE,"Basic";#N/A,#N/A,TRUE,"EXT-TABLE";#N/A,#N/A,TRUE,"STEEL";#N/A,#N/A,TRUE,"INT-Table";#N/A,#N/A,TRUE,"STEEL";#N/A,#N/A,TRUE,"Door"}</definedName>
    <definedName name="fffff_2_1_4" hidden="1">{#N/A,#N/A,TRUE,"Basic";#N/A,#N/A,TRUE,"EXT-TABLE";#N/A,#N/A,TRUE,"STEEL";#N/A,#N/A,TRUE,"INT-Table";#N/A,#N/A,TRUE,"STEEL";#N/A,#N/A,TRUE,"Door"}</definedName>
    <definedName name="fffff_2_1_5" hidden="1">{#N/A,#N/A,TRUE,"Basic";#N/A,#N/A,TRUE,"EXT-TABLE";#N/A,#N/A,TRUE,"STEEL";#N/A,#N/A,TRUE,"INT-Table";#N/A,#N/A,TRUE,"STEEL";#N/A,#N/A,TRUE,"Door"}</definedName>
    <definedName name="fffff_2_2" hidden="1">{#N/A,#N/A,TRUE,"Basic";#N/A,#N/A,TRUE,"EXT-TABLE";#N/A,#N/A,TRUE,"STEEL";#N/A,#N/A,TRUE,"INT-Table";#N/A,#N/A,TRUE,"STEEL";#N/A,#N/A,TRUE,"Door"}</definedName>
    <definedName name="fffff_2_2_1" hidden="1">{#N/A,#N/A,TRUE,"Basic";#N/A,#N/A,TRUE,"EXT-TABLE";#N/A,#N/A,TRUE,"STEEL";#N/A,#N/A,TRUE,"INT-Table";#N/A,#N/A,TRUE,"STEEL";#N/A,#N/A,TRUE,"Door"}</definedName>
    <definedName name="fffff_2_2_2" hidden="1">{#N/A,#N/A,TRUE,"Basic";#N/A,#N/A,TRUE,"EXT-TABLE";#N/A,#N/A,TRUE,"STEEL";#N/A,#N/A,TRUE,"INT-Table";#N/A,#N/A,TRUE,"STEEL";#N/A,#N/A,TRUE,"Door"}</definedName>
    <definedName name="fffff_2_2_3" hidden="1">{#N/A,#N/A,TRUE,"Basic";#N/A,#N/A,TRUE,"EXT-TABLE";#N/A,#N/A,TRUE,"STEEL";#N/A,#N/A,TRUE,"INT-Table";#N/A,#N/A,TRUE,"STEEL";#N/A,#N/A,TRUE,"Door"}</definedName>
    <definedName name="fffff_2_2_4" hidden="1">{#N/A,#N/A,TRUE,"Basic";#N/A,#N/A,TRUE,"EXT-TABLE";#N/A,#N/A,TRUE,"STEEL";#N/A,#N/A,TRUE,"INT-Table";#N/A,#N/A,TRUE,"STEEL";#N/A,#N/A,TRUE,"Door"}</definedName>
    <definedName name="fffff_2_2_5" hidden="1">{#N/A,#N/A,TRUE,"Basic";#N/A,#N/A,TRUE,"EXT-TABLE";#N/A,#N/A,TRUE,"STEEL";#N/A,#N/A,TRUE,"INT-Table";#N/A,#N/A,TRUE,"STEEL";#N/A,#N/A,TRUE,"Door"}</definedName>
    <definedName name="fffff_2_3" hidden="1">{#N/A,#N/A,TRUE,"Basic";#N/A,#N/A,TRUE,"EXT-TABLE";#N/A,#N/A,TRUE,"STEEL";#N/A,#N/A,TRUE,"INT-Table";#N/A,#N/A,TRUE,"STEEL";#N/A,#N/A,TRUE,"Door"}</definedName>
    <definedName name="fffff_2_4" hidden="1">{#N/A,#N/A,TRUE,"Basic";#N/A,#N/A,TRUE,"EXT-TABLE";#N/A,#N/A,TRUE,"STEEL";#N/A,#N/A,TRUE,"INT-Table";#N/A,#N/A,TRUE,"STEEL";#N/A,#N/A,TRUE,"Door"}</definedName>
    <definedName name="fffff_2_5" hidden="1">{#N/A,#N/A,TRUE,"Basic";#N/A,#N/A,TRUE,"EXT-TABLE";#N/A,#N/A,TRUE,"STEEL";#N/A,#N/A,TRUE,"INT-Table";#N/A,#N/A,TRUE,"STEEL";#N/A,#N/A,TRUE,"Door"}</definedName>
    <definedName name="fffff_3" hidden="1">{#N/A,#N/A,TRUE,"Basic";#N/A,#N/A,TRUE,"EXT-TABLE";#N/A,#N/A,TRUE,"STEEL";#N/A,#N/A,TRUE,"INT-Table";#N/A,#N/A,TRUE,"STEEL";#N/A,#N/A,TRUE,"Door"}</definedName>
    <definedName name="fffff_3_1" hidden="1">{#N/A,#N/A,TRUE,"Basic";#N/A,#N/A,TRUE,"EXT-TABLE";#N/A,#N/A,TRUE,"STEEL";#N/A,#N/A,TRUE,"INT-Table";#N/A,#N/A,TRUE,"STEEL";#N/A,#N/A,TRUE,"Door"}</definedName>
    <definedName name="fffff_3_1_1" hidden="1">{#N/A,#N/A,TRUE,"Basic";#N/A,#N/A,TRUE,"EXT-TABLE";#N/A,#N/A,TRUE,"STEEL";#N/A,#N/A,TRUE,"INT-Table";#N/A,#N/A,TRUE,"STEEL";#N/A,#N/A,TRUE,"Door"}</definedName>
    <definedName name="fffff_3_1_2" hidden="1">{#N/A,#N/A,TRUE,"Basic";#N/A,#N/A,TRUE,"EXT-TABLE";#N/A,#N/A,TRUE,"STEEL";#N/A,#N/A,TRUE,"INT-Table";#N/A,#N/A,TRUE,"STEEL";#N/A,#N/A,TRUE,"Door"}</definedName>
    <definedName name="fffff_3_1_3" hidden="1">{#N/A,#N/A,TRUE,"Basic";#N/A,#N/A,TRUE,"EXT-TABLE";#N/A,#N/A,TRUE,"STEEL";#N/A,#N/A,TRUE,"INT-Table";#N/A,#N/A,TRUE,"STEEL";#N/A,#N/A,TRUE,"Door"}</definedName>
    <definedName name="fffff_3_1_4" hidden="1">{#N/A,#N/A,TRUE,"Basic";#N/A,#N/A,TRUE,"EXT-TABLE";#N/A,#N/A,TRUE,"STEEL";#N/A,#N/A,TRUE,"INT-Table";#N/A,#N/A,TRUE,"STEEL";#N/A,#N/A,TRUE,"Door"}</definedName>
    <definedName name="fffff_3_1_5" hidden="1">{#N/A,#N/A,TRUE,"Basic";#N/A,#N/A,TRUE,"EXT-TABLE";#N/A,#N/A,TRUE,"STEEL";#N/A,#N/A,TRUE,"INT-Table";#N/A,#N/A,TRUE,"STEEL";#N/A,#N/A,TRUE,"Door"}</definedName>
    <definedName name="fffff_3_2" hidden="1">{#N/A,#N/A,TRUE,"Basic";#N/A,#N/A,TRUE,"EXT-TABLE";#N/A,#N/A,TRUE,"STEEL";#N/A,#N/A,TRUE,"INT-Table";#N/A,#N/A,TRUE,"STEEL";#N/A,#N/A,TRUE,"Door"}</definedName>
    <definedName name="fffff_3_2_1" hidden="1">{#N/A,#N/A,TRUE,"Basic";#N/A,#N/A,TRUE,"EXT-TABLE";#N/A,#N/A,TRUE,"STEEL";#N/A,#N/A,TRUE,"INT-Table";#N/A,#N/A,TRUE,"STEEL";#N/A,#N/A,TRUE,"Door"}</definedName>
    <definedName name="fffff_3_2_2" hidden="1">{#N/A,#N/A,TRUE,"Basic";#N/A,#N/A,TRUE,"EXT-TABLE";#N/A,#N/A,TRUE,"STEEL";#N/A,#N/A,TRUE,"INT-Table";#N/A,#N/A,TRUE,"STEEL";#N/A,#N/A,TRUE,"Door"}</definedName>
    <definedName name="fffff_3_2_3" hidden="1">{#N/A,#N/A,TRUE,"Basic";#N/A,#N/A,TRUE,"EXT-TABLE";#N/A,#N/A,TRUE,"STEEL";#N/A,#N/A,TRUE,"INT-Table";#N/A,#N/A,TRUE,"STEEL";#N/A,#N/A,TRUE,"Door"}</definedName>
    <definedName name="fffff_3_2_4" hidden="1">{#N/A,#N/A,TRUE,"Basic";#N/A,#N/A,TRUE,"EXT-TABLE";#N/A,#N/A,TRUE,"STEEL";#N/A,#N/A,TRUE,"INT-Table";#N/A,#N/A,TRUE,"STEEL";#N/A,#N/A,TRUE,"Door"}</definedName>
    <definedName name="fffff_3_2_5" hidden="1">{#N/A,#N/A,TRUE,"Basic";#N/A,#N/A,TRUE,"EXT-TABLE";#N/A,#N/A,TRUE,"STEEL";#N/A,#N/A,TRUE,"INT-Table";#N/A,#N/A,TRUE,"STEEL";#N/A,#N/A,TRUE,"Door"}</definedName>
    <definedName name="fffff_3_3" hidden="1">{#N/A,#N/A,TRUE,"Basic";#N/A,#N/A,TRUE,"EXT-TABLE";#N/A,#N/A,TRUE,"STEEL";#N/A,#N/A,TRUE,"INT-Table";#N/A,#N/A,TRUE,"STEEL";#N/A,#N/A,TRUE,"Door"}</definedName>
    <definedName name="fffff_3_4" hidden="1">{#N/A,#N/A,TRUE,"Basic";#N/A,#N/A,TRUE,"EXT-TABLE";#N/A,#N/A,TRUE,"STEEL";#N/A,#N/A,TRUE,"INT-Table";#N/A,#N/A,TRUE,"STEEL";#N/A,#N/A,TRUE,"Door"}</definedName>
    <definedName name="fffff_3_5" hidden="1">{#N/A,#N/A,TRUE,"Basic";#N/A,#N/A,TRUE,"EXT-TABLE";#N/A,#N/A,TRUE,"STEEL";#N/A,#N/A,TRUE,"INT-Table";#N/A,#N/A,TRUE,"STEEL";#N/A,#N/A,TRUE,"Door"}</definedName>
    <definedName name="fffff_4" hidden="1">{#N/A,#N/A,TRUE,"Basic";#N/A,#N/A,TRUE,"EXT-TABLE";#N/A,#N/A,TRUE,"STEEL";#N/A,#N/A,TRUE,"INT-Table";#N/A,#N/A,TRUE,"STEEL";#N/A,#N/A,TRUE,"Door"}</definedName>
    <definedName name="fffff_4_1" hidden="1">{#N/A,#N/A,TRUE,"Basic";#N/A,#N/A,TRUE,"EXT-TABLE";#N/A,#N/A,TRUE,"STEEL";#N/A,#N/A,TRUE,"INT-Table";#N/A,#N/A,TRUE,"STEEL";#N/A,#N/A,TRUE,"Door"}</definedName>
    <definedName name="fffff_4_1_1" hidden="1">{#N/A,#N/A,TRUE,"Basic";#N/A,#N/A,TRUE,"EXT-TABLE";#N/A,#N/A,TRUE,"STEEL";#N/A,#N/A,TRUE,"INT-Table";#N/A,#N/A,TRUE,"STEEL";#N/A,#N/A,TRUE,"Door"}</definedName>
    <definedName name="fffff_4_1_2" hidden="1">{#N/A,#N/A,TRUE,"Basic";#N/A,#N/A,TRUE,"EXT-TABLE";#N/A,#N/A,TRUE,"STEEL";#N/A,#N/A,TRUE,"INT-Table";#N/A,#N/A,TRUE,"STEEL";#N/A,#N/A,TRUE,"Door"}</definedName>
    <definedName name="fffff_4_1_3" hidden="1">{#N/A,#N/A,TRUE,"Basic";#N/A,#N/A,TRUE,"EXT-TABLE";#N/A,#N/A,TRUE,"STEEL";#N/A,#N/A,TRUE,"INT-Table";#N/A,#N/A,TRUE,"STEEL";#N/A,#N/A,TRUE,"Door"}</definedName>
    <definedName name="fffff_4_1_4" hidden="1">{#N/A,#N/A,TRUE,"Basic";#N/A,#N/A,TRUE,"EXT-TABLE";#N/A,#N/A,TRUE,"STEEL";#N/A,#N/A,TRUE,"INT-Table";#N/A,#N/A,TRUE,"STEEL";#N/A,#N/A,TRUE,"Door"}</definedName>
    <definedName name="fffff_4_1_5" hidden="1">{#N/A,#N/A,TRUE,"Basic";#N/A,#N/A,TRUE,"EXT-TABLE";#N/A,#N/A,TRUE,"STEEL";#N/A,#N/A,TRUE,"INT-Table";#N/A,#N/A,TRUE,"STEEL";#N/A,#N/A,TRUE,"Door"}</definedName>
    <definedName name="fffff_4_2" hidden="1">{#N/A,#N/A,TRUE,"Basic";#N/A,#N/A,TRUE,"EXT-TABLE";#N/A,#N/A,TRUE,"STEEL";#N/A,#N/A,TRUE,"INT-Table";#N/A,#N/A,TRUE,"STEEL";#N/A,#N/A,TRUE,"Door"}</definedName>
    <definedName name="fffff_4_2_1" hidden="1">{#N/A,#N/A,TRUE,"Basic";#N/A,#N/A,TRUE,"EXT-TABLE";#N/A,#N/A,TRUE,"STEEL";#N/A,#N/A,TRUE,"INT-Table";#N/A,#N/A,TRUE,"STEEL";#N/A,#N/A,TRUE,"Door"}</definedName>
    <definedName name="fffff_4_2_2" hidden="1">{#N/A,#N/A,TRUE,"Basic";#N/A,#N/A,TRUE,"EXT-TABLE";#N/A,#N/A,TRUE,"STEEL";#N/A,#N/A,TRUE,"INT-Table";#N/A,#N/A,TRUE,"STEEL";#N/A,#N/A,TRUE,"Door"}</definedName>
    <definedName name="fffff_4_2_3" hidden="1">{#N/A,#N/A,TRUE,"Basic";#N/A,#N/A,TRUE,"EXT-TABLE";#N/A,#N/A,TRUE,"STEEL";#N/A,#N/A,TRUE,"INT-Table";#N/A,#N/A,TRUE,"STEEL";#N/A,#N/A,TRUE,"Door"}</definedName>
    <definedName name="fffff_4_2_4" hidden="1">{#N/A,#N/A,TRUE,"Basic";#N/A,#N/A,TRUE,"EXT-TABLE";#N/A,#N/A,TRUE,"STEEL";#N/A,#N/A,TRUE,"INT-Table";#N/A,#N/A,TRUE,"STEEL";#N/A,#N/A,TRUE,"Door"}</definedName>
    <definedName name="fffff_4_2_5" hidden="1">{#N/A,#N/A,TRUE,"Basic";#N/A,#N/A,TRUE,"EXT-TABLE";#N/A,#N/A,TRUE,"STEEL";#N/A,#N/A,TRUE,"INT-Table";#N/A,#N/A,TRUE,"STEEL";#N/A,#N/A,TRUE,"Door"}</definedName>
    <definedName name="fffff_4_3" hidden="1">{#N/A,#N/A,TRUE,"Basic";#N/A,#N/A,TRUE,"EXT-TABLE";#N/A,#N/A,TRUE,"STEEL";#N/A,#N/A,TRUE,"INT-Table";#N/A,#N/A,TRUE,"STEEL";#N/A,#N/A,TRUE,"Door"}</definedName>
    <definedName name="fffff_4_4" hidden="1">{#N/A,#N/A,TRUE,"Basic";#N/A,#N/A,TRUE,"EXT-TABLE";#N/A,#N/A,TRUE,"STEEL";#N/A,#N/A,TRUE,"INT-Table";#N/A,#N/A,TRUE,"STEEL";#N/A,#N/A,TRUE,"Door"}</definedName>
    <definedName name="fffff_4_5" hidden="1">{#N/A,#N/A,TRUE,"Basic";#N/A,#N/A,TRUE,"EXT-TABLE";#N/A,#N/A,TRUE,"STEEL";#N/A,#N/A,TRUE,"INT-Table";#N/A,#N/A,TRUE,"STEEL";#N/A,#N/A,TRUE,"Door"}</definedName>
    <definedName name="fffff_5" hidden="1">{#N/A,#N/A,TRUE,"Basic";#N/A,#N/A,TRUE,"EXT-TABLE";#N/A,#N/A,TRUE,"STEEL";#N/A,#N/A,TRUE,"INT-Table";#N/A,#N/A,TRUE,"STEEL";#N/A,#N/A,TRUE,"Door"}</definedName>
    <definedName name="fffff_5_1" hidden="1">{#N/A,#N/A,TRUE,"Basic";#N/A,#N/A,TRUE,"EXT-TABLE";#N/A,#N/A,TRUE,"STEEL";#N/A,#N/A,TRUE,"INT-Table";#N/A,#N/A,TRUE,"STEEL";#N/A,#N/A,TRUE,"Door"}</definedName>
    <definedName name="fffff_5_1_1" hidden="1">{#N/A,#N/A,TRUE,"Basic";#N/A,#N/A,TRUE,"EXT-TABLE";#N/A,#N/A,TRUE,"STEEL";#N/A,#N/A,TRUE,"INT-Table";#N/A,#N/A,TRUE,"STEEL";#N/A,#N/A,TRUE,"Door"}</definedName>
    <definedName name="fffff_5_1_2" hidden="1">{#N/A,#N/A,TRUE,"Basic";#N/A,#N/A,TRUE,"EXT-TABLE";#N/A,#N/A,TRUE,"STEEL";#N/A,#N/A,TRUE,"INT-Table";#N/A,#N/A,TRUE,"STEEL";#N/A,#N/A,TRUE,"Door"}</definedName>
    <definedName name="fffff_5_1_3" hidden="1">{#N/A,#N/A,TRUE,"Basic";#N/A,#N/A,TRUE,"EXT-TABLE";#N/A,#N/A,TRUE,"STEEL";#N/A,#N/A,TRUE,"INT-Table";#N/A,#N/A,TRUE,"STEEL";#N/A,#N/A,TRUE,"Door"}</definedName>
    <definedName name="fffff_5_1_4" hidden="1">{#N/A,#N/A,TRUE,"Basic";#N/A,#N/A,TRUE,"EXT-TABLE";#N/A,#N/A,TRUE,"STEEL";#N/A,#N/A,TRUE,"INT-Table";#N/A,#N/A,TRUE,"STEEL";#N/A,#N/A,TRUE,"Door"}</definedName>
    <definedName name="fffff_5_1_5" hidden="1">{#N/A,#N/A,TRUE,"Basic";#N/A,#N/A,TRUE,"EXT-TABLE";#N/A,#N/A,TRUE,"STEEL";#N/A,#N/A,TRUE,"INT-Table";#N/A,#N/A,TRUE,"STEEL";#N/A,#N/A,TRUE,"Door"}</definedName>
    <definedName name="fffff_5_2" hidden="1">{#N/A,#N/A,TRUE,"Basic";#N/A,#N/A,TRUE,"EXT-TABLE";#N/A,#N/A,TRUE,"STEEL";#N/A,#N/A,TRUE,"INT-Table";#N/A,#N/A,TRUE,"STEEL";#N/A,#N/A,TRUE,"Door"}</definedName>
    <definedName name="fffff_5_2_1" hidden="1">{#N/A,#N/A,TRUE,"Basic";#N/A,#N/A,TRUE,"EXT-TABLE";#N/A,#N/A,TRUE,"STEEL";#N/A,#N/A,TRUE,"INT-Table";#N/A,#N/A,TRUE,"STEEL";#N/A,#N/A,TRUE,"Door"}</definedName>
    <definedName name="fffff_5_2_2" hidden="1">{#N/A,#N/A,TRUE,"Basic";#N/A,#N/A,TRUE,"EXT-TABLE";#N/A,#N/A,TRUE,"STEEL";#N/A,#N/A,TRUE,"INT-Table";#N/A,#N/A,TRUE,"STEEL";#N/A,#N/A,TRUE,"Door"}</definedName>
    <definedName name="fffff_5_2_3" hidden="1">{#N/A,#N/A,TRUE,"Basic";#N/A,#N/A,TRUE,"EXT-TABLE";#N/A,#N/A,TRUE,"STEEL";#N/A,#N/A,TRUE,"INT-Table";#N/A,#N/A,TRUE,"STEEL";#N/A,#N/A,TRUE,"Door"}</definedName>
    <definedName name="fffff_5_2_4" hidden="1">{#N/A,#N/A,TRUE,"Basic";#N/A,#N/A,TRUE,"EXT-TABLE";#N/A,#N/A,TRUE,"STEEL";#N/A,#N/A,TRUE,"INT-Table";#N/A,#N/A,TRUE,"STEEL";#N/A,#N/A,TRUE,"Door"}</definedName>
    <definedName name="fffff_5_2_5" hidden="1">{#N/A,#N/A,TRUE,"Basic";#N/A,#N/A,TRUE,"EXT-TABLE";#N/A,#N/A,TRUE,"STEEL";#N/A,#N/A,TRUE,"INT-Table";#N/A,#N/A,TRUE,"STEEL";#N/A,#N/A,TRUE,"Door"}</definedName>
    <definedName name="fffff_5_3" hidden="1">{#N/A,#N/A,TRUE,"Basic";#N/A,#N/A,TRUE,"EXT-TABLE";#N/A,#N/A,TRUE,"STEEL";#N/A,#N/A,TRUE,"INT-Table";#N/A,#N/A,TRUE,"STEEL";#N/A,#N/A,TRUE,"Door"}</definedName>
    <definedName name="fffff_5_4" hidden="1">{#N/A,#N/A,TRUE,"Basic";#N/A,#N/A,TRUE,"EXT-TABLE";#N/A,#N/A,TRUE,"STEEL";#N/A,#N/A,TRUE,"INT-Table";#N/A,#N/A,TRUE,"STEEL";#N/A,#N/A,TRUE,"Door"}</definedName>
    <definedName name="fffff_5_5" hidden="1">{#N/A,#N/A,TRUE,"Basic";#N/A,#N/A,TRUE,"EXT-TABLE";#N/A,#N/A,TRUE,"STEEL";#N/A,#N/A,TRUE,"INT-Table";#N/A,#N/A,TRUE,"STEEL";#N/A,#N/A,TRUE,"Door"}</definedName>
    <definedName name="ffffff" hidden="1">{#N/A,#N/A,FALSE,"CCTV"}</definedName>
    <definedName name="FFFFFFFF">[0]!FFFFFFFF</definedName>
    <definedName name="FFFFFFFFFFFFFFFFFFFFFF">[0]!FFFFFFFFFFFFFFFFFFFFFF</definedName>
    <definedName name="FFFFFFFFFFFFFFFFFFFFFFFFFFFFFF">[0]!FFFFFFFFFFFFFFFFFFFFFFFFFFFFFF</definedName>
    <definedName name="fffffffg">{"'장비'!$A$3:$M$12"}</definedName>
    <definedName name="fffffffg_1">{"'장비'!$A$3:$M$12"}</definedName>
    <definedName name="fffffffg_2">{"'장비'!$A$3:$M$12"}</definedName>
    <definedName name="fffffffg_3">{"'장비'!$A$3:$M$12"}</definedName>
    <definedName name="fffffffg_4">{"'장비'!$A$3:$M$12"}</definedName>
    <definedName name="fffffffg_5">{"'장비'!$A$3:$M$12"}</definedName>
    <definedName name="ffgfg">{"'장비'!$A$3:$M$12"}</definedName>
    <definedName name="ffgfg_1">{"'장비'!$A$3:$M$12"}</definedName>
    <definedName name="ffgfg_2">{"'장비'!$A$3:$M$12"}</definedName>
    <definedName name="ffgfg_3">{"'장비'!$A$3:$M$12"}</definedName>
    <definedName name="ffgfg_4">{"'장비'!$A$3:$M$12"}</definedName>
    <definedName name="ffgfg_5">{"'장비'!$A$3:$M$12"}</definedName>
    <definedName name="FGDAG" hidden="1">{#N/A,#N/A,FALSE,"포장2"}</definedName>
    <definedName name="FGDAGFG" hidden="1">{#N/A,#N/A,FALSE,"혼합골재"}</definedName>
    <definedName name="FGF" hidden="1">{#N/A,#N/A,FALSE,"CCTV"}</definedName>
    <definedName name="fgfadgf" hidden="1">{#N/A,#N/A,FALSE,"혼합골재"}</definedName>
    <definedName name="FGFDG" hidden="1">{#N/A,#N/A,FALSE,"표지목차"}</definedName>
    <definedName name="fgfdgffff" hidden="1">{#N/A,#N/A,FALSE,"부대2"}</definedName>
    <definedName name="fgfdsgdfg" hidden="1">{#N/A,#N/A,FALSE,"혼합골재"}</definedName>
    <definedName name="fghfdagfd" hidden="1">{#N/A,#N/A,FALSE,"표지목차"}</definedName>
    <definedName name="fhddg" hidden="1">{#N/A,#N/A,FALSE,"부대1"}</definedName>
    <definedName name="fhgjfghfghgf" hidden="1">{#N/A,#N/A,FALSE,"CCTV"}</definedName>
    <definedName name="FOR" hidden="1">{#N/A,#N/A,FALSE,"CCTV"}</definedName>
    <definedName name="FOR_1" hidden="1">{#N/A,#N/A,FALSE,"CCTV"}</definedName>
    <definedName name="FOR_2" hidden="1">{#N/A,#N/A,FALSE,"CCTV"}</definedName>
    <definedName name="FOR_3" hidden="1">{#N/A,#N/A,FALSE,"CCTV"}</definedName>
    <definedName name="FOR_4" hidden="1">{#N/A,#N/A,FALSE,"CCTV"}</definedName>
    <definedName name="FOR_5" hidden="1">{#N/A,#N/A,FALSE,"CCTV"}</definedName>
    <definedName name="FORMAT" hidden="1">{#N/A,#N/A,FALSE,"CCTV"}</definedName>
    <definedName name="FORMAT_1" hidden="1">{#N/A,#N/A,FALSE,"CCTV"}</definedName>
    <definedName name="FORMAT_2" hidden="1">{#N/A,#N/A,FALSE,"CCTV"}</definedName>
    <definedName name="FORMAT_3" hidden="1">{#N/A,#N/A,FALSE,"CCTV"}</definedName>
    <definedName name="FORMAT_4" hidden="1">{#N/A,#N/A,FALSE,"CCTV"}</definedName>
    <definedName name="FORMAT_5" hidden="1">{#N/A,#N/A,FALSE,"CCTV"}</definedName>
    <definedName name="fs">{"'Sheet1'!$L$16"}</definedName>
    <definedName name="fs_1">{"'Sheet1'!$L$16"}</definedName>
    <definedName name="fs_2">{"'Sheet1'!$L$16"}</definedName>
    <definedName name="fs_3">{"'Sheet1'!$L$16"}</definedName>
    <definedName name="fs_4">{"'Sheet1'!$L$16"}</definedName>
    <definedName name="fs_5">{"'Sheet1'!$L$16"}</definedName>
    <definedName name="fsda" hidden="1">{#N/A,#N/A,TRUE,"Basic";#N/A,#N/A,TRUE,"EXT-TABLE";#N/A,#N/A,TRUE,"STEEL";#N/A,#N/A,TRUE,"INT-Table";#N/A,#N/A,TRUE,"STEEL";#N/A,#N/A,TRUE,"Door"}</definedName>
    <definedName name="fsda_1" hidden="1">{#N/A,#N/A,TRUE,"Basic";#N/A,#N/A,TRUE,"EXT-TABLE";#N/A,#N/A,TRUE,"STEEL";#N/A,#N/A,TRUE,"INT-Table";#N/A,#N/A,TRUE,"STEEL";#N/A,#N/A,TRUE,"Door"}</definedName>
    <definedName name="fsda_1_1" hidden="1">{#N/A,#N/A,TRUE,"Basic";#N/A,#N/A,TRUE,"EXT-TABLE";#N/A,#N/A,TRUE,"STEEL";#N/A,#N/A,TRUE,"INT-Table";#N/A,#N/A,TRUE,"STEEL";#N/A,#N/A,TRUE,"Door"}</definedName>
    <definedName name="fsda_1_1_1" hidden="1">{#N/A,#N/A,TRUE,"Basic";#N/A,#N/A,TRUE,"EXT-TABLE";#N/A,#N/A,TRUE,"STEEL";#N/A,#N/A,TRUE,"INT-Table";#N/A,#N/A,TRUE,"STEEL";#N/A,#N/A,TRUE,"Door"}</definedName>
    <definedName name="fsda_1_1_2" hidden="1">{#N/A,#N/A,TRUE,"Basic";#N/A,#N/A,TRUE,"EXT-TABLE";#N/A,#N/A,TRUE,"STEEL";#N/A,#N/A,TRUE,"INT-Table";#N/A,#N/A,TRUE,"STEEL";#N/A,#N/A,TRUE,"Door"}</definedName>
    <definedName name="fsda_1_1_3" hidden="1">{#N/A,#N/A,TRUE,"Basic";#N/A,#N/A,TRUE,"EXT-TABLE";#N/A,#N/A,TRUE,"STEEL";#N/A,#N/A,TRUE,"INT-Table";#N/A,#N/A,TRUE,"STEEL";#N/A,#N/A,TRUE,"Door"}</definedName>
    <definedName name="fsda_1_1_4" hidden="1">{#N/A,#N/A,TRUE,"Basic";#N/A,#N/A,TRUE,"EXT-TABLE";#N/A,#N/A,TRUE,"STEEL";#N/A,#N/A,TRUE,"INT-Table";#N/A,#N/A,TRUE,"STEEL";#N/A,#N/A,TRUE,"Door"}</definedName>
    <definedName name="fsda_1_1_5" hidden="1">{#N/A,#N/A,TRUE,"Basic";#N/A,#N/A,TRUE,"EXT-TABLE";#N/A,#N/A,TRUE,"STEEL";#N/A,#N/A,TRUE,"INT-Table";#N/A,#N/A,TRUE,"STEEL";#N/A,#N/A,TRUE,"Door"}</definedName>
    <definedName name="fsda_1_2" hidden="1">{#N/A,#N/A,TRUE,"Basic";#N/A,#N/A,TRUE,"EXT-TABLE";#N/A,#N/A,TRUE,"STEEL";#N/A,#N/A,TRUE,"INT-Table";#N/A,#N/A,TRUE,"STEEL";#N/A,#N/A,TRUE,"Door"}</definedName>
    <definedName name="fsda_1_2_1" hidden="1">{#N/A,#N/A,TRUE,"Basic";#N/A,#N/A,TRUE,"EXT-TABLE";#N/A,#N/A,TRUE,"STEEL";#N/A,#N/A,TRUE,"INT-Table";#N/A,#N/A,TRUE,"STEEL";#N/A,#N/A,TRUE,"Door"}</definedName>
    <definedName name="fsda_1_2_2" hidden="1">{#N/A,#N/A,TRUE,"Basic";#N/A,#N/A,TRUE,"EXT-TABLE";#N/A,#N/A,TRUE,"STEEL";#N/A,#N/A,TRUE,"INT-Table";#N/A,#N/A,TRUE,"STEEL";#N/A,#N/A,TRUE,"Door"}</definedName>
    <definedName name="fsda_1_2_3" hidden="1">{#N/A,#N/A,TRUE,"Basic";#N/A,#N/A,TRUE,"EXT-TABLE";#N/A,#N/A,TRUE,"STEEL";#N/A,#N/A,TRUE,"INT-Table";#N/A,#N/A,TRUE,"STEEL";#N/A,#N/A,TRUE,"Door"}</definedName>
    <definedName name="fsda_1_2_4" hidden="1">{#N/A,#N/A,TRUE,"Basic";#N/A,#N/A,TRUE,"EXT-TABLE";#N/A,#N/A,TRUE,"STEEL";#N/A,#N/A,TRUE,"INT-Table";#N/A,#N/A,TRUE,"STEEL";#N/A,#N/A,TRUE,"Door"}</definedName>
    <definedName name="fsda_1_2_5" hidden="1">{#N/A,#N/A,TRUE,"Basic";#N/A,#N/A,TRUE,"EXT-TABLE";#N/A,#N/A,TRUE,"STEEL";#N/A,#N/A,TRUE,"INT-Table";#N/A,#N/A,TRUE,"STEEL";#N/A,#N/A,TRUE,"Door"}</definedName>
    <definedName name="fsda_1_3" hidden="1">{#N/A,#N/A,TRUE,"Basic";#N/A,#N/A,TRUE,"EXT-TABLE";#N/A,#N/A,TRUE,"STEEL";#N/A,#N/A,TRUE,"INT-Table";#N/A,#N/A,TRUE,"STEEL";#N/A,#N/A,TRUE,"Door"}</definedName>
    <definedName name="fsda_1_4" hidden="1">{#N/A,#N/A,TRUE,"Basic";#N/A,#N/A,TRUE,"EXT-TABLE";#N/A,#N/A,TRUE,"STEEL";#N/A,#N/A,TRUE,"INT-Table";#N/A,#N/A,TRUE,"STEEL";#N/A,#N/A,TRUE,"Door"}</definedName>
    <definedName name="fsda_1_5" hidden="1">{#N/A,#N/A,TRUE,"Basic";#N/A,#N/A,TRUE,"EXT-TABLE";#N/A,#N/A,TRUE,"STEEL";#N/A,#N/A,TRUE,"INT-Table";#N/A,#N/A,TRUE,"STEEL";#N/A,#N/A,TRUE,"Door"}</definedName>
    <definedName name="fsda_2" hidden="1">{#N/A,#N/A,TRUE,"Basic";#N/A,#N/A,TRUE,"EXT-TABLE";#N/A,#N/A,TRUE,"STEEL";#N/A,#N/A,TRUE,"INT-Table";#N/A,#N/A,TRUE,"STEEL";#N/A,#N/A,TRUE,"Door"}</definedName>
    <definedName name="fsda_2_1" hidden="1">{#N/A,#N/A,TRUE,"Basic";#N/A,#N/A,TRUE,"EXT-TABLE";#N/A,#N/A,TRUE,"STEEL";#N/A,#N/A,TRUE,"INT-Table";#N/A,#N/A,TRUE,"STEEL";#N/A,#N/A,TRUE,"Door"}</definedName>
    <definedName name="fsda_2_1_1" hidden="1">{#N/A,#N/A,TRUE,"Basic";#N/A,#N/A,TRUE,"EXT-TABLE";#N/A,#N/A,TRUE,"STEEL";#N/A,#N/A,TRUE,"INT-Table";#N/A,#N/A,TRUE,"STEEL";#N/A,#N/A,TRUE,"Door"}</definedName>
    <definedName name="fsda_2_1_2" hidden="1">{#N/A,#N/A,TRUE,"Basic";#N/A,#N/A,TRUE,"EXT-TABLE";#N/A,#N/A,TRUE,"STEEL";#N/A,#N/A,TRUE,"INT-Table";#N/A,#N/A,TRUE,"STEEL";#N/A,#N/A,TRUE,"Door"}</definedName>
    <definedName name="fsda_2_1_3" hidden="1">{#N/A,#N/A,TRUE,"Basic";#N/A,#N/A,TRUE,"EXT-TABLE";#N/A,#N/A,TRUE,"STEEL";#N/A,#N/A,TRUE,"INT-Table";#N/A,#N/A,TRUE,"STEEL";#N/A,#N/A,TRUE,"Door"}</definedName>
    <definedName name="fsda_2_1_4" hidden="1">{#N/A,#N/A,TRUE,"Basic";#N/A,#N/A,TRUE,"EXT-TABLE";#N/A,#N/A,TRUE,"STEEL";#N/A,#N/A,TRUE,"INT-Table";#N/A,#N/A,TRUE,"STEEL";#N/A,#N/A,TRUE,"Door"}</definedName>
    <definedName name="fsda_2_1_5" hidden="1">{#N/A,#N/A,TRUE,"Basic";#N/A,#N/A,TRUE,"EXT-TABLE";#N/A,#N/A,TRUE,"STEEL";#N/A,#N/A,TRUE,"INT-Table";#N/A,#N/A,TRUE,"STEEL";#N/A,#N/A,TRUE,"Door"}</definedName>
    <definedName name="fsda_2_2" hidden="1">{#N/A,#N/A,TRUE,"Basic";#N/A,#N/A,TRUE,"EXT-TABLE";#N/A,#N/A,TRUE,"STEEL";#N/A,#N/A,TRUE,"INT-Table";#N/A,#N/A,TRUE,"STEEL";#N/A,#N/A,TRUE,"Door"}</definedName>
    <definedName name="fsda_2_2_1" hidden="1">{#N/A,#N/A,TRUE,"Basic";#N/A,#N/A,TRUE,"EXT-TABLE";#N/A,#N/A,TRUE,"STEEL";#N/A,#N/A,TRUE,"INT-Table";#N/A,#N/A,TRUE,"STEEL";#N/A,#N/A,TRUE,"Door"}</definedName>
    <definedName name="fsda_2_2_2" hidden="1">{#N/A,#N/A,TRUE,"Basic";#N/A,#N/A,TRUE,"EXT-TABLE";#N/A,#N/A,TRUE,"STEEL";#N/A,#N/A,TRUE,"INT-Table";#N/A,#N/A,TRUE,"STEEL";#N/A,#N/A,TRUE,"Door"}</definedName>
    <definedName name="fsda_2_2_3" hidden="1">{#N/A,#N/A,TRUE,"Basic";#N/A,#N/A,TRUE,"EXT-TABLE";#N/A,#N/A,TRUE,"STEEL";#N/A,#N/A,TRUE,"INT-Table";#N/A,#N/A,TRUE,"STEEL";#N/A,#N/A,TRUE,"Door"}</definedName>
    <definedName name="fsda_2_2_4" hidden="1">{#N/A,#N/A,TRUE,"Basic";#N/A,#N/A,TRUE,"EXT-TABLE";#N/A,#N/A,TRUE,"STEEL";#N/A,#N/A,TRUE,"INT-Table";#N/A,#N/A,TRUE,"STEEL";#N/A,#N/A,TRUE,"Door"}</definedName>
    <definedName name="fsda_2_2_5" hidden="1">{#N/A,#N/A,TRUE,"Basic";#N/A,#N/A,TRUE,"EXT-TABLE";#N/A,#N/A,TRUE,"STEEL";#N/A,#N/A,TRUE,"INT-Table";#N/A,#N/A,TRUE,"STEEL";#N/A,#N/A,TRUE,"Door"}</definedName>
    <definedName name="fsda_2_3" hidden="1">{#N/A,#N/A,TRUE,"Basic";#N/A,#N/A,TRUE,"EXT-TABLE";#N/A,#N/A,TRUE,"STEEL";#N/A,#N/A,TRUE,"INT-Table";#N/A,#N/A,TRUE,"STEEL";#N/A,#N/A,TRUE,"Door"}</definedName>
    <definedName name="fsda_2_4" hidden="1">{#N/A,#N/A,TRUE,"Basic";#N/A,#N/A,TRUE,"EXT-TABLE";#N/A,#N/A,TRUE,"STEEL";#N/A,#N/A,TRUE,"INT-Table";#N/A,#N/A,TRUE,"STEEL";#N/A,#N/A,TRUE,"Door"}</definedName>
    <definedName name="fsda_2_5" hidden="1">{#N/A,#N/A,TRUE,"Basic";#N/A,#N/A,TRUE,"EXT-TABLE";#N/A,#N/A,TRUE,"STEEL";#N/A,#N/A,TRUE,"INT-Table";#N/A,#N/A,TRUE,"STEEL";#N/A,#N/A,TRUE,"Door"}</definedName>
    <definedName name="fsda_3" hidden="1">{#N/A,#N/A,TRUE,"Basic";#N/A,#N/A,TRUE,"EXT-TABLE";#N/A,#N/A,TRUE,"STEEL";#N/A,#N/A,TRUE,"INT-Table";#N/A,#N/A,TRUE,"STEEL";#N/A,#N/A,TRUE,"Door"}</definedName>
    <definedName name="fsda_3_1" hidden="1">{#N/A,#N/A,TRUE,"Basic";#N/A,#N/A,TRUE,"EXT-TABLE";#N/A,#N/A,TRUE,"STEEL";#N/A,#N/A,TRUE,"INT-Table";#N/A,#N/A,TRUE,"STEEL";#N/A,#N/A,TRUE,"Door"}</definedName>
    <definedName name="fsda_3_1_1" hidden="1">{#N/A,#N/A,TRUE,"Basic";#N/A,#N/A,TRUE,"EXT-TABLE";#N/A,#N/A,TRUE,"STEEL";#N/A,#N/A,TRUE,"INT-Table";#N/A,#N/A,TRUE,"STEEL";#N/A,#N/A,TRUE,"Door"}</definedName>
    <definedName name="fsda_3_1_2" hidden="1">{#N/A,#N/A,TRUE,"Basic";#N/A,#N/A,TRUE,"EXT-TABLE";#N/A,#N/A,TRUE,"STEEL";#N/A,#N/A,TRUE,"INT-Table";#N/A,#N/A,TRUE,"STEEL";#N/A,#N/A,TRUE,"Door"}</definedName>
    <definedName name="fsda_3_1_3" hidden="1">{#N/A,#N/A,TRUE,"Basic";#N/A,#N/A,TRUE,"EXT-TABLE";#N/A,#N/A,TRUE,"STEEL";#N/A,#N/A,TRUE,"INT-Table";#N/A,#N/A,TRUE,"STEEL";#N/A,#N/A,TRUE,"Door"}</definedName>
    <definedName name="fsda_3_1_4" hidden="1">{#N/A,#N/A,TRUE,"Basic";#N/A,#N/A,TRUE,"EXT-TABLE";#N/A,#N/A,TRUE,"STEEL";#N/A,#N/A,TRUE,"INT-Table";#N/A,#N/A,TRUE,"STEEL";#N/A,#N/A,TRUE,"Door"}</definedName>
    <definedName name="fsda_3_1_5" hidden="1">{#N/A,#N/A,TRUE,"Basic";#N/A,#N/A,TRUE,"EXT-TABLE";#N/A,#N/A,TRUE,"STEEL";#N/A,#N/A,TRUE,"INT-Table";#N/A,#N/A,TRUE,"STEEL";#N/A,#N/A,TRUE,"Door"}</definedName>
    <definedName name="fsda_3_2" hidden="1">{#N/A,#N/A,TRUE,"Basic";#N/A,#N/A,TRUE,"EXT-TABLE";#N/A,#N/A,TRUE,"STEEL";#N/A,#N/A,TRUE,"INT-Table";#N/A,#N/A,TRUE,"STEEL";#N/A,#N/A,TRUE,"Door"}</definedName>
    <definedName name="fsda_3_2_1" hidden="1">{#N/A,#N/A,TRUE,"Basic";#N/A,#N/A,TRUE,"EXT-TABLE";#N/A,#N/A,TRUE,"STEEL";#N/A,#N/A,TRUE,"INT-Table";#N/A,#N/A,TRUE,"STEEL";#N/A,#N/A,TRUE,"Door"}</definedName>
    <definedName name="fsda_3_2_2" hidden="1">{#N/A,#N/A,TRUE,"Basic";#N/A,#N/A,TRUE,"EXT-TABLE";#N/A,#N/A,TRUE,"STEEL";#N/A,#N/A,TRUE,"INT-Table";#N/A,#N/A,TRUE,"STEEL";#N/A,#N/A,TRUE,"Door"}</definedName>
    <definedName name="fsda_3_2_3" hidden="1">{#N/A,#N/A,TRUE,"Basic";#N/A,#N/A,TRUE,"EXT-TABLE";#N/A,#N/A,TRUE,"STEEL";#N/A,#N/A,TRUE,"INT-Table";#N/A,#N/A,TRUE,"STEEL";#N/A,#N/A,TRUE,"Door"}</definedName>
    <definedName name="fsda_3_2_4" hidden="1">{#N/A,#N/A,TRUE,"Basic";#N/A,#N/A,TRUE,"EXT-TABLE";#N/A,#N/A,TRUE,"STEEL";#N/A,#N/A,TRUE,"INT-Table";#N/A,#N/A,TRUE,"STEEL";#N/A,#N/A,TRUE,"Door"}</definedName>
    <definedName name="fsda_3_2_5" hidden="1">{#N/A,#N/A,TRUE,"Basic";#N/A,#N/A,TRUE,"EXT-TABLE";#N/A,#N/A,TRUE,"STEEL";#N/A,#N/A,TRUE,"INT-Table";#N/A,#N/A,TRUE,"STEEL";#N/A,#N/A,TRUE,"Door"}</definedName>
    <definedName name="fsda_3_3" hidden="1">{#N/A,#N/A,TRUE,"Basic";#N/A,#N/A,TRUE,"EXT-TABLE";#N/A,#N/A,TRUE,"STEEL";#N/A,#N/A,TRUE,"INT-Table";#N/A,#N/A,TRUE,"STEEL";#N/A,#N/A,TRUE,"Door"}</definedName>
    <definedName name="fsda_3_4" hidden="1">{#N/A,#N/A,TRUE,"Basic";#N/A,#N/A,TRUE,"EXT-TABLE";#N/A,#N/A,TRUE,"STEEL";#N/A,#N/A,TRUE,"INT-Table";#N/A,#N/A,TRUE,"STEEL";#N/A,#N/A,TRUE,"Door"}</definedName>
    <definedName name="fsda_3_5" hidden="1">{#N/A,#N/A,TRUE,"Basic";#N/A,#N/A,TRUE,"EXT-TABLE";#N/A,#N/A,TRUE,"STEEL";#N/A,#N/A,TRUE,"INT-Table";#N/A,#N/A,TRUE,"STEEL";#N/A,#N/A,TRUE,"Door"}</definedName>
    <definedName name="fsda_4" hidden="1">{#N/A,#N/A,TRUE,"Basic";#N/A,#N/A,TRUE,"EXT-TABLE";#N/A,#N/A,TRUE,"STEEL";#N/A,#N/A,TRUE,"INT-Table";#N/A,#N/A,TRUE,"STEEL";#N/A,#N/A,TRUE,"Door"}</definedName>
    <definedName name="fsda_4_1" hidden="1">{#N/A,#N/A,TRUE,"Basic";#N/A,#N/A,TRUE,"EXT-TABLE";#N/A,#N/A,TRUE,"STEEL";#N/A,#N/A,TRUE,"INT-Table";#N/A,#N/A,TRUE,"STEEL";#N/A,#N/A,TRUE,"Door"}</definedName>
    <definedName name="fsda_4_1_1" hidden="1">{#N/A,#N/A,TRUE,"Basic";#N/A,#N/A,TRUE,"EXT-TABLE";#N/A,#N/A,TRUE,"STEEL";#N/A,#N/A,TRUE,"INT-Table";#N/A,#N/A,TRUE,"STEEL";#N/A,#N/A,TRUE,"Door"}</definedName>
    <definedName name="fsda_4_1_2" hidden="1">{#N/A,#N/A,TRUE,"Basic";#N/A,#N/A,TRUE,"EXT-TABLE";#N/A,#N/A,TRUE,"STEEL";#N/A,#N/A,TRUE,"INT-Table";#N/A,#N/A,TRUE,"STEEL";#N/A,#N/A,TRUE,"Door"}</definedName>
    <definedName name="fsda_4_1_3" hidden="1">{#N/A,#N/A,TRUE,"Basic";#N/A,#N/A,TRUE,"EXT-TABLE";#N/A,#N/A,TRUE,"STEEL";#N/A,#N/A,TRUE,"INT-Table";#N/A,#N/A,TRUE,"STEEL";#N/A,#N/A,TRUE,"Door"}</definedName>
    <definedName name="fsda_4_1_4" hidden="1">{#N/A,#N/A,TRUE,"Basic";#N/A,#N/A,TRUE,"EXT-TABLE";#N/A,#N/A,TRUE,"STEEL";#N/A,#N/A,TRUE,"INT-Table";#N/A,#N/A,TRUE,"STEEL";#N/A,#N/A,TRUE,"Door"}</definedName>
    <definedName name="fsda_4_1_5" hidden="1">{#N/A,#N/A,TRUE,"Basic";#N/A,#N/A,TRUE,"EXT-TABLE";#N/A,#N/A,TRUE,"STEEL";#N/A,#N/A,TRUE,"INT-Table";#N/A,#N/A,TRUE,"STEEL";#N/A,#N/A,TRUE,"Door"}</definedName>
    <definedName name="fsda_4_2" hidden="1">{#N/A,#N/A,TRUE,"Basic";#N/A,#N/A,TRUE,"EXT-TABLE";#N/A,#N/A,TRUE,"STEEL";#N/A,#N/A,TRUE,"INT-Table";#N/A,#N/A,TRUE,"STEEL";#N/A,#N/A,TRUE,"Door"}</definedName>
    <definedName name="fsda_4_2_1" hidden="1">{#N/A,#N/A,TRUE,"Basic";#N/A,#N/A,TRUE,"EXT-TABLE";#N/A,#N/A,TRUE,"STEEL";#N/A,#N/A,TRUE,"INT-Table";#N/A,#N/A,TRUE,"STEEL";#N/A,#N/A,TRUE,"Door"}</definedName>
    <definedName name="fsda_4_2_2" hidden="1">{#N/A,#N/A,TRUE,"Basic";#N/A,#N/A,TRUE,"EXT-TABLE";#N/A,#N/A,TRUE,"STEEL";#N/A,#N/A,TRUE,"INT-Table";#N/A,#N/A,TRUE,"STEEL";#N/A,#N/A,TRUE,"Door"}</definedName>
    <definedName name="fsda_4_2_3" hidden="1">{#N/A,#N/A,TRUE,"Basic";#N/A,#N/A,TRUE,"EXT-TABLE";#N/A,#N/A,TRUE,"STEEL";#N/A,#N/A,TRUE,"INT-Table";#N/A,#N/A,TRUE,"STEEL";#N/A,#N/A,TRUE,"Door"}</definedName>
    <definedName name="fsda_4_2_4" hidden="1">{#N/A,#N/A,TRUE,"Basic";#N/A,#N/A,TRUE,"EXT-TABLE";#N/A,#N/A,TRUE,"STEEL";#N/A,#N/A,TRUE,"INT-Table";#N/A,#N/A,TRUE,"STEEL";#N/A,#N/A,TRUE,"Door"}</definedName>
    <definedName name="fsda_4_2_5" hidden="1">{#N/A,#N/A,TRUE,"Basic";#N/A,#N/A,TRUE,"EXT-TABLE";#N/A,#N/A,TRUE,"STEEL";#N/A,#N/A,TRUE,"INT-Table";#N/A,#N/A,TRUE,"STEEL";#N/A,#N/A,TRUE,"Door"}</definedName>
    <definedName name="fsda_4_3" hidden="1">{#N/A,#N/A,TRUE,"Basic";#N/A,#N/A,TRUE,"EXT-TABLE";#N/A,#N/A,TRUE,"STEEL";#N/A,#N/A,TRUE,"INT-Table";#N/A,#N/A,TRUE,"STEEL";#N/A,#N/A,TRUE,"Door"}</definedName>
    <definedName name="fsda_4_4" hidden="1">{#N/A,#N/A,TRUE,"Basic";#N/A,#N/A,TRUE,"EXT-TABLE";#N/A,#N/A,TRUE,"STEEL";#N/A,#N/A,TRUE,"INT-Table";#N/A,#N/A,TRUE,"STEEL";#N/A,#N/A,TRUE,"Door"}</definedName>
    <definedName name="fsda_4_5" hidden="1">{#N/A,#N/A,TRUE,"Basic";#N/A,#N/A,TRUE,"EXT-TABLE";#N/A,#N/A,TRUE,"STEEL";#N/A,#N/A,TRUE,"INT-Table";#N/A,#N/A,TRUE,"STEEL";#N/A,#N/A,TRUE,"Door"}</definedName>
    <definedName name="fsda_5" hidden="1">{#N/A,#N/A,TRUE,"Basic";#N/A,#N/A,TRUE,"EXT-TABLE";#N/A,#N/A,TRUE,"STEEL";#N/A,#N/A,TRUE,"INT-Table";#N/A,#N/A,TRUE,"STEEL";#N/A,#N/A,TRUE,"Door"}</definedName>
    <definedName name="fsda_5_1" hidden="1">{#N/A,#N/A,TRUE,"Basic";#N/A,#N/A,TRUE,"EXT-TABLE";#N/A,#N/A,TRUE,"STEEL";#N/A,#N/A,TRUE,"INT-Table";#N/A,#N/A,TRUE,"STEEL";#N/A,#N/A,TRUE,"Door"}</definedName>
    <definedName name="fsda_5_1_1" hidden="1">{#N/A,#N/A,TRUE,"Basic";#N/A,#N/A,TRUE,"EXT-TABLE";#N/A,#N/A,TRUE,"STEEL";#N/A,#N/A,TRUE,"INT-Table";#N/A,#N/A,TRUE,"STEEL";#N/A,#N/A,TRUE,"Door"}</definedName>
    <definedName name="fsda_5_1_2" hidden="1">{#N/A,#N/A,TRUE,"Basic";#N/A,#N/A,TRUE,"EXT-TABLE";#N/A,#N/A,TRUE,"STEEL";#N/A,#N/A,TRUE,"INT-Table";#N/A,#N/A,TRUE,"STEEL";#N/A,#N/A,TRUE,"Door"}</definedName>
    <definedName name="fsda_5_1_3" hidden="1">{#N/A,#N/A,TRUE,"Basic";#N/A,#N/A,TRUE,"EXT-TABLE";#N/A,#N/A,TRUE,"STEEL";#N/A,#N/A,TRUE,"INT-Table";#N/A,#N/A,TRUE,"STEEL";#N/A,#N/A,TRUE,"Door"}</definedName>
    <definedName name="fsda_5_1_4" hidden="1">{#N/A,#N/A,TRUE,"Basic";#N/A,#N/A,TRUE,"EXT-TABLE";#N/A,#N/A,TRUE,"STEEL";#N/A,#N/A,TRUE,"INT-Table";#N/A,#N/A,TRUE,"STEEL";#N/A,#N/A,TRUE,"Door"}</definedName>
    <definedName name="fsda_5_1_5" hidden="1">{#N/A,#N/A,TRUE,"Basic";#N/A,#N/A,TRUE,"EXT-TABLE";#N/A,#N/A,TRUE,"STEEL";#N/A,#N/A,TRUE,"INT-Table";#N/A,#N/A,TRUE,"STEEL";#N/A,#N/A,TRUE,"Door"}</definedName>
    <definedName name="fsda_5_2" hidden="1">{#N/A,#N/A,TRUE,"Basic";#N/A,#N/A,TRUE,"EXT-TABLE";#N/A,#N/A,TRUE,"STEEL";#N/A,#N/A,TRUE,"INT-Table";#N/A,#N/A,TRUE,"STEEL";#N/A,#N/A,TRUE,"Door"}</definedName>
    <definedName name="fsda_5_2_1" hidden="1">{#N/A,#N/A,TRUE,"Basic";#N/A,#N/A,TRUE,"EXT-TABLE";#N/A,#N/A,TRUE,"STEEL";#N/A,#N/A,TRUE,"INT-Table";#N/A,#N/A,TRUE,"STEEL";#N/A,#N/A,TRUE,"Door"}</definedName>
    <definedName name="fsda_5_2_2" hidden="1">{#N/A,#N/A,TRUE,"Basic";#N/A,#N/A,TRUE,"EXT-TABLE";#N/A,#N/A,TRUE,"STEEL";#N/A,#N/A,TRUE,"INT-Table";#N/A,#N/A,TRUE,"STEEL";#N/A,#N/A,TRUE,"Door"}</definedName>
    <definedName name="fsda_5_2_3" hidden="1">{#N/A,#N/A,TRUE,"Basic";#N/A,#N/A,TRUE,"EXT-TABLE";#N/A,#N/A,TRUE,"STEEL";#N/A,#N/A,TRUE,"INT-Table";#N/A,#N/A,TRUE,"STEEL";#N/A,#N/A,TRUE,"Door"}</definedName>
    <definedName name="fsda_5_2_4" hidden="1">{#N/A,#N/A,TRUE,"Basic";#N/A,#N/A,TRUE,"EXT-TABLE";#N/A,#N/A,TRUE,"STEEL";#N/A,#N/A,TRUE,"INT-Table";#N/A,#N/A,TRUE,"STEEL";#N/A,#N/A,TRUE,"Door"}</definedName>
    <definedName name="fsda_5_2_5" hidden="1">{#N/A,#N/A,TRUE,"Basic";#N/A,#N/A,TRUE,"EXT-TABLE";#N/A,#N/A,TRUE,"STEEL";#N/A,#N/A,TRUE,"INT-Table";#N/A,#N/A,TRUE,"STEEL";#N/A,#N/A,TRUE,"Door"}</definedName>
    <definedName name="fsda_5_3" hidden="1">{#N/A,#N/A,TRUE,"Basic";#N/A,#N/A,TRUE,"EXT-TABLE";#N/A,#N/A,TRUE,"STEEL";#N/A,#N/A,TRUE,"INT-Table";#N/A,#N/A,TRUE,"STEEL";#N/A,#N/A,TRUE,"Door"}</definedName>
    <definedName name="fsda_5_4" hidden="1">{#N/A,#N/A,TRUE,"Basic";#N/A,#N/A,TRUE,"EXT-TABLE";#N/A,#N/A,TRUE,"STEEL";#N/A,#N/A,TRUE,"INT-Table";#N/A,#N/A,TRUE,"STEEL";#N/A,#N/A,TRUE,"Door"}</definedName>
    <definedName name="fsda_5_5" hidden="1">{#N/A,#N/A,TRUE,"Basic";#N/A,#N/A,TRUE,"EXT-TABLE";#N/A,#N/A,TRUE,"STEEL";#N/A,#N/A,TRUE,"INT-Table";#N/A,#N/A,TRUE,"STEEL";#N/A,#N/A,TRUE,"Door"}</definedName>
    <definedName name="fsdaa" hidden="1">{#N/A,#N/A,TRUE,"Basic";#N/A,#N/A,TRUE,"EXT-TABLE";#N/A,#N/A,TRUE,"STEEL";#N/A,#N/A,TRUE,"INT-Table";#N/A,#N/A,TRUE,"STEEL";#N/A,#N/A,TRUE,"Door"}</definedName>
    <definedName name="fsdaa_1" hidden="1">{#N/A,#N/A,TRUE,"Basic";#N/A,#N/A,TRUE,"EXT-TABLE";#N/A,#N/A,TRUE,"STEEL";#N/A,#N/A,TRUE,"INT-Table";#N/A,#N/A,TRUE,"STEEL";#N/A,#N/A,TRUE,"Door"}</definedName>
    <definedName name="fsdaa_1_1" hidden="1">{#N/A,#N/A,TRUE,"Basic";#N/A,#N/A,TRUE,"EXT-TABLE";#N/A,#N/A,TRUE,"STEEL";#N/A,#N/A,TRUE,"INT-Table";#N/A,#N/A,TRUE,"STEEL";#N/A,#N/A,TRUE,"Door"}</definedName>
    <definedName name="fsdaa_1_1_1" hidden="1">{#N/A,#N/A,TRUE,"Basic";#N/A,#N/A,TRUE,"EXT-TABLE";#N/A,#N/A,TRUE,"STEEL";#N/A,#N/A,TRUE,"INT-Table";#N/A,#N/A,TRUE,"STEEL";#N/A,#N/A,TRUE,"Door"}</definedName>
    <definedName name="fsdaa_1_1_2" hidden="1">{#N/A,#N/A,TRUE,"Basic";#N/A,#N/A,TRUE,"EXT-TABLE";#N/A,#N/A,TRUE,"STEEL";#N/A,#N/A,TRUE,"INT-Table";#N/A,#N/A,TRUE,"STEEL";#N/A,#N/A,TRUE,"Door"}</definedName>
    <definedName name="fsdaa_1_1_3" hidden="1">{#N/A,#N/A,TRUE,"Basic";#N/A,#N/A,TRUE,"EXT-TABLE";#N/A,#N/A,TRUE,"STEEL";#N/A,#N/A,TRUE,"INT-Table";#N/A,#N/A,TRUE,"STEEL";#N/A,#N/A,TRUE,"Door"}</definedName>
    <definedName name="fsdaa_1_1_4" hidden="1">{#N/A,#N/A,TRUE,"Basic";#N/A,#N/A,TRUE,"EXT-TABLE";#N/A,#N/A,TRUE,"STEEL";#N/A,#N/A,TRUE,"INT-Table";#N/A,#N/A,TRUE,"STEEL";#N/A,#N/A,TRUE,"Door"}</definedName>
    <definedName name="fsdaa_1_1_5" hidden="1">{#N/A,#N/A,TRUE,"Basic";#N/A,#N/A,TRUE,"EXT-TABLE";#N/A,#N/A,TRUE,"STEEL";#N/A,#N/A,TRUE,"INT-Table";#N/A,#N/A,TRUE,"STEEL";#N/A,#N/A,TRUE,"Door"}</definedName>
    <definedName name="fsdaa_1_2" hidden="1">{#N/A,#N/A,TRUE,"Basic";#N/A,#N/A,TRUE,"EXT-TABLE";#N/A,#N/A,TRUE,"STEEL";#N/A,#N/A,TRUE,"INT-Table";#N/A,#N/A,TRUE,"STEEL";#N/A,#N/A,TRUE,"Door"}</definedName>
    <definedName name="fsdaa_1_2_1" hidden="1">{#N/A,#N/A,TRUE,"Basic";#N/A,#N/A,TRUE,"EXT-TABLE";#N/A,#N/A,TRUE,"STEEL";#N/A,#N/A,TRUE,"INT-Table";#N/A,#N/A,TRUE,"STEEL";#N/A,#N/A,TRUE,"Door"}</definedName>
    <definedName name="fsdaa_1_2_2" hidden="1">{#N/A,#N/A,TRUE,"Basic";#N/A,#N/A,TRUE,"EXT-TABLE";#N/A,#N/A,TRUE,"STEEL";#N/A,#N/A,TRUE,"INT-Table";#N/A,#N/A,TRUE,"STEEL";#N/A,#N/A,TRUE,"Door"}</definedName>
    <definedName name="fsdaa_1_2_3" hidden="1">{#N/A,#N/A,TRUE,"Basic";#N/A,#N/A,TRUE,"EXT-TABLE";#N/A,#N/A,TRUE,"STEEL";#N/A,#N/A,TRUE,"INT-Table";#N/A,#N/A,TRUE,"STEEL";#N/A,#N/A,TRUE,"Door"}</definedName>
    <definedName name="fsdaa_1_2_4" hidden="1">{#N/A,#N/A,TRUE,"Basic";#N/A,#N/A,TRUE,"EXT-TABLE";#N/A,#N/A,TRUE,"STEEL";#N/A,#N/A,TRUE,"INT-Table";#N/A,#N/A,TRUE,"STEEL";#N/A,#N/A,TRUE,"Door"}</definedName>
    <definedName name="fsdaa_1_2_5" hidden="1">{#N/A,#N/A,TRUE,"Basic";#N/A,#N/A,TRUE,"EXT-TABLE";#N/A,#N/A,TRUE,"STEEL";#N/A,#N/A,TRUE,"INT-Table";#N/A,#N/A,TRUE,"STEEL";#N/A,#N/A,TRUE,"Door"}</definedName>
    <definedName name="fsdaa_1_3" hidden="1">{#N/A,#N/A,TRUE,"Basic";#N/A,#N/A,TRUE,"EXT-TABLE";#N/A,#N/A,TRUE,"STEEL";#N/A,#N/A,TRUE,"INT-Table";#N/A,#N/A,TRUE,"STEEL";#N/A,#N/A,TRUE,"Door"}</definedName>
    <definedName name="fsdaa_1_4" hidden="1">{#N/A,#N/A,TRUE,"Basic";#N/A,#N/A,TRUE,"EXT-TABLE";#N/A,#N/A,TRUE,"STEEL";#N/A,#N/A,TRUE,"INT-Table";#N/A,#N/A,TRUE,"STEEL";#N/A,#N/A,TRUE,"Door"}</definedName>
    <definedName name="fsdaa_1_5" hidden="1">{#N/A,#N/A,TRUE,"Basic";#N/A,#N/A,TRUE,"EXT-TABLE";#N/A,#N/A,TRUE,"STEEL";#N/A,#N/A,TRUE,"INT-Table";#N/A,#N/A,TRUE,"STEEL";#N/A,#N/A,TRUE,"Door"}</definedName>
    <definedName name="fsdaa_2" hidden="1">{#N/A,#N/A,TRUE,"Basic";#N/A,#N/A,TRUE,"EXT-TABLE";#N/A,#N/A,TRUE,"STEEL";#N/A,#N/A,TRUE,"INT-Table";#N/A,#N/A,TRUE,"STEEL";#N/A,#N/A,TRUE,"Door"}</definedName>
    <definedName name="fsdaa_2_1" hidden="1">{#N/A,#N/A,TRUE,"Basic";#N/A,#N/A,TRUE,"EXT-TABLE";#N/A,#N/A,TRUE,"STEEL";#N/A,#N/A,TRUE,"INT-Table";#N/A,#N/A,TRUE,"STEEL";#N/A,#N/A,TRUE,"Door"}</definedName>
    <definedName name="fsdaa_2_1_1" hidden="1">{#N/A,#N/A,TRUE,"Basic";#N/A,#N/A,TRUE,"EXT-TABLE";#N/A,#N/A,TRUE,"STEEL";#N/A,#N/A,TRUE,"INT-Table";#N/A,#N/A,TRUE,"STEEL";#N/A,#N/A,TRUE,"Door"}</definedName>
    <definedName name="fsdaa_2_1_2" hidden="1">{#N/A,#N/A,TRUE,"Basic";#N/A,#N/A,TRUE,"EXT-TABLE";#N/A,#N/A,TRUE,"STEEL";#N/A,#N/A,TRUE,"INT-Table";#N/A,#N/A,TRUE,"STEEL";#N/A,#N/A,TRUE,"Door"}</definedName>
    <definedName name="fsdaa_2_1_3" hidden="1">{#N/A,#N/A,TRUE,"Basic";#N/A,#N/A,TRUE,"EXT-TABLE";#N/A,#N/A,TRUE,"STEEL";#N/A,#N/A,TRUE,"INT-Table";#N/A,#N/A,TRUE,"STEEL";#N/A,#N/A,TRUE,"Door"}</definedName>
    <definedName name="fsdaa_2_1_4" hidden="1">{#N/A,#N/A,TRUE,"Basic";#N/A,#N/A,TRUE,"EXT-TABLE";#N/A,#N/A,TRUE,"STEEL";#N/A,#N/A,TRUE,"INT-Table";#N/A,#N/A,TRUE,"STEEL";#N/A,#N/A,TRUE,"Door"}</definedName>
    <definedName name="fsdaa_2_1_5" hidden="1">{#N/A,#N/A,TRUE,"Basic";#N/A,#N/A,TRUE,"EXT-TABLE";#N/A,#N/A,TRUE,"STEEL";#N/A,#N/A,TRUE,"INT-Table";#N/A,#N/A,TRUE,"STEEL";#N/A,#N/A,TRUE,"Door"}</definedName>
    <definedName name="fsdaa_2_2" hidden="1">{#N/A,#N/A,TRUE,"Basic";#N/A,#N/A,TRUE,"EXT-TABLE";#N/A,#N/A,TRUE,"STEEL";#N/A,#N/A,TRUE,"INT-Table";#N/A,#N/A,TRUE,"STEEL";#N/A,#N/A,TRUE,"Door"}</definedName>
    <definedName name="fsdaa_2_2_1" hidden="1">{#N/A,#N/A,TRUE,"Basic";#N/A,#N/A,TRUE,"EXT-TABLE";#N/A,#N/A,TRUE,"STEEL";#N/A,#N/A,TRUE,"INT-Table";#N/A,#N/A,TRUE,"STEEL";#N/A,#N/A,TRUE,"Door"}</definedName>
    <definedName name="fsdaa_2_2_2" hidden="1">{#N/A,#N/A,TRUE,"Basic";#N/A,#N/A,TRUE,"EXT-TABLE";#N/A,#N/A,TRUE,"STEEL";#N/A,#N/A,TRUE,"INT-Table";#N/A,#N/A,TRUE,"STEEL";#N/A,#N/A,TRUE,"Door"}</definedName>
    <definedName name="fsdaa_2_2_3" hidden="1">{#N/A,#N/A,TRUE,"Basic";#N/A,#N/A,TRUE,"EXT-TABLE";#N/A,#N/A,TRUE,"STEEL";#N/A,#N/A,TRUE,"INT-Table";#N/A,#N/A,TRUE,"STEEL";#N/A,#N/A,TRUE,"Door"}</definedName>
    <definedName name="fsdaa_2_2_4" hidden="1">{#N/A,#N/A,TRUE,"Basic";#N/A,#N/A,TRUE,"EXT-TABLE";#N/A,#N/A,TRUE,"STEEL";#N/A,#N/A,TRUE,"INT-Table";#N/A,#N/A,TRUE,"STEEL";#N/A,#N/A,TRUE,"Door"}</definedName>
    <definedName name="fsdaa_2_2_5" hidden="1">{#N/A,#N/A,TRUE,"Basic";#N/A,#N/A,TRUE,"EXT-TABLE";#N/A,#N/A,TRUE,"STEEL";#N/A,#N/A,TRUE,"INT-Table";#N/A,#N/A,TRUE,"STEEL";#N/A,#N/A,TRUE,"Door"}</definedName>
    <definedName name="fsdaa_2_3" hidden="1">{#N/A,#N/A,TRUE,"Basic";#N/A,#N/A,TRUE,"EXT-TABLE";#N/A,#N/A,TRUE,"STEEL";#N/A,#N/A,TRUE,"INT-Table";#N/A,#N/A,TRUE,"STEEL";#N/A,#N/A,TRUE,"Door"}</definedName>
    <definedName name="fsdaa_2_4" hidden="1">{#N/A,#N/A,TRUE,"Basic";#N/A,#N/A,TRUE,"EXT-TABLE";#N/A,#N/A,TRUE,"STEEL";#N/A,#N/A,TRUE,"INT-Table";#N/A,#N/A,TRUE,"STEEL";#N/A,#N/A,TRUE,"Door"}</definedName>
    <definedName name="fsdaa_2_5" hidden="1">{#N/A,#N/A,TRUE,"Basic";#N/A,#N/A,TRUE,"EXT-TABLE";#N/A,#N/A,TRUE,"STEEL";#N/A,#N/A,TRUE,"INT-Table";#N/A,#N/A,TRUE,"STEEL";#N/A,#N/A,TRUE,"Door"}</definedName>
    <definedName name="fsdaa_3" hidden="1">{#N/A,#N/A,TRUE,"Basic";#N/A,#N/A,TRUE,"EXT-TABLE";#N/A,#N/A,TRUE,"STEEL";#N/A,#N/A,TRUE,"INT-Table";#N/A,#N/A,TRUE,"STEEL";#N/A,#N/A,TRUE,"Door"}</definedName>
    <definedName name="fsdaa_3_1" hidden="1">{#N/A,#N/A,TRUE,"Basic";#N/A,#N/A,TRUE,"EXT-TABLE";#N/A,#N/A,TRUE,"STEEL";#N/A,#N/A,TRUE,"INT-Table";#N/A,#N/A,TRUE,"STEEL";#N/A,#N/A,TRUE,"Door"}</definedName>
    <definedName name="fsdaa_3_1_1" hidden="1">{#N/A,#N/A,TRUE,"Basic";#N/A,#N/A,TRUE,"EXT-TABLE";#N/A,#N/A,TRUE,"STEEL";#N/A,#N/A,TRUE,"INT-Table";#N/A,#N/A,TRUE,"STEEL";#N/A,#N/A,TRUE,"Door"}</definedName>
    <definedName name="fsdaa_3_1_2" hidden="1">{#N/A,#N/A,TRUE,"Basic";#N/A,#N/A,TRUE,"EXT-TABLE";#N/A,#N/A,TRUE,"STEEL";#N/A,#N/A,TRUE,"INT-Table";#N/A,#N/A,TRUE,"STEEL";#N/A,#N/A,TRUE,"Door"}</definedName>
    <definedName name="fsdaa_3_1_3" hidden="1">{#N/A,#N/A,TRUE,"Basic";#N/A,#N/A,TRUE,"EXT-TABLE";#N/A,#N/A,TRUE,"STEEL";#N/A,#N/A,TRUE,"INT-Table";#N/A,#N/A,TRUE,"STEEL";#N/A,#N/A,TRUE,"Door"}</definedName>
    <definedName name="fsdaa_3_1_4" hidden="1">{#N/A,#N/A,TRUE,"Basic";#N/A,#N/A,TRUE,"EXT-TABLE";#N/A,#N/A,TRUE,"STEEL";#N/A,#N/A,TRUE,"INT-Table";#N/A,#N/A,TRUE,"STEEL";#N/A,#N/A,TRUE,"Door"}</definedName>
    <definedName name="fsdaa_3_1_5" hidden="1">{#N/A,#N/A,TRUE,"Basic";#N/A,#N/A,TRUE,"EXT-TABLE";#N/A,#N/A,TRUE,"STEEL";#N/A,#N/A,TRUE,"INT-Table";#N/A,#N/A,TRUE,"STEEL";#N/A,#N/A,TRUE,"Door"}</definedName>
    <definedName name="fsdaa_3_2" hidden="1">{#N/A,#N/A,TRUE,"Basic";#N/A,#N/A,TRUE,"EXT-TABLE";#N/A,#N/A,TRUE,"STEEL";#N/A,#N/A,TRUE,"INT-Table";#N/A,#N/A,TRUE,"STEEL";#N/A,#N/A,TRUE,"Door"}</definedName>
    <definedName name="fsdaa_3_2_1" hidden="1">{#N/A,#N/A,TRUE,"Basic";#N/A,#N/A,TRUE,"EXT-TABLE";#N/A,#N/A,TRUE,"STEEL";#N/A,#N/A,TRUE,"INT-Table";#N/A,#N/A,TRUE,"STEEL";#N/A,#N/A,TRUE,"Door"}</definedName>
    <definedName name="fsdaa_3_2_2" hidden="1">{#N/A,#N/A,TRUE,"Basic";#N/A,#N/A,TRUE,"EXT-TABLE";#N/A,#N/A,TRUE,"STEEL";#N/A,#N/A,TRUE,"INT-Table";#N/A,#N/A,TRUE,"STEEL";#N/A,#N/A,TRUE,"Door"}</definedName>
    <definedName name="fsdaa_3_2_3" hidden="1">{#N/A,#N/A,TRUE,"Basic";#N/A,#N/A,TRUE,"EXT-TABLE";#N/A,#N/A,TRUE,"STEEL";#N/A,#N/A,TRUE,"INT-Table";#N/A,#N/A,TRUE,"STEEL";#N/A,#N/A,TRUE,"Door"}</definedName>
    <definedName name="fsdaa_3_2_4" hidden="1">{#N/A,#N/A,TRUE,"Basic";#N/A,#N/A,TRUE,"EXT-TABLE";#N/A,#N/A,TRUE,"STEEL";#N/A,#N/A,TRUE,"INT-Table";#N/A,#N/A,TRUE,"STEEL";#N/A,#N/A,TRUE,"Door"}</definedName>
    <definedName name="fsdaa_3_2_5" hidden="1">{#N/A,#N/A,TRUE,"Basic";#N/A,#N/A,TRUE,"EXT-TABLE";#N/A,#N/A,TRUE,"STEEL";#N/A,#N/A,TRUE,"INT-Table";#N/A,#N/A,TRUE,"STEEL";#N/A,#N/A,TRUE,"Door"}</definedName>
    <definedName name="fsdaa_3_3" hidden="1">{#N/A,#N/A,TRUE,"Basic";#N/A,#N/A,TRUE,"EXT-TABLE";#N/A,#N/A,TRUE,"STEEL";#N/A,#N/A,TRUE,"INT-Table";#N/A,#N/A,TRUE,"STEEL";#N/A,#N/A,TRUE,"Door"}</definedName>
    <definedName name="fsdaa_3_4" hidden="1">{#N/A,#N/A,TRUE,"Basic";#N/A,#N/A,TRUE,"EXT-TABLE";#N/A,#N/A,TRUE,"STEEL";#N/A,#N/A,TRUE,"INT-Table";#N/A,#N/A,TRUE,"STEEL";#N/A,#N/A,TRUE,"Door"}</definedName>
    <definedName name="fsdaa_3_5" hidden="1">{#N/A,#N/A,TRUE,"Basic";#N/A,#N/A,TRUE,"EXT-TABLE";#N/A,#N/A,TRUE,"STEEL";#N/A,#N/A,TRUE,"INT-Table";#N/A,#N/A,TRUE,"STEEL";#N/A,#N/A,TRUE,"Door"}</definedName>
    <definedName name="fsdaa_4" hidden="1">{#N/A,#N/A,TRUE,"Basic";#N/A,#N/A,TRUE,"EXT-TABLE";#N/A,#N/A,TRUE,"STEEL";#N/A,#N/A,TRUE,"INT-Table";#N/A,#N/A,TRUE,"STEEL";#N/A,#N/A,TRUE,"Door"}</definedName>
    <definedName name="fsdaa_4_1" hidden="1">{#N/A,#N/A,TRUE,"Basic";#N/A,#N/A,TRUE,"EXT-TABLE";#N/A,#N/A,TRUE,"STEEL";#N/A,#N/A,TRUE,"INT-Table";#N/A,#N/A,TRUE,"STEEL";#N/A,#N/A,TRUE,"Door"}</definedName>
    <definedName name="fsdaa_4_1_1" hidden="1">{#N/A,#N/A,TRUE,"Basic";#N/A,#N/A,TRUE,"EXT-TABLE";#N/A,#N/A,TRUE,"STEEL";#N/A,#N/A,TRUE,"INT-Table";#N/A,#N/A,TRUE,"STEEL";#N/A,#N/A,TRUE,"Door"}</definedName>
    <definedName name="fsdaa_4_1_2" hidden="1">{#N/A,#N/A,TRUE,"Basic";#N/A,#N/A,TRUE,"EXT-TABLE";#N/A,#N/A,TRUE,"STEEL";#N/A,#N/A,TRUE,"INT-Table";#N/A,#N/A,TRUE,"STEEL";#N/A,#N/A,TRUE,"Door"}</definedName>
    <definedName name="fsdaa_4_1_3" hidden="1">{#N/A,#N/A,TRUE,"Basic";#N/A,#N/A,TRUE,"EXT-TABLE";#N/A,#N/A,TRUE,"STEEL";#N/A,#N/A,TRUE,"INT-Table";#N/A,#N/A,TRUE,"STEEL";#N/A,#N/A,TRUE,"Door"}</definedName>
    <definedName name="fsdaa_4_1_4" hidden="1">{#N/A,#N/A,TRUE,"Basic";#N/A,#N/A,TRUE,"EXT-TABLE";#N/A,#N/A,TRUE,"STEEL";#N/A,#N/A,TRUE,"INT-Table";#N/A,#N/A,TRUE,"STEEL";#N/A,#N/A,TRUE,"Door"}</definedName>
    <definedName name="fsdaa_4_1_5" hidden="1">{#N/A,#N/A,TRUE,"Basic";#N/A,#N/A,TRUE,"EXT-TABLE";#N/A,#N/A,TRUE,"STEEL";#N/A,#N/A,TRUE,"INT-Table";#N/A,#N/A,TRUE,"STEEL";#N/A,#N/A,TRUE,"Door"}</definedName>
    <definedName name="fsdaa_4_2" hidden="1">{#N/A,#N/A,TRUE,"Basic";#N/A,#N/A,TRUE,"EXT-TABLE";#N/A,#N/A,TRUE,"STEEL";#N/A,#N/A,TRUE,"INT-Table";#N/A,#N/A,TRUE,"STEEL";#N/A,#N/A,TRUE,"Door"}</definedName>
    <definedName name="fsdaa_4_2_1" hidden="1">{#N/A,#N/A,TRUE,"Basic";#N/A,#N/A,TRUE,"EXT-TABLE";#N/A,#N/A,TRUE,"STEEL";#N/A,#N/A,TRUE,"INT-Table";#N/A,#N/A,TRUE,"STEEL";#N/A,#N/A,TRUE,"Door"}</definedName>
    <definedName name="fsdaa_4_2_2" hidden="1">{#N/A,#N/A,TRUE,"Basic";#N/A,#N/A,TRUE,"EXT-TABLE";#N/A,#N/A,TRUE,"STEEL";#N/A,#N/A,TRUE,"INT-Table";#N/A,#N/A,TRUE,"STEEL";#N/A,#N/A,TRUE,"Door"}</definedName>
    <definedName name="fsdaa_4_2_3" hidden="1">{#N/A,#N/A,TRUE,"Basic";#N/A,#N/A,TRUE,"EXT-TABLE";#N/A,#N/A,TRUE,"STEEL";#N/A,#N/A,TRUE,"INT-Table";#N/A,#N/A,TRUE,"STEEL";#N/A,#N/A,TRUE,"Door"}</definedName>
    <definedName name="fsdaa_4_2_4" hidden="1">{#N/A,#N/A,TRUE,"Basic";#N/A,#N/A,TRUE,"EXT-TABLE";#N/A,#N/A,TRUE,"STEEL";#N/A,#N/A,TRUE,"INT-Table";#N/A,#N/A,TRUE,"STEEL";#N/A,#N/A,TRUE,"Door"}</definedName>
    <definedName name="fsdaa_4_2_5" hidden="1">{#N/A,#N/A,TRUE,"Basic";#N/A,#N/A,TRUE,"EXT-TABLE";#N/A,#N/A,TRUE,"STEEL";#N/A,#N/A,TRUE,"INT-Table";#N/A,#N/A,TRUE,"STEEL";#N/A,#N/A,TRUE,"Door"}</definedName>
    <definedName name="fsdaa_4_3" hidden="1">{#N/A,#N/A,TRUE,"Basic";#N/A,#N/A,TRUE,"EXT-TABLE";#N/A,#N/A,TRUE,"STEEL";#N/A,#N/A,TRUE,"INT-Table";#N/A,#N/A,TRUE,"STEEL";#N/A,#N/A,TRUE,"Door"}</definedName>
    <definedName name="fsdaa_4_4" hidden="1">{#N/A,#N/A,TRUE,"Basic";#N/A,#N/A,TRUE,"EXT-TABLE";#N/A,#N/A,TRUE,"STEEL";#N/A,#N/A,TRUE,"INT-Table";#N/A,#N/A,TRUE,"STEEL";#N/A,#N/A,TRUE,"Door"}</definedName>
    <definedName name="fsdaa_4_5" hidden="1">{#N/A,#N/A,TRUE,"Basic";#N/A,#N/A,TRUE,"EXT-TABLE";#N/A,#N/A,TRUE,"STEEL";#N/A,#N/A,TRUE,"INT-Table";#N/A,#N/A,TRUE,"STEEL";#N/A,#N/A,TRUE,"Door"}</definedName>
    <definedName name="fsdaa_5" hidden="1">{#N/A,#N/A,TRUE,"Basic";#N/A,#N/A,TRUE,"EXT-TABLE";#N/A,#N/A,TRUE,"STEEL";#N/A,#N/A,TRUE,"INT-Table";#N/A,#N/A,TRUE,"STEEL";#N/A,#N/A,TRUE,"Door"}</definedName>
    <definedName name="fsdaa_5_1" hidden="1">{#N/A,#N/A,TRUE,"Basic";#N/A,#N/A,TRUE,"EXT-TABLE";#N/A,#N/A,TRUE,"STEEL";#N/A,#N/A,TRUE,"INT-Table";#N/A,#N/A,TRUE,"STEEL";#N/A,#N/A,TRUE,"Door"}</definedName>
    <definedName name="fsdaa_5_1_1" hidden="1">{#N/A,#N/A,TRUE,"Basic";#N/A,#N/A,TRUE,"EXT-TABLE";#N/A,#N/A,TRUE,"STEEL";#N/A,#N/A,TRUE,"INT-Table";#N/A,#N/A,TRUE,"STEEL";#N/A,#N/A,TRUE,"Door"}</definedName>
    <definedName name="fsdaa_5_1_2" hidden="1">{#N/A,#N/A,TRUE,"Basic";#N/A,#N/A,TRUE,"EXT-TABLE";#N/A,#N/A,TRUE,"STEEL";#N/A,#N/A,TRUE,"INT-Table";#N/A,#N/A,TRUE,"STEEL";#N/A,#N/A,TRUE,"Door"}</definedName>
    <definedName name="fsdaa_5_1_3" hidden="1">{#N/A,#N/A,TRUE,"Basic";#N/A,#N/A,TRUE,"EXT-TABLE";#N/A,#N/A,TRUE,"STEEL";#N/A,#N/A,TRUE,"INT-Table";#N/A,#N/A,TRUE,"STEEL";#N/A,#N/A,TRUE,"Door"}</definedName>
    <definedName name="fsdaa_5_1_4" hidden="1">{#N/A,#N/A,TRUE,"Basic";#N/A,#N/A,TRUE,"EXT-TABLE";#N/A,#N/A,TRUE,"STEEL";#N/A,#N/A,TRUE,"INT-Table";#N/A,#N/A,TRUE,"STEEL";#N/A,#N/A,TRUE,"Door"}</definedName>
    <definedName name="fsdaa_5_1_5" hidden="1">{#N/A,#N/A,TRUE,"Basic";#N/A,#N/A,TRUE,"EXT-TABLE";#N/A,#N/A,TRUE,"STEEL";#N/A,#N/A,TRUE,"INT-Table";#N/A,#N/A,TRUE,"STEEL";#N/A,#N/A,TRUE,"Door"}</definedName>
    <definedName name="fsdaa_5_2" hidden="1">{#N/A,#N/A,TRUE,"Basic";#N/A,#N/A,TRUE,"EXT-TABLE";#N/A,#N/A,TRUE,"STEEL";#N/A,#N/A,TRUE,"INT-Table";#N/A,#N/A,TRUE,"STEEL";#N/A,#N/A,TRUE,"Door"}</definedName>
    <definedName name="fsdaa_5_2_1" hidden="1">{#N/A,#N/A,TRUE,"Basic";#N/A,#N/A,TRUE,"EXT-TABLE";#N/A,#N/A,TRUE,"STEEL";#N/A,#N/A,TRUE,"INT-Table";#N/A,#N/A,TRUE,"STEEL";#N/A,#N/A,TRUE,"Door"}</definedName>
    <definedName name="fsdaa_5_2_2" hidden="1">{#N/A,#N/A,TRUE,"Basic";#N/A,#N/A,TRUE,"EXT-TABLE";#N/A,#N/A,TRUE,"STEEL";#N/A,#N/A,TRUE,"INT-Table";#N/A,#N/A,TRUE,"STEEL";#N/A,#N/A,TRUE,"Door"}</definedName>
    <definedName name="fsdaa_5_2_3" hidden="1">{#N/A,#N/A,TRUE,"Basic";#N/A,#N/A,TRUE,"EXT-TABLE";#N/A,#N/A,TRUE,"STEEL";#N/A,#N/A,TRUE,"INT-Table";#N/A,#N/A,TRUE,"STEEL";#N/A,#N/A,TRUE,"Door"}</definedName>
    <definedName name="fsdaa_5_2_4" hidden="1">{#N/A,#N/A,TRUE,"Basic";#N/A,#N/A,TRUE,"EXT-TABLE";#N/A,#N/A,TRUE,"STEEL";#N/A,#N/A,TRUE,"INT-Table";#N/A,#N/A,TRUE,"STEEL";#N/A,#N/A,TRUE,"Door"}</definedName>
    <definedName name="fsdaa_5_2_5" hidden="1">{#N/A,#N/A,TRUE,"Basic";#N/A,#N/A,TRUE,"EXT-TABLE";#N/A,#N/A,TRUE,"STEEL";#N/A,#N/A,TRUE,"INT-Table";#N/A,#N/A,TRUE,"STEEL";#N/A,#N/A,TRUE,"Door"}</definedName>
    <definedName name="fsdaa_5_3" hidden="1">{#N/A,#N/A,TRUE,"Basic";#N/A,#N/A,TRUE,"EXT-TABLE";#N/A,#N/A,TRUE,"STEEL";#N/A,#N/A,TRUE,"INT-Table";#N/A,#N/A,TRUE,"STEEL";#N/A,#N/A,TRUE,"Door"}</definedName>
    <definedName name="fsdaa_5_4" hidden="1">{#N/A,#N/A,TRUE,"Basic";#N/A,#N/A,TRUE,"EXT-TABLE";#N/A,#N/A,TRUE,"STEEL";#N/A,#N/A,TRUE,"INT-Table";#N/A,#N/A,TRUE,"STEEL";#N/A,#N/A,TRUE,"Door"}</definedName>
    <definedName name="fsdaa_5_5" hidden="1">{#N/A,#N/A,TRUE,"Basic";#N/A,#N/A,TRUE,"EXT-TABLE";#N/A,#N/A,TRUE,"STEEL";#N/A,#N/A,TRUE,"INT-Table";#N/A,#N/A,TRUE,"STEEL";#N/A,#N/A,TRUE,"Door"}</definedName>
    <definedName name="Furniture" hidden="1">{#N/A,#N/A,TRUE,"Basic";#N/A,#N/A,TRUE,"EXT-TABLE";#N/A,#N/A,TRUE,"STEEL";#N/A,#N/A,TRUE,"INT-Table";#N/A,#N/A,TRUE,"STEEL";#N/A,#N/A,TRUE,"Door"}</definedName>
    <definedName name="Furniture_1" hidden="1">{#N/A,#N/A,TRUE,"Basic";#N/A,#N/A,TRUE,"EXT-TABLE";#N/A,#N/A,TRUE,"STEEL";#N/A,#N/A,TRUE,"INT-Table";#N/A,#N/A,TRUE,"STEEL";#N/A,#N/A,TRUE,"Door"}</definedName>
    <definedName name="Furniture_1_1" hidden="1">{#N/A,#N/A,TRUE,"Basic";#N/A,#N/A,TRUE,"EXT-TABLE";#N/A,#N/A,TRUE,"STEEL";#N/A,#N/A,TRUE,"INT-Table";#N/A,#N/A,TRUE,"STEEL";#N/A,#N/A,TRUE,"Door"}</definedName>
    <definedName name="Furniture_1_1_1" hidden="1">{#N/A,#N/A,TRUE,"Basic";#N/A,#N/A,TRUE,"EXT-TABLE";#N/A,#N/A,TRUE,"STEEL";#N/A,#N/A,TRUE,"INT-Table";#N/A,#N/A,TRUE,"STEEL";#N/A,#N/A,TRUE,"Door"}</definedName>
    <definedName name="Furniture_1_1_2" hidden="1">{#N/A,#N/A,TRUE,"Basic";#N/A,#N/A,TRUE,"EXT-TABLE";#N/A,#N/A,TRUE,"STEEL";#N/A,#N/A,TRUE,"INT-Table";#N/A,#N/A,TRUE,"STEEL";#N/A,#N/A,TRUE,"Door"}</definedName>
    <definedName name="Furniture_1_1_3" hidden="1">{#N/A,#N/A,TRUE,"Basic";#N/A,#N/A,TRUE,"EXT-TABLE";#N/A,#N/A,TRUE,"STEEL";#N/A,#N/A,TRUE,"INT-Table";#N/A,#N/A,TRUE,"STEEL";#N/A,#N/A,TRUE,"Door"}</definedName>
    <definedName name="Furniture_1_1_4" hidden="1">{#N/A,#N/A,TRUE,"Basic";#N/A,#N/A,TRUE,"EXT-TABLE";#N/A,#N/A,TRUE,"STEEL";#N/A,#N/A,TRUE,"INT-Table";#N/A,#N/A,TRUE,"STEEL";#N/A,#N/A,TRUE,"Door"}</definedName>
    <definedName name="Furniture_1_1_5" hidden="1">{#N/A,#N/A,TRUE,"Basic";#N/A,#N/A,TRUE,"EXT-TABLE";#N/A,#N/A,TRUE,"STEEL";#N/A,#N/A,TRUE,"INT-Table";#N/A,#N/A,TRUE,"STEEL";#N/A,#N/A,TRUE,"Door"}</definedName>
    <definedName name="Furniture_1_2" hidden="1">{#N/A,#N/A,TRUE,"Basic";#N/A,#N/A,TRUE,"EXT-TABLE";#N/A,#N/A,TRUE,"STEEL";#N/A,#N/A,TRUE,"INT-Table";#N/A,#N/A,TRUE,"STEEL";#N/A,#N/A,TRUE,"Door"}</definedName>
    <definedName name="Furniture_1_2_1" hidden="1">{#N/A,#N/A,TRUE,"Basic";#N/A,#N/A,TRUE,"EXT-TABLE";#N/A,#N/A,TRUE,"STEEL";#N/A,#N/A,TRUE,"INT-Table";#N/A,#N/A,TRUE,"STEEL";#N/A,#N/A,TRUE,"Door"}</definedName>
    <definedName name="Furniture_1_2_2" hidden="1">{#N/A,#N/A,TRUE,"Basic";#N/A,#N/A,TRUE,"EXT-TABLE";#N/A,#N/A,TRUE,"STEEL";#N/A,#N/A,TRUE,"INT-Table";#N/A,#N/A,TRUE,"STEEL";#N/A,#N/A,TRUE,"Door"}</definedName>
    <definedName name="Furniture_1_2_3" hidden="1">{#N/A,#N/A,TRUE,"Basic";#N/A,#N/A,TRUE,"EXT-TABLE";#N/A,#N/A,TRUE,"STEEL";#N/A,#N/A,TRUE,"INT-Table";#N/A,#N/A,TRUE,"STEEL";#N/A,#N/A,TRUE,"Door"}</definedName>
    <definedName name="Furniture_1_2_4" hidden="1">{#N/A,#N/A,TRUE,"Basic";#N/A,#N/A,TRUE,"EXT-TABLE";#N/A,#N/A,TRUE,"STEEL";#N/A,#N/A,TRUE,"INT-Table";#N/A,#N/A,TRUE,"STEEL";#N/A,#N/A,TRUE,"Door"}</definedName>
    <definedName name="Furniture_1_2_5" hidden="1">{#N/A,#N/A,TRUE,"Basic";#N/A,#N/A,TRUE,"EXT-TABLE";#N/A,#N/A,TRUE,"STEEL";#N/A,#N/A,TRUE,"INT-Table";#N/A,#N/A,TRUE,"STEEL";#N/A,#N/A,TRUE,"Door"}</definedName>
    <definedName name="Furniture_1_3" hidden="1">{#N/A,#N/A,TRUE,"Basic";#N/A,#N/A,TRUE,"EXT-TABLE";#N/A,#N/A,TRUE,"STEEL";#N/A,#N/A,TRUE,"INT-Table";#N/A,#N/A,TRUE,"STEEL";#N/A,#N/A,TRUE,"Door"}</definedName>
    <definedName name="Furniture_1_4" hidden="1">{#N/A,#N/A,TRUE,"Basic";#N/A,#N/A,TRUE,"EXT-TABLE";#N/A,#N/A,TRUE,"STEEL";#N/A,#N/A,TRUE,"INT-Table";#N/A,#N/A,TRUE,"STEEL";#N/A,#N/A,TRUE,"Door"}</definedName>
    <definedName name="Furniture_1_5" hidden="1">{#N/A,#N/A,TRUE,"Basic";#N/A,#N/A,TRUE,"EXT-TABLE";#N/A,#N/A,TRUE,"STEEL";#N/A,#N/A,TRUE,"INT-Table";#N/A,#N/A,TRUE,"STEEL";#N/A,#N/A,TRUE,"Door"}</definedName>
    <definedName name="Furniture_2" hidden="1">{#N/A,#N/A,TRUE,"Basic";#N/A,#N/A,TRUE,"EXT-TABLE";#N/A,#N/A,TRUE,"STEEL";#N/A,#N/A,TRUE,"INT-Table";#N/A,#N/A,TRUE,"STEEL";#N/A,#N/A,TRUE,"Door"}</definedName>
    <definedName name="Furniture_2_1" hidden="1">{#N/A,#N/A,TRUE,"Basic";#N/A,#N/A,TRUE,"EXT-TABLE";#N/A,#N/A,TRUE,"STEEL";#N/A,#N/A,TRUE,"INT-Table";#N/A,#N/A,TRUE,"STEEL";#N/A,#N/A,TRUE,"Door"}</definedName>
    <definedName name="Furniture_2_1_1" hidden="1">{#N/A,#N/A,TRUE,"Basic";#N/A,#N/A,TRUE,"EXT-TABLE";#N/A,#N/A,TRUE,"STEEL";#N/A,#N/A,TRUE,"INT-Table";#N/A,#N/A,TRUE,"STEEL";#N/A,#N/A,TRUE,"Door"}</definedName>
    <definedName name="Furniture_2_1_2" hidden="1">{#N/A,#N/A,TRUE,"Basic";#N/A,#N/A,TRUE,"EXT-TABLE";#N/A,#N/A,TRUE,"STEEL";#N/A,#N/A,TRUE,"INT-Table";#N/A,#N/A,TRUE,"STEEL";#N/A,#N/A,TRUE,"Door"}</definedName>
    <definedName name="Furniture_2_1_3" hidden="1">{#N/A,#N/A,TRUE,"Basic";#N/A,#N/A,TRUE,"EXT-TABLE";#N/A,#N/A,TRUE,"STEEL";#N/A,#N/A,TRUE,"INT-Table";#N/A,#N/A,TRUE,"STEEL";#N/A,#N/A,TRUE,"Door"}</definedName>
    <definedName name="Furniture_2_1_4" hidden="1">{#N/A,#N/A,TRUE,"Basic";#N/A,#N/A,TRUE,"EXT-TABLE";#N/A,#N/A,TRUE,"STEEL";#N/A,#N/A,TRUE,"INT-Table";#N/A,#N/A,TRUE,"STEEL";#N/A,#N/A,TRUE,"Door"}</definedName>
    <definedName name="Furniture_2_1_5" hidden="1">{#N/A,#N/A,TRUE,"Basic";#N/A,#N/A,TRUE,"EXT-TABLE";#N/A,#N/A,TRUE,"STEEL";#N/A,#N/A,TRUE,"INT-Table";#N/A,#N/A,TRUE,"STEEL";#N/A,#N/A,TRUE,"Door"}</definedName>
    <definedName name="Furniture_2_2" hidden="1">{#N/A,#N/A,TRUE,"Basic";#N/A,#N/A,TRUE,"EXT-TABLE";#N/A,#N/A,TRUE,"STEEL";#N/A,#N/A,TRUE,"INT-Table";#N/A,#N/A,TRUE,"STEEL";#N/A,#N/A,TRUE,"Door"}</definedName>
    <definedName name="Furniture_2_2_1" hidden="1">{#N/A,#N/A,TRUE,"Basic";#N/A,#N/A,TRUE,"EXT-TABLE";#N/A,#N/A,TRUE,"STEEL";#N/A,#N/A,TRUE,"INT-Table";#N/A,#N/A,TRUE,"STEEL";#N/A,#N/A,TRUE,"Door"}</definedName>
    <definedName name="Furniture_2_2_2" hidden="1">{#N/A,#N/A,TRUE,"Basic";#N/A,#N/A,TRUE,"EXT-TABLE";#N/A,#N/A,TRUE,"STEEL";#N/A,#N/A,TRUE,"INT-Table";#N/A,#N/A,TRUE,"STEEL";#N/A,#N/A,TRUE,"Door"}</definedName>
    <definedName name="Furniture_2_2_3" hidden="1">{#N/A,#N/A,TRUE,"Basic";#N/A,#N/A,TRUE,"EXT-TABLE";#N/A,#N/A,TRUE,"STEEL";#N/A,#N/A,TRUE,"INT-Table";#N/A,#N/A,TRUE,"STEEL";#N/A,#N/A,TRUE,"Door"}</definedName>
    <definedName name="Furniture_2_2_4" hidden="1">{#N/A,#N/A,TRUE,"Basic";#N/A,#N/A,TRUE,"EXT-TABLE";#N/A,#N/A,TRUE,"STEEL";#N/A,#N/A,TRUE,"INT-Table";#N/A,#N/A,TRUE,"STEEL";#N/A,#N/A,TRUE,"Door"}</definedName>
    <definedName name="Furniture_2_2_5" hidden="1">{#N/A,#N/A,TRUE,"Basic";#N/A,#N/A,TRUE,"EXT-TABLE";#N/A,#N/A,TRUE,"STEEL";#N/A,#N/A,TRUE,"INT-Table";#N/A,#N/A,TRUE,"STEEL";#N/A,#N/A,TRUE,"Door"}</definedName>
    <definedName name="Furniture_2_3" hidden="1">{#N/A,#N/A,TRUE,"Basic";#N/A,#N/A,TRUE,"EXT-TABLE";#N/A,#N/A,TRUE,"STEEL";#N/A,#N/A,TRUE,"INT-Table";#N/A,#N/A,TRUE,"STEEL";#N/A,#N/A,TRUE,"Door"}</definedName>
    <definedName name="Furniture_2_4" hidden="1">{#N/A,#N/A,TRUE,"Basic";#N/A,#N/A,TRUE,"EXT-TABLE";#N/A,#N/A,TRUE,"STEEL";#N/A,#N/A,TRUE,"INT-Table";#N/A,#N/A,TRUE,"STEEL";#N/A,#N/A,TRUE,"Door"}</definedName>
    <definedName name="Furniture_2_5" hidden="1">{#N/A,#N/A,TRUE,"Basic";#N/A,#N/A,TRUE,"EXT-TABLE";#N/A,#N/A,TRUE,"STEEL";#N/A,#N/A,TRUE,"INT-Table";#N/A,#N/A,TRUE,"STEEL";#N/A,#N/A,TRUE,"Door"}</definedName>
    <definedName name="Furniture_3" hidden="1">{#N/A,#N/A,TRUE,"Basic";#N/A,#N/A,TRUE,"EXT-TABLE";#N/A,#N/A,TRUE,"STEEL";#N/A,#N/A,TRUE,"INT-Table";#N/A,#N/A,TRUE,"STEEL";#N/A,#N/A,TRUE,"Door"}</definedName>
    <definedName name="Furniture_3_1" hidden="1">{#N/A,#N/A,TRUE,"Basic";#N/A,#N/A,TRUE,"EXT-TABLE";#N/A,#N/A,TRUE,"STEEL";#N/A,#N/A,TRUE,"INT-Table";#N/A,#N/A,TRUE,"STEEL";#N/A,#N/A,TRUE,"Door"}</definedName>
    <definedName name="Furniture_3_1_1" hidden="1">{#N/A,#N/A,TRUE,"Basic";#N/A,#N/A,TRUE,"EXT-TABLE";#N/A,#N/A,TRUE,"STEEL";#N/A,#N/A,TRUE,"INT-Table";#N/A,#N/A,TRUE,"STEEL";#N/A,#N/A,TRUE,"Door"}</definedName>
    <definedName name="Furniture_3_1_2" hidden="1">{#N/A,#N/A,TRUE,"Basic";#N/A,#N/A,TRUE,"EXT-TABLE";#N/A,#N/A,TRUE,"STEEL";#N/A,#N/A,TRUE,"INT-Table";#N/A,#N/A,TRUE,"STEEL";#N/A,#N/A,TRUE,"Door"}</definedName>
    <definedName name="Furniture_3_1_3" hidden="1">{#N/A,#N/A,TRUE,"Basic";#N/A,#N/A,TRUE,"EXT-TABLE";#N/A,#N/A,TRUE,"STEEL";#N/A,#N/A,TRUE,"INT-Table";#N/A,#N/A,TRUE,"STEEL";#N/A,#N/A,TRUE,"Door"}</definedName>
    <definedName name="Furniture_3_1_4" hidden="1">{#N/A,#N/A,TRUE,"Basic";#N/A,#N/A,TRUE,"EXT-TABLE";#N/A,#N/A,TRUE,"STEEL";#N/A,#N/A,TRUE,"INT-Table";#N/A,#N/A,TRUE,"STEEL";#N/A,#N/A,TRUE,"Door"}</definedName>
    <definedName name="Furniture_3_1_5" hidden="1">{#N/A,#N/A,TRUE,"Basic";#N/A,#N/A,TRUE,"EXT-TABLE";#N/A,#N/A,TRUE,"STEEL";#N/A,#N/A,TRUE,"INT-Table";#N/A,#N/A,TRUE,"STEEL";#N/A,#N/A,TRUE,"Door"}</definedName>
    <definedName name="Furniture_3_2" hidden="1">{#N/A,#N/A,TRUE,"Basic";#N/A,#N/A,TRUE,"EXT-TABLE";#N/A,#N/A,TRUE,"STEEL";#N/A,#N/A,TRUE,"INT-Table";#N/A,#N/A,TRUE,"STEEL";#N/A,#N/A,TRUE,"Door"}</definedName>
    <definedName name="Furniture_3_2_1" hidden="1">{#N/A,#N/A,TRUE,"Basic";#N/A,#N/A,TRUE,"EXT-TABLE";#N/A,#N/A,TRUE,"STEEL";#N/A,#N/A,TRUE,"INT-Table";#N/A,#N/A,TRUE,"STEEL";#N/A,#N/A,TRUE,"Door"}</definedName>
    <definedName name="Furniture_3_2_2" hidden="1">{#N/A,#N/A,TRUE,"Basic";#N/A,#N/A,TRUE,"EXT-TABLE";#N/A,#N/A,TRUE,"STEEL";#N/A,#N/A,TRUE,"INT-Table";#N/A,#N/A,TRUE,"STEEL";#N/A,#N/A,TRUE,"Door"}</definedName>
    <definedName name="Furniture_3_2_3" hidden="1">{#N/A,#N/A,TRUE,"Basic";#N/A,#N/A,TRUE,"EXT-TABLE";#N/A,#N/A,TRUE,"STEEL";#N/A,#N/A,TRUE,"INT-Table";#N/A,#N/A,TRUE,"STEEL";#N/A,#N/A,TRUE,"Door"}</definedName>
    <definedName name="Furniture_3_2_4" hidden="1">{#N/A,#N/A,TRUE,"Basic";#N/A,#N/A,TRUE,"EXT-TABLE";#N/A,#N/A,TRUE,"STEEL";#N/A,#N/A,TRUE,"INT-Table";#N/A,#N/A,TRUE,"STEEL";#N/A,#N/A,TRUE,"Door"}</definedName>
    <definedName name="Furniture_3_2_5" hidden="1">{#N/A,#N/A,TRUE,"Basic";#N/A,#N/A,TRUE,"EXT-TABLE";#N/A,#N/A,TRUE,"STEEL";#N/A,#N/A,TRUE,"INT-Table";#N/A,#N/A,TRUE,"STEEL";#N/A,#N/A,TRUE,"Door"}</definedName>
    <definedName name="Furniture_3_3" hidden="1">{#N/A,#N/A,TRUE,"Basic";#N/A,#N/A,TRUE,"EXT-TABLE";#N/A,#N/A,TRUE,"STEEL";#N/A,#N/A,TRUE,"INT-Table";#N/A,#N/A,TRUE,"STEEL";#N/A,#N/A,TRUE,"Door"}</definedName>
    <definedName name="Furniture_3_4" hidden="1">{#N/A,#N/A,TRUE,"Basic";#N/A,#N/A,TRUE,"EXT-TABLE";#N/A,#N/A,TRUE,"STEEL";#N/A,#N/A,TRUE,"INT-Table";#N/A,#N/A,TRUE,"STEEL";#N/A,#N/A,TRUE,"Door"}</definedName>
    <definedName name="Furniture_3_5" hidden="1">{#N/A,#N/A,TRUE,"Basic";#N/A,#N/A,TRUE,"EXT-TABLE";#N/A,#N/A,TRUE,"STEEL";#N/A,#N/A,TRUE,"INT-Table";#N/A,#N/A,TRUE,"STEEL";#N/A,#N/A,TRUE,"Door"}</definedName>
    <definedName name="Furniture_4" hidden="1">{#N/A,#N/A,TRUE,"Basic";#N/A,#N/A,TRUE,"EXT-TABLE";#N/A,#N/A,TRUE,"STEEL";#N/A,#N/A,TRUE,"INT-Table";#N/A,#N/A,TRUE,"STEEL";#N/A,#N/A,TRUE,"Door"}</definedName>
    <definedName name="Furniture_4_1" hidden="1">{#N/A,#N/A,TRUE,"Basic";#N/A,#N/A,TRUE,"EXT-TABLE";#N/A,#N/A,TRUE,"STEEL";#N/A,#N/A,TRUE,"INT-Table";#N/A,#N/A,TRUE,"STEEL";#N/A,#N/A,TRUE,"Door"}</definedName>
    <definedName name="Furniture_4_1_1" hidden="1">{#N/A,#N/A,TRUE,"Basic";#N/A,#N/A,TRUE,"EXT-TABLE";#N/A,#N/A,TRUE,"STEEL";#N/A,#N/A,TRUE,"INT-Table";#N/A,#N/A,TRUE,"STEEL";#N/A,#N/A,TRUE,"Door"}</definedName>
    <definedName name="Furniture_4_1_2" hidden="1">{#N/A,#N/A,TRUE,"Basic";#N/A,#N/A,TRUE,"EXT-TABLE";#N/A,#N/A,TRUE,"STEEL";#N/A,#N/A,TRUE,"INT-Table";#N/A,#N/A,TRUE,"STEEL";#N/A,#N/A,TRUE,"Door"}</definedName>
    <definedName name="Furniture_4_1_3" hidden="1">{#N/A,#N/A,TRUE,"Basic";#N/A,#N/A,TRUE,"EXT-TABLE";#N/A,#N/A,TRUE,"STEEL";#N/A,#N/A,TRUE,"INT-Table";#N/A,#N/A,TRUE,"STEEL";#N/A,#N/A,TRUE,"Door"}</definedName>
    <definedName name="Furniture_4_1_4" hidden="1">{#N/A,#N/A,TRUE,"Basic";#N/A,#N/A,TRUE,"EXT-TABLE";#N/A,#N/A,TRUE,"STEEL";#N/A,#N/A,TRUE,"INT-Table";#N/A,#N/A,TRUE,"STEEL";#N/A,#N/A,TRUE,"Door"}</definedName>
    <definedName name="Furniture_4_1_5" hidden="1">{#N/A,#N/A,TRUE,"Basic";#N/A,#N/A,TRUE,"EXT-TABLE";#N/A,#N/A,TRUE,"STEEL";#N/A,#N/A,TRUE,"INT-Table";#N/A,#N/A,TRUE,"STEEL";#N/A,#N/A,TRUE,"Door"}</definedName>
    <definedName name="Furniture_4_2" hidden="1">{#N/A,#N/A,TRUE,"Basic";#N/A,#N/A,TRUE,"EXT-TABLE";#N/A,#N/A,TRUE,"STEEL";#N/A,#N/A,TRUE,"INT-Table";#N/A,#N/A,TRUE,"STEEL";#N/A,#N/A,TRUE,"Door"}</definedName>
    <definedName name="Furniture_4_2_1" hidden="1">{#N/A,#N/A,TRUE,"Basic";#N/A,#N/A,TRUE,"EXT-TABLE";#N/A,#N/A,TRUE,"STEEL";#N/A,#N/A,TRUE,"INT-Table";#N/A,#N/A,TRUE,"STEEL";#N/A,#N/A,TRUE,"Door"}</definedName>
    <definedName name="Furniture_4_2_2" hidden="1">{#N/A,#N/A,TRUE,"Basic";#N/A,#N/A,TRUE,"EXT-TABLE";#N/A,#N/A,TRUE,"STEEL";#N/A,#N/A,TRUE,"INT-Table";#N/A,#N/A,TRUE,"STEEL";#N/A,#N/A,TRUE,"Door"}</definedName>
    <definedName name="Furniture_4_2_3" hidden="1">{#N/A,#N/A,TRUE,"Basic";#N/A,#N/A,TRUE,"EXT-TABLE";#N/A,#N/A,TRUE,"STEEL";#N/A,#N/A,TRUE,"INT-Table";#N/A,#N/A,TRUE,"STEEL";#N/A,#N/A,TRUE,"Door"}</definedName>
    <definedName name="Furniture_4_2_4" hidden="1">{#N/A,#N/A,TRUE,"Basic";#N/A,#N/A,TRUE,"EXT-TABLE";#N/A,#N/A,TRUE,"STEEL";#N/A,#N/A,TRUE,"INT-Table";#N/A,#N/A,TRUE,"STEEL";#N/A,#N/A,TRUE,"Door"}</definedName>
    <definedName name="Furniture_4_2_5" hidden="1">{#N/A,#N/A,TRUE,"Basic";#N/A,#N/A,TRUE,"EXT-TABLE";#N/A,#N/A,TRUE,"STEEL";#N/A,#N/A,TRUE,"INT-Table";#N/A,#N/A,TRUE,"STEEL";#N/A,#N/A,TRUE,"Door"}</definedName>
    <definedName name="Furniture_4_3" hidden="1">{#N/A,#N/A,TRUE,"Basic";#N/A,#N/A,TRUE,"EXT-TABLE";#N/A,#N/A,TRUE,"STEEL";#N/A,#N/A,TRUE,"INT-Table";#N/A,#N/A,TRUE,"STEEL";#N/A,#N/A,TRUE,"Door"}</definedName>
    <definedName name="Furniture_4_4" hidden="1">{#N/A,#N/A,TRUE,"Basic";#N/A,#N/A,TRUE,"EXT-TABLE";#N/A,#N/A,TRUE,"STEEL";#N/A,#N/A,TRUE,"INT-Table";#N/A,#N/A,TRUE,"STEEL";#N/A,#N/A,TRUE,"Door"}</definedName>
    <definedName name="Furniture_4_5" hidden="1">{#N/A,#N/A,TRUE,"Basic";#N/A,#N/A,TRUE,"EXT-TABLE";#N/A,#N/A,TRUE,"STEEL";#N/A,#N/A,TRUE,"INT-Table";#N/A,#N/A,TRUE,"STEEL";#N/A,#N/A,TRUE,"Door"}</definedName>
    <definedName name="Furniture_5" hidden="1">{#N/A,#N/A,TRUE,"Basic";#N/A,#N/A,TRUE,"EXT-TABLE";#N/A,#N/A,TRUE,"STEEL";#N/A,#N/A,TRUE,"INT-Table";#N/A,#N/A,TRUE,"STEEL";#N/A,#N/A,TRUE,"Door"}</definedName>
    <definedName name="Furniture_5_1" hidden="1">{#N/A,#N/A,TRUE,"Basic";#N/A,#N/A,TRUE,"EXT-TABLE";#N/A,#N/A,TRUE,"STEEL";#N/A,#N/A,TRUE,"INT-Table";#N/A,#N/A,TRUE,"STEEL";#N/A,#N/A,TRUE,"Door"}</definedName>
    <definedName name="Furniture_5_1_1" hidden="1">{#N/A,#N/A,TRUE,"Basic";#N/A,#N/A,TRUE,"EXT-TABLE";#N/A,#N/A,TRUE,"STEEL";#N/A,#N/A,TRUE,"INT-Table";#N/A,#N/A,TRUE,"STEEL";#N/A,#N/A,TRUE,"Door"}</definedName>
    <definedName name="Furniture_5_1_2" hidden="1">{#N/A,#N/A,TRUE,"Basic";#N/A,#N/A,TRUE,"EXT-TABLE";#N/A,#N/A,TRUE,"STEEL";#N/A,#N/A,TRUE,"INT-Table";#N/A,#N/A,TRUE,"STEEL";#N/A,#N/A,TRUE,"Door"}</definedName>
    <definedName name="Furniture_5_1_3" hidden="1">{#N/A,#N/A,TRUE,"Basic";#N/A,#N/A,TRUE,"EXT-TABLE";#N/A,#N/A,TRUE,"STEEL";#N/A,#N/A,TRUE,"INT-Table";#N/A,#N/A,TRUE,"STEEL";#N/A,#N/A,TRUE,"Door"}</definedName>
    <definedName name="Furniture_5_1_4" hidden="1">{#N/A,#N/A,TRUE,"Basic";#N/A,#N/A,TRUE,"EXT-TABLE";#N/A,#N/A,TRUE,"STEEL";#N/A,#N/A,TRUE,"INT-Table";#N/A,#N/A,TRUE,"STEEL";#N/A,#N/A,TRUE,"Door"}</definedName>
    <definedName name="Furniture_5_1_5" hidden="1">{#N/A,#N/A,TRUE,"Basic";#N/A,#N/A,TRUE,"EXT-TABLE";#N/A,#N/A,TRUE,"STEEL";#N/A,#N/A,TRUE,"INT-Table";#N/A,#N/A,TRUE,"STEEL";#N/A,#N/A,TRUE,"Door"}</definedName>
    <definedName name="Furniture_5_2" hidden="1">{#N/A,#N/A,TRUE,"Basic";#N/A,#N/A,TRUE,"EXT-TABLE";#N/A,#N/A,TRUE,"STEEL";#N/A,#N/A,TRUE,"INT-Table";#N/A,#N/A,TRUE,"STEEL";#N/A,#N/A,TRUE,"Door"}</definedName>
    <definedName name="Furniture_5_2_1" hidden="1">{#N/A,#N/A,TRUE,"Basic";#N/A,#N/A,TRUE,"EXT-TABLE";#N/A,#N/A,TRUE,"STEEL";#N/A,#N/A,TRUE,"INT-Table";#N/A,#N/A,TRUE,"STEEL";#N/A,#N/A,TRUE,"Door"}</definedName>
    <definedName name="Furniture_5_2_2" hidden="1">{#N/A,#N/A,TRUE,"Basic";#N/A,#N/A,TRUE,"EXT-TABLE";#N/A,#N/A,TRUE,"STEEL";#N/A,#N/A,TRUE,"INT-Table";#N/A,#N/A,TRUE,"STEEL";#N/A,#N/A,TRUE,"Door"}</definedName>
    <definedName name="Furniture_5_2_3" hidden="1">{#N/A,#N/A,TRUE,"Basic";#N/A,#N/A,TRUE,"EXT-TABLE";#N/A,#N/A,TRUE,"STEEL";#N/A,#N/A,TRUE,"INT-Table";#N/A,#N/A,TRUE,"STEEL";#N/A,#N/A,TRUE,"Door"}</definedName>
    <definedName name="Furniture_5_2_4" hidden="1">{#N/A,#N/A,TRUE,"Basic";#N/A,#N/A,TRUE,"EXT-TABLE";#N/A,#N/A,TRUE,"STEEL";#N/A,#N/A,TRUE,"INT-Table";#N/A,#N/A,TRUE,"STEEL";#N/A,#N/A,TRUE,"Door"}</definedName>
    <definedName name="Furniture_5_2_5" hidden="1">{#N/A,#N/A,TRUE,"Basic";#N/A,#N/A,TRUE,"EXT-TABLE";#N/A,#N/A,TRUE,"STEEL";#N/A,#N/A,TRUE,"INT-Table";#N/A,#N/A,TRUE,"STEEL";#N/A,#N/A,TRUE,"Door"}</definedName>
    <definedName name="Furniture_5_3" hidden="1">{#N/A,#N/A,TRUE,"Basic";#N/A,#N/A,TRUE,"EXT-TABLE";#N/A,#N/A,TRUE,"STEEL";#N/A,#N/A,TRUE,"INT-Table";#N/A,#N/A,TRUE,"STEEL";#N/A,#N/A,TRUE,"Door"}</definedName>
    <definedName name="Furniture_5_4" hidden="1">{#N/A,#N/A,TRUE,"Basic";#N/A,#N/A,TRUE,"EXT-TABLE";#N/A,#N/A,TRUE,"STEEL";#N/A,#N/A,TRUE,"INT-Table";#N/A,#N/A,TRUE,"STEEL";#N/A,#N/A,TRUE,"Door"}</definedName>
    <definedName name="Furniture_5_5" hidden="1">{#N/A,#N/A,TRUE,"Basic";#N/A,#N/A,TRUE,"EXT-TABLE";#N/A,#N/A,TRUE,"STEEL";#N/A,#N/A,TRUE,"INT-Table";#N/A,#N/A,TRUE,"STEEL";#N/A,#N/A,TRUE,"Door"}</definedName>
    <definedName name="g">[0]!g</definedName>
    <definedName name="G_P_P">#N/A</definedName>
    <definedName name="GBBB" hidden="1">{#N/A,#N/A,FALSE,"CCTV"}</definedName>
    <definedName name="gbp">1.4664</definedName>
    <definedName name="GEMCO" hidden="1">#REF!</definedName>
    <definedName name="GFGFHGFHF" hidden="1">{#N/A,#N/A,FALSE,"토공2"}</definedName>
    <definedName name="gfhgh" hidden="1">{#N/A,#N/A,FALSE,"배수2"}</definedName>
    <definedName name="gfjgfh" hidden="1">{#N/A,#N/A,FALSE,"CCTV"}</definedName>
    <definedName name="gfjgfhfg" hidden="1">{#N/A,#N/A,FALSE,"CCTV"}</definedName>
    <definedName name="ggfhgfshgh" hidden="1">{#N/A,#N/A,FALSE,"포장2"}</definedName>
    <definedName name="ggggg">{"'장비'!$A$3:$M$12"}</definedName>
    <definedName name="ggggg_1">{"'장비'!$A$3:$M$12"}</definedName>
    <definedName name="ggggg_2">{"'장비'!$A$3:$M$12"}</definedName>
    <definedName name="ggggg_3">{"'장비'!$A$3:$M$12"}</definedName>
    <definedName name="ggggg_4">{"'장비'!$A$3:$M$12"}</definedName>
    <definedName name="ggggg_5">{"'장비'!$A$3:$M$12"}</definedName>
    <definedName name="GGGGGGGGGG">[0]!GGGGGGGGGG</definedName>
    <definedName name="ghgfh" hidden="1">{#N/A,#N/A,FALSE,"포장2"}</definedName>
    <definedName name="GHHHHHHHHHHHHHHHHHHHHH">[0]!GHHHHHHHHHHHHHHHHHHHHH</definedName>
    <definedName name="gid">{"'Sheet1'!$L$16"}</definedName>
    <definedName name="gid_1">{"'Sheet1'!$L$16"}</definedName>
    <definedName name="gid_2">{"'Sheet1'!$L$16"}</definedName>
    <definedName name="gid_3">{"'Sheet1'!$L$16"}</definedName>
    <definedName name="gid_4">{"'Sheet1'!$L$16"}</definedName>
    <definedName name="gid_5">{"'Sheet1'!$L$16"}</definedName>
    <definedName name="gj">{"'Sheet1'!$L$16"}</definedName>
    <definedName name="gj_1">{"'Sheet1'!$L$16"}</definedName>
    <definedName name="gj_2">{"'Sheet1'!$L$16"}</definedName>
    <definedName name="gj_3">{"'Sheet1'!$L$16"}</definedName>
    <definedName name="gj_4">{"'Sheet1'!$L$16"}</definedName>
    <definedName name="gj_5">{"'Sheet1'!$L$16"}</definedName>
    <definedName name="GJHGLI" hidden="1">{#N/A,#N/A,FALSE,"포장1";#N/A,#N/A,FALSE,"포장1"}</definedName>
    <definedName name="gkd">{"'Sheet1'!$L$16"}</definedName>
    <definedName name="gkd_1">{"'Sheet1'!$L$16"}</definedName>
    <definedName name="gkd_2">{"'Sheet1'!$L$16"}</definedName>
    <definedName name="gkd_3">{"'Sheet1'!$L$16"}</definedName>
    <definedName name="gkd_4">{"'Sheet1'!$L$16"}</definedName>
    <definedName name="gkd_5">{"'Sheet1'!$L$16"}</definedName>
    <definedName name="GLAND">{0,0,0,0;0,0,0,0;0,0,0,0;0,0,0,0;0,0,0,0;0,0,0,0}</definedName>
    <definedName name="GLAND_1">{0,0,0,0;0,0,0,0;0,0,0,0;0,0,0,0;0,0,0,0;0,0,0,0}</definedName>
    <definedName name="GLAND_2">{0,0,0,0;0,0,0,0;0,0,0,0;0,0,0,0;0,0,0,0;0,0,0,0}</definedName>
    <definedName name="GLAND_3">{0,0,0,0;0,0,0,0;0,0,0,0;0,0,0,0;0,0,0,0;0,0,0,0}</definedName>
    <definedName name="GLAND_4">{0,0,0,0;0,0,0,0;0,0,0,0;0,0,0,0;0,0,0,0;0,0,0,0}</definedName>
    <definedName name="GLAND_5">{0,0,0,0;0,0,0,0;0,0,0,0;0,0,0,0;0,0,0,0;0,0,0,0}</definedName>
    <definedName name="grew" hidden="1">#REF!</definedName>
    <definedName name="han" hidden="1">#REF!</definedName>
    <definedName name="hardwar" hidden="1">#REF!</definedName>
    <definedName name="hfdgfdg" hidden="1">{#N/A,#N/A,FALSE,"CCTV"}</definedName>
    <definedName name="hfjhhjj" hidden="1">{#N/A,#N/A,FALSE,"CCTV"}</definedName>
    <definedName name="hgd" hidden="1">{#N/A,#N/A,FALSE,"배수2"}</definedName>
    <definedName name="HGFSTAA" hidden="1">#REF!</definedName>
    <definedName name="hgjfgh" hidden="1">{#N/A,#N/A,FALSE,"CCTV"}</definedName>
    <definedName name="hgjgfhgh" hidden="1">{#N/A,#N/A,FALSE,"CCTV"}</definedName>
    <definedName name="hh" hidden="1">{#N/A,#N/A,FALSE,"CCTV"}</definedName>
    <definedName name="HHH" hidden="1">{#N/A,#N/A,TRUE,"Basic";#N/A,#N/A,TRUE,"EXT-TABLE";#N/A,#N/A,TRUE,"STEEL";#N/A,#N/A,TRUE,"INT-Table";#N/A,#N/A,TRUE,"STEEL";#N/A,#N/A,TRUE,"Door"}</definedName>
    <definedName name="HHH_1" hidden="1">{#N/A,#N/A,TRUE,"Basic";#N/A,#N/A,TRUE,"EXT-TABLE";#N/A,#N/A,TRUE,"STEEL";#N/A,#N/A,TRUE,"INT-Table";#N/A,#N/A,TRUE,"STEEL";#N/A,#N/A,TRUE,"Door"}</definedName>
    <definedName name="HHH_1_1" hidden="1">{#N/A,#N/A,TRUE,"Basic";#N/A,#N/A,TRUE,"EXT-TABLE";#N/A,#N/A,TRUE,"STEEL";#N/A,#N/A,TRUE,"INT-Table";#N/A,#N/A,TRUE,"STEEL";#N/A,#N/A,TRUE,"Door"}</definedName>
    <definedName name="HHH_1_1_1" hidden="1">{#N/A,#N/A,TRUE,"Basic";#N/A,#N/A,TRUE,"EXT-TABLE";#N/A,#N/A,TRUE,"STEEL";#N/A,#N/A,TRUE,"INT-Table";#N/A,#N/A,TRUE,"STEEL";#N/A,#N/A,TRUE,"Door"}</definedName>
    <definedName name="HHH_1_1_2" hidden="1">{#N/A,#N/A,TRUE,"Basic";#N/A,#N/A,TRUE,"EXT-TABLE";#N/A,#N/A,TRUE,"STEEL";#N/A,#N/A,TRUE,"INT-Table";#N/A,#N/A,TRUE,"STEEL";#N/A,#N/A,TRUE,"Door"}</definedName>
    <definedName name="HHH_1_1_3" hidden="1">{#N/A,#N/A,TRUE,"Basic";#N/A,#N/A,TRUE,"EXT-TABLE";#N/A,#N/A,TRUE,"STEEL";#N/A,#N/A,TRUE,"INT-Table";#N/A,#N/A,TRUE,"STEEL";#N/A,#N/A,TRUE,"Door"}</definedName>
    <definedName name="HHH_1_1_4" hidden="1">{#N/A,#N/A,TRUE,"Basic";#N/A,#N/A,TRUE,"EXT-TABLE";#N/A,#N/A,TRUE,"STEEL";#N/A,#N/A,TRUE,"INT-Table";#N/A,#N/A,TRUE,"STEEL";#N/A,#N/A,TRUE,"Door"}</definedName>
    <definedName name="HHH_1_1_5" hidden="1">{#N/A,#N/A,TRUE,"Basic";#N/A,#N/A,TRUE,"EXT-TABLE";#N/A,#N/A,TRUE,"STEEL";#N/A,#N/A,TRUE,"INT-Table";#N/A,#N/A,TRUE,"STEEL";#N/A,#N/A,TRUE,"Door"}</definedName>
    <definedName name="HHH_1_2" hidden="1">{#N/A,#N/A,TRUE,"Basic";#N/A,#N/A,TRUE,"EXT-TABLE";#N/A,#N/A,TRUE,"STEEL";#N/A,#N/A,TRUE,"INT-Table";#N/A,#N/A,TRUE,"STEEL";#N/A,#N/A,TRUE,"Door"}</definedName>
    <definedName name="HHH_1_2_1" hidden="1">{#N/A,#N/A,TRUE,"Basic";#N/A,#N/A,TRUE,"EXT-TABLE";#N/A,#N/A,TRUE,"STEEL";#N/A,#N/A,TRUE,"INT-Table";#N/A,#N/A,TRUE,"STEEL";#N/A,#N/A,TRUE,"Door"}</definedName>
    <definedName name="HHH_1_2_2" hidden="1">{#N/A,#N/A,TRUE,"Basic";#N/A,#N/A,TRUE,"EXT-TABLE";#N/A,#N/A,TRUE,"STEEL";#N/A,#N/A,TRUE,"INT-Table";#N/A,#N/A,TRUE,"STEEL";#N/A,#N/A,TRUE,"Door"}</definedName>
    <definedName name="HHH_1_2_3" hidden="1">{#N/A,#N/A,TRUE,"Basic";#N/A,#N/A,TRUE,"EXT-TABLE";#N/A,#N/A,TRUE,"STEEL";#N/A,#N/A,TRUE,"INT-Table";#N/A,#N/A,TRUE,"STEEL";#N/A,#N/A,TRUE,"Door"}</definedName>
    <definedName name="HHH_1_2_4" hidden="1">{#N/A,#N/A,TRUE,"Basic";#N/A,#N/A,TRUE,"EXT-TABLE";#N/A,#N/A,TRUE,"STEEL";#N/A,#N/A,TRUE,"INT-Table";#N/A,#N/A,TRUE,"STEEL";#N/A,#N/A,TRUE,"Door"}</definedName>
    <definedName name="HHH_1_2_5" hidden="1">{#N/A,#N/A,TRUE,"Basic";#N/A,#N/A,TRUE,"EXT-TABLE";#N/A,#N/A,TRUE,"STEEL";#N/A,#N/A,TRUE,"INT-Table";#N/A,#N/A,TRUE,"STEEL";#N/A,#N/A,TRUE,"Door"}</definedName>
    <definedName name="HHH_1_3" hidden="1">{#N/A,#N/A,TRUE,"Basic";#N/A,#N/A,TRUE,"EXT-TABLE";#N/A,#N/A,TRUE,"STEEL";#N/A,#N/A,TRUE,"INT-Table";#N/A,#N/A,TRUE,"STEEL";#N/A,#N/A,TRUE,"Door"}</definedName>
    <definedName name="HHH_1_4" hidden="1">{#N/A,#N/A,TRUE,"Basic";#N/A,#N/A,TRUE,"EXT-TABLE";#N/A,#N/A,TRUE,"STEEL";#N/A,#N/A,TRUE,"INT-Table";#N/A,#N/A,TRUE,"STEEL";#N/A,#N/A,TRUE,"Door"}</definedName>
    <definedName name="HHH_1_5" hidden="1">{#N/A,#N/A,TRUE,"Basic";#N/A,#N/A,TRUE,"EXT-TABLE";#N/A,#N/A,TRUE,"STEEL";#N/A,#N/A,TRUE,"INT-Table";#N/A,#N/A,TRUE,"STEEL";#N/A,#N/A,TRUE,"Door"}</definedName>
    <definedName name="HHH_2" hidden="1">{#N/A,#N/A,TRUE,"Basic";#N/A,#N/A,TRUE,"EXT-TABLE";#N/A,#N/A,TRUE,"STEEL";#N/A,#N/A,TRUE,"INT-Table";#N/A,#N/A,TRUE,"STEEL";#N/A,#N/A,TRUE,"Door"}</definedName>
    <definedName name="HHH_2_1" hidden="1">{#N/A,#N/A,TRUE,"Basic";#N/A,#N/A,TRUE,"EXT-TABLE";#N/A,#N/A,TRUE,"STEEL";#N/A,#N/A,TRUE,"INT-Table";#N/A,#N/A,TRUE,"STEEL";#N/A,#N/A,TRUE,"Door"}</definedName>
    <definedName name="HHH_2_1_1" hidden="1">{#N/A,#N/A,TRUE,"Basic";#N/A,#N/A,TRUE,"EXT-TABLE";#N/A,#N/A,TRUE,"STEEL";#N/A,#N/A,TRUE,"INT-Table";#N/A,#N/A,TRUE,"STEEL";#N/A,#N/A,TRUE,"Door"}</definedName>
    <definedName name="HHH_2_1_2" hidden="1">{#N/A,#N/A,TRUE,"Basic";#N/A,#N/A,TRUE,"EXT-TABLE";#N/A,#N/A,TRUE,"STEEL";#N/A,#N/A,TRUE,"INT-Table";#N/A,#N/A,TRUE,"STEEL";#N/A,#N/A,TRUE,"Door"}</definedName>
    <definedName name="HHH_2_1_3" hidden="1">{#N/A,#N/A,TRUE,"Basic";#N/A,#N/A,TRUE,"EXT-TABLE";#N/A,#N/A,TRUE,"STEEL";#N/A,#N/A,TRUE,"INT-Table";#N/A,#N/A,TRUE,"STEEL";#N/A,#N/A,TRUE,"Door"}</definedName>
    <definedName name="HHH_2_1_4" hidden="1">{#N/A,#N/A,TRUE,"Basic";#N/A,#N/A,TRUE,"EXT-TABLE";#N/A,#N/A,TRUE,"STEEL";#N/A,#N/A,TRUE,"INT-Table";#N/A,#N/A,TRUE,"STEEL";#N/A,#N/A,TRUE,"Door"}</definedName>
    <definedName name="HHH_2_1_5" hidden="1">{#N/A,#N/A,TRUE,"Basic";#N/A,#N/A,TRUE,"EXT-TABLE";#N/A,#N/A,TRUE,"STEEL";#N/A,#N/A,TRUE,"INT-Table";#N/A,#N/A,TRUE,"STEEL";#N/A,#N/A,TRUE,"Door"}</definedName>
    <definedName name="HHH_2_2" hidden="1">{#N/A,#N/A,TRUE,"Basic";#N/A,#N/A,TRUE,"EXT-TABLE";#N/A,#N/A,TRUE,"STEEL";#N/A,#N/A,TRUE,"INT-Table";#N/A,#N/A,TRUE,"STEEL";#N/A,#N/A,TRUE,"Door"}</definedName>
    <definedName name="HHH_2_2_1" hidden="1">{#N/A,#N/A,TRUE,"Basic";#N/A,#N/A,TRUE,"EXT-TABLE";#N/A,#N/A,TRUE,"STEEL";#N/A,#N/A,TRUE,"INT-Table";#N/A,#N/A,TRUE,"STEEL";#N/A,#N/A,TRUE,"Door"}</definedName>
    <definedName name="HHH_2_2_2" hidden="1">{#N/A,#N/A,TRUE,"Basic";#N/A,#N/A,TRUE,"EXT-TABLE";#N/A,#N/A,TRUE,"STEEL";#N/A,#N/A,TRUE,"INT-Table";#N/A,#N/A,TRUE,"STEEL";#N/A,#N/A,TRUE,"Door"}</definedName>
    <definedName name="HHH_2_2_3" hidden="1">{#N/A,#N/A,TRUE,"Basic";#N/A,#N/A,TRUE,"EXT-TABLE";#N/A,#N/A,TRUE,"STEEL";#N/A,#N/A,TRUE,"INT-Table";#N/A,#N/A,TRUE,"STEEL";#N/A,#N/A,TRUE,"Door"}</definedName>
    <definedName name="HHH_2_2_4" hidden="1">{#N/A,#N/A,TRUE,"Basic";#N/A,#N/A,TRUE,"EXT-TABLE";#N/A,#N/A,TRUE,"STEEL";#N/A,#N/A,TRUE,"INT-Table";#N/A,#N/A,TRUE,"STEEL";#N/A,#N/A,TRUE,"Door"}</definedName>
    <definedName name="HHH_2_2_5" hidden="1">{#N/A,#N/A,TRUE,"Basic";#N/A,#N/A,TRUE,"EXT-TABLE";#N/A,#N/A,TRUE,"STEEL";#N/A,#N/A,TRUE,"INT-Table";#N/A,#N/A,TRUE,"STEEL";#N/A,#N/A,TRUE,"Door"}</definedName>
    <definedName name="HHH_2_3" hidden="1">{#N/A,#N/A,TRUE,"Basic";#N/A,#N/A,TRUE,"EXT-TABLE";#N/A,#N/A,TRUE,"STEEL";#N/A,#N/A,TRUE,"INT-Table";#N/A,#N/A,TRUE,"STEEL";#N/A,#N/A,TRUE,"Door"}</definedName>
    <definedName name="HHH_2_4" hidden="1">{#N/A,#N/A,TRUE,"Basic";#N/A,#N/A,TRUE,"EXT-TABLE";#N/A,#N/A,TRUE,"STEEL";#N/A,#N/A,TRUE,"INT-Table";#N/A,#N/A,TRUE,"STEEL";#N/A,#N/A,TRUE,"Door"}</definedName>
    <definedName name="HHH_2_5" hidden="1">{#N/A,#N/A,TRUE,"Basic";#N/A,#N/A,TRUE,"EXT-TABLE";#N/A,#N/A,TRUE,"STEEL";#N/A,#N/A,TRUE,"INT-Table";#N/A,#N/A,TRUE,"STEEL";#N/A,#N/A,TRUE,"Door"}</definedName>
    <definedName name="HHH_3" hidden="1">{#N/A,#N/A,TRUE,"Basic";#N/A,#N/A,TRUE,"EXT-TABLE";#N/A,#N/A,TRUE,"STEEL";#N/A,#N/A,TRUE,"INT-Table";#N/A,#N/A,TRUE,"STEEL";#N/A,#N/A,TRUE,"Door"}</definedName>
    <definedName name="HHH_3_1" hidden="1">{#N/A,#N/A,TRUE,"Basic";#N/A,#N/A,TRUE,"EXT-TABLE";#N/A,#N/A,TRUE,"STEEL";#N/A,#N/A,TRUE,"INT-Table";#N/A,#N/A,TRUE,"STEEL";#N/A,#N/A,TRUE,"Door"}</definedName>
    <definedName name="HHH_3_1_1" hidden="1">{#N/A,#N/A,TRUE,"Basic";#N/A,#N/A,TRUE,"EXT-TABLE";#N/A,#N/A,TRUE,"STEEL";#N/A,#N/A,TRUE,"INT-Table";#N/A,#N/A,TRUE,"STEEL";#N/A,#N/A,TRUE,"Door"}</definedName>
    <definedName name="HHH_3_1_2" hidden="1">{#N/A,#N/A,TRUE,"Basic";#N/A,#N/A,TRUE,"EXT-TABLE";#N/A,#N/A,TRUE,"STEEL";#N/A,#N/A,TRUE,"INT-Table";#N/A,#N/A,TRUE,"STEEL";#N/A,#N/A,TRUE,"Door"}</definedName>
    <definedName name="HHH_3_1_3" hidden="1">{#N/A,#N/A,TRUE,"Basic";#N/A,#N/A,TRUE,"EXT-TABLE";#N/A,#N/A,TRUE,"STEEL";#N/A,#N/A,TRUE,"INT-Table";#N/A,#N/A,TRUE,"STEEL";#N/A,#N/A,TRUE,"Door"}</definedName>
    <definedName name="HHH_3_1_4" hidden="1">{#N/A,#N/A,TRUE,"Basic";#N/A,#N/A,TRUE,"EXT-TABLE";#N/A,#N/A,TRUE,"STEEL";#N/A,#N/A,TRUE,"INT-Table";#N/A,#N/A,TRUE,"STEEL";#N/A,#N/A,TRUE,"Door"}</definedName>
    <definedName name="HHH_3_1_5" hidden="1">{#N/A,#N/A,TRUE,"Basic";#N/A,#N/A,TRUE,"EXT-TABLE";#N/A,#N/A,TRUE,"STEEL";#N/A,#N/A,TRUE,"INT-Table";#N/A,#N/A,TRUE,"STEEL";#N/A,#N/A,TRUE,"Door"}</definedName>
    <definedName name="HHH_3_2" hidden="1">{#N/A,#N/A,TRUE,"Basic";#N/A,#N/A,TRUE,"EXT-TABLE";#N/A,#N/A,TRUE,"STEEL";#N/A,#N/A,TRUE,"INT-Table";#N/A,#N/A,TRUE,"STEEL";#N/A,#N/A,TRUE,"Door"}</definedName>
    <definedName name="HHH_3_2_1" hidden="1">{#N/A,#N/A,TRUE,"Basic";#N/A,#N/A,TRUE,"EXT-TABLE";#N/A,#N/A,TRUE,"STEEL";#N/A,#N/A,TRUE,"INT-Table";#N/A,#N/A,TRUE,"STEEL";#N/A,#N/A,TRUE,"Door"}</definedName>
    <definedName name="HHH_3_2_2" hidden="1">{#N/A,#N/A,TRUE,"Basic";#N/A,#N/A,TRUE,"EXT-TABLE";#N/A,#N/A,TRUE,"STEEL";#N/A,#N/A,TRUE,"INT-Table";#N/A,#N/A,TRUE,"STEEL";#N/A,#N/A,TRUE,"Door"}</definedName>
    <definedName name="HHH_3_2_3" hidden="1">{#N/A,#N/A,TRUE,"Basic";#N/A,#N/A,TRUE,"EXT-TABLE";#N/A,#N/A,TRUE,"STEEL";#N/A,#N/A,TRUE,"INT-Table";#N/A,#N/A,TRUE,"STEEL";#N/A,#N/A,TRUE,"Door"}</definedName>
    <definedName name="HHH_3_2_4" hidden="1">{#N/A,#N/A,TRUE,"Basic";#N/A,#N/A,TRUE,"EXT-TABLE";#N/A,#N/A,TRUE,"STEEL";#N/A,#N/A,TRUE,"INT-Table";#N/A,#N/A,TRUE,"STEEL";#N/A,#N/A,TRUE,"Door"}</definedName>
    <definedName name="HHH_3_2_5" hidden="1">{#N/A,#N/A,TRUE,"Basic";#N/A,#N/A,TRUE,"EXT-TABLE";#N/A,#N/A,TRUE,"STEEL";#N/A,#N/A,TRUE,"INT-Table";#N/A,#N/A,TRUE,"STEEL";#N/A,#N/A,TRUE,"Door"}</definedName>
    <definedName name="HHH_3_3" hidden="1">{#N/A,#N/A,TRUE,"Basic";#N/A,#N/A,TRUE,"EXT-TABLE";#N/A,#N/A,TRUE,"STEEL";#N/A,#N/A,TRUE,"INT-Table";#N/A,#N/A,TRUE,"STEEL";#N/A,#N/A,TRUE,"Door"}</definedName>
    <definedName name="HHH_3_4" hidden="1">{#N/A,#N/A,TRUE,"Basic";#N/A,#N/A,TRUE,"EXT-TABLE";#N/A,#N/A,TRUE,"STEEL";#N/A,#N/A,TRUE,"INT-Table";#N/A,#N/A,TRUE,"STEEL";#N/A,#N/A,TRUE,"Door"}</definedName>
    <definedName name="HHH_3_5" hidden="1">{#N/A,#N/A,TRUE,"Basic";#N/A,#N/A,TRUE,"EXT-TABLE";#N/A,#N/A,TRUE,"STEEL";#N/A,#N/A,TRUE,"INT-Table";#N/A,#N/A,TRUE,"STEEL";#N/A,#N/A,TRUE,"Door"}</definedName>
    <definedName name="HHH_4" hidden="1">{#N/A,#N/A,TRUE,"Basic";#N/A,#N/A,TRUE,"EXT-TABLE";#N/A,#N/A,TRUE,"STEEL";#N/A,#N/A,TRUE,"INT-Table";#N/A,#N/A,TRUE,"STEEL";#N/A,#N/A,TRUE,"Door"}</definedName>
    <definedName name="HHH_4_1" hidden="1">{#N/A,#N/A,TRUE,"Basic";#N/A,#N/A,TRUE,"EXT-TABLE";#N/A,#N/A,TRUE,"STEEL";#N/A,#N/A,TRUE,"INT-Table";#N/A,#N/A,TRUE,"STEEL";#N/A,#N/A,TRUE,"Door"}</definedName>
    <definedName name="HHH_4_1_1" hidden="1">{#N/A,#N/A,TRUE,"Basic";#N/A,#N/A,TRUE,"EXT-TABLE";#N/A,#N/A,TRUE,"STEEL";#N/A,#N/A,TRUE,"INT-Table";#N/A,#N/A,TRUE,"STEEL";#N/A,#N/A,TRUE,"Door"}</definedName>
    <definedName name="HHH_4_1_2" hidden="1">{#N/A,#N/A,TRUE,"Basic";#N/A,#N/A,TRUE,"EXT-TABLE";#N/A,#N/A,TRUE,"STEEL";#N/A,#N/A,TRUE,"INT-Table";#N/A,#N/A,TRUE,"STEEL";#N/A,#N/A,TRUE,"Door"}</definedName>
    <definedName name="HHH_4_1_3" hidden="1">{#N/A,#N/A,TRUE,"Basic";#N/A,#N/A,TRUE,"EXT-TABLE";#N/A,#N/A,TRUE,"STEEL";#N/A,#N/A,TRUE,"INT-Table";#N/A,#N/A,TRUE,"STEEL";#N/A,#N/A,TRUE,"Door"}</definedName>
    <definedName name="HHH_4_1_4" hidden="1">{#N/A,#N/A,TRUE,"Basic";#N/A,#N/A,TRUE,"EXT-TABLE";#N/A,#N/A,TRUE,"STEEL";#N/A,#N/A,TRUE,"INT-Table";#N/A,#N/A,TRUE,"STEEL";#N/A,#N/A,TRUE,"Door"}</definedName>
    <definedName name="HHH_4_1_5" hidden="1">{#N/A,#N/A,TRUE,"Basic";#N/A,#N/A,TRUE,"EXT-TABLE";#N/A,#N/A,TRUE,"STEEL";#N/A,#N/A,TRUE,"INT-Table";#N/A,#N/A,TRUE,"STEEL";#N/A,#N/A,TRUE,"Door"}</definedName>
    <definedName name="HHH_4_2" hidden="1">{#N/A,#N/A,TRUE,"Basic";#N/A,#N/A,TRUE,"EXT-TABLE";#N/A,#N/A,TRUE,"STEEL";#N/A,#N/A,TRUE,"INT-Table";#N/A,#N/A,TRUE,"STEEL";#N/A,#N/A,TRUE,"Door"}</definedName>
    <definedName name="HHH_4_2_1" hidden="1">{#N/A,#N/A,TRUE,"Basic";#N/A,#N/A,TRUE,"EXT-TABLE";#N/A,#N/A,TRUE,"STEEL";#N/A,#N/A,TRUE,"INT-Table";#N/A,#N/A,TRUE,"STEEL";#N/A,#N/A,TRUE,"Door"}</definedName>
    <definedName name="HHH_4_2_2" hidden="1">{#N/A,#N/A,TRUE,"Basic";#N/A,#N/A,TRUE,"EXT-TABLE";#N/A,#N/A,TRUE,"STEEL";#N/A,#N/A,TRUE,"INT-Table";#N/A,#N/A,TRUE,"STEEL";#N/A,#N/A,TRUE,"Door"}</definedName>
    <definedName name="HHH_4_2_3" hidden="1">{#N/A,#N/A,TRUE,"Basic";#N/A,#N/A,TRUE,"EXT-TABLE";#N/A,#N/A,TRUE,"STEEL";#N/A,#N/A,TRUE,"INT-Table";#N/A,#N/A,TRUE,"STEEL";#N/A,#N/A,TRUE,"Door"}</definedName>
    <definedName name="HHH_4_2_4" hidden="1">{#N/A,#N/A,TRUE,"Basic";#N/A,#N/A,TRUE,"EXT-TABLE";#N/A,#N/A,TRUE,"STEEL";#N/A,#N/A,TRUE,"INT-Table";#N/A,#N/A,TRUE,"STEEL";#N/A,#N/A,TRUE,"Door"}</definedName>
    <definedName name="HHH_4_2_5" hidden="1">{#N/A,#N/A,TRUE,"Basic";#N/A,#N/A,TRUE,"EXT-TABLE";#N/A,#N/A,TRUE,"STEEL";#N/A,#N/A,TRUE,"INT-Table";#N/A,#N/A,TRUE,"STEEL";#N/A,#N/A,TRUE,"Door"}</definedName>
    <definedName name="HHH_4_3" hidden="1">{#N/A,#N/A,TRUE,"Basic";#N/A,#N/A,TRUE,"EXT-TABLE";#N/A,#N/A,TRUE,"STEEL";#N/A,#N/A,TRUE,"INT-Table";#N/A,#N/A,TRUE,"STEEL";#N/A,#N/A,TRUE,"Door"}</definedName>
    <definedName name="HHH_4_4" hidden="1">{#N/A,#N/A,TRUE,"Basic";#N/A,#N/A,TRUE,"EXT-TABLE";#N/A,#N/A,TRUE,"STEEL";#N/A,#N/A,TRUE,"INT-Table";#N/A,#N/A,TRUE,"STEEL";#N/A,#N/A,TRUE,"Door"}</definedName>
    <definedName name="HHH_4_5" hidden="1">{#N/A,#N/A,TRUE,"Basic";#N/A,#N/A,TRUE,"EXT-TABLE";#N/A,#N/A,TRUE,"STEEL";#N/A,#N/A,TRUE,"INT-Table";#N/A,#N/A,TRUE,"STEEL";#N/A,#N/A,TRUE,"Door"}</definedName>
    <definedName name="HHH_5" hidden="1">{#N/A,#N/A,TRUE,"Basic";#N/A,#N/A,TRUE,"EXT-TABLE";#N/A,#N/A,TRUE,"STEEL";#N/A,#N/A,TRUE,"INT-Table";#N/A,#N/A,TRUE,"STEEL";#N/A,#N/A,TRUE,"Door"}</definedName>
    <definedName name="HHH_5_1" hidden="1">{#N/A,#N/A,TRUE,"Basic";#N/A,#N/A,TRUE,"EXT-TABLE";#N/A,#N/A,TRUE,"STEEL";#N/A,#N/A,TRUE,"INT-Table";#N/A,#N/A,TRUE,"STEEL";#N/A,#N/A,TRUE,"Door"}</definedName>
    <definedName name="HHH_5_1_1" hidden="1">{#N/A,#N/A,TRUE,"Basic";#N/A,#N/A,TRUE,"EXT-TABLE";#N/A,#N/A,TRUE,"STEEL";#N/A,#N/A,TRUE,"INT-Table";#N/A,#N/A,TRUE,"STEEL";#N/A,#N/A,TRUE,"Door"}</definedName>
    <definedName name="HHH_5_1_2" hidden="1">{#N/A,#N/A,TRUE,"Basic";#N/A,#N/A,TRUE,"EXT-TABLE";#N/A,#N/A,TRUE,"STEEL";#N/A,#N/A,TRUE,"INT-Table";#N/A,#N/A,TRUE,"STEEL";#N/A,#N/A,TRUE,"Door"}</definedName>
    <definedName name="HHH_5_1_3" hidden="1">{#N/A,#N/A,TRUE,"Basic";#N/A,#N/A,TRUE,"EXT-TABLE";#N/A,#N/A,TRUE,"STEEL";#N/A,#N/A,TRUE,"INT-Table";#N/A,#N/A,TRUE,"STEEL";#N/A,#N/A,TRUE,"Door"}</definedName>
    <definedName name="HHH_5_1_4" hidden="1">{#N/A,#N/A,TRUE,"Basic";#N/A,#N/A,TRUE,"EXT-TABLE";#N/A,#N/A,TRUE,"STEEL";#N/A,#N/A,TRUE,"INT-Table";#N/A,#N/A,TRUE,"STEEL";#N/A,#N/A,TRUE,"Door"}</definedName>
    <definedName name="HHH_5_1_5" hidden="1">{#N/A,#N/A,TRUE,"Basic";#N/A,#N/A,TRUE,"EXT-TABLE";#N/A,#N/A,TRUE,"STEEL";#N/A,#N/A,TRUE,"INT-Table";#N/A,#N/A,TRUE,"STEEL";#N/A,#N/A,TRUE,"Door"}</definedName>
    <definedName name="HHH_5_2" hidden="1">{#N/A,#N/A,TRUE,"Basic";#N/A,#N/A,TRUE,"EXT-TABLE";#N/A,#N/A,TRUE,"STEEL";#N/A,#N/A,TRUE,"INT-Table";#N/A,#N/A,TRUE,"STEEL";#N/A,#N/A,TRUE,"Door"}</definedName>
    <definedName name="HHH_5_2_1" hidden="1">{#N/A,#N/A,TRUE,"Basic";#N/A,#N/A,TRUE,"EXT-TABLE";#N/A,#N/A,TRUE,"STEEL";#N/A,#N/A,TRUE,"INT-Table";#N/A,#N/A,TRUE,"STEEL";#N/A,#N/A,TRUE,"Door"}</definedName>
    <definedName name="HHH_5_2_2" hidden="1">{#N/A,#N/A,TRUE,"Basic";#N/A,#N/A,TRUE,"EXT-TABLE";#N/A,#N/A,TRUE,"STEEL";#N/A,#N/A,TRUE,"INT-Table";#N/A,#N/A,TRUE,"STEEL";#N/A,#N/A,TRUE,"Door"}</definedName>
    <definedName name="HHH_5_2_3" hidden="1">{#N/A,#N/A,TRUE,"Basic";#N/A,#N/A,TRUE,"EXT-TABLE";#N/A,#N/A,TRUE,"STEEL";#N/A,#N/A,TRUE,"INT-Table";#N/A,#N/A,TRUE,"STEEL";#N/A,#N/A,TRUE,"Door"}</definedName>
    <definedName name="HHH_5_2_4" hidden="1">{#N/A,#N/A,TRUE,"Basic";#N/A,#N/A,TRUE,"EXT-TABLE";#N/A,#N/A,TRUE,"STEEL";#N/A,#N/A,TRUE,"INT-Table";#N/A,#N/A,TRUE,"STEEL";#N/A,#N/A,TRUE,"Door"}</definedName>
    <definedName name="HHH_5_2_5" hidden="1">{#N/A,#N/A,TRUE,"Basic";#N/A,#N/A,TRUE,"EXT-TABLE";#N/A,#N/A,TRUE,"STEEL";#N/A,#N/A,TRUE,"INT-Table";#N/A,#N/A,TRUE,"STEEL";#N/A,#N/A,TRUE,"Door"}</definedName>
    <definedName name="HHH_5_3" hidden="1">{#N/A,#N/A,TRUE,"Basic";#N/A,#N/A,TRUE,"EXT-TABLE";#N/A,#N/A,TRUE,"STEEL";#N/A,#N/A,TRUE,"INT-Table";#N/A,#N/A,TRUE,"STEEL";#N/A,#N/A,TRUE,"Door"}</definedName>
    <definedName name="HHH_5_4" hidden="1">{#N/A,#N/A,TRUE,"Basic";#N/A,#N/A,TRUE,"EXT-TABLE";#N/A,#N/A,TRUE,"STEEL";#N/A,#N/A,TRUE,"INT-Table";#N/A,#N/A,TRUE,"STEEL";#N/A,#N/A,TRUE,"Door"}</definedName>
    <definedName name="HHH_5_5" hidden="1">{#N/A,#N/A,TRUE,"Basic";#N/A,#N/A,TRUE,"EXT-TABLE";#N/A,#N/A,TRUE,"STEEL";#N/A,#N/A,TRUE,"INT-Table";#N/A,#N/A,TRUE,"STEEL";#N/A,#N/A,TRUE,"Door"}</definedName>
    <definedName name="HHHHHHHHHHHHHH">[0]!HHHHHHHHHHHHHH</definedName>
    <definedName name="hj">{"'Sheet1'!$L$16"}</definedName>
    <definedName name="hj_1">{"'Sheet1'!$L$16"}</definedName>
    <definedName name="hj_2">{"'Sheet1'!$L$16"}</definedName>
    <definedName name="hj_3">{"'Sheet1'!$L$16"}</definedName>
    <definedName name="hj_4">{"'Sheet1'!$L$16"}</definedName>
    <definedName name="hj_5">{"'Sheet1'!$L$16"}</definedName>
    <definedName name="HTML_CodePage" hidden="1">949</definedName>
    <definedName name="HTML_Control" localSheetId="9" hidden="1">{"'터널공'!$A$177:$A$186"}</definedName>
    <definedName name="HTML_Control" hidden="1">{"'장비'!$A$3:$M$12"}</definedName>
    <definedName name="HTML_Control_1" hidden="1">{"'장비'!$A$3:$M$12"}</definedName>
    <definedName name="HTML_Control_2" hidden="1">{"'장비'!$A$3:$M$12"}</definedName>
    <definedName name="HTML_Control_3" hidden="1">{"'장비'!$A$3:$M$12"}</definedName>
    <definedName name="HTML_Control_4" hidden="1">{"'장비'!$A$3:$M$12"}</definedName>
    <definedName name="HTML_Control_5" hidden="1">{"'장비'!$A$3:$M$12"}</definedName>
    <definedName name="HTML_Description" hidden="1">""</definedName>
    <definedName name="HTML_Email" hidden="1">""</definedName>
    <definedName name="HTML_Header" localSheetId="9" hidden="1">"터널공"</definedName>
    <definedName name="HTML_Header" hidden="1">"장비"</definedName>
    <definedName name="HTML_LastUpdate" localSheetId="9" hidden="1">"2000-01-06"</definedName>
    <definedName name="HTML_LastUpdate" hidden="1">"97-08-05"</definedName>
    <definedName name="HTML_LineAfter" hidden="1">FALSE</definedName>
    <definedName name="HTML_LineBefore" hidden="1">FALSE</definedName>
    <definedName name="HTML_Name" localSheetId="9" hidden="1">"삼호"</definedName>
    <definedName name="HTML_Name" hidden="1">"이진화"</definedName>
    <definedName name="HTML_OBDlg2" hidden="1">TRUE</definedName>
    <definedName name="HTML_OBDlg3">TRUE</definedName>
    <definedName name="HTML_OBDlg4" hidden="1">TRUE</definedName>
    <definedName name="HTML_OS" hidden="1">0</definedName>
    <definedName name="HTML_PathFile" localSheetId="9" hidden="1">"C:\My Documents\1혁excel\그외자료\MyHTML.htm"</definedName>
    <definedName name="HTML_PathFile" hidden="1">"C:\My Documents\MyHTML.htm"</definedName>
    <definedName name="HTML_PathTemplate">"C:\My Documents\Const_Sov_REV\HTMLTemp.htm"</definedName>
    <definedName name="HTML_Title" localSheetId="9" hidden="1">"내역1"</definedName>
    <definedName name="HTML_Title" hidden="1">"가산동미라보"</definedName>
    <definedName name="HTML1_1" hidden="1">"'[98계획ⅱ.XLS]98총괄'!$A$2:$F$16"</definedName>
    <definedName name="HTML1_10" hidden="1">""</definedName>
    <definedName name="HTML1_11" hidden="1">1</definedName>
    <definedName name="HTML1_12" hidden="1">"C:\My Documents\cck\MyHTML.htm"</definedName>
    <definedName name="HTML1_2" hidden="1">1</definedName>
    <definedName name="HTML1_3" hidden="1">"98계획ⅱ.XL"</definedName>
    <definedName name="HTML1_4" hidden="1">"98총괄"</definedName>
    <definedName name="HTML1_5" hidden="1">""</definedName>
    <definedName name="HTML1_6" hidden="1">1</definedName>
    <definedName name="HTML1_7" hidden="1">1</definedName>
    <definedName name="HTML1_8" hidden="1">"97-12-10"</definedName>
    <definedName name="HTML1_9" hidden="1">"hyogye01"</definedName>
    <definedName name="HTMLCount" hidden="1">1</definedName>
    <definedName name="huy">{"'Sheet1'!$L$16"}</definedName>
    <definedName name="huy_1">{"'Sheet1'!$L$16"}</definedName>
    <definedName name="huy_2">{"'Sheet1'!$L$16"}</definedName>
    <definedName name="huy_3">{"'Sheet1'!$L$16"}</definedName>
    <definedName name="huy_4">{"'Sheet1'!$L$16"}</definedName>
    <definedName name="huy_5">{"'Sheet1'!$L$16"}</definedName>
    <definedName name="ie">{"'Sheet1'!$L$16"}</definedName>
    <definedName name="ie_1">{"'Sheet1'!$L$16"}</definedName>
    <definedName name="ie_2">{"'Sheet1'!$L$16"}</definedName>
    <definedName name="ie_3">{"'Sheet1'!$L$16"}</definedName>
    <definedName name="ie_4">{"'Sheet1'!$L$16"}</definedName>
    <definedName name="ie_5">{"'Sheet1'!$L$16"}</definedName>
    <definedName name="iiouolkll" hidden="1">{#N/A,#N/A,FALSE,"CCTV"}</definedName>
    <definedName name="IOIOIOIO" hidden="1">{#N/A,#N/A,FALSE,"표지목차"}</definedName>
    <definedName name="iop">{"'Sheet1'!$L$16"}</definedName>
    <definedName name="iop_1">{"'Sheet1'!$L$16"}</definedName>
    <definedName name="iop_2">{"'Sheet1'!$L$16"}</definedName>
    <definedName name="iop_3">{"'Sheet1'!$L$16"}</definedName>
    <definedName name="iop_4">{"'Sheet1'!$L$16"}</definedName>
    <definedName name="iop_5">{"'Sheet1'!$L$16"}</definedName>
    <definedName name="is">{"'Sheet1'!$L$16"}</definedName>
    <definedName name="is_1">{"'Sheet1'!$L$16"}</definedName>
    <definedName name="is_2">{"'Sheet1'!$L$16"}</definedName>
    <definedName name="is_3">{"'Sheet1'!$L$16"}</definedName>
    <definedName name="is_4">{"'Sheet1'!$L$16"}</definedName>
    <definedName name="is_5">{"'Sheet1'!$L$16"}</definedName>
    <definedName name="it">{"'Sheet1'!$L$16"}</definedName>
    <definedName name="it_1">{"'Sheet1'!$L$16"}</definedName>
    <definedName name="it_2">{"'Sheet1'!$L$16"}</definedName>
    <definedName name="it_3">{"'Sheet1'!$L$16"}</definedName>
    <definedName name="it_4">{"'Sheet1'!$L$16"}</definedName>
    <definedName name="it_5">{"'Sheet1'!$L$16"}</definedName>
    <definedName name="JB">{0,0,0,0;0,0,0,0;0,0,0,0;0,0,0,0;0,0,0,0;0,0,0,0}</definedName>
    <definedName name="JB_1">{0,0,0,0;0,0,0,0;0,0,0,0;0,0,0,0;0,0,0,0;0,0,0,0}</definedName>
    <definedName name="JB_2">{0,0,0,0;0,0,0,0;0,0,0,0;0,0,0,0;0,0,0,0;0,0,0,0}</definedName>
    <definedName name="JB_3">{0,0,0,0;0,0,0,0;0,0,0,0;0,0,0,0;0,0,0,0;0,0,0,0}</definedName>
    <definedName name="JB_4">{0,0,0,0;0,0,0,0;0,0,0,0;0,0,0,0;0,0,0,0;0,0,0,0}</definedName>
    <definedName name="JB_5">{0,0,0,0;0,0,0,0;0,0,0,0;0,0,0,0;0,0,0,0;0,0,0,0}</definedName>
    <definedName name="JDS">[0]!JDS</definedName>
    <definedName name="JGVCV">[0]!JGVCV</definedName>
    <definedName name="jhhhh" hidden="1">{#N/A,#N/A,FALSE,"CCTV"}</definedName>
    <definedName name="JHY">[0]!JHY</definedName>
    <definedName name="JHYKING">[0]!JHYKING</definedName>
    <definedName name="Jip">{"'CATALO(8)'!$B$1:$G$49"}</definedName>
    <definedName name="Jip_1">{"'CATALO(8)'!$B$1:$G$49"}</definedName>
    <definedName name="Jip_2">{"'CATALO(8)'!$B$1:$G$49"}</definedName>
    <definedName name="Jip_3">{"'CATALO(8)'!$B$1:$G$49"}</definedName>
    <definedName name="Jip_4">{"'CATALO(8)'!$B$1:$G$49"}</definedName>
    <definedName name="Jip_5">{"'CATALO(8)'!$B$1:$G$49"}</definedName>
    <definedName name="JJ">[0]!JJ</definedName>
    <definedName name="jjj">{"'CATALO(8)'!$B$1:$G$49"}</definedName>
    <definedName name="jjj_1">{"'CATALO(8)'!$B$1:$G$49"}</definedName>
    <definedName name="jjj_2">{"'CATALO(8)'!$B$1:$G$49"}</definedName>
    <definedName name="jjj_3">{"'CATALO(8)'!$B$1:$G$49"}</definedName>
    <definedName name="jjj_4">{"'CATALO(8)'!$B$1:$G$49"}</definedName>
    <definedName name="jjj_5">{"'CATALO(8)'!$B$1:$G$49"}</definedName>
    <definedName name="JKJKJKJK" hidden="1">{#N/A,#N/A,FALSE,"포장1";#N/A,#N/A,FALSE,"포장1"}</definedName>
    <definedName name="jpy">117.2</definedName>
    <definedName name="kghlgh" hidden="1">{#N/A,#N/A,FALSE,"CCTV"}</definedName>
    <definedName name="khl" hidden="1">{#N/A,#N/A,FALSE,"2~8번"}</definedName>
    <definedName name="kiulil" hidden="1">{#N/A,#N/A,FALSE,"CCTV"}</definedName>
    <definedName name="kjhlh" hidden="1">{#N/A,#N/A,FALSE,"CCTV"}</definedName>
    <definedName name="kjhljhk" hidden="1">{#N/A,#N/A,FALSE,"CCTV"}</definedName>
    <definedName name="kjkgh">{"'장비'!$A$3:$M$12"}</definedName>
    <definedName name="kjkgh_1">{"'장비'!$A$3:$M$12"}</definedName>
    <definedName name="kjkgh_2">{"'장비'!$A$3:$M$12"}</definedName>
    <definedName name="kjkgh_3">{"'장비'!$A$3:$M$12"}</definedName>
    <definedName name="kjkgh_4">{"'장비'!$A$3:$M$12"}</definedName>
    <definedName name="kjkgh_5">{"'장비'!$A$3:$M$12"}</definedName>
    <definedName name="KK">#N/A</definedName>
    <definedName name="kkk" localSheetId="9">'동해기지(건축)'!kkk</definedName>
    <definedName name="KKK" hidden="1">#REF!</definedName>
    <definedName name="KLLKLKLK" hidden="1">{#N/A,#N/A,FALSE,"포장2"}</definedName>
    <definedName name="LEE" hidden="1">{#N/A,#N/A,TRUE,"Basic";#N/A,#N/A,TRUE,"EXT-TABLE";#N/A,#N/A,TRUE,"STEEL";#N/A,#N/A,TRUE,"INT-Table";#N/A,#N/A,TRUE,"STEEL";#N/A,#N/A,TRUE,"Door"}</definedName>
    <definedName name="LEE_1" hidden="1">{#N/A,#N/A,TRUE,"Basic";#N/A,#N/A,TRUE,"EXT-TABLE";#N/A,#N/A,TRUE,"STEEL";#N/A,#N/A,TRUE,"INT-Table";#N/A,#N/A,TRUE,"STEEL";#N/A,#N/A,TRUE,"Door"}</definedName>
    <definedName name="LEE_1_1" hidden="1">{#N/A,#N/A,TRUE,"Basic";#N/A,#N/A,TRUE,"EXT-TABLE";#N/A,#N/A,TRUE,"STEEL";#N/A,#N/A,TRUE,"INT-Table";#N/A,#N/A,TRUE,"STEEL";#N/A,#N/A,TRUE,"Door"}</definedName>
    <definedName name="LEE_1_1_1" hidden="1">{#N/A,#N/A,TRUE,"Basic";#N/A,#N/A,TRUE,"EXT-TABLE";#N/A,#N/A,TRUE,"STEEL";#N/A,#N/A,TRUE,"INT-Table";#N/A,#N/A,TRUE,"STEEL";#N/A,#N/A,TRUE,"Door"}</definedName>
    <definedName name="LEE_1_1_2" hidden="1">{#N/A,#N/A,TRUE,"Basic";#N/A,#N/A,TRUE,"EXT-TABLE";#N/A,#N/A,TRUE,"STEEL";#N/A,#N/A,TRUE,"INT-Table";#N/A,#N/A,TRUE,"STEEL";#N/A,#N/A,TRUE,"Door"}</definedName>
    <definedName name="LEE_1_1_3" hidden="1">{#N/A,#N/A,TRUE,"Basic";#N/A,#N/A,TRUE,"EXT-TABLE";#N/A,#N/A,TRUE,"STEEL";#N/A,#N/A,TRUE,"INT-Table";#N/A,#N/A,TRUE,"STEEL";#N/A,#N/A,TRUE,"Door"}</definedName>
    <definedName name="LEE_1_1_4" hidden="1">{#N/A,#N/A,TRUE,"Basic";#N/A,#N/A,TRUE,"EXT-TABLE";#N/A,#N/A,TRUE,"STEEL";#N/A,#N/A,TRUE,"INT-Table";#N/A,#N/A,TRUE,"STEEL";#N/A,#N/A,TRUE,"Door"}</definedName>
    <definedName name="LEE_1_1_5" hidden="1">{#N/A,#N/A,TRUE,"Basic";#N/A,#N/A,TRUE,"EXT-TABLE";#N/A,#N/A,TRUE,"STEEL";#N/A,#N/A,TRUE,"INT-Table";#N/A,#N/A,TRUE,"STEEL";#N/A,#N/A,TRUE,"Door"}</definedName>
    <definedName name="LEE_1_2" hidden="1">{#N/A,#N/A,TRUE,"Basic";#N/A,#N/A,TRUE,"EXT-TABLE";#N/A,#N/A,TRUE,"STEEL";#N/A,#N/A,TRUE,"INT-Table";#N/A,#N/A,TRUE,"STEEL";#N/A,#N/A,TRUE,"Door"}</definedName>
    <definedName name="LEE_1_2_1" hidden="1">{#N/A,#N/A,TRUE,"Basic";#N/A,#N/A,TRUE,"EXT-TABLE";#N/A,#N/A,TRUE,"STEEL";#N/A,#N/A,TRUE,"INT-Table";#N/A,#N/A,TRUE,"STEEL";#N/A,#N/A,TRUE,"Door"}</definedName>
    <definedName name="LEE_1_2_2" hidden="1">{#N/A,#N/A,TRUE,"Basic";#N/A,#N/A,TRUE,"EXT-TABLE";#N/A,#N/A,TRUE,"STEEL";#N/A,#N/A,TRUE,"INT-Table";#N/A,#N/A,TRUE,"STEEL";#N/A,#N/A,TRUE,"Door"}</definedName>
    <definedName name="LEE_1_2_3" hidden="1">{#N/A,#N/A,TRUE,"Basic";#N/A,#N/A,TRUE,"EXT-TABLE";#N/A,#N/A,TRUE,"STEEL";#N/A,#N/A,TRUE,"INT-Table";#N/A,#N/A,TRUE,"STEEL";#N/A,#N/A,TRUE,"Door"}</definedName>
    <definedName name="LEE_1_2_4" hidden="1">{#N/A,#N/A,TRUE,"Basic";#N/A,#N/A,TRUE,"EXT-TABLE";#N/A,#N/A,TRUE,"STEEL";#N/A,#N/A,TRUE,"INT-Table";#N/A,#N/A,TRUE,"STEEL";#N/A,#N/A,TRUE,"Door"}</definedName>
    <definedName name="LEE_1_2_5" hidden="1">{#N/A,#N/A,TRUE,"Basic";#N/A,#N/A,TRUE,"EXT-TABLE";#N/A,#N/A,TRUE,"STEEL";#N/A,#N/A,TRUE,"INT-Table";#N/A,#N/A,TRUE,"STEEL";#N/A,#N/A,TRUE,"Door"}</definedName>
    <definedName name="LEE_1_3" hidden="1">{#N/A,#N/A,TRUE,"Basic";#N/A,#N/A,TRUE,"EXT-TABLE";#N/A,#N/A,TRUE,"STEEL";#N/A,#N/A,TRUE,"INT-Table";#N/A,#N/A,TRUE,"STEEL";#N/A,#N/A,TRUE,"Door"}</definedName>
    <definedName name="LEE_1_4" hidden="1">{#N/A,#N/A,TRUE,"Basic";#N/A,#N/A,TRUE,"EXT-TABLE";#N/A,#N/A,TRUE,"STEEL";#N/A,#N/A,TRUE,"INT-Table";#N/A,#N/A,TRUE,"STEEL";#N/A,#N/A,TRUE,"Door"}</definedName>
    <definedName name="LEE_1_5" hidden="1">{#N/A,#N/A,TRUE,"Basic";#N/A,#N/A,TRUE,"EXT-TABLE";#N/A,#N/A,TRUE,"STEEL";#N/A,#N/A,TRUE,"INT-Table";#N/A,#N/A,TRUE,"STEEL";#N/A,#N/A,TRUE,"Door"}</definedName>
    <definedName name="LEE_2" hidden="1">{#N/A,#N/A,TRUE,"Basic";#N/A,#N/A,TRUE,"EXT-TABLE";#N/A,#N/A,TRUE,"STEEL";#N/A,#N/A,TRUE,"INT-Table";#N/A,#N/A,TRUE,"STEEL";#N/A,#N/A,TRUE,"Door"}</definedName>
    <definedName name="LEE_2_1" hidden="1">{#N/A,#N/A,TRUE,"Basic";#N/A,#N/A,TRUE,"EXT-TABLE";#N/A,#N/A,TRUE,"STEEL";#N/A,#N/A,TRUE,"INT-Table";#N/A,#N/A,TRUE,"STEEL";#N/A,#N/A,TRUE,"Door"}</definedName>
    <definedName name="LEE_2_1_1" hidden="1">{#N/A,#N/A,TRUE,"Basic";#N/A,#N/A,TRUE,"EXT-TABLE";#N/A,#N/A,TRUE,"STEEL";#N/A,#N/A,TRUE,"INT-Table";#N/A,#N/A,TRUE,"STEEL";#N/A,#N/A,TRUE,"Door"}</definedName>
    <definedName name="LEE_2_1_2" hidden="1">{#N/A,#N/A,TRUE,"Basic";#N/A,#N/A,TRUE,"EXT-TABLE";#N/A,#N/A,TRUE,"STEEL";#N/A,#N/A,TRUE,"INT-Table";#N/A,#N/A,TRUE,"STEEL";#N/A,#N/A,TRUE,"Door"}</definedName>
    <definedName name="LEE_2_1_3" hidden="1">{#N/A,#N/A,TRUE,"Basic";#N/A,#N/A,TRUE,"EXT-TABLE";#N/A,#N/A,TRUE,"STEEL";#N/A,#N/A,TRUE,"INT-Table";#N/A,#N/A,TRUE,"STEEL";#N/A,#N/A,TRUE,"Door"}</definedName>
    <definedName name="LEE_2_1_4" hidden="1">{#N/A,#N/A,TRUE,"Basic";#N/A,#N/A,TRUE,"EXT-TABLE";#N/A,#N/A,TRUE,"STEEL";#N/A,#N/A,TRUE,"INT-Table";#N/A,#N/A,TRUE,"STEEL";#N/A,#N/A,TRUE,"Door"}</definedName>
    <definedName name="LEE_2_1_5" hidden="1">{#N/A,#N/A,TRUE,"Basic";#N/A,#N/A,TRUE,"EXT-TABLE";#N/A,#N/A,TRUE,"STEEL";#N/A,#N/A,TRUE,"INT-Table";#N/A,#N/A,TRUE,"STEEL";#N/A,#N/A,TRUE,"Door"}</definedName>
    <definedName name="LEE_2_2" hidden="1">{#N/A,#N/A,TRUE,"Basic";#N/A,#N/A,TRUE,"EXT-TABLE";#N/A,#N/A,TRUE,"STEEL";#N/A,#N/A,TRUE,"INT-Table";#N/A,#N/A,TRUE,"STEEL";#N/A,#N/A,TRUE,"Door"}</definedName>
    <definedName name="LEE_2_2_1" hidden="1">{#N/A,#N/A,TRUE,"Basic";#N/A,#N/A,TRUE,"EXT-TABLE";#N/A,#N/A,TRUE,"STEEL";#N/A,#N/A,TRUE,"INT-Table";#N/A,#N/A,TRUE,"STEEL";#N/A,#N/A,TRUE,"Door"}</definedName>
    <definedName name="LEE_2_2_2" hidden="1">{#N/A,#N/A,TRUE,"Basic";#N/A,#N/A,TRUE,"EXT-TABLE";#N/A,#N/A,TRUE,"STEEL";#N/A,#N/A,TRUE,"INT-Table";#N/A,#N/A,TRUE,"STEEL";#N/A,#N/A,TRUE,"Door"}</definedName>
    <definedName name="LEE_2_2_3" hidden="1">{#N/A,#N/A,TRUE,"Basic";#N/A,#N/A,TRUE,"EXT-TABLE";#N/A,#N/A,TRUE,"STEEL";#N/A,#N/A,TRUE,"INT-Table";#N/A,#N/A,TRUE,"STEEL";#N/A,#N/A,TRUE,"Door"}</definedName>
    <definedName name="LEE_2_2_4" hidden="1">{#N/A,#N/A,TRUE,"Basic";#N/A,#N/A,TRUE,"EXT-TABLE";#N/A,#N/A,TRUE,"STEEL";#N/A,#N/A,TRUE,"INT-Table";#N/A,#N/A,TRUE,"STEEL";#N/A,#N/A,TRUE,"Door"}</definedName>
    <definedName name="LEE_2_2_5" hidden="1">{#N/A,#N/A,TRUE,"Basic";#N/A,#N/A,TRUE,"EXT-TABLE";#N/A,#N/A,TRUE,"STEEL";#N/A,#N/A,TRUE,"INT-Table";#N/A,#N/A,TRUE,"STEEL";#N/A,#N/A,TRUE,"Door"}</definedName>
    <definedName name="LEE_2_3" hidden="1">{#N/A,#N/A,TRUE,"Basic";#N/A,#N/A,TRUE,"EXT-TABLE";#N/A,#N/A,TRUE,"STEEL";#N/A,#N/A,TRUE,"INT-Table";#N/A,#N/A,TRUE,"STEEL";#N/A,#N/A,TRUE,"Door"}</definedName>
    <definedName name="LEE_2_4" hidden="1">{#N/A,#N/A,TRUE,"Basic";#N/A,#N/A,TRUE,"EXT-TABLE";#N/A,#N/A,TRUE,"STEEL";#N/A,#N/A,TRUE,"INT-Table";#N/A,#N/A,TRUE,"STEEL";#N/A,#N/A,TRUE,"Door"}</definedName>
    <definedName name="LEE_2_5" hidden="1">{#N/A,#N/A,TRUE,"Basic";#N/A,#N/A,TRUE,"EXT-TABLE";#N/A,#N/A,TRUE,"STEEL";#N/A,#N/A,TRUE,"INT-Table";#N/A,#N/A,TRUE,"STEEL";#N/A,#N/A,TRUE,"Door"}</definedName>
    <definedName name="LEE_3" hidden="1">{#N/A,#N/A,TRUE,"Basic";#N/A,#N/A,TRUE,"EXT-TABLE";#N/A,#N/A,TRUE,"STEEL";#N/A,#N/A,TRUE,"INT-Table";#N/A,#N/A,TRUE,"STEEL";#N/A,#N/A,TRUE,"Door"}</definedName>
    <definedName name="LEE_3_1" hidden="1">{#N/A,#N/A,TRUE,"Basic";#N/A,#N/A,TRUE,"EXT-TABLE";#N/A,#N/A,TRUE,"STEEL";#N/A,#N/A,TRUE,"INT-Table";#N/A,#N/A,TRUE,"STEEL";#N/A,#N/A,TRUE,"Door"}</definedName>
    <definedName name="LEE_3_1_1" hidden="1">{#N/A,#N/A,TRUE,"Basic";#N/A,#N/A,TRUE,"EXT-TABLE";#N/A,#N/A,TRUE,"STEEL";#N/A,#N/A,TRUE,"INT-Table";#N/A,#N/A,TRUE,"STEEL";#N/A,#N/A,TRUE,"Door"}</definedName>
    <definedName name="LEE_3_1_2" hidden="1">{#N/A,#N/A,TRUE,"Basic";#N/A,#N/A,TRUE,"EXT-TABLE";#N/A,#N/A,TRUE,"STEEL";#N/A,#N/A,TRUE,"INT-Table";#N/A,#N/A,TRUE,"STEEL";#N/A,#N/A,TRUE,"Door"}</definedName>
    <definedName name="LEE_3_1_3" hidden="1">{#N/A,#N/A,TRUE,"Basic";#N/A,#N/A,TRUE,"EXT-TABLE";#N/A,#N/A,TRUE,"STEEL";#N/A,#N/A,TRUE,"INT-Table";#N/A,#N/A,TRUE,"STEEL";#N/A,#N/A,TRUE,"Door"}</definedName>
    <definedName name="LEE_3_1_4" hidden="1">{#N/A,#N/A,TRUE,"Basic";#N/A,#N/A,TRUE,"EXT-TABLE";#N/A,#N/A,TRUE,"STEEL";#N/A,#N/A,TRUE,"INT-Table";#N/A,#N/A,TRUE,"STEEL";#N/A,#N/A,TRUE,"Door"}</definedName>
    <definedName name="LEE_3_1_5" hidden="1">{#N/A,#N/A,TRUE,"Basic";#N/A,#N/A,TRUE,"EXT-TABLE";#N/A,#N/A,TRUE,"STEEL";#N/A,#N/A,TRUE,"INT-Table";#N/A,#N/A,TRUE,"STEEL";#N/A,#N/A,TRUE,"Door"}</definedName>
    <definedName name="LEE_3_2" hidden="1">{#N/A,#N/A,TRUE,"Basic";#N/A,#N/A,TRUE,"EXT-TABLE";#N/A,#N/A,TRUE,"STEEL";#N/A,#N/A,TRUE,"INT-Table";#N/A,#N/A,TRUE,"STEEL";#N/A,#N/A,TRUE,"Door"}</definedName>
    <definedName name="LEE_3_2_1" hidden="1">{#N/A,#N/A,TRUE,"Basic";#N/A,#N/A,TRUE,"EXT-TABLE";#N/A,#N/A,TRUE,"STEEL";#N/A,#N/A,TRUE,"INT-Table";#N/A,#N/A,TRUE,"STEEL";#N/A,#N/A,TRUE,"Door"}</definedName>
    <definedName name="LEE_3_2_2" hidden="1">{#N/A,#N/A,TRUE,"Basic";#N/A,#N/A,TRUE,"EXT-TABLE";#N/A,#N/A,TRUE,"STEEL";#N/A,#N/A,TRUE,"INT-Table";#N/A,#N/A,TRUE,"STEEL";#N/A,#N/A,TRUE,"Door"}</definedName>
    <definedName name="LEE_3_2_3" hidden="1">{#N/A,#N/A,TRUE,"Basic";#N/A,#N/A,TRUE,"EXT-TABLE";#N/A,#N/A,TRUE,"STEEL";#N/A,#N/A,TRUE,"INT-Table";#N/A,#N/A,TRUE,"STEEL";#N/A,#N/A,TRUE,"Door"}</definedName>
    <definedName name="LEE_3_2_4" hidden="1">{#N/A,#N/A,TRUE,"Basic";#N/A,#N/A,TRUE,"EXT-TABLE";#N/A,#N/A,TRUE,"STEEL";#N/A,#N/A,TRUE,"INT-Table";#N/A,#N/A,TRUE,"STEEL";#N/A,#N/A,TRUE,"Door"}</definedName>
    <definedName name="LEE_3_2_5" hidden="1">{#N/A,#N/A,TRUE,"Basic";#N/A,#N/A,TRUE,"EXT-TABLE";#N/A,#N/A,TRUE,"STEEL";#N/A,#N/A,TRUE,"INT-Table";#N/A,#N/A,TRUE,"STEEL";#N/A,#N/A,TRUE,"Door"}</definedName>
    <definedName name="LEE_3_3" hidden="1">{#N/A,#N/A,TRUE,"Basic";#N/A,#N/A,TRUE,"EXT-TABLE";#N/A,#N/A,TRUE,"STEEL";#N/A,#N/A,TRUE,"INT-Table";#N/A,#N/A,TRUE,"STEEL";#N/A,#N/A,TRUE,"Door"}</definedName>
    <definedName name="LEE_3_4" hidden="1">{#N/A,#N/A,TRUE,"Basic";#N/A,#N/A,TRUE,"EXT-TABLE";#N/A,#N/A,TRUE,"STEEL";#N/A,#N/A,TRUE,"INT-Table";#N/A,#N/A,TRUE,"STEEL";#N/A,#N/A,TRUE,"Door"}</definedName>
    <definedName name="LEE_3_5" hidden="1">{#N/A,#N/A,TRUE,"Basic";#N/A,#N/A,TRUE,"EXT-TABLE";#N/A,#N/A,TRUE,"STEEL";#N/A,#N/A,TRUE,"INT-Table";#N/A,#N/A,TRUE,"STEEL";#N/A,#N/A,TRUE,"Door"}</definedName>
    <definedName name="LEE_4" hidden="1">{#N/A,#N/A,TRUE,"Basic";#N/A,#N/A,TRUE,"EXT-TABLE";#N/A,#N/A,TRUE,"STEEL";#N/A,#N/A,TRUE,"INT-Table";#N/A,#N/A,TRUE,"STEEL";#N/A,#N/A,TRUE,"Door"}</definedName>
    <definedName name="LEE_4_1" hidden="1">{#N/A,#N/A,TRUE,"Basic";#N/A,#N/A,TRUE,"EXT-TABLE";#N/A,#N/A,TRUE,"STEEL";#N/A,#N/A,TRUE,"INT-Table";#N/A,#N/A,TRUE,"STEEL";#N/A,#N/A,TRUE,"Door"}</definedName>
    <definedName name="LEE_4_1_1" hidden="1">{#N/A,#N/A,TRUE,"Basic";#N/A,#N/A,TRUE,"EXT-TABLE";#N/A,#N/A,TRUE,"STEEL";#N/A,#N/A,TRUE,"INT-Table";#N/A,#N/A,TRUE,"STEEL";#N/A,#N/A,TRUE,"Door"}</definedName>
    <definedName name="LEE_4_1_2" hidden="1">{#N/A,#N/A,TRUE,"Basic";#N/A,#N/A,TRUE,"EXT-TABLE";#N/A,#N/A,TRUE,"STEEL";#N/A,#N/A,TRUE,"INT-Table";#N/A,#N/A,TRUE,"STEEL";#N/A,#N/A,TRUE,"Door"}</definedName>
    <definedName name="LEE_4_1_3" hidden="1">{#N/A,#N/A,TRUE,"Basic";#N/A,#N/A,TRUE,"EXT-TABLE";#N/A,#N/A,TRUE,"STEEL";#N/A,#N/A,TRUE,"INT-Table";#N/A,#N/A,TRUE,"STEEL";#N/A,#N/A,TRUE,"Door"}</definedName>
    <definedName name="LEE_4_1_4" hidden="1">{#N/A,#N/A,TRUE,"Basic";#N/A,#N/A,TRUE,"EXT-TABLE";#N/A,#N/A,TRUE,"STEEL";#N/A,#N/A,TRUE,"INT-Table";#N/A,#N/A,TRUE,"STEEL";#N/A,#N/A,TRUE,"Door"}</definedName>
    <definedName name="LEE_4_1_5" hidden="1">{#N/A,#N/A,TRUE,"Basic";#N/A,#N/A,TRUE,"EXT-TABLE";#N/A,#N/A,TRUE,"STEEL";#N/A,#N/A,TRUE,"INT-Table";#N/A,#N/A,TRUE,"STEEL";#N/A,#N/A,TRUE,"Door"}</definedName>
    <definedName name="LEE_4_2" hidden="1">{#N/A,#N/A,TRUE,"Basic";#N/A,#N/A,TRUE,"EXT-TABLE";#N/A,#N/A,TRUE,"STEEL";#N/A,#N/A,TRUE,"INT-Table";#N/A,#N/A,TRUE,"STEEL";#N/A,#N/A,TRUE,"Door"}</definedName>
    <definedName name="LEE_4_2_1" hidden="1">{#N/A,#N/A,TRUE,"Basic";#N/A,#N/A,TRUE,"EXT-TABLE";#N/A,#N/A,TRUE,"STEEL";#N/A,#N/A,TRUE,"INT-Table";#N/A,#N/A,TRUE,"STEEL";#N/A,#N/A,TRUE,"Door"}</definedName>
    <definedName name="LEE_4_2_2" hidden="1">{#N/A,#N/A,TRUE,"Basic";#N/A,#N/A,TRUE,"EXT-TABLE";#N/A,#N/A,TRUE,"STEEL";#N/A,#N/A,TRUE,"INT-Table";#N/A,#N/A,TRUE,"STEEL";#N/A,#N/A,TRUE,"Door"}</definedName>
    <definedName name="LEE_4_2_3" hidden="1">{#N/A,#N/A,TRUE,"Basic";#N/A,#N/A,TRUE,"EXT-TABLE";#N/A,#N/A,TRUE,"STEEL";#N/A,#N/A,TRUE,"INT-Table";#N/A,#N/A,TRUE,"STEEL";#N/A,#N/A,TRUE,"Door"}</definedName>
    <definedName name="LEE_4_2_4" hidden="1">{#N/A,#N/A,TRUE,"Basic";#N/A,#N/A,TRUE,"EXT-TABLE";#N/A,#N/A,TRUE,"STEEL";#N/A,#N/A,TRUE,"INT-Table";#N/A,#N/A,TRUE,"STEEL";#N/A,#N/A,TRUE,"Door"}</definedName>
    <definedName name="LEE_4_2_5" hidden="1">{#N/A,#N/A,TRUE,"Basic";#N/A,#N/A,TRUE,"EXT-TABLE";#N/A,#N/A,TRUE,"STEEL";#N/A,#N/A,TRUE,"INT-Table";#N/A,#N/A,TRUE,"STEEL";#N/A,#N/A,TRUE,"Door"}</definedName>
    <definedName name="LEE_4_3" hidden="1">{#N/A,#N/A,TRUE,"Basic";#N/A,#N/A,TRUE,"EXT-TABLE";#N/A,#N/A,TRUE,"STEEL";#N/A,#N/A,TRUE,"INT-Table";#N/A,#N/A,TRUE,"STEEL";#N/A,#N/A,TRUE,"Door"}</definedName>
    <definedName name="LEE_4_4" hidden="1">{#N/A,#N/A,TRUE,"Basic";#N/A,#N/A,TRUE,"EXT-TABLE";#N/A,#N/A,TRUE,"STEEL";#N/A,#N/A,TRUE,"INT-Table";#N/A,#N/A,TRUE,"STEEL";#N/A,#N/A,TRUE,"Door"}</definedName>
    <definedName name="LEE_4_5" hidden="1">{#N/A,#N/A,TRUE,"Basic";#N/A,#N/A,TRUE,"EXT-TABLE";#N/A,#N/A,TRUE,"STEEL";#N/A,#N/A,TRUE,"INT-Table";#N/A,#N/A,TRUE,"STEEL";#N/A,#N/A,TRUE,"Door"}</definedName>
    <definedName name="LEE_5" hidden="1">{#N/A,#N/A,TRUE,"Basic";#N/A,#N/A,TRUE,"EXT-TABLE";#N/A,#N/A,TRUE,"STEEL";#N/A,#N/A,TRUE,"INT-Table";#N/A,#N/A,TRUE,"STEEL";#N/A,#N/A,TRUE,"Door"}</definedName>
    <definedName name="LEE_5_1" hidden="1">{#N/A,#N/A,TRUE,"Basic";#N/A,#N/A,TRUE,"EXT-TABLE";#N/A,#N/A,TRUE,"STEEL";#N/A,#N/A,TRUE,"INT-Table";#N/A,#N/A,TRUE,"STEEL";#N/A,#N/A,TRUE,"Door"}</definedName>
    <definedName name="LEE_5_1_1" hidden="1">{#N/A,#N/A,TRUE,"Basic";#N/A,#N/A,TRUE,"EXT-TABLE";#N/A,#N/A,TRUE,"STEEL";#N/A,#N/A,TRUE,"INT-Table";#N/A,#N/A,TRUE,"STEEL";#N/A,#N/A,TRUE,"Door"}</definedName>
    <definedName name="LEE_5_1_2" hidden="1">{#N/A,#N/A,TRUE,"Basic";#N/A,#N/A,TRUE,"EXT-TABLE";#N/A,#N/A,TRUE,"STEEL";#N/A,#N/A,TRUE,"INT-Table";#N/A,#N/A,TRUE,"STEEL";#N/A,#N/A,TRUE,"Door"}</definedName>
    <definedName name="LEE_5_1_3" hidden="1">{#N/A,#N/A,TRUE,"Basic";#N/A,#N/A,TRUE,"EXT-TABLE";#N/A,#N/A,TRUE,"STEEL";#N/A,#N/A,TRUE,"INT-Table";#N/A,#N/A,TRUE,"STEEL";#N/A,#N/A,TRUE,"Door"}</definedName>
    <definedName name="LEE_5_1_4" hidden="1">{#N/A,#N/A,TRUE,"Basic";#N/A,#N/A,TRUE,"EXT-TABLE";#N/A,#N/A,TRUE,"STEEL";#N/A,#N/A,TRUE,"INT-Table";#N/A,#N/A,TRUE,"STEEL";#N/A,#N/A,TRUE,"Door"}</definedName>
    <definedName name="LEE_5_1_5" hidden="1">{#N/A,#N/A,TRUE,"Basic";#N/A,#N/A,TRUE,"EXT-TABLE";#N/A,#N/A,TRUE,"STEEL";#N/A,#N/A,TRUE,"INT-Table";#N/A,#N/A,TRUE,"STEEL";#N/A,#N/A,TRUE,"Door"}</definedName>
    <definedName name="LEE_5_2" hidden="1">{#N/A,#N/A,TRUE,"Basic";#N/A,#N/A,TRUE,"EXT-TABLE";#N/A,#N/A,TRUE,"STEEL";#N/A,#N/A,TRUE,"INT-Table";#N/A,#N/A,TRUE,"STEEL";#N/A,#N/A,TRUE,"Door"}</definedName>
    <definedName name="LEE_5_2_1" hidden="1">{#N/A,#N/A,TRUE,"Basic";#N/A,#N/A,TRUE,"EXT-TABLE";#N/A,#N/A,TRUE,"STEEL";#N/A,#N/A,TRUE,"INT-Table";#N/A,#N/A,TRUE,"STEEL";#N/A,#N/A,TRUE,"Door"}</definedName>
    <definedName name="LEE_5_2_2" hidden="1">{#N/A,#N/A,TRUE,"Basic";#N/A,#N/A,TRUE,"EXT-TABLE";#N/A,#N/A,TRUE,"STEEL";#N/A,#N/A,TRUE,"INT-Table";#N/A,#N/A,TRUE,"STEEL";#N/A,#N/A,TRUE,"Door"}</definedName>
    <definedName name="LEE_5_2_3" hidden="1">{#N/A,#N/A,TRUE,"Basic";#N/A,#N/A,TRUE,"EXT-TABLE";#N/A,#N/A,TRUE,"STEEL";#N/A,#N/A,TRUE,"INT-Table";#N/A,#N/A,TRUE,"STEEL";#N/A,#N/A,TRUE,"Door"}</definedName>
    <definedName name="LEE_5_2_4" hidden="1">{#N/A,#N/A,TRUE,"Basic";#N/A,#N/A,TRUE,"EXT-TABLE";#N/A,#N/A,TRUE,"STEEL";#N/A,#N/A,TRUE,"INT-Table";#N/A,#N/A,TRUE,"STEEL";#N/A,#N/A,TRUE,"Door"}</definedName>
    <definedName name="LEE_5_2_5" hidden="1">{#N/A,#N/A,TRUE,"Basic";#N/A,#N/A,TRUE,"EXT-TABLE";#N/A,#N/A,TRUE,"STEEL";#N/A,#N/A,TRUE,"INT-Table";#N/A,#N/A,TRUE,"STEEL";#N/A,#N/A,TRUE,"Door"}</definedName>
    <definedName name="LEE_5_3" hidden="1">{#N/A,#N/A,TRUE,"Basic";#N/A,#N/A,TRUE,"EXT-TABLE";#N/A,#N/A,TRUE,"STEEL";#N/A,#N/A,TRUE,"INT-Table";#N/A,#N/A,TRUE,"STEEL";#N/A,#N/A,TRUE,"Door"}</definedName>
    <definedName name="LEE_5_4" hidden="1">{#N/A,#N/A,TRUE,"Basic";#N/A,#N/A,TRUE,"EXT-TABLE";#N/A,#N/A,TRUE,"STEEL";#N/A,#N/A,TRUE,"INT-Table";#N/A,#N/A,TRUE,"STEEL";#N/A,#N/A,TRUE,"Door"}</definedName>
    <definedName name="LEE_5_5" hidden="1">{#N/A,#N/A,TRUE,"Basic";#N/A,#N/A,TRUE,"EXT-TABLE";#N/A,#N/A,TRUE,"STEEL";#N/A,#N/A,TRUE,"INT-Table";#N/A,#N/A,TRUE,"STEEL";#N/A,#N/A,TRUE,"Door"}</definedName>
    <definedName name="level1">{"'장비'!$A$3:$M$12"}</definedName>
    <definedName name="level1_1">{"'장비'!$A$3:$M$12"}</definedName>
    <definedName name="level1_2">{"'장비'!$A$3:$M$12"}</definedName>
    <definedName name="level1_3">{"'장비'!$A$3:$M$12"}</definedName>
    <definedName name="level1_4">{"'장비'!$A$3:$M$12"}</definedName>
    <definedName name="level1_5">{"'장비'!$A$3:$M$12"}</definedName>
    <definedName name="light">"Picture 1"</definedName>
    <definedName name="list" hidden="1">{#N/A,#N/A,TRUE,"Basic";#N/A,#N/A,TRUE,"EXT-TABLE";#N/A,#N/A,TRUE,"STEEL";#N/A,#N/A,TRUE,"INT-Table";#N/A,#N/A,TRUE,"STEEL";#N/A,#N/A,TRUE,"Door"}</definedName>
    <definedName name="list_1" hidden="1">{#N/A,#N/A,TRUE,"Basic";#N/A,#N/A,TRUE,"EXT-TABLE";#N/A,#N/A,TRUE,"STEEL";#N/A,#N/A,TRUE,"INT-Table";#N/A,#N/A,TRUE,"STEEL";#N/A,#N/A,TRUE,"Door"}</definedName>
    <definedName name="list_1_1" hidden="1">{#N/A,#N/A,TRUE,"Basic";#N/A,#N/A,TRUE,"EXT-TABLE";#N/A,#N/A,TRUE,"STEEL";#N/A,#N/A,TRUE,"INT-Table";#N/A,#N/A,TRUE,"STEEL";#N/A,#N/A,TRUE,"Door"}</definedName>
    <definedName name="list_1_1_1" hidden="1">{#N/A,#N/A,TRUE,"Basic";#N/A,#N/A,TRUE,"EXT-TABLE";#N/A,#N/A,TRUE,"STEEL";#N/A,#N/A,TRUE,"INT-Table";#N/A,#N/A,TRUE,"STEEL";#N/A,#N/A,TRUE,"Door"}</definedName>
    <definedName name="list_1_1_2" hidden="1">{#N/A,#N/A,TRUE,"Basic";#N/A,#N/A,TRUE,"EXT-TABLE";#N/A,#N/A,TRUE,"STEEL";#N/A,#N/A,TRUE,"INT-Table";#N/A,#N/A,TRUE,"STEEL";#N/A,#N/A,TRUE,"Door"}</definedName>
    <definedName name="list_1_1_3" hidden="1">{#N/A,#N/A,TRUE,"Basic";#N/A,#N/A,TRUE,"EXT-TABLE";#N/A,#N/A,TRUE,"STEEL";#N/A,#N/A,TRUE,"INT-Table";#N/A,#N/A,TRUE,"STEEL";#N/A,#N/A,TRUE,"Door"}</definedName>
    <definedName name="list_1_1_4" hidden="1">{#N/A,#N/A,TRUE,"Basic";#N/A,#N/A,TRUE,"EXT-TABLE";#N/A,#N/A,TRUE,"STEEL";#N/A,#N/A,TRUE,"INT-Table";#N/A,#N/A,TRUE,"STEEL";#N/A,#N/A,TRUE,"Door"}</definedName>
    <definedName name="list_1_1_5" hidden="1">{#N/A,#N/A,TRUE,"Basic";#N/A,#N/A,TRUE,"EXT-TABLE";#N/A,#N/A,TRUE,"STEEL";#N/A,#N/A,TRUE,"INT-Table";#N/A,#N/A,TRUE,"STEEL";#N/A,#N/A,TRUE,"Door"}</definedName>
    <definedName name="list_1_2" hidden="1">{#N/A,#N/A,TRUE,"Basic";#N/A,#N/A,TRUE,"EXT-TABLE";#N/A,#N/A,TRUE,"STEEL";#N/A,#N/A,TRUE,"INT-Table";#N/A,#N/A,TRUE,"STEEL";#N/A,#N/A,TRUE,"Door"}</definedName>
    <definedName name="list_1_2_1" hidden="1">{#N/A,#N/A,TRUE,"Basic";#N/A,#N/A,TRUE,"EXT-TABLE";#N/A,#N/A,TRUE,"STEEL";#N/A,#N/A,TRUE,"INT-Table";#N/A,#N/A,TRUE,"STEEL";#N/A,#N/A,TRUE,"Door"}</definedName>
    <definedName name="list_1_2_2" hidden="1">{#N/A,#N/A,TRUE,"Basic";#N/A,#N/A,TRUE,"EXT-TABLE";#N/A,#N/A,TRUE,"STEEL";#N/A,#N/A,TRUE,"INT-Table";#N/A,#N/A,TRUE,"STEEL";#N/A,#N/A,TRUE,"Door"}</definedName>
    <definedName name="list_1_2_3" hidden="1">{#N/A,#N/A,TRUE,"Basic";#N/A,#N/A,TRUE,"EXT-TABLE";#N/A,#N/A,TRUE,"STEEL";#N/A,#N/A,TRUE,"INT-Table";#N/A,#N/A,TRUE,"STEEL";#N/A,#N/A,TRUE,"Door"}</definedName>
    <definedName name="list_1_2_4" hidden="1">{#N/A,#N/A,TRUE,"Basic";#N/A,#N/A,TRUE,"EXT-TABLE";#N/A,#N/A,TRUE,"STEEL";#N/A,#N/A,TRUE,"INT-Table";#N/A,#N/A,TRUE,"STEEL";#N/A,#N/A,TRUE,"Door"}</definedName>
    <definedName name="list_1_2_5" hidden="1">{#N/A,#N/A,TRUE,"Basic";#N/A,#N/A,TRUE,"EXT-TABLE";#N/A,#N/A,TRUE,"STEEL";#N/A,#N/A,TRUE,"INT-Table";#N/A,#N/A,TRUE,"STEEL";#N/A,#N/A,TRUE,"Door"}</definedName>
    <definedName name="list_1_3" hidden="1">{#N/A,#N/A,TRUE,"Basic";#N/A,#N/A,TRUE,"EXT-TABLE";#N/A,#N/A,TRUE,"STEEL";#N/A,#N/A,TRUE,"INT-Table";#N/A,#N/A,TRUE,"STEEL";#N/A,#N/A,TRUE,"Door"}</definedName>
    <definedName name="list_1_4" hidden="1">{#N/A,#N/A,TRUE,"Basic";#N/A,#N/A,TRUE,"EXT-TABLE";#N/A,#N/A,TRUE,"STEEL";#N/A,#N/A,TRUE,"INT-Table";#N/A,#N/A,TRUE,"STEEL";#N/A,#N/A,TRUE,"Door"}</definedName>
    <definedName name="list_1_5" hidden="1">{#N/A,#N/A,TRUE,"Basic";#N/A,#N/A,TRUE,"EXT-TABLE";#N/A,#N/A,TRUE,"STEEL";#N/A,#N/A,TRUE,"INT-Table";#N/A,#N/A,TRUE,"STEEL";#N/A,#N/A,TRUE,"Door"}</definedName>
    <definedName name="list_2" hidden="1">{#N/A,#N/A,TRUE,"Basic";#N/A,#N/A,TRUE,"EXT-TABLE";#N/A,#N/A,TRUE,"STEEL";#N/A,#N/A,TRUE,"INT-Table";#N/A,#N/A,TRUE,"STEEL";#N/A,#N/A,TRUE,"Door"}</definedName>
    <definedName name="list_2_1" hidden="1">{#N/A,#N/A,TRUE,"Basic";#N/A,#N/A,TRUE,"EXT-TABLE";#N/A,#N/A,TRUE,"STEEL";#N/A,#N/A,TRUE,"INT-Table";#N/A,#N/A,TRUE,"STEEL";#N/A,#N/A,TRUE,"Door"}</definedName>
    <definedName name="list_2_1_1" hidden="1">{#N/A,#N/A,TRUE,"Basic";#N/A,#N/A,TRUE,"EXT-TABLE";#N/A,#N/A,TRUE,"STEEL";#N/A,#N/A,TRUE,"INT-Table";#N/A,#N/A,TRUE,"STEEL";#N/A,#N/A,TRUE,"Door"}</definedName>
    <definedName name="list_2_1_2" hidden="1">{#N/A,#N/A,TRUE,"Basic";#N/A,#N/A,TRUE,"EXT-TABLE";#N/A,#N/A,TRUE,"STEEL";#N/A,#N/A,TRUE,"INT-Table";#N/A,#N/A,TRUE,"STEEL";#N/A,#N/A,TRUE,"Door"}</definedName>
    <definedName name="list_2_1_3" hidden="1">{#N/A,#N/A,TRUE,"Basic";#N/A,#N/A,TRUE,"EXT-TABLE";#N/A,#N/A,TRUE,"STEEL";#N/A,#N/A,TRUE,"INT-Table";#N/A,#N/A,TRUE,"STEEL";#N/A,#N/A,TRUE,"Door"}</definedName>
    <definedName name="list_2_1_4" hidden="1">{#N/A,#N/A,TRUE,"Basic";#N/A,#N/A,TRUE,"EXT-TABLE";#N/A,#N/A,TRUE,"STEEL";#N/A,#N/A,TRUE,"INT-Table";#N/A,#N/A,TRUE,"STEEL";#N/A,#N/A,TRUE,"Door"}</definedName>
    <definedName name="list_2_1_5" hidden="1">{#N/A,#N/A,TRUE,"Basic";#N/A,#N/A,TRUE,"EXT-TABLE";#N/A,#N/A,TRUE,"STEEL";#N/A,#N/A,TRUE,"INT-Table";#N/A,#N/A,TRUE,"STEEL";#N/A,#N/A,TRUE,"Door"}</definedName>
    <definedName name="list_2_2" hidden="1">{#N/A,#N/A,TRUE,"Basic";#N/A,#N/A,TRUE,"EXT-TABLE";#N/A,#N/A,TRUE,"STEEL";#N/A,#N/A,TRUE,"INT-Table";#N/A,#N/A,TRUE,"STEEL";#N/A,#N/A,TRUE,"Door"}</definedName>
    <definedName name="list_2_2_1" hidden="1">{#N/A,#N/A,TRUE,"Basic";#N/A,#N/A,TRUE,"EXT-TABLE";#N/A,#N/A,TRUE,"STEEL";#N/A,#N/A,TRUE,"INT-Table";#N/A,#N/A,TRUE,"STEEL";#N/A,#N/A,TRUE,"Door"}</definedName>
    <definedName name="list_2_2_2" hidden="1">{#N/A,#N/A,TRUE,"Basic";#N/A,#N/A,TRUE,"EXT-TABLE";#N/A,#N/A,TRUE,"STEEL";#N/A,#N/A,TRUE,"INT-Table";#N/A,#N/A,TRUE,"STEEL";#N/A,#N/A,TRUE,"Door"}</definedName>
    <definedName name="list_2_2_3" hidden="1">{#N/A,#N/A,TRUE,"Basic";#N/A,#N/A,TRUE,"EXT-TABLE";#N/A,#N/A,TRUE,"STEEL";#N/A,#N/A,TRUE,"INT-Table";#N/A,#N/A,TRUE,"STEEL";#N/A,#N/A,TRUE,"Door"}</definedName>
    <definedName name="list_2_2_4" hidden="1">{#N/A,#N/A,TRUE,"Basic";#N/A,#N/A,TRUE,"EXT-TABLE";#N/A,#N/A,TRUE,"STEEL";#N/A,#N/A,TRUE,"INT-Table";#N/A,#N/A,TRUE,"STEEL";#N/A,#N/A,TRUE,"Door"}</definedName>
    <definedName name="list_2_2_5" hidden="1">{#N/A,#N/A,TRUE,"Basic";#N/A,#N/A,TRUE,"EXT-TABLE";#N/A,#N/A,TRUE,"STEEL";#N/A,#N/A,TRUE,"INT-Table";#N/A,#N/A,TRUE,"STEEL";#N/A,#N/A,TRUE,"Door"}</definedName>
    <definedName name="list_2_3" hidden="1">{#N/A,#N/A,TRUE,"Basic";#N/A,#N/A,TRUE,"EXT-TABLE";#N/A,#N/A,TRUE,"STEEL";#N/A,#N/A,TRUE,"INT-Table";#N/A,#N/A,TRUE,"STEEL";#N/A,#N/A,TRUE,"Door"}</definedName>
    <definedName name="list_2_4" hidden="1">{#N/A,#N/A,TRUE,"Basic";#N/A,#N/A,TRUE,"EXT-TABLE";#N/A,#N/A,TRUE,"STEEL";#N/A,#N/A,TRUE,"INT-Table";#N/A,#N/A,TRUE,"STEEL";#N/A,#N/A,TRUE,"Door"}</definedName>
    <definedName name="list_2_5" hidden="1">{#N/A,#N/A,TRUE,"Basic";#N/A,#N/A,TRUE,"EXT-TABLE";#N/A,#N/A,TRUE,"STEEL";#N/A,#N/A,TRUE,"INT-Table";#N/A,#N/A,TRUE,"STEEL";#N/A,#N/A,TRUE,"Door"}</definedName>
    <definedName name="list_3" hidden="1">{#N/A,#N/A,TRUE,"Basic";#N/A,#N/A,TRUE,"EXT-TABLE";#N/A,#N/A,TRUE,"STEEL";#N/A,#N/A,TRUE,"INT-Table";#N/A,#N/A,TRUE,"STEEL";#N/A,#N/A,TRUE,"Door"}</definedName>
    <definedName name="list_3_1" hidden="1">{#N/A,#N/A,TRUE,"Basic";#N/A,#N/A,TRUE,"EXT-TABLE";#N/A,#N/A,TRUE,"STEEL";#N/A,#N/A,TRUE,"INT-Table";#N/A,#N/A,TRUE,"STEEL";#N/A,#N/A,TRUE,"Door"}</definedName>
    <definedName name="list_3_1_1" hidden="1">{#N/A,#N/A,TRUE,"Basic";#N/A,#N/A,TRUE,"EXT-TABLE";#N/A,#N/A,TRUE,"STEEL";#N/A,#N/A,TRUE,"INT-Table";#N/A,#N/A,TRUE,"STEEL";#N/A,#N/A,TRUE,"Door"}</definedName>
    <definedName name="list_3_1_2" hidden="1">{#N/A,#N/A,TRUE,"Basic";#N/A,#N/A,TRUE,"EXT-TABLE";#N/A,#N/A,TRUE,"STEEL";#N/A,#N/A,TRUE,"INT-Table";#N/A,#N/A,TRUE,"STEEL";#N/A,#N/A,TRUE,"Door"}</definedName>
    <definedName name="list_3_1_3" hidden="1">{#N/A,#N/A,TRUE,"Basic";#N/A,#N/A,TRUE,"EXT-TABLE";#N/A,#N/A,TRUE,"STEEL";#N/A,#N/A,TRUE,"INT-Table";#N/A,#N/A,TRUE,"STEEL";#N/A,#N/A,TRUE,"Door"}</definedName>
    <definedName name="list_3_1_4" hidden="1">{#N/A,#N/A,TRUE,"Basic";#N/A,#N/A,TRUE,"EXT-TABLE";#N/A,#N/A,TRUE,"STEEL";#N/A,#N/A,TRUE,"INT-Table";#N/A,#N/A,TRUE,"STEEL";#N/A,#N/A,TRUE,"Door"}</definedName>
    <definedName name="list_3_1_5" hidden="1">{#N/A,#N/A,TRUE,"Basic";#N/A,#N/A,TRUE,"EXT-TABLE";#N/A,#N/A,TRUE,"STEEL";#N/A,#N/A,TRUE,"INT-Table";#N/A,#N/A,TRUE,"STEEL";#N/A,#N/A,TRUE,"Door"}</definedName>
    <definedName name="list_3_2" hidden="1">{#N/A,#N/A,TRUE,"Basic";#N/A,#N/A,TRUE,"EXT-TABLE";#N/A,#N/A,TRUE,"STEEL";#N/A,#N/A,TRUE,"INT-Table";#N/A,#N/A,TRUE,"STEEL";#N/A,#N/A,TRUE,"Door"}</definedName>
    <definedName name="list_3_2_1" hidden="1">{#N/A,#N/A,TRUE,"Basic";#N/A,#N/A,TRUE,"EXT-TABLE";#N/A,#N/A,TRUE,"STEEL";#N/A,#N/A,TRUE,"INT-Table";#N/A,#N/A,TRUE,"STEEL";#N/A,#N/A,TRUE,"Door"}</definedName>
    <definedName name="list_3_2_2" hidden="1">{#N/A,#N/A,TRUE,"Basic";#N/A,#N/A,TRUE,"EXT-TABLE";#N/A,#N/A,TRUE,"STEEL";#N/A,#N/A,TRUE,"INT-Table";#N/A,#N/A,TRUE,"STEEL";#N/A,#N/A,TRUE,"Door"}</definedName>
    <definedName name="list_3_2_3" hidden="1">{#N/A,#N/A,TRUE,"Basic";#N/A,#N/A,TRUE,"EXT-TABLE";#N/A,#N/A,TRUE,"STEEL";#N/A,#N/A,TRUE,"INT-Table";#N/A,#N/A,TRUE,"STEEL";#N/A,#N/A,TRUE,"Door"}</definedName>
    <definedName name="list_3_2_4" hidden="1">{#N/A,#N/A,TRUE,"Basic";#N/A,#N/A,TRUE,"EXT-TABLE";#N/A,#N/A,TRUE,"STEEL";#N/A,#N/A,TRUE,"INT-Table";#N/A,#N/A,TRUE,"STEEL";#N/A,#N/A,TRUE,"Door"}</definedName>
    <definedName name="list_3_2_5" hidden="1">{#N/A,#N/A,TRUE,"Basic";#N/A,#N/A,TRUE,"EXT-TABLE";#N/A,#N/A,TRUE,"STEEL";#N/A,#N/A,TRUE,"INT-Table";#N/A,#N/A,TRUE,"STEEL";#N/A,#N/A,TRUE,"Door"}</definedName>
    <definedName name="list_3_3" hidden="1">{#N/A,#N/A,TRUE,"Basic";#N/A,#N/A,TRUE,"EXT-TABLE";#N/A,#N/A,TRUE,"STEEL";#N/A,#N/A,TRUE,"INT-Table";#N/A,#N/A,TRUE,"STEEL";#N/A,#N/A,TRUE,"Door"}</definedName>
    <definedName name="list_3_4" hidden="1">{#N/A,#N/A,TRUE,"Basic";#N/A,#N/A,TRUE,"EXT-TABLE";#N/A,#N/A,TRUE,"STEEL";#N/A,#N/A,TRUE,"INT-Table";#N/A,#N/A,TRUE,"STEEL";#N/A,#N/A,TRUE,"Door"}</definedName>
    <definedName name="list_3_5" hidden="1">{#N/A,#N/A,TRUE,"Basic";#N/A,#N/A,TRUE,"EXT-TABLE";#N/A,#N/A,TRUE,"STEEL";#N/A,#N/A,TRUE,"INT-Table";#N/A,#N/A,TRUE,"STEEL";#N/A,#N/A,TRUE,"Door"}</definedName>
    <definedName name="list_4" hidden="1">{#N/A,#N/A,TRUE,"Basic";#N/A,#N/A,TRUE,"EXT-TABLE";#N/A,#N/A,TRUE,"STEEL";#N/A,#N/A,TRUE,"INT-Table";#N/A,#N/A,TRUE,"STEEL";#N/A,#N/A,TRUE,"Door"}</definedName>
    <definedName name="list_4_1" hidden="1">{#N/A,#N/A,TRUE,"Basic";#N/A,#N/A,TRUE,"EXT-TABLE";#N/A,#N/A,TRUE,"STEEL";#N/A,#N/A,TRUE,"INT-Table";#N/A,#N/A,TRUE,"STEEL";#N/A,#N/A,TRUE,"Door"}</definedName>
    <definedName name="list_4_1_1" hidden="1">{#N/A,#N/A,TRUE,"Basic";#N/A,#N/A,TRUE,"EXT-TABLE";#N/A,#N/A,TRUE,"STEEL";#N/A,#N/A,TRUE,"INT-Table";#N/A,#N/A,TRUE,"STEEL";#N/A,#N/A,TRUE,"Door"}</definedName>
    <definedName name="list_4_1_2" hidden="1">{#N/A,#N/A,TRUE,"Basic";#N/A,#N/A,TRUE,"EXT-TABLE";#N/A,#N/A,TRUE,"STEEL";#N/A,#N/A,TRUE,"INT-Table";#N/A,#N/A,TRUE,"STEEL";#N/A,#N/A,TRUE,"Door"}</definedName>
    <definedName name="list_4_1_3" hidden="1">{#N/A,#N/A,TRUE,"Basic";#N/A,#N/A,TRUE,"EXT-TABLE";#N/A,#N/A,TRUE,"STEEL";#N/A,#N/A,TRUE,"INT-Table";#N/A,#N/A,TRUE,"STEEL";#N/A,#N/A,TRUE,"Door"}</definedName>
    <definedName name="list_4_1_4" hidden="1">{#N/A,#N/A,TRUE,"Basic";#N/A,#N/A,TRUE,"EXT-TABLE";#N/A,#N/A,TRUE,"STEEL";#N/A,#N/A,TRUE,"INT-Table";#N/A,#N/A,TRUE,"STEEL";#N/A,#N/A,TRUE,"Door"}</definedName>
    <definedName name="list_4_1_5" hidden="1">{#N/A,#N/A,TRUE,"Basic";#N/A,#N/A,TRUE,"EXT-TABLE";#N/A,#N/A,TRUE,"STEEL";#N/A,#N/A,TRUE,"INT-Table";#N/A,#N/A,TRUE,"STEEL";#N/A,#N/A,TRUE,"Door"}</definedName>
    <definedName name="list_4_2" hidden="1">{#N/A,#N/A,TRUE,"Basic";#N/A,#N/A,TRUE,"EXT-TABLE";#N/A,#N/A,TRUE,"STEEL";#N/A,#N/A,TRUE,"INT-Table";#N/A,#N/A,TRUE,"STEEL";#N/A,#N/A,TRUE,"Door"}</definedName>
    <definedName name="list_4_2_1" hidden="1">{#N/A,#N/A,TRUE,"Basic";#N/A,#N/A,TRUE,"EXT-TABLE";#N/A,#N/A,TRUE,"STEEL";#N/A,#N/A,TRUE,"INT-Table";#N/A,#N/A,TRUE,"STEEL";#N/A,#N/A,TRUE,"Door"}</definedName>
    <definedName name="list_4_2_2" hidden="1">{#N/A,#N/A,TRUE,"Basic";#N/A,#N/A,TRUE,"EXT-TABLE";#N/A,#N/A,TRUE,"STEEL";#N/A,#N/A,TRUE,"INT-Table";#N/A,#N/A,TRUE,"STEEL";#N/A,#N/A,TRUE,"Door"}</definedName>
    <definedName name="list_4_2_3" hidden="1">{#N/A,#N/A,TRUE,"Basic";#N/A,#N/A,TRUE,"EXT-TABLE";#N/A,#N/A,TRUE,"STEEL";#N/A,#N/A,TRUE,"INT-Table";#N/A,#N/A,TRUE,"STEEL";#N/A,#N/A,TRUE,"Door"}</definedName>
    <definedName name="list_4_2_4" hidden="1">{#N/A,#N/A,TRUE,"Basic";#N/A,#N/A,TRUE,"EXT-TABLE";#N/A,#N/A,TRUE,"STEEL";#N/A,#N/A,TRUE,"INT-Table";#N/A,#N/A,TRUE,"STEEL";#N/A,#N/A,TRUE,"Door"}</definedName>
    <definedName name="list_4_2_5" hidden="1">{#N/A,#N/A,TRUE,"Basic";#N/A,#N/A,TRUE,"EXT-TABLE";#N/A,#N/A,TRUE,"STEEL";#N/A,#N/A,TRUE,"INT-Table";#N/A,#N/A,TRUE,"STEEL";#N/A,#N/A,TRUE,"Door"}</definedName>
    <definedName name="list_4_3" hidden="1">{#N/A,#N/A,TRUE,"Basic";#N/A,#N/A,TRUE,"EXT-TABLE";#N/A,#N/A,TRUE,"STEEL";#N/A,#N/A,TRUE,"INT-Table";#N/A,#N/A,TRUE,"STEEL";#N/A,#N/A,TRUE,"Door"}</definedName>
    <definedName name="list_4_4" hidden="1">{#N/A,#N/A,TRUE,"Basic";#N/A,#N/A,TRUE,"EXT-TABLE";#N/A,#N/A,TRUE,"STEEL";#N/A,#N/A,TRUE,"INT-Table";#N/A,#N/A,TRUE,"STEEL";#N/A,#N/A,TRUE,"Door"}</definedName>
    <definedName name="list_4_5" hidden="1">{#N/A,#N/A,TRUE,"Basic";#N/A,#N/A,TRUE,"EXT-TABLE";#N/A,#N/A,TRUE,"STEEL";#N/A,#N/A,TRUE,"INT-Table";#N/A,#N/A,TRUE,"STEEL";#N/A,#N/A,TRUE,"Door"}</definedName>
    <definedName name="list_5" hidden="1">{#N/A,#N/A,TRUE,"Basic";#N/A,#N/A,TRUE,"EXT-TABLE";#N/A,#N/A,TRUE,"STEEL";#N/A,#N/A,TRUE,"INT-Table";#N/A,#N/A,TRUE,"STEEL";#N/A,#N/A,TRUE,"Door"}</definedName>
    <definedName name="list_5_1" hidden="1">{#N/A,#N/A,TRUE,"Basic";#N/A,#N/A,TRUE,"EXT-TABLE";#N/A,#N/A,TRUE,"STEEL";#N/A,#N/A,TRUE,"INT-Table";#N/A,#N/A,TRUE,"STEEL";#N/A,#N/A,TRUE,"Door"}</definedName>
    <definedName name="list_5_1_1" hidden="1">{#N/A,#N/A,TRUE,"Basic";#N/A,#N/A,TRUE,"EXT-TABLE";#N/A,#N/A,TRUE,"STEEL";#N/A,#N/A,TRUE,"INT-Table";#N/A,#N/A,TRUE,"STEEL";#N/A,#N/A,TRUE,"Door"}</definedName>
    <definedName name="list_5_1_2" hidden="1">{#N/A,#N/A,TRUE,"Basic";#N/A,#N/A,TRUE,"EXT-TABLE";#N/A,#N/A,TRUE,"STEEL";#N/A,#N/A,TRUE,"INT-Table";#N/A,#N/A,TRUE,"STEEL";#N/A,#N/A,TRUE,"Door"}</definedName>
    <definedName name="list_5_1_3" hidden="1">{#N/A,#N/A,TRUE,"Basic";#N/A,#N/A,TRUE,"EXT-TABLE";#N/A,#N/A,TRUE,"STEEL";#N/A,#N/A,TRUE,"INT-Table";#N/A,#N/A,TRUE,"STEEL";#N/A,#N/A,TRUE,"Door"}</definedName>
    <definedName name="list_5_1_4" hidden="1">{#N/A,#N/A,TRUE,"Basic";#N/A,#N/A,TRUE,"EXT-TABLE";#N/A,#N/A,TRUE,"STEEL";#N/A,#N/A,TRUE,"INT-Table";#N/A,#N/A,TRUE,"STEEL";#N/A,#N/A,TRUE,"Door"}</definedName>
    <definedName name="list_5_1_5" hidden="1">{#N/A,#N/A,TRUE,"Basic";#N/A,#N/A,TRUE,"EXT-TABLE";#N/A,#N/A,TRUE,"STEEL";#N/A,#N/A,TRUE,"INT-Table";#N/A,#N/A,TRUE,"STEEL";#N/A,#N/A,TRUE,"Door"}</definedName>
    <definedName name="list_5_2" hidden="1">{#N/A,#N/A,TRUE,"Basic";#N/A,#N/A,TRUE,"EXT-TABLE";#N/A,#N/A,TRUE,"STEEL";#N/A,#N/A,TRUE,"INT-Table";#N/A,#N/A,TRUE,"STEEL";#N/A,#N/A,TRUE,"Door"}</definedName>
    <definedName name="list_5_2_1" hidden="1">{#N/A,#N/A,TRUE,"Basic";#N/A,#N/A,TRUE,"EXT-TABLE";#N/A,#N/A,TRUE,"STEEL";#N/A,#N/A,TRUE,"INT-Table";#N/A,#N/A,TRUE,"STEEL";#N/A,#N/A,TRUE,"Door"}</definedName>
    <definedName name="list_5_2_2" hidden="1">{#N/A,#N/A,TRUE,"Basic";#N/A,#N/A,TRUE,"EXT-TABLE";#N/A,#N/A,TRUE,"STEEL";#N/A,#N/A,TRUE,"INT-Table";#N/A,#N/A,TRUE,"STEEL";#N/A,#N/A,TRUE,"Door"}</definedName>
    <definedName name="list_5_2_3" hidden="1">{#N/A,#N/A,TRUE,"Basic";#N/A,#N/A,TRUE,"EXT-TABLE";#N/A,#N/A,TRUE,"STEEL";#N/A,#N/A,TRUE,"INT-Table";#N/A,#N/A,TRUE,"STEEL";#N/A,#N/A,TRUE,"Door"}</definedName>
    <definedName name="list_5_2_4" hidden="1">{#N/A,#N/A,TRUE,"Basic";#N/A,#N/A,TRUE,"EXT-TABLE";#N/A,#N/A,TRUE,"STEEL";#N/A,#N/A,TRUE,"INT-Table";#N/A,#N/A,TRUE,"STEEL";#N/A,#N/A,TRUE,"Door"}</definedName>
    <definedName name="list_5_2_5" hidden="1">{#N/A,#N/A,TRUE,"Basic";#N/A,#N/A,TRUE,"EXT-TABLE";#N/A,#N/A,TRUE,"STEEL";#N/A,#N/A,TRUE,"INT-Table";#N/A,#N/A,TRUE,"STEEL";#N/A,#N/A,TRUE,"Door"}</definedName>
    <definedName name="list_5_3" hidden="1">{#N/A,#N/A,TRUE,"Basic";#N/A,#N/A,TRUE,"EXT-TABLE";#N/A,#N/A,TRUE,"STEEL";#N/A,#N/A,TRUE,"INT-Table";#N/A,#N/A,TRUE,"STEEL";#N/A,#N/A,TRUE,"Door"}</definedName>
    <definedName name="list_5_4" hidden="1">{#N/A,#N/A,TRUE,"Basic";#N/A,#N/A,TRUE,"EXT-TABLE";#N/A,#N/A,TRUE,"STEEL";#N/A,#N/A,TRUE,"INT-Table";#N/A,#N/A,TRUE,"STEEL";#N/A,#N/A,TRUE,"Door"}</definedName>
    <definedName name="list_5_5" hidden="1">{#N/A,#N/A,TRUE,"Basic";#N/A,#N/A,TRUE,"EXT-TABLE";#N/A,#N/A,TRUE,"STEEL";#N/A,#N/A,TRUE,"INT-Table";#N/A,#N/A,TRUE,"STEEL";#N/A,#N/A,TRUE,"Door"}</definedName>
    <definedName name="list01" hidden="1">{#N/A,#N/A,TRUE,"Basic";#N/A,#N/A,TRUE,"EXT-TABLE";#N/A,#N/A,TRUE,"STEEL";#N/A,#N/A,TRUE,"INT-Table";#N/A,#N/A,TRUE,"STEEL";#N/A,#N/A,TRUE,"Door"}</definedName>
    <definedName name="list01_1" hidden="1">{#N/A,#N/A,TRUE,"Basic";#N/A,#N/A,TRUE,"EXT-TABLE";#N/A,#N/A,TRUE,"STEEL";#N/A,#N/A,TRUE,"INT-Table";#N/A,#N/A,TRUE,"STEEL";#N/A,#N/A,TRUE,"Door"}</definedName>
    <definedName name="list01_1_1" hidden="1">{#N/A,#N/A,TRUE,"Basic";#N/A,#N/A,TRUE,"EXT-TABLE";#N/A,#N/A,TRUE,"STEEL";#N/A,#N/A,TRUE,"INT-Table";#N/A,#N/A,TRUE,"STEEL";#N/A,#N/A,TRUE,"Door"}</definedName>
    <definedName name="list01_1_1_1" hidden="1">{#N/A,#N/A,TRUE,"Basic";#N/A,#N/A,TRUE,"EXT-TABLE";#N/A,#N/A,TRUE,"STEEL";#N/A,#N/A,TRUE,"INT-Table";#N/A,#N/A,TRUE,"STEEL";#N/A,#N/A,TRUE,"Door"}</definedName>
    <definedName name="list01_1_1_2" hidden="1">{#N/A,#N/A,TRUE,"Basic";#N/A,#N/A,TRUE,"EXT-TABLE";#N/A,#N/A,TRUE,"STEEL";#N/A,#N/A,TRUE,"INT-Table";#N/A,#N/A,TRUE,"STEEL";#N/A,#N/A,TRUE,"Door"}</definedName>
    <definedName name="list01_1_1_3" hidden="1">{#N/A,#N/A,TRUE,"Basic";#N/A,#N/A,TRUE,"EXT-TABLE";#N/A,#N/A,TRUE,"STEEL";#N/A,#N/A,TRUE,"INT-Table";#N/A,#N/A,TRUE,"STEEL";#N/A,#N/A,TRUE,"Door"}</definedName>
    <definedName name="list01_1_1_4" hidden="1">{#N/A,#N/A,TRUE,"Basic";#N/A,#N/A,TRUE,"EXT-TABLE";#N/A,#N/A,TRUE,"STEEL";#N/A,#N/A,TRUE,"INT-Table";#N/A,#N/A,TRUE,"STEEL";#N/A,#N/A,TRUE,"Door"}</definedName>
    <definedName name="list01_1_1_5" hidden="1">{#N/A,#N/A,TRUE,"Basic";#N/A,#N/A,TRUE,"EXT-TABLE";#N/A,#N/A,TRUE,"STEEL";#N/A,#N/A,TRUE,"INT-Table";#N/A,#N/A,TRUE,"STEEL";#N/A,#N/A,TRUE,"Door"}</definedName>
    <definedName name="list01_1_2" hidden="1">{#N/A,#N/A,TRUE,"Basic";#N/A,#N/A,TRUE,"EXT-TABLE";#N/A,#N/A,TRUE,"STEEL";#N/A,#N/A,TRUE,"INT-Table";#N/A,#N/A,TRUE,"STEEL";#N/A,#N/A,TRUE,"Door"}</definedName>
    <definedName name="list01_1_2_1" hidden="1">{#N/A,#N/A,TRUE,"Basic";#N/A,#N/A,TRUE,"EXT-TABLE";#N/A,#N/A,TRUE,"STEEL";#N/A,#N/A,TRUE,"INT-Table";#N/A,#N/A,TRUE,"STEEL";#N/A,#N/A,TRUE,"Door"}</definedName>
    <definedName name="list01_1_2_2" hidden="1">{#N/A,#N/A,TRUE,"Basic";#N/A,#N/A,TRUE,"EXT-TABLE";#N/A,#N/A,TRUE,"STEEL";#N/A,#N/A,TRUE,"INT-Table";#N/A,#N/A,TRUE,"STEEL";#N/A,#N/A,TRUE,"Door"}</definedName>
    <definedName name="list01_1_2_3" hidden="1">{#N/A,#N/A,TRUE,"Basic";#N/A,#N/A,TRUE,"EXT-TABLE";#N/A,#N/A,TRUE,"STEEL";#N/A,#N/A,TRUE,"INT-Table";#N/A,#N/A,TRUE,"STEEL";#N/A,#N/A,TRUE,"Door"}</definedName>
    <definedName name="list01_1_2_4" hidden="1">{#N/A,#N/A,TRUE,"Basic";#N/A,#N/A,TRUE,"EXT-TABLE";#N/A,#N/A,TRUE,"STEEL";#N/A,#N/A,TRUE,"INT-Table";#N/A,#N/A,TRUE,"STEEL";#N/A,#N/A,TRUE,"Door"}</definedName>
    <definedName name="list01_1_2_5" hidden="1">{#N/A,#N/A,TRUE,"Basic";#N/A,#N/A,TRUE,"EXT-TABLE";#N/A,#N/A,TRUE,"STEEL";#N/A,#N/A,TRUE,"INT-Table";#N/A,#N/A,TRUE,"STEEL";#N/A,#N/A,TRUE,"Door"}</definedName>
    <definedName name="list01_1_3" hidden="1">{#N/A,#N/A,TRUE,"Basic";#N/A,#N/A,TRUE,"EXT-TABLE";#N/A,#N/A,TRUE,"STEEL";#N/A,#N/A,TRUE,"INT-Table";#N/A,#N/A,TRUE,"STEEL";#N/A,#N/A,TRUE,"Door"}</definedName>
    <definedName name="list01_1_4" hidden="1">{#N/A,#N/A,TRUE,"Basic";#N/A,#N/A,TRUE,"EXT-TABLE";#N/A,#N/A,TRUE,"STEEL";#N/A,#N/A,TRUE,"INT-Table";#N/A,#N/A,TRUE,"STEEL";#N/A,#N/A,TRUE,"Door"}</definedName>
    <definedName name="list01_1_5" hidden="1">{#N/A,#N/A,TRUE,"Basic";#N/A,#N/A,TRUE,"EXT-TABLE";#N/A,#N/A,TRUE,"STEEL";#N/A,#N/A,TRUE,"INT-Table";#N/A,#N/A,TRUE,"STEEL";#N/A,#N/A,TRUE,"Door"}</definedName>
    <definedName name="list01_2" hidden="1">{#N/A,#N/A,TRUE,"Basic";#N/A,#N/A,TRUE,"EXT-TABLE";#N/A,#N/A,TRUE,"STEEL";#N/A,#N/A,TRUE,"INT-Table";#N/A,#N/A,TRUE,"STEEL";#N/A,#N/A,TRUE,"Door"}</definedName>
    <definedName name="list01_2_1" hidden="1">{#N/A,#N/A,TRUE,"Basic";#N/A,#N/A,TRUE,"EXT-TABLE";#N/A,#N/A,TRUE,"STEEL";#N/A,#N/A,TRUE,"INT-Table";#N/A,#N/A,TRUE,"STEEL";#N/A,#N/A,TRUE,"Door"}</definedName>
    <definedName name="list01_2_1_1" hidden="1">{#N/A,#N/A,TRUE,"Basic";#N/A,#N/A,TRUE,"EXT-TABLE";#N/A,#N/A,TRUE,"STEEL";#N/A,#N/A,TRUE,"INT-Table";#N/A,#N/A,TRUE,"STEEL";#N/A,#N/A,TRUE,"Door"}</definedName>
    <definedName name="list01_2_1_2" hidden="1">{#N/A,#N/A,TRUE,"Basic";#N/A,#N/A,TRUE,"EXT-TABLE";#N/A,#N/A,TRUE,"STEEL";#N/A,#N/A,TRUE,"INT-Table";#N/A,#N/A,TRUE,"STEEL";#N/A,#N/A,TRUE,"Door"}</definedName>
    <definedName name="list01_2_1_3" hidden="1">{#N/A,#N/A,TRUE,"Basic";#N/A,#N/A,TRUE,"EXT-TABLE";#N/A,#N/A,TRUE,"STEEL";#N/A,#N/A,TRUE,"INT-Table";#N/A,#N/A,TRUE,"STEEL";#N/A,#N/A,TRUE,"Door"}</definedName>
    <definedName name="list01_2_1_4" hidden="1">{#N/A,#N/A,TRUE,"Basic";#N/A,#N/A,TRUE,"EXT-TABLE";#N/A,#N/A,TRUE,"STEEL";#N/A,#N/A,TRUE,"INT-Table";#N/A,#N/A,TRUE,"STEEL";#N/A,#N/A,TRUE,"Door"}</definedName>
    <definedName name="list01_2_1_5" hidden="1">{#N/A,#N/A,TRUE,"Basic";#N/A,#N/A,TRUE,"EXT-TABLE";#N/A,#N/A,TRUE,"STEEL";#N/A,#N/A,TRUE,"INT-Table";#N/A,#N/A,TRUE,"STEEL";#N/A,#N/A,TRUE,"Door"}</definedName>
    <definedName name="list01_2_2" hidden="1">{#N/A,#N/A,TRUE,"Basic";#N/A,#N/A,TRUE,"EXT-TABLE";#N/A,#N/A,TRUE,"STEEL";#N/A,#N/A,TRUE,"INT-Table";#N/A,#N/A,TRUE,"STEEL";#N/A,#N/A,TRUE,"Door"}</definedName>
    <definedName name="list01_2_2_1" hidden="1">{#N/A,#N/A,TRUE,"Basic";#N/A,#N/A,TRUE,"EXT-TABLE";#N/A,#N/A,TRUE,"STEEL";#N/A,#N/A,TRUE,"INT-Table";#N/A,#N/A,TRUE,"STEEL";#N/A,#N/A,TRUE,"Door"}</definedName>
    <definedName name="list01_2_2_2" hidden="1">{#N/A,#N/A,TRUE,"Basic";#N/A,#N/A,TRUE,"EXT-TABLE";#N/A,#N/A,TRUE,"STEEL";#N/A,#N/A,TRUE,"INT-Table";#N/A,#N/A,TRUE,"STEEL";#N/A,#N/A,TRUE,"Door"}</definedName>
    <definedName name="list01_2_2_3" hidden="1">{#N/A,#N/A,TRUE,"Basic";#N/A,#N/A,TRUE,"EXT-TABLE";#N/A,#N/A,TRUE,"STEEL";#N/A,#N/A,TRUE,"INT-Table";#N/A,#N/A,TRUE,"STEEL";#N/A,#N/A,TRUE,"Door"}</definedName>
    <definedName name="list01_2_2_4" hidden="1">{#N/A,#N/A,TRUE,"Basic";#N/A,#N/A,TRUE,"EXT-TABLE";#N/A,#N/A,TRUE,"STEEL";#N/A,#N/A,TRUE,"INT-Table";#N/A,#N/A,TRUE,"STEEL";#N/A,#N/A,TRUE,"Door"}</definedName>
    <definedName name="list01_2_2_5" hidden="1">{#N/A,#N/A,TRUE,"Basic";#N/A,#N/A,TRUE,"EXT-TABLE";#N/A,#N/A,TRUE,"STEEL";#N/A,#N/A,TRUE,"INT-Table";#N/A,#N/A,TRUE,"STEEL";#N/A,#N/A,TRUE,"Door"}</definedName>
    <definedName name="list01_2_3" hidden="1">{#N/A,#N/A,TRUE,"Basic";#N/A,#N/A,TRUE,"EXT-TABLE";#N/A,#N/A,TRUE,"STEEL";#N/A,#N/A,TRUE,"INT-Table";#N/A,#N/A,TRUE,"STEEL";#N/A,#N/A,TRUE,"Door"}</definedName>
    <definedName name="list01_2_4" hidden="1">{#N/A,#N/A,TRUE,"Basic";#N/A,#N/A,TRUE,"EXT-TABLE";#N/A,#N/A,TRUE,"STEEL";#N/A,#N/A,TRUE,"INT-Table";#N/A,#N/A,TRUE,"STEEL";#N/A,#N/A,TRUE,"Door"}</definedName>
    <definedName name="list01_2_5" hidden="1">{#N/A,#N/A,TRUE,"Basic";#N/A,#N/A,TRUE,"EXT-TABLE";#N/A,#N/A,TRUE,"STEEL";#N/A,#N/A,TRUE,"INT-Table";#N/A,#N/A,TRUE,"STEEL";#N/A,#N/A,TRUE,"Door"}</definedName>
    <definedName name="list01_3" hidden="1">{#N/A,#N/A,TRUE,"Basic";#N/A,#N/A,TRUE,"EXT-TABLE";#N/A,#N/A,TRUE,"STEEL";#N/A,#N/A,TRUE,"INT-Table";#N/A,#N/A,TRUE,"STEEL";#N/A,#N/A,TRUE,"Door"}</definedName>
    <definedName name="list01_3_1" hidden="1">{#N/A,#N/A,TRUE,"Basic";#N/A,#N/A,TRUE,"EXT-TABLE";#N/A,#N/A,TRUE,"STEEL";#N/A,#N/A,TRUE,"INT-Table";#N/A,#N/A,TRUE,"STEEL";#N/A,#N/A,TRUE,"Door"}</definedName>
    <definedName name="list01_3_1_1" hidden="1">{#N/A,#N/A,TRUE,"Basic";#N/A,#N/A,TRUE,"EXT-TABLE";#N/A,#N/A,TRUE,"STEEL";#N/A,#N/A,TRUE,"INT-Table";#N/A,#N/A,TRUE,"STEEL";#N/A,#N/A,TRUE,"Door"}</definedName>
    <definedName name="list01_3_1_2" hidden="1">{#N/A,#N/A,TRUE,"Basic";#N/A,#N/A,TRUE,"EXT-TABLE";#N/A,#N/A,TRUE,"STEEL";#N/A,#N/A,TRUE,"INT-Table";#N/A,#N/A,TRUE,"STEEL";#N/A,#N/A,TRUE,"Door"}</definedName>
    <definedName name="list01_3_1_3" hidden="1">{#N/A,#N/A,TRUE,"Basic";#N/A,#N/A,TRUE,"EXT-TABLE";#N/A,#N/A,TRUE,"STEEL";#N/A,#N/A,TRUE,"INT-Table";#N/A,#N/A,TRUE,"STEEL";#N/A,#N/A,TRUE,"Door"}</definedName>
    <definedName name="list01_3_1_4" hidden="1">{#N/A,#N/A,TRUE,"Basic";#N/A,#N/A,TRUE,"EXT-TABLE";#N/A,#N/A,TRUE,"STEEL";#N/A,#N/A,TRUE,"INT-Table";#N/A,#N/A,TRUE,"STEEL";#N/A,#N/A,TRUE,"Door"}</definedName>
    <definedName name="list01_3_1_5" hidden="1">{#N/A,#N/A,TRUE,"Basic";#N/A,#N/A,TRUE,"EXT-TABLE";#N/A,#N/A,TRUE,"STEEL";#N/A,#N/A,TRUE,"INT-Table";#N/A,#N/A,TRUE,"STEEL";#N/A,#N/A,TRUE,"Door"}</definedName>
    <definedName name="list01_3_2" hidden="1">{#N/A,#N/A,TRUE,"Basic";#N/A,#N/A,TRUE,"EXT-TABLE";#N/A,#N/A,TRUE,"STEEL";#N/A,#N/A,TRUE,"INT-Table";#N/A,#N/A,TRUE,"STEEL";#N/A,#N/A,TRUE,"Door"}</definedName>
    <definedName name="list01_3_2_1" hidden="1">{#N/A,#N/A,TRUE,"Basic";#N/A,#N/A,TRUE,"EXT-TABLE";#N/A,#N/A,TRUE,"STEEL";#N/A,#N/A,TRUE,"INT-Table";#N/A,#N/A,TRUE,"STEEL";#N/A,#N/A,TRUE,"Door"}</definedName>
    <definedName name="list01_3_2_2" hidden="1">{#N/A,#N/A,TRUE,"Basic";#N/A,#N/A,TRUE,"EXT-TABLE";#N/A,#N/A,TRUE,"STEEL";#N/A,#N/A,TRUE,"INT-Table";#N/A,#N/A,TRUE,"STEEL";#N/A,#N/A,TRUE,"Door"}</definedName>
    <definedName name="list01_3_2_3" hidden="1">{#N/A,#N/A,TRUE,"Basic";#N/A,#N/A,TRUE,"EXT-TABLE";#N/A,#N/A,TRUE,"STEEL";#N/A,#N/A,TRUE,"INT-Table";#N/A,#N/A,TRUE,"STEEL";#N/A,#N/A,TRUE,"Door"}</definedName>
    <definedName name="list01_3_2_4" hidden="1">{#N/A,#N/A,TRUE,"Basic";#N/A,#N/A,TRUE,"EXT-TABLE";#N/A,#N/A,TRUE,"STEEL";#N/A,#N/A,TRUE,"INT-Table";#N/A,#N/A,TRUE,"STEEL";#N/A,#N/A,TRUE,"Door"}</definedName>
    <definedName name="list01_3_2_5" hidden="1">{#N/A,#N/A,TRUE,"Basic";#N/A,#N/A,TRUE,"EXT-TABLE";#N/A,#N/A,TRUE,"STEEL";#N/A,#N/A,TRUE,"INT-Table";#N/A,#N/A,TRUE,"STEEL";#N/A,#N/A,TRUE,"Door"}</definedName>
    <definedName name="list01_3_3" hidden="1">{#N/A,#N/A,TRUE,"Basic";#N/A,#N/A,TRUE,"EXT-TABLE";#N/A,#N/A,TRUE,"STEEL";#N/A,#N/A,TRUE,"INT-Table";#N/A,#N/A,TRUE,"STEEL";#N/A,#N/A,TRUE,"Door"}</definedName>
    <definedName name="list01_3_4" hidden="1">{#N/A,#N/A,TRUE,"Basic";#N/A,#N/A,TRUE,"EXT-TABLE";#N/A,#N/A,TRUE,"STEEL";#N/A,#N/A,TRUE,"INT-Table";#N/A,#N/A,TRUE,"STEEL";#N/A,#N/A,TRUE,"Door"}</definedName>
    <definedName name="list01_3_5" hidden="1">{#N/A,#N/A,TRUE,"Basic";#N/A,#N/A,TRUE,"EXT-TABLE";#N/A,#N/A,TRUE,"STEEL";#N/A,#N/A,TRUE,"INT-Table";#N/A,#N/A,TRUE,"STEEL";#N/A,#N/A,TRUE,"Door"}</definedName>
    <definedName name="list01_4" hidden="1">{#N/A,#N/A,TRUE,"Basic";#N/A,#N/A,TRUE,"EXT-TABLE";#N/A,#N/A,TRUE,"STEEL";#N/A,#N/A,TRUE,"INT-Table";#N/A,#N/A,TRUE,"STEEL";#N/A,#N/A,TRUE,"Door"}</definedName>
    <definedName name="list01_4_1" hidden="1">{#N/A,#N/A,TRUE,"Basic";#N/A,#N/A,TRUE,"EXT-TABLE";#N/A,#N/A,TRUE,"STEEL";#N/A,#N/A,TRUE,"INT-Table";#N/A,#N/A,TRUE,"STEEL";#N/A,#N/A,TRUE,"Door"}</definedName>
    <definedName name="list01_4_1_1" hidden="1">{#N/A,#N/A,TRUE,"Basic";#N/A,#N/A,TRUE,"EXT-TABLE";#N/A,#N/A,TRUE,"STEEL";#N/A,#N/A,TRUE,"INT-Table";#N/A,#N/A,TRUE,"STEEL";#N/A,#N/A,TRUE,"Door"}</definedName>
    <definedName name="list01_4_1_2" hidden="1">{#N/A,#N/A,TRUE,"Basic";#N/A,#N/A,TRUE,"EXT-TABLE";#N/A,#N/A,TRUE,"STEEL";#N/A,#N/A,TRUE,"INT-Table";#N/A,#N/A,TRUE,"STEEL";#N/A,#N/A,TRUE,"Door"}</definedName>
    <definedName name="list01_4_1_3" hidden="1">{#N/A,#N/A,TRUE,"Basic";#N/A,#N/A,TRUE,"EXT-TABLE";#N/A,#N/A,TRUE,"STEEL";#N/A,#N/A,TRUE,"INT-Table";#N/A,#N/A,TRUE,"STEEL";#N/A,#N/A,TRUE,"Door"}</definedName>
    <definedName name="list01_4_1_4" hidden="1">{#N/A,#N/A,TRUE,"Basic";#N/A,#N/A,TRUE,"EXT-TABLE";#N/A,#N/A,TRUE,"STEEL";#N/A,#N/A,TRUE,"INT-Table";#N/A,#N/A,TRUE,"STEEL";#N/A,#N/A,TRUE,"Door"}</definedName>
    <definedName name="list01_4_1_5" hidden="1">{#N/A,#N/A,TRUE,"Basic";#N/A,#N/A,TRUE,"EXT-TABLE";#N/A,#N/A,TRUE,"STEEL";#N/A,#N/A,TRUE,"INT-Table";#N/A,#N/A,TRUE,"STEEL";#N/A,#N/A,TRUE,"Door"}</definedName>
    <definedName name="list01_4_2" hidden="1">{#N/A,#N/A,TRUE,"Basic";#N/A,#N/A,TRUE,"EXT-TABLE";#N/A,#N/A,TRUE,"STEEL";#N/A,#N/A,TRUE,"INT-Table";#N/A,#N/A,TRUE,"STEEL";#N/A,#N/A,TRUE,"Door"}</definedName>
    <definedName name="list01_4_2_1" hidden="1">{#N/A,#N/A,TRUE,"Basic";#N/A,#N/A,TRUE,"EXT-TABLE";#N/A,#N/A,TRUE,"STEEL";#N/A,#N/A,TRUE,"INT-Table";#N/A,#N/A,TRUE,"STEEL";#N/A,#N/A,TRUE,"Door"}</definedName>
    <definedName name="list01_4_2_2" hidden="1">{#N/A,#N/A,TRUE,"Basic";#N/A,#N/A,TRUE,"EXT-TABLE";#N/A,#N/A,TRUE,"STEEL";#N/A,#N/A,TRUE,"INT-Table";#N/A,#N/A,TRUE,"STEEL";#N/A,#N/A,TRUE,"Door"}</definedName>
    <definedName name="list01_4_2_3" hidden="1">{#N/A,#N/A,TRUE,"Basic";#N/A,#N/A,TRUE,"EXT-TABLE";#N/A,#N/A,TRUE,"STEEL";#N/A,#N/A,TRUE,"INT-Table";#N/A,#N/A,TRUE,"STEEL";#N/A,#N/A,TRUE,"Door"}</definedName>
    <definedName name="list01_4_2_4" hidden="1">{#N/A,#N/A,TRUE,"Basic";#N/A,#N/A,TRUE,"EXT-TABLE";#N/A,#N/A,TRUE,"STEEL";#N/A,#N/A,TRUE,"INT-Table";#N/A,#N/A,TRUE,"STEEL";#N/A,#N/A,TRUE,"Door"}</definedName>
    <definedName name="list01_4_2_5" hidden="1">{#N/A,#N/A,TRUE,"Basic";#N/A,#N/A,TRUE,"EXT-TABLE";#N/A,#N/A,TRUE,"STEEL";#N/A,#N/A,TRUE,"INT-Table";#N/A,#N/A,TRUE,"STEEL";#N/A,#N/A,TRUE,"Door"}</definedName>
    <definedName name="list01_4_3" hidden="1">{#N/A,#N/A,TRUE,"Basic";#N/A,#N/A,TRUE,"EXT-TABLE";#N/A,#N/A,TRUE,"STEEL";#N/A,#N/A,TRUE,"INT-Table";#N/A,#N/A,TRUE,"STEEL";#N/A,#N/A,TRUE,"Door"}</definedName>
    <definedName name="list01_4_4" hidden="1">{#N/A,#N/A,TRUE,"Basic";#N/A,#N/A,TRUE,"EXT-TABLE";#N/A,#N/A,TRUE,"STEEL";#N/A,#N/A,TRUE,"INT-Table";#N/A,#N/A,TRUE,"STEEL";#N/A,#N/A,TRUE,"Door"}</definedName>
    <definedName name="list01_4_5" hidden="1">{#N/A,#N/A,TRUE,"Basic";#N/A,#N/A,TRUE,"EXT-TABLE";#N/A,#N/A,TRUE,"STEEL";#N/A,#N/A,TRUE,"INT-Table";#N/A,#N/A,TRUE,"STEEL";#N/A,#N/A,TRUE,"Door"}</definedName>
    <definedName name="list01_5" hidden="1">{#N/A,#N/A,TRUE,"Basic";#N/A,#N/A,TRUE,"EXT-TABLE";#N/A,#N/A,TRUE,"STEEL";#N/A,#N/A,TRUE,"INT-Table";#N/A,#N/A,TRUE,"STEEL";#N/A,#N/A,TRUE,"Door"}</definedName>
    <definedName name="list01_5_1" hidden="1">{#N/A,#N/A,TRUE,"Basic";#N/A,#N/A,TRUE,"EXT-TABLE";#N/A,#N/A,TRUE,"STEEL";#N/A,#N/A,TRUE,"INT-Table";#N/A,#N/A,TRUE,"STEEL";#N/A,#N/A,TRUE,"Door"}</definedName>
    <definedName name="list01_5_1_1" hidden="1">{#N/A,#N/A,TRUE,"Basic";#N/A,#N/A,TRUE,"EXT-TABLE";#N/A,#N/A,TRUE,"STEEL";#N/A,#N/A,TRUE,"INT-Table";#N/A,#N/A,TRUE,"STEEL";#N/A,#N/A,TRUE,"Door"}</definedName>
    <definedName name="list01_5_1_2" hidden="1">{#N/A,#N/A,TRUE,"Basic";#N/A,#N/A,TRUE,"EXT-TABLE";#N/A,#N/A,TRUE,"STEEL";#N/A,#N/A,TRUE,"INT-Table";#N/A,#N/A,TRUE,"STEEL";#N/A,#N/A,TRUE,"Door"}</definedName>
    <definedName name="list01_5_1_3" hidden="1">{#N/A,#N/A,TRUE,"Basic";#N/A,#N/A,TRUE,"EXT-TABLE";#N/A,#N/A,TRUE,"STEEL";#N/A,#N/A,TRUE,"INT-Table";#N/A,#N/A,TRUE,"STEEL";#N/A,#N/A,TRUE,"Door"}</definedName>
    <definedName name="list01_5_1_4" hidden="1">{#N/A,#N/A,TRUE,"Basic";#N/A,#N/A,TRUE,"EXT-TABLE";#N/A,#N/A,TRUE,"STEEL";#N/A,#N/A,TRUE,"INT-Table";#N/A,#N/A,TRUE,"STEEL";#N/A,#N/A,TRUE,"Door"}</definedName>
    <definedName name="list01_5_1_5" hidden="1">{#N/A,#N/A,TRUE,"Basic";#N/A,#N/A,TRUE,"EXT-TABLE";#N/A,#N/A,TRUE,"STEEL";#N/A,#N/A,TRUE,"INT-Table";#N/A,#N/A,TRUE,"STEEL";#N/A,#N/A,TRUE,"Door"}</definedName>
    <definedName name="list01_5_2" hidden="1">{#N/A,#N/A,TRUE,"Basic";#N/A,#N/A,TRUE,"EXT-TABLE";#N/A,#N/A,TRUE,"STEEL";#N/A,#N/A,TRUE,"INT-Table";#N/A,#N/A,TRUE,"STEEL";#N/A,#N/A,TRUE,"Door"}</definedName>
    <definedName name="list01_5_2_1" hidden="1">{#N/A,#N/A,TRUE,"Basic";#N/A,#N/A,TRUE,"EXT-TABLE";#N/A,#N/A,TRUE,"STEEL";#N/A,#N/A,TRUE,"INT-Table";#N/A,#N/A,TRUE,"STEEL";#N/A,#N/A,TRUE,"Door"}</definedName>
    <definedName name="list01_5_2_2" hidden="1">{#N/A,#N/A,TRUE,"Basic";#N/A,#N/A,TRUE,"EXT-TABLE";#N/A,#N/A,TRUE,"STEEL";#N/A,#N/A,TRUE,"INT-Table";#N/A,#N/A,TRUE,"STEEL";#N/A,#N/A,TRUE,"Door"}</definedName>
    <definedName name="list01_5_2_3" hidden="1">{#N/A,#N/A,TRUE,"Basic";#N/A,#N/A,TRUE,"EXT-TABLE";#N/A,#N/A,TRUE,"STEEL";#N/A,#N/A,TRUE,"INT-Table";#N/A,#N/A,TRUE,"STEEL";#N/A,#N/A,TRUE,"Door"}</definedName>
    <definedName name="list01_5_2_4" hidden="1">{#N/A,#N/A,TRUE,"Basic";#N/A,#N/A,TRUE,"EXT-TABLE";#N/A,#N/A,TRUE,"STEEL";#N/A,#N/A,TRUE,"INT-Table";#N/A,#N/A,TRUE,"STEEL";#N/A,#N/A,TRUE,"Door"}</definedName>
    <definedName name="list01_5_2_5" hidden="1">{#N/A,#N/A,TRUE,"Basic";#N/A,#N/A,TRUE,"EXT-TABLE";#N/A,#N/A,TRUE,"STEEL";#N/A,#N/A,TRUE,"INT-Table";#N/A,#N/A,TRUE,"STEEL";#N/A,#N/A,TRUE,"Door"}</definedName>
    <definedName name="list01_5_3" hidden="1">{#N/A,#N/A,TRUE,"Basic";#N/A,#N/A,TRUE,"EXT-TABLE";#N/A,#N/A,TRUE,"STEEL";#N/A,#N/A,TRUE,"INT-Table";#N/A,#N/A,TRUE,"STEEL";#N/A,#N/A,TRUE,"Door"}</definedName>
    <definedName name="list01_5_4" hidden="1">{#N/A,#N/A,TRUE,"Basic";#N/A,#N/A,TRUE,"EXT-TABLE";#N/A,#N/A,TRUE,"STEEL";#N/A,#N/A,TRUE,"INT-Table";#N/A,#N/A,TRUE,"STEEL";#N/A,#N/A,TRUE,"Door"}</definedName>
    <definedName name="list01_5_5" hidden="1">{#N/A,#N/A,TRUE,"Basic";#N/A,#N/A,TRUE,"EXT-TABLE";#N/A,#N/A,TRUE,"STEEL";#N/A,#N/A,TRUE,"INT-Table";#N/A,#N/A,TRUE,"STEEL";#N/A,#N/A,TRUE,"Door"}</definedName>
    <definedName name="list02" hidden="1">{#N/A,#N/A,TRUE,"Basic";#N/A,#N/A,TRUE,"EXT-TABLE";#N/A,#N/A,TRUE,"STEEL";#N/A,#N/A,TRUE,"INT-Table";#N/A,#N/A,TRUE,"STEEL";#N/A,#N/A,TRUE,"Door"}</definedName>
    <definedName name="list02_1" hidden="1">{#N/A,#N/A,TRUE,"Basic";#N/A,#N/A,TRUE,"EXT-TABLE";#N/A,#N/A,TRUE,"STEEL";#N/A,#N/A,TRUE,"INT-Table";#N/A,#N/A,TRUE,"STEEL";#N/A,#N/A,TRUE,"Door"}</definedName>
    <definedName name="list02_1_1" hidden="1">{#N/A,#N/A,TRUE,"Basic";#N/A,#N/A,TRUE,"EXT-TABLE";#N/A,#N/A,TRUE,"STEEL";#N/A,#N/A,TRUE,"INT-Table";#N/A,#N/A,TRUE,"STEEL";#N/A,#N/A,TRUE,"Door"}</definedName>
    <definedName name="list02_1_1_1" hidden="1">{#N/A,#N/A,TRUE,"Basic";#N/A,#N/A,TRUE,"EXT-TABLE";#N/A,#N/A,TRUE,"STEEL";#N/A,#N/A,TRUE,"INT-Table";#N/A,#N/A,TRUE,"STEEL";#N/A,#N/A,TRUE,"Door"}</definedName>
    <definedName name="list02_1_1_2" hidden="1">{#N/A,#N/A,TRUE,"Basic";#N/A,#N/A,TRUE,"EXT-TABLE";#N/A,#N/A,TRUE,"STEEL";#N/A,#N/A,TRUE,"INT-Table";#N/A,#N/A,TRUE,"STEEL";#N/A,#N/A,TRUE,"Door"}</definedName>
    <definedName name="list02_1_1_3" hidden="1">{#N/A,#N/A,TRUE,"Basic";#N/A,#N/A,TRUE,"EXT-TABLE";#N/A,#N/A,TRUE,"STEEL";#N/A,#N/A,TRUE,"INT-Table";#N/A,#N/A,TRUE,"STEEL";#N/A,#N/A,TRUE,"Door"}</definedName>
    <definedName name="list02_1_1_4" hidden="1">{#N/A,#N/A,TRUE,"Basic";#N/A,#N/A,TRUE,"EXT-TABLE";#N/A,#N/A,TRUE,"STEEL";#N/A,#N/A,TRUE,"INT-Table";#N/A,#N/A,TRUE,"STEEL";#N/A,#N/A,TRUE,"Door"}</definedName>
    <definedName name="list02_1_1_5" hidden="1">{#N/A,#N/A,TRUE,"Basic";#N/A,#N/A,TRUE,"EXT-TABLE";#N/A,#N/A,TRUE,"STEEL";#N/A,#N/A,TRUE,"INT-Table";#N/A,#N/A,TRUE,"STEEL";#N/A,#N/A,TRUE,"Door"}</definedName>
    <definedName name="list02_1_2" hidden="1">{#N/A,#N/A,TRUE,"Basic";#N/A,#N/A,TRUE,"EXT-TABLE";#N/A,#N/A,TRUE,"STEEL";#N/A,#N/A,TRUE,"INT-Table";#N/A,#N/A,TRUE,"STEEL";#N/A,#N/A,TRUE,"Door"}</definedName>
    <definedName name="list02_1_2_1" hidden="1">{#N/A,#N/A,TRUE,"Basic";#N/A,#N/A,TRUE,"EXT-TABLE";#N/A,#N/A,TRUE,"STEEL";#N/A,#N/A,TRUE,"INT-Table";#N/A,#N/A,TRUE,"STEEL";#N/A,#N/A,TRUE,"Door"}</definedName>
    <definedName name="list02_1_2_2" hidden="1">{#N/A,#N/A,TRUE,"Basic";#N/A,#N/A,TRUE,"EXT-TABLE";#N/A,#N/A,TRUE,"STEEL";#N/A,#N/A,TRUE,"INT-Table";#N/A,#N/A,TRUE,"STEEL";#N/A,#N/A,TRUE,"Door"}</definedName>
    <definedName name="list02_1_2_3" hidden="1">{#N/A,#N/A,TRUE,"Basic";#N/A,#N/A,TRUE,"EXT-TABLE";#N/A,#N/A,TRUE,"STEEL";#N/A,#N/A,TRUE,"INT-Table";#N/A,#N/A,TRUE,"STEEL";#N/A,#N/A,TRUE,"Door"}</definedName>
    <definedName name="list02_1_2_4" hidden="1">{#N/A,#N/A,TRUE,"Basic";#N/A,#N/A,TRUE,"EXT-TABLE";#N/A,#N/A,TRUE,"STEEL";#N/A,#N/A,TRUE,"INT-Table";#N/A,#N/A,TRUE,"STEEL";#N/A,#N/A,TRUE,"Door"}</definedName>
    <definedName name="list02_1_2_5" hidden="1">{#N/A,#N/A,TRUE,"Basic";#N/A,#N/A,TRUE,"EXT-TABLE";#N/A,#N/A,TRUE,"STEEL";#N/A,#N/A,TRUE,"INT-Table";#N/A,#N/A,TRUE,"STEEL";#N/A,#N/A,TRUE,"Door"}</definedName>
    <definedName name="list02_1_3" hidden="1">{#N/A,#N/A,TRUE,"Basic";#N/A,#N/A,TRUE,"EXT-TABLE";#N/A,#N/A,TRUE,"STEEL";#N/A,#N/A,TRUE,"INT-Table";#N/A,#N/A,TRUE,"STEEL";#N/A,#N/A,TRUE,"Door"}</definedName>
    <definedName name="list02_1_4" hidden="1">{#N/A,#N/A,TRUE,"Basic";#N/A,#N/A,TRUE,"EXT-TABLE";#N/A,#N/A,TRUE,"STEEL";#N/A,#N/A,TRUE,"INT-Table";#N/A,#N/A,TRUE,"STEEL";#N/A,#N/A,TRUE,"Door"}</definedName>
    <definedName name="list02_1_5" hidden="1">{#N/A,#N/A,TRUE,"Basic";#N/A,#N/A,TRUE,"EXT-TABLE";#N/A,#N/A,TRUE,"STEEL";#N/A,#N/A,TRUE,"INT-Table";#N/A,#N/A,TRUE,"STEEL";#N/A,#N/A,TRUE,"Door"}</definedName>
    <definedName name="list02_2" hidden="1">{#N/A,#N/A,TRUE,"Basic";#N/A,#N/A,TRUE,"EXT-TABLE";#N/A,#N/A,TRUE,"STEEL";#N/A,#N/A,TRUE,"INT-Table";#N/A,#N/A,TRUE,"STEEL";#N/A,#N/A,TRUE,"Door"}</definedName>
    <definedName name="list02_2_1" hidden="1">{#N/A,#N/A,TRUE,"Basic";#N/A,#N/A,TRUE,"EXT-TABLE";#N/A,#N/A,TRUE,"STEEL";#N/A,#N/A,TRUE,"INT-Table";#N/A,#N/A,TRUE,"STEEL";#N/A,#N/A,TRUE,"Door"}</definedName>
    <definedName name="list02_2_1_1" hidden="1">{#N/A,#N/A,TRUE,"Basic";#N/A,#N/A,TRUE,"EXT-TABLE";#N/A,#N/A,TRUE,"STEEL";#N/A,#N/A,TRUE,"INT-Table";#N/A,#N/A,TRUE,"STEEL";#N/A,#N/A,TRUE,"Door"}</definedName>
    <definedName name="list02_2_1_2" hidden="1">{#N/A,#N/A,TRUE,"Basic";#N/A,#N/A,TRUE,"EXT-TABLE";#N/A,#N/A,TRUE,"STEEL";#N/A,#N/A,TRUE,"INT-Table";#N/A,#N/A,TRUE,"STEEL";#N/A,#N/A,TRUE,"Door"}</definedName>
    <definedName name="list02_2_1_3" hidden="1">{#N/A,#N/A,TRUE,"Basic";#N/A,#N/A,TRUE,"EXT-TABLE";#N/A,#N/A,TRUE,"STEEL";#N/A,#N/A,TRUE,"INT-Table";#N/A,#N/A,TRUE,"STEEL";#N/A,#N/A,TRUE,"Door"}</definedName>
    <definedName name="list02_2_1_4" hidden="1">{#N/A,#N/A,TRUE,"Basic";#N/A,#N/A,TRUE,"EXT-TABLE";#N/A,#N/A,TRUE,"STEEL";#N/A,#N/A,TRUE,"INT-Table";#N/A,#N/A,TRUE,"STEEL";#N/A,#N/A,TRUE,"Door"}</definedName>
    <definedName name="list02_2_1_5" hidden="1">{#N/A,#N/A,TRUE,"Basic";#N/A,#N/A,TRUE,"EXT-TABLE";#N/A,#N/A,TRUE,"STEEL";#N/A,#N/A,TRUE,"INT-Table";#N/A,#N/A,TRUE,"STEEL";#N/A,#N/A,TRUE,"Door"}</definedName>
    <definedName name="list02_2_2" hidden="1">{#N/A,#N/A,TRUE,"Basic";#N/A,#N/A,TRUE,"EXT-TABLE";#N/A,#N/A,TRUE,"STEEL";#N/A,#N/A,TRUE,"INT-Table";#N/A,#N/A,TRUE,"STEEL";#N/A,#N/A,TRUE,"Door"}</definedName>
    <definedName name="list02_2_2_1" hidden="1">{#N/A,#N/A,TRUE,"Basic";#N/A,#N/A,TRUE,"EXT-TABLE";#N/A,#N/A,TRUE,"STEEL";#N/A,#N/A,TRUE,"INT-Table";#N/A,#N/A,TRUE,"STEEL";#N/A,#N/A,TRUE,"Door"}</definedName>
    <definedName name="list02_2_2_2" hidden="1">{#N/A,#N/A,TRUE,"Basic";#N/A,#N/A,TRUE,"EXT-TABLE";#N/A,#N/A,TRUE,"STEEL";#N/A,#N/A,TRUE,"INT-Table";#N/A,#N/A,TRUE,"STEEL";#N/A,#N/A,TRUE,"Door"}</definedName>
    <definedName name="list02_2_2_3" hidden="1">{#N/A,#N/A,TRUE,"Basic";#N/A,#N/A,TRUE,"EXT-TABLE";#N/A,#N/A,TRUE,"STEEL";#N/A,#N/A,TRUE,"INT-Table";#N/A,#N/A,TRUE,"STEEL";#N/A,#N/A,TRUE,"Door"}</definedName>
    <definedName name="list02_2_2_4" hidden="1">{#N/A,#N/A,TRUE,"Basic";#N/A,#N/A,TRUE,"EXT-TABLE";#N/A,#N/A,TRUE,"STEEL";#N/A,#N/A,TRUE,"INT-Table";#N/A,#N/A,TRUE,"STEEL";#N/A,#N/A,TRUE,"Door"}</definedName>
    <definedName name="list02_2_2_5" hidden="1">{#N/A,#N/A,TRUE,"Basic";#N/A,#N/A,TRUE,"EXT-TABLE";#N/A,#N/A,TRUE,"STEEL";#N/A,#N/A,TRUE,"INT-Table";#N/A,#N/A,TRUE,"STEEL";#N/A,#N/A,TRUE,"Door"}</definedName>
    <definedName name="list02_2_3" hidden="1">{#N/A,#N/A,TRUE,"Basic";#N/A,#N/A,TRUE,"EXT-TABLE";#N/A,#N/A,TRUE,"STEEL";#N/A,#N/A,TRUE,"INT-Table";#N/A,#N/A,TRUE,"STEEL";#N/A,#N/A,TRUE,"Door"}</definedName>
    <definedName name="list02_2_4" hidden="1">{#N/A,#N/A,TRUE,"Basic";#N/A,#N/A,TRUE,"EXT-TABLE";#N/A,#N/A,TRUE,"STEEL";#N/A,#N/A,TRUE,"INT-Table";#N/A,#N/A,TRUE,"STEEL";#N/A,#N/A,TRUE,"Door"}</definedName>
    <definedName name="list02_2_5" hidden="1">{#N/A,#N/A,TRUE,"Basic";#N/A,#N/A,TRUE,"EXT-TABLE";#N/A,#N/A,TRUE,"STEEL";#N/A,#N/A,TRUE,"INT-Table";#N/A,#N/A,TRUE,"STEEL";#N/A,#N/A,TRUE,"Door"}</definedName>
    <definedName name="list02_3" hidden="1">{#N/A,#N/A,TRUE,"Basic";#N/A,#N/A,TRUE,"EXT-TABLE";#N/A,#N/A,TRUE,"STEEL";#N/A,#N/A,TRUE,"INT-Table";#N/A,#N/A,TRUE,"STEEL";#N/A,#N/A,TRUE,"Door"}</definedName>
    <definedName name="list02_3_1" hidden="1">{#N/A,#N/A,TRUE,"Basic";#N/A,#N/A,TRUE,"EXT-TABLE";#N/A,#N/A,TRUE,"STEEL";#N/A,#N/A,TRUE,"INT-Table";#N/A,#N/A,TRUE,"STEEL";#N/A,#N/A,TRUE,"Door"}</definedName>
    <definedName name="list02_3_1_1" hidden="1">{#N/A,#N/A,TRUE,"Basic";#N/A,#N/A,TRUE,"EXT-TABLE";#N/A,#N/A,TRUE,"STEEL";#N/A,#N/A,TRUE,"INT-Table";#N/A,#N/A,TRUE,"STEEL";#N/A,#N/A,TRUE,"Door"}</definedName>
    <definedName name="list02_3_1_2" hidden="1">{#N/A,#N/A,TRUE,"Basic";#N/A,#N/A,TRUE,"EXT-TABLE";#N/A,#N/A,TRUE,"STEEL";#N/A,#N/A,TRUE,"INT-Table";#N/A,#N/A,TRUE,"STEEL";#N/A,#N/A,TRUE,"Door"}</definedName>
    <definedName name="list02_3_1_3" hidden="1">{#N/A,#N/A,TRUE,"Basic";#N/A,#N/A,TRUE,"EXT-TABLE";#N/A,#N/A,TRUE,"STEEL";#N/A,#N/A,TRUE,"INT-Table";#N/A,#N/A,TRUE,"STEEL";#N/A,#N/A,TRUE,"Door"}</definedName>
    <definedName name="list02_3_1_4" hidden="1">{#N/A,#N/A,TRUE,"Basic";#N/A,#N/A,TRUE,"EXT-TABLE";#N/A,#N/A,TRUE,"STEEL";#N/A,#N/A,TRUE,"INT-Table";#N/A,#N/A,TRUE,"STEEL";#N/A,#N/A,TRUE,"Door"}</definedName>
    <definedName name="list02_3_1_5" hidden="1">{#N/A,#N/A,TRUE,"Basic";#N/A,#N/A,TRUE,"EXT-TABLE";#N/A,#N/A,TRUE,"STEEL";#N/A,#N/A,TRUE,"INT-Table";#N/A,#N/A,TRUE,"STEEL";#N/A,#N/A,TRUE,"Door"}</definedName>
    <definedName name="list02_3_2" hidden="1">{#N/A,#N/A,TRUE,"Basic";#N/A,#N/A,TRUE,"EXT-TABLE";#N/A,#N/A,TRUE,"STEEL";#N/A,#N/A,TRUE,"INT-Table";#N/A,#N/A,TRUE,"STEEL";#N/A,#N/A,TRUE,"Door"}</definedName>
    <definedName name="list02_3_2_1" hidden="1">{#N/A,#N/A,TRUE,"Basic";#N/A,#N/A,TRUE,"EXT-TABLE";#N/A,#N/A,TRUE,"STEEL";#N/A,#N/A,TRUE,"INT-Table";#N/A,#N/A,TRUE,"STEEL";#N/A,#N/A,TRUE,"Door"}</definedName>
    <definedName name="list02_3_2_2" hidden="1">{#N/A,#N/A,TRUE,"Basic";#N/A,#N/A,TRUE,"EXT-TABLE";#N/A,#N/A,TRUE,"STEEL";#N/A,#N/A,TRUE,"INT-Table";#N/A,#N/A,TRUE,"STEEL";#N/A,#N/A,TRUE,"Door"}</definedName>
    <definedName name="list02_3_2_3" hidden="1">{#N/A,#N/A,TRUE,"Basic";#N/A,#N/A,TRUE,"EXT-TABLE";#N/A,#N/A,TRUE,"STEEL";#N/A,#N/A,TRUE,"INT-Table";#N/A,#N/A,TRUE,"STEEL";#N/A,#N/A,TRUE,"Door"}</definedName>
    <definedName name="list02_3_2_4" hidden="1">{#N/A,#N/A,TRUE,"Basic";#N/A,#N/A,TRUE,"EXT-TABLE";#N/A,#N/A,TRUE,"STEEL";#N/A,#N/A,TRUE,"INT-Table";#N/A,#N/A,TRUE,"STEEL";#N/A,#N/A,TRUE,"Door"}</definedName>
    <definedName name="list02_3_2_5" hidden="1">{#N/A,#N/A,TRUE,"Basic";#N/A,#N/A,TRUE,"EXT-TABLE";#N/A,#N/A,TRUE,"STEEL";#N/A,#N/A,TRUE,"INT-Table";#N/A,#N/A,TRUE,"STEEL";#N/A,#N/A,TRUE,"Door"}</definedName>
    <definedName name="list02_3_3" hidden="1">{#N/A,#N/A,TRUE,"Basic";#N/A,#N/A,TRUE,"EXT-TABLE";#N/A,#N/A,TRUE,"STEEL";#N/A,#N/A,TRUE,"INT-Table";#N/A,#N/A,TRUE,"STEEL";#N/A,#N/A,TRUE,"Door"}</definedName>
    <definedName name="list02_3_4" hidden="1">{#N/A,#N/A,TRUE,"Basic";#N/A,#N/A,TRUE,"EXT-TABLE";#N/A,#N/A,TRUE,"STEEL";#N/A,#N/A,TRUE,"INT-Table";#N/A,#N/A,TRUE,"STEEL";#N/A,#N/A,TRUE,"Door"}</definedName>
    <definedName name="list02_3_5" hidden="1">{#N/A,#N/A,TRUE,"Basic";#N/A,#N/A,TRUE,"EXT-TABLE";#N/A,#N/A,TRUE,"STEEL";#N/A,#N/A,TRUE,"INT-Table";#N/A,#N/A,TRUE,"STEEL";#N/A,#N/A,TRUE,"Door"}</definedName>
    <definedName name="list02_4" hidden="1">{#N/A,#N/A,TRUE,"Basic";#N/A,#N/A,TRUE,"EXT-TABLE";#N/A,#N/A,TRUE,"STEEL";#N/A,#N/A,TRUE,"INT-Table";#N/A,#N/A,TRUE,"STEEL";#N/A,#N/A,TRUE,"Door"}</definedName>
    <definedName name="list02_4_1" hidden="1">{#N/A,#N/A,TRUE,"Basic";#N/A,#N/A,TRUE,"EXT-TABLE";#N/A,#N/A,TRUE,"STEEL";#N/A,#N/A,TRUE,"INT-Table";#N/A,#N/A,TRUE,"STEEL";#N/A,#N/A,TRUE,"Door"}</definedName>
    <definedName name="list02_4_1_1" hidden="1">{#N/A,#N/A,TRUE,"Basic";#N/A,#N/A,TRUE,"EXT-TABLE";#N/A,#N/A,TRUE,"STEEL";#N/A,#N/A,TRUE,"INT-Table";#N/A,#N/A,TRUE,"STEEL";#N/A,#N/A,TRUE,"Door"}</definedName>
    <definedName name="list02_4_1_2" hidden="1">{#N/A,#N/A,TRUE,"Basic";#N/A,#N/A,TRUE,"EXT-TABLE";#N/A,#N/A,TRUE,"STEEL";#N/A,#N/A,TRUE,"INT-Table";#N/A,#N/A,TRUE,"STEEL";#N/A,#N/A,TRUE,"Door"}</definedName>
    <definedName name="list02_4_1_3" hidden="1">{#N/A,#N/A,TRUE,"Basic";#N/A,#N/A,TRUE,"EXT-TABLE";#N/A,#N/A,TRUE,"STEEL";#N/A,#N/A,TRUE,"INT-Table";#N/A,#N/A,TRUE,"STEEL";#N/A,#N/A,TRUE,"Door"}</definedName>
    <definedName name="list02_4_1_4" hidden="1">{#N/A,#N/A,TRUE,"Basic";#N/A,#N/A,TRUE,"EXT-TABLE";#N/A,#N/A,TRUE,"STEEL";#N/A,#N/A,TRUE,"INT-Table";#N/A,#N/A,TRUE,"STEEL";#N/A,#N/A,TRUE,"Door"}</definedName>
    <definedName name="list02_4_1_5" hidden="1">{#N/A,#N/A,TRUE,"Basic";#N/A,#N/A,TRUE,"EXT-TABLE";#N/A,#N/A,TRUE,"STEEL";#N/A,#N/A,TRUE,"INT-Table";#N/A,#N/A,TRUE,"STEEL";#N/A,#N/A,TRUE,"Door"}</definedName>
    <definedName name="list02_4_2" hidden="1">{#N/A,#N/A,TRUE,"Basic";#N/A,#N/A,TRUE,"EXT-TABLE";#N/A,#N/A,TRUE,"STEEL";#N/A,#N/A,TRUE,"INT-Table";#N/A,#N/A,TRUE,"STEEL";#N/A,#N/A,TRUE,"Door"}</definedName>
    <definedName name="list02_4_2_1" hidden="1">{#N/A,#N/A,TRUE,"Basic";#N/A,#N/A,TRUE,"EXT-TABLE";#N/A,#N/A,TRUE,"STEEL";#N/A,#N/A,TRUE,"INT-Table";#N/A,#N/A,TRUE,"STEEL";#N/A,#N/A,TRUE,"Door"}</definedName>
    <definedName name="list02_4_2_2" hidden="1">{#N/A,#N/A,TRUE,"Basic";#N/A,#N/A,TRUE,"EXT-TABLE";#N/A,#N/A,TRUE,"STEEL";#N/A,#N/A,TRUE,"INT-Table";#N/A,#N/A,TRUE,"STEEL";#N/A,#N/A,TRUE,"Door"}</definedName>
    <definedName name="list02_4_2_3" hidden="1">{#N/A,#N/A,TRUE,"Basic";#N/A,#N/A,TRUE,"EXT-TABLE";#N/A,#N/A,TRUE,"STEEL";#N/A,#N/A,TRUE,"INT-Table";#N/A,#N/A,TRUE,"STEEL";#N/A,#N/A,TRUE,"Door"}</definedName>
    <definedName name="list02_4_2_4" hidden="1">{#N/A,#N/A,TRUE,"Basic";#N/A,#N/A,TRUE,"EXT-TABLE";#N/A,#N/A,TRUE,"STEEL";#N/A,#N/A,TRUE,"INT-Table";#N/A,#N/A,TRUE,"STEEL";#N/A,#N/A,TRUE,"Door"}</definedName>
    <definedName name="list02_4_2_5" hidden="1">{#N/A,#N/A,TRUE,"Basic";#N/A,#N/A,TRUE,"EXT-TABLE";#N/A,#N/A,TRUE,"STEEL";#N/A,#N/A,TRUE,"INT-Table";#N/A,#N/A,TRUE,"STEEL";#N/A,#N/A,TRUE,"Door"}</definedName>
    <definedName name="list02_4_3" hidden="1">{#N/A,#N/A,TRUE,"Basic";#N/A,#N/A,TRUE,"EXT-TABLE";#N/A,#N/A,TRUE,"STEEL";#N/A,#N/A,TRUE,"INT-Table";#N/A,#N/A,TRUE,"STEEL";#N/A,#N/A,TRUE,"Door"}</definedName>
    <definedName name="list02_4_4" hidden="1">{#N/A,#N/A,TRUE,"Basic";#N/A,#N/A,TRUE,"EXT-TABLE";#N/A,#N/A,TRUE,"STEEL";#N/A,#N/A,TRUE,"INT-Table";#N/A,#N/A,TRUE,"STEEL";#N/A,#N/A,TRUE,"Door"}</definedName>
    <definedName name="list02_4_5" hidden="1">{#N/A,#N/A,TRUE,"Basic";#N/A,#N/A,TRUE,"EXT-TABLE";#N/A,#N/A,TRUE,"STEEL";#N/A,#N/A,TRUE,"INT-Table";#N/A,#N/A,TRUE,"STEEL";#N/A,#N/A,TRUE,"Door"}</definedName>
    <definedName name="list02_5" hidden="1">{#N/A,#N/A,TRUE,"Basic";#N/A,#N/A,TRUE,"EXT-TABLE";#N/A,#N/A,TRUE,"STEEL";#N/A,#N/A,TRUE,"INT-Table";#N/A,#N/A,TRUE,"STEEL";#N/A,#N/A,TRUE,"Door"}</definedName>
    <definedName name="list02_5_1" hidden="1">{#N/A,#N/A,TRUE,"Basic";#N/A,#N/A,TRUE,"EXT-TABLE";#N/A,#N/A,TRUE,"STEEL";#N/A,#N/A,TRUE,"INT-Table";#N/A,#N/A,TRUE,"STEEL";#N/A,#N/A,TRUE,"Door"}</definedName>
    <definedName name="list02_5_1_1" hidden="1">{#N/A,#N/A,TRUE,"Basic";#N/A,#N/A,TRUE,"EXT-TABLE";#N/A,#N/A,TRUE,"STEEL";#N/A,#N/A,TRUE,"INT-Table";#N/A,#N/A,TRUE,"STEEL";#N/A,#N/A,TRUE,"Door"}</definedName>
    <definedName name="list02_5_1_2" hidden="1">{#N/A,#N/A,TRUE,"Basic";#N/A,#N/A,TRUE,"EXT-TABLE";#N/A,#N/A,TRUE,"STEEL";#N/A,#N/A,TRUE,"INT-Table";#N/A,#N/A,TRUE,"STEEL";#N/A,#N/A,TRUE,"Door"}</definedName>
    <definedName name="list02_5_1_3" hidden="1">{#N/A,#N/A,TRUE,"Basic";#N/A,#N/A,TRUE,"EXT-TABLE";#N/A,#N/A,TRUE,"STEEL";#N/A,#N/A,TRUE,"INT-Table";#N/A,#N/A,TRUE,"STEEL";#N/A,#N/A,TRUE,"Door"}</definedName>
    <definedName name="list02_5_1_4" hidden="1">{#N/A,#N/A,TRUE,"Basic";#N/A,#N/A,TRUE,"EXT-TABLE";#N/A,#N/A,TRUE,"STEEL";#N/A,#N/A,TRUE,"INT-Table";#N/A,#N/A,TRUE,"STEEL";#N/A,#N/A,TRUE,"Door"}</definedName>
    <definedName name="list02_5_1_5" hidden="1">{#N/A,#N/A,TRUE,"Basic";#N/A,#N/A,TRUE,"EXT-TABLE";#N/A,#N/A,TRUE,"STEEL";#N/A,#N/A,TRUE,"INT-Table";#N/A,#N/A,TRUE,"STEEL";#N/A,#N/A,TRUE,"Door"}</definedName>
    <definedName name="list02_5_2" hidden="1">{#N/A,#N/A,TRUE,"Basic";#N/A,#N/A,TRUE,"EXT-TABLE";#N/A,#N/A,TRUE,"STEEL";#N/A,#N/A,TRUE,"INT-Table";#N/A,#N/A,TRUE,"STEEL";#N/A,#N/A,TRUE,"Door"}</definedName>
    <definedName name="list02_5_2_1" hidden="1">{#N/A,#N/A,TRUE,"Basic";#N/A,#N/A,TRUE,"EXT-TABLE";#N/A,#N/A,TRUE,"STEEL";#N/A,#N/A,TRUE,"INT-Table";#N/A,#N/A,TRUE,"STEEL";#N/A,#N/A,TRUE,"Door"}</definedName>
    <definedName name="list02_5_2_2" hidden="1">{#N/A,#N/A,TRUE,"Basic";#N/A,#N/A,TRUE,"EXT-TABLE";#N/A,#N/A,TRUE,"STEEL";#N/A,#N/A,TRUE,"INT-Table";#N/A,#N/A,TRUE,"STEEL";#N/A,#N/A,TRUE,"Door"}</definedName>
    <definedName name="list02_5_2_3" hidden="1">{#N/A,#N/A,TRUE,"Basic";#N/A,#N/A,TRUE,"EXT-TABLE";#N/A,#N/A,TRUE,"STEEL";#N/A,#N/A,TRUE,"INT-Table";#N/A,#N/A,TRUE,"STEEL";#N/A,#N/A,TRUE,"Door"}</definedName>
    <definedName name="list02_5_2_4" hidden="1">{#N/A,#N/A,TRUE,"Basic";#N/A,#N/A,TRUE,"EXT-TABLE";#N/A,#N/A,TRUE,"STEEL";#N/A,#N/A,TRUE,"INT-Table";#N/A,#N/A,TRUE,"STEEL";#N/A,#N/A,TRUE,"Door"}</definedName>
    <definedName name="list02_5_2_5" hidden="1">{#N/A,#N/A,TRUE,"Basic";#N/A,#N/A,TRUE,"EXT-TABLE";#N/A,#N/A,TRUE,"STEEL";#N/A,#N/A,TRUE,"INT-Table";#N/A,#N/A,TRUE,"STEEL";#N/A,#N/A,TRUE,"Door"}</definedName>
    <definedName name="list02_5_3" hidden="1">{#N/A,#N/A,TRUE,"Basic";#N/A,#N/A,TRUE,"EXT-TABLE";#N/A,#N/A,TRUE,"STEEL";#N/A,#N/A,TRUE,"INT-Table";#N/A,#N/A,TRUE,"STEEL";#N/A,#N/A,TRUE,"Door"}</definedName>
    <definedName name="list02_5_4" hidden="1">{#N/A,#N/A,TRUE,"Basic";#N/A,#N/A,TRUE,"EXT-TABLE";#N/A,#N/A,TRUE,"STEEL";#N/A,#N/A,TRUE,"INT-Table";#N/A,#N/A,TRUE,"STEEL";#N/A,#N/A,TRUE,"Door"}</definedName>
    <definedName name="list02_5_5" hidden="1">{#N/A,#N/A,TRUE,"Basic";#N/A,#N/A,TRUE,"EXT-TABLE";#N/A,#N/A,TRUE,"STEEL";#N/A,#N/A,TRUE,"INT-Table";#N/A,#N/A,TRUE,"STEEL";#N/A,#N/A,TRUE,"Door"}</definedName>
    <definedName name="lklhlkjl" hidden="1">{#N/A,#N/A,FALSE,"CCTV"}</definedName>
    <definedName name="lks">[0]!lks</definedName>
    <definedName name="lll" hidden="1">{#N/A,#N/A,FALSE,"CCTV"}</definedName>
    <definedName name="lll_1" hidden="1">{#N/A,#N/A,FALSE,"CCTV"}</definedName>
    <definedName name="lll_2" hidden="1">{#N/A,#N/A,FALSE,"CCTV"}</definedName>
    <definedName name="lll_3" hidden="1">{#N/A,#N/A,FALSE,"CCTV"}</definedName>
    <definedName name="lll_4" hidden="1">{#N/A,#N/A,FALSE,"CCTV"}</definedName>
    <definedName name="lll_5" hidden="1">{#N/A,#N/A,FALSE,"CCTV"}</definedName>
    <definedName name="M_A_L_G_A">#N/A</definedName>
    <definedName name="M_L_N_G">#N/A</definedName>
    <definedName name="M_P_D_P">#N/A</definedName>
    <definedName name="MAIN">[0]!MAIN</definedName>
    <definedName name="MCCO" hidden="1">{#N/A,#N/A,FALSE,"CCTV"}</definedName>
    <definedName name="MCCO_1" hidden="1">{#N/A,#N/A,FALSE,"CCTV"}</definedName>
    <definedName name="MCCO_2" hidden="1">{#N/A,#N/A,FALSE,"CCTV"}</definedName>
    <definedName name="MCCO_3" hidden="1">{#N/A,#N/A,FALSE,"CCTV"}</definedName>
    <definedName name="MCCO_4" hidden="1">{#N/A,#N/A,FALSE,"CCTV"}</definedName>
    <definedName name="MCCO_5" hidden="1">{#N/A,#N/A,FALSE,"CCTV"}</definedName>
    <definedName name="MCCO10" hidden="1">{#N/A,#N/A,FALSE,"CCTV"}</definedName>
    <definedName name="MCCO10_1" hidden="1">{#N/A,#N/A,FALSE,"CCTV"}</definedName>
    <definedName name="MCCO10_2" hidden="1">{#N/A,#N/A,FALSE,"CCTV"}</definedName>
    <definedName name="MCCO10_3" hidden="1">{#N/A,#N/A,FALSE,"CCTV"}</definedName>
    <definedName name="MCCO10_4" hidden="1">{#N/A,#N/A,FALSE,"CCTV"}</definedName>
    <definedName name="MCCO10_5" hidden="1">{#N/A,#N/A,FALSE,"CCTV"}</definedName>
    <definedName name="MCCO11" hidden="1">{#N/A,#N/A,FALSE,"CCTV"}</definedName>
    <definedName name="MCCO11_1" hidden="1">{#N/A,#N/A,FALSE,"CCTV"}</definedName>
    <definedName name="MCCO11_2" hidden="1">{#N/A,#N/A,FALSE,"CCTV"}</definedName>
    <definedName name="MCCO11_3" hidden="1">{#N/A,#N/A,FALSE,"CCTV"}</definedName>
    <definedName name="MCCO11_4" hidden="1">{#N/A,#N/A,FALSE,"CCTV"}</definedName>
    <definedName name="MCCO11_5" hidden="1">{#N/A,#N/A,FALSE,"CCTV"}</definedName>
    <definedName name="MCCO12" hidden="1">{#N/A,#N/A,FALSE,"CCTV"}</definedName>
    <definedName name="MCCO12_1" hidden="1">{#N/A,#N/A,FALSE,"CCTV"}</definedName>
    <definedName name="MCCO12_2" hidden="1">{#N/A,#N/A,FALSE,"CCTV"}</definedName>
    <definedName name="MCCO12_3" hidden="1">{#N/A,#N/A,FALSE,"CCTV"}</definedName>
    <definedName name="MCCO12_4" hidden="1">{#N/A,#N/A,FALSE,"CCTV"}</definedName>
    <definedName name="MCCO12_5" hidden="1">{#N/A,#N/A,FALSE,"CCTV"}</definedName>
    <definedName name="MCCO13" hidden="1">{#N/A,#N/A,FALSE,"CCTV"}</definedName>
    <definedName name="MCCO13_1" hidden="1">{#N/A,#N/A,FALSE,"CCTV"}</definedName>
    <definedName name="MCCO13_2" hidden="1">{#N/A,#N/A,FALSE,"CCTV"}</definedName>
    <definedName name="MCCO13_3" hidden="1">{#N/A,#N/A,FALSE,"CCTV"}</definedName>
    <definedName name="MCCO13_4" hidden="1">{#N/A,#N/A,FALSE,"CCTV"}</definedName>
    <definedName name="MCCO13_5" hidden="1">{#N/A,#N/A,FALSE,"CCTV"}</definedName>
    <definedName name="MCCO3" hidden="1">{#N/A,#N/A,FALSE,"CCTV"}</definedName>
    <definedName name="MCCO3_1" hidden="1">{#N/A,#N/A,FALSE,"CCTV"}</definedName>
    <definedName name="MCCO3_2" hidden="1">{#N/A,#N/A,FALSE,"CCTV"}</definedName>
    <definedName name="MCCO3_3" hidden="1">{#N/A,#N/A,FALSE,"CCTV"}</definedName>
    <definedName name="MCCO3_4" hidden="1">{#N/A,#N/A,FALSE,"CCTV"}</definedName>
    <definedName name="MCCO3_5" hidden="1">{#N/A,#N/A,FALSE,"CCTV"}</definedName>
    <definedName name="MCCO4" hidden="1">{#N/A,#N/A,FALSE,"CCTV"}</definedName>
    <definedName name="MCCO4_1" hidden="1">{#N/A,#N/A,FALSE,"CCTV"}</definedName>
    <definedName name="MCCO4_2" hidden="1">{#N/A,#N/A,FALSE,"CCTV"}</definedName>
    <definedName name="MCCO4_3" hidden="1">{#N/A,#N/A,FALSE,"CCTV"}</definedName>
    <definedName name="MCCO4_4" hidden="1">{#N/A,#N/A,FALSE,"CCTV"}</definedName>
    <definedName name="MCCO4_5" hidden="1">{#N/A,#N/A,FALSE,"CCTV"}</definedName>
    <definedName name="MCCO5" hidden="1">{#N/A,#N/A,FALSE,"CCTV"}</definedName>
    <definedName name="MCCO5_1" hidden="1">{#N/A,#N/A,FALSE,"CCTV"}</definedName>
    <definedName name="MCCO5_2" hidden="1">{#N/A,#N/A,FALSE,"CCTV"}</definedName>
    <definedName name="MCCO5_3" hidden="1">{#N/A,#N/A,FALSE,"CCTV"}</definedName>
    <definedName name="MCCO5_4" hidden="1">{#N/A,#N/A,FALSE,"CCTV"}</definedName>
    <definedName name="MCCO5_5" hidden="1">{#N/A,#N/A,FALSE,"CCTV"}</definedName>
    <definedName name="MCCO6" hidden="1">{#N/A,#N/A,FALSE,"CCTV"}</definedName>
    <definedName name="MCCO6_1" hidden="1">{#N/A,#N/A,FALSE,"CCTV"}</definedName>
    <definedName name="MCCO6_2" hidden="1">{#N/A,#N/A,FALSE,"CCTV"}</definedName>
    <definedName name="MCCO6_3" hidden="1">{#N/A,#N/A,FALSE,"CCTV"}</definedName>
    <definedName name="MCCO6_4" hidden="1">{#N/A,#N/A,FALSE,"CCTV"}</definedName>
    <definedName name="MCCO6_5" hidden="1">{#N/A,#N/A,FALSE,"CCTV"}</definedName>
    <definedName name="MCCO7" hidden="1">{#N/A,#N/A,FALSE,"CCTV"}</definedName>
    <definedName name="MCCO7_1" hidden="1">{#N/A,#N/A,FALSE,"CCTV"}</definedName>
    <definedName name="MCCO7_2" hidden="1">{#N/A,#N/A,FALSE,"CCTV"}</definedName>
    <definedName name="MCCO7_3" hidden="1">{#N/A,#N/A,FALSE,"CCTV"}</definedName>
    <definedName name="MCCO7_4" hidden="1">{#N/A,#N/A,FALSE,"CCTV"}</definedName>
    <definedName name="MCCO7_5" hidden="1">{#N/A,#N/A,FALSE,"CCTV"}</definedName>
    <definedName name="MCCO8" hidden="1">{#N/A,#N/A,FALSE,"CCTV"}</definedName>
    <definedName name="MCCO8_1" hidden="1">{#N/A,#N/A,FALSE,"CCTV"}</definedName>
    <definedName name="MCCO8_2" hidden="1">{#N/A,#N/A,FALSE,"CCTV"}</definedName>
    <definedName name="MCCO8_3" hidden="1">{#N/A,#N/A,FALSE,"CCTV"}</definedName>
    <definedName name="MCCO8_4" hidden="1">{#N/A,#N/A,FALSE,"CCTV"}</definedName>
    <definedName name="MCCO8_5" hidden="1">{#N/A,#N/A,FALSE,"CCTV"}</definedName>
    <definedName name="MCCO9" hidden="1">{#N/A,#N/A,FALSE,"CCTV"}</definedName>
    <definedName name="MCCO9_1" hidden="1">{#N/A,#N/A,FALSE,"CCTV"}</definedName>
    <definedName name="MCCO9_2" hidden="1">{#N/A,#N/A,FALSE,"CCTV"}</definedName>
    <definedName name="MCCO9_3" hidden="1">{#N/A,#N/A,FALSE,"CCTV"}</definedName>
    <definedName name="MCCO9_4" hidden="1">{#N/A,#N/A,FALSE,"CCTV"}</definedName>
    <definedName name="MCCO9_5" hidden="1">{#N/A,#N/A,FALSE,"CCTV"}</definedName>
    <definedName name="MCCOÙ" hidden="1">{#N/A,#N/A,FALSE,"CCTV"}</definedName>
    <definedName name="MCCOÙ_1" hidden="1">{#N/A,#N/A,FALSE,"CCTV"}</definedName>
    <definedName name="MCCOÙ_2" hidden="1">{#N/A,#N/A,FALSE,"CCTV"}</definedName>
    <definedName name="MCCOÙ_3" hidden="1">{#N/A,#N/A,FALSE,"CCTV"}</definedName>
    <definedName name="MCCOÙ_4" hidden="1">{#N/A,#N/A,FALSE,"CCTV"}</definedName>
    <definedName name="MCCOÙ_5" hidden="1">{#N/A,#N/A,FALSE,"CCTV"}</definedName>
    <definedName name="mmmm">{"'장비'!$A$3:$M$12"}</definedName>
    <definedName name="mmmm_1">{"'장비'!$A$3:$M$12"}</definedName>
    <definedName name="mmmm_2">{"'장비'!$A$3:$M$12"}</definedName>
    <definedName name="mmmm_3">{"'장비'!$A$3:$M$12"}</definedName>
    <definedName name="mmmm_4">{"'장비'!$A$3:$M$12"}</definedName>
    <definedName name="mmmm_5">{"'장비'!$A$3:$M$12"}</definedName>
    <definedName name="mmmmm" hidden="1">{#N/A,#N/A,FALSE,"CCTV"}</definedName>
    <definedName name="mn">{"'Sheet1'!$L$16"}</definedName>
    <definedName name="mn_1">{"'Sheet1'!$L$16"}</definedName>
    <definedName name="mn_2">{"'Sheet1'!$L$16"}</definedName>
    <definedName name="mn_3">{"'Sheet1'!$L$16"}</definedName>
    <definedName name="mn_4">{"'Sheet1'!$L$16"}</definedName>
    <definedName name="mn_5">{"'Sheet1'!$L$16"}</definedName>
    <definedName name="mon">[9]산출내역서!$D$5</definedName>
    <definedName name="NEWNAME" hidden="1">{#N/A,#N/A,FALSE,"CCTV"}</definedName>
    <definedName name="NEWNAME_1" hidden="1">{#N/A,#N/A,FALSE,"CCTV"}</definedName>
    <definedName name="NEWNAME_2" hidden="1">{#N/A,#N/A,FALSE,"CCTV"}</definedName>
    <definedName name="NEWNAME_3" hidden="1">{#N/A,#N/A,FALSE,"CCTV"}</definedName>
    <definedName name="NEWNAME_4" hidden="1">{#N/A,#N/A,FALSE,"CCTV"}</definedName>
    <definedName name="NEWNAME_5" hidden="1">{#N/A,#N/A,FALSE,"CCTV"}</definedName>
    <definedName name="nkknk" hidden="1">{#N/A,#N/A,FALSE,"CCTV"}</definedName>
    <definedName name="NO">#N/A</definedName>
    <definedName name="o">{"'Sheet1'!$L$16"}</definedName>
    <definedName name="o_1">{"'Sheet1'!$L$16"}</definedName>
    <definedName name="o_2">{"'Sheet1'!$L$16"}</definedName>
    <definedName name="o_3">{"'Sheet1'!$L$16"}</definedName>
    <definedName name="o_4">{"'Sheet1'!$L$16"}</definedName>
    <definedName name="o_5">{"'Sheet1'!$L$16"}</definedName>
    <definedName name="ODH" hidden="1">#REF!</definedName>
    <definedName name="oililui" hidden="1">{#N/A,#N/A,FALSE,"CCTV"}</definedName>
    <definedName name="Org">{"'CATALO(8)'!$B$1:$G$49"}</definedName>
    <definedName name="Org_1">{"'CATALO(8)'!$B$1:$G$49"}</definedName>
    <definedName name="Org_2">{"'CATALO(8)'!$B$1:$G$49"}</definedName>
    <definedName name="Org_3">{"'CATALO(8)'!$B$1:$G$49"}</definedName>
    <definedName name="Org_4">{"'CATALO(8)'!$B$1:$G$49"}</definedName>
    <definedName name="Org_5">{"'CATALO(8)'!$B$1:$G$49"}</definedName>
    <definedName name="PA" hidden="1">{#N/A,#N/A,FALSE,"CCTV"}</definedName>
    <definedName name="PA_1" hidden="1">{#N/A,#N/A,FALSE,"CCTV"}</definedName>
    <definedName name="PA_2" hidden="1">{#N/A,#N/A,FALSE,"CCTV"}</definedName>
    <definedName name="PA_3" hidden="1">{#N/A,#N/A,FALSE,"CCTV"}</definedName>
    <definedName name="PA_4" hidden="1">{#N/A,#N/A,FALSE,"CCTV"}</definedName>
    <definedName name="PA_5" hidden="1">{#N/A,#N/A,FALSE,"CCTV"}</definedName>
    <definedName name="PAGE11">#N/A</definedName>
    <definedName name="PAGE12">#N/A</definedName>
    <definedName name="PAGE21">#N/A</definedName>
    <definedName name="PAGE22">#N/A</definedName>
    <definedName name="PAGE31">#N/A</definedName>
    <definedName name="PAGE32">#N/A</definedName>
    <definedName name="PAGE41">#N/A</definedName>
    <definedName name="PAGE42">#N/A</definedName>
    <definedName name="Panel" hidden="1">{#N/A,#N/A,TRUE,"Basic";#N/A,#N/A,TRUE,"EXT-TABLE";#N/A,#N/A,TRUE,"STEEL";#N/A,#N/A,TRUE,"INT-Table";#N/A,#N/A,TRUE,"STEEL";#N/A,#N/A,TRUE,"Door"}</definedName>
    <definedName name="Panel_1" hidden="1">{#N/A,#N/A,TRUE,"Basic";#N/A,#N/A,TRUE,"EXT-TABLE";#N/A,#N/A,TRUE,"STEEL";#N/A,#N/A,TRUE,"INT-Table";#N/A,#N/A,TRUE,"STEEL";#N/A,#N/A,TRUE,"Door"}</definedName>
    <definedName name="Panel_1_1" hidden="1">{#N/A,#N/A,TRUE,"Basic";#N/A,#N/A,TRUE,"EXT-TABLE";#N/A,#N/A,TRUE,"STEEL";#N/A,#N/A,TRUE,"INT-Table";#N/A,#N/A,TRUE,"STEEL";#N/A,#N/A,TRUE,"Door"}</definedName>
    <definedName name="Panel_1_1_1" hidden="1">{#N/A,#N/A,TRUE,"Basic";#N/A,#N/A,TRUE,"EXT-TABLE";#N/A,#N/A,TRUE,"STEEL";#N/A,#N/A,TRUE,"INT-Table";#N/A,#N/A,TRUE,"STEEL";#N/A,#N/A,TRUE,"Door"}</definedName>
    <definedName name="Panel_1_1_2" hidden="1">{#N/A,#N/A,TRUE,"Basic";#N/A,#N/A,TRUE,"EXT-TABLE";#N/A,#N/A,TRUE,"STEEL";#N/A,#N/A,TRUE,"INT-Table";#N/A,#N/A,TRUE,"STEEL";#N/A,#N/A,TRUE,"Door"}</definedName>
    <definedName name="Panel_1_1_3" hidden="1">{#N/A,#N/A,TRUE,"Basic";#N/A,#N/A,TRUE,"EXT-TABLE";#N/A,#N/A,TRUE,"STEEL";#N/A,#N/A,TRUE,"INT-Table";#N/A,#N/A,TRUE,"STEEL";#N/A,#N/A,TRUE,"Door"}</definedName>
    <definedName name="Panel_1_1_4" hidden="1">{#N/A,#N/A,TRUE,"Basic";#N/A,#N/A,TRUE,"EXT-TABLE";#N/A,#N/A,TRUE,"STEEL";#N/A,#N/A,TRUE,"INT-Table";#N/A,#N/A,TRUE,"STEEL";#N/A,#N/A,TRUE,"Door"}</definedName>
    <definedName name="Panel_1_1_5" hidden="1">{#N/A,#N/A,TRUE,"Basic";#N/A,#N/A,TRUE,"EXT-TABLE";#N/A,#N/A,TRUE,"STEEL";#N/A,#N/A,TRUE,"INT-Table";#N/A,#N/A,TRUE,"STEEL";#N/A,#N/A,TRUE,"Door"}</definedName>
    <definedName name="Panel_1_2" hidden="1">{#N/A,#N/A,TRUE,"Basic";#N/A,#N/A,TRUE,"EXT-TABLE";#N/A,#N/A,TRUE,"STEEL";#N/A,#N/A,TRUE,"INT-Table";#N/A,#N/A,TRUE,"STEEL";#N/A,#N/A,TRUE,"Door"}</definedName>
    <definedName name="Panel_1_2_1" hidden="1">{#N/A,#N/A,TRUE,"Basic";#N/A,#N/A,TRUE,"EXT-TABLE";#N/A,#N/A,TRUE,"STEEL";#N/A,#N/A,TRUE,"INT-Table";#N/A,#N/A,TRUE,"STEEL";#N/A,#N/A,TRUE,"Door"}</definedName>
    <definedName name="Panel_1_2_2" hidden="1">{#N/A,#N/A,TRUE,"Basic";#N/A,#N/A,TRUE,"EXT-TABLE";#N/A,#N/A,TRUE,"STEEL";#N/A,#N/A,TRUE,"INT-Table";#N/A,#N/A,TRUE,"STEEL";#N/A,#N/A,TRUE,"Door"}</definedName>
    <definedName name="Panel_1_2_3" hidden="1">{#N/A,#N/A,TRUE,"Basic";#N/A,#N/A,TRUE,"EXT-TABLE";#N/A,#N/A,TRUE,"STEEL";#N/A,#N/A,TRUE,"INT-Table";#N/A,#N/A,TRUE,"STEEL";#N/A,#N/A,TRUE,"Door"}</definedName>
    <definedName name="Panel_1_2_4" hidden="1">{#N/A,#N/A,TRUE,"Basic";#N/A,#N/A,TRUE,"EXT-TABLE";#N/A,#N/A,TRUE,"STEEL";#N/A,#N/A,TRUE,"INT-Table";#N/A,#N/A,TRUE,"STEEL";#N/A,#N/A,TRUE,"Door"}</definedName>
    <definedName name="Panel_1_2_5" hidden="1">{#N/A,#N/A,TRUE,"Basic";#N/A,#N/A,TRUE,"EXT-TABLE";#N/A,#N/A,TRUE,"STEEL";#N/A,#N/A,TRUE,"INT-Table";#N/A,#N/A,TRUE,"STEEL";#N/A,#N/A,TRUE,"Door"}</definedName>
    <definedName name="Panel_1_3" hidden="1">{#N/A,#N/A,TRUE,"Basic";#N/A,#N/A,TRUE,"EXT-TABLE";#N/A,#N/A,TRUE,"STEEL";#N/A,#N/A,TRUE,"INT-Table";#N/A,#N/A,TRUE,"STEEL";#N/A,#N/A,TRUE,"Door"}</definedName>
    <definedName name="Panel_1_4" hidden="1">{#N/A,#N/A,TRUE,"Basic";#N/A,#N/A,TRUE,"EXT-TABLE";#N/A,#N/A,TRUE,"STEEL";#N/A,#N/A,TRUE,"INT-Table";#N/A,#N/A,TRUE,"STEEL";#N/A,#N/A,TRUE,"Door"}</definedName>
    <definedName name="Panel_1_5" hidden="1">{#N/A,#N/A,TRUE,"Basic";#N/A,#N/A,TRUE,"EXT-TABLE";#N/A,#N/A,TRUE,"STEEL";#N/A,#N/A,TRUE,"INT-Table";#N/A,#N/A,TRUE,"STEEL";#N/A,#N/A,TRUE,"Door"}</definedName>
    <definedName name="Panel_2" hidden="1">{#N/A,#N/A,TRUE,"Basic";#N/A,#N/A,TRUE,"EXT-TABLE";#N/A,#N/A,TRUE,"STEEL";#N/A,#N/A,TRUE,"INT-Table";#N/A,#N/A,TRUE,"STEEL";#N/A,#N/A,TRUE,"Door"}</definedName>
    <definedName name="Panel_2_1" hidden="1">{#N/A,#N/A,TRUE,"Basic";#N/A,#N/A,TRUE,"EXT-TABLE";#N/A,#N/A,TRUE,"STEEL";#N/A,#N/A,TRUE,"INT-Table";#N/A,#N/A,TRUE,"STEEL";#N/A,#N/A,TRUE,"Door"}</definedName>
    <definedName name="Panel_2_1_1" hidden="1">{#N/A,#N/A,TRUE,"Basic";#N/A,#N/A,TRUE,"EXT-TABLE";#N/A,#N/A,TRUE,"STEEL";#N/A,#N/A,TRUE,"INT-Table";#N/A,#N/A,TRUE,"STEEL";#N/A,#N/A,TRUE,"Door"}</definedName>
    <definedName name="Panel_2_1_2" hidden="1">{#N/A,#N/A,TRUE,"Basic";#N/A,#N/A,TRUE,"EXT-TABLE";#N/A,#N/A,TRUE,"STEEL";#N/A,#N/A,TRUE,"INT-Table";#N/A,#N/A,TRUE,"STEEL";#N/A,#N/A,TRUE,"Door"}</definedName>
    <definedName name="Panel_2_1_3" hidden="1">{#N/A,#N/A,TRUE,"Basic";#N/A,#N/A,TRUE,"EXT-TABLE";#N/A,#N/A,TRUE,"STEEL";#N/A,#N/A,TRUE,"INT-Table";#N/A,#N/A,TRUE,"STEEL";#N/A,#N/A,TRUE,"Door"}</definedName>
    <definedName name="Panel_2_1_4" hidden="1">{#N/A,#N/A,TRUE,"Basic";#N/A,#N/A,TRUE,"EXT-TABLE";#N/A,#N/A,TRUE,"STEEL";#N/A,#N/A,TRUE,"INT-Table";#N/A,#N/A,TRUE,"STEEL";#N/A,#N/A,TRUE,"Door"}</definedName>
    <definedName name="Panel_2_1_5" hidden="1">{#N/A,#N/A,TRUE,"Basic";#N/A,#N/A,TRUE,"EXT-TABLE";#N/A,#N/A,TRUE,"STEEL";#N/A,#N/A,TRUE,"INT-Table";#N/A,#N/A,TRUE,"STEEL";#N/A,#N/A,TRUE,"Door"}</definedName>
    <definedName name="Panel_2_2" hidden="1">{#N/A,#N/A,TRUE,"Basic";#N/A,#N/A,TRUE,"EXT-TABLE";#N/A,#N/A,TRUE,"STEEL";#N/A,#N/A,TRUE,"INT-Table";#N/A,#N/A,TRUE,"STEEL";#N/A,#N/A,TRUE,"Door"}</definedName>
    <definedName name="Panel_2_2_1" hidden="1">{#N/A,#N/A,TRUE,"Basic";#N/A,#N/A,TRUE,"EXT-TABLE";#N/A,#N/A,TRUE,"STEEL";#N/A,#N/A,TRUE,"INT-Table";#N/A,#N/A,TRUE,"STEEL";#N/A,#N/A,TRUE,"Door"}</definedName>
    <definedName name="Panel_2_2_2" hidden="1">{#N/A,#N/A,TRUE,"Basic";#N/A,#N/A,TRUE,"EXT-TABLE";#N/A,#N/A,TRUE,"STEEL";#N/A,#N/A,TRUE,"INT-Table";#N/A,#N/A,TRUE,"STEEL";#N/A,#N/A,TRUE,"Door"}</definedName>
    <definedName name="Panel_2_2_3" hidden="1">{#N/A,#N/A,TRUE,"Basic";#N/A,#N/A,TRUE,"EXT-TABLE";#N/A,#N/A,TRUE,"STEEL";#N/A,#N/A,TRUE,"INT-Table";#N/A,#N/A,TRUE,"STEEL";#N/A,#N/A,TRUE,"Door"}</definedName>
    <definedName name="Panel_2_2_4" hidden="1">{#N/A,#N/A,TRUE,"Basic";#N/A,#N/A,TRUE,"EXT-TABLE";#N/A,#N/A,TRUE,"STEEL";#N/A,#N/A,TRUE,"INT-Table";#N/A,#N/A,TRUE,"STEEL";#N/A,#N/A,TRUE,"Door"}</definedName>
    <definedName name="Panel_2_2_5" hidden="1">{#N/A,#N/A,TRUE,"Basic";#N/A,#N/A,TRUE,"EXT-TABLE";#N/A,#N/A,TRUE,"STEEL";#N/A,#N/A,TRUE,"INT-Table";#N/A,#N/A,TRUE,"STEEL";#N/A,#N/A,TRUE,"Door"}</definedName>
    <definedName name="Panel_2_3" hidden="1">{#N/A,#N/A,TRUE,"Basic";#N/A,#N/A,TRUE,"EXT-TABLE";#N/A,#N/A,TRUE,"STEEL";#N/A,#N/A,TRUE,"INT-Table";#N/A,#N/A,TRUE,"STEEL";#N/A,#N/A,TRUE,"Door"}</definedName>
    <definedName name="Panel_2_4" hidden="1">{#N/A,#N/A,TRUE,"Basic";#N/A,#N/A,TRUE,"EXT-TABLE";#N/A,#N/A,TRUE,"STEEL";#N/A,#N/A,TRUE,"INT-Table";#N/A,#N/A,TRUE,"STEEL";#N/A,#N/A,TRUE,"Door"}</definedName>
    <definedName name="Panel_2_5" hidden="1">{#N/A,#N/A,TRUE,"Basic";#N/A,#N/A,TRUE,"EXT-TABLE";#N/A,#N/A,TRUE,"STEEL";#N/A,#N/A,TRUE,"INT-Table";#N/A,#N/A,TRUE,"STEEL";#N/A,#N/A,TRUE,"Door"}</definedName>
    <definedName name="Panel_3" hidden="1">{#N/A,#N/A,TRUE,"Basic";#N/A,#N/A,TRUE,"EXT-TABLE";#N/A,#N/A,TRUE,"STEEL";#N/A,#N/A,TRUE,"INT-Table";#N/A,#N/A,TRUE,"STEEL";#N/A,#N/A,TRUE,"Door"}</definedName>
    <definedName name="Panel_3_1" hidden="1">{#N/A,#N/A,TRUE,"Basic";#N/A,#N/A,TRUE,"EXT-TABLE";#N/A,#N/A,TRUE,"STEEL";#N/A,#N/A,TRUE,"INT-Table";#N/A,#N/A,TRUE,"STEEL";#N/A,#N/A,TRUE,"Door"}</definedName>
    <definedName name="Panel_3_1_1" hidden="1">{#N/A,#N/A,TRUE,"Basic";#N/A,#N/A,TRUE,"EXT-TABLE";#N/A,#N/A,TRUE,"STEEL";#N/A,#N/A,TRUE,"INT-Table";#N/A,#N/A,TRUE,"STEEL";#N/A,#N/A,TRUE,"Door"}</definedName>
    <definedName name="Panel_3_1_2" hidden="1">{#N/A,#N/A,TRUE,"Basic";#N/A,#N/A,TRUE,"EXT-TABLE";#N/A,#N/A,TRUE,"STEEL";#N/A,#N/A,TRUE,"INT-Table";#N/A,#N/A,TRUE,"STEEL";#N/A,#N/A,TRUE,"Door"}</definedName>
    <definedName name="Panel_3_1_3" hidden="1">{#N/A,#N/A,TRUE,"Basic";#N/A,#N/A,TRUE,"EXT-TABLE";#N/A,#N/A,TRUE,"STEEL";#N/A,#N/A,TRUE,"INT-Table";#N/A,#N/A,TRUE,"STEEL";#N/A,#N/A,TRUE,"Door"}</definedName>
    <definedName name="Panel_3_1_4" hidden="1">{#N/A,#N/A,TRUE,"Basic";#N/A,#N/A,TRUE,"EXT-TABLE";#N/A,#N/A,TRUE,"STEEL";#N/A,#N/A,TRUE,"INT-Table";#N/A,#N/A,TRUE,"STEEL";#N/A,#N/A,TRUE,"Door"}</definedName>
    <definedName name="Panel_3_1_5" hidden="1">{#N/A,#N/A,TRUE,"Basic";#N/A,#N/A,TRUE,"EXT-TABLE";#N/A,#N/A,TRUE,"STEEL";#N/A,#N/A,TRUE,"INT-Table";#N/A,#N/A,TRUE,"STEEL";#N/A,#N/A,TRUE,"Door"}</definedName>
    <definedName name="Panel_3_2" hidden="1">{#N/A,#N/A,TRUE,"Basic";#N/A,#N/A,TRUE,"EXT-TABLE";#N/A,#N/A,TRUE,"STEEL";#N/A,#N/A,TRUE,"INT-Table";#N/A,#N/A,TRUE,"STEEL";#N/A,#N/A,TRUE,"Door"}</definedName>
    <definedName name="Panel_3_2_1" hidden="1">{#N/A,#N/A,TRUE,"Basic";#N/A,#N/A,TRUE,"EXT-TABLE";#N/A,#N/A,TRUE,"STEEL";#N/A,#N/A,TRUE,"INT-Table";#N/A,#N/A,TRUE,"STEEL";#N/A,#N/A,TRUE,"Door"}</definedName>
    <definedName name="Panel_3_2_2" hidden="1">{#N/A,#N/A,TRUE,"Basic";#N/A,#N/A,TRUE,"EXT-TABLE";#N/A,#N/A,TRUE,"STEEL";#N/A,#N/A,TRUE,"INT-Table";#N/A,#N/A,TRUE,"STEEL";#N/A,#N/A,TRUE,"Door"}</definedName>
    <definedName name="Panel_3_2_3" hidden="1">{#N/A,#N/A,TRUE,"Basic";#N/A,#N/A,TRUE,"EXT-TABLE";#N/A,#N/A,TRUE,"STEEL";#N/A,#N/A,TRUE,"INT-Table";#N/A,#N/A,TRUE,"STEEL";#N/A,#N/A,TRUE,"Door"}</definedName>
    <definedName name="Panel_3_2_4" hidden="1">{#N/A,#N/A,TRUE,"Basic";#N/A,#N/A,TRUE,"EXT-TABLE";#N/A,#N/A,TRUE,"STEEL";#N/A,#N/A,TRUE,"INT-Table";#N/A,#N/A,TRUE,"STEEL";#N/A,#N/A,TRUE,"Door"}</definedName>
    <definedName name="Panel_3_2_5" hidden="1">{#N/A,#N/A,TRUE,"Basic";#N/A,#N/A,TRUE,"EXT-TABLE";#N/A,#N/A,TRUE,"STEEL";#N/A,#N/A,TRUE,"INT-Table";#N/A,#N/A,TRUE,"STEEL";#N/A,#N/A,TRUE,"Door"}</definedName>
    <definedName name="Panel_3_3" hidden="1">{#N/A,#N/A,TRUE,"Basic";#N/A,#N/A,TRUE,"EXT-TABLE";#N/A,#N/A,TRUE,"STEEL";#N/A,#N/A,TRUE,"INT-Table";#N/A,#N/A,TRUE,"STEEL";#N/A,#N/A,TRUE,"Door"}</definedName>
    <definedName name="Panel_3_4" hidden="1">{#N/A,#N/A,TRUE,"Basic";#N/A,#N/A,TRUE,"EXT-TABLE";#N/A,#N/A,TRUE,"STEEL";#N/A,#N/A,TRUE,"INT-Table";#N/A,#N/A,TRUE,"STEEL";#N/A,#N/A,TRUE,"Door"}</definedName>
    <definedName name="Panel_3_5" hidden="1">{#N/A,#N/A,TRUE,"Basic";#N/A,#N/A,TRUE,"EXT-TABLE";#N/A,#N/A,TRUE,"STEEL";#N/A,#N/A,TRUE,"INT-Table";#N/A,#N/A,TRUE,"STEEL";#N/A,#N/A,TRUE,"Door"}</definedName>
    <definedName name="Panel_4" hidden="1">{#N/A,#N/A,TRUE,"Basic";#N/A,#N/A,TRUE,"EXT-TABLE";#N/A,#N/A,TRUE,"STEEL";#N/A,#N/A,TRUE,"INT-Table";#N/A,#N/A,TRUE,"STEEL";#N/A,#N/A,TRUE,"Door"}</definedName>
    <definedName name="Panel_4_1" hidden="1">{#N/A,#N/A,TRUE,"Basic";#N/A,#N/A,TRUE,"EXT-TABLE";#N/A,#N/A,TRUE,"STEEL";#N/A,#N/A,TRUE,"INT-Table";#N/A,#N/A,TRUE,"STEEL";#N/A,#N/A,TRUE,"Door"}</definedName>
    <definedName name="Panel_4_1_1" hidden="1">{#N/A,#N/A,TRUE,"Basic";#N/A,#N/A,TRUE,"EXT-TABLE";#N/A,#N/A,TRUE,"STEEL";#N/A,#N/A,TRUE,"INT-Table";#N/A,#N/A,TRUE,"STEEL";#N/A,#N/A,TRUE,"Door"}</definedName>
    <definedName name="Panel_4_1_2" hidden="1">{#N/A,#N/A,TRUE,"Basic";#N/A,#N/A,TRUE,"EXT-TABLE";#N/A,#N/A,TRUE,"STEEL";#N/A,#N/A,TRUE,"INT-Table";#N/A,#N/A,TRUE,"STEEL";#N/A,#N/A,TRUE,"Door"}</definedName>
    <definedName name="Panel_4_1_3" hidden="1">{#N/A,#N/A,TRUE,"Basic";#N/A,#N/A,TRUE,"EXT-TABLE";#N/A,#N/A,TRUE,"STEEL";#N/A,#N/A,TRUE,"INT-Table";#N/A,#N/A,TRUE,"STEEL";#N/A,#N/A,TRUE,"Door"}</definedName>
    <definedName name="Panel_4_1_4" hidden="1">{#N/A,#N/A,TRUE,"Basic";#N/A,#N/A,TRUE,"EXT-TABLE";#N/A,#N/A,TRUE,"STEEL";#N/A,#N/A,TRUE,"INT-Table";#N/A,#N/A,TRUE,"STEEL";#N/A,#N/A,TRUE,"Door"}</definedName>
    <definedName name="Panel_4_1_5" hidden="1">{#N/A,#N/A,TRUE,"Basic";#N/A,#N/A,TRUE,"EXT-TABLE";#N/A,#N/A,TRUE,"STEEL";#N/A,#N/A,TRUE,"INT-Table";#N/A,#N/A,TRUE,"STEEL";#N/A,#N/A,TRUE,"Door"}</definedName>
    <definedName name="Panel_4_2" hidden="1">{#N/A,#N/A,TRUE,"Basic";#N/A,#N/A,TRUE,"EXT-TABLE";#N/A,#N/A,TRUE,"STEEL";#N/A,#N/A,TRUE,"INT-Table";#N/A,#N/A,TRUE,"STEEL";#N/A,#N/A,TRUE,"Door"}</definedName>
    <definedName name="Panel_4_2_1" hidden="1">{#N/A,#N/A,TRUE,"Basic";#N/A,#N/A,TRUE,"EXT-TABLE";#N/A,#N/A,TRUE,"STEEL";#N/A,#N/A,TRUE,"INT-Table";#N/A,#N/A,TRUE,"STEEL";#N/A,#N/A,TRUE,"Door"}</definedName>
    <definedName name="Panel_4_2_2" hidden="1">{#N/A,#N/A,TRUE,"Basic";#N/A,#N/A,TRUE,"EXT-TABLE";#N/A,#N/A,TRUE,"STEEL";#N/A,#N/A,TRUE,"INT-Table";#N/A,#N/A,TRUE,"STEEL";#N/A,#N/A,TRUE,"Door"}</definedName>
    <definedName name="Panel_4_2_3" hidden="1">{#N/A,#N/A,TRUE,"Basic";#N/A,#N/A,TRUE,"EXT-TABLE";#N/A,#N/A,TRUE,"STEEL";#N/A,#N/A,TRUE,"INT-Table";#N/A,#N/A,TRUE,"STEEL";#N/A,#N/A,TRUE,"Door"}</definedName>
    <definedName name="Panel_4_2_4" hidden="1">{#N/A,#N/A,TRUE,"Basic";#N/A,#N/A,TRUE,"EXT-TABLE";#N/A,#N/A,TRUE,"STEEL";#N/A,#N/A,TRUE,"INT-Table";#N/A,#N/A,TRUE,"STEEL";#N/A,#N/A,TRUE,"Door"}</definedName>
    <definedName name="Panel_4_2_5" hidden="1">{#N/A,#N/A,TRUE,"Basic";#N/A,#N/A,TRUE,"EXT-TABLE";#N/A,#N/A,TRUE,"STEEL";#N/A,#N/A,TRUE,"INT-Table";#N/A,#N/A,TRUE,"STEEL";#N/A,#N/A,TRUE,"Door"}</definedName>
    <definedName name="Panel_4_3" hidden="1">{#N/A,#N/A,TRUE,"Basic";#N/A,#N/A,TRUE,"EXT-TABLE";#N/A,#N/A,TRUE,"STEEL";#N/A,#N/A,TRUE,"INT-Table";#N/A,#N/A,TRUE,"STEEL";#N/A,#N/A,TRUE,"Door"}</definedName>
    <definedName name="Panel_4_4" hidden="1">{#N/A,#N/A,TRUE,"Basic";#N/A,#N/A,TRUE,"EXT-TABLE";#N/A,#N/A,TRUE,"STEEL";#N/A,#N/A,TRUE,"INT-Table";#N/A,#N/A,TRUE,"STEEL";#N/A,#N/A,TRUE,"Door"}</definedName>
    <definedName name="Panel_4_5" hidden="1">{#N/A,#N/A,TRUE,"Basic";#N/A,#N/A,TRUE,"EXT-TABLE";#N/A,#N/A,TRUE,"STEEL";#N/A,#N/A,TRUE,"INT-Table";#N/A,#N/A,TRUE,"STEEL";#N/A,#N/A,TRUE,"Door"}</definedName>
    <definedName name="Panel_5" hidden="1">{#N/A,#N/A,TRUE,"Basic";#N/A,#N/A,TRUE,"EXT-TABLE";#N/A,#N/A,TRUE,"STEEL";#N/A,#N/A,TRUE,"INT-Table";#N/A,#N/A,TRUE,"STEEL";#N/A,#N/A,TRUE,"Door"}</definedName>
    <definedName name="Panel_5_1" hidden="1">{#N/A,#N/A,TRUE,"Basic";#N/A,#N/A,TRUE,"EXT-TABLE";#N/A,#N/A,TRUE,"STEEL";#N/A,#N/A,TRUE,"INT-Table";#N/A,#N/A,TRUE,"STEEL";#N/A,#N/A,TRUE,"Door"}</definedName>
    <definedName name="Panel_5_1_1" hidden="1">{#N/A,#N/A,TRUE,"Basic";#N/A,#N/A,TRUE,"EXT-TABLE";#N/A,#N/A,TRUE,"STEEL";#N/A,#N/A,TRUE,"INT-Table";#N/A,#N/A,TRUE,"STEEL";#N/A,#N/A,TRUE,"Door"}</definedName>
    <definedName name="Panel_5_1_2" hidden="1">{#N/A,#N/A,TRUE,"Basic";#N/A,#N/A,TRUE,"EXT-TABLE";#N/A,#N/A,TRUE,"STEEL";#N/A,#N/A,TRUE,"INT-Table";#N/A,#N/A,TRUE,"STEEL";#N/A,#N/A,TRUE,"Door"}</definedName>
    <definedName name="Panel_5_1_3" hidden="1">{#N/A,#N/A,TRUE,"Basic";#N/A,#N/A,TRUE,"EXT-TABLE";#N/A,#N/A,TRUE,"STEEL";#N/A,#N/A,TRUE,"INT-Table";#N/A,#N/A,TRUE,"STEEL";#N/A,#N/A,TRUE,"Door"}</definedName>
    <definedName name="Panel_5_1_4" hidden="1">{#N/A,#N/A,TRUE,"Basic";#N/A,#N/A,TRUE,"EXT-TABLE";#N/A,#N/A,TRUE,"STEEL";#N/A,#N/A,TRUE,"INT-Table";#N/A,#N/A,TRUE,"STEEL";#N/A,#N/A,TRUE,"Door"}</definedName>
    <definedName name="Panel_5_1_5" hidden="1">{#N/A,#N/A,TRUE,"Basic";#N/A,#N/A,TRUE,"EXT-TABLE";#N/A,#N/A,TRUE,"STEEL";#N/A,#N/A,TRUE,"INT-Table";#N/A,#N/A,TRUE,"STEEL";#N/A,#N/A,TRUE,"Door"}</definedName>
    <definedName name="Panel_5_2" hidden="1">{#N/A,#N/A,TRUE,"Basic";#N/A,#N/A,TRUE,"EXT-TABLE";#N/A,#N/A,TRUE,"STEEL";#N/A,#N/A,TRUE,"INT-Table";#N/A,#N/A,TRUE,"STEEL";#N/A,#N/A,TRUE,"Door"}</definedName>
    <definedName name="Panel_5_2_1" hidden="1">{#N/A,#N/A,TRUE,"Basic";#N/A,#N/A,TRUE,"EXT-TABLE";#N/A,#N/A,TRUE,"STEEL";#N/A,#N/A,TRUE,"INT-Table";#N/A,#N/A,TRUE,"STEEL";#N/A,#N/A,TRUE,"Door"}</definedName>
    <definedName name="Panel_5_2_2" hidden="1">{#N/A,#N/A,TRUE,"Basic";#N/A,#N/A,TRUE,"EXT-TABLE";#N/A,#N/A,TRUE,"STEEL";#N/A,#N/A,TRUE,"INT-Table";#N/A,#N/A,TRUE,"STEEL";#N/A,#N/A,TRUE,"Door"}</definedName>
    <definedName name="Panel_5_2_3" hidden="1">{#N/A,#N/A,TRUE,"Basic";#N/A,#N/A,TRUE,"EXT-TABLE";#N/A,#N/A,TRUE,"STEEL";#N/A,#N/A,TRUE,"INT-Table";#N/A,#N/A,TRUE,"STEEL";#N/A,#N/A,TRUE,"Door"}</definedName>
    <definedName name="Panel_5_2_4" hidden="1">{#N/A,#N/A,TRUE,"Basic";#N/A,#N/A,TRUE,"EXT-TABLE";#N/A,#N/A,TRUE,"STEEL";#N/A,#N/A,TRUE,"INT-Table";#N/A,#N/A,TRUE,"STEEL";#N/A,#N/A,TRUE,"Door"}</definedName>
    <definedName name="Panel_5_2_5" hidden="1">{#N/A,#N/A,TRUE,"Basic";#N/A,#N/A,TRUE,"EXT-TABLE";#N/A,#N/A,TRUE,"STEEL";#N/A,#N/A,TRUE,"INT-Table";#N/A,#N/A,TRUE,"STEEL";#N/A,#N/A,TRUE,"Door"}</definedName>
    <definedName name="Panel_5_3" hidden="1">{#N/A,#N/A,TRUE,"Basic";#N/A,#N/A,TRUE,"EXT-TABLE";#N/A,#N/A,TRUE,"STEEL";#N/A,#N/A,TRUE,"INT-Table";#N/A,#N/A,TRUE,"STEEL";#N/A,#N/A,TRUE,"Door"}</definedName>
    <definedName name="Panel_5_4" hidden="1">{#N/A,#N/A,TRUE,"Basic";#N/A,#N/A,TRUE,"EXT-TABLE";#N/A,#N/A,TRUE,"STEEL";#N/A,#N/A,TRUE,"INT-Table";#N/A,#N/A,TRUE,"STEEL";#N/A,#N/A,TRUE,"Door"}</definedName>
    <definedName name="Panel_5_5" hidden="1">{#N/A,#N/A,TRUE,"Basic";#N/A,#N/A,TRUE,"EXT-TABLE";#N/A,#N/A,TRUE,"STEEL";#N/A,#N/A,TRUE,"INT-Table";#N/A,#N/A,TRUE,"STEEL";#N/A,#N/A,TRUE,"Door"}</definedName>
    <definedName name="PHASE" hidden="1">{#N/A,#N/A,TRUE,"Basic";#N/A,#N/A,TRUE,"EXT-TABLE";#N/A,#N/A,TRUE,"STEEL";#N/A,#N/A,TRUE,"INT-Table";#N/A,#N/A,TRUE,"STEEL";#N/A,#N/A,TRUE,"Door"}</definedName>
    <definedName name="PHASE_1" hidden="1">{#N/A,#N/A,TRUE,"Basic";#N/A,#N/A,TRUE,"EXT-TABLE";#N/A,#N/A,TRUE,"STEEL";#N/A,#N/A,TRUE,"INT-Table";#N/A,#N/A,TRUE,"STEEL";#N/A,#N/A,TRUE,"Door"}</definedName>
    <definedName name="PHASE_1_1" hidden="1">{#N/A,#N/A,TRUE,"Basic";#N/A,#N/A,TRUE,"EXT-TABLE";#N/A,#N/A,TRUE,"STEEL";#N/A,#N/A,TRUE,"INT-Table";#N/A,#N/A,TRUE,"STEEL";#N/A,#N/A,TRUE,"Door"}</definedName>
    <definedName name="PHASE_1_1_1" hidden="1">{#N/A,#N/A,TRUE,"Basic";#N/A,#N/A,TRUE,"EXT-TABLE";#N/A,#N/A,TRUE,"STEEL";#N/A,#N/A,TRUE,"INT-Table";#N/A,#N/A,TRUE,"STEEL";#N/A,#N/A,TRUE,"Door"}</definedName>
    <definedName name="PHASE_1_1_2" hidden="1">{#N/A,#N/A,TRUE,"Basic";#N/A,#N/A,TRUE,"EXT-TABLE";#N/A,#N/A,TRUE,"STEEL";#N/A,#N/A,TRUE,"INT-Table";#N/A,#N/A,TRUE,"STEEL";#N/A,#N/A,TRUE,"Door"}</definedName>
    <definedName name="PHASE_1_1_3" hidden="1">{#N/A,#N/A,TRUE,"Basic";#N/A,#N/A,TRUE,"EXT-TABLE";#N/A,#N/A,TRUE,"STEEL";#N/A,#N/A,TRUE,"INT-Table";#N/A,#N/A,TRUE,"STEEL";#N/A,#N/A,TRUE,"Door"}</definedName>
    <definedName name="PHASE_1_1_4" hidden="1">{#N/A,#N/A,TRUE,"Basic";#N/A,#N/A,TRUE,"EXT-TABLE";#N/A,#N/A,TRUE,"STEEL";#N/A,#N/A,TRUE,"INT-Table";#N/A,#N/A,TRUE,"STEEL";#N/A,#N/A,TRUE,"Door"}</definedName>
    <definedName name="PHASE_1_1_5" hidden="1">{#N/A,#N/A,TRUE,"Basic";#N/A,#N/A,TRUE,"EXT-TABLE";#N/A,#N/A,TRUE,"STEEL";#N/A,#N/A,TRUE,"INT-Table";#N/A,#N/A,TRUE,"STEEL";#N/A,#N/A,TRUE,"Door"}</definedName>
    <definedName name="PHASE_1_2" hidden="1">{#N/A,#N/A,TRUE,"Basic";#N/A,#N/A,TRUE,"EXT-TABLE";#N/A,#N/A,TRUE,"STEEL";#N/A,#N/A,TRUE,"INT-Table";#N/A,#N/A,TRUE,"STEEL";#N/A,#N/A,TRUE,"Door"}</definedName>
    <definedName name="PHASE_1_2_1" hidden="1">{#N/A,#N/A,TRUE,"Basic";#N/A,#N/A,TRUE,"EXT-TABLE";#N/A,#N/A,TRUE,"STEEL";#N/A,#N/A,TRUE,"INT-Table";#N/A,#N/A,TRUE,"STEEL";#N/A,#N/A,TRUE,"Door"}</definedName>
    <definedName name="PHASE_1_2_2" hidden="1">{#N/A,#N/A,TRUE,"Basic";#N/A,#N/A,TRUE,"EXT-TABLE";#N/A,#N/A,TRUE,"STEEL";#N/A,#N/A,TRUE,"INT-Table";#N/A,#N/A,TRUE,"STEEL";#N/A,#N/A,TRUE,"Door"}</definedName>
    <definedName name="PHASE_1_2_3" hidden="1">{#N/A,#N/A,TRUE,"Basic";#N/A,#N/A,TRUE,"EXT-TABLE";#N/A,#N/A,TRUE,"STEEL";#N/A,#N/A,TRUE,"INT-Table";#N/A,#N/A,TRUE,"STEEL";#N/A,#N/A,TRUE,"Door"}</definedName>
    <definedName name="PHASE_1_2_4" hidden="1">{#N/A,#N/A,TRUE,"Basic";#N/A,#N/A,TRUE,"EXT-TABLE";#N/A,#N/A,TRUE,"STEEL";#N/A,#N/A,TRUE,"INT-Table";#N/A,#N/A,TRUE,"STEEL";#N/A,#N/A,TRUE,"Door"}</definedName>
    <definedName name="PHASE_1_2_5" hidden="1">{#N/A,#N/A,TRUE,"Basic";#N/A,#N/A,TRUE,"EXT-TABLE";#N/A,#N/A,TRUE,"STEEL";#N/A,#N/A,TRUE,"INT-Table";#N/A,#N/A,TRUE,"STEEL";#N/A,#N/A,TRUE,"Door"}</definedName>
    <definedName name="PHASE_1_3" hidden="1">{#N/A,#N/A,TRUE,"Basic";#N/A,#N/A,TRUE,"EXT-TABLE";#N/A,#N/A,TRUE,"STEEL";#N/A,#N/A,TRUE,"INT-Table";#N/A,#N/A,TRUE,"STEEL";#N/A,#N/A,TRUE,"Door"}</definedName>
    <definedName name="PHASE_1_4" hidden="1">{#N/A,#N/A,TRUE,"Basic";#N/A,#N/A,TRUE,"EXT-TABLE";#N/A,#N/A,TRUE,"STEEL";#N/A,#N/A,TRUE,"INT-Table";#N/A,#N/A,TRUE,"STEEL";#N/A,#N/A,TRUE,"Door"}</definedName>
    <definedName name="PHASE_1_5" hidden="1">{#N/A,#N/A,TRUE,"Basic";#N/A,#N/A,TRUE,"EXT-TABLE";#N/A,#N/A,TRUE,"STEEL";#N/A,#N/A,TRUE,"INT-Table";#N/A,#N/A,TRUE,"STEEL";#N/A,#N/A,TRUE,"Door"}</definedName>
    <definedName name="PHASE_2" hidden="1">{#N/A,#N/A,TRUE,"Basic";#N/A,#N/A,TRUE,"EXT-TABLE";#N/A,#N/A,TRUE,"STEEL";#N/A,#N/A,TRUE,"INT-Table";#N/A,#N/A,TRUE,"STEEL";#N/A,#N/A,TRUE,"Door"}</definedName>
    <definedName name="PHASE_2_1" hidden="1">{#N/A,#N/A,TRUE,"Basic";#N/A,#N/A,TRUE,"EXT-TABLE";#N/A,#N/A,TRUE,"STEEL";#N/A,#N/A,TRUE,"INT-Table";#N/A,#N/A,TRUE,"STEEL";#N/A,#N/A,TRUE,"Door"}</definedName>
    <definedName name="PHASE_2_1_1" hidden="1">{#N/A,#N/A,TRUE,"Basic";#N/A,#N/A,TRUE,"EXT-TABLE";#N/A,#N/A,TRUE,"STEEL";#N/A,#N/A,TRUE,"INT-Table";#N/A,#N/A,TRUE,"STEEL";#N/A,#N/A,TRUE,"Door"}</definedName>
    <definedName name="PHASE_2_1_2" hidden="1">{#N/A,#N/A,TRUE,"Basic";#N/A,#N/A,TRUE,"EXT-TABLE";#N/A,#N/A,TRUE,"STEEL";#N/A,#N/A,TRUE,"INT-Table";#N/A,#N/A,TRUE,"STEEL";#N/A,#N/A,TRUE,"Door"}</definedName>
    <definedName name="PHASE_2_1_3" hidden="1">{#N/A,#N/A,TRUE,"Basic";#N/A,#N/A,TRUE,"EXT-TABLE";#N/A,#N/A,TRUE,"STEEL";#N/A,#N/A,TRUE,"INT-Table";#N/A,#N/A,TRUE,"STEEL";#N/A,#N/A,TRUE,"Door"}</definedName>
    <definedName name="PHASE_2_1_4" hidden="1">{#N/A,#N/A,TRUE,"Basic";#N/A,#N/A,TRUE,"EXT-TABLE";#N/A,#N/A,TRUE,"STEEL";#N/A,#N/A,TRUE,"INT-Table";#N/A,#N/A,TRUE,"STEEL";#N/A,#N/A,TRUE,"Door"}</definedName>
    <definedName name="PHASE_2_1_5" hidden="1">{#N/A,#N/A,TRUE,"Basic";#N/A,#N/A,TRUE,"EXT-TABLE";#N/A,#N/A,TRUE,"STEEL";#N/A,#N/A,TRUE,"INT-Table";#N/A,#N/A,TRUE,"STEEL";#N/A,#N/A,TRUE,"Door"}</definedName>
    <definedName name="PHASE_2_2" hidden="1">{#N/A,#N/A,TRUE,"Basic";#N/A,#N/A,TRUE,"EXT-TABLE";#N/A,#N/A,TRUE,"STEEL";#N/A,#N/A,TRUE,"INT-Table";#N/A,#N/A,TRUE,"STEEL";#N/A,#N/A,TRUE,"Door"}</definedName>
    <definedName name="PHASE_2_2_1" hidden="1">{#N/A,#N/A,TRUE,"Basic";#N/A,#N/A,TRUE,"EXT-TABLE";#N/A,#N/A,TRUE,"STEEL";#N/A,#N/A,TRUE,"INT-Table";#N/A,#N/A,TRUE,"STEEL";#N/A,#N/A,TRUE,"Door"}</definedName>
    <definedName name="PHASE_2_2_2" hidden="1">{#N/A,#N/A,TRUE,"Basic";#N/A,#N/A,TRUE,"EXT-TABLE";#N/A,#N/A,TRUE,"STEEL";#N/A,#N/A,TRUE,"INT-Table";#N/A,#N/A,TRUE,"STEEL";#N/A,#N/A,TRUE,"Door"}</definedName>
    <definedName name="PHASE_2_2_3" hidden="1">{#N/A,#N/A,TRUE,"Basic";#N/A,#N/A,TRUE,"EXT-TABLE";#N/A,#N/A,TRUE,"STEEL";#N/A,#N/A,TRUE,"INT-Table";#N/A,#N/A,TRUE,"STEEL";#N/A,#N/A,TRUE,"Door"}</definedName>
    <definedName name="PHASE_2_2_4" hidden="1">{#N/A,#N/A,TRUE,"Basic";#N/A,#N/A,TRUE,"EXT-TABLE";#N/A,#N/A,TRUE,"STEEL";#N/A,#N/A,TRUE,"INT-Table";#N/A,#N/A,TRUE,"STEEL";#N/A,#N/A,TRUE,"Door"}</definedName>
    <definedName name="PHASE_2_2_5" hidden="1">{#N/A,#N/A,TRUE,"Basic";#N/A,#N/A,TRUE,"EXT-TABLE";#N/A,#N/A,TRUE,"STEEL";#N/A,#N/A,TRUE,"INT-Table";#N/A,#N/A,TRUE,"STEEL";#N/A,#N/A,TRUE,"Door"}</definedName>
    <definedName name="PHASE_2_3" hidden="1">{#N/A,#N/A,TRUE,"Basic";#N/A,#N/A,TRUE,"EXT-TABLE";#N/A,#N/A,TRUE,"STEEL";#N/A,#N/A,TRUE,"INT-Table";#N/A,#N/A,TRUE,"STEEL";#N/A,#N/A,TRUE,"Door"}</definedName>
    <definedName name="PHASE_2_4" hidden="1">{#N/A,#N/A,TRUE,"Basic";#N/A,#N/A,TRUE,"EXT-TABLE";#N/A,#N/A,TRUE,"STEEL";#N/A,#N/A,TRUE,"INT-Table";#N/A,#N/A,TRUE,"STEEL";#N/A,#N/A,TRUE,"Door"}</definedName>
    <definedName name="PHASE_2_5" hidden="1">{#N/A,#N/A,TRUE,"Basic";#N/A,#N/A,TRUE,"EXT-TABLE";#N/A,#N/A,TRUE,"STEEL";#N/A,#N/A,TRUE,"INT-Table";#N/A,#N/A,TRUE,"STEEL";#N/A,#N/A,TRUE,"Door"}</definedName>
    <definedName name="PHASE_3" hidden="1">{#N/A,#N/A,TRUE,"Basic";#N/A,#N/A,TRUE,"EXT-TABLE";#N/A,#N/A,TRUE,"STEEL";#N/A,#N/A,TRUE,"INT-Table";#N/A,#N/A,TRUE,"STEEL";#N/A,#N/A,TRUE,"Door"}</definedName>
    <definedName name="PHASE_3_1" hidden="1">{#N/A,#N/A,TRUE,"Basic";#N/A,#N/A,TRUE,"EXT-TABLE";#N/A,#N/A,TRUE,"STEEL";#N/A,#N/A,TRUE,"INT-Table";#N/A,#N/A,TRUE,"STEEL";#N/A,#N/A,TRUE,"Door"}</definedName>
    <definedName name="PHASE_3_1_1" hidden="1">{#N/A,#N/A,TRUE,"Basic";#N/A,#N/A,TRUE,"EXT-TABLE";#N/A,#N/A,TRUE,"STEEL";#N/A,#N/A,TRUE,"INT-Table";#N/A,#N/A,TRUE,"STEEL";#N/A,#N/A,TRUE,"Door"}</definedName>
    <definedName name="PHASE_3_1_2" hidden="1">{#N/A,#N/A,TRUE,"Basic";#N/A,#N/A,TRUE,"EXT-TABLE";#N/A,#N/A,TRUE,"STEEL";#N/A,#N/A,TRUE,"INT-Table";#N/A,#N/A,TRUE,"STEEL";#N/A,#N/A,TRUE,"Door"}</definedName>
    <definedName name="PHASE_3_1_3" hidden="1">{#N/A,#N/A,TRUE,"Basic";#N/A,#N/A,TRUE,"EXT-TABLE";#N/A,#N/A,TRUE,"STEEL";#N/A,#N/A,TRUE,"INT-Table";#N/A,#N/A,TRUE,"STEEL";#N/A,#N/A,TRUE,"Door"}</definedName>
    <definedName name="PHASE_3_1_4" hidden="1">{#N/A,#N/A,TRUE,"Basic";#N/A,#N/A,TRUE,"EXT-TABLE";#N/A,#N/A,TRUE,"STEEL";#N/A,#N/A,TRUE,"INT-Table";#N/A,#N/A,TRUE,"STEEL";#N/A,#N/A,TRUE,"Door"}</definedName>
    <definedName name="PHASE_3_1_5" hidden="1">{#N/A,#N/A,TRUE,"Basic";#N/A,#N/A,TRUE,"EXT-TABLE";#N/A,#N/A,TRUE,"STEEL";#N/A,#N/A,TRUE,"INT-Table";#N/A,#N/A,TRUE,"STEEL";#N/A,#N/A,TRUE,"Door"}</definedName>
    <definedName name="PHASE_3_2" hidden="1">{#N/A,#N/A,TRUE,"Basic";#N/A,#N/A,TRUE,"EXT-TABLE";#N/A,#N/A,TRUE,"STEEL";#N/A,#N/A,TRUE,"INT-Table";#N/A,#N/A,TRUE,"STEEL";#N/A,#N/A,TRUE,"Door"}</definedName>
    <definedName name="PHASE_3_2_1" hidden="1">{#N/A,#N/A,TRUE,"Basic";#N/A,#N/A,TRUE,"EXT-TABLE";#N/A,#N/A,TRUE,"STEEL";#N/A,#N/A,TRUE,"INT-Table";#N/A,#N/A,TRUE,"STEEL";#N/A,#N/A,TRUE,"Door"}</definedName>
    <definedName name="PHASE_3_2_2" hidden="1">{#N/A,#N/A,TRUE,"Basic";#N/A,#N/A,TRUE,"EXT-TABLE";#N/A,#N/A,TRUE,"STEEL";#N/A,#N/A,TRUE,"INT-Table";#N/A,#N/A,TRUE,"STEEL";#N/A,#N/A,TRUE,"Door"}</definedName>
    <definedName name="PHASE_3_2_3" hidden="1">{#N/A,#N/A,TRUE,"Basic";#N/A,#N/A,TRUE,"EXT-TABLE";#N/A,#N/A,TRUE,"STEEL";#N/A,#N/A,TRUE,"INT-Table";#N/A,#N/A,TRUE,"STEEL";#N/A,#N/A,TRUE,"Door"}</definedName>
    <definedName name="PHASE_3_2_4" hidden="1">{#N/A,#N/A,TRUE,"Basic";#N/A,#N/A,TRUE,"EXT-TABLE";#N/A,#N/A,TRUE,"STEEL";#N/A,#N/A,TRUE,"INT-Table";#N/A,#N/A,TRUE,"STEEL";#N/A,#N/A,TRUE,"Door"}</definedName>
    <definedName name="PHASE_3_2_5" hidden="1">{#N/A,#N/A,TRUE,"Basic";#N/A,#N/A,TRUE,"EXT-TABLE";#N/A,#N/A,TRUE,"STEEL";#N/A,#N/A,TRUE,"INT-Table";#N/A,#N/A,TRUE,"STEEL";#N/A,#N/A,TRUE,"Door"}</definedName>
    <definedName name="PHASE_3_3" hidden="1">{#N/A,#N/A,TRUE,"Basic";#N/A,#N/A,TRUE,"EXT-TABLE";#N/A,#N/A,TRUE,"STEEL";#N/A,#N/A,TRUE,"INT-Table";#N/A,#N/A,TRUE,"STEEL";#N/A,#N/A,TRUE,"Door"}</definedName>
    <definedName name="PHASE_3_4" hidden="1">{#N/A,#N/A,TRUE,"Basic";#N/A,#N/A,TRUE,"EXT-TABLE";#N/A,#N/A,TRUE,"STEEL";#N/A,#N/A,TRUE,"INT-Table";#N/A,#N/A,TRUE,"STEEL";#N/A,#N/A,TRUE,"Door"}</definedName>
    <definedName name="PHASE_3_5" hidden="1">{#N/A,#N/A,TRUE,"Basic";#N/A,#N/A,TRUE,"EXT-TABLE";#N/A,#N/A,TRUE,"STEEL";#N/A,#N/A,TRUE,"INT-Table";#N/A,#N/A,TRUE,"STEEL";#N/A,#N/A,TRUE,"Door"}</definedName>
    <definedName name="PHASE_4" hidden="1">{#N/A,#N/A,TRUE,"Basic";#N/A,#N/A,TRUE,"EXT-TABLE";#N/A,#N/A,TRUE,"STEEL";#N/A,#N/A,TRUE,"INT-Table";#N/A,#N/A,TRUE,"STEEL";#N/A,#N/A,TRUE,"Door"}</definedName>
    <definedName name="PHASE_4_1" hidden="1">{#N/A,#N/A,TRUE,"Basic";#N/A,#N/A,TRUE,"EXT-TABLE";#N/A,#N/A,TRUE,"STEEL";#N/A,#N/A,TRUE,"INT-Table";#N/A,#N/A,TRUE,"STEEL";#N/A,#N/A,TRUE,"Door"}</definedName>
    <definedName name="PHASE_4_1_1" hidden="1">{#N/A,#N/A,TRUE,"Basic";#N/A,#N/A,TRUE,"EXT-TABLE";#N/A,#N/A,TRUE,"STEEL";#N/A,#N/A,TRUE,"INT-Table";#N/A,#N/A,TRUE,"STEEL";#N/A,#N/A,TRUE,"Door"}</definedName>
    <definedName name="PHASE_4_1_2" hidden="1">{#N/A,#N/A,TRUE,"Basic";#N/A,#N/A,TRUE,"EXT-TABLE";#N/A,#N/A,TRUE,"STEEL";#N/A,#N/A,TRUE,"INT-Table";#N/A,#N/A,TRUE,"STEEL";#N/A,#N/A,TRUE,"Door"}</definedName>
    <definedName name="PHASE_4_1_3" hidden="1">{#N/A,#N/A,TRUE,"Basic";#N/A,#N/A,TRUE,"EXT-TABLE";#N/A,#N/A,TRUE,"STEEL";#N/A,#N/A,TRUE,"INT-Table";#N/A,#N/A,TRUE,"STEEL";#N/A,#N/A,TRUE,"Door"}</definedName>
    <definedName name="PHASE_4_1_4" hidden="1">{#N/A,#N/A,TRUE,"Basic";#N/A,#N/A,TRUE,"EXT-TABLE";#N/A,#N/A,TRUE,"STEEL";#N/A,#N/A,TRUE,"INT-Table";#N/A,#N/A,TRUE,"STEEL";#N/A,#N/A,TRUE,"Door"}</definedName>
    <definedName name="PHASE_4_1_5" hidden="1">{#N/A,#N/A,TRUE,"Basic";#N/A,#N/A,TRUE,"EXT-TABLE";#N/A,#N/A,TRUE,"STEEL";#N/A,#N/A,TRUE,"INT-Table";#N/A,#N/A,TRUE,"STEEL";#N/A,#N/A,TRUE,"Door"}</definedName>
    <definedName name="PHASE_4_2" hidden="1">{#N/A,#N/A,TRUE,"Basic";#N/A,#N/A,TRUE,"EXT-TABLE";#N/A,#N/A,TRUE,"STEEL";#N/A,#N/A,TRUE,"INT-Table";#N/A,#N/A,TRUE,"STEEL";#N/A,#N/A,TRUE,"Door"}</definedName>
    <definedName name="PHASE_4_2_1" hidden="1">{#N/A,#N/A,TRUE,"Basic";#N/A,#N/A,TRUE,"EXT-TABLE";#N/A,#N/A,TRUE,"STEEL";#N/A,#N/A,TRUE,"INT-Table";#N/A,#N/A,TRUE,"STEEL";#N/A,#N/A,TRUE,"Door"}</definedName>
    <definedName name="PHASE_4_2_2" hidden="1">{#N/A,#N/A,TRUE,"Basic";#N/A,#N/A,TRUE,"EXT-TABLE";#N/A,#N/A,TRUE,"STEEL";#N/A,#N/A,TRUE,"INT-Table";#N/A,#N/A,TRUE,"STEEL";#N/A,#N/A,TRUE,"Door"}</definedName>
    <definedName name="PHASE_4_2_3" hidden="1">{#N/A,#N/A,TRUE,"Basic";#N/A,#N/A,TRUE,"EXT-TABLE";#N/A,#N/A,TRUE,"STEEL";#N/A,#N/A,TRUE,"INT-Table";#N/A,#N/A,TRUE,"STEEL";#N/A,#N/A,TRUE,"Door"}</definedName>
    <definedName name="PHASE_4_2_4" hidden="1">{#N/A,#N/A,TRUE,"Basic";#N/A,#N/A,TRUE,"EXT-TABLE";#N/A,#N/A,TRUE,"STEEL";#N/A,#N/A,TRUE,"INT-Table";#N/A,#N/A,TRUE,"STEEL";#N/A,#N/A,TRUE,"Door"}</definedName>
    <definedName name="PHASE_4_2_5" hidden="1">{#N/A,#N/A,TRUE,"Basic";#N/A,#N/A,TRUE,"EXT-TABLE";#N/A,#N/A,TRUE,"STEEL";#N/A,#N/A,TRUE,"INT-Table";#N/A,#N/A,TRUE,"STEEL";#N/A,#N/A,TRUE,"Door"}</definedName>
    <definedName name="PHASE_4_3" hidden="1">{#N/A,#N/A,TRUE,"Basic";#N/A,#N/A,TRUE,"EXT-TABLE";#N/A,#N/A,TRUE,"STEEL";#N/A,#N/A,TRUE,"INT-Table";#N/A,#N/A,TRUE,"STEEL";#N/A,#N/A,TRUE,"Door"}</definedName>
    <definedName name="PHASE_4_4" hidden="1">{#N/A,#N/A,TRUE,"Basic";#N/A,#N/A,TRUE,"EXT-TABLE";#N/A,#N/A,TRUE,"STEEL";#N/A,#N/A,TRUE,"INT-Table";#N/A,#N/A,TRUE,"STEEL";#N/A,#N/A,TRUE,"Door"}</definedName>
    <definedName name="PHASE_4_5" hidden="1">{#N/A,#N/A,TRUE,"Basic";#N/A,#N/A,TRUE,"EXT-TABLE";#N/A,#N/A,TRUE,"STEEL";#N/A,#N/A,TRUE,"INT-Table";#N/A,#N/A,TRUE,"STEEL";#N/A,#N/A,TRUE,"Door"}</definedName>
    <definedName name="PHASE_5" hidden="1">{#N/A,#N/A,TRUE,"Basic";#N/A,#N/A,TRUE,"EXT-TABLE";#N/A,#N/A,TRUE,"STEEL";#N/A,#N/A,TRUE,"INT-Table";#N/A,#N/A,TRUE,"STEEL";#N/A,#N/A,TRUE,"Door"}</definedName>
    <definedName name="PHASE_5_1" hidden="1">{#N/A,#N/A,TRUE,"Basic";#N/A,#N/A,TRUE,"EXT-TABLE";#N/A,#N/A,TRUE,"STEEL";#N/A,#N/A,TRUE,"INT-Table";#N/A,#N/A,TRUE,"STEEL";#N/A,#N/A,TRUE,"Door"}</definedName>
    <definedName name="PHASE_5_1_1" hidden="1">{#N/A,#N/A,TRUE,"Basic";#N/A,#N/A,TRUE,"EXT-TABLE";#N/A,#N/A,TRUE,"STEEL";#N/A,#N/A,TRUE,"INT-Table";#N/A,#N/A,TRUE,"STEEL";#N/A,#N/A,TRUE,"Door"}</definedName>
    <definedName name="PHASE_5_1_2" hidden="1">{#N/A,#N/A,TRUE,"Basic";#N/A,#N/A,TRUE,"EXT-TABLE";#N/A,#N/A,TRUE,"STEEL";#N/A,#N/A,TRUE,"INT-Table";#N/A,#N/A,TRUE,"STEEL";#N/A,#N/A,TRUE,"Door"}</definedName>
    <definedName name="PHASE_5_1_3" hidden="1">{#N/A,#N/A,TRUE,"Basic";#N/A,#N/A,TRUE,"EXT-TABLE";#N/A,#N/A,TRUE,"STEEL";#N/A,#N/A,TRUE,"INT-Table";#N/A,#N/A,TRUE,"STEEL";#N/A,#N/A,TRUE,"Door"}</definedName>
    <definedName name="PHASE_5_1_4" hidden="1">{#N/A,#N/A,TRUE,"Basic";#N/A,#N/A,TRUE,"EXT-TABLE";#N/A,#N/A,TRUE,"STEEL";#N/A,#N/A,TRUE,"INT-Table";#N/A,#N/A,TRUE,"STEEL";#N/A,#N/A,TRUE,"Door"}</definedName>
    <definedName name="PHASE_5_1_5" hidden="1">{#N/A,#N/A,TRUE,"Basic";#N/A,#N/A,TRUE,"EXT-TABLE";#N/A,#N/A,TRUE,"STEEL";#N/A,#N/A,TRUE,"INT-Table";#N/A,#N/A,TRUE,"STEEL";#N/A,#N/A,TRUE,"Door"}</definedName>
    <definedName name="PHASE_5_2" hidden="1">{#N/A,#N/A,TRUE,"Basic";#N/A,#N/A,TRUE,"EXT-TABLE";#N/A,#N/A,TRUE,"STEEL";#N/A,#N/A,TRUE,"INT-Table";#N/A,#N/A,TRUE,"STEEL";#N/A,#N/A,TRUE,"Door"}</definedName>
    <definedName name="PHASE_5_2_1" hidden="1">{#N/A,#N/A,TRUE,"Basic";#N/A,#N/A,TRUE,"EXT-TABLE";#N/A,#N/A,TRUE,"STEEL";#N/A,#N/A,TRUE,"INT-Table";#N/A,#N/A,TRUE,"STEEL";#N/A,#N/A,TRUE,"Door"}</definedName>
    <definedName name="PHASE_5_2_2" hidden="1">{#N/A,#N/A,TRUE,"Basic";#N/A,#N/A,TRUE,"EXT-TABLE";#N/A,#N/A,TRUE,"STEEL";#N/A,#N/A,TRUE,"INT-Table";#N/A,#N/A,TRUE,"STEEL";#N/A,#N/A,TRUE,"Door"}</definedName>
    <definedName name="PHASE_5_2_3" hidden="1">{#N/A,#N/A,TRUE,"Basic";#N/A,#N/A,TRUE,"EXT-TABLE";#N/A,#N/A,TRUE,"STEEL";#N/A,#N/A,TRUE,"INT-Table";#N/A,#N/A,TRUE,"STEEL";#N/A,#N/A,TRUE,"Door"}</definedName>
    <definedName name="PHASE_5_2_4" hidden="1">{#N/A,#N/A,TRUE,"Basic";#N/A,#N/A,TRUE,"EXT-TABLE";#N/A,#N/A,TRUE,"STEEL";#N/A,#N/A,TRUE,"INT-Table";#N/A,#N/A,TRUE,"STEEL";#N/A,#N/A,TRUE,"Door"}</definedName>
    <definedName name="PHASE_5_2_5" hidden="1">{#N/A,#N/A,TRUE,"Basic";#N/A,#N/A,TRUE,"EXT-TABLE";#N/A,#N/A,TRUE,"STEEL";#N/A,#N/A,TRUE,"INT-Table";#N/A,#N/A,TRUE,"STEEL";#N/A,#N/A,TRUE,"Door"}</definedName>
    <definedName name="PHASE_5_3" hidden="1">{#N/A,#N/A,TRUE,"Basic";#N/A,#N/A,TRUE,"EXT-TABLE";#N/A,#N/A,TRUE,"STEEL";#N/A,#N/A,TRUE,"INT-Table";#N/A,#N/A,TRUE,"STEEL";#N/A,#N/A,TRUE,"Door"}</definedName>
    <definedName name="PHASE_5_4" hidden="1">{#N/A,#N/A,TRUE,"Basic";#N/A,#N/A,TRUE,"EXT-TABLE";#N/A,#N/A,TRUE,"STEEL";#N/A,#N/A,TRUE,"INT-Table";#N/A,#N/A,TRUE,"STEEL";#N/A,#N/A,TRUE,"Door"}</definedName>
    <definedName name="PHASE_5_5" hidden="1">{#N/A,#N/A,TRUE,"Basic";#N/A,#N/A,TRUE,"EXT-TABLE";#N/A,#N/A,TRUE,"STEEL";#N/A,#N/A,TRUE,"INT-Table";#N/A,#N/A,TRUE,"STEEL";#N/A,#N/A,TRUE,"Door"}</definedName>
    <definedName name="PPP" hidden="1">{#N/A,#N/A,FALSE,"CCTV"}</definedName>
    <definedName name="PRE">[0]!PRE</definedName>
    <definedName name="preecha">{"'CATALO(8)'!$B$1:$G$49"}</definedName>
    <definedName name="preecha_1">{"'CATALO(8)'!$B$1:$G$49"}</definedName>
    <definedName name="preecha_2">{"'CATALO(8)'!$B$1:$G$49"}</definedName>
    <definedName name="preecha_3">{"'CATALO(8)'!$B$1:$G$49"}</definedName>
    <definedName name="preecha_4">{"'CATALO(8)'!$B$1:$G$49"}</definedName>
    <definedName name="preecha_5">{"'CATALO(8)'!$B$1:$G$49"}</definedName>
    <definedName name="Preecha1">{"'CATALO(8)'!$B$1:$G$49"}</definedName>
    <definedName name="Preecha1_1">{"'CATALO(8)'!$B$1:$G$49"}</definedName>
    <definedName name="Preecha1_2">{"'CATALO(8)'!$B$1:$G$49"}</definedName>
    <definedName name="Preecha1_3">{"'CATALO(8)'!$B$1:$G$49"}</definedName>
    <definedName name="Preecha1_4">{"'CATALO(8)'!$B$1:$G$49"}</definedName>
    <definedName name="Preecha1_5">{"'CATALO(8)'!$B$1:$G$49"}</definedName>
    <definedName name="_xlnm.Print_Area" localSheetId="4">'Building list(Rev.2_220208)'!$B$1:$W$129</definedName>
    <definedName name="_xlnm.Print_Area" localSheetId="0">LEVEL_2!$A$1:$PH$95</definedName>
    <definedName name="_xlnm.Print_Area" localSheetId="1">LEVEL1!$A$1:$HP$228</definedName>
    <definedName name="_xlnm.Print_Area" localSheetId="3">Rev.1_Base!$A$1:$AC$421</definedName>
    <definedName name="_xlnm.Print_Area" localSheetId="5">Spec!$A$1:$C$278</definedName>
    <definedName name="_xlnm.Print_Area" localSheetId="9">'동해기지(건축)'!$C$1:$CC$1339</definedName>
    <definedName name="_xlnm.Print_Area">#REF!</definedName>
    <definedName name="_xlnm.Print_Titles" localSheetId="4">'Building list(Rev.2_220208)'!$4:$5</definedName>
    <definedName name="_xlnm.Print_Titles" localSheetId="0">LEVEL_2!$A:$G,LEVEL_2!$1:$9</definedName>
    <definedName name="_xlnm.Print_Titles" localSheetId="3">Rev.1_Base!$1:$4</definedName>
    <definedName name="_xlnm.Print_Titles" localSheetId="9">'동해기지(건축)'!$6:$9</definedName>
    <definedName name="_xlnm.Print_Titles">#N/A</definedName>
    <definedName name="PROJECT">#N/A</definedName>
    <definedName name="Q" hidden="1">{#N/A,#N/A,TRUE,"Basic";#N/A,#N/A,TRUE,"EXT-TABLE";#N/A,#N/A,TRUE,"STEEL";#N/A,#N/A,TRUE,"INT-Table";#N/A,#N/A,TRUE,"STEEL";#N/A,#N/A,TRUE,"Door"}</definedName>
    <definedName name="q_1" hidden="1">{#N/A,#N/A,TRUE,"Basic";#N/A,#N/A,TRUE,"EXT-TABLE";#N/A,#N/A,TRUE,"STEEL";#N/A,#N/A,TRUE,"INT-Table";#N/A,#N/A,TRUE,"STEEL";#N/A,#N/A,TRUE,"Door"}</definedName>
    <definedName name="q_1_1" hidden="1">{#N/A,#N/A,TRUE,"Basic";#N/A,#N/A,TRUE,"EXT-TABLE";#N/A,#N/A,TRUE,"STEEL";#N/A,#N/A,TRUE,"INT-Table";#N/A,#N/A,TRUE,"STEEL";#N/A,#N/A,TRUE,"Door"}</definedName>
    <definedName name="q_1_1_1" hidden="1">{#N/A,#N/A,TRUE,"Basic";#N/A,#N/A,TRUE,"EXT-TABLE";#N/A,#N/A,TRUE,"STEEL";#N/A,#N/A,TRUE,"INT-Table";#N/A,#N/A,TRUE,"STEEL";#N/A,#N/A,TRUE,"Door"}</definedName>
    <definedName name="q_1_1_2" hidden="1">{#N/A,#N/A,TRUE,"Basic";#N/A,#N/A,TRUE,"EXT-TABLE";#N/A,#N/A,TRUE,"STEEL";#N/A,#N/A,TRUE,"INT-Table";#N/A,#N/A,TRUE,"STEEL";#N/A,#N/A,TRUE,"Door"}</definedName>
    <definedName name="q_1_1_3" hidden="1">{#N/A,#N/A,TRUE,"Basic";#N/A,#N/A,TRUE,"EXT-TABLE";#N/A,#N/A,TRUE,"STEEL";#N/A,#N/A,TRUE,"INT-Table";#N/A,#N/A,TRUE,"STEEL";#N/A,#N/A,TRUE,"Door"}</definedName>
    <definedName name="q_1_1_4" hidden="1">{#N/A,#N/A,TRUE,"Basic";#N/A,#N/A,TRUE,"EXT-TABLE";#N/A,#N/A,TRUE,"STEEL";#N/A,#N/A,TRUE,"INT-Table";#N/A,#N/A,TRUE,"STEEL";#N/A,#N/A,TRUE,"Door"}</definedName>
    <definedName name="q_1_1_5" hidden="1">{#N/A,#N/A,TRUE,"Basic";#N/A,#N/A,TRUE,"EXT-TABLE";#N/A,#N/A,TRUE,"STEEL";#N/A,#N/A,TRUE,"INT-Table";#N/A,#N/A,TRUE,"STEEL";#N/A,#N/A,TRUE,"Door"}</definedName>
    <definedName name="q_1_2" hidden="1">{#N/A,#N/A,TRUE,"Basic";#N/A,#N/A,TRUE,"EXT-TABLE";#N/A,#N/A,TRUE,"STEEL";#N/A,#N/A,TRUE,"INT-Table";#N/A,#N/A,TRUE,"STEEL";#N/A,#N/A,TRUE,"Door"}</definedName>
    <definedName name="q_1_2_1" hidden="1">{#N/A,#N/A,TRUE,"Basic";#N/A,#N/A,TRUE,"EXT-TABLE";#N/A,#N/A,TRUE,"STEEL";#N/A,#N/A,TRUE,"INT-Table";#N/A,#N/A,TRUE,"STEEL";#N/A,#N/A,TRUE,"Door"}</definedName>
    <definedName name="q_1_2_2" hidden="1">{#N/A,#N/A,TRUE,"Basic";#N/A,#N/A,TRUE,"EXT-TABLE";#N/A,#N/A,TRUE,"STEEL";#N/A,#N/A,TRUE,"INT-Table";#N/A,#N/A,TRUE,"STEEL";#N/A,#N/A,TRUE,"Door"}</definedName>
    <definedName name="q_1_2_3" hidden="1">{#N/A,#N/A,TRUE,"Basic";#N/A,#N/A,TRUE,"EXT-TABLE";#N/A,#N/A,TRUE,"STEEL";#N/A,#N/A,TRUE,"INT-Table";#N/A,#N/A,TRUE,"STEEL";#N/A,#N/A,TRUE,"Door"}</definedName>
    <definedName name="q_1_2_4" hidden="1">{#N/A,#N/A,TRUE,"Basic";#N/A,#N/A,TRUE,"EXT-TABLE";#N/A,#N/A,TRUE,"STEEL";#N/A,#N/A,TRUE,"INT-Table";#N/A,#N/A,TRUE,"STEEL";#N/A,#N/A,TRUE,"Door"}</definedName>
    <definedName name="q_1_2_5" hidden="1">{#N/A,#N/A,TRUE,"Basic";#N/A,#N/A,TRUE,"EXT-TABLE";#N/A,#N/A,TRUE,"STEEL";#N/A,#N/A,TRUE,"INT-Table";#N/A,#N/A,TRUE,"STEEL";#N/A,#N/A,TRUE,"Door"}</definedName>
    <definedName name="q_1_3" hidden="1">{#N/A,#N/A,TRUE,"Basic";#N/A,#N/A,TRUE,"EXT-TABLE";#N/A,#N/A,TRUE,"STEEL";#N/A,#N/A,TRUE,"INT-Table";#N/A,#N/A,TRUE,"STEEL";#N/A,#N/A,TRUE,"Door"}</definedName>
    <definedName name="q_1_4" hidden="1">{#N/A,#N/A,TRUE,"Basic";#N/A,#N/A,TRUE,"EXT-TABLE";#N/A,#N/A,TRUE,"STEEL";#N/A,#N/A,TRUE,"INT-Table";#N/A,#N/A,TRUE,"STEEL";#N/A,#N/A,TRUE,"Door"}</definedName>
    <definedName name="q_1_5" hidden="1">{#N/A,#N/A,TRUE,"Basic";#N/A,#N/A,TRUE,"EXT-TABLE";#N/A,#N/A,TRUE,"STEEL";#N/A,#N/A,TRUE,"INT-Table";#N/A,#N/A,TRUE,"STEEL";#N/A,#N/A,TRUE,"Door"}</definedName>
    <definedName name="q_2" hidden="1">{#N/A,#N/A,TRUE,"Basic";#N/A,#N/A,TRUE,"EXT-TABLE";#N/A,#N/A,TRUE,"STEEL";#N/A,#N/A,TRUE,"INT-Table";#N/A,#N/A,TRUE,"STEEL";#N/A,#N/A,TRUE,"Door"}</definedName>
    <definedName name="q_2_1" hidden="1">{#N/A,#N/A,TRUE,"Basic";#N/A,#N/A,TRUE,"EXT-TABLE";#N/A,#N/A,TRUE,"STEEL";#N/A,#N/A,TRUE,"INT-Table";#N/A,#N/A,TRUE,"STEEL";#N/A,#N/A,TRUE,"Door"}</definedName>
    <definedName name="q_2_1_1" hidden="1">{#N/A,#N/A,TRUE,"Basic";#N/A,#N/A,TRUE,"EXT-TABLE";#N/A,#N/A,TRUE,"STEEL";#N/A,#N/A,TRUE,"INT-Table";#N/A,#N/A,TRUE,"STEEL";#N/A,#N/A,TRUE,"Door"}</definedName>
    <definedName name="q_2_1_2" hidden="1">{#N/A,#N/A,TRUE,"Basic";#N/A,#N/A,TRUE,"EXT-TABLE";#N/A,#N/A,TRUE,"STEEL";#N/A,#N/A,TRUE,"INT-Table";#N/A,#N/A,TRUE,"STEEL";#N/A,#N/A,TRUE,"Door"}</definedName>
    <definedName name="q_2_1_3" hidden="1">{#N/A,#N/A,TRUE,"Basic";#N/A,#N/A,TRUE,"EXT-TABLE";#N/A,#N/A,TRUE,"STEEL";#N/A,#N/A,TRUE,"INT-Table";#N/A,#N/A,TRUE,"STEEL";#N/A,#N/A,TRUE,"Door"}</definedName>
    <definedName name="q_2_1_4" hidden="1">{#N/A,#N/A,TRUE,"Basic";#N/A,#N/A,TRUE,"EXT-TABLE";#N/A,#N/A,TRUE,"STEEL";#N/A,#N/A,TRUE,"INT-Table";#N/A,#N/A,TRUE,"STEEL";#N/A,#N/A,TRUE,"Door"}</definedName>
    <definedName name="q_2_1_5" hidden="1">{#N/A,#N/A,TRUE,"Basic";#N/A,#N/A,TRUE,"EXT-TABLE";#N/A,#N/A,TRUE,"STEEL";#N/A,#N/A,TRUE,"INT-Table";#N/A,#N/A,TRUE,"STEEL";#N/A,#N/A,TRUE,"Door"}</definedName>
    <definedName name="q_2_2" hidden="1">{#N/A,#N/A,TRUE,"Basic";#N/A,#N/A,TRUE,"EXT-TABLE";#N/A,#N/A,TRUE,"STEEL";#N/A,#N/A,TRUE,"INT-Table";#N/A,#N/A,TRUE,"STEEL";#N/A,#N/A,TRUE,"Door"}</definedName>
    <definedName name="q_2_2_1" hidden="1">{#N/A,#N/A,TRUE,"Basic";#N/A,#N/A,TRUE,"EXT-TABLE";#N/A,#N/A,TRUE,"STEEL";#N/A,#N/A,TRUE,"INT-Table";#N/A,#N/A,TRUE,"STEEL";#N/A,#N/A,TRUE,"Door"}</definedName>
    <definedName name="q_2_2_2" hidden="1">{#N/A,#N/A,TRUE,"Basic";#N/A,#N/A,TRUE,"EXT-TABLE";#N/A,#N/A,TRUE,"STEEL";#N/A,#N/A,TRUE,"INT-Table";#N/A,#N/A,TRUE,"STEEL";#N/A,#N/A,TRUE,"Door"}</definedName>
    <definedName name="q_2_2_3" hidden="1">{#N/A,#N/A,TRUE,"Basic";#N/A,#N/A,TRUE,"EXT-TABLE";#N/A,#N/A,TRUE,"STEEL";#N/A,#N/A,TRUE,"INT-Table";#N/A,#N/A,TRUE,"STEEL";#N/A,#N/A,TRUE,"Door"}</definedName>
    <definedName name="q_2_2_4" hidden="1">{#N/A,#N/A,TRUE,"Basic";#N/A,#N/A,TRUE,"EXT-TABLE";#N/A,#N/A,TRUE,"STEEL";#N/A,#N/A,TRUE,"INT-Table";#N/A,#N/A,TRUE,"STEEL";#N/A,#N/A,TRUE,"Door"}</definedName>
    <definedName name="q_2_2_5" hidden="1">{#N/A,#N/A,TRUE,"Basic";#N/A,#N/A,TRUE,"EXT-TABLE";#N/A,#N/A,TRUE,"STEEL";#N/A,#N/A,TRUE,"INT-Table";#N/A,#N/A,TRUE,"STEEL";#N/A,#N/A,TRUE,"Door"}</definedName>
    <definedName name="q_2_3" hidden="1">{#N/A,#N/A,TRUE,"Basic";#N/A,#N/A,TRUE,"EXT-TABLE";#N/A,#N/A,TRUE,"STEEL";#N/A,#N/A,TRUE,"INT-Table";#N/A,#N/A,TRUE,"STEEL";#N/A,#N/A,TRUE,"Door"}</definedName>
    <definedName name="q_2_4" hidden="1">{#N/A,#N/A,TRUE,"Basic";#N/A,#N/A,TRUE,"EXT-TABLE";#N/A,#N/A,TRUE,"STEEL";#N/A,#N/A,TRUE,"INT-Table";#N/A,#N/A,TRUE,"STEEL";#N/A,#N/A,TRUE,"Door"}</definedName>
    <definedName name="q_2_5" hidden="1">{#N/A,#N/A,TRUE,"Basic";#N/A,#N/A,TRUE,"EXT-TABLE";#N/A,#N/A,TRUE,"STEEL";#N/A,#N/A,TRUE,"INT-Table";#N/A,#N/A,TRUE,"STEEL";#N/A,#N/A,TRUE,"Door"}</definedName>
    <definedName name="q_3" hidden="1">{#N/A,#N/A,TRUE,"Basic";#N/A,#N/A,TRUE,"EXT-TABLE";#N/A,#N/A,TRUE,"STEEL";#N/A,#N/A,TRUE,"INT-Table";#N/A,#N/A,TRUE,"STEEL";#N/A,#N/A,TRUE,"Door"}</definedName>
    <definedName name="q_3_1" hidden="1">{#N/A,#N/A,TRUE,"Basic";#N/A,#N/A,TRUE,"EXT-TABLE";#N/A,#N/A,TRUE,"STEEL";#N/A,#N/A,TRUE,"INT-Table";#N/A,#N/A,TRUE,"STEEL";#N/A,#N/A,TRUE,"Door"}</definedName>
    <definedName name="q_3_1_1" hidden="1">{#N/A,#N/A,TRUE,"Basic";#N/A,#N/A,TRUE,"EXT-TABLE";#N/A,#N/A,TRUE,"STEEL";#N/A,#N/A,TRUE,"INT-Table";#N/A,#N/A,TRUE,"STEEL";#N/A,#N/A,TRUE,"Door"}</definedName>
    <definedName name="q_3_1_2" hidden="1">{#N/A,#N/A,TRUE,"Basic";#N/A,#N/A,TRUE,"EXT-TABLE";#N/A,#N/A,TRUE,"STEEL";#N/A,#N/A,TRUE,"INT-Table";#N/A,#N/A,TRUE,"STEEL";#N/A,#N/A,TRUE,"Door"}</definedName>
    <definedName name="q_3_1_3" hidden="1">{#N/A,#N/A,TRUE,"Basic";#N/A,#N/A,TRUE,"EXT-TABLE";#N/A,#N/A,TRUE,"STEEL";#N/A,#N/A,TRUE,"INT-Table";#N/A,#N/A,TRUE,"STEEL";#N/A,#N/A,TRUE,"Door"}</definedName>
    <definedName name="q_3_1_4" hidden="1">{#N/A,#N/A,TRUE,"Basic";#N/A,#N/A,TRUE,"EXT-TABLE";#N/A,#N/A,TRUE,"STEEL";#N/A,#N/A,TRUE,"INT-Table";#N/A,#N/A,TRUE,"STEEL";#N/A,#N/A,TRUE,"Door"}</definedName>
    <definedName name="q_3_1_5" hidden="1">{#N/A,#N/A,TRUE,"Basic";#N/A,#N/A,TRUE,"EXT-TABLE";#N/A,#N/A,TRUE,"STEEL";#N/A,#N/A,TRUE,"INT-Table";#N/A,#N/A,TRUE,"STEEL";#N/A,#N/A,TRUE,"Door"}</definedName>
    <definedName name="q_3_2" hidden="1">{#N/A,#N/A,TRUE,"Basic";#N/A,#N/A,TRUE,"EXT-TABLE";#N/A,#N/A,TRUE,"STEEL";#N/A,#N/A,TRUE,"INT-Table";#N/A,#N/A,TRUE,"STEEL";#N/A,#N/A,TRUE,"Door"}</definedName>
    <definedName name="q_3_2_1" hidden="1">{#N/A,#N/A,TRUE,"Basic";#N/A,#N/A,TRUE,"EXT-TABLE";#N/A,#N/A,TRUE,"STEEL";#N/A,#N/A,TRUE,"INT-Table";#N/A,#N/A,TRUE,"STEEL";#N/A,#N/A,TRUE,"Door"}</definedName>
    <definedName name="q_3_2_2" hidden="1">{#N/A,#N/A,TRUE,"Basic";#N/A,#N/A,TRUE,"EXT-TABLE";#N/A,#N/A,TRUE,"STEEL";#N/A,#N/A,TRUE,"INT-Table";#N/A,#N/A,TRUE,"STEEL";#N/A,#N/A,TRUE,"Door"}</definedName>
    <definedName name="q_3_2_3" hidden="1">{#N/A,#N/A,TRUE,"Basic";#N/A,#N/A,TRUE,"EXT-TABLE";#N/A,#N/A,TRUE,"STEEL";#N/A,#N/A,TRUE,"INT-Table";#N/A,#N/A,TRUE,"STEEL";#N/A,#N/A,TRUE,"Door"}</definedName>
    <definedName name="q_3_2_4" hidden="1">{#N/A,#N/A,TRUE,"Basic";#N/A,#N/A,TRUE,"EXT-TABLE";#N/A,#N/A,TRUE,"STEEL";#N/A,#N/A,TRUE,"INT-Table";#N/A,#N/A,TRUE,"STEEL";#N/A,#N/A,TRUE,"Door"}</definedName>
    <definedName name="q_3_2_5" hidden="1">{#N/A,#N/A,TRUE,"Basic";#N/A,#N/A,TRUE,"EXT-TABLE";#N/A,#N/A,TRUE,"STEEL";#N/A,#N/A,TRUE,"INT-Table";#N/A,#N/A,TRUE,"STEEL";#N/A,#N/A,TRUE,"Door"}</definedName>
    <definedName name="q_3_3" hidden="1">{#N/A,#N/A,TRUE,"Basic";#N/A,#N/A,TRUE,"EXT-TABLE";#N/A,#N/A,TRUE,"STEEL";#N/A,#N/A,TRUE,"INT-Table";#N/A,#N/A,TRUE,"STEEL";#N/A,#N/A,TRUE,"Door"}</definedName>
    <definedName name="q_3_4" hidden="1">{#N/A,#N/A,TRUE,"Basic";#N/A,#N/A,TRUE,"EXT-TABLE";#N/A,#N/A,TRUE,"STEEL";#N/A,#N/A,TRUE,"INT-Table";#N/A,#N/A,TRUE,"STEEL";#N/A,#N/A,TRUE,"Door"}</definedName>
    <definedName name="q_3_5" hidden="1">{#N/A,#N/A,TRUE,"Basic";#N/A,#N/A,TRUE,"EXT-TABLE";#N/A,#N/A,TRUE,"STEEL";#N/A,#N/A,TRUE,"INT-Table";#N/A,#N/A,TRUE,"STEEL";#N/A,#N/A,TRUE,"Door"}</definedName>
    <definedName name="q_4" hidden="1">{#N/A,#N/A,TRUE,"Basic";#N/A,#N/A,TRUE,"EXT-TABLE";#N/A,#N/A,TRUE,"STEEL";#N/A,#N/A,TRUE,"INT-Table";#N/A,#N/A,TRUE,"STEEL";#N/A,#N/A,TRUE,"Door"}</definedName>
    <definedName name="q_4_1" hidden="1">{#N/A,#N/A,TRUE,"Basic";#N/A,#N/A,TRUE,"EXT-TABLE";#N/A,#N/A,TRUE,"STEEL";#N/A,#N/A,TRUE,"INT-Table";#N/A,#N/A,TRUE,"STEEL";#N/A,#N/A,TRUE,"Door"}</definedName>
    <definedName name="q_4_1_1" hidden="1">{#N/A,#N/A,TRUE,"Basic";#N/A,#N/A,TRUE,"EXT-TABLE";#N/A,#N/A,TRUE,"STEEL";#N/A,#N/A,TRUE,"INT-Table";#N/A,#N/A,TRUE,"STEEL";#N/A,#N/A,TRUE,"Door"}</definedName>
    <definedName name="q_4_1_2" hidden="1">{#N/A,#N/A,TRUE,"Basic";#N/A,#N/A,TRUE,"EXT-TABLE";#N/A,#N/A,TRUE,"STEEL";#N/A,#N/A,TRUE,"INT-Table";#N/A,#N/A,TRUE,"STEEL";#N/A,#N/A,TRUE,"Door"}</definedName>
    <definedName name="q_4_1_3" hidden="1">{#N/A,#N/A,TRUE,"Basic";#N/A,#N/A,TRUE,"EXT-TABLE";#N/A,#N/A,TRUE,"STEEL";#N/A,#N/A,TRUE,"INT-Table";#N/A,#N/A,TRUE,"STEEL";#N/A,#N/A,TRUE,"Door"}</definedName>
    <definedName name="q_4_1_4" hidden="1">{#N/A,#N/A,TRUE,"Basic";#N/A,#N/A,TRUE,"EXT-TABLE";#N/A,#N/A,TRUE,"STEEL";#N/A,#N/A,TRUE,"INT-Table";#N/A,#N/A,TRUE,"STEEL";#N/A,#N/A,TRUE,"Door"}</definedName>
    <definedName name="q_4_1_5" hidden="1">{#N/A,#N/A,TRUE,"Basic";#N/A,#N/A,TRUE,"EXT-TABLE";#N/A,#N/A,TRUE,"STEEL";#N/A,#N/A,TRUE,"INT-Table";#N/A,#N/A,TRUE,"STEEL";#N/A,#N/A,TRUE,"Door"}</definedName>
    <definedName name="q_4_2" hidden="1">{#N/A,#N/A,TRUE,"Basic";#N/A,#N/A,TRUE,"EXT-TABLE";#N/A,#N/A,TRUE,"STEEL";#N/A,#N/A,TRUE,"INT-Table";#N/A,#N/A,TRUE,"STEEL";#N/A,#N/A,TRUE,"Door"}</definedName>
    <definedName name="q_4_2_1" hidden="1">{#N/A,#N/A,TRUE,"Basic";#N/A,#N/A,TRUE,"EXT-TABLE";#N/A,#N/A,TRUE,"STEEL";#N/A,#N/A,TRUE,"INT-Table";#N/A,#N/A,TRUE,"STEEL";#N/A,#N/A,TRUE,"Door"}</definedName>
    <definedName name="q_4_2_2" hidden="1">{#N/A,#N/A,TRUE,"Basic";#N/A,#N/A,TRUE,"EXT-TABLE";#N/A,#N/A,TRUE,"STEEL";#N/A,#N/A,TRUE,"INT-Table";#N/A,#N/A,TRUE,"STEEL";#N/A,#N/A,TRUE,"Door"}</definedName>
    <definedName name="q_4_2_3" hidden="1">{#N/A,#N/A,TRUE,"Basic";#N/A,#N/A,TRUE,"EXT-TABLE";#N/A,#N/A,TRUE,"STEEL";#N/A,#N/A,TRUE,"INT-Table";#N/A,#N/A,TRUE,"STEEL";#N/A,#N/A,TRUE,"Door"}</definedName>
    <definedName name="q_4_2_4" hidden="1">{#N/A,#N/A,TRUE,"Basic";#N/A,#N/A,TRUE,"EXT-TABLE";#N/A,#N/A,TRUE,"STEEL";#N/A,#N/A,TRUE,"INT-Table";#N/A,#N/A,TRUE,"STEEL";#N/A,#N/A,TRUE,"Door"}</definedName>
    <definedName name="q_4_2_5" hidden="1">{#N/A,#N/A,TRUE,"Basic";#N/A,#N/A,TRUE,"EXT-TABLE";#N/A,#N/A,TRUE,"STEEL";#N/A,#N/A,TRUE,"INT-Table";#N/A,#N/A,TRUE,"STEEL";#N/A,#N/A,TRUE,"Door"}</definedName>
    <definedName name="q_4_3" hidden="1">{#N/A,#N/A,TRUE,"Basic";#N/A,#N/A,TRUE,"EXT-TABLE";#N/A,#N/A,TRUE,"STEEL";#N/A,#N/A,TRUE,"INT-Table";#N/A,#N/A,TRUE,"STEEL";#N/A,#N/A,TRUE,"Door"}</definedName>
    <definedName name="q_4_4" hidden="1">{#N/A,#N/A,TRUE,"Basic";#N/A,#N/A,TRUE,"EXT-TABLE";#N/A,#N/A,TRUE,"STEEL";#N/A,#N/A,TRUE,"INT-Table";#N/A,#N/A,TRUE,"STEEL";#N/A,#N/A,TRUE,"Door"}</definedName>
    <definedName name="q_4_5" hidden="1">{#N/A,#N/A,TRUE,"Basic";#N/A,#N/A,TRUE,"EXT-TABLE";#N/A,#N/A,TRUE,"STEEL";#N/A,#N/A,TRUE,"INT-Table";#N/A,#N/A,TRUE,"STEEL";#N/A,#N/A,TRUE,"Door"}</definedName>
    <definedName name="q_5" hidden="1">{#N/A,#N/A,TRUE,"Basic";#N/A,#N/A,TRUE,"EXT-TABLE";#N/A,#N/A,TRUE,"STEEL";#N/A,#N/A,TRUE,"INT-Table";#N/A,#N/A,TRUE,"STEEL";#N/A,#N/A,TRUE,"Door"}</definedName>
    <definedName name="q_5_1" hidden="1">{#N/A,#N/A,TRUE,"Basic";#N/A,#N/A,TRUE,"EXT-TABLE";#N/A,#N/A,TRUE,"STEEL";#N/A,#N/A,TRUE,"INT-Table";#N/A,#N/A,TRUE,"STEEL";#N/A,#N/A,TRUE,"Door"}</definedName>
    <definedName name="q_5_1_1" hidden="1">{#N/A,#N/A,TRUE,"Basic";#N/A,#N/A,TRUE,"EXT-TABLE";#N/A,#N/A,TRUE,"STEEL";#N/A,#N/A,TRUE,"INT-Table";#N/A,#N/A,TRUE,"STEEL";#N/A,#N/A,TRUE,"Door"}</definedName>
    <definedName name="q_5_1_2" hidden="1">{#N/A,#N/A,TRUE,"Basic";#N/A,#N/A,TRUE,"EXT-TABLE";#N/A,#N/A,TRUE,"STEEL";#N/A,#N/A,TRUE,"INT-Table";#N/A,#N/A,TRUE,"STEEL";#N/A,#N/A,TRUE,"Door"}</definedName>
    <definedName name="q_5_1_3" hidden="1">{#N/A,#N/A,TRUE,"Basic";#N/A,#N/A,TRUE,"EXT-TABLE";#N/A,#N/A,TRUE,"STEEL";#N/A,#N/A,TRUE,"INT-Table";#N/A,#N/A,TRUE,"STEEL";#N/A,#N/A,TRUE,"Door"}</definedName>
    <definedName name="q_5_1_4" hidden="1">{#N/A,#N/A,TRUE,"Basic";#N/A,#N/A,TRUE,"EXT-TABLE";#N/A,#N/A,TRUE,"STEEL";#N/A,#N/A,TRUE,"INT-Table";#N/A,#N/A,TRUE,"STEEL";#N/A,#N/A,TRUE,"Door"}</definedName>
    <definedName name="q_5_1_5" hidden="1">{#N/A,#N/A,TRUE,"Basic";#N/A,#N/A,TRUE,"EXT-TABLE";#N/A,#N/A,TRUE,"STEEL";#N/A,#N/A,TRUE,"INT-Table";#N/A,#N/A,TRUE,"STEEL";#N/A,#N/A,TRUE,"Door"}</definedName>
    <definedName name="q_5_2" hidden="1">{#N/A,#N/A,TRUE,"Basic";#N/A,#N/A,TRUE,"EXT-TABLE";#N/A,#N/A,TRUE,"STEEL";#N/A,#N/A,TRUE,"INT-Table";#N/A,#N/A,TRUE,"STEEL";#N/A,#N/A,TRUE,"Door"}</definedName>
    <definedName name="q_5_2_1" hidden="1">{#N/A,#N/A,TRUE,"Basic";#N/A,#N/A,TRUE,"EXT-TABLE";#N/A,#N/A,TRUE,"STEEL";#N/A,#N/A,TRUE,"INT-Table";#N/A,#N/A,TRUE,"STEEL";#N/A,#N/A,TRUE,"Door"}</definedName>
    <definedName name="q_5_2_2" hidden="1">{#N/A,#N/A,TRUE,"Basic";#N/A,#N/A,TRUE,"EXT-TABLE";#N/A,#N/A,TRUE,"STEEL";#N/A,#N/A,TRUE,"INT-Table";#N/A,#N/A,TRUE,"STEEL";#N/A,#N/A,TRUE,"Door"}</definedName>
    <definedName name="q_5_2_3" hidden="1">{#N/A,#N/A,TRUE,"Basic";#N/A,#N/A,TRUE,"EXT-TABLE";#N/A,#N/A,TRUE,"STEEL";#N/A,#N/A,TRUE,"INT-Table";#N/A,#N/A,TRUE,"STEEL";#N/A,#N/A,TRUE,"Door"}</definedName>
    <definedName name="q_5_2_4" hidden="1">{#N/A,#N/A,TRUE,"Basic";#N/A,#N/A,TRUE,"EXT-TABLE";#N/A,#N/A,TRUE,"STEEL";#N/A,#N/A,TRUE,"INT-Table";#N/A,#N/A,TRUE,"STEEL";#N/A,#N/A,TRUE,"Door"}</definedName>
    <definedName name="q_5_2_5" hidden="1">{#N/A,#N/A,TRUE,"Basic";#N/A,#N/A,TRUE,"EXT-TABLE";#N/A,#N/A,TRUE,"STEEL";#N/A,#N/A,TRUE,"INT-Table";#N/A,#N/A,TRUE,"STEEL";#N/A,#N/A,TRUE,"Door"}</definedName>
    <definedName name="q_5_3" hidden="1">{#N/A,#N/A,TRUE,"Basic";#N/A,#N/A,TRUE,"EXT-TABLE";#N/A,#N/A,TRUE,"STEEL";#N/A,#N/A,TRUE,"INT-Table";#N/A,#N/A,TRUE,"STEEL";#N/A,#N/A,TRUE,"Door"}</definedName>
    <definedName name="q_5_4" hidden="1">{#N/A,#N/A,TRUE,"Basic";#N/A,#N/A,TRUE,"EXT-TABLE";#N/A,#N/A,TRUE,"STEEL";#N/A,#N/A,TRUE,"INT-Table";#N/A,#N/A,TRUE,"STEEL";#N/A,#N/A,TRUE,"Door"}</definedName>
    <definedName name="q_5_5" hidden="1">{#N/A,#N/A,TRUE,"Basic";#N/A,#N/A,TRUE,"EXT-TABLE";#N/A,#N/A,TRUE,"STEEL";#N/A,#N/A,TRUE,"INT-Table";#N/A,#N/A,TRUE,"STEEL";#N/A,#N/A,TRUE,"Door"}</definedName>
    <definedName name="qedgagsd" hidden="1">#REF!</definedName>
    <definedName name="qk" hidden="1">{"'자리배치도'!$AG$1:$CI$28"}</definedName>
    <definedName name="qq">{"'Sheet1'!$L$16"}</definedName>
    <definedName name="qq_1">{"'Sheet1'!$L$16"}</definedName>
    <definedName name="qq_2">{"'Sheet1'!$L$16"}</definedName>
    <definedName name="qq_3">{"'Sheet1'!$L$16"}</definedName>
    <definedName name="qq_4">{"'Sheet1'!$L$16"}</definedName>
    <definedName name="qq_5">{"'Sheet1'!$L$16"}</definedName>
    <definedName name="QQQ" localSheetId="9">'동해기지(건축)'!QQQ</definedName>
    <definedName name="qqq" hidden="1">{#N/A,#N/A,TRUE,"Basic";#N/A,#N/A,TRUE,"EXT-TABLE";#N/A,#N/A,TRUE,"STEEL";#N/A,#N/A,TRUE,"INT-Table";#N/A,#N/A,TRUE,"STEEL";#N/A,#N/A,TRUE,"Door"}</definedName>
    <definedName name="qqq_1" hidden="1">{#N/A,#N/A,TRUE,"Basic";#N/A,#N/A,TRUE,"EXT-TABLE";#N/A,#N/A,TRUE,"STEEL";#N/A,#N/A,TRUE,"INT-Table";#N/A,#N/A,TRUE,"STEEL";#N/A,#N/A,TRUE,"Door"}</definedName>
    <definedName name="qqq_1_1" hidden="1">{#N/A,#N/A,TRUE,"Basic";#N/A,#N/A,TRUE,"EXT-TABLE";#N/A,#N/A,TRUE,"STEEL";#N/A,#N/A,TRUE,"INT-Table";#N/A,#N/A,TRUE,"STEEL";#N/A,#N/A,TRUE,"Door"}</definedName>
    <definedName name="qqq_1_1_1" hidden="1">{#N/A,#N/A,TRUE,"Basic";#N/A,#N/A,TRUE,"EXT-TABLE";#N/A,#N/A,TRUE,"STEEL";#N/A,#N/A,TRUE,"INT-Table";#N/A,#N/A,TRUE,"STEEL";#N/A,#N/A,TRUE,"Door"}</definedName>
    <definedName name="qqq_1_1_2" hidden="1">{#N/A,#N/A,TRUE,"Basic";#N/A,#N/A,TRUE,"EXT-TABLE";#N/A,#N/A,TRUE,"STEEL";#N/A,#N/A,TRUE,"INT-Table";#N/A,#N/A,TRUE,"STEEL";#N/A,#N/A,TRUE,"Door"}</definedName>
    <definedName name="qqq_1_1_3" hidden="1">{#N/A,#N/A,TRUE,"Basic";#N/A,#N/A,TRUE,"EXT-TABLE";#N/A,#N/A,TRUE,"STEEL";#N/A,#N/A,TRUE,"INT-Table";#N/A,#N/A,TRUE,"STEEL";#N/A,#N/A,TRUE,"Door"}</definedName>
    <definedName name="qqq_1_1_4" hidden="1">{#N/A,#N/A,TRUE,"Basic";#N/A,#N/A,TRUE,"EXT-TABLE";#N/A,#N/A,TRUE,"STEEL";#N/A,#N/A,TRUE,"INT-Table";#N/A,#N/A,TRUE,"STEEL";#N/A,#N/A,TRUE,"Door"}</definedName>
    <definedName name="qqq_1_1_5" hidden="1">{#N/A,#N/A,TRUE,"Basic";#N/A,#N/A,TRUE,"EXT-TABLE";#N/A,#N/A,TRUE,"STEEL";#N/A,#N/A,TRUE,"INT-Table";#N/A,#N/A,TRUE,"STEEL";#N/A,#N/A,TRUE,"Door"}</definedName>
    <definedName name="qqq_1_2" hidden="1">{#N/A,#N/A,TRUE,"Basic";#N/A,#N/A,TRUE,"EXT-TABLE";#N/A,#N/A,TRUE,"STEEL";#N/A,#N/A,TRUE,"INT-Table";#N/A,#N/A,TRUE,"STEEL";#N/A,#N/A,TRUE,"Door"}</definedName>
    <definedName name="qqq_1_2_1" hidden="1">{#N/A,#N/A,TRUE,"Basic";#N/A,#N/A,TRUE,"EXT-TABLE";#N/A,#N/A,TRUE,"STEEL";#N/A,#N/A,TRUE,"INT-Table";#N/A,#N/A,TRUE,"STEEL";#N/A,#N/A,TRUE,"Door"}</definedName>
    <definedName name="qqq_1_2_2" hidden="1">{#N/A,#N/A,TRUE,"Basic";#N/A,#N/A,TRUE,"EXT-TABLE";#N/A,#N/A,TRUE,"STEEL";#N/A,#N/A,TRUE,"INT-Table";#N/A,#N/A,TRUE,"STEEL";#N/A,#N/A,TRUE,"Door"}</definedName>
    <definedName name="qqq_1_2_3" hidden="1">{#N/A,#N/A,TRUE,"Basic";#N/A,#N/A,TRUE,"EXT-TABLE";#N/A,#N/A,TRUE,"STEEL";#N/A,#N/A,TRUE,"INT-Table";#N/A,#N/A,TRUE,"STEEL";#N/A,#N/A,TRUE,"Door"}</definedName>
    <definedName name="qqq_1_2_4" hidden="1">{#N/A,#N/A,TRUE,"Basic";#N/A,#N/A,TRUE,"EXT-TABLE";#N/A,#N/A,TRUE,"STEEL";#N/A,#N/A,TRUE,"INT-Table";#N/A,#N/A,TRUE,"STEEL";#N/A,#N/A,TRUE,"Door"}</definedName>
    <definedName name="qqq_1_2_5" hidden="1">{#N/A,#N/A,TRUE,"Basic";#N/A,#N/A,TRUE,"EXT-TABLE";#N/A,#N/A,TRUE,"STEEL";#N/A,#N/A,TRUE,"INT-Table";#N/A,#N/A,TRUE,"STEEL";#N/A,#N/A,TRUE,"Door"}</definedName>
    <definedName name="qqq_1_3" hidden="1">{#N/A,#N/A,TRUE,"Basic";#N/A,#N/A,TRUE,"EXT-TABLE";#N/A,#N/A,TRUE,"STEEL";#N/A,#N/A,TRUE,"INT-Table";#N/A,#N/A,TRUE,"STEEL";#N/A,#N/A,TRUE,"Door"}</definedName>
    <definedName name="qqq_1_4" hidden="1">{#N/A,#N/A,TRUE,"Basic";#N/A,#N/A,TRUE,"EXT-TABLE";#N/A,#N/A,TRUE,"STEEL";#N/A,#N/A,TRUE,"INT-Table";#N/A,#N/A,TRUE,"STEEL";#N/A,#N/A,TRUE,"Door"}</definedName>
    <definedName name="qqq_1_5" hidden="1">{#N/A,#N/A,TRUE,"Basic";#N/A,#N/A,TRUE,"EXT-TABLE";#N/A,#N/A,TRUE,"STEEL";#N/A,#N/A,TRUE,"INT-Table";#N/A,#N/A,TRUE,"STEEL";#N/A,#N/A,TRUE,"Door"}</definedName>
    <definedName name="qqq_2" hidden="1">{#N/A,#N/A,TRUE,"Basic";#N/A,#N/A,TRUE,"EXT-TABLE";#N/A,#N/A,TRUE,"STEEL";#N/A,#N/A,TRUE,"INT-Table";#N/A,#N/A,TRUE,"STEEL";#N/A,#N/A,TRUE,"Door"}</definedName>
    <definedName name="qqq_2_1" hidden="1">{#N/A,#N/A,TRUE,"Basic";#N/A,#N/A,TRUE,"EXT-TABLE";#N/A,#N/A,TRUE,"STEEL";#N/A,#N/A,TRUE,"INT-Table";#N/A,#N/A,TRUE,"STEEL";#N/A,#N/A,TRUE,"Door"}</definedName>
    <definedName name="qqq_2_1_1" hidden="1">{#N/A,#N/A,TRUE,"Basic";#N/A,#N/A,TRUE,"EXT-TABLE";#N/A,#N/A,TRUE,"STEEL";#N/A,#N/A,TRUE,"INT-Table";#N/A,#N/A,TRUE,"STEEL";#N/A,#N/A,TRUE,"Door"}</definedName>
    <definedName name="qqq_2_1_2" hidden="1">{#N/A,#N/A,TRUE,"Basic";#N/A,#N/A,TRUE,"EXT-TABLE";#N/A,#N/A,TRUE,"STEEL";#N/A,#N/A,TRUE,"INT-Table";#N/A,#N/A,TRUE,"STEEL";#N/A,#N/A,TRUE,"Door"}</definedName>
    <definedName name="qqq_2_1_3" hidden="1">{#N/A,#N/A,TRUE,"Basic";#N/A,#N/A,TRUE,"EXT-TABLE";#N/A,#N/A,TRUE,"STEEL";#N/A,#N/A,TRUE,"INT-Table";#N/A,#N/A,TRUE,"STEEL";#N/A,#N/A,TRUE,"Door"}</definedName>
    <definedName name="qqq_2_1_4" hidden="1">{#N/A,#N/A,TRUE,"Basic";#N/A,#N/A,TRUE,"EXT-TABLE";#N/A,#N/A,TRUE,"STEEL";#N/A,#N/A,TRUE,"INT-Table";#N/A,#N/A,TRUE,"STEEL";#N/A,#N/A,TRUE,"Door"}</definedName>
    <definedName name="qqq_2_1_5" hidden="1">{#N/A,#N/A,TRUE,"Basic";#N/A,#N/A,TRUE,"EXT-TABLE";#N/A,#N/A,TRUE,"STEEL";#N/A,#N/A,TRUE,"INT-Table";#N/A,#N/A,TRUE,"STEEL";#N/A,#N/A,TRUE,"Door"}</definedName>
    <definedName name="qqq_2_2" hidden="1">{#N/A,#N/A,TRUE,"Basic";#N/A,#N/A,TRUE,"EXT-TABLE";#N/A,#N/A,TRUE,"STEEL";#N/A,#N/A,TRUE,"INT-Table";#N/A,#N/A,TRUE,"STEEL";#N/A,#N/A,TRUE,"Door"}</definedName>
    <definedName name="qqq_2_2_1" hidden="1">{#N/A,#N/A,TRUE,"Basic";#N/A,#N/A,TRUE,"EXT-TABLE";#N/A,#N/A,TRUE,"STEEL";#N/A,#N/A,TRUE,"INT-Table";#N/A,#N/A,TRUE,"STEEL";#N/A,#N/A,TRUE,"Door"}</definedName>
    <definedName name="qqq_2_2_2" hidden="1">{#N/A,#N/A,TRUE,"Basic";#N/A,#N/A,TRUE,"EXT-TABLE";#N/A,#N/A,TRUE,"STEEL";#N/A,#N/A,TRUE,"INT-Table";#N/A,#N/A,TRUE,"STEEL";#N/A,#N/A,TRUE,"Door"}</definedName>
    <definedName name="qqq_2_2_3" hidden="1">{#N/A,#N/A,TRUE,"Basic";#N/A,#N/A,TRUE,"EXT-TABLE";#N/A,#N/A,TRUE,"STEEL";#N/A,#N/A,TRUE,"INT-Table";#N/A,#N/A,TRUE,"STEEL";#N/A,#N/A,TRUE,"Door"}</definedName>
    <definedName name="qqq_2_2_4" hidden="1">{#N/A,#N/A,TRUE,"Basic";#N/A,#N/A,TRUE,"EXT-TABLE";#N/A,#N/A,TRUE,"STEEL";#N/A,#N/A,TRUE,"INT-Table";#N/A,#N/A,TRUE,"STEEL";#N/A,#N/A,TRUE,"Door"}</definedName>
    <definedName name="qqq_2_2_5" hidden="1">{#N/A,#N/A,TRUE,"Basic";#N/A,#N/A,TRUE,"EXT-TABLE";#N/A,#N/A,TRUE,"STEEL";#N/A,#N/A,TRUE,"INT-Table";#N/A,#N/A,TRUE,"STEEL";#N/A,#N/A,TRUE,"Door"}</definedName>
    <definedName name="qqq_2_3" hidden="1">{#N/A,#N/A,TRUE,"Basic";#N/A,#N/A,TRUE,"EXT-TABLE";#N/A,#N/A,TRUE,"STEEL";#N/A,#N/A,TRUE,"INT-Table";#N/A,#N/A,TRUE,"STEEL";#N/A,#N/A,TRUE,"Door"}</definedName>
    <definedName name="qqq_2_4" hidden="1">{#N/A,#N/A,TRUE,"Basic";#N/A,#N/A,TRUE,"EXT-TABLE";#N/A,#N/A,TRUE,"STEEL";#N/A,#N/A,TRUE,"INT-Table";#N/A,#N/A,TRUE,"STEEL";#N/A,#N/A,TRUE,"Door"}</definedName>
    <definedName name="qqq_2_5" hidden="1">{#N/A,#N/A,TRUE,"Basic";#N/A,#N/A,TRUE,"EXT-TABLE";#N/A,#N/A,TRUE,"STEEL";#N/A,#N/A,TRUE,"INT-Table";#N/A,#N/A,TRUE,"STEEL";#N/A,#N/A,TRUE,"Door"}</definedName>
    <definedName name="qqq_3" hidden="1">{#N/A,#N/A,TRUE,"Basic";#N/A,#N/A,TRUE,"EXT-TABLE";#N/A,#N/A,TRUE,"STEEL";#N/A,#N/A,TRUE,"INT-Table";#N/A,#N/A,TRUE,"STEEL";#N/A,#N/A,TRUE,"Door"}</definedName>
    <definedName name="qqq_3_1" hidden="1">{#N/A,#N/A,TRUE,"Basic";#N/A,#N/A,TRUE,"EXT-TABLE";#N/A,#N/A,TRUE,"STEEL";#N/A,#N/A,TRUE,"INT-Table";#N/A,#N/A,TRUE,"STEEL";#N/A,#N/A,TRUE,"Door"}</definedName>
    <definedName name="qqq_3_1_1" hidden="1">{#N/A,#N/A,TRUE,"Basic";#N/A,#N/A,TRUE,"EXT-TABLE";#N/A,#N/A,TRUE,"STEEL";#N/A,#N/A,TRUE,"INT-Table";#N/A,#N/A,TRUE,"STEEL";#N/A,#N/A,TRUE,"Door"}</definedName>
    <definedName name="qqq_3_1_2" hidden="1">{#N/A,#N/A,TRUE,"Basic";#N/A,#N/A,TRUE,"EXT-TABLE";#N/A,#N/A,TRUE,"STEEL";#N/A,#N/A,TRUE,"INT-Table";#N/A,#N/A,TRUE,"STEEL";#N/A,#N/A,TRUE,"Door"}</definedName>
    <definedName name="qqq_3_1_3" hidden="1">{#N/A,#N/A,TRUE,"Basic";#N/A,#N/A,TRUE,"EXT-TABLE";#N/A,#N/A,TRUE,"STEEL";#N/A,#N/A,TRUE,"INT-Table";#N/A,#N/A,TRUE,"STEEL";#N/A,#N/A,TRUE,"Door"}</definedName>
    <definedName name="qqq_3_1_4" hidden="1">{#N/A,#N/A,TRUE,"Basic";#N/A,#N/A,TRUE,"EXT-TABLE";#N/A,#N/A,TRUE,"STEEL";#N/A,#N/A,TRUE,"INT-Table";#N/A,#N/A,TRUE,"STEEL";#N/A,#N/A,TRUE,"Door"}</definedName>
    <definedName name="qqq_3_1_5" hidden="1">{#N/A,#N/A,TRUE,"Basic";#N/A,#N/A,TRUE,"EXT-TABLE";#N/A,#N/A,TRUE,"STEEL";#N/A,#N/A,TRUE,"INT-Table";#N/A,#N/A,TRUE,"STEEL";#N/A,#N/A,TRUE,"Door"}</definedName>
    <definedName name="qqq_3_2" hidden="1">{#N/A,#N/A,TRUE,"Basic";#N/A,#N/A,TRUE,"EXT-TABLE";#N/A,#N/A,TRUE,"STEEL";#N/A,#N/A,TRUE,"INT-Table";#N/A,#N/A,TRUE,"STEEL";#N/A,#N/A,TRUE,"Door"}</definedName>
    <definedName name="qqq_3_2_1" hidden="1">{#N/A,#N/A,TRUE,"Basic";#N/A,#N/A,TRUE,"EXT-TABLE";#N/A,#N/A,TRUE,"STEEL";#N/A,#N/A,TRUE,"INT-Table";#N/A,#N/A,TRUE,"STEEL";#N/A,#N/A,TRUE,"Door"}</definedName>
    <definedName name="qqq_3_2_2" hidden="1">{#N/A,#N/A,TRUE,"Basic";#N/A,#N/A,TRUE,"EXT-TABLE";#N/A,#N/A,TRUE,"STEEL";#N/A,#N/A,TRUE,"INT-Table";#N/A,#N/A,TRUE,"STEEL";#N/A,#N/A,TRUE,"Door"}</definedName>
    <definedName name="qqq_3_2_3" hidden="1">{#N/A,#N/A,TRUE,"Basic";#N/A,#N/A,TRUE,"EXT-TABLE";#N/A,#N/A,TRUE,"STEEL";#N/A,#N/A,TRUE,"INT-Table";#N/A,#N/A,TRUE,"STEEL";#N/A,#N/A,TRUE,"Door"}</definedName>
    <definedName name="qqq_3_2_4" hidden="1">{#N/A,#N/A,TRUE,"Basic";#N/A,#N/A,TRUE,"EXT-TABLE";#N/A,#N/A,TRUE,"STEEL";#N/A,#N/A,TRUE,"INT-Table";#N/A,#N/A,TRUE,"STEEL";#N/A,#N/A,TRUE,"Door"}</definedName>
    <definedName name="qqq_3_2_5" hidden="1">{#N/A,#N/A,TRUE,"Basic";#N/A,#N/A,TRUE,"EXT-TABLE";#N/A,#N/A,TRUE,"STEEL";#N/A,#N/A,TRUE,"INT-Table";#N/A,#N/A,TRUE,"STEEL";#N/A,#N/A,TRUE,"Door"}</definedName>
    <definedName name="qqq_3_3" hidden="1">{#N/A,#N/A,TRUE,"Basic";#N/A,#N/A,TRUE,"EXT-TABLE";#N/A,#N/A,TRUE,"STEEL";#N/A,#N/A,TRUE,"INT-Table";#N/A,#N/A,TRUE,"STEEL";#N/A,#N/A,TRUE,"Door"}</definedName>
    <definedName name="qqq_3_4" hidden="1">{#N/A,#N/A,TRUE,"Basic";#N/A,#N/A,TRUE,"EXT-TABLE";#N/A,#N/A,TRUE,"STEEL";#N/A,#N/A,TRUE,"INT-Table";#N/A,#N/A,TRUE,"STEEL";#N/A,#N/A,TRUE,"Door"}</definedName>
    <definedName name="qqq_3_5" hidden="1">{#N/A,#N/A,TRUE,"Basic";#N/A,#N/A,TRUE,"EXT-TABLE";#N/A,#N/A,TRUE,"STEEL";#N/A,#N/A,TRUE,"INT-Table";#N/A,#N/A,TRUE,"STEEL";#N/A,#N/A,TRUE,"Door"}</definedName>
    <definedName name="qqq_4" hidden="1">{#N/A,#N/A,TRUE,"Basic";#N/A,#N/A,TRUE,"EXT-TABLE";#N/A,#N/A,TRUE,"STEEL";#N/A,#N/A,TRUE,"INT-Table";#N/A,#N/A,TRUE,"STEEL";#N/A,#N/A,TRUE,"Door"}</definedName>
    <definedName name="qqq_4_1" hidden="1">{#N/A,#N/A,TRUE,"Basic";#N/A,#N/A,TRUE,"EXT-TABLE";#N/A,#N/A,TRUE,"STEEL";#N/A,#N/A,TRUE,"INT-Table";#N/A,#N/A,TRUE,"STEEL";#N/A,#N/A,TRUE,"Door"}</definedName>
    <definedName name="qqq_4_1_1" hidden="1">{#N/A,#N/A,TRUE,"Basic";#N/A,#N/A,TRUE,"EXT-TABLE";#N/A,#N/A,TRUE,"STEEL";#N/A,#N/A,TRUE,"INT-Table";#N/A,#N/A,TRUE,"STEEL";#N/A,#N/A,TRUE,"Door"}</definedName>
    <definedName name="qqq_4_1_2" hidden="1">{#N/A,#N/A,TRUE,"Basic";#N/A,#N/A,TRUE,"EXT-TABLE";#N/A,#N/A,TRUE,"STEEL";#N/A,#N/A,TRUE,"INT-Table";#N/A,#N/A,TRUE,"STEEL";#N/A,#N/A,TRUE,"Door"}</definedName>
    <definedName name="qqq_4_1_3" hidden="1">{#N/A,#N/A,TRUE,"Basic";#N/A,#N/A,TRUE,"EXT-TABLE";#N/A,#N/A,TRUE,"STEEL";#N/A,#N/A,TRUE,"INT-Table";#N/A,#N/A,TRUE,"STEEL";#N/A,#N/A,TRUE,"Door"}</definedName>
    <definedName name="qqq_4_1_4" hidden="1">{#N/A,#N/A,TRUE,"Basic";#N/A,#N/A,TRUE,"EXT-TABLE";#N/A,#N/A,TRUE,"STEEL";#N/A,#N/A,TRUE,"INT-Table";#N/A,#N/A,TRUE,"STEEL";#N/A,#N/A,TRUE,"Door"}</definedName>
    <definedName name="qqq_4_1_5" hidden="1">{#N/A,#N/A,TRUE,"Basic";#N/A,#N/A,TRUE,"EXT-TABLE";#N/A,#N/A,TRUE,"STEEL";#N/A,#N/A,TRUE,"INT-Table";#N/A,#N/A,TRUE,"STEEL";#N/A,#N/A,TRUE,"Door"}</definedName>
    <definedName name="qqq_4_2" hidden="1">{#N/A,#N/A,TRUE,"Basic";#N/A,#N/A,TRUE,"EXT-TABLE";#N/A,#N/A,TRUE,"STEEL";#N/A,#N/A,TRUE,"INT-Table";#N/A,#N/A,TRUE,"STEEL";#N/A,#N/A,TRUE,"Door"}</definedName>
    <definedName name="qqq_4_2_1" hidden="1">{#N/A,#N/A,TRUE,"Basic";#N/A,#N/A,TRUE,"EXT-TABLE";#N/A,#N/A,TRUE,"STEEL";#N/A,#N/A,TRUE,"INT-Table";#N/A,#N/A,TRUE,"STEEL";#N/A,#N/A,TRUE,"Door"}</definedName>
    <definedName name="qqq_4_2_2" hidden="1">{#N/A,#N/A,TRUE,"Basic";#N/A,#N/A,TRUE,"EXT-TABLE";#N/A,#N/A,TRUE,"STEEL";#N/A,#N/A,TRUE,"INT-Table";#N/A,#N/A,TRUE,"STEEL";#N/A,#N/A,TRUE,"Door"}</definedName>
    <definedName name="qqq_4_2_3" hidden="1">{#N/A,#N/A,TRUE,"Basic";#N/A,#N/A,TRUE,"EXT-TABLE";#N/A,#N/A,TRUE,"STEEL";#N/A,#N/A,TRUE,"INT-Table";#N/A,#N/A,TRUE,"STEEL";#N/A,#N/A,TRUE,"Door"}</definedName>
    <definedName name="qqq_4_2_4" hidden="1">{#N/A,#N/A,TRUE,"Basic";#N/A,#N/A,TRUE,"EXT-TABLE";#N/A,#N/A,TRUE,"STEEL";#N/A,#N/A,TRUE,"INT-Table";#N/A,#N/A,TRUE,"STEEL";#N/A,#N/A,TRUE,"Door"}</definedName>
    <definedName name="qqq_4_2_5" hidden="1">{#N/A,#N/A,TRUE,"Basic";#N/A,#N/A,TRUE,"EXT-TABLE";#N/A,#N/A,TRUE,"STEEL";#N/A,#N/A,TRUE,"INT-Table";#N/A,#N/A,TRUE,"STEEL";#N/A,#N/A,TRUE,"Door"}</definedName>
    <definedName name="qqq_4_3" hidden="1">{#N/A,#N/A,TRUE,"Basic";#N/A,#N/A,TRUE,"EXT-TABLE";#N/A,#N/A,TRUE,"STEEL";#N/A,#N/A,TRUE,"INT-Table";#N/A,#N/A,TRUE,"STEEL";#N/A,#N/A,TRUE,"Door"}</definedName>
    <definedName name="qqq_4_4" hidden="1">{#N/A,#N/A,TRUE,"Basic";#N/A,#N/A,TRUE,"EXT-TABLE";#N/A,#N/A,TRUE,"STEEL";#N/A,#N/A,TRUE,"INT-Table";#N/A,#N/A,TRUE,"STEEL";#N/A,#N/A,TRUE,"Door"}</definedName>
    <definedName name="qqq_4_5" hidden="1">{#N/A,#N/A,TRUE,"Basic";#N/A,#N/A,TRUE,"EXT-TABLE";#N/A,#N/A,TRUE,"STEEL";#N/A,#N/A,TRUE,"INT-Table";#N/A,#N/A,TRUE,"STEEL";#N/A,#N/A,TRUE,"Door"}</definedName>
    <definedName name="qqq_5" hidden="1">{#N/A,#N/A,TRUE,"Basic";#N/A,#N/A,TRUE,"EXT-TABLE";#N/A,#N/A,TRUE,"STEEL";#N/A,#N/A,TRUE,"INT-Table";#N/A,#N/A,TRUE,"STEEL";#N/A,#N/A,TRUE,"Door"}</definedName>
    <definedName name="qqq_5_1" hidden="1">{#N/A,#N/A,TRUE,"Basic";#N/A,#N/A,TRUE,"EXT-TABLE";#N/A,#N/A,TRUE,"STEEL";#N/A,#N/A,TRUE,"INT-Table";#N/A,#N/A,TRUE,"STEEL";#N/A,#N/A,TRUE,"Door"}</definedName>
    <definedName name="qqq_5_1_1" hidden="1">{#N/A,#N/A,TRUE,"Basic";#N/A,#N/A,TRUE,"EXT-TABLE";#N/A,#N/A,TRUE,"STEEL";#N/A,#N/A,TRUE,"INT-Table";#N/A,#N/A,TRUE,"STEEL";#N/A,#N/A,TRUE,"Door"}</definedName>
    <definedName name="qqq_5_1_2" hidden="1">{#N/A,#N/A,TRUE,"Basic";#N/A,#N/A,TRUE,"EXT-TABLE";#N/A,#N/A,TRUE,"STEEL";#N/A,#N/A,TRUE,"INT-Table";#N/A,#N/A,TRUE,"STEEL";#N/A,#N/A,TRUE,"Door"}</definedName>
    <definedName name="qqq_5_1_3" hidden="1">{#N/A,#N/A,TRUE,"Basic";#N/A,#N/A,TRUE,"EXT-TABLE";#N/A,#N/A,TRUE,"STEEL";#N/A,#N/A,TRUE,"INT-Table";#N/A,#N/A,TRUE,"STEEL";#N/A,#N/A,TRUE,"Door"}</definedName>
    <definedName name="qqq_5_1_4" hidden="1">{#N/A,#N/A,TRUE,"Basic";#N/A,#N/A,TRUE,"EXT-TABLE";#N/A,#N/A,TRUE,"STEEL";#N/A,#N/A,TRUE,"INT-Table";#N/A,#N/A,TRUE,"STEEL";#N/A,#N/A,TRUE,"Door"}</definedName>
    <definedName name="qqq_5_1_5" hidden="1">{#N/A,#N/A,TRUE,"Basic";#N/A,#N/A,TRUE,"EXT-TABLE";#N/A,#N/A,TRUE,"STEEL";#N/A,#N/A,TRUE,"INT-Table";#N/A,#N/A,TRUE,"STEEL";#N/A,#N/A,TRUE,"Door"}</definedName>
    <definedName name="qqq_5_2" hidden="1">{#N/A,#N/A,TRUE,"Basic";#N/A,#N/A,TRUE,"EXT-TABLE";#N/A,#N/A,TRUE,"STEEL";#N/A,#N/A,TRUE,"INT-Table";#N/A,#N/A,TRUE,"STEEL";#N/A,#N/A,TRUE,"Door"}</definedName>
    <definedName name="qqq_5_2_1" hidden="1">{#N/A,#N/A,TRUE,"Basic";#N/A,#N/A,TRUE,"EXT-TABLE";#N/A,#N/A,TRUE,"STEEL";#N/A,#N/A,TRUE,"INT-Table";#N/A,#N/A,TRUE,"STEEL";#N/A,#N/A,TRUE,"Door"}</definedName>
    <definedName name="qqq_5_2_2" hidden="1">{#N/A,#N/A,TRUE,"Basic";#N/A,#N/A,TRUE,"EXT-TABLE";#N/A,#N/A,TRUE,"STEEL";#N/A,#N/A,TRUE,"INT-Table";#N/A,#N/A,TRUE,"STEEL";#N/A,#N/A,TRUE,"Door"}</definedName>
    <definedName name="qqq_5_2_3" hidden="1">{#N/A,#N/A,TRUE,"Basic";#N/A,#N/A,TRUE,"EXT-TABLE";#N/A,#N/A,TRUE,"STEEL";#N/A,#N/A,TRUE,"INT-Table";#N/A,#N/A,TRUE,"STEEL";#N/A,#N/A,TRUE,"Door"}</definedName>
    <definedName name="qqq_5_2_4" hidden="1">{#N/A,#N/A,TRUE,"Basic";#N/A,#N/A,TRUE,"EXT-TABLE";#N/A,#N/A,TRUE,"STEEL";#N/A,#N/A,TRUE,"INT-Table";#N/A,#N/A,TRUE,"STEEL";#N/A,#N/A,TRUE,"Door"}</definedName>
    <definedName name="qqq_5_2_5" hidden="1">{#N/A,#N/A,TRUE,"Basic";#N/A,#N/A,TRUE,"EXT-TABLE";#N/A,#N/A,TRUE,"STEEL";#N/A,#N/A,TRUE,"INT-Table";#N/A,#N/A,TRUE,"STEEL";#N/A,#N/A,TRUE,"Door"}</definedName>
    <definedName name="qqq_5_3" hidden="1">{#N/A,#N/A,TRUE,"Basic";#N/A,#N/A,TRUE,"EXT-TABLE";#N/A,#N/A,TRUE,"STEEL";#N/A,#N/A,TRUE,"INT-Table";#N/A,#N/A,TRUE,"STEEL";#N/A,#N/A,TRUE,"Door"}</definedName>
    <definedName name="qqq_5_4" hidden="1">{#N/A,#N/A,TRUE,"Basic";#N/A,#N/A,TRUE,"EXT-TABLE";#N/A,#N/A,TRUE,"STEEL";#N/A,#N/A,TRUE,"INT-Table";#N/A,#N/A,TRUE,"STEEL";#N/A,#N/A,TRUE,"Door"}</definedName>
    <definedName name="qqq_5_5" hidden="1">{#N/A,#N/A,TRUE,"Basic";#N/A,#N/A,TRUE,"EXT-TABLE";#N/A,#N/A,TRUE,"STEEL";#N/A,#N/A,TRUE,"INT-Table";#N/A,#N/A,TRUE,"STEEL";#N/A,#N/A,TRUE,"Door"}</definedName>
    <definedName name="QQQQ" localSheetId="9">'동해기지(건축)'!QQQQ</definedName>
    <definedName name="qqqq" hidden="1">{"'장비'!$A$3:$M$12"}</definedName>
    <definedName name="QQQQ_1" hidden="1">{#N/A,#N/A,TRUE,"Basic";#N/A,#N/A,TRUE,"EXT-TABLE";#N/A,#N/A,TRUE,"STEEL";#N/A,#N/A,TRUE,"INT-Table";#N/A,#N/A,TRUE,"STEEL";#N/A,#N/A,TRUE,"Door"}</definedName>
    <definedName name="QQQQ_1_1" hidden="1">{#N/A,#N/A,TRUE,"Basic";#N/A,#N/A,TRUE,"EXT-TABLE";#N/A,#N/A,TRUE,"STEEL";#N/A,#N/A,TRUE,"INT-Table";#N/A,#N/A,TRUE,"STEEL";#N/A,#N/A,TRUE,"Door"}</definedName>
    <definedName name="QQQQ_1_1_1" hidden="1">{#N/A,#N/A,TRUE,"Basic";#N/A,#N/A,TRUE,"EXT-TABLE";#N/A,#N/A,TRUE,"STEEL";#N/A,#N/A,TRUE,"INT-Table";#N/A,#N/A,TRUE,"STEEL";#N/A,#N/A,TRUE,"Door"}</definedName>
    <definedName name="QQQQ_1_1_2" hidden="1">{#N/A,#N/A,TRUE,"Basic";#N/A,#N/A,TRUE,"EXT-TABLE";#N/A,#N/A,TRUE,"STEEL";#N/A,#N/A,TRUE,"INT-Table";#N/A,#N/A,TRUE,"STEEL";#N/A,#N/A,TRUE,"Door"}</definedName>
    <definedName name="QQQQ_1_1_3" hidden="1">{#N/A,#N/A,TRUE,"Basic";#N/A,#N/A,TRUE,"EXT-TABLE";#N/A,#N/A,TRUE,"STEEL";#N/A,#N/A,TRUE,"INT-Table";#N/A,#N/A,TRUE,"STEEL";#N/A,#N/A,TRUE,"Door"}</definedName>
    <definedName name="QQQQ_1_1_4" hidden="1">{#N/A,#N/A,TRUE,"Basic";#N/A,#N/A,TRUE,"EXT-TABLE";#N/A,#N/A,TRUE,"STEEL";#N/A,#N/A,TRUE,"INT-Table";#N/A,#N/A,TRUE,"STEEL";#N/A,#N/A,TRUE,"Door"}</definedName>
    <definedName name="QQQQ_1_1_5" hidden="1">{#N/A,#N/A,TRUE,"Basic";#N/A,#N/A,TRUE,"EXT-TABLE";#N/A,#N/A,TRUE,"STEEL";#N/A,#N/A,TRUE,"INT-Table";#N/A,#N/A,TRUE,"STEEL";#N/A,#N/A,TRUE,"Door"}</definedName>
    <definedName name="QQQQ_1_2" hidden="1">{#N/A,#N/A,TRUE,"Basic";#N/A,#N/A,TRUE,"EXT-TABLE";#N/A,#N/A,TRUE,"STEEL";#N/A,#N/A,TRUE,"INT-Table";#N/A,#N/A,TRUE,"STEEL";#N/A,#N/A,TRUE,"Door"}</definedName>
    <definedName name="QQQQ_1_2_1" hidden="1">{#N/A,#N/A,TRUE,"Basic";#N/A,#N/A,TRUE,"EXT-TABLE";#N/A,#N/A,TRUE,"STEEL";#N/A,#N/A,TRUE,"INT-Table";#N/A,#N/A,TRUE,"STEEL";#N/A,#N/A,TRUE,"Door"}</definedName>
    <definedName name="QQQQ_1_2_2" hidden="1">{#N/A,#N/A,TRUE,"Basic";#N/A,#N/A,TRUE,"EXT-TABLE";#N/A,#N/A,TRUE,"STEEL";#N/A,#N/A,TRUE,"INT-Table";#N/A,#N/A,TRUE,"STEEL";#N/A,#N/A,TRUE,"Door"}</definedName>
    <definedName name="QQQQ_1_2_3" hidden="1">{#N/A,#N/A,TRUE,"Basic";#N/A,#N/A,TRUE,"EXT-TABLE";#N/A,#N/A,TRUE,"STEEL";#N/A,#N/A,TRUE,"INT-Table";#N/A,#N/A,TRUE,"STEEL";#N/A,#N/A,TRUE,"Door"}</definedName>
    <definedName name="QQQQ_1_2_4" hidden="1">{#N/A,#N/A,TRUE,"Basic";#N/A,#N/A,TRUE,"EXT-TABLE";#N/A,#N/A,TRUE,"STEEL";#N/A,#N/A,TRUE,"INT-Table";#N/A,#N/A,TRUE,"STEEL";#N/A,#N/A,TRUE,"Door"}</definedName>
    <definedName name="QQQQ_1_2_5" hidden="1">{#N/A,#N/A,TRUE,"Basic";#N/A,#N/A,TRUE,"EXT-TABLE";#N/A,#N/A,TRUE,"STEEL";#N/A,#N/A,TRUE,"INT-Table";#N/A,#N/A,TRUE,"STEEL";#N/A,#N/A,TRUE,"Door"}</definedName>
    <definedName name="QQQQ_1_3" hidden="1">{#N/A,#N/A,TRUE,"Basic";#N/A,#N/A,TRUE,"EXT-TABLE";#N/A,#N/A,TRUE,"STEEL";#N/A,#N/A,TRUE,"INT-Table";#N/A,#N/A,TRUE,"STEEL";#N/A,#N/A,TRUE,"Door"}</definedName>
    <definedName name="QQQQ_1_4" hidden="1">{#N/A,#N/A,TRUE,"Basic";#N/A,#N/A,TRUE,"EXT-TABLE";#N/A,#N/A,TRUE,"STEEL";#N/A,#N/A,TRUE,"INT-Table";#N/A,#N/A,TRUE,"STEEL";#N/A,#N/A,TRUE,"Door"}</definedName>
    <definedName name="QQQQ_1_5" hidden="1">{#N/A,#N/A,TRUE,"Basic";#N/A,#N/A,TRUE,"EXT-TABLE";#N/A,#N/A,TRUE,"STEEL";#N/A,#N/A,TRUE,"INT-Table";#N/A,#N/A,TRUE,"STEEL";#N/A,#N/A,TRUE,"Door"}</definedName>
    <definedName name="QQQQ_2" hidden="1">{#N/A,#N/A,TRUE,"Basic";#N/A,#N/A,TRUE,"EXT-TABLE";#N/A,#N/A,TRUE,"STEEL";#N/A,#N/A,TRUE,"INT-Table";#N/A,#N/A,TRUE,"STEEL";#N/A,#N/A,TRUE,"Door"}</definedName>
    <definedName name="QQQQ_2_1" hidden="1">{#N/A,#N/A,TRUE,"Basic";#N/A,#N/A,TRUE,"EXT-TABLE";#N/A,#N/A,TRUE,"STEEL";#N/A,#N/A,TRUE,"INT-Table";#N/A,#N/A,TRUE,"STEEL";#N/A,#N/A,TRUE,"Door"}</definedName>
    <definedName name="QQQQ_2_1_1" hidden="1">{#N/A,#N/A,TRUE,"Basic";#N/A,#N/A,TRUE,"EXT-TABLE";#N/A,#N/A,TRUE,"STEEL";#N/A,#N/A,TRUE,"INT-Table";#N/A,#N/A,TRUE,"STEEL";#N/A,#N/A,TRUE,"Door"}</definedName>
    <definedName name="QQQQ_2_1_2" hidden="1">{#N/A,#N/A,TRUE,"Basic";#N/A,#N/A,TRUE,"EXT-TABLE";#N/A,#N/A,TRUE,"STEEL";#N/A,#N/A,TRUE,"INT-Table";#N/A,#N/A,TRUE,"STEEL";#N/A,#N/A,TRUE,"Door"}</definedName>
    <definedName name="QQQQ_2_1_3" hidden="1">{#N/A,#N/A,TRUE,"Basic";#N/A,#N/A,TRUE,"EXT-TABLE";#N/A,#N/A,TRUE,"STEEL";#N/A,#N/A,TRUE,"INT-Table";#N/A,#N/A,TRUE,"STEEL";#N/A,#N/A,TRUE,"Door"}</definedName>
    <definedName name="QQQQ_2_1_4" hidden="1">{#N/A,#N/A,TRUE,"Basic";#N/A,#N/A,TRUE,"EXT-TABLE";#N/A,#N/A,TRUE,"STEEL";#N/A,#N/A,TRUE,"INT-Table";#N/A,#N/A,TRUE,"STEEL";#N/A,#N/A,TRUE,"Door"}</definedName>
    <definedName name="QQQQ_2_1_5" hidden="1">{#N/A,#N/A,TRUE,"Basic";#N/A,#N/A,TRUE,"EXT-TABLE";#N/A,#N/A,TRUE,"STEEL";#N/A,#N/A,TRUE,"INT-Table";#N/A,#N/A,TRUE,"STEEL";#N/A,#N/A,TRUE,"Door"}</definedName>
    <definedName name="QQQQ_2_2" hidden="1">{#N/A,#N/A,TRUE,"Basic";#N/A,#N/A,TRUE,"EXT-TABLE";#N/A,#N/A,TRUE,"STEEL";#N/A,#N/A,TRUE,"INT-Table";#N/A,#N/A,TRUE,"STEEL";#N/A,#N/A,TRUE,"Door"}</definedName>
    <definedName name="QQQQ_2_2_1" hidden="1">{#N/A,#N/A,TRUE,"Basic";#N/A,#N/A,TRUE,"EXT-TABLE";#N/A,#N/A,TRUE,"STEEL";#N/A,#N/A,TRUE,"INT-Table";#N/A,#N/A,TRUE,"STEEL";#N/A,#N/A,TRUE,"Door"}</definedName>
    <definedName name="QQQQ_2_2_2" hidden="1">{#N/A,#N/A,TRUE,"Basic";#N/A,#N/A,TRUE,"EXT-TABLE";#N/A,#N/A,TRUE,"STEEL";#N/A,#N/A,TRUE,"INT-Table";#N/A,#N/A,TRUE,"STEEL";#N/A,#N/A,TRUE,"Door"}</definedName>
    <definedName name="QQQQ_2_2_3" hidden="1">{#N/A,#N/A,TRUE,"Basic";#N/A,#N/A,TRUE,"EXT-TABLE";#N/A,#N/A,TRUE,"STEEL";#N/A,#N/A,TRUE,"INT-Table";#N/A,#N/A,TRUE,"STEEL";#N/A,#N/A,TRUE,"Door"}</definedName>
    <definedName name="QQQQ_2_2_4" hidden="1">{#N/A,#N/A,TRUE,"Basic";#N/A,#N/A,TRUE,"EXT-TABLE";#N/A,#N/A,TRUE,"STEEL";#N/A,#N/A,TRUE,"INT-Table";#N/A,#N/A,TRUE,"STEEL";#N/A,#N/A,TRUE,"Door"}</definedName>
    <definedName name="QQQQ_2_2_5" hidden="1">{#N/A,#N/A,TRUE,"Basic";#N/A,#N/A,TRUE,"EXT-TABLE";#N/A,#N/A,TRUE,"STEEL";#N/A,#N/A,TRUE,"INT-Table";#N/A,#N/A,TRUE,"STEEL";#N/A,#N/A,TRUE,"Door"}</definedName>
    <definedName name="QQQQ_2_3" hidden="1">{#N/A,#N/A,TRUE,"Basic";#N/A,#N/A,TRUE,"EXT-TABLE";#N/A,#N/A,TRUE,"STEEL";#N/A,#N/A,TRUE,"INT-Table";#N/A,#N/A,TRUE,"STEEL";#N/A,#N/A,TRUE,"Door"}</definedName>
    <definedName name="QQQQ_2_4" hidden="1">{#N/A,#N/A,TRUE,"Basic";#N/A,#N/A,TRUE,"EXT-TABLE";#N/A,#N/A,TRUE,"STEEL";#N/A,#N/A,TRUE,"INT-Table";#N/A,#N/A,TRUE,"STEEL";#N/A,#N/A,TRUE,"Door"}</definedName>
    <definedName name="QQQQ_2_5" hidden="1">{#N/A,#N/A,TRUE,"Basic";#N/A,#N/A,TRUE,"EXT-TABLE";#N/A,#N/A,TRUE,"STEEL";#N/A,#N/A,TRUE,"INT-Table";#N/A,#N/A,TRUE,"STEEL";#N/A,#N/A,TRUE,"Door"}</definedName>
    <definedName name="QQQQ_3" hidden="1">{#N/A,#N/A,TRUE,"Basic";#N/A,#N/A,TRUE,"EXT-TABLE";#N/A,#N/A,TRUE,"STEEL";#N/A,#N/A,TRUE,"INT-Table";#N/A,#N/A,TRUE,"STEEL";#N/A,#N/A,TRUE,"Door"}</definedName>
    <definedName name="QQQQ_3_1" hidden="1">{#N/A,#N/A,TRUE,"Basic";#N/A,#N/A,TRUE,"EXT-TABLE";#N/A,#N/A,TRUE,"STEEL";#N/A,#N/A,TRUE,"INT-Table";#N/A,#N/A,TRUE,"STEEL";#N/A,#N/A,TRUE,"Door"}</definedName>
    <definedName name="QQQQ_3_1_1" hidden="1">{#N/A,#N/A,TRUE,"Basic";#N/A,#N/A,TRUE,"EXT-TABLE";#N/A,#N/A,TRUE,"STEEL";#N/A,#N/A,TRUE,"INT-Table";#N/A,#N/A,TRUE,"STEEL";#N/A,#N/A,TRUE,"Door"}</definedName>
    <definedName name="QQQQ_3_1_2" hidden="1">{#N/A,#N/A,TRUE,"Basic";#N/A,#N/A,TRUE,"EXT-TABLE";#N/A,#N/A,TRUE,"STEEL";#N/A,#N/A,TRUE,"INT-Table";#N/A,#N/A,TRUE,"STEEL";#N/A,#N/A,TRUE,"Door"}</definedName>
    <definedName name="QQQQ_3_1_3" hidden="1">{#N/A,#N/A,TRUE,"Basic";#N/A,#N/A,TRUE,"EXT-TABLE";#N/A,#N/A,TRUE,"STEEL";#N/A,#N/A,TRUE,"INT-Table";#N/A,#N/A,TRUE,"STEEL";#N/A,#N/A,TRUE,"Door"}</definedName>
    <definedName name="QQQQ_3_1_4" hidden="1">{#N/A,#N/A,TRUE,"Basic";#N/A,#N/A,TRUE,"EXT-TABLE";#N/A,#N/A,TRUE,"STEEL";#N/A,#N/A,TRUE,"INT-Table";#N/A,#N/A,TRUE,"STEEL";#N/A,#N/A,TRUE,"Door"}</definedName>
    <definedName name="QQQQ_3_1_5" hidden="1">{#N/A,#N/A,TRUE,"Basic";#N/A,#N/A,TRUE,"EXT-TABLE";#N/A,#N/A,TRUE,"STEEL";#N/A,#N/A,TRUE,"INT-Table";#N/A,#N/A,TRUE,"STEEL";#N/A,#N/A,TRUE,"Door"}</definedName>
    <definedName name="QQQQ_3_2" hidden="1">{#N/A,#N/A,TRUE,"Basic";#N/A,#N/A,TRUE,"EXT-TABLE";#N/A,#N/A,TRUE,"STEEL";#N/A,#N/A,TRUE,"INT-Table";#N/A,#N/A,TRUE,"STEEL";#N/A,#N/A,TRUE,"Door"}</definedName>
    <definedName name="QQQQ_3_2_1" hidden="1">{#N/A,#N/A,TRUE,"Basic";#N/A,#N/A,TRUE,"EXT-TABLE";#N/A,#N/A,TRUE,"STEEL";#N/A,#N/A,TRUE,"INT-Table";#N/A,#N/A,TRUE,"STEEL";#N/A,#N/A,TRUE,"Door"}</definedName>
    <definedName name="QQQQ_3_2_2" hidden="1">{#N/A,#N/A,TRUE,"Basic";#N/A,#N/A,TRUE,"EXT-TABLE";#N/A,#N/A,TRUE,"STEEL";#N/A,#N/A,TRUE,"INT-Table";#N/A,#N/A,TRUE,"STEEL";#N/A,#N/A,TRUE,"Door"}</definedName>
    <definedName name="QQQQ_3_2_3" hidden="1">{#N/A,#N/A,TRUE,"Basic";#N/A,#N/A,TRUE,"EXT-TABLE";#N/A,#N/A,TRUE,"STEEL";#N/A,#N/A,TRUE,"INT-Table";#N/A,#N/A,TRUE,"STEEL";#N/A,#N/A,TRUE,"Door"}</definedName>
    <definedName name="QQQQ_3_2_4" hidden="1">{#N/A,#N/A,TRUE,"Basic";#N/A,#N/A,TRUE,"EXT-TABLE";#N/A,#N/A,TRUE,"STEEL";#N/A,#N/A,TRUE,"INT-Table";#N/A,#N/A,TRUE,"STEEL";#N/A,#N/A,TRUE,"Door"}</definedName>
    <definedName name="QQQQ_3_2_5" hidden="1">{#N/A,#N/A,TRUE,"Basic";#N/A,#N/A,TRUE,"EXT-TABLE";#N/A,#N/A,TRUE,"STEEL";#N/A,#N/A,TRUE,"INT-Table";#N/A,#N/A,TRUE,"STEEL";#N/A,#N/A,TRUE,"Door"}</definedName>
    <definedName name="QQQQ_3_3" hidden="1">{#N/A,#N/A,TRUE,"Basic";#N/A,#N/A,TRUE,"EXT-TABLE";#N/A,#N/A,TRUE,"STEEL";#N/A,#N/A,TRUE,"INT-Table";#N/A,#N/A,TRUE,"STEEL";#N/A,#N/A,TRUE,"Door"}</definedName>
    <definedName name="QQQQ_3_4" hidden="1">{#N/A,#N/A,TRUE,"Basic";#N/A,#N/A,TRUE,"EXT-TABLE";#N/A,#N/A,TRUE,"STEEL";#N/A,#N/A,TRUE,"INT-Table";#N/A,#N/A,TRUE,"STEEL";#N/A,#N/A,TRUE,"Door"}</definedName>
    <definedName name="QQQQ_3_5" hidden="1">{#N/A,#N/A,TRUE,"Basic";#N/A,#N/A,TRUE,"EXT-TABLE";#N/A,#N/A,TRUE,"STEEL";#N/A,#N/A,TRUE,"INT-Table";#N/A,#N/A,TRUE,"STEEL";#N/A,#N/A,TRUE,"Door"}</definedName>
    <definedName name="QQQQ_4" hidden="1">{#N/A,#N/A,TRUE,"Basic";#N/A,#N/A,TRUE,"EXT-TABLE";#N/A,#N/A,TRUE,"STEEL";#N/A,#N/A,TRUE,"INT-Table";#N/A,#N/A,TRUE,"STEEL";#N/A,#N/A,TRUE,"Door"}</definedName>
    <definedName name="QQQQ_4_1" hidden="1">{#N/A,#N/A,TRUE,"Basic";#N/A,#N/A,TRUE,"EXT-TABLE";#N/A,#N/A,TRUE,"STEEL";#N/A,#N/A,TRUE,"INT-Table";#N/A,#N/A,TRUE,"STEEL";#N/A,#N/A,TRUE,"Door"}</definedName>
    <definedName name="QQQQ_4_1_1" hidden="1">{#N/A,#N/A,TRUE,"Basic";#N/A,#N/A,TRUE,"EXT-TABLE";#N/A,#N/A,TRUE,"STEEL";#N/A,#N/A,TRUE,"INT-Table";#N/A,#N/A,TRUE,"STEEL";#N/A,#N/A,TRUE,"Door"}</definedName>
    <definedName name="QQQQ_4_1_2" hidden="1">{#N/A,#N/A,TRUE,"Basic";#N/A,#N/A,TRUE,"EXT-TABLE";#N/A,#N/A,TRUE,"STEEL";#N/A,#N/A,TRUE,"INT-Table";#N/A,#N/A,TRUE,"STEEL";#N/A,#N/A,TRUE,"Door"}</definedName>
    <definedName name="QQQQ_4_1_3" hidden="1">{#N/A,#N/A,TRUE,"Basic";#N/A,#N/A,TRUE,"EXT-TABLE";#N/A,#N/A,TRUE,"STEEL";#N/A,#N/A,TRUE,"INT-Table";#N/A,#N/A,TRUE,"STEEL";#N/A,#N/A,TRUE,"Door"}</definedName>
    <definedName name="QQQQ_4_1_4" hidden="1">{#N/A,#N/A,TRUE,"Basic";#N/A,#N/A,TRUE,"EXT-TABLE";#N/A,#N/A,TRUE,"STEEL";#N/A,#N/A,TRUE,"INT-Table";#N/A,#N/A,TRUE,"STEEL";#N/A,#N/A,TRUE,"Door"}</definedName>
    <definedName name="QQQQ_4_1_5" hidden="1">{#N/A,#N/A,TRUE,"Basic";#N/A,#N/A,TRUE,"EXT-TABLE";#N/A,#N/A,TRUE,"STEEL";#N/A,#N/A,TRUE,"INT-Table";#N/A,#N/A,TRUE,"STEEL";#N/A,#N/A,TRUE,"Door"}</definedName>
    <definedName name="QQQQ_4_2" hidden="1">{#N/A,#N/A,TRUE,"Basic";#N/A,#N/A,TRUE,"EXT-TABLE";#N/A,#N/A,TRUE,"STEEL";#N/A,#N/A,TRUE,"INT-Table";#N/A,#N/A,TRUE,"STEEL";#N/A,#N/A,TRUE,"Door"}</definedName>
    <definedName name="QQQQ_4_2_1" hidden="1">{#N/A,#N/A,TRUE,"Basic";#N/A,#N/A,TRUE,"EXT-TABLE";#N/A,#N/A,TRUE,"STEEL";#N/A,#N/A,TRUE,"INT-Table";#N/A,#N/A,TRUE,"STEEL";#N/A,#N/A,TRUE,"Door"}</definedName>
    <definedName name="QQQQ_4_2_2" hidden="1">{#N/A,#N/A,TRUE,"Basic";#N/A,#N/A,TRUE,"EXT-TABLE";#N/A,#N/A,TRUE,"STEEL";#N/A,#N/A,TRUE,"INT-Table";#N/A,#N/A,TRUE,"STEEL";#N/A,#N/A,TRUE,"Door"}</definedName>
    <definedName name="QQQQ_4_2_3" hidden="1">{#N/A,#N/A,TRUE,"Basic";#N/A,#N/A,TRUE,"EXT-TABLE";#N/A,#N/A,TRUE,"STEEL";#N/A,#N/A,TRUE,"INT-Table";#N/A,#N/A,TRUE,"STEEL";#N/A,#N/A,TRUE,"Door"}</definedName>
    <definedName name="QQQQ_4_2_4" hidden="1">{#N/A,#N/A,TRUE,"Basic";#N/A,#N/A,TRUE,"EXT-TABLE";#N/A,#N/A,TRUE,"STEEL";#N/A,#N/A,TRUE,"INT-Table";#N/A,#N/A,TRUE,"STEEL";#N/A,#N/A,TRUE,"Door"}</definedName>
    <definedName name="QQQQ_4_2_5" hidden="1">{#N/A,#N/A,TRUE,"Basic";#N/A,#N/A,TRUE,"EXT-TABLE";#N/A,#N/A,TRUE,"STEEL";#N/A,#N/A,TRUE,"INT-Table";#N/A,#N/A,TRUE,"STEEL";#N/A,#N/A,TRUE,"Door"}</definedName>
    <definedName name="QQQQ_4_3" hidden="1">{#N/A,#N/A,TRUE,"Basic";#N/A,#N/A,TRUE,"EXT-TABLE";#N/A,#N/A,TRUE,"STEEL";#N/A,#N/A,TRUE,"INT-Table";#N/A,#N/A,TRUE,"STEEL";#N/A,#N/A,TRUE,"Door"}</definedName>
    <definedName name="QQQQ_4_4" hidden="1">{#N/A,#N/A,TRUE,"Basic";#N/A,#N/A,TRUE,"EXT-TABLE";#N/A,#N/A,TRUE,"STEEL";#N/A,#N/A,TRUE,"INT-Table";#N/A,#N/A,TRUE,"STEEL";#N/A,#N/A,TRUE,"Door"}</definedName>
    <definedName name="QQQQ_4_5" hidden="1">{#N/A,#N/A,TRUE,"Basic";#N/A,#N/A,TRUE,"EXT-TABLE";#N/A,#N/A,TRUE,"STEEL";#N/A,#N/A,TRUE,"INT-Table";#N/A,#N/A,TRUE,"STEEL";#N/A,#N/A,TRUE,"Door"}</definedName>
    <definedName name="QQQQ_5" hidden="1">{#N/A,#N/A,TRUE,"Basic";#N/A,#N/A,TRUE,"EXT-TABLE";#N/A,#N/A,TRUE,"STEEL";#N/A,#N/A,TRUE,"INT-Table";#N/A,#N/A,TRUE,"STEEL";#N/A,#N/A,TRUE,"Door"}</definedName>
    <definedName name="QQQQ_5_1" hidden="1">{#N/A,#N/A,TRUE,"Basic";#N/A,#N/A,TRUE,"EXT-TABLE";#N/A,#N/A,TRUE,"STEEL";#N/A,#N/A,TRUE,"INT-Table";#N/A,#N/A,TRUE,"STEEL";#N/A,#N/A,TRUE,"Door"}</definedName>
    <definedName name="QQQQ_5_1_1" hidden="1">{#N/A,#N/A,TRUE,"Basic";#N/A,#N/A,TRUE,"EXT-TABLE";#N/A,#N/A,TRUE,"STEEL";#N/A,#N/A,TRUE,"INT-Table";#N/A,#N/A,TRUE,"STEEL";#N/A,#N/A,TRUE,"Door"}</definedName>
    <definedName name="QQQQ_5_1_2" hidden="1">{#N/A,#N/A,TRUE,"Basic";#N/A,#N/A,TRUE,"EXT-TABLE";#N/A,#N/A,TRUE,"STEEL";#N/A,#N/A,TRUE,"INT-Table";#N/A,#N/A,TRUE,"STEEL";#N/A,#N/A,TRUE,"Door"}</definedName>
    <definedName name="QQQQ_5_1_3" hidden="1">{#N/A,#N/A,TRUE,"Basic";#N/A,#N/A,TRUE,"EXT-TABLE";#N/A,#N/A,TRUE,"STEEL";#N/A,#N/A,TRUE,"INT-Table";#N/A,#N/A,TRUE,"STEEL";#N/A,#N/A,TRUE,"Door"}</definedName>
    <definedName name="QQQQ_5_1_4" hidden="1">{#N/A,#N/A,TRUE,"Basic";#N/A,#N/A,TRUE,"EXT-TABLE";#N/A,#N/A,TRUE,"STEEL";#N/A,#N/A,TRUE,"INT-Table";#N/A,#N/A,TRUE,"STEEL";#N/A,#N/A,TRUE,"Door"}</definedName>
    <definedName name="QQQQ_5_1_5" hidden="1">{#N/A,#N/A,TRUE,"Basic";#N/A,#N/A,TRUE,"EXT-TABLE";#N/A,#N/A,TRUE,"STEEL";#N/A,#N/A,TRUE,"INT-Table";#N/A,#N/A,TRUE,"STEEL";#N/A,#N/A,TRUE,"Door"}</definedName>
    <definedName name="QQQQ_5_2" hidden="1">{#N/A,#N/A,TRUE,"Basic";#N/A,#N/A,TRUE,"EXT-TABLE";#N/A,#N/A,TRUE,"STEEL";#N/A,#N/A,TRUE,"INT-Table";#N/A,#N/A,TRUE,"STEEL";#N/A,#N/A,TRUE,"Door"}</definedName>
    <definedName name="QQQQ_5_2_1" hidden="1">{#N/A,#N/A,TRUE,"Basic";#N/A,#N/A,TRUE,"EXT-TABLE";#N/A,#N/A,TRUE,"STEEL";#N/A,#N/A,TRUE,"INT-Table";#N/A,#N/A,TRUE,"STEEL";#N/A,#N/A,TRUE,"Door"}</definedName>
    <definedName name="QQQQ_5_2_2" hidden="1">{#N/A,#N/A,TRUE,"Basic";#N/A,#N/A,TRUE,"EXT-TABLE";#N/A,#N/A,TRUE,"STEEL";#N/A,#N/A,TRUE,"INT-Table";#N/A,#N/A,TRUE,"STEEL";#N/A,#N/A,TRUE,"Door"}</definedName>
    <definedName name="QQQQ_5_2_3" hidden="1">{#N/A,#N/A,TRUE,"Basic";#N/A,#N/A,TRUE,"EXT-TABLE";#N/A,#N/A,TRUE,"STEEL";#N/A,#N/A,TRUE,"INT-Table";#N/A,#N/A,TRUE,"STEEL";#N/A,#N/A,TRUE,"Door"}</definedName>
    <definedName name="QQQQ_5_2_4" hidden="1">{#N/A,#N/A,TRUE,"Basic";#N/A,#N/A,TRUE,"EXT-TABLE";#N/A,#N/A,TRUE,"STEEL";#N/A,#N/A,TRUE,"INT-Table";#N/A,#N/A,TRUE,"STEEL";#N/A,#N/A,TRUE,"Door"}</definedName>
    <definedName name="QQQQ_5_2_5" hidden="1">{#N/A,#N/A,TRUE,"Basic";#N/A,#N/A,TRUE,"EXT-TABLE";#N/A,#N/A,TRUE,"STEEL";#N/A,#N/A,TRUE,"INT-Table";#N/A,#N/A,TRUE,"STEEL";#N/A,#N/A,TRUE,"Door"}</definedName>
    <definedName name="QQQQ_5_3" hidden="1">{#N/A,#N/A,TRUE,"Basic";#N/A,#N/A,TRUE,"EXT-TABLE";#N/A,#N/A,TRUE,"STEEL";#N/A,#N/A,TRUE,"INT-Table";#N/A,#N/A,TRUE,"STEEL";#N/A,#N/A,TRUE,"Door"}</definedName>
    <definedName name="QQQQ_5_4" hidden="1">{#N/A,#N/A,TRUE,"Basic";#N/A,#N/A,TRUE,"EXT-TABLE";#N/A,#N/A,TRUE,"STEEL";#N/A,#N/A,TRUE,"INT-Table";#N/A,#N/A,TRUE,"STEEL";#N/A,#N/A,TRUE,"Door"}</definedName>
    <definedName name="QQQQ_5_5" hidden="1">{#N/A,#N/A,TRUE,"Basic";#N/A,#N/A,TRUE,"EXT-TABLE";#N/A,#N/A,TRUE,"STEEL";#N/A,#N/A,TRUE,"INT-Table";#N/A,#N/A,TRUE,"STEEL";#N/A,#N/A,TRUE,"Door"}</definedName>
    <definedName name="qqqqq" hidden="1">{#N/A,#N/A,TRUE,"Basic";#N/A,#N/A,TRUE,"EXT-TABLE";#N/A,#N/A,TRUE,"STEEL";#N/A,#N/A,TRUE,"INT-Table";#N/A,#N/A,TRUE,"STEEL";#N/A,#N/A,TRUE,"Door"}</definedName>
    <definedName name="qqqqq_1" hidden="1">{#N/A,#N/A,TRUE,"Basic";#N/A,#N/A,TRUE,"EXT-TABLE";#N/A,#N/A,TRUE,"STEEL";#N/A,#N/A,TRUE,"INT-Table";#N/A,#N/A,TRUE,"STEEL";#N/A,#N/A,TRUE,"Door"}</definedName>
    <definedName name="qqqqq_1_1" hidden="1">{#N/A,#N/A,TRUE,"Basic";#N/A,#N/A,TRUE,"EXT-TABLE";#N/A,#N/A,TRUE,"STEEL";#N/A,#N/A,TRUE,"INT-Table";#N/A,#N/A,TRUE,"STEEL";#N/A,#N/A,TRUE,"Door"}</definedName>
    <definedName name="qqqqq_1_1_1" hidden="1">{#N/A,#N/A,TRUE,"Basic";#N/A,#N/A,TRUE,"EXT-TABLE";#N/A,#N/A,TRUE,"STEEL";#N/A,#N/A,TRUE,"INT-Table";#N/A,#N/A,TRUE,"STEEL";#N/A,#N/A,TRUE,"Door"}</definedName>
    <definedName name="qqqqq_1_1_2" hidden="1">{#N/A,#N/A,TRUE,"Basic";#N/A,#N/A,TRUE,"EXT-TABLE";#N/A,#N/A,TRUE,"STEEL";#N/A,#N/A,TRUE,"INT-Table";#N/A,#N/A,TRUE,"STEEL";#N/A,#N/A,TRUE,"Door"}</definedName>
    <definedName name="qqqqq_1_1_3" hidden="1">{#N/A,#N/A,TRUE,"Basic";#N/A,#N/A,TRUE,"EXT-TABLE";#N/A,#N/A,TRUE,"STEEL";#N/A,#N/A,TRUE,"INT-Table";#N/A,#N/A,TRUE,"STEEL";#N/A,#N/A,TRUE,"Door"}</definedName>
    <definedName name="qqqqq_1_1_4" hidden="1">{#N/A,#N/A,TRUE,"Basic";#N/A,#N/A,TRUE,"EXT-TABLE";#N/A,#N/A,TRUE,"STEEL";#N/A,#N/A,TRUE,"INT-Table";#N/A,#N/A,TRUE,"STEEL";#N/A,#N/A,TRUE,"Door"}</definedName>
    <definedName name="qqqqq_1_1_5" hidden="1">{#N/A,#N/A,TRUE,"Basic";#N/A,#N/A,TRUE,"EXT-TABLE";#N/A,#N/A,TRUE,"STEEL";#N/A,#N/A,TRUE,"INT-Table";#N/A,#N/A,TRUE,"STEEL";#N/A,#N/A,TRUE,"Door"}</definedName>
    <definedName name="qqqqq_1_2" hidden="1">{#N/A,#N/A,TRUE,"Basic";#N/A,#N/A,TRUE,"EXT-TABLE";#N/A,#N/A,TRUE,"STEEL";#N/A,#N/A,TRUE,"INT-Table";#N/A,#N/A,TRUE,"STEEL";#N/A,#N/A,TRUE,"Door"}</definedName>
    <definedName name="qqqqq_1_2_1" hidden="1">{#N/A,#N/A,TRUE,"Basic";#N/A,#N/A,TRUE,"EXT-TABLE";#N/A,#N/A,TRUE,"STEEL";#N/A,#N/A,TRUE,"INT-Table";#N/A,#N/A,TRUE,"STEEL";#N/A,#N/A,TRUE,"Door"}</definedName>
    <definedName name="qqqqq_1_2_2" hidden="1">{#N/A,#N/A,TRUE,"Basic";#N/A,#N/A,TRUE,"EXT-TABLE";#N/A,#N/A,TRUE,"STEEL";#N/A,#N/A,TRUE,"INT-Table";#N/A,#N/A,TRUE,"STEEL";#N/A,#N/A,TRUE,"Door"}</definedName>
    <definedName name="qqqqq_1_2_3" hidden="1">{#N/A,#N/A,TRUE,"Basic";#N/A,#N/A,TRUE,"EXT-TABLE";#N/A,#N/A,TRUE,"STEEL";#N/A,#N/A,TRUE,"INT-Table";#N/A,#N/A,TRUE,"STEEL";#N/A,#N/A,TRUE,"Door"}</definedName>
    <definedName name="qqqqq_1_2_4" hidden="1">{#N/A,#N/A,TRUE,"Basic";#N/A,#N/A,TRUE,"EXT-TABLE";#N/A,#N/A,TRUE,"STEEL";#N/A,#N/A,TRUE,"INT-Table";#N/A,#N/A,TRUE,"STEEL";#N/A,#N/A,TRUE,"Door"}</definedName>
    <definedName name="qqqqq_1_2_5" hidden="1">{#N/A,#N/A,TRUE,"Basic";#N/A,#N/A,TRUE,"EXT-TABLE";#N/A,#N/A,TRUE,"STEEL";#N/A,#N/A,TRUE,"INT-Table";#N/A,#N/A,TRUE,"STEEL";#N/A,#N/A,TRUE,"Door"}</definedName>
    <definedName name="qqqqq_1_3" hidden="1">{#N/A,#N/A,TRUE,"Basic";#N/A,#N/A,TRUE,"EXT-TABLE";#N/A,#N/A,TRUE,"STEEL";#N/A,#N/A,TRUE,"INT-Table";#N/A,#N/A,TRUE,"STEEL";#N/A,#N/A,TRUE,"Door"}</definedName>
    <definedName name="qqqqq_1_4" hidden="1">{#N/A,#N/A,TRUE,"Basic";#N/A,#N/A,TRUE,"EXT-TABLE";#N/A,#N/A,TRUE,"STEEL";#N/A,#N/A,TRUE,"INT-Table";#N/A,#N/A,TRUE,"STEEL";#N/A,#N/A,TRUE,"Door"}</definedName>
    <definedName name="qqqqq_1_5" hidden="1">{#N/A,#N/A,TRUE,"Basic";#N/A,#N/A,TRUE,"EXT-TABLE";#N/A,#N/A,TRUE,"STEEL";#N/A,#N/A,TRUE,"INT-Table";#N/A,#N/A,TRUE,"STEEL";#N/A,#N/A,TRUE,"Door"}</definedName>
    <definedName name="qqqqq_2" hidden="1">{#N/A,#N/A,TRUE,"Basic";#N/A,#N/A,TRUE,"EXT-TABLE";#N/A,#N/A,TRUE,"STEEL";#N/A,#N/A,TRUE,"INT-Table";#N/A,#N/A,TRUE,"STEEL";#N/A,#N/A,TRUE,"Door"}</definedName>
    <definedName name="qqqqq_2_1" hidden="1">{#N/A,#N/A,TRUE,"Basic";#N/A,#N/A,TRUE,"EXT-TABLE";#N/A,#N/A,TRUE,"STEEL";#N/A,#N/A,TRUE,"INT-Table";#N/A,#N/A,TRUE,"STEEL";#N/A,#N/A,TRUE,"Door"}</definedName>
    <definedName name="qqqqq_2_1_1" hidden="1">{#N/A,#N/A,TRUE,"Basic";#N/A,#N/A,TRUE,"EXT-TABLE";#N/A,#N/A,TRUE,"STEEL";#N/A,#N/A,TRUE,"INT-Table";#N/A,#N/A,TRUE,"STEEL";#N/A,#N/A,TRUE,"Door"}</definedName>
    <definedName name="qqqqq_2_1_2" hidden="1">{#N/A,#N/A,TRUE,"Basic";#N/A,#N/A,TRUE,"EXT-TABLE";#N/A,#N/A,TRUE,"STEEL";#N/A,#N/A,TRUE,"INT-Table";#N/A,#N/A,TRUE,"STEEL";#N/A,#N/A,TRUE,"Door"}</definedName>
    <definedName name="qqqqq_2_1_3" hidden="1">{#N/A,#N/A,TRUE,"Basic";#N/A,#N/A,TRUE,"EXT-TABLE";#N/A,#N/A,TRUE,"STEEL";#N/A,#N/A,TRUE,"INT-Table";#N/A,#N/A,TRUE,"STEEL";#N/A,#N/A,TRUE,"Door"}</definedName>
    <definedName name="qqqqq_2_1_4" hidden="1">{#N/A,#N/A,TRUE,"Basic";#N/A,#N/A,TRUE,"EXT-TABLE";#N/A,#N/A,TRUE,"STEEL";#N/A,#N/A,TRUE,"INT-Table";#N/A,#N/A,TRUE,"STEEL";#N/A,#N/A,TRUE,"Door"}</definedName>
    <definedName name="qqqqq_2_1_5" hidden="1">{#N/A,#N/A,TRUE,"Basic";#N/A,#N/A,TRUE,"EXT-TABLE";#N/A,#N/A,TRUE,"STEEL";#N/A,#N/A,TRUE,"INT-Table";#N/A,#N/A,TRUE,"STEEL";#N/A,#N/A,TRUE,"Door"}</definedName>
    <definedName name="qqqqq_2_2" hidden="1">{#N/A,#N/A,TRUE,"Basic";#N/A,#N/A,TRUE,"EXT-TABLE";#N/A,#N/A,TRUE,"STEEL";#N/A,#N/A,TRUE,"INT-Table";#N/A,#N/A,TRUE,"STEEL";#N/A,#N/A,TRUE,"Door"}</definedName>
    <definedName name="qqqqq_2_2_1" hidden="1">{#N/A,#N/A,TRUE,"Basic";#N/A,#N/A,TRUE,"EXT-TABLE";#N/A,#N/A,TRUE,"STEEL";#N/A,#N/A,TRUE,"INT-Table";#N/A,#N/A,TRUE,"STEEL";#N/A,#N/A,TRUE,"Door"}</definedName>
    <definedName name="qqqqq_2_2_2" hidden="1">{#N/A,#N/A,TRUE,"Basic";#N/A,#N/A,TRUE,"EXT-TABLE";#N/A,#N/A,TRUE,"STEEL";#N/A,#N/A,TRUE,"INT-Table";#N/A,#N/A,TRUE,"STEEL";#N/A,#N/A,TRUE,"Door"}</definedName>
    <definedName name="qqqqq_2_2_3" hidden="1">{#N/A,#N/A,TRUE,"Basic";#N/A,#N/A,TRUE,"EXT-TABLE";#N/A,#N/A,TRUE,"STEEL";#N/A,#N/A,TRUE,"INT-Table";#N/A,#N/A,TRUE,"STEEL";#N/A,#N/A,TRUE,"Door"}</definedName>
    <definedName name="qqqqq_2_2_4" hidden="1">{#N/A,#N/A,TRUE,"Basic";#N/A,#N/A,TRUE,"EXT-TABLE";#N/A,#N/A,TRUE,"STEEL";#N/A,#N/A,TRUE,"INT-Table";#N/A,#N/A,TRUE,"STEEL";#N/A,#N/A,TRUE,"Door"}</definedName>
    <definedName name="qqqqq_2_2_5" hidden="1">{#N/A,#N/A,TRUE,"Basic";#N/A,#N/A,TRUE,"EXT-TABLE";#N/A,#N/A,TRUE,"STEEL";#N/A,#N/A,TRUE,"INT-Table";#N/A,#N/A,TRUE,"STEEL";#N/A,#N/A,TRUE,"Door"}</definedName>
    <definedName name="qqqqq_2_3" hidden="1">{#N/A,#N/A,TRUE,"Basic";#N/A,#N/A,TRUE,"EXT-TABLE";#N/A,#N/A,TRUE,"STEEL";#N/A,#N/A,TRUE,"INT-Table";#N/A,#N/A,TRUE,"STEEL";#N/A,#N/A,TRUE,"Door"}</definedName>
    <definedName name="qqqqq_2_4" hidden="1">{#N/A,#N/A,TRUE,"Basic";#N/A,#N/A,TRUE,"EXT-TABLE";#N/A,#N/A,TRUE,"STEEL";#N/A,#N/A,TRUE,"INT-Table";#N/A,#N/A,TRUE,"STEEL";#N/A,#N/A,TRUE,"Door"}</definedName>
    <definedName name="qqqqq_2_5" hidden="1">{#N/A,#N/A,TRUE,"Basic";#N/A,#N/A,TRUE,"EXT-TABLE";#N/A,#N/A,TRUE,"STEEL";#N/A,#N/A,TRUE,"INT-Table";#N/A,#N/A,TRUE,"STEEL";#N/A,#N/A,TRUE,"Door"}</definedName>
    <definedName name="qqqqq_3" hidden="1">{#N/A,#N/A,TRUE,"Basic";#N/A,#N/A,TRUE,"EXT-TABLE";#N/A,#N/A,TRUE,"STEEL";#N/A,#N/A,TRUE,"INT-Table";#N/A,#N/A,TRUE,"STEEL";#N/A,#N/A,TRUE,"Door"}</definedName>
    <definedName name="qqqqq_3_1" hidden="1">{#N/A,#N/A,TRUE,"Basic";#N/A,#N/A,TRUE,"EXT-TABLE";#N/A,#N/A,TRUE,"STEEL";#N/A,#N/A,TRUE,"INT-Table";#N/A,#N/A,TRUE,"STEEL";#N/A,#N/A,TRUE,"Door"}</definedName>
    <definedName name="qqqqq_3_1_1" hidden="1">{#N/A,#N/A,TRUE,"Basic";#N/A,#N/A,TRUE,"EXT-TABLE";#N/A,#N/A,TRUE,"STEEL";#N/A,#N/A,TRUE,"INT-Table";#N/A,#N/A,TRUE,"STEEL";#N/A,#N/A,TRUE,"Door"}</definedName>
    <definedName name="qqqqq_3_1_2" hidden="1">{#N/A,#N/A,TRUE,"Basic";#N/A,#N/A,TRUE,"EXT-TABLE";#N/A,#N/A,TRUE,"STEEL";#N/A,#N/A,TRUE,"INT-Table";#N/A,#N/A,TRUE,"STEEL";#N/A,#N/A,TRUE,"Door"}</definedName>
    <definedName name="qqqqq_3_1_3" hidden="1">{#N/A,#N/A,TRUE,"Basic";#N/A,#N/A,TRUE,"EXT-TABLE";#N/A,#N/A,TRUE,"STEEL";#N/A,#N/A,TRUE,"INT-Table";#N/A,#N/A,TRUE,"STEEL";#N/A,#N/A,TRUE,"Door"}</definedName>
    <definedName name="qqqqq_3_1_4" hidden="1">{#N/A,#N/A,TRUE,"Basic";#N/A,#N/A,TRUE,"EXT-TABLE";#N/A,#N/A,TRUE,"STEEL";#N/A,#N/A,TRUE,"INT-Table";#N/A,#N/A,TRUE,"STEEL";#N/A,#N/A,TRUE,"Door"}</definedName>
    <definedName name="qqqqq_3_1_5" hidden="1">{#N/A,#N/A,TRUE,"Basic";#N/A,#N/A,TRUE,"EXT-TABLE";#N/A,#N/A,TRUE,"STEEL";#N/A,#N/A,TRUE,"INT-Table";#N/A,#N/A,TRUE,"STEEL";#N/A,#N/A,TRUE,"Door"}</definedName>
    <definedName name="qqqqq_3_2" hidden="1">{#N/A,#N/A,TRUE,"Basic";#N/A,#N/A,TRUE,"EXT-TABLE";#N/A,#N/A,TRUE,"STEEL";#N/A,#N/A,TRUE,"INT-Table";#N/A,#N/A,TRUE,"STEEL";#N/A,#N/A,TRUE,"Door"}</definedName>
    <definedName name="qqqqq_3_2_1" hidden="1">{#N/A,#N/A,TRUE,"Basic";#N/A,#N/A,TRUE,"EXT-TABLE";#N/A,#N/A,TRUE,"STEEL";#N/A,#N/A,TRUE,"INT-Table";#N/A,#N/A,TRUE,"STEEL";#N/A,#N/A,TRUE,"Door"}</definedName>
    <definedName name="qqqqq_3_2_2" hidden="1">{#N/A,#N/A,TRUE,"Basic";#N/A,#N/A,TRUE,"EXT-TABLE";#N/A,#N/A,TRUE,"STEEL";#N/A,#N/A,TRUE,"INT-Table";#N/A,#N/A,TRUE,"STEEL";#N/A,#N/A,TRUE,"Door"}</definedName>
    <definedName name="qqqqq_3_2_3" hidden="1">{#N/A,#N/A,TRUE,"Basic";#N/A,#N/A,TRUE,"EXT-TABLE";#N/A,#N/A,TRUE,"STEEL";#N/A,#N/A,TRUE,"INT-Table";#N/A,#N/A,TRUE,"STEEL";#N/A,#N/A,TRUE,"Door"}</definedName>
    <definedName name="qqqqq_3_2_4" hidden="1">{#N/A,#N/A,TRUE,"Basic";#N/A,#N/A,TRUE,"EXT-TABLE";#N/A,#N/A,TRUE,"STEEL";#N/A,#N/A,TRUE,"INT-Table";#N/A,#N/A,TRUE,"STEEL";#N/A,#N/A,TRUE,"Door"}</definedName>
    <definedName name="qqqqq_3_2_5" hidden="1">{#N/A,#N/A,TRUE,"Basic";#N/A,#N/A,TRUE,"EXT-TABLE";#N/A,#N/A,TRUE,"STEEL";#N/A,#N/A,TRUE,"INT-Table";#N/A,#N/A,TRUE,"STEEL";#N/A,#N/A,TRUE,"Door"}</definedName>
    <definedName name="qqqqq_3_3" hidden="1">{#N/A,#N/A,TRUE,"Basic";#N/A,#N/A,TRUE,"EXT-TABLE";#N/A,#N/A,TRUE,"STEEL";#N/A,#N/A,TRUE,"INT-Table";#N/A,#N/A,TRUE,"STEEL";#N/A,#N/A,TRUE,"Door"}</definedName>
    <definedName name="qqqqq_3_4" hidden="1">{#N/A,#N/A,TRUE,"Basic";#N/A,#N/A,TRUE,"EXT-TABLE";#N/A,#N/A,TRUE,"STEEL";#N/A,#N/A,TRUE,"INT-Table";#N/A,#N/A,TRUE,"STEEL";#N/A,#N/A,TRUE,"Door"}</definedName>
    <definedName name="qqqqq_3_5" hidden="1">{#N/A,#N/A,TRUE,"Basic";#N/A,#N/A,TRUE,"EXT-TABLE";#N/A,#N/A,TRUE,"STEEL";#N/A,#N/A,TRUE,"INT-Table";#N/A,#N/A,TRUE,"STEEL";#N/A,#N/A,TRUE,"Door"}</definedName>
    <definedName name="qqqqq_4" hidden="1">{#N/A,#N/A,TRUE,"Basic";#N/A,#N/A,TRUE,"EXT-TABLE";#N/A,#N/A,TRUE,"STEEL";#N/A,#N/A,TRUE,"INT-Table";#N/A,#N/A,TRUE,"STEEL";#N/A,#N/A,TRUE,"Door"}</definedName>
    <definedName name="qqqqq_4_1" hidden="1">{#N/A,#N/A,TRUE,"Basic";#N/A,#N/A,TRUE,"EXT-TABLE";#N/A,#N/A,TRUE,"STEEL";#N/A,#N/A,TRUE,"INT-Table";#N/A,#N/A,TRUE,"STEEL";#N/A,#N/A,TRUE,"Door"}</definedName>
    <definedName name="qqqqq_4_1_1" hidden="1">{#N/A,#N/A,TRUE,"Basic";#N/A,#N/A,TRUE,"EXT-TABLE";#N/A,#N/A,TRUE,"STEEL";#N/A,#N/A,TRUE,"INT-Table";#N/A,#N/A,TRUE,"STEEL";#N/A,#N/A,TRUE,"Door"}</definedName>
    <definedName name="qqqqq_4_1_2" hidden="1">{#N/A,#N/A,TRUE,"Basic";#N/A,#N/A,TRUE,"EXT-TABLE";#N/A,#N/A,TRUE,"STEEL";#N/A,#N/A,TRUE,"INT-Table";#N/A,#N/A,TRUE,"STEEL";#N/A,#N/A,TRUE,"Door"}</definedName>
    <definedName name="qqqqq_4_1_3" hidden="1">{#N/A,#N/A,TRUE,"Basic";#N/A,#N/A,TRUE,"EXT-TABLE";#N/A,#N/A,TRUE,"STEEL";#N/A,#N/A,TRUE,"INT-Table";#N/A,#N/A,TRUE,"STEEL";#N/A,#N/A,TRUE,"Door"}</definedName>
    <definedName name="qqqqq_4_1_4" hidden="1">{#N/A,#N/A,TRUE,"Basic";#N/A,#N/A,TRUE,"EXT-TABLE";#N/A,#N/A,TRUE,"STEEL";#N/A,#N/A,TRUE,"INT-Table";#N/A,#N/A,TRUE,"STEEL";#N/A,#N/A,TRUE,"Door"}</definedName>
    <definedName name="qqqqq_4_1_5" hidden="1">{#N/A,#N/A,TRUE,"Basic";#N/A,#N/A,TRUE,"EXT-TABLE";#N/A,#N/A,TRUE,"STEEL";#N/A,#N/A,TRUE,"INT-Table";#N/A,#N/A,TRUE,"STEEL";#N/A,#N/A,TRUE,"Door"}</definedName>
    <definedName name="qqqqq_4_2" hidden="1">{#N/A,#N/A,TRUE,"Basic";#N/A,#N/A,TRUE,"EXT-TABLE";#N/A,#N/A,TRUE,"STEEL";#N/A,#N/A,TRUE,"INT-Table";#N/A,#N/A,TRUE,"STEEL";#N/A,#N/A,TRUE,"Door"}</definedName>
    <definedName name="qqqqq_4_2_1" hidden="1">{#N/A,#N/A,TRUE,"Basic";#N/A,#N/A,TRUE,"EXT-TABLE";#N/A,#N/A,TRUE,"STEEL";#N/A,#N/A,TRUE,"INT-Table";#N/A,#N/A,TRUE,"STEEL";#N/A,#N/A,TRUE,"Door"}</definedName>
    <definedName name="qqqqq_4_2_2" hidden="1">{#N/A,#N/A,TRUE,"Basic";#N/A,#N/A,TRUE,"EXT-TABLE";#N/A,#N/A,TRUE,"STEEL";#N/A,#N/A,TRUE,"INT-Table";#N/A,#N/A,TRUE,"STEEL";#N/A,#N/A,TRUE,"Door"}</definedName>
    <definedName name="qqqqq_4_2_3" hidden="1">{#N/A,#N/A,TRUE,"Basic";#N/A,#N/A,TRUE,"EXT-TABLE";#N/A,#N/A,TRUE,"STEEL";#N/A,#N/A,TRUE,"INT-Table";#N/A,#N/A,TRUE,"STEEL";#N/A,#N/A,TRUE,"Door"}</definedName>
    <definedName name="qqqqq_4_2_4" hidden="1">{#N/A,#N/A,TRUE,"Basic";#N/A,#N/A,TRUE,"EXT-TABLE";#N/A,#N/A,TRUE,"STEEL";#N/A,#N/A,TRUE,"INT-Table";#N/A,#N/A,TRUE,"STEEL";#N/A,#N/A,TRUE,"Door"}</definedName>
    <definedName name="qqqqq_4_2_5" hidden="1">{#N/A,#N/A,TRUE,"Basic";#N/A,#N/A,TRUE,"EXT-TABLE";#N/A,#N/A,TRUE,"STEEL";#N/A,#N/A,TRUE,"INT-Table";#N/A,#N/A,TRUE,"STEEL";#N/A,#N/A,TRUE,"Door"}</definedName>
    <definedName name="qqqqq_4_3" hidden="1">{#N/A,#N/A,TRUE,"Basic";#N/A,#N/A,TRUE,"EXT-TABLE";#N/A,#N/A,TRUE,"STEEL";#N/A,#N/A,TRUE,"INT-Table";#N/A,#N/A,TRUE,"STEEL";#N/A,#N/A,TRUE,"Door"}</definedName>
    <definedName name="qqqqq_4_4" hidden="1">{#N/A,#N/A,TRUE,"Basic";#N/A,#N/A,TRUE,"EXT-TABLE";#N/A,#N/A,TRUE,"STEEL";#N/A,#N/A,TRUE,"INT-Table";#N/A,#N/A,TRUE,"STEEL";#N/A,#N/A,TRUE,"Door"}</definedName>
    <definedName name="qqqqq_4_5" hidden="1">{#N/A,#N/A,TRUE,"Basic";#N/A,#N/A,TRUE,"EXT-TABLE";#N/A,#N/A,TRUE,"STEEL";#N/A,#N/A,TRUE,"INT-Table";#N/A,#N/A,TRUE,"STEEL";#N/A,#N/A,TRUE,"Door"}</definedName>
    <definedName name="qqqqq_5" hidden="1">{#N/A,#N/A,TRUE,"Basic";#N/A,#N/A,TRUE,"EXT-TABLE";#N/A,#N/A,TRUE,"STEEL";#N/A,#N/A,TRUE,"INT-Table";#N/A,#N/A,TRUE,"STEEL";#N/A,#N/A,TRUE,"Door"}</definedName>
    <definedName name="qqqqq_5_1" hidden="1">{#N/A,#N/A,TRUE,"Basic";#N/A,#N/A,TRUE,"EXT-TABLE";#N/A,#N/A,TRUE,"STEEL";#N/A,#N/A,TRUE,"INT-Table";#N/A,#N/A,TRUE,"STEEL";#N/A,#N/A,TRUE,"Door"}</definedName>
    <definedName name="qqqqq_5_1_1" hidden="1">{#N/A,#N/A,TRUE,"Basic";#N/A,#N/A,TRUE,"EXT-TABLE";#N/A,#N/A,TRUE,"STEEL";#N/A,#N/A,TRUE,"INT-Table";#N/A,#N/A,TRUE,"STEEL";#N/A,#N/A,TRUE,"Door"}</definedName>
    <definedName name="qqqqq_5_1_2" hidden="1">{#N/A,#N/A,TRUE,"Basic";#N/A,#N/A,TRUE,"EXT-TABLE";#N/A,#N/A,TRUE,"STEEL";#N/A,#N/A,TRUE,"INT-Table";#N/A,#N/A,TRUE,"STEEL";#N/A,#N/A,TRUE,"Door"}</definedName>
    <definedName name="qqqqq_5_1_3" hidden="1">{#N/A,#N/A,TRUE,"Basic";#N/A,#N/A,TRUE,"EXT-TABLE";#N/A,#N/A,TRUE,"STEEL";#N/A,#N/A,TRUE,"INT-Table";#N/A,#N/A,TRUE,"STEEL";#N/A,#N/A,TRUE,"Door"}</definedName>
    <definedName name="qqqqq_5_1_4" hidden="1">{#N/A,#N/A,TRUE,"Basic";#N/A,#N/A,TRUE,"EXT-TABLE";#N/A,#N/A,TRUE,"STEEL";#N/A,#N/A,TRUE,"INT-Table";#N/A,#N/A,TRUE,"STEEL";#N/A,#N/A,TRUE,"Door"}</definedName>
    <definedName name="qqqqq_5_1_5" hidden="1">{#N/A,#N/A,TRUE,"Basic";#N/A,#N/A,TRUE,"EXT-TABLE";#N/A,#N/A,TRUE,"STEEL";#N/A,#N/A,TRUE,"INT-Table";#N/A,#N/A,TRUE,"STEEL";#N/A,#N/A,TRUE,"Door"}</definedName>
    <definedName name="qqqqq_5_2" hidden="1">{#N/A,#N/A,TRUE,"Basic";#N/A,#N/A,TRUE,"EXT-TABLE";#N/A,#N/A,TRUE,"STEEL";#N/A,#N/A,TRUE,"INT-Table";#N/A,#N/A,TRUE,"STEEL";#N/A,#N/A,TRUE,"Door"}</definedName>
    <definedName name="qqqqq_5_2_1" hidden="1">{#N/A,#N/A,TRUE,"Basic";#N/A,#N/A,TRUE,"EXT-TABLE";#N/A,#N/A,TRUE,"STEEL";#N/A,#N/A,TRUE,"INT-Table";#N/A,#N/A,TRUE,"STEEL";#N/A,#N/A,TRUE,"Door"}</definedName>
    <definedName name="qqqqq_5_2_2" hidden="1">{#N/A,#N/A,TRUE,"Basic";#N/A,#N/A,TRUE,"EXT-TABLE";#N/A,#N/A,TRUE,"STEEL";#N/A,#N/A,TRUE,"INT-Table";#N/A,#N/A,TRUE,"STEEL";#N/A,#N/A,TRUE,"Door"}</definedName>
    <definedName name="qqqqq_5_2_3" hidden="1">{#N/A,#N/A,TRUE,"Basic";#N/A,#N/A,TRUE,"EXT-TABLE";#N/A,#N/A,TRUE,"STEEL";#N/A,#N/A,TRUE,"INT-Table";#N/A,#N/A,TRUE,"STEEL";#N/A,#N/A,TRUE,"Door"}</definedName>
    <definedName name="qqqqq_5_2_4" hidden="1">{#N/A,#N/A,TRUE,"Basic";#N/A,#N/A,TRUE,"EXT-TABLE";#N/A,#N/A,TRUE,"STEEL";#N/A,#N/A,TRUE,"INT-Table";#N/A,#N/A,TRUE,"STEEL";#N/A,#N/A,TRUE,"Door"}</definedName>
    <definedName name="qqqqq_5_2_5" hidden="1">{#N/A,#N/A,TRUE,"Basic";#N/A,#N/A,TRUE,"EXT-TABLE";#N/A,#N/A,TRUE,"STEEL";#N/A,#N/A,TRUE,"INT-Table";#N/A,#N/A,TRUE,"STEEL";#N/A,#N/A,TRUE,"Door"}</definedName>
    <definedName name="qqqqq_5_3" hidden="1">{#N/A,#N/A,TRUE,"Basic";#N/A,#N/A,TRUE,"EXT-TABLE";#N/A,#N/A,TRUE,"STEEL";#N/A,#N/A,TRUE,"INT-Table";#N/A,#N/A,TRUE,"STEEL";#N/A,#N/A,TRUE,"Door"}</definedName>
    <definedName name="qqqqq_5_4" hidden="1">{#N/A,#N/A,TRUE,"Basic";#N/A,#N/A,TRUE,"EXT-TABLE";#N/A,#N/A,TRUE,"STEEL";#N/A,#N/A,TRUE,"INT-Table";#N/A,#N/A,TRUE,"STEEL";#N/A,#N/A,TRUE,"Door"}</definedName>
    <definedName name="qqqqq_5_5" hidden="1">{#N/A,#N/A,TRUE,"Basic";#N/A,#N/A,TRUE,"EXT-TABLE";#N/A,#N/A,TRUE,"STEEL";#N/A,#N/A,TRUE,"INT-Table";#N/A,#N/A,TRUE,"STEEL";#N/A,#N/A,TRUE,"Door"}</definedName>
    <definedName name="QQQQQQQQQQQQQ">[0]!QQQQQQQQQQQQQ</definedName>
    <definedName name="qrqer" hidden="1">#REF!</definedName>
    <definedName name="QSQE">[0]!QSQE</definedName>
    <definedName name="qw" hidden="1">{#N/A,#N/A,TRUE,"Basic";#N/A,#N/A,TRUE,"EXT-TABLE";#N/A,#N/A,TRUE,"STEEL";#N/A,#N/A,TRUE,"INT-Table";#N/A,#N/A,TRUE,"STEEL";#N/A,#N/A,TRUE,"Door"}</definedName>
    <definedName name="qw_1" hidden="1">{#N/A,#N/A,TRUE,"Basic";#N/A,#N/A,TRUE,"EXT-TABLE";#N/A,#N/A,TRUE,"STEEL";#N/A,#N/A,TRUE,"INT-Table";#N/A,#N/A,TRUE,"STEEL";#N/A,#N/A,TRUE,"Door"}</definedName>
    <definedName name="qw_1_1" hidden="1">{#N/A,#N/A,TRUE,"Basic";#N/A,#N/A,TRUE,"EXT-TABLE";#N/A,#N/A,TRUE,"STEEL";#N/A,#N/A,TRUE,"INT-Table";#N/A,#N/A,TRUE,"STEEL";#N/A,#N/A,TRUE,"Door"}</definedName>
    <definedName name="qw_1_1_1" hidden="1">{#N/A,#N/A,TRUE,"Basic";#N/A,#N/A,TRUE,"EXT-TABLE";#N/A,#N/A,TRUE,"STEEL";#N/A,#N/A,TRUE,"INT-Table";#N/A,#N/A,TRUE,"STEEL";#N/A,#N/A,TRUE,"Door"}</definedName>
    <definedName name="qw_1_1_2" hidden="1">{#N/A,#N/A,TRUE,"Basic";#N/A,#N/A,TRUE,"EXT-TABLE";#N/A,#N/A,TRUE,"STEEL";#N/A,#N/A,TRUE,"INT-Table";#N/A,#N/A,TRUE,"STEEL";#N/A,#N/A,TRUE,"Door"}</definedName>
    <definedName name="qw_1_1_3" hidden="1">{#N/A,#N/A,TRUE,"Basic";#N/A,#N/A,TRUE,"EXT-TABLE";#N/A,#N/A,TRUE,"STEEL";#N/A,#N/A,TRUE,"INT-Table";#N/A,#N/A,TRUE,"STEEL";#N/A,#N/A,TRUE,"Door"}</definedName>
    <definedName name="qw_1_1_4" hidden="1">{#N/A,#N/A,TRUE,"Basic";#N/A,#N/A,TRUE,"EXT-TABLE";#N/A,#N/A,TRUE,"STEEL";#N/A,#N/A,TRUE,"INT-Table";#N/A,#N/A,TRUE,"STEEL";#N/A,#N/A,TRUE,"Door"}</definedName>
    <definedName name="qw_1_1_5" hidden="1">{#N/A,#N/A,TRUE,"Basic";#N/A,#N/A,TRUE,"EXT-TABLE";#N/A,#N/A,TRUE,"STEEL";#N/A,#N/A,TRUE,"INT-Table";#N/A,#N/A,TRUE,"STEEL";#N/A,#N/A,TRUE,"Door"}</definedName>
    <definedName name="qw_1_2" hidden="1">{#N/A,#N/A,TRUE,"Basic";#N/A,#N/A,TRUE,"EXT-TABLE";#N/A,#N/A,TRUE,"STEEL";#N/A,#N/A,TRUE,"INT-Table";#N/A,#N/A,TRUE,"STEEL";#N/A,#N/A,TRUE,"Door"}</definedName>
    <definedName name="qw_1_2_1" hidden="1">{#N/A,#N/A,TRUE,"Basic";#N/A,#N/A,TRUE,"EXT-TABLE";#N/A,#N/A,TRUE,"STEEL";#N/A,#N/A,TRUE,"INT-Table";#N/A,#N/A,TRUE,"STEEL";#N/A,#N/A,TRUE,"Door"}</definedName>
    <definedName name="qw_1_2_2" hidden="1">{#N/A,#N/A,TRUE,"Basic";#N/A,#N/A,TRUE,"EXT-TABLE";#N/A,#N/A,TRUE,"STEEL";#N/A,#N/A,TRUE,"INT-Table";#N/A,#N/A,TRUE,"STEEL";#N/A,#N/A,TRUE,"Door"}</definedName>
    <definedName name="qw_1_2_3" hidden="1">{#N/A,#N/A,TRUE,"Basic";#N/A,#N/A,TRUE,"EXT-TABLE";#N/A,#N/A,TRUE,"STEEL";#N/A,#N/A,TRUE,"INT-Table";#N/A,#N/A,TRUE,"STEEL";#N/A,#N/A,TRUE,"Door"}</definedName>
    <definedName name="qw_1_2_4" hidden="1">{#N/A,#N/A,TRUE,"Basic";#N/A,#N/A,TRUE,"EXT-TABLE";#N/A,#N/A,TRUE,"STEEL";#N/A,#N/A,TRUE,"INT-Table";#N/A,#N/A,TRUE,"STEEL";#N/A,#N/A,TRUE,"Door"}</definedName>
    <definedName name="qw_1_2_5" hidden="1">{#N/A,#N/A,TRUE,"Basic";#N/A,#N/A,TRUE,"EXT-TABLE";#N/A,#N/A,TRUE,"STEEL";#N/A,#N/A,TRUE,"INT-Table";#N/A,#N/A,TRUE,"STEEL";#N/A,#N/A,TRUE,"Door"}</definedName>
    <definedName name="qw_1_3" hidden="1">{#N/A,#N/A,TRUE,"Basic";#N/A,#N/A,TRUE,"EXT-TABLE";#N/A,#N/A,TRUE,"STEEL";#N/A,#N/A,TRUE,"INT-Table";#N/A,#N/A,TRUE,"STEEL";#N/A,#N/A,TRUE,"Door"}</definedName>
    <definedName name="qw_1_4" hidden="1">{#N/A,#N/A,TRUE,"Basic";#N/A,#N/A,TRUE,"EXT-TABLE";#N/A,#N/A,TRUE,"STEEL";#N/A,#N/A,TRUE,"INT-Table";#N/A,#N/A,TRUE,"STEEL";#N/A,#N/A,TRUE,"Door"}</definedName>
    <definedName name="qw_1_5" hidden="1">{#N/A,#N/A,TRUE,"Basic";#N/A,#N/A,TRUE,"EXT-TABLE";#N/A,#N/A,TRUE,"STEEL";#N/A,#N/A,TRUE,"INT-Table";#N/A,#N/A,TRUE,"STEEL";#N/A,#N/A,TRUE,"Door"}</definedName>
    <definedName name="qw_2" hidden="1">{#N/A,#N/A,TRUE,"Basic";#N/A,#N/A,TRUE,"EXT-TABLE";#N/A,#N/A,TRUE,"STEEL";#N/A,#N/A,TRUE,"INT-Table";#N/A,#N/A,TRUE,"STEEL";#N/A,#N/A,TRUE,"Door"}</definedName>
    <definedName name="qw_2_1" hidden="1">{#N/A,#N/A,TRUE,"Basic";#N/A,#N/A,TRUE,"EXT-TABLE";#N/A,#N/A,TRUE,"STEEL";#N/A,#N/A,TRUE,"INT-Table";#N/A,#N/A,TRUE,"STEEL";#N/A,#N/A,TRUE,"Door"}</definedName>
    <definedName name="qw_2_1_1" hidden="1">{#N/A,#N/A,TRUE,"Basic";#N/A,#N/A,TRUE,"EXT-TABLE";#N/A,#N/A,TRUE,"STEEL";#N/A,#N/A,TRUE,"INT-Table";#N/A,#N/A,TRUE,"STEEL";#N/A,#N/A,TRUE,"Door"}</definedName>
    <definedName name="qw_2_1_2" hidden="1">{#N/A,#N/A,TRUE,"Basic";#N/A,#N/A,TRUE,"EXT-TABLE";#N/A,#N/A,TRUE,"STEEL";#N/A,#N/A,TRUE,"INT-Table";#N/A,#N/A,TRUE,"STEEL";#N/A,#N/A,TRUE,"Door"}</definedName>
    <definedName name="qw_2_1_3" hidden="1">{#N/A,#N/A,TRUE,"Basic";#N/A,#N/A,TRUE,"EXT-TABLE";#N/A,#N/A,TRUE,"STEEL";#N/A,#N/A,TRUE,"INT-Table";#N/A,#N/A,TRUE,"STEEL";#N/A,#N/A,TRUE,"Door"}</definedName>
    <definedName name="qw_2_1_4" hidden="1">{#N/A,#N/A,TRUE,"Basic";#N/A,#N/A,TRUE,"EXT-TABLE";#N/A,#N/A,TRUE,"STEEL";#N/A,#N/A,TRUE,"INT-Table";#N/A,#N/A,TRUE,"STEEL";#N/A,#N/A,TRUE,"Door"}</definedName>
    <definedName name="qw_2_1_5" hidden="1">{#N/A,#N/A,TRUE,"Basic";#N/A,#N/A,TRUE,"EXT-TABLE";#N/A,#N/A,TRUE,"STEEL";#N/A,#N/A,TRUE,"INT-Table";#N/A,#N/A,TRUE,"STEEL";#N/A,#N/A,TRUE,"Door"}</definedName>
    <definedName name="qw_2_2" hidden="1">{#N/A,#N/A,TRUE,"Basic";#N/A,#N/A,TRUE,"EXT-TABLE";#N/A,#N/A,TRUE,"STEEL";#N/A,#N/A,TRUE,"INT-Table";#N/A,#N/A,TRUE,"STEEL";#N/A,#N/A,TRUE,"Door"}</definedName>
    <definedName name="qw_2_2_1" hidden="1">{#N/A,#N/A,TRUE,"Basic";#N/A,#N/A,TRUE,"EXT-TABLE";#N/A,#N/A,TRUE,"STEEL";#N/A,#N/A,TRUE,"INT-Table";#N/A,#N/A,TRUE,"STEEL";#N/A,#N/A,TRUE,"Door"}</definedName>
    <definedName name="qw_2_2_2" hidden="1">{#N/A,#N/A,TRUE,"Basic";#N/A,#N/A,TRUE,"EXT-TABLE";#N/A,#N/A,TRUE,"STEEL";#N/A,#N/A,TRUE,"INT-Table";#N/A,#N/A,TRUE,"STEEL";#N/A,#N/A,TRUE,"Door"}</definedName>
    <definedName name="qw_2_2_3" hidden="1">{#N/A,#N/A,TRUE,"Basic";#N/A,#N/A,TRUE,"EXT-TABLE";#N/A,#N/A,TRUE,"STEEL";#N/A,#N/A,TRUE,"INT-Table";#N/A,#N/A,TRUE,"STEEL";#N/A,#N/A,TRUE,"Door"}</definedName>
    <definedName name="qw_2_2_4" hidden="1">{#N/A,#N/A,TRUE,"Basic";#N/A,#N/A,TRUE,"EXT-TABLE";#N/A,#N/A,TRUE,"STEEL";#N/A,#N/A,TRUE,"INT-Table";#N/A,#N/A,TRUE,"STEEL";#N/A,#N/A,TRUE,"Door"}</definedName>
    <definedName name="qw_2_2_5" hidden="1">{#N/A,#N/A,TRUE,"Basic";#N/A,#N/A,TRUE,"EXT-TABLE";#N/A,#N/A,TRUE,"STEEL";#N/A,#N/A,TRUE,"INT-Table";#N/A,#N/A,TRUE,"STEEL";#N/A,#N/A,TRUE,"Door"}</definedName>
    <definedName name="qw_2_3" hidden="1">{#N/A,#N/A,TRUE,"Basic";#N/A,#N/A,TRUE,"EXT-TABLE";#N/A,#N/A,TRUE,"STEEL";#N/A,#N/A,TRUE,"INT-Table";#N/A,#N/A,TRUE,"STEEL";#N/A,#N/A,TRUE,"Door"}</definedName>
    <definedName name="qw_2_4" hidden="1">{#N/A,#N/A,TRUE,"Basic";#N/A,#N/A,TRUE,"EXT-TABLE";#N/A,#N/A,TRUE,"STEEL";#N/A,#N/A,TRUE,"INT-Table";#N/A,#N/A,TRUE,"STEEL";#N/A,#N/A,TRUE,"Door"}</definedName>
    <definedName name="qw_2_5" hidden="1">{#N/A,#N/A,TRUE,"Basic";#N/A,#N/A,TRUE,"EXT-TABLE";#N/A,#N/A,TRUE,"STEEL";#N/A,#N/A,TRUE,"INT-Table";#N/A,#N/A,TRUE,"STEEL";#N/A,#N/A,TRUE,"Door"}</definedName>
    <definedName name="qw_3" hidden="1">{#N/A,#N/A,TRUE,"Basic";#N/A,#N/A,TRUE,"EXT-TABLE";#N/A,#N/A,TRUE,"STEEL";#N/A,#N/A,TRUE,"INT-Table";#N/A,#N/A,TRUE,"STEEL";#N/A,#N/A,TRUE,"Door"}</definedName>
    <definedName name="qw_3_1" hidden="1">{#N/A,#N/A,TRUE,"Basic";#N/A,#N/A,TRUE,"EXT-TABLE";#N/A,#N/A,TRUE,"STEEL";#N/A,#N/A,TRUE,"INT-Table";#N/A,#N/A,TRUE,"STEEL";#N/A,#N/A,TRUE,"Door"}</definedName>
    <definedName name="qw_3_1_1" hidden="1">{#N/A,#N/A,TRUE,"Basic";#N/A,#N/A,TRUE,"EXT-TABLE";#N/A,#N/A,TRUE,"STEEL";#N/A,#N/A,TRUE,"INT-Table";#N/A,#N/A,TRUE,"STEEL";#N/A,#N/A,TRUE,"Door"}</definedName>
    <definedName name="qw_3_1_2" hidden="1">{#N/A,#N/A,TRUE,"Basic";#N/A,#N/A,TRUE,"EXT-TABLE";#N/A,#N/A,TRUE,"STEEL";#N/A,#N/A,TRUE,"INT-Table";#N/A,#N/A,TRUE,"STEEL";#N/A,#N/A,TRUE,"Door"}</definedName>
    <definedName name="qw_3_1_3" hidden="1">{#N/A,#N/A,TRUE,"Basic";#N/A,#N/A,TRUE,"EXT-TABLE";#N/A,#N/A,TRUE,"STEEL";#N/A,#N/A,TRUE,"INT-Table";#N/A,#N/A,TRUE,"STEEL";#N/A,#N/A,TRUE,"Door"}</definedName>
    <definedName name="qw_3_1_4" hidden="1">{#N/A,#N/A,TRUE,"Basic";#N/A,#N/A,TRUE,"EXT-TABLE";#N/A,#N/A,TRUE,"STEEL";#N/A,#N/A,TRUE,"INT-Table";#N/A,#N/A,TRUE,"STEEL";#N/A,#N/A,TRUE,"Door"}</definedName>
    <definedName name="qw_3_1_5" hidden="1">{#N/A,#N/A,TRUE,"Basic";#N/A,#N/A,TRUE,"EXT-TABLE";#N/A,#N/A,TRUE,"STEEL";#N/A,#N/A,TRUE,"INT-Table";#N/A,#N/A,TRUE,"STEEL";#N/A,#N/A,TRUE,"Door"}</definedName>
    <definedName name="qw_3_2" hidden="1">{#N/A,#N/A,TRUE,"Basic";#N/A,#N/A,TRUE,"EXT-TABLE";#N/A,#N/A,TRUE,"STEEL";#N/A,#N/A,TRUE,"INT-Table";#N/A,#N/A,TRUE,"STEEL";#N/A,#N/A,TRUE,"Door"}</definedName>
    <definedName name="qw_3_2_1" hidden="1">{#N/A,#N/A,TRUE,"Basic";#N/A,#N/A,TRUE,"EXT-TABLE";#N/A,#N/A,TRUE,"STEEL";#N/A,#N/A,TRUE,"INT-Table";#N/A,#N/A,TRUE,"STEEL";#N/A,#N/A,TRUE,"Door"}</definedName>
    <definedName name="qw_3_2_2" hidden="1">{#N/A,#N/A,TRUE,"Basic";#N/A,#N/A,TRUE,"EXT-TABLE";#N/A,#N/A,TRUE,"STEEL";#N/A,#N/A,TRUE,"INT-Table";#N/A,#N/A,TRUE,"STEEL";#N/A,#N/A,TRUE,"Door"}</definedName>
    <definedName name="qw_3_2_3" hidden="1">{#N/A,#N/A,TRUE,"Basic";#N/A,#N/A,TRUE,"EXT-TABLE";#N/A,#N/A,TRUE,"STEEL";#N/A,#N/A,TRUE,"INT-Table";#N/A,#N/A,TRUE,"STEEL";#N/A,#N/A,TRUE,"Door"}</definedName>
    <definedName name="qw_3_2_4" hidden="1">{#N/A,#N/A,TRUE,"Basic";#N/A,#N/A,TRUE,"EXT-TABLE";#N/A,#N/A,TRUE,"STEEL";#N/A,#N/A,TRUE,"INT-Table";#N/A,#N/A,TRUE,"STEEL";#N/A,#N/A,TRUE,"Door"}</definedName>
    <definedName name="qw_3_2_5" hidden="1">{#N/A,#N/A,TRUE,"Basic";#N/A,#N/A,TRUE,"EXT-TABLE";#N/A,#N/A,TRUE,"STEEL";#N/A,#N/A,TRUE,"INT-Table";#N/A,#N/A,TRUE,"STEEL";#N/A,#N/A,TRUE,"Door"}</definedName>
    <definedName name="qw_3_3" hidden="1">{#N/A,#N/A,TRUE,"Basic";#N/A,#N/A,TRUE,"EXT-TABLE";#N/A,#N/A,TRUE,"STEEL";#N/A,#N/A,TRUE,"INT-Table";#N/A,#N/A,TRUE,"STEEL";#N/A,#N/A,TRUE,"Door"}</definedName>
    <definedName name="qw_3_4" hidden="1">{#N/A,#N/A,TRUE,"Basic";#N/A,#N/A,TRUE,"EXT-TABLE";#N/A,#N/A,TRUE,"STEEL";#N/A,#N/A,TRUE,"INT-Table";#N/A,#N/A,TRUE,"STEEL";#N/A,#N/A,TRUE,"Door"}</definedName>
    <definedName name="qw_3_5" hidden="1">{#N/A,#N/A,TRUE,"Basic";#N/A,#N/A,TRUE,"EXT-TABLE";#N/A,#N/A,TRUE,"STEEL";#N/A,#N/A,TRUE,"INT-Table";#N/A,#N/A,TRUE,"STEEL";#N/A,#N/A,TRUE,"Door"}</definedName>
    <definedName name="qw_4" hidden="1">{#N/A,#N/A,TRUE,"Basic";#N/A,#N/A,TRUE,"EXT-TABLE";#N/A,#N/A,TRUE,"STEEL";#N/A,#N/A,TRUE,"INT-Table";#N/A,#N/A,TRUE,"STEEL";#N/A,#N/A,TRUE,"Door"}</definedName>
    <definedName name="qw_4_1" hidden="1">{#N/A,#N/A,TRUE,"Basic";#N/A,#N/A,TRUE,"EXT-TABLE";#N/A,#N/A,TRUE,"STEEL";#N/A,#N/A,TRUE,"INT-Table";#N/A,#N/A,TRUE,"STEEL";#N/A,#N/A,TRUE,"Door"}</definedName>
    <definedName name="qw_4_1_1" hidden="1">{#N/A,#N/A,TRUE,"Basic";#N/A,#N/A,TRUE,"EXT-TABLE";#N/A,#N/A,TRUE,"STEEL";#N/A,#N/A,TRUE,"INT-Table";#N/A,#N/A,TRUE,"STEEL";#N/A,#N/A,TRUE,"Door"}</definedName>
    <definedName name="qw_4_1_2" hidden="1">{#N/A,#N/A,TRUE,"Basic";#N/A,#N/A,TRUE,"EXT-TABLE";#N/A,#N/A,TRUE,"STEEL";#N/A,#N/A,TRUE,"INT-Table";#N/A,#N/A,TRUE,"STEEL";#N/A,#N/A,TRUE,"Door"}</definedName>
    <definedName name="qw_4_1_3" hidden="1">{#N/A,#N/A,TRUE,"Basic";#N/A,#N/A,TRUE,"EXT-TABLE";#N/A,#N/A,TRUE,"STEEL";#N/A,#N/A,TRUE,"INT-Table";#N/A,#N/A,TRUE,"STEEL";#N/A,#N/A,TRUE,"Door"}</definedName>
    <definedName name="qw_4_1_4" hidden="1">{#N/A,#N/A,TRUE,"Basic";#N/A,#N/A,TRUE,"EXT-TABLE";#N/A,#N/A,TRUE,"STEEL";#N/A,#N/A,TRUE,"INT-Table";#N/A,#N/A,TRUE,"STEEL";#N/A,#N/A,TRUE,"Door"}</definedName>
    <definedName name="qw_4_1_5" hidden="1">{#N/A,#N/A,TRUE,"Basic";#N/A,#N/A,TRUE,"EXT-TABLE";#N/A,#N/A,TRUE,"STEEL";#N/A,#N/A,TRUE,"INT-Table";#N/A,#N/A,TRUE,"STEEL";#N/A,#N/A,TRUE,"Door"}</definedName>
    <definedName name="qw_4_2" hidden="1">{#N/A,#N/A,TRUE,"Basic";#N/A,#N/A,TRUE,"EXT-TABLE";#N/A,#N/A,TRUE,"STEEL";#N/A,#N/A,TRUE,"INT-Table";#N/A,#N/A,TRUE,"STEEL";#N/A,#N/A,TRUE,"Door"}</definedName>
    <definedName name="qw_4_2_1" hidden="1">{#N/A,#N/A,TRUE,"Basic";#N/A,#N/A,TRUE,"EXT-TABLE";#N/A,#N/A,TRUE,"STEEL";#N/A,#N/A,TRUE,"INT-Table";#N/A,#N/A,TRUE,"STEEL";#N/A,#N/A,TRUE,"Door"}</definedName>
    <definedName name="qw_4_2_2" hidden="1">{#N/A,#N/A,TRUE,"Basic";#N/A,#N/A,TRUE,"EXT-TABLE";#N/A,#N/A,TRUE,"STEEL";#N/A,#N/A,TRUE,"INT-Table";#N/A,#N/A,TRUE,"STEEL";#N/A,#N/A,TRUE,"Door"}</definedName>
    <definedName name="qw_4_2_3" hidden="1">{#N/A,#N/A,TRUE,"Basic";#N/A,#N/A,TRUE,"EXT-TABLE";#N/A,#N/A,TRUE,"STEEL";#N/A,#N/A,TRUE,"INT-Table";#N/A,#N/A,TRUE,"STEEL";#N/A,#N/A,TRUE,"Door"}</definedName>
    <definedName name="qw_4_2_4" hidden="1">{#N/A,#N/A,TRUE,"Basic";#N/A,#N/A,TRUE,"EXT-TABLE";#N/A,#N/A,TRUE,"STEEL";#N/A,#N/A,TRUE,"INT-Table";#N/A,#N/A,TRUE,"STEEL";#N/A,#N/A,TRUE,"Door"}</definedName>
    <definedName name="qw_4_2_5" hidden="1">{#N/A,#N/A,TRUE,"Basic";#N/A,#N/A,TRUE,"EXT-TABLE";#N/A,#N/A,TRUE,"STEEL";#N/A,#N/A,TRUE,"INT-Table";#N/A,#N/A,TRUE,"STEEL";#N/A,#N/A,TRUE,"Door"}</definedName>
    <definedName name="qw_4_3" hidden="1">{#N/A,#N/A,TRUE,"Basic";#N/A,#N/A,TRUE,"EXT-TABLE";#N/A,#N/A,TRUE,"STEEL";#N/A,#N/A,TRUE,"INT-Table";#N/A,#N/A,TRUE,"STEEL";#N/A,#N/A,TRUE,"Door"}</definedName>
    <definedName name="qw_4_4" hidden="1">{#N/A,#N/A,TRUE,"Basic";#N/A,#N/A,TRUE,"EXT-TABLE";#N/A,#N/A,TRUE,"STEEL";#N/A,#N/A,TRUE,"INT-Table";#N/A,#N/A,TRUE,"STEEL";#N/A,#N/A,TRUE,"Door"}</definedName>
    <definedName name="qw_4_5" hidden="1">{#N/A,#N/A,TRUE,"Basic";#N/A,#N/A,TRUE,"EXT-TABLE";#N/A,#N/A,TRUE,"STEEL";#N/A,#N/A,TRUE,"INT-Table";#N/A,#N/A,TRUE,"STEEL";#N/A,#N/A,TRUE,"Door"}</definedName>
    <definedName name="qw_5" hidden="1">{#N/A,#N/A,TRUE,"Basic";#N/A,#N/A,TRUE,"EXT-TABLE";#N/A,#N/A,TRUE,"STEEL";#N/A,#N/A,TRUE,"INT-Table";#N/A,#N/A,TRUE,"STEEL";#N/A,#N/A,TRUE,"Door"}</definedName>
    <definedName name="qw_5_1" hidden="1">{#N/A,#N/A,TRUE,"Basic";#N/A,#N/A,TRUE,"EXT-TABLE";#N/A,#N/A,TRUE,"STEEL";#N/A,#N/A,TRUE,"INT-Table";#N/A,#N/A,TRUE,"STEEL";#N/A,#N/A,TRUE,"Door"}</definedName>
    <definedName name="qw_5_1_1" hidden="1">{#N/A,#N/A,TRUE,"Basic";#N/A,#N/A,TRUE,"EXT-TABLE";#N/A,#N/A,TRUE,"STEEL";#N/A,#N/A,TRUE,"INT-Table";#N/A,#N/A,TRUE,"STEEL";#N/A,#N/A,TRUE,"Door"}</definedName>
    <definedName name="qw_5_1_2" hidden="1">{#N/A,#N/A,TRUE,"Basic";#N/A,#N/A,TRUE,"EXT-TABLE";#N/A,#N/A,TRUE,"STEEL";#N/A,#N/A,TRUE,"INT-Table";#N/A,#N/A,TRUE,"STEEL";#N/A,#N/A,TRUE,"Door"}</definedName>
    <definedName name="qw_5_1_3" hidden="1">{#N/A,#N/A,TRUE,"Basic";#N/A,#N/A,TRUE,"EXT-TABLE";#N/A,#N/A,TRUE,"STEEL";#N/A,#N/A,TRUE,"INT-Table";#N/A,#N/A,TRUE,"STEEL";#N/A,#N/A,TRUE,"Door"}</definedName>
    <definedName name="qw_5_1_4" hidden="1">{#N/A,#N/A,TRUE,"Basic";#N/A,#N/A,TRUE,"EXT-TABLE";#N/A,#N/A,TRUE,"STEEL";#N/A,#N/A,TRUE,"INT-Table";#N/A,#N/A,TRUE,"STEEL";#N/A,#N/A,TRUE,"Door"}</definedName>
    <definedName name="qw_5_1_5" hidden="1">{#N/A,#N/A,TRUE,"Basic";#N/A,#N/A,TRUE,"EXT-TABLE";#N/A,#N/A,TRUE,"STEEL";#N/A,#N/A,TRUE,"INT-Table";#N/A,#N/A,TRUE,"STEEL";#N/A,#N/A,TRUE,"Door"}</definedName>
    <definedName name="qw_5_2" hidden="1">{#N/A,#N/A,TRUE,"Basic";#N/A,#N/A,TRUE,"EXT-TABLE";#N/A,#N/A,TRUE,"STEEL";#N/A,#N/A,TRUE,"INT-Table";#N/A,#N/A,TRUE,"STEEL";#N/A,#N/A,TRUE,"Door"}</definedName>
    <definedName name="qw_5_2_1" hidden="1">{#N/A,#N/A,TRUE,"Basic";#N/A,#N/A,TRUE,"EXT-TABLE";#N/A,#N/A,TRUE,"STEEL";#N/A,#N/A,TRUE,"INT-Table";#N/A,#N/A,TRUE,"STEEL";#N/A,#N/A,TRUE,"Door"}</definedName>
    <definedName name="qw_5_2_2" hidden="1">{#N/A,#N/A,TRUE,"Basic";#N/A,#N/A,TRUE,"EXT-TABLE";#N/A,#N/A,TRUE,"STEEL";#N/A,#N/A,TRUE,"INT-Table";#N/A,#N/A,TRUE,"STEEL";#N/A,#N/A,TRUE,"Door"}</definedName>
    <definedName name="qw_5_2_3" hidden="1">{#N/A,#N/A,TRUE,"Basic";#N/A,#N/A,TRUE,"EXT-TABLE";#N/A,#N/A,TRUE,"STEEL";#N/A,#N/A,TRUE,"INT-Table";#N/A,#N/A,TRUE,"STEEL";#N/A,#N/A,TRUE,"Door"}</definedName>
    <definedName name="qw_5_2_4" hidden="1">{#N/A,#N/A,TRUE,"Basic";#N/A,#N/A,TRUE,"EXT-TABLE";#N/A,#N/A,TRUE,"STEEL";#N/A,#N/A,TRUE,"INT-Table";#N/A,#N/A,TRUE,"STEEL";#N/A,#N/A,TRUE,"Door"}</definedName>
    <definedName name="qw_5_2_5" hidden="1">{#N/A,#N/A,TRUE,"Basic";#N/A,#N/A,TRUE,"EXT-TABLE";#N/A,#N/A,TRUE,"STEEL";#N/A,#N/A,TRUE,"INT-Table";#N/A,#N/A,TRUE,"STEEL";#N/A,#N/A,TRUE,"Door"}</definedName>
    <definedName name="qw_5_3" hidden="1">{#N/A,#N/A,TRUE,"Basic";#N/A,#N/A,TRUE,"EXT-TABLE";#N/A,#N/A,TRUE,"STEEL";#N/A,#N/A,TRUE,"INT-Table";#N/A,#N/A,TRUE,"STEEL";#N/A,#N/A,TRUE,"Door"}</definedName>
    <definedName name="qw_5_4" hidden="1">{#N/A,#N/A,TRUE,"Basic";#N/A,#N/A,TRUE,"EXT-TABLE";#N/A,#N/A,TRUE,"STEEL";#N/A,#N/A,TRUE,"INT-Table";#N/A,#N/A,TRUE,"STEEL";#N/A,#N/A,TRUE,"Door"}</definedName>
    <definedName name="qw_5_5" hidden="1">{#N/A,#N/A,TRUE,"Basic";#N/A,#N/A,TRUE,"EXT-TABLE";#N/A,#N/A,TRUE,"STEEL";#N/A,#N/A,TRUE,"INT-Table";#N/A,#N/A,TRUE,"STEEL";#N/A,#N/A,TRUE,"Door"}</definedName>
    <definedName name="R_I_Q_A_S">#N/A</definedName>
    <definedName name="rarewt" hidden="1">{#N/A,#N/A,FALSE,"CCTV"}</definedName>
    <definedName name="RASCO__3">#N/A</definedName>
    <definedName name="RASCO__A">#N/A</definedName>
    <definedName name="RC플륨관">[0]!RC플륨관</definedName>
    <definedName name="ReadCaseButton">"Button 19"</definedName>
    <definedName name="ReadItemButton">"Button 18"</definedName>
    <definedName name="ReadSelectByButton">"Button 16"</definedName>
    <definedName name="ReadStatusButton">"Button 17"</definedName>
    <definedName name="ReadWgButton">"Button 15"</definedName>
    <definedName name="_xlnm.Recorder" localSheetId="9">#REF!</definedName>
    <definedName name="_xlnm.Recorder">#REF!</definedName>
    <definedName name="REMK">#N/A</definedName>
    <definedName name="RF">[0]!RF</definedName>
    <definedName name="rffff">[0]!rffff</definedName>
    <definedName name="rid">{"'Sheet1'!$L$16"}</definedName>
    <definedName name="rid_1">{"'Sheet1'!$L$16"}</definedName>
    <definedName name="rid_2">{"'Sheet1'!$L$16"}</definedName>
    <definedName name="rid_3">{"'Sheet1'!$L$16"}</definedName>
    <definedName name="rid_4">{"'Sheet1'!$L$16"}</definedName>
    <definedName name="rid_5">{"'Sheet1'!$L$16"}</definedName>
    <definedName name="rkd" hidden="1">{#N/A,#N/A,FALSE,"CCTV"}</definedName>
    <definedName name="rkd_1" hidden="1">{#N/A,#N/A,FALSE,"CCTV"}</definedName>
    <definedName name="rkd_2" hidden="1">{#N/A,#N/A,FALSE,"CCTV"}</definedName>
    <definedName name="rkd_3" hidden="1">{#N/A,#N/A,FALSE,"CCTV"}</definedName>
    <definedName name="rkd_4" hidden="1">{#N/A,#N/A,FALSE,"CCTV"}</definedName>
    <definedName name="rkd_5" hidden="1">{#N/A,#N/A,FALSE,"CCTV"}</definedName>
    <definedName name="rkdkd" hidden="1">{#N/A,#N/A,FALSE,"2~8번"}</definedName>
    <definedName name="RKSK"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RQQQQ">[0]!RQQQQ</definedName>
    <definedName name="rr" hidden="1">{#N/A,#N/A,TRUE,"Basic";#N/A,#N/A,TRUE,"EXT-TABLE";#N/A,#N/A,TRUE,"STEEL";#N/A,#N/A,TRUE,"INT-Table";#N/A,#N/A,TRUE,"STEEL";#N/A,#N/A,TRUE,"Door"}</definedName>
    <definedName name="rr_1" hidden="1">{#N/A,#N/A,TRUE,"Basic";#N/A,#N/A,TRUE,"EXT-TABLE";#N/A,#N/A,TRUE,"STEEL";#N/A,#N/A,TRUE,"INT-Table";#N/A,#N/A,TRUE,"STEEL";#N/A,#N/A,TRUE,"Door"}</definedName>
    <definedName name="rr_1_1" hidden="1">{#N/A,#N/A,TRUE,"Basic";#N/A,#N/A,TRUE,"EXT-TABLE";#N/A,#N/A,TRUE,"STEEL";#N/A,#N/A,TRUE,"INT-Table";#N/A,#N/A,TRUE,"STEEL";#N/A,#N/A,TRUE,"Door"}</definedName>
    <definedName name="rr_1_1_1" hidden="1">{#N/A,#N/A,TRUE,"Basic";#N/A,#N/A,TRUE,"EXT-TABLE";#N/A,#N/A,TRUE,"STEEL";#N/A,#N/A,TRUE,"INT-Table";#N/A,#N/A,TRUE,"STEEL";#N/A,#N/A,TRUE,"Door"}</definedName>
    <definedName name="rr_1_1_2" hidden="1">{#N/A,#N/A,TRUE,"Basic";#N/A,#N/A,TRUE,"EXT-TABLE";#N/A,#N/A,TRUE,"STEEL";#N/A,#N/A,TRUE,"INT-Table";#N/A,#N/A,TRUE,"STEEL";#N/A,#N/A,TRUE,"Door"}</definedName>
    <definedName name="rr_1_1_3" hidden="1">{#N/A,#N/A,TRUE,"Basic";#N/A,#N/A,TRUE,"EXT-TABLE";#N/A,#N/A,TRUE,"STEEL";#N/A,#N/A,TRUE,"INT-Table";#N/A,#N/A,TRUE,"STEEL";#N/A,#N/A,TRUE,"Door"}</definedName>
    <definedName name="rr_1_1_4" hidden="1">{#N/A,#N/A,TRUE,"Basic";#N/A,#N/A,TRUE,"EXT-TABLE";#N/A,#N/A,TRUE,"STEEL";#N/A,#N/A,TRUE,"INT-Table";#N/A,#N/A,TRUE,"STEEL";#N/A,#N/A,TRUE,"Door"}</definedName>
    <definedName name="rr_1_1_5" hidden="1">{#N/A,#N/A,TRUE,"Basic";#N/A,#N/A,TRUE,"EXT-TABLE";#N/A,#N/A,TRUE,"STEEL";#N/A,#N/A,TRUE,"INT-Table";#N/A,#N/A,TRUE,"STEEL";#N/A,#N/A,TRUE,"Door"}</definedName>
    <definedName name="rr_1_2" hidden="1">{#N/A,#N/A,TRUE,"Basic";#N/A,#N/A,TRUE,"EXT-TABLE";#N/A,#N/A,TRUE,"STEEL";#N/A,#N/A,TRUE,"INT-Table";#N/A,#N/A,TRUE,"STEEL";#N/A,#N/A,TRUE,"Door"}</definedName>
    <definedName name="rr_1_2_1" hidden="1">{#N/A,#N/A,TRUE,"Basic";#N/A,#N/A,TRUE,"EXT-TABLE";#N/A,#N/A,TRUE,"STEEL";#N/A,#N/A,TRUE,"INT-Table";#N/A,#N/A,TRUE,"STEEL";#N/A,#N/A,TRUE,"Door"}</definedName>
    <definedName name="rr_1_2_2" hidden="1">{#N/A,#N/A,TRUE,"Basic";#N/A,#N/A,TRUE,"EXT-TABLE";#N/A,#N/A,TRUE,"STEEL";#N/A,#N/A,TRUE,"INT-Table";#N/A,#N/A,TRUE,"STEEL";#N/A,#N/A,TRUE,"Door"}</definedName>
    <definedName name="rr_1_2_3" hidden="1">{#N/A,#N/A,TRUE,"Basic";#N/A,#N/A,TRUE,"EXT-TABLE";#N/A,#N/A,TRUE,"STEEL";#N/A,#N/A,TRUE,"INT-Table";#N/A,#N/A,TRUE,"STEEL";#N/A,#N/A,TRUE,"Door"}</definedName>
    <definedName name="rr_1_2_4" hidden="1">{#N/A,#N/A,TRUE,"Basic";#N/A,#N/A,TRUE,"EXT-TABLE";#N/A,#N/A,TRUE,"STEEL";#N/A,#N/A,TRUE,"INT-Table";#N/A,#N/A,TRUE,"STEEL";#N/A,#N/A,TRUE,"Door"}</definedName>
    <definedName name="rr_1_2_5" hidden="1">{#N/A,#N/A,TRUE,"Basic";#N/A,#N/A,TRUE,"EXT-TABLE";#N/A,#N/A,TRUE,"STEEL";#N/A,#N/A,TRUE,"INT-Table";#N/A,#N/A,TRUE,"STEEL";#N/A,#N/A,TRUE,"Door"}</definedName>
    <definedName name="rr_1_3" hidden="1">{#N/A,#N/A,TRUE,"Basic";#N/A,#N/A,TRUE,"EXT-TABLE";#N/A,#N/A,TRUE,"STEEL";#N/A,#N/A,TRUE,"INT-Table";#N/A,#N/A,TRUE,"STEEL";#N/A,#N/A,TRUE,"Door"}</definedName>
    <definedName name="rr_1_4" hidden="1">{#N/A,#N/A,TRUE,"Basic";#N/A,#N/A,TRUE,"EXT-TABLE";#N/A,#N/A,TRUE,"STEEL";#N/A,#N/A,TRUE,"INT-Table";#N/A,#N/A,TRUE,"STEEL";#N/A,#N/A,TRUE,"Door"}</definedName>
    <definedName name="rr_1_5" hidden="1">{#N/A,#N/A,TRUE,"Basic";#N/A,#N/A,TRUE,"EXT-TABLE";#N/A,#N/A,TRUE,"STEEL";#N/A,#N/A,TRUE,"INT-Table";#N/A,#N/A,TRUE,"STEEL";#N/A,#N/A,TRUE,"Door"}</definedName>
    <definedName name="rr_2" hidden="1">{#N/A,#N/A,TRUE,"Basic";#N/A,#N/A,TRUE,"EXT-TABLE";#N/A,#N/A,TRUE,"STEEL";#N/A,#N/A,TRUE,"INT-Table";#N/A,#N/A,TRUE,"STEEL";#N/A,#N/A,TRUE,"Door"}</definedName>
    <definedName name="rr_2_1" hidden="1">{#N/A,#N/A,TRUE,"Basic";#N/A,#N/A,TRUE,"EXT-TABLE";#N/A,#N/A,TRUE,"STEEL";#N/A,#N/A,TRUE,"INT-Table";#N/A,#N/A,TRUE,"STEEL";#N/A,#N/A,TRUE,"Door"}</definedName>
    <definedName name="rr_2_1_1" hidden="1">{#N/A,#N/A,TRUE,"Basic";#N/A,#N/A,TRUE,"EXT-TABLE";#N/A,#N/A,TRUE,"STEEL";#N/A,#N/A,TRUE,"INT-Table";#N/A,#N/A,TRUE,"STEEL";#N/A,#N/A,TRUE,"Door"}</definedName>
    <definedName name="rr_2_1_2" hidden="1">{#N/A,#N/A,TRUE,"Basic";#N/A,#N/A,TRUE,"EXT-TABLE";#N/A,#N/A,TRUE,"STEEL";#N/A,#N/A,TRUE,"INT-Table";#N/A,#N/A,TRUE,"STEEL";#N/A,#N/A,TRUE,"Door"}</definedName>
    <definedName name="rr_2_1_3" hidden="1">{#N/A,#N/A,TRUE,"Basic";#N/A,#N/A,TRUE,"EXT-TABLE";#N/A,#N/A,TRUE,"STEEL";#N/A,#N/A,TRUE,"INT-Table";#N/A,#N/A,TRUE,"STEEL";#N/A,#N/A,TRUE,"Door"}</definedName>
    <definedName name="rr_2_1_4" hidden="1">{#N/A,#N/A,TRUE,"Basic";#N/A,#N/A,TRUE,"EXT-TABLE";#N/A,#N/A,TRUE,"STEEL";#N/A,#N/A,TRUE,"INT-Table";#N/A,#N/A,TRUE,"STEEL";#N/A,#N/A,TRUE,"Door"}</definedName>
    <definedName name="rr_2_1_5" hidden="1">{#N/A,#N/A,TRUE,"Basic";#N/A,#N/A,TRUE,"EXT-TABLE";#N/A,#N/A,TRUE,"STEEL";#N/A,#N/A,TRUE,"INT-Table";#N/A,#N/A,TRUE,"STEEL";#N/A,#N/A,TRUE,"Door"}</definedName>
    <definedName name="rr_2_2" hidden="1">{#N/A,#N/A,TRUE,"Basic";#N/A,#N/A,TRUE,"EXT-TABLE";#N/A,#N/A,TRUE,"STEEL";#N/A,#N/A,TRUE,"INT-Table";#N/A,#N/A,TRUE,"STEEL";#N/A,#N/A,TRUE,"Door"}</definedName>
    <definedName name="rr_2_2_1" hidden="1">{#N/A,#N/A,TRUE,"Basic";#N/A,#N/A,TRUE,"EXT-TABLE";#N/A,#N/A,TRUE,"STEEL";#N/A,#N/A,TRUE,"INT-Table";#N/A,#N/A,TRUE,"STEEL";#N/A,#N/A,TRUE,"Door"}</definedName>
    <definedName name="rr_2_2_2" hidden="1">{#N/A,#N/A,TRUE,"Basic";#N/A,#N/A,TRUE,"EXT-TABLE";#N/A,#N/A,TRUE,"STEEL";#N/A,#N/A,TRUE,"INT-Table";#N/A,#N/A,TRUE,"STEEL";#N/A,#N/A,TRUE,"Door"}</definedName>
    <definedName name="rr_2_2_3" hidden="1">{#N/A,#N/A,TRUE,"Basic";#N/A,#N/A,TRUE,"EXT-TABLE";#N/A,#N/A,TRUE,"STEEL";#N/A,#N/A,TRUE,"INT-Table";#N/A,#N/A,TRUE,"STEEL";#N/A,#N/A,TRUE,"Door"}</definedName>
    <definedName name="rr_2_2_4" hidden="1">{#N/A,#N/A,TRUE,"Basic";#N/A,#N/A,TRUE,"EXT-TABLE";#N/A,#N/A,TRUE,"STEEL";#N/A,#N/A,TRUE,"INT-Table";#N/A,#N/A,TRUE,"STEEL";#N/A,#N/A,TRUE,"Door"}</definedName>
    <definedName name="rr_2_2_5" hidden="1">{#N/A,#N/A,TRUE,"Basic";#N/A,#N/A,TRUE,"EXT-TABLE";#N/A,#N/A,TRUE,"STEEL";#N/A,#N/A,TRUE,"INT-Table";#N/A,#N/A,TRUE,"STEEL";#N/A,#N/A,TRUE,"Door"}</definedName>
    <definedName name="rr_2_3" hidden="1">{#N/A,#N/A,TRUE,"Basic";#N/A,#N/A,TRUE,"EXT-TABLE";#N/A,#N/A,TRUE,"STEEL";#N/A,#N/A,TRUE,"INT-Table";#N/A,#N/A,TRUE,"STEEL";#N/A,#N/A,TRUE,"Door"}</definedName>
    <definedName name="rr_2_4" hidden="1">{#N/A,#N/A,TRUE,"Basic";#N/A,#N/A,TRUE,"EXT-TABLE";#N/A,#N/A,TRUE,"STEEL";#N/A,#N/A,TRUE,"INT-Table";#N/A,#N/A,TRUE,"STEEL";#N/A,#N/A,TRUE,"Door"}</definedName>
    <definedName name="rr_2_5" hidden="1">{#N/A,#N/A,TRUE,"Basic";#N/A,#N/A,TRUE,"EXT-TABLE";#N/A,#N/A,TRUE,"STEEL";#N/A,#N/A,TRUE,"INT-Table";#N/A,#N/A,TRUE,"STEEL";#N/A,#N/A,TRUE,"Door"}</definedName>
    <definedName name="rr_3" hidden="1">{#N/A,#N/A,TRUE,"Basic";#N/A,#N/A,TRUE,"EXT-TABLE";#N/A,#N/A,TRUE,"STEEL";#N/A,#N/A,TRUE,"INT-Table";#N/A,#N/A,TRUE,"STEEL";#N/A,#N/A,TRUE,"Door"}</definedName>
    <definedName name="rr_3_1" hidden="1">{#N/A,#N/A,TRUE,"Basic";#N/A,#N/A,TRUE,"EXT-TABLE";#N/A,#N/A,TRUE,"STEEL";#N/A,#N/A,TRUE,"INT-Table";#N/A,#N/A,TRUE,"STEEL";#N/A,#N/A,TRUE,"Door"}</definedName>
    <definedName name="rr_3_1_1" hidden="1">{#N/A,#N/A,TRUE,"Basic";#N/A,#N/A,TRUE,"EXT-TABLE";#N/A,#N/A,TRUE,"STEEL";#N/A,#N/A,TRUE,"INT-Table";#N/A,#N/A,TRUE,"STEEL";#N/A,#N/A,TRUE,"Door"}</definedName>
    <definedName name="rr_3_1_2" hidden="1">{#N/A,#N/A,TRUE,"Basic";#N/A,#N/A,TRUE,"EXT-TABLE";#N/A,#N/A,TRUE,"STEEL";#N/A,#N/A,TRUE,"INT-Table";#N/A,#N/A,TRUE,"STEEL";#N/A,#N/A,TRUE,"Door"}</definedName>
    <definedName name="rr_3_1_3" hidden="1">{#N/A,#N/A,TRUE,"Basic";#N/A,#N/A,TRUE,"EXT-TABLE";#N/A,#N/A,TRUE,"STEEL";#N/A,#N/A,TRUE,"INT-Table";#N/A,#N/A,TRUE,"STEEL";#N/A,#N/A,TRUE,"Door"}</definedName>
    <definedName name="rr_3_1_4" hidden="1">{#N/A,#N/A,TRUE,"Basic";#N/A,#N/A,TRUE,"EXT-TABLE";#N/A,#N/A,TRUE,"STEEL";#N/A,#N/A,TRUE,"INT-Table";#N/A,#N/A,TRUE,"STEEL";#N/A,#N/A,TRUE,"Door"}</definedName>
    <definedName name="rr_3_1_5" hidden="1">{#N/A,#N/A,TRUE,"Basic";#N/A,#N/A,TRUE,"EXT-TABLE";#N/A,#N/A,TRUE,"STEEL";#N/A,#N/A,TRUE,"INT-Table";#N/A,#N/A,TRUE,"STEEL";#N/A,#N/A,TRUE,"Door"}</definedName>
    <definedName name="rr_3_2" hidden="1">{#N/A,#N/A,TRUE,"Basic";#N/A,#N/A,TRUE,"EXT-TABLE";#N/A,#N/A,TRUE,"STEEL";#N/A,#N/A,TRUE,"INT-Table";#N/A,#N/A,TRUE,"STEEL";#N/A,#N/A,TRUE,"Door"}</definedName>
    <definedName name="rr_3_2_1" hidden="1">{#N/A,#N/A,TRUE,"Basic";#N/A,#N/A,TRUE,"EXT-TABLE";#N/A,#N/A,TRUE,"STEEL";#N/A,#N/A,TRUE,"INT-Table";#N/A,#N/A,TRUE,"STEEL";#N/A,#N/A,TRUE,"Door"}</definedName>
    <definedName name="rr_3_2_2" hidden="1">{#N/A,#N/A,TRUE,"Basic";#N/A,#N/A,TRUE,"EXT-TABLE";#N/A,#N/A,TRUE,"STEEL";#N/A,#N/A,TRUE,"INT-Table";#N/A,#N/A,TRUE,"STEEL";#N/A,#N/A,TRUE,"Door"}</definedName>
    <definedName name="rr_3_2_3" hidden="1">{#N/A,#N/A,TRUE,"Basic";#N/A,#N/A,TRUE,"EXT-TABLE";#N/A,#N/A,TRUE,"STEEL";#N/A,#N/A,TRUE,"INT-Table";#N/A,#N/A,TRUE,"STEEL";#N/A,#N/A,TRUE,"Door"}</definedName>
    <definedName name="rr_3_2_4" hidden="1">{#N/A,#N/A,TRUE,"Basic";#N/A,#N/A,TRUE,"EXT-TABLE";#N/A,#N/A,TRUE,"STEEL";#N/A,#N/A,TRUE,"INT-Table";#N/A,#N/A,TRUE,"STEEL";#N/A,#N/A,TRUE,"Door"}</definedName>
    <definedName name="rr_3_2_5" hidden="1">{#N/A,#N/A,TRUE,"Basic";#N/A,#N/A,TRUE,"EXT-TABLE";#N/A,#N/A,TRUE,"STEEL";#N/A,#N/A,TRUE,"INT-Table";#N/A,#N/A,TRUE,"STEEL";#N/A,#N/A,TRUE,"Door"}</definedName>
    <definedName name="rr_3_3" hidden="1">{#N/A,#N/A,TRUE,"Basic";#N/A,#N/A,TRUE,"EXT-TABLE";#N/A,#N/A,TRUE,"STEEL";#N/A,#N/A,TRUE,"INT-Table";#N/A,#N/A,TRUE,"STEEL";#N/A,#N/A,TRUE,"Door"}</definedName>
    <definedName name="rr_3_4" hidden="1">{#N/A,#N/A,TRUE,"Basic";#N/A,#N/A,TRUE,"EXT-TABLE";#N/A,#N/A,TRUE,"STEEL";#N/A,#N/A,TRUE,"INT-Table";#N/A,#N/A,TRUE,"STEEL";#N/A,#N/A,TRUE,"Door"}</definedName>
    <definedName name="rr_3_5" hidden="1">{#N/A,#N/A,TRUE,"Basic";#N/A,#N/A,TRUE,"EXT-TABLE";#N/A,#N/A,TRUE,"STEEL";#N/A,#N/A,TRUE,"INT-Table";#N/A,#N/A,TRUE,"STEEL";#N/A,#N/A,TRUE,"Door"}</definedName>
    <definedName name="rr_4" hidden="1">{#N/A,#N/A,TRUE,"Basic";#N/A,#N/A,TRUE,"EXT-TABLE";#N/A,#N/A,TRUE,"STEEL";#N/A,#N/A,TRUE,"INT-Table";#N/A,#N/A,TRUE,"STEEL";#N/A,#N/A,TRUE,"Door"}</definedName>
    <definedName name="rr_4_1" hidden="1">{#N/A,#N/A,TRUE,"Basic";#N/A,#N/A,TRUE,"EXT-TABLE";#N/A,#N/A,TRUE,"STEEL";#N/A,#N/A,TRUE,"INT-Table";#N/A,#N/A,TRUE,"STEEL";#N/A,#N/A,TRUE,"Door"}</definedName>
    <definedName name="rr_4_1_1" hidden="1">{#N/A,#N/A,TRUE,"Basic";#N/A,#N/A,TRUE,"EXT-TABLE";#N/A,#N/A,TRUE,"STEEL";#N/A,#N/A,TRUE,"INT-Table";#N/A,#N/A,TRUE,"STEEL";#N/A,#N/A,TRUE,"Door"}</definedName>
    <definedName name="rr_4_1_2" hidden="1">{#N/A,#N/A,TRUE,"Basic";#N/A,#N/A,TRUE,"EXT-TABLE";#N/A,#N/A,TRUE,"STEEL";#N/A,#N/A,TRUE,"INT-Table";#N/A,#N/A,TRUE,"STEEL";#N/A,#N/A,TRUE,"Door"}</definedName>
    <definedName name="rr_4_1_3" hidden="1">{#N/A,#N/A,TRUE,"Basic";#N/A,#N/A,TRUE,"EXT-TABLE";#N/A,#N/A,TRUE,"STEEL";#N/A,#N/A,TRUE,"INT-Table";#N/A,#N/A,TRUE,"STEEL";#N/A,#N/A,TRUE,"Door"}</definedName>
    <definedName name="rr_4_1_4" hidden="1">{#N/A,#N/A,TRUE,"Basic";#N/A,#N/A,TRUE,"EXT-TABLE";#N/A,#N/A,TRUE,"STEEL";#N/A,#N/A,TRUE,"INT-Table";#N/A,#N/A,TRUE,"STEEL";#N/A,#N/A,TRUE,"Door"}</definedName>
    <definedName name="rr_4_1_5" hidden="1">{#N/A,#N/A,TRUE,"Basic";#N/A,#N/A,TRUE,"EXT-TABLE";#N/A,#N/A,TRUE,"STEEL";#N/A,#N/A,TRUE,"INT-Table";#N/A,#N/A,TRUE,"STEEL";#N/A,#N/A,TRUE,"Door"}</definedName>
    <definedName name="rr_4_2" hidden="1">{#N/A,#N/A,TRUE,"Basic";#N/A,#N/A,TRUE,"EXT-TABLE";#N/A,#N/A,TRUE,"STEEL";#N/A,#N/A,TRUE,"INT-Table";#N/A,#N/A,TRUE,"STEEL";#N/A,#N/A,TRUE,"Door"}</definedName>
    <definedName name="rr_4_2_1" hidden="1">{#N/A,#N/A,TRUE,"Basic";#N/A,#N/A,TRUE,"EXT-TABLE";#N/A,#N/A,TRUE,"STEEL";#N/A,#N/A,TRUE,"INT-Table";#N/A,#N/A,TRUE,"STEEL";#N/A,#N/A,TRUE,"Door"}</definedName>
    <definedName name="rr_4_2_2" hidden="1">{#N/A,#N/A,TRUE,"Basic";#N/A,#N/A,TRUE,"EXT-TABLE";#N/A,#N/A,TRUE,"STEEL";#N/A,#N/A,TRUE,"INT-Table";#N/A,#N/A,TRUE,"STEEL";#N/A,#N/A,TRUE,"Door"}</definedName>
    <definedName name="rr_4_2_3" hidden="1">{#N/A,#N/A,TRUE,"Basic";#N/A,#N/A,TRUE,"EXT-TABLE";#N/A,#N/A,TRUE,"STEEL";#N/A,#N/A,TRUE,"INT-Table";#N/A,#N/A,TRUE,"STEEL";#N/A,#N/A,TRUE,"Door"}</definedName>
    <definedName name="rr_4_2_4" hidden="1">{#N/A,#N/A,TRUE,"Basic";#N/A,#N/A,TRUE,"EXT-TABLE";#N/A,#N/A,TRUE,"STEEL";#N/A,#N/A,TRUE,"INT-Table";#N/A,#N/A,TRUE,"STEEL";#N/A,#N/A,TRUE,"Door"}</definedName>
    <definedName name="rr_4_2_5" hidden="1">{#N/A,#N/A,TRUE,"Basic";#N/A,#N/A,TRUE,"EXT-TABLE";#N/A,#N/A,TRUE,"STEEL";#N/A,#N/A,TRUE,"INT-Table";#N/A,#N/A,TRUE,"STEEL";#N/A,#N/A,TRUE,"Door"}</definedName>
    <definedName name="rr_4_3" hidden="1">{#N/A,#N/A,TRUE,"Basic";#N/A,#N/A,TRUE,"EXT-TABLE";#N/A,#N/A,TRUE,"STEEL";#N/A,#N/A,TRUE,"INT-Table";#N/A,#N/A,TRUE,"STEEL";#N/A,#N/A,TRUE,"Door"}</definedName>
    <definedName name="rr_4_4" hidden="1">{#N/A,#N/A,TRUE,"Basic";#N/A,#N/A,TRUE,"EXT-TABLE";#N/A,#N/A,TRUE,"STEEL";#N/A,#N/A,TRUE,"INT-Table";#N/A,#N/A,TRUE,"STEEL";#N/A,#N/A,TRUE,"Door"}</definedName>
    <definedName name="rr_4_5" hidden="1">{#N/A,#N/A,TRUE,"Basic";#N/A,#N/A,TRUE,"EXT-TABLE";#N/A,#N/A,TRUE,"STEEL";#N/A,#N/A,TRUE,"INT-Table";#N/A,#N/A,TRUE,"STEEL";#N/A,#N/A,TRUE,"Door"}</definedName>
    <definedName name="rr_5" hidden="1">{#N/A,#N/A,TRUE,"Basic";#N/A,#N/A,TRUE,"EXT-TABLE";#N/A,#N/A,TRUE,"STEEL";#N/A,#N/A,TRUE,"INT-Table";#N/A,#N/A,TRUE,"STEEL";#N/A,#N/A,TRUE,"Door"}</definedName>
    <definedName name="rr_5_1" hidden="1">{#N/A,#N/A,TRUE,"Basic";#N/A,#N/A,TRUE,"EXT-TABLE";#N/A,#N/A,TRUE,"STEEL";#N/A,#N/A,TRUE,"INT-Table";#N/A,#N/A,TRUE,"STEEL";#N/A,#N/A,TRUE,"Door"}</definedName>
    <definedName name="rr_5_1_1" hidden="1">{#N/A,#N/A,TRUE,"Basic";#N/A,#N/A,TRUE,"EXT-TABLE";#N/A,#N/A,TRUE,"STEEL";#N/A,#N/A,TRUE,"INT-Table";#N/A,#N/A,TRUE,"STEEL";#N/A,#N/A,TRUE,"Door"}</definedName>
    <definedName name="rr_5_1_2" hidden="1">{#N/A,#N/A,TRUE,"Basic";#N/A,#N/A,TRUE,"EXT-TABLE";#N/A,#N/A,TRUE,"STEEL";#N/A,#N/A,TRUE,"INT-Table";#N/A,#N/A,TRUE,"STEEL";#N/A,#N/A,TRUE,"Door"}</definedName>
    <definedName name="rr_5_1_3" hidden="1">{#N/A,#N/A,TRUE,"Basic";#N/A,#N/A,TRUE,"EXT-TABLE";#N/A,#N/A,TRUE,"STEEL";#N/A,#N/A,TRUE,"INT-Table";#N/A,#N/A,TRUE,"STEEL";#N/A,#N/A,TRUE,"Door"}</definedName>
    <definedName name="rr_5_1_4" hidden="1">{#N/A,#N/A,TRUE,"Basic";#N/A,#N/A,TRUE,"EXT-TABLE";#N/A,#N/A,TRUE,"STEEL";#N/A,#N/A,TRUE,"INT-Table";#N/A,#N/A,TRUE,"STEEL";#N/A,#N/A,TRUE,"Door"}</definedName>
    <definedName name="rr_5_1_5" hidden="1">{#N/A,#N/A,TRUE,"Basic";#N/A,#N/A,TRUE,"EXT-TABLE";#N/A,#N/A,TRUE,"STEEL";#N/A,#N/A,TRUE,"INT-Table";#N/A,#N/A,TRUE,"STEEL";#N/A,#N/A,TRUE,"Door"}</definedName>
    <definedName name="rr_5_2" hidden="1">{#N/A,#N/A,TRUE,"Basic";#N/A,#N/A,TRUE,"EXT-TABLE";#N/A,#N/A,TRUE,"STEEL";#N/A,#N/A,TRUE,"INT-Table";#N/A,#N/A,TRUE,"STEEL";#N/A,#N/A,TRUE,"Door"}</definedName>
    <definedName name="rr_5_2_1" hidden="1">{#N/A,#N/A,TRUE,"Basic";#N/A,#N/A,TRUE,"EXT-TABLE";#N/A,#N/A,TRUE,"STEEL";#N/A,#N/A,TRUE,"INT-Table";#N/A,#N/A,TRUE,"STEEL";#N/A,#N/A,TRUE,"Door"}</definedName>
    <definedName name="rr_5_2_2" hidden="1">{#N/A,#N/A,TRUE,"Basic";#N/A,#N/A,TRUE,"EXT-TABLE";#N/A,#N/A,TRUE,"STEEL";#N/A,#N/A,TRUE,"INT-Table";#N/A,#N/A,TRUE,"STEEL";#N/A,#N/A,TRUE,"Door"}</definedName>
    <definedName name="rr_5_2_3" hidden="1">{#N/A,#N/A,TRUE,"Basic";#N/A,#N/A,TRUE,"EXT-TABLE";#N/A,#N/A,TRUE,"STEEL";#N/A,#N/A,TRUE,"INT-Table";#N/A,#N/A,TRUE,"STEEL";#N/A,#N/A,TRUE,"Door"}</definedName>
    <definedName name="rr_5_2_4" hidden="1">{#N/A,#N/A,TRUE,"Basic";#N/A,#N/A,TRUE,"EXT-TABLE";#N/A,#N/A,TRUE,"STEEL";#N/A,#N/A,TRUE,"INT-Table";#N/A,#N/A,TRUE,"STEEL";#N/A,#N/A,TRUE,"Door"}</definedName>
    <definedName name="rr_5_2_5" hidden="1">{#N/A,#N/A,TRUE,"Basic";#N/A,#N/A,TRUE,"EXT-TABLE";#N/A,#N/A,TRUE,"STEEL";#N/A,#N/A,TRUE,"INT-Table";#N/A,#N/A,TRUE,"STEEL";#N/A,#N/A,TRUE,"Door"}</definedName>
    <definedName name="rr_5_3" hidden="1">{#N/A,#N/A,TRUE,"Basic";#N/A,#N/A,TRUE,"EXT-TABLE";#N/A,#N/A,TRUE,"STEEL";#N/A,#N/A,TRUE,"INT-Table";#N/A,#N/A,TRUE,"STEEL";#N/A,#N/A,TRUE,"Door"}</definedName>
    <definedName name="rr_5_4" hidden="1">{#N/A,#N/A,TRUE,"Basic";#N/A,#N/A,TRUE,"EXT-TABLE";#N/A,#N/A,TRUE,"STEEL";#N/A,#N/A,TRUE,"INT-Table";#N/A,#N/A,TRUE,"STEEL";#N/A,#N/A,TRUE,"Door"}</definedName>
    <definedName name="rr_5_5" hidden="1">{#N/A,#N/A,TRUE,"Basic";#N/A,#N/A,TRUE,"EXT-TABLE";#N/A,#N/A,TRUE,"STEEL";#N/A,#N/A,TRUE,"INT-Table";#N/A,#N/A,TRUE,"STEEL";#N/A,#N/A,TRUE,"Door"}</definedName>
    <definedName name="RRR" hidden="1">{#N/A,#N/A,FALSE,"포장2"}</definedName>
    <definedName name="rtytry">{"'장비'!$A$3:$M$12"}</definedName>
    <definedName name="rtytry_1">{"'장비'!$A$3:$M$12"}</definedName>
    <definedName name="rtytry_2">{"'장비'!$A$3:$M$12"}</definedName>
    <definedName name="rtytry_3">{"'장비'!$A$3:$M$12"}</definedName>
    <definedName name="rtytry_4">{"'장비'!$A$3:$M$12"}</definedName>
    <definedName name="rtytry_5">{"'장비'!$A$3:$M$12"}</definedName>
    <definedName name="RWQRWWER" hidden="1">{#N/A,#N/A,TRUE,"보수내용"}</definedName>
    <definedName name="S_M_D_S">#N/A</definedName>
    <definedName name="SAM" hidden="1">{#N/A,#N/A,TRUE,"Basic";#N/A,#N/A,TRUE,"EXT-TABLE";#N/A,#N/A,TRUE,"STEEL";#N/A,#N/A,TRUE,"INT-Table";#N/A,#N/A,TRUE,"STEEL";#N/A,#N/A,TRUE,"Door"}</definedName>
    <definedName name="SAM_1" hidden="1">{#N/A,#N/A,TRUE,"Basic";#N/A,#N/A,TRUE,"EXT-TABLE";#N/A,#N/A,TRUE,"STEEL";#N/A,#N/A,TRUE,"INT-Table";#N/A,#N/A,TRUE,"STEEL";#N/A,#N/A,TRUE,"Door"}</definedName>
    <definedName name="SAM_1_1" hidden="1">{#N/A,#N/A,TRUE,"Basic";#N/A,#N/A,TRUE,"EXT-TABLE";#N/A,#N/A,TRUE,"STEEL";#N/A,#N/A,TRUE,"INT-Table";#N/A,#N/A,TRUE,"STEEL";#N/A,#N/A,TRUE,"Door"}</definedName>
    <definedName name="SAM_1_1_1" hidden="1">{#N/A,#N/A,TRUE,"Basic";#N/A,#N/A,TRUE,"EXT-TABLE";#N/A,#N/A,TRUE,"STEEL";#N/A,#N/A,TRUE,"INT-Table";#N/A,#N/A,TRUE,"STEEL";#N/A,#N/A,TRUE,"Door"}</definedName>
    <definedName name="SAM_1_1_2" hidden="1">{#N/A,#N/A,TRUE,"Basic";#N/A,#N/A,TRUE,"EXT-TABLE";#N/A,#N/A,TRUE,"STEEL";#N/A,#N/A,TRUE,"INT-Table";#N/A,#N/A,TRUE,"STEEL";#N/A,#N/A,TRUE,"Door"}</definedName>
    <definedName name="SAM_1_1_3" hidden="1">{#N/A,#N/A,TRUE,"Basic";#N/A,#N/A,TRUE,"EXT-TABLE";#N/A,#N/A,TRUE,"STEEL";#N/A,#N/A,TRUE,"INT-Table";#N/A,#N/A,TRUE,"STEEL";#N/A,#N/A,TRUE,"Door"}</definedName>
    <definedName name="SAM_1_1_4" hidden="1">{#N/A,#N/A,TRUE,"Basic";#N/A,#N/A,TRUE,"EXT-TABLE";#N/A,#N/A,TRUE,"STEEL";#N/A,#N/A,TRUE,"INT-Table";#N/A,#N/A,TRUE,"STEEL";#N/A,#N/A,TRUE,"Door"}</definedName>
    <definedName name="SAM_1_1_5" hidden="1">{#N/A,#N/A,TRUE,"Basic";#N/A,#N/A,TRUE,"EXT-TABLE";#N/A,#N/A,TRUE,"STEEL";#N/A,#N/A,TRUE,"INT-Table";#N/A,#N/A,TRUE,"STEEL";#N/A,#N/A,TRUE,"Door"}</definedName>
    <definedName name="SAM_1_2" hidden="1">{#N/A,#N/A,TRUE,"Basic";#N/A,#N/A,TRUE,"EXT-TABLE";#N/A,#N/A,TRUE,"STEEL";#N/A,#N/A,TRUE,"INT-Table";#N/A,#N/A,TRUE,"STEEL";#N/A,#N/A,TRUE,"Door"}</definedName>
    <definedName name="SAM_1_2_1" hidden="1">{#N/A,#N/A,TRUE,"Basic";#N/A,#N/A,TRUE,"EXT-TABLE";#N/A,#N/A,TRUE,"STEEL";#N/A,#N/A,TRUE,"INT-Table";#N/A,#N/A,TRUE,"STEEL";#N/A,#N/A,TRUE,"Door"}</definedName>
    <definedName name="SAM_1_2_2" hidden="1">{#N/A,#N/A,TRUE,"Basic";#N/A,#N/A,TRUE,"EXT-TABLE";#N/A,#N/A,TRUE,"STEEL";#N/A,#N/A,TRUE,"INT-Table";#N/A,#N/A,TRUE,"STEEL";#N/A,#N/A,TRUE,"Door"}</definedName>
    <definedName name="SAM_1_2_3" hidden="1">{#N/A,#N/A,TRUE,"Basic";#N/A,#N/A,TRUE,"EXT-TABLE";#N/A,#N/A,TRUE,"STEEL";#N/A,#N/A,TRUE,"INT-Table";#N/A,#N/A,TRUE,"STEEL";#N/A,#N/A,TRUE,"Door"}</definedName>
    <definedName name="SAM_1_2_4" hidden="1">{#N/A,#N/A,TRUE,"Basic";#N/A,#N/A,TRUE,"EXT-TABLE";#N/A,#N/A,TRUE,"STEEL";#N/A,#N/A,TRUE,"INT-Table";#N/A,#N/A,TRUE,"STEEL";#N/A,#N/A,TRUE,"Door"}</definedName>
    <definedName name="SAM_1_2_5" hidden="1">{#N/A,#N/A,TRUE,"Basic";#N/A,#N/A,TRUE,"EXT-TABLE";#N/A,#N/A,TRUE,"STEEL";#N/A,#N/A,TRUE,"INT-Table";#N/A,#N/A,TRUE,"STEEL";#N/A,#N/A,TRUE,"Door"}</definedName>
    <definedName name="SAM_1_3" hidden="1">{#N/A,#N/A,TRUE,"Basic";#N/A,#N/A,TRUE,"EXT-TABLE";#N/A,#N/A,TRUE,"STEEL";#N/A,#N/A,TRUE,"INT-Table";#N/A,#N/A,TRUE,"STEEL";#N/A,#N/A,TRUE,"Door"}</definedName>
    <definedName name="SAM_1_4" hidden="1">{#N/A,#N/A,TRUE,"Basic";#N/A,#N/A,TRUE,"EXT-TABLE";#N/A,#N/A,TRUE,"STEEL";#N/A,#N/A,TRUE,"INT-Table";#N/A,#N/A,TRUE,"STEEL";#N/A,#N/A,TRUE,"Door"}</definedName>
    <definedName name="SAM_1_5" hidden="1">{#N/A,#N/A,TRUE,"Basic";#N/A,#N/A,TRUE,"EXT-TABLE";#N/A,#N/A,TRUE,"STEEL";#N/A,#N/A,TRUE,"INT-Table";#N/A,#N/A,TRUE,"STEEL";#N/A,#N/A,TRUE,"Door"}</definedName>
    <definedName name="SAM_2" hidden="1">{#N/A,#N/A,TRUE,"Basic";#N/A,#N/A,TRUE,"EXT-TABLE";#N/A,#N/A,TRUE,"STEEL";#N/A,#N/A,TRUE,"INT-Table";#N/A,#N/A,TRUE,"STEEL";#N/A,#N/A,TRUE,"Door"}</definedName>
    <definedName name="SAM_2_1" hidden="1">{#N/A,#N/A,TRUE,"Basic";#N/A,#N/A,TRUE,"EXT-TABLE";#N/A,#N/A,TRUE,"STEEL";#N/A,#N/A,TRUE,"INT-Table";#N/A,#N/A,TRUE,"STEEL";#N/A,#N/A,TRUE,"Door"}</definedName>
    <definedName name="SAM_2_1_1" hidden="1">{#N/A,#N/A,TRUE,"Basic";#N/A,#N/A,TRUE,"EXT-TABLE";#N/A,#N/A,TRUE,"STEEL";#N/A,#N/A,TRUE,"INT-Table";#N/A,#N/A,TRUE,"STEEL";#N/A,#N/A,TRUE,"Door"}</definedName>
    <definedName name="SAM_2_1_2" hidden="1">{#N/A,#N/A,TRUE,"Basic";#N/A,#N/A,TRUE,"EXT-TABLE";#N/A,#N/A,TRUE,"STEEL";#N/A,#N/A,TRUE,"INT-Table";#N/A,#N/A,TRUE,"STEEL";#N/A,#N/A,TRUE,"Door"}</definedName>
    <definedName name="SAM_2_1_3" hidden="1">{#N/A,#N/A,TRUE,"Basic";#N/A,#N/A,TRUE,"EXT-TABLE";#N/A,#N/A,TRUE,"STEEL";#N/A,#N/A,TRUE,"INT-Table";#N/A,#N/A,TRUE,"STEEL";#N/A,#N/A,TRUE,"Door"}</definedName>
    <definedName name="SAM_2_1_4" hidden="1">{#N/A,#N/A,TRUE,"Basic";#N/A,#N/A,TRUE,"EXT-TABLE";#N/A,#N/A,TRUE,"STEEL";#N/A,#N/A,TRUE,"INT-Table";#N/A,#N/A,TRUE,"STEEL";#N/A,#N/A,TRUE,"Door"}</definedName>
    <definedName name="SAM_2_1_5" hidden="1">{#N/A,#N/A,TRUE,"Basic";#N/A,#N/A,TRUE,"EXT-TABLE";#N/A,#N/A,TRUE,"STEEL";#N/A,#N/A,TRUE,"INT-Table";#N/A,#N/A,TRUE,"STEEL";#N/A,#N/A,TRUE,"Door"}</definedName>
    <definedName name="SAM_2_2" hidden="1">{#N/A,#N/A,TRUE,"Basic";#N/A,#N/A,TRUE,"EXT-TABLE";#N/A,#N/A,TRUE,"STEEL";#N/A,#N/A,TRUE,"INT-Table";#N/A,#N/A,TRUE,"STEEL";#N/A,#N/A,TRUE,"Door"}</definedName>
    <definedName name="SAM_2_2_1" hidden="1">{#N/A,#N/A,TRUE,"Basic";#N/A,#N/A,TRUE,"EXT-TABLE";#N/A,#N/A,TRUE,"STEEL";#N/A,#N/A,TRUE,"INT-Table";#N/A,#N/A,TRUE,"STEEL";#N/A,#N/A,TRUE,"Door"}</definedName>
    <definedName name="SAM_2_2_2" hidden="1">{#N/A,#N/A,TRUE,"Basic";#N/A,#N/A,TRUE,"EXT-TABLE";#N/A,#N/A,TRUE,"STEEL";#N/A,#N/A,TRUE,"INT-Table";#N/A,#N/A,TRUE,"STEEL";#N/A,#N/A,TRUE,"Door"}</definedName>
    <definedName name="SAM_2_2_3" hidden="1">{#N/A,#N/A,TRUE,"Basic";#N/A,#N/A,TRUE,"EXT-TABLE";#N/A,#N/A,TRUE,"STEEL";#N/A,#N/A,TRUE,"INT-Table";#N/A,#N/A,TRUE,"STEEL";#N/A,#N/A,TRUE,"Door"}</definedName>
    <definedName name="SAM_2_2_4" hidden="1">{#N/A,#N/A,TRUE,"Basic";#N/A,#N/A,TRUE,"EXT-TABLE";#N/A,#N/A,TRUE,"STEEL";#N/A,#N/A,TRUE,"INT-Table";#N/A,#N/A,TRUE,"STEEL";#N/A,#N/A,TRUE,"Door"}</definedName>
    <definedName name="SAM_2_2_5" hidden="1">{#N/A,#N/A,TRUE,"Basic";#N/A,#N/A,TRUE,"EXT-TABLE";#N/A,#N/A,TRUE,"STEEL";#N/A,#N/A,TRUE,"INT-Table";#N/A,#N/A,TRUE,"STEEL";#N/A,#N/A,TRUE,"Door"}</definedName>
    <definedName name="SAM_2_3" hidden="1">{#N/A,#N/A,TRUE,"Basic";#N/A,#N/A,TRUE,"EXT-TABLE";#N/A,#N/A,TRUE,"STEEL";#N/A,#N/A,TRUE,"INT-Table";#N/A,#N/A,TRUE,"STEEL";#N/A,#N/A,TRUE,"Door"}</definedName>
    <definedName name="SAM_2_4" hidden="1">{#N/A,#N/A,TRUE,"Basic";#N/A,#N/A,TRUE,"EXT-TABLE";#N/A,#N/A,TRUE,"STEEL";#N/A,#N/A,TRUE,"INT-Table";#N/A,#N/A,TRUE,"STEEL";#N/A,#N/A,TRUE,"Door"}</definedName>
    <definedName name="SAM_2_5" hidden="1">{#N/A,#N/A,TRUE,"Basic";#N/A,#N/A,TRUE,"EXT-TABLE";#N/A,#N/A,TRUE,"STEEL";#N/A,#N/A,TRUE,"INT-Table";#N/A,#N/A,TRUE,"STEEL";#N/A,#N/A,TRUE,"Door"}</definedName>
    <definedName name="SAM_3" hidden="1">{#N/A,#N/A,TRUE,"Basic";#N/A,#N/A,TRUE,"EXT-TABLE";#N/A,#N/A,TRUE,"STEEL";#N/A,#N/A,TRUE,"INT-Table";#N/A,#N/A,TRUE,"STEEL";#N/A,#N/A,TRUE,"Door"}</definedName>
    <definedName name="SAM_3_1" hidden="1">{#N/A,#N/A,TRUE,"Basic";#N/A,#N/A,TRUE,"EXT-TABLE";#N/A,#N/A,TRUE,"STEEL";#N/A,#N/A,TRUE,"INT-Table";#N/A,#N/A,TRUE,"STEEL";#N/A,#N/A,TRUE,"Door"}</definedName>
    <definedName name="SAM_3_1_1" hidden="1">{#N/A,#N/A,TRUE,"Basic";#N/A,#N/A,TRUE,"EXT-TABLE";#N/A,#N/A,TRUE,"STEEL";#N/A,#N/A,TRUE,"INT-Table";#N/A,#N/A,TRUE,"STEEL";#N/A,#N/A,TRUE,"Door"}</definedName>
    <definedName name="SAM_3_1_2" hidden="1">{#N/A,#N/A,TRUE,"Basic";#N/A,#N/A,TRUE,"EXT-TABLE";#N/A,#N/A,TRUE,"STEEL";#N/A,#N/A,TRUE,"INT-Table";#N/A,#N/A,TRUE,"STEEL";#N/A,#N/A,TRUE,"Door"}</definedName>
    <definedName name="SAM_3_1_3" hidden="1">{#N/A,#N/A,TRUE,"Basic";#N/A,#N/A,TRUE,"EXT-TABLE";#N/A,#N/A,TRUE,"STEEL";#N/A,#N/A,TRUE,"INT-Table";#N/A,#N/A,TRUE,"STEEL";#N/A,#N/A,TRUE,"Door"}</definedName>
    <definedName name="SAM_3_1_4" hidden="1">{#N/A,#N/A,TRUE,"Basic";#N/A,#N/A,TRUE,"EXT-TABLE";#N/A,#N/A,TRUE,"STEEL";#N/A,#N/A,TRUE,"INT-Table";#N/A,#N/A,TRUE,"STEEL";#N/A,#N/A,TRUE,"Door"}</definedName>
    <definedName name="SAM_3_1_5" hidden="1">{#N/A,#N/A,TRUE,"Basic";#N/A,#N/A,TRUE,"EXT-TABLE";#N/A,#N/A,TRUE,"STEEL";#N/A,#N/A,TRUE,"INT-Table";#N/A,#N/A,TRUE,"STEEL";#N/A,#N/A,TRUE,"Door"}</definedName>
    <definedName name="SAM_3_2" hidden="1">{#N/A,#N/A,TRUE,"Basic";#N/A,#N/A,TRUE,"EXT-TABLE";#N/A,#N/A,TRUE,"STEEL";#N/A,#N/A,TRUE,"INT-Table";#N/A,#N/A,TRUE,"STEEL";#N/A,#N/A,TRUE,"Door"}</definedName>
    <definedName name="SAM_3_2_1" hidden="1">{#N/A,#N/A,TRUE,"Basic";#N/A,#N/A,TRUE,"EXT-TABLE";#N/A,#N/A,TRUE,"STEEL";#N/A,#N/A,TRUE,"INT-Table";#N/A,#N/A,TRUE,"STEEL";#N/A,#N/A,TRUE,"Door"}</definedName>
    <definedName name="SAM_3_2_2" hidden="1">{#N/A,#N/A,TRUE,"Basic";#N/A,#N/A,TRUE,"EXT-TABLE";#N/A,#N/A,TRUE,"STEEL";#N/A,#N/A,TRUE,"INT-Table";#N/A,#N/A,TRUE,"STEEL";#N/A,#N/A,TRUE,"Door"}</definedName>
    <definedName name="SAM_3_2_3" hidden="1">{#N/A,#N/A,TRUE,"Basic";#N/A,#N/A,TRUE,"EXT-TABLE";#N/A,#N/A,TRUE,"STEEL";#N/A,#N/A,TRUE,"INT-Table";#N/A,#N/A,TRUE,"STEEL";#N/A,#N/A,TRUE,"Door"}</definedName>
    <definedName name="SAM_3_2_4" hidden="1">{#N/A,#N/A,TRUE,"Basic";#N/A,#N/A,TRUE,"EXT-TABLE";#N/A,#N/A,TRUE,"STEEL";#N/A,#N/A,TRUE,"INT-Table";#N/A,#N/A,TRUE,"STEEL";#N/A,#N/A,TRUE,"Door"}</definedName>
    <definedName name="SAM_3_2_5" hidden="1">{#N/A,#N/A,TRUE,"Basic";#N/A,#N/A,TRUE,"EXT-TABLE";#N/A,#N/A,TRUE,"STEEL";#N/A,#N/A,TRUE,"INT-Table";#N/A,#N/A,TRUE,"STEEL";#N/A,#N/A,TRUE,"Door"}</definedName>
    <definedName name="SAM_3_3" hidden="1">{#N/A,#N/A,TRUE,"Basic";#N/A,#N/A,TRUE,"EXT-TABLE";#N/A,#N/A,TRUE,"STEEL";#N/A,#N/A,TRUE,"INT-Table";#N/A,#N/A,TRUE,"STEEL";#N/A,#N/A,TRUE,"Door"}</definedName>
    <definedName name="SAM_3_4" hidden="1">{#N/A,#N/A,TRUE,"Basic";#N/A,#N/A,TRUE,"EXT-TABLE";#N/A,#N/A,TRUE,"STEEL";#N/A,#N/A,TRUE,"INT-Table";#N/A,#N/A,TRUE,"STEEL";#N/A,#N/A,TRUE,"Door"}</definedName>
    <definedName name="SAM_3_5" hidden="1">{#N/A,#N/A,TRUE,"Basic";#N/A,#N/A,TRUE,"EXT-TABLE";#N/A,#N/A,TRUE,"STEEL";#N/A,#N/A,TRUE,"INT-Table";#N/A,#N/A,TRUE,"STEEL";#N/A,#N/A,TRUE,"Door"}</definedName>
    <definedName name="SAM_4" hidden="1">{#N/A,#N/A,TRUE,"Basic";#N/A,#N/A,TRUE,"EXT-TABLE";#N/A,#N/A,TRUE,"STEEL";#N/A,#N/A,TRUE,"INT-Table";#N/A,#N/A,TRUE,"STEEL";#N/A,#N/A,TRUE,"Door"}</definedName>
    <definedName name="SAM_4_1" hidden="1">{#N/A,#N/A,TRUE,"Basic";#N/A,#N/A,TRUE,"EXT-TABLE";#N/A,#N/A,TRUE,"STEEL";#N/A,#N/A,TRUE,"INT-Table";#N/A,#N/A,TRUE,"STEEL";#N/A,#N/A,TRUE,"Door"}</definedName>
    <definedName name="SAM_4_1_1" hidden="1">{#N/A,#N/A,TRUE,"Basic";#N/A,#N/A,TRUE,"EXT-TABLE";#N/A,#N/A,TRUE,"STEEL";#N/A,#N/A,TRUE,"INT-Table";#N/A,#N/A,TRUE,"STEEL";#N/A,#N/A,TRUE,"Door"}</definedName>
    <definedName name="SAM_4_1_2" hidden="1">{#N/A,#N/A,TRUE,"Basic";#N/A,#N/A,TRUE,"EXT-TABLE";#N/A,#N/A,TRUE,"STEEL";#N/A,#N/A,TRUE,"INT-Table";#N/A,#N/A,TRUE,"STEEL";#N/A,#N/A,TRUE,"Door"}</definedName>
    <definedName name="SAM_4_1_3" hidden="1">{#N/A,#N/A,TRUE,"Basic";#N/A,#N/A,TRUE,"EXT-TABLE";#N/A,#N/A,TRUE,"STEEL";#N/A,#N/A,TRUE,"INT-Table";#N/A,#N/A,TRUE,"STEEL";#N/A,#N/A,TRUE,"Door"}</definedName>
    <definedName name="SAM_4_1_4" hidden="1">{#N/A,#N/A,TRUE,"Basic";#N/A,#N/A,TRUE,"EXT-TABLE";#N/A,#N/A,TRUE,"STEEL";#N/A,#N/A,TRUE,"INT-Table";#N/A,#N/A,TRUE,"STEEL";#N/A,#N/A,TRUE,"Door"}</definedName>
    <definedName name="SAM_4_1_5" hidden="1">{#N/A,#N/A,TRUE,"Basic";#N/A,#N/A,TRUE,"EXT-TABLE";#N/A,#N/A,TRUE,"STEEL";#N/A,#N/A,TRUE,"INT-Table";#N/A,#N/A,TRUE,"STEEL";#N/A,#N/A,TRUE,"Door"}</definedName>
    <definedName name="SAM_4_2" hidden="1">{#N/A,#N/A,TRUE,"Basic";#N/A,#N/A,TRUE,"EXT-TABLE";#N/A,#N/A,TRUE,"STEEL";#N/A,#N/A,TRUE,"INT-Table";#N/A,#N/A,TRUE,"STEEL";#N/A,#N/A,TRUE,"Door"}</definedName>
    <definedName name="SAM_4_2_1" hidden="1">{#N/A,#N/A,TRUE,"Basic";#N/A,#N/A,TRUE,"EXT-TABLE";#N/A,#N/A,TRUE,"STEEL";#N/A,#N/A,TRUE,"INT-Table";#N/A,#N/A,TRUE,"STEEL";#N/A,#N/A,TRUE,"Door"}</definedName>
    <definedName name="SAM_4_2_2" hidden="1">{#N/A,#N/A,TRUE,"Basic";#N/A,#N/A,TRUE,"EXT-TABLE";#N/A,#N/A,TRUE,"STEEL";#N/A,#N/A,TRUE,"INT-Table";#N/A,#N/A,TRUE,"STEEL";#N/A,#N/A,TRUE,"Door"}</definedName>
    <definedName name="SAM_4_2_3" hidden="1">{#N/A,#N/A,TRUE,"Basic";#N/A,#N/A,TRUE,"EXT-TABLE";#N/A,#N/A,TRUE,"STEEL";#N/A,#N/A,TRUE,"INT-Table";#N/A,#N/A,TRUE,"STEEL";#N/A,#N/A,TRUE,"Door"}</definedName>
    <definedName name="SAM_4_2_4" hidden="1">{#N/A,#N/A,TRUE,"Basic";#N/A,#N/A,TRUE,"EXT-TABLE";#N/A,#N/A,TRUE,"STEEL";#N/A,#N/A,TRUE,"INT-Table";#N/A,#N/A,TRUE,"STEEL";#N/A,#N/A,TRUE,"Door"}</definedName>
    <definedName name="SAM_4_2_5" hidden="1">{#N/A,#N/A,TRUE,"Basic";#N/A,#N/A,TRUE,"EXT-TABLE";#N/A,#N/A,TRUE,"STEEL";#N/A,#N/A,TRUE,"INT-Table";#N/A,#N/A,TRUE,"STEEL";#N/A,#N/A,TRUE,"Door"}</definedName>
    <definedName name="SAM_4_3" hidden="1">{#N/A,#N/A,TRUE,"Basic";#N/A,#N/A,TRUE,"EXT-TABLE";#N/A,#N/A,TRUE,"STEEL";#N/A,#N/A,TRUE,"INT-Table";#N/A,#N/A,TRUE,"STEEL";#N/A,#N/A,TRUE,"Door"}</definedName>
    <definedName name="SAM_4_4" hidden="1">{#N/A,#N/A,TRUE,"Basic";#N/A,#N/A,TRUE,"EXT-TABLE";#N/A,#N/A,TRUE,"STEEL";#N/A,#N/A,TRUE,"INT-Table";#N/A,#N/A,TRUE,"STEEL";#N/A,#N/A,TRUE,"Door"}</definedName>
    <definedName name="SAM_4_5" hidden="1">{#N/A,#N/A,TRUE,"Basic";#N/A,#N/A,TRUE,"EXT-TABLE";#N/A,#N/A,TRUE,"STEEL";#N/A,#N/A,TRUE,"INT-Table";#N/A,#N/A,TRUE,"STEEL";#N/A,#N/A,TRUE,"Door"}</definedName>
    <definedName name="SAM_5" hidden="1">{#N/A,#N/A,TRUE,"Basic";#N/A,#N/A,TRUE,"EXT-TABLE";#N/A,#N/A,TRUE,"STEEL";#N/A,#N/A,TRUE,"INT-Table";#N/A,#N/A,TRUE,"STEEL";#N/A,#N/A,TRUE,"Door"}</definedName>
    <definedName name="SAM_5_1" hidden="1">{#N/A,#N/A,TRUE,"Basic";#N/A,#N/A,TRUE,"EXT-TABLE";#N/A,#N/A,TRUE,"STEEL";#N/A,#N/A,TRUE,"INT-Table";#N/A,#N/A,TRUE,"STEEL";#N/A,#N/A,TRUE,"Door"}</definedName>
    <definedName name="SAM_5_1_1" hidden="1">{#N/A,#N/A,TRUE,"Basic";#N/A,#N/A,TRUE,"EXT-TABLE";#N/A,#N/A,TRUE,"STEEL";#N/A,#N/A,TRUE,"INT-Table";#N/A,#N/A,TRUE,"STEEL";#N/A,#N/A,TRUE,"Door"}</definedName>
    <definedName name="SAM_5_1_2" hidden="1">{#N/A,#N/A,TRUE,"Basic";#N/A,#N/A,TRUE,"EXT-TABLE";#N/A,#N/A,TRUE,"STEEL";#N/A,#N/A,TRUE,"INT-Table";#N/A,#N/A,TRUE,"STEEL";#N/A,#N/A,TRUE,"Door"}</definedName>
    <definedName name="SAM_5_1_3" hidden="1">{#N/A,#N/A,TRUE,"Basic";#N/A,#N/A,TRUE,"EXT-TABLE";#N/A,#N/A,TRUE,"STEEL";#N/A,#N/A,TRUE,"INT-Table";#N/A,#N/A,TRUE,"STEEL";#N/A,#N/A,TRUE,"Door"}</definedName>
    <definedName name="SAM_5_1_4" hidden="1">{#N/A,#N/A,TRUE,"Basic";#N/A,#N/A,TRUE,"EXT-TABLE";#N/A,#N/A,TRUE,"STEEL";#N/A,#N/A,TRUE,"INT-Table";#N/A,#N/A,TRUE,"STEEL";#N/A,#N/A,TRUE,"Door"}</definedName>
    <definedName name="SAM_5_1_5" hidden="1">{#N/A,#N/A,TRUE,"Basic";#N/A,#N/A,TRUE,"EXT-TABLE";#N/A,#N/A,TRUE,"STEEL";#N/A,#N/A,TRUE,"INT-Table";#N/A,#N/A,TRUE,"STEEL";#N/A,#N/A,TRUE,"Door"}</definedName>
    <definedName name="SAM_5_2" hidden="1">{#N/A,#N/A,TRUE,"Basic";#N/A,#N/A,TRUE,"EXT-TABLE";#N/A,#N/A,TRUE,"STEEL";#N/A,#N/A,TRUE,"INT-Table";#N/A,#N/A,TRUE,"STEEL";#N/A,#N/A,TRUE,"Door"}</definedName>
    <definedName name="SAM_5_2_1" hidden="1">{#N/A,#N/A,TRUE,"Basic";#N/A,#N/A,TRUE,"EXT-TABLE";#N/A,#N/A,TRUE,"STEEL";#N/A,#N/A,TRUE,"INT-Table";#N/A,#N/A,TRUE,"STEEL";#N/A,#N/A,TRUE,"Door"}</definedName>
    <definedName name="SAM_5_2_2" hidden="1">{#N/A,#N/A,TRUE,"Basic";#N/A,#N/A,TRUE,"EXT-TABLE";#N/A,#N/A,TRUE,"STEEL";#N/A,#N/A,TRUE,"INT-Table";#N/A,#N/A,TRUE,"STEEL";#N/A,#N/A,TRUE,"Door"}</definedName>
    <definedName name="SAM_5_2_3" hidden="1">{#N/A,#N/A,TRUE,"Basic";#N/A,#N/A,TRUE,"EXT-TABLE";#N/A,#N/A,TRUE,"STEEL";#N/A,#N/A,TRUE,"INT-Table";#N/A,#N/A,TRUE,"STEEL";#N/A,#N/A,TRUE,"Door"}</definedName>
    <definedName name="SAM_5_2_4" hidden="1">{#N/A,#N/A,TRUE,"Basic";#N/A,#N/A,TRUE,"EXT-TABLE";#N/A,#N/A,TRUE,"STEEL";#N/A,#N/A,TRUE,"INT-Table";#N/A,#N/A,TRUE,"STEEL";#N/A,#N/A,TRUE,"Door"}</definedName>
    <definedName name="SAM_5_2_5" hidden="1">{#N/A,#N/A,TRUE,"Basic";#N/A,#N/A,TRUE,"EXT-TABLE";#N/A,#N/A,TRUE,"STEEL";#N/A,#N/A,TRUE,"INT-Table";#N/A,#N/A,TRUE,"STEEL";#N/A,#N/A,TRUE,"Door"}</definedName>
    <definedName name="SAM_5_3" hidden="1">{#N/A,#N/A,TRUE,"Basic";#N/A,#N/A,TRUE,"EXT-TABLE";#N/A,#N/A,TRUE,"STEEL";#N/A,#N/A,TRUE,"INT-Table";#N/A,#N/A,TRUE,"STEEL";#N/A,#N/A,TRUE,"Door"}</definedName>
    <definedName name="SAM_5_4" hidden="1">{#N/A,#N/A,TRUE,"Basic";#N/A,#N/A,TRUE,"EXT-TABLE";#N/A,#N/A,TRUE,"STEEL";#N/A,#N/A,TRUE,"INT-Table";#N/A,#N/A,TRUE,"STEEL";#N/A,#N/A,TRUE,"Door"}</definedName>
    <definedName name="SAM_5_5" hidden="1">{#N/A,#N/A,TRUE,"Basic";#N/A,#N/A,TRUE,"EXT-TABLE";#N/A,#N/A,TRUE,"STEEL";#N/A,#N/A,TRUE,"INT-Table";#N/A,#N/A,TRUE,"STEEL";#N/A,#N/A,TRUE,"Door"}</definedName>
    <definedName name="SDCFG\" hidden="1">{#N/A,#N/A,FALSE,"운반시간"}</definedName>
    <definedName name="SDDFD" hidden="1">{#N/A,#N/A,FALSE,"배수1"}</definedName>
    <definedName name="SDF" hidden="1">{#N/A,#N/A,FALSE,"혼합골재"}</definedName>
    <definedName name="sdfdf">{"'장비'!$A$3:$M$12"}</definedName>
    <definedName name="sdfdf_1">{"'장비'!$A$3:$M$12"}</definedName>
    <definedName name="sdfdf_2">{"'장비'!$A$3:$M$12"}</definedName>
    <definedName name="sdfdf_3">{"'장비'!$A$3:$M$12"}</definedName>
    <definedName name="sdfdf_4">{"'장비'!$A$3:$M$12"}</definedName>
    <definedName name="sdfdf_5">{"'장비'!$A$3:$M$12"}</definedName>
    <definedName name="SDFDFD" hidden="1">{#N/A,#N/A,FALSE,"운반시간"}</definedName>
    <definedName name="sdfdsfsx" hidden="1">{#N/A,#N/A,FALSE,"CCTV"}</definedName>
    <definedName name="sdfdsfsx_1" hidden="1">{#N/A,#N/A,FALSE,"CCTV"}</definedName>
    <definedName name="sdfdsfsx_2" hidden="1">{#N/A,#N/A,FALSE,"CCTV"}</definedName>
    <definedName name="sdfdsfsx_3" hidden="1">{#N/A,#N/A,FALSE,"CCTV"}</definedName>
    <definedName name="sdfdsfsx_4" hidden="1">{#N/A,#N/A,FALSE,"CCTV"}</definedName>
    <definedName name="sdfdsfsx_5" hidden="1">{#N/A,#N/A,FALSE,"CCTV"}</definedName>
    <definedName name="sdg" hidden="1">#REF!</definedName>
    <definedName name="sdn" hidden="1">{#N/A,#N/A,FALSE,"양식(을)"}</definedName>
    <definedName name="sdsdddd" hidden="1">{#N/A,#N/A,FALSE,"토공2"}</definedName>
    <definedName name="SEQU">#N/A</definedName>
    <definedName name="SEXP">#N/A</definedName>
    <definedName name="SFD">[0]!SFD</definedName>
    <definedName name="sfggf" hidden="1">{#N/A,#N/A,FALSE,"배수1"}</definedName>
    <definedName name="SHELTER" hidden="1">{#N/A,#N/A,TRUE,"Basic";#N/A,#N/A,TRUE,"EXT-TABLE";#N/A,#N/A,TRUE,"STEEL";#N/A,#N/A,TRUE,"INT-Table";#N/A,#N/A,TRUE,"STEEL";#N/A,#N/A,TRUE,"Door"}</definedName>
    <definedName name="SHELTER_1" hidden="1">{#N/A,#N/A,TRUE,"Basic";#N/A,#N/A,TRUE,"EXT-TABLE";#N/A,#N/A,TRUE,"STEEL";#N/A,#N/A,TRUE,"INT-Table";#N/A,#N/A,TRUE,"STEEL";#N/A,#N/A,TRUE,"Door"}</definedName>
    <definedName name="SHELTER_1_1" hidden="1">{#N/A,#N/A,TRUE,"Basic";#N/A,#N/A,TRUE,"EXT-TABLE";#N/A,#N/A,TRUE,"STEEL";#N/A,#N/A,TRUE,"INT-Table";#N/A,#N/A,TRUE,"STEEL";#N/A,#N/A,TRUE,"Door"}</definedName>
    <definedName name="SHELTER_1_1_1" hidden="1">{#N/A,#N/A,TRUE,"Basic";#N/A,#N/A,TRUE,"EXT-TABLE";#N/A,#N/A,TRUE,"STEEL";#N/A,#N/A,TRUE,"INT-Table";#N/A,#N/A,TRUE,"STEEL";#N/A,#N/A,TRUE,"Door"}</definedName>
    <definedName name="SHELTER_1_1_2" hidden="1">{#N/A,#N/A,TRUE,"Basic";#N/A,#N/A,TRUE,"EXT-TABLE";#N/A,#N/A,TRUE,"STEEL";#N/A,#N/A,TRUE,"INT-Table";#N/A,#N/A,TRUE,"STEEL";#N/A,#N/A,TRUE,"Door"}</definedName>
    <definedName name="SHELTER_1_1_3" hidden="1">{#N/A,#N/A,TRUE,"Basic";#N/A,#N/A,TRUE,"EXT-TABLE";#N/A,#N/A,TRUE,"STEEL";#N/A,#N/A,TRUE,"INT-Table";#N/A,#N/A,TRUE,"STEEL";#N/A,#N/A,TRUE,"Door"}</definedName>
    <definedName name="SHELTER_1_1_4" hidden="1">{#N/A,#N/A,TRUE,"Basic";#N/A,#N/A,TRUE,"EXT-TABLE";#N/A,#N/A,TRUE,"STEEL";#N/A,#N/A,TRUE,"INT-Table";#N/A,#N/A,TRUE,"STEEL";#N/A,#N/A,TRUE,"Door"}</definedName>
    <definedName name="SHELTER_1_1_5" hidden="1">{#N/A,#N/A,TRUE,"Basic";#N/A,#N/A,TRUE,"EXT-TABLE";#N/A,#N/A,TRUE,"STEEL";#N/A,#N/A,TRUE,"INT-Table";#N/A,#N/A,TRUE,"STEEL";#N/A,#N/A,TRUE,"Door"}</definedName>
    <definedName name="SHELTER_1_2" hidden="1">{#N/A,#N/A,TRUE,"Basic";#N/A,#N/A,TRUE,"EXT-TABLE";#N/A,#N/A,TRUE,"STEEL";#N/A,#N/A,TRUE,"INT-Table";#N/A,#N/A,TRUE,"STEEL";#N/A,#N/A,TRUE,"Door"}</definedName>
    <definedName name="SHELTER_1_2_1" hidden="1">{#N/A,#N/A,TRUE,"Basic";#N/A,#N/A,TRUE,"EXT-TABLE";#N/A,#N/A,TRUE,"STEEL";#N/A,#N/A,TRUE,"INT-Table";#N/A,#N/A,TRUE,"STEEL";#N/A,#N/A,TRUE,"Door"}</definedName>
    <definedName name="SHELTER_1_2_2" hidden="1">{#N/A,#N/A,TRUE,"Basic";#N/A,#N/A,TRUE,"EXT-TABLE";#N/A,#N/A,TRUE,"STEEL";#N/A,#N/A,TRUE,"INT-Table";#N/A,#N/A,TRUE,"STEEL";#N/A,#N/A,TRUE,"Door"}</definedName>
    <definedName name="SHELTER_1_2_3" hidden="1">{#N/A,#N/A,TRUE,"Basic";#N/A,#N/A,TRUE,"EXT-TABLE";#N/A,#N/A,TRUE,"STEEL";#N/A,#N/A,TRUE,"INT-Table";#N/A,#N/A,TRUE,"STEEL";#N/A,#N/A,TRUE,"Door"}</definedName>
    <definedName name="SHELTER_1_2_4" hidden="1">{#N/A,#N/A,TRUE,"Basic";#N/A,#N/A,TRUE,"EXT-TABLE";#N/A,#N/A,TRUE,"STEEL";#N/A,#N/A,TRUE,"INT-Table";#N/A,#N/A,TRUE,"STEEL";#N/A,#N/A,TRUE,"Door"}</definedName>
    <definedName name="SHELTER_1_2_5" hidden="1">{#N/A,#N/A,TRUE,"Basic";#N/A,#N/A,TRUE,"EXT-TABLE";#N/A,#N/A,TRUE,"STEEL";#N/A,#N/A,TRUE,"INT-Table";#N/A,#N/A,TRUE,"STEEL";#N/A,#N/A,TRUE,"Door"}</definedName>
    <definedName name="SHELTER_1_3" hidden="1">{#N/A,#N/A,TRUE,"Basic";#N/A,#N/A,TRUE,"EXT-TABLE";#N/A,#N/A,TRUE,"STEEL";#N/A,#N/A,TRUE,"INT-Table";#N/A,#N/A,TRUE,"STEEL";#N/A,#N/A,TRUE,"Door"}</definedName>
    <definedName name="SHELTER_1_4" hidden="1">{#N/A,#N/A,TRUE,"Basic";#N/A,#N/A,TRUE,"EXT-TABLE";#N/A,#N/A,TRUE,"STEEL";#N/A,#N/A,TRUE,"INT-Table";#N/A,#N/A,TRUE,"STEEL";#N/A,#N/A,TRUE,"Door"}</definedName>
    <definedName name="SHELTER_1_5" hidden="1">{#N/A,#N/A,TRUE,"Basic";#N/A,#N/A,TRUE,"EXT-TABLE";#N/A,#N/A,TRUE,"STEEL";#N/A,#N/A,TRUE,"INT-Table";#N/A,#N/A,TRUE,"STEEL";#N/A,#N/A,TRUE,"Door"}</definedName>
    <definedName name="SHELTER_2" hidden="1">{#N/A,#N/A,TRUE,"Basic";#N/A,#N/A,TRUE,"EXT-TABLE";#N/A,#N/A,TRUE,"STEEL";#N/A,#N/A,TRUE,"INT-Table";#N/A,#N/A,TRUE,"STEEL";#N/A,#N/A,TRUE,"Door"}</definedName>
    <definedName name="SHELTER_2_1" hidden="1">{#N/A,#N/A,TRUE,"Basic";#N/A,#N/A,TRUE,"EXT-TABLE";#N/A,#N/A,TRUE,"STEEL";#N/A,#N/A,TRUE,"INT-Table";#N/A,#N/A,TRUE,"STEEL";#N/A,#N/A,TRUE,"Door"}</definedName>
    <definedName name="SHELTER_2_1_1" hidden="1">{#N/A,#N/A,TRUE,"Basic";#N/A,#N/A,TRUE,"EXT-TABLE";#N/A,#N/A,TRUE,"STEEL";#N/A,#N/A,TRUE,"INT-Table";#N/A,#N/A,TRUE,"STEEL";#N/A,#N/A,TRUE,"Door"}</definedName>
    <definedName name="SHELTER_2_1_2" hidden="1">{#N/A,#N/A,TRUE,"Basic";#N/A,#N/A,TRUE,"EXT-TABLE";#N/A,#N/A,TRUE,"STEEL";#N/A,#N/A,TRUE,"INT-Table";#N/A,#N/A,TRUE,"STEEL";#N/A,#N/A,TRUE,"Door"}</definedName>
    <definedName name="SHELTER_2_1_3" hidden="1">{#N/A,#N/A,TRUE,"Basic";#N/A,#N/A,TRUE,"EXT-TABLE";#N/A,#N/A,TRUE,"STEEL";#N/A,#N/A,TRUE,"INT-Table";#N/A,#N/A,TRUE,"STEEL";#N/A,#N/A,TRUE,"Door"}</definedName>
    <definedName name="SHELTER_2_1_4" hidden="1">{#N/A,#N/A,TRUE,"Basic";#N/A,#N/A,TRUE,"EXT-TABLE";#N/A,#N/A,TRUE,"STEEL";#N/A,#N/A,TRUE,"INT-Table";#N/A,#N/A,TRUE,"STEEL";#N/A,#N/A,TRUE,"Door"}</definedName>
    <definedName name="SHELTER_2_1_5" hidden="1">{#N/A,#N/A,TRUE,"Basic";#N/A,#N/A,TRUE,"EXT-TABLE";#N/A,#N/A,TRUE,"STEEL";#N/A,#N/A,TRUE,"INT-Table";#N/A,#N/A,TRUE,"STEEL";#N/A,#N/A,TRUE,"Door"}</definedName>
    <definedName name="SHELTER_2_2" hidden="1">{#N/A,#N/A,TRUE,"Basic";#N/A,#N/A,TRUE,"EXT-TABLE";#N/A,#N/A,TRUE,"STEEL";#N/A,#N/A,TRUE,"INT-Table";#N/A,#N/A,TRUE,"STEEL";#N/A,#N/A,TRUE,"Door"}</definedName>
    <definedName name="SHELTER_2_2_1" hidden="1">{#N/A,#N/A,TRUE,"Basic";#N/A,#N/A,TRUE,"EXT-TABLE";#N/A,#N/A,TRUE,"STEEL";#N/A,#N/A,TRUE,"INT-Table";#N/A,#N/A,TRUE,"STEEL";#N/A,#N/A,TRUE,"Door"}</definedName>
    <definedName name="SHELTER_2_2_2" hidden="1">{#N/A,#N/A,TRUE,"Basic";#N/A,#N/A,TRUE,"EXT-TABLE";#N/A,#N/A,TRUE,"STEEL";#N/A,#N/A,TRUE,"INT-Table";#N/A,#N/A,TRUE,"STEEL";#N/A,#N/A,TRUE,"Door"}</definedName>
    <definedName name="SHELTER_2_2_3" hidden="1">{#N/A,#N/A,TRUE,"Basic";#N/A,#N/A,TRUE,"EXT-TABLE";#N/A,#N/A,TRUE,"STEEL";#N/A,#N/A,TRUE,"INT-Table";#N/A,#N/A,TRUE,"STEEL";#N/A,#N/A,TRUE,"Door"}</definedName>
    <definedName name="SHELTER_2_2_4" hidden="1">{#N/A,#N/A,TRUE,"Basic";#N/A,#N/A,TRUE,"EXT-TABLE";#N/A,#N/A,TRUE,"STEEL";#N/A,#N/A,TRUE,"INT-Table";#N/A,#N/A,TRUE,"STEEL";#N/A,#N/A,TRUE,"Door"}</definedName>
    <definedName name="SHELTER_2_2_5" hidden="1">{#N/A,#N/A,TRUE,"Basic";#N/A,#N/A,TRUE,"EXT-TABLE";#N/A,#N/A,TRUE,"STEEL";#N/A,#N/A,TRUE,"INT-Table";#N/A,#N/A,TRUE,"STEEL";#N/A,#N/A,TRUE,"Door"}</definedName>
    <definedName name="SHELTER_2_3" hidden="1">{#N/A,#N/A,TRUE,"Basic";#N/A,#N/A,TRUE,"EXT-TABLE";#N/A,#N/A,TRUE,"STEEL";#N/A,#N/A,TRUE,"INT-Table";#N/A,#N/A,TRUE,"STEEL";#N/A,#N/A,TRUE,"Door"}</definedName>
    <definedName name="SHELTER_2_4" hidden="1">{#N/A,#N/A,TRUE,"Basic";#N/A,#N/A,TRUE,"EXT-TABLE";#N/A,#N/A,TRUE,"STEEL";#N/A,#N/A,TRUE,"INT-Table";#N/A,#N/A,TRUE,"STEEL";#N/A,#N/A,TRUE,"Door"}</definedName>
    <definedName name="SHELTER_2_5" hidden="1">{#N/A,#N/A,TRUE,"Basic";#N/A,#N/A,TRUE,"EXT-TABLE";#N/A,#N/A,TRUE,"STEEL";#N/A,#N/A,TRUE,"INT-Table";#N/A,#N/A,TRUE,"STEEL";#N/A,#N/A,TRUE,"Door"}</definedName>
    <definedName name="SHELTER_3" hidden="1">{#N/A,#N/A,TRUE,"Basic";#N/A,#N/A,TRUE,"EXT-TABLE";#N/A,#N/A,TRUE,"STEEL";#N/A,#N/A,TRUE,"INT-Table";#N/A,#N/A,TRUE,"STEEL";#N/A,#N/A,TRUE,"Door"}</definedName>
    <definedName name="SHELTER_3_1" hidden="1">{#N/A,#N/A,TRUE,"Basic";#N/A,#N/A,TRUE,"EXT-TABLE";#N/A,#N/A,TRUE,"STEEL";#N/A,#N/A,TRUE,"INT-Table";#N/A,#N/A,TRUE,"STEEL";#N/A,#N/A,TRUE,"Door"}</definedName>
    <definedName name="SHELTER_3_1_1" hidden="1">{#N/A,#N/A,TRUE,"Basic";#N/A,#N/A,TRUE,"EXT-TABLE";#N/A,#N/A,TRUE,"STEEL";#N/A,#N/A,TRUE,"INT-Table";#N/A,#N/A,TRUE,"STEEL";#N/A,#N/A,TRUE,"Door"}</definedName>
    <definedName name="SHELTER_3_1_2" hidden="1">{#N/A,#N/A,TRUE,"Basic";#N/A,#N/A,TRUE,"EXT-TABLE";#N/A,#N/A,TRUE,"STEEL";#N/A,#N/A,TRUE,"INT-Table";#N/A,#N/A,TRUE,"STEEL";#N/A,#N/A,TRUE,"Door"}</definedName>
    <definedName name="SHELTER_3_1_3" hidden="1">{#N/A,#N/A,TRUE,"Basic";#N/A,#N/A,TRUE,"EXT-TABLE";#N/A,#N/A,TRUE,"STEEL";#N/A,#N/A,TRUE,"INT-Table";#N/A,#N/A,TRUE,"STEEL";#N/A,#N/A,TRUE,"Door"}</definedName>
    <definedName name="SHELTER_3_1_4" hidden="1">{#N/A,#N/A,TRUE,"Basic";#N/A,#N/A,TRUE,"EXT-TABLE";#N/A,#N/A,TRUE,"STEEL";#N/A,#N/A,TRUE,"INT-Table";#N/A,#N/A,TRUE,"STEEL";#N/A,#N/A,TRUE,"Door"}</definedName>
    <definedName name="SHELTER_3_1_5" hidden="1">{#N/A,#N/A,TRUE,"Basic";#N/A,#N/A,TRUE,"EXT-TABLE";#N/A,#N/A,TRUE,"STEEL";#N/A,#N/A,TRUE,"INT-Table";#N/A,#N/A,TRUE,"STEEL";#N/A,#N/A,TRUE,"Door"}</definedName>
    <definedName name="SHELTER_3_2" hidden="1">{#N/A,#N/A,TRUE,"Basic";#N/A,#N/A,TRUE,"EXT-TABLE";#N/A,#N/A,TRUE,"STEEL";#N/A,#N/A,TRUE,"INT-Table";#N/A,#N/A,TRUE,"STEEL";#N/A,#N/A,TRUE,"Door"}</definedName>
    <definedName name="SHELTER_3_2_1" hidden="1">{#N/A,#N/A,TRUE,"Basic";#N/A,#N/A,TRUE,"EXT-TABLE";#N/A,#N/A,TRUE,"STEEL";#N/A,#N/A,TRUE,"INT-Table";#N/A,#N/A,TRUE,"STEEL";#N/A,#N/A,TRUE,"Door"}</definedName>
    <definedName name="SHELTER_3_2_2" hidden="1">{#N/A,#N/A,TRUE,"Basic";#N/A,#N/A,TRUE,"EXT-TABLE";#N/A,#N/A,TRUE,"STEEL";#N/A,#N/A,TRUE,"INT-Table";#N/A,#N/A,TRUE,"STEEL";#N/A,#N/A,TRUE,"Door"}</definedName>
    <definedName name="SHELTER_3_2_3" hidden="1">{#N/A,#N/A,TRUE,"Basic";#N/A,#N/A,TRUE,"EXT-TABLE";#N/A,#N/A,TRUE,"STEEL";#N/A,#N/A,TRUE,"INT-Table";#N/A,#N/A,TRUE,"STEEL";#N/A,#N/A,TRUE,"Door"}</definedName>
    <definedName name="SHELTER_3_2_4" hidden="1">{#N/A,#N/A,TRUE,"Basic";#N/A,#N/A,TRUE,"EXT-TABLE";#N/A,#N/A,TRUE,"STEEL";#N/A,#N/A,TRUE,"INT-Table";#N/A,#N/A,TRUE,"STEEL";#N/A,#N/A,TRUE,"Door"}</definedName>
    <definedName name="SHELTER_3_2_5" hidden="1">{#N/A,#N/A,TRUE,"Basic";#N/A,#N/A,TRUE,"EXT-TABLE";#N/A,#N/A,TRUE,"STEEL";#N/A,#N/A,TRUE,"INT-Table";#N/A,#N/A,TRUE,"STEEL";#N/A,#N/A,TRUE,"Door"}</definedName>
    <definedName name="SHELTER_3_3" hidden="1">{#N/A,#N/A,TRUE,"Basic";#N/A,#N/A,TRUE,"EXT-TABLE";#N/A,#N/A,TRUE,"STEEL";#N/A,#N/A,TRUE,"INT-Table";#N/A,#N/A,TRUE,"STEEL";#N/A,#N/A,TRUE,"Door"}</definedName>
    <definedName name="SHELTER_3_4" hidden="1">{#N/A,#N/A,TRUE,"Basic";#N/A,#N/A,TRUE,"EXT-TABLE";#N/A,#N/A,TRUE,"STEEL";#N/A,#N/A,TRUE,"INT-Table";#N/A,#N/A,TRUE,"STEEL";#N/A,#N/A,TRUE,"Door"}</definedName>
    <definedName name="SHELTER_3_5" hidden="1">{#N/A,#N/A,TRUE,"Basic";#N/A,#N/A,TRUE,"EXT-TABLE";#N/A,#N/A,TRUE,"STEEL";#N/A,#N/A,TRUE,"INT-Table";#N/A,#N/A,TRUE,"STEEL";#N/A,#N/A,TRUE,"Door"}</definedName>
    <definedName name="SHELTER_4" hidden="1">{#N/A,#N/A,TRUE,"Basic";#N/A,#N/A,TRUE,"EXT-TABLE";#N/A,#N/A,TRUE,"STEEL";#N/A,#N/A,TRUE,"INT-Table";#N/A,#N/A,TRUE,"STEEL";#N/A,#N/A,TRUE,"Door"}</definedName>
    <definedName name="SHELTER_4_1" hidden="1">{#N/A,#N/A,TRUE,"Basic";#N/A,#N/A,TRUE,"EXT-TABLE";#N/A,#N/A,TRUE,"STEEL";#N/A,#N/A,TRUE,"INT-Table";#N/A,#N/A,TRUE,"STEEL";#N/A,#N/A,TRUE,"Door"}</definedName>
    <definedName name="SHELTER_4_1_1" hidden="1">{#N/A,#N/A,TRUE,"Basic";#N/A,#N/A,TRUE,"EXT-TABLE";#N/A,#N/A,TRUE,"STEEL";#N/A,#N/A,TRUE,"INT-Table";#N/A,#N/A,TRUE,"STEEL";#N/A,#N/A,TRUE,"Door"}</definedName>
    <definedName name="SHELTER_4_1_2" hidden="1">{#N/A,#N/A,TRUE,"Basic";#N/A,#N/A,TRUE,"EXT-TABLE";#N/A,#N/A,TRUE,"STEEL";#N/A,#N/A,TRUE,"INT-Table";#N/A,#N/A,TRUE,"STEEL";#N/A,#N/A,TRUE,"Door"}</definedName>
    <definedName name="SHELTER_4_1_3" hidden="1">{#N/A,#N/A,TRUE,"Basic";#N/A,#N/A,TRUE,"EXT-TABLE";#N/A,#N/A,TRUE,"STEEL";#N/A,#N/A,TRUE,"INT-Table";#N/A,#N/A,TRUE,"STEEL";#N/A,#N/A,TRUE,"Door"}</definedName>
    <definedName name="SHELTER_4_1_4" hidden="1">{#N/A,#N/A,TRUE,"Basic";#N/A,#N/A,TRUE,"EXT-TABLE";#N/A,#N/A,TRUE,"STEEL";#N/A,#N/A,TRUE,"INT-Table";#N/A,#N/A,TRUE,"STEEL";#N/A,#N/A,TRUE,"Door"}</definedName>
    <definedName name="SHELTER_4_1_5" hidden="1">{#N/A,#N/A,TRUE,"Basic";#N/A,#N/A,TRUE,"EXT-TABLE";#N/A,#N/A,TRUE,"STEEL";#N/A,#N/A,TRUE,"INT-Table";#N/A,#N/A,TRUE,"STEEL";#N/A,#N/A,TRUE,"Door"}</definedName>
    <definedName name="SHELTER_4_2" hidden="1">{#N/A,#N/A,TRUE,"Basic";#N/A,#N/A,TRUE,"EXT-TABLE";#N/A,#N/A,TRUE,"STEEL";#N/A,#N/A,TRUE,"INT-Table";#N/A,#N/A,TRUE,"STEEL";#N/A,#N/A,TRUE,"Door"}</definedName>
    <definedName name="SHELTER_4_2_1" hidden="1">{#N/A,#N/A,TRUE,"Basic";#N/A,#N/A,TRUE,"EXT-TABLE";#N/A,#N/A,TRUE,"STEEL";#N/A,#N/A,TRUE,"INT-Table";#N/A,#N/A,TRUE,"STEEL";#N/A,#N/A,TRUE,"Door"}</definedName>
    <definedName name="SHELTER_4_2_2" hidden="1">{#N/A,#N/A,TRUE,"Basic";#N/A,#N/A,TRUE,"EXT-TABLE";#N/A,#N/A,TRUE,"STEEL";#N/A,#N/A,TRUE,"INT-Table";#N/A,#N/A,TRUE,"STEEL";#N/A,#N/A,TRUE,"Door"}</definedName>
    <definedName name="SHELTER_4_2_3" hidden="1">{#N/A,#N/A,TRUE,"Basic";#N/A,#N/A,TRUE,"EXT-TABLE";#N/A,#N/A,TRUE,"STEEL";#N/A,#N/A,TRUE,"INT-Table";#N/A,#N/A,TRUE,"STEEL";#N/A,#N/A,TRUE,"Door"}</definedName>
    <definedName name="SHELTER_4_2_4" hidden="1">{#N/A,#N/A,TRUE,"Basic";#N/A,#N/A,TRUE,"EXT-TABLE";#N/A,#N/A,TRUE,"STEEL";#N/A,#N/A,TRUE,"INT-Table";#N/A,#N/A,TRUE,"STEEL";#N/A,#N/A,TRUE,"Door"}</definedName>
    <definedName name="SHELTER_4_2_5" hidden="1">{#N/A,#N/A,TRUE,"Basic";#N/A,#N/A,TRUE,"EXT-TABLE";#N/A,#N/A,TRUE,"STEEL";#N/A,#N/A,TRUE,"INT-Table";#N/A,#N/A,TRUE,"STEEL";#N/A,#N/A,TRUE,"Door"}</definedName>
    <definedName name="SHELTER_4_3" hidden="1">{#N/A,#N/A,TRUE,"Basic";#N/A,#N/A,TRUE,"EXT-TABLE";#N/A,#N/A,TRUE,"STEEL";#N/A,#N/A,TRUE,"INT-Table";#N/A,#N/A,TRUE,"STEEL";#N/A,#N/A,TRUE,"Door"}</definedName>
    <definedName name="SHELTER_4_4" hidden="1">{#N/A,#N/A,TRUE,"Basic";#N/A,#N/A,TRUE,"EXT-TABLE";#N/A,#N/A,TRUE,"STEEL";#N/A,#N/A,TRUE,"INT-Table";#N/A,#N/A,TRUE,"STEEL";#N/A,#N/A,TRUE,"Door"}</definedName>
    <definedName name="SHELTER_4_5" hidden="1">{#N/A,#N/A,TRUE,"Basic";#N/A,#N/A,TRUE,"EXT-TABLE";#N/A,#N/A,TRUE,"STEEL";#N/A,#N/A,TRUE,"INT-Table";#N/A,#N/A,TRUE,"STEEL";#N/A,#N/A,TRUE,"Door"}</definedName>
    <definedName name="SHELTER_5" hidden="1">{#N/A,#N/A,TRUE,"Basic";#N/A,#N/A,TRUE,"EXT-TABLE";#N/A,#N/A,TRUE,"STEEL";#N/A,#N/A,TRUE,"INT-Table";#N/A,#N/A,TRUE,"STEEL";#N/A,#N/A,TRUE,"Door"}</definedName>
    <definedName name="SHELTER_5_1" hidden="1">{#N/A,#N/A,TRUE,"Basic";#N/A,#N/A,TRUE,"EXT-TABLE";#N/A,#N/A,TRUE,"STEEL";#N/A,#N/A,TRUE,"INT-Table";#N/A,#N/A,TRUE,"STEEL";#N/A,#N/A,TRUE,"Door"}</definedName>
    <definedName name="SHELTER_5_1_1" hidden="1">{#N/A,#N/A,TRUE,"Basic";#N/A,#N/A,TRUE,"EXT-TABLE";#N/A,#N/A,TRUE,"STEEL";#N/A,#N/A,TRUE,"INT-Table";#N/A,#N/A,TRUE,"STEEL";#N/A,#N/A,TRUE,"Door"}</definedName>
    <definedName name="SHELTER_5_1_2" hidden="1">{#N/A,#N/A,TRUE,"Basic";#N/A,#N/A,TRUE,"EXT-TABLE";#N/A,#N/A,TRUE,"STEEL";#N/A,#N/A,TRUE,"INT-Table";#N/A,#N/A,TRUE,"STEEL";#N/A,#N/A,TRUE,"Door"}</definedName>
    <definedName name="SHELTER_5_1_3" hidden="1">{#N/A,#N/A,TRUE,"Basic";#N/A,#N/A,TRUE,"EXT-TABLE";#N/A,#N/A,TRUE,"STEEL";#N/A,#N/A,TRUE,"INT-Table";#N/A,#N/A,TRUE,"STEEL";#N/A,#N/A,TRUE,"Door"}</definedName>
    <definedName name="SHELTER_5_1_4" hidden="1">{#N/A,#N/A,TRUE,"Basic";#N/A,#N/A,TRUE,"EXT-TABLE";#N/A,#N/A,TRUE,"STEEL";#N/A,#N/A,TRUE,"INT-Table";#N/A,#N/A,TRUE,"STEEL";#N/A,#N/A,TRUE,"Door"}</definedName>
    <definedName name="SHELTER_5_1_5" hidden="1">{#N/A,#N/A,TRUE,"Basic";#N/A,#N/A,TRUE,"EXT-TABLE";#N/A,#N/A,TRUE,"STEEL";#N/A,#N/A,TRUE,"INT-Table";#N/A,#N/A,TRUE,"STEEL";#N/A,#N/A,TRUE,"Door"}</definedName>
    <definedName name="SHELTER_5_2" hidden="1">{#N/A,#N/A,TRUE,"Basic";#N/A,#N/A,TRUE,"EXT-TABLE";#N/A,#N/A,TRUE,"STEEL";#N/A,#N/A,TRUE,"INT-Table";#N/A,#N/A,TRUE,"STEEL";#N/A,#N/A,TRUE,"Door"}</definedName>
    <definedName name="SHELTER_5_2_1" hidden="1">{#N/A,#N/A,TRUE,"Basic";#N/A,#N/A,TRUE,"EXT-TABLE";#N/A,#N/A,TRUE,"STEEL";#N/A,#N/A,TRUE,"INT-Table";#N/A,#N/A,TRUE,"STEEL";#N/A,#N/A,TRUE,"Door"}</definedName>
    <definedName name="SHELTER_5_2_2" hidden="1">{#N/A,#N/A,TRUE,"Basic";#N/A,#N/A,TRUE,"EXT-TABLE";#N/A,#N/A,TRUE,"STEEL";#N/A,#N/A,TRUE,"INT-Table";#N/A,#N/A,TRUE,"STEEL";#N/A,#N/A,TRUE,"Door"}</definedName>
    <definedName name="SHELTER_5_2_3" hidden="1">{#N/A,#N/A,TRUE,"Basic";#N/A,#N/A,TRUE,"EXT-TABLE";#N/A,#N/A,TRUE,"STEEL";#N/A,#N/A,TRUE,"INT-Table";#N/A,#N/A,TRUE,"STEEL";#N/A,#N/A,TRUE,"Door"}</definedName>
    <definedName name="SHELTER_5_2_4" hidden="1">{#N/A,#N/A,TRUE,"Basic";#N/A,#N/A,TRUE,"EXT-TABLE";#N/A,#N/A,TRUE,"STEEL";#N/A,#N/A,TRUE,"INT-Table";#N/A,#N/A,TRUE,"STEEL";#N/A,#N/A,TRUE,"Door"}</definedName>
    <definedName name="SHELTER_5_2_5" hidden="1">{#N/A,#N/A,TRUE,"Basic";#N/A,#N/A,TRUE,"EXT-TABLE";#N/A,#N/A,TRUE,"STEEL";#N/A,#N/A,TRUE,"INT-Table";#N/A,#N/A,TRUE,"STEEL";#N/A,#N/A,TRUE,"Door"}</definedName>
    <definedName name="SHELTER_5_3" hidden="1">{#N/A,#N/A,TRUE,"Basic";#N/A,#N/A,TRUE,"EXT-TABLE";#N/A,#N/A,TRUE,"STEEL";#N/A,#N/A,TRUE,"INT-Table";#N/A,#N/A,TRUE,"STEEL";#N/A,#N/A,TRUE,"Door"}</definedName>
    <definedName name="SHELTER_5_4" hidden="1">{#N/A,#N/A,TRUE,"Basic";#N/A,#N/A,TRUE,"EXT-TABLE";#N/A,#N/A,TRUE,"STEEL";#N/A,#N/A,TRUE,"INT-Table";#N/A,#N/A,TRUE,"STEEL";#N/A,#N/A,TRUE,"Door"}</definedName>
    <definedName name="SHELTER_5_5" hidden="1">{#N/A,#N/A,TRUE,"Basic";#N/A,#N/A,TRUE,"EXT-TABLE";#N/A,#N/A,TRUE,"STEEL";#N/A,#N/A,TRUE,"INT-Table";#N/A,#N/A,TRUE,"STEEL";#N/A,#N/A,TRUE,"Door"}</definedName>
    <definedName name="SIZE">#N/A</definedName>
    <definedName name="SLAB">#N/A</definedName>
    <definedName name="SMAT">#N/A</definedName>
    <definedName name="SMHR">#N/A</definedName>
    <definedName name="SORT" hidden="1">#REF!</definedName>
    <definedName name="SPECI" hidden="1">{#N/A,#N/A,FALSE,"양식(을)"}</definedName>
    <definedName name="sss" hidden="1">{#N/A,#N/A,TRUE,"Basic";#N/A,#N/A,TRUE,"EXT-TABLE";#N/A,#N/A,TRUE,"STEEL";#N/A,#N/A,TRUE,"INT-Table";#N/A,#N/A,TRUE,"STEEL";#N/A,#N/A,TRUE,"Door"}</definedName>
    <definedName name="sss_1" hidden="1">{#N/A,#N/A,TRUE,"Basic";#N/A,#N/A,TRUE,"EXT-TABLE";#N/A,#N/A,TRUE,"STEEL";#N/A,#N/A,TRUE,"INT-Table";#N/A,#N/A,TRUE,"STEEL";#N/A,#N/A,TRUE,"Door"}</definedName>
    <definedName name="sss_1_1" hidden="1">{#N/A,#N/A,TRUE,"Basic";#N/A,#N/A,TRUE,"EXT-TABLE";#N/A,#N/A,TRUE,"STEEL";#N/A,#N/A,TRUE,"INT-Table";#N/A,#N/A,TRUE,"STEEL";#N/A,#N/A,TRUE,"Door"}</definedName>
    <definedName name="sss_1_1_1" hidden="1">{#N/A,#N/A,TRUE,"Basic";#N/A,#N/A,TRUE,"EXT-TABLE";#N/A,#N/A,TRUE,"STEEL";#N/A,#N/A,TRUE,"INT-Table";#N/A,#N/A,TRUE,"STEEL";#N/A,#N/A,TRUE,"Door"}</definedName>
    <definedName name="sss_1_1_2" hidden="1">{#N/A,#N/A,TRUE,"Basic";#N/A,#N/A,TRUE,"EXT-TABLE";#N/A,#N/A,TRUE,"STEEL";#N/A,#N/A,TRUE,"INT-Table";#N/A,#N/A,TRUE,"STEEL";#N/A,#N/A,TRUE,"Door"}</definedName>
    <definedName name="sss_1_1_3" hidden="1">{#N/A,#N/A,TRUE,"Basic";#N/A,#N/A,TRUE,"EXT-TABLE";#N/A,#N/A,TRUE,"STEEL";#N/A,#N/A,TRUE,"INT-Table";#N/A,#N/A,TRUE,"STEEL";#N/A,#N/A,TRUE,"Door"}</definedName>
    <definedName name="sss_1_1_4" hidden="1">{#N/A,#N/A,TRUE,"Basic";#N/A,#N/A,TRUE,"EXT-TABLE";#N/A,#N/A,TRUE,"STEEL";#N/A,#N/A,TRUE,"INT-Table";#N/A,#N/A,TRUE,"STEEL";#N/A,#N/A,TRUE,"Door"}</definedName>
    <definedName name="sss_1_1_5" hidden="1">{#N/A,#N/A,TRUE,"Basic";#N/A,#N/A,TRUE,"EXT-TABLE";#N/A,#N/A,TRUE,"STEEL";#N/A,#N/A,TRUE,"INT-Table";#N/A,#N/A,TRUE,"STEEL";#N/A,#N/A,TRUE,"Door"}</definedName>
    <definedName name="sss_1_2" hidden="1">{#N/A,#N/A,TRUE,"Basic";#N/A,#N/A,TRUE,"EXT-TABLE";#N/A,#N/A,TRUE,"STEEL";#N/A,#N/A,TRUE,"INT-Table";#N/A,#N/A,TRUE,"STEEL";#N/A,#N/A,TRUE,"Door"}</definedName>
    <definedName name="sss_1_2_1" hidden="1">{#N/A,#N/A,TRUE,"Basic";#N/A,#N/A,TRUE,"EXT-TABLE";#N/A,#N/A,TRUE,"STEEL";#N/A,#N/A,TRUE,"INT-Table";#N/A,#N/A,TRUE,"STEEL";#N/A,#N/A,TRUE,"Door"}</definedName>
    <definedName name="sss_1_2_2" hidden="1">{#N/A,#N/A,TRUE,"Basic";#N/A,#N/A,TRUE,"EXT-TABLE";#N/A,#N/A,TRUE,"STEEL";#N/A,#N/A,TRUE,"INT-Table";#N/A,#N/A,TRUE,"STEEL";#N/A,#N/A,TRUE,"Door"}</definedName>
    <definedName name="sss_1_2_3" hidden="1">{#N/A,#N/A,TRUE,"Basic";#N/A,#N/A,TRUE,"EXT-TABLE";#N/A,#N/A,TRUE,"STEEL";#N/A,#N/A,TRUE,"INT-Table";#N/A,#N/A,TRUE,"STEEL";#N/A,#N/A,TRUE,"Door"}</definedName>
    <definedName name="sss_1_2_4" hidden="1">{#N/A,#N/A,TRUE,"Basic";#N/A,#N/A,TRUE,"EXT-TABLE";#N/A,#N/A,TRUE,"STEEL";#N/A,#N/A,TRUE,"INT-Table";#N/A,#N/A,TRUE,"STEEL";#N/A,#N/A,TRUE,"Door"}</definedName>
    <definedName name="sss_1_2_5" hidden="1">{#N/A,#N/A,TRUE,"Basic";#N/A,#N/A,TRUE,"EXT-TABLE";#N/A,#N/A,TRUE,"STEEL";#N/A,#N/A,TRUE,"INT-Table";#N/A,#N/A,TRUE,"STEEL";#N/A,#N/A,TRUE,"Door"}</definedName>
    <definedName name="sss_1_3" hidden="1">{#N/A,#N/A,TRUE,"Basic";#N/A,#N/A,TRUE,"EXT-TABLE";#N/A,#N/A,TRUE,"STEEL";#N/A,#N/A,TRUE,"INT-Table";#N/A,#N/A,TRUE,"STEEL";#N/A,#N/A,TRUE,"Door"}</definedName>
    <definedName name="sss_1_4" hidden="1">{#N/A,#N/A,TRUE,"Basic";#N/A,#N/A,TRUE,"EXT-TABLE";#N/A,#N/A,TRUE,"STEEL";#N/A,#N/A,TRUE,"INT-Table";#N/A,#N/A,TRUE,"STEEL";#N/A,#N/A,TRUE,"Door"}</definedName>
    <definedName name="sss_1_5" hidden="1">{#N/A,#N/A,TRUE,"Basic";#N/A,#N/A,TRUE,"EXT-TABLE";#N/A,#N/A,TRUE,"STEEL";#N/A,#N/A,TRUE,"INT-Table";#N/A,#N/A,TRUE,"STEEL";#N/A,#N/A,TRUE,"Door"}</definedName>
    <definedName name="sss_2" hidden="1">{#N/A,#N/A,TRUE,"Basic";#N/A,#N/A,TRUE,"EXT-TABLE";#N/A,#N/A,TRUE,"STEEL";#N/A,#N/A,TRUE,"INT-Table";#N/A,#N/A,TRUE,"STEEL";#N/A,#N/A,TRUE,"Door"}</definedName>
    <definedName name="sss_2_1" hidden="1">{#N/A,#N/A,TRUE,"Basic";#N/A,#N/A,TRUE,"EXT-TABLE";#N/A,#N/A,TRUE,"STEEL";#N/A,#N/A,TRUE,"INT-Table";#N/A,#N/A,TRUE,"STEEL";#N/A,#N/A,TRUE,"Door"}</definedName>
    <definedName name="sss_2_1_1" hidden="1">{#N/A,#N/A,TRUE,"Basic";#N/A,#N/A,TRUE,"EXT-TABLE";#N/A,#N/A,TRUE,"STEEL";#N/A,#N/A,TRUE,"INT-Table";#N/A,#N/A,TRUE,"STEEL";#N/A,#N/A,TRUE,"Door"}</definedName>
    <definedName name="sss_2_1_2" hidden="1">{#N/A,#N/A,TRUE,"Basic";#N/A,#N/A,TRUE,"EXT-TABLE";#N/A,#N/A,TRUE,"STEEL";#N/A,#N/A,TRUE,"INT-Table";#N/A,#N/A,TRUE,"STEEL";#N/A,#N/A,TRUE,"Door"}</definedName>
    <definedName name="sss_2_1_3" hidden="1">{#N/A,#N/A,TRUE,"Basic";#N/A,#N/A,TRUE,"EXT-TABLE";#N/A,#N/A,TRUE,"STEEL";#N/A,#N/A,TRUE,"INT-Table";#N/A,#N/A,TRUE,"STEEL";#N/A,#N/A,TRUE,"Door"}</definedName>
    <definedName name="sss_2_1_4" hidden="1">{#N/A,#N/A,TRUE,"Basic";#N/A,#N/A,TRUE,"EXT-TABLE";#N/A,#N/A,TRUE,"STEEL";#N/A,#N/A,TRUE,"INT-Table";#N/A,#N/A,TRUE,"STEEL";#N/A,#N/A,TRUE,"Door"}</definedName>
    <definedName name="sss_2_1_5" hidden="1">{#N/A,#N/A,TRUE,"Basic";#N/A,#N/A,TRUE,"EXT-TABLE";#N/A,#N/A,TRUE,"STEEL";#N/A,#N/A,TRUE,"INT-Table";#N/A,#N/A,TRUE,"STEEL";#N/A,#N/A,TRUE,"Door"}</definedName>
    <definedName name="sss_2_2" hidden="1">{#N/A,#N/A,TRUE,"Basic";#N/A,#N/A,TRUE,"EXT-TABLE";#N/A,#N/A,TRUE,"STEEL";#N/A,#N/A,TRUE,"INT-Table";#N/A,#N/A,TRUE,"STEEL";#N/A,#N/A,TRUE,"Door"}</definedName>
    <definedName name="sss_2_2_1" hidden="1">{#N/A,#N/A,TRUE,"Basic";#N/A,#N/A,TRUE,"EXT-TABLE";#N/A,#N/A,TRUE,"STEEL";#N/A,#N/A,TRUE,"INT-Table";#N/A,#N/A,TRUE,"STEEL";#N/A,#N/A,TRUE,"Door"}</definedName>
    <definedName name="sss_2_2_2" hidden="1">{#N/A,#N/A,TRUE,"Basic";#N/A,#N/A,TRUE,"EXT-TABLE";#N/A,#N/A,TRUE,"STEEL";#N/A,#N/A,TRUE,"INT-Table";#N/A,#N/A,TRUE,"STEEL";#N/A,#N/A,TRUE,"Door"}</definedName>
    <definedName name="sss_2_2_3" hidden="1">{#N/A,#N/A,TRUE,"Basic";#N/A,#N/A,TRUE,"EXT-TABLE";#N/A,#N/A,TRUE,"STEEL";#N/A,#N/A,TRUE,"INT-Table";#N/A,#N/A,TRUE,"STEEL";#N/A,#N/A,TRUE,"Door"}</definedName>
    <definedName name="sss_2_2_4" hidden="1">{#N/A,#N/A,TRUE,"Basic";#N/A,#N/A,TRUE,"EXT-TABLE";#N/A,#N/A,TRUE,"STEEL";#N/A,#N/A,TRUE,"INT-Table";#N/A,#N/A,TRUE,"STEEL";#N/A,#N/A,TRUE,"Door"}</definedName>
    <definedName name="sss_2_2_5" hidden="1">{#N/A,#N/A,TRUE,"Basic";#N/A,#N/A,TRUE,"EXT-TABLE";#N/A,#N/A,TRUE,"STEEL";#N/A,#N/A,TRUE,"INT-Table";#N/A,#N/A,TRUE,"STEEL";#N/A,#N/A,TRUE,"Door"}</definedName>
    <definedName name="sss_2_3" hidden="1">{#N/A,#N/A,TRUE,"Basic";#N/A,#N/A,TRUE,"EXT-TABLE";#N/A,#N/A,TRUE,"STEEL";#N/A,#N/A,TRUE,"INT-Table";#N/A,#N/A,TRUE,"STEEL";#N/A,#N/A,TRUE,"Door"}</definedName>
    <definedName name="sss_2_4" hidden="1">{#N/A,#N/A,TRUE,"Basic";#N/A,#N/A,TRUE,"EXT-TABLE";#N/A,#N/A,TRUE,"STEEL";#N/A,#N/A,TRUE,"INT-Table";#N/A,#N/A,TRUE,"STEEL";#N/A,#N/A,TRUE,"Door"}</definedName>
    <definedName name="sss_2_5" hidden="1">{#N/A,#N/A,TRUE,"Basic";#N/A,#N/A,TRUE,"EXT-TABLE";#N/A,#N/A,TRUE,"STEEL";#N/A,#N/A,TRUE,"INT-Table";#N/A,#N/A,TRUE,"STEEL";#N/A,#N/A,TRUE,"Door"}</definedName>
    <definedName name="sss_3" hidden="1">{#N/A,#N/A,TRUE,"Basic";#N/A,#N/A,TRUE,"EXT-TABLE";#N/A,#N/A,TRUE,"STEEL";#N/A,#N/A,TRUE,"INT-Table";#N/A,#N/A,TRUE,"STEEL";#N/A,#N/A,TRUE,"Door"}</definedName>
    <definedName name="sss_3_1" hidden="1">{#N/A,#N/A,TRUE,"Basic";#N/A,#N/A,TRUE,"EXT-TABLE";#N/A,#N/A,TRUE,"STEEL";#N/A,#N/A,TRUE,"INT-Table";#N/A,#N/A,TRUE,"STEEL";#N/A,#N/A,TRUE,"Door"}</definedName>
    <definedName name="sss_3_1_1" hidden="1">{#N/A,#N/A,TRUE,"Basic";#N/A,#N/A,TRUE,"EXT-TABLE";#N/A,#N/A,TRUE,"STEEL";#N/A,#N/A,TRUE,"INT-Table";#N/A,#N/A,TRUE,"STEEL";#N/A,#N/A,TRUE,"Door"}</definedName>
    <definedName name="sss_3_1_2" hidden="1">{#N/A,#N/A,TRUE,"Basic";#N/A,#N/A,TRUE,"EXT-TABLE";#N/A,#N/A,TRUE,"STEEL";#N/A,#N/A,TRUE,"INT-Table";#N/A,#N/A,TRUE,"STEEL";#N/A,#N/A,TRUE,"Door"}</definedName>
    <definedName name="sss_3_1_3" hidden="1">{#N/A,#N/A,TRUE,"Basic";#N/A,#N/A,TRUE,"EXT-TABLE";#N/A,#N/A,TRUE,"STEEL";#N/A,#N/A,TRUE,"INT-Table";#N/A,#N/A,TRUE,"STEEL";#N/A,#N/A,TRUE,"Door"}</definedName>
    <definedName name="sss_3_1_4" hidden="1">{#N/A,#N/A,TRUE,"Basic";#N/A,#N/A,TRUE,"EXT-TABLE";#N/A,#N/A,TRUE,"STEEL";#N/A,#N/A,TRUE,"INT-Table";#N/A,#N/A,TRUE,"STEEL";#N/A,#N/A,TRUE,"Door"}</definedName>
    <definedName name="sss_3_1_5" hidden="1">{#N/A,#N/A,TRUE,"Basic";#N/A,#N/A,TRUE,"EXT-TABLE";#N/A,#N/A,TRUE,"STEEL";#N/A,#N/A,TRUE,"INT-Table";#N/A,#N/A,TRUE,"STEEL";#N/A,#N/A,TRUE,"Door"}</definedName>
    <definedName name="sss_3_2" hidden="1">{#N/A,#N/A,TRUE,"Basic";#N/A,#N/A,TRUE,"EXT-TABLE";#N/A,#N/A,TRUE,"STEEL";#N/A,#N/A,TRUE,"INT-Table";#N/A,#N/A,TRUE,"STEEL";#N/A,#N/A,TRUE,"Door"}</definedName>
    <definedName name="sss_3_2_1" hidden="1">{#N/A,#N/A,TRUE,"Basic";#N/A,#N/A,TRUE,"EXT-TABLE";#N/A,#N/A,TRUE,"STEEL";#N/A,#N/A,TRUE,"INT-Table";#N/A,#N/A,TRUE,"STEEL";#N/A,#N/A,TRUE,"Door"}</definedName>
    <definedName name="sss_3_2_2" hidden="1">{#N/A,#N/A,TRUE,"Basic";#N/A,#N/A,TRUE,"EXT-TABLE";#N/A,#N/A,TRUE,"STEEL";#N/A,#N/A,TRUE,"INT-Table";#N/A,#N/A,TRUE,"STEEL";#N/A,#N/A,TRUE,"Door"}</definedName>
    <definedName name="sss_3_2_3" hidden="1">{#N/A,#N/A,TRUE,"Basic";#N/A,#N/A,TRUE,"EXT-TABLE";#N/A,#N/A,TRUE,"STEEL";#N/A,#N/A,TRUE,"INT-Table";#N/A,#N/A,TRUE,"STEEL";#N/A,#N/A,TRUE,"Door"}</definedName>
    <definedName name="sss_3_2_4" hidden="1">{#N/A,#N/A,TRUE,"Basic";#N/A,#N/A,TRUE,"EXT-TABLE";#N/A,#N/A,TRUE,"STEEL";#N/A,#N/A,TRUE,"INT-Table";#N/A,#N/A,TRUE,"STEEL";#N/A,#N/A,TRUE,"Door"}</definedName>
    <definedName name="sss_3_2_5" hidden="1">{#N/A,#N/A,TRUE,"Basic";#N/A,#N/A,TRUE,"EXT-TABLE";#N/A,#N/A,TRUE,"STEEL";#N/A,#N/A,TRUE,"INT-Table";#N/A,#N/A,TRUE,"STEEL";#N/A,#N/A,TRUE,"Door"}</definedName>
    <definedName name="sss_3_3" hidden="1">{#N/A,#N/A,TRUE,"Basic";#N/A,#N/A,TRUE,"EXT-TABLE";#N/A,#N/A,TRUE,"STEEL";#N/A,#N/A,TRUE,"INT-Table";#N/A,#N/A,TRUE,"STEEL";#N/A,#N/A,TRUE,"Door"}</definedName>
    <definedName name="sss_3_4" hidden="1">{#N/A,#N/A,TRUE,"Basic";#N/A,#N/A,TRUE,"EXT-TABLE";#N/A,#N/A,TRUE,"STEEL";#N/A,#N/A,TRUE,"INT-Table";#N/A,#N/A,TRUE,"STEEL";#N/A,#N/A,TRUE,"Door"}</definedName>
    <definedName name="sss_3_5" hidden="1">{#N/A,#N/A,TRUE,"Basic";#N/A,#N/A,TRUE,"EXT-TABLE";#N/A,#N/A,TRUE,"STEEL";#N/A,#N/A,TRUE,"INT-Table";#N/A,#N/A,TRUE,"STEEL";#N/A,#N/A,TRUE,"Door"}</definedName>
    <definedName name="sss_4" hidden="1">{#N/A,#N/A,TRUE,"Basic";#N/A,#N/A,TRUE,"EXT-TABLE";#N/A,#N/A,TRUE,"STEEL";#N/A,#N/A,TRUE,"INT-Table";#N/A,#N/A,TRUE,"STEEL";#N/A,#N/A,TRUE,"Door"}</definedName>
    <definedName name="sss_4_1" hidden="1">{#N/A,#N/A,TRUE,"Basic";#N/A,#N/A,TRUE,"EXT-TABLE";#N/A,#N/A,TRUE,"STEEL";#N/A,#N/A,TRUE,"INT-Table";#N/A,#N/A,TRUE,"STEEL";#N/A,#N/A,TRUE,"Door"}</definedName>
    <definedName name="sss_4_1_1" hidden="1">{#N/A,#N/A,TRUE,"Basic";#N/A,#N/A,TRUE,"EXT-TABLE";#N/A,#N/A,TRUE,"STEEL";#N/A,#N/A,TRUE,"INT-Table";#N/A,#N/A,TRUE,"STEEL";#N/A,#N/A,TRUE,"Door"}</definedName>
    <definedName name="sss_4_1_2" hidden="1">{#N/A,#N/A,TRUE,"Basic";#N/A,#N/A,TRUE,"EXT-TABLE";#N/A,#N/A,TRUE,"STEEL";#N/A,#N/A,TRUE,"INT-Table";#N/A,#N/A,TRUE,"STEEL";#N/A,#N/A,TRUE,"Door"}</definedName>
    <definedName name="sss_4_1_3" hidden="1">{#N/A,#N/A,TRUE,"Basic";#N/A,#N/A,TRUE,"EXT-TABLE";#N/A,#N/A,TRUE,"STEEL";#N/A,#N/A,TRUE,"INT-Table";#N/A,#N/A,TRUE,"STEEL";#N/A,#N/A,TRUE,"Door"}</definedName>
    <definedName name="sss_4_1_4" hidden="1">{#N/A,#N/A,TRUE,"Basic";#N/A,#N/A,TRUE,"EXT-TABLE";#N/A,#N/A,TRUE,"STEEL";#N/A,#N/A,TRUE,"INT-Table";#N/A,#N/A,TRUE,"STEEL";#N/A,#N/A,TRUE,"Door"}</definedName>
    <definedName name="sss_4_1_5" hidden="1">{#N/A,#N/A,TRUE,"Basic";#N/A,#N/A,TRUE,"EXT-TABLE";#N/A,#N/A,TRUE,"STEEL";#N/A,#N/A,TRUE,"INT-Table";#N/A,#N/A,TRUE,"STEEL";#N/A,#N/A,TRUE,"Door"}</definedName>
    <definedName name="sss_4_2" hidden="1">{#N/A,#N/A,TRUE,"Basic";#N/A,#N/A,TRUE,"EXT-TABLE";#N/A,#N/A,TRUE,"STEEL";#N/A,#N/A,TRUE,"INT-Table";#N/A,#N/A,TRUE,"STEEL";#N/A,#N/A,TRUE,"Door"}</definedName>
    <definedName name="sss_4_2_1" hidden="1">{#N/A,#N/A,TRUE,"Basic";#N/A,#N/A,TRUE,"EXT-TABLE";#N/A,#N/A,TRUE,"STEEL";#N/A,#N/A,TRUE,"INT-Table";#N/A,#N/A,TRUE,"STEEL";#N/A,#N/A,TRUE,"Door"}</definedName>
    <definedName name="sss_4_2_2" hidden="1">{#N/A,#N/A,TRUE,"Basic";#N/A,#N/A,TRUE,"EXT-TABLE";#N/A,#N/A,TRUE,"STEEL";#N/A,#N/A,TRUE,"INT-Table";#N/A,#N/A,TRUE,"STEEL";#N/A,#N/A,TRUE,"Door"}</definedName>
    <definedName name="sss_4_2_3" hidden="1">{#N/A,#N/A,TRUE,"Basic";#N/A,#N/A,TRUE,"EXT-TABLE";#N/A,#N/A,TRUE,"STEEL";#N/A,#N/A,TRUE,"INT-Table";#N/A,#N/A,TRUE,"STEEL";#N/A,#N/A,TRUE,"Door"}</definedName>
    <definedName name="sss_4_2_4" hidden="1">{#N/A,#N/A,TRUE,"Basic";#N/A,#N/A,TRUE,"EXT-TABLE";#N/A,#N/A,TRUE,"STEEL";#N/A,#N/A,TRUE,"INT-Table";#N/A,#N/A,TRUE,"STEEL";#N/A,#N/A,TRUE,"Door"}</definedName>
    <definedName name="sss_4_2_5" hidden="1">{#N/A,#N/A,TRUE,"Basic";#N/A,#N/A,TRUE,"EXT-TABLE";#N/A,#N/A,TRUE,"STEEL";#N/A,#N/A,TRUE,"INT-Table";#N/A,#N/A,TRUE,"STEEL";#N/A,#N/A,TRUE,"Door"}</definedName>
    <definedName name="sss_4_3" hidden="1">{#N/A,#N/A,TRUE,"Basic";#N/A,#N/A,TRUE,"EXT-TABLE";#N/A,#N/A,TRUE,"STEEL";#N/A,#N/A,TRUE,"INT-Table";#N/A,#N/A,TRUE,"STEEL";#N/A,#N/A,TRUE,"Door"}</definedName>
    <definedName name="sss_4_4" hidden="1">{#N/A,#N/A,TRUE,"Basic";#N/A,#N/A,TRUE,"EXT-TABLE";#N/A,#N/A,TRUE,"STEEL";#N/A,#N/A,TRUE,"INT-Table";#N/A,#N/A,TRUE,"STEEL";#N/A,#N/A,TRUE,"Door"}</definedName>
    <definedName name="sss_4_5" hidden="1">{#N/A,#N/A,TRUE,"Basic";#N/A,#N/A,TRUE,"EXT-TABLE";#N/A,#N/A,TRUE,"STEEL";#N/A,#N/A,TRUE,"INT-Table";#N/A,#N/A,TRUE,"STEEL";#N/A,#N/A,TRUE,"Door"}</definedName>
    <definedName name="sss_5" hidden="1">{#N/A,#N/A,TRUE,"Basic";#N/A,#N/A,TRUE,"EXT-TABLE";#N/A,#N/A,TRUE,"STEEL";#N/A,#N/A,TRUE,"INT-Table";#N/A,#N/A,TRUE,"STEEL";#N/A,#N/A,TRUE,"Door"}</definedName>
    <definedName name="sss_5_1" hidden="1">{#N/A,#N/A,TRUE,"Basic";#N/A,#N/A,TRUE,"EXT-TABLE";#N/A,#N/A,TRUE,"STEEL";#N/A,#N/A,TRUE,"INT-Table";#N/A,#N/A,TRUE,"STEEL";#N/A,#N/A,TRUE,"Door"}</definedName>
    <definedName name="sss_5_1_1" hidden="1">{#N/A,#N/A,TRUE,"Basic";#N/A,#N/A,TRUE,"EXT-TABLE";#N/A,#N/A,TRUE,"STEEL";#N/A,#N/A,TRUE,"INT-Table";#N/A,#N/A,TRUE,"STEEL";#N/A,#N/A,TRUE,"Door"}</definedName>
    <definedName name="sss_5_1_2" hidden="1">{#N/A,#N/A,TRUE,"Basic";#N/A,#N/A,TRUE,"EXT-TABLE";#N/A,#N/A,TRUE,"STEEL";#N/A,#N/A,TRUE,"INT-Table";#N/A,#N/A,TRUE,"STEEL";#N/A,#N/A,TRUE,"Door"}</definedName>
    <definedName name="sss_5_1_3" hidden="1">{#N/A,#N/A,TRUE,"Basic";#N/A,#N/A,TRUE,"EXT-TABLE";#N/A,#N/A,TRUE,"STEEL";#N/A,#N/A,TRUE,"INT-Table";#N/A,#N/A,TRUE,"STEEL";#N/A,#N/A,TRUE,"Door"}</definedName>
    <definedName name="sss_5_1_4" hidden="1">{#N/A,#N/A,TRUE,"Basic";#N/A,#N/A,TRUE,"EXT-TABLE";#N/A,#N/A,TRUE,"STEEL";#N/A,#N/A,TRUE,"INT-Table";#N/A,#N/A,TRUE,"STEEL";#N/A,#N/A,TRUE,"Door"}</definedName>
    <definedName name="sss_5_1_5" hidden="1">{#N/A,#N/A,TRUE,"Basic";#N/A,#N/A,TRUE,"EXT-TABLE";#N/A,#N/A,TRUE,"STEEL";#N/A,#N/A,TRUE,"INT-Table";#N/A,#N/A,TRUE,"STEEL";#N/A,#N/A,TRUE,"Door"}</definedName>
    <definedName name="sss_5_2" hidden="1">{#N/A,#N/A,TRUE,"Basic";#N/A,#N/A,TRUE,"EXT-TABLE";#N/A,#N/A,TRUE,"STEEL";#N/A,#N/A,TRUE,"INT-Table";#N/A,#N/A,TRUE,"STEEL";#N/A,#N/A,TRUE,"Door"}</definedName>
    <definedName name="sss_5_2_1" hidden="1">{#N/A,#N/A,TRUE,"Basic";#N/A,#N/A,TRUE,"EXT-TABLE";#N/A,#N/A,TRUE,"STEEL";#N/A,#N/A,TRUE,"INT-Table";#N/A,#N/A,TRUE,"STEEL";#N/A,#N/A,TRUE,"Door"}</definedName>
    <definedName name="sss_5_2_2" hidden="1">{#N/A,#N/A,TRUE,"Basic";#N/A,#N/A,TRUE,"EXT-TABLE";#N/A,#N/A,TRUE,"STEEL";#N/A,#N/A,TRUE,"INT-Table";#N/A,#N/A,TRUE,"STEEL";#N/A,#N/A,TRUE,"Door"}</definedName>
    <definedName name="sss_5_2_3" hidden="1">{#N/A,#N/A,TRUE,"Basic";#N/A,#N/A,TRUE,"EXT-TABLE";#N/A,#N/A,TRUE,"STEEL";#N/A,#N/A,TRUE,"INT-Table";#N/A,#N/A,TRUE,"STEEL";#N/A,#N/A,TRUE,"Door"}</definedName>
    <definedName name="sss_5_2_4" hidden="1">{#N/A,#N/A,TRUE,"Basic";#N/A,#N/A,TRUE,"EXT-TABLE";#N/A,#N/A,TRUE,"STEEL";#N/A,#N/A,TRUE,"INT-Table";#N/A,#N/A,TRUE,"STEEL";#N/A,#N/A,TRUE,"Door"}</definedName>
    <definedName name="sss_5_2_5" hidden="1">{#N/A,#N/A,TRUE,"Basic";#N/A,#N/A,TRUE,"EXT-TABLE";#N/A,#N/A,TRUE,"STEEL";#N/A,#N/A,TRUE,"INT-Table";#N/A,#N/A,TRUE,"STEEL";#N/A,#N/A,TRUE,"Door"}</definedName>
    <definedName name="sss_5_3" hidden="1">{#N/A,#N/A,TRUE,"Basic";#N/A,#N/A,TRUE,"EXT-TABLE";#N/A,#N/A,TRUE,"STEEL";#N/A,#N/A,TRUE,"INT-Table";#N/A,#N/A,TRUE,"STEEL";#N/A,#N/A,TRUE,"Door"}</definedName>
    <definedName name="sss_5_4" hidden="1">{#N/A,#N/A,TRUE,"Basic";#N/A,#N/A,TRUE,"EXT-TABLE";#N/A,#N/A,TRUE,"STEEL";#N/A,#N/A,TRUE,"INT-Table";#N/A,#N/A,TRUE,"STEEL";#N/A,#N/A,TRUE,"Door"}</definedName>
    <definedName name="sss_5_5" hidden="1">{#N/A,#N/A,TRUE,"Basic";#N/A,#N/A,TRUE,"EXT-TABLE";#N/A,#N/A,TRUE,"STEEL";#N/A,#N/A,TRUE,"INT-Table";#N/A,#N/A,TRUE,"STEEL";#N/A,#N/A,TRUE,"Door"}</definedName>
    <definedName name="ssss" hidden="1">{#N/A,#N/A,TRUE,"Basic";#N/A,#N/A,TRUE,"EXT-TABLE";#N/A,#N/A,TRUE,"STEEL";#N/A,#N/A,TRUE,"INT-Table";#N/A,#N/A,TRUE,"STEEL";#N/A,#N/A,TRUE,"Door"}</definedName>
    <definedName name="ssss_1" hidden="1">{#N/A,#N/A,TRUE,"Basic";#N/A,#N/A,TRUE,"EXT-TABLE";#N/A,#N/A,TRUE,"STEEL";#N/A,#N/A,TRUE,"INT-Table";#N/A,#N/A,TRUE,"STEEL";#N/A,#N/A,TRUE,"Door"}</definedName>
    <definedName name="ssss_1_1" hidden="1">{#N/A,#N/A,TRUE,"Basic";#N/A,#N/A,TRUE,"EXT-TABLE";#N/A,#N/A,TRUE,"STEEL";#N/A,#N/A,TRUE,"INT-Table";#N/A,#N/A,TRUE,"STEEL";#N/A,#N/A,TRUE,"Door"}</definedName>
    <definedName name="ssss_1_1_1" hidden="1">{#N/A,#N/A,TRUE,"Basic";#N/A,#N/A,TRUE,"EXT-TABLE";#N/A,#N/A,TRUE,"STEEL";#N/A,#N/A,TRUE,"INT-Table";#N/A,#N/A,TRUE,"STEEL";#N/A,#N/A,TRUE,"Door"}</definedName>
    <definedName name="ssss_1_1_2" hidden="1">{#N/A,#N/A,TRUE,"Basic";#N/A,#N/A,TRUE,"EXT-TABLE";#N/A,#N/A,TRUE,"STEEL";#N/A,#N/A,TRUE,"INT-Table";#N/A,#N/A,TRUE,"STEEL";#N/A,#N/A,TRUE,"Door"}</definedName>
    <definedName name="ssss_1_1_3" hidden="1">{#N/A,#N/A,TRUE,"Basic";#N/A,#N/A,TRUE,"EXT-TABLE";#N/A,#N/A,TRUE,"STEEL";#N/A,#N/A,TRUE,"INT-Table";#N/A,#N/A,TRUE,"STEEL";#N/A,#N/A,TRUE,"Door"}</definedName>
    <definedName name="ssss_1_1_4" hidden="1">{#N/A,#N/A,TRUE,"Basic";#N/A,#N/A,TRUE,"EXT-TABLE";#N/A,#N/A,TRUE,"STEEL";#N/A,#N/A,TRUE,"INT-Table";#N/A,#N/A,TRUE,"STEEL";#N/A,#N/A,TRUE,"Door"}</definedName>
    <definedName name="ssss_1_1_5" hidden="1">{#N/A,#N/A,TRUE,"Basic";#N/A,#N/A,TRUE,"EXT-TABLE";#N/A,#N/A,TRUE,"STEEL";#N/A,#N/A,TRUE,"INT-Table";#N/A,#N/A,TRUE,"STEEL";#N/A,#N/A,TRUE,"Door"}</definedName>
    <definedName name="ssss_1_2" hidden="1">{#N/A,#N/A,TRUE,"Basic";#N/A,#N/A,TRUE,"EXT-TABLE";#N/A,#N/A,TRUE,"STEEL";#N/A,#N/A,TRUE,"INT-Table";#N/A,#N/A,TRUE,"STEEL";#N/A,#N/A,TRUE,"Door"}</definedName>
    <definedName name="ssss_1_2_1" hidden="1">{#N/A,#N/A,TRUE,"Basic";#N/A,#N/A,TRUE,"EXT-TABLE";#N/A,#N/A,TRUE,"STEEL";#N/A,#N/A,TRUE,"INT-Table";#N/A,#N/A,TRUE,"STEEL";#N/A,#N/A,TRUE,"Door"}</definedName>
    <definedName name="ssss_1_2_2" hidden="1">{#N/A,#N/A,TRUE,"Basic";#N/A,#N/A,TRUE,"EXT-TABLE";#N/A,#N/A,TRUE,"STEEL";#N/A,#N/A,TRUE,"INT-Table";#N/A,#N/A,TRUE,"STEEL";#N/A,#N/A,TRUE,"Door"}</definedName>
    <definedName name="ssss_1_2_3" hidden="1">{#N/A,#N/A,TRUE,"Basic";#N/A,#N/A,TRUE,"EXT-TABLE";#N/A,#N/A,TRUE,"STEEL";#N/A,#N/A,TRUE,"INT-Table";#N/A,#N/A,TRUE,"STEEL";#N/A,#N/A,TRUE,"Door"}</definedName>
    <definedName name="ssss_1_2_4" hidden="1">{#N/A,#N/A,TRUE,"Basic";#N/A,#N/A,TRUE,"EXT-TABLE";#N/A,#N/A,TRUE,"STEEL";#N/A,#N/A,TRUE,"INT-Table";#N/A,#N/A,TRUE,"STEEL";#N/A,#N/A,TRUE,"Door"}</definedName>
    <definedName name="ssss_1_2_5" hidden="1">{#N/A,#N/A,TRUE,"Basic";#N/A,#N/A,TRUE,"EXT-TABLE";#N/A,#N/A,TRUE,"STEEL";#N/A,#N/A,TRUE,"INT-Table";#N/A,#N/A,TRUE,"STEEL";#N/A,#N/A,TRUE,"Door"}</definedName>
    <definedName name="ssss_1_3" hidden="1">{#N/A,#N/A,TRUE,"Basic";#N/A,#N/A,TRUE,"EXT-TABLE";#N/A,#N/A,TRUE,"STEEL";#N/A,#N/A,TRUE,"INT-Table";#N/A,#N/A,TRUE,"STEEL";#N/A,#N/A,TRUE,"Door"}</definedName>
    <definedName name="ssss_1_4" hidden="1">{#N/A,#N/A,TRUE,"Basic";#N/A,#N/A,TRUE,"EXT-TABLE";#N/A,#N/A,TRUE,"STEEL";#N/A,#N/A,TRUE,"INT-Table";#N/A,#N/A,TRUE,"STEEL";#N/A,#N/A,TRUE,"Door"}</definedName>
    <definedName name="ssss_1_5" hidden="1">{#N/A,#N/A,TRUE,"Basic";#N/A,#N/A,TRUE,"EXT-TABLE";#N/A,#N/A,TRUE,"STEEL";#N/A,#N/A,TRUE,"INT-Table";#N/A,#N/A,TRUE,"STEEL";#N/A,#N/A,TRUE,"Door"}</definedName>
    <definedName name="ssss_2" hidden="1">{#N/A,#N/A,TRUE,"Basic";#N/A,#N/A,TRUE,"EXT-TABLE";#N/A,#N/A,TRUE,"STEEL";#N/A,#N/A,TRUE,"INT-Table";#N/A,#N/A,TRUE,"STEEL";#N/A,#N/A,TRUE,"Door"}</definedName>
    <definedName name="ssss_2_1" hidden="1">{#N/A,#N/A,TRUE,"Basic";#N/A,#N/A,TRUE,"EXT-TABLE";#N/A,#N/A,TRUE,"STEEL";#N/A,#N/A,TRUE,"INT-Table";#N/A,#N/A,TRUE,"STEEL";#N/A,#N/A,TRUE,"Door"}</definedName>
    <definedName name="ssss_2_1_1" hidden="1">{#N/A,#N/A,TRUE,"Basic";#N/A,#N/A,TRUE,"EXT-TABLE";#N/A,#N/A,TRUE,"STEEL";#N/A,#N/A,TRUE,"INT-Table";#N/A,#N/A,TRUE,"STEEL";#N/A,#N/A,TRUE,"Door"}</definedName>
    <definedName name="ssss_2_1_2" hidden="1">{#N/A,#N/A,TRUE,"Basic";#N/A,#N/A,TRUE,"EXT-TABLE";#N/A,#N/A,TRUE,"STEEL";#N/A,#N/A,TRUE,"INT-Table";#N/A,#N/A,TRUE,"STEEL";#N/A,#N/A,TRUE,"Door"}</definedName>
    <definedName name="ssss_2_1_3" hidden="1">{#N/A,#N/A,TRUE,"Basic";#N/A,#N/A,TRUE,"EXT-TABLE";#N/A,#N/A,TRUE,"STEEL";#N/A,#N/A,TRUE,"INT-Table";#N/A,#N/A,TRUE,"STEEL";#N/A,#N/A,TRUE,"Door"}</definedName>
    <definedName name="ssss_2_1_4" hidden="1">{#N/A,#N/A,TRUE,"Basic";#N/A,#N/A,TRUE,"EXT-TABLE";#N/A,#N/A,TRUE,"STEEL";#N/A,#N/A,TRUE,"INT-Table";#N/A,#N/A,TRUE,"STEEL";#N/A,#N/A,TRUE,"Door"}</definedName>
    <definedName name="ssss_2_1_5" hidden="1">{#N/A,#N/A,TRUE,"Basic";#N/A,#N/A,TRUE,"EXT-TABLE";#N/A,#N/A,TRUE,"STEEL";#N/A,#N/A,TRUE,"INT-Table";#N/A,#N/A,TRUE,"STEEL";#N/A,#N/A,TRUE,"Door"}</definedName>
    <definedName name="ssss_2_2" hidden="1">{#N/A,#N/A,TRUE,"Basic";#N/A,#N/A,TRUE,"EXT-TABLE";#N/A,#N/A,TRUE,"STEEL";#N/A,#N/A,TRUE,"INT-Table";#N/A,#N/A,TRUE,"STEEL";#N/A,#N/A,TRUE,"Door"}</definedName>
    <definedName name="ssss_2_2_1" hidden="1">{#N/A,#N/A,TRUE,"Basic";#N/A,#N/A,TRUE,"EXT-TABLE";#N/A,#N/A,TRUE,"STEEL";#N/A,#N/A,TRUE,"INT-Table";#N/A,#N/A,TRUE,"STEEL";#N/A,#N/A,TRUE,"Door"}</definedName>
    <definedName name="ssss_2_2_2" hidden="1">{#N/A,#N/A,TRUE,"Basic";#N/A,#N/A,TRUE,"EXT-TABLE";#N/A,#N/A,TRUE,"STEEL";#N/A,#N/A,TRUE,"INT-Table";#N/A,#N/A,TRUE,"STEEL";#N/A,#N/A,TRUE,"Door"}</definedName>
    <definedName name="ssss_2_2_3" hidden="1">{#N/A,#N/A,TRUE,"Basic";#N/A,#N/A,TRUE,"EXT-TABLE";#N/A,#N/A,TRUE,"STEEL";#N/A,#N/A,TRUE,"INT-Table";#N/A,#N/A,TRUE,"STEEL";#N/A,#N/A,TRUE,"Door"}</definedName>
    <definedName name="ssss_2_2_4" hidden="1">{#N/A,#N/A,TRUE,"Basic";#N/A,#N/A,TRUE,"EXT-TABLE";#N/A,#N/A,TRUE,"STEEL";#N/A,#N/A,TRUE,"INT-Table";#N/A,#N/A,TRUE,"STEEL";#N/A,#N/A,TRUE,"Door"}</definedName>
    <definedName name="ssss_2_2_5" hidden="1">{#N/A,#N/A,TRUE,"Basic";#N/A,#N/A,TRUE,"EXT-TABLE";#N/A,#N/A,TRUE,"STEEL";#N/A,#N/A,TRUE,"INT-Table";#N/A,#N/A,TRUE,"STEEL";#N/A,#N/A,TRUE,"Door"}</definedName>
    <definedName name="ssss_2_3" hidden="1">{#N/A,#N/A,TRUE,"Basic";#N/A,#N/A,TRUE,"EXT-TABLE";#N/A,#N/A,TRUE,"STEEL";#N/A,#N/A,TRUE,"INT-Table";#N/A,#N/A,TRUE,"STEEL";#N/A,#N/A,TRUE,"Door"}</definedName>
    <definedName name="ssss_2_4" hidden="1">{#N/A,#N/A,TRUE,"Basic";#N/A,#N/A,TRUE,"EXT-TABLE";#N/A,#N/A,TRUE,"STEEL";#N/A,#N/A,TRUE,"INT-Table";#N/A,#N/A,TRUE,"STEEL";#N/A,#N/A,TRUE,"Door"}</definedName>
    <definedName name="ssss_2_5" hidden="1">{#N/A,#N/A,TRUE,"Basic";#N/A,#N/A,TRUE,"EXT-TABLE";#N/A,#N/A,TRUE,"STEEL";#N/A,#N/A,TRUE,"INT-Table";#N/A,#N/A,TRUE,"STEEL";#N/A,#N/A,TRUE,"Door"}</definedName>
    <definedName name="ssss_3" hidden="1">{#N/A,#N/A,TRUE,"Basic";#N/A,#N/A,TRUE,"EXT-TABLE";#N/A,#N/A,TRUE,"STEEL";#N/A,#N/A,TRUE,"INT-Table";#N/A,#N/A,TRUE,"STEEL";#N/A,#N/A,TRUE,"Door"}</definedName>
    <definedName name="ssss_3_1" hidden="1">{#N/A,#N/A,TRUE,"Basic";#N/A,#N/A,TRUE,"EXT-TABLE";#N/A,#N/A,TRUE,"STEEL";#N/A,#N/A,TRUE,"INT-Table";#N/A,#N/A,TRUE,"STEEL";#N/A,#N/A,TRUE,"Door"}</definedName>
    <definedName name="ssss_3_1_1" hidden="1">{#N/A,#N/A,TRUE,"Basic";#N/A,#N/A,TRUE,"EXT-TABLE";#N/A,#N/A,TRUE,"STEEL";#N/A,#N/A,TRUE,"INT-Table";#N/A,#N/A,TRUE,"STEEL";#N/A,#N/A,TRUE,"Door"}</definedName>
    <definedName name="ssss_3_1_2" hidden="1">{#N/A,#N/A,TRUE,"Basic";#N/A,#N/A,TRUE,"EXT-TABLE";#N/A,#N/A,TRUE,"STEEL";#N/A,#N/A,TRUE,"INT-Table";#N/A,#N/A,TRUE,"STEEL";#N/A,#N/A,TRUE,"Door"}</definedName>
    <definedName name="ssss_3_1_3" hidden="1">{#N/A,#N/A,TRUE,"Basic";#N/A,#N/A,TRUE,"EXT-TABLE";#N/A,#N/A,TRUE,"STEEL";#N/A,#N/A,TRUE,"INT-Table";#N/A,#N/A,TRUE,"STEEL";#N/A,#N/A,TRUE,"Door"}</definedName>
    <definedName name="ssss_3_1_4" hidden="1">{#N/A,#N/A,TRUE,"Basic";#N/A,#N/A,TRUE,"EXT-TABLE";#N/A,#N/A,TRUE,"STEEL";#N/A,#N/A,TRUE,"INT-Table";#N/A,#N/A,TRUE,"STEEL";#N/A,#N/A,TRUE,"Door"}</definedName>
    <definedName name="ssss_3_1_5" hidden="1">{#N/A,#N/A,TRUE,"Basic";#N/A,#N/A,TRUE,"EXT-TABLE";#N/A,#N/A,TRUE,"STEEL";#N/A,#N/A,TRUE,"INT-Table";#N/A,#N/A,TRUE,"STEEL";#N/A,#N/A,TRUE,"Door"}</definedName>
    <definedName name="ssss_3_2" hidden="1">{#N/A,#N/A,TRUE,"Basic";#N/A,#N/A,TRUE,"EXT-TABLE";#N/A,#N/A,TRUE,"STEEL";#N/A,#N/A,TRUE,"INT-Table";#N/A,#N/A,TRUE,"STEEL";#N/A,#N/A,TRUE,"Door"}</definedName>
    <definedName name="ssss_3_2_1" hidden="1">{#N/A,#N/A,TRUE,"Basic";#N/A,#N/A,TRUE,"EXT-TABLE";#N/A,#N/A,TRUE,"STEEL";#N/A,#N/A,TRUE,"INT-Table";#N/A,#N/A,TRUE,"STEEL";#N/A,#N/A,TRUE,"Door"}</definedName>
    <definedName name="ssss_3_2_2" hidden="1">{#N/A,#N/A,TRUE,"Basic";#N/A,#N/A,TRUE,"EXT-TABLE";#N/A,#N/A,TRUE,"STEEL";#N/A,#N/A,TRUE,"INT-Table";#N/A,#N/A,TRUE,"STEEL";#N/A,#N/A,TRUE,"Door"}</definedName>
    <definedName name="ssss_3_2_3" hidden="1">{#N/A,#N/A,TRUE,"Basic";#N/A,#N/A,TRUE,"EXT-TABLE";#N/A,#N/A,TRUE,"STEEL";#N/A,#N/A,TRUE,"INT-Table";#N/A,#N/A,TRUE,"STEEL";#N/A,#N/A,TRUE,"Door"}</definedName>
    <definedName name="ssss_3_2_4" hidden="1">{#N/A,#N/A,TRUE,"Basic";#N/A,#N/A,TRUE,"EXT-TABLE";#N/A,#N/A,TRUE,"STEEL";#N/A,#N/A,TRUE,"INT-Table";#N/A,#N/A,TRUE,"STEEL";#N/A,#N/A,TRUE,"Door"}</definedName>
    <definedName name="ssss_3_2_5" hidden="1">{#N/A,#N/A,TRUE,"Basic";#N/A,#N/A,TRUE,"EXT-TABLE";#N/A,#N/A,TRUE,"STEEL";#N/A,#N/A,TRUE,"INT-Table";#N/A,#N/A,TRUE,"STEEL";#N/A,#N/A,TRUE,"Door"}</definedName>
    <definedName name="ssss_3_3" hidden="1">{#N/A,#N/A,TRUE,"Basic";#N/A,#N/A,TRUE,"EXT-TABLE";#N/A,#N/A,TRUE,"STEEL";#N/A,#N/A,TRUE,"INT-Table";#N/A,#N/A,TRUE,"STEEL";#N/A,#N/A,TRUE,"Door"}</definedName>
    <definedName name="ssss_3_4" hidden="1">{#N/A,#N/A,TRUE,"Basic";#N/A,#N/A,TRUE,"EXT-TABLE";#N/A,#N/A,TRUE,"STEEL";#N/A,#N/A,TRUE,"INT-Table";#N/A,#N/A,TRUE,"STEEL";#N/A,#N/A,TRUE,"Door"}</definedName>
    <definedName name="ssss_3_5" hidden="1">{#N/A,#N/A,TRUE,"Basic";#N/A,#N/A,TRUE,"EXT-TABLE";#N/A,#N/A,TRUE,"STEEL";#N/A,#N/A,TRUE,"INT-Table";#N/A,#N/A,TRUE,"STEEL";#N/A,#N/A,TRUE,"Door"}</definedName>
    <definedName name="ssss_4" hidden="1">{#N/A,#N/A,TRUE,"Basic";#N/A,#N/A,TRUE,"EXT-TABLE";#N/A,#N/A,TRUE,"STEEL";#N/A,#N/A,TRUE,"INT-Table";#N/A,#N/A,TRUE,"STEEL";#N/A,#N/A,TRUE,"Door"}</definedName>
    <definedName name="ssss_4_1" hidden="1">{#N/A,#N/A,TRUE,"Basic";#N/A,#N/A,TRUE,"EXT-TABLE";#N/A,#N/A,TRUE,"STEEL";#N/A,#N/A,TRUE,"INT-Table";#N/A,#N/A,TRUE,"STEEL";#N/A,#N/A,TRUE,"Door"}</definedName>
    <definedName name="ssss_4_1_1" hidden="1">{#N/A,#N/A,TRUE,"Basic";#N/A,#N/A,TRUE,"EXT-TABLE";#N/A,#N/A,TRUE,"STEEL";#N/A,#N/A,TRUE,"INT-Table";#N/A,#N/A,TRUE,"STEEL";#N/A,#N/A,TRUE,"Door"}</definedName>
    <definedName name="ssss_4_1_2" hidden="1">{#N/A,#N/A,TRUE,"Basic";#N/A,#N/A,TRUE,"EXT-TABLE";#N/A,#N/A,TRUE,"STEEL";#N/A,#N/A,TRUE,"INT-Table";#N/A,#N/A,TRUE,"STEEL";#N/A,#N/A,TRUE,"Door"}</definedName>
    <definedName name="ssss_4_1_3" hidden="1">{#N/A,#N/A,TRUE,"Basic";#N/A,#N/A,TRUE,"EXT-TABLE";#N/A,#N/A,TRUE,"STEEL";#N/A,#N/A,TRUE,"INT-Table";#N/A,#N/A,TRUE,"STEEL";#N/A,#N/A,TRUE,"Door"}</definedName>
    <definedName name="ssss_4_1_4" hidden="1">{#N/A,#N/A,TRUE,"Basic";#N/A,#N/A,TRUE,"EXT-TABLE";#N/A,#N/A,TRUE,"STEEL";#N/A,#N/A,TRUE,"INT-Table";#N/A,#N/A,TRUE,"STEEL";#N/A,#N/A,TRUE,"Door"}</definedName>
    <definedName name="ssss_4_1_5" hidden="1">{#N/A,#N/A,TRUE,"Basic";#N/A,#N/A,TRUE,"EXT-TABLE";#N/A,#N/A,TRUE,"STEEL";#N/A,#N/A,TRUE,"INT-Table";#N/A,#N/A,TRUE,"STEEL";#N/A,#N/A,TRUE,"Door"}</definedName>
    <definedName name="ssss_4_2" hidden="1">{#N/A,#N/A,TRUE,"Basic";#N/A,#N/A,TRUE,"EXT-TABLE";#N/A,#N/A,TRUE,"STEEL";#N/A,#N/A,TRUE,"INT-Table";#N/A,#N/A,TRUE,"STEEL";#N/A,#N/A,TRUE,"Door"}</definedName>
    <definedName name="ssss_4_2_1" hidden="1">{#N/A,#N/A,TRUE,"Basic";#N/A,#N/A,TRUE,"EXT-TABLE";#N/A,#N/A,TRUE,"STEEL";#N/A,#N/A,TRUE,"INT-Table";#N/A,#N/A,TRUE,"STEEL";#N/A,#N/A,TRUE,"Door"}</definedName>
    <definedName name="ssss_4_2_2" hidden="1">{#N/A,#N/A,TRUE,"Basic";#N/A,#N/A,TRUE,"EXT-TABLE";#N/A,#N/A,TRUE,"STEEL";#N/A,#N/A,TRUE,"INT-Table";#N/A,#N/A,TRUE,"STEEL";#N/A,#N/A,TRUE,"Door"}</definedName>
    <definedName name="ssss_4_2_3" hidden="1">{#N/A,#N/A,TRUE,"Basic";#N/A,#N/A,TRUE,"EXT-TABLE";#N/A,#N/A,TRUE,"STEEL";#N/A,#N/A,TRUE,"INT-Table";#N/A,#N/A,TRUE,"STEEL";#N/A,#N/A,TRUE,"Door"}</definedName>
    <definedName name="ssss_4_2_4" hidden="1">{#N/A,#N/A,TRUE,"Basic";#N/A,#N/A,TRUE,"EXT-TABLE";#N/A,#N/A,TRUE,"STEEL";#N/A,#N/A,TRUE,"INT-Table";#N/A,#N/A,TRUE,"STEEL";#N/A,#N/A,TRUE,"Door"}</definedName>
    <definedName name="ssss_4_2_5" hidden="1">{#N/A,#N/A,TRUE,"Basic";#N/A,#N/A,TRUE,"EXT-TABLE";#N/A,#N/A,TRUE,"STEEL";#N/A,#N/A,TRUE,"INT-Table";#N/A,#N/A,TRUE,"STEEL";#N/A,#N/A,TRUE,"Door"}</definedName>
    <definedName name="ssss_4_3" hidden="1">{#N/A,#N/A,TRUE,"Basic";#N/A,#N/A,TRUE,"EXT-TABLE";#N/A,#N/A,TRUE,"STEEL";#N/A,#N/A,TRUE,"INT-Table";#N/A,#N/A,TRUE,"STEEL";#N/A,#N/A,TRUE,"Door"}</definedName>
    <definedName name="ssss_4_4" hidden="1">{#N/A,#N/A,TRUE,"Basic";#N/A,#N/A,TRUE,"EXT-TABLE";#N/A,#N/A,TRUE,"STEEL";#N/A,#N/A,TRUE,"INT-Table";#N/A,#N/A,TRUE,"STEEL";#N/A,#N/A,TRUE,"Door"}</definedName>
    <definedName name="ssss_4_5" hidden="1">{#N/A,#N/A,TRUE,"Basic";#N/A,#N/A,TRUE,"EXT-TABLE";#N/A,#N/A,TRUE,"STEEL";#N/A,#N/A,TRUE,"INT-Table";#N/A,#N/A,TRUE,"STEEL";#N/A,#N/A,TRUE,"Door"}</definedName>
    <definedName name="ssss_5" hidden="1">{#N/A,#N/A,TRUE,"Basic";#N/A,#N/A,TRUE,"EXT-TABLE";#N/A,#N/A,TRUE,"STEEL";#N/A,#N/A,TRUE,"INT-Table";#N/A,#N/A,TRUE,"STEEL";#N/A,#N/A,TRUE,"Door"}</definedName>
    <definedName name="ssss_5_1" hidden="1">{#N/A,#N/A,TRUE,"Basic";#N/A,#N/A,TRUE,"EXT-TABLE";#N/A,#N/A,TRUE,"STEEL";#N/A,#N/A,TRUE,"INT-Table";#N/A,#N/A,TRUE,"STEEL";#N/A,#N/A,TRUE,"Door"}</definedName>
    <definedName name="ssss_5_1_1" hidden="1">{#N/A,#N/A,TRUE,"Basic";#N/A,#N/A,TRUE,"EXT-TABLE";#N/A,#N/A,TRUE,"STEEL";#N/A,#N/A,TRUE,"INT-Table";#N/A,#N/A,TRUE,"STEEL";#N/A,#N/A,TRUE,"Door"}</definedName>
    <definedName name="ssss_5_1_2" hidden="1">{#N/A,#N/A,TRUE,"Basic";#N/A,#N/A,TRUE,"EXT-TABLE";#N/A,#N/A,TRUE,"STEEL";#N/A,#N/A,TRUE,"INT-Table";#N/A,#N/A,TRUE,"STEEL";#N/A,#N/A,TRUE,"Door"}</definedName>
    <definedName name="ssss_5_1_3" hidden="1">{#N/A,#N/A,TRUE,"Basic";#N/A,#N/A,TRUE,"EXT-TABLE";#N/A,#N/A,TRUE,"STEEL";#N/A,#N/A,TRUE,"INT-Table";#N/A,#N/A,TRUE,"STEEL";#N/A,#N/A,TRUE,"Door"}</definedName>
    <definedName name="ssss_5_1_4" hidden="1">{#N/A,#N/A,TRUE,"Basic";#N/A,#N/A,TRUE,"EXT-TABLE";#N/A,#N/A,TRUE,"STEEL";#N/A,#N/A,TRUE,"INT-Table";#N/A,#N/A,TRUE,"STEEL";#N/A,#N/A,TRUE,"Door"}</definedName>
    <definedName name="ssss_5_1_5" hidden="1">{#N/A,#N/A,TRUE,"Basic";#N/A,#N/A,TRUE,"EXT-TABLE";#N/A,#N/A,TRUE,"STEEL";#N/A,#N/A,TRUE,"INT-Table";#N/A,#N/A,TRUE,"STEEL";#N/A,#N/A,TRUE,"Door"}</definedName>
    <definedName name="ssss_5_2" hidden="1">{#N/A,#N/A,TRUE,"Basic";#N/A,#N/A,TRUE,"EXT-TABLE";#N/A,#N/A,TRUE,"STEEL";#N/A,#N/A,TRUE,"INT-Table";#N/A,#N/A,TRUE,"STEEL";#N/A,#N/A,TRUE,"Door"}</definedName>
    <definedName name="ssss_5_2_1" hidden="1">{#N/A,#N/A,TRUE,"Basic";#N/A,#N/A,TRUE,"EXT-TABLE";#N/A,#N/A,TRUE,"STEEL";#N/A,#N/A,TRUE,"INT-Table";#N/A,#N/A,TRUE,"STEEL";#N/A,#N/A,TRUE,"Door"}</definedName>
    <definedName name="ssss_5_2_2" hidden="1">{#N/A,#N/A,TRUE,"Basic";#N/A,#N/A,TRUE,"EXT-TABLE";#N/A,#N/A,TRUE,"STEEL";#N/A,#N/A,TRUE,"INT-Table";#N/A,#N/A,TRUE,"STEEL";#N/A,#N/A,TRUE,"Door"}</definedName>
    <definedName name="ssss_5_2_3" hidden="1">{#N/A,#N/A,TRUE,"Basic";#N/A,#N/A,TRUE,"EXT-TABLE";#N/A,#N/A,TRUE,"STEEL";#N/A,#N/A,TRUE,"INT-Table";#N/A,#N/A,TRUE,"STEEL";#N/A,#N/A,TRUE,"Door"}</definedName>
    <definedName name="ssss_5_2_4" hidden="1">{#N/A,#N/A,TRUE,"Basic";#N/A,#N/A,TRUE,"EXT-TABLE";#N/A,#N/A,TRUE,"STEEL";#N/A,#N/A,TRUE,"INT-Table";#N/A,#N/A,TRUE,"STEEL";#N/A,#N/A,TRUE,"Door"}</definedName>
    <definedName name="ssss_5_2_5" hidden="1">{#N/A,#N/A,TRUE,"Basic";#N/A,#N/A,TRUE,"EXT-TABLE";#N/A,#N/A,TRUE,"STEEL";#N/A,#N/A,TRUE,"INT-Table";#N/A,#N/A,TRUE,"STEEL";#N/A,#N/A,TRUE,"Door"}</definedName>
    <definedName name="ssss_5_3" hidden="1">{#N/A,#N/A,TRUE,"Basic";#N/A,#N/A,TRUE,"EXT-TABLE";#N/A,#N/A,TRUE,"STEEL";#N/A,#N/A,TRUE,"INT-Table";#N/A,#N/A,TRUE,"STEEL";#N/A,#N/A,TRUE,"Door"}</definedName>
    <definedName name="ssss_5_4" hidden="1">{#N/A,#N/A,TRUE,"Basic";#N/A,#N/A,TRUE,"EXT-TABLE";#N/A,#N/A,TRUE,"STEEL";#N/A,#N/A,TRUE,"INT-Table";#N/A,#N/A,TRUE,"STEEL";#N/A,#N/A,TRUE,"Door"}</definedName>
    <definedName name="ssss_5_5" hidden="1">{#N/A,#N/A,TRUE,"Basic";#N/A,#N/A,TRUE,"EXT-TABLE";#N/A,#N/A,TRUE,"STEEL";#N/A,#N/A,TRUE,"INT-Table";#N/A,#N/A,TRUE,"STEEL";#N/A,#N/A,TRUE,"Door"}</definedName>
    <definedName name="sssss" hidden="1">{#N/A,#N/A,FALSE,"운반시간"}</definedName>
    <definedName name="sum" hidden="1">{#N/A,#N/A,TRUE,"Basic";#N/A,#N/A,TRUE,"EXT-TABLE";#N/A,#N/A,TRUE,"STEEL";#N/A,#N/A,TRUE,"INT-Table";#N/A,#N/A,TRUE,"STEEL";#N/A,#N/A,TRUE,"Door"}</definedName>
    <definedName name="sum_1" hidden="1">{#N/A,#N/A,TRUE,"Basic";#N/A,#N/A,TRUE,"EXT-TABLE";#N/A,#N/A,TRUE,"STEEL";#N/A,#N/A,TRUE,"INT-Table";#N/A,#N/A,TRUE,"STEEL";#N/A,#N/A,TRUE,"Door"}</definedName>
    <definedName name="sum_1_1" hidden="1">{#N/A,#N/A,TRUE,"Basic";#N/A,#N/A,TRUE,"EXT-TABLE";#N/A,#N/A,TRUE,"STEEL";#N/A,#N/A,TRUE,"INT-Table";#N/A,#N/A,TRUE,"STEEL";#N/A,#N/A,TRUE,"Door"}</definedName>
    <definedName name="sum_1_1_1" hidden="1">{#N/A,#N/A,TRUE,"Basic";#N/A,#N/A,TRUE,"EXT-TABLE";#N/A,#N/A,TRUE,"STEEL";#N/A,#N/A,TRUE,"INT-Table";#N/A,#N/A,TRUE,"STEEL";#N/A,#N/A,TRUE,"Door"}</definedName>
    <definedName name="sum_1_1_2" hidden="1">{#N/A,#N/A,TRUE,"Basic";#N/A,#N/A,TRUE,"EXT-TABLE";#N/A,#N/A,TRUE,"STEEL";#N/A,#N/A,TRUE,"INT-Table";#N/A,#N/A,TRUE,"STEEL";#N/A,#N/A,TRUE,"Door"}</definedName>
    <definedName name="sum_1_1_3" hidden="1">{#N/A,#N/A,TRUE,"Basic";#N/A,#N/A,TRUE,"EXT-TABLE";#N/A,#N/A,TRUE,"STEEL";#N/A,#N/A,TRUE,"INT-Table";#N/A,#N/A,TRUE,"STEEL";#N/A,#N/A,TRUE,"Door"}</definedName>
    <definedName name="sum_1_1_4" hidden="1">{#N/A,#N/A,TRUE,"Basic";#N/A,#N/A,TRUE,"EXT-TABLE";#N/A,#N/A,TRUE,"STEEL";#N/A,#N/A,TRUE,"INT-Table";#N/A,#N/A,TRUE,"STEEL";#N/A,#N/A,TRUE,"Door"}</definedName>
    <definedName name="sum_1_1_5" hidden="1">{#N/A,#N/A,TRUE,"Basic";#N/A,#N/A,TRUE,"EXT-TABLE";#N/A,#N/A,TRUE,"STEEL";#N/A,#N/A,TRUE,"INT-Table";#N/A,#N/A,TRUE,"STEEL";#N/A,#N/A,TRUE,"Door"}</definedName>
    <definedName name="sum_1_2" hidden="1">{#N/A,#N/A,TRUE,"Basic";#N/A,#N/A,TRUE,"EXT-TABLE";#N/A,#N/A,TRUE,"STEEL";#N/A,#N/A,TRUE,"INT-Table";#N/A,#N/A,TRUE,"STEEL";#N/A,#N/A,TRUE,"Door"}</definedName>
    <definedName name="sum_1_2_1" hidden="1">{#N/A,#N/A,TRUE,"Basic";#N/A,#N/A,TRUE,"EXT-TABLE";#N/A,#N/A,TRUE,"STEEL";#N/A,#N/A,TRUE,"INT-Table";#N/A,#N/A,TRUE,"STEEL";#N/A,#N/A,TRUE,"Door"}</definedName>
    <definedName name="sum_1_2_2" hidden="1">{#N/A,#N/A,TRUE,"Basic";#N/A,#N/A,TRUE,"EXT-TABLE";#N/A,#N/A,TRUE,"STEEL";#N/A,#N/A,TRUE,"INT-Table";#N/A,#N/A,TRUE,"STEEL";#N/A,#N/A,TRUE,"Door"}</definedName>
    <definedName name="sum_1_2_3" hidden="1">{#N/A,#N/A,TRUE,"Basic";#N/A,#N/A,TRUE,"EXT-TABLE";#N/A,#N/A,TRUE,"STEEL";#N/A,#N/A,TRUE,"INT-Table";#N/A,#N/A,TRUE,"STEEL";#N/A,#N/A,TRUE,"Door"}</definedName>
    <definedName name="sum_1_2_4" hidden="1">{#N/A,#N/A,TRUE,"Basic";#N/A,#N/A,TRUE,"EXT-TABLE";#N/A,#N/A,TRUE,"STEEL";#N/A,#N/A,TRUE,"INT-Table";#N/A,#N/A,TRUE,"STEEL";#N/A,#N/A,TRUE,"Door"}</definedName>
    <definedName name="sum_1_2_5" hidden="1">{#N/A,#N/A,TRUE,"Basic";#N/A,#N/A,TRUE,"EXT-TABLE";#N/A,#N/A,TRUE,"STEEL";#N/A,#N/A,TRUE,"INT-Table";#N/A,#N/A,TRUE,"STEEL";#N/A,#N/A,TRUE,"Door"}</definedName>
    <definedName name="sum_1_3" hidden="1">{#N/A,#N/A,TRUE,"Basic";#N/A,#N/A,TRUE,"EXT-TABLE";#N/A,#N/A,TRUE,"STEEL";#N/A,#N/A,TRUE,"INT-Table";#N/A,#N/A,TRUE,"STEEL";#N/A,#N/A,TRUE,"Door"}</definedName>
    <definedName name="sum_1_4" hidden="1">{#N/A,#N/A,TRUE,"Basic";#N/A,#N/A,TRUE,"EXT-TABLE";#N/A,#N/A,TRUE,"STEEL";#N/A,#N/A,TRUE,"INT-Table";#N/A,#N/A,TRUE,"STEEL";#N/A,#N/A,TRUE,"Door"}</definedName>
    <definedName name="sum_1_5" hidden="1">{#N/A,#N/A,TRUE,"Basic";#N/A,#N/A,TRUE,"EXT-TABLE";#N/A,#N/A,TRUE,"STEEL";#N/A,#N/A,TRUE,"INT-Table";#N/A,#N/A,TRUE,"STEEL";#N/A,#N/A,TRUE,"Door"}</definedName>
    <definedName name="sum_2" hidden="1">{#N/A,#N/A,TRUE,"Basic";#N/A,#N/A,TRUE,"EXT-TABLE";#N/A,#N/A,TRUE,"STEEL";#N/A,#N/A,TRUE,"INT-Table";#N/A,#N/A,TRUE,"STEEL";#N/A,#N/A,TRUE,"Door"}</definedName>
    <definedName name="sum_2_1" hidden="1">{#N/A,#N/A,TRUE,"Basic";#N/A,#N/A,TRUE,"EXT-TABLE";#N/A,#N/A,TRUE,"STEEL";#N/A,#N/A,TRUE,"INT-Table";#N/A,#N/A,TRUE,"STEEL";#N/A,#N/A,TRUE,"Door"}</definedName>
    <definedName name="sum_2_1_1" hidden="1">{#N/A,#N/A,TRUE,"Basic";#N/A,#N/A,TRUE,"EXT-TABLE";#N/A,#N/A,TRUE,"STEEL";#N/A,#N/A,TRUE,"INT-Table";#N/A,#N/A,TRUE,"STEEL";#N/A,#N/A,TRUE,"Door"}</definedName>
    <definedName name="sum_2_1_2" hidden="1">{#N/A,#N/A,TRUE,"Basic";#N/A,#N/A,TRUE,"EXT-TABLE";#N/A,#N/A,TRUE,"STEEL";#N/A,#N/A,TRUE,"INT-Table";#N/A,#N/A,TRUE,"STEEL";#N/A,#N/A,TRUE,"Door"}</definedName>
    <definedName name="sum_2_1_3" hidden="1">{#N/A,#N/A,TRUE,"Basic";#N/A,#N/A,TRUE,"EXT-TABLE";#N/A,#N/A,TRUE,"STEEL";#N/A,#N/A,TRUE,"INT-Table";#N/A,#N/A,TRUE,"STEEL";#N/A,#N/A,TRUE,"Door"}</definedName>
    <definedName name="sum_2_1_4" hidden="1">{#N/A,#N/A,TRUE,"Basic";#N/A,#N/A,TRUE,"EXT-TABLE";#N/A,#N/A,TRUE,"STEEL";#N/A,#N/A,TRUE,"INT-Table";#N/A,#N/A,TRUE,"STEEL";#N/A,#N/A,TRUE,"Door"}</definedName>
    <definedName name="sum_2_1_5" hidden="1">{#N/A,#N/A,TRUE,"Basic";#N/A,#N/A,TRUE,"EXT-TABLE";#N/A,#N/A,TRUE,"STEEL";#N/A,#N/A,TRUE,"INT-Table";#N/A,#N/A,TRUE,"STEEL";#N/A,#N/A,TRUE,"Door"}</definedName>
    <definedName name="sum_2_2" hidden="1">{#N/A,#N/A,TRUE,"Basic";#N/A,#N/A,TRUE,"EXT-TABLE";#N/A,#N/A,TRUE,"STEEL";#N/A,#N/A,TRUE,"INT-Table";#N/A,#N/A,TRUE,"STEEL";#N/A,#N/A,TRUE,"Door"}</definedName>
    <definedName name="sum_2_2_1" hidden="1">{#N/A,#N/A,TRUE,"Basic";#N/A,#N/A,TRUE,"EXT-TABLE";#N/A,#N/A,TRUE,"STEEL";#N/A,#N/A,TRUE,"INT-Table";#N/A,#N/A,TRUE,"STEEL";#N/A,#N/A,TRUE,"Door"}</definedName>
    <definedName name="sum_2_2_2" hidden="1">{#N/A,#N/A,TRUE,"Basic";#N/A,#N/A,TRUE,"EXT-TABLE";#N/A,#N/A,TRUE,"STEEL";#N/A,#N/A,TRUE,"INT-Table";#N/A,#N/A,TRUE,"STEEL";#N/A,#N/A,TRUE,"Door"}</definedName>
    <definedName name="sum_2_2_3" hidden="1">{#N/A,#N/A,TRUE,"Basic";#N/A,#N/A,TRUE,"EXT-TABLE";#N/A,#N/A,TRUE,"STEEL";#N/A,#N/A,TRUE,"INT-Table";#N/A,#N/A,TRUE,"STEEL";#N/A,#N/A,TRUE,"Door"}</definedName>
    <definedName name="sum_2_2_4" hidden="1">{#N/A,#N/A,TRUE,"Basic";#N/A,#N/A,TRUE,"EXT-TABLE";#N/A,#N/A,TRUE,"STEEL";#N/A,#N/A,TRUE,"INT-Table";#N/A,#N/A,TRUE,"STEEL";#N/A,#N/A,TRUE,"Door"}</definedName>
    <definedName name="sum_2_2_5" hidden="1">{#N/A,#N/A,TRUE,"Basic";#N/A,#N/A,TRUE,"EXT-TABLE";#N/A,#N/A,TRUE,"STEEL";#N/A,#N/A,TRUE,"INT-Table";#N/A,#N/A,TRUE,"STEEL";#N/A,#N/A,TRUE,"Door"}</definedName>
    <definedName name="sum_2_3" hidden="1">{#N/A,#N/A,TRUE,"Basic";#N/A,#N/A,TRUE,"EXT-TABLE";#N/A,#N/A,TRUE,"STEEL";#N/A,#N/A,TRUE,"INT-Table";#N/A,#N/A,TRUE,"STEEL";#N/A,#N/A,TRUE,"Door"}</definedName>
    <definedName name="sum_2_4" hidden="1">{#N/A,#N/A,TRUE,"Basic";#N/A,#N/A,TRUE,"EXT-TABLE";#N/A,#N/A,TRUE,"STEEL";#N/A,#N/A,TRUE,"INT-Table";#N/A,#N/A,TRUE,"STEEL";#N/A,#N/A,TRUE,"Door"}</definedName>
    <definedName name="sum_2_5" hidden="1">{#N/A,#N/A,TRUE,"Basic";#N/A,#N/A,TRUE,"EXT-TABLE";#N/A,#N/A,TRUE,"STEEL";#N/A,#N/A,TRUE,"INT-Table";#N/A,#N/A,TRUE,"STEEL";#N/A,#N/A,TRUE,"Door"}</definedName>
    <definedName name="sum_3" hidden="1">{#N/A,#N/A,TRUE,"Basic";#N/A,#N/A,TRUE,"EXT-TABLE";#N/A,#N/A,TRUE,"STEEL";#N/A,#N/A,TRUE,"INT-Table";#N/A,#N/A,TRUE,"STEEL";#N/A,#N/A,TRUE,"Door"}</definedName>
    <definedName name="sum_3_1" hidden="1">{#N/A,#N/A,TRUE,"Basic";#N/A,#N/A,TRUE,"EXT-TABLE";#N/A,#N/A,TRUE,"STEEL";#N/A,#N/A,TRUE,"INT-Table";#N/A,#N/A,TRUE,"STEEL";#N/A,#N/A,TRUE,"Door"}</definedName>
    <definedName name="sum_3_1_1" hidden="1">{#N/A,#N/A,TRUE,"Basic";#N/A,#N/A,TRUE,"EXT-TABLE";#N/A,#N/A,TRUE,"STEEL";#N/A,#N/A,TRUE,"INT-Table";#N/A,#N/A,TRUE,"STEEL";#N/A,#N/A,TRUE,"Door"}</definedName>
    <definedName name="sum_3_1_2" hidden="1">{#N/A,#N/A,TRUE,"Basic";#N/A,#N/A,TRUE,"EXT-TABLE";#N/A,#N/A,TRUE,"STEEL";#N/A,#N/A,TRUE,"INT-Table";#N/A,#N/A,TRUE,"STEEL";#N/A,#N/A,TRUE,"Door"}</definedName>
    <definedName name="sum_3_1_3" hidden="1">{#N/A,#N/A,TRUE,"Basic";#N/A,#N/A,TRUE,"EXT-TABLE";#N/A,#N/A,TRUE,"STEEL";#N/A,#N/A,TRUE,"INT-Table";#N/A,#N/A,TRUE,"STEEL";#N/A,#N/A,TRUE,"Door"}</definedName>
    <definedName name="sum_3_1_4" hidden="1">{#N/A,#N/A,TRUE,"Basic";#N/A,#N/A,TRUE,"EXT-TABLE";#N/A,#N/A,TRUE,"STEEL";#N/A,#N/A,TRUE,"INT-Table";#N/A,#N/A,TRUE,"STEEL";#N/A,#N/A,TRUE,"Door"}</definedName>
    <definedName name="sum_3_1_5" hidden="1">{#N/A,#N/A,TRUE,"Basic";#N/A,#N/A,TRUE,"EXT-TABLE";#N/A,#N/A,TRUE,"STEEL";#N/A,#N/A,TRUE,"INT-Table";#N/A,#N/A,TRUE,"STEEL";#N/A,#N/A,TRUE,"Door"}</definedName>
    <definedName name="sum_3_2" hidden="1">{#N/A,#N/A,TRUE,"Basic";#N/A,#N/A,TRUE,"EXT-TABLE";#N/A,#N/A,TRUE,"STEEL";#N/A,#N/A,TRUE,"INT-Table";#N/A,#N/A,TRUE,"STEEL";#N/A,#N/A,TRUE,"Door"}</definedName>
    <definedName name="sum_3_2_1" hidden="1">{#N/A,#N/A,TRUE,"Basic";#N/A,#N/A,TRUE,"EXT-TABLE";#N/A,#N/A,TRUE,"STEEL";#N/A,#N/A,TRUE,"INT-Table";#N/A,#N/A,TRUE,"STEEL";#N/A,#N/A,TRUE,"Door"}</definedName>
    <definedName name="sum_3_2_2" hidden="1">{#N/A,#N/A,TRUE,"Basic";#N/A,#N/A,TRUE,"EXT-TABLE";#N/A,#N/A,TRUE,"STEEL";#N/A,#N/A,TRUE,"INT-Table";#N/A,#N/A,TRUE,"STEEL";#N/A,#N/A,TRUE,"Door"}</definedName>
    <definedName name="sum_3_2_3" hidden="1">{#N/A,#N/A,TRUE,"Basic";#N/A,#N/A,TRUE,"EXT-TABLE";#N/A,#N/A,TRUE,"STEEL";#N/A,#N/A,TRUE,"INT-Table";#N/A,#N/A,TRUE,"STEEL";#N/A,#N/A,TRUE,"Door"}</definedName>
    <definedName name="sum_3_2_4" hidden="1">{#N/A,#N/A,TRUE,"Basic";#N/A,#N/A,TRUE,"EXT-TABLE";#N/A,#N/A,TRUE,"STEEL";#N/A,#N/A,TRUE,"INT-Table";#N/A,#N/A,TRUE,"STEEL";#N/A,#N/A,TRUE,"Door"}</definedName>
    <definedName name="sum_3_2_5" hidden="1">{#N/A,#N/A,TRUE,"Basic";#N/A,#N/A,TRUE,"EXT-TABLE";#N/A,#N/A,TRUE,"STEEL";#N/A,#N/A,TRUE,"INT-Table";#N/A,#N/A,TRUE,"STEEL";#N/A,#N/A,TRUE,"Door"}</definedName>
    <definedName name="sum_3_3" hidden="1">{#N/A,#N/A,TRUE,"Basic";#N/A,#N/A,TRUE,"EXT-TABLE";#N/A,#N/A,TRUE,"STEEL";#N/A,#N/A,TRUE,"INT-Table";#N/A,#N/A,TRUE,"STEEL";#N/A,#N/A,TRUE,"Door"}</definedName>
    <definedName name="sum_3_4" hidden="1">{#N/A,#N/A,TRUE,"Basic";#N/A,#N/A,TRUE,"EXT-TABLE";#N/A,#N/A,TRUE,"STEEL";#N/A,#N/A,TRUE,"INT-Table";#N/A,#N/A,TRUE,"STEEL";#N/A,#N/A,TRUE,"Door"}</definedName>
    <definedName name="sum_3_5" hidden="1">{#N/A,#N/A,TRUE,"Basic";#N/A,#N/A,TRUE,"EXT-TABLE";#N/A,#N/A,TRUE,"STEEL";#N/A,#N/A,TRUE,"INT-Table";#N/A,#N/A,TRUE,"STEEL";#N/A,#N/A,TRUE,"Door"}</definedName>
    <definedName name="sum_4" hidden="1">{#N/A,#N/A,TRUE,"Basic";#N/A,#N/A,TRUE,"EXT-TABLE";#N/A,#N/A,TRUE,"STEEL";#N/A,#N/A,TRUE,"INT-Table";#N/A,#N/A,TRUE,"STEEL";#N/A,#N/A,TRUE,"Door"}</definedName>
    <definedName name="sum_4_1" hidden="1">{#N/A,#N/A,TRUE,"Basic";#N/A,#N/A,TRUE,"EXT-TABLE";#N/A,#N/A,TRUE,"STEEL";#N/A,#N/A,TRUE,"INT-Table";#N/A,#N/A,TRUE,"STEEL";#N/A,#N/A,TRUE,"Door"}</definedName>
    <definedName name="sum_4_1_1" hidden="1">{#N/A,#N/A,TRUE,"Basic";#N/A,#N/A,TRUE,"EXT-TABLE";#N/A,#N/A,TRUE,"STEEL";#N/A,#N/A,TRUE,"INT-Table";#N/A,#N/A,TRUE,"STEEL";#N/A,#N/A,TRUE,"Door"}</definedName>
    <definedName name="sum_4_1_2" hidden="1">{#N/A,#N/A,TRUE,"Basic";#N/A,#N/A,TRUE,"EXT-TABLE";#N/A,#N/A,TRUE,"STEEL";#N/A,#N/A,TRUE,"INT-Table";#N/A,#N/A,TRUE,"STEEL";#N/A,#N/A,TRUE,"Door"}</definedName>
    <definedName name="sum_4_1_3" hidden="1">{#N/A,#N/A,TRUE,"Basic";#N/A,#N/A,TRUE,"EXT-TABLE";#N/A,#N/A,TRUE,"STEEL";#N/A,#N/A,TRUE,"INT-Table";#N/A,#N/A,TRUE,"STEEL";#N/A,#N/A,TRUE,"Door"}</definedName>
    <definedName name="sum_4_1_4" hidden="1">{#N/A,#N/A,TRUE,"Basic";#N/A,#N/A,TRUE,"EXT-TABLE";#N/A,#N/A,TRUE,"STEEL";#N/A,#N/A,TRUE,"INT-Table";#N/A,#N/A,TRUE,"STEEL";#N/A,#N/A,TRUE,"Door"}</definedName>
    <definedName name="sum_4_1_5" hidden="1">{#N/A,#N/A,TRUE,"Basic";#N/A,#N/A,TRUE,"EXT-TABLE";#N/A,#N/A,TRUE,"STEEL";#N/A,#N/A,TRUE,"INT-Table";#N/A,#N/A,TRUE,"STEEL";#N/A,#N/A,TRUE,"Door"}</definedName>
    <definedName name="sum_4_2" hidden="1">{#N/A,#N/A,TRUE,"Basic";#N/A,#N/A,TRUE,"EXT-TABLE";#N/A,#N/A,TRUE,"STEEL";#N/A,#N/A,TRUE,"INT-Table";#N/A,#N/A,TRUE,"STEEL";#N/A,#N/A,TRUE,"Door"}</definedName>
    <definedName name="sum_4_2_1" hidden="1">{#N/A,#N/A,TRUE,"Basic";#N/A,#N/A,TRUE,"EXT-TABLE";#N/A,#N/A,TRUE,"STEEL";#N/A,#N/A,TRUE,"INT-Table";#N/A,#N/A,TRUE,"STEEL";#N/A,#N/A,TRUE,"Door"}</definedName>
    <definedName name="sum_4_2_2" hidden="1">{#N/A,#N/A,TRUE,"Basic";#N/A,#N/A,TRUE,"EXT-TABLE";#N/A,#N/A,TRUE,"STEEL";#N/A,#N/A,TRUE,"INT-Table";#N/A,#N/A,TRUE,"STEEL";#N/A,#N/A,TRUE,"Door"}</definedName>
    <definedName name="sum_4_2_3" hidden="1">{#N/A,#N/A,TRUE,"Basic";#N/A,#N/A,TRUE,"EXT-TABLE";#N/A,#N/A,TRUE,"STEEL";#N/A,#N/A,TRUE,"INT-Table";#N/A,#N/A,TRUE,"STEEL";#N/A,#N/A,TRUE,"Door"}</definedName>
    <definedName name="sum_4_2_4" hidden="1">{#N/A,#N/A,TRUE,"Basic";#N/A,#N/A,TRUE,"EXT-TABLE";#N/A,#N/A,TRUE,"STEEL";#N/A,#N/A,TRUE,"INT-Table";#N/A,#N/A,TRUE,"STEEL";#N/A,#N/A,TRUE,"Door"}</definedName>
    <definedName name="sum_4_2_5" hidden="1">{#N/A,#N/A,TRUE,"Basic";#N/A,#N/A,TRUE,"EXT-TABLE";#N/A,#N/A,TRUE,"STEEL";#N/A,#N/A,TRUE,"INT-Table";#N/A,#N/A,TRUE,"STEEL";#N/A,#N/A,TRUE,"Door"}</definedName>
    <definedName name="sum_4_3" hidden="1">{#N/A,#N/A,TRUE,"Basic";#N/A,#N/A,TRUE,"EXT-TABLE";#N/A,#N/A,TRUE,"STEEL";#N/A,#N/A,TRUE,"INT-Table";#N/A,#N/A,TRUE,"STEEL";#N/A,#N/A,TRUE,"Door"}</definedName>
    <definedName name="sum_4_4" hidden="1">{#N/A,#N/A,TRUE,"Basic";#N/A,#N/A,TRUE,"EXT-TABLE";#N/A,#N/A,TRUE,"STEEL";#N/A,#N/A,TRUE,"INT-Table";#N/A,#N/A,TRUE,"STEEL";#N/A,#N/A,TRUE,"Door"}</definedName>
    <definedName name="sum_4_5" hidden="1">{#N/A,#N/A,TRUE,"Basic";#N/A,#N/A,TRUE,"EXT-TABLE";#N/A,#N/A,TRUE,"STEEL";#N/A,#N/A,TRUE,"INT-Table";#N/A,#N/A,TRUE,"STEEL";#N/A,#N/A,TRUE,"Door"}</definedName>
    <definedName name="sum_5" hidden="1">{#N/A,#N/A,TRUE,"Basic";#N/A,#N/A,TRUE,"EXT-TABLE";#N/A,#N/A,TRUE,"STEEL";#N/A,#N/A,TRUE,"INT-Table";#N/A,#N/A,TRUE,"STEEL";#N/A,#N/A,TRUE,"Door"}</definedName>
    <definedName name="sum_5_1" hidden="1">{#N/A,#N/A,TRUE,"Basic";#N/A,#N/A,TRUE,"EXT-TABLE";#N/A,#N/A,TRUE,"STEEL";#N/A,#N/A,TRUE,"INT-Table";#N/A,#N/A,TRUE,"STEEL";#N/A,#N/A,TRUE,"Door"}</definedName>
    <definedName name="sum_5_1_1" hidden="1">{#N/A,#N/A,TRUE,"Basic";#N/A,#N/A,TRUE,"EXT-TABLE";#N/A,#N/A,TRUE,"STEEL";#N/A,#N/A,TRUE,"INT-Table";#N/A,#N/A,TRUE,"STEEL";#N/A,#N/A,TRUE,"Door"}</definedName>
    <definedName name="sum_5_1_2" hidden="1">{#N/A,#N/A,TRUE,"Basic";#N/A,#N/A,TRUE,"EXT-TABLE";#N/A,#N/A,TRUE,"STEEL";#N/A,#N/A,TRUE,"INT-Table";#N/A,#N/A,TRUE,"STEEL";#N/A,#N/A,TRUE,"Door"}</definedName>
    <definedName name="sum_5_1_3" hidden="1">{#N/A,#N/A,TRUE,"Basic";#N/A,#N/A,TRUE,"EXT-TABLE";#N/A,#N/A,TRUE,"STEEL";#N/A,#N/A,TRUE,"INT-Table";#N/A,#N/A,TRUE,"STEEL";#N/A,#N/A,TRUE,"Door"}</definedName>
    <definedName name="sum_5_1_4" hidden="1">{#N/A,#N/A,TRUE,"Basic";#N/A,#N/A,TRUE,"EXT-TABLE";#N/A,#N/A,TRUE,"STEEL";#N/A,#N/A,TRUE,"INT-Table";#N/A,#N/A,TRUE,"STEEL";#N/A,#N/A,TRUE,"Door"}</definedName>
    <definedName name="sum_5_1_5" hidden="1">{#N/A,#N/A,TRUE,"Basic";#N/A,#N/A,TRUE,"EXT-TABLE";#N/A,#N/A,TRUE,"STEEL";#N/A,#N/A,TRUE,"INT-Table";#N/A,#N/A,TRUE,"STEEL";#N/A,#N/A,TRUE,"Door"}</definedName>
    <definedName name="sum_5_2" hidden="1">{#N/A,#N/A,TRUE,"Basic";#N/A,#N/A,TRUE,"EXT-TABLE";#N/A,#N/A,TRUE,"STEEL";#N/A,#N/A,TRUE,"INT-Table";#N/A,#N/A,TRUE,"STEEL";#N/A,#N/A,TRUE,"Door"}</definedName>
    <definedName name="sum_5_2_1" hidden="1">{#N/A,#N/A,TRUE,"Basic";#N/A,#N/A,TRUE,"EXT-TABLE";#N/A,#N/A,TRUE,"STEEL";#N/A,#N/A,TRUE,"INT-Table";#N/A,#N/A,TRUE,"STEEL";#N/A,#N/A,TRUE,"Door"}</definedName>
    <definedName name="sum_5_2_2" hidden="1">{#N/A,#N/A,TRUE,"Basic";#N/A,#N/A,TRUE,"EXT-TABLE";#N/A,#N/A,TRUE,"STEEL";#N/A,#N/A,TRUE,"INT-Table";#N/A,#N/A,TRUE,"STEEL";#N/A,#N/A,TRUE,"Door"}</definedName>
    <definedName name="sum_5_2_3" hidden="1">{#N/A,#N/A,TRUE,"Basic";#N/A,#N/A,TRUE,"EXT-TABLE";#N/A,#N/A,TRUE,"STEEL";#N/A,#N/A,TRUE,"INT-Table";#N/A,#N/A,TRUE,"STEEL";#N/A,#N/A,TRUE,"Door"}</definedName>
    <definedName name="sum_5_2_4" hidden="1">{#N/A,#N/A,TRUE,"Basic";#N/A,#N/A,TRUE,"EXT-TABLE";#N/A,#N/A,TRUE,"STEEL";#N/A,#N/A,TRUE,"INT-Table";#N/A,#N/A,TRUE,"STEEL";#N/A,#N/A,TRUE,"Door"}</definedName>
    <definedName name="sum_5_2_5" hidden="1">{#N/A,#N/A,TRUE,"Basic";#N/A,#N/A,TRUE,"EXT-TABLE";#N/A,#N/A,TRUE,"STEEL";#N/A,#N/A,TRUE,"INT-Table";#N/A,#N/A,TRUE,"STEEL";#N/A,#N/A,TRUE,"Door"}</definedName>
    <definedName name="sum_5_3" hidden="1">{#N/A,#N/A,TRUE,"Basic";#N/A,#N/A,TRUE,"EXT-TABLE";#N/A,#N/A,TRUE,"STEEL";#N/A,#N/A,TRUE,"INT-Table";#N/A,#N/A,TRUE,"STEEL";#N/A,#N/A,TRUE,"Door"}</definedName>
    <definedName name="sum_5_4" hidden="1">{#N/A,#N/A,TRUE,"Basic";#N/A,#N/A,TRUE,"EXT-TABLE";#N/A,#N/A,TRUE,"STEEL";#N/A,#N/A,TRUE,"INT-Table";#N/A,#N/A,TRUE,"STEEL";#N/A,#N/A,TRUE,"Door"}</definedName>
    <definedName name="sum_5_5" hidden="1">{#N/A,#N/A,TRUE,"Basic";#N/A,#N/A,TRUE,"EXT-TABLE";#N/A,#N/A,TRUE,"STEEL";#N/A,#N/A,TRUE,"INT-Table";#N/A,#N/A,TRUE,"STEEL";#N/A,#N/A,TRUE,"Door"}</definedName>
    <definedName name="T_2">#N/A</definedName>
    <definedName name="T_3">#N/A</definedName>
    <definedName name="T_4">#N/A</definedName>
    <definedName name="T2_">#N/A</definedName>
    <definedName name="TEAM">[10]계정!$E$3:$F$102</definedName>
    <definedName name="teri" hidden="1">{#N/A,#N/A,TRUE,"Basic";#N/A,#N/A,TRUE,"EXT-TABLE";#N/A,#N/A,TRUE,"STEEL";#N/A,#N/A,TRUE,"INT-Table";#N/A,#N/A,TRUE,"STEEL";#N/A,#N/A,TRUE,"Door"}</definedName>
    <definedName name="teri_1" hidden="1">{#N/A,#N/A,TRUE,"Basic";#N/A,#N/A,TRUE,"EXT-TABLE";#N/A,#N/A,TRUE,"STEEL";#N/A,#N/A,TRUE,"INT-Table";#N/A,#N/A,TRUE,"STEEL";#N/A,#N/A,TRUE,"Door"}</definedName>
    <definedName name="teri_1_1" hidden="1">{#N/A,#N/A,TRUE,"Basic";#N/A,#N/A,TRUE,"EXT-TABLE";#N/A,#N/A,TRUE,"STEEL";#N/A,#N/A,TRUE,"INT-Table";#N/A,#N/A,TRUE,"STEEL";#N/A,#N/A,TRUE,"Door"}</definedName>
    <definedName name="teri_1_1_1" hidden="1">{#N/A,#N/A,TRUE,"Basic";#N/A,#N/A,TRUE,"EXT-TABLE";#N/A,#N/A,TRUE,"STEEL";#N/A,#N/A,TRUE,"INT-Table";#N/A,#N/A,TRUE,"STEEL";#N/A,#N/A,TRUE,"Door"}</definedName>
    <definedName name="teri_1_1_2" hidden="1">{#N/A,#N/A,TRUE,"Basic";#N/A,#N/A,TRUE,"EXT-TABLE";#N/A,#N/A,TRUE,"STEEL";#N/A,#N/A,TRUE,"INT-Table";#N/A,#N/A,TRUE,"STEEL";#N/A,#N/A,TRUE,"Door"}</definedName>
    <definedName name="teri_1_1_3" hidden="1">{#N/A,#N/A,TRUE,"Basic";#N/A,#N/A,TRUE,"EXT-TABLE";#N/A,#N/A,TRUE,"STEEL";#N/A,#N/A,TRUE,"INT-Table";#N/A,#N/A,TRUE,"STEEL";#N/A,#N/A,TRUE,"Door"}</definedName>
    <definedName name="teri_1_1_4" hidden="1">{#N/A,#N/A,TRUE,"Basic";#N/A,#N/A,TRUE,"EXT-TABLE";#N/A,#N/A,TRUE,"STEEL";#N/A,#N/A,TRUE,"INT-Table";#N/A,#N/A,TRUE,"STEEL";#N/A,#N/A,TRUE,"Door"}</definedName>
    <definedName name="teri_1_1_5" hidden="1">{#N/A,#N/A,TRUE,"Basic";#N/A,#N/A,TRUE,"EXT-TABLE";#N/A,#N/A,TRUE,"STEEL";#N/A,#N/A,TRUE,"INT-Table";#N/A,#N/A,TRUE,"STEEL";#N/A,#N/A,TRUE,"Door"}</definedName>
    <definedName name="teri_1_2" hidden="1">{#N/A,#N/A,TRUE,"Basic";#N/A,#N/A,TRUE,"EXT-TABLE";#N/A,#N/A,TRUE,"STEEL";#N/A,#N/A,TRUE,"INT-Table";#N/A,#N/A,TRUE,"STEEL";#N/A,#N/A,TRUE,"Door"}</definedName>
    <definedName name="teri_1_2_1" hidden="1">{#N/A,#N/A,TRUE,"Basic";#N/A,#N/A,TRUE,"EXT-TABLE";#N/A,#N/A,TRUE,"STEEL";#N/A,#N/A,TRUE,"INT-Table";#N/A,#N/A,TRUE,"STEEL";#N/A,#N/A,TRUE,"Door"}</definedName>
    <definedName name="teri_1_2_2" hidden="1">{#N/A,#N/A,TRUE,"Basic";#N/A,#N/A,TRUE,"EXT-TABLE";#N/A,#N/A,TRUE,"STEEL";#N/A,#N/A,TRUE,"INT-Table";#N/A,#N/A,TRUE,"STEEL";#N/A,#N/A,TRUE,"Door"}</definedName>
    <definedName name="teri_1_2_3" hidden="1">{#N/A,#N/A,TRUE,"Basic";#N/A,#N/A,TRUE,"EXT-TABLE";#N/A,#N/A,TRUE,"STEEL";#N/A,#N/A,TRUE,"INT-Table";#N/A,#N/A,TRUE,"STEEL";#N/A,#N/A,TRUE,"Door"}</definedName>
    <definedName name="teri_1_2_4" hidden="1">{#N/A,#N/A,TRUE,"Basic";#N/A,#N/A,TRUE,"EXT-TABLE";#N/A,#N/A,TRUE,"STEEL";#N/A,#N/A,TRUE,"INT-Table";#N/A,#N/A,TRUE,"STEEL";#N/A,#N/A,TRUE,"Door"}</definedName>
    <definedName name="teri_1_2_5" hidden="1">{#N/A,#N/A,TRUE,"Basic";#N/A,#N/A,TRUE,"EXT-TABLE";#N/A,#N/A,TRUE,"STEEL";#N/A,#N/A,TRUE,"INT-Table";#N/A,#N/A,TRUE,"STEEL";#N/A,#N/A,TRUE,"Door"}</definedName>
    <definedName name="teri_1_3" hidden="1">{#N/A,#N/A,TRUE,"Basic";#N/A,#N/A,TRUE,"EXT-TABLE";#N/A,#N/A,TRUE,"STEEL";#N/A,#N/A,TRUE,"INT-Table";#N/A,#N/A,TRUE,"STEEL";#N/A,#N/A,TRUE,"Door"}</definedName>
    <definedName name="teri_1_4" hidden="1">{#N/A,#N/A,TRUE,"Basic";#N/A,#N/A,TRUE,"EXT-TABLE";#N/A,#N/A,TRUE,"STEEL";#N/A,#N/A,TRUE,"INT-Table";#N/A,#N/A,TRUE,"STEEL";#N/A,#N/A,TRUE,"Door"}</definedName>
    <definedName name="teri_1_5" hidden="1">{#N/A,#N/A,TRUE,"Basic";#N/A,#N/A,TRUE,"EXT-TABLE";#N/A,#N/A,TRUE,"STEEL";#N/A,#N/A,TRUE,"INT-Table";#N/A,#N/A,TRUE,"STEEL";#N/A,#N/A,TRUE,"Door"}</definedName>
    <definedName name="teri_2" hidden="1">{#N/A,#N/A,TRUE,"Basic";#N/A,#N/A,TRUE,"EXT-TABLE";#N/A,#N/A,TRUE,"STEEL";#N/A,#N/A,TRUE,"INT-Table";#N/A,#N/A,TRUE,"STEEL";#N/A,#N/A,TRUE,"Door"}</definedName>
    <definedName name="teri_2_1" hidden="1">{#N/A,#N/A,TRUE,"Basic";#N/A,#N/A,TRUE,"EXT-TABLE";#N/A,#N/A,TRUE,"STEEL";#N/A,#N/A,TRUE,"INT-Table";#N/A,#N/A,TRUE,"STEEL";#N/A,#N/A,TRUE,"Door"}</definedName>
    <definedName name="teri_2_1_1" hidden="1">{#N/A,#N/A,TRUE,"Basic";#N/A,#N/A,TRUE,"EXT-TABLE";#N/A,#N/A,TRUE,"STEEL";#N/A,#N/A,TRUE,"INT-Table";#N/A,#N/A,TRUE,"STEEL";#N/A,#N/A,TRUE,"Door"}</definedName>
    <definedName name="teri_2_1_2" hidden="1">{#N/A,#N/A,TRUE,"Basic";#N/A,#N/A,TRUE,"EXT-TABLE";#N/A,#N/A,TRUE,"STEEL";#N/A,#N/A,TRUE,"INT-Table";#N/A,#N/A,TRUE,"STEEL";#N/A,#N/A,TRUE,"Door"}</definedName>
    <definedName name="teri_2_1_3" hidden="1">{#N/A,#N/A,TRUE,"Basic";#N/A,#N/A,TRUE,"EXT-TABLE";#N/A,#N/A,TRUE,"STEEL";#N/A,#N/A,TRUE,"INT-Table";#N/A,#N/A,TRUE,"STEEL";#N/A,#N/A,TRUE,"Door"}</definedName>
    <definedName name="teri_2_1_4" hidden="1">{#N/A,#N/A,TRUE,"Basic";#N/A,#N/A,TRUE,"EXT-TABLE";#N/A,#N/A,TRUE,"STEEL";#N/A,#N/A,TRUE,"INT-Table";#N/A,#N/A,TRUE,"STEEL";#N/A,#N/A,TRUE,"Door"}</definedName>
    <definedName name="teri_2_1_5" hidden="1">{#N/A,#N/A,TRUE,"Basic";#N/A,#N/A,TRUE,"EXT-TABLE";#N/A,#N/A,TRUE,"STEEL";#N/A,#N/A,TRUE,"INT-Table";#N/A,#N/A,TRUE,"STEEL";#N/A,#N/A,TRUE,"Door"}</definedName>
    <definedName name="teri_2_2" hidden="1">{#N/A,#N/A,TRUE,"Basic";#N/A,#N/A,TRUE,"EXT-TABLE";#N/A,#N/A,TRUE,"STEEL";#N/A,#N/A,TRUE,"INT-Table";#N/A,#N/A,TRUE,"STEEL";#N/A,#N/A,TRUE,"Door"}</definedName>
    <definedName name="teri_2_2_1" hidden="1">{#N/A,#N/A,TRUE,"Basic";#N/A,#N/A,TRUE,"EXT-TABLE";#N/A,#N/A,TRUE,"STEEL";#N/A,#N/A,TRUE,"INT-Table";#N/A,#N/A,TRUE,"STEEL";#N/A,#N/A,TRUE,"Door"}</definedName>
    <definedName name="teri_2_2_2" hidden="1">{#N/A,#N/A,TRUE,"Basic";#N/A,#N/A,TRUE,"EXT-TABLE";#N/A,#N/A,TRUE,"STEEL";#N/A,#N/A,TRUE,"INT-Table";#N/A,#N/A,TRUE,"STEEL";#N/A,#N/A,TRUE,"Door"}</definedName>
    <definedName name="teri_2_2_3" hidden="1">{#N/A,#N/A,TRUE,"Basic";#N/A,#N/A,TRUE,"EXT-TABLE";#N/A,#N/A,TRUE,"STEEL";#N/A,#N/A,TRUE,"INT-Table";#N/A,#N/A,TRUE,"STEEL";#N/A,#N/A,TRUE,"Door"}</definedName>
    <definedName name="teri_2_2_4" hidden="1">{#N/A,#N/A,TRUE,"Basic";#N/A,#N/A,TRUE,"EXT-TABLE";#N/A,#N/A,TRUE,"STEEL";#N/A,#N/A,TRUE,"INT-Table";#N/A,#N/A,TRUE,"STEEL";#N/A,#N/A,TRUE,"Door"}</definedName>
    <definedName name="teri_2_2_5" hidden="1">{#N/A,#N/A,TRUE,"Basic";#N/A,#N/A,TRUE,"EXT-TABLE";#N/A,#N/A,TRUE,"STEEL";#N/A,#N/A,TRUE,"INT-Table";#N/A,#N/A,TRUE,"STEEL";#N/A,#N/A,TRUE,"Door"}</definedName>
    <definedName name="teri_2_3" hidden="1">{#N/A,#N/A,TRUE,"Basic";#N/A,#N/A,TRUE,"EXT-TABLE";#N/A,#N/A,TRUE,"STEEL";#N/A,#N/A,TRUE,"INT-Table";#N/A,#N/A,TRUE,"STEEL";#N/A,#N/A,TRUE,"Door"}</definedName>
    <definedName name="teri_2_4" hidden="1">{#N/A,#N/A,TRUE,"Basic";#N/A,#N/A,TRUE,"EXT-TABLE";#N/A,#N/A,TRUE,"STEEL";#N/A,#N/A,TRUE,"INT-Table";#N/A,#N/A,TRUE,"STEEL";#N/A,#N/A,TRUE,"Door"}</definedName>
    <definedName name="teri_2_5" hidden="1">{#N/A,#N/A,TRUE,"Basic";#N/A,#N/A,TRUE,"EXT-TABLE";#N/A,#N/A,TRUE,"STEEL";#N/A,#N/A,TRUE,"INT-Table";#N/A,#N/A,TRUE,"STEEL";#N/A,#N/A,TRUE,"Door"}</definedName>
    <definedName name="teri_3" hidden="1">{#N/A,#N/A,TRUE,"Basic";#N/A,#N/A,TRUE,"EXT-TABLE";#N/A,#N/A,TRUE,"STEEL";#N/A,#N/A,TRUE,"INT-Table";#N/A,#N/A,TRUE,"STEEL";#N/A,#N/A,TRUE,"Door"}</definedName>
    <definedName name="teri_3_1" hidden="1">{#N/A,#N/A,TRUE,"Basic";#N/A,#N/A,TRUE,"EXT-TABLE";#N/A,#N/A,TRUE,"STEEL";#N/A,#N/A,TRUE,"INT-Table";#N/A,#N/A,TRUE,"STEEL";#N/A,#N/A,TRUE,"Door"}</definedName>
    <definedName name="teri_3_1_1" hidden="1">{#N/A,#N/A,TRUE,"Basic";#N/A,#N/A,TRUE,"EXT-TABLE";#N/A,#N/A,TRUE,"STEEL";#N/A,#N/A,TRUE,"INT-Table";#N/A,#N/A,TRUE,"STEEL";#N/A,#N/A,TRUE,"Door"}</definedName>
    <definedName name="teri_3_1_2" hidden="1">{#N/A,#N/A,TRUE,"Basic";#N/A,#N/A,TRUE,"EXT-TABLE";#N/A,#N/A,TRUE,"STEEL";#N/A,#N/A,TRUE,"INT-Table";#N/A,#N/A,TRUE,"STEEL";#N/A,#N/A,TRUE,"Door"}</definedName>
    <definedName name="teri_3_1_3" hidden="1">{#N/A,#N/A,TRUE,"Basic";#N/A,#N/A,TRUE,"EXT-TABLE";#N/A,#N/A,TRUE,"STEEL";#N/A,#N/A,TRUE,"INT-Table";#N/A,#N/A,TRUE,"STEEL";#N/A,#N/A,TRUE,"Door"}</definedName>
    <definedName name="teri_3_1_4" hidden="1">{#N/A,#N/A,TRUE,"Basic";#N/A,#N/A,TRUE,"EXT-TABLE";#N/A,#N/A,TRUE,"STEEL";#N/A,#N/A,TRUE,"INT-Table";#N/A,#N/A,TRUE,"STEEL";#N/A,#N/A,TRUE,"Door"}</definedName>
    <definedName name="teri_3_1_5" hidden="1">{#N/A,#N/A,TRUE,"Basic";#N/A,#N/A,TRUE,"EXT-TABLE";#N/A,#N/A,TRUE,"STEEL";#N/A,#N/A,TRUE,"INT-Table";#N/A,#N/A,TRUE,"STEEL";#N/A,#N/A,TRUE,"Door"}</definedName>
    <definedName name="teri_3_2" hidden="1">{#N/A,#N/A,TRUE,"Basic";#N/A,#N/A,TRUE,"EXT-TABLE";#N/A,#N/A,TRUE,"STEEL";#N/A,#N/A,TRUE,"INT-Table";#N/A,#N/A,TRUE,"STEEL";#N/A,#N/A,TRUE,"Door"}</definedName>
    <definedName name="teri_3_2_1" hidden="1">{#N/A,#N/A,TRUE,"Basic";#N/A,#N/A,TRUE,"EXT-TABLE";#N/A,#N/A,TRUE,"STEEL";#N/A,#N/A,TRUE,"INT-Table";#N/A,#N/A,TRUE,"STEEL";#N/A,#N/A,TRUE,"Door"}</definedName>
    <definedName name="teri_3_2_2" hidden="1">{#N/A,#N/A,TRUE,"Basic";#N/A,#N/A,TRUE,"EXT-TABLE";#N/A,#N/A,TRUE,"STEEL";#N/A,#N/A,TRUE,"INT-Table";#N/A,#N/A,TRUE,"STEEL";#N/A,#N/A,TRUE,"Door"}</definedName>
    <definedName name="teri_3_2_3" hidden="1">{#N/A,#N/A,TRUE,"Basic";#N/A,#N/A,TRUE,"EXT-TABLE";#N/A,#N/A,TRUE,"STEEL";#N/A,#N/A,TRUE,"INT-Table";#N/A,#N/A,TRUE,"STEEL";#N/A,#N/A,TRUE,"Door"}</definedName>
    <definedName name="teri_3_2_4" hidden="1">{#N/A,#N/A,TRUE,"Basic";#N/A,#N/A,TRUE,"EXT-TABLE";#N/A,#N/A,TRUE,"STEEL";#N/A,#N/A,TRUE,"INT-Table";#N/A,#N/A,TRUE,"STEEL";#N/A,#N/A,TRUE,"Door"}</definedName>
    <definedName name="teri_3_2_5" hidden="1">{#N/A,#N/A,TRUE,"Basic";#N/A,#N/A,TRUE,"EXT-TABLE";#N/A,#N/A,TRUE,"STEEL";#N/A,#N/A,TRUE,"INT-Table";#N/A,#N/A,TRUE,"STEEL";#N/A,#N/A,TRUE,"Door"}</definedName>
    <definedName name="teri_3_3" hidden="1">{#N/A,#N/A,TRUE,"Basic";#N/A,#N/A,TRUE,"EXT-TABLE";#N/A,#N/A,TRUE,"STEEL";#N/A,#N/A,TRUE,"INT-Table";#N/A,#N/A,TRUE,"STEEL";#N/A,#N/A,TRUE,"Door"}</definedName>
    <definedName name="teri_3_4" hidden="1">{#N/A,#N/A,TRUE,"Basic";#N/A,#N/A,TRUE,"EXT-TABLE";#N/A,#N/A,TRUE,"STEEL";#N/A,#N/A,TRUE,"INT-Table";#N/A,#N/A,TRUE,"STEEL";#N/A,#N/A,TRUE,"Door"}</definedName>
    <definedName name="teri_3_5" hidden="1">{#N/A,#N/A,TRUE,"Basic";#N/A,#N/A,TRUE,"EXT-TABLE";#N/A,#N/A,TRUE,"STEEL";#N/A,#N/A,TRUE,"INT-Table";#N/A,#N/A,TRUE,"STEEL";#N/A,#N/A,TRUE,"Door"}</definedName>
    <definedName name="teri_4" hidden="1">{#N/A,#N/A,TRUE,"Basic";#N/A,#N/A,TRUE,"EXT-TABLE";#N/A,#N/A,TRUE,"STEEL";#N/A,#N/A,TRUE,"INT-Table";#N/A,#N/A,TRUE,"STEEL";#N/A,#N/A,TRUE,"Door"}</definedName>
    <definedName name="teri_4_1" hidden="1">{#N/A,#N/A,TRUE,"Basic";#N/A,#N/A,TRUE,"EXT-TABLE";#N/A,#N/A,TRUE,"STEEL";#N/A,#N/A,TRUE,"INT-Table";#N/A,#N/A,TRUE,"STEEL";#N/A,#N/A,TRUE,"Door"}</definedName>
    <definedName name="teri_4_1_1" hidden="1">{#N/A,#N/A,TRUE,"Basic";#N/A,#N/A,TRUE,"EXT-TABLE";#N/A,#N/A,TRUE,"STEEL";#N/A,#N/A,TRUE,"INT-Table";#N/A,#N/A,TRUE,"STEEL";#N/A,#N/A,TRUE,"Door"}</definedName>
    <definedName name="teri_4_1_2" hidden="1">{#N/A,#N/A,TRUE,"Basic";#N/A,#N/A,TRUE,"EXT-TABLE";#N/A,#N/A,TRUE,"STEEL";#N/A,#N/A,TRUE,"INT-Table";#N/A,#N/A,TRUE,"STEEL";#N/A,#N/A,TRUE,"Door"}</definedName>
    <definedName name="teri_4_1_3" hidden="1">{#N/A,#N/A,TRUE,"Basic";#N/A,#N/A,TRUE,"EXT-TABLE";#N/A,#N/A,TRUE,"STEEL";#N/A,#N/A,TRUE,"INT-Table";#N/A,#N/A,TRUE,"STEEL";#N/A,#N/A,TRUE,"Door"}</definedName>
    <definedName name="teri_4_1_4" hidden="1">{#N/A,#N/A,TRUE,"Basic";#N/A,#N/A,TRUE,"EXT-TABLE";#N/A,#N/A,TRUE,"STEEL";#N/A,#N/A,TRUE,"INT-Table";#N/A,#N/A,TRUE,"STEEL";#N/A,#N/A,TRUE,"Door"}</definedName>
    <definedName name="teri_4_1_5" hidden="1">{#N/A,#N/A,TRUE,"Basic";#N/A,#N/A,TRUE,"EXT-TABLE";#N/A,#N/A,TRUE,"STEEL";#N/A,#N/A,TRUE,"INT-Table";#N/A,#N/A,TRUE,"STEEL";#N/A,#N/A,TRUE,"Door"}</definedName>
    <definedName name="teri_4_2" hidden="1">{#N/A,#N/A,TRUE,"Basic";#N/A,#N/A,TRUE,"EXT-TABLE";#N/A,#N/A,TRUE,"STEEL";#N/A,#N/A,TRUE,"INT-Table";#N/A,#N/A,TRUE,"STEEL";#N/A,#N/A,TRUE,"Door"}</definedName>
    <definedName name="teri_4_2_1" hidden="1">{#N/A,#N/A,TRUE,"Basic";#N/A,#N/A,TRUE,"EXT-TABLE";#N/A,#N/A,TRUE,"STEEL";#N/A,#N/A,TRUE,"INT-Table";#N/A,#N/A,TRUE,"STEEL";#N/A,#N/A,TRUE,"Door"}</definedName>
    <definedName name="teri_4_2_2" hidden="1">{#N/A,#N/A,TRUE,"Basic";#N/A,#N/A,TRUE,"EXT-TABLE";#N/A,#N/A,TRUE,"STEEL";#N/A,#N/A,TRUE,"INT-Table";#N/A,#N/A,TRUE,"STEEL";#N/A,#N/A,TRUE,"Door"}</definedName>
    <definedName name="teri_4_2_3" hidden="1">{#N/A,#N/A,TRUE,"Basic";#N/A,#N/A,TRUE,"EXT-TABLE";#N/A,#N/A,TRUE,"STEEL";#N/A,#N/A,TRUE,"INT-Table";#N/A,#N/A,TRUE,"STEEL";#N/A,#N/A,TRUE,"Door"}</definedName>
    <definedName name="teri_4_2_4" hidden="1">{#N/A,#N/A,TRUE,"Basic";#N/A,#N/A,TRUE,"EXT-TABLE";#N/A,#N/A,TRUE,"STEEL";#N/A,#N/A,TRUE,"INT-Table";#N/A,#N/A,TRUE,"STEEL";#N/A,#N/A,TRUE,"Door"}</definedName>
    <definedName name="teri_4_2_5" hidden="1">{#N/A,#N/A,TRUE,"Basic";#N/A,#N/A,TRUE,"EXT-TABLE";#N/A,#N/A,TRUE,"STEEL";#N/A,#N/A,TRUE,"INT-Table";#N/A,#N/A,TRUE,"STEEL";#N/A,#N/A,TRUE,"Door"}</definedName>
    <definedName name="teri_4_3" hidden="1">{#N/A,#N/A,TRUE,"Basic";#N/A,#N/A,TRUE,"EXT-TABLE";#N/A,#N/A,TRUE,"STEEL";#N/A,#N/A,TRUE,"INT-Table";#N/A,#N/A,TRUE,"STEEL";#N/A,#N/A,TRUE,"Door"}</definedName>
    <definedName name="teri_4_4" hidden="1">{#N/A,#N/A,TRUE,"Basic";#N/A,#N/A,TRUE,"EXT-TABLE";#N/A,#N/A,TRUE,"STEEL";#N/A,#N/A,TRUE,"INT-Table";#N/A,#N/A,TRUE,"STEEL";#N/A,#N/A,TRUE,"Door"}</definedName>
    <definedName name="teri_4_5" hidden="1">{#N/A,#N/A,TRUE,"Basic";#N/A,#N/A,TRUE,"EXT-TABLE";#N/A,#N/A,TRUE,"STEEL";#N/A,#N/A,TRUE,"INT-Table";#N/A,#N/A,TRUE,"STEEL";#N/A,#N/A,TRUE,"Door"}</definedName>
    <definedName name="teri_5" hidden="1">{#N/A,#N/A,TRUE,"Basic";#N/A,#N/A,TRUE,"EXT-TABLE";#N/A,#N/A,TRUE,"STEEL";#N/A,#N/A,TRUE,"INT-Table";#N/A,#N/A,TRUE,"STEEL";#N/A,#N/A,TRUE,"Door"}</definedName>
    <definedName name="teri_5_1" hidden="1">{#N/A,#N/A,TRUE,"Basic";#N/A,#N/A,TRUE,"EXT-TABLE";#N/A,#N/A,TRUE,"STEEL";#N/A,#N/A,TRUE,"INT-Table";#N/A,#N/A,TRUE,"STEEL";#N/A,#N/A,TRUE,"Door"}</definedName>
    <definedName name="teri_5_1_1" hidden="1">{#N/A,#N/A,TRUE,"Basic";#N/A,#N/A,TRUE,"EXT-TABLE";#N/A,#N/A,TRUE,"STEEL";#N/A,#N/A,TRUE,"INT-Table";#N/A,#N/A,TRUE,"STEEL";#N/A,#N/A,TRUE,"Door"}</definedName>
    <definedName name="teri_5_1_2" hidden="1">{#N/A,#N/A,TRUE,"Basic";#N/A,#N/A,TRUE,"EXT-TABLE";#N/A,#N/A,TRUE,"STEEL";#N/A,#N/A,TRUE,"INT-Table";#N/A,#N/A,TRUE,"STEEL";#N/A,#N/A,TRUE,"Door"}</definedName>
    <definedName name="teri_5_1_3" hidden="1">{#N/A,#N/A,TRUE,"Basic";#N/A,#N/A,TRUE,"EXT-TABLE";#N/A,#N/A,TRUE,"STEEL";#N/A,#N/A,TRUE,"INT-Table";#N/A,#N/A,TRUE,"STEEL";#N/A,#N/A,TRUE,"Door"}</definedName>
    <definedName name="teri_5_1_4" hidden="1">{#N/A,#N/A,TRUE,"Basic";#N/A,#N/A,TRUE,"EXT-TABLE";#N/A,#N/A,TRUE,"STEEL";#N/A,#N/A,TRUE,"INT-Table";#N/A,#N/A,TRUE,"STEEL";#N/A,#N/A,TRUE,"Door"}</definedName>
    <definedName name="teri_5_1_5" hidden="1">{#N/A,#N/A,TRUE,"Basic";#N/A,#N/A,TRUE,"EXT-TABLE";#N/A,#N/A,TRUE,"STEEL";#N/A,#N/A,TRUE,"INT-Table";#N/A,#N/A,TRUE,"STEEL";#N/A,#N/A,TRUE,"Door"}</definedName>
    <definedName name="teri_5_2" hidden="1">{#N/A,#N/A,TRUE,"Basic";#N/A,#N/A,TRUE,"EXT-TABLE";#N/A,#N/A,TRUE,"STEEL";#N/A,#N/A,TRUE,"INT-Table";#N/A,#N/A,TRUE,"STEEL";#N/A,#N/A,TRUE,"Door"}</definedName>
    <definedName name="teri_5_2_1" hidden="1">{#N/A,#N/A,TRUE,"Basic";#N/A,#N/A,TRUE,"EXT-TABLE";#N/A,#N/A,TRUE,"STEEL";#N/A,#N/A,TRUE,"INT-Table";#N/A,#N/A,TRUE,"STEEL";#N/A,#N/A,TRUE,"Door"}</definedName>
    <definedName name="teri_5_2_2" hidden="1">{#N/A,#N/A,TRUE,"Basic";#N/A,#N/A,TRUE,"EXT-TABLE";#N/A,#N/A,TRUE,"STEEL";#N/A,#N/A,TRUE,"INT-Table";#N/A,#N/A,TRUE,"STEEL";#N/A,#N/A,TRUE,"Door"}</definedName>
    <definedName name="teri_5_2_3" hidden="1">{#N/A,#N/A,TRUE,"Basic";#N/A,#N/A,TRUE,"EXT-TABLE";#N/A,#N/A,TRUE,"STEEL";#N/A,#N/A,TRUE,"INT-Table";#N/A,#N/A,TRUE,"STEEL";#N/A,#N/A,TRUE,"Door"}</definedName>
    <definedName name="teri_5_2_4" hidden="1">{#N/A,#N/A,TRUE,"Basic";#N/A,#N/A,TRUE,"EXT-TABLE";#N/A,#N/A,TRUE,"STEEL";#N/A,#N/A,TRUE,"INT-Table";#N/A,#N/A,TRUE,"STEEL";#N/A,#N/A,TRUE,"Door"}</definedName>
    <definedName name="teri_5_2_5" hidden="1">{#N/A,#N/A,TRUE,"Basic";#N/A,#N/A,TRUE,"EXT-TABLE";#N/A,#N/A,TRUE,"STEEL";#N/A,#N/A,TRUE,"INT-Table";#N/A,#N/A,TRUE,"STEEL";#N/A,#N/A,TRUE,"Door"}</definedName>
    <definedName name="teri_5_3" hidden="1">{#N/A,#N/A,TRUE,"Basic";#N/A,#N/A,TRUE,"EXT-TABLE";#N/A,#N/A,TRUE,"STEEL";#N/A,#N/A,TRUE,"INT-Table";#N/A,#N/A,TRUE,"STEEL";#N/A,#N/A,TRUE,"Door"}</definedName>
    <definedName name="teri_5_4" hidden="1">{#N/A,#N/A,TRUE,"Basic";#N/A,#N/A,TRUE,"EXT-TABLE";#N/A,#N/A,TRUE,"STEEL";#N/A,#N/A,TRUE,"INT-Table";#N/A,#N/A,TRUE,"STEEL";#N/A,#N/A,TRUE,"Door"}</definedName>
    <definedName name="teri_5_5" hidden="1">{#N/A,#N/A,TRUE,"Basic";#N/A,#N/A,TRUE,"EXT-TABLE";#N/A,#N/A,TRUE,"STEEL";#N/A,#N/A,TRUE,"INT-Table";#N/A,#N/A,TRUE,"STEEL";#N/A,#N/A,TRUE,"Door"}</definedName>
    <definedName name="TEST">[0]!TEST</definedName>
    <definedName name="tidf">{"'Sheet1'!$L$16"}</definedName>
    <definedName name="tidf_1">{"'Sheet1'!$L$16"}</definedName>
    <definedName name="tidf_2">{"'Sheet1'!$L$16"}</definedName>
    <definedName name="tidf_3">{"'Sheet1'!$L$16"}</definedName>
    <definedName name="tidf_4">{"'Sheet1'!$L$16"}</definedName>
    <definedName name="tidf_5">{"'Sheet1'!$L$16"}</definedName>
    <definedName name="TITLE" hidden="1">{#N/A,#N/A,TRUE,"Basic";#N/A,#N/A,TRUE,"EXT-TABLE";#N/A,#N/A,TRUE,"STEEL";#N/A,#N/A,TRUE,"INT-Table";#N/A,#N/A,TRUE,"STEEL";#N/A,#N/A,TRUE,"Door"}</definedName>
    <definedName name="TITLE_1" hidden="1">{#N/A,#N/A,TRUE,"Basic";#N/A,#N/A,TRUE,"EXT-TABLE";#N/A,#N/A,TRUE,"STEEL";#N/A,#N/A,TRUE,"INT-Table";#N/A,#N/A,TRUE,"STEEL";#N/A,#N/A,TRUE,"Door"}</definedName>
    <definedName name="TITLE_2" hidden="1">{#N/A,#N/A,TRUE,"Basic";#N/A,#N/A,TRUE,"EXT-TABLE";#N/A,#N/A,TRUE,"STEEL";#N/A,#N/A,TRUE,"INT-Table";#N/A,#N/A,TRUE,"STEEL";#N/A,#N/A,TRUE,"Door"}</definedName>
    <definedName name="TITLE_3" hidden="1">{#N/A,#N/A,TRUE,"Basic";#N/A,#N/A,TRUE,"EXT-TABLE";#N/A,#N/A,TRUE,"STEEL";#N/A,#N/A,TRUE,"INT-Table";#N/A,#N/A,TRUE,"STEEL";#N/A,#N/A,TRUE,"Door"}</definedName>
    <definedName name="TITLE_4" hidden="1">{#N/A,#N/A,TRUE,"Basic";#N/A,#N/A,TRUE,"EXT-TABLE";#N/A,#N/A,TRUE,"STEEL";#N/A,#N/A,TRUE,"INT-Table";#N/A,#N/A,TRUE,"STEEL";#N/A,#N/A,TRUE,"Door"}</definedName>
    <definedName name="TITLE_5" hidden="1">{#N/A,#N/A,TRUE,"Basic";#N/A,#N/A,TRUE,"EXT-TABLE";#N/A,#N/A,TRUE,"STEEL";#N/A,#N/A,TRUE,"INT-Table";#N/A,#N/A,TRUE,"STEEL";#N/A,#N/A,TRUE,"Door"}</definedName>
    <definedName name="ttt">{"'장비'!$A$3:$M$12"}</definedName>
    <definedName name="ttt_1">{"'장비'!$A$3:$M$12"}</definedName>
    <definedName name="ttt_2">{"'장비'!$A$3:$M$12"}</definedName>
    <definedName name="ttt_3">{"'장비'!$A$3:$M$12"}</definedName>
    <definedName name="ttt_4">{"'장비'!$A$3:$M$12"}</definedName>
    <definedName name="ttt_5">{"'장비'!$A$3:$M$12"}</definedName>
    <definedName name="TTTT" hidden="1">#REF!</definedName>
    <definedName name="TTTTTTTTTTT">[0]!TTTTTTTTTTT</definedName>
    <definedName name="TTTTTTTTTTTTTTTT">[0]!TTTTTTTTTTTTTTTT</definedName>
    <definedName name="TYHFDGFD" hidden="1">{#N/A,#N/A,FALSE,"배수2"}</definedName>
    <definedName name="tyt">{"'장비'!$A$3:$M$12"}</definedName>
    <definedName name="tyt_1">{"'장비'!$A$3:$M$12"}</definedName>
    <definedName name="tyt_2">{"'장비'!$A$3:$M$12"}</definedName>
    <definedName name="tyt_3">{"'장비'!$A$3:$M$12"}</definedName>
    <definedName name="tyt_4">{"'장비'!$A$3:$M$12"}</definedName>
    <definedName name="tyt_5">{"'장비'!$A$3:$M$12"}</definedName>
    <definedName name="tyyuy">{"'장비'!$A$3:$M$12"}</definedName>
    <definedName name="tyyuy_1">{"'장비'!$A$3:$M$12"}</definedName>
    <definedName name="tyyuy_2">{"'장비'!$A$3:$M$12"}</definedName>
    <definedName name="tyyuy_3">{"'장비'!$A$3:$M$12"}</definedName>
    <definedName name="tyyuy_4">{"'장비'!$A$3:$M$12"}</definedName>
    <definedName name="tyyuy_5">{"'장비'!$A$3:$M$12"}</definedName>
    <definedName name="ue____I¨￡">#N/A</definedName>
    <definedName name="ue____Iª">#N/A</definedName>
    <definedName name="ujdffdf" hidden="1">{#N/A,#N/A,FALSE,"단가표지"}</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#N/A</definedName>
    <definedName name="ut">{"'Sheet1'!$L$16"}</definedName>
    <definedName name="ut_1">{"'Sheet1'!$L$16"}</definedName>
    <definedName name="ut_2">{"'Sheet1'!$L$16"}</definedName>
    <definedName name="ut_3">{"'Sheet1'!$L$16"}</definedName>
    <definedName name="ut_4">{"'Sheet1'!$L$16"}</definedName>
    <definedName name="ut_5">{"'Sheet1'!$L$16"}</definedName>
    <definedName name="UUU" hidden="1">{#N/A,#N/A,FALSE,"CCTV"}</definedName>
    <definedName name="uuuuuu">{"'장비'!$A$3:$M$12"}</definedName>
    <definedName name="uuuuuu_1">{"'장비'!$A$3:$M$12"}</definedName>
    <definedName name="uuuuuu_2">{"'장비'!$A$3:$M$12"}</definedName>
    <definedName name="uuuuuu_3">{"'장비'!$A$3:$M$12"}</definedName>
    <definedName name="uuuuuu_4">{"'장비'!$A$3:$M$12"}</definedName>
    <definedName name="uuuuuu_5">{"'장비'!$A$3:$M$12"}</definedName>
    <definedName name="uy">{"'장비'!$A$3:$M$12"}</definedName>
    <definedName name="uy_1">{"'장비'!$A$3:$M$12"}</definedName>
    <definedName name="uy_2">{"'장비'!$A$3:$M$12"}</definedName>
    <definedName name="uy_3">{"'장비'!$A$3:$M$12"}</definedName>
    <definedName name="uy_4">{"'장비'!$A$3:$M$12"}</definedName>
    <definedName name="uy_5">{"'장비'!$A$3:$M$12"}</definedName>
    <definedName name="vf">{"'Sheet1'!$L$16"}</definedName>
    <definedName name="vf_1">{"'Sheet1'!$L$16"}</definedName>
    <definedName name="vf_2">{"'Sheet1'!$L$16"}</definedName>
    <definedName name="vf_3">{"'Sheet1'!$L$16"}</definedName>
    <definedName name="vf_4">{"'Sheet1'!$L$16"}</definedName>
    <definedName name="vf_5">{"'Sheet1'!$L$16"}</definedName>
    <definedName name="vffsfs" hidden="1">{#N/A,#N/A,TRUE,"Basic";#N/A,#N/A,TRUE,"EXT-TABLE";#N/A,#N/A,TRUE,"STEEL";#N/A,#N/A,TRUE,"INT-Table";#N/A,#N/A,TRUE,"STEEL";#N/A,#N/A,TRUE,"Door"}</definedName>
    <definedName name="vffsfs_1" hidden="1">{#N/A,#N/A,TRUE,"Basic";#N/A,#N/A,TRUE,"EXT-TABLE";#N/A,#N/A,TRUE,"STEEL";#N/A,#N/A,TRUE,"INT-Table";#N/A,#N/A,TRUE,"STEEL";#N/A,#N/A,TRUE,"Door"}</definedName>
    <definedName name="vffsfs_1_1" hidden="1">{#N/A,#N/A,TRUE,"Basic";#N/A,#N/A,TRUE,"EXT-TABLE";#N/A,#N/A,TRUE,"STEEL";#N/A,#N/A,TRUE,"INT-Table";#N/A,#N/A,TRUE,"STEEL";#N/A,#N/A,TRUE,"Door"}</definedName>
    <definedName name="vffsfs_1_1_1" hidden="1">{#N/A,#N/A,TRUE,"Basic";#N/A,#N/A,TRUE,"EXT-TABLE";#N/A,#N/A,TRUE,"STEEL";#N/A,#N/A,TRUE,"INT-Table";#N/A,#N/A,TRUE,"STEEL";#N/A,#N/A,TRUE,"Door"}</definedName>
    <definedName name="vffsfs_1_1_2" hidden="1">{#N/A,#N/A,TRUE,"Basic";#N/A,#N/A,TRUE,"EXT-TABLE";#N/A,#N/A,TRUE,"STEEL";#N/A,#N/A,TRUE,"INT-Table";#N/A,#N/A,TRUE,"STEEL";#N/A,#N/A,TRUE,"Door"}</definedName>
    <definedName name="vffsfs_1_1_3" hidden="1">{#N/A,#N/A,TRUE,"Basic";#N/A,#N/A,TRUE,"EXT-TABLE";#N/A,#N/A,TRUE,"STEEL";#N/A,#N/A,TRUE,"INT-Table";#N/A,#N/A,TRUE,"STEEL";#N/A,#N/A,TRUE,"Door"}</definedName>
    <definedName name="vffsfs_1_1_4" hidden="1">{#N/A,#N/A,TRUE,"Basic";#N/A,#N/A,TRUE,"EXT-TABLE";#N/A,#N/A,TRUE,"STEEL";#N/A,#N/A,TRUE,"INT-Table";#N/A,#N/A,TRUE,"STEEL";#N/A,#N/A,TRUE,"Door"}</definedName>
    <definedName name="vffsfs_1_1_5" hidden="1">{#N/A,#N/A,TRUE,"Basic";#N/A,#N/A,TRUE,"EXT-TABLE";#N/A,#N/A,TRUE,"STEEL";#N/A,#N/A,TRUE,"INT-Table";#N/A,#N/A,TRUE,"STEEL";#N/A,#N/A,TRUE,"Door"}</definedName>
    <definedName name="vffsfs_1_2" hidden="1">{#N/A,#N/A,TRUE,"Basic";#N/A,#N/A,TRUE,"EXT-TABLE";#N/A,#N/A,TRUE,"STEEL";#N/A,#N/A,TRUE,"INT-Table";#N/A,#N/A,TRUE,"STEEL";#N/A,#N/A,TRUE,"Door"}</definedName>
    <definedName name="vffsfs_1_2_1" hidden="1">{#N/A,#N/A,TRUE,"Basic";#N/A,#N/A,TRUE,"EXT-TABLE";#N/A,#N/A,TRUE,"STEEL";#N/A,#N/A,TRUE,"INT-Table";#N/A,#N/A,TRUE,"STEEL";#N/A,#N/A,TRUE,"Door"}</definedName>
    <definedName name="vffsfs_1_2_2" hidden="1">{#N/A,#N/A,TRUE,"Basic";#N/A,#N/A,TRUE,"EXT-TABLE";#N/A,#N/A,TRUE,"STEEL";#N/A,#N/A,TRUE,"INT-Table";#N/A,#N/A,TRUE,"STEEL";#N/A,#N/A,TRUE,"Door"}</definedName>
    <definedName name="vffsfs_1_2_3" hidden="1">{#N/A,#N/A,TRUE,"Basic";#N/A,#N/A,TRUE,"EXT-TABLE";#N/A,#N/A,TRUE,"STEEL";#N/A,#N/A,TRUE,"INT-Table";#N/A,#N/A,TRUE,"STEEL";#N/A,#N/A,TRUE,"Door"}</definedName>
    <definedName name="vffsfs_1_2_4" hidden="1">{#N/A,#N/A,TRUE,"Basic";#N/A,#N/A,TRUE,"EXT-TABLE";#N/A,#N/A,TRUE,"STEEL";#N/A,#N/A,TRUE,"INT-Table";#N/A,#N/A,TRUE,"STEEL";#N/A,#N/A,TRUE,"Door"}</definedName>
    <definedName name="vffsfs_1_2_5" hidden="1">{#N/A,#N/A,TRUE,"Basic";#N/A,#N/A,TRUE,"EXT-TABLE";#N/A,#N/A,TRUE,"STEEL";#N/A,#N/A,TRUE,"INT-Table";#N/A,#N/A,TRUE,"STEEL";#N/A,#N/A,TRUE,"Door"}</definedName>
    <definedName name="vffsfs_1_3" hidden="1">{#N/A,#N/A,TRUE,"Basic";#N/A,#N/A,TRUE,"EXT-TABLE";#N/A,#N/A,TRUE,"STEEL";#N/A,#N/A,TRUE,"INT-Table";#N/A,#N/A,TRUE,"STEEL";#N/A,#N/A,TRUE,"Door"}</definedName>
    <definedName name="vffsfs_1_4" hidden="1">{#N/A,#N/A,TRUE,"Basic";#N/A,#N/A,TRUE,"EXT-TABLE";#N/A,#N/A,TRUE,"STEEL";#N/A,#N/A,TRUE,"INT-Table";#N/A,#N/A,TRUE,"STEEL";#N/A,#N/A,TRUE,"Door"}</definedName>
    <definedName name="vffsfs_1_5" hidden="1">{#N/A,#N/A,TRUE,"Basic";#N/A,#N/A,TRUE,"EXT-TABLE";#N/A,#N/A,TRUE,"STEEL";#N/A,#N/A,TRUE,"INT-Table";#N/A,#N/A,TRUE,"STEEL";#N/A,#N/A,TRUE,"Door"}</definedName>
    <definedName name="vffsfs_2" hidden="1">{#N/A,#N/A,TRUE,"Basic";#N/A,#N/A,TRUE,"EXT-TABLE";#N/A,#N/A,TRUE,"STEEL";#N/A,#N/A,TRUE,"INT-Table";#N/A,#N/A,TRUE,"STEEL";#N/A,#N/A,TRUE,"Door"}</definedName>
    <definedName name="vffsfs_2_1" hidden="1">{#N/A,#N/A,TRUE,"Basic";#N/A,#N/A,TRUE,"EXT-TABLE";#N/A,#N/A,TRUE,"STEEL";#N/A,#N/A,TRUE,"INT-Table";#N/A,#N/A,TRUE,"STEEL";#N/A,#N/A,TRUE,"Door"}</definedName>
    <definedName name="vffsfs_2_1_1" hidden="1">{#N/A,#N/A,TRUE,"Basic";#N/A,#N/A,TRUE,"EXT-TABLE";#N/A,#N/A,TRUE,"STEEL";#N/A,#N/A,TRUE,"INT-Table";#N/A,#N/A,TRUE,"STEEL";#N/A,#N/A,TRUE,"Door"}</definedName>
    <definedName name="vffsfs_2_1_2" hidden="1">{#N/A,#N/A,TRUE,"Basic";#N/A,#N/A,TRUE,"EXT-TABLE";#N/A,#N/A,TRUE,"STEEL";#N/A,#N/A,TRUE,"INT-Table";#N/A,#N/A,TRUE,"STEEL";#N/A,#N/A,TRUE,"Door"}</definedName>
    <definedName name="vffsfs_2_1_3" hidden="1">{#N/A,#N/A,TRUE,"Basic";#N/A,#N/A,TRUE,"EXT-TABLE";#N/A,#N/A,TRUE,"STEEL";#N/A,#N/A,TRUE,"INT-Table";#N/A,#N/A,TRUE,"STEEL";#N/A,#N/A,TRUE,"Door"}</definedName>
    <definedName name="vffsfs_2_1_4" hidden="1">{#N/A,#N/A,TRUE,"Basic";#N/A,#N/A,TRUE,"EXT-TABLE";#N/A,#N/A,TRUE,"STEEL";#N/A,#N/A,TRUE,"INT-Table";#N/A,#N/A,TRUE,"STEEL";#N/A,#N/A,TRUE,"Door"}</definedName>
    <definedName name="vffsfs_2_1_5" hidden="1">{#N/A,#N/A,TRUE,"Basic";#N/A,#N/A,TRUE,"EXT-TABLE";#N/A,#N/A,TRUE,"STEEL";#N/A,#N/A,TRUE,"INT-Table";#N/A,#N/A,TRUE,"STEEL";#N/A,#N/A,TRUE,"Door"}</definedName>
    <definedName name="vffsfs_2_2" hidden="1">{#N/A,#N/A,TRUE,"Basic";#N/A,#N/A,TRUE,"EXT-TABLE";#N/A,#N/A,TRUE,"STEEL";#N/A,#N/A,TRUE,"INT-Table";#N/A,#N/A,TRUE,"STEEL";#N/A,#N/A,TRUE,"Door"}</definedName>
    <definedName name="vffsfs_2_2_1" hidden="1">{#N/A,#N/A,TRUE,"Basic";#N/A,#N/A,TRUE,"EXT-TABLE";#N/A,#N/A,TRUE,"STEEL";#N/A,#N/A,TRUE,"INT-Table";#N/A,#N/A,TRUE,"STEEL";#N/A,#N/A,TRUE,"Door"}</definedName>
    <definedName name="vffsfs_2_2_2" hidden="1">{#N/A,#N/A,TRUE,"Basic";#N/A,#N/A,TRUE,"EXT-TABLE";#N/A,#N/A,TRUE,"STEEL";#N/A,#N/A,TRUE,"INT-Table";#N/A,#N/A,TRUE,"STEEL";#N/A,#N/A,TRUE,"Door"}</definedName>
    <definedName name="vffsfs_2_2_3" hidden="1">{#N/A,#N/A,TRUE,"Basic";#N/A,#N/A,TRUE,"EXT-TABLE";#N/A,#N/A,TRUE,"STEEL";#N/A,#N/A,TRUE,"INT-Table";#N/A,#N/A,TRUE,"STEEL";#N/A,#N/A,TRUE,"Door"}</definedName>
    <definedName name="vffsfs_2_2_4" hidden="1">{#N/A,#N/A,TRUE,"Basic";#N/A,#N/A,TRUE,"EXT-TABLE";#N/A,#N/A,TRUE,"STEEL";#N/A,#N/A,TRUE,"INT-Table";#N/A,#N/A,TRUE,"STEEL";#N/A,#N/A,TRUE,"Door"}</definedName>
    <definedName name="vffsfs_2_2_5" hidden="1">{#N/A,#N/A,TRUE,"Basic";#N/A,#N/A,TRUE,"EXT-TABLE";#N/A,#N/A,TRUE,"STEEL";#N/A,#N/A,TRUE,"INT-Table";#N/A,#N/A,TRUE,"STEEL";#N/A,#N/A,TRUE,"Door"}</definedName>
    <definedName name="vffsfs_2_3" hidden="1">{#N/A,#N/A,TRUE,"Basic";#N/A,#N/A,TRUE,"EXT-TABLE";#N/A,#N/A,TRUE,"STEEL";#N/A,#N/A,TRUE,"INT-Table";#N/A,#N/A,TRUE,"STEEL";#N/A,#N/A,TRUE,"Door"}</definedName>
    <definedName name="vffsfs_2_4" hidden="1">{#N/A,#N/A,TRUE,"Basic";#N/A,#N/A,TRUE,"EXT-TABLE";#N/A,#N/A,TRUE,"STEEL";#N/A,#N/A,TRUE,"INT-Table";#N/A,#N/A,TRUE,"STEEL";#N/A,#N/A,TRUE,"Door"}</definedName>
    <definedName name="vffsfs_2_5" hidden="1">{#N/A,#N/A,TRUE,"Basic";#N/A,#N/A,TRUE,"EXT-TABLE";#N/A,#N/A,TRUE,"STEEL";#N/A,#N/A,TRUE,"INT-Table";#N/A,#N/A,TRUE,"STEEL";#N/A,#N/A,TRUE,"Door"}</definedName>
    <definedName name="vffsfs_3" hidden="1">{#N/A,#N/A,TRUE,"Basic";#N/A,#N/A,TRUE,"EXT-TABLE";#N/A,#N/A,TRUE,"STEEL";#N/A,#N/A,TRUE,"INT-Table";#N/A,#N/A,TRUE,"STEEL";#N/A,#N/A,TRUE,"Door"}</definedName>
    <definedName name="vffsfs_3_1" hidden="1">{#N/A,#N/A,TRUE,"Basic";#N/A,#N/A,TRUE,"EXT-TABLE";#N/A,#N/A,TRUE,"STEEL";#N/A,#N/A,TRUE,"INT-Table";#N/A,#N/A,TRUE,"STEEL";#N/A,#N/A,TRUE,"Door"}</definedName>
    <definedName name="vffsfs_3_1_1" hidden="1">{#N/A,#N/A,TRUE,"Basic";#N/A,#N/A,TRUE,"EXT-TABLE";#N/A,#N/A,TRUE,"STEEL";#N/A,#N/A,TRUE,"INT-Table";#N/A,#N/A,TRUE,"STEEL";#N/A,#N/A,TRUE,"Door"}</definedName>
    <definedName name="vffsfs_3_1_2" hidden="1">{#N/A,#N/A,TRUE,"Basic";#N/A,#N/A,TRUE,"EXT-TABLE";#N/A,#N/A,TRUE,"STEEL";#N/A,#N/A,TRUE,"INT-Table";#N/A,#N/A,TRUE,"STEEL";#N/A,#N/A,TRUE,"Door"}</definedName>
    <definedName name="vffsfs_3_1_3" hidden="1">{#N/A,#N/A,TRUE,"Basic";#N/A,#N/A,TRUE,"EXT-TABLE";#N/A,#N/A,TRUE,"STEEL";#N/A,#N/A,TRUE,"INT-Table";#N/A,#N/A,TRUE,"STEEL";#N/A,#N/A,TRUE,"Door"}</definedName>
    <definedName name="vffsfs_3_1_4" hidden="1">{#N/A,#N/A,TRUE,"Basic";#N/A,#N/A,TRUE,"EXT-TABLE";#N/A,#N/A,TRUE,"STEEL";#N/A,#N/A,TRUE,"INT-Table";#N/A,#N/A,TRUE,"STEEL";#N/A,#N/A,TRUE,"Door"}</definedName>
    <definedName name="vffsfs_3_1_5" hidden="1">{#N/A,#N/A,TRUE,"Basic";#N/A,#N/A,TRUE,"EXT-TABLE";#N/A,#N/A,TRUE,"STEEL";#N/A,#N/A,TRUE,"INT-Table";#N/A,#N/A,TRUE,"STEEL";#N/A,#N/A,TRUE,"Door"}</definedName>
    <definedName name="vffsfs_3_2" hidden="1">{#N/A,#N/A,TRUE,"Basic";#N/A,#N/A,TRUE,"EXT-TABLE";#N/A,#N/A,TRUE,"STEEL";#N/A,#N/A,TRUE,"INT-Table";#N/A,#N/A,TRUE,"STEEL";#N/A,#N/A,TRUE,"Door"}</definedName>
    <definedName name="vffsfs_3_2_1" hidden="1">{#N/A,#N/A,TRUE,"Basic";#N/A,#N/A,TRUE,"EXT-TABLE";#N/A,#N/A,TRUE,"STEEL";#N/A,#N/A,TRUE,"INT-Table";#N/A,#N/A,TRUE,"STEEL";#N/A,#N/A,TRUE,"Door"}</definedName>
    <definedName name="vffsfs_3_2_2" hidden="1">{#N/A,#N/A,TRUE,"Basic";#N/A,#N/A,TRUE,"EXT-TABLE";#N/A,#N/A,TRUE,"STEEL";#N/A,#N/A,TRUE,"INT-Table";#N/A,#N/A,TRUE,"STEEL";#N/A,#N/A,TRUE,"Door"}</definedName>
    <definedName name="vffsfs_3_2_3" hidden="1">{#N/A,#N/A,TRUE,"Basic";#N/A,#N/A,TRUE,"EXT-TABLE";#N/A,#N/A,TRUE,"STEEL";#N/A,#N/A,TRUE,"INT-Table";#N/A,#N/A,TRUE,"STEEL";#N/A,#N/A,TRUE,"Door"}</definedName>
    <definedName name="vffsfs_3_2_4" hidden="1">{#N/A,#N/A,TRUE,"Basic";#N/A,#N/A,TRUE,"EXT-TABLE";#N/A,#N/A,TRUE,"STEEL";#N/A,#N/A,TRUE,"INT-Table";#N/A,#N/A,TRUE,"STEEL";#N/A,#N/A,TRUE,"Door"}</definedName>
    <definedName name="vffsfs_3_2_5" hidden="1">{#N/A,#N/A,TRUE,"Basic";#N/A,#N/A,TRUE,"EXT-TABLE";#N/A,#N/A,TRUE,"STEEL";#N/A,#N/A,TRUE,"INT-Table";#N/A,#N/A,TRUE,"STEEL";#N/A,#N/A,TRUE,"Door"}</definedName>
    <definedName name="vffsfs_3_3" hidden="1">{#N/A,#N/A,TRUE,"Basic";#N/A,#N/A,TRUE,"EXT-TABLE";#N/A,#N/A,TRUE,"STEEL";#N/A,#N/A,TRUE,"INT-Table";#N/A,#N/A,TRUE,"STEEL";#N/A,#N/A,TRUE,"Door"}</definedName>
    <definedName name="vffsfs_3_4" hidden="1">{#N/A,#N/A,TRUE,"Basic";#N/A,#N/A,TRUE,"EXT-TABLE";#N/A,#N/A,TRUE,"STEEL";#N/A,#N/A,TRUE,"INT-Table";#N/A,#N/A,TRUE,"STEEL";#N/A,#N/A,TRUE,"Door"}</definedName>
    <definedName name="vffsfs_3_5" hidden="1">{#N/A,#N/A,TRUE,"Basic";#N/A,#N/A,TRUE,"EXT-TABLE";#N/A,#N/A,TRUE,"STEEL";#N/A,#N/A,TRUE,"INT-Table";#N/A,#N/A,TRUE,"STEEL";#N/A,#N/A,TRUE,"Door"}</definedName>
    <definedName name="vffsfs_4" hidden="1">{#N/A,#N/A,TRUE,"Basic";#N/A,#N/A,TRUE,"EXT-TABLE";#N/A,#N/A,TRUE,"STEEL";#N/A,#N/A,TRUE,"INT-Table";#N/A,#N/A,TRUE,"STEEL";#N/A,#N/A,TRUE,"Door"}</definedName>
    <definedName name="vffsfs_4_1" hidden="1">{#N/A,#N/A,TRUE,"Basic";#N/A,#N/A,TRUE,"EXT-TABLE";#N/A,#N/A,TRUE,"STEEL";#N/A,#N/A,TRUE,"INT-Table";#N/A,#N/A,TRUE,"STEEL";#N/A,#N/A,TRUE,"Door"}</definedName>
    <definedName name="vffsfs_4_1_1" hidden="1">{#N/A,#N/A,TRUE,"Basic";#N/A,#N/A,TRUE,"EXT-TABLE";#N/A,#N/A,TRUE,"STEEL";#N/A,#N/A,TRUE,"INT-Table";#N/A,#N/A,TRUE,"STEEL";#N/A,#N/A,TRUE,"Door"}</definedName>
    <definedName name="vffsfs_4_1_2" hidden="1">{#N/A,#N/A,TRUE,"Basic";#N/A,#N/A,TRUE,"EXT-TABLE";#N/A,#N/A,TRUE,"STEEL";#N/A,#N/A,TRUE,"INT-Table";#N/A,#N/A,TRUE,"STEEL";#N/A,#N/A,TRUE,"Door"}</definedName>
    <definedName name="vffsfs_4_1_3" hidden="1">{#N/A,#N/A,TRUE,"Basic";#N/A,#N/A,TRUE,"EXT-TABLE";#N/A,#N/A,TRUE,"STEEL";#N/A,#N/A,TRUE,"INT-Table";#N/A,#N/A,TRUE,"STEEL";#N/A,#N/A,TRUE,"Door"}</definedName>
    <definedName name="vffsfs_4_1_4" hidden="1">{#N/A,#N/A,TRUE,"Basic";#N/A,#N/A,TRUE,"EXT-TABLE";#N/A,#N/A,TRUE,"STEEL";#N/A,#N/A,TRUE,"INT-Table";#N/A,#N/A,TRUE,"STEEL";#N/A,#N/A,TRUE,"Door"}</definedName>
    <definedName name="vffsfs_4_1_5" hidden="1">{#N/A,#N/A,TRUE,"Basic";#N/A,#N/A,TRUE,"EXT-TABLE";#N/A,#N/A,TRUE,"STEEL";#N/A,#N/A,TRUE,"INT-Table";#N/A,#N/A,TRUE,"STEEL";#N/A,#N/A,TRUE,"Door"}</definedName>
    <definedName name="vffsfs_4_2" hidden="1">{#N/A,#N/A,TRUE,"Basic";#N/A,#N/A,TRUE,"EXT-TABLE";#N/A,#N/A,TRUE,"STEEL";#N/A,#N/A,TRUE,"INT-Table";#N/A,#N/A,TRUE,"STEEL";#N/A,#N/A,TRUE,"Door"}</definedName>
    <definedName name="vffsfs_4_2_1" hidden="1">{#N/A,#N/A,TRUE,"Basic";#N/A,#N/A,TRUE,"EXT-TABLE";#N/A,#N/A,TRUE,"STEEL";#N/A,#N/A,TRUE,"INT-Table";#N/A,#N/A,TRUE,"STEEL";#N/A,#N/A,TRUE,"Door"}</definedName>
    <definedName name="vffsfs_4_2_2" hidden="1">{#N/A,#N/A,TRUE,"Basic";#N/A,#N/A,TRUE,"EXT-TABLE";#N/A,#N/A,TRUE,"STEEL";#N/A,#N/A,TRUE,"INT-Table";#N/A,#N/A,TRUE,"STEEL";#N/A,#N/A,TRUE,"Door"}</definedName>
    <definedName name="vffsfs_4_2_3" hidden="1">{#N/A,#N/A,TRUE,"Basic";#N/A,#N/A,TRUE,"EXT-TABLE";#N/A,#N/A,TRUE,"STEEL";#N/A,#N/A,TRUE,"INT-Table";#N/A,#N/A,TRUE,"STEEL";#N/A,#N/A,TRUE,"Door"}</definedName>
    <definedName name="vffsfs_4_2_4" hidden="1">{#N/A,#N/A,TRUE,"Basic";#N/A,#N/A,TRUE,"EXT-TABLE";#N/A,#N/A,TRUE,"STEEL";#N/A,#N/A,TRUE,"INT-Table";#N/A,#N/A,TRUE,"STEEL";#N/A,#N/A,TRUE,"Door"}</definedName>
    <definedName name="vffsfs_4_2_5" hidden="1">{#N/A,#N/A,TRUE,"Basic";#N/A,#N/A,TRUE,"EXT-TABLE";#N/A,#N/A,TRUE,"STEEL";#N/A,#N/A,TRUE,"INT-Table";#N/A,#N/A,TRUE,"STEEL";#N/A,#N/A,TRUE,"Door"}</definedName>
    <definedName name="vffsfs_4_3" hidden="1">{#N/A,#N/A,TRUE,"Basic";#N/A,#N/A,TRUE,"EXT-TABLE";#N/A,#N/A,TRUE,"STEEL";#N/A,#N/A,TRUE,"INT-Table";#N/A,#N/A,TRUE,"STEEL";#N/A,#N/A,TRUE,"Door"}</definedName>
    <definedName name="vffsfs_4_4" hidden="1">{#N/A,#N/A,TRUE,"Basic";#N/A,#N/A,TRUE,"EXT-TABLE";#N/A,#N/A,TRUE,"STEEL";#N/A,#N/A,TRUE,"INT-Table";#N/A,#N/A,TRUE,"STEEL";#N/A,#N/A,TRUE,"Door"}</definedName>
    <definedName name="vffsfs_4_5" hidden="1">{#N/A,#N/A,TRUE,"Basic";#N/A,#N/A,TRUE,"EXT-TABLE";#N/A,#N/A,TRUE,"STEEL";#N/A,#N/A,TRUE,"INT-Table";#N/A,#N/A,TRUE,"STEEL";#N/A,#N/A,TRUE,"Door"}</definedName>
    <definedName name="vffsfs_5" hidden="1">{#N/A,#N/A,TRUE,"Basic";#N/A,#N/A,TRUE,"EXT-TABLE";#N/A,#N/A,TRUE,"STEEL";#N/A,#N/A,TRUE,"INT-Table";#N/A,#N/A,TRUE,"STEEL";#N/A,#N/A,TRUE,"Door"}</definedName>
    <definedName name="vffsfs_5_1" hidden="1">{#N/A,#N/A,TRUE,"Basic";#N/A,#N/A,TRUE,"EXT-TABLE";#N/A,#N/A,TRUE,"STEEL";#N/A,#N/A,TRUE,"INT-Table";#N/A,#N/A,TRUE,"STEEL";#N/A,#N/A,TRUE,"Door"}</definedName>
    <definedName name="vffsfs_5_1_1" hidden="1">{#N/A,#N/A,TRUE,"Basic";#N/A,#N/A,TRUE,"EXT-TABLE";#N/A,#N/A,TRUE,"STEEL";#N/A,#N/A,TRUE,"INT-Table";#N/A,#N/A,TRUE,"STEEL";#N/A,#N/A,TRUE,"Door"}</definedName>
    <definedName name="vffsfs_5_1_2" hidden="1">{#N/A,#N/A,TRUE,"Basic";#N/A,#N/A,TRUE,"EXT-TABLE";#N/A,#N/A,TRUE,"STEEL";#N/A,#N/A,TRUE,"INT-Table";#N/A,#N/A,TRUE,"STEEL";#N/A,#N/A,TRUE,"Door"}</definedName>
    <definedName name="vffsfs_5_1_3" hidden="1">{#N/A,#N/A,TRUE,"Basic";#N/A,#N/A,TRUE,"EXT-TABLE";#N/A,#N/A,TRUE,"STEEL";#N/A,#N/A,TRUE,"INT-Table";#N/A,#N/A,TRUE,"STEEL";#N/A,#N/A,TRUE,"Door"}</definedName>
    <definedName name="vffsfs_5_1_4" hidden="1">{#N/A,#N/A,TRUE,"Basic";#N/A,#N/A,TRUE,"EXT-TABLE";#N/A,#N/A,TRUE,"STEEL";#N/A,#N/A,TRUE,"INT-Table";#N/A,#N/A,TRUE,"STEEL";#N/A,#N/A,TRUE,"Door"}</definedName>
    <definedName name="vffsfs_5_1_5" hidden="1">{#N/A,#N/A,TRUE,"Basic";#N/A,#N/A,TRUE,"EXT-TABLE";#N/A,#N/A,TRUE,"STEEL";#N/A,#N/A,TRUE,"INT-Table";#N/A,#N/A,TRUE,"STEEL";#N/A,#N/A,TRUE,"Door"}</definedName>
    <definedName name="vffsfs_5_2" hidden="1">{#N/A,#N/A,TRUE,"Basic";#N/A,#N/A,TRUE,"EXT-TABLE";#N/A,#N/A,TRUE,"STEEL";#N/A,#N/A,TRUE,"INT-Table";#N/A,#N/A,TRUE,"STEEL";#N/A,#N/A,TRUE,"Door"}</definedName>
    <definedName name="vffsfs_5_2_1" hidden="1">{#N/A,#N/A,TRUE,"Basic";#N/A,#N/A,TRUE,"EXT-TABLE";#N/A,#N/A,TRUE,"STEEL";#N/A,#N/A,TRUE,"INT-Table";#N/A,#N/A,TRUE,"STEEL";#N/A,#N/A,TRUE,"Door"}</definedName>
    <definedName name="vffsfs_5_2_2" hidden="1">{#N/A,#N/A,TRUE,"Basic";#N/A,#N/A,TRUE,"EXT-TABLE";#N/A,#N/A,TRUE,"STEEL";#N/A,#N/A,TRUE,"INT-Table";#N/A,#N/A,TRUE,"STEEL";#N/A,#N/A,TRUE,"Door"}</definedName>
    <definedName name="vffsfs_5_2_3" hidden="1">{#N/A,#N/A,TRUE,"Basic";#N/A,#N/A,TRUE,"EXT-TABLE";#N/A,#N/A,TRUE,"STEEL";#N/A,#N/A,TRUE,"INT-Table";#N/A,#N/A,TRUE,"STEEL";#N/A,#N/A,TRUE,"Door"}</definedName>
    <definedName name="vffsfs_5_2_4" hidden="1">{#N/A,#N/A,TRUE,"Basic";#N/A,#N/A,TRUE,"EXT-TABLE";#N/A,#N/A,TRUE,"STEEL";#N/A,#N/A,TRUE,"INT-Table";#N/A,#N/A,TRUE,"STEEL";#N/A,#N/A,TRUE,"Door"}</definedName>
    <definedName name="vffsfs_5_2_5" hidden="1">{#N/A,#N/A,TRUE,"Basic";#N/A,#N/A,TRUE,"EXT-TABLE";#N/A,#N/A,TRUE,"STEEL";#N/A,#N/A,TRUE,"INT-Table";#N/A,#N/A,TRUE,"STEEL";#N/A,#N/A,TRUE,"Door"}</definedName>
    <definedName name="vffsfs_5_3" hidden="1">{#N/A,#N/A,TRUE,"Basic";#N/A,#N/A,TRUE,"EXT-TABLE";#N/A,#N/A,TRUE,"STEEL";#N/A,#N/A,TRUE,"INT-Table";#N/A,#N/A,TRUE,"STEEL";#N/A,#N/A,TRUE,"Door"}</definedName>
    <definedName name="vffsfs_5_4" hidden="1">{#N/A,#N/A,TRUE,"Basic";#N/A,#N/A,TRUE,"EXT-TABLE";#N/A,#N/A,TRUE,"STEEL";#N/A,#N/A,TRUE,"INT-Table";#N/A,#N/A,TRUE,"STEEL";#N/A,#N/A,TRUE,"Door"}</definedName>
    <definedName name="vffsfs_5_5" hidden="1">{#N/A,#N/A,TRUE,"Basic";#N/A,#N/A,TRUE,"EXT-TABLE";#N/A,#N/A,TRUE,"STEEL";#N/A,#N/A,TRUE,"INT-Table";#N/A,#N/A,TRUE,"STEEL";#N/A,#N/A,TRUE,"Door"}</definedName>
    <definedName name="vn">{"'Sheet1'!$L$16"}</definedName>
    <definedName name="vn_1">{"'Sheet1'!$L$16"}</definedName>
    <definedName name="vn_2">{"'Sheet1'!$L$16"}</definedName>
    <definedName name="vn_3">{"'Sheet1'!$L$16"}</definedName>
    <definedName name="vn_4">{"'Sheet1'!$L$16"}</definedName>
    <definedName name="vn_5">{"'Sheet1'!$L$16"}</definedName>
    <definedName name="W">{"'PROFORMA'!$A$1:$H$120"}</definedName>
    <definedName name="Waste" hidden="1">{#N/A,#N/A,TRUE,"Basic";#N/A,#N/A,TRUE,"EXT-TABLE";#N/A,#N/A,TRUE,"STEEL";#N/A,#N/A,TRUE,"INT-Table";#N/A,#N/A,TRUE,"STEEL";#N/A,#N/A,TRUE,"Door"}</definedName>
    <definedName name="Waste_1" hidden="1">{#N/A,#N/A,TRUE,"Basic";#N/A,#N/A,TRUE,"EXT-TABLE";#N/A,#N/A,TRUE,"STEEL";#N/A,#N/A,TRUE,"INT-Table";#N/A,#N/A,TRUE,"STEEL";#N/A,#N/A,TRUE,"Door"}</definedName>
    <definedName name="Waste_1_1" hidden="1">{#N/A,#N/A,TRUE,"Basic";#N/A,#N/A,TRUE,"EXT-TABLE";#N/A,#N/A,TRUE,"STEEL";#N/A,#N/A,TRUE,"INT-Table";#N/A,#N/A,TRUE,"STEEL";#N/A,#N/A,TRUE,"Door"}</definedName>
    <definedName name="Waste_1_1_1" hidden="1">{#N/A,#N/A,TRUE,"Basic";#N/A,#N/A,TRUE,"EXT-TABLE";#N/A,#N/A,TRUE,"STEEL";#N/A,#N/A,TRUE,"INT-Table";#N/A,#N/A,TRUE,"STEEL";#N/A,#N/A,TRUE,"Door"}</definedName>
    <definedName name="Waste_1_1_2" hidden="1">{#N/A,#N/A,TRUE,"Basic";#N/A,#N/A,TRUE,"EXT-TABLE";#N/A,#N/A,TRUE,"STEEL";#N/A,#N/A,TRUE,"INT-Table";#N/A,#N/A,TRUE,"STEEL";#N/A,#N/A,TRUE,"Door"}</definedName>
    <definedName name="Waste_1_1_3" hidden="1">{#N/A,#N/A,TRUE,"Basic";#N/A,#N/A,TRUE,"EXT-TABLE";#N/A,#N/A,TRUE,"STEEL";#N/A,#N/A,TRUE,"INT-Table";#N/A,#N/A,TRUE,"STEEL";#N/A,#N/A,TRUE,"Door"}</definedName>
    <definedName name="Waste_1_1_4" hidden="1">{#N/A,#N/A,TRUE,"Basic";#N/A,#N/A,TRUE,"EXT-TABLE";#N/A,#N/A,TRUE,"STEEL";#N/A,#N/A,TRUE,"INT-Table";#N/A,#N/A,TRUE,"STEEL";#N/A,#N/A,TRUE,"Door"}</definedName>
    <definedName name="Waste_1_1_5" hidden="1">{#N/A,#N/A,TRUE,"Basic";#N/A,#N/A,TRUE,"EXT-TABLE";#N/A,#N/A,TRUE,"STEEL";#N/A,#N/A,TRUE,"INT-Table";#N/A,#N/A,TRUE,"STEEL";#N/A,#N/A,TRUE,"Door"}</definedName>
    <definedName name="Waste_1_2" hidden="1">{#N/A,#N/A,TRUE,"Basic";#N/A,#N/A,TRUE,"EXT-TABLE";#N/A,#N/A,TRUE,"STEEL";#N/A,#N/A,TRUE,"INT-Table";#N/A,#N/A,TRUE,"STEEL";#N/A,#N/A,TRUE,"Door"}</definedName>
    <definedName name="Waste_1_2_1" hidden="1">{#N/A,#N/A,TRUE,"Basic";#N/A,#N/A,TRUE,"EXT-TABLE";#N/A,#N/A,TRUE,"STEEL";#N/A,#N/A,TRUE,"INT-Table";#N/A,#N/A,TRUE,"STEEL";#N/A,#N/A,TRUE,"Door"}</definedName>
    <definedName name="Waste_1_2_2" hidden="1">{#N/A,#N/A,TRUE,"Basic";#N/A,#N/A,TRUE,"EXT-TABLE";#N/A,#N/A,TRUE,"STEEL";#N/A,#N/A,TRUE,"INT-Table";#N/A,#N/A,TRUE,"STEEL";#N/A,#N/A,TRUE,"Door"}</definedName>
    <definedName name="Waste_1_2_3" hidden="1">{#N/A,#N/A,TRUE,"Basic";#N/A,#N/A,TRUE,"EXT-TABLE";#N/A,#N/A,TRUE,"STEEL";#N/A,#N/A,TRUE,"INT-Table";#N/A,#N/A,TRUE,"STEEL";#N/A,#N/A,TRUE,"Door"}</definedName>
    <definedName name="Waste_1_2_4" hidden="1">{#N/A,#N/A,TRUE,"Basic";#N/A,#N/A,TRUE,"EXT-TABLE";#N/A,#N/A,TRUE,"STEEL";#N/A,#N/A,TRUE,"INT-Table";#N/A,#N/A,TRUE,"STEEL";#N/A,#N/A,TRUE,"Door"}</definedName>
    <definedName name="Waste_1_2_5" hidden="1">{#N/A,#N/A,TRUE,"Basic";#N/A,#N/A,TRUE,"EXT-TABLE";#N/A,#N/A,TRUE,"STEEL";#N/A,#N/A,TRUE,"INT-Table";#N/A,#N/A,TRUE,"STEEL";#N/A,#N/A,TRUE,"Door"}</definedName>
    <definedName name="Waste_1_3" hidden="1">{#N/A,#N/A,TRUE,"Basic";#N/A,#N/A,TRUE,"EXT-TABLE";#N/A,#N/A,TRUE,"STEEL";#N/A,#N/A,TRUE,"INT-Table";#N/A,#N/A,TRUE,"STEEL";#N/A,#N/A,TRUE,"Door"}</definedName>
    <definedName name="Waste_1_4" hidden="1">{#N/A,#N/A,TRUE,"Basic";#N/A,#N/A,TRUE,"EXT-TABLE";#N/A,#N/A,TRUE,"STEEL";#N/A,#N/A,TRUE,"INT-Table";#N/A,#N/A,TRUE,"STEEL";#N/A,#N/A,TRUE,"Door"}</definedName>
    <definedName name="Waste_1_5" hidden="1">{#N/A,#N/A,TRUE,"Basic";#N/A,#N/A,TRUE,"EXT-TABLE";#N/A,#N/A,TRUE,"STEEL";#N/A,#N/A,TRUE,"INT-Table";#N/A,#N/A,TRUE,"STEEL";#N/A,#N/A,TRUE,"Door"}</definedName>
    <definedName name="Waste_2" hidden="1">{#N/A,#N/A,TRUE,"Basic";#N/A,#N/A,TRUE,"EXT-TABLE";#N/A,#N/A,TRUE,"STEEL";#N/A,#N/A,TRUE,"INT-Table";#N/A,#N/A,TRUE,"STEEL";#N/A,#N/A,TRUE,"Door"}</definedName>
    <definedName name="Waste_2_1" hidden="1">{#N/A,#N/A,TRUE,"Basic";#N/A,#N/A,TRUE,"EXT-TABLE";#N/A,#N/A,TRUE,"STEEL";#N/A,#N/A,TRUE,"INT-Table";#N/A,#N/A,TRUE,"STEEL";#N/A,#N/A,TRUE,"Door"}</definedName>
    <definedName name="Waste_2_1_1" hidden="1">{#N/A,#N/A,TRUE,"Basic";#N/A,#N/A,TRUE,"EXT-TABLE";#N/A,#N/A,TRUE,"STEEL";#N/A,#N/A,TRUE,"INT-Table";#N/A,#N/A,TRUE,"STEEL";#N/A,#N/A,TRUE,"Door"}</definedName>
    <definedName name="Waste_2_1_2" hidden="1">{#N/A,#N/A,TRUE,"Basic";#N/A,#N/A,TRUE,"EXT-TABLE";#N/A,#N/A,TRUE,"STEEL";#N/A,#N/A,TRUE,"INT-Table";#N/A,#N/A,TRUE,"STEEL";#N/A,#N/A,TRUE,"Door"}</definedName>
    <definedName name="Waste_2_1_3" hidden="1">{#N/A,#N/A,TRUE,"Basic";#N/A,#N/A,TRUE,"EXT-TABLE";#N/A,#N/A,TRUE,"STEEL";#N/A,#N/A,TRUE,"INT-Table";#N/A,#N/A,TRUE,"STEEL";#N/A,#N/A,TRUE,"Door"}</definedName>
    <definedName name="Waste_2_1_4" hidden="1">{#N/A,#N/A,TRUE,"Basic";#N/A,#N/A,TRUE,"EXT-TABLE";#N/A,#N/A,TRUE,"STEEL";#N/A,#N/A,TRUE,"INT-Table";#N/A,#N/A,TRUE,"STEEL";#N/A,#N/A,TRUE,"Door"}</definedName>
    <definedName name="Waste_2_1_5" hidden="1">{#N/A,#N/A,TRUE,"Basic";#N/A,#N/A,TRUE,"EXT-TABLE";#N/A,#N/A,TRUE,"STEEL";#N/A,#N/A,TRUE,"INT-Table";#N/A,#N/A,TRUE,"STEEL";#N/A,#N/A,TRUE,"Door"}</definedName>
    <definedName name="Waste_2_2" hidden="1">{#N/A,#N/A,TRUE,"Basic";#N/A,#N/A,TRUE,"EXT-TABLE";#N/A,#N/A,TRUE,"STEEL";#N/A,#N/A,TRUE,"INT-Table";#N/A,#N/A,TRUE,"STEEL";#N/A,#N/A,TRUE,"Door"}</definedName>
    <definedName name="Waste_2_2_1" hidden="1">{#N/A,#N/A,TRUE,"Basic";#N/A,#N/A,TRUE,"EXT-TABLE";#N/A,#N/A,TRUE,"STEEL";#N/A,#N/A,TRUE,"INT-Table";#N/A,#N/A,TRUE,"STEEL";#N/A,#N/A,TRUE,"Door"}</definedName>
    <definedName name="Waste_2_2_2" hidden="1">{#N/A,#N/A,TRUE,"Basic";#N/A,#N/A,TRUE,"EXT-TABLE";#N/A,#N/A,TRUE,"STEEL";#N/A,#N/A,TRUE,"INT-Table";#N/A,#N/A,TRUE,"STEEL";#N/A,#N/A,TRUE,"Door"}</definedName>
    <definedName name="Waste_2_2_3" hidden="1">{#N/A,#N/A,TRUE,"Basic";#N/A,#N/A,TRUE,"EXT-TABLE";#N/A,#N/A,TRUE,"STEEL";#N/A,#N/A,TRUE,"INT-Table";#N/A,#N/A,TRUE,"STEEL";#N/A,#N/A,TRUE,"Door"}</definedName>
    <definedName name="Waste_2_2_4" hidden="1">{#N/A,#N/A,TRUE,"Basic";#N/A,#N/A,TRUE,"EXT-TABLE";#N/A,#N/A,TRUE,"STEEL";#N/A,#N/A,TRUE,"INT-Table";#N/A,#N/A,TRUE,"STEEL";#N/A,#N/A,TRUE,"Door"}</definedName>
    <definedName name="Waste_2_2_5" hidden="1">{#N/A,#N/A,TRUE,"Basic";#N/A,#N/A,TRUE,"EXT-TABLE";#N/A,#N/A,TRUE,"STEEL";#N/A,#N/A,TRUE,"INT-Table";#N/A,#N/A,TRUE,"STEEL";#N/A,#N/A,TRUE,"Door"}</definedName>
    <definedName name="Waste_2_3" hidden="1">{#N/A,#N/A,TRUE,"Basic";#N/A,#N/A,TRUE,"EXT-TABLE";#N/A,#N/A,TRUE,"STEEL";#N/A,#N/A,TRUE,"INT-Table";#N/A,#N/A,TRUE,"STEEL";#N/A,#N/A,TRUE,"Door"}</definedName>
    <definedName name="Waste_2_4" hidden="1">{#N/A,#N/A,TRUE,"Basic";#N/A,#N/A,TRUE,"EXT-TABLE";#N/A,#N/A,TRUE,"STEEL";#N/A,#N/A,TRUE,"INT-Table";#N/A,#N/A,TRUE,"STEEL";#N/A,#N/A,TRUE,"Door"}</definedName>
    <definedName name="Waste_2_5" hidden="1">{#N/A,#N/A,TRUE,"Basic";#N/A,#N/A,TRUE,"EXT-TABLE";#N/A,#N/A,TRUE,"STEEL";#N/A,#N/A,TRUE,"INT-Table";#N/A,#N/A,TRUE,"STEEL";#N/A,#N/A,TRUE,"Door"}</definedName>
    <definedName name="Waste_3" hidden="1">{#N/A,#N/A,TRUE,"Basic";#N/A,#N/A,TRUE,"EXT-TABLE";#N/A,#N/A,TRUE,"STEEL";#N/A,#N/A,TRUE,"INT-Table";#N/A,#N/A,TRUE,"STEEL";#N/A,#N/A,TRUE,"Door"}</definedName>
    <definedName name="Waste_3_1" hidden="1">{#N/A,#N/A,TRUE,"Basic";#N/A,#N/A,TRUE,"EXT-TABLE";#N/A,#N/A,TRUE,"STEEL";#N/A,#N/A,TRUE,"INT-Table";#N/A,#N/A,TRUE,"STEEL";#N/A,#N/A,TRUE,"Door"}</definedName>
    <definedName name="Waste_3_1_1" hidden="1">{#N/A,#N/A,TRUE,"Basic";#N/A,#N/A,TRUE,"EXT-TABLE";#N/A,#N/A,TRUE,"STEEL";#N/A,#N/A,TRUE,"INT-Table";#N/A,#N/A,TRUE,"STEEL";#N/A,#N/A,TRUE,"Door"}</definedName>
    <definedName name="Waste_3_1_2" hidden="1">{#N/A,#N/A,TRUE,"Basic";#N/A,#N/A,TRUE,"EXT-TABLE";#N/A,#N/A,TRUE,"STEEL";#N/A,#N/A,TRUE,"INT-Table";#N/A,#N/A,TRUE,"STEEL";#N/A,#N/A,TRUE,"Door"}</definedName>
    <definedName name="Waste_3_1_3" hidden="1">{#N/A,#N/A,TRUE,"Basic";#N/A,#N/A,TRUE,"EXT-TABLE";#N/A,#N/A,TRUE,"STEEL";#N/A,#N/A,TRUE,"INT-Table";#N/A,#N/A,TRUE,"STEEL";#N/A,#N/A,TRUE,"Door"}</definedName>
    <definedName name="Waste_3_1_4" hidden="1">{#N/A,#N/A,TRUE,"Basic";#N/A,#N/A,TRUE,"EXT-TABLE";#N/A,#N/A,TRUE,"STEEL";#N/A,#N/A,TRUE,"INT-Table";#N/A,#N/A,TRUE,"STEEL";#N/A,#N/A,TRUE,"Door"}</definedName>
    <definedName name="Waste_3_1_5" hidden="1">{#N/A,#N/A,TRUE,"Basic";#N/A,#N/A,TRUE,"EXT-TABLE";#N/A,#N/A,TRUE,"STEEL";#N/A,#N/A,TRUE,"INT-Table";#N/A,#N/A,TRUE,"STEEL";#N/A,#N/A,TRUE,"Door"}</definedName>
    <definedName name="Waste_3_2" hidden="1">{#N/A,#N/A,TRUE,"Basic";#N/A,#N/A,TRUE,"EXT-TABLE";#N/A,#N/A,TRUE,"STEEL";#N/A,#N/A,TRUE,"INT-Table";#N/A,#N/A,TRUE,"STEEL";#N/A,#N/A,TRUE,"Door"}</definedName>
    <definedName name="Waste_3_2_1" hidden="1">{#N/A,#N/A,TRUE,"Basic";#N/A,#N/A,TRUE,"EXT-TABLE";#N/A,#N/A,TRUE,"STEEL";#N/A,#N/A,TRUE,"INT-Table";#N/A,#N/A,TRUE,"STEEL";#N/A,#N/A,TRUE,"Door"}</definedName>
    <definedName name="Waste_3_2_2" hidden="1">{#N/A,#N/A,TRUE,"Basic";#N/A,#N/A,TRUE,"EXT-TABLE";#N/A,#N/A,TRUE,"STEEL";#N/A,#N/A,TRUE,"INT-Table";#N/A,#N/A,TRUE,"STEEL";#N/A,#N/A,TRUE,"Door"}</definedName>
    <definedName name="Waste_3_2_3" hidden="1">{#N/A,#N/A,TRUE,"Basic";#N/A,#N/A,TRUE,"EXT-TABLE";#N/A,#N/A,TRUE,"STEEL";#N/A,#N/A,TRUE,"INT-Table";#N/A,#N/A,TRUE,"STEEL";#N/A,#N/A,TRUE,"Door"}</definedName>
    <definedName name="Waste_3_2_4" hidden="1">{#N/A,#N/A,TRUE,"Basic";#N/A,#N/A,TRUE,"EXT-TABLE";#N/A,#N/A,TRUE,"STEEL";#N/A,#N/A,TRUE,"INT-Table";#N/A,#N/A,TRUE,"STEEL";#N/A,#N/A,TRUE,"Door"}</definedName>
    <definedName name="Waste_3_2_5" hidden="1">{#N/A,#N/A,TRUE,"Basic";#N/A,#N/A,TRUE,"EXT-TABLE";#N/A,#N/A,TRUE,"STEEL";#N/A,#N/A,TRUE,"INT-Table";#N/A,#N/A,TRUE,"STEEL";#N/A,#N/A,TRUE,"Door"}</definedName>
    <definedName name="Waste_3_3" hidden="1">{#N/A,#N/A,TRUE,"Basic";#N/A,#N/A,TRUE,"EXT-TABLE";#N/A,#N/A,TRUE,"STEEL";#N/A,#N/A,TRUE,"INT-Table";#N/A,#N/A,TRUE,"STEEL";#N/A,#N/A,TRUE,"Door"}</definedName>
    <definedName name="Waste_3_4" hidden="1">{#N/A,#N/A,TRUE,"Basic";#N/A,#N/A,TRUE,"EXT-TABLE";#N/A,#N/A,TRUE,"STEEL";#N/A,#N/A,TRUE,"INT-Table";#N/A,#N/A,TRUE,"STEEL";#N/A,#N/A,TRUE,"Door"}</definedName>
    <definedName name="Waste_3_5" hidden="1">{#N/A,#N/A,TRUE,"Basic";#N/A,#N/A,TRUE,"EXT-TABLE";#N/A,#N/A,TRUE,"STEEL";#N/A,#N/A,TRUE,"INT-Table";#N/A,#N/A,TRUE,"STEEL";#N/A,#N/A,TRUE,"Door"}</definedName>
    <definedName name="Waste_4" hidden="1">{#N/A,#N/A,TRUE,"Basic";#N/A,#N/A,TRUE,"EXT-TABLE";#N/A,#N/A,TRUE,"STEEL";#N/A,#N/A,TRUE,"INT-Table";#N/A,#N/A,TRUE,"STEEL";#N/A,#N/A,TRUE,"Door"}</definedName>
    <definedName name="Waste_4_1" hidden="1">{#N/A,#N/A,TRUE,"Basic";#N/A,#N/A,TRUE,"EXT-TABLE";#N/A,#N/A,TRUE,"STEEL";#N/A,#N/A,TRUE,"INT-Table";#N/A,#N/A,TRUE,"STEEL";#N/A,#N/A,TRUE,"Door"}</definedName>
    <definedName name="Waste_4_1_1" hidden="1">{#N/A,#N/A,TRUE,"Basic";#N/A,#N/A,TRUE,"EXT-TABLE";#N/A,#N/A,TRUE,"STEEL";#N/A,#N/A,TRUE,"INT-Table";#N/A,#N/A,TRUE,"STEEL";#N/A,#N/A,TRUE,"Door"}</definedName>
    <definedName name="Waste_4_1_2" hidden="1">{#N/A,#N/A,TRUE,"Basic";#N/A,#N/A,TRUE,"EXT-TABLE";#N/A,#N/A,TRUE,"STEEL";#N/A,#N/A,TRUE,"INT-Table";#N/A,#N/A,TRUE,"STEEL";#N/A,#N/A,TRUE,"Door"}</definedName>
    <definedName name="Waste_4_1_3" hidden="1">{#N/A,#N/A,TRUE,"Basic";#N/A,#N/A,TRUE,"EXT-TABLE";#N/A,#N/A,TRUE,"STEEL";#N/A,#N/A,TRUE,"INT-Table";#N/A,#N/A,TRUE,"STEEL";#N/A,#N/A,TRUE,"Door"}</definedName>
    <definedName name="Waste_4_1_4" hidden="1">{#N/A,#N/A,TRUE,"Basic";#N/A,#N/A,TRUE,"EXT-TABLE";#N/A,#N/A,TRUE,"STEEL";#N/A,#N/A,TRUE,"INT-Table";#N/A,#N/A,TRUE,"STEEL";#N/A,#N/A,TRUE,"Door"}</definedName>
    <definedName name="Waste_4_1_5" hidden="1">{#N/A,#N/A,TRUE,"Basic";#N/A,#N/A,TRUE,"EXT-TABLE";#N/A,#N/A,TRUE,"STEEL";#N/A,#N/A,TRUE,"INT-Table";#N/A,#N/A,TRUE,"STEEL";#N/A,#N/A,TRUE,"Door"}</definedName>
    <definedName name="Waste_4_2" hidden="1">{#N/A,#N/A,TRUE,"Basic";#N/A,#N/A,TRUE,"EXT-TABLE";#N/A,#N/A,TRUE,"STEEL";#N/A,#N/A,TRUE,"INT-Table";#N/A,#N/A,TRUE,"STEEL";#N/A,#N/A,TRUE,"Door"}</definedName>
    <definedName name="Waste_4_2_1" hidden="1">{#N/A,#N/A,TRUE,"Basic";#N/A,#N/A,TRUE,"EXT-TABLE";#N/A,#N/A,TRUE,"STEEL";#N/A,#N/A,TRUE,"INT-Table";#N/A,#N/A,TRUE,"STEEL";#N/A,#N/A,TRUE,"Door"}</definedName>
    <definedName name="Waste_4_2_2" hidden="1">{#N/A,#N/A,TRUE,"Basic";#N/A,#N/A,TRUE,"EXT-TABLE";#N/A,#N/A,TRUE,"STEEL";#N/A,#N/A,TRUE,"INT-Table";#N/A,#N/A,TRUE,"STEEL";#N/A,#N/A,TRUE,"Door"}</definedName>
    <definedName name="Waste_4_2_3" hidden="1">{#N/A,#N/A,TRUE,"Basic";#N/A,#N/A,TRUE,"EXT-TABLE";#N/A,#N/A,TRUE,"STEEL";#N/A,#N/A,TRUE,"INT-Table";#N/A,#N/A,TRUE,"STEEL";#N/A,#N/A,TRUE,"Door"}</definedName>
    <definedName name="Waste_4_2_4" hidden="1">{#N/A,#N/A,TRUE,"Basic";#N/A,#N/A,TRUE,"EXT-TABLE";#N/A,#N/A,TRUE,"STEEL";#N/A,#N/A,TRUE,"INT-Table";#N/A,#N/A,TRUE,"STEEL";#N/A,#N/A,TRUE,"Door"}</definedName>
    <definedName name="Waste_4_2_5" hidden="1">{#N/A,#N/A,TRUE,"Basic";#N/A,#N/A,TRUE,"EXT-TABLE";#N/A,#N/A,TRUE,"STEEL";#N/A,#N/A,TRUE,"INT-Table";#N/A,#N/A,TRUE,"STEEL";#N/A,#N/A,TRUE,"Door"}</definedName>
    <definedName name="Waste_4_3" hidden="1">{#N/A,#N/A,TRUE,"Basic";#N/A,#N/A,TRUE,"EXT-TABLE";#N/A,#N/A,TRUE,"STEEL";#N/A,#N/A,TRUE,"INT-Table";#N/A,#N/A,TRUE,"STEEL";#N/A,#N/A,TRUE,"Door"}</definedName>
    <definedName name="Waste_4_4" hidden="1">{#N/A,#N/A,TRUE,"Basic";#N/A,#N/A,TRUE,"EXT-TABLE";#N/A,#N/A,TRUE,"STEEL";#N/A,#N/A,TRUE,"INT-Table";#N/A,#N/A,TRUE,"STEEL";#N/A,#N/A,TRUE,"Door"}</definedName>
    <definedName name="Waste_4_5" hidden="1">{#N/A,#N/A,TRUE,"Basic";#N/A,#N/A,TRUE,"EXT-TABLE";#N/A,#N/A,TRUE,"STEEL";#N/A,#N/A,TRUE,"INT-Table";#N/A,#N/A,TRUE,"STEEL";#N/A,#N/A,TRUE,"Door"}</definedName>
    <definedName name="Waste_5" hidden="1">{#N/A,#N/A,TRUE,"Basic";#N/A,#N/A,TRUE,"EXT-TABLE";#N/A,#N/A,TRUE,"STEEL";#N/A,#N/A,TRUE,"INT-Table";#N/A,#N/A,TRUE,"STEEL";#N/A,#N/A,TRUE,"Door"}</definedName>
    <definedName name="Waste_5_1" hidden="1">{#N/A,#N/A,TRUE,"Basic";#N/A,#N/A,TRUE,"EXT-TABLE";#N/A,#N/A,TRUE,"STEEL";#N/A,#N/A,TRUE,"INT-Table";#N/A,#N/A,TRUE,"STEEL";#N/A,#N/A,TRUE,"Door"}</definedName>
    <definedName name="Waste_5_1_1" hidden="1">{#N/A,#N/A,TRUE,"Basic";#N/A,#N/A,TRUE,"EXT-TABLE";#N/A,#N/A,TRUE,"STEEL";#N/A,#N/A,TRUE,"INT-Table";#N/A,#N/A,TRUE,"STEEL";#N/A,#N/A,TRUE,"Door"}</definedName>
    <definedName name="Waste_5_1_2" hidden="1">{#N/A,#N/A,TRUE,"Basic";#N/A,#N/A,TRUE,"EXT-TABLE";#N/A,#N/A,TRUE,"STEEL";#N/A,#N/A,TRUE,"INT-Table";#N/A,#N/A,TRUE,"STEEL";#N/A,#N/A,TRUE,"Door"}</definedName>
    <definedName name="Waste_5_1_3" hidden="1">{#N/A,#N/A,TRUE,"Basic";#N/A,#N/A,TRUE,"EXT-TABLE";#N/A,#N/A,TRUE,"STEEL";#N/A,#N/A,TRUE,"INT-Table";#N/A,#N/A,TRUE,"STEEL";#N/A,#N/A,TRUE,"Door"}</definedName>
    <definedName name="Waste_5_1_4" hidden="1">{#N/A,#N/A,TRUE,"Basic";#N/A,#N/A,TRUE,"EXT-TABLE";#N/A,#N/A,TRUE,"STEEL";#N/A,#N/A,TRUE,"INT-Table";#N/A,#N/A,TRUE,"STEEL";#N/A,#N/A,TRUE,"Door"}</definedName>
    <definedName name="Waste_5_1_5" hidden="1">{#N/A,#N/A,TRUE,"Basic";#N/A,#N/A,TRUE,"EXT-TABLE";#N/A,#N/A,TRUE,"STEEL";#N/A,#N/A,TRUE,"INT-Table";#N/A,#N/A,TRUE,"STEEL";#N/A,#N/A,TRUE,"Door"}</definedName>
    <definedName name="Waste_5_2" hidden="1">{#N/A,#N/A,TRUE,"Basic";#N/A,#N/A,TRUE,"EXT-TABLE";#N/A,#N/A,TRUE,"STEEL";#N/A,#N/A,TRUE,"INT-Table";#N/A,#N/A,TRUE,"STEEL";#N/A,#N/A,TRUE,"Door"}</definedName>
    <definedName name="Waste_5_2_1" hidden="1">{#N/A,#N/A,TRUE,"Basic";#N/A,#N/A,TRUE,"EXT-TABLE";#N/A,#N/A,TRUE,"STEEL";#N/A,#N/A,TRUE,"INT-Table";#N/A,#N/A,TRUE,"STEEL";#N/A,#N/A,TRUE,"Door"}</definedName>
    <definedName name="Waste_5_2_2" hidden="1">{#N/A,#N/A,TRUE,"Basic";#N/A,#N/A,TRUE,"EXT-TABLE";#N/A,#N/A,TRUE,"STEEL";#N/A,#N/A,TRUE,"INT-Table";#N/A,#N/A,TRUE,"STEEL";#N/A,#N/A,TRUE,"Door"}</definedName>
    <definedName name="Waste_5_2_3" hidden="1">{#N/A,#N/A,TRUE,"Basic";#N/A,#N/A,TRUE,"EXT-TABLE";#N/A,#N/A,TRUE,"STEEL";#N/A,#N/A,TRUE,"INT-Table";#N/A,#N/A,TRUE,"STEEL";#N/A,#N/A,TRUE,"Door"}</definedName>
    <definedName name="Waste_5_2_4" hidden="1">{#N/A,#N/A,TRUE,"Basic";#N/A,#N/A,TRUE,"EXT-TABLE";#N/A,#N/A,TRUE,"STEEL";#N/A,#N/A,TRUE,"INT-Table";#N/A,#N/A,TRUE,"STEEL";#N/A,#N/A,TRUE,"Door"}</definedName>
    <definedName name="Waste_5_2_5" hidden="1">{#N/A,#N/A,TRUE,"Basic";#N/A,#N/A,TRUE,"EXT-TABLE";#N/A,#N/A,TRUE,"STEEL";#N/A,#N/A,TRUE,"INT-Table";#N/A,#N/A,TRUE,"STEEL";#N/A,#N/A,TRUE,"Door"}</definedName>
    <definedName name="Waste_5_3" hidden="1">{#N/A,#N/A,TRUE,"Basic";#N/A,#N/A,TRUE,"EXT-TABLE";#N/A,#N/A,TRUE,"STEEL";#N/A,#N/A,TRUE,"INT-Table";#N/A,#N/A,TRUE,"STEEL";#N/A,#N/A,TRUE,"Door"}</definedName>
    <definedName name="Waste_5_4" hidden="1">{#N/A,#N/A,TRUE,"Basic";#N/A,#N/A,TRUE,"EXT-TABLE";#N/A,#N/A,TRUE,"STEEL";#N/A,#N/A,TRUE,"INT-Table";#N/A,#N/A,TRUE,"STEEL";#N/A,#N/A,TRUE,"Door"}</definedName>
    <definedName name="Waste_5_5" hidden="1">{#N/A,#N/A,TRUE,"Basic";#N/A,#N/A,TRUE,"EXT-TABLE";#N/A,#N/A,TRUE,"STEEL";#N/A,#N/A,TRUE,"INT-Table";#N/A,#N/A,TRUE,"STEEL";#N/A,#N/A,TRUE,"Door"}</definedName>
    <definedName name="wererr" hidden="1">{#N/A,#N/A,FALSE,"운반시간"}</definedName>
    <definedName name="werewr" hidden="1">{#N/A,#N/A,FALSE,"골재소요량";#N/A,#N/A,FALSE,"골재소요량"}</definedName>
    <definedName name="wjs" hidden="1">{#N/A,#N/A,FALSE,"CCTV"}</definedName>
    <definedName name="wjs_1" hidden="1">{#N/A,#N/A,FALSE,"CCTV"}</definedName>
    <definedName name="wjs_2" hidden="1">{#N/A,#N/A,FALSE,"CCTV"}</definedName>
    <definedName name="wjs_3" hidden="1">{#N/A,#N/A,FALSE,"CCTV"}</definedName>
    <definedName name="wjs_4" hidden="1">{#N/A,#N/A,FALSE,"CCTV"}</definedName>
    <definedName name="wjs_5" hidden="1">{#N/A,#N/A,FALSE,"CCTV"}</definedName>
    <definedName name="wm.조골재1" hidden="1">{#N/A,#N/A,FALSE,"조골재"}</definedName>
    <definedName name="WORKSHOP" hidden="1">{#N/A,#N/A,TRUE,"Basic";#N/A,#N/A,TRUE,"EXT-TABLE";#N/A,#N/A,TRUE,"STEEL";#N/A,#N/A,TRUE,"INT-Table";#N/A,#N/A,TRUE,"STEEL";#N/A,#N/A,TRUE,"Door"}</definedName>
    <definedName name="WORKSHOP_1" hidden="1">{#N/A,#N/A,TRUE,"Basic";#N/A,#N/A,TRUE,"EXT-TABLE";#N/A,#N/A,TRUE,"STEEL";#N/A,#N/A,TRUE,"INT-Table";#N/A,#N/A,TRUE,"STEEL";#N/A,#N/A,TRUE,"Door"}</definedName>
    <definedName name="WORKSHOP_1_1" hidden="1">{#N/A,#N/A,TRUE,"Basic";#N/A,#N/A,TRUE,"EXT-TABLE";#N/A,#N/A,TRUE,"STEEL";#N/A,#N/A,TRUE,"INT-Table";#N/A,#N/A,TRUE,"STEEL";#N/A,#N/A,TRUE,"Door"}</definedName>
    <definedName name="WORKSHOP_1_1_1" hidden="1">{#N/A,#N/A,TRUE,"Basic";#N/A,#N/A,TRUE,"EXT-TABLE";#N/A,#N/A,TRUE,"STEEL";#N/A,#N/A,TRUE,"INT-Table";#N/A,#N/A,TRUE,"STEEL";#N/A,#N/A,TRUE,"Door"}</definedName>
    <definedName name="WORKSHOP_1_1_2" hidden="1">{#N/A,#N/A,TRUE,"Basic";#N/A,#N/A,TRUE,"EXT-TABLE";#N/A,#N/A,TRUE,"STEEL";#N/A,#N/A,TRUE,"INT-Table";#N/A,#N/A,TRUE,"STEEL";#N/A,#N/A,TRUE,"Door"}</definedName>
    <definedName name="WORKSHOP_1_1_3" hidden="1">{#N/A,#N/A,TRUE,"Basic";#N/A,#N/A,TRUE,"EXT-TABLE";#N/A,#N/A,TRUE,"STEEL";#N/A,#N/A,TRUE,"INT-Table";#N/A,#N/A,TRUE,"STEEL";#N/A,#N/A,TRUE,"Door"}</definedName>
    <definedName name="WORKSHOP_1_1_4" hidden="1">{#N/A,#N/A,TRUE,"Basic";#N/A,#N/A,TRUE,"EXT-TABLE";#N/A,#N/A,TRUE,"STEEL";#N/A,#N/A,TRUE,"INT-Table";#N/A,#N/A,TRUE,"STEEL";#N/A,#N/A,TRUE,"Door"}</definedName>
    <definedName name="WORKSHOP_1_1_5" hidden="1">{#N/A,#N/A,TRUE,"Basic";#N/A,#N/A,TRUE,"EXT-TABLE";#N/A,#N/A,TRUE,"STEEL";#N/A,#N/A,TRUE,"INT-Table";#N/A,#N/A,TRUE,"STEEL";#N/A,#N/A,TRUE,"Door"}</definedName>
    <definedName name="WORKSHOP_1_2" hidden="1">{#N/A,#N/A,TRUE,"Basic";#N/A,#N/A,TRUE,"EXT-TABLE";#N/A,#N/A,TRUE,"STEEL";#N/A,#N/A,TRUE,"INT-Table";#N/A,#N/A,TRUE,"STEEL";#N/A,#N/A,TRUE,"Door"}</definedName>
    <definedName name="WORKSHOP_1_2_1" hidden="1">{#N/A,#N/A,TRUE,"Basic";#N/A,#N/A,TRUE,"EXT-TABLE";#N/A,#N/A,TRUE,"STEEL";#N/A,#N/A,TRUE,"INT-Table";#N/A,#N/A,TRUE,"STEEL";#N/A,#N/A,TRUE,"Door"}</definedName>
    <definedName name="WORKSHOP_1_2_2" hidden="1">{#N/A,#N/A,TRUE,"Basic";#N/A,#N/A,TRUE,"EXT-TABLE";#N/A,#N/A,TRUE,"STEEL";#N/A,#N/A,TRUE,"INT-Table";#N/A,#N/A,TRUE,"STEEL";#N/A,#N/A,TRUE,"Door"}</definedName>
    <definedName name="WORKSHOP_1_2_3" hidden="1">{#N/A,#N/A,TRUE,"Basic";#N/A,#N/A,TRUE,"EXT-TABLE";#N/A,#N/A,TRUE,"STEEL";#N/A,#N/A,TRUE,"INT-Table";#N/A,#N/A,TRUE,"STEEL";#N/A,#N/A,TRUE,"Door"}</definedName>
    <definedName name="WORKSHOP_1_2_4" hidden="1">{#N/A,#N/A,TRUE,"Basic";#N/A,#N/A,TRUE,"EXT-TABLE";#N/A,#N/A,TRUE,"STEEL";#N/A,#N/A,TRUE,"INT-Table";#N/A,#N/A,TRUE,"STEEL";#N/A,#N/A,TRUE,"Door"}</definedName>
    <definedName name="WORKSHOP_1_2_5" hidden="1">{#N/A,#N/A,TRUE,"Basic";#N/A,#N/A,TRUE,"EXT-TABLE";#N/A,#N/A,TRUE,"STEEL";#N/A,#N/A,TRUE,"INT-Table";#N/A,#N/A,TRUE,"STEEL";#N/A,#N/A,TRUE,"Door"}</definedName>
    <definedName name="WORKSHOP_1_3" hidden="1">{#N/A,#N/A,TRUE,"Basic";#N/A,#N/A,TRUE,"EXT-TABLE";#N/A,#N/A,TRUE,"STEEL";#N/A,#N/A,TRUE,"INT-Table";#N/A,#N/A,TRUE,"STEEL";#N/A,#N/A,TRUE,"Door"}</definedName>
    <definedName name="WORKSHOP_1_4" hidden="1">{#N/A,#N/A,TRUE,"Basic";#N/A,#N/A,TRUE,"EXT-TABLE";#N/A,#N/A,TRUE,"STEEL";#N/A,#N/A,TRUE,"INT-Table";#N/A,#N/A,TRUE,"STEEL";#N/A,#N/A,TRUE,"Door"}</definedName>
    <definedName name="WORKSHOP_1_5" hidden="1">{#N/A,#N/A,TRUE,"Basic";#N/A,#N/A,TRUE,"EXT-TABLE";#N/A,#N/A,TRUE,"STEEL";#N/A,#N/A,TRUE,"INT-Table";#N/A,#N/A,TRUE,"STEEL";#N/A,#N/A,TRUE,"Door"}</definedName>
    <definedName name="WORKSHOP_2" hidden="1">{#N/A,#N/A,TRUE,"Basic";#N/A,#N/A,TRUE,"EXT-TABLE";#N/A,#N/A,TRUE,"STEEL";#N/A,#N/A,TRUE,"INT-Table";#N/A,#N/A,TRUE,"STEEL";#N/A,#N/A,TRUE,"Door"}</definedName>
    <definedName name="WORKSHOP_2_1" hidden="1">{#N/A,#N/A,TRUE,"Basic";#N/A,#N/A,TRUE,"EXT-TABLE";#N/A,#N/A,TRUE,"STEEL";#N/A,#N/A,TRUE,"INT-Table";#N/A,#N/A,TRUE,"STEEL";#N/A,#N/A,TRUE,"Door"}</definedName>
    <definedName name="WORKSHOP_2_1_1" hidden="1">{#N/A,#N/A,TRUE,"Basic";#N/A,#N/A,TRUE,"EXT-TABLE";#N/A,#N/A,TRUE,"STEEL";#N/A,#N/A,TRUE,"INT-Table";#N/A,#N/A,TRUE,"STEEL";#N/A,#N/A,TRUE,"Door"}</definedName>
    <definedName name="WORKSHOP_2_1_2" hidden="1">{#N/A,#N/A,TRUE,"Basic";#N/A,#N/A,TRUE,"EXT-TABLE";#N/A,#N/A,TRUE,"STEEL";#N/A,#N/A,TRUE,"INT-Table";#N/A,#N/A,TRUE,"STEEL";#N/A,#N/A,TRUE,"Door"}</definedName>
    <definedName name="WORKSHOP_2_1_3" hidden="1">{#N/A,#N/A,TRUE,"Basic";#N/A,#N/A,TRUE,"EXT-TABLE";#N/A,#N/A,TRUE,"STEEL";#N/A,#N/A,TRUE,"INT-Table";#N/A,#N/A,TRUE,"STEEL";#N/A,#N/A,TRUE,"Door"}</definedName>
    <definedName name="WORKSHOP_2_1_4" hidden="1">{#N/A,#N/A,TRUE,"Basic";#N/A,#N/A,TRUE,"EXT-TABLE";#N/A,#N/A,TRUE,"STEEL";#N/A,#N/A,TRUE,"INT-Table";#N/A,#N/A,TRUE,"STEEL";#N/A,#N/A,TRUE,"Door"}</definedName>
    <definedName name="WORKSHOP_2_1_5" hidden="1">{#N/A,#N/A,TRUE,"Basic";#N/A,#N/A,TRUE,"EXT-TABLE";#N/A,#N/A,TRUE,"STEEL";#N/A,#N/A,TRUE,"INT-Table";#N/A,#N/A,TRUE,"STEEL";#N/A,#N/A,TRUE,"Door"}</definedName>
    <definedName name="WORKSHOP_2_2" hidden="1">{#N/A,#N/A,TRUE,"Basic";#N/A,#N/A,TRUE,"EXT-TABLE";#N/A,#N/A,TRUE,"STEEL";#N/A,#N/A,TRUE,"INT-Table";#N/A,#N/A,TRUE,"STEEL";#N/A,#N/A,TRUE,"Door"}</definedName>
    <definedName name="WORKSHOP_2_2_1" hidden="1">{#N/A,#N/A,TRUE,"Basic";#N/A,#N/A,TRUE,"EXT-TABLE";#N/A,#N/A,TRUE,"STEEL";#N/A,#N/A,TRUE,"INT-Table";#N/A,#N/A,TRUE,"STEEL";#N/A,#N/A,TRUE,"Door"}</definedName>
    <definedName name="WORKSHOP_2_2_2" hidden="1">{#N/A,#N/A,TRUE,"Basic";#N/A,#N/A,TRUE,"EXT-TABLE";#N/A,#N/A,TRUE,"STEEL";#N/A,#N/A,TRUE,"INT-Table";#N/A,#N/A,TRUE,"STEEL";#N/A,#N/A,TRUE,"Door"}</definedName>
    <definedName name="WORKSHOP_2_2_3" hidden="1">{#N/A,#N/A,TRUE,"Basic";#N/A,#N/A,TRUE,"EXT-TABLE";#N/A,#N/A,TRUE,"STEEL";#N/A,#N/A,TRUE,"INT-Table";#N/A,#N/A,TRUE,"STEEL";#N/A,#N/A,TRUE,"Door"}</definedName>
    <definedName name="WORKSHOP_2_2_4" hidden="1">{#N/A,#N/A,TRUE,"Basic";#N/A,#N/A,TRUE,"EXT-TABLE";#N/A,#N/A,TRUE,"STEEL";#N/A,#N/A,TRUE,"INT-Table";#N/A,#N/A,TRUE,"STEEL";#N/A,#N/A,TRUE,"Door"}</definedName>
    <definedName name="WORKSHOP_2_2_5" hidden="1">{#N/A,#N/A,TRUE,"Basic";#N/A,#N/A,TRUE,"EXT-TABLE";#N/A,#N/A,TRUE,"STEEL";#N/A,#N/A,TRUE,"INT-Table";#N/A,#N/A,TRUE,"STEEL";#N/A,#N/A,TRUE,"Door"}</definedName>
    <definedName name="WORKSHOP_2_3" hidden="1">{#N/A,#N/A,TRUE,"Basic";#N/A,#N/A,TRUE,"EXT-TABLE";#N/A,#N/A,TRUE,"STEEL";#N/A,#N/A,TRUE,"INT-Table";#N/A,#N/A,TRUE,"STEEL";#N/A,#N/A,TRUE,"Door"}</definedName>
    <definedName name="WORKSHOP_2_4" hidden="1">{#N/A,#N/A,TRUE,"Basic";#N/A,#N/A,TRUE,"EXT-TABLE";#N/A,#N/A,TRUE,"STEEL";#N/A,#N/A,TRUE,"INT-Table";#N/A,#N/A,TRUE,"STEEL";#N/A,#N/A,TRUE,"Door"}</definedName>
    <definedName name="WORKSHOP_2_5" hidden="1">{#N/A,#N/A,TRUE,"Basic";#N/A,#N/A,TRUE,"EXT-TABLE";#N/A,#N/A,TRUE,"STEEL";#N/A,#N/A,TRUE,"INT-Table";#N/A,#N/A,TRUE,"STEEL";#N/A,#N/A,TRUE,"Door"}</definedName>
    <definedName name="WORKSHOP_3" hidden="1">{#N/A,#N/A,TRUE,"Basic";#N/A,#N/A,TRUE,"EXT-TABLE";#N/A,#N/A,TRUE,"STEEL";#N/A,#N/A,TRUE,"INT-Table";#N/A,#N/A,TRUE,"STEEL";#N/A,#N/A,TRUE,"Door"}</definedName>
    <definedName name="WORKSHOP_3_1" hidden="1">{#N/A,#N/A,TRUE,"Basic";#N/A,#N/A,TRUE,"EXT-TABLE";#N/A,#N/A,TRUE,"STEEL";#N/A,#N/A,TRUE,"INT-Table";#N/A,#N/A,TRUE,"STEEL";#N/A,#N/A,TRUE,"Door"}</definedName>
    <definedName name="WORKSHOP_3_1_1" hidden="1">{#N/A,#N/A,TRUE,"Basic";#N/A,#N/A,TRUE,"EXT-TABLE";#N/A,#N/A,TRUE,"STEEL";#N/A,#N/A,TRUE,"INT-Table";#N/A,#N/A,TRUE,"STEEL";#N/A,#N/A,TRUE,"Door"}</definedName>
    <definedName name="WORKSHOP_3_1_2" hidden="1">{#N/A,#N/A,TRUE,"Basic";#N/A,#N/A,TRUE,"EXT-TABLE";#N/A,#N/A,TRUE,"STEEL";#N/A,#N/A,TRUE,"INT-Table";#N/A,#N/A,TRUE,"STEEL";#N/A,#N/A,TRUE,"Door"}</definedName>
    <definedName name="WORKSHOP_3_1_3" hidden="1">{#N/A,#N/A,TRUE,"Basic";#N/A,#N/A,TRUE,"EXT-TABLE";#N/A,#N/A,TRUE,"STEEL";#N/A,#N/A,TRUE,"INT-Table";#N/A,#N/A,TRUE,"STEEL";#N/A,#N/A,TRUE,"Door"}</definedName>
    <definedName name="WORKSHOP_3_1_4" hidden="1">{#N/A,#N/A,TRUE,"Basic";#N/A,#N/A,TRUE,"EXT-TABLE";#N/A,#N/A,TRUE,"STEEL";#N/A,#N/A,TRUE,"INT-Table";#N/A,#N/A,TRUE,"STEEL";#N/A,#N/A,TRUE,"Door"}</definedName>
    <definedName name="WORKSHOP_3_1_5" hidden="1">{#N/A,#N/A,TRUE,"Basic";#N/A,#N/A,TRUE,"EXT-TABLE";#N/A,#N/A,TRUE,"STEEL";#N/A,#N/A,TRUE,"INT-Table";#N/A,#N/A,TRUE,"STEEL";#N/A,#N/A,TRUE,"Door"}</definedName>
    <definedName name="WORKSHOP_3_2" hidden="1">{#N/A,#N/A,TRUE,"Basic";#N/A,#N/A,TRUE,"EXT-TABLE";#N/A,#N/A,TRUE,"STEEL";#N/A,#N/A,TRUE,"INT-Table";#N/A,#N/A,TRUE,"STEEL";#N/A,#N/A,TRUE,"Door"}</definedName>
    <definedName name="WORKSHOP_3_2_1" hidden="1">{#N/A,#N/A,TRUE,"Basic";#N/A,#N/A,TRUE,"EXT-TABLE";#N/A,#N/A,TRUE,"STEEL";#N/A,#N/A,TRUE,"INT-Table";#N/A,#N/A,TRUE,"STEEL";#N/A,#N/A,TRUE,"Door"}</definedName>
    <definedName name="WORKSHOP_3_2_2" hidden="1">{#N/A,#N/A,TRUE,"Basic";#N/A,#N/A,TRUE,"EXT-TABLE";#N/A,#N/A,TRUE,"STEEL";#N/A,#N/A,TRUE,"INT-Table";#N/A,#N/A,TRUE,"STEEL";#N/A,#N/A,TRUE,"Door"}</definedName>
    <definedName name="WORKSHOP_3_2_3" hidden="1">{#N/A,#N/A,TRUE,"Basic";#N/A,#N/A,TRUE,"EXT-TABLE";#N/A,#N/A,TRUE,"STEEL";#N/A,#N/A,TRUE,"INT-Table";#N/A,#N/A,TRUE,"STEEL";#N/A,#N/A,TRUE,"Door"}</definedName>
    <definedName name="WORKSHOP_3_2_4" hidden="1">{#N/A,#N/A,TRUE,"Basic";#N/A,#N/A,TRUE,"EXT-TABLE";#N/A,#N/A,TRUE,"STEEL";#N/A,#N/A,TRUE,"INT-Table";#N/A,#N/A,TRUE,"STEEL";#N/A,#N/A,TRUE,"Door"}</definedName>
    <definedName name="WORKSHOP_3_2_5" hidden="1">{#N/A,#N/A,TRUE,"Basic";#N/A,#N/A,TRUE,"EXT-TABLE";#N/A,#N/A,TRUE,"STEEL";#N/A,#N/A,TRUE,"INT-Table";#N/A,#N/A,TRUE,"STEEL";#N/A,#N/A,TRUE,"Door"}</definedName>
    <definedName name="WORKSHOP_3_3" hidden="1">{#N/A,#N/A,TRUE,"Basic";#N/A,#N/A,TRUE,"EXT-TABLE";#N/A,#N/A,TRUE,"STEEL";#N/A,#N/A,TRUE,"INT-Table";#N/A,#N/A,TRUE,"STEEL";#N/A,#N/A,TRUE,"Door"}</definedName>
    <definedName name="WORKSHOP_3_4" hidden="1">{#N/A,#N/A,TRUE,"Basic";#N/A,#N/A,TRUE,"EXT-TABLE";#N/A,#N/A,TRUE,"STEEL";#N/A,#N/A,TRUE,"INT-Table";#N/A,#N/A,TRUE,"STEEL";#N/A,#N/A,TRUE,"Door"}</definedName>
    <definedName name="WORKSHOP_3_5" hidden="1">{#N/A,#N/A,TRUE,"Basic";#N/A,#N/A,TRUE,"EXT-TABLE";#N/A,#N/A,TRUE,"STEEL";#N/A,#N/A,TRUE,"INT-Table";#N/A,#N/A,TRUE,"STEEL";#N/A,#N/A,TRUE,"Door"}</definedName>
    <definedName name="WORKSHOP_4" hidden="1">{#N/A,#N/A,TRUE,"Basic";#N/A,#N/A,TRUE,"EXT-TABLE";#N/A,#N/A,TRUE,"STEEL";#N/A,#N/A,TRUE,"INT-Table";#N/A,#N/A,TRUE,"STEEL";#N/A,#N/A,TRUE,"Door"}</definedName>
    <definedName name="WORKSHOP_4_1" hidden="1">{#N/A,#N/A,TRUE,"Basic";#N/A,#N/A,TRUE,"EXT-TABLE";#N/A,#N/A,TRUE,"STEEL";#N/A,#N/A,TRUE,"INT-Table";#N/A,#N/A,TRUE,"STEEL";#N/A,#N/A,TRUE,"Door"}</definedName>
    <definedName name="WORKSHOP_4_1_1" hidden="1">{#N/A,#N/A,TRUE,"Basic";#N/A,#N/A,TRUE,"EXT-TABLE";#N/A,#N/A,TRUE,"STEEL";#N/A,#N/A,TRUE,"INT-Table";#N/A,#N/A,TRUE,"STEEL";#N/A,#N/A,TRUE,"Door"}</definedName>
    <definedName name="WORKSHOP_4_1_2" hidden="1">{#N/A,#N/A,TRUE,"Basic";#N/A,#N/A,TRUE,"EXT-TABLE";#N/A,#N/A,TRUE,"STEEL";#N/A,#N/A,TRUE,"INT-Table";#N/A,#N/A,TRUE,"STEEL";#N/A,#N/A,TRUE,"Door"}</definedName>
    <definedName name="WORKSHOP_4_1_3" hidden="1">{#N/A,#N/A,TRUE,"Basic";#N/A,#N/A,TRUE,"EXT-TABLE";#N/A,#N/A,TRUE,"STEEL";#N/A,#N/A,TRUE,"INT-Table";#N/A,#N/A,TRUE,"STEEL";#N/A,#N/A,TRUE,"Door"}</definedName>
    <definedName name="WORKSHOP_4_1_4" hidden="1">{#N/A,#N/A,TRUE,"Basic";#N/A,#N/A,TRUE,"EXT-TABLE";#N/A,#N/A,TRUE,"STEEL";#N/A,#N/A,TRUE,"INT-Table";#N/A,#N/A,TRUE,"STEEL";#N/A,#N/A,TRUE,"Door"}</definedName>
    <definedName name="WORKSHOP_4_1_5" hidden="1">{#N/A,#N/A,TRUE,"Basic";#N/A,#N/A,TRUE,"EXT-TABLE";#N/A,#N/A,TRUE,"STEEL";#N/A,#N/A,TRUE,"INT-Table";#N/A,#N/A,TRUE,"STEEL";#N/A,#N/A,TRUE,"Door"}</definedName>
    <definedName name="WORKSHOP_4_2" hidden="1">{#N/A,#N/A,TRUE,"Basic";#N/A,#N/A,TRUE,"EXT-TABLE";#N/A,#N/A,TRUE,"STEEL";#N/A,#N/A,TRUE,"INT-Table";#N/A,#N/A,TRUE,"STEEL";#N/A,#N/A,TRUE,"Door"}</definedName>
    <definedName name="WORKSHOP_4_2_1" hidden="1">{#N/A,#N/A,TRUE,"Basic";#N/A,#N/A,TRUE,"EXT-TABLE";#N/A,#N/A,TRUE,"STEEL";#N/A,#N/A,TRUE,"INT-Table";#N/A,#N/A,TRUE,"STEEL";#N/A,#N/A,TRUE,"Door"}</definedName>
    <definedName name="WORKSHOP_4_2_2" hidden="1">{#N/A,#N/A,TRUE,"Basic";#N/A,#N/A,TRUE,"EXT-TABLE";#N/A,#N/A,TRUE,"STEEL";#N/A,#N/A,TRUE,"INT-Table";#N/A,#N/A,TRUE,"STEEL";#N/A,#N/A,TRUE,"Door"}</definedName>
    <definedName name="WORKSHOP_4_2_3" hidden="1">{#N/A,#N/A,TRUE,"Basic";#N/A,#N/A,TRUE,"EXT-TABLE";#N/A,#N/A,TRUE,"STEEL";#N/A,#N/A,TRUE,"INT-Table";#N/A,#N/A,TRUE,"STEEL";#N/A,#N/A,TRUE,"Door"}</definedName>
    <definedName name="WORKSHOP_4_2_4" hidden="1">{#N/A,#N/A,TRUE,"Basic";#N/A,#N/A,TRUE,"EXT-TABLE";#N/A,#N/A,TRUE,"STEEL";#N/A,#N/A,TRUE,"INT-Table";#N/A,#N/A,TRUE,"STEEL";#N/A,#N/A,TRUE,"Door"}</definedName>
    <definedName name="WORKSHOP_4_2_5" hidden="1">{#N/A,#N/A,TRUE,"Basic";#N/A,#N/A,TRUE,"EXT-TABLE";#N/A,#N/A,TRUE,"STEEL";#N/A,#N/A,TRUE,"INT-Table";#N/A,#N/A,TRUE,"STEEL";#N/A,#N/A,TRUE,"Door"}</definedName>
    <definedName name="WORKSHOP_4_3" hidden="1">{#N/A,#N/A,TRUE,"Basic";#N/A,#N/A,TRUE,"EXT-TABLE";#N/A,#N/A,TRUE,"STEEL";#N/A,#N/A,TRUE,"INT-Table";#N/A,#N/A,TRUE,"STEEL";#N/A,#N/A,TRUE,"Door"}</definedName>
    <definedName name="WORKSHOP_4_4" hidden="1">{#N/A,#N/A,TRUE,"Basic";#N/A,#N/A,TRUE,"EXT-TABLE";#N/A,#N/A,TRUE,"STEEL";#N/A,#N/A,TRUE,"INT-Table";#N/A,#N/A,TRUE,"STEEL";#N/A,#N/A,TRUE,"Door"}</definedName>
    <definedName name="WORKSHOP_4_5" hidden="1">{#N/A,#N/A,TRUE,"Basic";#N/A,#N/A,TRUE,"EXT-TABLE";#N/A,#N/A,TRUE,"STEEL";#N/A,#N/A,TRUE,"INT-Table";#N/A,#N/A,TRUE,"STEEL";#N/A,#N/A,TRUE,"Door"}</definedName>
    <definedName name="WORKSHOP_5" hidden="1">{#N/A,#N/A,TRUE,"Basic";#N/A,#N/A,TRUE,"EXT-TABLE";#N/A,#N/A,TRUE,"STEEL";#N/A,#N/A,TRUE,"INT-Table";#N/A,#N/A,TRUE,"STEEL";#N/A,#N/A,TRUE,"Door"}</definedName>
    <definedName name="WORKSHOP_5_1" hidden="1">{#N/A,#N/A,TRUE,"Basic";#N/A,#N/A,TRUE,"EXT-TABLE";#N/A,#N/A,TRUE,"STEEL";#N/A,#N/A,TRUE,"INT-Table";#N/A,#N/A,TRUE,"STEEL";#N/A,#N/A,TRUE,"Door"}</definedName>
    <definedName name="WORKSHOP_5_1_1" hidden="1">{#N/A,#N/A,TRUE,"Basic";#N/A,#N/A,TRUE,"EXT-TABLE";#N/A,#N/A,TRUE,"STEEL";#N/A,#N/A,TRUE,"INT-Table";#N/A,#N/A,TRUE,"STEEL";#N/A,#N/A,TRUE,"Door"}</definedName>
    <definedName name="WORKSHOP_5_1_2" hidden="1">{#N/A,#N/A,TRUE,"Basic";#N/A,#N/A,TRUE,"EXT-TABLE";#N/A,#N/A,TRUE,"STEEL";#N/A,#N/A,TRUE,"INT-Table";#N/A,#N/A,TRUE,"STEEL";#N/A,#N/A,TRUE,"Door"}</definedName>
    <definedName name="WORKSHOP_5_1_3" hidden="1">{#N/A,#N/A,TRUE,"Basic";#N/A,#N/A,TRUE,"EXT-TABLE";#N/A,#N/A,TRUE,"STEEL";#N/A,#N/A,TRUE,"INT-Table";#N/A,#N/A,TRUE,"STEEL";#N/A,#N/A,TRUE,"Door"}</definedName>
    <definedName name="WORKSHOP_5_1_4" hidden="1">{#N/A,#N/A,TRUE,"Basic";#N/A,#N/A,TRUE,"EXT-TABLE";#N/A,#N/A,TRUE,"STEEL";#N/A,#N/A,TRUE,"INT-Table";#N/A,#N/A,TRUE,"STEEL";#N/A,#N/A,TRUE,"Door"}</definedName>
    <definedName name="WORKSHOP_5_1_5" hidden="1">{#N/A,#N/A,TRUE,"Basic";#N/A,#N/A,TRUE,"EXT-TABLE";#N/A,#N/A,TRUE,"STEEL";#N/A,#N/A,TRUE,"INT-Table";#N/A,#N/A,TRUE,"STEEL";#N/A,#N/A,TRUE,"Door"}</definedName>
    <definedName name="WORKSHOP_5_2" hidden="1">{#N/A,#N/A,TRUE,"Basic";#N/A,#N/A,TRUE,"EXT-TABLE";#N/A,#N/A,TRUE,"STEEL";#N/A,#N/A,TRUE,"INT-Table";#N/A,#N/A,TRUE,"STEEL";#N/A,#N/A,TRUE,"Door"}</definedName>
    <definedName name="WORKSHOP_5_2_1" hidden="1">{#N/A,#N/A,TRUE,"Basic";#N/A,#N/A,TRUE,"EXT-TABLE";#N/A,#N/A,TRUE,"STEEL";#N/A,#N/A,TRUE,"INT-Table";#N/A,#N/A,TRUE,"STEEL";#N/A,#N/A,TRUE,"Door"}</definedName>
    <definedName name="WORKSHOP_5_2_2" hidden="1">{#N/A,#N/A,TRUE,"Basic";#N/A,#N/A,TRUE,"EXT-TABLE";#N/A,#N/A,TRUE,"STEEL";#N/A,#N/A,TRUE,"INT-Table";#N/A,#N/A,TRUE,"STEEL";#N/A,#N/A,TRUE,"Door"}</definedName>
    <definedName name="WORKSHOP_5_2_3" hidden="1">{#N/A,#N/A,TRUE,"Basic";#N/A,#N/A,TRUE,"EXT-TABLE";#N/A,#N/A,TRUE,"STEEL";#N/A,#N/A,TRUE,"INT-Table";#N/A,#N/A,TRUE,"STEEL";#N/A,#N/A,TRUE,"Door"}</definedName>
    <definedName name="WORKSHOP_5_2_4" hidden="1">{#N/A,#N/A,TRUE,"Basic";#N/A,#N/A,TRUE,"EXT-TABLE";#N/A,#N/A,TRUE,"STEEL";#N/A,#N/A,TRUE,"INT-Table";#N/A,#N/A,TRUE,"STEEL";#N/A,#N/A,TRUE,"Door"}</definedName>
    <definedName name="WORKSHOP_5_2_5" hidden="1">{#N/A,#N/A,TRUE,"Basic";#N/A,#N/A,TRUE,"EXT-TABLE";#N/A,#N/A,TRUE,"STEEL";#N/A,#N/A,TRUE,"INT-Table";#N/A,#N/A,TRUE,"STEEL";#N/A,#N/A,TRUE,"Door"}</definedName>
    <definedName name="WORKSHOP_5_3" hidden="1">{#N/A,#N/A,TRUE,"Basic";#N/A,#N/A,TRUE,"EXT-TABLE";#N/A,#N/A,TRUE,"STEEL";#N/A,#N/A,TRUE,"INT-Table";#N/A,#N/A,TRUE,"STEEL";#N/A,#N/A,TRUE,"Door"}</definedName>
    <definedName name="WORKSHOP_5_4" hidden="1">{#N/A,#N/A,TRUE,"Basic";#N/A,#N/A,TRUE,"EXT-TABLE";#N/A,#N/A,TRUE,"STEEL";#N/A,#N/A,TRUE,"INT-Table";#N/A,#N/A,TRUE,"STEEL";#N/A,#N/A,TRUE,"Door"}</definedName>
    <definedName name="WORKSHOP_5_5" hidden="1">{#N/A,#N/A,TRUE,"Basic";#N/A,#N/A,TRUE,"EXT-TABLE";#N/A,#N/A,TRUE,"STEEL";#N/A,#N/A,TRUE,"INT-Table";#N/A,#N/A,TRUE,"STEEL";#N/A,#N/A,TRUE,"Door"}</definedName>
    <definedName name="WRITE" hidden="1">{#N/A,#N/A,FALSE,"CCTV"}</definedName>
    <definedName name="WRITE_1" hidden="1">{#N/A,#N/A,FALSE,"CCTV"}</definedName>
    <definedName name="WRITE_2" hidden="1">{#N/A,#N/A,FALSE,"CCTV"}</definedName>
    <definedName name="WRITE_3" hidden="1">{#N/A,#N/A,FALSE,"CCTV"}</definedName>
    <definedName name="WRITE_4" hidden="1">{#N/A,#N/A,FALSE,"CCTV"}</definedName>
    <definedName name="WRITE_5" hidden="1">{#N/A,#N/A,FALSE,"CCTV"}</definedName>
    <definedName name="WRN" hidden="1">{#N/A,#N/A,FALSE,"CCTV"}</definedName>
    <definedName name="wrn.2번." hidden="1">{#N/A,#N/A,FALSE,"2~8번"}</definedName>
    <definedName name="wrn.AA." hidden="1">{#N/A,#N/A,FALSE,"CAM-G7";#N/A,#N/A,FALSE,"SPL";#N/A,#N/A,FALSE,"butt-in G7";#N/A,#N/A,FALSE,"dia-in G7";#N/A,#N/A,FALSE,"추가-STA G7"}</definedName>
    <definedName name="wrn.BM." hidden="1">{#N/A,#N/A,TRUE,"Basic";#N/A,#N/A,TRUE,"EXT-TABLE";#N/A,#N/A,TRUE,"STEEL";#N/A,#N/A,TRUE,"INT-Table";#N/A,#N/A,TRUE,"STEEL";#N/A,#N/A,TRUE,"Door"}</definedName>
    <definedName name="wrn.BM._1" hidden="1">{#N/A,#N/A,TRUE,"Basic";#N/A,#N/A,TRUE,"EXT-TABLE";#N/A,#N/A,TRUE,"STEEL";#N/A,#N/A,TRUE,"INT-Table";#N/A,#N/A,TRUE,"STEEL";#N/A,#N/A,TRUE,"Door"}</definedName>
    <definedName name="wrn.BM._1_1" hidden="1">{#N/A,#N/A,TRUE,"Basic";#N/A,#N/A,TRUE,"EXT-TABLE";#N/A,#N/A,TRUE,"STEEL";#N/A,#N/A,TRUE,"INT-Table";#N/A,#N/A,TRUE,"STEEL";#N/A,#N/A,TRUE,"Door"}</definedName>
    <definedName name="wrn.BM._1_1_1" hidden="1">{#N/A,#N/A,TRUE,"Basic";#N/A,#N/A,TRUE,"EXT-TABLE";#N/A,#N/A,TRUE,"STEEL";#N/A,#N/A,TRUE,"INT-Table";#N/A,#N/A,TRUE,"STEEL";#N/A,#N/A,TRUE,"Door"}</definedName>
    <definedName name="wrn.BM._1_1_2" hidden="1">{#N/A,#N/A,TRUE,"Basic";#N/A,#N/A,TRUE,"EXT-TABLE";#N/A,#N/A,TRUE,"STEEL";#N/A,#N/A,TRUE,"INT-Table";#N/A,#N/A,TRUE,"STEEL";#N/A,#N/A,TRUE,"Door"}</definedName>
    <definedName name="wrn.BM._1_1_3" hidden="1">{#N/A,#N/A,TRUE,"Basic";#N/A,#N/A,TRUE,"EXT-TABLE";#N/A,#N/A,TRUE,"STEEL";#N/A,#N/A,TRUE,"INT-Table";#N/A,#N/A,TRUE,"STEEL";#N/A,#N/A,TRUE,"Door"}</definedName>
    <definedName name="wrn.BM._1_1_4" hidden="1">{#N/A,#N/A,TRUE,"Basic";#N/A,#N/A,TRUE,"EXT-TABLE";#N/A,#N/A,TRUE,"STEEL";#N/A,#N/A,TRUE,"INT-Table";#N/A,#N/A,TRUE,"STEEL";#N/A,#N/A,TRUE,"Door"}</definedName>
    <definedName name="wrn.BM._1_1_5" hidden="1">{#N/A,#N/A,TRUE,"Basic";#N/A,#N/A,TRUE,"EXT-TABLE";#N/A,#N/A,TRUE,"STEEL";#N/A,#N/A,TRUE,"INT-Table";#N/A,#N/A,TRUE,"STEEL";#N/A,#N/A,TRUE,"Door"}</definedName>
    <definedName name="wrn.BM._1_2" hidden="1">{#N/A,#N/A,TRUE,"Basic";#N/A,#N/A,TRUE,"EXT-TABLE";#N/A,#N/A,TRUE,"STEEL";#N/A,#N/A,TRUE,"INT-Table";#N/A,#N/A,TRUE,"STEEL";#N/A,#N/A,TRUE,"Door"}</definedName>
    <definedName name="wrn.BM._1_2_1" hidden="1">{#N/A,#N/A,TRUE,"Basic";#N/A,#N/A,TRUE,"EXT-TABLE";#N/A,#N/A,TRUE,"STEEL";#N/A,#N/A,TRUE,"INT-Table";#N/A,#N/A,TRUE,"STEEL";#N/A,#N/A,TRUE,"Door"}</definedName>
    <definedName name="wrn.BM._1_2_2" hidden="1">{#N/A,#N/A,TRUE,"Basic";#N/A,#N/A,TRUE,"EXT-TABLE";#N/A,#N/A,TRUE,"STEEL";#N/A,#N/A,TRUE,"INT-Table";#N/A,#N/A,TRUE,"STEEL";#N/A,#N/A,TRUE,"Door"}</definedName>
    <definedName name="wrn.BM._1_2_3" hidden="1">{#N/A,#N/A,TRUE,"Basic";#N/A,#N/A,TRUE,"EXT-TABLE";#N/A,#N/A,TRUE,"STEEL";#N/A,#N/A,TRUE,"INT-Table";#N/A,#N/A,TRUE,"STEEL";#N/A,#N/A,TRUE,"Door"}</definedName>
    <definedName name="wrn.BM._1_2_4" hidden="1">{#N/A,#N/A,TRUE,"Basic";#N/A,#N/A,TRUE,"EXT-TABLE";#N/A,#N/A,TRUE,"STEEL";#N/A,#N/A,TRUE,"INT-Table";#N/A,#N/A,TRUE,"STEEL";#N/A,#N/A,TRUE,"Door"}</definedName>
    <definedName name="wrn.BM._1_2_5" hidden="1">{#N/A,#N/A,TRUE,"Basic";#N/A,#N/A,TRUE,"EXT-TABLE";#N/A,#N/A,TRUE,"STEEL";#N/A,#N/A,TRUE,"INT-Table";#N/A,#N/A,TRUE,"STEEL";#N/A,#N/A,TRUE,"Door"}</definedName>
    <definedName name="wrn.BM._1_3" hidden="1">{#N/A,#N/A,TRUE,"Basic";#N/A,#N/A,TRUE,"EXT-TABLE";#N/A,#N/A,TRUE,"STEEL";#N/A,#N/A,TRUE,"INT-Table";#N/A,#N/A,TRUE,"STEEL";#N/A,#N/A,TRUE,"Door"}</definedName>
    <definedName name="wrn.BM._1_4" hidden="1">{#N/A,#N/A,TRUE,"Basic";#N/A,#N/A,TRUE,"EXT-TABLE";#N/A,#N/A,TRUE,"STEEL";#N/A,#N/A,TRUE,"INT-Table";#N/A,#N/A,TRUE,"STEEL";#N/A,#N/A,TRUE,"Door"}</definedName>
    <definedName name="wrn.BM._1_5" hidden="1">{#N/A,#N/A,TRUE,"Basic";#N/A,#N/A,TRUE,"EXT-TABLE";#N/A,#N/A,TRUE,"STEEL";#N/A,#N/A,TRUE,"INT-Table";#N/A,#N/A,TRUE,"STEEL";#N/A,#N/A,TRUE,"Door"}</definedName>
    <definedName name="wrn.BM._2" hidden="1">{#N/A,#N/A,TRUE,"Basic";#N/A,#N/A,TRUE,"EXT-TABLE";#N/A,#N/A,TRUE,"STEEL";#N/A,#N/A,TRUE,"INT-Table";#N/A,#N/A,TRUE,"STEEL";#N/A,#N/A,TRUE,"Door"}</definedName>
    <definedName name="wrn.BM._2_1" hidden="1">{#N/A,#N/A,TRUE,"Basic";#N/A,#N/A,TRUE,"EXT-TABLE";#N/A,#N/A,TRUE,"STEEL";#N/A,#N/A,TRUE,"INT-Table";#N/A,#N/A,TRUE,"STEEL";#N/A,#N/A,TRUE,"Door"}</definedName>
    <definedName name="wrn.BM._2_1_1" hidden="1">{#N/A,#N/A,TRUE,"Basic";#N/A,#N/A,TRUE,"EXT-TABLE";#N/A,#N/A,TRUE,"STEEL";#N/A,#N/A,TRUE,"INT-Table";#N/A,#N/A,TRUE,"STEEL";#N/A,#N/A,TRUE,"Door"}</definedName>
    <definedName name="wrn.BM._2_1_2" hidden="1">{#N/A,#N/A,TRUE,"Basic";#N/A,#N/A,TRUE,"EXT-TABLE";#N/A,#N/A,TRUE,"STEEL";#N/A,#N/A,TRUE,"INT-Table";#N/A,#N/A,TRUE,"STEEL";#N/A,#N/A,TRUE,"Door"}</definedName>
    <definedName name="wrn.BM._2_1_3" hidden="1">{#N/A,#N/A,TRUE,"Basic";#N/A,#N/A,TRUE,"EXT-TABLE";#N/A,#N/A,TRUE,"STEEL";#N/A,#N/A,TRUE,"INT-Table";#N/A,#N/A,TRUE,"STEEL";#N/A,#N/A,TRUE,"Door"}</definedName>
    <definedName name="wrn.BM._2_1_4" hidden="1">{#N/A,#N/A,TRUE,"Basic";#N/A,#N/A,TRUE,"EXT-TABLE";#N/A,#N/A,TRUE,"STEEL";#N/A,#N/A,TRUE,"INT-Table";#N/A,#N/A,TRUE,"STEEL";#N/A,#N/A,TRUE,"Door"}</definedName>
    <definedName name="wrn.BM._2_1_5" hidden="1">{#N/A,#N/A,TRUE,"Basic";#N/A,#N/A,TRUE,"EXT-TABLE";#N/A,#N/A,TRUE,"STEEL";#N/A,#N/A,TRUE,"INT-Table";#N/A,#N/A,TRUE,"STEEL";#N/A,#N/A,TRUE,"Door"}</definedName>
    <definedName name="wrn.BM._2_2" hidden="1">{#N/A,#N/A,TRUE,"Basic";#N/A,#N/A,TRUE,"EXT-TABLE";#N/A,#N/A,TRUE,"STEEL";#N/A,#N/A,TRUE,"INT-Table";#N/A,#N/A,TRUE,"STEEL";#N/A,#N/A,TRUE,"Door"}</definedName>
    <definedName name="wrn.BM._2_2_1" hidden="1">{#N/A,#N/A,TRUE,"Basic";#N/A,#N/A,TRUE,"EXT-TABLE";#N/A,#N/A,TRUE,"STEEL";#N/A,#N/A,TRUE,"INT-Table";#N/A,#N/A,TRUE,"STEEL";#N/A,#N/A,TRUE,"Door"}</definedName>
    <definedName name="wrn.BM._2_2_2" hidden="1">{#N/A,#N/A,TRUE,"Basic";#N/A,#N/A,TRUE,"EXT-TABLE";#N/A,#N/A,TRUE,"STEEL";#N/A,#N/A,TRUE,"INT-Table";#N/A,#N/A,TRUE,"STEEL";#N/A,#N/A,TRUE,"Door"}</definedName>
    <definedName name="wrn.BM._2_2_3" hidden="1">{#N/A,#N/A,TRUE,"Basic";#N/A,#N/A,TRUE,"EXT-TABLE";#N/A,#N/A,TRUE,"STEEL";#N/A,#N/A,TRUE,"INT-Table";#N/A,#N/A,TRUE,"STEEL";#N/A,#N/A,TRUE,"Door"}</definedName>
    <definedName name="wrn.BM._2_2_4" hidden="1">{#N/A,#N/A,TRUE,"Basic";#N/A,#N/A,TRUE,"EXT-TABLE";#N/A,#N/A,TRUE,"STEEL";#N/A,#N/A,TRUE,"INT-Table";#N/A,#N/A,TRUE,"STEEL";#N/A,#N/A,TRUE,"Door"}</definedName>
    <definedName name="wrn.BM._2_2_5" hidden="1">{#N/A,#N/A,TRUE,"Basic";#N/A,#N/A,TRUE,"EXT-TABLE";#N/A,#N/A,TRUE,"STEEL";#N/A,#N/A,TRUE,"INT-Table";#N/A,#N/A,TRUE,"STEEL";#N/A,#N/A,TRUE,"Door"}</definedName>
    <definedName name="wrn.BM._2_3" hidden="1">{#N/A,#N/A,TRUE,"Basic";#N/A,#N/A,TRUE,"EXT-TABLE";#N/A,#N/A,TRUE,"STEEL";#N/A,#N/A,TRUE,"INT-Table";#N/A,#N/A,TRUE,"STEEL";#N/A,#N/A,TRUE,"Door"}</definedName>
    <definedName name="wrn.BM._2_4" hidden="1">{#N/A,#N/A,TRUE,"Basic";#N/A,#N/A,TRUE,"EXT-TABLE";#N/A,#N/A,TRUE,"STEEL";#N/A,#N/A,TRUE,"INT-Table";#N/A,#N/A,TRUE,"STEEL";#N/A,#N/A,TRUE,"Door"}</definedName>
    <definedName name="wrn.BM._2_5" hidden="1">{#N/A,#N/A,TRUE,"Basic";#N/A,#N/A,TRUE,"EXT-TABLE";#N/A,#N/A,TRUE,"STEEL";#N/A,#N/A,TRUE,"INT-Table";#N/A,#N/A,TRUE,"STEEL";#N/A,#N/A,TRUE,"Door"}</definedName>
    <definedName name="wrn.BM._3" hidden="1">{#N/A,#N/A,TRUE,"Basic";#N/A,#N/A,TRUE,"EXT-TABLE";#N/A,#N/A,TRUE,"STEEL";#N/A,#N/A,TRUE,"INT-Table";#N/A,#N/A,TRUE,"STEEL";#N/A,#N/A,TRUE,"Door"}</definedName>
    <definedName name="wrn.BM._3_1" hidden="1">{#N/A,#N/A,TRUE,"Basic";#N/A,#N/A,TRUE,"EXT-TABLE";#N/A,#N/A,TRUE,"STEEL";#N/A,#N/A,TRUE,"INT-Table";#N/A,#N/A,TRUE,"STEEL";#N/A,#N/A,TRUE,"Door"}</definedName>
    <definedName name="wrn.BM._3_1_1" hidden="1">{#N/A,#N/A,TRUE,"Basic";#N/A,#N/A,TRUE,"EXT-TABLE";#N/A,#N/A,TRUE,"STEEL";#N/A,#N/A,TRUE,"INT-Table";#N/A,#N/A,TRUE,"STEEL";#N/A,#N/A,TRUE,"Door"}</definedName>
    <definedName name="wrn.BM._3_1_2" hidden="1">{#N/A,#N/A,TRUE,"Basic";#N/A,#N/A,TRUE,"EXT-TABLE";#N/A,#N/A,TRUE,"STEEL";#N/A,#N/A,TRUE,"INT-Table";#N/A,#N/A,TRUE,"STEEL";#N/A,#N/A,TRUE,"Door"}</definedName>
    <definedName name="wrn.BM._3_1_3" hidden="1">{#N/A,#N/A,TRUE,"Basic";#N/A,#N/A,TRUE,"EXT-TABLE";#N/A,#N/A,TRUE,"STEEL";#N/A,#N/A,TRUE,"INT-Table";#N/A,#N/A,TRUE,"STEEL";#N/A,#N/A,TRUE,"Door"}</definedName>
    <definedName name="wrn.BM._3_1_4" hidden="1">{#N/A,#N/A,TRUE,"Basic";#N/A,#N/A,TRUE,"EXT-TABLE";#N/A,#N/A,TRUE,"STEEL";#N/A,#N/A,TRUE,"INT-Table";#N/A,#N/A,TRUE,"STEEL";#N/A,#N/A,TRUE,"Door"}</definedName>
    <definedName name="wrn.BM._3_1_5" hidden="1">{#N/A,#N/A,TRUE,"Basic";#N/A,#N/A,TRUE,"EXT-TABLE";#N/A,#N/A,TRUE,"STEEL";#N/A,#N/A,TRUE,"INT-Table";#N/A,#N/A,TRUE,"STEEL";#N/A,#N/A,TRUE,"Door"}</definedName>
    <definedName name="wrn.BM._3_2" hidden="1">{#N/A,#N/A,TRUE,"Basic";#N/A,#N/A,TRUE,"EXT-TABLE";#N/A,#N/A,TRUE,"STEEL";#N/A,#N/A,TRUE,"INT-Table";#N/A,#N/A,TRUE,"STEEL";#N/A,#N/A,TRUE,"Door"}</definedName>
    <definedName name="wrn.BM._3_2_1" hidden="1">{#N/A,#N/A,TRUE,"Basic";#N/A,#N/A,TRUE,"EXT-TABLE";#N/A,#N/A,TRUE,"STEEL";#N/A,#N/A,TRUE,"INT-Table";#N/A,#N/A,TRUE,"STEEL";#N/A,#N/A,TRUE,"Door"}</definedName>
    <definedName name="wrn.BM._3_2_2" hidden="1">{#N/A,#N/A,TRUE,"Basic";#N/A,#N/A,TRUE,"EXT-TABLE";#N/A,#N/A,TRUE,"STEEL";#N/A,#N/A,TRUE,"INT-Table";#N/A,#N/A,TRUE,"STEEL";#N/A,#N/A,TRUE,"Door"}</definedName>
    <definedName name="wrn.BM._3_2_3" hidden="1">{#N/A,#N/A,TRUE,"Basic";#N/A,#N/A,TRUE,"EXT-TABLE";#N/A,#N/A,TRUE,"STEEL";#N/A,#N/A,TRUE,"INT-Table";#N/A,#N/A,TRUE,"STEEL";#N/A,#N/A,TRUE,"Door"}</definedName>
    <definedName name="wrn.BM._3_2_4" hidden="1">{#N/A,#N/A,TRUE,"Basic";#N/A,#N/A,TRUE,"EXT-TABLE";#N/A,#N/A,TRUE,"STEEL";#N/A,#N/A,TRUE,"INT-Table";#N/A,#N/A,TRUE,"STEEL";#N/A,#N/A,TRUE,"Door"}</definedName>
    <definedName name="wrn.BM._3_2_5" hidden="1">{#N/A,#N/A,TRUE,"Basic";#N/A,#N/A,TRUE,"EXT-TABLE";#N/A,#N/A,TRUE,"STEEL";#N/A,#N/A,TRUE,"INT-Table";#N/A,#N/A,TRUE,"STEEL";#N/A,#N/A,TRUE,"Door"}</definedName>
    <definedName name="wrn.BM._3_3" hidden="1">{#N/A,#N/A,TRUE,"Basic";#N/A,#N/A,TRUE,"EXT-TABLE";#N/A,#N/A,TRUE,"STEEL";#N/A,#N/A,TRUE,"INT-Table";#N/A,#N/A,TRUE,"STEEL";#N/A,#N/A,TRUE,"Door"}</definedName>
    <definedName name="wrn.BM._3_4" hidden="1">{#N/A,#N/A,TRUE,"Basic";#N/A,#N/A,TRUE,"EXT-TABLE";#N/A,#N/A,TRUE,"STEEL";#N/A,#N/A,TRUE,"INT-Table";#N/A,#N/A,TRUE,"STEEL";#N/A,#N/A,TRUE,"Door"}</definedName>
    <definedName name="wrn.BM._3_5" hidden="1">{#N/A,#N/A,TRUE,"Basic";#N/A,#N/A,TRUE,"EXT-TABLE";#N/A,#N/A,TRUE,"STEEL";#N/A,#N/A,TRUE,"INT-Table";#N/A,#N/A,TRUE,"STEEL";#N/A,#N/A,TRUE,"Door"}</definedName>
    <definedName name="wrn.BM._4" hidden="1">{#N/A,#N/A,TRUE,"Basic";#N/A,#N/A,TRUE,"EXT-TABLE";#N/A,#N/A,TRUE,"STEEL";#N/A,#N/A,TRUE,"INT-Table";#N/A,#N/A,TRUE,"STEEL";#N/A,#N/A,TRUE,"Door"}</definedName>
    <definedName name="wrn.BM._4_1" hidden="1">{#N/A,#N/A,TRUE,"Basic";#N/A,#N/A,TRUE,"EXT-TABLE";#N/A,#N/A,TRUE,"STEEL";#N/A,#N/A,TRUE,"INT-Table";#N/A,#N/A,TRUE,"STEEL";#N/A,#N/A,TRUE,"Door"}</definedName>
    <definedName name="wrn.BM._4_1_1" hidden="1">{#N/A,#N/A,TRUE,"Basic";#N/A,#N/A,TRUE,"EXT-TABLE";#N/A,#N/A,TRUE,"STEEL";#N/A,#N/A,TRUE,"INT-Table";#N/A,#N/A,TRUE,"STEEL";#N/A,#N/A,TRUE,"Door"}</definedName>
    <definedName name="wrn.BM._4_1_2" hidden="1">{#N/A,#N/A,TRUE,"Basic";#N/A,#N/A,TRUE,"EXT-TABLE";#N/A,#N/A,TRUE,"STEEL";#N/A,#N/A,TRUE,"INT-Table";#N/A,#N/A,TRUE,"STEEL";#N/A,#N/A,TRUE,"Door"}</definedName>
    <definedName name="wrn.BM._4_1_3" hidden="1">{#N/A,#N/A,TRUE,"Basic";#N/A,#N/A,TRUE,"EXT-TABLE";#N/A,#N/A,TRUE,"STEEL";#N/A,#N/A,TRUE,"INT-Table";#N/A,#N/A,TRUE,"STEEL";#N/A,#N/A,TRUE,"Door"}</definedName>
    <definedName name="wrn.BM._4_1_4" hidden="1">{#N/A,#N/A,TRUE,"Basic";#N/A,#N/A,TRUE,"EXT-TABLE";#N/A,#N/A,TRUE,"STEEL";#N/A,#N/A,TRUE,"INT-Table";#N/A,#N/A,TRUE,"STEEL";#N/A,#N/A,TRUE,"Door"}</definedName>
    <definedName name="wrn.BM._4_1_5" hidden="1">{#N/A,#N/A,TRUE,"Basic";#N/A,#N/A,TRUE,"EXT-TABLE";#N/A,#N/A,TRUE,"STEEL";#N/A,#N/A,TRUE,"INT-Table";#N/A,#N/A,TRUE,"STEEL";#N/A,#N/A,TRUE,"Door"}</definedName>
    <definedName name="wrn.BM._4_2" hidden="1">{#N/A,#N/A,TRUE,"Basic";#N/A,#N/A,TRUE,"EXT-TABLE";#N/A,#N/A,TRUE,"STEEL";#N/A,#N/A,TRUE,"INT-Table";#N/A,#N/A,TRUE,"STEEL";#N/A,#N/A,TRUE,"Door"}</definedName>
    <definedName name="wrn.BM._4_2_1" hidden="1">{#N/A,#N/A,TRUE,"Basic";#N/A,#N/A,TRUE,"EXT-TABLE";#N/A,#N/A,TRUE,"STEEL";#N/A,#N/A,TRUE,"INT-Table";#N/A,#N/A,TRUE,"STEEL";#N/A,#N/A,TRUE,"Door"}</definedName>
    <definedName name="wrn.BM._4_2_2" hidden="1">{#N/A,#N/A,TRUE,"Basic";#N/A,#N/A,TRUE,"EXT-TABLE";#N/A,#N/A,TRUE,"STEEL";#N/A,#N/A,TRUE,"INT-Table";#N/A,#N/A,TRUE,"STEEL";#N/A,#N/A,TRUE,"Door"}</definedName>
    <definedName name="wrn.BM._4_2_3" hidden="1">{#N/A,#N/A,TRUE,"Basic";#N/A,#N/A,TRUE,"EXT-TABLE";#N/A,#N/A,TRUE,"STEEL";#N/A,#N/A,TRUE,"INT-Table";#N/A,#N/A,TRUE,"STEEL";#N/A,#N/A,TRUE,"Door"}</definedName>
    <definedName name="wrn.BM._4_2_4" hidden="1">{#N/A,#N/A,TRUE,"Basic";#N/A,#N/A,TRUE,"EXT-TABLE";#N/A,#N/A,TRUE,"STEEL";#N/A,#N/A,TRUE,"INT-Table";#N/A,#N/A,TRUE,"STEEL";#N/A,#N/A,TRUE,"Door"}</definedName>
    <definedName name="wrn.BM._4_2_5" hidden="1">{#N/A,#N/A,TRUE,"Basic";#N/A,#N/A,TRUE,"EXT-TABLE";#N/A,#N/A,TRUE,"STEEL";#N/A,#N/A,TRUE,"INT-Table";#N/A,#N/A,TRUE,"STEEL";#N/A,#N/A,TRUE,"Door"}</definedName>
    <definedName name="wrn.BM._4_3" hidden="1">{#N/A,#N/A,TRUE,"Basic";#N/A,#N/A,TRUE,"EXT-TABLE";#N/A,#N/A,TRUE,"STEEL";#N/A,#N/A,TRUE,"INT-Table";#N/A,#N/A,TRUE,"STEEL";#N/A,#N/A,TRUE,"Door"}</definedName>
    <definedName name="wrn.BM._4_4" hidden="1">{#N/A,#N/A,TRUE,"Basic";#N/A,#N/A,TRUE,"EXT-TABLE";#N/A,#N/A,TRUE,"STEEL";#N/A,#N/A,TRUE,"INT-Table";#N/A,#N/A,TRUE,"STEEL";#N/A,#N/A,TRUE,"Door"}</definedName>
    <definedName name="wrn.BM._4_5" hidden="1">{#N/A,#N/A,TRUE,"Basic";#N/A,#N/A,TRUE,"EXT-TABLE";#N/A,#N/A,TRUE,"STEEL";#N/A,#N/A,TRUE,"INT-Table";#N/A,#N/A,TRUE,"STEEL";#N/A,#N/A,TRUE,"Door"}</definedName>
    <definedName name="wrn.BM._5" hidden="1">{#N/A,#N/A,TRUE,"Basic";#N/A,#N/A,TRUE,"EXT-TABLE";#N/A,#N/A,TRUE,"STEEL";#N/A,#N/A,TRUE,"INT-Table";#N/A,#N/A,TRUE,"STEEL";#N/A,#N/A,TRUE,"Door"}</definedName>
    <definedName name="wrn.BM._5_1" hidden="1">{#N/A,#N/A,TRUE,"Basic";#N/A,#N/A,TRUE,"EXT-TABLE";#N/A,#N/A,TRUE,"STEEL";#N/A,#N/A,TRUE,"INT-Table";#N/A,#N/A,TRUE,"STEEL";#N/A,#N/A,TRUE,"Door"}</definedName>
    <definedName name="wrn.BM._5_1_1" hidden="1">{#N/A,#N/A,TRUE,"Basic";#N/A,#N/A,TRUE,"EXT-TABLE";#N/A,#N/A,TRUE,"STEEL";#N/A,#N/A,TRUE,"INT-Table";#N/A,#N/A,TRUE,"STEEL";#N/A,#N/A,TRUE,"Door"}</definedName>
    <definedName name="wrn.BM._5_1_2" hidden="1">{#N/A,#N/A,TRUE,"Basic";#N/A,#N/A,TRUE,"EXT-TABLE";#N/A,#N/A,TRUE,"STEEL";#N/A,#N/A,TRUE,"INT-Table";#N/A,#N/A,TRUE,"STEEL";#N/A,#N/A,TRUE,"Door"}</definedName>
    <definedName name="wrn.BM._5_1_3" hidden="1">{#N/A,#N/A,TRUE,"Basic";#N/A,#N/A,TRUE,"EXT-TABLE";#N/A,#N/A,TRUE,"STEEL";#N/A,#N/A,TRUE,"INT-Table";#N/A,#N/A,TRUE,"STEEL";#N/A,#N/A,TRUE,"Door"}</definedName>
    <definedName name="wrn.BM._5_1_4" hidden="1">{#N/A,#N/A,TRUE,"Basic";#N/A,#N/A,TRUE,"EXT-TABLE";#N/A,#N/A,TRUE,"STEEL";#N/A,#N/A,TRUE,"INT-Table";#N/A,#N/A,TRUE,"STEEL";#N/A,#N/A,TRUE,"Door"}</definedName>
    <definedName name="wrn.BM._5_1_5" hidden="1">{#N/A,#N/A,TRUE,"Basic";#N/A,#N/A,TRUE,"EXT-TABLE";#N/A,#N/A,TRUE,"STEEL";#N/A,#N/A,TRUE,"INT-Table";#N/A,#N/A,TRUE,"STEEL";#N/A,#N/A,TRUE,"Door"}</definedName>
    <definedName name="wrn.BM._5_2" hidden="1">{#N/A,#N/A,TRUE,"Basic";#N/A,#N/A,TRUE,"EXT-TABLE";#N/A,#N/A,TRUE,"STEEL";#N/A,#N/A,TRUE,"INT-Table";#N/A,#N/A,TRUE,"STEEL";#N/A,#N/A,TRUE,"Door"}</definedName>
    <definedName name="wrn.BM._5_2_1" hidden="1">{#N/A,#N/A,TRUE,"Basic";#N/A,#N/A,TRUE,"EXT-TABLE";#N/A,#N/A,TRUE,"STEEL";#N/A,#N/A,TRUE,"INT-Table";#N/A,#N/A,TRUE,"STEEL";#N/A,#N/A,TRUE,"Door"}</definedName>
    <definedName name="wrn.BM._5_2_2" hidden="1">{#N/A,#N/A,TRUE,"Basic";#N/A,#N/A,TRUE,"EXT-TABLE";#N/A,#N/A,TRUE,"STEEL";#N/A,#N/A,TRUE,"INT-Table";#N/A,#N/A,TRUE,"STEEL";#N/A,#N/A,TRUE,"Door"}</definedName>
    <definedName name="wrn.BM._5_2_3" hidden="1">{#N/A,#N/A,TRUE,"Basic";#N/A,#N/A,TRUE,"EXT-TABLE";#N/A,#N/A,TRUE,"STEEL";#N/A,#N/A,TRUE,"INT-Table";#N/A,#N/A,TRUE,"STEEL";#N/A,#N/A,TRUE,"Door"}</definedName>
    <definedName name="wrn.BM._5_2_4" hidden="1">{#N/A,#N/A,TRUE,"Basic";#N/A,#N/A,TRUE,"EXT-TABLE";#N/A,#N/A,TRUE,"STEEL";#N/A,#N/A,TRUE,"INT-Table";#N/A,#N/A,TRUE,"STEEL";#N/A,#N/A,TRUE,"Door"}</definedName>
    <definedName name="wrn.BM._5_2_5" hidden="1">{#N/A,#N/A,TRUE,"Basic";#N/A,#N/A,TRUE,"EXT-TABLE";#N/A,#N/A,TRUE,"STEEL";#N/A,#N/A,TRUE,"INT-Table";#N/A,#N/A,TRUE,"STEEL";#N/A,#N/A,TRUE,"Door"}</definedName>
    <definedName name="wrn.BM._5_3" hidden="1">{#N/A,#N/A,TRUE,"Basic";#N/A,#N/A,TRUE,"EXT-TABLE";#N/A,#N/A,TRUE,"STEEL";#N/A,#N/A,TRUE,"INT-Table";#N/A,#N/A,TRUE,"STEEL";#N/A,#N/A,TRUE,"Door"}</definedName>
    <definedName name="wrn.BM._5_4" hidden="1">{#N/A,#N/A,TRUE,"Basic";#N/A,#N/A,TRUE,"EXT-TABLE";#N/A,#N/A,TRUE,"STEEL";#N/A,#N/A,TRUE,"INT-Table";#N/A,#N/A,TRUE,"STEEL";#N/A,#N/A,TRUE,"Door"}</definedName>
    <definedName name="wrn.BM._5_5" hidden="1">{#N/A,#N/A,TRUE,"Basic";#N/A,#N/A,TRUE,"EXT-TABLE";#N/A,#N/A,TRUE,"STEEL";#N/A,#N/A,TRUE,"INT-Table";#N/A,#N/A,TRUE,"STEEL";#N/A,#N/A,TRUE,"Door"}</definedName>
    <definedName name="wrn.건물기초."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wrn.건설기계사업소._.상반기보고." hidden="1">{#N/A,#N/A,FALSE,"사업총괄";#N/A,#N/A,FALSE,"장비사업";#N/A,#N/A,FALSE,"철구사업";#N/A,#N/A,FALSE,"준설사업"}</definedName>
    <definedName name="wrn.골재소요량." hidden="1">{#N/A,#N/A,FALSE,"골재소요량";#N/A,#N/A,FALSE,"골재소요량"}</definedName>
    <definedName name="wrn.교대." hidden="1">{#N/A,#N/A,FALSE,"type1";#N/A,#N/A,FALSE,"지지력";#N/A,#N/A,FALSE,"PILE계산";#N/A,#N/A,FALSE,"PILE ";#N/A,#N/A,FALSE,"철근량";#N/A,#N/A,FALSE,"균열검토";#N/A,#N/A,FALSE,"날개벽";#N/A,#N/A,FALSE,"주철근조립도";#N/A,#N/A,FALSE,"교좌"}</definedName>
    <definedName name="wrn.교육청." hidden="1">{#N/A,#N/A,FALSE,"전력간선"}</definedName>
    <definedName name="wrn.구조2." hidden="1">{#N/A,#N/A,FALSE,"구조2"}</definedName>
    <definedName name="wrn.단가표지." hidden="1">{#N/A,#N/A,FALSE,"단가표지"}</definedName>
    <definedName name="wrn.ㅂㅂㅂ." hidden="1">{#N/A,#N/A,TRUE,"보수내용"}</definedName>
    <definedName name="wrn.배수1." hidden="1">{#N/A,#N/A,FALSE,"배수1"}</definedName>
    <definedName name="wrn.배수2." hidden="1">{#N/A,#N/A,FALSE,"배수2"}</definedName>
    <definedName name="wrn.변경예산." hidden="1">{#N/A,#N/A,FALSE,"변경관리예산";#N/A,#N/A,FALSE,"변경장비예산";#N/A,#N/A,FALSE,"변경준설예산";#N/A,#N/A,FALSE,"변경철구예산"}</definedName>
    <definedName name="wrn.보고서." hidden="1">{#N/A,#N/A,FALSE,"양식(을)"}</definedName>
    <definedName name="wrn.부대1." hidden="1">{#N/A,#N/A,FALSE,"부대1"}</definedName>
    <definedName name="wrn.부대2." hidden="1">{#N/A,#N/A,FALSE,"부대2"}</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사업현황." hidden="1">{#N/A,#N/A,FALSE,"표지";#N/A,#N/A,FALSE,"조직표";#N/A,#N/A,FALSE,"정직원인원";#N/A,#N/A,FALSE,"사업계획";#N/A,#N/A,FALSE,"부동산";#N/A,#N/A,FALSE,"장비현황";#N/A,#N/A,FALSE,"장비가동";#N/A,#N/A,FALSE,"매각장비";#N/A,#N/A,FALSE,"철구제작";#N/A,#N/A,FALSE,"철구수주";#N/A,#N/A,FALSE,"철구시설";#N/A,#N/A,FALSE,"준설장비";#N/A,#N/A,FALSE,"준설수량";#N/A,#N/A,FALSE,"골재인원";#N/A,#N/A,FALSE,"골재손익";#N/A,#N/A,FALSE,"노조현황"}</definedName>
    <definedName name="wrn.속도." hidden="1">{#N/A,#N/A,FALSE,"속도"}</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5" hidden="1">{#N/A,#N/A,FALSE,"손익표지";#N/A,#N/A,FALSE,"손익계산";#N/A,#N/A,FALSE,"일반관리비";#N/A,#N/A,FALSE,"영업외수익";#N/A,#N/A,FALSE,"영업외비용";#N/A,#N/A,FALSE,"매출액";#N/A,#N/A,FALSE,"요약손익";#N/A,#N/A,FALSE,"요약대차";#N/A,#N/A,FALSE,"매출채권현황";#N/A,#N/A,FALSE,"매출채권명세"}</definedName>
    <definedName name="wrn.송변전공종단가."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예상손익." hidden="1">{#N/A,#N/A,FALSE,"예상손익";#N/A,#N/A,FALSE,"관리분석";#N/A,#N/A,FALSE,"장비분석";#N/A,#N/A,FALSE,"준설분석";#N/A,#N/A,FALSE,"철구분석"}</definedName>
    <definedName name="wrn.운반시간." hidden="1">{#N/A,#N/A,FALSE,"운반시간"}</definedName>
    <definedName name="wrn.이정표." hidden="1">{#N/A,#N/A,FALSE,"이정표"}</definedName>
    <definedName name="wrn.조골재." hidden="1">{#N/A,#N/A,FALSE,"조골재"}</definedName>
    <definedName name="wrn.철골집계표._.5칸." hidden="1">{#N/A,#N/A,FALSE,"Sheet1"}</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준공종단가."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지목차." hidden="1">{#N/A,#N/A,FALSE,"표지목차"}</definedName>
    <definedName name="wrn.혼합골재." hidden="1">{#N/A,#N/A,FALSE,"혼합골재"}</definedName>
    <definedName name="WRN_1" hidden="1">{#N/A,#N/A,FALSE,"CCTV"}</definedName>
    <definedName name="WRN_2" hidden="1">{#N/A,#N/A,FALSE,"CCTV"}</definedName>
    <definedName name="WRN_3" hidden="1">{#N/A,#N/A,FALSE,"CCTV"}</definedName>
    <definedName name="WRN_4" hidden="1">{#N/A,#N/A,FALSE,"CCTV"}</definedName>
    <definedName name="WRN_5" hidden="1">{#N/A,#N/A,FALSE,"CCTV"}</definedName>
    <definedName name="WWW" hidden="1">{#N/A,#N/A,FALSE,"CCTV"}</definedName>
    <definedName name="WWWWWWWWWWW">[0]!WWWWWWWWWWW</definedName>
    <definedName name="XXXXXX" hidden="1">{"'공사부문'!$A$6:$A$32"}</definedName>
    <definedName name="yi">{"'Sheet1'!$L$16"}</definedName>
    <definedName name="yi_1">{"'Sheet1'!$L$16"}</definedName>
    <definedName name="yi_2">{"'Sheet1'!$L$16"}</definedName>
    <definedName name="yi_3">{"'Sheet1'!$L$16"}</definedName>
    <definedName name="yi_4">{"'Sheet1'!$L$16"}</definedName>
    <definedName name="yi_5">{"'Sheet1'!$L$16"}</definedName>
    <definedName name="ynkim" hidden="1">{#N/A,#N/A,TRUE,"Basic";#N/A,#N/A,TRUE,"EXT-TABLE";#N/A,#N/A,TRUE,"STEEL";#N/A,#N/A,TRUE,"INT-Table";#N/A,#N/A,TRUE,"STEEL";#N/A,#N/A,TRUE,"Door"}</definedName>
    <definedName name="ynkim_1" hidden="1">{#N/A,#N/A,TRUE,"Basic";#N/A,#N/A,TRUE,"EXT-TABLE";#N/A,#N/A,TRUE,"STEEL";#N/A,#N/A,TRUE,"INT-Table";#N/A,#N/A,TRUE,"STEEL";#N/A,#N/A,TRUE,"Door"}</definedName>
    <definedName name="ynkim_1_1" hidden="1">{#N/A,#N/A,TRUE,"Basic";#N/A,#N/A,TRUE,"EXT-TABLE";#N/A,#N/A,TRUE,"STEEL";#N/A,#N/A,TRUE,"INT-Table";#N/A,#N/A,TRUE,"STEEL";#N/A,#N/A,TRUE,"Door"}</definedName>
    <definedName name="ynkim_1_1_1" hidden="1">{#N/A,#N/A,TRUE,"Basic";#N/A,#N/A,TRUE,"EXT-TABLE";#N/A,#N/A,TRUE,"STEEL";#N/A,#N/A,TRUE,"INT-Table";#N/A,#N/A,TRUE,"STEEL";#N/A,#N/A,TRUE,"Door"}</definedName>
    <definedName name="ynkim_1_1_2" hidden="1">{#N/A,#N/A,TRUE,"Basic";#N/A,#N/A,TRUE,"EXT-TABLE";#N/A,#N/A,TRUE,"STEEL";#N/A,#N/A,TRUE,"INT-Table";#N/A,#N/A,TRUE,"STEEL";#N/A,#N/A,TRUE,"Door"}</definedName>
    <definedName name="ynkim_1_1_3" hidden="1">{#N/A,#N/A,TRUE,"Basic";#N/A,#N/A,TRUE,"EXT-TABLE";#N/A,#N/A,TRUE,"STEEL";#N/A,#N/A,TRUE,"INT-Table";#N/A,#N/A,TRUE,"STEEL";#N/A,#N/A,TRUE,"Door"}</definedName>
    <definedName name="ynkim_1_1_4" hidden="1">{#N/A,#N/A,TRUE,"Basic";#N/A,#N/A,TRUE,"EXT-TABLE";#N/A,#N/A,TRUE,"STEEL";#N/A,#N/A,TRUE,"INT-Table";#N/A,#N/A,TRUE,"STEEL";#N/A,#N/A,TRUE,"Door"}</definedName>
    <definedName name="ynkim_1_1_5" hidden="1">{#N/A,#N/A,TRUE,"Basic";#N/A,#N/A,TRUE,"EXT-TABLE";#N/A,#N/A,TRUE,"STEEL";#N/A,#N/A,TRUE,"INT-Table";#N/A,#N/A,TRUE,"STEEL";#N/A,#N/A,TRUE,"Door"}</definedName>
    <definedName name="ynkim_1_2" hidden="1">{#N/A,#N/A,TRUE,"Basic";#N/A,#N/A,TRUE,"EXT-TABLE";#N/A,#N/A,TRUE,"STEEL";#N/A,#N/A,TRUE,"INT-Table";#N/A,#N/A,TRUE,"STEEL";#N/A,#N/A,TRUE,"Door"}</definedName>
    <definedName name="ynkim_1_2_1" hidden="1">{#N/A,#N/A,TRUE,"Basic";#N/A,#N/A,TRUE,"EXT-TABLE";#N/A,#N/A,TRUE,"STEEL";#N/A,#N/A,TRUE,"INT-Table";#N/A,#N/A,TRUE,"STEEL";#N/A,#N/A,TRUE,"Door"}</definedName>
    <definedName name="ynkim_1_2_2" hidden="1">{#N/A,#N/A,TRUE,"Basic";#N/A,#N/A,TRUE,"EXT-TABLE";#N/A,#N/A,TRUE,"STEEL";#N/A,#N/A,TRUE,"INT-Table";#N/A,#N/A,TRUE,"STEEL";#N/A,#N/A,TRUE,"Door"}</definedName>
    <definedName name="ynkim_1_2_3" hidden="1">{#N/A,#N/A,TRUE,"Basic";#N/A,#N/A,TRUE,"EXT-TABLE";#N/A,#N/A,TRUE,"STEEL";#N/A,#N/A,TRUE,"INT-Table";#N/A,#N/A,TRUE,"STEEL";#N/A,#N/A,TRUE,"Door"}</definedName>
    <definedName name="ynkim_1_2_4" hidden="1">{#N/A,#N/A,TRUE,"Basic";#N/A,#N/A,TRUE,"EXT-TABLE";#N/A,#N/A,TRUE,"STEEL";#N/A,#N/A,TRUE,"INT-Table";#N/A,#N/A,TRUE,"STEEL";#N/A,#N/A,TRUE,"Door"}</definedName>
    <definedName name="ynkim_1_2_5" hidden="1">{#N/A,#N/A,TRUE,"Basic";#N/A,#N/A,TRUE,"EXT-TABLE";#N/A,#N/A,TRUE,"STEEL";#N/A,#N/A,TRUE,"INT-Table";#N/A,#N/A,TRUE,"STEEL";#N/A,#N/A,TRUE,"Door"}</definedName>
    <definedName name="ynkim_1_3" hidden="1">{#N/A,#N/A,TRUE,"Basic";#N/A,#N/A,TRUE,"EXT-TABLE";#N/A,#N/A,TRUE,"STEEL";#N/A,#N/A,TRUE,"INT-Table";#N/A,#N/A,TRUE,"STEEL";#N/A,#N/A,TRUE,"Door"}</definedName>
    <definedName name="ynkim_1_4" hidden="1">{#N/A,#N/A,TRUE,"Basic";#N/A,#N/A,TRUE,"EXT-TABLE";#N/A,#N/A,TRUE,"STEEL";#N/A,#N/A,TRUE,"INT-Table";#N/A,#N/A,TRUE,"STEEL";#N/A,#N/A,TRUE,"Door"}</definedName>
    <definedName name="ynkim_1_5" hidden="1">{#N/A,#N/A,TRUE,"Basic";#N/A,#N/A,TRUE,"EXT-TABLE";#N/A,#N/A,TRUE,"STEEL";#N/A,#N/A,TRUE,"INT-Table";#N/A,#N/A,TRUE,"STEEL";#N/A,#N/A,TRUE,"Door"}</definedName>
    <definedName name="ynkim_2" hidden="1">{#N/A,#N/A,TRUE,"Basic";#N/A,#N/A,TRUE,"EXT-TABLE";#N/A,#N/A,TRUE,"STEEL";#N/A,#N/A,TRUE,"INT-Table";#N/A,#N/A,TRUE,"STEEL";#N/A,#N/A,TRUE,"Door"}</definedName>
    <definedName name="ynkim_2_1" hidden="1">{#N/A,#N/A,TRUE,"Basic";#N/A,#N/A,TRUE,"EXT-TABLE";#N/A,#N/A,TRUE,"STEEL";#N/A,#N/A,TRUE,"INT-Table";#N/A,#N/A,TRUE,"STEEL";#N/A,#N/A,TRUE,"Door"}</definedName>
    <definedName name="ynkim_2_1_1" hidden="1">{#N/A,#N/A,TRUE,"Basic";#N/A,#N/A,TRUE,"EXT-TABLE";#N/A,#N/A,TRUE,"STEEL";#N/A,#N/A,TRUE,"INT-Table";#N/A,#N/A,TRUE,"STEEL";#N/A,#N/A,TRUE,"Door"}</definedName>
    <definedName name="ynkim_2_1_2" hidden="1">{#N/A,#N/A,TRUE,"Basic";#N/A,#N/A,TRUE,"EXT-TABLE";#N/A,#N/A,TRUE,"STEEL";#N/A,#N/A,TRUE,"INT-Table";#N/A,#N/A,TRUE,"STEEL";#N/A,#N/A,TRUE,"Door"}</definedName>
    <definedName name="ynkim_2_1_3" hidden="1">{#N/A,#N/A,TRUE,"Basic";#N/A,#N/A,TRUE,"EXT-TABLE";#N/A,#N/A,TRUE,"STEEL";#N/A,#N/A,TRUE,"INT-Table";#N/A,#N/A,TRUE,"STEEL";#N/A,#N/A,TRUE,"Door"}</definedName>
    <definedName name="ynkim_2_1_4" hidden="1">{#N/A,#N/A,TRUE,"Basic";#N/A,#N/A,TRUE,"EXT-TABLE";#N/A,#N/A,TRUE,"STEEL";#N/A,#N/A,TRUE,"INT-Table";#N/A,#N/A,TRUE,"STEEL";#N/A,#N/A,TRUE,"Door"}</definedName>
    <definedName name="ynkim_2_1_5" hidden="1">{#N/A,#N/A,TRUE,"Basic";#N/A,#N/A,TRUE,"EXT-TABLE";#N/A,#N/A,TRUE,"STEEL";#N/A,#N/A,TRUE,"INT-Table";#N/A,#N/A,TRUE,"STEEL";#N/A,#N/A,TRUE,"Door"}</definedName>
    <definedName name="ynkim_2_2" hidden="1">{#N/A,#N/A,TRUE,"Basic";#N/A,#N/A,TRUE,"EXT-TABLE";#N/A,#N/A,TRUE,"STEEL";#N/A,#N/A,TRUE,"INT-Table";#N/A,#N/A,TRUE,"STEEL";#N/A,#N/A,TRUE,"Door"}</definedName>
    <definedName name="ynkim_2_2_1" hidden="1">{#N/A,#N/A,TRUE,"Basic";#N/A,#N/A,TRUE,"EXT-TABLE";#N/A,#N/A,TRUE,"STEEL";#N/A,#N/A,TRUE,"INT-Table";#N/A,#N/A,TRUE,"STEEL";#N/A,#N/A,TRUE,"Door"}</definedName>
    <definedName name="ynkim_2_2_2" hidden="1">{#N/A,#N/A,TRUE,"Basic";#N/A,#N/A,TRUE,"EXT-TABLE";#N/A,#N/A,TRUE,"STEEL";#N/A,#N/A,TRUE,"INT-Table";#N/A,#N/A,TRUE,"STEEL";#N/A,#N/A,TRUE,"Door"}</definedName>
    <definedName name="ynkim_2_2_3" hidden="1">{#N/A,#N/A,TRUE,"Basic";#N/A,#N/A,TRUE,"EXT-TABLE";#N/A,#N/A,TRUE,"STEEL";#N/A,#N/A,TRUE,"INT-Table";#N/A,#N/A,TRUE,"STEEL";#N/A,#N/A,TRUE,"Door"}</definedName>
    <definedName name="ynkim_2_2_4" hidden="1">{#N/A,#N/A,TRUE,"Basic";#N/A,#N/A,TRUE,"EXT-TABLE";#N/A,#N/A,TRUE,"STEEL";#N/A,#N/A,TRUE,"INT-Table";#N/A,#N/A,TRUE,"STEEL";#N/A,#N/A,TRUE,"Door"}</definedName>
    <definedName name="ynkim_2_2_5" hidden="1">{#N/A,#N/A,TRUE,"Basic";#N/A,#N/A,TRUE,"EXT-TABLE";#N/A,#N/A,TRUE,"STEEL";#N/A,#N/A,TRUE,"INT-Table";#N/A,#N/A,TRUE,"STEEL";#N/A,#N/A,TRUE,"Door"}</definedName>
    <definedName name="ynkim_2_3" hidden="1">{#N/A,#N/A,TRUE,"Basic";#N/A,#N/A,TRUE,"EXT-TABLE";#N/A,#N/A,TRUE,"STEEL";#N/A,#N/A,TRUE,"INT-Table";#N/A,#N/A,TRUE,"STEEL";#N/A,#N/A,TRUE,"Door"}</definedName>
    <definedName name="ynkim_2_4" hidden="1">{#N/A,#N/A,TRUE,"Basic";#N/A,#N/A,TRUE,"EXT-TABLE";#N/A,#N/A,TRUE,"STEEL";#N/A,#N/A,TRUE,"INT-Table";#N/A,#N/A,TRUE,"STEEL";#N/A,#N/A,TRUE,"Door"}</definedName>
    <definedName name="ynkim_2_5" hidden="1">{#N/A,#N/A,TRUE,"Basic";#N/A,#N/A,TRUE,"EXT-TABLE";#N/A,#N/A,TRUE,"STEEL";#N/A,#N/A,TRUE,"INT-Table";#N/A,#N/A,TRUE,"STEEL";#N/A,#N/A,TRUE,"Door"}</definedName>
    <definedName name="ynkim_3" hidden="1">{#N/A,#N/A,TRUE,"Basic";#N/A,#N/A,TRUE,"EXT-TABLE";#N/A,#N/A,TRUE,"STEEL";#N/A,#N/A,TRUE,"INT-Table";#N/A,#N/A,TRUE,"STEEL";#N/A,#N/A,TRUE,"Door"}</definedName>
    <definedName name="ynkim_3_1" hidden="1">{#N/A,#N/A,TRUE,"Basic";#N/A,#N/A,TRUE,"EXT-TABLE";#N/A,#N/A,TRUE,"STEEL";#N/A,#N/A,TRUE,"INT-Table";#N/A,#N/A,TRUE,"STEEL";#N/A,#N/A,TRUE,"Door"}</definedName>
    <definedName name="ynkim_3_1_1" hidden="1">{#N/A,#N/A,TRUE,"Basic";#N/A,#N/A,TRUE,"EXT-TABLE";#N/A,#N/A,TRUE,"STEEL";#N/A,#N/A,TRUE,"INT-Table";#N/A,#N/A,TRUE,"STEEL";#N/A,#N/A,TRUE,"Door"}</definedName>
    <definedName name="ynkim_3_1_2" hidden="1">{#N/A,#N/A,TRUE,"Basic";#N/A,#N/A,TRUE,"EXT-TABLE";#N/A,#N/A,TRUE,"STEEL";#N/A,#N/A,TRUE,"INT-Table";#N/A,#N/A,TRUE,"STEEL";#N/A,#N/A,TRUE,"Door"}</definedName>
    <definedName name="ynkim_3_1_3" hidden="1">{#N/A,#N/A,TRUE,"Basic";#N/A,#N/A,TRUE,"EXT-TABLE";#N/A,#N/A,TRUE,"STEEL";#N/A,#N/A,TRUE,"INT-Table";#N/A,#N/A,TRUE,"STEEL";#N/A,#N/A,TRUE,"Door"}</definedName>
    <definedName name="ynkim_3_1_4" hidden="1">{#N/A,#N/A,TRUE,"Basic";#N/A,#N/A,TRUE,"EXT-TABLE";#N/A,#N/A,TRUE,"STEEL";#N/A,#N/A,TRUE,"INT-Table";#N/A,#N/A,TRUE,"STEEL";#N/A,#N/A,TRUE,"Door"}</definedName>
    <definedName name="ynkim_3_1_5" hidden="1">{#N/A,#N/A,TRUE,"Basic";#N/A,#N/A,TRUE,"EXT-TABLE";#N/A,#N/A,TRUE,"STEEL";#N/A,#N/A,TRUE,"INT-Table";#N/A,#N/A,TRUE,"STEEL";#N/A,#N/A,TRUE,"Door"}</definedName>
    <definedName name="ynkim_3_2" hidden="1">{#N/A,#N/A,TRUE,"Basic";#N/A,#N/A,TRUE,"EXT-TABLE";#N/A,#N/A,TRUE,"STEEL";#N/A,#N/A,TRUE,"INT-Table";#N/A,#N/A,TRUE,"STEEL";#N/A,#N/A,TRUE,"Door"}</definedName>
    <definedName name="ynkim_3_2_1" hidden="1">{#N/A,#N/A,TRUE,"Basic";#N/A,#N/A,TRUE,"EXT-TABLE";#N/A,#N/A,TRUE,"STEEL";#N/A,#N/A,TRUE,"INT-Table";#N/A,#N/A,TRUE,"STEEL";#N/A,#N/A,TRUE,"Door"}</definedName>
    <definedName name="ynkim_3_2_2" hidden="1">{#N/A,#N/A,TRUE,"Basic";#N/A,#N/A,TRUE,"EXT-TABLE";#N/A,#N/A,TRUE,"STEEL";#N/A,#N/A,TRUE,"INT-Table";#N/A,#N/A,TRUE,"STEEL";#N/A,#N/A,TRUE,"Door"}</definedName>
    <definedName name="ynkim_3_2_3" hidden="1">{#N/A,#N/A,TRUE,"Basic";#N/A,#N/A,TRUE,"EXT-TABLE";#N/A,#N/A,TRUE,"STEEL";#N/A,#N/A,TRUE,"INT-Table";#N/A,#N/A,TRUE,"STEEL";#N/A,#N/A,TRUE,"Door"}</definedName>
    <definedName name="ynkim_3_2_4" hidden="1">{#N/A,#N/A,TRUE,"Basic";#N/A,#N/A,TRUE,"EXT-TABLE";#N/A,#N/A,TRUE,"STEEL";#N/A,#N/A,TRUE,"INT-Table";#N/A,#N/A,TRUE,"STEEL";#N/A,#N/A,TRUE,"Door"}</definedName>
    <definedName name="ynkim_3_2_5" hidden="1">{#N/A,#N/A,TRUE,"Basic";#N/A,#N/A,TRUE,"EXT-TABLE";#N/A,#N/A,TRUE,"STEEL";#N/A,#N/A,TRUE,"INT-Table";#N/A,#N/A,TRUE,"STEEL";#N/A,#N/A,TRUE,"Door"}</definedName>
    <definedName name="ynkim_3_3" hidden="1">{#N/A,#N/A,TRUE,"Basic";#N/A,#N/A,TRUE,"EXT-TABLE";#N/A,#N/A,TRUE,"STEEL";#N/A,#N/A,TRUE,"INT-Table";#N/A,#N/A,TRUE,"STEEL";#N/A,#N/A,TRUE,"Door"}</definedName>
    <definedName name="ynkim_3_4" hidden="1">{#N/A,#N/A,TRUE,"Basic";#N/A,#N/A,TRUE,"EXT-TABLE";#N/A,#N/A,TRUE,"STEEL";#N/A,#N/A,TRUE,"INT-Table";#N/A,#N/A,TRUE,"STEEL";#N/A,#N/A,TRUE,"Door"}</definedName>
    <definedName name="ynkim_3_5" hidden="1">{#N/A,#N/A,TRUE,"Basic";#N/A,#N/A,TRUE,"EXT-TABLE";#N/A,#N/A,TRUE,"STEEL";#N/A,#N/A,TRUE,"INT-Table";#N/A,#N/A,TRUE,"STEEL";#N/A,#N/A,TRUE,"Door"}</definedName>
    <definedName name="ynkim_4" hidden="1">{#N/A,#N/A,TRUE,"Basic";#N/A,#N/A,TRUE,"EXT-TABLE";#N/A,#N/A,TRUE,"STEEL";#N/A,#N/A,TRUE,"INT-Table";#N/A,#N/A,TRUE,"STEEL";#N/A,#N/A,TRUE,"Door"}</definedName>
    <definedName name="ynkim_4_1" hidden="1">{#N/A,#N/A,TRUE,"Basic";#N/A,#N/A,TRUE,"EXT-TABLE";#N/A,#N/A,TRUE,"STEEL";#N/A,#N/A,TRUE,"INT-Table";#N/A,#N/A,TRUE,"STEEL";#N/A,#N/A,TRUE,"Door"}</definedName>
    <definedName name="ynkim_4_1_1" hidden="1">{#N/A,#N/A,TRUE,"Basic";#N/A,#N/A,TRUE,"EXT-TABLE";#N/A,#N/A,TRUE,"STEEL";#N/A,#N/A,TRUE,"INT-Table";#N/A,#N/A,TRUE,"STEEL";#N/A,#N/A,TRUE,"Door"}</definedName>
    <definedName name="ynkim_4_1_2" hidden="1">{#N/A,#N/A,TRUE,"Basic";#N/A,#N/A,TRUE,"EXT-TABLE";#N/A,#N/A,TRUE,"STEEL";#N/A,#N/A,TRUE,"INT-Table";#N/A,#N/A,TRUE,"STEEL";#N/A,#N/A,TRUE,"Door"}</definedName>
    <definedName name="ynkim_4_1_3" hidden="1">{#N/A,#N/A,TRUE,"Basic";#N/A,#N/A,TRUE,"EXT-TABLE";#N/A,#N/A,TRUE,"STEEL";#N/A,#N/A,TRUE,"INT-Table";#N/A,#N/A,TRUE,"STEEL";#N/A,#N/A,TRUE,"Door"}</definedName>
    <definedName name="ynkim_4_1_4" hidden="1">{#N/A,#N/A,TRUE,"Basic";#N/A,#N/A,TRUE,"EXT-TABLE";#N/A,#N/A,TRUE,"STEEL";#N/A,#N/A,TRUE,"INT-Table";#N/A,#N/A,TRUE,"STEEL";#N/A,#N/A,TRUE,"Door"}</definedName>
    <definedName name="ynkim_4_1_5" hidden="1">{#N/A,#N/A,TRUE,"Basic";#N/A,#N/A,TRUE,"EXT-TABLE";#N/A,#N/A,TRUE,"STEEL";#N/A,#N/A,TRUE,"INT-Table";#N/A,#N/A,TRUE,"STEEL";#N/A,#N/A,TRUE,"Door"}</definedName>
    <definedName name="ynkim_4_2" hidden="1">{#N/A,#N/A,TRUE,"Basic";#N/A,#N/A,TRUE,"EXT-TABLE";#N/A,#N/A,TRUE,"STEEL";#N/A,#N/A,TRUE,"INT-Table";#N/A,#N/A,TRUE,"STEEL";#N/A,#N/A,TRUE,"Door"}</definedName>
    <definedName name="ynkim_4_2_1" hidden="1">{#N/A,#N/A,TRUE,"Basic";#N/A,#N/A,TRUE,"EXT-TABLE";#N/A,#N/A,TRUE,"STEEL";#N/A,#N/A,TRUE,"INT-Table";#N/A,#N/A,TRUE,"STEEL";#N/A,#N/A,TRUE,"Door"}</definedName>
    <definedName name="ynkim_4_2_2" hidden="1">{#N/A,#N/A,TRUE,"Basic";#N/A,#N/A,TRUE,"EXT-TABLE";#N/A,#N/A,TRUE,"STEEL";#N/A,#N/A,TRUE,"INT-Table";#N/A,#N/A,TRUE,"STEEL";#N/A,#N/A,TRUE,"Door"}</definedName>
    <definedName name="ynkim_4_2_3" hidden="1">{#N/A,#N/A,TRUE,"Basic";#N/A,#N/A,TRUE,"EXT-TABLE";#N/A,#N/A,TRUE,"STEEL";#N/A,#N/A,TRUE,"INT-Table";#N/A,#N/A,TRUE,"STEEL";#N/A,#N/A,TRUE,"Door"}</definedName>
    <definedName name="ynkim_4_2_4" hidden="1">{#N/A,#N/A,TRUE,"Basic";#N/A,#N/A,TRUE,"EXT-TABLE";#N/A,#N/A,TRUE,"STEEL";#N/A,#N/A,TRUE,"INT-Table";#N/A,#N/A,TRUE,"STEEL";#N/A,#N/A,TRUE,"Door"}</definedName>
    <definedName name="ynkim_4_2_5" hidden="1">{#N/A,#N/A,TRUE,"Basic";#N/A,#N/A,TRUE,"EXT-TABLE";#N/A,#N/A,TRUE,"STEEL";#N/A,#N/A,TRUE,"INT-Table";#N/A,#N/A,TRUE,"STEEL";#N/A,#N/A,TRUE,"Door"}</definedName>
    <definedName name="ynkim_4_3" hidden="1">{#N/A,#N/A,TRUE,"Basic";#N/A,#N/A,TRUE,"EXT-TABLE";#N/A,#N/A,TRUE,"STEEL";#N/A,#N/A,TRUE,"INT-Table";#N/A,#N/A,TRUE,"STEEL";#N/A,#N/A,TRUE,"Door"}</definedName>
    <definedName name="ynkim_4_4" hidden="1">{#N/A,#N/A,TRUE,"Basic";#N/A,#N/A,TRUE,"EXT-TABLE";#N/A,#N/A,TRUE,"STEEL";#N/A,#N/A,TRUE,"INT-Table";#N/A,#N/A,TRUE,"STEEL";#N/A,#N/A,TRUE,"Door"}</definedName>
    <definedName name="ynkim_4_5" hidden="1">{#N/A,#N/A,TRUE,"Basic";#N/A,#N/A,TRUE,"EXT-TABLE";#N/A,#N/A,TRUE,"STEEL";#N/A,#N/A,TRUE,"INT-Table";#N/A,#N/A,TRUE,"STEEL";#N/A,#N/A,TRUE,"Door"}</definedName>
    <definedName name="ynkim_5" hidden="1">{#N/A,#N/A,TRUE,"Basic";#N/A,#N/A,TRUE,"EXT-TABLE";#N/A,#N/A,TRUE,"STEEL";#N/A,#N/A,TRUE,"INT-Table";#N/A,#N/A,TRUE,"STEEL";#N/A,#N/A,TRUE,"Door"}</definedName>
    <definedName name="ynkim_5_1" hidden="1">{#N/A,#N/A,TRUE,"Basic";#N/A,#N/A,TRUE,"EXT-TABLE";#N/A,#N/A,TRUE,"STEEL";#N/A,#N/A,TRUE,"INT-Table";#N/A,#N/A,TRUE,"STEEL";#N/A,#N/A,TRUE,"Door"}</definedName>
    <definedName name="ynkim_5_1_1" hidden="1">{#N/A,#N/A,TRUE,"Basic";#N/A,#N/A,TRUE,"EXT-TABLE";#N/A,#N/A,TRUE,"STEEL";#N/A,#N/A,TRUE,"INT-Table";#N/A,#N/A,TRUE,"STEEL";#N/A,#N/A,TRUE,"Door"}</definedName>
    <definedName name="ynkim_5_1_2" hidden="1">{#N/A,#N/A,TRUE,"Basic";#N/A,#N/A,TRUE,"EXT-TABLE";#N/A,#N/A,TRUE,"STEEL";#N/A,#N/A,TRUE,"INT-Table";#N/A,#N/A,TRUE,"STEEL";#N/A,#N/A,TRUE,"Door"}</definedName>
    <definedName name="ynkim_5_1_3" hidden="1">{#N/A,#N/A,TRUE,"Basic";#N/A,#N/A,TRUE,"EXT-TABLE";#N/A,#N/A,TRUE,"STEEL";#N/A,#N/A,TRUE,"INT-Table";#N/A,#N/A,TRUE,"STEEL";#N/A,#N/A,TRUE,"Door"}</definedName>
    <definedName name="ynkim_5_1_4" hidden="1">{#N/A,#N/A,TRUE,"Basic";#N/A,#N/A,TRUE,"EXT-TABLE";#N/A,#N/A,TRUE,"STEEL";#N/A,#N/A,TRUE,"INT-Table";#N/A,#N/A,TRUE,"STEEL";#N/A,#N/A,TRUE,"Door"}</definedName>
    <definedName name="ynkim_5_1_5" hidden="1">{#N/A,#N/A,TRUE,"Basic";#N/A,#N/A,TRUE,"EXT-TABLE";#N/A,#N/A,TRUE,"STEEL";#N/A,#N/A,TRUE,"INT-Table";#N/A,#N/A,TRUE,"STEEL";#N/A,#N/A,TRUE,"Door"}</definedName>
    <definedName name="ynkim_5_2" hidden="1">{#N/A,#N/A,TRUE,"Basic";#N/A,#N/A,TRUE,"EXT-TABLE";#N/A,#N/A,TRUE,"STEEL";#N/A,#N/A,TRUE,"INT-Table";#N/A,#N/A,TRUE,"STEEL";#N/A,#N/A,TRUE,"Door"}</definedName>
    <definedName name="ynkim_5_2_1" hidden="1">{#N/A,#N/A,TRUE,"Basic";#N/A,#N/A,TRUE,"EXT-TABLE";#N/A,#N/A,TRUE,"STEEL";#N/A,#N/A,TRUE,"INT-Table";#N/A,#N/A,TRUE,"STEEL";#N/A,#N/A,TRUE,"Door"}</definedName>
    <definedName name="ynkim_5_2_2" hidden="1">{#N/A,#N/A,TRUE,"Basic";#N/A,#N/A,TRUE,"EXT-TABLE";#N/A,#N/A,TRUE,"STEEL";#N/A,#N/A,TRUE,"INT-Table";#N/A,#N/A,TRUE,"STEEL";#N/A,#N/A,TRUE,"Door"}</definedName>
    <definedName name="ynkim_5_2_3" hidden="1">{#N/A,#N/A,TRUE,"Basic";#N/A,#N/A,TRUE,"EXT-TABLE";#N/A,#N/A,TRUE,"STEEL";#N/A,#N/A,TRUE,"INT-Table";#N/A,#N/A,TRUE,"STEEL";#N/A,#N/A,TRUE,"Door"}</definedName>
    <definedName name="ynkim_5_2_4" hidden="1">{#N/A,#N/A,TRUE,"Basic";#N/A,#N/A,TRUE,"EXT-TABLE";#N/A,#N/A,TRUE,"STEEL";#N/A,#N/A,TRUE,"INT-Table";#N/A,#N/A,TRUE,"STEEL";#N/A,#N/A,TRUE,"Door"}</definedName>
    <definedName name="ynkim_5_2_5" hidden="1">{#N/A,#N/A,TRUE,"Basic";#N/A,#N/A,TRUE,"EXT-TABLE";#N/A,#N/A,TRUE,"STEEL";#N/A,#N/A,TRUE,"INT-Table";#N/A,#N/A,TRUE,"STEEL";#N/A,#N/A,TRUE,"Door"}</definedName>
    <definedName name="ynkim_5_3" hidden="1">{#N/A,#N/A,TRUE,"Basic";#N/A,#N/A,TRUE,"EXT-TABLE";#N/A,#N/A,TRUE,"STEEL";#N/A,#N/A,TRUE,"INT-Table";#N/A,#N/A,TRUE,"STEEL";#N/A,#N/A,TRUE,"Door"}</definedName>
    <definedName name="ynkim_5_4" hidden="1">{#N/A,#N/A,TRUE,"Basic";#N/A,#N/A,TRUE,"EXT-TABLE";#N/A,#N/A,TRUE,"STEEL";#N/A,#N/A,TRUE,"INT-Table";#N/A,#N/A,TRUE,"STEEL";#N/A,#N/A,TRUE,"Door"}</definedName>
    <definedName name="ynkim_5_5" hidden="1">{#N/A,#N/A,TRUE,"Basic";#N/A,#N/A,TRUE,"EXT-TABLE";#N/A,#N/A,TRUE,"STEEL";#N/A,#N/A,TRUE,"INT-Table";#N/A,#N/A,TRUE,"STEEL";#N/A,#N/A,TRUE,"Door"}</definedName>
    <definedName name="yrdtytyt" hidden="1">{#N/A,#N/A,FALSE,"CCTV"}</definedName>
    <definedName name="ytrytwyt" hidden="1">#REF!</definedName>
    <definedName name="yuyu">{"'장비'!$A$3:$M$12"}</definedName>
    <definedName name="yuyu_1">{"'장비'!$A$3:$M$12"}</definedName>
    <definedName name="yuyu_2">{"'장비'!$A$3:$M$12"}</definedName>
    <definedName name="yuyu_3">{"'장비'!$A$3:$M$12"}</definedName>
    <definedName name="yuyu_4">{"'장비'!$A$3:$M$12"}</definedName>
    <definedName name="yuyu_5">{"'장비'!$A$3:$M$12"}</definedName>
    <definedName name="YUYUY" hidden="1">{#N/A,#N/A,FALSE,"혼합골재"}</definedName>
    <definedName name="yuyuyu">{"'장비'!$A$3:$M$12"}</definedName>
    <definedName name="yuyuyu_1">{"'장비'!$A$3:$M$12"}</definedName>
    <definedName name="yuyuyu_2">{"'장비'!$A$3:$M$12"}</definedName>
    <definedName name="yuyuyu_3">{"'장비'!$A$3:$M$12"}</definedName>
    <definedName name="yuyuyu_4">{"'장비'!$A$3:$M$12"}</definedName>
    <definedName name="yuyuyu_5">{"'장비'!$A$3:$M$12"}</definedName>
    <definedName name="yy">[0]!yy</definedName>
    <definedName name="yyy" localSheetId="9">'동해기지(건축)'!yyy</definedName>
    <definedName name="yyy">{"'장비'!$A$3:$M$12"}</definedName>
    <definedName name="yyy_1">{"'장비'!$A$3:$M$12"}</definedName>
    <definedName name="yyy_2">{"'장비'!$A$3:$M$12"}</definedName>
    <definedName name="yyy_3">{"'장비'!$A$3:$M$12"}</definedName>
    <definedName name="yyy_4">{"'장비'!$A$3:$M$12"}</definedName>
    <definedName name="yyy_5">{"'장비'!$A$3:$M$12"}</definedName>
    <definedName name="yyyyy">{"'장비'!$A$3:$M$12"}</definedName>
    <definedName name="yyyyy_1">{"'장비'!$A$3:$M$12"}</definedName>
    <definedName name="yyyyy_2">{"'장비'!$A$3:$M$12"}</definedName>
    <definedName name="yyyyy_3">{"'장비'!$A$3:$M$12"}</definedName>
    <definedName name="yyyyy_4">{"'장비'!$A$3:$M$12"}</definedName>
    <definedName name="yyyyy_5">{"'장비'!$A$3:$M$12"}</definedName>
    <definedName name="YYYYYYYYYY">[0]!YYYYYYYYYY</definedName>
    <definedName name="Z_72C459D9_EA9C_4F25_AC34_1640AA5C5AD4_.wvu.PrintArea" localSheetId="3" hidden="1">Rev.1_Base!$A$1:$AB$421</definedName>
    <definedName name="Z_72C459D9_EA9C_4F25_AC34_1640AA5C5AD4_.wvu.PrintTitles" localSheetId="3" hidden="1">Rev.1_Base!$1:$4</definedName>
    <definedName name="Z_L_I_T_E_N">#N/A</definedName>
    <definedName name="zzz" hidden="1">{#N/A,#N/A,TRUE,"Basic";#N/A,#N/A,TRUE,"EXT-TABLE";#N/A,#N/A,TRUE,"STEEL";#N/A,#N/A,TRUE,"INT-Table";#N/A,#N/A,TRUE,"STEEL";#N/A,#N/A,TRUE,"Door"}</definedName>
    <definedName name="zzz_1" hidden="1">{#N/A,#N/A,TRUE,"Basic";#N/A,#N/A,TRUE,"EXT-TABLE";#N/A,#N/A,TRUE,"STEEL";#N/A,#N/A,TRUE,"INT-Table";#N/A,#N/A,TRUE,"STEEL";#N/A,#N/A,TRUE,"Door"}</definedName>
    <definedName name="zzz_1_1" hidden="1">{#N/A,#N/A,TRUE,"Basic";#N/A,#N/A,TRUE,"EXT-TABLE";#N/A,#N/A,TRUE,"STEEL";#N/A,#N/A,TRUE,"INT-Table";#N/A,#N/A,TRUE,"STEEL";#N/A,#N/A,TRUE,"Door"}</definedName>
    <definedName name="zzz_1_1_1" hidden="1">{#N/A,#N/A,TRUE,"Basic";#N/A,#N/A,TRUE,"EXT-TABLE";#N/A,#N/A,TRUE,"STEEL";#N/A,#N/A,TRUE,"INT-Table";#N/A,#N/A,TRUE,"STEEL";#N/A,#N/A,TRUE,"Door"}</definedName>
    <definedName name="zzz_1_1_2" hidden="1">{#N/A,#N/A,TRUE,"Basic";#N/A,#N/A,TRUE,"EXT-TABLE";#N/A,#N/A,TRUE,"STEEL";#N/A,#N/A,TRUE,"INT-Table";#N/A,#N/A,TRUE,"STEEL";#N/A,#N/A,TRUE,"Door"}</definedName>
    <definedName name="zzz_1_1_3" hidden="1">{#N/A,#N/A,TRUE,"Basic";#N/A,#N/A,TRUE,"EXT-TABLE";#N/A,#N/A,TRUE,"STEEL";#N/A,#N/A,TRUE,"INT-Table";#N/A,#N/A,TRUE,"STEEL";#N/A,#N/A,TRUE,"Door"}</definedName>
    <definedName name="zzz_1_1_4" hidden="1">{#N/A,#N/A,TRUE,"Basic";#N/A,#N/A,TRUE,"EXT-TABLE";#N/A,#N/A,TRUE,"STEEL";#N/A,#N/A,TRUE,"INT-Table";#N/A,#N/A,TRUE,"STEEL";#N/A,#N/A,TRUE,"Door"}</definedName>
    <definedName name="zzz_1_1_5" hidden="1">{#N/A,#N/A,TRUE,"Basic";#N/A,#N/A,TRUE,"EXT-TABLE";#N/A,#N/A,TRUE,"STEEL";#N/A,#N/A,TRUE,"INT-Table";#N/A,#N/A,TRUE,"STEEL";#N/A,#N/A,TRUE,"Door"}</definedName>
    <definedName name="zzz_1_2" hidden="1">{#N/A,#N/A,TRUE,"Basic";#N/A,#N/A,TRUE,"EXT-TABLE";#N/A,#N/A,TRUE,"STEEL";#N/A,#N/A,TRUE,"INT-Table";#N/A,#N/A,TRUE,"STEEL";#N/A,#N/A,TRUE,"Door"}</definedName>
    <definedName name="zzz_1_2_1" hidden="1">{#N/A,#N/A,TRUE,"Basic";#N/A,#N/A,TRUE,"EXT-TABLE";#N/A,#N/A,TRUE,"STEEL";#N/A,#N/A,TRUE,"INT-Table";#N/A,#N/A,TRUE,"STEEL";#N/A,#N/A,TRUE,"Door"}</definedName>
    <definedName name="zzz_1_2_2" hidden="1">{#N/A,#N/A,TRUE,"Basic";#N/A,#N/A,TRUE,"EXT-TABLE";#N/A,#N/A,TRUE,"STEEL";#N/A,#N/A,TRUE,"INT-Table";#N/A,#N/A,TRUE,"STEEL";#N/A,#N/A,TRUE,"Door"}</definedName>
    <definedName name="zzz_1_2_3" hidden="1">{#N/A,#N/A,TRUE,"Basic";#N/A,#N/A,TRUE,"EXT-TABLE";#N/A,#N/A,TRUE,"STEEL";#N/A,#N/A,TRUE,"INT-Table";#N/A,#N/A,TRUE,"STEEL";#N/A,#N/A,TRUE,"Door"}</definedName>
    <definedName name="zzz_1_2_4" hidden="1">{#N/A,#N/A,TRUE,"Basic";#N/A,#N/A,TRUE,"EXT-TABLE";#N/A,#N/A,TRUE,"STEEL";#N/A,#N/A,TRUE,"INT-Table";#N/A,#N/A,TRUE,"STEEL";#N/A,#N/A,TRUE,"Door"}</definedName>
    <definedName name="zzz_1_2_5" hidden="1">{#N/A,#N/A,TRUE,"Basic";#N/A,#N/A,TRUE,"EXT-TABLE";#N/A,#N/A,TRUE,"STEEL";#N/A,#N/A,TRUE,"INT-Table";#N/A,#N/A,TRUE,"STEEL";#N/A,#N/A,TRUE,"Door"}</definedName>
    <definedName name="zzz_1_3" hidden="1">{#N/A,#N/A,TRUE,"Basic";#N/A,#N/A,TRUE,"EXT-TABLE";#N/A,#N/A,TRUE,"STEEL";#N/A,#N/A,TRUE,"INT-Table";#N/A,#N/A,TRUE,"STEEL";#N/A,#N/A,TRUE,"Door"}</definedName>
    <definedName name="zzz_1_4" hidden="1">{#N/A,#N/A,TRUE,"Basic";#N/A,#N/A,TRUE,"EXT-TABLE";#N/A,#N/A,TRUE,"STEEL";#N/A,#N/A,TRUE,"INT-Table";#N/A,#N/A,TRUE,"STEEL";#N/A,#N/A,TRUE,"Door"}</definedName>
    <definedName name="zzz_1_5" hidden="1">{#N/A,#N/A,TRUE,"Basic";#N/A,#N/A,TRUE,"EXT-TABLE";#N/A,#N/A,TRUE,"STEEL";#N/A,#N/A,TRUE,"INT-Table";#N/A,#N/A,TRUE,"STEEL";#N/A,#N/A,TRUE,"Door"}</definedName>
    <definedName name="zzz_2" hidden="1">{#N/A,#N/A,TRUE,"Basic";#N/A,#N/A,TRUE,"EXT-TABLE";#N/A,#N/A,TRUE,"STEEL";#N/A,#N/A,TRUE,"INT-Table";#N/A,#N/A,TRUE,"STEEL";#N/A,#N/A,TRUE,"Door"}</definedName>
    <definedName name="zzz_2_1" hidden="1">{#N/A,#N/A,TRUE,"Basic";#N/A,#N/A,TRUE,"EXT-TABLE";#N/A,#N/A,TRUE,"STEEL";#N/A,#N/A,TRUE,"INT-Table";#N/A,#N/A,TRUE,"STEEL";#N/A,#N/A,TRUE,"Door"}</definedName>
    <definedName name="zzz_2_1_1" hidden="1">{#N/A,#N/A,TRUE,"Basic";#N/A,#N/A,TRUE,"EXT-TABLE";#N/A,#N/A,TRUE,"STEEL";#N/A,#N/A,TRUE,"INT-Table";#N/A,#N/A,TRUE,"STEEL";#N/A,#N/A,TRUE,"Door"}</definedName>
    <definedName name="zzz_2_1_2" hidden="1">{#N/A,#N/A,TRUE,"Basic";#N/A,#N/A,TRUE,"EXT-TABLE";#N/A,#N/A,TRUE,"STEEL";#N/A,#N/A,TRUE,"INT-Table";#N/A,#N/A,TRUE,"STEEL";#N/A,#N/A,TRUE,"Door"}</definedName>
    <definedName name="zzz_2_1_3" hidden="1">{#N/A,#N/A,TRUE,"Basic";#N/A,#N/A,TRUE,"EXT-TABLE";#N/A,#N/A,TRUE,"STEEL";#N/A,#N/A,TRUE,"INT-Table";#N/A,#N/A,TRUE,"STEEL";#N/A,#N/A,TRUE,"Door"}</definedName>
    <definedName name="zzz_2_1_4" hidden="1">{#N/A,#N/A,TRUE,"Basic";#N/A,#N/A,TRUE,"EXT-TABLE";#N/A,#N/A,TRUE,"STEEL";#N/A,#N/A,TRUE,"INT-Table";#N/A,#N/A,TRUE,"STEEL";#N/A,#N/A,TRUE,"Door"}</definedName>
    <definedName name="zzz_2_1_5" hidden="1">{#N/A,#N/A,TRUE,"Basic";#N/A,#N/A,TRUE,"EXT-TABLE";#N/A,#N/A,TRUE,"STEEL";#N/A,#N/A,TRUE,"INT-Table";#N/A,#N/A,TRUE,"STEEL";#N/A,#N/A,TRUE,"Door"}</definedName>
    <definedName name="zzz_2_2" hidden="1">{#N/A,#N/A,TRUE,"Basic";#N/A,#N/A,TRUE,"EXT-TABLE";#N/A,#N/A,TRUE,"STEEL";#N/A,#N/A,TRUE,"INT-Table";#N/A,#N/A,TRUE,"STEEL";#N/A,#N/A,TRUE,"Door"}</definedName>
    <definedName name="zzz_2_2_1" hidden="1">{#N/A,#N/A,TRUE,"Basic";#N/A,#N/A,TRUE,"EXT-TABLE";#N/A,#N/A,TRUE,"STEEL";#N/A,#N/A,TRUE,"INT-Table";#N/A,#N/A,TRUE,"STEEL";#N/A,#N/A,TRUE,"Door"}</definedName>
    <definedName name="zzz_2_2_2" hidden="1">{#N/A,#N/A,TRUE,"Basic";#N/A,#N/A,TRUE,"EXT-TABLE";#N/A,#N/A,TRUE,"STEEL";#N/A,#N/A,TRUE,"INT-Table";#N/A,#N/A,TRUE,"STEEL";#N/A,#N/A,TRUE,"Door"}</definedName>
    <definedName name="zzz_2_2_3" hidden="1">{#N/A,#N/A,TRUE,"Basic";#N/A,#N/A,TRUE,"EXT-TABLE";#N/A,#N/A,TRUE,"STEEL";#N/A,#N/A,TRUE,"INT-Table";#N/A,#N/A,TRUE,"STEEL";#N/A,#N/A,TRUE,"Door"}</definedName>
    <definedName name="zzz_2_2_4" hidden="1">{#N/A,#N/A,TRUE,"Basic";#N/A,#N/A,TRUE,"EXT-TABLE";#N/A,#N/A,TRUE,"STEEL";#N/A,#N/A,TRUE,"INT-Table";#N/A,#N/A,TRUE,"STEEL";#N/A,#N/A,TRUE,"Door"}</definedName>
    <definedName name="zzz_2_2_5" hidden="1">{#N/A,#N/A,TRUE,"Basic";#N/A,#N/A,TRUE,"EXT-TABLE";#N/A,#N/A,TRUE,"STEEL";#N/A,#N/A,TRUE,"INT-Table";#N/A,#N/A,TRUE,"STEEL";#N/A,#N/A,TRUE,"Door"}</definedName>
    <definedName name="zzz_2_3" hidden="1">{#N/A,#N/A,TRUE,"Basic";#N/A,#N/A,TRUE,"EXT-TABLE";#N/A,#N/A,TRUE,"STEEL";#N/A,#N/A,TRUE,"INT-Table";#N/A,#N/A,TRUE,"STEEL";#N/A,#N/A,TRUE,"Door"}</definedName>
    <definedName name="zzz_2_4" hidden="1">{#N/A,#N/A,TRUE,"Basic";#N/A,#N/A,TRUE,"EXT-TABLE";#N/A,#N/A,TRUE,"STEEL";#N/A,#N/A,TRUE,"INT-Table";#N/A,#N/A,TRUE,"STEEL";#N/A,#N/A,TRUE,"Door"}</definedName>
    <definedName name="zzz_2_5" hidden="1">{#N/A,#N/A,TRUE,"Basic";#N/A,#N/A,TRUE,"EXT-TABLE";#N/A,#N/A,TRUE,"STEEL";#N/A,#N/A,TRUE,"INT-Table";#N/A,#N/A,TRUE,"STEEL";#N/A,#N/A,TRUE,"Door"}</definedName>
    <definedName name="zzz_3" hidden="1">{#N/A,#N/A,TRUE,"Basic";#N/A,#N/A,TRUE,"EXT-TABLE";#N/A,#N/A,TRUE,"STEEL";#N/A,#N/A,TRUE,"INT-Table";#N/A,#N/A,TRUE,"STEEL";#N/A,#N/A,TRUE,"Door"}</definedName>
    <definedName name="zzz_3_1" hidden="1">{#N/A,#N/A,TRUE,"Basic";#N/A,#N/A,TRUE,"EXT-TABLE";#N/A,#N/A,TRUE,"STEEL";#N/A,#N/A,TRUE,"INT-Table";#N/A,#N/A,TRUE,"STEEL";#N/A,#N/A,TRUE,"Door"}</definedName>
    <definedName name="zzz_3_1_1" hidden="1">{#N/A,#N/A,TRUE,"Basic";#N/A,#N/A,TRUE,"EXT-TABLE";#N/A,#N/A,TRUE,"STEEL";#N/A,#N/A,TRUE,"INT-Table";#N/A,#N/A,TRUE,"STEEL";#N/A,#N/A,TRUE,"Door"}</definedName>
    <definedName name="zzz_3_1_2" hidden="1">{#N/A,#N/A,TRUE,"Basic";#N/A,#N/A,TRUE,"EXT-TABLE";#N/A,#N/A,TRUE,"STEEL";#N/A,#N/A,TRUE,"INT-Table";#N/A,#N/A,TRUE,"STEEL";#N/A,#N/A,TRUE,"Door"}</definedName>
    <definedName name="zzz_3_1_3" hidden="1">{#N/A,#N/A,TRUE,"Basic";#N/A,#N/A,TRUE,"EXT-TABLE";#N/A,#N/A,TRUE,"STEEL";#N/A,#N/A,TRUE,"INT-Table";#N/A,#N/A,TRUE,"STEEL";#N/A,#N/A,TRUE,"Door"}</definedName>
    <definedName name="zzz_3_1_4" hidden="1">{#N/A,#N/A,TRUE,"Basic";#N/A,#N/A,TRUE,"EXT-TABLE";#N/A,#N/A,TRUE,"STEEL";#N/A,#N/A,TRUE,"INT-Table";#N/A,#N/A,TRUE,"STEEL";#N/A,#N/A,TRUE,"Door"}</definedName>
    <definedName name="zzz_3_1_5" hidden="1">{#N/A,#N/A,TRUE,"Basic";#N/A,#N/A,TRUE,"EXT-TABLE";#N/A,#N/A,TRUE,"STEEL";#N/A,#N/A,TRUE,"INT-Table";#N/A,#N/A,TRUE,"STEEL";#N/A,#N/A,TRUE,"Door"}</definedName>
    <definedName name="zzz_3_2" hidden="1">{#N/A,#N/A,TRUE,"Basic";#N/A,#N/A,TRUE,"EXT-TABLE";#N/A,#N/A,TRUE,"STEEL";#N/A,#N/A,TRUE,"INT-Table";#N/A,#N/A,TRUE,"STEEL";#N/A,#N/A,TRUE,"Door"}</definedName>
    <definedName name="zzz_3_2_1" hidden="1">{#N/A,#N/A,TRUE,"Basic";#N/A,#N/A,TRUE,"EXT-TABLE";#N/A,#N/A,TRUE,"STEEL";#N/A,#N/A,TRUE,"INT-Table";#N/A,#N/A,TRUE,"STEEL";#N/A,#N/A,TRUE,"Door"}</definedName>
    <definedName name="zzz_3_2_2" hidden="1">{#N/A,#N/A,TRUE,"Basic";#N/A,#N/A,TRUE,"EXT-TABLE";#N/A,#N/A,TRUE,"STEEL";#N/A,#N/A,TRUE,"INT-Table";#N/A,#N/A,TRUE,"STEEL";#N/A,#N/A,TRUE,"Door"}</definedName>
    <definedName name="zzz_3_2_3" hidden="1">{#N/A,#N/A,TRUE,"Basic";#N/A,#N/A,TRUE,"EXT-TABLE";#N/A,#N/A,TRUE,"STEEL";#N/A,#N/A,TRUE,"INT-Table";#N/A,#N/A,TRUE,"STEEL";#N/A,#N/A,TRUE,"Door"}</definedName>
    <definedName name="zzz_3_2_4" hidden="1">{#N/A,#N/A,TRUE,"Basic";#N/A,#N/A,TRUE,"EXT-TABLE";#N/A,#N/A,TRUE,"STEEL";#N/A,#N/A,TRUE,"INT-Table";#N/A,#N/A,TRUE,"STEEL";#N/A,#N/A,TRUE,"Door"}</definedName>
    <definedName name="zzz_3_2_5" hidden="1">{#N/A,#N/A,TRUE,"Basic";#N/A,#N/A,TRUE,"EXT-TABLE";#N/A,#N/A,TRUE,"STEEL";#N/A,#N/A,TRUE,"INT-Table";#N/A,#N/A,TRUE,"STEEL";#N/A,#N/A,TRUE,"Door"}</definedName>
    <definedName name="zzz_3_3" hidden="1">{#N/A,#N/A,TRUE,"Basic";#N/A,#N/A,TRUE,"EXT-TABLE";#N/A,#N/A,TRUE,"STEEL";#N/A,#N/A,TRUE,"INT-Table";#N/A,#N/A,TRUE,"STEEL";#N/A,#N/A,TRUE,"Door"}</definedName>
    <definedName name="zzz_3_4" hidden="1">{#N/A,#N/A,TRUE,"Basic";#N/A,#N/A,TRUE,"EXT-TABLE";#N/A,#N/A,TRUE,"STEEL";#N/A,#N/A,TRUE,"INT-Table";#N/A,#N/A,TRUE,"STEEL";#N/A,#N/A,TRUE,"Door"}</definedName>
    <definedName name="zzz_3_5" hidden="1">{#N/A,#N/A,TRUE,"Basic";#N/A,#N/A,TRUE,"EXT-TABLE";#N/A,#N/A,TRUE,"STEEL";#N/A,#N/A,TRUE,"INT-Table";#N/A,#N/A,TRUE,"STEEL";#N/A,#N/A,TRUE,"Door"}</definedName>
    <definedName name="zzz_4" hidden="1">{#N/A,#N/A,TRUE,"Basic";#N/A,#N/A,TRUE,"EXT-TABLE";#N/A,#N/A,TRUE,"STEEL";#N/A,#N/A,TRUE,"INT-Table";#N/A,#N/A,TRUE,"STEEL";#N/A,#N/A,TRUE,"Door"}</definedName>
    <definedName name="zzz_4_1" hidden="1">{#N/A,#N/A,TRUE,"Basic";#N/A,#N/A,TRUE,"EXT-TABLE";#N/A,#N/A,TRUE,"STEEL";#N/A,#N/A,TRUE,"INT-Table";#N/A,#N/A,TRUE,"STEEL";#N/A,#N/A,TRUE,"Door"}</definedName>
    <definedName name="zzz_4_1_1" hidden="1">{#N/A,#N/A,TRUE,"Basic";#N/A,#N/A,TRUE,"EXT-TABLE";#N/A,#N/A,TRUE,"STEEL";#N/A,#N/A,TRUE,"INT-Table";#N/A,#N/A,TRUE,"STEEL";#N/A,#N/A,TRUE,"Door"}</definedName>
    <definedName name="zzz_4_1_2" hidden="1">{#N/A,#N/A,TRUE,"Basic";#N/A,#N/A,TRUE,"EXT-TABLE";#N/A,#N/A,TRUE,"STEEL";#N/A,#N/A,TRUE,"INT-Table";#N/A,#N/A,TRUE,"STEEL";#N/A,#N/A,TRUE,"Door"}</definedName>
    <definedName name="zzz_4_1_3" hidden="1">{#N/A,#N/A,TRUE,"Basic";#N/A,#N/A,TRUE,"EXT-TABLE";#N/A,#N/A,TRUE,"STEEL";#N/A,#N/A,TRUE,"INT-Table";#N/A,#N/A,TRUE,"STEEL";#N/A,#N/A,TRUE,"Door"}</definedName>
    <definedName name="zzz_4_1_4" hidden="1">{#N/A,#N/A,TRUE,"Basic";#N/A,#N/A,TRUE,"EXT-TABLE";#N/A,#N/A,TRUE,"STEEL";#N/A,#N/A,TRUE,"INT-Table";#N/A,#N/A,TRUE,"STEEL";#N/A,#N/A,TRUE,"Door"}</definedName>
    <definedName name="zzz_4_1_5" hidden="1">{#N/A,#N/A,TRUE,"Basic";#N/A,#N/A,TRUE,"EXT-TABLE";#N/A,#N/A,TRUE,"STEEL";#N/A,#N/A,TRUE,"INT-Table";#N/A,#N/A,TRUE,"STEEL";#N/A,#N/A,TRUE,"Door"}</definedName>
    <definedName name="zzz_4_2" hidden="1">{#N/A,#N/A,TRUE,"Basic";#N/A,#N/A,TRUE,"EXT-TABLE";#N/A,#N/A,TRUE,"STEEL";#N/A,#N/A,TRUE,"INT-Table";#N/A,#N/A,TRUE,"STEEL";#N/A,#N/A,TRUE,"Door"}</definedName>
    <definedName name="zzz_4_2_1" hidden="1">{#N/A,#N/A,TRUE,"Basic";#N/A,#N/A,TRUE,"EXT-TABLE";#N/A,#N/A,TRUE,"STEEL";#N/A,#N/A,TRUE,"INT-Table";#N/A,#N/A,TRUE,"STEEL";#N/A,#N/A,TRUE,"Door"}</definedName>
    <definedName name="zzz_4_2_2" hidden="1">{#N/A,#N/A,TRUE,"Basic";#N/A,#N/A,TRUE,"EXT-TABLE";#N/A,#N/A,TRUE,"STEEL";#N/A,#N/A,TRUE,"INT-Table";#N/A,#N/A,TRUE,"STEEL";#N/A,#N/A,TRUE,"Door"}</definedName>
    <definedName name="zzz_4_2_3" hidden="1">{#N/A,#N/A,TRUE,"Basic";#N/A,#N/A,TRUE,"EXT-TABLE";#N/A,#N/A,TRUE,"STEEL";#N/A,#N/A,TRUE,"INT-Table";#N/A,#N/A,TRUE,"STEEL";#N/A,#N/A,TRUE,"Door"}</definedName>
    <definedName name="zzz_4_2_4" hidden="1">{#N/A,#N/A,TRUE,"Basic";#N/A,#N/A,TRUE,"EXT-TABLE";#N/A,#N/A,TRUE,"STEEL";#N/A,#N/A,TRUE,"INT-Table";#N/A,#N/A,TRUE,"STEEL";#N/A,#N/A,TRUE,"Door"}</definedName>
    <definedName name="zzz_4_2_5" hidden="1">{#N/A,#N/A,TRUE,"Basic";#N/A,#N/A,TRUE,"EXT-TABLE";#N/A,#N/A,TRUE,"STEEL";#N/A,#N/A,TRUE,"INT-Table";#N/A,#N/A,TRUE,"STEEL";#N/A,#N/A,TRUE,"Door"}</definedName>
    <definedName name="zzz_4_3" hidden="1">{#N/A,#N/A,TRUE,"Basic";#N/A,#N/A,TRUE,"EXT-TABLE";#N/A,#N/A,TRUE,"STEEL";#N/A,#N/A,TRUE,"INT-Table";#N/A,#N/A,TRUE,"STEEL";#N/A,#N/A,TRUE,"Door"}</definedName>
    <definedName name="zzz_4_4" hidden="1">{#N/A,#N/A,TRUE,"Basic";#N/A,#N/A,TRUE,"EXT-TABLE";#N/A,#N/A,TRUE,"STEEL";#N/A,#N/A,TRUE,"INT-Table";#N/A,#N/A,TRUE,"STEEL";#N/A,#N/A,TRUE,"Door"}</definedName>
    <definedName name="zzz_4_5" hidden="1">{#N/A,#N/A,TRUE,"Basic";#N/A,#N/A,TRUE,"EXT-TABLE";#N/A,#N/A,TRUE,"STEEL";#N/A,#N/A,TRUE,"INT-Table";#N/A,#N/A,TRUE,"STEEL";#N/A,#N/A,TRUE,"Door"}</definedName>
    <definedName name="zzz_5" hidden="1">{#N/A,#N/A,TRUE,"Basic";#N/A,#N/A,TRUE,"EXT-TABLE";#N/A,#N/A,TRUE,"STEEL";#N/A,#N/A,TRUE,"INT-Table";#N/A,#N/A,TRUE,"STEEL";#N/A,#N/A,TRUE,"Door"}</definedName>
    <definedName name="zzz_5_1" hidden="1">{#N/A,#N/A,TRUE,"Basic";#N/A,#N/A,TRUE,"EXT-TABLE";#N/A,#N/A,TRUE,"STEEL";#N/A,#N/A,TRUE,"INT-Table";#N/A,#N/A,TRUE,"STEEL";#N/A,#N/A,TRUE,"Door"}</definedName>
    <definedName name="zzz_5_1_1" hidden="1">{#N/A,#N/A,TRUE,"Basic";#N/A,#N/A,TRUE,"EXT-TABLE";#N/A,#N/A,TRUE,"STEEL";#N/A,#N/A,TRUE,"INT-Table";#N/A,#N/A,TRUE,"STEEL";#N/A,#N/A,TRUE,"Door"}</definedName>
    <definedName name="zzz_5_1_2" hidden="1">{#N/A,#N/A,TRUE,"Basic";#N/A,#N/A,TRUE,"EXT-TABLE";#N/A,#N/A,TRUE,"STEEL";#N/A,#N/A,TRUE,"INT-Table";#N/A,#N/A,TRUE,"STEEL";#N/A,#N/A,TRUE,"Door"}</definedName>
    <definedName name="zzz_5_1_3" hidden="1">{#N/A,#N/A,TRUE,"Basic";#N/A,#N/A,TRUE,"EXT-TABLE";#N/A,#N/A,TRUE,"STEEL";#N/A,#N/A,TRUE,"INT-Table";#N/A,#N/A,TRUE,"STEEL";#N/A,#N/A,TRUE,"Door"}</definedName>
    <definedName name="zzz_5_1_4" hidden="1">{#N/A,#N/A,TRUE,"Basic";#N/A,#N/A,TRUE,"EXT-TABLE";#N/A,#N/A,TRUE,"STEEL";#N/A,#N/A,TRUE,"INT-Table";#N/A,#N/A,TRUE,"STEEL";#N/A,#N/A,TRUE,"Door"}</definedName>
    <definedName name="zzz_5_1_5" hidden="1">{#N/A,#N/A,TRUE,"Basic";#N/A,#N/A,TRUE,"EXT-TABLE";#N/A,#N/A,TRUE,"STEEL";#N/A,#N/A,TRUE,"INT-Table";#N/A,#N/A,TRUE,"STEEL";#N/A,#N/A,TRUE,"Door"}</definedName>
    <definedName name="zzz_5_2" hidden="1">{#N/A,#N/A,TRUE,"Basic";#N/A,#N/A,TRUE,"EXT-TABLE";#N/A,#N/A,TRUE,"STEEL";#N/A,#N/A,TRUE,"INT-Table";#N/A,#N/A,TRUE,"STEEL";#N/A,#N/A,TRUE,"Door"}</definedName>
    <definedName name="zzz_5_2_1" hidden="1">{#N/A,#N/A,TRUE,"Basic";#N/A,#N/A,TRUE,"EXT-TABLE";#N/A,#N/A,TRUE,"STEEL";#N/A,#N/A,TRUE,"INT-Table";#N/A,#N/A,TRUE,"STEEL";#N/A,#N/A,TRUE,"Door"}</definedName>
    <definedName name="zzz_5_2_2" hidden="1">{#N/A,#N/A,TRUE,"Basic";#N/A,#N/A,TRUE,"EXT-TABLE";#N/A,#N/A,TRUE,"STEEL";#N/A,#N/A,TRUE,"INT-Table";#N/A,#N/A,TRUE,"STEEL";#N/A,#N/A,TRUE,"Door"}</definedName>
    <definedName name="zzz_5_2_3" hidden="1">{#N/A,#N/A,TRUE,"Basic";#N/A,#N/A,TRUE,"EXT-TABLE";#N/A,#N/A,TRUE,"STEEL";#N/A,#N/A,TRUE,"INT-Table";#N/A,#N/A,TRUE,"STEEL";#N/A,#N/A,TRUE,"Door"}</definedName>
    <definedName name="zzz_5_2_4" hidden="1">{#N/A,#N/A,TRUE,"Basic";#N/A,#N/A,TRUE,"EXT-TABLE";#N/A,#N/A,TRUE,"STEEL";#N/A,#N/A,TRUE,"INT-Table";#N/A,#N/A,TRUE,"STEEL";#N/A,#N/A,TRUE,"Door"}</definedName>
    <definedName name="zzz_5_2_5" hidden="1">{#N/A,#N/A,TRUE,"Basic";#N/A,#N/A,TRUE,"EXT-TABLE";#N/A,#N/A,TRUE,"STEEL";#N/A,#N/A,TRUE,"INT-Table";#N/A,#N/A,TRUE,"STEEL";#N/A,#N/A,TRUE,"Door"}</definedName>
    <definedName name="zzz_5_3" hidden="1">{#N/A,#N/A,TRUE,"Basic";#N/A,#N/A,TRUE,"EXT-TABLE";#N/A,#N/A,TRUE,"STEEL";#N/A,#N/A,TRUE,"INT-Table";#N/A,#N/A,TRUE,"STEEL";#N/A,#N/A,TRUE,"Door"}</definedName>
    <definedName name="zzz_5_4" hidden="1">{#N/A,#N/A,TRUE,"Basic";#N/A,#N/A,TRUE,"EXT-TABLE";#N/A,#N/A,TRUE,"STEEL";#N/A,#N/A,TRUE,"INT-Table";#N/A,#N/A,TRUE,"STEEL";#N/A,#N/A,TRUE,"Door"}</definedName>
    <definedName name="zzz_5_5" hidden="1">{#N/A,#N/A,TRUE,"Basic";#N/A,#N/A,TRUE,"EXT-TABLE";#N/A,#N/A,TRUE,"STEEL";#N/A,#N/A,TRUE,"INT-Table";#N/A,#N/A,TRUE,"STEEL";#N/A,#N/A,TRUE,"Door"}</definedName>
    <definedName name="あ" hidden="1">{#N/A,#N/A,FALSE,"양식(을)"}</definedName>
    <definedName name="ああ" hidden="1">{#N/A,#N/A,FALSE,"양식(을)"}</definedName>
    <definedName name="ㄱㄽㅎ" hidden="1">{#N/A,#N/A,FALSE,"전력간선"}</definedName>
    <definedName name="ㄱ미" hidden="1">{#N/A,#N/A,TRUE,"Basic";#N/A,#N/A,TRUE,"EXT-TABLE";#N/A,#N/A,TRUE,"STEEL";#N/A,#N/A,TRUE,"INT-Table";#N/A,#N/A,TRUE,"STEEL";#N/A,#N/A,TRUE,"Door"}</definedName>
    <definedName name="ㄱ미_1" hidden="1">{#N/A,#N/A,TRUE,"Basic";#N/A,#N/A,TRUE,"EXT-TABLE";#N/A,#N/A,TRUE,"STEEL";#N/A,#N/A,TRUE,"INT-Table";#N/A,#N/A,TRUE,"STEEL";#N/A,#N/A,TRUE,"Door"}</definedName>
    <definedName name="ㄱ미_1_1" hidden="1">{#N/A,#N/A,TRUE,"Basic";#N/A,#N/A,TRUE,"EXT-TABLE";#N/A,#N/A,TRUE,"STEEL";#N/A,#N/A,TRUE,"INT-Table";#N/A,#N/A,TRUE,"STEEL";#N/A,#N/A,TRUE,"Door"}</definedName>
    <definedName name="ㄱ미_1_1_1" hidden="1">{#N/A,#N/A,TRUE,"Basic";#N/A,#N/A,TRUE,"EXT-TABLE";#N/A,#N/A,TRUE,"STEEL";#N/A,#N/A,TRUE,"INT-Table";#N/A,#N/A,TRUE,"STEEL";#N/A,#N/A,TRUE,"Door"}</definedName>
    <definedName name="ㄱ미_1_1_2" hidden="1">{#N/A,#N/A,TRUE,"Basic";#N/A,#N/A,TRUE,"EXT-TABLE";#N/A,#N/A,TRUE,"STEEL";#N/A,#N/A,TRUE,"INT-Table";#N/A,#N/A,TRUE,"STEEL";#N/A,#N/A,TRUE,"Door"}</definedName>
    <definedName name="ㄱ미_1_1_3" hidden="1">{#N/A,#N/A,TRUE,"Basic";#N/A,#N/A,TRUE,"EXT-TABLE";#N/A,#N/A,TRUE,"STEEL";#N/A,#N/A,TRUE,"INT-Table";#N/A,#N/A,TRUE,"STEEL";#N/A,#N/A,TRUE,"Door"}</definedName>
    <definedName name="ㄱ미_1_1_4" hidden="1">{#N/A,#N/A,TRUE,"Basic";#N/A,#N/A,TRUE,"EXT-TABLE";#N/A,#N/A,TRUE,"STEEL";#N/A,#N/A,TRUE,"INT-Table";#N/A,#N/A,TRUE,"STEEL";#N/A,#N/A,TRUE,"Door"}</definedName>
    <definedName name="ㄱ미_1_1_5" hidden="1">{#N/A,#N/A,TRUE,"Basic";#N/A,#N/A,TRUE,"EXT-TABLE";#N/A,#N/A,TRUE,"STEEL";#N/A,#N/A,TRUE,"INT-Table";#N/A,#N/A,TRUE,"STEEL";#N/A,#N/A,TRUE,"Door"}</definedName>
    <definedName name="ㄱ미_1_2" hidden="1">{#N/A,#N/A,TRUE,"Basic";#N/A,#N/A,TRUE,"EXT-TABLE";#N/A,#N/A,TRUE,"STEEL";#N/A,#N/A,TRUE,"INT-Table";#N/A,#N/A,TRUE,"STEEL";#N/A,#N/A,TRUE,"Door"}</definedName>
    <definedName name="ㄱ미_1_2_1" hidden="1">{#N/A,#N/A,TRUE,"Basic";#N/A,#N/A,TRUE,"EXT-TABLE";#N/A,#N/A,TRUE,"STEEL";#N/A,#N/A,TRUE,"INT-Table";#N/A,#N/A,TRUE,"STEEL";#N/A,#N/A,TRUE,"Door"}</definedName>
    <definedName name="ㄱ미_1_2_2" hidden="1">{#N/A,#N/A,TRUE,"Basic";#N/A,#N/A,TRUE,"EXT-TABLE";#N/A,#N/A,TRUE,"STEEL";#N/A,#N/A,TRUE,"INT-Table";#N/A,#N/A,TRUE,"STEEL";#N/A,#N/A,TRUE,"Door"}</definedName>
    <definedName name="ㄱ미_1_2_3" hidden="1">{#N/A,#N/A,TRUE,"Basic";#N/A,#N/A,TRUE,"EXT-TABLE";#N/A,#N/A,TRUE,"STEEL";#N/A,#N/A,TRUE,"INT-Table";#N/A,#N/A,TRUE,"STEEL";#N/A,#N/A,TRUE,"Door"}</definedName>
    <definedName name="ㄱ미_1_2_4" hidden="1">{#N/A,#N/A,TRUE,"Basic";#N/A,#N/A,TRUE,"EXT-TABLE";#N/A,#N/A,TRUE,"STEEL";#N/A,#N/A,TRUE,"INT-Table";#N/A,#N/A,TRUE,"STEEL";#N/A,#N/A,TRUE,"Door"}</definedName>
    <definedName name="ㄱ미_1_2_5" hidden="1">{#N/A,#N/A,TRUE,"Basic";#N/A,#N/A,TRUE,"EXT-TABLE";#N/A,#N/A,TRUE,"STEEL";#N/A,#N/A,TRUE,"INT-Table";#N/A,#N/A,TRUE,"STEEL";#N/A,#N/A,TRUE,"Door"}</definedName>
    <definedName name="ㄱ미_1_3" hidden="1">{#N/A,#N/A,TRUE,"Basic";#N/A,#N/A,TRUE,"EXT-TABLE";#N/A,#N/A,TRUE,"STEEL";#N/A,#N/A,TRUE,"INT-Table";#N/A,#N/A,TRUE,"STEEL";#N/A,#N/A,TRUE,"Door"}</definedName>
    <definedName name="ㄱ미_1_4" hidden="1">{#N/A,#N/A,TRUE,"Basic";#N/A,#N/A,TRUE,"EXT-TABLE";#N/A,#N/A,TRUE,"STEEL";#N/A,#N/A,TRUE,"INT-Table";#N/A,#N/A,TRUE,"STEEL";#N/A,#N/A,TRUE,"Door"}</definedName>
    <definedName name="ㄱ미_1_5" hidden="1">{#N/A,#N/A,TRUE,"Basic";#N/A,#N/A,TRUE,"EXT-TABLE";#N/A,#N/A,TRUE,"STEEL";#N/A,#N/A,TRUE,"INT-Table";#N/A,#N/A,TRUE,"STEEL";#N/A,#N/A,TRUE,"Door"}</definedName>
    <definedName name="ㄱ미_2" hidden="1">{#N/A,#N/A,TRUE,"Basic";#N/A,#N/A,TRUE,"EXT-TABLE";#N/A,#N/A,TRUE,"STEEL";#N/A,#N/A,TRUE,"INT-Table";#N/A,#N/A,TRUE,"STEEL";#N/A,#N/A,TRUE,"Door"}</definedName>
    <definedName name="ㄱ미_2_1" hidden="1">{#N/A,#N/A,TRUE,"Basic";#N/A,#N/A,TRUE,"EXT-TABLE";#N/A,#N/A,TRUE,"STEEL";#N/A,#N/A,TRUE,"INT-Table";#N/A,#N/A,TRUE,"STEEL";#N/A,#N/A,TRUE,"Door"}</definedName>
    <definedName name="ㄱ미_2_1_1" hidden="1">{#N/A,#N/A,TRUE,"Basic";#N/A,#N/A,TRUE,"EXT-TABLE";#N/A,#N/A,TRUE,"STEEL";#N/A,#N/A,TRUE,"INT-Table";#N/A,#N/A,TRUE,"STEEL";#N/A,#N/A,TRUE,"Door"}</definedName>
    <definedName name="ㄱ미_2_1_2" hidden="1">{#N/A,#N/A,TRUE,"Basic";#N/A,#N/A,TRUE,"EXT-TABLE";#N/A,#N/A,TRUE,"STEEL";#N/A,#N/A,TRUE,"INT-Table";#N/A,#N/A,TRUE,"STEEL";#N/A,#N/A,TRUE,"Door"}</definedName>
    <definedName name="ㄱ미_2_1_3" hidden="1">{#N/A,#N/A,TRUE,"Basic";#N/A,#N/A,TRUE,"EXT-TABLE";#N/A,#N/A,TRUE,"STEEL";#N/A,#N/A,TRUE,"INT-Table";#N/A,#N/A,TRUE,"STEEL";#N/A,#N/A,TRUE,"Door"}</definedName>
    <definedName name="ㄱ미_2_1_4" hidden="1">{#N/A,#N/A,TRUE,"Basic";#N/A,#N/A,TRUE,"EXT-TABLE";#N/A,#N/A,TRUE,"STEEL";#N/A,#N/A,TRUE,"INT-Table";#N/A,#N/A,TRUE,"STEEL";#N/A,#N/A,TRUE,"Door"}</definedName>
    <definedName name="ㄱ미_2_1_5" hidden="1">{#N/A,#N/A,TRUE,"Basic";#N/A,#N/A,TRUE,"EXT-TABLE";#N/A,#N/A,TRUE,"STEEL";#N/A,#N/A,TRUE,"INT-Table";#N/A,#N/A,TRUE,"STEEL";#N/A,#N/A,TRUE,"Door"}</definedName>
    <definedName name="ㄱ미_2_2" hidden="1">{#N/A,#N/A,TRUE,"Basic";#N/A,#N/A,TRUE,"EXT-TABLE";#N/A,#N/A,TRUE,"STEEL";#N/A,#N/A,TRUE,"INT-Table";#N/A,#N/A,TRUE,"STEEL";#N/A,#N/A,TRUE,"Door"}</definedName>
    <definedName name="ㄱ미_2_2_1" hidden="1">{#N/A,#N/A,TRUE,"Basic";#N/A,#N/A,TRUE,"EXT-TABLE";#N/A,#N/A,TRUE,"STEEL";#N/A,#N/A,TRUE,"INT-Table";#N/A,#N/A,TRUE,"STEEL";#N/A,#N/A,TRUE,"Door"}</definedName>
    <definedName name="ㄱ미_2_2_2" hidden="1">{#N/A,#N/A,TRUE,"Basic";#N/A,#N/A,TRUE,"EXT-TABLE";#N/A,#N/A,TRUE,"STEEL";#N/A,#N/A,TRUE,"INT-Table";#N/A,#N/A,TRUE,"STEEL";#N/A,#N/A,TRUE,"Door"}</definedName>
    <definedName name="ㄱ미_2_2_3" hidden="1">{#N/A,#N/A,TRUE,"Basic";#N/A,#N/A,TRUE,"EXT-TABLE";#N/A,#N/A,TRUE,"STEEL";#N/A,#N/A,TRUE,"INT-Table";#N/A,#N/A,TRUE,"STEEL";#N/A,#N/A,TRUE,"Door"}</definedName>
    <definedName name="ㄱ미_2_2_4" hidden="1">{#N/A,#N/A,TRUE,"Basic";#N/A,#N/A,TRUE,"EXT-TABLE";#N/A,#N/A,TRUE,"STEEL";#N/A,#N/A,TRUE,"INT-Table";#N/A,#N/A,TRUE,"STEEL";#N/A,#N/A,TRUE,"Door"}</definedName>
    <definedName name="ㄱ미_2_2_5" hidden="1">{#N/A,#N/A,TRUE,"Basic";#N/A,#N/A,TRUE,"EXT-TABLE";#N/A,#N/A,TRUE,"STEEL";#N/A,#N/A,TRUE,"INT-Table";#N/A,#N/A,TRUE,"STEEL";#N/A,#N/A,TRUE,"Door"}</definedName>
    <definedName name="ㄱ미_2_3" hidden="1">{#N/A,#N/A,TRUE,"Basic";#N/A,#N/A,TRUE,"EXT-TABLE";#N/A,#N/A,TRUE,"STEEL";#N/A,#N/A,TRUE,"INT-Table";#N/A,#N/A,TRUE,"STEEL";#N/A,#N/A,TRUE,"Door"}</definedName>
    <definedName name="ㄱ미_2_4" hidden="1">{#N/A,#N/A,TRUE,"Basic";#N/A,#N/A,TRUE,"EXT-TABLE";#N/A,#N/A,TRUE,"STEEL";#N/A,#N/A,TRUE,"INT-Table";#N/A,#N/A,TRUE,"STEEL";#N/A,#N/A,TRUE,"Door"}</definedName>
    <definedName name="ㄱ미_2_5" hidden="1">{#N/A,#N/A,TRUE,"Basic";#N/A,#N/A,TRUE,"EXT-TABLE";#N/A,#N/A,TRUE,"STEEL";#N/A,#N/A,TRUE,"INT-Table";#N/A,#N/A,TRUE,"STEEL";#N/A,#N/A,TRUE,"Door"}</definedName>
    <definedName name="ㄱ미_3" hidden="1">{#N/A,#N/A,TRUE,"Basic";#N/A,#N/A,TRUE,"EXT-TABLE";#N/A,#N/A,TRUE,"STEEL";#N/A,#N/A,TRUE,"INT-Table";#N/A,#N/A,TRUE,"STEEL";#N/A,#N/A,TRUE,"Door"}</definedName>
    <definedName name="ㄱ미_3_1" hidden="1">{#N/A,#N/A,TRUE,"Basic";#N/A,#N/A,TRUE,"EXT-TABLE";#N/A,#N/A,TRUE,"STEEL";#N/A,#N/A,TRUE,"INT-Table";#N/A,#N/A,TRUE,"STEEL";#N/A,#N/A,TRUE,"Door"}</definedName>
    <definedName name="ㄱ미_3_1_1" hidden="1">{#N/A,#N/A,TRUE,"Basic";#N/A,#N/A,TRUE,"EXT-TABLE";#N/A,#N/A,TRUE,"STEEL";#N/A,#N/A,TRUE,"INT-Table";#N/A,#N/A,TRUE,"STEEL";#N/A,#N/A,TRUE,"Door"}</definedName>
    <definedName name="ㄱ미_3_1_2" hidden="1">{#N/A,#N/A,TRUE,"Basic";#N/A,#N/A,TRUE,"EXT-TABLE";#N/A,#N/A,TRUE,"STEEL";#N/A,#N/A,TRUE,"INT-Table";#N/A,#N/A,TRUE,"STEEL";#N/A,#N/A,TRUE,"Door"}</definedName>
    <definedName name="ㄱ미_3_1_3" hidden="1">{#N/A,#N/A,TRUE,"Basic";#N/A,#N/A,TRUE,"EXT-TABLE";#N/A,#N/A,TRUE,"STEEL";#N/A,#N/A,TRUE,"INT-Table";#N/A,#N/A,TRUE,"STEEL";#N/A,#N/A,TRUE,"Door"}</definedName>
    <definedName name="ㄱ미_3_1_4" hidden="1">{#N/A,#N/A,TRUE,"Basic";#N/A,#N/A,TRUE,"EXT-TABLE";#N/A,#N/A,TRUE,"STEEL";#N/A,#N/A,TRUE,"INT-Table";#N/A,#N/A,TRUE,"STEEL";#N/A,#N/A,TRUE,"Door"}</definedName>
    <definedName name="ㄱ미_3_1_5" hidden="1">{#N/A,#N/A,TRUE,"Basic";#N/A,#N/A,TRUE,"EXT-TABLE";#N/A,#N/A,TRUE,"STEEL";#N/A,#N/A,TRUE,"INT-Table";#N/A,#N/A,TRUE,"STEEL";#N/A,#N/A,TRUE,"Door"}</definedName>
    <definedName name="ㄱ미_3_2" hidden="1">{#N/A,#N/A,TRUE,"Basic";#N/A,#N/A,TRUE,"EXT-TABLE";#N/A,#N/A,TRUE,"STEEL";#N/A,#N/A,TRUE,"INT-Table";#N/A,#N/A,TRUE,"STEEL";#N/A,#N/A,TRUE,"Door"}</definedName>
    <definedName name="ㄱ미_3_2_1" hidden="1">{#N/A,#N/A,TRUE,"Basic";#N/A,#N/A,TRUE,"EXT-TABLE";#N/A,#N/A,TRUE,"STEEL";#N/A,#N/A,TRUE,"INT-Table";#N/A,#N/A,TRUE,"STEEL";#N/A,#N/A,TRUE,"Door"}</definedName>
    <definedName name="ㄱ미_3_2_2" hidden="1">{#N/A,#N/A,TRUE,"Basic";#N/A,#N/A,TRUE,"EXT-TABLE";#N/A,#N/A,TRUE,"STEEL";#N/A,#N/A,TRUE,"INT-Table";#N/A,#N/A,TRUE,"STEEL";#N/A,#N/A,TRUE,"Door"}</definedName>
    <definedName name="ㄱ미_3_2_3" hidden="1">{#N/A,#N/A,TRUE,"Basic";#N/A,#N/A,TRUE,"EXT-TABLE";#N/A,#N/A,TRUE,"STEEL";#N/A,#N/A,TRUE,"INT-Table";#N/A,#N/A,TRUE,"STEEL";#N/A,#N/A,TRUE,"Door"}</definedName>
    <definedName name="ㄱ미_3_2_4" hidden="1">{#N/A,#N/A,TRUE,"Basic";#N/A,#N/A,TRUE,"EXT-TABLE";#N/A,#N/A,TRUE,"STEEL";#N/A,#N/A,TRUE,"INT-Table";#N/A,#N/A,TRUE,"STEEL";#N/A,#N/A,TRUE,"Door"}</definedName>
    <definedName name="ㄱ미_3_2_5" hidden="1">{#N/A,#N/A,TRUE,"Basic";#N/A,#N/A,TRUE,"EXT-TABLE";#N/A,#N/A,TRUE,"STEEL";#N/A,#N/A,TRUE,"INT-Table";#N/A,#N/A,TRUE,"STEEL";#N/A,#N/A,TRUE,"Door"}</definedName>
    <definedName name="ㄱ미_3_3" hidden="1">{#N/A,#N/A,TRUE,"Basic";#N/A,#N/A,TRUE,"EXT-TABLE";#N/A,#N/A,TRUE,"STEEL";#N/A,#N/A,TRUE,"INT-Table";#N/A,#N/A,TRUE,"STEEL";#N/A,#N/A,TRUE,"Door"}</definedName>
    <definedName name="ㄱ미_3_4" hidden="1">{#N/A,#N/A,TRUE,"Basic";#N/A,#N/A,TRUE,"EXT-TABLE";#N/A,#N/A,TRUE,"STEEL";#N/A,#N/A,TRUE,"INT-Table";#N/A,#N/A,TRUE,"STEEL";#N/A,#N/A,TRUE,"Door"}</definedName>
    <definedName name="ㄱ미_3_5" hidden="1">{#N/A,#N/A,TRUE,"Basic";#N/A,#N/A,TRUE,"EXT-TABLE";#N/A,#N/A,TRUE,"STEEL";#N/A,#N/A,TRUE,"INT-Table";#N/A,#N/A,TRUE,"STEEL";#N/A,#N/A,TRUE,"Door"}</definedName>
    <definedName name="ㄱ미_4" hidden="1">{#N/A,#N/A,TRUE,"Basic";#N/A,#N/A,TRUE,"EXT-TABLE";#N/A,#N/A,TRUE,"STEEL";#N/A,#N/A,TRUE,"INT-Table";#N/A,#N/A,TRUE,"STEEL";#N/A,#N/A,TRUE,"Door"}</definedName>
    <definedName name="ㄱ미_4_1" hidden="1">{#N/A,#N/A,TRUE,"Basic";#N/A,#N/A,TRUE,"EXT-TABLE";#N/A,#N/A,TRUE,"STEEL";#N/A,#N/A,TRUE,"INT-Table";#N/A,#N/A,TRUE,"STEEL";#N/A,#N/A,TRUE,"Door"}</definedName>
    <definedName name="ㄱ미_4_1_1" hidden="1">{#N/A,#N/A,TRUE,"Basic";#N/A,#N/A,TRUE,"EXT-TABLE";#N/A,#N/A,TRUE,"STEEL";#N/A,#N/A,TRUE,"INT-Table";#N/A,#N/A,TRUE,"STEEL";#N/A,#N/A,TRUE,"Door"}</definedName>
    <definedName name="ㄱ미_4_1_2" hidden="1">{#N/A,#N/A,TRUE,"Basic";#N/A,#N/A,TRUE,"EXT-TABLE";#N/A,#N/A,TRUE,"STEEL";#N/A,#N/A,TRUE,"INT-Table";#N/A,#N/A,TRUE,"STEEL";#N/A,#N/A,TRUE,"Door"}</definedName>
    <definedName name="ㄱ미_4_1_3" hidden="1">{#N/A,#N/A,TRUE,"Basic";#N/A,#N/A,TRUE,"EXT-TABLE";#N/A,#N/A,TRUE,"STEEL";#N/A,#N/A,TRUE,"INT-Table";#N/A,#N/A,TRUE,"STEEL";#N/A,#N/A,TRUE,"Door"}</definedName>
    <definedName name="ㄱ미_4_1_4" hidden="1">{#N/A,#N/A,TRUE,"Basic";#N/A,#N/A,TRUE,"EXT-TABLE";#N/A,#N/A,TRUE,"STEEL";#N/A,#N/A,TRUE,"INT-Table";#N/A,#N/A,TRUE,"STEEL";#N/A,#N/A,TRUE,"Door"}</definedName>
    <definedName name="ㄱ미_4_1_5" hidden="1">{#N/A,#N/A,TRUE,"Basic";#N/A,#N/A,TRUE,"EXT-TABLE";#N/A,#N/A,TRUE,"STEEL";#N/A,#N/A,TRUE,"INT-Table";#N/A,#N/A,TRUE,"STEEL";#N/A,#N/A,TRUE,"Door"}</definedName>
    <definedName name="ㄱ미_4_2" hidden="1">{#N/A,#N/A,TRUE,"Basic";#N/A,#N/A,TRUE,"EXT-TABLE";#N/A,#N/A,TRUE,"STEEL";#N/A,#N/A,TRUE,"INT-Table";#N/A,#N/A,TRUE,"STEEL";#N/A,#N/A,TRUE,"Door"}</definedName>
    <definedName name="ㄱ미_4_2_1" hidden="1">{#N/A,#N/A,TRUE,"Basic";#N/A,#N/A,TRUE,"EXT-TABLE";#N/A,#N/A,TRUE,"STEEL";#N/A,#N/A,TRUE,"INT-Table";#N/A,#N/A,TRUE,"STEEL";#N/A,#N/A,TRUE,"Door"}</definedName>
    <definedName name="ㄱ미_4_2_2" hidden="1">{#N/A,#N/A,TRUE,"Basic";#N/A,#N/A,TRUE,"EXT-TABLE";#N/A,#N/A,TRUE,"STEEL";#N/A,#N/A,TRUE,"INT-Table";#N/A,#N/A,TRUE,"STEEL";#N/A,#N/A,TRUE,"Door"}</definedName>
    <definedName name="ㄱ미_4_2_3" hidden="1">{#N/A,#N/A,TRUE,"Basic";#N/A,#N/A,TRUE,"EXT-TABLE";#N/A,#N/A,TRUE,"STEEL";#N/A,#N/A,TRUE,"INT-Table";#N/A,#N/A,TRUE,"STEEL";#N/A,#N/A,TRUE,"Door"}</definedName>
    <definedName name="ㄱ미_4_2_4" hidden="1">{#N/A,#N/A,TRUE,"Basic";#N/A,#N/A,TRUE,"EXT-TABLE";#N/A,#N/A,TRUE,"STEEL";#N/A,#N/A,TRUE,"INT-Table";#N/A,#N/A,TRUE,"STEEL";#N/A,#N/A,TRUE,"Door"}</definedName>
    <definedName name="ㄱ미_4_2_5" hidden="1">{#N/A,#N/A,TRUE,"Basic";#N/A,#N/A,TRUE,"EXT-TABLE";#N/A,#N/A,TRUE,"STEEL";#N/A,#N/A,TRUE,"INT-Table";#N/A,#N/A,TRUE,"STEEL";#N/A,#N/A,TRUE,"Door"}</definedName>
    <definedName name="ㄱ미_4_3" hidden="1">{#N/A,#N/A,TRUE,"Basic";#N/A,#N/A,TRUE,"EXT-TABLE";#N/A,#N/A,TRUE,"STEEL";#N/A,#N/A,TRUE,"INT-Table";#N/A,#N/A,TRUE,"STEEL";#N/A,#N/A,TRUE,"Door"}</definedName>
    <definedName name="ㄱ미_4_4" hidden="1">{#N/A,#N/A,TRUE,"Basic";#N/A,#N/A,TRUE,"EXT-TABLE";#N/A,#N/A,TRUE,"STEEL";#N/A,#N/A,TRUE,"INT-Table";#N/A,#N/A,TRUE,"STEEL";#N/A,#N/A,TRUE,"Door"}</definedName>
    <definedName name="ㄱ미_4_5" hidden="1">{#N/A,#N/A,TRUE,"Basic";#N/A,#N/A,TRUE,"EXT-TABLE";#N/A,#N/A,TRUE,"STEEL";#N/A,#N/A,TRUE,"INT-Table";#N/A,#N/A,TRUE,"STEEL";#N/A,#N/A,TRUE,"Door"}</definedName>
    <definedName name="ㄱ미_5" hidden="1">{#N/A,#N/A,TRUE,"Basic";#N/A,#N/A,TRUE,"EXT-TABLE";#N/A,#N/A,TRUE,"STEEL";#N/A,#N/A,TRUE,"INT-Table";#N/A,#N/A,TRUE,"STEEL";#N/A,#N/A,TRUE,"Door"}</definedName>
    <definedName name="ㄱ미_5_1" hidden="1">{#N/A,#N/A,TRUE,"Basic";#N/A,#N/A,TRUE,"EXT-TABLE";#N/A,#N/A,TRUE,"STEEL";#N/A,#N/A,TRUE,"INT-Table";#N/A,#N/A,TRUE,"STEEL";#N/A,#N/A,TRUE,"Door"}</definedName>
    <definedName name="ㄱ미_5_1_1" hidden="1">{#N/A,#N/A,TRUE,"Basic";#N/A,#N/A,TRUE,"EXT-TABLE";#N/A,#N/A,TRUE,"STEEL";#N/A,#N/A,TRUE,"INT-Table";#N/A,#N/A,TRUE,"STEEL";#N/A,#N/A,TRUE,"Door"}</definedName>
    <definedName name="ㄱ미_5_1_2" hidden="1">{#N/A,#N/A,TRUE,"Basic";#N/A,#N/A,TRUE,"EXT-TABLE";#N/A,#N/A,TRUE,"STEEL";#N/A,#N/A,TRUE,"INT-Table";#N/A,#N/A,TRUE,"STEEL";#N/A,#N/A,TRUE,"Door"}</definedName>
    <definedName name="ㄱ미_5_1_3" hidden="1">{#N/A,#N/A,TRUE,"Basic";#N/A,#N/A,TRUE,"EXT-TABLE";#N/A,#N/A,TRUE,"STEEL";#N/A,#N/A,TRUE,"INT-Table";#N/A,#N/A,TRUE,"STEEL";#N/A,#N/A,TRUE,"Door"}</definedName>
    <definedName name="ㄱ미_5_1_4" hidden="1">{#N/A,#N/A,TRUE,"Basic";#N/A,#N/A,TRUE,"EXT-TABLE";#N/A,#N/A,TRUE,"STEEL";#N/A,#N/A,TRUE,"INT-Table";#N/A,#N/A,TRUE,"STEEL";#N/A,#N/A,TRUE,"Door"}</definedName>
    <definedName name="ㄱ미_5_1_5" hidden="1">{#N/A,#N/A,TRUE,"Basic";#N/A,#N/A,TRUE,"EXT-TABLE";#N/A,#N/A,TRUE,"STEEL";#N/A,#N/A,TRUE,"INT-Table";#N/A,#N/A,TRUE,"STEEL";#N/A,#N/A,TRUE,"Door"}</definedName>
    <definedName name="ㄱ미_5_2" hidden="1">{#N/A,#N/A,TRUE,"Basic";#N/A,#N/A,TRUE,"EXT-TABLE";#N/A,#N/A,TRUE,"STEEL";#N/A,#N/A,TRUE,"INT-Table";#N/A,#N/A,TRUE,"STEEL";#N/A,#N/A,TRUE,"Door"}</definedName>
    <definedName name="ㄱ미_5_2_1" hidden="1">{#N/A,#N/A,TRUE,"Basic";#N/A,#N/A,TRUE,"EXT-TABLE";#N/A,#N/A,TRUE,"STEEL";#N/A,#N/A,TRUE,"INT-Table";#N/A,#N/A,TRUE,"STEEL";#N/A,#N/A,TRUE,"Door"}</definedName>
    <definedName name="ㄱ미_5_2_2" hidden="1">{#N/A,#N/A,TRUE,"Basic";#N/A,#N/A,TRUE,"EXT-TABLE";#N/A,#N/A,TRUE,"STEEL";#N/A,#N/A,TRUE,"INT-Table";#N/A,#N/A,TRUE,"STEEL";#N/A,#N/A,TRUE,"Door"}</definedName>
    <definedName name="ㄱ미_5_2_3" hidden="1">{#N/A,#N/A,TRUE,"Basic";#N/A,#N/A,TRUE,"EXT-TABLE";#N/A,#N/A,TRUE,"STEEL";#N/A,#N/A,TRUE,"INT-Table";#N/A,#N/A,TRUE,"STEEL";#N/A,#N/A,TRUE,"Door"}</definedName>
    <definedName name="ㄱ미_5_2_4" hidden="1">{#N/A,#N/A,TRUE,"Basic";#N/A,#N/A,TRUE,"EXT-TABLE";#N/A,#N/A,TRUE,"STEEL";#N/A,#N/A,TRUE,"INT-Table";#N/A,#N/A,TRUE,"STEEL";#N/A,#N/A,TRUE,"Door"}</definedName>
    <definedName name="ㄱ미_5_2_5" hidden="1">{#N/A,#N/A,TRUE,"Basic";#N/A,#N/A,TRUE,"EXT-TABLE";#N/A,#N/A,TRUE,"STEEL";#N/A,#N/A,TRUE,"INT-Table";#N/A,#N/A,TRUE,"STEEL";#N/A,#N/A,TRUE,"Door"}</definedName>
    <definedName name="ㄱ미_5_3" hidden="1">{#N/A,#N/A,TRUE,"Basic";#N/A,#N/A,TRUE,"EXT-TABLE";#N/A,#N/A,TRUE,"STEEL";#N/A,#N/A,TRUE,"INT-Table";#N/A,#N/A,TRUE,"STEEL";#N/A,#N/A,TRUE,"Door"}</definedName>
    <definedName name="ㄱ미_5_4" hidden="1">{#N/A,#N/A,TRUE,"Basic";#N/A,#N/A,TRUE,"EXT-TABLE";#N/A,#N/A,TRUE,"STEEL";#N/A,#N/A,TRUE,"INT-Table";#N/A,#N/A,TRUE,"STEEL";#N/A,#N/A,TRUE,"Door"}</definedName>
    <definedName name="ㄱ미_5_5" hidden="1">{#N/A,#N/A,TRUE,"Basic";#N/A,#N/A,TRUE,"EXT-TABLE";#N/A,#N/A,TRUE,"STEEL";#N/A,#N/A,TRUE,"INT-Table";#N/A,#N/A,TRUE,"STEEL";#N/A,#N/A,TRUE,"Door"}</definedName>
    <definedName name="ㄱㅈㅎ" hidden="1">#REF!</definedName>
    <definedName name="가시설내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가시설내역서" hidden="1">{#N/A,#N/A,FALSE,"속도"}</definedName>
    <definedName name="가실행갑" hidden="1">{#N/A,#N/A,FALSE,"CAM-G7";#N/A,#N/A,FALSE,"SPL";#N/A,#N/A,FALSE,"butt-in G7";#N/A,#N/A,FALSE,"dia-in G7";#N/A,#N/A,FALSE,"추가-STA G7"}</definedName>
    <definedName name="감" hidden="1">{#N/A,#N/A,TRUE,"Basic";#N/A,#N/A,TRUE,"EXT-TABLE";#N/A,#N/A,TRUE,"STEEL";#N/A,#N/A,TRUE,"INT-Table";#N/A,#N/A,TRUE,"STEEL";#N/A,#N/A,TRUE,"Door"}</definedName>
    <definedName name="감_1" hidden="1">{#N/A,#N/A,TRUE,"Basic";#N/A,#N/A,TRUE,"EXT-TABLE";#N/A,#N/A,TRUE,"STEEL";#N/A,#N/A,TRUE,"INT-Table";#N/A,#N/A,TRUE,"STEEL";#N/A,#N/A,TRUE,"Door"}</definedName>
    <definedName name="감_1_1" hidden="1">{#N/A,#N/A,TRUE,"Basic";#N/A,#N/A,TRUE,"EXT-TABLE";#N/A,#N/A,TRUE,"STEEL";#N/A,#N/A,TRUE,"INT-Table";#N/A,#N/A,TRUE,"STEEL";#N/A,#N/A,TRUE,"Door"}</definedName>
    <definedName name="감_1_1_1" hidden="1">{#N/A,#N/A,TRUE,"Basic";#N/A,#N/A,TRUE,"EXT-TABLE";#N/A,#N/A,TRUE,"STEEL";#N/A,#N/A,TRUE,"INT-Table";#N/A,#N/A,TRUE,"STEEL";#N/A,#N/A,TRUE,"Door"}</definedName>
    <definedName name="감_1_1_2" hidden="1">{#N/A,#N/A,TRUE,"Basic";#N/A,#N/A,TRUE,"EXT-TABLE";#N/A,#N/A,TRUE,"STEEL";#N/A,#N/A,TRUE,"INT-Table";#N/A,#N/A,TRUE,"STEEL";#N/A,#N/A,TRUE,"Door"}</definedName>
    <definedName name="감_1_1_3" hidden="1">{#N/A,#N/A,TRUE,"Basic";#N/A,#N/A,TRUE,"EXT-TABLE";#N/A,#N/A,TRUE,"STEEL";#N/A,#N/A,TRUE,"INT-Table";#N/A,#N/A,TRUE,"STEEL";#N/A,#N/A,TRUE,"Door"}</definedName>
    <definedName name="감_1_1_4" hidden="1">{#N/A,#N/A,TRUE,"Basic";#N/A,#N/A,TRUE,"EXT-TABLE";#N/A,#N/A,TRUE,"STEEL";#N/A,#N/A,TRUE,"INT-Table";#N/A,#N/A,TRUE,"STEEL";#N/A,#N/A,TRUE,"Door"}</definedName>
    <definedName name="감_1_1_5" hidden="1">{#N/A,#N/A,TRUE,"Basic";#N/A,#N/A,TRUE,"EXT-TABLE";#N/A,#N/A,TRUE,"STEEL";#N/A,#N/A,TRUE,"INT-Table";#N/A,#N/A,TRUE,"STEEL";#N/A,#N/A,TRUE,"Door"}</definedName>
    <definedName name="감_1_2" hidden="1">{#N/A,#N/A,TRUE,"Basic";#N/A,#N/A,TRUE,"EXT-TABLE";#N/A,#N/A,TRUE,"STEEL";#N/A,#N/A,TRUE,"INT-Table";#N/A,#N/A,TRUE,"STEEL";#N/A,#N/A,TRUE,"Door"}</definedName>
    <definedName name="감_1_2_1" hidden="1">{#N/A,#N/A,TRUE,"Basic";#N/A,#N/A,TRUE,"EXT-TABLE";#N/A,#N/A,TRUE,"STEEL";#N/A,#N/A,TRUE,"INT-Table";#N/A,#N/A,TRUE,"STEEL";#N/A,#N/A,TRUE,"Door"}</definedName>
    <definedName name="감_1_2_2" hidden="1">{#N/A,#N/A,TRUE,"Basic";#N/A,#N/A,TRUE,"EXT-TABLE";#N/A,#N/A,TRUE,"STEEL";#N/A,#N/A,TRUE,"INT-Table";#N/A,#N/A,TRUE,"STEEL";#N/A,#N/A,TRUE,"Door"}</definedName>
    <definedName name="감_1_2_3" hidden="1">{#N/A,#N/A,TRUE,"Basic";#N/A,#N/A,TRUE,"EXT-TABLE";#N/A,#N/A,TRUE,"STEEL";#N/A,#N/A,TRUE,"INT-Table";#N/A,#N/A,TRUE,"STEEL";#N/A,#N/A,TRUE,"Door"}</definedName>
    <definedName name="감_1_2_4" hidden="1">{#N/A,#N/A,TRUE,"Basic";#N/A,#N/A,TRUE,"EXT-TABLE";#N/A,#N/A,TRUE,"STEEL";#N/A,#N/A,TRUE,"INT-Table";#N/A,#N/A,TRUE,"STEEL";#N/A,#N/A,TRUE,"Door"}</definedName>
    <definedName name="감_1_2_5" hidden="1">{#N/A,#N/A,TRUE,"Basic";#N/A,#N/A,TRUE,"EXT-TABLE";#N/A,#N/A,TRUE,"STEEL";#N/A,#N/A,TRUE,"INT-Table";#N/A,#N/A,TRUE,"STEEL";#N/A,#N/A,TRUE,"Door"}</definedName>
    <definedName name="감_1_3" hidden="1">{#N/A,#N/A,TRUE,"Basic";#N/A,#N/A,TRUE,"EXT-TABLE";#N/A,#N/A,TRUE,"STEEL";#N/A,#N/A,TRUE,"INT-Table";#N/A,#N/A,TRUE,"STEEL";#N/A,#N/A,TRUE,"Door"}</definedName>
    <definedName name="감_1_4" hidden="1">{#N/A,#N/A,TRUE,"Basic";#N/A,#N/A,TRUE,"EXT-TABLE";#N/A,#N/A,TRUE,"STEEL";#N/A,#N/A,TRUE,"INT-Table";#N/A,#N/A,TRUE,"STEEL";#N/A,#N/A,TRUE,"Door"}</definedName>
    <definedName name="감_1_5" hidden="1">{#N/A,#N/A,TRUE,"Basic";#N/A,#N/A,TRUE,"EXT-TABLE";#N/A,#N/A,TRUE,"STEEL";#N/A,#N/A,TRUE,"INT-Table";#N/A,#N/A,TRUE,"STEEL";#N/A,#N/A,TRUE,"Door"}</definedName>
    <definedName name="감_2" hidden="1">{#N/A,#N/A,TRUE,"Basic";#N/A,#N/A,TRUE,"EXT-TABLE";#N/A,#N/A,TRUE,"STEEL";#N/A,#N/A,TRUE,"INT-Table";#N/A,#N/A,TRUE,"STEEL";#N/A,#N/A,TRUE,"Door"}</definedName>
    <definedName name="감_2_1" hidden="1">{#N/A,#N/A,TRUE,"Basic";#N/A,#N/A,TRUE,"EXT-TABLE";#N/A,#N/A,TRUE,"STEEL";#N/A,#N/A,TRUE,"INT-Table";#N/A,#N/A,TRUE,"STEEL";#N/A,#N/A,TRUE,"Door"}</definedName>
    <definedName name="감_2_1_1" hidden="1">{#N/A,#N/A,TRUE,"Basic";#N/A,#N/A,TRUE,"EXT-TABLE";#N/A,#N/A,TRUE,"STEEL";#N/A,#N/A,TRUE,"INT-Table";#N/A,#N/A,TRUE,"STEEL";#N/A,#N/A,TRUE,"Door"}</definedName>
    <definedName name="감_2_1_2" hidden="1">{#N/A,#N/A,TRUE,"Basic";#N/A,#N/A,TRUE,"EXT-TABLE";#N/A,#N/A,TRUE,"STEEL";#N/A,#N/A,TRUE,"INT-Table";#N/A,#N/A,TRUE,"STEEL";#N/A,#N/A,TRUE,"Door"}</definedName>
    <definedName name="감_2_1_3" hidden="1">{#N/A,#N/A,TRUE,"Basic";#N/A,#N/A,TRUE,"EXT-TABLE";#N/A,#N/A,TRUE,"STEEL";#N/A,#N/A,TRUE,"INT-Table";#N/A,#N/A,TRUE,"STEEL";#N/A,#N/A,TRUE,"Door"}</definedName>
    <definedName name="감_2_1_4" hidden="1">{#N/A,#N/A,TRUE,"Basic";#N/A,#N/A,TRUE,"EXT-TABLE";#N/A,#N/A,TRUE,"STEEL";#N/A,#N/A,TRUE,"INT-Table";#N/A,#N/A,TRUE,"STEEL";#N/A,#N/A,TRUE,"Door"}</definedName>
    <definedName name="감_2_1_5" hidden="1">{#N/A,#N/A,TRUE,"Basic";#N/A,#N/A,TRUE,"EXT-TABLE";#N/A,#N/A,TRUE,"STEEL";#N/A,#N/A,TRUE,"INT-Table";#N/A,#N/A,TRUE,"STEEL";#N/A,#N/A,TRUE,"Door"}</definedName>
    <definedName name="감_2_2" hidden="1">{#N/A,#N/A,TRUE,"Basic";#N/A,#N/A,TRUE,"EXT-TABLE";#N/A,#N/A,TRUE,"STEEL";#N/A,#N/A,TRUE,"INT-Table";#N/A,#N/A,TRUE,"STEEL";#N/A,#N/A,TRUE,"Door"}</definedName>
    <definedName name="감_2_2_1" hidden="1">{#N/A,#N/A,TRUE,"Basic";#N/A,#N/A,TRUE,"EXT-TABLE";#N/A,#N/A,TRUE,"STEEL";#N/A,#N/A,TRUE,"INT-Table";#N/A,#N/A,TRUE,"STEEL";#N/A,#N/A,TRUE,"Door"}</definedName>
    <definedName name="감_2_2_2" hidden="1">{#N/A,#N/A,TRUE,"Basic";#N/A,#N/A,TRUE,"EXT-TABLE";#N/A,#N/A,TRUE,"STEEL";#N/A,#N/A,TRUE,"INT-Table";#N/A,#N/A,TRUE,"STEEL";#N/A,#N/A,TRUE,"Door"}</definedName>
    <definedName name="감_2_2_3" hidden="1">{#N/A,#N/A,TRUE,"Basic";#N/A,#N/A,TRUE,"EXT-TABLE";#N/A,#N/A,TRUE,"STEEL";#N/A,#N/A,TRUE,"INT-Table";#N/A,#N/A,TRUE,"STEEL";#N/A,#N/A,TRUE,"Door"}</definedName>
    <definedName name="감_2_2_4" hidden="1">{#N/A,#N/A,TRUE,"Basic";#N/A,#N/A,TRUE,"EXT-TABLE";#N/A,#N/A,TRUE,"STEEL";#N/A,#N/A,TRUE,"INT-Table";#N/A,#N/A,TRUE,"STEEL";#N/A,#N/A,TRUE,"Door"}</definedName>
    <definedName name="감_2_2_5" hidden="1">{#N/A,#N/A,TRUE,"Basic";#N/A,#N/A,TRUE,"EXT-TABLE";#N/A,#N/A,TRUE,"STEEL";#N/A,#N/A,TRUE,"INT-Table";#N/A,#N/A,TRUE,"STEEL";#N/A,#N/A,TRUE,"Door"}</definedName>
    <definedName name="감_2_3" hidden="1">{#N/A,#N/A,TRUE,"Basic";#N/A,#N/A,TRUE,"EXT-TABLE";#N/A,#N/A,TRUE,"STEEL";#N/A,#N/A,TRUE,"INT-Table";#N/A,#N/A,TRUE,"STEEL";#N/A,#N/A,TRUE,"Door"}</definedName>
    <definedName name="감_2_4" hidden="1">{#N/A,#N/A,TRUE,"Basic";#N/A,#N/A,TRUE,"EXT-TABLE";#N/A,#N/A,TRUE,"STEEL";#N/A,#N/A,TRUE,"INT-Table";#N/A,#N/A,TRUE,"STEEL";#N/A,#N/A,TRUE,"Door"}</definedName>
    <definedName name="감_2_5" hidden="1">{#N/A,#N/A,TRUE,"Basic";#N/A,#N/A,TRUE,"EXT-TABLE";#N/A,#N/A,TRUE,"STEEL";#N/A,#N/A,TRUE,"INT-Table";#N/A,#N/A,TRUE,"STEEL";#N/A,#N/A,TRUE,"Door"}</definedName>
    <definedName name="감_3" hidden="1">{#N/A,#N/A,TRUE,"Basic";#N/A,#N/A,TRUE,"EXT-TABLE";#N/A,#N/A,TRUE,"STEEL";#N/A,#N/A,TRUE,"INT-Table";#N/A,#N/A,TRUE,"STEEL";#N/A,#N/A,TRUE,"Door"}</definedName>
    <definedName name="감_3_1" hidden="1">{#N/A,#N/A,TRUE,"Basic";#N/A,#N/A,TRUE,"EXT-TABLE";#N/A,#N/A,TRUE,"STEEL";#N/A,#N/A,TRUE,"INT-Table";#N/A,#N/A,TRUE,"STEEL";#N/A,#N/A,TRUE,"Door"}</definedName>
    <definedName name="감_3_1_1" hidden="1">{#N/A,#N/A,TRUE,"Basic";#N/A,#N/A,TRUE,"EXT-TABLE";#N/A,#N/A,TRUE,"STEEL";#N/A,#N/A,TRUE,"INT-Table";#N/A,#N/A,TRUE,"STEEL";#N/A,#N/A,TRUE,"Door"}</definedName>
    <definedName name="감_3_1_2" hidden="1">{#N/A,#N/A,TRUE,"Basic";#N/A,#N/A,TRUE,"EXT-TABLE";#N/A,#N/A,TRUE,"STEEL";#N/A,#N/A,TRUE,"INT-Table";#N/A,#N/A,TRUE,"STEEL";#N/A,#N/A,TRUE,"Door"}</definedName>
    <definedName name="감_3_1_3" hidden="1">{#N/A,#N/A,TRUE,"Basic";#N/A,#N/A,TRUE,"EXT-TABLE";#N/A,#N/A,TRUE,"STEEL";#N/A,#N/A,TRUE,"INT-Table";#N/A,#N/A,TRUE,"STEEL";#N/A,#N/A,TRUE,"Door"}</definedName>
    <definedName name="감_3_1_4" hidden="1">{#N/A,#N/A,TRUE,"Basic";#N/A,#N/A,TRUE,"EXT-TABLE";#N/A,#N/A,TRUE,"STEEL";#N/A,#N/A,TRUE,"INT-Table";#N/A,#N/A,TRUE,"STEEL";#N/A,#N/A,TRUE,"Door"}</definedName>
    <definedName name="감_3_1_5" hidden="1">{#N/A,#N/A,TRUE,"Basic";#N/A,#N/A,TRUE,"EXT-TABLE";#N/A,#N/A,TRUE,"STEEL";#N/A,#N/A,TRUE,"INT-Table";#N/A,#N/A,TRUE,"STEEL";#N/A,#N/A,TRUE,"Door"}</definedName>
    <definedName name="감_3_2" hidden="1">{#N/A,#N/A,TRUE,"Basic";#N/A,#N/A,TRUE,"EXT-TABLE";#N/A,#N/A,TRUE,"STEEL";#N/A,#N/A,TRUE,"INT-Table";#N/A,#N/A,TRUE,"STEEL";#N/A,#N/A,TRUE,"Door"}</definedName>
    <definedName name="감_3_2_1" hidden="1">{#N/A,#N/A,TRUE,"Basic";#N/A,#N/A,TRUE,"EXT-TABLE";#N/A,#N/A,TRUE,"STEEL";#N/A,#N/A,TRUE,"INT-Table";#N/A,#N/A,TRUE,"STEEL";#N/A,#N/A,TRUE,"Door"}</definedName>
    <definedName name="감_3_2_2" hidden="1">{#N/A,#N/A,TRUE,"Basic";#N/A,#N/A,TRUE,"EXT-TABLE";#N/A,#N/A,TRUE,"STEEL";#N/A,#N/A,TRUE,"INT-Table";#N/A,#N/A,TRUE,"STEEL";#N/A,#N/A,TRUE,"Door"}</definedName>
    <definedName name="감_3_2_3" hidden="1">{#N/A,#N/A,TRUE,"Basic";#N/A,#N/A,TRUE,"EXT-TABLE";#N/A,#N/A,TRUE,"STEEL";#N/A,#N/A,TRUE,"INT-Table";#N/A,#N/A,TRUE,"STEEL";#N/A,#N/A,TRUE,"Door"}</definedName>
    <definedName name="감_3_2_4" hidden="1">{#N/A,#N/A,TRUE,"Basic";#N/A,#N/A,TRUE,"EXT-TABLE";#N/A,#N/A,TRUE,"STEEL";#N/A,#N/A,TRUE,"INT-Table";#N/A,#N/A,TRUE,"STEEL";#N/A,#N/A,TRUE,"Door"}</definedName>
    <definedName name="감_3_2_5" hidden="1">{#N/A,#N/A,TRUE,"Basic";#N/A,#N/A,TRUE,"EXT-TABLE";#N/A,#N/A,TRUE,"STEEL";#N/A,#N/A,TRUE,"INT-Table";#N/A,#N/A,TRUE,"STEEL";#N/A,#N/A,TRUE,"Door"}</definedName>
    <definedName name="감_3_3" hidden="1">{#N/A,#N/A,TRUE,"Basic";#N/A,#N/A,TRUE,"EXT-TABLE";#N/A,#N/A,TRUE,"STEEL";#N/A,#N/A,TRUE,"INT-Table";#N/A,#N/A,TRUE,"STEEL";#N/A,#N/A,TRUE,"Door"}</definedName>
    <definedName name="감_3_4" hidden="1">{#N/A,#N/A,TRUE,"Basic";#N/A,#N/A,TRUE,"EXT-TABLE";#N/A,#N/A,TRUE,"STEEL";#N/A,#N/A,TRUE,"INT-Table";#N/A,#N/A,TRUE,"STEEL";#N/A,#N/A,TRUE,"Door"}</definedName>
    <definedName name="감_3_5" hidden="1">{#N/A,#N/A,TRUE,"Basic";#N/A,#N/A,TRUE,"EXT-TABLE";#N/A,#N/A,TRUE,"STEEL";#N/A,#N/A,TRUE,"INT-Table";#N/A,#N/A,TRUE,"STEEL";#N/A,#N/A,TRUE,"Door"}</definedName>
    <definedName name="감_4" hidden="1">{#N/A,#N/A,TRUE,"Basic";#N/A,#N/A,TRUE,"EXT-TABLE";#N/A,#N/A,TRUE,"STEEL";#N/A,#N/A,TRUE,"INT-Table";#N/A,#N/A,TRUE,"STEEL";#N/A,#N/A,TRUE,"Door"}</definedName>
    <definedName name="감_4_1" hidden="1">{#N/A,#N/A,TRUE,"Basic";#N/A,#N/A,TRUE,"EXT-TABLE";#N/A,#N/A,TRUE,"STEEL";#N/A,#N/A,TRUE,"INT-Table";#N/A,#N/A,TRUE,"STEEL";#N/A,#N/A,TRUE,"Door"}</definedName>
    <definedName name="감_4_1_1" hidden="1">{#N/A,#N/A,TRUE,"Basic";#N/A,#N/A,TRUE,"EXT-TABLE";#N/A,#N/A,TRUE,"STEEL";#N/A,#N/A,TRUE,"INT-Table";#N/A,#N/A,TRUE,"STEEL";#N/A,#N/A,TRUE,"Door"}</definedName>
    <definedName name="감_4_1_2" hidden="1">{#N/A,#N/A,TRUE,"Basic";#N/A,#N/A,TRUE,"EXT-TABLE";#N/A,#N/A,TRUE,"STEEL";#N/A,#N/A,TRUE,"INT-Table";#N/A,#N/A,TRUE,"STEEL";#N/A,#N/A,TRUE,"Door"}</definedName>
    <definedName name="감_4_1_3" hidden="1">{#N/A,#N/A,TRUE,"Basic";#N/A,#N/A,TRUE,"EXT-TABLE";#N/A,#N/A,TRUE,"STEEL";#N/A,#N/A,TRUE,"INT-Table";#N/A,#N/A,TRUE,"STEEL";#N/A,#N/A,TRUE,"Door"}</definedName>
    <definedName name="감_4_1_4" hidden="1">{#N/A,#N/A,TRUE,"Basic";#N/A,#N/A,TRUE,"EXT-TABLE";#N/A,#N/A,TRUE,"STEEL";#N/A,#N/A,TRUE,"INT-Table";#N/A,#N/A,TRUE,"STEEL";#N/A,#N/A,TRUE,"Door"}</definedName>
    <definedName name="감_4_1_5" hidden="1">{#N/A,#N/A,TRUE,"Basic";#N/A,#N/A,TRUE,"EXT-TABLE";#N/A,#N/A,TRUE,"STEEL";#N/A,#N/A,TRUE,"INT-Table";#N/A,#N/A,TRUE,"STEEL";#N/A,#N/A,TRUE,"Door"}</definedName>
    <definedName name="감_4_2" hidden="1">{#N/A,#N/A,TRUE,"Basic";#N/A,#N/A,TRUE,"EXT-TABLE";#N/A,#N/A,TRUE,"STEEL";#N/A,#N/A,TRUE,"INT-Table";#N/A,#N/A,TRUE,"STEEL";#N/A,#N/A,TRUE,"Door"}</definedName>
    <definedName name="감_4_2_1" hidden="1">{#N/A,#N/A,TRUE,"Basic";#N/A,#N/A,TRUE,"EXT-TABLE";#N/A,#N/A,TRUE,"STEEL";#N/A,#N/A,TRUE,"INT-Table";#N/A,#N/A,TRUE,"STEEL";#N/A,#N/A,TRUE,"Door"}</definedName>
    <definedName name="감_4_2_2" hidden="1">{#N/A,#N/A,TRUE,"Basic";#N/A,#N/A,TRUE,"EXT-TABLE";#N/A,#N/A,TRUE,"STEEL";#N/A,#N/A,TRUE,"INT-Table";#N/A,#N/A,TRUE,"STEEL";#N/A,#N/A,TRUE,"Door"}</definedName>
    <definedName name="감_4_2_3" hidden="1">{#N/A,#N/A,TRUE,"Basic";#N/A,#N/A,TRUE,"EXT-TABLE";#N/A,#N/A,TRUE,"STEEL";#N/A,#N/A,TRUE,"INT-Table";#N/A,#N/A,TRUE,"STEEL";#N/A,#N/A,TRUE,"Door"}</definedName>
    <definedName name="감_4_2_4" hidden="1">{#N/A,#N/A,TRUE,"Basic";#N/A,#N/A,TRUE,"EXT-TABLE";#N/A,#N/A,TRUE,"STEEL";#N/A,#N/A,TRUE,"INT-Table";#N/A,#N/A,TRUE,"STEEL";#N/A,#N/A,TRUE,"Door"}</definedName>
    <definedName name="감_4_2_5" hidden="1">{#N/A,#N/A,TRUE,"Basic";#N/A,#N/A,TRUE,"EXT-TABLE";#N/A,#N/A,TRUE,"STEEL";#N/A,#N/A,TRUE,"INT-Table";#N/A,#N/A,TRUE,"STEEL";#N/A,#N/A,TRUE,"Door"}</definedName>
    <definedName name="감_4_3" hidden="1">{#N/A,#N/A,TRUE,"Basic";#N/A,#N/A,TRUE,"EXT-TABLE";#N/A,#N/A,TRUE,"STEEL";#N/A,#N/A,TRUE,"INT-Table";#N/A,#N/A,TRUE,"STEEL";#N/A,#N/A,TRUE,"Door"}</definedName>
    <definedName name="감_4_4" hidden="1">{#N/A,#N/A,TRUE,"Basic";#N/A,#N/A,TRUE,"EXT-TABLE";#N/A,#N/A,TRUE,"STEEL";#N/A,#N/A,TRUE,"INT-Table";#N/A,#N/A,TRUE,"STEEL";#N/A,#N/A,TRUE,"Door"}</definedName>
    <definedName name="감_4_5" hidden="1">{#N/A,#N/A,TRUE,"Basic";#N/A,#N/A,TRUE,"EXT-TABLE";#N/A,#N/A,TRUE,"STEEL";#N/A,#N/A,TRUE,"INT-Table";#N/A,#N/A,TRUE,"STEEL";#N/A,#N/A,TRUE,"Door"}</definedName>
    <definedName name="감_5" hidden="1">{#N/A,#N/A,TRUE,"Basic";#N/A,#N/A,TRUE,"EXT-TABLE";#N/A,#N/A,TRUE,"STEEL";#N/A,#N/A,TRUE,"INT-Table";#N/A,#N/A,TRUE,"STEEL";#N/A,#N/A,TRUE,"Door"}</definedName>
    <definedName name="감_5_1" hidden="1">{#N/A,#N/A,TRUE,"Basic";#N/A,#N/A,TRUE,"EXT-TABLE";#N/A,#N/A,TRUE,"STEEL";#N/A,#N/A,TRUE,"INT-Table";#N/A,#N/A,TRUE,"STEEL";#N/A,#N/A,TRUE,"Door"}</definedName>
    <definedName name="감_5_1_1" hidden="1">{#N/A,#N/A,TRUE,"Basic";#N/A,#N/A,TRUE,"EXT-TABLE";#N/A,#N/A,TRUE,"STEEL";#N/A,#N/A,TRUE,"INT-Table";#N/A,#N/A,TRUE,"STEEL";#N/A,#N/A,TRUE,"Door"}</definedName>
    <definedName name="감_5_1_2" hidden="1">{#N/A,#N/A,TRUE,"Basic";#N/A,#N/A,TRUE,"EXT-TABLE";#N/A,#N/A,TRUE,"STEEL";#N/A,#N/A,TRUE,"INT-Table";#N/A,#N/A,TRUE,"STEEL";#N/A,#N/A,TRUE,"Door"}</definedName>
    <definedName name="감_5_1_3" hidden="1">{#N/A,#N/A,TRUE,"Basic";#N/A,#N/A,TRUE,"EXT-TABLE";#N/A,#N/A,TRUE,"STEEL";#N/A,#N/A,TRUE,"INT-Table";#N/A,#N/A,TRUE,"STEEL";#N/A,#N/A,TRUE,"Door"}</definedName>
    <definedName name="감_5_1_4" hidden="1">{#N/A,#N/A,TRUE,"Basic";#N/A,#N/A,TRUE,"EXT-TABLE";#N/A,#N/A,TRUE,"STEEL";#N/A,#N/A,TRUE,"INT-Table";#N/A,#N/A,TRUE,"STEEL";#N/A,#N/A,TRUE,"Door"}</definedName>
    <definedName name="감_5_1_5" hidden="1">{#N/A,#N/A,TRUE,"Basic";#N/A,#N/A,TRUE,"EXT-TABLE";#N/A,#N/A,TRUE,"STEEL";#N/A,#N/A,TRUE,"INT-Table";#N/A,#N/A,TRUE,"STEEL";#N/A,#N/A,TRUE,"Door"}</definedName>
    <definedName name="감_5_2" hidden="1">{#N/A,#N/A,TRUE,"Basic";#N/A,#N/A,TRUE,"EXT-TABLE";#N/A,#N/A,TRUE,"STEEL";#N/A,#N/A,TRUE,"INT-Table";#N/A,#N/A,TRUE,"STEEL";#N/A,#N/A,TRUE,"Door"}</definedName>
    <definedName name="감_5_2_1" hidden="1">{#N/A,#N/A,TRUE,"Basic";#N/A,#N/A,TRUE,"EXT-TABLE";#N/A,#N/A,TRUE,"STEEL";#N/A,#N/A,TRUE,"INT-Table";#N/A,#N/A,TRUE,"STEEL";#N/A,#N/A,TRUE,"Door"}</definedName>
    <definedName name="감_5_2_2" hidden="1">{#N/A,#N/A,TRUE,"Basic";#N/A,#N/A,TRUE,"EXT-TABLE";#N/A,#N/A,TRUE,"STEEL";#N/A,#N/A,TRUE,"INT-Table";#N/A,#N/A,TRUE,"STEEL";#N/A,#N/A,TRUE,"Door"}</definedName>
    <definedName name="감_5_2_3" hidden="1">{#N/A,#N/A,TRUE,"Basic";#N/A,#N/A,TRUE,"EXT-TABLE";#N/A,#N/A,TRUE,"STEEL";#N/A,#N/A,TRUE,"INT-Table";#N/A,#N/A,TRUE,"STEEL";#N/A,#N/A,TRUE,"Door"}</definedName>
    <definedName name="감_5_2_4" hidden="1">{#N/A,#N/A,TRUE,"Basic";#N/A,#N/A,TRUE,"EXT-TABLE";#N/A,#N/A,TRUE,"STEEL";#N/A,#N/A,TRUE,"INT-Table";#N/A,#N/A,TRUE,"STEEL";#N/A,#N/A,TRUE,"Door"}</definedName>
    <definedName name="감_5_2_5" hidden="1">{#N/A,#N/A,TRUE,"Basic";#N/A,#N/A,TRUE,"EXT-TABLE";#N/A,#N/A,TRUE,"STEEL";#N/A,#N/A,TRUE,"INT-Table";#N/A,#N/A,TRUE,"STEEL";#N/A,#N/A,TRUE,"Door"}</definedName>
    <definedName name="감_5_3" hidden="1">{#N/A,#N/A,TRUE,"Basic";#N/A,#N/A,TRUE,"EXT-TABLE";#N/A,#N/A,TRUE,"STEEL";#N/A,#N/A,TRUE,"INT-Table";#N/A,#N/A,TRUE,"STEEL";#N/A,#N/A,TRUE,"Door"}</definedName>
    <definedName name="감_5_4" hidden="1">{#N/A,#N/A,TRUE,"Basic";#N/A,#N/A,TRUE,"EXT-TABLE";#N/A,#N/A,TRUE,"STEEL";#N/A,#N/A,TRUE,"INT-Table";#N/A,#N/A,TRUE,"STEEL";#N/A,#N/A,TRUE,"Door"}</definedName>
    <definedName name="감_5_5" hidden="1">{#N/A,#N/A,TRUE,"Basic";#N/A,#N/A,TRUE,"EXT-TABLE";#N/A,#N/A,TRUE,"STEEL";#N/A,#N/A,TRUE,"INT-Table";#N/A,#N/A,TRUE,"STEEL";#N/A,#N/A,TRUE,"Door"}</definedName>
    <definedName name="강교" hidden="1">{#N/A,#N/A,FALSE,"포장2"}</definedName>
    <definedName name="강구조물" hidden="1">{#N/A,#N/A,FALSE,"포장1";#N/A,#N/A,FALSE,"포장1"}</definedName>
    <definedName name="강북" hidden="1">#REF!</definedName>
    <definedName name="강아지" hidden="1">#REF!</definedName>
    <definedName name="건">#N/A</definedName>
    <definedName name="건축가실" hidden="1">#REF!</definedName>
    <definedName name="検査見積" hidden="1">{#N/A,#N/A,FALSE,"양식(을)"}</definedName>
    <definedName name="겉표지" hidden="1">{#N/A,#N/A,TRUE,"Basic";#N/A,#N/A,TRUE,"EXT-TABLE";#N/A,#N/A,TRUE,"STEEL";#N/A,#N/A,TRUE,"INT-Table";#N/A,#N/A,TRUE,"STEEL";#N/A,#N/A,TRUE,"Door"}</definedName>
    <definedName name="겉표지_1" hidden="1">{#N/A,#N/A,TRUE,"Basic";#N/A,#N/A,TRUE,"EXT-TABLE";#N/A,#N/A,TRUE,"STEEL";#N/A,#N/A,TRUE,"INT-Table";#N/A,#N/A,TRUE,"STEEL";#N/A,#N/A,TRUE,"Door"}</definedName>
    <definedName name="겉표지_1_1" hidden="1">{#N/A,#N/A,TRUE,"Basic";#N/A,#N/A,TRUE,"EXT-TABLE";#N/A,#N/A,TRUE,"STEEL";#N/A,#N/A,TRUE,"INT-Table";#N/A,#N/A,TRUE,"STEEL";#N/A,#N/A,TRUE,"Door"}</definedName>
    <definedName name="겉표지_1_1_1" hidden="1">{#N/A,#N/A,TRUE,"Basic";#N/A,#N/A,TRUE,"EXT-TABLE";#N/A,#N/A,TRUE,"STEEL";#N/A,#N/A,TRUE,"INT-Table";#N/A,#N/A,TRUE,"STEEL";#N/A,#N/A,TRUE,"Door"}</definedName>
    <definedName name="겉표지_1_1_2" hidden="1">{#N/A,#N/A,TRUE,"Basic";#N/A,#N/A,TRUE,"EXT-TABLE";#N/A,#N/A,TRUE,"STEEL";#N/A,#N/A,TRUE,"INT-Table";#N/A,#N/A,TRUE,"STEEL";#N/A,#N/A,TRUE,"Door"}</definedName>
    <definedName name="겉표지_1_1_3" hidden="1">{#N/A,#N/A,TRUE,"Basic";#N/A,#N/A,TRUE,"EXT-TABLE";#N/A,#N/A,TRUE,"STEEL";#N/A,#N/A,TRUE,"INT-Table";#N/A,#N/A,TRUE,"STEEL";#N/A,#N/A,TRUE,"Door"}</definedName>
    <definedName name="겉표지_1_1_4" hidden="1">{#N/A,#N/A,TRUE,"Basic";#N/A,#N/A,TRUE,"EXT-TABLE";#N/A,#N/A,TRUE,"STEEL";#N/A,#N/A,TRUE,"INT-Table";#N/A,#N/A,TRUE,"STEEL";#N/A,#N/A,TRUE,"Door"}</definedName>
    <definedName name="겉표지_1_1_5" hidden="1">{#N/A,#N/A,TRUE,"Basic";#N/A,#N/A,TRUE,"EXT-TABLE";#N/A,#N/A,TRUE,"STEEL";#N/A,#N/A,TRUE,"INT-Table";#N/A,#N/A,TRUE,"STEEL";#N/A,#N/A,TRUE,"Door"}</definedName>
    <definedName name="겉표지_1_2" hidden="1">{#N/A,#N/A,TRUE,"Basic";#N/A,#N/A,TRUE,"EXT-TABLE";#N/A,#N/A,TRUE,"STEEL";#N/A,#N/A,TRUE,"INT-Table";#N/A,#N/A,TRUE,"STEEL";#N/A,#N/A,TRUE,"Door"}</definedName>
    <definedName name="겉표지_1_2_1" hidden="1">{#N/A,#N/A,TRUE,"Basic";#N/A,#N/A,TRUE,"EXT-TABLE";#N/A,#N/A,TRUE,"STEEL";#N/A,#N/A,TRUE,"INT-Table";#N/A,#N/A,TRUE,"STEEL";#N/A,#N/A,TRUE,"Door"}</definedName>
    <definedName name="겉표지_1_2_2" hidden="1">{#N/A,#N/A,TRUE,"Basic";#N/A,#N/A,TRUE,"EXT-TABLE";#N/A,#N/A,TRUE,"STEEL";#N/A,#N/A,TRUE,"INT-Table";#N/A,#N/A,TRUE,"STEEL";#N/A,#N/A,TRUE,"Door"}</definedName>
    <definedName name="겉표지_1_2_3" hidden="1">{#N/A,#N/A,TRUE,"Basic";#N/A,#N/A,TRUE,"EXT-TABLE";#N/A,#N/A,TRUE,"STEEL";#N/A,#N/A,TRUE,"INT-Table";#N/A,#N/A,TRUE,"STEEL";#N/A,#N/A,TRUE,"Door"}</definedName>
    <definedName name="겉표지_1_2_4" hidden="1">{#N/A,#N/A,TRUE,"Basic";#N/A,#N/A,TRUE,"EXT-TABLE";#N/A,#N/A,TRUE,"STEEL";#N/A,#N/A,TRUE,"INT-Table";#N/A,#N/A,TRUE,"STEEL";#N/A,#N/A,TRUE,"Door"}</definedName>
    <definedName name="겉표지_1_2_5" hidden="1">{#N/A,#N/A,TRUE,"Basic";#N/A,#N/A,TRUE,"EXT-TABLE";#N/A,#N/A,TRUE,"STEEL";#N/A,#N/A,TRUE,"INT-Table";#N/A,#N/A,TRUE,"STEEL";#N/A,#N/A,TRUE,"Door"}</definedName>
    <definedName name="겉표지_1_3" hidden="1">{#N/A,#N/A,TRUE,"Basic";#N/A,#N/A,TRUE,"EXT-TABLE";#N/A,#N/A,TRUE,"STEEL";#N/A,#N/A,TRUE,"INT-Table";#N/A,#N/A,TRUE,"STEEL";#N/A,#N/A,TRUE,"Door"}</definedName>
    <definedName name="겉표지_1_4" hidden="1">{#N/A,#N/A,TRUE,"Basic";#N/A,#N/A,TRUE,"EXT-TABLE";#N/A,#N/A,TRUE,"STEEL";#N/A,#N/A,TRUE,"INT-Table";#N/A,#N/A,TRUE,"STEEL";#N/A,#N/A,TRUE,"Door"}</definedName>
    <definedName name="겉표지_1_5" hidden="1">{#N/A,#N/A,TRUE,"Basic";#N/A,#N/A,TRUE,"EXT-TABLE";#N/A,#N/A,TRUE,"STEEL";#N/A,#N/A,TRUE,"INT-Table";#N/A,#N/A,TRUE,"STEEL";#N/A,#N/A,TRUE,"Door"}</definedName>
    <definedName name="겉표지_2" hidden="1">{#N/A,#N/A,TRUE,"Basic";#N/A,#N/A,TRUE,"EXT-TABLE";#N/A,#N/A,TRUE,"STEEL";#N/A,#N/A,TRUE,"INT-Table";#N/A,#N/A,TRUE,"STEEL";#N/A,#N/A,TRUE,"Door"}</definedName>
    <definedName name="겉표지_2_1" hidden="1">{#N/A,#N/A,TRUE,"Basic";#N/A,#N/A,TRUE,"EXT-TABLE";#N/A,#N/A,TRUE,"STEEL";#N/A,#N/A,TRUE,"INT-Table";#N/A,#N/A,TRUE,"STEEL";#N/A,#N/A,TRUE,"Door"}</definedName>
    <definedName name="겉표지_2_1_1" hidden="1">{#N/A,#N/A,TRUE,"Basic";#N/A,#N/A,TRUE,"EXT-TABLE";#N/A,#N/A,TRUE,"STEEL";#N/A,#N/A,TRUE,"INT-Table";#N/A,#N/A,TRUE,"STEEL";#N/A,#N/A,TRUE,"Door"}</definedName>
    <definedName name="겉표지_2_1_2" hidden="1">{#N/A,#N/A,TRUE,"Basic";#N/A,#N/A,TRUE,"EXT-TABLE";#N/A,#N/A,TRUE,"STEEL";#N/A,#N/A,TRUE,"INT-Table";#N/A,#N/A,TRUE,"STEEL";#N/A,#N/A,TRUE,"Door"}</definedName>
    <definedName name="겉표지_2_1_3" hidden="1">{#N/A,#N/A,TRUE,"Basic";#N/A,#N/A,TRUE,"EXT-TABLE";#N/A,#N/A,TRUE,"STEEL";#N/A,#N/A,TRUE,"INT-Table";#N/A,#N/A,TRUE,"STEEL";#N/A,#N/A,TRUE,"Door"}</definedName>
    <definedName name="겉표지_2_1_4" hidden="1">{#N/A,#N/A,TRUE,"Basic";#N/A,#N/A,TRUE,"EXT-TABLE";#N/A,#N/A,TRUE,"STEEL";#N/A,#N/A,TRUE,"INT-Table";#N/A,#N/A,TRUE,"STEEL";#N/A,#N/A,TRUE,"Door"}</definedName>
    <definedName name="겉표지_2_1_5" hidden="1">{#N/A,#N/A,TRUE,"Basic";#N/A,#N/A,TRUE,"EXT-TABLE";#N/A,#N/A,TRUE,"STEEL";#N/A,#N/A,TRUE,"INT-Table";#N/A,#N/A,TRUE,"STEEL";#N/A,#N/A,TRUE,"Door"}</definedName>
    <definedName name="겉표지_2_2" hidden="1">{#N/A,#N/A,TRUE,"Basic";#N/A,#N/A,TRUE,"EXT-TABLE";#N/A,#N/A,TRUE,"STEEL";#N/A,#N/A,TRUE,"INT-Table";#N/A,#N/A,TRUE,"STEEL";#N/A,#N/A,TRUE,"Door"}</definedName>
    <definedName name="겉표지_2_2_1" hidden="1">{#N/A,#N/A,TRUE,"Basic";#N/A,#N/A,TRUE,"EXT-TABLE";#N/A,#N/A,TRUE,"STEEL";#N/A,#N/A,TRUE,"INT-Table";#N/A,#N/A,TRUE,"STEEL";#N/A,#N/A,TRUE,"Door"}</definedName>
    <definedName name="겉표지_2_2_2" hidden="1">{#N/A,#N/A,TRUE,"Basic";#N/A,#N/A,TRUE,"EXT-TABLE";#N/A,#N/A,TRUE,"STEEL";#N/A,#N/A,TRUE,"INT-Table";#N/A,#N/A,TRUE,"STEEL";#N/A,#N/A,TRUE,"Door"}</definedName>
    <definedName name="겉표지_2_2_3" hidden="1">{#N/A,#N/A,TRUE,"Basic";#N/A,#N/A,TRUE,"EXT-TABLE";#N/A,#N/A,TRUE,"STEEL";#N/A,#N/A,TRUE,"INT-Table";#N/A,#N/A,TRUE,"STEEL";#N/A,#N/A,TRUE,"Door"}</definedName>
    <definedName name="겉표지_2_2_4" hidden="1">{#N/A,#N/A,TRUE,"Basic";#N/A,#N/A,TRUE,"EXT-TABLE";#N/A,#N/A,TRUE,"STEEL";#N/A,#N/A,TRUE,"INT-Table";#N/A,#N/A,TRUE,"STEEL";#N/A,#N/A,TRUE,"Door"}</definedName>
    <definedName name="겉표지_2_2_5" hidden="1">{#N/A,#N/A,TRUE,"Basic";#N/A,#N/A,TRUE,"EXT-TABLE";#N/A,#N/A,TRUE,"STEEL";#N/A,#N/A,TRUE,"INT-Table";#N/A,#N/A,TRUE,"STEEL";#N/A,#N/A,TRUE,"Door"}</definedName>
    <definedName name="겉표지_2_3" hidden="1">{#N/A,#N/A,TRUE,"Basic";#N/A,#N/A,TRUE,"EXT-TABLE";#N/A,#N/A,TRUE,"STEEL";#N/A,#N/A,TRUE,"INT-Table";#N/A,#N/A,TRUE,"STEEL";#N/A,#N/A,TRUE,"Door"}</definedName>
    <definedName name="겉표지_2_4" hidden="1">{#N/A,#N/A,TRUE,"Basic";#N/A,#N/A,TRUE,"EXT-TABLE";#N/A,#N/A,TRUE,"STEEL";#N/A,#N/A,TRUE,"INT-Table";#N/A,#N/A,TRUE,"STEEL";#N/A,#N/A,TRUE,"Door"}</definedName>
    <definedName name="겉표지_2_5" hidden="1">{#N/A,#N/A,TRUE,"Basic";#N/A,#N/A,TRUE,"EXT-TABLE";#N/A,#N/A,TRUE,"STEEL";#N/A,#N/A,TRUE,"INT-Table";#N/A,#N/A,TRUE,"STEEL";#N/A,#N/A,TRUE,"Door"}</definedName>
    <definedName name="겉표지_3" hidden="1">{#N/A,#N/A,TRUE,"Basic";#N/A,#N/A,TRUE,"EXT-TABLE";#N/A,#N/A,TRUE,"STEEL";#N/A,#N/A,TRUE,"INT-Table";#N/A,#N/A,TRUE,"STEEL";#N/A,#N/A,TRUE,"Door"}</definedName>
    <definedName name="겉표지_3_1" hidden="1">{#N/A,#N/A,TRUE,"Basic";#N/A,#N/A,TRUE,"EXT-TABLE";#N/A,#N/A,TRUE,"STEEL";#N/A,#N/A,TRUE,"INT-Table";#N/A,#N/A,TRUE,"STEEL";#N/A,#N/A,TRUE,"Door"}</definedName>
    <definedName name="겉표지_3_1_1" hidden="1">{#N/A,#N/A,TRUE,"Basic";#N/A,#N/A,TRUE,"EXT-TABLE";#N/A,#N/A,TRUE,"STEEL";#N/A,#N/A,TRUE,"INT-Table";#N/A,#N/A,TRUE,"STEEL";#N/A,#N/A,TRUE,"Door"}</definedName>
    <definedName name="겉표지_3_1_2" hidden="1">{#N/A,#N/A,TRUE,"Basic";#N/A,#N/A,TRUE,"EXT-TABLE";#N/A,#N/A,TRUE,"STEEL";#N/A,#N/A,TRUE,"INT-Table";#N/A,#N/A,TRUE,"STEEL";#N/A,#N/A,TRUE,"Door"}</definedName>
    <definedName name="겉표지_3_1_3" hidden="1">{#N/A,#N/A,TRUE,"Basic";#N/A,#N/A,TRUE,"EXT-TABLE";#N/A,#N/A,TRUE,"STEEL";#N/A,#N/A,TRUE,"INT-Table";#N/A,#N/A,TRUE,"STEEL";#N/A,#N/A,TRUE,"Door"}</definedName>
    <definedName name="겉표지_3_1_4" hidden="1">{#N/A,#N/A,TRUE,"Basic";#N/A,#N/A,TRUE,"EXT-TABLE";#N/A,#N/A,TRUE,"STEEL";#N/A,#N/A,TRUE,"INT-Table";#N/A,#N/A,TRUE,"STEEL";#N/A,#N/A,TRUE,"Door"}</definedName>
    <definedName name="겉표지_3_1_5" hidden="1">{#N/A,#N/A,TRUE,"Basic";#N/A,#N/A,TRUE,"EXT-TABLE";#N/A,#N/A,TRUE,"STEEL";#N/A,#N/A,TRUE,"INT-Table";#N/A,#N/A,TRUE,"STEEL";#N/A,#N/A,TRUE,"Door"}</definedName>
    <definedName name="겉표지_3_2" hidden="1">{#N/A,#N/A,TRUE,"Basic";#N/A,#N/A,TRUE,"EXT-TABLE";#N/A,#N/A,TRUE,"STEEL";#N/A,#N/A,TRUE,"INT-Table";#N/A,#N/A,TRUE,"STEEL";#N/A,#N/A,TRUE,"Door"}</definedName>
    <definedName name="겉표지_3_2_1" hidden="1">{#N/A,#N/A,TRUE,"Basic";#N/A,#N/A,TRUE,"EXT-TABLE";#N/A,#N/A,TRUE,"STEEL";#N/A,#N/A,TRUE,"INT-Table";#N/A,#N/A,TRUE,"STEEL";#N/A,#N/A,TRUE,"Door"}</definedName>
    <definedName name="겉표지_3_2_2" hidden="1">{#N/A,#N/A,TRUE,"Basic";#N/A,#N/A,TRUE,"EXT-TABLE";#N/A,#N/A,TRUE,"STEEL";#N/A,#N/A,TRUE,"INT-Table";#N/A,#N/A,TRUE,"STEEL";#N/A,#N/A,TRUE,"Door"}</definedName>
    <definedName name="겉표지_3_2_3" hidden="1">{#N/A,#N/A,TRUE,"Basic";#N/A,#N/A,TRUE,"EXT-TABLE";#N/A,#N/A,TRUE,"STEEL";#N/A,#N/A,TRUE,"INT-Table";#N/A,#N/A,TRUE,"STEEL";#N/A,#N/A,TRUE,"Door"}</definedName>
    <definedName name="겉표지_3_2_4" hidden="1">{#N/A,#N/A,TRUE,"Basic";#N/A,#N/A,TRUE,"EXT-TABLE";#N/A,#N/A,TRUE,"STEEL";#N/A,#N/A,TRUE,"INT-Table";#N/A,#N/A,TRUE,"STEEL";#N/A,#N/A,TRUE,"Door"}</definedName>
    <definedName name="겉표지_3_2_5" hidden="1">{#N/A,#N/A,TRUE,"Basic";#N/A,#N/A,TRUE,"EXT-TABLE";#N/A,#N/A,TRUE,"STEEL";#N/A,#N/A,TRUE,"INT-Table";#N/A,#N/A,TRUE,"STEEL";#N/A,#N/A,TRUE,"Door"}</definedName>
    <definedName name="겉표지_3_3" hidden="1">{#N/A,#N/A,TRUE,"Basic";#N/A,#N/A,TRUE,"EXT-TABLE";#N/A,#N/A,TRUE,"STEEL";#N/A,#N/A,TRUE,"INT-Table";#N/A,#N/A,TRUE,"STEEL";#N/A,#N/A,TRUE,"Door"}</definedName>
    <definedName name="겉표지_3_4" hidden="1">{#N/A,#N/A,TRUE,"Basic";#N/A,#N/A,TRUE,"EXT-TABLE";#N/A,#N/A,TRUE,"STEEL";#N/A,#N/A,TRUE,"INT-Table";#N/A,#N/A,TRUE,"STEEL";#N/A,#N/A,TRUE,"Door"}</definedName>
    <definedName name="겉표지_3_5" hidden="1">{#N/A,#N/A,TRUE,"Basic";#N/A,#N/A,TRUE,"EXT-TABLE";#N/A,#N/A,TRUE,"STEEL";#N/A,#N/A,TRUE,"INT-Table";#N/A,#N/A,TRUE,"STEEL";#N/A,#N/A,TRUE,"Door"}</definedName>
    <definedName name="겉표지_4" hidden="1">{#N/A,#N/A,TRUE,"Basic";#N/A,#N/A,TRUE,"EXT-TABLE";#N/A,#N/A,TRUE,"STEEL";#N/A,#N/A,TRUE,"INT-Table";#N/A,#N/A,TRUE,"STEEL";#N/A,#N/A,TRUE,"Door"}</definedName>
    <definedName name="겉표지_4_1" hidden="1">{#N/A,#N/A,TRUE,"Basic";#N/A,#N/A,TRUE,"EXT-TABLE";#N/A,#N/A,TRUE,"STEEL";#N/A,#N/A,TRUE,"INT-Table";#N/A,#N/A,TRUE,"STEEL";#N/A,#N/A,TRUE,"Door"}</definedName>
    <definedName name="겉표지_4_1_1" hidden="1">{#N/A,#N/A,TRUE,"Basic";#N/A,#N/A,TRUE,"EXT-TABLE";#N/A,#N/A,TRUE,"STEEL";#N/A,#N/A,TRUE,"INT-Table";#N/A,#N/A,TRUE,"STEEL";#N/A,#N/A,TRUE,"Door"}</definedName>
    <definedName name="겉표지_4_1_2" hidden="1">{#N/A,#N/A,TRUE,"Basic";#N/A,#N/A,TRUE,"EXT-TABLE";#N/A,#N/A,TRUE,"STEEL";#N/A,#N/A,TRUE,"INT-Table";#N/A,#N/A,TRUE,"STEEL";#N/A,#N/A,TRUE,"Door"}</definedName>
    <definedName name="겉표지_4_1_3" hidden="1">{#N/A,#N/A,TRUE,"Basic";#N/A,#N/A,TRUE,"EXT-TABLE";#N/A,#N/A,TRUE,"STEEL";#N/A,#N/A,TRUE,"INT-Table";#N/A,#N/A,TRUE,"STEEL";#N/A,#N/A,TRUE,"Door"}</definedName>
    <definedName name="겉표지_4_1_4" hidden="1">{#N/A,#N/A,TRUE,"Basic";#N/A,#N/A,TRUE,"EXT-TABLE";#N/A,#N/A,TRUE,"STEEL";#N/A,#N/A,TRUE,"INT-Table";#N/A,#N/A,TRUE,"STEEL";#N/A,#N/A,TRUE,"Door"}</definedName>
    <definedName name="겉표지_4_1_5" hidden="1">{#N/A,#N/A,TRUE,"Basic";#N/A,#N/A,TRUE,"EXT-TABLE";#N/A,#N/A,TRUE,"STEEL";#N/A,#N/A,TRUE,"INT-Table";#N/A,#N/A,TRUE,"STEEL";#N/A,#N/A,TRUE,"Door"}</definedName>
    <definedName name="겉표지_4_2" hidden="1">{#N/A,#N/A,TRUE,"Basic";#N/A,#N/A,TRUE,"EXT-TABLE";#N/A,#N/A,TRUE,"STEEL";#N/A,#N/A,TRUE,"INT-Table";#N/A,#N/A,TRUE,"STEEL";#N/A,#N/A,TRUE,"Door"}</definedName>
    <definedName name="겉표지_4_2_1" hidden="1">{#N/A,#N/A,TRUE,"Basic";#N/A,#N/A,TRUE,"EXT-TABLE";#N/A,#N/A,TRUE,"STEEL";#N/A,#N/A,TRUE,"INT-Table";#N/A,#N/A,TRUE,"STEEL";#N/A,#N/A,TRUE,"Door"}</definedName>
    <definedName name="겉표지_4_2_2" hidden="1">{#N/A,#N/A,TRUE,"Basic";#N/A,#N/A,TRUE,"EXT-TABLE";#N/A,#N/A,TRUE,"STEEL";#N/A,#N/A,TRUE,"INT-Table";#N/A,#N/A,TRUE,"STEEL";#N/A,#N/A,TRUE,"Door"}</definedName>
    <definedName name="겉표지_4_2_3" hidden="1">{#N/A,#N/A,TRUE,"Basic";#N/A,#N/A,TRUE,"EXT-TABLE";#N/A,#N/A,TRUE,"STEEL";#N/A,#N/A,TRUE,"INT-Table";#N/A,#N/A,TRUE,"STEEL";#N/A,#N/A,TRUE,"Door"}</definedName>
    <definedName name="겉표지_4_2_4" hidden="1">{#N/A,#N/A,TRUE,"Basic";#N/A,#N/A,TRUE,"EXT-TABLE";#N/A,#N/A,TRUE,"STEEL";#N/A,#N/A,TRUE,"INT-Table";#N/A,#N/A,TRUE,"STEEL";#N/A,#N/A,TRUE,"Door"}</definedName>
    <definedName name="겉표지_4_2_5" hidden="1">{#N/A,#N/A,TRUE,"Basic";#N/A,#N/A,TRUE,"EXT-TABLE";#N/A,#N/A,TRUE,"STEEL";#N/A,#N/A,TRUE,"INT-Table";#N/A,#N/A,TRUE,"STEEL";#N/A,#N/A,TRUE,"Door"}</definedName>
    <definedName name="겉표지_4_3" hidden="1">{#N/A,#N/A,TRUE,"Basic";#N/A,#N/A,TRUE,"EXT-TABLE";#N/A,#N/A,TRUE,"STEEL";#N/A,#N/A,TRUE,"INT-Table";#N/A,#N/A,TRUE,"STEEL";#N/A,#N/A,TRUE,"Door"}</definedName>
    <definedName name="겉표지_4_4" hidden="1">{#N/A,#N/A,TRUE,"Basic";#N/A,#N/A,TRUE,"EXT-TABLE";#N/A,#N/A,TRUE,"STEEL";#N/A,#N/A,TRUE,"INT-Table";#N/A,#N/A,TRUE,"STEEL";#N/A,#N/A,TRUE,"Door"}</definedName>
    <definedName name="겉표지_4_5" hidden="1">{#N/A,#N/A,TRUE,"Basic";#N/A,#N/A,TRUE,"EXT-TABLE";#N/A,#N/A,TRUE,"STEEL";#N/A,#N/A,TRUE,"INT-Table";#N/A,#N/A,TRUE,"STEEL";#N/A,#N/A,TRUE,"Door"}</definedName>
    <definedName name="겉표지_5" hidden="1">{#N/A,#N/A,TRUE,"Basic";#N/A,#N/A,TRUE,"EXT-TABLE";#N/A,#N/A,TRUE,"STEEL";#N/A,#N/A,TRUE,"INT-Table";#N/A,#N/A,TRUE,"STEEL";#N/A,#N/A,TRUE,"Door"}</definedName>
    <definedName name="겉표지_5_1" hidden="1">{#N/A,#N/A,TRUE,"Basic";#N/A,#N/A,TRUE,"EXT-TABLE";#N/A,#N/A,TRUE,"STEEL";#N/A,#N/A,TRUE,"INT-Table";#N/A,#N/A,TRUE,"STEEL";#N/A,#N/A,TRUE,"Door"}</definedName>
    <definedName name="겉표지_5_1_1" hidden="1">{#N/A,#N/A,TRUE,"Basic";#N/A,#N/A,TRUE,"EXT-TABLE";#N/A,#N/A,TRUE,"STEEL";#N/A,#N/A,TRUE,"INT-Table";#N/A,#N/A,TRUE,"STEEL";#N/A,#N/A,TRUE,"Door"}</definedName>
    <definedName name="겉표지_5_1_2" hidden="1">{#N/A,#N/A,TRUE,"Basic";#N/A,#N/A,TRUE,"EXT-TABLE";#N/A,#N/A,TRUE,"STEEL";#N/A,#N/A,TRUE,"INT-Table";#N/A,#N/A,TRUE,"STEEL";#N/A,#N/A,TRUE,"Door"}</definedName>
    <definedName name="겉표지_5_1_3" hidden="1">{#N/A,#N/A,TRUE,"Basic";#N/A,#N/A,TRUE,"EXT-TABLE";#N/A,#N/A,TRUE,"STEEL";#N/A,#N/A,TRUE,"INT-Table";#N/A,#N/A,TRUE,"STEEL";#N/A,#N/A,TRUE,"Door"}</definedName>
    <definedName name="겉표지_5_1_4" hidden="1">{#N/A,#N/A,TRUE,"Basic";#N/A,#N/A,TRUE,"EXT-TABLE";#N/A,#N/A,TRUE,"STEEL";#N/A,#N/A,TRUE,"INT-Table";#N/A,#N/A,TRUE,"STEEL";#N/A,#N/A,TRUE,"Door"}</definedName>
    <definedName name="겉표지_5_1_5" hidden="1">{#N/A,#N/A,TRUE,"Basic";#N/A,#N/A,TRUE,"EXT-TABLE";#N/A,#N/A,TRUE,"STEEL";#N/A,#N/A,TRUE,"INT-Table";#N/A,#N/A,TRUE,"STEEL";#N/A,#N/A,TRUE,"Door"}</definedName>
    <definedName name="겉표지_5_2" hidden="1">{#N/A,#N/A,TRUE,"Basic";#N/A,#N/A,TRUE,"EXT-TABLE";#N/A,#N/A,TRUE,"STEEL";#N/A,#N/A,TRUE,"INT-Table";#N/A,#N/A,TRUE,"STEEL";#N/A,#N/A,TRUE,"Door"}</definedName>
    <definedName name="겉표지_5_2_1" hidden="1">{#N/A,#N/A,TRUE,"Basic";#N/A,#N/A,TRUE,"EXT-TABLE";#N/A,#N/A,TRUE,"STEEL";#N/A,#N/A,TRUE,"INT-Table";#N/A,#N/A,TRUE,"STEEL";#N/A,#N/A,TRUE,"Door"}</definedName>
    <definedName name="겉표지_5_2_2" hidden="1">{#N/A,#N/A,TRUE,"Basic";#N/A,#N/A,TRUE,"EXT-TABLE";#N/A,#N/A,TRUE,"STEEL";#N/A,#N/A,TRUE,"INT-Table";#N/A,#N/A,TRUE,"STEEL";#N/A,#N/A,TRUE,"Door"}</definedName>
    <definedName name="겉표지_5_2_3" hidden="1">{#N/A,#N/A,TRUE,"Basic";#N/A,#N/A,TRUE,"EXT-TABLE";#N/A,#N/A,TRUE,"STEEL";#N/A,#N/A,TRUE,"INT-Table";#N/A,#N/A,TRUE,"STEEL";#N/A,#N/A,TRUE,"Door"}</definedName>
    <definedName name="겉표지_5_2_4" hidden="1">{#N/A,#N/A,TRUE,"Basic";#N/A,#N/A,TRUE,"EXT-TABLE";#N/A,#N/A,TRUE,"STEEL";#N/A,#N/A,TRUE,"INT-Table";#N/A,#N/A,TRUE,"STEEL";#N/A,#N/A,TRUE,"Door"}</definedName>
    <definedName name="겉표지_5_2_5" hidden="1">{#N/A,#N/A,TRUE,"Basic";#N/A,#N/A,TRUE,"EXT-TABLE";#N/A,#N/A,TRUE,"STEEL";#N/A,#N/A,TRUE,"INT-Table";#N/A,#N/A,TRUE,"STEEL";#N/A,#N/A,TRUE,"Door"}</definedName>
    <definedName name="겉표지_5_3" hidden="1">{#N/A,#N/A,TRUE,"Basic";#N/A,#N/A,TRUE,"EXT-TABLE";#N/A,#N/A,TRUE,"STEEL";#N/A,#N/A,TRUE,"INT-Table";#N/A,#N/A,TRUE,"STEEL";#N/A,#N/A,TRUE,"Door"}</definedName>
    <definedName name="겉표지_5_4" hidden="1">{#N/A,#N/A,TRUE,"Basic";#N/A,#N/A,TRUE,"EXT-TABLE";#N/A,#N/A,TRUE,"STEEL";#N/A,#N/A,TRUE,"INT-Table";#N/A,#N/A,TRUE,"STEEL";#N/A,#N/A,TRUE,"Door"}</definedName>
    <definedName name="겉표지_5_5" hidden="1">{#N/A,#N/A,TRUE,"Basic";#N/A,#N/A,TRUE,"EXT-TABLE";#N/A,#N/A,TRUE,"STEEL";#N/A,#N/A,TRUE,"INT-Table";#N/A,#N/A,TRUE,"STEEL";#N/A,#N/A,TRUE,"Door"}</definedName>
    <definedName name="견적" hidden="1">{#N/A,#N/A,FALSE,"CCTV"}</definedName>
    <definedName name="견적_1" hidden="1">{#N/A,#N/A,FALSE,"CCTV"}</definedName>
    <definedName name="견적_2" hidden="1">{#N/A,#N/A,FALSE,"CCTV"}</definedName>
    <definedName name="견적_3" hidden="1">{#N/A,#N/A,FALSE,"CCTV"}</definedName>
    <definedName name="견적_4" hidden="1">{#N/A,#N/A,FALSE,"CCTV"}</definedName>
    <definedName name="견적_5" hidden="1">{#N/A,#N/A,FALSE,"CCTV"}</definedName>
    <definedName name="견적2" hidden="1">{#N/A,#N/A,FALSE,"CCTV"}</definedName>
    <definedName name="견적2_1" hidden="1">{#N/A,#N/A,FALSE,"CCTV"}</definedName>
    <definedName name="견적2_2" hidden="1">{#N/A,#N/A,FALSE,"CCTV"}</definedName>
    <definedName name="견적2_3" hidden="1">{#N/A,#N/A,FALSE,"CCTV"}</definedName>
    <definedName name="견적2_4" hidden="1">{#N/A,#N/A,FALSE,"CCTV"}</definedName>
    <definedName name="견적2_5" hidden="1">{#N/A,#N/A,FALSE,"CCTV"}</definedName>
    <definedName name="견적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SHEET" hidden="1">{#N/A,#N/A,FALSE,"CCTV"}</definedName>
    <definedName name="견적SHEET_1" hidden="1">{#N/A,#N/A,FALSE,"CCTV"}</definedName>
    <definedName name="견적SHEET_2" hidden="1">{#N/A,#N/A,FALSE,"CCTV"}</definedName>
    <definedName name="견적SHEET_3" hidden="1">{#N/A,#N/A,FALSE,"CCTV"}</definedName>
    <definedName name="견적SHEET_4" hidden="1">{#N/A,#N/A,FALSE,"CCTV"}</definedName>
    <definedName name="견적SHEET_5" hidden="1">{#N/A,#N/A,FALSE,"CCTV"}</definedName>
    <definedName name="견적대비" hidden="1">{#N/A,#N/A,FALSE,"포장2"}</definedName>
    <definedName name="견적서" hidden="1">{#N/A,#N/A,FALSE,"구조2"}</definedName>
    <definedName name="견적조건" hidden="1">[11]산근!#REF!</definedName>
    <definedName name="결" hidden="1">{#N/A,#N/A,FALSE,"포장2"}</definedName>
    <definedName name="결과" hidden="1">{#N/A,#N/A,FALSE,"포장2"}</definedName>
    <definedName name="계정">[12]계정!$A$3:$C$119</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사내역서">{"'PROFORMA'!$A$1:$H$120"}</definedName>
    <definedName name="공장동" hidden="1">#REF!</definedName>
    <definedName name="관급자재집계표">[0]!관급자재집계표</definedName>
    <definedName name="관급자재집계표7">[0]!관급자재집계표7</definedName>
    <definedName name="교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교대펄근집계" hidden="1">{#N/A,#N/A,FALSE,"배수1"}</definedName>
    <definedName name="교좌" hidden="1">{#N/A,#N/A,FALSE,"포장2"}</definedName>
    <definedName name="금광추정" hidden="1">{#N/A,#N/A,FALSE,"포장2"}</definedName>
    <definedName name="금액대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기기" hidden="1">#REF!</definedName>
    <definedName name="기술" hidden="1">{#N/A,#N/A,FALSE,"부대1"}</definedName>
    <definedName name="김" hidden="1">{#N/A,#N/A,TRUE,"Basic";#N/A,#N/A,TRUE,"EXT-TABLE";#N/A,#N/A,TRUE,"STEEL";#N/A,#N/A,TRUE,"INT-Table";#N/A,#N/A,TRUE,"STEEL";#N/A,#N/A,TRUE,"Door"}</definedName>
    <definedName name="김_1" hidden="1">{#N/A,#N/A,TRUE,"Basic";#N/A,#N/A,TRUE,"EXT-TABLE";#N/A,#N/A,TRUE,"STEEL";#N/A,#N/A,TRUE,"INT-Table";#N/A,#N/A,TRUE,"STEEL";#N/A,#N/A,TRUE,"Door"}</definedName>
    <definedName name="김_1_1" hidden="1">{#N/A,#N/A,TRUE,"Basic";#N/A,#N/A,TRUE,"EXT-TABLE";#N/A,#N/A,TRUE,"STEEL";#N/A,#N/A,TRUE,"INT-Table";#N/A,#N/A,TRUE,"STEEL";#N/A,#N/A,TRUE,"Door"}</definedName>
    <definedName name="김_1_1_1" hidden="1">{#N/A,#N/A,TRUE,"Basic";#N/A,#N/A,TRUE,"EXT-TABLE";#N/A,#N/A,TRUE,"STEEL";#N/A,#N/A,TRUE,"INT-Table";#N/A,#N/A,TRUE,"STEEL";#N/A,#N/A,TRUE,"Door"}</definedName>
    <definedName name="김_1_1_2" hidden="1">{#N/A,#N/A,TRUE,"Basic";#N/A,#N/A,TRUE,"EXT-TABLE";#N/A,#N/A,TRUE,"STEEL";#N/A,#N/A,TRUE,"INT-Table";#N/A,#N/A,TRUE,"STEEL";#N/A,#N/A,TRUE,"Door"}</definedName>
    <definedName name="김_1_1_3" hidden="1">{#N/A,#N/A,TRUE,"Basic";#N/A,#N/A,TRUE,"EXT-TABLE";#N/A,#N/A,TRUE,"STEEL";#N/A,#N/A,TRUE,"INT-Table";#N/A,#N/A,TRUE,"STEEL";#N/A,#N/A,TRUE,"Door"}</definedName>
    <definedName name="김_1_1_4" hidden="1">{#N/A,#N/A,TRUE,"Basic";#N/A,#N/A,TRUE,"EXT-TABLE";#N/A,#N/A,TRUE,"STEEL";#N/A,#N/A,TRUE,"INT-Table";#N/A,#N/A,TRUE,"STEEL";#N/A,#N/A,TRUE,"Door"}</definedName>
    <definedName name="김_1_1_5" hidden="1">{#N/A,#N/A,TRUE,"Basic";#N/A,#N/A,TRUE,"EXT-TABLE";#N/A,#N/A,TRUE,"STEEL";#N/A,#N/A,TRUE,"INT-Table";#N/A,#N/A,TRUE,"STEEL";#N/A,#N/A,TRUE,"Door"}</definedName>
    <definedName name="김_1_2" hidden="1">{#N/A,#N/A,TRUE,"Basic";#N/A,#N/A,TRUE,"EXT-TABLE";#N/A,#N/A,TRUE,"STEEL";#N/A,#N/A,TRUE,"INT-Table";#N/A,#N/A,TRUE,"STEEL";#N/A,#N/A,TRUE,"Door"}</definedName>
    <definedName name="김_1_2_1" hidden="1">{#N/A,#N/A,TRUE,"Basic";#N/A,#N/A,TRUE,"EXT-TABLE";#N/A,#N/A,TRUE,"STEEL";#N/A,#N/A,TRUE,"INT-Table";#N/A,#N/A,TRUE,"STEEL";#N/A,#N/A,TRUE,"Door"}</definedName>
    <definedName name="김_1_2_2" hidden="1">{#N/A,#N/A,TRUE,"Basic";#N/A,#N/A,TRUE,"EXT-TABLE";#N/A,#N/A,TRUE,"STEEL";#N/A,#N/A,TRUE,"INT-Table";#N/A,#N/A,TRUE,"STEEL";#N/A,#N/A,TRUE,"Door"}</definedName>
    <definedName name="김_1_2_3" hidden="1">{#N/A,#N/A,TRUE,"Basic";#N/A,#N/A,TRUE,"EXT-TABLE";#N/A,#N/A,TRUE,"STEEL";#N/A,#N/A,TRUE,"INT-Table";#N/A,#N/A,TRUE,"STEEL";#N/A,#N/A,TRUE,"Door"}</definedName>
    <definedName name="김_1_2_4" hidden="1">{#N/A,#N/A,TRUE,"Basic";#N/A,#N/A,TRUE,"EXT-TABLE";#N/A,#N/A,TRUE,"STEEL";#N/A,#N/A,TRUE,"INT-Table";#N/A,#N/A,TRUE,"STEEL";#N/A,#N/A,TRUE,"Door"}</definedName>
    <definedName name="김_1_2_5" hidden="1">{#N/A,#N/A,TRUE,"Basic";#N/A,#N/A,TRUE,"EXT-TABLE";#N/A,#N/A,TRUE,"STEEL";#N/A,#N/A,TRUE,"INT-Table";#N/A,#N/A,TRUE,"STEEL";#N/A,#N/A,TRUE,"Door"}</definedName>
    <definedName name="김_1_3" hidden="1">{#N/A,#N/A,TRUE,"Basic";#N/A,#N/A,TRUE,"EXT-TABLE";#N/A,#N/A,TRUE,"STEEL";#N/A,#N/A,TRUE,"INT-Table";#N/A,#N/A,TRUE,"STEEL";#N/A,#N/A,TRUE,"Door"}</definedName>
    <definedName name="김_1_4" hidden="1">{#N/A,#N/A,TRUE,"Basic";#N/A,#N/A,TRUE,"EXT-TABLE";#N/A,#N/A,TRUE,"STEEL";#N/A,#N/A,TRUE,"INT-Table";#N/A,#N/A,TRUE,"STEEL";#N/A,#N/A,TRUE,"Door"}</definedName>
    <definedName name="김_1_5" hidden="1">{#N/A,#N/A,TRUE,"Basic";#N/A,#N/A,TRUE,"EXT-TABLE";#N/A,#N/A,TRUE,"STEEL";#N/A,#N/A,TRUE,"INT-Table";#N/A,#N/A,TRUE,"STEEL";#N/A,#N/A,TRUE,"Door"}</definedName>
    <definedName name="김_2" hidden="1">{#N/A,#N/A,TRUE,"Basic";#N/A,#N/A,TRUE,"EXT-TABLE";#N/A,#N/A,TRUE,"STEEL";#N/A,#N/A,TRUE,"INT-Table";#N/A,#N/A,TRUE,"STEEL";#N/A,#N/A,TRUE,"Door"}</definedName>
    <definedName name="김_2_1" hidden="1">{#N/A,#N/A,TRUE,"Basic";#N/A,#N/A,TRUE,"EXT-TABLE";#N/A,#N/A,TRUE,"STEEL";#N/A,#N/A,TRUE,"INT-Table";#N/A,#N/A,TRUE,"STEEL";#N/A,#N/A,TRUE,"Door"}</definedName>
    <definedName name="김_2_1_1" hidden="1">{#N/A,#N/A,TRUE,"Basic";#N/A,#N/A,TRUE,"EXT-TABLE";#N/A,#N/A,TRUE,"STEEL";#N/A,#N/A,TRUE,"INT-Table";#N/A,#N/A,TRUE,"STEEL";#N/A,#N/A,TRUE,"Door"}</definedName>
    <definedName name="김_2_1_2" hidden="1">{#N/A,#N/A,TRUE,"Basic";#N/A,#N/A,TRUE,"EXT-TABLE";#N/A,#N/A,TRUE,"STEEL";#N/A,#N/A,TRUE,"INT-Table";#N/A,#N/A,TRUE,"STEEL";#N/A,#N/A,TRUE,"Door"}</definedName>
    <definedName name="김_2_1_3" hidden="1">{#N/A,#N/A,TRUE,"Basic";#N/A,#N/A,TRUE,"EXT-TABLE";#N/A,#N/A,TRUE,"STEEL";#N/A,#N/A,TRUE,"INT-Table";#N/A,#N/A,TRUE,"STEEL";#N/A,#N/A,TRUE,"Door"}</definedName>
    <definedName name="김_2_1_4" hidden="1">{#N/A,#N/A,TRUE,"Basic";#N/A,#N/A,TRUE,"EXT-TABLE";#N/A,#N/A,TRUE,"STEEL";#N/A,#N/A,TRUE,"INT-Table";#N/A,#N/A,TRUE,"STEEL";#N/A,#N/A,TRUE,"Door"}</definedName>
    <definedName name="김_2_1_5" hidden="1">{#N/A,#N/A,TRUE,"Basic";#N/A,#N/A,TRUE,"EXT-TABLE";#N/A,#N/A,TRUE,"STEEL";#N/A,#N/A,TRUE,"INT-Table";#N/A,#N/A,TRUE,"STEEL";#N/A,#N/A,TRUE,"Door"}</definedName>
    <definedName name="김_2_2" hidden="1">{#N/A,#N/A,TRUE,"Basic";#N/A,#N/A,TRUE,"EXT-TABLE";#N/A,#N/A,TRUE,"STEEL";#N/A,#N/A,TRUE,"INT-Table";#N/A,#N/A,TRUE,"STEEL";#N/A,#N/A,TRUE,"Door"}</definedName>
    <definedName name="김_2_2_1" hidden="1">{#N/A,#N/A,TRUE,"Basic";#N/A,#N/A,TRUE,"EXT-TABLE";#N/A,#N/A,TRUE,"STEEL";#N/A,#N/A,TRUE,"INT-Table";#N/A,#N/A,TRUE,"STEEL";#N/A,#N/A,TRUE,"Door"}</definedName>
    <definedName name="김_2_2_2" hidden="1">{#N/A,#N/A,TRUE,"Basic";#N/A,#N/A,TRUE,"EXT-TABLE";#N/A,#N/A,TRUE,"STEEL";#N/A,#N/A,TRUE,"INT-Table";#N/A,#N/A,TRUE,"STEEL";#N/A,#N/A,TRUE,"Door"}</definedName>
    <definedName name="김_2_2_3" hidden="1">{#N/A,#N/A,TRUE,"Basic";#N/A,#N/A,TRUE,"EXT-TABLE";#N/A,#N/A,TRUE,"STEEL";#N/A,#N/A,TRUE,"INT-Table";#N/A,#N/A,TRUE,"STEEL";#N/A,#N/A,TRUE,"Door"}</definedName>
    <definedName name="김_2_2_4" hidden="1">{#N/A,#N/A,TRUE,"Basic";#N/A,#N/A,TRUE,"EXT-TABLE";#N/A,#N/A,TRUE,"STEEL";#N/A,#N/A,TRUE,"INT-Table";#N/A,#N/A,TRUE,"STEEL";#N/A,#N/A,TRUE,"Door"}</definedName>
    <definedName name="김_2_2_5" hidden="1">{#N/A,#N/A,TRUE,"Basic";#N/A,#N/A,TRUE,"EXT-TABLE";#N/A,#N/A,TRUE,"STEEL";#N/A,#N/A,TRUE,"INT-Table";#N/A,#N/A,TRUE,"STEEL";#N/A,#N/A,TRUE,"Door"}</definedName>
    <definedName name="김_2_3" hidden="1">{#N/A,#N/A,TRUE,"Basic";#N/A,#N/A,TRUE,"EXT-TABLE";#N/A,#N/A,TRUE,"STEEL";#N/A,#N/A,TRUE,"INT-Table";#N/A,#N/A,TRUE,"STEEL";#N/A,#N/A,TRUE,"Door"}</definedName>
    <definedName name="김_2_4" hidden="1">{#N/A,#N/A,TRUE,"Basic";#N/A,#N/A,TRUE,"EXT-TABLE";#N/A,#N/A,TRUE,"STEEL";#N/A,#N/A,TRUE,"INT-Table";#N/A,#N/A,TRUE,"STEEL";#N/A,#N/A,TRUE,"Door"}</definedName>
    <definedName name="김_2_5" hidden="1">{#N/A,#N/A,TRUE,"Basic";#N/A,#N/A,TRUE,"EXT-TABLE";#N/A,#N/A,TRUE,"STEEL";#N/A,#N/A,TRUE,"INT-Table";#N/A,#N/A,TRUE,"STEEL";#N/A,#N/A,TRUE,"Door"}</definedName>
    <definedName name="김_3" hidden="1">{#N/A,#N/A,TRUE,"Basic";#N/A,#N/A,TRUE,"EXT-TABLE";#N/A,#N/A,TRUE,"STEEL";#N/A,#N/A,TRUE,"INT-Table";#N/A,#N/A,TRUE,"STEEL";#N/A,#N/A,TRUE,"Door"}</definedName>
    <definedName name="김_3_1" hidden="1">{#N/A,#N/A,TRUE,"Basic";#N/A,#N/A,TRUE,"EXT-TABLE";#N/A,#N/A,TRUE,"STEEL";#N/A,#N/A,TRUE,"INT-Table";#N/A,#N/A,TRUE,"STEEL";#N/A,#N/A,TRUE,"Door"}</definedName>
    <definedName name="김_3_1_1" hidden="1">{#N/A,#N/A,TRUE,"Basic";#N/A,#N/A,TRUE,"EXT-TABLE";#N/A,#N/A,TRUE,"STEEL";#N/A,#N/A,TRUE,"INT-Table";#N/A,#N/A,TRUE,"STEEL";#N/A,#N/A,TRUE,"Door"}</definedName>
    <definedName name="김_3_1_2" hidden="1">{#N/A,#N/A,TRUE,"Basic";#N/A,#N/A,TRUE,"EXT-TABLE";#N/A,#N/A,TRUE,"STEEL";#N/A,#N/A,TRUE,"INT-Table";#N/A,#N/A,TRUE,"STEEL";#N/A,#N/A,TRUE,"Door"}</definedName>
    <definedName name="김_3_1_3" hidden="1">{#N/A,#N/A,TRUE,"Basic";#N/A,#N/A,TRUE,"EXT-TABLE";#N/A,#N/A,TRUE,"STEEL";#N/A,#N/A,TRUE,"INT-Table";#N/A,#N/A,TRUE,"STEEL";#N/A,#N/A,TRUE,"Door"}</definedName>
    <definedName name="김_3_1_4" hidden="1">{#N/A,#N/A,TRUE,"Basic";#N/A,#N/A,TRUE,"EXT-TABLE";#N/A,#N/A,TRUE,"STEEL";#N/A,#N/A,TRUE,"INT-Table";#N/A,#N/A,TRUE,"STEEL";#N/A,#N/A,TRUE,"Door"}</definedName>
    <definedName name="김_3_1_5" hidden="1">{#N/A,#N/A,TRUE,"Basic";#N/A,#N/A,TRUE,"EXT-TABLE";#N/A,#N/A,TRUE,"STEEL";#N/A,#N/A,TRUE,"INT-Table";#N/A,#N/A,TRUE,"STEEL";#N/A,#N/A,TRUE,"Door"}</definedName>
    <definedName name="김_3_2" hidden="1">{#N/A,#N/A,TRUE,"Basic";#N/A,#N/A,TRUE,"EXT-TABLE";#N/A,#N/A,TRUE,"STEEL";#N/A,#N/A,TRUE,"INT-Table";#N/A,#N/A,TRUE,"STEEL";#N/A,#N/A,TRUE,"Door"}</definedName>
    <definedName name="김_3_2_1" hidden="1">{#N/A,#N/A,TRUE,"Basic";#N/A,#N/A,TRUE,"EXT-TABLE";#N/A,#N/A,TRUE,"STEEL";#N/A,#N/A,TRUE,"INT-Table";#N/A,#N/A,TRUE,"STEEL";#N/A,#N/A,TRUE,"Door"}</definedName>
    <definedName name="김_3_2_2" hidden="1">{#N/A,#N/A,TRUE,"Basic";#N/A,#N/A,TRUE,"EXT-TABLE";#N/A,#N/A,TRUE,"STEEL";#N/A,#N/A,TRUE,"INT-Table";#N/A,#N/A,TRUE,"STEEL";#N/A,#N/A,TRUE,"Door"}</definedName>
    <definedName name="김_3_2_3" hidden="1">{#N/A,#N/A,TRUE,"Basic";#N/A,#N/A,TRUE,"EXT-TABLE";#N/A,#N/A,TRUE,"STEEL";#N/A,#N/A,TRUE,"INT-Table";#N/A,#N/A,TRUE,"STEEL";#N/A,#N/A,TRUE,"Door"}</definedName>
    <definedName name="김_3_2_4" hidden="1">{#N/A,#N/A,TRUE,"Basic";#N/A,#N/A,TRUE,"EXT-TABLE";#N/A,#N/A,TRUE,"STEEL";#N/A,#N/A,TRUE,"INT-Table";#N/A,#N/A,TRUE,"STEEL";#N/A,#N/A,TRUE,"Door"}</definedName>
    <definedName name="김_3_2_5" hidden="1">{#N/A,#N/A,TRUE,"Basic";#N/A,#N/A,TRUE,"EXT-TABLE";#N/A,#N/A,TRUE,"STEEL";#N/A,#N/A,TRUE,"INT-Table";#N/A,#N/A,TRUE,"STEEL";#N/A,#N/A,TRUE,"Door"}</definedName>
    <definedName name="김_3_3" hidden="1">{#N/A,#N/A,TRUE,"Basic";#N/A,#N/A,TRUE,"EXT-TABLE";#N/A,#N/A,TRUE,"STEEL";#N/A,#N/A,TRUE,"INT-Table";#N/A,#N/A,TRUE,"STEEL";#N/A,#N/A,TRUE,"Door"}</definedName>
    <definedName name="김_3_4" hidden="1">{#N/A,#N/A,TRUE,"Basic";#N/A,#N/A,TRUE,"EXT-TABLE";#N/A,#N/A,TRUE,"STEEL";#N/A,#N/A,TRUE,"INT-Table";#N/A,#N/A,TRUE,"STEEL";#N/A,#N/A,TRUE,"Door"}</definedName>
    <definedName name="김_3_5" hidden="1">{#N/A,#N/A,TRUE,"Basic";#N/A,#N/A,TRUE,"EXT-TABLE";#N/A,#N/A,TRUE,"STEEL";#N/A,#N/A,TRUE,"INT-Table";#N/A,#N/A,TRUE,"STEEL";#N/A,#N/A,TRUE,"Door"}</definedName>
    <definedName name="김_4" hidden="1">{#N/A,#N/A,TRUE,"Basic";#N/A,#N/A,TRUE,"EXT-TABLE";#N/A,#N/A,TRUE,"STEEL";#N/A,#N/A,TRUE,"INT-Table";#N/A,#N/A,TRUE,"STEEL";#N/A,#N/A,TRUE,"Door"}</definedName>
    <definedName name="김_4_1" hidden="1">{#N/A,#N/A,TRUE,"Basic";#N/A,#N/A,TRUE,"EXT-TABLE";#N/A,#N/A,TRUE,"STEEL";#N/A,#N/A,TRUE,"INT-Table";#N/A,#N/A,TRUE,"STEEL";#N/A,#N/A,TRUE,"Door"}</definedName>
    <definedName name="김_4_1_1" hidden="1">{#N/A,#N/A,TRUE,"Basic";#N/A,#N/A,TRUE,"EXT-TABLE";#N/A,#N/A,TRUE,"STEEL";#N/A,#N/A,TRUE,"INT-Table";#N/A,#N/A,TRUE,"STEEL";#N/A,#N/A,TRUE,"Door"}</definedName>
    <definedName name="김_4_1_2" hidden="1">{#N/A,#N/A,TRUE,"Basic";#N/A,#N/A,TRUE,"EXT-TABLE";#N/A,#N/A,TRUE,"STEEL";#N/A,#N/A,TRUE,"INT-Table";#N/A,#N/A,TRUE,"STEEL";#N/A,#N/A,TRUE,"Door"}</definedName>
    <definedName name="김_4_1_3" hidden="1">{#N/A,#N/A,TRUE,"Basic";#N/A,#N/A,TRUE,"EXT-TABLE";#N/A,#N/A,TRUE,"STEEL";#N/A,#N/A,TRUE,"INT-Table";#N/A,#N/A,TRUE,"STEEL";#N/A,#N/A,TRUE,"Door"}</definedName>
    <definedName name="김_4_1_4" hidden="1">{#N/A,#N/A,TRUE,"Basic";#N/A,#N/A,TRUE,"EXT-TABLE";#N/A,#N/A,TRUE,"STEEL";#N/A,#N/A,TRUE,"INT-Table";#N/A,#N/A,TRUE,"STEEL";#N/A,#N/A,TRUE,"Door"}</definedName>
    <definedName name="김_4_1_5" hidden="1">{#N/A,#N/A,TRUE,"Basic";#N/A,#N/A,TRUE,"EXT-TABLE";#N/A,#N/A,TRUE,"STEEL";#N/A,#N/A,TRUE,"INT-Table";#N/A,#N/A,TRUE,"STEEL";#N/A,#N/A,TRUE,"Door"}</definedName>
    <definedName name="김_4_2" hidden="1">{#N/A,#N/A,TRUE,"Basic";#N/A,#N/A,TRUE,"EXT-TABLE";#N/A,#N/A,TRUE,"STEEL";#N/A,#N/A,TRUE,"INT-Table";#N/A,#N/A,TRUE,"STEEL";#N/A,#N/A,TRUE,"Door"}</definedName>
    <definedName name="김_4_2_1" hidden="1">{#N/A,#N/A,TRUE,"Basic";#N/A,#N/A,TRUE,"EXT-TABLE";#N/A,#N/A,TRUE,"STEEL";#N/A,#N/A,TRUE,"INT-Table";#N/A,#N/A,TRUE,"STEEL";#N/A,#N/A,TRUE,"Door"}</definedName>
    <definedName name="김_4_2_2" hidden="1">{#N/A,#N/A,TRUE,"Basic";#N/A,#N/A,TRUE,"EXT-TABLE";#N/A,#N/A,TRUE,"STEEL";#N/A,#N/A,TRUE,"INT-Table";#N/A,#N/A,TRUE,"STEEL";#N/A,#N/A,TRUE,"Door"}</definedName>
    <definedName name="김_4_2_3" hidden="1">{#N/A,#N/A,TRUE,"Basic";#N/A,#N/A,TRUE,"EXT-TABLE";#N/A,#N/A,TRUE,"STEEL";#N/A,#N/A,TRUE,"INT-Table";#N/A,#N/A,TRUE,"STEEL";#N/A,#N/A,TRUE,"Door"}</definedName>
    <definedName name="김_4_2_4" hidden="1">{#N/A,#N/A,TRUE,"Basic";#N/A,#N/A,TRUE,"EXT-TABLE";#N/A,#N/A,TRUE,"STEEL";#N/A,#N/A,TRUE,"INT-Table";#N/A,#N/A,TRUE,"STEEL";#N/A,#N/A,TRUE,"Door"}</definedName>
    <definedName name="김_4_2_5" hidden="1">{#N/A,#N/A,TRUE,"Basic";#N/A,#N/A,TRUE,"EXT-TABLE";#N/A,#N/A,TRUE,"STEEL";#N/A,#N/A,TRUE,"INT-Table";#N/A,#N/A,TRUE,"STEEL";#N/A,#N/A,TRUE,"Door"}</definedName>
    <definedName name="김_4_3" hidden="1">{#N/A,#N/A,TRUE,"Basic";#N/A,#N/A,TRUE,"EXT-TABLE";#N/A,#N/A,TRUE,"STEEL";#N/A,#N/A,TRUE,"INT-Table";#N/A,#N/A,TRUE,"STEEL";#N/A,#N/A,TRUE,"Door"}</definedName>
    <definedName name="김_4_4" hidden="1">{#N/A,#N/A,TRUE,"Basic";#N/A,#N/A,TRUE,"EXT-TABLE";#N/A,#N/A,TRUE,"STEEL";#N/A,#N/A,TRUE,"INT-Table";#N/A,#N/A,TRUE,"STEEL";#N/A,#N/A,TRUE,"Door"}</definedName>
    <definedName name="김_4_5" hidden="1">{#N/A,#N/A,TRUE,"Basic";#N/A,#N/A,TRUE,"EXT-TABLE";#N/A,#N/A,TRUE,"STEEL";#N/A,#N/A,TRUE,"INT-Table";#N/A,#N/A,TRUE,"STEEL";#N/A,#N/A,TRUE,"Door"}</definedName>
    <definedName name="김_5" hidden="1">{#N/A,#N/A,TRUE,"Basic";#N/A,#N/A,TRUE,"EXT-TABLE";#N/A,#N/A,TRUE,"STEEL";#N/A,#N/A,TRUE,"INT-Table";#N/A,#N/A,TRUE,"STEEL";#N/A,#N/A,TRUE,"Door"}</definedName>
    <definedName name="김_5_1" hidden="1">{#N/A,#N/A,TRUE,"Basic";#N/A,#N/A,TRUE,"EXT-TABLE";#N/A,#N/A,TRUE,"STEEL";#N/A,#N/A,TRUE,"INT-Table";#N/A,#N/A,TRUE,"STEEL";#N/A,#N/A,TRUE,"Door"}</definedName>
    <definedName name="김_5_1_1" hidden="1">{#N/A,#N/A,TRUE,"Basic";#N/A,#N/A,TRUE,"EXT-TABLE";#N/A,#N/A,TRUE,"STEEL";#N/A,#N/A,TRUE,"INT-Table";#N/A,#N/A,TRUE,"STEEL";#N/A,#N/A,TRUE,"Door"}</definedName>
    <definedName name="김_5_1_2" hidden="1">{#N/A,#N/A,TRUE,"Basic";#N/A,#N/A,TRUE,"EXT-TABLE";#N/A,#N/A,TRUE,"STEEL";#N/A,#N/A,TRUE,"INT-Table";#N/A,#N/A,TRUE,"STEEL";#N/A,#N/A,TRUE,"Door"}</definedName>
    <definedName name="김_5_1_3" hidden="1">{#N/A,#N/A,TRUE,"Basic";#N/A,#N/A,TRUE,"EXT-TABLE";#N/A,#N/A,TRUE,"STEEL";#N/A,#N/A,TRUE,"INT-Table";#N/A,#N/A,TRUE,"STEEL";#N/A,#N/A,TRUE,"Door"}</definedName>
    <definedName name="김_5_1_4" hidden="1">{#N/A,#N/A,TRUE,"Basic";#N/A,#N/A,TRUE,"EXT-TABLE";#N/A,#N/A,TRUE,"STEEL";#N/A,#N/A,TRUE,"INT-Table";#N/A,#N/A,TRUE,"STEEL";#N/A,#N/A,TRUE,"Door"}</definedName>
    <definedName name="김_5_1_5" hidden="1">{#N/A,#N/A,TRUE,"Basic";#N/A,#N/A,TRUE,"EXT-TABLE";#N/A,#N/A,TRUE,"STEEL";#N/A,#N/A,TRUE,"INT-Table";#N/A,#N/A,TRUE,"STEEL";#N/A,#N/A,TRUE,"Door"}</definedName>
    <definedName name="김_5_2" hidden="1">{#N/A,#N/A,TRUE,"Basic";#N/A,#N/A,TRUE,"EXT-TABLE";#N/A,#N/A,TRUE,"STEEL";#N/A,#N/A,TRUE,"INT-Table";#N/A,#N/A,TRUE,"STEEL";#N/A,#N/A,TRUE,"Door"}</definedName>
    <definedName name="김_5_2_1" hidden="1">{#N/A,#N/A,TRUE,"Basic";#N/A,#N/A,TRUE,"EXT-TABLE";#N/A,#N/A,TRUE,"STEEL";#N/A,#N/A,TRUE,"INT-Table";#N/A,#N/A,TRUE,"STEEL";#N/A,#N/A,TRUE,"Door"}</definedName>
    <definedName name="김_5_2_2" hidden="1">{#N/A,#N/A,TRUE,"Basic";#N/A,#N/A,TRUE,"EXT-TABLE";#N/A,#N/A,TRUE,"STEEL";#N/A,#N/A,TRUE,"INT-Table";#N/A,#N/A,TRUE,"STEEL";#N/A,#N/A,TRUE,"Door"}</definedName>
    <definedName name="김_5_2_3" hidden="1">{#N/A,#N/A,TRUE,"Basic";#N/A,#N/A,TRUE,"EXT-TABLE";#N/A,#N/A,TRUE,"STEEL";#N/A,#N/A,TRUE,"INT-Table";#N/A,#N/A,TRUE,"STEEL";#N/A,#N/A,TRUE,"Door"}</definedName>
    <definedName name="김_5_2_4" hidden="1">{#N/A,#N/A,TRUE,"Basic";#N/A,#N/A,TRUE,"EXT-TABLE";#N/A,#N/A,TRUE,"STEEL";#N/A,#N/A,TRUE,"INT-Table";#N/A,#N/A,TRUE,"STEEL";#N/A,#N/A,TRUE,"Door"}</definedName>
    <definedName name="김_5_2_5" hidden="1">{#N/A,#N/A,TRUE,"Basic";#N/A,#N/A,TRUE,"EXT-TABLE";#N/A,#N/A,TRUE,"STEEL";#N/A,#N/A,TRUE,"INT-Table";#N/A,#N/A,TRUE,"STEEL";#N/A,#N/A,TRUE,"Door"}</definedName>
    <definedName name="김_5_3" hidden="1">{#N/A,#N/A,TRUE,"Basic";#N/A,#N/A,TRUE,"EXT-TABLE";#N/A,#N/A,TRUE,"STEEL";#N/A,#N/A,TRUE,"INT-Table";#N/A,#N/A,TRUE,"STEEL";#N/A,#N/A,TRUE,"Door"}</definedName>
    <definedName name="김_5_4" hidden="1">{#N/A,#N/A,TRUE,"Basic";#N/A,#N/A,TRUE,"EXT-TABLE";#N/A,#N/A,TRUE,"STEEL";#N/A,#N/A,TRUE,"INT-Table";#N/A,#N/A,TRUE,"STEEL";#N/A,#N/A,TRUE,"Door"}</definedName>
    <definedName name="김_5_5" hidden="1">{#N/A,#N/A,TRUE,"Basic";#N/A,#N/A,TRUE,"EXT-TABLE";#N/A,#N/A,TRUE,"STEEL";#N/A,#N/A,TRUE,"INT-Table";#N/A,#N/A,TRUE,"STEEL";#N/A,#N/A,TRUE,"Door"}</definedName>
    <definedName name="김1" hidden="1">{#N/A,#N/A,TRUE,"Basic";#N/A,#N/A,TRUE,"EXT-TABLE";#N/A,#N/A,TRUE,"STEEL";#N/A,#N/A,TRUE,"INT-Table";#N/A,#N/A,TRUE,"STEEL";#N/A,#N/A,TRUE,"Door"}</definedName>
    <definedName name="김1_1" hidden="1">{#N/A,#N/A,TRUE,"Basic";#N/A,#N/A,TRUE,"EXT-TABLE";#N/A,#N/A,TRUE,"STEEL";#N/A,#N/A,TRUE,"INT-Table";#N/A,#N/A,TRUE,"STEEL";#N/A,#N/A,TRUE,"Door"}</definedName>
    <definedName name="김1_1_1" hidden="1">{#N/A,#N/A,TRUE,"Basic";#N/A,#N/A,TRUE,"EXT-TABLE";#N/A,#N/A,TRUE,"STEEL";#N/A,#N/A,TRUE,"INT-Table";#N/A,#N/A,TRUE,"STEEL";#N/A,#N/A,TRUE,"Door"}</definedName>
    <definedName name="김1_1_1_1" hidden="1">{#N/A,#N/A,TRUE,"Basic";#N/A,#N/A,TRUE,"EXT-TABLE";#N/A,#N/A,TRUE,"STEEL";#N/A,#N/A,TRUE,"INT-Table";#N/A,#N/A,TRUE,"STEEL";#N/A,#N/A,TRUE,"Door"}</definedName>
    <definedName name="김1_1_1_2" hidden="1">{#N/A,#N/A,TRUE,"Basic";#N/A,#N/A,TRUE,"EXT-TABLE";#N/A,#N/A,TRUE,"STEEL";#N/A,#N/A,TRUE,"INT-Table";#N/A,#N/A,TRUE,"STEEL";#N/A,#N/A,TRUE,"Door"}</definedName>
    <definedName name="김1_1_1_3" hidden="1">{#N/A,#N/A,TRUE,"Basic";#N/A,#N/A,TRUE,"EXT-TABLE";#N/A,#N/A,TRUE,"STEEL";#N/A,#N/A,TRUE,"INT-Table";#N/A,#N/A,TRUE,"STEEL";#N/A,#N/A,TRUE,"Door"}</definedName>
    <definedName name="김1_1_1_4" hidden="1">{#N/A,#N/A,TRUE,"Basic";#N/A,#N/A,TRUE,"EXT-TABLE";#N/A,#N/A,TRUE,"STEEL";#N/A,#N/A,TRUE,"INT-Table";#N/A,#N/A,TRUE,"STEEL";#N/A,#N/A,TRUE,"Door"}</definedName>
    <definedName name="김1_1_1_5" hidden="1">{#N/A,#N/A,TRUE,"Basic";#N/A,#N/A,TRUE,"EXT-TABLE";#N/A,#N/A,TRUE,"STEEL";#N/A,#N/A,TRUE,"INT-Table";#N/A,#N/A,TRUE,"STEEL";#N/A,#N/A,TRUE,"Door"}</definedName>
    <definedName name="김1_1_2" hidden="1">{#N/A,#N/A,TRUE,"Basic";#N/A,#N/A,TRUE,"EXT-TABLE";#N/A,#N/A,TRUE,"STEEL";#N/A,#N/A,TRUE,"INT-Table";#N/A,#N/A,TRUE,"STEEL";#N/A,#N/A,TRUE,"Door"}</definedName>
    <definedName name="김1_1_2_1" hidden="1">{#N/A,#N/A,TRUE,"Basic";#N/A,#N/A,TRUE,"EXT-TABLE";#N/A,#N/A,TRUE,"STEEL";#N/A,#N/A,TRUE,"INT-Table";#N/A,#N/A,TRUE,"STEEL";#N/A,#N/A,TRUE,"Door"}</definedName>
    <definedName name="김1_1_2_2" hidden="1">{#N/A,#N/A,TRUE,"Basic";#N/A,#N/A,TRUE,"EXT-TABLE";#N/A,#N/A,TRUE,"STEEL";#N/A,#N/A,TRUE,"INT-Table";#N/A,#N/A,TRUE,"STEEL";#N/A,#N/A,TRUE,"Door"}</definedName>
    <definedName name="김1_1_2_3" hidden="1">{#N/A,#N/A,TRUE,"Basic";#N/A,#N/A,TRUE,"EXT-TABLE";#N/A,#N/A,TRUE,"STEEL";#N/A,#N/A,TRUE,"INT-Table";#N/A,#N/A,TRUE,"STEEL";#N/A,#N/A,TRUE,"Door"}</definedName>
    <definedName name="김1_1_2_4" hidden="1">{#N/A,#N/A,TRUE,"Basic";#N/A,#N/A,TRUE,"EXT-TABLE";#N/A,#N/A,TRUE,"STEEL";#N/A,#N/A,TRUE,"INT-Table";#N/A,#N/A,TRUE,"STEEL";#N/A,#N/A,TRUE,"Door"}</definedName>
    <definedName name="김1_1_2_5" hidden="1">{#N/A,#N/A,TRUE,"Basic";#N/A,#N/A,TRUE,"EXT-TABLE";#N/A,#N/A,TRUE,"STEEL";#N/A,#N/A,TRUE,"INT-Table";#N/A,#N/A,TRUE,"STEEL";#N/A,#N/A,TRUE,"Door"}</definedName>
    <definedName name="김1_1_3" hidden="1">{#N/A,#N/A,TRUE,"Basic";#N/A,#N/A,TRUE,"EXT-TABLE";#N/A,#N/A,TRUE,"STEEL";#N/A,#N/A,TRUE,"INT-Table";#N/A,#N/A,TRUE,"STEEL";#N/A,#N/A,TRUE,"Door"}</definedName>
    <definedName name="김1_1_4" hidden="1">{#N/A,#N/A,TRUE,"Basic";#N/A,#N/A,TRUE,"EXT-TABLE";#N/A,#N/A,TRUE,"STEEL";#N/A,#N/A,TRUE,"INT-Table";#N/A,#N/A,TRUE,"STEEL";#N/A,#N/A,TRUE,"Door"}</definedName>
    <definedName name="김1_1_5" hidden="1">{#N/A,#N/A,TRUE,"Basic";#N/A,#N/A,TRUE,"EXT-TABLE";#N/A,#N/A,TRUE,"STEEL";#N/A,#N/A,TRUE,"INT-Table";#N/A,#N/A,TRUE,"STEEL";#N/A,#N/A,TRUE,"Door"}</definedName>
    <definedName name="김1_2" hidden="1">{#N/A,#N/A,TRUE,"Basic";#N/A,#N/A,TRUE,"EXT-TABLE";#N/A,#N/A,TRUE,"STEEL";#N/A,#N/A,TRUE,"INT-Table";#N/A,#N/A,TRUE,"STEEL";#N/A,#N/A,TRUE,"Door"}</definedName>
    <definedName name="김1_2_1" hidden="1">{#N/A,#N/A,TRUE,"Basic";#N/A,#N/A,TRUE,"EXT-TABLE";#N/A,#N/A,TRUE,"STEEL";#N/A,#N/A,TRUE,"INT-Table";#N/A,#N/A,TRUE,"STEEL";#N/A,#N/A,TRUE,"Door"}</definedName>
    <definedName name="김1_2_1_1" hidden="1">{#N/A,#N/A,TRUE,"Basic";#N/A,#N/A,TRUE,"EXT-TABLE";#N/A,#N/A,TRUE,"STEEL";#N/A,#N/A,TRUE,"INT-Table";#N/A,#N/A,TRUE,"STEEL";#N/A,#N/A,TRUE,"Door"}</definedName>
    <definedName name="김1_2_1_2" hidden="1">{#N/A,#N/A,TRUE,"Basic";#N/A,#N/A,TRUE,"EXT-TABLE";#N/A,#N/A,TRUE,"STEEL";#N/A,#N/A,TRUE,"INT-Table";#N/A,#N/A,TRUE,"STEEL";#N/A,#N/A,TRUE,"Door"}</definedName>
    <definedName name="김1_2_1_3" hidden="1">{#N/A,#N/A,TRUE,"Basic";#N/A,#N/A,TRUE,"EXT-TABLE";#N/A,#N/A,TRUE,"STEEL";#N/A,#N/A,TRUE,"INT-Table";#N/A,#N/A,TRUE,"STEEL";#N/A,#N/A,TRUE,"Door"}</definedName>
    <definedName name="김1_2_1_4" hidden="1">{#N/A,#N/A,TRUE,"Basic";#N/A,#N/A,TRUE,"EXT-TABLE";#N/A,#N/A,TRUE,"STEEL";#N/A,#N/A,TRUE,"INT-Table";#N/A,#N/A,TRUE,"STEEL";#N/A,#N/A,TRUE,"Door"}</definedName>
    <definedName name="김1_2_1_5" hidden="1">{#N/A,#N/A,TRUE,"Basic";#N/A,#N/A,TRUE,"EXT-TABLE";#N/A,#N/A,TRUE,"STEEL";#N/A,#N/A,TRUE,"INT-Table";#N/A,#N/A,TRUE,"STEEL";#N/A,#N/A,TRUE,"Door"}</definedName>
    <definedName name="김1_2_2" hidden="1">{#N/A,#N/A,TRUE,"Basic";#N/A,#N/A,TRUE,"EXT-TABLE";#N/A,#N/A,TRUE,"STEEL";#N/A,#N/A,TRUE,"INT-Table";#N/A,#N/A,TRUE,"STEEL";#N/A,#N/A,TRUE,"Door"}</definedName>
    <definedName name="김1_2_2_1" hidden="1">{#N/A,#N/A,TRUE,"Basic";#N/A,#N/A,TRUE,"EXT-TABLE";#N/A,#N/A,TRUE,"STEEL";#N/A,#N/A,TRUE,"INT-Table";#N/A,#N/A,TRUE,"STEEL";#N/A,#N/A,TRUE,"Door"}</definedName>
    <definedName name="김1_2_2_2" hidden="1">{#N/A,#N/A,TRUE,"Basic";#N/A,#N/A,TRUE,"EXT-TABLE";#N/A,#N/A,TRUE,"STEEL";#N/A,#N/A,TRUE,"INT-Table";#N/A,#N/A,TRUE,"STEEL";#N/A,#N/A,TRUE,"Door"}</definedName>
    <definedName name="김1_2_2_3" hidden="1">{#N/A,#N/A,TRUE,"Basic";#N/A,#N/A,TRUE,"EXT-TABLE";#N/A,#N/A,TRUE,"STEEL";#N/A,#N/A,TRUE,"INT-Table";#N/A,#N/A,TRUE,"STEEL";#N/A,#N/A,TRUE,"Door"}</definedName>
    <definedName name="김1_2_2_4" hidden="1">{#N/A,#N/A,TRUE,"Basic";#N/A,#N/A,TRUE,"EXT-TABLE";#N/A,#N/A,TRUE,"STEEL";#N/A,#N/A,TRUE,"INT-Table";#N/A,#N/A,TRUE,"STEEL";#N/A,#N/A,TRUE,"Door"}</definedName>
    <definedName name="김1_2_2_5" hidden="1">{#N/A,#N/A,TRUE,"Basic";#N/A,#N/A,TRUE,"EXT-TABLE";#N/A,#N/A,TRUE,"STEEL";#N/A,#N/A,TRUE,"INT-Table";#N/A,#N/A,TRUE,"STEEL";#N/A,#N/A,TRUE,"Door"}</definedName>
    <definedName name="김1_2_3" hidden="1">{#N/A,#N/A,TRUE,"Basic";#N/A,#N/A,TRUE,"EXT-TABLE";#N/A,#N/A,TRUE,"STEEL";#N/A,#N/A,TRUE,"INT-Table";#N/A,#N/A,TRUE,"STEEL";#N/A,#N/A,TRUE,"Door"}</definedName>
    <definedName name="김1_2_4" hidden="1">{#N/A,#N/A,TRUE,"Basic";#N/A,#N/A,TRUE,"EXT-TABLE";#N/A,#N/A,TRUE,"STEEL";#N/A,#N/A,TRUE,"INT-Table";#N/A,#N/A,TRUE,"STEEL";#N/A,#N/A,TRUE,"Door"}</definedName>
    <definedName name="김1_2_5" hidden="1">{#N/A,#N/A,TRUE,"Basic";#N/A,#N/A,TRUE,"EXT-TABLE";#N/A,#N/A,TRUE,"STEEL";#N/A,#N/A,TRUE,"INT-Table";#N/A,#N/A,TRUE,"STEEL";#N/A,#N/A,TRUE,"Door"}</definedName>
    <definedName name="김1_3" hidden="1">{#N/A,#N/A,TRUE,"Basic";#N/A,#N/A,TRUE,"EXT-TABLE";#N/A,#N/A,TRUE,"STEEL";#N/A,#N/A,TRUE,"INT-Table";#N/A,#N/A,TRUE,"STEEL";#N/A,#N/A,TRUE,"Door"}</definedName>
    <definedName name="김1_3_1" hidden="1">{#N/A,#N/A,TRUE,"Basic";#N/A,#N/A,TRUE,"EXT-TABLE";#N/A,#N/A,TRUE,"STEEL";#N/A,#N/A,TRUE,"INT-Table";#N/A,#N/A,TRUE,"STEEL";#N/A,#N/A,TRUE,"Door"}</definedName>
    <definedName name="김1_3_1_1" hidden="1">{#N/A,#N/A,TRUE,"Basic";#N/A,#N/A,TRUE,"EXT-TABLE";#N/A,#N/A,TRUE,"STEEL";#N/A,#N/A,TRUE,"INT-Table";#N/A,#N/A,TRUE,"STEEL";#N/A,#N/A,TRUE,"Door"}</definedName>
    <definedName name="김1_3_1_2" hidden="1">{#N/A,#N/A,TRUE,"Basic";#N/A,#N/A,TRUE,"EXT-TABLE";#N/A,#N/A,TRUE,"STEEL";#N/A,#N/A,TRUE,"INT-Table";#N/A,#N/A,TRUE,"STEEL";#N/A,#N/A,TRUE,"Door"}</definedName>
    <definedName name="김1_3_1_3" hidden="1">{#N/A,#N/A,TRUE,"Basic";#N/A,#N/A,TRUE,"EXT-TABLE";#N/A,#N/A,TRUE,"STEEL";#N/A,#N/A,TRUE,"INT-Table";#N/A,#N/A,TRUE,"STEEL";#N/A,#N/A,TRUE,"Door"}</definedName>
    <definedName name="김1_3_1_4" hidden="1">{#N/A,#N/A,TRUE,"Basic";#N/A,#N/A,TRUE,"EXT-TABLE";#N/A,#N/A,TRUE,"STEEL";#N/A,#N/A,TRUE,"INT-Table";#N/A,#N/A,TRUE,"STEEL";#N/A,#N/A,TRUE,"Door"}</definedName>
    <definedName name="김1_3_1_5" hidden="1">{#N/A,#N/A,TRUE,"Basic";#N/A,#N/A,TRUE,"EXT-TABLE";#N/A,#N/A,TRUE,"STEEL";#N/A,#N/A,TRUE,"INT-Table";#N/A,#N/A,TRUE,"STEEL";#N/A,#N/A,TRUE,"Door"}</definedName>
    <definedName name="김1_3_2" hidden="1">{#N/A,#N/A,TRUE,"Basic";#N/A,#N/A,TRUE,"EXT-TABLE";#N/A,#N/A,TRUE,"STEEL";#N/A,#N/A,TRUE,"INT-Table";#N/A,#N/A,TRUE,"STEEL";#N/A,#N/A,TRUE,"Door"}</definedName>
    <definedName name="김1_3_2_1" hidden="1">{#N/A,#N/A,TRUE,"Basic";#N/A,#N/A,TRUE,"EXT-TABLE";#N/A,#N/A,TRUE,"STEEL";#N/A,#N/A,TRUE,"INT-Table";#N/A,#N/A,TRUE,"STEEL";#N/A,#N/A,TRUE,"Door"}</definedName>
    <definedName name="김1_3_2_2" hidden="1">{#N/A,#N/A,TRUE,"Basic";#N/A,#N/A,TRUE,"EXT-TABLE";#N/A,#N/A,TRUE,"STEEL";#N/A,#N/A,TRUE,"INT-Table";#N/A,#N/A,TRUE,"STEEL";#N/A,#N/A,TRUE,"Door"}</definedName>
    <definedName name="김1_3_2_3" hidden="1">{#N/A,#N/A,TRUE,"Basic";#N/A,#N/A,TRUE,"EXT-TABLE";#N/A,#N/A,TRUE,"STEEL";#N/A,#N/A,TRUE,"INT-Table";#N/A,#N/A,TRUE,"STEEL";#N/A,#N/A,TRUE,"Door"}</definedName>
    <definedName name="김1_3_2_4" hidden="1">{#N/A,#N/A,TRUE,"Basic";#N/A,#N/A,TRUE,"EXT-TABLE";#N/A,#N/A,TRUE,"STEEL";#N/A,#N/A,TRUE,"INT-Table";#N/A,#N/A,TRUE,"STEEL";#N/A,#N/A,TRUE,"Door"}</definedName>
    <definedName name="김1_3_2_5" hidden="1">{#N/A,#N/A,TRUE,"Basic";#N/A,#N/A,TRUE,"EXT-TABLE";#N/A,#N/A,TRUE,"STEEL";#N/A,#N/A,TRUE,"INT-Table";#N/A,#N/A,TRUE,"STEEL";#N/A,#N/A,TRUE,"Door"}</definedName>
    <definedName name="김1_3_3" hidden="1">{#N/A,#N/A,TRUE,"Basic";#N/A,#N/A,TRUE,"EXT-TABLE";#N/A,#N/A,TRUE,"STEEL";#N/A,#N/A,TRUE,"INT-Table";#N/A,#N/A,TRUE,"STEEL";#N/A,#N/A,TRUE,"Door"}</definedName>
    <definedName name="김1_3_4" hidden="1">{#N/A,#N/A,TRUE,"Basic";#N/A,#N/A,TRUE,"EXT-TABLE";#N/A,#N/A,TRUE,"STEEL";#N/A,#N/A,TRUE,"INT-Table";#N/A,#N/A,TRUE,"STEEL";#N/A,#N/A,TRUE,"Door"}</definedName>
    <definedName name="김1_3_5" hidden="1">{#N/A,#N/A,TRUE,"Basic";#N/A,#N/A,TRUE,"EXT-TABLE";#N/A,#N/A,TRUE,"STEEL";#N/A,#N/A,TRUE,"INT-Table";#N/A,#N/A,TRUE,"STEEL";#N/A,#N/A,TRUE,"Door"}</definedName>
    <definedName name="김1_4" hidden="1">{#N/A,#N/A,TRUE,"Basic";#N/A,#N/A,TRUE,"EXT-TABLE";#N/A,#N/A,TRUE,"STEEL";#N/A,#N/A,TRUE,"INT-Table";#N/A,#N/A,TRUE,"STEEL";#N/A,#N/A,TRUE,"Door"}</definedName>
    <definedName name="김1_4_1" hidden="1">{#N/A,#N/A,TRUE,"Basic";#N/A,#N/A,TRUE,"EXT-TABLE";#N/A,#N/A,TRUE,"STEEL";#N/A,#N/A,TRUE,"INT-Table";#N/A,#N/A,TRUE,"STEEL";#N/A,#N/A,TRUE,"Door"}</definedName>
    <definedName name="김1_4_1_1" hidden="1">{#N/A,#N/A,TRUE,"Basic";#N/A,#N/A,TRUE,"EXT-TABLE";#N/A,#N/A,TRUE,"STEEL";#N/A,#N/A,TRUE,"INT-Table";#N/A,#N/A,TRUE,"STEEL";#N/A,#N/A,TRUE,"Door"}</definedName>
    <definedName name="김1_4_1_2" hidden="1">{#N/A,#N/A,TRUE,"Basic";#N/A,#N/A,TRUE,"EXT-TABLE";#N/A,#N/A,TRUE,"STEEL";#N/A,#N/A,TRUE,"INT-Table";#N/A,#N/A,TRUE,"STEEL";#N/A,#N/A,TRUE,"Door"}</definedName>
    <definedName name="김1_4_1_3" hidden="1">{#N/A,#N/A,TRUE,"Basic";#N/A,#N/A,TRUE,"EXT-TABLE";#N/A,#N/A,TRUE,"STEEL";#N/A,#N/A,TRUE,"INT-Table";#N/A,#N/A,TRUE,"STEEL";#N/A,#N/A,TRUE,"Door"}</definedName>
    <definedName name="김1_4_1_4" hidden="1">{#N/A,#N/A,TRUE,"Basic";#N/A,#N/A,TRUE,"EXT-TABLE";#N/A,#N/A,TRUE,"STEEL";#N/A,#N/A,TRUE,"INT-Table";#N/A,#N/A,TRUE,"STEEL";#N/A,#N/A,TRUE,"Door"}</definedName>
    <definedName name="김1_4_1_5" hidden="1">{#N/A,#N/A,TRUE,"Basic";#N/A,#N/A,TRUE,"EXT-TABLE";#N/A,#N/A,TRUE,"STEEL";#N/A,#N/A,TRUE,"INT-Table";#N/A,#N/A,TRUE,"STEEL";#N/A,#N/A,TRUE,"Door"}</definedName>
    <definedName name="김1_4_2" hidden="1">{#N/A,#N/A,TRUE,"Basic";#N/A,#N/A,TRUE,"EXT-TABLE";#N/A,#N/A,TRUE,"STEEL";#N/A,#N/A,TRUE,"INT-Table";#N/A,#N/A,TRUE,"STEEL";#N/A,#N/A,TRUE,"Door"}</definedName>
    <definedName name="김1_4_2_1" hidden="1">{#N/A,#N/A,TRUE,"Basic";#N/A,#N/A,TRUE,"EXT-TABLE";#N/A,#N/A,TRUE,"STEEL";#N/A,#N/A,TRUE,"INT-Table";#N/A,#N/A,TRUE,"STEEL";#N/A,#N/A,TRUE,"Door"}</definedName>
    <definedName name="김1_4_2_2" hidden="1">{#N/A,#N/A,TRUE,"Basic";#N/A,#N/A,TRUE,"EXT-TABLE";#N/A,#N/A,TRUE,"STEEL";#N/A,#N/A,TRUE,"INT-Table";#N/A,#N/A,TRUE,"STEEL";#N/A,#N/A,TRUE,"Door"}</definedName>
    <definedName name="김1_4_2_3" hidden="1">{#N/A,#N/A,TRUE,"Basic";#N/A,#N/A,TRUE,"EXT-TABLE";#N/A,#N/A,TRUE,"STEEL";#N/A,#N/A,TRUE,"INT-Table";#N/A,#N/A,TRUE,"STEEL";#N/A,#N/A,TRUE,"Door"}</definedName>
    <definedName name="김1_4_2_4" hidden="1">{#N/A,#N/A,TRUE,"Basic";#N/A,#N/A,TRUE,"EXT-TABLE";#N/A,#N/A,TRUE,"STEEL";#N/A,#N/A,TRUE,"INT-Table";#N/A,#N/A,TRUE,"STEEL";#N/A,#N/A,TRUE,"Door"}</definedName>
    <definedName name="김1_4_2_5" hidden="1">{#N/A,#N/A,TRUE,"Basic";#N/A,#N/A,TRUE,"EXT-TABLE";#N/A,#N/A,TRUE,"STEEL";#N/A,#N/A,TRUE,"INT-Table";#N/A,#N/A,TRUE,"STEEL";#N/A,#N/A,TRUE,"Door"}</definedName>
    <definedName name="김1_4_3" hidden="1">{#N/A,#N/A,TRUE,"Basic";#N/A,#N/A,TRUE,"EXT-TABLE";#N/A,#N/A,TRUE,"STEEL";#N/A,#N/A,TRUE,"INT-Table";#N/A,#N/A,TRUE,"STEEL";#N/A,#N/A,TRUE,"Door"}</definedName>
    <definedName name="김1_4_4" hidden="1">{#N/A,#N/A,TRUE,"Basic";#N/A,#N/A,TRUE,"EXT-TABLE";#N/A,#N/A,TRUE,"STEEL";#N/A,#N/A,TRUE,"INT-Table";#N/A,#N/A,TRUE,"STEEL";#N/A,#N/A,TRUE,"Door"}</definedName>
    <definedName name="김1_4_5" hidden="1">{#N/A,#N/A,TRUE,"Basic";#N/A,#N/A,TRUE,"EXT-TABLE";#N/A,#N/A,TRUE,"STEEL";#N/A,#N/A,TRUE,"INT-Table";#N/A,#N/A,TRUE,"STEEL";#N/A,#N/A,TRUE,"Door"}</definedName>
    <definedName name="김1_5" hidden="1">{#N/A,#N/A,TRUE,"Basic";#N/A,#N/A,TRUE,"EXT-TABLE";#N/A,#N/A,TRUE,"STEEL";#N/A,#N/A,TRUE,"INT-Table";#N/A,#N/A,TRUE,"STEEL";#N/A,#N/A,TRUE,"Door"}</definedName>
    <definedName name="김1_5_1" hidden="1">{#N/A,#N/A,TRUE,"Basic";#N/A,#N/A,TRUE,"EXT-TABLE";#N/A,#N/A,TRUE,"STEEL";#N/A,#N/A,TRUE,"INT-Table";#N/A,#N/A,TRUE,"STEEL";#N/A,#N/A,TRUE,"Door"}</definedName>
    <definedName name="김1_5_1_1" hidden="1">{#N/A,#N/A,TRUE,"Basic";#N/A,#N/A,TRUE,"EXT-TABLE";#N/A,#N/A,TRUE,"STEEL";#N/A,#N/A,TRUE,"INT-Table";#N/A,#N/A,TRUE,"STEEL";#N/A,#N/A,TRUE,"Door"}</definedName>
    <definedName name="김1_5_1_2" hidden="1">{#N/A,#N/A,TRUE,"Basic";#N/A,#N/A,TRUE,"EXT-TABLE";#N/A,#N/A,TRUE,"STEEL";#N/A,#N/A,TRUE,"INT-Table";#N/A,#N/A,TRUE,"STEEL";#N/A,#N/A,TRUE,"Door"}</definedName>
    <definedName name="김1_5_1_3" hidden="1">{#N/A,#N/A,TRUE,"Basic";#N/A,#N/A,TRUE,"EXT-TABLE";#N/A,#N/A,TRUE,"STEEL";#N/A,#N/A,TRUE,"INT-Table";#N/A,#N/A,TRUE,"STEEL";#N/A,#N/A,TRUE,"Door"}</definedName>
    <definedName name="김1_5_1_4" hidden="1">{#N/A,#N/A,TRUE,"Basic";#N/A,#N/A,TRUE,"EXT-TABLE";#N/A,#N/A,TRUE,"STEEL";#N/A,#N/A,TRUE,"INT-Table";#N/A,#N/A,TRUE,"STEEL";#N/A,#N/A,TRUE,"Door"}</definedName>
    <definedName name="김1_5_1_5" hidden="1">{#N/A,#N/A,TRUE,"Basic";#N/A,#N/A,TRUE,"EXT-TABLE";#N/A,#N/A,TRUE,"STEEL";#N/A,#N/A,TRUE,"INT-Table";#N/A,#N/A,TRUE,"STEEL";#N/A,#N/A,TRUE,"Door"}</definedName>
    <definedName name="김1_5_2" hidden="1">{#N/A,#N/A,TRUE,"Basic";#N/A,#N/A,TRUE,"EXT-TABLE";#N/A,#N/A,TRUE,"STEEL";#N/A,#N/A,TRUE,"INT-Table";#N/A,#N/A,TRUE,"STEEL";#N/A,#N/A,TRUE,"Door"}</definedName>
    <definedName name="김1_5_2_1" hidden="1">{#N/A,#N/A,TRUE,"Basic";#N/A,#N/A,TRUE,"EXT-TABLE";#N/A,#N/A,TRUE,"STEEL";#N/A,#N/A,TRUE,"INT-Table";#N/A,#N/A,TRUE,"STEEL";#N/A,#N/A,TRUE,"Door"}</definedName>
    <definedName name="김1_5_2_2" hidden="1">{#N/A,#N/A,TRUE,"Basic";#N/A,#N/A,TRUE,"EXT-TABLE";#N/A,#N/A,TRUE,"STEEL";#N/A,#N/A,TRUE,"INT-Table";#N/A,#N/A,TRUE,"STEEL";#N/A,#N/A,TRUE,"Door"}</definedName>
    <definedName name="김1_5_2_3" hidden="1">{#N/A,#N/A,TRUE,"Basic";#N/A,#N/A,TRUE,"EXT-TABLE";#N/A,#N/A,TRUE,"STEEL";#N/A,#N/A,TRUE,"INT-Table";#N/A,#N/A,TRUE,"STEEL";#N/A,#N/A,TRUE,"Door"}</definedName>
    <definedName name="김1_5_2_4" hidden="1">{#N/A,#N/A,TRUE,"Basic";#N/A,#N/A,TRUE,"EXT-TABLE";#N/A,#N/A,TRUE,"STEEL";#N/A,#N/A,TRUE,"INT-Table";#N/A,#N/A,TRUE,"STEEL";#N/A,#N/A,TRUE,"Door"}</definedName>
    <definedName name="김1_5_2_5" hidden="1">{#N/A,#N/A,TRUE,"Basic";#N/A,#N/A,TRUE,"EXT-TABLE";#N/A,#N/A,TRUE,"STEEL";#N/A,#N/A,TRUE,"INT-Table";#N/A,#N/A,TRUE,"STEEL";#N/A,#N/A,TRUE,"Door"}</definedName>
    <definedName name="김1_5_3" hidden="1">{#N/A,#N/A,TRUE,"Basic";#N/A,#N/A,TRUE,"EXT-TABLE";#N/A,#N/A,TRUE,"STEEL";#N/A,#N/A,TRUE,"INT-Table";#N/A,#N/A,TRUE,"STEEL";#N/A,#N/A,TRUE,"Door"}</definedName>
    <definedName name="김1_5_4" hidden="1">{#N/A,#N/A,TRUE,"Basic";#N/A,#N/A,TRUE,"EXT-TABLE";#N/A,#N/A,TRUE,"STEEL";#N/A,#N/A,TRUE,"INT-Table";#N/A,#N/A,TRUE,"STEEL";#N/A,#N/A,TRUE,"Door"}</definedName>
    <definedName name="김1_5_5" hidden="1">{#N/A,#N/A,TRUE,"Basic";#N/A,#N/A,TRUE,"EXT-TABLE";#N/A,#N/A,TRUE,"STEEL";#N/A,#N/A,TRUE,"INT-Table";#N/A,#N/A,TRUE,"STEEL";#N/A,#N/A,TRUE,"Door"}</definedName>
    <definedName name="김3" hidden="1">{#N/A,#N/A,TRUE,"Basic";#N/A,#N/A,TRUE,"EXT-TABLE";#N/A,#N/A,TRUE,"STEEL";#N/A,#N/A,TRUE,"INT-Table";#N/A,#N/A,TRUE,"STEEL";#N/A,#N/A,TRUE,"Door"}</definedName>
    <definedName name="김3_1" hidden="1">{#N/A,#N/A,TRUE,"Basic";#N/A,#N/A,TRUE,"EXT-TABLE";#N/A,#N/A,TRUE,"STEEL";#N/A,#N/A,TRUE,"INT-Table";#N/A,#N/A,TRUE,"STEEL";#N/A,#N/A,TRUE,"Door"}</definedName>
    <definedName name="김3_1_1" hidden="1">{#N/A,#N/A,TRUE,"Basic";#N/A,#N/A,TRUE,"EXT-TABLE";#N/A,#N/A,TRUE,"STEEL";#N/A,#N/A,TRUE,"INT-Table";#N/A,#N/A,TRUE,"STEEL";#N/A,#N/A,TRUE,"Door"}</definedName>
    <definedName name="김3_1_1_1" hidden="1">{#N/A,#N/A,TRUE,"Basic";#N/A,#N/A,TRUE,"EXT-TABLE";#N/A,#N/A,TRUE,"STEEL";#N/A,#N/A,TRUE,"INT-Table";#N/A,#N/A,TRUE,"STEEL";#N/A,#N/A,TRUE,"Door"}</definedName>
    <definedName name="김3_1_1_2" hidden="1">{#N/A,#N/A,TRUE,"Basic";#N/A,#N/A,TRUE,"EXT-TABLE";#N/A,#N/A,TRUE,"STEEL";#N/A,#N/A,TRUE,"INT-Table";#N/A,#N/A,TRUE,"STEEL";#N/A,#N/A,TRUE,"Door"}</definedName>
    <definedName name="김3_1_1_3" hidden="1">{#N/A,#N/A,TRUE,"Basic";#N/A,#N/A,TRUE,"EXT-TABLE";#N/A,#N/A,TRUE,"STEEL";#N/A,#N/A,TRUE,"INT-Table";#N/A,#N/A,TRUE,"STEEL";#N/A,#N/A,TRUE,"Door"}</definedName>
    <definedName name="김3_1_1_4" hidden="1">{#N/A,#N/A,TRUE,"Basic";#N/A,#N/A,TRUE,"EXT-TABLE";#N/A,#N/A,TRUE,"STEEL";#N/A,#N/A,TRUE,"INT-Table";#N/A,#N/A,TRUE,"STEEL";#N/A,#N/A,TRUE,"Door"}</definedName>
    <definedName name="김3_1_1_5" hidden="1">{#N/A,#N/A,TRUE,"Basic";#N/A,#N/A,TRUE,"EXT-TABLE";#N/A,#N/A,TRUE,"STEEL";#N/A,#N/A,TRUE,"INT-Table";#N/A,#N/A,TRUE,"STEEL";#N/A,#N/A,TRUE,"Door"}</definedName>
    <definedName name="김3_1_2" hidden="1">{#N/A,#N/A,TRUE,"Basic";#N/A,#N/A,TRUE,"EXT-TABLE";#N/A,#N/A,TRUE,"STEEL";#N/A,#N/A,TRUE,"INT-Table";#N/A,#N/A,TRUE,"STEEL";#N/A,#N/A,TRUE,"Door"}</definedName>
    <definedName name="김3_1_2_1" hidden="1">{#N/A,#N/A,TRUE,"Basic";#N/A,#N/A,TRUE,"EXT-TABLE";#N/A,#N/A,TRUE,"STEEL";#N/A,#N/A,TRUE,"INT-Table";#N/A,#N/A,TRUE,"STEEL";#N/A,#N/A,TRUE,"Door"}</definedName>
    <definedName name="김3_1_2_2" hidden="1">{#N/A,#N/A,TRUE,"Basic";#N/A,#N/A,TRUE,"EXT-TABLE";#N/A,#N/A,TRUE,"STEEL";#N/A,#N/A,TRUE,"INT-Table";#N/A,#N/A,TRUE,"STEEL";#N/A,#N/A,TRUE,"Door"}</definedName>
    <definedName name="김3_1_2_3" hidden="1">{#N/A,#N/A,TRUE,"Basic";#N/A,#N/A,TRUE,"EXT-TABLE";#N/A,#N/A,TRUE,"STEEL";#N/A,#N/A,TRUE,"INT-Table";#N/A,#N/A,TRUE,"STEEL";#N/A,#N/A,TRUE,"Door"}</definedName>
    <definedName name="김3_1_2_4" hidden="1">{#N/A,#N/A,TRUE,"Basic";#N/A,#N/A,TRUE,"EXT-TABLE";#N/A,#N/A,TRUE,"STEEL";#N/A,#N/A,TRUE,"INT-Table";#N/A,#N/A,TRUE,"STEEL";#N/A,#N/A,TRUE,"Door"}</definedName>
    <definedName name="김3_1_2_5" hidden="1">{#N/A,#N/A,TRUE,"Basic";#N/A,#N/A,TRUE,"EXT-TABLE";#N/A,#N/A,TRUE,"STEEL";#N/A,#N/A,TRUE,"INT-Table";#N/A,#N/A,TRUE,"STEEL";#N/A,#N/A,TRUE,"Door"}</definedName>
    <definedName name="김3_1_3" hidden="1">{#N/A,#N/A,TRUE,"Basic";#N/A,#N/A,TRUE,"EXT-TABLE";#N/A,#N/A,TRUE,"STEEL";#N/A,#N/A,TRUE,"INT-Table";#N/A,#N/A,TRUE,"STEEL";#N/A,#N/A,TRUE,"Door"}</definedName>
    <definedName name="김3_1_4" hidden="1">{#N/A,#N/A,TRUE,"Basic";#N/A,#N/A,TRUE,"EXT-TABLE";#N/A,#N/A,TRUE,"STEEL";#N/A,#N/A,TRUE,"INT-Table";#N/A,#N/A,TRUE,"STEEL";#N/A,#N/A,TRUE,"Door"}</definedName>
    <definedName name="김3_1_5" hidden="1">{#N/A,#N/A,TRUE,"Basic";#N/A,#N/A,TRUE,"EXT-TABLE";#N/A,#N/A,TRUE,"STEEL";#N/A,#N/A,TRUE,"INT-Table";#N/A,#N/A,TRUE,"STEEL";#N/A,#N/A,TRUE,"Door"}</definedName>
    <definedName name="김3_2" hidden="1">{#N/A,#N/A,TRUE,"Basic";#N/A,#N/A,TRUE,"EXT-TABLE";#N/A,#N/A,TRUE,"STEEL";#N/A,#N/A,TRUE,"INT-Table";#N/A,#N/A,TRUE,"STEEL";#N/A,#N/A,TRUE,"Door"}</definedName>
    <definedName name="김3_2_1" hidden="1">{#N/A,#N/A,TRUE,"Basic";#N/A,#N/A,TRUE,"EXT-TABLE";#N/A,#N/A,TRUE,"STEEL";#N/A,#N/A,TRUE,"INT-Table";#N/A,#N/A,TRUE,"STEEL";#N/A,#N/A,TRUE,"Door"}</definedName>
    <definedName name="김3_2_1_1" hidden="1">{#N/A,#N/A,TRUE,"Basic";#N/A,#N/A,TRUE,"EXT-TABLE";#N/A,#N/A,TRUE,"STEEL";#N/A,#N/A,TRUE,"INT-Table";#N/A,#N/A,TRUE,"STEEL";#N/A,#N/A,TRUE,"Door"}</definedName>
    <definedName name="김3_2_1_2" hidden="1">{#N/A,#N/A,TRUE,"Basic";#N/A,#N/A,TRUE,"EXT-TABLE";#N/A,#N/A,TRUE,"STEEL";#N/A,#N/A,TRUE,"INT-Table";#N/A,#N/A,TRUE,"STEEL";#N/A,#N/A,TRUE,"Door"}</definedName>
    <definedName name="김3_2_1_3" hidden="1">{#N/A,#N/A,TRUE,"Basic";#N/A,#N/A,TRUE,"EXT-TABLE";#N/A,#N/A,TRUE,"STEEL";#N/A,#N/A,TRUE,"INT-Table";#N/A,#N/A,TRUE,"STEEL";#N/A,#N/A,TRUE,"Door"}</definedName>
    <definedName name="김3_2_1_4" hidden="1">{#N/A,#N/A,TRUE,"Basic";#N/A,#N/A,TRUE,"EXT-TABLE";#N/A,#N/A,TRUE,"STEEL";#N/A,#N/A,TRUE,"INT-Table";#N/A,#N/A,TRUE,"STEEL";#N/A,#N/A,TRUE,"Door"}</definedName>
    <definedName name="김3_2_1_5" hidden="1">{#N/A,#N/A,TRUE,"Basic";#N/A,#N/A,TRUE,"EXT-TABLE";#N/A,#N/A,TRUE,"STEEL";#N/A,#N/A,TRUE,"INT-Table";#N/A,#N/A,TRUE,"STEEL";#N/A,#N/A,TRUE,"Door"}</definedName>
    <definedName name="김3_2_2" hidden="1">{#N/A,#N/A,TRUE,"Basic";#N/A,#N/A,TRUE,"EXT-TABLE";#N/A,#N/A,TRUE,"STEEL";#N/A,#N/A,TRUE,"INT-Table";#N/A,#N/A,TRUE,"STEEL";#N/A,#N/A,TRUE,"Door"}</definedName>
    <definedName name="김3_2_2_1" hidden="1">{#N/A,#N/A,TRUE,"Basic";#N/A,#N/A,TRUE,"EXT-TABLE";#N/A,#N/A,TRUE,"STEEL";#N/A,#N/A,TRUE,"INT-Table";#N/A,#N/A,TRUE,"STEEL";#N/A,#N/A,TRUE,"Door"}</definedName>
    <definedName name="김3_2_2_2" hidden="1">{#N/A,#N/A,TRUE,"Basic";#N/A,#N/A,TRUE,"EXT-TABLE";#N/A,#N/A,TRUE,"STEEL";#N/A,#N/A,TRUE,"INT-Table";#N/A,#N/A,TRUE,"STEEL";#N/A,#N/A,TRUE,"Door"}</definedName>
    <definedName name="김3_2_2_3" hidden="1">{#N/A,#N/A,TRUE,"Basic";#N/A,#N/A,TRUE,"EXT-TABLE";#N/A,#N/A,TRUE,"STEEL";#N/A,#N/A,TRUE,"INT-Table";#N/A,#N/A,TRUE,"STEEL";#N/A,#N/A,TRUE,"Door"}</definedName>
    <definedName name="김3_2_2_4" hidden="1">{#N/A,#N/A,TRUE,"Basic";#N/A,#N/A,TRUE,"EXT-TABLE";#N/A,#N/A,TRUE,"STEEL";#N/A,#N/A,TRUE,"INT-Table";#N/A,#N/A,TRUE,"STEEL";#N/A,#N/A,TRUE,"Door"}</definedName>
    <definedName name="김3_2_2_5" hidden="1">{#N/A,#N/A,TRUE,"Basic";#N/A,#N/A,TRUE,"EXT-TABLE";#N/A,#N/A,TRUE,"STEEL";#N/A,#N/A,TRUE,"INT-Table";#N/A,#N/A,TRUE,"STEEL";#N/A,#N/A,TRUE,"Door"}</definedName>
    <definedName name="김3_2_3" hidden="1">{#N/A,#N/A,TRUE,"Basic";#N/A,#N/A,TRUE,"EXT-TABLE";#N/A,#N/A,TRUE,"STEEL";#N/A,#N/A,TRUE,"INT-Table";#N/A,#N/A,TRUE,"STEEL";#N/A,#N/A,TRUE,"Door"}</definedName>
    <definedName name="김3_2_4" hidden="1">{#N/A,#N/A,TRUE,"Basic";#N/A,#N/A,TRUE,"EXT-TABLE";#N/A,#N/A,TRUE,"STEEL";#N/A,#N/A,TRUE,"INT-Table";#N/A,#N/A,TRUE,"STEEL";#N/A,#N/A,TRUE,"Door"}</definedName>
    <definedName name="김3_2_5" hidden="1">{#N/A,#N/A,TRUE,"Basic";#N/A,#N/A,TRUE,"EXT-TABLE";#N/A,#N/A,TRUE,"STEEL";#N/A,#N/A,TRUE,"INT-Table";#N/A,#N/A,TRUE,"STEEL";#N/A,#N/A,TRUE,"Door"}</definedName>
    <definedName name="김3_3" hidden="1">{#N/A,#N/A,TRUE,"Basic";#N/A,#N/A,TRUE,"EXT-TABLE";#N/A,#N/A,TRUE,"STEEL";#N/A,#N/A,TRUE,"INT-Table";#N/A,#N/A,TRUE,"STEEL";#N/A,#N/A,TRUE,"Door"}</definedName>
    <definedName name="김3_3_1" hidden="1">{#N/A,#N/A,TRUE,"Basic";#N/A,#N/A,TRUE,"EXT-TABLE";#N/A,#N/A,TRUE,"STEEL";#N/A,#N/A,TRUE,"INT-Table";#N/A,#N/A,TRUE,"STEEL";#N/A,#N/A,TRUE,"Door"}</definedName>
    <definedName name="김3_3_1_1" hidden="1">{#N/A,#N/A,TRUE,"Basic";#N/A,#N/A,TRUE,"EXT-TABLE";#N/A,#N/A,TRUE,"STEEL";#N/A,#N/A,TRUE,"INT-Table";#N/A,#N/A,TRUE,"STEEL";#N/A,#N/A,TRUE,"Door"}</definedName>
    <definedName name="김3_3_1_2" hidden="1">{#N/A,#N/A,TRUE,"Basic";#N/A,#N/A,TRUE,"EXT-TABLE";#N/A,#N/A,TRUE,"STEEL";#N/A,#N/A,TRUE,"INT-Table";#N/A,#N/A,TRUE,"STEEL";#N/A,#N/A,TRUE,"Door"}</definedName>
    <definedName name="김3_3_1_3" hidden="1">{#N/A,#N/A,TRUE,"Basic";#N/A,#N/A,TRUE,"EXT-TABLE";#N/A,#N/A,TRUE,"STEEL";#N/A,#N/A,TRUE,"INT-Table";#N/A,#N/A,TRUE,"STEEL";#N/A,#N/A,TRUE,"Door"}</definedName>
    <definedName name="김3_3_1_4" hidden="1">{#N/A,#N/A,TRUE,"Basic";#N/A,#N/A,TRUE,"EXT-TABLE";#N/A,#N/A,TRUE,"STEEL";#N/A,#N/A,TRUE,"INT-Table";#N/A,#N/A,TRUE,"STEEL";#N/A,#N/A,TRUE,"Door"}</definedName>
    <definedName name="김3_3_1_5" hidden="1">{#N/A,#N/A,TRUE,"Basic";#N/A,#N/A,TRUE,"EXT-TABLE";#N/A,#N/A,TRUE,"STEEL";#N/A,#N/A,TRUE,"INT-Table";#N/A,#N/A,TRUE,"STEEL";#N/A,#N/A,TRUE,"Door"}</definedName>
    <definedName name="김3_3_2" hidden="1">{#N/A,#N/A,TRUE,"Basic";#N/A,#N/A,TRUE,"EXT-TABLE";#N/A,#N/A,TRUE,"STEEL";#N/A,#N/A,TRUE,"INT-Table";#N/A,#N/A,TRUE,"STEEL";#N/A,#N/A,TRUE,"Door"}</definedName>
    <definedName name="김3_3_2_1" hidden="1">{#N/A,#N/A,TRUE,"Basic";#N/A,#N/A,TRUE,"EXT-TABLE";#N/A,#N/A,TRUE,"STEEL";#N/A,#N/A,TRUE,"INT-Table";#N/A,#N/A,TRUE,"STEEL";#N/A,#N/A,TRUE,"Door"}</definedName>
    <definedName name="김3_3_2_2" hidden="1">{#N/A,#N/A,TRUE,"Basic";#N/A,#N/A,TRUE,"EXT-TABLE";#N/A,#N/A,TRUE,"STEEL";#N/A,#N/A,TRUE,"INT-Table";#N/A,#N/A,TRUE,"STEEL";#N/A,#N/A,TRUE,"Door"}</definedName>
    <definedName name="김3_3_2_3" hidden="1">{#N/A,#N/A,TRUE,"Basic";#N/A,#N/A,TRUE,"EXT-TABLE";#N/A,#N/A,TRUE,"STEEL";#N/A,#N/A,TRUE,"INT-Table";#N/A,#N/A,TRUE,"STEEL";#N/A,#N/A,TRUE,"Door"}</definedName>
    <definedName name="김3_3_2_4" hidden="1">{#N/A,#N/A,TRUE,"Basic";#N/A,#N/A,TRUE,"EXT-TABLE";#N/A,#N/A,TRUE,"STEEL";#N/A,#N/A,TRUE,"INT-Table";#N/A,#N/A,TRUE,"STEEL";#N/A,#N/A,TRUE,"Door"}</definedName>
    <definedName name="김3_3_2_5" hidden="1">{#N/A,#N/A,TRUE,"Basic";#N/A,#N/A,TRUE,"EXT-TABLE";#N/A,#N/A,TRUE,"STEEL";#N/A,#N/A,TRUE,"INT-Table";#N/A,#N/A,TRUE,"STEEL";#N/A,#N/A,TRUE,"Door"}</definedName>
    <definedName name="김3_3_3" hidden="1">{#N/A,#N/A,TRUE,"Basic";#N/A,#N/A,TRUE,"EXT-TABLE";#N/A,#N/A,TRUE,"STEEL";#N/A,#N/A,TRUE,"INT-Table";#N/A,#N/A,TRUE,"STEEL";#N/A,#N/A,TRUE,"Door"}</definedName>
    <definedName name="김3_3_4" hidden="1">{#N/A,#N/A,TRUE,"Basic";#N/A,#N/A,TRUE,"EXT-TABLE";#N/A,#N/A,TRUE,"STEEL";#N/A,#N/A,TRUE,"INT-Table";#N/A,#N/A,TRUE,"STEEL";#N/A,#N/A,TRUE,"Door"}</definedName>
    <definedName name="김3_3_5" hidden="1">{#N/A,#N/A,TRUE,"Basic";#N/A,#N/A,TRUE,"EXT-TABLE";#N/A,#N/A,TRUE,"STEEL";#N/A,#N/A,TRUE,"INT-Table";#N/A,#N/A,TRUE,"STEEL";#N/A,#N/A,TRUE,"Door"}</definedName>
    <definedName name="김3_4" hidden="1">{#N/A,#N/A,TRUE,"Basic";#N/A,#N/A,TRUE,"EXT-TABLE";#N/A,#N/A,TRUE,"STEEL";#N/A,#N/A,TRUE,"INT-Table";#N/A,#N/A,TRUE,"STEEL";#N/A,#N/A,TRUE,"Door"}</definedName>
    <definedName name="김3_4_1" hidden="1">{#N/A,#N/A,TRUE,"Basic";#N/A,#N/A,TRUE,"EXT-TABLE";#N/A,#N/A,TRUE,"STEEL";#N/A,#N/A,TRUE,"INT-Table";#N/A,#N/A,TRUE,"STEEL";#N/A,#N/A,TRUE,"Door"}</definedName>
    <definedName name="김3_4_1_1" hidden="1">{#N/A,#N/A,TRUE,"Basic";#N/A,#N/A,TRUE,"EXT-TABLE";#N/A,#N/A,TRUE,"STEEL";#N/A,#N/A,TRUE,"INT-Table";#N/A,#N/A,TRUE,"STEEL";#N/A,#N/A,TRUE,"Door"}</definedName>
    <definedName name="김3_4_1_2" hidden="1">{#N/A,#N/A,TRUE,"Basic";#N/A,#N/A,TRUE,"EXT-TABLE";#N/A,#N/A,TRUE,"STEEL";#N/A,#N/A,TRUE,"INT-Table";#N/A,#N/A,TRUE,"STEEL";#N/A,#N/A,TRUE,"Door"}</definedName>
    <definedName name="김3_4_1_3" hidden="1">{#N/A,#N/A,TRUE,"Basic";#N/A,#N/A,TRUE,"EXT-TABLE";#N/A,#N/A,TRUE,"STEEL";#N/A,#N/A,TRUE,"INT-Table";#N/A,#N/A,TRUE,"STEEL";#N/A,#N/A,TRUE,"Door"}</definedName>
    <definedName name="김3_4_1_4" hidden="1">{#N/A,#N/A,TRUE,"Basic";#N/A,#N/A,TRUE,"EXT-TABLE";#N/A,#N/A,TRUE,"STEEL";#N/A,#N/A,TRUE,"INT-Table";#N/A,#N/A,TRUE,"STEEL";#N/A,#N/A,TRUE,"Door"}</definedName>
    <definedName name="김3_4_1_5" hidden="1">{#N/A,#N/A,TRUE,"Basic";#N/A,#N/A,TRUE,"EXT-TABLE";#N/A,#N/A,TRUE,"STEEL";#N/A,#N/A,TRUE,"INT-Table";#N/A,#N/A,TRUE,"STEEL";#N/A,#N/A,TRUE,"Door"}</definedName>
    <definedName name="김3_4_2" hidden="1">{#N/A,#N/A,TRUE,"Basic";#N/A,#N/A,TRUE,"EXT-TABLE";#N/A,#N/A,TRUE,"STEEL";#N/A,#N/A,TRUE,"INT-Table";#N/A,#N/A,TRUE,"STEEL";#N/A,#N/A,TRUE,"Door"}</definedName>
    <definedName name="김3_4_2_1" hidden="1">{#N/A,#N/A,TRUE,"Basic";#N/A,#N/A,TRUE,"EXT-TABLE";#N/A,#N/A,TRUE,"STEEL";#N/A,#N/A,TRUE,"INT-Table";#N/A,#N/A,TRUE,"STEEL";#N/A,#N/A,TRUE,"Door"}</definedName>
    <definedName name="김3_4_2_2" hidden="1">{#N/A,#N/A,TRUE,"Basic";#N/A,#N/A,TRUE,"EXT-TABLE";#N/A,#N/A,TRUE,"STEEL";#N/A,#N/A,TRUE,"INT-Table";#N/A,#N/A,TRUE,"STEEL";#N/A,#N/A,TRUE,"Door"}</definedName>
    <definedName name="김3_4_2_3" hidden="1">{#N/A,#N/A,TRUE,"Basic";#N/A,#N/A,TRUE,"EXT-TABLE";#N/A,#N/A,TRUE,"STEEL";#N/A,#N/A,TRUE,"INT-Table";#N/A,#N/A,TRUE,"STEEL";#N/A,#N/A,TRUE,"Door"}</definedName>
    <definedName name="김3_4_2_4" hidden="1">{#N/A,#N/A,TRUE,"Basic";#N/A,#N/A,TRUE,"EXT-TABLE";#N/A,#N/A,TRUE,"STEEL";#N/A,#N/A,TRUE,"INT-Table";#N/A,#N/A,TRUE,"STEEL";#N/A,#N/A,TRUE,"Door"}</definedName>
    <definedName name="김3_4_2_5" hidden="1">{#N/A,#N/A,TRUE,"Basic";#N/A,#N/A,TRUE,"EXT-TABLE";#N/A,#N/A,TRUE,"STEEL";#N/A,#N/A,TRUE,"INT-Table";#N/A,#N/A,TRUE,"STEEL";#N/A,#N/A,TRUE,"Door"}</definedName>
    <definedName name="김3_4_3" hidden="1">{#N/A,#N/A,TRUE,"Basic";#N/A,#N/A,TRUE,"EXT-TABLE";#N/A,#N/A,TRUE,"STEEL";#N/A,#N/A,TRUE,"INT-Table";#N/A,#N/A,TRUE,"STEEL";#N/A,#N/A,TRUE,"Door"}</definedName>
    <definedName name="김3_4_4" hidden="1">{#N/A,#N/A,TRUE,"Basic";#N/A,#N/A,TRUE,"EXT-TABLE";#N/A,#N/A,TRUE,"STEEL";#N/A,#N/A,TRUE,"INT-Table";#N/A,#N/A,TRUE,"STEEL";#N/A,#N/A,TRUE,"Door"}</definedName>
    <definedName name="김3_4_5" hidden="1">{#N/A,#N/A,TRUE,"Basic";#N/A,#N/A,TRUE,"EXT-TABLE";#N/A,#N/A,TRUE,"STEEL";#N/A,#N/A,TRUE,"INT-Table";#N/A,#N/A,TRUE,"STEEL";#N/A,#N/A,TRUE,"Door"}</definedName>
    <definedName name="김3_5" hidden="1">{#N/A,#N/A,TRUE,"Basic";#N/A,#N/A,TRUE,"EXT-TABLE";#N/A,#N/A,TRUE,"STEEL";#N/A,#N/A,TRUE,"INT-Table";#N/A,#N/A,TRUE,"STEEL";#N/A,#N/A,TRUE,"Door"}</definedName>
    <definedName name="김3_5_1" hidden="1">{#N/A,#N/A,TRUE,"Basic";#N/A,#N/A,TRUE,"EXT-TABLE";#N/A,#N/A,TRUE,"STEEL";#N/A,#N/A,TRUE,"INT-Table";#N/A,#N/A,TRUE,"STEEL";#N/A,#N/A,TRUE,"Door"}</definedName>
    <definedName name="김3_5_1_1" hidden="1">{#N/A,#N/A,TRUE,"Basic";#N/A,#N/A,TRUE,"EXT-TABLE";#N/A,#N/A,TRUE,"STEEL";#N/A,#N/A,TRUE,"INT-Table";#N/A,#N/A,TRUE,"STEEL";#N/A,#N/A,TRUE,"Door"}</definedName>
    <definedName name="김3_5_1_2" hidden="1">{#N/A,#N/A,TRUE,"Basic";#N/A,#N/A,TRUE,"EXT-TABLE";#N/A,#N/A,TRUE,"STEEL";#N/A,#N/A,TRUE,"INT-Table";#N/A,#N/A,TRUE,"STEEL";#N/A,#N/A,TRUE,"Door"}</definedName>
    <definedName name="김3_5_1_3" hidden="1">{#N/A,#N/A,TRUE,"Basic";#N/A,#N/A,TRUE,"EXT-TABLE";#N/A,#N/A,TRUE,"STEEL";#N/A,#N/A,TRUE,"INT-Table";#N/A,#N/A,TRUE,"STEEL";#N/A,#N/A,TRUE,"Door"}</definedName>
    <definedName name="김3_5_1_4" hidden="1">{#N/A,#N/A,TRUE,"Basic";#N/A,#N/A,TRUE,"EXT-TABLE";#N/A,#N/A,TRUE,"STEEL";#N/A,#N/A,TRUE,"INT-Table";#N/A,#N/A,TRUE,"STEEL";#N/A,#N/A,TRUE,"Door"}</definedName>
    <definedName name="김3_5_1_5" hidden="1">{#N/A,#N/A,TRUE,"Basic";#N/A,#N/A,TRUE,"EXT-TABLE";#N/A,#N/A,TRUE,"STEEL";#N/A,#N/A,TRUE,"INT-Table";#N/A,#N/A,TRUE,"STEEL";#N/A,#N/A,TRUE,"Door"}</definedName>
    <definedName name="김3_5_2" hidden="1">{#N/A,#N/A,TRUE,"Basic";#N/A,#N/A,TRUE,"EXT-TABLE";#N/A,#N/A,TRUE,"STEEL";#N/A,#N/A,TRUE,"INT-Table";#N/A,#N/A,TRUE,"STEEL";#N/A,#N/A,TRUE,"Door"}</definedName>
    <definedName name="김3_5_2_1" hidden="1">{#N/A,#N/A,TRUE,"Basic";#N/A,#N/A,TRUE,"EXT-TABLE";#N/A,#N/A,TRUE,"STEEL";#N/A,#N/A,TRUE,"INT-Table";#N/A,#N/A,TRUE,"STEEL";#N/A,#N/A,TRUE,"Door"}</definedName>
    <definedName name="김3_5_2_2" hidden="1">{#N/A,#N/A,TRUE,"Basic";#N/A,#N/A,TRUE,"EXT-TABLE";#N/A,#N/A,TRUE,"STEEL";#N/A,#N/A,TRUE,"INT-Table";#N/A,#N/A,TRUE,"STEEL";#N/A,#N/A,TRUE,"Door"}</definedName>
    <definedName name="김3_5_2_3" hidden="1">{#N/A,#N/A,TRUE,"Basic";#N/A,#N/A,TRUE,"EXT-TABLE";#N/A,#N/A,TRUE,"STEEL";#N/A,#N/A,TRUE,"INT-Table";#N/A,#N/A,TRUE,"STEEL";#N/A,#N/A,TRUE,"Door"}</definedName>
    <definedName name="김3_5_2_4" hidden="1">{#N/A,#N/A,TRUE,"Basic";#N/A,#N/A,TRUE,"EXT-TABLE";#N/A,#N/A,TRUE,"STEEL";#N/A,#N/A,TRUE,"INT-Table";#N/A,#N/A,TRUE,"STEEL";#N/A,#N/A,TRUE,"Door"}</definedName>
    <definedName name="김3_5_2_5" hidden="1">{#N/A,#N/A,TRUE,"Basic";#N/A,#N/A,TRUE,"EXT-TABLE";#N/A,#N/A,TRUE,"STEEL";#N/A,#N/A,TRUE,"INT-Table";#N/A,#N/A,TRUE,"STEEL";#N/A,#N/A,TRUE,"Door"}</definedName>
    <definedName name="김3_5_3" hidden="1">{#N/A,#N/A,TRUE,"Basic";#N/A,#N/A,TRUE,"EXT-TABLE";#N/A,#N/A,TRUE,"STEEL";#N/A,#N/A,TRUE,"INT-Table";#N/A,#N/A,TRUE,"STEEL";#N/A,#N/A,TRUE,"Door"}</definedName>
    <definedName name="김3_5_4" hidden="1">{#N/A,#N/A,TRUE,"Basic";#N/A,#N/A,TRUE,"EXT-TABLE";#N/A,#N/A,TRUE,"STEEL";#N/A,#N/A,TRUE,"INT-Table";#N/A,#N/A,TRUE,"STEEL";#N/A,#N/A,TRUE,"Door"}</definedName>
    <definedName name="김3_5_5" hidden="1">{#N/A,#N/A,TRUE,"Basic";#N/A,#N/A,TRUE,"EXT-TABLE";#N/A,#N/A,TRUE,"STEEL";#N/A,#N/A,TRUE,"INT-Table";#N/A,#N/A,TRUE,"STEEL";#N/A,#N/A,TRUE,"Door"}</definedName>
    <definedName name="ㄴㄱㄹ" hidden="1">#REF!</definedName>
    <definedName name="ㄴㄴㄴ">#N/A</definedName>
    <definedName name="ㄴㄴㄴㄴ" hidden="1">#REF!</definedName>
    <definedName name="ㄴㄴㄴㄴㄴ" hidden="1">#REF!</definedName>
    <definedName name="ㄴㄴㄴㄴㄴㄴㄴㄴㄴㄴㄴㄴㄴㄴㄴㄴㄴ" hidden="1">#REF!</definedName>
    <definedName name="ㄴㄴㄴㄴㅇ">#N/A</definedName>
    <definedName name="ㄴㅁㅁㄴㄴㅁ">#N/A</definedName>
    <definedName name="ㄴㅇㄹ" hidden="1">{#N/A,#N/A,FALSE,"CCTV"}</definedName>
    <definedName name="ㄴㅇㄹ_1" hidden="1">{#N/A,#N/A,FALSE,"CCTV"}</definedName>
    <definedName name="ㄴㅇㄹ_2" hidden="1">{#N/A,#N/A,FALSE,"CCTV"}</definedName>
    <definedName name="ㄴㅇㄹ_3" hidden="1">{#N/A,#N/A,FALSE,"CCTV"}</definedName>
    <definedName name="ㄴㅇㄹ_4" hidden="1">{#N/A,#N/A,FALSE,"CCTV"}</definedName>
    <definedName name="ㄴㅇㄹ_5" hidden="1">{#N/A,#N/A,FALSE,"CCTV"}</definedName>
    <definedName name="내역서2">{"'PROFORMA'!$A$1:$H$120"}</definedName>
    <definedName name="내역서3">{"'PROFORMA'!$A$1:$H$120"}</definedName>
    <definedName name="노" hidden="1">#REF!</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ㄷ">#N/A</definedName>
    <definedName name="다짐계수">0.875</definedName>
    <definedName name="단위중량">2.5</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덕" hidden="1">{#N/A,#N/A,FALSE,"포장2"}</definedName>
    <definedName name="덕진" hidden="1">{#N/A,#N/A,FALSE,"포장2"}</definedName>
    <definedName name="도로포장">[0]!도로포장</definedName>
    <definedName name="도장상관D" hidden="1">{#N/A,#N/A,FALSE,"CAM-G7";#N/A,#N/A,FALSE,"SPL";#N/A,#N/A,FALSE,"butt-in G7";#N/A,#N/A,FALSE,"dia-in G7";#N/A,#N/A,FALSE,"추가-STA G7"}</definedName>
    <definedName name="도장장호원4" hidden="1">{#N/A,#N/A,FALSE,"CAM-G7";#N/A,#N/A,FALSE,"SPL";#N/A,#N/A,FALSE,"butt-in G7";#N/A,#N/A,FALSE,"dia-in G7";#N/A,#N/A,FALSE,"추가-STA G7"}</definedName>
    <definedName name="도장장호원5" hidden="1">{#N/A,#N/A,FALSE,"CAM-G7";#N/A,#N/A,FALSE,"SPL";#N/A,#N/A,FALSE,"butt-in G7";#N/A,#N/A,FALSE,"dia-in G7";#N/A,#N/A,FALSE,"추가-STA G7"}</definedName>
    <definedName name="ㄹㄹ" hidden="1">#REF!</definedName>
    <definedName name="ㄹㄹㄹ" hidden="1">#REF!</definedName>
    <definedName name="ㄹㄹㄹㄹㅀㅎ">#N/A</definedName>
    <definedName name="ㄹㅇㄴ">{"'Sheet1'!$L$16"}</definedName>
    <definedName name="ㄹㅇㄴ_1">{"'Sheet1'!$L$16"}</definedName>
    <definedName name="ㄹㅇㄴ_2">{"'Sheet1'!$L$16"}</definedName>
    <definedName name="ㄹㅇㄴ_3">{"'Sheet1'!$L$16"}</definedName>
    <definedName name="ㄹㅇㄴ_4">{"'Sheet1'!$L$16"}</definedName>
    <definedName name="ㄹㅇㄴ_5">{"'Sheet1'!$L$16"}</definedName>
    <definedName name="ㄹㅇㄹㅇ" hidden="1">#REF!</definedName>
    <definedName name="ㄹ호" hidden="1">#REF!</definedName>
    <definedName name="래그" hidden="1">{#N/A,#N/A,FALSE,"CCTV"}</definedName>
    <definedName name="래그_1" hidden="1">{#N/A,#N/A,FALSE,"CCTV"}</definedName>
    <definedName name="래그_2" hidden="1">{#N/A,#N/A,FALSE,"CCTV"}</definedName>
    <definedName name="래그_3" hidden="1">{#N/A,#N/A,FALSE,"CCTV"}</definedName>
    <definedName name="래그_4" hidden="1">{#N/A,#N/A,FALSE,"CCTV"}</definedName>
    <definedName name="래그_5" hidden="1">{#N/A,#N/A,FALSE,"CCTV"}</definedName>
    <definedName name="로ㅎㅎㄹ" hidden="1">{#N/A,#N/A,FALSE,"양식(을)"}</definedName>
    <definedName name="로ㅓ허ㅗ하">{"'자리배치도'!$AG$1:$CI$28"}</definedName>
    <definedName name="ㄻ" hidden="1">#N/A</definedName>
    <definedName name="ㅁ">#N/A</definedName>
    <definedName name="ㅁㄴㅁ" hidden="1">{#N/A,#N/A,FALSE,"CCTV"}</definedName>
    <definedName name="ㅁㄴㅁㅁ">#N/A</definedName>
    <definedName name="ㅁㄴㅇ" hidden="1">{#N/A,#N/A,FALSE,"배수1"}</definedName>
    <definedName name="ㅁㄴㅌㄴ" hidden="1">{"'자리배치도'!$AG$1:$CI$28"}</definedName>
    <definedName name="ㅁㄹ">[0]!ㅁㄹ</definedName>
    <definedName name="ㅁㅁ" localSheetId="9">'동해기지(건축)'!ㅁㅁ</definedName>
    <definedName name="ㅁㅁ" hidden="1">#REF!</definedName>
    <definedName name="ㅁㅁㅁ" hidden="1">#REF!</definedName>
    <definedName name="ㅁㅁㅁㅁㅁㅁ" hidden="1">#REF!</definedName>
    <definedName name="ㅁㅈㄴㅇ" hidden="1">{#N/A,#N/A,FALSE,"전력간선"}</definedName>
    <definedName name="마감재물량산출서" hidden="1">{#N/A,#N/A,TRUE,"보수내용"}</definedName>
    <definedName name="명일" hidden="1">{#N/A,#N/A,FALSE,"속도"}</definedName>
    <definedName name="몰탈수량">[0]!몰탈수량</definedName>
    <definedName name="무늬석산출" localSheetId="9">BlankMacro1</definedName>
    <definedName name="무늬석산출">BlankMacro1</definedName>
    <definedName name="무대기계" hidden="1">{#N/A,#N/A,FALSE,"배수2"}</definedName>
    <definedName name="문제점" hidden="1">{#N/A,#N/A,TRUE,"보수내용"}</definedName>
    <definedName name="물량2">{"'PROFORMA'!$A$1:$H$120"}</definedName>
    <definedName name="물량산출근거">{"'PROFORMA'!$A$1:$H$120"}</definedName>
    <definedName name="물량산출안">{"'PROFORMA'!$A$1:$H$120"}</definedName>
    <definedName name="米国納入" hidden="1">{#N/A,#N/A,FALSE,"양식(을)"}</definedName>
    <definedName name="ㅂ">#N/A</definedName>
    <definedName name="ㅂㅂㅂ">#N/A</definedName>
    <definedName name="ㅂㅂㅂㅂㅂ">#N/A</definedName>
    <definedName name="ㅂㅈㄷㄱ">[0]!ㅂㅈㄷㄱ</definedName>
    <definedName name="ㅂㅈ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박어쟈루" hidden="1">#REF!</definedName>
    <definedName name="발주계획">{"'자리배치도'!$AG$1:$CI$28"}</definedName>
    <definedName name="버전">{"'PROFORMA'!$A$1:$H$120"}</definedName>
    <definedName name="버티">#N/A</definedName>
    <definedName name="병삼">[0]!병삼</definedName>
    <definedName name="보고서" hidden="1">{#N/A,#N/A,FALSE,"양식(을)"}</definedName>
    <definedName name="보도">[0]!보도</definedName>
    <definedName name="보링" hidden="1">{#N/A,#N/A,FALSE,"포장2"}</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조기층두께">0.2</definedName>
    <definedName name="본">{"'PROFORMA'!$A$1:$H$120"}</definedName>
    <definedName name="본사설계안분석">{"'PROFORMA'!$A$1:$H$120"}</definedName>
    <definedName name="봉식결재란" hidden="1">{#N/A,#N/A,FALSE,"손익표지";#N/A,#N/A,FALSE,"손익계산";#N/A,#N/A,FALSE,"일반관리비";#N/A,#N/A,FALSE,"영업외수익";#N/A,#N/A,FALSE,"영업외비용";#N/A,#N/A,FALSE,"매출액";#N/A,#N/A,FALSE,"요약손익";#N/A,#N/A,FALSE,"요약대차";#N/A,#N/A,FALSE,"매출채권현황";#N/A,#N/A,FALSE,"매출채권명세"}</definedName>
    <definedName name="부대공사" hidden="1">#REF!</definedName>
    <definedName name="부대원가" hidden="1">{#N/A,#N/A,FALSE,"배수2"}</definedName>
    <definedName name="분류버전">{"'PROFORMA'!$A$1:$H$120"}</definedName>
    <definedName name="분석">{"'PROFORMA'!$A$1:$H$120"}</definedName>
    <definedName name="분석변경" hidden="1">{#N/A,#N/A,FALSE,"변경관리예산";#N/A,#N/A,FALSE,"변경장비예산";#N/A,#N/A,FALSE,"변경준설예산";#N/A,#N/A,FALSE,"변경철구예산"}</definedName>
    <definedName name="비교표1">255</definedName>
    <definedName name="빈양식" hidden="1">{#N/A,#N/A,FALSE,"CCTV"}</definedName>
    <definedName name="빔제작단가개정표준도적용" hidden="1">{"'자리배치도'!$AG$1:$CI$28"}</definedName>
    <definedName name="ㅅㄷ">{"'Sheet1'!$L$16"}</definedName>
    <definedName name="ㅅㄷ_1">{"'Sheet1'!$L$16"}</definedName>
    <definedName name="ㅅㄷ_2">{"'Sheet1'!$L$16"}</definedName>
    <definedName name="ㅅㄷ_3">{"'Sheet1'!$L$16"}</definedName>
    <definedName name="ㅅㄷ_4">{"'Sheet1'!$L$16"}</definedName>
    <definedName name="ㅅㄷ_5">{"'Sheet1'!$L$16"}</definedName>
    <definedName name="ㅅㅅ" hidden="1">#REF!</definedName>
    <definedName name="사급" hidden="1">{#N/A,#N/A,FALSE,"배수2"}</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사업비최종_1" hidden="1">{#N/A,#N/A,FALSE,"손익표지";#N/A,#N/A,FALSE,"손익계산";#N/A,#N/A,FALSE,"일반관리비";#N/A,#N/A,FALSE,"영업외수익";#N/A,#N/A,FALSE,"영업외비용";#N/A,#N/A,FALSE,"매출액";#N/A,#N/A,FALSE,"요약손익";#N/A,#N/A,FALSE,"요약대차";#N/A,#N/A,FALSE,"매출채권현황";#N/A,#N/A,FALSE,"매출채권명세"}</definedName>
    <definedName name="사업비최종_2" hidden="1">{#N/A,#N/A,FALSE,"손익표지";#N/A,#N/A,FALSE,"손익계산";#N/A,#N/A,FALSE,"일반관리비";#N/A,#N/A,FALSE,"영업외수익";#N/A,#N/A,FALSE,"영업외비용";#N/A,#N/A,FALSE,"매출액";#N/A,#N/A,FALSE,"요약손익";#N/A,#N/A,FALSE,"요약대차";#N/A,#N/A,FALSE,"매출채권현황";#N/A,#N/A,FALSE,"매출채권명세"}</definedName>
    <definedName name="사업비최종_3" hidden="1">{#N/A,#N/A,FALSE,"손익표지";#N/A,#N/A,FALSE,"손익계산";#N/A,#N/A,FALSE,"일반관리비";#N/A,#N/A,FALSE,"영업외수익";#N/A,#N/A,FALSE,"영업외비용";#N/A,#N/A,FALSE,"매출액";#N/A,#N/A,FALSE,"요약손익";#N/A,#N/A,FALSE,"요약대차";#N/A,#N/A,FALSE,"매출채권현황";#N/A,#N/A,FALSE,"매출채권명세"}</definedName>
    <definedName name="사업비최종_4" hidden="1">{#N/A,#N/A,FALSE,"손익표지";#N/A,#N/A,FALSE,"손익계산";#N/A,#N/A,FALSE,"일반관리비";#N/A,#N/A,FALSE,"영업외수익";#N/A,#N/A,FALSE,"영업외비용";#N/A,#N/A,FALSE,"매출액";#N/A,#N/A,FALSE,"요약손익";#N/A,#N/A,FALSE,"요약대차";#N/A,#N/A,FALSE,"매출채권현황";#N/A,#N/A,FALSE,"매출채권명세"}</definedName>
    <definedName name="사업비최종_5" hidden="1">{#N/A,#N/A,FALSE,"손익표지";#N/A,#N/A,FALSE,"손익계산";#N/A,#N/A,FALSE,"일반관리비";#N/A,#N/A,FALSE,"영업외수익";#N/A,#N/A,FALSE,"영업외비용";#N/A,#N/A,FALSE,"매출액";#N/A,#N/A,FALSE,"요약손익";#N/A,#N/A,FALSE,"요약대차";#N/A,#N/A,FALSE,"매출채권현황";#N/A,#N/A,FALSE,"매출채권명세"}</definedName>
    <definedName name="삼호" hidden="1">{#N/A,#N/A,FALSE,"배수2"}</definedName>
    <definedName name="상관D교" hidden="1">{#N/A,#N/A,FALSE,"CAM-G7";#N/A,#N/A,FALSE,"SPL";#N/A,#N/A,FALSE,"butt-in G7";#N/A,#N/A,FALSE,"dia-in G7";#N/A,#N/A,FALSE,"추가-STA G7"}</definedName>
    <definedName name="샘풀카피" hidden="1">{#N/A,#N/A,FALSE,"CCTV"}</definedName>
    <definedName name="샘풀카피_1" hidden="1">{#N/A,#N/A,FALSE,"CCTV"}</definedName>
    <definedName name="샘풀카피_2" hidden="1">{#N/A,#N/A,FALSE,"CCTV"}</definedName>
    <definedName name="샘풀카피_3" hidden="1">{#N/A,#N/A,FALSE,"CCTV"}</definedName>
    <definedName name="샘풀카피_4" hidden="1">{#N/A,#N/A,FALSE,"CCTV"}</definedName>
    <definedName name="샘풀카피_5" hidden="1">{#N/A,#N/A,FALSE,"CCTV"}</definedName>
    <definedName name="샘플카피2" hidden="1">{#N/A,#N/A,FALSE,"CCTV"}</definedName>
    <definedName name="샘플카피2_1" hidden="1">{#N/A,#N/A,FALSE,"CCTV"}</definedName>
    <definedName name="샘플카피2_2" hidden="1">{#N/A,#N/A,FALSE,"CCTV"}</definedName>
    <definedName name="샘플카피2_3" hidden="1">{#N/A,#N/A,FALSE,"CCTV"}</definedName>
    <definedName name="샘플카피2_4" hidden="1">{#N/A,#N/A,FALSE,"CCTV"}</definedName>
    <definedName name="샘플카피2_5" hidden="1">{#N/A,#N/A,FALSE,"CCTV"}</definedName>
    <definedName name="샘플카피3" hidden="1">{#N/A,#N/A,FALSE,"CCTV"}</definedName>
    <definedName name="샘플카피3_1" hidden="1">{#N/A,#N/A,FALSE,"CCTV"}</definedName>
    <definedName name="샘플카피3_2" hidden="1">{#N/A,#N/A,FALSE,"CCTV"}</definedName>
    <definedName name="샘플카피3_3" hidden="1">{#N/A,#N/A,FALSE,"CCTV"}</definedName>
    <definedName name="샘플카피3_4" hidden="1">{#N/A,#N/A,FALSE,"CCTV"}</definedName>
    <definedName name="샘플카피3_5" hidden="1">{#N/A,#N/A,FALSE,"CCTV"}</definedName>
    <definedName name="서부간선" hidden="1">{#N/A,#N/A,FALSE,"CAM-G7";#N/A,#N/A,FALSE,"SPL";#N/A,#N/A,FALSE,"butt-in G7";#N/A,#N/A,FALSE,"dia-in G7";#N/A,#N/A,FALSE,"추가-STA G7"}</definedName>
    <definedName name="서초" hidden="1">#REF!</definedName>
    <definedName name="석재받은의뢰업체">255</definedName>
    <definedName name="선택층두께">0.2</definedName>
    <definedName name="설계내역서" hidden="1">{"'별표'!$N$220"}</definedName>
    <definedName name="설계단면력요약.SAP90Work">[0]!설계단면력요약.SAP90Work</definedName>
    <definedName name="설명" hidden="1">{#N/A,#N/A,FALSE,"부대1"}</definedName>
    <definedName name="설명서" hidden="1">{#N/A,#N/A,FALSE,"포장1";#N/A,#N/A,FALSE,"포장1"}</definedName>
    <definedName name="쇼ㅑ">[0]!쇼ㅑ</definedName>
    <definedName name="수" hidden="1">{#N/A,#N/A,TRUE,"Basic";#N/A,#N/A,TRUE,"EXT-TABLE";#N/A,#N/A,TRUE,"STEEL";#N/A,#N/A,TRUE,"INT-Table";#N/A,#N/A,TRUE,"STEEL";#N/A,#N/A,TRUE,"Door"}</definedName>
    <definedName name="수_1" hidden="1">{#N/A,#N/A,TRUE,"Basic";#N/A,#N/A,TRUE,"EXT-TABLE";#N/A,#N/A,TRUE,"STEEL";#N/A,#N/A,TRUE,"INT-Table";#N/A,#N/A,TRUE,"STEEL";#N/A,#N/A,TRUE,"Door"}</definedName>
    <definedName name="수_1_1" hidden="1">{#N/A,#N/A,TRUE,"Basic";#N/A,#N/A,TRUE,"EXT-TABLE";#N/A,#N/A,TRUE,"STEEL";#N/A,#N/A,TRUE,"INT-Table";#N/A,#N/A,TRUE,"STEEL";#N/A,#N/A,TRUE,"Door"}</definedName>
    <definedName name="수_1_1_1" hidden="1">{#N/A,#N/A,TRUE,"Basic";#N/A,#N/A,TRUE,"EXT-TABLE";#N/A,#N/A,TRUE,"STEEL";#N/A,#N/A,TRUE,"INT-Table";#N/A,#N/A,TRUE,"STEEL";#N/A,#N/A,TRUE,"Door"}</definedName>
    <definedName name="수_1_1_2" hidden="1">{#N/A,#N/A,TRUE,"Basic";#N/A,#N/A,TRUE,"EXT-TABLE";#N/A,#N/A,TRUE,"STEEL";#N/A,#N/A,TRUE,"INT-Table";#N/A,#N/A,TRUE,"STEEL";#N/A,#N/A,TRUE,"Door"}</definedName>
    <definedName name="수_1_1_3" hidden="1">{#N/A,#N/A,TRUE,"Basic";#N/A,#N/A,TRUE,"EXT-TABLE";#N/A,#N/A,TRUE,"STEEL";#N/A,#N/A,TRUE,"INT-Table";#N/A,#N/A,TRUE,"STEEL";#N/A,#N/A,TRUE,"Door"}</definedName>
    <definedName name="수_1_1_4" hidden="1">{#N/A,#N/A,TRUE,"Basic";#N/A,#N/A,TRUE,"EXT-TABLE";#N/A,#N/A,TRUE,"STEEL";#N/A,#N/A,TRUE,"INT-Table";#N/A,#N/A,TRUE,"STEEL";#N/A,#N/A,TRUE,"Door"}</definedName>
    <definedName name="수_1_1_5" hidden="1">{#N/A,#N/A,TRUE,"Basic";#N/A,#N/A,TRUE,"EXT-TABLE";#N/A,#N/A,TRUE,"STEEL";#N/A,#N/A,TRUE,"INT-Table";#N/A,#N/A,TRUE,"STEEL";#N/A,#N/A,TRUE,"Door"}</definedName>
    <definedName name="수_1_2" hidden="1">{#N/A,#N/A,TRUE,"Basic";#N/A,#N/A,TRUE,"EXT-TABLE";#N/A,#N/A,TRUE,"STEEL";#N/A,#N/A,TRUE,"INT-Table";#N/A,#N/A,TRUE,"STEEL";#N/A,#N/A,TRUE,"Door"}</definedName>
    <definedName name="수_1_2_1" hidden="1">{#N/A,#N/A,TRUE,"Basic";#N/A,#N/A,TRUE,"EXT-TABLE";#N/A,#N/A,TRUE,"STEEL";#N/A,#N/A,TRUE,"INT-Table";#N/A,#N/A,TRUE,"STEEL";#N/A,#N/A,TRUE,"Door"}</definedName>
    <definedName name="수_1_2_2" hidden="1">{#N/A,#N/A,TRUE,"Basic";#N/A,#N/A,TRUE,"EXT-TABLE";#N/A,#N/A,TRUE,"STEEL";#N/A,#N/A,TRUE,"INT-Table";#N/A,#N/A,TRUE,"STEEL";#N/A,#N/A,TRUE,"Door"}</definedName>
    <definedName name="수_1_2_3" hidden="1">{#N/A,#N/A,TRUE,"Basic";#N/A,#N/A,TRUE,"EXT-TABLE";#N/A,#N/A,TRUE,"STEEL";#N/A,#N/A,TRUE,"INT-Table";#N/A,#N/A,TRUE,"STEEL";#N/A,#N/A,TRUE,"Door"}</definedName>
    <definedName name="수_1_2_4" hidden="1">{#N/A,#N/A,TRUE,"Basic";#N/A,#N/A,TRUE,"EXT-TABLE";#N/A,#N/A,TRUE,"STEEL";#N/A,#N/A,TRUE,"INT-Table";#N/A,#N/A,TRUE,"STEEL";#N/A,#N/A,TRUE,"Door"}</definedName>
    <definedName name="수_1_2_5" hidden="1">{#N/A,#N/A,TRUE,"Basic";#N/A,#N/A,TRUE,"EXT-TABLE";#N/A,#N/A,TRUE,"STEEL";#N/A,#N/A,TRUE,"INT-Table";#N/A,#N/A,TRUE,"STEEL";#N/A,#N/A,TRUE,"Door"}</definedName>
    <definedName name="수_1_3" hidden="1">{#N/A,#N/A,TRUE,"Basic";#N/A,#N/A,TRUE,"EXT-TABLE";#N/A,#N/A,TRUE,"STEEL";#N/A,#N/A,TRUE,"INT-Table";#N/A,#N/A,TRUE,"STEEL";#N/A,#N/A,TRUE,"Door"}</definedName>
    <definedName name="수_1_4" hidden="1">{#N/A,#N/A,TRUE,"Basic";#N/A,#N/A,TRUE,"EXT-TABLE";#N/A,#N/A,TRUE,"STEEL";#N/A,#N/A,TRUE,"INT-Table";#N/A,#N/A,TRUE,"STEEL";#N/A,#N/A,TRUE,"Door"}</definedName>
    <definedName name="수_1_5" hidden="1">{#N/A,#N/A,TRUE,"Basic";#N/A,#N/A,TRUE,"EXT-TABLE";#N/A,#N/A,TRUE,"STEEL";#N/A,#N/A,TRUE,"INT-Table";#N/A,#N/A,TRUE,"STEEL";#N/A,#N/A,TRUE,"Door"}</definedName>
    <definedName name="수_2" hidden="1">{#N/A,#N/A,TRUE,"Basic";#N/A,#N/A,TRUE,"EXT-TABLE";#N/A,#N/A,TRUE,"STEEL";#N/A,#N/A,TRUE,"INT-Table";#N/A,#N/A,TRUE,"STEEL";#N/A,#N/A,TRUE,"Door"}</definedName>
    <definedName name="수_2_1" hidden="1">{#N/A,#N/A,TRUE,"Basic";#N/A,#N/A,TRUE,"EXT-TABLE";#N/A,#N/A,TRUE,"STEEL";#N/A,#N/A,TRUE,"INT-Table";#N/A,#N/A,TRUE,"STEEL";#N/A,#N/A,TRUE,"Door"}</definedName>
    <definedName name="수_2_1_1" hidden="1">{#N/A,#N/A,TRUE,"Basic";#N/A,#N/A,TRUE,"EXT-TABLE";#N/A,#N/A,TRUE,"STEEL";#N/A,#N/A,TRUE,"INT-Table";#N/A,#N/A,TRUE,"STEEL";#N/A,#N/A,TRUE,"Door"}</definedName>
    <definedName name="수_2_1_2" hidden="1">{#N/A,#N/A,TRUE,"Basic";#N/A,#N/A,TRUE,"EXT-TABLE";#N/A,#N/A,TRUE,"STEEL";#N/A,#N/A,TRUE,"INT-Table";#N/A,#N/A,TRUE,"STEEL";#N/A,#N/A,TRUE,"Door"}</definedName>
    <definedName name="수_2_1_3" hidden="1">{#N/A,#N/A,TRUE,"Basic";#N/A,#N/A,TRUE,"EXT-TABLE";#N/A,#N/A,TRUE,"STEEL";#N/A,#N/A,TRUE,"INT-Table";#N/A,#N/A,TRUE,"STEEL";#N/A,#N/A,TRUE,"Door"}</definedName>
    <definedName name="수_2_1_4" hidden="1">{#N/A,#N/A,TRUE,"Basic";#N/A,#N/A,TRUE,"EXT-TABLE";#N/A,#N/A,TRUE,"STEEL";#N/A,#N/A,TRUE,"INT-Table";#N/A,#N/A,TRUE,"STEEL";#N/A,#N/A,TRUE,"Door"}</definedName>
    <definedName name="수_2_1_5" hidden="1">{#N/A,#N/A,TRUE,"Basic";#N/A,#N/A,TRUE,"EXT-TABLE";#N/A,#N/A,TRUE,"STEEL";#N/A,#N/A,TRUE,"INT-Table";#N/A,#N/A,TRUE,"STEEL";#N/A,#N/A,TRUE,"Door"}</definedName>
    <definedName name="수_2_2" hidden="1">{#N/A,#N/A,TRUE,"Basic";#N/A,#N/A,TRUE,"EXT-TABLE";#N/A,#N/A,TRUE,"STEEL";#N/A,#N/A,TRUE,"INT-Table";#N/A,#N/A,TRUE,"STEEL";#N/A,#N/A,TRUE,"Door"}</definedName>
    <definedName name="수_2_2_1" hidden="1">{#N/A,#N/A,TRUE,"Basic";#N/A,#N/A,TRUE,"EXT-TABLE";#N/A,#N/A,TRUE,"STEEL";#N/A,#N/A,TRUE,"INT-Table";#N/A,#N/A,TRUE,"STEEL";#N/A,#N/A,TRUE,"Door"}</definedName>
    <definedName name="수_2_2_2" hidden="1">{#N/A,#N/A,TRUE,"Basic";#N/A,#N/A,TRUE,"EXT-TABLE";#N/A,#N/A,TRUE,"STEEL";#N/A,#N/A,TRUE,"INT-Table";#N/A,#N/A,TRUE,"STEEL";#N/A,#N/A,TRUE,"Door"}</definedName>
    <definedName name="수_2_2_3" hidden="1">{#N/A,#N/A,TRUE,"Basic";#N/A,#N/A,TRUE,"EXT-TABLE";#N/A,#N/A,TRUE,"STEEL";#N/A,#N/A,TRUE,"INT-Table";#N/A,#N/A,TRUE,"STEEL";#N/A,#N/A,TRUE,"Door"}</definedName>
    <definedName name="수_2_2_4" hidden="1">{#N/A,#N/A,TRUE,"Basic";#N/A,#N/A,TRUE,"EXT-TABLE";#N/A,#N/A,TRUE,"STEEL";#N/A,#N/A,TRUE,"INT-Table";#N/A,#N/A,TRUE,"STEEL";#N/A,#N/A,TRUE,"Door"}</definedName>
    <definedName name="수_2_2_5" hidden="1">{#N/A,#N/A,TRUE,"Basic";#N/A,#N/A,TRUE,"EXT-TABLE";#N/A,#N/A,TRUE,"STEEL";#N/A,#N/A,TRUE,"INT-Table";#N/A,#N/A,TRUE,"STEEL";#N/A,#N/A,TRUE,"Door"}</definedName>
    <definedName name="수_2_3" hidden="1">{#N/A,#N/A,TRUE,"Basic";#N/A,#N/A,TRUE,"EXT-TABLE";#N/A,#N/A,TRUE,"STEEL";#N/A,#N/A,TRUE,"INT-Table";#N/A,#N/A,TRUE,"STEEL";#N/A,#N/A,TRUE,"Door"}</definedName>
    <definedName name="수_2_4" hidden="1">{#N/A,#N/A,TRUE,"Basic";#N/A,#N/A,TRUE,"EXT-TABLE";#N/A,#N/A,TRUE,"STEEL";#N/A,#N/A,TRUE,"INT-Table";#N/A,#N/A,TRUE,"STEEL";#N/A,#N/A,TRUE,"Door"}</definedName>
    <definedName name="수_2_5" hidden="1">{#N/A,#N/A,TRUE,"Basic";#N/A,#N/A,TRUE,"EXT-TABLE";#N/A,#N/A,TRUE,"STEEL";#N/A,#N/A,TRUE,"INT-Table";#N/A,#N/A,TRUE,"STEEL";#N/A,#N/A,TRUE,"Door"}</definedName>
    <definedName name="수_3" hidden="1">{#N/A,#N/A,TRUE,"Basic";#N/A,#N/A,TRUE,"EXT-TABLE";#N/A,#N/A,TRUE,"STEEL";#N/A,#N/A,TRUE,"INT-Table";#N/A,#N/A,TRUE,"STEEL";#N/A,#N/A,TRUE,"Door"}</definedName>
    <definedName name="수_3_1" hidden="1">{#N/A,#N/A,TRUE,"Basic";#N/A,#N/A,TRUE,"EXT-TABLE";#N/A,#N/A,TRUE,"STEEL";#N/A,#N/A,TRUE,"INT-Table";#N/A,#N/A,TRUE,"STEEL";#N/A,#N/A,TRUE,"Door"}</definedName>
    <definedName name="수_3_1_1" hidden="1">{#N/A,#N/A,TRUE,"Basic";#N/A,#N/A,TRUE,"EXT-TABLE";#N/A,#N/A,TRUE,"STEEL";#N/A,#N/A,TRUE,"INT-Table";#N/A,#N/A,TRUE,"STEEL";#N/A,#N/A,TRUE,"Door"}</definedName>
    <definedName name="수_3_1_2" hidden="1">{#N/A,#N/A,TRUE,"Basic";#N/A,#N/A,TRUE,"EXT-TABLE";#N/A,#N/A,TRUE,"STEEL";#N/A,#N/A,TRUE,"INT-Table";#N/A,#N/A,TRUE,"STEEL";#N/A,#N/A,TRUE,"Door"}</definedName>
    <definedName name="수_3_1_3" hidden="1">{#N/A,#N/A,TRUE,"Basic";#N/A,#N/A,TRUE,"EXT-TABLE";#N/A,#N/A,TRUE,"STEEL";#N/A,#N/A,TRUE,"INT-Table";#N/A,#N/A,TRUE,"STEEL";#N/A,#N/A,TRUE,"Door"}</definedName>
    <definedName name="수_3_1_4" hidden="1">{#N/A,#N/A,TRUE,"Basic";#N/A,#N/A,TRUE,"EXT-TABLE";#N/A,#N/A,TRUE,"STEEL";#N/A,#N/A,TRUE,"INT-Table";#N/A,#N/A,TRUE,"STEEL";#N/A,#N/A,TRUE,"Door"}</definedName>
    <definedName name="수_3_1_5" hidden="1">{#N/A,#N/A,TRUE,"Basic";#N/A,#N/A,TRUE,"EXT-TABLE";#N/A,#N/A,TRUE,"STEEL";#N/A,#N/A,TRUE,"INT-Table";#N/A,#N/A,TRUE,"STEEL";#N/A,#N/A,TRUE,"Door"}</definedName>
    <definedName name="수_3_2" hidden="1">{#N/A,#N/A,TRUE,"Basic";#N/A,#N/A,TRUE,"EXT-TABLE";#N/A,#N/A,TRUE,"STEEL";#N/A,#N/A,TRUE,"INT-Table";#N/A,#N/A,TRUE,"STEEL";#N/A,#N/A,TRUE,"Door"}</definedName>
    <definedName name="수_3_2_1" hidden="1">{#N/A,#N/A,TRUE,"Basic";#N/A,#N/A,TRUE,"EXT-TABLE";#N/A,#N/A,TRUE,"STEEL";#N/A,#N/A,TRUE,"INT-Table";#N/A,#N/A,TRUE,"STEEL";#N/A,#N/A,TRUE,"Door"}</definedName>
    <definedName name="수_3_2_2" hidden="1">{#N/A,#N/A,TRUE,"Basic";#N/A,#N/A,TRUE,"EXT-TABLE";#N/A,#N/A,TRUE,"STEEL";#N/A,#N/A,TRUE,"INT-Table";#N/A,#N/A,TRUE,"STEEL";#N/A,#N/A,TRUE,"Door"}</definedName>
    <definedName name="수_3_2_3" hidden="1">{#N/A,#N/A,TRUE,"Basic";#N/A,#N/A,TRUE,"EXT-TABLE";#N/A,#N/A,TRUE,"STEEL";#N/A,#N/A,TRUE,"INT-Table";#N/A,#N/A,TRUE,"STEEL";#N/A,#N/A,TRUE,"Door"}</definedName>
    <definedName name="수_3_2_4" hidden="1">{#N/A,#N/A,TRUE,"Basic";#N/A,#N/A,TRUE,"EXT-TABLE";#N/A,#N/A,TRUE,"STEEL";#N/A,#N/A,TRUE,"INT-Table";#N/A,#N/A,TRUE,"STEEL";#N/A,#N/A,TRUE,"Door"}</definedName>
    <definedName name="수_3_2_5" hidden="1">{#N/A,#N/A,TRUE,"Basic";#N/A,#N/A,TRUE,"EXT-TABLE";#N/A,#N/A,TRUE,"STEEL";#N/A,#N/A,TRUE,"INT-Table";#N/A,#N/A,TRUE,"STEEL";#N/A,#N/A,TRUE,"Door"}</definedName>
    <definedName name="수_3_3" hidden="1">{#N/A,#N/A,TRUE,"Basic";#N/A,#N/A,TRUE,"EXT-TABLE";#N/A,#N/A,TRUE,"STEEL";#N/A,#N/A,TRUE,"INT-Table";#N/A,#N/A,TRUE,"STEEL";#N/A,#N/A,TRUE,"Door"}</definedName>
    <definedName name="수_3_4" hidden="1">{#N/A,#N/A,TRUE,"Basic";#N/A,#N/A,TRUE,"EXT-TABLE";#N/A,#N/A,TRUE,"STEEL";#N/A,#N/A,TRUE,"INT-Table";#N/A,#N/A,TRUE,"STEEL";#N/A,#N/A,TRUE,"Door"}</definedName>
    <definedName name="수_3_5" hidden="1">{#N/A,#N/A,TRUE,"Basic";#N/A,#N/A,TRUE,"EXT-TABLE";#N/A,#N/A,TRUE,"STEEL";#N/A,#N/A,TRUE,"INT-Table";#N/A,#N/A,TRUE,"STEEL";#N/A,#N/A,TRUE,"Door"}</definedName>
    <definedName name="수_4" hidden="1">{#N/A,#N/A,TRUE,"Basic";#N/A,#N/A,TRUE,"EXT-TABLE";#N/A,#N/A,TRUE,"STEEL";#N/A,#N/A,TRUE,"INT-Table";#N/A,#N/A,TRUE,"STEEL";#N/A,#N/A,TRUE,"Door"}</definedName>
    <definedName name="수_4_1" hidden="1">{#N/A,#N/A,TRUE,"Basic";#N/A,#N/A,TRUE,"EXT-TABLE";#N/A,#N/A,TRUE,"STEEL";#N/A,#N/A,TRUE,"INT-Table";#N/A,#N/A,TRUE,"STEEL";#N/A,#N/A,TRUE,"Door"}</definedName>
    <definedName name="수_4_1_1" hidden="1">{#N/A,#N/A,TRUE,"Basic";#N/A,#N/A,TRUE,"EXT-TABLE";#N/A,#N/A,TRUE,"STEEL";#N/A,#N/A,TRUE,"INT-Table";#N/A,#N/A,TRUE,"STEEL";#N/A,#N/A,TRUE,"Door"}</definedName>
    <definedName name="수_4_1_2" hidden="1">{#N/A,#N/A,TRUE,"Basic";#N/A,#N/A,TRUE,"EXT-TABLE";#N/A,#N/A,TRUE,"STEEL";#N/A,#N/A,TRUE,"INT-Table";#N/A,#N/A,TRUE,"STEEL";#N/A,#N/A,TRUE,"Door"}</definedName>
    <definedName name="수_4_1_3" hidden="1">{#N/A,#N/A,TRUE,"Basic";#N/A,#N/A,TRUE,"EXT-TABLE";#N/A,#N/A,TRUE,"STEEL";#N/A,#N/A,TRUE,"INT-Table";#N/A,#N/A,TRUE,"STEEL";#N/A,#N/A,TRUE,"Door"}</definedName>
    <definedName name="수_4_1_4" hidden="1">{#N/A,#N/A,TRUE,"Basic";#N/A,#N/A,TRUE,"EXT-TABLE";#N/A,#N/A,TRUE,"STEEL";#N/A,#N/A,TRUE,"INT-Table";#N/A,#N/A,TRUE,"STEEL";#N/A,#N/A,TRUE,"Door"}</definedName>
    <definedName name="수_4_1_5" hidden="1">{#N/A,#N/A,TRUE,"Basic";#N/A,#N/A,TRUE,"EXT-TABLE";#N/A,#N/A,TRUE,"STEEL";#N/A,#N/A,TRUE,"INT-Table";#N/A,#N/A,TRUE,"STEEL";#N/A,#N/A,TRUE,"Door"}</definedName>
    <definedName name="수_4_2" hidden="1">{#N/A,#N/A,TRUE,"Basic";#N/A,#N/A,TRUE,"EXT-TABLE";#N/A,#N/A,TRUE,"STEEL";#N/A,#N/A,TRUE,"INT-Table";#N/A,#N/A,TRUE,"STEEL";#N/A,#N/A,TRUE,"Door"}</definedName>
    <definedName name="수_4_2_1" hidden="1">{#N/A,#N/A,TRUE,"Basic";#N/A,#N/A,TRUE,"EXT-TABLE";#N/A,#N/A,TRUE,"STEEL";#N/A,#N/A,TRUE,"INT-Table";#N/A,#N/A,TRUE,"STEEL";#N/A,#N/A,TRUE,"Door"}</definedName>
    <definedName name="수_4_2_2" hidden="1">{#N/A,#N/A,TRUE,"Basic";#N/A,#N/A,TRUE,"EXT-TABLE";#N/A,#N/A,TRUE,"STEEL";#N/A,#N/A,TRUE,"INT-Table";#N/A,#N/A,TRUE,"STEEL";#N/A,#N/A,TRUE,"Door"}</definedName>
    <definedName name="수_4_2_3" hidden="1">{#N/A,#N/A,TRUE,"Basic";#N/A,#N/A,TRUE,"EXT-TABLE";#N/A,#N/A,TRUE,"STEEL";#N/A,#N/A,TRUE,"INT-Table";#N/A,#N/A,TRUE,"STEEL";#N/A,#N/A,TRUE,"Door"}</definedName>
    <definedName name="수_4_2_4" hidden="1">{#N/A,#N/A,TRUE,"Basic";#N/A,#N/A,TRUE,"EXT-TABLE";#N/A,#N/A,TRUE,"STEEL";#N/A,#N/A,TRUE,"INT-Table";#N/A,#N/A,TRUE,"STEEL";#N/A,#N/A,TRUE,"Door"}</definedName>
    <definedName name="수_4_2_5" hidden="1">{#N/A,#N/A,TRUE,"Basic";#N/A,#N/A,TRUE,"EXT-TABLE";#N/A,#N/A,TRUE,"STEEL";#N/A,#N/A,TRUE,"INT-Table";#N/A,#N/A,TRUE,"STEEL";#N/A,#N/A,TRUE,"Door"}</definedName>
    <definedName name="수_4_3" hidden="1">{#N/A,#N/A,TRUE,"Basic";#N/A,#N/A,TRUE,"EXT-TABLE";#N/A,#N/A,TRUE,"STEEL";#N/A,#N/A,TRUE,"INT-Table";#N/A,#N/A,TRUE,"STEEL";#N/A,#N/A,TRUE,"Door"}</definedName>
    <definedName name="수_4_4" hidden="1">{#N/A,#N/A,TRUE,"Basic";#N/A,#N/A,TRUE,"EXT-TABLE";#N/A,#N/A,TRUE,"STEEL";#N/A,#N/A,TRUE,"INT-Table";#N/A,#N/A,TRUE,"STEEL";#N/A,#N/A,TRUE,"Door"}</definedName>
    <definedName name="수_4_5" hidden="1">{#N/A,#N/A,TRUE,"Basic";#N/A,#N/A,TRUE,"EXT-TABLE";#N/A,#N/A,TRUE,"STEEL";#N/A,#N/A,TRUE,"INT-Table";#N/A,#N/A,TRUE,"STEEL";#N/A,#N/A,TRUE,"Door"}</definedName>
    <definedName name="수_5" hidden="1">{#N/A,#N/A,TRUE,"Basic";#N/A,#N/A,TRUE,"EXT-TABLE";#N/A,#N/A,TRUE,"STEEL";#N/A,#N/A,TRUE,"INT-Table";#N/A,#N/A,TRUE,"STEEL";#N/A,#N/A,TRUE,"Door"}</definedName>
    <definedName name="수_5_1" hidden="1">{#N/A,#N/A,TRUE,"Basic";#N/A,#N/A,TRUE,"EXT-TABLE";#N/A,#N/A,TRUE,"STEEL";#N/A,#N/A,TRUE,"INT-Table";#N/A,#N/A,TRUE,"STEEL";#N/A,#N/A,TRUE,"Door"}</definedName>
    <definedName name="수_5_1_1" hidden="1">{#N/A,#N/A,TRUE,"Basic";#N/A,#N/A,TRUE,"EXT-TABLE";#N/A,#N/A,TRUE,"STEEL";#N/A,#N/A,TRUE,"INT-Table";#N/A,#N/A,TRUE,"STEEL";#N/A,#N/A,TRUE,"Door"}</definedName>
    <definedName name="수_5_1_2" hidden="1">{#N/A,#N/A,TRUE,"Basic";#N/A,#N/A,TRUE,"EXT-TABLE";#N/A,#N/A,TRUE,"STEEL";#N/A,#N/A,TRUE,"INT-Table";#N/A,#N/A,TRUE,"STEEL";#N/A,#N/A,TRUE,"Door"}</definedName>
    <definedName name="수_5_1_3" hidden="1">{#N/A,#N/A,TRUE,"Basic";#N/A,#N/A,TRUE,"EXT-TABLE";#N/A,#N/A,TRUE,"STEEL";#N/A,#N/A,TRUE,"INT-Table";#N/A,#N/A,TRUE,"STEEL";#N/A,#N/A,TRUE,"Door"}</definedName>
    <definedName name="수_5_1_4" hidden="1">{#N/A,#N/A,TRUE,"Basic";#N/A,#N/A,TRUE,"EXT-TABLE";#N/A,#N/A,TRUE,"STEEL";#N/A,#N/A,TRUE,"INT-Table";#N/A,#N/A,TRUE,"STEEL";#N/A,#N/A,TRUE,"Door"}</definedName>
    <definedName name="수_5_1_5" hidden="1">{#N/A,#N/A,TRUE,"Basic";#N/A,#N/A,TRUE,"EXT-TABLE";#N/A,#N/A,TRUE,"STEEL";#N/A,#N/A,TRUE,"INT-Table";#N/A,#N/A,TRUE,"STEEL";#N/A,#N/A,TRUE,"Door"}</definedName>
    <definedName name="수_5_2" hidden="1">{#N/A,#N/A,TRUE,"Basic";#N/A,#N/A,TRUE,"EXT-TABLE";#N/A,#N/A,TRUE,"STEEL";#N/A,#N/A,TRUE,"INT-Table";#N/A,#N/A,TRUE,"STEEL";#N/A,#N/A,TRUE,"Door"}</definedName>
    <definedName name="수_5_2_1" hidden="1">{#N/A,#N/A,TRUE,"Basic";#N/A,#N/A,TRUE,"EXT-TABLE";#N/A,#N/A,TRUE,"STEEL";#N/A,#N/A,TRUE,"INT-Table";#N/A,#N/A,TRUE,"STEEL";#N/A,#N/A,TRUE,"Door"}</definedName>
    <definedName name="수_5_2_2" hidden="1">{#N/A,#N/A,TRUE,"Basic";#N/A,#N/A,TRUE,"EXT-TABLE";#N/A,#N/A,TRUE,"STEEL";#N/A,#N/A,TRUE,"INT-Table";#N/A,#N/A,TRUE,"STEEL";#N/A,#N/A,TRUE,"Door"}</definedName>
    <definedName name="수_5_2_3" hidden="1">{#N/A,#N/A,TRUE,"Basic";#N/A,#N/A,TRUE,"EXT-TABLE";#N/A,#N/A,TRUE,"STEEL";#N/A,#N/A,TRUE,"INT-Table";#N/A,#N/A,TRUE,"STEEL";#N/A,#N/A,TRUE,"Door"}</definedName>
    <definedName name="수_5_2_4" hidden="1">{#N/A,#N/A,TRUE,"Basic";#N/A,#N/A,TRUE,"EXT-TABLE";#N/A,#N/A,TRUE,"STEEL";#N/A,#N/A,TRUE,"INT-Table";#N/A,#N/A,TRUE,"STEEL";#N/A,#N/A,TRUE,"Door"}</definedName>
    <definedName name="수_5_2_5" hidden="1">{#N/A,#N/A,TRUE,"Basic";#N/A,#N/A,TRUE,"EXT-TABLE";#N/A,#N/A,TRUE,"STEEL";#N/A,#N/A,TRUE,"INT-Table";#N/A,#N/A,TRUE,"STEEL";#N/A,#N/A,TRUE,"Door"}</definedName>
    <definedName name="수_5_3" hidden="1">{#N/A,#N/A,TRUE,"Basic";#N/A,#N/A,TRUE,"EXT-TABLE";#N/A,#N/A,TRUE,"STEEL";#N/A,#N/A,TRUE,"INT-Table";#N/A,#N/A,TRUE,"STEEL";#N/A,#N/A,TRUE,"Door"}</definedName>
    <definedName name="수_5_4" hidden="1">{#N/A,#N/A,TRUE,"Basic";#N/A,#N/A,TRUE,"EXT-TABLE";#N/A,#N/A,TRUE,"STEEL";#N/A,#N/A,TRUE,"INT-Table";#N/A,#N/A,TRUE,"STEEL";#N/A,#N/A,TRUE,"Door"}</definedName>
    <definedName name="수_5_5" hidden="1">{#N/A,#N/A,TRUE,"Basic";#N/A,#N/A,TRUE,"EXT-TABLE";#N/A,#N/A,TRUE,"STEEL";#N/A,#N/A,TRUE,"INT-Table";#N/A,#N/A,TRUE,"STEEL";#N/A,#N/A,TRUE,"Door"}</definedName>
    <definedName name="수정내역" hidden="1">{#N/A,#N/A,FALSE,"CAM-G7";#N/A,#N/A,FALSE,"SPL";#N/A,#N/A,FALSE,"butt-in G7";#N/A,#N/A,FALSE,"dia-in G7";#N/A,#N/A,FALSE,"추가-STA G7"}</definedName>
    <definedName name="수정본">{"'PROFORMA'!$A$1:$H$120"}</definedName>
    <definedName name="스케줄보고_PM">{"'CATALO(8)'!$B$1:$G$49"}</definedName>
    <definedName name="스케줄보고_PM_1">{"'CATALO(8)'!$B$1:$G$49"}</definedName>
    <definedName name="스케줄보고_PM_2">{"'CATALO(8)'!$B$1:$G$49"}</definedName>
    <definedName name="스케줄보고_PM_3">{"'CATALO(8)'!$B$1:$G$49"}</definedName>
    <definedName name="스케줄보고_PM_4">{"'CATALO(8)'!$B$1:$G$49"}</definedName>
    <definedName name="스케줄보고_PM_5">{"'CATALO(8)'!$B$1:$G$49"}</definedName>
    <definedName name="新規工事_計">#N/A</definedName>
    <definedName name="실행">{"'PROFORMA'!$A$1:$H$120"}</definedName>
    <definedName name="실행분석">{"'PROFORMA'!$A$1:$H$120"}</definedName>
    <definedName name="실행분석1">{"'PROFORMA'!$A$1:$H$120"}</definedName>
    <definedName name="ㅇ">#N/A</definedName>
    <definedName name="ㅇㄴㅁㄴㅁㄴㅇㄴㅇㅁㄴㅇㅁㄴㅇㅁㄴㅇㅇㄴㄴㅇㅇㄴㅁ">#N/A</definedName>
    <definedName name="ㅇㄴㅇ">#N/A</definedName>
    <definedName name="ㅇㄶㄹㅇ" hidden="1">#REF!</definedName>
    <definedName name="ㅇㄹ" hidden="1">#REF!</definedName>
    <definedName name="ㅇㄹㄴㅇㄹㄴㄹ">[0]!ㅇㄹㄴㅇㄹㄴㄹ</definedName>
    <definedName name="ㅇㄹㄹ">#N/A</definedName>
    <definedName name="ㅇㄹㄹㄹㄹㄹㄹㄹㄹ">[0]!ㅇㄹㄹㄹㄹㄹㄹㄹㄹ</definedName>
    <definedName name="ㅇㄹㅇㄹ" hidden="1">#REF!</definedName>
    <definedName name="ㅇㅇ">#N/A</definedName>
    <definedName name="ㅇㅇㄹ" hidden="1">#REF!</definedName>
    <definedName name="ㅇㅇㅇ">#N/A</definedName>
    <definedName name="ㅇㅇㅇㅇ">#N/A</definedName>
    <definedName name="ㅇㅇㅇㅇㅇㅇㅇㅇㅇㅇ">[0]!ㅇㅇㅇㅇㅇㅇㅇㅇㅇㅇ</definedName>
    <definedName name="아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무" hidden="1">{#N/A,#N/A,FALSE,"배수2"}</definedName>
    <definedName name="아무거나" hidden="1">{#N/A,#N/A,FALSE,"배수2"}</definedName>
    <definedName name="아아아">{"'PROFORMA'!$A$1:$H$120"}</definedName>
    <definedName name="아아아아아앙"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자자자자">{"'PROFORMA'!$A$1:$H$120"}</definedName>
    <definedName name="아ㅓ림" hidden="1">{#N/A,#N/A,FALSE,"포장1";#N/A,#N/A,FALSE,"포장1"}</definedName>
    <definedName name="약수">#N/A</definedName>
    <definedName name="억이상" hidden="1">{#N/A,#N/A,FALSE,"2~8번"}</definedName>
    <definedName name="엄마">[0]!엄마</definedName>
    <definedName name="업" hidden="1">{#N/A,#N/A,FALSE,"포장2"}</definedName>
    <definedName name="업종" hidden="1">{#N/A,#N/A,FALSE,"포장2"}</definedName>
    <definedName name="업체" hidden="1">{#N/A,#N/A,FALSE,"구조2"}</definedName>
    <definedName name="업체순위" hidden="1">{#N/A,#N/A,FALSE,"배수2"}</definedName>
    <definedName name="연결관집계표" localSheetId="9">BlankMacro1</definedName>
    <definedName name="연결관집계표">BlankMacro1</definedName>
    <definedName name="연습"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연집계" localSheetId="9">BlankMacro1</definedName>
    <definedName name="연집계">BlankMacro1</definedName>
    <definedName name="영암실행" hidden="1">{#N/A,#N/A,FALSE,"전력간선"}</definedName>
    <definedName name="예정가" hidden="1">{#N/A,#N/A,FALSE,"포장2"}</definedName>
    <definedName name="완공3" hidden="1">#REF!</definedName>
    <definedName name="完工工事_計">#N/A</definedName>
    <definedName name="완도" hidden="1">{#N/A,#N/A,FALSE,"포장2"}</definedName>
    <definedName name="용두동글로리" hidden="1">#REF!</definedName>
    <definedName name="용용" hidden="1">{#N/A,#N/A,FALSE,"포장2"}</definedName>
    <definedName name="우수받이">[0]!우수받이</definedName>
    <definedName name="원가계산" hidden="1">{#N/A,#N/A,FALSE,"부대1"}</definedName>
    <definedName name="원자" hidden="1">#REF!</definedName>
    <definedName name="의" hidden="1">{#N/A,#N/A,FALSE,"운반시간"}</definedName>
    <definedName name="이름" hidden="1">{#N/A,#N/A,FALSE,"구조1"}</definedName>
    <definedName name="이정" hidden="1">{#N/A,#N/A,FALSE,"2~8번"}</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임ㄴ" hidden="1">{"'공사부문'!$A$6:$A$32"}</definedName>
    <definedName name="입출고">[0]!입출고</definedName>
    <definedName name="ㅈ" hidden="1">{#N/A,#N/A,FALSE,"혼합골재"}</definedName>
    <definedName name="ㅈ3ㅈㅈㄷㅈㅇ" localSheetId="9">BlankMacro1</definedName>
    <definedName name="ㅈ3ㅈㅈㄷㅈㅇ">BlankMacro1</definedName>
    <definedName name="ㅈㄱㅈㄱ" hidden="1">{#N/A,#N/A,FALSE,"CCTV"}</definedName>
    <definedName name="ㅈㄷㄴㅅㅎㄱㄷ횻ㄱ" hidden="1">#REF!</definedName>
    <definedName name="ㅈㄷㅈㄷ">#N/A</definedName>
    <definedName name="ㅈㅂㄱㅂㅈㄷㄱ" hidden="1">{#N/A,#N/A,FALSE,"CAM-G7";#N/A,#N/A,FALSE,"SPL";#N/A,#N/A,FALSE,"butt-in G7";#N/A,#N/A,FALSE,"dia-in G7";#N/A,#N/A,FALSE,"추가-STA G7"}</definedName>
    <definedName name="ㅈㅈ" hidden="1">{#N/A,#N/A,FALSE,"표지목차"}</definedName>
    <definedName name="ㅈㅈㅈㅈ" hidden="1">{#N/A,#N/A,FALSE,"전력간선"}</definedName>
    <definedName name="ㅈㅈㅈㅈㅈ">{"'장비'!$A$3:$M$12"}</definedName>
    <definedName name="ㅈㅈㅈㅈㅈ_1">{"'장비'!$A$3:$M$12"}</definedName>
    <definedName name="ㅈㅈㅈㅈㅈ_2">{"'장비'!$A$3:$M$12"}</definedName>
    <definedName name="ㅈㅈㅈㅈㅈ_3">{"'장비'!$A$3:$M$12"}</definedName>
    <definedName name="ㅈㅈㅈㅈㅈ_4">{"'장비'!$A$3:$M$12"}</definedName>
    <definedName name="ㅈㅈㅈㅈㅈ_5">{"'장비'!$A$3:$M$12"}</definedName>
    <definedName name="자료">[0]!자료</definedName>
    <definedName name="자재1" hidden="1">{#N/A,#N/A,FALSE,"포장2"}</definedName>
    <definedName name="장4" hidden="1">{#N/A,#N/A,FALSE,"CAM-G7";#N/A,#N/A,FALSE,"SPL";#N/A,#N/A,FALSE,"butt-in G7";#N/A,#N/A,FALSE,"dia-in G7";#N/A,#N/A,FALSE,"추가-STA G7"}</definedName>
    <definedName name="장위" hidden="1">#REF!</definedName>
    <definedName name="재활용계획" hidden="1">{#N/A,#N/A,TRUE,"보수내용"}</definedName>
    <definedName name="전">#N/A</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_1"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_2"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_3"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_4"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_5" hidden="1">{#N/A,#N/A,FALSE,"손익표지";#N/A,#N/A,FALSE,"손익계산";#N/A,#N/A,FALSE,"일반관리비";#N/A,#N/A,FALSE,"영업외수익";#N/A,#N/A,FALSE,"영업외비용";#N/A,#N/A,FALSE,"매출액";#N/A,#N/A,FALSE,"요약손익";#N/A,#N/A,FALSE,"요약대차";#N/A,#N/A,FALSE,"매출채권현황";#N/A,#N/A,FALSE,"매출채권명세"}</definedName>
    <definedName name="전기구">{"'장비'!$A$3:$M$12"}</definedName>
    <definedName name="전기구_1">{"'장비'!$A$3:$M$12"}</definedName>
    <definedName name="전기구_2">{"'장비'!$A$3:$M$12"}</definedName>
    <definedName name="전기구_3">{"'장비'!$A$3:$M$12"}</definedName>
    <definedName name="전기구_4">{"'장비'!$A$3:$M$12"}</definedName>
    <definedName name="전기구_5">{"'장비'!$A$3:$M$12"}</definedName>
    <definedName name="정하명" hidden="1">{#N/A,#N/A,TRUE,"Basic";#N/A,#N/A,TRUE,"EXT-TABLE";#N/A,#N/A,TRUE,"STEEL";#N/A,#N/A,TRUE,"INT-Table";#N/A,#N/A,TRUE,"STEEL";#N/A,#N/A,TRUE,"Door"}</definedName>
    <definedName name="정하명_1" hidden="1">{#N/A,#N/A,TRUE,"Basic";#N/A,#N/A,TRUE,"EXT-TABLE";#N/A,#N/A,TRUE,"STEEL";#N/A,#N/A,TRUE,"INT-Table";#N/A,#N/A,TRUE,"STEEL";#N/A,#N/A,TRUE,"Door"}</definedName>
    <definedName name="정하명_2" hidden="1">{#N/A,#N/A,TRUE,"Basic";#N/A,#N/A,TRUE,"EXT-TABLE";#N/A,#N/A,TRUE,"STEEL";#N/A,#N/A,TRUE,"INT-Table";#N/A,#N/A,TRUE,"STEEL";#N/A,#N/A,TRUE,"Door"}</definedName>
    <definedName name="정하명_3" hidden="1">{#N/A,#N/A,TRUE,"Basic";#N/A,#N/A,TRUE,"EXT-TABLE";#N/A,#N/A,TRUE,"STEEL";#N/A,#N/A,TRUE,"INT-Table";#N/A,#N/A,TRUE,"STEEL";#N/A,#N/A,TRUE,"Door"}</definedName>
    <definedName name="정하명_4" hidden="1">{#N/A,#N/A,TRUE,"Basic";#N/A,#N/A,TRUE,"EXT-TABLE";#N/A,#N/A,TRUE,"STEEL";#N/A,#N/A,TRUE,"INT-Table";#N/A,#N/A,TRUE,"STEEL";#N/A,#N/A,TRUE,"Door"}</definedName>
    <definedName name="정하명_5" hidden="1">{#N/A,#N/A,TRUE,"Basic";#N/A,#N/A,TRUE,"EXT-TABLE";#N/A,#N/A,TRUE,"STEEL";#N/A,#N/A,TRUE,"INT-Table";#N/A,#N/A,TRUE,"STEEL";#N/A,#N/A,TRUE,"Door"}</definedName>
    <definedName name="제1">[0]!제1</definedName>
    <definedName name="제동시험동">{"'PROFORMA'!$A$1:$H$120"}</definedName>
    <definedName name="제출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정1" hidden="1">#N/A</definedName>
    <definedName name="종점부">[0]!종점부</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제어"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지역업체" hidden="1">{#N/A,#N/A,FALSE,"배수2"}</definedName>
    <definedName name="지철" hidden="1">{#N/A,#N/A,FALSE,"포장2"}</definedName>
    <definedName name="지철자재" hidden="1">{#N/A,#N/A,FALSE,"포장2"}</definedName>
    <definedName name="지토" hidden="1">{#N/A,#N/A,FALSE,"포장1";#N/A,#N/A,FALSE,"포장1"}</definedName>
    <definedName name="지토자재" hidden="1">{#N/A,#N/A,FALSE,"포장2"}</definedName>
    <definedName name="집계" hidden="1">{#N/A,#N/A,FALSE,"CCTV"}</definedName>
    <definedName name="집계표" hidden="1">{#N/A,#N/A,FALSE,"CAM-G7";#N/A,#N/A,FALSE,"SPL";#N/A,#N/A,FALSE,"butt-in G7";#N/A,#N/A,FALSE,"dia-in G7";#N/A,#N/A,FALSE,"추가-STA G7"}</definedName>
    <definedName name="ㅉㅉㅉㅉㅉ">{"'장비'!$A$3:$M$12"}</definedName>
    <definedName name="ㅉㅉㅉㅉㅉ_1">{"'장비'!$A$3:$M$12"}</definedName>
    <definedName name="ㅉㅉㅉㅉㅉ_2">{"'장비'!$A$3:$M$12"}</definedName>
    <definedName name="ㅉㅉㅉㅉㅉ_3">{"'장비'!$A$3:$M$12"}</definedName>
    <definedName name="ㅉㅉㅉㅉㅉ_4">{"'장비'!$A$3:$M$12"}</definedName>
    <definedName name="ㅉㅉㅉㅉㅉ_5">{"'장비'!$A$3:$M$12"}</definedName>
    <definedName name="쪽쪽쪽">{"'장비'!$A$3:$M$12"}</definedName>
    <definedName name="쪽쪽쪽_1">{"'장비'!$A$3:$M$12"}</definedName>
    <definedName name="쪽쪽쪽_2">{"'장비'!$A$3:$M$12"}</definedName>
    <definedName name="쪽쪽쪽_3">{"'장비'!$A$3:$M$12"}</definedName>
    <definedName name="쪽쪽쪽_4">{"'장비'!$A$3:$M$12"}</definedName>
    <definedName name="쪽쪽쪽_5">{"'장비'!$A$3:$M$12"}</definedName>
    <definedName name="차선규제봉간지">[0]!차선규제봉간지</definedName>
    <definedName name="철골" hidden="1">{#N/A,#N/A,FALSE,"집계";#N/A,#N/A,FALSE,"표지";#N/A,#N/A,FALSE,"터빈집계";#N/A,#N/A,FALSE,"터빈내역";#N/A,#N/A,FALSE,"주제어집계";#N/A,#N/A,FALSE,"주제어내역";#N/A,#N/A,FALSE,"보일러집계";#N/A,#N/A,FALSE,"보일러내역";#N/A,#N/A,FALSE,"별표19";#N/A,#N/A,FALSE,"정산신규품";#N/A,#N/A,FALSE,"신규별표";#N/A,#N/A,FALSE,"골재 ";#N/A,#N/A,FALSE,"운반비"}</definedName>
    <definedName name="청">{"'PROFORMA'!$A$1:$H$120"}</definedName>
    <definedName name="총" hidden="1">{#N/A,#N/A,FALSE,"부대1"}</definedName>
    <definedName name="추">{"'Sheet1'!$L$16"}</definedName>
    <definedName name="추_1">{"'Sheet1'!$L$16"}</definedName>
    <definedName name="추_2">{"'Sheet1'!$L$16"}</definedName>
    <definedName name="추_3">{"'Sheet1'!$L$16"}</definedName>
    <definedName name="추_4">{"'Sheet1'!$L$16"}</definedName>
    <definedName name="추_5">{"'Sheet1'!$L$16"}</definedName>
    <definedName name="추가분">{"'장비'!$A$3:$M$12"}</definedName>
    <definedName name="추가분_1">{"'장비'!$A$3:$M$12"}</definedName>
    <definedName name="추가분_2">{"'장비'!$A$3:$M$12"}</definedName>
    <definedName name="추가분_3">{"'장비'!$A$3:$M$12"}</definedName>
    <definedName name="추가분_4">{"'장비'!$A$3:$M$12"}</definedName>
    <definedName name="추가분_5">{"'장비'!$A$3:$M$12"}</definedName>
    <definedName name="추정" hidden="1">{#N/A,#N/A,FALSE,"포장2"}</definedName>
    <definedName name="ㅋㄹㅇㄴㄹ">[0]!ㅋㄹㅇㄴㄹ</definedName>
    <definedName name="ㅋㅋㅋㅋ">[0]!ㅋㅋㅋㅋ</definedName>
    <definedName name="클_레_임">#N/A</definedName>
    <definedName name="ㅌㅊ" hidden="1">#N/A</definedName>
    <definedName name="태영지급" hidden="1">{#N/A,#N/A,FALSE,"부대1"}</definedName>
    <definedName name="템플리트모듈1" localSheetId="9">BlankMacro1</definedName>
    <definedName name="템플리트모듈1">BlankMacro1</definedName>
    <definedName name="템플리트모듈2" localSheetId="9">BlankMacro1</definedName>
    <definedName name="템플리트모듈2">BlankMacro1</definedName>
    <definedName name="템플리트모듈3" localSheetId="9">BlankMacro1</definedName>
    <definedName name="템플리트모듈3">BlankMacro1</definedName>
    <definedName name="템플리트모듈4" localSheetId="9">BlankMacro1</definedName>
    <definedName name="템플리트모듈4">BlankMacro1</definedName>
    <definedName name="템플리트모듈5" localSheetId="9">BlankMacro1</definedName>
    <definedName name="템플리트모듈5">BlankMacro1</definedName>
    <definedName name="템플리트모듈6" localSheetId="9">BlankMacro1</definedName>
    <definedName name="템플리트모듈6">BlankMacro1</definedName>
    <definedName name="토">#N/A</definedName>
    <definedName name="토공" hidden="1">{#N/A,#N/A,FALSE,"포장2"}</definedName>
    <definedName name="토공11" hidden="1">{#N/A,#N/A,FALSE,"포장2"}</definedName>
    <definedName name="토공집계표">[0]!토공집계표</definedName>
    <definedName name="토목변경">{"'장비'!$A$3:$M$12"}</definedName>
    <definedName name="토목변경_1">{"'장비'!$A$3:$M$12"}</definedName>
    <definedName name="토목변경_2">{"'장비'!$A$3:$M$12"}</definedName>
    <definedName name="토목변경_3">{"'장비'!$A$3:$M$12"}</definedName>
    <definedName name="토목변경_4">{"'장비'!$A$3:$M$12"}</definedName>
    <definedName name="토목변경_5">{"'장비'!$A$3:$M$12"}</definedName>
    <definedName name="토목설계" hidden="1">{#N/A,#N/A,FALSE,"골재소요량";#N/A,#N/A,FALSE,"골재소요량"}</definedName>
    <definedName name="토목실행예산">{"'장비'!$A$3:$M$12"}</definedName>
    <definedName name="토목실행예산_1">{"'장비'!$A$3:$M$12"}</definedName>
    <definedName name="토목실행예산_2">{"'장비'!$A$3:$M$12"}</definedName>
    <definedName name="토목실행예산_3">{"'장비'!$A$3:$M$12"}</definedName>
    <definedName name="토목실행예산_4">{"'장비'!$A$3:$M$12"}</definedName>
    <definedName name="토목실행예산_5">{"'장비'!$A$3:$M$12"}</definedName>
    <definedName name="토목조정분">{"'장비'!$A$3:$M$12"}</definedName>
    <definedName name="토목조정분_1">{"'장비'!$A$3:$M$12"}</definedName>
    <definedName name="토목조정분_2">{"'장비'!$A$3:$M$12"}</definedName>
    <definedName name="토목조정분_3">{"'장비'!$A$3:$M$12"}</definedName>
    <definedName name="토목조정분_4">{"'장비'!$A$3:$M$12"}</definedName>
    <definedName name="토목조정분_5">{"'장비'!$A$3:$M$12"}</definedName>
    <definedName name="통내">56623</definedName>
    <definedName name="투3" hidden="1">{#N/A,#N/A,FALSE,"배수2"}</definedName>
    <definedName name="특케">111738</definedName>
    <definedName name="ㅍㅍㅍ">#N/A</definedName>
    <definedName name="ㅍ퓨">[0]!ㅍ퓨</definedName>
    <definedName name="팔" hidden="1">#REF!</definedName>
    <definedName name="표지" hidden="1">{#N/A,#N/A,TRUE,"Basic";#N/A,#N/A,TRUE,"EXT-TABLE";#N/A,#N/A,TRUE,"STEEL";#N/A,#N/A,TRUE,"INT-Table";#N/A,#N/A,TRUE,"STEEL";#N/A,#N/A,TRUE,"Door"}</definedName>
    <definedName name="표지_1" hidden="1">{#N/A,#N/A,TRUE,"Basic";#N/A,#N/A,TRUE,"EXT-TABLE";#N/A,#N/A,TRUE,"STEEL";#N/A,#N/A,TRUE,"INT-Table";#N/A,#N/A,TRUE,"STEEL";#N/A,#N/A,TRUE,"Door"}</definedName>
    <definedName name="표지_1_1" hidden="1">{#N/A,#N/A,TRUE,"Basic";#N/A,#N/A,TRUE,"EXT-TABLE";#N/A,#N/A,TRUE,"STEEL";#N/A,#N/A,TRUE,"INT-Table";#N/A,#N/A,TRUE,"STEEL";#N/A,#N/A,TRUE,"Door"}</definedName>
    <definedName name="표지_1_1_1" hidden="1">{#N/A,#N/A,TRUE,"Basic";#N/A,#N/A,TRUE,"EXT-TABLE";#N/A,#N/A,TRUE,"STEEL";#N/A,#N/A,TRUE,"INT-Table";#N/A,#N/A,TRUE,"STEEL";#N/A,#N/A,TRUE,"Door"}</definedName>
    <definedName name="표지_1_1_2" hidden="1">{#N/A,#N/A,TRUE,"Basic";#N/A,#N/A,TRUE,"EXT-TABLE";#N/A,#N/A,TRUE,"STEEL";#N/A,#N/A,TRUE,"INT-Table";#N/A,#N/A,TRUE,"STEEL";#N/A,#N/A,TRUE,"Door"}</definedName>
    <definedName name="표지_1_1_3" hidden="1">{#N/A,#N/A,TRUE,"Basic";#N/A,#N/A,TRUE,"EXT-TABLE";#N/A,#N/A,TRUE,"STEEL";#N/A,#N/A,TRUE,"INT-Table";#N/A,#N/A,TRUE,"STEEL";#N/A,#N/A,TRUE,"Door"}</definedName>
    <definedName name="표지_1_1_4" hidden="1">{#N/A,#N/A,TRUE,"Basic";#N/A,#N/A,TRUE,"EXT-TABLE";#N/A,#N/A,TRUE,"STEEL";#N/A,#N/A,TRUE,"INT-Table";#N/A,#N/A,TRUE,"STEEL";#N/A,#N/A,TRUE,"Door"}</definedName>
    <definedName name="표지_1_1_5" hidden="1">{#N/A,#N/A,TRUE,"Basic";#N/A,#N/A,TRUE,"EXT-TABLE";#N/A,#N/A,TRUE,"STEEL";#N/A,#N/A,TRUE,"INT-Table";#N/A,#N/A,TRUE,"STEEL";#N/A,#N/A,TRUE,"Door"}</definedName>
    <definedName name="표지_1_2" hidden="1">{#N/A,#N/A,TRUE,"Basic";#N/A,#N/A,TRUE,"EXT-TABLE";#N/A,#N/A,TRUE,"STEEL";#N/A,#N/A,TRUE,"INT-Table";#N/A,#N/A,TRUE,"STEEL";#N/A,#N/A,TRUE,"Door"}</definedName>
    <definedName name="표지_1_2_1" hidden="1">{#N/A,#N/A,TRUE,"Basic";#N/A,#N/A,TRUE,"EXT-TABLE";#N/A,#N/A,TRUE,"STEEL";#N/A,#N/A,TRUE,"INT-Table";#N/A,#N/A,TRUE,"STEEL";#N/A,#N/A,TRUE,"Door"}</definedName>
    <definedName name="표지_1_2_2" hidden="1">{#N/A,#N/A,TRUE,"Basic";#N/A,#N/A,TRUE,"EXT-TABLE";#N/A,#N/A,TRUE,"STEEL";#N/A,#N/A,TRUE,"INT-Table";#N/A,#N/A,TRUE,"STEEL";#N/A,#N/A,TRUE,"Door"}</definedName>
    <definedName name="표지_1_2_3" hidden="1">{#N/A,#N/A,TRUE,"Basic";#N/A,#N/A,TRUE,"EXT-TABLE";#N/A,#N/A,TRUE,"STEEL";#N/A,#N/A,TRUE,"INT-Table";#N/A,#N/A,TRUE,"STEEL";#N/A,#N/A,TRUE,"Door"}</definedName>
    <definedName name="표지_1_2_4" hidden="1">{#N/A,#N/A,TRUE,"Basic";#N/A,#N/A,TRUE,"EXT-TABLE";#N/A,#N/A,TRUE,"STEEL";#N/A,#N/A,TRUE,"INT-Table";#N/A,#N/A,TRUE,"STEEL";#N/A,#N/A,TRUE,"Door"}</definedName>
    <definedName name="표지_1_2_5" hidden="1">{#N/A,#N/A,TRUE,"Basic";#N/A,#N/A,TRUE,"EXT-TABLE";#N/A,#N/A,TRUE,"STEEL";#N/A,#N/A,TRUE,"INT-Table";#N/A,#N/A,TRUE,"STEEL";#N/A,#N/A,TRUE,"Door"}</definedName>
    <definedName name="표지_1_3" hidden="1">{#N/A,#N/A,TRUE,"Basic";#N/A,#N/A,TRUE,"EXT-TABLE";#N/A,#N/A,TRUE,"STEEL";#N/A,#N/A,TRUE,"INT-Table";#N/A,#N/A,TRUE,"STEEL";#N/A,#N/A,TRUE,"Door"}</definedName>
    <definedName name="표지_1_4" hidden="1">{#N/A,#N/A,TRUE,"Basic";#N/A,#N/A,TRUE,"EXT-TABLE";#N/A,#N/A,TRUE,"STEEL";#N/A,#N/A,TRUE,"INT-Table";#N/A,#N/A,TRUE,"STEEL";#N/A,#N/A,TRUE,"Door"}</definedName>
    <definedName name="표지_1_5" hidden="1">{#N/A,#N/A,TRUE,"Basic";#N/A,#N/A,TRUE,"EXT-TABLE";#N/A,#N/A,TRUE,"STEEL";#N/A,#N/A,TRUE,"INT-Table";#N/A,#N/A,TRUE,"STEEL";#N/A,#N/A,TRUE,"Door"}</definedName>
    <definedName name="표지_2" hidden="1">{#N/A,#N/A,TRUE,"Basic";#N/A,#N/A,TRUE,"EXT-TABLE";#N/A,#N/A,TRUE,"STEEL";#N/A,#N/A,TRUE,"INT-Table";#N/A,#N/A,TRUE,"STEEL";#N/A,#N/A,TRUE,"Door"}</definedName>
    <definedName name="표지_2_1" hidden="1">{#N/A,#N/A,TRUE,"Basic";#N/A,#N/A,TRUE,"EXT-TABLE";#N/A,#N/A,TRUE,"STEEL";#N/A,#N/A,TRUE,"INT-Table";#N/A,#N/A,TRUE,"STEEL";#N/A,#N/A,TRUE,"Door"}</definedName>
    <definedName name="표지_2_1_1" hidden="1">{#N/A,#N/A,TRUE,"Basic";#N/A,#N/A,TRUE,"EXT-TABLE";#N/A,#N/A,TRUE,"STEEL";#N/A,#N/A,TRUE,"INT-Table";#N/A,#N/A,TRUE,"STEEL";#N/A,#N/A,TRUE,"Door"}</definedName>
    <definedName name="표지_2_1_2" hidden="1">{#N/A,#N/A,TRUE,"Basic";#N/A,#N/A,TRUE,"EXT-TABLE";#N/A,#N/A,TRUE,"STEEL";#N/A,#N/A,TRUE,"INT-Table";#N/A,#N/A,TRUE,"STEEL";#N/A,#N/A,TRUE,"Door"}</definedName>
    <definedName name="표지_2_1_3" hidden="1">{#N/A,#N/A,TRUE,"Basic";#N/A,#N/A,TRUE,"EXT-TABLE";#N/A,#N/A,TRUE,"STEEL";#N/A,#N/A,TRUE,"INT-Table";#N/A,#N/A,TRUE,"STEEL";#N/A,#N/A,TRUE,"Door"}</definedName>
    <definedName name="표지_2_1_4" hidden="1">{#N/A,#N/A,TRUE,"Basic";#N/A,#N/A,TRUE,"EXT-TABLE";#N/A,#N/A,TRUE,"STEEL";#N/A,#N/A,TRUE,"INT-Table";#N/A,#N/A,TRUE,"STEEL";#N/A,#N/A,TRUE,"Door"}</definedName>
    <definedName name="표지_2_1_5" hidden="1">{#N/A,#N/A,TRUE,"Basic";#N/A,#N/A,TRUE,"EXT-TABLE";#N/A,#N/A,TRUE,"STEEL";#N/A,#N/A,TRUE,"INT-Table";#N/A,#N/A,TRUE,"STEEL";#N/A,#N/A,TRUE,"Door"}</definedName>
    <definedName name="표지_2_2" hidden="1">{#N/A,#N/A,TRUE,"Basic";#N/A,#N/A,TRUE,"EXT-TABLE";#N/A,#N/A,TRUE,"STEEL";#N/A,#N/A,TRUE,"INT-Table";#N/A,#N/A,TRUE,"STEEL";#N/A,#N/A,TRUE,"Door"}</definedName>
    <definedName name="표지_2_2_1" hidden="1">{#N/A,#N/A,TRUE,"Basic";#N/A,#N/A,TRUE,"EXT-TABLE";#N/A,#N/A,TRUE,"STEEL";#N/A,#N/A,TRUE,"INT-Table";#N/A,#N/A,TRUE,"STEEL";#N/A,#N/A,TRUE,"Door"}</definedName>
    <definedName name="표지_2_2_2" hidden="1">{#N/A,#N/A,TRUE,"Basic";#N/A,#N/A,TRUE,"EXT-TABLE";#N/A,#N/A,TRUE,"STEEL";#N/A,#N/A,TRUE,"INT-Table";#N/A,#N/A,TRUE,"STEEL";#N/A,#N/A,TRUE,"Door"}</definedName>
    <definedName name="표지_2_2_3" hidden="1">{#N/A,#N/A,TRUE,"Basic";#N/A,#N/A,TRUE,"EXT-TABLE";#N/A,#N/A,TRUE,"STEEL";#N/A,#N/A,TRUE,"INT-Table";#N/A,#N/A,TRUE,"STEEL";#N/A,#N/A,TRUE,"Door"}</definedName>
    <definedName name="표지_2_2_4" hidden="1">{#N/A,#N/A,TRUE,"Basic";#N/A,#N/A,TRUE,"EXT-TABLE";#N/A,#N/A,TRUE,"STEEL";#N/A,#N/A,TRUE,"INT-Table";#N/A,#N/A,TRUE,"STEEL";#N/A,#N/A,TRUE,"Door"}</definedName>
    <definedName name="표지_2_2_5" hidden="1">{#N/A,#N/A,TRUE,"Basic";#N/A,#N/A,TRUE,"EXT-TABLE";#N/A,#N/A,TRUE,"STEEL";#N/A,#N/A,TRUE,"INT-Table";#N/A,#N/A,TRUE,"STEEL";#N/A,#N/A,TRUE,"Door"}</definedName>
    <definedName name="표지_2_3" hidden="1">{#N/A,#N/A,TRUE,"Basic";#N/A,#N/A,TRUE,"EXT-TABLE";#N/A,#N/A,TRUE,"STEEL";#N/A,#N/A,TRUE,"INT-Table";#N/A,#N/A,TRUE,"STEEL";#N/A,#N/A,TRUE,"Door"}</definedName>
    <definedName name="표지_2_4" hidden="1">{#N/A,#N/A,TRUE,"Basic";#N/A,#N/A,TRUE,"EXT-TABLE";#N/A,#N/A,TRUE,"STEEL";#N/A,#N/A,TRUE,"INT-Table";#N/A,#N/A,TRUE,"STEEL";#N/A,#N/A,TRUE,"Door"}</definedName>
    <definedName name="표지_2_5" hidden="1">{#N/A,#N/A,TRUE,"Basic";#N/A,#N/A,TRUE,"EXT-TABLE";#N/A,#N/A,TRUE,"STEEL";#N/A,#N/A,TRUE,"INT-Table";#N/A,#N/A,TRUE,"STEEL";#N/A,#N/A,TRUE,"Door"}</definedName>
    <definedName name="표지_3" hidden="1">{#N/A,#N/A,TRUE,"Basic";#N/A,#N/A,TRUE,"EXT-TABLE";#N/A,#N/A,TRUE,"STEEL";#N/A,#N/A,TRUE,"INT-Table";#N/A,#N/A,TRUE,"STEEL";#N/A,#N/A,TRUE,"Door"}</definedName>
    <definedName name="표지_3_1" hidden="1">{#N/A,#N/A,TRUE,"Basic";#N/A,#N/A,TRUE,"EXT-TABLE";#N/A,#N/A,TRUE,"STEEL";#N/A,#N/A,TRUE,"INT-Table";#N/A,#N/A,TRUE,"STEEL";#N/A,#N/A,TRUE,"Door"}</definedName>
    <definedName name="표지_3_1_1" hidden="1">{#N/A,#N/A,TRUE,"Basic";#N/A,#N/A,TRUE,"EXT-TABLE";#N/A,#N/A,TRUE,"STEEL";#N/A,#N/A,TRUE,"INT-Table";#N/A,#N/A,TRUE,"STEEL";#N/A,#N/A,TRUE,"Door"}</definedName>
    <definedName name="표지_3_1_2" hidden="1">{#N/A,#N/A,TRUE,"Basic";#N/A,#N/A,TRUE,"EXT-TABLE";#N/A,#N/A,TRUE,"STEEL";#N/A,#N/A,TRUE,"INT-Table";#N/A,#N/A,TRUE,"STEEL";#N/A,#N/A,TRUE,"Door"}</definedName>
    <definedName name="표지_3_1_3" hidden="1">{#N/A,#N/A,TRUE,"Basic";#N/A,#N/A,TRUE,"EXT-TABLE";#N/A,#N/A,TRUE,"STEEL";#N/A,#N/A,TRUE,"INT-Table";#N/A,#N/A,TRUE,"STEEL";#N/A,#N/A,TRUE,"Door"}</definedName>
    <definedName name="표지_3_1_4" hidden="1">{#N/A,#N/A,TRUE,"Basic";#N/A,#N/A,TRUE,"EXT-TABLE";#N/A,#N/A,TRUE,"STEEL";#N/A,#N/A,TRUE,"INT-Table";#N/A,#N/A,TRUE,"STEEL";#N/A,#N/A,TRUE,"Door"}</definedName>
    <definedName name="표지_3_1_5" hidden="1">{#N/A,#N/A,TRUE,"Basic";#N/A,#N/A,TRUE,"EXT-TABLE";#N/A,#N/A,TRUE,"STEEL";#N/A,#N/A,TRUE,"INT-Table";#N/A,#N/A,TRUE,"STEEL";#N/A,#N/A,TRUE,"Door"}</definedName>
    <definedName name="표지_3_2" hidden="1">{#N/A,#N/A,TRUE,"Basic";#N/A,#N/A,TRUE,"EXT-TABLE";#N/A,#N/A,TRUE,"STEEL";#N/A,#N/A,TRUE,"INT-Table";#N/A,#N/A,TRUE,"STEEL";#N/A,#N/A,TRUE,"Door"}</definedName>
    <definedName name="표지_3_2_1" hidden="1">{#N/A,#N/A,TRUE,"Basic";#N/A,#N/A,TRUE,"EXT-TABLE";#N/A,#N/A,TRUE,"STEEL";#N/A,#N/A,TRUE,"INT-Table";#N/A,#N/A,TRUE,"STEEL";#N/A,#N/A,TRUE,"Door"}</definedName>
    <definedName name="표지_3_2_2" hidden="1">{#N/A,#N/A,TRUE,"Basic";#N/A,#N/A,TRUE,"EXT-TABLE";#N/A,#N/A,TRUE,"STEEL";#N/A,#N/A,TRUE,"INT-Table";#N/A,#N/A,TRUE,"STEEL";#N/A,#N/A,TRUE,"Door"}</definedName>
    <definedName name="표지_3_2_3" hidden="1">{#N/A,#N/A,TRUE,"Basic";#N/A,#N/A,TRUE,"EXT-TABLE";#N/A,#N/A,TRUE,"STEEL";#N/A,#N/A,TRUE,"INT-Table";#N/A,#N/A,TRUE,"STEEL";#N/A,#N/A,TRUE,"Door"}</definedName>
    <definedName name="표지_3_2_4" hidden="1">{#N/A,#N/A,TRUE,"Basic";#N/A,#N/A,TRUE,"EXT-TABLE";#N/A,#N/A,TRUE,"STEEL";#N/A,#N/A,TRUE,"INT-Table";#N/A,#N/A,TRUE,"STEEL";#N/A,#N/A,TRUE,"Door"}</definedName>
    <definedName name="표지_3_2_5" hidden="1">{#N/A,#N/A,TRUE,"Basic";#N/A,#N/A,TRUE,"EXT-TABLE";#N/A,#N/A,TRUE,"STEEL";#N/A,#N/A,TRUE,"INT-Table";#N/A,#N/A,TRUE,"STEEL";#N/A,#N/A,TRUE,"Door"}</definedName>
    <definedName name="표지_3_3" hidden="1">{#N/A,#N/A,TRUE,"Basic";#N/A,#N/A,TRUE,"EXT-TABLE";#N/A,#N/A,TRUE,"STEEL";#N/A,#N/A,TRUE,"INT-Table";#N/A,#N/A,TRUE,"STEEL";#N/A,#N/A,TRUE,"Door"}</definedName>
    <definedName name="표지_3_4" hidden="1">{#N/A,#N/A,TRUE,"Basic";#N/A,#N/A,TRUE,"EXT-TABLE";#N/A,#N/A,TRUE,"STEEL";#N/A,#N/A,TRUE,"INT-Table";#N/A,#N/A,TRUE,"STEEL";#N/A,#N/A,TRUE,"Door"}</definedName>
    <definedName name="표지_3_5" hidden="1">{#N/A,#N/A,TRUE,"Basic";#N/A,#N/A,TRUE,"EXT-TABLE";#N/A,#N/A,TRUE,"STEEL";#N/A,#N/A,TRUE,"INT-Table";#N/A,#N/A,TRUE,"STEEL";#N/A,#N/A,TRUE,"Door"}</definedName>
    <definedName name="표지_4" hidden="1">{#N/A,#N/A,TRUE,"Basic";#N/A,#N/A,TRUE,"EXT-TABLE";#N/A,#N/A,TRUE,"STEEL";#N/A,#N/A,TRUE,"INT-Table";#N/A,#N/A,TRUE,"STEEL";#N/A,#N/A,TRUE,"Door"}</definedName>
    <definedName name="표지_4_1" hidden="1">{#N/A,#N/A,TRUE,"Basic";#N/A,#N/A,TRUE,"EXT-TABLE";#N/A,#N/A,TRUE,"STEEL";#N/A,#N/A,TRUE,"INT-Table";#N/A,#N/A,TRUE,"STEEL";#N/A,#N/A,TRUE,"Door"}</definedName>
    <definedName name="표지_4_1_1" hidden="1">{#N/A,#N/A,TRUE,"Basic";#N/A,#N/A,TRUE,"EXT-TABLE";#N/A,#N/A,TRUE,"STEEL";#N/A,#N/A,TRUE,"INT-Table";#N/A,#N/A,TRUE,"STEEL";#N/A,#N/A,TRUE,"Door"}</definedName>
    <definedName name="표지_4_1_2" hidden="1">{#N/A,#N/A,TRUE,"Basic";#N/A,#N/A,TRUE,"EXT-TABLE";#N/A,#N/A,TRUE,"STEEL";#N/A,#N/A,TRUE,"INT-Table";#N/A,#N/A,TRUE,"STEEL";#N/A,#N/A,TRUE,"Door"}</definedName>
    <definedName name="표지_4_1_3" hidden="1">{#N/A,#N/A,TRUE,"Basic";#N/A,#N/A,TRUE,"EXT-TABLE";#N/A,#N/A,TRUE,"STEEL";#N/A,#N/A,TRUE,"INT-Table";#N/A,#N/A,TRUE,"STEEL";#N/A,#N/A,TRUE,"Door"}</definedName>
    <definedName name="표지_4_1_4" hidden="1">{#N/A,#N/A,TRUE,"Basic";#N/A,#N/A,TRUE,"EXT-TABLE";#N/A,#N/A,TRUE,"STEEL";#N/A,#N/A,TRUE,"INT-Table";#N/A,#N/A,TRUE,"STEEL";#N/A,#N/A,TRUE,"Door"}</definedName>
    <definedName name="표지_4_1_5" hidden="1">{#N/A,#N/A,TRUE,"Basic";#N/A,#N/A,TRUE,"EXT-TABLE";#N/A,#N/A,TRUE,"STEEL";#N/A,#N/A,TRUE,"INT-Table";#N/A,#N/A,TRUE,"STEEL";#N/A,#N/A,TRUE,"Door"}</definedName>
    <definedName name="표지_4_2" hidden="1">{#N/A,#N/A,TRUE,"Basic";#N/A,#N/A,TRUE,"EXT-TABLE";#N/A,#N/A,TRUE,"STEEL";#N/A,#N/A,TRUE,"INT-Table";#N/A,#N/A,TRUE,"STEEL";#N/A,#N/A,TRUE,"Door"}</definedName>
    <definedName name="표지_4_2_1" hidden="1">{#N/A,#N/A,TRUE,"Basic";#N/A,#N/A,TRUE,"EXT-TABLE";#N/A,#N/A,TRUE,"STEEL";#N/A,#N/A,TRUE,"INT-Table";#N/A,#N/A,TRUE,"STEEL";#N/A,#N/A,TRUE,"Door"}</definedName>
    <definedName name="표지_4_2_2" hidden="1">{#N/A,#N/A,TRUE,"Basic";#N/A,#N/A,TRUE,"EXT-TABLE";#N/A,#N/A,TRUE,"STEEL";#N/A,#N/A,TRUE,"INT-Table";#N/A,#N/A,TRUE,"STEEL";#N/A,#N/A,TRUE,"Door"}</definedName>
    <definedName name="표지_4_2_3" hidden="1">{#N/A,#N/A,TRUE,"Basic";#N/A,#N/A,TRUE,"EXT-TABLE";#N/A,#N/A,TRUE,"STEEL";#N/A,#N/A,TRUE,"INT-Table";#N/A,#N/A,TRUE,"STEEL";#N/A,#N/A,TRUE,"Door"}</definedName>
    <definedName name="표지_4_2_4" hidden="1">{#N/A,#N/A,TRUE,"Basic";#N/A,#N/A,TRUE,"EXT-TABLE";#N/A,#N/A,TRUE,"STEEL";#N/A,#N/A,TRUE,"INT-Table";#N/A,#N/A,TRUE,"STEEL";#N/A,#N/A,TRUE,"Door"}</definedName>
    <definedName name="표지_4_2_5" hidden="1">{#N/A,#N/A,TRUE,"Basic";#N/A,#N/A,TRUE,"EXT-TABLE";#N/A,#N/A,TRUE,"STEEL";#N/A,#N/A,TRUE,"INT-Table";#N/A,#N/A,TRUE,"STEEL";#N/A,#N/A,TRUE,"Door"}</definedName>
    <definedName name="표지_4_3" hidden="1">{#N/A,#N/A,TRUE,"Basic";#N/A,#N/A,TRUE,"EXT-TABLE";#N/A,#N/A,TRUE,"STEEL";#N/A,#N/A,TRUE,"INT-Table";#N/A,#N/A,TRUE,"STEEL";#N/A,#N/A,TRUE,"Door"}</definedName>
    <definedName name="표지_4_4" hidden="1">{#N/A,#N/A,TRUE,"Basic";#N/A,#N/A,TRUE,"EXT-TABLE";#N/A,#N/A,TRUE,"STEEL";#N/A,#N/A,TRUE,"INT-Table";#N/A,#N/A,TRUE,"STEEL";#N/A,#N/A,TRUE,"Door"}</definedName>
    <definedName name="표지_4_5" hidden="1">{#N/A,#N/A,TRUE,"Basic";#N/A,#N/A,TRUE,"EXT-TABLE";#N/A,#N/A,TRUE,"STEEL";#N/A,#N/A,TRUE,"INT-Table";#N/A,#N/A,TRUE,"STEEL";#N/A,#N/A,TRUE,"Door"}</definedName>
    <definedName name="표지_5" hidden="1">{#N/A,#N/A,TRUE,"Basic";#N/A,#N/A,TRUE,"EXT-TABLE";#N/A,#N/A,TRUE,"STEEL";#N/A,#N/A,TRUE,"INT-Table";#N/A,#N/A,TRUE,"STEEL";#N/A,#N/A,TRUE,"Door"}</definedName>
    <definedName name="표지_5_1" hidden="1">{#N/A,#N/A,TRUE,"Basic";#N/A,#N/A,TRUE,"EXT-TABLE";#N/A,#N/A,TRUE,"STEEL";#N/A,#N/A,TRUE,"INT-Table";#N/A,#N/A,TRUE,"STEEL";#N/A,#N/A,TRUE,"Door"}</definedName>
    <definedName name="표지_5_1_1" hidden="1">{#N/A,#N/A,TRUE,"Basic";#N/A,#N/A,TRUE,"EXT-TABLE";#N/A,#N/A,TRUE,"STEEL";#N/A,#N/A,TRUE,"INT-Table";#N/A,#N/A,TRUE,"STEEL";#N/A,#N/A,TRUE,"Door"}</definedName>
    <definedName name="표지_5_1_2" hidden="1">{#N/A,#N/A,TRUE,"Basic";#N/A,#N/A,TRUE,"EXT-TABLE";#N/A,#N/A,TRUE,"STEEL";#N/A,#N/A,TRUE,"INT-Table";#N/A,#N/A,TRUE,"STEEL";#N/A,#N/A,TRUE,"Door"}</definedName>
    <definedName name="표지_5_1_3" hidden="1">{#N/A,#N/A,TRUE,"Basic";#N/A,#N/A,TRUE,"EXT-TABLE";#N/A,#N/A,TRUE,"STEEL";#N/A,#N/A,TRUE,"INT-Table";#N/A,#N/A,TRUE,"STEEL";#N/A,#N/A,TRUE,"Door"}</definedName>
    <definedName name="표지_5_1_4" hidden="1">{#N/A,#N/A,TRUE,"Basic";#N/A,#N/A,TRUE,"EXT-TABLE";#N/A,#N/A,TRUE,"STEEL";#N/A,#N/A,TRUE,"INT-Table";#N/A,#N/A,TRUE,"STEEL";#N/A,#N/A,TRUE,"Door"}</definedName>
    <definedName name="표지_5_1_5" hidden="1">{#N/A,#N/A,TRUE,"Basic";#N/A,#N/A,TRUE,"EXT-TABLE";#N/A,#N/A,TRUE,"STEEL";#N/A,#N/A,TRUE,"INT-Table";#N/A,#N/A,TRUE,"STEEL";#N/A,#N/A,TRUE,"Door"}</definedName>
    <definedName name="표지_5_2" hidden="1">{#N/A,#N/A,TRUE,"Basic";#N/A,#N/A,TRUE,"EXT-TABLE";#N/A,#N/A,TRUE,"STEEL";#N/A,#N/A,TRUE,"INT-Table";#N/A,#N/A,TRUE,"STEEL";#N/A,#N/A,TRUE,"Door"}</definedName>
    <definedName name="표지_5_2_1" hidden="1">{#N/A,#N/A,TRUE,"Basic";#N/A,#N/A,TRUE,"EXT-TABLE";#N/A,#N/A,TRUE,"STEEL";#N/A,#N/A,TRUE,"INT-Table";#N/A,#N/A,TRUE,"STEEL";#N/A,#N/A,TRUE,"Door"}</definedName>
    <definedName name="표지_5_2_2" hidden="1">{#N/A,#N/A,TRUE,"Basic";#N/A,#N/A,TRUE,"EXT-TABLE";#N/A,#N/A,TRUE,"STEEL";#N/A,#N/A,TRUE,"INT-Table";#N/A,#N/A,TRUE,"STEEL";#N/A,#N/A,TRUE,"Door"}</definedName>
    <definedName name="표지_5_2_3" hidden="1">{#N/A,#N/A,TRUE,"Basic";#N/A,#N/A,TRUE,"EXT-TABLE";#N/A,#N/A,TRUE,"STEEL";#N/A,#N/A,TRUE,"INT-Table";#N/A,#N/A,TRUE,"STEEL";#N/A,#N/A,TRUE,"Door"}</definedName>
    <definedName name="표지_5_2_4" hidden="1">{#N/A,#N/A,TRUE,"Basic";#N/A,#N/A,TRUE,"EXT-TABLE";#N/A,#N/A,TRUE,"STEEL";#N/A,#N/A,TRUE,"INT-Table";#N/A,#N/A,TRUE,"STEEL";#N/A,#N/A,TRUE,"Door"}</definedName>
    <definedName name="표지_5_2_5" hidden="1">{#N/A,#N/A,TRUE,"Basic";#N/A,#N/A,TRUE,"EXT-TABLE";#N/A,#N/A,TRUE,"STEEL";#N/A,#N/A,TRUE,"INT-Table";#N/A,#N/A,TRUE,"STEEL";#N/A,#N/A,TRUE,"Door"}</definedName>
    <definedName name="표지_5_3" hidden="1">{#N/A,#N/A,TRUE,"Basic";#N/A,#N/A,TRUE,"EXT-TABLE";#N/A,#N/A,TRUE,"STEEL";#N/A,#N/A,TRUE,"INT-Table";#N/A,#N/A,TRUE,"STEEL";#N/A,#N/A,TRUE,"Door"}</definedName>
    <definedName name="표지_5_4" hidden="1">{#N/A,#N/A,TRUE,"Basic";#N/A,#N/A,TRUE,"EXT-TABLE";#N/A,#N/A,TRUE,"STEEL";#N/A,#N/A,TRUE,"INT-Table";#N/A,#N/A,TRUE,"STEEL";#N/A,#N/A,TRUE,"Door"}</definedName>
    <definedName name="표지_5_5" hidden="1">{#N/A,#N/A,TRUE,"Basic";#N/A,#N/A,TRUE,"EXT-TABLE";#N/A,#N/A,TRUE,"STEEL";#N/A,#N/A,TRUE,"INT-Table";#N/A,#N/A,TRUE,"STEEL";#N/A,#N/A,TRUE,"Door"}</definedName>
    <definedName name="표지3">{"'PROFORMA'!$A$1:$H$120"}</definedName>
    <definedName name="퓨">[0]!퓨</definedName>
    <definedName name="플">#N/A</definedName>
    <definedName name="플랜트">53292</definedName>
    <definedName name="ㅎㅇㅁㄴ">[0]!ㅎㅇㅁㄴ</definedName>
    <definedName name="ㅎㅎ">#N/A</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한선" hidden="1">{#N/A,#N/A,FALSE,"배수2"}</definedName>
    <definedName name="한" hidden="1">#REF!</definedName>
    <definedName name="한강진">#N/A</definedName>
    <definedName name="한울" hidden="1">#N/A</definedName>
    <definedName name="한울11" hidden="1">#N/A</definedName>
    <definedName name="할">{"'Sheet1'!$L$16"}</definedName>
    <definedName name="할_1">{"'Sheet1'!$L$16"}</definedName>
    <definedName name="할_2">{"'Sheet1'!$L$16"}</definedName>
    <definedName name="할_3">{"'Sheet1'!$L$16"}</definedName>
    <definedName name="할_4">{"'Sheet1'!$L$16"}</definedName>
    <definedName name="할_5">{"'Sheet1'!$L$16"}</definedName>
    <definedName name="합" hidden="1">{#N/A,#N/A,FALSE,"포장2"}</definedName>
    <definedName name="合____計">#N/A</definedName>
    <definedName name="항">{"'Sheet1'!$L$16"}</definedName>
    <definedName name="항_1">{"'Sheet1'!$L$16"}</definedName>
    <definedName name="항_2">{"'Sheet1'!$L$16"}</definedName>
    <definedName name="항_3">{"'Sheet1'!$L$16"}</definedName>
    <definedName name="항_4">{"'Sheet1'!$L$16"}</definedName>
    <definedName name="항_5">{"'Sheet1'!$L$16"}</definedName>
    <definedName name="협" hidden="1">{#N/A,#N/A,FALSE,"배수2"}</definedName>
    <definedName name="협력" hidden="1">{#N/A,#N/A,FALSE,"포장2"}</definedName>
    <definedName name="협력업체" hidden="1">{#N/A,#N/A,FALSE,"포장2"}</definedName>
    <definedName name="협철" hidden="1">{#N/A,#N/A,FALSE,"포장2"}</definedName>
    <definedName name="협토" hidden="1">{#N/A,#N/A,FALSE,"포장1";#N/A,#N/A,FALSE,"포장1"}</definedName>
    <definedName name="협토1" hidden="1">{#N/A,#N/A,FALSE,"포장2"}</definedName>
    <definedName name="협토자재" hidden="1">{#N/A,#N/A,FALSE,"포장2"}</definedName>
    <definedName name="형제" hidden="1">{#N/A,#N/A,FALSE,"포장2"}</definedName>
    <definedName name="호호" hidden="1">{#N/A,#N/A,FALSE,"부대1"}</definedName>
    <definedName name="호ㅣㅣ">[0]!호ㅣㅣ</definedName>
    <definedName name="홇롷러ㅗㄹ호" hidden="1">{#N/A,#N/A,FALSE,"CAM-G7";#N/A,#N/A,FALSE,"SPL";#N/A,#N/A,FALSE,"butt-in G7";#N/A,#N/A,FALSE,"dia-in G7";#N/A,#N/A,FALSE,"추가-STA G7"}</definedName>
    <definedName name="힌울" hidden="1">#N/A</definedName>
    <definedName name="ㅏㅏㅏ">[0]!ㅏㅏㅏ</definedName>
    <definedName name="ㅏㅏㅏㅏ">[0]!ㅏㅏㅏㅏ</definedName>
    <definedName name="ㅏㅏㅏㅏㅏ">#N/A</definedName>
    <definedName name="ㅏㅣㅏㅓㅣ">[0]!ㅏㅣㅏㅓㅣ</definedName>
    <definedName name="ㅐㅐㅐ"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ㅑㅛ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ㅐㅣㅡ">[0]!ㅐㅣㅡ</definedName>
    <definedName name="ㅑㅅ">{"'Sheet1'!$L$16"}</definedName>
    <definedName name="ㅑㅅ_1">{"'Sheet1'!$L$16"}</definedName>
    <definedName name="ㅑㅅ_2">{"'Sheet1'!$L$16"}</definedName>
    <definedName name="ㅑㅅ_3">{"'Sheet1'!$L$16"}</definedName>
    <definedName name="ㅑㅅ_4">{"'Sheet1'!$L$16"}</definedName>
    <definedName name="ㅑㅅ_5">{"'Sheet1'!$L$16"}</definedName>
    <definedName name="ㅑㅐㅔㅐㅔ">[0]!ㅑㅐㅔㅐㅔ</definedName>
    <definedName name="ㅓㅓ" hidden="1">{#N/A,#N/A,FALSE,"CCTV"}</definedName>
    <definedName name="ㅓㅓㅎㄹ">[0]!ㅓㅓㅎㄹ</definedName>
    <definedName name="ㅓㅓㅓㅓ">[0]!ㅓㅓㅓㅓ</definedName>
    <definedName name="ㅓㅓㅓㅓㅓ">#N/A</definedName>
    <definedName name="ㅓㅓㅗ라ㅓㄴ오라ㅓㅁㄴ오라넘오람ㄴ엄ㄴㅇㅇㄴㅁㅁㄴㅇㅇㄴㄴㅇㅁ">#N/A</definedName>
    <definedName name="ㅓㅜㅡ">[0]!ㅓㅜㅡ</definedName>
    <definedName name="ㅔ3" hidden="1">{#N/A,#N/A,FALSE,"배수1"}</definedName>
    <definedName name="ㅔㅔ">[0]!ㅔㅔ</definedName>
    <definedName name="ㅕ겨겨"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ㅕㅅ" hidden="1">#N/A</definedName>
    <definedName name="ㅗ로ㅓㅗㅓ허ㅏ" hidden="1">{#N/A,#N/A,FALSE,"CAM-G7";#N/A,#N/A,FALSE,"SPL";#N/A,#N/A,FALSE,"butt-in G7";#N/A,#N/A,FALSE,"dia-in G7";#N/A,#N/A,FALSE,"추가-STA G7"}</definedName>
    <definedName name="ㅗㅓ" hidden="1">{"'제조(순번)'!$A$386:$A$387","'제조(순번)'!$A$1:$H$399"}</definedName>
    <definedName name="ㅗㅓ하ㅓ하ㅓㅗ" hidden="1">{#N/A,#N/A,FALSE,"CAM-G7";#N/A,#N/A,FALSE,"SPL";#N/A,#N/A,FALSE,"butt-in G7";#N/A,#N/A,FALSE,"dia-in G7";#N/A,#N/A,FALSE,"추가-STA G7"}</definedName>
    <definedName name="ㅗㅗㅗ"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ㅗ">#N/A</definedName>
    <definedName name="ㅘ">{"'Sheet1'!$L$16"}</definedName>
    <definedName name="ㅘ_1">{"'Sheet1'!$L$16"}</definedName>
    <definedName name="ㅘ_2">{"'Sheet1'!$L$16"}</definedName>
    <definedName name="ㅘ_3">{"'Sheet1'!$L$16"}</definedName>
    <definedName name="ㅘ_4">{"'Sheet1'!$L$16"}</definedName>
    <definedName name="ㅘ_5">{"'Sheet1'!$L$16"}</definedName>
    <definedName name="ㅛㅕㅕㅕ">#N/A</definedName>
    <definedName name="ㅛㅛㅛ"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ㅜㅜ">#N/A</definedName>
    <definedName name="ㅠㅜㅠㅜㅜㅜ">#N/A</definedName>
    <definedName name="ㅡㅡㅡㅡ">[0]!ㅡㅡㅡㅡ</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1339" i="10" l="1"/>
  <c r="BD1339" i="10"/>
  <c r="BC1339" i="10"/>
  <c r="BB1339" i="10"/>
  <c r="Z1339" i="10"/>
  <c r="Y1339" i="10"/>
  <c r="BE1338" i="10"/>
  <c r="BD1338" i="10"/>
  <c r="BC1338" i="10"/>
  <c r="BB1338" i="10"/>
  <c r="Z1338" i="10"/>
  <c r="Y1338" i="10"/>
  <c r="BZ1337" i="10"/>
  <c r="BX1337" i="10"/>
  <c r="BD1337" i="10"/>
  <c r="BB1337" i="10"/>
  <c r="Y1337" i="10"/>
  <c r="BZ1336" i="10"/>
  <c r="BX1336" i="10"/>
  <c r="BW1336" i="10"/>
  <c r="BV1336" i="10"/>
  <c r="BU1336" i="10"/>
  <c r="BT1336" i="10" s="1"/>
  <c r="BS1336" i="10"/>
  <c r="BN1336" i="10"/>
  <c r="BM1336" i="10"/>
  <c r="BL1336" i="10"/>
  <c r="BK1336" i="10"/>
  <c r="BJ1336" i="10"/>
  <c r="BD1336" i="10"/>
  <c r="BB1336" i="10"/>
  <c r="BA1336" i="10"/>
  <c r="AZ1336" i="10"/>
  <c r="AY1336" i="10"/>
  <c r="AX1336" i="10" s="1"/>
  <c r="AW1336" i="10"/>
  <c r="AR1336" i="10"/>
  <c r="AQ1336" i="10"/>
  <c r="AP1336" i="10"/>
  <c r="AO1336" i="10"/>
  <c r="AN1336" i="10"/>
  <c r="AI1336" i="10"/>
  <c r="AH1336" i="10"/>
  <c r="AG1336" i="10"/>
  <c r="AF1336" i="10" s="1"/>
  <c r="AE1336" i="10"/>
  <c r="Y1336" i="10"/>
  <c r="X1336" i="10"/>
  <c r="W1336" i="10"/>
  <c r="U1336" i="10" s="1"/>
  <c r="Z1336" i="10" s="1"/>
  <c r="V1336" i="10"/>
  <c r="T1336" i="10"/>
  <c r="O1336" i="10"/>
  <c r="N1336" i="10"/>
  <c r="M1336" i="10"/>
  <c r="L1336" i="10"/>
  <c r="K1336" i="10"/>
  <c r="BZ1335" i="10"/>
  <c r="BX1335" i="10"/>
  <c r="BW1335" i="10"/>
  <c r="BV1335" i="10"/>
  <c r="BU1335" i="10"/>
  <c r="BT1335" i="10"/>
  <c r="BS1335" i="10"/>
  <c r="BN1335" i="10"/>
  <c r="BM1335" i="10"/>
  <c r="BL1335" i="10"/>
  <c r="BK1335" i="10" s="1"/>
  <c r="BJ1335" i="10"/>
  <c r="BD1335" i="10"/>
  <c r="BB1335" i="10"/>
  <c r="BA1335" i="10"/>
  <c r="AZ1335" i="10"/>
  <c r="AY1335" i="10"/>
  <c r="AX1335" i="10"/>
  <c r="BC1335" i="10" s="1"/>
  <c r="AW1335" i="10"/>
  <c r="AR1335" i="10"/>
  <c r="AQ1335" i="10"/>
  <c r="AP1335" i="10"/>
  <c r="AO1335" i="10" s="1"/>
  <c r="AN1335" i="10"/>
  <c r="AI1335" i="10"/>
  <c r="AH1335" i="10"/>
  <c r="AG1335" i="10"/>
  <c r="AF1335" i="10"/>
  <c r="BE1335" i="10" s="1"/>
  <c r="AE1335" i="10"/>
  <c r="Y1335" i="10"/>
  <c r="X1335" i="10"/>
  <c r="W1335" i="10"/>
  <c r="U1335" i="10" s="1"/>
  <c r="V1335" i="10"/>
  <c r="T1335" i="10"/>
  <c r="O1335" i="10"/>
  <c r="N1335" i="10"/>
  <c r="L1335" i="10" s="1"/>
  <c r="M1335" i="10"/>
  <c r="K1335" i="10"/>
  <c r="BX1334" i="10"/>
  <c r="BW1334" i="10"/>
  <c r="BV1334" i="10"/>
  <c r="BU1334" i="10"/>
  <c r="BT1334" i="10" s="1"/>
  <c r="BY1334" i="10" s="1"/>
  <c r="BS1334" i="10"/>
  <c r="BN1334" i="10"/>
  <c r="BM1334" i="10"/>
  <c r="BL1334" i="10"/>
  <c r="BK1334" i="10" s="1"/>
  <c r="BJ1334" i="10"/>
  <c r="BD1334" i="10"/>
  <c r="BB1334" i="10"/>
  <c r="BA1334" i="10"/>
  <c r="AZ1334" i="10"/>
  <c r="AX1334" i="10" s="1"/>
  <c r="BC1334" i="10" s="1"/>
  <c r="AY1334" i="10"/>
  <c r="AW1334" i="10"/>
  <c r="AR1334" i="10"/>
  <c r="AQ1334" i="10"/>
  <c r="AP1334" i="10"/>
  <c r="AO1334" i="10" s="1"/>
  <c r="AN1334" i="10"/>
  <c r="AI1334" i="10"/>
  <c r="AH1334" i="10"/>
  <c r="AG1334" i="10"/>
  <c r="AF1334" i="10" s="1"/>
  <c r="AE1334" i="10"/>
  <c r="Y1334" i="10"/>
  <c r="X1334" i="10"/>
  <c r="W1334" i="10"/>
  <c r="V1334" i="10"/>
  <c r="U1334" i="10"/>
  <c r="T1334" i="10"/>
  <c r="O1334" i="10"/>
  <c r="L1334" i="10" s="1"/>
  <c r="N1334" i="10"/>
  <c r="M1334" i="10"/>
  <c r="K1334" i="10"/>
  <c r="BZ1333" i="10"/>
  <c r="BX1333" i="10"/>
  <c r="BW1333" i="10"/>
  <c r="BV1333" i="10"/>
  <c r="BU1333" i="10"/>
  <c r="BT1333" i="10" s="1"/>
  <c r="BS1333" i="10"/>
  <c r="BN1333" i="10"/>
  <c r="BM1333" i="10"/>
  <c r="BL1333" i="10"/>
  <c r="BK1333" i="10" s="1"/>
  <c r="BJ1333" i="10"/>
  <c r="BD1333" i="10"/>
  <c r="BB1333" i="10"/>
  <c r="BA1333" i="10"/>
  <c r="AZ1333" i="10"/>
  <c r="AY1333" i="10"/>
  <c r="AX1333" i="10" s="1"/>
  <c r="AW1333" i="10"/>
  <c r="AR1333" i="10"/>
  <c r="AQ1333" i="10"/>
  <c r="AP1333" i="10"/>
  <c r="AO1333" i="10" s="1"/>
  <c r="AN1333" i="10"/>
  <c r="AI1333" i="10"/>
  <c r="AH1333" i="10"/>
  <c r="AG1333" i="10"/>
  <c r="AF1333" i="10" s="1"/>
  <c r="AE1333" i="10"/>
  <c r="Y1333" i="10"/>
  <c r="X1333" i="10"/>
  <c r="U1333" i="10" s="1"/>
  <c r="Z1333" i="10" s="1"/>
  <c r="W1333" i="10"/>
  <c r="V1333" i="10"/>
  <c r="T1333" i="10"/>
  <c r="O1333" i="10"/>
  <c r="N1333" i="10"/>
  <c r="L1333" i="10" s="1"/>
  <c r="M1333" i="10"/>
  <c r="K1333" i="10"/>
  <c r="BZ1332" i="10"/>
  <c r="BX1332" i="10"/>
  <c r="BW1332" i="10"/>
  <c r="BV1332" i="10"/>
  <c r="BU1332" i="10"/>
  <c r="BS1332" i="10"/>
  <c r="BN1332" i="10"/>
  <c r="BM1332" i="10"/>
  <c r="BL1332" i="10"/>
  <c r="BK1332" i="10"/>
  <c r="BJ1332" i="10"/>
  <c r="BD1332" i="10"/>
  <c r="BB1332" i="10"/>
  <c r="BA1332" i="10"/>
  <c r="AZ1332" i="10"/>
  <c r="AY1332" i="10"/>
  <c r="AX1332" i="10" s="1"/>
  <c r="AW1332" i="10"/>
  <c r="AR1332" i="10"/>
  <c r="AQ1332" i="10"/>
  <c r="AP1332" i="10"/>
  <c r="AO1332" i="10" s="1"/>
  <c r="AN1332" i="10"/>
  <c r="AI1332" i="10"/>
  <c r="AH1332" i="10"/>
  <c r="AG1332" i="10"/>
  <c r="AF1332" i="10" s="1"/>
  <c r="AE1332" i="10"/>
  <c r="Y1332" i="10"/>
  <c r="X1332" i="10"/>
  <c r="W1332" i="10"/>
  <c r="U1332" i="10" s="1"/>
  <c r="V1332" i="10"/>
  <c r="T1332" i="10"/>
  <c r="O1332" i="10"/>
  <c r="N1332" i="10"/>
  <c r="M1332" i="10"/>
  <c r="L1332" i="10" s="1"/>
  <c r="K1332" i="10"/>
  <c r="BZ1331" i="10"/>
  <c r="BX1331" i="10"/>
  <c r="BW1331" i="10"/>
  <c r="BV1331" i="10"/>
  <c r="BU1331" i="10"/>
  <c r="BT1331" i="10"/>
  <c r="BS1331" i="10"/>
  <c r="BN1331" i="10"/>
  <c r="BK1331" i="10" s="1"/>
  <c r="BM1331" i="10"/>
  <c r="BL1331" i="10"/>
  <c r="BJ1331" i="10"/>
  <c r="BD1331" i="10"/>
  <c r="BB1331" i="10"/>
  <c r="BA1331" i="10"/>
  <c r="AZ1331" i="10"/>
  <c r="AY1331" i="10"/>
  <c r="AX1331" i="10" s="1"/>
  <c r="AW1331" i="10"/>
  <c r="AR1331" i="10"/>
  <c r="AQ1331" i="10"/>
  <c r="AP1331" i="10"/>
  <c r="AO1331" i="10" s="1"/>
  <c r="AN1331" i="10"/>
  <c r="AI1331" i="10"/>
  <c r="AH1331" i="10"/>
  <c r="AG1331" i="10"/>
  <c r="AF1331" i="10"/>
  <c r="AE1331" i="10"/>
  <c r="Y1331" i="10"/>
  <c r="X1331" i="10"/>
  <c r="W1331" i="10"/>
  <c r="V1331" i="10"/>
  <c r="U1331" i="10" s="1"/>
  <c r="Z1331" i="10" s="1"/>
  <c r="T1331" i="10"/>
  <c r="O1331" i="10"/>
  <c r="N1331" i="10"/>
  <c r="M1331" i="10"/>
  <c r="L1331" i="10" s="1"/>
  <c r="K1331" i="10"/>
  <c r="BZ1330" i="10"/>
  <c r="BX1330" i="10"/>
  <c r="BW1330" i="10"/>
  <c r="BT1330" i="10" s="1"/>
  <c r="CA1330" i="10" s="1"/>
  <c r="BV1330" i="10"/>
  <c r="BU1330" i="10"/>
  <c r="BS1330" i="10"/>
  <c r="BN1330" i="10"/>
  <c r="BM1330" i="10"/>
  <c r="BK1330" i="10" s="1"/>
  <c r="BL1330" i="10"/>
  <c r="BJ1330" i="10"/>
  <c r="BD1330" i="10"/>
  <c r="BB1330" i="10"/>
  <c r="BA1330" i="10"/>
  <c r="AZ1330" i="10"/>
  <c r="AY1330" i="10"/>
  <c r="AW1330" i="10"/>
  <c r="AR1330" i="10"/>
  <c r="AQ1330" i="10"/>
  <c r="AP1330" i="10"/>
  <c r="AO1330" i="10"/>
  <c r="AN1330" i="10"/>
  <c r="AI1330" i="10"/>
  <c r="AF1330" i="10" s="1"/>
  <c r="AH1330" i="10"/>
  <c r="AG1330" i="10"/>
  <c r="AE1330" i="10"/>
  <c r="Y1330" i="10"/>
  <c r="X1330" i="10"/>
  <c r="W1330" i="10"/>
  <c r="V1330" i="10"/>
  <c r="U1330" i="10" s="1"/>
  <c r="Z1330" i="10" s="1"/>
  <c r="T1330" i="10"/>
  <c r="O1330" i="10"/>
  <c r="N1330" i="10"/>
  <c r="M1330" i="10"/>
  <c r="L1330" i="10" s="1"/>
  <c r="K1330" i="10"/>
  <c r="BZ1329" i="10"/>
  <c r="BX1329" i="10"/>
  <c r="BW1329" i="10"/>
  <c r="BV1329" i="10"/>
  <c r="BT1329" i="10" s="1"/>
  <c r="BU1329" i="10"/>
  <c r="BS1329" i="10"/>
  <c r="BN1329" i="10"/>
  <c r="BM1329" i="10"/>
  <c r="BL1329" i="10"/>
  <c r="BK1329" i="10" s="1"/>
  <c r="BJ1329" i="10"/>
  <c r="BD1329" i="10"/>
  <c r="BB1329" i="10"/>
  <c r="BA1329" i="10"/>
  <c r="AZ1329" i="10"/>
  <c r="AY1329" i="10"/>
  <c r="AX1329" i="10"/>
  <c r="AW1329" i="10"/>
  <c r="AR1329" i="10"/>
  <c r="AO1329" i="10" s="1"/>
  <c r="AQ1329" i="10"/>
  <c r="AP1329" i="10"/>
  <c r="AN1329" i="10"/>
  <c r="AI1329" i="10"/>
  <c r="AH1329" i="10"/>
  <c r="AF1329" i="10" s="1"/>
  <c r="AG1329" i="10"/>
  <c r="AE1329" i="10"/>
  <c r="Y1329" i="10"/>
  <c r="X1329" i="10"/>
  <c r="W1329" i="10"/>
  <c r="V1329" i="10"/>
  <c r="U1329" i="10" s="1"/>
  <c r="T1329" i="10"/>
  <c r="O1329" i="10"/>
  <c r="N1329" i="10"/>
  <c r="M1329" i="10"/>
  <c r="L1329" i="10" s="1"/>
  <c r="K1329" i="10"/>
  <c r="BZ1328" i="10"/>
  <c r="BX1328" i="10"/>
  <c r="BW1328" i="10"/>
  <c r="BV1328" i="10"/>
  <c r="BU1328" i="10"/>
  <c r="BT1328" i="10" s="1"/>
  <c r="BY1328" i="10" s="1"/>
  <c r="BS1328" i="10"/>
  <c r="BN1328" i="10"/>
  <c r="BM1328" i="10"/>
  <c r="BL1328" i="10"/>
  <c r="BK1328" i="10" s="1"/>
  <c r="BJ1328" i="10"/>
  <c r="BD1328" i="10"/>
  <c r="BB1328" i="10"/>
  <c r="BA1328" i="10"/>
  <c r="AX1328" i="10" s="1"/>
  <c r="BE1328" i="10" s="1"/>
  <c r="AZ1328" i="10"/>
  <c r="AY1328" i="10"/>
  <c r="AW1328" i="10"/>
  <c r="AR1328" i="10"/>
  <c r="AQ1328" i="10"/>
  <c r="AO1328" i="10" s="1"/>
  <c r="AP1328" i="10"/>
  <c r="AN1328" i="10"/>
  <c r="AI1328" i="10"/>
  <c r="AH1328" i="10"/>
  <c r="AG1328" i="10"/>
  <c r="AF1328" i="10" s="1"/>
  <c r="CA1328" i="10" s="1"/>
  <c r="AE1328" i="10"/>
  <c r="Y1328" i="10"/>
  <c r="X1328" i="10"/>
  <c r="W1328" i="10"/>
  <c r="V1328" i="10"/>
  <c r="U1328" i="10" s="1"/>
  <c r="T1328" i="10"/>
  <c r="O1328" i="10"/>
  <c r="N1328" i="10"/>
  <c r="M1328" i="10"/>
  <c r="K1328" i="10"/>
  <c r="BZ1327" i="10"/>
  <c r="BX1327" i="10"/>
  <c r="BW1327" i="10"/>
  <c r="BV1327" i="10"/>
  <c r="BU1327" i="10"/>
  <c r="BT1327" i="10" s="1"/>
  <c r="BS1327" i="10"/>
  <c r="BN1327" i="10"/>
  <c r="BM1327" i="10"/>
  <c r="BL1327" i="10"/>
  <c r="BK1327" i="10" s="1"/>
  <c r="BJ1327" i="10"/>
  <c r="BD1327" i="10"/>
  <c r="BB1327" i="10"/>
  <c r="BA1327" i="10"/>
  <c r="AZ1327" i="10"/>
  <c r="AX1327" i="10" s="1"/>
  <c r="AY1327" i="10"/>
  <c r="AW1327" i="10"/>
  <c r="AR1327" i="10"/>
  <c r="AQ1327" i="10"/>
  <c r="AP1327" i="10"/>
  <c r="AO1327" i="10" s="1"/>
  <c r="AN1327" i="10"/>
  <c r="AI1327" i="10"/>
  <c r="AH1327" i="10"/>
  <c r="AG1327" i="10"/>
  <c r="AF1327" i="10" s="1"/>
  <c r="AE1327" i="10"/>
  <c r="Y1327" i="10"/>
  <c r="X1327" i="10"/>
  <c r="W1327" i="10"/>
  <c r="V1327" i="10"/>
  <c r="U1327" i="10" s="1"/>
  <c r="Z1327" i="10" s="1"/>
  <c r="T1327" i="10"/>
  <c r="O1327" i="10"/>
  <c r="N1327" i="10"/>
  <c r="M1327" i="10"/>
  <c r="L1327" i="10"/>
  <c r="K1327" i="10"/>
  <c r="BZ1326" i="10"/>
  <c r="BX1326" i="10"/>
  <c r="BW1326" i="10"/>
  <c r="BV1326" i="10"/>
  <c r="BU1326" i="10"/>
  <c r="BT1326" i="10" s="1"/>
  <c r="BS1326" i="10"/>
  <c r="BN1326" i="10"/>
  <c r="BM1326" i="10"/>
  <c r="BL1326" i="10"/>
  <c r="BK1326" i="10" s="1"/>
  <c r="BJ1326" i="10"/>
  <c r="BE1326" i="10"/>
  <c r="BD1326" i="10"/>
  <c r="BB1326" i="10"/>
  <c r="BA1326" i="10"/>
  <c r="AZ1326" i="10"/>
  <c r="AY1326" i="10"/>
  <c r="AX1326" i="10" s="1"/>
  <c r="AW1326" i="10"/>
  <c r="AR1326" i="10"/>
  <c r="AQ1326" i="10"/>
  <c r="AP1326" i="10"/>
  <c r="AO1326" i="10" s="1"/>
  <c r="AN1326" i="10"/>
  <c r="AI1326" i="10"/>
  <c r="AH1326" i="10"/>
  <c r="AG1326" i="10"/>
  <c r="AF1326" i="10" s="1"/>
  <c r="AE1326" i="10"/>
  <c r="Y1326" i="10"/>
  <c r="X1326" i="10"/>
  <c r="W1326" i="10"/>
  <c r="V1326" i="10"/>
  <c r="U1326" i="10"/>
  <c r="T1326" i="10"/>
  <c r="O1326" i="10"/>
  <c r="L1326" i="10" s="1"/>
  <c r="N1326" i="10"/>
  <c r="M1326" i="10"/>
  <c r="K1326" i="10"/>
  <c r="BZ1325" i="10"/>
  <c r="BX1325" i="10"/>
  <c r="BW1325" i="10"/>
  <c r="BV1325" i="10"/>
  <c r="BU1325" i="10"/>
  <c r="BT1325" i="10" s="1"/>
  <c r="BS1325" i="10"/>
  <c r="BN1325" i="10"/>
  <c r="BM1325" i="10"/>
  <c r="BL1325" i="10"/>
  <c r="BK1325" i="10" s="1"/>
  <c r="BJ1325" i="10"/>
  <c r="BD1325" i="10"/>
  <c r="BB1325" i="10"/>
  <c r="BA1325" i="10"/>
  <c r="AZ1325" i="10"/>
  <c r="AX1325" i="10" s="1"/>
  <c r="AY1325" i="10"/>
  <c r="AW1325" i="10"/>
  <c r="AR1325" i="10"/>
  <c r="AQ1325" i="10"/>
  <c r="AP1325" i="10"/>
  <c r="AO1325" i="10" s="1"/>
  <c r="AN1325" i="10"/>
  <c r="AI1325" i="10"/>
  <c r="AH1325" i="10"/>
  <c r="AG1325" i="10"/>
  <c r="AF1325" i="10" s="1"/>
  <c r="AE1325" i="10"/>
  <c r="Y1325" i="10"/>
  <c r="X1325" i="10"/>
  <c r="U1325" i="10" s="1"/>
  <c r="W1325" i="10"/>
  <c r="V1325" i="10"/>
  <c r="T1325" i="10"/>
  <c r="O1325" i="10"/>
  <c r="N1325" i="10"/>
  <c r="L1325" i="10" s="1"/>
  <c r="Z1325" i="10" s="1"/>
  <c r="M1325" i="10"/>
  <c r="K1325" i="10"/>
  <c r="BZ1324" i="10"/>
  <c r="BX1324" i="10"/>
  <c r="BW1324" i="10"/>
  <c r="BV1324" i="10"/>
  <c r="BU1324" i="10"/>
  <c r="BT1324" i="10" s="1"/>
  <c r="BS1324" i="10"/>
  <c r="BN1324" i="10"/>
  <c r="BM1324" i="10"/>
  <c r="BL1324" i="10"/>
  <c r="BK1324" i="10"/>
  <c r="BJ1324" i="10"/>
  <c r="BD1324" i="10"/>
  <c r="BB1324" i="10"/>
  <c r="BA1324" i="10"/>
  <c r="AZ1324" i="10"/>
  <c r="AY1324" i="10"/>
  <c r="AX1324" i="10" s="1"/>
  <c r="AW1324" i="10"/>
  <c r="AR1324" i="10"/>
  <c r="AQ1324" i="10"/>
  <c r="AP1324" i="10"/>
  <c r="AO1324" i="10" s="1"/>
  <c r="AN1324" i="10"/>
  <c r="AI1324" i="10"/>
  <c r="AH1324" i="10"/>
  <c r="AG1324" i="10"/>
  <c r="AE1324" i="10"/>
  <c r="Y1324" i="10"/>
  <c r="X1324" i="10"/>
  <c r="W1324" i="10"/>
  <c r="U1324" i="10" s="1"/>
  <c r="Z1324" i="10" s="1"/>
  <c r="V1324" i="10"/>
  <c r="T1324" i="10"/>
  <c r="O1324" i="10"/>
  <c r="N1324" i="10"/>
  <c r="M1324" i="10"/>
  <c r="L1324" i="10" s="1"/>
  <c r="K1324" i="10"/>
  <c r="BZ1323" i="10"/>
  <c r="BX1323" i="10"/>
  <c r="BW1323" i="10"/>
  <c r="BV1323" i="10"/>
  <c r="BU1323" i="10"/>
  <c r="BT1323" i="10"/>
  <c r="BS1323" i="10"/>
  <c r="BN1323" i="10"/>
  <c r="BK1323" i="10" s="1"/>
  <c r="BM1323" i="10"/>
  <c r="BL1323" i="10"/>
  <c r="BJ1323" i="10"/>
  <c r="BD1323" i="10"/>
  <c r="BB1323" i="10"/>
  <c r="BA1323" i="10"/>
  <c r="AZ1323" i="10"/>
  <c r="AY1323" i="10"/>
  <c r="AX1323" i="10" s="1"/>
  <c r="AW1323" i="10"/>
  <c r="AR1323" i="10"/>
  <c r="AQ1323" i="10"/>
  <c r="AP1323" i="10"/>
  <c r="AO1323" i="10" s="1"/>
  <c r="AN1323" i="10"/>
  <c r="AI1323" i="10"/>
  <c r="AH1323" i="10"/>
  <c r="AG1323" i="10"/>
  <c r="AF1323" i="10"/>
  <c r="AE1323" i="10"/>
  <c r="Y1323" i="10"/>
  <c r="X1323" i="10"/>
  <c r="W1323" i="10"/>
  <c r="V1323" i="10"/>
  <c r="U1323" i="10" s="1"/>
  <c r="T1323" i="10"/>
  <c r="O1323" i="10"/>
  <c r="N1323" i="10"/>
  <c r="L1323" i="10" s="1"/>
  <c r="M1323" i="10"/>
  <c r="K1323" i="10"/>
  <c r="BZ1322" i="10"/>
  <c r="BX1322" i="10"/>
  <c r="BW1322" i="10"/>
  <c r="BT1322" i="10" s="1"/>
  <c r="BV1322" i="10"/>
  <c r="BU1322" i="10"/>
  <c r="BS1322" i="10"/>
  <c r="BN1322" i="10"/>
  <c r="BM1322" i="10"/>
  <c r="BK1322" i="10" s="1"/>
  <c r="BY1322" i="10" s="1"/>
  <c r="BL1322" i="10"/>
  <c r="BJ1322" i="10"/>
  <c r="BD1322" i="10"/>
  <c r="BB1322" i="10"/>
  <c r="BA1322" i="10"/>
  <c r="AZ1322" i="10"/>
  <c r="AY1322" i="10"/>
  <c r="AX1322" i="10" s="1"/>
  <c r="AW1322" i="10"/>
  <c r="AR1322" i="10"/>
  <c r="AQ1322" i="10"/>
  <c r="AP1322" i="10"/>
  <c r="AO1322" i="10"/>
  <c r="AN1322" i="10"/>
  <c r="AI1322" i="10"/>
  <c r="AF1322" i="10" s="1"/>
  <c r="AH1322" i="10"/>
  <c r="AG1322" i="10"/>
  <c r="AE1322" i="10"/>
  <c r="Y1322" i="10"/>
  <c r="X1322" i="10"/>
  <c r="W1322" i="10"/>
  <c r="U1322" i="10" s="1"/>
  <c r="V1322" i="10"/>
  <c r="T1322" i="10"/>
  <c r="O1322" i="10"/>
  <c r="N1322" i="10"/>
  <c r="M1322" i="10"/>
  <c r="L1322" i="10" s="1"/>
  <c r="K1322" i="10"/>
  <c r="BZ1321" i="10"/>
  <c r="BX1321" i="10"/>
  <c r="BW1321" i="10"/>
  <c r="BV1321" i="10"/>
  <c r="BT1321" i="10" s="1"/>
  <c r="BU1321" i="10"/>
  <c r="BS1321" i="10"/>
  <c r="BN1321" i="10"/>
  <c r="BM1321" i="10"/>
  <c r="BL1321" i="10"/>
  <c r="BK1321" i="10" s="1"/>
  <c r="BJ1321" i="10"/>
  <c r="BD1321" i="10"/>
  <c r="BB1321" i="10"/>
  <c r="BA1321" i="10"/>
  <c r="AZ1321" i="10"/>
  <c r="AY1321" i="10"/>
  <c r="AX1321" i="10"/>
  <c r="AW1321" i="10"/>
  <c r="AR1321" i="10"/>
  <c r="AO1321" i="10" s="1"/>
  <c r="AQ1321" i="10"/>
  <c r="AP1321" i="10"/>
  <c r="AN1321" i="10"/>
  <c r="AI1321" i="10"/>
  <c r="AH1321" i="10"/>
  <c r="AF1321" i="10" s="1"/>
  <c r="AG1321" i="10"/>
  <c r="AE1321" i="10"/>
  <c r="Y1321" i="10"/>
  <c r="X1321" i="10"/>
  <c r="W1321" i="10"/>
  <c r="V1321" i="10"/>
  <c r="U1321" i="10" s="1"/>
  <c r="Z1321" i="10" s="1"/>
  <c r="T1321" i="10"/>
  <c r="O1321" i="10"/>
  <c r="N1321" i="10"/>
  <c r="M1321" i="10"/>
  <c r="L1321" i="10" s="1"/>
  <c r="K1321" i="10"/>
  <c r="BZ1320" i="10"/>
  <c r="BX1320" i="10"/>
  <c r="BW1320" i="10"/>
  <c r="BV1320" i="10"/>
  <c r="BU1320" i="10"/>
  <c r="BT1320" i="10" s="1"/>
  <c r="BS1320" i="10"/>
  <c r="BN1320" i="10"/>
  <c r="BM1320" i="10"/>
  <c r="BK1320" i="10" s="1"/>
  <c r="BL1320" i="10"/>
  <c r="BJ1320" i="10"/>
  <c r="BD1320" i="10"/>
  <c r="BB1320" i="10"/>
  <c r="BA1320" i="10"/>
  <c r="AZ1320" i="10"/>
  <c r="AY1320" i="10"/>
  <c r="AX1320" i="10"/>
  <c r="AW1320" i="10"/>
  <c r="AR1320" i="10"/>
  <c r="AQ1320" i="10"/>
  <c r="AO1320" i="10" s="1"/>
  <c r="BC1320" i="10" s="1"/>
  <c r="AP1320" i="10"/>
  <c r="AN1320" i="10"/>
  <c r="AI1320" i="10"/>
  <c r="AH1320" i="10"/>
  <c r="AG1320" i="10"/>
  <c r="AF1320" i="10" s="1"/>
  <c r="CA1320" i="10" s="1"/>
  <c r="AE1320" i="10"/>
  <c r="Y1320" i="10"/>
  <c r="X1320" i="10"/>
  <c r="W1320" i="10"/>
  <c r="V1320" i="10"/>
  <c r="U1320" i="10" s="1"/>
  <c r="T1320" i="10"/>
  <c r="O1320" i="10"/>
  <c r="N1320" i="10"/>
  <c r="M1320" i="10"/>
  <c r="L1320" i="10" s="1"/>
  <c r="K1320" i="10"/>
  <c r="BZ1319" i="10"/>
  <c r="BX1319" i="10"/>
  <c r="BW1319" i="10"/>
  <c r="BV1319" i="10"/>
  <c r="BT1319" i="10" s="1"/>
  <c r="BU1319" i="10"/>
  <c r="BS1319" i="10"/>
  <c r="BN1319" i="10"/>
  <c r="BM1319" i="10"/>
  <c r="BL1319" i="10"/>
  <c r="BK1319" i="10" s="1"/>
  <c r="BJ1319" i="10"/>
  <c r="BD1319" i="10"/>
  <c r="BB1319" i="10"/>
  <c r="BA1319" i="10"/>
  <c r="AZ1319" i="10"/>
  <c r="AX1319" i="10" s="1"/>
  <c r="AY1319" i="10"/>
  <c r="AW1319" i="10"/>
  <c r="AR1319" i="10"/>
  <c r="AQ1319" i="10"/>
  <c r="AP1319" i="10"/>
  <c r="AO1319" i="10" s="1"/>
  <c r="AN1319" i="10"/>
  <c r="AI1319" i="10"/>
  <c r="AH1319" i="10"/>
  <c r="AF1319" i="10" s="1"/>
  <c r="AG1319" i="10"/>
  <c r="AE1319" i="10"/>
  <c r="Y1319" i="10"/>
  <c r="X1319" i="10"/>
  <c r="W1319" i="10"/>
  <c r="V1319" i="10"/>
  <c r="U1319" i="10" s="1"/>
  <c r="T1319" i="10"/>
  <c r="O1319" i="10"/>
  <c r="N1319" i="10"/>
  <c r="M1319" i="10"/>
  <c r="L1319" i="10"/>
  <c r="K1319" i="10"/>
  <c r="BZ1318" i="10"/>
  <c r="BX1318" i="10"/>
  <c r="BW1318" i="10"/>
  <c r="BV1318" i="10"/>
  <c r="BU1318" i="10"/>
  <c r="BT1318" i="10" s="1"/>
  <c r="BS1318" i="10"/>
  <c r="BN1318" i="10"/>
  <c r="BM1318" i="10"/>
  <c r="BL1318" i="10"/>
  <c r="BK1318" i="10" s="1"/>
  <c r="BJ1318" i="10"/>
  <c r="BE1318" i="10"/>
  <c r="BD1318" i="10"/>
  <c r="BB1318" i="10"/>
  <c r="BA1318" i="10"/>
  <c r="AZ1318" i="10"/>
  <c r="AY1318" i="10"/>
  <c r="AX1318" i="10" s="1"/>
  <c r="AW1318" i="10"/>
  <c r="AR1318" i="10"/>
  <c r="AQ1318" i="10"/>
  <c r="AO1318" i="10" s="1"/>
  <c r="AP1318" i="10"/>
  <c r="AN1318" i="10"/>
  <c r="AI1318" i="10"/>
  <c r="AH1318" i="10"/>
  <c r="AG1318" i="10"/>
  <c r="AF1318" i="10" s="1"/>
  <c r="AE1318" i="10"/>
  <c r="Y1318" i="10"/>
  <c r="X1318" i="10"/>
  <c r="W1318" i="10"/>
  <c r="V1318" i="10"/>
  <c r="U1318" i="10"/>
  <c r="Z1318" i="10" s="1"/>
  <c r="T1318" i="10"/>
  <c r="O1318" i="10"/>
  <c r="N1318" i="10"/>
  <c r="M1318" i="10"/>
  <c r="L1318" i="10"/>
  <c r="K1318" i="10"/>
  <c r="BZ1317" i="10"/>
  <c r="BX1317" i="10"/>
  <c r="BW1317" i="10"/>
  <c r="BV1317" i="10"/>
  <c r="BU1317" i="10"/>
  <c r="BT1317" i="10" s="1"/>
  <c r="BS1317" i="10"/>
  <c r="BN1317" i="10"/>
  <c r="BM1317" i="10"/>
  <c r="BL1317" i="10"/>
  <c r="BK1317" i="10" s="1"/>
  <c r="BJ1317" i="10"/>
  <c r="BD1317" i="10"/>
  <c r="BB1317" i="10"/>
  <c r="BA1317" i="10"/>
  <c r="AZ1317" i="10"/>
  <c r="AX1317" i="10" s="1"/>
  <c r="AY1317" i="10"/>
  <c r="AW1317" i="10"/>
  <c r="AR1317" i="10"/>
  <c r="AQ1317" i="10"/>
  <c r="AP1317" i="10"/>
  <c r="AO1317" i="10" s="1"/>
  <c r="AN1317" i="10"/>
  <c r="AI1317" i="10"/>
  <c r="AH1317" i="10"/>
  <c r="AG1317" i="10"/>
  <c r="AF1317" i="10" s="1"/>
  <c r="AE1317" i="10"/>
  <c r="Y1317" i="10"/>
  <c r="X1317" i="10"/>
  <c r="W1317" i="10"/>
  <c r="V1317" i="10"/>
  <c r="U1317" i="10"/>
  <c r="T1317" i="10"/>
  <c r="O1317" i="10"/>
  <c r="N1317" i="10"/>
  <c r="L1317" i="10" s="1"/>
  <c r="Z1317" i="10" s="1"/>
  <c r="M1317" i="10"/>
  <c r="K1317" i="10"/>
  <c r="BZ1316" i="10"/>
  <c r="BX1316" i="10"/>
  <c r="BW1316" i="10"/>
  <c r="BV1316" i="10"/>
  <c r="BU1316" i="10"/>
  <c r="BT1316" i="10" s="1"/>
  <c r="BS1316" i="10"/>
  <c r="BN1316" i="10"/>
  <c r="BM1316" i="10"/>
  <c r="BL1316" i="10"/>
  <c r="BK1316" i="10"/>
  <c r="BJ1316" i="10"/>
  <c r="BD1316" i="10"/>
  <c r="BB1316" i="10"/>
  <c r="BA1316" i="10"/>
  <c r="AZ1316" i="10"/>
  <c r="AY1316" i="10"/>
  <c r="AX1316" i="10" s="1"/>
  <c r="AW1316" i="10"/>
  <c r="AR1316" i="10"/>
  <c r="AQ1316" i="10"/>
  <c r="AP1316" i="10"/>
  <c r="AO1316" i="10" s="1"/>
  <c r="AN1316" i="10"/>
  <c r="AI1316" i="10"/>
  <c r="AH1316" i="10"/>
  <c r="AG1316" i="10"/>
  <c r="AE1316" i="10"/>
  <c r="Y1316" i="10"/>
  <c r="X1316" i="10"/>
  <c r="W1316" i="10"/>
  <c r="U1316" i="10" s="1"/>
  <c r="Z1316" i="10" s="1"/>
  <c r="V1316" i="10"/>
  <c r="T1316" i="10"/>
  <c r="O1316" i="10"/>
  <c r="N1316" i="10"/>
  <c r="M1316" i="10"/>
  <c r="L1316" i="10" s="1"/>
  <c r="K1316" i="10"/>
  <c r="BZ1315" i="10"/>
  <c r="BX1315" i="10"/>
  <c r="BW1315" i="10"/>
  <c r="BV1315" i="10"/>
  <c r="BU1315" i="10"/>
  <c r="BT1315" i="10"/>
  <c r="BS1315" i="10"/>
  <c r="BN1315" i="10"/>
  <c r="BM1315" i="10"/>
  <c r="BL1315" i="10"/>
  <c r="BK1315" i="10"/>
  <c r="BJ1315" i="10"/>
  <c r="BD1315" i="10"/>
  <c r="BB1315" i="10"/>
  <c r="BA1315" i="10"/>
  <c r="AZ1315" i="10"/>
  <c r="AY1315" i="10"/>
  <c r="AX1315" i="10" s="1"/>
  <c r="AW1315" i="10"/>
  <c r="AR1315" i="10"/>
  <c r="AQ1315" i="10"/>
  <c r="AP1315" i="10"/>
  <c r="AN1315" i="10"/>
  <c r="AI1315" i="10"/>
  <c r="AH1315" i="10"/>
  <c r="AG1315" i="10"/>
  <c r="AF1315" i="10"/>
  <c r="AE1315" i="10"/>
  <c r="Y1315" i="10"/>
  <c r="X1315" i="10"/>
  <c r="W1315" i="10"/>
  <c r="V1315" i="10"/>
  <c r="U1315" i="10" s="1"/>
  <c r="T1315" i="10"/>
  <c r="O1315" i="10"/>
  <c r="N1315" i="10"/>
  <c r="L1315" i="10" s="1"/>
  <c r="M1315" i="10"/>
  <c r="K1315" i="10"/>
  <c r="BZ1314" i="10"/>
  <c r="BX1314" i="10"/>
  <c r="BW1314" i="10"/>
  <c r="BV1314" i="10"/>
  <c r="BU1314" i="10"/>
  <c r="BT1314" i="10"/>
  <c r="BS1314" i="10"/>
  <c r="BN1314" i="10"/>
  <c r="BM1314" i="10"/>
  <c r="BK1314" i="10" s="1"/>
  <c r="BY1314" i="10" s="1"/>
  <c r="BL1314" i="10"/>
  <c r="BJ1314" i="10"/>
  <c r="BD1314" i="10"/>
  <c r="BB1314" i="10"/>
  <c r="BA1314" i="10"/>
  <c r="AZ1314" i="10"/>
  <c r="AY1314" i="10"/>
  <c r="AW1314" i="10"/>
  <c r="AR1314" i="10"/>
  <c r="AQ1314" i="10"/>
  <c r="AP1314" i="10"/>
  <c r="AO1314" i="10"/>
  <c r="AN1314" i="10"/>
  <c r="AI1314" i="10"/>
  <c r="AF1314" i="10" s="1"/>
  <c r="AH1314" i="10"/>
  <c r="AG1314" i="10"/>
  <c r="AE1314" i="10"/>
  <c r="Y1314" i="10"/>
  <c r="X1314" i="10"/>
  <c r="W1314" i="10"/>
  <c r="U1314" i="10" s="1"/>
  <c r="Z1314" i="10" s="1"/>
  <c r="V1314" i="10"/>
  <c r="T1314" i="10"/>
  <c r="O1314" i="10"/>
  <c r="N1314" i="10"/>
  <c r="M1314" i="10"/>
  <c r="L1314" i="10" s="1"/>
  <c r="K1314" i="10"/>
  <c r="BZ1313" i="10"/>
  <c r="BX1313" i="10"/>
  <c r="BW1313" i="10"/>
  <c r="BV1313" i="10"/>
  <c r="BT1313" i="10" s="1"/>
  <c r="BU1313" i="10"/>
  <c r="BS1313" i="10"/>
  <c r="BN1313" i="10"/>
  <c r="BM1313" i="10"/>
  <c r="BL1313" i="10"/>
  <c r="BK1313" i="10" s="1"/>
  <c r="BJ1313" i="10"/>
  <c r="BD1313" i="10"/>
  <c r="BB1313" i="10"/>
  <c r="BA1313" i="10"/>
  <c r="AZ1313" i="10"/>
  <c r="AY1313" i="10"/>
  <c r="AX1313" i="10"/>
  <c r="AW1313" i="10"/>
  <c r="AR1313" i="10"/>
  <c r="AO1313" i="10" s="1"/>
  <c r="AQ1313" i="10"/>
  <c r="AP1313" i="10"/>
  <c r="AN1313" i="10"/>
  <c r="AI1313" i="10"/>
  <c r="AH1313" i="10"/>
  <c r="AF1313" i="10" s="1"/>
  <c r="AG1313" i="10"/>
  <c r="AE1313" i="10"/>
  <c r="Y1313" i="10"/>
  <c r="X1313" i="10"/>
  <c r="W1313" i="10"/>
  <c r="V1313" i="10"/>
  <c r="U1313" i="10" s="1"/>
  <c r="Z1313" i="10" s="1"/>
  <c r="T1313" i="10"/>
  <c r="O1313" i="10"/>
  <c r="N1313" i="10"/>
  <c r="M1313" i="10"/>
  <c r="L1313" i="10" s="1"/>
  <c r="K1313" i="10"/>
  <c r="BZ1312" i="10"/>
  <c r="BX1312" i="10"/>
  <c r="BW1312" i="10"/>
  <c r="BV1312" i="10"/>
  <c r="BU1312" i="10"/>
  <c r="BT1312" i="10" s="1"/>
  <c r="BS1312" i="10"/>
  <c r="BN1312" i="10"/>
  <c r="BM1312" i="10"/>
  <c r="BK1312" i="10" s="1"/>
  <c r="BL1312" i="10"/>
  <c r="BJ1312" i="10"/>
  <c r="BD1312" i="10"/>
  <c r="BB1312" i="10"/>
  <c r="BA1312" i="10"/>
  <c r="AZ1312" i="10"/>
  <c r="AY1312" i="10"/>
  <c r="AX1312" i="10"/>
  <c r="AW1312" i="10"/>
  <c r="AR1312" i="10"/>
  <c r="AQ1312" i="10"/>
  <c r="AP1312" i="10"/>
  <c r="AN1312" i="10"/>
  <c r="AI1312" i="10"/>
  <c r="AH1312" i="10"/>
  <c r="AG1312" i="10"/>
  <c r="AF1312" i="10" s="1"/>
  <c r="CA1312" i="10" s="1"/>
  <c r="AE1312" i="10"/>
  <c r="Y1312" i="10"/>
  <c r="X1312" i="10"/>
  <c r="W1312" i="10"/>
  <c r="V1312" i="10"/>
  <c r="U1312" i="10" s="1"/>
  <c r="T1312" i="10"/>
  <c r="O1312" i="10"/>
  <c r="O1305" i="10" s="1"/>
  <c r="N1312" i="10"/>
  <c r="M1312" i="10"/>
  <c r="K1312" i="10"/>
  <c r="BZ1311" i="10"/>
  <c r="BX1311" i="10"/>
  <c r="BW1311" i="10"/>
  <c r="BV1311" i="10"/>
  <c r="BT1311" i="10" s="1"/>
  <c r="BU1311" i="10"/>
  <c r="BS1311" i="10"/>
  <c r="BN1311" i="10"/>
  <c r="BM1311" i="10"/>
  <c r="BL1311" i="10"/>
  <c r="BJ1311" i="10"/>
  <c r="BD1311" i="10"/>
  <c r="BB1311" i="10"/>
  <c r="BA1311" i="10"/>
  <c r="AZ1311" i="10"/>
  <c r="AY1311" i="10"/>
  <c r="AW1311" i="10"/>
  <c r="AR1311" i="10"/>
  <c r="AQ1311" i="10"/>
  <c r="AP1311" i="10"/>
  <c r="AO1311" i="10" s="1"/>
  <c r="AN1311" i="10"/>
  <c r="AI1311" i="10"/>
  <c r="AH1311" i="10"/>
  <c r="AF1311" i="10" s="1"/>
  <c r="AG1311" i="10"/>
  <c r="AE1311" i="10"/>
  <c r="Y1311" i="10"/>
  <c r="X1311" i="10"/>
  <c r="X1305" i="10" s="1"/>
  <c r="W1311" i="10"/>
  <c r="V1311" i="10"/>
  <c r="U1311" i="10" s="1"/>
  <c r="Z1311" i="10" s="1"/>
  <c r="T1311" i="10"/>
  <c r="O1311" i="10"/>
  <c r="N1311" i="10"/>
  <c r="M1311" i="10"/>
  <c r="L1311" i="10"/>
  <c r="K1311" i="10"/>
  <c r="BZ1310" i="10"/>
  <c r="BX1310" i="10"/>
  <c r="BW1310" i="10"/>
  <c r="BV1310" i="10"/>
  <c r="BU1310" i="10"/>
  <c r="BS1310" i="10"/>
  <c r="BN1310" i="10"/>
  <c r="BM1310" i="10"/>
  <c r="BL1310" i="10"/>
  <c r="BK1310" i="10" s="1"/>
  <c r="BJ1310" i="10"/>
  <c r="BD1310" i="10"/>
  <c r="BB1310" i="10"/>
  <c r="BA1310" i="10"/>
  <c r="AZ1310" i="10"/>
  <c r="AY1310" i="10"/>
  <c r="AX1310" i="10" s="1"/>
  <c r="AW1310" i="10"/>
  <c r="AR1310" i="10"/>
  <c r="AQ1310" i="10"/>
  <c r="AO1310" i="10" s="1"/>
  <c r="AP1310" i="10"/>
  <c r="AN1310" i="10"/>
  <c r="AI1310" i="10"/>
  <c r="AH1310" i="10"/>
  <c r="AG1310" i="10"/>
  <c r="AE1310" i="10"/>
  <c r="Y1310" i="10"/>
  <c r="X1310" i="10"/>
  <c r="W1310" i="10"/>
  <c r="V1310" i="10"/>
  <c r="U1310" i="10"/>
  <c r="Z1310" i="10" s="1"/>
  <c r="T1310" i="10"/>
  <c r="O1310" i="10"/>
  <c r="L1310" i="10" s="1"/>
  <c r="N1310" i="10"/>
  <c r="M1310" i="10"/>
  <c r="K1310" i="10"/>
  <c r="BZ1309" i="10"/>
  <c r="BX1309" i="10"/>
  <c r="BW1309" i="10"/>
  <c r="BV1309" i="10"/>
  <c r="BU1309" i="10"/>
  <c r="BT1309" i="10" s="1"/>
  <c r="BS1309" i="10"/>
  <c r="BN1309" i="10"/>
  <c r="BN1305" i="10" s="1"/>
  <c r="BM1309" i="10"/>
  <c r="BL1309" i="10"/>
  <c r="BK1309" i="10" s="1"/>
  <c r="BJ1309" i="10"/>
  <c r="BD1309" i="10"/>
  <c r="BB1309" i="10"/>
  <c r="BA1309" i="10"/>
  <c r="AZ1309" i="10"/>
  <c r="AX1309" i="10" s="1"/>
  <c r="AY1309" i="10"/>
  <c r="AW1309" i="10"/>
  <c r="AR1309" i="10"/>
  <c r="AQ1309" i="10"/>
  <c r="AP1309" i="10"/>
  <c r="AN1309" i="10"/>
  <c r="AI1309" i="10"/>
  <c r="AH1309" i="10"/>
  <c r="AG1309" i="10"/>
  <c r="AF1309" i="10" s="1"/>
  <c r="AE1309" i="10"/>
  <c r="Y1309" i="10"/>
  <c r="X1309" i="10"/>
  <c r="W1309" i="10"/>
  <c r="V1309" i="10"/>
  <c r="U1309" i="10"/>
  <c r="T1309" i="10"/>
  <c r="O1309" i="10"/>
  <c r="N1309" i="10"/>
  <c r="M1309" i="10"/>
  <c r="K1309" i="10"/>
  <c r="BZ1308" i="10"/>
  <c r="BX1308" i="10"/>
  <c r="BW1308" i="10"/>
  <c r="BV1308" i="10"/>
  <c r="BU1308" i="10"/>
  <c r="BT1308" i="10" s="1"/>
  <c r="BS1308" i="10"/>
  <c r="BN1308" i="10"/>
  <c r="BM1308" i="10"/>
  <c r="BL1308" i="10"/>
  <c r="BK1308" i="10"/>
  <c r="BJ1308" i="10"/>
  <c r="BD1308" i="10"/>
  <c r="BB1308" i="10"/>
  <c r="BA1308" i="10"/>
  <c r="AZ1308" i="10"/>
  <c r="AY1308" i="10"/>
  <c r="AX1308" i="10" s="1"/>
  <c r="AW1308" i="10"/>
  <c r="AR1308" i="10"/>
  <c r="AQ1308" i="10"/>
  <c r="AP1308" i="10"/>
  <c r="AO1308" i="10" s="1"/>
  <c r="AN1308" i="10"/>
  <c r="AI1308" i="10"/>
  <c r="AH1308" i="10"/>
  <c r="AG1308" i="10"/>
  <c r="AE1308" i="10"/>
  <c r="Y1308" i="10"/>
  <c r="X1308" i="10"/>
  <c r="W1308" i="10"/>
  <c r="U1308" i="10" s="1"/>
  <c r="Z1308" i="10" s="1"/>
  <c r="V1308" i="10"/>
  <c r="T1308" i="10"/>
  <c r="O1308" i="10"/>
  <c r="N1308" i="10"/>
  <c r="M1308" i="10"/>
  <c r="L1308" i="10" s="1"/>
  <c r="K1308" i="10"/>
  <c r="BZ1307" i="10"/>
  <c r="BX1307" i="10"/>
  <c r="BW1307" i="10"/>
  <c r="BV1307" i="10"/>
  <c r="BU1307" i="10"/>
  <c r="BT1307" i="10"/>
  <c r="BS1307" i="10"/>
  <c r="BN1307" i="10"/>
  <c r="BM1307" i="10"/>
  <c r="BL1307" i="10"/>
  <c r="BK1307" i="10"/>
  <c r="BJ1307" i="10"/>
  <c r="BD1307" i="10"/>
  <c r="BB1307" i="10"/>
  <c r="BA1307" i="10"/>
  <c r="AZ1307" i="10"/>
  <c r="AY1307" i="10"/>
  <c r="AX1307" i="10" s="1"/>
  <c r="AW1307" i="10"/>
  <c r="AR1307" i="10"/>
  <c r="AR1305" i="10" s="1"/>
  <c r="AQ1307" i="10"/>
  <c r="AP1307" i="10"/>
  <c r="AN1307" i="10"/>
  <c r="AI1307" i="10"/>
  <c r="AH1307" i="10"/>
  <c r="AG1307" i="10"/>
  <c r="AF1307" i="10"/>
  <c r="AE1307" i="10"/>
  <c r="Y1307" i="10"/>
  <c r="X1307" i="10"/>
  <c r="W1307" i="10"/>
  <c r="V1307" i="10"/>
  <c r="U1307" i="10" s="1"/>
  <c r="T1307" i="10"/>
  <c r="O1307" i="10"/>
  <c r="N1307" i="10"/>
  <c r="L1307" i="10" s="1"/>
  <c r="M1307" i="10"/>
  <c r="K1307" i="10"/>
  <c r="BZ1306" i="10"/>
  <c r="BX1306" i="10"/>
  <c r="BW1306" i="10"/>
  <c r="BW1305" i="10" s="1"/>
  <c r="BV1306" i="10"/>
  <c r="BU1306" i="10"/>
  <c r="BT1306" i="10"/>
  <c r="CA1306" i="10" s="1"/>
  <c r="BS1306" i="10"/>
  <c r="BN1306" i="10"/>
  <c r="BM1306" i="10"/>
  <c r="BL1306" i="10"/>
  <c r="BJ1306" i="10"/>
  <c r="BD1306" i="10"/>
  <c r="BB1306" i="10"/>
  <c r="BA1306" i="10"/>
  <c r="BA1305" i="10" s="1"/>
  <c r="AZ1306" i="10"/>
  <c r="AY1306" i="10"/>
  <c r="AW1306" i="10"/>
  <c r="AR1306" i="10"/>
  <c r="AQ1306" i="10"/>
  <c r="AP1306" i="10"/>
  <c r="AO1306" i="10"/>
  <c r="AN1306" i="10"/>
  <c r="AI1306" i="10"/>
  <c r="AI1305" i="10" s="1"/>
  <c r="AH1306" i="10"/>
  <c r="AG1306" i="10"/>
  <c r="AF1306" i="10"/>
  <c r="AE1306" i="10"/>
  <c r="Y1306" i="10"/>
  <c r="X1306" i="10"/>
  <c r="W1306" i="10"/>
  <c r="U1306" i="10" s="1"/>
  <c r="V1306" i="10"/>
  <c r="T1306" i="10"/>
  <c r="O1306" i="10"/>
  <c r="N1306" i="10"/>
  <c r="M1306" i="10"/>
  <c r="K1306" i="10"/>
  <c r="BZ1305" i="10"/>
  <c r="BX1305" i="10"/>
  <c r="BV1305" i="10"/>
  <c r="BS1305" i="10"/>
  <c r="BJ1305" i="10"/>
  <c r="BD1305" i="10"/>
  <c r="BB1305" i="10"/>
  <c r="AW1305" i="10"/>
  <c r="AN1305" i="10"/>
  <c r="AH1305" i="10"/>
  <c r="AE1305" i="10"/>
  <c r="Y1305" i="10"/>
  <c r="T1305" i="10"/>
  <c r="K1305" i="10"/>
  <c r="BZ1304" i="10"/>
  <c r="BX1304" i="10"/>
  <c r="BW1304" i="10"/>
  <c r="BV1304" i="10"/>
  <c r="BU1304" i="10"/>
  <c r="BT1304" i="10" s="1"/>
  <c r="BS1304" i="10"/>
  <c r="BN1304" i="10"/>
  <c r="BM1304" i="10"/>
  <c r="BK1304" i="10" s="1"/>
  <c r="BL1304" i="10"/>
  <c r="BJ1304" i="10"/>
  <c r="BD1304" i="10"/>
  <c r="BB1304" i="10"/>
  <c r="BA1304" i="10"/>
  <c r="AZ1304" i="10"/>
  <c r="AY1304" i="10"/>
  <c r="AX1304" i="10"/>
  <c r="AW1304" i="10"/>
  <c r="AR1304" i="10"/>
  <c r="AQ1304" i="10"/>
  <c r="AO1304" i="10" s="1"/>
  <c r="BC1304" i="10" s="1"/>
  <c r="AP1304" i="10"/>
  <c r="AN1304" i="10"/>
  <c r="AI1304" i="10"/>
  <c r="AH1304" i="10"/>
  <c r="AG1304" i="10"/>
  <c r="AF1304" i="10" s="1"/>
  <c r="CA1304" i="10" s="1"/>
  <c r="AE1304" i="10"/>
  <c r="Y1304" i="10"/>
  <c r="X1304" i="10"/>
  <c r="W1304" i="10"/>
  <c r="V1304" i="10"/>
  <c r="U1304" i="10" s="1"/>
  <c r="T1304" i="10"/>
  <c r="O1304" i="10"/>
  <c r="N1304" i="10"/>
  <c r="M1304" i="10"/>
  <c r="L1304" i="10" s="1"/>
  <c r="K1304" i="10"/>
  <c r="BZ1303" i="10"/>
  <c r="BX1303" i="10"/>
  <c r="BW1303" i="10"/>
  <c r="BV1303" i="10"/>
  <c r="BU1303" i="10"/>
  <c r="BT1303" i="10"/>
  <c r="CA1303" i="10" s="1"/>
  <c r="BS1303" i="10"/>
  <c r="BN1303" i="10"/>
  <c r="BM1303" i="10"/>
  <c r="BL1303" i="10"/>
  <c r="BK1303" i="10" s="1"/>
  <c r="BJ1303" i="10"/>
  <c r="BD1303" i="10"/>
  <c r="BB1303" i="10"/>
  <c r="BA1303" i="10"/>
  <c r="AZ1303" i="10"/>
  <c r="AX1303" i="10" s="1"/>
  <c r="AY1303" i="10"/>
  <c r="AW1303" i="10"/>
  <c r="AR1303" i="10"/>
  <c r="AQ1303" i="10"/>
  <c r="AP1303" i="10"/>
  <c r="AO1303" i="10" s="1"/>
  <c r="AN1303" i="10"/>
  <c r="AI1303" i="10"/>
  <c r="AH1303" i="10"/>
  <c r="AG1303" i="10"/>
  <c r="AF1303" i="10"/>
  <c r="AE1303" i="10"/>
  <c r="Y1303" i="10"/>
  <c r="X1303" i="10"/>
  <c r="W1303" i="10"/>
  <c r="V1303" i="10"/>
  <c r="U1303" i="10" s="1"/>
  <c r="Z1303" i="10" s="1"/>
  <c r="T1303" i="10"/>
  <c r="O1303" i="10"/>
  <c r="N1303" i="10"/>
  <c r="M1303" i="10"/>
  <c r="L1303" i="10"/>
  <c r="K1303" i="10"/>
  <c r="BZ1302" i="10"/>
  <c r="BX1302" i="10"/>
  <c r="BW1302" i="10"/>
  <c r="BV1302" i="10"/>
  <c r="BU1302" i="10"/>
  <c r="BT1302" i="10" s="1"/>
  <c r="BS1302" i="10"/>
  <c r="BN1302" i="10"/>
  <c r="BM1302" i="10"/>
  <c r="BL1302" i="10"/>
  <c r="BK1302" i="10" s="1"/>
  <c r="BJ1302" i="10"/>
  <c r="BE1302" i="10"/>
  <c r="BD1302" i="10"/>
  <c r="BB1302" i="10"/>
  <c r="BA1302" i="10"/>
  <c r="AZ1302" i="10"/>
  <c r="AY1302" i="10"/>
  <c r="AX1302" i="10" s="1"/>
  <c r="BC1302" i="10" s="1"/>
  <c r="AW1302" i="10"/>
  <c r="AR1302" i="10"/>
  <c r="AQ1302" i="10"/>
  <c r="AP1302" i="10"/>
  <c r="AO1302" i="10"/>
  <c r="AN1302" i="10"/>
  <c r="AI1302" i="10"/>
  <c r="AH1302" i="10"/>
  <c r="AG1302" i="10"/>
  <c r="AF1302" i="10" s="1"/>
  <c r="AE1302" i="10"/>
  <c r="Y1302" i="10"/>
  <c r="X1302" i="10"/>
  <c r="W1302" i="10"/>
  <c r="V1302" i="10"/>
  <c r="U1302" i="10"/>
  <c r="T1302" i="10"/>
  <c r="O1302" i="10"/>
  <c r="N1302" i="10"/>
  <c r="M1302" i="10"/>
  <c r="L1302" i="10" s="1"/>
  <c r="K1302" i="10"/>
  <c r="BZ1301" i="10"/>
  <c r="BX1301" i="10"/>
  <c r="BW1301" i="10"/>
  <c r="BV1301" i="10"/>
  <c r="BU1301" i="10"/>
  <c r="BT1301" i="10" s="1"/>
  <c r="BS1301" i="10"/>
  <c r="BN1301" i="10"/>
  <c r="BM1301" i="10"/>
  <c r="BL1301" i="10"/>
  <c r="BJ1301" i="10"/>
  <c r="BD1301" i="10"/>
  <c r="BB1301" i="10"/>
  <c r="BA1301" i="10"/>
  <c r="AZ1301" i="10"/>
  <c r="AY1301" i="10"/>
  <c r="AX1301" i="10"/>
  <c r="AW1301" i="10"/>
  <c r="AR1301" i="10"/>
  <c r="AQ1301" i="10"/>
  <c r="AP1301" i="10"/>
  <c r="AO1301" i="10" s="1"/>
  <c r="AN1301" i="10"/>
  <c r="AI1301" i="10"/>
  <c r="AH1301" i="10"/>
  <c r="AG1301" i="10"/>
  <c r="AF1301" i="10" s="1"/>
  <c r="AE1301" i="10"/>
  <c r="Y1301" i="10"/>
  <c r="X1301" i="10"/>
  <c r="W1301" i="10"/>
  <c r="V1301" i="10"/>
  <c r="U1301" i="10" s="1"/>
  <c r="Z1301" i="10" s="1"/>
  <c r="T1301" i="10"/>
  <c r="O1301" i="10"/>
  <c r="N1301" i="10"/>
  <c r="L1301" i="10" s="1"/>
  <c r="M1301" i="10"/>
  <c r="K1301" i="10"/>
  <c r="BZ1300" i="10"/>
  <c r="BX1300" i="10"/>
  <c r="BW1300" i="10"/>
  <c r="BV1300" i="10"/>
  <c r="BU1300" i="10"/>
  <c r="BS1300" i="10"/>
  <c r="BN1300" i="10"/>
  <c r="BM1300" i="10"/>
  <c r="BL1300" i="10"/>
  <c r="BK1300" i="10"/>
  <c r="BJ1300" i="10"/>
  <c r="BD1300" i="10"/>
  <c r="BB1300" i="10"/>
  <c r="BA1300" i="10"/>
  <c r="AZ1300" i="10"/>
  <c r="AY1300" i="10"/>
  <c r="AX1300" i="10" s="1"/>
  <c r="AW1300" i="10"/>
  <c r="AR1300" i="10"/>
  <c r="AQ1300" i="10"/>
  <c r="AP1300" i="10"/>
  <c r="AO1300" i="10" s="1"/>
  <c r="AN1300" i="10"/>
  <c r="AI1300" i="10"/>
  <c r="AH1300" i="10"/>
  <c r="AG1300" i="10"/>
  <c r="AE1300" i="10"/>
  <c r="Y1300" i="10"/>
  <c r="X1300" i="10"/>
  <c r="W1300" i="10"/>
  <c r="U1300" i="10" s="1"/>
  <c r="Z1300" i="10" s="1"/>
  <c r="V1300" i="10"/>
  <c r="T1300" i="10"/>
  <c r="O1300" i="10"/>
  <c r="N1300" i="10"/>
  <c r="M1300" i="10"/>
  <c r="L1300" i="10" s="1"/>
  <c r="K1300" i="10"/>
  <c r="BZ1299" i="10"/>
  <c r="BX1299" i="10"/>
  <c r="BW1299" i="10"/>
  <c r="BV1299" i="10"/>
  <c r="BU1299" i="10"/>
  <c r="BT1299" i="10"/>
  <c r="BS1299" i="10"/>
  <c r="BN1299" i="10"/>
  <c r="BM1299" i="10"/>
  <c r="BL1299" i="10"/>
  <c r="BK1299" i="10" s="1"/>
  <c r="BJ1299" i="10"/>
  <c r="BD1299" i="10"/>
  <c r="BB1299" i="10"/>
  <c r="BA1299" i="10"/>
  <c r="AZ1299" i="10"/>
  <c r="AY1299" i="10"/>
  <c r="AX1299" i="10" s="1"/>
  <c r="AW1299" i="10"/>
  <c r="AR1299" i="10"/>
  <c r="AQ1299" i="10"/>
  <c r="AP1299" i="10"/>
  <c r="AN1299" i="10"/>
  <c r="AI1299" i="10"/>
  <c r="AH1299" i="10"/>
  <c r="AG1299" i="10"/>
  <c r="AF1299" i="10"/>
  <c r="AE1299" i="10"/>
  <c r="Y1299" i="10"/>
  <c r="X1299" i="10"/>
  <c r="W1299" i="10"/>
  <c r="V1299" i="10"/>
  <c r="U1299" i="10" s="1"/>
  <c r="Z1299" i="10" s="1"/>
  <c r="T1299" i="10"/>
  <c r="O1299" i="10"/>
  <c r="N1299" i="10"/>
  <c r="M1299" i="10"/>
  <c r="L1299" i="10"/>
  <c r="K1299" i="10"/>
  <c r="BZ1298" i="10"/>
  <c r="BX1298" i="10"/>
  <c r="BW1298" i="10"/>
  <c r="BV1298" i="10"/>
  <c r="BU1298" i="10"/>
  <c r="BT1298" i="10" s="1"/>
  <c r="CA1298" i="10" s="1"/>
  <c r="BS1298" i="10"/>
  <c r="BN1298" i="10"/>
  <c r="BM1298" i="10"/>
  <c r="BK1298" i="10" s="1"/>
  <c r="BL1298" i="10"/>
  <c r="BJ1298" i="10"/>
  <c r="BD1298" i="10"/>
  <c r="BB1298" i="10"/>
  <c r="BA1298" i="10"/>
  <c r="AZ1298" i="10"/>
  <c r="AY1298" i="10"/>
  <c r="AW1298" i="10"/>
  <c r="AR1298" i="10"/>
  <c r="AQ1298" i="10"/>
  <c r="AP1298" i="10"/>
  <c r="AO1298" i="10"/>
  <c r="AN1298" i="10"/>
  <c r="AI1298" i="10"/>
  <c r="AH1298" i="10"/>
  <c r="AG1298" i="10"/>
  <c r="AF1298" i="10" s="1"/>
  <c r="AE1298" i="10"/>
  <c r="Y1298" i="10"/>
  <c r="X1298" i="10"/>
  <c r="W1298" i="10"/>
  <c r="V1298" i="10"/>
  <c r="U1298" i="10"/>
  <c r="Z1298" i="10" s="1"/>
  <c r="T1298" i="10"/>
  <c r="O1298" i="10"/>
  <c r="N1298" i="10"/>
  <c r="M1298" i="10"/>
  <c r="L1298" i="10" s="1"/>
  <c r="K1298" i="10"/>
  <c r="BZ1297" i="10"/>
  <c r="BX1297" i="10"/>
  <c r="BW1297" i="10"/>
  <c r="BV1297" i="10"/>
  <c r="BT1297" i="10" s="1"/>
  <c r="BU1297" i="10"/>
  <c r="BS1297" i="10"/>
  <c r="BN1297" i="10"/>
  <c r="BM1297" i="10"/>
  <c r="BL1297" i="10"/>
  <c r="BK1297" i="10" s="1"/>
  <c r="BJ1297" i="10"/>
  <c r="BD1297" i="10"/>
  <c r="BB1297" i="10"/>
  <c r="BA1297" i="10"/>
  <c r="AZ1297" i="10"/>
  <c r="AY1297" i="10"/>
  <c r="AX1297" i="10"/>
  <c r="AW1297" i="10"/>
  <c r="AR1297" i="10"/>
  <c r="AQ1297" i="10"/>
  <c r="AP1297" i="10"/>
  <c r="AO1297" i="10" s="1"/>
  <c r="AN1297" i="10"/>
  <c r="AI1297" i="10"/>
  <c r="AH1297" i="10"/>
  <c r="AF1297" i="10" s="1"/>
  <c r="AG1297" i="10"/>
  <c r="AE1297" i="10"/>
  <c r="Y1297" i="10"/>
  <c r="X1297" i="10"/>
  <c r="W1297" i="10"/>
  <c r="V1297" i="10"/>
  <c r="U1297" i="10" s="1"/>
  <c r="T1297" i="10"/>
  <c r="O1297" i="10"/>
  <c r="N1297" i="10"/>
  <c r="M1297" i="10"/>
  <c r="L1297" i="10" s="1"/>
  <c r="K1297" i="10"/>
  <c r="BZ1296" i="10"/>
  <c r="BX1296" i="10"/>
  <c r="BW1296" i="10"/>
  <c r="BV1296" i="10"/>
  <c r="BU1296" i="10"/>
  <c r="BT1296" i="10" s="1"/>
  <c r="BY1296" i="10" s="1"/>
  <c r="BS1296" i="10"/>
  <c r="BN1296" i="10"/>
  <c r="BM1296" i="10"/>
  <c r="BL1296" i="10"/>
  <c r="BK1296" i="10"/>
  <c r="BJ1296" i="10"/>
  <c r="BD1296" i="10"/>
  <c r="BB1296" i="10"/>
  <c r="BA1296" i="10"/>
  <c r="AZ1296" i="10"/>
  <c r="AY1296" i="10"/>
  <c r="AX1296" i="10" s="1"/>
  <c r="AW1296" i="10"/>
  <c r="AR1296" i="10"/>
  <c r="AQ1296" i="10"/>
  <c r="AP1296" i="10"/>
  <c r="AO1296" i="10" s="1"/>
  <c r="AN1296" i="10"/>
  <c r="AI1296" i="10"/>
  <c r="AH1296" i="10"/>
  <c r="AG1296" i="10"/>
  <c r="AF1296" i="10" s="1"/>
  <c r="AE1296" i="10"/>
  <c r="Y1296" i="10"/>
  <c r="X1296" i="10"/>
  <c r="W1296" i="10"/>
  <c r="V1296" i="10"/>
  <c r="U1296" i="10" s="1"/>
  <c r="T1296" i="10"/>
  <c r="O1296" i="10"/>
  <c r="N1296" i="10"/>
  <c r="M1296" i="10"/>
  <c r="K1296" i="10"/>
  <c r="BZ1295" i="10"/>
  <c r="BX1295" i="10"/>
  <c r="BW1295" i="10"/>
  <c r="BV1295" i="10"/>
  <c r="BU1295" i="10"/>
  <c r="BT1295" i="10"/>
  <c r="CA1295" i="10" s="1"/>
  <c r="BS1295" i="10"/>
  <c r="BN1295" i="10"/>
  <c r="BM1295" i="10"/>
  <c r="BL1295" i="10"/>
  <c r="BK1295" i="10" s="1"/>
  <c r="BJ1295" i="10"/>
  <c r="BD1295" i="10"/>
  <c r="BB1295" i="10"/>
  <c r="BA1295" i="10"/>
  <c r="AZ1295" i="10"/>
  <c r="AY1295" i="10"/>
  <c r="AW1295" i="10"/>
  <c r="AR1295" i="10"/>
  <c r="AQ1295" i="10"/>
  <c r="AP1295" i="10"/>
  <c r="AO1295" i="10" s="1"/>
  <c r="AN1295" i="10"/>
  <c r="AI1295" i="10"/>
  <c r="AH1295" i="10"/>
  <c r="AG1295" i="10"/>
  <c r="AF1295" i="10"/>
  <c r="AE1295" i="10"/>
  <c r="Y1295" i="10"/>
  <c r="X1295" i="10"/>
  <c r="W1295" i="10"/>
  <c r="V1295" i="10"/>
  <c r="T1295" i="10"/>
  <c r="O1295" i="10"/>
  <c r="N1295" i="10"/>
  <c r="M1295" i="10"/>
  <c r="L1295" i="10"/>
  <c r="K1295" i="10"/>
  <c r="BZ1294" i="10"/>
  <c r="BX1294" i="10"/>
  <c r="BW1294" i="10"/>
  <c r="BV1294" i="10"/>
  <c r="BU1294" i="10"/>
  <c r="BT1294" i="10" s="1"/>
  <c r="BS1294" i="10"/>
  <c r="BN1294" i="10"/>
  <c r="BM1294" i="10"/>
  <c r="BL1294" i="10"/>
  <c r="BK1294" i="10" s="1"/>
  <c r="BJ1294" i="10"/>
  <c r="BD1294" i="10"/>
  <c r="BB1294" i="10"/>
  <c r="BA1294" i="10"/>
  <c r="AZ1294" i="10"/>
  <c r="AY1294" i="10"/>
  <c r="AX1294" i="10" s="1"/>
  <c r="BC1294" i="10" s="1"/>
  <c r="AW1294" i="10"/>
  <c r="AR1294" i="10"/>
  <c r="AQ1294" i="10"/>
  <c r="AP1294" i="10"/>
  <c r="AO1294" i="10"/>
  <c r="AN1294" i="10"/>
  <c r="AI1294" i="10"/>
  <c r="AH1294" i="10"/>
  <c r="AG1294" i="10"/>
  <c r="AF1294" i="10" s="1"/>
  <c r="AE1294" i="10"/>
  <c r="Y1294" i="10"/>
  <c r="X1294" i="10"/>
  <c r="W1294" i="10"/>
  <c r="V1294" i="10"/>
  <c r="U1294" i="10"/>
  <c r="Z1294" i="10" s="1"/>
  <c r="T1294" i="10"/>
  <c r="O1294" i="10"/>
  <c r="N1294" i="10"/>
  <c r="M1294" i="10"/>
  <c r="L1294" i="10" s="1"/>
  <c r="K1294" i="10"/>
  <c r="BZ1293" i="10"/>
  <c r="BX1293" i="10"/>
  <c r="BW1293" i="10"/>
  <c r="BV1293" i="10"/>
  <c r="BU1293" i="10"/>
  <c r="BT1293" i="10" s="1"/>
  <c r="BS1293" i="10"/>
  <c r="BN1293" i="10"/>
  <c r="BM1293" i="10"/>
  <c r="BL1293" i="10"/>
  <c r="BJ1293" i="10"/>
  <c r="BD1293" i="10"/>
  <c r="BB1293" i="10"/>
  <c r="BA1293" i="10"/>
  <c r="AZ1293" i="10"/>
  <c r="AY1293" i="10"/>
  <c r="AX1293" i="10"/>
  <c r="AW1293" i="10"/>
  <c r="AR1293" i="10"/>
  <c r="AQ1293" i="10"/>
  <c r="AP1293" i="10"/>
  <c r="AO1293" i="10" s="1"/>
  <c r="AN1293" i="10"/>
  <c r="AI1293" i="10"/>
  <c r="AH1293" i="10"/>
  <c r="AG1293" i="10"/>
  <c r="AF1293" i="10" s="1"/>
  <c r="AE1293" i="10"/>
  <c r="Y1293" i="10"/>
  <c r="X1293" i="10"/>
  <c r="W1293" i="10"/>
  <c r="V1293" i="10"/>
  <c r="U1293" i="10" s="1"/>
  <c r="Z1293" i="10" s="1"/>
  <c r="T1293" i="10"/>
  <c r="O1293" i="10"/>
  <c r="N1293" i="10"/>
  <c r="M1293" i="10"/>
  <c r="L1293" i="10" s="1"/>
  <c r="K1293" i="10"/>
  <c r="BZ1292" i="10"/>
  <c r="BX1292" i="10"/>
  <c r="BW1292" i="10"/>
  <c r="BV1292" i="10"/>
  <c r="BU1292" i="10"/>
  <c r="BS1292" i="10"/>
  <c r="BN1292" i="10"/>
  <c r="BM1292" i="10"/>
  <c r="BL1292" i="10"/>
  <c r="BK1292" i="10"/>
  <c r="BJ1292" i="10"/>
  <c r="BD1292" i="10"/>
  <c r="BB1292" i="10"/>
  <c r="BA1292" i="10"/>
  <c r="AZ1292" i="10"/>
  <c r="AY1292" i="10"/>
  <c r="AX1292" i="10" s="1"/>
  <c r="AW1292" i="10"/>
  <c r="AR1292" i="10"/>
  <c r="AQ1292" i="10"/>
  <c r="AP1292" i="10"/>
  <c r="AO1292" i="10" s="1"/>
  <c r="AN1292" i="10"/>
  <c r="AI1292" i="10"/>
  <c r="AH1292" i="10"/>
  <c r="AG1292" i="10"/>
  <c r="AF1292" i="10" s="1"/>
  <c r="AE1292" i="10"/>
  <c r="Y1292" i="10"/>
  <c r="X1292" i="10"/>
  <c r="W1292" i="10"/>
  <c r="V1292" i="10"/>
  <c r="T1292" i="10"/>
  <c r="O1292" i="10"/>
  <c r="N1292" i="10"/>
  <c r="M1292" i="10"/>
  <c r="L1292" i="10" s="1"/>
  <c r="K1292" i="10"/>
  <c r="BZ1291" i="10"/>
  <c r="BX1291" i="10"/>
  <c r="BW1291" i="10"/>
  <c r="BV1291" i="10"/>
  <c r="BU1291" i="10"/>
  <c r="BT1291" i="10"/>
  <c r="BS1291" i="10"/>
  <c r="BN1291" i="10"/>
  <c r="BM1291" i="10"/>
  <c r="BL1291" i="10"/>
  <c r="BK1291" i="10" s="1"/>
  <c r="BJ1291" i="10"/>
  <c r="BD1291" i="10"/>
  <c r="BB1291" i="10"/>
  <c r="BA1291" i="10"/>
  <c r="AZ1291" i="10"/>
  <c r="AY1291" i="10"/>
  <c r="AX1291" i="10" s="1"/>
  <c r="AW1291" i="10"/>
  <c r="AR1291" i="10"/>
  <c r="AQ1291" i="10"/>
  <c r="AP1291" i="10"/>
  <c r="AN1291" i="10"/>
  <c r="AI1291" i="10"/>
  <c r="AH1291" i="10"/>
  <c r="AG1291" i="10"/>
  <c r="AF1291" i="10"/>
  <c r="AE1291" i="10"/>
  <c r="Y1291" i="10"/>
  <c r="X1291" i="10"/>
  <c r="W1291" i="10"/>
  <c r="V1291" i="10"/>
  <c r="U1291" i="10" s="1"/>
  <c r="Z1291" i="10" s="1"/>
  <c r="T1291" i="10"/>
  <c r="O1291" i="10"/>
  <c r="N1291" i="10"/>
  <c r="M1291" i="10"/>
  <c r="L1291" i="10"/>
  <c r="K1291" i="10"/>
  <c r="BZ1290" i="10"/>
  <c r="BX1290" i="10"/>
  <c r="BW1290" i="10"/>
  <c r="BV1290" i="10"/>
  <c r="BU1290" i="10"/>
  <c r="BT1290" i="10" s="1"/>
  <c r="BS1290" i="10"/>
  <c r="BN1290" i="10"/>
  <c r="BM1290" i="10"/>
  <c r="BL1290" i="10"/>
  <c r="BK1290" i="10" s="1"/>
  <c r="BY1290" i="10" s="1"/>
  <c r="BJ1290" i="10"/>
  <c r="BD1290" i="10"/>
  <c r="BB1290" i="10"/>
  <c r="BA1290" i="10"/>
  <c r="AZ1290" i="10"/>
  <c r="AY1290" i="10"/>
  <c r="AW1290" i="10"/>
  <c r="AR1290" i="10"/>
  <c r="AQ1290" i="10"/>
  <c r="AP1290" i="10"/>
  <c r="AO1290" i="10"/>
  <c r="AN1290" i="10"/>
  <c r="AI1290" i="10"/>
  <c r="AH1290" i="10"/>
  <c r="AG1290" i="10"/>
  <c r="AF1290" i="10" s="1"/>
  <c r="AE1290" i="10"/>
  <c r="Y1290" i="10"/>
  <c r="X1290" i="10"/>
  <c r="W1290" i="10"/>
  <c r="V1290" i="10"/>
  <c r="U1290" i="10"/>
  <c r="T1290" i="10"/>
  <c r="O1290" i="10"/>
  <c r="N1290" i="10"/>
  <c r="M1290" i="10"/>
  <c r="L1290" i="10" s="1"/>
  <c r="K1290" i="10"/>
  <c r="BZ1289" i="10"/>
  <c r="BX1289" i="10"/>
  <c r="BW1289" i="10"/>
  <c r="BV1289" i="10"/>
  <c r="BU1289" i="10"/>
  <c r="BT1289" i="10" s="1"/>
  <c r="BS1289" i="10"/>
  <c r="BN1289" i="10"/>
  <c r="BM1289" i="10"/>
  <c r="BL1289" i="10"/>
  <c r="BK1289" i="10" s="1"/>
  <c r="BJ1289" i="10"/>
  <c r="BD1289" i="10"/>
  <c r="BB1289" i="10"/>
  <c r="BA1289" i="10"/>
  <c r="AZ1289" i="10"/>
  <c r="AY1289" i="10"/>
  <c r="AX1289" i="10"/>
  <c r="AW1289" i="10"/>
  <c r="AR1289" i="10"/>
  <c r="AQ1289" i="10"/>
  <c r="AP1289" i="10"/>
  <c r="AO1289" i="10" s="1"/>
  <c r="AN1289" i="10"/>
  <c r="AI1289" i="10"/>
  <c r="AH1289" i="10"/>
  <c r="AG1289" i="10"/>
  <c r="AE1289" i="10"/>
  <c r="Y1289" i="10"/>
  <c r="X1289" i="10"/>
  <c r="W1289" i="10"/>
  <c r="V1289" i="10"/>
  <c r="U1289" i="10" s="1"/>
  <c r="T1289" i="10"/>
  <c r="O1289" i="10"/>
  <c r="N1289" i="10"/>
  <c r="M1289" i="10"/>
  <c r="L1289" i="10" s="1"/>
  <c r="K1289" i="10"/>
  <c r="BZ1288" i="10"/>
  <c r="BX1288" i="10"/>
  <c r="BW1288" i="10"/>
  <c r="BV1288" i="10"/>
  <c r="BT1288" i="10" s="1"/>
  <c r="BY1288" i="10" s="1"/>
  <c r="BU1288" i="10"/>
  <c r="BS1288" i="10"/>
  <c r="BN1288" i="10"/>
  <c r="BM1288" i="10"/>
  <c r="BL1288" i="10"/>
  <c r="BK1288" i="10"/>
  <c r="BJ1288" i="10"/>
  <c r="BD1288" i="10"/>
  <c r="BB1288" i="10"/>
  <c r="BA1288" i="10"/>
  <c r="AZ1288" i="10"/>
  <c r="AY1288" i="10"/>
  <c r="AX1288" i="10" s="1"/>
  <c r="BE1288" i="10" s="1"/>
  <c r="AW1288" i="10"/>
  <c r="AR1288" i="10"/>
  <c r="AQ1288" i="10"/>
  <c r="AP1288" i="10"/>
  <c r="AN1288" i="10"/>
  <c r="AI1288" i="10"/>
  <c r="AH1288" i="10"/>
  <c r="AF1288" i="10" s="1"/>
  <c r="AG1288" i="10"/>
  <c r="AE1288" i="10"/>
  <c r="Y1288" i="10"/>
  <c r="X1288" i="10"/>
  <c r="W1288" i="10"/>
  <c r="V1288" i="10"/>
  <c r="U1288" i="10" s="1"/>
  <c r="Z1288" i="10" s="1"/>
  <c r="T1288" i="10"/>
  <c r="O1288" i="10"/>
  <c r="N1288" i="10"/>
  <c r="M1288" i="10"/>
  <c r="L1288" i="10" s="1"/>
  <c r="K1288" i="10"/>
  <c r="BZ1287" i="10"/>
  <c r="BX1287" i="10"/>
  <c r="BW1287" i="10"/>
  <c r="BV1287" i="10"/>
  <c r="BU1287" i="10"/>
  <c r="BT1287" i="10"/>
  <c r="BS1287" i="10"/>
  <c r="BN1287" i="10"/>
  <c r="BM1287" i="10"/>
  <c r="BL1287" i="10"/>
  <c r="BK1287" i="10" s="1"/>
  <c r="BJ1287" i="10"/>
  <c r="BD1287" i="10"/>
  <c r="BB1287" i="10"/>
  <c r="BA1287" i="10"/>
  <c r="AZ1287" i="10"/>
  <c r="AY1287" i="10"/>
  <c r="AX1287" i="10" s="1"/>
  <c r="AW1287" i="10"/>
  <c r="AR1287" i="10"/>
  <c r="AQ1287" i="10"/>
  <c r="AO1287" i="10" s="1"/>
  <c r="AP1287" i="10"/>
  <c r="AN1287" i="10"/>
  <c r="AI1287" i="10"/>
  <c r="AH1287" i="10"/>
  <c r="AG1287" i="10"/>
  <c r="AF1287" i="10"/>
  <c r="AE1287" i="10"/>
  <c r="Y1287" i="10"/>
  <c r="X1287" i="10"/>
  <c r="W1287" i="10"/>
  <c r="V1287" i="10"/>
  <c r="T1287" i="10"/>
  <c r="O1287" i="10"/>
  <c r="N1287" i="10"/>
  <c r="M1287" i="10"/>
  <c r="L1287" i="10"/>
  <c r="K1287" i="10"/>
  <c r="BZ1286" i="10"/>
  <c r="BX1286" i="10"/>
  <c r="BW1286" i="10"/>
  <c r="BV1286" i="10"/>
  <c r="BU1286" i="10"/>
  <c r="BT1286" i="10" s="1"/>
  <c r="CA1286" i="10" s="1"/>
  <c r="BS1286" i="10"/>
  <c r="BN1286" i="10"/>
  <c r="BM1286" i="10"/>
  <c r="BL1286" i="10"/>
  <c r="BK1286" i="10" s="1"/>
  <c r="BJ1286" i="10"/>
  <c r="BD1286" i="10"/>
  <c r="BB1286" i="10"/>
  <c r="BA1286" i="10"/>
  <c r="AZ1286" i="10"/>
  <c r="AY1286" i="10"/>
  <c r="AW1286" i="10"/>
  <c r="AR1286" i="10"/>
  <c r="AQ1286" i="10"/>
  <c r="AP1286" i="10"/>
  <c r="AO1286" i="10"/>
  <c r="AN1286" i="10"/>
  <c r="AI1286" i="10"/>
  <c r="AH1286" i="10"/>
  <c r="AG1286" i="10"/>
  <c r="AF1286" i="10" s="1"/>
  <c r="AE1286" i="10"/>
  <c r="Y1286" i="10"/>
  <c r="X1286" i="10"/>
  <c r="U1286" i="10" s="1"/>
  <c r="Z1286" i="10" s="1"/>
  <c r="W1286" i="10"/>
  <c r="V1286" i="10"/>
  <c r="T1286" i="10"/>
  <c r="O1286" i="10"/>
  <c r="N1286" i="10"/>
  <c r="M1286" i="10"/>
  <c r="L1286" i="10"/>
  <c r="K1286" i="10"/>
  <c r="BZ1285" i="10"/>
  <c r="BX1285" i="10"/>
  <c r="BW1285" i="10"/>
  <c r="BV1285" i="10"/>
  <c r="BU1285" i="10"/>
  <c r="BT1285" i="10"/>
  <c r="BS1285" i="10"/>
  <c r="BN1285" i="10"/>
  <c r="BM1285" i="10"/>
  <c r="BL1285" i="10"/>
  <c r="BK1285" i="10" s="1"/>
  <c r="BJ1285" i="10"/>
  <c r="BD1285" i="10"/>
  <c r="BB1285" i="10"/>
  <c r="BA1285" i="10"/>
  <c r="AZ1285" i="10"/>
  <c r="AX1285" i="10" s="1"/>
  <c r="AY1285" i="10"/>
  <c r="AW1285" i="10"/>
  <c r="AR1285" i="10"/>
  <c r="AQ1285" i="10"/>
  <c r="AO1285" i="10" s="1"/>
  <c r="AP1285" i="10"/>
  <c r="AN1285" i="10"/>
  <c r="AI1285" i="10"/>
  <c r="AH1285" i="10"/>
  <c r="AG1285" i="10"/>
  <c r="AF1285" i="10"/>
  <c r="AE1285" i="10"/>
  <c r="Y1285" i="10"/>
  <c r="X1285" i="10"/>
  <c r="W1285" i="10"/>
  <c r="V1285" i="10"/>
  <c r="U1285" i="10"/>
  <c r="Z1285" i="10" s="1"/>
  <c r="T1285" i="10"/>
  <c r="O1285" i="10"/>
  <c r="N1285" i="10"/>
  <c r="M1285" i="10"/>
  <c r="L1285" i="10" s="1"/>
  <c r="K1285" i="10"/>
  <c r="BZ1284" i="10"/>
  <c r="BX1284" i="10"/>
  <c r="BW1284" i="10"/>
  <c r="BV1284" i="10"/>
  <c r="BU1284" i="10"/>
  <c r="BT1284" i="10" s="1"/>
  <c r="BS1284" i="10"/>
  <c r="BN1284" i="10"/>
  <c r="BM1284" i="10"/>
  <c r="BL1284" i="10"/>
  <c r="BK1284" i="10" s="1"/>
  <c r="BJ1284" i="10"/>
  <c r="BD1284" i="10"/>
  <c r="BB1284" i="10"/>
  <c r="BA1284" i="10"/>
  <c r="AZ1284" i="10"/>
  <c r="AX1284" i="10" s="1"/>
  <c r="AY1284" i="10"/>
  <c r="AW1284" i="10"/>
  <c r="AR1284" i="10"/>
  <c r="AQ1284" i="10"/>
  <c r="AP1284" i="10"/>
  <c r="AO1284" i="10"/>
  <c r="AN1284" i="10"/>
  <c r="AI1284" i="10"/>
  <c r="AH1284" i="10"/>
  <c r="AG1284" i="10"/>
  <c r="AF1284" i="10" s="1"/>
  <c r="AE1284" i="10"/>
  <c r="Y1284" i="10"/>
  <c r="X1284" i="10"/>
  <c r="W1284" i="10"/>
  <c r="V1284" i="10"/>
  <c r="U1284" i="10" s="1"/>
  <c r="Z1284" i="10" s="1"/>
  <c r="T1284" i="10"/>
  <c r="O1284" i="10"/>
  <c r="N1284" i="10"/>
  <c r="M1284" i="10"/>
  <c r="L1284" i="10"/>
  <c r="K1284" i="10"/>
  <c r="BZ1283" i="10"/>
  <c r="BX1283" i="10"/>
  <c r="BW1283" i="10"/>
  <c r="BV1283" i="10"/>
  <c r="BU1283" i="10"/>
  <c r="BT1283" i="10" s="1"/>
  <c r="BS1283" i="10"/>
  <c r="BN1283" i="10"/>
  <c r="BM1283" i="10"/>
  <c r="BL1283" i="10"/>
  <c r="BK1283" i="10"/>
  <c r="BJ1283" i="10"/>
  <c r="BD1283" i="10"/>
  <c r="BB1283" i="10"/>
  <c r="BA1283" i="10"/>
  <c r="AZ1283" i="10"/>
  <c r="AY1283" i="10"/>
  <c r="AX1283" i="10"/>
  <c r="BC1283" i="10" s="1"/>
  <c r="AW1283" i="10"/>
  <c r="AR1283" i="10"/>
  <c r="AQ1283" i="10"/>
  <c r="AP1283" i="10"/>
  <c r="AO1283" i="10" s="1"/>
  <c r="AN1283" i="10"/>
  <c r="AI1283" i="10"/>
  <c r="AH1283" i="10"/>
  <c r="AG1283" i="10"/>
  <c r="AF1283" i="10" s="1"/>
  <c r="BE1283" i="10" s="1"/>
  <c r="AE1283" i="10"/>
  <c r="Y1283" i="10"/>
  <c r="X1283" i="10"/>
  <c r="W1283" i="10"/>
  <c r="V1283" i="10"/>
  <c r="U1283" i="10"/>
  <c r="T1283" i="10"/>
  <c r="O1283" i="10"/>
  <c r="N1283" i="10"/>
  <c r="L1283" i="10" s="1"/>
  <c r="M1283" i="10"/>
  <c r="K1283" i="10"/>
  <c r="CA1282" i="10"/>
  <c r="BZ1282" i="10"/>
  <c r="BX1282" i="10"/>
  <c r="BW1282" i="10"/>
  <c r="BV1282" i="10"/>
  <c r="BU1282" i="10"/>
  <c r="BT1282" i="10"/>
  <c r="BS1282" i="10"/>
  <c r="BN1282" i="10"/>
  <c r="BM1282" i="10"/>
  <c r="BL1282" i="10"/>
  <c r="BK1282" i="10" s="1"/>
  <c r="BJ1282" i="10"/>
  <c r="BD1282" i="10"/>
  <c r="BB1282" i="10"/>
  <c r="BA1282" i="10"/>
  <c r="AZ1282" i="10"/>
  <c r="AY1282" i="10"/>
  <c r="AX1282" i="10" s="1"/>
  <c r="AW1282" i="10"/>
  <c r="AR1282" i="10"/>
  <c r="AQ1282" i="10"/>
  <c r="AP1282" i="10"/>
  <c r="AO1282" i="10" s="1"/>
  <c r="AN1282" i="10"/>
  <c r="AI1282" i="10"/>
  <c r="AH1282" i="10"/>
  <c r="AG1282" i="10"/>
  <c r="AF1282" i="10"/>
  <c r="AE1282" i="10"/>
  <c r="Y1282" i="10"/>
  <c r="X1282" i="10"/>
  <c r="W1282" i="10"/>
  <c r="U1282" i="10" s="1"/>
  <c r="Z1282" i="10" s="1"/>
  <c r="V1282" i="10"/>
  <c r="T1282" i="10"/>
  <c r="O1282" i="10"/>
  <c r="N1282" i="10"/>
  <c r="L1282" i="10" s="1"/>
  <c r="M1282" i="10"/>
  <c r="K1282" i="10"/>
  <c r="BZ1281" i="10"/>
  <c r="BX1281" i="10"/>
  <c r="BW1281" i="10"/>
  <c r="BV1281" i="10"/>
  <c r="BU1281" i="10"/>
  <c r="BT1281" i="10" s="1"/>
  <c r="BS1281" i="10"/>
  <c r="BN1281" i="10"/>
  <c r="BM1281" i="10"/>
  <c r="BL1281" i="10"/>
  <c r="BK1281" i="10"/>
  <c r="BJ1281" i="10"/>
  <c r="BD1281" i="10"/>
  <c r="BB1281" i="10"/>
  <c r="BA1281" i="10"/>
  <c r="AZ1281" i="10"/>
  <c r="AY1281" i="10"/>
  <c r="AX1281" i="10" s="1"/>
  <c r="AW1281" i="10"/>
  <c r="AR1281" i="10"/>
  <c r="AQ1281" i="10"/>
  <c r="AP1281" i="10"/>
  <c r="AO1281" i="10"/>
  <c r="AN1281" i="10"/>
  <c r="AI1281" i="10"/>
  <c r="AH1281" i="10"/>
  <c r="AG1281" i="10"/>
  <c r="AF1281" i="10" s="1"/>
  <c r="AE1281" i="10"/>
  <c r="Y1281" i="10"/>
  <c r="X1281" i="10"/>
  <c r="W1281" i="10"/>
  <c r="U1281" i="10" s="1"/>
  <c r="Z1281" i="10" s="1"/>
  <c r="V1281" i="10"/>
  <c r="T1281" i="10"/>
  <c r="O1281" i="10"/>
  <c r="N1281" i="10"/>
  <c r="M1281" i="10"/>
  <c r="L1281" i="10"/>
  <c r="K1281" i="10"/>
  <c r="BZ1280" i="10"/>
  <c r="BX1280" i="10"/>
  <c r="BW1280" i="10"/>
  <c r="BV1280" i="10"/>
  <c r="BU1280" i="10"/>
  <c r="BT1280" i="10"/>
  <c r="BY1280" i="10" s="1"/>
  <c r="BS1280" i="10"/>
  <c r="BN1280" i="10"/>
  <c r="BM1280" i="10"/>
  <c r="BK1280" i="10" s="1"/>
  <c r="BL1280" i="10"/>
  <c r="BJ1280" i="10"/>
  <c r="BD1280" i="10"/>
  <c r="BB1280" i="10"/>
  <c r="BA1280" i="10"/>
  <c r="AZ1280" i="10"/>
  <c r="AY1280" i="10"/>
  <c r="AX1280" i="10"/>
  <c r="AW1280" i="10"/>
  <c r="AR1280" i="10"/>
  <c r="AQ1280" i="10"/>
  <c r="AP1280" i="10"/>
  <c r="AO1280" i="10" s="1"/>
  <c r="AN1280" i="10"/>
  <c r="AI1280" i="10"/>
  <c r="AH1280" i="10"/>
  <c r="AG1280" i="10"/>
  <c r="AF1280" i="10"/>
  <c r="BE1280" i="10" s="1"/>
  <c r="AE1280" i="10"/>
  <c r="Y1280" i="10"/>
  <c r="X1280" i="10"/>
  <c r="W1280" i="10"/>
  <c r="V1280" i="10"/>
  <c r="U1280" i="10"/>
  <c r="T1280" i="10"/>
  <c r="O1280" i="10"/>
  <c r="N1280" i="10"/>
  <c r="M1280" i="10"/>
  <c r="L1280" i="10" s="1"/>
  <c r="K1280" i="10"/>
  <c r="BZ1279" i="10"/>
  <c r="BX1279" i="10"/>
  <c r="BW1279" i="10"/>
  <c r="BV1279" i="10"/>
  <c r="BT1279" i="10" s="1"/>
  <c r="BU1279" i="10"/>
  <c r="BS1279" i="10"/>
  <c r="BN1279" i="10"/>
  <c r="BM1279" i="10"/>
  <c r="BK1279" i="10" s="1"/>
  <c r="BL1279" i="10"/>
  <c r="BJ1279" i="10"/>
  <c r="BD1279" i="10"/>
  <c r="BB1279" i="10"/>
  <c r="BA1279" i="10"/>
  <c r="AZ1279" i="10"/>
  <c r="AY1279" i="10"/>
  <c r="AX1279" i="10" s="1"/>
  <c r="AW1279" i="10"/>
  <c r="AR1279" i="10"/>
  <c r="AQ1279" i="10"/>
  <c r="AP1279" i="10"/>
  <c r="AO1279" i="10"/>
  <c r="AN1279" i="10"/>
  <c r="AI1279" i="10"/>
  <c r="AH1279" i="10"/>
  <c r="AF1279" i="10" s="1"/>
  <c r="AG1279" i="10"/>
  <c r="AE1279" i="10"/>
  <c r="Y1279" i="10"/>
  <c r="X1279" i="10"/>
  <c r="W1279" i="10"/>
  <c r="V1279" i="10"/>
  <c r="U1279" i="10" s="1"/>
  <c r="T1279" i="10"/>
  <c r="O1279" i="10"/>
  <c r="N1279" i="10"/>
  <c r="M1279" i="10"/>
  <c r="L1279" i="10" s="1"/>
  <c r="K1279" i="10"/>
  <c r="BZ1278" i="10"/>
  <c r="BX1278" i="10"/>
  <c r="BW1278" i="10"/>
  <c r="BV1278" i="10"/>
  <c r="BT1278" i="10" s="1"/>
  <c r="BU1278" i="10"/>
  <c r="BS1278" i="10"/>
  <c r="BN1278" i="10"/>
  <c r="BM1278" i="10"/>
  <c r="BL1278" i="10"/>
  <c r="BK1278" i="10"/>
  <c r="BJ1278" i="10"/>
  <c r="BD1278" i="10"/>
  <c r="BB1278" i="10"/>
  <c r="BA1278" i="10"/>
  <c r="AZ1278" i="10"/>
  <c r="AY1278" i="10"/>
  <c r="AX1278" i="10"/>
  <c r="AW1278" i="10"/>
  <c r="AR1278" i="10"/>
  <c r="AQ1278" i="10"/>
  <c r="AO1278" i="10" s="1"/>
  <c r="AP1278" i="10"/>
  <c r="AN1278" i="10"/>
  <c r="AI1278" i="10"/>
  <c r="AH1278" i="10"/>
  <c r="AF1278" i="10" s="1"/>
  <c r="AG1278" i="10"/>
  <c r="AE1278" i="10"/>
  <c r="Y1278" i="10"/>
  <c r="X1278" i="10"/>
  <c r="W1278" i="10"/>
  <c r="V1278" i="10"/>
  <c r="U1278" i="10" s="1"/>
  <c r="Z1278" i="10" s="1"/>
  <c r="T1278" i="10"/>
  <c r="O1278" i="10"/>
  <c r="N1278" i="10"/>
  <c r="M1278" i="10"/>
  <c r="L1278" i="10"/>
  <c r="K1278" i="10"/>
  <c r="CA1277" i="10"/>
  <c r="BZ1277" i="10"/>
  <c r="BX1277" i="10"/>
  <c r="BW1277" i="10"/>
  <c r="BV1277" i="10"/>
  <c r="BU1277" i="10"/>
  <c r="BT1277" i="10"/>
  <c r="BS1277" i="10"/>
  <c r="BN1277" i="10"/>
  <c r="BM1277" i="10"/>
  <c r="BL1277" i="10"/>
  <c r="BK1277" i="10" s="1"/>
  <c r="BJ1277" i="10"/>
  <c r="BD1277" i="10"/>
  <c r="BB1277" i="10"/>
  <c r="BA1277" i="10"/>
  <c r="AZ1277" i="10"/>
  <c r="AX1277" i="10" s="1"/>
  <c r="AY1277" i="10"/>
  <c r="AW1277" i="10"/>
  <c r="AR1277" i="10"/>
  <c r="AQ1277" i="10"/>
  <c r="AO1277" i="10" s="1"/>
  <c r="AP1277" i="10"/>
  <c r="AN1277" i="10"/>
  <c r="AI1277" i="10"/>
  <c r="AH1277" i="10"/>
  <c r="AG1277" i="10"/>
  <c r="AF1277" i="10"/>
  <c r="AE1277" i="10"/>
  <c r="Y1277" i="10"/>
  <c r="X1277" i="10"/>
  <c r="W1277" i="10"/>
  <c r="V1277" i="10"/>
  <c r="U1277" i="10"/>
  <c r="Z1277" i="10" s="1"/>
  <c r="T1277" i="10"/>
  <c r="O1277" i="10"/>
  <c r="N1277" i="10"/>
  <c r="M1277" i="10"/>
  <c r="L1277" i="10" s="1"/>
  <c r="K1277" i="10"/>
  <c r="BZ1276" i="10"/>
  <c r="BX1276" i="10"/>
  <c r="BW1276" i="10"/>
  <c r="BV1276" i="10"/>
  <c r="BU1276" i="10"/>
  <c r="BT1276" i="10" s="1"/>
  <c r="BS1276" i="10"/>
  <c r="BN1276" i="10"/>
  <c r="BM1276" i="10"/>
  <c r="BL1276" i="10"/>
  <c r="BK1276" i="10" s="1"/>
  <c r="BJ1276" i="10"/>
  <c r="BD1276" i="10"/>
  <c r="BB1276" i="10"/>
  <c r="BA1276" i="10"/>
  <c r="AZ1276" i="10"/>
  <c r="AX1276" i="10" s="1"/>
  <c r="AY1276" i="10"/>
  <c r="AW1276" i="10"/>
  <c r="AR1276" i="10"/>
  <c r="AQ1276" i="10"/>
  <c r="AP1276" i="10"/>
  <c r="AO1276" i="10"/>
  <c r="AN1276" i="10"/>
  <c r="AI1276" i="10"/>
  <c r="AH1276" i="10"/>
  <c r="AG1276" i="10"/>
  <c r="AF1276" i="10" s="1"/>
  <c r="AE1276" i="10"/>
  <c r="Y1276" i="10"/>
  <c r="X1276" i="10"/>
  <c r="W1276" i="10"/>
  <c r="V1276" i="10"/>
  <c r="U1276" i="10" s="1"/>
  <c r="Z1276" i="10" s="1"/>
  <c r="T1276" i="10"/>
  <c r="O1276" i="10"/>
  <c r="N1276" i="10"/>
  <c r="M1276" i="10"/>
  <c r="L1276" i="10"/>
  <c r="K1276" i="10"/>
  <c r="BZ1275" i="10"/>
  <c r="BX1275" i="10"/>
  <c r="BW1275" i="10"/>
  <c r="BV1275" i="10"/>
  <c r="BU1275" i="10"/>
  <c r="BT1275" i="10" s="1"/>
  <c r="BS1275" i="10"/>
  <c r="BN1275" i="10"/>
  <c r="BM1275" i="10"/>
  <c r="BL1275" i="10"/>
  <c r="BK1275" i="10"/>
  <c r="BJ1275" i="10"/>
  <c r="BD1275" i="10"/>
  <c r="BB1275" i="10"/>
  <c r="BA1275" i="10"/>
  <c r="AZ1275" i="10"/>
  <c r="AY1275" i="10"/>
  <c r="AX1275" i="10"/>
  <c r="BC1275" i="10" s="1"/>
  <c r="AW1275" i="10"/>
  <c r="AR1275" i="10"/>
  <c r="AQ1275" i="10"/>
  <c r="AP1275" i="10"/>
  <c r="AO1275" i="10" s="1"/>
  <c r="AN1275" i="10"/>
  <c r="AI1275" i="10"/>
  <c r="AH1275" i="10"/>
  <c r="AG1275" i="10"/>
  <c r="AF1275" i="10" s="1"/>
  <c r="BE1275" i="10" s="1"/>
  <c r="AE1275" i="10"/>
  <c r="Y1275" i="10"/>
  <c r="X1275" i="10"/>
  <c r="W1275" i="10"/>
  <c r="V1275" i="10"/>
  <c r="U1275" i="10"/>
  <c r="T1275" i="10"/>
  <c r="O1275" i="10"/>
  <c r="N1275" i="10"/>
  <c r="L1275" i="10" s="1"/>
  <c r="M1275" i="10"/>
  <c r="K1275" i="10"/>
  <c r="CA1274" i="10"/>
  <c r="BZ1274" i="10"/>
  <c r="BX1274" i="10"/>
  <c r="BW1274" i="10"/>
  <c r="BV1274" i="10"/>
  <c r="BU1274" i="10"/>
  <c r="BT1274" i="10"/>
  <c r="BY1274" i="10" s="1"/>
  <c r="BS1274" i="10"/>
  <c r="BN1274" i="10"/>
  <c r="BM1274" i="10"/>
  <c r="BL1274" i="10"/>
  <c r="BK1274" i="10" s="1"/>
  <c r="BJ1274" i="10"/>
  <c r="BD1274" i="10"/>
  <c r="BB1274" i="10"/>
  <c r="BA1274" i="10"/>
  <c r="AZ1274" i="10"/>
  <c r="AY1274" i="10"/>
  <c r="AX1274" i="10" s="1"/>
  <c r="AW1274" i="10"/>
  <c r="AR1274" i="10"/>
  <c r="AQ1274" i="10"/>
  <c r="AP1274" i="10"/>
  <c r="AO1274" i="10" s="1"/>
  <c r="AN1274" i="10"/>
  <c r="AI1274" i="10"/>
  <c r="AH1274" i="10"/>
  <c r="AG1274" i="10"/>
  <c r="AF1274" i="10"/>
  <c r="AE1274" i="10"/>
  <c r="Y1274" i="10"/>
  <c r="X1274" i="10"/>
  <c r="W1274" i="10"/>
  <c r="U1274" i="10" s="1"/>
  <c r="Z1274" i="10" s="1"/>
  <c r="V1274" i="10"/>
  <c r="T1274" i="10"/>
  <c r="O1274" i="10"/>
  <c r="N1274" i="10"/>
  <c r="L1274" i="10" s="1"/>
  <c r="M1274" i="10"/>
  <c r="K1274" i="10"/>
  <c r="BZ1273" i="10"/>
  <c r="BX1273" i="10"/>
  <c r="BW1273" i="10"/>
  <c r="BV1273" i="10"/>
  <c r="BU1273" i="10"/>
  <c r="BT1273" i="10" s="1"/>
  <c r="BS1273" i="10"/>
  <c r="BN1273" i="10"/>
  <c r="BM1273" i="10"/>
  <c r="BL1273" i="10"/>
  <c r="BK1273" i="10"/>
  <c r="BJ1273" i="10"/>
  <c r="BD1273" i="10"/>
  <c r="BB1273" i="10"/>
  <c r="BA1273" i="10"/>
  <c r="AZ1273" i="10"/>
  <c r="AY1273" i="10"/>
  <c r="AX1273" i="10" s="1"/>
  <c r="AW1273" i="10"/>
  <c r="AR1273" i="10"/>
  <c r="AQ1273" i="10"/>
  <c r="AP1273" i="10"/>
  <c r="AO1273" i="10"/>
  <c r="AN1273" i="10"/>
  <c r="AI1273" i="10"/>
  <c r="AH1273" i="10"/>
  <c r="AG1273" i="10"/>
  <c r="AF1273" i="10" s="1"/>
  <c r="AE1273" i="10"/>
  <c r="Y1273" i="10"/>
  <c r="X1273" i="10"/>
  <c r="W1273" i="10"/>
  <c r="U1273" i="10" s="1"/>
  <c r="Z1273" i="10" s="1"/>
  <c r="V1273" i="10"/>
  <c r="T1273" i="10"/>
  <c r="O1273" i="10"/>
  <c r="N1273" i="10"/>
  <c r="M1273" i="10"/>
  <c r="L1273" i="10"/>
  <c r="K1273" i="10"/>
  <c r="BZ1272" i="10"/>
  <c r="BX1272" i="10"/>
  <c r="BW1272" i="10"/>
  <c r="BV1272" i="10"/>
  <c r="BU1272" i="10"/>
  <c r="BT1272" i="10"/>
  <c r="BY1272" i="10" s="1"/>
  <c r="BS1272" i="10"/>
  <c r="BN1272" i="10"/>
  <c r="BM1272" i="10"/>
  <c r="BK1272" i="10" s="1"/>
  <c r="BL1272" i="10"/>
  <c r="BJ1272" i="10"/>
  <c r="BD1272" i="10"/>
  <c r="BB1272" i="10"/>
  <c r="BA1272" i="10"/>
  <c r="AZ1272" i="10"/>
  <c r="AY1272" i="10"/>
  <c r="AX1272" i="10"/>
  <c r="AW1272" i="10"/>
  <c r="AR1272" i="10"/>
  <c r="AQ1272" i="10"/>
  <c r="AP1272" i="10"/>
  <c r="AO1272" i="10" s="1"/>
  <c r="AN1272" i="10"/>
  <c r="AI1272" i="10"/>
  <c r="AH1272" i="10"/>
  <c r="AG1272" i="10"/>
  <c r="AF1272" i="10"/>
  <c r="BE1272" i="10" s="1"/>
  <c r="AE1272" i="10"/>
  <c r="Y1272" i="10"/>
  <c r="X1272" i="10"/>
  <c r="W1272" i="10"/>
  <c r="V1272" i="10"/>
  <c r="U1272" i="10"/>
  <c r="T1272" i="10"/>
  <c r="O1272" i="10"/>
  <c r="N1272" i="10"/>
  <c r="M1272" i="10"/>
  <c r="L1272" i="10" s="1"/>
  <c r="K1272" i="10"/>
  <c r="BZ1271" i="10"/>
  <c r="BX1271" i="10"/>
  <c r="BW1271" i="10"/>
  <c r="BV1271" i="10"/>
  <c r="BT1271" i="10" s="1"/>
  <c r="BU1271" i="10"/>
  <c r="BS1271" i="10"/>
  <c r="BN1271" i="10"/>
  <c r="BM1271" i="10"/>
  <c r="BK1271" i="10" s="1"/>
  <c r="BL1271" i="10"/>
  <c r="BJ1271" i="10"/>
  <c r="BD1271" i="10"/>
  <c r="BB1271" i="10"/>
  <c r="BA1271" i="10"/>
  <c r="AZ1271" i="10"/>
  <c r="AY1271" i="10"/>
  <c r="AX1271" i="10" s="1"/>
  <c r="AW1271" i="10"/>
  <c r="AR1271" i="10"/>
  <c r="AQ1271" i="10"/>
  <c r="AP1271" i="10"/>
  <c r="AO1271" i="10"/>
  <c r="AN1271" i="10"/>
  <c r="AI1271" i="10"/>
  <c r="AH1271" i="10"/>
  <c r="AF1271" i="10" s="1"/>
  <c r="AG1271" i="10"/>
  <c r="AE1271" i="10"/>
  <c r="Y1271" i="10"/>
  <c r="X1271" i="10"/>
  <c r="W1271" i="10"/>
  <c r="V1271" i="10"/>
  <c r="U1271" i="10" s="1"/>
  <c r="T1271" i="10"/>
  <c r="O1271" i="10"/>
  <c r="N1271" i="10"/>
  <c r="M1271" i="10"/>
  <c r="L1271" i="10" s="1"/>
  <c r="K1271" i="10"/>
  <c r="BZ1270" i="10"/>
  <c r="BX1270" i="10"/>
  <c r="BW1270" i="10"/>
  <c r="BV1270" i="10"/>
  <c r="BT1270" i="10" s="1"/>
  <c r="BU1270" i="10"/>
  <c r="BS1270" i="10"/>
  <c r="BN1270" i="10"/>
  <c r="BM1270" i="10"/>
  <c r="BL1270" i="10"/>
  <c r="BK1270" i="10"/>
  <c r="BJ1270" i="10"/>
  <c r="BD1270" i="10"/>
  <c r="BB1270" i="10"/>
  <c r="BA1270" i="10"/>
  <c r="AZ1270" i="10"/>
  <c r="AY1270" i="10"/>
  <c r="AX1270" i="10"/>
  <c r="AW1270" i="10"/>
  <c r="AR1270" i="10"/>
  <c r="AQ1270" i="10"/>
  <c r="AP1270" i="10"/>
  <c r="AO1270" i="10" s="1"/>
  <c r="AN1270" i="10"/>
  <c r="AI1270" i="10"/>
  <c r="AH1270" i="10"/>
  <c r="AF1270" i="10" s="1"/>
  <c r="AG1270" i="10"/>
  <c r="AE1270" i="10"/>
  <c r="Y1270" i="10"/>
  <c r="X1270" i="10"/>
  <c r="W1270" i="10"/>
  <c r="V1270" i="10"/>
  <c r="U1270" i="10" s="1"/>
  <c r="Z1270" i="10" s="1"/>
  <c r="T1270" i="10"/>
  <c r="O1270" i="10"/>
  <c r="N1270" i="10"/>
  <c r="M1270" i="10"/>
  <c r="L1270" i="10"/>
  <c r="K1270" i="10"/>
  <c r="CA1269" i="10"/>
  <c r="BZ1269" i="10"/>
  <c r="BX1269" i="10"/>
  <c r="BW1269" i="10"/>
  <c r="BV1269" i="10"/>
  <c r="BU1269" i="10"/>
  <c r="BT1269" i="10"/>
  <c r="BS1269" i="10"/>
  <c r="BN1269" i="10"/>
  <c r="BM1269" i="10"/>
  <c r="BL1269" i="10"/>
  <c r="BK1269" i="10" s="1"/>
  <c r="BJ1269" i="10"/>
  <c r="BD1269" i="10"/>
  <c r="BB1269" i="10"/>
  <c r="BA1269" i="10"/>
  <c r="AZ1269" i="10"/>
  <c r="AY1269" i="10"/>
  <c r="AX1269" i="10" s="1"/>
  <c r="AW1269" i="10"/>
  <c r="AR1269" i="10"/>
  <c r="AQ1269" i="10"/>
  <c r="AO1269" i="10" s="1"/>
  <c r="AP1269" i="10"/>
  <c r="AN1269" i="10"/>
  <c r="AI1269" i="10"/>
  <c r="AH1269" i="10"/>
  <c r="AG1269" i="10"/>
  <c r="AF1269" i="10"/>
  <c r="AE1269" i="10"/>
  <c r="Y1269" i="10"/>
  <c r="X1269" i="10"/>
  <c r="W1269" i="10"/>
  <c r="V1269" i="10"/>
  <c r="U1269" i="10"/>
  <c r="T1269" i="10"/>
  <c r="O1269" i="10"/>
  <c r="N1269" i="10"/>
  <c r="M1269" i="10"/>
  <c r="L1269" i="10" s="1"/>
  <c r="K1269" i="10"/>
  <c r="BZ1268" i="10"/>
  <c r="BX1268" i="10"/>
  <c r="BW1268" i="10"/>
  <c r="BV1268" i="10"/>
  <c r="BU1268" i="10"/>
  <c r="BT1268" i="10" s="1"/>
  <c r="BS1268" i="10"/>
  <c r="BN1268" i="10"/>
  <c r="BM1268" i="10"/>
  <c r="BL1268" i="10"/>
  <c r="BK1268" i="10" s="1"/>
  <c r="BJ1268" i="10"/>
  <c r="BD1268" i="10"/>
  <c r="BB1268" i="10"/>
  <c r="BA1268" i="10"/>
  <c r="AZ1268" i="10"/>
  <c r="AX1268" i="10" s="1"/>
  <c r="AY1268" i="10"/>
  <c r="AW1268" i="10"/>
  <c r="AR1268" i="10"/>
  <c r="AQ1268" i="10"/>
  <c r="AP1268" i="10"/>
  <c r="AO1268" i="10"/>
  <c r="AN1268" i="10"/>
  <c r="AI1268" i="10"/>
  <c r="AH1268" i="10"/>
  <c r="AG1268" i="10"/>
  <c r="AF1268" i="10" s="1"/>
  <c r="AE1268" i="10"/>
  <c r="Y1268" i="10"/>
  <c r="X1268" i="10"/>
  <c r="W1268" i="10"/>
  <c r="V1268" i="10"/>
  <c r="U1268" i="10" s="1"/>
  <c r="Z1268" i="10" s="1"/>
  <c r="T1268" i="10"/>
  <c r="O1268" i="10"/>
  <c r="N1268" i="10"/>
  <c r="M1268" i="10"/>
  <c r="L1268" i="10"/>
  <c r="K1268" i="10"/>
  <c r="BZ1267" i="10"/>
  <c r="BX1267" i="10"/>
  <c r="BW1267" i="10"/>
  <c r="BV1267" i="10"/>
  <c r="BU1267" i="10"/>
  <c r="BT1267" i="10" s="1"/>
  <c r="BS1267" i="10"/>
  <c r="BN1267" i="10"/>
  <c r="BM1267" i="10"/>
  <c r="BL1267" i="10"/>
  <c r="BK1267" i="10"/>
  <c r="BJ1267" i="10"/>
  <c r="BD1267" i="10"/>
  <c r="BB1267" i="10"/>
  <c r="BA1267" i="10"/>
  <c r="AZ1267" i="10"/>
  <c r="AY1267" i="10"/>
  <c r="AX1267" i="10"/>
  <c r="BC1267" i="10" s="1"/>
  <c r="AW1267" i="10"/>
  <c r="AR1267" i="10"/>
  <c r="AQ1267" i="10"/>
  <c r="AP1267" i="10"/>
  <c r="AO1267" i="10" s="1"/>
  <c r="AN1267" i="10"/>
  <c r="AI1267" i="10"/>
  <c r="AH1267" i="10"/>
  <c r="AG1267" i="10"/>
  <c r="AF1267" i="10" s="1"/>
  <c r="BE1267" i="10" s="1"/>
  <c r="AE1267" i="10"/>
  <c r="Y1267" i="10"/>
  <c r="X1267" i="10"/>
  <c r="W1267" i="10"/>
  <c r="V1267" i="10"/>
  <c r="U1267" i="10"/>
  <c r="T1267" i="10"/>
  <c r="O1267" i="10"/>
  <c r="N1267" i="10"/>
  <c r="M1267" i="10"/>
  <c r="L1267" i="10" s="1"/>
  <c r="K1267" i="10"/>
  <c r="CA1266" i="10"/>
  <c r="BZ1266" i="10"/>
  <c r="BX1266" i="10"/>
  <c r="BW1266" i="10"/>
  <c r="BV1266" i="10"/>
  <c r="BU1266" i="10"/>
  <c r="BT1266" i="10"/>
  <c r="BY1266" i="10" s="1"/>
  <c r="BS1266" i="10"/>
  <c r="BN1266" i="10"/>
  <c r="BM1266" i="10"/>
  <c r="BL1266" i="10"/>
  <c r="BK1266" i="10" s="1"/>
  <c r="BJ1266" i="10"/>
  <c r="BD1266" i="10"/>
  <c r="BB1266" i="10"/>
  <c r="BA1266" i="10"/>
  <c r="AZ1266" i="10"/>
  <c r="AY1266" i="10"/>
  <c r="AX1266" i="10" s="1"/>
  <c r="AW1266" i="10"/>
  <c r="AR1266" i="10"/>
  <c r="AQ1266" i="10"/>
  <c r="AP1266" i="10"/>
  <c r="AO1266" i="10" s="1"/>
  <c r="AN1266" i="10"/>
  <c r="AI1266" i="10"/>
  <c r="AH1266" i="10"/>
  <c r="AG1266" i="10"/>
  <c r="AF1266" i="10"/>
  <c r="AE1266" i="10"/>
  <c r="Y1266" i="10"/>
  <c r="X1266" i="10"/>
  <c r="W1266" i="10"/>
  <c r="V1266" i="10"/>
  <c r="U1266" i="10" s="1"/>
  <c r="Z1266" i="10" s="1"/>
  <c r="T1266" i="10"/>
  <c r="O1266" i="10"/>
  <c r="N1266" i="10"/>
  <c r="L1266" i="10" s="1"/>
  <c r="M1266" i="10"/>
  <c r="K1266" i="10"/>
  <c r="BZ1265" i="10"/>
  <c r="BX1265" i="10"/>
  <c r="BW1265" i="10"/>
  <c r="BV1265" i="10"/>
  <c r="BU1265" i="10"/>
  <c r="BT1265" i="10" s="1"/>
  <c r="BS1265" i="10"/>
  <c r="BN1265" i="10"/>
  <c r="BM1265" i="10"/>
  <c r="BL1265" i="10"/>
  <c r="BK1265" i="10"/>
  <c r="BJ1265" i="10"/>
  <c r="BD1265" i="10"/>
  <c r="BB1265" i="10"/>
  <c r="BA1265" i="10"/>
  <c r="AZ1265" i="10"/>
  <c r="AY1265" i="10"/>
  <c r="AX1265" i="10" s="1"/>
  <c r="AW1265" i="10"/>
  <c r="AR1265" i="10"/>
  <c r="AQ1265" i="10"/>
  <c r="AP1265" i="10"/>
  <c r="AO1265" i="10"/>
  <c r="AN1265" i="10"/>
  <c r="AI1265" i="10"/>
  <c r="AH1265" i="10"/>
  <c r="AG1265" i="10"/>
  <c r="AF1265" i="10" s="1"/>
  <c r="AE1265" i="10"/>
  <c r="Y1265" i="10"/>
  <c r="X1265" i="10"/>
  <c r="W1265" i="10"/>
  <c r="U1265" i="10" s="1"/>
  <c r="Z1265" i="10" s="1"/>
  <c r="V1265" i="10"/>
  <c r="T1265" i="10"/>
  <c r="O1265" i="10"/>
  <c r="N1265" i="10"/>
  <c r="M1265" i="10"/>
  <c r="L1265" i="10"/>
  <c r="K1265" i="10"/>
  <c r="BZ1264" i="10"/>
  <c r="BX1264" i="10"/>
  <c r="BW1264" i="10"/>
  <c r="BV1264" i="10"/>
  <c r="BU1264" i="10"/>
  <c r="BT1264" i="10"/>
  <c r="BY1264" i="10" s="1"/>
  <c r="BS1264" i="10"/>
  <c r="BN1264" i="10"/>
  <c r="BM1264" i="10"/>
  <c r="BL1264" i="10"/>
  <c r="BK1264" i="10" s="1"/>
  <c r="BJ1264" i="10"/>
  <c r="BD1264" i="10"/>
  <c r="BB1264" i="10"/>
  <c r="BA1264" i="10"/>
  <c r="AZ1264" i="10"/>
  <c r="AY1264" i="10"/>
  <c r="AX1264" i="10"/>
  <c r="AW1264" i="10"/>
  <c r="AR1264" i="10"/>
  <c r="AQ1264" i="10"/>
  <c r="AP1264" i="10"/>
  <c r="AO1264" i="10" s="1"/>
  <c r="AN1264" i="10"/>
  <c r="AI1264" i="10"/>
  <c r="AH1264" i="10"/>
  <c r="AG1264" i="10"/>
  <c r="AF1264" i="10"/>
  <c r="BE1264" i="10" s="1"/>
  <c r="AE1264" i="10"/>
  <c r="Y1264" i="10"/>
  <c r="X1264" i="10"/>
  <c r="W1264" i="10"/>
  <c r="V1264" i="10"/>
  <c r="U1264" i="10"/>
  <c r="Z1264" i="10" s="1"/>
  <c r="T1264" i="10"/>
  <c r="O1264" i="10"/>
  <c r="N1264" i="10"/>
  <c r="M1264" i="10"/>
  <c r="L1264" i="10" s="1"/>
  <c r="K1264" i="10"/>
  <c r="BZ1263" i="10"/>
  <c r="BX1263" i="10"/>
  <c r="BW1263" i="10"/>
  <c r="BT1263" i="10" s="1"/>
  <c r="BV1263" i="10"/>
  <c r="BU1263" i="10"/>
  <c r="BS1263" i="10"/>
  <c r="BN1263" i="10"/>
  <c r="BM1263" i="10"/>
  <c r="BK1263" i="10" s="1"/>
  <c r="BL1263" i="10"/>
  <c r="BJ1263" i="10"/>
  <c r="BD1263" i="10"/>
  <c r="BB1263" i="10"/>
  <c r="BA1263" i="10"/>
  <c r="AZ1263" i="10"/>
  <c r="AY1263" i="10"/>
  <c r="AX1263" i="10" s="1"/>
  <c r="AW1263" i="10"/>
  <c r="AR1263" i="10"/>
  <c r="AQ1263" i="10"/>
  <c r="AP1263" i="10"/>
  <c r="AO1263" i="10"/>
  <c r="AN1263" i="10"/>
  <c r="AI1263" i="10"/>
  <c r="AF1263" i="10" s="1"/>
  <c r="AH1263" i="10"/>
  <c r="AG1263" i="10"/>
  <c r="AE1263" i="10"/>
  <c r="Y1263" i="10"/>
  <c r="X1263" i="10"/>
  <c r="W1263" i="10"/>
  <c r="V1263" i="10"/>
  <c r="U1263" i="10" s="1"/>
  <c r="T1263" i="10"/>
  <c r="O1263" i="10"/>
  <c r="N1263" i="10"/>
  <c r="M1263" i="10"/>
  <c r="L1263" i="10" s="1"/>
  <c r="K1263" i="10"/>
  <c r="BZ1262" i="10"/>
  <c r="BX1262" i="10"/>
  <c r="BW1262" i="10"/>
  <c r="BV1262" i="10"/>
  <c r="BT1262" i="10" s="1"/>
  <c r="BU1262" i="10"/>
  <c r="BS1262" i="10"/>
  <c r="BN1262" i="10"/>
  <c r="BM1262" i="10"/>
  <c r="BL1262" i="10"/>
  <c r="BK1262" i="10"/>
  <c r="BJ1262" i="10"/>
  <c r="BD1262" i="10"/>
  <c r="BB1262" i="10"/>
  <c r="BA1262" i="10"/>
  <c r="AZ1262" i="10"/>
  <c r="AY1262" i="10"/>
  <c r="AX1262" i="10"/>
  <c r="BC1262" i="10" s="1"/>
  <c r="AW1262" i="10"/>
  <c r="AR1262" i="10"/>
  <c r="AQ1262" i="10"/>
  <c r="AP1262" i="10"/>
  <c r="AO1262" i="10" s="1"/>
  <c r="AN1262" i="10"/>
  <c r="AI1262" i="10"/>
  <c r="AH1262" i="10"/>
  <c r="AF1262" i="10" s="1"/>
  <c r="AG1262" i="10"/>
  <c r="AE1262" i="10"/>
  <c r="Y1262" i="10"/>
  <c r="X1262" i="10"/>
  <c r="W1262" i="10"/>
  <c r="V1262" i="10"/>
  <c r="U1262" i="10" s="1"/>
  <c r="Z1262" i="10" s="1"/>
  <c r="T1262" i="10"/>
  <c r="O1262" i="10"/>
  <c r="N1262" i="10"/>
  <c r="M1262" i="10"/>
  <c r="L1262" i="10"/>
  <c r="K1262" i="10"/>
  <c r="BZ1261" i="10"/>
  <c r="BX1261" i="10"/>
  <c r="BW1261" i="10"/>
  <c r="BV1261" i="10"/>
  <c r="BU1261" i="10"/>
  <c r="BT1261" i="10"/>
  <c r="BS1261" i="10"/>
  <c r="BN1261" i="10"/>
  <c r="BM1261" i="10"/>
  <c r="BK1261" i="10" s="1"/>
  <c r="BL1261" i="10"/>
  <c r="BJ1261" i="10"/>
  <c r="BD1261" i="10"/>
  <c r="BB1261" i="10"/>
  <c r="BA1261" i="10"/>
  <c r="AZ1261" i="10"/>
  <c r="AY1261" i="10"/>
  <c r="AX1261" i="10" s="1"/>
  <c r="AW1261" i="10"/>
  <c r="AR1261" i="10"/>
  <c r="AQ1261" i="10"/>
  <c r="AO1261" i="10" s="1"/>
  <c r="AP1261" i="10"/>
  <c r="AN1261" i="10"/>
  <c r="AI1261" i="10"/>
  <c r="AH1261" i="10"/>
  <c r="AG1261" i="10"/>
  <c r="AF1261" i="10"/>
  <c r="CA1261" i="10" s="1"/>
  <c r="AE1261" i="10"/>
  <c r="Y1261" i="10"/>
  <c r="X1261" i="10"/>
  <c r="W1261" i="10"/>
  <c r="V1261" i="10"/>
  <c r="U1261" i="10"/>
  <c r="T1261" i="10"/>
  <c r="O1261" i="10"/>
  <c r="N1261" i="10"/>
  <c r="M1261" i="10"/>
  <c r="L1261" i="10" s="1"/>
  <c r="K1261" i="10"/>
  <c r="BZ1260" i="10"/>
  <c r="BX1260" i="10"/>
  <c r="BW1260" i="10"/>
  <c r="BV1260" i="10"/>
  <c r="BT1260" i="10" s="1"/>
  <c r="BU1260" i="10"/>
  <c r="BS1260" i="10"/>
  <c r="BN1260" i="10"/>
  <c r="BM1260" i="10"/>
  <c r="BL1260" i="10"/>
  <c r="BK1260" i="10" s="1"/>
  <c r="BJ1260" i="10"/>
  <c r="BD1260" i="10"/>
  <c r="BB1260" i="10"/>
  <c r="BA1260" i="10"/>
  <c r="AZ1260" i="10"/>
  <c r="AX1260" i="10" s="1"/>
  <c r="AY1260" i="10"/>
  <c r="AW1260" i="10"/>
  <c r="AR1260" i="10"/>
  <c r="AQ1260" i="10"/>
  <c r="AP1260" i="10"/>
  <c r="AO1260" i="10"/>
  <c r="AN1260" i="10"/>
  <c r="AI1260" i="10"/>
  <c r="AH1260" i="10"/>
  <c r="AF1260" i="10" s="1"/>
  <c r="AG1260" i="10"/>
  <c r="AE1260" i="10"/>
  <c r="Y1260" i="10"/>
  <c r="X1260" i="10"/>
  <c r="W1260" i="10"/>
  <c r="V1260" i="10"/>
  <c r="U1260" i="10" s="1"/>
  <c r="Z1260" i="10" s="1"/>
  <c r="T1260" i="10"/>
  <c r="O1260" i="10"/>
  <c r="N1260" i="10"/>
  <c r="M1260" i="10"/>
  <c r="L1260" i="10"/>
  <c r="K1260" i="10"/>
  <c r="BZ1259" i="10"/>
  <c r="BX1259" i="10"/>
  <c r="BW1259" i="10"/>
  <c r="BV1259" i="10"/>
  <c r="BU1259" i="10"/>
  <c r="BT1259" i="10" s="1"/>
  <c r="BS1259" i="10"/>
  <c r="BN1259" i="10"/>
  <c r="BM1259" i="10"/>
  <c r="BL1259" i="10"/>
  <c r="BK1259" i="10"/>
  <c r="BJ1259" i="10"/>
  <c r="BD1259" i="10"/>
  <c r="BB1259" i="10"/>
  <c r="BA1259" i="10"/>
  <c r="AZ1259" i="10"/>
  <c r="AY1259" i="10"/>
  <c r="AX1259" i="10"/>
  <c r="AW1259" i="10"/>
  <c r="AR1259" i="10"/>
  <c r="AQ1259" i="10"/>
  <c r="AO1259" i="10" s="1"/>
  <c r="AP1259" i="10"/>
  <c r="AN1259" i="10"/>
  <c r="AI1259" i="10"/>
  <c r="AH1259" i="10"/>
  <c r="AG1259" i="10"/>
  <c r="AF1259" i="10" s="1"/>
  <c r="BE1259" i="10" s="1"/>
  <c r="AE1259" i="10"/>
  <c r="Y1259" i="10"/>
  <c r="X1259" i="10"/>
  <c r="W1259" i="10"/>
  <c r="V1259" i="10"/>
  <c r="U1259" i="10"/>
  <c r="T1259" i="10"/>
  <c r="O1259" i="10"/>
  <c r="N1259" i="10"/>
  <c r="M1259" i="10"/>
  <c r="L1259" i="10" s="1"/>
  <c r="K1259" i="10"/>
  <c r="CA1258" i="10"/>
  <c r="BZ1258" i="10"/>
  <c r="BX1258" i="10"/>
  <c r="BW1258" i="10"/>
  <c r="BV1258" i="10"/>
  <c r="BU1258" i="10"/>
  <c r="BT1258" i="10"/>
  <c r="BY1258" i="10" s="1"/>
  <c r="BS1258" i="10"/>
  <c r="BN1258" i="10"/>
  <c r="BM1258" i="10"/>
  <c r="BL1258" i="10"/>
  <c r="BK1258" i="10" s="1"/>
  <c r="BJ1258" i="10"/>
  <c r="BD1258" i="10"/>
  <c r="BB1258" i="10"/>
  <c r="BA1258" i="10"/>
  <c r="AZ1258" i="10"/>
  <c r="AX1258" i="10" s="1"/>
  <c r="AY1258" i="10"/>
  <c r="AW1258" i="10"/>
  <c r="AR1258" i="10"/>
  <c r="AQ1258" i="10"/>
  <c r="AP1258" i="10"/>
  <c r="AO1258" i="10" s="1"/>
  <c r="AN1258" i="10"/>
  <c r="AI1258" i="10"/>
  <c r="AH1258" i="10"/>
  <c r="AG1258" i="10"/>
  <c r="AF1258" i="10"/>
  <c r="AE1258" i="10"/>
  <c r="Y1258" i="10"/>
  <c r="X1258" i="10"/>
  <c r="W1258" i="10"/>
  <c r="V1258" i="10"/>
  <c r="U1258" i="10" s="1"/>
  <c r="T1258" i="10"/>
  <c r="O1258" i="10"/>
  <c r="N1258" i="10"/>
  <c r="L1258" i="10" s="1"/>
  <c r="M1258" i="10"/>
  <c r="K1258" i="10"/>
  <c r="BZ1257" i="10"/>
  <c r="BX1257" i="10"/>
  <c r="BW1257" i="10"/>
  <c r="BV1257" i="10"/>
  <c r="BU1257" i="10"/>
  <c r="BT1257" i="10" s="1"/>
  <c r="BS1257" i="10"/>
  <c r="BN1257" i="10"/>
  <c r="BM1257" i="10"/>
  <c r="BL1257" i="10"/>
  <c r="BK1257" i="10"/>
  <c r="BJ1257" i="10"/>
  <c r="BD1257" i="10"/>
  <c r="BB1257" i="10"/>
  <c r="BA1257" i="10"/>
  <c r="AZ1257" i="10"/>
  <c r="AY1257" i="10"/>
  <c r="AX1257" i="10" s="1"/>
  <c r="AW1257" i="10"/>
  <c r="AR1257" i="10"/>
  <c r="AQ1257" i="10"/>
  <c r="AP1257" i="10"/>
  <c r="AO1257" i="10"/>
  <c r="AN1257" i="10"/>
  <c r="AI1257" i="10"/>
  <c r="AH1257" i="10"/>
  <c r="AG1257" i="10"/>
  <c r="AF1257" i="10" s="1"/>
  <c r="AE1257" i="10"/>
  <c r="Y1257" i="10"/>
  <c r="X1257" i="10"/>
  <c r="W1257" i="10"/>
  <c r="U1257" i="10" s="1"/>
  <c r="Z1257" i="10" s="1"/>
  <c r="V1257" i="10"/>
  <c r="T1257" i="10"/>
  <c r="O1257" i="10"/>
  <c r="N1257" i="10"/>
  <c r="M1257" i="10"/>
  <c r="L1257" i="10"/>
  <c r="K1257" i="10"/>
  <c r="BZ1256" i="10"/>
  <c r="BX1256" i="10"/>
  <c r="BW1256" i="10"/>
  <c r="BV1256" i="10"/>
  <c r="BU1256" i="10"/>
  <c r="BT1256" i="10"/>
  <c r="BS1256" i="10"/>
  <c r="BN1256" i="10"/>
  <c r="BM1256" i="10"/>
  <c r="BL1256" i="10"/>
  <c r="BK1256" i="10" s="1"/>
  <c r="BJ1256" i="10"/>
  <c r="BD1256" i="10"/>
  <c r="BB1256" i="10"/>
  <c r="BA1256" i="10"/>
  <c r="AZ1256" i="10"/>
  <c r="AY1256" i="10"/>
  <c r="AX1256" i="10"/>
  <c r="BC1256" i="10" s="1"/>
  <c r="AW1256" i="10"/>
  <c r="AR1256" i="10"/>
  <c r="AQ1256" i="10"/>
  <c r="AP1256" i="10"/>
  <c r="AO1256" i="10" s="1"/>
  <c r="AN1256" i="10"/>
  <c r="AI1256" i="10"/>
  <c r="AH1256" i="10"/>
  <c r="AG1256" i="10"/>
  <c r="AF1256" i="10"/>
  <c r="BE1256" i="10" s="1"/>
  <c r="AE1256" i="10"/>
  <c r="Y1256" i="10"/>
  <c r="X1256" i="10"/>
  <c r="W1256" i="10"/>
  <c r="V1256" i="10"/>
  <c r="U1256" i="10"/>
  <c r="Z1256" i="10" s="1"/>
  <c r="T1256" i="10"/>
  <c r="O1256" i="10"/>
  <c r="N1256" i="10"/>
  <c r="M1256" i="10"/>
  <c r="L1256" i="10" s="1"/>
  <c r="K1256" i="10"/>
  <c r="BZ1255" i="10"/>
  <c r="BX1255" i="10"/>
  <c r="BW1255" i="10"/>
  <c r="BV1255" i="10"/>
  <c r="BU1255" i="10"/>
  <c r="BT1255" i="10" s="1"/>
  <c r="BS1255" i="10"/>
  <c r="BN1255" i="10"/>
  <c r="BM1255" i="10"/>
  <c r="BK1255" i="10" s="1"/>
  <c r="BL1255" i="10"/>
  <c r="BJ1255" i="10"/>
  <c r="BD1255" i="10"/>
  <c r="BB1255" i="10"/>
  <c r="BA1255" i="10"/>
  <c r="AZ1255" i="10"/>
  <c r="AY1255" i="10"/>
  <c r="AX1255" i="10" s="1"/>
  <c r="AW1255" i="10"/>
  <c r="AR1255" i="10"/>
  <c r="AQ1255" i="10"/>
  <c r="AP1255" i="10"/>
  <c r="AO1255" i="10"/>
  <c r="AN1255" i="10"/>
  <c r="AI1255" i="10"/>
  <c r="AH1255" i="10"/>
  <c r="AG1255" i="10"/>
  <c r="AF1255" i="10" s="1"/>
  <c r="AE1255" i="10"/>
  <c r="Y1255" i="10"/>
  <c r="X1255" i="10"/>
  <c r="W1255" i="10"/>
  <c r="V1255" i="10"/>
  <c r="U1255" i="10" s="1"/>
  <c r="Z1255" i="10" s="1"/>
  <c r="T1255" i="10"/>
  <c r="O1255" i="10"/>
  <c r="N1255" i="10"/>
  <c r="M1255" i="10"/>
  <c r="L1255" i="10" s="1"/>
  <c r="K1255" i="10"/>
  <c r="BZ1254" i="10"/>
  <c r="BX1254" i="10"/>
  <c r="BW1254" i="10"/>
  <c r="BV1254" i="10"/>
  <c r="BT1254" i="10" s="1"/>
  <c r="BU1254" i="10"/>
  <c r="BS1254" i="10"/>
  <c r="BN1254" i="10"/>
  <c r="BM1254" i="10"/>
  <c r="BL1254" i="10"/>
  <c r="BK1254" i="10"/>
  <c r="BJ1254" i="10"/>
  <c r="BD1254" i="10"/>
  <c r="BB1254" i="10"/>
  <c r="BA1254" i="10"/>
  <c r="AZ1254" i="10"/>
  <c r="AY1254" i="10"/>
  <c r="AX1254" i="10"/>
  <c r="BC1254" i="10" s="1"/>
  <c r="AW1254" i="10"/>
  <c r="AR1254" i="10"/>
  <c r="AQ1254" i="10"/>
  <c r="AP1254" i="10"/>
  <c r="AO1254" i="10" s="1"/>
  <c r="AN1254" i="10"/>
  <c r="AI1254" i="10"/>
  <c r="AH1254" i="10"/>
  <c r="AF1254" i="10" s="1"/>
  <c r="AG1254" i="10"/>
  <c r="AE1254" i="10"/>
  <c r="Y1254" i="10"/>
  <c r="X1254" i="10"/>
  <c r="W1254" i="10"/>
  <c r="V1254" i="10"/>
  <c r="U1254" i="10" s="1"/>
  <c r="Z1254" i="10" s="1"/>
  <c r="T1254" i="10"/>
  <c r="O1254" i="10"/>
  <c r="N1254" i="10"/>
  <c r="M1254" i="10"/>
  <c r="L1254" i="10"/>
  <c r="K1254" i="10"/>
  <c r="CA1253" i="10"/>
  <c r="BZ1253" i="10"/>
  <c r="BX1253" i="10"/>
  <c r="BW1253" i="10"/>
  <c r="BV1253" i="10"/>
  <c r="BU1253" i="10"/>
  <c r="BT1253" i="10"/>
  <c r="BY1253" i="10" s="1"/>
  <c r="BS1253" i="10"/>
  <c r="BN1253" i="10"/>
  <c r="BM1253" i="10"/>
  <c r="BL1253" i="10"/>
  <c r="BK1253" i="10" s="1"/>
  <c r="BJ1253" i="10"/>
  <c r="BD1253" i="10"/>
  <c r="BB1253" i="10"/>
  <c r="BA1253" i="10"/>
  <c r="AZ1253" i="10"/>
  <c r="AY1253" i="10"/>
  <c r="AX1253" i="10" s="1"/>
  <c r="AW1253" i="10"/>
  <c r="AR1253" i="10"/>
  <c r="AQ1253" i="10"/>
  <c r="AO1253" i="10" s="1"/>
  <c r="AP1253" i="10"/>
  <c r="AN1253" i="10"/>
  <c r="AI1253" i="10"/>
  <c r="AH1253" i="10"/>
  <c r="AG1253" i="10"/>
  <c r="AF1253" i="10"/>
  <c r="AE1253" i="10"/>
  <c r="Y1253" i="10"/>
  <c r="X1253" i="10"/>
  <c r="W1253" i="10"/>
  <c r="V1253" i="10"/>
  <c r="U1253" i="10"/>
  <c r="T1253" i="10"/>
  <c r="O1253" i="10"/>
  <c r="N1253" i="10"/>
  <c r="M1253" i="10"/>
  <c r="L1253" i="10" s="1"/>
  <c r="K1253" i="10"/>
  <c r="BZ1252" i="10"/>
  <c r="BX1252" i="10"/>
  <c r="BW1252" i="10"/>
  <c r="BV1252" i="10"/>
  <c r="BU1252" i="10"/>
  <c r="BT1252" i="10" s="1"/>
  <c r="BS1252" i="10"/>
  <c r="BN1252" i="10"/>
  <c r="BM1252" i="10"/>
  <c r="BL1252" i="10"/>
  <c r="BK1252" i="10" s="1"/>
  <c r="BJ1252" i="10"/>
  <c r="BD1252" i="10"/>
  <c r="BB1252" i="10"/>
  <c r="BA1252" i="10"/>
  <c r="AZ1252" i="10"/>
  <c r="AX1252" i="10" s="1"/>
  <c r="AY1252" i="10"/>
  <c r="AW1252" i="10"/>
  <c r="AR1252" i="10"/>
  <c r="AQ1252" i="10"/>
  <c r="AP1252" i="10"/>
  <c r="AO1252" i="10"/>
  <c r="AN1252" i="10"/>
  <c r="AI1252" i="10"/>
  <c r="AH1252" i="10"/>
  <c r="AG1252" i="10"/>
  <c r="AF1252" i="10" s="1"/>
  <c r="AE1252" i="10"/>
  <c r="Y1252" i="10"/>
  <c r="X1252" i="10"/>
  <c r="W1252" i="10"/>
  <c r="V1252" i="10"/>
  <c r="U1252" i="10" s="1"/>
  <c r="Z1252" i="10" s="1"/>
  <c r="T1252" i="10"/>
  <c r="O1252" i="10"/>
  <c r="N1252" i="10"/>
  <c r="M1252" i="10"/>
  <c r="L1252" i="10"/>
  <c r="K1252" i="10"/>
  <c r="BZ1251" i="10"/>
  <c r="BX1251" i="10"/>
  <c r="BW1251" i="10"/>
  <c r="BV1251" i="10"/>
  <c r="BU1251" i="10"/>
  <c r="BT1251" i="10" s="1"/>
  <c r="BS1251" i="10"/>
  <c r="BN1251" i="10"/>
  <c r="BM1251" i="10"/>
  <c r="BL1251" i="10"/>
  <c r="BK1251" i="10"/>
  <c r="BJ1251" i="10"/>
  <c r="BD1251" i="10"/>
  <c r="BB1251" i="10"/>
  <c r="BA1251" i="10"/>
  <c r="AZ1251" i="10"/>
  <c r="AY1251" i="10"/>
  <c r="AX1251" i="10"/>
  <c r="AW1251" i="10"/>
  <c r="AR1251" i="10"/>
  <c r="AQ1251" i="10"/>
  <c r="AP1251" i="10"/>
  <c r="AO1251" i="10" s="1"/>
  <c r="AN1251" i="10"/>
  <c r="AI1251" i="10"/>
  <c r="AH1251" i="10"/>
  <c r="AG1251" i="10"/>
  <c r="AF1251" i="10" s="1"/>
  <c r="BE1251" i="10" s="1"/>
  <c r="AE1251" i="10"/>
  <c r="Y1251" i="10"/>
  <c r="X1251" i="10"/>
  <c r="W1251" i="10"/>
  <c r="V1251" i="10"/>
  <c r="U1251" i="10"/>
  <c r="Z1251" i="10" s="1"/>
  <c r="T1251" i="10"/>
  <c r="O1251" i="10"/>
  <c r="N1251" i="10"/>
  <c r="M1251" i="10"/>
  <c r="L1251" i="10" s="1"/>
  <c r="K1251" i="10"/>
  <c r="CA1250" i="10"/>
  <c r="BZ1250" i="10"/>
  <c r="BX1250" i="10"/>
  <c r="BW1250" i="10"/>
  <c r="BV1250" i="10"/>
  <c r="BU1250" i="10"/>
  <c r="BT1250" i="10"/>
  <c r="BS1250" i="10"/>
  <c r="BN1250" i="10"/>
  <c r="BM1250" i="10"/>
  <c r="BL1250" i="10"/>
  <c r="BK1250" i="10" s="1"/>
  <c r="BJ1250" i="10"/>
  <c r="BD1250" i="10"/>
  <c r="BB1250" i="10"/>
  <c r="BA1250" i="10"/>
  <c r="AZ1250" i="10"/>
  <c r="AY1250" i="10"/>
  <c r="AX1250" i="10" s="1"/>
  <c r="AW1250" i="10"/>
  <c r="AR1250" i="10"/>
  <c r="AQ1250" i="10"/>
  <c r="AP1250" i="10"/>
  <c r="AO1250" i="10" s="1"/>
  <c r="AN1250" i="10"/>
  <c r="AI1250" i="10"/>
  <c r="AH1250" i="10"/>
  <c r="AG1250" i="10"/>
  <c r="AF1250" i="10"/>
  <c r="AE1250" i="10"/>
  <c r="Y1250" i="10"/>
  <c r="X1250" i="10"/>
  <c r="W1250" i="10"/>
  <c r="V1250" i="10"/>
  <c r="U1250" i="10" s="1"/>
  <c r="T1250" i="10"/>
  <c r="O1250" i="10"/>
  <c r="N1250" i="10"/>
  <c r="L1250" i="10" s="1"/>
  <c r="M1250" i="10"/>
  <c r="K1250" i="10"/>
  <c r="BZ1249" i="10"/>
  <c r="BX1249" i="10"/>
  <c r="BW1249" i="10"/>
  <c r="BV1249" i="10"/>
  <c r="BU1249" i="10"/>
  <c r="BT1249" i="10" s="1"/>
  <c r="BS1249" i="10"/>
  <c r="BN1249" i="10"/>
  <c r="BM1249" i="10"/>
  <c r="BL1249" i="10"/>
  <c r="BK1249" i="10"/>
  <c r="BJ1249" i="10"/>
  <c r="BD1249" i="10"/>
  <c r="BB1249" i="10"/>
  <c r="BA1249" i="10"/>
  <c r="AZ1249" i="10"/>
  <c r="AY1249" i="10"/>
  <c r="AX1249" i="10" s="1"/>
  <c r="AW1249" i="10"/>
  <c r="AR1249" i="10"/>
  <c r="AQ1249" i="10"/>
  <c r="AP1249" i="10"/>
  <c r="AO1249" i="10"/>
  <c r="AN1249" i="10"/>
  <c r="AI1249" i="10"/>
  <c r="AH1249" i="10"/>
  <c r="AG1249" i="10"/>
  <c r="AE1249" i="10"/>
  <c r="Y1249" i="10"/>
  <c r="X1249" i="10"/>
  <c r="W1249" i="10"/>
  <c r="U1249" i="10" s="1"/>
  <c r="Z1249" i="10" s="1"/>
  <c r="V1249" i="10"/>
  <c r="T1249" i="10"/>
  <c r="O1249" i="10"/>
  <c r="N1249" i="10"/>
  <c r="M1249" i="10"/>
  <c r="L1249" i="10"/>
  <c r="K1249" i="10"/>
  <c r="BZ1248" i="10"/>
  <c r="BX1248" i="10"/>
  <c r="BW1248" i="10"/>
  <c r="BV1248" i="10"/>
  <c r="BU1248" i="10"/>
  <c r="BT1248" i="10"/>
  <c r="BS1248" i="10"/>
  <c r="BN1248" i="10"/>
  <c r="BM1248" i="10"/>
  <c r="BL1248" i="10"/>
  <c r="BK1248" i="10" s="1"/>
  <c r="BJ1248" i="10"/>
  <c r="BD1248" i="10"/>
  <c r="BB1248" i="10"/>
  <c r="BA1248" i="10"/>
  <c r="AZ1248" i="10"/>
  <c r="AY1248" i="10"/>
  <c r="AX1248" i="10"/>
  <c r="AW1248" i="10"/>
  <c r="AR1248" i="10"/>
  <c r="AQ1248" i="10"/>
  <c r="AP1248" i="10"/>
  <c r="AN1248" i="10"/>
  <c r="AI1248" i="10"/>
  <c r="AH1248" i="10"/>
  <c r="AG1248" i="10"/>
  <c r="AF1248" i="10"/>
  <c r="BE1248" i="10" s="1"/>
  <c r="AE1248" i="10"/>
  <c r="Y1248" i="10"/>
  <c r="X1248" i="10"/>
  <c r="W1248" i="10"/>
  <c r="V1248" i="10"/>
  <c r="U1248" i="10"/>
  <c r="Z1248" i="10" s="1"/>
  <c r="T1248" i="10"/>
  <c r="O1248" i="10"/>
  <c r="N1248" i="10"/>
  <c r="M1248" i="10"/>
  <c r="L1248" i="10" s="1"/>
  <c r="K1248" i="10"/>
  <c r="BZ1247" i="10"/>
  <c r="BX1247" i="10"/>
  <c r="BW1247" i="10"/>
  <c r="BV1247" i="10"/>
  <c r="BU1247" i="10"/>
  <c r="BT1247" i="10" s="1"/>
  <c r="CA1247" i="10" s="1"/>
  <c r="BS1247" i="10"/>
  <c r="BN1247" i="10"/>
  <c r="BM1247" i="10"/>
  <c r="BK1247" i="10" s="1"/>
  <c r="BL1247" i="10"/>
  <c r="BJ1247" i="10"/>
  <c r="BD1247" i="10"/>
  <c r="BB1247" i="10"/>
  <c r="BA1247" i="10"/>
  <c r="AZ1247" i="10"/>
  <c r="AY1247" i="10"/>
  <c r="AW1247" i="10"/>
  <c r="AR1247" i="10"/>
  <c r="AQ1247" i="10"/>
  <c r="AP1247" i="10"/>
  <c r="AO1247" i="10"/>
  <c r="AN1247" i="10"/>
  <c r="AI1247" i="10"/>
  <c r="AH1247" i="10"/>
  <c r="AG1247" i="10"/>
  <c r="AF1247" i="10" s="1"/>
  <c r="AE1247" i="10"/>
  <c r="Y1247" i="10"/>
  <c r="X1247" i="10"/>
  <c r="W1247" i="10"/>
  <c r="V1247" i="10"/>
  <c r="T1247" i="10"/>
  <c r="O1247" i="10"/>
  <c r="N1247" i="10"/>
  <c r="M1247" i="10"/>
  <c r="L1247" i="10" s="1"/>
  <c r="K1247" i="10"/>
  <c r="BZ1246" i="10"/>
  <c r="BX1246" i="10"/>
  <c r="BW1246" i="10"/>
  <c r="BV1246" i="10"/>
  <c r="BT1246" i="10" s="1"/>
  <c r="BU1246" i="10"/>
  <c r="BS1246" i="10"/>
  <c r="BN1246" i="10"/>
  <c r="BM1246" i="10"/>
  <c r="BL1246" i="10"/>
  <c r="BK1246" i="10"/>
  <c r="BJ1246" i="10"/>
  <c r="BD1246" i="10"/>
  <c r="BB1246" i="10"/>
  <c r="BA1246" i="10"/>
  <c r="AZ1246" i="10"/>
  <c r="AY1246" i="10"/>
  <c r="AX1246" i="10" s="1"/>
  <c r="AW1246" i="10"/>
  <c r="AR1246" i="10"/>
  <c r="AQ1246" i="10"/>
  <c r="AP1246" i="10"/>
  <c r="AN1246" i="10"/>
  <c r="AI1246" i="10"/>
  <c r="AH1246" i="10"/>
  <c r="AF1246" i="10" s="1"/>
  <c r="AG1246" i="10"/>
  <c r="AE1246" i="10"/>
  <c r="Y1246" i="10"/>
  <c r="X1246" i="10"/>
  <c r="W1246" i="10"/>
  <c r="V1246" i="10"/>
  <c r="U1246" i="10" s="1"/>
  <c r="Z1246" i="10" s="1"/>
  <c r="T1246" i="10"/>
  <c r="O1246" i="10"/>
  <c r="N1246" i="10"/>
  <c r="M1246" i="10"/>
  <c r="L1246" i="10"/>
  <c r="K1246" i="10"/>
  <c r="CA1245" i="10"/>
  <c r="BZ1245" i="10"/>
  <c r="BX1245" i="10"/>
  <c r="BW1245" i="10"/>
  <c r="BV1245" i="10"/>
  <c r="BU1245" i="10"/>
  <c r="BT1245" i="10"/>
  <c r="BS1245" i="10"/>
  <c r="BN1245" i="10"/>
  <c r="BM1245" i="10"/>
  <c r="BL1245" i="10"/>
  <c r="BJ1245" i="10"/>
  <c r="BD1245" i="10"/>
  <c r="BB1245" i="10"/>
  <c r="BA1245" i="10"/>
  <c r="AZ1245" i="10"/>
  <c r="AY1245" i="10"/>
  <c r="AX1245" i="10" s="1"/>
  <c r="BE1245" i="10" s="1"/>
  <c r="AW1245" i="10"/>
  <c r="AR1245" i="10"/>
  <c r="AQ1245" i="10"/>
  <c r="AO1245" i="10" s="1"/>
  <c r="AP1245" i="10"/>
  <c r="AN1245" i="10"/>
  <c r="AI1245" i="10"/>
  <c r="AH1245" i="10"/>
  <c r="AG1245" i="10"/>
  <c r="AF1245" i="10"/>
  <c r="AE1245" i="10"/>
  <c r="Y1245" i="10"/>
  <c r="X1245" i="10"/>
  <c r="W1245" i="10"/>
  <c r="V1245" i="10"/>
  <c r="U1245" i="10"/>
  <c r="T1245" i="10"/>
  <c r="O1245" i="10"/>
  <c r="N1245" i="10"/>
  <c r="M1245" i="10"/>
  <c r="K1245" i="10"/>
  <c r="BZ1244" i="10"/>
  <c r="BX1244" i="10"/>
  <c r="BW1244" i="10"/>
  <c r="BV1244" i="10"/>
  <c r="BU1244" i="10"/>
  <c r="BT1244" i="10" s="1"/>
  <c r="BS1244" i="10"/>
  <c r="BN1244" i="10"/>
  <c r="BM1244" i="10"/>
  <c r="BL1244" i="10"/>
  <c r="BK1244" i="10" s="1"/>
  <c r="BY1244" i="10" s="1"/>
  <c r="BJ1244" i="10"/>
  <c r="BD1244" i="10"/>
  <c r="BB1244" i="10"/>
  <c r="BA1244" i="10"/>
  <c r="AZ1244" i="10"/>
  <c r="AY1244" i="10"/>
  <c r="AX1244" i="10"/>
  <c r="AW1244" i="10"/>
  <c r="AR1244" i="10"/>
  <c r="AQ1244" i="10"/>
  <c r="AP1244" i="10"/>
  <c r="AO1244" i="10"/>
  <c r="AN1244" i="10"/>
  <c r="AI1244" i="10"/>
  <c r="AH1244" i="10"/>
  <c r="AG1244" i="10"/>
  <c r="AF1244" i="10" s="1"/>
  <c r="AE1244" i="10"/>
  <c r="Y1244" i="10"/>
  <c r="X1244" i="10"/>
  <c r="W1244" i="10"/>
  <c r="V1244" i="10"/>
  <c r="T1244" i="10"/>
  <c r="O1244" i="10"/>
  <c r="N1244" i="10"/>
  <c r="M1244" i="10"/>
  <c r="L1244" i="10" s="1"/>
  <c r="K1244" i="10"/>
  <c r="BZ1243" i="10"/>
  <c r="BX1243" i="10"/>
  <c r="BW1243" i="10"/>
  <c r="BV1243" i="10"/>
  <c r="BU1243" i="10"/>
  <c r="BT1243" i="10" s="1"/>
  <c r="BS1243" i="10"/>
  <c r="BN1243" i="10"/>
  <c r="BM1243" i="10"/>
  <c r="BK1243" i="10" s="1"/>
  <c r="BL1243" i="10"/>
  <c r="BJ1243" i="10"/>
  <c r="BD1243" i="10"/>
  <c r="BB1243" i="10"/>
  <c r="BA1243" i="10"/>
  <c r="AZ1243" i="10"/>
  <c r="AY1243" i="10"/>
  <c r="AX1243" i="10"/>
  <c r="AW1243" i="10"/>
  <c r="AR1243" i="10"/>
  <c r="AQ1243" i="10"/>
  <c r="AO1243" i="10" s="1"/>
  <c r="BC1243" i="10" s="1"/>
  <c r="AP1243" i="10"/>
  <c r="AN1243" i="10"/>
  <c r="AI1243" i="10"/>
  <c r="AH1243" i="10"/>
  <c r="AG1243" i="10"/>
  <c r="AF1243" i="10" s="1"/>
  <c r="BE1243" i="10" s="1"/>
  <c r="AE1243" i="10"/>
  <c r="Y1243" i="10"/>
  <c r="X1243" i="10"/>
  <c r="W1243" i="10"/>
  <c r="V1243" i="10"/>
  <c r="U1243" i="10"/>
  <c r="T1243" i="10"/>
  <c r="O1243" i="10"/>
  <c r="N1243" i="10"/>
  <c r="L1243" i="10" s="1"/>
  <c r="Z1243" i="10" s="1"/>
  <c r="M1243" i="10"/>
  <c r="K1243" i="10"/>
  <c r="BZ1242" i="10"/>
  <c r="BX1242" i="10"/>
  <c r="BW1242" i="10"/>
  <c r="BV1242" i="10"/>
  <c r="BU1242" i="10"/>
  <c r="BT1242" i="10" s="1"/>
  <c r="BS1242" i="10"/>
  <c r="BN1242" i="10"/>
  <c r="BM1242" i="10"/>
  <c r="BL1242" i="10"/>
  <c r="BK1242" i="10" s="1"/>
  <c r="BJ1242" i="10"/>
  <c r="BD1242" i="10"/>
  <c r="BB1242" i="10"/>
  <c r="BA1242" i="10"/>
  <c r="AZ1242" i="10"/>
  <c r="AY1242" i="10"/>
  <c r="AX1242" i="10" s="1"/>
  <c r="AW1242" i="10"/>
  <c r="AR1242" i="10"/>
  <c r="AQ1242" i="10"/>
  <c r="AP1242" i="10"/>
  <c r="AO1242" i="10"/>
  <c r="AN1242" i="10"/>
  <c r="AI1242" i="10"/>
  <c r="AH1242" i="10"/>
  <c r="AG1242" i="10"/>
  <c r="AF1242" i="10" s="1"/>
  <c r="AE1242" i="10"/>
  <c r="Y1242" i="10"/>
  <c r="X1242" i="10"/>
  <c r="W1242" i="10"/>
  <c r="V1242" i="10"/>
  <c r="U1242" i="10" s="1"/>
  <c r="Z1242" i="10" s="1"/>
  <c r="T1242" i="10"/>
  <c r="O1242" i="10"/>
  <c r="N1242" i="10"/>
  <c r="M1242" i="10"/>
  <c r="L1242" i="10"/>
  <c r="K1242" i="10"/>
  <c r="BZ1241" i="10"/>
  <c r="BX1241" i="10"/>
  <c r="BW1241" i="10"/>
  <c r="BV1241" i="10"/>
  <c r="BU1241" i="10"/>
  <c r="BT1241" i="10" s="1"/>
  <c r="BS1241" i="10"/>
  <c r="BN1241" i="10"/>
  <c r="BM1241" i="10"/>
  <c r="BL1241" i="10"/>
  <c r="BK1241" i="10"/>
  <c r="BJ1241" i="10"/>
  <c r="BD1241" i="10"/>
  <c r="BB1241" i="10"/>
  <c r="BA1241" i="10"/>
  <c r="AZ1241" i="10"/>
  <c r="AY1241" i="10"/>
  <c r="AX1241" i="10"/>
  <c r="BC1241" i="10" s="1"/>
  <c r="AW1241" i="10"/>
  <c r="AR1241" i="10"/>
  <c r="AQ1241" i="10"/>
  <c r="AP1241" i="10"/>
  <c r="AO1241" i="10" s="1"/>
  <c r="AN1241" i="10"/>
  <c r="AI1241" i="10"/>
  <c r="AH1241" i="10"/>
  <c r="AG1241" i="10"/>
  <c r="AF1241" i="10" s="1"/>
  <c r="BE1241" i="10" s="1"/>
  <c r="AE1241" i="10"/>
  <c r="Y1241" i="10"/>
  <c r="X1241" i="10"/>
  <c r="W1241" i="10"/>
  <c r="V1241" i="10"/>
  <c r="U1241" i="10"/>
  <c r="T1241" i="10"/>
  <c r="O1241" i="10"/>
  <c r="N1241" i="10"/>
  <c r="M1241" i="10"/>
  <c r="L1241" i="10" s="1"/>
  <c r="K1241" i="10"/>
  <c r="CA1240" i="10"/>
  <c r="BZ1240" i="10"/>
  <c r="BX1240" i="10"/>
  <c r="BW1240" i="10"/>
  <c r="BV1240" i="10"/>
  <c r="BU1240" i="10"/>
  <c r="BT1240" i="10"/>
  <c r="BY1240" i="10" s="1"/>
  <c r="BS1240" i="10"/>
  <c r="BN1240" i="10"/>
  <c r="BM1240" i="10"/>
  <c r="BK1240" i="10" s="1"/>
  <c r="BL1240" i="10"/>
  <c r="BJ1240" i="10"/>
  <c r="BD1240" i="10"/>
  <c r="BB1240" i="10"/>
  <c r="BA1240" i="10"/>
  <c r="AZ1240" i="10"/>
  <c r="AY1240" i="10"/>
  <c r="AX1240" i="10" s="1"/>
  <c r="AW1240" i="10"/>
  <c r="AR1240" i="10"/>
  <c r="AQ1240" i="10"/>
  <c r="AP1240" i="10"/>
  <c r="AO1240" i="10" s="1"/>
  <c r="AN1240" i="10"/>
  <c r="AI1240" i="10"/>
  <c r="AH1240" i="10"/>
  <c r="AG1240" i="10"/>
  <c r="AF1240" i="10"/>
  <c r="AE1240" i="10"/>
  <c r="Y1240" i="10"/>
  <c r="X1240" i="10"/>
  <c r="W1240" i="10"/>
  <c r="V1240" i="10"/>
  <c r="U1240" i="10" s="1"/>
  <c r="Z1240" i="10" s="1"/>
  <c r="T1240" i="10"/>
  <c r="O1240" i="10"/>
  <c r="N1240" i="10"/>
  <c r="M1240" i="10"/>
  <c r="L1240" i="10" s="1"/>
  <c r="K1240" i="10"/>
  <c r="BZ1239" i="10"/>
  <c r="BX1239" i="10"/>
  <c r="BW1239" i="10"/>
  <c r="BV1239" i="10"/>
  <c r="BT1239" i="10" s="1"/>
  <c r="BU1239" i="10"/>
  <c r="BS1239" i="10"/>
  <c r="BN1239" i="10"/>
  <c r="BM1239" i="10"/>
  <c r="BL1239" i="10"/>
  <c r="BK1239" i="10"/>
  <c r="BJ1239" i="10"/>
  <c r="BD1239" i="10"/>
  <c r="BB1239" i="10"/>
  <c r="BA1239" i="10"/>
  <c r="AZ1239" i="10"/>
  <c r="AY1239" i="10"/>
  <c r="AX1239" i="10" s="1"/>
  <c r="AW1239" i="10"/>
  <c r="AR1239" i="10"/>
  <c r="AQ1239" i="10"/>
  <c r="AP1239" i="10"/>
  <c r="AO1239" i="10"/>
  <c r="AN1239" i="10"/>
  <c r="AI1239" i="10"/>
  <c r="AH1239" i="10"/>
  <c r="AF1239" i="10" s="1"/>
  <c r="AG1239" i="10"/>
  <c r="AE1239" i="10"/>
  <c r="Y1239" i="10"/>
  <c r="X1239" i="10"/>
  <c r="W1239" i="10"/>
  <c r="V1239" i="10"/>
  <c r="U1239" i="10" s="1"/>
  <c r="Z1239" i="10" s="1"/>
  <c r="T1239" i="10"/>
  <c r="O1239" i="10"/>
  <c r="N1239" i="10"/>
  <c r="M1239" i="10"/>
  <c r="L1239" i="10"/>
  <c r="K1239" i="10"/>
  <c r="BZ1238" i="10"/>
  <c r="BX1238" i="10"/>
  <c r="BW1238" i="10"/>
  <c r="BV1238" i="10"/>
  <c r="BU1238" i="10"/>
  <c r="BT1238" i="10"/>
  <c r="BY1238" i="10" s="1"/>
  <c r="BS1238" i="10"/>
  <c r="BN1238" i="10"/>
  <c r="BM1238" i="10"/>
  <c r="BK1238" i="10" s="1"/>
  <c r="BL1238" i="10"/>
  <c r="BJ1238" i="10"/>
  <c r="BD1238" i="10"/>
  <c r="BB1238" i="10"/>
  <c r="BA1238" i="10"/>
  <c r="AZ1238" i="10"/>
  <c r="AY1238" i="10"/>
  <c r="AX1238" i="10"/>
  <c r="AW1238" i="10"/>
  <c r="AR1238" i="10"/>
  <c r="AQ1238" i="10"/>
  <c r="AP1238" i="10"/>
  <c r="AO1238" i="10" s="1"/>
  <c r="AN1238" i="10"/>
  <c r="AI1238" i="10"/>
  <c r="AH1238" i="10"/>
  <c r="AG1238" i="10"/>
  <c r="AF1238" i="10"/>
  <c r="BE1238" i="10" s="1"/>
  <c r="AE1238" i="10"/>
  <c r="Y1238" i="10"/>
  <c r="X1238" i="10"/>
  <c r="W1238" i="10"/>
  <c r="V1238" i="10"/>
  <c r="U1238" i="10"/>
  <c r="T1238" i="10"/>
  <c r="O1238" i="10"/>
  <c r="N1238" i="10"/>
  <c r="M1238" i="10"/>
  <c r="L1238" i="10" s="1"/>
  <c r="K1238" i="10"/>
  <c r="BZ1237" i="10"/>
  <c r="BX1237" i="10"/>
  <c r="BW1237" i="10"/>
  <c r="BV1237" i="10"/>
  <c r="BT1237" i="10" s="1"/>
  <c r="BU1237" i="10"/>
  <c r="BS1237" i="10"/>
  <c r="BN1237" i="10"/>
  <c r="BM1237" i="10"/>
  <c r="BL1237" i="10"/>
  <c r="BK1237" i="10" s="1"/>
  <c r="BJ1237" i="10"/>
  <c r="BD1237" i="10"/>
  <c r="BB1237" i="10"/>
  <c r="BA1237" i="10"/>
  <c r="AZ1237" i="10"/>
  <c r="AY1237" i="10"/>
  <c r="AX1237" i="10" s="1"/>
  <c r="AW1237" i="10"/>
  <c r="AR1237" i="10"/>
  <c r="AQ1237" i="10"/>
  <c r="AP1237" i="10"/>
  <c r="AO1237" i="10"/>
  <c r="AN1237" i="10"/>
  <c r="AI1237" i="10"/>
  <c r="AH1237" i="10"/>
  <c r="AF1237" i="10" s="1"/>
  <c r="AG1237" i="10"/>
  <c r="AE1237" i="10"/>
  <c r="Y1237" i="10"/>
  <c r="X1237" i="10"/>
  <c r="W1237" i="10"/>
  <c r="V1237" i="10"/>
  <c r="U1237" i="10" s="1"/>
  <c r="T1237" i="10"/>
  <c r="O1237" i="10"/>
  <c r="N1237" i="10"/>
  <c r="M1237" i="10"/>
  <c r="L1237" i="10" s="1"/>
  <c r="K1237" i="10"/>
  <c r="BZ1236" i="10"/>
  <c r="BX1236" i="10"/>
  <c r="BW1236" i="10"/>
  <c r="BV1236" i="10"/>
  <c r="BU1236" i="10"/>
  <c r="BT1236" i="10" s="1"/>
  <c r="BS1236" i="10"/>
  <c r="BN1236" i="10"/>
  <c r="BM1236" i="10"/>
  <c r="BL1236" i="10"/>
  <c r="BK1236" i="10"/>
  <c r="BJ1236" i="10"/>
  <c r="BD1236" i="10"/>
  <c r="BB1236" i="10"/>
  <c r="BA1236" i="10"/>
  <c r="AZ1236" i="10"/>
  <c r="AY1236" i="10"/>
  <c r="AX1236" i="10"/>
  <c r="AW1236" i="10"/>
  <c r="AR1236" i="10"/>
  <c r="AQ1236" i="10"/>
  <c r="AO1236" i="10" s="1"/>
  <c r="AP1236" i="10"/>
  <c r="AN1236" i="10"/>
  <c r="AI1236" i="10"/>
  <c r="AH1236" i="10"/>
  <c r="AG1236" i="10"/>
  <c r="AF1236" i="10" s="1"/>
  <c r="AE1236" i="10"/>
  <c r="Y1236" i="10"/>
  <c r="X1236" i="10"/>
  <c r="W1236" i="10"/>
  <c r="V1236" i="10"/>
  <c r="U1236" i="10" s="1"/>
  <c r="Z1236" i="10" s="1"/>
  <c r="T1236" i="10"/>
  <c r="O1236" i="10"/>
  <c r="N1236" i="10"/>
  <c r="M1236" i="10"/>
  <c r="L1236" i="10"/>
  <c r="K1236" i="10"/>
  <c r="CA1235" i="10"/>
  <c r="BZ1235" i="10"/>
  <c r="BX1235" i="10"/>
  <c r="BW1235" i="10"/>
  <c r="BV1235" i="10"/>
  <c r="BU1235" i="10"/>
  <c r="BT1235" i="10"/>
  <c r="BS1235" i="10"/>
  <c r="BN1235" i="10"/>
  <c r="BM1235" i="10"/>
  <c r="BL1235" i="10"/>
  <c r="BK1235" i="10" s="1"/>
  <c r="BJ1235" i="10"/>
  <c r="BD1235" i="10"/>
  <c r="BB1235" i="10"/>
  <c r="BA1235" i="10"/>
  <c r="AZ1235" i="10"/>
  <c r="AX1235" i="10" s="1"/>
  <c r="AY1235" i="10"/>
  <c r="AW1235" i="10"/>
  <c r="AR1235" i="10"/>
  <c r="AQ1235" i="10"/>
  <c r="AP1235" i="10"/>
  <c r="AO1235" i="10" s="1"/>
  <c r="AN1235" i="10"/>
  <c r="AI1235" i="10"/>
  <c r="AH1235" i="10"/>
  <c r="AG1235" i="10"/>
  <c r="AF1235" i="10"/>
  <c r="AE1235" i="10"/>
  <c r="Y1235" i="10"/>
  <c r="X1235" i="10"/>
  <c r="W1235" i="10"/>
  <c r="V1235" i="10"/>
  <c r="U1235" i="10"/>
  <c r="T1235" i="10"/>
  <c r="O1235" i="10"/>
  <c r="N1235" i="10"/>
  <c r="M1235" i="10"/>
  <c r="L1235" i="10" s="1"/>
  <c r="K1235" i="10"/>
  <c r="BZ1234" i="10"/>
  <c r="BX1234" i="10"/>
  <c r="BW1234" i="10"/>
  <c r="BV1234" i="10"/>
  <c r="BU1234" i="10"/>
  <c r="BT1234" i="10" s="1"/>
  <c r="BS1234" i="10"/>
  <c r="BN1234" i="10"/>
  <c r="BM1234" i="10"/>
  <c r="BL1234" i="10"/>
  <c r="BK1234" i="10" s="1"/>
  <c r="BJ1234" i="10"/>
  <c r="BD1234" i="10"/>
  <c r="BB1234" i="10"/>
  <c r="BA1234" i="10"/>
  <c r="AZ1234" i="10"/>
  <c r="AY1234" i="10"/>
  <c r="AX1234" i="10" s="1"/>
  <c r="AW1234" i="10"/>
  <c r="AR1234" i="10"/>
  <c r="AQ1234" i="10"/>
  <c r="AP1234" i="10"/>
  <c r="AO1234" i="10"/>
  <c r="AN1234" i="10"/>
  <c r="AI1234" i="10"/>
  <c r="AH1234" i="10"/>
  <c r="AG1234" i="10"/>
  <c r="AF1234" i="10" s="1"/>
  <c r="AE1234" i="10"/>
  <c r="Y1234" i="10"/>
  <c r="X1234" i="10"/>
  <c r="W1234" i="10"/>
  <c r="V1234" i="10"/>
  <c r="U1234" i="10" s="1"/>
  <c r="Z1234" i="10" s="1"/>
  <c r="T1234" i="10"/>
  <c r="O1234" i="10"/>
  <c r="N1234" i="10"/>
  <c r="M1234" i="10"/>
  <c r="L1234" i="10"/>
  <c r="K1234" i="10"/>
  <c r="BZ1233" i="10"/>
  <c r="BX1233" i="10"/>
  <c r="BW1233" i="10"/>
  <c r="BV1233" i="10"/>
  <c r="BU1233" i="10"/>
  <c r="BT1233" i="10" s="1"/>
  <c r="BS1233" i="10"/>
  <c r="BN1233" i="10"/>
  <c r="BM1233" i="10"/>
  <c r="BL1233" i="10"/>
  <c r="BK1233" i="10"/>
  <c r="BJ1233" i="10"/>
  <c r="BD1233" i="10"/>
  <c r="BB1233" i="10"/>
  <c r="BA1233" i="10"/>
  <c r="AZ1233" i="10"/>
  <c r="AY1233" i="10"/>
  <c r="AX1233" i="10"/>
  <c r="BC1233" i="10" s="1"/>
  <c r="AW1233" i="10"/>
  <c r="AR1233" i="10"/>
  <c r="AQ1233" i="10"/>
  <c r="AP1233" i="10"/>
  <c r="AO1233" i="10" s="1"/>
  <c r="AN1233" i="10"/>
  <c r="AI1233" i="10"/>
  <c r="AH1233" i="10"/>
  <c r="AG1233" i="10"/>
  <c r="AF1233" i="10" s="1"/>
  <c r="BE1233" i="10" s="1"/>
  <c r="AE1233" i="10"/>
  <c r="Y1233" i="10"/>
  <c r="X1233" i="10"/>
  <c r="W1233" i="10"/>
  <c r="V1233" i="10"/>
  <c r="U1233" i="10"/>
  <c r="T1233" i="10"/>
  <c r="O1233" i="10"/>
  <c r="N1233" i="10"/>
  <c r="L1233" i="10" s="1"/>
  <c r="M1233" i="10"/>
  <c r="K1233" i="10"/>
  <c r="CA1232" i="10"/>
  <c r="BZ1232" i="10"/>
  <c r="BX1232" i="10"/>
  <c r="BW1232" i="10"/>
  <c r="BV1232" i="10"/>
  <c r="BU1232" i="10"/>
  <c r="BT1232" i="10"/>
  <c r="BY1232" i="10" s="1"/>
  <c r="BS1232" i="10"/>
  <c r="BN1232" i="10"/>
  <c r="BM1232" i="10"/>
  <c r="BL1232" i="10"/>
  <c r="BK1232" i="10" s="1"/>
  <c r="BJ1232" i="10"/>
  <c r="BD1232" i="10"/>
  <c r="BB1232" i="10"/>
  <c r="BA1232" i="10"/>
  <c r="AZ1232" i="10"/>
  <c r="AY1232" i="10"/>
  <c r="AX1232" i="10" s="1"/>
  <c r="AW1232" i="10"/>
  <c r="AR1232" i="10"/>
  <c r="AQ1232" i="10"/>
  <c r="AP1232" i="10"/>
  <c r="AO1232" i="10" s="1"/>
  <c r="AN1232" i="10"/>
  <c r="AI1232" i="10"/>
  <c r="AH1232" i="10"/>
  <c r="AG1232" i="10"/>
  <c r="AF1232" i="10"/>
  <c r="AE1232" i="10"/>
  <c r="Y1232" i="10"/>
  <c r="X1232" i="10"/>
  <c r="W1232" i="10"/>
  <c r="U1232" i="10" s="1"/>
  <c r="Z1232" i="10" s="1"/>
  <c r="V1232" i="10"/>
  <c r="T1232" i="10"/>
  <c r="O1232" i="10"/>
  <c r="N1232" i="10"/>
  <c r="M1232" i="10"/>
  <c r="L1232" i="10" s="1"/>
  <c r="K1232" i="10"/>
  <c r="BZ1231" i="10"/>
  <c r="BX1231" i="10"/>
  <c r="BW1231" i="10"/>
  <c r="BV1231" i="10"/>
  <c r="BU1231" i="10"/>
  <c r="BT1231" i="10" s="1"/>
  <c r="BS1231" i="10"/>
  <c r="BN1231" i="10"/>
  <c r="BM1231" i="10"/>
  <c r="BL1231" i="10"/>
  <c r="BK1231" i="10"/>
  <c r="BJ1231" i="10"/>
  <c r="BD1231" i="10"/>
  <c r="BB1231" i="10"/>
  <c r="BA1231" i="10"/>
  <c r="AZ1231" i="10"/>
  <c r="AY1231" i="10"/>
  <c r="AX1231" i="10" s="1"/>
  <c r="AW1231" i="10"/>
  <c r="AR1231" i="10"/>
  <c r="AQ1231" i="10"/>
  <c r="AP1231" i="10"/>
  <c r="AO1231" i="10"/>
  <c r="AN1231" i="10"/>
  <c r="AI1231" i="10"/>
  <c r="AH1231" i="10"/>
  <c r="AG1231" i="10"/>
  <c r="AF1231" i="10" s="1"/>
  <c r="AE1231" i="10"/>
  <c r="Y1231" i="10"/>
  <c r="X1231" i="10"/>
  <c r="W1231" i="10"/>
  <c r="V1231" i="10"/>
  <c r="U1231" i="10" s="1"/>
  <c r="Z1231" i="10" s="1"/>
  <c r="T1231" i="10"/>
  <c r="O1231" i="10"/>
  <c r="N1231" i="10"/>
  <c r="M1231" i="10"/>
  <c r="L1231" i="10"/>
  <c r="K1231" i="10"/>
  <c r="BZ1230" i="10"/>
  <c r="BX1230" i="10"/>
  <c r="BW1230" i="10"/>
  <c r="BV1230" i="10"/>
  <c r="BU1230" i="10"/>
  <c r="BT1230" i="10"/>
  <c r="BY1230" i="10" s="1"/>
  <c r="BS1230" i="10"/>
  <c r="BN1230" i="10"/>
  <c r="BM1230" i="10"/>
  <c r="BK1230" i="10" s="1"/>
  <c r="BL1230" i="10"/>
  <c r="BJ1230" i="10"/>
  <c r="BD1230" i="10"/>
  <c r="BB1230" i="10"/>
  <c r="BA1230" i="10"/>
  <c r="AZ1230" i="10"/>
  <c r="AY1230" i="10"/>
  <c r="AX1230" i="10"/>
  <c r="AW1230" i="10"/>
  <c r="AR1230" i="10"/>
  <c r="AQ1230" i="10"/>
  <c r="AP1230" i="10"/>
  <c r="AO1230" i="10" s="1"/>
  <c r="AN1230" i="10"/>
  <c r="AI1230" i="10"/>
  <c r="AH1230" i="10"/>
  <c r="AG1230" i="10"/>
  <c r="AF1230" i="10"/>
  <c r="BE1230" i="10" s="1"/>
  <c r="AE1230" i="10"/>
  <c r="Y1230" i="10"/>
  <c r="X1230" i="10"/>
  <c r="W1230" i="10"/>
  <c r="V1230" i="10"/>
  <c r="U1230" i="10"/>
  <c r="Z1230" i="10" s="1"/>
  <c r="T1230" i="10"/>
  <c r="O1230" i="10"/>
  <c r="N1230" i="10"/>
  <c r="M1230" i="10"/>
  <c r="L1230" i="10" s="1"/>
  <c r="K1230" i="10"/>
  <c r="BZ1229" i="10"/>
  <c r="BX1229" i="10"/>
  <c r="BW1229" i="10"/>
  <c r="BV1229" i="10"/>
  <c r="BT1229" i="10" s="1"/>
  <c r="BU1229" i="10"/>
  <c r="BS1229" i="10"/>
  <c r="BN1229" i="10"/>
  <c r="BM1229" i="10"/>
  <c r="BL1229" i="10"/>
  <c r="BK1229" i="10" s="1"/>
  <c r="BJ1229" i="10"/>
  <c r="BD1229" i="10"/>
  <c r="BB1229" i="10"/>
  <c r="BA1229" i="10"/>
  <c r="AZ1229" i="10"/>
  <c r="AY1229" i="10"/>
  <c r="AX1229" i="10" s="1"/>
  <c r="AW1229" i="10"/>
  <c r="AR1229" i="10"/>
  <c r="AQ1229" i="10"/>
  <c r="AP1229" i="10"/>
  <c r="AO1229" i="10"/>
  <c r="AN1229" i="10"/>
  <c r="AI1229" i="10"/>
  <c r="AH1229" i="10"/>
  <c r="AF1229" i="10" s="1"/>
  <c r="AG1229" i="10"/>
  <c r="AE1229" i="10"/>
  <c r="Y1229" i="10"/>
  <c r="X1229" i="10"/>
  <c r="W1229" i="10"/>
  <c r="V1229" i="10"/>
  <c r="U1229" i="10" s="1"/>
  <c r="T1229" i="10"/>
  <c r="O1229" i="10"/>
  <c r="N1229" i="10"/>
  <c r="M1229" i="10"/>
  <c r="L1229" i="10" s="1"/>
  <c r="K1229" i="10"/>
  <c r="BZ1228" i="10"/>
  <c r="BX1228" i="10"/>
  <c r="BW1228" i="10"/>
  <c r="BV1228" i="10"/>
  <c r="BU1228" i="10"/>
  <c r="BT1228" i="10" s="1"/>
  <c r="BS1228" i="10"/>
  <c r="BN1228" i="10"/>
  <c r="BM1228" i="10"/>
  <c r="BL1228" i="10"/>
  <c r="BK1228" i="10"/>
  <c r="BJ1228" i="10"/>
  <c r="BD1228" i="10"/>
  <c r="BB1228" i="10"/>
  <c r="BA1228" i="10"/>
  <c r="AZ1228" i="10"/>
  <c r="AY1228" i="10"/>
  <c r="AX1228" i="10"/>
  <c r="BC1228" i="10" s="1"/>
  <c r="AW1228" i="10"/>
  <c r="AR1228" i="10"/>
  <c r="AQ1228" i="10"/>
  <c r="AO1228" i="10" s="1"/>
  <c r="AP1228" i="10"/>
  <c r="AN1228" i="10"/>
  <c r="AI1228" i="10"/>
  <c r="AH1228" i="10"/>
  <c r="AG1228" i="10"/>
  <c r="AF1228" i="10" s="1"/>
  <c r="AE1228" i="10"/>
  <c r="Y1228" i="10"/>
  <c r="X1228" i="10"/>
  <c r="W1228" i="10"/>
  <c r="V1228" i="10"/>
  <c r="U1228" i="10" s="1"/>
  <c r="Z1228" i="10" s="1"/>
  <c r="T1228" i="10"/>
  <c r="O1228" i="10"/>
  <c r="N1228" i="10"/>
  <c r="M1228" i="10"/>
  <c r="L1228" i="10"/>
  <c r="K1228" i="10"/>
  <c r="CA1227" i="10"/>
  <c r="BZ1227" i="10"/>
  <c r="BX1227" i="10"/>
  <c r="BW1227" i="10"/>
  <c r="BV1227" i="10"/>
  <c r="BU1227" i="10"/>
  <c r="BT1227" i="10"/>
  <c r="BS1227" i="10"/>
  <c r="BN1227" i="10"/>
  <c r="BM1227" i="10"/>
  <c r="BL1227" i="10"/>
  <c r="BK1227" i="10" s="1"/>
  <c r="BJ1227" i="10"/>
  <c r="BD1227" i="10"/>
  <c r="BB1227" i="10"/>
  <c r="BA1227" i="10"/>
  <c r="AZ1227" i="10"/>
  <c r="AX1227" i="10" s="1"/>
  <c r="AY1227" i="10"/>
  <c r="AW1227" i="10"/>
  <c r="AR1227" i="10"/>
  <c r="AQ1227" i="10"/>
  <c r="AP1227" i="10"/>
  <c r="AO1227" i="10" s="1"/>
  <c r="AN1227" i="10"/>
  <c r="AI1227" i="10"/>
  <c r="AH1227" i="10"/>
  <c r="AG1227" i="10"/>
  <c r="AF1227" i="10"/>
  <c r="AE1227" i="10"/>
  <c r="Y1227" i="10"/>
  <c r="X1227" i="10"/>
  <c r="W1227" i="10"/>
  <c r="V1227" i="10"/>
  <c r="U1227" i="10"/>
  <c r="T1227" i="10"/>
  <c r="O1227" i="10"/>
  <c r="N1227" i="10"/>
  <c r="M1227" i="10"/>
  <c r="L1227" i="10" s="1"/>
  <c r="K1227" i="10"/>
  <c r="BZ1226" i="10"/>
  <c r="BX1226" i="10"/>
  <c r="BW1226" i="10"/>
  <c r="BV1226" i="10"/>
  <c r="BU1226" i="10"/>
  <c r="BT1226" i="10" s="1"/>
  <c r="BS1226" i="10"/>
  <c r="BN1226" i="10"/>
  <c r="BM1226" i="10"/>
  <c r="BL1226" i="10"/>
  <c r="BK1226" i="10" s="1"/>
  <c r="BJ1226" i="10"/>
  <c r="BD1226" i="10"/>
  <c r="BB1226" i="10"/>
  <c r="BA1226" i="10"/>
  <c r="AZ1226" i="10"/>
  <c r="AY1226" i="10"/>
  <c r="AX1226" i="10" s="1"/>
  <c r="AW1226" i="10"/>
  <c r="AR1226" i="10"/>
  <c r="AQ1226" i="10"/>
  <c r="AP1226" i="10"/>
  <c r="AO1226" i="10"/>
  <c r="AN1226" i="10"/>
  <c r="AI1226" i="10"/>
  <c r="AH1226" i="10"/>
  <c r="AG1226" i="10"/>
  <c r="AF1226" i="10" s="1"/>
  <c r="AE1226" i="10"/>
  <c r="Y1226" i="10"/>
  <c r="X1226" i="10"/>
  <c r="W1226" i="10"/>
  <c r="V1226" i="10"/>
  <c r="U1226" i="10" s="1"/>
  <c r="Z1226" i="10" s="1"/>
  <c r="T1226" i="10"/>
  <c r="O1226" i="10"/>
  <c r="N1226" i="10"/>
  <c r="M1226" i="10"/>
  <c r="L1226" i="10"/>
  <c r="K1226" i="10"/>
  <c r="BZ1225" i="10"/>
  <c r="BX1225" i="10"/>
  <c r="BW1225" i="10"/>
  <c r="BV1225" i="10"/>
  <c r="BU1225" i="10"/>
  <c r="BT1225" i="10" s="1"/>
  <c r="BS1225" i="10"/>
  <c r="BN1225" i="10"/>
  <c r="BM1225" i="10"/>
  <c r="BL1225" i="10"/>
  <c r="BK1225" i="10"/>
  <c r="BJ1225" i="10"/>
  <c r="BD1225" i="10"/>
  <c r="BB1225" i="10"/>
  <c r="BA1225" i="10"/>
  <c r="AZ1225" i="10"/>
  <c r="AY1225" i="10"/>
  <c r="AX1225" i="10"/>
  <c r="AW1225" i="10"/>
  <c r="AR1225" i="10"/>
  <c r="AQ1225" i="10"/>
  <c r="AP1225" i="10"/>
  <c r="AO1225" i="10" s="1"/>
  <c r="AN1225" i="10"/>
  <c r="AI1225" i="10"/>
  <c r="AH1225" i="10"/>
  <c r="AG1225" i="10"/>
  <c r="AF1225" i="10" s="1"/>
  <c r="BE1225" i="10" s="1"/>
  <c r="AE1225" i="10"/>
  <c r="Y1225" i="10"/>
  <c r="X1225" i="10"/>
  <c r="W1225" i="10"/>
  <c r="V1225" i="10"/>
  <c r="U1225" i="10"/>
  <c r="T1225" i="10"/>
  <c r="O1225" i="10"/>
  <c r="N1225" i="10"/>
  <c r="L1225" i="10" s="1"/>
  <c r="M1225" i="10"/>
  <c r="K1225" i="10"/>
  <c r="CA1224" i="10"/>
  <c r="BZ1224" i="10"/>
  <c r="BX1224" i="10"/>
  <c r="BW1224" i="10"/>
  <c r="BV1224" i="10"/>
  <c r="BU1224" i="10"/>
  <c r="BT1224" i="10"/>
  <c r="BY1224" i="10" s="1"/>
  <c r="BS1224" i="10"/>
  <c r="BN1224" i="10"/>
  <c r="BM1224" i="10"/>
  <c r="BL1224" i="10"/>
  <c r="BK1224" i="10" s="1"/>
  <c r="BJ1224" i="10"/>
  <c r="BD1224" i="10"/>
  <c r="BB1224" i="10"/>
  <c r="BA1224" i="10"/>
  <c r="AZ1224" i="10"/>
  <c r="AY1224" i="10"/>
  <c r="AX1224" i="10" s="1"/>
  <c r="AW1224" i="10"/>
  <c r="AR1224" i="10"/>
  <c r="AQ1224" i="10"/>
  <c r="AP1224" i="10"/>
  <c r="AO1224" i="10" s="1"/>
  <c r="AN1224" i="10"/>
  <c r="AI1224" i="10"/>
  <c r="AH1224" i="10"/>
  <c r="AG1224" i="10"/>
  <c r="AF1224" i="10"/>
  <c r="AE1224" i="10"/>
  <c r="Y1224" i="10"/>
  <c r="X1224" i="10"/>
  <c r="W1224" i="10"/>
  <c r="U1224" i="10" s="1"/>
  <c r="Z1224" i="10" s="1"/>
  <c r="V1224" i="10"/>
  <c r="T1224" i="10"/>
  <c r="O1224" i="10"/>
  <c r="N1224" i="10"/>
  <c r="M1224" i="10"/>
  <c r="L1224" i="10" s="1"/>
  <c r="K1224" i="10"/>
  <c r="BZ1223" i="10"/>
  <c r="BX1223" i="10"/>
  <c r="BW1223" i="10"/>
  <c r="BV1223" i="10"/>
  <c r="BU1223" i="10"/>
  <c r="BT1223" i="10" s="1"/>
  <c r="BS1223" i="10"/>
  <c r="BN1223" i="10"/>
  <c r="BM1223" i="10"/>
  <c r="BL1223" i="10"/>
  <c r="BK1223" i="10"/>
  <c r="BJ1223" i="10"/>
  <c r="BD1223" i="10"/>
  <c r="BB1223" i="10"/>
  <c r="BA1223" i="10"/>
  <c r="AZ1223" i="10"/>
  <c r="AY1223" i="10"/>
  <c r="AX1223" i="10" s="1"/>
  <c r="AW1223" i="10"/>
  <c r="AR1223" i="10"/>
  <c r="AQ1223" i="10"/>
  <c r="AP1223" i="10"/>
  <c r="AO1223" i="10"/>
  <c r="AN1223" i="10"/>
  <c r="AI1223" i="10"/>
  <c r="AH1223" i="10"/>
  <c r="AG1223" i="10"/>
  <c r="AF1223" i="10" s="1"/>
  <c r="AE1223" i="10"/>
  <c r="Y1223" i="10"/>
  <c r="X1223" i="10"/>
  <c r="W1223" i="10"/>
  <c r="V1223" i="10"/>
  <c r="U1223" i="10" s="1"/>
  <c r="Z1223" i="10" s="1"/>
  <c r="T1223" i="10"/>
  <c r="O1223" i="10"/>
  <c r="N1223" i="10"/>
  <c r="M1223" i="10"/>
  <c r="L1223" i="10"/>
  <c r="K1223" i="10"/>
  <c r="BZ1222" i="10"/>
  <c r="BX1222" i="10"/>
  <c r="BW1222" i="10"/>
  <c r="BV1222" i="10"/>
  <c r="BU1222" i="10"/>
  <c r="BT1222" i="10"/>
  <c r="BS1222" i="10"/>
  <c r="BN1222" i="10"/>
  <c r="BM1222" i="10"/>
  <c r="BK1222" i="10" s="1"/>
  <c r="BL1222" i="10"/>
  <c r="BJ1222" i="10"/>
  <c r="BD1222" i="10"/>
  <c r="BB1222" i="10"/>
  <c r="BA1222" i="10"/>
  <c r="AZ1222" i="10"/>
  <c r="AY1222" i="10"/>
  <c r="AX1222" i="10"/>
  <c r="BC1222" i="10" s="1"/>
  <c r="AW1222" i="10"/>
  <c r="AR1222" i="10"/>
  <c r="AQ1222" i="10"/>
  <c r="AP1222" i="10"/>
  <c r="AO1222" i="10" s="1"/>
  <c r="AN1222" i="10"/>
  <c r="AI1222" i="10"/>
  <c r="AH1222" i="10"/>
  <c r="AG1222" i="10"/>
  <c r="AF1222" i="10"/>
  <c r="BE1222" i="10" s="1"/>
  <c r="AE1222" i="10"/>
  <c r="Y1222" i="10"/>
  <c r="X1222" i="10"/>
  <c r="W1222" i="10"/>
  <c r="V1222" i="10"/>
  <c r="U1222" i="10"/>
  <c r="Z1222" i="10" s="1"/>
  <c r="T1222" i="10"/>
  <c r="O1222" i="10"/>
  <c r="N1222" i="10"/>
  <c r="M1222" i="10"/>
  <c r="L1222" i="10" s="1"/>
  <c r="K1222" i="10"/>
  <c r="BZ1221" i="10"/>
  <c r="BX1221" i="10"/>
  <c r="BW1221" i="10"/>
  <c r="BV1221" i="10"/>
  <c r="BT1221" i="10" s="1"/>
  <c r="BU1221" i="10"/>
  <c r="BS1221" i="10"/>
  <c r="BN1221" i="10"/>
  <c r="BM1221" i="10"/>
  <c r="BL1221" i="10"/>
  <c r="BK1221" i="10" s="1"/>
  <c r="BJ1221" i="10"/>
  <c r="BD1221" i="10"/>
  <c r="BB1221" i="10"/>
  <c r="BA1221" i="10"/>
  <c r="AZ1221" i="10"/>
  <c r="AY1221" i="10"/>
  <c r="AX1221" i="10" s="1"/>
  <c r="AW1221" i="10"/>
  <c r="AR1221" i="10"/>
  <c r="AQ1221" i="10"/>
  <c r="AP1221" i="10"/>
  <c r="AO1221" i="10"/>
  <c r="AN1221" i="10"/>
  <c r="AI1221" i="10"/>
  <c r="AH1221" i="10"/>
  <c r="AF1221" i="10" s="1"/>
  <c r="AG1221" i="10"/>
  <c r="AE1221" i="10"/>
  <c r="Y1221" i="10"/>
  <c r="X1221" i="10"/>
  <c r="W1221" i="10"/>
  <c r="V1221" i="10"/>
  <c r="U1221" i="10" s="1"/>
  <c r="T1221" i="10"/>
  <c r="O1221" i="10"/>
  <c r="N1221" i="10"/>
  <c r="M1221" i="10"/>
  <c r="L1221" i="10" s="1"/>
  <c r="K1221" i="10"/>
  <c r="BZ1220" i="10"/>
  <c r="BX1220" i="10"/>
  <c r="BW1220" i="10"/>
  <c r="BV1220" i="10"/>
  <c r="BU1220" i="10"/>
  <c r="BT1220" i="10" s="1"/>
  <c r="BS1220" i="10"/>
  <c r="BN1220" i="10"/>
  <c r="BM1220" i="10"/>
  <c r="BL1220" i="10"/>
  <c r="BK1220" i="10"/>
  <c r="BJ1220" i="10"/>
  <c r="BD1220" i="10"/>
  <c r="BB1220" i="10"/>
  <c r="BA1220" i="10"/>
  <c r="AZ1220" i="10"/>
  <c r="AY1220" i="10"/>
  <c r="AX1220" i="10"/>
  <c r="BC1220" i="10" s="1"/>
  <c r="AW1220" i="10"/>
  <c r="AR1220" i="10"/>
  <c r="AO1220" i="10" s="1"/>
  <c r="AQ1220" i="10"/>
  <c r="AP1220" i="10"/>
  <c r="AN1220" i="10"/>
  <c r="AI1220" i="10"/>
  <c r="AH1220" i="10"/>
  <c r="AG1220" i="10"/>
  <c r="AF1220" i="10" s="1"/>
  <c r="AE1220" i="10"/>
  <c r="Y1220" i="10"/>
  <c r="X1220" i="10"/>
  <c r="W1220" i="10"/>
  <c r="V1220" i="10"/>
  <c r="U1220" i="10" s="1"/>
  <c r="Z1220" i="10" s="1"/>
  <c r="T1220" i="10"/>
  <c r="O1220" i="10"/>
  <c r="N1220" i="10"/>
  <c r="M1220" i="10"/>
  <c r="L1220" i="10"/>
  <c r="K1220" i="10"/>
  <c r="CA1219" i="10"/>
  <c r="BZ1219" i="10"/>
  <c r="BX1219" i="10"/>
  <c r="BW1219" i="10"/>
  <c r="BV1219" i="10"/>
  <c r="BU1219" i="10"/>
  <c r="BT1219" i="10"/>
  <c r="BS1219" i="10"/>
  <c r="BN1219" i="10"/>
  <c r="BM1219" i="10"/>
  <c r="BL1219" i="10"/>
  <c r="BK1219" i="10" s="1"/>
  <c r="BJ1219" i="10"/>
  <c r="BD1219" i="10"/>
  <c r="BB1219" i="10"/>
  <c r="BA1219" i="10"/>
  <c r="AZ1219" i="10"/>
  <c r="AX1219" i="10" s="1"/>
  <c r="AY1219" i="10"/>
  <c r="AW1219" i="10"/>
  <c r="AR1219" i="10"/>
  <c r="AQ1219" i="10"/>
  <c r="AP1219" i="10"/>
  <c r="AO1219" i="10" s="1"/>
  <c r="AN1219" i="10"/>
  <c r="AI1219" i="10"/>
  <c r="AH1219" i="10"/>
  <c r="AG1219" i="10"/>
  <c r="AF1219" i="10"/>
  <c r="AE1219" i="10"/>
  <c r="Y1219" i="10"/>
  <c r="X1219" i="10"/>
  <c r="W1219" i="10"/>
  <c r="V1219" i="10"/>
  <c r="U1219" i="10"/>
  <c r="T1219" i="10"/>
  <c r="O1219" i="10"/>
  <c r="N1219" i="10"/>
  <c r="M1219" i="10"/>
  <c r="L1219" i="10" s="1"/>
  <c r="K1219" i="10"/>
  <c r="BZ1218" i="10"/>
  <c r="BX1218" i="10"/>
  <c r="BW1218" i="10"/>
  <c r="BV1218" i="10"/>
  <c r="BU1218" i="10"/>
  <c r="BT1218" i="10" s="1"/>
  <c r="BS1218" i="10"/>
  <c r="BN1218" i="10"/>
  <c r="BM1218" i="10"/>
  <c r="BL1218" i="10"/>
  <c r="BK1218" i="10" s="1"/>
  <c r="BJ1218" i="10"/>
  <c r="BD1218" i="10"/>
  <c r="BB1218" i="10"/>
  <c r="BA1218" i="10"/>
  <c r="AZ1218" i="10"/>
  <c r="AY1218" i="10"/>
  <c r="AX1218" i="10" s="1"/>
  <c r="AW1218" i="10"/>
  <c r="AR1218" i="10"/>
  <c r="AQ1218" i="10"/>
  <c r="AP1218" i="10"/>
  <c r="AO1218" i="10"/>
  <c r="AN1218" i="10"/>
  <c r="AI1218" i="10"/>
  <c r="AH1218" i="10"/>
  <c r="AG1218" i="10"/>
  <c r="AF1218" i="10" s="1"/>
  <c r="AE1218" i="10"/>
  <c r="Y1218" i="10"/>
  <c r="X1218" i="10"/>
  <c r="W1218" i="10"/>
  <c r="V1218" i="10"/>
  <c r="U1218" i="10" s="1"/>
  <c r="Z1218" i="10" s="1"/>
  <c r="T1218" i="10"/>
  <c r="O1218" i="10"/>
  <c r="N1218" i="10"/>
  <c r="M1218" i="10"/>
  <c r="L1218" i="10"/>
  <c r="K1218" i="10"/>
  <c r="BZ1217" i="10"/>
  <c r="BX1217" i="10"/>
  <c r="BW1217" i="10"/>
  <c r="BV1217" i="10"/>
  <c r="BU1217" i="10"/>
  <c r="BT1217" i="10" s="1"/>
  <c r="BS1217" i="10"/>
  <c r="BN1217" i="10"/>
  <c r="BM1217" i="10"/>
  <c r="BL1217" i="10"/>
  <c r="BK1217" i="10"/>
  <c r="BJ1217" i="10"/>
  <c r="BD1217" i="10"/>
  <c r="BB1217" i="10"/>
  <c r="BA1217" i="10"/>
  <c r="AZ1217" i="10"/>
  <c r="AY1217" i="10"/>
  <c r="AX1217" i="10"/>
  <c r="AW1217" i="10"/>
  <c r="AR1217" i="10"/>
  <c r="AQ1217" i="10"/>
  <c r="AP1217" i="10"/>
  <c r="AO1217" i="10" s="1"/>
  <c r="AN1217" i="10"/>
  <c r="AI1217" i="10"/>
  <c r="AH1217" i="10"/>
  <c r="AG1217" i="10"/>
  <c r="AF1217" i="10" s="1"/>
  <c r="BE1217" i="10" s="1"/>
  <c r="AE1217" i="10"/>
  <c r="Y1217" i="10"/>
  <c r="X1217" i="10"/>
  <c r="W1217" i="10"/>
  <c r="V1217" i="10"/>
  <c r="U1217" i="10"/>
  <c r="T1217" i="10"/>
  <c r="O1217" i="10"/>
  <c r="N1217" i="10"/>
  <c r="L1217" i="10" s="1"/>
  <c r="M1217" i="10"/>
  <c r="K1217" i="10"/>
  <c r="CA1216" i="10"/>
  <c r="BZ1216" i="10"/>
  <c r="BX1216" i="10"/>
  <c r="BW1216" i="10"/>
  <c r="BV1216" i="10"/>
  <c r="BU1216" i="10"/>
  <c r="BT1216" i="10"/>
  <c r="BY1216" i="10" s="1"/>
  <c r="BS1216" i="10"/>
  <c r="BN1216" i="10"/>
  <c r="BM1216" i="10"/>
  <c r="BL1216" i="10"/>
  <c r="BK1216" i="10" s="1"/>
  <c r="BJ1216" i="10"/>
  <c r="BD1216" i="10"/>
  <c r="BB1216" i="10"/>
  <c r="BA1216" i="10"/>
  <c r="AZ1216" i="10"/>
  <c r="AY1216" i="10"/>
  <c r="AX1216" i="10" s="1"/>
  <c r="AW1216" i="10"/>
  <c r="AR1216" i="10"/>
  <c r="AQ1216" i="10"/>
  <c r="AP1216" i="10"/>
  <c r="AO1216" i="10" s="1"/>
  <c r="AN1216" i="10"/>
  <c r="AI1216" i="10"/>
  <c r="AH1216" i="10"/>
  <c r="AG1216" i="10"/>
  <c r="AF1216" i="10"/>
  <c r="AE1216" i="10"/>
  <c r="Y1216" i="10"/>
  <c r="X1216" i="10"/>
  <c r="W1216" i="10"/>
  <c r="U1216" i="10" s="1"/>
  <c r="Z1216" i="10" s="1"/>
  <c r="V1216" i="10"/>
  <c r="T1216" i="10"/>
  <c r="O1216" i="10"/>
  <c r="N1216" i="10"/>
  <c r="M1216" i="10"/>
  <c r="L1216" i="10" s="1"/>
  <c r="K1216" i="10"/>
  <c r="BZ1215" i="10"/>
  <c r="BX1215" i="10"/>
  <c r="BW1215" i="10"/>
  <c r="BV1215" i="10"/>
  <c r="BU1215" i="10"/>
  <c r="BT1215" i="10" s="1"/>
  <c r="BS1215" i="10"/>
  <c r="BN1215" i="10"/>
  <c r="BM1215" i="10"/>
  <c r="BL1215" i="10"/>
  <c r="BK1215" i="10"/>
  <c r="BJ1215" i="10"/>
  <c r="BD1215" i="10"/>
  <c r="BB1215" i="10"/>
  <c r="BA1215" i="10"/>
  <c r="AZ1215" i="10"/>
  <c r="AY1215" i="10"/>
  <c r="AX1215" i="10" s="1"/>
  <c r="AW1215" i="10"/>
  <c r="AR1215" i="10"/>
  <c r="AQ1215" i="10"/>
  <c r="AP1215" i="10"/>
  <c r="AO1215" i="10"/>
  <c r="AN1215" i="10"/>
  <c r="AI1215" i="10"/>
  <c r="AH1215" i="10"/>
  <c r="AG1215" i="10"/>
  <c r="AF1215" i="10" s="1"/>
  <c r="AE1215" i="10"/>
  <c r="Y1215" i="10"/>
  <c r="X1215" i="10"/>
  <c r="W1215" i="10"/>
  <c r="V1215" i="10"/>
  <c r="U1215" i="10" s="1"/>
  <c r="Z1215" i="10" s="1"/>
  <c r="T1215" i="10"/>
  <c r="O1215" i="10"/>
  <c r="N1215" i="10"/>
  <c r="M1215" i="10"/>
  <c r="L1215" i="10"/>
  <c r="K1215" i="10"/>
  <c r="BZ1214" i="10"/>
  <c r="BX1214" i="10"/>
  <c r="BW1214" i="10"/>
  <c r="BV1214" i="10"/>
  <c r="BU1214" i="10"/>
  <c r="BT1214" i="10"/>
  <c r="BS1214" i="10"/>
  <c r="BN1214" i="10"/>
  <c r="BM1214" i="10"/>
  <c r="BK1214" i="10" s="1"/>
  <c r="BL1214" i="10"/>
  <c r="BJ1214" i="10"/>
  <c r="BD1214" i="10"/>
  <c r="BB1214" i="10"/>
  <c r="BA1214" i="10"/>
  <c r="AZ1214" i="10"/>
  <c r="AY1214" i="10"/>
  <c r="AX1214" i="10"/>
  <c r="BC1214" i="10" s="1"/>
  <c r="AW1214" i="10"/>
  <c r="AR1214" i="10"/>
  <c r="AQ1214" i="10"/>
  <c r="AP1214" i="10"/>
  <c r="AO1214" i="10" s="1"/>
  <c r="AN1214" i="10"/>
  <c r="AI1214" i="10"/>
  <c r="AH1214" i="10"/>
  <c r="AG1214" i="10"/>
  <c r="AF1214" i="10"/>
  <c r="BE1214" i="10" s="1"/>
  <c r="AE1214" i="10"/>
  <c r="Y1214" i="10"/>
  <c r="X1214" i="10"/>
  <c r="W1214" i="10"/>
  <c r="V1214" i="10"/>
  <c r="U1214" i="10"/>
  <c r="Z1214" i="10" s="1"/>
  <c r="T1214" i="10"/>
  <c r="O1214" i="10"/>
  <c r="N1214" i="10"/>
  <c r="M1214" i="10"/>
  <c r="L1214" i="10" s="1"/>
  <c r="K1214" i="10"/>
  <c r="BZ1213" i="10"/>
  <c r="BX1213" i="10"/>
  <c r="BW1213" i="10"/>
  <c r="BT1213" i="10" s="1"/>
  <c r="BV1213" i="10"/>
  <c r="BU1213" i="10"/>
  <c r="BS1213" i="10"/>
  <c r="BN1213" i="10"/>
  <c r="BM1213" i="10"/>
  <c r="BL1213" i="10"/>
  <c r="BK1213" i="10" s="1"/>
  <c r="BJ1213" i="10"/>
  <c r="BD1213" i="10"/>
  <c r="BB1213" i="10"/>
  <c r="BA1213" i="10"/>
  <c r="AZ1213" i="10"/>
  <c r="AY1213" i="10"/>
  <c r="AX1213" i="10" s="1"/>
  <c r="AW1213" i="10"/>
  <c r="AR1213" i="10"/>
  <c r="AQ1213" i="10"/>
  <c r="AP1213" i="10"/>
  <c r="AO1213" i="10"/>
  <c r="AN1213" i="10"/>
  <c r="AI1213" i="10"/>
  <c r="AF1213" i="10" s="1"/>
  <c r="AH1213" i="10"/>
  <c r="AG1213" i="10"/>
  <c r="AE1213" i="10"/>
  <c r="Y1213" i="10"/>
  <c r="X1213" i="10"/>
  <c r="W1213" i="10"/>
  <c r="V1213" i="10"/>
  <c r="U1213" i="10" s="1"/>
  <c r="Z1213" i="10" s="1"/>
  <c r="T1213" i="10"/>
  <c r="O1213" i="10"/>
  <c r="N1213" i="10"/>
  <c r="M1213" i="10"/>
  <c r="L1213" i="10" s="1"/>
  <c r="K1213" i="10"/>
  <c r="BZ1212" i="10"/>
  <c r="BX1212" i="10"/>
  <c r="BW1212" i="10"/>
  <c r="BV1212" i="10"/>
  <c r="BT1212" i="10" s="1"/>
  <c r="BU1212" i="10"/>
  <c r="BS1212" i="10"/>
  <c r="BN1212" i="10"/>
  <c r="BM1212" i="10"/>
  <c r="BL1212" i="10"/>
  <c r="BK1212" i="10"/>
  <c r="BJ1212" i="10"/>
  <c r="BD1212" i="10"/>
  <c r="BB1212" i="10"/>
  <c r="BA1212" i="10"/>
  <c r="AZ1212" i="10"/>
  <c r="AY1212" i="10"/>
  <c r="AX1212" i="10"/>
  <c r="BC1212" i="10" s="1"/>
  <c r="AW1212" i="10"/>
  <c r="AR1212" i="10"/>
  <c r="AO1212" i="10" s="1"/>
  <c r="AQ1212" i="10"/>
  <c r="AP1212" i="10"/>
  <c r="AN1212" i="10"/>
  <c r="AI1212" i="10"/>
  <c r="AH1212" i="10"/>
  <c r="AF1212" i="10" s="1"/>
  <c r="AG1212" i="10"/>
  <c r="AE1212" i="10"/>
  <c r="Y1212" i="10"/>
  <c r="X1212" i="10"/>
  <c r="W1212" i="10"/>
  <c r="V1212" i="10"/>
  <c r="U1212" i="10" s="1"/>
  <c r="Z1212" i="10" s="1"/>
  <c r="T1212" i="10"/>
  <c r="O1212" i="10"/>
  <c r="N1212" i="10"/>
  <c r="M1212" i="10"/>
  <c r="L1212" i="10"/>
  <c r="K1212" i="10"/>
  <c r="CA1211" i="10"/>
  <c r="BZ1211" i="10"/>
  <c r="BX1211" i="10"/>
  <c r="BW1211" i="10"/>
  <c r="BV1211" i="10"/>
  <c r="BU1211" i="10"/>
  <c r="BT1211" i="10"/>
  <c r="BY1211" i="10" s="1"/>
  <c r="BS1211" i="10"/>
  <c r="BN1211" i="10"/>
  <c r="BM1211" i="10"/>
  <c r="BL1211" i="10"/>
  <c r="BK1211" i="10" s="1"/>
  <c r="BJ1211" i="10"/>
  <c r="BD1211" i="10"/>
  <c r="BB1211" i="10"/>
  <c r="BA1211" i="10"/>
  <c r="AZ1211" i="10"/>
  <c r="AY1211" i="10"/>
  <c r="AX1211" i="10" s="1"/>
  <c r="AW1211" i="10"/>
  <c r="AR1211" i="10"/>
  <c r="AQ1211" i="10"/>
  <c r="AO1211" i="10" s="1"/>
  <c r="AP1211" i="10"/>
  <c r="AN1211" i="10"/>
  <c r="AI1211" i="10"/>
  <c r="AH1211" i="10"/>
  <c r="AG1211" i="10"/>
  <c r="AF1211" i="10"/>
  <c r="AE1211" i="10"/>
  <c r="Y1211" i="10"/>
  <c r="X1211" i="10"/>
  <c r="W1211" i="10"/>
  <c r="V1211" i="10"/>
  <c r="U1211" i="10"/>
  <c r="T1211" i="10"/>
  <c r="O1211" i="10"/>
  <c r="N1211" i="10"/>
  <c r="M1211" i="10"/>
  <c r="L1211" i="10" s="1"/>
  <c r="K1211" i="10"/>
  <c r="BZ1210" i="10"/>
  <c r="BX1210" i="10"/>
  <c r="BW1210" i="10"/>
  <c r="BV1210" i="10"/>
  <c r="BU1210" i="10"/>
  <c r="BT1210" i="10" s="1"/>
  <c r="BS1210" i="10"/>
  <c r="BN1210" i="10"/>
  <c r="BM1210" i="10"/>
  <c r="BL1210" i="10"/>
  <c r="BK1210" i="10" s="1"/>
  <c r="BJ1210" i="10"/>
  <c r="BD1210" i="10"/>
  <c r="BB1210" i="10"/>
  <c r="BA1210" i="10"/>
  <c r="AZ1210" i="10"/>
  <c r="AX1210" i="10" s="1"/>
  <c r="AY1210" i="10"/>
  <c r="AW1210" i="10"/>
  <c r="AR1210" i="10"/>
  <c r="AQ1210" i="10"/>
  <c r="AP1210" i="10"/>
  <c r="AO1210" i="10"/>
  <c r="AN1210" i="10"/>
  <c r="AI1210" i="10"/>
  <c r="AH1210" i="10"/>
  <c r="AG1210" i="10"/>
  <c r="AF1210" i="10" s="1"/>
  <c r="AE1210" i="10"/>
  <c r="Y1210" i="10"/>
  <c r="X1210" i="10"/>
  <c r="W1210" i="10"/>
  <c r="V1210" i="10"/>
  <c r="U1210" i="10" s="1"/>
  <c r="Z1210" i="10" s="1"/>
  <c r="T1210" i="10"/>
  <c r="O1210" i="10"/>
  <c r="N1210" i="10"/>
  <c r="M1210" i="10"/>
  <c r="L1210" i="10"/>
  <c r="K1210" i="10"/>
  <c r="BZ1209" i="10"/>
  <c r="BX1209" i="10"/>
  <c r="BW1209" i="10"/>
  <c r="BV1209" i="10"/>
  <c r="BU1209" i="10"/>
  <c r="BT1209" i="10" s="1"/>
  <c r="BS1209" i="10"/>
  <c r="BN1209" i="10"/>
  <c r="BM1209" i="10"/>
  <c r="BL1209" i="10"/>
  <c r="BK1209" i="10"/>
  <c r="BJ1209" i="10"/>
  <c r="BD1209" i="10"/>
  <c r="BB1209" i="10"/>
  <c r="BA1209" i="10"/>
  <c r="AZ1209" i="10"/>
  <c r="AY1209" i="10"/>
  <c r="AX1209" i="10"/>
  <c r="AW1209" i="10"/>
  <c r="AR1209" i="10"/>
  <c r="AQ1209" i="10"/>
  <c r="AP1209" i="10"/>
  <c r="AO1209" i="10" s="1"/>
  <c r="AN1209" i="10"/>
  <c r="AI1209" i="10"/>
  <c r="AH1209" i="10"/>
  <c r="AG1209" i="10"/>
  <c r="AF1209" i="10" s="1"/>
  <c r="BE1209" i="10" s="1"/>
  <c r="AE1209" i="10"/>
  <c r="Y1209" i="10"/>
  <c r="X1209" i="10"/>
  <c r="W1209" i="10"/>
  <c r="V1209" i="10"/>
  <c r="U1209" i="10"/>
  <c r="Z1209" i="10" s="1"/>
  <c r="T1209" i="10"/>
  <c r="O1209" i="10"/>
  <c r="N1209" i="10"/>
  <c r="M1209" i="10"/>
  <c r="L1209" i="10" s="1"/>
  <c r="K1209" i="10"/>
  <c r="CA1208" i="10"/>
  <c r="BZ1208" i="10"/>
  <c r="BX1208" i="10"/>
  <c r="BW1208" i="10"/>
  <c r="BV1208" i="10"/>
  <c r="BU1208" i="10"/>
  <c r="BT1208" i="10"/>
  <c r="BS1208" i="10"/>
  <c r="BN1208" i="10"/>
  <c r="BM1208" i="10"/>
  <c r="BL1208" i="10"/>
  <c r="BK1208" i="10" s="1"/>
  <c r="BJ1208" i="10"/>
  <c r="BD1208" i="10"/>
  <c r="BB1208" i="10"/>
  <c r="BA1208" i="10"/>
  <c r="AZ1208" i="10"/>
  <c r="AY1208" i="10"/>
  <c r="AX1208" i="10" s="1"/>
  <c r="AW1208" i="10"/>
  <c r="AR1208" i="10"/>
  <c r="AQ1208" i="10"/>
  <c r="AP1208" i="10"/>
  <c r="AO1208" i="10" s="1"/>
  <c r="AN1208" i="10"/>
  <c r="AI1208" i="10"/>
  <c r="AH1208" i="10"/>
  <c r="AG1208" i="10"/>
  <c r="AF1208" i="10"/>
  <c r="AE1208" i="10"/>
  <c r="Y1208" i="10"/>
  <c r="X1208" i="10"/>
  <c r="W1208" i="10"/>
  <c r="V1208" i="10"/>
  <c r="U1208" i="10" s="1"/>
  <c r="T1208" i="10"/>
  <c r="O1208" i="10"/>
  <c r="N1208" i="10"/>
  <c r="L1208" i="10" s="1"/>
  <c r="M1208" i="10"/>
  <c r="K1208" i="10"/>
  <c r="BZ1207" i="10"/>
  <c r="BX1207" i="10"/>
  <c r="BW1207" i="10"/>
  <c r="BV1207" i="10"/>
  <c r="BU1207" i="10"/>
  <c r="BT1207" i="10" s="1"/>
  <c r="BS1207" i="10"/>
  <c r="BN1207" i="10"/>
  <c r="BM1207" i="10"/>
  <c r="BL1207" i="10"/>
  <c r="BK1207" i="10"/>
  <c r="BJ1207" i="10"/>
  <c r="BD1207" i="10"/>
  <c r="BB1207" i="10"/>
  <c r="BA1207" i="10"/>
  <c r="AZ1207" i="10"/>
  <c r="AY1207" i="10"/>
  <c r="AX1207" i="10" s="1"/>
  <c r="AW1207" i="10"/>
  <c r="AR1207" i="10"/>
  <c r="AQ1207" i="10"/>
  <c r="AP1207" i="10"/>
  <c r="AO1207" i="10"/>
  <c r="AN1207" i="10"/>
  <c r="AI1207" i="10"/>
  <c r="AH1207" i="10"/>
  <c r="AG1207" i="10"/>
  <c r="AF1207" i="10" s="1"/>
  <c r="AE1207" i="10"/>
  <c r="Y1207" i="10"/>
  <c r="X1207" i="10"/>
  <c r="W1207" i="10"/>
  <c r="U1207" i="10" s="1"/>
  <c r="Z1207" i="10" s="1"/>
  <c r="V1207" i="10"/>
  <c r="T1207" i="10"/>
  <c r="O1207" i="10"/>
  <c r="N1207" i="10"/>
  <c r="M1207" i="10"/>
  <c r="L1207" i="10"/>
  <c r="K1207" i="10"/>
  <c r="BZ1206" i="10"/>
  <c r="BX1206" i="10"/>
  <c r="BW1206" i="10"/>
  <c r="BV1206" i="10"/>
  <c r="BU1206" i="10"/>
  <c r="BT1206" i="10"/>
  <c r="BS1206" i="10"/>
  <c r="BN1206" i="10"/>
  <c r="BK1206" i="10" s="1"/>
  <c r="BM1206" i="10"/>
  <c r="BL1206" i="10"/>
  <c r="BJ1206" i="10"/>
  <c r="BD1206" i="10"/>
  <c r="BB1206" i="10"/>
  <c r="BA1206" i="10"/>
  <c r="AZ1206" i="10"/>
  <c r="AY1206" i="10"/>
  <c r="AX1206" i="10"/>
  <c r="BC1206" i="10" s="1"/>
  <c r="AW1206" i="10"/>
  <c r="AR1206" i="10"/>
  <c r="AQ1206" i="10"/>
  <c r="AP1206" i="10"/>
  <c r="AO1206" i="10" s="1"/>
  <c r="AN1206" i="10"/>
  <c r="AI1206" i="10"/>
  <c r="AH1206" i="10"/>
  <c r="AG1206" i="10"/>
  <c r="AF1206" i="10"/>
  <c r="BE1206" i="10" s="1"/>
  <c r="AE1206" i="10"/>
  <c r="Y1206" i="10"/>
  <c r="X1206" i="10"/>
  <c r="W1206" i="10"/>
  <c r="V1206" i="10"/>
  <c r="U1206" i="10"/>
  <c r="Z1206" i="10" s="1"/>
  <c r="T1206" i="10"/>
  <c r="O1206" i="10"/>
  <c r="N1206" i="10"/>
  <c r="M1206" i="10"/>
  <c r="L1206" i="10" s="1"/>
  <c r="K1206" i="10"/>
  <c r="BZ1205" i="10"/>
  <c r="BX1205" i="10"/>
  <c r="BW1205" i="10"/>
  <c r="BV1205" i="10"/>
  <c r="BU1205" i="10"/>
  <c r="BT1205" i="10" s="1"/>
  <c r="BS1205" i="10"/>
  <c r="BN1205" i="10"/>
  <c r="BM1205" i="10"/>
  <c r="BK1205" i="10" s="1"/>
  <c r="BL1205" i="10"/>
  <c r="BJ1205" i="10"/>
  <c r="BD1205" i="10"/>
  <c r="BB1205" i="10"/>
  <c r="BA1205" i="10"/>
  <c r="AZ1205" i="10"/>
  <c r="AY1205" i="10"/>
  <c r="AX1205" i="10" s="1"/>
  <c r="AW1205" i="10"/>
  <c r="AR1205" i="10"/>
  <c r="AQ1205" i="10"/>
  <c r="AP1205" i="10"/>
  <c r="AO1205" i="10"/>
  <c r="AN1205" i="10"/>
  <c r="AI1205" i="10"/>
  <c r="AH1205" i="10"/>
  <c r="AG1205" i="10"/>
  <c r="AF1205" i="10" s="1"/>
  <c r="AE1205" i="10"/>
  <c r="Y1205" i="10"/>
  <c r="X1205" i="10"/>
  <c r="W1205" i="10"/>
  <c r="V1205" i="10"/>
  <c r="U1205" i="10" s="1"/>
  <c r="Z1205" i="10" s="1"/>
  <c r="T1205" i="10"/>
  <c r="O1205" i="10"/>
  <c r="N1205" i="10"/>
  <c r="M1205" i="10"/>
  <c r="L1205" i="10" s="1"/>
  <c r="K1205" i="10"/>
  <c r="BZ1204" i="10"/>
  <c r="BX1204" i="10"/>
  <c r="BW1204" i="10"/>
  <c r="BV1204" i="10"/>
  <c r="BT1204" i="10" s="1"/>
  <c r="BU1204" i="10"/>
  <c r="BS1204" i="10"/>
  <c r="BN1204" i="10"/>
  <c r="BM1204" i="10"/>
  <c r="BL1204" i="10"/>
  <c r="BK1204" i="10"/>
  <c r="BJ1204" i="10"/>
  <c r="BD1204" i="10"/>
  <c r="BB1204" i="10"/>
  <c r="BA1204" i="10"/>
  <c r="AZ1204" i="10"/>
  <c r="AY1204" i="10"/>
  <c r="AX1204" i="10"/>
  <c r="BC1204" i="10" s="1"/>
  <c r="AW1204" i="10"/>
  <c r="AR1204" i="10"/>
  <c r="AQ1204" i="10"/>
  <c r="AP1204" i="10"/>
  <c r="AO1204" i="10" s="1"/>
  <c r="AN1204" i="10"/>
  <c r="AI1204" i="10"/>
  <c r="AH1204" i="10"/>
  <c r="AF1204" i="10" s="1"/>
  <c r="AG1204" i="10"/>
  <c r="AE1204" i="10"/>
  <c r="Y1204" i="10"/>
  <c r="X1204" i="10"/>
  <c r="W1204" i="10"/>
  <c r="V1204" i="10"/>
  <c r="U1204" i="10" s="1"/>
  <c r="Z1204" i="10" s="1"/>
  <c r="T1204" i="10"/>
  <c r="O1204" i="10"/>
  <c r="N1204" i="10"/>
  <c r="M1204" i="10"/>
  <c r="L1204" i="10"/>
  <c r="K1204" i="10"/>
  <c r="CA1203" i="10"/>
  <c r="BZ1203" i="10"/>
  <c r="BX1203" i="10"/>
  <c r="BW1203" i="10"/>
  <c r="BV1203" i="10"/>
  <c r="BU1203" i="10"/>
  <c r="BT1203" i="10"/>
  <c r="BY1203" i="10" s="1"/>
  <c r="BS1203" i="10"/>
  <c r="BN1203" i="10"/>
  <c r="BM1203" i="10"/>
  <c r="BK1203" i="10" s="1"/>
  <c r="BL1203" i="10"/>
  <c r="BJ1203" i="10"/>
  <c r="BD1203" i="10"/>
  <c r="BB1203" i="10"/>
  <c r="BA1203" i="10"/>
  <c r="AZ1203" i="10"/>
  <c r="AY1203" i="10"/>
  <c r="AX1203" i="10" s="1"/>
  <c r="AW1203" i="10"/>
  <c r="AR1203" i="10"/>
  <c r="AQ1203" i="10"/>
  <c r="AO1203" i="10" s="1"/>
  <c r="AP1203" i="10"/>
  <c r="AN1203" i="10"/>
  <c r="AI1203" i="10"/>
  <c r="AH1203" i="10"/>
  <c r="AG1203" i="10"/>
  <c r="AF1203" i="10"/>
  <c r="AE1203" i="10"/>
  <c r="Y1203" i="10"/>
  <c r="X1203" i="10"/>
  <c r="W1203" i="10"/>
  <c r="V1203" i="10"/>
  <c r="U1203" i="10"/>
  <c r="Z1203" i="10" s="1"/>
  <c r="T1203" i="10"/>
  <c r="O1203" i="10"/>
  <c r="N1203" i="10"/>
  <c r="M1203" i="10"/>
  <c r="L1203" i="10" s="1"/>
  <c r="K1203" i="10"/>
  <c r="BZ1202" i="10"/>
  <c r="BX1202" i="10"/>
  <c r="BW1202" i="10"/>
  <c r="BV1202" i="10"/>
  <c r="BT1202" i="10" s="1"/>
  <c r="BU1202" i="10"/>
  <c r="BS1202" i="10"/>
  <c r="BN1202" i="10"/>
  <c r="BM1202" i="10"/>
  <c r="BL1202" i="10"/>
  <c r="BK1202" i="10" s="1"/>
  <c r="BJ1202" i="10"/>
  <c r="BD1202" i="10"/>
  <c r="BB1202" i="10"/>
  <c r="BA1202" i="10"/>
  <c r="AZ1202" i="10"/>
  <c r="AX1202" i="10" s="1"/>
  <c r="AY1202" i="10"/>
  <c r="AW1202" i="10"/>
  <c r="AR1202" i="10"/>
  <c r="AQ1202" i="10"/>
  <c r="AP1202" i="10"/>
  <c r="AO1202" i="10"/>
  <c r="AN1202" i="10"/>
  <c r="AI1202" i="10"/>
  <c r="AH1202" i="10"/>
  <c r="AF1202" i="10" s="1"/>
  <c r="AG1202" i="10"/>
  <c r="AE1202" i="10"/>
  <c r="Y1202" i="10"/>
  <c r="X1202" i="10"/>
  <c r="W1202" i="10"/>
  <c r="V1202" i="10"/>
  <c r="T1202" i="10"/>
  <c r="O1202" i="10"/>
  <c r="N1202" i="10"/>
  <c r="M1202" i="10"/>
  <c r="L1202" i="10"/>
  <c r="K1202" i="10"/>
  <c r="BZ1201" i="10"/>
  <c r="BX1201" i="10"/>
  <c r="BW1201" i="10"/>
  <c r="BV1201" i="10"/>
  <c r="BU1201" i="10"/>
  <c r="BT1201" i="10" s="1"/>
  <c r="BS1201" i="10"/>
  <c r="BN1201" i="10"/>
  <c r="BM1201" i="10"/>
  <c r="BL1201" i="10"/>
  <c r="BK1201" i="10"/>
  <c r="BJ1201" i="10"/>
  <c r="BD1201" i="10"/>
  <c r="BB1201" i="10"/>
  <c r="BA1201" i="10"/>
  <c r="AZ1201" i="10"/>
  <c r="AY1201" i="10"/>
  <c r="AX1201" i="10"/>
  <c r="AW1201" i="10"/>
  <c r="AR1201" i="10"/>
  <c r="AQ1201" i="10"/>
  <c r="AO1201" i="10" s="1"/>
  <c r="AP1201" i="10"/>
  <c r="AN1201" i="10"/>
  <c r="AI1201" i="10"/>
  <c r="AH1201" i="10"/>
  <c r="AG1201" i="10"/>
  <c r="AF1201" i="10" s="1"/>
  <c r="BE1201" i="10" s="1"/>
  <c r="AE1201" i="10"/>
  <c r="Y1201" i="10"/>
  <c r="X1201" i="10"/>
  <c r="W1201" i="10"/>
  <c r="V1201" i="10"/>
  <c r="U1201" i="10"/>
  <c r="Z1201" i="10" s="1"/>
  <c r="T1201" i="10"/>
  <c r="O1201" i="10"/>
  <c r="N1201" i="10"/>
  <c r="M1201" i="10"/>
  <c r="L1201" i="10" s="1"/>
  <c r="K1201" i="10"/>
  <c r="CA1200" i="10"/>
  <c r="BZ1200" i="10"/>
  <c r="BX1200" i="10"/>
  <c r="BW1200" i="10"/>
  <c r="BV1200" i="10"/>
  <c r="BU1200" i="10"/>
  <c r="BT1200" i="10"/>
  <c r="BS1200" i="10"/>
  <c r="BN1200" i="10"/>
  <c r="BM1200" i="10"/>
  <c r="BL1200" i="10"/>
  <c r="BJ1200" i="10"/>
  <c r="BD1200" i="10"/>
  <c r="BB1200" i="10"/>
  <c r="BA1200" i="10"/>
  <c r="AZ1200" i="10"/>
  <c r="AX1200" i="10" s="1"/>
  <c r="BE1200" i="10" s="1"/>
  <c r="AY1200" i="10"/>
  <c r="AW1200" i="10"/>
  <c r="AR1200" i="10"/>
  <c r="AQ1200" i="10"/>
  <c r="AP1200" i="10"/>
  <c r="AN1200" i="10"/>
  <c r="AI1200" i="10"/>
  <c r="AH1200" i="10"/>
  <c r="AG1200" i="10"/>
  <c r="AF1200" i="10"/>
  <c r="AE1200" i="10"/>
  <c r="Y1200" i="10"/>
  <c r="X1200" i="10"/>
  <c r="W1200" i="10"/>
  <c r="V1200" i="10"/>
  <c r="U1200" i="10" s="1"/>
  <c r="T1200" i="10"/>
  <c r="O1200" i="10"/>
  <c r="N1200" i="10"/>
  <c r="M1200" i="10"/>
  <c r="K1200" i="10"/>
  <c r="BZ1199" i="10"/>
  <c r="BX1199" i="10"/>
  <c r="BW1199" i="10"/>
  <c r="BV1199" i="10"/>
  <c r="BU1199" i="10"/>
  <c r="BS1199" i="10"/>
  <c r="BN1199" i="10"/>
  <c r="BM1199" i="10"/>
  <c r="BL1199" i="10"/>
  <c r="BK1199" i="10"/>
  <c r="BJ1199" i="10"/>
  <c r="BD1199" i="10"/>
  <c r="BB1199" i="10"/>
  <c r="BA1199" i="10"/>
  <c r="AZ1199" i="10"/>
  <c r="AY1199" i="10"/>
  <c r="AW1199" i="10"/>
  <c r="AR1199" i="10"/>
  <c r="AQ1199" i="10"/>
  <c r="AP1199" i="10"/>
  <c r="AO1199" i="10"/>
  <c r="AN1199" i="10"/>
  <c r="AI1199" i="10"/>
  <c r="AH1199" i="10"/>
  <c r="AG1199" i="10"/>
  <c r="AF1199" i="10" s="1"/>
  <c r="AE1199" i="10"/>
  <c r="Y1199" i="10"/>
  <c r="X1199" i="10"/>
  <c r="W1199" i="10"/>
  <c r="V1199" i="10"/>
  <c r="T1199" i="10"/>
  <c r="O1199" i="10"/>
  <c r="N1199" i="10"/>
  <c r="M1199" i="10"/>
  <c r="L1199" i="10"/>
  <c r="K1199" i="10"/>
  <c r="BZ1198" i="10"/>
  <c r="BX1198" i="10"/>
  <c r="BW1198" i="10"/>
  <c r="BV1198" i="10"/>
  <c r="BU1198" i="10"/>
  <c r="BT1198" i="10"/>
  <c r="BS1198" i="10"/>
  <c r="BN1198" i="10"/>
  <c r="BK1198" i="10" s="1"/>
  <c r="BM1198" i="10"/>
  <c r="BL1198" i="10"/>
  <c r="BJ1198" i="10"/>
  <c r="BD1198" i="10"/>
  <c r="BB1198" i="10"/>
  <c r="BA1198" i="10"/>
  <c r="AZ1198" i="10"/>
  <c r="AY1198" i="10"/>
  <c r="AX1198" i="10"/>
  <c r="AW1198" i="10"/>
  <c r="AR1198" i="10"/>
  <c r="AQ1198" i="10"/>
  <c r="AP1198" i="10"/>
  <c r="AO1198" i="10" s="1"/>
  <c r="AN1198" i="10"/>
  <c r="AI1198" i="10"/>
  <c r="AH1198" i="10"/>
  <c r="AF1198" i="10" s="1"/>
  <c r="BE1198" i="10" s="1"/>
  <c r="AG1198" i="10"/>
  <c r="AE1198" i="10"/>
  <c r="Y1198" i="10"/>
  <c r="X1198" i="10"/>
  <c r="W1198" i="10"/>
  <c r="V1198" i="10"/>
  <c r="U1198" i="10" s="1"/>
  <c r="Z1198" i="10" s="1"/>
  <c r="T1198" i="10"/>
  <c r="O1198" i="10"/>
  <c r="N1198" i="10"/>
  <c r="M1198" i="10"/>
  <c r="L1198" i="10" s="1"/>
  <c r="K1198" i="10"/>
  <c r="BZ1197" i="10"/>
  <c r="BX1197" i="10"/>
  <c r="BW1197" i="10"/>
  <c r="BT1197" i="10" s="1"/>
  <c r="BV1197" i="10"/>
  <c r="BU1197" i="10"/>
  <c r="BS1197" i="10"/>
  <c r="BN1197" i="10"/>
  <c r="BM1197" i="10"/>
  <c r="BK1197" i="10" s="1"/>
  <c r="BY1197" i="10" s="1"/>
  <c r="BL1197" i="10"/>
  <c r="BJ1197" i="10"/>
  <c r="BD1197" i="10"/>
  <c r="BB1197" i="10"/>
  <c r="BA1197" i="10"/>
  <c r="AZ1197" i="10"/>
  <c r="AY1197" i="10"/>
  <c r="AX1197" i="10" s="1"/>
  <c r="BE1197" i="10" s="1"/>
  <c r="AW1197" i="10"/>
  <c r="AR1197" i="10"/>
  <c r="AQ1197" i="10"/>
  <c r="AP1197" i="10"/>
  <c r="AO1197" i="10"/>
  <c r="AN1197" i="10"/>
  <c r="AI1197" i="10"/>
  <c r="AF1197" i="10" s="1"/>
  <c r="CA1197" i="10" s="1"/>
  <c r="AH1197" i="10"/>
  <c r="AG1197" i="10"/>
  <c r="AE1197" i="10"/>
  <c r="Y1197" i="10"/>
  <c r="X1197" i="10"/>
  <c r="W1197" i="10"/>
  <c r="V1197" i="10"/>
  <c r="U1197" i="10" s="1"/>
  <c r="T1197" i="10"/>
  <c r="O1197" i="10"/>
  <c r="N1197" i="10"/>
  <c r="M1197" i="10"/>
  <c r="K1197" i="10"/>
  <c r="BZ1196" i="10"/>
  <c r="BX1196" i="10"/>
  <c r="BW1196" i="10"/>
  <c r="BV1196" i="10"/>
  <c r="BT1196" i="10" s="1"/>
  <c r="BU1196" i="10"/>
  <c r="BS1196" i="10"/>
  <c r="BN1196" i="10"/>
  <c r="BM1196" i="10"/>
  <c r="BL1196" i="10"/>
  <c r="BK1196" i="10"/>
  <c r="BJ1196" i="10"/>
  <c r="BD1196" i="10"/>
  <c r="BB1196" i="10"/>
  <c r="BA1196" i="10"/>
  <c r="AZ1196" i="10"/>
  <c r="AY1196" i="10"/>
  <c r="AX1196" i="10"/>
  <c r="AW1196" i="10"/>
  <c r="AR1196" i="10"/>
  <c r="AO1196" i="10" s="1"/>
  <c r="AQ1196" i="10"/>
  <c r="AP1196" i="10"/>
  <c r="AN1196" i="10"/>
  <c r="AI1196" i="10"/>
  <c r="AH1196" i="10"/>
  <c r="AG1196" i="10"/>
  <c r="AF1196" i="10"/>
  <c r="AE1196" i="10"/>
  <c r="Y1196" i="10"/>
  <c r="X1196" i="10"/>
  <c r="W1196" i="10"/>
  <c r="V1196" i="10"/>
  <c r="T1196" i="10"/>
  <c r="O1196" i="10"/>
  <c r="N1196" i="10"/>
  <c r="M1196" i="10"/>
  <c r="L1196" i="10"/>
  <c r="K1196" i="10"/>
  <c r="BZ1195" i="10"/>
  <c r="BX1195" i="10"/>
  <c r="BW1195" i="10"/>
  <c r="BV1195" i="10"/>
  <c r="BU1195" i="10"/>
  <c r="BT1195" i="10" s="1"/>
  <c r="BS1195" i="10"/>
  <c r="BN1195" i="10"/>
  <c r="BM1195" i="10"/>
  <c r="BK1195" i="10" s="1"/>
  <c r="BL1195" i="10"/>
  <c r="BJ1195" i="10"/>
  <c r="BD1195" i="10"/>
  <c r="BB1195" i="10"/>
  <c r="BA1195" i="10"/>
  <c r="AZ1195" i="10"/>
  <c r="AY1195" i="10"/>
  <c r="AX1195" i="10" s="1"/>
  <c r="BC1195" i="10" s="1"/>
  <c r="AW1195" i="10"/>
  <c r="AR1195" i="10"/>
  <c r="AQ1195" i="10"/>
  <c r="AO1195" i="10" s="1"/>
  <c r="AP1195" i="10"/>
  <c r="AN1195" i="10"/>
  <c r="AI1195" i="10"/>
  <c r="AH1195" i="10"/>
  <c r="AG1195" i="10"/>
  <c r="AF1195" i="10"/>
  <c r="BE1195" i="10" s="1"/>
  <c r="AE1195" i="10"/>
  <c r="Y1195" i="10"/>
  <c r="X1195" i="10"/>
  <c r="W1195" i="10"/>
  <c r="V1195" i="10"/>
  <c r="U1195" i="10"/>
  <c r="T1195" i="10"/>
  <c r="O1195" i="10"/>
  <c r="N1195" i="10"/>
  <c r="M1195" i="10"/>
  <c r="L1195" i="10" s="1"/>
  <c r="K1195" i="10"/>
  <c r="CA1194" i="10"/>
  <c r="BZ1194" i="10"/>
  <c r="BX1194" i="10"/>
  <c r="BW1194" i="10"/>
  <c r="BV1194" i="10"/>
  <c r="BU1194" i="10"/>
  <c r="BT1194" i="10"/>
  <c r="BS1194" i="10"/>
  <c r="BN1194" i="10"/>
  <c r="BM1194" i="10"/>
  <c r="BL1194" i="10"/>
  <c r="BK1194" i="10" s="1"/>
  <c r="BY1194" i="10" s="1"/>
  <c r="BJ1194" i="10"/>
  <c r="BD1194" i="10"/>
  <c r="BB1194" i="10"/>
  <c r="BA1194" i="10"/>
  <c r="AZ1194" i="10"/>
  <c r="AX1194" i="10" s="1"/>
  <c r="AY1194" i="10"/>
  <c r="AW1194" i="10"/>
  <c r="AR1194" i="10"/>
  <c r="AQ1194" i="10"/>
  <c r="AP1194" i="10"/>
  <c r="AO1194" i="10" s="1"/>
  <c r="AN1194" i="10"/>
  <c r="AI1194" i="10"/>
  <c r="AH1194" i="10"/>
  <c r="AG1194" i="10"/>
  <c r="AF1194" i="10"/>
  <c r="AE1194" i="10"/>
  <c r="Y1194" i="10"/>
  <c r="X1194" i="10"/>
  <c r="W1194" i="10"/>
  <c r="V1194" i="10"/>
  <c r="U1194" i="10" s="1"/>
  <c r="Z1194" i="10" s="1"/>
  <c r="T1194" i="10"/>
  <c r="O1194" i="10"/>
  <c r="N1194" i="10"/>
  <c r="M1194" i="10"/>
  <c r="L1194" i="10" s="1"/>
  <c r="K1194" i="10"/>
  <c r="BZ1193" i="10"/>
  <c r="BX1193" i="10"/>
  <c r="BW1193" i="10"/>
  <c r="BV1193" i="10"/>
  <c r="BU1193" i="10"/>
  <c r="BT1193" i="10" s="1"/>
  <c r="BS1193" i="10"/>
  <c r="BN1193" i="10"/>
  <c r="BM1193" i="10"/>
  <c r="BL1193" i="10"/>
  <c r="BK1193" i="10"/>
  <c r="BJ1193" i="10"/>
  <c r="BD1193" i="10"/>
  <c r="BB1193" i="10"/>
  <c r="BA1193" i="10"/>
  <c r="AZ1193" i="10"/>
  <c r="AY1193" i="10"/>
  <c r="AX1193" i="10" s="1"/>
  <c r="AW1193" i="10"/>
  <c r="AR1193" i="10"/>
  <c r="AQ1193" i="10"/>
  <c r="AP1193" i="10"/>
  <c r="AO1193" i="10"/>
  <c r="AN1193" i="10"/>
  <c r="AI1193" i="10"/>
  <c r="AH1193" i="10"/>
  <c r="AG1193" i="10"/>
  <c r="AF1193" i="10" s="1"/>
  <c r="AE1193" i="10"/>
  <c r="Y1193" i="10"/>
  <c r="X1193" i="10"/>
  <c r="W1193" i="10"/>
  <c r="V1193" i="10"/>
  <c r="U1193" i="10" s="1"/>
  <c r="Z1193" i="10" s="1"/>
  <c r="T1193" i="10"/>
  <c r="O1193" i="10"/>
  <c r="N1193" i="10"/>
  <c r="M1193" i="10"/>
  <c r="L1193" i="10"/>
  <c r="K1193" i="10"/>
  <c r="BZ1192" i="10"/>
  <c r="BX1192" i="10"/>
  <c r="BW1192" i="10"/>
  <c r="BV1192" i="10"/>
  <c r="BU1192" i="10"/>
  <c r="BT1192" i="10"/>
  <c r="BY1192" i="10" s="1"/>
  <c r="BS1192" i="10"/>
  <c r="BN1192" i="10"/>
  <c r="BM1192" i="10"/>
  <c r="BL1192" i="10"/>
  <c r="BK1192" i="10" s="1"/>
  <c r="BJ1192" i="10"/>
  <c r="BD1192" i="10"/>
  <c r="BB1192" i="10"/>
  <c r="BA1192" i="10"/>
  <c r="AZ1192" i="10"/>
  <c r="AY1192" i="10"/>
  <c r="AX1192" i="10"/>
  <c r="AW1192" i="10"/>
  <c r="AR1192" i="10"/>
  <c r="AQ1192" i="10"/>
  <c r="AP1192" i="10"/>
  <c r="AO1192" i="10" s="1"/>
  <c r="BC1192" i="10" s="1"/>
  <c r="AN1192" i="10"/>
  <c r="AI1192" i="10"/>
  <c r="AH1192" i="10"/>
  <c r="AG1192" i="10"/>
  <c r="AF1192" i="10"/>
  <c r="BE1192" i="10" s="1"/>
  <c r="AE1192" i="10"/>
  <c r="Y1192" i="10"/>
  <c r="X1192" i="10"/>
  <c r="W1192" i="10"/>
  <c r="V1192" i="10"/>
  <c r="U1192" i="10"/>
  <c r="T1192" i="10"/>
  <c r="O1192" i="10"/>
  <c r="N1192" i="10"/>
  <c r="L1192" i="10" s="1"/>
  <c r="Z1192" i="10" s="1"/>
  <c r="M1192" i="10"/>
  <c r="K1192" i="10"/>
  <c r="BZ1191" i="10"/>
  <c r="BX1191" i="10"/>
  <c r="BW1191" i="10"/>
  <c r="BT1191" i="10" s="1"/>
  <c r="BV1191" i="10"/>
  <c r="BU1191" i="10"/>
  <c r="BS1191" i="10"/>
  <c r="BN1191" i="10"/>
  <c r="BM1191" i="10"/>
  <c r="BL1191" i="10"/>
  <c r="BK1191" i="10" s="1"/>
  <c r="BJ1191" i="10"/>
  <c r="BD1191" i="10"/>
  <c r="BB1191" i="10"/>
  <c r="BA1191" i="10"/>
  <c r="AZ1191" i="10"/>
  <c r="AY1191" i="10"/>
  <c r="AX1191" i="10" s="1"/>
  <c r="AW1191" i="10"/>
  <c r="AR1191" i="10"/>
  <c r="AQ1191" i="10"/>
  <c r="AP1191" i="10"/>
  <c r="AO1191" i="10"/>
  <c r="AN1191" i="10"/>
  <c r="AI1191" i="10"/>
  <c r="AF1191" i="10" s="1"/>
  <c r="AH1191" i="10"/>
  <c r="AG1191" i="10"/>
  <c r="AE1191" i="10"/>
  <c r="Y1191" i="10"/>
  <c r="X1191" i="10"/>
  <c r="W1191" i="10"/>
  <c r="U1191" i="10" s="1"/>
  <c r="V1191" i="10"/>
  <c r="T1191" i="10"/>
  <c r="O1191" i="10"/>
  <c r="N1191" i="10"/>
  <c r="M1191" i="10"/>
  <c r="L1191" i="10" s="1"/>
  <c r="K1191" i="10"/>
  <c r="BZ1190" i="10"/>
  <c r="BX1190" i="10"/>
  <c r="BW1190" i="10"/>
  <c r="BV1190" i="10"/>
  <c r="BU1190" i="10"/>
  <c r="BT1190" i="10" s="1"/>
  <c r="BS1190" i="10"/>
  <c r="BN1190" i="10"/>
  <c r="BM1190" i="10"/>
  <c r="BL1190" i="10"/>
  <c r="BK1190" i="10"/>
  <c r="BJ1190" i="10"/>
  <c r="BD1190" i="10"/>
  <c r="BB1190" i="10"/>
  <c r="BA1190" i="10"/>
  <c r="AZ1190" i="10"/>
  <c r="AY1190" i="10"/>
  <c r="AX1190" i="10"/>
  <c r="AW1190" i="10"/>
  <c r="AR1190" i="10"/>
  <c r="AO1190" i="10" s="1"/>
  <c r="AQ1190" i="10"/>
  <c r="AP1190" i="10"/>
  <c r="AN1190" i="10"/>
  <c r="AI1190" i="10"/>
  <c r="AH1190" i="10"/>
  <c r="AG1190" i="10"/>
  <c r="AF1190" i="10" s="1"/>
  <c r="AE1190" i="10"/>
  <c r="Y1190" i="10"/>
  <c r="X1190" i="10"/>
  <c r="W1190" i="10"/>
  <c r="V1190" i="10"/>
  <c r="U1190" i="10" s="1"/>
  <c r="Z1190" i="10" s="1"/>
  <c r="T1190" i="10"/>
  <c r="O1190" i="10"/>
  <c r="N1190" i="10"/>
  <c r="M1190" i="10"/>
  <c r="L1190" i="10" s="1"/>
  <c r="K1190" i="10"/>
  <c r="CA1189" i="10"/>
  <c r="BZ1189" i="10"/>
  <c r="BX1189" i="10"/>
  <c r="BW1189" i="10"/>
  <c r="BV1189" i="10"/>
  <c r="BU1189" i="10"/>
  <c r="BT1189" i="10"/>
  <c r="BS1189" i="10"/>
  <c r="BN1189" i="10"/>
  <c r="BM1189" i="10"/>
  <c r="BK1189" i="10" s="1"/>
  <c r="BL1189" i="10"/>
  <c r="BJ1189" i="10"/>
  <c r="BD1189" i="10"/>
  <c r="BB1189" i="10"/>
  <c r="BA1189" i="10"/>
  <c r="AZ1189" i="10"/>
  <c r="AY1189" i="10"/>
  <c r="AX1189" i="10" s="1"/>
  <c r="AW1189" i="10"/>
  <c r="AR1189" i="10"/>
  <c r="AQ1189" i="10"/>
  <c r="AP1189" i="10"/>
  <c r="AO1189" i="10" s="1"/>
  <c r="AN1189" i="10"/>
  <c r="AI1189" i="10"/>
  <c r="AH1189" i="10"/>
  <c r="AG1189" i="10"/>
  <c r="AF1189" i="10"/>
  <c r="AE1189" i="10"/>
  <c r="Y1189" i="10"/>
  <c r="X1189" i="10"/>
  <c r="W1189" i="10"/>
  <c r="V1189" i="10"/>
  <c r="U1189" i="10" s="1"/>
  <c r="T1189" i="10"/>
  <c r="O1189" i="10"/>
  <c r="N1189" i="10"/>
  <c r="M1189" i="10"/>
  <c r="L1189" i="10" s="1"/>
  <c r="K1189" i="10"/>
  <c r="BZ1188" i="10"/>
  <c r="BX1188" i="10"/>
  <c r="BW1188" i="10"/>
  <c r="BV1188" i="10"/>
  <c r="BT1188" i="10" s="1"/>
  <c r="BU1188" i="10"/>
  <c r="BS1188" i="10"/>
  <c r="BN1188" i="10"/>
  <c r="BM1188" i="10"/>
  <c r="BL1188" i="10"/>
  <c r="BK1188" i="10" s="1"/>
  <c r="BJ1188" i="10"/>
  <c r="BD1188" i="10"/>
  <c r="BB1188" i="10"/>
  <c r="BA1188" i="10"/>
  <c r="AZ1188" i="10"/>
  <c r="AY1188" i="10"/>
  <c r="AX1188" i="10" s="1"/>
  <c r="AW1188" i="10"/>
  <c r="AR1188" i="10"/>
  <c r="AQ1188" i="10"/>
  <c r="AP1188" i="10"/>
  <c r="AO1188" i="10"/>
  <c r="AN1188" i="10"/>
  <c r="AI1188" i="10"/>
  <c r="AH1188" i="10"/>
  <c r="AF1188" i="10" s="1"/>
  <c r="AG1188" i="10"/>
  <c r="AE1188" i="10"/>
  <c r="Y1188" i="10"/>
  <c r="X1188" i="10"/>
  <c r="W1188" i="10"/>
  <c r="V1188" i="10"/>
  <c r="U1188" i="10" s="1"/>
  <c r="Z1188" i="10" s="1"/>
  <c r="T1188" i="10"/>
  <c r="O1188" i="10"/>
  <c r="N1188" i="10"/>
  <c r="M1188" i="10"/>
  <c r="L1188" i="10"/>
  <c r="K1188" i="10"/>
  <c r="BZ1187" i="10"/>
  <c r="BX1187" i="10"/>
  <c r="BW1187" i="10"/>
  <c r="BV1187" i="10"/>
  <c r="BU1187" i="10"/>
  <c r="BT1187" i="10" s="1"/>
  <c r="BS1187" i="10"/>
  <c r="BN1187" i="10"/>
  <c r="BM1187" i="10"/>
  <c r="BL1187" i="10"/>
  <c r="BK1187" i="10" s="1"/>
  <c r="BJ1187" i="10"/>
  <c r="BD1187" i="10"/>
  <c r="BB1187" i="10"/>
  <c r="BA1187" i="10"/>
  <c r="AZ1187" i="10"/>
  <c r="AY1187" i="10"/>
  <c r="AX1187" i="10"/>
  <c r="AW1187" i="10"/>
  <c r="AR1187" i="10"/>
  <c r="AQ1187" i="10"/>
  <c r="AO1187" i="10" s="1"/>
  <c r="AP1187" i="10"/>
  <c r="AN1187" i="10"/>
  <c r="AI1187" i="10"/>
  <c r="AH1187" i="10"/>
  <c r="AG1187" i="10"/>
  <c r="AF1187" i="10" s="1"/>
  <c r="BE1187" i="10" s="1"/>
  <c r="AE1187" i="10"/>
  <c r="Y1187" i="10"/>
  <c r="X1187" i="10"/>
  <c r="W1187" i="10"/>
  <c r="V1187" i="10"/>
  <c r="U1187" i="10"/>
  <c r="Z1187" i="10" s="1"/>
  <c r="T1187" i="10"/>
  <c r="O1187" i="10"/>
  <c r="N1187" i="10"/>
  <c r="M1187" i="10"/>
  <c r="L1187" i="10" s="1"/>
  <c r="K1187" i="10"/>
  <c r="BZ1186" i="10"/>
  <c r="BX1186" i="10"/>
  <c r="BW1186" i="10"/>
  <c r="BV1186" i="10"/>
  <c r="BT1186" i="10" s="1"/>
  <c r="BU1186" i="10"/>
  <c r="BS1186" i="10"/>
  <c r="BN1186" i="10"/>
  <c r="BM1186" i="10"/>
  <c r="BL1186" i="10"/>
  <c r="BK1186" i="10" s="1"/>
  <c r="BJ1186" i="10"/>
  <c r="BD1186" i="10"/>
  <c r="BB1186" i="10"/>
  <c r="BA1186" i="10"/>
  <c r="AZ1186" i="10"/>
  <c r="AX1186" i="10" s="1"/>
  <c r="AY1186" i="10"/>
  <c r="AW1186" i="10"/>
  <c r="AR1186" i="10"/>
  <c r="AQ1186" i="10"/>
  <c r="AP1186" i="10"/>
  <c r="AO1186" i="10" s="1"/>
  <c r="AN1186" i="10"/>
  <c r="AI1186" i="10"/>
  <c r="AH1186" i="10"/>
  <c r="AF1186" i="10" s="1"/>
  <c r="AG1186" i="10"/>
  <c r="AE1186" i="10"/>
  <c r="Y1186" i="10"/>
  <c r="X1186" i="10"/>
  <c r="W1186" i="10"/>
  <c r="V1186" i="10"/>
  <c r="U1186" i="10" s="1"/>
  <c r="T1186" i="10"/>
  <c r="O1186" i="10"/>
  <c r="N1186" i="10"/>
  <c r="M1186" i="10"/>
  <c r="L1186" i="10" s="1"/>
  <c r="K1186" i="10"/>
  <c r="BZ1185" i="10"/>
  <c r="BX1185" i="10"/>
  <c r="BW1185" i="10"/>
  <c r="BV1185" i="10"/>
  <c r="BU1185" i="10"/>
  <c r="BT1185" i="10" s="1"/>
  <c r="BS1185" i="10"/>
  <c r="BN1185" i="10"/>
  <c r="BM1185" i="10"/>
  <c r="BL1185" i="10"/>
  <c r="BK1185" i="10"/>
  <c r="BJ1185" i="10"/>
  <c r="BD1185" i="10"/>
  <c r="BB1185" i="10"/>
  <c r="BA1185" i="10"/>
  <c r="AZ1185" i="10"/>
  <c r="AY1185" i="10"/>
  <c r="AX1185" i="10" s="1"/>
  <c r="AW1185" i="10"/>
  <c r="AR1185" i="10"/>
  <c r="AQ1185" i="10"/>
  <c r="AO1185" i="10" s="1"/>
  <c r="AP1185" i="10"/>
  <c r="AN1185" i="10"/>
  <c r="AI1185" i="10"/>
  <c r="AH1185" i="10"/>
  <c r="AG1185" i="10"/>
  <c r="AF1185" i="10" s="1"/>
  <c r="AE1185" i="10"/>
  <c r="Y1185" i="10"/>
  <c r="X1185" i="10"/>
  <c r="W1185" i="10"/>
  <c r="V1185" i="10"/>
  <c r="U1185" i="10" s="1"/>
  <c r="Z1185" i="10" s="1"/>
  <c r="T1185" i="10"/>
  <c r="O1185" i="10"/>
  <c r="N1185" i="10"/>
  <c r="M1185" i="10"/>
  <c r="L1185" i="10"/>
  <c r="K1185" i="10"/>
  <c r="BZ1184" i="10"/>
  <c r="BX1184" i="10"/>
  <c r="BW1184" i="10"/>
  <c r="BV1184" i="10"/>
  <c r="BU1184" i="10"/>
  <c r="BT1184" i="10"/>
  <c r="BY1184" i="10" s="1"/>
  <c r="BS1184" i="10"/>
  <c r="BN1184" i="10"/>
  <c r="BM1184" i="10"/>
  <c r="BL1184" i="10"/>
  <c r="BK1184" i="10" s="1"/>
  <c r="BJ1184" i="10"/>
  <c r="BD1184" i="10"/>
  <c r="BB1184" i="10"/>
  <c r="BA1184" i="10"/>
  <c r="AZ1184" i="10"/>
  <c r="AY1184" i="10"/>
  <c r="AX1184" i="10" s="1"/>
  <c r="AW1184" i="10"/>
  <c r="AR1184" i="10"/>
  <c r="AQ1184" i="10"/>
  <c r="AP1184" i="10"/>
  <c r="AO1184" i="10" s="1"/>
  <c r="AN1184" i="10"/>
  <c r="AI1184" i="10"/>
  <c r="AH1184" i="10"/>
  <c r="AG1184" i="10"/>
  <c r="AF1184" i="10"/>
  <c r="AE1184" i="10"/>
  <c r="Y1184" i="10"/>
  <c r="X1184" i="10"/>
  <c r="W1184" i="10"/>
  <c r="V1184" i="10"/>
  <c r="U1184" i="10"/>
  <c r="T1184" i="10"/>
  <c r="O1184" i="10"/>
  <c r="N1184" i="10"/>
  <c r="L1184" i="10" s="1"/>
  <c r="Z1184" i="10" s="1"/>
  <c r="M1184" i="10"/>
  <c r="K1184" i="10"/>
  <c r="BZ1183" i="10"/>
  <c r="BX1183" i="10"/>
  <c r="BW1183" i="10"/>
  <c r="BT1183" i="10" s="1"/>
  <c r="BV1183" i="10"/>
  <c r="BU1183" i="10"/>
  <c r="BS1183" i="10"/>
  <c r="BN1183" i="10"/>
  <c r="BM1183" i="10"/>
  <c r="BL1183" i="10"/>
  <c r="BK1183" i="10" s="1"/>
  <c r="BJ1183" i="10"/>
  <c r="BD1183" i="10"/>
  <c r="BB1183" i="10"/>
  <c r="BA1183" i="10"/>
  <c r="AZ1183" i="10"/>
  <c r="AY1183" i="10"/>
  <c r="AX1183" i="10" s="1"/>
  <c r="AW1183" i="10"/>
  <c r="AR1183" i="10"/>
  <c r="AQ1183" i="10"/>
  <c r="AP1183" i="10"/>
  <c r="AO1183" i="10"/>
  <c r="AN1183" i="10"/>
  <c r="AI1183" i="10"/>
  <c r="AF1183" i="10" s="1"/>
  <c r="AH1183" i="10"/>
  <c r="AG1183" i="10"/>
  <c r="AE1183" i="10"/>
  <c r="Y1183" i="10"/>
  <c r="X1183" i="10"/>
  <c r="W1183" i="10"/>
  <c r="V1183" i="10"/>
  <c r="U1183" i="10" s="1"/>
  <c r="T1183" i="10"/>
  <c r="O1183" i="10"/>
  <c r="N1183" i="10"/>
  <c r="M1183" i="10"/>
  <c r="L1183" i="10" s="1"/>
  <c r="K1183" i="10"/>
  <c r="BZ1182" i="10"/>
  <c r="BX1182" i="10"/>
  <c r="BW1182" i="10"/>
  <c r="BV1182" i="10"/>
  <c r="BU1182" i="10"/>
  <c r="BT1182" i="10" s="1"/>
  <c r="BS1182" i="10"/>
  <c r="BN1182" i="10"/>
  <c r="BM1182" i="10"/>
  <c r="BL1182" i="10"/>
  <c r="BK1182" i="10"/>
  <c r="BJ1182" i="10"/>
  <c r="BD1182" i="10"/>
  <c r="BB1182" i="10"/>
  <c r="BA1182" i="10"/>
  <c r="AZ1182" i="10"/>
  <c r="AY1182" i="10"/>
  <c r="AX1182" i="10"/>
  <c r="BC1182" i="10" s="1"/>
  <c r="AW1182" i="10"/>
  <c r="AR1182" i="10"/>
  <c r="AO1182" i="10" s="1"/>
  <c r="AQ1182" i="10"/>
  <c r="AP1182" i="10"/>
  <c r="AN1182" i="10"/>
  <c r="AI1182" i="10"/>
  <c r="AH1182" i="10"/>
  <c r="AG1182" i="10"/>
  <c r="AF1182" i="10" s="1"/>
  <c r="AE1182" i="10"/>
  <c r="Y1182" i="10"/>
  <c r="X1182" i="10"/>
  <c r="W1182" i="10"/>
  <c r="V1182" i="10"/>
  <c r="U1182" i="10" s="1"/>
  <c r="Z1182" i="10" s="1"/>
  <c r="T1182" i="10"/>
  <c r="O1182" i="10"/>
  <c r="N1182" i="10"/>
  <c r="M1182" i="10"/>
  <c r="L1182" i="10" s="1"/>
  <c r="K1182" i="10"/>
  <c r="CA1181" i="10"/>
  <c r="BZ1181" i="10"/>
  <c r="BX1181" i="10"/>
  <c r="BW1181" i="10"/>
  <c r="BV1181" i="10"/>
  <c r="BU1181" i="10"/>
  <c r="BT1181" i="10"/>
  <c r="BS1181" i="10"/>
  <c r="BN1181" i="10"/>
  <c r="BM1181" i="10"/>
  <c r="BL1181" i="10"/>
  <c r="BK1181" i="10" s="1"/>
  <c r="BJ1181" i="10"/>
  <c r="BD1181" i="10"/>
  <c r="BB1181" i="10"/>
  <c r="BA1181" i="10"/>
  <c r="AX1181" i="10" s="1"/>
  <c r="AZ1181" i="10"/>
  <c r="AY1181" i="10"/>
  <c r="AW1181" i="10"/>
  <c r="AR1181" i="10"/>
  <c r="AQ1181" i="10"/>
  <c r="AP1181" i="10"/>
  <c r="AO1181" i="10" s="1"/>
  <c r="AN1181" i="10"/>
  <c r="AI1181" i="10"/>
  <c r="AH1181" i="10"/>
  <c r="AG1181" i="10"/>
  <c r="AF1181" i="10"/>
  <c r="AE1181" i="10"/>
  <c r="Y1181" i="10"/>
  <c r="X1181" i="10"/>
  <c r="W1181" i="10"/>
  <c r="V1181" i="10"/>
  <c r="U1181" i="10" s="1"/>
  <c r="T1181" i="10"/>
  <c r="O1181" i="10"/>
  <c r="N1181" i="10"/>
  <c r="M1181" i="10"/>
  <c r="L1181" i="10" s="1"/>
  <c r="K1181" i="10"/>
  <c r="BZ1180" i="10"/>
  <c r="BX1180" i="10"/>
  <c r="BW1180" i="10"/>
  <c r="BV1180" i="10"/>
  <c r="BU1180" i="10"/>
  <c r="BT1180" i="10" s="1"/>
  <c r="BS1180" i="10"/>
  <c r="BN1180" i="10"/>
  <c r="BM1180" i="10"/>
  <c r="BL1180" i="10"/>
  <c r="BK1180" i="10" s="1"/>
  <c r="BJ1180" i="10"/>
  <c r="BD1180" i="10"/>
  <c r="BB1180" i="10"/>
  <c r="BA1180" i="10"/>
  <c r="AZ1180" i="10"/>
  <c r="AY1180" i="10"/>
  <c r="AX1180" i="10" s="1"/>
  <c r="AW1180" i="10"/>
  <c r="AR1180" i="10"/>
  <c r="AQ1180" i="10"/>
  <c r="AP1180" i="10"/>
  <c r="AO1180" i="10"/>
  <c r="AN1180" i="10"/>
  <c r="AI1180" i="10"/>
  <c r="AH1180" i="10"/>
  <c r="AG1180" i="10"/>
  <c r="AF1180" i="10" s="1"/>
  <c r="AE1180" i="10"/>
  <c r="Y1180" i="10"/>
  <c r="X1180" i="10"/>
  <c r="W1180" i="10"/>
  <c r="V1180" i="10"/>
  <c r="U1180" i="10" s="1"/>
  <c r="Z1180" i="10" s="1"/>
  <c r="T1180" i="10"/>
  <c r="O1180" i="10"/>
  <c r="N1180" i="10"/>
  <c r="M1180" i="10"/>
  <c r="L1180" i="10"/>
  <c r="K1180" i="10"/>
  <c r="BZ1179" i="10"/>
  <c r="BX1179" i="10"/>
  <c r="BW1179" i="10"/>
  <c r="BV1179" i="10"/>
  <c r="BU1179" i="10"/>
  <c r="BT1179" i="10" s="1"/>
  <c r="BS1179" i="10"/>
  <c r="BN1179" i="10"/>
  <c r="BM1179" i="10"/>
  <c r="BL1179" i="10"/>
  <c r="BK1179" i="10" s="1"/>
  <c r="BJ1179" i="10"/>
  <c r="BD1179" i="10"/>
  <c r="BB1179" i="10"/>
  <c r="BA1179" i="10"/>
  <c r="AZ1179" i="10"/>
  <c r="AY1179" i="10"/>
  <c r="AX1179" i="10"/>
  <c r="AW1179" i="10"/>
  <c r="AR1179" i="10"/>
  <c r="AQ1179" i="10"/>
  <c r="AP1179" i="10"/>
  <c r="AO1179" i="10" s="1"/>
  <c r="AN1179" i="10"/>
  <c r="AI1179" i="10"/>
  <c r="AH1179" i="10"/>
  <c r="AG1179" i="10"/>
  <c r="AF1179" i="10" s="1"/>
  <c r="BE1179" i="10" s="1"/>
  <c r="AE1179" i="10"/>
  <c r="Y1179" i="10"/>
  <c r="X1179" i="10"/>
  <c r="W1179" i="10"/>
  <c r="V1179" i="10"/>
  <c r="U1179" i="10"/>
  <c r="Z1179" i="10" s="1"/>
  <c r="T1179" i="10"/>
  <c r="O1179" i="10"/>
  <c r="N1179" i="10"/>
  <c r="L1179" i="10" s="1"/>
  <c r="M1179" i="10"/>
  <c r="K1179" i="10"/>
  <c r="BZ1178" i="10"/>
  <c r="BX1178" i="10"/>
  <c r="BW1178" i="10"/>
  <c r="BT1178" i="10" s="1"/>
  <c r="BV1178" i="10"/>
  <c r="BU1178" i="10"/>
  <c r="BS1178" i="10"/>
  <c r="BN1178" i="10"/>
  <c r="BM1178" i="10"/>
  <c r="BL1178" i="10"/>
  <c r="BK1178" i="10" s="1"/>
  <c r="BJ1178" i="10"/>
  <c r="BD1178" i="10"/>
  <c r="BB1178" i="10"/>
  <c r="BA1178" i="10"/>
  <c r="AZ1178" i="10"/>
  <c r="AY1178" i="10"/>
  <c r="AX1178" i="10" s="1"/>
  <c r="AW1178" i="10"/>
  <c r="AR1178" i="10"/>
  <c r="AQ1178" i="10"/>
  <c r="AP1178" i="10"/>
  <c r="AO1178" i="10" s="1"/>
  <c r="AN1178" i="10"/>
  <c r="AI1178" i="10"/>
  <c r="AH1178" i="10"/>
  <c r="AG1178" i="10"/>
  <c r="AF1178" i="10" s="1"/>
  <c r="AE1178" i="10"/>
  <c r="Y1178" i="10"/>
  <c r="X1178" i="10"/>
  <c r="W1178" i="10"/>
  <c r="V1178" i="10"/>
  <c r="U1178" i="10" s="1"/>
  <c r="Z1178" i="10" s="1"/>
  <c r="T1178" i="10"/>
  <c r="O1178" i="10"/>
  <c r="N1178" i="10"/>
  <c r="M1178" i="10"/>
  <c r="L1178" i="10" s="1"/>
  <c r="K1178" i="10"/>
  <c r="BZ1177" i="10"/>
  <c r="BX1177" i="10"/>
  <c r="BW1177" i="10"/>
  <c r="BV1177" i="10"/>
  <c r="BU1177" i="10"/>
  <c r="BT1177" i="10" s="1"/>
  <c r="BS1177" i="10"/>
  <c r="BN1177" i="10"/>
  <c r="BM1177" i="10"/>
  <c r="BL1177" i="10"/>
  <c r="BK1177" i="10"/>
  <c r="BJ1177" i="10"/>
  <c r="BD1177" i="10"/>
  <c r="BB1177" i="10"/>
  <c r="BA1177" i="10"/>
  <c r="AZ1177" i="10"/>
  <c r="AY1177" i="10"/>
  <c r="AX1177" i="10" s="1"/>
  <c r="AW1177" i="10"/>
  <c r="AR1177" i="10"/>
  <c r="AQ1177" i="10"/>
  <c r="AP1177" i="10"/>
  <c r="AO1177" i="10" s="1"/>
  <c r="AN1177" i="10"/>
  <c r="AI1177" i="10"/>
  <c r="AH1177" i="10"/>
  <c r="AG1177" i="10"/>
  <c r="AF1177" i="10" s="1"/>
  <c r="AE1177" i="10"/>
  <c r="Y1177" i="10"/>
  <c r="X1177" i="10"/>
  <c r="W1177" i="10"/>
  <c r="V1177" i="10"/>
  <c r="U1177" i="10" s="1"/>
  <c r="Z1177" i="10" s="1"/>
  <c r="T1177" i="10"/>
  <c r="O1177" i="10"/>
  <c r="N1177" i="10"/>
  <c r="M1177" i="10"/>
  <c r="L1177" i="10"/>
  <c r="K1177" i="10"/>
  <c r="BZ1176" i="10"/>
  <c r="BX1176" i="10"/>
  <c r="BW1176" i="10"/>
  <c r="BV1176" i="10"/>
  <c r="BU1176" i="10"/>
  <c r="BT1176" i="10"/>
  <c r="BY1176" i="10" s="1"/>
  <c r="BS1176" i="10"/>
  <c r="BN1176" i="10"/>
  <c r="BM1176" i="10"/>
  <c r="BL1176" i="10"/>
  <c r="BK1176" i="10" s="1"/>
  <c r="BJ1176" i="10"/>
  <c r="BD1176" i="10"/>
  <c r="BB1176" i="10"/>
  <c r="BA1176" i="10"/>
  <c r="AZ1176" i="10"/>
  <c r="AY1176" i="10"/>
  <c r="AX1176" i="10" s="1"/>
  <c r="AW1176" i="10"/>
  <c r="AR1176" i="10"/>
  <c r="AQ1176" i="10"/>
  <c r="AP1176" i="10"/>
  <c r="AO1176" i="10" s="1"/>
  <c r="AN1176" i="10"/>
  <c r="AI1176" i="10"/>
  <c r="AH1176" i="10"/>
  <c r="AG1176" i="10"/>
  <c r="AF1176" i="10"/>
  <c r="AE1176" i="10"/>
  <c r="Y1176" i="10"/>
  <c r="X1176" i="10"/>
  <c r="W1176" i="10"/>
  <c r="V1176" i="10"/>
  <c r="U1176" i="10"/>
  <c r="Z1176" i="10" s="1"/>
  <c r="T1176" i="10"/>
  <c r="O1176" i="10"/>
  <c r="N1176" i="10"/>
  <c r="M1176" i="10"/>
  <c r="L1176" i="10" s="1"/>
  <c r="K1176" i="10"/>
  <c r="BZ1175" i="10"/>
  <c r="BX1175" i="10"/>
  <c r="BW1175" i="10"/>
  <c r="BV1175" i="10"/>
  <c r="BU1175" i="10"/>
  <c r="BT1175" i="10" s="1"/>
  <c r="BS1175" i="10"/>
  <c r="BN1175" i="10"/>
  <c r="BM1175" i="10"/>
  <c r="BL1175" i="10"/>
  <c r="BK1175" i="10" s="1"/>
  <c r="BJ1175" i="10"/>
  <c r="BD1175" i="10"/>
  <c r="BB1175" i="10"/>
  <c r="BA1175" i="10"/>
  <c r="AZ1175" i="10"/>
  <c r="AY1175" i="10"/>
  <c r="AX1175" i="10" s="1"/>
  <c r="AW1175" i="10"/>
  <c r="AR1175" i="10"/>
  <c r="AQ1175" i="10"/>
  <c r="AP1175" i="10"/>
  <c r="AO1175" i="10"/>
  <c r="AN1175" i="10"/>
  <c r="AI1175" i="10"/>
  <c r="AH1175" i="10"/>
  <c r="AG1175" i="10"/>
  <c r="AF1175" i="10" s="1"/>
  <c r="AE1175" i="10"/>
  <c r="Y1175" i="10"/>
  <c r="X1175" i="10"/>
  <c r="W1175" i="10"/>
  <c r="V1175" i="10"/>
  <c r="U1175" i="10" s="1"/>
  <c r="T1175" i="10"/>
  <c r="O1175" i="10"/>
  <c r="N1175" i="10"/>
  <c r="M1175" i="10"/>
  <c r="L1175" i="10" s="1"/>
  <c r="K1175" i="10"/>
  <c r="BZ1174" i="10"/>
  <c r="BX1174" i="10"/>
  <c r="BW1174" i="10"/>
  <c r="BV1174" i="10"/>
  <c r="BU1174" i="10"/>
  <c r="BT1174" i="10" s="1"/>
  <c r="BS1174" i="10"/>
  <c r="BN1174" i="10"/>
  <c r="BM1174" i="10"/>
  <c r="BL1174" i="10"/>
  <c r="BK1174" i="10"/>
  <c r="BJ1174" i="10"/>
  <c r="BD1174" i="10"/>
  <c r="BB1174" i="10"/>
  <c r="BA1174" i="10"/>
  <c r="AZ1174" i="10"/>
  <c r="AY1174" i="10"/>
  <c r="AX1174" i="10"/>
  <c r="BC1174" i="10" s="1"/>
  <c r="AW1174" i="10"/>
  <c r="AR1174" i="10"/>
  <c r="AQ1174" i="10"/>
  <c r="AP1174" i="10"/>
  <c r="AO1174" i="10" s="1"/>
  <c r="AN1174" i="10"/>
  <c r="AI1174" i="10"/>
  <c r="AH1174" i="10"/>
  <c r="AG1174" i="10"/>
  <c r="AF1174" i="10" s="1"/>
  <c r="AE1174" i="10"/>
  <c r="Y1174" i="10"/>
  <c r="X1174" i="10"/>
  <c r="W1174" i="10"/>
  <c r="V1174" i="10"/>
  <c r="U1174" i="10" s="1"/>
  <c r="T1174" i="10"/>
  <c r="O1174" i="10"/>
  <c r="N1174" i="10"/>
  <c r="L1174" i="10" s="1"/>
  <c r="M1174" i="10"/>
  <c r="K1174" i="10"/>
  <c r="CA1173" i="10"/>
  <c r="BZ1173" i="10"/>
  <c r="BX1173" i="10"/>
  <c r="BW1173" i="10"/>
  <c r="BV1173" i="10"/>
  <c r="BU1173" i="10"/>
  <c r="BT1173" i="10"/>
  <c r="BY1173" i="10" s="1"/>
  <c r="BS1173" i="10"/>
  <c r="BN1173" i="10"/>
  <c r="BM1173" i="10"/>
  <c r="BL1173" i="10"/>
  <c r="BK1173" i="10" s="1"/>
  <c r="BJ1173" i="10"/>
  <c r="BD1173" i="10"/>
  <c r="BB1173" i="10"/>
  <c r="BA1173" i="10"/>
  <c r="AZ1173" i="10"/>
  <c r="AY1173" i="10"/>
  <c r="AX1173" i="10" s="1"/>
  <c r="AW1173" i="10"/>
  <c r="AR1173" i="10"/>
  <c r="AQ1173" i="10"/>
  <c r="AP1173" i="10"/>
  <c r="AO1173" i="10" s="1"/>
  <c r="AN1173" i="10"/>
  <c r="AI1173" i="10"/>
  <c r="AH1173" i="10"/>
  <c r="AG1173" i="10"/>
  <c r="AF1173" i="10"/>
  <c r="AE1173" i="10"/>
  <c r="Y1173" i="10"/>
  <c r="X1173" i="10"/>
  <c r="W1173" i="10"/>
  <c r="V1173" i="10"/>
  <c r="U1173" i="10" s="1"/>
  <c r="Z1173" i="10" s="1"/>
  <c r="T1173" i="10"/>
  <c r="O1173" i="10"/>
  <c r="N1173" i="10"/>
  <c r="M1173" i="10"/>
  <c r="L1173" i="10" s="1"/>
  <c r="K1173" i="10"/>
  <c r="BZ1172" i="10"/>
  <c r="BX1172" i="10"/>
  <c r="BW1172" i="10"/>
  <c r="BV1172" i="10"/>
  <c r="BU1172" i="10"/>
  <c r="BT1172" i="10" s="1"/>
  <c r="BS1172" i="10"/>
  <c r="BN1172" i="10"/>
  <c r="BM1172" i="10"/>
  <c r="BL1172" i="10"/>
  <c r="BK1172" i="10" s="1"/>
  <c r="BJ1172" i="10"/>
  <c r="BD1172" i="10"/>
  <c r="BB1172" i="10"/>
  <c r="BA1172" i="10"/>
  <c r="AZ1172" i="10"/>
  <c r="AY1172" i="10"/>
  <c r="AX1172" i="10" s="1"/>
  <c r="AW1172" i="10"/>
  <c r="AR1172" i="10"/>
  <c r="AQ1172" i="10"/>
  <c r="AP1172" i="10"/>
  <c r="AO1172" i="10"/>
  <c r="AN1172" i="10"/>
  <c r="AI1172" i="10"/>
  <c r="AH1172" i="10"/>
  <c r="AG1172" i="10"/>
  <c r="AF1172" i="10" s="1"/>
  <c r="AE1172" i="10"/>
  <c r="Y1172" i="10"/>
  <c r="X1172" i="10"/>
  <c r="W1172" i="10"/>
  <c r="V1172" i="10"/>
  <c r="U1172" i="10" s="1"/>
  <c r="Z1172" i="10" s="1"/>
  <c r="T1172" i="10"/>
  <c r="O1172" i="10"/>
  <c r="N1172" i="10"/>
  <c r="M1172" i="10"/>
  <c r="L1172" i="10"/>
  <c r="K1172" i="10"/>
  <c r="BZ1171" i="10"/>
  <c r="BX1171" i="10"/>
  <c r="BW1171" i="10"/>
  <c r="BV1171" i="10"/>
  <c r="BU1171" i="10"/>
  <c r="BT1171" i="10" s="1"/>
  <c r="BS1171" i="10"/>
  <c r="BN1171" i="10"/>
  <c r="BK1171" i="10" s="1"/>
  <c r="BM1171" i="10"/>
  <c r="BL1171" i="10"/>
  <c r="BJ1171" i="10"/>
  <c r="BD1171" i="10"/>
  <c r="BB1171" i="10"/>
  <c r="BA1171" i="10"/>
  <c r="AZ1171" i="10"/>
  <c r="AY1171" i="10"/>
  <c r="AX1171" i="10"/>
  <c r="BC1171" i="10" s="1"/>
  <c r="AW1171" i="10"/>
  <c r="AR1171" i="10"/>
  <c r="AQ1171" i="10"/>
  <c r="AP1171" i="10"/>
  <c r="AO1171" i="10" s="1"/>
  <c r="AN1171" i="10"/>
  <c r="AI1171" i="10"/>
  <c r="AH1171" i="10"/>
  <c r="AG1171" i="10"/>
  <c r="AF1171" i="10" s="1"/>
  <c r="BE1171" i="10" s="1"/>
  <c r="AE1171" i="10"/>
  <c r="Y1171" i="10"/>
  <c r="X1171" i="10"/>
  <c r="W1171" i="10"/>
  <c r="V1171" i="10"/>
  <c r="U1171" i="10"/>
  <c r="Z1171" i="10" s="1"/>
  <c r="T1171" i="10"/>
  <c r="O1171" i="10"/>
  <c r="N1171" i="10"/>
  <c r="M1171" i="10"/>
  <c r="L1171" i="10" s="1"/>
  <c r="K1171" i="10"/>
  <c r="BZ1170" i="10"/>
  <c r="BX1170" i="10"/>
  <c r="BW1170" i="10"/>
  <c r="BT1170" i="10" s="1"/>
  <c r="BV1170" i="10"/>
  <c r="BU1170" i="10"/>
  <c r="BS1170" i="10"/>
  <c r="BN1170" i="10"/>
  <c r="BM1170" i="10"/>
  <c r="BL1170" i="10"/>
  <c r="BK1170" i="10" s="1"/>
  <c r="BJ1170" i="10"/>
  <c r="BD1170" i="10"/>
  <c r="BB1170" i="10"/>
  <c r="BA1170" i="10"/>
  <c r="AZ1170" i="10"/>
  <c r="AY1170" i="10"/>
  <c r="AX1170" i="10" s="1"/>
  <c r="AW1170" i="10"/>
  <c r="AR1170" i="10"/>
  <c r="AQ1170" i="10"/>
  <c r="AP1170" i="10"/>
  <c r="AO1170" i="10" s="1"/>
  <c r="AN1170" i="10"/>
  <c r="AI1170" i="10"/>
  <c r="AF1170" i="10" s="1"/>
  <c r="AH1170" i="10"/>
  <c r="AG1170" i="10"/>
  <c r="AE1170" i="10"/>
  <c r="Y1170" i="10"/>
  <c r="X1170" i="10"/>
  <c r="W1170" i="10"/>
  <c r="V1170" i="10"/>
  <c r="U1170" i="10" s="1"/>
  <c r="Z1170" i="10" s="1"/>
  <c r="T1170" i="10"/>
  <c r="O1170" i="10"/>
  <c r="N1170" i="10"/>
  <c r="M1170" i="10"/>
  <c r="L1170" i="10" s="1"/>
  <c r="K1170" i="10"/>
  <c r="BZ1169" i="10"/>
  <c r="BX1169" i="10"/>
  <c r="BW1169" i="10"/>
  <c r="BV1169" i="10"/>
  <c r="BU1169" i="10"/>
  <c r="BT1169" i="10" s="1"/>
  <c r="BS1169" i="10"/>
  <c r="BN1169" i="10"/>
  <c r="BM1169" i="10"/>
  <c r="BL1169" i="10"/>
  <c r="BK1169" i="10"/>
  <c r="BJ1169" i="10"/>
  <c r="BD1169" i="10"/>
  <c r="BB1169" i="10"/>
  <c r="BA1169" i="10"/>
  <c r="AZ1169" i="10"/>
  <c r="AY1169" i="10"/>
  <c r="AX1169" i="10" s="1"/>
  <c r="AW1169" i="10"/>
  <c r="AR1169" i="10"/>
  <c r="AO1169" i="10" s="1"/>
  <c r="AQ1169" i="10"/>
  <c r="AP1169" i="10"/>
  <c r="AN1169" i="10"/>
  <c r="AI1169" i="10"/>
  <c r="AH1169" i="10"/>
  <c r="AG1169" i="10"/>
  <c r="AF1169" i="10" s="1"/>
  <c r="AE1169" i="10"/>
  <c r="Y1169" i="10"/>
  <c r="X1169" i="10"/>
  <c r="W1169" i="10"/>
  <c r="V1169" i="10"/>
  <c r="U1169" i="10" s="1"/>
  <c r="Z1169" i="10" s="1"/>
  <c r="T1169" i="10"/>
  <c r="O1169" i="10"/>
  <c r="N1169" i="10"/>
  <c r="M1169" i="10"/>
  <c r="L1169" i="10"/>
  <c r="K1169" i="10"/>
  <c r="BZ1168" i="10"/>
  <c r="BX1168" i="10"/>
  <c r="BW1168" i="10"/>
  <c r="BV1168" i="10"/>
  <c r="BU1168" i="10"/>
  <c r="BT1168" i="10"/>
  <c r="BY1168" i="10" s="1"/>
  <c r="BS1168" i="10"/>
  <c r="BN1168" i="10"/>
  <c r="BM1168" i="10"/>
  <c r="BL1168" i="10"/>
  <c r="BK1168" i="10" s="1"/>
  <c r="BJ1168" i="10"/>
  <c r="BD1168" i="10"/>
  <c r="BB1168" i="10"/>
  <c r="BA1168" i="10"/>
  <c r="AZ1168" i="10"/>
  <c r="AX1168" i="10" s="1"/>
  <c r="AY1168" i="10"/>
  <c r="AW1168" i="10"/>
  <c r="AR1168" i="10"/>
  <c r="AQ1168" i="10"/>
  <c r="AP1168" i="10"/>
  <c r="AO1168" i="10" s="1"/>
  <c r="AN1168" i="10"/>
  <c r="AI1168" i="10"/>
  <c r="AH1168" i="10"/>
  <c r="AG1168" i="10"/>
  <c r="AF1168" i="10"/>
  <c r="AE1168" i="10"/>
  <c r="Y1168" i="10"/>
  <c r="X1168" i="10"/>
  <c r="W1168" i="10"/>
  <c r="V1168" i="10"/>
  <c r="U1168" i="10"/>
  <c r="Z1168" i="10" s="1"/>
  <c r="T1168" i="10"/>
  <c r="O1168" i="10"/>
  <c r="N1168" i="10"/>
  <c r="M1168" i="10"/>
  <c r="L1168" i="10" s="1"/>
  <c r="K1168" i="10"/>
  <c r="BZ1167" i="10"/>
  <c r="BX1167" i="10"/>
  <c r="BW1167" i="10"/>
  <c r="BV1167" i="10"/>
  <c r="BU1167" i="10"/>
  <c r="BT1167" i="10" s="1"/>
  <c r="BS1167" i="10"/>
  <c r="BN1167" i="10"/>
  <c r="BM1167" i="10"/>
  <c r="BL1167" i="10"/>
  <c r="BK1167" i="10" s="1"/>
  <c r="BJ1167" i="10"/>
  <c r="BD1167" i="10"/>
  <c r="BB1167" i="10"/>
  <c r="BA1167" i="10"/>
  <c r="AZ1167" i="10"/>
  <c r="AY1167" i="10"/>
  <c r="AX1167" i="10" s="1"/>
  <c r="AW1167" i="10"/>
  <c r="AR1167" i="10"/>
  <c r="AQ1167" i="10"/>
  <c r="AP1167" i="10"/>
  <c r="AO1167" i="10"/>
  <c r="AN1167" i="10"/>
  <c r="AI1167" i="10"/>
  <c r="AH1167" i="10"/>
  <c r="AG1167" i="10"/>
  <c r="AF1167" i="10" s="1"/>
  <c r="AE1167" i="10"/>
  <c r="Y1167" i="10"/>
  <c r="X1167" i="10"/>
  <c r="W1167" i="10"/>
  <c r="V1167" i="10"/>
  <c r="U1167" i="10" s="1"/>
  <c r="Z1167" i="10" s="1"/>
  <c r="T1167" i="10"/>
  <c r="O1167" i="10"/>
  <c r="N1167" i="10"/>
  <c r="M1167" i="10"/>
  <c r="L1167" i="10" s="1"/>
  <c r="K1167" i="10"/>
  <c r="BZ1166" i="10"/>
  <c r="BX1166" i="10"/>
  <c r="BW1166" i="10"/>
  <c r="BV1166" i="10"/>
  <c r="BU1166" i="10"/>
  <c r="BT1166" i="10" s="1"/>
  <c r="BS1166" i="10"/>
  <c r="BN1166" i="10"/>
  <c r="BM1166" i="10"/>
  <c r="BL1166" i="10"/>
  <c r="BK1166" i="10"/>
  <c r="BJ1166" i="10"/>
  <c r="BD1166" i="10"/>
  <c r="BB1166" i="10"/>
  <c r="BA1166" i="10"/>
  <c r="AZ1166" i="10"/>
  <c r="AY1166" i="10"/>
  <c r="AX1166" i="10"/>
  <c r="BC1166" i="10" s="1"/>
  <c r="AW1166" i="10"/>
  <c r="AR1166" i="10"/>
  <c r="AQ1166" i="10"/>
  <c r="AP1166" i="10"/>
  <c r="AO1166" i="10" s="1"/>
  <c r="AN1166" i="10"/>
  <c r="AI1166" i="10"/>
  <c r="AH1166" i="10"/>
  <c r="AG1166" i="10"/>
  <c r="AF1166" i="10" s="1"/>
  <c r="AE1166" i="10"/>
  <c r="Y1166" i="10"/>
  <c r="X1166" i="10"/>
  <c r="W1166" i="10"/>
  <c r="V1166" i="10"/>
  <c r="U1166" i="10" s="1"/>
  <c r="T1166" i="10"/>
  <c r="O1166" i="10"/>
  <c r="N1166" i="10"/>
  <c r="L1166" i="10" s="1"/>
  <c r="M1166" i="10"/>
  <c r="K1166" i="10"/>
  <c r="CA1165" i="10"/>
  <c r="BZ1165" i="10"/>
  <c r="BX1165" i="10"/>
  <c r="BW1165" i="10"/>
  <c r="BV1165" i="10"/>
  <c r="BU1165" i="10"/>
  <c r="BT1165" i="10"/>
  <c r="BY1165" i="10" s="1"/>
  <c r="BS1165" i="10"/>
  <c r="BN1165" i="10"/>
  <c r="BM1165" i="10"/>
  <c r="BL1165" i="10"/>
  <c r="BK1165" i="10" s="1"/>
  <c r="BJ1165" i="10"/>
  <c r="BD1165" i="10"/>
  <c r="BB1165" i="10"/>
  <c r="BA1165" i="10"/>
  <c r="AZ1165" i="10"/>
  <c r="AY1165" i="10"/>
  <c r="AX1165" i="10" s="1"/>
  <c r="AW1165" i="10"/>
  <c r="AR1165" i="10"/>
  <c r="AQ1165" i="10"/>
  <c r="AO1165" i="10" s="1"/>
  <c r="AP1165" i="10"/>
  <c r="AN1165" i="10"/>
  <c r="AI1165" i="10"/>
  <c r="AH1165" i="10"/>
  <c r="AG1165" i="10"/>
  <c r="AF1165" i="10"/>
  <c r="AE1165" i="10"/>
  <c r="Y1165" i="10"/>
  <c r="X1165" i="10"/>
  <c r="W1165" i="10"/>
  <c r="V1165" i="10"/>
  <c r="U1165" i="10" s="1"/>
  <c r="Z1165" i="10" s="1"/>
  <c r="T1165" i="10"/>
  <c r="O1165" i="10"/>
  <c r="N1165" i="10"/>
  <c r="M1165" i="10"/>
  <c r="L1165" i="10" s="1"/>
  <c r="K1165" i="10"/>
  <c r="BZ1164" i="10"/>
  <c r="BX1164" i="10"/>
  <c r="BW1164" i="10"/>
  <c r="BV1164" i="10"/>
  <c r="BU1164" i="10"/>
  <c r="BT1164" i="10" s="1"/>
  <c r="BS1164" i="10"/>
  <c r="BN1164" i="10"/>
  <c r="BM1164" i="10"/>
  <c r="BL1164" i="10"/>
  <c r="BK1164" i="10" s="1"/>
  <c r="BJ1164" i="10"/>
  <c r="BD1164" i="10"/>
  <c r="BB1164" i="10"/>
  <c r="BA1164" i="10"/>
  <c r="AZ1164" i="10"/>
  <c r="AX1164" i="10" s="1"/>
  <c r="AY1164" i="10"/>
  <c r="AW1164" i="10"/>
  <c r="AR1164" i="10"/>
  <c r="AQ1164" i="10"/>
  <c r="AP1164" i="10"/>
  <c r="AO1164" i="10"/>
  <c r="AN1164" i="10"/>
  <c r="AI1164" i="10"/>
  <c r="AH1164" i="10"/>
  <c r="AG1164" i="10"/>
  <c r="AF1164" i="10" s="1"/>
  <c r="AE1164" i="10"/>
  <c r="Y1164" i="10"/>
  <c r="X1164" i="10"/>
  <c r="W1164" i="10"/>
  <c r="V1164" i="10"/>
  <c r="U1164" i="10" s="1"/>
  <c r="Z1164" i="10" s="1"/>
  <c r="T1164" i="10"/>
  <c r="O1164" i="10"/>
  <c r="N1164" i="10"/>
  <c r="M1164" i="10"/>
  <c r="L1164" i="10"/>
  <c r="K1164" i="10"/>
  <c r="BZ1163" i="10"/>
  <c r="BX1163" i="10"/>
  <c r="BW1163" i="10"/>
  <c r="BV1163" i="10"/>
  <c r="BU1163" i="10"/>
  <c r="BT1163" i="10" s="1"/>
  <c r="BS1163" i="10"/>
  <c r="BN1163" i="10"/>
  <c r="BM1163" i="10"/>
  <c r="BL1163" i="10"/>
  <c r="BK1163" i="10" s="1"/>
  <c r="BJ1163" i="10"/>
  <c r="BD1163" i="10"/>
  <c r="BB1163" i="10"/>
  <c r="BA1163" i="10"/>
  <c r="AZ1163" i="10"/>
  <c r="AY1163" i="10"/>
  <c r="AX1163" i="10"/>
  <c r="BC1163" i="10" s="1"/>
  <c r="AW1163" i="10"/>
  <c r="AR1163" i="10"/>
  <c r="AQ1163" i="10"/>
  <c r="AP1163" i="10"/>
  <c r="AO1163" i="10" s="1"/>
  <c r="AN1163" i="10"/>
  <c r="AI1163" i="10"/>
  <c r="AH1163" i="10"/>
  <c r="AG1163" i="10"/>
  <c r="AF1163" i="10" s="1"/>
  <c r="BE1163" i="10" s="1"/>
  <c r="AE1163" i="10"/>
  <c r="Y1163" i="10"/>
  <c r="X1163" i="10"/>
  <c r="W1163" i="10"/>
  <c r="V1163" i="10"/>
  <c r="U1163" i="10"/>
  <c r="T1163" i="10"/>
  <c r="O1163" i="10"/>
  <c r="N1163" i="10"/>
  <c r="L1163" i="10" s="1"/>
  <c r="M1163" i="10"/>
  <c r="K1163" i="10"/>
  <c r="BZ1162" i="10"/>
  <c r="BX1162" i="10"/>
  <c r="BW1162" i="10"/>
  <c r="BV1162" i="10"/>
  <c r="BU1162" i="10"/>
  <c r="BT1162" i="10" s="1"/>
  <c r="BS1162" i="10"/>
  <c r="BN1162" i="10"/>
  <c r="BM1162" i="10"/>
  <c r="BL1162" i="10"/>
  <c r="BK1162" i="10" s="1"/>
  <c r="BJ1162" i="10"/>
  <c r="BD1162" i="10"/>
  <c r="BB1162" i="10"/>
  <c r="BA1162" i="10"/>
  <c r="AZ1162" i="10"/>
  <c r="AY1162" i="10"/>
  <c r="AX1162" i="10" s="1"/>
  <c r="AW1162" i="10"/>
  <c r="AR1162" i="10"/>
  <c r="AQ1162" i="10"/>
  <c r="AP1162" i="10"/>
  <c r="AO1162" i="10" s="1"/>
  <c r="AN1162" i="10"/>
  <c r="AI1162" i="10"/>
  <c r="AH1162" i="10"/>
  <c r="AG1162" i="10"/>
  <c r="AF1162" i="10" s="1"/>
  <c r="AE1162" i="10"/>
  <c r="Y1162" i="10"/>
  <c r="X1162" i="10"/>
  <c r="W1162" i="10"/>
  <c r="U1162" i="10" s="1"/>
  <c r="Z1162" i="10" s="1"/>
  <c r="V1162" i="10"/>
  <c r="T1162" i="10"/>
  <c r="O1162" i="10"/>
  <c r="N1162" i="10"/>
  <c r="L1162" i="10" s="1"/>
  <c r="M1162" i="10"/>
  <c r="K1162" i="10"/>
  <c r="BZ1161" i="10"/>
  <c r="BX1161" i="10"/>
  <c r="BW1161" i="10"/>
  <c r="BV1161" i="10"/>
  <c r="BU1161" i="10"/>
  <c r="BT1161" i="10" s="1"/>
  <c r="BS1161" i="10"/>
  <c r="BN1161" i="10"/>
  <c r="BM1161" i="10"/>
  <c r="BL1161" i="10"/>
  <c r="BK1161" i="10"/>
  <c r="BJ1161" i="10"/>
  <c r="BD1161" i="10"/>
  <c r="BB1161" i="10"/>
  <c r="BA1161" i="10"/>
  <c r="AZ1161" i="10"/>
  <c r="AY1161" i="10"/>
  <c r="AX1161" i="10" s="1"/>
  <c r="AW1161" i="10"/>
  <c r="AR1161" i="10"/>
  <c r="AQ1161" i="10"/>
  <c r="AP1161" i="10"/>
  <c r="AO1161" i="10" s="1"/>
  <c r="AN1161" i="10"/>
  <c r="AI1161" i="10"/>
  <c r="AH1161" i="10"/>
  <c r="AG1161" i="10"/>
  <c r="AF1161" i="10" s="1"/>
  <c r="AE1161" i="10"/>
  <c r="Y1161" i="10"/>
  <c r="X1161" i="10"/>
  <c r="W1161" i="10"/>
  <c r="U1161" i="10" s="1"/>
  <c r="Z1161" i="10" s="1"/>
  <c r="V1161" i="10"/>
  <c r="T1161" i="10"/>
  <c r="O1161" i="10"/>
  <c r="N1161" i="10"/>
  <c r="M1161" i="10"/>
  <c r="L1161" i="10"/>
  <c r="K1161" i="10"/>
  <c r="BZ1160" i="10"/>
  <c r="BX1160" i="10"/>
  <c r="BW1160" i="10"/>
  <c r="BV1160" i="10"/>
  <c r="BU1160" i="10"/>
  <c r="BT1160" i="10"/>
  <c r="BS1160" i="10"/>
  <c r="BN1160" i="10"/>
  <c r="BM1160" i="10"/>
  <c r="BK1160" i="10" s="1"/>
  <c r="BL1160" i="10"/>
  <c r="BJ1160" i="10"/>
  <c r="BD1160" i="10"/>
  <c r="BB1160" i="10"/>
  <c r="BA1160" i="10"/>
  <c r="AZ1160" i="10"/>
  <c r="AY1160" i="10"/>
  <c r="AX1160" i="10" s="1"/>
  <c r="AW1160" i="10"/>
  <c r="AR1160" i="10"/>
  <c r="AQ1160" i="10"/>
  <c r="AP1160" i="10"/>
  <c r="AO1160" i="10" s="1"/>
  <c r="AN1160" i="10"/>
  <c r="AI1160" i="10"/>
  <c r="AH1160" i="10"/>
  <c r="AG1160" i="10"/>
  <c r="AF1160" i="10"/>
  <c r="AE1160" i="10"/>
  <c r="Y1160" i="10"/>
  <c r="X1160" i="10"/>
  <c r="W1160" i="10"/>
  <c r="V1160" i="10"/>
  <c r="U1160" i="10"/>
  <c r="Z1160" i="10" s="1"/>
  <c r="T1160" i="10"/>
  <c r="O1160" i="10"/>
  <c r="N1160" i="10"/>
  <c r="M1160" i="10"/>
  <c r="L1160" i="10" s="1"/>
  <c r="K1160" i="10"/>
  <c r="BZ1159" i="10"/>
  <c r="BX1159" i="10"/>
  <c r="BW1159" i="10"/>
  <c r="BV1159" i="10"/>
  <c r="BT1159" i="10" s="1"/>
  <c r="BU1159" i="10"/>
  <c r="BS1159" i="10"/>
  <c r="BN1159" i="10"/>
  <c r="BM1159" i="10"/>
  <c r="BK1159" i="10" s="1"/>
  <c r="BL1159" i="10"/>
  <c r="BJ1159" i="10"/>
  <c r="BD1159" i="10"/>
  <c r="BB1159" i="10"/>
  <c r="BA1159" i="10"/>
  <c r="AZ1159" i="10"/>
  <c r="AY1159" i="10"/>
  <c r="AX1159" i="10" s="1"/>
  <c r="AW1159" i="10"/>
  <c r="AR1159" i="10"/>
  <c r="AQ1159" i="10"/>
  <c r="AP1159" i="10"/>
  <c r="AO1159" i="10"/>
  <c r="AN1159" i="10"/>
  <c r="AI1159" i="10"/>
  <c r="AH1159" i="10"/>
  <c r="AF1159" i="10" s="1"/>
  <c r="AG1159" i="10"/>
  <c r="AE1159" i="10"/>
  <c r="Y1159" i="10"/>
  <c r="X1159" i="10"/>
  <c r="W1159" i="10"/>
  <c r="V1159" i="10"/>
  <c r="U1159" i="10" s="1"/>
  <c r="Z1159" i="10" s="1"/>
  <c r="T1159" i="10"/>
  <c r="O1159" i="10"/>
  <c r="N1159" i="10"/>
  <c r="M1159" i="10"/>
  <c r="L1159" i="10" s="1"/>
  <c r="K1159" i="10"/>
  <c r="BZ1158" i="10"/>
  <c r="BX1158" i="10"/>
  <c r="BW1158" i="10"/>
  <c r="BV1158" i="10"/>
  <c r="BT1158" i="10" s="1"/>
  <c r="BU1158" i="10"/>
  <c r="BS1158" i="10"/>
  <c r="BN1158" i="10"/>
  <c r="BM1158" i="10"/>
  <c r="BL1158" i="10"/>
  <c r="BK1158" i="10"/>
  <c r="BJ1158" i="10"/>
  <c r="BD1158" i="10"/>
  <c r="BB1158" i="10"/>
  <c r="BA1158" i="10"/>
  <c r="AZ1158" i="10"/>
  <c r="AY1158" i="10"/>
  <c r="AX1158" i="10"/>
  <c r="AW1158" i="10"/>
  <c r="AR1158" i="10"/>
  <c r="AQ1158" i="10"/>
  <c r="AO1158" i="10" s="1"/>
  <c r="AP1158" i="10"/>
  <c r="AN1158" i="10"/>
  <c r="AI1158" i="10"/>
  <c r="AH1158" i="10"/>
  <c r="AF1158" i="10" s="1"/>
  <c r="AG1158" i="10"/>
  <c r="AE1158" i="10"/>
  <c r="Y1158" i="10"/>
  <c r="X1158" i="10"/>
  <c r="W1158" i="10"/>
  <c r="V1158" i="10"/>
  <c r="U1158" i="10" s="1"/>
  <c r="T1158" i="10"/>
  <c r="O1158" i="10"/>
  <c r="N1158" i="10"/>
  <c r="M1158" i="10"/>
  <c r="L1158" i="10" s="1"/>
  <c r="K1158" i="10"/>
  <c r="CA1157" i="10"/>
  <c r="BZ1157" i="10"/>
  <c r="BX1157" i="10"/>
  <c r="BW1157" i="10"/>
  <c r="BV1157" i="10"/>
  <c r="BU1157" i="10"/>
  <c r="BT1157" i="10"/>
  <c r="BY1157" i="10" s="1"/>
  <c r="BS1157" i="10"/>
  <c r="BN1157" i="10"/>
  <c r="BM1157" i="10"/>
  <c r="BL1157" i="10"/>
  <c r="BK1157" i="10" s="1"/>
  <c r="BJ1157" i="10"/>
  <c r="BD1157" i="10"/>
  <c r="BB1157" i="10"/>
  <c r="BA1157" i="10"/>
  <c r="AZ1157" i="10"/>
  <c r="AX1157" i="10" s="1"/>
  <c r="AY1157" i="10"/>
  <c r="AW1157" i="10"/>
  <c r="AR1157" i="10"/>
  <c r="AQ1157" i="10"/>
  <c r="AO1157" i="10" s="1"/>
  <c r="AP1157" i="10"/>
  <c r="AN1157" i="10"/>
  <c r="AI1157" i="10"/>
  <c r="AH1157" i="10"/>
  <c r="AG1157" i="10"/>
  <c r="AF1157" i="10"/>
  <c r="AE1157" i="10"/>
  <c r="Y1157" i="10"/>
  <c r="X1157" i="10"/>
  <c r="W1157" i="10"/>
  <c r="V1157" i="10"/>
  <c r="U1157" i="10" s="1"/>
  <c r="Z1157" i="10" s="1"/>
  <c r="T1157" i="10"/>
  <c r="O1157" i="10"/>
  <c r="N1157" i="10"/>
  <c r="M1157" i="10"/>
  <c r="L1157" i="10" s="1"/>
  <c r="K1157" i="10"/>
  <c r="BZ1156" i="10"/>
  <c r="BX1156" i="10"/>
  <c r="BW1156" i="10"/>
  <c r="BV1156" i="10"/>
  <c r="BU1156" i="10"/>
  <c r="BT1156" i="10" s="1"/>
  <c r="BS1156" i="10"/>
  <c r="BN1156" i="10"/>
  <c r="BM1156" i="10"/>
  <c r="BL1156" i="10"/>
  <c r="BK1156" i="10" s="1"/>
  <c r="BJ1156" i="10"/>
  <c r="BD1156" i="10"/>
  <c r="BB1156" i="10"/>
  <c r="BA1156" i="10"/>
  <c r="AZ1156" i="10"/>
  <c r="AX1156" i="10" s="1"/>
  <c r="AY1156" i="10"/>
  <c r="AW1156" i="10"/>
  <c r="AR1156" i="10"/>
  <c r="AQ1156" i="10"/>
  <c r="AP1156" i="10"/>
  <c r="AO1156" i="10"/>
  <c r="AN1156" i="10"/>
  <c r="AI1156" i="10"/>
  <c r="AH1156" i="10"/>
  <c r="AG1156" i="10"/>
  <c r="AF1156" i="10" s="1"/>
  <c r="AE1156" i="10"/>
  <c r="Y1156" i="10"/>
  <c r="X1156" i="10"/>
  <c r="W1156" i="10"/>
  <c r="V1156" i="10"/>
  <c r="U1156" i="10" s="1"/>
  <c r="Z1156" i="10" s="1"/>
  <c r="T1156" i="10"/>
  <c r="O1156" i="10"/>
  <c r="N1156" i="10"/>
  <c r="M1156" i="10"/>
  <c r="L1156" i="10"/>
  <c r="K1156" i="10"/>
  <c r="BZ1155" i="10"/>
  <c r="BX1155" i="10"/>
  <c r="BW1155" i="10"/>
  <c r="BV1155" i="10"/>
  <c r="BU1155" i="10"/>
  <c r="BT1155" i="10" s="1"/>
  <c r="BS1155" i="10"/>
  <c r="BN1155" i="10"/>
  <c r="BM1155" i="10"/>
  <c r="BL1155" i="10"/>
  <c r="BK1155" i="10" s="1"/>
  <c r="BJ1155" i="10"/>
  <c r="BD1155" i="10"/>
  <c r="BB1155" i="10"/>
  <c r="BA1155" i="10"/>
  <c r="AZ1155" i="10"/>
  <c r="AY1155" i="10"/>
  <c r="AX1155" i="10"/>
  <c r="BC1155" i="10" s="1"/>
  <c r="AW1155" i="10"/>
  <c r="AR1155" i="10"/>
  <c r="AQ1155" i="10"/>
  <c r="AP1155" i="10"/>
  <c r="AO1155" i="10" s="1"/>
  <c r="AN1155" i="10"/>
  <c r="AI1155" i="10"/>
  <c r="AH1155" i="10"/>
  <c r="AG1155" i="10"/>
  <c r="AF1155" i="10" s="1"/>
  <c r="BE1155" i="10" s="1"/>
  <c r="AE1155" i="10"/>
  <c r="Y1155" i="10"/>
  <c r="X1155" i="10"/>
  <c r="W1155" i="10"/>
  <c r="V1155" i="10"/>
  <c r="U1155" i="10"/>
  <c r="T1155" i="10"/>
  <c r="O1155" i="10"/>
  <c r="N1155" i="10"/>
  <c r="L1155" i="10" s="1"/>
  <c r="M1155" i="10"/>
  <c r="K1155" i="10"/>
  <c r="BZ1154" i="10"/>
  <c r="BX1154" i="10"/>
  <c r="BW1154" i="10"/>
  <c r="BV1154" i="10"/>
  <c r="BU1154" i="10"/>
  <c r="BT1154" i="10" s="1"/>
  <c r="BS1154" i="10"/>
  <c r="BN1154" i="10"/>
  <c r="BM1154" i="10"/>
  <c r="BL1154" i="10"/>
  <c r="BJ1154" i="10"/>
  <c r="BD1154" i="10"/>
  <c r="BB1154" i="10"/>
  <c r="BA1154" i="10"/>
  <c r="AZ1154" i="10"/>
  <c r="AY1154" i="10"/>
  <c r="AX1154" i="10" s="1"/>
  <c r="AW1154" i="10"/>
  <c r="AR1154" i="10"/>
  <c r="AQ1154" i="10"/>
  <c r="AP1154" i="10"/>
  <c r="AO1154" i="10" s="1"/>
  <c r="AN1154" i="10"/>
  <c r="AI1154" i="10"/>
  <c r="AH1154" i="10"/>
  <c r="AG1154" i="10"/>
  <c r="AF1154" i="10" s="1"/>
  <c r="AE1154" i="10"/>
  <c r="Y1154" i="10"/>
  <c r="X1154" i="10"/>
  <c r="W1154" i="10"/>
  <c r="U1154" i="10" s="1"/>
  <c r="Z1154" i="10" s="1"/>
  <c r="V1154" i="10"/>
  <c r="T1154" i="10"/>
  <c r="O1154" i="10"/>
  <c r="N1154" i="10"/>
  <c r="L1154" i="10" s="1"/>
  <c r="M1154" i="10"/>
  <c r="K1154" i="10"/>
  <c r="BZ1153" i="10"/>
  <c r="BX1153" i="10"/>
  <c r="BW1153" i="10"/>
  <c r="BV1153" i="10"/>
  <c r="BU1153" i="10"/>
  <c r="BS1153" i="10"/>
  <c r="BN1153" i="10"/>
  <c r="BM1153" i="10"/>
  <c r="BL1153" i="10"/>
  <c r="BK1153" i="10"/>
  <c r="BJ1153" i="10"/>
  <c r="BD1153" i="10"/>
  <c r="BB1153" i="10"/>
  <c r="BA1153" i="10"/>
  <c r="AZ1153" i="10"/>
  <c r="AY1153" i="10"/>
  <c r="AX1153" i="10" s="1"/>
  <c r="AW1153" i="10"/>
  <c r="AR1153" i="10"/>
  <c r="AQ1153" i="10"/>
  <c r="AP1153" i="10"/>
  <c r="AO1153" i="10" s="1"/>
  <c r="AN1153" i="10"/>
  <c r="AI1153" i="10"/>
  <c r="AH1153" i="10"/>
  <c r="AG1153" i="10"/>
  <c r="AE1153" i="10"/>
  <c r="Y1153" i="10"/>
  <c r="X1153" i="10"/>
  <c r="W1153" i="10"/>
  <c r="U1153" i="10" s="1"/>
  <c r="Z1153" i="10" s="1"/>
  <c r="V1153" i="10"/>
  <c r="T1153" i="10"/>
  <c r="O1153" i="10"/>
  <c r="N1153" i="10"/>
  <c r="M1153" i="10"/>
  <c r="L1153" i="10"/>
  <c r="K1153" i="10"/>
  <c r="BZ1152" i="10"/>
  <c r="BX1152" i="10"/>
  <c r="BW1152" i="10"/>
  <c r="BV1152" i="10"/>
  <c r="BU1152" i="10"/>
  <c r="BT1152" i="10"/>
  <c r="BS1152" i="10"/>
  <c r="BN1152" i="10"/>
  <c r="BM1152" i="10"/>
  <c r="BK1152" i="10" s="1"/>
  <c r="BL1152" i="10"/>
  <c r="BJ1152" i="10"/>
  <c r="BD1152" i="10"/>
  <c r="BB1152" i="10"/>
  <c r="BA1152" i="10"/>
  <c r="AZ1152" i="10"/>
  <c r="AY1152" i="10"/>
  <c r="AX1152" i="10" s="1"/>
  <c r="BC1152" i="10" s="1"/>
  <c r="AW1152" i="10"/>
  <c r="AR1152" i="10"/>
  <c r="AQ1152" i="10"/>
  <c r="AP1152" i="10"/>
  <c r="AO1152" i="10" s="1"/>
  <c r="AN1152" i="10"/>
  <c r="AI1152" i="10"/>
  <c r="AH1152" i="10"/>
  <c r="AG1152" i="10"/>
  <c r="AF1152" i="10" s="1"/>
  <c r="AE1152" i="10"/>
  <c r="Y1152" i="10"/>
  <c r="X1152" i="10"/>
  <c r="W1152" i="10"/>
  <c r="V1152" i="10"/>
  <c r="U1152" i="10"/>
  <c r="T1152" i="10"/>
  <c r="O1152" i="10"/>
  <c r="N1152" i="10"/>
  <c r="M1152" i="10"/>
  <c r="K1152" i="10"/>
  <c r="BZ1151" i="10"/>
  <c r="BX1151" i="10"/>
  <c r="BW1151" i="10"/>
  <c r="BV1151" i="10"/>
  <c r="BU1151" i="10"/>
  <c r="BS1151" i="10"/>
  <c r="BN1151" i="10"/>
  <c r="BM1151" i="10"/>
  <c r="BL1151" i="10"/>
  <c r="BK1151" i="10"/>
  <c r="BJ1151" i="10"/>
  <c r="BD1151" i="10"/>
  <c r="BB1151" i="10"/>
  <c r="BA1151" i="10"/>
  <c r="AZ1151" i="10"/>
  <c r="AY1151" i="10"/>
  <c r="AX1151" i="10" s="1"/>
  <c r="AW1151" i="10"/>
  <c r="AR1151" i="10"/>
  <c r="AQ1151" i="10"/>
  <c r="AP1151" i="10"/>
  <c r="AO1151" i="10" s="1"/>
  <c r="AN1151" i="10"/>
  <c r="AI1151" i="10"/>
  <c r="AH1151" i="10"/>
  <c r="AG1151" i="10"/>
  <c r="AF1151" i="10" s="1"/>
  <c r="AE1151" i="10"/>
  <c r="Y1151" i="10"/>
  <c r="X1151" i="10"/>
  <c r="W1151" i="10"/>
  <c r="V1151" i="10"/>
  <c r="U1151" i="10" s="1"/>
  <c r="T1151" i="10"/>
  <c r="O1151" i="10"/>
  <c r="N1151" i="10"/>
  <c r="M1151" i="10"/>
  <c r="L1151" i="10" s="1"/>
  <c r="Z1151" i="10" s="1"/>
  <c r="K1151" i="10"/>
  <c r="BZ1150" i="10"/>
  <c r="BX1150" i="10"/>
  <c r="BW1150" i="10"/>
  <c r="BV1150" i="10"/>
  <c r="BU1150" i="10"/>
  <c r="BT1150" i="10" s="1"/>
  <c r="BS1150" i="10"/>
  <c r="BN1150" i="10"/>
  <c r="BM1150" i="10"/>
  <c r="BL1150" i="10"/>
  <c r="BK1150" i="10"/>
  <c r="BJ1150" i="10"/>
  <c r="BE1150" i="10"/>
  <c r="BD1150" i="10"/>
  <c r="BB1150" i="10"/>
  <c r="BA1150" i="10"/>
  <c r="AZ1150" i="10"/>
  <c r="AY1150" i="10"/>
  <c r="AX1150" i="10"/>
  <c r="AW1150" i="10"/>
  <c r="AR1150" i="10"/>
  <c r="AQ1150" i="10"/>
  <c r="AP1150" i="10"/>
  <c r="AN1150" i="10"/>
  <c r="AI1150" i="10"/>
  <c r="AH1150" i="10"/>
  <c r="AG1150" i="10"/>
  <c r="AF1150" i="10"/>
  <c r="AE1150" i="10"/>
  <c r="Y1150" i="10"/>
  <c r="X1150" i="10"/>
  <c r="W1150" i="10"/>
  <c r="V1150" i="10"/>
  <c r="U1150" i="10"/>
  <c r="T1150" i="10"/>
  <c r="O1150" i="10"/>
  <c r="N1150" i="10"/>
  <c r="M1150" i="10"/>
  <c r="K1150" i="10"/>
  <c r="BZ1149" i="10"/>
  <c r="BX1149" i="10"/>
  <c r="BW1149" i="10"/>
  <c r="BV1149" i="10"/>
  <c r="BU1149" i="10"/>
  <c r="BT1149" i="10"/>
  <c r="CA1149" i="10" s="1"/>
  <c r="BS1149" i="10"/>
  <c r="BN1149" i="10"/>
  <c r="BM1149" i="10"/>
  <c r="BL1149" i="10"/>
  <c r="BK1149" i="10" s="1"/>
  <c r="BY1149" i="10" s="1"/>
  <c r="BJ1149" i="10"/>
  <c r="BD1149" i="10"/>
  <c r="BB1149" i="10"/>
  <c r="BA1149" i="10"/>
  <c r="AZ1149" i="10"/>
  <c r="AY1149" i="10"/>
  <c r="AX1149" i="10" s="1"/>
  <c r="AW1149" i="10"/>
  <c r="AR1149" i="10"/>
  <c r="AQ1149" i="10"/>
  <c r="AP1149" i="10"/>
  <c r="AO1149" i="10" s="1"/>
  <c r="BC1149" i="10" s="1"/>
  <c r="AN1149" i="10"/>
  <c r="AI1149" i="10"/>
  <c r="AH1149" i="10"/>
  <c r="AG1149" i="10"/>
  <c r="AF1149" i="10"/>
  <c r="AE1149" i="10"/>
  <c r="Y1149" i="10"/>
  <c r="X1149" i="10"/>
  <c r="W1149" i="10"/>
  <c r="V1149" i="10"/>
  <c r="U1149" i="10" s="1"/>
  <c r="T1149" i="10"/>
  <c r="O1149" i="10"/>
  <c r="N1149" i="10"/>
  <c r="M1149" i="10"/>
  <c r="L1149" i="10" s="1"/>
  <c r="Z1149" i="10" s="1"/>
  <c r="K1149" i="10"/>
  <c r="BZ1148" i="10"/>
  <c r="BX1148" i="10"/>
  <c r="BW1148" i="10"/>
  <c r="BV1148" i="10"/>
  <c r="BU1148" i="10"/>
  <c r="BT1148" i="10" s="1"/>
  <c r="BS1148" i="10"/>
  <c r="BN1148" i="10"/>
  <c r="BM1148" i="10"/>
  <c r="BL1148" i="10"/>
  <c r="BK1148" i="10"/>
  <c r="BJ1148" i="10"/>
  <c r="BD1148" i="10"/>
  <c r="BB1148" i="10"/>
  <c r="BA1148" i="10"/>
  <c r="AZ1148" i="10"/>
  <c r="AY1148" i="10"/>
  <c r="AX1148" i="10"/>
  <c r="BC1148" i="10" s="1"/>
  <c r="AW1148" i="10"/>
  <c r="AR1148" i="10"/>
  <c r="AQ1148" i="10"/>
  <c r="AP1148" i="10"/>
  <c r="AO1148" i="10"/>
  <c r="AN1148" i="10"/>
  <c r="AI1148" i="10"/>
  <c r="AH1148" i="10"/>
  <c r="AG1148" i="10"/>
  <c r="AF1148" i="10" s="1"/>
  <c r="AE1148" i="10"/>
  <c r="Y1148" i="10"/>
  <c r="X1148" i="10"/>
  <c r="W1148" i="10"/>
  <c r="V1148" i="10"/>
  <c r="U1148" i="10" s="1"/>
  <c r="Z1148" i="10" s="1"/>
  <c r="T1148" i="10"/>
  <c r="O1148" i="10"/>
  <c r="N1148" i="10"/>
  <c r="M1148" i="10"/>
  <c r="L1148" i="10"/>
  <c r="K1148" i="10"/>
  <c r="BZ1147" i="10"/>
  <c r="BX1147" i="10"/>
  <c r="BW1147" i="10"/>
  <c r="BV1147" i="10"/>
  <c r="BU1147" i="10"/>
  <c r="BT1147" i="10"/>
  <c r="BY1147" i="10" s="1"/>
  <c r="BS1147" i="10"/>
  <c r="BN1147" i="10"/>
  <c r="BK1147" i="10" s="1"/>
  <c r="BM1147" i="10"/>
  <c r="BL1147" i="10"/>
  <c r="BJ1147" i="10"/>
  <c r="BD1147" i="10"/>
  <c r="BB1147" i="10"/>
  <c r="BA1147" i="10"/>
  <c r="AZ1147" i="10"/>
  <c r="AY1147" i="10"/>
  <c r="AX1147" i="10"/>
  <c r="AW1147" i="10"/>
  <c r="AR1147" i="10"/>
  <c r="AQ1147" i="10"/>
  <c r="AP1147" i="10"/>
  <c r="AO1147" i="10" s="1"/>
  <c r="BC1147" i="10" s="1"/>
  <c r="AN1147" i="10"/>
  <c r="AI1147" i="10"/>
  <c r="AH1147" i="10"/>
  <c r="AG1147" i="10"/>
  <c r="AF1147" i="10"/>
  <c r="BE1147" i="10" s="1"/>
  <c r="AE1147" i="10"/>
  <c r="Y1147" i="10"/>
  <c r="X1147" i="10"/>
  <c r="W1147" i="10"/>
  <c r="V1147" i="10"/>
  <c r="U1147" i="10"/>
  <c r="T1147" i="10"/>
  <c r="O1147" i="10"/>
  <c r="N1147" i="10"/>
  <c r="M1147" i="10"/>
  <c r="L1147" i="10" s="1"/>
  <c r="Z1147" i="10" s="1"/>
  <c r="K1147" i="10"/>
  <c r="BZ1146" i="10"/>
  <c r="BX1146" i="10"/>
  <c r="BW1146" i="10"/>
  <c r="BT1146" i="10" s="1"/>
  <c r="BV1146" i="10"/>
  <c r="BU1146" i="10"/>
  <c r="BS1146" i="10"/>
  <c r="BN1146" i="10"/>
  <c r="BM1146" i="10"/>
  <c r="BL1146" i="10"/>
  <c r="BK1146" i="10" s="1"/>
  <c r="BJ1146" i="10"/>
  <c r="BD1146" i="10"/>
  <c r="BB1146" i="10"/>
  <c r="BA1146" i="10"/>
  <c r="AZ1146" i="10"/>
  <c r="AY1146" i="10"/>
  <c r="AX1146" i="10" s="1"/>
  <c r="AW1146" i="10"/>
  <c r="AR1146" i="10"/>
  <c r="AQ1146" i="10"/>
  <c r="AP1146" i="10"/>
  <c r="AO1146" i="10"/>
  <c r="AN1146" i="10"/>
  <c r="AI1146" i="10"/>
  <c r="AF1146" i="10" s="1"/>
  <c r="AH1146" i="10"/>
  <c r="AG1146" i="10"/>
  <c r="AE1146" i="10"/>
  <c r="Y1146" i="10"/>
  <c r="X1146" i="10"/>
  <c r="W1146" i="10"/>
  <c r="U1146" i="10" s="1"/>
  <c r="Z1146" i="10" s="1"/>
  <c r="V1146" i="10"/>
  <c r="T1146" i="10"/>
  <c r="O1146" i="10"/>
  <c r="N1146" i="10"/>
  <c r="M1146" i="10"/>
  <c r="L1146" i="10"/>
  <c r="K1146" i="10"/>
  <c r="BZ1145" i="10"/>
  <c r="BX1145" i="10"/>
  <c r="BW1145" i="10"/>
  <c r="BV1145" i="10"/>
  <c r="BU1145" i="10"/>
  <c r="BT1145" i="10" s="1"/>
  <c r="BS1145" i="10"/>
  <c r="BN1145" i="10"/>
  <c r="BM1145" i="10"/>
  <c r="BL1145" i="10"/>
  <c r="BK1145" i="10"/>
  <c r="BJ1145" i="10"/>
  <c r="BD1145" i="10"/>
  <c r="BB1145" i="10"/>
  <c r="BA1145" i="10"/>
  <c r="AZ1145" i="10"/>
  <c r="AY1145" i="10"/>
  <c r="AX1145" i="10"/>
  <c r="AW1145" i="10"/>
  <c r="AR1145" i="10"/>
  <c r="AQ1145" i="10"/>
  <c r="AP1145" i="10"/>
  <c r="AO1145" i="10" s="1"/>
  <c r="AN1145" i="10"/>
  <c r="AI1145" i="10"/>
  <c r="AH1145" i="10"/>
  <c r="AG1145" i="10"/>
  <c r="AF1145" i="10" s="1"/>
  <c r="BE1145" i="10" s="1"/>
  <c r="AE1145" i="10"/>
  <c r="Y1145" i="10"/>
  <c r="X1145" i="10"/>
  <c r="W1145" i="10"/>
  <c r="V1145" i="10"/>
  <c r="U1145" i="10"/>
  <c r="Z1145" i="10" s="1"/>
  <c r="T1145" i="10"/>
  <c r="O1145" i="10"/>
  <c r="N1145" i="10"/>
  <c r="M1145" i="10"/>
  <c r="L1145" i="10"/>
  <c r="K1145" i="10"/>
  <c r="CA1144" i="10"/>
  <c r="BZ1144" i="10"/>
  <c r="BX1144" i="10"/>
  <c r="BW1144" i="10"/>
  <c r="BV1144" i="10"/>
  <c r="BU1144" i="10"/>
  <c r="BT1144" i="10"/>
  <c r="BS1144" i="10"/>
  <c r="BN1144" i="10"/>
  <c r="BM1144" i="10"/>
  <c r="BK1144" i="10" s="1"/>
  <c r="BL1144" i="10"/>
  <c r="BJ1144" i="10"/>
  <c r="BD1144" i="10"/>
  <c r="BB1144" i="10"/>
  <c r="BA1144" i="10"/>
  <c r="AZ1144" i="10"/>
  <c r="AY1144" i="10"/>
  <c r="AX1144" i="10" s="1"/>
  <c r="AW1144" i="10"/>
  <c r="AR1144" i="10"/>
  <c r="AQ1144" i="10"/>
  <c r="AP1144" i="10"/>
  <c r="AO1144" i="10" s="1"/>
  <c r="AN1144" i="10"/>
  <c r="AI1144" i="10"/>
  <c r="AH1144" i="10"/>
  <c r="AG1144" i="10"/>
  <c r="AF1144" i="10"/>
  <c r="AE1144" i="10"/>
  <c r="Y1144" i="10"/>
  <c r="X1144" i="10"/>
  <c r="W1144" i="10"/>
  <c r="V1144" i="10"/>
  <c r="U1144" i="10"/>
  <c r="T1144" i="10"/>
  <c r="O1144" i="10"/>
  <c r="N1144" i="10"/>
  <c r="M1144" i="10"/>
  <c r="L1144" i="10" s="1"/>
  <c r="Z1144" i="10" s="1"/>
  <c r="K1144" i="10"/>
  <c r="BZ1143" i="10"/>
  <c r="BX1143" i="10"/>
  <c r="BW1143" i="10"/>
  <c r="BV1143" i="10"/>
  <c r="BT1143" i="10" s="1"/>
  <c r="BU1143" i="10"/>
  <c r="BS1143" i="10"/>
  <c r="BN1143" i="10"/>
  <c r="BM1143" i="10"/>
  <c r="BL1143" i="10"/>
  <c r="BK1143" i="10"/>
  <c r="BJ1143" i="10"/>
  <c r="BD1143" i="10"/>
  <c r="BB1143" i="10"/>
  <c r="BA1143" i="10"/>
  <c r="AZ1143" i="10"/>
  <c r="AY1143" i="10"/>
  <c r="AX1143" i="10" s="1"/>
  <c r="AW1143" i="10"/>
  <c r="AR1143" i="10"/>
  <c r="AQ1143" i="10"/>
  <c r="AP1143" i="10"/>
  <c r="AO1143" i="10"/>
  <c r="AN1143" i="10"/>
  <c r="AI1143" i="10"/>
  <c r="AH1143" i="10"/>
  <c r="AF1143" i="10" s="1"/>
  <c r="AG1143" i="10"/>
  <c r="AE1143" i="10"/>
  <c r="Y1143" i="10"/>
  <c r="X1143" i="10"/>
  <c r="W1143" i="10"/>
  <c r="V1143" i="10"/>
  <c r="U1143" i="10" s="1"/>
  <c r="Z1143" i="10" s="1"/>
  <c r="T1143" i="10"/>
  <c r="O1143" i="10"/>
  <c r="N1143" i="10"/>
  <c r="M1143" i="10"/>
  <c r="L1143" i="10"/>
  <c r="K1143" i="10"/>
  <c r="BZ1142" i="10"/>
  <c r="BX1142" i="10"/>
  <c r="BW1142" i="10"/>
  <c r="BV1142" i="10"/>
  <c r="BU1142" i="10"/>
  <c r="BT1142" i="10"/>
  <c r="BY1142" i="10" s="1"/>
  <c r="BS1142" i="10"/>
  <c r="BN1142" i="10"/>
  <c r="BM1142" i="10"/>
  <c r="BL1142" i="10"/>
  <c r="BK1142" i="10"/>
  <c r="BJ1142" i="10"/>
  <c r="BD1142" i="10"/>
  <c r="BB1142" i="10"/>
  <c r="BA1142" i="10"/>
  <c r="AZ1142" i="10"/>
  <c r="AY1142" i="10"/>
  <c r="AX1142" i="10"/>
  <c r="AW1142" i="10"/>
  <c r="AR1142" i="10"/>
  <c r="AQ1142" i="10"/>
  <c r="AP1142" i="10"/>
  <c r="AO1142" i="10" s="1"/>
  <c r="AN1142" i="10"/>
  <c r="AI1142" i="10"/>
  <c r="AH1142" i="10"/>
  <c r="AG1142" i="10"/>
  <c r="AF1142" i="10"/>
  <c r="BE1142" i="10" s="1"/>
  <c r="AE1142" i="10"/>
  <c r="Y1142" i="10"/>
  <c r="X1142" i="10"/>
  <c r="W1142" i="10"/>
  <c r="V1142" i="10"/>
  <c r="U1142" i="10"/>
  <c r="Z1142" i="10" s="1"/>
  <c r="T1142" i="10"/>
  <c r="O1142" i="10"/>
  <c r="N1142" i="10"/>
  <c r="M1142" i="10"/>
  <c r="L1142" i="10" s="1"/>
  <c r="K1142" i="10"/>
  <c r="CA1141" i="10"/>
  <c r="BZ1141" i="10"/>
  <c r="BX1141" i="10"/>
  <c r="BW1141" i="10"/>
  <c r="BV1141" i="10"/>
  <c r="BU1141" i="10"/>
  <c r="BT1141" i="10"/>
  <c r="BS1141" i="10"/>
  <c r="BN1141" i="10"/>
  <c r="BM1141" i="10"/>
  <c r="BL1141" i="10"/>
  <c r="BK1141" i="10" s="1"/>
  <c r="BY1141" i="10" s="1"/>
  <c r="BJ1141" i="10"/>
  <c r="BD1141" i="10"/>
  <c r="BB1141" i="10"/>
  <c r="BA1141" i="10"/>
  <c r="AZ1141" i="10"/>
  <c r="AY1141" i="10"/>
  <c r="AX1141" i="10" s="1"/>
  <c r="AW1141" i="10"/>
  <c r="AR1141" i="10"/>
  <c r="AQ1141" i="10"/>
  <c r="AP1141" i="10"/>
  <c r="AO1141" i="10"/>
  <c r="AN1141" i="10"/>
  <c r="AI1141" i="10"/>
  <c r="AH1141" i="10"/>
  <c r="AG1141" i="10"/>
  <c r="AF1141" i="10"/>
  <c r="AE1141" i="10"/>
  <c r="Y1141" i="10"/>
  <c r="X1141" i="10"/>
  <c r="W1141" i="10"/>
  <c r="V1141" i="10"/>
  <c r="U1141" i="10" s="1"/>
  <c r="Z1141" i="10" s="1"/>
  <c r="T1141" i="10"/>
  <c r="O1141" i="10"/>
  <c r="N1141" i="10"/>
  <c r="M1141" i="10"/>
  <c r="L1141" i="10" s="1"/>
  <c r="K1141" i="10"/>
  <c r="BZ1140" i="10"/>
  <c r="BX1140" i="10"/>
  <c r="BW1140" i="10"/>
  <c r="BV1140" i="10"/>
  <c r="BU1140" i="10"/>
  <c r="BT1140" i="10" s="1"/>
  <c r="BS1140" i="10"/>
  <c r="BN1140" i="10"/>
  <c r="BM1140" i="10"/>
  <c r="BL1140" i="10"/>
  <c r="BK1140" i="10"/>
  <c r="BJ1140" i="10"/>
  <c r="BD1140" i="10"/>
  <c r="BB1140" i="10"/>
  <c r="BA1140" i="10"/>
  <c r="AZ1140" i="10"/>
  <c r="AY1140" i="10"/>
  <c r="AX1140" i="10"/>
  <c r="AW1140" i="10"/>
  <c r="AR1140" i="10"/>
  <c r="AO1140" i="10" s="1"/>
  <c r="AQ1140" i="10"/>
  <c r="AP1140" i="10"/>
  <c r="AN1140" i="10"/>
  <c r="AI1140" i="10"/>
  <c r="AH1140" i="10"/>
  <c r="AG1140" i="10"/>
  <c r="AF1140" i="10" s="1"/>
  <c r="AE1140" i="10"/>
  <c r="Y1140" i="10"/>
  <c r="X1140" i="10"/>
  <c r="W1140" i="10"/>
  <c r="V1140" i="10"/>
  <c r="U1140" i="10" s="1"/>
  <c r="Z1140" i="10" s="1"/>
  <c r="T1140" i="10"/>
  <c r="O1140" i="10"/>
  <c r="N1140" i="10"/>
  <c r="M1140" i="10"/>
  <c r="L1140" i="10"/>
  <c r="K1140" i="10"/>
  <c r="CA1139" i="10"/>
  <c r="BZ1139" i="10"/>
  <c r="BX1139" i="10"/>
  <c r="BW1139" i="10"/>
  <c r="BV1139" i="10"/>
  <c r="BU1139" i="10"/>
  <c r="BT1139" i="10"/>
  <c r="BY1139" i="10" s="1"/>
  <c r="BS1139" i="10"/>
  <c r="BN1139" i="10"/>
  <c r="BM1139" i="10"/>
  <c r="BL1139" i="10"/>
  <c r="BK1139" i="10" s="1"/>
  <c r="BJ1139" i="10"/>
  <c r="BD1139" i="10"/>
  <c r="BB1139" i="10"/>
  <c r="BA1139" i="10"/>
  <c r="AX1139" i="10" s="1"/>
  <c r="AZ1139" i="10"/>
  <c r="AY1139" i="10"/>
  <c r="AW1139" i="10"/>
  <c r="AR1139" i="10"/>
  <c r="AQ1139" i="10"/>
  <c r="AP1139" i="10"/>
  <c r="AO1139" i="10" s="1"/>
  <c r="AN1139" i="10"/>
  <c r="AI1139" i="10"/>
  <c r="AH1139" i="10"/>
  <c r="AG1139" i="10"/>
  <c r="AF1139" i="10"/>
  <c r="AE1139" i="10"/>
  <c r="Y1139" i="10"/>
  <c r="X1139" i="10"/>
  <c r="W1139" i="10"/>
  <c r="V1139" i="10"/>
  <c r="U1139" i="10"/>
  <c r="Z1139" i="10" s="1"/>
  <c r="T1139" i="10"/>
  <c r="O1139" i="10"/>
  <c r="N1139" i="10"/>
  <c r="M1139" i="10"/>
  <c r="L1139" i="10" s="1"/>
  <c r="K1139" i="10"/>
  <c r="BZ1138" i="10"/>
  <c r="BX1138" i="10"/>
  <c r="BW1138" i="10"/>
  <c r="BV1138" i="10"/>
  <c r="BU1138" i="10"/>
  <c r="BT1138" i="10" s="1"/>
  <c r="BS1138" i="10"/>
  <c r="BN1138" i="10"/>
  <c r="BM1138" i="10"/>
  <c r="BL1138" i="10"/>
  <c r="BK1138" i="10" s="1"/>
  <c r="BJ1138" i="10"/>
  <c r="BD1138" i="10"/>
  <c r="BB1138" i="10"/>
  <c r="BA1138" i="10"/>
  <c r="AZ1138" i="10"/>
  <c r="AY1138" i="10"/>
  <c r="AX1138" i="10" s="1"/>
  <c r="AW1138" i="10"/>
  <c r="AR1138" i="10"/>
  <c r="AQ1138" i="10"/>
  <c r="AP1138" i="10"/>
  <c r="AO1138" i="10"/>
  <c r="AN1138" i="10"/>
  <c r="AI1138" i="10"/>
  <c r="AH1138" i="10"/>
  <c r="AG1138" i="10"/>
  <c r="AF1138" i="10" s="1"/>
  <c r="AE1138" i="10"/>
  <c r="Y1138" i="10"/>
  <c r="X1138" i="10"/>
  <c r="W1138" i="10"/>
  <c r="V1138" i="10"/>
  <c r="U1138" i="10" s="1"/>
  <c r="Z1138" i="10" s="1"/>
  <c r="T1138" i="10"/>
  <c r="O1138" i="10"/>
  <c r="N1138" i="10"/>
  <c r="M1138" i="10"/>
  <c r="L1138" i="10"/>
  <c r="K1138" i="10"/>
  <c r="BZ1137" i="10"/>
  <c r="BX1137" i="10"/>
  <c r="BW1137" i="10"/>
  <c r="BV1137" i="10"/>
  <c r="BU1137" i="10"/>
  <c r="BT1137" i="10" s="1"/>
  <c r="BS1137" i="10"/>
  <c r="BN1137" i="10"/>
  <c r="BM1137" i="10"/>
  <c r="BL1137" i="10"/>
  <c r="BK1137" i="10"/>
  <c r="BJ1137" i="10"/>
  <c r="BD1137" i="10"/>
  <c r="BB1137" i="10"/>
  <c r="BA1137" i="10"/>
  <c r="AZ1137" i="10"/>
  <c r="AY1137" i="10"/>
  <c r="AX1137" i="10"/>
  <c r="BC1137" i="10" s="1"/>
  <c r="AW1137" i="10"/>
  <c r="AR1137" i="10"/>
  <c r="AQ1137" i="10"/>
  <c r="AP1137" i="10"/>
  <c r="AO1137" i="10" s="1"/>
  <c r="AN1137" i="10"/>
  <c r="AI1137" i="10"/>
  <c r="AH1137" i="10"/>
  <c r="AG1137" i="10"/>
  <c r="AF1137" i="10" s="1"/>
  <c r="BE1137" i="10" s="1"/>
  <c r="AE1137" i="10"/>
  <c r="Y1137" i="10"/>
  <c r="X1137" i="10"/>
  <c r="W1137" i="10"/>
  <c r="V1137" i="10"/>
  <c r="U1137" i="10"/>
  <c r="T1137" i="10"/>
  <c r="O1137" i="10"/>
  <c r="L1137" i="10" s="1"/>
  <c r="N1137" i="10"/>
  <c r="M1137" i="10"/>
  <c r="K1137" i="10"/>
  <c r="CA1136" i="10"/>
  <c r="BZ1136" i="10"/>
  <c r="BX1136" i="10"/>
  <c r="BW1136" i="10"/>
  <c r="BV1136" i="10"/>
  <c r="BU1136" i="10"/>
  <c r="BT1136" i="10"/>
  <c r="BS1136" i="10"/>
  <c r="BN1136" i="10"/>
  <c r="BM1136" i="10"/>
  <c r="BL1136" i="10"/>
  <c r="BK1136" i="10" s="1"/>
  <c r="BJ1136" i="10"/>
  <c r="BD1136" i="10"/>
  <c r="BB1136" i="10"/>
  <c r="BA1136" i="10"/>
  <c r="AZ1136" i="10"/>
  <c r="AY1136" i="10"/>
  <c r="AX1136" i="10" s="1"/>
  <c r="AW1136" i="10"/>
  <c r="AR1136" i="10"/>
  <c r="AQ1136" i="10"/>
  <c r="AP1136" i="10"/>
  <c r="AO1136" i="10" s="1"/>
  <c r="AN1136" i="10"/>
  <c r="AI1136" i="10"/>
  <c r="AH1136" i="10"/>
  <c r="AG1136" i="10"/>
  <c r="AF1136" i="10"/>
  <c r="AE1136" i="10"/>
  <c r="Y1136" i="10"/>
  <c r="X1136" i="10"/>
  <c r="W1136" i="10"/>
  <c r="V1136" i="10"/>
  <c r="U1136" i="10" s="1"/>
  <c r="T1136" i="10"/>
  <c r="O1136" i="10"/>
  <c r="N1136" i="10"/>
  <c r="M1136" i="10"/>
  <c r="L1136" i="10" s="1"/>
  <c r="K1136" i="10"/>
  <c r="BZ1135" i="10"/>
  <c r="BX1135" i="10"/>
  <c r="BW1135" i="10"/>
  <c r="BV1135" i="10"/>
  <c r="BU1135" i="10"/>
  <c r="BT1135" i="10" s="1"/>
  <c r="BS1135" i="10"/>
  <c r="BN1135" i="10"/>
  <c r="BM1135" i="10"/>
  <c r="BL1135" i="10"/>
  <c r="BK1135" i="10"/>
  <c r="BJ1135" i="10"/>
  <c r="BD1135" i="10"/>
  <c r="BB1135" i="10"/>
  <c r="BA1135" i="10"/>
  <c r="AZ1135" i="10"/>
  <c r="AY1135" i="10"/>
  <c r="AX1135" i="10" s="1"/>
  <c r="AW1135" i="10"/>
  <c r="AR1135" i="10"/>
  <c r="AQ1135" i="10"/>
  <c r="AP1135" i="10"/>
  <c r="AO1135" i="10"/>
  <c r="AN1135" i="10"/>
  <c r="AI1135" i="10"/>
  <c r="AH1135" i="10"/>
  <c r="AG1135" i="10"/>
  <c r="AF1135" i="10" s="1"/>
  <c r="AE1135" i="10"/>
  <c r="Y1135" i="10"/>
  <c r="X1135" i="10"/>
  <c r="W1135" i="10"/>
  <c r="V1135" i="10"/>
  <c r="U1135" i="10" s="1"/>
  <c r="Z1135" i="10" s="1"/>
  <c r="T1135" i="10"/>
  <c r="O1135" i="10"/>
  <c r="N1135" i="10"/>
  <c r="M1135" i="10"/>
  <c r="L1135" i="10"/>
  <c r="K1135" i="10"/>
  <c r="BZ1134" i="10"/>
  <c r="BX1134" i="10"/>
  <c r="BW1134" i="10"/>
  <c r="BV1134" i="10"/>
  <c r="BU1134" i="10"/>
  <c r="BT1134" i="10"/>
  <c r="BY1134" i="10" s="1"/>
  <c r="BS1134" i="10"/>
  <c r="BN1134" i="10"/>
  <c r="BM1134" i="10"/>
  <c r="BL1134" i="10"/>
  <c r="BK1134" i="10" s="1"/>
  <c r="BJ1134" i="10"/>
  <c r="BD1134" i="10"/>
  <c r="BB1134" i="10"/>
  <c r="BA1134" i="10"/>
  <c r="AZ1134" i="10"/>
  <c r="AY1134" i="10"/>
  <c r="AX1134" i="10"/>
  <c r="AW1134" i="10"/>
  <c r="AR1134" i="10"/>
  <c r="AQ1134" i="10"/>
  <c r="AP1134" i="10"/>
  <c r="AO1134" i="10" s="1"/>
  <c r="AN1134" i="10"/>
  <c r="AI1134" i="10"/>
  <c r="AH1134" i="10"/>
  <c r="AG1134" i="10"/>
  <c r="AF1134" i="10"/>
  <c r="BE1134" i="10" s="1"/>
  <c r="AE1134" i="10"/>
  <c r="Y1134" i="10"/>
  <c r="X1134" i="10"/>
  <c r="W1134" i="10"/>
  <c r="V1134" i="10"/>
  <c r="U1134" i="10"/>
  <c r="T1134" i="10"/>
  <c r="O1134" i="10"/>
  <c r="N1134" i="10"/>
  <c r="M1134" i="10"/>
  <c r="L1134" i="10" s="1"/>
  <c r="K1134" i="10"/>
  <c r="BZ1133" i="10"/>
  <c r="BX1133" i="10"/>
  <c r="BW1133" i="10"/>
  <c r="BV1133" i="10"/>
  <c r="BT1133" i="10" s="1"/>
  <c r="BU1133" i="10"/>
  <c r="BS1133" i="10"/>
  <c r="BN1133" i="10"/>
  <c r="BM1133" i="10"/>
  <c r="BL1133" i="10"/>
  <c r="BK1133" i="10" s="1"/>
  <c r="BJ1133" i="10"/>
  <c r="BD1133" i="10"/>
  <c r="BB1133" i="10"/>
  <c r="BA1133" i="10"/>
  <c r="AZ1133" i="10"/>
  <c r="AY1133" i="10"/>
  <c r="AX1133" i="10" s="1"/>
  <c r="AW1133" i="10"/>
  <c r="AR1133" i="10"/>
  <c r="AQ1133" i="10"/>
  <c r="AP1133" i="10"/>
  <c r="AO1133" i="10"/>
  <c r="AN1133" i="10"/>
  <c r="AI1133" i="10"/>
  <c r="AH1133" i="10"/>
  <c r="AF1133" i="10" s="1"/>
  <c r="AG1133" i="10"/>
  <c r="AE1133" i="10"/>
  <c r="Y1133" i="10"/>
  <c r="X1133" i="10"/>
  <c r="W1133" i="10"/>
  <c r="V1133" i="10"/>
  <c r="U1133" i="10" s="1"/>
  <c r="T1133" i="10"/>
  <c r="O1133" i="10"/>
  <c r="N1133" i="10"/>
  <c r="M1133" i="10"/>
  <c r="L1133" i="10" s="1"/>
  <c r="K1133" i="10"/>
  <c r="BZ1132" i="10"/>
  <c r="BX1132" i="10"/>
  <c r="BW1132" i="10"/>
  <c r="BV1132" i="10"/>
  <c r="BU1132" i="10"/>
  <c r="BT1132" i="10" s="1"/>
  <c r="BS1132" i="10"/>
  <c r="BN1132" i="10"/>
  <c r="BM1132" i="10"/>
  <c r="BL1132" i="10"/>
  <c r="BK1132" i="10"/>
  <c r="BJ1132" i="10"/>
  <c r="BD1132" i="10"/>
  <c r="BB1132" i="10"/>
  <c r="BA1132" i="10"/>
  <c r="AZ1132" i="10"/>
  <c r="AY1132" i="10"/>
  <c r="AX1132" i="10"/>
  <c r="AW1132" i="10"/>
  <c r="AR1132" i="10"/>
  <c r="AQ1132" i="10"/>
  <c r="AO1132" i="10" s="1"/>
  <c r="AP1132" i="10"/>
  <c r="AN1132" i="10"/>
  <c r="AI1132" i="10"/>
  <c r="AH1132" i="10"/>
  <c r="AG1132" i="10"/>
  <c r="AF1132" i="10" s="1"/>
  <c r="AE1132" i="10"/>
  <c r="Y1132" i="10"/>
  <c r="X1132" i="10"/>
  <c r="W1132" i="10"/>
  <c r="V1132" i="10"/>
  <c r="U1132" i="10" s="1"/>
  <c r="Z1132" i="10" s="1"/>
  <c r="T1132" i="10"/>
  <c r="O1132" i="10"/>
  <c r="N1132" i="10"/>
  <c r="M1132" i="10"/>
  <c r="L1132" i="10"/>
  <c r="K1132" i="10"/>
  <c r="CA1131" i="10"/>
  <c r="BZ1131" i="10"/>
  <c r="BX1131" i="10"/>
  <c r="BW1131" i="10"/>
  <c r="BV1131" i="10"/>
  <c r="BU1131" i="10"/>
  <c r="BT1131" i="10"/>
  <c r="BS1131" i="10"/>
  <c r="BN1131" i="10"/>
  <c r="BM1131" i="10"/>
  <c r="BL1131" i="10"/>
  <c r="BK1131" i="10" s="1"/>
  <c r="BJ1131" i="10"/>
  <c r="BD1131" i="10"/>
  <c r="BB1131" i="10"/>
  <c r="BA1131" i="10"/>
  <c r="AZ1131" i="10"/>
  <c r="AY1131" i="10"/>
  <c r="AX1131" i="10" s="1"/>
  <c r="AW1131" i="10"/>
  <c r="AR1131" i="10"/>
  <c r="AQ1131" i="10"/>
  <c r="AP1131" i="10"/>
  <c r="AO1131" i="10" s="1"/>
  <c r="AN1131" i="10"/>
  <c r="AI1131" i="10"/>
  <c r="AH1131" i="10"/>
  <c r="AG1131" i="10"/>
  <c r="AF1131" i="10"/>
  <c r="AE1131" i="10"/>
  <c r="Y1131" i="10"/>
  <c r="X1131" i="10"/>
  <c r="W1131" i="10"/>
  <c r="V1131" i="10"/>
  <c r="U1131" i="10"/>
  <c r="T1131" i="10"/>
  <c r="O1131" i="10"/>
  <c r="N1131" i="10"/>
  <c r="M1131" i="10"/>
  <c r="L1131" i="10" s="1"/>
  <c r="K1131" i="10"/>
  <c r="BZ1130" i="10"/>
  <c r="BX1130" i="10"/>
  <c r="BW1130" i="10"/>
  <c r="BV1130" i="10"/>
  <c r="BU1130" i="10"/>
  <c r="BT1130" i="10" s="1"/>
  <c r="BS1130" i="10"/>
  <c r="BN1130" i="10"/>
  <c r="BM1130" i="10"/>
  <c r="BL1130" i="10"/>
  <c r="BK1130" i="10" s="1"/>
  <c r="BJ1130" i="10"/>
  <c r="BD1130" i="10"/>
  <c r="BB1130" i="10"/>
  <c r="BA1130" i="10"/>
  <c r="AZ1130" i="10"/>
  <c r="AY1130" i="10"/>
  <c r="AX1130" i="10" s="1"/>
  <c r="AW1130" i="10"/>
  <c r="AR1130" i="10"/>
  <c r="AQ1130" i="10"/>
  <c r="AP1130" i="10"/>
  <c r="AO1130" i="10"/>
  <c r="AN1130" i="10"/>
  <c r="AI1130" i="10"/>
  <c r="AH1130" i="10"/>
  <c r="AG1130" i="10"/>
  <c r="AF1130" i="10" s="1"/>
  <c r="AE1130" i="10"/>
  <c r="Y1130" i="10"/>
  <c r="X1130" i="10"/>
  <c r="W1130" i="10"/>
  <c r="V1130" i="10"/>
  <c r="U1130" i="10" s="1"/>
  <c r="Z1130" i="10" s="1"/>
  <c r="T1130" i="10"/>
  <c r="O1130" i="10"/>
  <c r="N1130" i="10"/>
  <c r="M1130" i="10"/>
  <c r="L1130" i="10"/>
  <c r="K1130" i="10"/>
  <c r="BZ1129" i="10"/>
  <c r="BX1129" i="10"/>
  <c r="BW1129" i="10"/>
  <c r="BV1129" i="10"/>
  <c r="BU1129" i="10"/>
  <c r="BT1129" i="10" s="1"/>
  <c r="BS1129" i="10"/>
  <c r="BN1129" i="10"/>
  <c r="BM1129" i="10"/>
  <c r="BL1129" i="10"/>
  <c r="BK1129" i="10"/>
  <c r="BJ1129" i="10"/>
  <c r="BD1129" i="10"/>
  <c r="BB1129" i="10"/>
  <c r="BA1129" i="10"/>
  <c r="AZ1129" i="10"/>
  <c r="AY1129" i="10"/>
  <c r="AX1129" i="10"/>
  <c r="BC1129" i="10" s="1"/>
  <c r="AW1129" i="10"/>
  <c r="AR1129" i="10"/>
  <c r="AQ1129" i="10"/>
  <c r="AP1129" i="10"/>
  <c r="AO1129" i="10" s="1"/>
  <c r="AN1129" i="10"/>
  <c r="AI1129" i="10"/>
  <c r="AH1129" i="10"/>
  <c r="AG1129" i="10"/>
  <c r="AF1129" i="10" s="1"/>
  <c r="BE1129" i="10" s="1"/>
  <c r="AE1129" i="10"/>
  <c r="Y1129" i="10"/>
  <c r="X1129" i="10"/>
  <c r="W1129" i="10"/>
  <c r="V1129" i="10"/>
  <c r="U1129" i="10"/>
  <c r="T1129" i="10"/>
  <c r="O1129" i="10"/>
  <c r="N1129" i="10"/>
  <c r="M1129" i="10"/>
  <c r="L1129" i="10" s="1"/>
  <c r="K1129" i="10"/>
  <c r="CA1128" i="10"/>
  <c r="BZ1128" i="10"/>
  <c r="BX1128" i="10"/>
  <c r="BW1128" i="10"/>
  <c r="BV1128" i="10"/>
  <c r="BU1128" i="10"/>
  <c r="BT1128" i="10"/>
  <c r="BY1128" i="10" s="1"/>
  <c r="BS1128" i="10"/>
  <c r="BN1128" i="10"/>
  <c r="BM1128" i="10"/>
  <c r="BL1128" i="10"/>
  <c r="BK1128" i="10" s="1"/>
  <c r="BJ1128" i="10"/>
  <c r="BD1128" i="10"/>
  <c r="BB1128" i="10"/>
  <c r="BA1128" i="10"/>
  <c r="AZ1128" i="10"/>
  <c r="AY1128" i="10"/>
  <c r="AX1128" i="10" s="1"/>
  <c r="AW1128" i="10"/>
  <c r="AR1128" i="10"/>
  <c r="AQ1128" i="10"/>
  <c r="AP1128" i="10"/>
  <c r="AO1128" i="10" s="1"/>
  <c r="AN1128" i="10"/>
  <c r="AI1128" i="10"/>
  <c r="AH1128" i="10"/>
  <c r="AG1128" i="10"/>
  <c r="AF1128" i="10"/>
  <c r="AE1128" i="10"/>
  <c r="Y1128" i="10"/>
  <c r="X1128" i="10"/>
  <c r="W1128" i="10"/>
  <c r="V1128" i="10"/>
  <c r="U1128" i="10" s="1"/>
  <c r="Z1128" i="10" s="1"/>
  <c r="T1128" i="10"/>
  <c r="O1128" i="10"/>
  <c r="N1128" i="10"/>
  <c r="M1128" i="10"/>
  <c r="L1128" i="10" s="1"/>
  <c r="K1128" i="10"/>
  <c r="BZ1127" i="10"/>
  <c r="BX1127" i="10"/>
  <c r="BW1127" i="10"/>
  <c r="BV1127" i="10"/>
  <c r="BU1127" i="10"/>
  <c r="BT1127" i="10" s="1"/>
  <c r="BS1127" i="10"/>
  <c r="BN1127" i="10"/>
  <c r="BM1127" i="10"/>
  <c r="BL1127" i="10"/>
  <c r="BK1127" i="10"/>
  <c r="BJ1127" i="10"/>
  <c r="BD1127" i="10"/>
  <c r="BB1127" i="10"/>
  <c r="BA1127" i="10"/>
  <c r="AZ1127" i="10"/>
  <c r="AY1127" i="10"/>
  <c r="AX1127" i="10" s="1"/>
  <c r="AW1127" i="10"/>
  <c r="AR1127" i="10"/>
  <c r="AQ1127" i="10"/>
  <c r="AP1127" i="10"/>
  <c r="AO1127" i="10"/>
  <c r="AN1127" i="10"/>
  <c r="AI1127" i="10"/>
  <c r="AH1127" i="10"/>
  <c r="AG1127" i="10"/>
  <c r="AF1127" i="10" s="1"/>
  <c r="AE1127" i="10"/>
  <c r="Y1127" i="10"/>
  <c r="X1127" i="10"/>
  <c r="W1127" i="10"/>
  <c r="V1127" i="10"/>
  <c r="U1127" i="10" s="1"/>
  <c r="Z1127" i="10" s="1"/>
  <c r="T1127" i="10"/>
  <c r="O1127" i="10"/>
  <c r="N1127" i="10"/>
  <c r="M1127" i="10"/>
  <c r="L1127" i="10"/>
  <c r="K1127" i="10"/>
  <c r="BZ1126" i="10"/>
  <c r="BX1126" i="10"/>
  <c r="BW1126" i="10"/>
  <c r="BV1126" i="10"/>
  <c r="BU1126" i="10"/>
  <c r="BT1126" i="10"/>
  <c r="BY1126" i="10" s="1"/>
  <c r="BS1126" i="10"/>
  <c r="BN1126" i="10"/>
  <c r="BK1126" i="10" s="1"/>
  <c r="BM1126" i="10"/>
  <c r="BL1126" i="10"/>
  <c r="BJ1126" i="10"/>
  <c r="BD1126" i="10"/>
  <c r="BB1126" i="10"/>
  <c r="BA1126" i="10"/>
  <c r="AZ1126" i="10"/>
  <c r="AY1126" i="10"/>
  <c r="AX1126" i="10"/>
  <c r="AW1126" i="10"/>
  <c r="AR1126" i="10"/>
  <c r="AQ1126" i="10"/>
  <c r="AP1126" i="10"/>
  <c r="AO1126" i="10" s="1"/>
  <c r="AN1126" i="10"/>
  <c r="AI1126" i="10"/>
  <c r="AH1126" i="10"/>
  <c r="AG1126" i="10"/>
  <c r="AF1126" i="10"/>
  <c r="BE1126" i="10" s="1"/>
  <c r="AE1126" i="10"/>
  <c r="Y1126" i="10"/>
  <c r="X1126" i="10"/>
  <c r="W1126" i="10"/>
  <c r="V1126" i="10"/>
  <c r="U1126" i="10"/>
  <c r="Z1126" i="10" s="1"/>
  <c r="T1126" i="10"/>
  <c r="O1126" i="10"/>
  <c r="N1126" i="10"/>
  <c r="M1126" i="10"/>
  <c r="L1126" i="10" s="1"/>
  <c r="K1126" i="10"/>
  <c r="BZ1125" i="10"/>
  <c r="BX1125" i="10"/>
  <c r="BW1125" i="10"/>
  <c r="BT1125" i="10" s="1"/>
  <c r="BV1125" i="10"/>
  <c r="BU1125" i="10"/>
  <c r="BS1125" i="10"/>
  <c r="BN1125" i="10"/>
  <c r="BM1125" i="10"/>
  <c r="BL1125" i="10"/>
  <c r="BK1125" i="10" s="1"/>
  <c r="BJ1125" i="10"/>
  <c r="BD1125" i="10"/>
  <c r="BB1125" i="10"/>
  <c r="BA1125" i="10"/>
  <c r="AZ1125" i="10"/>
  <c r="AY1125" i="10"/>
  <c r="AX1125" i="10" s="1"/>
  <c r="AW1125" i="10"/>
  <c r="AR1125" i="10"/>
  <c r="AQ1125" i="10"/>
  <c r="AP1125" i="10"/>
  <c r="AO1125" i="10"/>
  <c r="AN1125" i="10"/>
  <c r="AI1125" i="10"/>
  <c r="AF1125" i="10" s="1"/>
  <c r="AH1125" i="10"/>
  <c r="AG1125" i="10"/>
  <c r="AE1125" i="10"/>
  <c r="Y1125" i="10"/>
  <c r="X1125" i="10"/>
  <c r="W1125" i="10"/>
  <c r="V1125" i="10"/>
  <c r="U1125" i="10" s="1"/>
  <c r="T1125" i="10"/>
  <c r="O1125" i="10"/>
  <c r="N1125" i="10"/>
  <c r="M1125" i="10"/>
  <c r="L1125" i="10" s="1"/>
  <c r="K1125" i="10"/>
  <c r="BZ1124" i="10"/>
  <c r="BX1124" i="10"/>
  <c r="BW1124" i="10"/>
  <c r="BV1124" i="10"/>
  <c r="BU1124" i="10"/>
  <c r="BT1124" i="10" s="1"/>
  <c r="BS1124" i="10"/>
  <c r="BN1124" i="10"/>
  <c r="BM1124" i="10"/>
  <c r="BL1124" i="10"/>
  <c r="BK1124" i="10"/>
  <c r="BJ1124" i="10"/>
  <c r="BD1124" i="10"/>
  <c r="BB1124" i="10"/>
  <c r="BA1124" i="10"/>
  <c r="AZ1124" i="10"/>
  <c r="AY1124" i="10"/>
  <c r="AX1124" i="10"/>
  <c r="BC1124" i="10" s="1"/>
  <c r="AW1124" i="10"/>
  <c r="AR1124" i="10"/>
  <c r="AO1124" i="10" s="1"/>
  <c r="AQ1124" i="10"/>
  <c r="AP1124" i="10"/>
  <c r="AN1124" i="10"/>
  <c r="AI1124" i="10"/>
  <c r="AH1124" i="10"/>
  <c r="AG1124" i="10"/>
  <c r="AF1124" i="10" s="1"/>
  <c r="AE1124" i="10"/>
  <c r="Y1124" i="10"/>
  <c r="X1124" i="10"/>
  <c r="W1124" i="10"/>
  <c r="V1124" i="10"/>
  <c r="U1124" i="10" s="1"/>
  <c r="Z1124" i="10" s="1"/>
  <c r="T1124" i="10"/>
  <c r="O1124" i="10"/>
  <c r="N1124" i="10"/>
  <c r="M1124" i="10"/>
  <c r="L1124" i="10"/>
  <c r="K1124" i="10"/>
  <c r="CA1123" i="10"/>
  <c r="BZ1123" i="10"/>
  <c r="BX1123" i="10"/>
  <c r="BW1123" i="10"/>
  <c r="BV1123" i="10"/>
  <c r="BU1123" i="10"/>
  <c r="BT1123" i="10"/>
  <c r="BS1123" i="10"/>
  <c r="BN1123" i="10"/>
  <c r="BM1123" i="10"/>
  <c r="BL1123" i="10"/>
  <c r="BK1123" i="10" s="1"/>
  <c r="BJ1123" i="10"/>
  <c r="BD1123" i="10"/>
  <c r="BB1123" i="10"/>
  <c r="BA1123" i="10"/>
  <c r="AZ1123" i="10"/>
  <c r="AY1123" i="10"/>
  <c r="AX1123" i="10" s="1"/>
  <c r="AW1123" i="10"/>
  <c r="AR1123" i="10"/>
  <c r="AQ1123" i="10"/>
  <c r="AP1123" i="10"/>
  <c r="AO1123" i="10" s="1"/>
  <c r="AN1123" i="10"/>
  <c r="AI1123" i="10"/>
  <c r="AH1123" i="10"/>
  <c r="AG1123" i="10"/>
  <c r="AF1123" i="10"/>
  <c r="AE1123" i="10"/>
  <c r="Y1123" i="10"/>
  <c r="X1123" i="10"/>
  <c r="W1123" i="10"/>
  <c r="V1123" i="10"/>
  <c r="U1123" i="10"/>
  <c r="T1123" i="10"/>
  <c r="O1123" i="10"/>
  <c r="N1123" i="10"/>
  <c r="M1123" i="10"/>
  <c r="L1123" i="10" s="1"/>
  <c r="K1123" i="10"/>
  <c r="BZ1122" i="10"/>
  <c r="BX1122" i="10"/>
  <c r="BW1122" i="10"/>
  <c r="BV1122" i="10"/>
  <c r="BU1122" i="10"/>
  <c r="BT1122" i="10" s="1"/>
  <c r="BS1122" i="10"/>
  <c r="BN1122" i="10"/>
  <c r="BM1122" i="10"/>
  <c r="BL1122" i="10"/>
  <c r="BK1122" i="10" s="1"/>
  <c r="BJ1122" i="10"/>
  <c r="BD1122" i="10"/>
  <c r="BB1122" i="10"/>
  <c r="BA1122" i="10"/>
  <c r="AZ1122" i="10"/>
  <c r="AY1122" i="10"/>
  <c r="AX1122" i="10" s="1"/>
  <c r="AW1122" i="10"/>
  <c r="AR1122" i="10"/>
  <c r="AQ1122" i="10"/>
  <c r="AP1122" i="10"/>
  <c r="AO1122" i="10"/>
  <c r="AN1122" i="10"/>
  <c r="AI1122" i="10"/>
  <c r="AH1122" i="10"/>
  <c r="AG1122" i="10"/>
  <c r="AF1122" i="10" s="1"/>
  <c r="AE1122" i="10"/>
  <c r="Y1122" i="10"/>
  <c r="X1122" i="10"/>
  <c r="W1122" i="10"/>
  <c r="V1122" i="10"/>
  <c r="U1122" i="10" s="1"/>
  <c r="Z1122" i="10" s="1"/>
  <c r="T1122" i="10"/>
  <c r="O1122" i="10"/>
  <c r="N1122" i="10"/>
  <c r="M1122" i="10"/>
  <c r="L1122" i="10"/>
  <c r="K1122" i="10"/>
  <c r="BZ1121" i="10"/>
  <c r="BX1121" i="10"/>
  <c r="BW1121" i="10"/>
  <c r="BV1121" i="10"/>
  <c r="BU1121" i="10"/>
  <c r="BT1121" i="10" s="1"/>
  <c r="BS1121" i="10"/>
  <c r="BN1121" i="10"/>
  <c r="BM1121" i="10"/>
  <c r="BL1121" i="10"/>
  <c r="BK1121" i="10"/>
  <c r="BJ1121" i="10"/>
  <c r="BD1121" i="10"/>
  <c r="BB1121" i="10"/>
  <c r="BA1121" i="10"/>
  <c r="AZ1121" i="10"/>
  <c r="AY1121" i="10"/>
  <c r="AX1121" i="10"/>
  <c r="AW1121" i="10"/>
  <c r="AR1121" i="10"/>
  <c r="AQ1121" i="10"/>
  <c r="AP1121" i="10"/>
  <c r="AO1121" i="10" s="1"/>
  <c r="AN1121" i="10"/>
  <c r="AI1121" i="10"/>
  <c r="AH1121" i="10"/>
  <c r="AG1121" i="10"/>
  <c r="AF1121" i="10" s="1"/>
  <c r="BE1121" i="10" s="1"/>
  <c r="AE1121" i="10"/>
  <c r="Y1121" i="10"/>
  <c r="X1121" i="10"/>
  <c r="W1121" i="10"/>
  <c r="V1121" i="10"/>
  <c r="U1121" i="10"/>
  <c r="T1121" i="10"/>
  <c r="O1121" i="10"/>
  <c r="N1121" i="10"/>
  <c r="M1121" i="10"/>
  <c r="L1121" i="10" s="1"/>
  <c r="K1121" i="10"/>
  <c r="CA1120" i="10"/>
  <c r="BZ1120" i="10"/>
  <c r="BX1120" i="10"/>
  <c r="BW1120" i="10"/>
  <c r="BV1120" i="10"/>
  <c r="BU1120" i="10"/>
  <c r="BT1120" i="10"/>
  <c r="BY1120" i="10" s="1"/>
  <c r="BS1120" i="10"/>
  <c r="BN1120" i="10"/>
  <c r="BM1120" i="10"/>
  <c r="BL1120" i="10"/>
  <c r="BK1120" i="10" s="1"/>
  <c r="BJ1120" i="10"/>
  <c r="BD1120" i="10"/>
  <c r="BB1120" i="10"/>
  <c r="BA1120" i="10"/>
  <c r="AZ1120" i="10"/>
  <c r="AY1120" i="10"/>
  <c r="AX1120" i="10" s="1"/>
  <c r="AW1120" i="10"/>
  <c r="AR1120" i="10"/>
  <c r="AQ1120" i="10"/>
  <c r="AP1120" i="10"/>
  <c r="AO1120" i="10" s="1"/>
  <c r="AN1120" i="10"/>
  <c r="AI1120" i="10"/>
  <c r="AH1120" i="10"/>
  <c r="AG1120" i="10"/>
  <c r="AF1120" i="10"/>
  <c r="AE1120" i="10"/>
  <c r="Y1120" i="10"/>
  <c r="X1120" i="10"/>
  <c r="W1120" i="10"/>
  <c r="V1120" i="10"/>
  <c r="U1120" i="10" s="1"/>
  <c r="Z1120" i="10" s="1"/>
  <c r="T1120" i="10"/>
  <c r="O1120" i="10"/>
  <c r="N1120" i="10"/>
  <c r="M1120" i="10"/>
  <c r="L1120" i="10" s="1"/>
  <c r="K1120" i="10"/>
  <c r="BZ1119" i="10"/>
  <c r="BX1119" i="10"/>
  <c r="BW1119" i="10"/>
  <c r="BV1119" i="10"/>
  <c r="BT1119" i="10" s="1"/>
  <c r="BU1119" i="10"/>
  <c r="BS1119" i="10"/>
  <c r="BN1119" i="10"/>
  <c r="BM1119" i="10"/>
  <c r="BL1119" i="10"/>
  <c r="BK1119" i="10"/>
  <c r="BJ1119" i="10"/>
  <c r="BD1119" i="10"/>
  <c r="BB1119" i="10"/>
  <c r="BA1119" i="10"/>
  <c r="AZ1119" i="10"/>
  <c r="AY1119" i="10"/>
  <c r="AX1119" i="10" s="1"/>
  <c r="AW1119" i="10"/>
  <c r="AR1119" i="10"/>
  <c r="AQ1119" i="10"/>
  <c r="AP1119" i="10"/>
  <c r="AO1119" i="10"/>
  <c r="AN1119" i="10"/>
  <c r="AI1119" i="10"/>
  <c r="AH1119" i="10"/>
  <c r="AF1119" i="10" s="1"/>
  <c r="AG1119" i="10"/>
  <c r="AE1119" i="10"/>
  <c r="Y1119" i="10"/>
  <c r="X1119" i="10"/>
  <c r="W1119" i="10"/>
  <c r="V1119" i="10"/>
  <c r="U1119" i="10" s="1"/>
  <c r="Z1119" i="10" s="1"/>
  <c r="T1119" i="10"/>
  <c r="O1119" i="10"/>
  <c r="N1119" i="10"/>
  <c r="M1119" i="10"/>
  <c r="L1119" i="10"/>
  <c r="K1119" i="10"/>
  <c r="BZ1118" i="10"/>
  <c r="BX1118" i="10"/>
  <c r="BW1118" i="10"/>
  <c r="BV1118" i="10"/>
  <c r="BU1118" i="10"/>
  <c r="BT1118" i="10"/>
  <c r="BY1118" i="10" s="1"/>
  <c r="BS1118" i="10"/>
  <c r="BN1118" i="10"/>
  <c r="BM1118" i="10"/>
  <c r="BK1118" i="10" s="1"/>
  <c r="BL1118" i="10"/>
  <c r="BJ1118" i="10"/>
  <c r="BD1118" i="10"/>
  <c r="BB1118" i="10"/>
  <c r="BA1118" i="10"/>
  <c r="AZ1118" i="10"/>
  <c r="AY1118" i="10"/>
  <c r="AX1118" i="10"/>
  <c r="BC1118" i="10" s="1"/>
  <c r="AW1118" i="10"/>
  <c r="AR1118" i="10"/>
  <c r="AQ1118" i="10"/>
  <c r="AO1118" i="10" s="1"/>
  <c r="AP1118" i="10"/>
  <c r="AN1118" i="10"/>
  <c r="AI1118" i="10"/>
  <c r="AH1118" i="10"/>
  <c r="AG1118" i="10"/>
  <c r="AF1118" i="10"/>
  <c r="BE1118" i="10" s="1"/>
  <c r="AE1118" i="10"/>
  <c r="Y1118" i="10"/>
  <c r="X1118" i="10"/>
  <c r="W1118" i="10"/>
  <c r="V1118" i="10"/>
  <c r="U1118" i="10"/>
  <c r="Z1118" i="10" s="1"/>
  <c r="T1118" i="10"/>
  <c r="O1118" i="10"/>
  <c r="N1118" i="10"/>
  <c r="M1118" i="10"/>
  <c r="L1118" i="10" s="1"/>
  <c r="K1118" i="10"/>
  <c r="BZ1117" i="10"/>
  <c r="BX1117" i="10"/>
  <c r="BW1117" i="10"/>
  <c r="BV1117" i="10"/>
  <c r="BT1117" i="10" s="1"/>
  <c r="BU1117" i="10"/>
  <c r="BS1117" i="10"/>
  <c r="BN1117" i="10"/>
  <c r="BM1117" i="10"/>
  <c r="BL1117" i="10"/>
  <c r="BK1117" i="10" s="1"/>
  <c r="BJ1117" i="10"/>
  <c r="BD1117" i="10"/>
  <c r="BB1117" i="10"/>
  <c r="BA1117" i="10"/>
  <c r="AZ1117" i="10"/>
  <c r="AX1117" i="10" s="1"/>
  <c r="AY1117" i="10"/>
  <c r="AW1117" i="10"/>
  <c r="AR1117" i="10"/>
  <c r="AQ1117" i="10"/>
  <c r="AP1117" i="10"/>
  <c r="AO1117" i="10"/>
  <c r="AN1117" i="10"/>
  <c r="AI1117" i="10"/>
  <c r="AH1117" i="10"/>
  <c r="AG1117" i="10"/>
  <c r="AF1117" i="10" s="1"/>
  <c r="AE1117" i="10"/>
  <c r="Y1117" i="10"/>
  <c r="X1117" i="10"/>
  <c r="W1117" i="10"/>
  <c r="V1117" i="10"/>
  <c r="U1117" i="10" s="1"/>
  <c r="T1117" i="10"/>
  <c r="O1117" i="10"/>
  <c r="N1117" i="10"/>
  <c r="M1117" i="10"/>
  <c r="L1117" i="10" s="1"/>
  <c r="K1117" i="10"/>
  <c r="BZ1116" i="10"/>
  <c r="BX1116" i="10"/>
  <c r="BW1116" i="10"/>
  <c r="BV1116" i="10"/>
  <c r="BU1116" i="10"/>
  <c r="BT1116" i="10" s="1"/>
  <c r="BS1116" i="10"/>
  <c r="BN1116" i="10"/>
  <c r="BM1116" i="10"/>
  <c r="BL1116" i="10"/>
  <c r="BK1116" i="10"/>
  <c r="BJ1116" i="10"/>
  <c r="BD1116" i="10"/>
  <c r="BB1116" i="10"/>
  <c r="BA1116" i="10"/>
  <c r="AZ1116" i="10"/>
  <c r="AY1116" i="10"/>
  <c r="AX1116" i="10"/>
  <c r="BC1116" i="10" s="1"/>
  <c r="AW1116" i="10"/>
  <c r="AR1116" i="10"/>
  <c r="AQ1116" i="10"/>
  <c r="AP1116" i="10"/>
  <c r="AO1116" i="10" s="1"/>
  <c r="AN1116" i="10"/>
  <c r="AI1116" i="10"/>
  <c r="AH1116" i="10"/>
  <c r="AG1116" i="10"/>
  <c r="AF1116" i="10" s="1"/>
  <c r="AE1116" i="10"/>
  <c r="Y1116" i="10"/>
  <c r="X1116" i="10"/>
  <c r="W1116" i="10"/>
  <c r="V1116" i="10"/>
  <c r="U1116" i="10" s="1"/>
  <c r="Z1116" i="10" s="1"/>
  <c r="T1116" i="10"/>
  <c r="O1116" i="10"/>
  <c r="N1116" i="10"/>
  <c r="M1116" i="10"/>
  <c r="L1116" i="10"/>
  <c r="K1116" i="10"/>
  <c r="CA1115" i="10"/>
  <c r="BZ1115" i="10"/>
  <c r="BX1115" i="10"/>
  <c r="BW1115" i="10"/>
  <c r="BV1115" i="10"/>
  <c r="BU1115" i="10"/>
  <c r="BT1115" i="10"/>
  <c r="BS1115" i="10"/>
  <c r="BN1115" i="10"/>
  <c r="BM1115" i="10"/>
  <c r="BL1115" i="10"/>
  <c r="BK1115" i="10" s="1"/>
  <c r="BJ1115" i="10"/>
  <c r="BD1115" i="10"/>
  <c r="BB1115" i="10"/>
  <c r="BA1115" i="10"/>
  <c r="AZ1115" i="10"/>
  <c r="AY1115" i="10"/>
  <c r="AX1115" i="10" s="1"/>
  <c r="AW1115" i="10"/>
  <c r="AR1115" i="10"/>
  <c r="AQ1115" i="10"/>
  <c r="AP1115" i="10"/>
  <c r="AO1115" i="10" s="1"/>
  <c r="AN1115" i="10"/>
  <c r="AI1115" i="10"/>
  <c r="AH1115" i="10"/>
  <c r="AG1115" i="10"/>
  <c r="AF1115" i="10"/>
  <c r="AE1115" i="10"/>
  <c r="Y1115" i="10"/>
  <c r="X1115" i="10"/>
  <c r="W1115" i="10"/>
  <c r="V1115" i="10"/>
  <c r="U1115" i="10"/>
  <c r="T1115" i="10"/>
  <c r="O1115" i="10"/>
  <c r="N1115" i="10"/>
  <c r="L1115" i="10" s="1"/>
  <c r="M1115" i="10"/>
  <c r="K1115" i="10"/>
  <c r="BZ1114" i="10"/>
  <c r="BX1114" i="10"/>
  <c r="BW1114" i="10"/>
  <c r="BV1114" i="10"/>
  <c r="BU1114" i="10"/>
  <c r="BT1114" i="10" s="1"/>
  <c r="BS1114" i="10"/>
  <c r="BN1114" i="10"/>
  <c r="BM1114" i="10"/>
  <c r="BL1114" i="10"/>
  <c r="BK1114" i="10" s="1"/>
  <c r="BJ1114" i="10"/>
  <c r="BD1114" i="10"/>
  <c r="BB1114" i="10"/>
  <c r="BA1114" i="10"/>
  <c r="AZ1114" i="10"/>
  <c r="AY1114" i="10"/>
  <c r="AX1114" i="10" s="1"/>
  <c r="AW1114" i="10"/>
  <c r="AR1114" i="10"/>
  <c r="AQ1114" i="10"/>
  <c r="AP1114" i="10"/>
  <c r="AO1114" i="10"/>
  <c r="AN1114" i="10"/>
  <c r="AI1114" i="10"/>
  <c r="AH1114" i="10"/>
  <c r="AG1114" i="10"/>
  <c r="AF1114" i="10" s="1"/>
  <c r="AE1114" i="10"/>
  <c r="Y1114" i="10"/>
  <c r="X1114" i="10"/>
  <c r="W1114" i="10"/>
  <c r="U1114" i="10" s="1"/>
  <c r="Z1114" i="10" s="1"/>
  <c r="V1114" i="10"/>
  <c r="T1114" i="10"/>
  <c r="O1114" i="10"/>
  <c r="N1114" i="10"/>
  <c r="M1114" i="10"/>
  <c r="L1114" i="10"/>
  <c r="K1114" i="10"/>
  <c r="BZ1113" i="10"/>
  <c r="BX1113" i="10"/>
  <c r="BW1113" i="10"/>
  <c r="BV1113" i="10"/>
  <c r="BU1113" i="10"/>
  <c r="BT1113" i="10" s="1"/>
  <c r="BS1113" i="10"/>
  <c r="BN1113" i="10"/>
  <c r="BM1113" i="10"/>
  <c r="BL1113" i="10"/>
  <c r="BK1113" i="10"/>
  <c r="BJ1113" i="10"/>
  <c r="BD1113" i="10"/>
  <c r="BB1113" i="10"/>
  <c r="BA1113" i="10"/>
  <c r="AZ1113" i="10"/>
  <c r="AY1113" i="10"/>
  <c r="AX1113" i="10"/>
  <c r="AW1113" i="10"/>
  <c r="AR1113" i="10"/>
  <c r="AQ1113" i="10"/>
  <c r="AP1113" i="10"/>
  <c r="AO1113" i="10" s="1"/>
  <c r="AN1113" i="10"/>
  <c r="AI1113" i="10"/>
  <c r="AH1113" i="10"/>
  <c r="AG1113" i="10"/>
  <c r="AF1113" i="10" s="1"/>
  <c r="BE1113" i="10" s="1"/>
  <c r="AE1113" i="10"/>
  <c r="Y1113" i="10"/>
  <c r="X1113" i="10"/>
  <c r="W1113" i="10"/>
  <c r="V1113" i="10"/>
  <c r="U1113" i="10"/>
  <c r="T1113" i="10"/>
  <c r="O1113" i="10"/>
  <c r="N1113" i="10"/>
  <c r="L1113" i="10" s="1"/>
  <c r="M1113" i="10"/>
  <c r="K1113" i="10"/>
  <c r="CA1112" i="10"/>
  <c r="BZ1112" i="10"/>
  <c r="BX1112" i="10"/>
  <c r="BW1112" i="10"/>
  <c r="BV1112" i="10"/>
  <c r="BU1112" i="10"/>
  <c r="BT1112" i="10"/>
  <c r="BY1112" i="10" s="1"/>
  <c r="BS1112" i="10"/>
  <c r="BN1112" i="10"/>
  <c r="BM1112" i="10"/>
  <c r="BK1112" i="10" s="1"/>
  <c r="BL1112" i="10"/>
  <c r="BJ1112" i="10"/>
  <c r="BD1112" i="10"/>
  <c r="BB1112" i="10"/>
  <c r="BA1112" i="10"/>
  <c r="AZ1112" i="10"/>
  <c r="AY1112" i="10"/>
  <c r="AX1112" i="10" s="1"/>
  <c r="AW1112" i="10"/>
  <c r="AR1112" i="10"/>
  <c r="AQ1112" i="10"/>
  <c r="AP1112" i="10"/>
  <c r="AO1112" i="10" s="1"/>
  <c r="AN1112" i="10"/>
  <c r="AI1112" i="10"/>
  <c r="AH1112" i="10"/>
  <c r="AG1112" i="10"/>
  <c r="AF1112" i="10"/>
  <c r="AE1112" i="10"/>
  <c r="Y1112" i="10"/>
  <c r="X1112" i="10"/>
  <c r="W1112" i="10"/>
  <c r="V1112" i="10"/>
  <c r="U1112" i="10" s="1"/>
  <c r="Z1112" i="10" s="1"/>
  <c r="T1112" i="10"/>
  <c r="O1112" i="10"/>
  <c r="N1112" i="10"/>
  <c r="M1112" i="10"/>
  <c r="L1112" i="10" s="1"/>
  <c r="K1112" i="10"/>
  <c r="BZ1111" i="10"/>
  <c r="BX1111" i="10"/>
  <c r="BW1111" i="10"/>
  <c r="BV1111" i="10"/>
  <c r="BT1111" i="10" s="1"/>
  <c r="BU1111" i="10"/>
  <c r="BS1111" i="10"/>
  <c r="BN1111" i="10"/>
  <c r="BM1111" i="10"/>
  <c r="BL1111" i="10"/>
  <c r="BK1111" i="10"/>
  <c r="BJ1111" i="10"/>
  <c r="BD1111" i="10"/>
  <c r="BB1111" i="10"/>
  <c r="BA1111" i="10"/>
  <c r="AZ1111" i="10"/>
  <c r="AY1111" i="10"/>
  <c r="AX1111" i="10" s="1"/>
  <c r="AW1111" i="10"/>
  <c r="AR1111" i="10"/>
  <c r="AQ1111" i="10"/>
  <c r="AP1111" i="10"/>
  <c r="AO1111" i="10"/>
  <c r="AN1111" i="10"/>
  <c r="AI1111" i="10"/>
  <c r="AH1111" i="10"/>
  <c r="AF1111" i="10" s="1"/>
  <c r="AG1111" i="10"/>
  <c r="AE1111" i="10"/>
  <c r="Y1111" i="10"/>
  <c r="X1111" i="10"/>
  <c r="W1111" i="10"/>
  <c r="V1111" i="10"/>
  <c r="U1111" i="10" s="1"/>
  <c r="Z1111" i="10" s="1"/>
  <c r="T1111" i="10"/>
  <c r="O1111" i="10"/>
  <c r="N1111" i="10"/>
  <c r="M1111" i="10"/>
  <c r="L1111" i="10"/>
  <c r="K1111" i="10"/>
  <c r="BZ1110" i="10"/>
  <c r="BX1110" i="10"/>
  <c r="BW1110" i="10"/>
  <c r="BV1110" i="10"/>
  <c r="BU1110" i="10"/>
  <c r="BT1110" i="10"/>
  <c r="BS1110" i="10"/>
  <c r="BN1110" i="10"/>
  <c r="BM1110" i="10"/>
  <c r="BL1110" i="10"/>
  <c r="BK1110" i="10" s="1"/>
  <c r="BJ1110" i="10"/>
  <c r="BD1110" i="10"/>
  <c r="BB1110" i="10"/>
  <c r="BA1110" i="10"/>
  <c r="AZ1110" i="10"/>
  <c r="AY1110" i="10"/>
  <c r="AX1110" i="10"/>
  <c r="BC1110" i="10" s="1"/>
  <c r="AW1110" i="10"/>
  <c r="AR1110" i="10"/>
  <c r="AQ1110" i="10"/>
  <c r="AO1110" i="10" s="1"/>
  <c r="AP1110" i="10"/>
  <c r="AN1110" i="10"/>
  <c r="AI1110" i="10"/>
  <c r="AH1110" i="10"/>
  <c r="AG1110" i="10"/>
  <c r="AF1110" i="10"/>
  <c r="BE1110" i="10" s="1"/>
  <c r="AE1110" i="10"/>
  <c r="Y1110" i="10"/>
  <c r="X1110" i="10"/>
  <c r="W1110" i="10"/>
  <c r="V1110" i="10"/>
  <c r="U1110" i="10"/>
  <c r="Z1110" i="10" s="1"/>
  <c r="T1110" i="10"/>
  <c r="O1110" i="10"/>
  <c r="N1110" i="10"/>
  <c r="M1110" i="10"/>
  <c r="L1110" i="10" s="1"/>
  <c r="K1110" i="10"/>
  <c r="BZ1109" i="10"/>
  <c r="BX1109" i="10"/>
  <c r="BW1109" i="10"/>
  <c r="BV1109" i="10"/>
  <c r="BT1109" i="10" s="1"/>
  <c r="BU1109" i="10"/>
  <c r="BS1109" i="10"/>
  <c r="BN1109" i="10"/>
  <c r="BM1109" i="10"/>
  <c r="BL1109" i="10"/>
  <c r="BK1109" i="10" s="1"/>
  <c r="BJ1109" i="10"/>
  <c r="BD1109" i="10"/>
  <c r="BB1109" i="10"/>
  <c r="BA1109" i="10"/>
  <c r="AZ1109" i="10"/>
  <c r="AY1109" i="10"/>
  <c r="AX1109" i="10" s="1"/>
  <c r="AW1109" i="10"/>
  <c r="AR1109" i="10"/>
  <c r="AQ1109" i="10"/>
  <c r="AP1109" i="10"/>
  <c r="AO1109" i="10"/>
  <c r="AN1109" i="10"/>
  <c r="AI1109" i="10"/>
  <c r="AH1109" i="10"/>
  <c r="AG1109" i="10"/>
  <c r="AF1109" i="10" s="1"/>
  <c r="AE1109" i="10"/>
  <c r="Y1109" i="10"/>
  <c r="X1109" i="10"/>
  <c r="W1109" i="10"/>
  <c r="V1109" i="10"/>
  <c r="U1109" i="10" s="1"/>
  <c r="Z1109" i="10" s="1"/>
  <c r="T1109" i="10"/>
  <c r="O1109" i="10"/>
  <c r="N1109" i="10"/>
  <c r="M1109" i="10"/>
  <c r="L1109" i="10" s="1"/>
  <c r="K1109" i="10"/>
  <c r="BZ1108" i="10"/>
  <c r="BX1108" i="10"/>
  <c r="BW1108" i="10"/>
  <c r="BV1108" i="10"/>
  <c r="BU1108" i="10"/>
  <c r="BT1108" i="10" s="1"/>
  <c r="BS1108" i="10"/>
  <c r="BN1108" i="10"/>
  <c r="BM1108" i="10"/>
  <c r="BL1108" i="10"/>
  <c r="BK1108" i="10"/>
  <c r="BJ1108" i="10"/>
  <c r="BD1108" i="10"/>
  <c r="BB1108" i="10"/>
  <c r="BA1108" i="10"/>
  <c r="AZ1108" i="10"/>
  <c r="AY1108" i="10"/>
  <c r="AX1108" i="10"/>
  <c r="BC1108" i="10" s="1"/>
  <c r="AW1108" i="10"/>
  <c r="AR1108" i="10"/>
  <c r="AQ1108" i="10"/>
  <c r="AP1108" i="10"/>
  <c r="AO1108" i="10" s="1"/>
  <c r="AN1108" i="10"/>
  <c r="AI1108" i="10"/>
  <c r="AH1108" i="10"/>
  <c r="AG1108" i="10"/>
  <c r="AF1108" i="10" s="1"/>
  <c r="AE1108" i="10"/>
  <c r="Y1108" i="10"/>
  <c r="X1108" i="10"/>
  <c r="W1108" i="10"/>
  <c r="V1108" i="10"/>
  <c r="U1108" i="10" s="1"/>
  <c r="Z1108" i="10" s="1"/>
  <c r="T1108" i="10"/>
  <c r="O1108" i="10"/>
  <c r="N1108" i="10"/>
  <c r="M1108" i="10"/>
  <c r="L1108" i="10"/>
  <c r="K1108" i="10"/>
  <c r="CA1107" i="10"/>
  <c r="BZ1107" i="10"/>
  <c r="BX1107" i="10"/>
  <c r="BW1107" i="10"/>
  <c r="BV1107" i="10"/>
  <c r="BU1107" i="10"/>
  <c r="BT1107" i="10"/>
  <c r="BY1107" i="10" s="1"/>
  <c r="BS1107" i="10"/>
  <c r="BN1107" i="10"/>
  <c r="BM1107" i="10"/>
  <c r="BL1107" i="10"/>
  <c r="BK1107" i="10" s="1"/>
  <c r="BJ1107" i="10"/>
  <c r="BD1107" i="10"/>
  <c r="BB1107" i="10"/>
  <c r="BA1107" i="10"/>
  <c r="AZ1107" i="10"/>
  <c r="AY1107" i="10"/>
  <c r="AX1107" i="10" s="1"/>
  <c r="AW1107" i="10"/>
  <c r="AR1107" i="10"/>
  <c r="AQ1107" i="10"/>
  <c r="AP1107" i="10"/>
  <c r="AO1107" i="10" s="1"/>
  <c r="AN1107" i="10"/>
  <c r="AI1107" i="10"/>
  <c r="AH1107" i="10"/>
  <c r="AG1107" i="10"/>
  <c r="AF1107" i="10"/>
  <c r="AE1107" i="10"/>
  <c r="Y1107" i="10"/>
  <c r="X1107" i="10"/>
  <c r="W1107" i="10"/>
  <c r="V1107" i="10"/>
  <c r="U1107" i="10"/>
  <c r="T1107" i="10"/>
  <c r="O1107" i="10"/>
  <c r="N1107" i="10"/>
  <c r="L1107" i="10" s="1"/>
  <c r="M1107" i="10"/>
  <c r="K1107" i="10"/>
  <c r="BZ1106" i="10"/>
  <c r="BX1106" i="10"/>
  <c r="BW1106" i="10"/>
  <c r="BV1106" i="10"/>
  <c r="BU1106" i="10"/>
  <c r="BT1106" i="10" s="1"/>
  <c r="BS1106" i="10"/>
  <c r="BN1106" i="10"/>
  <c r="BM1106" i="10"/>
  <c r="BL1106" i="10"/>
  <c r="BK1106" i="10" s="1"/>
  <c r="BJ1106" i="10"/>
  <c r="BD1106" i="10"/>
  <c r="BB1106" i="10"/>
  <c r="BA1106" i="10"/>
  <c r="AZ1106" i="10"/>
  <c r="AY1106" i="10"/>
  <c r="AX1106" i="10" s="1"/>
  <c r="AW1106" i="10"/>
  <c r="AR1106" i="10"/>
  <c r="AQ1106" i="10"/>
  <c r="AP1106" i="10"/>
  <c r="AO1106" i="10"/>
  <c r="AN1106" i="10"/>
  <c r="AI1106" i="10"/>
  <c r="AH1106" i="10"/>
  <c r="AG1106" i="10"/>
  <c r="AF1106" i="10" s="1"/>
  <c r="AE1106" i="10"/>
  <c r="Y1106" i="10"/>
  <c r="X1106" i="10"/>
  <c r="W1106" i="10"/>
  <c r="V1106" i="10"/>
  <c r="U1106" i="10" s="1"/>
  <c r="Z1106" i="10" s="1"/>
  <c r="T1106" i="10"/>
  <c r="O1106" i="10"/>
  <c r="N1106" i="10"/>
  <c r="M1106" i="10"/>
  <c r="L1106" i="10"/>
  <c r="K1106" i="10"/>
  <c r="BZ1105" i="10"/>
  <c r="BX1105" i="10"/>
  <c r="BW1105" i="10"/>
  <c r="BV1105" i="10"/>
  <c r="BV1103" i="10" s="1"/>
  <c r="BU1105" i="10"/>
  <c r="BU1103" i="10" s="1"/>
  <c r="BS1105" i="10"/>
  <c r="BN1105" i="10"/>
  <c r="BM1105" i="10"/>
  <c r="BL1105" i="10"/>
  <c r="BK1105" i="10"/>
  <c r="BJ1105" i="10"/>
  <c r="BD1105" i="10"/>
  <c r="BB1105" i="10"/>
  <c r="BA1105" i="10"/>
  <c r="AZ1105" i="10"/>
  <c r="AY1105" i="10"/>
  <c r="AX1105" i="10"/>
  <c r="AW1105" i="10"/>
  <c r="AR1105" i="10"/>
  <c r="AQ1105" i="10"/>
  <c r="AP1105" i="10"/>
  <c r="AO1105" i="10" s="1"/>
  <c r="AN1105" i="10"/>
  <c r="AI1105" i="10"/>
  <c r="AH1105" i="10"/>
  <c r="AH1103" i="10" s="1"/>
  <c r="AG1105" i="10"/>
  <c r="AG1103" i="10" s="1"/>
  <c r="AE1105" i="10"/>
  <c r="Y1105" i="10"/>
  <c r="X1105" i="10"/>
  <c r="W1105" i="10"/>
  <c r="V1105" i="10"/>
  <c r="V1103" i="10" s="1"/>
  <c r="U1105" i="10"/>
  <c r="Z1105" i="10" s="1"/>
  <c r="T1105" i="10"/>
  <c r="O1105" i="10"/>
  <c r="N1105" i="10"/>
  <c r="M1105" i="10"/>
  <c r="L1105" i="10" s="1"/>
  <c r="K1105" i="10"/>
  <c r="CA1104" i="10"/>
  <c r="BZ1104" i="10"/>
  <c r="BX1104" i="10"/>
  <c r="BW1104" i="10"/>
  <c r="BV1104" i="10"/>
  <c r="BU1104" i="10"/>
  <c r="BT1104" i="10"/>
  <c r="BS1104" i="10"/>
  <c r="BN1104" i="10"/>
  <c r="BN1103" i="10" s="1"/>
  <c r="BM1104" i="10"/>
  <c r="BK1104" i="10" s="1"/>
  <c r="BL1104" i="10"/>
  <c r="BJ1104" i="10"/>
  <c r="BD1104" i="10"/>
  <c r="BB1104" i="10"/>
  <c r="BA1104" i="10"/>
  <c r="AZ1104" i="10"/>
  <c r="AY1104" i="10"/>
  <c r="AX1104" i="10" s="1"/>
  <c r="AW1104" i="10"/>
  <c r="AR1104" i="10"/>
  <c r="AR1103" i="10" s="1"/>
  <c r="AQ1104" i="10"/>
  <c r="AQ1103" i="10" s="1"/>
  <c r="AP1104" i="10"/>
  <c r="AP1103" i="10" s="1"/>
  <c r="AN1104" i="10"/>
  <c r="AI1104" i="10"/>
  <c r="AH1104" i="10"/>
  <c r="AG1104" i="10"/>
  <c r="AF1104" i="10"/>
  <c r="AE1104" i="10"/>
  <c r="Y1104" i="10"/>
  <c r="X1104" i="10"/>
  <c r="W1104" i="10"/>
  <c r="V1104" i="10"/>
  <c r="U1104" i="10" s="1"/>
  <c r="T1104" i="10"/>
  <c r="O1104" i="10"/>
  <c r="O1103" i="10" s="1"/>
  <c r="N1104" i="10"/>
  <c r="N1103" i="10" s="1"/>
  <c r="M1104" i="10"/>
  <c r="L1104" i="10" s="1"/>
  <c r="K1104" i="10"/>
  <c r="BZ1103" i="10"/>
  <c r="BX1103" i="10"/>
  <c r="BW1103" i="10"/>
  <c r="BS1103" i="10"/>
  <c r="BM1103" i="10"/>
  <c r="BL1103" i="10"/>
  <c r="BJ1103" i="10"/>
  <c r="BD1103" i="10"/>
  <c r="BB1103" i="10"/>
  <c r="BA1103" i="10"/>
  <c r="AZ1103" i="10"/>
  <c r="AY1103" i="10"/>
  <c r="AW1103" i="10"/>
  <c r="AN1103" i="10"/>
  <c r="AI1103" i="10"/>
  <c r="AE1103" i="10"/>
  <c r="Y1103" i="10"/>
  <c r="X1103" i="10"/>
  <c r="W1103" i="10"/>
  <c r="T1103" i="10"/>
  <c r="M1103" i="10"/>
  <c r="K1103" i="10"/>
  <c r="BZ1102" i="10"/>
  <c r="BX1102" i="10"/>
  <c r="BW1102" i="10"/>
  <c r="BV1102" i="10"/>
  <c r="BU1102" i="10"/>
  <c r="BT1102" i="10" s="1"/>
  <c r="BS1102" i="10"/>
  <c r="BN1102" i="10"/>
  <c r="BM1102" i="10"/>
  <c r="BL1102" i="10"/>
  <c r="BK1102" i="10" s="1"/>
  <c r="BJ1102" i="10"/>
  <c r="BE1102" i="10"/>
  <c r="BD1102" i="10"/>
  <c r="BB1102" i="10"/>
  <c r="BA1102" i="10"/>
  <c r="AZ1102" i="10"/>
  <c r="AY1102" i="10"/>
  <c r="AX1102" i="10"/>
  <c r="AW1102" i="10"/>
  <c r="AR1102" i="10"/>
  <c r="AQ1102" i="10"/>
  <c r="AP1102" i="10"/>
  <c r="AN1102" i="10"/>
  <c r="AI1102" i="10"/>
  <c r="AH1102" i="10"/>
  <c r="AG1102" i="10"/>
  <c r="AF1102" i="10"/>
  <c r="AE1102" i="10"/>
  <c r="X1102" i="10"/>
  <c r="W1102" i="10"/>
  <c r="V1102" i="10"/>
  <c r="U1102" i="10" s="1"/>
  <c r="T1102" i="10"/>
  <c r="O1102" i="10"/>
  <c r="N1102" i="10"/>
  <c r="M1102" i="10"/>
  <c r="L1102" i="10" s="1"/>
  <c r="K1102" i="10"/>
  <c r="BZ1101" i="10"/>
  <c r="BX1101" i="10"/>
  <c r="BW1101" i="10"/>
  <c r="BV1101" i="10"/>
  <c r="BU1101" i="10"/>
  <c r="BT1101" i="10" s="1"/>
  <c r="BS1101" i="10"/>
  <c r="BN1101" i="10"/>
  <c r="BM1101" i="10"/>
  <c r="BL1101" i="10"/>
  <c r="BK1101" i="10" s="1"/>
  <c r="BY1101" i="10" s="1"/>
  <c r="BJ1101" i="10"/>
  <c r="BD1101" i="10"/>
  <c r="BB1101" i="10"/>
  <c r="BA1101" i="10"/>
  <c r="AZ1101" i="10"/>
  <c r="AY1101" i="10"/>
  <c r="AW1101" i="10"/>
  <c r="AR1101" i="10"/>
  <c r="AQ1101" i="10"/>
  <c r="AP1101" i="10"/>
  <c r="AO1101" i="10"/>
  <c r="AN1101" i="10"/>
  <c r="AI1101" i="10"/>
  <c r="AH1101" i="10"/>
  <c r="AG1101" i="10"/>
  <c r="AE1101" i="10"/>
  <c r="Y1101" i="10"/>
  <c r="X1101" i="10"/>
  <c r="W1101" i="10"/>
  <c r="V1101" i="10"/>
  <c r="U1101" i="10" s="1"/>
  <c r="Z1101" i="10" s="1"/>
  <c r="T1101" i="10"/>
  <c r="O1101" i="10"/>
  <c r="N1101" i="10"/>
  <c r="M1101" i="10"/>
  <c r="L1101" i="10"/>
  <c r="K1101" i="10"/>
  <c r="BZ1100" i="10"/>
  <c r="BX1100" i="10"/>
  <c r="BW1100" i="10"/>
  <c r="BV1100" i="10"/>
  <c r="BU1100" i="10"/>
  <c r="BT1100" i="10" s="1"/>
  <c r="BS1100" i="10"/>
  <c r="BN1100" i="10"/>
  <c r="BK1100" i="10" s="1"/>
  <c r="BM1100" i="10"/>
  <c r="BL1100" i="10"/>
  <c r="BJ1100" i="10"/>
  <c r="BD1100" i="10"/>
  <c r="BB1100" i="10"/>
  <c r="BA1100" i="10"/>
  <c r="AZ1100" i="10"/>
  <c r="AY1100" i="10"/>
  <c r="AX1100" i="10"/>
  <c r="BE1100" i="10" s="1"/>
  <c r="AW1100" i="10"/>
  <c r="AR1100" i="10"/>
  <c r="AQ1100" i="10"/>
  <c r="AP1100" i="10"/>
  <c r="AN1100" i="10"/>
  <c r="AI1100" i="10"/>
  <c r="AH1100" i="10"/>
  <c r="AG1100" i="10"/>
  <c r="AF1100" i="10"/>
  <c r="AE1100" i="10"/>
  <c r="Y1100" i="10"/>
  <c r="X1100" i="10"/>
  <c r="W1100" i="10"/>
  <c r="V1100" i="10"/>
  <c r="U1100" i="10"/>
  <c r="T1100" i="10"/>
  <c r="O1100" i="10"/>
  <c r="N1100" i="10"/>
  <c r="M1100" i="10"/>
  <c r="L1100" i="10" s="1"/>
  <c r="K1100" i="10"/>
  <c r="BZ1099" i="10"/>
  <c r="BX1099" i="10"/>
  <c r="BW1099" i="10"/>
  <c r="BT1099" i="10" s="1"/>
  <c r="CA1099" i="10" s="1"/>
  <c r="BV1099" i="10"/>
  <c r="BU1099" i="10"/>
  <c r="BS1099" i="10"/>
  <c r="BN1099" i="10"/>
  <c r="BM1099" i="10"/>
  <c r="BL1099" i="10"/>
  <c r="BK1099" i="10" s="1"/>
  <c r="BJ1099" i="10"/>
  <c r="BD1099" i="10"/>
  <c r="BB1099" i="10"/>
  <c r="BA1099" i="10"/>
  <c r="AZ1099" i="10"/>
  <c r="AY1099" i="10"/>
  <c r="AW1099" i="10"/>
  <c r="AR1099" i="10"/>
  <c r="AQ1099" i="10"/>
  <c r="AP1099" i="10"/>
  <c r="AO1099" i="10" s="1"/>
  <c r="AN1099" i="10"/>
  <c r="AI1099" i="10"/>
  <c r="AF1099" i="10" s="1"/>
  <c r="AH1099" i="10"/>
  <c r="AG1099" i="10"/>
  <c r="AE1099" i="10"/>
  <c r="Y1099" i="10"/>
  <c r="X1099" i="10"/>
  <c r="W1099" i="10"/>
  <c r="V1099" i="10"/>
  <c r="U1099" i="10" s="1"/>
  <c r="T1099" i="10"/>
  <c r="O1099" i="10"/>
  <c r="N1099" i="10"/>
  <c r="M1099" i="10"/>
  <c r="L1099" i="10" s="1"/>
  <c r="Z1099" i="10" s="1"/>
  <c r="K1099" i="10"/>
  <c r="BZ1098" i="10"/>
  <c r="BX1098" i="10"/>
  <c r="BW1098" i="10"/>
  <c r="BV1098" i="10"/>
  <c r="BU1098" i="10"/>
  <c r="BT1098" i="10"/>
  <c r="BS1098" i="10"/>
  <c r="BN1098" i="10"/>
  <c r="BM1098" i="10"/>
  <c r="BL1098" i="10"/>
  <c r="BK1098" i="10"/>
  <c r="BJ1098" i="10"/>
  <c r="BD1098" i="10"/>
  <c r="BB1098" i="10"/>
  <c r="BA1098" i="10"/>
  <c r="AZ1098" i="10"/>
  <c r="AX1098" i="10" s="1"/>
  <c r="AY1098" i="10"/>
  <c r="AW1098" i="10"/>
  <c r="AR1098" i="10"/>
  <c r="AO1098" i="10" s="1"/>
  <c r="AQ1098" i="10"/>
  <c r="AP1098" i="10"/>
  <c r="AN1098" i="10"/>
  <c r="AI1098" i="10"/>
  <c r="AH1098" i="10"/>
  <c r="AG1098" i="10"/>
  <c r="AF1098" i="10" s="1"/>
  <c r="AE1098" i="10"/>
  <c r="Y1098" i="10"/>
  <c r="X1098" i="10"/>
  <c r="W1098" i="10"/>
  <c r="V1098" i="10"/>
  <c r="U1098" i="10" s="1"/>
  <c r="Z1098" i="10" s="1"/>
  <c r="T1098" i="10"/>
  <c r="O1098" i="10"/>
  <c r="N1098" i="10"/>
  <c r="M1098" i="10"/>
  <c r="L1098" i="10"/>
  <c r="K1098" i="10"/>
  <c r="BZ1097" i="10"/>
  <c r="BX1097" i="10"/>
  <c r="BW1097" i="10"/>
  <c r="BV1097" i="10"/>
  <c r="BU1097" i="10"/>
  <c r="BT1097" i="10" s="1"/>
  <c r="BS1097" i="10"/>
  <c r="BN1097" i="10"/>
  <c r="BM1097" i="10"/>
  <c r="BL1097" i="10"/>
  <c r="BK1097" i="10"/>
  <c r="BJ1097" i="10"/>
  <c r="BD1097" i="10"/>
  <c r="BB1097" i="10"/>
  <c r="BA1097" i="10"/>
  <c r="AZ1097" i="10"/>
  <c r="AY1097" i="10"/>
  <c r="AX1097" i="10"/>
  <c r="BC1097" i="10" s="1"/>
  <c r="AW1097" i="10"/>
  <c r="AR1097" i="10"/>
  <c r="AQ1097" i="10"/>
  <c r="AO1097" i="10" s="1"/>
  <c r="AP1097" i="10"/>
  <c r="AN1097" i="10"/>
  <c r="AI1097" i="10"/>
  <c r="AH1097" i="10"/>
  <c r="AG1097" i="10"/>
  <c r="AF1097" i="10" s="1"/>
  <c r="BE1097" i="10" s="1"/>
  <c r="AE1097" i="10"/>
  <c r="Y1097" i="10"/>
  <c r="X1097" i="10"/>
  <c r="W1097" i="10"/>
  <c r="V1097" i="10"/>
  <c r="U1097" i="10"/>
  <c r="Z1097" i="10" s="1"/>
  <c r="T1097" i="10"/>
  <c r="O1097" i="10"/>
  <c r="N1097" i="10"/>
  <c r="M1097" i="10"/>
  <c r="L1097" i="10" s="1"/>
  <c r="K1097" i="10"/>
  <c r="CA1096" i="10"/>
  <c r="BZ1096" i="10"/>
  <c r="BX1096" i="10"/>
  <c r="BW1096" i="10"/>
  <c r="BV1096" i="10"/>
  <c r="BU1096" i="10"/>
  <c r="BT1096" i="10"/>
  <c r="BS1096" i="10"/>
  <c r="BN1096" i="10"/>
  <c r="BM1096" i="10"/>
  <c r="BL1096" i="10"/>
  <c r="BK1096" i="10" s="1"/>
  <c r="BY1096" i="10" s="1"/>
  <c r="BJ1096" i="10"/>
  <c r="BD1096" i="10"/>
  <c r="BB1096" i="10"/>
  <c r="BA1096" i="10"/>
  <c r="AZ1096" i="10"/>
  <c r="AX1096" i="10" s="1"/>
  <c r="AY1096" i="10"/>
  <c r="AW1096" i="10"/>
  <c r="AR1096" i="10"/>
  <c r="AQ1096" i="10"/>
  <c r="AP1096" i="10"/>
  <c r="AO1096" i="10" s="1"/>
  <c r="AN1096" i="10"/>
  <c r="AI1096" i="10"/>
  <c r="AH1096" i="10"/>
  <c r="AG1096" i="10"/>
  <c r="AF1096" i="10"/>
  <c r="AE1096" i="10"/>
  <c r="Y1096" i="10"/>
  <c r="X1096" i="10"/>
  <c r="W1096" i="10"/>
  <c r="V1096" i="10"/>
  <c r="U1096" i="10" s="1"/>
  <c r="T1096" i="10"/>
  <c r="O1096" i="10"/>
  <c r="N1096" i="10"/>
  <c r="M1096" i="10"/>
  <c r="L1096" i="10" s="1"/>
  <c r="K1096" i="10"/>
  <c r="BZ1095" i="10"/>
  <c r="BX1095" i="10"/>
  <c r="BW1095" i="10"/>
  <c r="BV1095" i="10"/>
  <c r="BU1095" i="10"/>
  <c r="BT1095" i="10" s="1"/>
  <c r="BS1095" i="10"/>
  <c r="BN1095" i="10"/>
  <c r="BM1095" i="10"/>
  <c r="BL1095" i="10"/>
  <c r="BK1095" i="10"/>
  <c r="BJ1095" i="10"/>
  <c r="BD1095" i="10"/>
  <c r="BB1095" i="10"/>
  <c r="BA1095" i="10"/>
  <c r="AZ1095" i="10"/>
  <c r="AY1095" i="10"/>
  <c r="AX1095" i="10" s="1"/>
  <c r="AW1095" i="10"/>
  <c r="AR1095" i="10"/>
  <c r="AQ1095" i="10"/>
  <c r="AP1095" i="10"/>
  <c r="AO1095" i="10"/>
  <c r="AN1095" i="10"/>
  <c r="AI1095" i="10"/>
  <c r="AH1095" i="10"/>
  <c r="AG1095" i="10"/>
  <c r="AF1095" i="10" s="1"/>
  <c r="AE1095" i="10"/>
  <c r="Y1095" i="10"/>
  <c r="X1095" i="10"/>
  <c r="W1095" i="10"/>
  <c r="V1095" i="10"/>
  <c r="U1095" i="10" s="1"/>
  <c r="Z1095" i="10" s="1"/>
  <c r="T1095" i="10"/>
  <c r="O1095" i="10"/>
  <c r="N1095" i="10"/>
  <c r="M1095" i="10"/>
  <c r="L1095" i="10"/>
  <c r="K1095" i="10"/>
  <c r="BZ1094" i="10"/>
  <c r="BX1094" i="10"/>
  <c r="BW1094" i="10"/>
  <c r="BV1094" i="10"/>
  <c r="BU1094" i="10"/>
  <c r="BT1094" i="10"/>
  <c r="BS1094" i="10"/>
  <c r="BN1094" i="10"/>
  <c r="BM1094" i="10"/>
  <c r="BL1094" i="10"/>
  <c r="BK1094" i="10" s="1"/>
  <c r="BJ1094" i="10"/>
  <c r="BD1094" i="10"/>
  <c r="BB1094" i="10"/>
  <c r="BA1094" i="10"/>
  <c r="AZ1094" i="10"/>
  <c r="AY1094" i="10"/>
  <c r="AX1094" i="10"/>
  <c r="AW1094" i="10"/>
  <c r="AR1094" i="10"/>
  <c r="AQ1094" i="10"/>
  <c r="AP1094" i="10"/>
  <c r="AO1094" i="10" s="1"/>
  <c r="BC1094" i="10" s="1"/>
  <c r="AN1094" i="10"/>
  <c r="AI1094" i="10"/>
  <c r="AH1094" i="10"/>
  <c r="AG1094" i="10"/>
  <c r="AF1094" i="10"/>
  <c r="BE1094" i="10" s="1"/>
  <c r="AE1094" i="10"/>
  <c r="Y1094" i="10"/>
  <c r="X1094" i="10"/>
  <c r="W1094" i="10"/>
  <c r="V1094" i="10"/>
  <c r="U1094" i="10"/>
  <c r="T1094" i="10"/>
  <c r="O1094" i="10"/>
  <c r="N1094" i="10"/>
  <c r="L1094" i="10" s="1"/>
  <c r="M1094" i="10"/>
  <c r="K1094" i="10"/>
  <c r="BZ1093" i="10"/>
  <c r="BX1093" i="10"/>
  <c r="BW1093" i="10"/>
  <c r="BV1093" i="10"/>
  <c r="BU1093" i="10"/>
  <c r="BT1093" i="10" s="1"/>
  <c r="BS1093" i="10"/>
  <c r="BN1093" i="10"/>
  <c r="BM1093" i="10"/>
  <c r="BL1093" i="10"/>
  <c r="BK1093" i="10" s="1"/>
  <c r="BJ1093" i="10"/>
  <c r="BD1093" i="10"/>
  <c r="BB1093" i="10"/>
  <c r="BA1093" i="10"/>
  <c r="AZ1093" i="10"/>
  <c r="AY1093" i="10"/>
  <c r="AX1093" i="10" s="1"/>
  <c r="AW1093" i="10"/>
  <c r="AR1093" i="10"/>
  <c r="AQ1093" i="10"/>
  <c r="AP1093" i="10"/>
  <c r="AO1093" i="10"/>
  <c r="AN1093" i="10"/>
  <c r="AI1093" i="10"/>
  <c r="AH1093" i="10"/>
  <c r="AG1093" i="10"/>
  <c r="AF1093" i="10" s="1"/>
  <c r="AE1093" i="10"/>
  <c r="Y1093" i="10"/>
  <c r="X1093" i="10"/>
  <c r="W1093" i="10"/>
  <c r="U1093" i="10" s="1"/>
  <c r="V1093" i="10"/>
  <c r="T1093" i="10"/>
  <c r="O1093" i="10"/>
  <c r="N1093" i="10"/>
  <c r="M1093" i="10"/>
  <c r="L1093" i="10" s="1"/>
  <c r="K1093" i="10"/>
  <c r="BZ1092" i="10"/>
  <c r="BX1092" i="10"/>
  <c r="BW1092" i="10"/>
  <c r="BV1092" i="10"/>
  <c r="BU1092" i="10"/>
  <c r="BT1092" i="10" s="1"/>
  <c r="BS1092" i="10"/>
  <c r="BN1092" i="10"/>
  <c r="BM1092" i="10"/>
  <c r="BL1092" i="10"/>
  <c r="BK1092" i="10"/>
  <c r="BJ1092" i="10"/>
  <c r="BD1092" i="10"/>
  <c r="BB1092" i="10"/>
  <c r="BA1092" i="10"/>
  <c r="AZ1092" i="10"/>
  <c r="AY1092" i="10"/>
  <c r="AX1092" i="10"/>
  <c r="AW1092" i="10"/>
  <c r="AR1092" i="10"/>
  <c r="AQ1092" i="10"/>
  <c r="AP1092" i="10"/>
  <c r="AO1092" i="10" s="1"/>
  <c r="AN1092" i="10"/>
  <c r="AI1092" i="10"/>
  <c r="AH1092" i="10"/>
  <c r="AG1092" i="10"/>
  <c r="AF1092" i="10" s="1"/>
  <c r="AE1092" i="10"/>
  <c r="Y1092" i="10"/>
  <c r="X1092" i="10"/>
  <c r="W1092" i="10"/>
  <c r="V1092" i="10"/>
  <c r="U1092" i="10" s="1"/>
  <c r="Z1092" i="10" s="1"/>
  <c r="T1092" i="10"/>
  <c r="O1092" i="10"/>
  <c r="N1092" i="10"/>
  <c r="M1092" i="10"/>
  <c r="L1092" i="10"/>
  <c r="K1092" i="10"/>
  <c r="CA1091" i="10"/>
  <c r="BZ1091" i="10"/>
  <c r="BX1091" i="10"/>
  <c r="BW1091" i="10"/>
  <c r="BV1091" i="10"/>
  <c r="BU1091" i="10"/>
  <c r="BT1091" i="10"/>
  <c r="BS1091" i="10"/>
  <c r="BN1091" i="10"/>
  <c r="BM1091" i="10"/>
  <c r="BK1091" i="10" s="1"/>
  <c r="BL1091" i="10"/>
  <c r="BJ1091" i="10"/>
  <c r="BD1091" i="10"/>
  <c r="BB1091" i="10"/>
  <c r="BA1091" i="10"/>
  <c r="AZ1091" i="10"/>
  <c r="AY1091" i="10"/>
  <c r="AX1091" i="10" s="1"/>
  <c r="AW1091" i="10"/>
  <c r="AR1091" i="10"/>
  <c r="AQ1091" i="10"/>
  <c r="AP1091" i="10"/>
  <c r="AO1091" i="10" s="1"/>
  <c r="AN1091" i="10"/>
  <c r="AI1091" i="10"/>
  <c r="AH1091" i="10"/>
  <c r="AG1091" i="10"/>
  <c r="AF1091" i="10"/>
  <c r="AE1091" i="10"/>
  <c r="Y1091" i="10"/>
  <c r="X1091" i="10"/>
  <c r="W1091" i="10"/>
  <c r="V1091" i="10"/>
  <c r="U1091" i="10"/>
  <c r="T1091" i="10"/>
  <c r="O1091" i="10"/>
  <c r="N1091" i="10"/>
  <c r="M1091" i="10"/>
  <c r="L1091" i="10" s="1"/>
  <c r="Z1091" i="10" s="1"/>
  <c r="K1091" i="10"/>
  <c r="BZ1090" i="10"/>
  <c r="BX1090" i="10"/>
  <c r="BW1090" i="10"/>
  <c r="BV1090" i="10"/>
  <c r="BT1090" i="10" s="1"/>
  <c r="BU1090" i="10"/>
  <c r="BS1090" i="10"/>
  <c r="BN1090" i="10"/>
  <c r="BM1090" i="10"/>
  <c r="BL1090" i="10"/>
  <c r="BK1090" i="10" s="1"/>
  <c r="BJ1090" i="10"/>
  <c r="BD1090" i="10"/>
  <c r="BB1090" i="10"/>
  <c r="BA1090" i="10"/>
  <c r="AZ1090" i="10"/>
  <c r="AY1090" i="10"/>
  <c r="AX1090" i="10" s="1"/>
  <c r="AW1090" i="10"/>
  <c r="AR1090" i="10"/>
  <c r="AQ1090" i="10"/>
  <c r="AP1090" i="10"/>
  <c r="AO1090" i="10"/>
  <c r="AN1090" i="10"/>
  <c r="AI1090" i="10"/>
  <c r="AH1090" i="10"/>
  <c r="AF1090" i="10" s="1"/>
  <c r="AG1090" i="10"/>
  <c r="AE1090" i="10"/>
  <c r="Y1090" i="10"/>
  <c r="X1090" i="10"/>
  <c r="W1090" i="10"/>
  <c r="V1090" i="10"/>
  <c r="U1090" i="10" s="1"/>
  <c r="Z1090" i="10" s="1"/>
  <c r="T1090" i="10"/>
  <c r="O1090" i="10"/>
  <c r="N1090" i="10"/>
  <c r="M1090" i="10"/>
  <c r="L1090" i="10"/>
  <c r="K1090" i="10"/>
  <c r="BZ1089" i="10"/>
  <c r="BX1089" i="10"/>
  <c r="BW1089" i="10"/>
  <c r="BV1089" i="10"/>
  <c r="BU1089" i="10"/>
  <c r="BT1089" i="10" s="1"/>
  <c r="BS1089" i="10"/>
  <c r="BN1089" i="10"/>
  <c r="BM1089" i="10"/>
  <c r="BL1089" i="10"/>
  <c r="BK1089" i="10"/>
  <c r="BJ1089" i="10"/>
  <c r="BD1089" i="10"/>
  <c r="BB1089" i="10"/>
  <c r="BA1089" i="10"/>
  <c r="AZ1089" i="10"/>
  <c r="AY1089" i="10"/>
  <c r="AX1089" i="10"/>
  <c r="BC1089" i="10" s="1"/>
  <c r="AW1089" i="10"/>
  <c r="AR1089" i="10"/>
  <c r="AQ1089" i="10"/>
  <c r="AO1089" i="10" s="1"/>
  <c r="AP1089" i="10"/>
  <c r="AN1089" i="10"/>
  <c r="AI1089" i="10"/>
  <c r="AH1089" i="10"/>
  <c r="AG1089" i="10"/>
  <c r="AF1089" i="10" s="1"/>
  <c r="BE1089" i="10" s="1"/>
  <c r="AE1089" i="10"/>
  <c r="Y1089" i="10"/>
  <c r="X1089" i="10"/>
  <c r="W1089" i="10"/>
  <c r="V1089" i="10"/>
  <c r="U1089" i="10"/>
  <c r="T1089" i="10"/>
  <c r="O1089" i="10"/>
  <c r="N1089" i="10"/>
  <c r="M1089" i="10"/>
  <c r="L1089" i="10" s="1"/>
  <c r="K1089" i="10"/>
  <c r="CA1088" i="10"/>
  <c r="BZ1088" i="10"/>
  <c r="BX1088" i="10"/>
  <c r="BW1088" i="10"/>
  <c r="BV1088" i="10"/>
  <c r="BU1088" i="10"/>
  <c r="BT1088" i="10"/>
  <c r="BS1088" i="10"/>
  <c r="BN1088" i="10"/>
  <c r="BM1088" i="10"/>
  <c r="BL1088" i="10"/>
  <c r="BK1088" i="10" s="1"/>
  <c r="BY1088" i="10" s="1"/>
  <c r="BJ1088" i="10"/>
  <c r="BD1088" i="10"/>
  <c r="BB1088" i="10"/>
  <c r="BA1088" i="10"/>
  <c r="AZ1088" i="10"/>
  <c r="AX1088" i="10" s="1"/>
  <c r="AY1088" i="10"/>
  <c r="AW1088" i="10"/>
  <c r="AR1088" i="10"/>
  <c r="AQ1088" i="10"/>
  <c r="AP1088" i="10"/>
  <c r="AO1088" i="10" s="1"/>
  <c r="AN1088" i="10"/>
  <c r="AI1088" i="10"/>
  <c r="AH1088" i="10"/>
  <c r="AG1088" i="10"/>
  <c r="AF1088" i="10"/>
  <c r="AE1088" i="10"/>
  <c r="Y1088" i="10"/>
  <c r="X1088" i="10"/>
  <c r="W1088" i="10"/>
  <c r="V1088" i="10"/>
  <c r="U1088" i="10" s="1"/>
  <c r="T1088" i="10"/>
  <c r="O1088" i="10"/>
  <c r="N1088" i="10"/>
  <c r="M1088" i="10"/>
  <c r="L1088" i="10" s="1"/>
  <c r="K1088" i="10"/>
  <c r="BZ1087" i="10"/>
  <c r="BX1087" i="10"/>
  <c r="BW1087" i="10"/>
  <c r="BV1087" i="10"/>
  <c r="BU1087" i="10"/>
  <c r="BT1087" i="10" s="1"/>
  <c r="BS1087" i="10"/>
  <c r="BN1087" i="10"/>
  <c r="BM1087" i="10"/>
  <c r="BL1087" i="10"/>
  <c r="BK1087" i="10"/>
  <c r="BJ1087" i="10"/>
  <c r="BD1087" i="10"/>
  <c r="BB1087" i="10"/>
  <c r="BA1087" i="10"/>
  <c r="AZ1087" i="10"/>
  <c r="AY1087" i="10"/>
  <c r="AX1087" i="10" s="1"/>
  <c r="AW1087" i="10"/>
  <c r="AR1087" i="10"/>
  <c r="AQ1087" i="10"/>
  <c r="AP1087" i="10"/>
  <c r="AO1087" i="10"/>
  <c r="AN1087" i="10"/>
  <c r="AI1087" i="10"/>
  <c r="AH1087" i="10"/>
  <c r="AG1087" i="10"/>
  <c r="AF1087" i="10" s="1"/>
  <c r="AE1087" i="10"/>
  <c r="Y1087" i="10"/>
  <c r="X1087" i="10"/>
  <c r="W1087" i="10"/>
  <c r="V1087" i="10"/>
  <c r="U1087" i="10" s="1"/>
  <c r="Z1087" i="10" s="1"/>
  <c r="T1087" i="10"/>
  <c r="O1087" i="10"/>
  <c r="N1087" i="10"/>
  <c r="M1087" i="10"/>
  <c r="L1087" i="10"/>
  <c r="K1087" i="10"/>
  <c r="BZ1086" i="10"/>
  <c r="BX1086" i="10"/>
  <c r="BW1086" i="10"/>
  <c r="BV1086" i="10"/>
  <c r="BU1086" i="10"/>
  <c r="BT1086" i="10"/>
  <c r="BY1086" i="10" s="1"/>
  <c r="BS1086" i="10"/>
  <c r="BN1086" i="10"/>
  <c r="BM1086" i="10"/>
  <c r="BL1086" i="10"/>
  <c r="BK1086" i="10" s="1"/>
  <c r="BJ1086" i="10"/>
  <c r="BD1086" i="10"/>
  <c r="BB1086" i="10"/>
  <c r="BA1086" i="10"/>
  <c r="AZ1086" i="10"/>
  <c r="AY1086" i="10"/>
  <c r="AX1086" i="10"/>
  <c r="AW1086" i="10"/>
  <c r="AR1086" i="10"/>
  <c r="AQ1086" i="10"/>
  <c r="AP1086" i="10"/>
  <c r="AO1086" i="10" s="1"/>
  <c r="BC1086" i="10" s="1"/>
  <c r="AN1086" i="10"/>
  <c r="AI1086" i="10"/>
  <c r="AH1086" i="10"/>
  <c r="AG1086" i="10"/>
  <c r="AF1086" i="10"/>
  <c r="BE1086" i="10" s="1"/>
  <c r="AE1086" i="10"/>
  <c r="Y1086" i="10"/>
  <c r="X1086" i="10"/>
  <c r="W1086" i="10"/>
  <c r="V1086" i="10"/>
  <c r="U1086" i="10"/>
  <c r="T1086" i="10"/>
  <c r="O1086" i="10"/>
  <c r="N1086" i="10"/>
  <c r="L1086" i="10" s="1"/>
  <c r="M1086" i="10"/>
  <c r="K1086" i="10"/>
  <c r="BZ1085" i="10"/>
  <c r="BX1085" i="10"/>
  <c r="BW1085" i="10"/>
  <c r="BV1085" i="10"/>
  <c r="BU1085" i="10"/>
  <c r="BT1085" i="10" s="1"/>
  <c r="BS1085" i="10"/>
  <c r="BN1085" i="10"/>
  <c r="BM1085" i="10"/>
  <c r="BL1085" i="10"/>
  <c r="BK1085" i="10" s="1"/>
  <c r="BJ1085" i="10"/>
  <c r="BD1085" i="10"/>
  <c r="BB1085" i="10"/>
  <c r="BA1085" i="10"/>
  <c r="AZ1085" i="10"/>
  <c r="AY1085" i="10"/>
  <c r="AX1085" i="10" s="1"/>
  <c r="AW1085" i="10"/>
  <c r="AR1085" i="10"/>
  <c r="AQ1085" i="10"/>
  <c r="AP1085" i="10"/>
  <c r="AO1085" i="10"/>
  <c r="AN1085" i="10"/>
  <c r="AI1085" i="10"/>
  <c r="AH1085" i="10"/>
  <c r="AG1085" i="10"/>
  <c r="AF1085" i="10" s="1"/>
  <c r="AE1085" i="10"/>
  <c r="Y1085" i="10"/>
  <c r="X1085" i="10"/>
  <c r="W1085" i="10"/>
  <c r="U1085" i="10" s="1"/>
  <c r="V1085" i="10"/>
  <c r="T1085" i="10"/>
  <c r="O1085" i="10"/>
  <c r="N1085" i="10"/>
  <c r="M1085" i="10"/>
  <c r="L1085" i="10" s="1"/>
  <c r="K1085" i="10"/>
  <c r="BZ1084" i="10"/>
  <c r="BX1084" i="10"/>
  <c r="BW1084" i="10"/>
  <c r="BV1084" i="10"/>
  <c r="BU1084" i="10"/>
  <c r="BT1084" i="10" s="1"/>
  <c r="BS1084" i="10"/>
  <c r="BN1084" i="10"/>
  <c r="BM1084" i="10"/>
  <c r="BL1084" i="10"/>
  <c r="BK1084" i="10"/>
  <c r="BJ1084" i="10"/>
  <c r="BD1084" i="10"/>
  <c r="BB1084" i="10"/>
  <c r="BA1084" i="10"/>
  <c r="AZ1084" i="10"/>
  <c r="AY1084" i="10"/>
  <c r="AX1084" i="10"/>
  <c r="AW1084" i="10"/>
  <c r="AR1084" i="10"/>
  <c r="AQ1084" i="10"/>
  <c r="AP1084" i="10"/>
  <c r="AO1084" i="10" s="1"/>
  <c r="AN1084" i="10"/>
  <c r="AI1084" i="10"/>
  <c r="AH1084" i="10"/>
  <c r="AG1084" i="10"/>
  <c r="AF1084" i="10" s="1"/>
  <c r="AE1084" i="10"/>
  <c r="Y1084" i="10"/>
  <c r="X1084" i="10"/>
  <c r="W1084" i="10"/>
  <c r="V1084" i="10"/>
  <c r="U1084" i="10" s="1"/>
  <c r="Z1084" i="10" s="1"/>
  <c r="T1084" i="10"/>
  <c r="O1084" i="10"/>
  <c r="N1084" i="10"/>
  <c r="M1084" i="10"/>
  <c r="L1084" i="10"/>
  <c r="K1084" i="10"/>
  <c r="CA1083" i="10"/>
  <c r="BZ1083" i="10"/>
  <c r="BX1083" i="10"/>
  <c r="BW1083" i="10"/>
  <c r="BV1083" i="10"/>
  <c r="BU1083" i="10"/>
  <c r="BT1083" i="10"/>
  <c r="BS1083" i="10"/>
  <c r="BN1083" i="10"/>
  <c r="BM1083" i="10"/>
  <c r="BK1083" i="10" s="1"/>
  <c r="BL1083" i="10"/>
  <c r="BJ1083" i="10"/>
  <c r="BD1083" i="10"/>
  <c r="BB1083" i="10"/>
  <c r="BA1083" i="10"/>
  <c r="AZ1083" i="10"/>
  <c r="AY1083" i="10"/>
  <c r="AX1083" i="10" s="1"/>
  <c r="AW1083" i="10"/>
  <c r="AR1083" i="10"/>
  <c r="AQ1083" i="10"/>
  <c r="AP1083" i="10"/>
  <c r="AO1083" i="10" s="1"/>
  <c r="AN1083" i="10"/>
  <c r="AI1083" i="10"/>
  <c r="AH1083" i="10"/>
  <c r="AG1083" i="10"/>
  <c r="AF1083" i="10"/>
  <c r="AE1083" i="10"/>
  <c r="Y1083" i="10"/>
  <c r="X1083" i="10"/>
  <c r="W1083" i="10"/>
  <c r="U1083" i="10" s="1"/>
  <c r="V1083" i="10"/>
  <c r="T1083" i="10"/>
  <c r="O1083" i="10"/>
  <c r="N1083" i="10"/>
  <c r="M1083" i="10"/>
  <c r="L1083" i="10" s="1"/>
  <c r="K1083" i="10"/>
  <c r="BZ1082" i="10"/>
  <c r="BX1082" i="10"/>
  <c r="BW1082" i="10"/>
  <c r="BV1082" i="10"/>
  <c r="BT1082" i="10" s="1"/>
  <c r="BU1082" i="10"/>
  <c r="BS1082" i="10"/>
  <c r="BN1082" i="10"/>
  <c r="BM1082" i="10"/>
  <c r="BL1082" i="10"/>
  <c r="BK1082" i="10" s="1"/>
  <c r="BJ1082" i="10"/>
  <c r="BD1082" i="10"/>
  <c r="BB1082" i="10"/>
  <c r="BA1082" i="10"/>
  <c r="AZ1082" i="10"/>
  <c r="AY1082" i="10"/>
  <c r="AX1082" i="10" s="1"/>
  <c r="AW1082" i="10"/>
  <c r="AR1082" i="10"/>
  <c r="AQ1082" i="10"/>
  <c r="AP1082" i="10"/>
  <c r="AO1082" i="10"/>
  <c r="AN1082" i="10"/>
  <c r="AI1082" i="10"/>
  <c r="AH1082" i="10"/>
  <c r="AF1082" i="10" s="1"/>
  <c r="AG1082" i="10"/>
  <c r="AE1082" i="10"/>
  <c r="Y1082" i="10"/>
  <c r="X1082" i="10"/>
  <c r="W1082" i="10"/>
  <c r="V1082" i="10"/>
  <c r="U1082" i="10" s="1"/>
  <c r="Z1082" i="10" s="1"/>
  <c r="T1082" i="10"/>
  <c r="O1082" i="10"/>
  <c r="N1082" i="10"/>
  <c r="M1082" i="10"/>
  <c r="L1082" i="10"/>
  <c r="K1082" i="10"/>
  <c r="BZ1081" i="10"/>
  <c r="BX1081" i="10"/>
  <c r="BW1081" i="10"/>
  <c r="BV1081" i="10"/>
  <c r="BU1081" i="10"/>
  <c r="BT1081" i="10" s="1"/>
  <c r="BS1081" i="10"/>
  <c r="BN1081" i="10"/>
  <c r="BM1081" i="10"/>
  <c r="BL1081" i="10"/>
  <c r="BK1081" i="10"/>
  <c r="BJ1081" i="10"/>
  <c r="BD1081" i="10"/>
  <c r="BB1081" i="10"/>
  <c r="BA1081" i="10"/>
  <c r="AZ1081" i="10"/>
  <c r="AY1081" i="10"/>
  <c r="AX1081" i="10"/>
  <c r="AW1081" i="10"/>
  <c r="AR1081" i="10"/>
  <c r="AQ1081" i="10"/>
  <c r="AO1081" i="10" s="1"/>
  <c r="AP1081" i="10"/>
  <c r="AN1081" i="10"/>
  <c r="AI1081" i="10"/>
  <c r="AH1081" i="10"/>
  <c r="AG1081" i="10"/>
  <c r="AF1081" i="10" s="1"/>
  <c r="BE1081" i="10" s="1"/>
  <c r="AE1081" i="10"/>
  <c r="Y1081" i="10"/>
  <c r="X1081" i="10"/>
  <c r="W1081" i="10"/>
  <c r="V1081" i="10"/>
  <c r="U1081" i="10"/>
  <c r="T1081" i="10"/>
  <c r="O1081" i="10"/>
  <c r="N1081" i="10"/>
  <c r="M1081" i="10"/>
  <c r="L1081" i="10" s="1"/>
  <c r="K1081" i="10"/>
  <c r="CA1080" i="10"/>
  <c r="BZ1080" i="10"/>
  <c r="BX1080" i="10"/>
  <c r="BW1080" i="10"/>
  <c r="BV1080" i="10"/>
  <c r="BU1080" i="10"/>
  <c r="BT1080" i="10"/>
  <c r="BS1080" i="10"/>
  <c r="BN1080" i="10"/>
  <c r="BM1080" i="10"/>
  <c r="BL1080" i="10"/>
  <c r="BK1080" i="10" s="1"/>
  <c r="BY1080" i="10" s="1"/>
  <c r="BJ1080" i="10"/>
  <c r="BD1080" i="10"/>
  <c r="BB1080" i="10"/>
  <c r="BA1080" i="10"/>
  <c r="AZ1080" i="10"/>
  <c r="AX1080" i="10" s="1"/>
  <c r="AY1080" i="10"/>
  <c r="AW1080" i="10"/>
  <c r="AR1080" i="10"/>
  <c r="AQ1080" i="10"/>
  <c r="AP1080" i="10"/>
  <c r="AO1080" i="10" s="1"/>
  <c r="AN1080" i="10"/>
  <c r="AI1080" i="10"/>
  <c r="AH1080" i="10"/>
  <c r="AG1080" i="10"/>
  <c r="AF1080" i="10"/>
  <c r="AE1080" i="10"/>
  <c r="Y1080" i="10"/>
  <c r="X1080" i="10"/>
  <c r="W1080" i="10"/>
  <c r="V1080" i="10"/>
  <c r="U1080" i="10" s="1"/>
  <c r="Z1080" i="10" s="1"/>
  <c r="T1080" i="10"/>
  <c r="O1080" i="10"/>
  <c r="N1080" i="10"/>
  <c r="M1080" i="10"/>
  <c r="L1080" i="10" s="1"/>
  <c r="K1080" i="10"/>
  <c r="BZ1079" i="10"/>
  <c r="BX1079" i="10"/>
  <c r="BW1079" i="10"/>
  <c r="BV1079" i="10"/>
  <c r="BU1079" i="10"/>
  <c r="BT1079" i="10" s="1"/>
  <c r="BS1079" i="10"/>
  <c r="BN1079" i="10"/>
  <c r="BM1079" i="10"/>
  <c r="BL1079" i="10"/>
  <c r="BK1079" i="10"/>
  <c r="BJ1079" i="10"/>
  <c r="BD1079" i="10"/>
  <c r="BB1079" i="10"/>
  <c r="BA1079" i="10"/>
  <c r="AZ1079" i="10"/>
  <c r="AY1079" i="10"/>
  <c r="AX1079" i="10" s="1"/>
  <c r="AW1079" i="10"/>
  <c r="AR1079" i="10"/>
  <c r="AQ1079" i="10"/>
  <c r="AO1079" i="10" s="1"/>
  <c r="AP1079" i="10"/>
  <c r="AN1079" i="10"/>
  <c r="AI1079" i="10"/>
  <c r="AH1079" i="10"/>
  <c r="AG1079" i="10"/>
  <c r="AF1079" i="10" s="1"/>
  <c r="AE1079" i="10"/>
  <c r="Y1079" i="10"/>
  <c r="X1079" i="10"/>
  <c r="W1079" i="10"/>
  <c r="V1079" i="10"/>
  <c r="U1079" i="10" s="1"/>
  <c r="Z1079" i="10" s="1"/>
  <c r="T1079" i="10"/>
  <c r="O1079" i="10"/>
  <c r="N1079" i="10"/>
  <c r="M1079" i="10"/>
  <c r="L1079" i="10"/>
  <c r="K1079" i="10"/>
  <c r="BZ1078" i="10"/>
  <c r="BX1078" i="10"/>
  <c r="BW1078" i="10"/>
  <c r="BV1078" i="10"/>
  <c r="BU1078" i="10"/>
  <c r="BT1078" i="10"/>
  <c r="BS1078" i="10"/>
  <c r="BN1078" i="10"/>
  <c r="BM1078" i="10"/>
  <c r="BL1078" i="10"/>
  <c r="BK1078" i="10" s="1"/>
  <c r="BJ1078" i="10"/>
  <c r="BD1078" i="10"/>
  <c r="BB1078" i="10"/>
  <c r="BA1078" i="10"/>
  <c r="AZ1078" i="10"/>
  <c r="AX1078" i="10" s="1"/>
  <c r="AY1078" i="10"/>
  <c r="AW1078" i="10"/>
  <c r="AR1078" i="10"/>
  <c r="AQ1078" i="10"/>
  <c r="AP1078" i="10"/>
  <c r="AO1078" i="10" s="1"/>
  <c r="AN1078" i="10"/>
  <c r="AI1078" i="10"/>
  <c r="AH1078" i="10"/>
  <c r="AG1078" i="10"/>
  <c r="AF1078" i="10"/>
  <c r="AE1078" i="10"/>
  <c r="Y1078" i="10"/>
  <c r="X1078" i="10"/>
  <c r="W1078" i="10"/>
  <c r="V1078" i="10"/>
  <c r="U1078" i="10"/>
  <c r="Z1078" i="10" s="1"/>
  <c r="T1078" i="10"/>
  <c r="O1078" i="10"/>
  <c r="N1078" i="10"/>
  <c r="L1078" i="10" s="1"/>
  <c r="M1078" i="10"/>
  <c r="K1078" i="10"/>
  <c r="BZ1077" i="10"/>
  <c r="BX1077" i="10"/>
  <c r="BW1077" i="10"/>
  <c r="BV1077" i="10"/>
  <c r="BU1077" i="10"/>
  <c r="BT1077" i="10" s="1"/>
  <c r="BS1077" i="10"/>
  <c r="BN1077" i="10"/>
  <c r="BM1077" i="10"/>
  <c r="BL1077" i="10"/>
  <c r="BK1077" i="10" s="1"/>
  <c r="BJ1077" i="10"/>
  <c r="BD1077" i="10"/>
  <c r="BB1077" i="10"/>
  <c r="BA1077" i="10"/>
  <c r="AZ1077" i="10"/>
  <c r="AY1077" i="10"/>
  <c r="AX1077" i="10" s="1"/>
  <c r="AW1077" i="10"/>
  <c r="AR1077" i="10"/>
  <c r="AQ1077" i="10"/>
  <c r="AP1077" i="10"/>
  <c r="AO1077" i="10"/>
  <c r="AN1077" i="10"/>
  <c r="AI1077" i="10"/>
  <c r="AH1077" i="10"/>
  <c r="AG1077" i="10"/>
  <c r="AF1077" i="10" s="1"/>
  <c r="AE1077" i="10"/>
  <c r="Y1077" i="10"/>
  <c r="X1077" i="10"/>
  <c r="W1077" i="10"/>
  <c r="U1077" i="10" s="1"/>
  <c r="Z1077" i="10" s="1"/>
  <c r="V1077" i="10"/>
  <c r="T1077" i="10"/>
  <c r="O1077" i="10"/>
  <c r="N1077" i="10"/>
  <c r="M1077" i="10"/>
  <c r="L1077" i="10" s="1"/>
  <c r="K1077" i="10"/>
  <c r="BZ1076" i="10"/>
  <c r="BX1076" i="10"/>
  <c r="BW1076" i="10"/>
  <c r="BV1076" i="10"/>
  <c r="BU1076" i="10"/>
  <c r="BT1076" i="10" s="1"/>
  <c r="BS1076" i="10"/>
  <c r="BN1076" i="10"/>
  <c r="BM1076" i="10"/>
  <c r="BL1076" i="10"/>
  <c r="BK1076" i="10"/>
  <c r="BJ1076" i="10"/>
  <c r="BD1076" i="10"/>
  <c r="BB1076" i="10"/>
  <c r="BA1076" i="10"/>
  <c r="AZ1076" i="10"/>
  <c r="AY1076" i="10"/>
  <c r="AX1076" i="10"/>
  <c r="BC1076" i="10" s="1"/>
  <c r="AW1076" i="10"/>
  <c r="AR1076" i="10"/>
  <c r="AQ1076" i="10"/>
  <c r="AP1076" i="10"/>
  <c r="AO1076" i="10" s="1"/>
  <c r="AN1076" i="10"/>
  <c r="AI1076" i="10"/>
  <c r="AH1076" i="10"/>
  <c r="AG1076" i="10"/>
  <c r="AF1076" i="10" s="1"/>
  <c r="AE1076" i="10"/>
  <c r="Y1076" i="10"/>
  <c r="X1076" i="10"/>
  <c r="W1076" i="10"/>
  <c r="V1076" i="10"/>
  <c r="U1076" i="10" s="1"/>
  <c r="T1076" i="10"/>
  <c r="O1076" i="10"/>
  <c r="N1076" i="10"/>
  <c r="L1076" i="10" s="1"/>
  <c r="M1076" i="10"/>
  <c r="K1076" i="10"/>
  <c r="CA1075" i="10"/>
  <c r="BZ1075" i="10"/>
  <c r="BX1075" i="10"/>
  <c r="BW1075" i="10"/>
  <c r="BV1075" i="10"/>
  <c r="BU1075" i="10"/>
  <c r="BT1075" i="10"/>
  <c r="BY1075" i="10" s="1"/>
  <c r="BS1075" i="10"/>
  <c r="BN1075" i="10"/>
  <c r="BM1075" i="10"/>
  <c r="BK1075" i="10" s="1"/>
  <c r="BL1075" i="10"/>
  <c r="BJ1075" i="10"/>
  <c r="BD1075" i="10"/>
  <c r="BB1075" i="10"/>
  <c r="BA1075" i="10"/>
  <c r="AZ1075" i="10"/>
  <c r="AY1075" i="10"/>
  <c r="AX1075" i="10" s="1"/>
  <c r="AW1075" i="10"/>
  <c r="AR1075" i="10"/>
  <c r="AQ1075" i="10"/>
  <c r="AP1075" i="10"/>
  <c r="AO1075" i="10" s="1"/>
  <c r="AN1075" i="10"/>
  <c r="AI1075" i="10"/>
  <c r="AH1075" i="10"/>
  <c r="AG1075" i="10"/>
  <c r="AF1075" i="10"/>
  <c r="AE1075" i="10"/>
  <c r="Y1075" i="10"/>
  <c r="X1075" i="10"/>
  <c r="W1075" i="10"/>
  <c r="U1075" i="10" s="1"/>
  <c r="Z1075" i="10" s="1"/>
  <c r="V1075" i="10"/>
  <c r="T1075" i="10"/>
  <c r="O1075" i="10"/>
  <c r="N1075" i="10"/>
  <c r="M1075" i="10"/>
  <c r="L1075" i="10" s="1"/>
  <c r="K1075" i="10"/>
  <c r="BZ1074" i="10"/>
  <c r="BX1074" i="10"/>
  <c r="BW1074" i="10"/>
  <c r="BV1074" i="10"/>
  <c r="BT1074" i="10" s="1"/>
  <c r="BU1074" i="10"/>
  <c r="BS1074" i="10"/>
  <c r="BN1074" i="10"/>
  <c r="BM1074" i="10"/>
  <c r="BL1074" i="10"/>
  <c r="BK1074" i="10" s="1"/>
  <c r="BJ1074" i="10"/>
  <c r="BD1074" i="10"/>
  <c r="BB1074" i="10"/>
  <c r="BA1074" i="10"/>
  <c r="AZ1074" i="10"/>
  <c r="AY1074" i="10"/>
  <c r="AX1074" i="10" s="1"/>
  <c r="AW1074" i="10"/>
  <c r="AR1074" i="10"/>
  <c r="AQ1074" i="10"/>
  <c r="AP1074" i="10"/>
  <c r="AO1074" i="10"/>
  <c r="AN1074" i="10"/>
  <c r="AI1074" i="10"/>
  <c r="AH1074" i="10"/>
  <c r="AF1074" i="10" s="1"/>
  <c r="AG1074" i="10"/>
  <c r="AE1074" i="10"/>
  <c r="Y1074" i="10"/>
  <c r="X1074" i="10"/>
  <c r="W1074" i="10"/>
  <c r="V1074" i="10"/>
  <c r="U1074" i="10" s="1"/>
  <c r="Z1074" i="10" s="1"/>
  <c r="T1074" i="10"/>
  <c r="O1074" i="10"/>
  <c r="N1074" i="10"/>
  <c r="M1074" i="10"/>
  <c r="L1074" i="10"/>
  <c r="K1074" i="10"/>
  <c r="BZ1073" i="10"/>
  <c r="BX1073" i="10"/>
  <c r="BW1073" i="10"/>
  <c r="BV1073" i="10"/>
  <c r="BU1073" i="10"/>
  <c r="BT1073" i="10" s="1"/>
  <c r="BS1073" i="10"/>
  <c r="BN1073" i="10"/>
  <c r="BM1073" i="10"/>
  <c r="BK1073" i="10" s="1"/>
  <c r="BL1073" i="10"/>
  <c r="BJ1073" i="10"/>
  <c r="BD1073" i="10"/>
  <c r="BB1073" i="10"/>
  <c r="BA1073" i="10"/>
  <c r="AZ1073" i="10"/>
  <c r="AY1073" i="10"/>
  <c r="AX1073" i="10"/>
  <c r="BC1073" i="10" s="1"/>
  <c r="AW1073" i="10"/>
  <c r="AR1073" i="10"/>
  <c r="AQ1073" i="10"/>
  <c r="AO1073" i="10" s="1"/>
  <c r="AP1073" i="10"/>
  <c r="AN1073" i="10"/>
  <c r="AI1073" i="10"/>
  <c r="AH1073" i="10"/>
  <c r="AG1073" i="10"/>
  <c r="AF1073" i="10" s="1"/>
  <c r="BE1073" i="10" s="1"/>
  <c r="AE1073" i="10"/>
  <c r="Y1073" i="10"/>
  <c r="X1073" i="10"/>
  <c r="W1073" i="10"/>
  <c r="V1073" i="10"/>
  <c r="U1073" i="10"/>
  <c r="T1073" i="10"/>
  <c r="O1073" i="10"/>
  <c r="N1073" i="10"/>
  <c r="M1073" i="10"/>
  <c r="L1073" i="10" s="1"/>
  <c r="K1073" i="10"/>
  <c r="BZ1072" i="10"/>
  <c r="BX1072" i="10"/>
  <c r="BW1072" i="10"/>
  <c r="BV1072" i="10"/>
  <c r="BT1072" i="10" s="1"/>
  <c r="BU1072" i="10"/>
  <c r="BS1072" i="10"/>
  <c r="BN1072" i="10"/>
  <c r="BM1072" i="10"/>
  <c r="BL1072" i="10"/>
  <c r="BK1072" i="10" s="1"/>
  <c r="BJ1072" i="10"/>
  <c r="BD1072" i="10"/>
  <c r="BB1072" i="10"/>
  <c r="BA1072" i="10"/>
  <c r="AZ1072" i="10"/>
  <c r="AX1072" i="10" s="1"/>
  <c r="AY1072" i="10"/>
  <c r="AW1072" i="10"/>
  <c r="AR1072" i="10"/>
  <c r="AQ1072" i="10"/>
  <c r="AP1072" i="10"/>
  <c r="AO1072" i="10" s="1"/>
  <c r="AN1072" i="10"/>
  <c r="AI1072" i="10"/>
  <c r="AH1072" i="10"/>
  <c r="AF1072" i="10" s="1"/>
  <c r="AG1072" i="10"/>
  <c r="AE1072" i="10"/>
  <c r="Y1072" i="10"/>
  <c r="X1072" i="10"/>
  <c r="W1072" i="10"/>
  <c r="V1072" i="10"/>
  <c r="U1072" i="10" s="1"/>
  <c r="Z1072" i="10" s="1"/>
  <c r="T1072" i="10"/>
  <c r="O1072" i="10"/>
  <c r="N1072" i="10"/>
  <c r="M1072" i="10"/>
  <c r="L1072" i="10" s="1"/>
  <c r="K1072" i="10"/>
  <c r="BZ1071" i="10"/>
  <c r="BX1071" i="10"/>
  <c r="BW1071" i="10"/>
  <c r="BV1071" i="10"/>
  <c r="BU1071" i="10"/>
  <c r="BT1071" i="10" s="1"/>
  <c r="BS1071" i="10"/>
  <c r="BN1071" i="10"/>
  <c r="BM1071" i="10"/>
  <c r="BL1071" i="10"/>
  <c r="BK1071" i="10"/>
  <c r="BJ1071" i="10"/>
  <c r="BD1071" i="10"/>
  <c r="BB1071" i="10"/>
  <c r="BA1071" i="10"/>
  <c r="AZ1071" i="10"/>
  <c r="AY1071" i="10"/>
  <c r="AX1071" i="10" s="1"/>
  <c r="AW1071" i="10"/>
  <c r="AR1071" i="10"/>
  <c r="AQ1071" i="10"/>
  <c r="AO1071" i="10" s="1"/>
  <c r="AP1071" i="10"/>
  <c r="AN1071" i="10"/>
  <c r="AI1071" i="10"/>
  <c r="AH1071" i="10"/>
  <c r="AG1071" i="10"/>
  <c r="AF1071" i="10" s="1"/>
  <c r="AE1071" i="10"/>
  <c r="Y1071" i="10"/>
  <c r="X1071" i="10"/>
  <c r="W1071" i="10"/>
  <c r="V1071" i="10"/>
  <c r="U1071" i="10" s="1"/>
  <c r="Z1071" i="10" s="1"/>
  <c r="T1071" i="10"/>
  <c r="O1071" i="10"/>
  <c r="N1071" i="10"/>
  <c r="M1071" i="10"/>
  <c r="L1071" i="10"/>
  <c r="K1071" i="10"/>
  <c r="BZ1070" i="10"/>
  <c r="BX1070" i="10"/>
  <c r="BW1070" i="10"/>
  <c r="BV1070" i="10"/>
  <c r="BU1070" i="10"/>
  <c r="BT1070" i="10"/>
  <c r="BS1070" i="10"/>
  <c r="BN1070" i="10"/>
  <c r="BM1070" i="10"/>
  <c r="BL1070" i="10"/>
  <c r="BK1070" i="10" s="1"/>
  <c r="BJ1070" i="10"/>
  <c r="BD1070" i="10"/>
  <c r="BB1070" i="10"/>
  <c r="BA1070" i="10"/>
  <c r="AZ1070" i="10"/>
  <c r="AX1070" i="10" s="1"/>
  <c r="AY1070" i="10"/>
  <c r="AW1070" i="10"/>
  <c r="AR1070" i="10"/>
  <c r="AQ1070" i="10"/>
  <c r="AP1070" i="10"/>
  <c r="AO1070" i="10" s="1"/>
  <c r="AN1070" i="10"/>
  <c r="AI1070" i="10"/>
  <c r="AH1070" i="10"/>
  <c r="AG1070" i="10"/>
  <c r="AF1070" i="10"/>
  <c r="AE1070" i="10"/>
  <c r="Y1070" i="10"/>
  <c r="X1070" i="10"/>
  <c r="W1070" i="10"/>
  <c r="V1070" i="10"/>
  <c r="U1070" i="10"/>
  <c r="T1070" i="10"/>
  <c r="O1070" i="10"/>
  <c r="N1070" i="10"/>
  <c r="L1070" i="10" s="1"/>
  <c r="M1070" i="10"/>
  <c r="K1070" i="10"/>
  <c r="BZ1069" i="10"/>
  <c r="BX1069" i="10"/>
  <c r="BW1069" i="10"/>
  <c r="BV1069" i="10"/>
  <c r="BU1069" i="10"/>
  <c r="BT1069" i="10" s="1"/>
  <c r="BS1069" i="10"/>
  <c r="BN1069" i="10"/>
  <c r="BM1069" i="10"/>
  <c r="BL1069" i="10"/>
  <c r="BK1069" i="10" s="1"/>
  <c r="BJ1069" i="10"/>
  <c r="BD1069" i="10"/>
  <c r="BB1069" i="10"/>
  <c r="BA1069" i="10"/>
  <c r="AZ1069" i="10"/>
  <c r="AY1069" i="10"/>
  <c r="AX1069" i="10" s="1"/>
  <c r="AW1069" i="10"/>
  <c r="AR1069" i="10"/>
  <c r="AQ1069" i="10"/>
  <c r="AP1069" i="10"/>
  <c r="AO1069" i="10"/>
  <c r="AN1069" i="10"/>
  <c r="AI1069" i="10"/>
  <c r="AH1069" i="10"/>
  <c r="AG1069" i="10"/>
  <c r="AF1069" i="10" s="1"/>
  <c r="AE1069" i="10"/>
  <c r="Y1069" i="10"/>
  <c r="X1069" i="10"/>
  <c r="W1069" i="10"/>
  <c r="U1069" i="10" s="1"/>
  <c r="Z1069" i="10" s="1"/>
  <c r="V1069" i="10"/>
  <c r="T1069" i="10"/>
  <c r="O1069" i="10"/>
  <c r="N1069" i="10"/>
  <c r="M1069" i="10"/>
  <c r="L1069" i="10" s="1"/>
  <c r="K1069" i="10"/>
  <c r="BZ1068" i="10"/>
  <c r="BX1068" i="10"/>
  <c r="BW1068" i="10"/>
  <c r="BV1068" i="10"/>
  <c r="BU1068" i="10"/>
  <c r="BT1068" i="10" s="1"/>
  <c r="BS1068" i="10"/>
  <c r="BN1068" i="10"/>
  <c r="BM1068" i="10"/>
  <c r="BL1068" i="10"/>
  <c r="BK1068" i="10"/>
  <c r="BJ1068" i="10"/>
  <c r="BD1068" i="10"/>
  <c r="BB1068" i="10"/>
  <c r="BA1068" i="10"/>
  <c r="AZ1068" i="10"/>
  <c r="AY1068" i="10"/>
  <c r="AX1068" i="10"/>
  <c r="AW1068" i="10"/>
  <c r="AR1068" i="10"/>
  <c r="AQ1068" i="10"/>
  <c r="AP1068" i="10"/>
  <c r="AO1068" i="10" s="1"/>
  <c r="AN1068" i="10"/>
  <c r="AI1068" i="10"/>
  <c r="AH1068" i="10"/>
  <c r="AG1068" i="10"/>
  <c r="AF1068" i="10" s="1"/>
  <c r="AE1068" i="10"/>
  <c r="Y1068" i="10"/>
  <c r="X1068" i="10"/>
  <c r="W1068" i="10"/>
  <c r="V1068" i="10"/>
  <c r="U1068" i="10" s="1"/>
  <c r="T1068" i="10"/>
  <c r="O1068" i="10"/>
  <c r="N1068" i="10"/>
  <c r="L1068" i="10" s="1"/>
  <c r="M1068" i="10"/>
  <c r="K1068" i="10"/>
  <c r="CA1067" i="10"/>
  <c r="BZ1067" i="10"/>
  <c r="BX1067" i="10"/>
  <c r="BW1067" i="10"/>
  <c r="BV1067" i="10"/>
  <c r="BU1067" i="10"/>
  <c r="BT1067" i="10"/>
  <c r="BY1067" i="10" s="1"/>
  <c r="BS1067" i="10"/>
  <c r="BN1067" i="10"/>
  <c r="BM1067" i="10"/>
  <c r="BK1067" i="10" s="1"/>
  <c r="BL1067" i="10"/>
  <c r="BJ1067" i="10"/>
  <c r="BD1067" i="10"/>
  <c r="BB1067" i="10"/>
  <c r="BA1067" i="10"/>
  <c r="AZ1067" i="10"/>
  <c r="AY1067" i="10"/>
  <c r="AX1067" i="10" s="1"/>
  <c r="AW1067" i="10"/>
  <c r="AR1067" i="10"/>
  <c r="AQ1067" i="10"/>
  <c r="AP1067" i="10"/>
  <c r="AO1067" i="10" s="1"/>
  <c r="AN1067" i="10"/>
  <c r="AI1067" i="10"/>
  <c r="AH1067" i="10"/>
  <c r="AG1067" i="10"/>
  <c r="AF1067" i="10"/>
  <c r="AE1067" i="10"/>
  <c r="Y1067" i="10"/>
  <c r="X1067" i="10"/>
  <c r="W1067" i="10"/>
  <c r="U1067" i="10" s="1"/>
  <c r="Z1067" i="10" s="1"/>
  <c r="V1067" i="10"/>
  <c r="T1067" i="10"/>
  <c r="O1067" i="10"/>
  <c r="N1067" i="10"/>
  <c r="M1067" i="10"/>
  <c r="L1067" i="10" s="1"/>
  <c r="K1067" i="10"/>
  <c r="BZ1066" i="10"/>
  <c r="BX1066" i="10"/>
  <c r="BW1066" i="10"/>
  <c r="BV1066" i="10"/>
  <c r="BT1066" i="10" s="1"/>
  <c r="BU1066" i="10"/>
  <c r="BS1066" i="10"/>
  <c r="BN1066" i="10"/>
  <c r="BM1066" i="10"/>
  <c r="BL1066" i="10"/>
  <c r="BK1066" i="10" s="1"/>
  <c r="BJ1066" i="10"/>
  <c r="BD1066" i="10"/>
  <c r="BB1066" i="10"/>
  <c r="BA1066" i="10"/>
  <c r="AZ1066" i="10"/>
  <c r="AY1066" i="10"/>
  <c r="AX1066" i="10" s="1"/>
  <c r="AW1066" i="10"/>
  <c r="AR1066" i="10"/>
  <c r="AQ1066" i="10"/>
  <c r="AP1066" i="10"/>
  <c r="AO1066" i="10"/>
  <c r="AN1066" i="10"/>
  <c r="AI1066" i="10"/>
  <c r="AH1066" i="10"/>
  <c r="AF1066" i="10" s="1"/>
  <c r="AG1066" i="10"/>
  <c r="AE1066" i="10"/>
  <c r="Y1066" i="10"/>
  <c r="X1066" i="10"/>
  <c r="W1066" i="10"/>
  <c r="V1066" i="10"/>
  <c r="U1066" i="10" s="1"/>
  <c r="Z1066" i="10" s="1"/>
  <c r="T1066" i="10"/>
  <c r="O1066" i="10"/>
  <c r="N1066" i="10"/>
  <c r="M1066" i="10"/>
  <c r="L1066" i="10"/>
  <c r="K1066" i="10"/>
  <c r="BZ1065" i="10"/>
  <c r="BX1065" i="10"/>
  <c r="BW1065" i="10"/>
  <c r="BV1065" i="10"/>
  <c r="BU1065" i="10"/>
  <c r="BT1065" i="10" s="1"/>
  <c r="BS1065" i="10"/>
  <c r="BN1065" i="10"/>
  <c r="BM1065" i="10"/>
  <c r="BK1065" i="10" s="1"/>
  <c r="BL1065" i="10"/>
  <c r="BJ1065" i="10"/>
  <c r="BD1065" i="10"/>
  <c r="BB1065" i="10"/>
  <c r="BA1065" i="10"/>
  <c r="AZ1065" i="10"/>
  <c r="AY1065" i="10"/>
  <c r="AX1065" i="10"/>
  <c r="BC1065" i="10" s="1"/>
  <c r="AW1065" i="10"/>
  <c r="AR1065" i="10"/>
  <c r="AQ1065" i="10"/>
  <c r="AO1065" i="10" s="1"/>
  <c r="AP1065" i="10"/>
  <c r="AN1065" i="10"/>
  <c r="AI1065" i="10"/>
  <c r="AH1065" i="10"/>
  <c r="AG1065" i="10"/>
  <c r="AF1065" i="10" s="1"/>
  <c r="BE1065" i="10" s="1"/>
  <c r="AE1065" i="10"/>
  <c r="Y1065" i="10"/>
  <c r="X1065" i="10"/>
  <c r="W1065" i="10"/>
  <c r="V1065" i="10"/>
  <c r="U1065" i="10"/>
  <c r="T1065" i="10"/>
  <c r="O1065" i="10"/>
  <c r="N1065" i="10"/>
  <c r="M1065" i="10"/>
  <c r="L1065" i="10" s="1"/>
  <c r="K1065" i="10"/>
  <c r="BX1064" i="10"/>
  <c r="BW1064" i="10"/>
  <c r="BV1064" i="10"/>
  <c r="BT1064" i="10" s="1"/>
  <c r="BU1064" i="10"/>
  <c r="BS1064" i="10"/>
  <c r="BN1064" i="10"/>
  <c r="BM1064" i="10"/>
  <c r="BL1064" i="10"/>
  <c r="BK1064" i="10" s="1"/>
  <c r="BJ1064" i="10"/>
  <c r="BD1064" i="10"/>
  <c r="BB1064" i="10"/>
  <c r="BA1064" i="10"/>
  <c r="AZ1064" i="10"/>
  <c r="AY1064" i="10"/>
  <c r="AX1064" i="10" s="1"/>
  <c r="AW1064" i="10"/>
  <c r="AR1064" i="10"/>
  <c r="AQ1064" i="10"/>
  <c r="AP1064" i="10"/>
  <c r="AO1064" i="10"/>
  <c r="AN1064" i="10"/>
  <c r="AI1064" i="10"/>
  <c r="AH1064" i="10"/>
  <c r="AF1064" i="10" s="1"/>
  <c r="AG1064" i="10"/>
  <c r="AE1064" i="10"/>
  <c r="Y1064" i="10"/>
  <c r="X1064" i="10"/>
  <c r="W1064" i="10"/>
  <c r="V1064" i="10"/>
  <c r="U1064" i="10" s="1"/>
  <c r="Z1064" i="10" s="1"/>
  <c r="T1064" i="10"/>
  <c r="O1064" i="10"/>
  <c r="N1064" i="10"/>
  <c r="M1064" i="10"/>
  <c r="L1064" i="10"/>
  <c r="K1064" i="10"/>
  <c r="BZ1063" i="10"/>
  <c r="BX1063" i="10"/>
  <c r="BW1063" i="10"/>
  <c r="BV1063" i="10"/>
  <c r="BU1063" i="10"/>
  <c r="BT1063" i="10" s="1"/>
  <c r="BS1063" i="10"/>
  <c r="BN1063" i="10"/>
  <c r="BM1063" i="10"/>
  <c r="BK1063" i="10" s="1"/>
  <c r="BL1063" i="10"/>
  <c r="BJ1063" i="10"/>
  <c r="BD1063" i="10"/>
  <c r="BB1063" i="10"/>
  <c r="BA1063" i="10"/>
  <c r="AZ1063" i="10"/>
  <c r="AY1063" i="10"/>
  <c r="AX1063" i="10"/>
  <c r="AW1063" i="10"/>
  <c r="AR1063" i="10"/>
  <c r="AQ1063" i="10"/>
  <c r="AO1063" i="10" s="1"/>
  <c r="AP1063" i="10"/>
  <c r="AN1063" i="10"/>
  <c r="AI1063" i="10"/>
  <c r="AH1063" i="10"/>
  <c r="AG1063" i="10"/>
  <c r="AF1063" i="10" s="1"/>
  <c r="BE1063" i="10" s="1"/>
  <c r="AE1063" i="10"/>
  <c r="Y1063" i="10"/>
  <c r="X1063" i="10"/>
  <c r="W1063" i="10"/>
  <c r="V1063" i="10"/>
  <c r="U1063" i="10"/>
  <c r="T1063" i="10"/>
  <c r="O1063" i="10"/>
  <c r="N1063" i="10"/>
  <c r="M1063" i="10"/>
  <c r="L1063" i="10" s="1"/>
  <c r="K1063" i="10"/>
  <c r="BZ1062" i="10"/>
  <c r="BX1062" i="10"/>
  <c r="BW1062" i="10"/>
  <c r="BV1062" i="10"/>
  <c r="BT1062" i="10" s="1"/>
  <c r="BU1062" i="10"/>
  <c r="BS1062" i="10"/>
  <c r="BN1062" i="10"/>
  <c r="BM1062" i="10"/>
  <c r="BL1062" i="10"/>
  <c r="BK1062" i="10" s="1"/>
  <c r="BJ1062" i="10"/>
  <c r="BD1062" i="10"/>
  <c r="BB1062" i="10"/>
  <c r="BA1062" i="10"/>
  <c r="AZ1062" i="10"/>
  <c r="AX1062" i="10" s="1"/>
  <c r="AY1062" i="10"/>
  <c r="AW1062" i="10"/>
  <c r="AR1062" i="10"/>
  <c r="AQ1062" i="10"/>
  <c r="AP1062" i="10"/>
  <c r="AO1062" i="10" s="1"/>
  <c r="AN1062" i="10"/>
  <c r="AI1062" i="10"/>
  <c r="AH1062" i="10"/>
  <c r="AF1062" i="10" s="1"/>
  <c r="AG1062" i="10"/>
  <c r="AE1062" i="10"/>
  <c r="Y1062" i="10"/>
  <c r="X1062" i="10"/>
  <c r="W1062" i="10"/>
  <c r="V1062" i="10"/>
  <c r="U1062" i="10" s="1"/>
  <c r="T1062" i="10"/>
  <c r="O1062" i="10"/>
  <c r="N1062" i="10"/>
  <c r="M1062" i="10"/>
  <c r="L1062" i="10" s="1"/>
  <c r="K1062" i="10"/>
  <c r="BZ1061" i="10"/>
  <c r="BX1061" i="10"/>
  <c r="BW1061" i="10"/>
  <c r="BV1061" i="10"/>
  <c r="BU1061" i="10"/>
  <c r="BT1061" i="10" s="1"/>
  <c r="BS1061" i="10"/>
  <c r="BN1061" i="10"/>
  <c r="BM1061" i="10"/>
  <c r="BL1061" i="10"/>
  <c r="BK1061" i="10"/>
  <c r="BJ1061" i="10"/>
  <c r="BD1061" i="10"/>
  <c r="BB1061" i="10"/>
  <c r="BA1061" i="10"/>
  <c r="AZ1061" i="10"/>
  <c r="AY1061" i="10"/>
  <c r="AX1061" i="10" s="1"/>
  <c r="AW1061" i="10"/>
  <c r="AR1061" i="10"/>
  <c r="AQ1061" i="10"/>
  <c r="AO1061" i="10" s="1"/>
  <c r="AP1061" i="10"/>
  <c r="AN1061" i="10"/>
  <c r="AI1061" i="10"/>
  <c r="AH1061" i="10"/>
  <c r="AG1061" i="10"/>
  <c r="AF1061" i="10" s="1"/>
  <c r="AE1061" i="10"/>
  <c r="Y1061" i="10"/>
  <c r="X1061" i="10"/>
  <c r="W1061" i="10"/>
  <c r="V1061" i="10"/>
  <c r="U1061" i="10" s="1"/>
  <c r="Z1061" i="10" s="1"/>
  <c r="T1061" i="10"/>
  <c r="O1061" i="10"/>
  <c r="N1061" i="10"/>
  <c r="M1061" i="10"/>
  <c r="L1061" i="10"/>
  <c r="K1061" i="10"/>
  <c r="BZ1060" i="10"/>
  <c r="BX1060" i="10"/>
  <c r="BW1060" i="10"/>
  <c r="BV1060" i="10"/>
  <c r="BU1060" i="10"/>
  <c r="BT1060" i="10"/>
  <c r="BY1060" i="10" s="1"/>
  <c r="BS1060" i="10"/>
  <c r="BN1060" i="10"/>
  <c r="BM1060" i="10"/>
  <c r="BL1060" i="10"/>
  <c r="BK1060" i="10" s="1"/>
  <c r="BJ1060" i="10"/>
  <c r="BD1060" i="10"/>
  <c r="BB1060" i="10"/>
  <c r="BA1060" i="10"/>
  <c r="AZ1060" i="10"/>
  <c r="AX1060" i="10" s="1"/>
  <c r="AY1060" i="10"/>
  <c r="AW1060" i="10"/>
  <c r="AR1060" i="10"/>
  <c r="AQ1060" i="10"/>
  <c r="AP1060" i="10"/>
  <c r="AO1060" i="10" s="1"/>
  <c r="AN1060" i="10"/>
  <c r="AI1060" i="10"/>
  <c r="AH1060" i="10"/>
  <c r="AG1060" i="10"/>
  <c r="AF1060" i="10"/>
  <c r="AE1060" i="10"/>
  <c r="Y1060" i="10"/>
  <c r="X1060" i="10"/>
  <c r="W1060" i="10"/>
  <c r="V1060" i="10"/>
  <c r="U1060" i="10"/>
  <c r="Z1060" i="10" s="1"/>
  <c r="T1060" i="10"/>
  <c r="O1060" i="10"/>
  <c r="N1060" i="10"/>
  <c r="L1060" i="10" s="1"/>
  <c r="M1060" i="10"/>
  <c r="K1060" i="10"/>
  <c r="BZ1059" i="10"/>
  <c r="BX1059" i="10"/>
  <c r="BW1059" i="10"/>
  <c r="BV1059" i="10"/>
  <c r="BU1059" i="10"/>
  <c r="BT1059" i="10" s="1"/>
  <c r="BS1059" i="10"/>
  <c r="BN1059" i="10"/>
  <c r="BM1059" i="10"/>
  <c r="BL1059" i="10"/>
  <c r="BK1059" i="10" s="1"/>
  <c r="BJ1059" i="10"/>
  <c r="BD1059" i="10"/>
  <c r="BB1059" i="10"/>
  <c r="BA1059" i="10"/>
  <c r="AZ1059" i="10"/>
  <c r="AY1059" i="10"/>
  <c r="AX1059" i="10" s="1"/>
  <c r="AW1059" i="10"/>
  <c r="AR1059" i="10"/>
  <c r="AQ1059" i="10"/>
  <c r="AP1059" i="10"/>
  <c r="AO1059" i="10"/>
  <c r="AN1059" i="10"/>
  <c r="AI1059" i="10"/>
  <c r="AH1059" i="10"/>
  <c r="AG1059" i="10"/>
  <c r="AF1059" i="10" s="1"/>
  <c r="AE1059" i="10"/>
  <c r="Y1059" i="10"/>
  <c r="X1059" i="10"/>
  <c r="W1059" i="10"/>
  <c r="U1059" i="10" s="1"/>
  <c r="V1059" i="10"/>
  <c r="T1059" i="10"/>
  <c r="O1059" i="10"/>
  <c r="N1059" i="10"/>
  <c r="M1059" i="10"/>
  <c r="L1059" i="10" s="1"/>
  <c r="K1059" i="10"/>
  <c r="BZ1058" i="10"/>
  <c r="BX1058" i="10"/>
  <c r="BW1058" i="10"/>
  <c r="BV1058" i="10"/>
  <c r="BU1058" i="10"/>
  <c r="BT1058" i="10" s="1"/>
  <c r="BS1058" i="10"/>
  <c r="BN1058" i="10"/>
  <c r="BM1058" i="10"/>
  <c r="BL1058" i="10"/>
  <c r="BK1058" i="10"/>
  <c r="BJ1058" i="10"/>
  <c r="BD1058" i="10"/>
  <c r="BB1058" i="10"/>
  <c r="BA1058" i="10"/>
  <c r="AZ1058" i="10"/>
  <c r="AY1058" i="10"/>
  <c r="AX1058" i="10"/>
  <c r="AW1058" i="10"/>
  <c r="AR1058" i="10"/>
  <c r="AQ1058" i="10"/>
  <c r="AP1058" i="10"/>
  <c r="AO1058" i="10" s="1"/>
  <c r="AN1058" i="10"/>
  <c r="AI1058" i="10"/>
  <c r="AH1058" i="10"/>
  <c r="AG1058" i="10"/>
  <c r="AF1058" i="10" s="1"/>
  <c r="AE1058" i="10"/>
  <c r="Y1058" i="10"/>
  <c r="X1058" i="10"/>
  <c r="W1058" i="10"/>
  <c r="V1058" i="10"/>
  <c r="U1058" i="10" s="1"/>
  <c r="Z1058" i="10" s="1"/>
  <c r="T1058" i="10"/>
  <c r="O1058" i="10"/>
  <c r="N1058" i="10"/>
  <c r="L1058" i="10" s="1"/>
  <c r="M1058" i="10"/>
  <c r="K1058" i="10"/>
  <c r="CA1057" i="10"/>
  <c r="BZ1057" i="10"/>
  <c r="BX1057" i="10"/>
  <c r="BW1057" i="10"/>
  <c r="BV1057" i="10"/>
  <c r="BU1057" i="10"/>
  <c r="BT1057" i="10"/>
  <c r="BS1057" i="10"/>
  <c r="BN1057" i="10"/>
  <c r="BM1057" i="10"/>
  <c r="BK1057" i="10" s="1"/>
  <c r="BL1057" i="10"/>
  <c r="BJ1057" i="10"/>
  <c r="BD1057" i="10"/>
  <c r="BB1057" i="10"/>
  <c r="BA1057" i="10"/>
  <c r="AZ1057" i="10"/>
  <c r="AY1057" i="10"/>
  <c r="AX1057" i="10" s="1"/>
  <c r="AW1057" i="10"/>
  <c r="AR1057" i="10"/>
  <c r="AQ1057" i="10"/>
  <c r="AP1057" i="10"/>
  <c r="AO1057" i="10" s="1"/>
  <c r="AN1057" i="10"/>
  <c r="AI1057" i="10"/>
  <c r="AH1057" i="10"/>
  <c r="AG1057" i="10"/>
  <c r="AF1057" i="10"/>
  <c r="AE1057" i="10"/>
  <c r="Y1057" i="10"/>
  <c r="X1057" i="10"/>
  <c r="W1057" i="10"/>
  <c r="U1057" i="10" s="1"/>
  <c r="V1057" i="10"/>
  <c r="T1057" i="10"/>
  <c r="O1057" i="10"/>
  <c r="N1057" i="10"/>
  <c r="M1057" i="10"/>
  <c r="L1057" i="10" s="1"/>
  <c r="K1057" i="10"/>
  <c r="BZ1056" i="10"/>
  <c r="BX1056" i="10"/>
  <c r="BW1056" i="10"/>
  <c r="BV1056" i="10"/>
  <c r="BT1056" i="10" s="1"/>
  <c r="BU1056" i="10"/>
  <c r="BS1056" i="10"/>
  <c r="BN1056" i="10"/>
  <c r="BM1056" i="10"/>
  <c r="BL1056" i="10"/>
  <c r="BK1056" i="10" s="1"/>
  <c r="BJ1056" i="10"/>
  <c r="BD1056" i="10"/>
  <c r="BB1056" i="10"/>
  <c r="BA1056" i="10"/>
  <c r="AZ1056" i="10"/>
  <c r="AY1056" i="10"/>
  <c r="AX1056" i="10" s="1"/>
  <c r="AW1056" i="10"/>
  <c r="AR1056" i="10"/>
  <c r="AQ1056" i="10"/>
  <c r="AP1056" i="10"/>
  <c r="AO1056" i="10"/>
  <c r="AN1056" i="10"/>
  <c r="AI1056" i="10"/>
  <c r="AH1056" i="10"/>
  <c r="AF1056" i="10" s="1"/>
  <c r="AG1056" i="10"/>
  <c r="AE1056" i="10"/>
  <c r="Y1056" i="10"/>
  <c r="X1056" i="10"/>
  <c r="W1056" i="10"/>
  <c r="V1056" i="10"/>
  <c r="U1056" i="10" s="1"/>
  <c r="Z1056" i="10" s="1"/>
  <c r="T1056" i="10"/>
  <c r="O1056" i="10"/>
  <c r="N1056" i="10"/>
  <c r="M1056" i="10"/>
  <c r="L1056" i="10"/>
  <c r="K1056" i="10"/>
  <c r="BZ1055" i="10"/>
  <c r="BX1055" i="10"/>
  <c r="BW1055" i="10"/>
  <c r="BV1055" i="10"/>
  <c r="BU1055" i="10"/>
  <c r="BT1055" i="10" s="1"/>
  <c r="BS1055" i="10"/>
  <c r="BN1055" i="10"/>
  <c r="BM1055" i="10"/>
  <c r="BK1055" i="10" s="1"/>
  <c r="BL1055" i="10"/>
  <c r="BJ1055" i="10"/>
  <c r="BD1055" i="10"/>
  <c r="BB1055" i="10"/>
  <c r="BA1055" i="10"/>
  <c r="AZ1055" i="10"/>
  <c r="AY1055" i="10"/>
  <c r="AX1055" i="10"/>
  <c r="AW1055" i="10"/>
  <c r="AR1055" i="10"/>
  <c r="AQ1055" i="10"/>
  <c r="AO1055" i="10" s="1"/>
  <c r="AP1055" i="10"/>
  <c r="AN1055" i="10"/>
  <c r="AI1055" i="10"/>
  <c r="AH1055" i="10"/>
  <c r="AG1055" i="10"/>
  <c r="AF1055" i="10" s="1"/>
  <c r="BE1055" i="10" s="1"/>
  <c r="AE1055" i="10"/>
  <c r="Y1055" i="10"/>
  <c r="X1055" i="10"/>
  <c r="W1055" i="10"/>
  <c r="V1055" i="10"/>
  <c r="U1055" i="10"/>
  <c r="Z1055" i="10" s="1"/>
  <c r="T1055" i="10"/>
  <c r="O1055" i="10"/>
  <c r="N1055" i="10"/>
  <c r="M1055" i="10"/>
  <c r="L1055" i="10" s="1"/>
  <c r="K1055" i="10"/>
  <c r="BZ1054" i="10"/>
  <c r="BX1054" i="10"/>
  <c r="BW1054" i="10"/>
  <c r="BV1054" i="10"/>
  <c r="BT1054" i="10" s="1"/>
  <c r="BU1054" i="10"/>
  <c r="BS1054" i="10"/>
  <c r="BN1054" i="10"/>
  <c r="BM1054" i="10"/>
  <c r="BL1054" i="10"/>
  <c r="BK1054" i="10" s="1"/>
  <c r="BJ1054" i="10"/>
  <c r="BD1054" i="10"/>
  <c r="BB1054" i="10"/>
  <c r="BA1054" i="10"/>
  <c r="AZ1054" i="10"/>
  <c r="AX1054" i="10" s="1"/>
  <c r="AY1054" i="10"/>
  <c r="AW1054" i="10"/>
  <c r="AR1054" i="10"/>
  <c r="AQ1054" i="10"/>
  <c r="AP1054" i="10"/>
  <c r="AO1054" i="10" s="1"/>
  <c r="AN1054" i="10"/>
  <c r="AI1054" i="10"/>
  <c r="AH1054" i="10"/>
  <c r="AF1054" i="10" s="1"/>
  <c r="AG1054" i="10"/>
  <c r="AE1054" i="10"/>
  <c r="Y1054" i="10"/>
  <c r="X1054" i="10"/>
  <c r="W1054" i="10"/>
  <c r="V1054" i="10"/>
  <c r="U1054" i="10" s="1"/>
  <c r="Z1054" i="10" s="1"/>
  <c r="T1054" i="10"/>
  <c r="O1054" i="10"/>
  <c r="N1054" i="10"/>
  <c r="M1054" i="10"/>
  <c r="L1054" i="10" s="1"/>
  <c r="K1054" i="10"/>
  <c r="BZ1053" i="10"/>
  <c r="BX1053" i="10"/>
  <c r="BW1053" i="10"/>
  <c r="BV1053" i="10"/>
  <c r="BU1053" i="10"/>
  <c r="BT1053" i="10" s="1"/>
  <c r="BS1053" i="10"/>
  <c r="BN1053" i="10"/>
  <c r="BM1053" i="10"/>
  <c r="BL1053" i="10"/>
  <c r="BK1053" i="10"/>
  <c r="BJ1053" i="10"/>
  <c r="BD1053" i="10"/>
  <c r="BB1053" i="10"/>
  <c r="BA1053" i="10"/>
  <c r="AZ1053" i="10"/>
  <c r="AY1053" i="10"/>
  <c r="AX1053" i="10" s="1"/>
  <c r="AW1053" i="10"/>
  <c r="AR1053" i="10"/>
  <c r="AQ1053" i="10"/>
  <c r="AO1053" i="10" s="1"/>
  <c r="AP1053" i="10"/>
  <c r="AN1053" i="10"/>
  <c r="AI1053" i="10"/>
  <c r="AH1053" i="10"/>
  <c r="AG1053" i="10"/>
  <c r="AF1053" i="10" s="1"/>
  <c r="AE1053" i="10"/>
  <c r="Y1053" i="10"/>
  <c r="X1053" i="10"/>
  <c r="W1053" i="10"/>
  <c r="V1053" i="10"/>
  <c r="U1053" i="10" s="1"/>
  <c r="Z1053" i="10" s="1"/>
  <c r="T1053" i="10"/>
  <c r="O1053" i="10"/>
  <c r="N1053" i="10"/>
  <c r="M1053" i="10"/>
  <c r="L1053" i="10"/>
  <c r="K1053" i="10"/>
  <c r="BZ1052" i="10"/>
  <c r="BX1052" i="10"/>
  <c r="BW1052" i="10"/>
  <c r="BV1052" i="10"/>
  <c r="BU1052" i="10"/>
  <c r="BT1052" i="10"/>
  <c r="BS1052" i="10"/>
  <c r="BN1052" i="10"/>
  <c r="BM1052" i="10"/>
  <c r="BL1052" i="10"/>
  <c r="BK1052" i="10" s="1"/>
  <c r="BJ1052" i="10"/>
  <c r="BD1052" i="10"/>
  <c r="BB1052" i="10"/>
  <c r="BA1052" i="10"/>
  <c r="AZ1052" i="10"/>
  <c r="AX1052" i="10" s="1"/>
  <c r="AY1052" i="10"/>
  <c r="AW1052" i="10"/>
  <c r="AR1052" i="10"/>
  <c r="AQ1052" i="10"/>
  <c r="AP1052" i="10"/>
  <c r="AO1052" i="10" s="1"/>
  <c r="AN1052" i="10"/>
  <c r="AI1052" i="10"/>
  <c r="AH1052" i="10"/>
  <c r="AG1052" i="10"/>
  <c r="AF1052" i="10"/>
  <c r="AE1052" i="10"/>
  <c r="Y1052" i="10"/>
  <c r="X1052" i="10"/>
  <c r="W1052" i="10"/>
  <c r="V1052" i="10"/>
  <c r="U1052" i="10"/>
  <c r="Z1052" i="10" s="1"/>
  <c r="T1052" i="10"/>
  <c r="O1052" i="10"/>
  <c r="N1052" i="10"/>
  <c r="L1052" i="10" s="1"/>
  <c r="M1052" i="10"/>
  <c r="K1052" i="10"/>
  <c r="BZ1051" i="10"/>
  <c r="BX1051" i="10"/>
  <c r="BW1051" i="10"/>
  <c r="BV1051" i="10"/>
  <c r="BU1051" i="10"/>
  <c r="BT1051" i="10" s="1"/>
  <c r="BS1051" i="10"/>
  <c r="BN1051" i="10"/>
  <c r="BM1051" i="10"/>
  <c r="BL1051" i="10"/>
  <c r="BK1051" i="10" s="1"/>
  <c r="BY1051" i="10" s="1"/>
  <c r="BJ1051" i="10"/>
  <c r="BD1051" i="10"/>
  <c r="BB1051" i="10"/>
  <c r="BA1051" i="10"/>
  <c r="AZ1051" i="10"/>
  <c r="AY1051" i="10"/>
  <c r="AX1051" i="10" s="1"/>
  <c r="AW1051" i="10"/>
  <c r="AR1051" i="10"/>
  <c r="AQ1051" i="10"/>
  <c r="AP1051" i="10"/>
  <c r="AO1051" i="10"/>
  <c r="AN1051" i="10"/>
  <c r="AI1051" i="10"/>
  <c r="AH1051" i="10"/>
  <c r="AG1051" i="10"/>
  <c r="AF1051" i="10" s="1"/>
  <c r="AE1051" i="10"/>
  <c r="Y1051" i="10"/>
  <c r="X1051" i="10"/>
  <c r="W1051" i="10"/>
  <c r="V1051" i="10"/>
  <c r="U1051" i="10" s="1"/>
  <c r="T1051" i="10"/>
  <c r="O1051" i="10"/>
  <c r="N1051" i="10"/>
  <c r="M1051" i="10"/>
  <c r="L1051" i="10" s="1"/>
  <c r="K1051" i="10"/>
  <c r="BZ1050" i="10"/>
  <c r="BX1050" i="10"/>
  <c r="BW1050" i="10"/>
  <c r="BV1050" i="10"/>
  <c r="BU1050" i="10"/>
  <c r="BT1050" i="10" s="1"/>
  <c r="BS1050" i="10"/>
  <c r="BN1050" i="10"/>
  <c r="BM1050" i="10"/>
  <c r="BL1050" i="10"/>
  <c r="BK1050" i="10"/>
  <c r="BJ1050" i="10"/>
  <c r="BD1050" i="10"/>
  <c r="BB1050" i="10"/>
  <c r="BA1050" i="10"/>
  <c r="AZ1050" i="10"/>
  <c r="AY1050" i="10"/>
  <c r="AX1050" i="10"/>
  <c r="AW1050" i="10"/>
  <c r="AR1050" i="10"/>
  <c r="AQ1050" i="10"/>
  <c r="AP1050" i="10"/>
  <c r="AO1050" i="10" s="1"/>
  <c r="AN1050" i="10"/>
  <c r="AI1050" i="10"/>
  <c r="AH1050" i="10"/>
  <c r="AG1050" i="10"/>
  <c r="AE1050" i="10"/>
  <c r="Y1050" i="10"/>
  <c r="X1050" i="10"/>
  <c r="W1050" i="10"/>
  <c r="V1050" i="10"/>
  <c r="U1050" i="10" s="1"/>
  <c r="Z1050" i="10" s="1"/>
  <c r="T1050" i="10"/>
  <c r="O1050" i="10"/>
  <c r="N1050" i="10"/>
  <c r="L1050" i="10" s="1"/>
  <c r="M1050" i="10"/>
  <c r="K1050" i="10"/>
  <c r="BZ1049" i="10"/>
  <c r="BX1049" i="10"/>
  <c r="BW1049" i="10"/>
  <c r="BV1049" i="10"/>
  <c r="BU1049" i="10"/>
  <c r="BT1049" i="10"/>
  <c r="BS1049" i="10"/>
  <c r="BN1049" i="10"/>
  <c r="BM1049" i="10"/>
  <c r="BK1049" i="10" s="1"/>
  <c r="BL1049" i="10"/>
  <c r="BJ1049" i="10"/>
  <c r="BD1049" i="10"/>
  <c r="BB1049" i="10"/>
  <c r="BA1049" i="10"/>
  <c r="AZ1049" i="10"/>
  <c r="AY1049" i="10"/>
  <c r="AX1049" i="10" s="1"/>
  <c r="AW1049" i="10"/>
  <c r="AR1049" i="10"/>
  <c r="AQ1049" i="10"/>
  <c r="AP1049" i="10"/>
  <c r="AN1049" i="10"/>
  <c r="AI1049" i="10"/>
  <c r="AH1049" i="10"/>
  <c r="AG1049" i="10"/>
  <c r="AF1049" i="10"/>
  <c r="CA1049" i="10" s="1"/>
  <c r="AE1049" i="10"/>
  <c r="Y1049" i="10"/>
  <c r="X1049" i="10"/>
  <c r="W1049" i="10"/>
  <c r="U1049" i="10" s="1"/>
  <c r="V1049" i="10"/>
  <c r="T1049" i="10"/>
  <c r="O1049" i="10"/>
  <c r="N1049" i="10"/>
  <c r="M1049" i="10"/>
  <c r="L1049" i="10" s="1"/>
  <c r="K1049" i="10"/>
  <c r="BZ1048" i="10"/>
  <c r="BX1048" i="10"/>
  <c r="BW1048" i="10"/>
  <c r="BV1048" i="10"/>
  <c r="BT1048" i="10" s="1"/>
  <c r="BU1048" i="10"/>
  <c r="BS1048" i="10"/>
  <c r="BN1048" i="10"/>
  <c r="BM1048" i="10"/>
  <c r="BL1048" i="10"/>
  <c r="BJ1048" i="10"/>
  <c r="BD1048" i="10"/>
  <c r="BB1048" i="10"/>
  <c r="BA1048" i="10"/>
  <c r="AZ1048" i="10"/>
  <c r="AY1048" i="10"/>
  <c r="AW1048" i="10"/>
  <c r="AR1048" i="10"/>
  <c r="AQ1048" i="10"/>
  <c r="AP1048" i="10"/>
  <c r="AO1048" i="10"/>
  <c r="AN1048" i="10"/>
  <c r="AI1048" i="10"/>
  <c r="AH1048" i="10"/>
  <c r="AF1048" i="10" s="1"/>
  <c r="AG1048" i="10"/>
  <c r="AE1048" i="10"/>
  <c r="Y1048" i="10"/>
  <c r="X1048" i="10"/>
  <c r="W1048" i="10"/>
  <c r="V1048" i="10"/>
  <c r="U1048" i="10" s="1"/>
  <c r="Z1048" i="10" s="1"/>
  <c r="T1048" i="10"/>
  <c r="O1048" i="10"/>
  <c r="N1048" i="10"/>
  <c r="M1048" i="10"/>
  <c r="L1048" i="10"/>
  <c r="K1048" i="10"/>
  <c r="BZ1047" i="10"/>
  <c r="BX1047" i="10"/>
  <c r="BW1047" i="10"/>
  <c r="BV1047" i="10"/>
  <c r="BU1047" i="10"/>
  <c r="BS1047" i="10"/>
  <c r="BN1047" i="10"/>
  <c r="BM1047" i="10"/>
  <c r="BK1047" i="10" s="1"/>
  <c r="BL1047" i="10"/>
  <c r="BJ1047" i="10"/>
  <c r="BE1047" i="10"/>
  <c r="BD1047" i="10"/>
  <c r="BB1047" i="10"/>
  <c r="BA1047" i="10"/>
  <c r="AZ1047" i="10"/>
  <c r="AY1047" i="10"/>
  <c r="AX1047" i="10"/>
  <c r="AW1047" i="10"/>
  <c r="AR1047" i="10"/>
  <c r="AQ1047" i="10"/>
  <c r="AO1047" i="10" s="1"/>
  <c r="AP1047" i="10"/>
  <c r="AN1047" i="10"/>
  <c r="AI1047" i="10"/>
  <c r="AH1047" i="10"/>
  <c r="AG1047" i="10"/>
  <c r="AF1047" i="10" s="1"/>
  <c r="AE1047" i="10"/>
  <c r="Y1047" i="10"/>
  <c r="X1047" i="10"/>
  <c r="W1047" i="10"/>
  <c r="V1047" i="10"/>
  <c r="U1047" i="10"/>
  <c r="T1047" i="10"/>
  <c r="O1047" i="10"/>
  <c r="N1047" i="10"/>
  <c r="M1047" i="10"/>
  <c r="L1047" i="10" s="1"/>
  <c r="K1047" i="10"/>
  <c r="BZ1046" i="10"/>
  <c r="BX1046" i="10"/>
  <c r="BW1046" i="10"/>
  <c r="BV1046" i="10"/>
  <c r="BT1046" i="10" s="1"/>
  <c r="CA1046" i="10" s="1"/>
  <c r="BU1046" i="10"/>
  <c r="BS1046" i="10"/>
  <c r="BN1046" i="10"/>
  <c r="BM1046" i="10"/>
  <c r="BL1046" i="10"/>
  <c r="BJ1046" i="10"/>
  <c r="BD1046" i="10"/>
  <c r="BB1046" i="10"/>
  <c r="BA1046" i="10"/>
  <c r="AZ1046" i="10"/>
  <c r="AX1046" i="10" s="1"/>
  <c r="AY1046" i="10"/>
  <c r="AW1046" i="10"/>
  <c r="AR1046" i="10"/>
  <c r="AQ1046" i="10"/>
  <c r="AP1046" i="10"/>
  <c r="AO1046" i="10" s="1"/>
  <c r="AN1046" i="10"/>
  <c r="AI1046" i="10"/>
  <c r="AH1046" i="10"/>
  <c r="AF1046" i="10" s="1"/>
  <c r="AG1046" i="10"/>
  <c r="AE1046" i="10"/>
  <c r="Y1046" i="10"/>
  <c r="X1046" i="10"/>
  <c r="W1046" i="10"/>
  <c r="V1046" i="10"/>
  <c r="U1046" i="10" s="1"/>
  <c r="T1046" i="10"/>
  <c r="O1046" i="10"/>
  <c r="N1046" i="10"/>
  <c r="M1046" i="10"/>
  <c r="K1046" i="10"/>
  <c r="BZ1045" i="10"/>
  <c r="BX1045" i="10"/>
  <c r="BW1045" i="10"/>
  <c r="BV1045" i="10"/>
  <c r="BU1045" i="10"/>
  <c r="BS1045" i="10"/>
  <c r="BN1045" i="10"/>
  <c r="BM1045" i="10"/>
  <c r="BL1045" i="10"/>
  <c r="BK1045" i="10"/>
  <c r="BJ1045" i="10"/>
  <c r="BD1045" i="10"/>
  <c r="BB1045" i="10"/>
  <c r="BA1045" i="10"/>
  <c r="AZ1045" i="10"/>
  <c r="AY1045" i="10"/>
  <c r="AX1045" i="10"/>
  <c r="AW1045" i="10"/>
  <c r="AR1045" i="10"/>
  <c r="AQ1045" i="10"/>
  <c r="AO1045" i="10" s="1"/>
  <c r="AP1045" i="10"/>
  <c r="AN1045" i="10"/>
  <c r="AI1045" i="10"/>
  <c r="AH1045" i="10"/>
  <c r="AG1045" i="10"/>
  <c r="AF1045" i="10" s="1"/>
  <c r="AE1045" i="10"/>
  <c r="Y1045" i="10"/>
  <c r="X1045" i="10"/>
  <c r="W1045" i="10"/>
  <c r="V1045" i="10"/>
  <c r="T1045" i="10"/>
  <c r="O1045" i="10"/>
  <c r="N1045" i="10"/>
  <c r="M1045" i="10"/>
  <c r="L1045" i="10"/>
  <c r="K1045" i="10"/>
  <c r="BZ1044" i="10"/>
  <c r="BX1044" i="10"/>
  <c r="BW1044" i="10"/>
  <c r="BV1044" i="10"/>
  <c r="BU1044" i="10"/>
  <c r="BT1044" i="10"/>
  <c r="CA1044" i="10" s="1"/>
  <c r="BS1044" i="10"/>
  <c r="BN1044" i="10"/>
  <c r="BM1044" i="10"/>
  <c r="BL1044" i="10"/>
  <c r="BJ1044" i="10"/>
  <c r="BD1044" i="10"/>
  <c r="BB1044" i="10"/>
  <c r="BA1044" i="10"/>
  <c r="AZ1044" i="10"/>
  <c r="AX1044" i="10" s="1"/>
  <c r="AY1044" i="10"/>
  <c r="AW1044" i="10"/>
  <c r="AR1044" i="10"/>
  <c r="AQ1044" i="10"/>
  <c r="AP1044" i="10"/>
  <c r="AO1044" i="10" s="1"/>
  <c r="BC1044" i="10" s="1"/>
  <c r="AN1044" i="10"/>
  <c r="AI1044" i="10"/>
  <c r="AH1044" i="10"/>
  <c r="AG1044" i="10"/>
  <c r="AF1044" i="10" s="1"/>
  <c r="BE1044" i="10" s="1"/>
  <c r="AE1044" i="10"/>
  <c r="Y1044" i="10"/>
  <c r="X1044" i="10"/>
  <c r="W1044" i="10"/>
  <c r="V1044" i="10"/>
  <c r="U1044" i="10"/>
  <c r="T1044" i="10"/>
  <c r="O1044" i="10"/>
  <c r="N1044" i="10"/>
  <c r="L1044" i="10" s="1"/>
  <c r="Z1044" i="10" s="1"/>
  <c r="M1044" i="10"/>
  <c r="K1044" i="10"/>
  <c r="BZ1043" i="10"/>
  <c r="BX1043" i="10"/>
  <c r="BW1043" i="10"/>
  <c r="BV1043" i="10"/>
  <c r="BU1043" i="10"/>
  <c r="BT1043" i="10" s="1"/>
  <c r="CA1043" i="10" s="1"/>
  <c r="BS1043" i="10"/>
  <c r="BN1043" i="10"/>
  <c r="BM1043" i="10"/>
  <c r="BL1043" i="10"/>
  <c r="BK1043" i="10" s="1"/>
  <c r="BJ1043" i="10"/>
  <c r="BD1043" i="10"/>
  <c r="BB1043" i="10"/>
  <c r="BA1043" i="10"/>
  <c r="AZ1043" i="10"/>
  <c r="AY1043" i="10"/>
  <c r="AX1043" i="10" s="1"/>
  <c r="AW1043" i="10"/>
  <c r="AR1043" i="10"/>
  <c r="AQ1043" i="10"/>
  <c r="AP1043" i="10"/>
  <c r="AO1043" i="10" s="1"/>
  <c r="AN1043" i="10"/>
  <c r="AI1043" i="10"/>
  <c r="AH1043" i="10"/>
  <c r="AG1043" i="10"/>
  <c r="AF1043" i="10" s="1"/>
  <c r="AE1043" i="10"/>
  <c r="Y1043" i="10"/>
  <c r="X1043" i="10"/>
  <c r="W1043" i="10"/>
  <c r="V1043" i="10"/>
  <c r="U1043" i="10" s="1"/>
  <c r="Z1043" i="10" s="1"/>
  <c r="T1043" i="10"/>
  <c r="O1043" i="10"/>
  <c r="N1043" i="10"/>
  <c r="M1043" i="10"/>
  <c r="L1043" i="10" s="1"/>
  <c r="K1043" i="10"/>
  <c r="BZ1042" i="10"/>
  <c r="BX1042" i="10"/>
  <c r="BW1042" i="10"/>
  <c r="BV1042" i="10"/>
  <c r="BU1042" i="10"/>
  <c r="BT1042" i="10" s="1"/>
  <c r="BS1042" i="10"/>
  <c r="BN1042" i="10"/>
  <c r="BM1042" i="10"/>
  <c r="BL1042" i="10"/>
  <c r="BK1042" i="10"/>
  <c r="BJ1042" i="10"/>
  <c r="BD1042" i="10"/>
  <c r="BB1042" i="10"/>
  <c r="BA1042" i="10"/>
  <c r="AZ1042" i="10"/>
  <c r="AY1042" i="10"/>
  <c r="AX1042" i="10"/>
  <c r="AW1042" i="10"/>
  <c r="AR1042" i="10"/>
  <c r="AQ1042" i="10"/>
  <c r="AP1042" i="10"/>
  <c r="AN1042" i="10"/>
  <c r="AI1042" i="10"/>
  <c r="AH1042" i="10"/>
  <c r="AG1042" i="10"/>
  <c r="AF1042" i="10" s="1"/>
  <c r="AE1042" i="10"/>
  <c r="Y1042" i="10"/>
  <c r="X1042" i="10"/>
  <c r="W1042" i="10"/>
  <c r="V1042" i="10"/>
  <c r="U1042" i="10"/>
  <c r="T1042" i="10"/>
  <c r="O1042" i="10"/>
  <c r="N1042" i="10"/>
  <c r="L1042" i="10" s="1"/>
  <c r="M1042" i="10"/>
  <c r="K1042" i="10"/>
  <c r="BZ1041" i="10"/>
  <c r="BX1041" i="10"/>
  <c r="BW1041" i="10"/>
  <c r="BV1041" i="10"/>
  <c r="BU1041" i="10"/>
  <c r="BT1041" i="10"/>
  <c r="BS1041" i="10"/>
  <c r="BN1041" i="10"/>
  <c r="BM1041" i="10"/>
  <c r="BL1041" i="10"/>
  <c r="BK1041" i="10" s="1"/>
  <c r="BY1041" i="10" s="1"/>
  <c r="BJ1041" i="10"/>
  <c r="BD1041" i="10"/>
  <c r="BB1041" i="10"/>
  <c r="BA1041" i="10"/>
  <c r="AZ1041" i="10"/>
  <c r="AY1041" i="10"/>
  <c r="AW1041" i="10"/>
  <c r="AR1041" i="10"/>
  <c r="AQ1041" i="10"/>
  <c r="AP1041" i="10"/>
  <c r="AO1041" i="10"/>
  <c r="AN1041" i="10"/>
  <c r="AI1041" i="10"/>
  <c r="AH1041" i="10"/>
  <c r="AG1041" i="10"/>
  <c r="AF1041" i="10" s="1"/>
  <c r="CA1041" i="10" s="1"/>
  <c r="AE1041" i="10"/>
  <c r="Y1041" i="10"/>
  <c r="X1041" i="10"/>
  <c r="W1041" i="10"/>
  <c r="U1041" i="10" s="1"/>
  <c r="Z1041" i="10" s="1"/>
  <c r="V1041" i="10"/>
  <c r="T1041" i="10"/>
  <c r="O1041" i="10"/>
  <c r="N1041" i="10"/>
  <c r="M1041" i="10"/>
  <c r="L1041" i="10" s="1"/>
  <c r="K1041" i="10"/>
  <c r="BZ1040" i="10"/>
  <c r="BX1040" i="10"/>
  <c r="BW1040" i="10"/>
  <c r="BV1040" i="10"/>
  <c r="BU1040" i="10"/>
  <c r="BT1040" i="10" s="1"/>
  <c r="BS1040" i="10"/>
  <c r="BN1040" i="10"/>
  <c r="BM1040" i="10"/>
  <c r="BL1040" i="10"/>
  <c r="BK1040" i="10"/>
  <c r="BJ1040" i="10"/>
  <c r="BD1040" i="10"/>
  <c r="BB1040" i="10"/>
  <c r="BA1040" i="10"/>
  <c r="AZ1040" i="10"/>
  <c r="AY1040" i="10"/>
  <c r="AX1040" i="10"/>
  <c r="AW1040" i="10"/>
  <c r="AR1040" i="10"/>
  <c r="AQ1040" i="10"/>
  <c r="AO1040" i="10" s="1"/>
  <c r="AP1040" i="10"/>
  <c r="AN1040" i="10"/>
  <c r="AI1040" i="10"/>
  <c r="AH1040" i="10"/>
  <c r="AG1040" i="10"/>
  <c r="AF1040" i="10" s="1"/>
  <c r="BE1040" i="10" s="1"/>
  <c r="AE1040" i="10"/>
  <c r="Y1040" i="10"/>
  <c r="X1040" i="10"/>
  <c r="W1040" i="10"/>
  <c r="V1040" i="10"/>
  <c r="U1040" i="10"/>
  <c r="T1040" i="10"/>
  <c r="O1040" i="10"/>
  <c r="N1040" i="10"/>
  <c r="M1040" i="10"/>
  <c r="L1040" i="10" s="1"/>
  <c r="K1040" i="10"/>
  <c r="CA1039" i="10"/>
  <c r="BZ1039" i="10"/>
  <c r="BX1039" i="10"/>
  <c r="BW1039" i="10"/>
  <c r="BV1039" i="10"/>
  <c r="BU1039" i="10"/>
  <c r="BT1039" i="10"/>
  <c r="BY1039" i="10" s="1"/>
  <c r="BS1039" i="10"/>
  <c r="BN1039" i="10"/>
  <c r="BM1039" i="10"/>
  <c r="BL1039" i="10"/>
  <c r="BK1039" i="10" s="1"/>
  <c r="BJ1039" i="10"/>
  <c r="BD1039" i="10"/>
  <c r="BB1039" i="10"/>
  <c r="BA1039" i="10"/>
  <c r="AZ1039" i="10"/>
  <c r="AX1039" i="10" s="1"/>
  <c r="AY1039" i="10"/>
  <c r="AW1039" i="10"/>
  <c r="AR1039" i="10"/>
  <c r="AQ1039" i="10"/>
  <c r="AP1039" i="10"/>
  <c r="AO1039" i="10" s="1"/>
  <c r="AN1039" i="10"/>
  <c r="AI1039" i="10"/>
  <c r="AH1039" i="10"/>
  <c r="AG1039" i="10"/>
  <c r="AF1039" i="10"/>
  <c r="AE1039" i="10"/>
  <c r="Y1039" i="10"/>
  <c r="X1039" i="10"/>
  <c r="W1039" i="10"/>
  <c r="V1039" i="10"/>
  <c r="U1039" i="10" s="1"/>
  <c r="Z1039" i="10" s="1"/>
  <c r="T1039" i="10"/>
  <c r="O1039" i="10"/>
  <c r="N1039" i="10"/>
  <c r="M1039" i="10"/>
  <c r="L1039" i="10" s="1"/>
  <c r="K1039" i="10"/>
  <c r="BZ1038" i="10"/>
  <c r="BX1038" i="10"/>
  <c r="BW1038" i="10"/>
  <c r="BV1038" i="10"/>
  <c r="BU1038" i="10"/>
  <c r="BT1038" i="10" s="1"/>
  <c r="BS1038" i="10"/>
  <c r="BN1038" i="10"/>
  <c r="BM1038" i="10"/>
  <c r="BL1038" i="10"/>
  <c r="BK1038" i="10"/>
  <c r="BJ1038" i="10"/>
  <c r="BD1038" i="10"/>
  <c r="BB1038" i="10"/>
  <c r="BA1038" i="10"/>
  <c r="AZ1038" i="10"/>
  <c r="AY1038" i="10"/>
  <c r="AX1038" i="10" s="1"/>
  <c r="AW1038" i="10"/>
  <c r="AR1038" i="10"/>
  <c r="AQ1038" i="10"/>
  <c r="AP1038" i="10"/>
  <c r="AO1038" i="10"/>
  <c r="AN1038" i="10"/>
  <c r="AI1038" i="10"/>
  <c r="AH1038" i="10"/>
  <c r="AG1038" i="10"/>
  <c r="AF1038" i="10" s="1"/>
  <c r="AE1038" i="10"/>
  <c r="Y1038" i="10"/>
  <c r="X1038" i="10"/>
  <c r="W1038" i="10"/>
  <c r="V1038" i="10"/>
  <c r="U1038" i="10" s="1"/>
  <c r="Z1038" i="10" s="1"/>
  <c r="T1038" i="10"/>
  <c r="O1038" i="10"/>
  <c r="N1038" i="10"/>
  <c r="M1038" i="10"/>
  <c r="L1038" i="10"/>
  <c r="K1038" i="10"/>
  <c r="BZ1037" i="10"/>
  <c r="BX1037" i="10"/>
  <c r="BW1037" i="10"/>
  <c r="BV1037" i="10"/>
  <c r="BU1037" i="10"/>
  <c r="BT1037" i="10"/>
  <c r="BY1037" i="10" s="1"/>
  <c r="BS1037" i="10"/>
  <c r="BN1037" i="10"/>
  <c r="BM1037" i="10"/>
  <c r="BL1037" i="10"/>
  <c r="BK1037" i="10" s="1"/>
  <c r="BJ1037" i="10"/>
  <c r="BD1037" i="10"/>
  <c r="BB1037" i="10"/>
  <c r="BA1037" i="10"/>
  <c r="AZ1037" i="10"/>
  <c r="AY1037" i="10"/>
  <c r="AX1037" i="10"/>
  <c r="AW1037" i="10"/>
  <c r="AR1037" i="10"/>
  <c r="AQ1037" i="10"/>
  <c r="AP1037" i="10"/>
  <c r="AO1037" i="10" s="1"/>
  <c r="BC1037" i="10" s="1"/>
  <c r="AN1037" i="10"/>
  <c r="AI1037" i="10"/>
  <c r="AH1037" i="10"/>
  <c r="AG1037" i="10"/>
  <c r="AF1037" i="10"/>
  <c r="BE1037" i="10" s="1"/>
  <c r="AE1037" i="10"/>
  <c r="Y1037" i="10"/>
  <c r="X1037" i="10"/>
  <c r="W1037" i="10"/>
  <c r="V1037" i="10"/>
  <c r="U1037" i="10"/>
  <c r="Z1037" i="10" s="1"/>
  <c r="T1037" i="10"/>
  <c r="O1037" i="10"/>
  <c r="N1037" i="10"/>
  <c r="M1037" i="10"/>
  <c r="L1037" i="10" s="1"/>
  <c r="K1037" i="10"/>
  <c r="BZ1036" i="10"/>
  <c r="BX1036" i="10"/>
  <c r="BW1036" i="10"/>
  <c r="BV1036" i="10"/>
  <c r="BU1036" i="10"/>
  <c r="BT1036" i="10" s="1"/>
  <c r="BS1036" i="10"/>
  <c r="BN1036" i="10"/>
  <c r="BM1036" i="10"/>
  <c r="BL1036" i="10"/>
  <c r="BK1036" i="10" s="1"/>
  <c r="BJ1036" i="10"/>
  <c r="BD1036" i="10"/>
  <c r="BB1036" i="10"/>
  <c r="BA1036" i="10"/>
  <c r="AZ1036" i="10"/>
  <c r="AY1036" i="10"/>
  <c r="AX1036" i="10" s="1"/>
  <c r="AW1036" i="10"/>
  <c r="AR1036" i="10"/>
  <c r="AQ1036" i="10"/>
  <c r="AP1036" i="10"/>
  <c r="AO1036" i="10"/>
  <c r="AN1036" i="10"/>
  <c r="AI1036" i="10"/>
  <c r="AH1036" i="10"/>
  <c r="AG1036" i="10"/>
  <c r="AF1036" i="10" s="1"/>
  <c r="AE1036" i="10"/>
  <c r="Y1036" i="10"/>
  <c r="X1036" i="10"/>
  <c r="W1036" i="10"/>
  <c r="V1036" i="10"/>
  <c r="U1036" i="10" s="1"/>
  <c r="T1036" i="10"/>
  <c r="O1036" i="10"/>
  <c r="N1036" i="10"/>
  <c r="M1036" i="10"/>
  <c r="L1036" i="10" s="1"/>
  <c r="K1036" i="10"/>
  <c r="BZ1035" i="10"/>
  <c r="BX1035" i="10"/>
  <c r="BW1035" i="10"/>
  <c r="BV1035" i="10"/>
  <c r="BU1035" i="10"/>
  <c r="BT1035" i="10" s="1"/>
  <c r="BS1035" i="10"/>
  <c r="BN1035" i="10"/>
  <c r="BM1035" i="10"/>
  <c r="BL1035" i="10"/>
  <c r="BK1035" i="10"/>
  <c r="BJ1035" i="10"/>
  <c r="BD1035" i="10"/>
  <c r="BB1035" i="10"/>
  <c r="BA1035" i="10"/>
  <c r="AZ1035" i="10"/>
  <c r="AY1035" i="10"/>
  <c r="AX1035" i="10"/>
  <c r="BC1035" i="10" s="1"/>
  <c r="AW1035" i="10"/>
  <c r="AR1035" i="10"/>
  <c r="AQ1035" i="10"/>
  <c r="AP1035" i="10"/>
  <c r="AO1035" i="10" s="1"/>
  <c r="AN1035" i="10"/>
  <c r="AI1035" i="10"/>
  <c r="AH1035" i="10"/>
  <c r="AG1035" i="10"/>
  <c r="AF1035" i="10" s="1"/>
  <c r="AE1035" i="10"/>
  <c r="Y1035" i="10"/>
  <c r="X1035" i="10"/>
  <c r="W1035" i="10"/>
  <c r="V1035" i="10"/>
  <c r="U1035" i="10" s="1"/>
  <c r="Z1035" i="10" s="1"/>
  <c r="T1035" i="10"/>
  <c r="O1035" i="10"/>
  <c r="N1035" i="10"/>
  <c r="M1035" i="10"/>
  <c r="L1035" i="10"/>
  <c r="K1035" i="10"/>
  <c r="CA1034" i="10"/>
  <c r="BZ1034" i="10"/>
  <c r="BX1034" i="10"/>
  <c r="BW1034" i="10"/>
  <c r="BV1034" i="10"/>
  <c r="BU1034" i="10"/>
  <c r="BT1034" i="10"/>
  <c r="BS1034" i="10"/>
  <c r="BN1034" i="10"/>
  <c r="BM1034" i="10"/>
  <c r="BL1034" i="10"/>
  <c r="BK1034" i="10" s="1"/>
  <c r="BJ1034" i="10"/>
  <c r="BD1034" i="10"/>
  <c r="BB1034" i="10"/>
  <c r="BA1034" i="10"/>
  <c r="AZ1034" i="10"/>
  <c r="AY1034" i="10"/>
  <c r="AX1034" i="10" s="1"/>
  <c r="AW1034" i="10"/>
  <c r="AR1034" i="10"/>
  <c r="AQ1034" i="10"/>
  <c r="AP1034" i="10"/>
  <c r="AO1034" i="10" s="1"/>
  <c r="AN1034" i="10"/>
  <c r="AI1034" i="10"/>
  <c r="AH1034" i="10"/>
  <c r="AG1034" i="10"/>
  <c r="AF1034" i="10"/>
  <c r="AE1034" i="10"/>
  <c r="Y1034" i="10"/>
  <c r="X1034" i="10"/>
  <c r="W1034" i="10"/>
  <c r="V1034" i="10"/>
  <c r="U1034" i="10"/>
  <c r="T1034" i="10"/>
  <c r="O1034" i="10"/>
  <c r="N1034" i="10"/>
  <c r="M1034" i="10"/>
  <c r="L1034" i="10" s="1"/>
  <c r="K1034" i="10"/>
  <c r="BZ1033" i="10"/>
  <c r="BX1033" i="10"/>
  <c r="BW1033" i="10"/>
  <c r="BV1033" i="10"/>
  <c r="BU1033" i="10"/>
  <c r="BT1033" i="10" s="1"/>
  <c r="BS1033" i="10"/>
  <c r="BN1033" i="10"/>
  <c r="BM1033" i="10"/>
  <c r="BL1033" i="10"/>
  <c r="BK1033" i="10" s="1"/>
  <c r="BJ1033" i="10"/>
  <c r="BD1033" i="10"/>
  <c r="BB1033" i="10"/>
  <c r="BA1033" i="10"/>
  <c r="AZ1033" i="10"/>
  <c r="AY1033" i="10"/>
  <c r="AX1033" i="10" s="1"/>
  <c r="AW1033" i="10"/>
  <c r="AR1033" i="10"/>
  <c r="AQ1033" i="10"/>
  <c r="AP1033" i="10"/>
  <c r="AO1033" i="10"/>
  <c r="AN1033" i="10"/>
  <c r="AI1033" i="10"/>
  <c r="AH1033" i="10"/>
  <c r="AG1033" i="10"/>
  <c r="AF1033" i="10" s="1"/>
  <c r="AE1033" i="10"/>
  <c r="Y1033" i="10"/>
  <c r="X1033" i="10"/>
  <c r="W1033" i="10"/>
  <c r="V1033" i="10"/>
  <c r="U1033" i="10" s="1"/>
  <c r="Z1033" i="10" s="1"/>
  <c r="T1033" i="10"/>
  <c r="O1033" i="10"/>
  <c r="N1033" i="10"/>
  <c r="M1033" i="10"/>
  <c r="L1033" i="10"/>
  <c r="K1033" i="10"/>
  <c r="BZ1032" i="10"/>
  <c r="BX1032" i="10"/>
  <c r="BW1032" i="10"/>
  <c r="BV1032" i="10"/>
  <c r="BU1032" i="10"/>
  <c r="BT1032" i="10" s="1"/>
  <c r="BS1032" i="10"/>
  <c r="BN1032" i="10"/>
  <c r="BM1032" i="10"/>
  <c r="BL1032" i="10"/>
  <c r="BK1032" i="10"/>
  <c r="BJ1032" i="10"/>
  <c r="BD1032" i="10"/>
  <c r="BB1032" i="10"/>
  <c r="BA1032" i="10"/>
  <c r="AZ1032" i="10"/>
  <c r="AY1032" i="10"/>
  <c r="AX1032" i="10"/>
  <c r="AW1032" i="10"/>
  <c r="AR1032" i="10"/>
  <c r="AQ1032" i="10"/>
  <c r="AP1032" i="10"/>
  <c r="AO1032" i="10" s="1"/>
  <c r="AN1032" i="10"/>
  <c r="AI1032" i="10"/>
  <c r="AH1032" i="10"/>
  <c r="AG1032" i="10"/>
  <c r="AF1032" i="10" s="1"/>
  <c r="BE1032" i="10" s="1"/>
  <c r="AE1032" i="10"/>
  <c r="Y1032" i="10"/>
  <c r="X1032" i="10"/>
  <c r="W1032" i="10"/>
  <c r="V1032" i="10"/>
  <c r="U1032" i="10"/>
  <c r="T1032" i="10"/>
  <c r="O1032" i="10"/>
  <c r="N1032" i="10"/>
  <c r="M1032" i="10"/>
  <c r="L1032" i="10" s="1"/>
  <c r="K1032" i="10"/>
  <c r="CA1031" i="10"/>
  <c r="BZ1031" i="10"/>
  <c r="BX1031" i="10"/>
  <c r="BW1031" i="10"/>
  <c r="BV1031" i="10"/>
  <c r="BU1031" i="10"/>
  <c r="BT1031" i="10"/>
  <c r="BY1031" i="10" s="1"/>
  <c r="BS1031" i="10"/>
  <c r="BN1031" i="10"/>
  <c r="BM1031" i="10"/>
  <c r="BL1031" i="10"/>
  <c r="BK1031" i="10" s="1"/>
  <c r="BJ1031" i="10"/>
  <c r="BD1031" i="10"/>
  <c r="BB1031" i="10"/>
  <c r="BA1031" i="10"/>
  <c r="AZ1031" i="10"/>
  <c r="AY1031" i="10"/>
  <c r="AX1031" i="10" s="1"/>
  <c r="AW1031" i="10"/>
  <c r="AR1031" i="10"/>
  <c r="AQ1031" i="10"/>
  <c r="AP1031" i="10"/>
  <c r="AO1031" i="10" s="1"/>
  <c r="AN1031" i="10"/>
  <c r="AI1031" i="10"/>
  <c r="AH1031" i="10"/>
  <c r="AG1031" i="10"/>
  <c r="AF1031" i="10"/>
  <c r="AE1031" i="10"/>
  <c r="Y1031" i="10"/>
  <c r="X1031" i="10"/>
  <c r="W1031" i="10"/>
  <c r="V1031" i="10"/>
  <c r="U1031" i="10" s="1"/>
  <c r="Z1031" i="10" s="1"/>
  <c r="T1031" i="10"/>
  <c r="O1031" i="10"/>
  <c r="N1031" i="10"/>
  <c r="M1031" i="10"/>
  <c r="L1031" i="10" s="1"/>
  <c r="K1031" i="10"/>
  <c r="BZ1030" i="10"/>
  <c r="BX1030" i="10"/>
  <c r="BW1030" i="10"/>
  <c r="BV1030" i="10"/>
  <c r="BU1030" i="10"/>
  <c r="BT1030" i="10" s="1"/>
  <c r="BS1030" i="10"/>
  <c r="BN1030" i="10"/>
  <c r="BM1030" i="10"/>
  <c r="BL1030" i="10"/>
  <c r="BK1030" i="10"/>
  <c r="BJ1030" i="10"/>
  <c r="BD1030" i="10"/>
  <c r="BB1030" i="10"/>
  <c r="BA1030" i="10"/>
  <c r="AZ1030" i="10"/>
  <c r="AY1030" i="10"/>
  <c r="AX1030" i="10" s="1"/>
  <c r="AW1030" i="10"/>
  <c r="AR1030" i="10"/>
  <c r="AQ1030" i="10"/>
  <c r="AP1030" i="10"/>
  <c r="AO1030" i="10"/>
  <c r="AN1030" i="10"/>
  <c r="AI1030" i="10"/>
  <c r="AH1030" i="10"/>
  <c r="AG1030" i="10"/>
  <c r="AF1030" i="10" s="1"/>
  <c r="AE1030" i="10"/>
  <c r="Y1030" i="10"/>
  <c r="X1030" i="10"/>
  <c r="W1030" i="10"/>
  <c r="V1030" i="10"/>
  <c r="U1030" i="10" s="1"/>
  <c r="Z1030" i="10" s="1"/>
  <c r="T1030" i="10"/>
  <c r="O1030" i="10"/>
  <c r="N1030" i="10"/>
  <c r="M1030" i="10"/>
  <c r="L1030" i="10"/>
  <c r="K1030" i="10"/>
  <c r="BZ1029" i="10"/>
  <c r="BX1029" i="10"/>
  <c r="BW1029" i="10"/>
  <c r="BV1029" i="10"/>
  <c r="BU1029" i="10"/>
  <c r="BT1029" i="10"/>
  <c r="BY1029" i="10" s="1"/>
  <c r="BS1029" i="10"/>
  <c r="BN1029" i="10"/>
  <c r="BM1029" i="10"/>
  <c r="BL1029" i="10"/>
  <c r="BK1029" i="10" s="1"/>
  <c r="BJ1029" i="10"/>
  <c r="BD1029" i="10"/>
  <c r="BB1029" i="10"/>
  <c r="BA1029" i="10"/>
  <c r="AZ1029" i="10"/>
  <c r="AY1029" i="10"/>
  <c r="AX1029" i="10"/>
  <c r="BC1029" i="10" s="1"/>
  <c r="AW1029" i="10"/>
  <c r="AR1029" i="10"/>
  <c r="AQ1029" i="10"/>
  <c r="AP1029" i="10"/>
  <c r="AO1029" i="10" s="1"/>
  <c r="AN1029" i="10"/>
  <c r="AI1029" i="10"/>
  <c r="AH1029" i="10"/>
  <c r="AG1029" i="10"/>
  <c r="AF1029" i="10"/>
  <c r="BE1029" i="10" s="1"/>
  <c r="AE1029" i="10"/>
  <c r="Y1029" i="10"/>
  <c r="X1029" i="10"/>
  <c r="W1029" i="10"/>
  <c r="V1029" i="10"/>
  <c r="U1029" i="10"/>
  <c r="Z1029" i="10" s="1"/>
  <c r="T1029" i="10"/>
  <c r="O1029" i="10"/>
  <c r="N1029" i="10"/>
  <c r="M1029" i="10"/>
  <c r="L1029" i="10" s="1"/>
  <c r="K1029" i="10"/>
  <c r="BZ1028" i="10"/>
  <c r="BX1028" i="10"/>
  <c r="BW1028" i="10"/>
  <c r="BV1028" i="10"/>
  <c r="BU1028" i="10"/>
  <c r="BT1028" i="10" s="1"/>
  <c r="BS1028" i="10"/>
  <c r="BN1028" i="10"/>
  <c r="BM1028" i="10"/>
  <c r="BL1028" i="10"/>
  <c r="BK1028" i="10" s="1"/>
  <c r="BJ1028" i="10"/>
  <c r="BD1028" i="10"/>
  <c r="BB1028" i="10"/>
  <c r="BA1028" i="10"/>
  <c r="AZ1028" i="10"/>
  <c r="AY1028" i="10"/>
  <c r="AX1028" i="10" s="1"/>
  <c r="AW1028" i="10"/>
  <c r="AR1028" i="10"/>
  <c r="AQ1028" i="10"/>
  <c r="AP1028" i="10"/>
  <c r="AO1028" i="10"/>
  <c r="AN1028" i="10"/>
  <c r="AI1028" i="10"/>
  <c r="AH1028" i="10"/>
  <c r="AG1028" i="10"/>
  <c r="AF1028" i="10" s="1"/>
  <c r="AE1028" i="10"/>
  <c r="Y1028" i="10"/>
  <c r="X1028" i="10"/>
  <c r="W1028" i="10"/>
  <c r="V1028" i="10"/>
  <c r="U1028" i="10" s="1"/>
  <c r="Z1028" i="10" s="1"/>
  <c r="T1028" i="10"/>
  <c r="O1028" i="10"/>
  <c r="N1028" i="10"/>
  <c r="M1028" i="10"/>
  <c r="L1028" i="10" s="1"/>
  <c r="K1028" i="10"/>
  <c r="BZ1027" i="10"/>
  <c r="BX1027" i="10"/>
  <c r="BW1027" i="10"/>
  <c r="BV1027" i="10"/>
  <c r="BU1027" i="10"/>
  <c r="BT1027" i="10" s="1"/>
  <c r="BS1027" i="10"/>
  <c r="BN1027" i="10"/>
  <c r="BM1027" i="10"/>
  <c r="BL1027" i="10"/>
  <c r="BK1027" i="10"/>
  <c r="BJ1027" i="10"/>
  <c r="BD1027" i="10"/>
  <c r="BB1027" i="10"/>
  <c r="BA1027" i="10"/>
  <c r="AZ1027" i="10"/>
  <c r="AY1027" i="10"/>
  <c r="AX1027" i="10"/>
  <c r="BC1027" i="10" s="1"/>
  <c r="AW1027" i="10"/>
  <c r="AR1027" i="10"/>
  <c r="AQ1027" i="10"/>
  <c r="AP1027" i="10"/>
  <c r="AO1027" i="10" s="1"/>
  <c r="AN1027" i="10"/>
  <c r="AI1027" i="10"/>
  <c r="AH1027" i="10"/>
  <c r="AG1027" i="10"/>
  <c r="AF1027" i="10" s="1"/>
  <c r="AE1027" i="10"/>
  <c r="Y1027" i="10"/>
  <c r="X1027" i="10"/>
  <c r="W1027" i="10"/>
  <c r="V1027" i="10"/>
  <c r="U1027" i="10" s="1"/>
  <c r="Z1027" i="10" s="1"/>
  <c r="T1027" i="10"/>
  <c r="O1027" i="10"/>
  <c r="N1027" i="10"/>
  <c r="M1027" i="10"/>
  <c r="L1027" i="10"/>
  <c r="K1027" i="10"/>
  <c r="CA1026" i="10"/>
  <c r="BZ1026" i="10"/>
  <c r="BX1026" i="10"/>
  <c r="BW1026" i="10"/>
  <c r="BV1026" i="10"/>
  <c r="BU1026" i="10"/>
  <c r="BT1026" i="10"/>
  <c r="BY1026" i="10" s="1"/>
  <c r="BS1026" i="10"/>
  <c r="BN1026" i="10"/>
  <c r="BM1026" i="10"/>
  <c r="BL1026" i="10"/>
  <c r="BK1026" i="10" s="1"/>
  <c r="BJ1026" i="10"/>
  <c r="BD1026" i="10"/>
  <c r="BB1026" i="10"/>
  <c r="BA1026" i="10"/>
  <c r="AZ1026" i="10"/>
  <c r="AY1026" i="10"/>
  <c r="AX1026" i="10" s="1"/>
  <c r="AW1026" i="10"/>
  <c r="AR1026" i="10"/>
  <c r="AQ1026" i="10"/>
  <c r="AP1026" i="10"/>
  <c r="AO1026" i="10" s="1"/>
  <c r="AN1026" i="10"/>
  <c r="AI1026" i="10"/>
  <c r="AH1026" i="10"/>
  <c r="AG1026" i="10"/>
  <c r="AF1026" i="10"/>
  <c r="AE1026" i="10"/>
  <c r="Y1026" i="10"/>
  <c r="X1026" i="10"/>
  <c r="W1026" i="10"/>
  <c r="V1026" i="10"/>
  <c r="U1026" i="10"/>
  <c r="T1026" i="10"/>
  <c r="O1026" i="10"/>
  <c r="N1026" i="10"/>
  <c r="M1026" i="10"/>
  <c r="L1026" i="10" s="1"/>
  <c r="K1026" i="10"/>
  <c r="BZ1025" i="10"/>
  <c r="BX1025" i="10"/>
  <c r="BW1025" i="10"/>
  <c r="BV1025" i="10"/>
  <c r="BU1025" i="10"/>
  <c r="BT1025" i="10" s="1"/>
  <c r="BS1025" i="10"/>
  <c r="BN1025" i="10"/>
  <c r="BM1025" i="10"/>
  <c r="BL1025" i="10"/>
  <c r="BK1025" i="10" s="1"/>
  <c r="BJ1025" i="10"/>
  <c r="BD1025" i="10"/>
  <c r="BB1025" i="10"/>
  <c r="BA1025" i="10"/>
  <c r="AZ1025" i="10"/>
  <c r="AY1025" i="10"/>
  <c r="AX1025" i="10" s="1"/>
  <c r="AW1025" i="10"/>
  <c r="AR1025" i="10"/>
  <c r="AQ1025" i="10"/>
  <c r="AP1025" i="10"/>
  <c r="AO1025" i="10"/>
  <c r="AN1025" i="10"/>
  <c r="AI1025" i="10"/>
  <c r="AH1025" i="10"/>
  <c r="AG1025" i="10"/>
  <c r="AF1025" i="10" s="1"/>
  <c r="AE1025" i="10"/>
  <c r="Y1025" i="10"/>
  <c r="X1025" i="10"/>
  <c r="W1025" i="10"/>
  <c r="V1025" i="10"/>
  <c r="U1025" i="10" s="1"/>
  <c r="Z1025" i="10" s="1"/>
  <c r="T1025" i="10"/>
  <c r="O1025" i="10"/>
  <c r="N1025" i="10"/>
  <c r="M1025" i="10"/>
  <c r="L1025" i="10"/>
  <c r="K1025" i="10"/>
  <c r="BZ1024" i="10"/>
  <c r="BX1024" i="10"/>
  <c r="BW1024" i="10"/>
  <c r="BV1024" i="10"/>
  <c r="BU1024" i="10"/>
  <c r="BT1024" i="10" s="1"/>
  <c r="BS1024" i="10"/>
  <c r="BN1024" i="10"/>
  <c r="BM1024" i="10"/>
  <c r="BL1024" i="10"/>
  <c r="BK1024" i="10"/>
  <c r="BJ1024" i="10"/>
  <c r="BD1024" i="10"/>
  <c r="BB1024" i="10"/>
  <c r="BA1024" i="10"/>
  <c r="AZ1024" i="10"/>
  <c r="AY1024" i="10"/>
  <c r="AX1024" i="10"/>
  <c r="AW1024" i="10"/>
  <c r="AR1024" i="10"/>
  <c r="AQ1024" i="10"/>
  <c r="AP1024" i="10"/>
  <c r="AO1024" i="10" s="1"/>
  <c r="AN1024" i="10"/>
  <c r="AI1024" i="10"/>
  <c r="AH1024" i="10"/>
  <c r="AG1024" i="10"/>
  <c r="AF1024" i="10" s="1"/>
  <c r="BE1024" i="10" s="1"/>
  <c r="AE1024" i="10"/>
  <c r="Y1024" i="10"/>
  <c r="X1024" i="10"/>
  <c r="W1024" i="10"/>
  <c r="V1024" i="10"/>
  <c r="U1024" i="10"/>
  <c r="T1024" i="10"/>
  <c r="O1024" i="10"/>
  <c r="N1024" i="10"/>
  <c r="M1024" i="10"/>
  <c r="L1024" i="10" s="1"/>
  <c r="K1024" i="10"/>
  <c r="CA1023" i="10"/>
  <c r="BZ1023" i="10"/>
  <c r="BX1023" i="10"/>
  <c r="BW1023" i="10"/>
  <c r="BV1023" i="10"/>
  <c r="BU1023" i="10"/>
  <c r="BT1023" i="10"/>
  <c r="BS1023" i="10"/>
  <c r="BN1023" i="10"/>
  <c r="BM1023" i="10"/>
  <c r="BL1023" i="10"/>
  <c r="BK1023" i="10" s="1"/>
  <c r="BJ1023" i="10"/>
  <c r="BD1023" i="10"/>
  <c r="BB1023" i="10"/>
  <c r="BA1023" i="10"/>
  <c r="AZ1023" i="10"/>
  <c r="AY1023" i="10"/>
  <c r="AX1023" i="10" s="1"/>
  <c r="AW1023" i="10"/>
  <c r="AR1023" i="10"/>
  <c r="AQ1023" i="10"/>
  <c r="AP1023" i="10"/>
  <c r="AO1023" i="10" s="1"/>
  <c r="AN1023" i="10"/>
  <c r="AI1023" i="10"/>
  <c r="AH1023" i="10"/>
  <c r="AG1023" i="10"/>
  <c r="AF1023" i="10"/>
  <c r="AE1023" i="10"/>
  <c r="Y1023" i="10"/>
  <c r="X1023" i="10"/>
  <c r="W1023" i="10"/>
  <c r="V1023" i="10"/>
  <c r="U1023" i="10" s="1"/>
  <c r="T1023" i="10"/>
  <c r="O1023" i="10"/>
  <c r="N1023" i="10"/>
  <c r="M1023" i="10"/>
  <c r="L1023" i="10" s="1"/>
  <c r="K1023" i="10"/>
  <c r="BZ1022" i="10"/>
  <c r="BX1022" i="10"/>
  <c r="BW1022" i="10"/>
  <c r="BV1022" i="10"/>
  <c r="BU1022" i="10"/>
  <c r="BT1022" i="10" s="1"/>
  <c r="BS1022" i="10"/>
  <c r="BN1022" i="10"/>
  <c r="BM1022" i="10"/>
  <c r="BL1022" i="10"/>
  <c r="BK1022" i="10"/>
  <c r="BJ1022" i="10"/>
  <c r="BD1022" i="10"/>
  <c r="BB1022" i="10"/>
  <c r="BA1022" i="10"/>
  <c r="AZ1022" i="10"/>
  <c r="AY1022" i="10"/>
  <c r="AX1022" i="10" s="1"/>
  <c r="AW1022" i="10"/>
  <c r="AR1022" i="10"/>
  <c r="AQ1022" i="10"/>
  <c r="AP1022" i="10"/>
  <c r="AO1022" i="10"/>
  <c r="AN1022" i="10"/>
  <c r="AI1022" i="10"/>
  <c r="AH1022" i="10"/>
  <c r="AG1022" i="10"/>
  <c r="AF1022" i="10" s="1"/>
  <c r="AE1022" i="10"/>
  <c r="Y1022" i="10"/>
  <c r="X1022" i="10"/>
  <c r="W1022" i="10"/>
  <c r="V1022" i="10"/>
  <c r="U1022" i="10" s="1"/>
  <c r="Z1022" i="10" s="1"/>
  <c r="T1022" i="10"/>
  <c r="O1022" i="10"/>
  <c r="N1022" i="10"/>
  <c r="M1022" i="10"/>
  <c r="L1022" i="10"/>
  <c r="K1022" i="10"/>
  <c r="BZ1021" i="10"/>
  <c r="BX1021" i="10"/>
  <c r="BW1021" i="10"/>
  <c r="BV1021" i="10"/>
  <c r="BU1021" i="10"/>
  <c r="BT1021" i="10"/>
  <c r="BS1021" i="10"/>
  <c r="BN1021" i="10"/>
  <c r="BM1021" i="10"/>
  <c r="BL1021" i="10"/>
  <c r="BK1021" i="10" s="1"/>
  <c r="BJ1021" i="10"/>
  <c r="BD1021" i="10"/>
  <c r="BB1021" i="10"/>
  <c r="BA1021" i="10"/>
  <c r="AZ1021" i="10"/>
  <c r="AY1021" i="10"/>
  <c r="AX1021" i="10"/>
  <c r="BC1021" i="10" s="1"/>
  <c r="AW1021" i="10"/>
  <c r="AR1021" i="10"/>
  <c r="AQ1021" i="10"/>
  <c r="AP1021" i="10"/>
  <c r="AO1021" i="10" s="1"/>
  <c r="AN1021" i="10"/>
  <c r="AI1021" i="10"/>
  <c r="AH1021" i="10"/>
  <c r="AG1021" i="10"/>
  <c r="AF1021" i="10"/>
  <c r="BE1021" i="10" s="1"/>
  <c r="AE1021" i="10"/>
  <c r="Y1021" i="10"/>
  <c r="X1021" i="10"/>
  <c r="W1021" i="10"/>
  <c r="V1021" i="10"/>
  <c r="U1021" i="10"/>
  <c r="Z1021" i="10" s="1"/>
  <c r="T1021" i="10"/>
  <c r="O1021" i="10"/>
  <c r="N1021" i="10"/>
  <c r="M1021" i="10"/>
  <c r="L1021" i="10" s="1"/>
  <c r="K1021" i="10"/>
  <c r="BZ1020" i="10"/>
  <c r="BX1020" i="10"/>
  <c r="BW1020" i="10"/>
  <c r="BV1020" i="10"/>
  <c r="BU1020" i="10"/>
  <c r="BT1020" i="10" s="1"/>
  <c r="BS1020" i="10"/>
  <c r="BN1020" i="10"/>
  <c r="BM1020" i="10"/>
  <c r="BL1020" i="10"/>
  <c r="BK1020" i="10" s="1"/>
  <c r="BJ1020" i="10"/>
  <c r="BD1020" i="10"/>
  <c r="BB1020" i="10"/>
  <c r="BA1020" i="10"/>
  <c r="AZ1020" i="10"/>
  <c r="AY1020" i="10"/>
  <c r="AX1020" i="10" s="1"/>
  <c r="AW1020" i="10"/>
  <c r="AR1020" i="10"/>
  <c r="AQ1020" i="10"/>
  <c r="AP1020" i="10"/>
  <c r="AO1020" i="10"/>
  <c r="AN1020" i="10"/>
  <c r="AI1020" i="10"/>
  <c r="AH1020" i="10"/>
  <c r="AG1020" i="10"/>
  <c r="AF1020" i="10" s="1"/>
  <c r="AE1020" i="10"/>
  <c r="Y1020" i="10"/>
  <c r="X1020" i="10"/>
  <c r="W1020" i="10"/>
  <c r="V1020" i="10"/>
  <c r="U1020" i="10" s="1"/>
  <c r="Z1020" i="10" s="1"/>
  <c r="T1020" i="10"/>
  <c r="O1020" i="10"/>
  <c r="N1020" i="10"/>
  <c r="M1020" i="10"/>
  <c r="L1020" i="10" s="1"/>
  <c r="K1020" i="10"/>
  <c r="BZ1019" i="10"/>
  <c r="BX1019" i="10"/>
  <c r="BW1019" i="10"/>
  <c r="BV1019" i="10"/>
  <c r="BT1019" i="10" s="1"/>
  <c r="BU1019" i="10"/>
  <c r="BS1019" i="10"/>
  <c r="BN1019" i="10"/>
  <c r="BM1019" i="10"/>
  <c r="BL1019" i="10"/>
  <c r="BK1019" i="10"/>
  <c r="BJ1019" i="10"/>
  <c r="BD1019" i="10"/>
  <c r="BB1019" i="10"/>
  <c r="BA1019" i="10"/>
  <c r="AZ1019" i="10"/>
  <c r="AY1019" i="10"/>
  <c r="AX1019" i="10"/>
  <c r="BC1019" i="10" s="1"/>
  <c r="AW1019" i="10"/>
  <c r="AR1019" i="10"/>
  <c r="AQ1019" i="10"/>
  <c r="AP1019" i="10"/>
  <c r="AO1019" i="10" s="1"/>
  <c r="AN1019" i="10"/>
  <c r="AI1019" i="10"/>
  <c r="AH1019" i="10"/>
  <c r="AF1019" i="10" s="1"/>
  <c r="AG1019" i="10"/>
  <c r="AE1019" i="10"/>
  <c r="Y1019" i="10"/>
  <c r="X1019" i="10"/>
  <c r="W1019" i="10"/>
  <c r="V1019" i="10"/>
  <c r="U1019" i="10" s="1"/>
  <c r="Z1019" i="10" s="1"/>
  <c r="T1019" i="10"/>
  <c r="O1019" i="10"/>
  <c r="N1019" i="10"/>
  <c r="M1019" i="10"/>
  <c r="L1019" i="10"/>
  <c r="K1019" i="10"/>
  <c r="CA1018" i="10"/>
  <c r="BZ1018" i="10"/>
  <c r="BX1018" i="10"/>
  <c r="BW1018" i="10"/>
  <c r="BV1018" i="10"/>
  <c r="BU1018" i="10"/>
  <c r="BT1018" i="10"/>
  <c r="BY1018" i="10" s="1"/>
  <c r="BS1018" i="10"/>
  <c r="BN1018" i="10"/>
  <c r="BM1018" i="10"/>
  <c r="BK1018" i="10" s="1"/>
  <c r="BL1018" i="10"/>
  <c r="BJ1018" i="10"/>
  <c r="BD1018" i="10"/>
  <c r="BB1018" i="10"/>
  <c r="BA1018" i="10"/>
  <c r="AZ1018" i="10"/>
  <c r="AY1018" i="10"/>
  <c r="AX1018" i="10" s="1"/>
  <c r="AW1018" i="10"/>
  <c r="AR1018" i="10"/>
  <c r="AQ1018" i="10"/>
  <c r="AO1018" i="10" s="1"/>
  <c r="AP1018" i="10"/>
  <c r="AN1018" i="10"/>
  <c r="AI1018" i="10"/>
  <c r="AH1018" i="10"/>
  <c r="AG1018" i="10"/>
  <c r="AF1018" i="10"/>
  <c r="AE1018" i="10"/>
  <c r="Y1018" i="10"/>
  <c r="X1018" i="10"/>
  <c r="W1018" i="10"/>
  <c r="V1018" i="10"/>
  <c r="U1018" i="10"/>
  <c r="T1018" i="10"/>
  <c r="O1018" i="10"/>
  <c r="N1018" i="10"/>
  <c r="M1018" i="10"/>
  <c r="L1018" i="10" s="1"/>
  <c r="K1018" i="10"/>
  <c r="BZ1017" i="10"/>
  <c r="BX1017" i="10"/>
  <c r="BW1017" i="10"/>
  <c r="BV1017" i="10"/>
  <c r="BU1017" i="10"/>
  <c r="BT1017" i="10" s="1"/>
  <c r="BS1017" i="10"/>
  <c r="BN1017" i="10"/>
  <c r="BM1017" i="10"/>
  <c r="BL1017" i="10"/>
  <c r="BK1017" i="10" s="1"/>
  <c r="BJ1017" i="10"/>
  <c r="BD1017" i="10"/>
  <c r="BB1017" i="10"/>
  <c r="BA1017" i="10"/>
  <c r="AZ1017" i="10"/>
  <c r="AX1017" i="10" s="1"/>
  <c r="AY1017" i="10"/>
  <c r="AW1017" i="10"/>
  <c r="AR1017" i="10"/>
  <c r="AQ1017" i="10"/>
  <c r="AP1017" i="10"/>
  <c r="AO1017" i="10"/>
  <c r="AN1017" i="10"/>
  <c r="AI1017" i="10"/>
  <c r="AH1017" i="10"/>
  <c r="AG1017" i="10"/>
  <c r="AF1017" i="10" s="1"/>
  <c r="AE1017" i="10"/>
  <c r="Y1017" i="10"/>
  <c r="X1017" i="10"/>
  <c r="W1017" i="10"/>
  <c r="V1017" i="10"/>
  <c r="U1017" i="10" s="1"/>
  <c r="Z1017" i="10" s="1"/>
  <c r="T1017" i="10"/>
  <c r="O1017" i="10"/>
  <c r="N1017" i="10"/>
  <c r="M1017" i="10"/>
  <c r="L1017" i="10"/>
  <c r="K1017" i="10"/>
  <c r="BZ1016" i="10"/>
  <c r="BX1016" i="10"/>
  <c r="BW1016" i="10"/>
  <c r="BV1016" i="10"/>
  <c r="BU1016" i="10"/>
  <c r="BT1016" i="10" s="1"/>
  <c r="BS1016" i="10"/>
  <c r="BN1016" i="10"/>
  <c r="BM1016" i="10"/>
  <c r="BL1016" i="10"/>
  <c r="BK1016" i="10"/>
  <c r="BJ1016" i="10"/>
  <c r="BD1016" i="10"/>
  <c r="BB1016" i="10"/>
  <c r="BA1016" i="10"/>
  <c r="AZ1016" i="10"/>
  <c r="AY1016" i="10"/>
  <c r="AX1016" i="10"/>
  <c r="AW1016" i="10"/>
  <c r="AR1016" i="10"/>
  <c r="AQ1016" i="10"/>
  <c r="AP1016" i="10"/>
  <c r="AO1016" i="10" s="1"/>
  <c r="AN1016" i="10"/>
  <c r="AI1016" i="10"/>
  <c r="AH1016" i="10"/>
  <c r="AG1016" i="10"/>
  <c r="AF1016" i="10" s="1"/>
  <c r="BE1016" i="10" s="1"/>
  <c r="AE1016" i="10"/>
  <c r="Y1016" i="10"/>
  <c r="X1016" i="10"/>
  <c r="W1016" i="10"/>
  <c r="V1016" i="10"/>
  <c r="U1016" i="10"/>
  <c r="Z1016" i="10" s="1"/>
  <c r="T1016" i="10"/>
  <c r="O1016" i="10"/>
  <c r="N1016" i="10"/>
  <c r="M1016" i="10"/>
  <c r="L1016" i="10" s="1"/>
  <c r="K1016" i="10"/>
  <c r="CA1015" i="10"/>
  <c r="BZ1015" i="10"/>
  <c r="BX1015" i="10"/>
  <c r="BW1015" i="10"/>
  <c r="BV1015" i="10"/>
  <c r="BU1015" i="10"/>
  <c r="BT1015" i="10"/>
  <c r="BS1015" i="10"/>
  <c r="BN1015" i="10"/>
  <c r="BM1015" i="10"/>
  <c r="BL1015" i="10"/>
  <c r="BK1015" i="10" s="1"/>
  <c r="BJ1015" i="10"/>
  <c r="BD1015" i="10"/>
  <c r="BB1015" i="10"/>
  <c r="BA1015" i="10"/>
  <c r="AZ1015" i="10"/>
  <c r="AY1015" i="10"/>
  <c r="AX1015" i="10" s="1"/>
  <c r="AW1015" i="10"/>
  <c r="AR1015" i="10"/>
  <c r="AQ1015" i="10"/>
  <c r="AP1015" i="10"/>
  <c r="AO1015" i="10" s="1"/>
  <c r="AN1015" i="10"/>
  <c r="AI1015" i="10"/>
  <c r="AH1015" i="10"/>
  <c r="AG1015" i="10"/>
  <c r="AF1015" i="10"/>
  <c r="AE1015" i="10"/>
  <c r="Y1015" i="10"/>
  <c r="X1015" i="10"/>
  <c r="W1015" i="10"/>
  <c r="V1015" i="10"/>
  <c r="U1015" i="10" s="1"/>
  <c r="T1015" i="10"/>
  <c r="O1015" i="10"/>
  <c r="N1015" i="10"/>
  <c r="L1015" i="10" s="1"/>
  <c r="M1015" i="10"/>
  <c r="K1015" i="10"/>
  <c r="BZ1014" i="10"/>
  <c r="BX1014" i="10"/>
  <c r="BW1014" i="10"/>
  <c r="BV1014" i="10"/>
  <c r="BU1014" i="10"/>
  <c r="BT1014" i="10" s="1"/>
  <c r="BS1014" i="10"/>
  <c r="BN1014" i="10"/>
  <c r="BM1014" i="10"/>
  <c r="BL1014" i="10"/>
  <c r="BK1014" i="10"/>
  <c r="BJ1014" i="10"/>
  <c r="BD1014" i="10"/>
  <c r="BB1014" i="10"/>
  <c r="BA1014" i="10"/>
  <c r="AZ1014" i="10"/>
  <c r="AY1014" i="10"/>
  <c r="AX1014" i="10" s="1"/>
  <c r="AW1014" i="10"/>
  <c r="AR1014" i="10"/>
  <c r="AQ1014" i="10"/>
  <c r="AP1014" i="10"/>
  <c r="AO1014" i="10"/>
  <c r="AN1014" i="10"/>
  <c r="AI1014" i="10"/>
  <c r="AH1014" i="10"/>
  <c r="AG1014" i="10"/>
  <c r="AF1014" i="10" s="1"/>
  <c r="AE1014" i="10"/>
  <c r="Y1014" i="10"/>
  <c r="X1014" i="10"/>
  <c r="W1014" i="10"/>
  <c r="U1014" i="10" s="1"/>
  <c r="Z1014" i="10" s="1"/>
  <c r="V1014" i="10"/>
  <c r="T1014" i="10"/>
  <c r="O1014" i="10"/>
  <c r="N1014" i="10"/>
  <c r="M1014" i="10"/>
  <c r="L1014" i="10"/>
  <c r="K1014" i="10"/>
  <c r="BX1013" i="10"/>
  <c r="BW1013" i="10"/>
  <c r="BV1013" i="10"/>
  <c r="BU1013" i="10"/>
  <c r="BT1013" i="10"/>
  <c r="BS1013" i="10"/>
  <c r="BN1013" i="10"/>
  <c r="BM1013" i="10"/>
  <c r="BL1013" i="10"/>
  <c r="BK1013" i="10" s="1"/>
  <c r="BY1013" i="10" s="1"/>
  <c r="BJ1013" i="10"/>
  <c r="BD1013" i="10"/>
  <c r="BB1013" i="10"/>
  <c r="BA1013" i="10"/>
  <c r="AZ1013" i="10"/>
  <c r="AY1013" i="10"/>
  <c r="AX1013" i="10" s="1"/>
  <c r="AW1013" i="10"/>
  <c r="AR1013" i="10"/>
  <c r="AQ1013" i="10"/>
  <c r="AP1013" i="10"/>
  <c r="AO1013" i="10" s="1"/>
  <c r="AN1013" i="10"/>
  <c r="AI1013" i="10"/>
  <c r="AH1013" i="10"/>
  <c r="AG1013" i="10"/>
  <c r="AF1013" i="10"/>
  <c r="AE1013" i="10"/>
  <c r="Y1013" i="10"/>
  <c r="X1013" i="10"/>
  <c r="W1013" i="10"/>
  <c r="V1013" i="10"/>
  <c r="U1013" i="10" s="1"/>
  <c r="T1013" i="10"/>
  <c r="O1013" i="10"/>
  <c r="N1013" i="10"/>
  <c r="L1013" i="10" s="1"/>
  <c r="M1013" i="10"/>
  <c r="K1013" i="10"/>
  <c r="BZ1012" i="10"/>
  <c r="BX1012" i="10"/>
  <c r="BW1012" i="10"/>
  <c r="BV1012" i="10"/>
  <c r="BU1012" i="10"/>
  <c r="BT1012" i="10" s="1"/>
  <c r="BS1012" i="10"/>
  <c r="BN1012" i="10"/>
  <c r="BM1012" i="10"/>
  <c r="BL1012" i="10"/>
  <c r="BK1012" i="10"/>
  <c r="BJ1012" i="10"/>
  <c r="BD1012" i="10"/>
  <c r="BB1012" i="10"/>
  <c r="BA1012" i="10"/>
  <c r="AZ1012" i="10"/>
  <c r="AY1012" i="10"/>
  <c r="AX1012" i="10" s="1"/>
  <c r="AW1012" i="10"/>
  <c r="AR1012" i="10"/>
  <c r="AQ1012" i="10"/>
  <c r="AP1012" i="10"/>
  <c r="AO1012" i="10"/>
  <c r="AN1012" i="10"/>
  <c r="AI1012" i="10"/>
  <c r="AH1012" i="10"/>
  <c r="AG1012" i="10"/>
  <c r="AF1012" i="10" s="1"/>
  <c r="AE1012" i="10"/>
  <c r="Y1012" i="10"/>
  <c r="X1012" i="10"/>
  <c r="W1012" i="10"/>
  <c r="U1012" i="10" s="1"/>
  <c r="Z1012" i="10" s="1"/>
  <c r="V1012" i="10"/>
  <c r="T1012" i="10"/>
  <c r="O1012" i="10"/>
  <c r="N1012" i="10"/>
  <c r="M1012" i="10"/>
  <c r="L1012" i="10"/>
  <c r="K1012" i="10"/>
  <c r="BZ1011" i="10"/>
  <c r="BX1011" i="10"/>
  <c r="BW1011" i="10"/>
  <c r="BV1011" i="10"/>
  <c r="BU1011" i="10"/>
  <c r="BT1011" i="10"/>
  <c r="BS1011" i="10"/>
  <c r="BN1011" i="10"/>
  <c r="BM1011" i="10"/>
  <c r="BL1011" i="10"/>
  <c r="BK1011" i="10" s="1"/>
  <c r="BJ1011" i="10"/>
  <c r="BD1011" i="10"/>
  <c r="BB1011" i="10"/>
  <c r="BA1011" i="10"/>
  <c r="AZ1011" i="10"/>
  <c r="AY1011" i="10"/>
  <c r="AX1011" i="10"/>
  <c r="AW1011" i="10"/>
  <c r="AR1011" i="10"/>
  <c r="AQ1011" i="10"/>
  <c r="AP1011" i="10"/>
  <c r="AO1011" i="10" s="1"/>
  <c r="BC1011" i="10" s="1"/>
  <c r="AN1011" i="10"/>
  <c r="AI1011" i="10"/>
  <c r="AH1011" i="10"/>
  <c r="AG1011" i="10"/>
  <c r="AF1011" i="10"/>
  <c r="BE1011" i="10" s="1"/>
  <c r="AE1011" i="10"/>
  <c r="Y1011" i="10"/>
  <c r="X1011" i="10"/>
  <c r="W1011" i="10"/>
  <c r="V1011" i="10"/>
  <c r="U1011" i="10"/>
  <c r="T1011" i="10"/>
  <c r="O1011" i="10"/>
  <c r="N1011" i="10"/>
  <c r="M1011" i="10"/>
  <c r="L1011" i="10" s="1"/>
  <c r="K1011" i="10"/>
  <c r="BX1010" i="10"/>
  <c r="BW1010" i="10"/>
  <c r="BV1010" i="10"/>
  <c r="BU1010" i="10"/>
  <c r="BT1010" i="10" s="1"/>
  <c r="BY1010" i="10" s="1"/>
  <c r="BS1010" i="10"/>
  <c r="BN1010" i="10"/>
  <c r="BM1010" i="10"/>
  <c r="BL1010" i="10"/>
  <c r="BK1010" i="10"/>
  <c r="BJ1010" i="10"/>
  <c r="BD1010" i="10"/>
  <c r="BB1010" i="10"/>
  <c r="BA1010" i="10"/>
  <c r="AZ1010" i="10"/>
  <c r="AY1010" i="10"/>
  <c r="AX1010" i="10" s="1"/>
  <c r="AW1010" i="10"/>
  <c r="AR1010" i="10"/>
  <c r="AQ1010" i="10"/>
  <c r="AP1010" i="10"/>
  <c r="AO1010" i="10"/>
  <c r="AN1010" i="10"/>
  <c r="AI1010" i="10"/>
  <c r="AH1010" i="10"/>
  <c r="AG1010" i="10"/>
  <c r="AF1010" i="10" s="1"/>
  <c r="AE1010" i="10"/>
  <c r="Y1010" i="10"/>
  <c r="X1010" i="10"/>
  <c r="W1010" i="10"/>
  <c r="U1010" i="10" s="1"/>
  <c r="Z1010" i="10" s="1"/>
  <c r="V1010" i="10"/>
  <c r="T1010" i="10"/>
  <c r="O1010" i="10"/>
  <c r="N1010" i="10"/>
  <c r="M1010" i="10"/>
  <c r="L1010" i="10"/>
  <c r="K1010" i="10"/>
  <c r="BZ1009" i="10"/>
  <c r="BX1009" i="10"/>
  <c r="BW1009" i="10"/>
  <c r="BV1009" i="10"/>
  <c r="BU1009" i="10"/>
  <c r="BT1009" i="10"/>
  <c r="BS1009" i="10"/>
  <c r="BN1009" i="10"/>
  <c r="BM1009" i="10"/>
  <c r="BL1009" i="10"/>
  <c r="BK1009" i="10" s="1"/>
  <c r="BJ1009" i="10"/>
  <c r="BD1009" i="10"/>
  <c r="BB1009" i="10"/>
  <c r="BA1009" i="10"/>
  <c r="AZ1009" i="10"/>
  <c r="AY1009" i="10"/>
  <c r="AX1009" i="10"/>
  <c r="AW1009" i="10"/>
  <c r="AR1009" i="10"/>
  <c r="AQ1009" i="10"/>
  <c r="AP1009" i="10"/>
  <c r="AO1009" i="10" s="1"/>
  <c r="AN1009" i="10"/>
  <c r="AI1009" i="10"/>
  <c r="AH1009" i="10"/>
  <c r="AG1009" i="10"/>
  <c r="AF1009" i="10"/>
  <c r="BE1009" i="10" s="1"/>
  <c r="AE1009" i="10"/>
  <c r="Y1009" i="10"/>
  <c r="X1009" i="10"/>
  <c r="W1009" i="10"/>
  <c r="V1009" i="10"/>
  <c r="U1009" i="10"/>
  <c r="T1009" i="10"/>
  <c r="O1009" i="10"/>
  <c r="N1009" i="10"/>
  <c r="M1009" i="10"/>
  <c r="L1009" i="10" s="1"/>
  <c r="K1009" i="10"/>
  <c r="BZ1008" i="10"/>
  <c r="BX1008" i="10"/>
  <c r="BW1008" i="10"/>
  <c r="BV1008" i="10"/>
  <c r="BU1008" i="10"/>
  <c r="BT1008" i="10" s="1"/>
  <c r="BS1008" i="10"/>
  <c r="BN1008" i="10"/>
  <c r="BM1008" i="10"/>
  <c r="BK1008" i="10" s="1"/>
  <c r="BL1008" i="10"/>
  <c r="BJ1008" i="10"/>
  <c r="BD1008" i="10"/>
  <c r="BB1008" i="10"/>
  <c r="BA1008" i="10"/>
  <c r="AZ1008" i="10"/>
  <c r="AY1008" i="10"/>
  <c r="AX1008" i="10" s="1"/>
  <c r="AW1008" i="10"/>
  <c r="AR1008" i="10"/>
  <c r="AQ1008" i="10"/>
  <c r="AP1008" i="10"/>
  <c r="AO1008" i="10"/>
  <c r="AN1008" i="10"/>
  <c r="AI1008" i="10"/>
  <c r="AH1008" i="10"/>
  <c r="AG1008" i="10"/>
  <c r="AF1008" i="10" s="1"/>
  <c r="AE1008" i="10"/>
  <c r="Y1008" i="10"/>
  <c r="X1008" i="10"/>
  <c r="W1008" i="10"/>
  <c r="V1008" i="10"/>
  <c r="U1008" i="10" s="1"/>
  <c r="Z1008" i="10" s="1"/>
  <c r="T1008" i="10"/>
  <c r="O1008" i="10"/>
  <c r="N1008" i="10"/>
  <c r="M1008" i="10"/>
  <c r="L1008" i="10" s="1"/>
  <c r="K1008" i="10"/>
  <c r="BZ1007" i="10"/>
  <c r="BX1007" i="10"/>
  <c r="BW1007" i="10"/>
  <c r="BV1007" i="10"/>
  <c r="BT1007" i="10" s="1"/>
  <c r="BU1007" i="10"/>
  <c r="BS1007" i="10"/>
  <c r="BN1007" i="10"/>
  <c r="BM1007" i="10"/>
  <c r="BL1007" i="10"/>
  <c r="BK1007" i="10"/>
  <c r="BJ1007" i="10"/>
  <c r="BD1007" i="10"/>
  <c r="BB1007" i="10"/>
  <c r="BA1007" i="10"/>
  <c r="AZ1007" i="10"/>
  <c r="AY1007" i="10"/>
  <c r="AX1007" i="10"/>
  <c r="AW1007" i="10"/>
  <c r="AR1007" i="10"/>
  <c r="AQ1007" i="10"/>
  <c r="AP1007" i="10"/>
  <c r="AO1007" i="10" s="1"/>
  <c r="AN1007" i="10"/>
  <c r="AI1007" i="10"/>
  <c r="AH1007" i="10"/>
  <c r="AF1007" i="10" s="1"/>
  <c r="AG1007" i="10"/>
  <c r="AE1007" i="10"/>
  <c r="Y1007" i="10"/>
  <c r="X1007" i="10"/>
  <c r="W1007" i="10"/>
  <c r="V1007" i="10"/>
  <c r="U1007" i="10" s="1"/>
  <c r="Z1007" i="10" s="1"/>
  <c r="T1007" i="10"/>
  <c r="O1007" i="10"/>
  <c r="N1007" i="10"/>
  <c r="M1007" i="10"/>
  <c r="L1007" i="10"/>
  <c r="K1007" i="10"/>
  <c r="CA1006" i="10"/>
  <c r="BZ1006" i="10"/>
  <c r="BX1006" i="10"/>
  <c r="BW1006" i="10"/>
  <c r="BV1006" i="10"/>
  <c r="BU1006" i="10"/>
  <c r="BT1006" i="10"/>
  <c r="BS1006" i="10"/>
  <c r="BN1006" i="10"/>
  <c r="BM1006" i="10"/>
  <c r="BK1006" i="10" s="1"/>
  <c r="BL1006" i="10"/>
  <c r="BJ1006" i="10"/>
  <c r="BD1006" i="10"/>
  <c r="BB1006" i="10"/>
  <c r="BA1006" i="10"/>
  <c r="AZ1006" i="10"/>
  <c r="AY1006" i="10"/>
  <c r="AX1006" i="10" s="1"/>
  <c r="AW1006" i="10"/>
  <c r="AR1006" i="10"/>
  <c r="AQ1006" i="10"/>
  <c r="AO1006" i="10" s="1"/>
  <c r="AP1006" i="10"/>
  <c r="AN1006" i="10"/>
  <c r="AI1006" i="10"/>
  <c r="AH1006" i="10"/>
  <c r="AG1006" i="10"/>
  <c r="AF1006" i="10"/>
  <c r="AE1006" i="10"/>
  <c r="Y1006" i="10"/>
  <c r="X1006" i="10"/>
  <c r="W1006" i="10"/>
  <c r="V1006" i="10"/>
  <c r="U1006" i="10"/>
  <c r="Z1006" i="10" s="1"/>
  <c r="T1006" i="10"/>
  <c r="O1006" i="10"/>
  <c r="N1006" i="10"/>
  <c r="M1006" i="10"/>
  <c r="L1006" i="10" s="1"/>
  <c r="K1006" i="10"/>
  <c r="BZ1005" i="10"/>
  <c r="BX1005" i="10"/>
  <c r="BW1005" i="10"/>
  <c r="BV1005" i="10"/>
  <c r="BT1005" i="10" s="1"/>
  <c r="BU1005" i="10"/>
  <c r="BS1005" i="10"/>
  <c r="BN1005" i="10"/>
  <c r="BM1005" i="10"/>
  <c r="BL1005" i="10"/>
  <c r="BK1005" i="10" s="1"/>
  <c r="BJ1005" i="10"/>
  <c r="BD1005" i="10"/>
  <c r="BB1005" i="10"/>
  <c r="BA1005" i="10"/>
  <c r="AZ1005" i="10"/>
  <c r="AX1005" i="10" s="1"/>
  <c r="AY1005" i="10"/>
  <c r="AW1005" i="10"/>
  <c r="AR1005" i="10"/>
  <c r="AQ1005" i="10"/>
  <c r="AP1005" i="10"/>
  <c r="AO1005" i="10"/>
  <c r="AN1005" i="10"/>
  <c r="AI1005" i="10"/>
  <c r="AH1005" i="10"/>
  <c r="AF1005" i="10" s="1"/>
  <c r="AG1005" i="10"/>
  <c r="AE1005" i="10"/>
  <c r="Y1005" i="10"/>
  <c r="X1005" i="10"/>
  <c r="W1005" i="10"/>
  <c r="V1005" i="10"/>
  <c r="U1005" i="10" s="1"/>
  <c r="Z1005" i="10" s="1"/>
  <c r="T1005" i="10"/>
  <c r="O1005" i="10"/>
  <c r="N1005" i="10"/>
  <c r="M1005" i="10"/>
  <c r="L1005" i="10"/>
  <c r="K1005" i="10"/>
  <c r="BZ1004" i="10"/>
  <c r="BX1004" i="10"/>
  <c r="BW1004" i="10"/>
  <c r="BV1004" i="10"/>
  <c r="BU1004" i="10"/>
  <c r="BT1004" i="10" s="1"/>
  <c r="BS1004" i="10"/>
  <c r="BN1004" i="10"/>
  <c r="BM1004" i="10"/>
  <c r="BL1004" i="10"/>
  <c r="BK1004" i="10"/>
  <c r="BJ1004" i="10"/>
  <c r="BD1004" i="10"/>
  <c r="BB1004" i="10"/>
  <c r="BA1004" i="10"/>
  <c r="AZ1004" i="10"/>
  <c r="AY1004" i="10"/>
  <c r="AX1004" i="10"/>
  <c r="BC1004" i="10" s="1"/>
  <c r="AW1004" i="10"/>
  <c r="AR1004" i="10"/>
  <c r="AQ1004" i="10"/>
  <c r="AO1004" i="10" s="1"/>
  <c r="AP1004" i="10"/>
  <c r="AN1004" i="10"/>
  <c r="AI1004" i="10"/>
  <c r="AH1004" i="10"/>
  <c r="AG1004" i="10"/>
  <c r="AF1004" i="10" s="1"/>
  <c r="BE1004" i="10" s="1"/>
  <c r="AE1004" i="10"/>
  <c r="Y1004" i="10"/>
  <c r="X1004" i="10"/>
  <c r="W1004" i="10"/>
  <c r="V1004" i="10"/>
  <c r="U1004" i="10"/>
  <c r="T1004" i="10"/>
  <c r="O1004" i="10"/>
  <c r="N1004" i="10"/>
  <c r="M1004" i="10"/>
  <c r="L1004" i="10" s="1"/>
  <c r="K1004" i="10"/>
  <c r="CA1003" i="10"/>
  <c r="BZ1003" i="10"/>
  <c r="BX1003" i="10"/>
  <c r="BW1003" i="10"/>
  <c r="BV1003" i="10"/>
  <c r="BU1003" i="10"/>
  <c r="BT1003" i="10"/>
  <c r="BS1003" i="10"/>
  <c r="BN1003" i="10"/>
  <c r="BM1003" i="10"/>
  <c r="BL1003" i="10"/>
  <c r="BK1003" i="10" s="1"/>
  <c r="BJ1003" i="10"/>
  <c r="BD1003" i="10"/>
  <c r="BB1003" i="10"/>
  <c r="BA1003" i="10"/>
  <c r="AZ1003" i="10"/>
  <c r="AX1003" i="10" s="1"/>
  <c r="AY1003" i="10"/>
  <c r="AW1003" i="10"/>
  <c r="AR1003" i="10"/>
  <c r="AQ1003" i="10"/>
  <c r="AP1003" i="10"/>
  <c r="AO1003" i="10" s="1"/>
  <c r="AN1003" i="10"/>
  <c r="AI1003" i="10"/>
  <c r="AH1003" i="10"/>
  <c r="AG1003" i="10"/>
  <c r="AF1003" i="10"/>
  <c r="AE1003" i="10"/>
  <c r="Y1003" i="10"/>
  <c r="X1003" i="10"/>
  <c r="W1003" i="10"/>
  <c r="V1003" i="10"/>
  <c r="U1003" i="10" s="1"/>
  <c r="Z1003" i="10" s="1"/>
  <c r="T1003" i="10"/>
  <c r="O1003" i="10"/>
  <c r="N1003" i="10"/>
  <c r="L1003" i="10" s="1"/>
  <c r="M1003" i="10"/>
  <c r="K1003" i="10"/>
  <c r="BZ1002" i="10"/>
  <c r="BX1002" i="10"/>
  <c r="BW1002" i="10"/>
  <c r="BV1002" i="10"/>
  <c r="BU1002" i="10"/>
  <c r="BT1002" i="10" s="1"/>
  <c r="BS1002" i="10"/>
  <c r="BN1002" i="10"/>
  <c r="BM1002" i="10"/>
  <c r="BL1002" i="10"/>
  <c r="BK1002" i="10"/>
  <c r="BJ1002" i="10"/>
  <c r="BD1002" i="10"/>
  <c r="BB1002" i="10"/>
  <c r="BA1002" i="10"/>
  <c r="AZ1002" i="10"/>
  <c r="AY1002" i="10"/>
  <c r="AX1002" i="10" s="1"/>
  <c r="AW1002" i="10"/>
  <c r="AR1002" i="10"/>
  <c r="AQ1002" i="10"/>
  <c r="AP1002" i="10"/>
  <c r="AO1002" i="10"/>
  <c r="AN1002" i="10"/>
  <c r="AI1002" i="10"/>
  <c r="AH1002" i="10"/>
  <c r="AG1002" i="10"/>
  <c r="AF1002" i="10" s="1"/>
  <c r="AE1002" i="10"/>
  <c r="Y1002" i="10"/>
  <c r="X1002" i="10"/>
  <c r="W1002" i="10"/>
  <c r="U1002" i="10" s="1"/>
  <c r="Z1002" i="10" s="1"/>
  <c r="V1002" i="10"/>
  <c r="T1002" i="10"/>
  <c r="O1002" i="10"/>
  <c r="N1002" i="10"/>
  <c r="M1002" i="10"/>
  <c r="L1002" i="10"/>
  <c r="K1002" i="10"/>
  <c r="BZ1001" i="10"/>
  <c r="BX1001" i="10"/>
  <c r="BW1001" i="10"/>
  <c r="BV1001" i="10"/>
  <c r="BU1001" i="10"/>
  <c r="BT1001" i="10"/>
  <c r="BY1001" i="10" s="1"/>
  <c r="BS1001" i="10"/>
  <c r="BN1001" i="10"/>
  <c r="BM1001" i="10"/>
  <c r="BL1001" i="10"/>
  <c r="BK1001" i="10" s="1"/>
  <c r="BJ1001" i="10"/>
  <c r="BD1001" i="10"/>
  <c r="BB1001" i="10"/>
  <c r="BA1001" i="10"/>
  <c r="AZ1001" i="10"/>
  <c r="AY1001" i="10"/>
  <c r="AX1001" i="10"/>
  <c r="AW1001" i="10"/>
  <c r="AR1001" i="10"/>
  <c r="AQ1001" i="10"/>
  <c r="AP1001" i="10"/>
  <c r="AO1001" i="10" s="1"/>
  <c r="BC1001" i="10" s="1"/>
  <c r="AN1001" i="10"/>
  <c r="AI1001" i="10"/>
  <c r="AH1001" i="10"/>
  <c r="AG1001" i="10"/>
  <c r="AF1001" i="10"/>
  <c r="BE1001" i="10" s="1"/>
  <c r="AE1001" i="10"/>
  <c r="Y1001" i="10"/>
  <c r="X1001" i="10"/>
  <c r="W1001" i="10"/>
  <c r="V1001" i="10"/>
  <c r="U1001" i="10"/>
  <c r="T1001" i="10"/>
  <c r="O1001" i="10"/>
  <c r="N1001" i="10"/>
  <c r="L1001" i="10" s="1"/>
  <c r="M1001" i="10"/>
  <c r="K1001" i="10"/>
  <c r="BZ1000" i="10"/>
  <c r="BX1000" i="10"/>
  <c r="BW1000" i="10"/>
  <c r="BV1000" i="10"/>
  <c r="BU1000" i="10"/>
  <c r="BT1000" i="10" s="1"/>
  <c r="BS1000" i="10"/>
  <c r="BN1000" i="10"/>
  <c r="BM1000" i="10"/>
  <c r="BK1000" i="10" s="1"/>
  <c r="BL1000" i="10"/>
  <c r="BJ1000" i="10"/>
  <c r="BD1000" i="10"/>
  <c r="BB1000" i="10"/>
  <c r="BA1000" i="10"/>
  <c r="AZ1000" i="10"/>
  <c r="AY1000" i="10"/>
  <c r="AX1000" i="10" s="1"/>
  <c r="AW1000" i="10"/>
  <c r="AR1000" i="10"/>
  <c r="AQ1000" i="10"/>
  <c r="AP1000" i="10"/>
  <c r="AO1000" i="10"/>
  <c r="AN1000" i="10"/>
  <c r="AI1000" i="10"/>
  <c r="AH1000" i="10"/>
  <c r="AG1000" i="10"/>
  <c r="AF1000" i="10" s="1"/>
  <c r="AE1000" i="10"/>
  <c r="Y1000" i="10"/>
  <c r="X1000" i="10"/>
  <c r="W1000" i="10"/>
  <c r="U1000" i="10" s="1"/>
  <c r="V1000" i="10"/>
  <c r="T1000" i="10"/>
  <c r="O1000" i="10"/>
  <c r="N1000" i="10"/>
  <c r="M1000" i="10"/>
  <c r="L1000" i="10" s="1"/>
  <c r="K1000" i="10"/>
  <c r="BZ999" i="10"/>
  <c r="BX999" i="10"/>
  <c r="BW999" i="10"/>
  <c r="BV999" i="10"/>
  <c r="BT999" i="10" s="1"/>
  <c r="BU999" i="10"/>
  <c r="BS999" i="10"/>
  <c r="BN999" i="10"/>
  <c r="BM999" i="10"/>
  <c r="BL999" i="10"/>
  <c r="BK999" i="10"/>
  <c r="BJ999" i="10"/>
  <c r="BD999" i="10"/>
  <c r="BB999" i="10"/>
  <c r="BA999" i="10"/>
  <c r="AZ999" i="10"/>
  <c r="AY999" i="10"/>
  <c r="AX999" i="10"/>
  <c r="AW999" i="10"/>
  <c r="AR999" i="10"/>
  <c r="AQ999" i="10"/>
  <c r="AP999" i="10"/>
  <c r="AO999" i="10" s="1"/>
  <c r="AN999" i="10"/>
  <c r="AI999" i="10"/>
  <c r="AH999" i="10"/>
  <c r="AF999" i="10" s="1"/>
  <c r="AG999" i="10"/>
  <c r="AE999" i="10"/>
  <c r="Y999" i="10"/>
  <c r="X999" i="10"/>
  <c r="W999" i="10"/>
  <c r="V999" i="10"/>
  <c r="U999" i="10" s="1"/>
  <c r="Z999" i="10" s="1"/>
  <c r="T999" i="10"/>
  <c r="O999" i="10"/>
  <c r="N999" i="10"/>
  <c r="M999" i="10"/>
  <c r="L999" i="10"/>
  <c r="K999" i="10"/>
  <c r="CA998" i="10"/>
  <c r="BZ998" i="10"/>
  <c r="BX998" i="10"/>
  <c r="BW998" i="10"/>
  <c r="BV998" i="10"/>
  <c r="BU998" i="10"/>
  <c r="BT998" i="10"/>
  <c r="BS998" i="10"/>
  <c r="BN998" i="10"/>
  <c r="BM998" i="10"/>
  <c r="BK998" i="10" s="1"/>
  <c r="BL998" i="10"/>
  <c r="BJ998" i="10"/>
  <c r="BD998" i="10"/>
  <c r="BB998" i="10"/>
  <c r="BA998" i="10"/>
  <c r="AZ998" i="10"/>
  <c r="AY998" i="10"/>
  <c r="AX998" i="10" s="1"/>
  <c r="AW998" i="10"/>
  <c r="AR998" i="10"/>
  <c r="AQ998" i="10"/>
  <c r="AO998" i="10" s="1"/>
  <c r="AP998" i="10"/>
  <c r="AN998" i="10"/>
  <c r="AI998" i="10"/>
  <c r="AH998" i="10"/>
  <c r="AG998" i="10"/>
  <c r="AF998" i="10"/>
  <c r="AE998" i="10"/>
  <c r="Y998" i="10"/>
  <c r="X998" i="10"/>
  <c r="W998" i="10"/>
  <c r="V998" i="10"/>
  <c r="U998" i="10"/>
  <c r="T998" i="10"/>
  <c r="O998" i="10"/>
  <c r="N998" i="10"/>
  <c r="M998" i="10"/>
  <c r="L998" i="10" s="1"/>
  <c r="Z998" i="10" s="1"/>
  <c r="K998" i="10"/>
  <c r="BZ997" i="10"/>
  <c r="BX997" i="10"/>
  <c r="BW997" i="10"/>
  <c r="BV997" i="10"/>
  <c r="BT997" i="10" s="1"/>
  <c r="BU997" i="10"/>
  <c r="BS997" i="10"/>
  <c r="BN997" i="10"/>
  <c r="BM997" i="10"/>
  <c r="BL997" i="10"/>
  <c r="BK997" i="10" s="1"/>
  <c r="BJ997" i="10"/>
  <c r="BD997" i="10"/>
  <c r="BB997" i="10"/>
  <c r="BA997" i="10"/>
  <c r="AZ997" i="10"/>
  <c r="AX997" i="10" s="1"/>
  <c r="AY997" i="10"/>
  <c r="AW997" i="10"/>
  <c r="AR997" i="10"/>
  <c r="AQ997" i="10"/>
  <c r="AP997" i="10"/>
  <c r="AO997" i="10"/>
  <c r="AN997" i="10"/>
  <c r="AI997" i="10"/>
  <c r="AH997" i="10"/>
  <c r="AF997" i="10" s="1"/>
  <c r="AG997" i="10"/>
  <c r="AE997" i="10"/>
  <c r="Y997" i="10"/>
  <c r="X997" i="10"/>
  <c r="W997" i="10"/>
  <c r="V997" i="10"/>
  <c r="U997" i="10" s="1"/>
  <c r="Z997" i="10" s="1"/>
  <c r="T997" i="10"/>
  <c r="O997" i="10"/>
  <c r="N997" i="10"/>
  <c r="M997" i="10"/>
  <c r="L997" i="10"/>
  <c r="K997" i="10"/>
  <c r="BZ996" i="10"/>
  <c r="BX996" i="10"/>
  <c r="BW996" i="10"/>
  <c r="BV996" i="10"/>
  <c r="BU996" i="10"/>
  <c r="BT996" i="10" s="1"/>
  <c r="BS996" i="10"/>
  <c r="BN996" i="10"/>
  <c r="BM996" i="10"/>
  <c r="BL996" i="10"/>
  <c r="BK996" i="10"/>
  <c r="BJ996" i="10"/>
  <c r="BD996" i="10"/>
  <c r="BB996" i="10"/>
  <c r="BA996" i="10"/>
  <c r="AZ996" i="10"/>
  <c r="AY996" i="10"/>
  <c r="AX996" i="10"/>
  <c r="BC996" i="10" s="1"/>
  <c r="AW996" i="10"/>
  <c r="AR996" i="10"/>
  <c r="AQ996" i="10"/>
  <c r="AO996" i="10" s="1"/>
  <c r="AP996" i="10"/>
  <c r="AN996" i="10"/>
  <c r="AI996" i="10"/>
  <c r="AH996" i="10"/>
  <c r="AG996" i="10"/>
  <c r="AF996" i="10" s="1"/>
  <c r="BE996" i="10" s="1"/>
  <c r="AE996" i="10"/>
  <c r="Y996" i="10"/>
  <c r="X996" i="10"/>
  <c r="W996" i="10"/>
  <c r="V996" i="10"/>
  <c r="U996" i="10"/>
  <c r="T996" i="10"/>
  <c r="O996" i="10"/>
  <c r="N996" i="10"/>
  <c r="M996" i="10"/>
  <c r="L996" i="10" s="1"/>
  <c r="K996" i="10"/>
  <c r="CA995" i="10"/>
  <c r="BZ995" i="10"/>
  <c r="BX995" i="10"/>
  <c r="BW995" i="10"/>
  <c r="BV995" i="10"/>
  <c r="BU995" i="10"/>
  <c r="BT995" i="10"/>
  <c r="BS995" i="10"/>
  <c r="BN995" i="10"/>
  <c r="BM995" i="10"/>
  <c r="BL995" i="10"/>
  <c r="BK995" i="10" s="1"/>
  <c r="BY995" i="10" s="1"/>
  <c r="BJ995" i="10"/>
  <c r="BD995" i="10"/>
  <c r="BB995" i="10"/>
  <c r="BA995" i="10"/>
  <c r="AZ995" i="10"/>
  <c r="AX995" i="10" s="1"/>
  <c r="AY995" i="10"/>
  <c r="AW995" i="10"/>
  <c r="AR995" i="10"/>
  <c r="AQ995" i="10"/>
  <c r="AP995" i="10"/>
  <c r="AO995" i="10" s="1"/>
  <c r="AN995" i="10"/>
  <c r="AI995" i="10"/>
  <c r="AH995" i="10"/>
  <c r="AG995" i="10"/>
  <c r="AF995" i="10"/>
  <c r="AE995" i="10"/>
  <c r="Y995" i="10"/>
  <c r="X995" i="10"/>
  <c r="W995" i="10"/>
  <c r="V995" i="10"/>
  <c r="U995" i="10" s="1"/>
  <c r="Z995" i="10" s="1"/>
  <c r="T995" i="10"/>
  <c r="O995" i="10"/>
  <c r="N995" i="10"/>
  <c r="L995" i="10" s="1"/>
  <c r="M995" i="10"/>
  <c r="K995" i="10"/>
  <c r="BZ994" i="10"/>
  <c r="BX994" i="10"/>
  <c r="BW994" i="10"/>
  <c r="BV994" i="10"/>
  <c r="BU994" i="10"/>
  <c r="BT994" i="10" s="1"/>
  <c r="BS994" i="10"/>
  <c r="BN994" i="10"/>
  <c r="BM994" i="10"/>
  <c r="BL994" i="10"/>
  <c r="BK994" i="10"/>
  <c r="BJ994" i="10"/>
  <c r="BD994" i="10"/>
  <c r="BB994" i="10"/>
  <c r="BA994" i="10"/>
  <c r="AZ994" i="10"/>
  <c r="AY994" i="10"/>
  <c r="AX994" i="10" s="1"/>
  <c r="AW994" i="10"/>
  <c r="AR994" i="10"/>
  <c r="AQ994" i="10"/>
  <c r="AP994" i="10"/>
  <c r="AO994" i="10"/>
  <c r="AN994" i="10"/>
  <c r="AI994" i="10"/>
  <c r="AH994" i="10"/>
  <c r="AG994" i="10"/>
  <c r="AF994" i="10" s="1"/>
  <c r="AE994" i="10"/>
  <c r="Y994" i="10"/>
  <c r="X994" i="10"/>
  <c r="W994" i="10"/>
  <c r="U994" i="10" s="1"/>
  <c r="Z994" i="10" s="1"/>
  <c r="V994" i="10"/>
  <c r="T994" i="10"/>
  <c r="O994" i="10"/>
  <c r="N994" i="10"/>
  <c r="M994" i="10"/>
  <c r="L994" i="10"/>
  <c r="K994" i="10"/>
  <c r="BZ993" i="10"/>
  <c r="BX993" i="10"/>
  <c r="BW993" i="10"/>
  <c r="BV993" i="10"/>
  <c r="BU993" i="10"/>
  <c r="BT993" i="10"/>
  <c r="BY993" i="10" s="1"/>
  <c r="BS993" i="10"/>
  <c r="BN993" i="10"/>
  <c r="BM993" i="10"/>
  <c r="BL993" i="10"/>
  <c r="BK993" i="10" s="1"/>
  <c r="BJ993" i="10"/>
  <c r="BD993" i="10"/>
  <c r="BB993" i="10"/>
  <c r="BA993" i="10"/>
  <c r="AZ993" i="10"/>
  <c r="AY993" i="10"/>
  <c r="AX993" i="10"/>
  <c r="AW993" i="10"/>
  <c r="AR993" i="10"/>
  <c r="AQ993" i="10"/>
  <c r="AP993" i="10"/>
  <c r="AO993" i="10" s="1"/>
  <c r="BC993" i="10" s="1"/>
  <c r="AN993" i="10"/>
  <c r="AI993" i="10"/>
  <c r="AH993" i="10"/>
  <c r="AG993" i="10"/>
  <c r="AF993" i="10"/>
  <c r="BE993" i="10" s="1"/>
  <c r="AE993" i="10"/>
  <c r="Y993" i="10"/>
  <c r="X993" i="10"/>
  <c r="W993" i="10"/>
  <c r="V993" i="10"/>
  <c r="U993" i="10"/>
  <c r="T993" i="10"/>
  <c r="O993" i="10"/>
  <c r="N993" i="10"/>
  <c r="L993" i="10" s="1"/>
  <c r="M993" i="10"/>
  <c r="K993" i="10"/>
  <c r="BZ992" i="10"/>
  <c r="BX992" i="10"/>
  <c r="BW992" i="10"/>
  <c r="BV992" i="10"/>
  <c r="BU992" i="10"/>
  <c r="BT992" i="10" s="1"/>
  <c r="BS992" i="10"/>
  <c r="BN992" i="10"/>
  <c r="BM992" i="10"/>
  <c r="BK992" i="10" s="1"/>
  <c r="BL992" i="10"/>
  <c r="BJ992" i="10"/>
  <c r="BD992" i="10"/>
  <c r="BB992" i="10"/>
  <c r="BA992" i="10"/>
  <c r="AZ992" i="10"/>
  <c r="AY992" i="10"/>
  <c r="AX992" i="10" s="1"/>
  <c r="AW992" i="10"/>
  <c r="AR992" i="10"/>
  <c r="AQ992" i="10"/>
  <c r="AP992" i="10"/>
  <c r="AO992" i="10"/>
  <c r="AN992" i="10"/>
  <c r="AI992" i="10"/>
  <c r="AH992" i="10"/>
  <c r="AG992" i="10"/>
  <c r="AF992" i="10" s="1"/>
  <c r="AE992" i="10"/>
  <c r="Y992" i="10"/>
  <c r="X992" i="10"/>
  <c r="W992" i="10"/>
  <c r="U992" i="10" s="1"/>
  <c r="V992" i="10"/>
  <c r="T992" i="10"/>
  <c r="O992" i="10"/>
  <c r="N992" i="10"/>
  <c r="M992" i="10"/>
  <c r="L992" i="10" s="1"/>
  <c r="K992" i="10"/>
  <c r="BZ991" i="10"/>
  <c r="BX991" i="10"/>
  <c r="BW991" i="10"/>
  <c r="BV991" i="10"/>
  <c r="BT991" i="10" s="1"/>
  <c r="BU991" i="10"/>
  <c r="BS991" i="10"/>
  <c r="BN991" i="10"/>
  <c r="BM991" i="10"/>
  <c r="BL991" i="10"/>
  <c r="BK991" i="10"/>
  <c r="BJ991" i="10"/>
  <c r="BD991" i="10"/>
  <c r="BB991" i="10"/>
  <c r="BA991" i="10"/>
  <c r="AZ991" i="10"/>
  <c r="AY991" i="10"/>
  <c r="AX991" i="10"/>
  <c r="BC991" i="10" s="1"/>
  <c r="AW991" i="10"/>
  <c r="AR991" i="10"/>
  <c r="AQ991" i="10"/>
  <c r="AP991" i="10"/>
  <c r="AO991" i="10" s="1"/>
  <c r="AN991" i="10"/>
  <c r="AI991" i="10"/>
  <c r="AH991" i="10"/>
  <c r="AF991" i="10" s="1"/>
  <c r="AG991" i="10"/>
  <c r="AE991" i="10"/>
  <c r="Y991" i="10"/>
  <c r="X991" i="10"/>
  <c r="W991" i="10"/>
  <c r="V991" i="10"/>
  <c r="U991" i="10" s="1"/>
  <c r="Z991" i="10" s="1"/>
  <c r="T991" i="10"/>
  <c r="O991" i="10"/>
  <c r="N991" i="10"/>
  <c r="M991" i="10"/>
  <c r="L991" i="10"/>
  <c r="K991" i="10"/>
  <c r="CA990" i="10"/>
  <c r="BZ990" i="10"/>
  <c r="BX990" i="10"/>
  <c r="BW990" i="10"/>
  <c r="BV990" i="10"/>
  <c r="BU990" i="10"/>
  <c r="BT990" i="10"/>
  <c r="BS990" i="10"/>
  <c r="BN990" i="10"/>
  <c r="BM990" i="10"/>
  <c r="BK990" i="10" s="1"/>
  <c r="BL990" i="10"/>
  <c r="BJ990" i="10"/>
  <c r="BD990" i="10"/>
  <c r="BB990" i="10"/>
  <c r="BA990" i="10"/>
  <c r="AZ990" i="10"/>
  <c r="AY990" i="10"/>
  <c r="AX990" i="10" s="1"/>
  <c r="AW990" i="10"/>
  <c r="AR990" i="10"/>
  <c r="AQ990" i="10"/>
  <c r="AO990" i="10" s="1"/>
  <c r="AP990" i="10"/>
  <c r="AN990" i="10"/>
  <c r="AI990" i="10"/>
  <c r="AH990" i="10"/>
  <c r="AG990" i="10"/>
  <c r="AF990" i="10"/>
  <c r="AE990" i="10"/>
  <c r="Y990" i="10"/>
  <c r="X990" i="10"/>
  <c r="W990" i="10"/>
  <c r="V990" i="10"/>
  <c r="U990" i="10"/>
  <c r="T990" i="10"/>
  <c r="O990" i="10"/>
  <c r="N990" i="10"/>
  <c r="M990" i="10"/>
  <c r="L990" i="10" s="1"/>
  <c r="Z990" i="10" s="1"/>
  <c r="K990" i="10"/>
  <c r="BZ989" i="10"/>
  <c r="BX989" i="10"/>
  <c r="BW989" i="10"/>
  <c r="BV989" i="10"/>
  <c r="BT989" i="10" s="1"/>
  <c r="BU989" i="10"/>
  <c r="BS989" i="10"/>
  <c r="BN989" i="10"/>
  <c r="BM989" i="10"/>
  <c r="BL989" i="10"/>
  <c r="BK989" i="10" s="1"/>
  <c r="BJ989" i="10"/>
  <c r="BD989" i="10"/>
  <c r="BB989" i="10"/>
  <c r="BA989" i="10"/>
  <c r="AZ989" i="10"/>
  <c r="AX989" i="10" s="1"/>
  <c r="AY989" i="10"/>
  <c r="AW989" i="10"/>
  <c r="AR989" i="10"/>
  <c r="AQ989" i="10"/>
  <c r="AP989" i="10"/>
  <c r="AO989" i="10"/>
  <c r="AN989" i="10"/>
  <c r="AI989" i="10"/>
  <c r="AH989" i="10"/>
  <c r="AF989" i="10" s="1"/>
  <c r="AG989" i="10"/>
  <c r="AE989" i="10"/>
  <c r="Y989" i="10"/>
  <c r="X989" i="10"/>
  <c r="W989" i="10"/>
  <c r="V989" i="10"/>
  <c r="U989" i="10" s="1"/>
  <c r="Z989" i="10" s="1"/>
  <c r="T989" i="10"/>
  <c r="O989" i="10"/>
  <c r="N989" i="10"/>
  <c r="M989" i="10"/>
  <c r="L989" i="10"/>
  <c r="K989" i="10"/>
  <c r="BZ988" i="10"/>
  <c r="BX988" i="10"/>
  <c r="BW988" i="10"/>
  <c r="BV988" i="10"/>
  <c r="BU988" i="10"/>
  <c r="BT988" i="10" s="1"/>
  <c r="BS988" i="10"/>
  <c r="BN988" i="10"/>
  <c r="BM988" i="10"/>
  <c r="BL988" i="10"/>
  <c r="BK988" i="10"/>
  <c r="BJ988" i="10"/>
  <c r="BD988" i="10"/>
  <c r="BB988" i="10"/>
  <c r="BA988" i="10"/>
  <c r="AZ988" i="10"/>
  <c r="AY988" i="10"/>
  <c r="AX988" i="10"/>
  <c r="AW988" i="10"/>
  <c r="AR988" i="10"/>
  <c r="AQ988" i="10"/>
  <c r="AO988" i="10" s="1"/>
  <c r="AP988" i="10"/>
  <c r="AN988" i="10"/>
  <c r="AI988" i="10"/>
  <c r="AH988" i="10"/>
  <c r="AG988" i="10"/>
  <c r="AF988" i="10" s="1"/>
  <c r="BE988" i="10" s="1"/>
  <c r="AE988" i="10"/>
  <c r="Y988" i="10"/>
  <c r="X988" i="10"/>
  <c r="W988" i="10"/>
  <c r="V988" i="10"/>
  <c r="U988" i="10"/>
  <c r="T988" i="10"/>
  <c r="O988" i="10"/>
  <c r="N988" i="10"/>
  <c r="M988" i="10"/>
  <c r="L988" i="10" s="1"/>
  <c r="K988" i="10"/>
  <c r="CA987" i="10"/>
  <c r="BZ987" i="10"/>
  <c r="BX987" i="10"/>
  <c r="BW987" i="10"/>
  <c r="BV987" i="10"/>
  <c r="BU987" i="10"/>
  <c r="BT987" i="10"/>
  <c r="BS987" i="10"/>
  <c r="BN987" i="10"/>
  <c r="BM987" i="10"/>
  <c r="BL987" i="10"/>
  <c r="BK987" i="10" s="1"/>
  <c r="BY987" i="10" s="1"/>
  <c r="BJ987" i="10"/>
  <c r="BD987" i="10"/>
  <c r="BB987" i="10"/>
  <c r="BA987" i="10"/>
  <c r="AZ987" i="10"/>
  <c r="AX987" i="10" s="1"/>
  <c r="AY987" i="10"/>
  <c r="AW987" i="10"/>
  <c r="AR987" i="10"/>
  <c r="AQ987" i="10"/>
  <c r="AP987" i="10"/>
  <c r="AO987" i="10" s="1"/>
  <c r="AN987" i="10"/>
  <c r="AI987" i="10"/>
  <c r="AH987" i="10"/>
  <c r="AG987" i="10"/>
  <c r="AF987" i="10"/>
  <c r="AE987" i="10"/>
  <c r="Y987" i="10"/>
  <c r="X987" i="10"/>
  <c r="W987" i="10"/>
  <c r="V987" i="10"/>
  <c r="U987" i="10" s="1"/>
  <c r="Z987" i="10" s="1"/>
  <c r="T987" i="10"/>
  <c r="O987" i="10"/>
  <c r="N987" i="10"/>
  <c r="L987" i="10" s="1"/>
  <c r="M987" i="10"/>
  <c r="K987" i="10"/>
  <c r="BZ986" i="10"/>
  <c r="BX986" i="10"/>
  <c r="BW986" i="10"/>
  <c r="BV986" i="10"/>
  <c r="BU986" i="10"/>
  <c r="BT986" i="10" s="1"/>
  <c r="BS986" i="10"/>
  <c r="BN986" i="10"/>
  <c r="BM986" i="10"/>
  <c r="BL986" i="10"/>
  <c r="BK986" i="10"/>
  <c r="BJ986" i="10"/>
  <c r="BD986" i="10"/>
  <c r="BB986" i="10"/>
  <c r="BA986" i="10"/>
  <c r="AZ986" i="10"/>
  <c r="AY986" i="10"/>
  <c r="AX986" i="10" s="1"/>
  <c r="AW986" i="10"/>
  <c r="AR986" i="10"/>
  <c r="AQ986" i="10"/>
  <c r="AP986" i="10"/>
  <c r="AO986" i="10"/>
  <c r="AN986" i="10"/>
  <c r="AI986" i="10"/>
  <c r="AH986" i="10"/>
  <c r="AG986" i="10"/>
  <c r="AF986" i="10" s="1"/>
  <c r="AE986" i="10"/>
  <c r="Y986" i="10"/>
  <c r="X986" i="10"/>
  <c r="W986" i="10"/>
  <c r="U986" i="10" s="1"/>
  <c r="Z986" i="10" s="1"/>
  <c r="V986" i="10"/>
  <c r="T986" i="10"/>
  <c r="O986" i="10"/>
  <c r="N986" i="10"/>
  <c r="M986" i="10"/>
  <c r="L986" i="10"/>
  <c r="K986" i="10"/>
  <c r="BZ985" i="10"/>
  <c r="BX985" i="10"/>
  <c r="BW985" i="10"/>
  <c r="BV985" i="10"/>
  <c r="BU985" i="10"/>
  <c r="BT985" i="10"/>
  <c r="BY985" i="10" s="1"/>
  <c r="BS985" i="10"/>
  <c r="BN985" i="10"/>
  <c r="BM985" i="10"/>
  <c r="BL985" i="10"/>
  <c r="BK985" i="10" s="1"/>
  <c r="BJ985" i="10"/>
  <c r="BD985" i="10"/>
  <c r="BB985" i="10"/>
  <c r="BA985" i="10"/>
  <c r="AZ985" i="10"/>
  <c r="AY985" i="10"/>
  <c r="AX985" i="10"/>
  <c r="AW985" i="10"/>
  <c r="AR985" i="10"/>
  <c r="AQ985" i="10"/>
  <c r="AP985" i="10"/>
  <c r="AO985" i="10" s="1"/>
  <c r="BC985" i="10" s="1"/>
  <c r="AN985" i="10"/>
  <c r="AI985" i="10"/>
  <c r="AH985" i="10"/>
  <c r="AG985" i="10"/>
  <c r="AF985" i="10"/>
  <c r="BE985" i="10" s="1"/>
  <c r="AE985" i="10"/>
  <c r="Y985" i="10"/>
  <c r="X985" i="10"/>
  <c r="W985" i="10"/>
  <c r="V985" i="10"/>
  <c r="U985" i="10"/>
  <c r="Z985" i="10" s="1"/>
  <c r="T985" i="10"/>
  <c r="O985" i="10"/>
  <c r="N985" i="10"/>
  <c r="M985" i="10"/>
  <c r="L985" i="10" s="1"/>
  <c r="K985" i="10"/>
  <c r="BZ984" i="10"/>
  <c r="BX984" i="10"/>
  <c r="BW984" i="10"/>
  <c r="BV984" i="10"/>
  <c r="BU984" i="10"/>
  <c r="BT984" i="10" s="1"/>
  <c r="BS984" i="10"/>
  <c r="BN984" i="10"/>
  <c r="BM984" i="10"/>
  <c r="BK984" i="10" s="1"/>
  <c r="BL984" i="10"/>
  <c r="BJ984" i="10"/>
  <c r="BD984" i="10"/>
  <c r="BB984" i="10"/>
  <c r="BA984" i="10"/>
  <c r="AZ984" i="10"/>
  <c r="AY984" i="10"/>
  <c r="AX984" i="10" s="1"/>
  <c r="AW984" i="10"/>
  <c r="AR984" i="10"/>
  <c r="AQ984" i="10"/>
  <c r="AP984" i="10"/>
  <c r="AO984" i="10"/>
  <c r="AN984" i="10"/>
  <c r="AI984" i="10"/>
  <c r="AH984" i="10"/>
  <c r="AG984" i="10"/>
  <c r="AF984" i="10" s="1"/>
  <c r="AE984" i="10"/>
  <c r="Y984" i="10"/>
  <c r="X984" i="10"/>
  <c r="W984" i="10"/>
  <c r="U984" i="10" s="1"/>
  <c r="V984" i="10"/>
  <c r="T984" i="10"/>
  <c r="O984" i="10"/>
  <c r="N984" i="10"/>
  <c r="M984" i="10"/>
  <c r="L984" i="10" s="1"/>
  <c r="K984" i="10"/>
  <c r="BZ983" i="10"/>
  <c r="BX983" i="10"/>
  <c r="BW983" i="10"/>
  <c r="BV983" i="10"/>
  <c r="BT983" i="10" s="1"/>
  <c r="BU983" i="10"/>
  <c r="BS983" i="10"/>
  <c r="BN983" i="10"/>
  <c r="BM983" i="10"/>
  <c r="BL983" i="10"/>
  <c r="BK983" i="10"/>
  <c r="BJ983" i="10"/>
  <c r="BD983" i="10"/>
  <c r="BB983" i="10"/>
  <c r="BA983" i="10"/>
  <c r="AZ983" i="10"/>
  <c r="AY983" i="10"/>
  <c r="AX983" i="10"/>
  <c r="BC983" i="10" s="1"/>
  <c r="AW983" i="10"/>
  <c r="AR983" i="10"/>
  <c r="AQ983" i="10"/>
  <c r="AP983" i="10"/>
  <c r="AO983" i="10" s="1"/>
  <c r="AN983" i="10"/>
  <c r="AI983" i="10"/>
  <c r="AH983" i="10"/>
  <c r="AF983" i="10" s="1"/>
  <c r="AG983" i="10"/>
  <c r="AE983" i="10"/>
  <c r="Y983" i="10"/>
  <c r="X983" i="10"/>
  <c r="W983" i="10"/>
  <c r="V983" i="10"/>
  <c r="U983" i="10" s="1"/>
  <c r="Z983" i="10" s="1"/>
  <c r="T983" i="10"/>
  <c r="O983" i="10"/>
  <c r="N983" i="10"/>
  <c r="M983" i="10"/>
  <c r="L983" i="10"/>
  <c r="K983" i="10"/>
  <c r="CA982" i="10"/>
  <c r="BZ982" i="10"/>
  <c r="BX982" i="10"/>
  <c r="BW982" i="10"/>
  <c r="BV982" i="10"/>
  <c r="BU982" i="10"/>
  <c r="BT982" i="10"/>
  <c r="BS982" i="10"/>
  <c r="BN982" i="10"/>
  <c r="BM982" i="10"/>
  <c r="BK982" i="10" s="1"/>
  <c r="BL982" i="10"/>
  <c r="BJ982" i="10"/>
  <c r="BD982" i="10"/>
  <c r="BB982" i="10"/>
  <c r="BA982" i="10"/>
  <c r="AZ982" i="10"/>
  <c r="AY982" i="10"/>
  <c r="AX982" i="10" s="1"/>
  <c r="AW982" i="10"/>
  <c r="AR982" i="10"/>
  <c r="AQ982" i="10"/>
  <c r="AO982" i="10" s="1"/>
  <c r="AP982" i="10"/>
  <c r="AN982" i="10"/>
  <c r="AI982" i="10"/>
  <c r="AH982" i="10"/>
  <c r="AG982" i="10"/>
  <c r="AF982" i="10"/>
  <c r="AE982" i="10"/>
  <c r="Y982" i="10"/>
  <c r="X982" i="10"/>
  <c r="W982" i="10"/>
  <c r="V982" i="10"/>
  <c r="U982" i="10"/>
  <c r="T982" i="10"/>
  <c r="O982" i="10"/>
  <c r="N982" i="10"/>
  <c r="M982" i="10"/>
  <c r="L982" i="10" s="1"/>
  <c r="Z982" i="10" s="1"/>
  <c r="K982" i="10"/>
  <c r="BZ981" i="10"/>
  <c r="BX981" i="10"/>
  <c r="BW981" i="10"/>
  <c r="BV981" i="10"/>
  <c r="BT981" i="10" s="1"/>
  <c r="BU981" i="10"/>
  <c r="BS981" i="10"/>
  <c r="BN981" i="10"/>
  <c r="BM981" i="10"/>
  <c r="BL981" i="10"/>
  <c r="BK981" i="10" s="1"/>
  <c r="BJ981" i="10"/>
  <c r="BD981" i="10"/>
  <c r="BB981" i="10"/>
  <c r="BA981" i="10"/>
  <c r="AZ981" i="10"/>
  <c r="AX981" i="10" s="1"/>
  <c r="AY981" i="10"/>
  <c r="AW981" i="10"/>
  <c r="AR981" i="10"/>
  <c r="AQ981" i="10"/>
  <c r="AP981" i="10"/>
  <c r="AO981" i="10"/>
  <c r="AN981" i="10"/>
  <c r="AI981" i="10"/>
  <c r="AH981" i="10"/>
  <c r="AF981" i="10" s="1"/>
  <c r="AG981" i="10"/>
  <c r="AE981" i="10"/>
  <c r="Y981" i="10"/>
  <c r="X981" i="10"/>
  <c r="W981" i="10"/>
  <c r="V981" i="10"/>
  <c r="U981" i="10" s="1"/>
  <c r="Z981" i="10" s="1"/>
  <c r="T981" i="10"/>
  <c r="O981" i="10"/>
  <c r="N981" i="10"/>
  <c r="M981" i="10"/>
  <c r="L981" i="10"/>
  <c r="K981" i="10"/>
  <c r="BZ980" i="10"/>
  <c r="BX980" i="10"/>
  <c r="BW980" i="10"/>
  <c r="BV980" i="10"/>
  <c r="BU980" i="10"/>
  <c r="BT980" i="10" s="1"/>
  <c r="BS980" i="10"/>
  <c r="BN980" i="10"/>
  <c r="BM980" i="10"/>
  <c r="BL980" i="10"/>
  <c r="BK980" i="10"/>
  <c r="BJ980" i="10"/>
  <c r="BD980" i="10"/>
  <c r="BB980" i="10"/>
  <c r="BA980" i="10"/>
  <c r="AZ980" i="10"/>
  <c r="AY980" i="10"/>
  <c r="AX980" i="10"/>
  <c r="AW980" i="10"/>
  <c r="AR980" i="10"/>
  <c r="AQ980" i="10"/>
  <c r="AO980" i="10" s="1"/>
  <c r="AP980" i="10"/>
  <c r="AN980" i="10"/>
  <c r="AI980" i="10"/>
  <c r="AH980" i="10"/>
  <c r="AG980" i="10"/>
  <c r="AF980" i="10" s="1"/>
  <c r="BE980" i="10" s="1"/>
  <c r="AE980" i="10"/>
  <c r="Y980" i="10"/>
  <c r="X980" i="10"/>
  <c r="W980" i="10"/>
  <c r="V980" i="10"/>
  <c r="U980" i="10"/>
  <c r="T980" i="10"/>
  <c r="O980" i="10"/>
  <c r="N980" i="10"/>
  <c r="M980" i="10"/>
  <c r="L980" i="10" s="1"/>
  <c r="K980" i="10"/>
  <c r="CA979" i="10"/>
  <c r="BZ979" i="10"/>
  <c r="BX979" i="10"/>
  <c r="BW979" i="10"/>
  <c r="BV979" i="10"/>
  <c r="BU979" i="10"/>
  <c r="BT979" i="10"/>
  <c r="BS979" i="10"/>
  <c r="BN979" i="10"/>
  <c r="BM979" i="10"/>
  <c r="BL979" i="10"/>
  <c r="BK979" i="10" s="1"/>
  <c r="BY979" i="10" s="1"/>
  <c r="BJ979" i="10"/>
  <c r="BD979" i="10"/>
  <c r="BB979" i="10"/>
  <c r="BA979" i="10"/>
  <c r="AZ979" i="10"/>
  <c r="AY979" i="10"/>
  <c r="AX979" i="10" s="1"/>
  <c r="AW979" i="10"/>
  <c r="AR979" i="10"/>
  <c r="AQ979" i="10"/>
  <c r="AP979" i="10"/>
  <c r="AO979" i="10" s="1"/>
  <c r="AN979" i="10"/>
  <c r="AI979" i="10"/>
  <c r="AH979" i="10"/>
  <c r="AG979" i="10"/>
  <c r="AF979" i="10"/>
  <c r="AE979" i="10"/>
  <c r="Y979" i="10"/>
  <c r="X979" i="10"/>
  <c r="W979" i="10"/>
  <c r="V979" i="10"/>
  <c r="U979" i="10" s="1"/>
  <c r="Z979" i="10" s="1"/>
  <c r="T979" i="10"/>
  <c r="O979" i="10"/>
  <c r="N979" i="10"/>
  <c r="L979" i="10" s="1"/>
  <c r="M979" i="10"/>
  <c r="K979" i="10"/>
  <c r="BZ978" i="10"/>
  <c r="BX978" i="10"/>
  <c r="BW978" i="10"/>
  <c r="BV978" i="10"/>
  <c r="BU978" i="10"/>
  <c r="BT978" i="10" s="1"/>
  <c r="BS978" i="10"/>
  <c r="BN978" i="10"/>
  <c r="BM978" i="10"/>
  <c r="BL978" i="10"/>
  <c r="BK978" i="10"/>
  <c r="BJ978" i="10"/>
  <c r="BD978" i="10"/>
  <c r="BB978" i="10"/>
  <c r="BA978" i="10"/>
  <c r="AZ978" i="10"/>
  <c r="AY978" i="10"/>
  <c r="AX978" i="10" s="1"/>
  <c r="AW978" i="10"/>
  <c r="AR978" i="10"/>
  <c r="AQ978" i="10"/>
  <c r="AP978" i="10"/>
  <c r="AO978" i="10"/>
  <c r="AN978" i="10"/>
  <c r="AI978" i="10"/>
  <c r="AH978" i="10"/>
  <c r="AG978" i="10"/>
  <c r="AF978" i="10" s="1"/>
  <c r="AE978" i="10"/>
  <c r="Y978" i="10"/>
  <c r="X978" i="10"/>
  <c r="W978" i="10"/>
  <c r="U978" i="10" s="1"/>
  <c r="Z978" i="10" s="1"/>
  <c r="V978" i="10"/>
  <c r="T978" i="10"/>
  <c r="O978" i="10"/>
  <c r="N978" i="10"/>
  <c r="M978" i="10"/>
  <c r="L978" i="10"/>
  <c r="K978" i="10"/>
  <c r="BZ977" i="10"/>
  <c r="BX977" i="10"/>
  <c r="BW977" i="10"/>
  <c r="BV977" i="10"/>
  <c r="BU977" i="10"/>
  <c r="BT977" i="10"/>
  <c r="BS977" i="10"/>
  <c r="BN977" i="10"/>
  <c r="BM977" i="10"/>
  <c r="BL977" i="10"/>
  <c r="BK977" i="10" s="1"/>
  <c r="BJ977" i="10"/>
  <c r="BD977" i="10"/>
  <c r="BB977" i="10"/>
  <c r="BA977" i="10"/>
  <c r="AZ977" i="10"/>
  <c r="AY977" i="10"/>
  <c r="AX977" i="10"/>
  <c r="AW977" i="10"/>
  <c r="AR977" i="10"/>
  <c r="AQ977" i="10"/>
  <c r="AP977" i="10"/>
  <c r="AO977" i="10" s="1"/>
  <c r="BC977" i="10" s="1"/>
  <c r="AN977" i="10"/>
  <c r="AI977" i="10"/>
  <c r="AH977" i="10"/>
  <c r="AG977" i="10"/>
  <c r="AF977" i="10"/>
  <c r="BE977" i="10" s="1"/>
  <c r="AE977" i="10"/>
  <c r="Y977" i="10"/>
  <c r="X977" i="10"/>
  <c r="W977" i="10"/>
  <c r="V977" i="10"/>
  <c r="U977" i="10"/>
  <c r="Z977" i="10" s="1"/>
  <c r="T977" i="10"/>
  <c r="O977" i="10"/>
  <c r="N977" i="10"/>
  <c r="M977" i="10"/>
  <c r="L977" i="10" s="1"/>
  <c r="K977" i="10"/>
  <c r="BZ976" i="10"/>
  <c r="BX976" i="10"/>
  <c r="BW976" i="10"/>
  <c r="BV976" i="10"/>
  <c r="BU976" i="10"/>
  <c r="BT976" i="10" s="1"/>
  <c r="BS976" i="10"/>
  <c r="BN976" i="10"/>
  <c r="BM976" i="10"/>
  <c r="BK976" i="10" s="1"/>
  <c r="BL976" i="10"/>
  <c r="BJ976" i="10"/>
  <c r="BD976" i="10"/>
  <c r="BB976" i="10"/>
  <c r="BA976" i="10"/>
  <c r="AZ976" i="10"/>
  <c r="AY976" i="10"/>
  <c r="AX976" i="10" s="1"/>
  <c r="AW976" i="10"/>
  <c r="AR976" i="10"/>
  <c r="AQ976" i="10"/>
  <c r="AP976" i="10"/>
  <c r="AO976" i="10"/>
  <c r="AN976" i="10"/>
  <c r="AI976" i="10"/>
  <c r="AH976" i="10"/>
  <c r="AG976" i="10"/>
  <c r="AF976" i="10" s="1"/>
  <c r="AE976" i="10"/>
  <c r="Y976" i="10"/>
  <c r="X976" i="10"/>
  <c r="W976" i="10"/>
  <c r="V976" i="10"/>
  <c r="U976" i="10" s="1"/>
  <c r="Z976" i="10" s="1"/>
  <c r="T976" i="10"/>
  <c r="O976" i="10"/>
  <c r="N976" i="10"/>
  <c r="M976" i="10"/>
  <c r="L976" i="10" s="1"/>
  <c r="K976" i="10"/>
  <c r="BZ975" i="10"/>
  <c r="BX975" i="10"/>
  <c r="BW975" i="10"/>
  <c r="BV975" i="10"/>
  <c r="BT975" i="10" s="1"/>
  <c r="BU975" i="10"/>
  <c r="BS975" i="10"/>
  <c r="BN975" i="10"/>
  <c r="BM975" i="10"/>
  <c r="BL975" i="10"/>
  <c r="BK975" i="10"/>
  <c r="BJ975" i="10"/>
  <c r="BD975" i="10"/>
  <c r="BB975" i="10"/>
  <c r="BA975" i="10"/>
  <c r="AZ975" i="10"/>
  <c r="AY975" i="10"/>
  <c r="AX975" i="10"/>
  <c r="BC975" i="10" s="1"/>
  <c r="AW975" i="10"/>
  <c r="AR975" i="10"/>
  <c r="AQ975" i="10"/>
  <c r="AP975" i="10"/>
  <c r="AO975" i="10" s="1"/>
  <c r="AN975" i="10"/>
  <c r="AI975" i="10"/>
  <c r="AH975" i="10"/>
  <c r="AF975" i="10" s="1"/>
  <c r="AG975" i="10"/>
  <c r="AE975" i="10"/>
  <c r="Y975" i="10"/>
  <c r="X975" i="10"/>
  <c r="W975" i="10"/>
  <c r="V975" i="10"/>
  <c r="U975" i="10" s="1"/>
  <c r="Z975" i="10" s="1"/>
  <c r="T975" i="10"/>
  <c r="O975" i="10"/>
  <c r="N975" i="10"/>
  <c r="M975" i="10"/>
  <c r="L975" i="10"/>
  <c r="K975" i="10"/>
  <c r="CA974" i="10"/>
  <c r="BZ974" i="10"/>
  <c r="BX974" i="10"/>
  <c r="BW974" i="10"/>
  <c r="BV974" i="10"/>
  <c r="BU974" i="10"/>
  <c r="BT974" i="10"/>
  <c r="BY974" i="10" s="1"/>
  <c r="BS974" i="10"/>
  <c r="BN974" i="10"/>
  <c r="BM974" i="10"/>
  <c r="BL974" i="10"/>
  <c r="BK974" i="10" s="1"/>
  <c r="BJ974" i="10"/>
  <c r="BD974" i="10"/>
  <c r="BB974" i="10"/>
  <c r="BA974" i="10"/>
  <c r="AZ974" i="10"/>
  <c r="AY974" i="10"/>
  <c r="AX974" i="10" s="1"/>
  <c r="AW974" i="10"/>
  <c r="AR974" i="10"/>
  <c r="AQ974" i="10"/>
  <c r="AO974" i="10" s="1"/>
  <c r="AP974" i="10"/>
  <c r="AN974" i="10"/>
  <c r="AI974" i="10"/>
  <c r="AH974" i="10"/>
  <c r="AG974" i="10"/>
  <c r="AF974" i="10"/>
  <c r="AE974" i="10"/>
  <c r="Y974" i="10"/>
  <c r="X974" i="10"/>
  <c r="W974" i="10"/>
  <c r="V974" i="10"/>
  <c r="U974" i="10"/>
  <c r="T974" i="10"/>
  <c r="O974" i="10"/>
  <c r="N974" i="10"/>
  <c r="M974" i="10"/>
  <c r="L974" i="10" s="1"/>
  <c r="Z974" i="10" s="1"/>
  <c r="K974" i="10"/>
  <c r="BZ973" i="10"/>
  <c r="BX973" i="10"/>
  <c r="BW973" i="10"/>
  <c r="BV973" i="10"/>
  <c r="BU973" i="10"/>
  <c r="BT973" i="10" s="1"/>
  <c r="BS973" i="10"/>
  <c r="BN973" i="10"/>
  <c r="BM973" i="10"/>
  <c r="BL973" i="10"/>
  <c r="BK973" i="10" s="1"/>
  <c r="BJ973" i="10"/>
  <c r="BD973" i="10"/>
  <c r="BB973" i="10"/>
  <c r="BA973" i="10"/>
  <c r="AZ973" i="10"/>
  <c r="AX973" i="10" s="1"/>
  <c r="AY973" i="10"/>
  <c r="AW973" i="10"/>
  <c r="AR973" i="10"/>
  <c r="AQ973" i="10"/>
  <c r="AP973" i="10"/>
  <c r="AO973" i="10"/>
  <c r="AN973" i="10"/>
  <c r="AI973" i="10"/>
  <c r="AH973" i="10"/>
  <c r="AG973" i="10"/>
  <c r="AF973" i="10" s="1"/>
  <c r="AE973" i="10"/>
  <c r="Y973" i="10"/>
  <c r="X973" i="10"/>
  <c r="W973" i="10"/>
  <c r="V973" i="10"/>
  <c r="U973" i="10" s="1"/>
  <c r="Z973" i="10" s="1"/>
  <c r="T973" i="10"/>
  <c r="O973" i="10"/>
  <c r="N973" i="10"/>
  <c r="M973" i="10"/>
  <c r="L973" i="10"/>
  <c r="K973" i="10"/>
  <c r="BZ972" i="10"/>
  <c r="BX972" i="10"/>
  <c r="BW972" i="10"/>
  <c r="BV972" i="10"/>
  <c r="BU972" i="10"/>
  <c r="BT972" i="10" s="1"/>
  <c r="BS972" i="10"/>
  <c r="BN972" i="10"/>
  <c r="BM972" i="10"/>
  <c r="BL972" i="10"/>
  <c r="BK972" i="10"/>
  <c r="BJ972" i="10"/>
  <c r="BD972" i="10"/>
  <c r="BB972" i="10"/>
  <c r="BA972" i="10"/>
  <c r="AZ972" i="10"/>
  <c r="AY972" i="10"/>
  <c r="AX972" i="10"/>
  <c r="AW972" i="10"/>
  <c r="AR972" i="10"/>
  <c r="AQ972" i="10"/>
  <c r="AP972" i="10"/>
  <c r="AO972" i="10" s="1"/>
  <c r="AN972" i="10"/>
  <c r="AI972" i="10"/>
  <c r="AH972" i="10"/>
  <c r="AG972" i="10"/>
  <c r="AF972" i="10" s="1"/>
  <c r="BE972" i="10" s="1"/>
  <c r="AE972" i="10"/>
  <c r="Y972" i="10"/>
  <c r="X972" i="10"/>
  <c r="W972" i="10"/>
  <c r="V972" i="10"/>
  <c r="U972" i="10"/>
  <c r="Z972" i="10" s="1"/>
  <c r="T972" i="10"/>
  <c r="O972" i="10"/>
  <c r="N972" i="10"/>
  <c r="M972" i="10"/>
  <c r="L972" i="10" s="1"/>
  <c r="K972" i="10"/>
  <c r="CA971" i="10"/>
  <c r="BZ971" i="10"/>
  <c r="BX971" i="10"/>
  <c r="BW971" i="10"/>
  <c r="BV971" i="10"/>
  <c r="BU971" i="10"/>
  <c r="BT971" i="10"/>
  <c r="BS971" i="10"/>
  <c r="BN971" i="10"/>
  <c r="BM971" i="10"/>
  <c r="BL971" i="10"/>
  <c r="BK971" i="10" s="1"/>
  <c r="BY971" i="10" s="1"/>
  <c r="BJ971" i="10"/>
  <c r="BD971" i="10"/>
  <c r="BB971" i="10"/>
  <c r="BA971" i="10"/>
  <c r="AZ971" i="10"/>
  <c r="AY971" i="10"/>
  <c r="AX971" i="10" s="1"/>
  <c r="AW971" i="10"/>
  <c r="AR971" i="10"/>
  <c r="AQ971" i="10"/>
  <c r="AP971" i="10"/>
  <c r="AO971" i="10" s="1"/>
  <c r="AN971" i="10"/>
  <c r="AI971" i="10"/>
  <c r="AH971" i="10"/>
  <c r="AG971" i="10"/>
  <c r="AF971" i="10"/>
  <c r="AE971" i="10"/>
  <c r="Y971" i="10"/>
  <c r="X971" i="10"/>
  <c r="W971" i="10"/>
  <c r="V971" i="10"/>
  <c r="U971" i="10" s="1"/>
  <c r="T971" i="10"/>
  <c r="O971" i="10"/>
  <c r="N971" i="10"/>
  <c r="L971" i="10" s="1"/>
  <c r="M971" i="10"/>
  <c r="K971" i="10"/>
  <c r="BZ970" i="10"/>
  <c r="BX970" i="10"/>
  <c r="BW970" i="10"/>
  <c r="BV970" i="10"/>
  <c r="BU970" i="10"/>
  <c r="BT970" i="10" s="1"/>
  <c r="BS970" i="10"/>
  <c r="BN970" i="10"/>
  <c r="BM970" i="10"/>
  <c r="BL970" i="10"/>
  <c r="BK970" i="10"/>
  <c r="BJ970" i="10"/>
  <c r="BD970" i="10"/>
  <c r="BB970" i="10"/>
  <c r="BA970" i="10"/>
  <c r="AZ970" i="10"/>
  <c r="AY970" i="10"/>
  <c r="AX970" i="10" s="1"/>
  <c r="AW970" i="10"/>
  <c r="AR970" i="10"/>
  <c r="AQ970" i="10"/>
  <c r="AP970" i="10"/>
  <c r="AO970" i="10"/>
  <c r="AN970" i="10"/>
  <c r="AI970" i="10"/>
  <c r="AH970" i="10"/>
  <c r="AG970" i="10"/>
  <c r="AF970" i="10" s="1"/>
  <c r="AE970" i="10"/>
  <c r="Y970" i="10"/>
  <c r="X970" i="10"/>
  <c r="W970" i="10"/>
  <c r="U970" i="10" s="1"/>
  <c r="Z970" i="10" s="1"/>
  <c r="V970" i="10"/>
  <c r="T970" i="10"/>
  <c r="O970" i="10"/>
  <c r="N970" i="10"/>
  <c r="M970" i="10"/>
  <c r="L970" i="10"/>
  <c r="K970" i="10"/>
  <c r="BZ969" i="10"/>
  <c r="BX969" i="10"/>
  <c r="BW969" i="10"/>
  <c r="BV969" i="10"/>
  <c r="BU969" i="10"/>
  <c r="BT969" i="10"/>
  <c r="BS969" i="10"/>
  <c r="BN969" i="10"/>
  <c r="BM969" i="10"/>
  <c r="BL969" i="10"/>
  <c r="BK969" i="10" s="1"/>
  <c r="BJ969" i="10"/>
  <c r="BD969" i="10"/>
  <c r="BB969" i="10"/>
  <c r="BA969" i="10"/>
  <c r="AZ969" i="10"/>
  <c r="AY969" i="10"/>
  <c r="AX969" i="10"/>
  <c r="AW969" i="10"/>
  <c r="AR969" i="10"/>
  <c r="AQ969" i="10"/>
  <c r="AP969" i="10"/>
  <c r="AO969" i="10" s="1"/>
  <c r="BC969" i="10" s="1"/>
  <c r="AN969" i="10"/>
  <c r="AI969" i="10"/>
  <c r="AH969" i="10"/>
  <c r="AG969" i="10"/>
  <c r="AF969" i="10"/>
  <c r="BE969" i="10" s="1"/>
  <c r="AE969" i="10"/>
  <c r="Y969" i="10"/>
  <c r="X969" i="10"/>
  <c r="W969" i="10"/>
  <c r="V969" i="10"/>
  <c r="U969" i="10"/>
  <c r="Z969" i="10" s="1"/>
  <c r="T969" i="10"/>
  <c r="O969" i="10"/>
  <c r="N969" i="10"/>
  <c r="M969" i="10"/>
  <c r="L969" i="10" s="1"/>
  <c r="K969" i="10"/>
  <c r="BZ968" i="10"/>
  <c r="BX968" i="10"/>
  <c r="BW968" i="10"/>
  <c r="BV968" i="10"/>
  <c r="BU968" i="10"/>
  <c r="BT968" i="10" s="1"/>
  <c r="BS968" i="10"/>
  <c r="BN968" i="10"/>
  <c r="BM968" i="10"/>
  <c r="BK968" i="10" s="1"/>
  <c r="BL968" i="10"/>
  <c r="BJ968" i="10"/>
  <c r="BD968" i="10"/>
  <c r="BB968" i="10"/>
  <c r="BA968" i="10"/>
  <c r="AZ968" i="10"/>
  <c r="AY968" i="10"/>
  <c r="AX968" i="10" s="1"/>
  <c r="AW968" i="10"/>
  <c r="AR968" i="10"/>
  <c r="AQ968" i="10"/>
  <c r="AP968" i="10"/>
  <c r="AO968" i="10"/>
  <c r="AN968" i="10"/>
  <c r="AI968" i="10"/>
  <c r="AH968" i="10"/>
  <c r="AG968" i="10"/>
  <c r="AF968" i="10" s="1"/>
  <c r="AE968" i="10"/>
  <c r="Y968" i="10"/>
  <c r="X968" i="10"/>
  <c r="W968" i="10"/>
  <c r="V968" i="10"/>
  <c r="U968" i="10" s="1"/>
  <c r="Z968" i="10" s="1"/>
  <c r="T968" i="10"/>
  <c r="O968" i="10"/>
  <c r="N968" i="10"/>
  <c r="M968" i="10"/>
  <c r="L968" i="10" s="1"/>
  <c r="K968" i="10"/>
  <c r="BZ967" i="10"/>
  <c r="BX967" i="10"/>
  <c r="BW967" i="10"/>
  <c r="BV967" i="10"/>
  <c r="BT967" i="10" s="1"/>
  <c r="BU967" i="10"/>
  <c r="BS967" i="10"/>
  <c r="BN967" i="10"/>
  <c r="BM967" i="10"/>
  <c r="BL967" i="10"/>
  <c r="BK967" i="10"/>
  <c r="BJ967" i="10"/>
  <c r="BD967" i="10"/>
  <c r="BB967" i="10"/>
  <c r="BA967" i="10"/>
  <c r="AZ967" i="10"/>
  <c r="AY967" i="10"/>
  <c r="AX967" i="10"/>
  <c r="BC967" i="10" s="1"/>
  <c r="AW967" i="10"/>
  <c r="AR967" i="10"/>
  <c r="AQ967" i="10"/>
  <c r="AP967" i="10"/>
  <c r="AO967" i="10" s="1"/>
  <c r="AN967" i="10"/>
  <c r="AI967" i="10"/>
  <c r="AH967" i="10"/>
  <c r="AF967" i="10" s="1"/>
  <c r="AG967" i="10"/>
  <c r="AE967" i="10"/>
  <c r="Y967" i="10"/>
  <c r="X967" i="10"/>
  <c r="W967" i="10"/>
  <c r="V967" i="10"/>
  <c r="U967" i="10" s="1"/>
  <c r="Z967" i="10" s="1"/>
  <c r="T967" i="10"/>
  <c r="O967" i="10"/>
  <c r="N967" i="10"/>
  <c r="M967" i="10"/>
  <c r="L967" i="10"/>
  <c r="K967" i="10"/>
  <c r="CA966" i="10"/>
  <c r="BZ966" i="10"/>
  <c r="BX966" i="10"/>
  <c r="BW966" i="10"/>
  <c r="BV966" i="10"/>
  <c r="BU966" i="10"/>
  <c r="BT966" i="10"/>
  <c r="BY966" i="10" s="1"/>
  <c r="BS966" i="10"/>
  <c r="BN966" i="10"/>
  <c r="BM966" i="10"/>
  <c r="BL966" i="10"/>
  <c r="BK966" i="10" s="1"/>
  <c r="BJ966" i="10"/>
  <c r="BD966" i="10"/>
  <c r="BB966" i="10"/>
  <c r="BA966" i="10"/>
  <c r="AZ966" i="10"/>
  <c r="AY966" i="10"/>
  <c r="AX966" i="10" s="1"/>
  <c r="AW966" i="10"/>
  <c r="AR966" i="10"/>
  <c r="AQ966" i="10"/>
  <c r="AO966" i="10" s="1"/>
  <c r="AP966" i="10"/>
  <c r="AN966" i="10"/>
  <c r="AI966" i="10"/>
  <c r="AH966" i="10"/>
  <c r="AG966" i="10"/>
  <c r="AF966" i="10"/>
  <c r="AE966" i="10"/>
  <c r="Y966" i="10"/>
  <c r="X966" i="10"/>
  <c r="W966" i="10"/>
  <c r="V966" i="10"/>
  <c r="U966" i="10"/>
  <c r="T966" i="10"/>
  <c r="O966" i="10"/>
  <c r="N966" i="10"/>
  <c r="M966" i="10"/>
  <c r="L966" i="10" s="1"/>
  <c r="Z966" i="10" s="1"/>
  <c r="K966" i="10"/>
  <c r="BZ965" i="10"/>
  <c r="BX965" i="10"/>
  <c r="BW965" i="10"/>
  <c r="BV965" i="10"/>
  <c r="BU965" i="10"/>
  <c r="BT965" i="10" s="1"/>
  <c r="BS965" i="10"/>
  <c r="BN965" i="10"/>
  <c r="BM965" i="10"/>
  <c r="BL965" i="10"/>
  <c r="BK965" i="10" s="1"/>
  <c r="BJ965" i="10"/>
  <c r="BD965" i="10"/>
  <c r="BB965" i="10"/>
  <c r="BA965" i="10"/>
  <c r="AZ965" i="10"/>
  <c r="AX965" i="10" s="1"/>
  <c r="AY965" i="10"/>
  <c r="AW965" i="10"/>
  <c r="AR965" i="10"/>
  <c r="AQ965" i="10"/>
  <c r="AP965" i="10"/>
  <c r="AO965" i="10"/>
  <c r="AN965" i="10"/>
  <c r="AI965" i="10"/>
  <c r="AH965" i="10"/>
  <c r="AG965" i="10"/>
  <c r="AF965" i="10" s="1"/>
  <c r="AE965" i="10"/>
  <c r="Y965" i="10"/>
  <c r="X965" i="10"/>
  <c r="W965" i="10"/>
  <c r="V965" i="10"/>
  <c r="U965" i="10" s="1"/>
  <c r="Z965" i="10" s="1"/>
  <c r="T965" i="10"/>
  <c r="O965" i="10"/>
  <c r="N965" i="10"/>
  <c r="M965" i="10"/>
  <c r="L965" i="10"/>
  <c r="K965" i="10"/>
  <c r="BZ964" i="10"/>
  <c r="BX964" i="10"/>
  <c r="BW964" i="10"/>
  <c r="BV964" i="10"/>
  <c r="BU964" i="10"/>
  <c r="BT964" i="10" s="1"/>
  <c r="BS964" i="10"/>
  <c r="BN964" i="10"/>
  <c r="BK964" i="10" s="1"/>
  <c r="BM964" i="10"/>
  <c r="BL964" i="10"/>
  <c r="BJ964" i="10"/>
  <c r="BD964" i="10"/>
  <c r="BB964" i="10"/>
  <c r="BA964" i="10"/>
  <c r="AZ964" i="10"/>
  <c r="AY964" i="10"/>
  <c r="AX964" i="10"/>
  <c r="AW964" i="10"/>
  <c r="AR964" i="10"/>
  <c r="AQ964" i="10"/>
  <c r="AP964" i="10"/>
  <c r="AO964" i="10" s="1"/>
  <c r="AN964" i="10"/>
  <c r="AI964" i="10"/>
  <c r="AH964" i="10"/>
  <c r="AG964" i="10"/>
  <c r="AF964" i="10" s="1"/>
  <c r="BE964" i="10" s="1"/>
  <c r="AE964" i="10"/>
  <c r="Y964" i="10"/>
  <c r="X964" i="10"/>
  <c r="W964" i="10"/>
  <c r="V964" i="10"/>
  <c r="U964" i="10"/>
  <c r="Z964" i="10" s="1"/>
  <c r="T964" i="10"/>
  <c r="O964" i="10"/>
  <c r="N964" i="10"/>
  <c r="M964" i="10"/>
  <c r="L964" i="10" s="1"/>
  <c r="K964" i="10"/>
  <c r="BZ963" i="10"/>
  <c r="BX963" i="10"/>
  <c r="BW963" i="10"/>
  <c r="BT963" i="10" s="1"/>
  <c r="BV963" i="10"/>
  <c r="BU963" i="10"/>
  <c r="BS963" i="10"/>
  <c r="BN963" i="10"/>
  <c r="BM963" i="10"/>
  <c r="BL963" i="10"/>
  <c r="BK963" i="10" s="1"/>
  <c r="BJ963" i="10"/>
  <c r="BD963" i="10"/>
  <c r="BB963" i="10"/>
  <c r="BA963" i="10"/>
  <c r="AZ963" i="10"/>
  <c r="AY963" i="10"/>
  <c r="AX963" i="10" s="1"/>
  <c r="AW963" i="10"/>
  <c r="AR963" i="10"/>
  <c r="AQ963" i="10"/>
  <c r="AP963" i="10"/>
  <c r="AO963" i="10" s="1"/>
  <c r="AN963" i="10"/>
  <c r="AI963" i="10"/>
  <c r="AF963" i="10" s="1"/>
  <c r="AH963" i="10"/>
  <c r="AG963" i="10"/>
  <c r="AE963" i="10"/>
  <c r="Y963" i="10"/>
  <c r="X963" i="10"/>
  <c r="W963" i="10"/>
  <c r="V963" i="10"/>
  <c r="U963" i="10" s="1"/>
  <c r="Z963" i="10" s="1"/>
  <c r="T963" i="10"/>
  <c r="O963" i="10"/>
  <c r="N963" i="10"/>
  <c r="L963" i="10" s="1"/>
  <c r="M963" i="10"/>
  <c r="K963" i="10"/>
  <c r="BZ962" i="10"/>
  <c r="BX962" i="10"/>
  <c r="BW962" i="10"/>
  <c r="BV962" i="10"/>
  <c r="BU962" i="10"/>
  <c r="BT962" i="10" s="1"/>
  <c r="BS962" i="10"/>
  <c r="BN962" i="10"/>
  <c r="BM962" i="10"/>
  <c r="BL962" i="10"/>
  <c r="BK962" i="10"/>
  <c r="BJ962" i="10"/>
  <c r="BD962" i="10"/>
  <c r="BB962" i="10"/>
  <c r="BA962" i="10"/>
  <c r="AZ962" i="10"/>
  <c r="AY962" i="10"/>
  <c r="AX962" i="10" s="1"/>
  <c r="AW962" i="10"/>
  <c r="AR962" i="10"/>
  <c r="AO962" i="10" s="1"/>
  <c r="AQ962" i="10"/>
  <c r="AP962" i="10"/>
  <c r="AN962" i="10"/>
  <c r="AI962" i="10"/>
  <c r="AH962" i="10"/>
  <c r="AG962" i="10"/>
  <c r="AF962" i="10" s="1"/>
  <c r="AE962" i="10"/>
  <c r="Y962" i="10"/>
  <c r="X962" i="10"/>
  <c r="W962" i="10"/>
  <c r="U962" i="10" s="1"/>
  <c r="Z962" i="10" s="1"/>
  <c r="V962" i="10"/>
  <c r="T962" i="10"/>
  <c r="O962" i="10"/>
  <c r="N962" i="10"/>
  <c r="M962" i="10"/>
  <c r="L962" i="10"/>
  <c r="K962" i="10"/>
  <c r="BZ961" i="10"/>
  <c r="BX961" i="10"/>
  <c r="BW961" i="10"/>
  <c r="BV961" i="10"/>
  <c r="BU961" i="10"/>
  <c r="BT961" i="10"/>
  <c r="BY961" i="10" s="1"/>
  <c r="BS961" i="10"/>
  <c r="BN961" i="10"/>
  <c r="BM961" i="10"/>
  <c r="BL961" i="10"/>
  <c r="BK961" i="10" s="1"/>
  <c r="BJ961" i="10"/>
  <c r="BD961" i="10"/>
  <c r="BB961" i="10"/>
  <c r="BA961" i="10"/>
  <c r="AX961" i="10" s="1"/>
  <c r="AZ961" i="10"/>
  <c r="AY961" i="10"/>
  <c r="AW961" i="10"/>
  <c r="AR961" i="10"/>
  <c r="AQ961" i="10"/>
  <c r="AP961" i="10"/>
  <c r="AO961" i="10" s="1"/>
  <c r="AN961" i="10"/>
  <c r="AI961" i="10"/>
  <c r="AH961" i="10"/>
  <c r="AG961" i="10"/>
  <c r="AF961" i="10"/>
  <c r="AE961" i="10"/>
  <c r="Y961" i="10"/>
  <c r="X961" i="10"/>
  <c r="W961" i="10"/>
  <c r="V961" i="10"/>
  <c r="U961" i="10"/>
  <c r="Z961" i="10" s="1"/>
  <c r="T961" i="10"/>
  <c r="O961" i="10"/>
  <c r="N961" i="10"/>
  <c r="M961" i="10"/>
  <c r="L961" i="10" s="1"/>
  <c r="K961" i="10"/>
  <c r="BZ960" i="10"/>
  <c r="BX960" i="10"/>
  <c r="BW960" i="10"/>
  <c r="BV960" i="10"/>
  <c r="BU960" i="10"/>
  <c r="BT960" i="10" s="1"/>
  <c r="BS960" i="10"/>
  <c r="BN960" i="10"/>
  <c r="BM960" i="10"/>
  <c r="BK960" i="10" s="1"/>
  <c r="BL960" i="10"/>
  <c r="BJ960" i="10"/>
  <c r="BD960" i="10"/>
  <c r="BB960" i="10"/>
  <c r="BA960" i="10"/>
  <c r="AZ960" i="10"/>
  <c r="AY960" i="10"/>
  <c r="AX960" i="10" s="1"/>
  <c r="AW960" i="10"/>
  <c r="AR960" i="10"/>
  <c r="AQ960" i="10"/>
  <c r="AP960" i="10"/>
  <c r="AO960" i="10"/>
  <c r="AN960" i="10"/>
  <c r="AI960" i="10"/>
  <c r="AH960" i="10"/>
  <c r="AG960" i="10"/>
  <c r="AF960" i="10" s="1"/>
  <c r="AE960" i="10"/>
  <c r="Y960" i="10"/>
  <c r="X960" i="10"/>
  <c r="W960" i="10"/>
  <c r="V960" i="10"/>
  <c r="U960" i="10" s="1"/>
  <c r="Z960" i="10" s="1"/>
  <c r="T960" i="10"/>
  <c r="O960" i="10"/>
  <c r="N960" i="10"/>
  <c r="M960" i="10"/>
  <c r="L960" i="10" s="1"/>
  <c r="K960" i="10"/>
  <c r="BZ959" i="10"/>
  <c r="BX959" i="10"/>
  <c r="BW959" i="10"/>
  <c r="BV959" i="10"/>
  <c r="BT959" i="10" s="1"/>
  <c r="BU959" i="10"/>
  <c r="BS959" i="10"/>
  <c r="BN959" i="10"/>
  <c r="BM959" i="10"/>
  <c r="BL959" i="10"/>
  <c r="BK959" i="10"/>
  <c r="BJ959" i="10"/>
  <c r="BD959" i="10"/>
  <c r="BB959" i="10"/>
  <c r="BA959" i="10"/>
  <c r="AZ959" i="10"/>
  <c r="AY959" i="10"/>
  <c r="AX959" i="10"/>
  <c r="BC959" i="10" s="1"/>
  <c r="AW959" i="10"/>
  <c r="AR959" i="10"/>
  <c r="AQ959" i="10"/>
  <c r="AP959" i="10"/>
  <c r="AO959" i="10" s="1"/>
  <c r="AN959" i="10"/>
  <c r="AI959" i="10"/>
  <c r="AH959" i="10"/>
  <c r="AF959" i="10" s="1"/>
  <c r="AG959" i="10"/>
  <c r="AE959" i="10"/>
  <c r="Y959" i="10"/>
  <c r="X959" i="10"/>
  <c r="W959" i="10"/>
  <c r="V959" i="10"/>
  <c r="U959" i="10" s="1"/>
  <c r="T959" i="10"/>
  <c r="O959" i="10"/>
  <c r="L959" i="10" s="1"/>
  <c r="N959" i="10"/>
  <c r="M959" i="10"/>
  <c r="K959" i="10"/>
  <c r="CA958" i="10"/>
  <c r="BZ958" i="10"/>
  <c r="BX958" i="10"/>
  <c r="BW958" i="10"/>
  <c r="BV958" i="10"/>
  <c r="BU958" i="10"/>
  <c r="BT958" i="10"/>
  <c r="BY958" i="10" s="1"/>
  <c r="BS958" i="10"/>
  <c r="BN958" i="10"/>
  <c r="BM958" i="10"/>
  <c r="BL958" i="10"/>
  <c r="BK958" i="10" s="1"/>
  <c r="BJ958" i="10"/>
  <c r="BD958" i="10"/>
  <c r="BB958" i="10"/>
  <c r="BA958" i="10"/>
  <c r="AZ958" i="10"/>
  <c r="AY958" i="10"/>
  <c r="AX958" i="10" s="1"/>
  <c r="AW958" i="10"/>
  <c r="AR958" i="10"/>
  <c r="AQ958" i="10"/>
  <c r="AO958" i="10" s="1"/>
  <c r="AP958" i="10"/>
  <c r="AN958" i="10"/>
  <c r="AI958" i="10"/>
  <c r="AH958" i="10"/>
  <c r="AG958" i="10"/>
  <c r="AF958" i="10"/>
  <c r="AE958" i="10"/>
  <c r="Y958" i="10"/>
  <c r="X958" i="10"/>
  <c r="U958" i="10" s="1"/>
  <c r="Z958" i="10" s="1"/>
  <c r="W958" i="10"/>
  <c r="V958" i="10"/>
  <c r="T958" i="10"/>
  <c r="O958" i="10"/>
  <c r="N958" i="10"/>
  <c r="M958" i="10"/>
  <c r="L958" i="10" s="1"/>
  <c r="K958" i="10"/>
  <c r="BZ957" i="10"/>
  <c r="BX957" i="10"/>
  <c r="BW957" i="10"/>
  <c r="BV957" i="10"/>
  <c r="BU957" i="10"/>
  <c r="BT957" i="10" s="1"/>
  <c r="BS957" i="10"/>
  <c r="BN957" i="10"/>
  <c r="BM957" i="10"/>
  <c r="BL957" i="10"/>
  <c r="BK957" i="10" s="1"/>
  <c r="BJ957" i="10"/>
  <c r="BD957" i="10"/>
  <c r="BB957" i="10"/>
  <c r="BA957" i="10"/>
  <c r="AZ957" i="10"/>
  <c r="AX957" i="10" s="1"/>
  <c r="AY957" i="10"/>
  <c r="AW957" i="10"/>
  <c r="AR957" i="10"/>
  <c r="AQ957" i="10"/>
  <c r="AP957" i="10"/>
  <c r="AO957" i="10"/>
  <c r="AN957" i="10"/>
  <c r="AI957" i="10"/>
  <c r="AH957" i="10"/>
  <c r="AG957" i="10"/>
  <c r="AF957" i="10" s="1"/>
  <c r="AE957" i="10"/>
  <c r="Y957" i="10"/>
  <c r="X957" i="10"/>
  <c r="W957" i="10"/>
  <c r="V957" i="10"/>
  <c r="U957" i="10" s="1"/>
  <c r="Z957" i="10" s="1"/>
  <c r="T957" i="10"/>
  <c r="O957" i="10"/>
  <c r="N957" i="10"/>
  <c r="M957" i="10"/>
  <c r="L957" i="10"/>
  <c r="K957" i="10"/>
  <c r="BZ956" i="10"/>
  <c r="BX956" i="10"/>
  <c r="BW956" i="10"/>
  <c r="BV956" i="10"/>
  <c r="BU956" i="10"/>
  <c r="BT956" i="10" s="1"/>
  <c r="BS956" i="10"/>
  <c r="BN956" i="10"/>
  <c r="BK956" i="10" s="1"/>
  <c r="BM956" i="10"/>
  <c r="BL956" i="10"/>
  <c r="BJ956" i="10"/>
  <c r="BD956" i="10"/>
  <c r="BB956" i="10"/>
  <c r="BA956" i="10"/>
  <c r="AZ956" i="10"/>
  <c r="AY956" i="10"/>
  <c r="AX956" i="10"/>
  <c r="BC956" i="10" s="1"/>
  <c r="AW956" i="10"/>
  <c r="AR956" i="10"/>
  <c r="AQ956" i="10"/>
  <c r="AP956" i="10"/>
  <c r="AO956" i="10" s="1"/>
  <c r="AN956" i="10"/>
  <c r="AI956" i="10"/>
  <c r="AH956" i="10"/>
  <c r="AG956" i="10"/>
  <c r="AF956" i="10" s="1"/>
  <c r="BE956" i="10" s="1"/>
  <c r="AE956" i="10"/>
  <c r="Y956" i="10"/>
  <c r="X956" i="10"/>
  <c r="W956" i="10"/>
  <c r="V956" i="10"/>
  <c r="U956" i="10"/>
  <c r="Z956" i="10" s="1"/>
  <c r="T956" i="10"/>
  <c r="O956" i="10"/>
  <c r="N956" i="10"/>
  <c r="M956" i="10"/>
  <c r="L956" i="10" s="1"/>
  <c r="K956" i="10"/>
  <c r="BZ955" i="10"/>
  <c r="BX955" i="10"/>
  <c r="BW955" i="10"/>
  <c r="BT955" i="10" s="1"/>
  <c r="BV955" i="10"/>
  <c r="BU955" i="10"/>
  <c r="BS955" i="10"/>
  <c r="BN955" i="10"/>
  <c r="BM955" i="10"/>
  <c r="BL955" i="10"/>
  <c r="BK955" i="10" s="1"/>
  <c r="BJ955" i="10"/>
  <c r="BD955" i="10"/>
  <c r="BB955" i="10"/>
  <c r="BA955" i="10"/>
  <c r="AZ955" i="10"/>
  <c r="AY955" i="10"/>
  <c r="AX955" i="10" s="1"/>
  <c r="AW955" i="10"/>
  <c r="AR955" i="10"/>
  <c r="AQ955" i="10"/>
  <c r="AP955" i="10"/>
  <c r="AO955" i="10" s="1"/>
  <c r="AN955" i="10"/>
  <c r="AI955" i="10"/>
  <c r="AF955" i="10" s="1"/>
  <c r="AH955" i="10"/>
  <c r="AG955" i="10"/>
  <c r="AE955" i="10"/>
  <c r="Y955" i="10"/>
  <c r="X955" i="10"/>
  <c r="W955" i="10"/>
  <c r="V955" i="10"/>
  <c r="U955" i="10" s="1"/>
  <c r="Z955" i="10" s="1"/>
  <c r="T955" i="10"/>
  <c r="O955" i="10"/>
  <c r="N955" i="10"/>
  <c r="L955" i="10" s="1"/>
  <c r="M955" i="10"/>
  <c r="K955" i="10"/>
  <c r="BZ954" i="10"/>
  <c r="BX954" i="10"/>
  <c r="BW954" i="10"/>
  <c r="BV954" i="10"/>
  <c r="BU954" i="10"/>
  <c r="BT954" i="10" s="1"/>
  <c r="BS954" i="10"/>
  <c r="BN954" i="10"/>
  <c r="BM954" i="10"/>
  <c r="BL954" i="10"/>
  <c r="BK954" i="10"/>
  <c r="BJ954" i="10"/>
  <c r="BD954" i="10"/>
  <c r="BB954" i="10"/>
  <c r="BA954" i="10"/>
  <c r="AZ954" i="10"/>
  <c r="AY954" i="10"/>
  <c r="AX954" i="10" s="1"/>
  <c r="AW954" i="10"/>
  <c r="AR954" i="10"/>
  <c r="AO954" i="10" s="1"/>
  <c r="AQ954" i="10"/>
  <c r="AP954" i="10"/>
  <c r="AN954" i="10"/>
  <c r="AI954" i="10"/>
  <c r="AH954" i="10"/>
  <c r="AG954" i="10"/>
  <c r="AF954" i="10" s="1"/>
  <c r="AE954" i="10"/>
  <c r="Y954" i="10"/>
  <c r="X954" i="10"/>
  <c r="W954" i="10"/>
  <c r="U954" i="10" s="1"/>
  <c r="Z954" i="10" s="1"/>
  <c r="V954" i="10"/>
  <c r="T954" i="10"/>
  <c r="O954" i="10"/>
  <c r="N954" i="10"/>
  <c r="M954" i="10"/>
  <c r="L954" i="10"/>
  <c r="K954" i="10"/>
  <c r="BZ953" i="10"/>
  <c r="BX953" i="10"/>
  <c r="BW953" i="10"/>
  <c r="BV953" i="10"/>
  <c r="BU953" i="10"/>
  <c r="BT953" i="10"/>
  <c r="BS953" i="10"/>
  <c r="BN953" i="10"/>
  <c r="BM953" i="10"/>
  <c r="BL953" i="10"/>
  <c r="BK953" i="10" s="1"/>
  <c r="BJ953" i="10"/>
  <c r="BD953" i="10"/>
  <c r="BB953" i="10"/>
  <c r="BA953" i="10"/>
  <c r="AX953" i="10" s="1"/>
  <c r="AZ953" i="10"/>
  <c r="AY953" i="10"/>
  <c r="AW953" i="10"/>
  <c r="AR953" i="10"/>
  <c r="AQ953" i="10"/>
  <c r="AP953" i="10"/>
  <c r="AO953" i="10" s="1"/>
  <c r="AN953" i="10"/>
  <c r="AI953" i="10"/>
  <c r="AH953" i="10"/>
  <c r="AG953" i="10"/>
  <c r="AF953" i="10"/>
  <c r="AE953" i="10"/>
  <c r="Y953" i="10"/>
  <c r="X953" i="10"/>
  <c r="W953" i="10"/>
  <c r="V953" i="10"/>
  <c r="U953" i="10"/>
  <c r="Z953" i="10" s="1"/>
  <c r="T953" i="10"/>
  <c r="O953" i="10"/>
  <c r="N953" i="10"/>
  <c r="M953" i="10"/>
  <c r="L953" i="10" s="1"/>
  <c r="K953" i="10"/>
  <c r="BZ952" i="10"/>
  <c r="BX952" i="10"/>
  <c r="BW952" i="10"/>
  <c r="BV952" i="10"/>
  <c r="BU952" i="10"/>
  <c r="BT952" i="10" s="1"/>
  <c r="BS952" i="10"/>
  <c r="BN952" i="10"/>
  <c r="BM952" i="10"/>
  <c r="BK952" i="10" s="1"/>
  <c r="BL952" i="10"/>
  <c r="BJ952" i="10"/>
  <c r="BD952" i="10"/>
  <c r="BB952" i="10"/>
  <c r="BA952" i="10"/>
  <c r="AZ952" i="10"/>
  <c r="AY952" i="10"/>
  <c r="AX952" i="10" s="1"/>
  <c r="AW952" i="10"/>
  <c r="AR952" i="10"/>
  <c r="AQ952" i="10"/>
  <c r="AP952" i="10"/>
  <c r="AO952" i="10"/>
  <c r="AN952" i="10"/>
  <c r="AI952" i="10"/>
  <c r="AH952" i="10"/>
  <c r="AG952" i="10"/>
  <c r="AF952" i="10" s="1"/>
  <c r="AE952" i="10"/>
  <c r="Y952" i="10"/>
  <c r="X952" i="10"/>
  <c r="W952" i="10"/>
  <c r="V952" i="10"/>
  <c r="U952" i="10" s="1"/>
  <c r="Z952" i="10" s="1"/>
  <c r="T952" i="10"/>
  <c r="O952" i="10"/>
  <c r="N952" i="10"/>
  <c r="M952" i="10"/>
  <c r="L952" i="10" s="1"/>
  <c r="K952" i="10"/>
  <c r="BZ951" i="10"/>
  <c r="BX951" i="10"/>
  <c r="BW951" i="10"/>
  <c r="BV951" i="10"/>
  <c r="BT951" i="10" s="1"/>
  <c r="BU951" i="10"/>
  <c r="BS951" i="10"/>
  <c r="BN951" i="10"/>
  <c r="BM951" i="10"/>
  <c r="BL951" i="10"/>
  <c r="BK951" i="10"/>
  <c r="BJ951" i="10"/>
  <c r="BD951" i="10"/>
  <c r="BB951" i="10"/>
  <c r="BA951" i="10"/>
  <c r="AZ951" i="10"/>
  <c r="AY951" i="10"/>
  <c r="AX951" i="10"/>
  <c r="BC951" i="10" s="1"/>
  <c r="AW951" i="10"/>
  <c r="AR951" i="10"/>
  <c r="AQ951" i="10"/>
  <c r="AP951" i="10"/>
  <c r="AO951" i="10" s="1"/>
  <c r="AN951" i="10"/>
  <c r="AI951" i="10"/>
  <c r="AH951" i="10"/>
  <c r="AF951" i="10" s="1"/>
  <c r="AG951" i="10"/>
  <c r="AE951" i="10"/>
  <c r="Y951" i="10"/>
  <c r="X951" i="10"/>
  <c r="W951" i="10"/>
  <c r="V951" i="10"/>
  <c r="U951" i="10" s="1"/>
  <c r="Z951" i="10" s="1"/>
  <c r="T951" i="10"/>
  <c r="O951" i="10"/>
  <c r="L951" i="10" s="1"/>
  <c r="N951" i="10"/>
  <c r="M951" i="10"/>
  <c r="K951" i="10"/>
  <c r="CA950" i="10"/>
  <c r="BZ950" i="10"/>
  <c r="BX950" i="10"/>
  <c r="BW950" i="10"/>
  <c r="BV950" i="10"/>
  <c r="BU950" i="10"/>
  <c r="BT950" i="10"/>
  <c r="BY950" i="10" s="1"/>
  <c r="BS950" i="10"/>
  <c r="BN950" i="10"/>
  <c r="BM950" i="10"/>
  <c r="BL950" i="10"/>
  <c r="BK950" i="10" s="1"/>
  <c r="BJ950" i="10"/>
  <c r="BD950" i="10"/>
  <c r="BB950" i="10"/>
  <c r="BA950" i="10"/>
  <c r="AZ950" i="10"/>
  <c r="AY950" i="10"/>
  <c r="AX950" i="10" s="1"/>
  <c r="AW950" i="10"/>
  <c r="AR950" i="10"/>
  <c r="AQ950" i="10"/>
  <c r="AO950" i="10" s="1"/>
  <c r="AP950" i="10"/>
  <c r="AN950" i="10"/>
  <c r="AI950" i="10"/>
  <c r="AH950" i="10"/>
  <c r="AG950" i="10"/>
  <c r="AF950" i="10"/>
  <c r="AE950" i="10"/>
  <c r="Y950" i="10"/>
  <c r="X950" i="10"/>
  <c r="U950" i="10" s="1"/>
  <c r="W950" i="10"/>
  <c r="V950" i="10"/>
  <c r="T950" i="10"/>
  <c r="O950" i="10"/>
  <c r="N950" i="10"/>
  <c r="M950" i="10"/>
  <c r="L950" i="10" s="1"/>
  <c r="K950" i="10"/>
  <c r="BZ949" i="10"/>
  <c r="BX949" i="10"/>
  <c r="BW949" i="10"/>
  <c r="BV949" i="10"/>
  <c r="BU949" i="10"/>
  <c r="BT949" i="10" s="1"/>
  <c r="BS949" i="10"/>
  <c r="BN949" i="10"/>
  <c r="BM949" i="10"/>
  <c r="BL949" i="10"/>
  <c r="BK949" i="10" s="1"/>
  <c r="BJ949" i="10"/>
  <c r="BD949" i="10"/>
  <c r="BB949" i="10"/>
  <c r="BA949" i="10"/>
  <c r="AZ949" i="10"/>
  <c r="AX949" i="10" s="1"/>
  <c r="AY949" i="10"/>
  <c r="AW949" i="10"/>
  <c r="AR949" i="10"/>
  <c r="AQ949" i="10"/>
  <c r="AP949" i="10"/>
  <c r="AO949" i="10"/>
  <c r="AN949" i="10"/>
  <c r="AI949" i="10"/>
  <c r="AH949" i="10"/>
  <c r="AG949" i="10"/>
  <c r="AF949" i="10" s="1"/>
  <c r="AE949" i="10"/>
  <c r="Y949" i="10"/>
  <c r="X949" i="10"/>
  <c r="W949" i="10"/>
  <c r="V949" i="10"/>
  <c r="T949" i="10"/>
  <c r="O949" i="10"/>
  <c r="N949" i="10"/>
  <c r="M949" i="10"/>
  <c r="L949" i="10"/>
  <c r="K949" i="10"/>
  <c r="BZ948" i="10"/>
  <c r="BX948" i="10"/>
  <c r="BW948" i="10"/>
  <c r="BV948" i="10"/>
  <c r="BU948" i="10"/>
  <c r="BT948" i="10" s="1"/>
  <c r="BS948" i="10"/>
  <c r="BN948" i="10"/>
  <c r="BK948" i="10" s="1"/>
  <c r="BM948" i="10"/>
  <c r="BL948" i="10"/>
  <c r="BJ948" i="10"/>
  <c r="BD948" i="10"/>
  <c r="BB948" i="10"/>
  <c r="BA948" i="10"/>
  <c r="AZ948" i="10"/>
  <c r="AY948" i="10"/>
  <c r="AX948" i="10"/>
  <c r="BC948" i="10" s="1"/>
  <c r="AW948" i="10"/>
  <c r="AR948" i="10"/>
  <c r="AQ948" i="10"/>
  <c r="AP948" i="10"/>
  <c r="AO948" i="10" s="1"/>
  <c r="AN948" i="10"/>
  <c r="AI948" i="10"/>
  <c r="AH948" i="10"/>
  <c r="AG948" i="10"/>
  <c r="AF948" i="10" s="1"/>
  <c r="BE948" i="10" s="1"/>
  <c r="AE948" i="10"/>
  <c r="Y948" i="10"/>
  <c r="X948" i="10"/>
  <c r="W948" i="10"/>
  <c r="V948" i="10"/>
  <c r="U948" i="10"/>
  <c r="Z948" i="10" s="1"/>
  <c r="T948" i="10"/>
  <c r="O948" i="10"/>
  <c r="N948" i="10"/>
  <c r="M948" i="10"/>
  <c r="L948" i="10" s="1"/>
  <c r="K948" i="10"/>
  <c r="BZ947" i="10"/>
  <c r="BX947" i="10"/>
  <c r="BW947" i="10"/>
  <c r="BT947" i="10" s="1"/>
  <c r="BV947" i="10"/>
  <c r="BU947" i="10"/>
  <c r="BS947" i="10"/>
  <c r="BN947" i="10"/>
  <c r="BM947" i="10"/>
  <c r="BL947" i="10"/>
  <c r="BK947" i="10" s="1"/>
  <c r="BJ947" i="10"/>
  <c r="BD947" i="10"/>
  <c r="BB947" i="10"/>
  <c r="BA947" i="10"/>
  <c r="AZ947" i="10"/>
  <c r="AY947" i="10"/>
  <c r="AX947" i="10" s="1"/>
  <c r="BE947" i="10" s="1"/>
  <c r="AW947" i="10"/>
  <c r="AR947" i="10"/>
  <c r="AQ947" i="10"/>
  <c r="AP947" i="10"/>
  <c r="AN947" i="10"/>
  <c r="AI947" i="10"/>
  <c r="AF947" i="10" s="1"/>
  <c r="AH947" i="10"/>
  <c r="AG947" i="10"/>
  <c r="AE947" i="10"/>
  <c r="Y947" i="10"/>
  <c r="X947" i="10"/>
  <c r="W947" i="10"/>
  <c r="V947" i="10"/>
  <c r="U947" i="10" s="1"/>
  <c r="Z947" i="10" s="1"/>
  <c r="T947" i="10"/>
  <c r="O947" i="10"/>
  <c r="N947" i="10"/>
  <c r="L947" i="10" s="1"/>
  <c r="M947" i="10"/>
  <c r="K947" i="10"/>
  <c r="BZ946" i="10"/>
  <c r="BX946" i="10"/>
  <c r="BW946" i="10"/>
  <c r="BV946" i="10"/>
  <c r="BU946" i="10"/>
  <c r="BT946" i="10" s="1"/>
  <c r="BS946" i="10"/>
  <c r="BN946" i="10"/>
  <c r="BM946" i="10"/>
  <c r="BL946" i="10"/>
  <c r="BK946" i="10" s="1"/>
  <c r="BJ946" i="10"/>
  <c r="BD946" i="10"/>
  <c r="BB946" i="10"/>
  <c r="BA946" i="10"/>
  <c r="AZ946" i="10"/>
  <c r="AY946" i="10"/>
  <c r="AX946" i="10" s="1"/>
  <c r="BC946" i="10" s="1"/>
  <c r="AW946" i="10"/>
  <c r="AR946" i="10"/>
  <c r="AO946" i="10" s="1"/>
  <c r="AQ946" i="10"/>
  <c r="AP946" i="10"/>
  <c r="AN946" i="10"/>
  <c r="AI946" i="10"/>
  <c r="AH946" i="10"/>
  <c r="AG946" i="10"/>
  <c r="AF946" i="10" s="1"/>
  <c r="AE946" i="10"/>
  <c r="Y946" i="10"/>
  <c r="X946" i="10"/>
  <c r="W946" i="10"/>
  <c r="U946" i="10" s="1"/>
  <c r="Z946" i="10" s="1"/>
  <c r="V946" i="10"/>
  <c r="T946" i="10"/>
  <c r="O946" i="10"/>
  <c r="N946" i="10"/>
  <c r="M946" i="10"/>
  <c r="L946" i="10"/>
  <c r="K946" i="10"/>
  <c r="BZ945" i="10"/>
  <c r="BX945" i="10"/>
  <c r="BW945" i="10"/>
  <c r="BV945" i="10"/>
  <c r="BU945" i="10"/>
  <c r="BT945" i="10" s="1"/>
  <c r="BS945" i="10"/>
  <c r="BN945" i="10"/>
  <c r="BM945" i="10"/>
  <c r="BL945" i="10"/>
  <c r="BJ945" i="10"/>
  <c r="BD945" i="10"/>
  <c r="BB945" i="10"/>
  <c r="BA945" i="10"/>
  <c r="AX945" i="10" s="1"/>
  <c r="AZ945" i="10"/>
  <c r="AY945" i="10"/>
  <c r="AW945" i="10"/>
  <c r="AR945" i="10"/>
  <c r="AQ945" i="10"/>
  <c r="AP945" i="10"/>
  <c r="AO945" i="10" s="1"/>
  <c r="AN945" i="10"/>
  <c r="AI945" i="10"/>
  <c r="AH945" i="10"/>
  <c r="AG945" i="10"/>
  <c r="AF945" i="10" s="1"/>
  <c r="BE945" i="10" s="1"/>
  <c r="AE945" i="10"/>
  <c r="Y945" i="10"/>
  <c r="X945" i="10"/>
  <c r="W945" i="10"/>
  <c r="V945" i="10"/>
  <c r="U945" i="10"/>
  <c r="T945" i="10"/>
  <c r="O945" i="10"/>
  <c r="N945" i="10"/>
  <c r="M945" i="10"/>
  <c r="K945" i="10"/>
  <c r="BZ944" i="10"/>
  <c r="BX944" i="10"/>
  <c r="BW944" i="10"/>
  <c r="BV944" i="10"/>
  <c r="BU944" i="10"/>
  <c r="BT944" i="10" s="1"/>
  <c r="CA944" i="10" s="1"/>
  <c r="BS944" i="10"/>
  <c r="BN944" i="10"/>
  <c r="BM944" i="10"/>
  <c r="BL944" i="10"/>
  <c r="BK944" i="10"/>
  <c r="BJ944" i="10"/>
  <c r="BD944" i="10"/>
  <c r="BB944" i="10"/>
  <c r="BA944" i="10"/>
  <c r="AZ944" i="10"/>
  <c r="AY944" i="10"/>
  <c r="AW944" i="10"/>
  <c r="AR944" i="10"/>
  <c r="AQ944" i="10"/>
  <c r="AP944" i="10"/>
  <c r="AO944" i="10"/>
  <c r="AN944" i="10"/>
  <c r="AI944" i="10"/>
  <c r="AH944" i="10"/>
  <c r="AG944" i="10"/>
  <c r="AF944" i="10" s="1"/>
  <c r="AE944" i="10"/>
  <c r="Y944" i="10"/>
  <c r="X944" i="10"/>
  <c r="W944" i="10"/>
  <c r="V944" i="10"/>
  <c r="T944" i="10"/>
  <c r="O944" i="10"/>
  <c r="N944" i="10"/>
  <c r="M944" i="10"/>
  <c r="K944" i="10"/>
  <c r="BZ943" i="10"/>
  <c r="BX943" i="10"/>
  <c r="BW943" i="10"/>
  <c r="BV943" i="10"/>
  <c r="BU943" i="10"/>
  <c r="BT943" i="10"/>
  <c r="BS943" i="10"/>
  <c r="BN943" i="10"/>
  <c r="BM943" i="10"/>
  <c r="BL943" i="10"/>
  <c r="BK943" i="10"/>
  <c r="BJ943" i="10"/>
  <c r="BD943" i="10"/>
  <c r="BB943" i="10"/>
  <c r="BA943" i="10"/>
  <c r="AZ943" i="10"/>
  <c r="AY943" i="10"/>
  <c r="AX943" i="10" s="1"/>
  <c r="AW943" i="10"/>
  <c r="AR943" i="10"/>
  <c r="AQ943" i="10"/>
  <c r="AP943" i="10"/>
  <c r="AO943" i="10" s="1"/>
  <c r="AN943" i="10"/>
  <c r="AI943" i="10"/>
  <c r="AH943" i="10"/>
  <c r="AF943" i="10" s="1"/>
  <c r="AG943" i="10"/>
  <c r="AE943" i="10"/>
  <c r="Y943" i="10"/>
  <c r="X943" i="10"/>
  <c r="W943" i="10"/>
  <c r="V943" i="10"/>
  <c r="U943" i="10" s="1"/>
  <c r="Z943" i="10" s="1"/>
  <c r="T943" i="10"/>
  <c r="O943" i="10"/>
  <c r="L943" i="10" s="1"/>
  <c r="N943" i="10"/>
  <c r="M943" i="10"/>
  <c r="K943" i="10"/>
  <c r="BZ942" i="10"/>
  <c r="BX942" i="10"/>
  <c r="BW942" i="10"/>
  <c r="BV942" i="10"/>
  <c r="BU942" i="10"/>
  <c r="BT942" i="10"/>
  <c r="BS942" i="10"/>
  <c r="BN942" i="10"/>
  <c r="BM942" i="10"/>
  <c r="BL942" i="10"/>
  <c r="BK942" i="10" s="1"/>
  <c r="BY942" i="10" s="1"/>
  <c r="BJ942" i="10"/>
  <c r="BD942" i="10"/>
  <c r="BB942" i="10"/>
  <c r="BA942" i="10"/>
  <c r="AZ942" i="10"/>
  <c r="AY942" i="10"/>
  <c r="AX942" i="10" s="1"/>
  <c r="BE942" i="10" s="1"/>
  <c r="AW942" i="10"/>
  <c r="AR942" i="10"/>
  <c r="AQ942" i="10"/>
  <c r="AP942" i="10"/>
  <c r="AO942" i="10" s="1"/>
  <c r="AN942" i="10"/>
  <c r="AI942" i="10"/>
  <c r="AH942" i="10"/>
  <c r="AG942" i="10"/>
  <c r="AF942" i="10"/>
  <c r="CA942" i="10" s="1"/>
  <c r="AE942" i="10"/>
  <c r="Y942" i="10"/>
  <c r="X942" i="10"/>
  <c r="U942" i="10" s="1"/>
  <c r="W942" i="10"/>
  <c r="V942" i="10"/>
  <c r="T942" i="10"/>
  <c r="O942" i="10"/>
  <c r="N942" i="10"/>
  <c r="M942" i="10"/>
  <c r="L942" i="10" s="1"/>
  <c r="K942" i="10"/>
  <c r="BZ941" i="10"/>
  <c r="BX941" i="10"/>
  <c r="BW941" i="10"/>
  <c r="BV941" i="10"/>
  <c r="BU941" i="10"/>
  <c r="BS941" i="10"/>
  <c r="BN941" i="10"/>
  <c r="BM941" i="10"/>
  <c r="BL941" i="10"/>
  <c r="BK941" i="10"/>
  <c r="BJ941" i="10"/>
  <c r="BD941" i="10"/>
  <c r="BB941" i="10"/>
  <c r="BA941" i="10"/>
  <c r="AZ941" i="10"/>
  <c r="AY941" i="10"/>
  <c r="AX941" i="10"/>
  <c r="BC941" i="10" s="1"/>
  <c r="AW941" i="10"/>
  <c r="AR941" i="10"/>
  <c r="AQ941" i="10"/>
  <c r="AP941" i="10"/>
  <c r="AO941" i="10"/>
  <c r="AN941" i="10"/>
  <c r="AI941" i="10"/>
  <c r="AH941" i="10"/>
  <c r="AG941" i="10"/>
  <c r="AE941" i="10"/>
  <c r="Y941" i="10"/>
  <c r="X941" i="10"/>
  <c r="W941" i="10"/>
  <c r="V941" i="10"/>
  <c r="U941" i="10"/>
  <c r="Z941" i="10" s="1"/>
  <c r="T941" i="10"/>
  <c r="O941" i="10"/>
  <c r="N941" i="10"/>
  <c r="M941" i="10"/>
  <c r="L941" i="10"/>
  <c r="K941" i="10"/>
  <c r="BZ940" i="10"/>
  <c r="BX940" i="10"/>
  <c r="BW940" i="10"/>
  <c r="BV940" i="10"/>
  <c r="BU940" i="10"/>
  <c r="BT940" i="10" s="1"/>
  <c r="BS940" i="10"/>
  <c r="BN940" i="10"/>
  <c r="BM940" i="10"/>
  <c r="BK940" i="10" s="1"/>
  <c r="BL940" i="10"/>
  <c r="BJ940" i="10"/>
  <c r="BD940" i="10"/>
  <c r="BB940" i="10"/>
  <c r="BA940" i="10"/>
  <c r="AZ940" i="10"/>
  <c r="AY940" i="10"/>
  <c r="AX940" i="10" s="1"/>
  <c r="AW940" i="10"/>
  <c r="AR940" i="10"/>
  <c r="AQ940" i="10"/>
  <c r="AP940" i="10"/>
  <c r="AO940" i="10" s="1"/>
  <c r="AN940" i="10"/>
  <c r="AI940" i="10"/>
  <c r="AH940" i="10"/>
  <c r="AG940" i="10"/>
  <c r="AF940" i="10" s="1"/>
  <c r="AE940" i="10"/>
  <c r="Y940" i="10"/>
  <c r="X940" i="10"/>
  <c r="W940" i="10"/>
  <c r="V940" i="10"/>
  <c r="U940" i="10"/>
  <c r="T940" i="10"/>
  <c r="O940" i="10"/>
  <c r="N940" i="10"/>
  <c r="M940" i="10"/>
  <c r="L940" i="10" s="1"/>
  <c r="Z940" i="10" s="1"/>
  <c r="K940" i="10"/>
  <c r="BZ939" i="10"/>
  <c r="BX939" i="10"/>
  <c r="BW939" i="10"/>
  <c r="BV939" i="10"/>
  <c r="BT939" i="10" s="1"/>
  <c r="BU939" i="10"/>
  <c r="BS939" i="10"/>
  <c r="BN939" i="10"/>
  <c r="BM939" i="10"/>
  <c r="BL939" i="10"/>
  <c r="BK939" i="10"/>
  <c r="BJ939" i="10"/>
  <c r="BD939" i="10"/>
  <c r="BB939" i="10"/>
  <c r="BA939" i="10"/>
  <c r="AZ939" i="10"/>
  <c r="AY939" i="10"/>
  <c r="AX939" i="10" s="1"/>
  <c r="AW939" i="10"/>
  <c r="AR939" i="10"/>
  <c r="AQ939" i="10"/>
  <c r="AP939" i="10"/>
  <c r="AO939" i="10" s="1"/>
  <c r="AN939" i="10"/>
  <c r="AI939" i="10"/>
  <c r="AH939" i="10"/>
  <c r="AF939" i="10" s="1"/>
  <c r="AG939" i="10"/>
  <c r="AE939" i="10"/>
  <c r="Y939" i="10"/>
  <c r="X939" i="10"/>
  <c r="W939" i="10"/>
  <c r="V939" i="10"/>
  <c r="U939" i="10" s="1"/>
  <c r="Z939" i="10" s="1"/>
  <c r="T939" i="10"/>
  <c r="O939" i="10"/>
  <c r="N939" i="10"/>
  <c r="M939" i="10"/>
  <c r="L939" i="10"/>
  <c r="K939" i="10"/>
  <c r="BZ938" i="10"/>
  <c r="BX938" i="10"/>
  <c r="BW938" i="10"/>
  <c r="BV938" i="10"/>
  <c r="BU938" i="10"/>
  <c r="BT938" i="10"/>
  <c r="BY938" i="10" s="1"/>
  <c r="BS938" i="10"/>
  <c r="BN938" i="10"/>
  <c r="BM938" i="10"/>
  <c r="BL938" i="10"/>
  <c r="BK938" i="10"/>
  <c r="BJ938" i="10"/>
  <c r="BD938" i="10"/>
  <c r="BB938" i="10"/>
  <c r="BA938" i="10"/>
  <c r="AZ938" i="10"/>
  <c r="AY938" i="10"/>
  <c r="AX938" i="10" s="1"/>
  <c r="AW938" i="10"/>
  <c r="AR938" i="10"/>
  <c r="AQ938" i="10"/>
  <c r="AO938" i="10" s="1"/>
  <c r="AP938" i="10"/>
  <c r="AN938" i="10"/>
  <c r="AI938" i="10"/>
  <c r="AH938" i="10"/>
  <c r="AG938" i="10"/>
  <c r="AF938" i="10"/>
  <c r="AE938" i="10"/>
  <c r="Y938" i="10"/>
  <c r="X938" i="10"/>
  <c r="W938" i="10"/>
  <c r="V938" i="10"/>
  <c r="U938" i="10"/>
  <c r="T938" i="10"/>
  <c r="O938" i="10"/>
  <c r="N938" i="10"/>
  <c r="M938" i="10"/>
  <c r="L938" i="10" s="1"/>
  <c r="K938" i="10"/>
  <c r="BZ937" i="10"/>
  <c r="BX937" i="10"/>
  <c r="BW937" i="10"/>
  <c r="BV937" i="10"/>
  <c r="BU937" i="10"/>
  <c r="BT937" i="10"/>
  <c r="CA937" i="10" s="1"/>
  <c r="BS937" i="10"/>
  <c r="BN937" i="10"/>
  <c r="BM937" i="10"/>
  <c r="BL937" i="10"/>
  <c r="BK937" i="10" s="1"/>
  <c r="BY937" i="10" s="1"/>
  <c r="BJ937" i="10"/>
  <c r="BD937" i="10"/>
  <c r="BB937" i="10"/>
  <c r="BA937" i="10"/>
  <c r="AZ937" i="10"/>
  <c r="AX937" i="10" s="1"/>
  <c r="AY937" i="10"/>
  <c r="AW937" i="10"/>
  <c r="AR937" i="10"/>
  <c r="AQ937" i="10"/>
  <c r="AP937" i="10"/>
  <c r="AO937" i="10"/>
  <c r="AN937" i="10"/>
  <c r="AI937" i="10"/>
  <c r="AH937" i="10"/>
  <c r="AG937" i="10"/>
  <c r="AF937" i="10"/>
  <c r="AE937" i="10"/>
  <c r="Y937" i="10"/>
  <c r="X937" i="10"/>
  <c r="W937" i="10"/>
  <c r="V937" i="10"/>
  <c r="U937" i="10" s="1"/>
  <c r="Z937" i="10" s="1"/>
  <c r="T937" i="10"/>
  <c r="O937" i="10"/>
  <c r="N937" i="10"/>
  <c r="M937" i="10"/>
  <c r="L937" i="10" s="1"/>
  <c r="K937" i="10"/>
  <c r="BZ936" i="10"/>
  <c r="BX936" i="10"/>
  <c r="BW936" i="10"/>
  <c r="BV936" i="10"/>
  <c r="BU936" i="10"/>
  <c r="BT936" i="10" s="1"/>
  <c r="BS936" i="10"/>
  <c r="BN936" i="10"/>
  <c r="BM936" i="10"/>
  <c r="BL936" i="10"/>
  <c r="BK936" i="10"/>
  <c r="BJ936" i="10"/>
  <c r="BD936" i="10"/>
  <c r="BB936" i="10"/>
  <c r="BA936" i="10"/>
  <c r="AZ936" i="10"/>
  <c r="AY936" i="10"/>
  <c r="AX936" i="10"/>
  <c r="BC936" i="10" s="1"/>
  <c r="AW936" i="10"/>
  <c r="AR936" i="10"/>
  <c r="AQ936" i="10"/>
  <c r="AP936" i="10"/>
  <c r="AO936" i="10"/>
  <c r="AN936" i="10"/>
  <c r="AI936" i="10"/>
  <c r="AH936" i="10"/>
  <c r="AG936" i="10"/>
  <c r="AF936" i="10" s="1"/>
  <c r="AE936" i="10"/>
  <c r="Y936" i="10"/>
  <c r="X936" i="10"/>
  <c r="W936" i="10"/>
  <c r="V936" i="10"/>
  <c r="U936" i="10" s="1"/>
  <c r="T936" i="10"/>
  <c r="O936" i="10"/>
  <c r="N936" i="10"/>
  <c r="M936" i="10"/>
  <c r="L936" i="10" s="1"/>
  <c r="K936" i="10"/>
  <c r="BZ935" i="10"/>
  <c r="BX935" i="10"/>
  <c r="BW935" i="10"/>
  <c r="BV935" i="10"/>
  <c r="BU935" i="10"/>
  <c r="BT935" i="10"/>
  <c r="BY935" i="10" s="1"/>
  <c r="BS935" i="10"/>
  <c r="BN935" i="10"/>
  <c r="BM935" i="10"/>
  <c r="BL935" i="10"/>
  <c r="BK935" i="10" s="1"/>
  <c r="BJ935" i="10"/>
  <c r="BD935" i="10"/>
  <c r="BB935" i="10"/>
  <c r="BA935" i="10"/>
  <c r="AZ935" i="10"/>
  <c r="AY935" i="10"/>
  <c r="AX935" i="10"/>
  <c r="BE935" i="10" s="1"/>
  <c r="AW935" i="10"/>
  <c r="AR935" i="10"/>
  <c r="AQ935" i="10"/>
  <c r="AP935" i="10"/>
  <c r="AO935" i="10" s="1"/>
  <c r="BC935" i="10" s="1"/>
  <c r="AN935" i="10"/>
  <c r="AI935" i="10"/>
  <c r="AH935" i="10"/>
  <c r="AG935" i="10"/>
  <c r="AF935" i="10"/>
  <c r="CA935" i="10" s="1"/>
  <c r="AE935" i="10"/>
  <c r="Y935" i="10"/>
  <c r="X935" i="10"/>
  <c r="W935" i="10"/>
  <c r="V935" i="10"/>
  <c r="U935" i="10" s="1"/>
  <c r="Z935" i="10" s="1"/>
  <c r="T935" i="10"/>
  <c r="O935" i="10"/>
  <c r="N935" i="10"/>
  <c r="L935" i="10" s="1"/>
  <c r="M935" i="10"/>
  <c r="K935" i="10"/>
  <c r="BZ934" i="10"/>
  <c r="BX934" i="10"/>
  <c r="BW934" i="10"/>
  <c r="BV934" i="10"/>
  <c r="BU934" i="10"/>
  <c r="BT934" i="10" s="1"/>
  <c r="BS934" i="10"/>
  <c r="BN934" i="10"/>
  <c r="BM934" i="10"/>
  <c r="BL934" i="10"/>
  <c r="BK934" i="10" s="1"/>
  <c r="BJ934" i="10"/>
  <c r="BD934" i="10"/>
  <c r="BB934" i="10"/>
  <c r="BA934" i="10"/>
  <c r="AZ934" i="10"/>
  <c r="AY934" i="10"/>
  <c r="AX934" i="10" s="1"/>
  <c r="AW934" i="10"/>
  <c r="AR934" i="10"/>
  <c r="AQ934" i="10"/>
  <c r="AP934" i="10"/>
  <c r="AO934" i="10"/>
  <c r="AN934" i="10"/>
  <c r="AI934" i="10"/>
  <c r="AH934" i="10"/>
  <c r="AG934" i="10"/>
  <c r="AF934" i="10" s="1"/>
  <c r="AE934" i="10"/>
  <c r="Y934" i="10"/>
  <c r="X934" i="10"/>
  <c r="W934" i="10"/>
  <c r="U934" i="10" s="1"/>
  <c r="Z934" i="10" s="1"/>
  <c r="V934" i="10"/>
  <c r="T934" i="10"/>
  <c r="O934" i="10"/>
  <c r="N934" i="10"/>
  <c r="M934" i="10"/>
  <c r="L934" i="10"/>
  <c r="K934" i="10"/>
  <c r="BZ933" i="10"/>
  <c r="BX933" i="10"/>
  <c r="BW933" i="10"/>
  <c r="BV933" i="10"/>
  <c r="BU933" i="10"/>
  <c r="BT933" i="10" s="1"/>
  <c r="BS933" i="10"/>
  <c r="BN933" i="10"/>
  <c r="BM933" i="10"/>
  <c r="BL933" i="10"/>
  <c r="BK933" i="10" s="1"/>
  <c r="BJ933" i="10"/>
  <c r="BD933" i="10"/>
  <c r="BB933" i="10"/>
  <c r="BA933" i="10"/>
  <c r="AZ933" i="10"/>
  <c r="AY933" i="10"/>
  <c r="AX933" i="10"/>
  <c r="BC933" i="10" s="1"/>
  <c r="AW933" i="10"/>
  <c r="AR933" i="10"/>
  <c r="AQ933" i="10"/>
  <c r="AP933" i="10"/>
  <c r="AO933" i="10" s="1"/>
  <c r="AN933" i="10"/>
  <c r="AI933" i="10"/>
  <c r="AH933" i="10"/>
  <c r="AG933" i="10"/>
  <c r="AF933" i="10" s="1"/>
  <c r="BE933" i="10" s="1"/>
  <c r="AE933" i="10"/>
  <c r="Y933" i="10"/>
  <c r="X933" i="10"/>
  <c r="W933" i="10"/>
  <c r="V933" i="10"/>
  <c r="U933" i="10"/>
  <c r="Z933" i="10" s="1"/>
  <c r="T933" i="10"/>
  <c r="O933" i="10"/>
  <c r="N933" i="10"/>
  <c r="L933" i="10" s="1"/>
  <c r="M933" i="10"/>
  <c r="K933" i="10"/>
  <c r="BZ932" i="10"/>
  <c r="BX932" i="10"/>
  <c r="BW932" i="10"/>
  <c r="BV932" i="10"/>
  <c r="BU932" i="10"/>
  <c r="BT932" i="10" s="1"/>
  <c r="BS932" i="10"/>
  <c r="BN932" i="10"/>
  <c r="BM932" i="10"/>
  <c r="BK932" i="10" s="1"/>
  <c r="BL932" i="10"/>
  <c r="BJ932" i="10"/>
  <c r="BD932" i="10"/>
  <c r="BB932" i="10"/>
  <c r="BA932" i="10"/>
  <c r="AZ932" i="10"/>
  <c r="AY932" i="10"/>
  <c r="AX932" i="10" s="1"/>
  <c r="AW932" i="10"/>
  <c r="AR932" i="10"/>
  <c r="AQ932" i="10"/>
  <c r="AP932" i="10"/>
  <c r="AO932" i="10" s="1"/>
  <c r="AN932" i="10"/>
  <c r="AI932" i="10"/>
  <c r="AH932" i="10"/>
  <c r="AG932" i="10"/>
  <c r="AF932" i="10" s="1"/>
  <c r="AE932" i="10"/>
  <c r="Y932" i="10"/>
  <c r="X932" i="10"/>
  <c r="W932" i="10"/>
  <c r="U932" i="10" s="1"/>
  <c r="Z932" i="10" s="1"/>
  <c r="V932" i="10"/>
  <c r="T932" i="10"/>
  <c r="O932" i="10"/>
  <c r="N932" i="10"/>
  <c r="M932" i="10"/>
  <c r="L932" i="10" s="1"/>
  <c r="K932" i="10"/>
  <c r="BZ931" i="10"/>
  <c r="BX931" i="10"/>
  <c r="BW931" i="10"/>
  <c r="BV931" i="10"/>
  <c r="BT931" i="10" s="1"/>
  <c r="BU931" i="10"/>
  <c r="BS931" i="10"/>
  <c r="BN931" i="10"/>
  <c r="BM931" i="10"/>
  <c r="BL931" i="10"/>
  <c r="BK931" i="10"/>
  <c r="BJ931" i="10"/>
  <c r="BD931" i="10"/>
  <c r="BB931" i="10"/>
  <c r="BA931" i="10"/>
  <c r="AZ931" i="10"/>
  <c r="AY931" i="10"/>
  <c r="AX931" i="10" s="1"/>
  <c r="AW931" i="10"/>
  <c r="AR931" i="10"/>
  <c r="AQ931" i="10"/>
  <c r="AP931" i="10"/>
  <c r="AO931" i="10" s="1"/>
  <c r="AN931" i="10"/>
  <c r="AI931" i="10"/>
  <c r="AH931" i="10"/>
  <c r="AF931" i="10" s="1"/>
  <c r="AG931" i="10"/>
  <c r="AE931" i="10"/>
  <c r="Y931" i="10"/>
  <c r="X931" i="10"/>
  <c r="W931" i="10"/>
  <c r="V931" i="10"/>
  <c r="U931" i="10" s="1"/>
  <c r="Z931" i="10" s="1"/>
  <c r="T931" i="10"/>
  <c r="O931" i="10"/>
  <c r="N931" i="10"/>
  <c r="M931" i="10"/>
  <c r="L931" i="10"/>
  <c r="K931" i="10"/>
  <c r="BZ930" i="10"/>
  <c r="BX930" i="10"/>
  <c r="BW930" i="10"/>
  <c r="BV930" i="10"/>
  <c r="BU930" i="10"/>
  <c r="BT930" i="10"/>
  <c r="BS930" i="10"/>
  <c r="BN930" i="10"/>
  <c r="BM930" i="10"/>
  <c r="BK930" i="10" s="1"/>
  <c r="BL930" i="10"/>
  <c r="BJ930" i="10"/>
  <c r="BD930" i="10"/>
  <c r="BB930" i="10"/>
  <c r="BA930" i="10"/>
  <c r="AZ930" i="10"/>
  <c r="AY930" i="10"/>
  <c r="AX930" i="10" s="1"/>
  <c r="AW930" i="10"/>
  <c r="AR930" i="10"/>
  <c r="AQ930" i="10"/>
  <c r="AO930" i="10" s="1"/>
  <c r="AP930" i="10"/>
  <c r="AN930" i="10"/>
  <c r="AI930" i="10"/>
  <c r="AH930" i="10"/>
  <c r="AG930" i="10"/>
  <c r="AF930" i="10"/>
  <c r="AE930" i="10"/>
  <c r="Y930" i="10"/>
  <c r="X930" i="10"/>
  <c r="W930" i="10"/>
  <c r="V930" i="10"/>
  <c r="U930" i="10"/>
  <c r="T930" i="10"/>
  <c r="O930" i="10"/>
  <c r="N930" i="10"/>
  <c r="M930" i="10"/>
  <c r="L930" i="10" s="1"/>
  <c r="K930" i="10"/>
  <c r="BZ929" i="10"/>
  <c r="BX929" i="10"/>
  <c r="BW929" i="10"/>
  <c r="BV929" i="10"/>
  <c r="BT929" i="10" s="1"/>
  <c r="BU929" i="10"/>
  <c r="BS929" i="10"/>
  <c r="BN929" i="10"/>
  <c r="BM929" i="10"/>
  <c r="BL929" i="10"/>
  <c r="BK929" i="10" s="1"/>
  <c r="BJ929" i="10"/>
  <c r="BD929" i="10"/>
  <c r="BB929" i="10"/>
  <c r="BA929" i="10"/>
  <c r="AZ929" i="10"/>
  <c r="AX929" i="10" s="1"/>
  <c r="AY929" i="10"/>
  <c r="AW929" i="10"/>
  <c r="AR929" i="10"/>
  <c r="AQ929" i="10"/>
  <c r="AP929" i="10"/>
  <c r="AO929" i="10"/>
  <c r="AN929" i="10"/>
  <c r="AI929" i="10"/>
  <c r="AH929" i="10"/>
  <c r="AF929" i="10" s="1"/>
  <c r="AG929" i="10"/>
  <c r="AE929" i="10"/>
  <c r="Y929" i="10"/>
  <c r="X929" i="10"/>
  <c r="W929" i="10"/>
  <c r="V929" i="10"/>
  <c r="U929" i="10" s="1"/>
  <c r="Z929" i="10" s="1"/>
  <c r="T929" i="10"/>
  <c r="O929" i="10"/>
  <c r="N929" i="10"/>
  <c r="M929" i="10"/>
  <c r="L929" i="10" s="1"/>
  <c r="K929" i="10"/>
  <c r="BZ928" i="10"/>
  <c r="BX928" i="10"/>
  <c r="BW928" i="10"/>
  <c r="BV928" i="10"/>
  <c r="BU928" i="10"/>
  <c r="BT928" i="10" s="1"/>
  <c r="BS928" i="10"/>
  <c r="BN928" i="10"/>
  <c r="BM928" i="10"/>
  <c r="BL928" i="10"/>
  <c r="BK928" i="10"/>
  <c r="BJ928" i="10"/>
  <c r="BD928" i="10"/>
  <c r="BB928" i="10"/>
  <c r="BA928" i="10"/>
  <c r="AZ928" i="10"/>
  <c r="AY928" i="10"/>
  <c r="AX928" i="10"/>
  <c r="BC928" i="10" s="1"/>
  <c r="AW928" i="10"/>
  <c r="AR928" i="10"/>
  <c r="AQ928" i="10"/>
  <c r="AO928" i="10" s="1"/>
  <c r="AP928" i="10"/>
  <c r="AN928" i="10"/>
  <c r="AI928" i="10"/>
  <c r="AH928" i="10"/>
  <c r="AG928" i="10"/>
  <c r="AF928" i="10" s="1"/>
  <c r="AE928" i="10"/>
  <c r="Y928" i="10"/>
  <c r="X928" i="10"/>
  <c r="W928" i="10"/>
  <c r="V928" i="10"/>
  <c r="U928" i="10" s="1"/>
  <c r="T928" i="10"/>
  <c r="O928" i="10"/>
  <c r="N928" i="10"/>
  <c r="M928" i="10"/>
  <c r="L928" i="10" s="1"/>
  <c r="K928" i="10"/>
  <c r="BZ927" i="10"/>
  <c r="BX927" i="10"/>
  <c r="BW927" i="10"/>
  <c r="BV927" i="10"/>
  <c r="BU927" i="10"/>
  <c r="BT927" i="10"/>
  <c r="BS927" i="10"/>
  <c r="BN927" i="10"/>
  <c r="BM927" i="10"/>
  <c r="BL927" i="10"/>
  <c r="BK927" i="10" s="1"/>
  <c r="BJ927" i="10"/>
  <c r="BD927" i="10"/>
  <c r="BB927" i="10"/>
  <c r="BA927" i="10"/>
  <c r="AZ927" i="10"/>
  <c r="AX927" i="10" s="1"/>
  <c r="AY927" i="10"/>
  <c r="AW927" i="10"/>
  <c r="AR927" i="10"/>
  <c r="AQ927" i="10"/>
  <c r="AP927" i="10"/>
  <c r="AO927" i="10" s="1"/>
  <c r="AN927" i="10"/>
  <c r="AI927" i="10"/>
  <c r="AH927" i="10"/>
  <c r="AG927" i="10"/>
  <c r="AF927" i="10"/>
  <c r="CA927" i="10" s="1"/>
  <c r="AE927" i="10"/>
  <c r="Y927" i="10"/>
  <c r="X927" i="10"/>
  <c r="W927" i="10"/>
  <c r="V927" i="10"/>
  <c r="U927" i="10" s="1"/>
  <c r="Z927" i="10" s="1"/>
  <c r="T927" i="10"/>
  <c r="O927" i="10"/>
  <c r="N927" i="10"/>
  <c r="L927" i="10" s="1"/>
  <c r="M927" i="10"/>
  <c r="K927" i="10"/>
  <c r="BZ926" i="10"/>
  <c r="BX926" i="10"/>
  <c r="BW926" i="10"/>
  <c r="BV926" i="10"/>
  <c r="BU926" i="10"/>
  <c r="BT926" i="10" s="1"/>
  <c r="BS926" i="10"/>
  <c r="BN926" i="10"/>
  <c r="BM926" i="10"/>
  <c r="BL926" i="10"/>
  <c r="BK926" i="10" s="1"/>
  <c r="BJ926" i="10"/>
  <c r="BD926" i="10"/>
  <c r="BB926" i="10"/>
  <c r="BA926" i="10"/>
  <c r="AZ926" i="10"/>
  <c r="AY926" i="10"/>
  <c r="AX926" i="10" s="1"/>
  <c r="AW926" i="10"/>
  <c r="AR926" i="10"/>
  <c r="AQ926" i="10"/>
  <c r="AP926" i="10"/>
  <c r="AO926" i="10"/>
  <c r="AN926" i="10"/>
  <c r="AI926" i="10"/>
  <c r="AH926" i="10"/>
  <c r="AG926" i="10"/>
  <c r="AF926" i="10" s="1"/>
  <c r="AE926" i="10"/>
  <c r="Y926" i="10"/>
  <c r="X926" i="10"/>
  <c r="W926" i="10"/>
  <c r="U926" i="10" s="1"/>
  <c r="Z926" i="10" s="1"/>
  <c r="V926" i="10"/>
  <c r="T926" i="10"/>
  <c r="O926" i="10"/>
  <c r="N926" i="10"/>
  <c r="M926" i="10"/>
  <c r="L926" i="10"/>
  <c r="K926" i="10"/>
  <c r="BZ925" i="10"/>
  <c r="BX925" i="10"/>
  <c r="BW925" i="10"/>
  <c r="BV925" i="10"/>
  <c r="BU925" i="10"/>
  <c r="BT925" i="10" s="1"/>
  <c r="BS925" i="10"/>
  <c r="BN925" i="10"/>
  <c r="BM925" i="10"/>
  <c r="BL925" i="10"/>
  <c r="BK925" i="10" s="1"/>
  <c r="BJ925" i="10"/>
  <c r="BD925" i="10"/>
  <c r="BB925" i="10"/>
  <c r="BA925" i="10"/>
  <c r="AZ925" i="10"/>
  <c r="AY925" i="10"/>
  <c r="AX925" i="10"/>
  <c r="AW925" i="10"/>
  <c r="AR925" i="10"/>
  <c r="AQ925" i="10"/>
  <c r="AP925" i="10"/>
  <c r="AO925" i="10" s="1"/>
  <c r="AN925" i="10"/>
  <c r="AI925" i="10"/>
  <c r="AH925" i="10"/>
  <c r="AG925" i="10"/>
  <c r="AF925" i="10" s="1"/>
  <c r="BE925" i="10" s="1"/>
  <c r="AE925" i="10"/>
  <c r="Y925" i="10"/>
  <c r="X925" i="10"/>
  <c r="W925" i="10"/>
  <c r="V925" i="10"/>
  <c r="U925" i="10"/>
  <c r="T925" i="10"/>
  <c r="O925" i="10"/>
  <c r="N925" i="10"/>
  <c r="L925" i="10" s="1"/>
  <c r="M925" i="10"/>
  <c r="K925" i="10"/>
  <c r="BZ924" i="10"/>
  <c r="BX924" i="10"/>
  <c r="BW924" i="10"/>
  <c r="BV924" i="10"/>
  <c r="BU924" i="10"/>
  <c r="BT924" i="10" s="1"/>
  <c r="BS924" i="10"/>
  <c r="BN924" i="10"/>
  <c r="BM924" i="10"/>
  <c r="BK924" i="10" s="1"/>
  <c r="BL924" i="10"/>
  <c r="BJ924" i="10"/>
  <c r="BD924" i="10"/>
  <c r="BB924" i="10"/>
  <c r="BA924" i="10"/>
  <c r="AZ924" i="10"/>
  <c r="AY924" i="10"/>
  <c r="AX924" i="10" s="1"/>
  <c r="AW924" i="10"/>
  <c r="AR924" i="10"/>
  <c r="AQ924" i="10"/>
  <c r="AP924" i="10"/>
  <c r="AO924" i="10" s="1"/>
  <c r="AN924" i="10"/>
  <c r="AI924" i="10"/>
  <c r="AH924" i="10"/>
  <c r="AG924" i="10"/>
  <c r="AF924" i="10" s="1"/>
  <c r="AE924" i="10"/>
  <c r="Y924" i="10"/>
  <c r="X924" i="10"/>
  <c r="W924" i="10"/>
  <c r="U924" i="10" s="1"/>
  <c r="Z924" i="10" s="1"/>
  <c r="V924" i="10"/>
  <c r="T924" i="10"/>
  <c r="O924" i="10"/>
  <c r="N924" i="10"/>
  <c r="M924" i="10"/>
  <c r="L924" i="10" s="1"/>
  <c r="K924" i="10"/>
  <c r="BZ923" i="10"/>
  <c r="BX923" i="10"/>
  <c r="BW923" i="10"/>
  <c r="BV923" i="10"/>
  <c r="BT923" i="10" s="1"/>
  <c r="BU923" i="10"/>
  <c r="BS923" i="10"/>
  <c r="BN923" i="10"/>
  <c r="BM923" i="10"/>
  <c r="BL923" i="10"/>
  <c r="BK923" i="10"/>
  <c r="BJ923" i="10"/>
  <c r="BD923" i="10"/>
  <c r="BB923" i="10"/>
  <c r="BA923" i="10"/>
  <c r="AZ923" i="10"/>
  <c r="AY923" i="10"/>
  <c r="AX923" i="10" s="1"/>
  <c r="AW923" i="10"/>
  <c r="AR923" i="10"/>
  <c r="AQ923" i="10"/>
  <c r="AP923" i="10"/>
  <c r="AO923" i="10" s="1"/>
  <c r="AN923" i="10"/>
  <c r="AI923" i="10"/>
  <c r="AH923" i="10"/>
  <c r="AF923" i="10" s="1"/>
  <c r="AG923" i="10"/>
  <c r="AE923" i="10"/>
  <c r="Y923" i="10"/>
  <c r="X923" i="10"/>
  <c r="W923" i="10"/>
  <c r="V923" i="10"/>
  <c r="U923" i="10" s="1"/>
  <c r="Z923" i="10" s="1"/>
  <c r="T923" i="10"/>
  <c r="O923" i="10"/>
  <c r="N923" i="10"/>
  <c r="M923" i="10"/>
  <c r="L923" i="10"/>
  <c r="K923" i="10"/>
  <c r="BZ922" i="10"/>
  <c r="BX922" i="10"/>
  <c r="BW922" i="10"/>
  <c r="BV922" i="10"/>
  <c r="BU922" i="10"/>
  <c r="BT922" i="10"/>
  <c r="BS922" i="10"/>
  <c r="BN922" i="10"/>
  <c r="BM922" i="10"/>
  <c r="BK922" i="10" s="1"/>
  <c r="BL922" i="10"/>
  <c r="BJ922" i="10"/>
  <c r="BD922" i="10"/>
  <c r="BB922" i="10"/>
  <c r="BA922" i="10"/>
  <c r="AZ922" i="10"/>
  <c r="AY922" i="10"/>
  <c r="AX922" i="10" s="1"/>
  <c r="AW922" i="10"/>
  <c r="AR922" i="10"/>
  <c r="AQ922" i="10"/>
  <c r="AO922" i="10" s="1"/>
  <c r="AP922" i="10"/>
  <c r="AN922" i="10"/>
  <c r="AI922" i="10"/>
  <c r="AH922" i="10"/>
  <c r="AG922" i="10"/>
  <c r="AF922" i="10"/>
  <c r="AE922" i="10"/>
  <c r="Y922" i="10"/>
  <c r="X922" i="10"/>
  <c r="W922" i="10"/>
  <c r="V922" i="10"/>
  <c r="U922" i="10"/>
  <c r="T922" i="10"/>
  <c r="O922" i="10"/>
  <c r="N922" i="10"/>
  <c r="M922" i="10"/>
  <c r="L922" i="10" s="1"/>
  <c r="K922" i="10"/>
  <c r="BZ921" i="10"/>
  <c r="BX921" i="10"/>
  <c r="BW921" i="10"/>
  <c r="BV921" i="10"/>
  <c r="BT921" i="10" s="1"/>
  <c r="BU921" i="10"/>
  <c r="BS921" i="10"/>
  <c r="BN921" i="10"/>
  <c r="BM921" i="10"/>
  <c r="BL921" i="10"/>
  <c r="BK921" i="10" s="1"/>
  <c r="BJ921" i="10"/>
  <c r="BD921" i="10"/>
  <c r="BB921" i="10"/>
  <c r="BA921" i="10"/>
  <c r="AZ921" i="10"/>
  <c r="AX921" i="10" s="1"/>
  <c r="AY921" i="10"/>
  <c r="AW921" i="10"/>
  <c r="AR921" i="10"/>
  <c r="AQ921" i="10"/>
  <c r="AP921" i="10"/>
  <c r="AO921" i="10"/>
  <c r="AN921" i="10"/>
  <c r="AI921" i="10"/>
  <c r="AH921" i="10"/>
  <c r="AF921" i="10" s="1"/>
  <c r="AG921" i="10"/>
  <c r="AE921" i="10"/>
  <c r="Y921" i="10"/>
  <c r="X921" i="10"/>
  <c r="W921" i="10"/>
  <c r="V921" i="10"/>
  <c r="U921" i="10" s="1"/>
  <c r="Z921" i="10" s="1"/>
  <c r="T921" i="10"/>
  <c r="O921" i="10"/>
  <c r="N921" i="10"/>
  <c r="M921" i="10"/>
  <c r="L921" i="10" s="1"/>
  <c r="K921" i="10"/>
  <c r="BZ920" i="10"/>
  <c r="BX920" i="10"/>
  <c r="BW920" i="10"/>
  <c r="BV920" i="10"/>
  <c r="BU920" i="10"/>
  <c r="BT920" i="10" s="1"/>
  <c r="BS920" i="10"/>
  <c r="BN920" i="10"/>
  <c r="BM920" i="10"/>
  <c r="BL920" i="10"/>
  <c r="BK920" i="10"/>
  <c r="BJ920" i="10"/>
  <c r="BD920" i="10"/>
  <c r="BB920" i="10"/>
  <c r="BA920" i="10"/>
  <c r="AZ920" i="10"/>
  <c r="AY920" i="10"/>
  <c r="AX920" i="10"/>
  <c r="AW920" i="10"/>
  <c r="AR920" i="10"/>
  <c r="AQ920" i="10"/>
  <c r="AO920" i="10" s="1"/>
  <c r="AP920" i="10"/>
  <c r="AN920" i="10"/>
  <c r="AI920" i="10"/>
  <c r="AH920" i="10"/>
  <c r="AG920" i="10"/>
  <c r="AF920" i="10" s="1"/>
  <c r="AE920" i="10"/>
  <c r="Y920" i="10"/>
  <c r="X920" i="10"/>
  <c r="W920" i="10"/>
  <c r="V920" i="10"/>
  <c r="U920" i="10" s="1"/>
  <c r="Z920" i="10" s="1"/>
  <c r="T920" i="10"/>
  <c r="O920" i="10"/>
  <c r="N920" i="10"/>
  <c r="M920" i="10"/>
  <c r="L920" i="10" s="1"/>
  <c r="K920" i="10"/>
  <c r="CA919" i="10"/>
  <c r="BZ919" i="10"/>
  <c r="BX919" i="10"/>
  <c r="BW919" i="10"/>
  <c r="BV919" i="10"/>
  <c r="BU919" i="10"/>
  <c r="BT919" i="10"/>
  <c r="BS919" i="10"/>
  <c r="BN919" i="10"/>
  <c r="BM919" i="10"/>
  <c r="BL919" i="10"/>
  <c r="BK919" i="10" s="1"/>
  <c r="BJ919" i="10"/>
  <c r="BD919" i="10"/>
  <c r="BB919" i="10"/>
  <c r="BA919" i="10"/>
  <c r="AZ919" i="10"/>
  <c r="AX919" i="10" s="1"/>
  <c r="AY919" i="10"/>
  <c r="AW919" i="10"/>
  <c r="AR919" i="10"/>
  <c r="AQ919" i="10"/>
  <c r="AP919" i="10"/>
  <c r="AO919" i="10" s="1"/>
  <c r="AN919" i="10"/>
  <c r="AI919" i="10"/>
  <c r="AH919" i="10"/>
  <c r="AG919" i="10"/>
  <c r="AF919" i="10"/>
  <c r="AE919" i="10"/>
  <c r="Y919" i="10"/>
  <c r="X919" i="10"/>
  <c r="W919" i="10"/>
  <c r="V919" i="10"/>
  <c r="U919" i="10" s="1"/>
  <c r="T919" i="10"/>
  <c r="O919" i="10"/>
  <c r="N919" i="10"/>
  <c r="L919" i="10" s="1"/>
  <c r="M919" i="10"/>
  <c r="K919" i="10"/>
  <c r="BZ918" i="10"/>
  <c r="BX918" i="10"/>
  <c r="BW918" i="10"/>
  <c r="BV918" i="10"/>
  <c r="BU918" i="10"/>
  <c r="BT918" i="10" s="1"/>
  <c r="BS918" i="10"/>
  <c r="BN918" i="10"/>
  <c r="BM918" i="10"/>
  <c r="BL918" i="10"/>
  <c r="BK918" i="10" s="1"/>
  <c r="BJ918" i="10"/>
  <c r="BD918" i="10"/>
  <c r="BB918" i="10"/>
  <c r="BA918" i="10"/>
  <c r="AZ918" i="10"/>
  <c r="AY918" i="10"/>
  <c r="AX918" i="10" s="1"/>
  <c r="AW918" i="10"/>
  <c r="AR918" i="10"/>
  <c r="AQ918" i="10"/>
  <c r="AP918" i="10"/>
  <c r="AO918" i="10"/>
  <c r="AN918" i="10"/>
  <c r="AI918" i="10"/>
  <c r="AH918" i="10"/>
  <c r="AG918" i="10"/>
  <c r="AF918" i="10" s="1"/>
  <c r="AE918" i="10"/>
  <c r="Y918" i="10"/>
  <c r="X918" i="10"/>
  <c r="W918" i="10"/>
  <c r="U918" i="10" s="1"/>
  <c r="Z918" i="10" s="1"/>
  <c r="V918" i="10"/>
  <c r="T918" i="10"/>
  <c r="O918" i="10"/>
  <c r="N918" i="10"/>
  <c r="M918" i="10"/>
  <c r="L918" i="10"/>
  <c r="K918" i="10"/>
  <c r="BZ917" i="10"/>
  <c r="BX917" i="10"/>
  <c r="BW917" i="10"/>
  <c r="BV917" i="10"/>
  <c r="BU917" i="10"/>
  <c r="BT917" i="10" s="1"/>
  <c r="BS917" i="10"/>
  <c r="BN917" i="10"/>
  <c r="BM917" i="10"/>
  <c r="BL917" i="10"/>
  <c r="BK917" i="10" s="1"/>
  <c r="BJ917" i="10"/>
  <c r="BD917" i="10"/>
  <c r="BB917" i="10"/>
  <c r="BA917" i="10"/>
  <c r="AZ917" i="10"/>
  <c r="AY917" i="10"/>
  <c r="AX917" i="10"/>
  <c r="AW917" i="10"/>
  <c r="AR917" i="10"/>
  <c r="AQ917" i="10"/>
  <c r="AP917" i="10"/>
  <c r="AO917" i="10" s="1"/>
  <c r="AN917" i="10"/>
  <c r="AI917" i="10"/>
  <c r="AH917" i="10"/>
  <c r="AG917" i="10"/>
  <c r="AF917" i="10" s="1"/>
  <c r="BE917" i="10" s="1"/>
  <c r="AE917" i="10"/>
  <c r="Y917" i="10"/>
  <c r="X917" i="10"/>
  <c r="W917" i="10"/>
  <c r="V917" i="10"/>
  <c r="U917" i="10"/>
  <c r="T917" i="10"/>
  <c r="O917" i="10"/>
  <c r="N917" i="10"/>
  <c r="L917" i="10" s="1"/>
  <c r="M917" i="10"/>
  <c r="K917" i="10"/>
  <c r="BZ916" i="10"/>
  <c r="BX916" i="10"/>
  <c r="BW916" i="10"/>
  <c r="BV916" i="10"/>
  <c r="BU916" i="10"/>
  <c r="BT916" i="10" s="1"/>
  <c r="BS916" i="10"/>
  <c r="BN916" i="10"/>
  <c r="BM916" i="10"/>
  <c r="BK916" i="10" s="1"/>
  <c r="BL916" i="10"/>
  <c r="BJ916" i="10"/>
  <c r="BD916" i="10"/>
  <c r="BB916" i="10"/>
  <c r="BA916" i="10"/>
  <c r="AZ916" i="10"/>
  <c r="AY916" i="10"/>
  <c r="AX916" i="10" s="1"/>
  <c r="AW916" i="10"/>
  <c r="AR916" i="10"/>
  <c r="AQ916" i="10"/>
  <c r="AP916" i="10"/>
  <c r="AO916" i="10" s="1"/>
  <c r="AN916" i="10"/>
  <c r="AI916" i="10"/>
  <c r="AH916" i="10"/>
  <c r="AG916" i="10"/>
  <c r="AF916" i="10" s="1"/>
  <c r="AE916" i="10"/>
  <c r="Y916" i="10"/>
  <c r="X916" i="10"/>
  <c r="W916" i="10"/>
  <c r="U916" i="10" s="1"/>
  <c r="V916" i="10"/>
  <c r="T916" i="10"/>
  <c r="O916" i="10"/>
  <c r="N916" i="10"/>
  <c r="M916" i="10"/>
  <c r="L916" i="10" s="1"/>
  <c r="K916" i="10"/>
  <c r="BZ915" i="10"/>
  <c r="BX915" i="10"/>
  <c r="BW915" i="10"/>
  <c r="BV915" i="10"/>
  <c r="BT915" i="10" s="1"/>
  <c r="BU915" i="10"/>
  <c r="BS915" i="10"/>
  <c r="BN915" i="10"/>
  <c r="BM915" i="10"/>
  <c r="BL915" i="10"/>
  <c r="BK915" i="10"/>
  <c r="BJ915" i="10"/>
  <c r="BD915" i="10"/>
  <c r="BB915" i="10"/>
  <c r="BA915" i="10"/>
  <c r="AZ915" i="10"/>
  <c r="AY915" i="10"/>
  <c r="AX915" i="10" s="1"/>
  <c r="AW915" i="10"/>
  <c r="AR915" i="10"/>
  <c r="AQ915" i="10"/>
  <c r="AP915" i="10"/>
  <c r="AO915" i="10" s="1"/>
  <c r="AN915" i="10"/>
  <c r="AI915" i="10"/>
  <c r="AH915" i="10"/>
  <c r="AF915" i="10" s="1"/>
  <c r="AG915" i="10"/>
  <c r="AE915" i="10"/>
  <c r="Y915" i="10"/>
  <c r="X915" i="10"/>
  <c r="W915" i="10"/>
  <c r="V915" i="10"/>
  <c r="U915" i="10" s="1"/>
  <c r="Z915" i="10" s="1"/>
  <c r="T915" i="10"/>
  <c r="O915" i="10"/>
  <c r="N915" i="10"/>
  <c r="M915" i="10"/>
  <c r="L915" i="10"/>
  <c r="K915" i="10"/>
  <c r="BZ914" i="10"/>
  <c r="BX914" i="10"/>
  <c r="BW914" i="10"/>
  <c r="BV914" i="10"/>
  <c r="BU914" i="10"/>
  <c r="BT914" i="10"/>
  <c r="BY914" i="10" s="1"/>
  <c r="BS914" i="10"/>
  <c r="BN914" i="10"/>
  <c r="BM914" i="10"/>
  <c r="BK914" i="10" s="1"/>
  <c r="BL914" i="10"/>
  <c r="BJ914" i="10"/>
  <c r="BD914" i="10"/>
  <c r="BB914" i="10"/>
  <c r="BA914" i="10"/>
  <c r="AZ914" i="10"/>
  <c r="AY914" i="10"/>
  <c r="AX914" i="10" s="1"/>
  <c r="AW914" i="10"/>
  <c r="AR914" i="10"/>
  <c r="AQ914" i="10"/>
  <c r="AO914" i="10" s="1"/>
  <c r="AP914" i="10"/>
  <c r="AN914" i="10"/>
  <c r="AI914" i="10"/>
  <c r="AH914" i="10"/>
  <c r="AG914" i="10"/>
  <c r="AF914" i="10"/>
  <c r="AE914" i="10"/>
  <c r="Y914" i="10"/>
  <c r="X914" i="10"/>
  <c r="W914" i="10"/>
  <c r="V914" i="10"/>
  <c r="U914" i="10"/>
  <c r="T914" i="10"/>
  <c r="O914" i="10"/>
  <c r="N914" i="10"/>
  <c r="M914" i="10"/>
  <c r="L914" i="10" s="1"/>
  <c r="K914" i="10"/>
  <c r="BZ913" i="10"/>
  <c r="BX913" i="10"/>
  <c r="BW913" i="10"/>
  <c r="BV913" i="10"/>
  <c r="BT913" i="10" s="1"/>
  <c r="BU913" i="10"/>
  <c r="BS913" i="10"/>
  <c r="BN913" i="10"/>
  <c r="BM913" i="10"/>
  <c r="BL913" i="10"/>
  <c r="BK913" i="10" s="1"/>
  <c r="BJ913" i="10"/>
  <c r="BD913" i="10"/>
  <c r="BB913" i="10"/>
  <c r="BA913" i="10"/>
  <c r="AZ913" i="10"/>
  <c r="AX913" i="10" s="1"/>
  <c r="AY913" i="10"/>
  <c r="AW913" i="10"/>
  <c r="AR913" i="10"/>
  <c r="AQ913" i="10"/>
  <c r="AP913" i="10"/>
  <c r="AO913" i="10"/>
  <c r="AN913" i="10"/>
  <c r="AI913" i="10"/>
  <c r="AH913" i="10"/>
  <c r="AF913" i="10" s="1"/>
  <c r="AG913" i="10"/>
  <c r="AE913" i="10"/>
  <c r="Y913" i="10"/>
  <c r="X913" i="10"/>
  <c r="W913" i="10"/>
  <c r="V913" i="10"/>
  <c r="U913" i="10" s="1"/>
  <c r="T913" i="10"/>
  <c r="O913" i="10"/>
  <c r="N913" i="10"/>
  <c r="M913" i="10"/>
  <c r="L913" i="10" s="1"/>
  <c r="K913" i="10"/>
  <c r="BZ912" i="10"/>
  <c r="BX912" i="10"/>
  <c r="BW912" i="10"/>
  <c r="BV912" i="10"/>
  <c r="BU912" i="10"/>
  <c r="BT912" i="10" s="1"/>
  <c r="BS912" i="10"/>
  <c r="BN912" i="10"/>
  <c r="BM912" i="10"/>
  <c r="BL912" i="10"/>
  <c r="BK912" i="10"/>
  <c r="BJ912" i="10"/>
  <c r="BD912" i="10"/>
  <c r="BB912" i="10"/>
  <c r="BA912" i="10"/>
  <c r="AZ912" i="10"/>
  <c r="AY912" i="10"/>
  <c r="AX912" i="10"/>
  <c r="AW912" i="10"/>
  <c r="AR912" i="10"/>
  <c r="AQ912" i="10"/>
  <c r="AO912" i="10" s="1"/>
  <c r="AP912" i="10"/>
  <c r="AN912" i="10"/>
  <c r="AI912" i="10"/>
  <c r="AH912" i="10"/>
  <c r="AG912" i="10"/>
  <c r="AF912" i="10" s="1"/>
  <c r="AE912" i="10"/>
  <c r="Y912" i="10"/>
  <c r="X912" i="10"/>
  <c r="W912" i="10"/>
  <c r="V912" i="10"/>
  <c r="U912" i="10" s="1"/>
  <c r="Z912" i="10" s="1"/>
  <c r="T912" i="10"/>
  <c r="O912" i="10"/>
  <c r="N912" i="10"/>
  <c r="M912" i="10"/>
  <c r="L912" i="10" s="1"/>
  <c r="K912" i="10"/>
  <c r="CA911" i="10"/>
  <c r="BZ911" i="10"/>
  <c r="BX911" i="10"/>
  <c r="BW911" i="10"/>
  <c r="BV911" i="10"/>
  <c r="BU911" i="10"/>
  <c r="BT911" i="10"/>
  <c r="BS911" i="10"/>
  <c r="BN911" i="10"/>
  <c r="BM911" i="10"/>
  <c r="BL911" i="10"/>
  <c r="BK911" i="10" s="1"/>
  <c r="BJ911" i="10"/>
  <c r="BD911" i="10"/>
  <c r="BB911" i="10"/>
  <c r="BA911" i="10"/>
  <c r="AZ911" i="10"/>
  <c r="AX911" i="10" s="1"/>
  <c r="AY911" i="10"/>
  <c r="AW911" i="10"/>
  <c r="AR911" i="10"/>
  <c r="AQ911" i="10"/>
  <c r="AP911" i="10"/>
  <c r="AO911" i="10" s="1"/>
  <c r="AN911" i="10"/>
  <c r="AI911" i="10"/>
  <c r="AH911" i="10"/>
  <c r="AG911" i="10"/>
  <c r="AF911" i="10"/>
  <c r="AE911" i="10"/>
  <c r="Y911" i="10"/>
  <c r="X911" i="10"/>
  <c r="W911" i="10"/>
  <c r="V911" i="10"/>
  <c r="U911" i="10" s="1"/>
  <c r="T911" i="10"/>
  <c r="O911" i="10"/>
  <c r="N911" i="10"/>
  <c r="L911" i="10" s="1"/>
  <c r="M911" i="10"/>
  <c r="K911" i="10"/>
  <c r="BZ910" i="10"/>
  <c r="BX910" i="10"/>
  <c r="BW910" i="10"/>
  <c r="BV910" i="10"/>
  <c r="BU910" i="10"/>
  <c r="BT910" i="10" s="1"/>
  <c r="BS910" i="10"/>
  <c r="BN910" i="10"/>
  <c r="BM910" i="10"/>
  <c r="BL910" i="10"/>
  <c r="BK910" i="10" s="1"/>
  <c r="BJ910" i="10"/>
  <c r="BD910" i="10"/>
  <c r="BB910" i="10"/>
  <c r="BA910" i="10"/>
  <c r="AZ910" i="10"/>
  <c r="AY910" i="10"/>
  <c r="AX910" i="10" s="1"/>
  <c r="AW910" i="10"/>
  <c r="AR910" i="10"/>
  <c r="AQ910" i="10"/>
  <c r="AP910" i="10"/>
  <c r="AO910" i="10"/>
  <c r="AN910" i="10"/>
  <c r="AI910" i="10"/>
  <c r="AH910" i="10"/>
  <c r="AG910" i="10"/>
  <c r="AF910" i="10" s="1"/>
  <c r="AE910" i="10"/>
  <c r="Y910" i="10"/>
  <c r="X910" i="10"/>
  <c r="W910" i="10"/>
  <c r="U910" i="10" s="1"/>
  <c r="Z910" i="10" s="1"/>
  <c r="V910" i="10"/>
  <c r="T910" i="10"/>
  <c r="O910" i="10"/>
  <c r="N910" i="10"/>
  <c r="M910" i="10"/>
  <c r="L910" i="10"/>
  <c r="K910" i="10"/>
  <c r="BZ909" i="10"/>
  <c r="BX909" i="10"/>
  <c r="BW909" i="10"/>
  <c r="BV909" i="10"/>
  <c r="BU909" i="10"/>
  <c r="BT909" i="10" s="1"/>
  <c r="BS909" i="10"/>
  <c r="BN909" i="10"/>
  <c r="BM909" i="10"/>
  <c r="BL909" i="10"/>
  <c r="BK909" i="10" s="1"/>
  <c r="BJ909" i="10"/>
  <c r="BD909" i="10"/>
  <c r="BB909" i="10"/>
  <c r="BA909" i="10"/>
  <c r="AZ909" i="10"/>
  <c r="AY909" i="10"/>
  <c r="AX909" i="10"/>
  <c r="AW909" i="10"/>
  <c r="AR909" i="10"/>
  <c r="AQ909" i="10"/>
  <c r="AP909" i="10"/>
  <c r="AO909" i="10" s="1"/>
  <c r="AN909" i="10"/>
  <c r="AI909" i="10"/>
  <c r="AH909" i="10"/>
  <c r="AG909" i="10"/>
  <c r="AF909" i="10" s="1"/>
  <c r="BE909" i="10" s="1"/>
  <c r="AE909" i="10"/>
  <c r="Y909" i="10"/>
  <c r="X909" i="10"/>
  <c r="W909" i="10"/>
  <c r="V909" i="10"/>
  <c r="U909" i="10"/>
  <c r="Z909" i="10" s="1"/>
  <c r="T909" i="10"/>
  <c r="O909" i="10"/>
  <c r="N909" i="10"/>
  <c r="L909" i="10" s="1"/>
  <c r="M909" i="10"/>
  <c r="K909" i="10"/>
  <c r="BZ908" i="10"/>
  <c r="BX908" i="10"/>
  <c r="BW908" i="10"/>
  <c r="BV908" i="10"/>
  <c r="BU908" i="10"/>
  <c r="BT908" i="10" s="1"/>
  <c r="BS908" i="10"/>
  <c r="BN908" i="10"/>
  <c r="BM908" i="10"/>
  <c r="BK908" i="10" s="1"/>
  <c r="BL908" i="10"/>
  <c r="BJ908" i="10"/>
  <c r="BD908" i="10"/>
  <c r="BB908" i="10"/>
  <c r="BA908" i="10"/>
  <c r="AZ908" i="10"/>
  <c r="AY908" i="10"/>
  <c r="AX908" i="10" s="1"/>
  <c r="AW908" i="10"/>
  <c r="AR908" i="10"/>
  <c r="AQ908" i="10"/>
  <c r="AP908" i="10"/>
  <c r="AO908" i="10" s="1"/>
  <c r="AN908" i="10"/>
  <c r="AI908" i="10"/>
  <c r="AH908" i="10"/>
  <c r="AG908" i="10"/>
  <c r="AF908" i="10" s="1"/>
  <c r="AE908" i="10"/>
  <c r="Y908" i="10"/>
  <c r="X908" i="10"/>
  <c r="W908" i="10"/>
  <c r="U908" i="10" s="1"/>
  <c r="V908" i="10"/>
  <c r="T908" i="10"/>
  <c r="O908" i="10"/>
  <c r="N908" i="10"/>
  <c r="M908" i="10"/>
  <c r="L908" i="10" s="1"/>
  <c r="K908" i="10"/>
  <c r="BZ907" i="10"/>
  <c r="BX907" i="10"/>
  <c r="BW907" i="10"/>
  <c r="BV907" i="10"/>
  <c r="BT907" i="10" s="1"/>
  <c r="BU907" i="10"/>
  <c r="BS907" i="10"/>
  <c r="BN907" i="10"/>
  <c r="BM907" i="10"/>
  <c r="BL907" i="10"/>
  <c r="BK907" i="10"/>
  <c r="BJ907" i="10"/>
  <c r="BD907" i="10"/>
  <c r="BB907" i="10"/>
  <c r="BA907" i="10"/>
  <c r="AZ907" i="10"/>
  <c r="AY907" i="10"/>
  <c r="AX907" i="10" s="1"/>
  <c r="AW907" i="10"/>
  <c r="AR907" i="10"/>
  <c r="AQ907" i="10"/>
  <c r="AP907" i="10"/>
  <c r="AO907" i="10" s="1"/>
  <c r="AN907" i="10"/>
  <c r="AI907" i="10"/>
  <c r="AH907" i="10"/>
  <c r="AF907" i="10" s="1"/>
  <c r="AG907" i="10"/>
  <c r="AE907" i="10"/>
  <c r="Y907" i="10"/>
  <c r="X907" i="10"/>
  <c r="W907" i="10"/>
  <c r="V907" i="10"/>
  <c r="U907" i="10" s="1"/>
  <c r="Z907" i="10" s="1"/>
  <c r="T907" i="10"/>
  <c r="O907" i="10"/>
  <c r="N907" i="10"/>
  <c r="M907" i="10"/>
  <c r="L907" i="10"/>
  <c r="K907" i="10"/>
  <c r="BZ906" i="10"/>
  <c r="BX906" i="10"/>
  <c r="BW906" i="10"/>
  <c r="BV906" i="10"/>
  <c r="BU906" i="10"/>
  <c r="BT906" i="10"/>
  <c r="BS906" i="10"/>
  <c r="BN906" i="10"/>
  <c r="BM906" i="10"/>
  <c r="BK906" i="10" s="1"/>
  <c r="BL906" i="10"/>
  <c r="BJ906" i="10"/>
  <c r="BD906" i="10"/>
  <c r="BB906" i="10"/>
  <c r="BA906" i="10"/>
  <c r="AZ906" i="10"/>
  <c r="AY906" i="10"/>
  <c r="AX906" i="10" s="1"/>
  <c r="AW906" i="10"/>
  <c r="AR906" i="10"/>
  <c r="AQ906" i="10"/>
  <c r="AO906" i="10" s="1"/>
  <c r="AP906" i="10"/>
  <c r="AN906" i="10"/>
  <c r="AI906" i="10"/>
  <c r="AH906" i="10"/>
  <c r="AG906" i="10"/>
  <c r="AF906" i="10"/>
  <c r="AE906" i="10"/>
  <c r="Y906" i="10"/>
  <c r="X906" i="10"/>
  <c r="W906" i="10"/>
  <c r="V906" i="10"/>
  <c r="U906" i="10"/>
  <c r="T906" i="10"/>
  <c r="O906" i="10"/>
  <c r="N906" i="10"/>
  <c r="M906" i="10"/>
  <c r="L906" i="10" s="1"/>
  <c r="K906" i="10"/>
  <c r="BZ905" i="10"/>
  <c r="BX905" i="10"/>
  <c r="BW905" i="10"/>
  <c r="BV905" i="10"/>
  <c r="BT905" i="10" s="1"/>
  <c r="BU905" i="10"/>
  <c r="BS905" i="10"/>
  <c r="BN905" i="10"/>
  <c r="BM905" i="10"/>
  <c r="BL905" i="10"/>
  <c r="BK905" i="10" s="1"/>
  <c r="BJ905" i="10"/>
  <c r="BD905" i="10"/>
  <c r="BB905" i="10"/>
  <c r="BA905" i="10"/>
  <c r="AZ905" i="10"/>
  <c r="AX905" i="10" s="1"/>
  <c r="AY905" i="10"/>
  <c r="AW905" i="10"/>
  <c r="AR905" i="10"/>
  <c r="AQ905" i="10"/>
  <c r="AP905" i="10"/>
  <c r="AO905" i="10"/>
  <c r="AN905" i="10"/>
  <c r="AI905" i="10"/>
  <c r="AH905" i="10"/>
  <c r="AF905" i="10" s="1"/>
  <c r="AG905" i="10"/>
  <c r="AE905" i="10"/>
  <c r="Y905" i="10"/>
  <c r="X905" i="10"/>
  <c r="W905" i="10"/>
  <c r="V905" i="10"/>
  <c r="U905" i="10" s="1"/>
  <c r="T905" i="10"/>
  <c r="O905" i="10"/>
  <c r="N905" i="10"/>
  <c r="M905" i="10"/>
  <c r="L905" i="10" s="1"/>
  <c r="K905" i="10"/>
  <c r="BZ904" i="10"/>
  <c r="BX904" i="10"/>
  <c r="BW904" i="10"/>
  <c r="BV904" i="10"/>
  <c r="BU904" i="10"/>
  <c r="BT904" i="10" s="1"/>
  <c r="BS904" i="10"/>
  <c r="BN904" i="10"/>
  <c r="BM904" i="10"/>
  <c r="BL904" i="10"/>
  <c r="BK904" i="10"/>
  <c r="BJ904" i="10"/>
  <c r="BD904" i="10"/>
  <c r="BB904" i="10"/>
  <c r="BA904" i="10"/>
  <c r="AZ904" i="10"/>
  <c r="AY904" i="10"/>
  <c r="AX904" i="10"/>
  <c r="BC904" i="10" s="1"/>
  <c r="AW904" i="10"/>
  <c r="AR904" i="10"/>
  <c r="AQ904" i="10"/>
  <c r="AO904" i="10" s="1"/>
  <c r="AP904" i="10"/>
  <c r="AN904" i="10"/>
  <c r="AI904" i="10"/>
  <c r="AH904" i="10"/>
  <c r="AG904" i="10"/>
  <c r="AF904" i="10" s="1"/>
  <c r="AE904" i="10"/>
  <c r="Y904" i="10"/>
  <c r="X904" i="10"/>
  <c r="W904" i="10"/>
  <c r="V904" i="10"/>
  <c r="U904" i="10" s="1"/>
  <c r="Z904" i="10" s="1"/>
  <c r="T904" i="10"/>
  <c r="O904" i="10"/>
  <c r="N904" i="10"/>
  <c r="M904" i="10"/>
  <c r="L904" i="10" s="1"/>
  <c r="K904" i="10"/>
  <c r="CA903" i="10"/>
  <c r="BZ903" i="10"/>
  <c r="BX903" i="10"/>
  <c r="BW903" i="10"/>
  <c r="BV903" i="10"/>
  <c r="BU903" i="10"/>
  <c r="BT903" i="10"/>
  <c r="BS903" i="10"/>
  <c r="BN903" i="10"/>
  <c r="BM903" i="10"/>
  <c r="BL903" i="10"/>
  <c r="BK903" i="10" s="1"/>
  <c r="BJ903" i="10"/>
  <c r="BD903" i="10"/>
  <c r="BB903" i="10"/>
  <c r="BA903" i="10"/>
  <c r="AZ903" i="10"/>
  <c r="AX903" i="10" s="1"/>
  <c r="AY903" i="10"/>
  <c r="AW903" i="10"/>
  <c r="AR903" i="10"/>
  <c r="AQ903" i="10"/>
  <c r="AP903" i="10"/>
  <c r="AO903" i="10" s="1"/>
  <c r="AN903" i="10"/>
  <c r="AI903" i="10"/>
  <c r="AH903" i="10"/>
  <c r="AG903" i="10"/>
  <c r="AF903" i="10"/>
  <c r="AE903" i="10"/>
  <c r="Y903" i="10"/>
  <c r="X903" i="10"/>
  <c r="W903" i="10"/>
  <c r="V903" i="10"/>
  <c r="U903" i="10" s="1"/>
  <c r="T903" i="10"/>
  <c r="O903" i="10"/>
  <c r="N903" i="10"/>
  <c r="L903" i="10" s="1"/>
  <c r="M903" i="10"/>
  <c r="K903" i="10"/>
  <c r="BZ902" i="10"/>
  <c r="BX902" i="10"/>
  <c r="BW902" i="10"/>
  <c r="BV902" i="10"/>
  <c r="BU902" i="10"/>
  <c r="BT902" i="10" s="1"/>
  <c r="BS902" i="10"/>
  <c r="BN902" i="10"/>
  <c r="BM902" i="10"/>
  <c r="BL902" i="10"/>
  <c r="BK902" i="10" s="1"/>
  <c r="BJ902" i="10"/>
  <c r="BD902" i="10"/>
  <c r="BB902" i="10"/>
  <c r="BA902" i="10"/>
  <c r="AZ902" i="10"/>
  <c r="AY902" i="10"/>
  <c r="AX902" i="10" s="1"/>
  <c r="AW902" i="10"/>
  <c r="AR902" i="10"/>
  <c r="AQ902" i="10"/>
  <c r="AP902" i="10"/>
  <c r="AO902" i="10"/>
  <c r="AN902" i="10"/>
  <c r="AI902" i="10"/>
  <c r="AH902" i="10"/>
  <c r="AG902" i="10"/>
  <c r="AF902" i="10" s="1"/>
  <c r="AE902" i="10"/>
  <c r="Y902" i="10"/>
  <c r="X902" i="10"/>
  <c r="W902" i="10"/>
  <c r="U902" i="10" s="1"/>
  <c r="Z902" i="10" s="1"/>
  <c r="V902" i="10"/>
  <c r="T902" i="10"/>
  <c r="O902" i="10"/>
  <c r="N902" i="10"/>
  <c r="M902" i="10"/>
  <c r="L902" i="10"/>
  <c r="K902" i="10"/>
  <c r="BZ901" i="10"/>
  <c r="BX901" i="10"/>
  <c r="BW901" i="10"/>
  <c r="BV901" i="10"/>
  <c r="BU901" i="10"/>
  <c r="BT901" i="10" s="1"/>
  <c r="BS901" i="10"/>
  <c r="BN901" i="10"/>
  <c r="BM901" i="10"/>
  <c r="BL901" i="10"/>
  <c r="BK901" i="10" s="1"/>
  <c r="BJ901" i="10"/>
  <c r="BD901" i="10"/>
  <c r="BB901" i="10"/>
  <c r="BA901" i="10"/>
  <c r="AZ901" i="10"/>
  <c r="AY901" i="10"/>
  <c r="AX901" i="10"/>
  <c r="AW901" i="10"/>
  <c r="AR901" i="10"/>
  <c r="AQ901" i="10"/>
  <c r="AP901" i="10"/>
  <c r="AO901" i="10" s="1"/>
  <c r="AN901" i="10"/>
  <c r="AI901" i="10"/>
  <c r="AH901" i="10"/>
  <c r="AG901" i="10"/>
  <c r="AF901" i="10" s="1"/>
  <c r="BE901" i="10" s="1"/>
  <c r="AE901" i="10"/>
  <c r="Y901" i="10"/>
  <c r="X901" i="10"/>
  <c r="W901" i="10"/>
  <c r="V901" i="10"/>
  <c r="U901" i="10"/>
  <c r="T901" i="10"/>
  <c r="O901" i="10"/>
  <c r="N901" i="10"/>
  <c r="L901" i="10" s="1"/>
  <c r="M901" i="10"/>
  <c r="K901" i="10"/>
  <c r="BZ900" i="10"/>
  <c r="BX900" i="10"/>
  <c r="BW900" i="10"/>
  <c r="BV900" i="10"/>
  <c r="BU900" i="10"/>
  <c r="BT900" i="10" s="1"/>
  <c r="BS900" i="10"/>
  <c r="BN900" i="10"/>
  <c r="BM900" i="10"/>
  <c r="BK900" i="10" s="1"/>
  <c r="BL900" i="10"/>
  <c r="BJ900" i="10"/>
  <c r="BD900" i="10"/>
  <c r="BB900" i="10"/>
  <c r="BA900" i="10"/>
  <c r="AZ900" i="10"/>
  <c r="AY900" i="10"/>
  <c r="AX900" i="10" s="1"/>
  <c r="AW900" i="10"/>
  <c r="AR900" i="10"/>
  <c r="AQ900" i="10"/>
  <c r="AP900" i="10"/>
  <c r="AO900" i="10" s="1"/>
  <c r="AN900" i="10"/>
  <c r="AI900" i="10"/>
  <c r="AH900" i="10"/>
  <c r="AG900" i="10"/>
  <c r="AF900" i="10" s="1"/>
  <c r="AE900" i="10"/>
  <c r="Y900" i="10"/>
  <c r="X900" i="10"/>
  <c r="W900" i="10"/>
  <c r="U900" i="10" s="1"/>
  <c r="V900" i="10"/>
  <c r="T900" i="10"/>
  <c r="O900" i="10"/>
  <c r="N900" i="10"/>
  <c r="M900" i="10"/>
  <c r="L900" i="10" s="1"/>
  <c r="K900" i="10"/>
  <c r="BZ899" i="10"/>
  <c r="BX899" i="10"/>
  <c r="BW899" i="10"/>
  <c r="BV899" i="10"/>
  <c r="BT899" i="10" s="1"/>
  <c r="BU899" i="10"/>
  <c r="BS899" i="10"/>
  <c r="BN899" i="10"/>
  <c r="BM899" i="10"/>
  <c r="BL899" i="10"/>
  <c r="BK899" i="10"/>
  <c r="BJ899" i="10"/>
  <c r="BD899" i="10"/>
  <c r="BB899" i="10"/>
  <c r="BA899" i="10"/>
  <c r="AZ899" i="10"/>
  <c r="AY899" i="10"/>
  <c r="AX899" i="10" s="1"/>
  <c r="AW899" i="10"/>
  <c r="AR899" i="10"/>
  <c r="AQ899" i="10"/>
  <c r="AP899" i="10"/>
  <c r="AO899" i="10" s="1"/>
  <c r="AN899" i="10"/>
  <c r="AI899" i="10"/>
  <c r="AH899" i="10"/>
  <c r="AF899" i="10" s="1"/>
  <c r="AG899" i="10"/>
  <c r="AE899" i="10"/>
  <c r="Y899" i="10"/>
  <c r="X899" i="10"/>
  <c r="W899" i="10"/>
  <c r="V899" i="10"/>
  <c r="U899" i="10" s="1"/>
  <c r="Z899" i="10" s="1"/>
  <c r="T899" i="10"/>
  <c r="O899" i="10"/>
  <c r="N899" i="10"/>
  <c r="M899" i="10"/>
  <c r="L899" i="10"/>
  <c r="K899" i="10"/>
  <c r="BZ898" i="10"/>
  <c r="BX898" i="10"/>
  <c r="BW898" i="10"/>
  <c r="BV898" i="10"/>
  <c r="BU898" i="10"/>
  <c r="BT898" i="10"/>
  <c r="BY898" i="10" s="1"/>
  <c r="BS898" i="10"/>
  <c r="BN898" i="10"/>
  <c r="BM898" i="10"/>
  <c r="BK898" i="10" s="1"/>
  <c r="BL898" i="10"/>
  <c r="BJ898" i="10"/>
  <c r="BD898" i="10"/>
  <c r="BB898" i="10"/>
  <c r="BA898" i="10"/>
  <c r="AZ898" i="10"/>
  <c r="AY898" i="10"/>
  <c r="AX898" i="10" s="1"/>
  <c r="AW898" i="10"/>
  <c r="AR898" i="10"/>
  <c r="AQ898" i="10"/>
  <c r="AO898" i="10" s="1"/>
  <c r="AP898" i="10"/>
  <c r="AN898" i="10"/>
  <c r="AI898" i="10"/>
  <c r="AH898" i="10"/>
  <c r="AG898" i="10"/>
  <c r="AF898" i="10"/>
  <c r="AE898" i="10"/>
  <c r="Y898" i="10"/>
  <c r="X898" i="10"/>
  <c r="W898" i="10"/>
  <c r="V898" i="10"/>
  <c r="U898" i="10"/>
  <c r="T898" i="10"/>
  <c r="O898" i="10"/>
  <c r="N898" i="10"/>
  <c r="M898" i="10"/>
  <c r="L898" i="10" s="1"/>
  <c r="K898" i="10"/>
  <c r="BZ897" i="10"/>
  <c r="BX897" i="10"/>
  <c r="BW897" i="10"/>
  <c r="BV897" i="10"/>
  <c r="BT897" i="10" s="1"/>
  <c r="BU897" i="10"/>
  <c r="BS897" i="10"/>
  <c r="BN897" i="10"/>
  <c r="BM897" i="10"/>
  <c r="BL897" i="10"/>
  <c r="BK897" i="10" s="1"/>
  <c r="BJ897" i="10"/>
  <c r="BD897" i="10"/>
  <c r="BB897" i="10"/>
  <c r="BA897" i="10"/>
  <c r="AZ897" i="10"/>
  <c r="AX897" i="10" s="1"/>
  <c r="AY897" i="10"/>
  <c r="AW897" i="10"/>
  <c r="AR897" i="10"/>
  <c r="AQ897" i="10"/>
  <c r="AP897" i="10"/>
  <c r="AO897" i="10"/>
  <c r="AN897" i="10"/>
  <c r="AI897" i="10"/>
  <c r="AH897" i="10"/>
  <c r="AG897" i="10"/>
  <c r="AF897" i="10" s="1"/>
  <c r="AE897" i="10"/>
  <c r="Y897" i="10"/>
  <c r="X897" i="10"/>
  <c r="W897" i="10"/>
  <c r="V897" i="10"/>
  <c r="U897" i="10" s="1"/>
  <c r="T897" i="10"/>
  <c r="O897" i="10"/>
  <c r="N897" i="10"/>
  <c r="M897" i="10"/>
  <c r="L897" i="10" s="1"/>
  <c r="K897" i="10"/>
  <c r="BZ896" i="10"/>
  <c r="BX896" i="10"/>
  <c r="BW896" i="10"/>
  <c r="BV896" i="10"/>
  <c r="BU896" i="10"/>
  <c r="BT896" i="10" s="1"/>
  <c r="BS896" i="10"/>
  <c r="BN896" i="10"/>
  <c r="BM896" i="10"/>
  <c r="BL896" i="10"/>
  <c r="BK896" i="10"/>
  <c r="BJ896" i="10"/>
  <c r="BD896" i="10"/>
  <c r="BB896" i="10"/>
  <c r="BA896" i="10"/>
  <c r="AZ896" i="10"/>
  <c r="AY896" i="10"/>
  <c r="AX896" i="10"/>
  <c r="AW896" i="10"/>
  <c r="AR896" i="10"/>
  <c r="AQ896" i="10"/>
  <c r="AP896" i="10"/>
  <c r="AO896" i="10" s="1"/>
  <c r="AN896" i="10"/>
  <c r="AI896" i="10"/>
  <c r="AH896" i="10"/>
  <c r="AG896" i="10"/>
  <c r="AF896" i="10" s="1"/>
  <c r="AE896" i="10"/>
  <c r="Y896" i="10"/>
  <c r="X896" i="10"/>
  <c r="W896" i="10"/>
  <c r="V896" i="10"/>
  <c r="U896" i="10" s="1"/>
  <c r="Z896" i="10" s="1"/>
  <c r="T896" i="10"/>
  <c r="O896" i="10"/>
  <c r="N896" i="10"/>
  <c r="M896" i="10"/>
  <c r="L896" i="10" s="1"/>
  <c r="K896" i="10"/>
  <c r="CA895" i="10"/>
  <c r="BZ895" i="10"/>
  <c r="BX895" i="10"/>
  <c r="BW895" i="10"/>
  <c r="BV895" i="10"/>
  <c r="BU895" i="10"/>
  <c r="BT895" i="10"/>
  <c r="BS895" i="10"/>
  <c r="BN895" i="10"/>
  <c r="BM895" i="10"/>
  <c r="BL895" i="10"/>
  <c r="BK895" i="10" s="1"/>
  <c r="BJ895" i="10"/>
  <c r="BD895" i="10"/>
  <c r="BB895" i="10"/>
  <c r="BA895" i="10"/>
  <c r="AZ895" i="10"/>
  <c r="AY895" i="10"/>
  <c r="AX895" i="10" s="1"/>
  <c r="AW895" i="10"/>
  <c r="AR895" i="10"/>
  <c r="AQ895" i="10"/>
  <c r="AP895" i="10"/>
  <c r="AO895" i="10" s="1"/>
  <c r="AN895" i="10"/>
  <c r="AI895" i="10"/>
  <c r="AH895" i="10"/>
  <c r="AG895" i="10"/>
  <c r="AF895" i="10"/>
  <c r="AE895" i="10"/>
  <c r="Y895" i="10"/>
  <c r="X895" i="10"/>
  <c r="W895" i="10"/>
  <c r="V895" i="10"/>
  <c r="U895" i="10" s="1"/>
  <c r="Z895" i="10" s="1"/>
  <c r="T895" i="10"/>
  <c r="O895" i="10"/>
  <c r="N895" i="10"/>
  <c r="L895" i="10" s="1"/>
  <c r="M895" i="10"/>
  <c r="K895" i="10"/>
  <c r="BZ894" i="10"/>
  <c r="BX894" i="10"/>
  <c r="BW894" i="10"/>
  <c r="BV894" i="10"/>
  <c r="BU894" i="10"/>
  <c r="BT894" i="10" s="1"/>
  <c r="BS894" i="10"/>
  <c r="BN894" i="10"/>
  <c r="BM894" i="10"/>
  <c r="BL894" i="10"/>
  <c r="BK894" i="10" s="1"/>
  <c r="BJ894" i="10"/>
  <c r="BD894" i="10"/>
  <c r="BB894" i="10"/>
  <c r="BA894" i="10"/>
  <c r="AZ894" i="10"/>
  <c r="AY894" i="10"/>
  <c r="AX894" i="10" s="1"/>
  <c r="AW894" i="10"/>
  <c r="AR894" i="10"/>
  <c r="AQ894" i="10"/>
  <c r="AP894" i="10"/>
  <c r="AO894" i="10"/>
  <c r="AN894" i="10"/>
  <c r="AI894" i="10"/>
  <c r="AH894" i="10"/>
  <c r="AG894" i="10"/>
  <c r="AF894" i="10" s="1"/>
  <c r="AE894" i="10"/>
  <c r="Y894" i="10"/>
  <c r="X894" i="10"/>
  <c r="W894" i="10"/>
  <c r="U894" i="10" s="1"/>
  <c r="Z894" i="10" s="1"/>
  <c r="V894" i="10"/>
  <c r="T894" i="10"/>
  <c r="O894" i="10"/>
  <c r="N894" i="10"/>
  <c r="M894" i="10"/>
  <c r="L894" i="10"/>
  <c r="K894" i="10"/>
  <c r="BZ893" i="10"/>
  <c r="BX893" i="10"/>
  <c r="BW893" i="10"/>
  <c r="BV893" i="10"/>
  <c r="BU893" i="10"/>
  <c r="BT893" i="10" s="1"/>
  <c r="BS893" i="10"/>
  <c r="BN893" i="10"/>
  <c r="BM893" i="10"/>
  <c r="BL893" i="10"/>
  <c r="BK893" i="10" s="1"/>
  <c r="BJ893" i="10"/>
  <c r="BD893" i="10"/>
  <c r="BB893" i="10"/>
  <c r="BA893" i="10"/>
  <c r="AZ893" i="10"/>
  <c r="AY893" i="10"/>
  <c r="AX893" i="10"/>
  <c r="BC893" i="10" s="1"/>
  <c r="AW893" i="10"/>
  <c r="AR893" i="10"/>
  <c r="AQ893" i="10"/>
  <c r="AP893" i="10"/>
  <c r="AO893" i="10" s="1"/>
  <c r="AN893" i="10"/>
  <c r="AI893" i="10"/>
  <c r="AH893" i="10"/>
  <c r="AG893" i="10"/>
  <c r="AF893" i="10" s="1"/>
  <c r="BE893" i="10" s="1"/>
  <c r="AE893" i="10"/>
  <c r="Y893" i="10"/>
  <c r="X893" i="10"/>
  <c r="W893" i="10"/>
  <c r="V893" i="10"/>
  <c r="U893" i="10"/>
  <c r="Z893" i="10" s="1"/>
  <c r="T893" i="10"/>
  <c r="O893" i="10"/>
  <c r="N893" i="10"/>
  <c r="L893" i="10" s="1"/>
  <c r="M893" i="10"/>
  <c r="K893" i="10"/>
  <c r="BZ892" i="10"/>
  <c r="BX892" i="10"/>
  <c r="BW892" i="10"/>
  <c r="BV892" i="10"/>
  <c r="BU892" i="10"/>
  <c r="BT892" i="10" s="1"/>
  <c r="BS892" i="10"/>
  <c r="BN892" i="10"/>
  <c r="BM892" i="10"/>
  <c r="BK892" i="10" s="1"/>
  <c r="BL892" i="10"/>
  <c r="BJ892" i="10"/>
  <c r="BD892" i="10"/>
  <c r="BB892" i="10"/>
  <c r="BA892" i="10"/>
  <c r="AZ892" i="10"/>
  <c r="AY892" i="10"/>
  <c r="AX892" i="10" s="1"/>
  <c r="AW892" i="10"/>
  <c r="AR892" i="10"/>
  <c r="AQ892" i="10"/>
  <c r="AP892" i="10"/>
  <c r="AO892" i="10" s="1"/>
  <c r="AN892" i="10"/>
  <c r="AI892" i="10"/>
  <c r="AH892" i="10"/>
  <c r="AG892" i="10"/>
  <c r="AF892" i="10" s="1"/>
  <c r="AE892" i="10"/>
  <c r="Y892" i="10"/>
  <c r="X892" i="10"/>
  <c r="W892" i="10"/>
  <c r="U892" i="10" s="1"/>
  <c r="Z892" i="10" s="1"/>
  <c r="V892" i="10"/>
  <c r="T892" i="10"/>
  <c r="O892" i="10"/>
  <c r="N892" i="10"/>
  <c r="M892" i="10"/>
  <c r="L892" i="10" s="1"/>
  <c r="K892" i="10"/>
  <c r="BZ891" i="10"/>
  <c r="BX891" i="10"/>
  <c r="BW891" i="10"/>
  <c r="BV891" i="10"/>
  <c r="BT891" i="10" s="1"/>
  <c r="BU891" i="10"/>
  <c r="BS891" i="10"/>
  <c r="BN891" i="10"/>
  <c r="BM891" i="10"/>
  <c r="BL891" i="10"/>
  <c r="BK891" i="10"/>
  <c r="BJ891" i="10"/>
  <c r="BD891" i="10"/>
  <c r="BB891" i="10"/>
  <c r="BA891" i="10"/>
  <c r="AZ891" i="10"/>
  <c r="AY891" i="10"/>
  <c r="AX891" i="10" s="1"/>
  <c r="AW891" i="10"/>
  <c r="AR891" i="10"/>
  <c r="AQ891" i="10"/>
  <c r="AP891" i="10"/>
  <c r="AO891" i="10" s="1"/>
  <c r="AN891" i="10"/>
  <c r="AI891" i="10"/>
  <c r="AH891" i="10"/>
  <c r="AF891" i="10" s="1"/>
  <c r="AG891" i="10"/>
  <c r="AE891" i="10"/>
  <c r="Y891" i="10"/>
  <c r="X891" i="10"/>
  <c r="W891" i="10"/>
  <c r="V891" i="10"/>
  <c r="U891" i="10" s="1"/>
  <c r="Z891" i="10" s="1"/>
  <c r="T891" i="10"/>
  <c r="O891" i="10"/>
  <c r="N891" i="10"/>
  <c r="M891" i="10"/>
  <c r="L891" i="10"/>
  <c r="K891" i="10"/>
  <c r="BZ890" i="10"/>
  <c r="BX890" i="10"/>
  <c r="BW890" i="10"/>
  <c r="BV890" i="10"/>
  <c r="BU890" i="10"/>
  <c r="BT890" i="10"/>
  <c r="BY890" i="10" s="1"/>
  <c r="BS890" i="10"/>
  <c r="BN890" i="10"/>
  <c r="BM890" i="10"/>
  <c r="BK890" i="10" s="1"/>
  <c r="BL890" i="10"/>
  <c r="BJ890" i="10"/>
  <c r="BD890" i="10"/>
  <c r="BB890" i="10"/>
  <c r="BA890" i="10"/>
  <c r="AZ890" i="10"/>
  <c r="AY890" i="10"/>
  <c r="AX890" i="10" s="1"/>
  <c r="AW890" i="10"/>
  <c r="AR890" i="10"/>
  <c r="AQ890" i="10"/>
  <c r="AO890" i="10" s="1"/>
  <c r="AP890" i="10"/>
  <c r="AN890" i="10"/>
  <c r="AI890" i="10"/>
  <c r="AH890" i="10"/>
  <c r="AG890" i="10"/>
  <c r="AF890" i="10"/>
  <c r="AE890" i="10"/>
  <c r="Y890" i="10"/>
  <c r="X890" i="10"/>
  <c r="W890" i="10"/>
  <c r="V890" i="10"/>
  <c r="U890" i="10"/>
  <c r="Z890" i="10" s="1"/>
  <c r="T890" i="10"/>
  <c r="O890" i="10"/>
  <c r="N890" i="10"/>
  <c r="M890" i="10"/>
  <c r="L890" i="10" s="1"/>
  <c r="K890" i="10"/>
  <c r="BZ889" i="10"/>
  <c r="BX889" i="10"/>
  <c r="BW889" i="10"/>
  <c r="BV889" i="10"/>
  <c r="BT889" i="10" s="1"/>
  <c r="BU889" i="10"/>
  <c r="BS889" i="10"/>
  <c r="BN889" i="10"/>
  <c r="BM889" i="10"/>
  <c r="BL889" i="10"/>
  <c r="BK889" i="10" s="1"/>
  <c r="BJ889" i="10"/>
  <c r="BD889" i="10"/>
  <c r="BB889" i="10"/>
  <c r="BA889" i="10"/>
  <c r="AZ889" i="10"/>
  <c r="AX889" i="10" s="1"/>
  <c r="AY889" i="10"/>
  <c r="AW889" i="10"/>
  <c r="AR889" i="10"/>
  <c r="AQ889" i="10"/>
  <c r="AP889" i="10"/>
  <c r="AO889" i="10"/>
  <c r="AN889" i="10"/>
  <c r="AI889" i="10"/>
  <c r="AH889" i="10"/>
  <c r="AF889" i="10" s="1"/>
  <c r="AG889" i="10"/>
  <c r="AE889" i="10"/>
  <c r="Y889" i="10"/>
  <c r="X889" i="10"/>
  <c r="W889" i="10"/>
  <c r="V889" i="10"/>
  <c r="U889" i="10" s="1"/>
  <c r="Z889" i="10" s="1"/>
  <c r="T889" i="10"/>
  <c r="O889" i="10"/>
  <c r="N889" i="10"/>
  <c r="M889" i="10"/>
  <c r="L889" i="10" s="1"/>
  <c r="K889" i="10"/>
  <c r="BZ888" i="10"/>
  <c r="BX888" i="10"/>
  <c r="BW888" i="10"/>
  <c r="BV888" i="10"/>
  <c r="BU888" i="10"/>
  <c r="BT888" i="10" s="1"/>
  <c r="BS888" i="10"/>
  <c r="BN888" i="10"/>
  <c r="BM888" i="10"/>
  <c r="BL888" i="10"/>
  <c r="BK888" i="10"/>
  <c r="BJ888" i="10"/>
  <c r="BD888" i="10"/>
  <c r="BB888" i="10"/>
  <c r="BA888" i="10"/>
  <c r="AZ888" i="10"/>
  <c r="AY888" i="10"/>
  <c r="AX888" i="10"/>
  <c r="BC888" i="10" s="1"/>
  <c r="AW888" i="10"/>
  <c r="AR888" i="10"/>
  <c r="AQ888" i="10"/>
  <c r="AO888" i="10" s="1"/>
  <c r="AP888" i="10"/>
  <c r="AN888" i="10"/>
  <c r="AI888" i="10"/>
  <c r="AH888" i="10"/>
  <c r="AG888" i="10"/>
  <c r="AF888" i="10" s="1"/>
  <c r="AE888" i="10"/>
  <c r="Y888" i="10"/>
  <c r="X888" i="10"/>
  <c r="W888" i="10"/>
  <c r="V888" i="10"/>
  <c r="U888" i="10" s="1"/>
  <c r="T888" i="10"/>
  <c r="O888" i="10"/>
  <c r="N888" i="10"/>
  <c r="M888" i="10"/>
  <c r="L888" i="10" s="1"/>
  <c r="K888" i="10"/>
  <c r="CA887" i="10"/>
  <c r="BZ887" i="10"/>
  <c r="BX887" i="10"/>
  <c r="BW887" i="10"/>
  <c r="BV887" i="10"/>
  <c r="BU887" i="10"/>
  <c r="BT887" i="10"/>
  <c r="BS887" i="10"/>
  <c r="BN887" i="10"/>
  <c r="BM887" i="10"/>
  <c r="BL887" i="10"/>
  <c r="BK887" i="10" s="1"/>
  <c r="BJ887" i="10"/>
  <c r="BD887" i="10"/>
  <c r="BB887" i="10"/>
  <c r="BA887" i="10"/>
  <c r="AZ887" i="10"/>
  <c r="AX887" i="10" s="1"/>
  <c r="AY887" i="10"/>
  <c r="AW887" i="10"/>
  <c r="AR887" i="10"/>
  <c r="AQ887" i="10"/>
  <c r="AP887" i="10"/>
  <c r="AO887" i="10" s="1"/>
  <c r="AN887" i="10"/>
  <c r="AI887" i="10"/>
  <c r="AH887" i="10"/>
  <c r="AG887" i="10"/>
  <c r="AF887" i="10"/>
  <c r="AE887" i="10"/>
  <c r="Y887" i="10"/>
  <c r="X887" i="10"/>
  <c r="W887" i="10"/>
  <c r="V887" i="10"/>
  <c r="U887" i="10" s="1"/>
  <c r="T887" i="10"/>
  <c r="O887" i="10"/>
  <c r="N887" i="10"/>
  <c r="L887" i="10" s="1"/>
  <c r="M887" i="10"/>
  <c r="K887" i="10"/>
  <c r="BZ886" i="10"/>
  <c r="BX886" i="10"/>
  <c r="BW886" i="10"/>
  <c r="BV886" i="10"/>
  <c r="BU886" i="10"/>
  <c r="BT886" i="10" s="1"/>
  <c r="BS886" i="10"/>
  <c r="BN886" i="10"/>
  <c r="BM886" i="10"/>
  <c r="BL886" i="10"/>
  <c r="BK886" i="10" s="1"/>
  <c r="BJ886" i="10"/>
  <c r="BD886" i="10"/>
  <c r="BB886" i="10"/>
  <c r="BA886" i="10"/>
  <c r="AZ886" i="10"/>
  <c r="AY886" i="10"/>
  <c r="AX886" i="10" s="1"/>
  <c r="AW886" i="10"/>
  <c r="AR886" i="10"/>
  <c r="AQ886" i="10"/>
  <c r="AP886" i="10"/>
  <c r="AO886" i="10"/>
  <c r="AN886" i="10"/>
  <c r="AI886" i="10"/>
  <c r="AH886" i="10"/>
  <c r="AG886" i="10"/>
  <c r="AF886" i="10" s="1"/>
  <c r="AE886" i="10"/>
  <c r="Y886" i="10"/>
  <c r="X886" i="10"/>
  <c r="W886" i="10"/>
  <c r="U886" i="10" s="1"/>
  <c r="Z886" i="10" s="1"/>
  <c r="V886" i="10"/>
  <c r="T886" i="10"/>
  <c r="O886" i="10"/>
  <c r="N886" i="10"/>
  <c r="M886" i="10"/>
  <c r="L886" i="10"/>
  <c r="K886" i="10"/>
  <c r="BZ885" i="10"/>
  <c r="BX885" i="10"/>
  <c r="BW885" i="10"/>
  <c r="BV885" i="10"/>
  <c r="BU885" i="10"/>
  <c r="BT885" i="10" s="1"/>
  <c r="BS885" i="10"/>
  <c r="BN885" i="10"/>
  <c r="BM885" i="10"/>
  <c r="BL885" i="10"/>
  <c r="BK885" i="10" s="1"/>
  <c r="BJ885" i="10"/>
  <c r="BD885" i="10"/>
  <c r="BB885" i="10"/>
  <c r="BA885" i="10"/>
  <c r="AZ885" i="10"/>
  <c r="AY885" i="10"/>
  <c r="AX885" i="10"/>
  <c r="AW885" i="10"/>
  <c r="AR885" i="10"/>
  <c r="AQ885" i="10"/>
  <c r="AP885" i="10"/>
  <c r="AO885" i="10" s="1"/>
  <c r="AN885" i="10"/>
  <c r="AI885" i="10"/>
  <c r="AH885" i="10"/>
  <c r="AG885" i="10"/>
  <c r="AF885" i="10" s="1"/>
  <c r="BE885" i="10" s="1"/>
  <c r="AE885" i="10"/>
  <c r="Y885" i="10"/>
  <c r="X885" i="10"/>
  <c r="W885" i="10"/>
  <c r="V885" i="10"/>
  <c r="U885" i="10"/>
  <c r="Z885" i="10" s="1"/>
  <c r="T885" i="10"/>
  <c r="O885" i="10"/>
  <c r="N885" i="10"/>
  <c r="L885" i="10" s="1"/>
  <c r="M885" i="10"/>
  <c r="K885" i="10"/>
  <c r="BZ884" i="10"/>
  <c r="BX884" i="10"/>
  <c r="BW884" i="10"/>
  <c r="BV884" i="10"/>
  <c r="BU884" i="10"/>
  <c r="BT884" i="10" s="1"/>
  <c r="BS884" i="10"/>
  <c r="BN884" i="10"/>
  <c r="BM884" i="10"/>
  <c r="BK884" i="10" s="1"/>
  <c r="BL884" i="10"/>
  <c r="BJ884" i="10"/>
  <c r="BD884" i="10"/>
  <c r="BB884" i="10"/>
  <c r="BA884" i="10"/>
  <c r="AZ884" i="10"/>
  <c r="AY884" i="10"/>
  <c r="AX884" i="10" s="1"/>
  <c r="AW884" i="10"/>
  <c r="AR884" i="10"/>
  <c r="AQ884" i="10"/>
  <c r="AP884" i="10"/>
  <c r="AO884" i="10" s="1"/>
  <c r="AN884" i="10"/>
  <c r="AI884" i="10"/>
  <c r="AH884" i="10"/>
  <c r="AG884" i="10"/>
  <c r="AF884" i="10" s="1"/>
  <c r="AE884" i="10"/>
  <c r="Y884" i="10"/>
  <c r="X884" i="10"/>
  <c r="W884" i="10"/>
  <c r="U884" i="10" s="1"/>
  <c r="Z884" i="10" s="1"/>
  <c r="V884" i="10"/>
  <c r="T884" i="10"/>
  <c r="O884" i="10"/>
  <c r="N884" i="10"/>
  <c r="M884" i="10"/>
  <c r="L884" i="10" s="1"/>
  <c r="K884" i="10"/>
  <c r="BZ883" i="10"/>
  <c r="BX883" i="10"/>
  <c r="BW883" i="10"/>
  <c r="BV883" i="10"/>
  <c r="BT883" i="10" s="1"/>
  <c r="BU883" i="10"/>
  <c r="BS883" i="10"/>
  <c r="BN883" i="10"/>
  <c r="BM883" i="10"/>
  <c r="BL883" i="10"/>
  <c r="BK883" i="10"/>
  <c r="BJ883" i="10"/>
  <c r="BD883" i="10"/>
  <c r="BB883" i="10"/>
  <c r="BA883" i="10"/>
  <c r="AZ883" i="10"/>
  <c r="AY883" i="10"/>
  <c r="AX883" i="10" s="1"/>
  <c r="AW883" i="10"/>
  <c r="AR883" i="10"/>
  <c r="AQ883" i="10"/>
  <c r="AP883" i="10"/>
  <c r="AO883" i="10" s="1"/>
  <c r="AN883" i="10"/>
  <c r="AI883" i="10"/>
  <c r="AH883" i="10"/>
  <c r="AF883" i="10" s="1"/>
  <c r="AG883" i="10"/>
  <c r="AE883" i="10"/>
  <c r="Y883" i="10"/>
  <c r="X883" i="10"/>
  <c r="W883" i="10"/>
  <c r="V883" i="10"/>
  <c r="U883" i="10" s="1"/>
  <c r="Z883" i="10" s="1"/>
  <c r="T883" i="10"/>
  <c r="O883" i="10"/>
  <c r="N883" i="10"/>
  <c r="M883" i="10"/>
  <c r="L883" i="10"/>
  <c r="K883" i="10"/>
  <c r="BZ882" i="10"/>
  <c r="BX882" i="10"/>
  <c r="BW882" i="10"/>
  <c r="BV882" i="10"/>
  <c r="BU882" i="10"/>
  <c r="BT882" i="10"/>
  <c r="BS882" i="10"/>
  <c r="BN882" i="10"/>
  <c r="BM882" i="10"/>
  <c r="BK882" i="10" s="1"/>
  <c r="BL882" i="10"/>
  <c r="BJ882" i="10"/>
  <c r="BD882" i="10"/>
  <c r="BB882" i="10"/>
  <c r="BA882" i="10"/>
  <c r="AZ882" i="10"/>
  <c r="AY882" i="10"/>
  <c r="AX882" i="10" s="1"/>
  <c r="AW882" i="10"/>
  <c r="AR882" i="10"/>
  <c r="AQ882" i="10"/>
  <c r="AO882" i="10" s="1"/>
  <c r="AP882" i="10"/>
  <c r="AN882" i="10"/>
  <c r="AI882" i="10"/>
  <c r="AH882" i="10"/>
  <c r="AG882" i="10"/>
  <c r="AF882" i="10"/>
  <c r="AE882" i="10"/>
  <c r="Y882" i="10"/>
  <c r="X882" i="10"/>
  <c r="W882" i="10"/>
  <c r="V882" i="10"/>
  <c r="U882" i="10"/>
  <c r="Z882" i="10" s="1"/>
  <c r="T882" i="10"/>
  <c r="O882" i="10"/>
  <c r="N882" i="10"/>
  <c r="M882" i="10"/>
  <c r="L882" i="10" s="1"/>
  <c r="K882" i="10"/>
  <c r="BZ881" i="10"/>
  <c r="BX881" i="10"/>
  <c r="BW881" i="10"/>
  <c r="BV881" i="10"/>
  <c r="BT881" i="10" s="1"/>
  <c r="BU881" i="10"/>
  <c r="BS881" i="10"/>
  <c r="BN881" i="10"/>
  <c r="BM881" i="10"/>
  <c r="BL881" i="10"/>
  <c r="BK881" i="10" s="1"/>
  <c r="BJ881" i="10"/>
  <c r="BD881" i="10"/>
  <c r="BB881" i="10"/>
  <c r="BA881" i="10"/>
  <c r="AZ881" i="10"/>
  <c r="AX881" i="10" s="1"/>
  <c r="AY881" i="10"/>
  <c r="AW881" i="10"/>
  <c r="AR881" i="10"/>
  <c r="AQ881" i="10"/>
  <c r="AP881" i="10"/>
  <c r="AO881" i="10"/>
  <c r="AN881" i="10"/>
  <c r="AI881" i="10"/>
  <c r="AH881" i="10"/>
  <c r="AF881" i="10" s="1"/>
  <c r="AG881" i="10"/>
  <c r="AE881" i="10"/>
  <c r="Y881" i="10"/>
  <c r="X881" i="10"/>
  <c r="W881" i="10"/>
  <c r="V881" i="10"/>
  <c r="U881" i="10" s="1"/>
  <c r="Z881" i="10" s="1"/>
  <c r="T881" i="10"/>
  <c r="O881" i="10"/>
  <c r="N881" i="10"/>
  <c r="M881" i="10"/>
  <c r="L881" i="10" s="1"/>
  <c r="K881" i="10"/>
  <c r="BZ880" i="10"/>
  <c r="BX880" i="10"/>
  <c r="BW880" i="10"/>
  <c r="BV880" i="10"/>
  <c r="BU880" i="10"/>
  <c r="BT880" i="10" s="1"/>
  <c r="BS880" i="10"/>
  <c r="BN880" i="10"/>
  <c r="BM880" i="10"/>
  <c r="BL880" i="10"/>
  <c r="BK880" i="10"/>
  <c r="BJ880" i="10"/>
  <c r="BD880" i="10"/>
  <c r="BB880" i="10"/>
  <c r="BA880" i="10"/>
  <c r="AZ880" i="10"/>
  <c r="AY880" i="10"/>
  <c r="AX880" i="10"/>
  <c r="BC880" i="10" s="1"/>
  <c r="AW880" i="10"/>
  <c r="AR880" i="10"/>
  <c r="AQ880" i="10"/>
  <c r="AO880" i="10" s="1"/>
  <c r="AP880" i="10"/>
  <c r="AN880" i="10"/>
  <c r="AI880" i="10"/>
  <c r="AH880" i="10"/>
  <c r="AG880" i="10"/>
  <c r="AF880" i="10" s="1"/>
  <c r="AE880" i="10"/>
  <c r="Y880" i="10"/>
  <c r="X880" i="10"/>
  <c r="W880" i="10"/>
  <c r="V880" i="10"/>
  <c r="U880" i="10" s="1"/>
  <c r="T880" i="10"/>
  <c r="O880" i="10"/>
  <c r="N880" i="10"/>
  <c r="M880" i="10"/>
  <c r="L880" i="10" s="1"/>
  <c r="K880" i="10"/>
  <c r="CA879" i="10"/>
  <c r="BZ879" i="10"/>
  <c r="BX879" i="10"/>
  <c r="BW879" i="10"/>
  <c r="BV879" i="10"/>
  <c r="BU879" i="10"/>
  <c r="BT879" i="10"/>
  <c r="BY879" i="10" s="1"/>
  <c r="BS879" i="10"/>
  <c r="BN879" i="10"/>
  <c r="BM879" i="10"/>
  <c r="BL879" i="10"/>
  <c r="BK879" i="10" s="1"/>
  <c r="BJ879" i="10"/>
  <c r="BD879" i="10"/>
  <c r="BB879" i="10"/>
  <c r="BA879" i="10"/>
  <c r="AZ879" i="10"/>
  <c r="AY879" i="10"/>
  <c r="AX879" i="10" s="1"/>
  <c r="AW879" i="10"/>
  <c r="AR879" i="10"/>
  <c r="AQ879" i="10"/>
  <c r="AP879" i="10"/>
  <c r="AO879" i="10" s="1"/>
  <c r="AN879" i="10"/>
  <c r="AI879" i="10"/>
  <c r="AH879" i="10"/>
  <c r="AG879" i="10"/>
  <c r="AF879" i="10"/>
  <c r="AE879" i="10"/>
  <c r="Y879" i="10"/>
  <c r="X879" i="10"/>
  <c r="W879" i="10"/>
  <c r="V879" i="10"/>
  <c r="U879" i="10" s="1"/>
  <c r="Z879" i="10" s="1"/>
  <c r="T879" i="10"/>
  <c r="O879" i="10"/>
  <c r="N879" i="10"/>
  <c r="L879" i="10" s="1"/>
  <c r="M879" i="10"/>
  <c r="K879" i="10"/>
  <c r="BZ878" i="10"/>
  <c r="BX878" i="10"/>
  <c r="BW878" i="10"/>
  <c r="BV878" i="10"/>
  <c r="BU878" i="10"/>
  <c r="BT878" i="10" s="1"/>
  <c r="BS878" i="10"/>
  <c r="BN878" i="10"/>
  <c r="BM878" i="10"/>
  <c r="BL878" i="10"/>
  <c r="BK878" i="10" s="1"/>
  <c r="BJ878" i="10"/>
  <c r="BD878" i="10"/>
  <c r="BB878" i="10"/>
  <c r="BA878" i="10"/>
  <c r="AZ878" i="10"/>
  <c r="AY878" i="10"/>
  <c r="AX878" i="10" s="1"/>
  <c r="AW878" i="10"/>
  <c r="AR878" i="10"/>
  <c r="AQ878" i="10"/>
  <c r="AP878" i="10"/>
  <c r="AO878" i="10"/>
  <c r="AN878" i="10"/>
  <c r="AI878" i="10"/>
  <c r="AH878" i="10"/>
  <c r="AG878" i="10"/>
  <c r="AF878" i="10" s="1"/>
  <c r="AE878" i="10"/>
  <c r="Y878" i="10"/>
  <c r="X878" i="10"/>
  <c r="W878" i="10"/>
  <c r="U878" i="10" s="1"/>
  <c r="Z878" i="10" s="1"/>
  <c r="V878" i="10"/>
  <c r="T878" i="10"/>
  <c r="O878" i="10"/>
  <c r="N878" i="10"/>
  <c r="M878" i="10"/>
  <c r="L878" i="10"/>
  <c r="K878" i="10"/>
  <c r="BZ877" i="10"/>
  <c r="BX877" i="10"/>
  <c r="BW877" i="10"/>
  <c r="BV877" i="10"/>
  <c r="BU877" i="10"/>
  <c r="BT877" i="10" s="1"/>
  <c r="BS877" i="10"/>
  <c r="BN877" i="10"/>
  <c r="BM877" i="10"/>
  <c r="BL877" i="10"/>
  <c r="BK877" i="10" s="1"/>
  <c r="BJ877" i="10"/>
  <c r="BD877" i="10"/>
  <c r="BB877" i="10"/>
  <c r="BA877" i="10"/>
  <c r="AZ877" i="10"/>
  <c r="AY877" i="10"/>
  <c r="AX877" i="10"/>
  <c r="BC877" i="10" s="1"/>
  <c r="AW877" i="10"/>
  <c r="AR877" i="10"/>
  <c r="AQ877" i="10"/>
  <c r="AP877" i="10"/>
  <c r="AO877" i="10" s="1"/>
  <c r="AN877" i="10"/>
  <c r="AI877" i="10"/>
  <c r="AH877" i="10"/>
  <c r="AG877" i="10"/>
  <c r="AF877" i="10" s="1"/>
  <c r="BE877" i="10" s="1"/>
  <c r="AE877" i="10"/>
  <c r="Y877" i="10"/>
  <c r="X877" i="10"/>
  <c r="W877" i="10"/>
  <c r="V877" i="10"/>
  <c r="U877" i="10"/>
  <c r="T877" i="10"/>
  <c r="O877" i="10"/>
  <c r="N877" i="10"/>
  <c r="M877" i="10"/>
  <c r="L877" i="10" s="1"/>
  <c r="K877" i="10"/>
  <c r="BZ876" i="10"/>
  <c r="BX876" i="10"/>
  <c r="BW876" i="10"/>
  <c r="BV876" i="10"/>
  <c r="BU876" i="10"/>
  <c r="BT876" i="10" s="1"/>
  <c r="BS876" i="10"/>
  <c r="BN876" i="10"/>
  <c r="BM876" i="10"/>
  <c r="BK876" i="10" s="1"/>
  <c r="BL876" i="10"/>
  <c r="BJ876" i="10"/>
  <c r="BD876" i="10"/>
  <c r="BB876" i="10"/>
  <c r="BA876" i="10"/>
  <c r="AZ876" i="10"/>
  <c r="AY876" i="10"/>
  <c r="AX876" i="10" s="1"/>
  <c r="AW876" i="10"/>
  <c r="AR876" i="10"/>
  <c r="AQ876" i="10"/>
  <c r="AP876" i="10"/>
  <c r="AO876" i="10" s="1"/>
  <c r="AN876" i="10"/>
  <c r="AI876" i="10"/>
  <c r="AH876" i="10"/>
  <c r="AG876" i="10"/>
  <c r="AF876" i="10" s="1"/>
  <c r="AE876" i="10"/>
  <c r="Y876" i="10"/>
  <c r="X876" i="10"/>
  <c r="W876" i="10"/>
  <c r="V876" i="10"/>
  <c r="U876" i="10" s="1"/>
  <c r="Z876" i="10" s="1"/>
  <c r="T876" i="10"/>
  <c r="O876" i="10"/>
  <c r="N876" i="10"/>
  <c r="M876" i="10"/>
  <c r="L876" i="10" s="1"/>
  <c r="K876" i="10"/>
  <c r="BZ875" i="10"/>
  <c r="BX875" i="10"/>
  <c r="BW875" i="10"/>
  <c r="BV875" i="10"/>
  <c r="BT875" i="10" s="1"/>
  <c r="BU875" i="10"/>
  <c r="BS875" i="10"/>
  <c r="BN875" i="10"/>
  <c r="BM875" i="10"/>
  <c r="BL875" i="10"/>
  <c r="BK875" i="10"/>
  <c r="BJ875" i="10"/>
  <c r="BD875" i="10"/>
  <c r="BB875" i="10"/>
  <c r="BA875" i="10"/>
  <c r="AZ875" i="10"/>
  <c r="AY875" i="10"/>
  <c r="AX875" i="10" s="1"/>
  <c r="AW875" i="10"/>
  <c r="AR875" i="10"/>
  <c r="AQ875" i="10"/>
  <c r="AP875" i="10"/>
  <c r="AO875" i="10" s="1"/>
  <c r="AN875" i="10"/>
  <c r="AI875" i="10"/>
  <c r="AH875" i="10"/>
  <c r="AF875" i="10" s="1"/>
  <c r="AG875" i="10"/>
  <c r="AE875" i="10"/>
  <c r="Y875" i="10"/>
  <c r="X875" i="10"/>
  <c r="W875" i="10"/>
  <c r="V875" i="10"/>
  <c r="U875" i="10" s="1"/>
  <c r="Z875" i="10" s="1"/>
  <c r="T875" i="10"/>
  <c r="O875" i="10"/>
  <c r="N875" i="10"/>
  <c r="M875" i="10"/>
  <c r="L875" i="10"/>
  <c r="K875" i="10"/>
  <c r="BZ874" i="10"/>
  <c r="BX874" i="10"/>
  <c r="BW874" i="10"/>
  <c r="BV874" i="10"/>
  <c r="BU874" i="10"/>
  <c r="BT874" i="10"/>
  <c r="BS874" i="10"/>
  <c r="BN874" i="10"/>
  <c r="BM874" i="10"/>
  <c r="BK874" i="10" s="1"/>
  <c r="BL874" i="10"/>
  <c r="BJ874" i="10"/>
  <c r="BD874" i="10"/>
  <c r="BB874" i="10"/>
  <c r="BA874" i="10"/>
  <c r="AZ874" i="10"/>
  <c r="AY874" i="10"/>
  <c r="AX874" i="10" s="1"/>
  <c r="AW874" i="10"/>
  <c r="AR874" i="10"/>
  <c r="AQ874" i="10"/>
  <c r="AO874" i="10" s="1"/>
  <c r="AP874" i="10"/>
  <c r="AN874" i="10"/>
  <c r="AI874" i="10"/>
  <c r="AH874" i="10"/>
  <c r="AG874" i="10"/>
  <c r="AF874" i="10"/>
  <c r="AE874" i="10"/>
  <c r="Y874" i="10"/>
  <c r="X874" i="10"/>
  <c r="W874" i="10"/>
  <c r="V874" i="10"/>
  <c r="U874" i="10"/>
  <c r="T874" i="10"/>
  <c r="O874" i="10"/>
  <c r="N874" i="10"/>
  <c r="M874" i="10"/>
  <c r="L874" i="10" s="1"/>
  <c r="K874" i="10"/>
  <c r="BZ873" i="10"/>
  <c r="BX873" i="10"/>
  <c r="BW873" i="10"/>
  <c r="BV873" i="10"/>
  <c r="BT873" i="10" s="1"/>
  <c r="BU873" i="10"/>
  <c r="BS873" i="10"/>
  <c r="BN873" i="10"/>
  <c r="BM873" i="10"/>
  <c r="BL873" i="10"/>
  <c r="BK873" i="10" s="1"/>
  <c r="BJ873" i="10"/>
  <c r="BD873" i="10"/>
  <c r="BB873" i="10"/>
  <c r="BA873" i="10"/>
  <c r="AZ873" i="10"/>
  <c r="AX873" i="10" s="1"/>
  <c r="AY873" i="10"/>
  <c r="AW873" i="10"/>
  <c r="AR873" i="10"/>
  <c r="AQ873" i="10"/>
  <c r="AP873" i="10"/>
  <c r="AO873" i="10"/>
  <c r="AN873" i="10"/>
  <c r="AI873" i="10"/>
  <c r="AH873" i="10"/>
  <c r="AG873" i="10"/>
  <c r="AF873" i="10" s="1"/>
  <c r="AE873" i="10"/>
  <c r="Y873" i="10"/>
  <c r="X873" i="10"/>
  <c r="W873" i="10"/>
  <c r="V873" i="10"/>
  <c r="U873" i="10" s="1"/>
  <c r="Z873" i="10" s="1"/>
  <c r="T873" i="10"/>
  <c r="O873" i="10"/>
  <c r="N873" i="10"/>
  <c r="M873" i="10"/>
  <c r="L873" i="10" s="1"/>
  <c r="K873" i="10"/>
  <c r="BZ872" i="10"/>
  <c r="BX872" i="10"/>
  <c r="BW872" i="10"/>
  <c r="BV872" i="10"/>
  <c r="BU872" i="10"/>
  <c r="BT872" i="10" s="1"/>
  <c r="BS872" i="10"/>
  <c r="BN872" i="10"/>
  <c r="BM872" i="10"/>
  <c r="BL872" i="10"/>
  <c r="BK872" i="10"/>
  <c r="BJ872" i="10"/>
  <c r="BD872" i="10"/>
  <c r="BB872" i="10"/>
  <c r="BA872" i="10"/>
  <c r="AZ872" i="10"/>
  <c r="AY872" i="10"/>
  <c r="AX872" i="10"/>
  <c r="AW872" i="10"/>
  <c r="AR872" i="10"/>
  <c r="AQ872" i="10"/>
  <c r="AO872" i="10" s="1"/>
  <c r="AP872" i="10"/>
  <c r="AN872" i="10"/>
  <c r="AI872" i="10"/>
  <c r="AH872" i="10"/>
  <c r="AG872" i="10"/>
  <c r="AF872" i="10" s="1"/>
  <c r="AE872" i="10"/>
  <c r="Y872" i="10"/>
  <c r="X872" i="10"/>
  <c r="W872" i="10"/>
  <c r="V872" i="10"/>
  <c r="U872" i="10" s="1"/>
  <c r="T872" i="10"/>
  <c r="O872" i="10"/>
  <c r="N872" i="10"/>
  <c r="M872" i="10"/>
  <c r="L872" i="10" s="1"/>
  <c r="K872" i="10"/>
  <c r="CA871" i="10"/>
  <c r="BZ871" i="10"/>
  <c r="BX871" i="10"/>
  <c r="BW871" i="10"/>
  <c r="BV871" i="10"/>
  <c r="BU871" i="10"/>
  <c r="BT871" i="10"/>
  <c r="BY871" i="10" s="1"/>
  <c r="BS871" i="10"/>
  <c r="BN871" i="10"/>
  <c r="BM871" i="10"/>
  <c r="BL871" i="10"/>
  <c r="BK871" i="10" s="1"/>
  <c r="BJ871" i="10"/>
  <c r="BD871" i="10"/>
  <c r="BB871" i="10"/>
  <c r="BA871" i="10"/>
  <c r="AZ871" i="10"/>
  <c r="AY871" i="10"/>
  <c r="AX871" i="10" s="1"/>
  <c r="AW871" i="10"/>
  <c r="AR871" i="10"/>
  <c r="AQ871" i="10"/>
  <c r="AP871" i="10"/>
  <c r="AO871" i="10" s="1"/>
  <c r="AN871" i="10"/>
  <c r="AI871" i="10"/>
  <c r="AH871" i="10"/>
  <c r="AG871" i="10"/>
  <c r="AF871" i="10"/>
  <c r="AE871" i="10"/>
  <c r="Y871" i="10"/>
  <c r="X871" i="10"/>
  <c r="W871" i="10"/>
  <c r="V871" i="10"/>
  <c r="U871" i="10" s="1"/>
  <c r="Z871" i="10" s="1"/>
  <c r="T871" i="10"/>
  <c r="O871" i="10"/>
  <c r="N871" i="10"/>
  <c r="L871" i="10" s="1"/>
  <c r="M871" i="10"/>
  <c r="K871" i="10"/>
  <c r="BZ870" i="10"/>
  <c r="BX870" i="10"/>
  <c r="BW870" i="10"/>
  <c r="BV870" i="10"/>
  <c r="BU870" i="10"/>
  <c r="BT870" i="10" s="1"/>
  <c r="BS870" i="10"/>
  <c r="BN870" i="10"/>
  <c r="BM870" i="10"/>
  <c r="BL870" i="10"/>
  <c r="BK870" i="10" s="1"/>
  <c r="BJ870" i="10"/>
  <c r="BD870" i="10"/>
  <c r="BB870" i="10"/>
  <c r="BA870" i="10"/>
  <c r="AZ870" i="10"/>
  <c r="AY870" i="10"/>
  <c r="AX870" i="10" s="1"/>
  <c r="AW870" i="10"/>
  <c r="AR870" i="10"/>
  <c r="AQ870" i="10"/>
  <c r="AP870" i="10"/>
  <c r="AO870" i="10"/>
  <c r="AN870" i="10"/>
  <c r="AI870" i="10"/>
  <c r="AH870" i="10"/>
  <c r="AG870" i="10"/>
  <c r="AF870" i="10" s="1"/>
  <c r="AE870" i="10"/>
  <c r="Y870" i="10"/>
  <c r="X870" i="10"/>
  <c r="W870" i="10"/>
  <c r="U870" i="10" s="1"/>
  <c r="Z870" i="10" s="1"/>
  <c r="V870" i="10"/>
  <c r="T870" i="10"/>
  <c r="O870" i="10"/>
  <c r="N870" i="10"/>
  <c r="M870" i="10"/>
  <c r="L870" i="10"/>
  <c r="K870" i="10"/>
  <c r="BZ869" i="10"/>
  <c r="BX869" i="10"/>
  <c r="BW869" i="10"/>
  <c r="BV869" i="10"/>
  <c r="BU869" i="10"/>
  <c r="BT869" i="10" s="1"/>
  <c r="BS869" i="10"/>
  <c r="BN869" i="10"/>
  <c r="BM869" i="10"/>
  <c r="BL869" i="10"/>
  <c r="BK869" i="10" s="1"/>
  <c r="BJ869" i="10"/>
  <c r="BD869" i="10"/>
  <c r="BB869" i="10"/>
  <c r="BA869" i="10"/>
  <c r="AZ869" i="10"/>
  <c r="AY869" i="10"/>
  <c r="AX869" i="10"/>
  <c r="BC869" i="10" s="1"/>
  <c r="AW869" i="10"/>
  <c r="AR869" i="10"/>
  <c r="AQ869" i="10"/>
  <c r="AP869" i="10"/>
  <c r="AO869" i="10" s="1"/>
  <c r="AN869" i="10"/>
  <c r="AI869" i="10"/>
  <c r="AH869" i="10"/>
  <c r="AG869" i="10"/>
  <c r="AF869" i="10" s="1"/>
  <c r="BE869" i="10" s="1"/>
  <c r="AE869" i="10"/>
  <c r="Y869" i="10"/>
  <c r="X869" i="10"/>
  <c r="W869" i="10"/>
  <c r="V869" i="10"/>
  <c r="U869" i="10"/>
  <c r="T869" i="10"/>
  <c r="O869" i="10"/>
  <c r="N869" i="10"/>
  <c r="M869" i="10"/>
  <c r="L869" i="10" s="1"/>
  <c r="K869" i="10"/>
  <c r="BZ868" i="10"/>
  <c r="BX868" i="10"/>
  <c r="BW868" i="10"/>
  <c r="BV868" i="10"/>
  <c r="BU868" i="10"/>
  <c r="BT868" i="10" s="1"/>
  <c r="BS868" i="10"/>
  <c r="BN868" i="10"/>
  <c r="BM868" i="10"/>
  <c r="BK868" i="10" s="1"/>
  <c r="BL868" i="10"/>
  <c r="BJ868" i="10"/>
  <c r="BD868" i="10"/>
  <c r="BB868" i="10"/>
  <c r="BA868" i="10"/>
  <c r="AZ868" i="10"/>
  <c r="AY868" i="10"/>
  <c r="AX868" i="10" s="1"/>
  <c r="AW868" i="10"/>
  <c r="AR868" i="10"/>
  <c r="AQ868" i="10"/>
  <c r="AP868" i="10"/>
  <c r="AO868" i="10" s="1"/>
  <c r="AN868" i="10"/>
  <c r="AI868" i="10"/>
  <c r="AH868" i="10"/>
  <c r="AG868" i="10"/>
  <c r="AF868" i="10" s="1"/>
  <c r="AE868" i="10"/>
  <c r="Y868" i="10"/>
  <c r="X868" i="10"/>
  <c r="W868" i="10"/>
  <c r="V868" i="10"/>
  <c r="U868" i="10" s="1"/>
  <c r="T868" i="10"/>
  <c r="O868" i="10"/>
  <c r="N868" i="10"/>
  <c r="M868" i="10"/>
  <c r="L868" i="10" s="1"/>
  <c r="K868" i="10"/>
  <c r="BZ867" i="10"/>
  <c r="BX867" i="10"/>
  <c r="BW867" i="10"/>
  <c r="BV867" i="10"/>
  <c r="BT867" i="10" s="1"/>
  <c r="BU867" i="10"/>
  <c r="BS867" i="10"/>
  <c r="BN867" i="10"/>
  <c r="BM867" i="10"/>
  <c r="BL867" i="10"/>
  <c r="BK867" i="10"/>
  <c r="BJ867" i="10"/>
  <c r="BD867" i="10"/>
  <c r="BB867" i="10"/>
  <c r="BA867" i="10"/>
  <c r="AZ867" i="10"/>
  <c r="AY867" i="10"/>
  <c r="AX867" i="10" s="1"/>
  <c r="AW867" i="10"/>
  <c r="AR867" i="10"/>
  <c r="AQ867" i="10"/>
  <c r="AP867" i="10"/>
  <c r="AO867" i="10" s="1"/>
  <c r="AN867" i="10"/>
  <c r="AI867" i="10"/>
  <c r="AH867" i="10"/>
  <c r="AF867" i="10" s="1"/>
  <c r="AG867" i="10"/>
  <c r="AE867" i="10"/>
  <c r="Y867" i="10"/>
  <c r="X867" i="10"/>
  <c r="W867" i="10"/>
  <c r="V867" i="10"/>
  <c r="U867" i="10" s="1"/>
  <c r="Z867" i="10" s="1"/>
  <c r="T867" i="10"/>
  <c r="O867" i="10"/>
  <c r="N867" i="10"/>
  <c r="M867" i="10"/>
  <c r="L867" i="10"/>
  <c r="K867" i="10"/>
  <c r="BZ866" i="10"/>
  <c r="BX866" i="10"/>
  <c r="BW866" i="10"/>
  <c r="BV866" i="10"/>
  <c r="BU866" i="10"/>
  <c r="BT866" i="10"/>
  <c r="BS866" i="10"/>
  <c r="BN866" i="10"/>
  <c r="BM866" i="10"/>
  <c r="BL866" i="10"/>
  <c r="BK866" i="10" s="1"/>
  <c r="BJ866" i="10"/>
  <c r="BD866" i="10"/>
  <c r="BB866" i="10"/>
  <c r="BA866" i="10"/>
  <c r="AZ866" i="10"/>
  <c r="AY866" i="10"/>
  <c r="AX866" i="10" s="1"/>
  <c r="AW866" i="10"/>
  <c r="AR866" i="10"/>
  <c r="AQ866" i="10"/>
  <c r="AO866" i="10" s="1"/>
  <c r="AP866" i="10"/>
  <c r="AN866" i="10"/>
  <c r="AI866" i="10"/>
  <c r="AH866" i="10"/>
  <c r="AG866" i="10"/>
  <c r="AF866" i="10"/>
  <c r="AE866" i="10"/>
  <c r="Y866" i="10"/>
  <c r="X866" i="10"/>
  <c r="W866" i="10"/>
  <c r="V866" i="10"/>
  <c r="U866" i="10"/>
  <c r="T866" i="10"/>
  <c r="O866" i="10"/>
  <c r="N866" i="10"/>
  <c r="M866" i="10"/>
  <c r="L866" i="10" s="1"/>
  <c r="K866" i="10"/>
  <c r="BZ865" i="10"/>
  <c r="BX865" i="10"/>
  <c r="BW865" i="10"/>
  <c r="BV865" i="10"/>
  <c r="BU865" i="10"/>
  <c r="BT865" i="10" s="1"/>
  <c r="BS865" i="10"/>
  <c r="BN865" i="10"/>
  <c r="BM865" i="10"/>
  <c r="BL865" i="10"/>
  <c r="BK865" i="10" s="1"/>
  <c r="BJ865" i="10"/>
  <c r="BD865" i="10"/>
  <c r="BB865" i="10"/>
  <c r="BA865" i="10"/>
  <c r="AZ865" i="10"/>
  <c r="AX865" i="10" s="1"/>
  <c r="AY865" i="10"/>
  <c r="AW865" i="10"/>
  <c r="AR865" i="10"/>
  <c r="AQ865" i="10"/>
  <c r="AP865" i="10"/>
  <c r="AO865" i="10"/>
  <c r="AN865" i="10"/>
  <c r="AI865" i="10"/>
  <c r="AH865" i="10"/>
  <c r="AG865" i="10"/>
  <c r="AF865" i="10" s="1"/>
  <c r="AE865" i="10"/>
  <c r="Y865" i="10"/>
  <c r="X865" i="10"/>
  <c r="W865" i="10"/>
  <c r="V865" i="10"/>
  <c r="U865" i="10" s="1"/>
  <c r="Z865" i="10" s="1"/>
  <c r="T865" i="10"/>
  <c r="O865" i="10"/>
  <c r="N865" i="10"/>
  <c r="M865" i="10"/>
  <c r="L865" i="10" s="1"/>
  <c r="K865" i="10"/>
  <c r="BZ864" i="10"/>
  <c r="BX864" i="10"/>
  <c r="BW864" i="10"/>
  <c r="BV864" i="10"/>
  <c r="BU864" i="10"/>
  <c r="BT864" i="10" s="1"/>
  <c r="BS864" i="10"/>
  <c r="BN864" i="10"/>
  <c r="BM864" i="10"/>
  <c r="BL864" i="10"/>
  <c r="BK864" i="10"/>
  <c r="BJ864" i="10"/>
  <c r="BD864" i="10"/>
  <c r="BB864" i="10"/>
  <c r="BA864" i="10"/>
  <c r="AZ864" i="10"/>
  <c r="AY864" i="10"/>
  <c r="AX864" i="10"/>
  <c r="AW864" i="10"/>
  <c r="AR864" i="10"/>
  <c r="AQ864" i="10"/>
  <c r="AP864" i="10"/>
  <c r="AO864" i="10" s="1"/>
  <c r="AN864" i="10"/>
  <c r="AI864" i="10"/>
  <c r="AH864" i="10"/>
  <c r="AG864" i="10"/>
  <c r="AF864" i="10" s="1"/>
  <c r="AE864" i="10"/>
  <c r="Y864" i="10"/>
  <c r="X864" i="10"/>
  <c r="W864" i="10"/>
  <c r="V864" i="10"/>
  <c r="U864" i="10" s="1"/>
  <c r="Z864" i="10" s="1"/>
  <c r="T864" i="10"/>
  <c r="O864" i="10"/>
  <c r="N864" i="10"/>
  <c r="M864" i="10"/>
  <c r="L864" i="10" s="1"/>
  <c r="K864" i="10"/>
  <c r="CA863" i="10"/>
  <c r="BZ863" i="10"/>
  <c r="BX863" i="10"/>
  <c r="BW863" i="10"/>
  <c r="BV863" i="10"/>
  <c r="BU863" i="10"/>
  <c r="BT863" i="10"/>
  <c r="BS863" i="10"/>
  <c r="BN863" i="10"/>
  <c r="BM863" i="10"/>
  <c r="BL863" i="10"/>
  <c r="BK863" i="10" s="1"/>
  <c r="BJ863" i="10"/>
  <c r="BD863" i="10"/>
  <c r="BB863" i="10"/>
  <c r="BA863" i="10"/>
  <c r="AZ863" i="10"/>
  <c r="AY863" i="10"/>
  <c r="AX863" i="10" s="1"/>
  <c r="AW863" i="10"/>
  <c r="AR863" i="10"/>
  <c r="AQ863" i="10"/>
  <c r="AP863" i="10"/>
  <c r="AO863" i="10" s="1"/>
  <c r="AN863" i="10"/>
  <c r="AI863" i="10"/>
  <c r="AH863" i="10"/>
  <c r="AG863" i="10"/>
  <c r="AF863" i="10"/>
  <c r="AE863" i="10"/>
  <c r="Y863" i="10"/>
  <c r="X863" i="10"/>
  <c r="W863" i="10"/>
  <c r="V863" i="10"/>
  <c r="U863" i="10" s="1"/>
  <c r="T863" i="10"/>
  <c r="O863" i="10"/>
  <c r="N863" i="10"/>
  <c r="L863" i="10" s="1"/>
  <c r="M863" i="10"/>
  <c r="K863" i="10"/>
  <c r="BZ862" i="10"/>
  <c r="BX862" i="10"/>
  <c r="BW862" i="10"/>
  <c r="BV862" i="10"/>
  <c r="BU862" i="10"/>
  <c r="BT862" i="10" s="1"/>
  <c r="BS862" i="10"/>
  <c r="BN862" i="10"/>
  <c r="BM862" i="10"/>
  <c r="BL862" i="10"/>
  <c r="BK862" i="10" s="1"/>
  <c r="BJ862" i="10"/>
  <c r="BD862" i="10"/>
  <c r="BB862" i="10"/>
  <c r="BA862" i="10"/>
  <c r="AZ862" i="10"/>
  <c r="AY862" i="10"/>
  <c r="AX862" i="10" s="1"/>
  <c r="AW862" i="10"/>
  <c r="AR862" i="10"/>
  <c r="AQ862" i="10"/>
  <c r="AP862" i="10"/>
  <c r="AO862" i="10"/>
  <c r="AN862" i="10"/>
  <c r="AI862" i="10"/>
  <c r="AH862" i="10"/>
  <c r="AG862" i="10"/>
  <c r="AF862" i="10" s="1"/>
  <c r="AE862" i="10"/>
  <c r="Y862" i="10"/>
  <c r="X862" i="10"/>
  <c r="W862" i="10"/>
  <c r="U862" i="10" s="1"/>
  <c r="Z862" i="10" s="1"/>
  <c r="V862" i="10"/>
  <c r="T862" i="10"/>
  <c r="O862" i="10"/>
  <c r="N862" i="10"/>
  <c r="M862" i="10"/>
  <c r="L862" i="10"/>
  <c r="K862" i="10"/>
  <c r="BZ861" i="10"/>
  <c r="BX861" i="10"/>
  <c r="BW861" i="10"/>
  <c r="BV861" i="10"/>
  <c r="BU861" i="10"/>
  <c r="BT861" i="10" s="1"/>
  <c r="BS861" i="10"/>
  <c r="BN861" i="10"/>
  <c r="BM861" i="10"/>
  <c r="BL861" i="10"/>
  <c r="BK861" i="10" s="1"/>
  <c r="BJ861" i="10"/>
  <c r="BD861" i="10"/>
  <c r="BB861" i="10"/>
  <c r="BA861" i="10"/>
  <c r="AZ861" i="10"/>
  <c r="AY861" i="10"/>
  <c r="AX861" i="10"/>
  <c r="AW861" i="10"/>
  <c r="AR861" i="10"/>
  <c r="AQ861" i="10"/>
  <c r="AP861" i="10"/>
  <c r="AO861" i="10" s="1"/>
  <c r="AN861" i="10"/>
  <c r="AI861" i="10"/>
  <c r="AH861" i="10"/>
  <c r="AG861" i="10"/>
  <c r="AF861" i="10" s="1"/>
  <c r="BE861" i="10" s="1"/>
  <c r="AE861" i="10"/>
  <c r="Y861" i="10"/>
  <c r="X861" i="10"/>
  <c r="W861" i="10"/>
  <c r="V861" i="10"/>
  <c r="U861" i="10"/>
  <c r="T861" i="10"/>
  <c r="O861" i="10"/>
  <c r="N861" i="10"/>
  <c r="M861" i="10"/>
  <c r="L861" i="10" s="1"/>
  <c r="K861" i="10"/>
  <c r="BZ860" i="10"/>
  <c r="BX860" i="10"/>
  <c r="BW860" i="10"/>
  <c r="BV860" i="10"/>
  <c r="BU860" i="10"/>
  <c r="BT860" i="10" s="1"/>
  <c r="BS860" i="10"/>
  <c r="BN860" i="10"/>
  <c r="BM860" i="10"/>
  <c r="BK860" i="10" s="1"/>
  <c r="BL860" i="10"/>
  <c r="BJ860" i="10"/>
  <c r="BD860" i="10"/>
  <c r="BB860" i="10"/>
  <c r="BA860" i="10"/>
  <c r="AZ860" i="10"/>
  <c r="AY860" i="10"/>
  <c r="AX860" i="10" s="1"/>
  <c r="AW860" i="10"/>
  <c r="AR860" i="10"/>
  <c r="AQ860" i="10"/>
  <c r="AP860" i="10"/>
  <c r="AO860" i="10" s="1"/>
  <c r="AN860" i="10"/>
  <c r="AI860" i="10"/>
  <c r="AH860" i="10"/>
  <c r="AG860" i="10"/>
  <c r="AF860" i="10" s="1"/>
  <c r="AE860" i="10"/>
  <c r="Y860" i="10"/>
  <c r="X860" i="10"/>
  <c r="W860" i="10"/>
  <c r="V860" i="10"/>
  <c r="U860" i="10" s="1"/>
  <c r="T860" i="10"/>
  <c r="O860" i="10"/>
  <c r="N860" i="10"/>
  <c r="M860" i="10"/>
  <c r="L860" i="10" s="1"/>
  <c r="K860" i="10"/>
  <c r="BZ859" i="10"/>
  <c r="BX859" i="10"/>
  <c r="BW859" i="10"/>
  <c r="BV859" i="10"/>
  <c r="BT859" i="10" s="1"/>
  <c r="BU859" i="10"/>
  <c r="BS859" i="10"/>
  <c r="BN859" i="10"/>
  <c r="BM859" i="10"/>
  <c r="BL859" i="10"/>
  <c r="BK859" i="10"/>
  <c r="BJ859" i="10"/>
  <c r="BD859" i="10"/>
  <c r="BB859" i="10"/>
  <c r="BA859" i="10"/>
  <c r="AZ859" i="10"/>
  <c r="AY859" i="10"/>
  <c r="AX859" i="10" s="1"/>
  <c r="AW859" i="10"/>
  <c r="AR859" i="10"/>
  <c r="AQ859" i="10"/>
  <c r="AP859" i="10"/>
  <c r="AO859" i="10" s="1"/>
  <c r="AN859" i="10"/>
  <c r="AI859" i="10"/>
  <c r="AH859" i="10"/>
  <c r="AF859" i="10" s="1"/>
  <c r="AG859" i="10"/>
  <c r="AE859" i="10"/>
  <c r="Y859" i="10"/>
  <c r="X859" i="10"/>
  <c r="W859" i="10"/>
  <c r="V859" i="10"/>
  <c r="U859" i="10" s="1"/>
  <c r="Z859" i="10" s="1"/>
  <c r="T859" i="10"/>
  <c r="O859" i="10"/>
  <c r="N859" i="10"/>
  <c r="M859" i="10"/>
  <c r="L859" i="10"/>
  <c r="K859" i="10"/>
  <c r="BZ858" i="10"/>
  <c r="BX858" i="10"/>
  <c r="BW858" i="10"/>
  <c r="BV858" i="10"/>
  <c r="BU858" i="10"/>
  <c r="BT858" i="10"/>
  <c r="BS858" i="10"/>
  <c r="BN858" i="10"/>
  <c r="BM858" i="10"/>
  <c r="BL858" i="10"/>
  <c r="BK858" i="10" s="1"/>
  <c r="BJ858" i="10"/>
  <c r="BD858" i="10"/>
  <c r="BB858" i="10"/>
  <c r="BA858" i="10"/>
  <c r="AZ858" i="10"/>
  <c r="AY858" i="10"/>
  <c r="AX858" i="10" s="1"/>
  <c r="AW858" i="10"/>
  <c r="AR858" i="10"/>
  <c r="AQ858" i="10"/>
  <c r="AO858" i="10" s="1"/>
  <c r="AP858" i="10"/>
  <c r="AN858" i="10"/>
  <c r="AI858" i="10"/>
  <c r="AH858" i="10"/>
  <c r="AG858" i="10"/>
  <c r="AF858" i="10"/>
  <c r="AE858" i="10"/>
  <c r="Y858" i="10"/>
  <c r="X858" i="10"/>
  <c r="W858" i="10"/>
  <c r="V858" i="10"/>
  <c r="U858" i="10"/>
  <c r="T858" i="10"/>
  <c r="O858" i="10"/>
  <c r="N858" i="10"/>
  <c r="M858" i="10"/>
  <c r="L858" i="10" s="1"/>
  <c r="K858" i="10"/>
  <c r="BZ857" i="10"/>
  <c r="BX857" i="10"/>
  <c r="BW857" i="10"/>
  <c r="BV857" i="10"/>
  <c r="BT857" i="10" s="1"/>
  <c r="BU857" i="10"/>
  <c r="BS857" i="10"/>
  <c r="BN857" i="10"/>
  <c r="BM857" i="10"/>
  <c r="BL857" i="10"/>
  <c r="BK857" i="10" s="1"/>
  <c r="BJ857" i="10"/>
  <c r="BD857" i="10"/>
  <c r="BB857" i="10"/>
  <c r="BA857" i="10"/>
  <c r="AZ857" i="10"/>
  <c r="AX857" i="10" s="1"/>
  <c r="AY857" i="10"/>
  <c r="AW857" i="10"/>
  <c r="AR857" i="10"/>
  <c r="AQ857" i="10"/>
  <c r="AP857" i="10"/>
  <c r="AO857" i="10"/>
  <c r="AN857" i="10"/>
  <c r="AI857" i="10"/>
  <c r="AH857" i="10"/>
  <c r="AF857" i="10" s="1"/>
  <c r="AG857" i="10"/>
  <c r="AE857" i="10"/>
  <c r="Y857" i="10"/>
  <c r="X857" i="10"/>
  <c r="W857" i="10"/>
  <c r="V857" i="10"/>
  <c r="U857" i="10" s="1"/>
  <c r="T857" i="10"/>
  <c r="O857" i="10"/>
  <c r="N857" i="10"/>
  <c r="M857" i="10"/>
  <c r="L857" i="10" s="1"/>
  <c r="K857" i="10"/>
  <c r="BZ856" i="10"/>
  <c r="BX856" i="10"/>
  <c r="BW856" i="10"/>
  <c r="BV856" i="10"/>
  <c r="BU856" i="10"/>
  <c r="BT856" i="10" s="1"/>
  <c r="BS856" i="10"/>
  <c r="BN856" i="10"/>
  <c r="BM856" i="10"/>
  <c r="BL856" i="10"/>
  <c r="BK856" i="10"/>
  <c r="BJ856" i="10"/>
  <c r="BD856" i="10"/>
  <c r="BB856" i="10"/>
  <c r="BA856" i="10"/>
  <c r="AZ856" i="10"/>
  <c r="AY856" i="10"/>
  <c r="AX856" i="10"/>
  <c r="AW856" i="10"/>
  <c r="AR856" i="10"/>
  <c r="AQ856" i="10"/>
  <c r="AO856" i="10" s="1"/>
  <c r="AP856" i="10"/>
  <c r="AN856" i="10"/>
  <c r="AI856" i="10"/>
  <c r="AH856" i="10"/>
  <c r="AG856" i="10"/>
  <c r="AF856" i="10" s="1"/>
  <c r="AE856" i="10"/>
  <c r="Y856" i="10"/>
  <c r="X856" i="10"/>
  <c r="W856" i="10"/>
  <c r="V856" i="10"/>
  <c r="U856" i="10" s="1"/>
  <c r="Z856" i="10" s="1"/>
  <c r="T856" i="10"/>
  <c r="O856" i="10"/>
  <c r="N856" i="10"/>
  <c r="M856" i="10"/>
  <c r="L856" i="10" s="1"/>
  <c r="K856" i="10"/>
  <c r="CA855" i="10"/>
  <c r="BZ855" i="10"/>
  <c r="BX855" i="10"/>
  <c r="BW855" i="10"/>
  <c r="BV855" i="10"/>
  <c r="BU855" i="10"/>
  <c r="BT855" i="10"/>
  <c r="BS855" i="10"/>
  <c r="BN855" i="10"/>
  <c r="BM855" i="10"/>
  <c r="BL855" i="10"/>
  <c r="BK855" i="10" s="1"/>
  <c r="BJ855" i="10"/>
  <c r="BD855" i="10"/>
  <c r="BB855" i="10"/>
  <c r="BA855" i="10"/>
  <c r="AZ855" i="10"/>
  <c r="AX855" i="10" s="1"/>
  <c r="AY855" i="10"/>
  <c r="AW855" i="10"/>
  <c r="AR855" i="10"/>
  <c r="AQ855" i="10"/>
  <c r="AP855" i="10"/>
  <c r="AO855" i="10" s="1"/>
  <c r="AN855" i="10"/>
  <c r="AI855" i="10"/>
  <c r="AH855" i="10"/>
  <c r="AG855" i="10"/>
  <c r="AF855" i="10"/>
  <c r="AE855" i="10"/>
  <c r="Y855" i="10"/>
  <c r="X855" i="10"/>
  <c r="W855" i="10"/>
  <c r="V855" i="10"/>
  <c r="U855" i="10" s="1"/>
  <c r="T855" i="10"/>
  <c r="O855" i="10"/>
  <c r="N855" i="10"/>
  <c r="L855" i="10" s="1"/>
  <c r="M855" i="10"/>
  <c r="K855" i="10"/>
  <c r="BZ854" i="10"/>
  <c r="BX854" i="10"/>
  <c r="BW854" i="10"/>
  <c r="BV854" i="10"/>
  <c r="BU854" i="10"/>
  <c r="BT854" i="10" s="1"/>
  <c r="BS854" i="10"/>
  <c r="BN854" i="10"/>
  <c r="BM854" i="10"/>
  <c r="BL854" i="10"/>
  <c r="BK854" i="10" s="1"/>
  <c r="BJ854" i="10"/>
  <c r="BD854" i="10"/>
  <c r="BB854" i="10"/>
  <c r="BA854" i="10"/>
  <c r="AZ854" i="10"/>
  <c r="AY854" i="10"/>
  <c r="AX854" i="10" s="1"/>
  <c r="AW854" i="10"/>
  <c r="AR854" i="10"/>
  <c r="AQ854" i="10"/>
  <c r="AP854" i="10"/>
  <c r="AO854" i="10"/>
  <c r="AN854" i="10"/>
  <c r="AI854" i="10"/>
  <c r="AH854" i="10"/>
  <c r="AG854" i="10"/>
  <c r="AF854" i="10" s="1"/>
  <c r="AE854" i="10"/>
  <c r="Y854" i="10"/>
  <c r="X854" i="10"/>
  <c r="W854" i="10"/>
  <c r="V854" i="10"/>
  <c r="T854" i="10"/>
  <c r="O854" i="10"/>
  <c r="N854" i="10"/>
  <c r="M854" i="10"/>
  <c r="L854" i="10"/>
  <c r="K854" i="10"/>
  <c r="BZ853" i="10"/>
  <c r="BX853" i="10"/>
  <c r="BW853" i="10"/>
  <c r="BV853" i="10"/>
  <c r="BU853" i="10"/>
  <c r="BT853" i="10" s="1"/>
  <c r="BS853" i="10"/>
  <c r="BN853" i="10"/>
  <c r="BM853" i="10"/>
  <c r="BL853" i="10"/>
  <c r="BK853" i="10" s="1"/>
  <c r="BJ853" i="10"/>
  <c r="BE853" i="10"/>
  <c r="BD853" i="10"/>
  <c r="BB853" i="10"/>
  <c r="BA853" i="10"/>
  <c r="AZ853" i="10"/>
  <c r="AY853" i="10"/>
  <c r="AX853" i="10"/>
  <c r="AW853" i="10"/>
  <c r="AR853" i="10"/>
  <c r="AQ853" i="10"/>
  <c r="AP853" i="10"/>
  <c r="AO853" i="10" s="1"/>
  <c r="AN853" i="10"/>
  <c r="AI853" i="10"/>
  <c r="AH853" i="10"/>
  <c r="AG853" i="10"/>
  <c r="AF853" i="10" s="1"/>
  <c r="AE853" i="10"/>
  <c r="Y853" i="10"/>
  <c r="X853" i="10"/>
  <c r="W853" i="10"/>
  <c r="V853" i="10"/>
  <c r="U853" i="10"/>
  <c r="T853" i="10"/>
  <c r="O853" i="10"/>
  <c r="N853" i="10"/>
  <c r="M853" i="10"/>
  <c r="L853" i="10" s="1"/>
  <c r="K853" i="10"/>
  <c r="BZ852" i="10"/>
  <c r="BX852" i="10"/>
  <c r="BW852" i="10"/>
  <c r="BV852" i="10"/>
  <c r="BU852" i="10"/>
  <c r="BT852" i="10" s="1"/>
  <c r="BS852" i="10"/>
  <c r="BN852" i="10"/>
  <c r="BM852" i="10"/>
  <c r="BL852" i="10"/>
  <c r="BJ852" i="10"/>
  <c r="BD852" i="10"/>
  <c r="BB852" i="10"/>
  <c r="BA852" i="10"/>
  <c r="AZ852" i="10"/>
  <c r="AY852" i="10"/>
  <c r="AX852" i="10" s="1"/>
  <c r="AW852" i="10"/>
  <c r="AR852" i="10"/>
  <c r="AQ852" i="10"/>
  <c r="AP852" i="10"/>
  <c r="AO852" i="10" s="1"/>
  <c r="AN852" i="10"/>
  <c r="AI852" i="10"/>
  <c r="AH852" i="10"/>
  <c r="AG852" i="10"/>
  <c r="AF852" i="10" s="1"/>
  <c r="AE852" i="10"/>
  <c r="Y852" i="10"/>
  <c r="X852" i="10"/>
  <c r="W852" i="10"/>
  <c r="V852" i="10"/>
  <c r="U852" i="10" s="1"/>
  <c r="T852" i="10"/>
  <c r="O852" i="10"/>
  <c r="N852" i="10"/>
  <c r="M852" i="10"/>
  <c r="K852" i="10"/>
  <c r="BZ851" i="10"/>
  <c r="BX851" i="10"/>
  <c r="BW851" i="10"/>
  <c r="BV851" i="10"/>
  <c r="BT851" i="10" s="1"/>
  <c r="BU851" i="10"/>
  <c r="BS851" i="10"/>
  <c r="BN851" i="10"/>
  <c r="BM851" i="10"/>
  <c r="BL851" i="10"/>
  <c r="BK851" i="10"/>
  <c r="BJ851" i="10"/>
  <c r="BD851" i="10"/>
  <c r="BB851" i="10"/>
  <c r="BA851" i="10"/>
  <c r="AZ851" i="10"/>
  <c r="AY851" i="10"/>
  <c r="AX851" i="10" s="1"/>
  <c r="AW851" i="10"/>
  <c r="AR851" i="10"/>
  <c r="AQ851" i="10"/>
  <c r="AP851" i="10"/>
  <c r="AO851" i="10" s="1"/>
  <c r="AN851" i="10"/>
  <c r="AI851" i="10"/>
  <c r="AH851" i="10"/>
  <c r="AG851" i="10"/>
  <c r="AE851" i="10"/>
  <c r="Y851" i="10"/>
  <c r="X851" i="10"/>
  <c r="W851" i="10"/>
  <c r="V851" i="10"/>
  <c r="T851" i="10"/>
  <c r="O851" i="10"/>
  <c r="N851" i="10"/>
  <c r="M851" i="10"/>
  <c r="L851" i="10"/>
  <c r="K851" i="10"/>
  <c r="BZ850" i="10"/>
  <c r="BX850" i="10"/>
  <c r="BW850" i="10"/>
  <c r="BV850" i="10"/>
  <c r="BU850" i="10"/>
  <c r="BT850" i="10"/>
  <c r="BS850" i="10"/>
  <c r="BN850" i="10"/>
  <c r="BM850" i="10"/>
  <c r="BL850" i="10"/>
  <c r="BK850" i="10" s="1"/>
  <c r="BJ850" i="10"/>
  <c r="BD850" i="10"/>
  <c r="BB850" i="10"/>
  <c r="BA850" i="10"/>
  <c r="AZ850" i="10"/>
  <c r="AY850" i="10"/>
  <c r="AX850" i="10" s="1"/>
  <c r="AW850" i="10"/>
  <c r="AR850" i="10"/>
  <c r="AQ850" i="10"/>
  <c r="AP850" i="10"/>
  <c r="AN850" i="10"/>
  <c r="AI850" i="10"/>
  <c r="AH850" i="10"/>
  <c r="AG850" i="10"/>
  <c r="AF850" i="10" s="1"/>
  <c r="AE850" i="10"/>
  <c r="Y850" i="10"/>
  <c r="X850" i="10"/>
  <c r="W850" i="10"/>
  <c r="V850" i="10"/>
  <c r="U850" i="10"/>
  <c r="Z850" i="10" s="1"/>
  <c r="T850" i="10"/>
  <c r="O850" i="10"/>
  <c r="N850" i="10"/>
  <c r="M850" i="10"/>
  <c r="L850" i="10" s="1"/>
  <c r="K850" i="10"/>
  <c r="BZ849" i="10"/>
  <c r="BX849" i="10"/>
  <c r="BW849" i="10"/>
  <c r="BV849" i="10"/>
  <c r="BT849" i="10" s="1"/>
  <c r="CA849" i="10" s="1"/>
  <c r="BU849" i="10"/>
  <c r="BS849" i="10"/>
  <c r="BN849" i="10"/>
  <c r="BM849" i="10"/>
  <c r="BL849" i="10"/>
  <c r="BJ849" i="10"/>
  <c r="BD849" i="10"/>
  <c r="BB849" i="10"/>
  <c r="BA849" i="10"/>
  <c r="AZ849" i="10"/>
  <c r="AY849" i="10"/>
  <c r="AW849" i="10"/>
  <c r="AR849" i="10"/>
  <c r="AQ849" i="10"/>
  <c r="AP849" i="10"/>
  <c r="AO849" i="10" s="1"/>
  <c r="AN849" i="10"/>
  <c r="AI849" i="10"/>
  <c r="AH849" i="10"/>
  <c r="AF849" i="10" s="1"/>
  <c r="AG849" i="10"/>
  <c r="AE849" i="10"/>
  <c r="Y849" i="10"/>
  <c r="X849" i="10"/>
  <c r="W849" i="10"/>
  <c r="V849" i="10"/>
  <c r="U849" i="10" s="1"/>
  <c r="Z849" i="10" s="1"/>
  <c r="T849" i="10"/>
  <c r="O849" i="10"/>
  <c r="N849" i="10"/>
  <c r="M849" i="10"/>
  <c r="L849" i="10" s="1"/>
  <c r="K849" i="10"/>
  <c r="BZ848" i="10"/>
  <c r="BX848" i="10"/>
  <c r="BW848" i="10"/>
  <c r="BV848" i="10"/>
  <c r="BU848" i="10"/>
  <c r="BT848" i="10" s="1"/>
  <c r="BS848" i="10"/>
  <c r="BN848" i="10"/>
  <c r="BM848" i="10"/>
  <c r="BL848" i="10"/>
  <c r="BK848" i="10"/>
  <c r="BJ848" i="10"/>
  <c r="BD848" i="10"/>
  <c r="BB848" i="10"/>
  <c r="BA848" i="10"/>
  <c r="AZ848" i="10"/>
  <c r="AY848" i="10"/>
  <c r="AX848" i="10" s="1"/>
  <c r="AW848" i="10"/>
  <c r="AR848" i="10"/>
  <c r="AQ848" i="10"/>
  <c r="AO848" i="10" s="1"/>
  <c r="AP848" i="10"/>
  <c r="AN848" i="10"/>
  <c r="AI848" i="10"/>
  <c r="AH848" i="10"/>
  <c r="AG848" i="10"/>
  <c r="AE848" i="10"/>
  <c r="Y848" i="10"/>
  <c r="X848" i="10"/>
  <c r="W848" i="10"/>
  <c r="V848" i="10"/>
  <c r="T848" i="10"/>
  <c r="O848" i="10"/>
  <c r="N848" i="10"/>
  <c r="M848" i="10"/>
  <c r="L848" i="10" s="1"/>
  <c r="K848" i="10"/>
  <c r="BZ847" i="10"/>
  <c r="BX847" i="10"/>
  <c r="BW847" i="10"/>
  <c r="BV847" i="10"/>
  <c r="BU847" i="10"/>
  <c r="BT847" i="10"/>
  <c r="BY847" i="10" s="1"/>
  <c r="BS847" i="10"/>
  <c r="BN847" i="10"/>
  <c r="BM847" i="10"/>
  <c r="BL847" i="10"/>
  <c r="BK847" i="10" s="1"/>
  <c r="BJ847" i="10"/>
  <c r="BD847" i="10"/>
  <c r="BB847" i="10"/>
  <c r="BA847" i="10"/>
  <c r="AZ847" i="10"/>
  <c r="AY847" i="10"/>
  <c r="AX847" i="10" s="1"/>
  <c r="BE847" i="10" s="1"/>
  <c r="AW847" i="10"/>
  <c r="AR847" i="10"/>
  <c r="AQ847" i="10"/>
  <c r="AP847" i="10"/>
  <c r="AN847" i="10"/>
  <c r="AI847" i="10"/>
  <c r="AH847" i="10"/>
  <c r="AG847" i="10"/>
  <c r="AF847" i="10"/>
  <c r="AE847" i="10"/>
  <c r="Y847" i="10"/>
  <c r="X847" i="10"/>
  <c r="W847" i="10"/>
  <c r="V847" i="10"/>
  <c r="U847" i="10" s="1"/>
  <c r="T847" i="10"/>
  <c r="O847" i="10"/>
  <c r="N847" i="10"/>
  <c r="M847" i="10"/>
  <c r="K847" i="10"/>
  <c r="BZ846" i="10"/>
  <c r="BX846" i="10"/>
  <c r="BW846" i="10"/>
  <c r="BV846" i="10"/>
  <c r="BU846" i="10"/>
  <c r="BT846" i="10" s="1"/>
  <c r="BS846" i="10"/>
  <c r="BN846" i="10"/>
  <c r="BM846" i="10"/>
  <c r="BL846" i="10"/>
  <c r="BK846" i="10" s="1"/>
  <c r="BY846" i="10" s="1"/>
  <c r="BJ846" i="10"/>
  <c r="BD846" i="10"/>
  <c r="BB846" i="10"/>
  <c r="BA846" i="10"/>
  <c r="AZ846" i="10"/>
  <c r="AY846" i="10"/>
  <c r="AW846" i="10"/>
  <c r="AR846" i="10"/>
  <c r="AQ846" i="10"/>
  <c r="AP846" i="10"/>
  <c r="AO846" i="10"/>
  <c r="AN846" i="10"/>
  <c r="AI846" i="10"/>
  <c r="AH846" i="10"/>
  <c r="AG846" i="10"/>
  <c r="AE846" i="10"/>
  <c r="Y846" i="10"/>
  <c r="X846" i="10"/>
  <c r="W846" i="10"/>
  <c r="V846" i="10"/>
  <c r="T846" i="10"/>
  <c r="O846" i="10"/>
  <c r="N846" i="10"/>
  <c r="M846" i="10"/>
  <c r="L846" i="10" s="1"/>
  <c r="K846" i="10"/>
  <c r="BZ845" i="10"/>
  <c r="BX845" i="10"/>
  <c r="BW845" i="10"/>
  <c r="BV845" i="10"/>
  <c r="BU845" i="10"/>
  <c r="BT845" i="10" s="1"/>
  <c r="BS845" i="10"/>
  <c r="BN845" i="10"/>
  <c r="BM845" i="10"/>
  <c r="BL845" i="10"/>
  <c r="BK845" i="10" s="1"/>
  <c r="BJ845" i="10"/>
  <c r="BD845" i="10"/>
  <c r="BB845" i="10"/>
  <c r="BA845" i="10"/>
  <c r="AZ845" i="10"/>
  <c r="AY845" i="10"/>
  <c r="AX845" i="10"/>
  <c r="AW845" i="10"/>
  <c r="AR845" i="10"/>
  <c r="AQ845" i="10"/>
  <c r="AP845" i="10"/>
  <c r="AN845" i="10"/>
  <c r="AI845" i="10"/>
  <c r="AH845" i="10"/>
  <c r="AG845" i="10"/>
  <c r="AF845" i="10"/>
  <c r="BE845" i="10" s="1"/>
  <c r="AE845" i="10"/>
  <c r="Y845" i="10"/>
  <c r="X845" i="10"/>
  <c r="W845" i="10"/>
  <c r="V845" i="10"/>
  <c r="U845" i="10" s="1"/>
  <c r="T845" i="10"/>
  <c r="O845" i="10"/>
  <c r="N845" i="10"/>
  <c r="M845" i="10"/>
  <c r="K845" i="10"/>
  <c r="BZ844" i="10"/>
  <c r="BX844" i="10"/>
  <c r="BW844" i="10"/>
  <c r="BV844" i="10"/>
  <c r="BU844" i="10"/>
  <c r="BS844" i="10"/>
  <c r="BN844" i="10"/>
  <c r="BM844" i="10"/>
  <c r="BK844" i="10" s="1"/>
  <c r="BL844" i="10"/>
  <c r="BJ844" i="10"/>
  <c r="BD844" i="10"/>
  <c r="BB844" i="10"/>
  <c r="BA844" i="10"/>
  <c r="AZ844" i="10"/>
  <c r="AY844" i="10"/>
  <c r="AX844" i="10" s="1"/>
  <c r="AW844" i="10"/>
  <c r="AR844" i="10"/>
  <c r="AQ844" i="10"/>
  <c r="AP844" i="10"/>
  <c r="AO844" i="10" s="1"/>
  <c r="BC844" i="10" s="1"/>
  <c r="AN844" i="10"/>
  <c r="AI844" i="10"/>
  <c r="AH844" i="10"/>
  <c r="AG844" i="10"/>
  <c r="AE844" i="10"/>
  <c r="Y844" i="10"/>
  <c r="X844" i="10"/>
  <c r="W844" i="10"/>
  <c r="V844" i="10"/>
  <c r="U844" i="10" s="1"/>
  <c r="T844" i="10"/>
  <c r="O844" i="10"/>
  <c r="N844" i="10"/>
  <c r="M844" i="10"/>
  <c r="K844" i="10"/>
  <c r="BZ843" i="10"/>
  <c r="BX843" i="10"/>
  <c r="BW843" i="10"/>
  <c r="BV843" i="10"/>
  <c r="BU843" i="10"/>
  <c r="BT843" i="10"/>
  <c r="CA843" i="10" s="1"/>
  <c r="BS843" i="10"/>
  <c r="BN843" i="10"/>
  <c r="BM843" i="10"/>
  <c r="BL843" i="10"/>
  <c r="BK843" i="10" s="1"/>
  <c r="BJ843" i="10"/>
  <c r="BD843" i="10"/>
  <c r="BB843" i="10"/>
  <c r="BA843" i="10"/>
  <c r="AZ843" i="10"/>
  <c r="AY843" i="10"/>
  <c r="AX843" i="10" s="1"/>
  <c r="AW843" i="10"/>
  <c r="AR843" i="10"/>
  <c r="AQ843" i="10"/>
  <c r="AP843" i="10"/>
  <c r="AN843" i="10"/>
  <c r="AI843" i="10"/>
  <c r="AH843" i="10"/>
  <c r="AF843" i="10" s="1"/>
  <c r="AG843" i="10"/>
  <c r="AE843" i="10"/>
  <c r="Y843" i="10"/>
  <c r="X843" i="10"/>
  <c r="W843" i="10"/>
  <c r="V843" i="10"/>
  <c r="U843" i="10" s="1"/>
  <c r="Z843" i="10" s="1"/>
  <c r="T843" i="10"/>
  <c r="O843" i="10"/>
  <c r="N843" i="10"/>
  <c r="L843" i="10" s="1"/>
  <c r="M843" i="10"/>
  <c r="K843" i="10"/>
  <c r="BZ842" i="10"/>
  <c r="BX842" i="10"/>
  <c r="BW842" i="10"/>
  <c r="BV842" i="10"/>
  <c r="BU842" i="10"/>
  <c r="BT842" i="10" s="1"/>
  <c r="BS842" i="10"/>
  <c r="BN842" i="10"/>
  <c r="BM842" i="10"/>
  <c r="BL842" i="10"/>
  <c r="BK842" i="10" s="1"/>
  <c r="BJ842" i="10"/>
  <c r="BD842" i="10"/>
  <c r="BB842" i="10"/>
  <c r="BA842" i="10"/>
  <c r="AZ842" i="10"/>
  <c r="AY842" i="10"/>
  <c r="AW842" i="10"/>
  <c r="AR842" i="10"/>
  <c r="AQ842" i="10"/>
  <c r="AP842" i="10"/>
  <c r="AO842" i="10" s="1"/>
  <c r="AN842" i="10"/>
  <c r="AI842" i="10"/>
  <c r="AH842" i="10"/>
  <c r="AG842" i="10"/>
  <c r="AF842" i="10" s="1"/>
  <c r="AE842" i="10"/>
  <c r="Y842" i="10"/>
  <c r="X842" i="10"/>
  <c r="W842" i="10"/>
  <c r="U842" i="10" s="1"/>
  <c r="Z842" i="10" s="1"/>
  <c r="V842" i="10"/>
  <c r="T842" i="10"/>
  <c r="O842" i="10"/>
  <c r="N842" i="10"/>
  <c r="L842" i="10" s="1"/>
  <c r="M842" i="10"/>
  <c r="K842" i="10"/>
  <c r="BZ841" i="10"/>
  <c r="BX841" i="10"/>
  <c r="BW841" i="10"/>
  <c r="BV841" i="10"/>
  <c r="BT841" i="10" s="1"/>
  <c r="BU841" i="10"/>
  <c r="BS841" i="10"/>
  <c r="BN841" i="10"/>
  <c r="BM841" i="10"/>
  <c r="BL841" i="10"/>
  <c r="BK841" i="10" s="1"/>
  <c r="BJ841" i="10"/>
  <c r="BD841" i="10"/>
  <c r="BB841" i="10"/>
  <c r="BA841" i="10"/>
  <c r="AZ841" i="10"/>
  <c r="AY841" i="10"/>
  <c r="AX841" i="10"/>
  <c r="AW841" i="10"/>
  <c r="AR841" i="10"/>
  <c r="AQ841" i="10"/>
  <c r="AP841" i="10"/>
  <c r="AO841" i="10" s="1"/>
  <c r="BC841" i="10" s="1"/>
  <c r="AN841" i="10"/>
  <c r="AI841" i="10"/>
  <c r="AH841" i="10"/>
  <c r="AF841" i="10" s="1"/>
  <c r="AG841" i="10"/>
  <c r="AE841" i="10"/>
  <c r="Y841" i="10"/>
  <c r="X841" i="10"/>
  <c r="W841" i="10"/>
  <c r="V841" i="10"/>
  <c r="U841" i="10" s="1"/>
  <c r="Z841" i="10" s="1"/>
  <c r="T841" i="10"/>
  <c r="O841" i="10"/>
  <c r="N841" i="10"/>
  <c r="M841" i="10"/>
  <c r="L841" i="10" s="1"/>
  <c r="K841" i="10"/>
  <c r="BZ840" i="10"/>
  <c r="BX840" i="10"/>
  <c r="BW840" i="10"/>
  <c r="BV840" i="10"/>
  <c r="BU840" i="10"/>
  <c r="BT840" i="10" s="1"/>
  <c r="BS840" i="10"/>
  <c r="BN840" i="10"/>
  <c r="BM840" i="10"/>
  <c r="BL840" i="10"/>
  <c r="BK840" i="10" s="1"/>
  <c r="BJ840" i="10"/>
  <c r="BD840" i="10"/>
  <c r="BB840" i="10"/>
  <c r="BA840" i="10"/>
  <c r="AZ840" i="10"/>
  <c r="AY840" i="10"/>
  <c r="AX840" i="10" s="1"/>
  <c r="AW840" i="10"/>
  <c r="AR840" i="10"/>
  <c r="AQ840" i="10"/>
  <c r="AO840" i="10" s="1"/>
  <c r="AP840" i="10"/>
  <c r="AN840" i="10"/>
  <c r="AI840" i="10"/>
  <c r="AH840" i="10"/>
  <c r="AG840" i="10"/>
  <c r="AF840" i="10" s="1"/>
  <c r="AE840" i="10"/>
  <c r="Y840" i="10"/>
  <c r="X840" i="10"/>
  <c r="W840" i="10"/>
  <c r="V840" i="10"/>
  <c r="U840" i="10" s="1"/>
  <c r="Z840" i="10" s="1"/>
  <c r="T840" i="10"/>
  <c r="O840" i="10"/>
  <c r="N840" i="10"/>
  <c r="M840" i="10"/>
  <c r="L840" i="10"/>
  <c r="K840" i="10"/>
  <c r="BZ839" i="10"/>
  <c r="BX839" i="10"/>
  <c r="BW839" i="10"/>
  <c r="BV839" i="10"/>
  <c r="BU839" i="10"/>
  <c r="BT839" i="10" s="1"/>
  <c r="BS839" i="10"/>
  <c r="BN839" i="10"/>
  <c r="BM839" i="10"/>
  <c r="BL839" i="10"/>
  <c r="BK839" i="10" s="1"/>
  <c r="BJ839" i="10"/>
  <c r="BD839" i="10"/>
  <c r="BB839" i="10"/>
  <c r="BA839" i="10"/>
  <c r="AZ839" i="10"/>
  <c r="AX839" i="10" s="1"/>
  <c r="AY839" i="10"/>
  <c r="AW839" i="10"/>
  <c r="AR839" i="10"/>
  <c r="AQ839" i="10"/>
  <c r="AP839" i="10"/>
  <c r="AO839" i="10" s="1"/>
  <c r="AN839" i="10"/>
  <c r="AI839" i="10"/>
  <c r="AH839" i="10"/>
  <c r="AG839" i="10"/>
  <c r="AF839" i="10" s="1"/>
  <c r="AE839" i="10"/>
  <c r="Y839" i="10"/>
  <c r="X839" i="10"/>
  <c r="W839" i="10"/>
  <c r="V839" i="10"/>
  <c r="U839" i="10"/>
  <c r="Z839" i="10" s="1"/>
  <c r="T839" i="10"/>
  <c r="O839" i="10"/>
  <c r="N839" i="10"/>
  <c r="M839" i="10"/>
  <c r="L839" i="10"/>
  <c r="K839" i="10"/>
  <c r="BZ838" i="10"/>
  <c r="BX838" i="10"/>
  <c r="BW838" i="10"/>
  <c r="BV838" i="10"/>
  <c r="BU838" i="10"/>
  <c r="BT838" i="10" s="1"/>
  <c r="BS838" i="10"/>
  <c r="BN838" i="10"/>
  <c r="BM838" i="10"/>
  <c r="BL838" i="10"/>
  <c r="BK838" i="10" s="1"/>
  <c r="BJ838" i="10"/>
  <c r="BD838" i="10"/>
  <c r="BB838" i="10"/>
  <c r="BA838" i="10"/>
  <c r="AZ838" i="10"/>
  <c r="AY838" i="10"/>
  <c r="AX838" i="10" s="1"/>
  <c r="AW838" i="10"/>
  <c r="AR838" i="10"/>
  <c r="AQ838" i="10"/>
  <c r="AP838" i="10"/>
  <c r="AO838" i="10" s="1"/>
  <c r="AN838" i="10"/>
  <c r="AI838" i="10"/>
  <c r="AH838" i="10"/>
  <c r="AG838" i="10"/>
  <c r="AF838" i="10" s="1"/>
  <c r="AE838" i="10"/>
  <c r="Y838" i="10"/>
  <c r="X838" i="10"/>
  <c r="W838" i="10"/>
  <c r="V838" i="10"/>
  <c r="U838" i="10"/>
  <c r="T838" i="10"/>
  <c r="O838" i="10"/>
  <c r="N838" i="10"/>
  <c r="M838" i="10"/>
  <c r="L838" i="10" s="1"/>
  <c r="Z838" i="10" s="1"/>
  <c r="K838" i="10"/>
  <c r="BZ837" i="10"/>
  <c r="BX837" i="10"/>
  <c r="BW837" i="10"/>
  <c r="BV837" i="10"/>
  <c r="BU837" i="10"/>
  <c r="BT837" i="10" s="1"/>
  <c r="BS837" i="10"/>
  <c r="BN837" i="10"/>
  <c r="BM837" i="10"/>
  <c r="BL837" i="10"/>
  <c r="BK837" i="10"/>
  <c r="BJ837" i="10"/>
  <c r="BD837" i="10"/>
  <c r="BB837" i="10"/>
  <c r="BA837" i="10"/>
  <c r="AZ837" i="10"/>
  <c r="AY837" i="10"/>
  <c r="AX837" i="10" s="1"/>
  <c r="AW837" i="10"/>
  <c r="AR837" i="10"/>
  <c r="AQ837" i="10"/>
  <c r="AP837" i="10"/>
  <c r="AO837" i="10" s="1"/>
  <c r="AN837" i="10"/>
  <c r="AI837" i="10"/>
  <c r="AH837" i="10"/>
  <c r="AG837" i="10"/>
  <c r="AF837" i="10" s="1"/>
  <c r="AE837" i="10"/>
  <c r="Y837" i="10"/>
  <c r="X837" i="10"/>
  <c r="W837" i="10"/>
  <c r="V837" i="10"/>
  <c r="U837" i="10" s="1"/>
  <c r="Z837" i="10" s="1"/>
  <c r="T837" i="10"/>
  <c r="O837" i="10"/>
  <c r="N837" i="10"/>
  <c r="L837" i="10" s="1"/>
  <c r="M837" i="10"/>
  <c r="K837" i="10"/>
  <c r="BZ836" i="10"/>
  <c r="BX836" i="10"/>
  <c r="BW836" i="10"/>
  <c r="BV836" i="10"/>
  <c r="BU836" i="10"/>
  <c r="BT836" i="10"/>
  <c r="CA836" i="10" s="1"/>
  <c r="BS836" i="10"/>
  <c r="BN836" i="10"/>
  <c r="BM836" i="10"/>
  <c r="BL836" i="10"/>
  <c r="BK836" i="10"/>
  <c r="BJ836" i="10"/>
  <c r="BD836" i="10"/>
  <c r="BB836" i="10"/>
  <c r="BA836" i="10"/>
  <c r="AZ836" i="10"/>
  <c r="AY836" i="10"/>
  <c r="AX836" i="10" s="1"/>
  <c r="AW836" i="10"/>
  <c r="AR836" i="10"/>
  <c r="AQ836" i="10"/>
  <c r="AP836" i="10"/>
  <c r="AO836" i="10" s="1"/>
  <c r="AN836" i="10"/>
  <c r="AI836" i="10"/>
  <c r="AH836" i="10"/>
  <c r="AG836" i="10"/>
  <c r="AF836" i="10"/>
  <c r="AE836" i="10"/>
  <c r="Y836" i="10"/>
  <c r="X836" i="10"/>
  <c r="W836" i="10"/>
  <c r="U836" i="10" s="1"/>
  <c r="Z836" i="10" s="1"/>
  <c r="V836" i="10"/>
  <c r="T836" i="10"/>
  <c r="O836" i="10"/>
  <c r="N836" i="10"/>
  <c r="M836" i="10"/>
  <c r="L836" i="10" s="1"/>
  <c r="K836" i="10"/>
  <c r="BZ835" i="10"/>
  <c r="BX835" i="10"/>
  <c r="BW835" i="10"/>
  <c r="BV835" i="10"/>
  <c r="BU835" i="10"/>
  <c r="BT835" i="10"/>
  <c r="CA835" i="10" s="1"/>
  <c r="BS835" i="10"/>
  <c r="BN835" i="10"/>
  <c r="BM835" i="10"/>
  <c r="BL835" i="10"/>
  <c r="BK835" i="10" s="1"/>
  <c r="BY835" i="10" s="1"/>
  <c r="BJ835" i="10"/>
  <c r="BD835" i="10"/>
  <c r="BB835" i="10"/>
  <c r="BA835" i="10"/>
  <c r="AZ835" i="10"/>
  <c r="AY835" i="10"/>
  <c r="AX835" i="10" s="1"/>
  <c r="AW835" i="10"/>
  <c r="AR835" i="10"/>
  <c r="AQ835" i="10"/>
  <c r="AP835" i="10"/>
  <c r="AO835" i="10"/>
  <c r="AN835" i="10"/>
  <c r="AI835" i="10"/>
  <c r="AH835" i="10"/>
  <c r="AG835" i="10"/>
  <c r="AF835" i="10"/>
  <c r="AE835" i="10"/>
  <c r="Y835" i="10"/>
  <c r="X835" i="10"/>
  <c r="W835" i="10"/>
  <c r="V835" i="10"/>
  <c r="U835" i="10" s="1"/>
  <c r="Z835" i="10" s="1"/>
  <c r="T835" i="10"/>
  <c r="O835" i="10"/>
  <c r="N835" i="10"/>
  <c r="M835" i="10"/>
  <c r="L835" i="10" s="1"/>
  <c r="K835" i="10"/>
  <c r="BZ834" i="10"/>
  <c r="BX834" i="10"/>
  <c r="BW834" i="10"/>
  <c r="BV834" i="10"/>
  <c r="BU834" i="10"/>
  <c r="BT834" i="10" s="1"/>
  <c r="BS834" i="10"/>
  <c r="BN834" i="10"/>
  <c r="BM834" i="10"/>
  <c r="BK834" i="10" s="1"/>
  <c r="BL834" i="10"/>
  <c r="BJ834" i="10"/>
  <c r="BD834" i="10"/>
  <c r="BB834" i="10"/>
  <c r="BA834" i="10"/>
  <c r="AZ834" i="10"/>
  <c r="AY834" i="10"/>
  <c r="AX834" i="10"/>
  <c r="BE834" i="10" s="1"/>
  <c r="AW834" i="10"/>
  <c r="AR834" i="10"/>
  <c r="AQ834" i="10"/>
  <c r="AP834" i="10"/>
  <c r="AO834" i="10"/>
  <c r="AN834" i="10"/>
  <c r="AI834" i="10"/>
  <c r="AH834" i="10"/>
  <c r="AG834" i="10"/>
  <c r="AF834" i="10" s="1"/>
  <c r="AE834" i="10"/>
  <c r="Y834" i="10"/>
  <c r="X834" i="10"/>
  <c r="W834" i="10"/>
  <c r="V834" i="10"/>
  <c r="U834" i="10" s="1"/>
  <c r="Z834" i="10" s="1"/>
  <c r="T834" i="10"/>
  <c r="O834" i="10"/>
  <c r="N834" i="10"/>
  <c r="M834" i="10"/>
  <c r="L834" i="10" s="1"/>
  <c r="K834" i="10"/>
  <c r="BZ833" i="10"/>
  <c r="BX833" i="10"/>
  <c r="BW833" i="10"/>
  <c r="BV833" i="10"/>
  <c r="BT833" i="10" s="1"/>
  <c r="BU833" i="10"/>
  <c r="BS833" i="10"/>
  <c r="BN833" i="10"/>
  <c r="BM833" i="10"/>
  <c r="BL833" i="10"/>
  <c r="BK833" i="10" s="1"/>
  <c r="BJ833" i="10"/>
  <c r="BD833" i="10"/>
  <c r="BB833" i="10"/>
  <c r="BA833" i="10"/>
  <c r="AZ833" i="10"/>
  <c r="AY833" i="10"/>
  <c r="AX833" i="10"/>
  <c r="BE833" i="10" s="1"/>
  <c r="AW833" i="10"/>
  <c r="AR833" i="10"/>
  <c r="AQ833" i="10"/>
  <c r="AP833" i="10"/>
  <c r="AO833" i="10" s="1"/>
  <c r="BC833" i="10" s="1"/>
  <c r="AN833" i="10"/>
  <c r="AI833" i="10"/>
  <c r="AH833" i="10"/>
  <c r="AF833" i="10" s="1"/>
  <c r="AG833" i="10"/>
  <c r="AE833" i="10"/>
  <c r="Y833" i="10"/>
  <c r="X833" i="10"/>
  <c r="W833" i="10"/>
  <c r="V833" i="10"/>
  <c r="U833" i="10" s="1"/>
  <c r="Z833" i="10" s="1"/>
  <c r="T833" i="10"/>
  <c r="O833" i="10"/>
  <c r="N833" i="10"/>
  <c r="M833" i="10"/>
  <c r="L833" i="10" s="1"/>
  <c r="K833" i="10"/>
  <c r="BZ832" i="10"/>
  <c r="BX832" i="10"/>
  <c r="BW832" i="10"/>
  <c r="BV832" i="10"/>
  <c r="BU832" i="10"/>
  <c r="BT832" i="10" s="1"/>
  <c r="BS832" i="10"/>
  <c r="BN832" i="10"/>
  <c r="BM832" i="10"/>
  <c r="BL832" i="10"/>
  <c r="BK832" i="10" s="1"/>
  <c r="BJ832" i="10"/>
  <c r="BD832" i="10"/>
  <c r="BB832" i="10"/>
  <c r="BA832" i="10"/>
  <c r="AZ832" i="10"/>
  <c r="AY832" i="10"/>
  <c r="AX832" i="10" s="1"/>
  <c r="AW832" i="10"/>
  <c r="AR832" i="10"/>
  <c r="AQ832" i="10"/>
  <c r="AO832" i="10" s="1"/>
  <c r="AP832" i="10"/>
  <c r="AN832" i="10"/>
  <c r="AI832" i="10"/>
  <c r="AH832" i="10"/>
  <c r="AG832" i="10"/>
  <c r="AF832" i="10" s="1"/>
  <c r="AE832" i="10"/>
  <c r="Y832" i="10"/>
  <c r="X832" i="10"/>
  <c r="W832" i="10"/>
  <c r="V832" i="10"/>
  <c r="U832" i="10" s="1"/>
  <c r="Z832" i="10" s="1"/>
  <c r="T832" i="10"/>
  <c r="O832" i="10"/>
  <c r="N832" i="10"/>
  <c r="M832" i="10"/>
  <c r="L832" i="10"/>
  <c r="K832" i="10"/>
  <c r="BZ831" i="10"/>
  <c r="BX831" i="10"/>
  <c r="BW831" i="10"/>
  <c r="BV831" i="10"/>
  <c r="BU831" i="10"/>
  <c r="BT831" i="10" s="1"/>
  <c r="BS831" i="10"/>
  <c r="BN831" i="10"/>
  <c r="BM831" i="10"/>
  <c r="BL831" i="10"/>
  <c r="BK831" i="10" s="1"/>
  <c r="BJ831" i="10"/>
  <c r="BD831" i="10"/>
  <c r="BB831" i="10"/>
  <c r="BA831" i="10"/>
  <c r="AZ831" i="10"/>
  <c r="AX831" i="10" s="1"/>
  <c r="AY831" i="10"/>
  <c r="AW831" i="10"/>
  <c r="AR831" i="10"/>
  <c r="AQ831" i="10"/>
  <c r="AP831" i="10"/>
  <c r="AO831" i="10" s="1"/>
  <c r="AN831" i="10"/>
  <c r="AI831" i="10"/>
  <c r="AH831" i="10"/>
  <c r="AG831" i="10"/>
  <c r="AF831" i="10" s="1"/>
  <c r="AE831" i="10"/>
  <c r="Y831" i="10"/>
  <c r="X831" i="10"/>
  <c r="W831" i="10"/>
  <c r="V831" i="10"/>
  <c r="U831" i="10"/>
  <c r="Z831" i="10" s="1"/>
  <c r="T831" i="10"/>
  <c r="O831" i="10"/>
  <c r="N831" i="10"/>
  <c r="M831" i="10"/>
  <c r="L831" i="10"/>
  <c r="K831" i="10"/>
  <c r="BZ830" i="10"/>
  <c r="BX830" i="10"/>
  <c r="BW830" i="10"/>
  <c r="BV830" i="10"/>
  <c r="BU830" i="10"/>
  <c r="BT830" i="10" s="1"/>
  <c r="BS830" i="10"/>
  <c r="BN830" i="10"/>
  <c r="BM830" i="10"/>
  <c r="BL830" i="10"/>
  <c r="BK830" i="10" s="1"/>
  <c r="BJ830" i="10"/>
  <c r="BD830" i="10"/>
  <c r="BB830" i="10"/>
  <c r="BA830" i="10"/>
  <c r="AZ830" i="10"/>
  <c r="AY830" i="10"/>
  <c r="AX830" i="10" s="1"/>
  <c r="AW830" i="10"/>
  <c r="AR830" i="10"/>
  <c r="AQ830" i="10"/>
  <c r="AP830" i="10"/>
  <c r="AO830" i="10" s="1"/>
  <c r="AN830" i="10"/>
  <c r="AI830" i="10"/>
  <c r="AH830" i="10"/>
  <c r="AG830" i="10"/>
  <c r="AF830" i="10" s="1"/>
  <c r="AE830" i="10"/>
  <c r="Y830" i="10"/>
  <c r="X830" i="10"/>
  <c r="W830" i="10"/>
  <c r="V830" i="10"/>
  <c r="U830" i="10"/>
  <c r="T830" i="10"/>
  <c r="O830" i="10"/>
  <c r="N830" i="10"/>
  <c r="M830" i="10"/>
  <c r="L830" i="10" s="1"/>
  <c r="Z830" i="10" s="1"/>
  <c r="K830" i="10"/>
  <c r="BZ829" i="10"/>
  <c r="BX829" i="10"/>
  <c r="BW829" i="10"/>
  <c r="BV829" i="10"/>
  <c r="BU829" i="10"/>
  <c r="BT829" i="10" s="1"/>
  <c r="BS829" i="10"/>
  <c r="BN829" i="10"/>
  <c r="BM829" i="10"/>
  <c r="BL829" i="10"/>
  <c r="BK829" i="10"/>
  <c r="BJ829" i="10"/>
  <c r="BD829" i="10"/>
  <c r="BB829" i="10"/>
  <c r="BA829" i="10"/>
  <c r="AZ829" i="10"/>
  <c r="AY829" i="10"/>
  <c r="AX829" i="10" s="1"/>
  <c r="AW829" i="10"/>
  <c r="AR829" i="10"/>
  <c r="AQ829" i="10"/>
  <c r="AP829" i="10"/>
  <c r="AO829" i="10" s="1"/>
  <c r="AN829" i="10"/>
  <c r="AI829" i="10"/>
  <c r="AH829" i="10"/>
  <c r="AG829" i="10"/>
  <c r="AF829" i="10" s="1"/>
  <c r="AE829" i="10"/>
  <c r="Y829" i="10"/>
  <c r="X829" i="10"/>
  <c r="W829" i="10"/>
  <c r="V829" i="10"/>
  <c r="U829" i="10" s="1"/>
  <c r="T829" i="10"/>
  <c r="O829" i="10"/>
  <c r="N829" i="10"/>
  <c r="L829" i="10" s="1"/>
  <c r="M829" i="10"/>
  <c r="K829" i="10"/>
  <c r="BZ828" i="10"/>
  <c r="BX828" i="10"/>
  <c r="BW828" i="10"/>
  <c r="BV828" i="10"/>
  <c r="BU828" i="10"/>
  <c r="BT828" i="10"/>
  <c r="CA828" i="10" s="1"/>
  <c r="BS828" i="10"/>
  <c r="BN828" i="10"/>
  <c r="BM828" i="10"/>
  <c r="BL828" i="10"/>
  <c r="BK828" i="10"/>
  <c r="BJ828" i="10"/>
  <c r="BD828" i="10"/>
  <c r="BB828" i="10"/>
  <c r="BA828" i="10"/>
  <c r="AZ828" i="10"/>
  <c r="AY828" i="10"/>
  <c r="AX828" i="10" s="1"/>
  <c r="AW828" i="10"/>
  <c r="AR828" i="10"/>
  <c r="AQ828" i="10"/>
  <c r="AP828" i="10"/>
  <c r="AO828" i="10" s="1"/>
  <c r="AN828" i="10"/>
  <c r="AI828" i="10"/>
  <c r="AH828" i="10"/>
  <c r="AG828" i="10"/>
  <c r="AF828" i="10"/>
  <c r="AE828" i="10"/>
  <c r="Y828" i="10"/>
  <c r="X828" i="10"/>
  <c r="W828" i="10"/>
  <c r="U828" i="10" s="1"/>
  <c r="Z828" i="10" s="1"/>
  <c r="V828" i="10"/>
  <c r="T828" i="10"/>
  <c r="O828" i="10"/>
  <c r="N828" i="10"/>
  <c r="M828" i="10"/>
  <c r="L828" i="10" s="1"/>
  <c r="K828" i="10"/>
  <c r="BZ827" i="10"/>
  <c r="BX827" i="10"/>
  <c r="BW827" i="10"/>
  <c r="BV827" i="10"/>
  <c r="BU827" i="10"/>
  <c r="BT827" i="10"/>
  <c r="CA827" i="10" s="1"/>
  <c r="BS827" i="10"/>
  <c r="BN827" i="10"/>
  <c r="BM827" i="10"/>
  <c r="BL827" i="10"/>
  <c r="BK827" i="10" s="1"/>
  <c r="BY827" i="10" s="1"/>
  <c r="BJ827" i="10"/>
  <c r="BD827" i="10"/>
  <c r="BB827" i="10"/>
  <c r="BA827" i="10"/>
  <c r="AZ827" i="10"/>
  <c r="AY827" i="10"/>
  <c r="AX827" i="10" s="1"/>
  <c r="AW827" i="10"/>
  <c r="AR827" i="10"/>
  <c r="AQ827" i="10"/>
  <c r="AP827" i="10"/>
  <c r="AO827" i="10"/>
  <c r="AN827" i="10"/>
  <c r="AI827" i="10"/>
  <c r="AH827" i="10"/>
  <c r="AG827" i="10"/>
  <c r="AF827" i="10"/>
  <c r="AE827" i="10"/>
  <c r="Y827" i="10"/>
  <c r="X827" i="10"/>
  <c r="W827" i="10"/>
  <c r="V827" i="10"/>
  <c r="U827" i="10" s="1"/>
  <c r="Z827" i="10" s="1"/>
  <c r="T827" i="10"/>
  <c r="O827" i="10"/>
  <c r="N827" i="10"/>
  <c r="M827" i="10"/>
  <c r="L827" i="10" s="1"/>
  <c r="K827" i="10"/>
  <c r="BZ826" i="10"/>
  <c r="BX826" i="10"/>
  <c r="BW826" i="10"/>
  <c r="BV826" i="10"/>
  <c r="BU826" i="10"/>
  <c r="BT826" i="10" s="1"/>
  <c r="BS826" i="10"/>
  <c r="BN826" i="10"/>
  <c r="BM826" i="10"/>
  <c r="BK826" i="10" s="1"/>
  <c r="BL826" i="10"/>
  <c r="BJ826" i="10"/>
  <c r="BD826" i="10"/>
  <c r="BB826" i="10"/>
  <c r="BA826" i="10"/>
  <c r="AZ826" i="10"/>
  <c r="AY826" i="10"/>
  <c r="AX826" i="10"/>
  <c r="BE826" i="10" s="1"/>
  <c r="AW826" i="10"/>
  <c r="AR826" i="10"/>
  <c r="AQ826" i="10"/>
  <c r="AP826" i="10"/>
  <c r="AO826" i="10"/>
  <c r="AN826" i="10"/>
  <c r="AI826" i="10"/>
  <c r="AH826" i="10"/>
  <c r="AG826" i="10"/>
  <c r="AF826" i="10" s="1"/>
  <c r="AE826" i="10"/>
  <c r="Y826" i="10"/>
  <c r="X826" i="10"/>
  <c r="W826" i="10"/>
  <c r="V826" i="10"/>
  <c r="U826" i="10" s="1"/>
  <c r="Z826" i="10" s="1"/>
  <c r="T826" i="10"/>
  <c r="O826" i="10"/>
  <c r="N826" i="10"/>
  <c r="M826" i="10"/>
  <c r="L826" i="10" s="1"/>
  <c r="K826" i="10"/>
  <c r="BZ825" i="10"/>
  <c r="BX825" i="10"/>
  <c r="BW825" i="10"/>
  <c r="BV825" i="10"/>
  <c r="BT825" i="10" s="1"/>
  <c r="BU825" i="10"/>
  <c r="BS825" i="10"/>
  <c r="BN825" i="10"/>
  <c r="BM825" i="10"/>
  <c r="BL825" i="10"/>
  <c r="BK825" i="10" s="1"/>
  <c r="BJ825" i="10"/>
  <c r="BD825" i="10"/>
  <c r="BB825" i="10"/>
  <c r="BA825" i="10"/>
  <c r="AZ825" i="10"/>
  <c r="AY825" i="10"/>
  <c r="AX825" i="10"/>
  <c r="AW825" i="10"/>
  <c r="AR825" i="10"/>
  <c r="AQ825" i="10"/>
  <c r="AP825" i="10"/>
  <c r="AO825" i="10" s="1"/>
  <c r="BC825" i="10" s="1"/>
  <c r="AN825" i="10"/>
  <c r="AI825" i="10"/>
  <c r="AH825" i="10"/>
  <c r="AF825" i="10" s="1"/>
  <c r="AG825" i="10"/>
  <c r="AE825" i="10"/>
  <c r="Y825" i="10"/>
  <c r="X825" i="10"/>
  <c r="W825" i="10"/>
  <c r="V825" i="10"/>
  <c r="U825" i="10" s="1"/>
  <c r="Z825" i="10" s="1"/>
  <c r="T825" i="10"/>
  <c r="O825" i="10"/>
  <c r="N825" i="10"/>
  <c r="M825" i="10"/>
  <c r="L825" i="10" s="1"/>
  <c r="K825" i="10"/>
  <c r="BZ824" i="10"/>
  <c r="BX824" i="10"/>
  <c r="BW824" i="10"/>
  <c r="BV824" i="10"/>
  <c r="BU824" i="10"/>
  <c r="BT824" i="10" s="1"/>
  <c r="BS824" i="10"/>
  <c r="BN824" i="10"/>
  <c r="BM824" i="10"/>
  <c r="BL824" i="10"/>
  <c r="BK824" i="10" s="1"/>
  <c r="BJ824" i="10"/>
  <c r="BD824" i="10"/>
  <c r="BB824" i="10"/>
  <c r="BA824" i="10"/>
  <c r="AZ824" i="10"/>
  <c r="AY824" i="10"/>
  <c r="AX824" i="10" s="1"/>
  <c r="AW824" i="10"/>
  <c r="AR824" i="10"/>
  <c r="AQ824" i="10"/>
  <c r="AO824" i="10" s="1"/>
  <c r="AP824" i="10"/>
  <c r="AN824" i="10"/>
  <c r="AI824" i="10"/>
  <c r="AH824" i="10"/>
  <c r="AG824" i="10"/>
  <c r="AF824" i="10" s="1"/>
  <c r="AE824" i="10"/>
  <c r="Y824" i="10"/>
  <c r="X824" i="10"/>
  <c r="W824" i="10"/>
  <c r="V824" i="10"/>
  <c r="U824" i="10" s="1"/>
  <c r="Z824" i="10" s="1"/>
  <c r="T824" i="10"/>
  <c r="O824" i="10"/>
  <c r="N824" i="10"/>
  <c r="M824" i="10"/>
  <c r="L824" i="10"/>
  <c r="K824" i="10"/>
  <c r="BZ823" i="10"/>
  <c r="BX823" i="10"/>
  <c r="BW823" i="10"/>
  <c r="BV823" i="10"/>
  <c r="BU823" i="10"/>
  <c r="BT823" i="10" s="1"/>
  <c r="BS823" i="10"/>
  <c r="BN823" i="10"/>
  <c r="BM823" i="10"/>
  <c r="BL823" i="10"/>
  <c r="BK823" i="10" s="1"/>
  <c r="BJ823" i="10"/>
  <c r="BD823" i="10"/>
  <c r="BB823" i="10"/>
  <c r="BA823" i="10"/>
  <c r="AZ823" i="10"/>
  <c r="AY823" i="10"/>
  <c r="AX823" i="10" s="1"/>
  <c r="AW823" i="10"/>
  <c r="AR823" i="10"/>
  <c r="AQ823" i="10"/>
  <c r="AP823" i="10"/>
  <c r="AO823" i="10" s="1"/>
  <c r="AN823" i="10"/>
  <c r="AI823" i="10"/>
  <c r="AH823" i="10"/>
  <c r="AG823" i="10"/>
  <c r="AF823" i="10" s="1"/>
  <c r="AE823" i="10"/>
  <c r="Y823" i="10"/>
  <c r="X823" i="10"/>
  <c r="W823" i="10"/>
  <c r="V823" i="10"/>
  <c r="U823" i="10"/>
  <c r="Z823" i="10" s="1"/>
  <c r="T823" i="10"/>
  <c r="O823" i="10"/>
  <c r="N823" i="10"/>
  <c r="M823" i="10"/>
  <c r="L823" i="10"/>
  <c r="K823" i="10"/>
  <c r="BZ822" i="10"/>
  <c r="BX822" i="10"/>
  <c r="BW822" i="10"/>
  <c r="BV822" i="10"/>
  <c r="BU822" i="10"/>
  <c r="BT822" i="10" s="1"/>
  <c r="BS822" i="10"/>
  <c r="BN822" i="10"/>
  <c r="BM822" i="10"/>
  <c r="BL822" i="10"/>
  <c r="BK822" i="10" s="1"/>
  <c r="BJ822" i="10"/>
  <c r="BD822" i="10"/>
  <c r="BB822" i="10"/>
  <c r="BA822" i="10"/>
  <c r="AZ822" i="10"/>
  <c r="AX822" i="10" s="1"/>
  <c r="AY822" i="10"/>
  <c r="AW822" i="10"/>
  <c r="AR822" i="10"/>
  <c r="AQ822" i="10"/>
  <c r="AP822" i="10"/>
  <c r="AO822" i="10" s="1"/>
  <c r="AN822" i="10"/>
  <c r="AI822" i="10"/>
  <c r="AH822" i="10"/>
  <c r="AG822" i="10"/>
  <c r="AF822" i="10" s="1"/>
  <c r="AE822" i="10"/>
  <c r="Y822" i="10"/>
  <c r="X822" i="10"/>
  <c r="W822" i="10"/>
  <c r="V822" i="10"/>
  <c r="U822" i="10"/>
  <c r="T822" i="10"/>
  <c r="O822" i="10"/>
  <c r="N822" i="10"/>
  <c r="M822" i="10"/>
  <c r="L822" i="10" s="1"/>
  <c r="Z822" i="10" s="1"/>
  <c r="K822" i="10"/>
  <c r="BZ821" i="10"/>
  <c r="BX821" i="10"/>
  <c r="BW821" i="10"/>
  <c r="BV821" i="10"/>
  <c r="BU821" i="10"/>
  <c r="BT821" i="10" s="1"/>
  <c r="BS821" i="10"/>
  <c r="BN821" i="10"/>
  <c r="BM821" i="10"/>
  <c r="BL821" i="10"/>
  <c r="BK821" i="10"/>
  <c r="BJ821" i="10"/>
  <c r="BD821" i="10"/>
  <c r="BB821" i="10"/>
  <c r="BA821" i="10"/>
  <c r="AZ821" i="10"/>
  <c r="AY821" i="10"/>
  <c r="AX821" i="10" s="1"/>
  <c r="AW821" i="10"/>
  <c r="AR821" i="10"/>
  <c r="AQ821" i="10"/>
  <c r="AP821" i="10"/>
  <c r="AO821" i="10" s="1"/>
  <c r="AN821" i="10"/>
  <c r="AI821" i="10"/>
  <c r="AH821" i="10"/>
  <c r="AG821" i="10"/>
  <c r="AF821" i="10" s="1"/>
  <c r="AE821" i="10"/>
  <c r="Y821" i="10"/>
  <c r="X821" i="10"/>
  <c r="W821" i="10"/>
  <c r="V821" i="10"/>
  <c r="U821" i="10" s="1"/>
  <c r="Z821" i="10" s="1"/>
  <c r="T821" i="10"/>
  <c r="O821" i="10"/>
  <c r="N821" i="10"/>
  <c r="M821" i="10"/>
  <c r="L821" i="10" s="1"/>
  <c r="K821" i="10"/>
  <c r="BZ820" i="10"/>
  <c r="BX820" i="10"/>
  <c r="BW820" i="10"/>
  <c r="BV820" i="10"/>
  <c r="BU820" i="10"/>
  <c r="BT820" i="10"/>
  <c r="CA820" i="10" s="1"/>
  <c r="BS820" i="10"/>
  <c r="BN820" i="10"/>
  <c r="BM820" i="10"/>
  <c r="BL820" i="10"/>
  <c r="BK820" i="10"/>
  <c r="BJ820" i="10"/>
  <c r="BD820" i="10"/>
  <c r="BB820" i="10"/>
  <c r="BA820" i="10"/>
  <c r="AZ820" i="10"/>
  <c r="AY820" i="10"/>
  <c r="AX820" i="10" s="1"/>
  <c r="AW820" i="10"/>
  <c r="AR820" i="10"/>
  <c r="AQ820" i="10"/>
  <c r="AP820" i="10"/>
  <c r="AO820" i="10" s="1"/>
  <c r="AN820" i="10"/>
  <c r="AI820" i="10"/>
  <c r="AH820" i="10"/>
  <c r="AG820" i="10"/>
  <c r="AF820" i="10"/>
  <c r="AE820" i="10"/>
  <c r="Y820" i="10"/>
  <c r="X820" i="10"/>
  <c r="W820" i="10"/>
  <c r="V820" i="10"/>
  <c r="U820" i="10" s="1"/>
  <c r="Z820" i="10" s="1"/>
  <c r="T820" i="10"/>
  <c r="O820" i="10"/>
  <c r="L820" i="10" s="1"/>
  <c r="N820" i="10"/>
  <c r="M820" i="10"/>
  <c r="K820" i="10"/>
  <c r="BZ819" i="10"/>
  <c r="BX819" i="10"/>
  <c r="BW819" i="10"/>
  <c r="BV819" i="10"/>
  <c r="BU819" i="10"/>
  <c r="BT819" i="10"/>
  <c r="CA819" i="10" s="1"/>
  <c r="BS819" i="10"/>
  <c r="BN819" i="10"/>
  <c r="BM819" i="10"/>
  <c r="BL819" i="10"/>
  <c r="BK819" i="10" s="1"/>
  <c r="BY819" i="10" s="1"/>
  <c r="BJ819" i="10"/>
  <c r="BD819" i="10"/>
  <c r="BB819" i="10"/>
  <c r="BA819" i="10"/>
  <c r="AZ819" i="10"/>
  <c r="AY819" i="10"/>
  <c r="AX819" i="10" s="1"/>
  <c r="AW819" i="10"/>
  <c r="AR819" i="10"/>
  <c r="AQ819" i="10"/>
  <c r="AP819" i="10"/>
  <c r="AO819" i="10"/>
  <c r="AN819" i="10"/>
  <c r="AI819" i="10"/>
  <c r="AH819" i="10"/>
  <c r="AG819" i="10"/>
  <c r="AF819" i="10"/>
  <c r="AE819" i="10"/>
  <c r="Y819" i="10"/>
  <c r="X819" i="10"/>
  <c r="W819" i="10"/>
  <c r="V819" i="10"/>
  <c r="U819" i="10" s="1"/>
  <c r="Z819" i="10" s="1"/>
  <c r="T819" i="10"/>
  <c r="O819" i="10"/>
  <c r="N819" i="10"/>
  <c r="M819" i="10"/>
  <c r="L819" i="10" s="1"/>
  <c r="K819" i="10"/>
  <c r="BZ818" i="10"/>
  <c r="BX818" i="10"/>
  <c r="BW818" i="10"/>
  <c r="BV818" i="10"/>
  <c r="BU818" i="10"/>
  <c r="BT818" i="10" s="1"/>
  <c r="BS818" i="10"/>
  <c r="BN818" i="10"/>
  <c r="BM818" i="10"/>
  <c r="BL818" i="10"/>
  <c r="BK818" i="10" s="1"/>
  <c r="BJ818" i="10"/>
  <c r="BD818" i="10"/>
  <c r="BB818" i="10"/>
  <c r="BA818" i="10"/>
  <c r="AZ818" i="10"/>
  <c r="AY818" i="10"/>
  <c r="AX818" i="10"/>
  <c r="BE818" i="10" s="1"/>
  <c r="AW818" i="10"/>
  <c r="AR818" i="10"/>
  <c r="AQ818" i="10"/>
  <c r="AP818" i="10"/>
  <c r="AO818" i="10"/>
  <c r="AN818" i="10"/>
  <c r="AI818" i="10"/>
  <c r="AH818" i="10"/>
  <c r="AG818" i="10"/>
  <c r="AF818" i="10" s="1"/>
  <c r="AE818" i="10"/>
  <c r="Y818" i="10"/>
  <c r="X818" i="10"/>
  <c r="W818" i="10"/>
  <c r="V818" i="10"/>
  <c r="U818" i="10" s="1"/>
  <c r="Z818" i="10" s="1"/>
  <c r="T818" i="10"/>
  <c r="O818" i="10"/>
  <c r="N818" i="10"/>
  <c r="M818" i="10"/>
  <c r="L818" i="10" s="1"/>
  <c r="K818" i="10"/>
  <c r="BZ817" i="10"/>
  <c r="BX817" i="10"/>
  <c r="BW817" i="10"/>
  <c r="BV817" i="10"/>
  <c r="BU817" i="10"/>
  <c r="BT817" i="10" s="1"/>
  <c r="BS817" i="10"/>
  <c r="BN817" i="10"/>
  <c r="BM817" i="10"/>
  <c r="BL817" i="10"/>
  <c r="BK817" i="10" s="1"/>
  <c r="BJ817" i="10"/>
  <c r="BD817" i="10"/>
  <c r="BB817" i="10"/>
  <c r="BA817" i="10"/>
  <c r="AZ817" i="10"/>
  <c r="AY817" i="10"/>
  <c r="AX817" i="10"/>
  <c r="AW817" i="10"/>
  <c r="AR817" i="10"/>
  <c r="AQ817" i="10"/>
  <c r="AP817" i="10"/>
  <c r="AO817" i="10" s="1"/>
  <c r="BC817" i="10" s="1"/>
  <c r="AN817" i="10"/>
  <c r="AI817" i="10"/>
  <c r="AH817" i="10"/>
  <c r="AG817" i="10"/>
  <c r="AF817" i="10" s="1"/>
  <c r="AE817" i="10"/>
  <c r="Y817" i="10"/>
  <c r="X817" i="10"/>
  <c r="W817" i="10"/>
  <c r="V817" i="10"/>
  <c r="U817" i="10" s="1"/>
  <c r="T817" i="10"/>
  <c r="O817" i="10"/>
  <c r="N817" i="10"/>
  <c r="L817" i="10" s="1"/>
  <c r="M817" i="10"/>
  <c r="K817" i="10"/>
  <c r="BZ816" i="10"/>
  <c r="BX816" i="10"/>
  <c r="BW816" i="10"/>
  <c r="BV816" i="10"/>
  <c r="BU816" i="10"/>
  <c r="BT816" i="10" s="1"/>
  <c r="BS816" i="10"/>
  <c r="BN816" i="10"/>
  <c r="BM816" i="10"/>
  <c r="BL816" i="10"/>
  <c r="BK816" i="10" s="1"/>
  <c r="BJ816" i="10"/>
  <c r="BD816" i="10"/>
  <c r="BB816" i="10"/>
  <c r="BA816" i="10"/>
  <c r="AZ816" i="10"/>
  <c r="AY816" i="10"/>
  <c r="AX816" i="10" s="1"/>
  <c r="AW816" i="10"/>
  <c r="AR816" i="10"/>
  <c r="AQ816" i="10"/>
  <c r="AP816" i="10"/>
  <c r="AO816" i="10" s="1"/>
  <c r="AN816" i="10"/>
  <c r="AI816" i="10"/>
  <c r="AF816" i="10" s="1"/>
  <c r="AH816" i="10"/>
  <c r="AG816" i="10"/>
  <c r="AE816" i="10"/>
  <c r="Y816" i="10"/>
  <c r="X816" i="10"/>
  <c r="W816" i="10"/>
  <c r="U816" i="10" s="1"/>
  <c r="Z816" i="10" s="1"/>
  <c r="V816" i="10"/>
  <c r="T816" i="10"/>
  <c r="O816" i="10"/>
  <c r="N816" i="10"/>
  <c r="M816" i="10"/>
  <c r="L816" i="10"/>
  <c r="K816" i="10"/>
  <c r="BZ815" i="10"/>
  <c r="BX815" i="10"/>
  <c r="BW815" i="10"/>
  <c r="BV815" i="10"/>
  <c r="BU815" i="10"/>
  <c r="BT815" i="10" s="1"/>
  <c r="BS815" i="10"/>
  <c r="BN815" i="10"/>
  <c r="BM815" i="10"/>
  <c r="BL815" i="10"/>
  <c r="BK815" i="10" s="1"/>
  <c r="BJ815" i="10"/>
  <c r="BD815" i="10"/>
  <c r="BB815" i="10"/>
  <c r="BA815" i="10"/>
  <c r="AZ815" i="10"/>
  <c r="AX815" i="10" s="1"/>
  <c r="AY815" i="10"/>
  <c r="AW815" i="10"/>
  <c r="AR815" i="10"/>
  <c r="AO815" i="10" s="1"/>
  <c r="AQ815" i="10"/>
  <c r="AP815" i="10"/>
  <c r="AN815" i="10"/>
  <c r="AI815" i="10"/>
  <c r="AH815" i="10"/>
  <c r="AG815" i="10"/>
  <c r="AF815" i="10" s="1"/>
  <c r="AE815" i="10"/>
  <c r="Y815" i="10"/>
  <c r="X815" i="10"/>
  <c r="W815" i="10"/>
  <c r="V815" i="10"/>
  <c r="U815" i="10"/>
  <c r="T815" i="10"/>
  <c r="O815" i="10"/>
  <c r="N815" i="10"/>
  <c r="M815" i="10"/>
  <c r="L815" i="10" s="1"/>
  <c r="K815" i="10"/>
  <c r="BZ814" i="10"/>
  <c r="BX814" i="10"/>
  <c r="BW814" i="10"/>
  <c r="BV814" i="10"/>
  <c r="BU814" i="10"/>
  <c r="BT814" i="10" s="1"/>
  <c r="BS814" i="10"/>
  <c r="BN814" i="10"/>
  <c r="BM814" i="10"/>
  <c r="BK814" i="10" s="1"/>
  <c r="BL814" i="10"/>
  <c r="BJ814" i="10"/>
  <c r="BD814" i="10"/>
  <c r="BB814" i="10"/>
  <c r="BA814" i="10"/>
  <c r="AX814" i="10" s="1"/>
  <c r="AZ814" i="10"/>
  <c r="AY814" i="10"/>
  <c r="AW814" i="10"/>
  <c r="AR814" i="10"/>
  <c r="AQ814" i="10"/>
  <c r="AP814" i="10"/>
  <c r="AO814" i="10" s="1"/>
  <c r="AN814" i="10"/>
  <c r="AI814" i="10"/>
  <c r="AH814" i="10"/>
  <c r="AG814" i="10"/>
  <c r="AF814" i="10" s="1"/>
  <c r="AE814" i="10"/>
  <c r="Y814" i="10"/>
  <c r="X814" i="10"/>
  <c r="W814" i="10"/>
  <c r="V814" i="10"/>
  <c r="U814" i="10" s="1"/>
  <c r="Z814" i="10" s="1"/>
  <c r="T814" i="10"/>
  <c r="O814" i="10"/>
  <c r="N814" i="10"/>
  <c r="M814" i="10"/>
  <c r="L814" i="10" s="1"/>
  <c r="K814" i="10"/>
  <c r="BZ813" i="10"/>
  <c r="BX813" i="10"/>
  <c r="BW813" i="10"/>
  <c r="BV813" i="10"/>
  <c r="BT813" i="10" s="1"/>
  <c r="BU813" i="10"/>
  <c r="BS813" i="10"/>
  <c r="BN813" i="10"/>
  <c r="BM813" i="10"/>
  <c r="BL813" i="10"/>
  <c r="BK813" i="10"/>
  <c r="BJ813" i="10"/>
  <c r="BD813" i="10"/>
  <c r="BB813" i="10"/>
  <c r="BA813" i="10"/>
  <c r="AZ813" i="10"/>
  <c r="AY813" i="10"/>
  <c r="AX813" i="10" s="1"/>
  <c r="AW813" i="10"/>
  <c r="AR813" i="10"/>
  <c r="AQ813" i="10"/>
  <c r="AP813" i="10"/>
  <c r="AO813" i="10" s="1"/>
  <c r="AN813" i="10"/>
  <c r="AI813" i="10"/>
  <c r="AH813" i="10"/>
  <c r="AF813" i="10" s="1"/>
  <c r="AG813" i="10"/>
  <c r="AE813" i="10"/>
  <c r="Y813" i="10"/>
  <c r="X813" i="10"/>
  <c r="W813" i="10"/>
  <c r="V813" i="10"/>
  <c r="U813" i="10" s="1"/>
  <c r="T813" i="10"/>
  <c r="O813" i="10"/>
  <c r="N813" i="10"/>
  <c r="L813" i="10" s="1"/>
  <c r="M813" i="10"/>
  <c r="K813" i="10"/>
  <c r="BZ812" i="10"/>
  <c r="BX812" i="10"/>
  <c r="BW812" i="10"/>
  <c r="BV812" i="10"/>
  <c r="BU812" i="10"/>
  <c r="BT812" i="10"/>
  <c r="CA812" i="10" s="1"/>
  <c r="BS812" i="10"/>
  <c r="BN812" i="10"/>
  <c r="BM812" i="10"/>
  <c r="BL812" i="10"/>
  <c r="BK812" i="10" s="1"/>
  <c r="BJ812" i="10"/>
  <c r="BD812" i="10"/>
  <c r="BB812" i="10"/>
  <c r="BA812" i="10"/>
  <c r="AZ812" i="10"/>
  <c r="AY812" i="10"/>
  <c r="AX812" i="10" s="1"/>
  <c r="AW812" i="10"/>
  <c r="AR812" i="10"/>
  <c r="AQ812" i="10"/>
  <c r="AO812" i="10" s="1"/>
  <c r="AP812" i="10"/>
  <c r="AN812" i="10"/>
  <c r="AI812" i="10"/>
  <c r="AH812" i="10"/>
  <c r="AG812" i="10"/>
  <c r="AF812" i="10"/>
  <c r="AE812" i="10"/>
  <c r="Y812" i="10"/>
  <c r="X812" i="10"/>
  <c r="W812" i="10"/>
  <c r="U812" i="10" s="1"/>
  <c r="V812" i="10"/>
  <c r="T812" i="10"/>
  <c r="O812" i="10"/>
  <c r="L812" i="10" s="1"/>
  <c r="N812" i="10"/>
  <c r="M812" i="10"/>
  <c r="K812" i="10"/>
  <c r="BZ811" i="10"/>
  <c r="BX811" i="10"/>
  <c r="BW811" i="10"/>
  <c r="BV811" i="10"/>
  <c r="BU811" i="10"/>
  <c r="BT811" i="10"/>
  <c r="CA811" i="10" s="1"/>
  <c r="BS811" i="10"/>
  <c r="BN811" i="10"/>
  <c r="BM811" i="10"/>
  <c r="BL811" i="10"/>
  <c r="BK811" i="10" s="1"/>
  <c r="BY811" i="10" s="1"/>
  <c r="BJ811" i="10"/>
  <c r="BD811" i="10"/>
  <c r="BB811" i="10"/>
  <c r="BA811" i="10"/>
  <c r="AZ811" i="10"/>
  <c r="AX811" i="10" s="1"/>
  <c r="AY811" i="10"/>
  <c r="AW811" i="10"/>
  <c r="AR811" i="10"/>
  <c r="AQ811" i="10"/>
  <c r="AP811" i="10"/>
  <c r="AO811" i="10"/>
  <c r="AN811" i="10"/>
  <c r="AI811" i="10"/>
  <c r="AH811" i="10"/>
  <c r="AG811" i="10"/>
  <c r="AF811" i="10"/>
  <c r="AE811" i="10"/>
  <c r="Y811" i="10"/>
  <c r="X811" i="10"/>
  <c r="U811" i="10" s="1"/>
  <c r="W811" i="10"/>
  <c r="V811" i="10"/>
  <c r="T811" i="10"/>
  <c r="O811" i="10"/>
  <c r="N811" i="10"/>
  <c r="M811" i="10"/>
  <c r="L811" i="10" s="1"/>
  <c r="K811" i="10"/>
  <c r="BZ810" i="10"/>
  <c r="BX810" i="10"/>
  <c r="BW810" i="10"/>
  <c r="BV810" i="10"/>
  <c r="BU810" i="10"/>
  <c r="BT810" i="10" s="1"/>
  <c r="BS810" i="10"/>
  <c r="BN810" i="10"/>
  <c r="BM810" i="10"/>
  <c r="BK810" i="10" s="1"/>
  <c r="BL810" i="10"/>
  <c r="BJ810" i="10"/>
  <c r="BD810" i="10"/>
  <c r="BB810" i="10"/>
  <c r="BA810" i="10"/>
  <c r="AZ810" i="10"/>
  <c r="AY810" i="10"/>
  <c r="AX810" i="10"/>
  <c r="AW810" i="10"/>
  <c r="AR810" i="10"/>
  <c r="AQ810" i="10"/>
  <c r="AP810" i="10"/>
  <c r="AO810" i="10"/>
  <c r="AN810" i="10"/>
  <c r="AI810" i="10"/>
  <c r="AH810" i="10"/>
  <c r="AG810" i="10"/>
  <c r="AF810" i="10" s="1"/>
  <c r="AE810" i="10"/>
  <c r="Y810" i="10"/>
  <c r="X810" i="10"/>
  <c r="W810" i="10"/>
  <c r="V810" i="10"/>
  <c r="U810" i="10" s="1"/>
  <c r="Z810" i="10" s="1"/>
  <c r="T810" i="10"/>
  <c r="O810" i="10"/>
  <c r="N810" i="10"/>
  <c r="M810" i="10"/>
  <c r="L810" i="10" s="1"/>
  <c r="K810" i="10"/>
  <c r="BZ809" i="10"/>
  <c r="BX809" i="10"/>
  <c r="BW809" i="10"/>
  <c r="BV809" i="10"/>
  <c r="BT809" i="10" s="1"/>
  <c r="BU809" i="10"/>
  <c r="BS809" i="10"/>
  <c r="BN809" i="10"/>
  <c r="BK809" i="10" s="1"/>
  <c r="BM809" i="10"/>
  <c r="BL809" i="10"/>
  <c r="BJ809" i="10"/>
  <c r="BD809" i="10"/>
  <c r="BB809" i="10"/>
  <c r="BA809" i="10"/>
  <c r="AZ809" i="10"/>
  <c r="AY809" i="10"/>
  <c r="AX809" i="10" s="1"/>
  <c r="AW809" i="10"/>
  <c r="AR809" i="10"/>
  <c r="AQ809" i="10"/>
  <c r="AP809" i="10"/>
  <c r="AO809" i="10" s="1"/>
  <c r="AN809" i="10"/>
  <c r="AI809" i="10"/>
  <c r="AH809" i="10"/>
  <c r="AF809" i="10" s="1"/>
  <c r="AG809" i="10"/>
  <c r="AE809" i="10"/>
  <c r="Y809" i="10"/>
  <c r="X809" i="10"/>
  <c r="W809" i="10"/>
  <c r="V809" i="10"/>
  <c r="U809" i="10" s="1"/>
  <c r="Z809" i="10" s="1"/>
  <c r="T809" i="10"/>
  <c r="O809" i="10"/>
  <c r="N809" i="10"/>
  <c r="L809" i="10" s="1"/>
  <c r="M809" i="10"/>
  <c r="K809" i="10"/>
  <c r="BZ808" i="10"/>
  <c r="BX808" i="10"/>
  <c r="BW808" i="10"/>
  <c r="BT808" i="10" s="1"/>
  <c r="BV808" i="10"/>
  <c r="BU808" i="10"/>
  <c r="BS808" i="10"/>
  <c r="BN808" i="10"/>
  <c r="BM808" i="10"/>
  <c r="BL808" i="10"/>
  <c r="BK808" i="10" s="1"/>
  <c r="BJ808" i="10"/>
  <c r="BD808" i="10"/>
  <c r="BB808" i="10"/>
  <c r="BA808" i="10"/>
  <c r="AZ808" i="10"/>
  <c r="AY808" i="10"/>
  <c r="AX808" i="10" s="1"/>
  <c r="AW808" i="10"/>
  <c r="AR808" i="10"/>
  <c r="AQ808" i="10"/>
  <c r="AO808" i="10" s="1"/>
  <c r="AP808" i="10"/>
  <c r="AN808" i="10"/>
  <c r="AI808" i="10"/>
  <c r="AF808" i="10" s="1"/>
  <c r="AH808" i="10"/>
  <c r="AG808" i="10"/>
  <c r="AE808" i="10"/>
  <c r="Y808" i="10"/>
  <c r="X808" i="10"/>
  <c r="W808" i="10"/>
  <c r="U808" i="10" s="1"/>
  <c r="Z808" i="10" s="1"/>
  <c r="V808" i="10"/>
  <c r="T808" i="10"/>
  <c r="O808" i="10"/>
  <c r="N808" i="10"/>
  <c r="M808" i="10"/>
  <c r="L808" i="10"/>
  <c r="K808" i="10"/>
  <c r="BZ807" i="10"/>
  <c r="BX807" i="10"/>
  <c r="BW807" i="10"/>
  <c r="BV807" i="10"/>
  <c r="BU807" i="10"/>
  <c r="BT807" i="10" s="1"/>
  <c r="BS807" i="10"/>
  <c r="BN807" i="10"/>
  <c r="BM807" i="10"/>
  <c r="BL807" i="10"/>
  <c r="BK807" i="10" s="1"/>
  <c r="BJ807" i="10"/>
  <c r="BD807" i="10"/>
  <c r="BB807" i="10"/>
  <c r="BA807" i="10"/>
  <c r="AZ807" i="10"/>
  <c r="AX807" i="10" s="1"/>
  <c r="AY807" i="10"/>
  <c r="AW807" i="10"/>
  <c r="AR807" i="10"/>
  <c r="AO807" i="10" s="1"/>
  <c r="AQ807" i="10"/>
  <c r="AP807" i="10"/>
  <c r="AN807" i="10"/>
  <c r="AI807" i="10"/>
  <c r="AH807" i="10"/>
  <c r="AG807" i="10"/>
  <c r="AF807" i="10" s="1"/>
  <c r="AE807" i="10"/>
  <c r="Y807" i="10"/>
  <c r="X807" i="10"/>
  <c r="W807" i="10"/>
  <c r="V807" i="10"/>
  <c r="U807" i="10"/>
  <c r="T807" i="10"/>
  <c r="O807" i="10"/>
  <c r="N807" i="10"/>
  <c r="M807" i="10"/>
  <c r="L807" i="10" s="1"/>
  <c r="K807" i="10"/>
  <c r="BZ806" i="10"/>
  <c r="BX806" i="10"/>
  <c r="BW806" i="10"/>
  <c r="BV806" i="10"/>
  <c r="BU806" i="10"/>
  <c r="BT806" i="10" s="1"/>
  <c r="BS806" i="10"/>
  <c r="BN806" i="10"/>
  <c r="BM806" i="10"/>
  <c r="BK806" i="10" s="1"/>
  <c r="BL806" i="10"/>
  <c r="BJ806" i="10"/>
  <c r="BD806" i="10"/>
  <c r="BB806" i="10"/>
  <c r="BA806" i="10"/>
  <c r="AX806" i="10" s="1"/>
  <c r="AZ806" i="10"/>
  <c r="AY806" i="10"/>
  <c r="AW806" i="10"/>
  <c r="AR806" i="10"/>
  <c r="AQ806" i="10"/>
  <c r="AP806" i="10"/>
  <c r="AO806" i="10" s="1"/>
  <c r="AN806" i="10"/>
  <c r="AI806" i="10"/>
  <c r="AH806" i="10"/>
  <c r="AG806" i="10"/>
  <c r="AF806" i="10" s="1"/>
  <c r="AE806" i="10"/>
  <c r="Y806" i="10"/>
  <c r="X806" i="10"/>
  <c r="W806" i="10"/>
  <c r="V806" i="10"/>
  <c r="U806" i="10" s="1"/>
  <c r="T806" i="10"/>
  <c r="O806" i="10"/>
  <c r="N806" i="10"/>
  <c r="M806" i="10"/>
  <c r="L806" i="10" s="1"/>
  <c r="K806" i="10"/>
  <c r="BZ805" i="10"/>
  <c r="BX805" i="10"/>
  <c r="BW805" i="10"/>
  <c r="BV805" i="10"/>
  <c r="BT805" i="10" s="1"/>
  <c r="BU805" i="10"/>
  <c r="BS805" i="10"/>
  <c r="BN805" i="10"/>
  <c r="BM805" i="10"/>
  <c r="BL805" i="10"/>
  <c r="BK805" i="10"/>
  <c r="BJ805" i="10"/>
  <c r="BD805" i="10"/>
  <c r="BB805" i="10"/>
  <c r="BA805" i="10"/>
  <c r="AZ805" i="10"/>
  <c r="AY805" i="10"/>
  <c r="AX805" i="10" s="1"/>
  <c r="AW805" i="10"/>
  <c r="AR805" i="10"/>
  <c r="AQ805" i="10"/>
  <c r="AP805" i="10"/>
  <c r="AO805" i="10" s="1"/>
  <c r="AN805" i="10"/>
  <c r="AI805" i="10"/>
  <c r="AH805" i="10"/>
  <c r="AF805" i="10" s="1"/>
  <c r="AG805" i="10"/>
  <c r="AE805" i="10"/>
  <c r="Y805" i="10"/>
  <c r="X805" i="10"/>
  <c r="W805" i="10"/>
  <c r="V805" i="10"/>
  <c r="U805" i="10" s="1"/>
  <c r="Z805" i="10" s="1"/>
  <c r="T805" i="10"/>
  <c r="O805" i="10"/>
  <c r="N805" i="10"/>
  <c r="M805" i="10"/>
  <c r="L805" i="10" s="1"/>
  <c r="K805" i="10"/>
  <c r="BZ804" i="10"/>
  <c r="BX804" i="10"/>
  <c r="BW804" i="10"/>
  <c r="BV804" i="10"/>
  <c r="BU804" i="10"/>
  <c r="BT804" i="10"/>
  <c r="CA804" i="10" s="1"/>
  <c r="BS804" i="10"/>
  <c r="BN804" i="10"/>
  <c r="BM804" i="10"/>
  <c r="BL804" i="10"/>
  <c r="BK804" i="10" s="1"/>
  <c r="BJ804" i="10"/>
  <c r="BD804" i="10"/>
  <c r="BB804" i="10"/>
  <c r="BA804" i="10"/>
  <c r="AZ804" i="10"/>
  <c r="AY804" i="10"/>
  <c r="AX804" i="10" s="1"/>
  <c r="AW804" i="10"/>
  <c r="AR804" i="10"/>
  <c r="AQ804" i="10"/>
  <c r="AO804" i="10" s="1"/>
  <c r="AP804" i="10"/>
  <c r="AN804" i="10"/>
  <c r="AI804" i="10"/>
  <c r="AH804" i="10"/>
  <c r="AG804" i="10"/>
  <c r="AF804" i="10"/>
  <c r="AE804" i="10"/>
  <c r="Y804" i="10"/>
  <c r="X804" i="10"/>
  <c r="W804" i="10"/>
  <c r="U804" i="10" s="1"/>
  <c r="V804" i="10"/>
  <c r="T804" i="10"/>
  <c r="O804" i="10"/>
  <c r="L804" i="10" s="1"/>
  <c r="N804" i="10"/>
  <c r="M804" i="10"/>
  <c r="K804" i="10"/>
  <c r="BZ803" i="10"/>
  <c r="BX803" i="10"/>
  <c r="BW803" i="10"/>
  <c r="BV803" i="10"/>
  <c r="BU803" i="10"/>
  <c r="BT803" i="10"/>
  <c r="CA803" i="10" s="1"/>
  <c r="BS803" i="10"/>
  <c r="BN803" i="10"/>
  <c r="BM803" i="10"/>
  <c r="BL803" i="10"/>
  <c r="BK803" i="10" s="1"/>
  <c r="BY803" i="10" s="1"/>
  <c r="BJ803" i="10"/>
  <c r="BD803" i="10"/>
  <c r="BB803" i="10"/>
  <c r="BA803" i="10"/>
  <c r="AZ803" i="10"/>
  <c r="AX803" i="10" s="1"/>
  <c r="AY803" i="10"/>
  <c r="AW803" i="10"/>
  <c r="AR803" i="10"/>
  <c r="AQ803" i="10"/>
  <c r="AP803" i="10"/>
  <c r="AO803" i="10"/>
  <c r="AN803" i="10"/>
  <c r="AI803" i="10"/>
  <c r="AH803" i="10"/>
  <c r="AG803" i="10"/>
  <c r="AF803" i="10"/>
  <c r="AE803" i="10"/>
  <c r="Y803" i="10"/>
  <c r="X803" i="10"/>
  <c r="U803" i="10" s="1"/>
  <c r="Z803" i="10" s="1"/>
  <c r="W803" i="10"/>
  <c r="V803" i="10"/>
  <c r="T803" i="10"/>
  <c r="O803" i="10"/>
  <c r="N803" i="10"/>
  <c r="M803" i="10"/>
  <c r="L803" i="10" s="1"/>
  <c r="K803" i="10"/>
  <c r="BZ802" i="10"/>
  <c r="BX802" i="10"/>
  <c r="BW802" i="10"/>
  <c r="BV802" i="10"/>
  <c r="BU802" i="10"/>
  <c r="BT802" i="10" s="1"/>
  <c r="BS802" i="10"/>
  <c r="BN802" i="10"/>
  <c r="BM802" i="10"/>
  <c r="BK802" i="10" s="1"/>
  <c r="BL802" i="10"/>
  <c r="BJ802" i="10"/>
  <c r="BD802" i="10"/>
  <c r="BB802" i="10"/>
  <c r="BA802" i="10"/>
  <c r="AZ802" i="10"/>
  <c r="AY802" i="10"/>
  <c r="AX802" i="10"/>
  <c r="AW802" i="10"/>
  <c r="AR802" i="10"/>
  <c r="AQ802" i="10"/>
  <c r="AP802" i="10"/>
  <c r="AO802" i="10"/>
  <c r="AN802" i="10"/>
  <c r="AI802" i="10"/>
  <c r="AH802" i="10"/>
  <c r="AG802" i="10"/>
  <c r="AF802" i="10" s="1"/>
  <c r="AE802" i="10"/>
  <c r="Y802" i="10"/>
  <c r="X802" i="10"/>
  <c r="W802" i="10"/>
  <c r="V802" i="10"/>
  <c r="U802" i="10" s="1"/>
  <c r="Z802" i="10" s="1"/>
  <c r="T802" i="10"/>
  <c r="O802" i="10"/>
  <c r="N802" i="10"/>
  <c r="M802" i="10"/>
  <c r="L802" i="10" s="1"/>
  <c r="K802" i="10"/>
  <c r="BZ801" i="10"/>
  <c r="BX801" i="10"/>
  <c r="BW801" i="10"/>
  <c r="BV801" i="10"/>
  <c r="BT801" i="10" s="1"/>
  <c r="CA801" i="10" s="1"/>
  <c r="BU801" i="10"/>
  <c r="BS801" i="10"/>
  <c r="BN801" i="10"/>
  <c r="BK801" i="10" s="1"/>
  <c r="BM801" i="10"/>
  <c r="BL801" i="10"/>
  <c r="BJ801" i="10"/>
  <c r="BD801" i="10"/>
  <c r="BB801" i="10"/>
  <c r="BA801" i="10"/>
  <c r="AZ801" i="10"/>
  <c r="AY801" i="10"/>
  <c r="AX801" i="10"/>
  <c r="BE801" i="10" s="1"/>
  <c r="AW801" i="10"/>
  <c r="AR801" i="10"/>
  <c r="AQ801" i="10"/>
  <c r="AP801" i="10"/>
  <c r="AO801" i="10" s="1"/>
  <c r="BC801" i="10" s="1"/>
  <c r="AN801" i="10"/>
  <c r="AI801" i="10"/>
  <c r="AH801" i="10"/>
  <c r="AF801" i="10" s="1"/>
  <c r="AG801" i="10"/>
  <c r="AE801" i="10"/>
  <c r="Y801" i="10"/>
  <c r="X801" i="10"/>
  <c r="W801" i="10"/>
  <c r="V801" i="10"/>
  <c r="U801" i="10" s="1"/>
  <c r="T801" i="10"/>
  <c r="O801" i="10"/>
  <c r="N801" i="10"/>
  <c r="L801" i="10" s="1"/>
  <c r="M801" i="10"/>
  <c r="K801" i="10"/>
  <c r="BZ800" i="10"/>
  <c r="BX800" i="10"/>
  <c r="BW800" i="10"/>
  <c r="BT800" i="10" s="1"/>
  <c r="BV800" i="10"/>
  <c r="BU800" i="10"/>
  <c r="BS800" i="10"/>
  <c r="BN800" i="10"/>
  <c r="BM800" i="10"/>
  <c r="BL800" i="10"/>
  <c r="BK800" i="10" s="1"/>
  <c r="BJ800" i="10"/>
  <c r="BD800" i="10"/>
  <c r="BB800" i="10"/>
  <c r="BA800" i="10"/>
  <c r="AZ800" i="10"/>
  <c r="AY800" i="10"/>
  <c r="AW800" i="10"/>
  <c r="AR800" i="10"/>
  <c r="AQ800" i="10"/>
  <c r="AO800" i="10" s="1"/>
  <c r="AP800" i="10"/>
  <c r="AN800" i="10"/>
  <c r="AI800" i="10"/>
  <c r="AF800" i="10" s="1"/>
  <c r="AH800" i="10"/>
  <c r="AG800" i="10"/>
  <c r="AE800" i="10"/>
  <c r="Y800" i="10"/>
  <c r="X800" i="10"/>
  <c r="W800" i="10"/>
  <c r="V800" i="10"/>
  <c r="T800" i="10"/>
  <c r="O800" i="10"/>
  <c r="N800" i="10"/>
  <c r="M800" i="10"/>
  <c r="L800" i="10"/>
  <c r="K800" i="10"/>
  <c r="BZ799" i="10"/>
  <c r="BX799" i="10"/>
  <c r="BW799" i="10"/>
  <c r="BV799" i="10"/>
  <c r="BU799" i="10"/>
  <c r="BT799" i="10" s="1"/>
  <c r="BS799" i="10"/>
  <c r="BN799" i="10"/>
  <c r="BM799" i="10"/>
  <c r="BL799" i="10"/>
  <c r="BK799" i="10" s="1"/>
  <c r="BJ799" i="10"/>
  <c r="BD799" i="10"/>
  <c r="BB799" i="10"/>
  <c r="BA799" i="10"/>
  <c r="AZ799" i="10"/>
  <c r="AX799" i="10" s="1"/>
  <c r="AY799" i="10"/>
  <c r="AW799" i="10"/>
  <c r="AR799" i="10"/>
  <c r="AQ799" i="10"/>
  <c r="AP799" i="10"/>
  <c r="AO799" i="10"/>
  <c r="AN799" i="10"/>
  <c r="AI799" i="10"/>
  <c r="AH799" i="10"/>
  <c r="AG799" i="10"/>
  <c r="AF799" i="10" s="1"/>
  <c r="AE799" i="10"/>
  <c r="Y799" i="10"/>
  <c r="X799" i="10"/>
  <c r="U799" i="10" s="1"/>
  <c r="Z799" i="10" s="1"/>
  <c r="W799" i="10"/>
  <c r="V799" i="10"/>
  <c r="T799" i="10"/>
  <c r="O799" i="10"/>
  <c r="N799" i="10"/>
  <c r="M799" i="10"/>
  <c r="L799" i="10" s="1"/>
  <c r="K799" i="10"/>
  <c r="BZ798" i="10"/>
  <c r="BX798" i="10"/>
  <c r="BW798" i="10"/>
  <c r="BV798" i="10"/>
  <c r="BU798" i="10"/>
  <c r="BT798" i="10" s="1"/>
  <c r="BS798" i="10"/>
  <c r="BN798" i="10"/>
  <c r="BM798" i="10"/>
  <c r="BL798" i="10"/>
  <c r="BK798" i="10"/>
  <c r="BJ798" i="10"/>
  <c r="BD798" i="10"/>
  <c r="BB798" i="10"/>
  <c r="BA798" i="10"/>
  <c r="AZ798" i="10"/>
  <c r="AY798" i="10"/>
  <c r="AX798" i="10" s="1"/>
  <c r="AW798" i="10"/>
  <c r="AR798" i="10"/>
  <c r="AQ798" i="10"/>
  <c r="AP798" i="10"/>
  <c r="AO798" i="10" s="1"/>
  <c r="AN798" i="10"/>
  <c r="AI798" i="10"/>
  <c r="AH798" i="10"/>
  <c r="AG798" i="10"/>
  <c r="AE798" i="10"/>
  <c r="Y798" i="10"/>
  <c r="X798" i="10"/>
  <c r="W798" i="10"/>
  <c r="V798" i="10"/>
  <c r="U798" i="10" s="1"/>
  <c r="T798" i="10"/>
  <c r="O798" i="10"/>
  <c r="N798" i="10"/>
  <c r="M798" i="10"/>
  <c r="L798" i="10" s="1"/>
  <c r="K798" i="10"/>
  <c r="BZ797" i="10"/>
  <c r="BX797" i="10"/>
  <c r="BW797" i="10"/>
  <c r="BV797" i="10"/>
  <c r="BU797" i="10"/>
  <c r="BT797" i="10" s="1"/>
  <c r="BS797" i="10"/>
  <c r="BN797" i="10"/>
  <c r="BM797" i="10"/>
  <c r="BL797" i="10"/>
  <c r="BK797" i="10"/>
  <c r="BJ797" i="10"/>
  <c r="BD797" i="10"/>
  <c r="BB797" i="10"/>
  <c r="BA797" i="10"/>
  <c r="AZ797" i="10"/>
  <c r="AY797" i="10"/>
  <c r="AX797" i="10" s="1"/>
  <c r="AW797" i="10"/>
  <c r="AR797" i="10"/>
  <c r="AQ797" i="10"/>
  <c r="AO797" i="10" s="1"/>
  <c r="AP797" i="10"/>
  <c r="AN797" i="10"/>
  <c r="AI797" i="10"/>
  <c r="AH797" i="10"/>
  <c r="AG797" i="10"/>
  <c r="AF797" i="10" s="1"/>
  <c r="AE797" i="10"/>
  <c r="Y797" i="10"/>
  <c r="X797" i="10"/>
  <c r="W797" i="10"/>
  <c r="V797" i="10"/>
  <c r="U797" i="10" s="1"/>
  <c r="Z797" i="10" s="1"/>
  <c r="T797" i="10"/>
  <c r="O797" i="10"/>
  <c r="N797" i="10"/>
  <c r="M797" i="10"/>
  <c r="L797" i="10" s="1"/>
  <c r="K797" i="10"/>
  <c r="BZ796" i="10"/>
  <c r="BX796" i="10"/>
  <c r="BW796" i="10"/>
  <c r="BV796" i="10"/>
  <c r="BU796" i="10"/>
  <c r="BT796" i="10"/>
  <c r="BS796" i="10"/>
  <c r="BN796" i="10"/>
  <c r="BM796" i="10"/>
  <c r="BL796" i="10"/>
  <c r="BK796" i="10" s="1"/>
  <c r="BJ796" i="10"/>
  <c r="BD796" i="10"/>
  <c r="BB796" i="10"/>
  <c r="BA796" i="10"/>
  <c r="AZ796" i="10"/>
  <c r="AY796" i="10"/>
  <c r="AX796" i="10" s="1"/>
  <c r="AW796" i="10"/>
  <c r="AR796" i="10"/>
  <c r="AQ796" i="10"/>
  <c r="AP796" i="10"/>
  <c r="AO796" i="10" s="1"/>
  <c r="AN796" i="10"/>
  <c r="AI796" i="10"/>
  <c r="AH796" i="10"/>
  <c r="AG796" i="10"/>
  <c r="AF796" i="10"/>
  <c r="AE796" i="10"/>
  <c r="Y796" i="10"/>
  <c r="X796" i="10"/>
  <c r="W796" i="10"/>
  <c r="V796" i="10"/>
  <c r="U796" i="10" s="1"/>
  <c r="Z796" i="10" s="1"/>
  <c r="T796" i="10"/>
  <c r="O796" i="10"/>
  <c r="N796" i="10"/>
  <c r="M796" i="10"/>
  <c r="L796" i="10"/>
  <c r="K796" i="10"/>
  <c r="BZ795" i="10"/>
  <c r="BX795" i="10"/>
  <c r="BW795" i="10"/>
  <c r="BV795" i="10"/>
  <c r="BU795" i="10"/>
  <c r="BT795" i="10" s="1"/>
  <c r="BS795" i="10"/>
  <c r="BN795" i="10"/>
  <c r="BM795" i="10"/>
  <c r="BL795" i="10"/>
  <c r="BK795" i="10" s="1"/>
  <c r="BJ795" i="10"/>
  <c r="BD795" i="10"/>
  <c r="BB795" i="10"/>
  <c r="BA795" i="10"/>
  <c r="AZ795" i="10"/>
  <c r="AY795" i="10"/>
  <c r="AX795" i="10" s="1"/>
  <c r="AW795" i="10"/>
  <c r="AR795" i="10"/>
  <c r="AQ795" i="10"/>
  <c r="AP795" i="10"/>
  <c r="AO795" i="10"/>
  <c r="AN795" i="10"/>
  <c r="AI795" i="10"/>
  <c r="AH795" i="10"/>
  <c r="AG795" i="10"/>
  <c r="AF795" i="10" s="1"/>
  <c r="AE795" i="10"/>
  <c r="Y795" i="10"/>
  <c r="X795" i="10"/>
  <c r="W795" i="10"/>
  <c r="V795" i="10"/>
  <c r="U795" i="10"/>
  <c r="T795" i="10"/>
  <c r="O795" i="10"/>
  <c r="N795" i="10"/>
  <c r="M795" i="10"/>
  <c r="L795" i="10" s="1"/>
  <c r="K795" i="10"/>
  <c r="BZ794" i="10"/>
  <c r="BX794" i="10"/>
  <c r="BW794" i="10"/>
  <c r="BV794" i="10"/>
  <c r="BU794" i="10"/>
  <c r="BT794" i="10" s="1"/>
  <c r="BS794" i="10"/>
  <c r="BN794" i="10"/>
  <c r="BM794" i="10"/>
  <c r="BL794" i="10"/>
  <c r="BK794" i="10" s="1"/>
  <c r="BJ794" i="10"/>
  <c r="BD794" i="10"/>
  <c r="BB794" i="10"/>
  <c r="BA794" i="10"/>
  <c r="AZ794" i="10"/>
  <c r="AY794" i="10"/>
  <c r="AX794" i="10"/>
  <c r="AW794" i="10"/>
  <c r="AR794" i="10"/>
  <c r="AQ794" i="10"/>
  <c r="AP794" i="10"/>
  <c r="AO794" i="10" s="1"/>
  <c r="AN794" i="10"/>
  <c r="AI794" i="10"/>
  <c r="AH794" i="10"/>
  <c r="AG794" i="10"/>
  <c r="AF794" i="10" s="1"/>
  <c r="AE794" i="10"/>
  <c r="Y794" i="10"/>
  <c r="X794" i="10"/>
  <c r="W794" i="10"/>
  <c r="V794" i="10"/>
  <c r="U794" i="10" s="1"/>
  <c r="Z794" i="10" s="1"/>
  <c r="T794" i="10"/>
  <c r="O794" i="10"/>
  <c r="N794" i="10"/>
  <c r="L794" i="10" s="1"/>
  <c r="M794" i="10"/>
  <c r="K794" i="10"/>
  <c r="BZ793" i="10"/>
  <c r="BX793" i="10"/>
  <c r="BW793" i="10"/>
  <c r="BV793" i="10"/>
  <c r="BU793" i="10"/>
  <c r="BT793" i="10" s="1"/>
  <c r="BS793" i="10"/>
  <c r="BN793" i="10"/>
  <c r="BM793" i="10"/>
  <c r="BL793" i="10"/>
  <c r="BK793" i="10"/>
  <c r="BJ793" i="10"/>
  <c r="BD793" i="10"/>
  <c r="BB793" i="10"/>
  <c r="BA793" i="10"/>
  <c r="AZ793" i="10"/>
  <c r="AY793" i="10"/>
  <c r="AX793" i="10" s="1"/>
  <c r="AW793" i="10"/>
  <c r="AR793" i="10"/>
  <c r="AQ793" i="10"/>
  <c r="AP793" i="10"/>
  <c r="AO793" i="10" s="1"/>
  <c r="AN793" i="10"/>
  <c r="AI793" i="10"/>
  <c r="AH793" i="10"/>
  <c r="AG793" i="10"/>
  <c r="AF793" i="10" s="1"/>
  <c r="AE793" i="10"/>
  <c r="Y793" i="10"/>
  <c r="X793" i="10"/>
  <c r="W793" i="10"/>
  <c r="U793" i="10" s="1"/>
  <c r="Z793" i="10" s="1"/>
  <c r="V793" i="10"/>
  <c r="T793" i="10"/>
  <c r="O793" i="10"/>
  <c r="N793" i="10"/>
  <c r="M793" i="10"/>
  <c r="L793" i="10" s="1"/>
  <c r="K793" i="10"/>
  <c r="BZ792" i="10"/>
  <c r="BX792" i="10"/>
  <c r="BW792" i="10"/>
  <c r="BV792" i="10"/>
  <c r="BU792" i="10"/>
  <c r="BT792" i="10"/>
  <c r="CA792" i="10" s="1"/>
  <c r="BS792" i="10"/>
  <c r="BN792" i="10"/>
  <c r="BM792" i="10"/>
  <c r="BL792" i="10"/>
  <c r="BK792" i="10" s="1"/>
  <c r="BJ792" i="10"/>
  <c r="BD792" i="10"/>
  <c r="BB792" i="10"/>
  <c r="BA792" i="10"/>
  <c r="AZ792" i="10"/>
  <c r="AY792" i="10"/>
  <c r="AX792" i="10" s="1"/>
  <c r="AW792" i="10"/>
  <c r="AR792" i="10"/>
  <c r="AQ792" i="10"/>
  <c r="AP792" i="10"/>
  <c r="AO792" i="10" s="1"/>
  <c r="AN792" i="10"/>
  <c r="AI792" i="10"/>
  <c r="AH792" i="10"/>
  <c r="AG792" i="10"/>
  <c r="AF792" i="10"/>
  <c r="AE792" i="10"/>
  <c r="Y792" i="10"/>
  <c r="X792" i="10"/>
  <c r="W792" i="10"/>
  <c r="V792" i="10"/>
  <c r="U792" i="10" s="1"/>
  <c r="Z792" i="10" s="1"/>
  <c r="T792" i="10"/>
  <c r="O792" i="10"/>
  <c r="N792" i="10"/>
  <c r="M792" i="10"/>
  <c r="L792" i="10"/>
  <c r="K792" i="10"/>
  <c r="BZ791" i="10"/>
  <c r="BX791" i="10"/>
  <c r="BW791" i="10"/>
  <c r="BV791" i="10"/>
  <c r="BU791" i="10"/>
  <c r="BT791" i="10" s="1"/>
  <c r="BS791" i="10"/>
  <c r="BN791" i="10"/>
  <c r="BM791" i="10"/>
  <c r="BK791" i="10" s="1"/>
  <c r="BL791" i="10"/>
  <c r="BJ791" i="10"/>
  <c r="BD791" i="10"/>
  <c r="BB791" i="10"/>
  <c r="BA791" i="10"/>
  <c r="AZ791" i="10"/>
  <c r="AY791" i="10"/>
  <c r="AX791" i="10" s="1"/>
  <c r="AW791" i="10"/>
  <c r="AR791" i="10"/>
  <c r="AQ791" i="10"/>
  <c r="AP791" i="10"/>
  <c r="AO791" i="10"/>
  <c r="AN791" i="10"/>
  <c r="AI791" i="10"/>
  <c r="AH791" i="10"/>
  <c r="AG791" i="10"/>
  <c r="AF791" i="10" s="1"/>
  <c r="AE791" i="10"/>
  <c r="Y791" i="10"/>
  <c r="X791" i="10"/>
  <c r="W791" i="10"/>
  <c r="V791" i="10"/>
  <c r="U791" i="10"/>
  <c r="T791" i="10"/>
  <c r="O791" i="10"/>
  <c r="N791" i="10"/>
  <c r="M791" i="10"/>
  <c r="L791" i="10" s="1"/>
  <c r="K791" i="10"/>
  <c r="BZ790" i="10"/>
  <c r="BX790" i="10"/>
  <c r="BW790" i="10"/>
  <c r="BV790" i="10"/>
  <c r="BT790" i="10" s="1"/>
  <c r="BU790" i="10"/>
  <c r="BS790" i="10"/>
  <c r="BN790" i="10"/>
  <c r="BN789" i="10" s="1"/>
  <c r="BM790" i="10"/>
  <c r="BL790" i="10"/>
  <c r="BK790" i="10" s="1"/>
  <c r="BJ790" i="10"/>
  <c r="BD790" i="10"/>
  <c r="BB790" i="10"/>
  <c r="BA790" i="10"/>
  <c r="AZ790" i="10"/>
  <c r="AZ789" i="10" s="1"/>
  <c r="AY790" i="10"/>
  <c r="AX790" i="10"/>
  <c r="AW790" i="10"/>
  <c r="AR790" i="10"/>
  <c r="AR789" i="10" s="1"/>
  <c r="AQ790" i="10"/>
  <c r="AP790" i="10"/>
  <c r="AP789" i="10" s="1"/>
  <c r="AN790" i="10"/>
  <c r="AI790" i="10"/>
  <c r="AH790" i="10"/>
  <c r="AF790" i="10" s="1"/>
  <c r="AG790" i="10"/>
  <c r="AE790" i="10"/>
  <c r="Y790" i="10"/>
  <c r="X790" i="10"/>
  <c r="X789" i="10" s="1"/>
  <c r="W790" i="10"/>
  <c r="V790" i="10"/>
  <c r="U790" i="10" s="1"/>
  <c r="T790" i="10"/>
  <c r="O790" i="10"/>
  <c r="N790" i="10"/>
  <c r="N789" i="10" s="1"/>
  <c r="M790" i="10"/>
  <c r="L790" i="10" s="1"/>
  <c r="K790" i="10"/>
  <c r="BZ789" i="10"/>
  <c r="BX789" i="10"/>
  <c r="BW789" i="10"/>
  <c r="BV789" i="10"/>
  <c r="BS789" i="10"/>
  <c r="BM789" i="10"/>
  <c r="BJ789" i="10"/>
  <c r="BD789" i="10"/>
  <c r="BB789" i="10"/>
  <c r="BA789" i="10"/>
  <c r="AY789" i="10"/>
  <c r="AW789" i="10"/>
  <c r="AQ789" i="10"/>
  <c r="AN789" i="10"/>
  <c r="AI789" i="10"/>
  <c r="AH789" i="10"/>
  <c r="AE789" i="10"/>
  <c r="Y789" i="10"/>
  <c r="W789" i="10"/>
  <c r="V789" i="10"/>
  <c r="T789" i="10"/>
  <c r="O789" i="10"/>
  <c r="M789" i="10"/>
  <c r="K789" i="10"/>
  <c r="BZ787" i="10"/>
  <c r="BX787" i="10"/>
  <c r="BW787" i="10"/>
  <c r="BV787" i="10"/>
  <c r="BU787" i="10"/>
  <c r="BT787" i="10"/>
  <c r="BS787" i="10"/>
  <c r="BN787" i="10"/>
  <c r="BM787" i="10"/>
  <c r="BL787" i="10"/>
  <c r="BK787" i="10" s="1"/>
  <c r="BJ787" i="10"/>
  <c r="BD787" i="10"/>
  <c r="BB787" i="10"/>
  <c r="BA787" i="10"/>
  <c r="AZ787" i="10"/>
  <c r="AY787" i="10"/>
  <c r="AX787" i="10"/>
  <c r="BE787" i="10" s="1"/>
  <c r="AW787" i="10"/>
  <c r="AR787" i="10"/>
  <c r="AQ787" i="10"/>
  <c r="AP787" i="10"/>
  <c r="AO787" i="10" s="1"/>
  <c r="AN787" i="10"/>
  <c r="AI787" i="10"/>
  <c r="AH787" i="10"/>
  <c r="AG787" i="10"/>
  <c r="AF787" i="10"/>
  <c r="AE787" i="10"/>
  <c r="Y787" i="10"/>
  <c r="X787" i="10"/>
  <c r="W787" i="10"/>
  <c r="V787" i="10"/>
  <c r="U787" i="10" s="1"/>
  <c r="T787" i="10"/>
  <c r="O787" i="10"/>
  <c r="L787" i="10" s="1"/>
  <c r="N787" i="10"/>
  <c r="M787" i="10"/>
  <c r="K787" i="10"/>
  <c r="BZ786" i="10"/>
  <c r="BX786" i="10"/>
  <c r="BW786" i="10"/>
  <c r="BV786" i="10"/>
  <c r="BU786" i="10"/>
  <c r="BT786" i="10" s="1"/>
  <c r="BS786" i="10"/>
  <c r="BN786" i="10"/>
  <c r="BM786" i="10"/>
  <c r="BL786" i="10"/>
  <c r="BK786" i="10" s="1"/>
  <c r="BJ786" i="10"/>
  <c r="BD786" i="10"/>
  <c r="BB786" i="10"/>
  <c r="BA786" i="10"/>
  <c r="AZ786" i="10"/>
  <c r="AY786" i="10"/>
  <c r="AX786" i="10" s="1"/>
  <c r="AW786" i="10"/>
  <c r="AR786" i="10"/>
  <c r="AQ786" i="10"/>
  <c r="AP786" i="10"/>
  <c r="AO786" i="10"/>
  <c r="AN786" i="10"/>
  <c r="AI786" i="10"/>
  <c r="AH786" i="10"/>
  <c r="AG786" i="10"/>
  <c r="AF786" i="10" s="1"/>
  <c r="AE786" i="10"/>
  <c r="Y786" i="10"/>
  <c r="X786" i="10"/>
  <c r="U786" i="10" s="1"/>
  <c r="W786" i="10"/>
  <c r="V786" i="10"/>
  <c r="T786" i="10"/>
  <c r="O786" i="10"/>
  <c r="N786" i="10"/>
  <c r="M786" i="10"/>
  <c r="L786" i="10" s="1"/>
  <c r="K786" i="10"/>
  <c r="BZ785" i="10"/>
  <c r="BX785" i="10"/>
  <c r="BW785" i="10"/>
  <c r="BV785" i="10"/>
  <c r="BU785" i="10"/>
  <c r="BT785" i="10" s="1"/>
  <c r="BS785" i="10"/>
  <c r="BN785" i="10"/>
  <c r="BM785" i="10"/>
  <c r="BL785" i="10"/>
  <c r="BK785" i="10" s="1"/>
  <c r="BJ785" i="10"/>
  <c r="BD785" i="10"/>
  <c r="BB785" i="10"/>
  <c r="BA785" i="10"/>
  <c r="AZ785" i="10"/>
  <c r="AY785" i="10"/>
  <c r="AX785" i="10"/>
  <c r="AW785" i="10"/>
  <c r="AR785" i="10"/>
  <c r="AQ785" i="10"/>
  <c r="AP785" i="10"/>
  <c r="AO785" i="10" s="1"/>
  <c r="AN785" i="10"/>
  <c r="AI785" i="10"/>
  <c r="AH785" i="10"/>
  <c r="AG785" i="10"/>
  <c r="AF785" i="10" s="1"/>
  <c r="AE785" i="10"/>
  <c r="Y785" i="10"/>
  <c r="X785" i="10"/>
  <c r="W785" i="10"/>
  <c r="V785" i="10"/>
  <c r="U785" i="10" s="1"/>
  <c r="Z785" i="10" s="1"/>
  <c r="T785" i="10"/>
  <c r="O785" i="10"/>
  <c r="N785" i="10"/>
  <c r="M785" i="10"/>
  <c r="L785" i="10"/>
  <c r="K785" i="10"/>
  <c r="BZ784" i="10"/>
  <c r="BX784" i="10"/>
  <c r="BW784" i="10"/>
  <c r="BV784" i="10"/>
  <c r="BU784" i="10"/>
  <c r="BT784" i="10" s="1"/>
  <c r="BS784" i="10"/>
  <c r="BN784" i="10"/>
  <c r="BK784" i="10" s="1"/>
  <c r="BM784" i="10"/>
  <c r="BL784" i="10"/>
  <c r="BJ784" i="10"/>
  <c r="BD784" i="10"/>
  <c r="BB784" i="10"/>
  <c r="BA784" i="10"/>
  <c r="AZ784" i="10"/>
  <c r="AY784" i="10"/>
  <c r="AX784" i="10" s="1"/>
  <c r="AW784" i="10"/>
  <c r="AR784" i="10"/>
  <c r="AQ784" i="10"/>
  <c r="AP784" i="10"/>
  <c r="AO784" i="10" s="1"/>
  <c r="AN784" i="10"/>
  <c r="AI784" i="10"/>
  <c r="AH784" i="10"/>
  <c r="AG784" i="10"/>
  <c r="AF784" i="10" s="1"/>
  <c r="AE784" i="10"/>
  <c r="Y784" i="10"/>
  <c r="X784" i="10"/>
  <c r="W784" i="10"/>
  <c r="V784" i="10"/>
  <c r="U784" i="10"/>
  <c r="T784" i="10"/>
  <c r="O784" i="10"/>
  <c r="N784" i="10"/>
  <c r="M784" i="10"/>
  <c r="L784" i="10" s="1"/>
  <c r="Z784" i="10" s="1"/>
  <c r="K784" i="10"/>
  <c r="BZ783" i="10"/>
  <c r="BX783" i="10"/>
  <c r="BW783" i="10"/>
  <c r="BT783" i="10" s="1"/>
  <c r="BV783" i="10"/>
  <c r="BU783" i="10"/>
  <c r="BS783" i="10"/>
  <c r="BN783" i="10"/>
  <c r="BM783" i="10"/>
  <c r="BL783" i="10"/>
  <c r="BK783" i="10" s="1"/>
  <c r="BJ783" i="10"/>
  <c r="BD783" i="10"/>
  <c r="BB783" i="10"/>
  <c r="BA783" i="10"/>
  <c r="AZ783" i="10"/>
  <c r="AY783" i="10"/>
  <c r="AX783" i="10" s="1"/>
  <c r="AW783" i="10"/>
  <c r="AR783" i="10"/>
  <c r="AQ783" i="10"/>
  <c r="AP783" i="10"/>
  <c r="AO783" i="10" s="1"/>
  <c r="AN783" i="10"/>
  <c r="AI783" i="10"/>
  <c r="AF783" i="10" s="1"/>
  <c r="AH783" i="10"/>
  <c r="AG783" i="10"/>
  <c r="AE783" i="10"/>
  <c r="Y783" i="10"/>
  <c r="X783" i="10"/>
  <c r="W783" i="10"/>
  <c r="V783" i="10"/>
  <c r="U783" i="10" s="1"/>
  <c r="Z783" i="10" s="1"/>
  <c r="T783" i="10"/>
  <c r="O783" i="10"/>
  <c r="N783" i="10"/>
  <c r="M783" i="10"/>
  <c r="L783" i="10"/>
  <c r="K783" i="10"/>
  <c r="BZ782" i="10"/>
  <c r="BX782" i="10"/>
  <c r="BW782" i="10"/>
  <c r="BV782" i="10"/>
  <c r="BU782" i="10"/>
  <c r="BT782" i="10" s="1"/>
  <c r="BS782" i="10"/>
  <c r="BN782" i="10"/>
  <c r="BM782" i="10"/>
  <c r="BL782" i="10"/>
  <c r="BK782" i="10"/>
  <c r="BJ782" i="10"/>
  <c r="BD782" i="10"/>
  <c r="BB782" i="10"/>
  <c r="BA782" i="10"/>
  <c r="AZ782" i="10"/>
  <c r="AY782" i="10"/>
  <c r="AX782" i="10" s="1"/>
  <c r="AW782" i="10"/>
  <c r="AR782" i="10"/>
  <c r="AO782" i="10" s="1"/>
  <c r="AQ782" i="10"/>
  <c r="AP782" i="10"/>
  <c r="AN782" i="10"/>
  <c r="AI782" i="10"/>
  <c r="AH782" i="10"/>
  <c r="AG782" i="10"/>
  <c r="AF782" i="10" s="1"/>
  <c r="AE782" i="10"/>
  <c r="Y782" i="10"/>
  <c r="X782" i="10"/>
  <c r="W782" i="10"/>
  <c r="V782" i="10"/>
  <c r="U782" i="10"/>
  <c r="T782" i="10"/>
  <c r="O782" i="10"/>
  <c r="N782" i="10"/>
  <c r="M782" i="10"/>
  <c r="L782" i="10" s="1"/>
  <c r="K782" i="10"/>
  <c r="BZ781" i="10"/>
  <c r="BX781" i="10"/>
  <c r="BW781" i="10"/>
  <c r="BV781" i="10"/>
  <c r="BU781" i="10"/>
  <c r="BT781" i="10"/>
  <c r="CA781" i="10" s="1"/>
  <c r="BS781" i="10"/>
  <c r="BN781" i="10"/>
  <c r="BM781" i="10"/>
  <c r="BL781" i="10"/>
  <c r="BK781" i="10" s="1"/>
  <c r="BJ781" i="10"/>
  <c r="BD781" i="10"/>
  <c r="BB781" i="10"/>
  <c r="BA781" i="10"/>
  <c r="AX781" i="10" s="1"/>
  <c r="AZ781" i="10"/>
  <c r="AY781" i="10"/>
  <c r="AW781" i="10"/>
  <c r="AR781" i="10"/>
  <c r="AQ781" i="10"/>
  <c r="AP781" i="10"/>
  <c r="AO781" i="10" s="1"/>
  <c r="AN781" i="10"/>
  <c r="AI781" i="10"/>
  <c r="AH781" i="10"/>
  <c r="AG781" i="10"/>
  <c r="AF781" i="10"/>
  <c r="AE781" i="10"/>
  <c r="Y781" i="10"/>
  <c r="X781" i="10"/>
  <c r="W781" i="10"/>
  <c r="V781" i="10"/>
  <c r="U781" i="10" s="1"/>
  <c r="Z781" i="10" s="1"/>
  <c r="T781" i="10"/>
  <c r="O781" i="10"/>
  <c r="N781" i="10"/>
  <c r="M781" i="10"/>
  <c r="L781" i="10" s="1"/>
  <c r="K781" i="10"/>
  <c r="BZ780" i="10"/>
  <c r="BX780" i="10"/>
  <c r="BW780" i="10"/>
  <c r="BV780" i="10"/>
  <c r="BU780" i="10"/>
  <c r="BT780" i="10" s="1"/>
  <c r="BS780" i="10"/>
  <c r="BN780" i="10"/>
  <c r="BM780" i="10"/>
  <c r="BL780" i="10"/>
  <c r="BK780" i="10"/>
  <c r="BJ780" i="10"/>
  <c r="BD780" i="10"/>
  <c r="BB780" i="10"/>
  <c r="BA780" i="10"/>
  <c r="AZ780" i="10"/>
  <c r="AY780" i="10"/>
  <c r="AX780" i="10" s="1"/>
  <c r="AW780" i="10"/>
  <c r="AR780" i="10"/>
  <c r="AQ780" i="10"/>
  <c r="AP780" i="10"/>
  <c r="AO780" i="10"/>
  <c r="AN780" i="10"/>
  <c r="AI780" i="10"/>
  <c r="AH780" i="10"/>
  <c r="AG780" i="10"/>
  <c r="AF780" i="10" s="1"/>
  <c r="AE780" i="10"/>
  <c r="Y780" i="10"/>
  <c r="X780" i="10"/>
  <c r="W780" i="10"/>
  <c r="V780" i="10"/>
  <c r="U780" i="10" s="1"/>
  <c r="T780" i="10"/>
  <c r="O780" i="10"/>
  <c r="N780" i="10"/>
  <c r="M780" i="10"/>
  <c r="L780" i="10" s="1"/>
  <c r="K780" i="10"/>
  <c r="BZ779" i="10"/>
  <c r="BX779" i="10"/>
  <c r="BW779" i="10"/>
  <c r="BV779" i="10"/>
  <c r="BU779" i="10"/>
  <c r="BT779" i="10"/>
  <c r="BY779" i="10" s="1"/>
  <c r="BS779" i="10"/>
  <c r="BN779" i="10"/>
  <c r="BM779" i="10"/>
  <c r="BL779" i="10"/>
  <c r="BK779" i="10" s="1"/>
  <c r="BJ779" i="10"/>
  <c r="BD779" i="10"/>
  <c r="BB779" i="10"/>
  <c r="BA779" i="10"/>
  <c r="AZ779" i="10"/>
  <c r="AY779" i="10"/>
  <c r="AX779" i="10"/>
  <c r="BE779" i="10" s="1"/>
  <c r="AW779" i="10"/>
  <c r="AR779" i="10"/>
  <c r="AQ779" i="10"/>
  <c r="AP779" i="10"/>
  <c r="AO779" i="10" s="1"/>
  <c r="AN779" i="10"/>
  <c r="AI779" i="10"/>
  <c r="AH779" i="10"/>
  <c r="AG779" i="10"/>
  <c r="AF779" i="10"/>
  <c r="AE779" i="10"/>
  <c r="Y779" i="10"/>
  <c r="X779" i="10"/>
  <c r="W779" i="10"/>
  <c r="V779" i="10"/>
  <c r="U779" i="10" s="1"/>
  <c r="Z779" i="10" s="1"/>
  <c r="T779" i="10"/>
  <c r="O779" i="10"/>
  <c r="L779" i="10" s="1"/>
  <c r="N779" i="10"/>
  <c r="M779" i="10"/>
  <c r="K779" i="10"/>
  <c r="BZ778" i="10"/>
  <c r="BX778" i="10"/>
  <c r="BW778" i="10"/>
  <c r="BV778" i="10"/>
  <c r="BU778" i="10"/>
  <c r="BT778" i="10" s="1"/>
  <c r="BS778" i="10"/>
  <c r="BN778" i="10"/>
  <c r="BM778" i="10"/>
  <c r="BL778" i="10"/>
  <c r="BK778" i="10" s="1"/>
  <c r="BJ778" i="10"/>
  <c r="BD778" i="10"/>
  <c r="BB778" i="10"/>
  <c r="BA778" i="10"/>
  <c r="AZ778" i="10"/>
  <c r="AY778" i="10"/>
  <c r="AX778" i="10" s="1"/>
  <c r="AW778" i="10"/>
  <c r="AR778" i="10"/>
  <c r="AQ778" i="10"/>
  <c r="AP778" i="10"/>
  <c r="AO778" i="10"/>
  <c r="AN778" i="10"/>
  <c r="AI778" i="10"/>
  <c r="AH778" i="10"/>
  <c r="AG778" i="10"/>
  <c r="AF778" i="10" s="1"/>
  <c r="AE778" i="10"/>
  <c r="Y778" i="10"/>
  <c r="X778" i="10"/>
  <c r="U778" i="10" s="1"/>
  <c r="Z778" i="10" s="1"/>
  <c r="W778" i="10"/>
  <c r="V778" i="10"/>
  <c r="T778" i="10"/>
  <c r="O778" i="10"/>
  <c r="N778" i="10"/>
  <c r="M778" i="10"/>
  <c r="L778" i="10" s="1"/>
  <c r="K778" i="10"/>
  <c r="BZ777" i="10"/>
  <c r="BX777" i="10"/>
  <c r="BW777" i="10"/>
  <c r="BV777" i="10"/>
  <c r="BU777" i="10"/>
  <c r="BT777" i="10" s="1"/>
  <c r="BS777" i="10"/>
  <c r="BN777" i="10"/>
  <c r="BM777" i="10"/>
  <c r="BL777" i="10"/>
  <c r="BK777" i="10" s="1"/>
  <c r="BJ777" i="10"/>
  <c r="BD777" i="10"/>
  <c r="BB777" i="10"/>
  <c r="BA777" i="10"/>
  <c r="AZ777" i="10"/>
  <c r="AY777" i="10"/>
  <c r="AX777" i="10"/>
  <c r="AW777" i="10"/>
  <c r="AR777" i="10"/>
  <c r="AQ777" i="10"/>
  <c r="AP777" i="10"/>
  <c r="AO777" i="10" s="1"/>
  <c r="AN777" i="10"/>
  <c r="AI777" i="10"/>
  <c r="AH777" i="10"/>
  <c r="AG777" i="10"/>
  <c r="AF777" i="10" s="1"/>
  <c r="AE777" i="10"/>
  <c r="Y777" i="10"/>
  <c r="X777" i="10"/>
  <c r="W777" i="10"/>
  <c r="V777" i="10"/>
  <c r="U777" i="10" s="1"/>
  <c r="Z777" i="10" s="1"/>
  <c r="T777" i="10"/>
  <c r="O777" i="10"/>
  <c r="N777" i="10"/>
  <c r="M777" i="10"/>
  <c r="L777" i="10"/>
  <c r="K777" i="10"/>
  <c r="BZ776" i="10"/>
  <c r="BX776" i="10"/>
  <c r="BW776" i="10"/>
  <c r="BV776" i="10"/>
  <c r="BU776" i="10"/>
  <c r="BT776" i="10" s="1"/>
  <c r="BS776" i="10"/>
  <c r="BN776" i="10"/>
  <c r="BK776" i="10" s="1"/>
  <c r="BM776" i="10"/>
  <c r="BL776" i="10"/>
  <c r="BJ776" i="10"/>
  <c r="BD776" i="10"/>
  <c r="BB776" i="10"/>
  <c r="BA776" i="10"/>
  <c r="AZ776" i="10"/>
  <c r="AY776" i="10"/>
  <c r="AX776" i="10" s="1"/>
  <c r="AW776" i="10"/>
  <c r="AR776" i="10"/>
  <c r="AQ776" i="10"/>
  <c r="AP776" i="10"/>
  <c r="AO776" i="10" s="1"/>
  <c r="AN776" i="10"/>
  <c r="AI776" i="10"/>
  <c r="AH776" i="10"/>
  <c r="AG776" i="10"/>
  <c r="AF776" i="10" s="1"/>
  <c r="AE776" i="10"/>
  <c r="Y776" i="10"/>
  <c r="X776" i="10"/>
  <c r="W776" i="10"/>
  <c r="V776" i="10"/>
  <c r="U776" i="10"/>
  <c r="T776" i="10"/>
  <c r="O776" i="10"/>
  <c r="N776" i="10"/>
  <c r="M776" i="10"/>
  <c r="L776" i="10" s="1"/>
  <c r="Z776" i="10" s="1"/>
  <c r="K776" i="10"/>
  <c r="BZ775" i="10"/>
  <c r="BX775" i="10"/>
  <c r="BW775" i="10"/>
  <c r="BT775" i="10" s="1"/>
  <c r="BV775" i="10"/>
  <c r="BU775" i="10"/>
  <c r="BS775" i="10"/>
  <c r="BN775" i="10"/>
  <c r="BM775" i="10"/>
  <c r="BL775" i="10"/>
  <c r="BK775" i="10" s="1"/>
  <c r="BJ775" i="10"/>
  <c r="BD775" i="10"/>
  <c r="BB775" i="10"/>
  <c r="BA775" i="10"/>
  <c r="AZ775" i="10"/>
  <c r="AY775" i="10"/>
  <c r="AX775" i="10" s="1"/>
  <c r="AW775" i="10"/>
  <c r="AR775" i="10"/>
  <c r="AQ775" i="10"/>
  <c r="AP775" i="10"/>
  <c r="AO775" i="10" s="1"/>
  <c r="AN775" i="10"/>
  <c r="AI775" i="10"/>
  <c r="AF775" i="10" s="1"/>
  <c r="AH775" i="10"/>
  <c r="AG775" i="10"/>
  <c r="AE775" i="10"/>
  <c r="Y775" i="10"/>
  <c r="X775" i="10"/>
  <c r="W775" i="10"/>
  <c r="V775" i="10"/>
  <c r="U775" i="10" s="1"/>
  <c r="Z775" i="10" s="1"/>
  <c r="T775" i="10"/>
  <c r="O775" i="10"/>
  <c r="N775" i="10"/>
  <c r="M775" i="10"/>
  <c r="L775" i="10"/>
  <c r="K775" i="10"/>
  <c r="BZ774" i="10"/>
  <c r="BX774" i="10"/>
  <c r="BW774" i="10"/>
  <c r="BV774" i="10"/>
  <c r="BU774" i="10"/>
  <c r="BT774" i="10" s="1"/>
  <c r="BS774" i="10"/>
  <c r="BN774" i="10"/>
  <c r="BM774" i="10"/>
  <c r="BL774" i="10"/>
  <c r="BK774" i="10"/>
  <c r="BJ774" i="10"/>
  <c r="BD774" i="10"/>
  <c r="BB774" i="10"/>
  <c r="BA774" i="10"/>
  <c r="AZ774" i="10"/>
  <c r="AY774" i="10"/>
  <c r="AX774" i="10" s="1"/>
  <c r="AW774" i="10"/>
  <c r="AR774" i="10"/>
  <c r="AO774" i="10" s="1"/>
  <c r="AQ774" i="10"/>
  <c r="AP774" i="10"/>
  <c r="AN774" i="10"/>
  <c r="AI774" i="10"/>
  <c r="AH774" i="10"/>
  <c r="AG774" i="10"/>
  <c r="AF774" i="10" s="1"/>
  <c r="AE774" i="10"/>
  <c r="Y774" i="10"/>
  <c r="X774" i="10"/>
  <c r="W774" i="10"/>
  <c r="V774" i="10"/>
  <c r="U774" i="10"/>
  <c r="T774" i="10"/>
  <c r="O774" i="10"/>
  <c r="N774" i="10"/>
  <c r="M774" i="10"/>
  <c r="L774" i="10" s="1"/>
  <c r="K774" i="10"/>
  <c r="BZ773" i="10"/>
  <c r="BX773" i="10"/>
  <c r="BW773" i="10"/>
  <c r="BV773" i="10"/>
  <c r="BU773" i="10"/>
  <c r="BT773" i="10"/>
  <c r="CA773" i="10" s="1"/>
  <c r="BS773" i="10"/>
  <c r="BN773" i="10"/>
  <c r="BM773" i="10"/>
  <c r="BL773" i="10"/>
  <c r="BK773" i="10" s="1"/>
  <c r="BJ773" i="10"/>
  <c r="BD773" i="10"/>
  <c r="BB773" i="10"/>
  <c r="BA773" i="10"/>
  <c r="AX773" i="10" s="1"/>
  <c r="AZ773" i="10"/>
  <c r="AY773" i="10"/>
  <c r="AW773" i="10"/>
  <c r="AR773" i="10"/>
  <c r="AQ773" i="10"/>
  <c r="AP773" i="10"/>
  <c r="AO773" i="10" s="1"/>
  <c r="AN773" i="10"/>
  <c r="AI773" i="10"/>
  <c r="AH773" i="10"/>
  <c r="AG773" i="10"/>
  <c r="AF773" i="10"/>
  <c r="AE773" i="10"/>
  <c r="Y773" i="10"/>
  <c r="X773" i="10"/>
  <c r="W773" i="10"/>
  <c r="V773" i="10"/>
  <c r="U773" i="10" s="1"/>
  <c r="Z773" i="10" s="1"/>
  <c r="T773" i="10"/>
  <c r="O773" i="10"/>
  <c r="N773" i="10"/>
  <c r="M773" i="10"/>
  <c r="L773" i="10" s="1"/>
  <c r="K773" i="10"/>
  <c r="BZ772" i="10"/>
  <c r="BX772" i="10"/>
  <c r="BW772" i="10"/>
  <c r="BV772" i="10"/>
  <c r="BU772" i="10"/>
  <c r="BT772" i="10" s="1"/>
  <c r="BS772" i="10"/>
  <c r="BN772" i="10"/>
  <c r="BM772" i="10"/>
  <c r="BL772" i="10"/>
  <c r="BK772" i="10"/>
  <c r="BJ772" i="10"/>
  <c r="BD772" i="10"/>
  <c r="BB772" i="10"/>
  <c r="BA772" i="10"/>
  <c r="AZ772" i="10"/>
  <c r="AY772" i="10"/>
  <c r="AX772" i="10" s="1"/>
  <c r="AW772" i="10"/>
  <c r="AR772" i="10"/>
  <c r="AQ772" i="10"/>
  <c r="AP772" i="10"/>
  <c r="AO772" i="10"/>
  <c r="AN772" i="10"/>
  <c r="AI772" i="10"/>
  <c r="AH772" i="10"/>
  <c r="AG772" i="10"/>
  <c r="AF772" i="10" s="1"/>
  <c r="AE772" i="10"/>
  <c r="Y772" i="10"/>
  <c r="X772" i="10"/>
  <c r="W772" i="10"/>
  <c r="V772" i="10"/>
  <c r="U772" i="10" s="1"/>
  <c r="Z772" i="10" s="1"/>
  <c r="T772" i="10"/>
  <c r="O772" i="10"/>
  <c r="N772" i="10"/>
  <c r="M772" i="10"/>
  <c r="L772" i="10" s="1"/>
  <c r="K772" i="10"/>
  <c r="BZ771" i="10"/>
  <c r="BX771" i="10"/>
  <c r="BW771" i="10"/>
  <c r="BV771" i="10"/>
  <c r="BU771" i="10"/>
  <c r="BT771" i="10"/>
  <c r="BS771" i="10"/>
  <c r="BN771" i="10"/>
  <c r="BM771" i="10"/>
  <c r="BL771" i="10"/>
  <c r="BK771" i="10" s="1"/>
  <c r="BJ771" i="10"/>
  <c r="BD771" i="10"/>
  <c r="BB771" i="10"/>
  <c r="BA771" i="10"/>
  <c r="AZ771" i="10"/>
  <c r="AY771" i="10"/>
  <c r="AX771" i="10"/>
  <c r="BE771" i="10" s="1"/>
  <c r="AW771" i="10"/>
  <c r="AR771" i="10"/>
  <c r="AQ771" i="10"/>
  <c r="AP771" i="10"/>
  <c r="AO771" i="10" s="1"/>
  <c r="AN771" i="10"/>
  <c r="AI771" i="10"/>
  <c r="AH771" i="10"/>
  <c r="AG771" i="10"/>
  <c r="AF771" i="10"/>
  <c r="AE771" i="10"/>
  <c r="Y771" i="10"/>
  <c r="X771" i="10"/>
  <c r="W771" i="10"/>
  <c r="V771" i="10"/>
  <c r="U771" i="10" s="1"/>
  <c r="T771" i="10"/>
  <c r="O771" i="10"/>
  <c r="L771" i="10" s="1"/>
  <c r="N771" i="10"/>
  <c r="M771" i="10"/>
  <c r="K771" i="10"/>
  <c r="BZ770" i="10"/>
  <c r="BX770" i="10"/>
  <c r="BW770" i="10"/>
  <c r="BV770" i="10"/>
  <c r="BU770" i="10"/>
  <c r="BT770" i="10" s="1"/>
  <c r="BS770" i="10"/>
  <c r="BN770" i="10"/>
  <c r="BM770" i="10"/>
  <c r="BL770" i="10"/>
  <c r="BK770" i="10" s="1"/>
  <c r="BJ770" i="10"/>
  <c r="BD770" i="10"/>
  <c r="BB770" i="10"/>
  <c r="BA770" i="10"/>
  <c r="AZ770" i="10"/>
  <c r="AY770" i="10"/>
  <c r="AX770" i="10" s="1"/>
  <c r="AW770" i="10"/>
  <c r="AR770" i="10"/>
  <c r="AQ770" i="10"/>
  <c r="AP770" i="10"/>
  <c r="AO770" i="10"/>
  <c r="AN770" i="10"/>
  <c r="AI770" i="10"/>
  <c r="AH770" i="10"/>
  <c r="AG770" i="10"/>
  <c r="AF770" i="10" s="1"/>
  <c r="AE770" i="10"/>
  <c r="Y770" i="10"/>
  <c r="X770" i="10"/>
  <c r="U770" i="10" s="1"/>
  <c r="W770" i="10"/>
  <c r="V770" i="10"/>
  <c r="T770" i="10"/>
  <c r="O770" i="10"/>
  <c r="N770" i="10"/>
  <c r="M770" i="10"/>
  <c r="L770" i="10" s="1"/>
  <c r="K770" i="10"/>
  <c r="BZ769" i="10"/>
  <c r="BX769" i="10"/>
  <c r="BW769" i="10"/>
  <c r="BV769" i="10"/>
  <c r="BU769" i="10"/>
  <c r="BT769" i="10" s="1"/>
  <c r="BS769" i="10"/>
  <c r="BN769" i="10"/>
  <c r="BM769" i="10"/>
  <c r="BL769" i="10"/>
  <c r="BK769" i="10" s="1"/>
  <c r="BJ769" i="10"/>
  <c r="BD769" i="10"/>
  <c r="BB769" i="10"/>
  <c r="BA769" i="10"/>
  <c r="AZ769" i="10"/>
  <c r="AY769" i="10"/>
  <c r="AX769" i="10"/>
  <c r="AW769" i="10"/>
  <c r="AR769" i="10"/>
  <c r="AQ769" i="10"/>
  <c r="AP769" i="10"/>
  <c r="AO769" i="10" s="1"/>
  <c r="AN769" i="10"/>
  <c r="AI769" i="10"/>
  <c r="AH769" i="10"/>
  <c r="AG769" i="10"/>
  <c r="AF769" i="10" s="1"/>
  <c r="AE769" i="10"/>
  <c r="Y769" i="10"/>
  <c r="X769" i="10"/>
  <c r="W769" i="10"/>
  <c r="V769" i="10"/>
  <c r="U769" i="10" s="1"/>
  <c r="Z769" i="10" s="1"/>
  <c r="T769" i="10"/>
  <c r="O769" i="10"/>
  <c r="N769" i="10"/>
  <c r="M769" i="10"/>
  <c r="L769" i="10"/>
  <c r="K769" i="10"/>
  <c r="BZ768" i="10"/>
  <c r="BX768" i="10"/>
  <c r="BW768" i="10"/>
  <c r="BV768" i="10"/>
  <c r="BU768" i="10"/>
  <c r="BT768" i="10" s="1"/>
  <c r="BS768" i="10"/>
  <c r="BN768" i="10"/>
  <c r="BK768" i="10" s="1"/>
  <c r="BM768" i="10"/>
  <c r="BL768" i="10"/>
  <c r="BJ768" i="10"/>
  <c r="BD768" i="10"/>
  <c r="BB768" i="10"/>
  <c r="BA768" i="10"/>
  <c r="AZ768" i="10"/>
  <c r="AY768" i="10"/>
  <c r="AX768" i="10" s="1"/>
  <c r="AW768" i="10"/>
  <c r="AR768" i="10"/>
  <c r="AQ768" i="10"/>
  <c r="AP768" i="10"/>
  <c r="AO768" i="10" s="1"/>
  <c r="AN768" i="10"/>
  <c r="AI768" i="10"/>
  <c r="AH768" i="10"/>
  <c r="AG768" i="10"/>
  <c r="AF768" i="10" s="1"/>
  <c r="AE768" i="10"/>
  <c r="Y768" i="10"/>
  <c r="X768" i="10"/>
  <c r="W768" i="10"/>
  <c r="V768" i="10"/>
  <c r="U768" i="10"/>
  <c r="T768" i="10"/>
  <c r="O768" i="10"/>
  <c r="N768" i="10"/>
  <c r="M768" i="10"/>
  <c r="L768" i="10" s="1"/>
  <c r="Z768" i="10" s="1"/>
  <c r="K768" i="10"/>
  <c r="BZ767" i="10"/>
  <c r="BX767" i="10"/>
  <c r="BW767" i="10"/>
  <c r="BT767" i="10" s="1"/>
  <c r="BV767" i="10"/>
  <c r="BU767" i="10"/>
  <c r="BS767" i="10"/>
  <c r="BN767" i="10"/>
  <c r="BM767" i="10"/>
  <c r="BL767" i="10"/>
  <c r="BK767" i="10" s="1"/>
  <c r="BJ767" i="10"/>
  <c r="BD767" i="10"/>
  <c r="BB767" i="10"/>
  <c r="BA767" i="10"/>
  <c r="AZ767" i="10"/>
  <c r="AY767" i="10"/>
  <c r="AX767" i="10" s="1"/>
  <c r="AW767" i="10"/>
  <c r="AR767" i="10"/>
  <c r="AQ767" i="10"/>
  <c r="AP767" i="10"/>
  <c r="AO767" i="10" s="1"/>
  <c r="AN767" i="10"/>
  <c r="AI767" i="10"/>
  <c r="AF767" i="10" s="1"/>
  <c r="AH767" i="10"/>
  <c r="AG767" i="10"/>
  <c r="AE767" i="10"/>
  <c r="Y767" i="10"/>
  <c r="X767" i="10"/>
  <c r="W767" i="10"/>
  <c r="V767" i="10"/>
  <c r="U767" i="10" s="1"/>
  <c r="Z767" i="10" s="1"/>
  <c r="T767" i="10"/>
  <c r="O767" i="10"/>
  <c r="N767" i="10"/>
  <c r="M767" i="10"/>
  <c r="L767" i="10"/>
  <c r="K767" i="10"/>
  <c r="BZ766" i="10"/>
  <c r="BX766" i="10"/>
  <c r="BW766" i="10"/>
  <c r="BV766" i="10"/>
  <c r="BU766" i="10"/>
  <c r="BT766" i="10" s="1"/>
  <c r="BS766" i="10"/>
  <c r="BN766" i="10"/>
  <c r="BM766" i="10"/>
  <c r="BL766" i="10"/>
  <c r="BK766" i="10"/>
  <c r="BJ766" i="10"/>
  <c r="BD766" i="10"/>
  <c r="BB766" i="10"/>
  <c r="BA766" i="10"/>
  <c r="AZ766" i="10"/>
  <c r="AY766" i="10"/>
  <c r="AX766" i="10" s="1"/>
  <c r="AW766" i="10"/>
  <c r="AR766" i="10"/>
  <c r="AO766" i="10" s="1"/>
  <c r="AQ766" i="10"/>
  <c r="AP766" i="10"/>
  <c r="AN766" i="10"/>
  <c r="AI766" i="10"/>
  <c r="AH766" i="10"/>
  <c r="AG766" i="10"/>
  <c r="AF766" i="10" s="1"/>
  <c r="AE766" i="10"/>
  <c r="Y766" i="10"/>
  <c r="X766" i="10"/>
  <c r="W766" i="10"/>
  <c r="V766" i="10"/>
  <c r="U766" i="10"/>
  <c r="T766" i="10"/>
  <c r="O766" i="10"/>
  <c r="N766" i="10"/>
  <c r="M766" i="10"/>
  <c r="L766" i="10" s="1"/>
  <c r="K766" i="10"/>
  <c r="BZ765" i="10"/>
  <c r="BX765" i="10"/>
  <c r="BW765" i="10"/>
  <c r="BV765" i="10"/>
  <c r="BU765" i="10"/>
  <c r="BT765" i="10"/>
  <c r="CA765" i="10" s="1"/>
  <c r="BS765" i="10"/>
  <c r="BN765" i="10"/>
  <c r="BM765" i="10"/>
  <c r="BL765" i="10"/>
  <c r="BK765" i="10" s="1"/>
  <c r="BJ765" i="10"/>
  <c r="BD765" i="10"/>
  <c r="BB765" i="10"/>
  <c r="BA765" i="10"/>
  <c r="AX765" i="10" s="1"/>
  <c r="AZ765" i="10"/>
  <c r="AY765" i="10"/>
  <c r="AW765" i="10"/>
  <c r="AR765" i="10"/>
  <c r="AQ765" i="10"/>
  <c r="AP765" i="10"/>
  <c r="AO765" i="10" s="1"/>
  <c r="AN765" i="10"/>
  <c r="AI765" i="10"/>
  <c r="AH765" i="10"/>
  <c r="AG765" i="10"/>
  <c r="AF765" i="10"/>
  <c r="AE765" i="10"/>
  <c r="Y765" i="10"/>
  <c r="X765" i="10"/>
  <c r="W765" i="10"/>
  <c r="V765" i="10"/>
  <c r="U765" i="10" s="1"/>
  <c r="Z765" i="10" s="1"/>
  <c r="T765" i="10"/>
  <c r="O765" i="10"/>
  <c r="N765" i="10"/>
  <c r="M765" i="10"/>
  <c r="L765" i="10" s="1"/>
  <c r="K765" i="10"/>
  <c r="BZ764" i="10"/>
  <c r="BX764" i="10"/>
  <c r="BW764" i="10"/>
  <c r="BV764" i="10"/>
  <c r="BU764" i="10"/>
  <c r="BT764" i="10" s="1"/>
  <c r="BS764" i="10"/>
  <c r="BN764" i="10"/>
  <c r="BM764" i="10"/>
  <c r="BL764" i="10"/>
  <c r="BK764" i="10"/>
  <c r="BJ764" i="10"/>
  <c r="BD764" i="10"/>
  <c r="BB764" i="10"/>
  <c r="BA764" i="10"/>
  <c r="AZ764" i="10"/>
  <c r="AY764" i="10"/>
  <c r="AX764" i="10" s="1"/>
  <c r="AW764" i="10"/>
  <c r="AR764" i="10"/>
  <c r="AQ764" i="10"/>
  <c r="AP764" i="10"/>
  <c r="AO764" i="10"/>
  <c r="AN764" i="10"/>
  <c r="AI764" i="10"/>
  <c r="AH764" i="10"/>
  <c r="AG764" i="10"/>
  <c r="AF764" i="10" s="1"/>
  <c r="AE764" i="10"/>
  <c r="Y764" i="10"/>
  <c r="X764" i="10"/>
  <c r="W764" i="10"/>
  <c r="V764" i="10"/>
  <c r="U764" i="10" s="1"/>
  <c r="Z764" i="10" s="1"/>
  <c r="T764" i="10"/>
  <c r="O764" i="10"/>
  <c r="N764" i="10"/>
  <c r="M764" i="10"/>
  <c r="L764" i="10" s="1"/>
  <c r="K764" i="10"/>
  <c r="BZ763" i="10"/>
  <c r="BX763" i="10"/>
  <c r="BW763" i="10"/>
  <c r="BV763" i="10"/>
  <c r="BU763" i="10"/>
  <c r="BT763" i="10"/>
  <c r="BS763" i="10"/>
  <c r="BN763" i="10"/>
  <c r="BM763" i="10"/>
  <c r="BL763" i="10"/>
  <c r="BK763" i="10" s="1"/>
  <c r="BJ763" i="10"/>
  <c r="BD763" i="10"/>
  <c r="BB763" i="10"/>
  <c r="BA763" i="10"/>
  <c r="AZ763" i="10"/>
  <c r="AY763" i="10"/>
  <c r="AX763" i="10"/>
  <c r="AW763" i="10"/>
  <c r="AR763" i="10"/>
  <c r="AQ763" i="10"/>
  <c r="AP763" i="10"/>
  <c r="AN763" i="10"/>
  <c r="AI763" i="10"/>
  <c r="AH763" i="10"/>
  <c r="AG763" i="10"/>
  <c r="AF763" i="10"/>
  <c r="AE763" i="10"/>
  <c r="Y763" i="10"/>
  <c r="X763" i="10"/>
  <c r="W763" i="10"/>
  <c r="V763" i="10"/>
  <c r="U763" i="10" s="1"/>
  <c r="Z763" i="10" s="1"/>
  <c r="T763" i="10"/>
  <c r="O763" i="10"/>
  <c r="L763" i="10" s="1"/>
  <c r="N763" i="10"/>
  <c r="M763" i="10"/>
  <c r="K763" i="10"/>
  <c r="BZ762" i="10"/>
  <c r="BX762" i="10"/>
  <c r="BW762" i="10"/>
  <c r="BV762" i="10"/>
  <c r="BU762" i="10"/>
  <c r="BT762" i="10" s="1"/>
  <c r="CA762" i="10" s="1"/>
  <c r="BS762" i="10"/>
  <c r="BN762" i="10"/>
  <c r="BM762" i="10"/>
  <c r="BL762" i="10"/>
  <c r="BK762" i="10" s="1"/>
  <c r="BJ762" i="10"/>
  <c r="BD762" i="10"/>
  <c r="BB762" i="10"/>
  <c r="BA762" i="10"/>
  <c r="AZ762" i="10"/>
  <c r="AY762" i="10"/>
  <c r="AW762" i="10"/>
  <c r="AR762" i="10"/>
  <c r="AQ762" i="10"/>
  <c r="AP762" i="10"/>
  <c r="AO762" i="10"/>
  <c r="AN762" i="10"/>
  <c r="AI762" i="10"/>
  <c r="AH762" i="10"/>
  <c r="AG762" i="10"/>
  <c r="AF762" i="10" s="1"/>
  <c r="AE762" i="10"/>
  <c r="Y762" i="10"/>
  <c r="X762" i="10"/>
  <c r="U762" i="10" s="1"/>
  <c r="W762" i="10"/>
  <c r="V762" i="10"/>
  <c r="T762" i="10"/>
  <c r="O762" i="10"/>
  <c r="N762" i="10"/>
  <c r="M762" i="10"/>
  <c r="L762" i="10" s="1"/>
  <c r="K762" i="10"/>
  <c r="BZ761" i="10"/>
  <c r="BX761" i="10"/>
  <c r="BW761" i="10"/>
  <c r="BV761" i="10"/>
  <c r="BU761" i="10"/>
  <c r="BS761" i="10"/>
  <c r="BN761" i="10"/>
  <c r="BM761" i="10"/>
  <c r="BL761" i="10"/>
  <c r="BK761" i="10" s="1"/>
  <c r="BJ761" i="10"/>
  <c r="BD761" i="10"/>
  <c r="BB761" i="10"/>
  <c r="BA761" i="10"/>
  <c r="AZ761" i="10"/>
  <c r="AY761" i="10"/>
  <c r="AX761" i="10"/>
  <c r="AW761" i="10"/>
  <c r="AR761" i="10"/>
  <c r="AQ761" i="10"/>
  <c r="AP761" i="10"/>
  <c r="AO761" i="10" s="1"/>
  <c r="AN761" i="10"/>
  <c r="AI761" i="10"/>
  <c r="AH761" i="10"/>
  <c r="AG761" i="10"/>
  <c r="AE761" i="10"/>
  <c r="Y761" i="10"/>
  <c r="X761" i="10"/>
  <c r="W761" i="10"/>
  <c r="V761" i="10"/>
  <c r="U761" i="10" s="1"/>
  <c r="Z761" i="10" s="1"/>
  <c r="T761" i="10"/>
  <c r="O761" i="10"/>
  <c r="N761" i="10"/>
  <c r="M761" i="10"/>
  <c r="L761" i="10"/>
  <c r="K761" i="10"/>
  <c r="BZ760" i="10"/>
  <c r="BX760" i="10"/>
  <c r="BW760" i="10"/>
  <c r="BV760" i="10"/>
  <c r="BU760" i="10"/>
  <c r="BT760" i="10" s="1"/>
  <c r="BS760" i="10"/>
  <c r="BN760" i="10"/>
  <c r="BK760" i="10" s="1"/>
  <c r="BM760" i="10"/>
  <c r="BL760" i="10"/>
  <c r="BJ760" i="10"/>
  <c r="BD760" i="10"/>
  <c r="BB760" i="10"/>
  <c r="BA760" i="10"/>
  <c r="AZ760" i="10"/>
  <c r="AY760" i="10"/>
  <c r="AX760" i="10" s="1"/>
  <c r="AW760" i="10"/>
  <c r="AR760" i="10"/>
  <c r="AQ760" i="10"/>
  <c r="AP760" i="10"/>
  <c r="AN760" i="10"/>
  <c r="AI760" i="10"/>
  <c r="AH760" i="10"/>
  <c r="AG760" i="10"/>
  <c r="AF760" i="10" s="1"/>
  <c r="CA760" i="10" s="1"/>
  <c r="AE760" i="10"/>
  <c r="Y760" i="10"/>
  <c r="X760" i="10"/>
  <c r="W760" i="10"/>
  <c r="V760" i="10"/>
  <c r="U760" i="10"/>
  <c r="T760" i="10"/>
  <c r="O760" i="10"/>
  <c r="N760" i="10"/>
  <c r="M760" i="10"/>
  <c r="K760" i="10"/>
  <c r="BZ759" i="10"/>
  <c r="BX759" i="10"/>
  <c r="BW759" i="10"/>
  <c r="BT759" i="10" s="1"/>
  <c r="BV759" i="10"/>
  <c r="BU759" i="10"/>
  <c r="BS759" i="10"/>
  <c r="BN759" i="10"/>
  <c r="BM759" i="10"/>
  <c r="BL759" i="10"/>
  <c r="BK759" i="10" s="1"/>
  <c r="BJ759" i="10"/>
  <c r="BD759" i="10"/>
  <c r="BB759" i="10"/>
  <c r="BA759" i="10"/>
  <c r="AZ759" i="10"/>
  <c r="AY759" i="10"/>
  <c r="AX759" i="10" s="1"/>
  <c r="AW759" i="10"/>
  <c r="AR759" i="10"/>
  <c r="AQ759" i="10"/>
  <c r="AP759" i="10"/>
  <c r="AO759" i="10" s="1"/>
  <c r="AN759" i="10"/>
  <c r="AI759" i="10"/>
  <c r="AF759" i="10" s="1"/>
  <c r="AH759" i="10"/>
  <c r="AG759" i="10"/>
  <c r="AE759" i="10"/>
  <c r="Y759" i="10"/>
  <c r="X759" i="10"/>
  <c r="W759" i="10"/>
  <c r="V759" i="10"/>
  <c r="T759" i="10"/>
  <c r="O759" i="10"/>
  <c r="N759" i="10"/>
  <c r="L759" i="10" s="1"/>
  <c r="M759" i="10"/>
  <c r="K759" i="10"/>
  <c r="BZ758" i="10"/>
  <c r="BX758" i="10"/>
  <c r="BW758" i="10"/>
  <c r="BV758" i="10"/>
  <c r="BU758" i="10"/>
  <c r="BT758" i="10" s="1"/>
  <c r="BS758" i="10"/>
  <c r="BN758" i="10"/>
  <c r="BM758" i="10"/>
  <c r="BL758" i="10"/>
  <c r="BK758" i="10"/>
  <c r="BJ758" i="10"/>
  <c r="BD758" i="10"/>
  <c r="BB758" i="10"/>
  <c r="BA758" i="10"/>
  <c r="AZ758" i="10"/>
  <c r="AY758" i="10"/>
  <c r="AX758" i="10" s="1"/>
  <c r="BC758" i="10" s="1"/>
  <c r="AW758" i="10"/>
  <c r="AR758" i="10"/>
  <c r="AO758" i="10" s="1"/>
  <c r="AQ758" i="10"/>
  <c r="AP758" i="10"/>
  <c r="AN758" i="10"/>
  <c r="AI758" i="10"/>
  <c r="AH758" i="10"/>
  <c r="AG758" i="10"/>
  <c r="AF758" i="10" s="1"/>
  <c r="AE758" i="10"/>
  <c r="Y758" i="10"/>
  <c r="X758" i="10"/>
  <c r="W758" i="10"/>
  <c r="V758" i="10"/>
  <c r="U758" i="10"/>
  <c r="Z758" i="10" s="1"/>
  <c r="T758" i="10"/>
  <c r="O758" i="10"/>
  <c r="N758" i="10"/>
  <c r="M758" i="10"/>
  <c r="L758" i="10" s="1"/>
  <c r="K758" i="10"/>
  <c r="BZ757" i="10"/>
  <c r="BX757" i="10"/>
  <c r="BW757" i="10"/>
  <c r="BV757" i="10"/>
  <c r="BU757" i="10"/>
  <c r="BT757" i="10"/>
  <c r="BY757" i="10" s="1"/>
  <c r="BS757" i="10"/>
  <c r="BN757" i="10"/>
  <c r="BM757" i="10"/>
  <c r="BL757" i="10"/>
  <c r="BK757" i="10" s="1"/>
  <c r="BJ757" i="10"/>
  <c r="BD757" i="10"/>
  <c r="BB757" i="10"/>
  <c r="BA757" i="10"/>
  <c r="AX757" i="10" s="1"/>
  <c r="AZ757" i="10"/>
  <c r="AY757" i="10"/>
  <c r="AW757" i="10"/>
  <c r="AR757" i="10"/>
  <c r="AO757" i="10" s="1"/>
  <c r="AQ757" i="10"/>
  <c r="AP757" i="10"/>
  <c r="AN757" i="10"/>
  <c r="AI757" i="10"/>
  <c r="AH757" i="10"/>
  <c r="AG757" i="10"/>
  <c r="AF757" i="10"/>
  <c r="AE757" i="10"/>
  <c r="Y757" i="10"/>
  <c r="X757" i="10"/>
  <c r="W757" i="10"/>
  <c r="V757" i="10"/>
  <c r="U757" i="10" s="1"/>
  <c r="Z757" i="10" s="1"/>
  <c r="T757" i="10"/>
  <c r="O757" i="10"/>
  <c r="N757" i="10"/>
  <c r="M757" i="10"/>
  <c r="L757" i="10" s="1"/>
  <c r="K757" i="10"/>
  <c r="BZ756" i="10"/>
  <c r="BX756" i="10"/>
  <c r="BW756" i="10"/>
  <c r="BV756" i="10"/>
  <c r="BU756" i="10"/>
  <c r="BS756" i="10"/>
  <c r="BN756" i="10"/>
  <c r="BM756" i="10"/>
  <c r="BL756" i="10"/>
  <c r="BK756" i="10"/>
  <c r="BJ756" i="10"/>
  <c r="BD756" i="10"/>
  <c r="BB756" i="10"/>
  <c r="BA756" i="10"/>
  <c r="AZ756" i="10"/>
  <c r="AY756" i="10"/>
  <c r="AX756" i="10" s="1"/>
  <c r="AW756" i="10"/>
  <c r="AR756" i="10"/>
  <c r="AQ756" i="10"/>
  <c r="AO756" i="10" s="1"/>
  <c r="AP756" i="10"/>
  <c r="AN756" i="10"/>
  <c r="AI756" i="10"/>
  <c r="AH756" i="10"/>
  <c r="AG756" i="10"/>
  <c r="AE756" i="10"/>
  <c r="Y756" i="10"/>
  <c r="X756" i="10"/>
  <c r="W756" i="10"/>
  <c r="V756" i="10"/>
  <c r="T756" i="10"/>
  <c r="O756" i="10"/>
  <c r="N756" i="10"/>
  <c r="M756" i="10"/>
  <c r="K756" i="10"/>
  <c r="BZ755" i="10"/>
  <c r="BX755" i="10"/>
  <c r="BW755" i="10"/>
  <c r="BV755" i="10"/>
  <c r="BT755" i="10" s="1"/>
  <c r="BU755" i="10"/>
  <c r="BS755" i="10"/>
  <c r="BN755" i="10"/>
  <c r="BM755" i="10"/>
  <c r="BL755" i="10"/>
  <c r="BK755" i="10" s="1"/>
  <c r="BJ755" i="10"/>
  <c r="BD755" i="10"/>
  <c r="BB755" i="10"/>
  <c r="BA755" i="10"/>
  <c r="AZ755" i="10"/>
  <c r="AX755" i="10" s="1"/>
  <c r="AY755" i="10"/>
  <c r="AW755" i="10"/>
  <c r="AR755" i="10"/>
  <c r="AQ755" i="10"/>
  <c r="AP755" i="10"/>
  <c r="AN755" i="10"/>
  <c r="AI755" i="10"/>
  <c r="AH755" i="10"/>
  <c r="AG755" i="10"/>
  <c r="AF755" i="10"/>
  <c r="AE755" i="10"/>
  <c r="Y755" i="10"/>
  <c r="X755" i="10"/>
  <c r="W755" i="10"/>
  <c r="V755" i="10"/>
  <c r="U755" i="10" s="1"/>
  <c r="T755" i="10"/>
  <c r="O755" i="10"/>
  <c r="N755" i="10"/>
  <c r="M755" i="10"/>
  <c r="L755" i="10"/>
  <c r="K755" i="10"/>
  <c r="BZ754" i="10"/>
  <c r="BX754" i="10"/>
  <c r="BW754" i="10"/>
  <c r="BV754" i="10"/>
  <c r="BU754" i="10"/>
  <c r="BT754" i="10" s="1"/>
  <c r="CA754" i="10" s="1"/>
  <c r="BS754" i="10"/>
  <c r="BN754" i="10"/>
  <c r="BM754" i="10"/>
  <c r="BL754" i="10"/>
  <c r="BJ754" i="10"/>
  <c r="BD754" i="10"/>
  <c r="BB754" i="10"/>
  <c r="BA754" i="10"/>
  <c r="AZ754" i="10"/>
  <c r="AY754" i="10"/>
  <c r="AW754" i="10"/>
  <c r="AR754" i="10"/>
  <c r="AQ754" i="10"/>
  <c r="AO754" i="10" s="1"/>
  <c r="AP754" i="10"/>
  <c r="AN754" i="10"/>
  <c r="AI754" i="10"/>
  <c r="AH754" i="10"/>
  <c r="AG754" i="10"/>
  <c r="AF754" i="10" s="1"/>
  <c r="AE754" i="10"/>
  <c r="Y754" i="10"/>
  <c r="X754" i="10"/>
  <c r="U754" i="10" s="1"/>
  <c r="Z754" i="10" s="1"/>
  <c r="W754" i="10"/>
  <c r="V754" i="10"/>
  <c r="T754" i="10"/>
  <c r="O754" i="10"/>
  <c r="N754" i="10"/>
  <c r="M754" i="10"/>
  <c r="L754" i="10" s="1"/>
  <c r="K754" i="10"/>
  <c r="BZ753" i="10"/>
  <c r="BX753" i="10"/>
  <c r="BW753" i="10"/>
  <c r="BV753" i="10"/>
  <c r="BU753" i="10"/>
  <c r="BT753" i="10" s="1"/>
  <c r="BS753" i="10"/>
  <c r="BN753" i="10"/>
  <c r="BM753" i="10"/>
  <c r="BL753" i="10"/>
  <c r="BJ753" i="10"/>
  <c r="BD753" i="10"/>
  <c r="BB753" i="10"/>
  <c r="BA753" i="10"/>
  <c r="AZ753" i="10"/>
  <c r="AX753" i="10" s="1"/>
  <c r="AY753" i="10"/>
  <c r="AW753" i="10"/>
  <c r="AR753" i="10"/>
  <c r="AQ753" i="10"/>
  <c r="AP753" i="10"/>
  <c r="AO753" i="10" s="1"/>
  <c r="AN753" i="10"/>
  <c r="AI753" i="10"/>
  <c r="AH753" i="10"/>
  <c r="AG753" i="10"/>
  <c r="AF753" i="10" s="1"/>
  <c r="AE753" i="10"/>
  <c r="Y753" i="10"/>
  <c r="X753" i="10"/>
  <c r="W753" i="10"/>
  <c r="V753" i="10"/>
  <c r="U753" i="10" s="1"/>
  <c r="Z753" i="10" s="1"/>
  <c r="T753" i="10"/>
  <c r="O753" i="10"/>
  <c r="N753" i="10"/>
  <c r="M753" i="10"/>
  <c r="L753" i="10"/>
  <c r="K753" i="10"/>
  <c r="BZ752" i="10"/>
  <c r="BX752" i="10"/>
  <c r="BW752" i="10"/>
  <c r="BV752" i="10"/>
  <c r="BU752" i="10"/>
  <c r="BS752" i="10"/>
  <c r="BN752" i="10"/>
  <c r="BM752" i="10"/>
  <c r="BL752" i="10"/>
  <c r="BK752" i="10"/>
  <c r="BJ752" i="10"/>
  <c r="BD752" i="10"/>
  <c r="BB752" i="10"/>
  <c r="BA752" i="10"/>
  <c r="AZ752" i="10"/>
  <c r="AY752" i="10"/>
  <c r="AX752" i="10" s="1"/>
  <c r="BE752" i="10" s="1"/>
  <c r="AW752" i="10"/>
  <c r="AR752" i="10"/>
  <c r="AQ752" i="10"/>
  <c r="AP752" i="10"/>
  <c r="AO752" i="10" s="1"/>
  <c r="AN752" i="10"/>
  <c r="AI752" i="10"/>
  <c r="AH752" i="10"/>
  <c r="AG752" i="10"/>
  <c r="AF752" i="10" s="1"/>
  <c r="AE752" i="10"/>
  <c r="Y752" i="10"/>
  <c r="X752" i="10"/>
  <c r="W752" i="10"/>
  <c r="U752" i="10" s="1"/>
  <c r="V752" i="10"/>
  <c r="T752" i="10"/>
  <c r="O752" i="10"/>
  <c r="N752" i="10"/>
  <c r="M752" i="10"/>
  <c r="K752" i="10"/>
  <c r="BZ751" i="10"/>
  <c r="BX751" i="10"/>
  <c r="BW751" i="10"/>
  <c r="BV751" i="10"/>
  <c r="BU751" i="10"/>
  <c r="BT751" i="10"/>
  <c r="BS751" i="10"/>
  <c r="BN751" i="10"/>
  <c r="BM751" i="10"/>
  <c r="BL751" i="10"/>
  <c r="BK751" i="10" s="1"/>
  <c r="BJ751" i="10"/>
  <c r="BD751" i="10"/>
  <c r="BB751" i="10"/>
  <c r="BA751" i="10"/>
  <c r="AZ751" i="10"/>
  <c r="AY751" i="10"/>
  <c r="AW751" i="10"/>
  <c r="AR751" i="10"/>
  <c r="AQ751" i="10"/>
  <c r="AP751" i="10"/>
  <c r="AO751" i="10" s="1"/>
  <c r="AN751" i="10"/>
  <c r="AI751" i="10"/>
  <c r="AH751" i="10"/>
  <c r="AG751" i="10"/>
  <c r="AF751" i="10"/>
  <c r="AE751" i="10"/>
  <c r="Y751" i="10"/>
  <c r="X751" i="10"/>
  <c r="W751" i="10"/>
  <c r="V751" i="10"/>
  <c r="U751" i="10" s="1"/>
  <c r="Z751" i="10" s="1"/>
  <c r="T751" i="10"/>
  <c r="O751" i="10"/>
  <c r="N751" i="10"/>
  <c r="M751" i="10"/>
  <c r="L751" i="10"/>
  <c r="K751" i="10"/>
  <c r="BZ750" i="10"/>
  <c r="BX750" i="10"/>
  <c r="BW750" i="10"/>
  <c r="BV750" i="10"/>
  <c r="BU750" i="10"/>
  <c r="BT750" i="10" s="1"/>
  <c r="BS750" i="10"/>
  <c r="BN750" i="10"/>
  <c r="BM750" i="10"/>
  <c r="BK750" i="10" s="1"/>
  <c r="BL750" i="10"/>
  <c r="BJ750" i="10"/>
  <c r="BD750" i="10"/>
  <c r="BB750" i="10"/>
  <c r="BA750" i="10"/>
  <c r="AZ750" i="10"/>
  <c r="AY750" i="10"/>
  <c r="AW750" i="10"/>
  <c r="AR750" i="10"/>
  <c r="AQ750" i="10"/>
  <c r="AO750" i="10" s="1"/>
  <c r="AP750" i="10"/>
  <c r="AN750" i="10"/>
  <c r="AI750" i="10"/>
  <c r="AF750" i="10" s="1"/>
  <c r="AH750" i="10"/>
  <c r="AG750" i="10"/>
  <c r="AE750" i="10"/>
  <c r="Y750" i="10"/>
  <c r="X750" i="10"/>
  <c r="W750" i="10"/>
  <c r="U750" i="10" s="1"/>
  <c r="V750" i="10"/>
  <c r="T750" i="10"/>
  <c r="O750" i="10"/>
  <c r="N750" i="10"/>
  <c r="M750" i="10"/>
  <c r="K750" i="10"/>
  <c r="BZ749" i="10"/>
  <c r="BX749" i="10"/>
  <c r="BW749" i="10"/>
  <c r="BV749" i="10"/>
  <c r="BU749" i="10"/>
  <c r="BT749" i="10" s="1"/>
  <c r="BS749" i="10"/>
  <c r="BN749" i="10"/>
  <c r="BM749" i="10"/>
  <c r="BL749" i="10"/>
  <c r="BJ749" i="10"/>
  <c r="BD749" i="10"/>
  <c r="BB749" i="10"/>
  <c r="BA749" i="10"/>
  <c r="AZ749" i="10"/>
  <c r="AX749" i="10" s="1"/>
  <c r="AY749" i="10"/>
  <c r="AW749" i="10"/>
  <c r="AR749" i="10"/>
  <c r="AQ749" i="10"/>
  <c r="AP749" i="10"/>
  <c r="AO749" i="10" s="1"/>
  <c r="AN749" i="10"/>
  <c r="AI749" i="10"/>
  <c r="AH749" i="10"/>
  <c r="AF749" i="10" s="1"/>
  <c r="AG749" i="10"/>
  <c r="AE749" i="10"/>
  <c r="Y749" i="10"/>
  <c r="X749" i="10"/>
  <c r="W749" i="10"/>
  <c r="V749" i="10"/>
  <c r="U749" i="10" s="1"/>
  <c r="Z749" i="10" s="1"/>
  <c r="T749" i="10"/>
  <c r="O749" i="10"/>
  <c r="N749" i="10"/>
  <c r="M749" i="10"/>
  <c r="L749" i="10"/>
  <c r="K749" i="10"/>
  <c r="BZ748" i="10"/>
  <c r="BX748" i="10"/>
  <c r="BW748" i="10"/>
  <c r="BV748" i="10"/>
  <c r="BU748" i="10"/>
  <c r="BT748" i="10" s="1"/>
  <c r="BS748" i="10"/>
  <c r="BN748" i="10"/>
  <c r="BK748" i="10" s="1"/>
  <c r="BM748" i="10"/>
  <c r="BL748" i="10"/>
  <c r="BJ748" i="10"/>
  <c r="BD748" i="10"/>
  <c r="BB748" i="10"/>
  <c r="BA748" i="10"/>
  <c r="AZ748" i="10"/>
  <c r="AY748" i="10"/>
  <c r="AX748" i="10" s="1"/>
  <c r="AW748" i="10"/>
  <c r="AR748" i="10"/>
  <c r="AQ748" i="10"/>
  <c r="AP748" i="10"/>
  <c r="AO748" i="10" s="1"/>
  <c r="AN748" i="10"/>
  <c r="AI748" i="10"/>
  <c r="AH748" i="10"/>
  <c r="AG748" i="10"/>
  <c r="AE748" i="10"/>
  <c r="Y748" i="10"/>
  <c r="X748" i="10"/>
  <c r="W748" i="10"/>
  <c r="V748" i="10"/>
  <c r="U748" i="10" s="1"/>
  <c r="T748" i="10"/>
  <c r="O748" i="10"/>
  <c r="N748" i="10"/>
  <c r="M748" i="10"/>
  <c r="K748" i="10"/>
  <c r="BZ747" i="10"/>
  <c r="BX747" i="10"/>
  <c r="BW747" i="10"/>
  <c r="BV747" i="10"/>
  <c r="BT747" i="10" s="1"/>
  <c r="BU747" i="10"/>
  <c r="BS747" i="10"/>
  <c r="BN747" i="10"/>
  <c r="BM747" i="10"/>
  <c r="BL747" i="10"/>
  <c r="BK747" i="10" s="1"/>
  <c r="BJ747" i="10"/>
  <c r="BD747" i="10"/>
  <c r="BB747" i="10"/>
  <c r="BA747" i="10"/>
  <c r="AZ747" i="10"/>
  <c r="AY747" i="10"/>
  <c r="AX747" i="10" s="1"/>
  <c r="AW747" i="10"/>
  <c r="AR747" i="10"/>
  <c r="AQ747" i="10"/>
  <c r="AP747" i="10"/>
  <c r="AN747" i="10"/>
  <c r="AI747" i="10"/>
  <c r="AH747" i="10"/>
  <c r="AG747" i="10"/>
  <c r="AF747" i="10"/>
  <c r="AE747" i="10"/>
  <c r="Y747" i="10"/>
  <c r="X747" i="10"/>
  <c r="W747" i="10"/>
  <c r="V747" i="10"/>
  <c r="T747" i="10"/>
  <c r="O747" i="10"/>
  <c r="N747" i="10"/>
  <c r="L747" i="10" s="1"/>
  <c r="M747" i="10"/>
  <c r="K747" i="10"/>
  <c r="BZ746" i="10"/>
  <c r="BX746" i="10"/>
  <c r="BW746" i="10"/>
  <c r="BV746" i="10"/>
  <c r="BU746" i="10"/>
  <c r="BT746" i="10"/>
  <c r="BS746" i="10"/>
  <c r="BN746" i="10"/>
  <c r="BM746" i="10"/>
  <c r="BL746" i="10"/>
  <c r="BK746" i="10" s="1"/>
  <c r="BJ746" i="10"/>
  <c r="BD746" i="10"/>
  <c r="BB746" i="10"/>
  <c r="BA746" i="10"/>
  <c r="AZ746" i="10"/>
  <c r="AX746" i="10" s="1"/>
  <c r="AY746" i="10"/>
  <c r="AW746" i="10"/>
  <c r="AR746" i="10"/>
  <c r="AQ746" i="10"/>
  <c r="AP746" i="10"/>
  <c r="AO746" i="10" s="1"/>
  <c r="AN746" i="10"/>
  <c r="AI746" i="10"/>
  <c r="AH746" i="10"/>
  <c r="AF746" i="10" s="1"/>
  <c r="AG746" i="10"/>
  <c r="AE746" i="10"/>
  <c r="Y746" i="10"/>
  <c r="X746" i="10"/>
  <c r="W746" i="10"/>
  <c r="V746" i="10"/>
  <c r="U746" i="10" s="1"/>
  <c r="Z746" i="10" s="1"/>
  <c r="T746" i="10"/>
  <c r="O746" i="10"/>
  <c r="N746" i="10"/>
  <c r="M746" i="10"/>
  <c r="L746" i="10"/>
  <c r="K746" i="10"/>
  <c r="BZ745" i="10"/>
  <c r="BX745" i="10"/>
  <c r="BW745" i="10"/>
  <c r="BV745" i="10"/>
  <c r="BU745" i="10"/>
  <c r="BT745" i="10" s="1"/>
  <c r="BS745" i="10"/>
  <c r="BN745" i="10"/>
  <c r="BM745" i="10"/>
  <c r="BL745" i="10"/>
  <c r="BK745" i="10" s="1"/>
  <c r="BJ745" i="10"/>
  <c r="BD745" i="10"/>
  <c r="BB745" i="10"/>
  <c r="BA745" i="10"/>
  <c r="AZ745" i="10"/>
  <c r="AY745" i="10"/>
  <c r="AX745" i="10" s="1"/>
  <c r="AW745" i="10"/>
  <c r="AR745" i="10"/>
  <c r="AQ745" i="10"/>
  <c r="AO745" i="10" s="1"/>
  <c r="AP745" i="10"/>
  <c r="AN745" i="10"/>
  <c r="AI745" i="10"/>
  <c r="AH745" i="10"/>
  <c r="AG745" i="10"/>
  <c r="AF745" i="10" s="1"/>
  <c r="AE745" i="10"/>
  <c r="Y745" i="10"/>
  <c r="X745" i="10"/>
  <c r="W745" i="10"/>
  <c r="V745" i="10"/>
  <c r="U745" i="10"/>
  <c r="T745" i="10"/>
  <c r="O745" i="10"/>
  <c r="N745" i="10"/>
  <c r="M745" i="10"/>
  <c r="L745" i="10" s="1"/>
  <c r="K745" i="10"/>
  <c r="BZ744" i="10"/>
  <c r="BX744" i="10"/>
  <c r="BW744" i="10"/>
  <c r="BV744" i="10"/>
  <c r="BU744" i="10"/>
  <c r="BT744" i="10" s="1"/>
  <c r="BS744" i="10"/>
  <c r="BN744" i="10"/>
  <c r="BM744" i="10"/>
  <c r="BL744" i="10"/>
  <c r="BK744" i="10" s="1"/>
  <c r="BJ744" i="10"/>
  <c r="BD744" i="10"/>
  <c r="BB744" i="10"/>
  <c r="BA744" i="10"/>
  <c r="AZ744" i="10"/>
  <c r="AX744" i="10" s="1"/>
  <c r="AY744" i="10"/>
  <c r="AW744" i="10"/>
  <c r="AR744" i="10"/>
  <c r="AQ744" i="10"/>
  <c r="AP744" i="10"/>
  <c r="AO744" i="10" s="1"/>
  <c r="AN744" i="10"/>
  <c r="AI744" i="10"/>
  <c r="AH744" i="10"/>
  <c r="AG744" i="10"/>
  <c r="AF744" i="10" s="1"/>
  <c r="AE744" i="10"/>
  <c r="Y744" i="10"/>
  <c r="X744" i="10"/>
  <c r="W744" i="10"/>
  <c r="V744" i="10"/>
  <c r="U744" i="10" s="1"/>
  <c r="T744" i="10"/>
  <c r="O744" i="10"/>
  <c r="N744" i="10"/>
  <c r="L744" i="10" s="1"/>
  <c r="M744" i="10"/>
  <c r="K744" i="10"/>
  <c r="BZ743" i="10"/>
  <c r="BX743" i="10"/>
  <c r="BW743" i="10"/>
  <c r="BV743" i="10"/>
  <c r="BU743" i="10"/>
  <c r="BT743" i="10" s="1"/>
  <c r="BS743" i="10"/>
  <c r="BN743" i="10"/>
  <c r="BM743" i="10"/>
  <c r="BL743" i="10"/>
  <c r="BK743" i="10"/>
  <c r="BJ743" i="10"/>
  <c r="BD743" i="10"/>
  <c r="BB743" i="10"/>
  <c r="BA743" i="10"/>
  <c r="AZ743" i="10"/>
  <c r="AY743" i="10"/>
  <c r="AX743" i="10" s="1"/>
  <c r="AW743" i="10"/>
  <c r="AR743" i="10"/>
  <c r="AQ743" i="10"/>
  <c r="AP743" i="10"/>
  <c r="AO743" i="10" s="1"/>
  <c r="AN743" i="10"/>
  <c r="AI743" i="10"/>
  <c r="AH743" i="10"/>
  <c r="AG743" i="10"/>
  <c r="AF743" i="10" s="1"/>
  <c r="AE743" i="10"/>
  <c r="Y743" i="10"/>
  <c r="X743" i="10"/>
  <c r="W743" i="10"/>
  <c r="U743" i="10" s="1"/>
  <c r="V743" i="10"/>
  <c r="T743" i="10"/>
  <c r="O743" i="10"/>
  <c r="N743" i="10"/>
  <c r="M743" i="10"/>
  <c r="L743" i="10" s="1"/>
  <c r="K743" i="10"/>
  <c r="BZ742" i="10"/>
  <c r="BX742" i="10"/>
  <c r="BW742" i="10"/>
  <c r="BV742" i="10"/>
  <c r="BU742" i="10"/>
  <c r="BT742" i="10"/>
  <c r="BS742" i="10"/>
  <c r="BN742" i="10"/>
  <c r="BM742" i="10"/>
  <c r="BL742" i="10"/>
  <c r="BK742" i="10" s="1"/>
  <c r="BJ742" i="10"/>
  <c r="BD742" i="10"/>
  <c r="BB742" i="10"/>
  <c r="BA742" i="10"/>
  <c r="AZ742" i="10"/>
  <c r="AY742" i="10"/>
  <c r="AX742" i="10" s="1"/>
  <c r="AW742" i="10"/>
  <c r="AR742" i="10"/>
  <c r="AQ742" i="10"/>
  <c r="AP742" i="10"/>
  <c r="AO742" i="10" s="1"/>
  <c r="AN742" i="10"/>
  <c r="AI742" i="10"/>
  <c r="AH742" i="10"/>
  <c r="AG742" i="10"/>
  <c r="AF742" i="10"/>
  <c r="AE742" i="10"/>
  <c r="Y742" i="10"/>
  <c r="X742" i="10"/>
  <c r="W742" i="10"/>
  <c r="V742" i="10"/>
  <c r="U742" i="10" s="1"/>
  <c r="T742" i="10"/>
  <c r="O742" i="10"/>
  <c r="N742" i="10"/>
  <c r="L742" i="10" s="1"/>
  <c r="M742" i="10"/>
  <c r="K742" i="10"/>
  <c r="BZ741" i="10"/>
  <c r="BX741" i="10"/>
  <c r="BW741" i="10"/>
  <c r="BV741" i="10"/>
  <c r="BU741" i="10"/>
  <c r="BT741" i="10" s="1"/>
  <c r="BS741" i="10"/>
  <c r="BN741" i="10"/>
  <c r="BM741" i="10"/>
  <c r="BK741" i="10" s="1"/>
  <c r="BL741" i="10"/>
  <c r="BJ741" i="10"/>
  <c r="BD741" i="10"/>
  <c r="BB741" i="10"/>
  <c r="BA741" i="10"/>
  <c r="AZ741" i="10"/>
  <c r="AY741" i="10"/>
  <c r="AX741" i="10" s="1"/>
  <c r="AW741" i="10"/>
  <c r="AR741" i="10"/>
  <c r="AQ741" i="10"/>
  <c r="AP741" i="10"/>
  <c r="AO741" i="10"/>
  <c r="AN741" i="10"/>
  <c r="AI741" i="10"/>
  <c r="AH741" i="10"/>
  <c r="AG741" i="10"/>
  <c r="AF741" i="10" s="1"/>
  <c r="AE741" i="10"/>
  <c r="Y741" i="10"/>
  <c r="X741" i="10"/>
  <c r="W741" i="10"/>
  <c r="U741" i="10" s="1"/>
  <c r="V741" i="10"/>
  <c r="T741" i="10"/>
  <c r="O741" i="10"/>
  <c r="N741" i="10"/>
  <c r="M741" i="10"/>
  <c r="L741" i="10" s="1"/>
  <c r="K741" i="10"/>
  <c r="BZ740" i="10"/>
  <c r="BX740" i="10"/>
  <c r="BW740" i="10"/>
  <c r="BV740" i="10"/>
  <c r="BT740" i="10" s="1"/>
  <c r="BU740" i="10"/>
  <c r="BS740" i="10"/>
  <c r="BN740" i="10"/>
  <c r="BM740" i="10"/>
  <c r="BL740" i="10"/>
  <c r="BK740" i="10" s="1"/>
  <c r="BJ740" i="10"/>
  <c r="BD740" i="10"/>
  <c r="BB740" i="10"/>
  <c r="BA740" i="10"/>
  <c r="AZ740" i="10"/>
  <c r="AY740" i="10"/>
  <c r="AX740" i="10"/>
  <c r="AW740" i="10"/>
  <c r="AR740" i="10"/>
  <c r="AQ740" i="10"/>
  <c r="AP740" i="10"/>
  <c r="AO740" i="10" s="1"/>
  <c r="AN740" i="10"/>
  <c r="AI740" i="10"/>
  <c r="AH740" i="10"/>
  <c r="AF740" i="10" s="1"/>
  <c r="AG740" i="10"/>
  <c r="AE740" i="10"/>
  <c r="Y740" i="10"/>
  <c r="X740" i="10"/>
  <c r="W740" i="10"/>
  <c r="V740" i="10"/>
  <c r="U740" i="10" s="1"/>
  <c r="T740" i="10"/>
  <c r="O740" i="10"/>
  <c r="N740" i="10"/>
  <c r="M740" i="10"/>
  <c r="L740" i="10" s="1"/>
  <c r="K740" i="10"/>
  <c r="BZ739" i="10"/>
  <c r="BX739" i="10"/>
  <c r="BW739" i="10"/>
  <c r="BV739" i="10"/>
  <c r="BU739" i="10"/>
  <c r="BT739" i="10" s="1"/>
  <c r="BS739" i="10"/>
  <c r="BN739" i="10"/>
  <c r="BM739" i="10"/>
  <c r="BK739" i="10" s="1"/>
  <c r="BL739" i="10"/>
  <c r="BJ739" i="10"/>
  <c r="BD739" i="10"/>
  <c r="BB739" i="10"/>
  <c r="BA739" i="10"/>
  <c r="AZ739" i="10"/>
  <c r="AY739" i="10"/>
  <c r="AX739" i="10" s="1"/>
  <c r="AW739" i="10"/>
  <c r="AR739" i="10"/>
  <c r="AQ739" i="10"/>
  <c r="AO739" i="10" s="1"/>
  <c r="AP739" i="10"/>
  <c r="AN739" i="10"/>
  <c r="AI739" i="10"/>
  <c r="AH739" i="10"/>
  <c r="AG739" i="10"/>
  <c r="AF739" i="10" s="1"/>
  <c r="AE739" i="10"/>
  <c r="Y739" i="10"/>
  <c r="X739" i="10"/>
  <c r="W739" i="10"/>
  <c r="V739" i="10"/>
  <c r="U739" i="10" s="1"/>
  <c r="T739" i="10"/>
  <c r="O739" i="10"/>
  <c r="N739" i="10"/>
  <c r="M739" i="10"/>
  <c r="L739" i="10" s="1"/>
  <c r="K739" i="10"/>
  <c r="BZ738" i="10"/>
  <c r="BX738" i="10"/>
  <c r="BW738" i="10"/>
  <c r="BV738" i="10"/>
  <c r="BT738" i="10" s="1"/>
  <c r="BU738" i="10"/>
  <c r="BS738" i="10"/>
  <c r="BN738" i="10"/>
  <c r="BM738" i="10"/>
  <c r="BL738" i="10"/>
  <c r="BK738" i="10" s="1"/>
  <c r="BJ738" i="10"/>
  <c r="BD738" i="10"/>
  <c r="BB738" i="10"/>
  <c r="BA738" i="10"/>
  <c r="AZ738" i="10"/>
  <c r="AX738" i="10" s="1"/>
  <c r="AY738" i="10"/>
  <c r="AW738" i="10"/>
  <c r="AR738" i="10"/>
  <c r="AQ738" i="10"/>
  <c r="AP738" i="10"/>
  <c r="AO738" i="10" s="1"/>
  <c r="AN738" i="10"/>
  <c r="AI738" i="10"/>
  <c r="AH738" i="10"/>
  <c r="AF738" i="10" s="1"/>
  <c r="AG738" i="10"/>
  <c r="AE738" i="10"/>
  <c r="Y738" i="10"/>
  <c r="X738" i="10"/>
  <c r="W738" i="10"/>
  <c r="V738" i="10"/>
  <c r="U738" i="10" s="1"/>
  <c r="Z738" i="10" s="1"/>
  <c r="T738" i="10"/>
  <c r="O738" i="10"/>
  <c r="N738" i="10"/>
  <c r="M738" i="10"/>
  <c r="L738" i="10"/>
  <c r="K738" i="10"/>
  <c r="BZ737" i="10"/>
  <c r="BX737" i="10"/>
  <c r="BW737" i="10"/>
  <c r="BV737" i="10"/>
  <c r="BU737" i="10"/>
  <c r="BT737" i="10" s="1"/>
  <c r="BS737" i="10"/>
  <c r="BN737" i="10"/>
  <c r="BM737" i="10"/>
  <c r="BL737" i="10"/>
  <c r="BK737" i="10" s="1"/>
  <c r="BJ737" i="10"/>
  <c r="BD737" i="10"/>
  <c r="BB737" i="10"/>
  <c r="BA737" i="10"/>
  <c r="AZ737" i="10"/>
  <c r="AY737" i="10"/>
  <c r="AX737" i="10" s="1"/>
  <c r="AW737" i="10"/>
  <c r="AR737" i="10"/>
  <c r="AQ737" i="10"/>
  <c r="AO737" i="10" s="1"/>
  <c r="AP737" i="10"/>
  <c r="AN737" i="10"/>
  <c r="AI737" i="10"/>
  <c r="AH737" i="10"/>
  <c r="AG737" i="10"/>
  <c r="AF737" i="10" s="1"/>
  <c r="AE737" i="10"/>
  <c r="Y737" i="10"/>
  <c r="X737" i="10"/>
  <c r="W737" i="10"/>
  <c r="V737" i="10"/>
  <c r="U737" i="10"/>
  <c r="T737" i="10"/>
  <c r="O737" i="10"/>
  <c r="N737" i="10"/>
  <c r="M737" i="10"/>
  <c r="L737" i="10" s="1"/>
  <c r="K737" i="10"/>
  <c r="BZ736" i="10"/>
  <c r="BX736" i="10"/>
  <c r="BW736" i="10"/>
  <c r="BV736" i="10"/>
  <c r="BU736" i="10"/>
  <c r="BT736" i="10" s="1"/>
  <c r="BS736" i="10"/>
  <c r="BN736" i="10"/>
  <c r="BM736" i="10"/>
  <c r="BL736" i="10"/>
  <c r="BK736" i="10" s="1"/>
  <c r="BJ736" i="10"/>
  <c r="BD736" i="10"/>
  <c r="BB736" i="10"/>
  <c r="BA736" i="10"/>
  <c r="AZ736" i="10"/>
  <c r="AX736" i="10" s="1"/>
  <c r="AY736" i="10"/>
  <c r="AW736" i="10"/>
  <c r="AR736" i="10"/>
  <c r="AQ736" i="10"/>
  <c r="AP736" i="10"/>
  <c r="AO736" i="10" s="1"/>
  <c r="AN736" i="10"/>
  <c r="AI736" i="10"/>
  <c r="AH736" i="10"/>
  <c r="AG736" i="10"/>
  <c r="AF736" i="10" s="1"/>
  <c r="AE736" i="10"/>
  <c r="Y736" i="10"/>
  <c r="X736" i="10"/>
  <c r="W736" i="10"/>
  <c r="V736" i="10"/>
  <c r="U736" i="10" s="1"/>
  <c r="T736" i="10"/>
  <c r="O736" i="10"/>
  <c r="N736" i="10"/>
  <c r="L736" i="10" s="1"/>
  <c r="M736" i="10"/>
  <c r="K736" i="10"/>
  <c r="BZ735" i="10"/>
  <c r="BX735" i="10"/>
  <c r="BW735" i="10"/>
  <c r="BV735" i="10"/>
  <c r="BU735" i="10"/>
  <c r="BT735" i="10" s="1"/>
  <c r="BS735" i="10"/>
  <c r="BN735" i="10"/>
  <c r="BM735" i="10"/>
  <c r="BL735" i="10"/>
  <c r="BK735" i="10"/>
  <c r="BJ735" i="10"/>
  <c r="BD735" i="10"/>
  <c r="BB735" i="10"/>
  <c r="BA735" i="10"/>
  <c r="AZ735" i="10"/>
  <c r="AY735" i="10"/>
  <c r="AX735" i="10" s="1"/>
  <c r="AW735" i="10"/>
  <c r="AR735" i="10"/>
  <c r="AQ735" i="10"/>
  <c r="AP735" i="10"/>
  <c r="AO735" i="10" s="1"/>
  <c r="AN735" i="10"/>
  <c r="AI735" i="10"/>
  <c r="AH735" i="10"/>
  <c r="AG735" i="10"/>
  <c r="AF735" i="10" s="1"/>
  <c r="AE735" i="10"/>
  <c r="Y735" i="10"/>
  <c r="X735" i="10"/>
  <c r="W735" i="10"/>
  <c r="U735" i="10" s="1"/>
  <c r="Z735" i="10" s="1"/>
  <c r="V735" i="10"/>
  <c r="T735" i="10"/>
  <c r="O735" i="10"/>
  <c r="N735" i="10"/>
  <c r="M735" i="10"/>
  <c r="L735" i="10" s="1"/>
  <c r="K735" i="10"/>
  <c r="BZ734" i="10"/>
  <c r="BX734" i="10"/>
  <c r="BW734" i="10"/>
  <c r="BV734" i="10"/>
  <c r="BU734" i="10"/>
  <c r="BT734" i="10"/>
  <c r="BS734" i="10"/>
  <c r="BN734" i="10"/>
  <c r="BM734" i="10"/>
  <c r="BL734" i="10"/>
  <c r="BK734" i="10" s="1"/>
  <c r="BJ734" i="10"/>
  <c r="BD734" i="10"/>
  <c r="BB734" i="10"/>
  <c r="BA734" i="10"/>
  <c r="AZ734" i="10"/>
  <c r="AY734" i="10"/>
  <c r="AX734" i="10" s="1"/>
  <c r="AW734" i="10"/>
  <c r="AR734" i="10"/>
  <c r="AQ734" i="10"/>
  <c r="AP734" i="10"/>
  <c r="AO734" i="10" s="1"/>
  <c r="AN734" i="10"/>
  <c r="AI734" i="10"/>
  <c r="AH734" i="10"/>
  <c r="AG734" i="10"/>
  <c r="AF734" i="10"/>
  <c r="AE734" i="10"/>
  <c r="Y734" i="10"/>
  <c r="X734" i="10"/>
  <c r="W734" i="10"/>
  <c r="V734" i="10"/>
  <c r="U734" i="10" s="1"/>
  <c r="Z734" i="10" s="1"/>
  <c r="T734" i="10"/>
  <c r="O734" i="10"/>
  <c r="N734" i="10"/>
  <c r="L734" i="10" s="1"/>
  <c r="M734" i="10"/>
  <c r="K734" i="10"/>
  <c r="BZ733" i="10"/>
  <c r="BX733" i="10"/>
  <c r="BW733" i="10"/>
  <c r="BV733" i="10"/>
  <c r="BU733" i="10"/>
  <c r="BT733" i="10" s="1"/>
  <c r="BS733" i="10"/>
  <c r="BN733" i="10"/>
  <c r="BM733" i="10"/>
  <c r="BK733" i="10" s="1"/>
  <c r="BL733" i="10"/>
  <c r="BJ733" i="10"/>
  <c r="BD733" i="10"/>
  <c r="BB733" i="10"/>
  <c r="BA733" i="10"/>
  <c r="AZ733" i="10"/>
  <c r="AY733" i="10"/>
  <c r="AX733" i="10" s="1"/>
  <c r="AW733" i="10"/>
  <c r="AR733" i="10"/>
  <c r="AQ733" i="10"/>
  <c r="AP733" i="10"/>
  <c r="AO733" i="10"/>
  <c r="AN733" i="10"/>
  <c r="AI733" i="10"/>
  <c r="AH733" i="10"/>
  <c r="AG733" i="10"/>
  <c r="AF733" i="10" s="1"/>
  <c r="AE733" i="10"/>
  <c r="Y733" i="10"/>
  <c r="X733" i="10"/>
  <c r="W733" i="10"/>
  <c r="U733" i="10" s="1"/>
  <c r="Z733" i="10" s="1"/>
  <c r="V733" i="10"/>
  <c r="T733" i="10"/>
  <c r="O733" i="10"/>
  <c r="N733" i="10"/>
  <c r="M733" i="10"/>
  <c r="L733" i="10" s="1"/>
  <c r="K733" i="10"/>
  <c r="BZ732" i="10"/>
  <c r="BX732" i="10"/>
  <c r="BW732" i="10"/>
  <c r="BV732" i="10"/>
  <c r="BT732" i="10" s="1"/>
  <c r="BU732" i="10"/>
  <c r="BS732" i="10"/>
  <c r="BN732" i="10"/>
  <c r="BM732" i="10"/>
  <c r="BL732" i="10"/>
  <c r="BK732" i="10" s="1"/>
  <c r="BJ732" i="10"/>
  <c r="BD732" i="10"/>
  <c r="BB732" i="10"/>
  <c r="BA732" i="10"/>
  <c r="AZ732" i="10"/>
  <c r="AY732" i="10"/>
  <c r="AX732" i="10"/>
  <c r="BC732" i="10" s="1"/>
  <c r="AW732" i="10"/>
  <c r="AR732" i="10"/>
  <c r="AQ732" i="10"/>
  <c r="AP732" i="10"/>
  <c r="AO732" i="10" s="1"/>
  <c r="AN732" i="10"/>
  <c r="AI732" i="10"/>
  <c r="AH732" i="10"/>
  <c r="AF732" i="10" s="1"/>
  <c r="AG732" i="10"/>
  <c r="AE732" i="10"/>
  <c r="Y732" i="10"/>
  <c r="X732" i="10"/>
  <c r="W732" i="10"/>
  <c r="V732" i="10"/>
  <c r="U732" i="10" s="1"/>
  <c r="Z732" i="10" s="1"/>
  <c r="T732" i="10"/>
  <c r="O732" i="10"/>
  <c r="N732" i="10"/>
  <c r="M732" i="10"/>
  <c r="L732" i="10" s="1"/>
  <c r="K732" i="10"/>
  <c r="BZ731" i="10"/>
  <c r="BX731" i="10"/>
  <c r="BW731" i="10"/>
  <c r="BV731" i="10"/>
  <c r="BU731" i="10"/>
  <c r="BT731" i="10" s="1"/>
  <c r="BS731" i="10"/>
  <c r="BN731" i="10"/>
  <c r="BM731" i="10"/>
  <c r="BK731" i="10" s="1"/>
  <c r="BL731" i="10"/>
  <c r="BJ731" i="10"/>
  <c r="BD731" i="10"/>
  <c r="BB731" i="10"/>
  <c r="BA731" i="10"/>
  <c r="AZ731" i="10"/>
  <c r="AY731" i="10"/>
  <c r="AX731" i="10" s="1"/>
  <c r="AW731" i="10"/>
  <c r="AR731" i="10"/>
  <c r="AQ731" i="10"/>
  <c r="AO731" i="10" s="1"/>
  <c r="AP731" i="10"/>
  <c r="AN731" i="10"/>
  <c r="AI731" i="10"/>
  <c r="AH731" i="10"/>
  <c r="AG731" i="10"/>
  <c r="AF731" i="10" s="1"/>
  <c r="AE731" i="10"/>
  <c r="Y731" i="10"/>
  <c r="X731" i="10"/>
  <c r="W731" i="10"/>
  <c r="V731" i="10"/>
  <c r="U731" i="10" s="1"/>
  <c r="T731" i="10"/>
  <c r="O731" i="10"/>
  <c r="N731" i="10"/>
  <c r="M731" i="10"/>
  <c r="L731" i="10" s="1"/>
  <c r="K731" i="10"/>
  <c r="BZ730" i="10"/>
  <c r="BX730" i="10"/>
  <c r="BW730" i="10"/>
  <c r="BV730" i="10"/>
  <c r="BT730" i="10" s="1"/>
  <c r="BU730" i="10"/>
  <c r="BS730" i="10"/>
  <c r="BN730" i="10"/>
  <c r="BM730" i="10"/>
  <c r="BL730" i="10"/>
  <c r="BK730" i="10" s="1"/>
  <c r="BJ730" i="10"/>
  <c r="BD730" i="10"/>
  <c r="BB730" i="10"/>
  <c r="BA730" i="10"/>
  <c r="AZ730" i="10"/>
  <c r="AX730" i="10" s="1"/>
  <c r="AY730" i="10"/>
  <c r="AW730" i="10"/>
  <c r="AR730" i="10"/>
  <c r="AQ730" i="10"/>
  <c r="AP730" i="10"/>
  <c r="AO730" i="10" s="1"/>
  <c r="AN730" i="10"/>
  <c r="AI730" i="10"/>
  <c r="AH730" i="10"/>
  <c r="AF730" i="10" s="1"/>
  <c r="AG730" i="10"/>
  <c r="AE730" i="10"/>
  <c r="Y730" i="10"/>
  <c r="X730" i="10"/>
  <c r="W730" i="10"/>
  <c r="V730" i="10"/>
  <c r="U730" i="10" s="1"/>
  <c r="Z730" i="10" s="1"/>
  <c r="T730" i="10"/>
  <c r="O730" i="10"/>
  <c r="N730" i="10"/>
  <c r="M730" i="10"/>
  <c r="L730" i="10"/>
  <c r="K730" i="10"/>
  <c r="BZ729" i="10"/>
  <c r="BX729" i="10"/>
  <c r="BW729" i="10"/>
  <c r="BV729" i="10"/>
  <c r="BU729" i="10"/>
  <c r="BT729" i="10" s="1"/>
  <c r="BS729" i="10"/>
  <c r="BN729" i="10"/>
  <c r="BM729" i="10"/>
  <c r="BL729" i="10"/>
  <c r="BK729" i="10" s="1"/>
  <c r="BJ729" i="10"/>
  <c r="BD729" i="10"/>
  <c r="BB729" i="10"/>
  <c r="BA729" i="10"/>
  <c r="AZ729" i="10"/>
  <c r="AY729" i="10"/>
  <c r="AX729" i="10" s="1"/>
  <c r="AW729" i="10"/>
  <c r="AR729" i="10"/>
  <c r="AQ729" i="10"/>
  <c r="AO729" i="10" s="1"/>
  <c r="AP729" i="10"/>
  <c r="AN729" i="10"/>
  <c r="AI729" i="10"/>
  <c r="AH729" i="10"/>
  <c r="AG729" i="10"/>
  <c r="AF729" i="10" s="1"/>
  <c r="AE729" i="10"/>
  <c r="Y729" i="10"/>
  <c r="X729" i="10"/>
  <c r="W729" i="10"/>
  <c r="V729" i="10"/>
  <c r="U729" i="10"/>
  <c r="Z729" i="10" s="1"/>
  <c r="T729" i="10"/>
  <c r="O729" i="10"/>
  <c r="N729" i="10"/>
  <c r="M729" i="10"/>
  <c r="L729" i="10" s="1"/>
  <c r="K729" i="10"/>
  <c r="BZ728" i="10"/>
  <c r="BX728" i="10"/>
  <c r="BW728" i="10"/>
  <c r="BV728" i="10"/>
  <c r="BU728" i="10"/>
  <c r="BT728" i="10" s="1"/>
  <c r="BS728" i="10"/>
  <c r="BN728" i="10"/>
  <c r="BM728" i="10"/>
  <c r="BL728" i="10"/>
  <c r="BK728" i="10" s="1"/>
  <c r="BJ728" i="10"/>
  <c r="BD728" i="10"/>
  <c r="BB728" i="10"/>
  <c r="BA728" i="10"/>
  <c r="AZ728" i="10"/>
  <c r="AX728" i="10" s="1"/>
  <c r="AY728" i="10"/>
  <c r="AW728" i="10"/>
  <c r="AR728" i="10"/>
  <c r="AQ728" i="10"/>
  <c r="AP728" i="10"/>
  <c r="AO728" i="10" s="1"/>
  <c r="AN728" i="10"/>
  <c r="AI728" i="10"/>
  <c r="AH728" i="10"/>
  <c r="AG728" i="10"/>
  <c r="AF728" i="10" s="1"/>
  <c r="AE728" i="10"/>
  <c r="Y728" i="10"/>
  <c r="X728" i="10"/>
  <c r="W728" i="10"/>
  <c r="V728" i="10"/>
  <c r="U728" i="10" s="1"/>
  <c r="T728" i="10"/>
  <c r="O728" i="10"/>
  <c r="N728" i="10"/>
  <c r="L728" i="10" s="1"/>
  <c r="M728" i="10"/>
  <c r="K728" i="10"/>
  <c r="BZ727" i="10"/>
  <c r="BX727" i="10"/>
  <c r="BW727" i="10"/>
  <c r="BV727" i="10"/>
  <c r="BU727" i="10"/>
  <c r="BT727" i="10" s="1"/>
  <c r="BS727" i="10"/>
  <c r="BN727" i="10"/>
  <c r="BM727" i="10"/>
  <c r="BL727" i="10"/>
  <c r="BK727" i="10"/>
  <c r="BJ727" i="10"/>
  <c r="BD727" i="10"/>
  <c r="BB727" i="10"/>
  <c r="BA727" i="10"/>
  <c r="AZ727" i="10"/>
  <c r="AY727" i="10"/>
  <c r="AX727" i="10" s="1"/>
  <c r="AW727" i="10"/>
  <c r="AR727" i="10"/>
  <c r="AQ727" i="10"/>
  <c r="AP727" i="10"/>
  <c r="AO727" i="10" s="1"/>
  <c r="AN727" i="10"/>
  <c r="AI727" i="10"/>
  <c r="AH727" i="10"/>
  <c r="AG727" i="10"/>
  <c r="AF727" i="10" s="1"/>
  <c r="AE727" i="10"/>
  <c r="Y727" i="10"/>
  <c r="X727" i="10"/>
  <c r="W727" i="10"/>
  <c r="U727" i="10" s="1"/>
  <c r="V727" i="10"/>
  <c r="T727" i="10"/>
  <c r="O727" i="10"/>
  <c r="N727" i="10"/>
  <c r="M727" i="10"/>
  <c r="L727" i="10" s="1"/>
  <c r="K727" i="10"/>
  <c r="BZ726" i="10"/>
  <c r="BX726" i="10"/>
  <c r="BW726" i="10"/>
  <c r="BV726" i="10"/>
  <c r="BU726" i="10"/>
  <c r="BT726" i="10"/>
  <c r="BY726" i="10" s="1"/>
  <c r="BS726" i="10"/>
  <c r="BN726" i="10"/>
  <c r="BM726" i="10"/>
  <c r="BL726" i="10"/>
  <c r="BK726" i="10" s="1"/>
  <c r="BJ726" i="10"/>
  <c r="BD726" i="10"/>
  <c r="BB726" i="10"/>
  <c r="BA726" i="10"/>
  <c r="AZ726" i="10"/>
  <c r="AX726" i="10" s="1"/>
  <c r="AY726" i="10"/>
  <c r="AW726" i="10"/>
  <c r="AR726" i="10"/>
  <c r="AQ726" i="10"/>
  <c r="AP726" i="10"/>
  <c r="AO726" i="10" s="1"/>
  <c r="AN726" i="10"/>
  <c r="AI726" i="10"/>
  <c r="AH726" i="10"/>
  <c r="AG726" i="10"/>
  <c r="AF726" i="10"/>
  <c r="AE726" i="10"/>
  <c r="Y726" i="10"/>
  <c r="X726" i="10"/>
  <c r="W726" i="10"/>
  <c r="V726" i="10"/>
  <c r="U726" i="10" s="1"/>
  <c r="Z726" i="10" s="1"/>
  <c r="T726" i="10"/>
  <c r="O726" i="10"/>
  <c r="N726" i="10"/>
  <c r="L726" i="10" s="1"/>
  <c r="M726" i="10"/>
  <c r="K726" i="10"/>
  <c r="BZ725" i="10"/>
  <c r="BX725" i="10"/>
  <c r="BW725" i="10"/>
  <c r="BV725" i="10"/>
  <c r="BU725" i="10"/>
  <c r="BT725" i="10" s="1"/>
  <c r="BS725" i="10"/>
  <c r="BN725" i="10"/>
  <c r="BM725" i="10"/>
  <c r="BK725" i="10" s="1"/>
  <c r="BL725" i="10"/>
  <c r="BJ725" i="10"/>
  <c r="BD725" i="10"/>
  <c r="BB725" i="10"/>
  <c r="BA725" i="10"/>
  <c r="AZ725" i="10"/>
  <c r="AY725" i="10"/>
  <c r="AX725" i="10" s="1"/>
  <c r="AW725" i="10"/>
  <c r="AR725" i="10"/>
  <c r="AQ725" i="10"/>
  <c r="AP725" i="10"/>
  <c r="AO725" i="10"/>
  <c r="AN725" i="10"/>
  <c r="AI725" i="10"/>
  <c r="AH725" i="10"/>
  <c r="AG725" i="10"/>
  <c r="AF725" i="10" s="1"/>
  <c r="AE725" i="10"/>
  <c r="Y725" i="10"/>
  <c r="X725" i="10"/>
  <c r="W725" i="10"/>
  <c r="U725" i="10" s="1"/>
  <c r="Z725" i="10" s="1"/>
  <c r="V725" i="10"/>
  <c r="T725" i="10"/>
  <c r="O725" i="10"/>
  <c r="N725" i="10"/>
  <c r="M725" i="10"/>
  <c r="L725" i="10" s="1"/>
  <c r="K725" i="10"/>
  <c r="BZ724" i="10"/>
  <c r="BX724" i="10"/>
  <c r="BW724" i="10"/>
  <c r="BV724" i="10"/>
  <c r="BT724" i="10" s="1"/>
  <c r="BU724" i="10"/>
  <c r="BS724" i="10"/>
  <c r="BN724" i="10"/>
  <c r="BM724" i="10"/>
  <c r="BL724" i="10"/>
  <c r="BK724" i="10" s="1"/>
  <c r="BJ724" i="10"/>
  <c r="BD724" i="10"/>
  <c r="BB724" i="10"/>
  <c r="BA724" i="10"/>
  <c r="AZ724" i="10"/>
  <c r="AY724" i="10"/>
  <c r="AX724" i="10"/>
  <c r="AW724" i="10"/>
  <c r="AR724" i="10"/>
  <c r="AQ724" i="10"/>
  <c r="AP724" i="10"/>
  <c r="AO724" i="10" s="1"/>
  <c r="AN724" i="10"/>
  <c r="AI724" i="10"/>
  <c r="AH724" i="10"/>
  <c r="AF724" i="10" s="1"/>
  <c r="AG724" i="10"/>
  <c r="AE724" i="10"/>
  <c r="Y724" i="10"/>
  <c r="X724" i="10"/>
  <c r="W724" i="10"/>
  <c r="V724" i="10"/>
  <c r="U724" i="10" s="1"/>
  <c r="T724" i="10"/>
  <c r="O724" i="10"/>
  <c r="N724" i="10"/>
  <c r="L724" i="10" s="1"/>
  <c r="M724" i="10"/>
  <c r="K724" i="10"/>
  <c r="BZ723" i="10"/>
  <c r="BX723" i="10"/>
  <c r="BW723" i="10"/>
  <c r="BV723" i="10"/>
  <c r="BU723" i="10"/>
  <c r="BT723" i="10" s="1"/>
  <c r="BS723" i="10"/>
  <c r="BN723" i="10"/>
  <c r="BM723" i="10"/>
  <c r="BK723" i="10" s="1"/>
  <c r="BL723" i="10"/>
  <c r="BJ723" i="10"/>
  <c r="BD723" i="10"/>
  <c r="BB723" i="10"/>
  <c r="BA723" i="10"/>
  <c r="AZ723" i="10"/>
  <c r="AY723" i="10"/>
  <c r="AX723" i="10" s="1"/>
  <c r="AW723" i="10"/>
  <c r="AR723" i="10"/>
  <c r="AQ723" i="10"/>
  <c r="AO723" i="10" s="1"/>
  <c r="AP723" i="10"/>
  <c r="AN723" i="10"/>
  <c r="AI723" i="10"/>
  <c r="AH723" i="10"/>
  <c r="AG723" i="10"/>
  <c r="AF723" i="10" s="1"/>
  <c r="AE723" i="10"/>
  <c r="Y723" i="10"/>
  <c r="X723" i="10"/>
  <c r="W723" i="10"/>
  <c r="U723" i="10" s="1"/>
  <c r="V723" i="10"/>
  <c r="T723" i="10"/>
  <c r="O723" i="10"/>
  <c r="N723" i="10"/>
  <c r="M723" i="10"/>
  <c r="L723" i="10" s="1"/>
  <c r="K723" i="10"/>
  <c r="BZ722" i="10"/>
  <c r="BX722" i="10"/>
  <c r="BW722" i="10"/>
  <c r="BV722" i="10"/>
  <c r="BT722" i="10" s="1"/>
  <c r="BU722" i="10"/>
  <c r="BS722" i="10"/>
  <c r="BN722" i="10"/>
  <c r="BM722" i="10"/>
  <c r="BL722" i="10"/>
  <c r="BK722" i="10" s="1"/>
  <c r="BJ722" i="10"/>
  <c r="BD722" i="10"/>
  <c r="BB722" i="10"/>
  <c r="BA722" i="10"/>
  <c r="AZ722" i="10"/>
  <c r="AX722" i="10" s="1"/>
  <c r="AY722" i="10"/>
  <c r="AW722" i="10"/>
  <c r="AR722" i="10"/>
  <c r="AQ722" i="10"/>
  <c r="AP722" i="10"/>
  <c r="AO722" i="10" s="1"/>
  <c r="AN722" i="10"/>
  <c r="AI722" i="10"/>
  <c r="AH722" i="10"/>
  <c r="AF722" i="10" s="1"/>
  <c r="AG722" i="10"/>
  <c r="AE722" i="10"/>
  <c r="Y722" i="10"/>
  <c r="X722" i="10"/>
  <c r="W722" i="10"/>
  <c r="V722" i="10"/>
  <c r="U722" i="10" s="1"/>
  <c r="Z722" i="10" s="1"/>
  <c r="T722" i="10"/>
  <c r="O722" i="10"/>
  <c r="N722" i="10"/>
  <c r="M722" i="10"/>
  <c r="L722" i="10"/>
  <c r="K722" i="10"/>
  <c r="BZ721" i="10"/>
  <c r="BX721" i="10"/>
  <c r="BW721" i="10"/>
  <c r="BV721" i="10"/>
  <c r="BU721" i="10"/>
  <c r="BT721" i="10" s="1"/>
  <c r="BS721" i="10"/>
  <c r="BN721" i="10"/>
  <c r="BM721" i="10"/>
  <c r="BK721" i="10" s="1"/>
  <c r="BL721" i="10"/>
  <c r="BJ721" i="10"/>
  <c r="BD721" i="10"/>
  <c r="BB721" i="10"/>
  <c r="BA721" i="10"/>
  <c r="AZ721" i="10"/>
  <c r="AY721" i="10"/>
  <c r="AX721" i="10" s="1"/>
  <c r="AW721" i="10"/>
  <c r="AR721" i="10"/>
  <c r="AQ721" i="10"/>
  <c r="AO721" i="10" s="1"/>
  <c r="AP721" i="10"/>
  <c r="AN721" i="10"/>
  <c r="AI721" i="10"/>
  <c r="AH721" i="10"/>
  <c r="AG721" i="10"/>
  <c r="AF721" i="10" s="1"/>
  <c r="AE721" i="10"/>
  <c r="Y721" i="10"/>
  <c r="X721" i="10"/>
  <c r="W721" i="10"/>
  <c r="V721" i="10"/>
  <c r="U721" i="10"/>
  <c r="T721" i="10"/>
  <c r="O721" i="10"/>
  <c r="N721" i="10"/>
  <c r="M721" i="10"/>
  <c r="L721" i="10" s="1"/>
  <c r="K721" i="10"/>
  <c r="BZ720" i="10"/>
  <c r="BX720" i="10"/>
  <c r="BW720" i="10"/>
  <c r="BV720" i="10"/>
  <c r="BT720" i="10" s="1"/>
  <c r="BU720" i="10"/>
  <c r="BS720" i="10"/>
  <c r="BN720" i="10"/>
  <c r="BM720" i="10"/>
  <c r="BL720" i="10"/>
  <c r="BK720" i="10" s="1"/>
  <c r="BJ720" i="10"/>
  <c r="BD720" i="10"/>
  <c r="BB720" i="10"/>
  <c r="BA720" i="10"/>
  <c r="AZ720" i="10"/>
  <c r="AX720" i="10" s="1"/>
  <c r="AY720" i="10"/>
  <c r="AW720" i="10"/>
  <c r="AR720" i="10"/>
  <c r="AQ720" i="10"/>
  <c r="AP720" i="10"/>
  <c r="AO720" i="10" s="1"/>
  <c r="AN720" i="10"/>
  <c r="AI720" i="10"/>
  <c r="AH720" i="10"/>
  <c r="AF720" i="10" s="1"/>
  <c r="AG720" i="10"/>
  <c r="AE720" i="10"/>
  <c r="Y720" i="10"/>
  <c r="X720" i="10"/>
  <c r="W720" i="10"/>
  <c r="V720" i="10"/>
  <c r="U720" i="10" s="1"/>
  <c r="T720" i="10"/>
  <c r="O720" i="10"/>
  <c r="N720" i="10"/>
  <c r="L720" i="10" s="1"/>
  <c r="M720" i="10"/>
  <c r="K720" i="10"/>
  <c r="BZ719" i="10"/>
  <c r="BX719" i="10"/>
  <c r="BW719" i="10"/>
  <c r="BV719" i="10"/>
  <c r="BU719" i="10"/>
  <c r="BT719" i="10" s="1"/>
  <c r="BS719" i="10"/>
  <c r="BN719" i="10"/>
  <c r="BM719" i="10"/>
  <c r="BL719" i="10"/>
  <c r="BK719" i="10"/>
  <c r="BJ719" i="10"/>
  <c r="BD719" i="10"/>
  <c r="BB719" i="10"/>
  <c r="BA719" i="10"/>
  <c r="AZ719" i="10"/>
  <c r="AY719" i="10"/>
  <c r="AX719" i="10" s="1"/>
  <c r="AW719" i="10"/>
  <c r="AR719" i="10"/>
  <c r="AQ719" i="10"/>
  <c r="AO719" i="10" s="1"/>
  <c r="AP719" i="10"/>
  <c r="AN719" i="10"/>
  <c r="AI719" i="10"/>
  <c r="AH719" i="10"/>
  <c r="AG719" i="10"/>
  <c r="AF719" i="10" s="1"/>
  <c r="AE719" i="10"/>
  <c r="Y719" i="10"/>
  <c r="X719" i="10"/>
  <c r="W719" i="10"/>
  <c r="U719" i="10" s="1"/>
  <c r="V719" i="10"/>
  <c r="T719" i="10"/>
  <c r="O719" i="10"/>
  <c r="N719" i="10"/>
  <c r="M719" i="10"/>
  <c r="L719" i="10" s="1"/>
  <c r="K719" i="10"/>
  <c r="BZ718" i="10"/>
  <c r="BX718" i="10"/>
  <c r="BW718" i="10"/>
  <c r="BV718" i="10"/>
  <c r="BU718" i="10"/>
  <c r="BT718" i="10"/>
  <c r="BS718" i="10"/>
  <c r="BN718" i="10"/>
  <c r="BM718" i="10"/>
  <c r="BL718" i="10"/>
  <c r="BK718" i="10" s="1"/>
  <c r="BJ718" i="10"/>
  <c r="BD718" i="10"/>
  <c r="BB718" i="10"/>
  <c r="BA718" i="10"/>
  <c r="AZ718" i="10"/>
  <c r="AX718" i="10" s="1"/>
  <c r="AY718" i="10"/>
  <c r="AW718" i="10"/>
  <c r="AR718" i="10"/>
  <c r="AQ718" i="10"/>
  <c r="AP718" i="10"/>
  <c r="AO718" i="10" s="1"/>
  <c r="AN718" i="10"/>
  <c r="AI718" i="10"/>
  <c r="AH718" i="10"/>
  <c r="AG718" i="10"/>
  <c r="AF718" i="10"/>
  <c r="AE718" i="10"/>
  <c r="Y718" i="10"/>
  <c r="X718" i="10"/>
  <c r="W718" i="10"/>
  <c r="V718" i="10"/>
  <c r="U718" i="10" s="1"/>
  <c r="Z718" i="10" s="1"/>
  <c r="T718" i="10"/>
  <c r="O718" i="10"/>
  <c r="N718" i="10"/>
  <c r="L718" i="10" s="1"/>
  <c r="M718" i="10"/>
  <c r="K718" i="10"/>
  <c r="BZ717" i="10"/>
  <c r="BX717" i="10"/>
  <c r="BW717" i="10"/>
  <c r="BV717" i="10"/>
  <c r="BU717" i="10"/>
  <c r="BT717" i="10" s="1"/>
  <c r="BS717" i="10"/>
  <c r="BN717" i="10"/>
  <c r="BM717" i="10"/>
  <c r="BK717" i="10" s="1"/>
  <c r="BL717" i="10"/>
  <c r="BJ717" i="10"/>
  <c r="BD717" i="10"/>
  <c r="BB717" i="10"/>
  <c r="BA717" i="10"/>
  <c r="AZ717" i="10"/>
  <c r="AY717" i="10"/>
  <c r="AX717" i="10" s="1"/>
  <c r="AW717" i="10"/>
  <c r="AR717" i="10"/>
  <c r="AQ717" i="10"/>
  <c r="AP717" i="10"/>
  <c r="AO717" i="10"/>
  <c r="AN717" i="10"/>
  <c r="AI717" i="10"/>
  <c r="AH717" i="10"/>
  <c r="AG717" i="10"/>
  <c r="AF717" i="10" s="1"/>
  <c r="AE717" i="10"/>
  <c r="Y717" i="10"/>
  <c r="X717" i="10"/>
  <c r="W717" i="10"/>
  <c r="U717" i="10" s="1"/>
  <c r="Z717" i="10" s="1"/>
  <c r="V717" i="10"/>
  <c r="T717" i="10"/>
  <c r="O717" i="10"/>
  <c r="N717" i="10"/>
  <c r="M717" i="10"/>
  <c r="L717" i="10" s="1"/>
  <c r="K717" i="10"/>
  <c r="BZ716" i="10"/>
  <c r="BX716" i="10"/>
  <c r="BW716" i="10"/>
  <c r="BV716" i="10"/>
  <c r="BT716" i="10" s="1"/>
  <c r="BU716" i="10"/>
  <c r="BS716" i="10"/>
  <c r="BN716" i="10"/>
  <c r="BM716" i="10"/>
  <c r="BL716" i="10"/>
  <c r="BK716" i="10" s="1"/>
  <c r="BJ716" i="10"/>
  <c r="BD716" i="10"/>
  <c r="BB716" i="10"/>
  <c r="BA716" i="10"/>
  <c r="AZ716" i="10"/>
  <c r="AY716" i="10"/>
  <c r="AX716" i="10"/>
  <c r="AW716" i="10"/>
  <c r="AR716" i="10"/>
  <c r="AQ716" i="10"/>
  <c r="AP716" i="10"/>
  <c r="AO716" i="10" s="1"/>
  <c r="AN716" i="10"/>
  <c r="AI716" i="10"/>
  <c r="AH716" i="10"/>
  <c r="AF716" i="10" s="1"/>
  <c r="AG716" i="10"/>
  <c r="AE716" i="10"/>
  <c r="Y716" i="10"/>
  <c r="X716" i="10"/>
  <c r="W716" i="10"/>
  <c r="V716" i="10"/>
  <c r="U716" i="10" s="1"/>
  <c r="Z716" i="10" s="1"/>
  <c r="T716" i="10"/>
  <c r="O716" i="10"/>
  <c r="N716" i="10"/>
  <c r="L716" i="10" s="1"/>
  <c r="M716" i="10"/>
  <c r="K716" i="10"/>
  <c r="BZ715" i="10"/>
  <c r="BX715" i="10"/>
  <c r="BW715" i="10"/>
  <c r="BV715" i="10"/>
  <c r="BU715" i="10"/>
  <c r="BT715" i="10" s="1"/>
  <c r="BS715" i="10"/>
  <c r="BN715" i="10"/>
  <c r="BM715" i="10"/>
  <c r="BK715" i="10" s="1"/>
  <c r="BL715" i="10"/>
  <c r="BJ715" i="10"/>
  <c r="BD715" i="10"/>
  <c r="BB715" i="10"/>
  <c r="BA715" i="10"/>
  <c r="AZ715" i="10"/>
  <c r="AY715" i="10"/>
  <c r="AX715" i="10" s="1"/>
  <c r="AW715" i="10"/>
  <c r="AR715" i="10"/>
  <c r="AQ715" i="10"/>
  <c r="AO715" i="10" s="1"/>
  <c r="AP715" i="10"/>
  <c r="AN715" i="10"/>
  <c r="AI715" i="10"/>
  <c r="AH715" i="10"/>
  <c r="AG715" i="10"/>
  <c r="AF715" i="10" s="1"/>
  <c r="AE715" i="10"/>
  <c r="Y715" i="10"/>
  <c r="X715" i="10"/>
  <c r="W715" i="10"/>
  <c r="U715" i="10" s="1"/>
  <c r="V715" i="10"/>
  <c r="T715" i="10"/>
  <c r="O715" i="10"/>
  <c r="N715" i="10"/>
  <c r="M715" i="10"/>
  <c r="L715" i="10" s="1"/>
  <c r="K715" i="10"/>
  <c r="BZ714" i="10"/>
  <c r="BX714" i="10"/>
  <c r="BW714" i="10"/>
  <c r="BV714" i="10"/>
  <c r="BT714" i="10" s="1"/>
  <c r="BU714" i="10"/>
  <c r="BS714" i="10"/>
  <c r="BN714" i="10"/>
  <c r="BM714" i="10"/>
  <c r="BL714" i="10"/>
  <c r="BK714" i="10" s="1"/>
  <c r="BJ714" i="10"/>
  <c r="BD714" i="10"/>
  <c r="BB714" i="10"/>
  <c r="BA714" i="10"/>
  <c r="AZ714" i="10"/>
  <c r="AX714" i="10" s="1"/>
  <c r="AY714" i="10"/>
  <c r="AW714" i="10"/>
  <c r="AR714" i="10"/>
  <c r="AQ714" i="10"/>
  <c r="AP714" i="10"/>
  <c r="AO714" i="10" s="1"/>
  <c r="AN714" i="10"/>
  <c r="AI714" i="10"/>
  <c r="AH714" i="10"/>
  <c r="AF714" i="10" s="1"/>
  <c r="AG714" i="10"/>
  <c r="AE714" i="10"/>
  <c r="Y714" i="10"/>
  <c r="X714" i="10"/>
  <c r="W714" i="10"/>
  <c r="V714" i="10"/>
  <c r="U714" i="10" s="1"/>
  <c r="Z714" i="10" s="1"/>
  <c r="T714" i="10"/>
  <c r="O714" i="10"/>
  <c r="N714" i="10"/>
  <c r="M714" i="10"/>
  <c r="L714" i="10"/>
  <c r="K714" i="10"/>
  <c r="BZ713" i="10"/>
  <c r="BX713" i="10"/>
  <c r="BW713" i="10"/>
  <c r="BV713" i="10"/>
  <c r="BU713" i="10"/>
  <c r="BT713" i="10" s="1"/>
  <c r="BS713" i="10"/>
  <c r="BN713" i="10"/>
  <c r="BM713" i="10"/>
  <c r="BK713" i="10" s="1"/>
  <c r="BL713" i="10"/>
  <c r="BJ713" i="10"/>
  <c r="BD713" i="10"/>
  <c r="BB713" i="10"/>
  <c r="BA713" i="10"/>
  <c r="AZ713" i="10"/>
  <c r="AY713" i="10"/>
  <c r="AX713" i="10" s="1"/>
  <c r="AW713" i="10"/>
  <c r="AR713" i="10"/>
  <c r="AQ713" i="10"/>
  <c r="AO713" i="10" s="1"/>
  <c r="AP713" i="10"/>
  <c r="AN713" i="10"/>
  <c r="AI713" i="10"/>
  <c r="AH713" i="10"/>
  <c r="AG713" i="10"/>
  <c r="AF713" i="10" s="1"/>
  <c r="AE713" i="10"/>
  <c r="Y713" i="10"/>
  <c r="X713" i="10"/>
  <c r="W713" i="10"/>
  <c r="V713" i="10"/>
  <c r="U713" i="10"/>
  <c r="Z713" i="10" s="1"/>
  <c r="T713" i="10"/>
  <c r="O713" i="10"/>
  <c r="N713" i="10"/>
  <c r="M713" i="10"/>
  <c r="L713" i="10" s="1"/>
  <c r="K713" i="10"/>
  <c r="BZ712" i="10"/>
  <c r="BX712" i="10"/>
  <c r="BW712" i="10"/>
  <c r="BV712" i="10"/>
  <c r="BT712" i="10" s="1"/>
  <c r="BU712" i="10"/>
  <c r="BS712" i="10"/>
  <c r="BN712" i="10"/>
  <c r="BM712" i="10"/>
  <c r="BL712" i="10"/>
  <c r="BK712" i="10" s="1"/>
  <c r="BJ712" i="10"/>
  <c r="BD712" i="10"/>
  <c r="BB712" i="10"/>
  <c r="BA712" i="10"/>
  <c r="AZ712" i="10"/>
  <c r="AX712" i="10" s="1"/>
  <c r="AY712" i="10"/>
  <c r="AW712" i="10"/>
  <c r="AR712" i="10"/>
  <c r="AQ712" i="10"/>
  <c r="AP712" i="10"/>
  <c r="AO712" i="10" s="1"/>
  <c r="AN712" i="10"/>
  <c r="AI712" i="10"/>
  <c r="AH712" i="10"/>
  <c r="AF712" i="10" s="1"/>
  <c r="AG712" i="10"/>
  <c r="AE712" i="10"/>
  <c r="Y712" i="10"/>
  <c r="X712" i="10"/>
  <c r="W712" i="10"/>
  <c r="V712" i="10"/>
  <c r="U712" i="10" s="1"/>
  <c r="Z712" i="10" s="1"/>
  <c r="T712" i="10"/>
  <c r="O712" i="10"/>
  <c r="N712" i="10"/>
  <c r="L712" i="10" s="1"/>
  <c r="M712" i="10"/>
  <c r="K712" i="10"/>
  <c r="BZ711" i="10"/>
  <c r="BX711" i="10"/>
  <c r="BW711" i="10"/>
  <c r="BV711" i="10"/>
  <c r="BU711" i="10"/>
  <c r="BT711" i="10" s="1"/>
  <c r="BS711" i="10"/>
  <c r="BN711" i="10"/>
  <c r="BM711" i="10"/>
  <c r="BL711" i="10"/>
  <c r="BK711" i="10"/>
  <c r="BJ711" i="10"/>
  <c r="BD711" i="10"/>
  <c r="BB711" i="10"/>
  <c r="BA711" i="10"/>
  <c r="AZ711" i="10"/>
  <c r="AY711" i="10"/>
  <c r="AX711" i="10" s="1"/>
  <c r="AW711" i="10"/>
  <c r="AR711" i="10"/>
  <c r="AQ711" i="10"/>
  <c r="AO711" i="10" s="1"/>
  <c r="AP711" i="10"/>
  <c r="AN711" i="10"/>
  <c r="AI711" i="10"/>
  <c r="AH711" i="10"/>
  <c r="AG711" i="10"/>
  <c r="AF711" i="10" s="1"/>
  <c r="AE711" i="10"/>
  <c r="Y711" i="10"/>
  <c r="X711" i="10"/>
  <c r="W711" i="10"/>
  <c r="U711" i="10" s="1"/>
  <c r="V711" i="10"/>
  <c r="T711" i="10"/>
  <c r="O711" i="10"/>
  <c r="N711" i="10"/>
  <c r="M711" i="10"/>
  <c r="L711" i="10" s="1"/>
  <c r="K711" i="10"/>
  <c r="BZ710" i="10"/>
  <c r="BX710" i="10"/>
  <c r="BW710" i="10"/>
  <c r="BV710" i="10"/>
  <c r="BU710" i="10"/>
  <c r="BT710" i="10"/>
  <c r="BS710" i="10"/>
  <c r="BN710" i="10"/>
  <c r="BM710" i="10"/>
  <c r="BL710" i="10"/>
  <c r="BK710" i="10" s="1"/>
  <c r="BJ710" i="10"/>
  <c r="BD710" i="10"/>
  <c r="BB710" i="10"/>
  <c r="BA710" i="10"/>
  <c r="AZ710" i="10"/>
  <c r="AX710" i="10" s="1"/>
  <c r="AY710" i="10"/>
  <c r="AW710" i="10"/>
  <c r="AR710" i="10"/>
  <c r="AQ710" i="10"/>
  <c r="AP710" i="10"/>
  <c r="AO710" i="10" s="1"/>
  <c r="AN710" i="10"/>
  <c r="AI710" i="10"/>
  <c r="AH710" i="10"/>
  <c r="AG710" i="10"/>
  <c r="AF710" i="10"/>
  <c r="AE710" i="10"/>
  <c r="Y710" i="10"/>
  <c r="X710" i="10"/>
  <c r="W710" i="10"/>
  <c r="V710" i="10"/>
  <c r="U710" i="10" s="1"/>
  <c r="Z710" i="10" s="1"/>
  <c r="T710" i="10"/>
  <c r="O710" i="10"/>
  <c r="N710" i="10"/>
  <c r="L710" i="10" s="1"/>
  <c r="M710" i="10"/>
  <c r="K710" i="10"/>
  <c r="BZ709" i="10"/>
  <c r="BX709" i="10"/>
  <c r="BW709" i="10"/>
  <c r="BV709" i="10"/>
  <c r="BU709" i="10"/>
  <c r="BT709" i="10" s="1"/>
  <c r="BS709" i="10"/>
  <c r="BN709" i="10"/>
  <c r="BM709" i="10"/>
  <c r="BK709" i="10" s="1"/>
  <c r="BL709" i="10"/>
  <c r="BJ709" i="10"/>
  <c r="BD709" i="10"/>
  <c r="BB709" i="10"/>
  <c r="BA709" i="10"/>
  <c r="AZ709" i="10"/>
  <c r="AY709" i="10"/>
  <c r="AX709" i="10" s="1"/>
  <c r="AW709" i="10"/>
  <c r="AR709" i="10"/>
  <c r="AQ709" i="10"/>
  <c r="AP709" i="10"/>
  <c r="AO709" i="10"/>
  <c r="AN709" i="10"/>
  <c r="AI709" i="10"/>
  <c r="AH709" i="10"/>
  <c r="AG709" i="10"/>
  <c r="AF709" i="10" s="1"/>
  <c r="AE709" i="10"/>
  <c r="Y709" i="10"/>
  <c r="X709" i="10"/>
  <c r="W709" i="10"/>
  <c r="U709" i="10" s="1"/>
  <c r="Z709" i="10" s="1"/>
  <c r="V709" i="10"/>
  <c r="T709" i="10"/>
  <c r="O709" i="10"/>
  <c r="N709" i="10"/>
  <c r="M709" i="10"/>
  <c r="L709" i="10" s="1"/>
  <c r="K709" i="10"/>
  <c r="BZ708" i="10"/>
  <c r="BX708" i="10"/>
  <c r="BW708" i="10"/>
  <c r="BV708" i="10"/>
  <c r="BT708" i="10" s="1"/>
  <c r="BU708" i="10"/>
  <c r="BS708" i="10"/>
  <c r="BN708" i="10"/>
  <c r="BM708" i="10"/>
  <c r="BL708" i="10"/>
  <c r="BK708" i="10" s="1"/>
  <c r="BJ708" i="10"/>
  <c r="BD708" i="10"/>
  <c r="BB708" i="10"/>
  <c r="BA708" i="10"/>
  <c r="AZ708" i="10"/>
  <c r="AY708" i="10"/>
  <c r="AX708" i="10"/>
  <c r="AW708" i="10"/>
  <c r="AR708" i="10"/>
  <c r="AQ708" i="10"/>
  <c r="AP708" i="10"/>
  <c r="AO708" i="10" s="1"/>
  <c r="AN708" i="10"/>
  <c r="AI708" i="10"/>
  <c r="AH708" i="10"/>
  <c r="AF708" i="10" s="1"/>
  <c r="AG708" i="10"/>
  <c r="AE708" i="10"/>
  <c r="Y708" i="10"/>
  <c r="X708" i="10"/>
  <c r="W708" i="10"/>
  <c r="V708" i="10"/>
  <c r="U708" i="10" s="1"/>
  <c r="Z708" i="10" s="1"/>
  <c r="T708" i="10"/>
  <c r="O708" i="10"/>
  <c r="N708" i="10"/>
  <c r="L708" i="10" s="1"/>
  <c r="M708" i="10"/>
  <c r="K708" i="10"/>
  <c r="BZ707" i="10"/>
  <c r="BX707" i="10"/>
  <c r="BW707" i="10"/>
  <c r="BV707" i="10"/>
  <c r="BU707" i="10"/>
  <c r="BT707" i="10" s="1"/>
  <c r="BS707" i="10"/>
  <c r="BN707" i="10"/>
  <c r="BM707" i="10"/>
  <c r="BK707" i="10" s="1"/>
  <c r="BL707" i="10"/>
  <c r="BJ707" i="10"/>
  <c r="BD707" i="10"/>
  <c r="BB707" i="10"/>
  <c r="BA707" i="10"/>
  <c r="AZ707" i="10"/>
  <c r="AY707" i="10"/>
  <c r="AX707" i="10" s="1"/>
  <c r="AW707" i="10"/>
  <c r="AR707" i="10"/>
  <c r="AQ707" i="10"/>
  <c r="AO707" i="10" s="1"/>
  <c r="AP707" i="10"/>
  <c r="AN707" i="10"/>
  <c r="AI707" i="10"/>
  <c r="AH707" i="10"/>
  <c r="AG707" i="10"/>
  <c r="AF707" i="10" s="1"/>
  <c r="AE707" i="10"/>
  <c r="Y707" i="10"/>
  <c r="X707" i="10"/>
  <c r="W707" i="10"/>
  <c r="U707" i="10" s="1"/>
  <c r="Z707" i="10" s="1"/>
  <c r="V707" i="10"/>
  <c r="T707" i="10"/>
  <c r="O707" i="10"/>
  <c r="N707" i="10"/>
  <c r="M707" i="10"/>
  <c r="L707" i="10" s="1"/>
  <c r="K707" i="10"/>
  <c r="BZ706" i="10"/>
  <c r="BX706" i="10"/>
  <c r="BW706" i="10"/>
  <c r="BV706" i="10"/>
  <c r="BT706" i="10" s="1"/>
  <c r="BU706" i="10"/>
  <c r="BS706" i="10"/>
  <c r="BN706" i="10"/>
  <c r="BM706" i="10"/>
  <c r="BL706" i="10"/>
  <c r="BK706" i="10" s="1"/>
  <c r="BJ706" i="10"/>
  <c r="BD706" i="10"/>
  <c r="BB706" i="10"/>
  <c r="BA706" i="10"/>
  <c r="AZ706" i="10"/>
  <c r="AX706" i="10" s="1"/>
  <c r="AY706" i="10"/>
  <c r="AW706" i="10"/>
  <c r="AR706" i="10"/>
  <c r="AQ706" i="10"/>
  <c r="AP706" i="10"/>
  <c r="AO706" i="10" s="1"/>
  <c r="AN706" i="10"/>
  <c r="AI706" i="10"/>
  <c r="AH706" i="10"/>
  <c r="AF706" i="10" s="1"/>
  <c r="AG706" i="10"/>
  <c r="AE706" i="10"/>
  <c r="Y706" i="10"/>
  <c r="X706" i="10"/>
  <c r="W706" i="10"/>
  <c r="V706" i="10"/>
  <c r="U706" i="10" s="1"/>
  <c r="Z706" i="10" s="1"/>
  <c r="T706" i="10"/>
  <c r="O706" i="10"/>
  <c r="N706" i="10"/>
  <c r="M706" i="10"/>
  <c r="L706" i="10"/>
  <c r="K706" i="10"/>
  <c r="BZ705" i="10"/>
  <c r="BX705" i="10"/>
  <c r="BW705" i="10"/>
  <c r="BV705" i="10"/>
  <c r="BU705" i="10"/>
  <c r="BT705" i="10" s="1"/>
  <c r="BS705" i="10"/>
  <c r="BN705" i="10"/>
  <c r="BM705" i="10"/>
  <c r="BK705" i="10" s="1"/>
  <c r="BL705" i="10"/>
  <c r="BJ705" i="10"/>
  <c r="BD705" i="10"/>
  <c r="BB705" i="10"/>
  <c r="BA705" i="10"/>
  <c r="AZ705" i="10"/>
  <c r="AY705" i="10"/>
  <c r="AX705" i="10" s="1"/>
  <c r="AW705" i="10"/>
  <c r="AR705" i="10"/>
  <c r="AQ705" i="10"/>
  <c r="AO705" i="10" s="1"/>
  <c r="AP705" i="10"/>
  <c r="AN705" i="10"/>
  <c r="AI705" i="10"/>
  <c r="AH705" i="10"/>
  <c r="AG705" i="10"/>
  <c r="AF705" i="10" s="1"/>
  <c r="AE705" i="10"/>
  <c r="Y705" i="10"/>
  <c r="X705" i="10"/>
  <c r="W705" i="10"/>
  <c r="V705" i="10"/>
  <c r="U705" i="10"/>
  <c r="Z705" i="10" s="1"/>
  <c r="T705" i="10"/>
  <c r="O705" i="10"/>
  <c r="N705" i="10"/>
  <c r="M705" i="10"/>
  <c r="L705" i="10" s="1"/>
  <c r="K705" i="10"/>
  <c r="BZ704" i="10"/>
  <c r="BX704" i="10"/>
  <c r="BW704" i="10"/>
  <c r="BV704" i="10"/>
  <c r="BT704" i="10" s="1"/>
  <c r="BU704" i="10"/>
  <c r="BS704" i="10"/>
  <c r="BN704" i="10"/>
  <c r="BM704" i="10"/>
  <c r="BL704" i="10"/>
  <c r="BK704" i="10" s="1"/>
  <c r="BJ704" i="10"/>
  <c r="BD704" i="10"/>
  <c r="BB704" i="10"/>
  <c r="BA704" i="10"/>
  <c r="AZ704" i="10"/>
  <c r="AX704" i="10" s="1"/>
  <c r="AY704" i="10"/>
  <c r="AW704" i="10"/>
  <c r="AR704" i="10"/>
  <c r="AQ704" i="10"/>
  <c r="AP704" i="10"/>
  <c r="AO704" i="10" s="1"/>
  <c r="AN704" i="10"/>
  <c r="AI704" i="10"/>
  <c r="AH704" i="10"/>
  <c r="AF704" i="10" s="1"/>
  <c r="AG704" i="10"/>
  <c r="AE704" i="10"/>
  <c r="Y704" i="10"/>
  <c r="X704" i="10"/>
  <c r="W704" i="10"/>
  <c r="V704" i="10"/>
  <c r="U704" i="10" s="1"/>
  <c r="Z704" i="10" s="1"/>
  <c r="T704" i="10"/>
  <c r="O704" i="10"/>
  <c r="N704" i="10"/>
  <c r="L704" i="10" s="1"/>
  <c r="M704" i="10"/>
  <c r="K704" i="10"/>
  <c r="BZ703" i="10"/>
  <c r="BX703" i="10"/>
  <c r="BW703" i="10"/>
  <c r="BV703" i="10"/>
  <c r="BU703" i="10"/>
  <c r="BT703" i="10" s="1"/>
  <c r="BS703" i="10"/>
  <c r="BN703" i="10"/>
  <c r="BM703" i="10"/>
  <c r="BL703" i="10"/>
  <c r="BK703" i="10"/>
  <c r="BJ703" i="10"/>
  <c r="BD703" i="10"/>
  <c r="BB703" i="10"/>
  <c r="BA703" i="10"/>
  <c r="AZ703" i="10"/>
  <c r="AY703" i="10"/>
  <c r="AX703" i="10" s="1"/>
  <c r="AW703" i="10"/>
  <c r="AR703" i="10"/>
  <c r="AQ703" i="10"/>
  <c r="AO703" i="10" s="1"/>
  <c r="AP703" i="10"/>
  <c r="AN703" i="10"/>
  <c r="AI703" i="10"/>
  <c r="AH703" i="10"/>
  <c r="AG703" i="10"/>
  <c r="AF703" i="10" s="1"/>
  <c r="AE703" i="10"/>
  <c r="Y703" i="10"/>
  <c r="X703" i="10"/>
  <c r="W703" i="10"/>
  <c r="U703" i="10" s="1"/>
  <c r="V703" i="10"/>
  <c r="T703" i="10"/>
  <c r="O703" i="10"/>
  <c r="N703" i="10"/>
  <c r="M703" i="10"/>
  <c r="L703" i="10" s="1"/>
  <c r="K703" i="10"/>
  <c r="BZ702" i="10"/>
  <c r="BX702" i="10"/>
  <c r="BW702" i="10"/>
  <c r="BV702" i="10"/>
  <c r="BU702" i="10"/>
  <c r="BT702" i="10"/>
  <c r="BS702" i="10"/>
  <c r="BN702" i="10"/>
  <c r="BM702" i="10"/>
  <c r="BL702" i="10"/>
  <c r="BK702" i="10" s="1"/>
  <c r="BJ702" i="10"/>
  <c r="BD702" i="10"/>
  <c r="BB702" i="10"/>
  <c r="BA702" i="10"/>
  <c r="AZ702" i="10"/>
  <c r="AX702" i="10" s="1"/>
  <c r="AY702" i="10"/>
  <c r="AW702" i="10"/>
  <c r="AR702" i="10"/>
  <c r="AQ702" i="10"/>
  <c r="AP702" i="10"/>
  <c r="AO702" i="10" s="1"/>
  <c r="AN702" i="10"/>
  <c r="AI702" i="10"/>
  <c r="AH702" i="10"/>
  <c r="AG702" i="10"/>
  <c r="AF702" i="10"/>
  <c r="AE702" i="10"/>
  <c r="Y702" i="10"/>
  <c r="X702" i="10"/>
  <c r="W702" i="10"/>
  <c r="V702" i="10"/>
  <c r="U702" i="10" s="1"/>
  <c r="T702" i="10"/>
  <c r="O702" i="10"/>
  <c r="N702" i="10"/>
  <c r="L702" i="10" s="1"/>
  <c r="M702" i="10"/>
  <c r="K702" i="10"/>
  <c r="BZ701" i="10"/>
  <c r="BX701" i="10"/>
  <c r="BW701" i="10"/>
  <c r="BV701" i="10"/>
  <c r="BU701" i="10"/>
  <c r="BT701" i="10" s="1"/>
  <c r="BS701" i="10"/>
  <c r="BN701" i="10"/>
  <c r="BM701" i="10"/>
  <c r="BK701" i="10" s="1"/>
  <c r="BL701" i="10"/>
  <c r="BJ701" i="10"/>
  <c r="BD701" i="10"/>
  <c r="BB701" i="10"/>
  <c r="BA701" i="10"/>
  <c r="AZ701" i="10"/>
  <c r="AY701" i="10"/>
  <c r="AX701" i="10" s="1"/>
  <c r="AW701" i="10"/>
  <c r="AR701" i="10"/>
  <c r="AQ701" i="10"/>
  <c r="AP701" i="10"/>
  <c r="AO701" i="10"/>
  <c r="AN701" i="10"/>
  <c r="AI701" i="10"/>
  <c r="AH701" i="10"/>
  <c r="AG701" i="10"/>
  <c r="AF701" i="10" s="1"/>
  <c r="AE701" i="10"/>
  <c r="Y701" i="10"/>
  <c r="X701" i="10"/>
  <c r="W701" i="10"/>
  <c r="U701" i="10" s="1"/>
  <c r="Z701" i="10" s="1"/>
  <c r="V701" i="10"/>
  <c r="T701" i="10"/>
  <c r="O701" i="10"/>
  <c r="N701" i="10"/>
  <c r="M701" i="10"/>
  <c r="L701" i="10" s="1"/>
  <c r="K701" i="10"/>
  <c r="BZ700" i="10"/>
  <c r="BX700" i="10"/>
  <c r="BW700" i="10"/>
  <c r="BV700" i="10"/>
  <c r="BT700" i="10" s="1"/>
  <c r="BU700" i="10"/>
  <c r="BS700" i="10"/>
  <c r="BN700" i="10"/>
  <c r="BM700" i="10"/>
  <c r="BL700" i="10"/>
  <c r="BK700" i="10" s="1"/>
  <c r="BJ700" i="10"/>
  <c r="BD700" i="10"/>
  <c r="BB700" i="10"/>
  <c r="BA700" i="10"/>
  <c r="AZ700" i="10"/>
  <c r="AY700" i="10"/>
  <c r="AX700" i="10"/>
  <c r="AW700" i="10"/>
  <c r="AR700" i="10"/>
  <c r="AQ700" i="10"/>
  <c r="AP700" i="10"/>
  <c r="AO700" i="10" s="1"/>
  <c r="AN700" i="10"/>
  <c r="AI700" i="10"/>
  <c r="AH700" i="10"/>
  <c r="AF700" i="10" s="1"/>
  <c r="AG700" i="10"/>
  <c r="AE700" i="10"/>
  <c r="Y700" i="10"/>
  <c r="X700" i="10"/>
  <c r="W700" i="10"/>
  <c r="V700" i="10"/>
  <c r="U700" i="10" s="1"/>
  <c r="Z700" i="10" s="1"/>
  <c r="T700" i="10"/>
  <c r="O700" i="10"/>
  <c r="N700" i="10"/>
  <c r="L700" i="10" s="1"/>
  <c r="M700" i="10"/>
  <c r="K700" i="10"/>
  <c r="BZ699" i="10"/>
  <c r="BX699" i="10"/>
  <c r="BW699" i="10"/>
  <c r="BV699" i="10"/>
  <c r="BU699" i="10"/>
  <c r="BT699" i="10" s="1"/>
  <c r="BS699" i="10"/>
  <c r="BN699" i="10"/>
  <c r="BM699" i="10"/>
  <c r="BK699" i="10" s="1"/>
  <c r="BL699" i="10"/>
  <c r="BJ699" i="10"/>
  <c r="BD699" i="10"/>
  <c r="BB699" i="10"/>
  <c r="BA699" i="10"/>
  <c r="AZ699" i="10"/>
  <c r="AY699" i="10"/>
  <c r="AX699" i="10" s="1"/>
  <c r="AW699" i="10"/>
  <c r="AR699" i="10"/>
  <c r="AQ699" i="10"/>
  <c r="AO699" i="10" s="1"/>
  <c r="AP699" i="10"/>
  <c r="AN699" i="10"/>
  <c r="AI699" i="10"/>
  <c r="AH699" i="10"/>
  <c r="AG699" i="10"/>
  <c r="AF699" i="10" s="1"/>
  <c r="AE699" i="10"/>
  <c r="Y699" i="10"/>
  <c r="X699" i="10"/>
  <c r="W699" i="10"/>
  <c r="V699" i="10"/>
  <c r="U699" i="10" s="1"/>
  <c r="Z699" i="10" s="1"/>
  <c r="T699" i="10"/>
  <c r="O699" i="10"/>
  <c r="N699" i="10"/>
  <c r="M699" i="10"/>
  <c r="L699" i="10" s="1"/>
  <c r="K699" i="10"/>
  <c r="BZ698" i="10"/>
  <c r="BX698" i="10"/>
  <c r="BW698" i="10"/>
  <c r="BV698" i="10"/>
  <c r="BT698" i="10" s="1"/>
  <c r="BU698" i="10"/>
  <c r="BS698" i="10"/>
  <c r="BN698" i="10"/>
  <c r="BM698" i="10"/>
  <c r="BL698" i="10"/>
  <c r="BK698" i="10" s="1"/>
  <c r="BJ698" i="10"/>
  <c r="BB698" i="10"/>
  <c r="BA698" i="10"/>
  <c r="AZ698" i="10"/>
  <c r="AY698" i="10"/>
  <c r="AX698" i="10"/>
  <c r="AW698" i="10"/>
  <c r="AR698" i="10"/>
  <c r="AQ698" i="10"/>
  <c r="AP698" i="10"/>
  <c r="AO698" i="10" s="1"/>
  <c r="AN698" i="10"/>
  <c r="AI698" i="10"/>
  <c r="AH698" i="10"/>
  <c r="AF698" i="10" s="1"/>
  <c r="AG698" i="10"/>
  <c r="AE698" i="10"/>
  <c r="Y698" i="10"/>
  <c r="X698" i="10"/>
  <c r="W698" i="10"/>
  <c r="V698" i="10"/>
  <c r="U698" i="10" s="1"/>
  <c r="Z698" i="10" s="1"/>
  <c r="T698" i="10"/>
  <c r="O698" i="10"/>
  <c r="N698" i="10"/>
  <c r="M698" i="10"/>
  <c r="L698" i="10" s="1"/>
  <c r="K698" i="10"/>
  <c r="BZ697" i="10"/>
  <c r="BX697" i="10"/>
  <c r="BW697" i="10"/>
  <c r="BV697" i="10"/>
  <c r="BU697" i="10"/>
  <c r="BT697" i="10" s="1"/>
  <c r="BS697" i="10"/>
  <c r="BN697" i="10"/>
  <c r="BM697" i="10"/>
  <c r="BK697" i="10" s="1"/>
  <c r="BL697" i="10"/>
  <c r="BJ697" i="10"/>
  <c r="BD697" i="10"/>
  <c r="BB697" i="10"/>
  <c r="BA697" i="10"/>
  <c r="AZ697" i="10"/>
  <c r="AY697" i="10"/>
  <c r="AX697" i="10" s="1"/>
  <c r="AW697" i="10"/>
  <c r="AR697" i="10"/>
  <c r="AQ697" i="10"/>
  <c r="AO697" i="10" s="1"/>
  <c r="AP697" i="10"/>
  <c r="AN697" i="10"/>
  <c r="AI697" i="10"/>
  <c r="AH697" i="10"/>
  <c r="AG697" i="10"/>
  <c r="AF697" i="10" s="1"/>
  <c r="AE697" i="10"/>
  <c r="Y697" i="10"/>
  <c r="X697" i="10"/>
  <c r="W697" i="10"/>
  <c r="V697" i="10"/>
  <c r="U697" i="10" s="1"/>
  <c r="T697" i="10"/>
  <c r="O697" i="10"/>
  <c r="N697" i="10"/>
  <c r="M697" i="10"/>
  <c r="L697" i="10" s="1"/>
  <c r="K697" i="10"/>
  <c r="BZ696" i="10"/>
  <c r="BX696" i="10"/>
  <c r="BW696" i="10"/>
  <c r="BV696" i="10"/>
  <c r="BT696" i="10" s="1"/>
  <c r="BU696" i="10"/>
  <c r="BS696" i="10"/>
  <c r="BN696" i="10"/>
  <c r="BM696" i="10"/>
  <c r="BL696" i="10"/>
  <c r="BK696" i="10" s="1"/>
  <c r="BJ696" i="10"/>
  <c r="BD696" i="10"/>
  <c r="BB696" i="10"/>
  <c r="BA696" i="10"/>
  <c r="AZ696" i="10"/>
  <c r="AX696" i="10" s="1"/>
  <c r="AY696" i="10"/>
  <c r="AW696" i="10"/>
  <c r="AR696" i="10"/>
  <c r="AQ696" i="10"/>
  <c r="AP696" i="10"/>
  <c r="AO696" i="10" s="1"/>
  <c r="AN696" i="10"/>
  <c r="AI696" i="10"/>
  <c r="AH696" i="10"/>
  <c r="AF696" i="10" s="1"/>
  <c r="AG696" i="10"/>
  <c r="AE696" i="10"/>
  <c r="Y696" i="10"/>
  <c r="X696" i="10"/>
  <c r="W696" i="10"/>
  <c r="V696" i="10"/>
  <c r="U696" i="10" s="1"/>
  <c r="Z696" i="10" s="1"/>
  <c r="T696" i="10"/>
  <c r="O696" i="10"/>
  <c r="N696" i="10"/>
  <c r="M696" i="10"/>
  <c r="L696" i="10"/>
  <c r="K696" i="10"/>
  <c r="BZ695" i="10"/>
  <c r="BX695" i="10"/>
  <c r="BW695" i="10"/>
  <c r="BV695" i="10"/>
  <c r="BU695" i="10"/>
  <c r="BT695" i="10" s="1"/>
  <c r="BS695" i="10"/>
  <c r="BN695" i="10"/>
  <c r="BM695" i="10"/>
  <c r="BL695" i="10"/>
  <c r="BK695" i="10" s="1"/>
  <c r="BJ695" i="10"/>
  <c r="BD695" i="10"/>
  <c r="BB695" i="10"/>
  <c r="BA695" i="10"/>
  <c r="AZ695" i="10"/>
  <c r="AY695" i="10"/>
  <c r="AX695" i="10" s="1"/>
  <c r="AW695" i="10"/>
  <c r="AR695" i="10"/>
  <c r="AQ695" i="10"/>
  <c r="AO695" i="10" s="1"/>
  <c r="AP695" i="10"/>
  <c r="AN695" i="10"/>
  <c r="AI695" i="10"/>
  <c r="AH695" i="10"/>
  <c r="AG695" i="10"/>
  <c r="AF695" i="10" s="1"/>
  <c r="AE695" i="10"/>
  <c r="Y695" i="10"/>
  <c r="X695" i="10"/>
  <c r="W695" i="10"/>
  <c r="V695" i="10"/>
  <c r="U695" i="10"/>
  <c r="Z695" i="10" s="1"/>
  <c r="T695" i="10"/>
  <c r="O695" i="10"/>
  <c r="N695" i="10"/>
  <c r="M695" i="10"/>
  <c r="L695" i="10" s="1"/>
  <c r="K695" i="10"/>
  <c r="BZ694" i="10"/>
  <c r="BX694" i="10"/>
  <c r="BW694" i="10"/>
  <c r="BV694" i="10"/>
  <c r="BT694" i="10" s="1"/>
  <c r="BU694" i="10"/>
  <c r="BS694" i="10"/>
  <c r="BN694" i="10"/>
  <c r="BM694" i="10"/>
  <c r="BL694" i="10"/>
  <c r="BK694" i="10" s="1"/>
  <c r="BJ694" i="10"/>
  <c r="BD694" i="10"/>
  <c r="BB694" i="10"/>
  <c r="BA694" i="10"/>
  <c r="AZ694" i="10"/>
  <c r="AX694" i="10" s="1"/>
  <c r="AY694" i="10"/>
  <c r="AW694" i="10"/>
  <c r="AR694" i="10"/>
  <c r="AQ694" i="10"/>
  <c r="AP694" i="10"/>
  <c r="AO694" i="10" s="1"/>
  <c r="AN694" i="10"/>
  <c r="AI694" i="10"/>
  <c r="AH694" i="10"/>
  <c r="AF694" i="10" s="1"/>
  <c r="AG694" i="10"/>
  <c r="AE694" i="10"/>
  <c r="Y694" i="10"/>
  <c r="X694" i="10"/>
  <c r="W694" i="10"/>
  <c r="V694" i="10"/>
  <c r="U694" i="10" s="1"/>
  <c r="Z694" i="10" s="1"/>
  <c r="T694" i="10"/>
  <c r="O694" i="10"/>
  <c r="N694" i="10"/>
  <c r="L694" i="10" s="1"/>
  <c r="M694" i="10"/>
  <c r="K694" i="10"/>
  <c r="BZ693" i="10"/>
  <c r="BX693" i="10"/>
  <c r="BW693" i="10"/>
  <c r="BV693" i="10"/>
  <c r="BU693" i="10"/>
  <c r="BT693" i="10" s="1"/>
  <c r="BS693" i="10"/>
  <c r="BN693" i="10"/>
  <c r="BM693" i="10"/>
  <c r="BL693" i="10"/>
  <c r="BK693" i="10"/>
  <c r="BJ693" i="10"/>
  <c r="BD693" i="10"/>
  <c r="BB693" i="10"/>
  <c r="BA693" i="10"/>
  <c r="AZ693" i="10"/>
  <c r="AY693" i="10"/>
  <c r="AX693" i="10" s="1"/>
  <c r="AW693" i="10"/>
  <c r="AR693" i="10"/>
  <c r="AQ693" i="10"/>
  <c r="AO693" i="10" s="1"/>
  <c r="AP693" i="10"/>
  <c r="AN693" i="10"/>
  <c r="AI693" i="10"/>
  <c r="AH693" i="10"/>
  <c r="AG693" i="10"/>
  <c r="AF693" i="10" s="1"/>
  <c r="AE693" i="10"/>
  <c r="Y693" i="10"/>
  <c r="X693" i="10"/>
  <c r="W693" i="10"/>
  <c r="U693" i="10" s="1"/>
  <c r="Z693" i="10" s="1"/>
  <c r="V693" i="10"/>
  <c r="T693" i="10"/>
  <c r="O693" i="10"/>
  <c r="N693" i="10"/>
  <c r="M693" i="10"/>
  <c r="L693" i="10" s="1"/>
  <c r="K693" i="10"/>
  <c r="BZ692" i="10"/>
  <c r="BX692" i="10"/>
  <c r="BW692" i="10"/>
  <c r="BV692" i="10"/>
  <c r="BU692" i="10"/>
  <c r="BT692" i="10"/>
  <c r="BS692" i="10"/>
  <c r="BN692" i="10"/>
  <c r="BM692" i="10"/>
  <c r="BL692" i="10"/>
  <c r="BK692" i="10" s="1"/>
  <c r="BJ692" i="10"/>
  <c r="BD692" i="10"/>
  <c r="BB692" i="10"/>
  <c r="BA692" i="10"/>
  <c r="AZ692" i="10"/>
  <c r="AY692" i="10"/>
  <c r="AX692" i="10" s="1"/>
  <c r="AW692" i="10"/>
  <c r="AR692" i="10"/>
  <c r="AQ692" i="10"/>
  <c r="AP692" i="10"/>
  <c r="AO692" i="10" s="1"/>
  <c r="AN692" i="10"/>
  <c r="AI692" i="10"/>
  <c r="AH692" i="10"/>
  <c r="AG692" i="10"/>
  <c r="AF692" i="10"/>
  <c r="AE692" i="10"/>
  <c r="Y692" i="10"/>
  <c r="X692" i="10"/>
  <c r="W692" i="10"/>
  <c r="V692" i="10"/>
  <c r="U692" i="10" s="1"/>
  <c r="Z692" i="10" s="1"/>
  <c r="T692" i="10"/>
  <c r="O692" i="10"/>
  <c r="N692" i="10"/>
  <c r="L692" i="10" s="1"/>
  <c r="M692" i="10"/>
  <c r="K692" i="10"/>
  <c r="BZ691" i="10"/>
  <c r="BX691" i="10"/>
  <c r="BW691" i="10"/>
  <c r="BV691" i="10"/>
  <c r="BU691" i="10"/>
  <c r="BT691" i="10" s="1"/>
  <c r="BS691" i="10"/>
  <c r="BN691" i="10"/>
  <c r="BM691" i="10"/>
  <c r="BK691" i="10" s="1"/>
  <c r="BL691" i="10"/>
  <c r="BJ691" i="10"/>
  <c r="BD691" i="10"/>
  <c r="BB691" i="10"/>
  <c r="BA691" i="10"/>
  <c r="AZ691" i="10"/>
  <c r="AY691" i="10"/>
  <c r="AX691" i="10" s="1"/>
  <c r="AW691" i="10"/>
  <c r="AR691" i="10"/>
  <c r="AQ691" i="10"/>
  <c r="AP691" i="10"/>
  <c r="AO691" i="10"/>
  <c r="AN691" i="10"/>
  <c r="AI691" i="10"/>
  <c r="AH691" i="10"/>
  <c r="AG691" i="10"/>
  <c r="AF691" i="10" s="1"/>
  <c r="AE691" i="10"/>
  <c r="Y691" i="10"/>
  <c r="X691" i="10"/>
  <c r="W691" i="10"/>
  <c r="U691" i="10" s="1"/>
  <c r="Z691" i="10" s="1"/>
  <c r="V691" i="10"/>
  <c r="T691" i="10"/>
  <c r="O691" i="10"/>
  <c r="N691" i="10"/>
  <c r="M691" i="10"/>
  <c r="L691" i="10" s="1"/>
  <c r="K691" i="10"/>
  <c r="BZ690" i="10"/>
  <c r="BX690" i="10"/>
  <c r="BW690" i="10"/>
  <c r="BV690" i="10"/>
  <c r="BT690" i="10" s="1"/>
  <c r="BU690" i="10"/>
  <c r="BS690" i="10"/>
  <c r="BN690" i="10"/>
  <c r="BM690" i="10"/>
  <c r="BL690" i="10"/>
  <c r="BK690" i="10" s="1"/>
  <c r="BJ690" i="10"/>
  <c r="BD690" i="10"/>
  <c r="BB690" i="10"/>
  <c r="BA690" i="10"/>
  <c r="AZ690" i="10"/>
  <c r="AY690" i="10"/>
  <c r="AX690" i="10"/>
  <c r="AW690" i="10"/>
  <c r="AR690" i="10"/>
  <c r="AQ690" i="10"/>
  <c r="AP690" i="10"/>
  <c r="AO690" i="10" s="1"/>
  <c r="AN690" i="10"/>
  <c r="AI690" i="10"/>
  <c r="AH690" i="10"/>
  <c r="AF690" i="10" s="1"/>
  <c r="AG690" i="10"/>
  <c r="AE690" i="10"/>
  <c r="Y690" i="10"/>
  <c r="X690" i="10"/>
  <c r="W690" i="10"/>
  <c r="V690" i="10"/>
  <c r="U690" i="10" s="1"/>
  <c r="Z690" i="10" s="1"/>
  <c r="T690" i="10"/>
  <c r="O690" i="10"/>
  <c r="N690" i="10"/>
  <c r="M690" i="10"/>
  <c r="L690" i="10" s="1"/>
  <c r="K690" i="10"/>
  <c r="BZ689" i="10"/>
  <c r="BX689" i="10"/>
  <c r="BW689" i="10"/>
  <c r="BV689" i="10"/>
  <c r="BU689" i="10"/>
  <c r="BT689" i="10" s="1"/>
  <c r="BS689" i="10"/>
  <c r="BN689" i="10"/>
  <c r="BM689" i="10"/>
  <c r="BK689" i="10" s="1"/>
  <c r="BL689" i="10"/>
  <c r="BJ689" i="10"/>
  <c r="BD689" i="10"/>
  <c r="BB689" i="10"/>
  <c r="BA689" i="10"/>
  <c r="AZ689" i="10"/>
  <c r="AY689" i="10"/>
  <c r="AX689" i="10" s="1"/>
  <c r="AW689" i="10"/>
  <c r="AR689" i="10"/>
  <c r="AQ689" i="10"/>
  <c r="AO689" i="10" s="1"/>
  <c r="AP689" i="10"/>
  <c r="AN689" i="10"/>
  <c r="AI689" i="10"/>
  <c r="AH689" i="10"/>
  <c r="AG689" i="10"/>
  <c r="AF689" i="10" s="1"/>
  <c r="AE689" i="10"/>
  <c r="Y689" i="10"/>
  <c r="X689" i="10"/>
  <c r="W689" i="10"/>
  <c r="V689" i="10"/>
  <c r="U689" i="10" s="1"/>
  <c r="T689" i="10"/>
  <c r="O689" i="10"/>
  <c r="N689" i="10"/>
  <c r="M689" i="10"/>
  <c r="L689" i="10" s="1"/>
  <c r="K689" i="10"/>
  <c r="BZ688" i="10"/>
  <c r="BX688" i="10"/>
  <c r="BW688" i="10"/>
  <c r="BV688" i="10"/>
  <c r="BT688" i="10" s="1"/>
  <c r="BU688" i="10"/>
  <c r="BS688" i="10"/>
  <c r="BN688" i="10"/>
  <c r="BM688" i="10"/>
  <c r="BL688" i="10"/>
  <c r="BK688" i="10" s="1"/>
  <c r="BJ688" i="10"/>
  <c r="BD688" i="10"/>
  <c r="BB688" i="10"/>
  <c r="BA688" i="10"/>
  <c r="AZ688" i="10"/>
  <c r="AX688" i="10" s="1"/>
  <c r="AY688" i="10"/>
  <c r="AW688" i="10"/>
  <c r="AR688" i="10"/>
  <c r="AQ688" i="10"/>
  <c r="AP688" i="10"/>
  <c r="AO688" i="10" s="1"/>
  <c r="AN688" i="10"/>
  <c r="AI688" i="10"/>
  <c r="AH688" i="10"/>
  <c r="AF688" i="10" s="1"/>
  <c r="AG688" i="10"/>
  <c r="AE688" i="10"/>
  <c r="Y688" i="10"/>
  <c r="X688" i="10"/>
  <c r="W688" i="10"/>
  <c r="V688" i="10"/>
  <c r="U688" i="10" s="1"/>
  <c r="Z688" i="10" s="1"/>
  <c r="T688" i="10"/>
  <c r="O688" i="10"/>
  <c r="N688" i="10"/>
  <c r="M688" i="10"/>
  <c r="L688" i="10"/>
  <c r="K688" i="10"/>
  <c r="BZ687" i="10"/>
  <c r="BX687" i="10"/>
  <c r="BW687" i="10"/>
  <c r="BV687" i="10"/>
  <c r="BU687" i="10"/>
  <c r="BT687" i="10" s="1"/>
  <c r="BS687" i="10"/>
  <c r="BN687" i="10"/>
  <c r="BM687" i="10"/>
  <c r="BK687" i="10" s="1"/>
  <c r="BL687" i="10"/>
  <c r="BJ687" i="10"/>
  <c r="BD687" i="10"/>
  <c r="BB687" i="10"/>
  <c r="BA687" i="10"/>
  <c r="AZ687" i="10"/>
  <c r="AY687" i="10"/>
  <c r="AX687" i="10" s="1"/>
  <c r="AW687" i="10"/>
  <c r="AR687" i="10"/>
  <c r="AQ687" i="10"/>
  <c r="AO687" i="10" s="1"/>
  <c r="AP687" i="10"/>
  <c r="AN687" i="10"/>
  <c r="AI687" i="10"/>
  <c r="AH687" i="10"/>
  <c r="AG687" i="10"/>
  <c r="AF687" i="10" s="1"/>
  <c r="AE687" i="10"/>
  <c r="Y687" i="10"/>
  <c r="X687" i="10"/>
  <c r="W687" i="10"/>
  <c r="V687" i="10"/>
  <c r="U687" i="10"/>
  <c r="Z687" i="10" s="1"/>
  <c r="T687" i="10"/>
  <c r="O687" i="10"/>
  <c r="N687" i="10"/>
  <c r="M687" i="10"/>
  <c r="L687" i="10" s="1"/>
  <c r="K687" i="10"/>
  <c r="BZ686" i="10"/>
  <c r="BX686" i="10"/>
  <c r="BW686" i="10"/>
  <c r="BV686" i="10"/>
  <c r="BT686" i="10" s="1"/>
  <c r="BU686" i="10"/>
  <c r="BS686" i="10"/>
  <c r="BN686" i="10"/>
  <c r="BM686" i="10"/>
  <c r="BL686" i="10"/>
  <c r="BK686" i="10" s="1"/>
  <c r="BJ686" i="10"/>
  <c r="BD686" i="10"/>
  <c r="BB686" i="10"/>
  <c r="BA686" i="10"/>
  <c r="AZ686" i="10"/>
  <c r="AX686" i="10" s="1"/>
  <c r="AY686" i="10"/>
  <c r="AW686" i="10"/>
  <c r="AR686" i="10"/>
  <c r="AQ686" i="10"/>
  <c r="AP686" i="10"/>
  <c r="AO686" i="10" s="1"/>
  <c r="AN686" i="10"/>
  <c r="AI686" i="10"/>
  <c r="AH686" i="10"/>
  <c r="AF686" i="10" s="1"/>
  <c r="AG686" i="10"/>
  <c r="AE686" i="10"/>
  <c r="Y686" i="10"/>
  <c r="X686" i="10"/>
  <c r="W686" i="10"/>
  <c r="V686" i="10"/>
  <c r="U686" i="10" s="1"/>
  <c r="Z686" i="10" s="1"/>
  <c r="T686" i="10"/>
  <c r="O686" i="10"/>
  <c r="N686" i="10"/>
  <c r="L686" i="10" s="1"/>
  <c r="M686" i="10"/>
  <c r="K686" i="10"/>
  <c r="BZ685" i="10"/>
  <c r="BX685" i="10"/>
  <c r="BW685" i="10"/>
  <c r="BV685" i="10"/>
  <c r="BU685" i="10"/>
  <c r="BT685" i="10" s="1"/>
  <c r="BS685" i="10"/>
  <c r="BN685" i="10"/>
  <c r="BM685" i="10"/>
  <c r="BL685" i="10"/>
  <c r="BK685" i="10"/>
  <c r="BJ685" i="10"/>
  <c r="BD685" i="10"/>
  <c r="BB685" i="10"/>
  <c r="BA685" i="10"/>
  <c r="AZ685" i="10"/>
  <c r="AY685" i="10"/>
  <c r="AX685" i="10" s="1"/>
  <c r="AW685" i="10"/>
  <c r="AR685" i="10"/>
  <c r="AQ685" i="10"/>
  <c r="AO685" i="10" s="1"/>
  <c r="AP685" i="10"/>
  <c r="AN685" i="10"/>
  <c r="AI685" i="10"/>
  <c r="AH685" i="10"/>
  <c r="AG685" i="10"/>
  <c r="AF685" i="10" s="1"/>
  <c r="AE685" i="10"/>
  <c r="Y685" i="10"/>
  <c r="X685" i="10"/>
  <c r="W685" i="10"/>
  <c r="U685" i="10" s="1"/>
  <c r="V685" i="10"/>
  <c r="T685" i="10"/>
  <c r="O685" i="10"/>
  <c r="N685" i="10"/>
  <c r="M685" i="10"/>
  <c r="L685" i="10" s="1"/>
  <c r="K685" i="10"/>
  <c r="BZ684" i="10"/>
  <c r="BX684" i="10"/>
  <c r="BW684" i="10"/>
  <c r="BV684" i="10"/>
  <c r="BU684" i="10"/>
  <c r="BT684" i="10"/>
  <c r="BS684" i="10"/>
  <c r="BN684" i="10"/>
  <c r="BM684" i="10"/>
  <c r="BL684" i="10"/>
  <c r="BK684" i="10" s="1"/>
  <c r="BJ684" i="10"/>
  <c r="BD684" i="10"/>
  <c r="BB684" i="10"/>
  <c r="BA684" i="10"/>
  <c r="AZ684" i="10"/>
  <c r="AX684" i="10" s="1"/>
  <c r="AY684" i="10"/>
  <c r="AW684" i="10"/>
  <c r="AR684" i="10"/>
  <c r="AQ684" i="10"/>
  <c r="AP684" i="10"/>
  <c r="AO684" i="10" s="1"/>
  <c r="AN684" i="10"/>
  <c r="AI684" i="10"/>
  <c r="AH684" i="10"/>
  <c r="AG684" i="10"/>
  <c r="AF684" i="10"/>
  <c r="AE684" i="10"/>
  <c r="Y684" i="10"/>
  <c r="X684" i="10"/>
  <c r="W684" i="10"/>
  <c r="V684" i="10"/>
  <c r="U684" i="10" s="1"/>
  <c r="T684" i="10"/>
  <c r="O684" i="10"/>
  <c r="N684" i="10"/>
  <c r="L684" i="10" s="1"/>
  <c r="M684" i="10"/>
  <c r="K684" i="10"/>
  <c r="BZ683" i="10"/>
  <c r="BX683" i="10"/>
  <c r="BW683" i="10"/>
  <c r="BV683" i="10"/>
  <c r="BU683" i="10"/>
  <c r="BT683" i="10" s="1"/>
  <c r="BS683" i="10"/>
  <c r="BN683" i="10"/>
  <c r="BM683" i="10"/>
  <c r="BK683" i="10" s="1"/>
  <c r="BL683" i="10"/>
  <c r="BJ683" i="10"/>
  <c r="BD683" i="10"/>
  <c r="BB683" i="10"/>
  <c r="BA683" i="10"/>
  <c r="AZ683" i="10"/>
  <c r="AY683" i="10"/>
  <c r="AX683" i="10" s="1"/>
  <c r="AW683" i="10"/>
  <c r="AR683" i="10"/>
  <c r="AQ683" i="10"/>
  <c r="AP683" i="10"/>
  <c r="AO683" i="10"/>
  <c r="AN683" i="10"/>
  <c r="AI683" i="10"/>
  <c r="AH683" i="10"/>
  <c r="AG683" i="10"/>
  <c r="AF683" i="10" s="1"/>
  <c r="AE683" i="10"/>
  <c r="Y683" i="10"/>
  <c r="X683" i="10"/>
  <c r="W683" i="10"/>
  <c r="U683" i="10" s="1"/>
  <c r="Z683" i="10" s="1"/>
  <c r="V683" i="10"/>
  <c r="T683" i="10"/>
  <c r="O683" i="10"/>
  <c r="N683" i="10"/>
  <c r="M683" i="10"/>
  <c r="L683" i="10" s="1"/>
  <c r="K683" i="10"/>
  <c r="BZ682" i="10"/>
  <c r="BX682" i="10"/>
  <c r="BW682" i="10"/>
  <c r="BV682" i="10"/>
  <c r="BT682" i="10" s="1"/>
  <c r="BU682" i="10"/>
  <c r="BS682" i="10"/>
  <c r="BN682" i="10"/>
  <c r="BM682" i="10"/>
  <c r="BL682" i="10"/>
  <c r="BK682" i="10" s="1"/>
  <c r="BJ682" i="10"/>
  <c r="BD682" i="10"/>
  <c r="BB682" i="10"/>
  <c r="BA682" i="10"/>
  <c r="AZ682" i="10"/>
  <c r="AY682" i="10"/>
  <c r="AX682" i="10"/>
  <c r="AW682" i="10"/>
  <c r="AR682" i="10"/>
  <c r="AQ682" i="10"/>
  <c r="AP682" i="10"/>
  <c r="AO682" i="10" s="1"/>
  <c r="AN682" i="10"/>
  <c r="AI682" i="10"/>
  <c r="AH682" i="10"/>
  <c r="AF682" i="10" s="1"/>
  <c r="AG682" i="10"/>
  <c r="AE682" i="10"/>
  <c r="Y682" i="10"/>
  <c r="X682" i="10"/>
  <c r="W682" i="10"/>
  <c r="V682" i="10"/>
  <c r="U682" i="10" s="1"/>
  <c r="Z682" i="10" s="1"/>
  <c r="T682" i="10"/>
  <c r="O682" i="10"/>
  <c r="N682" i="10"/>
  <c r="L682" i="10" s="1"/>
  <c r="M682" i="10"/>
  <c r="K682" i="10"/>
  <c r="BZ681" i="10"/>
  <c r="BX681" i="10"/>
  <c r="BW681" i="10"/>
  <c r="BV681" i="10"/>
  <c r="BU681" i="10"/>
  <c r="BT681" i="10" s="1"/>
  <c r="BS681" i="10"/>
  <c r="BN681" i="10"/>
  <c r="BM681" i="10"/>
  <c r="BK681" i="10" s="1"/>
  <c r="BL681" i="10"/>
  <c r="BJ681" i="10"/>
  <c r="BD681" i="10"/>
  <c r="BB681" i="10"/>
  <c r="BA681" i="10"/>
  <c r="AZ681" i="10"/>
  <c r="AY681" i="10"/>
  <c r="AX681" i="10" s="1"/>
  <c r="AW681" i="10"/>
  <c r="AR681" i="10"/>
  <c r="AQ681" i="10"/>
  <c r="AO681" i="10" s="1"/>
  <c r="AP681" i="10"/>
  <c r="AN681" i="10"/>
  <c r="AI681" i="10"/>
  <c r="AH681" i="10"/>
  <c r="AG681" i="10"/>
  <c r="AF681" i="10" s="1"/>
  <c r="AE681" i="10"/>
  <c r="Y681" i="10"/>
  <c r="X681" i="10"/>
  <c r="W681" i="10"/>
  <c r="U681" i="10" s="1"/>
  <c r="V681" i="10"/>
  <c r="T681" i="10"/>
  <c r="O681" i="10"/>
  <c r="N681" i="10"/>
  <c r="M681" i="10"/>
  <c r="L681" i="10" s="1"/>
  <c r="K681" i="10"/>
  <c r="BZ680" i="10"/>
  <c r="BX680" i="10"/>
  <c r="BW680" i="10"/>
  <c r="BV680" i="10"/>
  <c r="BT680" i="10" s="1"/>
  <c r="BU680" i="10"/>
  <c r="BS680" i="10"/>
  <c r="BN680" i="10"/>
  <c r="BM680" i="10"/>
  <c r="BL680" i="10"/>
  <c r="BK680" i="10" s="1"/>
  <c r="BJ680" i="10"/>
  <c r="BD680" i="10"/>
  <c r="BB680" i="10"/>
  <c r="BA680" i="10"/>
  <c r="AZ680" i="10"/>
  <c r="AX680" i="10" s="1"/>
  <c r="AY680" i="10"/>
  <c r="AW680" i="10"/>
  <c r="AR680" i="10"/>
  <c r="AQ680" i="10"/>
  <c r="AP680" i="10"/>
  <c r="AO680" i="10" s="1"/>
  <c r="AN680" i="10"/>
  <c r="AI680" i="10"/>
  <c r="AH680" i="10"/>
  <c r="AF680" i="10" s="1"/>
  <c r="AG680" i="10"/>
  <c r="AE680" i="10"/>
  <c r="Y680" i="10"/>
  <c r="X680" i="10"/>
  <c r="W680" i="10"/>
  <c r="V680" i="10"/>
  <c r="U680" i="10" s="1"/>
  <c r="Z680" i="10" s="1"/>
  <c r="T680" i="10"/>
  <c r="O680" i="10"/>
  <c r="N680" i="10"/>
  <c r="M680" i="10"/>
  <c r="L680" i="10"/>
  <c r="K680" i="10"/>
  <c r="BZ679" i="10"/>
  <c r="BX679" i="10"/>
  <c r="BW679" i="10"/>
  <c r="BV679" i="10"/>
  <c r="BU679" i="10"/>
  <c r="BT679" i="10" s="1"/>
  <c r="BS679" i="10"/>
  <c r="BN679" i="10"/>
  <c r="BM679" i="10"/>
  <c r="BK679" i="10" s="1"/>
  <c r="BL679" i="10"/>
  <c r="BJ679" i="10"/>
  <c r="BD679" i="10"/>
  <c r="BB679" i="10"/>
  <c r="BA679" i="10"/>
  <c r="AZ679" i="10"/>
  <c r="AY679" i="10"/>
  <c r="AX679" i="10" s="1"/>
  <c r="AW679" i="10"/>
  <c r="AR679" i="10"/>
  <c r="AQ679" i="10"/>
  <c r="AO679" i="10" s="1"/>
  <c r="AP679" i="10"/>
  <c r="AN679" i="10"/>
  <c r="AI679" i="10"/>
  <c r="AH679" i="10"/>
  <c r="AG679" i="10"/>
  <c r="AF679" i="10" s="1"/>
  <c r="AE679" i="10"/>
  <c r="Y679" i="10"/>
  <c r="X679" i="10"/>
  <c r="W679" i="10"/>
  <c r="V679" i="10"/>
  <c r="U679" i="10"/>
  <c r="T679" i="10"/>
  <c r="O679" i="10"/>
  <c r="N679" i="10"/>
  <c r="M679" i="10"/>
  <c r="L679" i="10" s="1"/>
  <c r="K679" i="10"/>
  <c r="BZ678" i="10"/>
  <c r="BX678" i="10"/>
  <c r="BW678" i="10"/>
  <c r="BV678" i="10"/>
  <c r="BT678" i="10" s="1"/>
  <c r="BU678" i="10"/>
  <c r="BS678" i="10"/>
  <c r="BN678" i="10"/>
  <c r="BM678" i="10"/>
  <c r="BL678" i="10"/>
  <c r="BK678" i="10" s="1"/>
  <c r="BJ678" i="10"/>
  <c r="BD678" i="10"/>
  <c r="BB678" i="10"/>
  <c r="BA678" i="10"/>
  <c r="AZ678" i="10"/>
  <c r="AX678" i="10" s="1"/>
  <c r="AY678" i="10"/>
  <c r="AW678" i="10"/>
  <c r="AR678" i="10"/>
  <c r="AQ678" i="10"/>
  <c r="AP678" i="10"/>
  <c r="AO678" i="10" s="1"/>
  <c r="AN678" i="10"/>
  <c r="AI678" i="10"/>
  <c r="AH678" i="10"/>
  <c r="AF678" i="10" s="1"/>
  <c r="AG678" i="10"/>
  <c r="AE678" i="10"/>
  <c r="Y678" i="10"/>
  <c r="X678" i="10"/>
  <c r="W678" i="10"/>
  <c r="V678" i="10"/>
  <c r="U678" i="10" s="1"/>
  <c r="T678" i="10"/>
  <c r="O678" i="10"/>
  <c r="N678" i="10"/>
  <c r="L678" i="10" s="1"/>
  <c r="M678" i="10"/>
  <c r="K678" i="10"/>
  <c r="BZ677" i="10"/>
  <c r="BX677" i="10"/>
  <c r="BW677" i="10"/>
  <c r="BV677" i="10"/>
  <c r="BU677" i="10"/>
  <c r="BT677" i="10" s="1"/>
  <c r="BS677" i="10"/>
  <c r="BN677" i="10"/>
  <c r="BM677" i="10"/>
  <c r="BL677" i="10"/>
  <c r="BK677" i="10"/>
  <c r="BJ677" i="10"/>
  <c r="BD677" i="10"/>
  <c r="BB677" i="10"/>
  <c r="BA677" i="10"/>
  <c r="AZ677" i="10"/>
  <c r="AY677" i="10"/>
  <c r="AX677" i="10" s="1"/>
  <c r="AW677" i="10"/>
  <c r="AR677" i="10"/>
  <c r="AQ677" i="10"/>
  <c r="AO677" i="10" s="1"/>
  <c r="AP677" i="10"/>
  <c r="AN677" i="10"/>
  <c r="AI677" i="10"/>
  <c r="AH677" i="10"/>
  <c r="AG677" i="10"/>
  <c r="AF677" i="10" s="1"/>
  <c r="AE677" i="10"/>
  <c r="Y677" i="10"/>
  <c r="X677" i="10"/>
  <c r="W677" i="10"/>
  <c r="U677" i="10" s="1"/>
  <c r="Z677" i="10" s="1"/>
  <c r="V677" i="10"/>
  <c r="T677" i="10"/>
  <c r="O677" i="10"/>
  <c r="N677" i="10"/>
  <c r="M677" i="10"/>
  <c r="L677" i="10" s="1"/>
  <c r="K677" i="10"/>
  <c r="BZ676" i="10"/>
  <c r="BX676" i="10"/>
  <c r="BW676" i="10"/>
  <c r="BV676" i="10"/>
  <c r="BU676" i="10"/>
  <c r="BT676" i="10"/>
  <c r="BS676" i="10"/>
  <c r="BN676" i="10"/>
  <c r="BM676" i="10"/>
  <c r="BL676" i="10"/>
  <c r="BK676" i="10" s="1"/>
  <c r="BJ676" i="10"/>
  <c r="BD676" i="10"/>
  <c r="BB676" i="10"/>
  <c r="BA676" i="10"/>
  <c r="AZ676" i="10"/>
  <c r="AX676" i="10" s="1"/>
  <c r="AY676" i="10"/>
  <c r="AW676" i="10"/>
  <c r="AR676" i="10"/>
  <c r="AQ676" i="10"/>
  <c r="AP676" i="10"/>
  <c r="AO676" i="10" s="1"/>
  <c r="AN676" i="10"/>
  <c r="AI676" i="10"/>
  <c r="AH676" i="10"/>
  <c r="AG676" i="10"/>
  <c r="AF676" i="10"/>
  <c r="AE676" i="10"/>
  <c r="Y676" i="10"/>
  <c r="X676" i="10"/>
  <c r="W676" i="10"/>
  <c r="V676" i="10"/>
  <c r="U676" i="10" s="1"/>
  <c r="T676" i="10"/>
  <c r="O676" i="10"/>
  <c r="N676" i="10"/>
  <c r="L676" i="10" s="1"/>
  <c r="M676" i="10"/>
  <c r="K676" i="10"/>
  <c r="BZ675" i="10"/>
  <c r="BX675" i="10"/>
  <c r="BW675" i="10"/>
  <c r="BV675" i="10"/>
  <c r="BU675" i="10"/>
  <c r="BT675" i="10" s="1"/>
  <c r="BS675" i="10"/>
  <c r="BN675" i="10"/>
  <c r="BM675" i="10"/>
  <c r="BK675" i="10" s="1"/>
  <c r="BL675" i="10"/>
  <c r="BJ675" i="10"/>
  <c r="BD675" i="10"/>
  <c r="BB675" i="10"/>
  <c r="BA675" i="10"/>
  <c r="AZ675" i="10"/>
  <c r="AY675" i="10"/>
  <c r="AX675" i="10" s="1"/>
  <c r="AW675" i="10"/>
  <c r="AR675" i="10"/>
  <c r="AQ675" i="10"/>
  <c r="AP675" i="10"/>
  <c r="AO675" i="10"/>
  <c r="AN675" i="10"/>
  <c r="AI675" i="10"/>
  <c r="AH675" i="10"/>
  <c r="AG675" i="10"/>
  <c r="AF675" i="10" s="1"/>
  <c r="AE675" i="10"/>
  <c r="Y675" i="10"/>
  <c r="X675" i="10"/>
  <c r="W675" i="10"/>
  <c r="U675" i="10" s="1"/>
  <c r="V675" i="10"/>
  <c r="T675" i="10"/>
  <c r="O675" i="10"/>
  <c r="N675" i="10"/>
  <c r="M675" i="10"/>
  <c r="L675" i="10" s="1"/>
  <c r="K675" i="10"/>
  <c r="BZ674" i="10"/>
  <c r="BX674" i="10"/>
  <c r="BW674" i="10"/>
  <c r="BV674" i="10"/>
  <c r="BT674" i="10" s="1"/>
  <c r="BU674" i="10"/>
  <c r="BS674" i="10"/>
  <c r="BN674" i="10"/>
  <c r="BM674" i="10"/>
  <c r="BL674" i="10"/>
  <c r="BK674" i="10" s="1"/>
  <c r="BJ674" i="10"/>
  <c r="BD674" i="10"/>
  <c r="BB674" i="10"/>
  <c r="BA674" i="10"/>
  <c r="AZ674" i="10"/>
  <c r="AY674" i="10"/>
  <c r="AX674" i="10"/>
  <c r="AW674" i="10"/>
  <c r="AR674" i="10"/>
  <c r="AQ674" i="10"/>
  <c r="AP674" i="10"/>
  <c r="AO674" i="10" s="1"/>
  <c r="AN674" i="10"/>
  <c r="AI674" i="10"/>
  <c r="AH674" i="10"/>
  <c r="AF674" i="10" s="1"/>
  <c r="AG674" i="10"/>
  <c r="AE674" i="10"/>
  <c r="Y674" i="10"/>
  <c r="X674" i="10"/>
  <c r="W674" i="10"/>
  <c r="V674" i="10"/>
  <c r="U674" i="10" s="1"/>
  <c r="Z674" i="10" s="1"/>
  <c r="T674" i="10"/>
  <c r="O674" i="10"/>
  <c r="N674" i="10"/>
  <c r="L674" i="10" s="1"/>
  <c r="M674" i="10"/>
  <c r="K674" i="10"/>
  <c r="BZ673" i="10"/>
  <c r="BX673" i="10"/>
  <c r="BW673" i="10"/>
  <c r="BV673" i="10"/>
  <c r="BU673" i="10"/>
  <c r="BT673" i="10" s="1"/>
  <c r="BS673" i="10"/>
  <c r="BN673" i="10"/>
  <c r="BM673" i="10"/>
  <c r="BK673" i="10" s="1"/>
  <c r="BL673" i="10"/>
  <c r="BJ673" i="10"/>
  <c r="BD673" i="10"/>
  <c r="BB673" i="10"/>
  <c r="BA673" i="10"/>
  <c r="AZ673" i="10"/>
  <c r="AY673" i="10"/>
  <c r="AX673" i="10" s="1"/>
  <c r="AW673" i="10"/>
  <c r="AR673" i="10"/>
  <c r="AQ673" i="10"/>
  <c r="AO673" i="10" s="1"/>
  <c r="AP673" i="10"/>
  <c r="AN673" i="10"/>
  <c r="AI673" i="10"/>
  <c r="AH673" i="10"/>
  <c r="AG673" i="10"/>
  <c r="AF673" i="10" s="1"/>
  <c r="AE673" i="10"/>
  <c r="Y673" i="10"/>
  <c r="X673" i="10"/>
  <c r="W673" i="10"/>
  <c r="U673" i="10" s="1"/>
  <c r="Z673" i="10" s="1"/>
  <c r="V673" i="10"/>
  <c r="T673" i="10"/>
  <c r="O673" i="10"/>
  <c r="N673" i="10"/>
  <c r="M673" i="10"/>
  <c r="L673" i="10" s="1"/>
  <c r="K673" i="10"/>
  <c r="BZ672" i="10"/>
  <c r="BX672" i="10"/>
  <c r="BW672" i="10"/>
  <c r="BV672" i="10"/>
  <c r="BT672" i="10" s="1"/>
  <c r="BU672" i="10"/>
  <c r="BS672" i="10"/>
  <c r="BN672" i="10"/>
  <c r="BM672" i="10"/>
  <c r="BL672" i="10"/>
  <c r="BK672" i="10" s="1"/>
  <c r="BJ672" i="10"/>
  <c r="BD672" i="10"/>
  <c r="BB672" i="10"/>
  <c r="BA672" i="10"/>
  <c r="AZ672" i="10"/>
  <c r="AX672" i="10" s="1"/>
  <c r="AY672" i="10"/>
  <c r="AW672" i="10"/>
  <c r="AR672" i="10"/>
  <c r="AQ672" i="10"/>
  <c r="AP672" i="10"/>
  <c r="AO672" i="10" s="1"/>
  <c r="AN672" i="10"/>
  <c r="AI672" i="10"/>
  <c r="AH672" i="10"/>
  <c r="AF672" i="10" s="1"/>
  <c r="AG672" i="10"/>
  <c r="AE672" i="10"/>
  <c r="Y672" i="10"/>
  <c r="X672" i="10"/>
  <c r="W672" i="10"/>
  <c r="V672" i="10"/>
  <c r="U672" i="10" s="1"/>
  <c r="Z672" i="10" s="1"/>
  <c r="T672" i="10"/>
  <c r="O672" i="10"/>
  <c r="N672" i="10"/>
  <c r="M672" i="10"/>
  <c r="L672" i="10"/>
  <c r="K672" i="10"/>
  <c r="BZ671" i="10"/>
  <c r="BX671" i="10"/>
  <c r="BW671" i="10"/>
  <c r="BV671" i="10"/>
  <c r="BU671" i="10"/>
  <c r="BT671" i="10" s="1"/>
  <c r="BS671" i="10"/>
  <c r="BN671" i="10"/>
  <c r="BM671" i="10"/>
  <c r="BK671" i="10" s="1"/>
  <c r="BL671" i="10"/>
  <c r="BJ671" i="10"/>
  <c r="BD671" i="10"/>
  <c r="BB671" i="10"/>
  <c r="BA671" i="10"/>
  <c r="AZ671" i="10"/>
  <c r="AY671" i="10"/>
  <c r="AX671" i="10" s="1"/>
  <c r="AW671" i="10"/>
  <c r="AR671" i="10"/>
  <c r="AQ671" i="10"/>
  <c r="AO671" i="10" s="1"/>
  <c r="AP671" i="10"/>
  <c r="AN671" i="10"/>
  <c r="AI671" i="10"/>
  <c r="AH671" i="10"/>
  <c r="AG671" i="10"/>
  <c r="AF671" i="10" s="1"/>
  <c r="AE671" i="10"/>
  <c r="Y671" i="10"/>
  <c r="X671" i="10"/>
  <c r="W671" i="10"/>
  <c r="V671" i="10"/>
  <c r="U671" i="10"/>
  <c r="Z671" i="10" s="1"/>
  <c r="T671" i="10"/>
  <c r="O671" i="10"/>
  <c r="N671" i="10"/>
  <c r="M671" i="10"/>
  <c r="L671" i="10" s="1"/>
  <c r="K671" i="10"/>
  <c r="BZ670" i="10"/>
  <c r="BX670" i="10"/>
  <c r="BW670" i="10"/>
  <c r="BV670" i="10"/>
  <c r="BT670" i="10" s="1"/>
  <c r="BU670" i="10"/>
  <c r="BS670" i="10"/>
  <c r="BN670" i="10"/>
  <c r="BM670" i="10"/>
  <c r="BL670" i="10"/>
  <c r="BK670" i="10" s="1"/>
  <c r="BJ670" i="10"/>
  <c r="BD670" i="10"/>
  <c r="BB670" i="10"/>
  <c r="BA670" i="10"/>
  <c r="AZ670" i="10"/>
  <c r="AX670" i="10" s="1"/>
  <c r="AY670" i="10"/>
  <c r="AW670" i="10"/>
  <c r="AR670" i="10"/>
  <c r="AQ670" i="10"/>
  <c r="AP670" i="10"/>
  <c r="AO670" i="10" s="1"/>
  <c r="AN670" i="10"/>
  <c r="AI670" i="10"/>
  <c r="AH670" i="10"/>
  <c r="AF670" i="10" s="1"/>
  <c r="AG670" i="10"/>
  <c r="AE670" i="10"/>
  <c r="Y670" i="10"/>
  <c r="X670" i="10"/>
  <c r="W670" i="10"/>
  <c r="V670" i="10"/>
  <c r="U670" i="10" s="1"/>
  <c r="T670" i="10"/>
  <c r="O670" i="10"/>
  <c r="N670" i="10"/>
  <c r="L670" i="10" s="1"/>
  <c r="M670" i="10"/>
  <c r="K670" i="10"/>
  <c r="BZ669" i="10"/>
  <c r="BX669" i="10"/>
  <c r="BW669" i="10"/>
  <c r="BV669" i="10"/>
  <c r="BU669" i="10"/>
  <c r="BT669" i="10" s="1"/>
  <c r="BS669" i="10"/>
  <c r="BN669" i="10"/>
  <c r="BM669" i="10"/>
  <c r="BL669" i="10"/>
  <c r="BK669" i="10"/>
  <c r="BJ669" i="10"/>
  <c r="BD669" i="10"/>
  <c r="BB669" i="10"/>
  <c r="BA669" i="10"/>
  <c r="AZ669" i="10"/>
  <c r="AY669" i="10"/>
  <c r="AX669" i="10" s="1"/>
  <c r="AW669" i="10"/>
  <c r="AR669" i="10"/>
  <c r="AQ669" i="10"/>
  <c r="AO669" i="10" s="1"/>
  <c r="AP669" i="10"/>
  <c r="AN669" i="10"/>
  <c r="AI669" i="10"/>
  <c r="AH669" i="10"/>
  <c r="AG669" i="10"/>
  <c r="AF669" i="10" s="1"/>
  <c r="AE669" i="10"/>
  <c r="Y669" i="10"/>
  <c r="X669" i="10"/>
  <c r="W669" i="10"/>
  <c r="U669" i="10" s="1"/>
  <c r="Z669" i="10" s="1"/>
  <c r="V669" i="10"/>
  <c r="T669" i="10"/>
  <c r="O669" i="10"/>
  <c r="N669" i="10"/>
  <c r="M669" i="10"/>
  <c r="L669" i="10" s="1"/>
  <c r="K669" i="10"/>
  <c r="BZ668" i="10"/>
  <c r="BX668" i="10"/>
  <c r="BW668" i="10"/>
  <c r="BV668" i="10"/>
  <c r="BU668" i="10"/>
  <c r="BT668" i="10"/>
  <c r="BS668" i="10"/>
  <c r="BN668" i="10"/>
  <c r="BM668" i="10"/>
  <c r="BL668" i="10"/>
  <c r="BK668" i="10" s="1"/>
  <c r="BJ668" i="10"/>
  <c r="BD668" i="10"/>
  <c r="BB668" i="10"/>
  <c r="BA668" i="10"/>
  <c r="AZ668" i="10"/>
  <c r="AX668" i="10" s="1"/>
  <c r="AY668" i="10"/>
  <c r="AW668" i="10"/>
  <c r="AR668" i="10"/>
  <c r="AQ668" i="10"/>
  <c r="AP668" i="10"/>
  <c r="AO668" i="10" s="1"/>
  <c r="AN668" i="10"/>
  <c r="AI668" i="10"/>
  <c r="AH668" i="10"/>
  <c r="AG668" i="10"/>
  <c r="AF668" i="10"/>
  <c r="AE668" i="10"/>
  <c r="Y668" i="10"/>
  <c r="X668" i="10"/>
  <c r="W668" i="10"/>
  <c r="V668" i="10"/>
  <c r="U668" i="10" s="1"/>
  <c r="Z668" i="10" s="1"/>
  <c r="T668" i="10"/>
  <c r="O668" i="10"/>
  <c r="N668" i="10"/>
  <c r="L668" i="10" s="1"/>
  <c r="M668" i="10"/>
  <c r="K668" i="10"/>
  <c r="BZ667" i="10"/>
  <c r="BX667" i="10"/>
  <c r="BW667" i="10"/>
  <c r="BV667" i="10"/>
  <c r="BU667" i="10"/>
  <c r="BT667" i="10" s="1"/>
  <c r="BS667" i="10"/>
  <c r="BN667" i="10"/>
  <c r="BM667" i="10"/>
  <c r="BK667" i="10" s="1"/>
  <c r="BL667" i="10"/>
  <c r="BJ667" i="10"/>
  <c r="BD667" i="10"/>
  <c r="BB667" i="10"/>
  <c r="BA667" i="10"/>
  <c r="AZ667" i="10"/>
  <c r="AY667" i="10"/>
  <c r="AX667" i="10" s="1"/>
  <c r="AW667" i="10"/>
  <c r="AR667" i="10"/>
  <c r="AQ667" i="10"/>
  <c r="AP667" i="10"/>
  <c r="AO667" i="10"/>
  <c r="AN667" i="10"/>
  <c r="AI667" i="10"/>
  <c r="AH667" i="10"/>
  <c r="AG667" i="10"/>
  <c r="AF667" i="10" s="1"/>
  <c r="AE667" i="10"/>
  <c r="Y667" i="10"/>
  <c r="X667" i="10"/>
  <c r="W667" i="10"/>
  <c r="U667" i="10" s="1"/>
  <c r="V667" i="10"/>
  <c r="T667" i="10"/>
  <c r="O667" i="10"/>
  <c r="N667" i="10"/>
  <c r="M667" i="10"/>
  <c r="L667" i="10" s="1"/>
  <c r="K667" i="10"/>
  <c r="BZ666" i="10"/>
  <c r="BX666" i="10"/>
  <c r="BW666" i="10"/>
  <c r="BV666" i="10"/>
  <c r="BT666" i="10" s="1"/>
  <c r="BU666" i="10"/>
  <c r="BS666" i="10"/>
  <c r="BN666" i="10"/>
  <c r="BM666" i="10"/>
  <c r="BL666" i="10"/>
  <c r="BK666" i="10" s="1"/>
  <c r="BJ666" i="10"/>
  <c r="BD666" i="10"/>
  <c r="BB666" i="10"/>
  <c r="BA666" i="10"/>
  <c r="AZ666" i="10"/>
  <c r="AY666" i="10"/>
  <c r="AX666" i="10"/>
  <c r="AW666" i="10"/>
  <c r="AR666" i="10"/>
  <c r="AQ666" i="10"/>
  <c r="AP666" i="10"/>
  <c r="AO666" i="10" s="1"/>
  <c r="AN666" i="10"/>
  <c r="AI666" i="10"/>
  <c r="AH666" i="10"/>
  <c r="AF666" i="10" s="1"/>
  <c r="AG666" i="10"/>
  <c r="AE666" i="10"/>
  <c r="Y666" i="10"/>
  <c r="X666" i="10"/>
  <c r="W666" i="10"/>
  <c r="V666" i="10"/>
  <c r="U666" i="10" s="1"/>
  <c r="Z666" i="10" s="1"/>
  <c r="T666" i="10"/>
  <c r="O666" i="10"/>
  <c r="N666" i="10"/>
  <c r="L666" i="10" s="1"/>
  <c r="M666" i="10"/>
  <c r="K666" i="10"/>
  <c r="BZ665" i="10"/>
  <c r="BX665" i="10"/>
  <c r="BW665" i="10"/>
  <c r="BV665" i="10"/>
  <c r="BU665" i="10"/>
  <c r="BT665" i="10" s="1"/>
  <c r="BS665" i="10"/>
  <c r="BN665" i="10"/>
  <c r="BM665" i="10"/>
  <c r="BK665" i="10" s="1"/>
  <c r="BL665" i="10"/>
  <c r="BJ665" i="10"/>
  <c r="BD665" i="10"/>
  <c r="BB665" i="10"/>
  <c r="BA665" i="10"/>
  <c r="AZ665" i="10"/>
  <c r="AY665" i="10"/>
  <c r="AX665" i="10" s="1"/>
  <c r="AW665" i="10"/>
  <c r="AR665" i="10"/>
  <c r="AQ665" i="10"/>
  <c r="AO665" i="10" s="1"/>
  <c r="AP665" i="10"/>
  <c r="AN665" i="10"/>
  <c r="AI665" i="10"/>
  <c r="AH665" i="10"/>
  <c r="AG665" i="10"/>
  <c r="AF665" i="10" s="1"/>
  <c r="AE665" i="10"/>
  <c r="Y665" i="10"/>
  <c r="X665" i="10"/>
  <c r="W665" i="10"/>
  <c r="U665" i="10" s="1"/>
  <c r="Z665" i="10" s="1"/>
  <c r="V665" i="10"/>
  <c r="T665" i="10"/>
  <c r="O665" i="10"/>
  <c r="N665" i="10"/>
  <c r="M665" i="10"/>
  <c r="L665" i="10" s="1"/>
  <c r="K665" i="10"/>
  <c r="BZ664" i="10"/>
  <c r="BX664" i="10"/>
  <c r="BW664" i="10"/>
  <c r="BV664" i="10"/>
  <c r="BT664" i="10" s="1"/>
  <c r="BU664" i="10"/>
  <c r="BS664" i="10"/>
  <c r="BN664" i="10"/>
  <c r="BM664" i="10"/>
  <c r="BL664" i="10"/>
  <c r="BK664" i="10" s="1"/>
  <c r="BJ664" i="10"/>
  <c r="BD664" i="10"/>
  <c r="BB664" i="10"/>
  <c r="BA664" i="10"/>
  <c r="AZ664" i="10"/>
  <c r="AX664" i="10" s="1"/>
  <c r="AY664" i="10"/>
  <c r="AW664" i="10"/>
  <c r="AR664" i="10"/>
  <c r="AQ664" i="10"/>
  <c r="AP664" i="10"/>
  <c r="AO664" i="10" s="1"/>
  <c r="AN664" i="10"/>
  <c r="AI664" i="10"/>
  <c r="AH664" i="10"/>
  <c r="AF664" i="10" s="1"/>
  <c r="AG664" i="10"/>
  <c r="AE664" i="10"/>
  <c r="Y664" i="10"/>
  <c r="X664" i="10"/>
  <c r="W664" i="10"/>
  <c r="V664" i="10"/>
  <c r="U664" i="10" s="1"/>
  <c r="Z664" i="10" s="1"/>
  <c r="T664" i="10"/>
  <c r="O664" i="10"/>
  <c r="N664" i="10"/>
  <c r="M664" i="10"/>
  <c r="L664" i="10"/>
  <c r="K664" i="10"/>
  <c r="BZ663" i="10"/>
  <c r="BX663" i="10"/>
  <c r="BW663" i="10"/>
  <c r="BV663" i="10"/>
  <c r="BU663" i="10"/>
  <c r="BT663" i="10" s="1"/>
  <c r="BS663" i="10"/>
  <c r="BN663" i="10"/>
  <c r="BM663" i="10"/>
  <c r="BK663" i="10" s="1"/>
  <c r="BL663" i="10"/>
  <c r="BJ663" i="10"/>
  <c r="BD663" i="10"/>
  <c r="BB663" i="10"/>
  <c r="BA663" i="10"/>
  <c r="AZ663" i="10"/>
  <c r="AY663" i="10"/>
  <c r="AX663" i="10" s="1"/>
  <c r="AW663" i="10"/>
  <c r="AR663" i="10"/>
  <c r="AQ663" i="10"/>
  <c r="AO663" i="10" s="1"/>
  <c r="AP663" i="10"/>
  <c r="AN663" i="10"/>
  <c r="AI663" i="10"/>
  <c r="AH663" i="10"/>
  <c r="AG663" i="10"/>
  <c r="AF663" i="10" s="1"/>
  <c r="AE663" i="10"/>
  <c r="Y663" i="10"/>
  <c r="X663" i="10"/>
  <c r="W663" i="10"/>
  <c r="V663" i="10"/>
  <c r="U663" i="10"/>
  <c r="T663" i="10"/>
  <c r="O663" i="10"/>
  <c r="N663" i="10"/>
  <c r="M663" i="10"/>
  <c r="L663" i="10" s="1"/>
  <c r="K663" i="10"/>
  <c r="BZ662" i="10"/>
  <c r="BX662" i="10"/>
  <c r="BW662" i="10"/>
  <c r="BV662" i="10"/>
  <c r="BT662" i="10" s="1"/>
  <c r="BU662" i="10"/>
  <c r="BS662" i="10"/>
  <c r="BN662" i="10"/>
  <c r="BM662" i="10"/>
  <c r="BL662" i="10"/>
  <c r="BK662" i="10" s="1"/>
  <c r="BJ662" i="10"/>
  <c r="BD662" i="10"/>
  <c r="BB662" i="10"/>
  <c r="BA662" i="10"/>
  <c r="AZ662" i="10"/>
  <c r="AX662" i="10" s="1"/>
  <c r="AY662" i="10"/>
  <c r="AW662" i="10"/>
  <c r="AR662" i="10"/>
  <c r="AQ662" i="10"/>
  <c r="AP662" i="10"/>
  <c r="AO662" i="10" s="1"/>
  <c r="AN662" i="10"/>
  <c r="AI662" i="10"/>
  <c r="AH662" i="10"/>
  <c r="AF662" i="10" s="1"/>
  <c r="AG662" i="10"/>
  <c r="AE662" i="10"/>
  <c r="Y662" i="10"/>
  <c r="X662" i="10"/>
  <c r="W662" i="10"/>
  <c r="V662" i="10"/>
  <c r="U662" i="10" s="1"/>
  <c r="T662" i="10"/>
  <c r="O662" i="10"/>
  <c r="N662" i="10"/>
  <c r="L662" i="10" s="1"/>
  <c r="M662" i="10"/>
  <c r="K662" i="10"/>
  <c r="BZ661" i="10"/>
  <c r="BX661" i="10"/>
  <c r="BW661" i="10"/>
  <c r="BV661" i="10"/>
  <c r="BU661" i="10"/>
  <c r="BT661" i="10" s="1"/>
  <c r="BS661" i="10"/>
  <c r="BN661" i="10"/>
  <c r="BM661" i="10"/>
  <c r="BL661" i="10"/>
  <c r="BK661" i="10"/>
  <c r="BJ661" i="10"/>
  <c r="BD661" i="10"/>
  <c r="BB661" i="10"/>
  <c r="BA661" i="10"/>
  <c r="AZ661" i="10"/>
  <c r="AY661" i="10"/>
  <c r="AX661" i="10" s="1"/>
  <c r="AW661" i="10"/>
  <c r="AR661" i="10"/>
  <c r="AQ661" i="10"/>
  <c r="AO661" i="10" s="1"/>
  <c r="AP661" i="10"/>
  <c r="AN661" i="10"/>
  <c r="AI661" i="10"/>
  <c r="AH661" i="10"/>
  <c r="AG661" i="10"/>
  <c r="AF661" i="10" s="1"/>
  <c r="AE661" i="10"/>
  <c r="Y661" i="10"/>
  <c r="X661" i="10"/>
  <c r="W661" i="10"/>
  <c r="U661" i="10" s="1"/>
  <c r="V661" i="10"/>
  <c r="T661" i="10"/>
  <c r="O661" i="10"/>
  <c r="N661" i="10"/>
  <c r="M661" i="10"/>
  <c r="L661" i="10" s="1"/>
  <c r="K661" i="10"/>
  <c r="BZ660" i="10"/>
  <c r="BX660" i="10"/>
  <c r="BW660" i="10"/>
  <c r="BV660" i="10"/>
  <c r="BU660" i="10"/>
  <c r="BT660" i="10"/>
  <c r="BS660" i="10"/>
  <c r="BN660" i="10"/>
  <c r="BM660" i="10"/>
  <c r="BL660" i="10"/>
  <c r="BK660" i="10" s="1"/>
  <c r="BJ660" i="10"/>
  <c r="BD660" i="10"/>
  <c r="BB660" i="10"/>
  <c r="BA660" i="10"/>
  <c r="AZ660" i="10"/>
  <c r="AX660" i="10" s="1"/>
  <c r="AY660" i="10"/>
  <c r="AW660" i="10"/>
  <c r="AR660" i="10"/>
  <c r="AQ660" i="10"/>
  <c r="AP660" i="10"/>
  <c r="AO660" i="10" s="1"/>
  <c r="AN660" i="10"/>
  <c r="AI660" i="10"/>
  <c r="AH660" i="10"/>
  <c r="AG660" i="10"/>
  <c r="AF660" i="10"/>
  <c r="AE660" i="10"/>
  <c r="Y660" i="10"/>
  <c r="X660" i="10"/>
  <c r="W660" i="10"/>
  <c r="V660" i="10"/>
  <c r="U660" i="10" s="1"/>
  <c r="Z660" i="10" s="1"/>
  <c r="T660" i="10"/>
  <c r="O660" i="10"/>
  <c r="N660" i="10"/>
  <c r="L660" i="10" s="1"/>
  <c r="M660" i="10"/>
  <c r="K660" i="10"/>
  <c r="BZ659" i="10"/>
  <c r="BX659" i="10"/>
  <c r="BW659" i="10"/>
  <c r="BV659" i="10"/>
  <c r="BU659" i="10"/>
  <c r="BT659" i="10" s="1"/>
  <c r="BS659" i="10"/>
  <c r="BN659" i="10"/>
  <c r="BM659" i="10"/>
  <c r="BK659" i="10" s="1"/>
  <c r="BL659" i="10"/>
  <c r="BJ659" i="10"/>
  <c r="BD659" i="10"/>
  <c r="BB659" i="10"/>
  <c r="BA659" i="10"/>
  <c r="AZ659" i="10"/>
  <c r="AY659" i="10"/>
  <c r="AX659" i="10" s="1"/>
  <c r="AW659" i="10"/>
  <c r="AR659" i="10"/>
  <c r="AQ659" i="10"/>
  <c r="AP659" i="10"/>
  <c r="AO659" i="10"/>
  <c r="AN659" i="10"/>
  <c r="AI659" i="10"/>
  <c r="AH659" i="10"/>
  <c r="AG659" i="10"/>
  <c r="AF659" i="10" s="1"/>
  <c r="AE659" i="10"/>
  <c r="Y659" i="10"/>
  <c r="X659" i="10"/>
  <c r="W659" i="10"/>
  <c r="U659" i="10" s="1"/>
  <c r="V659" i="10"/>
  <c r="T659" i="10"/>
  <c r="O659" i="10"/>
  <c r="N659" i="10"/>
  <c r="M659" i="10"/>
  <c r="L659" i="10" s="1"/>
  <c r="K659" i="10"/>
  <c r="BZ658" i="10"/>
  <c r="BX658" i="10"/>
  <c r="BW658" i="10"/>
  <c r="BV658" i="10"/>
  <c r="BT658" i="10" s="1"/>
  <c r="BU658" i="10"/>
  <c r="BS658" i="10"/>
  <c r="BN658" i="10"/>
  <c r="BM658" i="10"/>
  <c r="BL658" i="10"/>
  <c r="BK658" i="10" s="1"/>
  <c r="BJ658" i="10"/>
  <c r="BD658" i="10"/>
  <c r="BB658" i="10"/>
  <c r="BA658" i="10"/>
  <c r="AZ658" i="10"/>
  <c r="AY658" i="10"/>
  <c r="AX658" i="10"/>
  <c r="AW658" i="10"/>
  <c r="AR658" i="10"/>
  <c r="AQ658" i="10"/>
  <c r="AP658" i="10"/>
  <c r="AO658" i="10" s="1"/>
  <c r="AN658" i="10"/>
  <c r="AI658" i="10"/>
  <c r="AH658" i="10"/>
  <c r="AF658" i="10" s="1"/>
  <c r="AG658" i="10"/>
  <c r="AE658" i="10"/>
  <c r="Y658" i="10"/>
  <c r="X658" i="10"/>
  <c r="W658" i="10"/>
  <c r="V658" i="10"/>
  <c r="U658" i="10" s="1"/>
  <c r="Z658" i="10" s="1"/>
  <c r="T658" i="10"/>
  <c r="O658" i="10"/>
  <c r="N658" i="10"/>
  <c r="L658" i="10" s="1"/>
  <c r="M658" i="10"/>
  <c r="K658" i="10"/>
  <c r="BZ657" i="10"/>
  <c r="BX657" i="10"/>
  <c r="BW657" i="10"/>
  <c r="BV657" i="10"/>
  <c r="BU657" i="10"/>
  <c r="BT657" i="10" s="1"/>
  <c r="BY657" i="10" s="1"/>
  <c r="BS657" i="10"/>
  <c r="BN657" i="10"/>
  <c r="BM657" i="10"/>
  <c r="BK657" i="10" s="1"/>
  <c r="BL657" i="10"/>
  <c r="BJ657" i="10"/>
  <c r="BD657" i="10"/>
  <c r="BC657" i="10"/>
  <c r="BB657" i="10"/>
  <c r="BA657" i="10"/>
  <c r="AZ657" i="10"/>
  <c r="AY657" i="10"/>
  <c r="AX657" i="10" s="1"/>
  <c r="AW657" i="10"/>
  <c r="AR657" i="10"/>
  <c r="AQ657" i="10"/>
  <c r="AO657" i="10" s="1"/>
  <c r="AP657" i="10"/>
  <c r="AN657" i="10"/>
  <c r="AI657" i="10"/>
  <c r="AH657" i="10"/>
  <c r="AG657" i="10"/>
  <c r="AF657" i="10" s="1"/>
  <c r="AE657" i="10"/>
  <c r="Y657" i="10"/>
  <c r="X657" i="10"/>
  <c r="W657" i="10"/>
  <c r="U657" i="10" s="1"/>
  <c r="V657" i="10"/>
  <c r="T657" i="10"/>
  <c r="O657" i="10"/>
  <c r="N657" i="10"/>
  <c r="M657" i="10"/>
  <c r="K657" i="10"/>
  <c r="BZ656" i="10"/>
  <c r="BX656" i="10"/>
  <c r="BW656" i="10"/>
  <c r="BV656" i="10"/>
  <c r="BT656" i="10" s="1"/>
  <c r="BU656" i="10"/>
  <c r="BS656" i="10"/>
  <c r="BN656" i="10"/>
  <c r="BM656" i="10"/>
  <c r="BL656" i="10"/>
  <c r="BK656" i="10" s="1"/>
  <c r="BJ656" i="10"/>
  <c r="BD656" i="10"/>
  <c r="BB656" i="10"/>
  <c r="BA656" i="10"/>
  <c r="AZ656" i="10"/>
  <c r="AY656" i="10"/>
  <c r="AX656" i="10"/>
  <c r="AW656" i="10"/>
  <c r="AR656" i="10"/>
  <c r="AQ656" i="10"/>
  <c r="AP656" i="10"/>
  <c r="AO656" i="10" s="1"/>
  <c r="AN656" i="10"/>
  <c r="AI656" i="10"/>
  <c r="AH656" i="10"/>
  <c r="AF656" i="10" s="1"/>
  <c r="AG656" i="10"/>
  <c r="AE656" i="10"/>
  <c r="Y656" i="10"/>
  <c r="X656" i="10"/>
  <c r="W656" i="10"/>
  <c r="V656" i="10"/>
  <c r="U656" i="10" s="1"/>
  <c r="T656" i="10"/>
  <c r="O656" i="10"/>
  <c r="N656" i="10"/>
  <c r="M656" i="10"/>
  <c r="L656" i="10"/>
  <c r="K656" i="10"/>
  <c r="BZ655" i="10"/>
  <c r="BX655" i="10"/>
  <c r="BW655" i="10"/>
  <c r="BV655" i="10"/>
  <c r="BU655" i="10"/>
  <c r="BT655" i="10" s="1"/>
  <c r="BY655" i="10" s="1"/>
  <c r="BS655" i="10"/>
  <c r="BN655" i="10"/>
  <c r="BM655" i="10"/>
  <c r="BK655" i="10" s="1"/>
  <c r="BL655" i="10"/>
  <c r="BJ655" i="10"/>
  <c r="BD655" i="10"/>
  <c r="BC655" i="10"/>
  <c r="BB655" i="10"/>
  <c r="BA655" i="10"/>
  <c r="AZ655" i="10"/>
  <c r="AY655" i="10"/>
  <c r="AX655" i="10" s="1"/>
  <c r="BE655" i="10" s="1"/>
  <c r="AW655" i="10"/>
  <c r="AR655" i="10"/>
  <c r="AQ655" i="10"/>
  <c r="AO655" i="10" s="1"/>
  <c r="AP655" i="10"/>
  <c r="AN655" i="10"/>
  <c r="AI655" i="10"/>
  <c r="AH655" i="10"/>
  <c r="AG655" i="10"/>
  <c r="AF655" i="10" s="1"/>
  <c r="AE655" i="10"/>
  <c r="Y655" i="10"/>
  <c r="X655" i="10"/>
  <c r="W655" i="10"/>
  <c r="V655" i="10"/>
  <c r="U655" i="10"/>
  <c r="T655" i="10"/>
  <c r="O655" i="10"/>
  <c r="N655" i="10"/>
  <c r="M655" i="10"/>
  <c r="K655" i="10"/>
  <c r="BZ654" i="10"/>
  <c r="BX654" i="10"/>
  <c r="BW654" i="10"/>
  <c r="BV654" i="10"/>
  <c r="BT654" i="10" s="1"/>
  <c r="BU654" i="10"/>
  <c r="BS654" i="10"/>
  <c r="BN654" i="10"/>
  <c r="BM654" i="10"/>
  <c r="BL654" i="10"/>
  <c r="BK654" i="10" s="1"/>
  <c r="BJ654" i="10"/>
  <c r="BD654" i="10"/>
  <c r="BB654" i="10"/>
  <c r="BA654" i="10"/>
  <c r="AZ654" i="10"/>
  <c r="AX654" i="10" s="1"/>
  <c r="AY654" i="10"/>
  <c r="AW654" i="10"/>
  <c r="AR654" i="10"/>
  <c r="AQ654" i="10"/>
  <c r="AP654" i="10"/>
  <c r="AO654" i="10" s="1"/>
  <c r="AN654" i="10"/>
  <c r="AI654" i="10"/>
  <c r="AH654" i="10"/>
  <c r="AF654" i="10" s="1"/>
  <c r="AG654" i="10"/>
  <c r="AE654" i="10"/>
  <c r="Y654" i="10"/>
  <c r="X654" i="10"/>
  <c r="W654" i="10"/>
  <c r="V654" i="10"/>
  <c r="U654" i="10" s="1"/>
  <c r="Z654" i="10" s="1"/>
  <c r="T654" i="10"/>
  <c r="O654" i="10"/>
  <c r="N654" i="10"/>
  <c r="M654" i="10"/>
  <c r="L654" i="10"/>
  <c r="K654" i="10"/>
  <c r="BZ653" i="10"/>
  <c r="BX653" i="10"/>
  <c r="BW653" i="10"/>
  <c r="BV653" i="10"/>
  <c r="BU653" i="10"/>
  <c r="BT653" i="10" s="1"/>
  <c r="BY653" i="10" s="1"/>
  <c r="BS653" i="10"/>
  <c r="BN653" i="10"/>
  <c r="BM653" i="10"/>
  <c r="BL653" i="10"/>
  <c r="BK653" i="10"/>
  <c r="BJ653" i="10"/>
  <c r="BD653" i="10"/>
  <c r="BC653" i="10"/>
  <c r="BB653" i="10"/>
  <c r="BA653" i="10"/>
  <c r="AZ653" i="10"/>
  <c r="AY653" i="10"/>
  <c r="AX653" i="10" s="1"/>
  <c r="AW653" i="10"/>
  <c r="AR653" i="10"/>
  <c r="AQ653" i="10"/>
  <c r="AO653" i="10" s="1"/>
  <c r="AP653" i="10"/>
  <c r="AN653" i="10"/>
  <c r="AI653" i="10"/>
  <c r="AH653" i="10"/>
  <c r="AG653" i="10"/>
  <c r="AE653" i="10"/>
  <c r="Y653" i="10"/>
  <c r="X653" i="10"/>
  <c r="W653" i="10"/>
  <c r="U653" i="10" s="1"/>
  <c r="V653" i="10"/>
  <c r="T653" i="10"/>
  <c r="O653" i="10"/>
  <c r="N653" i="10"/>
  <c r="M653" i="10"/>
  <c r="K653" i="10"/>
  <c r="BZ652" i="10"/>
  <c r="BX652" i="10"/>
  <c r="BW652" i="10"/>
  <c r="BV652" i="10"/>
  <c r="BT652" i="10" s="1"/>
  <c r="BU652" i="10"/>
  <c r="BS652" i="10"/>
  <c r="BN652" i="10"/>
  <c r="BM652" i="10"/>
  <c r="BL652" i="10"/>
  <c r="BJ652" i="10"/>
  <c r="BD652" i="10"/>
  <c r="BB652" i="10"/>
  <c r="BA652" i="10"/>
  <c r="AZ652" i="10"/>
  <c r="AX652" i="10" s="1"/>
  <c r="AY652" i="10"/>
  <c r="AW652" i="10"/>
  <c r="AR652" i="10"/>
  <c r="AQ652" i="10"/>
  <c r="AP652" i="10"/>
  <c r="AN652" i="10"/>
  <c r="AI652" i="10"/>
  <c r="AH652" i="10"/>
  <c r="AG652" i="10"/>
  <c r="AF652" i="10"/>
  <c r="AE652" i="10"/>
  <c r="Y652" i="10"/>
  <c r="X652" i="10"/>
  <c r="W652" i="10"/>
  <c r="V652" i="10"/>
  <c r="T652" i="10"/>
  <c r="O652" i="10"/>
  <c r="N652" i="10"/>
  <c r="L652" i="10" s="1"/>
  <c r="M652" i="10"/>
  <c r="K652" i="10"/>
  <c r="BZ651" i="10"/>
  <c r="BX651" i="10"/>
  <c r="BW651" i="10"/>
  <c r="BV651" i="10"/>
  <c r="BU651" i="10"/>
  <c r="BS651" i="10"/>
  <c r="BN651" i="10"/>
  <c r="BM651" i="10"/>
  <c r="BL651" i="10"/>
  <c r="BK651" i="10"/>
  <c r="BJ651" i="10"/>
  <c r="BD651" i="10"/>
  <c r="BB651" i="10"/>
  <c r="BA651" i="10"/>
  <c r="AZ651" i="10"/>
  <c r="AY651" i="10"/>
  <c r="AX651" i="10" s="1"/>
  <c r="BE651" i="10" s="1"/>
  <c r="AW651" i="10"/>
  <c r="AR651" i="10"/>
  <c r="AQ651" i="10"/>
  <c r="AP651" i="10"/>
  <c r="AO651" i="10"/>
  <c r="BC651" i="10" s="1"/>
  <c r="AN651" i="10"/>
  <c r="AI651" i="10"/>
  <c r="AH651" i="10"/>
  <c r="AG651" i="10"/>
  <c r="AF651" i="10" s="1"/>
  <c r="AE651" i="10"/>
  <c r="Y651" i="10"/>
  <c r="X651" i="10"/>
  <c r="W651" i="10"/>
  <c r="U651" i="10" s="1"/>
  <c r="Z651" i="10" s="1"/>
  <c r="V651" i="10"/>
  <c r="T651" i="10"/>
  <c r="O651" i="10"/>
  <c r="N651" i="10"/>
  <c r="M651" i="10"/>
  <c r="L651" i="10"/>
  <c r="K651" i="10"/>
  <c r="BZ650" i="10"/>
  <c r="BX650" i="10"/>
  <c r="BW650" i="10"/>
  <c r="BV650" i="10"/>
  <c r="BU650" i="10"/>
  <c r="BT650" i="10"/>
  <c r="BY650" i="10" s="1"/>
  <c r="BS650" i="10"/>
  <c r="BN650" i="10"/>
  <c r="BM650" i="10"/>
  <c r="BL650" i="10"/>
  <c r="BK650" i="10" s="1"/>
  <c r="BJ650" i="10"/>
  <c r="BD650" i="10"/>
  <c r="BB650" i="10"/>
  <c r="BA650" i="10"/>
  <c r="AX650" i="10" s="1"/>
  <c r="AZ650" i="10"/>
  <c r="AY650" i="10"/>
  <c r="AW650" i="10"/>
  <c r="AR650" i="10"/>
  <c r="AQ650" i="10"/>
  <c r="AP650" i="10"/>
  <c r="AO650" i="10"/>
  <c r="AN650" i="10"/>
  <c r="AI650" i="10"/>
  <c r="AH650" i="10"/>
  <c r="AG650" i="10"/>
  <c r="AF650" i="10" s="1"/>
  <c r="AE650" i="10"/>
  <c r="Y650" i="10"/>
  <c r="X650" i="10"/>
  <c r="W650" i="10"/>
  <c r="V650" i="10"/>
  <c r="U650" i="10" s="1"/>
  <c r="Z650" i="10" s="1"/>
  <c r="T650" i="10"/>
  <c r="O650" i="10"/>
  <c r="N650" i="10"/>
  <c r="M650" i="10"/>
  <c r="L650" i="10" s="1"/>
  <c r="K650" i="10"/>
  <c r="BZ649" i="10"/>
  <c r="BX649" i="10"/>
  <c r="BW649" i="10"/>
  <c r="BV649" i="10"/>
  <c r="BU649" i="10"/>
  <c r="BS649" i="10"/>
  <c r="BN649" i="10"/>
  <c r="BM649" i="10"/>
  <c r="BK649" i="10" s="1"/>
  <c r="BL649" i="10"/>
  <c r="BJ649" i="10"/>
  <c r="BD649" i="10"/>
  <c r="BB649" i="10"/>
  <c r="BA649" i="10"/>
  <c r="AZ649" i="10"/>
  <c r="AY649" i="10"/>
  <c r="AX649" i="10"/>
  <c r="BC649" i="10" s="1"/>
  <c r="AW649" i="10"/>
  <c r="AR649" i="10"/>
  <c r="AQ649" i="10"/>
  <c r="AP649" i="10"/>
  <c r="AO649" i="10" s="1"/>
  <c r="AN649" i="10"/>
  <c r="AI649" i="10"/>
  <c r="AH649" i="10"/>
  <c r="AG649" i="10"/>
  <c r="AF649" i="10" s="1"/>
  <c r="BE649" i="10" s="1"/>
  <c r="AE649" i="10"/>
  <c r="Y649" i="10"/>
  <c r="X649" i="10"/>
  <c r="W649" i="10"/>
  <c r="V649" i="10"/>
  <c r="U649" i="10"/>
  <c r="Z649" i="10" s="1"/>
  <c r="T649" i="10"/>
  <c r="O649" i="10"/>
  <c r="N649" i="10"/>
  <c r="M649" i="10"/>
  <c r="L649" i="10" s="1"/>
  <c r="K649" i="10"/>
  <c r="BZ648" i="10"/>
  <c r="BX648" i="10"/>
  <c r="BW648" i="10"/>
  <c r="BT648" i="10" s="1"/>
  <c r="BV648" i="10"/>
  <c r="BU648" i="10"/>
  <c r="BS648" i="10"/>
  <c r="BN648" i="10"/>
  <c r="BM648" i="10"/>
  <c r="BL648" i="10"/>
  <c r="BK648" i="10"/>
  <c r="BJ648" i="10"/>
  <c r="BD648" i="10"/>
  <c r="BB648" i="10"/>
  <c r="BA648" i="10"/>
  <c r="AZ648" i="10"/>
  <c r="AY648" i="10"/>
  <c r="AX648" i="10"/>
  <c r="AW648" i="10"/>
  <c r="AR648" i="10"/>
  <c r="AQ648" i="10"/>
  <c r="AP648" i="10"/>
  <c r="AN648" i="10"/>
  <c r="AI648" i="10"/>
  <c r="AH648" i="10"/>
  <c r="AF648" i="10" s="1"/>
  <c r="AG648" i="10"/>
  <c r="AE648" i="10"/>
  <c r="Y648" i="10"/>
  <c r="X648" i="10"/>
  <c r="W648" i="10"/>
  <c r="V648" i="10"/>
  <c r="U648" i="10" s="1"/>
  <c r="Z648" i="10" s="1"/>
  <c r="T648" i="10"/>
  <c r="O648" i="10"/>
  <c r="N648" i="10"/>
  <c r="M648" i="10"/>
  <c r="L648" i="10"/>
  <c r="K648" i="10"/>
  <c r="BZ647" i="10"/>
  <c r="BX647" i="10"/>
  <c r="BW647" i="10"/>
  <c r="BV647" i="10"/>
  <c r="BU647" i="10"/>
  <c r="BT647" i="10" s="1"/>
  <c r="BS647" i="10"/>
  <c r="BN647" i="10"/>
  <c r="BM647" i="10"/>
  <c r="BL647" i="10"/>
  <c r="BK647" i="10" s="1"/>
  <c r="BJ647" i="10"/>
  <c r="BD647" i="10"/>
  <c r="BB647" i="10"/>
  <c r="BA647" i="10"/>
  <c r="AZ647" i="10"/>
  <c r="AY647" i="10"/>
  <c r="AW647" i="10"/>
  <c r="AR647" i="10"/>
  <c r="AQ647" i="10"/>
  <c r="AP647" i="10"/>
  <c r="AO647" i="10"/>
  <c r="AN647" i="10"/>
  <c r="AI647" i="10"/>
  <c r="AH647" i="10"/>
  <c r="AG647" i="10"/>
  <c r="AF647" i="10" s="1"/>
  <c r="AE647" i="10"/>
  <c r="Y647" i="10"/>
  <c r="X647" i="10"/>
  <c r="W647" i="10"/>
  <c r="U647" i="10" s="1"/>
  <c r="Z647" i="10" s="1"/>
  <c r="V647" i="10"/>
  <c r="T647" i="10"/>
  <c r="O647" i="10"/>
  <c r="N647" i="10"/>
  <c r="M647" i="10"/>
  <c r="L647" i="10"/>
  <c r="K647" i="10"/>
  <c r="BZ646" i="10"/>
  <c r="BX646" i="10"/>
  <c r="BW646" i="10"/>
  <c r="BV646" i="10"/>
  <c r="BU646" i="10"/>
  <c r="BT646" i="10"/>
  <c r="BY646" i="10" s="1"/>
  <c r="BS646" i="10"/>
  <c r="BN646" i="10"/>
  <c r="BM646" i="10"/>
  <c r="BL646" i="10"/>
  <c r="BK646" i="10" s="1"/>
  <c r="BJ646" i="10"/>
  <c r="BD646" i="10"/>
  <c r="BB646" i="10"/>
  <c r="BA646" i="10"/>
  <c r="AZ646" i="10"/>
  <c r="AY646" i="10"/>
  <c r="AX646" i="10" s="1"/>
  <c r="AW646" i="10"/>
  <c r="AR646" i="10"/>
  <c r="AQ646" i="10"/>
  <c r="AP646" i="10"/>
  <c r="AO646" i="10" s="1"/>
  <c r="AN646" i="10"/>
  <c r="AI646" i="10"/>
  <c r="AH646" i="10"/>
  <c r="AG646" i="10"/>
  <c r="AF646" i="10"/>
  <c r="AE646" i="10"/>
  <c r="Y646" i="10"/>
  <c r="X646" i="10"/>
  <c r="W646" i="10"/>
  <c r="U646" i="10" s="1"/>
  <c r="Z646" i="10" s="1"/>
  <c r="V646" i="10"/>
  <c r="T646" i="10"/>
  <c r="O646" i="10"/>
  <c r="L646" i="10" s="1"/>
  <c r="N646" i="10"/>
  <c r="M646" i="10"/>
  <c r="K646" i="10"/>
  <c r="BZ645" i="10"/>
  <c r="BX645" i="10"/>
  <c r="BW645" i="10"/>
  <c r="BV645" i="10"/>
  <c r="BU645" i="10"/>
  <c r="BT645" i="10" s="1"/>
  <c r="BS645" i="10"/>
  <c r="BN645" i="10"/>
  <c r="BM645" i="10"/>
  <c r="BL645" i="10"/>
  <c r="BK645" i="10" s="1"/>
  <c r="BJ645" i="10"/>
  <c r="BD645" i="10"/>
  <c r="BB645" i="10"/>
  <c r="BA645" i="10"/>
  <c r="AZ645" i="10"/>
  <c r="AY645" i="10"/>
  <c r="AX645" i="10" s="1"/>
  <c r="AW645" i="10"/>
  <c r="AR645" i="10"/>
  <c r="AQ645" i="10"/>
  <c r="AP645" i="10"/>
  <c r="AO645" i="10"/>
  <c r="AN645" i="10"/>
  <c r="AI645" i="10"/>
  <c r="AH645" i="10"/>
  <c r="AG645" i="10"/>
  <c r="AF645" i="10" s="1"/>
  <c r="AE645" i="10"/>
  <c r="Y645" i="10"/>
  <c r="X645" i="10"/>
  <c r="U645" i="10" s="1"/>
  <c r="Z645" i="10" s="1"/>
  <c r="W645" i="10"/>
  <c r="V645" i="10"/>
  <c r="T645" i="10"/>
  <c r="O645" i="10"/>
  <c r="N645" i="10"/>
  <c r="M645" i="10"/>
  <c r="L645" i="10"/>
  <c r="K645" i="10"/>
  <c r="BZ644" i="10"/>
  <c r="BX644" i="10"/>
  <c r="BW644" i="10"/>
  <c r="BV644" i="10"/>
  <c r="BU644" i="10"/>
  <c r="BT644" i="10" s="1"/>
  <c r="BS644" i="10"/>
  <c r="BN644" i="10"/>
  <c r="BM644" i="10"/>
  <c r="BK644" i="10" s="1"/>
  <c r="BL644" i="10"/>
  <c r="BJ644" i="10"/>
  <c r="BD644" i="10"/>
  <c r="BB644" i="10"/>
  <c r="BA644" i="10"/>
  <c r="AZ644" i="10"/>
  <c r="AY644" i="10"/>
  <c r="AX644" i="10"/>
  <c r="BC644" i="10" s="1"/>
  <c r="AW644" i="10"/>
  <c r="AR644" i="10"/>
  <c r="AQ644" i="10"/>
  <c r="AP644" i="10"/>
  <c r="AO644" i="10" s="1"/>
  <c r="AN644" i="10"/>
  <c r="AI644" i="10"/>
  <c r="AH644" i="10"/>
  <c r="AG644" i="10"/>
  <c r="AF644" i="10" s="1"/>
  <c r="BE644" i="10" s="1"/>
  <c r="AE644" i="10"/>
  <c r="Y644" i="10"/>
  <c r="X644" i="10"/>
  <c r="W644" i="10"/>
  <c r="V644" i="10"/>
  <c r="U644" i="10"/>
  <c r="Z644" i="10" s="1"/>
  <c r="T644" i="10"/>
  <c r="O644" i="10"/>
  <c r="N644" i="10"/>
  <c r="M644" i="10"/>
  <c r="L644" i="10" s="1"/>
  <c r="K644" i="10"/>
  <c r="BZ643" i="10"/>
  <c r="BX643" i="10"/>
  <c r="BW643" i="10"/>
  <c r="BV643" i="10"/>
  <c r="BT643" i="10" s="1"/>
  <c r="BU643" i="10"/>
  <c r="BS643" i="10"/>
  <c r="BN643" i="10"/>
  <c r="BK643" i="10" s="1"/>
  <c r="BM643" i="10"/>
  <c r="BL643" i="10"/>
  <c r="BJ643" i="10"/>
  <c r="BD643" i="10"/>
  <c r="BB643" i="10"/>
  <c r="BA643" i="10"/>
  <c r="AZ643" i="10"/>
  <c r="AY643" i="10"/>
  <c r="AX643" i="10" s="1"/>
  <c r="AW643" i="10"/>
  <c r="AR643" i="10"/>
  <c r="AQ643" i="10"/>
  <c r="AP643" i="10"/>
  <c r="AO643" i="10" s="1"/>
  <c r="AN643" i="10"/>
  <c r="AI643" i="10"/>
  <c r="AH643" i="10"/>
  <c r="AF643" i="10" s="1"/>
  <c r="AG643" i="10"/>
  <c r="AE643" i="10"/>
  <c r="Y643" i="10"/>
  <c r="X643" i="10"/>
  <c r="W643" i="10"/>
  <c r="V643" i="10"/>
  <c r="U643" i="10" s="1"/>
  <c r="Z643" i="10" s="1"/>
  <c r="T643" i="10"/>
  <c r="O643" i="10"/>
  <c r="N643" i="10"/>
  <c r="L643" i="10" s="1"/>
  <c r="M643" i="10"/>
  <c r="K643" i="10"/>
  <c r="BZ642" i="10"/>
  <c r="BX642" i="10"/>
  <c r="BW642" i="10"/>
  <c r="BT642" i="10" s="1"/>
  <c r="BV642" i="10"/>
  <c r="BU642" i="10"/>
  <c r="BS642" i="10"/>
  <c r="BN642" i="10"/>
  <c r="BM642" i="10"/>
  <c r="BL642" i="10"/>
  <c r="BK642" i="10"/>
  <c r="BJ642" i="10"/>
  <c r="BD642" i="10"/>
  <c r="BB642" i="10"/>
  <c r="BA642" i="10"/>
  <c r="AZ642" i="10"/>
  <c r="AY642" i="10"/>
  <c r="AX642" i="10" s="1"/>
  <c r="AW642" i="10"/>
  <c r="AR642" i="10"/>
  <c r="AQ642" i="10"/>
  <c r="AO642" i="10" s="1"/>
  <c r="AP642" i="10"/>
  <c r="AN642" i="10"/>
  <c r="AI642" i="10"/>
  <c r="AF642" i="10" s="1"/>
  <c r="AH642" i="10"/>
  <c r="AG642" i="10"/>
  <c r="AE642" i="10"/>
  <c r="Y642" i="10"/>
  <c r="X642" i="10"/>
  <c r="W642" i="10"/>
  <c r="U642" i="10" s="1"/>
  <c r="Z642" i="10" s="1"/>
  <c r="V642" i="10"/>
  <c r="T642" i="10"/>
  <c r="O642" i="10"/>
  <c r="N642" i="10"/>
  <c r="M642" i="10"/>
  <c r="L642" i="10"/>
  <c r="K642" i="10"/>
  <c r="BZ641" i="10"/>
  <c r="BX641" i="10"/>
  <c r="BW641" i="10"/>
  <c r="BV641" i="10"/>
  <c r="BU641" i="10"/>
  <c r="BT641" i="10"/>
  <c r="BS641" i="10"/>
  <c r="BN641" i="10"/>
  <c r="BM641" i="10"/>
  <c r="BL641" i="10"/>
  <c r="BK641" i="10" s="1"/>
  <c r="BJ641" i="10"/>
  <c r="BD641" i="10"/>
  <c r="BB641" i="10"/>
  <c r="BA641" i="10"/>
  <c r="AZ641" i="10"/>
  <c r="AX641" i="10" s="1"/>
  <c r="AY641" i="10"/>
  <c r="AW641" i="10"/>
  <c r="AR641" i="10"/>
  <c r="AO641" i="10" s="1"/>
  <c r="AQ641" i="10"/>
  <c r="AP641" i="10"/>
  <c r="AN641" i="10"/>
  <c r="AI641" i="10"/>
  <c r="AH641" i="10"/>
  <c r="AG641" i="10"/>
  <c r="AF641" i="10"/>
  <c r="AE641" i="10"/>
  <c r="Y641" i="10"/>
  <c r="X641" i="10"/>
  <c r="W641" i="10"/>
  <c r="V641" i="10"/>
  <c r="U641" i="10"/>
  <c r="Z641" i="10" s="1"/>
  <c r="T641" i="10"/>
  <c r="O641" i="10"/>
  <c r="N641" i="10"/>
  <c r="M641" i="10"/>
  <c r="L641" i="10" s="1"/>
  <c r="K641" i="10"/>
  <c r="BZ640" i="10"/>
  <c r="BX640" i="10"/>
  <c r="BW640" i="10"/>
  <c r="BV640" i="10"/>
  <c r="BU640" i="10"/>
  <c r="BT640" i="10" s="1"/>
  <c r="BS640" i="10"/>
  <c r="BN640" i="10"/>
  <c r="BM640" i="10"/>
  <c r="BK640" i="10" s="1"/>
  <c r="BL640" i="10"/>
  <c r="BJ640" i="10"/>
  <c r="BD640" i="10"/>
  <c r="BB640" i="10"/>
  <c r="BA640" i="10"/>
  <c r="AX640" i="10" s="1"/>
  <c r="AZ640" i="10"/>
  <c r="AY640" i="10"/>
  <c r="AW640" i="10"/>
  <c r="AR640" i="10"/>
  <c r="AQ640" i="10"/>
  <c r="AP640" i="10"/>
  <c r="AO640" i="10"/>
  <c r="AN640" i="10"/>
  <c r="AI640" i="10"/>
  <c r="AH640" i="10"/>
  <c r="AG640" i="10"/>
  <c r="AF640" i="10" s="1"/>
  <c r="AE640" i="10"/>
  <c r="Y640" i="10"/>
  <c r="X640" i="10"/>
  <c r="W640" i="10"/>
  <c r="V640" i="10"/>
  <c r="U640" i="10" s="1"/>
  <c r="Z640" i="10" s="1"/>
  <c r="T640" i="10"/>
  <c r="O640" i="10"/>
  <c r="N640" i="10"/>
  <c r="M640" i="10"/>
  <c r="L640" i="10" s="1"/>
  <c r="K640" i="10"/>
  <c r="BZ639" i="10"/>
  <c r="BX639" i="10"/>
  <c r="BW639" i="10"/>
  <c r="BV639" i="10"/>
  <c r="BT639" i="10" s="1"/>
  <c r="BU639" i="10"/>
  <c r="BS639" i="10"/>
  <c r="BN639" i="10"/>
  <c r="BM639" i="10"/>
  <c r="BL639" i="10"/>
  <c r="BK639" i="10"/>
  <c r="BJ639" i="10"/>
  <c r="BD639" i="10"/>
  <c r="BB639" i="10"/>
  <c r="BA639" i="10"/>
  <c r="AZ639" i="10"/>
  <c r="AY639" i="10"/>
  <c r="AX639" i="10"/>
  <c r="AW639" i="10"/>
  <c r="AR639" i="10"/>
  <c r="AQ639" i="10"/>
  <c r="AP639" i="10"/>
  <c r="AO639" i="10" s="1"/>
  <c r="AN639" i="10"/>
  <c r="AI639" i="10"/>
  <c r="AH639" i="10"/>
  <c r="AF639" i="10" s="1"/>
  <c r="AG639" i="10"/>
  <c r="AE639" i="10"/>
  <c r="Y639" i="10"/>
  <c r="X639" i="10"/>
  <c r="W639" i="10"/>
  <c r="V639" i="10"/>
  <c r="U639" i="10" s="1"/>
  <c r="Z639" i="10" s="1"/>
  <c r="T639" i="10"/>
  <c r="O639" i="10"/>
  <c r="N639" i="10"/>
  <c r="L639" i="10" s="1"/>
  <c r="M639" i="10"/>
  <c r="K639" i="10"/>
  <c r="CA638" i="10"/>
  <c r="BZ638" i="10"/>
  <c r="BX638" i="10"/>
  <c r="BW638" i="10"/>
  <c r="BV638" i="10"/>
  <c r="BU638" i="10"/>
  <c r="BT638" i="10"/>
  <c r="BS638" i="10"/>
  <c r="BN638" i="10"/>
  <c r="BM638" i="10"/>
  <c r="BL638" i="10"/>
  <c r="BK638" i="10" s="1"/>
  <c r="BJ638" i="10"/>
  <c r="BD638" i="10"/>
  <c r="BB638" i="10"/>
  <c r="BA638" i="10"/>
  <c r="AZ638" i="10"/>
  <c r="AY638" i="10"/>
  <c r="AX638" i="10" s="1"/>
  <c r="AW638" i="10"/>
  <c r="AR638" i="10"/>
  <c r="AQ638" i="10"/>
  <c r="AO638" i="10" s="1"/>
  <c r="AP638" i="10"/>
  <c r="AN638" i="10"/>
  <c r="AI638" i="10"/>
  <c r="AH638" i="10"/>
  <c r="AG638" i="10"/>
  <c r="AF638" i="10"/>
  <c r="AE638" i="10"/>
  <c r="Y638" i="10"/>
  <c r="X638" i="10"/>
  <c r="W638" i="10"/>
  <c r="U638" i="10" s="1"/>
  <c r="V638" i="10"/>
  <c r="T638" i="10"/>
  <c r="O638" i="10"/>
  <c r="L638" i="10" s="1"/>
  <c r="N638" i="10"/>
  <c r="M638" i="10"/>
  <c r="K638" i="10"/>
  <c r="BZ637" i="10"/>
  <c r="BX637" i="10"/>
  <c r="BW637" i="10"/>
  <c r="BV637" i="10"/>
  <c r="BU637" i="10"/>
  <c r="BT637" i="10" s="1"/>
  <c r="BS637" i="10"/>
  <c r="BN637" i="10"/>
  <c r="BM637" i="10"/>
  <c r="BL637" i="10"/>
  <c r="BK637" i="10" s="1"/>
  <c r="BJ637" i="10"/>
  <c r="BD637" i="10"/>
  <c r="BB637" i="10"/>
  <c r="BA637" i="10"/>
  <c r="AZ637" i="10"/>
  <c r="AX637" i="10" s="1"/>
  <c r="AY637" i="10"/>
  <c r="AW637" i="10"/>
  <c r="AR637" i="10"/>
  <c r="AQ637" i="10"/>
  <c r="AP637" i="10"/>
  <c r="AO637" i="10"/>
  <c r="AN637" i="10"/>
  <c r="AI637" i="10"/>
  <c r="AH637" i="10"/>
  <c r="AG637" i="10"/>
  <c r="AF637" i="10" s="1"/>
  <c r="AE637" i="10"/>
  <c r="Y637" i="10"/>
  <c r="X637" i="10"/>
  <c r="U637" i="10" s="1"/>
  <c r="Z637" i="10" s="1"/>
  <c r="W637" i="10"/>
  <c r="V637" i="10"/>
  <c r="T637" i="10"/>
  <c r="O637" i="10"/>
  <c r="N637" i="10"/>
  <c r="M637" i="10"/>
  <c r="L637" i="10"/>
  <c r="K637" i="10"/>
  <c r="BZ636" i="10"/>
  <c r="BX636" i="10"/>
  <c r="BW636" i="10"/>
  <c r="BV636" i="10"/>
  <c r="BU636" i="10"/>
  <c r="BT636" i="10" s="1"/>
  <c r="BS636" i="10"/>
  <c r="BN636" i="10"/>
  <c r="BM636" i="10"/>
  <c r="BK636" i="10" s="1"/>
  <c r="BL636" i="10"/>
  <c r="BJ636" i="10"/>
  <c r="BD636" i="10"/>
  <c r="BB636" i="10"/>
  <c r="BA636" i="10"/>
  <c r="AZ636" i="10"/>
  <c r="AY636" i="10"/>
  <c r="AX636" i="10"/>
  <c r="BC636" i="10" s="1"/>
  <c r="AW636" i="10"/>
  <c r="AR636" i="10"/>
  <c r="AQ636" i="10"/>
  <c r="AP636" i="10"/>
  <c r="AO636" i="10" s="1"/>
  <c r="AN636" i="10"/>
  <c r="AI636" i="10"/>
  <c r="AH636" i="10"/>
  <c r="AG636" i="10"/>
  <c r="AF636" i="10" s="1"/>
  <c r="BE636" i="10" s="1"/>
  <c r="AE636" i="10"/>
  <c r="Y636" i="10"/>
  <c r="X636" i="10"/>
  <c r="W636" i="10"/>
  <c r="V636" i="10"/>
  <c r="U636" i="10"/>
  <c r="T636" i="10"/>
  <c r="O636" i="10"/>
  <c r="N636" i="10"/>
  <c r="M636" i="10"/>
  <c r="L636" i="10" s="1"/>
  <c r="K636" i="10"/>
  <c r="BZ635" i="10"/>
  <c r="BX635" i="10"/>
  <c r="BW635" i="10"/>
  <c r="BV635" i="10"/>
  <c r="BT635" i="10" s="1"/>
  <c r="BU635" i="10"/>
  <c r="BS635" i="10"/>
  <c r="BN635" i="10"/>
  <c r="BK635" i="10" s="1"/>
  <c r="BM635" i="10"/>
  <c r="BL635" i="10"/>
  <c r="BJ635" i="10"/>
  <c r="BD635" i="10"/>
  <c r="BB635" i="10"/>
  <c r="BA635" i="10"/>
  <c r="AZ635" i="10"/>
  <c r="AY635" i="10"/>
  <c r="AX635" i="10" s="1"/>
  <c r="AW635" i="10"/>
  <c r="AR635" i="10"/>
  <c r="AQ635" i="10"/>
  <c r="AP635" i="10"/>
  <c r="AO635" i="10" s="1"/>
  <c r="AN635" i="10"/>
  <c r="AI635" i="10"/>
  <c r="AH635" i="10"/>
  <c r="AF635" i="10" s="1"/>
  <c r="AG635" i="10"/>
  <c r="AE635" i="10"/>
  <c r="Y635" i="10"/>
  <c r="X635" i="10"/>
  <c r="W635" i="10"/>
  <c r="V635" i="10"/>
  <c r="U635" i="10" s="1"/>
  <c r="T635" i="10"/>
  <c r="O635" i="10"/>
  <c r="N635" i="10"/>
  <c r="L635" i="10" s="1"/>
  <c r="M635" i="10"/>
  <c r="K635" i="10"/>
  <c r="BZ634" i="10"/>
  <c r="BX634" i="10"/>
  <c r="BW634" i="10"/>
  <c r="BT634" i="10" s="1"/>
  <c r="BV634" i="10"/>
  <c r="BU634" i="10"/>
  <c r="BS634" i="10"/>
  <c r="BN634" i="10"/>
  <c r="BM634" i="10"/>
  <c r="BL634" i="10"/>
  <c r="BK634" i="10"/>
  <c r="BJ634" i="10"/>
  <c r="BD634" i="10"/>
  <c r="BB634" i="10"/>
  <c r="BA634" i="10"/>
  <c r="AZ634" i="10"/>
  <c r="AY634" i="10"/>
  <c r="AX634" i="10" s="1"/>
  <c r="AW634" i="10"/>
  <c r="AR634" i="10"/>
  <c r="AQ634" i="10"/>
  <c r="AO634" i="10" s="1"/>
  <c r="AP634" i="10"/>
  <c r="AN634" i="10"/>
  <c r="AI634" i="10"/>
  <c r="AF634" i="10" s="1"/>
  <c r="AH634" i="10"/>
  <c r="AG634" i="10"/>
  <c r="AE634" i="10"/>
  <c r="Y634" i="10"/>
  <c r="X634" i="10"/>
  <c r="W634" i="10"/>
  <c r="U634" i="10" s="1"/>
  <c r="Z634" i="10" s="1"/>
  <c r="V634" i="10"/>
  <c r="T634" i="10"/>
  <c r="O634" i="10"/>
  <c r="N634" i="10"/>
  <c r="M634" i="10"/>
  <c r="L634" i="10"/>
  <c r="K634" i="10"/>
  <c r="BZ633" i="10"/>
  <c r="BX633" i="10"/>
  <c r="BW633" i="10"/>
  <c r="BV633" i="10"/>
  <c r="BU633" i="10"/>
  <c r="BT633" i="10"/>
  <c r="BS633" i="10"/>
  <c r="BN633" i="10"/>
  <c r="BM633" i="10"/>
  <c r="BL633" i="10"/>
  <c r="BK633" i="10" s="1"/>
  <c r="BJ633" i="10"/>
  <c r="BD633" i="10"/>
  <c r="BB633" i="10"/>
  <c r="BA633" i="10"/>
  <c r="AZ633" i="10"/>
  <c r="AX633" i="10" s="1"/>
  <c r="AY633" i="10"/>
  <c r="AW633" i="10"/>
  <c r="AR633" i="10"/>
  <c r="AO633" i="10" s="1"/>
  <c r="AQ633" i="10"/>
  <c r="AP633" i="10"/>
  <c r="AN633" i="10"/>
  <c r="AI633" i="10"/>
  <c r="AH633" i="10"/>
  <c r="AG633" i="10"/>
  <c r="AF633" i="10"/>
  <c r="AE633" i="10"/>
  <c r="Y633" i="10"/>
  <c r="X633" i="10"/>
  <c r="W633" i="10"/>
  <c r="V633" i="10"/>
  <c r="U633" i="10"/>
  <c r="T633" i="10"/>
  <c r="O633" i="10"/>
  <c r="N633" i="10"/>
  <c r="M633" i="10"/>
  <c r="L633" i="10" s="1"/>
  <c r="K633" i="10"/>
  <c r="BZ632" i="10"/>
  <c r="BX632" i="10"/>
  <c r="BW632" i="10"/>
  <c r="BV632" i="10"/>
  <c r="BU632" i="10"/>
  <c r="BT632" i="10" s="1"/>
  <c r="BS632" i="10"/>
  <c r="BN632" i="10"/>
  <c r="BM632" i="10"/>
  <c r="BK632" i="10" s="1"/>
  <c r="BL632" i="10"/>
  <c r="BJ632" i="10"/>
  <c r="BD632" i="10"/>
  <c r="BB632" i="10"/>
  <c r="BA632" i="10"/>
  <c r="AX632" i="10" s="1"/>
  <c r="AZ632" i="10"/>
  <c r="AY632" i="10"/>
  <c r="AW632" i="10"/>
  <c r="AR632" i="10"/>
  <c r="AQ632" i="10"/>
  <c r="AP632" i="10"/>
  <c r="AO632" i="10"/>
  <c r="AN632" i="10"/>
  <c r="AI632" i="10"/>
  <c r="AH632" i="10"/>
  <c r="AG632" i="10"/>
  <c r="AF632" i="10" s="1"/>
  <c r="AE632" i="10"/>
  <c r="Y632" i="10"/>
  <c r="X632" i="10"/>
  <c r="W632" i="10"/>
  <c r="V632" i="10"/>
  <c r="U632" i="10" s="1"/>
  <c r="Z632" i="10" s="1"/>
  <c r="T632" i="10"/>
  <c r="O632" i="10"/>
  <c r="N632" i="10"/>
  <c r="M632" i="10"/>
  <c r="L632" i="10" s="1"/>
  <c r="K632" i="10"/>
  <c r="BZ631" i="10"/>
  <c r="BX631" i="10"/>
  <c r="BW631" i="10"/>
  <c r="BV631" i="10"/>
  <c r="BT631" i="10" s="1"/>
  <c r="BU631" i="10"/>
  <c r="BS631" i="10"/>
  <c r="BN631" i="10"/>
  <c r="BM631" i="10"/>
  <c r="BL631" i="10"/>
  <c r="BK631" i="10"/>
  <c r="BJ631" i="10"/>
  <c r="BD631" i="10"/>
  <c r="BB631" i="10"/>
  <c r="BA631" i="10"/>
  <c r="AZ631" i="10"/>
  <c r="AY631" i="10"/>
  <c r="AX631" i="10"/>
  <c r="AW631" i="10"/>
  <c r="AR631" i="10"/>
  <c r="AQ631" i="10"/>
  <c r="AP631" i="10"/>
  <c r="AO631" i="10" s="1"/>
  <c r="AN631" i="10"/>
  <c r="AI631" i="10"/>
  <c r="AH631" i="10"/>
  <c r="AF631" i="10" s="1"/>
  <c r="AG631" i="10"/>
  <c r="AE631" i="10"/>
  <c r="Y631" i="10"/>
  <c r="X631" i="10"/>
  <c r="W631" i="10"/>
  <c r="V631" i="10"/>
  <c r="U631" i="10" s="1"/>
  <c r="T631" i="10"/>
  <c r="O631" i="10"/>
  <c r="N631" i="10"/>
  <c r="L631" i="10" s="1"/>
  <c r="M631" i="10"/>
  <c r="K631" i="10"/>
  <c r="CA630" i="10"/>
  <c r="BZ630" i="10"/>
  <c r="BX630" i="10"/>
  <c r="BW630" i="10"/>
  <c r="BV630" i="10"/>
  <c r="BU630" i="10"/>
  <c r="BT630" i="10"/>
  <c r="BS630" i="10"/>
  <c r="BN630" i="10"/>
  <c r="BM630" i="10"/>
  <c r="BL630" i="10"/>
  <c r="BK630" i="10" s="1"/>
  <c r="BJ630" i="10"/>
  <c r="BD630" i="10"/>
  <c r="BB630" i="10"/>
  <c r="BA630" i="10"/>
  <c r="AZ630" i="10"/>
  <c r="AY630" i="10"/>
  <c r="AX630" i="10" s="1"/>
  <c r="AW630" i="10"/>
  <c r="AR630" i="10"/>
  <c r="AQ630" i="10"/>
  <c r="AO630" i="10" s="1"/>
  <c r="AP630" i="10"/>
  <c r="AN630" i="10"/>
  <c r="AI630" i="10"/>
  <c r="AH630" i="10"/>
  <c r="AG630" i="10"/>
  <c r="AF630" i="10"/>
  <c r="AE630" i="10"/>
  <c r="Y630" i="10"/>
  <c r="X630" i="10"/>
  <c r="W630" i="10"/>
  <c r="U630" i="10" s="1"/>
  <c r="V630" i="10"/>
  <c r="T630" i="10"/>
  <c r="O630" i="10"/>
  <c r="L630" i="10" s="1"/>
  <c r="N630" i="10"/>
  <c r="M630" i="10"/>
  <c r="K630" i="10"/>
  <c r="BZ629" i="10"/>
  <c r="BX629" i="10"/>
  <c r="BW629" i="10"/>
  <c r="BV629" i="10"/>
  <c r="BU629" i="10"/>
  <c r="BT629" i="10" s="1"/>
  <c r="BS629" i="10"/>
  <c r="BN629" i="10"/>
  <c r="BM629" i="10"/>
  <c r="BL629" i="10"/>
  <c r="BK629" i="10" s="1"/>
  <c r="BJ629" i="10"/>
  <c r="BD629" i="10"/>
  <c r="BB629" i="10"/>
  <c r="BA629" i="10"/>
  <c r="AZ629" i="10"/>
  <c r="AX629" i="10" s="1"/>
  <c r="AY629" i="10"/>
  <c r="AW629" i="10"/>
  <c r="AR629" i="10"/>
  <c r="AQ629" i="10"/>
  <c r="AP629" i="10"/>
  <c r="AO629" i="10"/>
  <c r="AN629" i="10"/>
  <c r="AI629" i="10"/>
  <c r="AH629" i="10"/>
  <c r="AG629" i="10"/>
  <c r="AF629" i="10" s="1"/>
  <c r="AE629" i="10"/>
  <c r="Y629" i="10"/>
  <c r="X629" i="10"/>
  <c r="U629" i="10" s="1"/>
  <c r="Z629" i="10" s="1"/>
  <c r="W629" i="10"/>
  <c r="V629" i="10"/>
  <c r="T629" i="10"/>
  <c r="O629" i="10"/>
  <c r="N629" i="10"/>
  <c r="M629" i="10"/>
  <c r="L629" i="10"/>
  <c r="K629" i="10"/>
  <c r="BZ628" i="10"/>
  <c r="BX628" i="10"/>
  <c r="BW628" i="10"/>
  <c r="BV628" i="10"/>
  <c r="BU628" i="10"/>
  <c r="BT628" i="10" s="1"/>
  <c r="BS628" i="10"/>
  <c r="BN628" i="10"/>
  <c r="BK628" i="10" s="1"/>
  <c r="BM628" i="10"/>
  <c r="BL628" i="10"/>
  <c r="BJ628" i="10"/>
  <c r="BD628" i="10"/>
  <c r="BB628" i="10"/>
  <c r="BA628" i="10"/>
  <c r="AZ628" i="10"/>
  <c r="AY628" i="10"/>
  <c r="AX628" i="10"/>
  <c r="BC628" i="10" s="1"/>
  <c r="AW628" i="10"/>
  <c r="AR628" i="10"/>
  <c r="AQ628" i="10"/>
  <c r="AP628" i="10"/>
  <c r="AO628" i="10" s="1"/>
  <c r="AN628" i="10"/>
  <c r="AI628" i="10"/>
  <c r="AH628" i="10"/>
  <c r="AG628" i="10"/>
  <c r="AF628" i="10" s="1"/>
  <c r="BE628" i="10" s="1"/>
  <c r="AE628" i="10"/>
  <c r="Y628" i="10"/>
  <c r="X628" i="10"/>
  <c r="W628" i="10"/>
  <c r="V628" i="10"/>
  <c r="U628" i="10"/>
  <c r="T628" i="10"/>
  <c r="O628" i="10"/>
  <c r="N628" i="10"/>
  <c r="M628" i="10"/>
  <c r="L628" i="10" s="1"/>
  <c r="K628" i="10"/>
  <c r="BZ627" i="10"/>
  <c r="BX627" i="10"/>
  <c r="BW627" i="10"/>
  <c r="BT627" i="10" s="1"/>
  <c r="BV627" i="10"/>
  <c r="BU627" i="10"/>
  <c r="BS627" i="10"/>
  <c r="BN627" i="10"/>
  <c r="BK627" i="10" s="1"/>
  <c r="BM627" i="10"/>
  <c r="BL627" i="10"/>
  <c r="BJ627" i="10"/>
  <c r="BD627" i="10"/>
  <c r="BB627" i="10"/>
  <c r="BA627" i="10"/>
  <c r="AZ627" i="10"/>
  <c r="AY627" i="10"/>
  <c r="AX627" i="10" s="1"/>
  <c r="AW627" i="10"/>
  <c r="AR627" i="10"/>
  <c r="AQ627" i="10"/>
  <c r="AP627" i="10"/>
  <c r="AO627" i="10" s="1"/>
  <c r="AN627" i="10"/>
  <c r="AI627" i="10"/>
  <c r="AF627" i="10" s="1"/>
  <c r="AH627" i="10"/>
  <c r="AG627" i="10"/>
  <c r="AE627" i="10"/>
  <c r="Y627" i="10"/>
  <c r="X627" i="10"/>
  <c r="W627" i="10"/>
  <c r="V627" i="10"/>
  <c r="U627" i="10" s="1"/>
  <c r="T627" i="10"/>
  <c r="O627" i="10"/>
  <c r="N627" i="10"/>
  <c r="L627" i="10" s="1"/>
  <c r="M627" i="10"/>
  <c r="K627" i="10"/>
  <c r="BZ626" i="10"/>
  <c r="BX626" i="10"/>
  <c r="BW626" i="10"/>
  <c r="BT626" i="10" s="1"/>
  <c r="BV626" i="10"/>
  <c r="BU626" i="10"/>
  <c r="BS626" i="10"/>
  <c r="BN626" i="10"/>
  <c r="BM626" i="10"/>
  <c r="BL626" i="10"/>
  <c r="BK626" i="10"/>
  <c r="BJ626" i="10"/>
  <c r="BD626" i="10"/>
  <c r="BB626" i="10"/>
  <c r="BA626" i="10"/>
  <c r="AZ626" i="10"/>
  <c r="AY626" i="10"/>
  <c r="AX626" i="10" s="1"/>
  <c r="AW626" i="10"/>
  <c r="AR626" i="10"/>
  <c r="AQ626" i="10"/>
  <c r="AO626" i="10" s="1"/>
  <c r="AP626" i="10"/>
  <c r="AN626" i="10"/>
  <c r="AI626" i="10"/>
  <c r="AF626" i="10" s="1"/>
  <c r="AH626" i="10"/>
  <c r="AG626" i="10"/>
  <c r="AE626" i="10"/>
  <c r="Y626" i="10"/>
  <c r="X626" i="10"/>
  <c r="W626" i="10"/>
  <c r="U626" i="10" s="1"/>
  <c r="Z626" i="10" s="1"/>
  <c r="V626" i="10"/>
  <c r="T626" i="10"/>
  <c r="O626" i="10"/>
  <c r="N626" i="10"/>
  <c r="M626" i="10"/>
  <c r="L626" i="10"/>
  <c r="K626" i="10"/>
  <c r="BZ625" i="10"/>
  <c r="BX625" i="10"/>
  <c r="BW625" i="10"/>
  <c r="BV625" i="10"/>
  <c r="BU625" i="10"/>
  <c r="BT625" i="10"/>
  <c r="BS625" i="10"/>
  <c r="BN625" i="10"/>
  <c r="BM625" i="10"/>
  <c r="BL625" i="10"/>
  <c r="BK625" i="10" s="1"/>
  <c r="BJ625" i="10"/>
  <c r="BD625" i="10"/>
  <c r="BB625" i="10"/>
  <c r="BA625" i="10"/>
  <c r="AZ625" i="10"/>
  <c r="AX625" i="10" s="1"/>
  <c r="AY625" i="10"/>
  <c r="AW625" i="10"/>
  <c r="AR625" i="10"/>
  <c r="AO625" i="10" s="1"/>
  <c r="AQ625" i="10"/>
  <c r="AP625" i="10"/>
  <c r="AN625" i="10"/>
  <c r="AI625" i="10"/>
  <c r="AH625" i="10"/>
  <c r="AG625" i="10"/>
  <c r="AF625" i="10"/>
  <c r="AE625" i="10"/>
  <c r="Y625" i="10"/>
  <c r="X625" i="10"/>
  <c r="W625" i="10"/>
  <c r="V625" i="10"/>
  <c r="U625" i="10"/>
  <c r="T625" i="10"/>
  <c r="O625" i="10"/>
  <c r="N625" i="10"/>
  <c r="M625" i="10"/>
  <c r="L625" i="10" s="1"/>
  <c r="K625" i="10"/>
  <c r="BZ624" i="10"/>
  <c r="BX624" i="10"/>
  <c r="BW624" i="10"/>
  <c r="BV624" i="10"/>
  <c r="BU624" i="10"/>
  <c r="BT624" i="10" s="1"/>
  <c r="BS624" i="10"/>
  <c r="BN624" i="10"/>
  <c r="BM624" i="10"/>
  <c r="BK624" i="10" s="1"/>
  <c r="BL624" i="10"/>
  <c r="BJ624" i="10"/>
  <c r="BD624" i="10"/>
  <c r="BB624" i="10"/>
  <c r="BA624" i="10"/>
  <c r="AX624" i="10" s="1"/>
  <c r="AZ624" i="10"/>
  <c r="AY624" i="10"/>
  <c r="AW624" i="10"/>
  <c r="AR624" i="10"/>
  <c r="AQ624" i="10"/>
  <c r="AP624" i="10"/>
  <c r="AO624" i="10"/>
  <c r="AN624" i="10"/>
  <c r="AI624" i="10"/>
  <c r="AH624" i="10"/>
  <c r="AG624" i="10"/>
  <c r="AF624" i="10" s="1"/>
  <c r="AE624" i="10"/>
  <c r="Y624" i="10"/>
  <c r="X624" i="10"/>
  <c r="W624" i="10"/>
  <c r="V624" i="10"/>
  <c r="U624" i="10" s="1"/>
  <c r="Z624" i="10" s="1"/>
  <c r="T624" i="10"/>
  <c r="O624" i="10"/>
  <c r="N624" i="10"/>
  <c r="M624" i="10"/>
  <c r="L624" i="10" s="1"/>
  <c r="K624" i="10"/>
  <c r="BZ623" i="10"/>
  <c r="BX623" i="10"/>
  <c r="BW623" i="10"/>
  <c r="BV623" i="10"/>
  <c r="BT623" i="10" s="1"/>
  <c r="BU623" i="10"/>
  <c r="BS623" i="10"/>
  <c r="BN623" i="10"/>
  <c r="BM623" i="10"/>
  <c r="BL623" i="10"/>
  <c r="BK623" i="10"/>
  <c r="BJ623" i="10"/>
  <c r="BD623" i="10"/>
  <c r="BB623" i="10"/>
  <c r="BA623" i="10"/>
  <c r="AZ623" i="10"/>
  <c r="AY623" i="10"/>
  <c r="AX623" i="10"/>
  <c r="AW623" i="10"/>
  <c r="AR623" i="10"/>
  <c r="AQ623" i="10"/>
  <c r="AP623" i="10"/>
  <c r="AO623" i="10" s="1"/>
  <c r="AN623" i="10"/>
  <c r="AI623" i="10"/>
  <c r="AH623" i="10"/>
  <c r="AF623" i="10" s="1"/>
  <c r="AG623" i="10"/>
  <c r="AE623" i="10"/>
  <c r="Y623" i="10"/>
  <c r="X623" i="10"/>
  <c r="W623" i="10"/>
  <c r="V623" i="10"/>
  <c r="U623" i="10" s="1"/>
  <c r="T623" i="10"/>
  <c r="O623" i="10"/>
  <c r="N623" i="10"/>
  <c r="L623" i="10" s="1"/>
  <c r="M623" i="10"/>
  <c r="K623" i="10"/>
  <c r="CA622" i="10"/>
  <c r="BZ622" i="10"/>
  <c r="BX622" i="10"/>
  <c r="BW622" i="10"/>
  <c r="BV622" i="10"/>
  <c r="BU622" i="10"/>
  <c r="BT622" i="10"/>
  <c r="BS622" i="10"/>
  <c r="BN622" i="10"/>
  <c r="BM622" i="10"/>
  <c r="BL622" i="10"/>
  <c r="BK622" i="10" s="1"/>
  <c r="BJ622" i="10"/>
  <c r="BD622" i="10"/>
  <c r="BB622" i="10"/>
  <c r="BA622" i="10"/>
  <c r="AZ622" i="10"/>
  <c r="AY622" i="10"/>
  <c r="AX622" i="10" s="1"/>
  <c r="AW622" i="10"/>
  <c r="AR622" i="10"/>
  <c r="AQ622" i="10"/>
  <c r="AO622" i="10" s="1"/>
  <c r="AP622" i="10"/>
  <c r="AN622" i="10"/>
  <c r="AI622" i="10"/>
  <c r="AH622" i="10"/>
  <c r="AG622" i="10"/>
  <c r="AF622" i="10"/>
  <c r="AE622" i="10"/>
  <c r="Y622" i="10"/>
  <c r="X622" i="10"/>
  <c r="W622" i="10"/>
  <c r="U622" i="10" s="1"/>
  <c r="V622" i="10"/>
  <c r="T622" i="10"/>
  <c r="O622" i="10"/>
  <c r="L622" i="10" s="1"/>
  <c r="N622" i="10"/>
  <c r="M622" i="10"/>
  <c r="K622" i="10"/>
  <c r="BZ621" i="10"/>
  <c r="BX621" i="10"/>
  <c r="BW621" i="10"/>
  <c r="BV621" i="10"/>
  <c r="BU621" i="10"/>
  <c r="BT621" i="10" s="1"/>
  <c r="BS621" i="10"/>
  <c r="BN621" i="10"/>
  <c r="BM621" i="10"/>
  <c r="BL621" i="10"/>
  <c r="BK621" i="10" s="1"/>
  <c r="BJ621" i="10"/>
  <c r="BD621" i="10"/>
  <c r="BB621" i="10"/>
  <c r="BA621" i="10"/>
  <c r="AZ621" i="10"/>
  <c r="AX621" i="10" s="1"/>
  <c r="AY621" i="10"/>
  <c r="AW621" i="10"/>
  <c r="AR621" i="10"/>
  <c r="AQ621" i="10"/>
  <c r="AP621" i="10"/>
  <c r="AO621" i="10"/>
  <c r="AN621" i="10"/>
  <c r="AI621" i="10"/>
  <c r="AH621" i="10"/>
  <c r="AG621" i="10"/>
  <c r="AF621" i="10" s="1"/>
  <c r="AE621" i="10"/>
  <c r="Y621" i="10"/>
  <c r="X621" i="10"/>
  <c r="U621" i="10" s="1"/>
  <c r="Z621" i="10" s="1"/>
  <c r="W621" i="10"/>
  <c r="V621" i="10"/>
  <c r="T621" i="10"/>
  <c r="O621" i="10"/>
  <c r="N621" i="10"/>
  <c r="M621" i="10"/>
  <c r="L621" i="10"/>
  <c r="K621" i="10"/>
  <c r="BZ620" i="10"/>
  <c r="BX620" i="10"/>
  <c r="BW620" i="10"/>
  <c r="BV620" i="10"/>
  <c r="BU620" i="10"/>
  <c r="BT620" i="10" s="1"/>
  <c r="BS620" i="10"/>
  <c r="BN620" i="10"/>
  <c r="BM620" i="10"/>
  <c r="BK620" i="10" s="1"/>
  <c r="BL620" i="10"/>
  <c r="BJ620" i="10"/>
  <c r="BD620" i="10"/>
  <c r="BB620" i="10"/>
  <c r="BA620" i="10"/>
  <c r="AZ620" i="10"/>
  <c r="AY620" i="10"/>
  <c r="AX620" i="10"/>
  <c r="BC620" i="10" s="1"/>
  <c r="AW620" i="10"/>
  <c r="AR620" i="10"/>
  <c r="AQ620" i="10"/>
  <c r="AP620" i="10"/>
  <c r="AO620" i="10" s="1"/>
  <c r="AN620" i="10"/>
  <c r="AI620" i="10"/>
  <c r="AH620" i="10"/>
  <c r="AG620" i="10"/>
  <c r="AF620" i="10" s="1"/>
  <c r="BE620" i="10" s="1"/>
  <c r="AE620" i="10"/>
  <c r="Y620" i="10"/>
  <c r="X620" i="10"/>
  <c r="W620" i="10"/>
  <c r="V620" i="10"/>
  <c r="U620" i="10"/>
  <c r="T620" i="10"/>
  <c r="O620" i="10"/>
  <c r="N620" i="10"/>
  <c r="M620" i="10"/>
  <c r="L620" i="10" s="1"/>
  <c r="K620" i="10"/>
  <c r="BZ619" i="10"/>
  <c r="BX619" i="10"/>
  <c r="BW619" i="10"/>
  <c r="BT619" i="10" s="1"/>
  <c r="BV619" i="10"/>
  <c r="BU619" i="10"/>
  <c r="BS619" i="10"/>
  <c r="BN619" i="10"/>
  <c r="BK619" i="10" s="1"/>
  <c r="BM619" i="10"/>
  <c r="BL619" i="10"/>
  <c r="BJ619" i="10"/>
  <c r="BD619" i="10"/>
  <c r="BB619" i="10"/>
  <c r="BA619" i="10"/>
  <c r="AZ619" i="10"/>
  <c r="AY619" i="10"/>
  <c r="AX619" i="10" s="1"/>
  <c r="AW619" i="10"/>
  <c r="AR619" i="10"/>
  <c r="AQ619" i="10"/>
  <c r="AP619" i="10"/>
  <c r="AO619" i="10" s="1"/>
  <c r="AN619" i="10"/>
  <c r="AI619" i="10"/>
  <c r="AF619" i="10" s="1"/>
  <c r="AH619" i="10"/>
  <c r="AG619" i="10"/>
  <c r="AE619" i="10"/>
  <c r="Y619" i="10"/>
  <c r="X619" i="10"/>
  <c r="W619" i="10"/>
  <c r="V619" i="10"/>
  <c r="U619" i="10" s="1"/>
  <c r="T619" i="10"/>
  <c r="O619" i="10"/>
  <c r="N619" i="10"/>
  <c r="L619" i="10" s="1"/>
  <c r="M619" i="10"/>
  <c r="K619" i="10"/>
  <c r="BZ618" i="10"/>
  <c r="BX618" i="10"/>
  <c r="BW618" i="10"/>
  <c r="BT618" i="10" s="1"/>
  <c r="BV618" i="10"/>
  <c r="BU618" i="10"/>
  <c r="BS618" i="10"/>
  <c r="BN618" i="10"/>
  <c r="BM618" i="10"/>
  <c r="BL618" i="10"/>
  <c r="BK618" i="10"/>
  <c r="BJ618" i="10"/>
  <c r="BD618" i="10"/>
  <c r="BB618" i="10"/>
  <c r="BA618" i="10"/>
  <c r="AZ618" i="10"/>
  <c r="AY618" i="10"/>
  <c r="AX618" i="10" s="1"/>
  <c r="AW618" i="10"/>
  <c r="AR618" i="10"/>
  <c r="AO618" i="10" s="1"/>
  <c r="AQ618" i="10"/>
  <c r="AP618" i="10"/>
  <c r="AN618" i="10"/>
  <c r="AI618" i="10"/>
  <c r="AF618" i="10" s="1"/>
  <c r="AH618" i="10"/>
  <c r="AG618" i="10"/>
  <c r="AE618" i="10"/>
  <c r="Y618" i="10"/>
  <c r="X618" i="10"/>
  <c r="W618" i="10"/>
  <c r="U618" i="10" s="1"/>
  <c r="Z618" i="10" s="1"/>
  <c r="V618" i="10"/>
  <c r="T618" i="10"/>
  <c r="O618" i="10"/>
  <c r="N618" i="10"/>
  <c r="M618" i="10"/>
  <c r="L618" i="10"/>
  <c r="K618" i="10"/>
  <c r="BZ617" i="10"/>
  <c r="BX617" i="10"/>
  <c r="BW617" i="10"/>
  <c r="BV617" i="10"/>
  <c r="BU617" i="10"/>
  <c r="BT617" i="10"/>
  <c r="BS617" i="10"/>
  <c r="BN617" i="10"/>
  <c r="BM617" i="10"/>
  <c r="BL617" i="10"/>
  <c r="BK617" i="10" s="1"/>
  <c r="BJ617" i="10"/>
  <c r="BD617" i="10"/>
  <c r="BB617" i="10"/>
  <c r="BA617" i="10"/>
  <c r="AX617" i="10" s="1"/>
  <c r="AZ617" i="10"/>
  <c r="AY617" i="10"/>
  <c r="AW617" i="10"/>
  <c r="AR617" i="10"/>
  <c r="AO617" i="10" s="1"/>
  <c r="AQ617" i="10"/>
  <c r="AP617" i="10"/>
  <c r="AN617" i="10"/>
  <c r="AI617" i="10"/>
  <c r="AH617" i="10"/>
  <c r="AG617" i="10"/>
  <c r="AF617" i="10"/>
  <c r="AE617" i="10"/>
  <c r="Y617" i="10"/>
  <c r="X617" i="10"/>
  <c r="W617" i="10"/>
  <c r="V617" i="10"/>
  <c r="U617" i="10"/>
  <c r="T617" i="10"/>
  <c r="O617" i="10"/>
  <c r="N617" i="10"/>
  <c r="M617" i="10"/>
  <c r="L617" i="10" s="1"/>
  <c r="K617" i="10"/>
  <c r="BZ616" i="10"/>
  <c r="BX616" i="10"/>
  <c r="BW616" i="10"/>
  <c r="BV616" i="10"/>
  <c r="BU616" i="10"/>
  <c r="BT616" i="10" s="1"/>
  <c r="BS616" i="10"/>
  <c r="BN616" i="10"/>
  <c r="BM616" i="10"/>
  <c r="BK616" i="10" s="1"/>
  <c r="BL616" i="10"/>
  <c r="BJ616" i="10"/>
  <c r="BD616" i="10"/>
  <c r="BB616" i="10"/>
  <c r="BA616" i="10"/>
  <c r="AX616" i="10" s="1"/>
  <c r="AZ616" i="10"/>
  <c r="AY616" i="10"/>
  <c r="AW616" i="10"/>
  <c r="AR616" i="10"/>
  <c r="AQ616" i="10"/>
  <c r="AP616" i="10"/>
  <c r="AO616" i="10"/>
  <c r="AN616" i="10"/>
  <c r="AI616" i="10"/>
  <c r="AH616" i="10"/>
  <c r="AG616" i="10"/>
  <c r="AF616" i="10" s="1"/>
  <c r="AE616" i="10"/>
  <c r="Y616" i="10"/>
  <c r="X616" i="10"/>
  <c r="W616" i="10"/>
  <c r="V616" i="10"/>
  <c r="U616" i="10" s="1"/>
  <c r="Z616" i="10" s="1"/>
  <c r="T616" i="10"/>
  <c r="O616" i="10"/>
  <c r="N616" i="10"/>
  <c r="M616" i="10"/>
  <c r="L616" i="10" s="1"/>
  <c r="K616" i="10"/>
  <c r="BZ615" i="10"/>
  <c r="BX615" i="10"/>
  <c r="BW615" i="10"/>
  <c r="BV615" i="10"/>
  <c r="BT615" i="10" s="1"/>
  <c r="BU615" i="10"/>
  <c r="BS615" i="10"/>
  <c r="BN615" i="10"/>
  <c r="BM615" i="10"/>
  <c r="BL615" i="10"/>
  <c r="BK615" i="10"/>
  <c r="BJ615" i="10"/>
  <c r="BD615" i="10"/>
  <c r="BB615" i="10"/>
  <c r="BA615" i="10"/>
  <c r="AZ615" i="10"/>
  <c r="AY615" i="10"/>
  <c r="AX615" i="10"/>
  <c r="AW615" i="10"/>
  <c r="AR615" i="10"/>
  <c r="AQ615" i="10"/>
  <c r="AP615" i="10"/>
  <c r="AO615" i="10" s="1"/>
  <c r="AN615" i="10"/>
  <c r="AI615" i="10"/>
  <c r="AH615" i="10"/>
  <c r="AF615" i="10" s="1"/>
  <c r="AG615" i="10"/>
  <c r="AE615" i="10"/>
  <c r="Y615" i="10"/>
  <c r="X615" i="10"/>
  <c r="W615" i="10"/>
  <c r="V615" i="10"/>
  <c r="U615" i="10" s="1"/>
  <c r="Z615" i="10" s="1"/>
  <c r="T615" i="10"/>
  <c r="O615" i="10"/>
  <c r="L615" i="10" s="1"/>
  <c r="N615" i="10"/>
  <c r="M615" i="10"/>
  <c r="K615" i="10"/>
  <c r="CA614" i="10"/>
  <c r="BZ614" i="10"/>
  <c r="BX614" i="10"/>
  <c r="BW614" i="10"/>
  <c r="BV614" i="10"/>
  <c r="BU614" i="10"/>
  <c r="BT614" i="10"/>
  <c r="BS614" i="10"/>
  <c r="BN614" i="10"/>
  <c r="BM614" i="10"/>
  <c r="BL614" i="10"/>
  <c r="BK614" i="10" s="1"/>
  <c r="BJ614" i="10"/>
  <c r="BD614" i="10"/>
  <c r="BB614" i="10"/>
  <c r="BA614" i="10"/>
  <c r="AZ614" i="10"/>
  <c r="AY614" i="10"/>
  <c r="AX614" i="10" s="1"/>
  <c r="AW614" i="10"/>
  <c r="AR614" i="10"/>
  <c r="AQ614" i="10"/>
  <c r="AO614" i="10" s="1"/>
  <c r="AP614" i="10"/>
  <c r="AN614" i="10"/>
  <c r="AI614" i="10"/>
  <c r="AH614" i="10"/>
  <c r="AG614" i="10"/>
  <c r="AF614" i="10"/>
  <c r="AE614" i="10"/>
  <c r="Y614" i="10"/>
  <c r="X614" i="10"/>
  <c r="W614" i="10"/>
  <c r="U614" i="10" s="1"/>
  <c r="Z614" i="10" s="1"/>
  <c r="V614" i="10"/>
  <c r="T614" i="10"/>
  <c r="O614" i="10"/>
  <c r="L614" i="10" s="1"/>
  <c r="N614" i="10"/>
  <c r="M614" i="10"/>
  <c r="K614" i="10"/>
  <c r="BZ613" i="10"/>
  <c r="BX613" i="10"/>
  <c r="BW613" i="10"/>
  <c r="BV613" i="10"/>
  <c r="BU613" i="10"/>
  <c r="BT613" i="10" s="1"/>
  <c r="BS613" i="10"/>
  <c r="BN613" i="10"/>
  <c r="BM613" i="10"/>
  <c r="BL613" i="10"/>
  <c r="BK613" i="10" s="1"/>
  <c r="BJ613" i="10"/>
  <c r="BD613" i="10"/>
  <c r="BB613" i="10"/>
  <c r="BA613" i="10"/>
  <c r="AZ613" i="10"/>
  <c r="AX613" i="10" s="1"/>
  <c r="AY613" i="10"/>
  <c r="AW613" i="10"/>
  <c r="AR613" i="10"/>
  <c r="AQ613" i="10"/>
  <c r="AP613" i="10"/>
  <c r="AO613" i="10"/>
  <c r="AN613" i="10"/>
  <c r="AI613" i="10"/>
  <c r="AH613" i="10"/>
  <c r="AG613" i="10"/>
  <c r="AF613" i="10" s="1"/>
  <c r="AE613" i="10"/>
  <c r="Y613" i="10"/>
  <c r="X613" i="10"/>
  <c r="U613" i="10" s="1"/>
  <c r="Z613" i="10" s="1"/>
  <c r="W613" i="10"/>
  <c r="V613" i="10"/>
  <c r="T613" i="10"/>
  <c r="O613" i="10"/>
  <c r="N613" i="10"/>
  <c r="M613" i="10"/>
  <c r="L613" i="10"/>
  <c r="K613" i="10"/>
  <c r="BZ612" i="10"/>
  <c r="BX612" i="10"/>
  <c r="BW612" i="10"/>
  <c r="BV612" i="10"/>
  <c r="BU612" i="10"/>
  <c r="BT612" i="10" s="1"/>
  <c r="BS612" i="10"/>
  <c r="BN612" i="10"/>
  <c r="BK612" i="10" s="1"/>
  <c r="BM612" i="10"/>
  <c r="BL612" i="10"/>
  <c r="BJ612" i="10"/>
  <c r="BD612" i="10"/>
  <c r="BB612" i="10"/>
  <c r="BA612" i="10"/>
  <c r="AZ612" i="10"/>
  <c r="AY612" i="10"/>
  <c r="AX612" i="10"/>
  <c r="AW612" i="10"/>
  <c r="AR612" i="10"/>
  <c r="AQ612" i="10"/>
  <c r="AP612" i="10"/>
  <c r="AO612" i="10" s="1"/>
  <c r="AN612" i="10"/>
  <c r="AI612" i="10"/>
  <c r="AH612" i="10"/>
  <c r="AG612" i="10"/>
  <c r="AF612" i="10" s="1"/>
  <c r="BE612" i="10" s="1"/>
  <c r="AE612" i="10"/>
  <c r="Y612" i="10"/>
  <c r="X612" i="10"/>
  <c r="W612" i="10"/>
  <c r="V612" i="10"/>
  <c r="U612" i="10"/>
  <c r="T612" i="10"/>
  <c r="O612" i="10"/>
  <c r="N612" i="10"/>
  <c r="M612" i="10"/>
  <c r="L612" i="10" s="1"/>
  <c r="K612" i="10"/>
  <c r="BZ611" i="10"/>
  <c r="BX611" i="10"/>
  <c r="BW611" i="10"/>
  <c r="BT611" i="10" s="1"/>
  <c r="BV611" i="10"/>
  <c r="BU611" i="10"/>
  <c r="BS611" i="10"/>
  <c r="BN611" i="10"/>
  <c r="BK611" i="10" s="1"/>
  <c r="BM611" i="10"/>
  <c r="BL611" i="10"/>
  <c r="BJ611" i="10"/>
  <c r="BD611" i="10"/>
  <c r="BB611" i="10"/>
  <c r="BA611" i="10"/>
  <c r="AZ611" i="10"/>
  <c r="AY611" i="10"/>
  <c r="AX611" i="10" s="1"/>
  <c r="AW611" i="10"/>
  <c r="AR611" i="10"/>
  <c r="AQ611" i="10"/>
  <c r="AP611" i="10"/>
  <c r="AO611" i="10" s="1"/>
  <c r="AN611" i="10"/>
  <c r="AI611" i="10"/>
  <c r="AF611" i="10" s="1"/>
  <c r="AH611" i="10"/>
  <c r="AG611" i="10"/>
  <c r="AE611" i="10"/>
  <c r="Y611" i="10"/>
  <c r="X611" i="10"/>
  <c r="W611" i="10"/>
  <c r="V611" i="10"/>
  <c r="U611" i="10" s="1"/>
  <c r="Z611" i="10" s="1"/>
  <c r="T611" i="10"/>
  <c r="O611" i="10"/>
  <c r="N611" i="10"/>
  <c r="L611" i="10" s="1"/>
  <c r="M611" i="10"/>
  <c r="K611" i="10"/>
  <c r="BZ610" i="10"/>
  <c r="BX610" i="10"/>
  <c r="BW610" i="10"/>
  <c r="BT610" i="10" s="1"/>
  <c r="BV610" i="10"/>
  <c r="BU610" i="10"/>
  <c r="BS610" i="10"/>
  <c r="BN610" i="10"/>
  <c r="BM610" i="10"/>
  <c r="BL610" i="10"/>
  <c r="BK610" i="10"/>
  <c r="BJ610" i="10"/>
  <c r="BD610" i="10"/>
  <c r="BB610" i="10"/>
  <c r="BA610" i="10"/>
  <c r="AZ610" i="10"/>
  <c r="AY610" i="10"/>
  <c r="AX610" i="10" s="1"/>
  <c r="AW610" i="10"/>
  <c r="AR610" i="10"/>
  <c r="AO610" i="10" s="1"/>
  <c r="AQ610" i="10"/>
  <c r="AP610" i="10"/>
  <c r="AN610" i="10"/>
  <c r="AI610" i="10"/>
  <c r="AF610" i="10" s="1"/>
  <c r="AH610" i="10"/>
  <c r="AG610" i="10"/>
  <c r="AE610" i="10"/>
  <c r="Y610" i="10"/>
  <c r="X610" i="10"/>
  <c r="W610" i="10"/>
  <c r="U610" i="10" s="1"/>
  <c r="Z610" i="10" s="1"/>
  <c r="V610" i="10"/>
  <c r="T610" i="10"/>
  <c r="O610" i="10"/>
  <c r="N610" i="10"/>
  <c r="M610" i="10"/>
  <c r="L610" i="10"/>
  <c r="K610" i="10"/>
  <c r="BZ609" i="10"/>
  <c r="BX609" i="10"/>
  <c r="BW609" i="10"/>
  <c r="BV609" i="10"/>
  <c r="BU609" i="10"/>
  <c r="BT609" i="10"/>
  <c r="BS609" i="10"/>
  <c r="BN609" i="10"/>
  <c r="BM609" i="10"/>
  <c r="BL609" i="10"/>
  <c r="BK609" i="10" s="1"/>
  <c r="BJ609" i="10"/>
  <c r="BD609" i="10"/>
  <c r="BB609" i="10"/>
  <c r="BA609" i="10"/>
  <c r="AX609" i="10" s="1"/>
  <c r="AZ609" i="10"/>
  <c r="AY609" i="10"/>
  <c r="AW609" i="10"/>
  <c r="AR609" i="10"/>
  <c r="AO609" i="10" s="1"/>
  <c r="AQ609" i="10"/>
  <c r="AP609" i="10"/>
  <c r="AN609" i="10"/>
  <c r="AI609" i="10"/>
  <c r="AH609" i="10"/>
  <c r="AG609" i="10"/>
  <c r="AF609" i="10"/>
  <c r="AE609" i="10"/>
  <c r="Y609" i="10"/>
  <c r="X609" i="10"/>
  <c r="W609" i="10"/>
  <c r="V609" i="10"/>
  <c r="U609" i="10"/>
  <c r="T609" i="10"/>
  <c r="O609" i="10"/>
  <c r="N609" i="10"/>
  <c r="M609" i="10"/>
  <c r="L609" i="10" s="1"/>
  <c r="K609" i="10"/>
  <c r="BZ608" i="10"/>
  <c r="BX608" i="10"/>
  <c r="BW608" i="10"/>
  <c r="BV608" i="10"/>
  <c r="BU608" i="10"/>
  <c r="BT608" i="10" s="1"/>
  <c r="BS608" i="10"/>
  <c r="BN608" i="10"/>
  <c r="BM608" i="10"/>
  <c r="BK608" i="10" s="1"/>
  <c r="BL608" i="10"/>
  <c r="BJ608" i="10"/>
  <c r="BD608" i="10"/>
  <c r="BB608" i="10"/>
  <c r="BA608" i="10"/>
  <c r="AX608" i="10" s="1"/>
  <c r="AZ608" i="10"/>
  <c r="AY608" i="10"/>
  <c r="AW608" i="10"/>
  <c r="AR608" i="10"/>
  <c r="AQ608" i="10"/>
  <c r="AP608" i="10"/>
  <c r="AO608" i="10"/>
  <c r="AN608" i="10"/>
  <c r="AI608" i="10"/>
  <c r="AH608" i="10"/>
  <c r="AG608" i="10"/>
  <c r="AF608" i="10" s="1"/>
  <c r="AE608" i="10"/>
  <c r="Y608" i="10"/>
  <c r="X608" i="10"/>
  <c r="W608" i="10"/>
  <c r="V608" i="10"/>
  <c r="U608" i="10" s="1"/>
  <c r="Z608" i="10" s="1"/>
  <c r="T608" i="10"/>
  <c r="O608" i="10"/>
  <c r="N608" i="10"/>
  <c r="M608" i="10"/>
  <c r="L608" i="10" s="1"/>
  <c r="K608" i="10"/>
  <c r="BZ607" i="10"/>
  <c r="BX607" i="10"/>
  <c r="BW607" i="10"/>
  <c r="BV607" i="10"/>
  <c r="BT607" i="10" s="1"/>
  <c r="BU607" i="10"/>
  <c r="BS607" i="10"/>
  <c r="BN607" i="10"/>
  <c r="BM607" i="10"/>
  <c r="BL607" i="10"/>
  <c r="BK607" i="10"/>
  <c r="BJ607" i="10"/>
  <c r="BD607" i="10"/>
  <c r="BB607" i="10"/>
  <c r="BA607" i="10"/>
  <c r="AZ607" i="10"/>
  <c r="AY607" i="10"/>
  <c r="AX607" i="10"/>
  <c r="AW607" i="10"/>
  <c r="AR607" i="10"/>
  <c r="AQ607" i="10"/>
  <c r="AP607" i="10"/>
  <c r="AO607" i="10" s="1"/>
  <c r="AN607" i="10"/>
  <c r="AI607" i="10"/>
  <c r="AH607" i="10"/>
  <c r="AF607" i="10" s="1"/>
  <c r="AG607" i="10"/>
  <c r="AE607" i="10"/>
  <c r="Y607" i="10"/>
  <c r="X607" i="10"/>
  <c r="W607" i="10"/>
  <c r="V607" i="10"/>
  <c r="U607" i="10" s="1"/>
  <c r="Z607" i="10" s="1"/>
  <c r="T607" i="10"/>
  <c r="O607" i="10"/>
  <c r="N607" i="10"/>
  <c r="L607" i="10" s="1"/>
  <c r="M607" i="10"/>
  <c r="K607" i="10"/>
  <c r="CA606" i="10"/>
  <c r="BZ606" i="10"/>
  <c r="BX606" i="10"/>
  <c r="BW606" i="10"/>
  <c r="BV606" i="10"/>
  <c r="BU606" i="10"/>
  <c r="BT606" i="10"/>
  <c r="BS606" i="10"/>
  <c r="BN606" i="10"/>
  <c r="BM606" i="10"/>
  <c r="BL606" i="10"/>
  <c r="BK606" i="10" s="1"/>
  <c r="BJ606" i="10"/>
  <c r="BD606" i="10"/>
  <c r="BB606" i="10"/>
  <c r="BA606" i="10"/>
  <c r="AZ606" i="10"/>
  <c r="AY606" i="10"/>
  <c r="AX606" i="10" s="1"/>
  <c r="AW606" i="10"/>
  <c r="AR606" i="10"/>
  <c r="AQ606" i="10"/>
  <c r="AO606" i="10" s="1"/>
  <c r="AP606" i="10"/>
  <c r="AN606" i="10"/>
  <c r="AI606" i="10"/>
  <c r="AH606" i="10"/>
  <c r="AG606" i="10"/>
  <c r="AF606" i="10"/>
  <c r="AE606" i="10"/>
  <c r="Y606" i="10"/>
  <c r="X606" i="10"/>
  <c r="W606" i="10"/>
  <c r="U606" i="10" s="1"/>
  <c r="V606" i="10"/>
  <c r="T606" i="10"/>
  <c r="O606" i="10"/>
  <c r="L606" i="10" s="1"/>
  <c r="N606" i="10"/>
  <c r="M606" i="10"/>
  <c r="K606" i="10"/>
  <c r="BZ605" i="10"/>
  <c r="BX605" i="10"/>
  <c r="BW605" i="10"/>
  <c r="BV605" i="10"/>
  <c r="BU605" i="10"/>
  <c r="BT605" i="10" s="1"/>
  <c r="BS605" i="10"/>
  <c r="BN605" i="10"/>
  <c r="BM605" i="10"/>
  <c r="BL605" i="10"/>
  <c r="BK605" i="10" s="1"/>
  <c r="BJ605" i="10"/>
  <c r="BD605" i="10"/>
  <c r="BB605" i="10"/>
  <c r="BA605" i="10"/>
  <c r="AZ605" i="10"/>
  <c r="AX605" i="10" s="1"/>
  <c r="AY605" i="10"/>
  <c r="AW605" i="10"/>
  <c r="AR605" i="10"/>
  <c r="AQ605" i="10"/>
  <c r="AP605" i="10"/>
  <c r="AO605" i="10"/>
  <c r="AN605" i="10"/>
  <c r="AI605" i="10"/>
  <c r="AH605" i="10"/>
  <c r="AG605" i="10"/>
  <c r="AF605" i="10" s="1"/>
  <c r="AE605" i="10"/>
  <c r="Y605" i="10"/>
  <c r="X605" i="10"/>
  <c r="U605" i="10" s="1"/>
  <c r="Z605" i="10" s="1"/>
  <c r="W605" i="10"/>
  <c r="V605" i="10"/>
  <c r="T605" i="10"/>
  <c r="O605" i="10"/>
  <c r="N605" i="10"/>
  <c r="M605" i="10"/>
  <c r="L605" i="10"/>
  <c r="K605" i="10"/>
  <c r="BZ604" i="10"/>
  <c r="BX604" i="10"/>
  <c r="BW604" i="10"/>
  <c r="BV604" i="10"/>
  <c r="BU604" i="10"/>
  <c r="BT604" i="10" s="1"/>
  <c r="BS604" i="10"/>
  <c r="BN604" i="10"/>
  <c r="BK604" i="10" s="1"/>
  <c r="BM604" i="10"/>
  <c r="BL604" i="10"/>
  <c r="BJ604" i="10"/>
  <c r="BD604" i="10"/>
  <c r="BB604" i="10"/>
  <c r="BA604" i="10"/>
  <c r="AZ604" i="10"/>
  <c r="AX604" i="10" s="1"/>
  <c r="AY604" i="10"/>
  <c r="AW604" i="10"/>
  <c r="AR604" i="10"/>
  <c r="AO604" i="10" s="1"/>
  <c r="AQ604" i="10"/>
  <c r="AP604" i="10"/>
  <c r="AN604" i="10"/>
  <c r="AI604" i="10"/>
  <c r="AH604" i="10"/>
  <c r="AG604" i="10"/>
  <c r="AF604" i="10"/>
  <c r="AE604" i="10"/>
  <c r="Y604" i="10"/>
  <c r="X604" i="10"/>
  <c r="W604" i="10"/>
  <c r="V604" i="10"/>
  <c r="U604" i="10"/>
  <c r="Z604" i="10" s="1"/>
  <c r="T604" i="10"/>
  <c r="O604" i="10"/>
  <c r="N604" i="10"/>
  <c r="M604" i="10"/>
  <c r="L604" i="10" s="1"/>
  <c r="K604" i="10"/>
  <c r="BZ603" i="10"/>
  <c r="BX603" i="10"/>
  <c r="BW603" i="10"/>
  <c r="BV603" i="10"/>
  <c r="BU603" i="10"/>
  <c r="BT603" i="10" s="1"/>
  <c r="BS603" i="10"/>
  <c r="BN603" i="10"/>
  <c r="BM603" i="10"/>
  <c r="BK603" i="10" s="1"/>
  <c r="BL603" i="10"/>
  <c r="BJ603" i="10"/>
  <c r="BD603" i="10"/>
  <c r="BB603" i="10"/>
  <c r="BA603" i="10"/>
  <c r="AX603" i="10" s="1"/>
  <c r="AZ603" i="10"/>
  <c r="AY603" i="10"/>
  <c r="AW603" i="10"/>
  <c r="AR603" i="10"/>
  <c r="AQ603" i="10"/>
  <c r="AP603" i="10"/>
  <c r="AO603" i="10"/>
  <c r="AN603" i="10"/>
  <c r="AI603" i="10"/>
  <c r="AH603" i="10"/>
  <c r="AG603" i="10"/>
  <c r="AF603" i="10" s="1"/>
  <c r="AE603" i="10"/>
  <c r="Y603" i="10"/>
  <c r="X603" i="10"/>
  <c r="W603" i="10"/>
  <c r="V603" i="10"/>
  <c r="U603" i="10" s="1"/>
  <c r="Z603" i="10" s="1"/>
  <c r="T603" i="10"/>
  <c r="O603" i="10"/>
  <c r="N603" i="10"/>
  <c r="M603" i="10"/>
  <c r="L603" i="10" s="1"/>
  <c r="K603" i="10"/>
  <c r="BZ602" i="10"/>
  <c r="BX602" i="10"/>
  <c r="BW602" i="10"/>
  <c r="BV602" i="10"/>
  <c r="BT602" i="10" s="1"/>
  <c r="BU602" i="10"/>
  <c r="BS602" i="10"/>
  <c r="BN602" i="10"/>
  <c r="BM602" i="10"/>
  <c r="BL602" i="10"/>
  <c r="BK602" i="10"/>
  <c r="BJ602" i="10"/>
  <c r="BD602" i="10"/>
  <c r="BB602" i="10"/>
  <c r="BA602" i="10"/>
  <c r="AZ602" i="10"/>
  <c r="AY602" i="10"/>
  <c r="AX602" i="10"/>
  <c r="AW602" i="10"/>
  <c r="AR602" i="10"/>
  <c r="AQ602" i="10"/>
  <c r="AP602" i="10"/>
  <c r="AO602" i="10" s="1"/>
  <c r="AN602" i="10"/>
  <c r="AI602" i="10"/>
  <c r="AH602" i="10"/>
  <c r="AF602" i="10" s="1"/>
  <c r="AG602" i="10"/>
  <c r="AE602" i="10"/>
  <c r="Y602" i="10"/>
  <c r="X602" i="10"/>
  <c r="W602" i="10"/>
  <c r="V602" i="10"/>
  <c r="U602" i="10" s="1"/>
  <c r="T602" i="10"/>
  <c r="O602" i="10"/>
  <c r="N602" i="10"/>
  <c r="L602" i="10" s="1"/>
  <c r="M602" i="10"/>
  <c r="K602" i="10"/>
  <c r="CA601" i="10"/>
  <c r="BZ601" i="10"/>
  <c r="BX601" i="10"/>
  <c r="BW601" i="10"/>
  <c r="BV601" i="10"/>
  <c r="BU601" i="10"/>
  <c r="BT601" i="10"/>
  <c r="BS601" i="10"/>
  <c r="BN601" i="10"/>
  <c r="BM601" i="10"/>
  <c r="BL601" i="10"/>
  <c r="BK601" i="10" s="1"/>
  <c r="BJ601" i="10"/>
  <c r="BD601" i="10"/>
  <c r="BB601" i="10"/>
  <c r="BA601" i="10"/>
  <c r="AZ601" i="10"/>
  <c r="AY601" i="10"/>
  <c r="AX601" i="10" s="1"/>
  <c r="AW601" i="10"/>
  <c r="AR601" i="10"/>
  <c r="AQ601" i="10"/>
  <c r="AO601" i="10" s="1"/>
  <c r="AP601" i="10"/>
  <c r="AN601" i="10"/>
  <c r="AI601" i="10"/>
  <c r="AH601" i="10"/>
  <c r="AG601" i="10"/>
  <c r="AF601" i="10"/>
  <c r="AE601" i="10"/>
  <c r="Y601" i="10"/>
  <c r="X601" i="10"/>
  <c r="W601" i="10"/>
  <c r="U601" i="10" s="1"/>
  <c r="Z601" i="10" s="1"/>
  <c r="V601" i="10"/>
  <c r="T601" i="10"/>
  <c r="O601" i="10"/>
  <c r="L601" i="10" s="1"/>
  <c r="N601" i="10"/>
  <c r="M601" i="10"/>
  <c r="K601" i="10"/>
  <c r="BZ600" i="10"/>
  <c r="BX600" i="10"/>
  <c r="BW600" i="10"/>
  <c r="BV600" i="10"/>
  <c r="BU600" i="10"/>
  <c r="BT600" i="10" s="1"/>
  <c r="BS600" i="10"/>
  <c r="BN600" i="10"/>
  <c r="BM600" i="10"/>
  <c r="BL600" i="10"/>
  <c r="BK600" i="10" s="1"/>
  <c r="BJ600" i="10"/>
  <c r="BD600" i="10"/>
  <c r="BB600" i="10"/>
  <c r="BA600" i="10"/>
  <c r="AZ600" i="10"/>
  <c r="AX600" i="10" s="1"/>
  <c r="AY600" i="10"/>
  <c r="AW600" i="10"/>
  <c r="AR600" i="10"/>
  <c r="AQ600" i="10"/>
  <c r="AP600" i="10"/>
  <c r="AO600" i="10"/>
  <c r="AN600" i="10"/>
  <c r="AI600" i="10"/>
  <c r="AH600" i="10"/>
  <c r="AG600" i="10"/>
  <c r="AF600" i="10" s="1"/>
  <c r="AE600" i="10"/>
  <c r="Y600" i="10"/>
  <c r="X600" i="10"/>
  <c r="U600" i="10" s="1"/>
  <c r="Z600" i="10" s="1"/>
  <c r="W600" i="10"/>
  <c r="V600" i="10"/>
  <c r="T600" i="10"/>
  <c r="O600" i="10"/>
  <c r="N600" i="10"/>
  <c r="M600" i="10"/>
  <c r="L600" i="10"/>
  <c r="K600" i="10"/>
  <c r="BZ599" i="10"/>
  <c r="BX599" i="10"/>
  <c r="BW599" i="10"/>
  <c r="BV599" i="10"/>
  <c r="BU599" i="10"/>
  <c r="BT599" i="10" s="1"/>
  <c r="BS599" i="10"/>
  <c r="BN599" i="10"/>
  <c r="BM599" i="10"/>
  <c r="BK599" i="10" s="1"/>
  <c r="BL599" i="10"/>
  <c r="BJ599" i="10"/>
  <c r="BD599" i="10"/>
  <c r="BB599" i="10"/>
  <c r="BA599" i="10"/>
  <c r="AZ599" i="10"/>
  <c r="AY599" i="10"/>
  <c r="AX599" i="10"/>
  <c r="BC599" i="10" s="1"/>
  <c r="AW599" i="10"/>
  <c r="AR599" i="10"/>
  <c r="AQ599" i="10"/>
  <c r="AP599" i="10"/>
  <c r="AO599" i="10" s="1"/>
  <c r="AN599" i="10"/>
  <c r="AI599" i="10"/>
  <c r="AH599" i="10"/>
  <c r="AG599" i="10"/>
  <c r="AF599" i="10" s="1"/>
  <c r="BE599" i="10" s="1"/>
  <c r="AE599" i="10"/>
  <c r="Y599" i="10"/>
  <c r="X599" i="10"/>
  <c r="W599" i="10"/>
  <c r="V599" i="10"/>
  <c r="U599" i="10"/>
  <c r="T599" i="10"/>
  <c r="O599" i="10"/>
  <c r="N599" i="10"/>
  <c r="M599" i="10"/>
  <c r="L599" i="10" s="1"/>
  <c r="K599" i="10"/>
  <c r="BZ598" i="10"/>
  <c r="BX598" i="10"/>
  <c r="BW598" i="10"/>
  <c r="BV598" i="10"/>
  <c r="BT598" i="10" s="1"/>
  <c r="BU598" i="10"/>
  <c r="BS598" i="10"/>
  <c r="BN598" i="10"/>
  <c r="BK598" i="10" s="1"/>
  <c r="BM598" i="10"/>
  <c r="BL598" i="10"/>
  <c r="BJ598" i="10"/>
  <c r="BD598" i="10"/>
  <c r="BB598" i="10"/>
  <c r="BA598" i="10"/>
  <c r="AZ598" i="10"/>
  <c r="AY598" i="10"/>
  <c r="AX598" i="10" s="1"/>
  <c r="AW598" i="10"/>
  <c r="AR598" i="10"/>
  <c r="AQ598" i="10"/>
  <c r="AP598" i="10"/>
  <c r="AO598" i="10" s="1"/>
  <c r="AN598" i="10"/>
  <c r="AI598" i="10"/>
  <c r="AH598" i="10"/>
  <c r="AF598" i="10" s="1"/>
  <c r="AG598" i="10"/>
  <c r="AE598" i="10"/>
  <c r="Y598" i="10"/>
  <c r="X598" i="10"/>
  <c r="W598" i="10"/>
  <c r="V598" i="10"/>
  <c r="U598" i="10" s="1"/>
  <c r="T598" i="10"/>
  <c r="O598" i="10"/>
  <c r="N598" i="10"/>
  <c r="L598" i="10" s="1"/>
  <c r="M598" i="10"/>
  <c r="K598" i="10"/>
  <c r="BZ597" i="10"/>
  <c r="BX597" i="10"/>
  <c r="BW597" i="10"/>
  <c r="BT597" i="10" s="1"/>
  <c r="BV597" i="10"/>
  <c r="BU597" i="10"/>
  <c r="BS597" i="10"/>
  <c r="BN597" i="10"/>
  <c r="BM597" i="10"/>
  <c r="BL597" i="10"/>
  <c r="BK597" i="10"/>
  <c r="BJ597" i="10"/>
  <c r="BD597" i="10"/>
  <c r="BB597" i="10"/>
  <c r="BA597" i="10"/>
  <c r="AZ597" i="10"/>
  <c r="AY597" i="10"/>
  <c r="AX597" i="10" s="1"/>
  <c r="AW597" i="10"/>
  <c r="AR597" i="10"/>
  <c r="AQ597" i="10"/>
  <c r="AO597" i="10" s="1"/>
  <c r="AP597" i="10"/>
  <c r="AN597" i="10"/>
  <c r="AI597" i="10"/>
  <c r="AF597" i="10" s="1"/>
  <c r="AH597" i="10"/>
  <c r="AG597" i="10"/>
  <c r="AE597" i="10"/>
  <c r="Y597" i="10"/>
  <c r="X597" i="10"/>
  <c r="W597" i="10"/>
  <c r="U597" i="10" s="1"/>
  <c r="Z597" i="10" s="1"/>
  <c r="V597" i="10"/>
  <c r="T597" i="10"/>
  <c r="O597" i="10"/>
  <c r="N597" i="10"/>
  <c r="M597" i="10"/>
  <c r="L597" i="10"/>
  <c r="K597" i="10"/>
  <c r="BZ596" i="10"/>
  <c r="BX596" i="10"/>
  <c r="BW596" i="10"/>
  <c r="BV596" i="10"/>
  <c r="BU596" i="10"/>
  <c r="BT596" i="10"/>
  <c r="BS596" i="10"/>
  <c r="BN596" i="10"/>
  <c r="BM596" i="10"/>
  <c r="BL596" i="10"/>
  <c r="BK596" i="10" s="1"/>
  <c r="BJ596" i="10"/>
  <c r="BD596" i="10"/>
  <c r="BB596" i="10"/>
  <c r="BA596" i="10"/>
  <c r="AZ596" i="10"/>
  <c r="AX596" i="10" s="1"/>
  <c r="AY596" i="10"/>
  <c r="AW596" i="10"/>
  <c r="AR596" i="10"/>
  <c r="AO596" i="10" s="1"/>
  <c r="AQ596" i="10"/>
  <c r="AP596" i="10"/>
  <c r="AN596" i="10"/>
  <c r="AI596" i="10"/>
  <c r="AH596" i="10"/>
  <c r="AG596" i="10"/>
  <c r="AF596" i="10"/>
  <c r="AE596" i="10"/>
  <c r="Y596" i="10"/>
  <c r="X596" i="10"/>
  <c r="W596" i="10"/>
  <c r="V596" i="10"/>
  <c r="U596" i="10"/>
  <c r="T596" i="10"/>
  <c r="O596" i="10"/>
  <c r="N596" i="10"/>
  <c r="M596" i="10"/>
  <c r="L596" i="10" s="1"/>
  <c r="K596" i="10"/>
  <c r="BZ595" i="10"/>
  <c r="BX595" i="10"/>
  <c r="BW595" i="10"/>
  <c r="BV595" i="10"/>
  <c r="BU595" i="10"/>
  <c r="BT595" i="10" s="1"/>
  <c r="BS595" i="10"/>
  <c r="BN595" i="10"/>
  <c r="BM595" i="10"/>
  <c r="BK595" i="10" s="1"/>
  <c r="BL595" i="10"/>
  <c r="BJ595" i="10"/>
  <c r="BD595" i="10"/>
  <c r="BB595" i="10"/>
  <c r="BA595" i="10"/>
  <c r="AX595" i="10" s="1"/>
  <c r="AZ595" i="10"/>
  <c r="AY595" i="10"/>
  <c r="AW595" i="10"/>
  <c r="AR595" i="10"/>
  <c r="AQ595" i="10"/>
  <c r="AP595" i="10"/>
  <c r="AO595" i="10"/>
  <c r="AN595" i="10"/>
  <c r="AI595" i="10"/>
  <c r="AH595" i="10"/>
  <c r="AG595" i="10"/>
  <c r="AF595" i="10" s="1"/>
  <c r="AE595" i="10"/>
  <c r="Y595" i="10"/>
  <c r="X595" i="10"/>
  <c r="W595" i="10"/>
  <c r="V595" i="10"/>
  <c r="U595" i="10" s="1"/>
  <c r="Z595" i="10" s="1"/>
  <c r="T595" i="10"/>
  <c r="O595" i="10"/>
  <c r="N595" i="10"/>
  <c r="M595" i="10"/>
  <c r="L595" i="10" s="1"/>
  <c r="K595" i="10"/>
  <c r="BZ594" i="10"/>
  <c r="BX594" i="10"/>
  <c r="BW594" i="10"/>
  <c r="BV594" i="10"/>
  <c r="BT594" i="10" s="1"/>
  <c r="BU594" i="10"/>
  <c r="BS594" i="10"/>
  <c r="BN594" i="10"/>
  <c r="BM594" i="10"/>
  <c r="BL594" i="10"/>
  <c r="BK594" i="10"/>
  <c r="BJ594" i="10"/>
  <c r="BD594" i="10"/>
  <c r="BB594" i="10"/>
  <c r="BA594" i="10"/>
  <c r="AZ594" i="10"/>
  <c r="AY594" i="10"/>
  <c r="AX594" i="10"/>
  <c r="AW594" i="10"/>
  <c r="AR594" i="10"/>
  <c r="AQ594" i="10"/>
  <c r="AP594" i="10"/>
  <c r="AO594" i="10" s="1"/>
  <c r="AN594" i="10"/>
  <c r="AI594" i="10"/>
  <c r="AH594" i="10"/>
  <c r="AF594" i="10" s="1"/>
  <c r="AG594" i="10"/>
  <c r="AE594" i="10"/>
  <c r="Y594" i="10"/>
  <c r="X594" i="10"/>
  <c r="W594" i="10"/>
  <c r="V594" i="10"/>
  <c r="U594" i="10" s="1"/>
  <c r="T594" i="10"/>
  <c r="O594" i="10"/>
  <c r="N594" i="10"/>
  <c r="L594" i="10" s="1"/>
  <c r="M594" i="10"/>
  <c r="K594" i="10"/>
  <c r="CA593" i="10"/>
  <c r="BZ593" i="10"/>
  <c r="BX593" i="10"/>
  <c r="BW593" i="10"/>
  <c r="BV593" i="10"/>
  <c r="BU593" i="10"/>
  <c r="BT593" i="10"/>
  <c r="BS593" i="10"/>
  <c r="BN593" i="10"/>
  <c r="BM593" i="10"/>
  <c r="BL593" i="10"/>
  <c r="BK593" i="10" s="1"/>
  <c r="BJ593" i="10"/>
  <c r="BD593" i="10"/>
  <c r="BB593" i="10"/>
  <c r="BA593" i="10"/>
  <c r="AZ593" i="10"/>
  <c r="AY593" i="10"/>
  <c r="AX593" i="10" s="1"/>
  <c r="AW593" i="10"/>
  <c r="AR593" i="10"/>
  <c r="AQ593" i="10"/>
  <c r="AO593" i="10" s="1"/>
  <c r="AP593" i="10"/>
  <c r="AN593" i="10"/>
  <c r="AI593" i="10"/>
  <c r="AH593" i="10"/>
  <c r="AG593" i="10"/>
  <c r="AF593" i="10"/>
  <c r="AE593" i="10"/>
  <c r="Y593" i="10"/>
  <c r="X593" i="10"/>
  <c r="W593" i="10"/>
  <c r="U593" i="10" s="1"/>
  <c r="Z593" i="10" s="1"/>
  <c r="V593" i="10"/>
  <c r="T593" i="10"/>
  <c r="O593" i="10"/>
  <c r="L593" i="10" s="1"/>
  <c r="N593" i="10"/>
  <c r="M593" i="10"/>
  <c r="K593" i="10"/>
  <c r="BZ592" i="10"/>
  <c r="BX592" i="10"/>
  <c r="BW592" i="10"/>
  <c r="BV592" i="10"/>
  <c r="BU592" i="10"/>
  <c r="BT592" i="10" s="1"/>
  <c r="BS592" i="10"/>
  <c r="BN592" i="10"/>
  <c r="BM592" i="10"/>
  <c r="BL592" i="10"/>
  <c r="BK592" i="10" s="1"/>
  <c r="BJ592" i="10"/>
  <c r="BD592" i="10"/>
  <c r="BB592" i="10"/>
  <c r="BA592" i="10"/>
  <c r="AZ592" i="10"/>
  <c r="AX592" i="10" s="1"/>
  <c r="AY592" i="10"/>
  <c r="AW592" i="10"/>
  <c r="AR592" i="10"/>
  <c r="AQ592" i="10"/>
  <c r="AP592" i="10"/>
  <c r="AO592" i="10"/>
  <c r="AN592" i="10"/>
  <c r="AI592" i="10"/>
  <c r="AH592" i="10"/>
  <c r="AG592" i="10"/>
  <c r="AF592" i="10" s="1"/>
  <c r="AE592" i="10"/>
  <c r="Y592" i="10"/>
  <c r="X592" i="10"/>
  <c r="U592" i="10" s="1"/>
  <c r="Z592" i="10" s="1"/>
  <c r="W592" i="10"/>
  <c r="V592" i="10"/>
  <c r="T592" i="10"/>
  <c r="O592" i="10"/>
  <c r="N592" i="10"/>
  <c r="M592" i="10"/>
  <c r="L592" i="10"/>
  <c r="K592" i="10"/>
  <c r="BZ591" i="10"/>
  <c r="BX591" i="10"/>
  <c r="BW591" i="10"/>
  <c r="BV591" i="10"/>
  <c r="BU591" i="10"/>
  <c r="BT591" i="10" s="1"/>
  <c r="BS591" i="10"/>
  <c r="BN591" i="10"/>
  <c r="BM591" i="10"/>
  <c r="BK591" i="10" s="1"/>
  <c r="BL591" i="10"/>
  <c r="BJ591" i="10"/>
  <c r="BD591" i="10"/>
  <c r="BB591" i="10"/>
  <c r="BA591" i="10"/>
  <c r="AZ591" i="10"/>
  <c r="AY591" i="10"/>
  <c r="AX591" i="10"/>
  <c r="BC591" i="10" s="1"/>
  <c r="AW591" i="10"/>
  <c r="AR591" i="10"/>
  <c r="AQ591" i="10"/>
  <c r="AP591" i="10"/>
  <c r="AO591" i="10" s="1"/>
  <c r="AN591" i="10"/>
  <c r="AI591" i="10"/>
  <c r="AH591" i="10"/>
  <c r="AG591" i="10"/>
  <c r="AF591" i="10" s="1"/>
  <c r="BE591" i="10" s="1"/>
  <c r="AE591" i="10"/>
  <c r="Y591" i="10"/>
  <c r="X591" i="10"/>
  <c r="W591" i="10"/>
  <c r="V591" i="10"/>
  <c r="U591" i="10"/>
  <c r="T591" i="10"/>
  <c r="O591" i="10"/>
  <c r="N591" i="10"/>
  <c r="M591" i="10"/>
  <c r="L591" i="10" s="1"/>
  <c r="K591" i="10"/>
  <c r="BZ590" i="10"/>
  <c r="BX590" i="10"/>
  <c r="BW590" i="10"/>
  <c r="BV590" i="10"/>
  <c r="BT590" i="10" s="1"/>
  <c r="BU590" i="10"/>
  <c r="BS590" i="10"/>
  <c r="BN590" i="10"/>
  <c r="BK590" i="10" s="1"/>
  <c r="BM590" i="10"/>
  <c r="BL590" i="10"/>
  <c r="BJ590" i="10"/>
  <c r="BD590" i="10"/>
  <c r="BB590" i="10"/>
  <c r="BA590" i="10"/>
  <c r="AZ590" i="10"/>
  <c r="AY590" i="10"/>
  <c r="AX590" i="10" s="1"/>
  <c r="AW590" i="10"/>
  <c r="AR590" i="10"/>
  <c r="AQ590" i="10"/>
  <c r="AP590" i="10"/>
  <c r="AO590" i="10" s="1"/>
  <c r="AN590" i="10"/>
  <c r="AI590" i="10"/>
  <c r="AF590" i="10" s="1"/>
  <c r="AH590" i="10"/>
  <c r="AG590" i="10"/>
  <c r="AE590" i="10"/>
  <c r="Y590" i="10"/>
  <c r="X590" i="10"/>
  <c r="W590" i="10"/>
  <c r="V590" i="10"/>
  <c r="U590" i="10" s="1"/>
  <c r="T590" i="10"/>
  <c r="O590" i="10"/>
  <c r="N590" i="10"/>
  <c r="L590" i="10" s="1"/>
  <c r="M590" i="10"/>
  <c r="K590" i="10"/>
  <c r="BZ589" i="10"/>
  <c r="BX589" i="10"/>
  <c r="BW589" i="10"/>
  <c r="BT589" i="10" s="1"/>
  <c r="BV589" i="10"/>
  <c r="BU589" i="10"/>
  <c r="BS589" i="10"/>
  <c r="BN589" i="10"/>
  <c r="BM589" i="10"/>
  <c r="BL589" i="10"/>
  <c r="BK589" i="10"/>
  <c r="BJ589" i="10"/>
  <c r="BD589" i="10"/>
  <c r="BB589" i="10"/>
  <c r="BA589" i="10"/>
  <c r="AZ589" i="10"/>
  <c r="AY589" i="10"/>
  <c r="AX589" i="10" s="1"/>
  <c r="AW589" i="10"/>
  <c r="AR589" i="10"/>
  <c r="AQ589" i="10"/>
  <c r="AO589" i="10" s="1"/>
  <c r="AP589" i="10"/>
  <c r="AN589" i="10"/>
  <c r="AI589" i="10"/>
  <c r="AF589" i="10" s="1"/>
  <c r="AH589" i="10"/>
  <c r="AG589" i="10"/>
  <c r="AE589" i="10"/>
  <c r="Y589" i="10"/>
  <c r="X589" i="10"/>
  <c r="W589" i="10"/>
  <c r="U589" i="10" s="1"/>
  <c r="Z589" i="10" s="1"/>
  <c r="V589" i="10"/>
  <c r="T589" i="10"/>
  <c r="O589" i="10"/>
  <c r="N589" i="10"/>
  <c r="M589" i="10"/>
  <c r="L589" i="10"/>
  <c r="K589" i="10"/>
  <c r="BZ588" i="10"/>
  <c r="BX588" i="10"/>
  <c r="BW588" i="10"/>
  <c r="BV588" i="10"/>
  <c r="BU588" i="10"/>
  <c r="BT588" i="10"/>
  <c r="BS588" i="10"/>
  <c r="BN588" i="10"/>
  <c r="BM588" i="10"/>
  <c r="BL588" i="10"/>
  <c r="BK588" i="10" s="1"/>
  <c r="BJ588" i="10"/>
  <c r="BD588" i="10"/>
  <c r="BB588" i="10"/>
  <c r="BA588" i="10"/>
  <c r="AZ588" i="10"/>
  <c r="AX588" i="10" s="1"/>
  <c r="AY588" i="10"/>
  <c r="AW588" i="10"/>
  <c r="AR588" i="10"/>
  <c r="AO588" i="10" s="1"/>
  <c r="AQ588" i="10"/>
  <c r="AP588" i="10"/>
  <c r="AN588" i="10"/>
  <c r="AI588" i="10"/>
  <c r="AH588" i="10"/>
  <c r="AG588" i="10"/>
  <c r="AF588" i="10"/>
  <c r="AE588" i="10"/>
  <c r="Y588" i="10"/>
  <c r="X588" i="10"/>
  <c r="W588" i="10"/>
  <c r="V588" i="10"/>
  <c r="U588" i="10"/>
  <c r="T588" i="10"/>
  <c r="O588" i="10"/>
  <c r="N588" i="10"/>
  <c r="M588" i="10"/>
  <c r="L588" i="10" s="1"/>
  <c r="K588" i="10"/>
  <c r="BZ587" i="10"/>
  <c r="BX587" i="10"/>
  <c r="BW587" i="10"/>
  <c r="BV587" i="10"/>
  <c r="BU587" i="10"/>
  <c r="BT587" i="10" s="1"/>
  <c r="BS587" i="10"/>
  <c r="BN587" i="10"/>
  <c r="BM587" i="10"/>
  <c r="BK587" i="10" s="1"/>
  <c r="BL587" i="10"/>
  <c r="BJ587" i="10"/>
  <c r="BD587" i="10"/>
  <c r="BB587" i="10"/>
  <c r="BA587" i="10"/>
  <c r="AZ587" i="10"/>
  <c r="AY587" i="10"/>
  <c r="AX587" i="10" s="1"/>
  <c r="AW587" i="10"/>
  <c r="AR587" i="10"/>
  <c r="AQ587" i="10"/>
  <c r="AP587" i="10"/>
  <c r="AO587" i="10"/>
  <c r="AN587" i="10"/>
  <c r="AI587" i="10"/>
  <c r="AH587" i="10"/>
  <c r="AG587" i="10"/>
  <c r="AF587" i="10" s="1"/>
  <c r="AE587" i="10"/>
  <c r="Y587" i="10"/>
  <c r="X587" i="10"/>
  <c r="W587" i="10"/>
  <c r="V587" i="10"/>
  <c r="U587" i="10" s="1"/>
  <c r="Z587" i="10" s="1"/>
  <c r="T587" i="10"/>
  <c r="O587" i="10"/>
  <c r="N587" i="10"/>
  <c r="M587" i="10"/>
  <c r="L587" i="10" s="1"/>
  <c r="K587" i="10"/>
  <c r="BZ586" i="10"/>
  <c r="BX586" i="10"/>
  <c r="BW586" i="10"/>
  <c r="BV586" i="10"/>
  <c r="BT586" i="10" s="1"/>
  <c r="BU586" i="10"/>
  <c r="BS586" i="10"/>
  <c r="BN586" i="10"/>
  <c r="BM586" i="10"/>
  <c r="BL586" i="10"/>
  <c r="BK586" i="10"/>
  <c r="BJ586" i="10"/>
  <c r="BD586" i="10"/>
  <c r="BB586" i="10"/>
  <c r="BA586" i="10"/>
  <c r="AZ586" i="10"/>
  <c r="AY586" i="10"/>
  <c r="AX586" i="10"/>
  <c r="AW586" i="10"/>
  <c r="AR586" i="10"/>
  <c r="AQ586" i="10"/>
  <c r="AP586" i="10"/>
  <c r="AO586" i="10" s="1"/>
  <c r="AN586" i="10"/>
  <c r="AI586" i="10"/>
  <c r="AH586" i="10"/>
  <c r="AF586" i="10" s="1"/>
  <c r="AG586" i="10"/>
  <c r="AE586" i="10"/>
  <c r="Y586" i="10"/>
  <c r="X586" i="10"/>
  <c r="W586" i="10"/>
  <c r="V586" i="10"/>
  <c r="U586" i="10" s="1"/>
  <c r="T586" i="10"/>
  <c r="O586" i="10"/>
  <c r="N586" i="10"/>
  <c r="L586" i="10" s="1"/>
  <c r="M586" i="10"/>
  <c r="K586" i="10"/>
  <c r="CA585" i="10"/>
  <c r="BZ585" i="10"/>
  <c r="BX585" i="10"/>
  <c r="BW585" i="10"/>
  <c r="BV585" i="10"/>
  <c r="BU585" i="10"/>
  <c r="BT585" i="10"/>
  <c r="BS585" i="10"/>
  <c r="BN585" i="10"/>
  <c r="BM585" i="10"/>
  <c r="BL585" i="10"/>
  <c r="BK585" i="10" s="1"/>
  <c r="BJ585" i="10"/>
  <c r="BD585" i="10"/>
  <c r="BB585" i="10"/>
  <c r="BA585" i="10"/>
  <c r="AZ585" i="10"/>
  <c r="AY585" i="10"/>
  <c r="AX585" i="10" s="1"/>
  <c r="AW585" i="10"/>
  <c r="AR585" i="10"/>
  <c r="AQ585" i="10"/>
  <c r="AO585" i="10" s="1"/>
  <c r="AP585" i="10"/>
  <c r="AN585" i="10"/>
  <c r="AI585" i="10"/>
  <c r="AH585" i="10"/>
  <c r="AG585" i="10"/>
  <c r="AF585" i="10"/>
  <c r="AE585" i="10"/>
  <c r="Y585" i="10"/>
  <c r="X585" i="10"/>
  <c r="W585" i="10"/>
  <c r="U585" i="10" s="1"/>
  <c r="Z585" i="10" s="1"/>
  <c r="V585" i="10"/>
  <c r="T585" i="10"/>
  <c r="O585" i="10"/>
  <c r="N585" i="10"/>
  <c r="M585" i="10"/>
  <c r="L585" i="10" s="1"/>
  <c r="K585" i="10"/>
  <c r="BZ584" i="10"/>
  <c r="BX584" i="10"/>
  <c r="BW584" i="10"/>
  <c r="BV584" i="10"/>
  <c r="BU584" i="10"/>
  <c r="BT584" i="10" s="1"/>
  <c r="BS584" i="10"/>
  <c r="BN584" i="10"/>
  <c r="BM584" i="10"/>
  <c r="BL584" i="10"/>
  <c r="BK584" i="10" s="1"/>
  <c r="BJ584" i="10"/>
  <c r="BD584" i="10"/>
  <c r="BB584" i="10"/>
  <c r="BA584" i="10"/>
  <c r="AZ584" i="10"/>
  <c r="AX584" i="10" s="1"/>
  <c r="AY584" i="10"/>
  <c r="AW584" i="10"/>
  <c r="AR584" i="10"/>
  <c r="AQ584" i="10"/>
  <c r="AP584" i="10"/>
  <c r="AO584" i="10"/>
  <c r="AN584" i="10"/>
  <c r="AI584" i="10"/>
  <c r="AH584" i="10"/>
  <c r="AG584" i="10"/>
  <c r="AF584" i="10" s="1"/>
  <c r="AE584" i="10"/>
  <c r="Y584" i="10"/>
  <c r="X584" i="10"/>
  <c r="W584" i="10"/>
  <c r="V584" i="10"/>
  <c r="U584" i="10" s="1"/>
  <c r="Z584" i="10" s="1"/>
  <c r="T584" i="10"/>
  <c r="O584" i="10"/>
  <c r="N584" i="10"/>
  <c r="M584" i="10"/>
  <c r="L584" i="10"/>
  <c r="K584" i="10"/>
  <c r="BZ583" i="10"/>
  <c r="BX583" i="10"/>
  <c r="BW583" i="10"/>
  <c r="BV583" i="10"/>
  <c r="BU583" i="10"/>
  <c r="BT583" i="10" s="1"/>
  <c r="BS583" i="10"/>
  <c r="BN583" i="10"/>
  <c r="BM583" i="10"/>
  <c r="BK583" i="10" s="1"/>
  <c r="BL583" i="10"/>
  <c r="BJ583" i="10"/>
  <c r="BD583" i="10"/>
  <c r="BB583" i="10"/>
  <c r="BA583" i="10"/>
  <c r="AZ583" i="10"/>
  <c r="AY583" i="10"/>
  <c r="AX583" i="10"/>
  <c r="BC583" i="10" s="1"/>
  <c r="AW583" i="10"/>
  <c r="AR583" i="10"/>
  <c r="AQ583" i="10"/>
  <c r="AP583" i="10"/>
  <c r="AO583" i="10" s="1"/>
  <c r="AN583" i="10"/>
  <c r="AI583" i="10"/>
  <c r="AH583" i="10"/>
  <c r="AG583" i="10"/>
  <c r="AF583" i="10" s="1"/>
  <c r="BE583" i="10" s="1"/>
  <c r="AE583" i="10"/>
  <c r="Y583" i="10"/>
  <c r="X583" i="10"/>
  <c r="W583" i="10"/>
  <c r="V583" i="10"/>
  <c r="U583" i="10"/>
  <c r="T583" i="10"/>
  <c r="O583" i="10"/>
  <c r="N583" i="10"/>
  <c r="M583" i="10"/>
  <c r="L583" i="10" s="1"/>
  <c r="K583" i="10"/>
  <c r="BZ582" i="10"/>
  <c r="BX582" i="10"/>
  <c r="BW582" i="10"/>
  <c r="BV582" i="10"/>
  <c r="BT582" i="10" s="1"/>
  <c r="BU582" i="10"/>
  <c r="BS582" i="10"/>
  <c r="BN582" i="10"/>
  <c r="BM582" i="10"/>
  <c r="BL582" i="10"/>
  <c r="BK582" i="10" s="1"/>
  <c r="BJ582" i="10"/>
  <c r="BD582" i="10"/>
  <c r="BB582" i="10"/>
  <c r="BA582" i="10"/>
  <c r="AZ582" i="10"/>
  <c r="AY582" i="10"/>
  <c r="AX582" i="10" s="1"/>
  <c r="AW582" i="10"/>
  <c r="AR582" i="10"/>
  <c r="AQ582" i="10"/>
  <c r="AP582" i="10"/>
  <c r="AO582" i="10" s="1"/>
  <c r="AN582" i="10"/>
  <c r="AI582" i="10"/>
  <c r="AH582" i="10"/>
  <c r="AF582" i="10" s="1"/>
  <c r="AG582" i="10"/>
  <c r="AE582" i="10"/>
  <c r="Y582" i="10"/>
  <c r="X582" i="10"/>
  <c r="W582" i="10"/>
  <c r="V582" i="10"/>
  <c r="U582" i="10" s="1"/>
  <c r="Z582" i="10" s="1"/>
  <c r="T582" i="10"/>
  <c r="O582" i="10"/>
  <c r="N582" i="10"/>
  <c r="L582" i="10" s="1"/>
  <c r="M582" i="10"/>
  <c r="K582" i="10"/>
  <c r="BZ581" i="10"/>
  <c r="BX581" i="10"/>
  <c r="BW581" i="10"/>
  <c r="BV581" i="10"/>
  <c r="BU581" i="10"/>
  <c r="BT581" i="10" s="1"/>
  <c r="BS581" i="10"/>
  <c r="BN581" i="10"/>
  <c r="BM581" i="10"/>
  <c r="BL581" i="10"/>
  <c r="BK581" i="10"/>
  <c r="BJ581" i="10"/>
  <c r="BD581" i="10"/>
  <c r="BB581" i="10"/>
  <c r="BA581" i="10"/>
  <c r="AZ581" i="10"/>
  <c r="AY581" i="10"/>
  <c r="AX581" i="10" s="1"/>
  <c r="AW581" i="10"/>
  <c r="AR581" i="10"/>
  <c r="AQ581" i="10"/>
  <c r="AO581" i="10" s="1"/>
  <c r="AP581" i="10"/>
  <c r="AN581" i="10"/>
  <c r="AI581" i="10"/>
  <c r="AH581" i="10"/>
  <c r="AG581" i="10"/>
  <c r="AF581" i="10" s="1"/>
  <c r="AE581" i="10"/>
  <c r="Y581" i="10"/>
  <c r="X581" i="10"/>
  <c r="W581" i="10"/>
  <c r="U581" i="10" s="1"/>
  <c r="Z581" i="10" s="1"/>
  <c r="V581" i="10"/>
  <c r="T581" i="10"/>
  <c r="O581" i="10"/>
  <c r="N581" i="10"/>
  <c r="M581" i="10"/>
  <c r="L581" i="10"/>
  <c r="K581" i="10"/>
  <c r="BZ580" i="10"/>
  <c r="BX580" i="10"/>
  <c r="BW580" i="10"/>
  <c r="BV580" i="10"/>
  <c r="BU580" i="10"/>
  <c r="BT580" i="10"/>
  <c r="BS580" i="10"/>
  <c r="BN580" i="10"/>
  <c r="BM580" i="10"/>
  <c r="BL580" i="10"/>
  <c r="BK580" i="10" s="1"/>
  <c r="BJ580" i="10"/>
  <c r="BD580" i="10"/>
  <c r="BB580" i="10"/>
  <c r="BA580" i="10"/>
  <c r="AZ580" i="10"/>
  <c r="AX580" i="10" s="1"/>
  <c r="AY580" i="10"/>
  <c r="AW580" i="10"/>
  <c r="AR580" i="10"/>
  <c r="AQ580" i="10"/>
  <c r="AP580" i="10"/>
  <c r="AO580" i="10" s="1"/>
  <c r="AN580" i="10"/>
  <c r="AI580" i="10"/>
  <c r="AH580" i="10"/>
  <c r="AG580" i="10"/>
  <c r="AF580" i="10"/>
  <c r="AE580" i="10"/>
  <c r="Y580" i="10"/>
  <c r="X580" i="10"/>
  <c r="W580" i="10"/>
  <c r="V580" i="10"/>
  <c r="U580" i="10"/>
  <c r="T580" i="10"/>
  <c r="O580" i="10"/>
  <c r="N580" i="10"/>
  <c r="M580" i="10"/>
  <c r="L580" i="10" s="1"/>
  <c r="K580" i="10"/>
  <c r="BZ579" i="10"/>
  <c r="BX579" i="10"/>
  <c r="BW579" i="10"/>
  <c r="BV579" i="10"/>
  <c r="BU579" i="10"/>
  <c r="BT579" i="10" s="1"/>
  <c r="BS579" i="10"/>
  <c r="BN579" i="10"/>
  <c r="BM579" i="10"/>
  <c r="BK579" i="10" s="1"/>
  <c r="BL579" i="10"/>
  <c r="BJ579" i="10"/>
  <c r="BD579" i="10"/>
  <c r="BB579" i="10"/>
  <c r="BA579" i="10"/>
  <c r="AZ579" i="10"/>
  <c r="AY579" i="10"/>
  <c r="AX579" i="10" s="1"/>
  <c r="AW579" i="10"/>
  <c r="AR579" i="10"/>
  <c r="AQ579" i="10"/>
  <c r="AP579" i="10"/>
  <c r="AO579" i="10"/>
  <c r="AN579" i="10"/>
  <c r="AI579" i="10"/>
  <c r="AH579" i="10"/>
  <c r="AG579" i="10"/>
  <c r="AF579" i="10" s="1"/>
  <c r="AE579" i="10"/>
  <c r="Y579" i="10"/>
  <c r="X579" i="10"/>
  <c r="W579" i="10"/>
  <c r="V579" i="10"/>
  <c r="U579" i="10" s="1"/>
  <c r="Z579" i="10" s="1"/>
  <c r="T579" i="10"/>
  <c r="O579" i="10"/>
  <c r="N579" i="10"/>
  <c r="M579" i="10"/>
  <c r="L579" i="10" s="1"/>
  <c r="K579" i="10"/>
  <c r="BZ578" i="10"/>
  <c r="BX578" i="10"/>
  <c r="BW578" i="10"/>
  <c r="BV578" i="10"/>
  <c r="BT578" i="10" s="1"/>
  <c r="BU578" i="10"/>
  <c r="BS578" i="10"/>
  <c r="BN578" i="10"/>
  <c r="BM578" i="10"/>
  <c r="BL578" i="10"/>
  <c r="BK578" i="10"/>
  <c r="BJ578" i="10"/>
  <c r="BD578" i="10"/>
  <c r="BB578" i="10"/>
  <c r="BA578" i="10"/>
  <c r="AZ578" i="10"/>
  <c r="AY578" i="10"/>
  <c r="AX578" i="10"/>
  <c r="AW578" i="10"/>
  <c r="AR578" i="10"/>
  <c r="AQ578" i="10"/>
  <c r="AP578" i="10"/>
  <c r="AO578" i="10" s="1"/>
  <c r="AN578" i="10"/>
  <c r="AI578" i="10"/>
  <c r="AH578" i="10"/>
  <c r="AF578" i="10" s="1"/>
  <c r="AG578" i="10"/>
  <c r="AE578" i="10"/>
  <c r="Y578" i="10"/>
  <c r="X578" i="10"/>
  <c r="W578" i="10"/>
  <c r="V578" i="10"/>
  <c r="U578" i="10" s="1"/>
  <c r="Z578" i="10" s="1"/>
  <c r="T578" i="10"/>
  <c r="O578" i="10"/>
  <c r="N578" i="10"/>
  <c r="L578" i="10" s="1"/>
  <c r="M578" i="10"/>
  <c r="K578" i="10"/>
  <c r="CA577" i="10"/>
  <c r="BZ577" i="10"/>
  <c r="BX577" i="10"/>
  <c r="BW577" i="10"/>
  <c r="BV577" i="10"/>
  <c r="BU577" i="10"/>
  <c r="BT577" i="10"/>
  <c r="BS577" i="10"/>
  <c r="BN577" i="10"/>
  <c r="BM577" i="10"/>
  <c r="BL577" i="10"/>
  <c r="BK577" i="10" s="1"/>
  <c r="BJ577" i="10"/>
  <c r="BD577" i="10"/>
  <c r="BB577" i="10"/>
  <c r="BA577" i="10"/>
  <c r="AZ577" i="10"/>
  <c r="AY577" i="10"/>
  <c r="AX577" i="10" s="1"/>
  <c r="AW577" i="10"/>
  <c r="AR577" i="10"/>
  <c r="AQ577" i="10"/>
  <c r="AO577" i="10" s="1"/>
  <c r="AP577" i="10"/>
  <c r="AN577" i="10"/>
  <c r="AI577" i="10"/>
  <c r="AH577" i="10"/>
  <c r="AG577" i="10"/>
  <c r="AF577" i="10"/>
  <c r="AE577" i="10"/>
  <c r="Y577" i="10"/>
  <c r="X577" i="10"/>
  <c r="W577" i="10"/>
  <c r="U577" i="10" s="1"/>
  <c r="V577" i="10"/>
  <c r="T577" i="10"/>
  <c r="O577" i="10"/>
  <c r="N577" i="10"/>
  <c r="M577" i="10"/>
  <c r="L577" i="10" s="1"/>
  <c r="K577" i="10"/>
  <c r="BZ576" i="10"/>
  <c r="BX576" i="10"/>
  <c r="BW576" i="10"/>
  <c r="BV576" i="10"/>
  <c r="BU576" i="10"/>
  <c r="BT576" i="10" s="1"/>
  <c r="BS576" i="10"/>
  <c r="BN576" i="10"/>
  <c r="BM576" i="10"/>
  <c r="BL576" i="10"/>
  <c r="BK576" i="10" s="1"/>
  <c r="BJ576" i="10"/>
  <c r="BD576" i="10"/>
  <c r="BB576" i="10"/>
  <c r="BA576" i="10"/>
  <c r="AZ576" i="10"/>
  <c r="AX576" i="10" s="1"/>
  <c r="AY576" i="10"/>
  <c r="AW576" i="10"/>
  <c r="AR576" i="10"/>
  <c r="AQ576" i="10"/>
  <c r="AP576" i="10"/>
  <c r="AO576" i="10"/>
  <c r="AN576" i="10"/>
  <c r="AI576" i="10"/>
  <c r="AH576" i="10"/>
  <c r="AG576" i="10"/>
  <c r="AF576" i="10" s="1"/>
  <c r="AE576" i="10"/>
  <c r="Y576" i="10"/>
  <c r="X576" i="10"/>
  <c r="W576" i="10"/>
  <c r="V576" i="10"/>
  <c r="U576" i="10" s="1"/>
  <c r="Z576" i="10" s="1"/>
  <c r="T576" i="10"/>
  <c r="O576" i="10"/>
  <c r="N576" i="10"/>
  <c r="M576" i="10"/>
  <c r="L576" i="10"/>
  <c r="K576" i="10"/>
  <c r="BZ575" i="10"/>
  <c r="BX575" i="10"/>
  <c r="BW575" i="10"/>
  <c r="BV575" i="10"/>
  <c r="BU575" i="10"/>
  <c r="BT575" i="10" s="1"/>
  <c r="BS575" i="10"/>
  <c r="BN575" i="10"/>
  <c r="BM575" i="10"/>
  <c r="BK575" i="10" s="1"/>
  <c r="BL575" i="10"/>
  <c r="BJ575" i="10"/>
  <c r="BD575" i="10"/>
  <c r="BB575" i="10"/>
  <c r="BA575" i="10"/>
  <c r="AZ575" i="10"/>
  <c r="AY575" i="10"/>
  <c r="AX575" i="10"/>
  <c r="BC575" i="10" s="1"/>
  <c r="AW575" i="10"/>
  <c r="AR575" i="10"/>
  <c r="AQ575" i="10"/>
  <c r="AO575" i="10" s="1"/>
  <c r="AP575" i="10"/>
  <c r="AN575" i="10"/>
  <c r="AI575" i="10"/>
  <c r="AH575" i="10"/>
  <c r="AG575" i="10"/>
  <c r="AF575" i="10" s="1"/>
  <c r="BE575" i="10" s="1"/>
  <c r="AE575" i="10"/>
  <c r="Y575" i="10"/>
  <c r="X575" i="10"/>
  <c r="W575" i="10"/>
  <c r="V575" i="10"/>
  <c r="U575" i="10"/>
  <c r="T575" i="10"/>
  <c r="O575" i="10"/>
  <c r="N575" i="10"/>
  <c r="M575" i="10"/>
  <c r="L575" i="10" s="1"/>
  <c r="K575" i="10"/>
  <c r="BZ574" i="10"/>
  <c r="BX574" i="10"/>
  <c r="BW574" i="10"/>
  <c r="BV574" i="10"/>
  <c r="BT574" i="10" s="1"/>
  <c r="BU574" i="10"/>
  <c r="BS574" i="10"/>
  <c r="BN574" i="10"/>
  <c r="BM574" i="10"/>
  <c r="BL574" i="10"/>
  <c r="BK574" i="10" s="1"/>
  <c r="BJ574" i="10"/>
  <c r="BD574" i="10"/>
  <c r="BB574" i="10"/>
  <c r="BA574" i="10"/>
  <c r="AZ574" i="10"/>
  <c r="AX574" i="10" s="1"/>
  <c r="AY574" i="10"/>
  <c r="AW574" i="10"/>
  <c r="AR574" i="10"/>
  <c r="AQ574" i="10"/>
  <c r="AP574" i="10"/>
  <c r="AO574" i="10" s="1"/>
  <c r="AN574" i="10"/>
  <c r="AI574" i="10"/>
  <c r="AH574" i="10"/>
  <c r="AF574" i="10" s="1"/>
  <c r="AG574" i="10"/>
  <c r="AE574" i="10"/>
  <c r="Y574" i="10"/>
  <c r="X574" i="10"/>
  <c r="W574" i="10"/>
  <c r="V574" i="10"/>
  <c r="U574" i="10" s="1"/>
  <c r="T574" i="10"/>
  <c r="O574" i="10"/>
  <c r="N574" i="10"/>
  <c r="L574" i="10" s="1"/>
  <c r="M574" i="10"/>
  <c r="K574" i="10"/>
  <c r="BZ573" i="10"/>
  <c r="BX573" i="10"/>
  <c r="BW573" i="10"/>
  <c r="BV573" i="10"/>
  <c r="BU573" i="10"/>
  <c r="BT573" i="10" s="1"/>
  <c r="BS573" i="10"/>
  <c r="BN573" i="10"/>
  <c r="BM573" i="10"/>
  <c r="BL573" i="10"/>
  <c r="BK573" i="10"/>
  <c r="BJ573" i="10"/>
  <c r="BD573" i="10"/>
  <c r="BB573" i="10"/>
  <c r="BA573" i="10"/>
  <c r="AZ573" i="10"/>
  <c r="AY573" i="10"/>
  <c r="AX573" i="10" s="1"/>
  <c r="AW573" i="10"/>
  <c r="AR573" i="10"/>
  <c r="AQ573" i="10"/>
  <c r="AO573" i="10" s="1"/>
  <c r="AP573" i="10"/>
  <c r="AN573" i="10"/>
  <c r="AI573" i="10"/>
  <c r="AH573" i="10"/>
  <c r="AG573" i="10"/>
  <c r="AF573" i="10" s="1"/>
  <c r="AE573" i="10"/>
  <c r="Y573" i="10"/>
  <c r="X573" i="10"/>
  <c r="W573" i="10"/>
  <c r="U573" i="10" s="1"/>
  <c r="Z573" i="10" s="1"/>
  <c r="V573" i="10"/>
  <c r="T573" i="10"/>
  <c r="O573" i="10"/>
  <c r="N573" i="10"/>
  <c r="M573" i="10"/>
  <c r="L573" i="10"/>
  <c r="K573" i="10"/>
  <c r="BZ572" i="10"/>
  <c r="BX572" i="10"/>
  <c r="BW572" i="10"/>
  <c r="BV572" i="10"/>
  <c r="BU572" i="10"/>
  <c r="BT572" i="10"/>
  <c r="BS572" i="10"/>
  <c r="BN572" i="10"/>
  <c r="BM572" i="10"/>
  <c r="BL572" i="10"/>
  <c r="BK572" i="10" s="1"/>
  <c r="BJ572" i="10"/>
  <c r="BD572" i="10"/>
  <c r="BB572" i="10"/>
  <c r="BA572" i="10"/>
  <c r="AZ572" i="10"/>
  <c r="AX572" i="10" s="1"/>
  <c r="AY572" i="10"/>
  <c r="AW572" i="10"/>
  <c r="AR572" i="10"/>
  <c r="AQ572" i="10"/>
  <c r="AP572" i="10"/>
  <c r="AO572" i="10" s="1"/>
  <c r="AN572" i="10"/>
  <c r="AI572" i="10"/>
  <c r="AH572" i="10"/>
  <c r="AG572" i="10"/>
  <c r="AF572" i="10"/>
  <c r="AE572" i="10"/>
  <c r="Y572" i="10"/>
  <c r="X572" i="10"/>
  <c r="W572" i="10"/>
  <c r="V572" i="10"/>
  <c r="U572" i="10"/>
  <c r="T572" i="10"/>
  <c r="O572" i="10"/>
  <c r="N572" i="10"/>
  <c r="M572" i="10"/>
  <c r="L572" i="10" s="1"/>
  <c r="K572" i="10"/>
  <c r="BZ571" i="10"/>
  <c r="BX571" i="10"/>
  <c r="BW571" i="10"/>
  <c r="BV571" i="10"/>
  <c r="BU571" i="10"/>
  <c r="BT571" i="10" s="1"/>
  <c r="BS571" i="10"/>
  <c r="BN571" i="10"/>
  <c r="BM571" i="10"/>
  <c r="BK571" i="10" s="1"/>
  <c r="BL571" i="10"/>
  <c r="BJ571" i="10"/>
  <c r="BD571" i="10"/>
  <c r="BB571" i="10"/>
  <c r="BA571" i="10"/>
  <c r="AZ571" i="10"/>
  <c r="AY571" i="10"/>
  <c r="AX571" i="10" s="1"/>
  <c r="AW571" i="10"/>
  <c r="AR571" i="10"/>
  <c r="AQ571" i="10"/>
  <c r="AP571" i="10"/>
  <c r="AO571" i="10"/>
  <c r="AN571" i="10"/>
  <c r="AI571" i="10"/>
  <c r="AH571" i="10"/>
  <c r="AG571" i="10"/>
  <c r="AF571" i="10" s="1"/>
  <c r="AE571" i="10"/>
  <c r="Y571" i="10"/>
  <c r="X571" i="10"/>
  <c r="W571" i="10"/>
  <c r="V571" i="10"/>
  <c r="U571" i="10" s="1"/>
  <c r="Z571" i="10" s="1"/>
  <c r="T571" i="10"/>
  <c r="O571" i="10"/>
  <c r="N571" i="10"/>
  <c r="M571" i="10"/>
  <c r="L571" i="10" s="1"/>
  <c r="K571" i="10"/>
  <c r="BZ570" i="10"/>
  <c r="BX570" i="10"/>
  <c r="BW570" i="10"/>
  <c r="BV570" i="10"/>
  <c r="BT570" i="10" s="1"/>
  <c r="BU570" i="10"/>
  <c r="BS570" i="10"/>
  <c r="BN570" i="10"/>
  <c r="BM570" i="10"/>
  <c r="BL570" i="10"/>
  <c r="BK570" i="10"/>
  <c r="BJ570" i="10"/>
  <c r="BD570" i="10"/>
  <c r="BB570" i="10"/>
  <c r="BA570" i="10"/>
  <c r="AZ570" i="10"/>
  <c r="AY570" i="10"/>
  <c r="AX570" i="10"/>
  <c r="AW570" i="10"/>
  <c r="AR570" i="10"/>
  <c r="AQ570" i="10"/>
  <c r="AP570" i="10"/>
  <c r="AO570" i="10" s="1"/>
  <c r="AN570" i="10"/>
  <c r="AI570" i="10"/>
  <c r="AH570" i="10"/>
  <c r="AF570" i="10" s="1"/>
  <c r="AG570" i="10"/>
  <c r="AE570" i="10"/>
  <c r="Y570" i="10"/>
  <c r="X570" i="10"/>
  <c r="W570" i="10"/>
  <c r="V570" i="10"/>
  <c r="U570" i="10" s="1"/>
  <c r="T570" i="10"/>
  <c r="O570" i="10"/>
  <c r="N570" i="10"/>
  <c r="L570" i="10" s="1"/>
  <c r="M570" i="10"/>
  <c r="K570" i="10"/>
  <c r="CA569" i="10"/>
  <c r="BZ569" i="10"/>
  <c r="BX569" i="10"/>
  <c r="BW569" i="10"/>
  <c r="BV569" i="10"/>
  <c r="BU569" i="10"/>
  <c r="BT569" i="10"/>
  <c r="BS569" i="10"/>
  <c r="BN569" i="10"/>
  <c r="BM569" i="10"/>
  <c r="BL569" i="10"/>
  <c r="BK569" i="10" s="1"/>
  <c r="BJ569" i="10"/>
  <c r="BD569" i="10"/>
  <c r="BB569" i="10"/>
  <c r="BA569" i="10"/>
  <c r="AZ569" i="10"/>
  <c r="AY569" i="10"/>
  <c r="AX569" i="10" s="1"/>
  <c r="AW569" i="10"/>
  <c r="AR569" i="10"/>
  <c r="AQ569" i="10"/>
  <c r="AO569" i="10" s="1"/>
  <c r="AP569" i="10"/>
  <c r="AN569" i="10"/>
  <c r="AI569" i="10"/>
  <c r="AH569" i="10"/>
  <c r="AG569" i="10"/>
  <c r="AF569" i="10"/>
  <c r="AE569" i="10"/>
  <c r="Y569" i="10"/>
  <c r="X569" i="10"/>
  <c r="W569" i="10"/>
  <c r="U569" i="10" s="1"/>
  <c r="Z569" i="10" s="1"/>
  <c r="V569" i="10"/>
  <c r="T569" i="10"/>
  <c r="O569" i="10"/>
  <c r="N569" i="10"/>
  <c r="M569" i="10"/>
  <c r="L569" i="10" s="1"/>
  <c r="K569" i="10"/>
  <c r="BZ568" i="10"/>
  <c r="BX568" i="10"/>
  <c r="BW568" i="10"/>
  <c r="BV568" i="10"/>
  <c r="BU568" i="10"/>
  <c r="BT568" i="10" s="1"/>
  <c r="BS568" i="10"/>
  <c r="BN568" i="10"/>
  <c r="BM568" i="10"/>
  <c r="BL568" i="10"/>
  <c r="BK568" i="10" s="1"/>
  <c r="BJ568" i="10"/>
  <c r="BD568" i="10"/>
  <c r="BB568" i="10"/>
  <c r="BA568" i="10"/>
  <c r="AZ568" i="10"/>
  <c r="AX568" i="10" s="1"/>
  <c r="AY568" i="10"/>
  <c r="AW568" i="10"/>
  <c r="AR568" i="10"/>
  <c r="AQ568" i="10"/>
  <c r="AP568" i="10"/>
  <c r="AO568" i="10"/>
  <c r="AN568" i="10"/>
  <c r="AI568" i="10"/>
  <c r="AH568" i="10"/>
  <c r="AG568" i="10"/>
  <c r="AF568" i="10" s="1"/>
  <c r="AE568" i="10"/>
  <c r="Y568" i="10"/>
  <c r="X568" i="10"/>
  <c r="W568" i="10"/>
  <c r="V568" i="10"/>
  <c r="U568" i="10" s="1"/>
  <c r="Z568" i="10" s="1"/>
  <c r="T568" i="10"/>
  <c r="O568" i="10"/>
  <c r="N568" i="10"/>
  <c r="M568" i="10"/>
  <c r="L568" i="10"/>
  <c r="K568" i="10"/>
  <c r="BZ567" i="10"/>
  <c r="BX567" i="10"/>
  <c r="BW567" i="10"/>
  <c r="BV567" i="10"/>
  <c r="BU567" i="10"/>
  <c r="BT567" i="10" s="1"/>
  <c r="BS567" i="10"/>
  <c r="BN567" i="10"/>
  <c r="BM567" i="10"/>
  <c r="BK567" i="10" s="1"/>
  <c r="BL567" i="10"/>
  <c r="BJ567" i="10"/>
  <c r="BD567" i="10"/>
  <c r="BB567" i="10"/>
  <c r="BA567" i="10"/>
  <c r="AZ567" i="10"/>
  <c r="AY567" i="10"/>
  <c r="AX567" i="10"/>
  <c r="AW567" i="10"/>
  <c r="AR567" i="10"/>
  <c r="AQ567" i="10"/>
  <c r="AP567" i="10"/>
  <c r="AO567" i="10" s="1"/>
  <c r="AN567" i="10"/>
  <c r="AI567" i="10"/>
  <c r="AH567" i="10"/>
  <c r="AG567" i="10"/>
  <c r="AF567" i="10" s="1"/>
  <c r="BE567" i="10" s="1"/>
  <c r="AE567" i="10"/>
  <c r="Y567" i="10"/>
  <c r="X567" i="10"/>
  <c r="W567" i="10"/>
  <c r="V567" i="10"/>
  <c r="U567" i="10"/>
  <c r="T567" i="10"/>
  <c r="O567" i="10"/>
  <c r="N567" i="10"/>
  <c r="M567" i="10"/>
  <c r="L567" i="10" s="1"/>
  <c r="K567" i="10"/>
  <c r="BZ566" i="10"/>
  <c r="BX566" i="10"/>
  <c r="BW566" i="10"/>
  <c r="BV566" i="10"/>
  <c r="BT566" i="10" s="1"/>
  <c r="BU566" i="10"/>
  <c r="BS566" i="10"/>
  <c r="BN566" i="10"/>
  <c r="BM566" i="10"/>
  <c r="BL566" i="10"/>
  <c r="BK566" i="10" s="1"/>
  <c r="BJ566" i="10"/>
  <c r="BD566" i="10"/>
  <c r="BB566" i="10"/>
  <c r="BA566" i="10"/>
  <c r="AZ566" i="10"/>
  <c r="AY566" i="10"/>
  <c r="AX566" i="10" s="1"/>
  <c r="AW566" i="10"/>
  <c r="AR566" i="10"/>
  <c r="AQ566" i="10"/>
  <c r="AP566" i="10"/>
  <c r="AO566" i="10" s="1"/>
  <c r="AN566" i="10"/>
  <c r="AI566" i="10"/>
  <c r="AH566" i="10"/>
  <c r="AF566" i="10" s="1"/>
  <c r="AG566" i="10"/>
  <c r="AE566" i="10"/>
  <c r="Y566" i="10"/>
  <c r="X566" i="10"/>
  <c r="W566" i="10"/>
  <c r="V566" i="10"/>
  <c r="U566" i="10" s="1"/>
  <c r="T566" i="10"/>
  <c r="O566" i="10"/>
  <c r="N566" i="10"/>
  <c r="L566" i="10" s="1"/>
  <c r="M566" i="10"/>
  <c r="K566" i="10"/>
  <c r="BZ565" i="10"/>
  <c r="BX565" i="10"/>
  <c r="BW565" i="10"/>
  <c r="BV565" i="10"/>
  <c r="BU565" i="10"/>
  <c r="BT565" i="10" s="1"/>
  <c r="BS565" i="10"/>
  <c r="BN565" i="10"/>
  <c r="BM565" i="10"/>
  <c r="BL565" i="10"/>
  <c r="BK565" i="10"/>
  <c r="BJ565" i="10"/>
  <c r="BD565" i="10"/>
  <c r="BB565" i="10"/>
  <c r="BA565" i="10"/>
  <c r="AZ565" i="10"/>
  <c r="AY565" i="10"/>
  <c r="AX565" i="10" s="1"/>
  <c r="AW565" i="10"/>
  <c r="AR565" i="10"/>
  <c r="AQ565" i="10"/>
  <c r="AO565" i="10" s="1"/>
  <c r="AP565" i="10"/>
  <c r="AN565" i="10"/>
  <c r="AI565" i="10"/>
  <c r="AH565" i="10"/>
  <c r="AG565" i="10"/>
  <c r="AF565" i="10" s="1"/>
  <c r="AE565" i="10"/>
  <c r="Y565" i="10"/>
  <c r="X565" i="10"/>
  <c r="W565" i="10"/>
  <c r="U565" i="10" s="1"/>
  <c r="Z565" i="10" s="1"/>
  <c r="V565" i="10"/>
  <c r="T565" i="10"/>
  <c r="O565" i="10"/>
  <c r="N565" i="10"/>
  <c r="M565" i="10"/>
  <c r="L565" i="10"/>
  <c r="K565" i="10"/>
  <c r="BZ564" i="10"/>
  <c r="BX564" i="10"/>
  <c r="BW564" i="10"/>
  <c r="BV564" i="10"/>
  <c r="BU564" i="10"/>
  <c r="BT564" i="10"/>
  <c r="BS564" i="10"/>
  <c r="BN564" i="10"/>
  <c r="BM564" i="10"/>
  <c r="BL564" i="10"/>
  <c r="BK564" i="10" s="1"/>
  <c r="BJ564" i="10"/>
  <c r="BD564" i="10"/>
  <c r="BB564" i="10"/>
  <c r="BA564" i="10"/>
  <c r="AZ564" i="10"/>
  <c r="AX564" i="10" s="1"/>
  <c r="AY564" i="10"/>
  <c r="AW564" i="10"/>
  <c r="AR564" i="10"/>
  <c r="AQ564" i="10"/>
  <c r="AP564" i="10"/>
  <c r="AO564" i="10" s="1"/>
  <c r="AN564" i="10"/>
  <c r="AI564" i="10"/>
  <c r="AH564" i="10"/>
  <c r="AG564" i="10"/>
  <c r="AF564" i="10"/>
  <c r="AE564" i="10"/>
  <c r="Y564" i="10"/>
  <c r="X564" i="10"/>
  <c r="W564" i="10"/>
  <c r="V564" i="10"/>
  <c r="U564" i="10"/>
  <c r="T564" i="10"/>
  <c r="O564" i="10"/>
  <c r="N564" i="10"/>
  <c r="M564" i="10"/>
  <c r="L564" i="10" s="1"/>
  <c r="K564" i="10"/>
  <c r="BZ563" i="10"/>
  <c r="BX563" i="10"/>
  <c r="BW563" i="10"/>
  <c r="BV563" i="10"/>
  <c r="BU563" i="10"/>
  <c r="BT563" i="10" s="1"/>
  <c r="BS563" i="10"/>
  <c r="BN563" i="10"/>
  <c r="BM563" i="10"/>
  <c r="BK563" i="10" s="1"/>
  <c r="BL563" i="10"/>
  <c r="BJ563" i="10"/>
  <c r="BD563" i="10"/>
  <c r="BB563" i="10"/>
  <c r="BA563" i="10"/>
  <c r="AZ563" i="10"/>
  <c r="AY563" i="10"/>
  <c r="AX563" i="10" s="1"/>
  <c r="AW563" i="10"/>
  <c r="AR563" i="10"/>
  <c r="AQ563" i="10"/>
  <c r="AP563" i="10"/>
  <c r="AO563" i="10"/>
  <c r="AN563" i="10"/>
  <c r="AI563" i="10"/>
  <c r="AH563" i="10"/>
  <c r="AG563" i="10"/>
  <c r="AF563" i="10" s="1"/>
  <c r="AE563" i="10"/>
  <c r="Y563" i="10"/>
  <c r="X563" i="10"/>
  <c r="W563" i="10"/>
  <c r="V563" i="10"/>
  <c r="U563" i="10" s="1"/>
  <c r="Z563" i="10" s="1"/>
  <c r="T563" i="10"/>
  <c r="O563" i="10"/>
  <c r="N563" i="10"/>
  <c r="M563" i="10"/>
  <c r="L563" i="10" s="1"/>
  <c r="K563" i="10"/>
  <c r="BZ562" i="10"/>
  <c r="BX562" i="10"/>
  <c r="BW562" i="10"/>
  <c r="BV562" i="10"/>
  <c r="BT562" i="10" s="1"/>
  <c r="BU562" i="10"/>
  <c r="BS562" i="10"/>
  <c r="BN562" i="10"/>
  <c r="BM562" i="10"/>
  <c r="BL562" i="10"/>
  <c r="BK562" i="10"/>
  <c r="BJ562" i="10"/>
  <c r="BD562" i="10"/>
  <c r="BB562" i="10"/>
  <c r="BA562" i="10"/>
  <c r="AZ562" i="10"/>
  <c r="AY562" i="10"/>
  <c r="AX562" i="10"/>
  <c r="AW562" i="10"/>
  <c r="AR562" i="10"/>
  <c r="AQ562" i="10"/>
  <c r="AP562" i="10"/>
  <c r="AO562" i="10" s="1"/>
  <c r="AN562" i="10"/>
  <c r="AI562" i="10"/>
  <c r="AH562" i="10"/>
  <c r="AF562" i="10" s="1"/>
  <c r="AG562" i="10"/>
  <c r="AE562" i="10"/>
  <c r="Y562" i="10"/>
  <c r="X562" i="10"/>
  <c r="W562" i="10"/>
  <c r="V562" i="10"/>
  <c r="U562" i="10" s="1"/>
  <c r="Z562" i="10" s="1"/>
  <c r="T562" i="10"/>
  <c r="O562" i="10"/>
  <c r="N562" i="10"/>
  <c r="L562" i="10" s="1"/>
  <c r="M562" i="10"/>
  <c r="K562" i="10"/>
  <c r="CA561" i="10"/>
  <c r="BZ561" i="10"/>
  <c r="BX561" i="10"/>
  <c r="BW561" i="10"/>
  <c r="BV561" i="10"/>
  <c r="BU561" i="10"/>
  <c r="BT561" i="10"/>
  <c r="BS561" i="10"/>
  <c r="BN561" i="10"/>
  <c r="BM561" i="10"/>
  <c r="BL561" i="10"/>
  <c r="BK561" i="10" s="1"/>
  <c r="BJ561" i="10"/>
  <c r="BD561" i="10"/>
  <c r="BB561" i="10"/>
  <c r="BA561" i="10"/>
  <c r="AZ561" i="10"/>
  <c r="AY561" i="10"/>
  <c r="AX561" i="10" s="1"/>
  <c r="AW561" i="10"/>
  <c r="AR561" i="10"/>
  <c r="AQ561" i="10"/>
  <c r="AO561" i="10" s="1"/>
  <c r="AP561" i="10"/>
  <c r="AN561" i="10"/>
  <c r="AI561" i="10"/>
  <c r="AH561" i="10"/>
  <c r="AG561" i="10"/>
  <c r="AF561" i="10"/>
  <c r="AE561" i="10"/>
  <c r="Y561" i="10"/>
  <c r="X561" i="10"/>
  <c r="W561" i="10"/>
  <c r="U561" i="10" s="1"/>
  <c r="V561" i="10"/>
  <c r="T561" i="10"/>
  <c r="O561" i="10"/>
  <c r="N561" i="10"/>
  <c r="M561" i="10"/>
  <c r="L561" i="10" s="1"/>
  <c r="K561" i="10"/>
  <c r="BZ560" i="10"/>
  <c r="BX560" i="10"/>
  <c r="BW560" i="10"/>
  <c r="BV560" i="10"/>
  <c r="BU560" i="10"/>
  <c r="BT560" i="10" s="1"/>
  <c r="BS560" i="10"/>
  <c r="BN560" i="10"/>
  <c r="BM560" i="10"/>
  <c r="BL560" i="10"/>
  <c r="BK560" i="10" s="1"/>
  <c r="BJ560" i="10"/>
  <c r="BD560" i="10"/>
  <c r="BB560" i="10"/>
  <c r="BA560" i="10"/>
  <c r="AZ560" i="10"/>
  <c r="AX560" i="10" s="1"/>
  <c r="AY560" i="10"/>
  <c r="AW560" i="10"/>
  <c r="AR560" i="10"/>
  <c r="AQ560" i="10"/>
  <c r="AP560" i="10"/>
  <c r="AO560" i="10"/>
  <c r="AN560" i="10"/>
  <c r="AI560" i="10"/>
  <c r="AH560" i="10"/>
  <c r="AG560" i="10"/>
  <c r="AF560" i="10" s="1"/>
  <c r="AE560" i="10"/>
  <c r="Y560" i="10"/>
  <c r="X560" i="10"/>
  <c r="W560" i="10"/>
  <c r="V560" i="10"/>
  <c r="U560" i="10" s="1"/>
  <c r="Z560" i="10" s="1"/>
  <c r="T560" i="10"/>
  <c r="O560" i="10"/>
  <c r="N560" i="10"/>
  <c r="M560" i="10"/>
  <c r="L560" i="10"/>
  <c r="K560" i="10"/>
  <c r="BZ559" i="10"/>
  <c r="BX559" i="10"/>
  <c r="BW559" i="10"/>
  <c r="BV559" i="10"/>
  <c r="BU559" i="10"/>
  <c r="BT559" i="10" s="1"/>
  <c r="BS559" i="10"/>
  <c r="BN559" i="10"/>
  <c r="BM559" i="10"/>
  <c r="BK559" i="10" s="1"/>
  <c r="BL559" i="10"/>
  <c r="BJ559" i="10"/>
  <c r="BD559" i="10"/>
  <c r="BB559" i="10"/>
  <c r="BA559" i="10"/>
  <c r="AZ559" i="10"/>
  <c r="AY559" i="10"/>
  <c r="AX559" i="10"/>
  <c r="AW559" i="10"/>
  <c r="AR559" i="10"/>
  <c r="AQ559" i="10"/>
  <c r="AP559" i="10"/>
  <c r="AO559" i="10" s="1"/>
  <c r="AN559" i="10"/>
  <c r="AI559" i="10"/>
  <c r="AH559" i="10"/>
  <c r="AG559" i="10"/>
  <c r="AF559" i="10" s="1"/>
  <c r="BE559" i="10" s="1"/>
  <c r="AE559" i="10"/>
  <c r="Y559" i="10"/>
  <c r="X559" i="10"/>
  <c r="W559" i="10"/>
  <c r="V559" i="10"/>
  <c r="U559" i="10"/>
  <c r="T559" i="10"/>
  <c r="O559" i="10"/>
  <c r="N559" i="10"/>
  <c r="M559" i="10"/>
  <c r="L559" i="10" s="1"/>
  <c r="K559" i="10"/>
  <c r="BZ558" i="10"/>
  <c r="BX558" i="10"/>
  <c r="BW558" i="10"/>
  <c r="BT558" i="10" s="1"/>
  <c r="BV558" i="10"/>
  <c r="BU558" i="10"/>
  <c r="BS558" i="10"/>
  <c r="BN558" i="10"/>
  <c r="BM558" i="10"/>
  <c r="BL558" i="10"/>
  <c r="BK558" i="10" s="1"/>
  <c r="BJ558" i="10"/>
  <c r="BD558" i="10"/>
  <c r="BB558" i="10"/>
  <c r="BA558" i="10"/>
  <c r="AZ558" i="10"/>
  <c r="AY558" i="10"/>
  <c r="AX558" i="10" s="1"/>
  <c r="AW558" i="10"/>
  <c r="AR558" i="10"/>
  <c r="AQ558" i="10"/>
  <c r="AP558" i="10"/>
  <c r="AO558" i="10" s="1"/>
  <c r="AN558" i="10"/>
  <c r="AI558" i="10"/>
  <c r="AF558" i="10" s="1"/>
  <c r="AH558" i="10"/>
  <c r="AG558" i="10"/>
  <c r="AE558" i="10"/>
  <c r="Y558" i="10"/>
  <c r="X558" i="10"/>
  <c r="W558" i="10"/>
  <c r="V558" i="10"/>
  <c r="U558" i="10" s="1"/>
  <c r="T558" i="10"/>
  <c r="O558" i="10"/>
  <c r="N558" i="10"/>
  <c r="L558" i="10" s="1"/>
  <c r="M558" i="10"/>
  <c r="K558" i="10"/>
  <c r="BZ557" i="10"/>
  <c r="BX557" i="10"/>
  <c r="BW557" i="10"/>
  <c r="BV557" i="10"/>
  <c r="BU557" i="10"/>
  <c r="BT557" i="10" s="1"/>
  <c r="BS557" i="10"/>
  <c r="BN557" i="10"/>
  <c r="BM557" i="10"/>
  <c r="BL557" i="10"/>
  <c r="BK557" i="10"/>
  <c r="BJ557" i="10"/>
  <c r="BD557" i="10"/>
  <c r="BB557" i="10"/>
  <c r="BA557" i="10"/>
  <c r="AZ557" i="10"/>
  <c r="AY557" i="10"/>
  <c r="AX557" i="10" s="1"/>
  <c r="AW557" i="10"/>
  <c r="AR557" i="10"/>
  <c r="AO557" i="10" s="1"/>
  <c r="AQ557" i="10"/>
  <c r="AP557" i="10"/>
  <c r="AN557" i="10"/>
  <c r="AI557" i="10"/>
  <c r="AH557" i="10"/>
  <c r="AG557" i="10"/>
  <c r="AF557" i="10" s="1"/>
  <c r="AE557" i="10"/>
  <c r="Y557" i="10"/>
  <c r="X557" i="10"/>
  <c r="W557" i="10"/>
  <c r="U557" i="10" s="1"/>
  <c r="Z557" i="10" s="1"/>
  <c r="V557" i="10"/>
  <c r="T557" i="10"/>
  <c r="O557" i="10"/>
  <c r="N557" i="10"/>
  <c r="M557" i="10"/>
  <c r="L557" i="10"/>
  <c r="K557" i="10"/>
  <c r="BZ556" i="10"/>
  <c r="BX556" i="10"/>
  <c r="BW556" i="10"/>
  <c r="BV556" i="10"/>
  <c r="BU556" i="10"/>
  <c r="BT556" i="10"/>
  <c r="BS556" i="10"/>
  <c r="BN556" i="10"/>
  <c r="BM556" i="10"/>
  <c r="BL556" i="10"/>
  <c r="BK556" i="10" s="1"/>
  <c r="BJ556" i="10"/>
  <c r="BD556" i="10"/>
  <c r="BB556" i="10"/>
  <c r="BA556" i="10"/>
  <c r="AZ556" i="10"/>
  <c r="AX556" i="10" s="1"/>
  <c r="AY556" i="10"/>
  <c r="AW556" i="10"/>
  <c r="AR556" i="10"/>
  <c r="AQ556" i="10"/>
  <c r="AP556" i="10"/>
  <c r="AO556" i="10" s="1"/>
  <c r="AN556" i="10"/>
  <c r="AI556" i="10"/>
  <c r="AH556" i="10"/>
  <c r="AG556" i="10"/>
  <c r="AF556" i="10"/>
  <c r="AE556" i="10"/>
  <c r="Y556" i="10"/>
  <c r="X556" i="10"/>
  <c r="W556" i="10"/>
  <c r="V556" i="10"/>
  <c r="U556" i="10"/>
  <c r="T556" i="10"/>
  <c r="O556" i="10"/>
  <c r="N556" i="10"/>
  <c r="M556" i="10"/>
  <c r="L556" i="10" s="1"/>
  <c r="K556" i="10"/>
  <c r="BZ555" i="10"/>
  <c r="BX555" i="10"/>
  <c r="BW555" i="10"/>
  <c r="BV555" i="10"/>
  <c r="BU555" i="10"/>
  <c r="BT555" i="10" s="1"/>
  <c r="BS555" i="10"/>
  <c r="BN555" i="10"/>
  <c r="BM555" i="10"/>
  <c r="BK555" i="10" s="1"/>
  <c r="BL555" i="10"/>
  <c r="BJ555" i="10"/>
  <c r="BD555" i="10"/>
  <c r="BB555" i="10"/>
  <c r="BA555" i="10"/>
  <c r="AZ555" i="10"/>
  <c r="AY555" i="10"/>
  <c r="AX555" i="10" s="1"/>
  <c r="AW555" i="10"/>
  <c r="AR555" i="10"/>
  <c r="AQ555" i="10"/>
  <c r="AP555" i="10"/>
  <c r="AO555" i="10"/>
  <c r="AN555" i="10"/>
  <c r="AI555" i="10"/>
  <c r="AH555" i="10"/>
  <c r="AG555" i="10"/>
  <c r="AF555" i="10" s="1"/>
  <c r="AE555" i="10"/>
  <c r="Y555" i="10"/>
  <c r="X555" i="10"/>
  <c r="W555" i="10"/>
  <c r="V555" i="10"/>
  <c r="T555" i="10"/>
  <c r="O555" i="10"/>
  <c r="N555" i="10"/>
  <c r="M555" i="10"/>
  <c r="K555" i="10"/>
  <c r="BZ554" i="10"/>
  <c r="BX554" i="10"/>
  <c r="BW554" i="10"/>
  <c r="BV554" i="10"/>
  <c r="BU554" i="10"/>
  <c r="BT554" i="10"/>
  <c r="BS554" i="10"/>
  <c r="BN554" i="10"/>
  <c r="BM554" i="10"/>
  <c r="BL554" i="10"/>
  <c r="BK554" i="10"/>
  <c r="BJ554" i="10"/>
  <c r="BD554" i="10"/>
  <c r="BB554" i="10"/>
  <c r="BA554" i="10"/>
  <c r="AZ554" i="10"/>
  <c r="AY554" i="10"/>
  <c r="AX554" i="10"/>
  <c r="AW554" i="10"/>
  <c r="AR554" i="10"/>
  <c r="AQ554" i="10"/>
  <c r="AP554" i="10"/>
  <c r="AO554" i="10" s="1"/>
  <c r="AN554" i="10"/>
  <c r="AI554" i="10"/>
  <c r="AH554" i="10"/>
  <c r="AF554" i="10" s="1"/>
  <c r="AG554" i="10"/>
  <c r="AE554" i="10"/>
  <c r="Y554" i="10"/>
  <c r="X554" i="10"/>
  <c r="W554" i="10"/>
  <c r="V554" i="10"/>
  <c r="U554" i="10" s="1"/>
  <c r="Z554" i="10" s="1"/>
  <c r="T554" i="10"/>
  <c r="O554" i="10"/>
  <c r="N554" i="10"/>
  <c r="L554" i="10" s="1"/>
  <c r="M554" i="10"/>
  <c r="K554" i="10"/>
  <c r="CA553" i="10"/>
  <c r="BZ553" i="10"/>
  <c r="BX553" i="10"/>
  <c r="BW553" i="10"/>
  <c r="BV553" i="10"/>
  <c r="BU553" i="10"/>
  <c r="BT553" i="10"/>
  <c r="BS553" i="10"/>
  <c r="BN553" i="10"/>
  <c r="BM553" i="10"/>
  <c r="BL553" i="10"/>
  <c r="BJ553" i="10"/>
  <c r="BD553" i="10"/>
  <c r="BB553" i="10"/>
  <c r="BA553" i="10"/>
  <c r="AZ553" i="10"/>
  <c r="AY553" i="10"/>
  <c r="AW553" i="10"/>
  <c r="AR553" i="10"/>
  <c r="AO553" i="10" s="1"/>
  <c r="AQ553" i="10"/>
  <c r="AP553" i="10"/>
  <c r="AN553" i="10"/>
  <c r="AI553" i="10"/>
  <c r="AH553" i="10"/>
  <c r="AG553" i="10"/>
  <c r="AF553" i="10"/>
  <c r="AE553" i="10"/>
  <c r="Y553" i="10"/>
  <c r="X553" i="10"/>
  <c r="W553" i="10"/>
  <c r="U553" i="10" s="1"/>
  <c r="Z553" i="10" s="1"/>
  <c r="V553" i="10"/>
  <c r="T553" i="10"/>
  <c r="O553" i="10"/>
  <c r="N553" i="10"/>
  <c r="M553" i="10"/>
  <c r="L553" i="10"/>
  <c r="K553" i="10"/>
  <c r="BZ552" i="10"/>
  <c r="BX552" i="10"/>
  <c r="BW552" i="10"/>
  <c r="BV552" i="10"/>
  <c r="BT552" i="10" s="1"/>
  <c r="BU552" i="10"/>
  <c r="BS552" i="10"/>
  <c r="BN552" i="10"/>
  <c r="BM552" i="10"/>
  <c r="BL552" i="10"/>
  <c r="BK552" i="10" s="1"/>
  <c r="BJ552" i="10"/>
  <c r="BD552" i="10"/>
  <c r="BB552" i="10"/>
  <c r="BA552" i="10"/>
  <c r="AZ552" i="10"/>
  <c r="AY552" i="10"/>
  <c r="AX552" i="10" s="1"/>
  <c r="AW552" i="10"/>
  <c r="AR552" i="10"/>
  <c r="AQ552" i="10"/>
  <c r="AP552" i="10"/>
  <c r="AO552" i="10"/>
  <c r="AN552" i="10"/>
  <c r="AI552" i="10"/>
  <c r="AH552" i="10"/>
  <c r="AG552" i="10"/>
  <c r="AF552" i="10" s="1"/>
  <c r="AE552" i="10"/>
  <c r="Y552" i="10"/>
  <c r="X552" i="10"/>
  <c r="W552" i="10"/>
  <c r="U552" i="10" s="1"/>
  <c r="Z552" i="10" s="1"/>
  <c r="V552" i="10"/>
  <c r="T552" i="10"/>
  <c r="O552" i="10"/>
  <c r="N552" i="10"/>
  <c r="M552" i="10"/>
  <c r="L552" i="10" s="1"/>
  <c r="K552" i="10"/>
  <c r="BZ551" i="10"/>
  <c r="BX551" i="10"/>
  <c r="BW551" i="10"/>
  <c r="BV551" i="10"/>
  <c r="BT551" i="10" s="1"/>
  <c r="BU551" i="10"/>
  <c r="BS551" i="10"/>
  <c r="BN551" i="10"/>
  <c r="BM551" i="10"/>
  <c r="BL551" i="10"/>
  <c r="BK551" i="10" s="1"/>
  <c r="BJ551" i="10"/>
  <c r="BD551" i="10"/>
  <c r="BB551" i="10"/>
  <c r="BA551" i="10"/>
  <c r="AZ551" i="10"/>
  <c r="AY551" i="10"/>
  <c r="AX551" i="10"/>
  <c r="BE551" i="10" s="1"/>
  <c r="AW551" i="10"/>
  <c r="AR551" i="10"/>
  <c r="AQ551" i="10"/>
  <c r="AP551" i="10"/>
  <c r="AO551" i="10" s="1"/>
  <c r="AN551" i="10"/>
  <c r="AI551" i="10"/>
  <c r="AH551" i="10"/>
  <c r="AF551" i="10" s="1"/>
  <c r="AG551" i="10"/>
  <c r="AE551" i="10"/>
  <c r="Y551" i="10"/>
  <c r="X551" i="10"/>
  <c r="W551" i="10"/>
  <c r="V551" i="10"/>
  <c r="U551" i="10" s="1"/>
  <c r="T551" i="10"/>
  <c r="O551" i="10"/>
  <c r="N551" i="10"/>
  <c r="L551" i="10" s="1"/>
  <c r="M551" i="10"/>
  <c r="K551" i="10"/>
  <c r="BZ550" i="10"/>
  <c r="BX550" i="10"/>
  <c r="BW550" i="10"/>
  <c r="BV550" i="10"/>
  <c r="BU550" i="10"/>
  <c r="BT550" i="10" s="1"/>
  <c r="BS550" i="10"/>
  <c r="BN550" i="10"/>
  <c r="BM550" i="10"/>
  <c r="BK550" i="10" s="1"/>
  <c r="BL550" i="10"/>
  <c r="BJ550" i="10"/>
  <c r="BD550" i="10"/>
  <c r="BB550" i="10"/>
  <c r="BA550" i="10"/>
  <c r="AZ550" i="10"/>
  <c r="AY550" i="10"/>
  <c r="AX550" i="10" s="1"/>
  <c r="AW550" i="10"/>
  <c r="AR550" i="10"/>
  <c r="AQ550" i="10"/>
  <c r="AO550" i="10" s="1"/>
  <c r="AP550" i="10"/>
  <c r="AN550" i="10"/>
  <c r="AI550" i="10"/>
  <c r="AH550" i="10"/>
  <c r="AG550" i="10"/>
  <c r="AF550" i="10" s="1"/>
  <c r="AE550" i="10"/>
  <c r="Y550" i="10"/>
  <c r="X550" i="10"/>
  <c r="W550" i="10"/>
  <c r="U550" i="10" s="1"/>
  <c r="Z550" i="10" s="1"/>
  <c r="V550" i="10"/>
  <c r="T550" i="10"/>
  <c r="O550" i="10"/>
  <c r="N550" i="10"/>
  <c r="M550" i="10"/>
  <c r="L550" i="10" s="1"/>
  <c r="K550" i="10"/>
  <c r="BZ549" i="10"/>
  <c r="BX549" i="10"/>
  <c r="BW549" i="10"/>
  <c r="BV549" i="10"/>
  <c r="BT549" i="10" s="1"/>
  <c r="BU549" i="10"/>
  <c r="BS549" i="10"/>
  <c r="BN549" i="10"/>
  <c r="BM549" i="10"/>
  <c r="BL549" i="10"/>
  <c r="BK549" i="10" s="1"/>
  <c r="BJ549" i="10"/>
  <c r="BD549" i="10"/>
  <c r="BB549" i="10"/>
  <c r="BA549" i="10"/>
  <c r="AZ549" i="10"/>
  <c r="AX549" i="10" s="1"/>
  <c r="AY549" i="10"/>
  <c r="AW549" i="10"/>
  <c r="AR549" i="10"/>
  <c r="AQ549" i="10"/>
  <c r="AP549" i="10"/>
  <c r="AO549" i="10" s="1"/>
  <c r="AN549" i="10"/>
  <c r="AI549" i="10"/>
  <c r="AH549" i="10"/>
  <c r="AG549" i="10"/>
  <c r="AF549" i="10"/>
  <c r="AE549" i="10"/>
  <c r="Y549" i="10"/>
  <c r="X549" i="10"/>
  <c r="W549" i="10"/>
  <c r="V549" i="10"/>
  <c r="U549" i="10" s="1"/>
  <c r="Z549" i="10" s="1"/>
  <c r="T549" i="10"/>
  <c r="O549" i="10"/>
  <c r="N549" i="10"/>
  <c r="M549" i="10"/>
  <c r="L549" i="10"/>
  <c r="K549" i="10"/>
  <c r="BZ548" i="10"/>
  <c r="BX548" i="10"/>
  <c r="BW548" i="10"/>
  <c r="BV548" i="10"/>
  <c r="BU548" i="10"/>
  <c r="BT548" i="10" s="1"/>
  <c r="BS548" i="10"/>
  <c r="BN548" i="10"/>
  <c r="BM548" i="10"/>
  <c r="BK548" i="10" s="1"/>
  <c r="BL548" i="10"/>
  <c r="BJ548" i="10"/>
  <c r="BD548" i="10"/>
  <c r="BB548" i="10"/>
  <c r="BA548" i="10"/>
  <c r="AZ548" i="10"/>
  <c r="AY548" i="10"/>
  <c r="AX548" i="10" s="1"/>
  <c r="AW548" i="10"/>
  <c r="AR548" i="10"/>
  <c r="AQ548" i="10"/>
  <c r="AP548" i="10"/>
  <c r="AO548" i="10"/>
  <c r="AN548" i="10"/>
  <c r="AI548" i="10"/>
  <c r="AH548" i="10"/>
  <c r="AG548" i="10"/>
  <c r="AF548" i="10" s="1"/>
  <c r="AE548" i="10"/>
  <c r="Y548" i="10"/>
  <c r="X548" i="10"/>
  <c r="W548" i="10"/>
  <c r="V548" i="10"/>
  <c r="U548" i="10"/>
  <c r="Z548" i="10" s="1"/>
  <c r="T548" i="10"/>
  <c r="O548" i="10"/>
  <c r="N548" i="10"/>
  <c r="M548" i="10"/>
  <c r="L548" i="10" s="1"/>
  <c r="K548" i="10"/>
  <c r="BZ547" i="10"/>
  <c r="BX547" i="10"/>
  <c r="BW547" i="10"/>
  <c r="BV547" i="10"/>
  <c r="BT547" i="10" s="1"/>
  <c r="BU547" i="10"/>
  <c r="BS547" i="10"/>
  <c r="BN547" i="10"/>
  <c r="BM547" i="10"/>
  <c r="BL547" i="10"/>
  <c r="BK547" i="10" s="1"/>
  <c r="BJ547" i="10"/>
  <c r="BD547" i="10"/>
  <c r="BB547" i="10"/>
  <c r="BA547" i="10"/>
  <c r="AZ547" i="10"/>
  <c r="AY547" i="10"/>
  <c r="AX547" i="10"/>
  <c r="AW547" i="10"/>
  <c r="AR547" i="10"/>
  <c r="AQ547" i="10"/>
  <c r="AP547" i="10"/>
  <c r="AO547" i="10" s="1"/>
  <c r="AN547" i="10"/>
  <c r="AI547" i="10"/>
  <c r="AH547" i="10"/>
  <c r="AF547" i="10" s="1"/>
  <c r="AG547" i="10"/>
  <c r="AE547" i="10"/>
  <c r="Y547" i="10"/>
  <c r="X547" i="10"/>
  <c r="W547" i="10"/>
  <c r="V547" i="10"/>
  <c r="U547" i="10" s="1"/>
  <c r="Z547" i="10" s="1"/>
  <c r="T547" i="10"/>
  <c r="O547" i="10"/>
  <c r="N547" i="10"/>
  <c r="L547" i="10" s="1"/>
  <c r="M547" i="10"/>
  <c r="K547" i="10"/>
  <c r="BZ546" i="10"/>
  <c r="BX546" i="10"/>
  <c r="BW546" i="10"/>
  <c r="BV546" i="10"/>
  <c r="BU546" i="10"/>
  <c r="BT546" i="10" s="1"/>
  <c r="BS546" i="10"/>
  <c r="BN546" i="10"/>
  <c r="BM546" i="10"/>
  <c r="BL546" i="10"/>
  <c r="BK546" i="10"/>
  <c r="BJ546" i="10"/>
  <c r="BD546" i="10"/>
  <c r="BB546" i="10"/>
  <c r="BA546" i="10"/>
  <c r="AZ546" i="10"/>
  <c r="AY546" i="10"/>
  <c r="AX546" i="10" s="1"/>
  <c r="AW546" i="10"/>
  <c r="AR546" i="10"/>
  <c r="AQ546" i="10"/>
  <c r="AP546" i="10"/>
  <c r="AO546" i="10"/>
  <c r="AN546" i="10"/>
  <c r="AI546" i="10"/>
  <c r="AH546" i="10"/>
  <c r="AG546" i="10"/>
  <c r="AF546" i="10" s="1"/>
  <c r="AE546" i="10"/>
  <c r="Y546" i="10"/>
  <c r="X546" i="10"/>
  <c r="W546" i="10"/>
  <c r="U546" i="10" s="1"/>
  <c r="Z546" i="10" s="1"/>
  <c r="V546" i="10"/>
  <c r="T546" i="10"/>
  <c r="O546" i="10"/>
  <c r="N546" i="10"/>
  <c r="M546" i="10"/>
  <c r="L546" i="10" s="1"/>
  <c r="K546" i="10"/>
  <c r="BZ545" i="10"/>
  <c r="BX545" i="10"/>
  <c r="BW545" i="10"/>
  <c r="BV545" i="10"/>
  <c r="BU545" i="10"/>
  <c r="BT545" i="10"/>
  <c r="CA545" i="10" s="1"/>
  <c r="BS545" i="10"/>
  <c r="BN545" i="10"/>
  <c r="BM545" i="10"/>
  <c r="BL545" i="10"/>
  <c r="BK545" i="10" s="1"/>
  <c r="BJ545" i="10"/>
  <c r="BD545" i="10"/>
  <c r="BB545" i="10"/>
  <c r="BA545" i="10"/>
  <c r="AZ545" i="10"/>
  <c r="AX545" i="10" s="1"/>
  <c r="AY545" i="10"/>
  <c r="AW545" i="10"/>
  <c r="AR545" i="10"/>
  <c r="AQ545" i="10"/>
  <c r="AP545" i="10"/>
  <c r="AO545" i="10" s="1"/>
  <c r="AN545" i="10"/>
  <c r="AI545" i="10"/>
  <c r="AH545" i="10"/>
  <c r="AG545" i="10"/>
  <c r="AF545" i="10"/>
  <c r="AE545" i="10"/>
  <c r="Y545" i="10"/>
  <c r="X545" i="10"/>
  <c r="W545" i="10"/>
  <c r="V545" i="10"/>
  <c r="U545" i="10" s="1"/>
  <c r="Z545" i="10" s="1"/>
  <c r="T545" i="10"/>
  <c r="O545" i="10"/>
  <c r="N545" i="10"/>
  <c r="M545" i="10"/>
  <c r="L545" i="10"/>
  <c r="K545" i="10"/>
  <c r="BZ544" i="10"/>
  <c r="BX544" i="10"/>
  <c r="BW544" i="10"/>
  <c r="BV544" i="10"/>
  <c r="BU544" i="10"/>
  <c r="BT544" i="10" s="1"/>
  <c r="BS544" i="10"/>
  <c r="BN544" i="10"/>
  <c r="BM544" i="10"/>
  <c r="BK544" i="10" s="1"/>
  <c r="BL544" i="10"/>
  <c r="BJ544" i="10"/>
  <c r="BD544" i="10"/>
  <c r="BB544" i="10"/>
  <c r="BA544" i="10"/>
  <c r="AZ544" i="10"/>
  <c r="AY544" i="10"/>
  <c r="AX544" i="10" s="1"/>
  <c r="AW544" i="10"/>
  <c r="AR544" i="10"/>
  <c r="AQ544" i="10"/>
  <c r="AP544" i="10"/>
  <c r="AO544" i="10"/>
  <c r="AN544" i="10"/>
  <c r="AI544" i="10"/>
  <c r="AH544" i="10"/>
  <c r="AG544" i="10"/>
  <c r="AF544" i="10" s="1"/>
  <c r="AE544" i="10"/>
  <c r="Y544" i="10"/>
  <c r="X544" i="10"/>
  <c r="W544" i="10"/>
  <c r="U544" i="10" s="1"/>
  <c r="V544" i="10"/>
  <c r="T544" i="10"/>
  <c r="O544" i="10"/>
  <c r="N544" i="10"/>
  <c r="M544" i="10"/>
  <c r="L544" i="10" s="1"/>
  <c r="K544" i="10"/>
  <c r="BZ543" i="10"/>
  <c r="BX543" i="10"/>
  <c r="BW543" i="10"/>
  <c r="BV543" i="10"/>
  <c r="BT543" i="10" s="1"/>
  <c r="BU543" i="10"/>
  <c r="BS543" i="10"/>
  <c r="BN543" i="10"/>
  <c r="BM543" i="10"/>
  <c r="BL543" i="10"/>
  <c r="BK543" i="10" s="1"/>
  <c r="BJ543" i="10"/>
  <c r="BD543" i="10"/>
  <c r="BB543" i="10"/>
  <c r="BA543" i="10"/>
  <c r="AZ543" i="10"/>
  <c r="AY543" i="10"/>
  <c r="AX543" i="10"/>
  <c r="BE543" i="10" s="1"/>
  <c r="AW543" i="10"/>
  <c r="AR543" i="10"/>
  <c r="AQ543" i="10"/>
  <c r="AP543" i="10"/>
  <c r="AO543" i="10" s="1"/>
  <c r="AN543" i="10"/>
  <c r="AI543" i="10"/>
  <c r="AH543" i="10"/>
  <c r="AF543" i="10" s="1"/>
  <c r="AG543" i="10"/>
  <c r="AE543" i="10"/>
  <c r="Y543" i="10"/>
  <c r="X543" i="10"/>
  <c r="W543" i="10"/>
  <c r="V543" i="10"/>
  <c r="U543" i="10" s="1"/>
  <c r="T543" i="10"/>
  <c r="O543" i="10"/>
  <c r="N543" i="10"/>
  <c r="L543" i="10" s="1"/>
  <c r="M543" i="10"/>
  <c r="K543" i="10"/>
  <c r="BZ542" i="10"/>
  <c r="BX542" i="10"/>
  <c r="BW542" i="10"/>
  <c r="BV542" i="10"/>
  <c r="BU542" i="10"/>
  <c r="BT542" i="10" s="1"/>
  <c r="BS542" i="10"/>
  <c r="BN542" i="10"/>
  <c r="BM542" i="10"/>
  <c r="BL542" i="10"/>
  <c r="BK542" i="10"/>
  <c r="BJ542" i="10"/>
  <c r="BD542" i="10"/>
  <c r="BB542" i="10"/>
  <c r="BA542" i="10"/>
  <c r="AZ542" i="10"/>
  <c r="AY542" i="10"/>
  <c r="AX542" i="10" s="1"/>
  <c r="AW542" i="10"/>
  <c r="AR542" i="10"/>
  <c r="AQ542" i="10"/>
  <c r="AO542" i="10" s="1"/>
  <c r="AP542" i="10"/>
  <c r="AN542" i="10"/>
  <c r="AI542" i="10"/>
  <c r="AH542" i="10"/>
  <c r="AG542" i="10"/>
  <c r="AF542" i="10" s="1"/>
  <c r="AE542" i="10"/>
  <c r="Y542" i="10"/>
  <c r="X542" i="10"/>
  <c r="W542" i="10"/>
  <c r="U542" i="10" s="1"/>
  <c r="Z542" i="10" s="1"/>
  <c r="V542" i="10"/>
  <c r="T542" i="10"/>
  <c r="O542" i="10"/>
  <c r="N542" i="10"/>
  <c r="M542" i="10"/>
  <c r="L542" i="10" s="1"/>
  <c r="K542" i="10"/>
  <c r="BZ541" i="10"/>
  <c r="BX541" i="10"/>
  <c r="BW541" i="10"/>
  <c r="BV541" i="10"/>
  <c r="BU541" i="10"/>
  <c r="BT541" i="10"/>
  <c r="CA541" i="10" s="1"/>
  <c r="BS541" i="10"/>
  <c r="BN541" i="10"/>
  <c r="BM541" i="10"/>
  <c r="BL541" i="10"/>
  <c r="BK541" i="10" s="1"/>
  <c r="BJ541" i="10"/>
  <c r="BD541" i="10"/>
  <c r="BB541" i="10"/>
  <c r="BA541" i="10"/>
  <c r="AZ541" i="10"/>
  <c r="AX541" i="10" s="1"/>
  <c r="AY541" i="10"/>
  <c r="AW541" i="10"/>
  <c r="AR541" i="10"/>
  <c r="AQ541" i="10"/>
  <c r="AP541" i="10"/>
  <c r="AO541" i="10" s="1"/>
  <c r="AN541" i="10"/>
  <c r="AI541" i="10"/>
  <c r="AH541" i="10"/>
  <c r="AG541" i="10"/>
  <c r="AF541" i="10"/>
  <c r="AE541" i="10"/>
  <c r="Y541" i="10"/>
  <c r="X541" i="10"/>
  <c r="W541" i="10"/>
  <c r="V541" i="10"/>
  <c r="U541" i="10" s="1"/>
  <c r="Z541" i="10" s="1"/>
  <c r="T541" i="10"/>
  <c r="O541" i="10"/>
  <c r="N541" i="10"/>
  <c r="M541" i="10"/>
  <c r="L541" i="10"/>
  <c r="K541" i="10"/>
  <c r="BZ540" i="10"/>
  <c r="BX540" i="10"/>
  <c r="BW540" i="10"/>
  <c r="BV540" i="10"/>
  <c r="BU540" i="10"/>
  <c r="BT540" i="10" s="1"/>
  <c r="BS540" i="10"/>
  <c r="BN540" i="10"/>
  <c r="BM540" i="10"/>
  <c r="BK540" i="10" s="1"/>
  <c r="BL540" i="10"/>
  <c r="BJ540" i="10"/>
  <c r="BD540" i="10"/>
  <c r="BB540" i="10"/>
  <c r="BA540" i="10"/>
  <c r="AZ540" i="10"/>
  <c r="AY540" i="10"/>
  <c r="AX540" i="10" s="1"/>
  <c r="AW540" i="10"/>
  <c r="AR540" i="10"/>
  <c r="AQ540" i="10"/>
  <c r="AP540" i="10"/>
  <c r="AO540" i="10"/>
  <c r="AN540" i="10"/>
  <c r="AI540" i="10"/>
  <c r="AH540" i="10"/>
  <c r="AG540" i="10"/>
  <c r="AF540" i="10" s="1"/>
  <c r="AE540" i="10"/>
  <c r="Y540" i="10"/>
  <c r="X540" i="10"/>
  <c r="W540" i="10"/>
  <c r="V540" i="10"/>
  <c r="U540" i="10"/>
  <c r="T540" i="10"/>
  <c r="O540" i="10"/>
  <c r="N540" i="10"/>
  <c r="M540" i="10"/>
  <c r="L540" i="10" s="1"/>
  <c r="K540" i="10"/>
  <c r="BZ539" i="10"/>
  <c r="BX539" i="10"/>
  <c r="BW539" i="10"/>
  <c r="BV539" i="10"/>
  <c r="BT539" i="10" s="1"/>
  <c r="BU539" i="10"/>
  <c r="BS539" i="10"/>
  <c r="BN539" i="10"/>
  <c r="BM539" i="10"/>
  <c r="BL539" i="10"/>
  <c r="BK539" i="10" s="1"/>
  <c r="BJ539" i="10"/>
  <c r="BD539" i="10"/>
  <c r="BB539" i="10"/>
  <c r="BA539" i="10"/>
  <c r="AZ539" i="10"/>
  <c r="AY539" i="10"/>
  <c r="AX539" i="10"/>
  <c r="AW539" i="10"/>
  <c r="AR539" i="10"/>
  <c r="AQ539" i="10"/>
  <c r="AP539" i="10"/>
  <c r="AO539" i="10" s="1"/>
  <c r="AN539" i="10"/>
  <c r="AI539" i="10"/>
  <c r="AH539" i="10"/>
  <c r="AF539" i="10" s="1"/>
  <c r="AG539" i="10"/>
  <c r="AE539" i="10"/>
  <c r="Y539" i="10"/>
  <c r="X539" i="10"/>
  <c r="W539" i="10"/>
  <c r="V539" i="10"/>
  <c r="U539" i="10" s="1"/>
  <c r="Z539" i="10" s="1"/>
  <c r="T539" i="10"/>
  <c r="O539" i="10"/>
  <c r="N539" i="10"/>
  <c r="L539" i="10" s="1"/>
  <c r="M539" i="10"/>
  <c r="K539" i="10"/>
  <c r="BZ538" i="10"/>
  <c r="BX538" i="10"/>
  <c r="BW538" i="10"/>
  <c r="BV538" i="10"/>
  <c r="BU538" i="10"/>
  <c r="BT538" i="10" s="1"/>
  <c r="BS538" i="10"/>
  <c r="BN538" i="10"/>
  <c r="BM538" i="10"/>
  <c r="BL538" i="10"/>
  <c r="BK538" i="10"/>
  <c r="BJ538" i="10"/>
  <c r="BD538" i="10"/>
  <c r="BB538" i="10"/>
  <c r="BA538" i="10"/>
  <c r="AZ538" i="10"/>
  <c r="AY538" i="10"/>
  <c r="AX538" i="10" s="1"/>
  <c r="AW538" i="10"/>
  <c r="AR538" i="10"/>
  <c r="AQ538" i="10"/>
  <c r="AO538" i="10" s="1"/>
  <c r="AP538" i="10"/>
  <c r="AN538" i="10"/>
  <c r="AI538" i="10"/>
  <c r="AH538" i="10"/>
  <c r="AG538" i="10"/>
  <c r="AF538" i="10" s="1"/>
  <c r="AE538" i="10"/>
  <c r="Y538" i="10"/>
  <c r="X538" i="10"/>
  <c r="W538" i="10"/>
  <c r="U538" i="10" s="1"/>
  <c r="Z538" i="10" s="1"/>
  <c r="V538" i="10"/>
  <c r="T538" i="10"/>
  <c r="O538" i="10"/>
  <c r="N538" i="10"/>
  <c r="M538" i="10"/>
  <c r="L538" i="10" s="1"/>
  <c r="K538" i="10"/>
  <c r="BZ537" i="10"/>
  <c r="BX537" i="10"/>
  <c r="BW537" i="10"/>
  <c r="BV537" i="10"/>
  <c r="BU537" i="10"/>
  <c r="BT537" i="10"/>
  <c r="CA537" i="10" s="1"/>
  <c r="BS537" i="10"/>
  <c r="BN537" i="10"/>
  <c r="BM537" i="10"/>
  <c r="BL537" i="10"/>
  <c r="BK537" i="10" s="1"/>
  <c r="BJ537" i="10"/>
  <c r="BD537" i="10"/>
  <c r="BB537" i="10"/>
  <c r="BA537" i="10"/>
  <c r="AZ537" i="10"/>
  <c r="AX537" i="10" s="1"/>
  <c r="AY537" i="10"/>
  <c r="AW537" i="10"/>
  <c r="AR537" i="10"/>
  <c r="AQ537" i="10"/>
  <c r="AP537" i="10"/>
  <c r="AO537" i="10" s="1"/>
  <c r="AN537" i="10"/>
  <c r="AI537" i="10"/>
  <c r="AH537" i="10"/>
  <c r="AG537" i="10"/>
  <c r="AF537" i="10"/>
  <c r="AE537" i="10"/>
  <c r="Y537" i="10"/>
  <c r="X537" i="10"/>
  <c r="W537" i="10"/>
  <c r="V537" i="10"/>
  <c r="U537" i="10" s="1"/>
  <c r="Z537" i="10" s="1"/>
  <c r="T537" i="10"/>
  <c r="O537" i="10"/>
  <c r="N537" i="10"/>
  <c r="M537" i="10"/>
  <c r="L537" i="10"/>
  <c r="K537" i="10"/>
  <c r="BZ536" i="10"/>
  <c r="BX536" i="10"/>
  <c r="BW536" i="10"/>
  <c r="BV536" i="10"/>
  <c r="BU536" i="10"/>
  <c r="BT536" i="10" s="1"/>
  <c r="BS536" i="10"/>
  <c r="BN536" i="10"/>
  <c r="BM536" i="10"/>
  <c r="BK536" i="10" s="1"/>
  <c r="BL536" i="10"/>
  <c r="BJ536" i="10"/>
  <c r="BD536" i="10"/>
  <c r="BB536" i="10"/>
  <c r="BA536" i="10"/>
  <c r="AZ536" i="10"/>
  <c r="AY536" i="10"/>
  <c r="AX536" i="10" s="1"/>
  <c r="AW536" i="10"/>
  <c r="AR536" i="10"/>
  <c r="AQ536" i="10"/>
  <c r="AP536" i="10"/>
  <c r="AO536" i="10"/>
  <c r="AN536" i="10"/>
  <c r="AI536" i="10"/>
  <c r="AH536" i="10"/>
  <c r="AG536" i="10"/>
  <c r="AF536" i="10" s="1"/>
  <c r="AE536" i="10"/>
  <c r="Y536" i="10"/>
  <c r="X536" i="10"/>
  <c r="W536" i="10"/>
  <c r="V536" i="10"/>
  <c r="U536" i="10"/>
  <c r="T536" i="10"/>
  <c r="O536" i="10"/>
  <c r="N536" i="10"/>
  <c r="M536" i="10"/>
  <c r="L536" i="10" s="1"/>
  <c r="K536" i="10"/>
  <c r="BZ535" i="10"/>
  <c r="BX535" i="10"/>
  <c r="BW535" i="10"/>
  <c r="BV535" i="10"/>
  <c r="BT535" i="10" s="1"/>
  <c r="BU535" i="10"/>
  <c r="BS535" i="10"/>
  <c r="BN535" i="10"/>
  <c r="BM535" i="10"/>
  <c r="BL535" i="10"/>
  <c r="BK535" i="10" s="1"/>
  <c r="BJ535" i="10"/>
  <c r="BD535" i="10"/>
  <c r="BB535" i="10"/>
  <c r="BA535" i="10"/>
  <c r="AZ535" i="10"/>
  <c r="AY535" i="10"/>
  <c r="AX535" i="10"/>
  <c r="AW535" i="10"/>
  <c r="AR535" i="10"/>
  <c r="AQ535" i="10"/>
  <c r="AP535" i="10"/>
  <c r="AO535" i="10" s="1"/>
  <c r="AN535" i="10"/>
  <c r="AI535" i="10"/>
  <c r="AH535" i="10"/>
  <c r="AF535" i="10" s="1"/>
  <c r="AG535" i="10"/>
  <c r="AE535" i="10"/>
  <c r="Y535" i="10"/>
  <c r="X535" i="10"/>
  <c r="W535" i="10"/>
  <c r="V535" i="10"/>
  <c r="U535" i="10" s="1"/>
  <c r="Z535" i="10" s="1"/>
  <c r="T535" i="10"/>
  <c r="O535" i="10"/>
  <c r="N535" i="10"/>
  <c r="L535" i="10" s="1"/>
  <c r="M535" i="10"/>
  <c r="K535" i="10"/>
  <c r="BZ534" i="10"/>
  <c r="BX534" i="10"/>
  <c r="BW534" i="10"/>
  <c r="BV534" i="10"/>
  <c r="BU534" i="10"/>
  <c r="BT534" i="10" s="1"/>
  <c r="BS534" i="10"/>
  <c r="BN534" i="10"/>
  <c r="BM534" i="10"/>
  <c r="BL534" i="10"/>
  <c r="BK534" i="10"/>
  <c r="BJ534" i="10"/>
  <c r="BD534" i="10"/>
  <c r="BB534" i="10"/>
  <c r="BA534" i="10"/>
  <c r="AZ534" i="10"/>
  <c r="AY534" i="10"/>
  <c r="AX534" i="10" s="1"/>
  <c r="AW534" i="10"/>
  <c r="AR534" i="10"/>
  <c r="AQ534" i="10"/>
  <c r="AO534" i="10" s="1"/>
  <c r="AP534" i="10"/>
  <c r="AN534" i="10"/>
  <c r="AI534" i="10"/>
  <c r="AH534" i="10"/>
  <c r="AG534" i="10"/>
  <c r="AF534" i="10" s="1"/>
  <c r="AE534" i="10"/>
  <c r="Y534" i="10"/>
  <c r="X534" i="10"/>
  <c r="W534" i="10"/>
  <c r="U534" i="10" s="1"/>
  <c r="Z534" i="10" s="1"/>
  <c r="V534" i="10"/>
  <c r="T534" i="10"/>
  <c r="O534" i="10"/>
  <c r="N534" i="10"/>
  <c r="M534" i="10"/>
  <c r="L534" i="10" s="1"/>
  <c r="K534" i="10"/>
  <c r="BZ533" i="10"/>
  <c r="BX533" i="10"/>
  <c r="BW533" i="10"/>
  <c r="BV533" i="10"/>
  <c r="BU533" i="10"/>
  <c r="BT533" i="10"/>
  <c r="CA533" i="10" s="1"/>
  <c r="BS533" i="10"/>
  <c r="BN533" i="10"/>
  <c r="BM533" i="10"/>
  <c r="BL533" i="10"/>
  <c r="BK533" i="10" s="1"/>
  <c r="BJ533" i="10"/>
  <c r="BD533" i="10"/>
  <c r="BB533" i="10"/>
  <c r="BA533" i="10"/>
  <c r="AZ533" i="10"/>
  <c r="AX533" i="10" s="1"/>
  <c r="AY533" i="10"/>
  <c r="AW533" i="10"/>
  <c r="AR533" i="10"/>
  <c r="AQ533" i="10"/>
  <c r="AP533" i="10"/>
  <c r="AO533" i="10" s="1"/>
  <c r="AN533" i="10"/>
  <c r="AI533" i="10"/>
  <c r="AH533" i="10"/>
  <c r="AG533" i="10"/>
  <c r="AF533" i="10"/>
  <c r="AE533" i="10"/>
  <c r="Y533" i="10"/>
  <c r="X533" i="10"/>
  <c r="W533" i="10"/>
  <c r="V533" i="10"/>
  <c r="U533" i="10" s="1"/>
  <c r="Z533" i="10" s="1"/>
  <c r="T533" i="10"/>
  <c r="O533" i="10"/>
  <c r="N533" i="10"/>
  <c r="M533" i="10"/>
  <c r="L533" i="10"/>
  <c r="K533" i="10"/>
  <c r="BZ532" i="10"/>
  <c r="BX532" i="10"/>
  <c r="BW532" i="10"/>
  <c r="BV532" i="10"/>
  <c r="BU532" i="10"/>
  <c r="BT532" i="10" s="1"/>
  <c r="BS532" i="10"/>
  <c r="BN532" i="10"/>
  <c r="BM532" i="10"/>
  <c r="BL532" i="10"/>
  <c r="BK532" i="10"/>
  <c r="BJ532" i="10"/>
  <c r="BD532" i="10"/>
  <c r="BB532" i="10"/>
  <c r="BA532" i="10"/>
  <c r="AZ532" i="10"/>
  <c r="AY532" i="10"/>
  <c r="AX532" i="10" s="1"/>
  <c r="AW532" i="10"/>
  <c r="AR532" i="10"/>
  <c r="AQ532" i="10"/>
  <c r="AP532" i="10"/>
  <c r="AO532" i="10"/>
  <c r="AN532" i="10"/>
  <c r="AI532" i="10"/>
  <c r="AH532" i="10"/>
  <c r="AG532" i="10"/>
  <c r="AF532" i="10" s="1"/>
  <c r="AE532" i="10"/>
  <c r="Y532" i="10"/>
  <c r="X532" i="10"/>
  <c r="W532" i="10"/>
  <c r="V532" i="10"/>
  <c r="U532" i="10"/>
  <c r="Z532" i="10" s="1"/>
  <c r="T532" i="10"/>
  <c r="O532" i="10"/>
  <c r="N532" i="10"/>
  <c r="M532" i="10"/>
  <c r="L532" i="10" s="1"/>
  <c r="K532" i="10"/>
  <c r="BZ531" i="10"/>
  <c r="BX531" i="10"/>
  <c r="BW531" i="10"/>
  <c r="BV531" i="10"/>
  <c r="BU531" i="10"/>
  <c r="BT531" i="10"/>
  <c r="BY531" i="10" s="1"/>
  <c r="BS531" i="10"/>
  <c r="BN531" i="10"/>
  <c r="BM531" i="10"/>
  <c r="BL531" i="10"/>
  <c r="BK531" i="10" s="1"/>
  <c r="BJ531" i="10"/>
  <c r="BD531" i="10"/>
  <c r="BB531" i="10"/>
  <c r="BA531" i="10"/>
  <c r="AZ531" i="10"/>
  <c r="AY531" i="10"/>
  <c r="AX531" i="10"/>
  <c r="BE531" i="10" s="1"/>
  <c r="AW531" i="10"/>
  <c r="AR531" i="10"/>
  <c r="AQ531" i="10"/>
  <c r="AP531" i="10"/>
  <c r="AO531" i="10" s="1"/>
  <c r="AN531" i="10"/>
  <c r="AI531" i="10"/>
  <c r="AH531" i="10"/>
  <c r="AG531" i="10"/>
  <c r="AF531" i="10"/>
  <c r="AE531" i="10"/>
  <c r="Y531" i="10"/>
  <c r="X531" i="10"/>
  <c r="W531" i="10"/>
  <c r="V531" i="10"/>
  <c r="U531" i="10" s="1"/>
  <c r="T531" i="10"/>
  <c r="O531" i="10"/>
  <c r="N531" i="10"/>
  <c r="L531" i="10" s="1"/>
  <c r="M531" i="10"/>
  <c r="K531" i="10"/>
  <c r="BZ530" i="10"/>
  <c r="BX530" i="10"/>
  <c r="BW530" i="10"/>
  <c r="BV530" i="10"/>
  <c r="BU530" i="10"/>
  <c r="BT530" i="10" s="1"/>
  <c r="BS530" i="10"/>
  <c r="BN530" i="10"/>
  <c r="BM530" i="10"/>
  <c r="BL530" i="10"/>
  <c r="BK530" i="10"/>
  <c r="BJ530" i="10"/>
  <c r="BD530" i="10"/>
  <c r="BB530" i="10"/>
  <c r="BA530" i="10"/>
  <c r="AZ530" i="10"/>
  <c r="AY530" i="10"/>
  <c r="AX530" i="10" s="1"/>
  <c r="AW530" i="10"/>
  <c r="AR530" i="10"/>
  <c r="AQ530" i="10"/>
  <c r="AP530" i="10"/>
  <c r="AO530" i="10"/>
  <c r="AN530" i="10"/>
  <c r="AI530" i="10"/>
  <c r="AH530" i="10"/>
  <c r="AG530" i="10"/>
  <c r="AF530" i="10" s="1"/>
  <c r="AE530" i="10"/>
  <c r="Y530" i="10"/>
  <c r="X530" i="10"/>
  <c r="W530" i="10"/>
  <c r="U530" i="10" s="1"/>
  <c r="V530" i="10"/>
  <c r="T530" i="10"/>
  <c r="O530" i="10"/>
  <c r="N530" i="10"/>
  <c r="M530" i="10"/>
  <c r="L530" i="10" s="1"/>
  <c r="K530" i="10"/>
  <c r="BZ529" i="10"/>
  <c r="BX529" i="10"/>
  <c r="BW529" i="10"/>
  <c r="BV529" i="10"/>
  <c r="BU529" i="10"/>
  <c r="BT529" i="10"/>
  <c r="CA529" i="10" s="1"/>
  <c r="BS529" i="10"/>
  <c r="BN529" i="10"/>
  <c r="BM529" i="10"/>
  <c r="BL529" i="10"/>
  <c r="BK529" i="10" s="1"/>
  <c r="BJ529" i="10"/>
  <c r="BD529" i="10"/>
  <c r="BB529" i="10"/>
  <c r="BA529" i="10"/>
  <c r="AZ529" i="10"/>
  <c r="AY529" i="10"/>
  <c r="AX529" i="10"/>
  <c r="BC529" i="10" s="1"/>
  <c r="AW529" i="10"/>
  <c r="AR529" i="10"/>
  <c r="AQ529" i="10"/>
  <c r="AP529" i="10"/>
  <c r="AO529" i="10" s="1"/>
  <c r="AN529" i="10"/>
  <c r="AI529" i="10"/>
  <c r="AH529" i="10"/>
  <c r="AG529" i="10"/>
  <c r="AF529" i="10"/>
  <c r="AE529" i="10"/>
  <c r="Y529" i="10"/>
  <c r="X529" i="10"/>
  <c r="W529" i="10"/>
  <c r="V529" i="10"/>
  <c r="U529" i="10" s="1"/>
  <c r="Z529" i="10" s="1"/>
  <c r="T529" i="10"/>
  <c r="O529" i="10"/>
  <c r="N529" i="10"/>
  <c r="M529" i="10"/>
  <c r="L529" i="10"/>
  <c r="K529" i="10"/>
  <c r="BZ528" i="10"/>
  <c r="BX528" i="10"/>
  <c r="BW528" i="10"/>
  <c r="BV528" i="10"/>
  <c r="BU528" i="10"/>
  <c r="BT528" i="10" s="1"/>
  <c r="BS528" i="10"/>
  <c r="BN528" i="10"/>
  <c r="BM528" i="10"/>
  <c r="BK528" i="10" s="1"/>
  <c r="BL528" i="10"/>
  <c r="BJ528" i="10"/>
  <c r="BD528" i="10"/>
  <c r="BB528" i="10"/>
  <c r="BA528" i="10"/>
  <c r="AZ528" i="10"/>
  <c r="AY528" i="10"/>
  <c r="AX528" i="10" s="1"/>
  <c r="AW528" i="10"/>
  <c r="AR528" i="10"/>
  <c r="AQ528" i="10"/>
  <c r="AP528" i="10"/>
  <c r="AO528" i="10"/>
  <c r="AN528" i="10"/>
  <c r="AI528" i="10"/>
  <c r="AH528" i="10"/>
  <c r="AG528" i="10"/>
  <c r="AF528" i="10" s="1"/>
  <c r="AE528" i="10"/>
  <c r="Y528" i="10"/>
  <c r="X528" i="10"/>
  <c r="W528" i="10"/>
  <c r="V528" i="10"/>
  <c r="U528" i="10"/>
  <c r="T528" i="10"/>
  <c r="O528" i="10"/>
  <c r="N528" i="10"/>
  <c r="M528" i="10"/>
  <c r="L528" i="10" s="1"/>
  <c r="K528" i="10"/>
  <c r="BZ527" i="10"/>
  <c r="BX527" i="10"/>
  <c r="BW527" i="10"/>
  <c r="BV527" i="10"/>
  <c r="BT527" i="10" s="1"/>
  <c r="BU527" i="10"/>
  <c r="BS527" i="10"/>
  <c r="BN527" i="10"/>
  <c r="BM527" i="10"/>
  <c r="BL527" i="10"/>
  <c r="BK527" i="10" s="1"/>
  <c r="BJ527" i="10"/>
  <c r="BD527" i="10"/>
  <c r="BB527" i="10"/>
  <c r="BA527" i="10"/>
  <c r="AZ527" i="10"/>
  <c r="AY527" i="10"/>
  <c r="AX527" i="10"/>
  <c r="AW527" i="10"/>
  <c r="AR527" i="10"/>
  <c r="AQ527" i="10"/>
  <c r="AP527" i="10"/>
  <c r="AO527" i="10" s="1"/>
  <c r="AN527" i="10"/>
  <c r="AI527" i="10"/>
  <c r="AH527" i="10"/>
  <c r="AF527" i="10" s="1"/>
  <c r="AG527" i="10"/>
  <c r="AE527" i="10"/>
  <c r="Y527" i="10"/>
  <c r="X527" i="10"/>
  <c r="W527" i="10"/>
  <c r="V527" i="10"/>
  <c r="U527" i="10" s="1"/>
  <c r="Z527" i="10" s="1"/>
  <c r="T527" i="10"/>
  <c r="O527" i="10"/>
  <c r="N527" i="10"/>
  <c r="M527" i="10"/>
  <c r="L527" i="10"/>
  <c r="K527" i="10"/>
  <c r="BZ526" i="10"/>
  <c r="BX526" i="10"/>
  <c r="BW526" i="10"/>
  <c r="BV526" i="10"/>
  <c r="BU526" i="10"/>
  <c r="BT526" i="10" s="1"/>
  <c r="BS526" i="10"/>
  <c r="BN526" i="10"/>
  <c r="BM526" i="10"/>
  <c r="BL526" i="10"/>
  <c r="BK526" i="10"/>
  <c r="BJ526" i="10"/>
  <c r="BD526" i="10"/>
  <c r="BB526" i="10"/>
  <c r="BA526" i="10"/>
  <c r="AZ526" i="10"/>
  <c r="AY526" i="10"/>
  <c r="AX526" i="10" s="1"/>
  <c r="AW526" i="10"/>
  <c r="AR526" i="10"/>
  <c r="AQ526" i="10"/>
  <c r="AO526" i="10" s="1"/>
  <c r="AP526" i="10"/>
  <c r="AN526" i="10"/>
  <c r="AI526" i="10"/>
  <c r="AH526" i="10"/>
  <c r="AG526" i="10"/>
  <c r="AF526" i="10" s="1"/>
  <c r="AE526" i="10"/>
  <c r="Y526" i="10"/>
  <c r="X526" i="10"/>
  <c r="W526" i="10"/>
  <c r="V526" i="10"/>
  <c r="U526" i="10"/>
  <c r="Z526" i="10" s="1"/>
  <c r="T526" i="10"/>
  <c r="O526" i="10"/>
  <c r="N526" i="10"/>
  <c r="M526" i="10"/>
  <c r="L526" i="10" s="1"/>
  <c r="K526" i="10"/>
  <c r="BZ525" i="10"/>
  <c r="BX525" i="10"/>
  <c r="BW525" i="10"/>
  <c r="BV525" i="10"/>
  <c r="BU525" i="10"/>
  <c r="BT525" i="10"/>
  <c r="CA525" i="10" s="1"/>
  <c r="BS525" i="10"/>
  <c r="BN525" i="10"/>
  <c r="BM525" i="10"/>
  <c r="BL525" i="10"/>
  <c r="BK525" i="10" s="1"/>
  <c r="BJ525" i="10"/>
  <c r="BD525" i="10"/>
  <c r="BB525" i="10"/>
  <c r="BA525" i="10"/>
  <c r="AZ525" i="10"/>
  <c r="AX525" i="10" s="1"/>
  <c r="AY525" i="10"/>
  <c r="AW525" i="10"/>
  <c r="AR525" i="10"/>
  <c r="AQ525" i="10"/>
  <c r="AP525" i="10"/>
  <c r="AO525" i="10" s="1"/>
  <c r="AN525" i="10"/>
  <c r="AI525" i="10"/>
  <c r="AH525" i="10"/>
  <c r="AG525" i="10"/>
  <c r="AF525" i="10"/>
  <c r="AE525" i="10"/>
  <c r="Y525" i="10"/>
  <c r="X525" i="10"/>
  <c r="W525" i="10"/>
  <c r="V525" i="10"/>
  <c r="U525" i="10" s="1"/>
  <c r="Z525" i="10" s="1"/>
  <c r="T525" i="10"/>
  <c r="O525" i="10"/>
  <c r="N525" i="10"/>
  <c r="M525" i="10"/>
  <c r="L525" i="10"/>
  <c r="K525" i="10"/>
  <c r="BZ524" i="10"/>
  <c r="BX524" i="10"/>
  <c r="BW524" i="10"/>
  <c r="BV524" i="10"/>
  <c r="BU524" i="10"/>
  <c r="BT524" i="10" s="1"/>
  <c r="BS524" i="10"/>
  <c r="BN524" i="10"/>
  <c r="BM524" i="10"/>
  <c r="BL524" i="10"/>
  <c r="BK524" i="10"/>
  <c r="BJ524" i="10"/>
  <c r="BD524" i="10"/>
  <c r="BB524" i="10"/>
  <c r="BA524" i="10"/>
  <c r="AZ524" i="10"/>
  <c r="AY524" i="10"/>
  <c r="AX524" i="10" s="1"/>
  <c r="AW524" i="10"/>
  <c r="AR524" i="10"/>
  <c r="AQ524" i="10"/>
  <c r="AP524" i="10"/>
  <c r="AO524" i="10"/>
  <c r="AN524" i="10"/>
  <c r="AI524" i="10"/>
  <c r="AH524" i="10"/>
  <c r="AG524" i="10"/>
  <c r="AF524" i="10" s="1"/>
  <c r="AE524" i="10"/>
  <c r="Y524" i="10"/>
  <c r="X524" i="10"/>
  <c r="W524" i="10"/>
  <c r="V524" i="10"/>
  <c r="U524" i="10"/>
  <c r="Z524" i="10" s="1"/>
  <c r="T524" i="10"/>
  <c r="O524" i="10"/>
  <c r="N524" i="10"/>
  <c r="M524" i="10"/>
  <c r="L524" i="10" s="1"/>
  <c r="K524" i="10"/>
  <c r="BZ523" i="10"/>
  <c r="BX523" i="10"/>
  <c r="BW523" i="10"/>
  <c r="BV523" i="10"/>
  <c r="BU523" i="10"/>
  <c r="BT523" i="10"/>
  <c r="BY523" i="10" s="1"/>
  <c r="BS523" i="10"/>
  <c r="BN523" i="10"/>
  <c r="BM523" i="10"/>
  <c r="BL523" i="10"/>
  <c r="BK523" i="10" s="1"/>
  <c r="BJ523" i="10"/>
  <c r="BD523" i="10"/>
  <c r="BB523" i="10"/>
  <c r="BA523" i="10"/>
  <c r="AZ523" i="10"/>
  <c r="AY523" i="10"/>
  <c r="AX523" i="10"/>
  <c r="BE523" i="10" s="1"/>
  <c r="AW523" i="10"/>
  <c r="AR523" i="10"/>
  <c r="AQ523" i="10"/>
  <c r="AP523" i="10"/>
  <c r="AO523" i="10" s="1"/>
  <c r="AN523" i="10"/>
  <c r="AI523" i="10"/>
  <c r="AH523" i="10"/>
  <c r="AG523" i="10"/>
  <c r="AF523" i="10"/>
  <c r="AE523" i="10"/>
  <c r="Y523" i="10"/>
  <c r="X523" i="10"/>
  <c r="W523" i="10"/>
  <c r="V523" i="10"/>
  <c r="U523" i="10" s="1"/>
  <c r="T523" i="10"/>
  <c r="O523" i="10"/>
  <c r="N523" i="10"/>
  <c r="L523" i="10" s="1"/>
  <c r="M523" i="10"/>
  <c r="K523" i="10"/>
  <c r="BZ522" i="10"/>
  <c r="BX522" i="10"/>
  <c r="BW522" i="10"/>
  <c r="BV522" i="10"/>
  <c r="BU522" i="10"/>
  <c r="BT522" i="10" s="1"/>
  <c r="BS522" i="10"/>
  <c r="BN522" i="10"/>
  <c r="BM522" i="10"/>
  <c r="BL522" i="10"/>
  <c r="BK522" i="10"/>
  <c r="BJ522" i="10"/>
  <c r="BD522" i="10"/>
  <c r="BB522" i="10"/>
  <c r="BA522" i="10"/>
  <c r="AZ522" i="10"/>
  <c r="AY522" i="10"/>
  <c r="AX522" i="10" s="1"/>
  <c r="AW522" i="10"/>
  <c r="AR522" i="10"/>
  <c r="AQ522" i="10"/>
  <c r="AP522" i="10"/>
  <c r="AO522" i="10"/>
  <c r="AN522" i="10"/>
  <c r="AI522" i="10"/>
  <c r="AH522" i="10"/>
  <c r="AG522" i="10"/>
  <c r="AF522" i="10" s="1"/>
  <c r="AE522" i="10"/>
  <c r="Y522" i="10"/>
  <c r="X522" i="10"/>
  <c r="W522" i="10"/>
  <c r="U522" i="10" s="1"/>
  <c r="Z522" i="10" s="1"/>
  <c r="V522" i="10"/>
  <c r="T522" i="10"/>
  <c r="O522" i="10"/>
  <c r="N522" i="10"/>
  <c r="M522" i="10"/>
  <c r="L522" i="10" s="1"/>
  <c r="K522" i="10"/>
  <c r="BZ521" i="10"/>
  <c r="BX521" i="10"/>
  <c r="BW521" i="10"/>
  <c r="BV521" i="10"/>
  <c r="BU521" i="10"/>
  <c r="BT521" i="10"/>
  <c r="CA521" i="10" s="1"/>
  <c r="BS521" i="10"/>
  <c r="BN521" i="10"/>
  <c r="BM521" i="10"/>
  <c r="BL521" i="10"/>
  <c r="BK521" i="10" s="1"/>
  <c r="BJ521" i="10"/>
  <c r="BD521" i="10"/>
  <c r="BB521" i="10"/>
  <c r="BA521" i="10"/>
  <c r="AZ521" i="10"/>
  <c r="AY521" i="10"/>
  <c r="AX521" i="10"/>
  <c r="BC521" i="10" s="1"/>
  <c r="AW521" i="10"/>
  <c r="AR521" i="10"/>
  <c r="AQ521" i="10"/>
  <c r="AP521" i="10"/>
  <c r="AO521" i="10" s="1"/>
  <c r="AN521" i="10"/>
  <c r="AI521" i="10"/>
  <c r="AH521" i="10"/>
  <c r="AG521" i="10"/>
  <c r="AF521" i="10"/>
  <c r="AE521" i="10"/>
  <c r="Y521" i="10"/>
  <c r="X521" i="10"/>
  <c r="W521" i="10"/>
  <c r="V521" i="10"/>
  <c r="U521" i="10" s="1"/>
  <c r="Z521" i="10" s="1"/>
  <c r="T521" i="10"/>
  <c r="O521" i="10"/>
  <c r="N521" i="10"/>
  <c r="M521" i="10"/>
  <c r="L521" i="10"/>
  <c r="K521" i="10"/>
  <c r="BZ520" i="10"/>
  <c r="BX520" i="10"/>
  <c r="BW520" i="10"/>
  <c r="BV520" i="10"/>
  <c r="BU520" i="10"/>
  <c r="BT520" i="10" s="1"/>
  <c r="BS520" i="10"/>
  <c r="BN520" i="10"/>
  <c r="BM520" i="10"/>
  <c r="BK520" i="10" s="1"/>
  <c r="BL520" i="10"/>
  <c r="BJ520" i="10"/>
  <c r="BD520" i="10"/>
  <c r="BB520" i="10"/>
  <c r="BA520" i="10"/>
  <c r="AZ520" i="10"/>
  <c r="AY520" i="10"/>
  <c r="AX520" i="10" s="1"/>
  <c r="AW520" i="10"/>
  <c r="AR520" i="10"/>
  <c r="AQ520" i="10"/>
  <c r="AP520" i="10"/>
  <c r="AO520" i="10"/>
  <c r="AN520" i="10"/>
  <c r="AI520" i="10"/>
  <c r="AH520" i="10"/>
  <c r="AG520" i="10"/>
  <c r="AF520" i="10" s="1"/>
  <c r="AE520" i="10"/>
  <c r="Y520" i="10"/>
  <c r="X520" i="10"/>
  <c r="W520" i="10"/>
  <c r="V520" i="10"/>
  <c r="U520" i="10"/>
  <c r="T520" i="10"/>
  <c r="O520" i="10"/>
  <c r="N520" i="10"/>
  <c r="M520" i="10"/>
  <c r="L520" i="10" s="1"/>
  <c r="K520" i="10"/>
  <c r="BZ519" i="10"/>
  <c r="BX519" i="10"/>
  <c r="BW519" i="10"/>
  <c r="BV519" i="10"/>
  <c r="BT519" i="10" s="1"/>
  <c r="BU519" i="10"/>
  <c r="BS519" i="10"/>
  <c r="BN519" i="10"/>
  <c r="BM519" i="10"/>
  <c r="BL519" i="10"/>
  <c r="BK519" i="10" s="1"/>
  <c r="BJ519" i="10"/>
  <c r="BD519" i="10"/>
  <c r="BB519" i="10"/>
  <c r="BA519" i="10"/>
  <c r="AZ519" i="10"/>
  <c r="AY519" i="10"/>
  <c r="AX519" i="10"/>
  <c r="AW519" i="10"/>
  <c r="AR519" i="10"/>
  <c r="AQ519" i="10"/>
  <c r="AP519" i="10"/>
  <c r="AO519" i="10" s="1"/>
  <c r="AN519" i="10"/>
  <c r="AI519" i="10"/>
  <c r="AH519" i="10"/>
  <c r="AF519" i="10" s="1"/>
  <c r="AG519" i="10"/>
  <c r="AE519" i="10"/>
  <c r="Y519" i="10"/>
  <c r="X519" i="10"/>
  <c r="W519" i="10"/>
  <c r="V519" i="10"/>
  <c r="U519" i="10" s="1"/>
  <c r="Z519" i="10" s="1"/>
  <c r="T519" i="10"/>
  <c r="O519" i="10"/>
  <c r="N519" i="10"/>
  <c r="M519" i="10"/>
  <c r="L519" i="10"/>
  <c r="K519" i="10"/>
  <c r="BZ518" i="10"/>
  <c r="BX518" i="10"/>
  <c r="BW518" i="10"/>
  <c r="BV518" i="10"/>
  <c r="BU518" i="10"/>
  <c r="BT518" i="10" s="1"/>
  <c r="BS518" i="10"/>
  <c r="BN518" i="10"/>
  <c r="BM518" i="10"/>
  <c r="BL518" i="10"/>
  <c r="BK518" i="10"/>
  <c r="BJ518" i="10"/>
  <c r="BD518" i="10"/>
  <c r="BB518" i="10"/>
  <c r="BA518" i="10"/>
  <c r="AZ518" i="10"/>
  <c r="AY518" i="10"/>
  <c r="AX518" i="10" s="1"/>
  <c r="AW518" i="10"/>
  <c r="AR518" i="10"/>
  <c r="AQ518" i="10"/>
  <c r="AO518" i="10" s="1"/>
  <c r="AP518" i="10"/>
  <c r="AN518" i="10"/>
  <c r="AI518" i="10"/>
  <c r="AH518" i="10"/>
  <c r="AG518" i="10"/>
  <c r="AF518" i="10" s="1"/>
  <c r="AE518" i="10"/>
  <c r="Y518" i="10"/>
  <c r="X518" i="10"/>
  <c r="W518" i="10"/>
  <c r="V518" i="10"/>
  <c r="U518" i="10"/>
  <c r="Z518" i="10" s="1"/>
  <c r="T518" i="10"/>
  <c r="O518" i="10"/>
  <c r="N518" i="10"/>
  <c r="M518" i="10"/>
  <c r="L518" i="10" s="1"/>
  <c r="K518" i="10"/>
  <c r="BZ517" i="10"/>
  <c r="BX517" i="10"/>
  <c r="BW517" i="10"/>
  <c r="BV517" i="10"/>
  <c r="BU517" i="10"/>
  <c r="BT517" i="10"/>
  <c r="CA517" i="10" s="1"/>
  <c r="BS517" i="10"/>
  <c r="BN517" i="10"/>
  <c r="BM517" i="10"/>
  <c r="BL517" i="10"/>
  <c r="BK517" i="10" s="1"/>
  <c r="BJ517" i="10"/>
  <c r="BD517" i="10"/>
  <c r="BB517" i="10"/>
  <c r="BA517" i="10"/>
  <c r="AZ517" i="10"/>
  <c r="AX517" i="10" s="1"/>
  <c r="AY517" i="10"/>
  <c r="AW517" i="10"/>
  <c r="AR517" i="10"/>
  <c r="AQ517" i="10"/>
  <c r="AP517" i="10"/>
  <c r="AO517" i="10" s="1"/>
  <c r="AN517" i="10"/>
  <c r="AI517" i="10"/>
  <c r="AH517" i="10"/>
  <c r="AG517" i="10"/>
  <c r="AF517" i="10"/>
  <c r="AE517" i="10"/>
  <c r="Y517" i="10"/>
  <c r="X517" i="10"/>
  <c r="W517" i="10"/>
  <c r="V517" i="10"/>
  <c r="U517" i="10" s="1"/>
  <c r="Z517" i="10" s="1"/>
  <c r="T517" i="10"/>
  <c r="O517" i="10"/>
  <c r="N517" i="10"/>
  <c r="M517" i="10"/>
  <c r="L517" i="10"/>
  <c r="K517" i="10"/>
  <c r="BZ516" i="10"/>
  <c r="BX516" i="10"/>
  <c r="BW516" i="10"/>
  <c r="BV516" i="10"/>
  <c r="BU516" i="10"/>
  <c r="BT516" i="10" s="1"/>
  <c r="BS516" i="10"/>
  <c r="BN516" i="10"/>
  <c r="BM516" i="10"/>
  <c r="BL516" i="10"/>
  <c r="BK516" i="10"/>
  <c r="BJ516" i="10"/>
  <c r="BD516" i="10"/>
  <c r="BB516" i="10"/>
  <c r="BA516" i="10"/>
  <c r="AZ516" i="10"/>
  <c r="AY516" i="10"/>
  <c r="AX516" i="10" s="1"/>
  <c r="AW516" i="10"/>
  <c r="AR516" i="10"/>
  <c r="AQ516" i="10"/>
  <c r="AP516" i="10"/>
  <c r="AO516" i="10"/>
  <c r="AN516" i="10"/>
  <c r="AI516" i="10"/>
  <c r="AH516" i="10"/>
  <c r="AG516" i="10"/>
  <c r="AF516" i="10" s="1"/>
  <c r="AE516" i="10"/>
  <c r="Y516" i="10"/>
  <c r="X516" i="10"/>
  <c r="W516" i="10"/>
  <c r="V516" i="10"/>
  <c r="U516" i="10"/>
  <c r="Z516" i="10" s="1"/>
  <c r="T516" i="10"/>
  <c r="O516" i="10"/>
  <c r="N516" i="10"/>
  <c r="M516" i="10"/>
  <c r="L516" i="10" s="1"/>
  <c r="K516" i="10"/>
  <c r="BZ515" i="10"/>
  <c r="BX515" i="10"/>
  <c r="BW515" i="10"/>
  <c r="BV515" i="10"/>
  <c r="BU515" i="10"/>
  <c r="BT515" i="10"/>
  <c r="BY515" i="10" s="1"/>
  <c r="BS515" i="10"/>
  <c r="BN515" i="10"/>
  <c r="BM515" i="10"/>
  <c r="BL515" i="10"/>
  <c r="BK515" i="10" s="1"/>
  <c r="BJ515" i="10"/>
  <c r="BD515" i="10"/>
  <c r="BB515" i="10"/>
  <c r="BA515" i="10"/>
  <c r="AZ515" i="10"/>
  <c r="AY515" i="10"/>
  <c r="AX515" i="10"/>
  <c r="BE515" i="10" s="1"/>
  <c r="AW515" i="10"/>
  <c r="AR515" i="10"/>
  <c r="AQ515" i="10"/>
  <c r="AP515" i="10"/>
  <c r="AO515" i="10" s="1"/>
  <c r="AN515" i="10"/>
  <c r="AI515" i="10"/>
  <c r="AH515" i="10"/>
  <c r="AG515" i="10"/>
  <c r="AF515" i="10"/>
  <c r="AE515" i="10"/>
  <c r="Y515" i="10"/>
  <c r="X515" i="10"/>
  <c r="W515" i="10"/>
  <c r="V515" i="10"/>
  <c r="U515" i="10" s="1"/>
  <c r="Z515" i="10" s="1"/>
  <c r="T515" i="10"/>
  <c r="O515" i="10"/>
  <c r="N515" i="10"/>
  <c r="L515" i="10" s="1"/>
  <c r="M515" i="10"/>
  <c r="K515" i="10"/>
  <c r="BZ514" i="10"/>
  <c r="BX514" i="10"/>
  <c r="BW514" i="10"/>
  <c r="BV514" i="10"/>
  <c r="BU514" i="10"/>
  <c r="BT514" i="10" s="1"/>
  <c r="BS514" i="10"/>
  <c r="BN514" i="10"/>
  <c r="BM514" i="10"/>
  <c r="BL514" i="10"/>
  <c r="BK514" i="10"/>
  <c r="BJ514" i="10"/>
  <c r="BD514" i="10"/>
  <c r="BB514" i="10"/>
  <c r="BA514" i="10"/>
  <c r="AZ514" i="10"/>
  <c r="AY514" i="10"/>
  <c r="AX514" i="10" s="1"/>
  <c r="AW514" i="10"/>
  <c r="AR514" i="10"/>
  <c r="AQ514" i="10"/>
  <c r="AP514" i="10"/>
  <c r="AO514" i="10"/>
  <c r="AN514" i="10"/>
  <c r="AI514" i="10"/>
  <c r="AH514" i="10"/>
  <c r="AG514" i="10"/>
  <c r="AF514" i="10" s="1"/>
  <c r="AE514" i="10"/>
  <c r="Y514" i="10"/>
  <c r="X514" i="10"/>
  <c r="W514" i="10"/>
  <c r="U514" i="10" s="1"/>
  <c r="V514" i="10"/>
  <c r="T514" i="10"/>
  <c r="O514" i="10"/>
  <c r="N514" i="10"/>
  <c r="M514" i="10"/>
  <c r="L514" i="10" s="1"/>
  <c r="K514" i="10"/>
  <c r="BZ513" i="10"/>
  <c r="BX513" i="10"/>
  <c r="BW513" i="10"/>
  <c r="BV513" i="10"/>
  <c r="BU513" i="10"/>
  <c r="BT513" i="10"/>
  <c r="CA513" i="10" s="1"/>
  <c r="BS513" i="10"/>
  <c r="BN513" i="10"/>
  <c r="BM513" i="10"/>
  <c r="BL513" i="10"/>
  <c r="BK513" i="10" s="1"/>
  <c r="BJ513" i="10"/>
  <c r="BD513" i="10"/>
  <c r="BB513" i="10"/>
  <c r="BA513" i="10"/>
  <c r="AZ513" i="10"/>
  <c r="AY513" i="10"/>
  <c r="AX513" i="10"/>
  <c r="AW513" i="10"/>
  <c r="AR513" i="10"/>
  <c r="AQ513" i="10"/>
  <c r="AP513" i="10"/>
  <c r="AO513" i="10" s="1"/>
  <c r="AN513" i="10"/>
  <c r="AI513" i="10"/>
  <c r="AH513" i="10"/>
  <c r="AG513" i="10"/>
  <c r="AF513" i="10"/>
  <c r="AE513" i="10"/>
  <c r="Y513" i="10"/>
  <c r="X513" i="10"/>
  <c r="W513" i="10"/>
  <c r="V513" i="10"/>
  <c r="U513" i="10" s="1"/>
  <c r="Z513" i="10" s="1"/>
  <c r="T513" i="10"/>
  <c r="O513" i="10"/>
  <c r="N513" i="10"/>
  <c r="M513" i="10"/>
  <c r="L513" i="10"/>
  <c r="K513" i="10"/>
  <c r="BZ512" i="10"/>
  <c r="BX512" i="10"/>
  <c r="BW512" i="10"/>
  <c r="BV512" i="10"/>
  <c r="BU512" i="10"/>
  <c r="BT512" i="10" s="1"/>
  <c r="BS512" i="10"/>
  <c r="BN512" i="10"/>
  <c r="BM512" i="10"/>
  <c r="BK512" i="10" s="1"/>
  <c r="BL512" i="10"/>
  <c r="BJ512" i="10"/>
  <c r="BD512" i="10"/>
  <c r="BB512" i="10"/>
  <c r="BA512" i="10"/>
  <c r="AZ512" i="10"/>
  <c r="AY512" i="10"/>
  <c r="AX512" i="10" s="1"/>
  <c r="AW512" i="10"/>
  <c r="AR512" i="10"/>
  <c r="AQ512" i="10"/>
  <c r="AP512" i="10"/>
  <c r="AO512" i="10"/>
  <c r="AN512" i="10"/>
  <c r="AI512" i="10"/>
  <c r="AH512" i="10"/>
  <c r="AG512" i="10"/>
  <c r="AF512" i="10" s="1"/>
  <c r="AE512" i="10"/>
  <c r="Y512" i="10"/>
  <c r="X512" i="10"/>
  <c r="W512" i="10"/>
  <c r="V512" i="10"/>
  <c r="U512" i="10"/>
  <c r="T512" i="10"/>
  <c r="O512" i="10"/>
  <c r="N512" i="10"/>
  <c r="M512" i="10"/>
  <c r="L512" i="10" s="1"/>
  <c r="K512" i="10"/>
  <c r="BZ511" i="10"/>
  <c r="BX511" i="10"/>
  <c r="BW511" i="10"/>
  <c r="BV511" i="10"/>
  <c r="BT511" i="10" s="1"/>
  <c r="BU511" i="10"/>
  <c r="BS511" i="10"/>
  <c r="BN511" i="10"/>
  <c r="BM511" i="10"/>
  <c r="BL511" i="10"/>
  <c r="BK511" i="10" s="1"/>
  <c r="BJ511" i="10"/>
  <c r="BD511" i="10"/>
  <c r="BB511" i="10"/>
  <c r="BA511" i="10"/>
  <c r="AZ511" i="10"/>
  <c r="AY511" i="10"/>
  <c r="AX511" i="10"/>
  <c r="AW511" i="10"/>
  <c r="AR511" i="10"/>
  <c r="AQ511" i="10"/>
  <c r="AP511" i="10"/>
  <c r="AO511" i="10" s="1"/>
  <c r="AN511" i="10"/>
  <c r="AI511" i="10"/>
  <c r="AH511" i="10"/>
  <c r="AF511" i="10" s="1"/>
  <c r="AG511" i="10"/>
  <c r="AE511" i="10"/>
  <c r="Y511" i="10"/>
  <c r="X511" i="10"/>
  <c r="W511" i="10"/>
  <c r="V511" i="10"/>
  <c r="U511" i="10" s="1"/>
  <c r="Z511" i="10" s="1"/>
  <c r="T511" i="10"/>
  <c r="O511" i="10"/>
  <c r="N511" i="10"/>
  <c r="M511" i="10"/>
  <c r="L511" i="10"/>
  <c r="K511" i="10"/>
  <c r="BZ510" i="10"/>
  <c r="BX510" i="10"/>
  <c r="BW510" i="10"/>
  <c r="BV510" i="10"/>
  <c r="BU510" i="10"/>
  <c r="BT510" i="10" s="1"/>
  <c r="BS510" i="10"/>
  <c r="BN510" i="10"/>
  <c r="BM510" i="10"/>
  <c r="BL510" i="10"/>
  <c r="BK510" i="10"/>
  <c r="BJ510" i="10"/>
  <c r="BD510" i="10"/>
  <c r="BB510" i="10"/>
  <c r="BA510" i="10"/>
  <c r="AZ510" i="10"/>
  <c r="AY510" i="10"/>
  <c r="AX510" i="10" s="1"/>
  <c r="AW510" i="10"/>
  <c r="AR510" i="10"/>
  <c r="AQ510" i="10"/>
  <c r="AO510" i="10" s="1"/>
  <c r="AP510" i="10"/>
  <c r="AN510" i="10"/>
  <c r="AI510" i="10"/>
  <c r="AH510" i="10"/>
  <c r="AG510" i="10"/>
  <c r="AF510" i="10" s="1"/>
  <c r="AE510" i="10"/>
  <c r="Y510" i="10"/>
  <c r="X510" i="10"/>
  <c r="W510" i="10"/>
  <c r="V510" i="10"/>
  <c r="U510" i="10"/>
  <c r="T510" i="10"/>
  <c r="O510" i="10"/>
  <c r="N510" i="10"/>
  <c r="M510" i="10"/>
  <c r="L510" i="10" s="1"/>
  <c r="K510" i="10"/>
  <c r="BZ509" i="10"/>
  <c r="BX509" i="10"/>
  <c r="BW509" i="10"/>
  <c r="BV509" i="10"/>
  <c r="BU509" i="10"/>
  <c r="BT509" i="10"/>
  <c r="CA509" i="10" s="1"/>
  <c r="BS509" i="10"/>
  <c r="BN509" i="10"/>
  <c r="BM509" i="10"/>
  <c r="BL509" i="10"/>
  <c r="BK509" i="10" s="1"/>
  <c r="BJ509" i="10"/>
  <c r="BD509" i="10"/>
  <c r="BB509" i="10"/>
  <c r="BA509" i="10"/>
  <c r="AZ509" i="10"/>
  <c r="AX509" i="10" s="1"/>
  <c r="AY509" i="10"/>
  <c r="AW509" i="10"/>
  <c r="AR509" i="10"/>
  <c r="AQ509" i="10"/>
  <c r="AP509" i="10"/>
  <c r="AO509" i="10" s="1"/>
  <c r="AN509" i="10"/>
  <c r="AI509" i="10"/>
  <c r="AH509" i="10"/>
  <c r="AG509" i="10"/>
  <c r="AF509" i="10"/>
  <c r="AE509" i="10"/>
  <c r="Y509" i="10"/>
  <c r="X509" i="10"/>
  <c r="W509" i="10"/>
  <c r="V509" i="10"/>
  <c r="U509" i="10" s="1"/>
  <c r="Z509" i="10" s="1"/>
  <c r="T509" i="10"/>
  <c r="O509" i="10"/>
  <c r="N509" i="10"/>
  <c r="M509" i="10"/>
  <c r="L509" i="10"/>
  <c r="K509" i="10"/>
  <c r="BZ508" i="10"/>
  <c r="BX508" i="10"/>
  <c r="BW508" i="10"/>
  <c r="BV508" i="10"/>
  <c r="BU508" i="10"/>
  <c r="BT508" i="10" s="1"/>
  <c r="BS508" i="10"/>
  <c r="BN508" i="10"/>
  <c r="BM508" i="10"/>
  <c r="BL508" i="10"/>
  <c r="BK508" i="10"/>
  <c r="BJ508" i="10"/>
  <c r="BD508" i="10"/>
  <c r="BB508" i="10"/>
  <c r="BA508" i="10"/>
  <c r="AZ508" i="10"/>
  <c r="AY508" i="10"/>
  <c r="AX508" i="10" s="1"/>
  <c r="AW508" i="10"/>
  <c r="AR508" i="10"/>
  <c r="AQ508" i="10"/>
  <c r="AP508" i="10"/>
  <c r="AO508" i="10"/>
  <c r="AN508" i="10"/>
  <c r="AI508" i="10"/>
  <c r="AH508" i="10"/>
  <c r="AG508" i="10"/>
  <c r="AF508" i="10" s="1"/>
  <c r="AE508" i="10"/>
  <c r="Y508" i="10"/>
  <c r="X508" i="10"/>
  <c r="W508" i="10"/>
  <c r="V508" i="10"/>
  <c r="U508" i="10"/>
  <c r="T508" i="10"/>
  <c r="O508" i="10"/>
  <c r="N508" i="10"/>
  <c r="M508" i="10"/>
  <c r="L508" i="10" s="1"/>
  <c r="K508" i="10"/>
  <c r="BZ507" i="10"/>
  <c r="BX507" i="10"/>
  <c r="BW507" i="10"/>
  <c r="BV507" i="10"/>
  <c r="BU507" i="10"/>
  <c r="BT507" i="10"/>
  <c r="BY507" i="10" s="1"/>
  <c r="BS507" i="10"/>
  <c r="BN507" i="10"/>
  <c r="BM507" i="10"/>
  <c r="BL507" i="10"/>
  <c r="BK507" i="10" s="1"/>
  <c r="BJ507" i="10"/>
  <c r="BD507" i="10"/>
  <c r="BB507" i="10"/>
  <c r="BA507" i="10"/>
  <c r="AZ507" i="10"/>
  <c r="AY507" i="10"/>
  <c r="AX507" i="10"/>
  <c r="BE507" i="10" s="1"/>
  <c r="AW507" i="10"/>
  <c r="AR507" i="10"/>
  <c r="AQ507" i="10"/>
  <c r="AP507" i="10"/>
  <c r="AO507" i="10" s="1"/>
  <c r="AN507" i="10"/>
  <c r="AI507" i="10"/>
  <c r="AH507" i="10"/>
  <c r="AG507" i="10"/>
  <c r="AF507" i="10"/>
  <c r="AE507" i="10"/>
  <c r="Y507" i="10"/>
  <c r="X507" i="10"/>
  <c r="W507" i="10"/>
  <c r="V507" i="10"/>
  <c r="U507" i="10" s="1"/>
  <c r="Z507" i="10" s="1"/>
  <c r="T507" i="10"/>
  <c r="O507" i="10"/>
  <c r="N507" i="10"/>
  <c r="L507" i="10" s="1"/>
  <c r="M507" i="10"/>
  <c r="K507" i="10"/>
  <c r="BZ506" i="10"/>
  <c r="BX506" i="10"/>
  <c r="BW506" i="10"/>
  <c r="BV506" i="10"/>
  <c r="BU506" i="10"/>
  <c r="BT506" i="10" s="1"/>
  <c r="BS506" i="10"/>
  <c r="BN506" i="10"/>
  <c r="BM506" i="10"/>
  <c r="BL506" i="10"/>
  <c r="BK506" i="10"/>
  <c r="BJ506" i="10"/>
  <c r="BD506" i="10"/>
  <c r="BB506" i="10"/>
  <c r="BA506" i="10"/>
  <c r="AZ506" i="10"/>
  <c r="AY506" i="10"/>
  <c r="AX506" i="10" s="1"/>
  <c r="AW506" i="10"/>
  <c r="AR506" i="10"/>
  <c r="AQ506" i="10"/>
  <c r="AP506" i="10"/>
  <c r="AO506" i="10"/>
  <c r="AN506" i="10"/>
  <c r="AI506" i="10"/>
  <c r="AH506" i="10"/>
  <c r="AG506" i="10"/>
  <c r="AF506" i="10" s="1"/>
  <c r="AE506" i="10"/>
  <c r="Y506" i="10"/>
  <c r="X506" i="10"/>
  <c r="W506" i="10"/>
  <c r="U506" i="10" s="1"/>
  <c r="V506" i="10"/>
  <c r="T506" i="10"/>
  <c r="O506" i="10"/>
  <c r="N506" i="10"/>
  <c r="M506" i="10"/>
  <c r="L506" i="10" s="1"/>
  <c r="K506" i="10"/>
  <c r="BZ505" i="10"/>
  <c r="BX505" i="10"/>
  <c r="BW505" i="10"/>
  <c r="BV505" i="10"/>
  <c r="BU505" i="10"/>
  <c r="BT505" i="10"/>
  <c r="CA505" i="10" s="1"/>
  <c r="BS505" i="10"/>
  <c r="BN505" i="10"/>
  <c r="BM505" i="10"/>
  <c r="BL505" i="10"/>
  <c r="BK505" i="10" s="1"/>
  <c r="BJ505" i="10"/>
  <c r="BD505" i="10"/>
  <c r="BB505" i="10"/>
  <c r="BA505" i="10"/>
  <c r="AZ505" i="10"/>
  <c r="AY505" i="10"/>
  <c r="AX505" i="10"/>
  <c r="AW505" i="10"/>
  <c r="AR505" i="10"/>
  <c r="AQ505" i="10"/>
  <c r="AP505" i="10"/>
  <c r="AO505" i="10" s="1"/>
  <c r="AN505" i="10"/>
  <c r="AI505" i="10"/>
  <c r="AH505" i="10"/>
  <c r="AG505" i="10"/>
  <c r="AF505" i="10"/>
  <c r="AE505" i="10"/>
  <c r="Y505" i="10"/>
  <c r="X505" i="10"/>
  <c r="W505" i="10"/>
  <c r="V505" i="10"/>
  <c r="U505" i="10" s="1"/>
  <c r="Z505" i="10" s="1"/>
  <c r="T505" i="10"/>
  <c r="O505" i="10"/>
  <c r="N505" i="10"/>
  <c r="M505" i="10"/>
  <c r="L505" i="10"/>
  <c r="K505" i="10"/>
  <c r="BZ504" i="10"/>
  <c r="BX504" i="10"/>
  <c r="BW504" i="10"/>
  <c r="BV504" i="10"/>
  <c r="BU504" i="10"/>
  <c r="BT504" i="10" s="1"/>
  <c r="BS504" i="10"/>
  <c r="BN504" i="10"/>
  <c r="BM504" i="10"/>
  <c r="BK504" i="10" s="1"/>
  <c r="BL504" i="10"/>
  <c r="BJ504" i="10"/>
  <c r="BD504" i="10"/>
  <c r="BB504" i="10"/>
  <c r="BA504" i="10"/>
  <c r="AZ504" i="10"/>
  <c r="AY504" i="10"/>
  <c r="AX504" i="10" s="1"/>
  <c r="AW504" i="10"/>
  <c r="AR504" i="10"/>
  <c r="AQ504" i="10"/>
  <c r="AP504" i="10"/>
  <c r="AO504" i="10"/>
  <c r="AN504" i="10"/>
  <c r="AI504" i="10"/>
  <c r="AH504" i="10"/>
  <c r="AG504" i="10"/>
  <c r="AF504" i="10" s="1"/>
  <c r="AE504" i="10"/>
  <c r="Y504" i="10"/>
  <c r="X504" i="10"/>
  <c r="W504" i="10"/>
  <c r="U504" i="10" s="1"/>
  <c r="Z504" i="10" s="1"/>
  <c r="V504" i="10"/>
  <c r="T504" i="10"/>
  <c r="O504" i="10"/>
  <c r="N504" i="10"/>
  <c r="M504" i="10"/>
  <c r="L504" i="10" s="1"/>
  <c r="K504" i="10"/>
  <c r="BZ503" i="10"/>
  <c r="BX503" i="10"/>
  <c r="BW503" i="10"/>
  <c r="BV503" i="10"/>
  <c r="BT503" i="10" s="1"/>
  <c r="BU503" i="10"/>
  <c r="BS503" i="10"/>
  <c r="BN503" i="10"/>
  <c r="BM503" i="10"/>
  <c r="BL503" i="10"/>
  <c r="BK503" i="10" s="1"/>
  <c r="BJ503" i="10"/>
  <c r="BD503" i="10"/>
  <c r="BB503" i="10"/>
  <c r="BA503" i="10"/>
  <c r="AZ503" i="10"/>
  <c r="AY503" i="10"/>
  <c r="AX503" i="10"/>
  <c r="BE503" i="10" s="1"/>
  <c r="AW503" i="10"/>
  <c r="AR503" i="10"/>
  <c r="AQ503" i="10"/>
  <c r="AP503" i="10"/>
  <c r="AO503" i="10" s="1"/>
  <c r="AN503" i="10"/>
  <c r="AI503" i="10"/>
  <c r="AH503" i="10"/>
  <c r="AF503" i="10" s="1"/>
  <c r="AG503" i="10"/>
  <c r="AE503" i="10"/>
  <c r="Y503" i="10"/>
  <c r="X503" i="10"/>
  <c r="W503" i="10"/>
  <c r="V503" i="10"/>
  <c r="U503" i="10" s="1"/>
  <c r="Z503" i="10" s="1"/>
  <c r="T503" i="10"/>
  <c r="O503" i="10"/>
  <c r="N503" i="10"/>
  <c r="M503" i="10"/>
  <c r="L503" i="10"/>
  <c r="K503" i="10"/>
  <c r="BZ502" i="10"/>
  <c r="BX502" i="10"/>
  <c r="BW502" i="10"/>
  <c r="BV502" i="10"/>
  <c r="BU502" i="10"/>
  <c r="BT502" i="10" s="1"/>
  <c r="BS502" i="10"/>
  <c r="BN502" i="10"/>
  <c r="BM502" i="10"/>
  <c r="BL502" i="10"/>
  <c r="BK502" i="10"/>
  <c r="BJ502" i="10"/>
  <c r="BD502" i="10"/>
  <c r="BB502" i="10"/>
  <c r="BA502" i="10"/>
  <c r="AZ502" i="10"/>
  <c r="AY502" i="10"/>
  <c r="AX502" i="10" s="1"/>
  <c r="AW502" i="10"/>
  <c r="AR502" i="10"/>
  <c r="AQ502" i="10"/>
  <c r="AO502" i="10" s="1"/>
  <c r="AP502" i="10"/>
  <c r="AN502" i="10"/>
  <c r="AI502" i="10"/>
  <c r="AH502" i="10"/>
  <c r="AG502" i="10"/>
  <c r="AF502" i="10" s="1"/>
  <c r="AE502" i="10"/>
  <c r="Y502" i="10"/>
  <c r="X502" i="10"/>
  <c r="W502" i="10"/>
  <c r="V502" i="10"/>
  <c r="U502" i="10"/>
  <c r="Z502" i="10" s="1"/>
  <c r="T502" i="10"/>
  <c r="O502" i="10"/>
  <c r="N502" i="10"/>
  <c r="M502" i="10"/>
  <c r="L502" i="10" s="1"/>
  <c r="K502" i="10"/>
  <c r="BZ501" i="10"/>
  <c r="BX501" i="10"/>
  <c r="BW501" i="10"/>
  <c r="BV501" i="10"/>
  <c r="BU501" i="10"/>
  <c r="BT501" i="10"/>
  <c r="BS501" i="10"/>
  <c r="BN501" i="10"/>
  <c r="BM501" i="10"/>
  <c r="BL501" i="10"/>
  <c r="BK501" i="10" s="1"/>
  <c r="BJ501" i="10"/>
  <c r="BB501" i="10"/>
  <c r="BA501" i="10"/>
  <c r="AZ501" i="10"/>
  <c r="AY501" i="10"/>
  <c r="AX501" i="10"/>
  <c r="BC501" i="10" s="1"/>
  <c r="AW501" i="10"/>
  <c r="AR501" i="10"/>
  <c r="AQ501" i="10"/>
  <c r="AP501" i="10"/>
  <c r="AO501" i="10" s="1"/>
  <c r="AN501" i="10"/>
  <c r="AI501" i="10"/>
  <c r="AH501" i="10"/>
  <c r="AF501" i="10" s="1"/>
  <c r="AG501" i="10"/>
  <c r="AE501" i="10"/>
  <c r="Y501" i="10"/>
  <c r="X501" i="10"/>
  <c r="W501" i="10"/>
  <c r="V501" i="10"/>
  <c r="U501" i="10" s="1"/>
  <c r="Z501" i="10" s="1"/>
  <c r="T501" i="10"/>
  <c r="O501" i="10"/>
  <c r="N501" i="10"/>
  <c r="M501" i="10"/>
  <c r="L501" i="10"/>
  <c r="K501" i="10"/>
  <c r="BZ500" i="10"/>
  <c r="BX500" i="10"/>
  <c r="BW500" i="10"/>
  <c r="BV500" i="10"/>
  <c r="BU500" i="10"/>
  <c r="BT500" i="10" s="1"/>
  <c r="BS500" i="10"/>
  <c r="BN500" i="10"/>
  <c r="BM500" i="10"/>
  <c r="BL500" i="10"/>
  <c r="BK500" i="10"/>
  <c r="BJ500" i="10"/>
  <c r="BD500" i="10"/>
  <c r="BB500" i="10"/>
  <c r="BA500" i="10"/>
  <c r="AZ500" i="10"/>
  <c r="AY500" i="10"/>
  <c r="AX500" i="10" s="1"/>
  <c r="AW500" i="10"/>
  <c r="AR500" i="10"/>
  <c r="AQ500" i="10"/>
  <c r="AO500" i="10" s="1"/>
  <c r="AP500" i="10"/>
  <c r="AN500" i="10"/>
  <c r="AI500" i="10"/>
  <c r="AH500" i="10"/>
  <c r="AG500" i="10"/>
  <c r="AF500" i="10" s="1"/>
  <c r="AE500" i="10"/>
  <c r="Y500" i="10"/>
  <c r="X500" i="10"/>
  <c r="W500" i="10"/>
  <c r="V500" i="10"/>
  <c r="U500" i="10"/>
  <c r="T500" i="10"/>
  <c r="O500" i="10"/>
  <c r="N500" i="10"/>
  <c r="M500" i="10"/>
  <c r="L500" i="10" s="1"/>
  <c r="K500" i="10"/>
  <c r="BZ499" i="10"/>
  <c r="BX499" i="10"/>
  <c r="BW499" i="10"/>
  <c r="BV499" i="10"/>
  <c r="BU499" i="10"/>
  <c r="BT499" i="10"/>
  <c r="CA499" i="10" s="1"/>
  <c r="BS499" i="10"/>
  <c r="BN499" i="10"/>
  <c r="BM499" i="10"/>
  <c r="BL499" i="10"/>
  <c r="BK499" i="10" s="1"/>
  <c r="BJ499" i="10"/>
  <c r="BD499" i="10"/>
  <c r="BB499" i="10"/>
  <c r="BA499" i="10"/>
  <c r="AZ499" i="10"/>
  <c r="AX499" i="10" s="1"/>
  <c r="AY499" i="10"/>
  <c r="AW499" i="10"/>
  <c r="AR499" i="10"/>
  <c r="AQ499" i="10"/>
  <c r="AP499" i="10"/>
  <c r="AO499" i="10" s="1"/>
  <c r="AN499" i="10"/>
  <c r="AI499" i="10"/>
  <c r="AH499" i="10"/>
  <c r="AG499" i="10"/>
  <c r="AF499" i="10"/>
  <c r="AE499" i="10"/>
  <c r="Y499" i="10"/>
  <c r="X499" i="10"/>
  <c r="W499" i="10"/>
  <c r="V499" i="10"/>
  <c r="U499" i="10" s="1"/>
  <c r="Z499" i="10" s="1"/>
  <c r="T499" i="10"/>
  <c r="O499" i="10"/>
  <c r="N499" i="10"/>
  <c r="M499" i="10"/>
  <c r="L499" i="10"/>
  <c r="K499" i="10"/>
  <c r="BZ498" i="10"/>
  <c r="BX498" i="10"/>
  <c r="BW498" i="10"/>
  <c r="BV498" i="10"/>
  <c r="BU498" i="10"/>
  <c r="BT498" i="10" s="1"/>
  <c r="BS498" i="10"/>
  <c r="BN498" i="10"/>
  <c r="BM498" i="10"/>
  <c r="BL498" i="10"/>
  <c r="BK498" i="10"/>
  <c r="BJ498" i="10"/>
  <c r="BD498" i="10"/>
  <c r="BB498" i="10"/>
  <c r="BA498" i="10"/>
  <c r="AZ498" i="10"/>
  <c r="AY498" i="10"/>
  <c r="AX498" i="10" s="1"/>
  <c r="AW498" i="10"/>
  <c r="AR498" i="10"/>
  <c r="AQ498" i="10"/>
  <c r="AP498" i="10"/>
  <c r="AO498" i="10"/>
  <c r="AN498" i="10"/>
  <c r="AI498" i="10"/>
  <c r="AH498" i="10"/>
  <c r="AG498" i="10"/>
  <c r="AF498" i="10" s="1"/>
  <c r="AE498" i="10"/>
  <c r="Y498" i="10"/>
  <c r="X498" i="10"/>
  <c r="W498" i="10"/>
  <c r="V498" i="10"/>
  <c r="U498" i="10"/>
  <c r="T498" i="10"/>
  <c r="O498" i="10"/>
  <c r="N498" i="10"/>
  <c r="M498" i="10"/>
  <c r="L498" i="10" s="1"/>
  <c r="K498" i="10"/>
  <c r="BZ497" i="10"/>
  <c r="BX497" i="10"/>
  <c r="BW497" i="10"/>
  <c r="BV497" i="10"/>
  <c r="BU497" i="10"/>
  <c r="BT497" i="10"/>
  <c r="BS497" i="10"/>
  <c r="BN497" i="10"/>
  <c r="BM497" i="10"/>
  <c r="BL497" i="10"/>
  <c r="BK497" i="10" s="1"/>
  <c r="BJ497" i="10"/>
  <c r="BD497" i="10"/>
  <c r="BB497" i="10"/>
  <c r="BA497" i="10"/>
  <c r="AZ497" i="10"/>
  <c r="AY497" i="10"/>
  <c r="AX497" i="10"/>
  <c r="BE497" i="10" s="1"/>
  <c r="AW497" i="10"/>
  <c r="AR497" i="10"/>
  <c r="AQ497" i="10"/>
  <c r="AP497" i="10"/>
  <c r="AO497" i="10" s="1"/>
  <c r="AN497" i="10"/>
  <c r="AI497" i="10"/>
  <c r="AH497" i="10"/>
  <c r="AG497" i="10"/>
  <c r="AF497" i="10"/>
  <c r="AE497" i="10"/>
  <c r="Y497" i="10"/>
  <c r="X497" i="10"/>
  <c r="W497" i="10"/>
  <c r="V497" i="10"/>
  <c r="U497" i="10" s="1"/>
  <c r="Z497" i="10" s="1"/>
  <c r="T497" i="10"/>
  <c r="O497" i="10"/>
  <c r="N497" i="10"/>
  <c r="L497" i="10" s="1"/>
  <c r="M497" i="10"/>
  <c r="K497" i="10"/>
  <c r="BZ496" i="10"/>
  <c r="BX496" i="10"/>
  <c r="BW496" i="10"/>
  <c r="BV496" i="10"/>
  <c r="BU496" i="10"/>
  <c r="BT496" i="10" s="1"/>
  <c r="BS496" i="10"/>
  <c r="BN496" i="10"/>
  <c r="BM496" i="10"/>
  <c r="BL496" i="10"/>
  <c r="BK496" i="10"/>
  <c r="BJ496" i="10"/>
  <c r="BD496" i="10"/>
  <c r="BB496" i="10"/>
  <c r="BA496" i="10"/>
  <c r="AZ496" i="10"/>
  <c r="AY496" i="10"/>
  <c r="AX496" i="10" s="1"/>
  <c r="AW496" i="10"/>
  <c r="AR496" i="10"/>
  <c r="AQ496" i="10"/>
  <c r="AP496" i="10"/>
  <c r="AO496" i="10"/>
  <c r="AN496" i="10"/>
  <c r="AI496" i="10"/>
  <c r="AH496" i="10"/>
  <c r="AG496" i="10"/>
  <c r="AF496" i="10" s="1"/>
  <c r="AE496" i="10"/>
  <c r="Y496" i="10"/>
  <c r="X496" i="10"/>
  <c r="W496" i="10"/>
  <c r="U496" i="10" s="1"/>
  <c r="Z496" i="10" s="1"/>
  <c r="V496" i="10"/>
  <c r="T496" i="10"/>
  <c r="O496" i="10"/>
  <c r="N496" i="10"/>
  <c r="M496" i="10"/>
  <c r="L496" i="10" s="1"/>
  <c r="K496" i="10"/>
  <c r="BZ495" i="10"/>
  <c r="BX495" i="10"/>
  <c r="BW495" i="10"/>
  <c r="BV495" i="10"/>
  <c r="BU495" i="10"/>
  <c r="BT495" i="10"/>
  <c r="CA495" i="10" s="1"/>
  <c r="BS495" i="10"/>
  <c r="BN495" i="10"/>
  <c r="BM495" i="10"/>
  <c r="BL495" i="10"/>
  <c r="BK495" i="10" s="1"/>
  <c r="BJ495" i="10"/>
  <c r="BB495" i="10"/>
  <c r="BA495" i="10"/>
  <c r="AZ495" i="10"/>
  <c r="AY495" i="10"/>
  <c r="AX495" i="10"/>
  <c r="BC495" i="10" s="1"/>
  <c r="AW495" i="10"/>
  <c r="AR495" i="10"/>
  <c r="AQ495" i="10"/>
  <c r="AP495" i="10"/>
  <c r="AO495" i="10" s="1"/>
  <c r="AN495" i="10"/>
  <c r="AI495" i="10"/>
  <c r="AH495" i="10"/>
  <c r="AG495" i="10"/>
  <c r="AF495" i="10"/>
  <c r="AE495" i="10"/>
  <c r="Y495" i="10"/>
  <c r="X495" i="10"/>
  <c r="W495" i="10"/>
  <c r="V495" i="10"/>
  <c r="U495" i="10" s="1"/>
  <c r="Z495" i="10" s="1"/>
  <c r="T495" i="10"/>
  <c r="O495" i="10"/>
  <c r="N495" i="10"/>
  <c r="L495" i="10" s="1"/>
  <c r="M495" i="10"/>
  <c r="K495" i="10"/>
  <c r="BZ494" i="10"/>
  <c r="BX494" i="10"/>
  <c r="BW494" i="10"/>
  <c r="BV494" i="10"/>
  <c r="BU494" i="10"/>
  <c r="BT494" i="10" s="1"/>
  <c r="BS494" i="10"/>
  <c r="BN494" i="10"/>
  <c r="BM494" i="10"/>
  <c r="BL494" i="10"/>
  <c r="BK494" i="10"/>
  <c r="BJ494" i="10"/>
  <c r="BB494" i="10"/>
  <c r="BA494" i="10"/>
  <c r="AZ494" i="10"/>
  <c r="AY494" i="10"/>
  <c r="AX494" i="10" s="1"/>
  <c r="BC494" i="10" s="1"/>
  <c r="AW494" i="10"/>
  <c r="AR494" i="10"/>
  <c r="AQ494" i="10"/>
  <c r="AP494" i="10"/>
  <c r="AO494" i="10"/>
  <c r="AN494" i="10"/>
  <c r="AI494" i="10"/>
  <c r="AH494" i="10"/>
  <c r="AG494" i="10"/>
  <c r="AF494" i="10" s="1"/>
  <c r="AE494" i="10"/>
  <c r="Y494" i="10"/>
  <c r="X494" i="10"/>
  <c r="W494" i="10"/>
  <c r="V494" i="10"/>
  <c r="U494" i="10"/>
  <c r="T494" i="10"/>
  <c r="O494" i="10"/>
  <c r="N494" i="10"/>
  <c r="M494" i="10"/>
  <c r="L494" i="10" s="1"/>
  <c r="K494" i="10"/>
  <c r="BZ493" i="10"/>
  <c r="BX493" i="10"/>
  <c r="BW493" i="10"/>
  <c r="BV493" i="10"/>
  <c r="BU493" i="10"/>
  <c r="BT493" i="10"/>
  <c r="BS493" i="10"/>
  <c r="BN493" i="10"/>
  <c r="BM493" i="10"/>
  <c r="BL493" i="10"/>
  <c r="BK493" i="10" s="1"/>
  <c r="BJ493" i="10"/>
  <c r="BD493" i="10"/>
  <c r="BB493" i="10"/>
  <c r="BA493" i="10"/>
  <c r="AZ493" i="10"/>
  <c r="AY493" i="10"/>
  <c r="AX493" i="10"/>
  <c r="BE493" i="10" s="1"/>
  <c r="AW493" i="10"/>
  <c r="AR493" i="10"/>
  <c r="AQ493" i="10"/>
  <c r="AP493" i="10"/>
  <c r="AO493" i="10" s="1"/>
  <c r="AN493" i="10"/>
  <c r="AI493" i="10"/>
  <c r="AH493" i="10"/>
  <c r="AG493" i="10"/>
  <c r="AF493" i="10"/>
  <c r="AE493" i="10"/>
  <c r="Y493" i="10"/>
  <c r="X493" i="10"/>
  <c r="W493" i="10"/>
  <c r="V493" i="10"/>
  <c r="U493" i="10" s="1"/>
  <c r="Z493" i="10" s="1"/>
  <c r="T493" i="10"/>
  <c r="O493" i="10"/>
  <c r="N493" i="10"/>
  <c r="L493" i="10" s="1"/>
  <c r="M493" i="10"/>
  <c r="K493" i="10"/>
  <c r="BZ492" i="10"/>
  <c r="BX492" i="10"/>
  <c r="BW492" i="10"/>
  <c r="BV492" i="10"/>
  <c r="BU492" i="10"/>
  <c r="BT492" i="10" s="1"/>
  <c r="BS492" i="10"/>
  <c r="BN492" i="10"/>
  <c r="BM492" i="10"/>
  <c r="BK492" i="10" s="1"/>
  <c r="BL492" i="10"/>
  <c r="BJ492" i="10"/>
  <c r="BD492" i="10"/>
  <c r="BB492" i="10"/>
  <c r="BA492" i="10"/>
  <c r="AZ492" i="10"/>
  <c r="AY492" i="10"/>
  <c r="AX492" i="10" s="1"/>
  <c r="AW492" i="10"/>
  <c r="AR492" i="10"/>
  <c r="AQ492" i="10"/>
  <c r="AP492" i="10"/>
  <c r="AO492" i="10"/>
  <c r="AN492" i="10"/>
  <c r="AI492" i="10"/>
  <c r="AH492" i="10"/>
  <c r="AG492" i="10"/>
  <c r="AF492" i="10" s="1"/>
  <c r="AE492" i="10"/>
  <c r="Y492" i="10"/>
  <c r="X492" i="10"/>
  <c r="W492" i="10"/>
  <c r="U492" i="10" s="1"/>
  <c r="Z492" i="10" s="1"/>
  <c r="V492" i="10"/>
  <c r="T492" i="10"/>
  <c r="O492" i="10"/>
  <c r="N492" i="10"/>
  <c r="M492" i="10"/>
  <c r="L492" i="10" s="1"/>
  <c r="K492" i="10"/>
  <c r="BZ491" i="10"/>
  <c r="BX491" i="10"/>
  <c r="BW491" i="10"/>
  <c r="BV491" i="10"/>
  <c r="BT491" i="10" s="1"/>
  <c r="BU491" i="10"/>
  <c r="BS491" i="10"/>
  <c r="BN491" i="10"/>
  <c r="BM491" i="10"/>
  <c r="BL491" i="10"/>
  <c r="BK491" i="10" s="1"/>
  <c r="BJ491" i="10"/>
  <c r="BD491" i="10"/>
  <c r="BB491" i="10"/>
  <c r="BA491" i="10"/>
  <c r="AZ491" i="10"/>
  <c r="AY491" i="10"/>
  <c r="AX491" i="10"/>
  <c r="AW491" i="10"/>
  <c r="AR491" i="10"/>
  <c r="AQ491" i="10"/>
  <c r="AP491" i="10"/>
  <c r="AO491" i="10" s="1"/>
  <c r="AN491" i="10"/>
  <c r="AI491" i="10"/>
  <c r="AH491" i="10"/>
  <c r="AF491" i="10" s="1"/>
  <c r="AG491" i="10"/>
  <c r="AE491" i="10"/>
  <c r="Y491" i="10"/>
  <c r="X491" i="10"/>
  <c r="W491" i="10"/>
  <c r="V491" i="10"/>
  <c r="U491" i="10" s="1"/>
  <c r="T491" i="10"/>
  <c r="O491" i="10"/>
  <c r="N491" i="10"/>
  <c r="L491" i="10" s="1"/>
  <c r="M491" i="10"/>
  <c r="K491" i="10"/>
  <c r="BZ490" i="10"/>
  <c r="BX490" i="10"/>
  <c r="BW490" i="10"/>
  <c r="BV490" i="10"/>
  <c r="BU490" i="10"/>
  <c r="BT490" i="10" s="1"/>
  <c r="BS490" i="10"/>
  <c r="BN490" i="10"/>
  <c r="BM490" i="10"/>
  <c r="BK490" i="10" s="1"/>
  <c r="BL490" i="10"/>
  <c r="BJ490" i="10"/>
  <c r="BD490" i="10"/>
  <c r="BB490" i="10"/>
  <c r="BA490" i="10"/>
  <c r="AZ490" i="10"/>
  <c r="AY490" i="10"/>
  <c r="AX490" i="10" s="1"/>
  <c r="AW490" i="10"/>
  <c r="AR490" i="10"/>
  <c r="AQ490" i="10"/>
  <c r="AO490" i="10" s="1"/>
  <c r="AP490" i="10"/>
  <c r="AN490" i="10"/>
  <c r="AI490" i="10"/>
  <c r="AH490" i="10"/>
  <c r="AG490" i="10"/>
  <c r="AF490" i="10" s="1"/>
  <c r="AE490" i="10"/>
  <c r="Y490" i="10"/>
  <c r="X490" i="10"/>
  <c r="W490" i="10"/>
  <c r="U490" i="10" s="1"/>
  <c r="V490" i="10"/>
  <c r="T490" i="10"/>
  <c r="O490" i="10"/>
  <c r="N490" i="10"/>
  <c r="M490" i="10"/>
  <c r="L490" i="10" s="1"/>
  <c r="K490" i="10"/>
  <c r="BZ489" i="10"/>
  <c r="BX489" i="10"/>
  <c r="BW489" i="10"/>
  <c r="BV489" i="10"/>
  <c r="BT489" i="10" s="1"/>
  <c r="BU489" i="10"/>
  <c r="BS489" i="10"/>
  <c r="BN489" i="10"/>
  <c r="BM489" i="10"/>
  <c r="BL489" i="10"/>
  <c r="BK489" i="10" s="1"/>
  <c r="BJ489" i="10"/>
  <c r="BD489" i="10"/>
  <c r="BB489" i="10"/>
  <c r="BA489" i="10"/>
  <c r="AZ489" i="10"/>
  <c r="AX489" i="10" s="1"/>
  <c r="AY489" i="10"/>
  <c r="AW489" i="10"/>
  <c r="AR489" i="10"/>
  <c r="AQ489" i="10"/>
  <c r="AP489" i="10"/>
  <c r="AO489" i="10" s="1"/>
  <c r="AN489" i="10"/>
  <c r="AI489" i="10"/>
  <c r="AH489" i="10"/>
  <c r="AF489" i="10" s="1"/>
  <c r="AG489" i="10"/>
  <c r="AE489" i="10"/>
  <c r="Y489" i="10"/>
  <c r="X489" i="10"/>
  <c r="W489" i="10"/>
  <c r="V489" i="10"/>
  <c r="U489" i="10" s="1"/>
  <c r="Z489" i="10" s="1"/>
  <c r="T489" i="10"/>
  <c r="O489" i="10"/>
  <c r="N489" i="10"/>
  <c r="M489" i="10"/>
  <c r="L489" i="10"/>
  <c r="K489" i="10"/>
  <c r="BZ488" i="10"/>
  <c r="BX488" i="10"/>
  <c r="BW488" i="10"/>
  <c r="BV488" i="10"/>
  <c r="BU488" i="10"/>
  <c r="BT488" i="10" s="1"/>
  <c r="BS488" i="10"/>
  <c r="BN488" i="10"/>
  <c r="BM488" i="10"/>
  <c r="BK488" i="10" s="1"/>
  <c r="BL488" i="10"/>
  <c r="BJ488" i="10"/>
  <c r="BD488" i="10"/>
  <c r="BB488" i="10"/>
  <c r="BA488" i="10"/>
  <c r="AZ488" i="10"/>
  <c r="AY488" i="10"/>
  <c r="AX488" i="10" s="1"/>
  <c r="AW488" i="10"/>
  <c r="AR488" i="10"/>
  <c r="AQ488" i="10"/>
  <c r="AO488" i="10" s="1"/>
  <c r="AP488" i="10"/>
  <c r="AN488" i="10"/>
  <c r="AI488" i="10"/>
  <c r="AH488" i="10"/>
  <c r="AG488" i="10"/>
  <c r="AF488" i="10" s="1"/>
  <c r="AE488" i="10"/>
  <c r="Y488" i="10"/>
  <c r="X488" i="10"/>
  <c r="W488" i="10"/>
  <c r="V488" i="10"/>
  <c r="U488" i="10"/>
  <c r="Z488" i="10" s="1"/>
  <c r="T488" i="10"/>
  <c r="O488" i="10"/>
  <c r="N488" i="10"/>
  <c r="M488" i="10"/>
  <c r="L488" i="10" s="1"/>
  <c r="K488" i="10"/>
  <c r="BZ487" i="10"/>
  <c r="BX487" i="10"/>
  <c r="BW487" i="10"/>
  <c r="BV487" i="10"/>
  <c r="BT487" i="10" s="1"/>
  <c r="BU487" i="10"/>
  <c r="BS487" i="10"/>
  <c r="BN487" i="10"/>
  <c r="BM487" i="10"/>
  <c r="BL487" i="10"/>
  <c r="BK487" i="10" s="1"/>
  <c r="BJ487" i="10"/>
  <c r="BD487" i="10"/>
  <c r="BB487" i="10"/>
  <c r="BA487" i="10"/>
  <c r="AZ487" i="10"/>
  <c r="AX487" i="10" s="1"/>
  <c r="AY487" i="10"/>
  <c r="AW487" i="10"/>
  <c r="AR487" i="10"/>
  <c r="AQ487" i="10"/>
  <c r="AP487" i="10"/>
  <c r="AO487" i="10" s="1"/>
  <c r="AN487" i="10"/>
  <c r="AI487" i="10"/>
  <c r="AH487" i="10"/>
  <c r="AF487" i="10" s="1"/>
  <c r="AG487" i="10"/>
  <c r="AE487" i="10"/>
  <c r="Y487" i="10"/>
  <c r="X487" i="10"/>
  <c r="W487" i="10"/>
  <c r="V487" i="10"/>
  <c r="U487" i="10" s="1"/>
  <c r="T487" i="10"/>
  <c r="O487" i="10"/>
  <c r="N487" i="10"/>
  <c r="L487" i="10" s="1"/>
  <c r="M487" i="10"/>
  <c r="K487" i="10"/>
  <c r="BZ486" i="10"/>
  <c r="BX486" i="10"/>
  <c r="BW486" i="10"/>
  <c r="BV486" i="10"/>
  <c r="BU486" i="10"/>
  <c r="BT486" i="10" s="1"/>
  <c r="BS486" i="10"/>
  <c r="BN486" i="10"/>
  <c r="BM486" i="10"/>
  <c r="BL486" i="10"/>
  <c r="BK486" i="10"/>
  <c r="BJ486" i="10"/>
  <c r="BD486" i="10"/>
  <c r="BB486" i="10"/>
  <c r="BA486" i="10"/>
  <c r="AZ486" i="10"/>
  <c r="AY486" i="10"/>
  <c r="AX486" i="10" s="1"/>
  <c r="AW486" i="10"/>
  <c r="AR486" i="10"/>
  <c r="AQ486" i="10"/>
  <c r="AO486" i="10" s="1"/>
  <c r="AP486" i="10"/>
  <c r="AN486" i="10"/>
  <c r="AI486" i="10"/>
  <c r="AH486" i="10"/>
  <c r="AG486" i="10"/>
  <c r="AF486" i="10" s="1"/>
  <c r="AE486" i="10"/>
  <c r="Y486" i="10"/>
  <c r="X486" i="10"/>
  <c r="W486" i="10"/>
  <c r="U486" i="10" s="1"/>
  <c r="V486" i="10"/>
  <c r="T486" i="10"/>
  <c r="O486" i="10"/>
  <c r="N486" i="10"/>
  <c r="M486" i="10"/>
  <c r="L486" i="10" s="1"/>
  <c r="K486" i="10"/>
  <c r="BZ485" i="10"/>
  <c r="BX485" i="10"/>
  <c r="BW485" i="10"/>
  <c r="BV485" i="10"/>
  <c r="BT485" i="10" s="1"/>
  <c r="BU485" i="10"/>
  <c r="BS485" i="10"/>
  <c r="BN485" i="10"/>
  <c r="BM485" i="10"/>
  <c r="BL485" i="10"/>
  <c r="BK485" i="10" s="1"/>
  <c r="BJ485" i="10"/>
  <c r="BD485" i="10"/>
  <c r="BB485" i="10"/>
  <c r="BA485" i="10"/>
  <c r="AZ485" i="10"/>
  <c r="AY485" i="10"/>
  <c r="AX485" i="10"/>
  <c r="AW485" i="10"/>
  <c r="AR485" i="10"/>
  <c r="AQ485" i="10"/>
  <c r="AP485" i="10"/>
  <c r="AO485" i="10" s="1"/>
  <c r="AN485" i="10"/>
  <c r="AI485" i="10"/>
  <c r="AH485" i="10"/>
  <c r="AF485" i="10" s="1"/>
  <c r="AG485" i="10"/>
  <c r="AE485" i="10"/>
  <c r="Y485" i="10"/>
  <c r="X485" i="10"/>
  <c r="W485" i="10"/>
  <c r="V485" i="10"/>
  <c r="U485" i="10" s="1"/>
  <c r="T485" i="10"/>
  <c r="O485" i="10"/>
  <c r="N485" i="10"/>
  <c r="L485" i="10" s="1"/>
  <c r="M485" i="10"/>
  <c r="K485" i="10"/>
  <c r="BZ484" i="10"/>
  <c r="BX484" i="10"/>
  <c r="BW484" i="10"/>
  <c r="BV484" i="10"/>
  <c r="BU484" i="10"/>
  <c r="BT484" i="10" s="1"/>
  <c r="BY484" i="10" s="1"/>
  <c r="BS484" i="10"/>
  <c r="BN484" i="10"/>
  <c r="BM484" i="10"/>
  <c r="BK484" i="10" s="1"/>
  <c r="BL484" i="10"/>
  <c r="BJ484" i="10"/>
  <c r="BD484" i="10"/>
  <c r="BC484" i="10"/>
  <c r="BB484" i="10"/>
  <c r="BA484" i="10"/>
  <c r="AZ484" i="10"/>
  <c r="AY484" i="10"/>
  <c r="AX484" i="10" s="1"/>
  <c r="AW484" i="10"/>
  <c r="AR484" i="10"/>
  <c r="AQ484" i="10"/>
  <c r="AO484" i="10" s="1"/>
  <c r="AP484" i="10"/>
  <c r="AN484" i="10"/>
  <c r="AI484" i="10"/>
  <c r="AH484" i="10"/>
  <c r="AG484" i="10"/>
  <c r="AF484" i="10" s="1"/>
  <c r="AE484" i="10"/>
  <c r="Y484" i="10"/>
  <c r="X484" i="10"/>
  <c r="W484" i="10"/>
  <c r="U484" i="10" s="1"/>
  <c r="Z484" i="10" s="1"/>
  <c r="V484" i="10"/>
  <c r="T484" i="10"/>
  <c r="O484" i="10"/>
  <c r="N484" i="10"/>
  <c r="M484" i="10"/>
  <c r="L484" i="10" s="1"/>
  <c r="K484" i="10"/>
  <c r="BZ483" i="10"/>
  <c r="BX483" i="10"/>
  <c r="BW483" i="10"/>
  <c r="BV483" i="10"/>
  <c r="BU483" i="10"/>
  <c r="BT483" i="10"/>
  <c r="CA483" i="10" s="1"/>
  <c r="BS483" i="10"/>
  <c r="BN483" i="10"/>
  <c r="BM483" i="10"/>
  <c r="BL483" i="10"/>
  <c r="BK483" i="10" s="1"/>
  <c r="BJ483" i="10"/>
  <c r="BD483" i="10"/>
  <c r="BB483" i="10"/>
  <c r="BA483" i="10"/>
  <c r="AZ483" i="10"/>
  <c r="AX483" i="10" s="1"/>
  <c r="AY483" i="10"/>
  <c r="AW483" i="10"/>
  <c r="AR483" i="10"/>
  <c r="AQ483" i="10"/>
  <c r="AP483" i="10"/>
  <c r="AO483" i="10" s="1"/>
  <c r="AN483" i="10"/>
  <c r="AI483" i="10"/>
  <c r="AH483" i="10"/>
  <c r="AG483" i="10"/>
  <c r="AF483" i="10"/>
  <c r="AE483" i="10"/>
  <c r="Y483" i="10"/>
  <c r="X483" i="10"/>
  <c r="W483" i="10"/>
  <c r="V483" i="10"/>
  <c r="T483" i="10"/>
  <c r="O483" i="10"/>
  <c r="N483" i="10"/>
  <c r="M483" i="10"/>
  <c r="L483" i="10"/>
  <c r="K483" i="10"/>
  <c r="BZ482" i="10"/>
  <c r="BX482" i="10"/>
  <c r="BW482" i="10"/>
  <c r="BV482" i="10"/>
  <c r="BU482" i="10"/>
  <c r="BT482" i="10" s="1"/>
  <c r="BS482" i="10"/>
  <c r="BN482" i="10"/>
  <c r="BM482" i="10"/>
  <c r="BK482" i="10" s="1"/>
  <c r="BL482" i="10"/>
  <c r="BJ482" i="10"/>
  <c r="BE482" i="10"/>
  <c r="BD482" i="10"/>
  <c r="BB482" i="10"/>
  <c r="BA482" i="10"/>
  <c r="AZ482" i="10"/>
  <c r="AY482" i="10"/>
  <c r="AX482" i="10" s="1"/>
  <c r="BC482" i="10" s="1"/>
  <c r="AW482" i="10"/>
  <c r="AR482" i="10"/>
  <c r="AQ482" i="10"/>
  <c r="AP482" i="10"/>
  <c r="AO482" i="10"/>
  <c r="AN482" i="10"/>
  <c r="AI482" i="10"/>
  <c r="AH482" i="10"/>
  <c r="AG482" i="10"/>
  <c r="AF482" i="10" s="1"/>
  <c r="AE482" i="10"/>
  <c r="Y482" i="10"/>
  <c r="X482" i="10"/>
  <c r="W482" i="10"/>
  <c r="V482" i="10"/>
  <c r="U482" i="10"/>
  <c r="Z482" i="10" s="1"/>
  <c r="T482" i="10"/>
  <c r="O482" i="10"/>
  <c r="N482" i="10"/>
  <c r="M482" i="10"/>
  <c r="L482" i="10" s="1"/>
  <c r="K482" i="10"/>
  <c r="BZ481" i="10"/>
  <c r="BX481" i="10"/>
  <c r="BW481" i="10"/>
  <c r="BV481" i="10"/>
  <c r="BT481" i="10" s="1"/>
  <c r="BU481" i="10"/>
  <c r="BS481" i="10"/>
  <c r="BN481" i="10"/>
  <c r="BM481" i="10"/>
  <c r="BL481" i="10"/>
  <c r="BJ481" i="10"/>
  <c r="BD481" i="10"/>
  <c r="BB481" i="10"/>
  <c r="BA481" i="10"/>
  <c r="AZ481" i="10"/>
  <c r="AY481" i="10"/>
  <c r="AX481" i="10"/>
  <c r="AW481" i="10"/>
  <c r="AR481" i="10"/>
  <c r="AQ481" i="10"/>
  <c r="AP481" i="10"/>
  <c r="AO481" i="10" s="1"/>
  <c r="AN481" i="10"/>
  <c r="AI481" i="10"/>
  <c r="AH481" i="10"/>
  <c r="AF481" i="10" s="1"/>
  <c r="AG481" i="10"/>
  <c r="AE481" i="10"/>
  <c r="Z481" i="10"/>
  <c r="Y481" i="10"/>
  <c r="X481" i="10"/>
  <c r="W481" i="10"/>
  <c r="V481" i="10"/>
  <c r="U481" i="10" s="1"/>
  <c r="T481" i="10"/>
  <c r="O481" i="10"/>
  <c r="N481" i="10"/>
  <c r="L481" i="10" s="1"/>
  <c r="M481" i="10"/>
  <c r="K481" i="10"/>
  <c r="BZ480" i="10"/>
  <c r="BX480" i="10"/>
  <c r="BW480" i="10"/>
  <c r="BV480" i="10"/>
  <c r="BU480" i="10"/>
  <c r="BT480" i="10" s="1"/>
  <c r="BS480" i="10"/>
  <c r="BN480" i="10"/>
  <c r="BM480" i="10"/>
  <c r="BL480" i="10"/>
  <c r="BK480" i="10"/>
  <c r="BJ480" i="10"/>
  <c r="BD480" i="10"/>
  <c r="BB480" i="10"/>
  <c r="BA480" i="10"/>
  <c r="AZ480" i="10"/>
  <c r="AY480" i="10"/>
  <c r="AX480" i="10" s="1"/>
  <c r="AW480" i="10"/>
  <c r="AR480" i="10"/>
  <c r="AQ480" i="10"/>
  <c r="AO480" i="10" s="1"/>
  <c r="AP480" i="10"/>
  <c r="AN480" i="10"/>
  <c r="AI480" i="10"/>
  <c r="AH480" i="10"/>
  <c r="AG480" i="10"/>
  <c r="AF480" i="10" s="1"/>
  <c r="AE480" i="10"/>
  <c r="Y480" i="10"/>
  <c r="X480" i="10"/>
  <c r="W480" i="10"/>
  <c r="U480" i="10" s="1"/>
  <c r="Z480" i="10" s="1"/>
  <c r="V480" i="10"/>
  <c r="T480" i="10"/>
  <c r="O480" i="10"/>
  <c r="N480" i="10"/>
  <c r="M480" i="10"/>
  <c r="L480" i="10" s="1"/>
  <c r="K480" i="10"/>
  <c r="BZ479" i="10"/>
  <c r="BX479" i="10"/>
  <c r="BW479" i="10"/>
  <c r="BV479" i="10"/>
  <c r="BU479" i="10"/>
  <c r="BT479" i="10"/>
  <c r="BS479" i="10"/>
  <c r="BN479" i="10"/>
  <c r="BM479" i="10"/>
  <c r="BL479" i="10"/>
  <c r="BK479" i="10" s="1"/>
  <c r="BJ479" i="10"/>
  <c r="BD479" i="10"/>
  <c r="BB479" i="10"/>
  <c r="BA479" i="10"/>
  <c r="AZ479" i="10"/>
  <c r="AX479" i="10" s="1"/>
  <c r="AY479" i="10"/>
  <c r="AW479" i="10"/>
  <c r="AR479" i="10"/>
  <c r="AQ479" i="10"/>
  <c r="AP479" i="10"/>
  <c r="AN479" i="10"/>
  <c r="AI479" i="10"/>
  <c r="AH479" i="10"/>
  <c r="AG479" i="10"/>
  <c r="AF479" i="10"/>
  <c r="AE479" i="10"/>
  <c r="Y479" i="10"/>
  <c r="X479" i="10"/>
  <c r="W479" i="10"/>
  <c r="V479" i="10"/>
  <c r="U479" i="10" s="1"/>
  <c r="Z479" i="10" s="1"/>
  <c r="T479" i="10"/>
  <c r="O479" i="10"/>
  <c r="N479" i="10"/>
  <c r="M479" i="10"/>
  <c r="L479" i="10"/>
  <c r="K479" i="10"/>
  <c r="BZ478" i="10"/>
  <c r="BY478" i="10"/>
  <c r="BX478" i="10"/>
  <c r="BW478" i="10"/>
  <c r="BV478" i="10"/>
  <c r="BU478" i="10"/>
  <c r="BT478" i="10" s="1"/>
  <c r="BS478" i="10"/>
  <c r="BN478" i="10"/>
  <c r="BM478" i="10"/>
  <c r="BK478" i="10" s="1"/>
  <c r="BL478" i="10"/>
  <c r="BJ478" i="10"/>
  <c r="BD478" i="10"/>
  <c r="BB478" i="10"/>
  <c r="BA478" i="10"/>
  <c r="AZ478" i="10"/>
  <c r="AY478" i="10"/>
  <c r="AW478" i="10"/>
  <c r="AR478" i="10"/>
  <c r="AQ478" i="10"/>
  <c r="AP478" i="10"/>
  <c r="AO478" i="10"/>
  <c r="AN478" i="10"/>
  <c r="AI478" i="10"/>
  <c r="AH478" i="10"/>
  <c r="AG478" i="10"/>
  <c r="AF478" i="10" s="1"/>
  <c r="AE478" i="10"/>
  <c r="Y478" i="10"/>
  <c r="X478" i="10"/>
  <c r="W478" i="10"/>
  <c r="V478" i="10"/>
  <c r="U478" i="10"/>
  <c r="T478" i="10"/>
  <c r="O478" i="10"/>
  <c r="N478" i="10"/>
  <c r="M478" i="10"/>
  <c r="L478" i="10" s="1"/>
  <c r="K478" i="10"/>
  <c r="BZ477" i="10"/>
  <c r="BX477" i="10"/>
  <c r="BW477" i="10"/>
  <c r="BV477" i="10"/>
  <c r="BT477" i="10" s="1"/>
  <c r="BU477" i="10"/>
  <c r="BS477" i="10"/>
  <c r="BN477" i="10"/>
  <c r="BM477" i="10"/>
  <c r="BL477" i="10"/>
  <c r="BK477" i="10" s="1"/>
  <c r="BJ477" i="10"/>
  <c r="BD477" i="10"/>
  <c r="BB477" i="10"/>
  <c r="BA477" i="10"/>
  <c r="AZ477" i="10"/>
  <c r="AY477" i="10"/>
  <c r="AX477" i="10"/>
  <c r="AW477" i="10"/>
  <c r="AR477" i="10"/>
  <c r="AQ477" i="10"/>
  <c r="AP477" i="10"/>
  <c r="AO477" i="10" s="1"/>
  <c r="AN477" i="10"/>
  <c r="AI477" i="10"/>
  <c r="AH477" i="10"/>
  <c r="AF477" i="10" s="1"/>
  <c r="AG477" i="10"/>
  <c r="AE477" i="10"/>
  <c r="Y477" i="10"/>
  <c r="X477" i="10"/>
  <c r="W477" i="10"/>
  <c r="V477" i="10"/>
  <c r="U477" i="10" s="1"/>
  <c r="Z477" i="10" s="1"/>
  <c r="T477" i="10"/>
  <c r="O477" i="10"/>
  <c r="N477" i="10"/>
  <c r="L477" i="10" s="1"/>
  <c r="M477" i="10"/>
  <c r="K477" i="10"/>
  <c r="BZ476" i="10"/>
  <c r="BX476" i="10"/>
  <c r="BW476" i="10"/>
  <c r="BV476" i="10"/>
  <c r="BU476" i="10"/>
  <c r="BT476" i="10" s="1"/>
  <c r="BY476" i="10" s="1"/>
  <c r="BS476" i="10"/>
  <c r="BN476" i="10"/>
  <c r="BM476" i="10"/>
  <c r="BL476" i="10"/>
  <c r="BK476" i="10"/>
  <c r="BJ476" i="10"/>
  <c r="BD476" i="10"/>
  <c r="BC476" i="10"/>
  <c r="BB476" i="10"/>
  <c r="BA476" i="10"/>
  <c r="AZ476" i="10"/>
  <c r="AY476" i="10"/>
  <c r="AX476" i="10" s="1"/>
  <c r="AW476" i="10"/>
  <c r="AR476" i="10"/>
  <c r="AQ476" i="10"/>
  <c r="AO476" i="10" s="1"/>
  <c r="AP476" i="10"/>
  <c r="AN476" i="10"/>
  <c r="AI476" i="10"/>
  <c r="AH476" i="10"/>
  <c r="AG476" i="10"/>
  <c r="AF476" i="10" s="1"/>
  <c r="AE476" i="10"/>
  <c r="Y476" i="10"/>
  <c r="X476" i="10"/>
  <c r="W476" i="10"/>
  <c r="U476" i="10" s="1"/>
  <c r="V476" i="10"/>
  <c r="T476" i="10"/>
  <c r="O476" i="10"/>
  <c r="N476" i="10"/>
  <c r="M476" i="10"/>
  <c r="L476" i="10" s="1"/>
  <c r="K476" i="10"/>
  <c r="BZ475" i="10"/>
  <c r="BX475" i="10"/>
  <c r="BW475" i="10"/>
  <c r="BV475" i="10"/>
  <c r="BU475" i="10"/>
  <c r="BT475" i="10"/>
  <c r="CA475" i="10" s="1"/>
  <c r="BS475" i="10"/>
  <c r="BN475" i="10"/>
  <c r="BM475" i="10"/>
  <c r="BL475" i="10"/>
  <c r="BK475" i="10" s="1"/>
  <c r="BJ475" i="10"/>
  <c r="BD475" i="10"/>
  <c r="BB475" i="10"/>
  <c r="BA475" i="10"/>
  <c r="AZ475" i="10"/>
  <c r="AX475" i="10" s="1"/>
  <c r="AY475" i="10"/>
  <c r="AW475" i="10"/>
  <c r="AR475" i="10"/>
  <c r="AQ475" i="10"/>
  <c r="AP475" i="10"/>
  <c r="AO475" i="10" s="1"/>
  <c r="AN475" i="10"/>
  <c r="AI475" i="10"/>
  <c r="AH475" i="10"/>
  <c r="AG475" i="10"/>
  <c r="AF475" i="10"/>
  <c r="AE475" i="10"/>
  <c r="Y475" i="10"/>
  <c r="X475" i="10"/>
  <c r="W475" i="10"/>
  <c r="V475" i="10"/>
  <c r="T475" i="10"/>
  <c r="O475" i="10"/>
  <c r="N475" i="10"/>
  <c r="M475" i="10"/>
  <c r="L475" i="10"/>
  <c r="K475" i="10"/>
  <c r="BZ474" i="10"/>
  <c r="BX474" i="10"/>
  <c r="BW474" i="10"/>
  <c r="BV474" i="10"/>
  <c r="BU474" i="10"/>
  <c r="BT474" i="10" s="1"/>
  <c r="BS474" i="10"/>
  <c r="BN474" i="10"/>
  <c r="BM474" i="10"/>
  <c r="BK474" i="10" s="1"/>
  <c r="BL474" i="10"/>
  <c r="BJ474" i="10"/>
  <c r="BE474" i="10"/>
  <c r="BD474" i="10"/>
  <c r="BB474" i="10"/>
  <c r="BA474" i="10"/>
  <c r="AZ474" i="10"/>
  <c r="AY474" i="10"/>
  <c r="AX474" i="10" s="1"/>
  <c r="BC474" i="10" s="1"/>
  <c r="AW474" i="10"/>
  <c r="AR474" i="10"/>
  <c r="AQ474" i="10"/>
  <c r="AP474" i="10"/>
  <c r="AO474" i="10"/>
  <c r="AN474" i="10"/>
  <c r="AI474" i="10"/>
  <c r="AH474" i="10"/>
  <c r="AG474" i="10"/>
  <c r="AF474" i="10" s="1"/>
  <c r="AE474" i="10"/>
  <c r="Y474" i="10"/>
  <c r="X474" i="10"/>
  <c r="W474" i="10"/>
  <c r="V474" i="10"/>
  <c r="U474" i="10"/>
  <c r="T474" i="10"/>
  <c r="O474" i="10"/>
  <c r="N474" i="10"/>
  <c r="M474" i="10"/>
  <c r="L474" i="10" s="1"/>
  <c r="K474" i="10"/>
  <c r="BZ473" i="10"/>
  <c r="BX473" i="10"/>
  <c r="BW473" i="10"/>
  <c r="BV473" i="10"/>
  <c r="BT473" i="10" s="1"/>
  <c r="BU473" i="10"/>
  <c r="BS473" i="10"/>
  <c r="BN473" i="10"/>
  <c r="BM473" i="10"/>
  <c r="BL473" i="10"/>
  <c r="BJ473" i="10"/>
  <c r="BD473" i="10"/>
  <c r="BB473" i="10"/>
  <c r="BA473" i="10"/>
  <c r="AZ473" i="10"/>
  <c r="AY473" i="10"/>
  <c r="AX473" i="10"/>
  <c r="BE473" i="10" s="1"/>
  <c r="AW473" i="10"/>
  <c r="AR473" i="10"/>
  <c r="AQ473" i="10"/>
  <c r="AP473" i="10"/>
  <c r="AO473" i="10" s="1"/>
  <c r="AN473" i="10"/>
  <c r="AI473" i="10"/>
  <c r="AH473" i="10"/>
  <c r="AF473" i="10" s="1"/>
  <c r="AG473" i="10"/>
  <c r="AE473" i="10"/>
  <c r="Z473" i="10"/>
  <c r="Y473" i="10"/>
  <c r="X473" i="10"/>
  <c r="W473" i="10"/>
  <c r="V473" i="10"/>
  <c r="U473" i="10" s="1"/>
  <c r="T473" i="10"/>
  <c r="O473" i="10"/>
  <c r="N473" i="10"/>
  <c r="L473" i="10" s="1"/>
  <c r="M473" i="10"/>
  <c r="K473" i="10"/>
  <c r="BZ472" i="10"/>
  <c r="BX472" i="10"/>
  <c r="BW472" i="10"/>
  <c r="BV472" i="10"/>
  <c r="BU472" i="10"/>
  <c r="BT472" i="10" s="1"/>
  <c r="BS472" i="10"/>
  <c r="BN472" i="10"/>
  <c r="BM472" i="10"/>
  <c r="BL472" i="10"/>
  <c r="BK472" i="10"/>
  <c r="BJ472" i="10"/>
  <c r="BD472" i="10"/>
  <c r="BB472" i="10"/>
  <c r="BA472" i="10"/>
  <c r="AZ472" i="10"/>
  <c r="AY472" i="10"/>
  <c r="AX472" i="10" s="1"/>
  <c r="AW472" i="10"/>
  <c r="AR472" i="10"/>
  <c r="AQ472" i="10"/>
  <c r="AO472" i="10" s="1"/>
  <c r="AP472" i="10"/>
  <c r="AN472" i="10"/>
  <c r="AI472" i="10"/>
  <c r="AH472" i="10"/>
  <c r="AG472" i="10"/>
  <c r="AE472" i="10"/>
  <c r="Y472" i="10"/>
  <c r="X472" i="10"/>
  <c r="W472" i="10"/>
  <c r="U472" i="10" s="1"/>
  <c r="Z472" i="10" s="1"/>
  <c r="V472" i="10"/>
  <c r="T472" i="10"/>
  <c r="O472" i="10"/>
  <c r="N472" i="10"/>
  <c r="M472" i="10"/>
  <c r="L472" i="10" s="1"/>
  <c r="K472" i="10"/>
  <c r="BZ471" i="10"/>
  <c r="BX471" i="10"/>
  <c r="BW471" i="10"/>
  <c r="BV471" i="10"/>
  <c r="BU471" i="10"/>
  <c r="BT471" i="10"/>
  <c r="BS471" i="10"/>
  <c r="BN471" i="10"/>
  <c r="BM471" i="10"/>
  <c r="BL471" i="10"/>
  <c r="BK471" i="10" s="1"/>
  <c r="BJ471" i="10"/>
  <c r="BD471" i="10"/>
  <c r="BB471" i="10"/>
  <c r="BA471" i="10"/>
  <c r="AZ471" i="10"/>
  <c r="AX471" i="10" s="1"/>
  <c r="AY471" i="10"/>
  <c r="AW471" i="10"/>
  <c r="AR471" i="10"/>
  <c r="AQ471" i="10"/>
  <c r="AP471" i="10"/>
  <c r="AN471" i="10"/>
  <c r="AI471" i="10"/>
  <c r="AH471" i="10"/>
  <c r="AG471" i="10"/>
  <c r="AF471" i="10"/>
  <c r="AE471" i="10"/>
  <c r="Y471" i="10"/>
  <c r="X471" i="10"/>
  <c r="W471" i="10"/>
  <c r="V471" i="10"/>
  <c r="U471" i="10" s="1"/>
  <c r="Z471" i="10" s="1"/>
  <c r="T471" i="10"/>
  <c r="O471" i="10"/>
  <c r="N471" i="10"/>
  <c r="M471" i="10"/>
  <c r="L471" i="10"/>
  <c r="K471" i="10"/>
  <c r="BZ470" i="10"/>
  <c r="BX470" i="10"/>
  <c r="BW470" i="10"/>
  <c r="BV470" i="10"/>
  <c r="BU470" i="10"/>
  <c r="BT470" i="10" s="1"/>
  <c r="CA470" i="10" s="1"/>
  <c r="BS470" i="10"/>
  <c r="BN470" i="10"/>
  <c r="BM470" i="10"/>
  <c r="BK470" i="10" s="1"/>
  <c r="BL470" i="10"/>
  <c r="BJ470" i="10"/>
  <c r="BD470" i="10"/>
  <c r="BB470" i="10"/>
  <c r="BA470" i="10"/>
  <c r="AZ470" i="10"/>
  <c r="AY470" i="10"/>
  <c r="AW470" i="10"/>
  <c r="AR470" i="10"/>
  <c r="AQ470" i="10"/>
  <c r="AP470" i="10"/>
  <c r="AO470" i="10"/>
  <c r="AN470" i="10"/>
  <c r="AI470" i="10"/>
  <c r="AH470" i="10"/>
  <c r="AG470" i="10"/>
  <c r="AF470" i="10" s="1"/>
  <c r="AE470" i="10"/>
  <c r="Y470" i="10"/>
  <c r="X470" i="10"/>
  <c r="W470" i="10"/>
  <c r="V470" i="10"/>
  <c r="U470" i="10"/>
  <c r="Z470" i="10" s="1"/>
  <c r="T470" i="10"/>
  <c r="O470" i="10"/>
  <c r="N470" i="10"/>
  <c r="M470" i="10"/>
  <c r="L470" i="10" s="1"/>
  <c r="K470" i="10"/>
  <c r="BZ469" i="10"/>
  <c r="BX469" i="10"/>
  <c r="BW469" i="10"/>
  <c r="BV469" i="10"/>
  <c r="BT469" i="10" s="1"/>
  <c r="BU469" i="10"/>
  <c r="BS469" i="10"/>
  <c r="BN469" i="10"/>
  <c r="BM469" i="10"/>
  <c r="BL469" i="10"/>
  <c r="BK469" i="10" s="1"/>
  <c r="BJ469" i="10"/>
  <c r="BD469" i="10"/>
  <c r="BB469" i="10"/>
  <c r="BA469" i="10"/>
  <c r="AZ469" i="10"/>
  <c r="AY469" i="10"/>
  <c r="AX469" i="10"/>
  <c r="AW469" i="10"/>
  <c r="AR469" i="10"/>
  <c r="AQ469" i="10"/>
  <c r="AP469" i="10"/>
  <c r="AO469" i="10" s="1"/>
  <c r="AN469" i="10"/>
  <c r="AI469" i="10"/>
  <c r="AH469" i="10"/>
  <c r="AF469" i="10" s="1"/>
  <c r="AG469" i="10"/>
  <c r="AE469" i="10"/>
  <c r="Y469" i="10"/>
  <c r="X469" i="10"/>
  <c r="W469" i="10"/>
  <c r="V469" i="10"/>
  <c r="U469" i="10" s="1"/>
  <c r="Z469" i="10" s="1"/>
  <c r="T469" i="10"/>
  <c r="O469" i="10"/>
  <c r="N469" i="10"/>
  <c r="L469" i="10" s="1"/>
  <c r="M469" i="10"/>
  <c r="K469" i="10"/>
  <c r="CA468" i="10"/>
  <c r="BZ468" i="10"/>
  <c r="BX468" i="10"/>
  <c r="BW468" i="10"/>
  <c r="BV468" i="10"/>
  <c r="BU468" i="10"/>
  <c r="BT468" i="10" s="1"/>
  <c r="BY468" i="10" s="1"/>
  <c r="BS468" i="10"/>
  <c r="BN468" i="10"/>
  <c r="BM468" i="10"/>
  <c r="BL468" i="10"/>
  <c r="BK468" i="10"/>
  <c r="BJ468" i="10"/>
  <c r="BD468" i="10"/>
  <c r="BB468" i="10"/>
  <c r="BA468" i="10"/>
  <c r="AZ468" i="10"/>
  <c r="AY468" i="10"/>
  <c r="AX468" i="10" s="1"/>
  <c r="BC468" i="10" s="1"/>
  <c r="AW468" i="10"/>
  <c r="AR468" i="10"/>
  <c r="AQ468" i="10"/>
  <c r="AO468" i="10" s="1"/>
  <c r="AP468" i="10"/>
  <c r="AN468" i="10"/>
  <c r="AI468" i="10"/>
  <c r="AH468" i="10"/>
  <c r="AG468" i="10"/>
  <c r="AF468" i="10" s="1"/>
  <c r="AE468" i="10"/>
  <c r="Y468" i="10"/>
  <c r="X468" i="10"/>
  <c r="W468" i="10"/>
  <c r="U468" i="10" s="1"/>
  <c r="V468" i="10"/>
  <c r="T468" i="10"/>
  <c r="O468" i="10"/>
  <c r="N468" i="10"/>
  <c r="M468" i="10"/>
  <c r="K468" i="10"/>
  <c r="BZ467" i="10"/>
  <c r="BX467" i="10"/>
  <c r="BW467" i="10"/>
  <c r="BV467" i="10"/>
  <c r="BU467" i="10"/>
  <c r="BT467" i="10"/>
  <c r="CA467" i="10" s="1"/>
  <c r="BS467" i="10"/>
  <c r="BN467" i="10"/>
  <c r="BM467" i="10"/>
  <c r="BL467" i="10"/>
  <c r="BK467" i="10" s="1"/>
  <c r="BJ467" i="10"/>
  <c r="BD467" i="10"/>
  <c r="BB467" i="10"/>
  <c r="BA467" i="10"/>
  <c r="AZ467" i="10"/>
  <c r="AX467" i="10" s="1"/>
  <c r="AY467" i="10"/>
  <c r="AW467" i="10"/>
  <c r="AR467" i="10"/>
  <c r="AQ467" i="10"/>
  <c r="AP467" i="10"/>
  <c r="AO467" i="10" s="1"/>
  <c r="AN467" i="10"/>
  <c r="AI467" i="10"/>
  <c r="AH467" i="10"/>
  <c r="AG467" i="10"/>
  <c r="AF467" i="10"/>
  <c r="AE467" i="10"/>
  <c r="Y467" i="10"/>
  <c r="X467" i="10"/>
  <c r="W467" i="10"/>
  <c r="V467" i="10"/>
  <c r="T467" i="10"/>
  <c r="O467" i="10"/>
  <c r="N467" i="10"/>
  <c r="M467" i="10"/>
  <c r="L467" i="10"/>
  <c r="K467" i="10"/>
  <c r="BZ466" i="10"/>
  <c r="BX466" i="10"/>
  <c r="BW466" i="10"/>
  <c r="BV466" i="10"/>
  <c r="BU466" i="10"/>
  <c r="BT466" i="10" s="1"/>
  <c r="BS466" i="10"/>
  <c r="BN466" i="10"/>
  <c r="BM466" i="10"/>
  <c r="BK466" i="10" s="1"/>
  <c r="BL466" i="10"/>
  <c r="BJ466" i="10"/>
  <c r="BD466" i="10"/>
  <c r="BB466" i="10"/>
  <c r="BA466" i="10"/>
  <c r="AZ466" i="10"/>
  <c r="AY466" i="10"/>
  <c r="AX466" i="10" s="1"/>
  <c r="BC466" i="10" s="1"/>
  <c r="AW466" i="10"/>
  <c r="AR466" i="10"/>
  <c r="AQ466" i="10"/>
  <c r="AP466" i="10"/>
  <c r="AO466" i="10"/>
  <c r="AN466" i="10"/>
  <c r="AI466" i="10"/>
  <c r="AH466" i="10"/>
  <c r="AG466" i="10"/>
  <c r="AF466" i="10" s="1"/>
  <c r="AE466" i="10"/>
  <c r="Y466" i="10"/>
  <c r="X466" i="10"/>
  <c r="W466" i="10"/>
  <c r="V466" i="10"/>
  <c r="U466" i="10"/>
  <c r="T466" i="10"/>
  <c r="O466" i="10"/>
  <c r="N466" i="10"/>
  <c r="M466" i="10"/>
  <c r="L466" i="10" s="1"/>
  <c r="K466" i="10"/>
  <c r="BZ465" i="10"/>
  <c r="BX465" i="10"/>
  <c r="BW465" i="10"/>
  <c r="BV465" i="10"/>
  <c r="BT465" i="10" s="1"/>
  <c r="BU465" i="10"/>
  <c r="BS465" i="10"/>
  <c r="BN465" i="10"/>
  <c r="BM465" i="10"/>
  <c r="BL465" i="10"/>
  <c r="BK465" i="10" s="1"/>
  <c r="BJ465" i="10"/>
  <c r="BD465" i="10"/>
  <c r="BB465" i="10"/>
  <c r="BA465" i="10"/>
  <c r="AZ465" i="10"/>
  <c r="AY465" i="10"/>
  <c r="AX465" i="10"/>
  <c r="AW465" i="10"/>
  <c r="AR465" i="10"/>
  <c r="AQ465" i="10"/>
  <c r="AP465" i="10"/>
  <c r="AO465" i="10" s="1"/>
  <c r="AN465" i="10"/>
  <c r="AI465" i="10"/>
  <c r="AH465" i="10"/>
  <c r="AF465" i="10" s="1"/>
  <c r="AG465" i="10"/>
  <c r="AE465" i="10"/>
  <c r="Y465" i="10"/>
  <c r="X465" i="10"/>
  <c r="W465" i="10"/>
  <c r="V465" i="10"/>
  <c r="U465" i="10" s="1"/>
  <c r="Z465" i="10" s="1"/>
  <c r="T465" i="10"/>
  <c r="O465" i="10"/>
  <c r="N465" i="10"/>
  <c r="L465" i="10" s="1"/>
  <c r="M465" i="10"/>
  <c r="K465" i="10"/>
  <c r="BZ464" i="10"/>
  <c r="BX464" i="10"/>
  <c r="BW464" i="10"/>
  <c r="BV464" i="10"/>
  <c r="BU464" i="10"/>
  <c r="BS464" i="10"/>
  <c r="BN464" i="10"/>
  <c r="BM464" i="10"/>
  <c r="BL464" i="10"/>
  <c r="BK464" i="10"/>
  <c r="BJ464" i="10"/>
  <c r="BD464" i="10"/>
  <c r="BB464" i="10"/>
  <c r="BA464" i="10"/>
  <c r="AZ464" i="10"/>
  <c r="AY464" i="10"/>
  <c r="AX464" i="10" s="1"/>
  <c r="AW464" i="10"/>
  <c r="AR464" i="10"/>
  <c r="AQ464" i="10"/>
  <c r="AO464" i="10" s="1"/>
  <c r="AP464" i="10"/>
  <c r="AN464" i="10"/>
  <c r="AI464" i="10"/>
  <c r="AH464" i="10"/>
  <c r="AG464" i="10"/>
  <c r="AE464" i="10"/>
  <c r="Y464" i="10"/>
  <c r="X464" i="10"/>
  <c r="W464" i="10"/>
  <c r="U464" i="10" s="1"/>
  <c r="V464" i="10"/>
  <c r="T464" i="10"/>
  <c r="O464" i="10"/>
  <c r="N464" i="10"/>
  <c r="M464" i="10"/>
  <c r="L464" i="10" s="1"/>
  <c r="K464" i="10"/>
  <c r="BZ463" i="10"/>
  <c r="BX463" i="10"/>
  <c r="BW463" i="10"/>
  <c r="BV463" i="10"/>
  <c r="BU463" i="10"/>
  <c r="BT463" i="10"/>
  <c r="BS463" i="10"/>
  <c r="BN463" i="10"/>
  <c r="BM463" i="10"/>
  <c r="BL463" i="10"/>
  <c r="BK463" i="10" s="1"/>
  <c r="BJ463" i="10"/>
  <c r="BD463" i="10"/>
  <c r="BB463" i="10"/>
  <c r="BA463" i="10"/>
  <c r="AZ463" i="10"/>
  <c r="AX463" i="10" s="1"/>
  <c r="AY463" i="10"/>
  <c r="AW463" i="10"/>
  <c r="AR463" i="10"/>
  <c r="AQ463" i="10"/>
  <c r="AP463" i="10"/>
  <c r="AO463" i="10" s="1"/>
  <c r="AN463" i="10"/>
  <c r="AI463" i="10"/>
  <c r="AH463" i="10"/>
  <c r="AG463" i="10"/>
  <c r="AF463" i="10"/>
  <c r="AE463" i="10"/>
  <c r="Y463" i="10"/>
  <c r="X463" i="10"/>
  <c r="W463" i="10"/>
  <c r="V463" i="10"/>
  <c r="U463" i="10" s="1"/>
  <c r="Z463" i="10" s="1"/>
  <c r="T463" i="10"/>
  <c r="O463" i="10"/>
  <c r="N463" i="10"/>
  <c r="M463" i="10"/>
  <c r="L463" i="10"/>
  <c r="K463" i="10"/>
  <c r="BZ462" i="10"/>
  <c r="BX462" i="10"/>
  <c r="BW462" i="10"/>
  <c r="BV462" i="10"/>
  <c r="BU462" i="10"/>
  <c r="BT462" i="10" s="1"/>
  <c r="CA462" i="10" s="1"/>
  <c r="BS462" i="10"/>
  <c r="BN462" i="10"/>
  <c r="BM462" i="10"/>
  <c r="BK462" i="10" s="1"/>
  <c r="BL462" i="10"/>
  <c r="BJ462" i="10"/>
  <c r="BD462" i="10"/>
  <c r="BB462" i="10"/>
  <c r="BA462" i="10"/>
  <c r="AZ462" i="10"/>
  <c r="AY462" i="10"/>
  <c r="AX462" i="10" s="1"/>
  <c r="AW462" i="10"/>
  <c r="AR462" i="10"/>
  <c r="AQ462" i="10"/>
  <c r="AP462" i="10"/>
  <c r="AO462" i="10"/>
  <c r="AN462" i="10"/>
  <c r="AI462" i="10"/>
  <c r="AH462" i="10"/>
  <c r="AG462" i="10"/>
  <c r="AF462" i="10" s="1"/>
  <c r="AE462" i="10"/>
  <c r="Y462" i="10"/>
  <c r="X462" i="10"/>
  <c r="W462" i="10"/>
  <c r="V462" i="10"/>
  <c r="U462" i="10"/>
  <c r="T462" i="10"/>
  <c r="O462" i="10"/>
  <c r="N462" i="10"/>
  <c r="M462" i="10"/>
  <c r="L462" i="10" s="1"/>
  <c r="K462" i="10"/>
  <c r="BZ461" i="10"/>
  <c r="BX461" i="10"/>
  <c r="BW461" i="10"/>
  <c r="BV461" i="10"/>
  <c r="BT461" i="10" s="1"/>
  <c r="BU461" i="10"/>
  <c r="BS461" i="10"/>
  <c r="BN461" i="10"/>
  <c r="BM461" i="10"/>
  <c r="BL461" i="10"/>
  <c r="BK461" i="10" s="1"/>
  <c r="BJ461" i="10"/>
  <c r="BD461" i="10"/>
  <c r="BB461" i="10"/>
  <c r="BA461" i="10"/>
  <c r="AZ461" i="10"/>
  <c r="AY461" i="10"/>
  <c r="AX461" i="10"/>
  <c r="AW461" i="10"/>
  <c r="AR461" i="10"/>
  <c r="AQ461" i="10"/>
  <c r="AP461" i="10"/>
  <c r="AO461" i="10" s="1"/>
  <c r="AN461" i="10"/>
  <c r="AI461" i="10"/>
  <c r="AH461" i="10"/>
  <c r="AF461" i="10" s="1"/>
  <c r="AG461" i="10"/>
  <c r="AE461" i="10"/>
  <c r="Y461" i="10"/>
  <c r="X461" i="10"/>
  <c r="W461" i="10"/>
  <c r="V461" i="10"/>
  <c r="U461" i="10" s="1"/>
  <c r="T461" i="10"/>
  <c r="O461" i="10"/>
  <c r="N461" i="10"/>
  <c r="L461" i="10" s="1"/>
  <c r="M461" i="10"/>
  <c r="K461" i="10"/>
  <c r="BZ460" i="10"/>
  <c r="BX460" i="10"/>
  <c r="BW460" i="10"/>
  <c r="BV460" i="10"/>
  <c r="BU460" i="10"/>
  <c r="BT460" i="10" s="1"/>
  <c r="BY460" i="10" s="1"/>
  <c r="BS460" i="10"/>
  <c r="BN460" i="10"/>
  <c r="BM460" i="10"/>
  <c r="BL460" i="10"/>
  <c r="BK460" i="10"/>
  <c r="BJ460" i="10"/>
  <c r="BD460" i="10"/>
  <c r="BB460" i="10"/>
  <c r="BA460" i="10"/>
  <c r="AZ460" i="10"/>
  <c r="AY460" i="10"/>
  <c r="AX460" i="10" s="1"/>
  <c r="AW460" i="10"/>
  <c r="AR460" i="10"/>
  <c r="AQ460" i="10"/>
  <c r="AO460" i="10" s="1"/>
  <c r="BC460" i="10" s="1"/>
  <c r="AP460" i="10"/>
  <c r="AN460" i="10"/>
  <c r="AI460" i="10"/>
  <c r="AH460" i="10"/>
  <c r="AG460" i="10"/>
  <c r="AF460" i="10" s="1"/>
  <c r="AE460" i="10"/>
  <c r="Y460" i="10"/>
  <c r="X460" i="10"/>
  <c r="W460" i="10"/>
  <c r="U460" i="10" s="1"/>
  <c r="Z460" i="10" s="1"/>
  <c r="V460" i="10"/>
  <c r="T460" i="10"/>
  <c r="O460" i="10"/>
  <c r="N460" i="10"/>
  <c r="M460" i="10"/>
  <c r="L460" i="10" s="1"/>
  <c r="K460" i="10"/>
  <c r="BZ459" i="10"/>
  <c r="BX459" i="10"/>
  <c r="BW459" i="10"/>
  <c r="BV459" i="10"/>
  <c r="BU459" i="10"/>
  <c r="BT459" i="10"/>
  <c r="CA459" i="10" s="1"/>
  <c r="BS459" i="10"/>
  <c r="BN459" i="10"/>
  <c r="BM459" i="10"/>
  <c r="BL459" i="10"/>
  <c r="BK459" i="10" s="1"/>
  <c r="BJ459" i="10"/>
  <c r="BD459" i="10"/>
  <c r="BB459" i="10"/>
  <c r="BA459" i="10"/>
  <c r="AZ459" i="10"/>
  <c r="AX459" i="10" s="1"/>
  <c r="AY459" i="10"/>
  <c r="AW459" i="10"/>
  <c r="AR459" i="10"/>
  <c r="AQ459" i="10"/>
  <c r="AP459" i="10"/>
  <c r="AO459" i="10" s="1"/>
  <c r="AN459" i="10"/>
  <c r="AI459" i="10"/>
  <c r="AH459" i="10"/>
  <c r="AG459" i="10"/>
  <c r="AF459" i="10"/>
  <c r="AE459" i="10"/>
  <c r="Y459" i="10"/>
  <c r="X459" i="10"/>
  <c r="W459" i="10"/>
  <c r="V459" i="10"/>
  <c r="U459" i="10" s="1"/>
  <c r="Z459" i="10" s="1"/>
  <c r="T459" i="10"/>
  <c r="O459" i="10"/>
  <c r="N459" i="10"/>
  <c r="M459" i="10"/>
  <c r="L459" i="10"/>
  <c r="K459" i="10"/>
  <c r="BZ458" i="10"/>
  <c r="BX458" i="10"/>
  <c r="BW458" i="10"/>
  <c r="BV458" i="10"/>
  <c r="BU458" i="10"/>
  <c r="BT458" i="10" s="1"/>
  <c r="BS458" i="10"/>
  <c r="BN458" i="10"/>
  <c r="BM458" i="10"/>
  <c r="BK458" i="10" s="1"/>
  <c r="BL458" i="10"/>
  <c r="BJ458" i="10"/>
  <c r="BD458" i="10"/>
  <c r="BB458" i="10"/>
  <c r="BA458" i="10"/>
  <c r="AZ458" i="10"/>
  <c r="AY458" i="10"/>
  <c r="AX458" i="10" s="1"/>
  <c r="BC458" i="10" s="1"/>
  <c r="AW458" i="10"/>
  <c r="AR458" i="10"/>
  <c r="AQ458" i="10"/>
  <c r="AP458" i="10"/>
  <c r="AO458" i="10"/>
  <c r="AN458" i="10"/>
  <c r="AI458" i="10"/>
  <c r="AH458" i="10"/>
  <c r="AG458" i="10"/>
  <c r="AF458" i="10" s="1"/>
  <c r="AE458" i="10"/>
  <c r="Y458" i="10"/>
  <c r="X458" i="10"/>
  <c r="W458" i="10"/>
  <c r="V458" i="10"/>
  <c r="U458" i="10"/>
  <c r="Z458" i="10" s="1"/>
  <c r="T458" i="10"/>
  <c r="O458" i="10"/>
  <c r="N458" i="10"/>
  <c r="M458" i="10"/>
  <c r="L458" i="10" s="1"/>
  <c r="K458" i="10"/>
  <c r="BZ457" i="10"/>
  <c r="BX457" i="10"/>
  <c r="BW457" i="10"/>
  <c r="BV457" i="10"/>
  <c r="BT457" i="10" s="1"/>
  <c r="BU457" i="10"/>
  <c r="BS457" i="10"/>
  <c r="BN457" i="10"/>
  <c r="BM457" i="10"/>
  <c r="BL457" i="10"/>
  <c r="BK457" i="10" s="1"/>
  <c r="BJ457" i="10"/>
  <c r="BD457" i="10"/>
  <c r="BB457" i="10"/>
  <c r="BA457" i="10"/>
  <c r="AZ457" i="10"/>
  <c r="AY457" i="10"/>
  <c r="AX457" i="10"/>
  <c r="AW457" i="10"/>
  <c r="AR457" i="10"/>
  <c r="AQ457" i="10"/>
  <c r="AP457" i="10"/>
  <c r="AO457" i="10" s="1"/>
  <c r="AN457" i="10"/>
  <c r="AI457" i="10"/>
  <c r="AH457" i="10"/>
  <c r="AF457" i="10" s="1"/>
  <c r="AG457" i="10"/>
  <c r="AE457" i="10"/>
  <c r="Y457" i="10"/>
  <c r="X457" i="10"/>
  <c r="W457" i="10"/>
  <c r="V457" i="10"/>
  <c r="U457" i="10" s="1"/>
  <c r="T457" i="10"/>
  <c r="O457" i="10"/>
  <c r="N457" i="10"/>
  <c r="L457" i="10" s="1"/>
  <c r="Z457" i="10" s="1"/>
  <c r="M457" i="10"/>
  <c r="K457" i="10"/>
  <c r="BZ456" i="10"/>
  <c r="BX456" i="10"/>
  <c r="BW456" i="10"/>
  <c r="BV456" i="10"/>
  <c r="BU456" i="10"/>
  <c r="BS456" i="10"/>
  <c r="BN456" i="10"/>
  <c r="BM456" i="10"/>
  <c r="BL456" i="10"/>
  <c r="BK456" i="10"/>
  <c r="BJ456" i="10"/>
  <c r="BD456" i="10"/>
  <c r="BB456" i="10"/>
  <c r="BA456" i="10"/>
  <c r="AZ456" i="10"/>
  <c r="AY456" i="10"/>
  <c r="AX456" i="10" s="1"/>
  <c r="AW456" i="10"/>
  <c r="AR456" i="10"/>
  <c r="AQ456" i="10"/>
  <c r="AO456" i="10" s="1"/>
  <c r="AP456" i="10"/>
  <c r="AN456" i="10"/>
  <c r="AI456" i="10"/>
  <c r="AH456" i="10"/>
  <c r="AG456" i="10"/>
  <c r="AE456" i="10"/>
  <c r="Y456" i="10"/>
  <c r="X456" i="10"/>
  <c r="W456" i="10"/>
  <c r="U456" i="10" s="1"/>
  <c r="V456" i="10"/>
  <c r="T456" i="10"/>
  <c r="O456" i="10"/>
  <c r="N456" i="10"/>
  <c r="M456" i="10"/>
  <c r="L456" i="10" s="1"/>
  <c r="K456" i="10"/>
  <c r="BZ455" i="10"/>
  <c r="BX455" i="10"/>
  <c r="BW455" i="10"/>
  <c r="BV455" i="10"/>
  <c r="BU455" i="10"/>
  <c r="BT455" i="10"/>
  <c r="BS455" i="10"/>
  <c r="BN455" i="10"/>
  <c r="BM455" i="10"/>
  <c r="BL455" i="10"/>
  <c r="BK455" i="10" s="1"/>
  <c r="BJ455" i="10"/>
  <c r="BD455" i="10"/>
  <c r="BB455" i="10"/>
  <c r="BA455" i="10"/>
  <c r="AZ455" i="10"/>
  <c r="AY455" i="10"/>
  <c r="AX455" i="10" s="1"/>
  <c r="AW455" i="10"/>
  <c r="AR455" i="10"/>
  <c r="AQ455" i="10"/>
  <c r="AP455" i="10"/>
  <c r="AO455" i="10" s="1"/>
  <c r="AN455" i="10"/>
  <c r="AI455" i="10"/>
  <c r="AH455" i="10"/>
  <c r="AG455" i="10"/>
  <c r="AF455" i="10"/>
  <c r="AE455" i="10"/>
  <c r="Y455" i="10"/>
  <c r="X455" i="10"/>
  <c r="W455" i="10"/>
  <c r="V455" i="10"/>
  <c r="U455" i="10" s="1"/>
  <c r="Z455" i="10" s="1"/>
  <c r="T455" i="10"/>
  <c r="O455" i="10"/>
  <c r="N455" i="10"/>
  <c r="M455" i="10"/>
  <c r="L455" i="10"/>
  <c r="K455" i="10"/>
  <c r="BZ454" i="10"/>
  <c r="BX454" i="10"/>
  <c r="BW454" i="10"/>
  <c r="BV454" i="10"/>
  <c r="BU454" i="10"/>
  <c r="BT454" i="10" s="1"/>
  <c r="BS454" i="10"/>
  <c r="BN454" i="10"/>
  <c r="BM454" i="10"/>
  <c r="BK454" i="10" s="1"/>
  <c r="BL454" i="10"/>
  <c r="BJ454" i="10"/>
  <c r="BD454" i="10"/>
  <c r="BB454" i="10"/>
  <c r="BA454" i="10"/>
  <c r="AZ454" i="10"/>
  <c r="AY454" i="10"/>
  <c r="AX454" i="10" s="1"/>
  <c r="AW454" i="10"/>
  <c r="AR454" i="10"/>
  <c r="AQ454" i="10"/>
  <c r="AP454" i="10"/>
  <c r="AO454" i="10"/>
  <c r="AN454" i="10"/>
  <c r="AI454" i="10"/>
  <c r="AH454" i="10"/>
  <c r="AG454" i="10"/>
  <c r="AF454" i="10" s="1"/>
  <c r="AE454" i="10"/>
  <c r="Y454" i="10"/>
  <c r="X454" i="10"/>
  <c r="W454" i="10"/>
  <c r="V454" i="10"/>
  <c r="U454" i="10"/>
  <c r="T454" i="10"/>
  <c r="O454" i="10"/>
  <c r="N454" i="10"/>
  <c r="M454" i="10"/>
  <c r="L454" i="10" s="1"/>
  <c r="K454" i="10"/>
  <c r="BZ453" i="10"/>
  <c r="BX453" i="10"/>
  <c r="BW453" i="10"/>
  <c r="BV453" i="10"/>
  <c r="BT453" i="10" s="1"/>
  <c r="BU453" i="10"/>
  <c r="BS453" i="10"/>
  <c r="BN453" i="10"/>
  <c r="BM453" i="10"/>
  <c r="BL453" i="10"/>
  <c r="BK453" i="10" s="1"/>
  <c r="BJ453" i="10"/>
  <c r="BD453" i="10"/>
  <c r="BB453" i="10"/>
  <c r="BA453" i="10"/>
  <c r="AZ453" i="10"/>
  <c r="AY453" i="10"/>
  <c r="AX453" i="10"/>
  <c r="AW453" i="10"/>
  <c r="AR453" i="10"/>
  <c r="AQ453" i="10"/>
  <c r="AP453" i="10"/>
  <c r="AO453" i="10" s="1"/>
  <c r="AN453" i="10"/>
  <c r="AI453" i="10"/>
  <c r="AH453" i="10"/>
  <c r="AF453" i="10" s="1"/>
  <c r="AG453" i="10"/>
  <c r="AE453" i="10"/>
  <c r="Y453" i="10"/>
  <c r="X453" i="10"/>
  <c r="W453" i="10"/>
  <c r="V453" i="10"/>
  <c r="U453" i="10" s="1"/>
  <c r="Z453" i="10" s="1"/>
  <c r="T453" i="10"/>
  <c r="O453" i="10"/>
  <c r="N453" i="10"/>
  <c r="M453" i="10"/>
  <c r="L453" i="10" s="1"/>
  <c r="K453" i="10"/>
  <c r="BZ452" i="10"/>
  <c r="BX452" i="10"/>
  <c r="BW452" i="10"/>
  <c r="BT452" i="10" s="1"/>
  <c r="BY452" i="10" s="1"/>
  <c r="BV452" i="10"/>
  <c r="BU452" i="10"/>
  <c r="BS452" i="10"/>
  <c r="BN452" i="10"/>
  <c r="BM452" i="10"/>
  <c r="BL452" i="10"/>
  <c r="BK452" i="10"/>
  <c r="BJ452" i="10"/>
  <c r="BD452" i="10"/>
  <c r="BB452" i="10"/>
  <c r="BA452" i="10"/>
  <c r="AZ452" i="10"/>
  <c r="AY452" i="10"/>
  <c r="AX452" i="10" s="1"/>
  <c r="AW452" i="10"/>
  <c r="AR452" i="10"/>
  <c r="AQ452" i="10"/>
  <c r="AO452" i="10" s="1"/>
  <c r="AP452" i="10"/>
  <c r="AN452" i="10"/>
  <c r="AI452" i="10"/>
  <c r="AH452" i="10"/>
  <c r="AG452" i="10"/>
  <c r="AF452" i="10" s="1"/>
  <c r="AE452" i="10"/>
  <c r="Y452" i="10"/>
  <c r="X452" i="10"/>
  <c r="W452" i="10"/>
  <c r="V452" i="10"/>
  <c r="U452" i="10" s="1"/>
  <c r="T452" i="10"/>
  <c r="O452" i="10"/>
  <c r="N452" i="10"/>
  <c r="M452" i="10"/>
  <c r="L452" i="10" s="1"/>
  <c r="K452" i="10"/>
  <c r="BZ451" i="10"/>
  <c r="BX451" i="10"/>
  <c r="BW451" i="10"/>
  <c r="BV451" i="10"/>
  <c r="BU451" i="10"/>
  <c r="BT451" i="10"/>
  <c r="CA451" i="10" s="1"/>
  <c r="BS451" i="10"/>
  <c r="BN451" i="10"/>
  <c r="BM451" i="10"/>
  <c r="BL451" i="10"/>
  <c r="BK451" i="10" s="1"/>
  <c r="BJ451" i="10"/>
  <c r="BD451" i="10"/>
  <c r="BB451" i="10"/>
  <c r="BA451" i="10"/>
  <c r="AZ451" i="10"/>
  <c r="AX451" i="10" s="1"/>
  <c r="AY451" i="10"/>
  <c r="AW451" i="10"/>
  <c r="AR451" i="10"/>
  <c r="AQ451" i="10"/>
  <c r="AP451" i="10"/>
  <c r="AO451" i="10" s="1"/>
  <c r="AN451" i="10"/>
  <c r="AI451" i="10"/>
  <c r="AH451" i="10"/>
  <c r="AG451" i="10"/>
  <c r="AF451" i="10"/>
  <c r="AE451" i="10"/>
  <c r="Y451" i="10"/>
  <c r="X451" i="10"/>
  <c r="W451" i="10"/>
  <c r="V451" i="10"/>
  <c r="U451" i="10" s="1"/>
  <c r="Z451" i="10" s="1"/>
  <c r="T451" i="10"/>
  <c r="O451" i="10"/>
  <c r="N451" i="10"/>
  <c r="M451" i="10"/>
  <c r="L451" i="10"/>
  <c r="K451" i="10"/>
  <c r="BZ450" i="10"/>
  <c r="BX450" i="10"/>
  <c r="BW450" i="10"/>
  <c r="BV450" i="10"/>
  <c r="BU450" i="10"/>
  <c r="BT450" i="10" s="1"/>
  <c r="BS450" i="10"/>
  <c r="BN450" i="10"/>
  <c r="BM450" i="10"/>
  <c r="BL450" i="10"/>
  <c r="BK450" i="10" s="1"/>
  <c r="BJ450" i="10"/>
  <c r="BE450" i="10"/>
  <c r="BD450" i="10"/>
  <c r="BB450" i="10"/>
  <c r="BA450" i="10"/>
  <c r="AZ450" i="10"/>
  <c r="AY450" i="10"/>
  <c r="AX450" i="10" s="1"/>
  <c r="AW450" i="10"/>
  <c r="AR450" i="10"/>
  <c r="AQ450" i="10"/>
  <c r="AP450" i="10"/>
  <c r="AO450" i="10"/>
  <c r="AN450" i="10"/>
  <c r="AI450" i="10"/>
  <c r="AH450" i="10"/>
  <c r="AG450" i="10"/>
  <c r="AF450" i="10" s="1"/>
  <c r="AE450" i="10"/>
  <c r="Y450" i="10"/>
  <c r="X450" i="10"/>
  <c r="W450" i="10"/>
  <c r="V450" i="10"/>
  <c r="U450" i="10"/>
  <c r="T450" i="10"/>
  <c r="O450" i="10"/>
  <c r="N450" i="10"/>
  <c r="M450" i="10"/>
  <c r="L450" i="10" s="1"/>
  <c r="K450" i="10"/>
  <c r="BZ449" i="10"/>
  <c r="BX449" i="10"/>
  <c r="BW449" i="10"/>
  <c r="BV449" i="10"/>
  <c r="BT449" i="10" s="1"/>
  <c r="BU449" i="10"/>
  <c r="BS449" i="10"/>
  <c r="BN449" i="10"/>
  <c r="BM449" i="10"/>
  <c r="BL449" i="10"/>
  <c r="BJ449" i="10"/>
  <c r="BD449" i="10"/>
  <c r="BB449" i="10"/>
  <c r="BA449" i="10"/>
  <c r="AZ449" i="10"/>
  <c r="AX449" i="10" s="1"/>
  <c r="AY449" i="10"/>
  <c r="AW449" i="10"/>
  <c r="AR449" i="10"/>
  <c r="AQ449" i="10"/>
  <c r="AP449" i="10"/>
  <c r="AO449" i="10" s="1"/>
  <c r="AN449" i="10"/>
  <c r="AI449" i="10"/>
  <c r="AH449" i="10"/>
  <c r="AF449" i="10" s="1"/>
  <c r="AG449" i="10"/>
  <c r="AE449" i="10"/>
  <c r="Y449" i="10"/>
  <c r="X449" i="10"/>
  <c r="W449" i="10"/>
  <c r="V449" i="10"/>
  <c r="U449" i="10" s="1"/>
  <c r="Z449" i="10" s="1"/>
  <c r="T449" i="10"/>
  <c r="O449" i="10"/>
  <c r="N449" i="10"/>
  <c r="M449" i="10"/>
  <c r="L449" i="10"/>
  <c r="K449" i="10"/>
  <c r="BZ448" i="10"/>
  <c r="BX448" i="10"/>
  <c r="BW448" i="10"/>
  <c r="BV448" i="10"/>
  <c r="BU448" i="10"/>
  <c r="BS448" i="10"/>
  <c r="BN448" i="10"/>
  <c r="BM448" i="10"/>
  <c r="BL448" i="10"/>
  <c r="BK448" i="10"/>
  <c r="BJ448" i="10"/>
  <c r="BD448" i="10"/>
  <c r="BB448" i="10"/>
  <c r="BA448" i="10"/>
  <c r="AZ448" i="10"/>
  <c r="AY448" i="10"/>
  <c r="AX448" i="10" s="1"/>
  <c r="AW448" i="10"/>
  <c r="AR448" i="10"/>
  <c r="AQ448" i="10"/>
  <c r="AO448" i="10" s="1"/>
  <c r="AP448" i="10"/>
  <c r="AN448" i="10"/>
  <c r="AI448" i="10"/>
  <c r="AH448" i="10"/>
  <c r="AG448" i="10"/>
  <c r="AF448" i="10" s="1"/>
  <c r="AE448" i="10"/>
  <c r="Y448" i="10"/>
  <c r="X448" i="10"/>
  <c r="W448" i="10"/>
  <c r="U448" i="10" s="1"/>
  <c r="V448" i="10"/>
  <c r="T448" i="10"/>
  <c r="O448" i="10"/>
  <c r="L448" i="10" s="1"/>
  <c r="N448" i="10"/>
  <c r="M448" i="10"/>
  <c r="K448" i="10"/>
  <c r="BZ447" i="10"/>
  <c r="BX447" i="10"/>
  <c r="BW447" i="10"/>
  <c r="BV447" i="10"/>
  <c r="BU447" i="10"/>
  <c r="BT447" i="10"/>
  <c r="BS447" i="10"/>
  <c r="BN447" i="10"/>
  <c r="BM447" i="10"/>
  <c r="BL447" i="10"/>
  <c r="BJ447" i="10"/>
  <c r="BD447" i="10"/>
  <c r="BB447" i="10"/>
  <c r="BA447" i="10"/>
  <c r="AZ447" i="10"/>
  <c r="AY447" i="10"/>
  <c r="AX447" i="10"/>
  <c r="AW447" i="10"/>
  <c r="AR447" i="10"/>
  <c r="AQ447" i="10"/>
  <c r="AP447" i="10"/>
  <c r="AO447" i="10" s="1"/>
  <c r="AN447" i="10"/>
  <c r="AI447" i="10"/>
  <c r="AH447" i="10"/>
  <c r="AG447" i="10"/>
  <c r="AF447" i="10" s="1"/>
  <c r="AE447" i="10"/>
  <c r="Y447" i="10"/>
  <c r="X447" i="10"/>
  <c r="W447" i="10"/>
  <c r="V447" i="10"/>
  <c r="U447" i="10" s="1"/>
  <c r="T447" i="10"/>
  <c r="O447" i="10"/>
  <c r="N447" i="10"/>
  <c r="M447" i="10"/>
  <c r="K447" i="10"/>
  <c r="BZ446" i="10"/>
  <c r="BX446" i="10"/>
  <c r="BW446" i="10"/>
  <c r="BV446" i="10"/>
  <c r="BU446" i="10"/>
  <c r="BS446" i="10"/>
  <c r="BN446" i="10"/>
  <c r="BM446" i="10"/>
  <c r="BL446" i="10"/>
  <c r="BK446" i="10"/>
  <c r="BJ446" i="10"/>
  <c r="BD446" i="10"/>
  <c r="BB446" i="10"/>
  <c r="BA446" i="10"/>
  <c r="AZ446" i="10"/>
  <c r="AY446" i="10"/>
  <c r="AX446" i="10" s="1"/>
  <c r="AW446" i="10"/>
  <c r="AR446" i="10"/>
  <c r="AQ446" i="10"/>
  <c r="AP446" i="10"/>
  <c r="AO446" i="10" s="1"/>
  <c r="AN446" i="10"/>
  <c r="AI446" i="10"/>
  <c r="AH446" i="10"/>
  <c r="AG446" i="10"/>
  <c r="AF446" i="10" s="1"/>
  <c r="AE446" i="10"/>
  <c r="Y446" i="10"/>
  <c r="X446" i="10"/>
  <c r="W446" i="10"/>
  <c r="V446" i="10"/>
  <c r="T446" i="10"/>
  <c r="O446" i="10"/>
  <c r="N446" i="10"/>
  <c r="M446" i="10"/>
  <c r="L446" i="10"/>
  <c r="K446" i="10"/>
  <c r="BZ445" i="10"/>
  <c r="BX445" i="10"/>
  <c r="BW445" i="10"/>
  <c r="BV445" i="10"/>
  <c r="BU445" i="10"/>
  <c r="BT445" i="10"/>
  <c r="BS445" i="10"/>
  <c r="BN445" i="10"/>
  <c r="BM445" i="10"/>
  <c r="BL445" i="10"/>
  <c r="BK445" i="10" s="1"/>
  <c r="BJ445" i="10"/>
  <c r="BD445" i="10"/>
  <c r="BB445" i="10"/>
  <c r="BA445" i="10"/>
  <c r="AZ445" i="10"/>
  <c r="AY445" i="10"/>
  <c r="AX445" i="10" s="1"/>
  <c r="BC445" i="10" s="1"/>
  <c r="AW445" i="10"/>
  <c r="AR445" i="10"/>
  <c r="AQ445" i="10"/>
  <c r="AP445" i="10"/>
  <c r="AO445" i="10" s="1"/>
  <c r="AN445" i="10"/>
  <c r="AI445" i="10"/>
  <c r="AH445" i="10"/>
  <c r="AG445" i="10"/>
  <c r="AF445" i="10" s="1"/>
  <c r="AE445" i="10"/>
  <c r="Y445" i="10"/>
  <c r="X445" i="10"/>
  <c r="W445" i="10"/>
  <c r="V445" i="10"/>
  <c r="U445" i="10"/>
  <c r="Z445" i="10" s="1"/>
  <c r="T445" i="10"/>
  <c r="O445" i="10"/>
  <c r="N445" i="10"/>
  <c r="M445" i="10"/>
  <c r="L445" i="10"/>
  <c r="K445" i="10"/>
  <c r="BZ444" i="10"/>
  <c r="BX444" i="10"/>
  <c r="BW444" i="10"/>
  <c r="BV444" i="10"/>
  <c r="BU444" i="10"/>
  <c r="BT444" i="10" s="1"/>
  <c r="BS444" i="10"/>
  <c r="BN444" i="10"/>
  <c r="BM444" i="10"/>
  <c r="BK444" i="10" s="1"/>
  <c r="BY444" i="10" s="1"/>
  <c r="BL444" i="10"/>
  <c r="BJ444" i="10"/>
  <c r="BD444" i="10"/>
  <c r="BB444" i="10"/>
  <c r="BA444" i="10"/>
  <c r="AZ444" i="10"/>
  <c r="AY444" i="10"/>
  <c r="AX444" i="10" s="1"/>
  <c r="AW444" i="10"/>
  <c r="AR444" i="10"/>
  <c r="AQ444" i="10"/>
  <c r="AP444" i="10"/>
  <c r="AO444" i="10" s="1"/>
  <c r="AN444" i="10"/>
  <c r="AI444" i="10"/>
  <c r="AH444" i="10"/>
  <c r="AG444" i="10"/>
  <c r="AF444" i="10" s="1"/>
  <c r="AE444" i="10"/>
  <c r="Y444" i="10"/>
  <c r="X444" i="10"/>
  <c r="W444" i="10"/>
  <c r="V444" i="10"/>
  <c r="U444" i="10"/>
  <c r="T444" i="10"/>
  <c r="O444" i="10"/>
  <c r="N444" i="10"/>
  <c r="M444" i="10"/>
  <c r="K444" i="10"/>
  <c r="BZ443" i="10"/>
  <c r="BX443" i="10"/>
  <c r="BW443" i="10"/>
  <c r="BV443" i="10"/>
  <c r="BT443" i="10" s="1"/>
  <c r="BU443" i="10"/>
  <c r="BS443" i="10"/>
  <c r="BN443" i="10"/>
  <c r="BM443" i="10"/>
  <c r="BL443" i="10"/>
  <c r="BK443" i="10"/>
  <c r="BJ443" i="10"/>
  <c r="BD443" i="10"/>
  <c r="BB443" i="10"/>
  <c r="BA443" i="10"/>
  <c r="AZ443" i="10"/>
  <c r="AY443" i="10"/>
  <c r="AX443" i="10"/>
  <c r="AW443" i="10"/>
  <c r="AR443" i="10"/>
  <c r="AQ443" i="10"/>
  <c r="AP443" i="10"/>
  <c r="AO443" i="10" s="1"/>
  <c r="AN443" i="10"/>
  <c r="AI443" i="10"/>
  <c r="AH443" i="10"/>
  <c r="AG443" i="10"/>
  <c r="AE443" i="10"/>
  <c r="Y443" i="10"/>
  <c r="X443" i="10"/>
  <c r="W443" i="10"/>
  <c r="V443" i="10"/>
  <c r="U443" i="10" s="1"/>
  <c r="Z443" i="10" s="1"/>
  <c r="T443" i="10"/>
  <c r="O443" i="10"/>
  <c r="N443" i="10"/>
  <c r="M443" i="10"/>
  <c r="L443" i="10" s="1"/>
  <c r="K443" i="10"/>
  <c r="CA442" i="10"/>
  <c r="BZ442" i="10"/>
  <c r="BX442" i="10"/>
  <c r="BW442" i="10"/>
  <c r="BV442" i="10"/>
  <c r="BU442" i="10"/>
  <c r="BT442" i="10"/>
  <c r="BY442" i="10" s="1"/>
  <c r="BS442" i="10"/>
  <c r="BN442" i="10"/>
  <c r="BM442" i="10"/>
  <c r="BL442" i="10"/>
  <c r="BK442" i="10"/>
  <c r="BJ442" i="10"/>
  <c r="BD442" i="10"/>
  <c r="BB442" i="10"/>
  <c r="BA442" i="10"/>
  <c r="AZ442" i="10"/>
  <c r="AY442" i="10"/>
  <c r="AX442" i="10" s="1"/>
  <c r="BE442" i="10" s="1"/>
  <c r="AW442" i="10"/>
  <c r="AR442" i="10"/>
  <c r="AQ442" i="10"/>
  <c r="AO442" i="10" s="1"/>
  <c r="AP442" i="10"/>
  <c r="AN442" i="10"/>
  <c r="AI442" i="10"/>
  <c r="AH442" i="10"/>
  <c r="AG442" i="10"/>
  <c r="AF442" i="10"/>
  <c r="AE442" i="10"/>
  <c r="Y442" i="10"/>
  <c r="X442" i="10"/>
  <c r="W442" i="10"/>
  <c r="V442" i="10"/>
  <c r="U442" i="10" s="1"/>
  <c r="T442" i="10"/>
  <c r="O442" i="10"/>
  <c r="N442" i="10"/>
  <c r="M442" i="10"/>
  <c r="K442" i="10"/>
  <c r="BZ441" i="10"/>
  <c r="BX441" i="10"/>
  <c r="BW441" i="10"/>
  <c r="BV441" i="10"/>
  <c r="BU441" i="10"/>
  <c r="BT441" i="10"/>
  <c r="CA441" i="10" s="1"/>
  <c r="BS441" i="10"/>
  <c r="BN441" i="10"/>
  <c r="BM441" i="10"/>
  <c r="BL441" i="10"/>
  <c r="BK441" i="10" s="1"/>
  <c r="BY441" i="10" s="1"/>
  <c r="BJ441" i="10"/>
  <c r="BD441" i="10"/>
  <c r="BB441" i="10"/>
  <c r="BA441" i="10"/>
  <c r="AZ441" i="10"/>
  <c r="AX441" i="10" s="1"/>
  <c r="AY441" i="10"/>
  <c r="AW441" i="10"/>
  <c r="AR441" i="10"/>
  <c r="AQ441" i="10"/>
  <c r="AP441" i="10"/>
  <c r="AO441" i="10"/>
  <c r="AN441" i="10"/>
  <c r="AI441" i="10"/>
  <c r="AH441" i="10"/>
  <c r="AG441" i="10"/>
  <c r="AF441" i="10"/>
  <c r="AE441" i="10"/>
  <c r="Y441" i="10"/>
  <c r="X441" i="10"/>
  <c r="W441" i="10"/>
  <c r="V441" i="10"/>
  <c r="T441" i="10"/>
  <c r="O441" i="10"/>
  <c r="N441" i="10"/>
  <c r="M441" i="10"/>
  <c r="L441" i="10"/>
  <c r="K441" i="10"/>
  <c r="BZ440" i="10"/>
  <c r="BX440" i="10"/>
  <c r="BW440" i="10"/>
  <c r="BV440" i="10"/>
  <c r="BU440" i="10"/>
  <c r="BS440" i="10"/>
  <c r="BN440" i="10"/>
  <c r="BM440" i="10"/>
  <c r="BL440" i="10"/>
  <c r="BK440" i="10" s="1"/>
  <c r="BJ440" i="10"/>
  <c r="BD440" i="10"/>
  <c r="BB440" i="10"/>
  <c r="BA440" i="10"/>
  <c r="AZ440" i="10"/>
  <c r="AY440" i="10"/>
  <c r="AX440" i="10"/>
  <c r="BC440" i="10" s="1"/>
  <c r="AW440" i="10"/>
  <c r="AR440" i="10"/>
  <c r="AR438" i="10" s="1"/>
  <c r="AQ440" i="10"/>
  <c r="AP440" i="10"/>
  <c r="AO440" i="10"/>
  <c r="AN440" i="10"/>
  <c r="AI440" i="10"/>
  <c r="AH440" i="10"/>
  <c r="AG440" i="10"/>
  <c r="AE440" i="10"/>
  <c r="Y440" i="10"/>
  <c r="X440" i="10"/>
  <c r="W440" i="10"/>
  <c r="V440" i="10"/>
  <c r="U440" i="10" s="1"/>
  <c r="Z440" i="10" s="1"/>
  <c r="T440" i="10"/>
  <c r="O440" i="10"/>
  <c r="N440" i="10"/>
  <c r="M440" i="10"/>
  <c r="L440" i="10" s="1"/>
  <c r="K440" i="10"/>
  <c r="BZ439" i="10"/>
  <c r="BX439" i="10"/>
  <c r="BW439" i="10"/>
  <c r="BV439" i="10"/>
  <c r="BU439" i="10"/>
  <c r="BT439" i="10" s="1"/>
  <c r="BS439" i="10"/>
  <c r="BN439" i="10"/>
  <c r="BN438" i="10" s="1"/>
  <c r="BM439" i="10"/>
  <c r="BM438" i="10" s="1"/>
  <c r="BL439" i="10"/>
  <c r="BJ439" i="10"/>
  <c r="BD439" i="10"/>
  <c r="BB439" i="10"/>
  <c r="BA439" i="10"/>
  <c r="BA438" i="10" s="1"/>
  <c r="AZ439" i="10"/>
  <c r="AY439" i="10"/>
  <c r="AX439" i="10"/>
  <c r="AW439" i="10"/>
  <c r="AR439" i="10"/>
  <c r="AQ439" i="10"/>
  <c r="AQ438" i="10" s="1"/>
  <c r="AP439" i="10"/>
  <c r="AN439" i="10"/>
  <c r="AI439" i="10"/>
  <c r="AH439" i="10"/>
  <c r="AH438" i="10" s="1"/>
  <c r="AG439" i="10"/>
  <c r="AF439" i="10" s="1"/>
  <c r="AE439" i="10"/>
  <c r="Y439" i="10"/>
  <c r="X439" i="10"/>
  <c r="W439" i="10"/>
  <c r="V439" i="10"/>
  <c r="V438" i="10" s="1"/>
  <c r="T439" i="10"/>
  <c r="O439" i="10"/>
  <c r="O438" i="10" s="1"/>
  <c r="N439" i="10"/>
  <c r="M439" i="10"/>
  <c r="K439" i="10"/>
  <c r="BZ438" i="10"/>
  <c r="BX438" i="10"/>
  <c r="BW438" i="10"/>
  <c r="BS438" i="10"/>
  <c r="BL438" i="10"/>
  <c r="BJ438" i="10"/>
  <c r="BD438" i="10"/>
  <c r="BB438" i="10"/>
  <c r="AZ438" i="10"/>
  <c r="AY438" i="10"/>
  <c r="AW438" i="10"/>
  <c r="AN438" i="10"/>
  <c r="AI438" i="10"/>
  <c r="AE438" i="10"/>
  <c r="Y438" i="10"/>
  <c r="X438" i="10"/>
  <c r="W438" i="10"/>
  <c r="T438" i="10"/>
  <c r="K438" i="10"/>
  <c r="BZ437" i="10"/>
  <c r="BX437" i="10"/>
  <c r="BW437" i="10"/>
  <c r="BV437" i="10"/>
  <c r="BU437" i="10"/>
  <c r="BT437" i="10"/>
  <c r="BS437" i="10"/>
  <c r="BN437" i="10"/>
  <c r="BM437" i="10"/>
  <c r="BL437" i="10"/>
  <c r="BK437" i="10" s="1"/>
  <c r="BJ437" i="10"/>
  <c r="BD437" i="10"/>
  <c r="BB437" i="10"/>
  <c r="BA437" i="10"/>
  <c r="AZ437" i="10"/>
  <c r="AY437" i="10"/>
  <c r="AX437" i="10" s="1"/>
  <c r="AW437" i="10"/>
  <c r="AR437" i="10"/>
  <c r="AQ437" i="10"/>
  <c r="AP437" i="10"/>
  <c r="AO437" i="10" s="1"/>
  <c r="AN437" i="10"/>
  <c r="AI437" i="10"/>
  <c r="AH437" i="10"/>
  <c r="AG437" i="10"/>
  <c r="AF437" i="10" s="1"/>
  <c r="BE437" i="10" s="1"/>
  <c r="AE437" i="10"/>
  <c r="Y437" i="10"/>
  <c r="X437" i="10"/>
  <c r="W437" i="10"/>
  <c r="V437" i="10"/>
  <c r="U437" i="10"/>
  <c r="Z437" i="10" s="1"/>
  <c r="T437" i="10"/>
  <c r="O437" i="10"/>
  <c r="N437" i="10"/>
  <c r="M437" i="10"/>
  <c r="L437" i="10"/>
  <c r="K437" i="10"/>
  <c r="BZ436" i="10"/>
  <c r="BX436" i="10"/>
  <c r="BW436" i="10"/>
  <c r="BV436" i="10"/>
  <c r="BU436" i="10"/>
  <c r="BT436" i="10" s="1"/>
  <c r="BS436" i="10"/>
  <c r="BN436" i="10"/>
  <c r="BM436" i="10"/>
  <c r="BL436" i="10"/>
  <c r="BJ436" i="10"/>
  <c r="BD436" i="10"/>
  <c r="BB436" i="10"/>
  <c r="BA436" i="10"/>
  <c r="AZ436" i="10"/>
  <c r="AY436" i="10"/>
  <c r="AX436" i="10" s="1"/>
  <c r="AW436" i="10"/>
  <c r="AR436" i="10"/>
  <c r="AQ436" i="10"/>
  <c r="AP436" i="10"/>
  <c r="AO436" i="10"/>
  <c r="AN436" i="10"/>
  <c r="AI436" i="10"/>
  <c r="AH436" i="10"/>
  <c r="AG436" i="10"/>
  <c r="AF436" i="10" s="1"/>
  <c r="AE436" i="10"/>
  <c r="Y436" i="10"/>
  <c r="X436" i="10"/>
  <c r="W436" i="10"/>
  <c r="V436" i="10"/>
  <c r="U436" i="10"/>
  <c r="T436" i="10"/>
  <c r="O436" i="10"/>
  <c r="N436" i="10"/>
  <c r="M436" i="10"/>
  <c r="K436" i="10"/>
  <c r="BZ435" i="10"/>
  <c r="BX435" i="10"/>
  <c r="BW435" i="10"/>
  <c r="BV435" i="10"/>
  <c r="BU435" i="10"/>
  <c r="BS435" i="10"/>
  <c r="BN435" i="10"/>
  <c r="BM435" i="10"/>
  <c r="BL435" i="10"/>
  <c r="BK435" i="10"/>
  <c r="BJ435" i="10"/>
  <c r="BD435" i="10"/>
  <c r="BB435" i="10"/>
  <c r="BA435" i="10"/>
  <c r="AZ435" i="10"/>
  <c r="AY435" i="10"/>
  <c r="AX435" i="10"/>
  <c r="AW435" i="10"/>
  <c r="AR435" i="10"/>
  <c r="AQ435" i="10"/>
  <c r="AP435" i="10"/>
  <c r="AO435" i="10" s="1"/>
  <c r="AN435" i="10"/>
  <c r="AI435" i="10"/>
  <c r="AH435" i="10"/>
  <c r="AF435" i="10" s="1"/>
  <c r="AG435" i="10"/>
  <c r="AE435" i="10"/>
  <c r="Y435" i="10"/>
  <c r="X435" i="10"/>
  <c r="W435" i="10"/>
  <c r="V435" i="10"/>
  <c r="T435" i="10"/>
  <c r="O435" i="10"/>
  <c r="N435" i="10"/>
  <c r="M435" i="10"/>
  <c r="L435" i="10" s="1"/>
  <c r="K435" i="10"/>
  <c r="BZ434" i="10"/>
  <c r="BX434" i="10"/>
  <c r="BW434" i="10"/>
  <c r="BV434" i="10"/>
  <c r="BU434" i="10"/>
  <c r="BT434" i="10"/>
  <c r="BY434" i="10" s="1"/>
  <c r="BS434" i="10"/>
  <c r="BN434" i="10"/>
  <c r="BM434" i="10"/>
  <c r="BL434" i="10"/>
  <c r="BK434" i="10"/>
  <c r="BJ434" i="10"/>
  <c r="BD434" i="10"/>
  <c r="BC434" i="10"/>
  <c r="BB434" i="10"/>
  <c r="BA434" i="10"/>
  <c r="AZ434" i="10"/>
  <c r="AY434" i="10"/>
  <c r="AX434" i="10" s="1"/>
  <c r="BE434" i="10" s="1"/>
  <c r="AW434" i="10"/>
  <c r="AR434" i="10"/>
  <c r="AQ434" i="10"/>
  <c r="AO434" i="10" s="1"/>
  <c r="AP434" i="10"/>
  <c r="AN434" i="10"/>
  <c r="AI434" i="10"/>
  <c r="AH434" i="10"/>
  <c r="AG434" i="10"/>
  <c r="AF434" i="10"/>
  <c r="AE434" i="10"/>
  <c r="Y434" i="10"/>
  <c r="X434" i="10"/>
  <c r="W434" i="10"/>
  <c r="V434" i="10"/>
  <c r="U434" i="10" s="1"/>
  <c r="T434" i="10"/>
  <c r="O434" i="10"/>
  <c r="N434" i="10"/>
  <c r="M434" i="10"/>
  <c r="K434" i="10"/>
  <c r="BZ433" i="10"/>
  <c r="BX433" i="10"/>
  <c r="BW433" i="10"/>
  <c r="BV433" i="10"/>
  <c r="BU433" i="10"/>
  <c r="BT433" i="10"/>
  <c r="CA433" i="10" s="1"/>
  <c r="BS433" i="10"/>
  <c r="BN433" i="10"/>
  <c r="BM433" i="10"/>
  <c r="BL433" i="10"/>
  <c r="BJ433" i="10"/>
  <c r="BD433" i="10"/>
  <c r="BB433" i="10"/>
  <c r="BA433" i="10"/>
  <c r="AZ433" i="10"/>
  <c r="AX433" i="10" s="1"/>
  <c r="AY433" i="10"/>
  <c r="AW433" i="10"/>
  <c r="AR433" i="10"/>
  <c r="AQ433" i="10"/>
  <c r="AP433" i="10"/>
  <c r="AO433" i="10"/>
  <c r="AN433" i="10"/>
  <c r="AI433" i="10"/>
  <c r="AH433" i="10"/>
  <c r="AG433" i="10"/>
  <c r="AF433" i="10"/>
  <c r="AE433" i="10"/>
  <c r="Y433" i="10"/>
  <c r="X433" i="10"/>
  <c r="W433" i="10"/>
  <c r="V433" i="10"/>
  <c r="U433" i="10" s="1"/>
  <c r="T433" i="10"/>
  <c r="O433" i="10"/>
  <c r="N433" i="10"/>
  <c r="M433" i="10"/>
  <c r="L433" i="10" s="1"/>
  <c r="K433" i="10"/>
  <c r="BZ432" i="10"/>
  <c r="BX432" i="10"/>
  <c r="BW432" i="10"/>
  <c r="BV432" i="10"/>
  <c r="BU432" i="10"/>
  <c r="BS432" i="10"/>
  <c r="BN432" i="10"/>
  <c r="BM432" i="10"/>
  <c r="BL432" i="10"/>
  <c r="BK432" i="10" s="1"/>
  <c r="BJ432" i="10"/>
  <c r="BE432" i="10"/>
  <c r="BD432" i="10"/>
  <c r="BB432" i="10"/>
  <c r="BA432" i="10"/>
  <c r="AZ432" i="10"/>
  <c r="AY432" i="10"/>
  <c r="AX432" i="10"/>
  <c r="BC432" i="10" s="1"/>
  <c r="AW432" i="10"/>
  <c r="AR432" i="10"/>
  <c r="AQ432" i="10"/>
  <c r="AP432" i="10"/>
  <c r="AO432" i="10"/>
  <c r="AN432" i="10"/>
  <c r="AI432" i="10"/>
  <c r="AH432" i="10"/>
  <c r="AG432" i="10"/>
  <c r="AF432" i="10" s="1"/>
  <c r="AE432" i="10"/>
  <c r="Y432" i="10"/>
  <c r="X432" i="10"/>
  <c r="W432" i="10"/>
  <c r="V432" i="10"/>
  <c r="U432" i="10" s="1"/>
  <c r="Z432" i="10" s="1"/>
  <c r="T432" i="10"/>
  <c r="O432" i="10"/>
  <c r="N432" i="10"/>
  <c r="M432" i="10"/>
  <c r="L432" i="10" s="1"/>
  <c r="K432" i="10"/>
  <c r="BZ431" i="10"/>
  <c r="BX431" i="10"/>
  <c r="BW431" i="10"/>
  <c r="BV431" i="10"/>
  <c r="BU431" i="10"/>
  <c r="BT431" i="10" s="1"/>
  <c r="CA431" i="10" s="1"/>
  <c r="BS431" i="10"/>
  <c r="BN431" i="10"/>
  <c r="BM431" i="10"/>
  <c r="BL431" i="10"/>
  <c r="BJ431" i="10"/>
  <c r="BD431" i="10"/>
  <c r="BB431" i="10"/>
  <c r="BA431" i="10"/>
  <c r="AZ431" i="10"/>
  <c r="AY431" i="10"/>
  <c r="AX431" i="10"/>
  <c r="AW431" i="10"/>
  <c r="AR431" i="10"/>
  <c r="AQ431" i="10"/>
  <c r="AP431" i="10"/>
  <c r="AO431" i="10" s="1"/>
  <c r="BC431" i="10" s="1"/>
  <c r="AN431" i="10"/>
  <c r="AI431" i="10"/>
  <c r="AH431" i="10"/>
  <c r="AG431" i="10"/>
  <c r="AF431" i="10" s="1"/>
  <c r="AE431" i="10"/>
  <c r="Y431" i="10"/>
  <c r="X431" i="10"/>
  <c r="W431" i="10"/>
  <c r="V431" i="10"/>
  <c r="U431" i="10" s="1"/>
  <c r="T431" i="10"/>
  <c r="O431" i="10"/>
  <c r="N431" i="10"/>
  <c r="M431" i="10"/>
  <c r="K431" i="10"/>
  <c r="BZ430" i="10"/>
  <c r="BX430" i="10"/>
  <c r="BW430" i="10"/>
  <c r="BV430" i="10"/>
  <c r="BU430" i="10"/>
  <c r="BS430" i="10"/>
  <c r="BN430" i="10"/>
  <c r="BM430" i="10"/>
  <c r="BL430" i="10"/>
  <c r="BK430" i="10"/>
  <c r="BJ430" i="10"/>
  <c r="BD430" i="10"/>
  <c r="BB430" i="10"/>
  <c r="BA430" i="10"/>
  <c r="AZ430" i="10"/>
  <c r="AY430" i="10"/>
  <c r="AX430" i="10" s="1"/>
  <c r="AW430" i="10"/>
  <c r="AR430" i="10"/>
  <c r="AQ430" i="10"/>
  <c r="AP430" i="10"/>
  <c r="AO430" i="10" s="1"/>
  <c r="AN430" i="10"/>
  <c r="AI430" i="10"/>
  <c r="AH430" i="10"/>
  <c r="AG430" i="10"/>
  <c r="AF430" i="10" s="1"/>
  <c r="AE430" i="10"/>
  <c r="Y430" i="10"/>
  <c r="X430" i="10"/>
  <c r="W430" i="10"/>
  <c r="U430" i="10" s="1"/>
  <c r="V430" i="10"/>
  <c r="T430" i="10"/>
  <c r="O430" i="10"/>
  <c r="N430" i="10"/>
  <c r="M430" i="10"/>
  <c r="L430" i="10"/>
  <c r="K430" i="10"/>
  <c r="BZ429" i="10"/>
  <c r="BX429" i="10"/>
  <c r="BW429" i="10"/>
  <c r="BV429" i="10"/>
  <c r="BU429" i="10"/>
  <c r="BT429" i="10"/>
  <c r="BS429" i="10"/>
  <c r="BN429" i="10"/>
  <c r="BM429" i="10"/>
  <c r="BL429" i="10"/>
  <c r="BK429" i="10" s="1"/>
  <c r="BJ429" i="10"/>
  <c r="BD429" i="10"/>
  <c r="BB429" i="10"/>
  <c r="BA429" i="10"/>
  <c r="AZ429" i="10"/>
  <c r="AY429" i="10"/>
  <c r="AX429" i="10" s="1"/>
  <c r="BC429" i="10" s="1"/>
  <c r="AW429" i="10"/>
  <c r="AR429" i="10"/>
  <c r="AQ429" i="10"/>
  <c r="AP429" i="10"/>
  <c r="AO429" i="10" s="1"/>
  <c r="AN429" i="10"/>
  <c r="AI429" i="10"/>
  <c r="AH429" i="10"/>
  <c r="AG429" i="10"/>
  <c r="AF429" i="10" s="1"/>
  <c r="AE429" i="10"/>
  <c r="Y429" i="10"/>
  <c r="X429" i="10"/>
  <c r="W429" i="10"/>
  <c r="V429" i="10"/>
  <c r="U429" i="10"/>
  <c r="Z429" i="10" s="1"/>
  <c r="T429" i="10"/>
  <c r="O429" i="10"/>
  <c r="N429" i="10"/>
  <c r="M429" i="10"/>
  <c r="L429" i="10"/>
  <c r="K429" i="10"/>
  <c r="BZ428" i="10"/>
  <c r="BX428" i="10"/>
  <c r="BW428" i="10"/>
  <c r="BV428" i="10"/>
  <c r="BU428" i="10"/>
  <c r="BT428" i="10" s="1"/>
  <c r="BS428" i="10"/>
  <c r="BN428" i="10"/>
  <c r="BM428" i="10"/>
  <c r="BK428" i="10" s="1"/>
  <c r="BY428" i="10" s="1"/>
  <c r="BL428" i="10"/>
  <c r="BJ428" i="10"/>
  <c r="BD428" i="10"/>
  <c r="BB428" i="10"/>
  <c r="BA428" i="10"/>
  <c r="AZ428" i="10"/>
  <c r="AY428" i="10"/>
  <c r="AX428" i="10" s="1"/>
  <c r="AW428" i="10"/>
  <c r="AR428" i="10"/>
  <c r="AQ428" i="10"/>
  <c r="AP428" i="10"/>
  <c r="AO428" i="10" s="1"/>
  <c r="AN428" i="10"/>
  <c r="AI428" i="10"/>
  <c r="AH428" i="10"/>
  <c r="AG428" i="10"/>
  <c r="AF428" i="10" s="1"/>
  <c r="AE428" i="10"/>
  <c r="Y428" i="10"/>
  <c r="X428" i="10"/>
  <c r="W428" i="10"/>
  <c r="V428" i="10"/>
  <c r="U428" i="10"/>
  <c r="T428" i="10"/>
  <c r="O428" i="10"/>
  <c r="N428" i="10"/>
  <c r="M428" i="10"/>
  <c r="K428" i="10"/>
  <c r="BZ427" i="10"/>
  <c r="BX427" i="10"/>
  <c r="BW427" i="10"/>
  <c r="BV427" i="10"/>
  <c r="BT427" i="10" s="1"/>
  <c r="BU427" i="10"/>
  <c r="BS427" i="10"/>
  <c r="BN427" i="10"/>
  <c r="BM427" i="10"/>
  <c r="BL427" i="10"/>
  <c r="BK427" i="10"/>
  <c r="BJ427" i="10"/>
  <c r="BD427" i="10"/>
  <c r="BB427" i="10"/>
  <c r="BA427" i="10"/>
  <c r="AZ427" i="10"/>
  <c r="AY427" i="10"/>
  <c r="AX427" i="10"/>
  <c r="AW427" i="10"/>
  <c r="AR427" i="10"/>
  <c r="AQ427" i="10"/>
  <c r="AP427" i="10"/>
  <c r="AO427" i="10" s="1"/>
  <c r="AN427" i="10"/>
  <c r="AI427" i="10"/>
  <c r="AH427" i="10"/>
  <c r="AG427" i="10"/>
  <c r="AE427" i="10"/>
  <c r="Y427" i="10"/>
  <c r="X427" i="10"/>
  <c r="W427" i="10"/>
  <c r="V427" i="10"/>
  <c r="U427" i="10" s="1"/>
  <c r="Z427" i="10" s="1"/>
  <c r="T427" i="10"/>
  <c r="O427" i="10"/>
  <c r="N427" i="10"/>
  <c r="M427" i="10"/>
  <c r="L427" i="10" s="1"/>
  <c r="K427" i="10"/>
  <c r="CA426" i="10"/>
  <c r="BZ426" i="10"/>
  <c r="BX426" i="10"/>
  <c r="BW426" i="10"/>
  <c r="BV426" i="10"/>
  <c r="BU426" i="10"/>
  <c r="BT426" i="10"/>
  <c r="BY426" i="10" s="1"/>
  <c r="BS426" i="10"/>
  <c r="BN426" i="10"/>
  <c r="BM426" i="10"/>
  <c r="BL426" i="10"/>
  <c r="BK426" i="10"/>
  <c r="BJ426" i="10"/>
  <c r="BD426" i="10"/>
  <c r="BB426" i="10"/>
  <c r="BA426" i="10"/>
  <c r="AZ426" i="10"/>
  <c r="AY426" i="10"/>
  <c r="AX426" i="10" s="1"/>
  <c r="BE426" i="10" s="1"/>
  <c r="AW426" i="10"/>
  <c r="AR426" i="10"/>
  <c r="AQ426" i="10"/>
  <c r="AO426" i="10" s="1"/>
  <c r="AP426" i="10"/>
  <c r="AN426" i="10"/>
  <c r="AI426" i="10"/>
  <c r="AH426" i="10"/>
  <c r="AG426" i="10"/>
  <c r="AF426" i="10"/>
  <c r="AE426" i="10"/>
  <c r="Y426" i="10"/>
  <c r="X426" i="10"/>
  <c r="W426" i="10"/>
  <c r="V426" i="10"/>
  <c r="U426" i="10" s="1"/>
  <c r="T426" i="10"/>
  <c r="O426" i="10"/>
  <c r="N426" i="10"/>
  <c r="M426" i="10"/>
  <c r="K426" i="10"/>
  <c r="BZ425" i="10"/>
  <c r="BX425" i="10"/>
  <c r="BW425" i="10"/>
  <c r="BV425" i="10"/>
  <c r="BU425" i="10"/>
  <c r="BT425" i="10"/>
  <c r="CA425" i="10" s="1"/>
  <c r="BS425" i="10"/>
  <c r="BN425" i="10"/>
  <c r="BM425" i="10"/>
  <c r="BL425" i="10"/>
  <c r="BK425" i="10" s="1"/>
  <c r="BY425" i="10" s="1"/>
  <c r="BJ425" i="10"/>
  <c r="BD425" i="10"/>
  <c r="BB425" i="10"/>
  <c r="BA425" i="10"/>
  <c r="AZ425" i="10"/>
  <c r="AX425" i="10" s="1"/>
  <c r="AY425" i="10"/>
  <c r="AW425" i="10"/>
  <c r="AR425" i="10"/>
  <c r="AQ425" i="10"/>
  <c r="AP425" i="10"/>
  <c r="AO425" i="10"/>
  <c r="AN425" i="10"/>
  <c r="AI425" i="10"/>
  <c r="AH425" i="10"/>
  <c r="AG425" i="10"/>
  <c r="AF425" i="10"/>
  <c r="AE425" i="10"/>
  <c r="Y425" i="10"/>
  <c r="X425" i="10"/>
  <c r="W425" i="10"/>
  <c r="V425" i="10"/>
  <c r="T425" i="10"/>
  <c r="O425" i="10"/>
  <c r="N425" i="10"/>
  <c r="M425" i="10"/>
  <c r="L425" i="10"/>
  <c r="K425" i="10"/>
  <c r="BZ424" i="10"/>
  <c r="BX424" i="10"/>
  <c r="BW424" i="10"/>
  <c r="BV424" i="10"/>
  <c r="BU424" i="10"/>
  <c r="BT424" i="10" s="1"/>
  <c r="BS424" i="10"/>
  <c r="BN424" i="10"/>
  <c r="BM424" i="10"/>
  <c r="BL424" i="10"/>
  <c r="BK424" i="10" s="1"/>
  <c r="BJ424" i="10"/>
  <c r="BE424" i="10"/>
  <c r="BD424" i="10"/>
  <c r="BB424" i="10"/>
  <c r="BA424" i="10"/>
  <c r="AZ424" i="10"/>
  <c r="AY424" i="10"/>
  <c r="AX424" i="10"/>
  <c r="BC424" i="10" s="1"/>
  <c r="AW424" i="10"/>
  <c r="AR424" i="10"/>
  <c r="AQ424" i="10"/>
  <c r="AP424" i="10"/>
  <c r="AO424" i="10"/>
  <c r="AN424" i="10"/>
  <c r="AI424" i="10"/>
  <c r="AH424" i="10"/>
  <c r="AG424" i="10"/>
  <c r="AF424" i="10" s="1"/>
  <c r="AE424" i="10"/>
  <c r="Y424" i="10"/>
  <c r="X424" i="10"/>
  <c r="W424" i="10"/>
  <c r="V424" i="10"/>
  <c r="U424" i="10" s="1"/>
  <c r="Z424" i="10" s="1"/>
  <c r="T424" i="10"/>
  <c r="O424" i="10"/>
  <c r="N424" i="10"/>
  <c r="M424" i="10"/>
  <c r="L424" i="10" s="1"/>
  <c r="K424" i="10"/>
  <c r="BZ423" i="10"/>
  <c r="BX423" i="10"/>
  <c r="BW423" i="10"/>
  <c r="BV423" i="10"/>
  <c r="BU423" i="10"/>
  <c r="BT423" i="10" s="1"/>
  <c r="BS423" i="10"/>
  <c r="BN423" i="10"/>
  <c r="BM423" i="10"/>
  <c r="BL423" i="10"/>
  <c r="BJ423" i="10"/>
  <c r="BD423" i="10"/>
  <c r="BB423" i="10"/>
  <c r="BA423" i="10"/>
  <c r="AZ423" i="10"/>
  <c r="AY423" i="10"/>
  <c r="AX423" i="10"/>
  <c r="AW423" i="10"/>
  <c r="AR423" i="10"/>
  <c r="AQ423" i="10"/>
  <c r="AP423" i="10"/>
  <c r="AO423" i="10" s="1"/>
  <c r="BC423" i="10" s="1"/>
  <c r="AN423" i="10"/>
  <c r="AI423" i="10"/>
  <c r="AH423" i="10"/>
  <c r="AG423" i="10"/>
  <c r="AF423" i="10" s="1"/>
  <c r="CA423" i="10" s="1"/>
  <c r="AE423" i="10"/>
  <c r="Y423" i="10"/>
  <c r="X423" i="10"/>
  <c r="W423" i="10"/>
  <c r="V423" i="10"/>
  <c r="U423" i="10" s="1"/>
  <c r="T423" i="10"/>
  <c r="O423" i="10"/>
  <c r="N423" i="10"/>
  <c r="M423" i="10"/>
  <c r="K423" i="10"/>
  <c r="BZ422" i="10"/>
  <c r="BX422" i="10"/>
  <c r="BW422" i="10"/>
  <c r="BV422" i="10"/>
  <c r="BU422" i="10"/>
  <c r="BS422" i="10"/>
  <c r="BN422" i="10"/>
  <c r="BM422" i="10"/>
  <c r="BL422" i="10"/>
  <c r="BK422" i="10"/>
  <c r="BJ422" i="10"/>
  <c r="BD422" i="10"/>
  <c r="BB422" i="10"/>
  <c r="BA422" i="10"/>
  <c r="AZ422" i="10"/>
  <c r="AY422" i="10"/>
  <c r="AX422" i="10" s="1"/>
  <c r="AW422" i="10"/>
  <c r="AR422" i="10"/>
  <c r="AQ422" i="10"/>
  <c r="AP422" i="10"/>
  <c r="AO422" i="10" s="1"/>
  <c r="AN422" i="10"/>
  <c r="AI422" i="10"/>
  <c r="AH422" i="10"/>
  <c r="AG422" i="10"/>
  <c r="AE422" i="10"/>
  <c r="Y422" i="10"/>
  <c r="X422" i="10"/>
  <c r="W422" i="10"/>
  <c r="V422" i="10"/>
  <c r="T422" i="10"/>
  <c r="O422" i="10"/>
  <c r="N422" i="10"/>
  <c r="M422" i="10"/>
  <c r="L422" i="10"/>
  <c r="K422" i="10"/>
  <c r="BZ421" i="10"/>
  <c r="BX421" i="10"/>
  <c r="BW421" i="10"/>
  <c r="BV421" i="10"/>
  <c r="BU421" i="10"/>
  <c r="BT421" i="10"/>
  <c r="BS421" i="10"/>
  <c r="BN421" i="10"/>
  <c r="BM421" i="10"/>
  <c r="BL421" i="10"/>
  <c r="BK421" i="10" s="1"/>
  <c r="BJ421" i="10"/>
  <c r="BD421" i="10"/>
  <c r="BB421" i="10"/>
  <c r="BA421" i="10"/>
  <c r="AZ421" i="10"/>
  <c r="AY421" i="10"/>
  <c r="AX421" i="10" s="1"/>
  <c r="AW421" i="10"/>
  <c r="AR421" i="10"/>
  <c r="AQ421" i="10"/>
  <c r="AP421" i="10"/>
  <c r="AN421" i="10"/>
  <c r="AI421" i="10"/>
  <c r="AH421" i="10"/>
  <c r="AG421" i="10"/>
  <c r="AF421" i="10"/>
  <c r="AE421" i="10"/>
  <c r="Y421" i="10"/>
  <c r="X421" i="10"/>
  <c r="W421" i="10"/>
  <c r="V421" i="10"/>
  <c r="U421" i="10"/>
  <c r="Z421" i="10" s="1"/>
  <c r="T421" i="10"/>
  <c r="O421" i="10"/>
  <c r="N421" i="10"/>
  <c r="M421" i="10"/>
  <c r="L421" i="10"/>
  <c r="K421" i="10"/>
  <c r="BZ420" i="10"/>
  <c r="BY420" i="10"/>
  <c r="BX420" i="10"/>
  <c r="BW420" i="10"/>
  <c r="BV420" i="10"/>
  <c r="BU420" i="10"/>
  <c r="BT420" i="10" s="1"/>
  <c r="BS420" i="10"/>
  <c r="BN420" i="10"/>
  <c r="BM420" i="10"/>
  <c r="BK420" i="10" s="1"/>
  <c r="BL420" i="10"/>
  <c r="BJ420" i="10"/>
  <c r="BD420" i="10"/>
  <c r="BB420" i="10"/>
  <c r="BA420" i="10"/>
  <c r="AZ420" i="10"/>
  <c r="AY420" i="10"/>
  <c r="AX420" i="10" s="1"/>
  <c r="AW420" i="10"/>
  <c r="AR420" i="10"/>
  <c r="AQ420" i="10"/>
  <c r="AP420" i="10"/>
  <c r="AO420" i="10" s="1"/>
  <c r="AN420" i="10"/>
  <c r="AI420" i="10"/>
  <c r="AH420" i="10"/>
  <c r="AG420" i="10"/>
  <c r="AF420" i="10" s="1"/>
  <c r="AE420" i="10"/>
  <c r="Y420" i="10"/>
  <c r="X420" i="10"/>
  <c r="W420" i="10"/>
  <c r="V420" i="10"/>
  <c r="U420" i="10"/>
  <c r="T420" i="10"/>
  <c r="O420" i="10"/>
  <c r="N420" i="10"/>
  <c r="M420" i="10"/>
  <c r="L420" i="10" s="1"/>
  <c r="Z420" i="10" s="1"/>
  <c r="K420" i="10"/>
  <c r="BZ419" i="10"/>
  <c r="BX419" i="10"/>
  <c r="BW419" i="10"/>
  <c r="BV419" i="10"/>
  <c r="BT419" i="10" s="1"/>
  <c r="BU419" i="10"/>
  <c r="BS419" i="10"/>
  <c r="BN419" i="10"/>
  <c r="BM419" i="10"/>
  <c r="BL419" i="10"/>
  <c r="BK419" i="10"/>
  <c r="BJ419" i="10"/>
  <c r="BD419" i="10"/>
  <c r="BB419" i="10"/>
  <c r="BA419" i="10"/>
  <c r="AZ419" i="10"/>
  <c r="AY419" i="10"/>
  <c r="AX419" i="10" s="1"/>
  <c r="AW419" i="10"/>
  <c r="AR419" i="10"/>
  <c r="AQ419" i="10"/>
  <c r="AP419" i="10"/>
  <c r="AO419" i="10" s="1"/>
  <c r="AN419" i="10"/>
  <c r="AI419" i="10"/>
  <c r="AH419" i="10"/>
  <c r="AG419" i="10"/>
  <c r="AE419" i="10"/>
  <c r="Y419" i="10"/>
  <c r="X419" i="10"/>
  <c r="W419" i="10"/>
  <c r="V419" i="10"/>
  <c r="T419" i="10"/>
  <c r="O419" i="10"/>
  <c r="N419" i="10"/>
  <c r="M419" i="10"/>
  <c r="L419" i="10" s="1"/>
  <c r="K419" i="10"/>
  <c r="BZ418" i="10"/>
  <c r="BX418" i="10"/>
  <c r="BW418" i="10"/>
  <c r="BV418" i="10"/>
  <c r="BU418" i="10"/>
  <c r="BT418" i="10"/>
  <c r="BY418" i="10" s="1"/>
  <c r="BS418" i="10"/>
  <c r="BN418" i="10"/>
  <c r="BM418" i="10"/>
  <c r="BL418" i="10"/>
  <c r="BK418" i="10"/>
  <c r="BJ418" i="10"/>
  <c r="BD418" i="10"/>
  <c r="BB418" i="10"/>
  <c r="BA418" i="10"/>
  <c r="AZ418" i="10"/>
  <c r="AY418" i="10"/>
  <c r="AX418" i="10" s="1"/>
  <c r="AW418" i="10"/>
  <c r="AR418" i="10"/>
  <c r="AQ418" i="10"/>
  <c r="AP418" i="10"/>
  <c r="AN418" i="10"/>
  <c r="AI418" i="10"/>
  <c r="AH418" i="10"/>
  <c r="AG418" i="10"/>
  <c r="AF418" i="10"/>
  <c r="CA418" i="10" s="1"/>
  <c r="AE418" i="10"/>
  <c r="Y418" i="10"/>
  <c r="X418" i="10"/>
  <c r="W418" i="10"/>
  <c r="V418" i="10"/>
  <c r="U418" i="10" s="1"/>
  <c r="T418" i="10"/>
  <c r="O418" i="10"/>
  <c r="N418" i="10"/>
  <c r="M418" i="10"/>
  <c r="K418" i="10"/>
  <c r="BZ417" i="10"/>
  <c r="BX417" i="10"/>
  <c r="BW417" i="10"/>
  <c r="BV417" i="10"/>
  <c r="BU417" i="10"/>
  <c r="BT417" i="10"/>
  <c r="CA417" i="10" s="1"/>
  <c r="BS417" i="10"/>
  <c r="BN417" i="10"/>
  <c r="BM417" i="10"/>
  <c r="BL417" i="10"/>
  <c r="BK417" i="10" s="1"/>
  <c r="BY417" i="10" s="1"/>
  <c r="BJ417" i="10"/>
  <c r="BD417" i="10"/>
  <c r="BB417" i="10"/>
  <c r="BA417" i="10"/>
  <c r="AZ417" i="10"/>
  <c r="AY417" i="10"/>
  <c r="AW417" i="10"/>
  <c r="AR417" i="10"/>
  <c r="AQ417" i="10"/>
  <c r="AP417" i="10"/>
  <c r="AO417" i="10"/>
  <c r="AN417" i="10"/>
  <c r="AI417" i="10"/>
  <c r="AH417" i="10"/>
  <c r="AG417" i="10"/>
  <c r="AF417" i="10"/>
  <c r="AE417" i="10"/>
  <c r="Y417" i="10"/>
  <c r="X417" i="10"/>
  <c r="W417" i="10"/>
  <c r="V417" i="10"/>
  <c r="T417" i="10"/>
  <c r="O417" i="10"/>
  <c r="N417" i="10"/>
  <c r="M417" i="10"/>
  <c r="L417" i="10" s="1"/>
  <c r="K417" i="10"/>
  <c r="BZ416" i="10"/>
  <c r="BX416" i="10"/>
  <c r="BW416" i="10"/>
  <c r="BV416" i="10"/>
  <c r="BU416" i="10"/>
  <c r="BT416" i="10" s="1"/>
  <c r="BS416" i="10"/>
  <c r="BN416" i="10"/>
  <c r="BM416" i="10"/>
  <c r="BL416" i="10"/>
  <c r="BK416" i="10" s="1"/>
  <c r="BJ416" i="10"/>
  <c r="BD416" i="10"/>
  <c r="BB416" i="10"/>
  <c r="BA416" i="10"/>
  <c r="AZ416" i="10"/>
  <c r="AY416" i="10"/>
  <c r="AX416" i="10"/>
  <c r="BC416" i="10" s="1"/>
  <c r="AW416" i="10"/>
  <c r="AR416" i="10"/>
  <c r="AQ416" i="10"/>
  <c r="AP416" i="10"/>
  <c r="AO416" i="10"/>
  <c r="AN416" i="10"/>
  <c r="AI416" i="10"/>
  <c r="AH416" i="10"/>
  <c r="AG416" i="10"/>
  <c r="AE416" i="10"/>
  <c r="Y416" i="10"/>
  <c r="X416" i="10"/>
  <c r="W416" i="10"/>
  <c r="V416" i="10"/>
  <c r="U416" i="10"/>
  <c r="Z416" i="10" s="1"/>
  <c r="T416" i="10"/>
  <c r="O416" i="10"/>
  <c r="N416" i="10"/>
  <c r="M416" i="10"/>
  <c r="L416" i="10" s="1"/>
  <c r="K416" i="10"/>
  <c r="CA415" i="10"/>
  <c r="BZ415" i="10"/>
  <c r="BX415" i="10"/>
  <c r="BW415" i="10"/>
  <c r="BV415" i="10"/>
  <c r="BU415" i="10"/>
  <c r="BT415" i="10" s="1"/>
  <c r="BS415" i="10"/>
  <c r="BN415" i="10"/>
  <c r="BM415" i="10"/>
  <c r="BL415" i="10"/>
  <c r="BJ415" i="10"/>
  <c r="BD415" i="10"/>
  <c r="BB415" i="10"/>
  <c r="BA415" i="10"/>
  <c r="AZ415" i="10"/>
  <c r="AY415" i="10"/>
  <c r="AX415" i="10"/>
  <c r="AW415" i="10"/>
  <c r="AR415" i="10"/>
  <c r="AQ415" i="10"/>
  <c r="AP415" i="10"/>
  <c r="AO415" i="10" s="1"/>
  <c r="BC415" i="10" s="1"/>
  <c r="AN415" i="10"/>
  <c r="AI415" i="10"/>
  <c r="AH415" i="10"/>
  <c r="AG415" i="10"/>
  <c r="AF415" i="10" s="1"/>
  <c r="AE415" i="10"/>
  <c r="Y415" i="10"/>
  <c r="X415" i="10"/>
  <c r="W415" i="10"/>
  <c r="V415" i="10"/>
  <c r="U415" i="10" s="1"/>
  <c r="Z415" i="10" s="1"/>
  <c r="T415" i="10"/>
  <c r="O415" i="10"/>
  <c r="N415" i="10"/>
  <c r="L415" i="10" s="1"/>
  <c r="M415" i="10"/>
  <c r="K415" i="10"/>
  <c r="BZ414" i="10"/>
  <c r="BX414" i="10"/>
  <c r="BW414" i="10"/>
  <c r="BV414" i="10"/>
  <c r="BU414" i="10"/>
  <c r="BS414" i="10"/>
  <c r="BN414" i="10"/>
  <c r="BM414" i="10"/>
  <c r="BL414" i="10"/>
  <c r="BK414" i="10"/>
  <c r="BJ414" i="10"/>
  <c r="BD414" i="10"/>
  <c r="BB414" i="10"/>
  <c r="BA414" i="10"/>
  <c r="AZ414" i="10"/>
  <c r="AY414" i="10"/>
  <c r="AW414" i="10"/>
  <c r="AR414" i="10"/>
  <c r="AQ414" i="10"/>
  <c r="AP414" i="10"/>
  <c r="AO414" i="10" s="1"/>
  <c r="AN414" i="10"/>
  <c r="AI414" i="10"/>
  <c r="AH414" i="10"/>
  <c r="AG414" i="10"/>
  <c r="AE414" i="10"/>
  <c r="Y414" i="10"/>
  <c r="X414" i="10"/>
  <c r="W414" i="10"/>
  <c r="U414" i="10" s="1"/>
  <c r="Z414" i="10" s="1"/>
  <c r="V414" i="10"/>
  <c r="T414" i="10"/>
  <c r="O414" i="10"/>
  <c r="N414" i="10"/>
  <c r="M414" i="10"/>
  <c r="L414" i="10"/>
  <c r="K414" i="10"/>
  <c r="BZ413" i="10"/>
  <c r="BX413" i="10"/>
  <c r="BW413" i="10"/>
  <c r="BV413" i="10"/>
  <c r="BU413" i="10"/>
  <c r="BT413" i="10"/>
  <c r="BS413" i="10"/>
  <c r="BN413" i="10"/>
  <c r="BM413" i="10"/>
  <c r="BL413" i="10"/>
  <c r="BK413" i="10" s="1"/>
  <c r="BJ413" i="10"/>
  <c r="BD413" i="10"/>
  <c r="BB413" i="10"/>
  <c r="BA413" i="10"/>
  <c r="AZ413" i="10"/>
  <c r="AY413" i="10"/>
  <c r="AX413" i="10" s="1"/>
  <c r="AW413" i="10"/>
  <c r="AR413" i="10"/>
  <c r="AQ413" i="10"/>
  <c r="AP413" i="10"/>
  <c r="AN413" i="10"/>
  <c r="AI413" i="10"/>
  <c r="AH413" i="10"/>
  <c r="AG413" i="10"/>
  <c r="AF413" i="10" s="1"/>
  <c r="AE413" i="10"/>
  <c r="Y413" i="10"/>
  <c r="X413" i="10"/>
  <c r="W413" i="10"/>
  <c r="V413" i="10"/>
  <c r="U413" i="10"/>
  <c r="Z413" i="10" s="1"/>
  <c r="T413" i="10"/>
  <c r="O413" i="10"/>
  <c r="N413" i="10"/>
  <c r="M413" i="10"/>
  <c r="L413" i="10"/>
  <c r="K413" i="10"/>
  <c r="BZ412" i="10"/>
  <c r="BY412" i="10"/>
  <c r="BX412" i="10"/>
  <c r="BW412" i="10"/>
  <c r="BV412" i="10"/>
  <c r="BU412" i="10"/>
  <c r="BT412" i="10" s="1"/>
  <c r="CA412" i="10" s="1"/>
  <c r="BS412" i="10"/>
  <c r="BN412" i="10"/>
  <c r="BM412" i="10"/>
  <c r="BK412" i="10" s="1"/>
  <c r="BL412" i="10"/>
  <c r="BJ412" i="10"/>
  <c r="BD412" i="10"/>
  <c r="BB412" i="10"/>
  <c r="BA412" i="10"/>
  <c r="AZ412" i="10"/>
  <c r="AY412" i="10"/>
  <c r="AW412" i="10"/>
  <c r="AR412" i="10"/>
  <c r="AQ412" i="10"/>
  <c r="AP412" i="10"/>
  <c r="AO412" i="10"/>
  <c r="AN412" i="10"/>
  <c r="AI412" i="10"/>
  <c r="AH412" i="10"/>
  <c r="AG412" i="10"/>
  <c r="AF412" i="10" s="1"/>
  <c r="AE412" i="10"/>
  <c r="Y412" i="10"/>
  <c r="X412" i="10"/>
  <c r="W412" i="10"/>
  <c r="V412" i="10"/>
  <c r="U412" i="10"/>
  <c r="T412" i="10"/>
  <c r="O412" i="10"/>
  <c r="N412" i="10"/>
  <c r="M412" i="10"/>
  <c r="K412" i="10"/>
  <c r="BZ411" i="10"/>
  <c r="BX411" i="10"/>
  <c r="BW411" i="10"/>
  <c r="BV411" i="10"/>
  <c r="BT411" i="10" s="1"/>
  <c r="BU411" i="10"/>
  <c r="BS411" i="10"/>
  <c r="BN411" i="10"/>
  <c r="BM411" i="10"/>
  <c r="BL411" i="10"/>
  <c r="BK411" i="10"/>
  <c r="BJ411" i="10"/>
  <c r="BD411" i="10"/>
  <c r="BB411" i="10"/>
  <c r="BA411" i="10"/>
  <c r="AZ411" i="10"/>
  <c r="AY411" i="10"/>
  <c r="AX411" i="10" s="1"/>
  <c r="AW411" i="10"/>
  <c r="AR411" i="10"/>
  <c r="AQ411" i="10"/>
  <c r="AP411" i="10"/>
  <c r="AO411" i="10" s="1"/>
  <c r="AN411" i="10"/>
  <c r="AI411" i="10"/>
  <c r="AH411" i="10"/>
  <c r="AF411" i="10" s="1"/>
  <c r="AG411" i="10"/>
  <c r="AE411" i="10"/>
  <c r="Y411" i="10"/>
  <c r="X411" i="10"/>
  <c r="W411" i="10"/>
  <c r="V411" i="10"/>
  <c r="U411" i="10" s="1"/>
  <c r="Z411" i="10" s="1"/>
  <c r="T411" i="10"/>
  <c r="O411" i="10"/>
  <c r="N411" i="10"/>
  <c r="M411" i="10"/>
  <c r="L411" i="10" s="1"/>
  <c r="K411" i="10"/>
  <c r="BZ410" i="10"/>
  <c r="BX410" i="10"/>
  <c r="BW410" i="10"/>
  <c r="BV410" i="10"/>
  <c r="BU410" i="10"/>
  <c r="BT410" i="10"/>
  <c r="BY410" i="10" s="1"/>
  <c r="BS410" i="10"/>
  <c r="BN410" i="10"/>
  <c r="BM410" i="10"/>
  <c r="BL410" i="10"/>
  <c r="BK410" i="10"/>
  <c r="BJ410" i="10"/>
  <c r="BD410" i="10"/>
  <c r="BB410" i="10"/>
  <c r="BA410" i="10"/>
  <c r="AZ410" i="10"/>
  <c r="AY410" i="10"/>
  <c r="AX410" i="10" s="1"/>
  <c r="BE410" i="10" s="1"/>
  <c r="AW410" i="10"/>
  <c r="AR410" i="10"/>
  <c r="AQ410" i="10"/>
  <c r="AP410" i="10"/>
  <c r="AN410" i="10"/>
  <c r="AI410" i="10"/>
  <c r="AH410" i="10"/>
  <c r="AG410" i="10"/>
  <c r="AF410" i="10"/>
  <c r="CA410" i="10" s="1"/>
  <c r="AE410" i="10"/>
  <c r="Y410" i="10"/>
  <c r="X410" i="10"/>
  <c r="W410" i="10"/>
  <c r="V410" i="10"/>
  <c r="U410" i="10" s="1"/>
  <c r="T410" i="10"/>
  <c r="O410" i="10"/>
  <c r="N410" i="10"/>
  <c r="M410" i="10"/>
  <c r="K410" i="10"/>
  <c r="BZ409" i="10"/>
  <c r="BX409" i="10"/>
  <c r="BW409" i="10"/>
  <c r="BV409" i="10"/>
  <c r="BU409" i="10"/>
  <c r="BT409" i="10"/>
  <c r="CA409" i="10" s="1"/>
  <c r="BS409" i="10"/>
  <c r="BN409" i="10"/>
  <c r="BM409" i="10"/>
  <c r="BL409" i="10"/>
  <c r="BK409" i="10" s="1"/>
  <c r="BY409" i="10" s="1"/>
  <c r="BJ409" i="10"/>
  <c r="BD409" i="10"/>
  <c r="BB409" i="10"/>
  <c r="BA409" i="10"/>
  <c r="AZ409" i="10"/>
  <c r="AY409" i="10"/>
  <c r="AW409" i="10"/>
  <c r="AR409" i="10"/>
  <c r="AQ409" i="10"/>
  <c r="AP409" i="10"/>
  <c r="AO409" i="10"/>
  <c r="AN409" i="10"/>
  <c r="AI409" i="10"/>
  <c r="AH409" i="10"/>
  <c r="AG409" i="10"/>
  <c r="AF409" i="10"/>
  <c r="AE409" i="10"/>
  <c r="Y409" i="10"/>
  <c r="X409" i="10"/>
  <c r="W409" i="10"/>
  <c r="V409" i="10"/>
  <c r="T409" i="10"/>
  <c r="O409" i="10"/>
  <c r="N409" i="10"/>
  <c r="M409" i="10"/>
  <c r="L409" i="10"/>
  <c r="K409" i="10"/>
  <c r="BZ408" i="10"/>
  <c r="BX408" i="10"/>
  <c r="BW408" i="10"/>
  <c r="BV408" i="10"/>
  <c r="BU408" i="10"/>
  <c r="BT408" i="10" s="1"/>
  <c r="BS408" i="10"/>
  <c r="BN408" i="10"/>
  <c r="BM408" i="10"/>
  <c r="BL408" i="10"/>
  <c r="BK408" i="10" s="1"/>
  <c r="BJ408" i="10"/>
  <c r="BD408" i="10"/>
  <c r="BB408" i="10"/>
  <c r="BA408" i="10"/>
  <c r="AZ408" i="10"/>
  <c r="AY408" i="10"/>
  <c r="AX408" i="10"/>
  <c r="BC408" i="10" s="1"/>
  <c r="AW408" i="10"/>
  <c r="AR408" i="10"/>
  <c r="AQ408" i="10"/>
  <c r="AP408" i="10"/>
  <c r="AO408" i="10"/>
  <c r="AN408" i="10"/>
  <c r="AI408" i="10"/>
  <c r="AH408" i="10"/>
  <c r="AG408" i="10"/>
  <c r="AE408" i="10"/>
  <c r="Y408" i="10"/>
  <c r="X408" i="10"/>
  <c r="W408" i="10"/>
  <c r="V408" i="10"/>
  <c r="U408" i="10" s="1"/>
  <c r="Z408" i="10" s="1"/>
  <c r="T408" i="10"/>
  <c r="O408" i="10"/>
  <c r="N408" i="10"/>
  <c r="M408" i="10"/>
  <c r="L408" i="10" s="1"/>
  <c r="K408" i="10"/>
  <c r="BZ407" i="10"/>
  <c r="BX407" i="10"/>
  <c r="BW407" i="10"/>
  <c r="BV407" i="10"/>
  <c r="BU407" i="10"/>
  <c r="BT407" i="10" s="1"/>
  <c r="BS407" i="10"/>
  <c r="BN407" i="10"/>
  <c r="BM407" i="10"/>
  <c r="BL407" i="10"/>
  <c r="BK407" i="10" s="1"/>
  <c r="BJ407" i="10"/>
  <c r="BD407" i="10"/>
  <c r="BB407" i="10"/>
  <c r="BA407" i="10"/>
  <c r="AZ407" i="10"/>
  <c r="AY407" i="10"/>
  <c r="AX407" i="10"/>
  <c r="AW407" i="10"/>
  <c r="AR407" i="10"/>
  <c r="AQ407" i="10"/>
  <c r="AP407" i="10"/>
  <c r="AN407" i="10"/>
  <c r="AI407" i="10"/>
  <c r="AH407" i="10"/>
  <c r="AG407" i="10"/>
  <c r="AF407" i="10" s="1"/>
  <c r="CA407" i="10" s="1"/>
  <c r="AE407" i="10"/>
  <c r="Y407" i="10"/>
  <c r="X407" i="10"/>
  <c r="W407" i="10"/>
  <c r="V407" i="10"/>
  <c r="U407" i="10" s="1"/>
  <c r="T407" i="10"/>
  <c r="O407" i="10"/>
  <c r="N407" i="10"/>
  <c r="M407" i="10"/>
  <c r="K407" i="10"/>
  <c r="BZ406" i="10"/>
  <c r="BX406" i="10"/>
  <c r="BW406" i="10"/>
  <c r="BV406" i="10"/>
  <c r="BU406" i="10"/>
  <c r="BT406" i="10" s="1"/>
  <c r="BS406" i="10"/>
  <c r="BN406" i="10"/>
  <c r="BM406" i="10"/>
  <c r="BL406" i="10"/>
  <c r="BK406" i="10"/>
  <c r="BJ406" i="10"/>
  <c r="BD406" i="10"/>
  <c r="BB406" i="10"/>
  <c r="BA406" i="10"/>
  <c r="AZ406" i="10"/>
  <c r="AY406" i="10"/>
  <c r="AW406" i="10"/>
  <c r="AR406" i="10"/>
  <c r="AQ406" i="10"/>
  <c r="AP406" i="10"/>
  <c r="AO406" i="10" s="1"/>
  <c r="AN406" i="10"/>
  <c r="AI406" i="10"/>
  <c r="AH406" i="10"/>
  <c r="AG406" i="10"/>
  <c r="AE406" i="10"/>
  <c r="Y406" i="10"/>
  <c r="X406" i="10"/>
  <c r="W406" i="10"/>
  <c r="U406" i="10" s="1"/>
  <c r="Z406" i="10" s="1"/>
  <c r="V406" i="10"/>
  <c r="T406" i="10"/>
  <c r="O406" i="10"/>
  <c r="N406" i="10"/>
  <c r="M406" i="10"/>
  <c r="L406" i="10"/>
  <c r="K406" i="10"/>
  <c r="BZ405" i="10"/>
  <c r="BX405" i="10"/>
  <c r="BW405" i="10"/>
  <c r="BV405" i="10"/>
  <c r="BU405" i="10"/>
  <c r="BT405" i="10" s="1"/>
  <c r="BS405" i="10"/>
  <c r="BN405" i="10"/>
  <c r="BM405" i="10"/>
  <c r="BL405" i="10"/>
  <c r="BK405" i="10" s="1"/>
  <c r="BJ405" i="10"/>
  <c r="BD405" i="10"/>
  <c r="BB405" i="10"/>
  <c r="BA405" i="10"/>
  <c r="AZ405" i="10"/>
  <c r="AY405" i="10"/>
  <c r="AX405" i="10" s="1"/>
  <c r="AW405" i="10"/>
  <c r="AR405" i="10"/>
  <c r="AQ405" i="10"/>
  <c r="AP405" i="10"/>
  <c r="AN405" i="10"/>
  <c r="AI405" i="10"/>
  <c r="AH405" i="10"/>
  <c r="AG405" i="10"/>
  <c r="AF405" i="10"/>
  <c r="BE405" i="10" s="1"/>
  <c r="AE405" i="10"/>
  <c r="Y405" i="10"/>
  <c r="X405" i="10"/>
  <c r="W405" i="10"/>
  <c r="V405" i="10"/>
  <c r="U405" i="10"/>
  <c r="Z405" i="10" s="1"/>
  <c r="T405" i="10"/>
  <c r="O405" i="10"/>
  <c r="N405" i="10"/>
  <c r="M405" i="10"/>
  <c r="L405" i="10"/>
  <c r="K405" i="10"/>
  <c r="BZ404" i="10"/>
  <c r="BX404" i="10"/>
  <c r="BW404" i="10"/>
  <c r="BV404" i="10"/>
  <c r="BU404" i="10"/>
  <c r="BT404" i="10" s="1"/>
  <c r="CA404" i="10" s="1"/>
  <c r="BS404" i="10"/>
  <c r="BN404" i="10"/>
  <c r="BM404" i="10"/>
  <c r="BK404" i="10" s="1"/>
  <c r="BL404" i="10"/>
  <c r="BJ404" i="10"/>
  <c r="BD404" i="10"/>
  <c r="BB404" i="10"/>
  <c r="BA404" i="10"/>
  <c r="AZ404" i="10"/>
  <c r="AY404" i="10"/>
  <c r="AW404" i="10"/>
  <c r="AR404" i="10"/>
  <c r="AQ404" i="10"/>
  <c r="AP404" i="10"/>
  <c r="AO404" i="10" s="1"/>
  <c r="AN404" i="10"/>
  <c r="AI404" i="10"/>
  <c r="AH404" i="10"/>
  <c r="AG404" i="10"/>
  <c r="AF404" i="10" s="1"/>
  <c r="AE404" i="10"/>
  <c r="Y404" i="10"/>
  <c r="X404" i="10"/>
  <c r="W404" i="10"/>
  <c r="V404" i="10"/>
  <c r="U404" i="10"/>
  <c r="T404" i="10"/>
  <c r="O404" i="10"/>
  <c r="N404" i="10"/>
  <c r="M404" i="10"/>
  <c r="L404" i="10" s="1"/>
  <c r="Z404" i="10" s="1"/>
  <c r="K404" i="10"/>
  <c r="BZ403" i="10"/>
  <c r="BX403" i="10"/>
  <c r="BW403" i="10"/>
  <c r="BV403" i="10"/>
  <c r="BT403" i="10" s="1"/>
  <c r="BU403" i="10"/>
  <c r="BS403" i="10"/>
  <c r="BN403" i="10"/>
  <c r="BM403" i="10"/>
  <c r="BL403" i="10"/>
  <c r="BK403" i="10"/>
  <c r="BJ403" i="10"/>
  <c r="BD403" i="10"/>
  <c r="BB403" i="10"/>
  <c r="BA403" i="10"/>
  <c r="AZ403" i="10"/>
  <c r="AY403" i="10"/>
  <c r="AX403" i="10"/>
  <c r="AW403" i="10"/>
  <c r="AR403" i="10"/>
  <c r="AQ403" i="10"/>
  <c r="AP403" i="10"/>
  <c r="AO403" i="10" s="1"/>
  <c r="AN403" i="10"/>
  <c r="AI403" i="10"/>
  <c r="AH403" i="10"/>
  <c r="AG403" i="10"/>
  <c r="AE403" i="10"/>
  <c r="Y403" i="10"/>
  <c r="X403" i="10"/>
  <c r="W403" i="10"/>
  <c r="V403" i="10"/>
  <c r="U403" i="10" s="1"/>
  <c r="Z403" i="10" s="1"/>
  <c r="T403" i="10"/>
  <c r="O403" i="10"/>
  <c r="N403" i="10"/>
  <c r="M403" i="10"/>
  <c r="L403" i="10" s="1"/>
  <c r="K403" i="10"/>
  <c r="BZ402" i="10"/>
  <c r="BX402" i="10"/>
  <c r="BW402" i="10"/>
  <c r="BV402" i="10"/>
  <c r="BU402" i="10"/>
  <c r="BT402" i="10"/>
  <c r="BY402" i="10" s="1"/>
  <c r="BS402" i="10"/>
  <c r="BN402" i="10"/>
  <c r="BM402" i="10"/>
  <c r="BL402" i="10"/>
  <c r="BK402" i="10"/>
  <c r="BJ402" i="10"/>
  <c r="BD402" i="10"/>
  <c r="BB402" i="10"/>
  <c r="BA402" i="10"/>
  <c r="AZ402" i="10"/>
  <c r="AY402" i="10"/>
  <c r="AX402" i="10" s="1"/>
  <c r="BC402" i="10" s="1"/>
  <c r="AW402" i="10"/>
  <c r="AR402" i="10"/>
  <c r="AQ402" i="10"/>
  <c r="AO402" i="10" s="1"/>
  <c r="AP402" i="10"/>
  <c r="AN402" i="10"/>
  <c r="AI402" i="10"/>
  <c r="AH402" i="10"/>
  <c r="AG402" i="10"/>
  <c r="AF402" i="10"/>
  <c r="AE402" i="10"/>
  <c r="Y402" i="10"/>
  <c r="X402" i="10"/>
  <c r="W402" i="10"/>
  <c r="V402" i="10"/>
  <c r="U402" i="10" s="1"/>
  <c r="T402" i="10"/>
  <c r="O402" i="10"/>
  <c r="N402" i="10"/>
  <c r="M402" i="10"/>
  <c r="K402" i="10"/>
  <c r="BZ401" i="10"/>
  <c r="BX401" i="10"/>
  <c r="BW401" i="10"/>
  <c r="BV401" i="10"/>
  <c r="BU401" i="10"/>
  <c r="BT401" i="10"/>
  <c r="CA401" i="10" s="1"/>
  <c r="BS401" i="10"/>
  <c r="BN401" i="10"/>
  <c r="BM401" i="10"/>
  <c r="BL401" i="10"/>
  <c r="BK401" i="10" s="1"/>
  <c r="BY401" i="10" s="1"/>
  <c r="BJ401" i="10"/>
  <c r="BD401" i="10"/>
  <c r="BB401" i="10"/>
  <c r="BA401" i="10"/>
  <c r="AZ401" i="10"/>
  <c r="AX401" i="10" s="1"/>
  <c r="AY401" i="10"/>
  <c r="AW401" i="10"/>
  <c r="AR401" i="10"/>
  <c r="AQ401" i="10"/>
  <c r="AP401" i="10"/>
  <c r="AO401" i="10"/>
  <c r="AN401" i="10"/>
  <c r="AI401" i="10"/>
  <c r="AH401" i="10"/>
  <c r="AG401" i="10"/>
  <c r="AF401" i="10"/>
  <c r="AE401" i="10"/>
  <c r="Y401" i="10"/>
  <c r="X401" i="10"/>
  <c r="W401" i="10"/>
  <c r="V401" i="10"/>
  <c r="T401" i="10"/>
  <c r="O401" i="10"/>
  <c r="N401" i="10"/>
  <c r="M401" i="10"/>
  <c r="L401" i="10"/>
  <c r="K401" i="10"/>
  <c r="BZ400" i="10"/>
  <c r="BX400" i="10"/>
  <c r="BW400" i="10"/>
  <c r="BV400" i="10"/>
  <c r="BU400" i="10"/>
  <c r="BT400" i="10" s="1"/>
  <c r="BS400" i="10"/>
  <c r="BN400" i="10"/>
  <c r="BM400" i="10"/>
  <c r="BL400" i="10"/>
  <c r="BK400" i="10" s="1"/>
  <c r="BJ400" i="10"/>
  <c r="BD400" i="10"/>
  <c r="BB400" i="10"/>
  <c r="BA400" i="10"/>
  <c r="AZ400" i="10"/>
  <c r="AY400" i="10"/>
  <c r="AX400" i="10"/>
  <c r="BC400" i="10" s="1"/>
  <c r="AW400" i="10"/>
  <c r="AR400" i="10"/>
  <c r="AQ400" i="10"/>
  <c r="AP400" i="10"/>
  <c r="AO400" i="10"/>
  <c r="AN400" i="10"/>
  <c r="AI400" i="10"/>
  <c r="AH400" i="10"/>
  <c r="AG400" i="10"/>
  <c r="AF400" i="10" s="1"/>
  <c r="AE400" i="10"/>
  <c r="Y400" i="10"/>
  <c r="X400" i="10"/>
  <c r="W400" i="10"/>
  <c r="V400" i="10"/>
  <c r="U400" i="10"/>
  <c r="Z400" i="10" s="1"/>
  <c r="T400" i="10"/>
  <c r="O400" i="10"/>
  <c r="N400" i="10"/>
  <c r="M400" i="10"/>
  <c r="L400" i="10" s="1"/>
  <c r="K400" i="10"/>
  <c r="BZ399" i="10"/>
  <c r="BX399" i="10"/>
  <c r="BW399" i="10"/>
  <c r="BV399" i="10"/>
  <c r="BU399" i="10"/>
  <c r="BT399" i="10" s="1"/>
  <c r="BS399" i="10"/>
  <c r="BN399" i="10"/>
  <c r="BM399" i="10"/>
  <c r="BL399" i="10"/>
  <c r="BK399" i="10" s="1"/>
  <c r="BJ399" i="10"/>
  <c r="BD399" i="10"/>
  <c r="BB399" i="10"/>
  <c r="BA399" i="10"/>
  <c r="AZ399" i="10"/>
  <c r="AY399" i="10"/>
  <c r="AX399" i="10"/>
  <c r="AW399" i="10"/>
  <c r="AR399" i="10"/>
  <c r="AQ399" i="10"/>
  <c r="AP399" i="10"/>
  <c r="AN399" i="10"/>
  <c r="AI399" i="10"/>
  <c r="AH399" i="10"/>
  <c r="AG399" i="10"/>
  <c r="AF399" i="10" s="1"/>
  <c r="AE399" i="10"/>
  <c r="Y399" i="10"/>
  <c r="X399" i="10"/>
  <c r="W399" i="10"/>
  <c r="V399" i="10"/>
  <c r="U399" i="10" s="1"/>
  <c r="T399" i="10"/>
  <c r="O399" i="10"/>
  <c r="N399" i="10"/>
  <c r="L399" i="10" s="1"/>
  <c r="Z399" i="10" s="1"/>
  <c r="M399" i="10"/>
  <c r="K399" i="10"/>
  <c r="BZ398" i="10"/>
  <c r="BX398" i="10"/>
  <c r="BW398" i="10"/>
  <c r="BV398" i="10"/>
  <c r="BU398" i="10"/>
  <c r="BT398" i="10" s="1"/>
  <c r="BS398" i="10"/>
  <c r="BN398" i="10"/>
  <c r="BM398" i="10"/>
  <c r="BL398" i="10"/>
  <c r="BK398" i="10" s="1"/>
  <c r="BJ398" i="10"/>
  <c r="BD398" i="10"/>
  <c r="BB398" i="10"/>
  <c r="BA398" i="10"/>
  <c r="AZ398" i="10"/>
  <c r="AY398" i="10"/>
  <c r="AX398" i="10" s="1"/>
  <c r="AW398" i="10"/>
  <c r="AR398" i="10"/>
  <c r="AQ398" i="10"/>
  <c r="AP398" i="10"/>
  <c r="AO398" i="10" s="1"/>
  <c r="AN398" i="10"/>
  <c r="AI398" i="10"/>
  <c r="AH398" i="10"/>
  <c r="AG398" i="10"/>
  <c r="AE398" i="10"/>
  <c r="Y398" i="10"/>
  <c r="X398" i="10"/>
  <c r="W398" i="10"/>
  <c r="U398" i="10" s="1"/>
  <c r="Z398" i="10" s="1"/>
  <c r="V398" i="10"/>
  <c r="T398" i="10"/>
  <c r="O398" i="10"/>
  <c r="N398" i="10"/>
  <c r="M398" i="10"/>
  <c r="L398" i="10"/>
  <c r="K398" i="10"/>
  <c r="BZ397" i="10"/>
  <c r="BX397" i="10"/>
  <c r="BW397" i="10"/>
  <c r="BV397" i="10"/>
  <c r="BU397" i="10"/>
  <c r="BT397" i="10" s="1"/>
  <c r="BS397" i="10"/>
  <c r="BN397" i="10"/>
  <c r="BM397" i="10"/>
  <c r="BL397" i="10"/>
  <c r="BK397" i="10" s="1"/>
  <c r="BJ397" i="10"/>
  <c r="BD397" i="10"/>
  <c r="BB397" i="10"/>
  <c r="BA397" i="10"/>
  <c r="AZ397" i="10"/>
  <c r="AY397" i="10"/>
  <c r="AX397" i="10" s="1"/>
  <c r="AW397" i="10"/>
  <c r="AR397" i="10"/>
  <c r="AQ397" i="10"/>
  <c r="AP397" i="10"/>
  <c r="AN397" i="10"/>
  <c r="AI397" i="10"/>
  <c r="AH397" i="10"/>
  <c r="AG397" i="10"/>
  <c r="AF397" i="10"/>
  <c r="BE397" i="10" s="1"/>
  <c r="AE397" i="10"/>
  <c r="Y397" i="10"/>
  <c r="X397" i="10"/>
  <c r="W397" i="10"/>
  <c r="V397" i="10"/>
  <c r="U397" i="10"/>
  <c r="Z397" i="10" s="1"/>
  <c r="T397" i="10"/>
  <c r="O397" i="10"/>
  <c r="N397" i="10"/>
  <c r="M397" i="10"/>
  <c r="L397" i="10"/>
  <c r="K397" i="10"/>
  <c r="BZ396" i="10"/>
  <c r="BX396" i="10"/>
  <c r="BW396" i="10"/>
  <c r="BV396" i="10"/>
  <c r="BU396" i="10"/>
  <c r="BT396" i="10" s="1"/>
  <c r="CA396" i="10" s="1"/>
  <c r="BS396" i="10"/>
  <c r="BN396" i="10"/>
  <c r="BM396" i="10"/>
  <c r="BL396" i="10"/>
  <c r="BJ396" i="10"/>
  <c r="BD396" i="10"/>
  <c r="BB396" i="10"/>
  <c r="BA396" i="10"/>
  <c r="AZ396" i="10"/>
  <c r="AY396" i="10"/>
  <c r="AW396" i="10"/>
  <c r="AR396" i="10"/>
  <c r="AQ396" i="10"/>
  <c r="AP396" i="10"/>
  <c r="AO396" i="10"/>
  <c r="AN396" i="10"/>
  <c r="AI396" i="10"/>
  <c r="AH396" i="10"/>
  <c r="AG396" i="10"/>
  <c r="AF396" i="10" s="1"/>
  <c r="AE396" i="10"/>
  <c r="Y396" i="10"/>
  <c r="X396" i="10"/>
  <c r="W396" i="10"/>
  <c r="V396" i="10"/>
  <c r="U396" i="10"/>
  <c r="T396" i="10"/>
  <c r="O396" i="10"/>
  <c r="N396" i="10"/>
  <c r="M396" i="10"/>
  <c r="L396" i="10" s="1"/>
  <c r="Z396" i="10" s="1"/>
  <c r="K396" i="10"/>
  <c r="BZ395" i="10"/>
  <c r="BX395" i="10"/>
  <c r="BW395" i="10"/>
  <c r="BV395" i="10"/>
  <c r="BU395" i="10"/>
  <c r="BS395" i="10"/>
  <c r="BN395" i="10"/>
  <c r="BM395" i="10"/>
  <c r="BL395" i="10"/>
  <c r="BK395" i="10"/>
  <c r="BJ395" i="10"/>
  <c r="BD395" i="10"/>
  <c r="BB395" i="10"/>
  <c r="BA395" i="10"/>
  <c r="AZ395" i="10"/>
  <c r="AY395" i="10"/>
  <c r="AX395" i="10" s="1"/>
  <c r="AW395" i="10"/>
  <c r="AR395" i="10"/>
  <c r="AQ395" i="10"/>
  <c r="AP395" i="10"/>
  <c r="AO395" i="10" s="1"/>
  <c r="AN395" i="10"/>
  <c r="AI395" i="10"/>
  <c r="AH395" i="10"/>
  <c r="AF395" i="10" s="1"/>
  <c r="AG395" i="10"/>
  <c r="AE395" i="10"/>
  <c r="Y395" i="10"/>
  <c r="X395" i="10"/>
  <c r="W395" i="10"/>
  <c r="V395" i="10"/>
  <c r="U395" i="10" s="1"/>
  <c r="T395" i="10"/>
  <c r="O395" i="10"/>
  <c r="N395" i="10"/>
  <c r="M395" i="10"/>
  <c r="L395" i="10" s="1"/>
  <c r="K395" i="10"/>
  <c r="BZ394" i="10"/>
  <c r="BX394" i="10"/>
  <c r="BW394" i="10"/>
  <c r="BV394" i="10"/>
  <c r="BU394" i="10"/>
  <c r="BT394" i="10"/>
  <c r="BY394" i="10" s="1"/>
  <c r="BS394" i="10"/>
  <c r="BN394" i="10"/>
  <c r="BM394" i="10"/>
  <c r="BL394" i="10"/>
  <c r="BK394" i="10"/>
  <c r="BJ394" i="10"/>
  <c r="BD394" i="10"/>
  <c r="BB394" i="10"/>
  <c r="BA394" i="10"/>
  <c r="AZ394" i="10"/>
  <c r="AY394" i="10"/>
  <c r="AX394" i="10" s="1"/>
  <c r="AW394" i="10"/>
  <c r="AR394" i="10"/>
  <c r="AQ394" i="10"/>
  <c r="AP394" i="10"/>
  <c r="AN394" i="10"/>
  <c r="AI394" i="10"/>
  <c r="AH394" i="10"/>
  <c r="AG394" i="10"/>
  <c r="AF394" i="10"/>
  <c r="AE394" i="10"/>
  <c r="Y394" i="10"/>
  <c r="X394" i="10"/>
  <c r="W394" i="10"/>
  <c r="V394" i="10"/>
  <c r="U394" i="10" s="1"/>
  <c r="T394" i="10"/>
  <c r="O394" i="10"/>
  <c r="N394" i="10"/>
  <c r="M394" i="10"/>
  <c r="L394" i="10" s="1"/>
  <c r="K394" i="10"/>
  <c r="BZ393" i="10"/>
  <c r="BX393" i="10"/>
  <c r="BW393" i="10"/>
  <c r="BV393" i="10"/>
  <c r="BU393" i="10"/>
  <c r="BT393" i="10"/>
  <c r="CA393" i="10" s="1"/>
  <c r="BS393" i="10"/>
  <c r="BN393" i="10"/>
  <c r="BM393" i="10"/>
  <c r="BL393" i="10"/>
  <c r="BJ393" i="10"/>
  <c r="BD393" i="10"/>
  <c r="BB393" i="10"/>
  <c r="BA393" i="10"/>
  <c r="AZ393" i="10"/>
  <c r="AY393" i="10"/>
  <c r="AW393" i="10"/>
  <c r="AR393" i="10"/>
  <c r="AQ393" i="10"/>
  <c r="AP393" i="10"/>
  <c r="AO393" i="10"/>
  <c r="AN393" i="10"/>
  <c r="AI393" i="10"/>
  <c r="AH393" i="10"/>
  <c r="AG393" i="10"/>
  <c r="AF393" i="10"/>
  <c r="AE393" i="10"/>
  <c r="Y393" i="10"/>
  <c r="X393" i="10"/>
  <c r="W393" i="10"/>
  <c r="V393" i="10"/>
  <c r="T393" i="10"/>
  <c r="O393" i="10"/>
  <c r="N393" i="10"/>
  <c r="M393" i="10"/>
  <c r="L393" i="10"/>
  <c r="K393" i="10"/>
  <c r="BZ392" i="10"/>
  <c r="BX392" i="10"/>
  <c r="BW392" i="10"/>
  <c r="BV392" i="10"/>
  <c r="BU392" i="10"/>
  <c r="BS392" i="10"/>
  <c r="BN392" i="10"/>
  <c r="BM392" i="10"/>
  <c r="BL392" i="10"/>
  <c r="BK392" i="10" s="1"/>
  <c r="BJ392" i="10"/>
  <c r="BD392" i="10"/>
  <c r="BB392" i="10"/>
  <c r="BA392" i="10"/>
  <c r="AZ392" i="10"/>
  <c r="AY392" i="10"/>
  <c r="AX392" i="10"/>
  <c r="BC392" i="10" s="1"/>
  <c r="AW392" i="10"/>
  <c r="AR392" i="10"/>
  <c r="AQ392" i="10"/>
  <c r="AP392" i="10"/>
  <c r="AO392" i="10"/>
  <c r="AN392" i="10"/>
  <c r="AI392" i="10"/>
  <c r="AH392" i="10"/>
  <c r="AG392" i="10"/>
  <c r="AE392" i="10"/>
  <c r="Y392" i="10"/>
  <c r="X392" i="10"/>
  <c r="W392" i="10"/>
  <c r="V392" i="10"/>
  <c r="U392" i="10"/>
  <c r="Z392" i="10" s="1"/>
  <c r="T392" i="10"/>
  <c r="O392" i="10"/>
  <c r="N392" i="10"/>
  <c r="M392" i="10"/>
  <c r="L392" i="10" s="1"/>
  <c r="K392" i="10"/>
  <c r="BZ391" i="10"/>
  <c r="BX391" i="10"/>
  <c r="BW391" i="10"/>
  <c r="BV391" i="10"/>
  <c r="BU391" i="10"/>
  <c r="BT391" i="10" s="1"/>
  <c r="BY391" i="10" s="1"/>
  <c r="BS391" i="10"/>
  <c r="BN391" i="10"/>
  <c r="BM391" i="10"/>
  <c r="BL391" i="10"/>
  <c r="BK391" i="10" s="1"/>
  <c r="BJ391" i="10"/>
  <c r="BD391" i="10"/>
  <c r="BB391" i="10"/>
  <c r="BA391" i="10"/>
  <c r="AZ391" i="10"/>
  <c r="AY391" i="10"/>
  <c r="AX391" i="10"/>
  <c r="AW391" i="10"/>
  <c r="AR391" i="10"/>
  <c r="AQ391" i="10"/>
  <c r="AP391" i="10"/>
  <c r="AO391" i="10" s="1"/>
  <c r="BC391" i="10" s="1"/>
  <c r="AN391" i="10"/>
  <c r="AI391" i="10"/>
  <c r="AH391" i="10"/>
  <c r="AG391" i="10"/>
  <c r="AF391" i="10" s="1"/>
  <c r="AE391" i="10"/>
  <c r="Z391" i="10"/>
  <c r="Y391" i="10"/>
  <c r="X391" i="10"/>
  <c r="W391" i="10"/>
  <c r="V391" i="10"/>
  <c r="U391" i="10" s="1"/>
  <c r="T391" i="10"/>
  <c r="O391" i="10"/>
  <c r="N391" i="10"/>
  <c r="L391" i="10" s="1"/>
  <c r="M391" i="10"/>
  <c r="K391" i="10"/>
  <c r="BZ390" i="10"/>
  <c r="BX390" i="10"/>
  <c r="BW390" i="10"/>
  <c r="BV390" i="10"/>
  <c r="BU390" i="10"/>
  <c r="BT390" i="10" s="1"/>
  <c r="BS390" i="10"/>
  <c r="BN390" i="10"/>
  <c r="BM390" i="10"/>
  <c r="BL390" i="10"/>
  <c r="BK390" i="10" s="1"/>
  <c r="BJ390" i="10"/>
  <c r="BD390" i="10"/>
  <c r="BB390" i="10"/>
  <c r="BA390" i="10"/>
  <c r="AZ390" i="10"/>
  <c r="AY390" i="10"/>
  <c r="AW390" i="10"/>
  <c r="AR390" i="10"/>
  <c r="AQ390" i="10"/>
  <c r="AP390" i="10"/>
  <c r="AO390" i="10" s="1"/>
  <c r="AN390" i="10"/>
  <c r="AI390" i="10"/>
  <c r="AH390" i="10"/>
  <c r="AG390" i="10"/>
  <c r="AE390" i="10"/>
  <c r="Y390" i="10"/>
  <c r="X390" i="10"/>
  <c r="W390" i="10"/>
  <c r="U390" i="10" s="1"/>
  <c r="V390" i="10"/>
  <c r="T390" i="10"/>
  <c r="O390" i="10"/>
  <c r="N390" i="10"/>
  <c r="M390" i="10"/>
  <c r="L390" i="10"/>
  <c r="K390" i="10"/>
  <c r="BZ389" i="10"/>
  <c r="BX389" i="10"/>
  <c r="BW389" i="10"/>
  <c r="BV389" i="10"/>
  <c r="BU389" i="10"/>
  <c r="BT389" i="10"/>
  <c r="BS389" i="10"/>
  <c r="BN389" i="10"/>
  <c r="BM389" i="10"/>
  <c r="BL389" i="10"/>
  <c r="BK389" i="10" s="1"/>
  <c r="BJ389" i="10"/>
  <c r="BE389" i="10"/>
  <c r="BD389" i="10"/>
  <c r="BB389" i="10"/>
  <c r="BA389" i="10"/>
  <c r="AZ389" i="10"/>
  <c r="AY389" i="10"/>
  <c r="AX389" i="10" s="1"/>
  <c r="AW389" i="10"/>
  <c r="AR389" i="10"/>
  <c r="AQ389" i="10"/>
  <c r="AP389" i="10"/>
  <c r="AO389" i="10" s="1"/>
  <c r="AN389" i="10"/>
  <c r="AI389" i="10"/>
  <c r="AH389" i="10"/>
  <c r="AG389" i="10"/>
  <c r="AF389" i="10"/>
  <c r="AE389" i="10"/>
  <c r="Y389" i="10"/>
  <c r="X389" i="10"/>
  <c r="W389" i="10"/>
  <c r="V389" i="10"/>
  <c r="U389" i="10"/>
  <c r="Z389" i="10" s="1"/>
  <c r="T389" i="10"/>
  <c r="O389" i="10"/>
  <c r="N389" i="10"/>
  <c r="M389" i="10"/>
  <c r="L389" i="10"/>
  <c r="K389" i="10"/>
  <c r="BZ388" i="10"/>
  <c r="BX388" i="10"/>
  <c r="BW388" i="10"/>
  <c r="BV388" i="10"/>
  <c r="BU388" i="10"/>
  <c r="BT388" i="10" s="1"/>
  <c r="CA388" i="10" s="1"/>
  <c r="BS388" i="10"/>
  <c r="BN388" i="10"/>
  <c r="BM388" i="10"/>
  <c r="BL388" i="10"/>
  <c r="BJ388" i="10"/>
  <c r="BD388" i="10"/>
  <c r="BB388" i="10"/>
  <c r="BA388" i="10"/>
  <c r="AZ388" i="10"/>
  <c r="AY388" i="10"/>
  <c r="AW388" i="10"/>
  <c r="AR388" i="10"/>
  <c r="AQ388" i="10"/>
  <c r="AP388" i="10"/>
  <c r="AO388" i="10"/>
  <c r="AN388" i="10"/>
  <c r="AI388" i="10"/>
  <c r="AH388" i="10"/>
  <c r="AG388" i="10"/>
  <c r="AF388" i="10" s="1"/>
  <c r="AE388" i="10"/>
  <c r="Y388" i="10"/>
  <c r="X388" i="10"/>
  <c r="W388" i="10"/>
  <c r="V388" i="10"/>
  <c r="U388" i="10"/>
  <c r="T388" i="10"/>
  <c r="O388" i="10"/>
  <c r="N388" i="10"/>
  <c r="M388" i="10"/>
  <c r="L388" i="10" s="1"/>
  <c r="Z388" i="10" s="1"/>
  <c r="K388" i="10"/>
  <c r="BZ387" i="10"/>
  <c r="BX387" i="10"/>
  <c r="BW387" i="10"/>
  <c r="BV387" i="10"/>
  <c r="BU387" i="10"/>
  <c r="BS387" i="10"/>
  <c r="BN387" i="10"/>
  <c r="BM387" i="10"/>
  <c r="BL387" i="10"/>
  <c r="BK387" i="10"/>
  <c r="BJ387" i="10"/>
  <c r="BD387" i="10"/>
  <c r="BB387" i="10"/>
  <c r="BA387" i="10"/>
  <c r="AZ387" i="10"/>
  <c r="AY387" i="10"/>
  <c r="AX387" i="10"/>
  <c r="AW387" i="10"/>
  <c r="AR387" i="10"/>
  <c r="AQ387" i="10"/>
  <c r="AP387" i="10"/>
  <c r="AO387" i="10" s="1"/>
  <c r="AN387" i="10"/>
  <c r="AI387" i="10"/>
  <c r="AH387" i="10"/>
  <c r="AF387" i="10" s="1"/>
  <c r="AG387" i="10"/>
  <c r="AE387" i="10"/>
  <c r="Y387" i="10"/>
  <c r="X387" i="10"/>
  <c r="W387" i="10"/>
  <c r="V387" i="10"/>
  <c r="U387" i="10" s="1"/>
  <c r="T387" i="10"/>
  <c r="O387" i="10"/>
  <c r="N387" i="10"/>
  <c r="M387" i="10"/>
  <c r="L387" i="10" s="1"/>
  <c r="K387" i="10"/>
  <c r="BZ386" i="10"/>
  <c r="BX386" i="10"/>
  <c r="BW386" i="10"/>
  <c r="BV386" i="10"/>
  <c r="BU386" i="10"/>
  <c r="BT386" i="10"/>
  <c r="BY386" i="10" s="1"/>
  <c r="BS386" i="10"/>
  <c r="BN386" i="10"/>
  <c r="BM386" i="10"/>
  <c r="BL386" i="10"/>
  <c r="BK386" i="10"/>
  <c r="BJ386" i="10"/>
  <c r="BD386" i="10"/>
  <c r="BB386" i="10"/>
  <c r="BA386" i="10"/>
  <c r="AZ386" i="10"/>
  <c r="AY386" i="10"/>
  <c r="AX386" i="10" s="1"/>
  <c r="AW386" i="10"/>
  <c r="AR386" i="10"/>
  <c r="AQ386" i="10"/>
  <c r="AO386" i="10" s="1"/>
  <c r="BC386" i="10" s="1"/>
  <c r="AP386" i="10"/>
  <c r="AN386" i="10"/>
  <c r="AI386" i="10"/>
  <c r="AH386" i="10"/>
  <c r="AG386" i="10"/>
  <c r="AF386" i="10"/>
  <c r="AE386" i="10"/>
  <c r="Y386" i="10"/>
  <c r="X386" i="10"/>
  <c r="W386" i="10"/>
  <c r="V386" i="10"/>
  <c r="U386" i="10" s="1"/>
  <c r="T386" i="10"/>
  <c r="O386" i="10"/>
  <c r="N386" i="10"/>
  <c r="M386" i="10"/>
  <c r="L386" i="10" s="1"/>
  <c r="K386" i="10"/>
  <c r="BZ385" i="10"/>
  <c r="BX385" i="10"/>
  <c r="BW385" i="10"/>
  <c r="BV385" i="10"/>
  <c r="BU385" i="10"/>
  <c r="BT385" i="10"/>
  <c r="CA385" i="10" s="1"/>
  <c r="BS385" i="10"/>
  <c r="BN385" i="10"/>
  <c r="BM385" i="10"/>
  <c r="BL385" i="10"/>
  <c r="BJ385" i="10"/>
  <c r="BD385" i="10"/>
  <c r="BB385" i="10"/>
  <c r="BA385" i="10"/>
  <c r="AZ385" i="10"/>
  <c r="AX385" i="10" s="1"/>
  <c r="AY385" i="10"/>
  <c r="AW385" i="10"/>
  <c r="AR385" i="10"/>
  <c r="AQ385" i="10"/>
  <c r="AP385" i="10"/>
  <c r="AO385" i="10"/>
  <c r="AN385" i="10"/>
  <c r="AI385" i="10"/>
  <c r="AH385" i="10"/>
  <c r="AG385" i="10"/>
  <c r="AF385" i="10"/>
  <c r="AE385" i="10"/>
  <c r="Y385" i="10"/>
  <c r="X385" i="10"/>
  <c r="W385" i="10"/>
  <c r="V385" i="10"/>
  <c r="U385" i="10" s="1"/>
  <c r="Z385" i="10" s="1"/>
  <c r="T385" i="10"/>
  <c r="O385" i="10"/>
  <c r="N385" i="10"/>
  <c r="M385" i="10"/>
  <c r="L385" i="10"/>
  <c r="K385" i="10"/>
  <c r="BZ384" i="10"/>
  <c r="BX384" i="10"/>
  <c r="BW384" i="10"/>
  <c r="BV384" i="10"/>
  <c r="BU384" i="10"/>
  <c r="BS384" i="10"/>
  <c r="BN384" i="10"/>
  <c r="BM384" i="10"/>
  <c r="BL384" i="10"/>
  <c r="BK384" i="10" s="1"/>
  <c r="BJ384" i="10"/>
  <c r="BD384" i="10"/>
  <c r="BB384" i="10"/>
  <c r="BA384" i="10"/>
  <c r="AZ384" i="10"/>
  <c r="AY384" i="10"/>
  <c r="AX384" i="10"/>
  <c r="BC384" i="10" s="1"/>
  <c r="AW384" i="10"/>
  <c r="AR384" i="10"/>
  <c r="AQ384" i="10"/>
  <c r="AP384" i="10"/>
  <c r="AO384" i="10"/>
  <c r="AN384" i="10"/>
  <c r="AI384" i="10"/>
  <c r="AH384" i="10"/>
  <c r="AG384" i="10"/>
  <c r="AF384" i="10" s="1"/>
  <c r="AE384" i="10"/>
  <c r="Y384" i="10"/>
  <c r="X384" i="10"/>
  <c r="W384" i="10"/>
  <c r="V384" i="10"/>
  <c r="U384" i="10"/>
  <c r="T384" i="10"/>
  <c r="O384" i="10"/>
  <c r="N384" i="10"/>
  <c r="M384" i="10"/>
  <c r="L384" i="10" s="1"/>
  <c r="K384" i="10"/>
  <c r="BZ383" i="10"/>
  <c r="BX383" i="10"/>
  <c r="BW383" i="10"/>
  <c r="BV383" i="10"/>
  <c r="BU383" i="10"/>
  <c r="BS383" i="10"/>
  <c r="BN383" i="10"/>
  <c r="BM383" i="10"/>
  <c r="BL383" i="10"/>
  <c r="BJ383" i="10"/>
  <c r="BD383" i="10"/>
  <c r="BB383" i="10"/>
  <c r="BA383" i="10"/>
  <c r="AZ383" i="10"/>
  <c r="AY383" i="10"/>
  <c r="AX383" i="10"/>
  <c r="AW383" i="10"/>
  <c r="AR383" i="10"/>
  <c r="AQ383" i="10"/>
  <c r="AP383" i="10"/>
  <c r="AN383" i="10"/>
  <c r="AI383" i="10"/>
  <c r="AH383" i="10"/>
  <c r="AG383" i="10"/>
  <c r="AF383" i="10" s="1"/>
  <c r="AE383" i="10"/>
  <c r="Z383" i="10"/>
  <c r="Y383" i="10"/>
  <c r="X383" i="10"/>
  <c r="W383" i="10"/>
  <c r="V383" i="10"/>
  <c r="U383" i="10" s="1"/>
  <c r="T383" i="10"/>
  <c r="O383" i="10"/>
  <c r="N383" i="10"/>
  <c r="L383" i="10" s="1"/>
  <c r="M383" i="10"/>
  <c r="K383" i="10"/>
  <c r="BZ382" i="10"/>
  <c r="BX382" i="10"/>
  <c r="BW382" i="10"/>
  <c r="BV382" i="10"/>
  <c r="BU382" i="10"/>
  <c r="BT382" i="10" s="1"/>
  <c r="BS382" i="10"/>
  <c r="BN382" i="10"/>
  <c r="BM382" i="10"/>
  <c r="BL382" i="10"/>
  <c r="BK382" i="10" s="1"/>
  <c r="BJ382" i="10"/>
  <c r="BD382" i="10"/>
  <c r="BB382" i="10"/>
  <c r="BA382" i="10"/>
  <c r="AZ382" i="10"/>
  <c r="AY382" i="10"/>
  <c r="AX382" i="10" s="1"/>
  <c r="AW382" i="10"/>
  <c r="AR382" i="10"/>
  <c r="AQ382" i="10"/>
  <c r="AP382" i="10"/>
  <c r="AO382" i="10" s="1"/>
  <c r="AN382" i="10"/>
  <c r="AI382" i="10"/>
  <c r="AH382" i="10"/>
  <c r="AG382" i="10"/>
  <c r="AE382" i="10"/>
  <c r="Y382" i="10"/>
  <c r="X382" i="10"/>
  <c r="W382" i="10"/>
  <c r="U382" i="10" s="1"/>
  <c r="V382" i="10"/>
  <c r="T382" i="10"/>
  <c r="O382" i="10"/>
  <c r="L382" i="10" s="1"/>
  <c r="N382" i="10"/>
  <c r="M382" i="10"/>
  <c r="K382" i="10"/>
  <c r="BZ381" i="10"/>
  <c r="BX381" i="10"/>
  <c r="BW381" i="10"/>
  <c r="BV381" i="10"/>
  <c r="BU381" i="10"/>
  <c r="BT381" i="10" s="1"/>
  <c r="BS381" i="10"/>
  <c r="BN381" i="10"/>
  <c r="BM381" i="10"/>
  <c r="BL381" i="10"/>
  <c r="BK381" i="10" s="1"/>
  <c r="BJ381" i="10"/>
  <c r="BD381" i="10"/>
  <c r="BB381" i="10"/>
  <c r="BA381" i="10"/>
  <c r="AZ381" i="10"/>
  <c r="AY381" i="10"/>
  <c r="AX381" i="10" s="1"/>
  <c r="AW381" i="10"/>
  <c r="AR381" i="10"/>
  <c r="AQ381" i="10"/>
  <c r="AP381" i="10"/>
  <c r="AN381" i="10"/>
  <c r="AI381" i="10"/>
  <c r="AH381" i="10"/>
  <c r="AG381" i="10"/>
  <c r="AF381" i="10"/>
  <c r="BE381" i="10" s="1"/>
  <c r="AE381" i="10"/>
  <c r="Y381" i="10"/>
  <c r="X381" i="10"/>
  <c r="U381" i="10" s="1"/>
  <c r="Z381" i="10" s="1"/>
  <c r="W381" i="10"/>
  <c r="V381" i="10"/>
  <c r="T381" i="10"/>
  <c r="O381" i="10"/>
  <c r="N381" i="10"/>
  <c r="M381" i="10"/>
  <c r="L381" i="10"/>
  <c r="K381" i="10"/>
  <c r="BZ380" i="10"/>
  <c r="BX380" i="10"/>
  <c r="BW380" i="10"/>
  <c r="BV380" i="10"/>
  <c r="BU380" i="10"/>
  <c r="BT380" i="10" s="1"/>
  <c r="CA380" i="10" s="1"/>
  <c r="BS380" i="10"/>
  <c r="BN380" i="10"/>
  <c r="BM380" i="10"/>
  <c r="BL380" i="10"/>
  <c r="BJ380" i="10"/>
  <c r="BD380" i="10"/>
  <c r="BB380" i="10"/>
  <c r="BA380" i="10"/>
  <c r="AZ380" i="10"/>
  <c r="AY380" i="10"/>
  <c r="AW380" i="10"/>
  <c r="AR380" i="10"/>
  <c r="AQ380" i="10"/>
  <c r="AP380" i="10"/>
  <c r="AO380" i="10" s="1"/>
  <c r="AN380" i="10"/>
  <c r="AI380" i="10"/>
  <c r="AH380" i="10"/>
  <c r="AG380" i="10"/>
  <c r="AF380" i="10" s="1"/>
  <c r="AE380" i="10"/>
  <c r="Y380" i="10"/>
  <c r="X380" i="10"/>
  <c r="W380" i="10"/>
  <c r="V380" i="10"/>
  <c r="U380" i="10"/>
  <c r="T380" i="10"/>
  <c r="O380" i="10"/>
  <c r="N380" i="10"/>
  <c r="M380" i="10"/>
  <c r="L380" i="10" s="1"/>
  <c r="Z380" i="10" s="1"/>
  <c r="K380" i="10"/>
  <c r="BZ379" i="10"/>
  <c r="BX379" i="10"/>
  <c r="BW379" i="10"/>
  <c r="BV379" i="10"/>
  <c r="BT379" i="10" s="1"/>
  <c r="BU379" i="10"/>
  <c r="BS379" i="10"/>
  <c r="BN379" i="10"/>
  <c r="BK379" i="10" s="1"/>
  <c r="BM379" i="10"/>
  <c r="BL379" i="10"/>
  <c r="BJ379" i="10"/>
  <c r="BD379" i="10"/>
  <c r="BB379" i="10"/>
  <c r="BA379" i="10"/>
  <c r="AZ379" i="10"/>
  <c r="AY379" i="10"/>
  <c r="AX379" i="10"/>
  <c r="AW379" i="10"/>
  <c r="AR379" i="10"/>
  <c r="AQ379" i="10"/>
  <c r="AP379" i="10"/>
  <c r="AO379" i="10" s="1"/>
  <c r="AN379" i="10"/>
  <c r="AI379" i="10"/>
  <c r="AH379" i="10"/>
  <c r="AG379" i="10"/>
  <c r="AE379" i="10"/>
  <c r="Y379" i="10"/>
  <c r="X379" i="10"/>
  <c r="W379" i="10"/>
  <c r="V379" i="10"/>
  <c r="U379" i="10" s="1"/>
  <c r="T379" i="10"/>
  <c r="O379" i="10"/>
  <c r="N379" i="10"/>
  <c r="M379" i="10"/>
  <c r="K379" i="10"/>
  <c r="BZ378" i="10"/>
  <c r="BX378" i="10"/>
  <c r="BW378" i="10"/>
  <c r="BT378" i="10" s="1"/>
  <c r="BV378" i="10"/>
  <c r="BU378" i="10"/>
  <c r="BS378" i="10"/>
  <c r="BN378" i="10"/>
  <c r="BM378" i="10"/>
  <c r="BL378" i="10"/>
  <c r="BK378" i="10"/>
  <c r="BJ378" i="10"/>
  <c r="BD378" i="10"/>
  <c r="BB378" i="10"/>
  <c r="BA378" i="10"/>
  <c r="AZ378" i="10"/>
  <c r="AY378" i="10"/>
  <c r="AX378" i="10" s="1"/>
  <c r="BE378" i="10" s="1"/>
  <c r="AW378" i="10"/>
  <c r="AR378" i="10"/>
  <c r="AQ378" i="10"/>
  <c r="AP378" i="10"/>
  <c r="AN378" i="10"/>
  <c r="AI378" i="10"/>
  <c r="AH378" i="10"/>
  <c r="AG378" i="10"/>
  <c r="AF378" i="10"/>
  <c r="AE378" i="10"/>
  <c r="Y378" i="10"/>
  <c r="X378" i="10"/>
  <c r="W378" i="10"/>
  <c r="V378" i="10"/>
  <c r="U378" i="10" s="1"/>
  <c r="T378" i="10"/>
  <c r="O378" i="10"/>
  <c r="N378" i="10"/>
  <c r="M378" i="10"/>
  <c r="K378" i="10"/>
  <c r="BZ377" i="10"/>
  <c r="BX377" i="10"/>
  <c r="BW377" i="10"/>
  <c r="BV377" i="10"/>
  <c r="BU377" i="10"/>
  <c r="BT377" i="10"/>
  <c r="CA377" i="10" s="1"/>
  <c r="BS377" i="10"/>
  <c r="BN377" i="10"/>
  <c r="BM377" i="10"/>
  <c r="BL377" i="10"/>
  <c r="BK377" i="10" s="1"/>
  <c r="BJ377" i="10"/>
  <c r="BD377" i="10"/>
  <c r="BB377" i="10"/>
  <c r="BA377" i="10"/>
  <c r="AZ377" i="10"/>
  <c r="AY377" i="10"/>
  <c r="AW377" i="10"/>
  <c r="AR377" i="10"/>
  <c r="AQ377" i="10"/>
  <c r="AP377" i="10"/>
  <c r="AO377" i="10"/>
  <c r="AN377" i="10"/>
  <c r="AI377" i="10"/>
  <c r="AH377" i="10"/>
  <c r="AG377" i="10"/>
  <c r="AF377" i="10"/>
  <c r="AE377" i="10"/>
  <c r="Y377" i="10"/>
  <c r="X377" i="10"/>
  <c r="W377" i="10"/>
  <c r="V377" i="10"/>
  <c r="T377" i="10"/>
  <c r="O377" i="10"/>
  <c r="N377" i="10"/>
  <c r="M377" i="10"/>
  <c r="L377" i="10"/>
  <c r="K377" i="10"/>
  <c r="BZ376" i="10"/>
  <c r="BX376" i="10"/>
  <c r="BW376" i="10"/>
  <c r="BV376" i="10"/>
  <c r="BU376" i="10"/>
  <c r="BT376" i="10" s="1"/>
  <c r="BS376" i="10"/>
  <c r="BN376" i="10"/>
  <c r="BM376" i="10"/>
  <c r="BL376" i="10"/>
  <c r="BJ376" i="10"/>
  <c r="BD376" i="10"/>
  <c r="BB376" i="10"/>
  <c r="BA376" i="10"/>
  <c r="AX376" i="10" s="1"/>
  <c r="AZ376" i="10"/>
  <c r="AY376" i="10"/>
  <c r="AW376" i="10"/>
  <c r="AR376" i="10"/>
  <c r="AQ376" i="10"/>
  <c r="AP376" i="10"/>
  <c r="AO376" i="10"/>
  <c r="AN376" i="10"/>
  <c r="AI376" i="10"/>
  <c r="AH376" i="10"/>
  <c r="AG376" i="10"/>
  <c r="AE376" i="10"/>
  <c r="Y376" i="10"/>
  <c r="X376" i="10"/>
  <c r="W376" i="10"/>
  <c r="V376" i="10"/>
  <c r="U376" i="10"/>
  <c r="Z376" i="10" s="1"/>
  <c r="T376" i="10"/>
  <c r="O376" i="10"/>
  <c r="N376" i="10"/>
  <c r="M376" i="10"/>
  <c r="L376" i="10" s="1"/>
  <c r="K376" i="10"/>
  <c r="BZ375" i="10"/>
  <c r="BX375" i="10"/>
  <c r="BW375" i="10"/>
  <c r="BV375" i="10"/>
  <c r="BU375" i="10"/>
  <c r="BT375" i="10" s="1"/>
  <c r="BS375" i="10"/>
  <c r="BN375" i="10"/>
  <c r="BM375" i="10"/>
  <c r="BL375" i="10"/>
  <c r="BJ375" i="10"/>
  <c r="BD375" i="10"/>
  <c r="BB375" i="10"/>
  <c r="BA375" i="10"/>
  <c r="AZ375" i="10"/>
  <c r="AY375" i="10"/>
  <c r="AX375" i="10"/>
  <c r="AW375" i="10"/>
  <c r="AR375" i="10"/>
  <c r="AQ375" i="10"/>
  <c r="AP375" i="10"/>
  <c r="AO375" i="10" s="1"/>
  <c r="AN375" i="10"/>
  <c r="AI375" i="10"/>
  <c r="AH375" i="10"/>
  <c r="AG375" i="10"/>
  <c r="AE375" i="10"/>
  <c r="Y375" i="10"/>
  <c r="X375" i="10"/>
  <c r="W375" i="10"/>
  <c r="V375" i="10"/>
  <c r="U375" i="10" s="1"/>
  <c r="Z375" i="10" s="1"/>
  <c r="T375" i="10"/>
  <c r="O375" i="10"/>
  <c r="N375" i="10"/>
  <c r="L375" i="10" s="1"/>
  <c r="M375" i="10"/>
  <c r="K375" i="10"/>
  <c r="BZ374" i="10"/>
  <c r="BX374" i="10"/>
  <c r="BW374" i="10"/>
  <c r="BV374" i="10"/>
  <c r="BU374" i="10"/>
  <c r="BS374" i="10"/>
  <c r="BN374" i="10"/>
  <c r="BM374" i="10"/>
  <c r="BL374" i="10"/>
  <c r="BK374" i="10"/>
  <c r="BJ374" i="10"/>
  <c r="BD374" i="10"/>
  <c r="BB374" i="10"/>
  <c r="BA374" i="10"/>
  <c r="AZ374" i="10"/>
  <c r="AY374" i="10"/>
  <c r="AX374" i="10" s="1"/>
  <c r="AW374" i="10"/>
  <c r="AR374" i="10"/>
  <c r="AQ374" i="10"/>
  <c r="AP374" i="10"/>
  <c r="AO374" i="10" s="1"/>
  <c r="BC374" i="10" s="1"/>
  <c r="AN374" i="10"/>
  <c r="AI374" i="10"/>
  <c r="AH374" i="10"/>
  <c r="AG374" i="10"/>
  <c r="AF374" i="10" s="1"/>
  <c r="AE374" i="10"/>
  <c r="Y374" i="10"/>
  <c r="X374" i="10"/>
  <c r="W374" i="10"/>
  <c r="U374" i="10" s="1"/>
  <c r="V374" i="10"/>
  <c r="T374" i="10"/>
  <c r="O374" i="10"/>
  <c r="N374" i="10"/>
  <c r="M374" i="10"/>
  <c r="L374" i="10"/>
  <c r="K374" i="10"/>
  <c r="BZ373" i="10"/>
  <c r="BX373" i="10"/>
  <c r="BW373" i="10"/>
  <c r="BV373" i="10"/>
  <c r="BU373" i="10"/>
  <c r="BT373" i="10"/>
  <c r="BS373" i="10"/>
  <c r="BN373" i="10"/>
  <c r="BM373" i="10"/>
  <c r="BL373" i="10"/>
  <c r="BK373" i="10" s="1"/>
  <c r="BJ373" i="10"/>
  <c r="BD373" i="10"/>
  <c r="BB373" i="10"/>
  <c r="BA373" i="10"/>
  <c r="AZ373" i="10"/>
  <c r="AY373" i="10"/>
  <c r="AX373" i="10" s="1"/>
  <c r="BC373" i="10" s="1"/>
  <c r="AW373" i="10"/>
  <c r="AR373" i="10"/>
  <c r="AQ373" i="10"/>
  <c r="AP373" i="10"/>
  <c r="AO373" i="10" s="1"/>
  <c r="AN373" i="10"/>
  <c r="AI373" i="10"/>
  <c r="AH373" i="10"/>
  <c r="AG373" i="10"/>
  <c r="AF373" i="10" s="1"/>
  <c r="AE373" i="10"/>
  <c r="Y373" i="10"/>
  <c r="X373" i="10"/>
  <c r="W373" i="10"/>
  <c r="V373" i="10"/>
  <c r="U373" i="10"/>
  <c r="Z373" i="10" s="1"/>
  <c r="T373" i="10"/>
  <c r="O373" i="10"/>
  <c r="N373" i="10"/>
  <c r="M373" i="10"/>
  <c r="L373" i="10"/>
  <c r="K373" i="10"/>
  <c r="BZ372" i="10"/>
  <c r="BX372" i="10"/>
  <c r="BW372" i="10"/>
  <c r="BV372" i="10"/>
  <c r="BU372" i="10"/>
  <c r="BT372" i="10" s="1"/>
  <c r="BS372" i="10"/>
  <c r="BN372" i="10"/>
  <c r="BM372" i="10"/>
  <c r="BK372" i="10" s="1"/>
  <c r="BY372" i="10" s="1"/>
  <c r="BL372" i="10"/>
  <c r="BJ372" i="10"/>
  <c r="BD372" i="10"/>
  <c r="BB372" i="10"/>
  <c r="BA372" i="10"/>
  <c r="AZ372" i="10"/>
  <c r="AY372" i="10"/>
  <c r="AX372" i="10" s="1"/>
  <c r="BC372" i="10" s="1"/>
  <c r="AW372" i="10"/>
  <c r="AR372" i="10"/>
  <c r="AQ372" i="10"/>
  <c r="AP372" i="10"/>
  <c r="AO372" i="10"/>
  <c r="AN372" i="10"/>
  <c r="AI372" i="10"/>
  <c r="AH372" i="10"/>
  <c r="AG372" i="10"/>
  <c r="AF372" i="10" s="1"/>
  <c r="AE372" i="10"/>
  <c r="Y372" i="10"/>
  <c r="X372" i="10"/>
  <c r="W372" i="10"/>
  <c r="V372" i="10"/>
  <c r="U372" i="10"/>
  <c r="T372" i="10"/>
  <c r="O372" i="10"/>
  <c r="N372" i="10"/>
  <c r="M372" i="10"/>
  <c r="K372" i="10"/>
  <c r="BZ371" i="10"/>
  <c r="BX371" i="10"/>
  <c r="BW371" i="10"/>
  <c r="BV371" i="10"/>
  <c r="BU371" i="10"/>
  <c r="BS371" i="10"/>
  <c r="BN371" i="10"/>
  <c r="BM371" i="10"/>
  <c r="BL371" i="10"/>
  <c r="BK371" i="10"/>
  <c r="BJ371" i="10"/>
  <c r="BD371" i="10"/>
  <c r="BB371" i="10"/>
  <c r="BA371" i="10"/>
  <c r="AZ371" i="10"/>
  <c r="AY371" i="10"/>
  <c r="AX371" i="10"/>
  <c r="AW371" i="10"/>
  <c r="AR371" i="10"/>
  <c r="AQ371" i="10"/>
  <c r="AP371" i="10"/>
  <c r="AO371" i="10" s="1"/>
  <c r="AN371" i="10"/>
  <c r="AI371" i="10"/>
  <c r="AH371" i="10"/>
  <c r="AF371" i="10" s="1"/>
  <c r="AG371" i="10"/>
  <c r="AE371" i="10"/>
  <c r="Y371" i="10"/>
  <c r="X371" i="10"/>
  <c r="W371" i="10"/>
  <c r="V371" i="10"/>
  <c r="T371" i="10"/>
  <c r="O371" i="10"/>
  <c r="N371" i="10"/>
  <c r="M371" i="10"/>
  <c r="L371" i="10" s="1"/>
  <c r="K371" i="10"/>
  <c r="BZ370" i="10"/>
  <c r="BX370" i="10"/>
  <c r="BW370" i="10"/>
  <c r="BV370" i="10"/>
  <c r="BU370" i="10"/>
  <c r="BT370" i="10"/>
  <c r="BY370" i="10" s="1"/>
  <c r="BS370" i="10"/>
  <c r="BN370" i="10"/>
  <c r="BM370" i="10"/>
  <c r="BL370" i="10"/>
  <c r="BK370" i="10"/>
  <c r="BJ370" i="10"/>
  <c r="BD370" i="10"/>
  <c r="BC370" i="10"/>
  <c r="BB370" i="10"/>
  <c r="BA370" i="10"/>
  <c r="AZ370" i="10"/>
  <c r="AY370" i="10"/>
  <c r="AX370" i="10" s="1"/>
  <c r="AW370" i="10"/>
  <c r="AR370" i="10"/>
  <c r="AQ370" i="10"/>
  <c r="AO370" i="10" s="1"/>
  <c r="AP370" i="10"/>
  <c r="AN370" i="10"/>
  <c r="AI370" i="10"/>
  <c r="AF370" i="10" s="1"/>
  <c r="AH370" i="10"/>
  <c r="AG370" i="10"/>
  <c r="AE370" i="10"/>
  <c r="Y370" i="10"/>
  <c r="X370" i="10"/>
  <c r="W370" i="10"/>
  <c r="V370" i="10"/>
  <c r="U370" i="10" s="1"/>
  <c r="Z370" i="10" s="1"/>
  <c r="T370" i="10"/>
  <c r="O370" i="10"/>
  <c r="N370" i="10"/>
  <c r="M370" i="10"/>
  <c r="L370" i="10" s="1"/>
  <c r="K370" i="10"/>
  <c r="BZ369" i="10"/>
  <c r="BX369" i="10"/>
  <c r="BW369" i="10"/>
  <c r="BV369" i="10"/>
  <c r="BU369" i="10"/>
  <c r="BT369" i="10"/>
  <c r="BS369" i="10"/>
  <c r="BN369" i="10"/>
  <c r="BM369" i="10"/>
  <c r="BL369" i="10"/>
  <c r="BK369" i="10" s="1"/>
  <c r="BY369" i="10" s="1"/>
  <c r="BJ369" i="10"/>
  <c r="BD369" i="10"/>
  <c r="BB369" i="10"/>
  <c r="BA369" i="10"/>
  <c r="AZ369" i="10"/>
  <c r="AX369" i="10" s="1"/>
  <c r="AY369" i="10"/>
  <c r="AW369" i="10"/>
  <c r="AR369" i="10"/>
  <c r="AO369" i="10" s="1"/>
  <c r="AQ369" i="10"/>
  <c r="AP369" i="10"/>
  <c r="AN369" i="10"/>
  <c r="AI369" i="10"/>
  <c r="AH369" i="10"/>
  <c r="AG369" i="10"/>
  <c r="AF369" i="10"/>
  <c r="AE369" i="10"/>
  <c r="Y369" i="10"/>
  <c r="X369" i="10"/>
  <c r="W369" i="10"/>
  <c r="V369" i="10"/>
  <c r="U369" i="10" s="1"/>
  <c r="T369" i="10"/>
  <c r="O369" i="10"/>
  <c r="N369" i="10"/>
  <c r="M369" i="10"/>
  <c r="L369" i="10" s="1"/>
  <c r="K369" i="10"/>
  <c r="BZ368" i="10"/>
  <c r="BX368" i="10"/>
  <c r="BW368" i="10"/>
  <c r="BV368" i="10"/>
  <c r="BU368" i="10"/>
  <c r="BS368" i="10"/>
  <c r="BN368" i="10"/>
  <c r="BM368" i="10"/>
  <c r="BL368" i="10"/>
  <c r="BK368" i="10" s="1"/>
  <c r="BJ368" i="10"/>
  <c r="BD368" i="10"/>
  <c r="BB368" i="10"/>
  <c r="BA368" i="10"/>
  <c r="AZ368" i="10"/>
  <c r="AY368" i="10"/>
  <c r="AX368" i="10"/>
  <c r="BC368" i="10" s="1"/>
  <c r="AW368" i="10"/>
  <c r="AR368" i="10"/>
  <c r="AQ368" i="10"/>
  <c r="AP368" i="10"/>
  <c r="AO368" i="10"/>
  <c r="AN368" i="10"/>
  <c r="AI368" i="10"/>
  <c r="AH368" i="10"/>
  <c r="AG368" i="10"/>
  <c r="AF368" i="10" s="1"/>
  <c r="BE368" i="10" s="1"/>
  <c r="AE368" i="10"/>
  <c r="Y368" i="10"/>
  <c r="X368" i="10"/>
  <c r="W368" i="10"/>
  <c r="V368" i="10"/>
  <c r="U368" i="10"/>
  <c r="T368" i="10"/>
  <c r="O368" i="10"/>
  <c r="N368" i="10"/>
  <c r="M368" i="10"/>
  <c r="L368" i="10" s="1"/>
  <c r="K368" i="10"/>
  <c r="BZ367" i="10"/>
  <c r="BX367" i="10"/>
  <c r="BW367" i="10"/>
  <c r="BV367" i="10"/>
  <c r="BU367" i="10"/>
  <c r="BS367" i="10"/>
  <c r="BN367" i="10"/>
  <c r="BM367" i="10"/>
  <c r="BL367" i="10"/>
  <c r="BJ367" i="10"/>
  <c r="BD367" i="10"/>
  <c r="BB367" i="10"/>
  <c r="BA367" i="10"/>
  <c r="AZ367" i="10"/>
  <c r="AY367" i="10"/>
  <c r="AX367" i="10"/>
  <c r="AW367" i="10"/>
  <c r="AR367" i="10"/>
  <c r="AQ367" i="10"/>
  <c r="AP367" i="10"/>
  <c r="AN367" i="10"/>
  <c r="AI367" i="10"/>
  <c r="AH367" i="10"/>
  <c r="AG367" i="10"/>
  <c r="AF367" i="10" s="1"/>
  <c r="AE367" i="10"/>
  <c r="Z367" i="10"/>
  <c r="Y367" i="10"/>
  <c r="X367" i="10"/>
  <c r="W367" i="10"/>
  <c r="V367" i="10"/>
  <c r="U367" i="10" s="1"/>
  <c r="T367" i="10"/>
  <c r="O367" i="10"/>
  <c r="N367" i="10"/>
  <c r="L367" i="10" s="1"/>
  <c r="M367" i="10"/>
  <c r="K367" i="10"/>
  <c r="BZ366" i="10"/>
  <c r="BX366" i="10"/>
  <c r="BW366" i="10"/>
  <c r="BV366" i="10"/>
  <c r="BU366" i="10"/>
  <c r="BT366" i="10" s="1"/>
  <c r="BS366" i="10"/>
  <c r="BN366" i="10"/>
  <c r="BM366" i="10"/>
  <c r="BL366" i="10"/>
  <c r="BK366" i="10" s="1"/>
  <c r="BJ366" i="10"/>
  <c r="BD366" i="10"/>
  <c r="BB366" i="10"/>
  <c r="BA366" i="10"/>
  <c r="AZ366" i="10"/>
  <c r="AY366" i="10"/>
  <c r="AX366" i="10" s="1"/>
  <c r="AW366" i="10"/>
  <c r="AR366" i="10"/>
  <c r="AQ366" i="10"/>
  <c r="AP366" i="10"/>
  <c r="AO366" i="10" s="1"/>
  <c r="AN366" i="10"/>
  <c r="AI366" i="10"/>
  <c r="AH366" i="10"/>
  <c r="AG366" i="10"/>
  <c r="AE366" i="10"/>
  <c r="Y366" i="10"/>
  <c r="X366" i="10"/>
  <c r="W366" i="10"/>
  <c r="V366" i="10"/>
  <c r="U366" i="10"/>
  <c r="T366" i="10"/>
  <c r="O366" i="10"/>
  <c r="L366" i="10" s="1"/>
  <c r="N366" i="10"/>
  <c r="M366" i="10"/>
  <c r="K366" i="10"/>
  <c r="BZ365" i="10"/>
  <c r="BX365" i="10"/>
  <c r="BW365" i="10"/>
  <c r="BV365" i="10"/>
  <c r="BU365" i="10"/>
  <c r="BT365" i="10" s="1"/>
  <c r="BS365" i="10"/>
  <c r="BN365" i="10"/>
  <c r="BM365" i="10"/>
  <c r="BL365" i="10"/>
  <c r="BK365" i="10" s="1"/>
  <c r="BJ365" i="10"/>
  <c r="BD365" i="10"/>
  <c r="BB365" i="10"/>
  <c r="BA365" i="10"/>
  <c r="AZ365" i="10"/>
  <c r="AY365" i="10"/>
  <c r="AX365" i="10" s="1"/>
  <c r="AW365" i="10"/>
  <c r="AR365" i="10"/>
  <c r="AQ365" i="10"/>
  <c r="AP365" i="10"/>
  <c r="AN365" i="10"/>
  <c r="AI365" i="10"/>
  <c r="AH365" i="10"/>
  <c r="AG365" i="10"/>
  <c r="AF365" i="10"/>
  <c r="BE365" i="10" s="1"/>
  <c r="AE365" i="10"/>
  <c r="Y365" i="10"/>
  <c r="X365" i="10"/>
  <c r="W365" i="10"/>
  <c r="V365" i="10"/>
  <c r="U365" i="10"/>
  <c r="T365" i="10"/>
  <c r="O365" i="10"/>
  <c r="N365" i="10"/>
  <c r="L365" i="10" s="1"/>
  <c r="Z365" i="10" s="1"/>
  <c r="M365" i="10"/>
  <c r="K365" i="10"/>
  <c r="BZ364" i="10"/>
  <c r="BX364" i="10"/>
  <c r="BW364" i="10"/>
  <c r="BV364" i="10"/>
  <c r="BU364" i="10"/>
  <c r="BT364" i="10" s="1"/>
  <c r="BS364" i="10"/>
  <c r="BN364" i="10"/>
  <c r="BM364" i="10"/>
  <c r="BK364" i="10" s="1"/>
  <c r="BL364" i="10"/>
  <c r="BJ364" i="10"/>
  <c r="BD364" i="10"/>
  <c r="BB364" i="10"/>
  <c r="BA364" i="10"/>
  <c r="AZ364" i="10"/>
  <c r="AY364" i="10"/>
  <c r="AX364" i="10" s="1"/>
  <c r="BE364" i="10" s="1"/>
  <c r="AW364" i="10"/>
  <c r="AR364" i="10"/>
  <c r="AO364" i="10" s="1"/>
  <c r="AQ364" i="10"/>
  <c r="AP364" i="10"/>
  <c r="AN364" i="10"/>
  <c r="AI364" i="10"/>
  <c r="AH364" i="10"/>
  <c r="AG364" i="10"/>
  <c r="AF364" i="10"/>
  <c r="AE364" i="10"/>
  <c r="Y364" i="10"/>
  <c r="X364" i="10"/>
  <c r="W364" i="10"/>
  <c r="U364" i="10" s="1"/>
  <c r="Z364" i="10" s="1"/>
  <c r="V364" i="10"/>
  <c r="T364" i="10"/>
  <c r="O364" i="10"/>
  <c r="N364" i="10"/>
  <c r="M364" i="10"/>
  <c r="L364" i="10" s="1"/>
  <c r="K364" i="10"/>
  <c r="BZ363" i="10"/>
  <c r="BX363" i="10"/>
  <c r="BW363" i="10"/>
  <c r="BV363" i="10"/>
  <c r="BT363" i="10" s="1"/>
  <c r="BU363" i="10"/>
  <c r="BS363" i="10"/>
  <c r="BN363" i="10"/>
  <c r="BM363" i="10"/>
  <c r="BK363" i="10" s="1"/>
  <c r="BL363" i="10"/>
  <c r="BJ363" i="10"/>
  <c r="BD363" i="10"/>
  <c r="BB363" i="10"/>
  <c r="BA363" i="10"/>
  <c r="AZ363" i="10"/>
  <c r="AY363" i="10"/>
  <c r="AX363" i="10" s="1"/>
  <c r="AW363" i="10"/>
  <c r="AR363" i="10"/>
  <c r="AQ363" i="10"/>
  <c r="AP363" i="10"/>
  <c r="AO363" i="10"/>
  <c r="AN363" i="10"/>
  <c r="AI363" i="10"/>
  <c r="AH363" i="10"/>
  <c r="AF363" i="10" s="1"/>
  <c r="AG363" i="10"/>
  <c r="AE363" i="10"/>
  <c r="Y363" i="10"/>
  <c r="X363" i="10"/>
  <c r="W363" i="10"/>
  <c r="V363" i="10"/>
  <c r="T363" i="10"/>
  <c r="O363" i="10"/>
  <c r="N363" i="10"/>
  <c r="M363" i="10"/>
  <c r="L363" i="10" s="1"/>
  <c r="K363" i="10"/>
  <c r="BZ362" i="10"/>
  <c r="BX362" i="10"/>
  <c r="BW362" i="10"/>
  <c r="BV362" i="10"/>
  <c r="BU362" i="10"/>
  <c r="BT362" i="10"/>
  <c r="BS362" i="10"/>
  <c r="BN362" i="10"/>
  <c r="BM362" i="10"/>
  <c r="BK362" i="10" s="1"/>
  <c r="BY362" i="10" s="1"/>
  <c r="BL362" i="10"/>
  <c r="BJ362" i="10"/>
  <c r="BD362" i="10"/>
  <c r="BB362" i="10"/>
  <c r="BA362" i="10"/>
  <c r="AZ362" i="10"/>
  <c r="AY362" i="10"/>
  <c r="AX362" i="10" s="1"/>
  <c r="AW362" i="10"/>
  <c r="AR362" i="10"/>
  <c r="AQ362" i="10"/>
  <c r="AP362" i="10"/>
  <c r="AO362" i="10"/>
  <c r="AN362" i="10"/>
  <c r="AI362" i="10"/>
  <c r="AH362" i="10"/>
  <c r="AF362" i="10" s="1"/>
  <c r="CA362" i="10" s="1"/>
  <c r="AG362" i="10"/>
  <c r="AE362" i="10"/>
  <c r="Y362" i="10"/>
  <c r="X362" i="10"/>
  <c r="W362" i="10"/>
  <c r="V362" i="10"/>
  <c r="U362" i="10" s="1"/>
  <c r="Z362" i="10" s="1"/>
  <c r="T362" i="10"/>
  <c r="O362" i="10"/>
  <c r="N362" i="10"/>
  <c r="M362" i="10"/>
  <c r="L362" i="10" s="1"/>
  <c r="K362" i="10"/>
  <c r="BZ361" i="10"/>
  <c r="BX361" i="10"/>
  <c r="BW361" i="10"/>
  <c r="BV361" i="10"/>
  <c r="BU361" i="10"/>
  <c r="BT361" i="10"/>
  <c r="BS361" i="10"/>
  <c r="BN361" i="10"/>
  <c r="BM361" i="10"/>
  <c r="BL361" i="10"/>
  <c r="BJ361" i="10"/>
  <c r="BD361" i="10"/>
  <c r="BB361" i="10"/>
  <c r="BA361" i="10"/>
  <c r="AZ361" i="10"/>
  <c r="AX361" i="10" s="1"/>
  <c r="AY361" i="10"/>
  <c r="AW361" i="10"/>
  <c r="AR361" i="10"/>
  <c r="AQ361" i="10"/>
  <c r="AP361" i="10"/>
  <c r="AO361" i="10"/>
  <c r="AN361" i="10"/>
  <c r="AI361" i="10"/>
  <c r="AH361" i="10"/>
  <c r="AF361" i="10" s="1"/>
  <c r="CA361" i="10" s="1"/>
  <c r="AG361" i="10"/>
  <c r="AE361" i="10"/>
  <c r="Y361" i="10"/>
  <c r="X361" i="10"/>
  <c r="W361" i="10"/>
  <c r="V361" i="10"/>
  <c r="T361" i="10"/>
  <c r="O361" i="10"/>
  <c r="N361" i="10"/>
  <c r="M361" i="10"/>
  <c r="L361" i="10"/>
  <c r="K361" i="10"/>
  <c r="BZ360" i="10"/>
  <c r="BX360" i="10"/>
  <c r="BW360" i="10"/>
  <c r="BV360" i="10"/>
  <c r="BU360" i="10"/>
  <c r="BT360" i="10" s="1"/>
  <c r="CA360" i="10" s="1"/>
  <c r="BS360" i="10"/>
  <c r="BN360" i="10"/>
  <c r="BM360" i="10"/>
  <c r="BL360" i="10"/>
  <c r="BJ360" i="10"/>
  <c r="BD360" i="10"/>
  <c r="BB360" i="10"/>
  <c r="BA360" i="10"/>
  <c r="AZ360" i="10"/>
  <c r="AX360" i="10" s="1"/>
  <c r="AY360" i="10"/>
  <c r="AW360" i="10"/>
  <c r="AR360" i="10"/>
  <c r="AQ360" i="10"/>
  <c r="AP360" i="10"/>
  <c r="AO360" i="10"/>
  <c r="AN360" i="10"/>
  <c r="AI360" i="10"/>
  <c r="AH360" i="10"/>
  <c r="AG360" i="10"/>
  <c r="AF360" i="10" s="1"/>
  <c r="AE360" i="10"/>
  <c r="Y360" i="10"/>
  <c r="X360" i="10"/>
  <c r="W360" i="10"/>
  <c r="V360" i="10"/>
  <c r="U360" i="10" s="1"/>
  <c r="Z360" i="10" s="1"/>
  <c r="T360" i="10"/>
  <c r="O360" i="10"/>
  <c r="N360" i="10"/>
  <c r="M360" i="10"/>
  <c r="L360" i="10"/>
  <c r="K360" i="10"/>
  <c r="BZ359" i="10"/>
  <c r="BX359" i="10"/>
  <c r="BW359" i="10"/>
  <c r="BV359" i="10"/>
  <c r="BU359" i="10"/>
  <c r="BT359" i="10" s="1"/>
  <c r="BS359" i="10"/>
  <c r="BN359" i="10"/>
  <c r="BM359" i="10"/>
  <c r="BL359" i="10"/>
  <c r="BJ359" i="10"/>
  <c r="BD359" i="10"/>
  <c r="BB359" i="10"/>
  <c r="BA359" i="10"/>
  <c r="AZ359" i="10"/>
  <c r="AX359" i="10" s="1"/>
  <c r="AY359" i="10"/>
  <c r="AW359" i="10"/>
  <c r="AR359" i="10"/>
  <c r="AQ359" i="10"/>
  <c r="AP359" i="10"/>
  <c r="AO359" i="10" s="1"/>
  <c r="AN359" i="10"/>
  <c r="AI359" i="10"/>
  <c r="AH359" i="10"/>
  <c r="AG359" i="10"/>
  <c r="AE359" i="10"/>
  <c r="Y359" i="10"/>
  <c r="X359" i="10"/>
  <c r="W359" i="10"/>
  <c r="V359" i="10"/>
  <c r="U359" i="10" s="1"/>
  <c r="Z359" i="10" s="1"/>
  <c r="T359" i="10"/>
  <c r="O359" i="10"/>
  <c r="N359" i="10"/>
  <c r="M359" i="10"/>
  <c r="L359" i="10"/>
  <c r="K359" i="10"/>
  <c r="BZ358" i="10"/>
  <c r="BX358" i="10"/>
  <c r="BW358" i="10"/>
  <c r="BV358" i="10"/>
  <c r="BU358" i="10"/>
  <c r="BT358" i="10" s="1"/>
  <c r="BS358" i="10"/>
  <c r="BN358" i="10"/>
  <c r="BM358" i="10"/>
  <c r="BL358" i="10"/>
  <c r="BK358" i="10" s="1"/>
  <c r="BJ358" i="10"/>
  <c r="BD358" i="10"/>
  <c r="BB358" i="10"/>
  <c r="BA358" i="10"/>
  <c r="AZ358" i="10"/>
  <c r="AY358" i="10"/>
  <c r="AW358" i="10"/>
  <c r="AR358" i="10"/>
  <c r="AQ358" i="10"/>
  <c r="AP358" i="10"/>
  <c r="AO358" i="10" s="1"/>
  <c r="AN358" i="10"/>
  <c r="AI358" i="10"/>
  <c r="AH358" i="10"/>
  <c r="AG358" i="10"/>
  <c r="AE358" i="10"/>
  <c r="Y358" i="10"/>
  <c r="X358" i="10"/>
  <c r="W358" i="10"/>
  <c r="U358" i="10" s="1"/>
  <c r="Z358" i="10" s="1"/>
  <c r="V358" i="10"/>
  <c r="T358" i="10"/>
  <c r="O358" i="10"/>
  <c r="N358" i="10"/>
  <c r="M358" i="10"/>
  <c r="L358" i="10"/>
  <c r="K358" i="10"/>
  <c r="BZ357" i="10"/>
  <c r="BX357" i="10"/>
  <c r="BW357" i="10"/>
  <c r="BV357" i="10"/>
  <c r="BU357" i="10"/>
  <c r="BT357" i="10"/>
  <c r="BS357" i="10"/>
  <c r="BN357" i="10"/>
  <c r="BM357" i="10"/>
  <c r="BL357" i="10"/>
  <c r="BK357" i="10" s="1"/>
  <c r="BJ357" i="10"/>
  <c r="BD357" i="10"/>
  <c r="BB357" i="10"/>
  <c r="BA357" i="10"/>
  <c r="AZ357" i="10"/>
  <c r="AY357" i="10"/>
  <c r="AW357" i="10"/>
  <c r="AR357" i="10"/>
  <c r="AQ357" i="10"/>
  <c r="AP357" i="10"/>
  <c r="AO357" i="10" s="1"/>
  <c r="AN357" i="10"/>
  <c r="AI357" i="10"/>
  <c r="AH357" i="10"/>
  <c r="AG357" i="10"/>
  <c r="AF357" i="10" s="1"/>
  <c r="AE357" i="10"/>
  <c r="Y357" i="10"/>
  <c r="X357" i="10"/>
  <c r="W357" i="10"/>
  <c r="U357" i="10" s="1"/>
  <c r="Z357" i="10" s="1"/>
  <c r="V357" i="10"/>
  <c r="T357" i="10"/>
  <c r="O357" i="10"/>
  <c r="N357" i="10"/>
  <c r="M357" i="10"/>
  <c r="L357" i="10"/>
  <c r="K357" i="10"/>
  <c r="BZ356" i="10"/>
  <c r="BX356" i="10"/>
  <c r="BW356" i="10"/>
  <c r="BV356" i="10"/>
  <c r="BU356" i="10"/>
  <c r="BT356" i="10"/>
  <c r="BS356" i="10"/>
  <c r="BN356" i="10"/>
  <c r="BM356" i="10"/>
  <c r="BK356" i="10" s="1"/>
  <c r="BL356" i="10"/>
  <c r="BJ356" i="10"/>
  <c r="BD356" i="10"/>
  <c r="BB356" i="10"/>
  <c r="BA356" i="10"/>
  <c r="AZ356" i="10"/>
  <c r="AY356" i="10"/>
  <c r="AW356" i="10"/>
  <c r="AR356" i="10"/>
  <c r="AQ356" i="10"/>
  <c r="AP356" i="10"/>
  <c r="AO356" i="10" s="1"/>
  <c r="AN356" i="10"/>
  <c r="AI356" i="10"/>
  <c r="AF356" i="10" s="1"/>
  <c r="AH356" i="10"/>
  <c r="AG356" i="10"/>
  <c r="AE356" i="10"/>
  <c r="Y356" i="10"/>
  <c r="X356" i="10"/>
  <c r="W356" i="10"/>
  <c r="U356" i="10" s="1"/>
  <c r="V356" i="10"/>
  <c r="T356" i="10"/>
  <c r="O356" i="10"/>
  <c r="N356" i="10"/>
  <c r="M356" i="10"/>
  <c r="K356" i="10"/>
  <c r="BZ355" i="10"/>
  <c r="BX355" i="10"/>
  <c r="BW355" i="10"/>
  <c r="BV355" i="10"/>
  <c r="BU355" i="10"/>
  <c r="BT355" i="10"/>
  <c r="BS355" i="10"/>
  <c r="BN355" i="10"/>
  <c r="BK355" i="10" s="1"/>
  <c r="BM355" i="10"/>
  <c r="BL355" i="10"/>
  <c r="BJ355" i="10"/>
  <c r="BD355" i="10"/>
  <c r="BB355" i="10"/>
  <c r="BA355" i="10"/>
  <c r="AX355" i="10" s="1"/>
  <c r="AZ355" i="10"/>
  <c r="AY355" i="10"/>
  <c r="AW355" i="10"/>
  <c r="AR355" i="10"/>
  <c r="AQ355" i="10"/>
  <c r="AP355" i="10"/>
  <c r="AO355" i="10" s="1"/>
  <c r="AN355" i="10"/>
  <c r="AI355" i="10"/>
  <c r="AH355" i="10"/>
  <c r="AG355" i="10"/>
  <c r="AF355" i="10"/>
  <c r="AE355" i="10"/>
  <c r="Y355" i="10"/>
  <c r="X355" i="10"/>
  <c r="W355" i="10"/>
  <c r="V355" i="10"/>
  <c r="U355" i="10"/>
  <c r="T355" i="10"/>
  <c r="O355" i="10"/>
  <c r="N355" i="10"/>
  <c r="M355" i="10"/>
  <c r="K355" i="10"/>
  <c r="BZ354" i="10"/>
  <c r="BX354" i="10"/>
  <c r="BW354" i="10"/>
  <c r="BV354" i="10"/>
  <c r="BT354" i="10" s="1"/>
  <c r="BU354" i="10"/>
  <c r="BS354" i="10"/>
  <c r="BN354" i="10"/>
  <c r="BM354" i="10"/>
  <c r="BL354" i="10"/>
  <c r="BK354" i="10"/>
  <c r="BJ354" i="10"/>
  <c r="BD354" i="10"/>
  <c r="BB354" i="10"/>
  <c r="BA354" i="10"/>
  <c r="AZ354" i="10"/>
  <c r="AY354" i="10"/>
  <c r="AX354" i="10" s="1"/>
  <c r="AW354" i="10"/>
  <c r="AR354" i="10"/>
  <c r="AO354" i="10" s="1"/>
  <c r="AQ354" i="10"/>
  <c r="AP354" i="10"/>
  <c r="AN354" i="10"/>
  <c r="AI354" i="10"/>
  <c r="AH354" i="10"/>
  <c r="AG354" i="10"/>
  <c r="AF354" i="10" s="1"/>
  <c r="AE354" i="10"/>
  <c r="Y354" i="10"/>
  <c r="X354" i="10"/>
  <c r="W354" i="10"/>
  <c r="U354" i="10" s="1"/>
  <c r="Z354" i="10" s="1"/>
  <c r="V354" i="10"/>
  <c r="T354" i="10"/>
  <c r="O354" i="10"/>
  <c r="N354" i="10"/>
  <c r="M354" i="10"/>
  <c r="L354" i="10"/>
  <c r="K354" i="10"/>
  <c r="BZ353" i="10"/>
  <c r="BX353" i="10"/>
  <c r="BW353" i="10"/>
  <c r="BV353" i="10"/>
  <c r="BU353" i="10"/>
  <c r="BT353" i="10"/>
  <c r="CA353" i="10" s="1"/>
  <c r="BS353" i="10"/>
  <c r="BN353" i="10"/>
  <c r="BM353" i="10"/>
  <c r="BK353" i="10" s="1"/>
  <c r="BL353" i="10"/>
  <c r="BJ353" i="10"/>
  <c r="BD353" i="10"/>
  <c r="BB353" i="10"/>
  <c r="BA353" i="10"/>
  <c r="AX353" i="10" s="1"/>
  <c r="AZ353" i="10"/>
  <c r="AY353" i="10"/>
  <c r="AW353" i="10"/>
  <c r="AR353" i="10"/>
  <c r="AQ353" i="10"/>
  <c r="AP353" i="10"/>
  <c r="AO353" i="10" s="1"/>
  <c r="AN353" i="10"/>
  <c r="AI353" i="10"/>
  <c r="AH353" i="10"/>
  <c r="AG353" i="10"/>
  <c r="AF353" i="10"/>
  <c r="AE353" i="10"/>
  <c r="Y353" i="10"/>
  <c r="X353" i="10"/>
  <c r="W353" i="10"/>
  <c r="V353" i="10"/>
  <c r="U353" i="10"/>
  <c r="T353" i="10"/>
  <c r="O353" i="10"/>
  <c r="N353" i="10"/>
  <c r="M353" i="10"/>
  <c r="L353" i="10" s="1"/>
  <c r="Z353" i="10" s="1"/>
  <c r="K353" i="10"/>
  <c r="BZ352" i="10"/>
  <c r="BX352" i="10"/>
  <c r="BW352" i="10"/>
  <c r="BV352" i="10"/>
  <c r="BT352" i="10" s="1"/>
  <c r="BU352" i="10"/>
  <c r="BS352" i="10"/>
  <c r="BN352" i="10"/>
  <c r="BM352" i="10"/>
  <c r="BK352" i="10" s="1"/>
  <c r="BL352" i="10"/>
  <c r="BJ352" i="10"/>
  <c r="BD352" i="10"/>
  <c r="BB352" i="10"/>
  <c r="BA352" i="10"/>
  <c r="AZ352" i="10"/>
  <c r="AY352" i="10"/>
  <c r="AX352" i="10" s="1"/>
  <c r="AW352" i="10"/>
  <c r="AR352" i="10"/>
  <c r="AQ352" i="10"/>
  <c r="AP352" i="10"/>
  <c r="AO352" i="10"/>
  <c r="AN352" i="10"/>
  <c r="AI352" i="10"/>
  <c r="AH352" i="10"/>
  <c r="AF352" i="10" s="1"/>
  <c r="AG352" i="10"/>
  <c r="AE352" i="10"/>
  <c r="Y352" i="10"/>
  <c r="X352" i="10"/>
  <c r="W352" i="10"/>
  <c r="V352" i="10"/>
  <c r="U352" i="10" s="1"/>
  <c r="Z352" i="10" s="1"/>
  <c r="T352" i="10"/>
  <c r="O352" i="10"/>
  <c r="N352" i="10"/>
  <c r="M352" i="10"/>
  <c r="L352" i="10" s="1"/>
  <c r="K352" i="10"/>
  <c r="BZ351" i="10"/>
  <c r="BX351" i="10"/>
  <c r="BW351" i="10"/>
  <c r="BV351" i="10"/>
  <c r="BT351" i="10" s="1"/>
  <c r="BU351" i="10"/>
  <c r="BS351" i="10"/>
  <c r="BN351" i="10"/>
  <c r="BM351" i="10"/>
  <c r="BL351" i="10"/>
  <c r="BK351" i="10"/>
  <c r="BJ351" i="10"/>
  <c r="BD351" i="10"/>
  <c r="BB351" i="10"/>
  <c r="BA351" i="10"/>
  <c r="AZ351" i="10"/>
  <c r="AY351" i="10"/>
  <c r="AX351" i="10"/>
  <c r="AW351" i="10"/>
  <c r="AR351" i="10"/>
  <c r="AQ351" i="10"/>
  <c r="AO351" i="10" s="1"/>
  <c r="AP351" i="10"/>
  <c r="AN351" i="10"/>
  <c r="AI351" i="10"/>
  <c r="AH351" i="10"/>
  <c r="AF351" i="10" s="1"/>
  <c r="AG351" i="10"/>
  <c r="AE351" i="10"/>
  <c r="Y351" i="10"/>
  <c r="X351" i="10"/>
  <c r="W351" i="10"/>
  <c r="V351" i="10"/>
  <c r="U351" i="10" s="1"/>
  <c r="Z351" i="10" s="1"/>
  <c r="T351" i="10"/>
  <c r="O351" i="10"/>
  <c r="L351" i="10" s="1"/>
  <c r="N351" i="10"/>
  <c r="M351" i="10"/>
  <c r="K351" i="10"/>
  <c r="CA350" i="10"/>
  <c r="BZ350" i="10"/>
  <c r="BX350" i="10"/>
  <c r="BW350" i="10"/>
  <c r="BV350" i="10"/>
  <c r="BU350" i="10"/>
  <c r="BT350" i="10"/>
  <c r="BS350" i="10"/>
  <c r="BN350" i="10"/>
  <c r="BM350" i="10"/>
  <c r="BL350" i="10"/>
  <c r="BK350" i="10" s="1"/>
  <c r="BY350" i="10" s="1"/>
  <c r="BJ350" i="10"/>
  <c r="BD350" i="10"/>
  <c r="BB350" i="10"/>
  <c r="BA350" i="10"/>
  <c r="AZ350" i="10"/>
  <c r="AX350" i="10" s="1"/>
  <c r="AY350" i="10"/>
  <c r="AW350" i="10"/>
  <c r="AR350" i="10"/>
  <c r="AQ350" i="10"/>
  <c r="AO350" i="10" s="1"/>
  <c r="AP350" i="10"/>
  <c r="AN350" i="10"/>
  <c r="AI350" i="10"/>
  <c r="AH350" i="10"/>
  <c r="AG350" i="10"/>
  <c r="AF350" i="10"/>
  <c r="AE350" i="10"/>
  <c r="Y350" i="10"/>
  <c r="X350" i="10"/>
  <c r="U350" i="10" s="1"/>
  <c r="W350" i="10"/>
  <c r="V350" i="10"/>
  <c r="T350" i="10"/>
  <c r="O350" i="10"/>
  <c r="N350" i="10"/>
  <c r="M350" i="10"/>
  <c r="L350" i="10" s="1"/>
  <c r="K350" i="10"/>
  <c r="BZ349" i="10"/>
  <c r="BX349" i="10"/>
  <c r="BW349" i="10"/>
  <c r="BV349" i="10"/>
  <c r="BU349" i="10"/>
  <c r="BT349" i="10" s="1"/>
  <c r="BS349" i="10"/>
  <c r="BN349" i="10"/>
  <c r="BM349" i="10"/>
  <c r="BL349" i="10"/>
  <c r="BK349" i="10" s="1"/>
  <c r="BJ349" i="10"/>
  <c r="BD349" i="10"/>
  <c r="BB349" i="10"/>
  <c r="BA349" i="10"/>
  <c r="AZ349" i="10"/>
  <c r="AX349" i="10" s="1"/>
  <c r="AY349" i="10"/>
  <c r="AW349" i="10"/>
  <c r="AR349" i="10"/>
  <c r="AQ349" i="10"/>
  <c r="AP349" i="10"/>
  <c r="AO349" i="10"/>
  <c r="AN349" i="10"/>
  <c r="AI349" i="10"/>
  <c r="AH349" i="10"/>
  <c r="AG349" i="10"/>
  <c r="AF349" i="10" s="1"/>
  <c r="AE349" i="10"/>
  <c r="Y349" i="10"/>
  <c r="X349" i="10"/>
  <c r="W349" i="10"/>
  <c r="V349" i="10"/>
  <c r="U349" i="10" s="1"/>
  <c r="Z349" i="10" s="1"/>
  <c r="T349" i="10"/>
  <c r="O349" i="10"/>
  <c r="N349" i="10"/>
  <c r="M349" i="10"/>
  <c r="L349" i="10"/>
  <c r="K349" i="10"/>
  <c r="BZ348" i="10"/>
  <c r="BX348" i="10"/>
  <c r="BW348" i="10"/>
  <c r="BV348" i="10"/>
  <c r="BU348" i="10"/>
  <c r="BT348" i="10" s="1"/>
  <c r="BS348" i="10"/>
  <c r="BN348" i="10"/>
  <c r="BK348" i="10" s="1"/>
  <c r="BM348" i="10"/>
  <c r="BL348" i="10"/>
  <c r="BJ348" i="10"/>
  <c r="BD348" i="10"/>
  <c r="BB348" i="10"/>
  <c r="BA348" i="10"/>
  <c r="AZ348" i="10"/>
  <c r="AY348" i="10"/>
  <c r="AX348" i="10"/>
  <c r="AW348" i="10"/>
  <c r="AR348" i="10"/>
  <c r="AQ348" i="10"/>
  <c r="AP348" i="10"/>
  <c r="AO348" i="10" s="1"/>
  <c r="BC348" i="10" s="1"/>
  <c r="AN348" i="10"/>
  <c r="AI348" i="10"/>
  <c r="AH348" i="10"/>
  <c r="AG348" i="10"/>
  <c r="AF348" i="10" s="1"/>
  <c r="BE348" i="10" s="1"/>
  <c r="AE348" i="10"/>
  <c r="Y348" i="10"/>
  <c r="X348" i="10"/>
  <c r="W348" i="10"/>
  <c r="V348" i="10"/>
  <c r="U348" i="10"/>
  <c r="Z348" i="10" s="1"/>
  <c r="T348" i="10"/>
  <c r="O348" i="10"/>
  <c r="N348" i="10"/>
  <c r="L348" i="10" s="1"/>
  <c r="M348" i="10"/>
  <c r="K348" i="10"/>
  <c r="BZ347" i="10"/>
  <c r="BX347" i="10"/>
  <c r="BW347" i="10"/>
  <c r="BT347" i="10" s="1"/>
  <c r="BV347" i="10"/>
  <c r="BU347" i="10"/>
  <c r="BS347" i="10"/>
  <c r="BN347" i="10"/>
  <c r="BM347" i="10"/>
  <c r="BL347" i="10"/>
  <c r="BK347" i="10" s="1"/>
  <c r="BJ347" i="10"/>
  <c r="BD347" i="10"/>
  <c r="BB347" i="10"/>
  <c r="BA347" i="10"/>
  <c r="AZ347" i="10"/>
  <c r="AY347" i="10"/>
  <c r="AX347" i="10" s="1"/>
  <c r="AW347" i="10"/>
  <c r="AR347" i="10"/>
  <c r="AQ347" i="10"/>
  <c r="AP347" i="10"/>
  <c r="AO347" i="10" s="1"/>
  <c r="AN347" i="10"/>
  <c r="AI347" i="10"/>
  <c r="AF347" i="10" s="1"/>
  <c r="AH347" i="10"/>
  <c r="AG347" i="10"/>
  <c r="AE347" i="10"/>
  <c r="Y347" i="10"/>
  <c r="X347" i="10"/>
  <c r="W347" i="10"/>
  <c r="U347" i="10" s="1"/>
  <c r="V347" i="10"/>
  <c r="T347" i="10"/>
  <c r="O347" i="10"/>
  <c r="N347" i="10"/>
  <c r="L347" i="10" s="1"/>
  <c r="M347" i="10"/>
  <c r="K347" i="10"/>
  <c r="BZ346" i="10"/>
  <c r="BX346" i="10"/>
  <c r="BW346" i="10"/>
  <c r="BV346" i="10"/>
  <c r="BU346" i="10"/>
  <c r="BT346" i="10" s="1"/>
  <c r="BS346" i="10"/>
  <c r="BN346" i="10"/>
  <c r="BM346" i="10"/>
  <c r="BL346" i="10"/>
  <c r="BK346" i="10"/>
  <c r="BJ346" i="10"/>
  <c r="BD346" i="10"/>
  <c r="BB346" i="10"/>
  <c r="BA346" i="10"/>
  <c r="AZ346" i="10"/>
  <c r="AY346" i="10"/>
  <c r="AX346" i="10" s="1"/>
  <c r="AW346" i="10"/>
  <c r="AR346" i="10"/>
  <c r="AO346" i="10" s="1"/>
  <c r="AQ346" i="10"/>
  <c r="AP346" i="10"/>
  <c r="AN346" i="10"/>
  <c r="AI346" i="10"/>
  <c r="AH346" i="10"/>
  <c r="AG346" i="10"/>
  <c r="AF346" i="10" s="1"/>
  <c r="AE346" i="10"/>
  <c r="Y346" i="10"/>
  <c r="X346" i="10"/>
  <c r="W346" i="10"/>
  <c r="U346" i="10" s="1"/>
  <c r="Z346" i="10" s="1"/>
  <c r="V346" i="10"/>
  <c r="T346" i="10"/>
  <c r="O346" i="10"/>
  <c r="N346" i="10"/>
  <c r="M346" i="10"/>
  <c r="L346" i="10"/>
  <c r="K346" i="10"/>
  <c r="BZ345" i="10"/>
  <c r="BX345" i="10"/>
  <c r="BW345" i="10"/>
  <c r="BV345" i="10"/>
  <c r="BU345" i="10"/>
  <c r="BT345" i="10"/>
  <c r="CA345" i="10" s="1"/>
  <c r="BS345" i="10"/>
  <c r="BN345" i="10"/>
  <c r="BM345" i="10"/>
  <c r="BK345" i="10" s="1"/>
  <c r="BL345" i="10"/>
  <c r="BJ345" i="10"/>
  <c r="BD345" i="10"/>
  <c r="BB345" i="10"/>
  <c r="BA345" i="10"/>
  <c r="AX345" i="10" s="1"/>
  <c r="AZ345" i="10"/>
  <c r="AY345" i="10"/>
  <c r="AW345" i="10"/>
  <c r="AR345" i="10"/>
  <c r="AQ345" i="10"/>
  <c r="AP345" i="10"/>
  <c r="AO345" i="10" s="1"/>
  <c r="AN345" i="10"/>
  <c r="AI345" i="10"/>
  <c r="AH345" i="10"/>
  <c r="AG345" i="10"/>
  <c r="AF345" i="10"/>
  <c r="AE345" i="10"/>
  <c r="Y345" i="10"/>
  <c r="X345" i="10"/>
  <c r="W345" i="10"/>
  <c r="V345" i="10"/>
  <c r="U345" i="10"/>
  <c r="T345" i="10"/>
  <c r="O345" i="10"/>
  <c r="N345" i="10"/>
  <c r="M345" i="10"/>
  <c r="L345" i="10" s="1"/>
  <c r="Z345" i="10" s="1"/>
  <c r="K345" i="10"/>
  <c r="BZ344" i="10"/>
  <c r="BX344" i="10"/>
  <c r="BW344" i="10"/>
  <c r="BV344" i="10"/>
  <c r="BT344" i="10" s="1"/>
  <c r="BU344" i="10"/>
  <c r="BS344" i="10"/>
  <c r="BN344" i="10"/>
  <c r="BM344" i="10"/>
  <c r="BK344" i="10" s="1"/>
  <c r="BL344" i="10"/>
  <c r="BJ344" i="10"/>
  <c r="BD344" i="10"/>
  <c r="BB344" i="10"/>
  <c r="BA344" i="10"/>
  <c r="AZ344" i="10"/>
  <c r="AY344" i="10"/>
  <c r="AX344" i="10" s="1"/>
  <c r="AW344" i="10"/>
  <c r="AR344" i="10"/>
  <c r="AQ344" i="10"/>
  <c r="AP344" i="10"/>
  <c r="AO344" i="10"/>
  <c r="AN344" i="10"/>
  <c r="AI344" i="10"/>
  <c r="AH344" i="10"/>
  <c r="AF344" i="10" s="1"/>
  <c r="AG344" i="10"/>
  <c r="AE344" i="10"/>
  <c r="Y344" i="10"/>
  <c r="X344" i="10"/>
  <c r="W344" i="10"/>
  <c r="V344" i="10"/>
  <c r="U344" i="10" s="1"/>
  <c r="Z344" i="10" s="1"/>
  <c r="T344" i="10"/>
  <c r="O344" i="10"/>
  <c r="N344" i="10"/>
  <c r="M344" i="10"/>
  <c r="L344" i="10" s="1"/>
  <c r="K344" i="10"/>
  <c r="BZ343" i="10"/>
  <c r="BX343" i="10"/>
  <c r="BW343" i="10"/>
  <c r="BV343" i="10"/>
  <c r="BT343" i="10" s="1"/>
  <c r="BU343" i="10"/>
  <c r="BS343" i="10"/>
  <c r="BN343" i="10"/>
  <c r="BM343" i="10"/>
  <c r="BL343" i="10"/>
  <c r="BK343" i="10"/>
  <c r="BJ343" i="10"/>
  <c r="BD343" i="10"/>
  <c r="BB343" i="10"/>
  <c r="BA343" i="10"/>
  <c r="AZ343" i="10"/>
  <c r="AY343" i="10"/>
  <c r="AX343" i="10"/>
  <c r="BE343" i="10" s="1"/>
  <c r="AW343" i="10"/>
  <c r="AR343" i="10"/>
  <c r="AQ343" i="10"/>
  <c r="AO343" i="10" s="1"/>
  <c r="AP343" i="10"/>
  <c r="AN343" i="10"/>
  <c r="AI343" i="10"/>
  <c r="AH343" i="10"/>
  <c r="AF343" i="10" s="1"/>
  <c r="AG343" i="10"/>
  <c r="AE343" i="10"/>
  <c r="Y343" i="10"/>
  <c r="X343" i="10"/>
  <c r="W343" i="10"/>
  <c r="V343" i="10"/>
  <c r="U343" i="10" s="1"/>
  <c r="Z343" i="10" s="1"/>
  <c r="T343" i="10"/>
  <c r="O343" i="10"/>
  <c r="L343" i="10" s="1"/>
  <c r="N343" i="10"/>
  <c r="M343" i="10"/>
  <c r="K343" i="10"/>
  <c r="CA342" i="10"/>
  <c r="BZ342" i="10"/>
  <c r="BX342" i="10"/>
  <c r="BW342" i="10"/>
  <c r="BV342" i="10"/>
  <c r="BU342" i="10"/>
  <c r="BT342" i="10"/>
  <c r="BS342" i="10"/>
  <c r="BN342" i="10"/>
  <c r="BM342" i="10"/>
  <c r="BL342" i="10"/>
  <c r="BK342" i="10" s="1"/>
  <c r="BY342" i="10" s="1"/>
  <c r="BJ342" i="10"/>
  <c r="BD342" i="10"/>
  <c r="BB342" i="10"/>
  <c r="BA342" i="10"/>
  <c r="AZ342" i="10"/>
  <c r="AX342" i="10" s="1"/>
  <c r="AY342" i="10"/>
  <c r="AW342" i="10"/>
  <c r="AR342" i="10"/>
  <c r="AQ342" i="10"/>
  <c r="AO342" i="10" s="1"/>
  <c r="AP342" i="10"/>
  <c r="AN342" i="10"/>
  <c r="AI342" i="10"/>
  <c r="AH342" i="10"/>
  <c r="AG342" i="10"/>
  <c r="AF342" i="10"/>
  <c r="AE342" i="10"/>
  <c r="Y342" i="10"/>
  <c r="X342" i="10"/>
  <c r="U342" i="10" s="1"/>
  <c r="W342" i="10"/>
  <c r="V342" i="10"/>
  <c r="T342" i="10"/>
  <c r="O342" i="10"/>
  <c r="N342" i="10"/>
  <c r="M342" i="10"/>
  <c r="L342" i="10" s="1"/>
  <c r="K342" i="10"/>
  <c r="BZ341" i="10"/>
  <c r="BX341" i="10"/>
  <c r="BW341" i="10"/>
  <c r="BV341" i="10"/>
  <c r="BU341" i="10"/>
  <c r="BT341" i="10" s="1"/>
  <c r="BS341" i="10"/>
  <c r="BN341" i="10"/>
  <c r="BM341" i="10"/>
  <c r="BL341" i="10"/>
  <c r="BK341" i="10" s="1"/>
  <c r="BJ341" i="10"/>
  <c r="BD341" i="10"/>
  <c r="BB341" i="10"/>
  <c r="BA341" i="10"/>
  <c r="AZ341" i="10"/>
  <c r="AX341" i="10" s="1"/>
  <c r="AY341" i="10"/>
  <c r="AW341" i="10"/>
  <c r="AR341" i="10"/>
  <c r="AQ341" i="10"/>
  <c r="AP341" i="10"/>
  <c r="AO341" i="10"/>
  <c r="AN341" i="10"/>
  <c r="AI341" i="10"/>
  <c r="AH341" i="10"/>
  <c r="AG341" i="10"/>
  <c r="AF341" i="10" s="1"/>
  <c r="AE341" i="10"/>
  <c r="Y341" i="10"/>
  <c r="X341" i="10"/>
  <c r="W341" i="10"/>
  <c r="V341" i="10"/>
  <c r="U341" i="10" s="1"/>
  <c r="Z341" i="10" s="1"/>
  <c r="T341" i="10"/>
  <c r="O341" i="10"/>
  <c r="N341" i="10"/>
  <c r="M341" i="10"/>
  <c r="L341" i="10"/>
  <c r="K341" i="10"/>
  <c r="BZ340" i="10"/>
  <c r="BX340" i="10"/>
  <c r="BW340" i="10"/>
  <c r="BV340" i="10"/>
  <c r="BU340" i="10"/>
  <c r="BT340" i="10" s="1"/>
  <c r="BS340" i="10"/>
  <c r="BN340" i="10"/>
  <c r="BK340" i="10" s="1"/>
  <c r="BM340" i="10"/>
  <c r="BL340" i="10"/>
  <c r="BJ340" i="10"/>
  <c r="BD340" i="10"/>
  <c r="BB340" i="10"/>
  <c r="BA340" i="10"/>
  <c r="AZ340" i="10"/>
  <c r="AY340" i="10"/>
  <c r="AX340" i="10"/>
  <c r="AW340" i="10"/>
  <c r="AR340" i="10"/>
  <c r="AQ340" i="10"/>
  <c r="AP340" i="10"/>
  <c r="AO340" i="10" s="1"/>
  <c r="BC340" i="10" s="1"/>
  <c r="AN340" i="10"/>
  <c r="AI340" i="10"/>
  <c r="AH340" i="10"/>
  <c r="AG340" i="10"/>
  <c r="AF340" i="10" s="1"/>
  <c r="BE340" i="10" s="1"/>
  <c r="AE340" i="10"/>
  <c r="Y340" i="10"/>
  <c r="X340" i="10"/>
  <c r="W340" i="10"/>
  <c r="V340" i="10"/>
  <c r="U340" i="10"/>
  <c r="T340" i="10"/>
  <c r="O340" i="10"/>
  <c r="N340" i="10"/>
  <c r="L340" i="10" s="1"/>
  <c r="M340" i="10"/>
  <c r="K340" i="10"/>
  <c r="BZ339" i="10"/>
  <c r="BX339" i="10"/>
  <c r="BW339" i="10"/>
  <c r="BT339" i="10" s="1"/>
  <c r="BV339" i="10"/>
  <c r="BU339" i="10"/>
  <c r="BS339" i="10"/>
  <c r="BN339" i="10"/>
  <c r="BM339" i="10"/>
  <c r="BL339" i="10"/>
  <c r="BK339" i="10" s="1"/>
  <c r="BJ339" i="10"/>
  <c r="BD339" i="10"/>
  <c r="BB339" i="10"/>
  <c r="BA339" i="10"/>
  <c r="AZ339" i="10"/>
  <c r="AY339" i="10"/>
  <c r="AX339" i="10" s="1"/>
  <c r="AW339" i="10"/>
  <c r="AR339" i="10"/>
  <c r="AQ339" i="10"/>
  <c r="AP339" i="10"/>
  <c r="AO339" i="10" s="1"/>
  <c r="AN339" i="10"/>
  <c r="AI339" i="10"/>
  <c r="AF339" i="10" s="1"/>
  <c r="AH339" i="10"/>
  <c r="AG339" i="10"/>
  <c r="AE339" i="10"/>
  <c r="Y339" i="10"/>
  <c r="X339" i="10"/>
  <c r="W339" i="10"/>
  <c r="U339" i="10" s="1"/>
  <c r="Z339" i="10" s="1"/>
  <c r="V339" i="10"/>
  <c r="T339" i="10"/>
  <c r="O339" i="10"/>
  <c r="N339" i="10"/>
  <c r="L339" i="10" s="1"/>
  <c r="M339" i="10"/>
  <c r="K339" i="10"/>
  <c r="BZ338" i="10"/>
  <c r="BX338" i="10"/>
  <c r="BW338" i="10"/>
  <c r="BV338" i="10"/>
  <c r="BU338" i="10"/>
  <c r="BT338" i="10" s="1"/>
  <c r="BS338" i="10"/>
  <c r="BN338" i="10"/>
  <c r="BM338" i="10"/>
  <c r="BL338" i="10"/>
  <c r="BK338" i="10"/>
  <c r="BJ338" i="10"/>
  <c r="BD338" i="10"/>
  <c r="BB338" i="10"/>
  <c r="BA338" i="10"/>
  <c r="AZ338" i="10"/>
  <c r="AY338" i="10"/>
  <c r="AX338" i="10" s="1"/>
  <c r="AW338" i="10"/>
  <c r="AR338" i="10"/>
  <c r="AO338" i="10" s="1"/>
  <c r="AQ338" i="10"/>
  <c r="AP338" i="10"/>
  <c r="AN338" i="10"/>
  <c r="AI338" i="10"/>
  <c r="AH338" i="10"/>
  <c r="AG338" i="10"/>
  <c r="AF338" i="10" s="1"/>
  <c r="AE338" i="10"/>
  <c r="Y338" i="10"/>
  <c r="X338" i="10"/>
  <c r="W338" i="10"/>
  <c r="U338" i="10" s="1"/>
  <c r="Z338" i="10" s="1"/>
  <c r="V338" i="10"/>
  <c r="T338" i="10"/>
  <c r="O338" i="10"/>
  <c r="N338" i="10"/>
  <c r="M338" i="10"/>
  <c r="L338" i="10"/>
  <c r="K338" i="10"/>
  <c r="BZ337" i="10"/>
  <c r="BX337" i="10"/>
  <c r="BW337" i="10"/>
  <c r="BV337" i="10"/>
  <c r="BU337" i="10"/>
  <c r="BT337" i="10"/>
  <c r="CA337" i="10" s="1"/>
  <c r="BS337" i="10"/>
  <c r="BN337" i="10"/>
  <c r="BM337" i="10"/>
  <c r="BK337" i="10" s="1"/>
  <c r="BL337" i="10"/>
  <c r="BJ337" i="10"/>
  <c r="BD337" i="10"/>
  <c r="BB337" i="10"/>
  <c r="BA337" i="10"/>
  <c r="AX337" i="10" s="1"/>
  <c r="AZ337" i="10"/>
  <c r="AY337" i="10"/>
  <c r="AW337" i="10"/>
  <c r="AR337" i="10"/>
  <c r="AQ337" i="10"/>
  <c r="AP337" i="10"/>
  <c r="AO337" i="10" s="1"/>
  <c r="AN337" i="10"/>
  <c r="AI337" i="10"/>
  <c r="AH337" i="10"/>
  <c r="AG337" i="10"/>
  <c r="AF337" i="10"/>
  <c r="AE337" i="10"/>
  <c r="Y337" i="10"/>
  <c r="X337" i="10"/>
  <c r="W337" i="10"/>
  <c r="V337" i="10"/>
  <c r="U337" i="10"/>
  <c r="T337" i="10"/>
  <c r="O337" i="10"/>
  <c r="N337" i="10"/>
  <c r="M337" i="10"/>
  <c r="L337" i="10" s="1"/>
  <c r="Z337" i="10" s="1"/>
  <c r="K337" i="10"/>
  <c r="BZ336" i="10"/>
  <c r="BX336" i="10"/>
  <c r="BW336" i="10"/>
  <c r="BV336" i="10"/>
  <c r="BT336" i="10" s="1"/>
  <c r="BU336" i="10"/>
  <c r="BS336" i="10"/>
  <c r="BN336" i="10"/>
  <c r="BM336" i="10"/>
  <c r="BK336" i="10" s="1"/>
  <c r="BL336" i="10"/>
  <c r="BJ336" i="10"/>
  <c r="BD336" i="10"/>
  <c r="BB336" i="10"/>
  <c r="BA336" i="10"/>
  <c r="AZ336" i="10"/>
  <c r="AY336" i="10"/>
  <c r="AX336" i="10" s="1"/>
  <c r="AW336" i="10"/>
  <c r="AR336" i="10"/>
  <c r="AQ336" i="10"/>
  <c r="AP336" i="10"/>
  <c r="AO336" i="10"/>
  <c r="AN336" i="10"/>
  <c r="AI336" i="10"/>
  <c r="AH336" i="10"/>
  <c r="AF336" i="10" s="1"/>
  <c r="AG336" i="10"/>
  <c r="AE336" i="10"/>
  <c r="Y336" i="10"/>
  <c r="X336" i="10"/>
  <c r="W336" i="10"/>
  <c r="V336" i="10"/>
  <c r="U336" i="10" s="1"/>
  <c r="T336" i="10"/>
  <c r="O336" i="10"/>
  <c r="N336" i="10"/>
  <c r="M336" i="10"/>
  <c r="L336" i="10" s="1"/>
  <c r="K336" i="10"/>
  <c r="BZ335" i="10"/>
  <c r="BX335" i="10"/>
  <c r="BW335" i="10"/>
  <c r="BV335" i="10"/>
  <c r="BT335" i="10" s="1"/>
  <c r="BU335" i="10"/>
  <c r="BS335" i="10"/>
  <c r="BN335" i="10"/>
  <c r="BM335" i="10"/>
  <c r="BL335" i="10"/>
  <c r="BK335" i="10"/>
  <c r="BJ335" i="10"/>
  <c r="BD335" i="10"/>
  <c r="BB335" i="10"/>
  <c r="BA335" i="10"/>
  <c r="AZ335" i="10"/>
  <c r="AY335" i="10"/>
  <c r="AX335" i="10"/>
  <c r="AW335" i="10"/>
  <c r="AR335" i="10"/>
  <c r="AQ335" i="10"/>
  <c r="AO335" i="10" s="1"/>
  <c r="AP335" i="10"/>
  <c r="AN335" i="10"/>
  <c r="AI335" i="10"/>
  <c r="AH335" i="10"/>
  <c r="AF335" i="10" s="1"/>
  <c r="AG335" i="10"/>
  <c r="AE335" i="10"/>
  <c r="Y335" i="10"/>
  <c r="X335" i="10"/>
  <c r="W335" i="10"/>
  <c r="V335" i="10"/>
  <c r="U335" i="10" s="1"/>
  <c r="Z335" i="10" s="1"/>
  <c r="T335" i="10"/>
  <c r="O335" i="10"/>
  <c r="L335" i="10" s="1"/>
  <c r="N335" i="10"/>
  <c r="M335" i="10"/>
  <c r="K335" i="10"/>
  <c r="CA334" i="10"/>
  <c r="BZ334" i="10"/>
  <c r="BX334" i="10"/>
  <c r="BW334" i="10"/>
  <c r="BV334" i="10"/>
  <c r="BU334" i="10"/>
  <c r="BT334" i="10"/>
  <c r="BS334" i="10"/>
  <c r="BN334" i="10"/>
  <c r="BM334" i="10"/>
  <c r="BL334" i="10"/>
  <c r="BK334" i="10" s="1"/>
  <c r="BY334" i="10" s="1"/>
  <c r="BJ334" i="10"/>
  <c r="BD334" i="10"/>
  <c r="BB334" i="10"/>
  <c r="BA334" i="10"/>
  <c r="AZ334" i="10"/>
  <c r="AX334" i="10" s="1"/>
  <c r="AY334" i="10"/>
  <c r="AW334" i="10"/>
  <c r="AR334" i="10"/>
  <c r="AQ334" i="10"/>
  <c r="AO334" i="10" s="1"/>
  <c r="AP334" i="10"/>
  <c r="AN334" i="10"/>
  <c r="AI334" i="10"/>
  <c r="AH334" i="10"/>
  <c r="AG334" i="10"/>
  <c r="AF334" i="10"/>
  <c r="AE334" i="10"/>
  <c r="Y334" i="10"/>
  <c r="X334" i="10"/>
  <c r="U334" i="10" s="1"/>
  <c r="W334" i="10"/>
  <c r="V334" i="10"/>
  <c r="T334" i="10"/>
  <c r="O334" i="10"/>
  <c r="N334" i="10"/>
  <c r="M334" i="10"/>
  <c r="L334" i="10" s="1"/>
  <c r="K334" i="10"/>
  <c r="BZ333" i="10"/>
  <c r="BX333" i="10"/>
  <c r="BW333" i="10"/>
  <c r="BV333" i="10"/>
  <c r="BU333" i="10"/>
  <c r="BT333" i="10" s="1"/>
  <c r="BS333" i="10"/>
  <c r="BN333" i="10"/>
  <c r="BM333" i="10"/>
  <c r="BL333" i="10"/>
  <c r="BK333" i="10" s="1"/>
  <c r="BJ333" i="10"/>
  <c r="BD333" i="10"/>
  <c r="BB333" i="10"/>
  <c r="BA333" i="10"/>
  <c r="AZ333" i="10"/>
  <c r="AX333" i="10" s="1"/>
  <c r="AY333" i="10"/>
  <c r="AW333" i="10"/>
  <c r="AR333" i="10"/>
  <c r="AQ333" i="10"/>
  <c r="AP333" i="10"/>
  <c r="AO333" i="10"/>
  <c r="AN333" i="10"/>
  <c r="AI333" i="10"/>
  <c r="AH333" i="10"/>
  <c r="AG333" i="10"/>
  <c r="AF333" i="10" s="1"/>
  <c r="AE333" i="10"/>
  <c r="Y333" i="10"/>
  <c r="X333" i="10"/>
  <c r="W333" i="10"/>
  <c r="V333" i="10"/>
  <c r="U333" i="10" s="1"/>
  <c r="Z333" i="10" s="1"/>
  <c r="T333" i="10"/>
  <c r="O333" i="10"/>
  <c r="N333" i="10"/>
  <c r="M333" i="10"/>
  <c r="L333" i="10"/>
  <c r="K333" i="10"/>
  <c r="BZ332" i="10"/>
  <c r="BX332" i="10"/>
  <c r="BW332" i="10"/>
  <c r="BV332" i="10"/>
  <c r="BU332" i="10"/>
  <c r="BT332" i="10" s="1"/>
  <c r="BS332" i="10"/>
  <c r="BN332" i="10"/>
  <c r="BK332" i="10" s="1"/>
  <c r="BM332" i="10"/>
  <c r="BL332" i="10"/>
  <c r="BJ332" i="10"/>
  <c r="BD332" i="10"/>
  <c r="BB332" i="10"/>
  <c r="BA332" i="10"/>
  <c r="AZ332" i="10"/>
  <c r="AY332" i="10"/>
  <c r="AX332" i="10"/>
  <c r="AW332" i="10"/>
  <c r="AR332" i="10"/>
  <c r="AQ332" i="10"/>
  <c r="AP332" i="10"/>
  <c r="AO332" i="10" s="1"/>
  <c r="BC332" i="10" s="1"/>
  <c r="AN332" i="10"/>
  <c r="AI332" i="10"/>
  <c r="AH332" i="10"/>
  <c r="AG332" i="10"/>
  <c r="AF332" i="10" s="1"/>
  <c r="BE332" i="10" s="1"/>
  <c r="AE332" i="10"/>
  <c r="Y332" i="10"/>
  <c r="X332" i="10"/>
  <c r="W332" i="10"/>
  <c r="V332" i="10"/>
  <c r="U332" i="10"/>
  <c r="T332" i="10"/>
  <c r="O332" i="10"/>
  <c r="N332" i="10"/>
  <c r="L332" i="10" s="1"/>
  <c r="M332" i="10"/>
  <c r="K332" i="10"/>
  <c r="BZ331" i="10"/>
  <c r="BX331" i="10"/>
  <c r="BW331" i="10"/>
  <c r="BT331" i="10" s="1"/>
  <c r="BV331" i="10"/>
  <c r="BU331" i="10"/>
  <c r="BS331" i="10"/>
  <c r="BN331" i="10"/>
  <c r="BM331" i="10"/>
  <c r="BL331" i="10"/>
  <c r="BK331" i="10" s="1"/>
  <c r="BJ331" i="10"/>
  <c r="BD331" i="10"/>
  <c r="BB331" i="10"/>
  <c r="BA331" i="10"/>
  <c r="AZ331" i="10"/>
  <c r="AY331" i="10"/>
  <c r="AX331" i="10" s="1"/>
  <c r="AW331" i="10"/>
  <c r="AR331" i="10"/>
  <c r="AQ331" i="10"/>
  <c r="AP331" i="10"/>
  <c r="AO331" i="10" s="1"/>
  <c r="AN331" i="10"/>
  <c r="AI331" i="10"/>
  <c r="AF331" i="10" s="1"/>
  <c r="AH331" i="10"/>
  <c r="AG331" i="10"/>
  <c r="AE331" i="10"/>
  <c r="Y331" i="10"/>
  <c r="X331" i="10"/>
  <c r="W331" i="10"/>
  <c r="U331" i="10" s="1"/>
  <c r="V331" i="10"/>
  <c r="T331" i="10"/>
  <c r="O331" i="10"/>
  <c r="N331" i="10"/>
  <c r="L331" i="10" s="1"/>
  <c r="M331" i="10"/>
  <c r="K331" i="10"/>
  <c r="BZ330" i="10"/>
  <c r="BX330" i="10"/>
  <c r="BW330" i="10"/>
  <c r="BV330" i="10"/>
  <c r="BU330" i="10"/>
  <c r="BT330" i="10" s="1"/>
  <c r="BS330" i="10"/>
  <c r="BN330" i="10"/>
  <c r="BM330" i="10"/>
  <c r="BL330" i="10"/>
  <c r="BK330" i="10"/>
  <c r="BJ330" i="10"/>
  <c r="BD330" i="10"/>
  <c r="BB330" i="10"/>
  <c r="BA330" i="10"/>
  <c r="AZ330" i="10"/>
  <c r="AY330" i="10"/>
  <c r="AX330" i="10" s="1"/>
  <c r="AW330" i="10"/>
  <c r="AR330" i="10"/>
  <c r="AO330" i="10" s="1"/>
  <c r="AQ330" i="10"/>
  <c r="AP330" i="10"/>
  <c r="AN330" i="10"/>
  <c r="AI330" i="10"/>
  <c r="AH330" i="10"/>
  <c r="AG330" i="10"/>
  <c r="AF330" i="10" s="1"/>
  <c r="AE330" i="10"/>
  <c r="Y330" i="10"/>
  <c r="X330" i="10"/>
  <c r="W330" i="10"/>
  <c r="U330" i="10" s="1"/>
  <c r="Z330" i="10" s="1"/>
  <c r="V330" i="10"/>
  <c r="T330" i="10"/>
  <c r="O330" i="10"/>
  <c r="N330" i="10"/>
  <c r="M330" i="10"/>
  <c r="L330" i="10"/>
  <c r="K330" i="10"/>
  <c r="BZ329" i="10"/>
  <c r="BX329" i="10"/>
  <c r="BW329" i="10"/>
  <c r="BV329" i="10"/>
  <c r="BU329" i="10"/>
  <c r="BT329" i="10"/>
  <c r="CA329" i="10" s="1"/>
  <c r="BS329" i="10"/>
  <c r="BN329" i="10"/>
  <c r="BM329" i="10"/>
  <c r="BK329" i="10" s="1"/>
  <c r="BL329" i="10"/>
  <c r="BJ329" i="10"/>
  <c r="BD329" i="10"/>
  <c r="BB329" i="10"/>
  <c r="BA329" i="10"/>
  <c r="AX329" i="10" s="1"/>
  <c r="AZ329" i="10"/>
  <c r="AY329" i="10"/>
  <c r="AW329" i="10"/>
  <c r="AR329" i="10"/>
  <c r="AQ329" i="10"/>
  <c r="AP329" i="10"/>
  <c r="AO329" i="10" s="1"/>
  <c r="AN329" i="10"/>
  <c r="AI329" i="10"/>
  <c r="AH329" i="10"/>
  <c r="AG329" i="10"/>
  <c r="AF329" i="10"/>
  <c r="AE329" i="10"/>
  <c r="Y329" i="10"/>
  <c r="X329" i="10"/>
  <c r="W329" i="10"/>
  <c r="V329" i="10"/>
  <c r="U329" i="10"/>
  <c r="T329" i="10"/>
  <c r="O329" i="10"/>
  <c r="N329" i="10"/>
  <c r="M329" i="10"/>
  <c r="L329" i="10" s="1"/>
  <c r="Z329" i="10" s="1"/>
  <c r="K329" i="10"/>
  <c r="BZ328" i="10"/>
  <c r="BX328" i="10"/>
  <c r="BW328" i="10"/>
  <c r="BV328" i="10"/>
  <c r="BT328" i="10" s="1"/>
  <c r="BU328" i="10"/>
  <c r="BS328" i="10"/>
  <c r="BN328" i="10"/>
  <c r="BM328" i="10"/>
  <c r="BK328" i="10" s="1"/>
  <c r="BL328" i="10"/>
  <c r="BJ328" i="10"/>
  <c r="BD328" i="10"/>
  <c r="BB328" i="10"/>
  <c r="BA328" i="10"/>
  <c r="AZ328" i="10"/>
  <c r="AY328" i="10"/>
  <c r="AX328" i="10" s="1"/>
  <c r="AW328" i="10"/>
  <c r="AR328" i="10"/>
  <c r="AQ328" i="10"/>
  <c r="AP328" i="10"/>
  <c r="AO328" i="10"/>
  <c r="AN328" i="10"/>
  <c r="AI328" i="10"/>
  <c r="AH328" i="10"/>
  <c r="AF328" i="10" s="1"/>
  <c r="AG328" i="10"/>
  <c r="AE328" i="10"/>
  <c r="Y328" i="10"/>
  <c r="X328" i="10"/>
  <c r="W328" i="10"/>
  <c r="V328" i="10"/>
  <c r="U328" i="10" s="1"/>
  <c r="T328" i="10"/>
  <c r="O328" i="10"/>
  <c r="N328" i="10"/>
  <c r="M328" i="10"/>
  <c r="L328" i="10" s="1"/>
  <c r="K328" i="10"/>
  <c r="BZ327" i="10"/>
  <c r="BX327" i="10"/>
  <c r="BW327" i="10"/>
  <c r="BV327" i="10"/>
  <c r="BT327" i="10" s="1"/>
  <c r="BU327" i="10"/>
  <c r="BS327" i="10"/>
  <c r="BN327" i="10"/>
  <c r="BM327" i="10"/>
  <c r="BL327" i="10"/>
  <c r="BK327" i="10"/>
  <c r="BJ327" i="10"/>
  <c r="BD327" i="10"/>
  <c r="BB327" i="10"/>
  <c r="BA327" i="10"/>
  <c r="AZ327" i="10"/>
  <c r="AY327" i="10"/>
  <c r="AX327" i="10"/>
  <c r="AW327" i="10"/>
  <c r="AR327" i="10"/>
  <c r="AQ327" i="10"/>
  <c r="AO327" i="10" s="1"/>
  <c r="AP327" i="10"/>
  <c r="AN327" i="10"/>
  <c r="AI327" i="10"/>
  <c r="AH327" i="10"/>
  <c r="AF327" i="10" s="1"/>
  <c r="AG327" i="10"/>
  <c r="AE327" i="10"/>
  <c r="Y327" i="10"/>
  <c r="X327" i="10"/>
  <c r="W327" i="10"/>
  <c r="V327" i="10"/>
  <c r="U327" i="10" s="1"/>
  <c r="T327" i="10"/>
  <c r="O327" i="10"/>
  <c r="L327" i="10" s="1"/>
  <c r="N327" i="10"/>
  <c r="M327" i="10"/>
  <c r="K327" i="10"/>
  <c r="CA326" i="10"/>
  <c r="BZ326" i="10"/>
  <c r="BX326" i="10"/>
  <c r="BW326" i="10"/>
  <c r="BV326" i="10"/>
  <c r="BU326" i="10"/>
  <c r="BT326" i="10"/>
  <c r="BS326" i="10"/>
  <c r="BN326" i="10"/>
  <c r="BM326" i="10"/>
  <c r="BL326" i="10"/>
  <c r="BK326" i="10" s="1"/>
  <c r="BY326" i="10" s="1"/>
  <c r="BJ326" i="10"/>
  <c r="BD326" i="10"/>
  <c r="BB326" i="10"/>
  <c r="BA326" i="10"/>
  <c r="AZ326" i="10"/>
  <c r="AX326" i="10" s="1"/>
  <c r="AY326" i="10"/>
  <c r="AW326" i="10"/>
  <c r="AR326" i="10"/>
  <c r="AQ326" i="10"/>
  <c r="AO326" i="10" s="1"/>
  <c r="AP326" i="10"/>
  <c r="AN326" i="10"/>
  <c r="AI326" i="10"/>
  <c r="AH326" i="10"/>
  <c r="AG326" i="10"/>
  <c r="AF326" i="10"/>
  <c r="AE326" i="10"/>
  <c r="Y326" i="10"/>
  <c r="X326" i="10"/>
  <c r="U326" i="10" s="1"/>
  <c r="Z326" i="10" s="1"/>
  <c r="W326" i="10"/>
  <c r="V326" i="10"/>
  <c r="T326" i="10"/>
  <c r="O326" i="10"/>
  <c r="N326" i="10"/>
  <c r="M326" i="10"/>
  <c r="L326" i="10" s="1"/>
  <c r="K326" i="10"/>
  <c r="BZ325" i="10"/>
  <c r="BX325" i="10"/>
  <c r="BW325" i="10"/>
  <c r="BV325" i="10"/>
  <c r="BU325" i="10"/>
  <c r="BT325" i="10" s="1"/>
  <c r="BS325" i="10"/>
  <c r="BN325" i="10"/>
  <c r="BM325" i="10"/>
  <c r="BL325" i="10"/>
  <c r="BK325" i="10" s="1"/>
  <c r="BJ325" i="10"/>
  <c r="BD325" i="10"/>
  <c r="BB325" i="10"/>
  <c r="BA325" i="10"/>
  <c r="AZ325" i="10"/>
  <c r="AX325" i="10" s="1"/>
  <c r="AY325" i="10"/>
  <c r="AW325" i="10"/>
  <c r="AR325" i="10"/>
  <c r="AQ325" i="10"/>
  <c r="AP325" i="10"/>
  <c r="AO325" i="10"/>
  <c r="AN325" i="10"/>
  <c r="AI325" i="10"/>
  <c r="AH325" i="10"/>
  <c r="AG325" i="10"/>
  <c r="AF325" i="10" s="1"/>
  <c r="AE325" i="10"/>
  <c r="Y325" i="10"/>
  <c r="X325" i="10"/>
  <c r="W325" i="10"/>
  <c r="V325" i="10"/>
  <c r="U325" i="10" s="1"/>
  <c r="Z325" i="10" s="1"/>
  <c r="T325" i="10"/>
  <c r="O325" i="10"/>
  <c r="N325" i="10"/>
  <c r="M325" i="10"/>
  <c r="L325" i="10"/>
  <c r="K325" i="10"/>
  <c r="BZ324" i="10"/>
  <c r="BX324" i="10"/>
  <c r="BW324" i="10"/>
  <c r="BV324" i="10"/>
  <c r="BU324" i="10"/>
  <c r="BT324" i="10" s="1"/>
  <c r="BS324" i="10"/>
  <c r="BN324" i="10"/>
  <c r="BK324" i="10" s="1"/>
  <c r="BM324" i="10"/>
  <c r="BL324" i="10"/>
  <c r="BJ324" i="10"/>
  <c r="BD324" i="10"/>
  <c r="BB324" i="10"/>
  <c r="BA324" i="10"/>
  <c r="AZ324" i="10"/>
  <c r="AY324" i="10"/>
  <c r="AX324" i="10"/>
  <c r="AW324" i="10"/>
  <c r="AR324" i="10"/>
  <c r="AQ324" i="10"/>
  <c r="AP324" i="10"/>
  <c r="AO324" i="10" s="1"/>
  <c r="BC324" i="10" s="1"/>
  <c r="AN324" i="10"/>
  <c r="AI324" i="10"/>
  <c r="AH324" i="10"/>
  <c r="AG324" i="10"/>
  <c r="AF324" i="10" s="1"/>
  <c r="BE324" i="10" s="1"/>
  <c r="AE324" i="10"/>
  <c r="Y324" i="10"/>
  <c r="X324" i="10"/>
  <c r="W324" i="10"/>
  <c r="V324" i="10"/>
  <c r="U324" i="10"/>
  <c r="Z324" i="10" s="1"/>
  <c r="T324" i="10"/>
  <c r="O324" i="10"/>
  <c r="N324" i="10"/>
  <c r="L324" i="10" s="1"/>
  <c r="M324" i="10"/>
  <c r="K324" i="10"/>
  <c r="BZ323" i="10"/>
  <c r="BX323" i="10"/>
  <c r="BW323" i="10"/>
  <c r="BT323" i="10" s="1"/>
  <c r="BV323" i="10"/>
  <c r="BU323" i="10"/>
  <c r="BS323" i="10"/>
  <c r="BN323" i="10"/>
  <c r="BM323" i="10"/>
  <c r="BL323" i="10"/>
  <c r="BK323" i="10" s="1"/>
  <c r="BJ323" i="10"/>
  <c r="BD323" i="10"/>
  <c r="BB323" i="10"/>
  <c r="BA323" i="10"/>
  <c r="AZ323" i="10"/>
  <c r="AY323" i="10"/>
  <c r="AX323" i="10" s="1"/>
  <c r="AW323" i="10"/>
  <c r="AR323" i="10"/>
  <c r="AQ323" i="10"/>
  <c r="AP323" i="10"/>
  <c r="AO323" i="10" s="1"/>
  <c r="AN323" i="10"/>
  <c r="AI323" i="10"/>
  <c r="AF323" i="10" s="1"/>
  <c r="AH323" i="10"/>
  <c r="AG323" i="10"/>
  <c r="AE323" i="10"/>
  <c r="Y323" i="10"/>
  <c r="X323" i="10"/>
  <c r="W323" i="10"/>
  <c r="U323" i="10" s="1"/>
  <c r="Z323" i="10" s="1"/>
  <c r="V323" i="10"/>
  <c r="T323" i="10"/>
  <c r="O323" i="10"/>
  <c r="N323" i="10"/>
  <c r="L323" i="10" s="1"/>
  <c r="M323" i="10"/>
  <c r="K323" i="10"/>
  <c r="BZ322" i="10"/>
  <c r="BX322" i="10"/>
  <c r="BW322" i="10"/>
  <c r="BV322" i="10"/>
  <c r="BU322" i="10"/>
  <c r="BT322" i="10" s="1"/>
  <c r="BS322" i="10"/>
  <c r="BN322" i="10"/>
  <c r="BM322" i="10"/>
  <c r="BL322" i="10"/>
  <c r="BK322" i="10"/>
  <c r="BJ322" i="10"/>
  <c r="BD322" i="10"/>
  <c r="BB322" i="10"/>
  <c r="BA322" i="10"/>
  <c r="AZ322" i="10"/>
  <c r="AY322" i="10"/>
  <c r="AX322" i="10" s="1"/>
  <c r="AW322" i="10"/>
  <c r="AR322" i="10"/>
  <c r="AO322" i="10" s="1"/>
  <c r="AQ322" i="10"/>
  <c r="AP322" i="10"/>
  <c r="AN322" i="10"/>
  <c r="AI322" i="10"/>
  <c r="AH322" i="10"/>
  <c r="AG322" i="10"/>
  <c r="AF322" i="10" s="1"/>
  <c r="AE322" i="10"/>
  <c r="Y322" i="10"/>
  <c r="X322" i="10"/>
  <c r="W322" i="10"/>
  <c r="U322" i="10" s="1"/>
  <c r="Z322" i="10" s="1"/>
  <c r="V322" i="10"/>
  <c r="T322" i="10"/>
  <c r="O322" i="10"/>
  <c r="N322" i="10"/>
  <c r="M322" i="10"/>
  <c r="L322" i="10"/>
  <c r="K322" i="10"/>
  <c r="BZ321" i="10"/>
  <c r="BX321" i="10"/>
  <c r="BW321" i="10"/>
  <c r="BV321" i="10"/>
  <c r="BU321" i="10"/>
  <c r="BT321" i="10"/>
  <c r="CA321" i="10" s="1"/>
  <c r="BS321" i="10"/>
  <c r="BN321" i="10"/>
  <c r="BM321" i="10"/>
  <c r="BK321" i="10" s="1"/>
  <c r="BL321" i="10"/>
  <c r="BJ321" i="10"/>
  <c r="BD321" i="10"/>
  <c r="BB321" i="10"/>
  <c r="BA321" i="10"/>
  <c r="AX321" i="10" s="1"/>
  <c r="AZ321" i="10"/>
  <c r="AY321" i="10"/>
  <c r="AW321" i="10"/>
  <c r="AR321" i="10"/>
  <c r="AQ321" i="10"/>
  <c r="AP321" i="10"/>
  <c r="AO321" i="10" s="1"/>
  <c r="AN321" i="10"/>
  <c r="AI321" i="10"/>
  <c r="AH321" i="10"/>
  <c r="AG321" i="10"/>
  <c r="AF321" i="10"/>
  <c r="AE321" i="10"/>
  <c r="Y321" i="10"/>
  <c r="X321" i="10"/>
  <c r="W321" i="10"/>
  <c r="V321" i="10"/>
  <c r="U321" i="10"/>
  <c r="T321" i="10"/>
  <c r="O321" i="10"/>
  <c r="N321" i="10"/>
  <c r="M321" i="10"/>
  <c r="L321" i="10" s="1"/>
  <c r="Z321" i="10" s="1"/>
  <c r="K321" i="10"/>
  <c r="BZ320" i="10"/>
  <c r="BX320" i="10"/>
  <c r="BW320" i="10"/>
  <c r="BV320" i="10"/>
  <c r="BT320" i="10" s="1"/>
  <c r="BU320" i="10"/>
  <c r="BS320" i="10"/>
  <c r="BN320" i="10"/>
  <c r="BM320" i="10"/>
  <c r="BK320" i="10" s="1"/>
  <c r="BL320" i="10"/>
  <c r="BJ320" i="10"/>
  <c r="BD320" i="10"/>
  <c r="BB320" i="10"/>
  <c r="BA320" i="10"/>
  <c r="AZ320" i="10"/>
  <c r="AY320" i="10"/>
  <c r="AX320" i="10" s="1"/>
  <c r="AW320" i="10"/>
  <c r="AR320" i="10"/>
  <c r="AQ320" i="10"/>
  <c r="AP320" i="10"/>
  <c r="AO320" i="10"/>
  <c r="AN320" i="10"/>
  <c r="AI320" i="10"/>
  <c r="AH320" i="10"/>
  <c r="AF320" i="10" s="1"/>
  <c r="AG320" i="10"/>
  <c r="AE320" i="10"/>
  <c r="Y320" i="10"/>
  <c r="X320" i="10"/>
  <c r="W320" i="10"/>
  <c r="V320" i="10"/>
  <c r="U320" i="10" s="1"/>
  <c r="Z320" i="10" s="1"/>
  <c r="T320" i="10"/>
  <c r="O320" i="10"/>
  <c r="N320" i="10"/>
  <c r="M320" i="10"/>
  <c r="L320" i="10" s="1"/>
  <c r="K320" i="10"/>
  <c r="BZ319" i="10"/>
  <c r="BX319" i="10"/>
  <c r="BW319" i="10"/>
  <c r="BV319" i="10"/>
  <c r="BT319" i="10" s="1"/>
  <c r="BU319" i="10"/>
  <c r="BS319" i="10"/>
  <c r="BN319" i="10"/>
  <c r="BM319" i="10"/>
  <c r="BL319" i="10"/>
  <c r="BK319" i="10"/>
  <c r="BJ319" i="10"/>
  <c r="BD319" i="10"/>
  <c r="BB319" i="10"/>
  <c r="BA319" i="10"/>
  <c r="AZ319" i="10"/>
  <c r="AY319" i="10"/>
  <c r="AX319" i="10"/>
  <c r="AW319" i="10"/>
  <c r="AR319" i="10"/>
  <c r="AQ319" i="10"/>
  <c r="AO319" i="10" s="1"/>
  <c r="AP319" i="10"/>
  <c r="AN319" i="10"/>
  <c r="AI319" i="10"/>
  <c r="AH319" i="10"/>
  <c r="AF319" i="10" s="1"/>
  <c r="AG319" i="10"/>
  <c r="AE319" i="10"/>
  <c r="Y319" i="10"/>
  <c r="X319" i="10"/>
  <c r="W319" i="10"/>
  <c r="V319" i="10"/>
  <c r="U319" i="10" s="1"/>
  <c r="Z319" i="10" s="1"/>
  <c r="T319" i="10"/>
  <c r="O319" i="10"/>
  <c r="L319" i="10" s="1"/>
  <c r="N319" i="10"/>
  <c r="M319" i="10"/>
  <c r="K319" i="10"/>
  <c r="CA318" i="10"/>
  <c r="BZ318" i="10"/>
  <c r="BX318" i="10"/>
  <c r="BW318" i="10"/>
  <c r="BV318" i="10"/>
  <c r="BU318" i="10"/>
  <c r="BT318" i="10"/>
  <c r="BS318" i="10"/>
  <c r="BN318" i="10"/>
  <c r="BM318" i="10"/>
  <c r="BL318" i="10"/>
  <c r="BK318" i="10" s="1"/>
  <c r="BY318" i="10" s="1"/>
  <c r="BJ318" i="10"/>
  <c r="BD318" i="10"/>
  <c r="BB318" i="10"/>
  <c r="BA318" i="10"/>
  <c r="AZ318" i="10"/>
  <c r="AX318" i="10" s="1"/>
  <c r="AY318" i="10"/>
  <c r="AW318" i="10"/>
  <c r="AR318" i="10"/>
  <c r="AQ318" i="10"/>
  <c r="AO318" i="10" s="1"/>
  <c r="AP318" i="10"/>
  <c r="AN318" i="10"/>
  <c r="AI318" i="10"/>
  <c r="AH318" i="10"/>
  <c r="AG318" i="10"/>
  <c r="AF318" i="10"/>
  <c r="AE318" i="10"/>
  <c r="Y318" i="10"/>
  <c r="X318" i="10"/>
  <c r="U318" i="10" s="1"/>
  <c r="W318" i="10"/>
  <c r="V318" i="10"/>
  <c r="T318" i="10"/>
  <c r="O318" i="10"/>
  <c r="N318" i="10"/>
  <c r="M318" i="10"/>
  <c r="L318" i="10" s="1"/>
  <c r="K318" i="10"/>
  <c r="BZ317" i="10"/>
  <c r="BX317" i="10"/>
  <c r="BW317" i="10"/>
  <c r="BV317" i="10"/>
  <c r="BU317" i="10"/>
  <c r="BT317" i="10" s="1"/>
  <c r="BS317" i="10"/>
  <c r="BN317" i="10"/>
  <c r="BM317" i="10"/>
  <c r="BL317" i="10"/>
  <c r="BK317" i="10" s="1"/>
  <c r="BJ317" i="10"/>
  <c r="BD317" i="10"/>
  <c r="BB317" i="10"/>
  <c r="BA317" i="10"/>
  <c r="AZ317" i="10"/>
  <c r="AX317" i="10" s="1"/>
  <c r="AY317" i="10"/>
  <c r="AW317" i="10"/>
  <c r="AR317" i="10"/>
  <c r="AQ317" i="10"/>
  <c r="AP317" i="10"/>
  <c r="AO317" i="10"/>
  <c r="AN317" i="10"/>
  <c r="AI317" i="10"/>
  <c r="AH317" i="10"/>
  <c r="AG317" i="10"/>
  <c r="AF317" i="10" s="1"/>
  <c r="AE317" i="10"/>
  <c r="Y317" i="10"/>
  <c r="X317" i="10"/>
  <c r="W317" i="10"/>
  <c r="V317" i="10"/>
  <c r="U317" i="10" s="1"/>
  <c r="Z317" i="10" s="1"/>
  <c r="T317" i="10"/>
  <c r="O317" i="10"/>
  <c r="N317" i="10"/>
  <c r="M317" i="10"/>
  <c r="L317" i="10"/>
  <c r="K317" i="10"/>
  <c r="BZ316" i="10"/>
  <c r="BX316" i="10"/>
  <c r="BW316" i="10"/>
  <c r="BV316" i="10"/>
  <c r="BU316" i="10"/>
  <c r="BT316" i="10" s="1"/>
  <c r="BS316" i="10"/>
  <c r="BN316" i="10"/>
  <c r="BK316" i="10" s="1"/>
  <c r="BM316" i="10"/>
  <c r="BL316" i="10"/>
  <c r="BJ316" i="10"/>
  <c r="BD316" i="10"/>
  <c r="BB316" i="10"/>
  <c r="BA316" i="10"/>
  <c r="AZ316" i="10"/>
  <c r="AY316" i="10"/>
  <c r="AX316" i="10"/>
  <c r="AW316" i="10"/>
  <c r="AR316" i="10"/>
  <c r="AQ316" i="10"/>
  <c r="AP316" i="10"/>
  <c r="AO316" i="10" s="1"/>
  <c r="BC316" i="10" s="1"/>
  <c r="AN316" i="10"/>
  <c r="AI316" i="10"/>
  <c r="AH316" i="10"/>
  <c r="AG316" i="10"/>
  <c r="AF316" i="10" s="1"/>
  <c r="BE316" i="10" s="1"/>
  <c r="AE316" i="10"/>
  <c r="Y316" i="10"/>
  <c r="X316" i="10"/>
  <c r="W316" i="10"/>
  <c r="V316" i="10"/>
  <c r="U316" i="10"/>
  <c r="Z316" i="10" s="1"/>
  <c r="T316" i="10"/>
  <c r="O316" i="10"/>
  <c r="N316" i="10"/>
  <c r="L316" i="10" s="1"/>
  <c r="M316" i="10"/>
  <c r="K316" i="10"/>
  <c r="BZ315" i="10"/>
  <c r="BX315" i="10"/>
  <c r="BW315" i="10"/>
  <c r="BT315" i="10" s="1"/>
  <c r="BV315" i="10"/>
  <c r="BU315" i="10"/>
  <c r="BS315" i="10"/>
  <c r="BN315" i="10"/>
  <c r="BM315" i="10"/>
  <c r="BL315" i="10"/>
  <c r="BK315" i="10" s="1"/>
  <c r="BJ315" i="10"/>
  <c r="BD315" i="10"/>
  <c r="BB315" i="10"/>
  <c r="BA315" i="10"/>
  <c r="AZ315" i="10"/>
  <c r="AY315" i="10"/>
  <c r="AX315" i="10" s="1"/>
  <c r="AW315" i="10"/>
  <c r="AR315" i="10"/>
  <c r="AQ315" i="10"/>
  <c r="AP315" i="10"/>
  <c r="AO315" i="10" s="1"/>
  <c r="AN315" i="10"/>
  <c r="AI315" i="10"/>
  <c r="AF315" i="10" s="1"/>
  <c r="AH315" i="10"/>
  <c r="AG315" i="10"/>
  <c r="AE315" i="10"/>
  <c r="Y315" i="10"/>
  <c r="X315" i="10"/>
  <c r="W315" i="10"/>
  <c r="U315" i="10" s="1"/>
  <c r="Z315" i="10" s="1"/>
  <c r="V315" i="10"/>
  <c r="T315" i="10"/>
  <c r="O315" i="10"/>
  <c r="N315" i="10"/>
  <c r="L315" i="10" s="1"/>
  <c r="M315" i="10"/>
  <c r="K315" i="10"/>
  <c r="BZ314" i="10"/>
  <c r="BX314" i="10"/>
  <c r="BW314" i="10"/>
  <c r="BV314" i="10"/>
  <c r="BU314" i="10"/>
  <c r="BT314" i="10" s="1"/>
  <c r="BS314" i="10"/>
  <c r="BN314" i="10"/>
  <c r="BM314" i="10"/>
  <c r="BL314" i="10"/>
  <c r="BK314" i="10"/>
  <c r="BJ314" i="10"/>
  <c r="BD314" i="10"/>
  <c r="BB314" i="10"/>
  <c r="BA314" i="10"/>
  <c r="AZ314" i="10"/>
  <c r="AY314" i="10"/>
  <c r="AX314" i="10" s="1"/>
  <c r="AW314" i="10"/>
  <c r="AR314" i="10"/>
  <c r="AO314" i="10" s="1"/>
  <c r="AQ314" i="10"/>
  <c r="AP314" i="10"/>
  <c r="AN314" i="10"/>
  <c r="AI314" i="10"/>
  <c r="AH314" i="10"/>
  <c r="AG314" i="10"/>
  <c r="AF314" i="10" s="1"/>
  <c r="AE314" i="10"/>
  <c r="Y314" i="10"/>
  <c r="X314" i="10"/>
  <c r="W314" i="10"/>
  <c r="U314" i="10" s="1"/>
  <c r="Z314" i="10" s="1"/>
  <c r="V314" i="10"/>
  <c r="T314" i="10"/>
  <c r="O314" i="10"/>
  <c r="N314" i="10"/>
  <c r="M314" i="10"/>
  <c r="L314" i="10"/>
  <c r="K314" i="10"/>
  <c r="BZ313" i="10"/>
  <c r="BX313" i="10"/>
  <c r="BW313" i="10"/>
  <c r="BV313" i="10"/>
  <c r="BU313" i="10"/>
  <c r="BT313" i="10"/>
  <c r="CA313" i="10" s="1"/>
  <c r="BS313" i="10"/>
  <c r="BN313" i="10"/>
  <c r="BM313" i="10"/>
  <c r="BK313" i="10" s="1"/>
  <c r="BL313" i="10"/>
  <c r="BJ313" i="10"/>
  <c r="BD313" i="10"/>
  <c r="BB313" i="10"/>
  <c r="BA313" i="10"/>
  <c r="AX313" i="10" s="1"/>
  <c r="AZ313" i="10"/>
  <c r="AY313" i="10"/>
  <c r="AW313" i="10"/>
  <c r="AR313" i="10"/>
  <c r="AQ313" i="10"/>
  <c r="AP313" i="10"/>
  <c r="AO313" i="10" s="1"/>
  <c r="AN313" i="10"/>
  <c r="AI313" i="10"/>
  <c r="AH313" i="10"/>
  <c r="AG313" i="10"/>
  <c r="AF313" i="10"/>
  <c r="AE313" i="10"/>
  <c r="Y313" i="10"/>
  <c r="X313" i="10"/>
  <c r="W313" i="10"/>
  <c r="V313" i="10"/>
  <c r="U313" i="10"/>
  <c r="T313" i="10"/>
  <c r="O313" i="10"/>
  <c r="N313" i="10"/>
  <c r="M313" i="10"/>
  <c r="L313" i="10" s="1"/>
  <c r="Z313" i="10" s="1"/>
  <c r="K313" i="10"/>
  <c r="BZ312" i="10"/>
  <c r="BX312" i="10"/>
  <c r="BW312" i="10"/>
  <c r="BV312" i="10"/>
  <c r="BT312" i="10" s="1"/>
  <c r="BU312" i="10"/>
  <c r="BS312" i="10"/>
  <c r="BN312" i="10"/>
  <c r="BM312" i="10"/>
  <c r="BK312" i="10" s="1"/>
  <c r="BL312" i="10"/>
  <c r="BJ312" i="10"/>
  <c r="BD312" i="10"/>
  <c r="BB312" i="10"/>
  <c r="BA312" i="10"/>
  <c r="AZ312" i="10"/>
  <c r="AY312" i="10"/>
  <c r="AX312" i="10" s="1"/>
  <c r="AW312" i="10"/>
  <c r="AR312" i="10"/>
  <c r="AQ312" i="10"/>
  <c r="AP312" i="10"/>
  <c r="AO312" i="10"/>
  <c r="AN312" i="10"/>
  <c r="AI312" i="10"/>
  <c r="AH312" i="10"/>
  <c r="AF312" i="10" s="1"/>
  <c r="AG312" i="10"/>
  <c r="AE312" i="10"/>
  <c r="Y312" i="10"/>
  <c r="X312" i="10"/>
  <c r="W312" i="10"/>
  <c r="V312" i="10"/>
  <c r="U312" i="10" s="1"/>
  <c r="T312" i="10"/>
  <c r="O312" i="10"/>
  <c r="N312" i="10"/>
  <c r="M312" i="10"/>
  <c r="L312" i="10" s="1"/>
  <c r="K312" i="10"/>
  <c r="BZ311" i="10"/>
  <c r="BX311" i="10"/>
  <c r="BW311" i="10"/>
  <c r="BV311" i="10"/>
  <c r="BT311" i="10" s="1"/>
  <c r="BU311" i="10"/>
  <c r="BS311" i="10"/>
  <c r="BN311" i="10"/>
  <c r="BM311" i="10"/>
  <c r="BL311" i="10"/>
  <c r="BK311" i="10"/>
  <c r="BJ311" i="10"/>
  <c r="BD311" i="10"/>
  <c r="BB311" i="10"/>
  <c r="BA311" i="10"/>
  <c r="AZ311" i="10"/>
  <c r="AY311" i="10"/>
  <c r="AX311" i="10"/>
  <c r="BE311" i="10" s="1"/>
  <c r="AW311" i="10"/>
  <c r="AR311" i="10"/>
  <c r="AQ311" i="10"/>
  <c r="AO311" i="10" s="1"/>
  <c r="AP311" i="10"/>
  <c r="AN311" i="10"/>
  <c r="AI311" i="10"/>
  <c r="AH311" i="10"/>
  <c r="AF311" i="10" s="1"/>
  <c r="AG311" i="10"/>
  <c r="AE311" i="10"/>
  <c r="Y311" i="10"/>
  <c r="X311" i="10"/>
  <c r="W311" i="10"/>
  <c r="V311" i="10"/>
  <c r="U311" i="10" s="1"/>
  <c r="Z311" i="10" s="1"/>
  <c r="T311" i="10"/>
  <c r="O311" i="10"/>
  <c r="L311" i="10" s="1"/>
  <c r="N311" i="10"/>
  <c r="M311" i="10"/>
  <c r="K311" i="10"/>
  <c r="CA310" i="10"/>
  <c r="BZ310" i="10"/>
  <c r="BX310" i="10"/>
  <c r="BW310" i="10"/>
  <c r="BV310" i="10"/>
  <c r="BU310" i="10"/>
  <c r="BT310" i="10"/>
  <c r="BS310" i="10"/>
  <c r="BN310" i="10"/>
  <c r="BM310" i="10"/>
  <c r="BL310" i="10"/>
  <c r="BK310" i="10" s="1"/>
  <c r="BY310" i="10" s="1"/>
  <c r="BJ310" i="10"/>
  <c r="BD310" i="10"/>
  <c r="BB310" i="10"/>
  <c r="BA310" i="10"/>
  <c r="AZ310" i="10"/>
  <c r="AX310" i="10" s="1"/>
  <c r="AY310" i="10"/>
  <c r="AW310" i="10"/>
  <c r="AR310" i="10"/>
  <c r="AQ310" i="10"/>
  <c r="AO310" i="10" s="1"/>
  <c r="AP310" i="10"/>
  <c r="AN310" i="10"/>
  <c r="AI310" i="10"/>
  <c r="AH310" i="10"/>
  <c r="AG310" i="10"/>
  <c r="AF310" i="10"/>
  <c r="AE310" i="10"/>
  <c r="Y310" i="10"/>
  <c r="X310" i="10"/>
  <c r="U310" i="10" s="1"/>
  <c r="W310" i="10"/>
  <c r="V310" i="10"/>
  <c r="T310" i="10"/>
  <c r="O310" i="10"/>
  <c r="N310" i="10"/>
  <c r="M310" i="10"/>
  <c r="L310" i="10" s="1"/>
  <c r="K310" i="10"/>
  <c r="BZ309" i="10"/>
  <c r="BX309" i="10"/>
  <c r="BW309" i="10"/>
  <c r="BV309" i="10"/>
  <c r="BU309" i="10"/>
  <c r="BT309" i="10" s="1"/>
  <c r="BS309" i="10"/>
  <c r="BN309" i="10"/>
  <c r="BM309" i="10"/>
  <c r="BL309" i="10"/>
  <c r="BK309" i="10" s="1"/>
  <c r="BJ309" i="10"/>
  <c r="BD309" i="10"/>
  <c r="BB309" i="10"/>
  <c r="BA309" i="10"/>
  <c r="AZ309" i="10"/>
  <c r="AX309" i="10" s="1"/>
  <c r="AY309" i="10"/>
  <c r="AW309" i="10"/>
  <c r="AR309" i="10"/>
  <c r="AQ309" i="10"/>
  <c r="AP309" i="10"/>
  <c r="AO309" i="10"/>
  <c r="AN309" i="10"/>
  <c r="AI309" i="10"/>
  <c r="AH309" i="10"/>
  <c r="AG309" i="10"/>
  <c r="AF309" i="10" s="1"/>
  <c r="AE309" i="10"/>
  <c r="Y309" i="10"/>
  <c r="X309" i="10"/>
  <c r="W309" i="10"/>
  <c r="V309" i="10"/>
  <c r="T309" i="10"/>
  <c r="O309" i="10"/>
  <c r="N309" i="10"/>
  <c r="M309" i="10"/>
  <c r="L309" i="10"/>
  <c r="K309" i="10"/>
  <c r="BZ308" i="10"/>
  <c r="BX308" i="10"/>
  <c r="BW308" i="10"/>
  <c r="BV308" i="10"/>
  <c r="BU308" i="10"/>
  <c r="BT308" i="10" s="1"/>
  <c r="BS308" i="10"/>
  <c r="BN308" i="10"/>
  <c r="BK308" i="10" s="1"/>
  <c r="BM308" i="10"/>
  <c r="BL308" i="10"/>
  <c r="BJ308" i="10"/>
  <c r="BD308" i="10"/>
  <c r="BB308" i="10"/>
  <c r="BA308" i="10"/>
  <c r="AZ308" i="10"/>
  <c r="AY308" i="10"/>
  <c r="AX308" i="10"/>
  <c r="AW308" i="10"/>
  <c r="AR308" i="10"/>
  <c r="AQ308" i="10"/>
  <c r="AP308" i="10"/>
  <c r="AO308" i="10" s="1"/>
  <c r="BC308" i="10" s="1"/>
  <c r="AN308" i="10"/>
  <c r="AI308" i="10"/>
  <c r="AH308" i="10"/>
  <c r="AG308" i="10"/>
  <c r="AF308" i="10" s="1"/>
  <c r="BE308" i="10" s="1"/>
  <c r="AE308" i="10"/>
  <c r="Y308" i="10"/>
  <c r="X308" i="10"/>
  <c r="W308" i="10"/>
  <c r="V308" i="10"/>
  <c r="U308" i="10"/>
  <c r="Z308" i="10" s="1"/>
  <c r="T308" i="10"/>
  <c r="O308" i="10"/>
  <c r="N308" i="10"/>
  <c r="L308" i="10" s="1"/>
  <c r="M308" i="10"/>
  <c r="K308" i="10"/>
  <c r="BZ307" i="10"/>
  <c r="BX307" i="10"/>
  <c r="BW307" i="10"/>
  <c r="BT307" i="10" s="1"/>
  <c r="BV307" i="10"/>
  <c r="BU307" i="10"/>
  <c r="BS307" i="10"/>
  <c r="BN307" i="10"/>
  <c r="BM307" i="10"/>
  <c r="BL307" i="10"/>
  <c r="BK307" i="10" s="1"/>
  <c r="BJ307" i="10"/>
  <c r="BD307" i="10"/>
  <c r="BB307" i="10"/>
  <c r="BA307" i="10"/>
  <c r="AZ307" i="10"/>
  <c r="AY307" i="10"/>
  <c r="AX307" i="10" s="1"/>
  <c r="AW307" i="10"/>
  <c r="AR307" i="10"/>
  <c r="AQ307" i="10"/>
  <c r="AP307" i="10"/>
  <c r="AO307" i="10" s="1"/>
  <c r="AN307" i="10"/>
  <c r="AI307" i="10"/>
  <c r="AF307" i="10" s="1"/>
  <c r="AH307" i="10"/>
  <c r="AG307" i="10"/>
  <c r="AE307" i="10"/>
  <c r="Z307" i="10"/>
  <c r="Y307" i="10"/>
  <c r="X307" i="10"/>
  <c r="W307" i="10"/>
  <c r="U307" i="10" s="1"/>
  <c r="V307" i="10"/>
  <c r="T307" i="10"/>
  <c r="O307" i="10"/>
  <c r="N307" i="10"/>
  <c r="L307" i="10" s="1"/>
  <c r="M307" i="10"/>
  <c r="K307" i="10"/>
  <c r="BZ306" i="10"/>
  <c r="BX306" i="10"/>
  <c r="BW306" i="10"/>
  <c r="BV306" i="10"/>
  <c r="BU306" i="10"/>
  <c r="BT306" i="10" s="1"/>
  <c r="BS306" i="10"/>
  <c r="BN306" i="10"/>
  <c r="BM306" i="10"/>
  <c r="BL306" i="10"/>
  <c r="BK306" i="10"/>
  <c r="BJ306" i="10"/>
  <c r="BD306" i="10"/>
  <c r="BB306" i="10"/>
  <c r="BA306" i="10"/>
  <c r="AZ306" i="10"/>
  <c r="AY306" i="10"/>
  <c r="AX306" i="10" s="1"/>
  <c r="AW306" i="10"/>
  <c r="AR306" i="10"/>
  <c r="AO306" i="10" s="1"/>
  <c r="AQ306" i="10"/>
  <c r="AP306" i="10"/>
  <c r="AN306" i="10"/>
  <c r="AI306" i="10"/>
  <c r="AH306" i="10"/>
  <c r="AG306" i="10"/>
  <c r="AE306" i="10"/>
  <c r="Y306" i="10"/>
  <c r="X306" i="10"/>
  <c r="W306" i="10"/>
  <c r="U306" i="10" s="1"/>
  <c r="Z306" i="10" s="1"/>
  <c r="V306" i="10"/>
  <c r="T306" i="10"/>
  <c r="O306" i="10"/>
  <c r="N306" i="10"/>
  <c r="M306" i="10"/>
  <c r="L306" i="10"/>
  <c r="K306" i="10"/>
  <c r="BZ305" i="10"/>
  <c r="BX305" i="10"/>
  <c r="BW305" i="10"/>
  <c r="BV305" i="10"/>
  <c r="BU305" i="10"/>
  <c r="BT305" i="10"/>
  <c r="BS305" i="10"/>
  <c r="BN305" i="10"/>
  <c r="BM305" i="10"/>
  <c r="BK305" i="10" s="1"/>
  <c r="BL305" i="10"/>
  <c r="BJ305" i="10"/>
  <c r="BD305" i="10"/>
  <c r="BB305" i="10"/>
  <c r="BA305" i="10"/>
  <c r="AX305" i="10" s="1"/>
  <c r="AZ305" i="10"/>
  <c r="AY305" i="10"/>
  <c r="AW305" i="10"/>
  <c r="AR305" i="10"/>
  <c r="AQ305" i="10"/>
  <c r="AP305" i="10"/>
  <c r="AO305" i="10" s="1"/>
  <c r="AN305" i="10"/>
  <c r="AI305" i="10"/>
  <c r="AH305" i="10"/>
  <c r="AG305" i="10"/>
  <c r="AF305" i="10"/>
  <c r="AE305" i="10"/>
  <c r="Y305" i="10"/>
  <c r="X305" i="10"/>
  <c r="W305" i="10"/>
  <c r="V305" i="10"/>
  <c r="U305" i="10"/>
  <c r="T305" i="10"/>
  <c r="O305" i="10"/>
  <c r="N305" i="10"/>
  <c r="M305" i="10"/>
  <c r="L305" i="10" s="1"/>
  <c r="Z305" i="10" s="1"/>
  <c r="K305" i="10"/>
  <c r="BZ304" i="10"/>
  <c r="BY304" i="10"/>
  <c r="BX304" i="10"/>
  <c r="BW304" i="10"/>
  <c r="BV304" i="10"/>
  <c r="BT304" i="10" s="1"/>
  <c r="BU304" i="10"/>
  <c r="BS304" i="10"/>
  <c r="BN304" i="10"/>
  <c r="BM304" i="10"/>
  <c r="BK304" i="10" s="1"/>
  <c r="BL304" i="10"/>
  <c r="BJ304" i="10"/>
  <c r="BD304" i="10"/>
  <c r="BB304" i="10"/>
  <c r="BA304" i="10"/>
  <c r="AZ304" i="10"/>
  <c r="AY304" i="10"/>
  <c r="AX304" i="10" s="1"/>
  <c r="AW304" i="10"/>
  <c r="AR304" i="10"/>
  <c r="AQ304" i="10"/>
  <c r="AP304" i="10"/>
  <c r="AO304" i="10"/>
  <c r="AN304" i="10"/>
  <c r="AI304" i="10"/>
  <c r="AH304" i="10"/>
  <c r="AF304" i="10" s="1"/>
  <c r="AG304" i="10"/>
  <c r="AE304" i="10"/>
  <c r="Y304" i="10"/>
  <c r="X304" i="10"/>
  <c r="W304" i="10"/>
  <c r="V304" i="10"/>
  <c r="U304" i="10" s="1"/>
  <c r="T304" i="10"/>
  <c r="O304" i="10"/>
  <c r="N304" i="10"/>
  <c r="M304" i="10"/>
  <c r="L304" i="10" s="1"/>
  <c r="K304" i="10"/>
  <c r="BZ303" i="10"/>
  <c r="BX303" i="10"/>
  <c r="BW303" i="10"/>
  <c r="BV303" i="10"/>
  <c r="BT303" i="10" s="1"/>
  <c r="BU303" i="10"/>
  <c r="BS303" i="10"/>
  <c r="BN303" i="10"/>
  <c r="BM303" i="10"/>
  <c r="BL303" i="10"/>
  <c r="BK303" i="10"/>
  <c r="BJ303" i="10"/>
  <c r="BD303" i="10"/>
  <c r="BB303" i="10"/>
  <c r="BA303" i="10"/>
  <c r="AZ303" i="10"/>
  <c r="AY303" i="10"/>
  <c r="AX303" i="10"/>
  <c r="AW303" i="10"/>
  <c r="AR303" i="10"/>
  <c r="AQ303" i="10"/>
  <c r="AO303" i="10" s="1"/>
  <c r="AP303" i="10"/>
  <c r="AN303" i="10"/>
  <c r="AI303" i="10"/>
  <c r="AH303" i="10"/>
  <c r="AF303" i="10" s="1"/>
  <c r="AG303" i="10"/>
  <c r="AE303" i="10"/>
  <c r="Y303" i="10"/>
  <c r="X303" i="10"/>
  <c r="W303" i="10"/>
  <c r="V303" i="10"/>
  <c r="U303" i="10" s="1"/>
  <c r="T303" i="10"/>
  <c r="O303" i="10"/>
  <c r="L303" i="10" s="1"/>
  <c r="N303" i="10"/>
  <c r="M303" i="10"/>
  <c r="K303" i="10"/>
  <c r="CA302" i="10"/>
  <c r="BZ302" i="10"/>
  <c r="BX302" i="10"/>
  <c r="BW302" i="10"/>
  <c r="BV302" i="10"/>
  <c r="BU302" i="10"/>
  <c r="BT302" i="10"/>
  <c r="BS302" i="10"/>
  <c r="BN302" i="10"/>
  <c r="BM302" i="10"/>
  <c r="BL302" i="10"/>
  <c r="BK302" i="10" s="1"/>
  <c r="BY302" i="10" s="1"/>
  <c r="BJ302" i="10"/>
  <c r="BD302" i="10"/>
  <c r="BB302" i="10"/>
  <c r="BA302" i="10"/>
  <c r="AZ302" i="10"/>
  <c r="AX302" i="10" s="1"/>
  <c r="AY302" i="10"/>
  <c r="AW302" i="10"/>
  <c r="AR302" i="10"/>
  <c r="AQ302" i="10"/>
  <c r="AP302" i="10"/>
  <c r="AO302" i="10"/>
  <c r="AN302" i="10"/>
  <c r="AI302" i="10"/>
  <c r="AH302" i="10"/>
  <c r="AG302" i="10"/>
  <c r="AF302" i="10"/>
  <c r="AE302" i="10"/>
  <c r="Y302" i="10"/>
  <c r="X302" i="10"/>
  <c r="U302" i="10" s="1"/>
  <c r="W302" i="10"/>
  <c r="V302" i="10"/>
  <c r="T302" i="10"/>
  <c r="O302" i="10"/>
  <c r="N302" i="10"/>
  <c r="M302" i="10"/>
  <c r="K302" i="10"/>
  <c r="BZ301" i="10"/>
  <c r="BX301" i="10"/>
  <c r="BW301" i="10"/>
  <c r="BV301" i="10"/>
  <c r="BU301" i="10"/>
  <c r="BT301" i="10" s="1"/>
  <c r="BS301" i="10"/>
  <c r="BN301" i="10"/>
  <c r="BM301" i="10"/>
  <c r="BL301" i="10"/>
  <c r="BK301" i="10"/>
  <c r="BJ301" i="10"/>
  <c r="BD301" i="10"/>
  <c r="BB301" i="10"/>
  <c r="BA301" i="10"/>
  <c r="AZ301" i="10"/>
  <c r="AY301" i="10"/>
  <c r="AX301" i="10"/>
  <c r="AW301" i="10"/>
  <c r="AR301" i="10"/>
  <c r="AQ301" i="10"/>
  <c r="AP301" i="10"/>
  <c r="AO301" i="10"/>
  <c r="AN301" i="10"/>
  <c r="AI301" i="10"/>
  <c r="AH301" i="10"/>
  <c r="AG301" i="10"/>
  <c r="AF301" i="10" s="1"/>
  <c r="AE301" i="10"/>
  <c r="Y301" i="10"/>
  <c r="X301" i="10"/>
  <c r="W301" i="10"/>
  <c r="V301" i="10"/>
  <c r="T301" i="10"/>
  <c r="O301" i="10"/>
  <c r="N301" i="10"/>
  <c r="M301" i="10"/>
  <c r="L301" i="10" s="1"/>
  <c r="K301" i="10"/>
  <c r="BZ300" i="10"/>
  <c r="BX300" i="10"/>
  <c r="BW300" i="10"/>
  <c r="BV300" i="10"/>
  <c r="BU300" i="10"/>
  <c r="BT300" i="10" s="1"/>
  <c r="BS300" i="10"/>
  <c r="BN300" i="10"/>
  <c r="BK300" i="10" s="1"/>
  <c r="BM300" i="10"/>
  <c r="BL300" i="10"/>
  <c r="BJ300" i="10"/>
  <c r="BD300" i="10"/>
  <c r="BB300" i="10"/>
  <c r="BA300" i="10"/>
  <c r="AZ300" i="10"/>
  <c r="AY300" i="10"/>
  <c r="AX300" i="10"/>
  <c r="AW300" i="10"/>
  <c r="AR300" i="10"/>
  <c r="AQ300" i="10"/>
  <c r="AP300" i="10"/>
  <c r="AN300" i="10"/>
  <c r="AI300" i="10"/>
  <c r="AH300" i="10"/>
  <c r="AG300" i="10"/>
  <c r="AF300" i="10"/>
  <c r="BE300" i="10" s="1"/>
  <c r="AE300" i="10"/>
  <c r="Y300" i="10"/>
  <c r="X300" i="10"/>
  <c r="W300" i="10"/>
  <c r="V300" i="10"/>
  <c r="U300" i="10" s="1"/>
  <c r="T300" i="10"/>
  <c r="O300" i="10"/>
  <c r="N300" i="10"/>
  <c r="L300" i="10" s="1"/>
  <c r="M300" i="10"/>
  <c r="K300" i="10"/>
  <c r="BZ299" i="10"/>
  <c r="BX299" i="10"/>
  <c r="BW299" i="10"/>
  <c r="BT299" i="10" s="1"/>
  <c r="BV299" i="10"/>
  <c r="BU299" i="10"/>
  <c r="BS299" i="10"/>
  <c r="BN299" i="10"/>
  <c r="BM299" i="10"/>
  <c r="BL299" i="10"/>
  <c r="BJ299" i="10"/>
  <c r="BD299" i="10"/>
  <c r="BB299" i="10"/>
  <c r="BA299" i="10"/>
  <c r="AZ299" i="10"/>
  <c r="AY299" i="10"/>
  <c r="AW299" i="10"/>
  <c r="AR299" i="10"/>
  <c r="AQ299" i="10"/>
  <c r="AP299" i="10"/>
  <c r="AO299" i="10" s="1"/>
  <c r="AN299" i="10"/>
  <c r="AI299" i="10"/>
  <c r="AF299" i="10" s="1"/>
  <c r="CA299" i="10" s="1"/>
  <c r="AH299" i="10"/>
  <c r="AG299" i="10"/>
  <c r="AE299" i="10"/>
  <c r="Y299" i="10"/>
  <c r="X299" i="10"/>
  <c r="W299" i="10"/>
  <c r="U299" i="10" s="1"/>
  <c r="Z299" i="10" s="1"/>
  <c r="V299" i="10"/>
  <c r="T299" i="10"/>
  <c r="O299" i="10"/>
  <c r="N299" i="10"/>
  <c r="M299" i="10"/>
  <c r="L299" i="10"/>
  <c r="K299" i="10"/>
  <c r="BZ298" i="10"/>
  <c r="BX298" i="10"/>
  <c r="BW298" i="10"/>
  <c r="BV298" i="10"/>
  <c r="BU298" i="10"/>
  <c r="BT298" i="10" s="1"/>
  <c r="BS298" i="10"/>
  <c r="BN298" i="10"/>
  <c r="BM298" i="10"/>
  <c r="BL298" i="10"/>
  <c r="BK298" i="10" s="1"/>
  <c r="BJ298" i="10"/>
  <c r="BD298" i="10"/>
  <c r="BB298" i="10"/>
  <c r="BA298" i="10"/>
  <c r="AZ298" i="10"/>
  <c r="AY298" i="10"/>
  <c r="AX298" i="10" s="1"/>
  <c r="AW298" i="10"/>
  <c r="AR298" i="10"/>
  <c r="AO298" i="10" s="1"/>
  <c r="AQ298" i="10"/>
  <c r="AP298" i="10"/>
  <c r="AN298" i="10"/>
  <c r="AI298" i="10"/>
  <c r="AH298" i="10"/>
  <c r="AG298" i="10"/>
  <c r="AE298" i="10"/>
  <c r="Y298" i="10"/>
  <c r="X298" i="10"/>
  <c r="W298" i="10"/>
  <c r="V298" i="10"/>
  <c r="U298" i="10" s="1"/>
  <c r="Z298" i="10" s="1"/>
  <c r="T298" i="10"/>
  <c r="O298" i="10"/>
  <c r="N298" i="10"/>
  <c r="M298" i="10"/>
  <c r="L298" i="10"/>
  <c r="K298" i="10"/>
  <c r="BZ297" i="10"/>
  <c r="BX297" i="10"/>
  <c r="BW297" i="10"/>
  <c r="BV297" i="10"/>
  <c r="BU297" i="10"/>
  <c r="BT297" i="10"/>
  <c r="BS297" i="10"/>
  <c r="BN297" i="10"/>
  <c r="BM297" i="10"/>
  <c r="BL297" i="10"/>
  <c r="BJ297" i="10"/>
  <c r="BD297" i="10"/>
  <c r="BB297" i="10"/>
  <c r="BA297" i="10"/>
  <c r="AX297" i="10" s="1"/>
  <c r="AZ297" i="10"/>
  <c r="AY297" i="10"/>
  <c r="AW297" i="10"/>
  <c r="AR297" i="10"/>
  <c r="AQ297" i="10"/>
  <c r="AP297" i="10"/>
  <c r="AO297" i="10" s="1"/>
  <c r="AN297" i="10"/>
  <c r="AI297" i="10"/>
  <c r="AH297" i="10"/>
  <c r="AG297" i="10"/>
  <c r="AF297" i="10" s="1"/>
  <c r="CA297" i="10" s="1"/>
  <c r="AE297" i="10"/>
  <c r="Y297" i="10"/>
  <c r="X297" i="10"/>
  <c r="W297" i="10"/>
  <c r="V297" i="10"/>
  <c r="U297" i="10"/>
  <c r="Z297" i="10" s="1"/>
  <c r="T297" i="10"/>
  <c r="O297" i="10"/>
  <c r="N297" i="10"/>
  <c r="M297" i="10"/>
  <c r="L297" i="10" s="1"/>
  <c r="K297" i="10"/>
  <c r="BZ296" i="10"/>
  <c r="BX296" i="10"/>
  <c r="BW296" i="10"/>
  <c r="BV296" i="10"/>
  <c r="BU296" i="10"/>
  <c r="BS296" i="10"/>
  <c r="BN296" i="10"/>
  <c r="BM296" i="10"/>
  <c r="BK296" i="10" s="1"/>
  <c r="BL296" i="10"/>
  <c r="BJ296" i="10"/>
  <c r="BD296" i="10"/>
  <c r="BB296" i="10"/>
  <c r="BA296" i="10"/>
  <c r="AZ296" i="10"/>
  <c r="AY296" i="10"/>
  <c r="AX296" i="10" s="1"/>
  <c r="AW296" i="10"/>
  <c r="AR296" i="10"/>
  <c r="AQ296" i="10"/>
  <c r="AP296" i="10"/>
  <c r="AO296" i="10" s="1"/>
  <c r="AN296" i="10"/>
  <c r="AI296" i="10"/>
  <c r="AH296" i="10"/>
  <c r="AF296" i="10" s="1"/>
  <c r="AG296" i="10"/>
  <c r="AE296" i="10"/>
  <c r="Y296" i="10"/>
  <c r="X296" i="10"/>
  <c r="W296" i="10"/>
  <c r="V296" i="10"/>
  <c r="U296" i="10" s="1"/>
  <c r="T296" i="10"/>
  <c r="O296" i="10"/>
  <c r="N296" i="10"/>
  <c r="M296" i="10"/>
  <c r="L296" i="10" s="1"/>
  <c r="Z296" i="10" s="1"/>
  <c r="K296" i="10"/>
  <c r="BZ295" i="10"/>
  <c r="BX295" i="10"/>
  <c r="BW295" i="10"/>
  <c r="BV295" i="10"/>
  <c r="BU295" i="10"/>
  <c r="BT295" i="10" s="1"/>
  <c r="BS295" i="10"/>
  <c r="BN295" i="10"/>
  <c r="BM295" i="10"/>
  <c r="BL295" i="10"/>
  <c r="BK295" i="10"/>
  <c r="BJ295" i="10"/>
  <c r="BD295" i="10"/>
  <c r="BB295" i="10"/>
  <c r="BA295" i="10"/>
  <c r="AZ295" i="10"/>
  <c r="AY295" i="10"/>
  <c r="AX295" i="10"/>
  <c r="AW295" i="10"/>
  <c r="AR295" i="10"/>
  <c r="AQ295" i="10"/>
  <c r="AP295" i="10"/>
  <c r="AN295" i="10"/>
  <c r="AI295" i="10"/>
  <c r="AH295" i="10"/>
  <c r="AG295" i="10"/>
  <c r="AF295" i="10" s="1"/>
  <c r="AE295" i="10"/>
  <c r="Y295" i="10"/>
  <c r="X295" i="10"/>
  <c r="W295" i="10"/>
  <c r="V295" i="10"/>
  <c r="U295" i="10"/>
  <c r="Z295" i="10" s="1"/>
  <c r="T295" i="10"/>
  <c r="O295" i="10"/>
  <c r="L295" i="10" s="1"/>
  <c r="N295" i="10"/>
  <c r="M295" i="10"/>
  <c r="K295" i="10"/>
  <c r="BZ294" i="10"/>
  <c r="BX294" i="10"/>
  <c r="BW294" i="10"/>
  <c r="BV294" i="10"/>
  <c r="BU294" i="10"/>
  <c r="BT294" i="10"/>
  <c r="CA294" i="10" s="1"/>
  <c r="BS294" i="10"/>
  <c r="BN294" i="10"/>
  <c r="BM294" i="10"/>
  <c r="BL294" i="10"/>
  <c r="BK294" i="10" s="1"/>
  <c r="BY294" i="10" s="1"/>
  <c r="BJ294" i="10"/>
  <c r="BD294" i="10"/>
  <c r="BB294" i="10"/>
  <c r="BA294" i="10"/>
  <c r="AZ294" i="10"/>
  <c r="AX294" i="10" s="1"/>
  <c r="BE294" i="10" s="1"/>
  <c r="AY294" i="10"/>
  <c r="AW294" i="10"/>
  <c r="AR294" i="10"/>
  <c r="AQ294" i="10"/>
  <c r="AP294" i="10"/>
  <c r="AO294" i="10" s="1"/>
  <c r="BC294" i="10" s="1"/>
  <c r="AN294" i="10"/>
  <c r="AI294" i="10"/>
  <c r="AH294" i="10"/>
  <c r="AG294" i="10"/>
  <c r="AF294" i="10"/>
  <c r="AE294" i="10"/>
  <c r="Y294" i="10"/>
  <c r="X294" i="10"/>
  <c r="U294" i="10" s="1"/>
  <c r="W294" i="10"/>
  <c r="V294" i="10"/>
  <c r="T294" i="10"/>
  <c r="O294" i="10"/>
  <c r="N294" i="10"/>
  <c r="M294" i="10"/>
  <c r="K294" i="10"/>
  <c r="BZ293" i="10"/>
  <c r="BX293" i="10"/>
  <c r="BW293" i="10"/>
  <c r="BV293" i="10"/>
  <c r="BU293" i="10"/>
  <c r="BS293" i="10"/>
  <c r="BN293" i="10"/>
  <c r="BM293" i="10"/>
  <c r="BL293" i="10"/>
  <c r="BK293" i="10"/>
  <c r="BJ293" i="10"/>
  <c r="BD293" i="10"/>
  <c r="BB293" i="10"/>
  <c r="BA293" i="10"/>
  <c r="AX293" i="10" s="1"/>
  <c r="AZ293" i="10"/>
  <c r="AY293" i="10"/>
  <c r="AW293" i="10"/>
  <c r="AR293" i="10"/>
  <c r="AQ293" i="10"/>
  <c r="AP293" i="10"/>
  <c r="AO293" i="10"/>
  <c r="AN293" i="10"/>
  <c r="AI293" i="10"/>
  <c r="AH293" i="10"/>
  <c r="AG293" i="10"/>
  <c r="AF293" i="10" s="1"/>
  <c r="AE293" i="10"/>
  <c r="Y293" i="10"/>
  <c r="X293" i="10"/>
  <c r="W293" i="10"/>
  <c r="V293" i="10"/>
  <c r="T293" i="10"/>
  <c r="O293" i="10"/>
  <c r="N293" i="10"/>
  <c r="M293" i="10"/>
  <c r="L293" i="10" s="1"/>
  <c r="K293" i="10"/>
  <c r="BZ292" i="10"/>
  <c r="BX292" i="10"/>
  <c r="BW292" i="10"/>
  <c r="BV292" i="10"/>
  <c r="BU292" i="10"/>
  <c r="BT292" i="10" s="1"/>
  <c r="BS292" i="10"/>
  <c r="BN292" i="10"/>
  <c r="BK292" i="10" s="1"/>
  <c r="BM292" i="10"/>
  <c r="BL292" i="10"/>
  <c r="BJ292" i="10"/>
  <c r="BD292" i="10"/>
  <c r="BB292" i="10"/>
  <c r="BA292" i="10"/>
  <c r="AZ292" i="10"/>
  <c r="AY292" i="10"/>
  <c r="AX292" i="10"/>
  <c r="AW292" i="10"/>
  <c r="AR292" i="10"/>
  <c r="AQ292" i="10"/>
  <c r="AP292" i="10"/>
  <c r="AN292" i="10"/>
  <c r="AI292" i="10"/>
  <c r="AH292" i="10"/>
  <c r="AG292" i="10"/>
  <c r="AF292" i="10"/>
  <c r="BE292" i="10" s="1"/>
  <c r="AE292" i="10"/>
  <c r="Y292" i="10"/>
  <c r="X292" i="10"/>
  <c r="W292" i="10"/>
  <c r="V292" i="10"/>
  <c r="U292" i="10"/>
  <c r="T292" i="10"/>
  <c r="O292" i="10"/>
  <c r="N292" i="10"/>
  <c r="M292" i="10"/>
  <c r="K292" i="10"/>
  <c r="BZ291" i="10"/>
  <c r="BX291" i="10"/>
  <c r="BW291" i="10"/>
  <c r="BT291" i="10" s="1"/>
  <c r="BV291" i="10"/>
  <c r="BU291" i="10"/>
  <c r="BS291" i="10"/>
  <c r="BN291" i="10"/>
  <c r="BM291" i="10"/>
  <c r="BL291" i="10"/>
  <c r="BK291" i="10" s="1"/>
  <c r="BJ291" i="10"/>
  <c r="BD291" i="10"/>
  <c r="BB291" i="10"/>
  <c r="BA291" i="10"/>
  <c r="AZ291" i="10"/>
  <c r="AY291" i="10"/>
  <c r="AX291" i="10" s="1"/>
  <c r="BE291" i="10" s="1"/>
  <c r="AW291" i="10"/>
  <c r="AR291" i="10"/>
  <c r="AQ291" i="10"/>
  <c r="AP291" i="10"/>
  <c r="AO291" i="10" s="1"/>
  <c r="BC291" i="10" s="1"/>
  <c r="AN291" i="10"/>
  <c r="AI291" i="10"/>
  <c r="AF291" i="10" s="1"/>
  <c r="AH291" i="10"/>
  <c r="AG291" i="10"/>
  <c r="AE291" i="10"/>
  <c r="Y291" i="10"/>
  <c r="X291" i="10"/>
  <c r="W291" i="10"/>
  <c r="V291" i="10"/>
  <c r="T291" i="10"/>
  <c r="O291" i="10"/>
  <c r="N291" i="10"/>
  <c r="L291" i="10" s="1"/>
  <c r="M291" i="10"/>
  <c r="K291" i="10"/>
  <c r="BZ290" i="10"/>
  <c r="BX290" i="10"/>
  <c r="BW290" i="10"/>
  <c r="BV290" i="10"/>
  <c r="BU290" i="10"/>
  <c r="BT290" i="10" s="1"/>
  <c r="BS290" i="10"/>
  <c r="BN290" i="10"/>
  <c r="BM290" i="10"/>
  <c r="BL290" i="10"/>
  <c r="BK290" i="10"/>
  <c r="BJ290" i="10"/>
  <c r="BD290" i="10"/>
  <c r="BB290" i="10"/>
  <c r="BA290" i="10"/>
  <c r="AZ290" i="10"/>
  <c r="AY290" i="10"/>
  <c r="AX290" i="10"/>
  <c r="AW290" i="10"/>
  <c r="AR290" i="10"/>
  <c r="AO290" i="10" s="1"/>
  <c r="AQ290" i="10"/>
  <c r="AP290" i="10"/>
  <c r="AN290" i="10"/>
  <c r="AI290" i="10"/>
  <c r="AH290" i="10"/>
  <c r="AG290" i="10"/>
  <c r="AF290" i="10" s="1"/>
  <c r="BE290" i="10" s="1"/>
  <c r="AE290" i="10"/>
  <c r="Y290" i="10"/>
  <c r="X290" i="10"/>
  <c r="W290" i="10"/>
  <c r="V290" i="10"/>
  <c r="U290" i="10" s="1"/>
  <c r="Z290" i="10" s="1"/>
  <c r="T290" i="10"/>
  <c r="O290" i="10"/>
  <c r="N290" i="10"/>
  <c r="M290" i="10"/>
  <c r="L290" i="10"/>
  <c r="K290" i="10"/>
  <c r="BZ289" i="10"/>
  <c r="BX289" i="10"/>
  <c r="BW289" i="10"/>
  <c r="BV289" i="10"/>
  <c r="BU289" i="10"/>
  <c r="BT289" i="10" s="1"/>
  <c r="BS289" i="10"/>
  <c r="BN289" i="10"/>
  <c r="BM289" i="10"/>
  <c r="BK289" i="10" s="1"/>
  <c r="BL289" i="10"/>
  <c r="BJ289" i="10"/>
  <c r="BD289" i="10"/>
  <c r="BB289" i="10"/>
  <c r="BA289" i="10"/>
  <c r="AZ289" i="10"/>
  <c r="AY289" i="10"/>
  <c r="AX289" i="10"/>
  <c r="AW289" i="10"/>
  <c r="AR289" i="10"/>
  <c r="AQ289" i="10"/>
  <c r="AP289" i="10"/>
  <c r="AO289" i="10" s="1"/>
  <c r="AN289" i="10"/>
  <c r="AI289" i="10"/>
  <c r="AH289" i="10"/>
  <c r="AF289" i="10" s="1"/>
  <c r="AG289" i="10"/>
  <c r="AE289" i="10"/>
  <c r="Y289" i="10"/>
  <c r="X289" i="10"/>
  <c r="W289" i="10"/>
  <c r="V289" i="10"/>
  <c r="U289" i="10" s="1"/>
  <c r="T289" i="10"/>
  <c r="O289" i="10"/>
  <c r="N289" i="10"/>
  <c r="M289" i="10"/>
  <c r="K289" i="10"/>
  <c r="BZ288" i="10"/>
  <c r="BX288" i="10"/>
  <c r="BW288" i="10"/>
  <c r="BV288" i="10"/>
  <c r="BU288" i="10"/>
  <c r="BS288" i="10"/>
  <c r="BN288" i="10"/>
  <c r="BM288" i="10"/>
  <c r="BK288" i="10" s="1"/>
  <c r="BL288" i="10"/>
  <c r="BJ288" i="10"/>
  <c r="BD288" i="10"/>
  <c r="BB288" i="10"/>
  <c r="BA288" i="10"/>
  <c r="AZ288" i="10"/>
  <c r="AX288" i="10" s="1"/>
  <c r="AY288" i="10"/>
  <c r="AW288" i="10"/>
  <c r="AR288" i="10"/>
  <c r="AQ288" i="10"/>
  <c r="AP288" i="10"/>
  <c r="AO288" i="10" s="1"/>
  <c r="AN288" i="10"/>
  <c r="AI288" i="10"/>
  <c r="AH288" i="10"/>
  <c r="AF288" i="10" s="1"/>
  <c r="AG288" i="10"/>
  <c r="AE288" i="10"/>
  <c r="Y288" i="10"/>
  <c r="X288" i="10"/>
  <c r="W288" i="10"/>
  <c r="V288" i="10"/>
  <c r="T288" i="10"/>
  <c r="O288" i="10"/>
  <c r="L288" i="10" s="1"/>
  <c r="N288" i="10"/>
  <c r="M288" i="10"/>
  <c r="K288" i="10"/>
  <c r="BZ287" i="10"/>
  <c r="BX287" i="10"/>
  <c r="BW287" i="10"/>
  <c r="BT287" i="10" s="1"/>
  <c r="CA287" i="10" s="1"/>
  <c r="BV287" i="10"/>
  <c r="BU287" i="10"/>
  <c r="BS287" i="10"/>
  <c r="BN287" i="10"/>
  <c r="BM287" i="10"/>
  <c r="BL287" i="10"/>
  <c r="BK287" i="10" s="1"/>
  <c r="BJ287" i="10"/>
  <c r="BD287" i="10"/>
  <c r="BB287" i="10"/>
  <c r="BA287" i="10"/>
  <c r="AZ287" i="10"/>
  <c r="AY287" i="10"/>
  <c r="AX287" i="10" s="1"/>
  <c r="AW287" i="10"/>
  <c r="AR287" i="10"/>
  <c r="AQ287" i="10"/>
  <c r="AP287" i="10"/>
  <c r="AN287" i="10"/>
  <c r="AI287" i="10"/>
  <c r="AH287" i="10"/>
  <c r="AG287" i="10"/>
  <c r="AF287" i="10" s="1"/>
  <c r="AE287" i="10"/>
  <c r="Y287" i="10"/>
  <c r="X287" i="10"/>
  <c r="W287" i="10"/>
  <c r="V287" i="10"/>
  <c r="U287" i="10" s="1"/>
  <c r="Z287" i="10" s="1"/>
  <c r="T287" i="10"/>
  <c r="O287" i="10"/>
  <c r="N287" i="10"/>
  <c r="M287" i="10"/>
  <c r="L287" i="10"/>
  <c r="K287" i="10"/>
  <c r="BZ286" i="10"/>
  <c r="BX286" i="10"/>
  <c r="BW286" i="10"/>
  <c r="BV286" i="10"/>
  <c r="BU286" i="10"/>
  <c r="BT286" i="10" s="1"/>
  <c r="BS286" i="10"/>
  <c r="BN286" i="10"/>
  <c r="BM286" i="10"/>
  <c r="BL286" i="10"/>
  <c r="BJ286" i="10"/>
  <c r="BD286" i="10"/>
  <c r="BB286" i="10"/>
  <c r="BA286" i="10"/>
  <c r="AZ286" i="10"/>
  <c r="AY286" i="10"/>
  <c r="AW286" i="10"/>
  <c r="AR286" i="10"/>
  <c r="AQ286" i="10"/>
  <c r="AP286" i="10"/>
  <c r="AO286" i="10" s="1"/>
  <c r="AN286" i="10"/>
  <c r="AI286" i="10"/>
  <c r="AF286" i="10" s="1"/>
  <c r="AH286" i="10"/>
  <c r="AG286" i="10"/>
  <c r="AE286" i="10"/>
  <c r="Y286" i="10"/>
  <c r="X286" i="10"/>
  <c r="W286" i="10"/>
  <c r="V286" i="10"/>
  <c r="T286" i="10"/>
  <c r="O286" i="10"/>
  <c r="N286" i="10"/>
  <c r="M286" i="10"/>
  <c r="L286" i="10" s="1"/>
  <c r="K286" i="10"/>
  <c r="BZ285" i="10"/>
  <c r="BX285" i="10"/>
  <c r="BW285" i="10"/>
  <c r="BV285" i="10"/>
  <c r="BU285" i="10"/>
  <c r="BT285" i="10" s="1"/>
  <c r="BS285" i="10"/>
  <c r="BN285" i="10"/>
  <c r="BK285" i="10" s="1"/>
  <c r="BM285" i="10"/>
  <c r="BL285" i="10"/>
  <c r="BJ285" i="10"/>
  <c r="BD285" i="10"/>
  <c r="BB285" i="10"/>
  <c r="BA285" i="10"/>
  <c r="AX285" i="10" s="1"/>
  <c r="BE285" i="10" s="1"/>
  <c r="AZ285" i="10"/>
  <c r="AY285" i="10"/>
  <c r="AW285" i="10"/>
  <c r="AR285" i="10"/>
  <c r="AQ285" i="10"/>
  <c r="AP285" i="10"/>
  <c r="AO285" i="10" s="1"/>
  <c r="AN285" i="10"/>
  <c r="AI285" i="10"/>
  <c r="AH285" i="10"/>
  <c r="AG285" i="10"/>
  <c r="AF285" i="10"/>
  <c r="AE285" i="10"/>
  <c r="Y285" i="10"/>
  <c r="X285" i="10"/>
  <c r="W285" i="10"/>
  <c r="V285" i="10"/>
  <c r="U285" i="10" s="1"/>
  <c r="Z285" i="10" s="1"/>
  <c r="T285" i="10"/>
  <c r="O285" i="10"/>
  <c r="N285" i="10"/>
  <c r="M285" i="10"/>
  <c r="L285" i="10" s="1"/>
  <c r="K285" i="10"/>
  <c r="BZ284" i="10"/>
  <c r="BX284" i="10"/>
  <c r="BW284" i="10"/>
  <c r="BV284" i="10"/>
  <c r="BU284" i="10"/>
  <c r="BT284" i="10" s="1"/>
  <c r="BS284" i="10"/>
  <c r="BN284" i="10"/>
  <c r="BM284" i="10"/>
  <c r="BK284" i="10" s="1"/>
  <c r="BY284" i="10" s="1"/>
  <c r="BL284" i="10"/>
  <c r="BJ284" i="10"/>
  <c r="BD284" i="10"/>
  <c r="BB284" i="10"/>
  <c r="BA284" i="10"/>
  <c r="AZ284" i="10"/>
  <c r="AY284" i="10"/>
  <c r="AW284" i="10"/>
  <c r="AR284" i="10"/>
  <c r="AQ284" i="10"/>
  <c r="AP284" i="10"/>
  <c r="AO284" i="10"/>
  <c r="AN284" i="10"/>
  <c r="AI284" i="10"/>
  <c r="AH284" i="10"/>
  <c r="AG284" i="10"/>
  <c r="AF284" i="10" s="1"/>
  <c r="AE284" i="10"/>
  <c r="Y284" i="10"/>
  <c r="X284" i="10"/>
  <c r="W284" i="10"/>
  <c r="V284" i="10"/>
  <c r="U284" i="10" s="1"/>
  <c r="T284" i="10"/>
  <c r="O284" i="10"/>
  <c r="N284" i="10"/>
  <c r="M284" i="10"/>
  <c r="L284" i="10" s="1"/>
  <c r="K284" i="10"/>
  <c r="BZ283" i="10"/>
  <c r="BX283" i="10"/>
  <c r="BW283" i="10"/>
  <c r="BV283" i="10"/>
  <c r="BT283" i="10" s="1"/>
  <c r="BU283" i="10"/>
  <c r="BS283" i="10"/>
  <c r="BN283" i="10"/>
  <c r="BK283" i="10" s="1"/>
  <c r="BM283" i="10"/>
  <c r="BL283" i="10"/>
  <c r="BJ283" i="10"/>
  <c r="BD283" i="10"/>
  <c r="BB283" i="10"/>
  <c r="BA283" i="10"/>
  <c r="AX283" i="10" s="1"/>
  <c r="AZ283" i="10"/>
  <c r="AY283" i="10"/>
  <c r="AW283" i="10"/>
  <c r="AR283" i="10"/>
  <c r="AQ283" i="10"/>
  <c r="AP283" i="10"/>
  <c r="AN283" i="10"/>
  <c r="AI283" i="10"/>
  <c r="AH283" i="10"/>
  <c r="AG283" i="10"/>
  <c r="AF283" i="10"/>
  <c r="AE283" i="10"/>
  <c r="Y283" i="10"/>
  <c r="X283" i="10"/>
  <c r="W283" i="10"/>
  <c r="V283" i="10"/>
  <c r="U283" i="10" s="1"/>
  <c r="T283" i="10"/>
  <c r="O283" i="10"/>
  <c r="N283" i="10"/>
  <c r="M283" i="10"/>
  <c r="L283" i="10" s="1"/>
  <c r="K283" i="10"/>
  <c r="BZ282" i="10"/>
  <c r="BX282" i="10"/>
  <c r="BW282" i="10"/>
  <c r="BV282" i="10"/>
  <c r="BU282" i="10"/>
  <c r="BT282" i="10" s="1"/>
  <c r="BY282" i="10" s="1"/>
  <c r="BS282" i="10"/>
  <c r="BN282" i="10"/>
  <c r="BM282" i="10"/>
  <c r="BK282" i="10" s="1"/>
  <c r="BL282" i="10"/>
  <c r="BJ282" i="10"/>
  <c r="BD282" i="10"/>
  <c r="BB282" i="10"/>
  <c r="BA282" i="10"/>
  <c r="AZ282" i="10"/>
  <c r="AY282" i="10"/>
  <c r="AW282" i="10"/>
  <c r="AR282" i="10"/>
  <c r="AQ282" i="10"/>
  <c r="AP282" i="10"/>
  <c r="AO282" i="10"/>
  <c r="AN282" i="10"/>
  <c r="AI282" i="10"/>
  <c r="AH282" i="10"/>
  <c r="AG282" i="10"/>
  <c r="AF282" i="10" s="1"/>
  <c r="AE282" i="10"/>
  <c r="Y282" i="10"/>
  <c r="X282" i="10"/>
  <c r="W282" i="10"/>
  <c r="V282" i="10"/>
  <c r="U282" i="10" s="1"/>
  <c r="Z282" i="10" s="1"/>
  <c r="T282" i="10"/>
  <c r="O282" i="10"/>
  <c r="N282" i="10"/>
  <c r="M282" i="10"/>
  <c r="L282" i="10" s="1"/>
  <c r="K282" i="10"/>
  <c r="BZ281" i="10"/>
  <c r="BX281" i="10"/>
  <c r="BW281" i="10"/>
  <c r="BV281" i="10"/>
  <c r="BT281" i="10" s="1"/>
  <c r="BU281" i="10"/>
  <c r="BS281" i="10"/>
  <c r="BN281" i="10"/>
  <c r="BM281" i="10"/>
  <c r="BL281" i="10"/>
  <c r="BK281" i="10" s="1"/>
  <c r="BJ281" i="10"/>
  <c r="BD281" i="10"/>
  <c r="BB281" i="10"/>
  <c r="BA281" i="10"/>
  <c r="AZ281" i="10"/>
  <c r="AY281" i="10"/>
  <c r="AX281" i="10"/>
  <c r="AW281" i="10"/>
  <c r="AR281" i="10"/>
  <c r="AQ281" i="10"/>
  <c r="AP281" i="10"/>
  <c r="AO281" i="10" s="1"/>
  <c r="AN281" i="10"/>
  <c r="AI281" i="10"/>
  <c r="AH281" i="10"/>
  <c r="AF281" i="10" s="1"/>
  <c r="AG281" i="10"/>
  <c r="AE281" i="10"/>
  <c r="Y281" i="10"/>
  <c r="X281" i="10"/>
  <c r="W281" i="10"/>
  <c r="V281" i="10"/>
  <c r="U281" i="10" s="1"/>
  <c r="T281" i="10"/>
  <c r="O281" i="10"/>
  <c r="L281" i="10" s="1"/>
  <c r="N281" i="10"/>
  <c r="M281" i="10"/>
  <c r="K281" i="10"/>
  <c r="BZ280" i="10"/>
  <c r="BX280" i="10"/>
  <c r="BW280" i="10"/>
  <c r="BV280" i="10"/>
  <c r="BU280" i="10"/>
  <c r="BT280" i="10" s="1"/>
  <c r="BS280" i="10"/>
  <c r="BN280" i="10"/>
  <c r="BM280" i="10"/>
  <c r="BL280" i="10"/>
  <c r="BK280" i="10" s="1"/>
  <c r="BJ280" i="10"/>
  <c r="BD280" i="10"/>
  <c r="BB280" i="10"/>
  <c r="BA280" i="10"/>
  <c r="AZ280" i="10"/>
  <c r="AY280" i="10"/>
  <c r="AX280" i="10" s="1"/>
  <c r="BC280" i="10" s="1"/>
  <c r="AW280" i="10"/>
  <c r="AR280" i="10"/>
  <c r="AQ280" i="10"/>
  <c r="AO280" i="10" s="1"/>
  <c r="AP280" i="10"/>
  <c r="AN280" i="10"/>
  <c r="AI280" i="10"/>
  <c r="AH280" i="10"/>
  <c r="AG280" i="10"/>
  <c r="AF280" i="10" s="1"/>
  <c r="CA280" i="10" s="1"/>
  <c r="AE280" i="10"/>
  <c r="Y280" i="10"/>
  <c r="X280" i="10"/>
  <c r="U280" i="10" s="1"/>
  <c r="W280" i="10"/>
  <c r="V280" i="10"/>
  <c r="T280" i="10"/>
  <c r="O280" i="10"/>
  <c r="N280" i="10"/>
  <c r="M280" i="10"/>
  <c r="L280" i="10" s="1"/>
  <c r="K280" i="10"/>
  <c r="BZ279" i="10"/>
  <c r="BX279" i="10"/>
  <c r="BW279" i="10"/>
  <c r="BV279" i="10"/>
  <c r="BU279" i="10"/>
  <c r="BT279" i="10" s="1"/>
  <c r="BS279" i="10"/>
  <c r="BN279" i="10"/>
  <c r="BM279" i="10"/>
  <c r="BL279" i="10"/>
  <c r="BK279" i="10" s="1"/>
  <c r="BJ279" i="10"/>
  <c r="BD279" i="10"/>
  <c r="BB279" i="10"/>
  <c r="BA279" i="10"/>
  <c r="AZ279" i="10"/>
  <c r="AX279" i="10" s="1"/>
  <c r="AY279" i="10"/>
  <c r="AW279" i="10"/>
  <c r="AR279" i="10"/>
  <c r="AQ279" i="10"/>
  <c r="AP279" i="10"/>
  <c r="AO279" i="10" s="1"/>
  <c r="AN279" i="10"/>
  <c r="AI279" i="10"/>
  <c r="AH279" i="10"/>
  <c r="AG279" i="10"/>
  <c r="AF279" i="10" s="1"/>
  <c r="AE279" i="10"/>
  <c r="Y279" i="10"/>
  <c r="X279" i="10"/>
  <c r="W279" i="10"/>
  <c r="V279" i="10"/>
  <c r="U279" i="10" s="1"/>
  <c r="Z279" i="10" s="1"/>
  <c r="T279" i="10"/>
  <c r="O279" i="10"/>
  <c r="N279" i="10"/>
  <c r="M279" i="10"/>
  <c r="L279" i="10"/>
  <c r="K279" i="10"/>
  <c r="BZ278" i="10"/>
  <c r="BX278" i="10"/>
  <c r="BW278" i="10"/>
  <c r="BV278" i="10"/>
  <c r="BU278" i="10"/>
  <c r="BT278" i="10" s="1"/>
  <c r="BS278" i="10"/>
  <c r="BN278" i="10"/>
  <c r="BK278" i="10" s="1"/>
  <c r="BM278" i="10"/>
  <c r="BL278" i="10"/>
  <c r="BJ278" i="10"/>
  <c r="BD278" i="10"/>
  <c r="BB278" i="10"/>
  <c r="BA278" i="10"/>
  <c r="AZ278" i="10"/>
  <c r="AY278" i="10"/>
  <c r="AX278" i="10" s="1"/>
  <c r="BE278" i="10" s="1"/>
  <c r="AW278" i="10"/>
  <c r="AR278" i="10"/>
  <c r="AQ278" i="10"/>
  <c r="AP278" i="10"/>
  <c r="AO278" i="10" s="1"/>
  <c r="AN278" i="10"/>
  <c r="AI278" i="10"/>
  <c r="AH278" i="10"/>
  <c r="AG278" i="10"/>
  <c r="AF278" i="10" s="1"/>
  <c r="AE278" i="10"/>
  <c r="Y278" i="10"/>
  <c r="X278" i="10"/>
  <c r="W278" i="10"/>
  <c r="V278" i="10"/>
  <c r="U278" i="10"/>
  <c r="T278" i="10"/>
  <c r="O278" i="10"/>
  <c r="N278" i="10"/>
  <c r="M278" i="10"/>
  <c r="L278" i="10" s="1"/>
  <c r="K278" i="10"/>
  <c r="BZ277" i="10"/>
  <c r="BX277" i="10"/>
  <c r="BW277" i="10"/>
  <c r="BT277" i="10" s="1"/>
  <c r="BV277" i="10"/>
  <c r="BU277" i="10"/>
  <c r="BS277" i="10"/>
  <c r="BN277" i="10"/>
  <c r="BM277" i="10"/>
  <c r="BL277" i="10"/>
  <c r="BJ277" i="10"/>
  <c r="BD277" i="10"/>
  <c r="BB277" i="10"/>
  <c r="BA277" i="10"/>
  <c r="AZ277" i="10"/>
  <c r="AY277" i="10"/>
  <c r="AX277" i="10" s="1"/>
  <c r="AW277" i="10"/>
  <c r="AR277" i="10"/>
  <c r="AQ277" i="10"/>
  <c r="AP277" i="10"/>
  <c r="AO277" i="10" s="1"/>
  <c r="AN277" i="10"/>
  <c r="AI277" i="10"/>
  <c r="AF277" i="10" s="1"/>
  <c r="AH277" i="10"/>
  <c r="AG277" i="10"/>
  <c r="AE277" i="10"/>
  <c r="Z277" i="10"/>
  <c r="Y277" i="10"/>
  <c r="X277" i="10"/>
  <c r="W277" i="10"/>
  <c r="V277" i="10"/>
  <c r="U277" i="10" s="1"/>
  <c r="T277" i="10"/>
  <c r="O277" i="10"/>
  <c r="N277" i="10"/>
  <c r="L277" i="10" s="1"/>
  <c r="M277" i="10"/>
  <c r="K277" i="10"/>
  <c r="BZ276" i="10"/>
  <c r="BX276" i="10"/>
  <c r="BW276" i="10"/>
  <c r="BV276" i="10"/>
  <c r="BU276" i="10"/>
  <c r="BS276" i="10"/>
  <c r="BN276" i="10"/>
  <c r="BM276" i="10"/>
  <c r="BL276" i="10"/>
  <c r="BK276" i="10"/>
  <c r="BJ276" i="10"/>
  <c r="BD276" i="10"/>
  <c r="BB276" i="10"/>
  <c r="BA276" i="10"/>
  <c r="AZ276" i="10"/>
  <c r="AY276" i="10"/>
  <c r="AX276" i="10" s="1"/>
  <c r="AW276" i="10"/>
  <c r="AR276" i="10"/>
  <c r="AO276" i="10" s="1"/>
  <c r="AQ276" i="10"/>
  <c r="AP276" i="10"/>
  <c r="AN276" i="10"/>
  <c r="AI276" i="10"/>
  <c r="AH276" i="10"/>
  <c r="AG276" i="10"/>
  <c r="AF276" i="10" s="1"/>
  <c r="AE276" i="10"/>
  <c r="Y276" i="10"/>
  <c r="X276" i="10"/>
  <c r="W276" i="10"/>
  <c r="U276" i="10" s="1"/>
  <c r="V276" i="10"/>
  <c r="T276" i="10"/>
  <c r="O276" i="10"/>
  <c r="N276" i="10"/>
  <c r="M276" i="10"/>
  <c r="L276" i="10" s="1"/>
  <c r="K276" i="10"/>
  <c r="BZ275" i="10"/>
  <c r="BX275" i="10"/>
  <c r="BW275" i="10"/>
  <c r="BV275" i="10"/>
  <c r="BU275" i="10"/>
  <c r="BT275" i="10"/>
  <c r="BS275" i="10"/>
  <c r="BN275" i="10"/>
  <c r="BM275" i="10"/>
  <c r="BL275" i="10"/>
  <c r="BK275" i="10" s="1"/>
  <c r="BJ275" i="10"/>
  <c r="BD275" i="10"/>
  <c r="BB275" i="10"/>
  <c r="BA275" i="10"/>
  <c r="AX275" i="10" s="1"/>
  <c r="AZ275" i="10"/>
  <c r="AY275" i="10"/>
  <c r="AW275" i="10"/>
  <c r="AR275" i="10"/>
  <c r="AQ275" i="10"/>
  <c r="AP275" i="10"/>
  <c r="AO275" i="10" s="1"/>
  <c r="AN275" i="10"/>
  <c r="AI275" i="10"/>
  <c r="AH275" i="10"/>
  <c r="AG275" i="10"/>
  <c r="AF275" i="10"/>
  <c r="AE275" i="10"/>
  <c r="Y275" i="10"/>
  <c r="X275" i="10"/>
  <c r="W275" i="10"/>
  <c r="V275" i="10"/>
  <c r="U275" i="10" s="1"/>
  <c r="Z275" i="10" s="1"/>
  <c r="T275" i="10"/>
  <c r="O275" i="10"/>
  <c r="N275" i="10"/>
  <c r="M275" i="10"/>
  <c r="L275" i="10" s="1"/>
  <c r="K275" i="10"/>
  <c r="BZ274" i="10"/>
  <c r="BX274" i="10"/>
  <c r="BW274" i="10"/>
  <c r="BV274" i="10"/>
  <c r="BU274" i="10"/>
  <c r="BT274" i="10" s="1"/>
  <c r="BS274" i="10"/>
  <c r="BN274" i="10"/>
  <c r="BM274" i="10"/>
  <c r="BK274" i="10" s="1"/>
  <c r="BL274" i="10"/>
  <c r="BJ274" i="10"/>
  <c r="BD274" i="10"/>
  <c r="BB274" i="10"/>
  <c r="BA274" i="10"/>
  <c r="AZ274" i="10"/>
  <c r="AY274" i="10"/>
  <c r="AW274" i="10"/>
  <c r="AR274" i="10"/>
  <c r="AQ274" i="10"/>
  <c r="AP274" i="10"/>
  <c r="AO274" i="10"/>
  <c r="AN274" i="10"/>
  <c r="AI274" i="10"/>
  <c r="AH274" i="10"/>
  <c r="AG274" i="10"/>
  <c r="AF274" i="10" s="1"/>
  <c r="AE274" i="10"/>
  <c r="Y274" i="10"/>
  <c r="X274" i="10"/>
  <c r="W274" i="10"/>
  <c r="V274" i="10"/>
  <c r="U274" i="10" s="1"/>
  <c r="Z274" i="10" s="1"/>
  <c r="T274" i="10"/>
  <c r="O274" i="10"/>
  <c r="N274" i="10"/>
  <c r="M274" i="10"/>
  <c r="L274" i="10" s="1"/>
  <c r="K274" i="10"/>
  <c r="BZ273" i="10"/>
  <c r="BX273" i="10"/>
  <c r="BW273" i="10"/>
  <c r="BV273" i="10"/>
  <c r="BT273" i="10" s="1"/>
  <c r="BU273" i="10"/>
  <c r="BS273" i="10"/>
  <c r="BN273" i="10"/>
  <c r="BM273" i="10"/>
  <c r="BL273" i="10"/>
  <c r="BK273" i="10" s="1"/>
  <c r="BJ273" i="10"/>
  <c r="BD273" i="10"/>
  <c r="BB273" i="10"/>
  <c r="BA273" i="10"/>
  <c r="AZ273" i="10"/>
  <c r="AY273" i="10"/>
  <c r="AX273" i="10"/>
  <c r="AW273" i="10"/>
  <c r="AR273" i="10"/>
  <c r="AQ273" i="10"/>
  <c r="AP273" i="10"/>
  <c r="AO273" i="10" s="1"/>
  <c r="AN273" i="10"/>
  <c r="AI273" i="10"/>
  <c r="AH273" i="10"/>
  <c r="AF273" i="10" s="1"/>
  <c r="AG273" i="10"/>
  <c r="AE273" i="10"/>
  <c r="Y273" i="10"/>
  <c r="X273" i="10"/>
  <c r="W273" i="10"/>
  <c r="V273" i="10"/>
  <c r="U273" i="10" s="1"/>
  <c r="T273" i="10"/>
  <c r="O273" i="10"/>
  <c r="L273" i="10" s="1"/>
  <c r="N273" i="10"/>
  <c r="M273" i="10"/>
  <c r="K273" i="10"/>
  <c r="BZ272" i="10"/>
  <c r="BX272" i="10"/>
  <c r="BW272" i="10"/>
  <c r="BV272" i="10"/>
  <c r="BU272" i="10"/>
  <c r="BT272" i="10" s="1"/>
  <c r="BY272" i="10" s="1"/>
  <c r="BS272" i="10"/>
  <c r="BN272" i="10"/>
  <c r="BM272" i="10"/>
  <c r="BL272" i="10"/>
  <c r="BK272" i="10" s="1"/>
  <c r="BJ272" i="10"/>
  <c r="BD272" i="10"/>
  <c r="BB272" i="10"/>
  <c r="BA272" i="10"/>
  <c r="AZ272" i="10"/>
  <c r="AY272" i="10"/>
  <c r="AX272" i="10" s="1"/>
  <c r="AW272" i="10"/>
  <c r="AR272" i="10"/>
  <c r="AQ272" i="10"/>
  <c r="AO272" i="10" s="1"/>
  <c r="AP272" i="10"/>
  <c r="AN272" i="10"/>
  <c r="AI272" i="10"/>
  <c r="AH272" i="10"/>
  <c r="AG272" i="10"/>
  <c r="AF272" i="10" s="1"/>
  <c r="AE272" i="10"/>
  <c r="Y272" i="10"/>
  <c r="X272" i="10"/>
  <c r="U272" i="10" s="1"/>
  <c r="W272" i="10"/>
  <c r="V272" i="10"/>
  <c r="T272" i="10"/>
  <c r="O272" i="10"/>
  <c r="N272" i="10"/>
  <c r="M272" i="10"/>
  <c r="K272" i="10"/>
  <c r="BZ271" i="10"/>
  <c r="BX271" i="10"/>
  <c r="BW271" i="10"/>
  <c r="BV271" i="10"/>
  <c r="BU271" i="10"/>
  <c r="BT271" i="10" s="1"/>
  <c r="BS271" i="10"/>
  <c r="BN271" i="10"/>
  <c r="BM271" i="10"/>
  <c r="BL271" i="10"/>
  <c r="BK271" i="10" s="1"/>
  <c r="BJ271" i="10"/>
  <c r="BD271" i="10"/>
  <c r="BB271" i="10"/>
  <c r="BA271" i="10"/>
  <c r="AZ271" i="10"/>
  <c r="AX271" i="10" s="1"/>
  <c r="AY271" i="10"/>
  <c r="AW271" i="10"/>
  <c r="AR271" i="10"/>
  <c r="AQ271" i="10"/>
  <c r="AP271" i="10"/>
  <c r="AO271" i="10" s="1"/>
  <c r="AN271" i="10"/>
  <c r="AI271" i="10"/>
  <c r="AH271" i="10"/>
  <c r="AG271" i="10"/>
  <c r="AF271" i="10" s="1"/>
  <c r="AE271" i="10"/>
  <c r="Y271" i="10"/>
  <c r="X271" i="10"/>
  <c r="W271" i="10"/>
  <c r="V271" i="10"/>
  <c r="T271" i="10"/>
  <c r="O271" i="10"/>
  <c r="N271" i="10"/>
  <c r="M271" i="10"/>
  <c r="L271" i="10"/>
  <c r="K271" i="10"/>
  <c r="BZ270" i="10"/>
  <c r="BX270" i="10"/>
  <c r="BW270" i="10"/>
  <c r="BV270" i="10"/>
  <c r="BU270" i="10"/>
  <c r="BT270" i="10" s="1"/>
  <c r="BS270" i="10"/>
  <c r="BN270" i="10"/>
  <c r="BK270" i="10" s="1"/>
  <c r="BM270" i="10"/>
  <c r="BL270" i="10"/>
  <c r="BJ270" i="10"/>
  <c r="BD270" i="10"/>
  <c r="BB270" i="10"/>
  <c r="BA270" i="10"/>
  <c r="AZ270" i="10"/>
  <c r="AY270" i="10"/>
  <c r="AX270" i="10" s="1"/>
  <c r="BE270" i="10" s="1"/>
  <c r="AW270" i="10"/>
  <c r="AR270" i="10"/>
  <c r="AQ270" i="10"/>
  <c r="AP270" i="10"/>
  <c r="AO270" i="10" s="1"/>
  <c r="AN270" i="10"/>
  <c r="AI270" i="10"/>
  <c r="AH270" i="10"/>
  <c r="AG270" i="10"/>
  <c r="AF270" i="10" s="1"/>
  <c r="AE270" i="10"/>
  <c r="Y270" i="10"/>
  <c r="X270" i="10"/>
  <c r="W270" i="10"/>
  <c r="V270" i="10"/>
  <c r="U270" i="10"/>
  <c r="Z270" i="10" s="1"/>
  <c r="T270" i="10"/>
  <c r="O270" i="10"/>
  <c r="N270" i="10"/>
  <c r="M270" i="10"/>
  <c r="L270" i="10" s="1"/>
  <c r="K270" i="10"/>
  <c r="BZ269" i="10"/>
  <c r="BX269" i="10"/>
  <c r="BW269" i="10"/>
  <c r="BT269" i="10" s="1"/>
  <c r="BV269" i="10"/>
  <c r="BU269" i="10"/>
  <c r="BS269" i="10"/>
  <c r="BN269" i="10"/>
  <c r="BM269" i="10"/>
  <c r="BL269" i="10"/>
  <c r="BK269" i="10" s="1"/>
  <c r="BJ269" i="10"/>
  <c r="BD269" i="10"/>
  <c r="BB269" i="10"/>
  <c r="BA269" i="10"/>
  <c r="AZ269" i="10"/>
  <c r="AY269" i="10"/>
  <c r="AX269" i="10" s="1"/>
  <c r="AW269" i="10"/>
  <c r="AR269" i="10"/>
  <c r="AQ269" i="10"/>
  <c r="AP269" i="10"/>
  <c r="AO269" i="10" s="1"/>
  <c r="AN269" i="10"/>
  <c r="AI269" i="10"/>
  <c r="AF269" i="10" s="1"/>
  <c r="AH269" i="10"/>
  <c r="AG269" i="10"/>
  <c r="AE269" i="10"/>
  <c r="Y269" i="10"/>
  <c r="X269" i="10"/>
  <c r="W269" i="10"/>
  <c r="V269" i="10"/>
  <c r="U269" i="10" s="1"/>
  <c r="Z269" i="10" s="1"/>
  <c r="T269" i="10"/>
  <c r="O269" i="10"/>
  <c r="N269" i="10"/>
  <c r="L269" i="10" s="1"/>
  <c r="M269" i="10"/>
  <c r="K269" i="10"/>
  <c r="BZ268" i="10"/>
  <c r="BX268" i="10"/>
  <c r="BW268" i="10"/>
  <c r="BV268" i="10"/>
  <c r="BU268" i="10"/>
  <c r="BS268" i="10"/>
  <c r="BN268" i="10"/>
  <c r="BM268" i="10"/>
  <c r="BL268" i="10"/>
  <c r="BK268" i="10"/>
  <c r="BJ268" i="10"/>
  <c r="BD268" i="10"/>
  <c r="BB268" i="10"/>
  <c r="BA268" i="10"/>
  <c r="AZ268" i="10"/>
  <c r="AY268" i="10"/>
  <c r="AX268" i="10" s="1"/>
  <c r="AW268" i="10"/>
  <c r="AR268" i="10"/>
  <c r="AO268" i="10" s="1"/>
  <c r="AQ268" i="10"/>
  <c r="AP268" i="10"/>
  <c r="AN268" i="10"/>
  <c r="AI268" i="10"/>
  <c r="AH268" i="10"/>
  <c r="AG268" i="10"/>
  <c r="AE268" i="10"/>
  <c r="Y268" i="10"/>
  <c r="X268" i="10"/>
  <c r="W268" i="10"/>
  <c r="U268" i="10" s="1"/>
  <c r="Z268" i="10" s="1"/>
  <c r="V268" i="10"/>
  <c r="T268" i="10"/>
  <c r="O268" i="10"/>
  <c r="N268" i="10"/>
  <c r="M268" i="10"/>
  <c r="L268" i="10" s="1"/>
  <c r="K268" i="10"/>
  <c r="BZ267" i="10"/>
  <c r="BX267" i="10"/>
  <c r="BW267" i="10"/>
  <c r="BV267" i="10"/>
  <c r="BU267" i="10"/>
  <c r="BT267" i="10"/>
  <c r="BS267" i="10"/>
  <c r="BN267" i="10"/>
  <c r="BM267" i="10"/>
  <c r="BK267" i="10" s="1"/>
  <c r="BL267" i="10"/>
  <c r="BJ267" i="10"/>
  <c r="BD267" i="10"/>
  <c r="BB267" i="10"/>
  <c r="BA267" i="10"/>
  <c r="AX267" i="10" s="1"/>
  <c r="AZ267" i="10"/>
  <c r="AY267" i="10"/>
  <c r="AW267" i="10"/>
  <c r="AR267" i="10"/>
  <c r="AQ267" i="10"/>
  <c r="AP267" i="10"/>
  <c r="AN267" i="10"/>
  <c r="AI267" i="10"/>
  <c r="AH267" i="10"/>
  <c r="AG267" i="10"/>
  <c r="AF267" i="10"/>
  <c r="AE267" i="10"/>
  <c r="Y267" i="10"/>
  <c r="X267" i="10"/>
  <c r="W267" i="10"/>
  <c r="V267" i="10"/>
  <c r="U267" i="10" s="1"/>
  <c r="T267" i="10"/>
  <c r="O267" i="10"/>
  <c r="N267" i="10"/>
  <c r="M267" i="10"/>
  <c r="L267" i="10" s="1"/>
  <c r="K267" i="10"/>
  <c r="BZ266" i="10"/>
  <c r="BX266" i="10"/>
  <c r="BW266" i="10"/>
  <c r="BV266" i="10"/>
  <c r="BT266" i="10" s="1"/>
  <c r="CA266" i="10" s="1"/>
  <c r="BU266" i="10"/>
  <c r="BS266" i="10"/>
  <c r="BN266" i="10"/>
  <c r="BM266" i="10"/>
  <c r="BK266" i="10" s="1"/>
  <c r="BL266" i="10"/>
  <c r="BJ266" i="10"/>
  <c r="BD266" i="10"/>
  <c r="BB266" i="10"/>
  <c r="BA266" i="10"/>
  <c r="AZ266" i="10"/>
  <c r="AY266" i="10"/>
  <c r="AW266" i="10"/>
  <c r="AR266" i="10"/>
  <c r="AQ266" i="10"/>
  <c r="AP266" i="10"/>
  <c r="AO266" i="10"/>
  <c r="AN266" i="10"/>
  <c r="AI266" i="10"/>
  <c r="AH266" i="10"/>
  <c r="AF266" i="10" s="1"/>
  <c r="AG266" i="10"/>
  <c r="AE266" i="10"/>
  <c r="Y266" i="10"/>
  <c r="X266" i="10"/>
  <c r="W266" i="10"/>
  <c r="V266" i="10"/>
  <c r="U266" i="10" s="1"/>
  <c r="Z266" i="10" s="1"/>
  <c r="T266" i="10"/>
  <c r="O266" i="10"/>
  <c r="N266" i="10"/>
  <c r="M266" i="10"/>
  <c r="L266" i="10" s="1"/>
  <c r="K266" i="10"/>
  <c r="BZ265" i="10"/>
  <c r="BX265" i="10"/>
  <c r="BW265" i="10"/>
  <c r="BV265" i="10"/>
  <c r="BT265" i="10" s="1"/>
  <c r="BU265" i="10"/>
  <c r="BS265" i="10"/>
  <c r="BN265" i="10"/>
  <c r="BM265" i="10"/>
  <c r="BL265" i="10"/>
  <c r="BK265" i="10" s="1"/>
  <c r="BJ265" i="10"/>
  <c r="BD265" i="10"/>
  <c r="BB265" i="10"/>
  <c r="BA265" i="10"/>
  <c r="AZ265" i="10"/>
  <c r="AY265" i="10"/>
  <c r="AX265" i="10"/>
  <c r="AW265" i="10"/>
  <c r="AR265" i="10"/>
  <c r="AQ265" i="10"/>
  <c r="AO265" i="10" s="1"/>
  <c r="AP265" i="10"/>
  <c r="AN265" i="10"/>
  <c r="AI265" i="10"/>
  <c r="AH265" i="10"/>
  <c r="AF265" i="10" s="1"/>
  <c r="AG265" i="10"/>
  <c r="AE265" i="10"/>
  <c r="Y265" i="10"/>
  <c r="X265" i="10"/>
  <c r="W265" i="10"/>
  <c r="V265" i="10"/>
  <c r="U265" i="10" s="1"/>
  <c r="T265" i="10"/>
  <c r="O265" i="10"/>
  <c r="L265" i="10" s="1"/>
  <c r="N265" i="10"/>
  <c r="M265" i="10"/>
  <c r="K265" i="10"/>
  <c r="BZ264" i="10"/>
  <c r="BX264" i="10"/>
  <c r="BW264" i="10"/>
  <c r="BV264" i="10"/>
  <c r="BU264" i="10"/>
  <c r="BT264" i="10" s="1"/>
  <c r="BS264" i="10"/>
  <c r="BN264" i="10"/>
  <c r="BM264" i="10"/>
  <c r="BL264" i="10"/>
  <c r="BK264" i="10" s="1"/>
  <c r="BJ264" i="10"/>
  <c r="BD264" i="10"/>
  <c r="BC264" i="10"/>
  <c r="BB264" i="10"/>
  <c r="BA264" i="10"/>
  <c r="AZ264" i="10"/>
  <c r="AX264" i="10" s="1"/>
  <c r="AY264" i="10"/>
  <c r="AW264" i="10"/>
  <c r="AR264" i="10"/>
  <c r="AQ264" i="10"/>
  <c r="AO264" i="10" s="1"/>
  <c r="AP264" i="10"/>
  <c r="AN264" i="10"/>
  <c r="AI264" i="10"/>
  <c r="AH264" i="10"/>
  <c r="AG264" i="10"/>
  <c r="AF264" i="10" s="1"/>
  <c r="CA264" i="10" s="1"/>
  <c r="AE264" i="10"/>
  <c r="Y264" i="10"/>
  <c r="X264" i="10"/>
  <c r="U264" i="10" s="1"/>
  <c r="W264" i="10"/>
  <c r="V264" i="10"/>
  <c r="T264" i="10"/>
  <c r="O264" i="10"/>
  <c r="O256" i="10" s="1"/>
  <c r="N264" i="10"/>
  <c r="M264" i="10"/>
  <c r="L264" i="10" s="1"/>
  <c r="K264" i="10"/>
  <c r="BZ263" i="10"/>
  <c r="BX263" i="10"/>
  <c r="BW263" i="10"/>
  <c r="BV263" i="10"/>
  <c r="BU263" i="10"/>
  <c r="BT263" i="10" s="1"/>
  <c r="BS263" i="10"/>
  <c r="BN263" i="10"/>
  <c r="BM263" i="10"/>
  <c r="BL263" i="10"/>
  <c r="BJ263" i="10"/>
  <c r="BD263" i="10"/>
  <c r="BB263" i="10"/>
  <c r="BA263" i="10"/>
  <c r="AZ263" i="10"/>
  <c r="AX263" i="10" s="1"/>
  <c r="AY263" i="10"/>
  <c r="AW263" i="10"/>
  <c r="AR263" i="10"/>
  <c r="AQ263" i="10"/>
  <c r="AP263" i="10"/>
  <c r="AO263" i="10" s="1"/>
  <c r="AN263" i="10"/>
  <c r="AI263" i="10"/>
  <c r="AH263" i="10"/>
  <c r="AG263" i="10"/>
  <c r="AF263" i="10" s="1"/>
  <c r="AE263" i="10"/>
  <c r="Y263" i="10"/>
  <c r="X263" i="10"/>
  <c r="W263" i="10"/>
  <c r="V263" i="10"/>
  <c r="T263" i="10"/>
  <c r="O263" i="10"/>
  <c r="N263" i="10"/>
  <c r="M263" i="10"/>
  <c r="L263" i="10"/>
  <c r="K263" i="10"/>
  <c r="BZ262" i="10"/>
  <c r="BX262" i="10"/>
  <c r="BW262" i="10"/>
  <c r="BV262" i="10"/>
  <c r="BU262" i="10"/>
  <c r="BT262" i="10" s="1"/>
  <c r="BS262" i="10"/>
  <c r="BN262" i="10"/>
  <c r="BK262" i="10" s="1"/>
  <c r="BM262" i="10"/>
  <c r="BL262" i="10"/>
  <c r="BJ262" i="10"/>
  <c r="BD262" i="10"/>
  <c r="BB262" i="10"/>
  <c r="BA262" i="10"/>
  <c r="AZ262" i="10"/>
  <c r="AY262" i="10"/>
  <c r="AX262" i="10" s="1"/>
  <c r="AW262" i="10"/>
  <c r="AR262" i="10"/>
  <c r="AQ262" i="10"/>
  <c r="AP262" i="10"/>
  <c r="AO262" i="10" s="1"/>
  <c r="AN262" i="10"/>
  <c r="AI262" i="10"/>
  <c r="AH262" i="10"/>
  <c r="AG262" i="10"/>
  <c r="AE262" i="10"/>
  <c r="Y262" i="10"/>
  <c r="X262" i="10"/>
  <c r="W262" i="10"/>
  <c r="V262" i="10"/>
  <c r="U262" i="10"/>
  <c r="T262" i="10"/>
  <c r="O262" i="10"/>
  <c r="N262" i="10"/>
  <c r="L262" i="10" s="1"/>
  <c r="M262" i="10"/>
  <c r="K262" i="10"/>
  <c r="BZ261" i="10"/>
  <c r="BX261" i="10"/>
  <c r="BW261" i="10"/>
  <c r="BT261" i="10" s="1"/>
  <c r="BV261" i="10"/>
  <c r="BU261" i="10"/>
  <c r="BS261" i="10"/>
  <c r="BN261" i="10"/>
  <c r="BM261" i="10"/>
  <c r="BL261" i="10"/>
  <c r="BK261" i="10" s="1"/>
  <c r="BJ261" i="10"/>
  <c r="BD261" i="10"/>
  <c r="BB261" i="10"/>
  <c r="BA261" i="10"/>
  <c r="AZ261" i="10"/>
  <c r="AY261" i="10"/>
  <c r="AX261" i="10" s="1"/>
  <c r="AW261" i="10"/>
  <c r="AR261" i="10"/>
  <c r="AQ261" i="10"/>
  <c r="AP261" i="10"/>
  <c r="AO261" i="10" s="1"/>
  <c r="AN261" i="10"/>
  <c r="AI261" i="10"/>
  <c r="AF261" i="10" s="1"/>
  <c r="AH261" i="10"/>
  <c r="AG261" i="10"/>
  <c r="AE261" i="10"/>
  <c r="Y261" i="10"/>
  <c r="X261" i="10"/>
  <c r="W261" i="10"/>
  <c r="U261" i="10" s="1"/>
  <c r="V261" i="10"/>
  <c r="T261" i="10"/>
  <c r="O261" i="10"/>
  <c r="N261" i="10"/>
  <c r="L261" i="10" s="1"/>
  <c r="Z261" i="10" s="1"/>
  <c r="M261" i="10"/>
  <c r="K261" i="10"/>
  <c r="BZ260" i="10"/>
  <c r="BX260" i="10"/>
  <c r="BW260" i="10"/>
  <c r="BV260" i="10"/>
  <c r="BU260" i="10"/>
  <c r="BS260" i="10"/>
  <c r="BN260" i="10"/>
  <c r="BM260" i="10"/>
  <c r="BL260" i="10"/>
  <c r="BK260" i="10"/>
  <c r="BJ260" i="10"/>
  <c r="BD260" i="10"/>
  <c r="BB260" i="10"/>
  <c r="BA260" i="10"/>
  <c r="AZ260" i="10"/>
  <c r="AY260" i="10"/>
  <c r="AW260" i="10"/>
  <c r="AR260" i="10"/>
  <c r="AO260" i="10" s="1"/>
  <c r="AQ260" i="10"/>
  <c r="AP260" i="10"/>
  <c r="AN260" i="10"/>
  <c r="AI260" i="10"/>
  <c r="AH260" i="10"/>
  <c r="AG260" i="10"/>
  <c r="AE260" i="10"/>
  <c r="Y260" i="10"/>
  <c r="X260" i="10"/>
  <c r="W260" i="10"/>
  <c r="U260" i="10" s="1"/>
  <c r="Z260" i="10" s="1"/>
  <c r="V260" i="10"/>
  <c r="T260" i="10"/>
  <c r="O260" i="10"/>
  <c r="N260" i="10"/>
  <c r="M260" i="10"/>
  <c r="L260" i="10" s="1"/>
  <c r="K260" i="10"/>
  <c r="BZ259" i="10"/>
  <c r="BX259" i="10"/>
  <c r="BW259" i="10"/>
  <c r="BV259" i="10"/>
  <c r="BU259" i="10"/>
  <c r="BT259" i="10"/>
  <c r="BS259" i="10"/>
  <c r="BN259" i="10"/>
  <c r="BM259" i="10"/>
  <c r="BK259" i="10" s="1"/>
  <c r="BL259" i="10"/>
  <c r="BJ259" i="10"/>
  <c r="BD259" i="10"/>
  <c r="BB259" i="10"/>
  <c r="BA259" i="10"/>
  <c r="AX259" i="10" s="1"/>
  <c r="AZ259" i="10"/>
  <c r="AY259" i="10"/>
  <c r="AW259" i="10"/>
  <c r="AR259" i="10"/>
  <c r="AQ259" i="10"/>
  <c r="AP259" i="10"/>
  <c r="AP256" i="10" s="1"/>
  <c r="AN259" i="10"/>
  <c r="AI259" i="10"/>
  <c r="AH259" i="10"/>
  <c r="AG259" i="10"/>
  <c r="AF259" i="10"/>
  <c r="AE259" i="10"/>
  <c r="Y259" i="10"/>
  <c r="X259" i="10"/>
  <c r="W259" i="10"/>
  <c r="V259" i="10"/>
  <c r="U259" i="10" s="1"/>
  <c r="Z259" i="10" s="1"/>
  <c r="T259" i="10"/>
  <c r="O259" i="10"/>
  <c r="N259" i="10"/>
  <c r="M259" i="10"/>
  <c r="L259" i="10" s="1"/>
  <c r="K259" i="10"/>
  <c r="BZ258" i="10"/>
  <c r="BX258" i="10"/>
  <c r="BW258" i="10"/>
  <c r="BV258" i="10"/>
  <c r="BT258" i="10" s="1"/>
  <c r="CA258" i="10" s="1"/>
  <c r="BU258" i="10"/>
  <c r="BS258" i="10"/>
  <c r="BN258" i="10"/>
  <c r="BM258" i="10"/>
  <c r="BK258" i="10" s="1"/>
  <c r="BY258" i="10" s="1"/>
  <c r="BL258" i="10"/>
  <c r="BJ258" i="10"/>
  <c r="BD258" i="10"/>
  <c r="BB258" i="10"/>
  <c r="BA258" i="10"/>
  <c r="BA256" i="10" s="1"/>
  <c r="BA13" i="10" s="1"/>
  <c r="AZ258" i="10"/>
  <c r="AY258" i="10"/>
  <c r="AW258" i="10"/>
  <c r="AR258" i="10"/>
  <c r="AQ258" i="10"/>
  <c r="AP258" i="10"/>
  <c r="AO258" i="10"/>
  <c r="AN258" i="10"/>
  <c r="AI258" i="10"/>
  <c r="AH258" i="10"/>
  <c r="AF258" i="10" s="1"/>
  <c r="AG258" i="10"/>
  <c r="AE258" i="10"/>
  <c r="Y258" i="10"/>
  <c r="X258" i="10"/>
  <c r="W258" i="10"/>
  <c r="W256" i="10" s="1"/>
  <c r="V258" i="10"/>
  <c r="U258" i="10" s="1"/>
  <c r="Z258" i="10" s="1"/>
  <c r="T258" i="10"/>
  <c r="O258" i="10"/>
  <c r="N258" i="10"/>
  <c r="M258" i="10"/>
  <c r="L258" i="10" s="1"/>
  <c r="K258" i="10"/>
  <c r="BZ257" i="10"/>
  <c r="BX257" i="10"/>
  <c r="BW257" i="10"/>
  <c r="BW256" i="10" s="1"/>
  <c r="BV257" i="10"/>
  <c r="BU257" i="10"/>
  <c r="BS257" i="10"/>
  <c r="BN257" i="10"/>
  <c r="BM257" i="10"/>
  <c r="BL257" i="10"/>
  <c r="BK257" i="10" s="1"/>
  <c r="BJ257" i="10"/>
  <c r="BD257" i="10"/>
  <c r="BB257" i="10"/>
  <c r="BA257" i="10"/>
  <c r="AZ257" i="10"/>
  <c r="AZ256" i="10" s="1"/>
  <c r="AY257" i="10"/>
  <c r="AX257" i="10"/>
  <c r="AW257" i="10"/>
  <c r="AR257" i="10"/>
  <c r="AR256" i="10" s="1"/>
  <c r="AQ257" i="10"/>
  <c r="AO257" i="10" s="1"/>
  <c r="AP257" i="10"/>
  <c r="AN257" i="10"/>
  <c r="AI257" i="10"/>
  <c r="AH257" i="10"/>
  <c r="AG257" i="10"/>
  <c r="AE257" i="10"/>
  <c r="Y257" i="10"/>
  <c r="X257" i="10"/>
  <c r="W257" i="10"/>
  <c r="V257" i="10"/>
  <c r="U257" i="10" s="1"/>
  <c r="T257" i="10"/>
  <c r="O257" i="10"/>
  <c r="L257" i="10" s="1"/>
  <c r="N257" i="10"/>
  <c r="M257" i="10"/>
  <c r="K257" i="10"/>
  <c r="BZ256" i="10"/>
  <c r="BX256" i="10"/>
  <c r="BN256" i="10"/>
  <c r="BD256" i="10"/>
  <c r="BB256" i="10"/>
  <c r="AI256" i="10"/>
  <c r="Y256" i="10"/>
  <c r="BZ255" i="10"/>
  <c r="BY255" i="10"/>
  <c r="BX255" i="10"/>
  <c r="BW255" i="10"/>
  <c r="BV255" i="10"/>
  <c r="BT255" i="10" s="1"/>
  <c r="BU255" i="10"/>
  <c r="BS255" i="10"/>
  <c r="BN255" i="10"/>
  <c r="BM255" i="10"/>
  <c r="BK255" i="10" s="1"/>
  <c r="BL255" i="10"/>
  <c r="BJ255" i="10"/>
  <c r="BD255" i="10"/>
  <c r="BB255" i="10"/>
  <c r="BA255" i="10"/>
  <c r="AZ255" i="10"/>
  <c r="AY255" i="10"/>
  <c r="AW255" i="10"/>
  <c r="AR255" i="10"/>
  <c r="AQ255" i="10"/>
  <c r="AP255" i="10"/>
  <c r="AO255" i="10"/>
  <c r="AN255" i="10"/>
  <c r="AI255" i="10"/>
  <c r="AH255" i="10"/>
  <c r="AF255" i="10" s="1"/>
  <c r="AG255" i="10"/>
  <c r="AE255" i="10"/>
  <c r="Y255" i="10"/>
  <c r="X255" i="10"/>
  <c r="W255" i="10"/>
  <c r="V255" i="10"/>
  <c r="U255" i="10" s="1"/>
  <c r="T255" i="10"/>
  <c r="O255" i="10"/>
  <c r="N255" i="10"/>
  <c r="M255" i="10"/>
  <c r="L255" i="10" s="1"/>
  <c r="K255" i="10"/>
  <c r="BZ254" i="10"/>
  <c r="BX254" i="10"/>
  <c r="BW254" i="10"/>
  <c r="BV254" i="10"/>
  <c r="BT254" i="10" s="1"/>
  <c r="BU254" i="10"/>
  <c r="BS254" i="10"/>
  <c r="BN254" i="10"/>
  <c r="BM254" i="10"/>
  <c r="BL254" i="10"/>
  <c r="BK254" i="10" s="1"/>
  <c r="BJ254" i="10"/>
  <c r="BD254" i="10"/>
  <c r="BB254" i="10"/>
  <c r="BA254" i="10"/>
  <c r="AZ254" i="10"/>
  <c r="AY254" i="10"/>
  <c r="AX254" i="10"/>
  <c r="AW254" i="10"/>
  <c r="AR254" i="10"/>
  <c r="AQ254" i="10"/>
  <c r="AO254" i="10" s="1"/>
  <c r="AP254" i="10"/>
  <c r="AN254" i="10"/>
  <c r="AI254" i="10"/>
  <c r="AH254" i="10"/>
  <c r="AF254" i="10" s="1"/>
  <c r="AG254" i="10"/>
  <c r="AE254" i="10"/>
  <c r="Y254" i="10"/>
  <c r="X254" i="10"/>
  <c r="W254" i="10"/>
  <c r="V254" i="10"/>
  <c r="U254" i="10" s="1"/>
  <c r="T254" i="10"/>
  <c r="O254" i="10"/>
  <c r="L254" i="10" s="1"/>
  <c r="N254" i="10"/>
  <c r="M254" i="10"/>
  <c r="K254" i="10"/>
  <c r="BZ253" i="10"/>
  <c r="BX253" i="10"/>
  <c r="BW253" i="10"/>
  <c r="BV253" i="10"/>
  <c r="BU253" i="10"/>
  <c r="BT253" i="10" s="1"/>
  <c r="BS253" i="10"/>
  <c r="BN253" i="10"/>
  <c r="BM253" i="10"/>
  <c r="BL253" i="10"/>
  <c r="BK253" i="10" s="1"/>
  <c r="BJ253" i="10"/>
  <c r="BD253" i="10"/>
  <c r="BC253" i="10"/>
  <c r="BB253" i="10"/>
  <c r="BA253" i="10"/>
  <c r="AZ253" i="10"/>
  <c r="AX253" i="10" s="1"/>
  <c r="AY253" i="10"/>
  <c r="AW253" i="10"/>
  <c r="AR253" i="10"/>
  <c r="AQ253" i="10"/>
  <c r="AO253" i="10" s="1"/>
  <c r="AP253" i="10"/>
  <c r="AN253" i="10"/>
  <c r="AI253" i="10"/>
  <c r="AH253" i="10"/>
  <c r="AG253" i="10"/>
  <c r="AF253" i="10" s="1"/>
  <c r="CA253" i="10" s="1"/>
  <c r="AE253" i="10"/>
  <c r="Y253" i="10"/>
  <c r="X253" i="10"/>
  <c r="U253" i="10" s="1"/>
  <c r="W253" i="10"/>
  <c r="V253" i="10"/>
  <c r="T253" i="10"/>
  <c r="O253" i="10"/>
  <c r="N253" i="10"/>
  <c r="M253" i="10"/>
  <c r="L253" i="10" s="1"/>
  <c r="K253" i="10"/>
  <c r="BZ252" i="10"/>
  <c r="BX252" i="10"/>
  <c r="BW252" i="10"/>
  <c r="BV252" i="10"/>
  <c r="BU252" i="10"/>
  <c r="BT252" i="10" s="1"/>
  <c r="BS252" i="10"/>
  <c r="BN252" i="10"/>
  <c r="BM252" i="10"/>
  <c r="BL252" i="10"/>
  <c r="BK252" i="10" s="1"/>
  <c r="BJ252" i="10"/>
  <c r="BD252" i="10"/>
  <c r="BB252" i="10"/>
  <c r="BA252" i="10"/>
  <c r="AZ252" i="10"/>
  <c r="AX252" i="10" s="1"/>
  <c r="AY252" i="10"/>
  <c r="AW252" i="10"/>
  <c r="AR252" i="10"/>
  <c r="AQ252" i="10"/>
  <c r="AP252" i="10"/>
  <c r="AO252" i="10" s="1"/>
  <c r="AN252" i="10"/>
  <c r="AI252" i="10"/>
  <c r="AH252" i="10"/>
  <c r="AG252" i="10"/>
  <c r="AF252" i="10" s="1"/>
  <c r="AE252" i="10"/>
  <c r="Y252" i="10"/>
  <c r="X252" i="10"/>
  <c r="W252" i="10"/>
  <c r="V252" i="10"/>
  <c r="T252" i="10"/>
  <c r="O252" i="10"/>
  <c r="N252" i="10"/>
  <c r="M252" i="10"/>
  <c r="L252" i="10"/>
  <c r="K252" i="10"/>
  <c r="BZ251" i="10"/>
  <c r="BX251" i="10"/>
  <c r="BW251" i="10"/>
  <c r="BV251" i="10"/>
  <c r="BU251" i="10"/>
  <c r="BT251" i="10" s="1"/>
  <c r="BS251" i="10"/>
  <c r="BN251" i="10"/>
  <c r="BK251" i="10" s="1"/>
  <c r="BM251" i="10"/>
  <c r="BL251" i="10"/>
  <c r="BJ251" i="10"/>
  <c r="BD251" i="10"/>
  <c r="BB251" i="10"/>
  <c r="BA251" i="10"/>
  <c r="AZ251" i="10"/>
  <c r="AY251" i="10"/>
  <c r="AX251" i="10" s="1"/>
  <c r="BC251" i="10" s="1"/>
  <c r="AW251" i="10"/>
  <c r="AR251" i="10"/>
  <c r="AQ251" i="10"/>
  <c r="AP251" i="10"/>
  <c r="AO251" i="10" s="1"/>
  <c r="AN251" i="10"/>
  <c r="AI251" i="10"/>
  <c r="AH251" i="10"/>
  <c r="AG251" i="10"/>
  <c r="AF251" i="10" s="1"/>
  <c r="AE251" i="10"/>
  <c r="Y251" i="10"/>
  <c r="X251" i="10"/>
  <c r="W251" i="10"/>
  <c r="V251" i="10"/>
  <c r="U251" i="10"/>
  <c r="T251" i="10"/>
  <c r="O251" i="10"/>
  <c r="N251" i="10"/>
  <c r="L251" i="10" s="1"/>
  <c r="M251" i="10"/>
  <c r="K251" i="10"/>
  <c r="BZ250" i="10"/>
  <c r="BX250" i="10"/>
  <c r="BW250" i="10"/>
  <c r="BT250" i="10" s="1"/>
  <c r="BV250" i="10"/>
  <c r="BU250" i="10"/>
  <c r="BS250" i="10"/>
  <c r="BN250" i="10"/>
  <c r="BM250" i="10"/>
  <c r="BL250" i="10"/>
  <c r="BK250" i="10" s="1"/>
  <c r="BJ250" i="10"/>
  <c r="BD250" i="10"/>
  <c r="BB250" i="10"/>
  <c r="BA250" i="10"/>
  <c r="AZ250" i="10"/>
  <c r="AY250" i="10"/>
  <c r="AX250" i="10" s="1"/>
  <c r="AW250" i="10"/>
  <c r="AR250" i="10"/>
  <c r="AQ250" i="10"/>
  <c r="AP250" i="10"/>
  <c r="AO250" i="10" s="1"/>
  <c r="AN250" i="10"/>
  <c r="AI250" i="10"/>
  <c r="AF250" i="10" s="1"/>
  <c r="AH250" i="10"/>
  <c r="AG250" i="10"/>
  <c r="AE250" i="10"/>
  <c r="Z250" i="10"/>
  <c r="Y250" i="10"/>
  <c r="X250" i="10"/>
  <c r="W250" i="10"/>
  <c r="U250" i="10" s="1"/>
  <c r="V250" i="10"/>
  <c r="T250" i="10"/>
  <c r="O250" i="10"/>
  <c r="N250" i="10"/>
  <c r="L250" i="10" s="1"/>
  <c r="M250" i="10"/>
  <c r="K250" i="10"/>
  <c r="BZ249" i="10"/>
  <c r="BX249" i="10"/>
  <c r="BW249" i="10"/>
  <c r="BV249" i="10"/>
  <c r="BU249" i="10"/>
  <c r="BS249" i="10"/>
  <c r="BN249" i="10"/>
  <c r="BM249" i="10"/>
  <c r="BL249" i="10"/>
  <c r="BK249" i="10"/>
  <c r="BJ249" i="10"/>
  <c r="BD249" i="10"/>
  <c r="BB249" i="10"/>
  <c r="BA249" i="10"/>
  <c r="AZ249" i="10"/>
  <c r="AY249" i="10"/>
  <c r="AX249" i="10" s="1"/>
  <c r="AW249" i="10"/>
  <c r="AR249" i="10"/>
  <c r="AO249" i="10" s="1"/>
  <c r="AQ249" i="10"/>
  <c r="AP249" i="10"/>
  <c r="AN249" i="10"/>
  <c r="AI249" i="10"/>
  <c r="AH249" i="10"/>
  <c r="AG249" i="10"/>
  <c r="AF249" i="10" s="1"/>
  <c r="AE249" i="10"/>
  <c r="Y249" i="10"/>
  <c r="X249" i="10"/>
  <c r="W249" i="10"/>
  <c r="U249" i="10" s="1"/>
  <c r="Z249" i="10" s="1"/>
  <c r="V249" i="10"/>
  <c r="T249" i="10"/>
  <c r="O249" i="10"/>
  <c r="N249" i="10"/>
  <c r="M249" i="10"/>
  <c r="L249" i="10" s="1"/>
  <c r="K249" i="10"/>
  <c r="BZ248" i="10"/>
  <c r="BX248" i="10"/>
  <c r="BW248" i="10"/>
  <c r="BV248" i="10"/>
  <c r="BU248" i="10"/>
  <c r="BT248" i="10"/>
  <c r="BS248" i="10"/>
  <c r="BN248" i="10"/>
  <c r="BM248" i="10"/>
  <c r="BK248" i="10" s="1"/>
  <c r="BL248" i="10"/>
  <c r="BJ248" i="10"/>
  <c r="BD248" i="10"/>
  <c r="BB248" i="10"/>
  <c r="BA248" i="10"/>
  <c r="AX248" i="10" s="1"/>
  <c r="AZ248" i="10"/>
  <c r="AY248" i="10"/>
  <c r="AW248" i="10"/>
  <c r="AR248" i="10"/>
  <c r="AQ248" i="10"/>
  <c r="AP248" i="10"/>
  <c r="AN248" i="10"/>
  <c r="AI248" i="10"/>
  <c r="AH248" i="10"/>
  <c r="AG248" i="10"/>
  <c r="AF248" i="10"/>
  <c r="AE248" i="10"/>
  <c r="Y248" i="10"/>
  <c r="X248" i="10"/>
  <c r="W248" i="10"/>
  <c r="V248" i="10"/>
  <c r="U248" i="10" s="1"/>
  <c r="Z248" i="10" s="1"/>
  <c r="T248" i="10"/>
  <c r="O248" i="10"/>
  <c r="N248" i="10"/>
  <c r="M248" i="10"/>
  <c r="L248" i="10" s="1"/>
  <c r="K248" i="10"/>
  <c r="BZ247" i="10"/>
  <c r="BY247" i="10"/>
  <c r="BX247" i="10"/>
  <c r="BW247" i="10"/>
  <c r="BV247" i="10"/>
  <c r="BT247" i="10" s="1"/>
  <c r="CA247" i="10" s="1"/>
  <c r="BU247" i="10"/>
  <c r="BS247" i="10"/>
  <c r="BN247" i="10"/>
  <c r="BM247" i="10"/>
  <c r="BK247" i="10" s="1"/>
  <c r="BL247" i="10"/>
  <c r="BJ247" i="10"/>
  <c r="BD247" i="10"/>
  <c r="BB247" i="10"/>
  <c r="BA247" i="10"/>
  <c r="AZ247" i="10"/>
  <c r="AY247" i="10"/>
  <c r="AW247" i="10"/>
  <c r="AR247" i="10"/>
  <c r="AQ247" i="10"/>
  <c r="AP247" i="10"/>
  <c r="AO247" i="10"/>
  <c r="AN247" i="10"/>
  <c r="AI247" i="10"/>
  <c r="AH247" i="10"/>
  <c r="AF247" i="10" s="1"/>
  <c r="AG247" i="10"/>
  <c r="AE247" i="10"/>
  <c r="Y247" i="10"/>
  <c r="X247" i="10"/>
  <c r="W247" i="10"/>
  <c r="V247" i="10"/>
  <c r="U247" i="10" s="1"/>
  <c r="Z247" i="10" s="1"/>
  <c r="T247" i="10"/>
  <c r="O247" i="10"/>
  <c r="N247" i="10"/>
  <c r="M247" i="10"/>
  <c r="L247" i="10" s="1"/>
  <c r="K247" i="10"/>
  <c r="BZ246" i="10"/>
  <c r="BX246" i="10"/>
  <c r="BW246" i="10"/>
  <c r="BV246" i="10"/>
  <c r="BT246" i="10" s="1"/>
  <c r="BU246" i="10"/>
  <c r="BS246" i="10"/>
  <c r="BN246" i="10"/>
  <c r="BM246" i="10"/>
  <c r="BL246" i="10"/>
  <c r="BK246" i="10" s="1"/>
  <c r="BJ246" i="10"/>
  <c r="BD246" i="10"/>
  <c r="BB246" i="10"/>
  <c r="BA246" i="10"/>
  <c r="AZ246" i="10"/>
  <c r="AY246" i="10"/>
  <c r="AX246" i="10"/>
  <c r="AW246" i="10"/>
  <c r="AR246" i="10"/>
  <c r="AQ246" i="10"/>
  <c r="AO246" i="10" s="1"/>
  <c r="AP246" i="10"/>
  <c r="AN246" i="10"/>
  <c r="AI246" i="10"/>
  <c r="AH246" i="10"/>
  <c r="AF246" i="10" s="1"/>
  <c r="AG246" i="10"/>
  <c r="AE246" i="10"/>
  <c r="Y246" i="10"/>
  <c r="X246" i="10"/>
  <c r="W246" i="10"/>
  <c r="V246" i="10"/>
  <c r="U246" i="10" s="1"/>
  <c r="T246" i="10"/>
  <c r="O246" i="10"/>
  <c r="L246" i="10" s="1"/>
  <c r="N246" i="10"/>
  <c r="M246" i="10"/>
  <c r="K246" i="10"/>
  <c r="BZ245" i="10"/>
  <c r="BX245" i="10"/>
  <c r="BW245" i="10"/>
  <c r="BV245" i="10"/>
  <c r="BU245" i="10"/>
  <c r="BT245" i="10" s="1"/>
  <c r="BY245" i="10" s="1"/>
  <c r="BS245" i="10"/>
  <c r="BN245" i="10"/>
  <c r="BM245" i="10"/>
  <c r="BL245" i="10"/>
  <c r="BK245" i="10" s="1"/>
  <c r="BJ245" i="10"/>
  <c r="BD245" i="10"/>
  <c r="BC245" i="10"/>
  <c r="BB245" i="10"/>
  <c r="BA245" i="10"/>
  <c r="AZ245" i="10"/>
  <c r="AX245" i="10" s="1"/>
  <c r="AY245" i="10"/>
  <c r="AW245" i="10"/>
  <c r="AR245" i="10"/>
  <c r="AQ245" i="10"/>
  <c r="AO245" i="10" s="1"/>
  <c r="AP245" i="10"/>
  <c r="AN245" i="10"/>
  <c r="AI245" i="10"/>
  <c r="AH245" i="10"/>
  <c r="AG245" i="10"/>
  <c r="AF245" i="10" s="1"/>
  <c r="CA245" i="10" s="1"/>
  <c r="AE245" i="10"/>
  <c r="Y245" i="10"/>
  <c r="X245" i="10"/>
  <c r="U245" i="10" s="1"/>
  <c r="W245" i="10"/>
  <c r="V245" i="10"/>
  <c r="T245" i="10"/>
  <c r="O245" i="10"/>
  <c r="N245" i="10"/>
  <c r="M245" i="10"/>
  <c r="L245" i="10" s="1"/>
  <c r="K245" i="10"/>
  <c r="BZ244" i="10"/>
  <c r="BX244" i="10"/>
  <c r="BW244" i="10"/>
  <c r="BV244" i="10"/>
  <c r="BU244" i="10"/>
  <c r="BT244" i="10" s="1"/>
  <c r="BS244" i="10"/>
  <c r="BN244" i="10"/>
  <c r="BM244" i="10"/>
  <c r="BL244" i="10"/>
  <c r="BK244" i="10" s="1"/>
  <c r="BJ244" i="10"/>
  <c r="BD244" i="10"/>
  <c r="BB244" i="10"/>
  <c r="BA244" i="10"/>
  <c r="AZ244" i="10"/>
  <c r="AX244" i="10" s="1"/>
  <c r="AY244" i="10"/>
  <c r="AW244" i="10"/>
  <c r="AR244" i="10"/>
  <c r="AQ244" i="10"/>
  <c r="AP244" i="10"/>
  <c r="AO244" i="10" s="1"/>
  <c r="AN244" i="10"/>
  <c r="AI244" i="10"/>
  <c r="AH244" i="10"/>
  <c r="AG244" i="10"/>
  <c r="AF244" i="10" s="1"/>
  <c r="AE244" i="10"/>
  <c r="Y244" i="10"/>
  <c r="X244" i="10"/>
  <c r="W244" i="10"/>
  <c r="V244" i="10"/>
  <c r="T244" i="10"/>
  <c r="O244" i="10"/>
  <c r="N244" i="10"/>
  <c r="M244" i="10"/>
  <c r="L244" i="10"/>
  <c r="K244" i="10"/>
  <c r="BZ243" i="10"/>
  <c r="BX243" i="10"/>
  <c r="BW243" i="10"/>
  <c r="BV243" i="10"/>
  <c r="BU243" i="10"/>
  <c r="BT243" i="10" s="1"/>
  <c r="BS243" i="10"/>
  <c r="BN243" i="10"/>
  <c r="BK243" i="10" s="1"/>
  <c r="BM243" i="10"/>
  <c r="BL243" i="10"/>
  <c r="BJ243" i="10"/>
  <c r="BD243" i="10"/>
  <c r="BB243" i="10"/>
  <c r="BA243" i="10"/>
  <c r="AZ243" i="10"/>
  <c r="AY243" i="10"/>
  <c r="AX243" i="10" s="1"/>
  <c r="BE243" i="10" s="1"/>
  <c r="AW243" i="10"/>
  <c r="AR243" i="10"/>
  <c r="AQ243" i="10"/>
  <c r="AP243" i="10"/>
  <c r="AO243" i="10" s="1"/>
  <c r="AN243" i="10"/>
  <c r="AI243" i="10"/>
  <c r="AH243" i="10"/>
  <c r="AG243" i="10"/>
  <c r="AF243" i="10" s="1"/>
  <c r="AE243" i="10"/>
  <c r="Y243" i="10"/>
  <c r="X243" i="10"/>
  <c r="W243" i="10"/>
  <c r="V243" i="10"/>
  <c r="U243" i="10"/>
  <c r="T243" i="10"/>
  <c r="O243" i="10"/>
  <c r="N243" i="10"/>
  <c r="L243" i="10" s="1"/>
  <c r="M243" i="10"/>
  <c r="K243" i="10"/>
  <c r="BZ242" i="10"/>
  <c r="BX242" i="10"/>
  <c r="BW242" i="10"/>
  <c r="BT242" i="10" s="1"/>
  <c r="BV242" i="10"/>
  <c r="BU242" i="10"/>
  <c r="BS242" i="10"/>
  <c r="BN242" i="10"/>
  <c r="BM242" i="10"/>
  <c r="BL242" i="10"/>
  <c r="BK242" i="10" s="1"/>
  <c r="BJ242" i="10"/>
  <c r="BD242" i="10"/>
  <c r="BB242" i="10"/>
  <c r="BA242" i="10"/>
  <c r="AZ242" i="10"/>
  <c r="AY242" i="10"/>
  <c r="AX242" i="10" s="1"/>
  <c r="AW242" i="10"/>
  <c r="AR242" i="10"/>
  <c r="AQ242" i="10"/>
  <c r="AP242" i="10"/>
  <c r="AO242" i="10" s="1"/>
  <c r="AN242" i="10"/>
  <c r="AI242" i="10"/>
  <c r="AF242" i="10" s="1"/>
  <c r="AH242" i="10"/>
  <c r="AG242" i="10"/>
  <c r="AE242" i="10"/>
  <c r="Z242" i="10"/>
  <c r="Y242" i="10"/>
  <c r="X242" i="10"/>
  <c r="W242" i="10"/>
  <c r="U242" i="10" s="1"/>
  <c r="V242" i="10"/>
  <c r="T242" i="10"/>
  <c r="O242" i="10"/>
  <c r="N242" i="10"/>
  <c r="L242" i="10" s="1"/>
  <c r="M242" i="10"/>
  <c r="K242" i="10"/>
  <c r="BZ241" i="10"/>
  <c r="BX241" i="10"/>
  <c r="BW241" i="10"/>
  <c r="BV241" i="10"/>
  <c r="BU241" i="10"/>
  <c r="BS241" i="10"/>
  <c r="BN241" i="10"/>
  <c r="BM241" i="10"/>
  <c r="BL241" i="10"/>
  <c r="BK241" i="10"/>
  <c r="BJ241" i="10"/>
  <c r="BD241" i="10"/>
  <c r="BB241" i="10"/>
  <c r="BA241" i="10"/>
  <c r="AZ241" i="10"/>
  <c r="AY241" i="10"/>
  <c r="AX241" i="10" s="1"/>
  <c r="AW241" i="10"/>
  <c r="AR241" i="10"/>
  <c r="AO241" i="10" s="1"/>
  <c r="AQ241" i="10"/>
  <c r="AP241" i="10"/>
  <c r="AN241" i="10"/>
  <c r="AI241" i="10"/>
  <c r="AH241" i="10"/>
  <c r="AG241" i="10"/>
  <c r="AF241" i="10" s="1"/>
  <c r="AE241" i="10"/>
  <c r="Y241" i="10"/>
  <c r="X241" i="10"/>
  <c r="W241" i="10"/>
  <c r="U241" i="10" s="1"/>
  <c r="Z241" i="10" s="1"/>
  <c r="V241" i="10"/>
  <c r="T241" i="10"/>
  <c r="O241" i="10"/>
  <c r="N241" i="10"/>
  <c r="M241" i="10"/>
  <c r="L241" i="10" s="1"/>
  <c r="K241" i="10"/>
  <c r="BZ240" i="10"/>
  <c r="BX240" i="10"/>
  <c r="BW240" i="10"/>
  <c r="BV240" i="10"/>
  <c r="BU240" i="10"/>
  <c r="BT240" i="10"/>
  <c r="BS240" i="10"/>
  <c r="BN240" i="10"/>
  <c r="BM240" i="10"/>
  <c r="BK240" i="10" s="1"/>
  <c r="BL240" i="10"/>
  <c r="BJ240" i="10"/>
  <c r="BD240" i="10"/>
  <c r="BB240" i="10"/>
  <c r="BA240" i="10"/>
  <c r="AX240" i="10" s="1"/>
  <c r="AZ240" i="10"/>
  <c r="AY240" i="10"/>
  <c r="AW240" i="10"/>
  <c r="AR240" i="10"/>
  <c r="AQ240" i="10"/>
  <c r="AP240" i="10"/>
  <c r="AN240" i="10"/>
  <c r="AI240" i="10"/>
  <c r="AH240" i="10"/>
  <c r="AG240" i="10"/>
  <c r="AF240" i="10"/>
  <c r="AE240" i="10"/>
  <c r="Y240" i="10"/>
  <c r="X240" i="10"/>
  <c r="W240" i="10"/>
  <c r="V240" i="10"/>
  <c r="U240" i="10" s="1"/>
  <c r="T240" i="10"/>
  <c r="O240" i="10"/>
  <c r="N240" i="10"/>
  <c r="M240" i="10"/>
  <c r="L240" i="10" s="1"/>
  <c r="K240" i="10"/>
  <c r="BZ239" i="10"/>
  <c r="BY239" i="10"/>
  <c r="BX239" i="10"/>
  <c r="BW239" i="10"/>
  <c r="BV239" i="10"/>
  <c r="BT239" i="10" s="1"/>
  <c r="CA239" i="10" s="1"/>
  <c r="BU239" i="10"/>
  <c r="BS239" i="10"/>
  <c r="BN239" i="10"/>
  <c r="BM239" i="10"/>
  <c r="BK239" i="10" s="1"/>
  <c r="BL239" i="10"/>
  <c r="BJ239" i="10"/>
  <c r="BD239" i="10"/>
  <c r="BB239" i="10"/>
  <c r="BA239" i="10"/>
  <c r="AZ239" i="10"/>
  <c r="AY239" i="10"/>
  <c r="AW239" i="10"/>
  <c r="AR239" i="10"/>
  <c r="AQ239" i="10"/>
  <c r="AP239" i="10"/>
  <c r="AO239" i="10"/>
  <c r="AN239" i="10"/>
  <c r="AI239" i="10"/>
  <c r="AH239" i="10"/>
  <c r="AF239" i="10" s="1"/>
  <c r="AG239" i="10"/>
  <c r="AE239" i="10"/>
  <c r="Y239" i="10"/>
  <c r="X239" i="10"/>
  <c r="W239" i="10"/>
  <c r="V239" i="10"/>
  <c r="U239" i="10" s="1"/>
  <c r="T239" i="10"/>
  <c r="O239" i="10"/>
  <c r="N239" i="10"/>
  <c r="M239" i="10"/>
  <c r="L239" i="10" s="1"/>
  <c r="K239" i="10"/>
  <c r="BZ238" i="10"/>
  <c r="BX238" i="10"/>
  <c r="BW238" i="10"/>
  <c r="BV238" i="10"/>
  <c r="BT238" i="10" s="1"/>
  <c r="BU238" i="10"/>
  <c r="BS238" i="10"/>
  <c r="BN238" i="10"/>
  <c r="BM238" i="10"/>
  <c r="BL238" i="10"/>
  <c r="BK238" i="10" s="1"/>
  <c r="BJ238" i="10"/>
  <c r="BD238" i="10"/>
  <c r="BB238" i="10"/>
  <c r="BA238" i="10"/>
  <c r="AZ238" i="10"/>
  <c r="AY238" i="10"/>
  <c r="AX238" i="10"/>
  <c r="AW238" i="10"/>
  <c r="AR238" i="10"/>
  <c r="AQ238" i="10"/>
  <c r="AO238" i="10" s="1"/>
  <c r="AP238" i="10"/>
  <c r="AN238" i="10"/>
  <c r="AI238" i="10"/>
  <c r="AH238" i="10"/>
  <c r="AF238" i="10" s="1"/>
  <c r="AG238" i="10"/>
  <c r="AE238" i="10"/>
  <c r="Y238" i="10"/>
  <c r="X238" i="10"/>
  <c r="W238" i="10"/>
  <c r="V238" i="10"/>
  <c r="U238" i="10" s="1"/>
  <c r="T238" i="10"/>
  <c r="O238" i="10"/>
  <c r="L238" i="10" s="1"/>
  <c r="N238" i="10"/>
  <c r="M238" i="10"/>
  <c r="K238" i="10"/>
  <c r="BZ237" i="10"/>
  <c r="BX237" i="10"/>
  <c r="BW237" i="10"/>
  <c r="BV237" i="10"/>
  <c r="BU237" i="10"/>
  <c r="BT237" i="10" s="1"/>
  <c r="BS237" i="10"/>
  <c r="BN237" i="10"/>
  <c r="BM237" i="10"/>
  <c r="BL237" i="10"/>
  <c r="BK237" i="10" s="1"/>
  <c r="BJ237" i="10"/>
  <c r="BD237" i="10"/>
  <c r="BC237" i="10"/>
  <c r="BB237" i="10"/>
  <c r="BA237" i="10"/>
  <c r="AZ237" i="10"/>
  <c r="AX237" i="10" s="1"/>
  <c r="AY237" i="10"/>
  <c r="AW237" i="10"/>
  <c r="AR237" i="10"/>
  <c r="AQ237" i="10"/>
  <c r="AO237" i="10" s="1"/>
  <c r="AP237" i="10"/>
  <c r="AN237" i="10"/>
  <c r="AI237" i="10"/>
  <c r="AH237" i="10"/>
  <c r="AG237" i="10"/>
  <c r="AF237" i="10" s="1"/>
  <c r="CA237" i="10" s="1"/>
  <c r="AE237" i="10"/>
  <c r="Y237" i="10"/>
  <c r="X237" i="10"/>
  <c r="U237" i="10" s="1"/>
  <c r="W237" i="10"/>
  <c r="V237" i="10"/>
  <c r="T237" i="10"/>
  <c r="O237" i="10"/>
  <c r="N237" i="10"/>
  <c r="M237" i="10"/>
  <c r="L237" i="10" s="1"/>
  <c r="K237" i="10"/>
  <c r="BZ236" i="10"/>
  <c r="BX236" i="10"/>
  <c r="BW236" i="10"/>
  <c r="BV236" i="10"/>
  <c r="BU236" i="10"/>
  <c r="BT236" i="10" s="1"/>
  <c r="BS236" i="10"/>
  <c r="BN236" i="10"/>
  <c r="BM236" i="10"/>
  <c r="BL236" i="10"/>
  <c r="BK236" i="10" s="1"/>
  <c r="BJ236" i="10"/>
  <c r="BD236" i="10"/>
  <c r="BB236" i="10"/>
  <c r="BA236" i="10"/>
  <c r="AZ236" i="10"/>
  <c r="AX236" i="10" s="1"/>
  <c r="AY236" i="10"/>
  <c r="AW236" i="10"/>
  <c r="AR236" i="10"/>
  <c r="AQ236" i="10"/>
  <c r="AP236" i="10"/>
  <c r="AO236" i="10" s="1"/>
  <c r="AN236" i="10"/>
  <c r="AI236" i="10"/>
  <c r="AH236" i="10"/>
  <c r="AG236" i="10"/>
  <c r="AF236" i="10" s="1"/>
  <c r="AE236" i="10"/>
  <c r="Y236" i="10"/>
  <c r="X236" i="10"/>
  <c r="W236" i="10"/>
  <c r="V236" i="10"/>
  <c r="T236" i="10"/>
  <c r="O236" i="10"/>
  <c r="N236" i="10"/>
  <c r="M236" i="10"/>
  <c r="L236" i="10"/>
  <c r="K236" i="10"/>
  <c r="BZ235" i="10"/>
  <c r="BX235" i="10"/>
  <c r="BW235" i="10"/>
  <c r="BV235" i="10"/>
  <c r="BU235" i="10"/>
  <c r="BT235" i="10" s="1"/>
  <c r="BS235" i="10"/>
  <c r="BN235" i="10"/>
  <c r="BK235" i="10" s="1"/>
  <c r="BM235" i="10"/>
  <c r="BL235" i="10"/>
  <c r="BJ235" i="10"/>
  <c r="BD235" i="10"/>
  <c r="BB235" i="10"/>
  <c r="BA235" i="10"/>
  <c r="AZ235" i="10"/>
  <c r="AY235" i="10"/>
  <c r="AX235" i="10" s="1"/>
  <c r="BC235" i="10" s="1"/>
  <c r="AW235" i="10"/>
  <c r="AR235" i="10"/>
  <c r="AQ235" i="10"/>
  <c r="AP235" i="10"/>
  <c r="AO235" i="10" s="1"/>
  <c r="AN235" i="10"/>
  <c r="AI235" i="10"/>
  <c r="AH235" i="10"/>
  <c r="AG235" i="10"/>
  <c r="AF235" i="10" s="1"/>
  <c r="AE235" i="10"/>
  <c r="Y235" i="10"/>
  <c r="X235" i="10"/>
  <c r="W235" i="10"/>
  <c r="V235" i="10"/>
  <c r="U235" i="10"/>
  <c r="T235" i="10"/>
  <c r="O235" i="10"/>
  <c r="N235" i="10"/>
  <c r="M235" i="10"/>
  <c r="K235" i="10"/>
  <c r="BW234" i="10"/>
  <c r="BV234" i="10"/>
  <c r="BT234" i="10" s="1"/>
  <c r="BU234" i="10"/>
  <c r="BS234" i="10"/>
  <c r="BN234" i="10"/>
  <c r="BM234" i="10"/>
  <c r="BL234" i="10"/>
  <c r="BK234" i="10" s="1"/>
  <c r="BJ234" i="10"/>
  <c r="BA234" i="10"/>
  <c r="AZ234" i="10"/>
  <c r="AY234" i="10"/>
  <c r="AX234" i="10" s="1"/>
  <c r="AW234" i="10"/>
  <c r="AR234" i="10"/>
  <c r="AQ234" i="10"/>
  <c r="AP234" i="10"/>
  <c r="AO234" i="10" s="1"/>
  <c r="AN234" i="10"/>
  <c r="AI234" i="10"/>
  <c r="AF234" i="10" s="1"/>
  <c r="AH234" i="10"/>
  <c r="AG234" i="10"/>
  <c r="AE234" i="10"/>
  <c r="X234" i="10"/>
  <c r="W234" i="10"/>
  <c r="V234" i="10"/>
  <c r="T234" i="10"/>
  <c r="O234" i="10"/>
  <c r="N234" i="10"/>
  <c r="M234" i="10"/>
  <c r="L234" i="10"/>
  <c r="K234" i="10"/>
  <c r="BZ233" i="10"/>
  <c r="BX233" i="10"/>
  <c r="BW233" i="10"/>
  <c r="BV233" i="10"/>
  <c r="BU233" i="10"/>
  <c r="BT233" i="10" s="1"/>
  <c r="BS233" i="10"/>
  <c r="BN233" i="10"/>
  <c r="BK233" i="10" s="1"/>
  <c r="BM233" i="10"/>
  <c r="BL233" i="10"/>
  <c r="BJ233" i="10"/>
  <c r="BE233" i="10"/>
  <c r="BD233" i="10"/>
  <c r="BB233" i="10"/>
  <c r="BA233" i="10"/>
  <c r="AZ233" i="10"/>
  <c r="AY233" i="10"/>
  <c r="AX233" i="10" s="1"/>
  <c r="AW233" i="10"/>
  <c r="AR233" i="10"/>
  <c r="AQ233" i="10"/>
  <c r="AP233" i="10"/>
  <c r="AO233" i="10" s="1"/>
  <c r="BC233" i="10" s="1"/>
  <c r="AN233" i="10"/>
  <c r="AI233" i="10"/>
  <c r="AH233" i="10"/>
  <c r="AG233" i="10"/>
  <c r="AF233" i="10" s="1"/>
  <c r="AE233" i="10"/>
  <c r="Y233" i="10"/>
  <c r="X233" i="10"/>
  <c r="W233" i="10"/>
  <c r="V233" i="10"/>
  <c r="U233" i="10"/>
  <c r="T233" i="10"/>
  <c r="O233" i="10"/>
  <c r="N233" i="10"/>
  <c r="L233" i="10" s="1"/>
  <c r="M233" i="10"/>
  <c r="K233" i="10"/>
  <c r="BD232" i="10"/>
  <c r="BB232" i="10"/>
  <c r="AV232" i="10"/>
  <c r="AW232" i="10" s="1"/>
  <c r="AU232" i="10"/>
  <c r="AT232" i="10"/>
  <c r="AS232" i="10"/>
  <c r="BA232" i="10" s="1"/>
  <c r="Y232" i="10"/>
  <c r="X232" i="10"/>
  <c r="W232" i="10"/>
  <c r="V232" i="10"/>
  <c r="U232" i="10" s="1"/>
  <c r="Z232" i="10" s="1"/>
  <c r="T232" i="10"/>
  <c r="BZ231" i="10"/>
  <c r="BX231" i="10"/>
  <c r="BW231" i="10"/>
  <c r="BV231" i="10"/>
  <c r="BT231" i="10" s="1"/>
  <c r="BU231" i="10"/>
  <c r="BS231" i="10"/>
  <c r="BN231" i="10"/>
  <c r="BM231" i="10"/>
  <c r="BL231" i="10"/>
  <c r="BK231" i="10" s="1"/>
  <c r="BJ231" i="10"/>
  <c r="BD231" i="10"/>
  <c r="BB231" i="10"/>
  <c r="BA231" i="10"/>
  <c r="AZ231" i="10"/>
  <c r="AY231" i="10"/>
  <c r="AX231" i="10"/>
  <c r="AW231" i="10"/>
  <c r="AR231" i="10"/>
  <c r="AQ231" i="10"/>
  <c r="AP231" i="10"/>
  <c r="AN231" i="10"/>
  <c r="AI231" i="10"/>
  <c r="AH231" i="10"/>
  <c r="AF231" i="10" s="1"/>
  <c r="AG231" i="10"/>
  <c r="AE231" i="10"/>
  <c r="Y231" i="10"/>
  <c r="X231" i="10"/>
  <c r="W231" i="10"/>
  <c r="V231" i="10"/>
  <c r="U231" i="10" s="1"/>
  <c r="Z231" i="10" s="1"/>
  <c r="T231" i="10"/>
  <c r="O231" i="10"/>
  <c r="L231" i="10" s="1"/>
  <c r="N231" i="10"/>
  <c r="M231" i="10"/>
  <c r="K231" i="10"/>
  <c r="BZ230" i="10"/>
  <c r="BX230" i="10"/>
  <c r="BW230" i="10"/>
  <c r="BV230" i="10"/>
  <c r="BU230" i="10"/>
  <c r="BT230" i="10" s="1"/>
  <c r="CA230" i="10" s="1"/>
  <c r="BS230" i="10"/>
  <c r="BN230" i="10"/>
  <c r="BM230" i="10"/>
  <c r="BL230" i="10"/>
  <c r="BK230" i="10" s="1"/>
  <c r="BY230" i="10" s="1"/>
  <c r="BJ230" i="10"/>
  <c r="BD230" i="10"/>
  <c r="BB230" i="10"/>
  <c r="BA230" i="10"/>
  <c r="AZ230" i="10"/>
  <c r="AY230" i="10"/>
  <c r="AW230" i="10"/>
  <c r="AR230" i="10"/>
  <c r="AQ230" i="10"/>
  <c r="AP230" i="10"/>
  <c r="AO230" i="10"/>
  <c r="AN230" i="10"/>
  <c r="AI230" i="10"/>
  <c r="AH230" i="10"/>
  <c r="AG230" i="10"/>
  <c r="AF230" i="10" s="1"/>
  <c r="AE230" i="10"/>
  <c r="Y230" i="10"/>
  <c r="X230" i="10"/>
  <c r="U230" i="10" s="1"/>
  <c r="W230" i="10"/>
  <c r="V230" i="10"/>
  <c r="T230" i="10"/>
  <c r="O230" i="10"/>
  <c r="N230" i="10"/>
  <c r="M230" i="10"/>
  <c r="L230" i="10" s="1"/>
  <c r="K230" i="10"/>
  <c r="BZ229" i="10"/>
  <c r="BX229" i="10"/>
  <c r="BW229" i="10"/>
  <c r="BV229" i="10"/>
  <c r="BU229" i="10"/>
  <c r="BT229" i="10" s="1"/>
  <c r="BS229" i="10"/>
  <c r="BN229" i="10"/>
  <c r="BM229" i="10"/>
  <c r="BL229" i="10"/>
  <c r="BK229" i="10" s="1"/>
  <c r="BJ229" i="10"/>
  <c r="BD229" i="10"/>
  <c r="BB229" i="10"/>
  <c r="BA229" i="10"/>
  <c r="AZ229" i="10"/>
  <c r="AX229" i="10" s="1"/>
  <c r="AY229" i="10"/>
  <c r="AW229" i="10"/>
  <c r="AR229" i="10"/>
  <c r="AQ229" i="10"/>
  <c r="AP229" i="10"/>
  <c r="AO229" i="10" s="1"/>
  <c r="AN229" i="10"/>
  <c r="AI229" i="10"/>
  <c r="AH229" i="10"/>
  <c r="AG229" i="10"/>
  <c r="AE229" i="10"/>
  <c r="Y229" i="10"/>
  <c r="X229" i="10"/>
  <c r="W229" i="10"/>
  <c r="V229" i="10"/>
  <c r="T229" i="10"/>
  <c r="O229" i="10"/>
  <c r="N229" i="10"/>
  <c r="M229" i="10"/>
  <c r="L229" i="10"/>
  <c r="K229" i="10"/>
  <c r="BZ228" i="10"/>
  <c r="BX228" i="10"/>
  <c r="BW228" i="10"/>
  <c r="BV228" i="10"/>
  <c r="BU228" i="10"/>
  <c r="BT228" i="10" s="1"/>
  <c r="CA228" i="10" s="1"/>
  <c r="BS228" i="10"/>
  <c r="BN228" i="10"/>
  <c r="BK228" i="10" s="1"/>
  <c r="BM228" i="10"/>
  <c r="BL228" i="10"/>
  <c r="BJ228" i="10"/>
  <c r="BE228" i="10"/>
  <c r="BD228" i="10"/>
  <c r="BB228" i="10"/>
  <c r="BA228" i="10"/>
  <c r="AZ228" i="10"/>
  <c r="AY228" i="10"/>
  <c r="AX228" i="10" s="1"/>
  <c r="AW228" i="10"/>
  <c r="AR228" i="10"/>
  <c r="AQ228" i="10"/>
  <c r="AP228" i="10"/>
  <c r="AN228" i="10"/>
  <c r="AI228" i="10"/>
  <c r="AH228" i="10"/>
  <c r="AG228" i="10"/>
  <c r="AF228" i="10" s="1"/>
  <c r="AE228" i="10"/>
  <c r="Y228" i="10"/>
  <c r="X228" i="10"/>
  <c r="W228" i="10"/>
  <c r="V228" i="10"/>
  <c r="U228" i="10"/>
  <c r="T228" i="10"/>
  <c r="O228" i="10"/>
  <c r="N228" i="10"/>
  <c r="L228" i="10" s="1"/>
  <c r="M228" i="10"/>
  <c r="K228" i="10"/>
  <c r="BZ227" i="10"/>
  <c r="BX227" i="10"/>
  <c r="BW227" i="10"/>
  <c r="BT227" i="10" s="1"/>
  <c r="BV227" i="10"/>
  <c r="BU227" i="10"/>
  <c r="BS227" i="10"/>
  <c r="BN227" i="10"/>
  <c r="BM227" i="10"/>
  <c r="BL227" i="10"/>
  <c r="BJ227" i="10"/>
  <c r="BD227" i="10"/>
  <c r="BB227" i="10"/>
  <c r="BA227" i="10"/>
  <c r="AZ227" i="10"/>
  <c r="AY227" i="10"/>
  <c r="AW227" i="10"/>
  <c r="AR227" i="10"/>
  <c r="AQ227" i="10"/>
  <c r="AP227" i="10"/>
  <c r="AO227" i="10" s="1"/>
  <c r="AN227" i="10"/>
  <c r="AI227" i="10"/>
  <c r="AF227" i="10" s="1"/>
  <c r="AH227" i="10"/>
  <c r="AG227" i="10"/>
  <c r="AE227" i="10"/>
  <c r="Y227" i="10"/>
  <c r="X227" i="10"/>
  <c r="W227" i="10"/>
  <c r="V227" i="10"/>
  <c r="T227" i="10"/>
  <c r="O227" i="10"/>
  <c r="N227" i="10"/>
  <c r="M227" i="10"/>
  <c r="L227" i="10"/>
  <c r="K227" i="10"/>
  <c r="BZ226" i="10"/>
  <c r="BX226" i="10"/>
  <c r="BW226" i="10"/>
  <c r="BV226" i="10"/>
  <c r="BU226" i="10"/>
  <c r="BS226" i="10"/>
  <c r="BN226" i="10"/>
  <c r="BM226" i="10"/>
  <c r="BL226" i="10"/>
  <c r="BK226" i="10"/>
  <c r="BJ226" i="10"/>
  <c r="BD226" i="10"/>
  <c r="BB226" i="10"/>
  <c r="BA226" i="10"/>
  <c r="AZ226" i="10"/>
  <c r="AY226" i="10"/>
  <c r="AX226" i="10" s="1"/>
  <c r="AW226" i="10"/>
  <c r="AR226" i="10"/>
  <c r="AO226" i="10" s="1"/>
  <c r="AQ226" i="10"/>
  <c r="AP226" i="10"/>
  <c r="AN226" i="10"/>
  <c r="AI226" i="10"/>
  <c r="AH226" i="10"/>
  <c r="AG226" i="10"/>
  <c r="AE226" i="10"/>
  <c r="Y226" i="10"/>
  <c r="X226" i="10"/>
  <c r="W226" i="10"/>
  <c r="V226" i="10"/>
  <c r="U226" i="10"/>
  <c r="T226" i="10"/>
  <c r="O226" i="10"/>
  <c r="N226" i="10"/>
  <c r="M226" i="10"/>
  <c r="L226" i="10" s="1"/>
  <c r="K226" i="10"/>
  <c r="BZ225" i="10"/>
  <c r="BX225" i="10"/>
  <c r="BW225" i="10"/>
  <c r="BV225" i="10"/>
  <c r="BU225" i="10"/>
  <c r="BT225" i="10"/>
  <c r="BS225" i="10"/>
  <c r="BN225" i="10"/>
  <c r="BM225" i="10"/>
  <c r="BL225" i="10"/>
  <c r="BJ225" i="10"/>
  <c r="BD225" i="10"/>
  <c r="BB225" i="10"/>
  <c r="BA225" i="10"/>
  <c r="AX225" i="10" s="1"/>
  <c r="AZ225" i="10"/>
  <c r="AY225" i="10"/>
  <c r="AW225" i="10"/>
  <c r="AR225" i="10"/>
  <c r="AQ225" i="10"/>
  <c r="AP225" i="10"/>
  <c r="AO225" i="10" s="1"/>
  <c r="AN225" i="10"/>
  <c r="AI225" i="10"/>
  <c r="AH225" i="10"/>
  <c r="AG225" i="10"/>
  <c r="AF225" i="10"/>
  <c r="AE225" i="10"/>
  <c r="Y225" i="10"/>
  <c r="X225" i="10"/>
  <c r="W225" i="10"/>
  <c r="V225" i="10"/>
  <c r="U225" i="10" s="1"/>
  <c r="Z225" i="10" s="1"/>
  <c r="T225" i="10"/>
  <c r="O225" i="10"/>
  <c r="N225" i="10"/>
  <c r="M225" i="10"/>
  <c r="L225" i="10" s="1"/>
  <c r="K225" i="10"/>
  <c r="BZ224" i="10"/>
  <c r="BX224" i="10"/>
  <c r="BW224" i="10"/>
  <c r="BV224" i="10"/>
  <c r="BU224" i="10"/>
  <c r="BS224" i="10"/>
  <c r="BN224" i="10"/>
  <c r="BM224" i="10"/>
  <c r="BL224" i="10"/>
  <c r="BK224" i="10"/>
  <c r="BJ224" i="10"/>
  <c r="BD224" i="10"/>
  <c r="BB224" i="10"/>
  <c r="BA224" i="10"/>
  <c r="AZ224" i="10"/>
  <c r="AY224" i="10"/>
  <c r="AW224" i="10"/>
  <c r="AR224" i="10"/>
  <c r="AQ224" i="10"/>
  <c r="AP224" i="10"/>
  <c r="AO224" i="10"/>
  <c r="AN224" i="10"/>
  <c r="AI224" i="10"/>
  <c r="AH224" i="10"/>
  <c r="AG224" i="10"/>
  <c r="AE224" i="10"/>
  <c r="Y224" i="10"/>
  <c r="X224" i="10"/>
  <c r="W224" i="10"/>
  <c r="V224" i="10"/>
  <c r="U224" i="10" s="1"/>
  <c r="T224" i="10"/>
  <c r="O224" i="10"/>
  <c r="N224" i="10"/>
  <c r="M224" i="10"/>
  <c r="L224" i="10" s="1"/>
  <c r="K224" i="10"/>
  <c r="BZ223" i="10"/>
  <c r="BX223" i="10"/>
  <c r="BW223" i="10"/>
  <c r="BV223" i="10"/>
  <c r="BT223" i="10" s="1"/>
  <c r="BU223" i="10"/>
  <c r="BS223" i="10"/>
  <c r="BN223" i="10"/>
  <c r="BM223" i="10"/>
  <c r="BL223" i="10"/>
  <c r="BK223" i="10" s="1"/>
  <c r="BJ223" i="10"/>
  <c r="BD223" i="10"/>
  <c r="BB223" i="10"/>
  <c r="BA223" i="10"/>
  <c r="AZ223" i="10"/>
  <c r="AY223" i="10"/>
  <c r="AX223" i="10"/>
  <c r="AW223" i="10"/>
  <c r="AR223" i="10"/>
  <c r="AQ223" i="10"/>
  <c r="AP223" i="10"/>
  <c r="AN223" i="10"/>
  <c r="AI223" i="10"/>
  <c r="AH223" i="10"/>
  <c r="AF223" i="10" s="1"/>
  <c r="AG223" i="10"/>
  <c r="AE223" i="10"/>
  <c r="Y223" i="10"/>
  <c r="X223" i="10"/>
  <c r="W223" i="10"/>
  <c r="V223" i="10"/>
  <c r="U223" i="10" s="1"/>
  <c r="Z223" i="10" s="1"/>
  <c r="T223" i="10"/>
  <c r="O223" i="10"/>
  <c r="L223" i="10" s="1"/>
  <c r="N223" i="10"/>
  <c r="M223" i="10"/>
  <c r="K223" i="10"/>
  <c r="BZ222" i="10"/>
  <c r="BX222" i="10"/>
  <c r="BW222" i="10"/>
  <c r="BV222" i="10"/>
  <c r="BU222" i="10"/>
  <c r="BT222" i="10" s="1"/>
  <c r="CA222" i="10" s="1"/>
  <c r="BS222" i="10"/>
  <c r="BN222" i="10"/>
  <c r="BM222" i="10"/>
  <c r="BL222" i="10"/>
  <c r="BK222" i="10" s="1"/>
  <c r="BY222" i="10" s="1"/>
  <c r="BJ222" i="10"/>
  <c r="BD222" i="10"/>
  <c r="BB222" i="10"/>
  <c r="BA222" i="10"/>
  <c r="AZ222" i="10"/>
  <c r="AY222" i="10"/>
  <c r="AW222" i="10"/>
  <c r="AR222" i="10"/>
  <c r="AQ222" i="10"/>
  <c r="AP222" i="10"/>
  <c r="AO222" i="10"/>
  <c r="AN222" i="10"/>
  <c r="AI222" i="10"/>
  <c r="AH222" i="10"/>
  <c r="AG222" i="10"/>
  <c r="AF222" i="10" s="1"/>
  <c r="AE222" i="10"/>
  <c r="Y222" i="10"/>
  <c r="X222" i="10"/>
  <c r="U222" i="10" s="1"/>
  <c r="W222" i="10"/>
  <c r="V222" i="10"/>
  <c r="T222" i="10"/>
  <c r="O222" i="10"/>
  <c r="N222" i="10"/>
  <c r="M222" i="10"/>
  <c r="L222" i="10" s="1"/>
  <c r="K222" i="10"/>
  <c r="BZ221" i="10"/>
  <c r="BX221" i="10"/>
  <c r="BW221" i="10"/>
  <c r="BV221" i="10"/>
  <c r="BU221" i="10"/>
  <c r="BT221" i="10" s="1"/>
  <c r="BS221" i="10"/>
  <c r="BN221" i="10"/>
  <c r="BM221" i="10"/>
  <c r="BL221" i="10"/>
  <c r="BK221" i="10" s="1"/>
  <c r="BJ221" i="10"/>
  <c r="BD221" i="10"/>
  <c r="BB221" i="10"/>
  <c r="BA221" i="10"/>
  <c r="AZ221" i="10"/>
  <c r="AX221" i="10" s="1"/>
  <c r="AY221" i="10"/>
  <c r="AW221" i="10"/>
  <c r="AR221" i="10"/>
  <c r="AQ221" i="10"/>
  <c r="AP221" i="10"/>
  <c r="AO221" i="10" s="1"/>
  <c r="AN221" i="10"/>
  <c r="AI221" i="10"/>
  <c r="AH221" i="10"/>
  <c r="AG221" i="10"/>
  <c r="AE221" i="10"/>
  <c r="Y221" i="10"/>
  <c r="X221" i="10"/>
  <c r="W221" i="10"/>
  <c r="V221" i="10"/>
  <c r="U221" i="10"/>
  <c r="Z221" i="10" s="1"/>
  <c r="T221" i="10"/>
  <c r="O221" i="10"/>
  <c r="N221" i="10"/>
  <c r="M221" i="10"/>
  <c r="L221" i="10"/>
  <c r="K221" i="10"/>
  <c r="BZ220" i="10"/>
  <c r="BX220" i="10"/>
  <c r="BW220" i="10"/>
  <c r="BV220" i="10"/>
  <c r="BU220" i="10"/>
  <c r="BT220" i="10" s="1"/>
  <c r="BY220" i="10" s="1"/>
  <c r="BS220" i="10"/>
  <c r="BN220" i="10"/>
  <c r="BK220" i="10" s="1"/>
  <c r="BM220" i="10"/>
  <c r="BL220" i="10"/>
  <c r="BJ220" i="10"/>
  <c r="BD220" i="10"/>
  <c r="BB220" i="10"/>
  <c r="BA220" i="10"/>
  <c r="AZ220" i="10"/>
  <c r="AY220" i="10"/>
  <c r="AX220" i="10" s="1"/>
  <c r="BE220" i="10" s="1"/>
  <c r="AW220" i="10"/>
  <c r="AR220" i="10"/>
  <c r="AQ220" i="10"/>
  <c r="AP220" i="10"/>
  <c r="AO220" i="10" s="1"/>
  <c r="AN220" i="10"/>
  <c r="AI220" i="10"/>
  <c r="AH220" i="10"/>
  <c r="AG220" i="10"/>
  <c r="AF220" i="10" s="1"/>
  <c r="AE220" i="10"/>
  <c r="Y220" i="10"/>
  <c r="X220" i="10"/>
  <c r="W220" i="10"/>
  <c r="V220" i="10"/>
  <c r="U220" i="10"/>
  <c r="T220" i="10"/>
  <c r="O220" i="10"/>
  <c r="N220" i="10"/>
  <c r="M220" i="10"/>
  <c r="K220" i="10"/>
  <c r="BZ219" i="10"/>
  <c r="BX219" i="10"/>
  <c r="BW219" i="10"/>
  <c r="BT219" i="10" s="1"/>
  <c r="BV219" i="10"/>
  <c r="BU219" i="10"/>
  <c r="BS219" i="10"/>
  <c r="BN219" i="10"/>
  <c r="BM219" i="10"/>
  <c r="BL219" i="10"/>
  <c r="BK219" i="10" s="1"/>
  <c r="BJ219" i="10"/>
  <c r="BD219" i="10"/>
  <c r="BB219" i="10"/>
  <c r="BA219" i="10"/>
  <c r="AZ219" i="10"/>
  <c r="AY219" i="10"/>
  <c r="AX219" i="10" s="1"/>
  <c r="AW219" i="10"/>
  <c r="AR219" i="10"/>
  <c r="AQ219" i="10"/>
  <c r="AP219" i="10"/>
  <c r="AO219" i="10" s="1"/>
  <c r="AN219" i="10"/>
  <c r="AI219" i="10"/>
  <c r="AF219" i="10" s="1"/>
  <c r="AH219" i="10"/>
  <c r="AG219" i="10"/>
  <c r="AE219" i="10"/>
  <c r="Y219" i="10"/>
  <c r="X219" i="10"/>
  <c r="W219" i="10"/>
  <c r="V219" i="10"/>
  <c r="T219" i="10"/>
  <c r="O219" i="10"/>
  <c r="N219" i="10"/>
  <c r="L219" i="10" s="1"/>
  <c r="M219" i="10"/>
  <c r="K219" i="10"/>
  <c r="BZ218" i="10"/>
  <c r="BX218" i="10"/>
  <c r="BW218" i="10"/>
  <c r="BV218" i="10"/>
  <c r="BU218" i="10"/>
  <c r="BT218" i="10" s="1"/>
  <c r="BS218" i="10"/>
  <c r="BN218" i="10"/>
  <c r="BM218" i="10"/>
  <c r="BL218" i="10"/>
  <c r="BK218" i="10"/>
  <c r="BJ218" i="10"/>
  <c r="BD218" i="10"/>
  <c r="BB218" i="10"/>
  <c r="BA218" i="10"/>
  <c r="AZ218" i="10"/>
  <c r="AY218" i="10"/>
  <c r="AX218" i="10" s="1"/>
  <c r="AW218" i="10"/>
  <c r="AR218" i="10"/>
  <c r="AO218" i="10" s="1"/>
  <c r="AQ218" i="10"/>
  <c r="AP218" i="10"/>
  <c r="AN218" i="10"/>
  <c r="AI218" i="10"/>
  <c r="AH218" i="10"/>
  <c r="AG218" i="10"/>
  <c r="AF218" i="10" s="1"/>
  <c r="BE218" i="10" s="1"/>
  <c r="AE218" i="10"/>
  <c r="Y218" i="10"/>
  <c r="X218" i="10"/>
  <c r="W218" i="10"/>
  <c r="V218" i="10"/>
  <c r="U218" i="10"/>
  <c r="T218" i="10"/>
  <c r="O218" i="10"/>
  <c r="N218" i="10"/>
  <c r="M218" i="10"/>
  <c r="L218" i="10" s="1"/>
  <c r="K218" i="10"/>
  <c r="BZ217" i="10"/>
  <c r="BX217" i="10"/>
  <c r="BW217" i="10"/>
  <c r="BV217" i="10"/>
  <c r="BU217" i="10"/>
  <c r="BT217" i="10"/>
  <c r="CA217" i="10" s="1"/>
  <c r="BS217" i="10"/>
  <c r="BN217" i="10"/>
  <c r="BM217" i="10"/>
  <c r="BK217" i="10" s="1"/>
  <c r="BY217" i="10" s="1"/>
  <c r="BL217" i="10"/>
  <c r="BJ217" i="10"/>
  <c r="BD217" i="10"/>
  <c r="BB217" i="10"/>
  <c r="BA217" i="10"/>
  <c r="AX217" i="10" s="1"/>
  <c r="AZ217" i="10"/>
  <c r="AY217" i="10"/>
  <c r="AW217" i="10"/>
  <c r="AR217" i="10"/>
  <c r="AQ217" i="10"/>
  <c r="AP217" i="10"/>
  <c r="AO217" i="10"/>
  <c r="AN217" i="10"/>
  <c r="AI217" i="10"/>
  <c r="AH217" i="10"/>
  <c r="AG217" i="10"/>
  <c r="AF217" i="10"/>
  <c r="AE217" i="10"/>
  <c r="Y217" i="10"/>
  <c r="X217" i="10"/>
  <c r="W217" i="10"/>
  <c r="V217" i="10"/>
  <c r="U217" i="10" s="1"/>
  <c r="T217" i="10"/>
  <c r="O217" i="10"/>
  <c r="N217" i="10"/>
  <c r="M217" i="10"/>
  <c r="K217" i="10"/>
  <c r="BZ216" i="10"/>
  <c r="BX216" i="10"/>
  <c r="BW216" i="10"/>
  <c r="BV216" i="10"/>
  <c r="BU216" i="10"/>
  <c r="BS216" i="10"/>
  <c r="BN216" i="10"/>
  <c r="BM216" i="10"/>
  <c r="BK216" i="10" s="1"/>
  <c r="BL216" i="10"/>
  <c r="BJ216" i="10"/>
  <c r="BD216" i="10"/>
  <c r="BB216" i="10"/>
  <c r="BA216" i="10"/>
  <c r="AZ216" i="10"/>
  <c r="AY216" i="10"/>
  <c r="AX216" i="10" s="1"/>
  <c r="AW216" i="10"/>
  <c r="AR216" i="10"/>
  <c r="AQ216" i="10"/>
  <c r="AP216" i="10"/>
  <c r="AO216" i="10"/>
  <c r="AN216" i="10"/>
  <c r="AI216" i="10"/>
  <c r="AH216" i="10"/>
  <c r="AG216" i="10"/>
  <c r="AE216" i="10"/>
  <c r="Y216" i="10"/>
  <c r="X216" i="10"/>
  <c r="W216" i="10"/>
  <c r="V216" i="10"/>
  <c r="U216" i="10" s="1"/>
  <c r="T216" i="10"/>
  <c r="O216" i="10"/>
  <c r="N216" i="10"/>
  <c r="M216" i="10"/>
  <c r="L216" i="10" s="1"/>
  <c r="K216" i="10"/>
  <c r="BZ215" i="10"/>
  <c r="BX215" i="10"/>
  <c r="BW215" i="10"/>
  <c r="BV215" i="10"/>
  <c r="BU215" i="10"/>
  <c r="BT215" i="10"/>
  <c r="BY215" i="10" s="1"/>
  <c r="BS215" i="10"/>
  <c r="BN215" i="10"/>
  <c r="BM215" i="10"/>
  <c r="BL215" i="10"/>
  <c r="BK215" i="10"/>
  <c r="BJ215" i="10"/>
  <c r="BD215" i="10"/>
  <c r="BB215" i="10"/>
  <c r="BA215" i="10"/>
  <c r="AZ215" i="10"/>
  <c r="AY215" i="10"/>
  <c r="AX215" i="10"/>
  <c r="AW215" i="10"/>
  <c r="AR215" i="10"/>
  <c r="AQ215" i="10"/>
  <c r="AO215" i="10" s="1"/>
  <c r="BC215" i="10" s="1"/>
  <c r="AP215" i="10"/>
  <c r="AN215" i="10"/>
  <c r="AI215" i="10"/>
  <c r="AH215" i="10"/>
  <c r="AF215" i="10" s="1"/>
  <c r="AG215" i="10"/>
  <c r="AE215" i="10"/>
  <c r="Y215" i="10"/>
  <c r="X215" i="10"/>
  <c r="W215" i="10"/>
  <c r="V215" i="10"/>
  <c r="U215" i="10" s="1"/>
  <c r="T215" i="10"/>
  <c r="O215" i="10"/>
  <c r="L215" i="10" s="1"/>
  <c r="N215" i="10"/>
  <c r="M215" i="10"/>
  <c r="K215" i="10"/>
  <c r="CA214" i="10"/>
  <c r="BZ214" i="10"/>
  <c r="BX214" i="10"/>
  <c r="BW214" i="10"/>
  <c r="BV214" i="10"/>
  <c r="BU214" i="10"/>
  <c r="BT214" i="10"/>
  <c r="BS214" i="10"/>
  <c r="BN214" i="10"/>
  <c r="BM214" i="10"/>
  <c r="BL214" i="10"/>
  <c r="BK214" i="10" s="1"/>
  <c r="BY214" i="10" s="1"/>
  <c r="BJ214" i="10"/>
  <c r="BD214" i="10"/>
  <c r="BB214" i="10"/>
  <c r="BA214" i="10"/>
  <c r="AZ214" i="10"/>
  <c r="AY214" i="10"/>
  <c r="AW214" i="10"/>
  <c r="AR214" i="10"/>
  <c r="AQ214" i="10"/>
  <c r="AP214" i="10"/>
  <c r="AO214" i="10"/>
  <c r="AN214" i="10"/>
  <c r="AI214" i="10"/>
  <c r="AH214" i="10"/>
  <c r="AG214" i="10"/>
  <c r="AF214" i="10"/>
  <c r="AE214" i="10"/>
  <c r="Y214" i="10"/>
  <c r="X214" i="10"/>
  <c r="U214" i="10" s="1"/>
  <c r="W214" i="10"/>
  <c r="V214" i="10"/>
  <c r="T214" i="10"/>
  <c r="O214" i="10"/>
  <c r="L214" i="10" s="1"/>
  <c r="N214" i="10"/>
  <c r="M214" i="10"/>
  <c r="K214" i="10"/>
  <c r="BZ213" i="10"/>
  <c r="BX213" i="10"/>
  <c r="BW213" i="10"/>
  <c r="BV213" i="10"/>
  <c r="BU213" i="10"/>
  <c r="BS213" i="10"/>
  <c r="BN213" i="10"/>
  <c r="BM213" i="10"/>
  <c r="BL213" i="10"/>
  <c r="BK213" i="10" s="1"/>
  <c r="BJ213" i="10"/>
  <c r="BD213" i="10"/>
  <c r="BB213" i="10"/>
  <c r="BA213" i="10"/>
  <c r="AZ213" i="10"/>
  <c r="AY213" i="10"/>
  <c r="AX213" i="10"/>
  <c r="BC213" i="10" s="1"/>
  <c r="AW213" i="10"/>
  <c r="AR213" i="10"/>
  <c r="AQ213" i="10"/>
  <c r="AP213" i="10"/>
  <c r="AO213" i="10"/>
  <c r="AN213" i="10"/>
  <c r="AI213" i="10"/>
  <c r="AH213" i="10"/>
  <c r="AG213" i="10"/>
  <c r="AE213" i="10"/>
  <c r="Y213" i="10"/>
  <c r="X213" i="10"/>
  <c r="W213" i="10"/>
  <c r="V213" i="10"/>
  <c r="U213" i="10"/>
  <c r="Z213" i="10" s="1"/>
  <c r="T213" i="10"/>
  <c r="O213" i="10"/>
  <c r="N213" i="10"/>
  <c r="M213" i="10"/>
  <c r="L213" i="10"/>
  <c r="K213" i="10"/>
  <c r="BZ212" i="10"/>
  <c r="BX212" i="10"/>
  <c r="BW212" i="10"/>
  <c r="BV212" i="10"/>
  <c r="BU212" i="10"/>
  <c r="BT212" i="10" s="1"/>
  <c r="BY212" i="10" s="1"/>
  <c r="BS212" i="10"/>
  <c r="BN212" i="10"/>
  <c r="BK212" i="10" s="1"/>
  <c r="BM212" i="10"/>
  <c r="BL212" i="10"/>
  <c r="BJ212" i="10"/>
  <c r="BD212" i="10"/>
  <c r="BB212" i="10"/>
  <c r="BA212" i="10"/>
  <c r="AZ212" i="10"/>
  <c r="AY212" i="10"/>
  <c r="AX212" i="10"/>
  <c r="AW212" i="10"/>
  <c r="AR212" i="10"/>
  <c r="AQ212" i="10"/>
  <c r="AP212" i="10"/>
  <c r="AN212" i="10"/>
  <c r="AI212" i="10"/>
  <c r="AH212" i="10"/>
  <c r="AG212" i="10"/>
  <c r="AF212" i="10" s="1"/>
  <c r="BE212" i="10" s="1"/>
  <c r="AE212" i="10"/>
  <c r="Y212" i="10"/>
  <c r="X212" i="10"/>
  <c r="W212" i="10"/>
  <c r="V212" i="10"/>
  <c r="U212" i="10"/>
  <c r="T212" i="10"/>
  <c r="O212" i="10"/>
  <c r="N212" i="10"/>
  <c r="M212" i="10"/>
  <c r="K212" i="10"/>
  <c r="BZ211" i="10"/>
  <c r="BX211" i="10"/>
  <c r="BW211" i="10"/>
  <c r="BT211" i="10" s="1"/>
  <c r="BV211" i="10"/>
  <c r="BU211" i="10"/>
  <c r="BS211" i="10"/>
  <c r="BN211" i="10"/>
  <c r="BK211" i="10" s="1"/>
  <c r="BM211" i="10"/>
  <c r="BL211" i="10"/>
  <c r="BJ211" i="10"/>
  <c r="BD211" i="10"/>
  <c r="BB211" i="10"/>
  <c r="BA211" i="10"/>
  <c r="AZ211" i="10"/>
  <c r="AY211" i="10"/>
  <c r="AW211" i="10"/>
  <c r="AR211" i="10"/>
  <c r="AQ211" i="10"/>
  <c r="AP211" i="10"/>
  <c r="AO211" i="10" s="1"/>
  <c r="AN211" i="10"/>
  <c r="AI211" i="10"/>
  <c r="AF211" i="10" s="1"/>
  <c r="AH211" i="10"/>
  <c r="AG211" i="10"/>
  <c r="AE211" i="10"/>
  <c r="Y211" i="10"/>
  <c r="X211" i="10"/>
  <c r="W211" i="10"/>
  <c r="V211" i="10"/>
  <c r="T211" i="10"/>
  <c r="O211" i="10"/>
  <c r="N211" i="10"/>
  <c r="M211" i="10"/>
  <c r="L211" i="10"/>
  <c r="K211" i="10"/>
  <c r="BZ210" i="10"/>
  <c r="BX210" i="10"/>
  <c r="BW210" i="10"/>
  <c r="BT210" i="10" s="1"/>
  <c r="BV210" i="10"/>
  <c r="BU210" i="10"/>
  <c r="BS210" i="10"/>
  <c r="BN210" i="10"/>
  <c r="BM210" i="10"/>
  <c r="BL210" i="10"/>
  <c r="BK210" i="10"/>
  <c r="BJ210" i="10"/>
  <c r="BD210" i="10"/>
  <c r="BB210" i="10"/>
  <c r="BA210" i="10"/>
  <c r="AZ210" i="10"/>
  <c r="AY210" i="10"/>
  <c r="AX210" i="10" s="1"/>
  <c r="BE210" i="10" s="1"/>
  <c r="AW210" i="10"/>
  <c r="AR210" i="10"/>
  <c r="AO210" i="10" s="1"/>
  <c r="AQ210" i="10"/>
  <c r="AP210" i="10"/>
  <c r="AN210" i="10"/>
  <c r="AI210" i="10"/>
  <c r="AH210" i="10"/>
  <c r="AG210" i="10"/>
  <c r="AF210" i="10"/>
  <c r="AE210" i="10"/>
  <c r="Y210" i="10"/>
  <c r="X210" i="10"/>
  <c r="W210" i="10"/>
  <c r="U210" i="10" s="1"/>
  <c r="Z210" i="10" s="1"/>
  <c r="V210" i="10"/>
  <c r="T210" i="10"/>
  <c r="O210" i="10"/>
  <c r="N210" i="10"/>
  <c r="M210" i="10"/>
  <c r="L210" i="10"/>
  <c r="K210" i="10"/>
  <c r="BZ209" i="10"/>
  <c r="BX209" i="10"/>
  <c r="BW209" i="10"/>
  <c r="BV209" i="10"/>
  <c r="BU209" i="10"/>
  <c r="BT209" i="10"/>
  <c r="CA209" i="10" s="1"/>
  <c r="BS209" i="10"/>
  <c r="BN209" i="10"/>
  <c r="BM209" i="10"/>
  <c r="BL209" i="10"/>
  <c r="BJ209" i="10"/>
  <c r="BD209" i="10"/>
  <c r="BB209" i="10"/>
  <c r="BA209" i="10"/>
  <c r="AX209" i="10" s="1"/>
  <c r="AZ209" i="10"/>
  <c r="AY209" i="10"/>
  <c r="AW209" i="10"/>
  <c r="AR209" i="10"/>
  <c r="AQ209" i="10"/>
  <c r="AP209" i="10"/>
  <c r="AO209" i="10" s="1"/>
  <c r="AN209" i="10"/>
  <c r="AI209" i="10"/>
  <c r="AH209" i="10"/>
  <c r="AG209" i="10"/>
  <c r="AF209" i="10"/>
  <c r="AE209" i="10"/>
  <c r="Y209" i="10"/>
  <c r="X209" i="10"/>
  <c r="W209" i="10"/>
  <c r="V209" i="10"/>
  <c r="U209" i="10" s="1"/>
  <c r="T209" i="10"/>
  <c r="O209" i="10"/>
  <c r="N209" i="10"/>
  <c r="M209" i="10"/>
  <c r="K209" i="10"/>
  <c r="BZ208" i="10"/>
  <c r="BX208" i="10"/>
  <c r="BW208" i="10"/>
  <c r="BV208" i="10"/>
  <c r="BU208" i="10"/>
  <c r="BS208" i="10"/>
  <c r="BN208" i="10"/>
  <c r="BM208" i="10"/>
  <c r="BL208" i="10"/>
  <c r="BK208" i="10"/>
  <c r="BJ208" i="10"/>
  <c r="BD208" i="10"/>
  <c r="BB208" i="10"/>
  <c r="BA208" i="10"/>
  <c r="AZ208" i="10"/>
  <c r="AY208" i="10"/>
  <c r="AX208" i="10"/>
  <c r="AW208" i="10"/>
  <c r="AR208" i="10"/>
  <c r="AQ208" i="10"/>
  <c r="AP208" i="10"/>
  <c r="AO208" i="10"/>
  <c r="AN208" i="10"/>
  <c r="AI208" i="10"/>
  <c r="AH208" i="10"/>
  <c r="AF208" i="10" s="1"/>
  <c r="AG208" i="10"/>
  <c r="AE208" i="10"/>
  <c r="Y208" i="10"/>
  <c r="X208" i="10"/>
  <c r="W208" i="10"/>
  <c r="V208" i="10"/>
  <c r="T208" i="10"/>
  <c r="O208" i="10"/>
  <c r="N208" i="10"/>
  <c r="M208" i="10"/>
  <c r="L208" i="10" s="1"/>
  <c r="K208" i="10"/>
  <c r="BZ207" i="10"/>
  <c r="BX207" i="10"/>
  <c r="BW207" i="10"/>
  <c r="BV207" i="10"/>
  <c r="BT207" i="10" s="1"/>
  <c r="BU207" i="10"/>
  <c r="BS207" i="10"/>
  <c r="BN207" i="10"/>
  <c r="BM207" i="10"/>
  <c r="BL207" i="10"/>
  <c r="BK207" i="10" s="1"/>
  <c r="BJ207" i="10"/>
  <c r="BD207" i="10"/>
  <c r="BB207" i="10"/>
  <c r="BA207" i="10"/>
  <c r="AZ207" i="10"/>
  <c r="AY207" i="10"/>
  <c r="AX207" i="10"/>
  <c r="AW207" i="10"/>
  <c r="AR207" i="10"/>
  <c r="AQ207" i="10"/>
  <c r="AP207" i="10"/>
  <c r="AN207" i="10"/>
  <c r="AI207" i="10"/>
  <c r="AH207" i="10"/>
  <c r="AF207" i="10" s="1"/>
  <c r="AG207" i="10"/>
  <c r="AE207" i="10"/>
  <c r="Y207" i="10"/>
  <c r="X207" i="10"/>
  <c r="W207" i="10"/>
  <c r="V207" i="10"/>
  <c r="U207" i="10" s="1"/>
  <c r="Z207" i="10" s="1"/>
  <c r="T207" i="10"/>
  <c r="O207" i="10"/>
  <c r="L207" i="10" s="1"/>
  <c r="N207" i="10"/>
  <c r="M207" i="10"/>
  <c r="K207" i="10"/>
  <c r="BZ206" i="10"/>
  <c r="BX206" i="10"/>
  <c r="BW206" i="10"/>
  <c r="BV206" i="10"/>
  <c r="BU206" i="10"/>
  <c r="BT206" i="10" s="1"/>
  <c r="CA206" i="10" s="1"/>
  <c r="BS206" i="10"/>
  <c r="BN206" i="10"/>
  <c r="BM206" i="10"/>
  <c r="BL206" i="10"/>
  <c r="BK206" i="10" s="1"/>
  <c r="BJ206" i="10"/>
  <c r="BD206" i="10"/>
  <c r="BB206" i="10"/>
  <c r="BA206" i="10"/>
  <c r="AZ206" i="10"/>
  <c r="AY206" i="10"/>
  <c r="AW206" i="10"/>
  <c r="AR206" i="10"/>
  <c r="AQ206" i="10"/>
  <c r="AP206" i="10"/>
  <c r="AO206" i="10"/>
  <c r="AN206" i="10"/>
  <c r="AI206" i="10"/>
  <c r="AH206" i="10"/>
  <c r="AG206" i="10"/>
  <c r="AF206" i="10" s="1"/>
  <c r="AE206" i="10"/>
  <c r="Y206" i="10"/>
  <c r="X206" i="10"/>
  <c r="U206" i="10" s="1"/>
  <c r="W206" i="10"/>
  <c r="V206" i="10"/>
  <c r="T206" i="10"/>
  <c r="O206" i="10"/>
  <c r="N206" i="10"/>
  <c r="M206" i="10"/>
  <c r="L206" i="10" s="1"/>
  <c r="K206" i="10"/>
  <c r="BZ205" i="10"/>
  <c r="BX205" i="10"/>
  <c r="BW205" i="10"/>
  <c r="BV205" i="10"/>
  <c r="BU205" i="10"/>
  <c r="BT205" i="10" s="1"/>
  <c r="BS205" i="10"/>
  <c r="BN205" i="10"/>
  <c r="BM205" i="10"/>
  <c r="BL205" i="10"/>
  <c r="BK205" i="10" s="1"/>
  <c r="BJ205" i="10"/>
  <c r="BD205" i="10"/>
  <c r="BB205" i="10"/>
  <c r="BA205" i="10"/>
  <c r="AZ205" i="10"/>
  <c r="AY205" i="10"/>
  <c r="AX205" i="10"/>
  <c r="BC205" i="10" s="1"/>
  <c r="AW205" i="10"/>
  <c r="AR205" i="10"/>
  <c r="AQ205" i="10"/>
  <c r="AP205" i="10"/>
  <c r="AO205" i="10"/>
  <c r="AN205" i="10"/>
  <c r="AI205" i="10"/>
  <c r="AH205" i="10"/>
  <c r="AG205" i="10"/>
  <c r="AE205" i="10"/>
  <c r="Y205" i="10"/>
  <c r="X205" i="10"/>
  <c r="U205" i="10" s="1"/>
  <c r="Z205" i="10" s="1"/>
  <c r="W205" i="10"/>
  <c r="V205" i="10"/>
  <c r="T205" i="10"/>
  <c r="O205" i="10"/>
  <c r="N205" i="10"/>
  <c r="M205" i="10"/>
  <c r="L205" i="10"/>
  <c r="K205" i="10"/>
  <c r="BZ204" i="10"/>
  <c r="BX204" i="10"/>
  <c r="BW204" i="10"/>
  <c r="BV204" i="10"/>
  <c r="BU204" i="10"/>
  <c r="BT204" i="10" s="1"/>
  <c r="CA204" i="10" s="1"/>
  <c r="BS204" i="10"/>
  <c r="BN204" i="10"/>
  <c r="BK204" i="10" s="1"/>
  <c r="BM204" i="10"/>
  <c r="BL204" i="10"/>
  <c r="BJ204" i="10"/>
  <c r="BD204" i="10"/>
  <c r="BB204" i="10"/>
  <c r="BA204" i="10"/>
  <c r="AZ204" i="10"/>
  <c r="AY204" i="10"/>
  <c r="AX204" i="10"/>
  <c r="AW204" i="10"/>
  <c r="AR204" i="10"/>
  <c r="AQ204" i="10"/>
  <c r="AP204" i="10"/>
  <c r="AO204" i="10" s="1"/>
  <c r="BC204" i="10" s="1"/>
  <c r="AN204" i="10"/>
  <c r="AI204" i="10"/>
  <c r="AH204" i="10"/>
  <c r="AG204" i="10"/>
  <c r="AF204" i="10" s="1"/>
  <c r="BE204" i="10" s="1"/>
  <c r="AE204" i="10"/>
  <c r="Y204" i="10"/>
  <c r="X204" i="10"/>
  <c r="W204" i="10"/>
  <c r="V204" i="10"/>
  <c r="U204" i="10"/>
  <c r="T204" i="10"/>
  <c r="O204" i="10"/>
  <c r="N204" i="10"/>
  <c r="M204" i="10"/>
  <c r="K204" i="10"/>
  <c r="BZ203" i="10"/>
  <c r="BX203" i="10"/>
  <c r="BW203" i="10"/>
  <c r="BT203" i="10" s="1"/>
  <c r="BV203" i="10"/>
  <c r="BU203" i="10"/>
  <c r="BS203" i="10"/>
  <c r="BN203" i="10"/>
  <c r="BM203" i="10"/>
  <c r="BL203" i="10"/>
  <c r="BK203" i="10" s="1"/>
  <c r="BJ203" i="10"/>
  <c r="BD203" i="10"/>
  <c r="BB203" i="10"/>
  <c r="BA203" i="10"/>
  <c r="AZ203" i="10"/>
  <c r="AY203" i="10"/>
  <c r="AX203" i="10" s="1"/>
  <c r="AW203" i="10"/>
  <c r="AR203" i="10"/>
  <c r="AQ203" i="10"/>
  <c r="AP203" i="10"/>
  <c r="AO203" i="10" s="1"/>
  <c r="AN203" i="10"/>
  <c r="AI203" i="10"/>
  <c r="AF203" i="10" s="1"/>
  <c r="AH203" i="10"/>
  <c r="AG203" i="10"/>
  <c r="AE203" i="10"/>
  <c r="Y203" i="10"/>
  <c r="X203" i="10"/>
  <c r="W203" i="10"/>
  <c r="V203" i="10"/>
  <c r="T203" i="10"/>
  <c r="O203" i="10"/>
  <c r="N203" i="10"/>
  <c r="L203" i="10" s="1"/>
  <c r="M203" i="10"/>
  <c r="K203" i="10"/>
  <c r="BZ202" i="10"/>
  <c r="BX202" i="10"/>
  <c r="BW202" i="10"/>
  <c r="BV202" i="10"/>
  <c r="BU202" i="10"/>
  <c r="BT202" i="10" s="1"/>
  <c r="BS202" i="10"/>
  <c r="BN202" i="10"/>
  <c r="BM202" i="10"/>
  <c r="BL202" i="10"/>
  <c r="BK202" i="10"/>
  <c r="BJ202" i="10"/>
  <c r="BD202" i="10"/>
  <c r="BB202" i="10"/>
  <c r="BA202" i="10"/>
  <c r="AZ202" i="10"/>
  <c r="AY202" i="10"/>
  <c r="AW202" i="10"/>
  <c r="AR202" i="10"/>
  <c r="AO202" i="10" s="1"/>
  <c r="AQ202" i="10"/>
  <c r="AP202" i="10"/>
  <c r="AN202" i="10"/>
  <c r="AI202" i="10"/>
  <c r="AH202" i="10"/>
  <c r="AG202" i="10"/>
  <c r="AF202" i="10"/>
  <c r="AE202" i="10"/>
  <c r="Y202" i="10"/>
  <c r="X202" i="10"/>
  <c r="W202" i="10"/>
  <c r="U202" i="10" s="1"/>
  <c r="Z202" i="10" s="1"/>
  <c r="V202" i="10"/>
  <c r="T202" i="10"/>
  <c r="O202" i="10"/>
  <c r="N202" i="10"/>
  <c r="M202" i="10"/>
  <c r="L202" i="10"/>
  <c r="K202" i="10"/>
  <c r="BZ201" i="10"/>
  <c r="BX201" i="10"/>
  <c r="BW201" i="10"/>
  <c r="BV201" i="10"/>
  <c r="BT201" i="10" s="1"/>
  <c r="BU201" i="10"/>
  <c r="BS201" i="10"/>
  <c r="BN201" i="10"/>
  <c r="BM201" i="10"/>
  <c r="BL201" i="10"/>
  <c r="BJ201" i="10"/>
  <c r="BD201" i="10"/>
  <c r="BB201" i="10"/>
  <c r="BA201" i="10"/>
  <c r="AX201" i="10" s="1"/>
  <c r="AZ201" i="10"/>
  <c r="AY201" i="10"/>
  <c r="AW201" i="10"/>
  <c r="AR201" i="10"/>
  <c r="AQ201" i="10"/>
  <c r="AP201" i="10"/>
  <c r="AO201" i="10"/>
  <c r="AN201" i="10"/>
  <c r="AI201" i="10"/>
  <c r="AH201" i="10"/>
  <c r="AG201" i="10"/>
  <c r="AF201" i="10" s="1"/>
  <c r="AE201" i="10"/>
  <c r="Y201" i="10"/>
  <c r="X201" i="10"/>
  <c r="W201" i="10"/>
  <c r="V201" i="10"/>
  <c r="U201" i="10"/>
  <c r="Z201" i="10" s="1"/>
  <c r="T201" i="10"/>
  <c r="O201" i="10"/>
  <c r="N201" i="10"/>
  <c r="M201" i="10"/>
  <c r="L201" i="10" s="1"/>
  <c r="K201" i="10"/>
  <c r="BZ200" i="10"/>
  <c r="BX200" i="10"/>
  <c r="BW200" i="10"/>
  <c r="BV200" i="10"/>
  <c r="BT200" i="10" s="1"/>
  <c r="BU200" i="10"/>
  <c r="BS200" i="10"/>
  <c r="BN200" i="10"/>
  <c r="BM200" i="10"/>
  <c r="BL200" i="10"/>
  <c r="BK200" i="10"/>
  <c r="BY200" i="10" s="1"/>
  <c r="BJ200" i="10"/>
  <c r="BD200" i="10"/>
  <c r="BB200" i="10"/>
  <c r="BA200" i="10"/>
  <c r="AZ200" i="10"/>
  <c r="AY200" i="10"/>
  <c r="AX200" i="10" s="1"/>
  <c r="AW200" i="10"/>
  <c r="AR200" i="10"/>
  <c r="AQ200" i="10"/>
  <c r="AP200" i="10"/>
  <c r="AO200" i="10" s="1"/>
  <c r="AN200" i="10"/>
  <c r="AI200" i="10"/>
  <c r="AH200" i="10"/>
  <c r="AG200" i="10"/>
  <c r="AE200" i="10"/>
  <c r="Y200" i="10"/>
  <c r="X200" i="10"/>
  <c r="W200" i="10"/>
  <c r="V200" i="10"/>
  <c r="U200" i="10" s="1"/>
  <c r="T200" i="10"/>
  <c r="O200" i="10"/>
  <c r="N200" i="10"/>
  <c r="M200" i="10"/>
  <c r="L200" i="10" s="1"/>
  <c r="Z200" i="10" s="1"/>
  <c r="K200" i="10"/>
  <c r="BZ199" i="10"/>
  <c r="BX199" i="10"/>
  <c r="BW199" i="10"/>
  <c r="BV199" i="10"/>
  <c r="BU199" i="10"/>
  <c r="BT199" i="10"/>
  <c r="BS199" i="10"/>
  <c r="BN199" i="10"/>
  <c r="BM199" i="10"/>
  <c r="BL199" i="10"/>
  <c r="BK199" i="10" s="1"/>
  <c r="BJ199" i="10"/>
  <c r="BD199" i="10"/>
  <c r="BB199" i="10"/>
  <c r="BA199" i="10"/>
  <c r="AZ199" i="10"/>
  <c r="AY199" i="10"/>
  <c r="AX199" i="10" s="1"/>
  <c r="AW199" i="10"/>
  <c r="AR199" i="10"/>
  <c r="AQ199" i="10"/>
  <c r="AO199" i="10" s="1"/>
  <c r="AP199" i="10"/>
  <c r="AN199" i="10"/>
  <c r="AI199" i="10"/>
  <c r="AH199" i="10"/>
  <c r="AF199" i="10" s="1"/>
  <c r="AG199" i="10"/>
  <c r="AE199" i="10"/>
  <c r="Y199" i="10"/>
  <c r="X199" i="10"/>
  <c r="W199" i="10"/>
  <c r="V199" i="10"/>
  <c r="U199" i="10" s="1"/>
  <c r="T199" i="10"/>
  <c r="O199" i="10"/>
  <c r="N199" i="10"/>
  <c r="M199" i="10"/>
  <c r="L199" i="10" s="1"/>
  <c r="K199" i="10"/>
  <c r="BZ198" i="10"/>
  <c r="BX198" i="10"/>
  <c r="BW198" i="10"/>
  <c r="BV198" i="10"/>
  <c r="BU198" i="10"/>
  <c r="BT198" i="10" s="1"/>
  <c r="BS198" i="10"/>
  <c r="BN198" i="10"/>
  <c r="BM198" i="10"/>
  <c r="BL198" i="10"/>
  <c r="BJ198" i="10"/>
  <c r="BD198" i="10"/>
  <c r="BB198" i="10"/>
  <c r="BA198" i="10"/>
  <c r="AZ198" i="10"/>
  <c r="AX198" i="10" s="1"/>
  <c r="AY198" i="10"/>
  <c r="AW198" i="10"/>
  <c r="AR198" i="10"/>
  <c r="AQ198" i="10"/>
  <c r="AP198" i="10"/>
  <c r="AO198" i="10"/>
  <c r="AN198" i="10"/>
  <c r="AI198" i="10"/>
  <c r="AH198" i="10"/>
  <c r="AG198" i="10"/>
  <c r="AF198" i="10" s="1"/>
  <c r="AE198" i="10"/>
  <c r="Y198" i="10"/>
  <c r="X198" i="10"/>
  <c r="U198" i="10" s="1"/>
  <c r="Z198" i="10" s="1"/>
  <c r="W198" i="10"/>
  <c r="V198" i="10"/>
  <c r="T198" i="10"/>
  <c r="O198" i="10"/>
  <c r="N198" i="10"/>
  <c r="M198" i="10"/>
  <c r="L198" i="10"/>
  <c r="K198" i="10"/>
  <c r="BZ197" i="10"/>
  <c r="BX197" i="10"/>
  <c r="BW197" i="10"/>
  <c r="BV197" i="10"/>
  <c r="BU197" i="10"/>
  <c r="BT197" i="10" s="1"/>
  <c r="BS197" i="10"/>
  <c r="BN197" i="10"/>
  <c r="BM197" i="10"/>
  <c r="BL197" i="10"/>
  <c r="BK197" i="10" s="1"/>
  <c r="BY197" i="10" s="1"/>
  <c r="BJ197" i="10"/>
  <c r="BD197" i="10"/>
  <c r="BB197" i="10"/>
  <c r="BA197" i="10"/>
  <c r="AZ197" i="10"/>
  <c r="AY197" i="10"/>
  <c r="AX197" i="10"/>
  <c r="AW197" i="10"/>
  <c r="AR197" i="10"/>
  <c r="AQ197" i="10"/>
  <c r="AP197" i="10"/>
  <c r="AO197" i="10" s="1"/>
  <c r="BC197" i="10" s="1"/>
  <c r="AN197" i="10"/>
  <c r="AI197" i="10"/>
  <c r="AH197" i="10"/>
  <c r="AG197" i="10"/>
  <c r="AE197" i="10"/>
  <c r="Y197" i="10"/>
  <c r="X197" i="10"/>
  <c r="W197" i="10"/>
  <c r="V197" i="10"/>
  <c r="U197" i="10" s="1"/>
  <c r="Z197" i="10" s="1"/>
  <c r="T197" i="10"/>
  <c r="O197" i="10"/>
  <c r="N197" i="10"/>
  <c r="M197" i="10"/>
  <c r="L197" i="10" s="1"/>
  <c r="K197" i="10"/>
  <c r="BZ196" i="10"/>
  <c r="BX196" i="10"/>
  <c r="BW196" i="10"/>
  <c r="BV196" i="10"/>
  <c r="BU196" i="10"/>
  <c r="BS196" i="10"/>
  <c r="BN196" i="10"/>
  <c r="BM196" i="10"/>
  <c r="BL196" i="10"/>
  <c r="BK196" i="10" s="1"/>
  <c r="BJ196" i="10"/>
  <c r="BD196" i="10"/>
  <c r="BB196" i="10"/>
  <c r="BA196" i="10"/>
  <c r="AZ196" i="10"/>
  <c r="AY196" i="10"/>
  <c r="AX196" i="10" s="1"/>
  <c r="AW196" i="10"/>
  <c r="AR196" i="10"/>
  <c r="AQ196" i="10"/>
  <c r="AP196" i="10"/>
  <c r="AO196" i="10" s="1"/>
  <c r="AN196" i="10"/>
  <c r="AI196" i="10"/>
  <c r="AH196" i="10"/>
  <c r="AG196" i="10"/>
  <c r="AE196" i="10"/>
  <c r="Y196" i="10"/>
  <c r="X196" i="10"/>
  <c r="W196" i="10"/>
  <c r="V196" i="10"/>
  <c r="U196" i="10" s="1"/>
  <c r="T196" i="10"/>
  <c r="O196" i="10"/>
  <c r="N196" i="10"/>
  <c r="L196" i="10" s="1"/>
  <c r="M196" i="10"/>
  <c r="K196" i="10"/>
  <c r="BZ195" i="10"/>
  <c r="BX195" i="10"/>
  <c r="BW195" i="10"/>
  <c r="BV195" i="10"/>
  <c r="BT195" i="10" s="1"/>
  <c r="BU195" i="10"/>
  <c r="BS195" i="10"/>
  <c r="BN195" i="10"/>
  <c r="BM195" i="10"/>
  <c r="BL195" i="10"/>
  <c r="BK195" i="10"/>
  <c r="BJ195" i="10"/>
  <c r="BD195" i="10"/>
  <c r="BB195" i="10"/>
  <c r="BA195" i="10"/>
  <c r="AZ195" i="10"/>
  <c r="AY195" i="10"/>
  <c r="AX195" i="10" s="1"/>
  <c r="AW195" i="10"/>
  <c r="AR195" i="10"/>
  <c r="AQ195" i="10"/>
  <c r="AP195" i="10"/>
  <c r="AO195" i="10" s="1"/>
  <c r="AN195" i="10"/>
  <c r="AI195" i="10"/>
  <c r="AH195" i="10"/>
  <c r="AF195" i="10" s="1"/>
  <c r="AG195" i="10"/>
  <c r="AE195" i="10"/>
  <c r="Y195" i="10"/>
  <c r="X195" i="10"/>
  <c r="W195" i="10"/>
  <c r="V195" i="10"/>
  <c r="U195" i="10" s="1"/>
  <c r="T195" i="10"/>
  <c r="O195" i="10"/>
  <c r="N195" i="10"/>
  <c r="M195" i="10"/>
  <c r="L195" i="10" s="1"/>
  <c r="K195" i="10"/>
  <c r="BZ194" i="10"/>
  <c r="BX194" i="10"/>
  <c r="BW194" i="10"/>
  <c r="BV194" i="10"/>
  <c r="BU194" i="10"/>
  <c r="BT194" i="10"/>
  <c r="CA194" i="10" s="1"/>
  <c r="BS194" i="10"/>
  <c r="BN194" i="10"/>
  <c r="BM194" i="10"/>
  <c r="BL194" i="10"/>
  <c r="BK194" i="10" s="1"/>
  <c r="BJ194" i="10"/>
  <c r="BD194" i="10"/>
  <c r="BB194" i="10"/>
  <c r="BA194" i="10"/>
  <c r="AZ194" i="10"/>
  <c r="AY194" i="10"/>
  <c r="AX194" i="10" s="1"/>
  <c r="AW194" i="10"/>
  <c r="AR194" i="10"/>
  <c r="AQ194" i="10"/>
  <c r="AO194" i="10" s="1"/>
  <c r="AP194" i="10"/>
  <c r="AN194" i="10"/>
  <c r="AI194" i="10"/>
  <c r="AH194" i="10"/>
  <c r="AG194" i="10"/>
  <c r="AF194" i="10"/>
  <c r="AE194" i="10"/>
  <c r="Y194" i="10"/>
  <c r="X194" i="10"/>
  <c r="W194" i="10"/>
  <c r="V194" i="10"/>
  <c r="U194" i="10" s="1"/>
  <c r="Z194" i="10" s="1"/>
  <c r="T194" i="10"/>
  <c r="O194" i="10"/>
  <c r="N194" i="10"/>
  <c r="M194" i="10"/>
  <c r="L194" i="10"/>
  <c r="K194" i="10"/>
  <c r="BZ193" i="10"/>
  <c r="BX193" i="10"/>
  <c r="BW193" i="10"/>
  <c r="BV193" i="10"/>
  <c r="BU193" i="10"/>
  <c r="BT193" i="10" s="1"/>
  <c r="BS193" i="10"/>
  <c r="BN193" i="10"/>
  <c r="BM193" i="10"/>
  <c r="BL193" i="10"/>
  <c r="BK193" i="10" s="1"/>
  <c r="BJ193" i="10"/>
  <c r="BD193" i="10"/>
  <c r="BB193" i="10"/>
  <c r="BA193" i="10"/>
  <c r="AZ193" i="10"/>
  <c r="AX193" i="10" s="1"/>
  <c r="AY193" i="10"/>
  <c r="AW193" i="10"/>
  <c r="AR193" i="10"/>
  <c r="AQ193" i="10"/>
  <c r="AP193" i="10"/>
  <c r="AO193" i="10"/>
  <c r="AN193" i="10"/>
  <c r="AI193" i="10"/>
  <c r="AH193" i="10"/>
  <c r="AG193" i="10"/>
  <c r="AF193" i="10" s="1"/>
  <c r="AE193" i="10"/>
  <c r="Y193" i="10"/>
  <c r="X193" i="10"/>
  <c r="W193" i="10"/>
  <c r="V193" i="10"/>
  <c r="U193" i="10"/>
  <c r="T193" i="10"/>
  <c r="O193" i="10"/>
  <c r="N193" i="10"/>
  <c r="M193" i="10"/>
  <c r="L193" i="10" s="1"/>
  <c r="K193" i="10"/>
  <c r="BZ192" i="10"/>
  <c r="BX192" i="10"/>
  <c r="BW192" i="10"/>
  <c r="BV192" i="10"/>
  <c r="BU192" i="10"/>
  <c r="BT192" i="10" s="1"/>
  <c r="BS192" i="10"/>
  <c r="BN192" i="10"/>
  <c r="BM192" i="10"/>
  <c r="BL192" i="10"/>
  <c r="BK192" i="10" s="1"/>
  <c r="BJ192" i="10"/>
  <c r="BD192" i="10"/>
  <c r="BB192" i="10"/>
  <c r="BA192" i="10"/>
  <c r="AZ192" i="10"/>
  <c r="AY192" i="10"/>
  <c r="AX192" i="10"/>
  <c r="AW192" i="10"/>
  <c r="AR192" i="10"/>
  <c r="AQ192" i="10"/>
  <c r="AP192" i="10"/>
  <c r="AO192" i="10" s="1"/>
  <c r="AN192" i="10"/>
  <c r="AI192" i="10"/>
  <c r="AH192" i="10"/>
  <c r="AG192" i="10"/>
  <c r="AF192" i="10" s="1"/>
  <c r="AE192" i="10"/>
  <c r="Y192" i="10"/>
  <c r="X192" i="10"/>
  <c r="W192" i="10"/>
  <c r="V192" i="10"/>
  <c r="U192" i="10" s="1"/>
  <c r="T192" i="10"/>
  <c r="O192" i="10"/>
  <c r="N192" i="10"/>
  <c r="M192" i="10"/>
  <c r="L192" i="10" s="1"/>
  <c r="K192" i="10"/>
  <c r="BZ191" i="10"/>
  <c r="BX191" i="10"/>
  <c r="BW191" i="10"/>
  <c r="BV191" i="10"/>
  <c r="BU191" i="10"/>
  <c r="BT191" i="10" s="1"/>
  <c r="BS191" i="10"/>
  <c r="BN191" i="10"/>
  <c r="BM191" i="10"/>
  <c r="BL191" i="10"/>
  <c r="BK191" i="10"/>
  <c r="BJ191" i="10"/>
  <c r="BD191" i="10"/>
  <c r="BB191" i="10"/>
  <c r="BA191" i="10"/>
  <c r="AZ191" i="10"/>
  <c r="AY191" i="10"/>
  <c r="AX191" i="10" s="1"/>
  <c r="AW191" i="10"/>
  <c r="AR191" i="10"/>
  <c r="AQ191" i="10"/>
  <c r="AP191" i="10"/>
  <c r="AO191" i="10" s="1"/>
  <c r="AN191" i="10"/>
  <c r="AI191" i="10"/>
  <c r="AH191" i="10"/>
  <c r="AG191" i="10"/>
  <c r="AF191" i="10" s="1"/>
  <c r="AE191" i="10"/>
  <c r="Y191" i="10"/>
  <c r="X191" i="10"/>
  <c r="W191" i="10"/>
  <c r="V191" i="10"/>
  <c r="U191" i="10" s="1"/>
  <c r="Z191" i="10" s="1"/>
  <c r="T191" i="10"/>
  <c r="O191" i="10"/>
  <c r="N191" i="10"/>
  <c r="L191" i="10" s="1"/>
  <c r="M191" i="10"/>
  <c r="K191" i="10"/>
  <c r="BZ190" i="10"/>
  <c r="BX190" i="10"/>
  <c r="BW190" i="10"/>
  <c r="BV190" i="10"/>
  <c r="BU190" i="10"/>
  <c r="BT190" i="10"/>
  <c r="CA190" i="10" s="1"/>
  <c r="BS190" i="10"/>
  <c r="BN190" i="10"/>
  <c r="BM190" i="10"/>
  <c r="BL190" i="10"/>
  <c r="BK190" i="10" s="1"/>
  <c r="BJ190" i="10"/>
  <c r="BD190" i="10"/>
  <c r="BB190" i="10"/>
  <c r="BA190" i="10"/>
  <c r="AZ190" i="10"/>
  <c r="AY190" i="10"/>
  <c r="AX190" i="10" s="1"/>
  <c r="AW190" i="10"/>
  <c r="AR190" i="10"/>
  <c r="AQ190" i="10"/>
  <c r="AP190" i="10"/>
  <c r="AO190" i="10" s="1"/>
  <c r="AN190" i="10"/>
  <c r="AI190" i="10"/>
  <c r="AH190" i="10"/>
  <c r="AG190" i="10"/>
  <c r="AF190" i="10"/>
  <c r="AE190" i="10"/>
  <c r="Y190" i="10"/>
  <c r="X190" i="10"/>
  <c r="W190" i="10"/>
  <c r="U190" i="10" s="1"/>
  <c r="Z190" i="10" s="1"/>
  <c r="V190" i="10"/>
  <c r="T190" i="10"/>
  <c r="O190" i="10"/>
  <c r="N190" i="10"/>
  <c r="M190" i="10"/>
  <c r="L190" i="10"/>
  <c r="K190" i="10"/>
  <c r="BZ189" i="10"/>
  <c r="BX189" i="10"/>
  <c r="BW189" i="10"/>
  <c r="BV189" i="10"/>
  <c r="BU189" i="10"/>
  <c r="BT189" i="10"/>
  <c r="CA189" i="10" s="1"/>
  <c r="BS189" i="10"/>
  <c r="BN189" i="10"/>
  <c r="BM189" i="10"/>
  <c r="BL189" i="10"/>
  <c r="BK189" i="10" s="1"/>
  <c r="BY189" i="10" s="1"/>
  <c r="BJ189" i="10"/>
  <c r="BD189" i="10"/>
  <c r="BB189" i="10"/>
  <c r="BA189" i="10"/>
  <c r="AZ189" i="10"/>
  <c r="AY189" i="10"/>
  <c r="AX189" i="10" s="1"/>
  <c r="AW189" i="10"/>
  <c r="AR189" i="10"/>
  <c r="AQ189" i="10"/>
  <c r="AP189" i="10"/>
  <c r="AO189" i="10"/>
  <c r="AN189" i="10"/>
  <c r="AI189" i="10"/>
  <c r="AH189" i="10"/>
  <c r="AG189" i="10"/>
  <c r="AF189" i="10"/>
  <c r="AE189" i="10"/>
  <c r="Y189" i="10"/>
  <c r="X189" i="10"/>
  <c r="W189" i="10"/>
  <c r="V189" i="10"/>
  <c r="U189" i="10"/>
  <c r="Z189" i="10" s="1"/>
  <c r="T189" i="10"/>
  <c r="O189" i="10"/>
  <c r="N189" i="10"/>
  <c r="M189" i="10"/>
  <c r="L189" i="10" s="1"/>
  <c r="K189" i="10"/>
  <c r="BZ188" i="10"/>
  <c r="BX188" i="10"/>
  <c r="BW188" i="10"/>
  <c r="BV188" i="10"/>
  <c r="BU188" i="10"/>
  <c r="BT188" i="10" s="1"/>
  <c r="BS188" i="10"/>
  <c r="BN188" i="10"/>
  <c r="BM188" i="10"/>
  <c r="BK188" i="10" s="1"/>
  <c r="BL188" i="10"/>
  <c r="BJ188" i="10"/>
  <c r="BD188" i="10"/>
  <c r="BB188" i="10"/>
  <c r="BA188" i="10"/>
  <c r="AZ188" i="10"/>
  <c r="AY188" i="10"/>
  <c r="AX188" i="10"/>
  <c r="AW188" i="10"/>
  <c r="AR188" i="10"/>
  <c r="AQ188" i="10"/>
  <c r="AP188" i="10"/>
  <c r="AO188" i="10"/>
  <c r="AN188" i="10"/>
  <c r="AI188" i="10"/>
  <c r="AH188" i="10"/>
  <c r="AG188" i="10"/>
  <c r="AF188" i="10" s="1"/>
  <c r="AE188" i="10"/>
  <c r="Y188" i="10"/>
  <c r="X188" i="10"/>
  <c r="W188" i="10"/>
  <c r="V188" i="10"/>
  <c r="U188" i="10" s="1"/>
  <c r="T188" i="10"/>
  <c r="O188" i="10"/>
  <c r="N188" i="10"/>
  <c r="M188" i="10"/>
  <c r="L188" i="10" s="1"/>
  <c r="K188" i="10"/>
  <c r="BZ187" i="10"/>
  <c r="BX187" i="10"/>
  <c r="BW187" i="10"/>
  <c r="BV187" i="10"/>
  <c r="BT187" i="10" s="1"/>
  <c r="BU187" i="10"/>
  <c r="BS187" i="10"/>
  <c r="BN187" i="10"/>
  <c r="BM187" i="10"/>
  <c r="BL187" i="10"/>
  <c r="BK187" i="10"/>
  <c r="BJ187" i="10"/>
  <c r="BD187" i="10"/>
  <c r="BB187" i="10"/>
  <c r="BA187" i="10"/>
  <c r="AZ187" i="10"/>
  <c r="AY187" i="10"/>
  <c r="AX187" i="10"/>
  <c r="AW187" i="10"/>
  <c r="AR187" i="10"/>
  <c r="AQ187" i="10"/>
  <c r="AP187" i="10"/>
  <c r="AO187" i="10" s="1"/>
  <c r="BC187" i="10" s="1"/>
  <c r="AN187" i="10"/>
  <c r="AI187" i="10"/>
  <c r="AH187" i="10"/>
  <c r="AF187" i="10" s="1"/>
  <c r="AG187" i="10"/>
  <c r="AE187" i="10"/>
  <c r="Y187" i="10"/>
  <c r="X187" i="10"/>
  <c r="W187" i="10"/>
  <c r="V187" i="10"/>
  <c r="U187" i="10" s="1"/>
  <c r="T187" i="10"/>
  <c r="O187" i="10"/>
  <c r="N187" i="10"/>
  <c r="M187" i="10"/>
  <c r="L187" i="10" s="1"/>
  <c r="K187" i="10"/>
  <c r="BZ186" i="10"/>
  <c r="BX186" i="10"/>
  <c r="BW186" i="10"/>
  <c r="BV186" i="10"/>
  <c r="BU186" i="10"/>
  <c r="BT186" i="10"/>
  <c r="CA186" i="10" s="1"/>
  <c r="BS186" i="10"/>
  <c r="BN186" i="10"/>
  <c r="BM186" i="10"/>
  <c r="BL186" i="10"/>
  <c r="BK186" i="10" s="1"/>
  <c r="BJ186" i="10"/>
  <c r="BD186" i="10"/>
  <c r="BB186" i="10"/>
  <c r="BA186" i="10"/>
  <c r="AZ186" i="10"/>
  <c r="AY186" i="10"/>
  <c r="AX186" i="10" s="1"/>
  <c r="AW186" i="10"/>
  <c r="AR186" i="10"/>
  <c r="AQ186" i="10"/>
  <c r="AO186" i="10" s="1"/>
  <c r="AP186" i="10"/>
  <c r="AN186" i="10"/>
  <c r="AI186" i="10"/>
  <c r="AH186" i="10"/>
  <c r="AG186" i="10"/>
  <c r="AF186" i="10"/>
  <c r="AE186" i="10"/>
  <c r="Y186" i="10"/>
  <c r="X186" i="10"/>
  <c r="W186" i="10"/>
  <c r="V186" i="10"/>
  <c r="U186" i="10" s="1"/>
  <c r="Z186" i="10" s="1"/>
  <c r="T186" i="10"/>
  <c r="O186" i="10"/>
  <c r="N186" i="10"/>
  <c r="M186" i="10"/>
  <c r="L186" i="10"/>
  <c r="K186" i="10"/>
  <c r="BZ185" i="10"/>
  <c r="BX185" i="10"/>
  <c r="BW185" i="10"/>
  <c r="BV185" i="10"/>
  <c r="BU185" i="10"/>
  <c r="BT185" i="10" s="1"/>
  <c r="BS185" i="10"/>
  <c r="BN185" i="10"/>
  <c r="BM185" i="10"/>
  <c r="BL185" i="10"/>
  <c r="BK185" i="10" s="1"/>
  <c r="BJ185" i="10"/>
  <c r="BD185" i="10"/>
  <c r="BB185" i="10"/>
  <c r="BA185" i="10"/>
  <c r="AZ185" i="10"/>
  <c r="AX185" i="10" s="1"/>
  <c r="AY185" i="10"/>
  <c r="AW185" i="10"/>
  <c r="AR185" i="10"/>
  <c r="AQ185" i="10"/>
  <c r="AP185" i="10"/>
  <c r="AO185" i="10"/>
  <c r="AN185" i="10"/>
  <c r="AI185" i="10"/>
  <c r="AH185" i="10"/>
  <c r="AG185" i="10"/>
  <c r="AF185" i="10" s="1"/>
  <c r="AE185" i="10"/>
  <c r="Y185" i="10"/>
  <c r="X185" i="10"/>
  <c r="W185" i="10"/>
  <c r="V185" i="10"/>
  <c r="U185" i="10"/>
  <c r="Z185" i="10" s="1"/>
  <c r="T185" i="10"/>
  <c r="O185" i="10"/>
  <c r="N185" i="10"/>
  <c r="M185" i="10"/>
  <c r="L185" i="10"/>
  <c r="K185" i="10"/>
  <c r="BZ184" i="10"/>
  <c r="BX184" i="10"/>
  <c r="BW184" i="10"/>
  <c r="BV184" i="10"/>
  <c r="BU184" i="10"/>
  <c r="BT184" i="10" s="1"/>
  <c r="BS184" i="10"/>
  <c r="BN184" i="10"/>
  <c r="BM184" i="10"/>
  <c r="BL184" i="10"/>
  <c r="BK184" i="10" s="1"/>
  <c r="BJ184" i="10"/>
  <c r="BD184" i="10"/>
  <c r="BB184" i="10"/>
  <c r="BA184" i="10"/>
  <c r="AZ184" i="10"/>
  <c r="AY184" i="10"/>
  <c r="AX184" i="10"/>
  <c r="AW184" i="10"/>
  <c r="AR184" i="10"/>
  <c r="AQ184" i="10"/>
  <c r="AP184" i="10"/>
  <c r="AO184" i="10" s="1"/>
  <c r="AN184" i="10"/>
  <c r="AI184" i="10"/>
  <c r="AH184" i="10"/>
  <c r="AG184" i="10"/>
  <c r="AF184" i="10" s="1"/>
  <c r="BE184" i="10" s="1"/>
  <c r="AE184" i="10"/>
  <c r="Y184" i="10"/>
  <c r="X184" i="10"/>
  <c r="W184" i="10"/>
  <c r="V184" i="10"/>
  <c r="U184" i="10"/>
  <c r="T184" i="10"/>
  <c r="O184" i="10"/>
  <c r="N184" i="10"/>
  <c r="M184" i="10"/>
  <c r="L184" i="10" s="1"/>
  <c r="Z184" i="10" s="1"/>
  <c r="K184" i="10"/>
  <c r="BZ183" i="10"/>
  <c r="BX183" i="10"/>
  <c r="BW183" i="10"/>
  <c r="BV183" i="10"/>
  <c r="BU183" i="10"/>
  <c r="BT183" i="10" s="1"/>
  <c r="BS183" i="10"/>
  <c r="BN183" i="10"/>
  <c r="BM183" i="10"/>
  <c r="BL183" i="10"/>
  <c r="BK183" i="10"/>
  <c r="BJ183" i="10"/>
  <c r="BD183" i="10"/>
  <c r="BB183" i="10"/>
  <c r="BA183" i="10"/>
  <c r="AZ183" i="10"/>
  <c r="AY183" i="10"/>
  <c r="AX183" i="10" s="1"/>
  <c r="AW183" i="10"/>
  <c r="AR183" i="10"/>
  <c r="AQ183" i="10"/>
  <c r="AP183" i="10"/>
  <c r="AO183" i="10" s="1"/>
  <c r="AN183" i="10"/>
  <c r="AI183" i="10"/>
  <c r="AH183" i="10"/>
  <c r="AG183" i="10"/>
  <c r="AF183" i="10" s="1"/>
  <c r="AE183" i="10"/>
  <c r="Y183" i="10"/>
  <c r="X183" i="10"/>
  <c r="W183" i="10"/>
  <c r="V183" i="10"/>
  <c r="U183" i="10" s="1"/>
  <c r="Z183" i="10" s="1"/>
  <c r="T183" i="10"/>
  <c r="O183" i="10"/>
  <c r="N183" i="10"/>
  <c r="L183" i="10" s="1"/>
  <c r="M183" i="10"/>
  <c r="K183" i="10"/>
  <c r="BZ182" i="10"/>
  <c r="BX182" i="10"/>
  <c r="BW182" i="10"/>
  <c r="BV182" i="10"/>
  <c r="BU182" i="10"/>
  <c r="BT182" i="10"/>
  <c r="CA182" i="10" s="1"/>
  <c r="BS182" i="10"/>
  <c r="BN182" i="10"/>
  <c r="BM182" i="10"/>
  <c r="BL182" i="10"/>
  <c r="BK182" i="10"/>
  <c r="BJ182" i="10"/>
  <c r="BD182" i="10"/>
  <c r="BB182" i="10"/>
  <c r="BA182" i="10"/>
  <c r="AZ182" i="10"/>
  <c r="AY182" i="10"/>
  <c r="AX182" i="10" s="1"/>
  <c r="AW182" i="10"/>
  <c r="AR182" i="10"/>
  <c r="AQ182" i="10"/>
  <c r="AP182" i="10"/>
  <c r="AO182" i="10" s="1"/>
  <c r="AN182" i="10"/>
  <c r="AI182" i="10"/>
  <c r="AH182" i="10"/>
  <c r="AG182" i="10"/>
  <c r="AF182" i="10"/>
  <c r="AE182" i="10"/>
  <c r="Y182" i="10"/>
  <c r="X182" i="10"/>
  <c r="W182" i="10"/>
  <c r="U182" i="10" s="1"/>
  <c r="Z182" i="10" s="1"/>
  <c r="V182" i="10"/>
  <c r="T182" i="10"/>
  <c r="O182" i="10"/>
  <c r="N182" i="10"/>
  <c r="M182" i="10"/>
  <c r="L182" i="10"/>
  <c r="K182" i="10"/>
  <c r="BZ181" i="10"/>
  <c r="BX181" i="10"/>
  <c r="BW181" i="10"/>
  <c r="BV181" i="10"/>
  <c r="BU181" i="10"/>
  <c r="BT181" i="10"/>
  <c r="CA181" i="10" s="1"/>
  <c r="BS181" i="10"/>
  <c r="BN181" i="10"/>
  <c r="BM181" i="10"/>
  <c r="BL181" i="10"/>
  <c r="BK181" i="10" s="1"/>
  <c r="BY181" i="10" s="1"/>
  <c r="BJ181" i="10"/>
  <c r="BD181" i="10"/>
  <c r="BB181" i="10"/>
  <c r="BA181" i="10"/>
  <c r="AZ181" i="10"/>
  <c r="AY181" i="10"/>
  <c r="AX181" i="10" s="1"/>
  <c r="AW181" i="10"/>
  <c r="AR181" i="10"/>
  <c r="AQ181" i="10"/>
  <c r="AP181" i="10"/>
  <c r="AO181" i="10"/>
  <c r="AN181" i="10"/>
  <c r="AI181" i="10"/>
  <c r="AH181" i="10"/>
  <c r="AG181" i="10"/>
  <c r="AF181" i="10"/>
  <c r="AE181" i="10"/>
  <c r="Y181" i="10"/>
  <c r="X181" i="10"/>
  <c r="W181" i="10"/>
  <c r="V181" i="10"/>
  <c r="U181" i="10"/>
  <c r="Z181" i="10" s="1"/>
  <c r="T181" i="10"/>
  <c r="O181" i="10"/>
  <c r="N181" i="10"/>
  <c r="M181" i="10"/>
  <c r="L181" i="10" s="1"/>
  <c r="K181" i="10"/>
  <c r="BZ180" i="10"/>
  <c r="BX180" i="10"/>
  <c r="BW180" i="10"/>
  <c r="BV180" i="10"/>
  <c r="BU180" i="10"/>
  <c r="BT180" i="10" s="1"/>
  <c r="BS180" i="10"/>
  <c r="BN180" i="10"/>
  <c r="BM180" i="10"/>
  <c r="BK180" i="10" s="1"/>
  <c r="BL180" i="10"/>
  <c r="BJ180" i="10"/>
  <c r="BD180" i="10"/>
  <c r="BB180" i="10"/>
  <c r="BA180" i="10"/>
  <c r="AZ180" i="10"/>
  <c r="AY180" i="10"/>
  <c r="AX180" i="10"/>
  <c r="AW180" i="10"/>
  <c r="AR180" i="10"/>
  <c r="AQ180" i="10"/>
  <c r="AP180" i="10"/>
  <c r="AO180" i="10"/>
  <c r="AN180" i="10"/>
  <c r="AI180" i="10"/>
  <c r="AH180" i="10"/>
  <c r="AG180" i="10"/>
  <c r="AF180" i="10" s="1"/>
  <c r="AE180" i="10"/>
  <c r="Y180" i="10"/>
  <c r="X180" i="10"/>
  <c r="W180" i="10"/>
  <c r="V180" i="10"/>
  <c r="U180" i="10" s="1"/>
  <c r="Z180" i="10" s="1"/>
  <c r="T180" i="10"/>
  <c r="O180" i="10"/>
  <c r="N180" i="10"/>
  <c r="M180" i="10"/>
  <c r="L180" i="10" s="1"/>
  <c r="K180" i="10"/>
  <c r="BZ179" i="10"/>
  <c r="BX179" i="10"/>
  <c r="BW179" i="10"/>
  <c r="BV179" i="10"/>
  <c r="BT179" i="10" s="1"/>
  <c r="BU179" i="10"/>
  <c r="BS179" i="10"/>
  <c r="BN179" i="10"/>
  <c r="BM179" i="10"/>
  <c r="BL179" i="10"/>
  <c r="BK179" i="10"/>
  <c r="BJ179" i="10"/>
  <c r="BD179" i="10"/>
  <c r="BB179" i="10"/>
  <c r="BA179" i="10"/>
  <c r="AZ179" i="10"/>
  <c r="AY179" i="10"/>
  <c r="AX179" i="10"/>
  <c r="AW179" i="10"/>
  <c r="AR179" i="10"/>
  <c r="AQ179" i="10"/>
  <c r="AP179" i="10"/>
  <c r="AO179" i="10" s="1"/>
  <c r="BC179" i="10" s="1"/>
  <c r="AN179" i="10"/>
  <c r="AI179" i="10"/>
  <c r="AH179" i="10"/>
  <c r="AF179" i="10" s="1"/>
  <c r="AG179" i="10"/>
  <c r="AE179" i="10"/>
  <c r="Y179" i="10"/>
  <c r="X179" i="10"/>
  <c r="W179" i="10"/>
  <c r="V179" i="10"/>
  <c r="U179" i="10" s="1"/>
  <c r="Z179" i="10" s="1"/>
  <c r="T179" i="10"/>
  <c r="O179" i="10"/>
  <c r="N179" i="10"/>
  <c r="M179" i="10"/>
  <c r="L179" i="10" s="1"/>
  <c r="K179" i="10"/>
  <c r="BZ178" i="10"/>
  <c r="BX178" i="10"/>
  <c r="BW178" i="10"/>
  <c r="BV178" i="10"/>
  <c r="BU178" i="10"/>
  <c r="BT178" i="10"/>
  <c r="BS178" i="10"/>
  <c r="BN178" i="10"/>
  <c r="BM178" i="10"/>
  <c r="BL178" i="10"/>
  <c r="BK178" i="10" s="1"/>
  <c r="BJ178" i="10"/>
  <c r="BD178" i="10"/>
  <c r="BB178" i="10"/>
  <c r="BA178" i="10"/>
  <c r="AZ178" i="10"/>
  <c r="AY178" i="10"/>
  <c r="AX178" i="10" s="1"/>
  <c r="AW178" i="10"/>
  <c r="AR178" i="10"/>
  <c r="AQ178" i="10"/>
  <c r="AO178" i="10" s="1"/>
  <c r="AP178" i="10"/>
  <c r="AN178" i="10"/>
  <c r="AI178" i="10"/>
  <c r="AF178" i="10" s="1"/>
  <c r="CA178" i="10" s="1"/>
  <c r="AH178" i="10"/>
  <c r="AG178" i="10"/>
  <c r="AE178" i="10"/>
  <c r="Y178" i="10"/>
  <c r="X178" i="10"/>
  <c r="W178" i="10"/>
  <c r="V178" i="10"/>
  <c r="U178" i="10" s="1"/>
  <c r="Z178" i="10" s="1"/>
  <c r="T178" i="10"/>
  <c r="O178" i="10"/>
  <c r="N178" i="10"/>
  <c r="M178" i="10"/>
  <c r="L178" i="10"/>
  <c r="K178" i="10"/>
  <c r="BZ177" i="10"/>
  <c r="BX177" i="10"/>
  <c r="BW177" i="10"/>
  <c r="BV177" i="10"/>
  <c r="BU177" i="10"/>
  <c r="BT177" i="10" s="1"/>
  <c r="BS177" i="10"/>
  <c r="BN177" i="10"/>
  <c r="BM177" i="10"/>
  <c r="BL177" i="10"/>
  <c r="BK177" i="10" s="1"/>
  <c r="BJ177" i="10"/>
  <c r="BD177" i="10"/>
  <c r="BB177" i="10"/>
  <c r="BA177" i="10"/>
  <c r="AZ177" i="10"/>
  <c r="AX177" i="10" s="1"/>
  <c r="AY177" i="10"/>
  <c r="AW177" i="10"/>
  <c r="AR177" i="10"/>
  <c r="AO177" i="10" s="1"/>
  <c r="AQ177" i="10"/>
  <c r="AP177" i="10"/>
  <c r="AN177" i="10"/>
  <c r="AI177" i="10"/>
  <c r="AH177" i="10"/>
  <c r="AG177" i="10"/>
  <c r="AF177" i="10" s="1"/>
  <c r="AE177" i="10"/>
  <c r="Y177" i="10"/>
  <c r="X177" i="10"/>
  <c r="W177" i="10"/>
  <c r="V177" i="10"/>
  <c r="U177" i="10"/>
  <c r="Z177" i="10" s="1"/>
  <c r="T177" i="10"/>
  <c r="O177" i="10"/>
  <c r="N177" i="10"/>
  <c r="M177" i="10"/>
  <c r="L177" i="10"/>
  <c r="K177" i="10"/>
  <c r="BZ176" i="10"/>
  <c r="BX176" i="10"/>
  <c r="BW176" i="10"/>
  <c r="BV176" i="10"/>
  <c r="BU176" i="10"/>
  <c r="BT176" i="10" s="1"/>
  <c r="BS176" i="10"/>
  <c r="BN176" i="10"/>
  <c r="BM176" i="10"/>
  <c r="BL176" i="10"/>
  <c r="BK176" i="10" s="1"/>
  <c r="BJ176" i="10"/>
  <c r="BD176" i="10"/>
  <c r="BB176" i="10"/>
  <c r="BA176" i="10"/>
  <c r="AX176" i="10" s="1"/>
  <c r="AZ176" i="10"/>
  <c r="AY176" i="10"/>
  <c r="AW176" i="10"/>
  <c r="AR176" i="10"/>
  <c r="AQ176" i="10"/>
  <c r="AP176" i="10"/>
  <c r="AO176" i="10" s="1"/>
  <c r="AN176" i="10"/>
  <c r="AI176" i="10"/>
  <c r="AH176" i="10"/>
  <c r="AG176" i="10"/>
  <c r="AF176" i="10" s="1"/>
  <c r="AE176" i="10"/>
  <c r="Y176" i="10"/>
  <c r="X176" i="10"/>
  <c r="W176" i="10"/>
  <c r="V176" i="10"/>
  <c r="U176" i="10"/>
  <c r="T176" i="10"/>
  <c r="O176" i="10"/>
  <c r="N176" i="10"/>
  <c r="M176" i="10"/>
  <c r="L176" i="10" s="1"/>
  <c r="Z176" i="10" s="1"/>
  <c r="K176" i="10"/>
  <c r="BZ175" i="10"/>
  <c r="BX175" i="10"/>
  <c r="BW175" i="10"/>
  <c r="BV175" i="10"/>
  <c r="BU175" i="10"/>
  <c r="BT175" i="10" s="1"/>
  <c r="BS175" i="10"/>
  <c r="BN175" i="10"/>
  <c r="BM175" i="10"/>
  <c r="BL175" i="10"/>
  <c r="BK175" i="10"/>
  <c r="BJ175" i="10"/>
  <c r="BD175" i="10"/>
  <c r="BB175" i="10"/>
  <c r="BA175" i="10"/>
  <c r="AZ175" i="10"/>
  <c r="AY175" i="10"/>
  <c r="AX175" i="10" s="1"/>
  <c r="AW175" i="10"/>
  <c r="AR175" i="10"/>
  <c r="AQ175" i="10"/>
  <c r="AP175" i="10"/>
  <c r="AO175" i="10" s="1"/>
  <c r="AN175" i="10"/>
  <c r="AI175" i="10"/>
  <c r="AH175" i="10"/>
  <c r="AG175" i="10"/>
  <c r="AF175" i="10" s="1"/>
  <c r="AE175" i="10"/>
  <c r="Y175" i="10"/>
  <c r="X175" i="10"/>
  <c r="W175" i="10"/>
  <c r="V175" i="10"/>
  <c r="U175" i="10" s="1"/>
  <c r="T175" i="10"/>
  <c r="O175" i="10"/>
  <c r="N175" i="10"/>
  <c r="L175" i="10" s="1"/>
  <c r="M175" i="10"/>
  <c r="K175" i="10"/>
  <c r="BZ174" i="10"/>
  <c r="BX174" i="10"/>
  <c r="BW174" i="10"/>
  <c r="BV174" i="10"/>
  <c r="BU174" i="10"/>
  <c r="BT174" i="10"/>
  <c r="CA174" i="10" s="1"/>
  <c r="BS174" i="10"/>
  <c r="BN174" i="10"/>
  <c r="BM174" i="10"/>
  <c r="BL174" i="10"/>
  <c r="BK174" i="10"/>
  <c r="BJ174" i="10"/>
  <c r="BD174" i="10"/>
  <c r="BB174" i="10"/>
  <c r="BA174" i="10"/>
  <c r="AZ174" i="10"/>
  <c r="AY174" i="10"/>
  <c r="AX174" i="10" s="1"/>
  <c r="AW174" i="10"/>
  <c r="AR174" i="10"/>
  <c r="AQ174" i="10"/>
  <c r="AP174" i="10"/>
  <c r="AO174" i="10" s="1"/>
  <c r="AN174" i="10"/>
  <c r="AI174" i="10"/>
  <c r="AH174" i="10"/>
  <c r="AG174" i="10"/>
  <c r="AF174" i="10"/>
  <c r="AE174" i="10"/>
  <c r="Y174" i="10"/>
  <c r="X174" i="10"/>
  <c r="W174" i="10"/>
  <c r="U174" i="10" s="1"/>
  <c r="Z174" i="10" s="1"/>
  <c r="V174" i="10"/>
  <c r="T174" i="10"/>
  <c r="O174" i="10"/>
  <c r="L174" i="10" s="1"/>
  <c r="N174" i="10"/>
  <c r="M174" i="10"/>
  <c r="K174" i="10"/>
  <c r="BZ173" i="10"/>
  <c r="BX173" i="10"/>
  <c r="BW173" i="10"/>
  <c r="BV173" i="10"/>
  <c r="BU173" i="10"/>
  <c r="BT173" i="10"/>
  <c r="CA173" i="10" s="1"/>
  <c r="BS173" i="10"/>
  <c r="BN173" i="10"/>
  <c r="BM173" i="10"/>
  <c r="BL173" i="10"/>
  <c r="BK173" i="10" s="1"/>
  <c r="BY173" i="10" s="1"/>
  <c r="BJ173" i="10"/>
  <c r="BD173" i="10"/>
  <c r="BB173" i="10"/>
  <c r="BA173" i="10"/>
  <c r="AZ173" i="10"/>
  <c r="AY173" i="10"/>
  <c r="AX173" i="10" s="1"/>
  <c r="AW173" i="10"/>
  <c r="AR173" i="10"/>
  <c r="AQ173" i="10"/>
  <c r="AP173" i="10"/>
  <c r="AO173" i="10"/>
  <c r="AN173" i="10"/>
  <c r="AI173" i="10"/>
  <c r="AH173" i="10"/>
  <c r="AG173" i="10"/>
  <c r="AF173" i="10"/>
  <c r="AE173" i="10"/>
  <c r="Y173" i="10"/>
  <c r="X173" i="10"/>
  <c r="U173" i="10" s="1"/>
  <c r="Z173" i="10" s="1"/>
  <c r="W173" i="10"/>
  <c r="V173" i="10"/>
  <c r="T173" i="10"/>
  <c r="O173" i="10"/>
  <c r="N173" i="10"/>
  <c r="M173" i="10"/>
  <c r="L173" i="10" s="1"/>
  <c r="K173" i="10"/>
  <c r="BZ172" i="10"/>
  <c r="BX172" i="10"/>
  <c r="BW172" i="10"/>
  <c r="BV172" i="10"/>
  <c r="BU172" i="10"/>
  <c r="BT172" i="10" s="1"/>
  <c r="BS172" i="10"/>
  <c r="BN172" i="10"/>
  <c r="BM172" i="10"/>
  <c r="BK172" i="10" s="1"/>
  <c r="BL172" i="10"/>
  <c r="BJ172" i="10"/>
  <c r="BD172" i="10"/>
  <c r="BB172" i="10"/>
  <c r="BA172" i="10"/>
  <c r="AZ172" i="10"/>
  <c r="AY172" i="10"/>
  <c r="AX172" i="10"/>
  <c r="AW172" i="10"/>
  <c r="AR172" i="10"/>
  <c r="AQ172" i="10"/>
  <c r="AP172" i="10"/>
  <c r="AO172" i="10"/>
  <c r="AN172" i="10"/>
  <c r="AI172" i="10"/>
  <c r="AH172" i="10"/>
  <c r="AG172" i="10"/>
  <c r="AF172" i="10" s="1"/>
  <c r="AE172" i="10"/>
  <c r="Y172" i="10"/>
  <c r="X172" i="10"/>
  <c r="W172" i="10"/>
  <c r="V172" i="10"/>
  <c r="U172" i="10" s="1"/>
  <c r="Z172" i="10" s="1"/>
  <c r="T172" i="10"/>
  <c r="O172" i="10"/>
  <c r="N172" i="10"/>
  <c r="M172" i="10"/>
  <c r="L172" i="10" s="1"/>
  <c r="K172" i="10"/>
  <c r="BZ171" i="10"/>
  <c r="BX171" i="10"/>
  <c r="BW171" i="10"/>
  <c r="BV171" i="10"/>
  <c r="BT171" i="10" s="1"/>
  <c r="BU171" i="10"/>
  <c r="BS171" i="10"/>
  <c r="BN171" i="10"/>
  <c r="BK171" i="10" s="1"/>
  <c r="BM171" i="10"/>
  <c r="BL171" i="10"/>
  <c r="BJ171" i="10"/>
  <c r="BD171" i="10"/>
  <c r="BB171" i="10"/>
  <c r="BA171" i="10"/>
  <c r="AZ171" i="10"/>
  <c r="AY171" i="10"/>
  <c r="AX171" i="10"/>
  <c r="BE171" i="10" s="1"/>
  <c r="AW171" i="10"/>
  <c r="AR171" i="10"/>
  <c r="AQ171" i="10"/>
  <c r="AP171" i="10"/>
  <c r="AO171" i="10" s="1"/>
  <c r="BC171" i="10" s="1"/>
  <c r="AN171" i="10"/>
  <c r="AI171" i="10"/>
  <c r="AH171" i="10"/>
  <c r="AF171" i="10" s="1"/>
  <c r="AG171" i="10"/>
  <c r="AE171" i="10"/>
  <c r="Y171" i="10"/>
  <c r="X171" i="10"/>
  <c r="W171" i="10"/>
  <c r="V171" i="10"/>
  <c r="U171" i="10" s="1"/>
  <c r="Z171" i="10" s="1"/>
  <c r="T171" i="10"/>
  <c r="O171" i="10"/>
  <c r="N171" i="10"/>
  <c r="M171" i="10"/>
  <c r="L171" i="10" s="1"/>
  <c r="K171" i="10"/>
  <c r="BZ170" i="10"/>
  <c r="BX170" i="10"/>
  <c r="BW170" i="10"/>
  <c r="BT170" i="10" s="1"/>
  <c r="BV170" i="10"/>
  <c r="BU170" i="10"/>
  <c r="BS170" i="10"/>
  <c r="BN170" i="10"/>
  <c r="BM170" i="10"/>
  <c r="BL170" i="10"/>
  <c r="BK170" i="10" s="1"/>
  <c r="BJ170" i="10"/>
  <c r="BD170" i="10"/>
  <c r="BB170" i="10"/>
  <c r="BA170" i="10"/>
  <c r="AZ170" i="10"/>
  <c r="AY170" i="10"/>
  <c r="AX170" i="10" s="1"/>
  <c r="AW170" i="10"/>
  <c r="AR170" i="10"/>
  <c r="AQ170" i="10"/>
  <c r="AO170" i="10" s="1"/>
  <c r="AP170" i="10"/>
  <c r="AN170" i="10"/>
  <c r="AI170" i="10"/>
  <c r="AF170" i="10" s="1"/>
  <c r="AH170" i="10"/>
  <c r="AG170" i="10"/>
  <c r="AE170" i="10"/>
  <c r="Y170" i="10"/>
  <c r="X170" i="10"/>
  <c r="W170" i="10"/>
  <c r="V170" i="10"/>
  <c r="U170" i="10" s="1"/>
  <c r="Z170" i="10" s="1"/>
  <c r="T170" i="10"/>
  <c r="O170" i="10"/>
  <c r="N170" i="10"/>
  <c r="M170" i="10"/>
  <c r="L170" i="10"/>
  <c r="K170" i="10"/>
  <c r="BZ169" i="10"/>
  <c r="BX169" i="10"/>
  <c r="BW169" i="10"/>
  <c r="BV169" i="10"/>
  <c r="BU169" i="10"/>
  <c r="BT169" i="10" s="1"/>
  <c r="BS169" i="10"/>
  <c r="BN169" i="10"/>
  <c r="BM169" i="10"/>
  <c r="BL169" i="10"/>
  <c r="BK169" i="10" s="1"/>
  <c r="BJ169" i="10"/>
  <c r="BD169" i="10"/>
  <c r="BB169" i="10"/>
  <c r="BA169" i="10"/>
  <c r="AZ169" i="10"/>
  <c r="AX169" i="10" s="1"/>
  <c r="AY169" i="10"/>
  <c r="AW169" i="10"/>
  <c r="AR169" i="10"/>
  <c r="AO169" i="10" s="1"/>
  <c r="AQ169" i="10"/>
  <c r="AP169" i="10"/>
  <c r="AN169" i="10"/>
  <c r="AI169" i="10"/>
  <c r="AH169" i="10"/>
  <c r="AG169" i="10"/>
  <c r="AF169" i="10" s="1"/>
  <c r="AE169" i="10"/>
  <c r="Y169" i="10"/>
  <c r="X169" i="10"/>
  <c r="W169" i="10"/>
  <c r="V169" i="10"/>
  <c r="U169" i="10"/>
  <c r="Z169" i="10" s="1"/>
  <c r="T169" i="10"/>
  <c r="O169" i="10"/>
  <c r="N169" i="10"/>
  <c r="M169" i="10"/>
  <c r="L169" i="10"/>
  <c r="K169" i="10"/>
  <c r="BZ168" i="10"/>
  <c r="BX168" i="10"/>
  <c r="BW168" i="10"/>
  <c r="BV168" i="10"/>
  <c r="BU168" i="10"/>
  <c r="BT168" i="10" s="1"/>
  <c r="BS168" i="10"/>
  <c r="BN168" i="10"/>
  <c r="BM168" i="10"/>
  <c r="BL168" i="10"/>
  <c r="BK168" i="10" s="1"/>
  <c r="BJ168" i="10"/>
  <c r="BD168" i="10"/>
  <c r="BB168" i="10"/>
  <c r="BA168" i="10"/>
  <c r="AX168" i="10" s="1"/>
  <c r="AZ168" i="10"/>
  <c r="AY168" i="10"/>
  <c r="AW168" i="10"/>
  <c r="AR168" i="10"/>
  <c r="AQ168" i="10"/>
  <c r="AP168" i="10"/>
  <c r="AO168" i="10" s="1"/>
  <c r="AN168" i="10"/>
  <c r="AI168" i="10"/>
  <c r="AH168" i="10"/>
  <c r="AG168" i="10"/>
  <c r="AF168" i="10" s="1"/>
  <c r="AE168" i="10"/>
  <c r="Y168" i="10"/>
  <c r="X168" i="10"/>
  <c r="W168" i="10"/>
  <c r="V168" i="10"/>
  <c r="U168" i="10"/>
  <c r="T168" i="10"/>
  <c r="O168" i="10"/>
  <c r="N168" i="10"/>
  <c r="M168" i="10"/>
  <c r="L168" i="10" s="1"/>
  <c r="Z168" i="10" s="1"/>
  <c r="K168" i="10"/>
  <c r="BZ167" i="10"/>
  <c r="BX167" i="10"/>
  <c r="BW167" i="10"/>
  <c r="BV167" i="10"/>
  <c r="BU167" i="10"/>
  <c r="BT167" i="10" s="1"/>
  <c r="BS167" i="10"/>
  <c r="BN167" i="10"/>
  <c r="BM167" i="10"/>
  <c r="BL167" i="10"/>
  <c r="BK167" i="10"/>
  <c r="BJ167" i="10"/>
  <c r="BD167" i="10"/>
  <c r="BB167" i="10"/>
  <c r="BA167" i="10"/>
  <c r="AZ167" i="10"/>
  <c r="AY167" i="10"/>
  <c r="AX167" i="10" s="1"/>
  <c r="AW167" i="10"/>
  <c r="AR167" i="10"/>
  <c r="AQ167" i="10"/>
  <c r="AP167" i="10"/>
  <c r="AO167" i="10" s="1"/>
  <c r="AN167" i="10"/>
  <c r="AI167" i="10"/>
  <c r="AH167" i="10"/>
  <c r="AG167" i="10"/>
  <c r="AF167" i="10" s="1"/>
  <c r="AE167" i="10"/>
  <c r="Y167" i="10"/>
  <c r="X167" i="10"/>
  <c r="W167" i="10"/>
  <c r="V167" i="10"/>
  <c r="U167" i="10" s="1"/>
  <c r="Z167" i="10" s="1"/>
  <c r="T167" i="10"/>
  <c r="O167" i="10"/>
  <c r="N167" i="10"/>
  <c r="L167" i="10" s="1"/>
  <c r="M167" i="10"/>
  <c r="K167" i="10"/>
  <c r="BZ166" i="10"/>
  <c r="BX166" i="10"/>
  <c r="BW166" i="10"/>
  <c r="BV166" i="10"/>
  <c r="BU166" i="10"/>
  <c r="BT166" i="10"/>
  <c r="CA166" i="10" s="1"/>
  <c r="BS166" i="10"/>
  <c r="BN166" i="10"/>
  <c r="BM166" i="10"/>
  <c r="BL166" i="10"/>
  <c r="BK166" i="10"/>
  <c r="BJ166" i="10"/>
  <c r="BD166" i="10"/>
  <c r="BB166" i="10"/>
  <c r="BA166" i="10"/>
  <c r="AZ166" i="10"/>
  <c r="AY166" i="10"/>
  <c r="AX166" i="10" s="1"/>
  <c r="AW166" i="10"/>
  <c r="AR166" i="10"/>
  <c r="AQ166" i="10"/>
  <c r="AP166" i="10"/>
  <c r="AO166" i="10" s="1"/>
  <c r="AN166" i="10"/>
  <c r="AI166" i="10"/>
  <c r="AH166" i="10"/>
  <c r="AG166" i="10"/>
  <c r="AF166" i="10"/>
  <c r="AE166" i="10"/>
  <c r="Y166" i="10"/>
  <c r="X166" i="10"/>
  <c r="W166" i="10"/>
  <c r="U166" i="10" s="1"/>
  <c r="Z166" i="10" s="1"/>
  <c r="V166" i="10"/>
  <c r="T166" i="10"/>
  <c r="O166" i="10"/>
  <c r="L166" i="10" s="1"/>
  <c r="N166" i="10"/>
  <c r="M166" i="10"/>
  <c r="K166" i="10"/>
  <c r="BZ165" i="10"/>
  <c r="BX165" i="10"/>
  <c r="BW165" i="10"/>
  <c r="BV165" i="10"/>
  <c r="BU165" i="10"/>
  <c r="BT165" i="10"/>
  <c r="CA165" i="10" s="1"/>
  <c r="BS165" i="10"/>
  <c r="BN165" i="10"/>
  <c r="BM165" i="10"/>
  <c r="BL165" i="10"/>
  <c r="BK165" i="10" s="1"/>
  <c r="BY165" i="10" s="1"/>
  <c r="BJ165" i="10"/>
  <c r="BD165" i="10"/>
  <c r="BB165" i="10"/>
  <c r="BA165" i="10"/>
  <c r="AZ165" i="10"/>
  <c r="AY165" i="10"/>
  <c r="AX165" i="10" s="1"/>
  <c r="AW165" i="10"/>
  <c r="AR165" i="10"/>
  <c r="AQ165" i="10"/>
  <c r="AP165" i="10"/>
  <c r="AO165" i="10"/>
  <c r="AN165" i="10"/>
  <c r="AI165" i="10"/>
  <c r="AH165" i="10"/>
  <c r="AG165" i="10"/>
  <c r="AF165" i="10"/>
  <c r="AE165" i="10"/>
  <c r="X165" i="10"/>
  <c r="W165" i="10"/>
  <c r="V165" i="10"/>
  <c r="U165" i="10" s="1"/>
  <c r="T165" i="10"/>
  <c r="O165" i="10"/>
  <c r="N165" i="10"/>
  <c r="L165" i="10" s="1"/>
  <c r="M165" i="10"/>
  <c r="K165" i="10"/>
  <c r="BX164" i="10"/>
  <c r="BW164" i="10"/>
  <c r="BV164" i="10"/>
  <c r="BU164" i="10"/>
  <c r="BT164" i="10" s="1"/>
  <c r="BY164" i="10" s="1"/>
  <c r="BS164" i="10"/>
  <c r="BN164" i="10"/>
  <c r="BM164" i="10"/>
  <c r="BL164" i="10"/>
  <c r="BK164" i="10" s="1"/>
  <c r="BJ164" i="10"/>
  <c r="BB164" i="10"/>
  <c r="BA164" i="10"/>
  <c r="AZ164" i="10"/>
  <c r="AY164" i="10"/>
  <c r="AX164" i="10" s="1"/>
  <c r="AW164" i="10"/>
  <c r="AR164" i="10"/>
  <c r="AQ164" i="10"/>
  <c r="AP164" i="10"/>
  <c r="AO164" i="10"/>
  <c r="AN164" i="10"/>
  <c r="AI164" i="10"/>
  <c r="AH164" i="10"/>
  <c r="AG164" i="10"/>
  <c r="AF164" i="10"/>
  <c r="AE164" i="10"/>
  <c r="Y164" i="10"/>
  <c r="X164" i="10"/>
  <c r="U164" i="10" s="1"/>
  <c r="Z164" i="10" s="1"/>
  <c r="W164" i="10"/>
  <c r="V164" i="10"/>
  <c r="T164" i="10"/>
  <c r="O164" i="10"/>
  <c r="N164" i="10"/>
  <c r="M164" i="10"/>
  <c r="L164" i="10" s="1"/>
  <c r="K164" i="10"/>
  <c r="BZ163" i="10"/>
  <c r="BX163" i="10"/>
  <c r="BW163" i="10"/>
  <c r="BV163" i="10"/>
  <c r="BU163" i="10"/>
  <c r="BT163" i="10" s="1"/>
  <c r="BS163" i="10"/>
  <c r="BN163" i="10"/>
  <c r="BM163" i="10"/>
  <c r="BK163" i="10" s="1"/>
  <c r="BL163" i="10"/>
  <c r="BJ163" i="10"/>
  <c r="BB163" i="10"/>
  <c r="BA163" i="10"/>
  <c r="AZ163" i="10"/>
  <c r="AX163" i="10" s="1"/>
  <c r="AY163" i="10"/>
  <c r="AW163" i="10"/>
  <c r="AR163" i="10"/>
  <c r="AO163" i="10" s="1"/>
  <c r="AQ163" i="10"/>
  <c r="AP163" i="10"/>
  <c r="AN163" i="10"/>
  <c r="AI163" i="10"/>
  <c r="AH163" i="10"/>
  <c r="AG163" i="10"/>
  <c r="AF163" i="10" s="1"/>
  <c r="AE163" i="10"/>
  <c r="Y163" i="10"/>
  <c r="X163" i="10"/>
  <c r="W163" i="10"/>
  <c r="V163" i="10"/>
  <c r="U163" i="10"/>
  <c r="Z163" i="10" s="1"/>
  <c r="T163" i="10"/>
  <c r="O163" i="10"/>
  <c r="N163" i="10"/>
  <c r="M163" i="10"/>
  <c r="L163" i="10"/>
  <c r="K163" i="10"/>
  <c r="BZ162" i="10"/>
  <c r="BX162" i="10"/>
  <c r="BW162" i="10"/>
  <c r="BV162" i="10"/>
  <c r="BU162" i="10"/>
  <c r="BT162" i="10" s="1"/>
  <c r="BS162" i="10"/>
  <c r="BN162" i="10"/>
  <c r="BM162" i="10"/>
  <c r="BL162" i="10"/>
  <c r="BK162" i="10" s="1"/>
  <c r="BJ162" i="10"/>
  <c r="BD162" i="10"/>
  <c r="BB162" i="10"/>
  <c r="BA162" i="10"/>
  <c r="AX162" i="10" s="1"/>
  <c r="AZ162" i="10"/>
  <c r="AY162" i="10"/>
  <c r="AW162" i="10"/>
  <c r="AR162" i="10"/>
  <c r="AQ162" i="10"/>
  <c r="AP162" i="10"/>
  <c r="AO162" i="10" s="1"/>
  <c r="AN162" i="10"/>
  <c r="AI162" i="10"/>
  <c r="AH162" i="10"/>
  <c r="AG162" i="10"/>
  <c r="AF162" i="10" s="1"/>
  <c r="AE162" i="10"/>
  <c r="Y162" i="10"/>
  <c r="X162" i="10"/>
  <c r="W162" i="10"/>
  <c r="V162" i="10"/>
  <c r="U162" i="10"/>
  <c r="T162" i="10"/>
  <c r="O162" i="10"/>
  <c r="N162" i="10"/>
  <c r="M162" i="10"/>
  <c r="L162" i="10" s="1"/>
  <c r="Z162" i="10" s="1"/>
  <c r="K162" i="10"/>
  <c r="BZ161" i="10"/>
  <c r="BX161" i="10"/>
  <c r="BW161" i="10"/>
  <c r="BV161" i="10"/>
  <c r="BU161" i="10"/>
  <c r="BT161" i="10" s="1"/>
  <c r="BS161" i="10"/>
  <c r="BN161" i="10"/>
  <c r="BM161" i="10"/>
  <c r="BL161" i="10"/>
  <c r="BK161" i="10"/>
  <c r="BJ161" i="10"/>
  <c r="BB161" i="10"/>
  <c r="BA161" i="10"/>
  <c r="AZ161" i="10"/>
  <c r="AX161" i="10" s="1"/>
  <c r="AY161" i="10"/>
  <c r="AW161" i="10"/>
  <c r="AR161" i="10"/>
  <c r="AO161" i="10" s="1"/>
  <c r="AQ161" i="10"/>
  <c r="AP161" i="10"/>
  <c r="AN161" i="10"/>
  <c r="AI161" i="10"/>
  <c r="AH161" i="10"/>
  <c r="AG161" i="10"/>
  <c r="AF161" i="10" s="1"/>
  <c r="AE161" i="10"/>
  <c r="Y161" i="10"/>
  <c r="X161" i="10"/>
  <c r="W161" i="10"/>
  <c r="V161" i="10"/>
  <c r="U161" i="10"/>
  <c r="Z161" i="10" s="1"/>
  <c r="T161" i="10"/>
  <c r="O161" i="10"/>
  <c r="N161" i="10"/>
  <c r="M161" i="10"/>
  <c r="L161" i="10"/>
  <c r="K161" i="10"/>
  <c r="BZ160" i="10"/>
  <c r="BX160" i="10"/>
  <c r="BW160" i="10"/>
  <c r="BV160" i="10"/>
  <c r="BU160" i="10"/>
  <c r="BT160" i="10" s="1"/>
  <c r="BS160" i="10"/>
  <c r="BN160" i="10"/>
  <c r="BM160" i="10"/>
  <c r="BL160" i="10"/>
  <c r="BK160" i="10" s="1"/>
  <c r="BJ160" i="10"/>
  <c r="BD160" i="10"/>
  <c r="BB160" i="10"/>
  <c r="BA160" i="10"/>
  <c r="AX160" i="10" s="1"/>
  <c r="AZ160" i="10"/>
  <c r="AY160" i="10"/>
  <c r="AW160" i="10"/>
  <c r="AR160" i="10"/>
  <c r="AQ160" i="10"/>
  <c r="AP160" i="10"/>
  <c r="AO160" i="10" s="1"/>
  <c r="AN160" i="10"/>
  <c r="AI160" i="10"/>
  <c r="AH160" i="10"/>
  <c r="AG160" i="10"/>
  <c r="AF160" i="10" s="1"/>
  <c r="AE160" i="10"/>
  <c r="Y160" i="10"/>
  <c r="X160" i="10"/>
  <c r="W160" i="10"/>
  <c r="V160" i="10"/>
  <c r="U160" i="10"/>
  <c r="T160" i="10"/>
  <c r="O160" i="10"/>
  <c r="N160" i="10"/>
  <c r="M160" i="10"/>
  <c r="L160" i="10" s="1"/>
  <c r="Z160" i="10" s="1"/>
  <c r="K160" i="10"/>
  <c r="BZ159" i="10"/>
  <c r="BX159" i="10"/>
  <c r="BW159" i="10"/>
  <c r="BV159" i="10"/>
  <c r="BU159" i="10"/>
  <c r="BT159" i="10" s="1"/>
  <c r="BS159" i="10"/>
  <c r="BA159" i="10"/>
  <c r="AZ159" i="10"/>
  <c r="AV159" i="10"/>
  <c r="AU159" i="10"/>
  <c r="AT159" i="10"/>
  <c r="AY159" i="10" s="1"/>
  <c r="AX159" i="10" s="1"/>
  <c r="BC159" i="10" s="1"/>
  <c r="AS159" i="10"/>
  <c r="BB159" i="10" s="1"/>
  <c r="Y159" i="10"/>
  <c r="X159" i="10"/>
  <c r="U159" i="10" s="1"/>
  <c r="Z159" i="10" s="1"/>
  <c r="W159" i="10"/>
  <c r="V159" i="10"/>
  <c r="T159" i="10"/>
  <c r="BZ158" i="10"/>
  <c r="BX158" i="10"/>
  <c r="BW158" i="10"/>
  <c r="BV158" i="10"/>
  <c r="BU158" i="10"/>
  <c r="BT158" i="10"/>
  <c r="CA158" i="10" s="1"/>
  <c r="BS158" i="10"/>
  <c r="BN158" i="10"/>
  <c r="BM158" i="10"/>
  <c r="BL158" i="10"/>
  <c r="BK158" i="10" s="1"/>
  <c r="BY158" i="10" s="1"/>
  <c r="BJ158" i="10"/>
  <c r="BD158" i="10"/>
  <c r="BB158" i="10"/>
  <c r="BA158" i="10"/>
  <c r="AZ158" i="10"/>
  <c r="AY158" i="10"/>
  <c r="AX158" i="10" s="1"/>
  <c r="AW158" i="10"/>
  <c r="AR158" i="10"/>
  <c r="AQ158" i="10"/>
  <c r="AP158" i="10"/>
  <c r="AO158" i="10"/>
  <c r="AN158" i="10"/>
  <c r="AI158" i="10"/>
  <c r="AH158" i="10"/>
  <c r="AG158" i="10"/>
  <c r="AF158" i="10"/>
  <c r="AE158" i="10"/>
  <c r="Y158" i="10"/>
  <c r="X158" i="10"/>
  <c r="U158" i="10" s="1"/>
  <c r="W158" i="10"/>
  <c r="V158" i="10"/>
  <c r="T158" i="10"/>
  <c r="O158" i="10"/>
  <c r="N158" i="10"/>
  <c r="M158" i="10"/>
  <c r="L158" i="10" s="1"/>
  <c r="K158" i="10"/>
  <c r="BZ157" i="10"/>
  <c r="BX157" i="10"/>
  <c r="BW157" i="10"/>
  <c r="BV157" i="10"/>
  <c r="BU157" i="10"/>
  <c r="BT157" i="10" s="1"/>
  <c r="BS157" i="10"/>
  <c r="BN157" i="10"/>
  <c r="BM157" i="10"/>
  <c r="BK157" i="10" s="1"/>
  <c r="BL157" i="10"/>
  <c r="BJ157" i="10"/>
  <c r="BD157" i="10"/>
  <c r="BB157" i="10"/>
  <c r="BA157" i="10"/>
  <c r="AZ157" i="10"/>
  <c r="AY157" i="10"/>
  <c r="AX157" i="10"/>
  <c r="BE157" i="10" s="1"/>
  <c r="AW157" i="10"/>
  <c r="AR157" i="10"/>
  <c r="AQ157" i="10"/>
  <c r="AP157" i="10"/>
  <c r="AO157" i="10"/>
  <c r="AN157" i="10"/>
  <c r="AI157" i="10"/>
  <c r="AH157" i="10"/>
  <c r="AG157" i="10"/>
  <c r="AF157" i="10" s="1"/>
  <c r="AE157" i="10"/>
  <c r="Y157" i="10"/>
  <c r="X157" i="10"/>
  <c r="W157" i="10"/>
  <c r="V157" i="10"/>
  <c r="U157" i="10" s="1"/>
  <c r="Z157" i="10" s="1"/>
  <c r="T157" i="10"/>
  <c r="O157" i="10"/>
  <c r="N157" i="10"/>
  <c r="M157" i="10"/>
  <c r="L157" i="10" s="1"/>
  <c r="K157" i="10"/>
  <c r="BZ156" i="10"/>
  <c r="BX156" i="10"/>
  <c r="BW156" i="10"/>
  <c r="BV156" i="10"/>
  <c r="BT156" i="10" s="1"/>
  <c r="BU156" i="10"/>
  <c r="BS156" i="10"/>
  <c r="BN156" i="10"/>
  <c r="BK156" i="10" s="1"/>
  <c r="BM156" i="10"/>
  <c r="BL156" i="10"/>
  <c r="BJ156" i="10"/>
  <c r="BD156" i="10"/>
  <c r="BB156" i="10"/>
  <c r="BA156" i="10"/>
  <c r="AZ156" i="10"/>
  <c r="AY156" i="10"/>
  <c r="AX156" i="10"/>
  <c r="AW156" i="10"/>
  <c r="AR156" i="10"/>
  <c r="AQ156" i="10"/>
  <c r="AP156" i="10"/>
  <c r="AO156" i="10" s="1"/>
  <c r="BC156" i="10" s="1"/>
  <c r="AN156" i="10"/>
  <c r="AI156" i="10"/>
  <c r="AH156" i="10"/>
  <c r="AF156" i="10" s="1"/>
  <c r="AG156" i="10"/>
  <c r="AE156" i="10"/>
  <c r="Y156" i="10"/>
  <c r="X156" i="10"/>
  <c r="W156" i="10"/>
  <c r="V156" i="10"/>
  <c r="U156" i="10" s="1"/>
  <c r="Z156" i="10" s="1"/>
  <c r="T156" i="10"/>
  <c r="O156" i="10"/>
  <c r="N156" i="10"/>
  <c r="M156" i="10"/>
  <c r="L156" i="10" s="1"/>
  <c r="K156" i="10"/>
  <c r="BZ155" i="10"/>
  <c r="BX155" i="10"/>
  <c r="BW155" i="10"/>
  <c r="BT155" i="10" s="1"/>
  <c r="BV155" i="10"/>
  <c r="BU155" i="10"/>
  <c r="BS155" i="10"/>
  <c r="BN155" i="10"/>
  <c r="BM155" i="10"/>
  <c r="BL155" i="10"/>
  <c r="BK155" i="10" s="1"/>
  <c r="BJ155" i="10"/>
  <c r="BD155" i="10"/>
  <c r="BB155" i="10"/>
  <c r="BA155" i="10"/>
  <c r="AZ155" i="10"/>
  <c r="AY155" i="10"/>
  <c r="AX155" i="10" s="1"/>
  <c r="AW155" i="10"/>
  <c r="AR155" i="10"/>
  <c r="AQ155" i="10"/>
  <c r="AO155" i="10" s="1"/>
  <c r="AP155" i="10"/>
  <c r="AN155" i="10"/>
  <c r="AI155" i="10"/>
  <c r="AF155" i="10" s="1"/>
  <c r="AH155" i="10"/>
  <c r="AG155" i="10"/>
  <c r="AE155" i="10"/>
  <c r="Y155" i="10"/>
  <c r="X155" i="10"/>
  <c r="W155" i="10"/>
  <c r="V155" i="10"/>
  <c r="U155" i="10" s="1"/>
  <c r="Z155" i="10" s="1"/>
  <c r="T155" i="10"/>
  <c r="O155" i="10"/>
  <c r="N155" i="10"/>
  <c r="M155" i="10"/>
  <c r="L155" i="10"/>
  <c r="K155" i="10"/>
  <c r="BZ154" i="10"/>
  <c r="BX154" i="10"/>
  <c r="BW154" i="10"/>
  <c r="BV154" i="10"/>
  <c r="BU154" i="10"/>
  <c r="BT154" i="10" s="1"/>
  <c r="BS154" i="10"/>
  <c r="BN154" i="10"/>
  <c r="BM154" i="10"/>
  <c r="BL154" i="10"/>
  <c r="BK154" i="10" s="1"/>
  <c r="BJ154" i="10"/>
  <c r="BD154" i="10"/>
  <c r="BB154" i="10"/>
  <c r="BA154" i="10"/>
  <c r="AZ154" i="10"/>
  <c r="AX154" i="10" s="1"/>
  <c r="AY154" i="10"/>
  <c r="AW154" i="10"/>
  <c r="AR154" i="10"/>
  <c r="AO154" i="10" s="1"/>
  <c r="AQ154" i="10"/>
  <c r="AP154" i="10"/>
  <c r="AN154" i="10"/>
  <c r="AI154" i="10"/>
  <c r="AH154" i="10"/>
  <c r="AG154" i="10"/>
  <c r="AF154" i="10" s="1"/>
  <c r="AE154" i="10"/>
  <c r="Y154" i="10"/>
  <c r="X154" i="10"/>
  <c r="W154" i="10"/>
  <c r="V154" i="10"/>
  <c r="U154" i="10"/>
  <c r="Z154" i="10" s="1"/>
  <c r="T154" i="10"/>
  <c r="O154" i="10"/>
  <c r="N154" i="10"/>
  <c r="M154" i="10"/>
  <c r="L154" i="10"/>
  <c r="K154" i="10"/>
  <c r="BZ153" i="10"/>
  <c r="BX153" i="10"/>
  <c r="BW153" i="10"/>
  <c r="BV153" i="10"/>
  <c r="BU153" i="10"/>
  <c r="BT153" i="10" s="1"/>
  <c r="BS153" i="10"/>
  <c r="BN153" i="10"/>
  <c r="BM153" i="10"/>
  <c r="BL153" i="10"/>
  <c r="BK153" i="10" s="1"/>
  <c r="BJ153" i="10"/>
  <c r="BD153" i="10"/>
  <c r="BB153" i="10"/>
  <c r="BA153" i="10"/>
  <c r="AX153" i="10" s="1"/>
  <c r="AZ153" i="10"/>
  <c r="AY153" i="10"/>
  <c r="AW153" i="10"/>
  <c r="AR153" i="10"/>
  <c r="AQ153" i="10"/>
  <c r="AP153" i="10"/>
  <c r="AO153" i="10" s="1"/>
  <c r="AN153" i="10"/>
  <c r="AI153" i="10"/>
  <c r="AH153" i="10"/>
  <c r="AG153" i="10"/>
  <c r="AF153" i="10" s="1"/>
  <c r="AE153" i="10"/>
  <c r="Y153" i="10"/>
  <c r="X153" i="10"/>
  <c r="W153" i="10"/>
  <c r="V153" i="10"/>
  <c r="U153" i="10"/>
  <c r="T153" i="10"/>
  <c r="O153" i="10"/>
  <c r="N153" i="10"/>
  <c r="M153" i="10"/>
  <c r="L153" i="10" s="1"/>
  <c r="Z153" i="10" s="1"/>
  <c r="K153" i="10"/>
  <c r="BZ152" i="10"/>
  <c r="BX152" i="10"/>
  <c r="BW152" i="10"/>
  <c r="BV152" i="10"/>
  <c r="BU152" i="10"/>
  <c r="BT152" i="10" s="1"/>
  <c r="BS152" i="10"/>
  <c r="BN152" i="10"/>
  <c r="BM152" i="10"/>
  <c r="BL152" i="10"/>
  <c r="BK152" i="10"/>
  <c r="BJ152" i="10"/>
  <c r="BD152" i="10"/>
  <c r="BB152" i="10"/>
  <c r="BA152" i="10"/>
  <c r="AZ152" i="10"/>
  <c r="AY152" i="10"/>
  <c r="AX152" i="10" s="1"/>
  <c r="AW152" i="10"/>
  <c r="AR152" i="10"/>
  <c r="AQ152" i="10"/>
  <c r="AP152" i="10"/>
  <c r="AO152" i="10" s="1"/>
  <c r="AN152" i="10"/>
  <c r="AI152" i="10"/>
  <c r="AH152" i="10"/>
  <c r="AG152" i="10"/>
  <c r="AF152" i="10" s="1"/>
  <c r="AE152" i="10"/>
  <c r="Y152" i="10"/>
  <c r="X152" i="10"/>
  <c r="W152" i="10"/>
  <c r="V152" i="10"/>
  <c r="U152" i="10" s="1"/>
  <c r="Z152" i="10" s="1"/>
  <c r="T152" i="10"/>
  <c r="O152" i="10"/>
  <c r="N152" i="10"/>
  <c r="L152" i="10" s="1"/>
  <c r="M152" i="10"/>
  <c r="K152" i="10"/>
  <c r="BZ151" i="10"/>
  <c r="BX151" i="10"/>
  <c r="BW151" i="10"/>
  <c r="BV151" i="10"/>
  <c r="BU151" i="10"/>
  <c r="BT151" i="10"/>
  <c r="CA151" i="10" s="1"/>
  <c r="BS151" i="10"/>
  <c r="BN151" i="10"/>
  <c r="BM151" i="10"/>
  <c r="BL151" i="10"/>
  <c r="BK151" i="10"/>
  <c r="BJ151" i="10"/>
  <c r="BD151" i="10"/>
  <c r="BB151" i="10"/>
  <c r="BA151" i="10"/>
  <c r="AZ151" i="10"/>
  <c r="AY151" i="10"/>
  <c r="AX151" i="10" s="1"/>
  <c r="AW151" i="10"/>
  <c r="AR151" i="10"/>
  <c r="AQ151" i="10"/>
  <c r="AP151" i="10"/>
  <c r="AO151" i="10" s="1"/>
  <c r="AN151" i="10"/>
  <c r="AI151" i="10"/>
  <c r="AH151" i="10"/>
  <c r="AG151" i="10"/>
  <c r="AF151" i="10"/>
  <c r="AE151" i="10"/>
  <c r="Y151" i="10"/>
  <c r="X151" i="10"/>
  <c r="W151" i="10"/>
  <c r="U151" i="10" s="1"/>
  <c r="V151" i="10"/>
  <c r="T151" i="10"/>
  <c r="O151" i="10"/>
  <c r="L151" i="10" s="1"/>
  <c r="N151" i="10"/>
  <c r="M151" i="10"/>
  <c r="K151" i="10"/>
  <c r="BZ150" i="10"/>
  <c r="BX150" i="10"/>
  <c r="BW150" i="10"/>
  <c r="BV150" i="10"/>
  <c r="BU150" i="10"/>
  <c r="BT150" i="10"/>
  <c r="CA150" i="10" s="1"/>
  <c r="BS150" i="10"/>
  <c r="BN150" i="10"/>
  <c r="BM150" i="10"/>
  <c r="BL150" i="10"/>
  <c r="BK150" i="10" s="1"/>
  <c r="BY150" i="10" s="1"/>
  <c r="BJ150" i="10"/>
  <c r="BD150" i="10"/>
  <c r="BB150" i="10"/>
  <c r="BA150" i="10"/>
  <c r="AZ150" i="10"/>
  <c r="AY150" i="10"/>
  <c r="AX150" i="10" s="1"/>
  <c r="AW150" i="10"/>
  <c r="AR150" i="10"/>
  <c r="AQ150" i="10"/>
  <c r="AP150" i="10"/>
  <c r="AO150" i="10"/>
  <c r="AN150" i="10"/>
  <c r="AI150" i="10"/>
  <c r="AH150" i="10"/>
  <c r="AG150" i="10"/>
  <c r="AF150" i="10"/>
  <c r="AE150" i="10"/>
  <c r="Y150" i="10"/>
  <c r="X150" i="10"/>
  <c r="U150" i="10" s="1"/>
  <c r="Z150" i="10" s="1"/>
  <c r="W150" i="10"/>
  <c r="V150" i="10"/>
  <c r="T150" i="10"/>
  <c r="O150" i="10"/>
  <c r="N150" i="10"/>
  <c r="M150" i="10"/>
  <c r="L150" i="10" s="1"/>
  <c r="K150" i="10"/>
  <c r="BZ149" i="10"/>
  <c r="BX149" i="10"/>
  <c r="BW149" i="10"/>
  <c r="BV149" i="10"/>
  <c r="BU149" i="10"/>
  <c r="BT149" i="10" s="1"/>
  <c r="BS149" i="10"/>
  <c r="BN149" i="10"/>
  <c r="BM149" i="10"/>
  <c r="BK149" i="10" s="1"/>
  <c r="BL149" i="10"/>
  <c r="BJ149" i="10"/>
  <c r="BD149" i="10"/>
  <c r="BB149" i="10"/>
  <c r="BA149" i="10"/>
  <c r="AZ149" i="10"/>
  <c r="AY149" i="10"/>
  <c r="AX149" i="10"/>
  <c r="BE149" i="10" s="1"/>
  <c r="AW149" i="10"/>
  <c r="AR149" i="10"/>
  <c r="AQ149" i="10"/>
  <c r="AP149" i="10"/>
  <c r="AO149" i="10"/>
  <c r="AN149" i="10"/>
  <c r="AI149" i="10"/>
  <c r="AH149" i="10"/>
  <c r="AG149" i="10"/>
  <c r="AF149" i="10" s="1"/>
  <c r="AE149" i="10"/>
  <c r="Y149" i="10"/>
  <c r="X149" i="10"/>
  <c r="W149" i="10"/>
  <c r="V149" i="10"/>
  <c r="U149" i="10" s="1"/>
  <c r="Z149" i="10" s="1"/>
  <c r="T149" i="10"/>
  <c r="O149" i="10"/>
  <c r="N149" i="10"/>
  <c r="M149" i="10"/>
  <c r="L149" i="10" s="1"/>
  <c r="K149" i="10"/>
  <c r="BZ148" i="10"/>
  <c r="BX148" i="10"/>
  <c r="BW148" i="10"/>
  <c r="BV148" i="10"/>
  <c r="BT148" i="10" s="1"/>
  <c r="BU148" i="10"/>
  <c r="BS148" i="10"/>
  <c r="BN148" i="10"/>
  <c r="BK148" i="10" s="1"/>
  <c r="BM148" i="10"/>
  <c r="BL148" i="10"/>
  <c r="BJ148" i="10"/>
  <c r="BD148" i="10"/>
  <c r="BB148" i="10"/>
  <c r="BA148" i="10"/>
  <c r="AZ148" i="10"/>
  <c r="AY148" i="10"/>
  <c r="AX148" i="10"/>
  <c r="AW148" i="10"/>
  <c r="AR148" i="10"/>
  <c r="AQ148" i="10"/>
  <c r="AP148" i="10"/>
  <c r="AO148" i="10" s="1"/>
  <c r="BC148" i="10" s="1"/>
  <c r="AN148" i="10"/>
  <c r="AI148" i="10"/>
  <c r="AH148" i="10"/>
  <c r="AF148" i="10" s="1"/>
  <c r="AG148" i="10"/>
  <c r="AE148" i="10"/>
  <c r="Y148" i="10"/>
  <c r="X148" i="10"/>
  <c r="W148" i="10"/>
  <c r="V148" i="10"/>
  <c r="U148" i="10" s="1"/>
  <c r="Z148" i="10" s="1"/>
  <c r="T148" i="10"/>
  <c r="O148" i="10"/>
  <c r="N148" i="10"/>
  <c r="M148" i="10"/>
  <c r="L148" i="10" s="1"/>
  <c r="K148" i="10"/>
  <c r="BZ147" i="10"/>
  <c r="BX147" i="10"/>
  <c r="BW147" i="10"/>
  <c r="BT147" i="10" s="1"/>
  <c r="BV147" i="10"/>
  <c r="BU147" i="10"/>
  <c r="BS147" i="10"/>
  <c r="BN147" i="10"/>
  <c r="BM147" i="10"/>
  <c r="BL147" i="10"/>
  <c r="BK147" i="10" s="1"/>
  <c r="BJ147" i="10"/>
  <c r="BD147" i="10"/>
  <c r="BB147" i="10"/>
  <c r="BA147" i="10"/>
  <c r="AZ147" i="10"/>
  <c r="AY147" i="10"/>
  <c r="AX147" i="10" s="1"/>
  <c r="AW147" i="10"/>
  <c r="AR147" i="10"/>
  <c r="AQ147" i="10"/>
  <c r="AO147" i="10" s="1"/>
  <c r="AP147" i="10"/>
  <c r="AN147" i="10"/>
  <c r="AI147" i="10"/>
  <c r="AF147" i="10" s="1"/>
  <c r="AH147" i="10"/>
  <c r="AG147" i="10"/>
  <c r="AE147" i="10"/>
  <c r="Y147" i="10"/>
  <c r="X147" i="10"/>
  <c r="W147" i="10"/>
  <c r="V147" i="10"/>
  <c r="U147" i="10" s="1"/>
  <c r="Z147" i="10" s="1"/>
  <c r="T147" i="10"/>
  <c r="O147" i="10"/>
  <c r="N147" i="10"/>
  <c r="M147" i="10"/>
  <c r="L147" i="10"/>
  <c r="K147" i="10"/>
  <c r="BZ146" i="10"/>
  <c r="BX146" i="10"/>
  <c r="BW146" i="10"/>
  <c r="BV146" i="10"/>
  <c r="BU146" i="10"/>
  <c r="BT146" i="10" s="1"/>
  <c r="BS146" i="10"/>
  <c r="BN146" i="10"/>
  <c r="BM146" i="10"/>
  <c r="BL146" i="10"/>
  <c r="BK146" i="10" s="1"/>
  <c r="BJ146" i="10"/>
  <c r="BD146" i="10"/>
  <c r="BB146" i="10"/>
  <c r="BA146" i="10"/>
  <c r="AZ146" i="10"/>
  <c r="AX146" i="10" s="1"/>
  <c r="AY146" i="10"/>
  <c r="AW146" i="10"/>
  <c r="AR146" i="10"/>
  <c r="AO146" i="10" s="1"/>
  <c r="AQ146" i="10"/>
  <c r="AP146" i="10"/>
  <c r="AN146" i="10"/>
  <c r="AI146" i="10"/>
  <c r="AH146" i="10"/>
  <c r="AG146" i="10"/>
  <c r="AF146" i="10" s="1"/>
  <c r="AE146" i="10"/>
  <c r="Y146" i="10"/>
  <c r="X146" i="10"/>
  <c r="W146" i="10"/>
  <c r="V146" i="10"/>
  <c r="U146" i="10"/>
  <c r="Z146" i="10" s="1"/>
  <c r="T146" i="10"/>
  <c r="O146" i="10"/>
  <c r="N146" i="10"/>
  <c r="M146" i="10"/>
  <c r="L146" i="10"/>
  <c r="K146" i="10"/>
  <c r="BZ145" i="10"/>
  <c r="BX145" i="10"/>
  <c r="BW145" i="10"/>
  <c r="BV145" i="10"/>
  <c r="BU145" i="10"/>
  <c r="BT145" i="10" s="1"/>
  <c r="BS145" i="10"/>
  <c r="BN145" i="10"/>
  <c r="BM145" i="10"/>
  <c r="BL145" i="10"/>
  <c r="BK145" i="10" s="1"/>
  <c r="BJ145" i="10"/>
  <c r="BD145" i="10"/>
  <c r="BB145" i="10"/>
  <c r="BA145" i="10"/>
  <c r="AX145" i="10" s="1"/>
  <c r="AZ145" i="10"/>
  <c r="AY145" i="10"/>
  <c r="AW145" i="10"/>
  <c r="AR145" i="10"/>
  <c r="AQ145" i="10"/>
  <c r="AP145" i="10"/>
  <c r="AO145" i="10" s="1"/>
  <c r="AN145" i="10"/>
  <c r="AI145" i="10"/>
  <c r="AH145" i="10"/>
  <c r="AG145" i="10"/>
  <c r="AF145" i="10" s="1"/>
  <c r="AE145" i="10"/>
  <c r="Y145" i="10"/>
  <c r="X145" i="10"/>
  <c r="W145" i="10"/>
  <c r="V145" i="10"/>
  <c r="U145" i="10"/>
  <c r="T145" i="10"/>
  <c r="O145" i="10"/>
  <c r="N145" i="10"/>
  <c r="M145" i="10"/>
  <c r="L145" i="10" s="1"/>
  <c r="Z145" i="10" s="1"/>
  <c r="K145" i="10"/>
  <c r="BZ144" i="10"/>
  <c r="BX144" i="10"/>
  <c r="BW144" i="10"/>
  <c r="BV144" i="10"/>
  <c r="BU144" i="10"/>
  <c r="BT144" i="10" s="1"/>
  <c r="BS144" i="10"/>
  <c r="BN144" i="10"/>
  <c r="BM144" i="10"/>
  <c r="BL144" i="10"/>
  <c r="BK144" i="10"/>
  <c r="BJ144" i="10"/>
  <c r="BD144" i="10"/>
  <c r="BB144" i="10"/>
  <c r="BA144" i="10"/>
  <c r="AZ144" i="10"/>
  <c r="AY144" i="10"/>
  <c r="AX144" i="10" s="1"/>
  <c r="AW144" i="10"/>
  <c r="AR144" i="10"/>
  <c r="AQ144" i="10"/>
  <c r="AP144" i="10"/>
  <c r="AO144" i="10" s="1"/>
  <c r="AN144" i="10"/>
  <c r="AI144" i="10"/>
  <c r="AH144" i="10"/>
  <c r="AG144" i="10"/>
  <c r="AF144" i="10" s="1"/>
  <c r="AE144" i="10"/>
  <c r="Y144" i="10"/>
  <c r="X144" i="10"/>
  <c r="W144" i="10"/>
  <c r="V144" i="10"/>
  <c r="U144" i="10" s="1"/>
  <c r="Z144" i="10" s="1"/>
  <c r="T144" i="10"/>
  <c r="O144" i="10"/>
  <c r="N144" i="10"/>
  <c r="L144" i="10" s="1"/>
  <c r="M144" i="10"/>
  <c r="K144" i="10"/>
  <c r="BZ143" i="10"/>
  <c r="BX143" i="10"/>
  <c r="BW143" i="10"/>
  <c r="BV143" i="10"/>
  <c r="BU143" i="10"/>
  <c r="BT143" i="10"/>
  <c r="CA143" i="10" s="1"/>
  <c r="BS143" i="10"/>
  <c r="BN143" i="10"/>
  <c r="BM143" i="10"/>
  <c r="BL143" i="10"/>
  <c r="BK143" i="10"/>
  <c r="BJ143" i="10"/>
  <c r="AW143" i="10"/>
  <c r="AS143" i="10"/>
  <c r="BB143" i="10" s="1"/>
  <c r="AR143" i="10"/>
  <c r="AO143" i="10" s="1"/>
  <c r="AQ143" i="10"/>
  <c r="AP143" i="10"/>
  <c r="AN143" i="10"/>
  <c r="AI143" i="10"/>
  <c r="AH143" i="10"/>
  <c r="AG143" i="10"/>
  <c r="AF143" i="10" s="1"/>
  <c r="AE143" i="10"/>
  <c r="Y143" i="10"/>
  <c r="X143" i="10"/>
  <c r="W143" i="10"/>
  <c r="V143" i="10"/>
  <c r="U143" i="10"/>
  <c r="Z143" i="10" s="1"/>
  <c r="T143" i="10"/>
  <c r="O143" i="10"/>
  <c r="N143" i="10"/>
  <c r="M143" i="10"/>
  <c r="L143" i="10"/>
  <c r="K143" i="10"/>
  <c r="BZ142" i="10"/>
  <c r="BX142" i="10"/>
  <c r="BW142" i="10"/>
  <c r="BV142" i="10"/>
  <c r="BU142" i="10"/>
  <c r="BT142" i="10" s="1"/>
  <c r="BS142" i="10"/>
  <c r="BN142" i="10"/>
  <c r="BM142" i="10"/>
  <c r="BL142" i="10"/>
  <c r="BK142" i="10" s="1"/>
  <c r="BJ142" i="10"/>
  <c r="BD142" i="10"/>
  <c r="BB142" i="10"/>
  <c r="BA142" i="10"/>
  <c r="AX142" i="10" s="1"/>
  <c r="AZ142" i="10"/>
  <c r="AY142" i="10"/>
  <c r="AW142" i="10"/>
  <c r="AR142" i="10"/>
  <c r="AQ142" i="10"/>
  <c r="AP142" i="10"/>
  <c r="AO142" i="10" s="1"/>
  <c r="AN142" i="10"/>
  <c r="AI142" i="10"/>
  <c r="AH142" i="10"/>
  <c r="AG142" i="10"/>
  <c r="AF142" i="10" s="1"/>
  <c r="AE142" i="10"/>
  <c r="Y142" i="10"/>
  <c r="X142" i="10"/>
  <c r="W142" i="10"/>
  <c r="V142" i="10"/>
  <c r="U142" i="10"/>
  <c r="T142" i="10"/>
  <c r="O142" i="10"/>
  <c r="N142" i="10"/>
  <c r="M142" i="10"/>
  <c r="L142" i="10" s="1"/>
  <c r="Z142" i="10" s="1"/>
  <c r="K142" i="10"/>
  <c r="BZ141" i="10"/>
  <c r="BX141" i="10"/>
  <c r="BW141" i="10"/>
  <c r="BV141" i="10"/>
  <c r="BU141" i="10"/>
  <c r="BT141" i="10" s="1"/>
  <c r="BS141" i="10"/>
  <c r="BN141" i="10"/>
  <c r="BM141" i="10"/>
  <c r="BL141" i="10"/>
  <c r="BK141" i="10"/>
  <c r="BJ141" i="10"/>
  <c r="BD141" i="10"/>
  <c r="BB141" i="10"/>
  <c r="BA141" i="10"/>
  <c r="AZ141" i="10"/>
  <c r="AY141" i="10"/>
  <c r="AX141" i="10" s="1"/>
  <c r="AW141" i="10"/>
  <c r="AR141" i="10"/>
  <c r="AQ141" i="10"/>
  <c r="AP141" i="10"/>
  <c r="AO141" i="10" s="1"/>
  <c r="AN141" i="10"/>
  <c r="AI141" i="10"/>
  <c r="AH141" i="10"/>
  <c r="AG141" i="10"/>
  <c r="AF141" i="10" s="1"/>
  <c r="AE141" i="10"/>
  <c r="Y141" i="10"/>
  <c r="X141" i="10"/>
  <c r="W141" i="10"/>
  <c r="V141" i="10"/>
  <c r="U141" i="10" s="1"/>
  <c r="T141" i="10"/>
  <c r="O141" i="10"/>
  <c r="N141" i="10"/>
  <c r="L141" i="10" s="1"/>
  <c r="M141" i="10"/>
  <c r="K141" i="10"/>
  <c r="BZ140" i="10"/>
  <c r="BX140" i="10"/>
  <c r="BW140" i="10"/>
  <c r="BV140" i="10"/>
  <c r="BU140" i="10"/>
  <c r="BT140" i="10"/>
  <c r="CA140" i="10" s="1"/>
  <c r="BS140" i="10"/>
  <c r="BN140" i="10"/>
  <c r="BM140" i="10"/>
  <c r="BL140" i="10"/>
  <c r="BK140" i="10"/>
  <c r="BJ140" i="10"/>
  <c r="BD140" i="10"/>
  <c r="BB140" i="10"/>
  <c r="BA140" i="10"/>
  <c r="AZ140" i="10"/>
  <c r="AY140" i="10"/>
  <c r="AX140" i="10" s="1"/>
  <c r="AW140" i="10"/>
  <c r="AR140" i="10"/>
  <c r="AQ140" i="10"/>
  <c r="AP140" i="10"/>
  <c r="AO140" i="10" s="1"/>
  <c r="AN140" i="10"/>
  <c r="AI140" i="10"/>
  <c r="AH140" i="10"/>
  <c r="AG140" i="10"/>
  <c r="AF140" i="10"/>
  <c r="AE140" i="10"/>
  <c r="Y140" i="10"/>
  <c r="X140" i="10"/>
  <c r="W140" i="10"/>
  <c r="U140" i="10" s="1"/>
  <c r="Z140" i="10" s="1"/>
  <c r="V140" i="10"/>
  <c r="T140" i="10"/>
  <c r="O140" i="10"/>
  <c r="L140" i="10" s="1"/>
  <c r="N140" i="10"/>
  <c r="M140" i="10"/>
  <c r="K140" i="10"/>
  <c r="BZ139" i="10"/>
  <c r="BX139" i="10"/>
  <c r="BW139" i="10"/>
  <c r="BV139" i="10"/>
  <c r="BU139" i="10"/>
  <c r="BT139" i="10"/>
  <c r="CA139" i="10" s="1"/>
  <c r="BS139" i="10"/>
  <c r="BN139" i="10"/>
  <c r="BM139" i="10"/>
  <c r="BL139" i="10"/>
  <c r="BK139" i="10" s="1"/>
  <c r="BY139" i="10" s="1"/>
  <c r="BJ139" i="10"/>
  <c r="BD139" i="10"/>
  <c r="BB139" i="10"/>
  <c r="BA139" i="10"/>
  <c r="AZ139" i="10"/>
  <c r="AY139" i="10"/>
  <c r="AX139" i="10" s="1"/>
  <c r="AW139" i="10"/>
  <c r="AR139" i="10"/>
  <c r="AQ139" i="10"/>
  <c r="AP139" i="10"/>
  <c r="AO139" i="10"/>
  <c r="AN139" i="10"/>
  <c r="AI139" i="10"/>
  <c r="AH139" i="10"/>
  <c r="AG139" i="10"/>
  <c r="AF139" i="10"/>
  <c r="AE139" i="10"/>
  <c r="Y139" i="10"/>
  <c r="X139" i="10"/>
  <c r="U139" i="10" s="1"/>
  <c r="Z139" i="10" s="1"/>
  <c r="W139" i="10"/>
  <c r="V139" i="10"/>
  <c r="T139" i="10"/>
  <c r="O139" i="10"/>
  <c r="N139" i="10"/>
  <c r="M139" i="10"/>
  <c r="L139" i="10" s="1"/>
  <c r="K139" i="10"/>
  <c r="BZ138" i="10"/>
  <c r="BX138" i="10"/>
  <c r="BW138" i="10"/>
  <c r="BV138" i="10"/>
  <c r="BU138" i="10"/>
  <c r="BT138" i="10" s="1"/>
  <c r="BS138" i="10"/>
  <c r="BN138" i="10"/>
  <c r="BM138" i="10"/>
  <c r="BK138" i="10" s="1"/>
  <c r="BL138" i="10"/>
  <c r="BJ138" i="10"/>
  <c r="BD138" i="10"/>
  <c r="BB138" i="10"/>
  <c r="BA138" i="10"/>
  <c r="AZ138" i="10"/>
  <c r="AY138" i="10"/>
  <c r="AX138" i="10"/>
  <c r="AW138" i="10"/>
  <c r="AR138" i="10"/>
  <c r="AQ138" i="10"/>
  <c r="AP138" i="10"/>
  <c r="AO138" i="10"/>
  <c r="AN138" i="10"/>
  <c r="AI138" i="10"/>
  <c r="AH138" i="10"/>
  <c r="AG138" i="10"/>
  <c r="AF138" i="10" s="1"/>
  <c r="AE138" i="10"/>
  <c r="Y138" i="10"/>
  <c r="X138" i="10"/>
  <c r="W138" i="10"/>
  <c r="V138" i="10"/>
  <c r="U138" i="10" s="1"/>
  <c r="Z138" i="10" s="1"/>
  <c r="T138" i="10"/>
  <c r="O138" i="10"/>
  <c r="N138" i="10"/>
  <c r="M138" i="10"/>
  <c r="L138" i="10" s="1"/>
  <c r="K138" i="10"/>
  <c r="BZ137" i="10"/>
  <c r="BX137" i="10"/>
  <c r="BW137" i="10"/>
  <c r="BV137" i="10"/>
  <c r="BT137" i="10" s="1"/>
  <c r="BU137" i="10"/>
  <c r="BS137" i="10"/>
  <c r="BN137" i="10"/>
  <c r="BK137" i="10" s="1"/>
  <c r="BM137" i="10"/>
  <c r="BL137" i="10"/>
  <c r="BJ137" i="10"/>
  <c r="BD137" i="10"/>
  <c r="BB137" i="10"/>
  <c r="BA137" i="10"/>
  <c r="AZ137" i="10"/>
  <c r="AY137" i="10"/>
  <c r="AX137" i="10"/>
  <c r="AW137" i="10"/>
  <c r="AR137" i="10"/>
  <c r="AQ137" i="10"/>
  <c r="AP137" i="10"/>
  <c r="AO137" i="10" s="1"/>
  <c r="BC137" i="10" s="1"/>
  <c r="AN137" i="10"/>
  <c r="AI137" i="10"/>
  <c r="AH137" i="10"/>
  <c r="AF137" i="10" s="1"/>
  <c r="AG137" i="10"/>
  <c r="AE137" i="10"/>
  <c r="Y137" i="10"/>
  <c r="X137" i="10"/>
  <c r="W137" i="10"/>
  <c r="V137" i="10"/>
  <c r="U137" i="10" s="1"/>
  <c r="Z137" i="10" s="1"/>
  <c r="T137" i="10"/>
  <c r="O137" i="10"/>
  <c r="N137" i="10"/>
  <c r="M137" i="10"/>
  <c r="L137" i="10" s="1"/>
  <c r="K137" i="10"/>
  <c r="BZ136" i="10"/>
  <c r="BX136" i="10"/>
  <c r="BW136" i="10"/>
  <c r="BT136" i="10" s="1"/>
  <c r="BV136" i="10"/>
  <c r="BU136" i="10"/>
  <c r="BS136" i="10"/>
  <c r="BN136" i="10"/>
  <c r="BM136" i="10"/>
  <c r="BL136" i="10"/>
  <c r="BK136" i="10" s="1"/>
  <c r="BJ136" i="10"/>
  <c r="BD136" i="10"/>
  <c r="BB136" i="10"/>
  <c r="BA136" i="10"/>
  <c r="AZ136" i="10"/>
  <c r="AY136" i="10"/>
  <c r="AX136" i="10" s="1"/>
  <c r="AW136" i="10"/>
  <c r="AR136" i="10"/>
  <c r="AQ136" i="10"/>
  <c r="AO136" i="10" s="1"/>
  <c r="AP136" i="10"/>
  <c r="AN136" i="10"/>
  <c r="AI136" i="10"/>
  <c r="AF136" i="10" s="1"/>
  <c r="AH136" i="10"/>
  <c r="AG136" i="10"/>
  <c r="AE136" i="10"/>
  <c r="Y136" i="10"/>
  <c r="X136" i="10"/>
  <c r="W136" i="10"/>
  <c r="V136" i="10"/>
  <c r="U136" i="10" s="1"/>
  <c r="Z136" i="10" s="1"/>
  <c r="T136" i="10"/>
  <c r="O136" i="10"/>
  <c r="N136" i="10"/>
  <c r="M136" i="10"/>
  <c r="L136" i="10"/>
  <c r="K136" i="10"/>
  <c r="BZ135" i="10"/>
  <c r="BX135" i="10"/>
  <c r="BW135" i="10"/>
  <c r="BV135" i="10"/>
  <c r="BU135" i="10"/>
  <c r="BT135" i="10" s="1"/>
  <c r="BS135" i="10"/>
  <c r="BN135" i="10"/>
  <c r="BM135" i="10"/>
  <c r="BL135" i="10"/>
  <c r="BK135" i="10" s="1"/>
  <c r="BJ135" i="10"/>
  <c r="BD135" i="10"/>
  <c r="BB135" i="10"/>
  <c r="BA135" i="10"/>
  <c r="AZ135" i="10"/>
  <c r="AX135" i="10" s="1"/>
  <c r="AY135" i="10"/>
  <c r="AW135" i="10"/>
  <c r="AR135" i="10"/>
  <c r="AO135" i="10" s="1"/>
  <c r="AQ135" i="10"/>
  <c r="AP135" i="10"/>
  <c r="AN135" i="10"/>
  <c r="AI135" i="10"/>
  <c r="AH135" i="10"/>
  <c r="AG135" i="10"/>
  <c r="AF135" i="10" s="1"/>
  <c r="AE135" i="10"/>
  <c r="Y135" i="10"/>
  <c r="X135" i="10"/>
  <c r="W135" i="10"/>
  <c r="V135" i="10"/>
  <c r="U135" i="10"/>
  <c r="Z135" i="10" s="1"/>
  <c r="T135" i="10"/>
  <c r="O135" i="10"/>
  <c r="N135" i="10"/>
  <c r="M135" i="10"/>
  <c r="L135" i="10"/>
  <c r="K135" i="10"/>
  <c r="BZ134" i="10"/>
  <c r="BX134" i="10"/>
  <c r="BW134" i="10"/>
  <c r="BV134" i="10"/>
  <c r="BU134" i="10"/>
  <c r="BT134" i="10" s="1"/>
  <c r="BS134" i="10"/>
  <c r="BN134" i="10"/>
  <c r="BM134" i="10"/>
  <c r="BL134" i="10"/>
  <c r="BK134" i="10" s="1"/>
  <c r="BJ134" i="10"/>
  <c r="BD134" i="10"/>
  <c r="BB134" i="10"/>
  <c r="BA134" i="10"/>
  <c r="AX134" i="10" s="1"/>
  <c r="AZ134" i="10"/>
  <c r="AY134" i="10"/>
  <c r="AW134" i="10"/>
  <c r="AR134" i="10"/>
  <c r="AQ134" i="10"/>
  <c r="AP134" i="10"/>
  <c r="AO134" i="10" s="1"/>
  <c r="AN134" i="10"/>
  <c r="AI134" i="10"/>
  <c r="AH134" i="10"/>
  <c r="AG134" i="10"/>
  <c r="AF134" i="10" s="1"/>
  <c r="AE134" i="10"/>
  <c r="Y134" i="10"/>
  <c r="X134" i="10"/>
  <c r="W134" i="10"/>
  <c r="V134" i="10"/>
  <c r="U134" i="10"/>
  <c r="T134" i="10"/>
  <c r="O134" i="10"/>
  <c r="N134" i="10"/>
  <c r="M134" i="10"/>
  <c r="L134" i="10" s="1"/>
  <c r="Z134" i="10" s="1"/>
  <c r="K134" i="10"/>
  <c r="BZ133" i="10"/>
  <c r="BX133" i="10"/>
  <c r="BW133" i="10"/>
  <c r="BV133" i="10"/>
  <c r="BU133" i="10"/>
  <c r="BT133" i="10" s="1"/>
  <c r="BS133" i="10"/>
  <c r="BN133" i="10"/>
  <c r="BM133" i="10"/>
  <c r="BL133" i="10"/>
  <c r="BK133" i="10"/>
  <c r="BJ133" i="10"/>
  <c r="BD133" i="10"/>
  <c r="BB133" i="10"/>
  <c r="BA133" i="10"/>
  <c r="AZ133" i="10"/>
  <c r="AY133" i="10"/>
  <c r="AX133" i="10" s="1"/>
  <c r="AW133" i="10"/>
  <c r="AR133" i="10"/>
  <c r="AQ133" i="10"/>
  <c r="AP133" i="10"/>
  <c r="AO133" i="10" s="1"/>
  <c r="AN133" i="10"/>
  <c r="AI133" i="10"/>
  <c r="AH133" i="10"/>
  <c r="AG133" i="10"/>
  <c r="AF133" i="10" s="1"/>
  <c r="AE133" i="10"/>
  <c r="Y133" i="10"/>
  <c r="X133" i="10"/>
  <c r="W133" i="10"/>
  <c r="V133" i="10"/>
  <c r="U133" i="10" s="1"/>
  <c r="Z133" i="10" s="1"/>
  <c r="T133" i="10"/>
  <c r="O133" i="10"/>
  <c r="N133" i="10"/>
  <c r="L133" i="10" s="1"/>
  <c r="M133" i="10"/>
  <c r="K133" i="10"/>
  <c r="BZ132" i="10"/>
  <c r="BX132" i="10"/>
  <c r="BW132" i="10"/>
  <c r="BV132" i="10"/>
  <c r="BU132" i="10"/>
  <c r="BT132" i="10"/>
  <c r="CA132" i="10" s="1"/>
  <c r="BS132" i="10"/>
  <c r="BN132" i="10"/>
  <c r="BM132" i="10"/>
  <c r="BL132" i="10"/>
  <c r="BK132" i="10"/>
  <c r="BJ132" i="10"/>
  <c r="BD132" i="10"/>
  <c r="BB132" i="10"/>
  <c r="BA132" i="10"/>
  <c r="AZ132" i="10"/>
  <c r="AY132" i="10"/>
  <c r="AX132" i="10" s="1"/>
  <c r="AW132" i="10"/>
  <c r="AR132" i="10"/>
  <c r="AQ132" i="10"/>
  <c r="AP132" i="10"/>
  <c r="AO132" i="10" s="1"/>
  <c r="AN132" i="10"/>
  <c r="AI132" i="10"/>
  <c r="AH132" i="10"/>
  <c r="AG132" i="10"/>
  <c r="AF132" i="10"/>
  <c r="AE132" i="10"/>
  <c r="Y132" i="10"/>
  <c r="X132" i="10"/>
  <c r="W132" i="10"/>
  <c r="U132" i="10" s="1"/>
  <c r="Z132" i="10" s="1"/>
  <c r="V132" i="10"/>
  <c r="T132" i="10"/>
  <c r="O132" i="10"/>
  <c r="L132" i="10" s="1"/>
  <c r="N132" i="10"/>
  <c r="M132" i="10"/>
  <c r="K132" i="10"/>
  <c r="BZ131" i="10"/>
  <c r="BX131" i="10"/>
  <c r="BW131" i="10"/>
  <c r="BV131" i="10"/>
  <c r="BU131" i="10"/>
  <c r="BT131" i="10"/>
  <c r="CA131" i="10" s="1"/>
  <c r="BS131" i="10"/>
  <c r="BN131" i="10"/>
  <c r="BM131" i="10"/>
  <c r="BL131" i="10"/>
  <c r="BK131" i="10" s="1"/>
  <c r="BY131" i="10" s="1"/>
  <c r="BJ131" i="10"/>
  <c r="BD131" i="10"/>
  <c r="BB131" i="10"/>
  <c r="BA131" i="10"/>
  <c r="AZ131" i="10"/>
  <c r="AY131" i="10"/>
  <c r="AX131" i="10" s="1"/>
  <c r="AW131" i="10"/>
  <c r="AR131" i="10"/>
  <c r="AQ131" i="10"/>
  <c r="AP131" i="10"/>
  <c r="AO131" i="10"/>
  <c r="AN131" i="10"/>
  <c r="AI131" i="10"/>
  <c r="AH131" i="10"/>
  <c r="AG131" i="10"/>
  <c r="AF131" i="10"/>
  <c r="AE131" i="10"/>
  <c r="Y131" i="10"/>
  <c r="X131" i="10"/>
  <c r="U131" i="10" s="1"/>
  <c r="W131" i="10"/>
  <c r="V131" i="10"/>
  <c r="T131" i="10"/>
  <c r="O131" i="10"/>
  <c r="N131" i="10"/>
  <c r="M131" i="10"/>
  <c r="L131" i="10" s="1"/>
  <c r="K131" i="10"/>
  <c r="BZ130" i="10"/>
  <c r="BX130" i="10"/>
  <c r="BW130" i="10"/>
  <c r="BV130" i="10"/>
  <c r="BU130" i="10"/>
  <c r="BT130" i="10" s="1"/>
  <c r="BS130" i="10"/>
  <c r="BN130" i="10"/>
  <c r="BM130" i="10"/>
  <c r="BK130" i="10" s="1"/>
  <c r="BL130" i="10"/>
  <c r="BJ130" i="10"/>
  <c r="BD130" i="10"/>
  <c r="BB130" i="10"/>
  <c r="BA130" i="10"/>
  <c r="AZ130" i="10"/>
  <c r="AY130" i="10"/>
  <c r="AX130" i="10"/>
  <c r="BE130" i="10" s="1"/>
  <c r="AW130" i="10"/>
  <c r="AR130" i="10"/>
  <c r="AQ130" i="10"/>
  <c r="AP130" i="10"/>
  <c r="AO130" i="10"/>
  <c r="AN130" i="10"/>
  <c r="AI130" i="10"/>
  <c r="AH130" i="10"/>
  <c r="AG130" i="10"/>
  <c r="AF130" i="10" s="1"/>
  <c r="AE130" i="10"/>
  <c r="Y130" i="10"/>
  <c r="X130" i="10"/>
  <c r="W130" i="10"/>
  <c r="V130" i="10"/>
  <c r="U130" i="10" s="1"/>
  <c r="Z130" i="10" s="1"/>
  <c r="T130" i="10"/>
  <c r="O130" i="10"/>
  <c r="N130" i="10"/>
  <c r="M130" i="10"/>
  <c r="L130" i="10" s="1"/>
  <c r="K130" i="10"/>
  <c r="BZ129" i="10"/>
  <c r="BX129" i="10"/>
  <c r="BW129" i="10"/>
  <c r="BV129" i="10"/>
  <c r="BT129" i="10" s="1"/>
  <c r="BU129" i="10"/>
  <c r="BS129" i="10"/>
  <c r="BN129" i="10"/>
  <c r="BK129" i="10" s="1"/>
  <c r="BM129" i="10"/>
  <c r="BL129" i="10"/>
  <c r="BJ129" i="10"/>
  <c r="BD129" i="10"/>
  <c r="BB129" i="10"/>
  <c r="BA129" i="10"/>
  <c r="AZ129" i="10"/>
  <c r="AY129" i="10"/>
  <c r="AX129" i="10"/>
  <c r="BE129" i="10" s="1"/>
  <c r="AW129" i="10"/>
  <c r="AR129" i="10"/>
  <c r="AQ129" i="10"/>
  <c r="AP129" i="10"/>
  <c r="AO129" i="10" s="1"/>
  <c r="BC129" i="10" s="1"/>
  <c r="AN129" i="10"/>
  <c r="AI129" i="10"/>
  <c r="AH129" i="10"/>
  <c r="AF129" i="10" s="1"/>
  <c r="AG129" i="10"/>
  <c r="AE129" i="10"/>
  <c r="Y129" i="10"/>
  <c r="X129" i="10"/>
  <c r="W129" i="10"/>
  <c r="V129" i="10"/>
  <c r="U129" i="10" s="1"/>
  <c r="Z129" i="10" s="1"/>
  <c r="T129" i="10"/>
  <c r="O129" i="10"/>
  <c r="N129" i="10"/>
  <c r="M129" i="10"/>
  <c r="L129" i="10" s="1"/>
  <c r="K129" i="10"/>
  <c r="BZ128" i="10"/>
  <c r="BX128" i="10"/>
  <c r="BW128" i="10"/>
  <c r="BT128" i="10" s="1"/>
  <c r="BV128" i="10"/>
  <c r="BU128" i="10"/>
  <c r="BS128" i="10"/>
  <c r="BN128" i="10"/>
  <c r="BM128" i="10"/>
  <c r="BL128" i="10"/>
  <c r="BK128" i="10" s="1"/>
  <c r="BJ128" i="10"/>
  <c r="BD128" i="10"/>
  <c r="BB128" i="10"/>
  <c r="BA128" i="10"/>
  <c r="AZ128" i="10"/>
  <c r="AY128" i="10"/>
  <c r="AX128" i="10" s="1"/>
  <c r="AW128" i="10"/>
  <c r="AR128" i="10"/>
  <c r="AQ128" i="10"/>
  <c r="AO128" i="10" s="1"/>
  <c r="AP128" i="10"/>
  <c r="AN128" i="10"/>
  <c r="AI128" i="10"/>
  <c r="AF128" i="10" s="1"/>
  <c r="AH128" i="10"/>
  <c r="AG128" i="10"/>
  <c r="AE128" i="10"/>
  <c r="Y128" i="10"/>
  <c r="X128" i="10"/>
  <c r="W128" i="10"/>
  <c r="V128" i="10"/>
  <c r="U128" i="10" s="1"/>
  <c r="Z128" i="10" s="1"/>
  <c r="T128" i="10"/>
  <c r="O128" i="10"/>
  <c r="N128" i="10"/>
  <c r="M128" i="10"/>
  <c r="L128" i="10"/>
  <c r="K128" i="10"/>
  <c r="BZ127" i="10"/>
  <c r="BX127" i="10"/>
  <c r="BW127" i="10"/>
  <c r="BV127" i="10"/>
  <c r="BU127" i="10"/>
  <c r="BT127" i="10" s="1"/>
  <c r="BS127" i="10"/>
  <c r="BN127" i="10"/>
  <c r="BM127" i="10"/>
  <c r="BL127" i="10"/>
  <c r="BK127" i="10" s="1"/>
  <c r="BJ127" i="10"/>
  <c r="BD127" i="10"/>
  <c r="BB127" i="10"/>
  <c r="BA127" i="10"/>
  <c r="AZ127" i="10"/>
  <c r="AX127" i="10" s="1"/>
  <c r="AY127" i="10"/>
  <c r="AW127" i="10"/>
  <c r="AR127" i="10"/>
  <c r="AO127" i="10" s="1"/>
  <c r="AQ127" i="10"/>
  <c r="AP127" i="10"/>
  <c r="AN127" i="10"/>
  <c r="AI127" i="10"/>
  <c r="AH127" i="10"/>
  <c r="AG127" i="10"/>
  <c r="AF127" i="10" s="1"/>
  <c r="AE127" i="10"/>
  <c r="Y127" i="10"/>
  <c r="X127" i="10"/>
  <c r="W127" i="10"/>
  <c r="V127" i="10"/>
  <c r="U127" i="10"/>
  <c r="Z127" i="10" s="1"/>
  <c r="T127" i="10"/>
  <c r="O127" i="10"/>
  <c r="N127" i="10"/>
  <c r="M127" i="10"/>
  <c r="L127" i="10"/>
  <c r="K127" i="10"/>
  <c r="BZ126" i="10"/>
  <c r="BX126" i="10"/>
  <c r="BW126" i="10"/>
  <c r="BV126" i="10"/>
  <c r="BU126" i="10"/>
  <c r="BT126" i="10" s="1"/>
  <c r="BS126" i="10"/>
  <c r="BN126" i="10"/>
  <c r="BM126" i="10"/>
  <c r="BL126" i="10"/>
  <c r="BK126" i="10" s="1"/>
  <c r="BJ126" i="10"/>
  <c r="BD126" i="10"/>
  <c r="BB126" i="10"/>
  <c r="BA126" i="10"/>
  <c r="AX126" i="10" s="1"/>
  <c r="AZ126" i="10"/>
  <c r="AY126" i="10"/>
  <c r="AW126" i="10"/>
  <c r="AR126" i="10"/>
  <c r="AQ126" i="10"/>
  <c r="AP126" i="10"/>
  <c r="AO126" i="10" s="1"/>
  <c r="AN126" i="10"/>
  <c r="AI126" i="10"/>
  <c r="AH126" i="10"/>
  <c r="AG126" i="10"/>
  <c r="AF126" i="10" s="1"/>
  <c r="AE126" i="10"/>
  <c r="Y126" i="10"/>
  <c r="X126" i="10"/>
  <c r="W126" i="10"/>
  <c r="V126" i="10"/>
  <c r="U126" i="10"/>
  <c r="T126" i="10"/>
  <c r="O126" i="10"/>
  <c r="N126" i="10"/>
  <c r="M126" i="10"/>
  <c r="L126" i="10" s="1"/>
  <c r="Z126" i="10" s="1"/>
  <c r="K126" i="10"/>
  <c r="BZ125" i="10"/>
  <c r="BX125" i="10"/>
  <c r="BW125" i="10"/>
  <c r="BV125" i="10"/>
  <c r="BU125" i="10"/>
  <c r="BT125" i="10" s="1"/>
  <c r="BS125" i="10"/>
  <c r="BN125" i="10"/>
  <c r="BM125" i="10"/>
  <c r="BL125" i="10"/>
  <c r="BK125" i="10"/>
  <c r="BJ125" i="10"/>
  <c r="BD125" i="10"/>
  <c r="BB125" i="10"/>
  <c r="BA125" i="10"/>
  <c r="AZ125" i="10"/>
  <c r="AY125" i="10"/>
  <c r="AX125" i="10" s="1"/>
  <c r="AW125" i="10"/>
  <c r="AR125" i="10"/>
  <c r="AQ125" i="10"/>
  <c r="AP125" i="10"/>
  <c r="AO125" i="10" s="1"/>
  <c r="AN125" i="10"/>
  <c r="AI125" i="10"/>
  <c r="AH125" i="10"/>
  <c r="AG125" i="10"/>
  <c r="AF125" i="10" s="1"/>
  <c r="AE125" i="10"/>
  <c r="Y125" i="10"/>
  <c r="X125" i="10"/>
  <c r="W125" i="10"/>
  <c r="V125" i="10"/>
  <c r="U125" i="10" s="1"/>
  <c r="Z125" i="10" s="1"/>
  <c r="T125" i="10"/>
  <c r="O125" i="10"/>
  <c r="N125" i="10"/>
  <c r="L125" i="10" s="1"/>
  <c r="M125" i="10"/>
  <c r="K125" i="10"/>
  <c r="BZ124" i="10"/>
  <c r="BX124" i="10"/>
  <c r="BW124" i="10"/>
  <c r="BV124" i="10"/>
  <c r="BU124" i="10"/>
  <c r="BT124" i="10"/>
  <c r="CA124" i="10" s="1"/>
  <c r="BS124" i="10"/>
  <c r="BN124" i="10"/>
  <c r="BM124" i="10"/>
  <c r="BL124" i="10"/>
  <c r="BK124" i="10"/>
  <c r="BJ124" i="10"/>
  <c r="BD124" i="10"/>
  <c r="BB124" i="10"/>
  <c r="BA124" i="10"/>
  <c r="AZ124" i="10"/>
  <c r="AY124" i="10"/>
  <c r="AX124" i="10" s="1"/>
  <c r="AW124" i="10"/>
  <c r="AR124" i="10"/>
  <c r="AQ124" i="10"/>
  <c r="AP124" i="10"/>
  <c r="AO124" i="10" s="1"/>
  <c r="AN124" i="10"/>
  <c r="AI124" i="10"/>
  <c r="AH124" i="10"/>
  <c r="AG124" i="10"/>
  <c r="AF124" i="10"/>
  <c r="AE124" i="10"/>
  <c r="Y124" i="10"/>
  <c r="X124" i="10"/>
  <c r="W124" i="10"/>
  <c r="U124" i="10" s="1"/>
  <c r="V124" i="10"/>
  <c r="T124" i="10"/>
  <c r="O124" i="10"/>
  <c r="L124" i="10" s="1"/>
  <c r="N124" i="10"/>
  <c r="M124" i="10"/>
  <c r="K124" i="10"/>
  <c r="BZ123" i="10"/>
  <c r="BX123" i="10"/>
  <c r="BW123" i="10"/>
  <c r="BV123" i="10"/>
  <c r="BU123" i="10"/>
  <c r="BT123" i="10"/>
  <c r="CA123" i="10" s="1"/>
  <c r="BS123" i="10"/>
  <c r="BN123" i="10"/>
  <c r="BM123" i="10"/>
  <c r="BL123" i="10"/>
  <c r="BK123" i="10" s="1"/>
  <c r="BY123" i="10" s="1"/>
  <c r="BJ123" i="10"/>
  <c r="BD123" i="10"/>
  <c r="BB123" i="10"/>
  <c r="BA123" i="10"/>
  <c r="AZ123" i="10"/>
  <c r="AY123" i="10"/>
  <c r="AX123" i="10" s="1"/>
  <c r="AW123" i="10"/>
  <c r="AR123" i="10"/>
  <c r="AQ123" i="10"/>
  <c r="AP123" i="10"/>
  <c r="AO123" i="10"/>
  <c r="AN123" i="10"/>
  <c r="AI123" i="10"/>
  <c r="AH123" i="10"/>
  <c r="AG123" i="10"/>
  <c r="AF123" i="10"/>
  <c r="AE123" i="10"/>
  <c r="Y123" i="10"/>
  <c r="X123" i="10"/>
  <c r="U123" i="10" s="1"/>
  <c r="Z123" i="10" s="1"/>
  <c r="W123" i="10"/>
  <c r="V123" i="10"/>
  <c r="T123" i="10"/>
  <c r="O123" i="10"/>
  <c r="N123" i="10"/>
  <c r="M123" i="10"/>
  <c r="L123" i="10" s="1"/>
  <c r="K123" i="10"/>
  <c r="BZ122" i="10"/>
  <c r="BX122" i="10"/>
  <c r="BW122" i="10"/>
  <c r="BV122" i="10"/>
  <c r="BU122" i="10"/>
  <c r="BT122" i="10" s="1"/>
  <c r="BS122" i="10"/>
  <c r="BN122" i="10"/>
  <c r="BM122" i="10"/>
  <c r="BK122" i="10" s="1"/>
  <c r="BL122" i="10"/>
  <c r="BJ122" i="10"/>
  <c r="BD122" i="10"/>
  <c r="BB122" i="10"/>
  <c r="BA122" i="10"/>
  <c r="AZ122" i="10"/>
  <c r="AY122" i="10"/>
  <c r="AX122" i="10"/>
  <c r="AW122" i="10"/>
  <c r="AR122" i="10"/>
  <c r="AQ122" i="10"/>
  <c r="AP122" i="10"/>
  <c r="AO122" i="10"/>
  <c r="AN122" i="10"/>
  <c r="AI122" i="10"/>
  <c r="AH122" i="10"/>
  <c r="AG122" i="10"/>
  <c r="AF122" i="10" s="1"/>
  <c r="AE122" i="10"/>
  <c r="Y122" i="10"/>
  <c r="X122" i="10"/>
  <c r="W122" i="10"/>
  <c r="V122" i="10"/>
  <c r="U122" i="10" s="1"/>
  <c r="T122" i="10"/>
  <c r="O122" i="10"/>
  <c r="N122" i="10"/>
  <c r="M122" i="10"/>
  <c r="L122" i="10" s="1"/>
  <c r="K122" i="10"/>
  <c r="BZ121" i="10"/>
  <c r="BX121" i="10"/>
  <c r="BW121" i="10"/>
  <c r="BV121" i="10"/>
  <c r="BT121" i="10" s="1"/>
  <c r="BU121" i="10"/>
  <c r="BS121" i="10"/>
  <c r="BN121" i="10"/>
  <c r="BK121" i="10" s="1"/>
  <c r="BM121" i="10"/>
  <c r="BL121" i="10"/>
  <c r="BJ121" i="10"/>
  <c r="BD121" i="10"/>
  <c r="BB121" i="10"/>
  <c r="BA121" i="10"/>
  <c r="AZ121" i="10"/>
  <c r="AY121" i="10"/>
  <c r="AX121" i="10"/>
  <c r="AW121" i="10"/>
  <c r="AR121" i="10"/>
  <c r="AQ121" i="10"/>
  <c r="AP121" i="10"/>
  <c r="AO121" i="10" s="1"/>
  <c r="BC121" i="10" s="1"/>
  <c r="AN121" i="10"/>
  <c r="AI121" i="10"/>
  <c r="AH121" i="10"/>
  <c r="AF121" i="10" s="1"/>
  <c r="AG121" i="10"/>
  <c r="AE121" i="10"/>
  <c r="Y121" i="10"/>
  <c r="X121" i="10"/>
  <c r="W121" i="10"/>
  <c r="V121" i="10"/>
  <c r="U121" i="10" s="1"/>
  <c r="Z121" i="10" s="1"/>
  <c r="T121" i="10"/>
  <c r="O121" i="10"/>
  <c r="N121" i="10"/>
  <c r="M121" i="10"/>
  <c r="L121" i="10" s="1"/>
  <c r="K121" i="10"/>
  <c r="BZ120" i="10"/>
  <c r="BX120" i="10"/>
  <c r="BW120" i="10"/>
  <c r="BT120" i="10" s="1"/>
  <c r="BV120" i="10"/>
  <c r="BU120" i="10"/>
  <c r="BS120" i="10"/>
  <c r="BN120" i="10"/>
  <c r="BM120" i="10"/>
  <c r="BL120" i="10"/>
  <c r="BK120" i="10" s="1"/>
  <c r="BJ120" i="10"/>
  <c r="BD120" i="10"/>
  <c r="BB120" i="10"/>
  <c r="BA120" i="10"/>
  <c r="AZ120" i="10"/>
  <c r="AY120" i="10"/>
  <c r="AX120" i="10" s="1"/>
  <c r="AW120" i="10"/>
  <c r="AR120" i="10"/>
  <c r="AQ120" i="10"/>
  <c r="AO120" i="10" s="1"/>
  <c r="AP120" i="10"/>
  <c r="AN120" i="10"/>
  <c r="AI120" i="10"/>
  <c r="AF120" i="10" s="1"/>
  <c r="AH120" i="10"/>
  <c r="AG120" i="10"/>
  <c r="AE120" i="10"/>
  <c r="Y120" i="10"/>
  <c r="X120" i="10"/>
  <c r="W120" i="10"/>
  <c r="V120" i="10"/>
  <c r="U120" i="10" s="1"/>
  <c r="Z120" i="10" s="1"/>
  <c r="T120" i="10"/>
  <c r="O120" i="10"/>
  <c r="N120" i="10"/>
  <c r="M120" i="10"/>
  <c r="L120" i="10"/>
  <c r="K120" i="10"/>
  <c r="BZ119" i="10"/>
  <c r="BX119" i="10"/>
  <c r="BW119" i="10"/>
  <c r="BV119" i="10"/>
  <c r="BU119" i="10"/>
  <c r="BT119" i="10" s="1"/>
  <c r="BS119" i="10"/>
  <c r="BN119" i="10"/>
  <c r="BM119" i="10"/>
  <c r="BL119" i="10"/>
  <c r="BK119" i="10" s="1"/>
  <c r="BJ119" i="10"/>
  <c r="BD119" i="10"/>
  <c r="BB119" i="10"/>
  <c r="BA119" i="10"/>
  <c r="AZ119" i="10"/>
  <c r="AX119" i="10" s="1"/>
  <c r="AY119" i="10"/>
  <c r="AW119" i="10"/>
  <c r="AR119" i="10"/>
  <c r="AO119" i="10" s="1"/>
  <c r="AQ119" i="10"/>
  <c r="AP119" i="10"/>
  <c r="AN119" i="10"/>
  <c r="AI119" i="10"/>
  <c r="AH119" i="10"/>
  <c r="AG119" i="10"/>
  <c r="AF119" i="10" s="1"/>
  <c r="AE119" i="10"/>
  <c r="Y119" i="10"/>
  <c r="X119" i="10"/>
  <c r="W119" i="10"/>
  <c r="V119" i="10"/>
  <c r="U119" i="10"/>
  <c r="Z119" i="10" s="1"/>
  <c r="T119" i="10"/>
  <c r="O119" i="10"/>
  <c r="N119" i="10"/>
  <c r="M119" i="10"/>
  <c r="L119" i="10"/>
  <c r="K119" i="10"/>
  <c r="BZ118" i="10"/>
  <c r="BX118" i="10"/>
  <c r="BW118" i="10"/>
  <c r="BV118" i="10"/>
  <c r="BU118" i="10"/>
  <c r="BT118" i="10" s="1"/>
  <c r="BS118" i="10"/>
  <c r="BN118" i="10"/>
  <c r="BM118" i="10"/>
  <c r="BL118" i="10"/>
  <c r="BK118" i="10" s="1"/>
  <c r="BJ118" i="10"/>
  <c r="BD118" i="10"/>
  <c r="BB118" i="10"/>
  <c r="BA118" i="10"/>
  <c r="AX118" i="10" s="1"/>
  <c r="AZ118" i="10"/>
  <c r="AY118" i="10"/>
  <c r="AW118" i="10"/>
  <c r="AR118" i="10"/>
  <c r="AQ118" i="10"/>
  <c r="AP118" i="10"/>
  <c r="AO118" i="10" s="1"/>
  <c r="AN118" i="10"/>
  <c r="AI118" i="10"/>
  <c r="AH118" i="10"/>
  <c r="AG118" i="10"/>
  <c r="AF118" i="10" s="1"/>
  <c r="AE118" i="10"/>
  <c r="Y118" i="10"/>
  <c r="X118" i="10"/>
  <c r="W118" i="10"/>
  <c r="V118" i="10"/>
  <c r="U118" i="10"/>
  <c r="T118" i="10"/>
  <c r="O118" i="10"/>
  <c r="N118" i="10"/>
  <c r="M118" i="10"/>
  <c r="L118" i="10" s="1"/>
  <c r="Z118" i="10" s="1"/>
  <c r="K118" i="10"/>
  <c r="BZ117" i="10"/>
  <c r="BX117" i="10"/>
  <c r="BW117" i="10"/>
  <c r="BV117" i="10"/>
  <c r="BU117" i="10"/>
  <c r="BT117" i="10" s="1"/>
  <c r="BS117" i="10"/>
  <c r="BN117" i="10"/>
  <c r="BM117" i="10"/>
  <c r="BL117" i="10"/>
  <c r="BK117" i="10"/>
  <c r="BJ117" i="10"/>
  <c r="BD117" i="10"/>
  <c r="BB117" i="10"/>
  <c r="BA117" i="10"/>
  <c r="AZ117" i="10"/>
  <c r="AY117" i="10"/>
  <c r="AX117" i="10" s="1"/>
  <c r="AW117" i="10"/>
  <c r="AR117" i="10"/>
  <c r="AQ117" i="10"/>
  <c r="AP117" i="10"/>
  <c r="AO117" i="10" s="1"/>
  <c r="AN117" i="10"/>
  <c r="AI117" i="10"/>
  <c r="AH117" i="10"/>
  <c r="AG117" i="10"/>
  <c r="AF117" i="10" s="1"/>
  <c r="AE117" i="10"/>
  <c r="Y117" i="10"/>
  <c r="X117" i="10"/>
  <c r="W117" i="10"/>
  <c r="V117" i="10"/>
  <c r="U117" i="10" s="1"/>
  <c r="Z117" i="10" s="1"/>
  <c r="T117" i="10"/>
  <c r="O117" i="10"/>
  <c r="N117" i="10"/>
  <c r="L117" i="10" s="1"/>
  <c r="M117" i="10"/>
  <c r="K117" i="10"/>
  <c r="BZ116" i="10"/>
  <c r="BX116" i="10"/>
  <c r="BW116" i="10"/>
  <c r="BV116" i="10"/>
  <c r="BU116" i="10"/>
  <c r="BT116" i="10"/>
  <c r="CA116" i="10" s="1"/>
  <c r="BS116" i="10"/>
  <c r="BN116" i="10"/>
  <c r="BM116" i="10"/>
  <c r="BL116" i="10"/>
  <c r="BK116" i="10"/>
  <c r="BJ116" i="10"/>
  <c r="BD116" i="10"/>
  <c r="BB116" i="10"/>
  <c r="BA116" i="10"/>
  <c r="AZ116" i="10"/>
  <c r="AY116" i="10"/>
  <c r="AX116" i="10" s="1"/>
  <c r="AW116" i="10"/>
  <c r="AR116" i="10"/>
  <c r="AQ116" i="10"/>
  <c r="AP116" i="10"/>
  <c r="AO116" i="10" s="1"/>
  <c r="AN116" i="10"/>
  <c r="AI116" i="10"/>
  <c r="AH116" i="10"/>
  <c r="AG116" i="10"/>
  <c r="AF116" i="10"/>
  <c r="AE116" i="10"/>
  <c r="Y116" i="10"/>
  <c r="X116" i="10"/>
  <c r="W116" i="10"/>
  <c r="U116" i="10" s="1"/>
  <c r="V116" i="10"/>
  <c r="T116" i="10"/>
  <c r="O116" i="10"/>
  <c r="L116" i="10" s="1"/>
  <c r="N116" i="10"/>
  <c r="M116" i="10"/>
  <c r="K116" i="10"/>
  <c r="BZ115" i="10"/>
  <c r="BX115" i="10"/>
  <c r="BW115" i="10"/>
  <c r="BV115" i="10"/>
  <c r="BU115" i="10"/>
  <c r="BT115" i="10"/>
  <c r="CA115" i="10" s="1"/>
  <c r="BS115" i="10"/>
  <c r="BN115" i="10"/>
  <c r="BM115" i="10"/>
  <c r="BL115" i="10"/>
  <c r="BK115" i="10" s="1"/>
  <c r="BY115" i="10" s="1"/>
  <c r="BJ115" i="10"/>
  <c r="BD115" i="10"/>
  <c r="BB115" i="10"/>
  <c r="BA115" i="10"/>
  <c r="AZ115" i="10"/>
  <c r="AY115" i="10"/>
  <c r="AX115" i="10" s="1"/>
  <c r="AW115" i="10"/>
  <c r="AR115" i="10"/>
  <c r="AQ115" i="10"/>
  <c r="AP115" i="10"/>
  <c r="AO115" i="10"/>
  <c r="AN115" i="10"/>
  <c r="AI115" i="10"/>
  <c r="AH115" i="10"/>
  <c r="AG115" i="10"/>
  <c r="AF115" i="10"/>
  <c r="AE115" i="10"/>
  <c r="Y115" i="10"/>
  <c r="X115" i="10"/>
  <c r="U115" i="10" s="1"/>
  <c r="Z115" i="10" s="1"/>
  <c r="W115" i="10"/>
  <c r="V115" i="10"/>
  <c r="T115" i="10"/>
  <c r="O115" i="10"/>
  <c r="N115" i="10"/>
  <c r="M115" i="10"/>
  <c r="L115" i="10" s="1"/>
  <c r="K115" i="10"/>
  <c r="BZ114" i="10"/>
  <c r="BX114" i="10"/>
  <c r="BW114" i="10"/>
  <c r="BV114" i="10"/>
  <c r="BU114" i="10"/>
  <c r="BT114" i="10" s="1"/>
  <c r="BS114" i="10"/>
  <c r="BN114" i="10"/>
  <c r="BM114" i="10"/>
  <c r="BK114" i="10" s="1"/>
  <c r="BL114" i="10"/>
  <c r="BJ114" i="10"/>
  <c r="BD114" i="10"/>
  <c r="BB114" i="10"/>
  <c r="BA114" i="10"/>
  <c r="AZ114" i="10"/>
  <c r="AY114" i="10"/>
  <c r="AX114" i="10"/>
  <c r="AW114" i="10"/>
  <c r="AR114" i="10"/>
  <c r="AQ114" i="10"/>
  <c r="AP114" i="10"/>
  <c r="AO114" i="10"/>
  <c r="AN114" i="10"/>
  <c r="AI114" i="10"/>
  <c r="AH114" i="10"/>
  <c r="AG114" i="10"/>
  <c r="AF114" i="10" s="1"/>
  <c r="AE114" i="10"/>
  <c r="Y114" i="10"/>
  <c r="X114" i="10"/>
  <c r="W114" i="10"/>
  <c r="V114" i="10"/>
  <c r="U114" i="10" s="1"/>
  <c r="Z114" i="10" s="1"/>
  <c r="T114" i="10"/>
  <c r="O114" i="10"/>
  <c r="N114" i="10"/>
  <c r="M114" i="10"/>
  <c r="L114" i="10" s="1"/>
  <c r="K114" i="10"/>
  <c r="BZ113" i="10"/>
  <c r="BX113" i="10"/>
  <c r="BW113" i="10"/>
  <c r="BV113" i="10"/>
  <c r="BT113" i="10" s="1"/>
  <c r="BU113" i="10"/>
  <c r="BS113" i="10"/>
  <c r="BN113" i="10"/>
  <c r="BK113" i="10" s="1"/>
  <c r="BM113" i="10"/>
  <c r="BL113" i="10"/>
  <c r="BJ113" i="10"/>
  <c r="BD113" i="10"/>
  <c r="BB113" i="10"/>
  <c r="BA113" i="10"/>
  <c r="AZ113" i="10"/>
  <c r="AY113" i="10"/>
  <c r="AX113" i="10"/>
  <c r="AW113" i="10"/>
  <c r="AR113" i="10"/>
  <c r="AQ113" i="10"/>
  <c r="AP113" i="10"/>
  <c r="AO113" i="10" s="1"/>
  <c r="BC113" i="10" s="1"/>
  <c r="AN113" i="10"/>
  <c r="AI113" i="10"/>
  <c r="AH113" i="10"/>
  <c r="AF113" i="10" s="1"/>
  <c r="AG113" i="10"/>
  <c r="AE113" i="10"/>
  <c r="Y113" i="10"/>
  <c r="X113" i="10"/>
  <c r="W113" i="10"/>
  <c r="V113" i="10"/>
  <c r="U113" i="10" s="1"/>
  <c r="T113" i="10"/>
  <c r="O113" i="10"/>
  <c r="N113" i="10"/>
  <c r="M113" i="10"/>
  <c r="L113" i="10" s="1"/>
  <c r="K113" i="10"/>
  <c r="BZ112" i="10"/>
  <c r="BX112" i="10"/>
  <c r="BW112" i="10"/>
  <c r="BT112" i="10" s="1"/>
  <c r="BV112" i="10"/>
  <c r="BU112" i="10"/>
  <c r="BS112" i="10"/>
  <c r="BN112" i="10"/>
  <c r="BM112" i="10"/>
  <c r="BL112" i="10"/>
  <c r="BK112" i="10" s="1"/>
  <c r="BJ112" i="10"/>
  <c r="BD112" i="10"/>
  <c r="BB112" i="10"/>
  <c r="BA112" i="10"/>
  <c r="AZ112" i="10"/>
  <c r="AY112" i="10"/>
  <c r="AX112" i="10" s="1"/>
  <c r="AW112" i="10"/>
  <c r="AR112" i="10"/>
  <c r="AQ112" i="10"/>
  <c r="AO112" i="10" s="1"/>
  <c r="AP112" i="10"/>
  <c r="AN112" i="10"/>
  <c r="AI112" i="10"/>
  <c r="AF112" i="10" s="1"/>
  <c r="AH112" i="10"/>
  <c r="AG112" i="10"/>
  <c r="AE112" i="10"/>
  <c r="Y112" i="10"/>
  <c r="X112" i="10"/>
  <c r="W112" i="10"/>
  <c r="V112" i="10"/>
  <c r="U112" i="10" s="1"/>
  <c r="Z112" i="10" s="1"/>
  <c r="T112" i="10"/>
  <c r="O112" i="10"/>
  <c r="N112" i="10"/>
  <c r="M112" i="10"/>
  <c r="L112" i="10"/>
  <c r="K112" i="10"/>
  <c r="BZ111" i="10"/>
  <c r="BX111" i="10"/>
  <c r="BW111" i="10"/>
  <c r="BV111" i="10"/>
  <c r="BU111" i="10"/>
  <c r="BT111" i="10" s="1"/>
  <c r="BS111" i="10"/>
  <c r="BN111" i="10"/>
  <c r="BM111" i="10"/>
  <c r="BL111" i="10"/>
  <c r="BK111" i="10" s="1"/>
  <c r="BJ111" i="10"/>
  <c r="BD111" i="10"/>
  <c r="BB111" i="10"/>
  <c r="BA111" i="10"/>
  <c r="AZ111" i="10"/>
  <c r="AX111" i="10" s="1"/>
  <c r="AY111" i="10"/>
  <c r="AW111" i="10"/>
  <c r="AR111" i="10"/>
  <c r="AO111" i="10" s="1"/>
  <c r="AQ111" i="10"/>
  <c r="AP111" i="10"/>
  <c r="AN111" i="10"/>
  <c r="AI111" i="10"/>
  <c r="AH111" i="10"/>
  <c r="AG111" i="10"/>
  <c r="AF111" i="10" s="1"/>
  <c r="AE111" i="10"/>
  <c r="Y111" i="10"/>
  <c r="X111" i="10"/>
  <c r="W111" i="10"/>
  <c r="V111" i="10"/>
  <c r="U111" i="10"/>
  <c r="Z111" i="10" s="1"/>
  <c r="T111" i="10"/>
  <c r="O111" i="10"/>
  <c r="N111" i="10"/>
  <c r="M111" i="10"/>
  <c r="L111" i="10"/>
  <c r="K111" i="10"/>
  <c r="BZ110" i="10"/>
  <c r="BX110" i="10"/>
  <c r="BW110" i="10"/>
  <c r="BV110" i="10"/>
  <c r="BU110" i="10"/>
  <c r="BT110" i="10" s="1"/>
  <c r="BS110" i="10"/>
  <c r="BN110" i="10"/>
  <c r="BM110" i="10"/>
  <c r="BL110" i="10"/>
  <c r="BK110" i="10" s="1"/>
  <c r="BJ110" i="10"/>
  <c r="BD110" i="10"/>
  <c r="BB110" i="10"/>
  <c r="BA110" i="10"/>
  <c r="AX110" i="10" s="1"/>
  <c r="AZ110" i="10"/>
  <c r="AY110" i="10"/>
  <c r="AW110" i="10"/>
  <c r="AR110" i="10"/>
  <c r="AQ110" i="10"/>
  <c r="AP110" i="10"/>
  <c r="AO110" i="10" s="1"/>
  <c r="AN110" i="10"/>
  <c r="AI110" i="10"/>
  <c r="AH110" i="10"/>
  <c r="AG110" i="10"/>
  <c r="AF110" i="10" s="1"/>
  <c r="AE110" i="10"/>
  <c r="Y110" i="10"/>
  <c r="X110" i="10"/>
  <c r="W110" i="10"/>
  <c r="V110" i="10"/>
  <c r="U110" i="10"/>
  <c r="T110" i="10"/>
  <c r="O110" i="10"/>
  <c r="N110" i="10"/>
  <c r="M110" i="10"/>
  <c r="L110" i="10" s="1"/>
  <c r="Z110" i="10" s="1"/>
  <c r="K110" i="10"/>
  <c r="BZ109" i="10"/>
  <c r="BX109" i="10"/>
  <c r="BW109" i="10"/>
  <c r="BV109" i="10"/>
  <c r="BU109" i="10"/>
  <c r="BT109" i="10" s="1"/>
  <c r="BS109" i="10"/>
  <c r="BN109" i="10"/>
  <c r="BM109" i="10"/>
  <c r="BL109" i="10"/>
  <c r="BK109" i="10"/>
  <c r="BJ109" i="10"/>
  <c r="BD109" i="10"/>
  <c r="BB109" i="10"/>
  <c r="BA109" i="10"/>
  <c r="AZ109" i="10"/>
  <c r="AY109" i="10"/>
  <c r="AX109" i="10" s="1"/>
  <c r="AW109" i="10"/>
  <c r="AR109" i="10"/>
  <c r="AQ109" i="10"/>
  <c r="AP109" i="10"/>
  <c r="AO109" i="10" s="1"/>
  <c r="AN109" i="10"/>
  <c r="AI109" i="10"/>
  <c r="AH109" i="10"/>
  <c r="AG109" i="10"/>
  <c r="AF109" i="10" s="1"/>
  <c r="AE109" i="10"/>
  <c r="Y109" i="10"/>
  <c r="X109" i="10"/>
  <c r="W109" i="10"/>
  <c r="V109" i="10"/>
  <c r="U109" i="10" s="1"/>
  <c r="T109" i="10"/>
  <c r="O109" i="10"/>
  <c r="N109" i="10"/>
  <c r="L109" i="10" s="1"/>
  <c r="M109" i="10"/>
  <c r="K109" i="10"/>
  <c r="BZ108" i="10"/>
  <c r="BX108" i="10"/>
  <c r="BW108" i="10"/>
  <c r="BV108" i="10"/>
  <c r="BU108" i="10"/>
  <c r="BT108" i="10"/>
  <c r="CA108" i="10" s="1"/>
  <c r="BS108" i="10"/>
  <c r="BN108" i="10"/>
  <c r="BM108" i="10"/>
  <c r="BL108" i="10"/>
  <c r="BK108" i="10"/>
  <c r="BJ108" i="10"/>
  <c r="BD108" i="10"/>
  <c r="BB108" i="10"/>
  <c r="BA108" i="10"/>
  <c r="AZ108" i="10"/>
  <c r="AY108" i="10"/>
  <c r="AX108" i="10" s="1"/>
  <c r="AW108" i="10"/>
  <c r="AR108" i="10"/>
  <c r="AQ108" i="10"/>
  <c r="AP108" i="10"/>
  <c r="AO108" i="10" s="1"/>
  <c r="AN108" i="10"/>
  <c r="AI108" i="10"/>
  <c r="AH108" i="10"/>
  <c r="AG108" i="10"/>
  <c r="AF108" i="10"/>
  <c r="AE108" i="10"/>
  <c r="Y108" i="10"/>
  <c r="X108" i="10"/>
  <c r="W108" i="10"/>
  <c r="U108" i="10" s="1"/>
  <c r="Z108" i="10" s="1"/>
  <c r="V108" i="10"/>
  <c r="T108" i="10"/>
  <c r="O108" i="10"/>
  <c r="L108" i="10" s="1"/>
  <c r="N108" i="10"/>
  <c r="M108" i="10"/>
  <c r="K108" i="10"/>
  <c r="BZ107" i="10"/>
  <c r="BX107" i="10"/>
  <c r="BW107" i="10"/>
  <c r="BV107" i="10"/>
  <c r="BU107" i="10"/>
  <c r="BT107" i="10"/>
  <c r="CA107" i="10" s="1"/>
  <c r="BS107" i="10"/>
  <c r="BN107" i="10"/>
  <c r="BM107" i="10"/>
  <c r="BL107" i="10"/>
  <c r="BK107" i="10" s="1"/>
  <c r="BY107" i="10" s="1"/>
  <c r="BJ107" i="10"/>
  <c r="BD107" i="10"/>
  <c r="BB107" i="10"/>
  <c r="BA107" i="10"/>
  <c r="AZ107" i="10"/>
  <c r="AY107" i="10"/>
  <c r="AX107" i="10" s="1"/>
  <c r="AW107" i="10"/>
  <c r="AR107" i="10"/>
  <c r="AQ107" i="10"/>
  <c r="AP107" i="10"/>
  <c r="AO107" i="10"/>
  <c r="AN107" i="10"/>
  <c r="AI107" i="10"/>
  <c r="AH107" i="10"/>
  <c r="AG107" i="10"/>
  <c r="AF107" i="10"/>
  <c r="AE107" i="10"/>
  <c r="Y107" i="10"/>
  <c r="X107" i="10"/>
  <c r="U107" i="10" s="1"/>
  <c r="Z107" i="10" s="1"/>
  <c r="W107" i="10"/>
  <c r="V107" i="10"/>
  <c r="T107" i="10"/>
  <c r="O107" i="10"/>
  <c r="N107" i="10"/>
  <c r="M107" i="10"/>
  <c r="L107" i="10" s="1"/>
  <c r="K107" i="10"/>
  <c r="BZ106" i="10"/>
  <c r="BX106" i="10"/>
  <c r="BW106" i="10"/>
  <c r="BV106" i="10"/>
  <c r="BU106" i="10"/>
  <c r="BT106" i="10" s="1"/>
  <c r="BS106" i="10"/>
  <c r="BN106" i="10"/>
  <c r="BM106" i="10"/>
  <c r="BK106" i="10" s="1"/>
  <c r="BL106" i="10"/>
  <c r="BJ106" i="10"/>
  <c r="BD106" i="10"/>
  <c r="BB106" i="10"/>
  <c r="BA106" i="10"/>
  <c r="AZ106" i="10"/>
  <c r="AY106" i="10"/>
  <c r="AX106" i="10"/>
  <c r="AW106" i="10"/>
  <c r="AR106" i="10"/>
  <c r="AQ106" i="10"/>
  <c r="AP106" i="10"/>
  <c r="AO106" i="10"/>
  <c r="AN106" i="10"/>
  <c r="AI106" i="10"/>
  <c r="AH106" i="10"/>
  <c r="AG106" i="10"/>
  <c r="AF106" i="10" s="1"/>
  <c r="AE106" i="10"/>
  <c r="Y106" i="10"/>
  <c r="X106" i="10"/>
  <c r="W106" i="10"/>
  <c r="V106" i="10"/>
  <c r="U106" i="10" s="1"/>
  <c r="Z106" i="10" s="1"/>
  <c r="T106" i="10"/>
  <c r="O106" i="10"/>
  <c r="N106" i="10"/>
  <c r="M106" i="10"/>
  <c r="L106" i="10" s="1"/>
  <c r="K106" i="10"/>
  <c r="BZ105" i="10"/>
  <c r="BX105" i="10"/>
  <c r="BW105" i="10"/>
  <c r="BV105" i="10"/>
  <c r="BT105" i="10" s="1"/>
  <c r="BU105" i="10"/>
  <c r="BS105" i="10"/>
  <c r="BN105" i="10"/>
  <c r="BK105" i="10" s="1"/>
  <c r="BM105" i="10"/>
  <c r="BL105" i="10"/>
  <c r="BJ105" i="10"/>
  <c r="BD105" i="10"/>
  <c r="BB105" i="10"/>
  <c r="BA105" i="10"/>
  <c r="AZ105" i="10"/>
  <c r="AY105" i="10"/>
  <c r="AX105" i="10"/>
  <c r="AW105" i="10"/>
  <c r="AR105" i="10"/>
  <c r="AQ105" i="10"/>
  <c r="AP105" i="10"/>
  <c r="AO105" i="10" s="1"/>
  <c r="BC105" i="10" s="1"/>
  <c r="AN105" i="10"/>
  <c r="AI105" i="10"/>
  <c r="AH105" i="10"/>
  <c r="AF105" i="10" s="1"/>
  <c r="AG105" i="10"/>
  <c r="AE105" i="10"/>
  <c r="Y105" i="10"/>
  <c r="X105" i="10"/>
  <c r="W105" i="10"/>
  <c r="V105" i="10"/>
  <c r="U105" i="10" s="1"/>
  <c r="Z105" i="10" s="1"/>
  <c r="T105" i="10"/>
  <c r="O105" i="10"/>
  <c r="N105" i="10"/>
  <c r="M105" i="10"/>
  <c r="L105" i="10" s="1"/>
  <c r="K105" i="10"/>
  <c r="BZ104" i="10"/>
  <c r="BX104" i="10"/>
  <c r="BW104" i="10"/>
  <c r="BT104" i="10" s="1"/>
  <c r="BV104" i="10"/>
  <c r="BU104" i="10"/>
  <c r="BS104" i="10"/>
  <c r="BN104" i="10"/>
  <c r="BM104" i="10"/>
  <c r="BL104" i="10"/>
  <c r="BK104" i="10" s="1"/>
  <c r="BJ104" i="10"/>
  <c r="BD104" i="10"/>
  <c r="BB104" i="10"/>
  <c r="BA104" i="10"/>
  <c r="AZ104" i="10"/>
  <c r="AY104" i="10"/>
  <c r="AX104" i="10" s="1"/>
  <c r="AW104" i="10"/>
  <c r="AR104" i="10"/>
  <c r="AQ104" i="10"/>
  <c r="AO104" i="10" s="1"/>
  <c r="AP104" i="10"/>
  <c r="AN104" i="10"/>
  <c r="AI104" i="10"/>
  <c r="AF104" i="10" s="1"/>
  <c r="AH104" i="10"/>
  <c r="AG104" i="10"/>
  <c r="AE104" i="10"/>
  <c r="Y104" i="10"/>
  <c r="X104" i="10"/>
  <c r="W104" i="10"/>
  <c r="V104" i="10"/>
  <c r="U104" i="10" s="1"/>
  <c r="Z104" i="10" s="1"/>
  <c r="T104" i="10"/>
  <c r="O104" i="10"/>
  <c r="N104" i="10"/>
  <c r="M104" i="10"/>
  <c r="L104" i="10"/>
  <c r="K104" i="10"/>
  <c r="BZ103" i="10"/>
  <c r="BX103" i="10"/>
  <c r="BW103" i="10"/>
  <c r="BV103" i="10"/>
  <c r="BU103" i="10"/>
  <c r="BT103" i="10" s="1"/>
  <c r="BS103" i="10"/>
  <c r="BN103" i="10"/>
  <c r="BM103" i="10"/>
  <c r="BL103" i="10"/>
  <c r="BK103" i="10" s="1"/>
  <c r="BJ103" i="10"/>
  <c r="BD103" i="10"/>
  <c r="BB103" i="10"/>
  <c r="BA103" i="10"/>
  <c r="AZ103" i="10"/>
  <c r="AX103" i="10" s="1"/>
  <c r="AY103" i="10"/>
  <c r="AW103" i="10"/>
  <c r="AR103" i="10"/>
  <c r="AO103" i="10" s="1"/>
  <c r="AQ103" i="10"/>
  <c r="AP103" i="10"/>
  <c r="AN103" i="10"/>
  <c r="AI103" i="10"/>
  <c r="AH103" i="10"/>
  <c r="AG103" i="10"/>
  <c r="AF103" i="10" s="1"/>
  <c r="AE103" i="10"/>
  <c r="Y103" i="10"/>
  <c r="X103" i="10"/>
  <c r="W103" i="10"/>
  <c r="V103" i="10"/>
  <c r="U103" i="10"/>
  <c r="Z103" i="10" s="1"/>
  <c r="T103" i="10"/>
  <c r="O103" i="10"/>
  <c r="N103" i="10"/>
  <c r="M103" i="10"/>
  <c r="L103" i="10"/>
  <c r="K103" i="10"/>
  <c r="BZ102" i="10"/>
  <c r="BX102" i="10"/>
  <c r="BW102" i="10"/>
  <c r="BV102" i="10"/>
  <c r="BU102" i="10"/>
  <c r="BT102" i="10" s="1"/>
  <c r="BS102" i="10"/>
  <c r="BN102" i="10"/>
  <c r="BM102" i="10"/>
  <c r="BL102" i="10"/>
  <c r="BK102" i="10" s="1"/>
  <c r="BJ102" i="10"/>
  <c r="BD102" i="10"/>
  <c r="BB102" i="10"/>
  <c r="BA102" i="10"/>
  <c r="AX102" i="10" s="1"/>
  <c r="AZ102" i="10"/>
  <c r="AY102" i="10"/>
  <c r="AW102" i="10"/>
  <c r="AR102" i="10"/>
  <c r="AQ102" i="10"/>
  <c r="AP102" i="10"/>
  <c r="AO102" i="10" s="1"/>
  <c r="AN102" i="10"/>
  <c r="AI102" i="10"/>
  <c r="AH102" i="10"/>
  <c r="AG102" i="10"/>
  <c r="AF102" i="10" s="1"/>
  <c r="AE102" i="10"/>
  <c r="Y102" i="10"/>
  <c r="X102" i="10"/>
  <c r="W102" i="10"/>
  <c r="V102" i="10"/>
  <c r="U102" i="10"/>
  <c r="T102" i="10"/>
  <c r="O102" i="10"/>
  <c r="N102" i="10"/>
  <c r="M102" i="10"/>
  <c r="L102" i="10" s="1"/>
  <c r="Z102" i="10" s="1"/>
  <c r="K102" i="10"/>
  <c r="BZ101" i="10"/>
  <c r="BX101" i="10"/>
  <c r="BW101" i="10"/>
  <c r="BV101" i="10"/>
  <c r="BU101" i="10"/>
  <c r="BT101" i="10" s="1"/>
  <c r="BS101" i="10"/>
  <c r="BN101" i="10"/>
  <c r="BM101" i="10"/>
  <c r="BL101" i="10"/>
  <c r="BK101" i="10"/>
  <c r="BJ101" i="10"/>
  <c r="BD101" i="10"/>
  <c r="BB101" i="10"/>
  <c r="BA101" i="10"/>
  <c r="AZ101" i="10"/>
  <c r="AY101" i="10"/>
  <c r="AX101" i="10" s="1"/>
  <c r="AW101" i="10"/>
  <c r="AR101" i="10"/>
  <c r="AQ101" i="10"/>
  <c r="AP101" i="10"/>
  <c r="AO101" i="10" s="1"/>
  <c r="AN101" i="10"/>
  <c r="AI101" i="10"/>
  <c r="AH101" i="10"/>
  <c r="AG101" i="10"/>
  <c r="AF101" i="10" s="1"/>
  <c r="AE101" i="10"/>
  <c r="Y101" i="10"/>
  <c r="X101" i="10"/>
  <c r="W101" i="10"/>
  <c r="V101" i="10"/>
  <c r="U101" i="10" s="1"/>
  <c r="Z101" i="10" s="1"/>
  <c r="T101" i="10"/>
  <c r="O101" i="10"/>
  <c r="N101" i="10"/>
  <c r="L101" i="10" s="1"/>
  <c r="M101" i="10"/>
  <c r="K101" i="10"/>
  <c r="BZ100" i="10"/>
  <c r="BX100" i="10"/>
  <c r="BW100" i="10"/>
  <c r="BV100" i="10"/>
  <c r="BU100" i="10"/>
  <c r="BT100" i="10"/>
  <c r="CA100" i="10" s="1"/>
  <c r="BS100" i="10"/>
  <c r="BN100" i="10"/>
  <c r="BM100" i="10"/>
  <c r="BL100" i="10"/>
  <c r="BK100" i="10"/>
  <c r="BJ100" i="10"/>
  <c r="BD100" i="10"/>
  <c r="BB100" i="10"/>
  <c r="BA100" i="10"/>
  <c r="AZ100" i="10"/>
  <c r="AY100" i="10"/>
  <c r="AX100" i="10" s="1"/>
  <c r="AW100" i="10"/>
  <c r="AR100" i="10"/>
  <c r="AQ100" i="10"/>
  <c r="AP100" i="10"/>
  <c r="AO100" i="10" s="1"/>
  <c r="AN100" i="10"/>
  <c r="AI100" i="10"/>
  <c r="AH100" i="10"/>
  <c r="AG100" i="10"/>
  <c r="AF100" i="10"/>
  <c r="AE100" i="10"/>
  <c r="Y100" i="10"/>
  <c r="X100" i="10"/>
  <c r="W100" i="10"/>
  <c r="U100" i="10" s="1"/>
  <c r="Z100" i="10" s="1"/>
  <c r="V100" i="10"/>
  <c r="T100" i="10"/>
  <c r="O100" i="10"/>
  <c r="L100" i="10" s="1"/>
  <c r="N100" i="10"/>
  <c r="M100" i="10"/>
  <c r="K100" i="10"/>
  <c r="BZ99" i="10"/>
  <c r="BX99" i="10"/>
  <c r="BW99" i="10"/>
  <c r="BV99" i="10"/>
  <c r="BU99" i="10"/>
  <c r="BT99" i="10"/>
  <c r="CA99" i="10" s="1"/>
  <c r="BS99" i="10"/>
  <c r="BN99" i="10"/>
  <c r="BM99" i="10"/>
  <c r="BL99" i="10"/>
  <c r="BK99" i="10" s="1"/>
  <c r="BY99" i="10" s="1"/>
  <c r="BJ99" i="10"/>
  <c r="BD99" i="10"/>
  <c r="BB99" i="10"/>
  <c r="BA99" i="10"/>
  <c r="AZ99" i="10"/>
  <c r="AY99" i="10"/>
  <c r="AX99" i="10" s="1"/>
  <c r="AW99" i="10"/>
  <c r="AR99" i="10"/>
  <c r="AQ99" i="10"/>
  <c r="AP99" i="10"/>
  <c r="AO99" i="10"/>
  <c r="AN99" i="10"/>
  <c r="AI99" i="10"/>
  <c r="AH99" i="10"/>
  <c r="AG99" i="10"/>
  <c r="AF99" i="10"/>
  <c r="AE99" i="10"/>
  <c r="Y99" i="10"/>
  <c r="X99" i="10"/>
  <c r="U99" i="10" s="1"/>
  <c r="Z99" i="10" s="1"/>
  <c r="W99" i="10"/>
  <c r="V99" i="10"/>
  <c r="T99" i="10"/>
  <c r="O99" i="10"/>
  <c r="N99" i="10"/>
  <c r="M99" i="10"/>
  <c r="L99" i="10" s="1"/>
  <c r="K99" i="10"/>
  <c r="BZ98" i="10"/>
  <c r="BX98" i="10"/>
  <c r="BW98" i="10"/>
  <c r="BV98" i="10"/>
  <c r="BU98" i="10"/>
  <c r="BT98" i="10" s="1"/>
  <c r="BS98" i="10"/>
  <c r="BN98" i="10"/>
  <c r="BM98" i="10"/>
  <c r="BK98" i="10" s="1"/>
  <c r="BL98" i="10"/>
  <c r="BJ98" i="10"/>
  <c r="BD98" i="10"/>
  <c r="BB98" i="10"/>
  <c r="BA98" i="10"/>
  <c r="AZ98" i="10"/>
  <c r="AY98" i="10"/>
  <c r="AX98" i="10"/>
  <c r="AW98" i="10"/>
  <c r="AR98" i="10"/>
  <c r="AQ98" i="10"/>
  <c r="AP98" i="10"/>
  <c r="AO98" i="10"/>
  <c r="AN98" i="10"/>
  <c r="AI98" i="10"/>
  <c r="AH98" i="10"/>
  <c r="AG98" i="10"/>
  <c r="AF98" i="10" s="1"/>
  <c r="AE98" i="10"/>
  <c r="Y98" i="10"/>
  <c r="X98" i="10"/>
  <c r="W98" i="10"/>
  <c r="V98" i="10"/>
  <c r="U98" i="10" s="1"/>
  <c r="Z98" i="10" s="1"/>
  <c r="T98" i="10"/>
  <c r="O98" i="10"/>
  <c r="N98" i="10"/>
  <c r="M98" i="10"/>
  <c r="L98" i="10" s="1"/>
  <c r="K98" i="10"/>
  <c r="BZ97" i="10"/>
  <c r="BX97" i="10"/>
  <c r="BW97" i="10"/>
  <c r="BV97" i="10"/>
  <c r="BT97" i="10" s="1"/>
  <c r="BU97" i="10"/>
  <c r="BS97" i="10"/>
  <c r="BN97" i="10"/>
  <c r="BK97" i="10" s="1"/>
  <c r="BM97" i="10"/>
  <c r="BL97" i="10"/>
  <c r="BJ97" i="10"/>
  <c r="BD97" i="10"/>
  <c r="BB97" i="10"/>
  <c r="BA97" i="10"/>
  <c r="AZ97" i="10"/>
  <c r="AY97" i="10"/>
  <c r="AX97" i="10"/>
  <c r="AW97" i="10"/>
  <c r="AR97" i="10"/>
  <c r="AQ97" i="10"/>
  <c r="AP97" i="10"/>
  <c r="AO97" i="10" s="1"/>
  <c r="BC97" i="10" s="1"/>
  <c r="AN97" i="10"/>
  <c r="AI97" i="10"/>
  <c r="AH97" i="10"/>
  <c r="AF97" i="10" s="1"/>
  <c r="AG97" i="10"/>
  <c r="AE97" i="10"/>
  <c r="Y97" i="10"/>
  <c r="X97" i="10"/>
  <c r="W97" i="10"/>
  <c r="V97" i="10"/>
  <c r="U97" i="10" s="1"/>
  <c r="Z97" i="10" s="1"/>
  <c r="T97" i="10"/>
  <c r="O97" i="10"/>
  <c r="N97" i="10"/>
  <c r="M97" i="10"/>
  <c r="L97" i="10" s="1"/>
  <c r="K97" i="10"/>
  <c r="BZ96" i="10"/>
  <c r="BX96" i="10"/>
  <c r="BW96" i="10"/>
  <c r="BT96" i="10" s="1"/>
  <c r="BV96" i="10"/>
  <c r="BU96" i="10"/>
  <c r="BS96" i="10"/>
  <c r="BN96" i="10"/>
  <c r="BM96" i="10"/>
  <c r="BL96" i="10"/>
  <c r="BK96" i="10" s="1"/>
  <c r="BJ96" i="10"/>
  <c r="BD96" i="10"/>
  <c r="BB96" i="10"/>
  <c r="BA96" i="10"/>
  <c r="AZ96" i="10"/>
  <c r="AY96" i="10"/>
  <c r="AX96" i="10" s="1"/>
  <c r="AW96" i="10"/>
  <c r="AR96" i="10"/>
  <c r="AQ96" i="10"/>
  <c r="AO96" i="10" s="1"/>
  <c r="AP96" i="10"/>
  <c r="AN96" i="10"/>
  <c r="AI96" i="10"/>
  <c r="AF96" i="10" s="1"/>
  <c r="AH96" i="10"/>
  <c r="AG96" i="10"/>
  <c r="AE96" i="10"/>
  <c r="Y96" i="10"/>
  <c r="X96" i="10"/>
  <c r="W96" i="10"/>
  <c r="V96" i="10"/>
  <c r="U96" i="10" s="1"/>
  <c r="Z96" i="10" s="1"/>
  <c r="T96" i="10"/>
  <c r="O96" i="10"/>
  <c r="N96" i="10"/>
  <c r="M96" i="10"/>
  <c r="L96" i="10"/>
  <c r="K96" i="10"/>
  <c r="BZ95" i="10"/>
  <c r="BX95" i="10"/>
  <c r="BW95" i="10"/>
  <c r="BV95" i="10"/>
  <c r="BU95" i="10"/>
  <c r="BT95" i="10" s="1"/>
  <c r="BS95" i="10"/>
  <c r="BN95" i="10"/>
  <c r="BM95" i="10"/>
  <c r="BL95" i="10"/>
  <c r="BK95" i="10" s="1"/>
  <c r="BJ95" i="10"/>
  <c r="BD95" i="10"/>
  <c r="BB95" i="10"/>
  <c r="BA95" i="10"/>
  <c r="AZ95" i="10"/>
  <c r="AX95" i="10" s="1"/>
  <c r="AY95" i="10"/>
  <c r="AW95" i="10"/>
  <c r="AR95" i="10"/>
  <c r="AO95" i="10" s="1"/>
  <c r="AQ95" i="10"/>
  <c r="AP95" i="10"/>
  <c r="AN95" i="10"/>
  <c r="AI95" i="10"/>
  <c r="AH95" i="10"/>
  <c r="AG95" i="10"/>
  <c r="AF95" i="10" s="1"/>
  <c r="AE95" i="10"/>
  <c r="Y95" i="10"/>
  <c r="X95" i="10"/>
  <c r="W95" i="10"/>
  <c r="V95" i="10"/>
  <c r="U95" i="10"/>
  <c r="Z95" i="10" s="1"/>
  <c r="T95" i="10"/>
  <c r="O95" i="10"/>
  <c r="N95" i="10"/>
  <c r="M95" i="10"/>
  <c r="L95" i="10"/>
  <c r="K95" i="10"/>
  <c r="BZ94" i="10"/>
  <c r="BX94" i="10"/>
  <c r="BW94" i="10"/>
  <c r="BV94" i="10"/>
  <c r="BU94" i="10"/>
  <c r="BT94" i="10" s="1"/>
  <c r="BS94" i="10"/>
  <c r="BN94" i="10"/>
  <c r="BM94" i="10"/>
  <c r="BL94" i="10"/>
  <c r="BK94" i="10" s="1"/>
  <c r="BJ94" i="10"/>
  <c r="BD94" i="10"/>
  <c r="BB94" i="10"/>
  <c r="BA94" i="10"/>
  <c r="AX94" i="10" s="1"/>
  <c r="AZ94" i="10"/>
  <c r="AY94" i="10"/>
  <c r="AW94" i="10"/>
  <c r="AR94" i="10"/>
  <c r="AQ94" i="10"/>
  <c r="AP94" i="10"/>
  <c r="AO94" i="10" s="1"/>
  <c r="AN94" i="10"/>
  <c r="AI94" i="10"/>
  <c r="AH94" i="10"/>
  <c r="AG94" i="10"/>
  <c r="AF94" i="10" s="1"/>
  <c r="AE94" i="10"/>
  <c r="Y94" i="10"/>
  <c r="X94" i="10"/>
  <c r="W94" i="10"/>
  <c r="V94" i="10"/>
  <c r="U94" i="10"/>
  <c r="T94" i="10"/>
  <c r="O94" i="10"/>
  <c r="N94" i="10"/>
  <c r="M94" i="10"/>
  <c r="L94" i="10" s="1"/>
  <c r="Z94" i="10" s="1"/>
  <c r="K94" i="10"/>
  <c r="BZ93" i="10"/>
  <c r="BX93" i="10"/>
  <c r="BW93" i="10"/>
  <c r="BV93" i="10"/>
  <c r="BU93" i="10"/>
  <c r="BT93" i="10" s="1"/>
  <c r="BS93" i="10"/>
  <c r="BN93" i="10"/>
  <c r="BM93" i="10"/>
  <c r="BL93" i="10"/>
  <c r="BK93" i="10"/>
  <c r="BJ93" i="10"/>
  <c r="BD93" i="10"/>
  <c r="BB93" i="10"/>
  <c r="BA93" i="10"/>
  <c r="AZ93" i="10"/>
  <c r="AY93" i="10"/>
  <c r="AX93" i="10" s="1"/>
  <c r="AW93" i="10"/>
  <c r="AR93" i="10"/>
  <c r="AQ93" i="10"/>
  <c r="AP93" i="10"/>
  <c r="AO93" i="10" s="1"/>
  <c r="AN93" i="10"/>
  <c r="AI93" i="10"/>
  <c r="AH93" i="10"/>
  <c r="AG93" i="10"/>
  <c r="AF93" i="10" s="1"/>
  <c r="AE93" i="10"/>
  <c r="Y93" i="10"/>
  <c r="X93" i="10"/>
  <c r="W93" i="10"/>
  <c r="V93" i="10"/>
  <c r="U93" i="10" s="1"/>
  <c r="Z93" i="10" s="1"/>
  <c r="T93" i="10"/>
  <c r="O93" i="10"/>
  <c r="N93" i="10"/>
  <c r="L93" i="10" s="1"/>
  <c r="M93" i="10"/>
  <c r="K93" i="10"/>
  <c r="BZ92" i="10"/>
  <c r="BX92" i="10"/>
  <c r="BW92" i="10"/>
  <c r="BV92" i="10"/>
  <c r="BU92" i="10"/>
  <c r="BT92" i="10"/>
  <c r="CA92" i="10" s="1"/>
  <c r="BS92" i="10"/>
  <c r="BN92" i="10"/>
  <c r="BM92" i="10"/>
  <c r="BL92" i="10"/>
  <c r="BK92" i="10"/>
  <c r="BJ92" i="10"/>
  <c r="BD92" i="10"/>
  <c r="BB92" i="10"/>
  <c r="BA92" i="10"/>
  <c r="AZ92" i="10"/>
  <c r="AY92" i="10"/>
  <c r="AX92" i="10" s="1"/>
  <c r="AW92" i="10"/>
  <c r="AR92" i="10"/>
  <c r="AQ92" i="10"/>
  <c r="AP92" i="10"/>
  <c r="AO92" i="10" s="1"/>
  <c r="AN92" i="10"/>
  <c r="AI92" i="10"/>
  <c r="AH92" i="10"/>
  <c r="AG92" i="10"/>
  <c r="AF92" i="10"/>
  <c r="AE92" i="10"/>
  <c r="Y92" i="10"/>
  <c r="X92" i="10"/>
  <c r="W92" i="10"/>
  <c r="U92" i="10" s="1"/>
  <c r="V92" i="10"/>
  <c r="T92" i="10"/>
  <c r="O92" i="10"/>
  <c r="L92" i="10" s="1"/>
  <c r="N92" i="10"/>
  <c r="M92" i="10"/>
  <c r="K92" i="10"/>
  <c r="BZ91" i="10"/>
  <c r="BX91" i="10"/>
  <c r="BW91" i="10"/>
  <c r="BV91" i="10"/>
  <c r="BU91" i="10"/>
  <c r="BT91" i="10"/>
  <c r="CA91" i="10" s="1"/>
  <c r="BS91" i="10"/>
  <c r="BN91" i="10"/>
  <c r="BM91" i="10"/>
  <c r="BL91" i="10"/>
  <c r="BK91" i="10" s="1"/>
  <c r="BY91" i="10" s="1"/>
  <c r="BJ91" i="10"/>
  <c r="BD91" i="10"/>
  <c r="BB91" i="10"/>
  <c r="BA91" i="10"/>
  <c r="AZ91" i="10"/>
  <c r="AY91" i="10"/>
  <c r="AX91" i="10" s="1"/>
  <c r="AW91" i="10"/>
  <c r="AR91" i="10"/>
  <c r="AQ91" i="10"/>
  <c r="AP91" i="10"/>
  <c r="AO91" i="10"/>
  <c r="AN91" i="10"/>
  <c r="AI91" i="10"/>
  <c r="AH91" i="10"/>
  <c r="AG91" i="10"/>
  <c r="AF91" i="10"/>
  <c r="AE91" i="10"/>
  <c r="Y91" i="10"/>
  <c r="X91" i="10"/>
  <c r="U91" i="10" s="1"/>
  <c r="Z91" i="10" s="1"/>
  <c r="W91" i="10"/>
  <c r="V91" i="10"/>
  <c r="T91" i="10"/>
  <c r="O91" i="10"/>
  <c r="N91" i="10"/>
  <c r="M91" i="10"/>
  <c r="L91" i="10" s="1"/>
  <c r="K91" i="10"/>
  <c r="BZ90" i="10"/>
  <c r="BX90" i="10"/>
  <c r="BW90" i="10"/>
  <c r="BV90" i="10"/>
  <c r="BU90" i="10"/>
  <c r="BT90" i="10" s="1"/>
  <c r="BS90" i="10"/>
  <c r="BN90" i="10"/>
  <c r="BM90" i="10"/>
  <c r="BK90" i="10" s="1"/>
  <c r="BL90" i="10"/>
  <c r="BJ90" i="10"/>
  <c r="BD90" i="10"/>
  <c r="BB90" i="10"/>
  <c r="BA90" i="10"/>
  <c r="AZ90" i="10"/>
  <c r="AY90" i="10"/>
  <c r="AX90" i="10"/>
  <c r="AW90" i="10"/>
  <c r="AR90" i="10"/>
  <c r="AQ90" i="10"/>
  <c r="AP90" i="10"/>
  <c r="AO90" i="10"/>
  <c r="AN90" i="10"/>
  <c r="AI90" i="10"/>
  <c r="AH90" i="10"/>
  <c r="AG90" i="10"/>
  <c r="AF90" i="10" s="1"/>
  <c r="AE90" i="10"/>
  <c r="Y90" i="10"/>
  <c r="X90" i="10"/>
  <c r="W90" i="10"/>
  <c r="V90" i="10"/>
  <c r="U90" i="10" s="1"/>
  <c r="Z90" i="10" s="1"/>
  <c r="T90" i="10"/>
  <c r="O90" i="10"/>
  <c r="N90" i="10"/>
  <c r="M90" i="10"/>
  <c r="L90" i="10" s="1"/>
  <c r="K90" i="10"/>
  <c r="BZ89" i="10"/>
  <c r="BX89" i="10"/>
  <c r="BW89" i="10"/>
  <c r="BV89" i="10"/>
  <c r="BT89" i="10" s="1"/>
  <c r="BU89" i="10"/>
  <c r="BS89" i="10"/>
  <c r="BN89" i="10"/>
  <c r="BK89" i="10" s="1"/>
  <c r="BM89" i="10"/>
  <c r="BL89" i="10"/>
  <c r="BJ89" i="10"/>
  <c r="BD89" i="10"/>
  <c r="BB89" i="10"/>
  <c r="BA89" i="10"/>
  <c r="AZ89" i="10"/>
  <c r="AY89" i="10"/>
  <c r="AX89" i="10"/>
  <c r="AW89" i="10"/>
  <c r="AR89" i="10"/>
  <c r="AQ89" i="10"/>
  <c r="AP89" i="10"/>
  <c r="AO89" i="10" s="1"/>
  <c r="BC89" i="10" s="1"/>
  <c r="AN89" i="10"/>
  <c r="AI89" i="10"/>
  <c r="AH89" i="10"/>
  <c r="AF89" i="10" s="1"/>
  <c r="AG89" i="10"/>
  <c r="AE89" i="10"/>
  <c r="Y89" i="10"/>
  <c r="X89" i="10"/>
  <c r="W89" i="10"/>
  <c r="V89" i="10"/>
  <c r="U89" i="10" s="1"/>
  <c r="Z89" i="10" s="1"/>
  <c r="T89" i="10"/>
  <c r="O89" i="10"/>
  <c r="N89" i="10"/>
  <c r="M89" i="10"/>
  <c r="L89" i="10" s="1"/>
  <c r="K89" i="10"/>
  <c r="BZ88" i="10"/>
  <c r="BX88" i="10"/>
  <c r="BW88" i="10"/>
  <c r="BT88" i="10" s="1"/>
  <c r="BV88" i="10"/>
  <c r="BU88" i="10"/>
  <c r="BS88" i="10"/>
  <c r="BN88" i="10"/>
  <c r="BM88" i="10"/>
  <c r="BL88" i="10"/>
  <c r="BK88" i="10" s="1"/>
  <c r="BJ88" i="10"/>
  <c r="BD88" i="10"/>
  <c r="BB88" i="10"/>
  <c r="BA88" i="10"/>
  <c r="AZ88" i="10"/>
  <c r="AY88" i="10"/>
  <c r="AX88" i="10" s="1"/>
  <c r="AW88" i="10"/>
  <c r="AR88" i="10"/>
  <c r="AQ88" i="10"/>
  <c r="AO88" i="10" s="1"/>
  <c r="AP88" i="10"/>
  <c r="AN88" i="10"/>
  <c r="AI88" i="10"/>
  <c r="AF88" i="10" s="1"/>
  <c r="AH88" i="10"/>
  <c r="AG88" i="10"/>
  <c r="AE88" i="10"/>
  <c r="Y88" i="10"/>
  <c r="X88" i="10"/>
  <c r="W88" i="10"/>
  <c r="V88" i="10"/>
  <c r="U88" i="10" s="1"/>
  <c r="Z88" i="10" s="1"/>
  <c r="T88" i="10"/>
  <c r="O88" i="10"/>
  <c r="N88" i="10"/>
  <c r="M88" i="10"/>
  <c r="L88" i="10"/>
  <c r="K88" i="10"/>
  <c r="BZ87" i="10"/>
  <c r="BX87" i="10"/>
  <c r="BW87" i="10"/>
  <c r="BV87" i="10"/>
  <c r="BU87" i="10"/>
  <c r="BT87" i="10" s="1"/>
  <c r="BS87" i="10"/>
  <c r="BN87" i="10"/>
  <c r="BM87" i="10"/>
  <c r="BL87" i="10"/>
  <c r="BK87" i="10" s="1"/>
  <c r="BJ87" i="10"/>
  <c r="BD87" i="10"/>
  <c r="BB87" i="10"/>
  <c r="BA87" i="10"/>
  <c r="AZ87" i="10"/>
  <c r="AX87" i="10" s="1"/>
  <c r="AY87" i="10"/>
  <c r="AW87" i="10"/>
  <c r="AR87" i="10"/>
  <c r="AO87" i="10" s="1"/>
  <c r="AQ87" i="10"/>
  <c r="AP87" i="10"/>
  <c r="AN87" i="10"/>
  <c r="AI87" i="10"/>
  <c r="AH87" i="10"/>
  <c r="AG87" i="10"/>
  <c r="AF87" i="10" s="1"/>
  <c r="AE87" i="10"/>
  <c r="Y87" i="10"/>
  <c r="X87" i="10"/>
  <c r="W87" i="10"/>
  <c r="V87" i="10"/>
  <c r="U87" i="10"/>
  <c r="Z87" i="10" s="1"/>
  <c r="T87" i="10"/>
  <c r="O87" i="10"/>
  <c r="N87" i="10"/>
  <c r="M87" i="10"/>
  <c r="L87" i="10"/>
  <c r="K87" i="10"/>
  <c r="BZ86" i="10"/>
  <c r="BX86" i="10"/>
  <c r="BW86" i="10"/>
  <c r="BV86" i="10"/>
  <c r="BU86" i="10"/>
  <c r="BT86" i="10" s="1"/>
  <c r="BS86" i="10"/>
  <c r="BN86" i="10"/>
  <c r="BM86" i="10"/>
  <c r="BL86" i="10"/>
  <c r="BK86" i="10" s="1"/>
  <c r="BJ86" i="10"/>
  <c r="BD86" i="10"/>
  <c r="BB86" i="10"/>
  <c r="BA86" i="10"/>
  <c r="AX86" i="10" s="1"/>
  <c r="AZ86" i="10"/>
  <c r="AY86" i="10"/>
  <c r="AW86" i="10"/>
  <c r="AR86" i="10"/>
  <c r="AQ86" i="10"/>
  <c r="AP86" i="10"/>
  <c r="AO86" i="10" s="1"/>
  <c r="AN86" i="10"/>
  <c r="AI86" i="10"/>
  <c r="AH86" i="10"/>
  <c r="AG86" i="10"/>
  <c r="AF86" i="10" s="1"/>
  <c r="AE86" i="10"/>
  <c r="Y86" i="10"/>
  <c r="X86" i="10"/>
  <c r="W86" i="10"/>
  <c r="V86" i="10"/>
  <c r="U86" i="10"/>
  <c r="T86" i="10"/>
  <c r="O86" i="10"/>
  <c r="N86" i="10"/>
  <c r="M86" i="10"/>
  <c r="L86" i="10" s="1"/>
  <c r="Z86" i="10" s="1"/>
  <c r="K86" i="10"/>
  <c r="BZ85" i="10"/>
  <c r="BX85" i="10"/>
  <c r="BW85" i="10"/>
  <c r="BV85" i="10"/>
  <c r="BU85" i="10"/>
  <c r="BT85" i="10" s="1"/>
  <c r="BS85" i="10"/>
  <c r="BN85" i="10"/>
  <c r="BM85" i="10"/>
  <c r="BL85" i="10"/>
  <c r="BK85" i="10"/>
  <c r="BJ85" i="10"/>
  <c r="BD85" i="10"/>
  <c r="BB85" i="10"/>
  <c r="BA85" i="10"/>
  <c r="AZ85" i="10"/>
  <c r="AY85" i="10"/>
  <c r="AX85" i="10" s="1"/>
  <c r="AW85" i="10"/>
  <c r="AR85" i="10"/>
  <c r="AQ85" i="10"/>
  <c r="AP85" i="10"/>
  <c r="AO85" i="10" s="1"/>
  <c r="AN85" i="10"/>
  <c r="AI85" i="10"/>
  <c r="AH85" i="10"/>
  <c r="AG85" i="10"/>
  <c r="AF85" i="10" s="1"/>
  <c r="AE85" i="10"/>
  <c r="Y85" i="10"/>
  <c r="X85" i="10"/>
  <c r="W85" i="10"/>
  <c r="V85" i="10"/>
  <c r="U85" i="10" s="1"/>
  <c r="Z85" i="10" s="1"/>
  <c r="T85" i="10"/>
  <c r="O85" i="10"/>
  <c r="N85" i="10"/>
  <c r="L85" i="10" s="1"/>
  <c r="M85" i="10"/>
  <c r="K85" i="10"/>
  <c r="BZ84" i="10"/>
  <c r="BX84" i="10"/>
  <c r="BW84" i="10"/>
  <c r="BV84" i="10"/>
  <c r="BU84" i="10"/>
  <c r="BT84" i="10"/>
  <c r="CA84" i="10" s="1"/>
  <c r="BS84" i="10"/>
  <c r="BN84" i="10"/>
  <c r="BM84" i="10"/>
  <c r="BL84" i="10"/>
  <c r="BK84" i="10"/>
  <c r="BJ84" i="10"/>
  <c r="BD84" i="10"/>
  <c r="BB84" i="10"/>
  <c r="BA84" i="10"/>
  <c r="AZ84" i="10"/>
  <c r="AY84" i="10"/>
  <c r="AX84" i="10" s="1"/>
  <c r="AW84" i="10"/>
  <c r="AR84" i="10"/>
  <c r="AQ84" i="10"/>
  <c r="AP84" i="10"/>
  <c r="AO84" i="10" s="1"/>
  <c r="AN84" i="10"/>
  <c r="AI84" i="10"/>
  <c r="AH84" i="10"/>
  <c r="AG84" i="10"/>
  <c r="AF84" i="10"/>
  <c r="AE84" i="10"/>
  <c r="Y84" i="10"/>
  <c r="X84" i="10"/>
  <c r="W84" i="10"/>
  <c r="U84" i="10" s="1"/>
  <c r="Z84" i="10" s="1"/>
  <c r="V84" i="10"/>
  <c r="T84" i="10"/>
  <c r="O84" i="10"/>
  <c r="L84" i="10" s="1"/>
  <c r="N84" i="10"/>
  <c r="M84" i="10"/>
  <c r="K84" i="10"/>
  <c r="BZ83" i="10"/>
  <c r="BX83" i="10"/>
  <c r="BW83" i="10"/>
  <c r="BV83" i="10"/>
  <c r="BU83" i="10"/>
  <c r="BT83" i="10"/>
  <c r="CA83" i="10" s="1"/>
  <c r="BS83" i="10"/>
  <c r="BN83" i="10"/>
  <c r="BM83" i="10"/>
  <c r="BL83" i="10"/>
  <c r="BK83" i="10" s="1"/>
  <c r="BY83" i="10" s="1"/>
  <c r="BJ83" i="10"/>
  <c r="BD83" i="10"/>
  <c r="BB83" i="10"/>
  <c r="BA83" i="10"/>
  <c r="AZ83" i="10"/>
  <c r="AY83" i="10"/>
  <c r="AX83" i="10" s="1"/>
  <c r="AW83" i="10"/>
  <c r="AR83" i="10"/>
  <c r="AQ83" i="10"/>
  <c r="AP83" i="10"/>
  <c r="AO83" i="10"/>
  <c r="AN83" i="10"/>
  <c r="AI83" i="10"/>
  <c r="AH83" i="10"/>
  <c r="AG83" i="10"/>
  <c r="AF83" i="10"/>
  <c r="AE83" i="10"/>
  <c r="Y83" i="10"/>
  <c r="X83" i="10"/>
  <c r="U83" i="10" s="1"/>
  <c r="Z83" i="10" s="1"/>
  <c r="W83" i="10"/>
  <c r="V83" i="10"/>
  <c r="T83" i="10"/>
  <c r="O83" i="10"/>
  <c r="N83" i="10"/>
  <c r="M83" i="10"/>
  <c r="L83" i="10" s="1"/>
  <c r="K83" i="10"/>
  <c r="BZ82" i="10"/>
  <c r="BX82" i="10"/>
  <c r="BW82" i="10"/>
  <c r="BV82" i="10"/>
  <c r="BU82" i="10"/>
  <c r="BT82" i="10" s="1"/>
  <c r="BS82" i="10"/>
  <c r="BN82" i="10"/>
  <c r="BM82" i="10"/>
  <c r="BK82" i="10" s="1"/>
  <c r="BL82" i="10"/>
  <c r="BJ82" i="10"/>
  <c r="BD82" i="10"/>
  <c r="BB82" i="10"/>
  <c r="BA82" i="10"/>
  <c r="AZ82" i="10"/>
  <c r="AY82" i="10"/>
  <c r="AX82" i="10"/>
  <c r="AW82" i="10"/>
  <c r="AR82" i="10"/>
  <c r="AQ82" i="10"/>
  <c r="AP82" i="10"/>
  <c r="AO82" i="10"/>
  <c r="AN82" i="10"/>
  <c r="AI82" i="10"/>
  <c r="AH82" i="10"/>
  <c r="AG82" i="10"/>
  <c r="AF82" i="10" s="1"/>
  <c r="AE82" i="10"/>
  <c r="Y82" i="10"/>
  <c r="X82" i="10"/>
  <c r="W82" i="10"/>
  <c r="V82" i="10"/>
  <c r="U82" i="10" s="1"/>
  <c r="Z82" i="10" s="1"/>
  <c r="T82" i="10"/>
  <c r="O82" i="10"/>
  <c r="N82" i="10"/>
  <c r="M82" i="10"/>
  <c r="L82" i="10" s="1"/>
  <c r="K82" i="10"/>
  <c r="BZ81" i="10"/>
  <c r="BX81" i="10"/>
  <c r="BW81" i="10"/>
  <c r="BV81" i="10"/>
  <c r="BT81" i="10" s="1"/>
  <c r="BU81" i="10"/>
  <c r="BS81" i="10"/>
  <c r="BN81" i="10"/>
  <c r="BK81" i="10" s="1"/>
  <c r="BM81" i="10"/>
  <c r="BL81" i="10"/>
  <c r="BJ81" i="10"/>
  <c r="BD81" i="10"/>
  <c r="BB81" i="10"/>
  <c r="BA81" i="10"/>
  <c r="AZ81" i="10"/>
  <c r="AY81" i="10"/>
  <c r="AX81" i="10"/>
  <c r="AW81" i="10"/>
  <c r="AR81" i="10"/>
  <c r="AQ81" i="10"/>
  <c r="AP81" i="10"/>
  <c r="AO81" i="10" s="1"/>
  <c r="BC81" i="10" s="1"/>
  <c r="AN81" i="10"/>
  <c r="AI81" i="10"/>
  <c r="AH81" i="10"/>
  <c r="AF81" i="10" s="1"/>
  <c r="AG81" i="10"/>
  <c r="AE81" i="10"/>
  <c r="Y81" i="10"/>
  <c r="X81" i="10"/>
  <c r="W81" i="10"/>
  <c r="V81" i="10"/>
  <c r="U81" i="10" s="1"/>
  <c r="Z81" i="10" s="1"/>
  <c r="T81" i="10"/>
  <c r="O81" i="10"/>
  <c r="N81" i="10"/>
  <c r="M81" i="10"/>
  <c r="L81" i="10" s="1"/>
  <c r="K81" i="10"/>
  <c r="BZ80" i="10"/>
  <c r="BX80" i="10"/>
  <c r="BW80" i="10"/>
  <c r="BT80" i="10" s="1"/>
  <c r="BV80" i="10"/>
  <c r="BU80" i="10"/>
  <c r="BS80" i="10"/>
  <c r="BN80" i="10"/>
  <c r="BM80" i="10"/>
  <c r="BL80" i="10"/>
  <c r="BK80" i="10" s="1"/>
  <c r="BJ80" i="10"/>
  <c r="BD80" i="10"/>
  <c r="BB80" i="10"/>
  <c r="BA80" i="10"/>
  <c r="AZ80" i="10"/>
  <c r="AY80" i="10"/>
  <c r="AX80" i="10" s="1"/>
  <c r="AW80" i="10"/>
  <c r="AR80" i="10"/>
  <c r="AQ80" i="10"/>
  <c r="AO80" i="10" s="1"/>
  <c r="AP80" i="10"/>
  <c r="AN80" i="10"/>
  <c r="AI80" i="10"/>
  <c r="AF80" i="10" s="1"/>
  <c r="AH80" i="10"/>
  <c r="AG80" i="10"/>
  <c r="AE80" i="10"/>
  <c r="Y80" i="10"/>
  <c r="X80" i="10"/>
  <c r="X75" i="10" s="1"/>
  <c r="W80" i="10"/>
  <c r="V80" i="10"/>
  <c r="U80" i="10" s="1"/>
  <c r="Z80" i="10" s="1"/>
  <c r="T80" i="10"/>
  <c r="O80" i="10"/>
  <c r="N80" i="10"/>
  <c r="M80" i="10"/>
  <c r="L80" i="10"/>
  <c r="K80" i="10"/>
  <c r="BZ79" i="10"/>
  <c r="BX79" i="10"/>
  <c r="BW79" i="10"/>
  <c r="BV79" i="10"/>
  <c r="BU79" i="10"/>
  <c r="BT79" i="10" s="1"/>
  <c r="BS79" i="10"/>
  <c r="BN79" i="10"/>
  <c r="BM79" i="10"/>
  <c r="BL79" i="10"/>
  <c r="BK79" i="10" s="1"/>
  <c r="BJ79" i="10"/>
  <c r="BD79" i="10"/>
  <c r="BB79" i="10"/>
  <c r="BA79" i="10"/>
  <c r="AZ79" i="10"/>
  <c r="AX79" i="10" s="1"/>
  <c r="AY79" i="10"/>
  <c r="AW79" i="10"/>
  <c r="AR79" i="10"/>
  <c r="AO79" i="10" s="1"/>
  <c r="AQ79" i="10"/>
  <c r="AP79" i="10"/>
  <c r="AN79" i="10"/>
  <c r="AI79" i="10"/>
  <c r="AH79" i="10"/>
  <c r="AG79" i="10"/>
  <c r="AF79" i="10" s="1"/>
  <c r="AE79" i="10"/>
  <c r="Y79" i="10"/>
  <c r="X79" i="10"/>
  <c r="W79" i="10"/>
  <c r="V79" i="10"/>
  <c r="U79" i="10"/>
  <c r="Z79" i="10" s="1"/>
  <c r="T79" i="10"/>
  <c r="O79" i="10"/>
  <c r="N79" i="10"/>
  <c r="M79" i="10"/>
  <c r="L79" i="10"/>
  <c r="K79" i="10"/>
  <c r="BZ78" i="10"/>
  <c r="BX78" i="10"/>
  <c r="BW78" i="10"/>
  <c r="BV78" i="10"/>
  <c r="BU78" i="10"/>
  <c r="BU75" i="10" s="1"/>
  <c r="BS78" i="10"/>
  <c r="BN78" i="10"/>
  <c r="BM78" i="10"/>
  <c r="BL78" i="10"/>
  <c r="BK78" i="10" s="1"/>
  <c r="BJ78" i="10"/>
  <c r="BD78" i="10"/>
  <c r="BB78" i="10"/>
  <c r="BA78" i="10"/>
  <c r="AX78" i="10" s="1"/>
  <c r="AZ78" i="10"/>
  <c r="AY78" i="10"/>
  <c r="AW78" i="10"/>
  <c r="AR78" i="10"/>
  <c r="AQ78" i="10"/>
  <c r="AP78" i="10"/>
  <c r="AO78" i="10" s="1"/>
  <c r="AN78" i="10"/>
  <c r="AI78" i="10"/>
  <c r="AH78" i="10"/>
  <c r="AG78" i="10"/>
  <c r="AG75" i="10" s="1"/>
  <c r="AE78" i="10"/>
  <c r="Y78" i="10"/>
  <c r="X78" i="10"/>
  <c r="W78" i="10"/>
  <c r="V78" i="10"/>
  <c r="U78" i="10"/>
  <c r="T78" i="10"/>
  <c r="O78" i="10"/>
  <c r="N78" i="10"/>
  <c r="M78" i="10"/>
  <c r="L78" i="10" s="1"/>
  <c r="Z78" i="10" s="1"/>
  <c r="K78" i="10"/>
  <c r="BZ77" i="10"/>
  <c r="BX77" i="10"/>
  <c r="BW77" i="10"/>
  <c r="BV77" i="10"/>
  <c r="BV75" i="10" s="1"/>
  <c r="BU77" i="10"/>
  <c r="BT77" i="10" s="1"/>
  <c r="BS77" i="10"/>
  <c r="BN77" i="10"/>
  <c r="BN75" i="10" s="1"/>
  <c r="BM77" i="10"/>
  <c r="BL77" i="10"/>
  <c r="BK77" i="10"/>
  <c r="BJ77" i="10"/>
  <c r="BD77" i="10"/>
  <c r="BB77" i="10"/>
  <c r="BA77" i="10"/>
  <c r="AZ77" i="10"/>
  <c r="AY77" i="10"/>
  <c r="AX77" i="10" s="1"/>
  <c r="AW77" i="10"/>
  <c r="AR77" i="10"/>
  <c r="AQ77" i="10"/>
  <c r="AP77" i="10"/>
  <c r="AO77" i="10" s="1"/>
  <c r="AN77" i="10"/>
  <c r="AI77" i="10"/>
  <c r="AH77" i="10"/>
  <c r="AH75" i="10" s="1"/>
  <c r="AG77" i="10"/>
  <c r="AF77" i="10" s="1"/>
  <c r="AE77" i="10"/>
  <c r="Y77" i="10"/>
  <c r="X77" i="10"/>
  <c r="W77" i="10"/>
  <c r="V77" i="10"/>
  <c r="U77" i="10" s="1"/>
  <c r="Z77" i="10" s="1"/>
  <c r="T77" i="10"/>
  <c r="O77" i="10"/>
  <c r="N77" i="10"/>
  <c r="L77" i="10" s="1"/>
  <c r="M77" i="10"/>
  <c r="K77" i="10"/>
  <c r="BZ76" i="10"/>
  <c r="BX76" i="10"/>
  <c r="BW76" i="10"/>
  <c r="BW75" i="10" s="1"/>
  <c r="BV76" i="10"/>
  <c r="BU76" i="10"/>
  <c r="BT76" i="10"/>
  <c r="CA76" i="10" s="1"/>
  <c r="BS76" i="10"/>
  <c r="BN76" i="10"/>
  <c r="BM76" i="10"/>
  <c r="BL76" i="10"/>
  <c r="BK76" i="10"/>
  <c r="BJ76" i="10"/>
  <c r="BD76" i="10"/>
  <c r="BB76" i="10"/>
  <c r="BA76" i="10"/>
  <c r="AZ76" i="10"/>
  <c r="AY76" i="10"/>
  <c r="AW76" i="10"/>
  <c r="AR76" i="10"/>
  <c r="AR75" i="10" s="1"/>
  <c r="AQ76" i="10"/>
  <c r="AQ75" i="10" s="1"/>
  <c r="AP76" i="10"/>
  <c r="AO76" i="10" s="1"/>
  <c r="AN76" i="10"/>
  <c r="AI76" i="10"/>
  <c r="AI75" i="10" s="1"/>
  <c r="AH76" i="10"/>
  <c r="AG76" i="10"/>
  <c r="AF76" i="10"/>
  <c r="AE76" i="10"/>
  <c r="Y76" i="10"/>
  <c r="X76" i="10"/>
  <c r="W76" i="10"/>
  <c r="W75" i="10" s="1"/>
  <c r="V76" i="10"/>
  <c r="T76" i="10"/>
  <c r="O76" i="10"/>
  <c r="L76" i="10" s="1"/>
  <c r="N76" i="10"/>
  <c r="M76" i="10"/>
  <c r="K76" i="10"/>
  <c r="BZ75" i="10"/>
  <c r="BX75" i="10"/>
  <c r="BS75" i="10"/>
  <c r="BM75" i="10"/>
  <c r="BJ75" i="10"/>
  <c r="BD75" i="10"/>
  <c r="BB75" i="10"/>
  <c r="AW75" i="10"/>
  <c r="AN75" i="10"/>
  <c r="AE75" i="10"/>
  <c r="Y75" i="10"/>
  <c r="T75" i="10"/>
  <c r="M75" i="10"/>
  <c r="K75" i="10"/>
  <c r="BZ74" i="10"/>
  <c r="BX74" i="10"/>
  <c r="BW74" i="10"/>
  <c r="BV74" i="10"/>
  <c r="BU74" i="10"/>
  <c r="BT74" i="10" s="1"/>
  <c r="BS74" i="10"/>
  <c r="BN74" i="10"/>
  <c r="BM74" i="10"/>
  <c r="BK74" i="10" s="1"/>
  <c r="BL74" i="10"/>
  <c r="BJ74" i="10"/>
  <c r="BD74" i="10"/>
  <c r="BB74" i="10"/>
  <c r="BA74" i="10"/>
  <c r="AZ74" i="10"/>
  <c r="AY74" i="10"/>
  <c r="AX74" i="10"/>
  <c r="AW74" i="10"/>
  <c r="AR74" i="10"/>
  <c r="AQ74" i="10"/>
  <c r="AP74" i="10"/>
  <c r="AO74" i="10"/>
  <c r="AN74" i="10"/>
  <c r="AI74" i="10"/>
  <c r="AH74" i="10"/>
  <c r="AG74" i="10"/>
  <c r="AF74" i="10" s="1"/>
  <c r="AE74" i="10"/>
  <c r="Y74" i="10"/>
  <c r="X74" i="10"/>
  <c r="W74" i="10"/>
  <c r="V74" i="10"/>
  <c r="U74" i="10" s="1"/>
  <c r="T74" i="10"/>
  <c r="O74" i="10"/>
  <c r="N74" i="10"/>
  <c r="M74" i="10"/>
  <c r="L74" i="10" s="1"/>
  <c r="K74" i="10"/>
  <c r="BZ73" i="10"/>
  <c r="BX73" i="10"/>
  <c r="BW73" i="10"/>
  <c r="BV73" i="10"/>
  <c r="BT73" i="10" s="1"/>
  <c r="BU73" i="10"/>
  <c r="BS73" i="10"/>
  <c r="BN73" i="10"/>
  <c r="BK73" i="10" s="1"/>
  <c r="BM73" i="10"/>
  <c r="BL73" i="10"/>
  <c r="BJ73" i="10"/>
  <c r="BD73" i="10"/>
  <c r="BB73" i="10"/>
  <c r="BA73" i="10"/>
  <c r="AZ73" i="10"/>
  <c r="AY73" i="10"/>
  <c r="AX73" i="10"/>
  <c r="BE73" i="10" s="1"/>
  <c r="AW73" i="10"/>
  <c r="AR73" i="10"/>
  <c r="AQ73" i="10"/>
  <c r="AP73" i="10"/>
  <c r="AO73" i="10" s="1"/>
  <c r="BC73" i="10" s="1"/>
  <c r="AN73" i="10"/>
  <c r="AI73" i="10"/>
  <c r="AH73" i="10"/>
  <c r="AF73" i="10" s="1"/>
  <c r="AG73" i="10"/>
  <c r="AE73" i="10"/>
  <c r="Y73" i="10"/>
  <c r="X73" i="10"/>
  <c r="W73" i="10"/>
  <c r="V73" i="10"/>
  <c r="U73" i="10" s="1"/>
  <c r="Z73" i="10" s="1"/>
  <c r="T73" i="10"/>
  <c r="O73" i="10"/>
  <c r="N73" i="10"/>
  <c r="M73" i="10"/>
  <c r="L73" i="10" s="1"/>
  <c r="K73" i="10"/>
  <c r="BY72" i="10"/>
  <c r="BX72" i="10"/>
  <c r="BY71" i="10"/>
  <c r="BX71" i="10"/>
  <c r="BY70" i="10"/>
  <c r="BX70" i="10"/>
  <c r="BY69" i="10"/>
  <c r="BX69" i="10"/>
  <c r="BY68" i="10"/>
  <c r="BX68" i="10"/>
  <c r="BY66" i="10"/>
  <c r="BX66" i="10"/>
  <c r="BY65" i="10"/>
  <c r="BX65" i="10"/>
  <c r="BY64" i="10"/>
  <c r="BX64" i="10"/>
  <c r="BY63" i="10"/>
  <c r="BX63" i="10"/>
  <c r="BY62" i="10"/>
  <c r="BX62" i="10"/>
  <c r="BZ56" i="10"/>
  <c r="BX56" i="10"/>
  <c r="BE56" i="10"/>
  <c r="BB56" i="10"/>
  <c r="BD56" i="10" s="1"/>
  <c r="Y56" i="10"/>
  <c r="U56" i="10"/>
  <c r="Z56" i="10" s="1"/>
  <c r="L56" i="10"/>
  <c r="BZ55" i="10"/>
  <c r="BX55" i="10"/>
  <c r="BD55" i="10"/>
  <c r="BB55" i="10"/>
  <c r="Y55" i="10"/>
  <c r="CA54" i="10"/>
  <c r="BZ54" i="10"/>
  <c r="BY54" i="10"/>
  <c r="BX54" i="10"/>
  <c r="BE54" i="10"/>
  <c r="BD54" i="10"/>
  <c r="BC54" i="10"/>
  <c r="BB54" i="10"/>
  <c r="Z54" i="10"/>
  <c r="Y54" i="10"/>
  <c r="BZ53" i="10"/>
  <c r="BX53" i="10"/>
  <c r="BD53" i="10"/>
  <c r="BB53" i="10"/>
  <c r="Y53" i="10"/>
  <c r="CA51" i="10"/>
  <c r="BY51" i="10"/>
  <c r="CA50" i="10"/>
  <c r="BY50" i="10"/>
  <c r="BE50" i="10"/>
  <c r="BC50" i="10"/>
  <c r="Z50" i="10"/>
  <c r="CA49" i="10"/>
  <c r="BY49" i="10"/>
  <c r="BE49" i="10"/>
  <c r="BC49" i="10"/>
  <c r="Z49" i="10"/>
  <c r="CA48" i="10"/>
  <c r="BY48" i="10"/>
  <c r="BE48" i="10"/>
  <c r="BC48" i="10"/>
  <c r="Z48" i="10"/>
  <c r="CA47" i="10"/>
  <c r="BZ47" i="10"/>
  <c r="BY47" i="10"/>
  <c r="BX47" i="10"/>
  <c r="BE47" i="10"/>
  <c r="BD47" i="10"/>
  <c r="BC47" i="10"/>
  <c r="BB47" i="10"/>
  <c r="Z47" i="10"/>
  <c r="Y47" i="10"/>
  <c r="BZ46" i="10"/>
  <c r="BX46" i="10"/>
  <c r="BD46" i="10"/>
  <c r="BB46" i="10"/>
  <c r="Y46" i="10"/>
  <c r="CA45" i="10"/>
  <c r="BZ45" i="10"/>
  <c r="BY45" i="10"/>
  <c r="BX45" i="10"/>
  <c r="BE45" i="10"/>
  <c r="BD45" i="10"/>
  <c r="BC45" i="10"/>
  <c r="BB45" i="10"/>
  <c r="Z45" i="10"/>
  <c r="Y45" i="10"/>
  <c r="CA44" i="10"/>
  <c r="BZ44" i="10"/>
  <c r="BY44" i="10"/>
  <c r="BX44" i="10"/>
  <c r="BE44" i="10"/>
  <c r="BD44" i="10"/>
  <c r="BC44" i="10"/>
  <c r="BB44" i="10"/>
  <c r="Y44" i="10"/>
  <c r="CA43" i="10"/>
  <c r="BZ43" i="10"/>
  <c r="BY43" i="10"/>
  <c r="BX43" i="10"/>
  <c r="BE43" i="10"/>
  <c r="BD43" i="10"/>
  <c r="BC43" i="10"/>
  <c r="BB43" i="10"/>
  <c r="Y43" i="10"/>
  <c r="CA42" i="10"/>
  <c r="BZ42" i="10"/>
  <c r="BY42" i="10"/>
  <c r="BX42" i="10"/>
  <c r="BE42" i="10"/>
  <c r="BD42" i="10"/>
  <c r="BC42" i="10"/>
  <c r="BB42" i="10"/>
  <c r="Y42" i="10"/>
  <c r="CA41" i="10"/>
  <c r="BZ41" i="10"/>
  <c r="BY41" i="10"/>
  <c r="BX41" i="10"/>
  <c r="BE41" i="10"/>
  <c r="BD41" i="10"/>
  <c r="BC41" i="10"/>
  <c r="BB41" i="10"/>
  <c r="Y41" i="10"/>
  <c r="CA40" i="10"/>
  <c r="BZ40" i="10"/>
  <c r="BY40" i="10"/>
  <c r="BX40" i="10"/>
  <c r="BE40" i="10"/>
  <c r="BD40" i="10"/>
  <c r="BC40" i="10"/>
  <c r="BB40" i="10"/>
  <c r="Y40" i="10"/>
  <c r="CA39" i="10"/>
  <c r="BZ39" i="10"/>
  <c r="BY39" i="10"/>
  <c r="BX39" i="10"/>
  <c r="BE39" i="10"/>
  <c r="BD39" i="10"/>
  <c r="BC39" i="10"/>
  <c r="BB39" i="10"/>
  <c r="Y39" i="10"/>
  <c r="CA38" i="10"/>
  <c r="BZ38" i="10"/>
  <c r="BY38" i="10"/>
  <c r="BX38" i="10"/>
  <c r="BE38" i="10"/>
  <c r="BD38" i="10"/>
  <c r="BC38" i="10"/>
  <c r="BB38" i="10"/>
  <c r="Z38" i="10"/>
  <c r="Y38" i="10"/>
  <c r="CA37" i="10"/>
  <c r="BZ37" i="10"/>
  <c r="BY37" i="10"/>
  <c r="BX37" i="10"/>
  <c r="BE37" i="10"/>
  <c r="BD37" i="10"/>
  <c r="BC37" i="10"/>
  <c r="BB37" i="10"/>
  <c r="Y37" i="10"/>
  <c r="CA36" i="10"/>
  <c r="BZ36" i="10"/>
  <c r="BY36" i="10"/>
  <c r="BX36" i="10"/>
  <c r="BE36" i="10"/>
  <c r="BD36" i="10"/>
  <c r="BC36" i="10"/>
  <c r="BB36" i="10"/>
  <c r="Y36" i="10"/>
  <c r="CA35" i="10"/>
  <c r="BZ35" i="10"/>
  <c r="BY35" i="10"/>
  <c r="BX35" i="10"/>
  <c r="BE35" i="10"/>
  <c r="BD35" i="10"/>
  <c r="BC35" i="10"/>
  <c r="BB35" i="10"/>
  <c r="Y35" i="10"/>
  <c r="CA34" i="10"/>
  <c r="BZ34" i="10"/>
  <c r="BY34" i="10"/>
  <c r="BX34" i="10"/>
  <c r="BE34" i="10"/>
  <c r="BD34" i="10"/>
  <c r="BC34" i="10"/>
  <c r="BB34" i="10"/>
  <c r="Y34" i="10"/>
  <c r="CA33" i="10"/>
  <c r="BZ33" i="10"/>
  <c r="BY33" i="10"/>
  <c r="BX33" i="10"/>
  <c r="BE33" i="10"/>
  <c r="BD33" i="10"/>
  <c r="BC33" i="10"/>
  <c r="BB33" i="10"/>
  <c r="Y33" i="10"/>
  <c r="CA32" i="10"/>
  <c r="BZ32" i="10"/>
  <c r="BY32" i="10"/>
  <c r="BX32" i="10"/>
  <c r="BE32" i="10"/>
  <c r="BD32" i="10"/>
  <c r="BC32" i="10"/>
  <c r="BB32" i="10"/>
  <c r="Y32" i="10"/>
  <c r="CA31" i="10"/>
  <c r="BZ31" i="10"/>
  <c r="BY31" i="10"/>
  <c r="BX31" i="10"/>
  <c r="BE31" i="10"/>
  <c r="BD31" i="10"/>
  <c r="BC31" i="10"/>
  <c r="BB31" i="10"/>
  <c r="Y31" i="10"/>
  <c r="CA30" i="10"/>
  <c r="BZ30" i="10"/>
  <c r="BY30" i="10"/>
  <c r="BX30" i="10"/>
  <c r="BE30" i="10"/>
  <c r="BD30" i="10"/>
  <c r="BC30" i="10"/>
  <c r="BB30" i="10"/>
  <c r="Y30" i="10"/>
  <c r="BZ29" i="10"/>
  <c r="BX29" i="10"/>
  <c r="BD29" i="10"/>
  <c r="BB29" i="10"/>
  <c r="Z29" i="10"/>
  <c r="Y29" i="10"/>
  <c r="BZ28" i="10"/>
  <c r="BX28" i="10"/>
  <c r="BD28" i="10"/>
  <c r="BB28" i="10"/>
  <c r="Z28" i="10"/>
  <c r="Y28" i="10"/>
  <c r="BZ27" i="10"/>
  <c r="BX27" i="10"/>
  <c r="BD27" i="10"/>
  <c r="BB27" i="10"/>
  <c r="Z27" i="10"/>
  <c r="Y27" i="10"/>
  <c r="BZ26" i="10"/>
  <c r="BX26" i="10"/>
  <c r="BD26" i="10"/>
  <c r="BB26" i="10"/>
  <c r="Z26" i="10"/>
  <c r="Y26" i="10"/>
  <c r="BZ25" i="10"/>
  <c r="BX25" i="10"/>
  <c r="BD25" i="10"/>
  <c r="BB25" i="10"/>
  <c r="Z25" i="10"/>
  <c r="Y25" i="10"/>
  <c r="BZ24" i="10"/>
  <c r="BX24" i="10"/>
  <c r="BD24" i="10"/>
  <c r="BB24" i="10"/>
  <c r="Z24" i="10"/>
  <c r="Y24" i="10"/>
  <c r="BZ23" i="10"/>
  <c r="BX23" i="10"/>
  <c r="BD23" i="10"/>
  <c r="BB23" i="10"/>
  <c r="Z23" i="10"/>
  <c r="Y23" i="10"/>
  <c r="BZ22" i="10"/>
  <c r="BX22" i="10"/>
  <c r="BD22" i="10"/>
  <c r="BB22" i="10"/>
  <c r="Z22" i="10"/>
  <c r="Y22" i="10"/>
  <c r="CA21" i="10"/>
  <c r="BZ21" i="10"/>
  <c r="BY21" i="10"/>
  <c r="BX21" i="10"/>
  <c r="BE21" i="10"/>
  <c r="BD21" i="10"/>
  <c r="BC21" i="10"/>
  <c r="BB21" i="10"/>
  <c r="Z21" i="10"/>
  <c r="Y21" i="10"/>
  <c r="CA20" i="10"/>
  <c r="BZ20" i="10"/>
  <c r="BY20" i="10"/>
  <c r="BX20" i="10"/>
  <c r="BE20" i="10"/>
  <c r="BD20" i="10"/>
  <c r="BC20" i="10"/>
  <c r="BB20" i="10"/>
  <c r="Z20" i="10"/>
  <c r="Y20" i="10"/>
  <c r="BZ19" i="10"/>
  <c r="BX19" i="10"/>
  <c r="BD19" i="10"/>
  <c r="BB19" i="10"/>
  <c r="Y19" i="10"/>
  <c r="CA18" i="10"/>
  <c r="BZ18" i="10"/>
  <c r="BY18" i="10"/>
  <c r="BX18" i="10"/>
  <c r="BE18" i="10"/>
  <c r="BD18" i="10"/>
  <c r="BC18" i="10"/>
  <c r="BB18" i="10"/>
  <c r="Z18" i="10"/>
  <c r="Y18" i="10"/>
  <c r="BZ17" i="10"/>
  <c r="BX17" i="10"/>
  <c r="BW17" i="10"/>
  <c r="BV17" i="10"/>
  <c r="BN17" i="10"/>
  <c r="BD17" i="10"/>
  <c r="BB17" i="10"/>
  <c r="BA17" i="10"/>
  <c r="AR17" i="10"/>
  <c r="AI17" i="10"/>
  <c r="AH17" i="10"/>
  <c r="Y17" i="10"/>
  <c r="X17" i="10"/>
  <c r="O17" i="10"/>
  <c r="D17" i="10"/>
  <c r="BZ16" i="10"/>
  <c r="BX16" i="10"/>
  <c r="BW16" i="10"/>
  <c r="BV16" i="10"/>
  <c r="BU16" i="10"/>
  <c r="BN16" i="10"/>
  <c r="BM16" i="10"/>
  <c r="BL16" i="10"/>
  <c r="BD16" i="10"/>
  <c r="BB16" i="10"/>
  <c r="BA16" i="10"/>
  <c r="AZ16" i="10"/>
  <c r="AY16" i="10"/>
  <c r="AR16" i="10"/>
  <c r="AQ16" i="10"/>
  <c r="AP16" i="10"/>
  <c r="AI16" i="10"/>
  <c r="AH16" i="10"/>
  <c r="AG16" i="10"/>
  <c r="Y16" i="10"/>
  <c r="X16" i="10"/>
  <c r="W16" i="10"/>
  <c r="V16" i="10"/>
  <c r="O16" i="10"/>
  <c r="N16" i="10"/>
  <c r="M16" i="10"/>
  <c r="D16" i="10"/>
  <c r="BZ15" i="10"/>
  <c r="BX15" i="10"/>
  <c r="BW15" i="10"/>
  <c r="BV15" i="10"/>
  <c r="BN15" i="10"/>
  <c r="BM15" i="10"/>
  <c r="BD15" i="10"/>
  <c r="BB15" i="10"/>
  <c r="BA15" i="10"/>
  <c r="AZ15" i="10"/>
  <c r="AY15" i="10"/>
  <c r="AR15" i="10"/>
  <c r="AQ15" i="10"/>
  <c r="AP15" i="10"/>
  <c r="AI15" i="10"/>
  <c r="AH15" i="10"/>
  <c r="Y15" i="10"/>
  <c r="X15" i="10"/>
  <c r="W15" i="10"/>
  <c r="V15" i="10"/>
  <c r="O15" i="10"/>
  <c r="N15" i="10"/>
  <c r="M15" i="10"/>
  <c r="D15" i="10"/>
  <c r="BZ14" i="10"/>
  <c r="BX14" i="10"/>
  <c r="BW14" i="10"/>
  <c r="BN14" i="10"/>
  <c r="BM14" i="10"/>
  <c r="BL14" i="10"/>
  <c r="BD14" i="10"/>
  <c r="BB14" i="10"/>
  <c r="BA14" i="10"/>
  <c r="AZ14" i="10"/>
  <c r="AY14" i="10"/>
  <c r="AR14" i="10"/>
  <c r="AQ14" i="10"/>
  <c r="AI14" i="10"/>
  <c r="AH14" i="10"/>
  <c r="Y14" i="10"/>
  <c r="X14" i="10"/>
  <c r="W14" i="10"/>
  <c r="V14" i="10"/>
  <c r="O14" i="10"/>
  <c r="D14" i="10"/>
  <c r="BZ13" i="10"/>
  <c r="BX13" i="10"/>
  <c r="BW13" i="10"/>
  <c r="BN13" i="10"/>
  <c r="BD13" i="10"/>
  <c r="BB13" i="10"/>
  <c r="AZ13" i="10"/>
  <c r="AR13" i="10"/>
  <c r="AP13" i="10"/>
  <c r="AI13" i="10"/>
  <c r="Y13" i="10"/>
  <c r="W13" i="10"/>
  <c r="O13" i="10"/>
  <c r="D13" i="10"/>
  <c r="BZ12" i="10"/>
  <c r="BX12" i="10"/>
  <c r="BD12" i="10"/>
  <c r="BB12" i="10"/>
  <c r="Y12" i="10"/>
  <c r="D12" i="10"/>
  <c r="BZ11" i="10"/>
  <c r="BX11" i="10"/>
  <c r="BD11" i="10"/>
  <c r="BB11" i="10"/>
  <c r="Y11" i="10"/>
  <c r="D11" i="10"/>
  <c r="BY10" i="10"/>
  <c r="BX10" i="10"/>
  <c r="AJ152" i="9"/>
  <c r="AK152" i="9" s="1"/>
  <c r="G152" i="9"/>
  <c r="AM152" i="9" s="1"/>
  <c r="AJ151" i="9"/>
  <c r="AK151" i="9" s="1"/>
  <c r="G151" i="9"/>
  <c r="AM151" i="9" s="1"/>
  <c r="AJ150" i="9"/>
  <c r="AK150" i="9" s="1"/>
  <c r="G150" i="9"/>
  <c r="AM150" i="9" s="1"/>
  <c r="AJ149" i="9"/>
  <c r="AK149" i="9" s="1"/>
  <c r="G149" i="9"/>
  <c r="AM149" i="9" s="1"/>
  <c r="AJ148" i="9"/>
  <c r="AK148" i="9" s="1"/>
  <c r="G148" i="9"/>
  <c r="AM148" i="9" s="1"/>
  <c r="AJ147" i="9"/>
  <c r="AK147" i="9" s="1"/>
  <c r="G147" i="9"/>
  <c r="AM147" i="9" s="1"/>
  <c r="AJ146" i="9"/>
  <c r="AK146" i="9" s="1"/>
  <c r="AK145" i="9" s="1"/>
  <c r="G146" i="9"/>
  <c r="AM146" i="9" s="1"/>
  <c r="AM145" i="9" s="1"/>
  <c r="AJ145" i="9"/>
  <c r="G145" i="9"/>
  <c r="AK144" i="9"/>
  <c r="AJ144" i="9"/>
  <c r="G144" i="9"/>
  <c r="AM144" i="9" s="1"/>
  <c r="AK143" i="9"/>
  <c r="AJ143" i="9"/>
  <c r="G143" i="9"/>
  <c r="AM143" i="9" s="1"/>
  <c r="AK142" i="9"/>
  <c r="AJ142" i="9"/>
  <c r="G142" i="9"/>
  <c r="AM142" i="9" s="1"/>
  <c r="AK141" i="9"/>
  <c r="AJ141" i="9"/>
  <c r="G141" i="9"/>
  <c r="AM141" i="9" s="1"/>
  <c r="AK140" i="9"/>
  <c r="AJ140" i="9"/>
  <c r="G140" i="9"/>
  <c r="AM140" i="9" s="1"/>
  <c r="AK139" i="9"/>
  <c r="AJ139" i="9"/>
  <c r="G139" i="9"/>
  <c r="AM139" i="9" s="1"/>
  <c r="AK138" i="9"/>
  <c r="AJ138" i="9"/>
  <c r="G138" i="9"/>
  <c r="AM138" i="9" s="1"/>
  <c r="AK137" i="9"/>
  <c r="AJ137" i="9"/>
  <c r="G137" i="9"/>
  <c r="AM137" i="9" s="1"/>
  <c r="AK136" i="9"/>
  <c r="AJ136" i="9"/>
  <c r="G136" i="9"/>
  <c r="AM136" i="9" s="1"/>
  <c r="AK135" i="9"/>
  <c r="AJ135" i="9"/>
  <c r="G135" i="9"/>
  <c r="AM135" i="9" s="1"/>
  <c r="AJ134" i="9"/>
  <c r="G134" i="9"/>
  <c r="AJ133" i="9"/>
  <c r="G133" i="9"/>
  <c r="AK132" i="9"/>
  <c r="AJ132" i="9"/>
  <c r="G132" i="9"/>
  <c r="AJ131" i="9"/>
  <c r="G131" i="9"/>
  <c r="AK131" i="9" s="1"/>
  <c r="AJ130" i="9"/>
  <c r="G130" i="9"/>
  <c r="AK129" i="9"/>
  <c r="AJ129" i="9"/>
  <c r="G129" i="9"/>
  <c r="AJ128" i="9"/>
  <c r="G128" i="9"/>
  <c r="AK127" i="9"/>
  <c r="AJ127" i="9"/>
  <c r="G127" i="9"/>
  <c r="AJ126" i="9"/>
  <c r="G126" i="9"/>
  <c r="AK125" i="9"/>
  <c r="AJ125" i="9"/>
  <c r="G125" i="9"/>
  <c r="AJ124" i="9"/>
  <c r="G124" i="9"/>
  <c r="AK123" i="9"/>
  <c r="AJ123" i="9"/>
  <c r="G123" i="9"/>
  <c r="AJ122" i="9"/>
  <c r="G122" i="9"/>
  <c r="AK121" i="9"/>
  <c r="AJ121" i="9"/>
  <c r="G121" i="9"/>
  <c r="AJ120" i="9"/>
  <c r="G120" i="9"/>
  <c r="AK119" i="9"/>
  <c r="AJ119" i="9"/>
  <c r="G119" i="9"/>
  <c r="AJ118" i="9"/>
  <c r="G118" i="9"/>
  <c r="AK117" i="9"/>
  <c r="AJ117" i="9"/>
  <c r="G117" i="9"/>
  <c r="AJ116" i="9"/>
  <c r="G116" i="9"/>
  <c r="AK115" i="9"/>
  <c r="AJ115" i="9"/>
  <c r="G115" i="9"/>
  <c r="AJ114" i="9"/>
  <c r="G114" i="9"/>
  <c r="AK113" i="9"/>
  <c r="AJ113" i="9"/>
  <c r="G113" i="9"/>
  <c r="AJ112" i="9"/>
  <c r="G112" i="9"/>
  <c r="AK111" i="9"/>
  <c r="AJ111" i="9"/>
  <c r="G111" i="9"/>
  <c r="AJ110" i="9"/>
  <c r="G110" i="9"/>
  <c r="AK109" i="9"/>
  <c r="AJ109" i="9"/>
  <c r="G109" i="9"/>
  <c r="AJ108" i="9"/>
  <c r="G108" i="9"/>
  <c r="AM107" i="9"/>
  <c r="AJ107" i="9"/>
  <c r="AG107" i="9"/>
  <c r="AE107" i="9"/>
  <c r="AC107" i="9"/>
  <c r="G107" i="9"/>
  <c r="AI107" i="9" s="1"/>
  <c r="AM106" i="9"/>
  <c r="AK106" i="9"/>
  <c r="AJ106" i="9"/>
  <c r="G106" i="9"/>
  <c r="AE106" i="9" s="1"/>
  <c r="AM105" i="9"/>
  <c r="AK105" i="9"/>
  <c r="AJ105" i="9"/>
  <c r="G105" i="9"/>
  <c r="AE105" i="9" s="1"/>
  <c r="AM104" i="9"/>
  <c r="AK104" i="9"/>
  <c r="AJ104" i="9"/>
  <c r="G104" i="9"/>
  <c r="AE104" i="9" s="1"/>
  <c r="AM103" i="9"/>
  <c r="AD103" i="9"/>
  <c r="AE103" i="9" s="1"/>
  <c r="AB103" i="9"/>
  <c r="AC103" i="9" s="1"/>
  <c r="G103" i="9"/>
  <c r="AI103" i="9" s="1"/>
  <c r="AJ102" i="9"/>
  <c r="AK102" i="9" s="1"/>
  <c r="AC102" i="9"/>
  <c r="G102" i="9"/>
  <c r="AI102" i="9" s="1"/>
  <c r="AJ101" i="9"/>
  <c r="AK101" i="9" s="1"/>
  <c r="AC101" i="9"/>
  <c r="G101" i="9"/>
  <c r="AI101" i="9" s="1"/>
  <c r="AJ100" i="9"/>
  <c r="AK100" i="9" s="1"/>
  <c r="AC100" i="9"/>
  <c r="G100" i="9"/>
  <c r="AI100" i="9" s="1"/>
  <c r="AJ99" i="9"/>
  <c r="AK99" i="9" s="1"/>
  <c r="AC99" i="9"/>
  <c r="G99" i="9"/>
  <c r="AI99" i="9" s="1"/>
  <c r="AJ98" i="9"/>
  <c r="AK98" i="9" s="1"/>
  <c r="AC98" i="9"/>
  <c r="G98" i="9"/>
  <c r="AI98" i="9" s="1"/>
  <c r="AJ97" i="9"/>
  <c r="AK97" i="9" s="1"/>
  <c r="AC97" i="9"/>
  <c r="G97" i="9"/>
  <c r="AI97" i="9" s="1"/>
  <c r="AJ96" i="9"/>
  <c r="AK96" i="9" s="1"/>
  <c r="AC96" i="9"/>
  <c r="G96" i="9"/>
  <c r="AI96" i="9" s="1"/>
  <c r="AJ95" i="9"/>
  <c r="AK95" i="9" s="1"/>
  <c r="AC95" i="9"/>
  <c r="G95" i="9"/>
  <c r="AI95" i="9" s="1"/>
  <c r="AJ94" i="9"/>
  <c r="AK94" i="9" s="1"/>
  <c r="AC94" i="9"/>
  <c r="G94" i="9"/>
  <c r="AI94" i="9" s="1"/>
  <c r="AJ93" i="9"/>
  <c r="AK93" i="9" s="1"/>
  <c r="AC93" i="9"/>
  <c r="G93" i="9"/>
  <c r="AI93" i="9" s="1"/>
  <c r="AJ92" i="9"/>
  <c r="AK92" i="9" s="1"/>
  <c r="AC92" i="9"/>
  <c r="G92" i="9"/>
  <c r="AI92" i="9" s="1"/>
  <c r="AJ91" i="9"/>
  <c r="AK91" i="9" s="1"/>
  <c r="AC91" i="9"/>
  <c r="G91" i="9"/>
  <c r="AI91" i="9" s="1"/>
  <c r="AJ90" i="9"/>
  <c r="G90" i="9"/>
  <c r="AJ89" i="9"/>
  <c r="AK89" i="9" s="1"/>
  <c r="AC89" i="9"/>
  <c r="G89" i="9"/>
  <c r="AI89" i="9" s="1"/>
  <c r="AJ88" i="9"/>
  <c r="AK88" i="9" s="1"/>
  <c r="AC88" i="9"/>
  <c r="G88" i="9"/>
  <c r="AI88" i="9" s="1"/>
  <c r="AJ87" i="9"/>
  <c r="AK87" i="9" s="1"/>
  <c r="AC87" i="9"/>
  <c r="G87" i="9"/>
  <c r="AI87" i="9" s="1"/>
  <c r="AJ86" i="9"/>
  <c r="AK86" i="9" s="1"/>
  <c r="AC86" i="9"/>
  <c r="G86" i="9"/>
  <c r="AI86" i="9" s="1"/>
  <c r="AJ85" i="9"/>
  <c r="AK85" i="9" s="1"/>
  <c r="AC85" i="9"/>
  <c r="G85" i="9"/>
  <c r="AI85" i="9" s="1"/>
  <c r="AJ84" i="9"/>
  <c r="AK84" i="9" s="1"/>
  <c r="AC84" i="9"/>
  <c r="G84" i="9"/>
  <c r="AI84" i="9" s="1"/>
  <c r="AJ83" i="9"/>
  <c r="AK83" i="9" s="1"/>
  <c r="AC83" i="9"/>
  <c r="G83" i="9"/>
  <c r="AI83" i="9" s="1"/>
  <c r="AJ82" i="9"/>
  <c r="AK82" i="9" s="1"/>
  <c r="AC82" i="9"/>
  <c r="G82" i="9"/>
  <c r="AI82" i="9" s="1"/>
  <c r="AJ81" i="9"/>
  <c r="AK81" i="9" s="1"/>
  <c r="AC81" i="9"/>
  <c r="G81" i="9"/>
  <c r="AI81" i="9" s="1"/>
  <c r="AJ80" i="9"/>
  <c r="AK80" i="9" s="1"/>
  <c r="AC80" i="9"/>
  <c r="G80" i="9"/>
  <c r="AI80" i="9" s="1"/>
  <c r="AJ79" i="9"/>
  <c r="AK79" i="9" s="1"/>
  <c r="AC79" i="9"/>
  <c r="G79" i="9"/>
  <c r="AI79" i="9" s="1"/>
  <c r="AJ78" i="9"/>
  <c r="AK78" i="9" s="1"/>
  <c r="AC78" i="9"/>
  <c r="G78" i="9"/>
  <c r="AI78" i="9" s="1"/>
  <c r="AJ77" i="9"/>
  <c r="AK77" i="9" s="1"/>
  <c r="AC77" i="9"/>
  <c r="G77" i="9"/>
  <c r="AI77" i="9" s="1"/>
  <c r="AJ76" i="9"/>
  <c r="AK76" i="9" s="1"/>
  <c r="AC76" i="9"/>
  <c r="G76" i="9"/>
  <c r="AI76" i="9" s="1"/>
  <c r="AJ75" i="9"/>
  <c r="AC75" i="9"/>
  <c r="G75" i="9"/>
  <c r="AJ74" i="9"/>
  <c r="AK74" i="9" s="1"/>
  <c r="AC74" i="9"/>
  <c r="G74" i="9"/>
  <c r="AI74" i="9" s="1"/>
  <c r="AJ73" i="9"/>
  <c r="AK73" i="9" s="1"/>
  <c r="AC73" i="9"/>
  <c r="G73" i="9"/>
  <c r="AI73" i="9" s="1"/>
  <c r="AJ72" i="9"/>
  <c r="AK72" i="9" s="1"/>
  <c r="AC72" i="9"/>
  <c r="G72" i="9"/>
  <c r="AI72" i="9" s="1"/>
  <c r="AJ71" i="9"/>
  <c r="AK71" i="9" s="1"/>
  <c r="AC71" i="9"/>
  <c r="G71" i="9"/>
  <c r="AI71" i="9" s="1"/>
  <c r="AJ70" i="9"/>
  <c r="AK70" i="9" s="1"/>
  <c r="AC70" i="9"/>
  <c r="G70" i="9"/>
  <c r="AI70" i="9" s="1"/>
  <c r="AJ69" i="9"/>
  <c r="AK69" i="9" s="1"/>
  <c r="AC69" i="9"/>
  <c r="G69" i="9"/>
  <c r="AI69" i="9" s="1"/>
  <c r="AJ68" i="9"/>
  <c r="AK68" i="9" s="1"/>
  <c r="AC68" i="9"/>
  <c r="G68" i="9"/>
  <c r="AI68" i="9" s="1"/>
  <c r="AJ67" i="9"/>
  <c r="AK67" i="9" s="1"/>
  <c r="AC67" i="9"/>
  <c r="G67" i="9"/>
  <c r="AI67" i="9" s="1"/>
  <c r="AJ66" i="9"/>
  <c r="AK66" i="9" s="1"/>
  <c r="AC66" i="9"/>
  <c r="G66" i="9"/>
  <c r="AI66" i="9" s="1"/>
  <c r="AJ65" i="9"/>
  <c r="AK65" i="9" s="1"/>
  <c r="AC65" i="9"/>
  <c r="G65" i="9"/>
  <c r="AI65" i="9" s="1"/>
  <c r="AJ64" i="9"/>
  <c r="AK64" i="9" s="1"/>
  <c r="AK63" i="9" s="1"/>
  <c r="AC64" i="9"/>
  <c r="G64" i="9"/>
  <c r="AI64" i="9" s="1"/>
  <c r="AJ63" i="9"/>
  <c r="AC63" i="9"/>
  <c r="G63" i="9"/>
  <c r="AJ62" i="9"/>
  <c r="AK62" i="9" s="1"/>
  <c r="AC62" i="9"/>
  <c r="G62" i="9"/>
  <c r="AI62" i="9" s="1"/>
  <c r="AJ61" i="9"/>
  <c r="AK61" i="9" s="1"/>
  <c r="AC61" i="9"/>
  <c r="G61" i="9"/>
  <c r="AI61" i="9" s="1"/>
  <c r="AJ60" i="9"/>
  <c r="AC60" i="9"/>
  <c r="G60" i="9"/>
  <c r="AJ59" i="9"/>
  <c r="AK59" i="9" s="1"/>
  <c r="AC59" i="9"/>
  <c r="G59" i="9"/>
  <c r="AI59" i="9" s="1"/>
  <c r="AJ58" i="9"/>
  <c r="AK58" i="9" s="1"/>
  <c r="AC58" i="9"/>
  <c r="G58" i="9"/>
  <c r="AI58" i="9" s="1"/>
  <c r="AJ57" i="9"/>
  <c r="AK57" i="9" s="1"/>
  <c r="AC57" i="9"/>
  <c r="G57" i="9"/>
  <c r="AI57" i="9" s="1"/>
  <c r="AJ56" i="9"/>
  <c r="AK56" i="9" s="1"/>
  <c r="AC56" i="9"/>
  <c r="G56" i="9"/>
  <c r="AI56" i="9" s="1"/>
  <c r="AJ55" i="9"/>
  <c r="AK55" i="9" s="1"/>
  <c r="AC55" i="9"/>
  <c r="G55" i="9"/>
  <c r="AI55" i="9" s="1"/>
  <c r="AJ54" i="9"/>
  <c r="AK54" i="9" s="1"/>
  <c r="AC54" i="9"/>
  <c r="G54" i="9"/>
  <c r="AI54" i="9" s="1"/>
  <c r="AJ53" i="9"/>
  <c r="AK53" i="9" s="1"/>
  <c r="AC53" i="9"/>
  <c r="G53" i="9"/>
  <c r="AI53" i="9" s="1"/>
  <c r="AJ52" i="9"/>
  <c r="AC52" i="9"/>
  <c r="G52" i="9"/>
  <c r="AJ51" i="9"/>
  <c r="AK51" i="9" s="1"/>
  <c r="AC51" i="9"/>
  <c r="G51" i="9"/>
  <c r="AI51" i="9" s="1"/>
  <c r="AJ50" i="9"/>
  <c r="AK50" i="9" s="1"/>
  <c r="AC50" i="9"/>
  <c r="G50" i="9"/>
  <c r="AI50" i="9" s="1"/>
  <c r="AJ49" i="9"/>
  <c r="AK49" i="9" s="1"/>
  <c r="AC49" i="9"/>
  <c r="G49" i="9"/>
  <c r="AI49" i="9" s="1"/>
  <c r="AJ48" i="9"/>
  <c r="AK48" i="9" s="1"/>
  <c r="AC48" i="9"/>
  <c r="G48" i="9"/>
  <c r="AI48" i="9" s="1"/>
  <c r="AC47" i="9"/>
  <c r="AC40" i="9" s="1"/>
  <c r="AB47" i="9"/>
  <c r="AJ47" i="9" s="1"/>
  <c r="AK47" i="9" s="1"/>
  <c r="G47" i="9"/>
  <c r="AI47" i="9" s="1"/>
  <c r="AK46" i="9"/>
  <c r="AJ46" i="9"/>
  <c r="AE46" i="9"/>
  <c r="AC46" i="9"/>
  <c r="G46" i="9"/>
  <c r="AI46" i="9" s="1"/>
  <c r="AK45" i="9"/>
  <c r="AJ45" i="9"/>
  <c r="AE45" i="9"/>
  <c r="AC45" i="9"/>
  <c r="G45" i="9"/>
  <c r="AI45" i="9" s="1"/>
  <c r="AK44" i="9"/>
  <c r="AJ44" i="9"/>
  <c r="AE44" i="9"/>
  <c r="AC44" i="9"/>
  <c r="G44" i="9"/>
  <c r="AI44" i="9" s="1"/>
  <c r="AK43" i="9"/>
  <c r="AJ43" i="9"/>
  <c r="AE43" i="9"/>
  <c r="AC43" i="9"/>
  <c r="G43" i="9"/>
  <c r="AI43" i="9" s="1"/>
  <c r="AK42" i="9"/>
  <c r="AJ42" i="9"/>
  <c r="AE42" i="9"/>
  <c r="AC42" i="9"/>
  <c r="G42" i="9"/>
  <c r="AI42" i="9" s="1"/>
  <c r="AK41" i="9"/>
  <c r="AJ41" i="9"/>
  <c r="AE41" i="9"/>
  <c r="AC41" i="9"/>
  <c r="G41" i="9"/>
  <c r="AI41" i="9" s="1"/>
  <c r="AI40" i="9" s="1"/>
  <c r="AJ40" i="9"/>
  <c r="G40" i="9"/>
  <c r="AK39" i="9"/>
  <c r="AJ39" i="9"/>
  <c r="AE39" i="9"/>
  <c r="AC39" i="9"/>
  <c r="G39" i="9"/>
  <c r="AI39" i="9" s="1"/>
  <c r="AK38" i="9"/>
  <c r="AJ38" i="9"/>
  <c r="AE38" i="9"/>
  <c r="AC38" i="9"/>
  <c r="G38" i="9"/>
  <c r="AI38" i="9" s="1"/>
  <c r="AK37" i="9"/>
  <c r="AJ37" i="9"/>
  <c r="AE37" i="9"/>
  <c r="AC37" i="9"/>
  <c r="AB37" i="9"/>
  <c r="G37" i="9"/>
  <c r="AI37" i="9" s="1"/>
  <c r="AG36" i="9"/>
  <c r="AE36" i="9"/>
  <c r="AE35" i="9" s="1"/>
  <c r="AB36" i="9"/>
  <c r="AJ36" i="9" s="1"/>
  <c r="AK36" i="9" s="1"/>
  <c r="AK35" i="9" s="1"/>
  <c r="G36" i="9"/>
  <c r="AI36" i="9" s="1"/>
  <c r="AJ35" i="9"/>
  <c r="G35" i="9"/>
  <c r="AJ34" i="9"/>
  <c r="AK34" i="9" s="1"/>
  <c r="AI34" i="9"/>
  <c r="AG34" i="9"/>
  <c r="G34" i="9"/>
  <c r="AM34" i="9" s="1"/>
  <c r="AJ33" i="9"/>
  <c r="AK33" i="9" s="1"/>
  <c r="AI33" i="9"/>
  <c r="AG33" i="9"/>
  <c r="G33" i="9"/>
  <c r="AM33" i="9" s="1"/>
  <c r="AJ32" i="9"/>
  <c r="AK32" i="9" s="1"/>
  <c r="AI32" i="9"/>
  <c r="AG32" i="9"/>
  <c r="G32" i="9"/>
  <c r="AM32" i="9" s="1"/>
  <c r="AJ31" i="9"/>
  <c r="AK31" i="9" s="1"/>
  <c r="AI31" i="9"/>
  <c r="AG31" i="9"/>
  <c r="G31" i="9"/>
  <c r="AM31" i="9" s="1"/>
  <c r="AJ30" i="9"/>
  <c r="AK30" i="9" s="1"/>
  <c r="AI30" i="9"/>
  <c r="AG30" i="9"/>
  <c r="G30" i="9"/>
  <c r="AM30" i="9" s="1"/>
  <c r="AJ29" i="9"/>
  <c r="AK29" i="9" s="1"/>
  <c r="AI29" i="9"/>
  <c r="AG29" i="9"/>
  <c r="G29" i="9"/>
  <c r="AM29" i="9" s="1"/>
  <c r="AJ28" i="9"/>
  <c r="AK28" i="9" s="1"/>
  <c r="AI28" i="9"/>
  <c r="AG28" i="9"/>
  <c r="G28" i="9"/>
  <c r="AM28" i="9" s="1"/>
  <c r="AJ27" i="9"/>
  <c r="AK27" i="9" s="1"/>
  <c r="AI27" i="9"/>
  <c r="AG27" i="9"/>
  <c r="G27" i="9"/>
  <c r="AM27" i="9" s="1"/>
  <c r="AJ26" i="9"/>
  <c r="AK26" i="9" s="1"/>
  <c r="AI26" i="9"/>
  <c r="AG26" i="9"/>
  <c r="G26" i="9"/>
  <c r="AM26" i="9" s="1"/>
  <c r="AJ25" i="9"/>
  <c r="AK25" i="9" s="1"/>
  <c r="AI25" i="9"/>
  <c r="AG25" i="9"/>
  <c r="G25" i="9"/>
  <c r="AM25" i="9" s="1"/>
  <c r="AJ24" i="9"/>
  <c r="AK24" i="9" s="1"/>
  <c r="AI24" i="9"/>
  <c r="AG24" i="9"/>
  <c r="G24" i="9"/>
  <c r="AM24" i="9" s="1"/>
  <c r="AJ23" i="9"/>
  <c r="AK23" i="9" s="1"/>
  <c r="AI23" i="9"/>
  <c r="AG23" i="9"/>
  <c r="G23" i="9"/>
  <c r="AM23" i="9" s="1"/>
  <c r="AJ22" i="9"/>
  <c r="AK22" i="9" s="1"/>
  <c r="AI22" i="9"/>
  <c r="AG22" i="9"/>
  <c r="G22" i="9"/>
  <c r="AM22" i="9" s="1"/>
  <c r="AJ21" i="9"/>
  <c r="AK21" i="9" s="1"/>
  <c r="AI21" i="9"/>
  <c r="AG21" i="9"/>
  <c r="G21" i="9"/>
  <c r="AM21" i="9" s="1"/>
  <c r="AJ20" i="9"/>
  <c r="AK20" i="9" s="1"/>
  <c r="AI20" i="9"/>
  <c r="AG20" i="9"/>
  <c r="G20" i="9"/>
  <c r="AM20" i="9" s="1"/>
  <c r="AJ19" i="9"/>
  <c r="AK19" i="9" s="1"/>
  <c r="AK18" i="9" s="1"/>
  <c r="AI19" i="9"/>
  <c r="AG19" i="9"/>
  <c r="G19" i="9"/>
  <c r="AM19" i="9" s="1"/>
  <c r="AM18" i="9" s="1"/>
  <c r="AJ18" i="9"/>
  <c r="AI18" i="9"/>
  <c r="AG18" i="9"/>
  <c r="G18" i="9"/>
  <c r="AJ17" i="9"/>
  <c r="AK17" i="9" s="1"/>
  <c r="AI17" i="9"/>
  <c r="AG17" i="9"/>
  <c r="G17" i="9"/>
  <c r="AM17" i="9" s="1"/>
  <c r="AJ16" i="9"/>
  <c r="AK16" i="9" s="1"/>
  <c r="AI16" i="9"/>
  <c r="AG16" i="9"/>
  <c r="G16" i="9"/>
  <c r="AM16" i="9" s="1"/>
  <c r="AJ15" i="9"/>
  <c r="AK15" i="9" s="1"/>
  <c r="AI15" i="9"/>
  <c r="AG15" i="9"/>
  <c r="G15" i="9"/>
  <c r="AM15" i="9" s="1"/>
  <c r="AJ14" i="9"/>
  <c r="AK14" i="9" s="1"/>
  <c r="AI14" i="9"/>
  <c r="AG14" i="9"/>
  <c r="G14" i="9"/>
  <c r="AM14" i="9" s="1"/>
  <c r="AJ13" i="9"/>
  <c r="AK13" i="9" s="1"/>
  <c r="AK12" i="9" s="1"/>
  <c r="AI13" i="9"/>
  <c r="AI12" i="9" s="1"/>
  <c r="AG13" i="9"/>
  <c r="G13" i="9"/>
  <c r="AM13" i="9" s="1"/>
  <c r="AM12" i="9" s="1"/>
  <c r="AG12" i="9"/>
  <c r="K10" i="9"/>
  <c r="L14" i="8"/>
  <c r="L8" i="8"/>
  <c r="K8" i="8"/>
  <c r="K7" i="8"/>
  <c r="L7" i="8" s="1"/>
  <c r="L6" i="8"/>
  <c r="K6" i="8"/>
  <c r="S25" i="7"/>
  <c r="P25" i="7"/>
  <c r="M25" i="7"/>
  <c r="J25" i="7"/>
  <c r="G25" i="7"/>
  <c r="S24" i="7"/>
  <c r="P24" i="7"/>
  <c r="M24" i="7"/>
  <c r="J24" i="7"/>
  <c r="G24" i="7"/>
  <c r="S23" i="7"/>
  <c r="P23" i="7"/>
  <c r="M23" i="7"/>
  <c r="J23" i="7"/>
  <c r="G23" i="7"/>
  <c r="S22" i="7"/>
  <c r="P22" i="7"/>
  <c r="M22" i="7"/>
  <c r="J22" i="7"/>
  <c r="G22" i="7"/>
  <c r="S21" i="7"/>
  <c r="P21" i="7"/>
  <c r="M21" i="7"/>
  <c r="J21" i="7"/>
  <c r="G21" i="7"/>
  <c r="S20" i="7"/>
  <c r="P20" i="7"/>
  <c r="M20" i="7"/>
  <c r="J20" i="7"/>
  <c r="G20" i="7"/>
  <c r="S19" i="7"/>
  <c r="P19" i="7"/>
  <c r="M19" i="7"/>
  <c r="J19" i="7"/>
  <c r="G19" i="7"/>
  <c r="S18" i="7"/>
  <c r="P18" i="7"/>
  <c r="M18" i="7"/>
  <c r="J18" i="7"/>
  <c r="G18" i="7"/>
  <c r="S17" i="7"/>
  <c r="P17" i="7"/>
  <c r="M17" i="7"/>
  <c r="J17" i="7"/>
  <c r="G17" i="7"/>
  <c r="S16" i="7"/>
  <c r="P16" i="7"/>
  <c r="M16" i="7"/>
  <c r="J16" i="7"/>
  <c r="G16" i="7"/>
  <c r="S15" i="7"/>
  <c r="P15" i="7"/>
  <c r="M15" i="7"/>
  <c r="J15" i="7"/>
  <c r="G15" i="7"/>
  <c r="S14" i="7"/>
  <c r="P14" i="7"/>
  <c r="M14" i="7"/>
  <c r="J14" i="7"/>
  <c r="G14" i="7"/>
  <c r="AB13" i="7"/>
  <c r="Y13" i="7"/>
  <c r="V13" i="7"/>
  <c r="S13" i="7"/>
  <c r="P13" i="7"/>
  <c r="M13" i="7"/>
  <c r="J13" i="7"/>
  <c r="G13" i="7"/>
  <c r="S12" i="7"/>
  <c r="P12" i="7"/>
  <c r="M12" i="7"/>
  <c r="J12" i="7"/>
  <c r="G12" i="7"/>
  <c r="S11" i="7"/>
  <c r="P11" i="7"/>
  <c r="M11" i="7"/>
  <c r="J11" i="7"/>
  <c r="G11" i="7"/>
  <c r="S10" i="7"/>
  <c r="P10" i="7"/>
  <c r="M10" i="7"/>
  <c r="J10" i="7"/>
  <c r="G10" i="7"/>
  <c r="T9" i="7"/>
  <c r="R9" i="7"/>
  <c r="S9" i="7" s="1"/>
  <c r="Q9" i="7"/>
  <c r="P9" i="7" s="1"/>
  <c r="O9" i="7"/>
  <c r="N9" i="7"/>
  <c r="M9" i="7" s="1"/>
  <c r="L9" i="7"/>
  <c r="K9" i="7"/>
  <c r="J9" i="7"/>
  <c r="I9" i="7"/>
  <c r="H9" i="7"/>
  <c r="G9" i="7" s="1"/>
  <c r="F9" i="7"/>
  <c r="S8" i="7"/>
  <c r="P8" i="7"/>
  <c r="M8" i="7"/>
  <c r="J8" i="7"/>
  <c r="G8" i="7"/>
  <c r="S7" i="7"/>
  <c r="P7" i="7"/>
  <c r="M7" i="7"/>
  <c r="J7" i="7"/>
  <c r="G7" i="7"/>
  <c r="B4" i="7"/>
  <c r="M141" i="5"/>
  <c r="M140" i="5"/>
  <c r="M139" i="5"/>
  <c r="M138" i="5"/>
  <c r="M137" i="5"/>
  <c r="M136" i="5"/>
  <c r="N136" i="5" s="1"/>
  <c r="M126" i="5"/>
  <c r="N125" i="5"/>
  <c r="M125" i="5"/>
  <c r="M124" i="5"/>
  <c r="M123" i="5"/>
  <c r="N123" i="5" s="1"/>
  <c r="M122" i="5"/>
  <c r="M121" i="5"/>
  <c r="N121" i="5" s="1"/>
  <c r="M120" i="5"/>
  <c r="M119" i="5"/>
  <c r="M118" i="5"/>
  <c r="M117" i="5"/>
  <c r="M116" i="5"/>
  <c r="M115" i="5"/>
  <c r="M114" i="5"/>
  <c r="M113" i="5"/>
  <c r="M112" i="5"/>
  <c r="M111" i="5"/>
  <c r="M110" i="5"/>
  <c r="N110" i="5" s="1"/>
  <c r="M109" i="5"/>
  <c r="M108" i="5"/>
  <c r="M107" i="5"/>
  <c r="M106" i="5"/>
  <c r="M105" i="5"/>
  <c r="M104" i="5"/>
  <c r="M103" i="5"/>
  <c r="M102" i="5"/>
  <c r="M101" i="5"/>
  <c r="M100" i="5"/>
  <c r="M99" i="5"/>
  <c r="N99" i="5" s="1"/>
  <c r="M98" i="5"/>
  <c r="K98" i="5"/>
  <c r="M97" i="5"/>
  <c r="M96" i="5"/>
  <c r="M95" i="5"/>
  <c r="M94" i="5"/>
  <c r="M93" i="5"/>
  <c r="M92" i="5"/>
  <c r="M91" i="5"/>
  <c r="M90" i="5"/>
  <c r="M89" i="5"/>
  <c r="M88" i="5"/>
  <c r="M87" i="5"/>
  <c r="M86" i="5"/>
  <c r="M85" i="5"/>
  <c r="M84" i="5"/>
  <c r="M83" i="5"/>
  <c r="M82" i="5"/>
  <c r="M81" i="5"/>
  <c r="N81" i="5" s="1"/>
  <c r="M80" i="5"/>
  <c r="M79" i="5"/>
  <c r="M78" i="5"/>
  <c r="M77" i="5"/>
  <c r="M76" i="5"/>
  <c r="M75" i="5"/>
  <c r="J74" i="5"/>
  <c r="M74" i="5" s="1"/>
  <c r="M73" i="5"/>
  <c r="M72" i="5"/>
  <c r="M71" i="5"/>
  <c r="M70" i="5"/>
  <c r="M69" i="5"/>
  <c r="K69" i="5"/>
  <c r="J69" i="5"/>
  <c r="M68" i="5"/>
  <c r="K68" i="5"/>
  <c r="J68" i="5"/>
  <c r="M66" i="5"/>
  <c r="N65" i="5"/>
  <c r="M65" i="5"/>
  <c r="M64" i="5"/>
  <c r="M63" i="5"/>
  <c r="N63" i="5" s="1"/>
  <c r="M62" i="5"/>
  <c r="M61" i="5"/>
  <c r="N61" i="5" s="1"/>
  <c r="M60" i="5"/>
  <c r="M59" i="5"/>
  <c r="M58" i="5"/>
  <c r="M57" i="5"/>
  <c r="M56" i="5"/>
  <c r="M55" i="5"/>
  <c r="M54" i="5"/>
  <c r="M53" i="5"/>
  <c r="M52" i="5"/>
  <c r="M51" i="5"/>
  <c r="T50" i="5"/>
  <c r="S50" i="5"/>
  <c r="N50" i="5"/>
  <c r="M50" i="5"/>
  <c r="M49" i="5"/>
  <c r="M48" i="5"/>
  <c r="M47" i="5"/>
  <c r="T46" i="5"/>
  <c r="S46" i="5"/>
  <c r="M46" i="5"/>
  <c r="N46" i="5" s="1"/>
  <c r="K45" i="5"/>
  <c r="M45" i="5" s="1"/>
  <c r="M44" i="5"/>
  <c r="M43" i="5"/>
  <c r="M42" i="5"/>
  <c r="M41" i="5"/>
  <c r="M40" i="5"/>
  <c r="M39" i="5"/>
  <c r="M38" i="5"/>
  <c r="M37" i="5"/>
  <c r="M36" i="5"/>
  <c r="M35" i="5"/>
  <c r="M34" i="5"/>
  <c r="M33" i="5"/>
  <c r="M32" i="5"/>
  <c r="M31" i="5"/>
  <c r="M30" i="5"/>
  <c r="M29" i="5"/>
  <c r="T28" i="5"/>
  <c r="S28" i="5"/>
  <c r="M28" i="5"/>
  <c r="N28" i="5" s="1"/>
  <c r="M27" i="5"/>
  <c r="M26" i="5"/>
  <c r="M25" i="5"/>
  <c r="M24" i="5"/>
  <c r="M23" i="5"/>
  <c r="M22" i="5"/>
  <c r="M21" i="5"/>
  <c r="M20" i="5"/>
  <c r="M19" i="5"/>
  <c r="M18" i="5"/>
  <c r="M17" i="5"/>
  <c r="M16" i="5"/>
  <c r="M15" i="5"/>
  <c r="T14" i="5"/>
  <c r="S14" i="5"/>
  <c r="M14" i="5"/>
  <c r="N14" i="5" s="1"/>
  <c r="M13" i="5"/>
  <c r="M12" i="5"/>
  <c r="M11" i="5"/>
  <c r="M10" i="5"/>
  <c r="M9" i="5"/>
  <c r="M8" i="5"/>
  <c r="T7" i="5"/>
  <c r="T127" i="5" s="1"/>
  <c r="S7" i="5"/>
  <c r="S127" i="5" s="1"/>
  <c r="N7" i="5"/>
  <c r="M7" i="5"/>
  <c r="G421" i="4"/>
  <c r="L420" i="4"/>
  <c r="G420" i="4"/>
  <c r="I419" i="4"/>
  <c r="G419" i="4"/>
  <c r="L419" i="4" s="1"/>
  <c r="I418" i="4"/>
  <c r="G418" i="4"/>
  <c r="L418" i="4" s="1"/>
  <c r="I417" i="4"/>
  <c r="G417" i="4"/>
  <c r="L417" i="4" s="1"/>
  <c r="I416" i="4"/>
  <c r="G416" i="4"/>
  <c r="L416" i="4" s="1"/>
  <c r="I415" i="4"/>
  <c r="G415" i="4"/>
  <c r="L415" i="4" s="1"/>
  <c r="I414" i="4"/>
  <c r="G414" i="4"/>
  <c r="L414" i="4" s="1"/>
  <c r="L413" i="4"/>
  <c r="I413" i="4"/>
  <c r="G413" i="4"/>
  <c r="L412" i="4"/>
  <c r="I412" i="4"/>
  <c r="G412" i="4"/>
  <c r="I411" i="4"/>
  <c r="G411" i="4"/>
  <c r="L411" i="4" s="1"/>
  <c r="I410" i="4"/>
  <c r="G410" i="4"/>
  <c r="L410" i="4" s="1"/>
  <c r="I409" i="4"/>
  <c r="G409" i="4"/>
  <c r="L409" i="4" s="1"/>
  <c r="I408" i="4"/>
  <c r="G408" i="4"/>
  <c r="L408" i="4" s="1"/>
  <c r="I407" i="4"/>
  <c r="G407" i="4"/>
  <c r="L407" i="4" s="1"/>
  <c r="I406" i="4"/>
  <c r="G406" i="4"/>
  <c r="L406" i="4" s="1"/>
  <c r="L405" i="4"/>
  <c r="I405" i="4"/>
  <c r="G405" i="4"/>
  <c r="L404" i="4"/>
  <c r="I404" i="4"/>
  <c r="G404" i="4"/>
  <c r="I403" i="4"/>
  <c r="G403" i="4"/>
  <c r="L403" i="4" s="1"/>
  <c r="I402" i="4"/>
  <c r="G402" i="4"/>
  <c r="L402" i="4" s="1"/>
  <c r="I401" i="4"/>
  <c r="G401" i="4"/>
  <c r="L401" i="4" s="1"/>
  <c r="I400" i="4"/>
  <c r="G400" i="4"/>
  <c r="L400" i="4" s="1"/>
  <c r="I399" i="4"/>
  <c r="G399" i="4"/>
  <c r="L399" i="4" s="1"/>
  <c r="I398" i="4"/>
  <c r="G398" i="4"/>
  <c r="L398" i="4" s="1"/>
  <c r="L397" i="4"/>
  <c r="I397" i="4"/>
  <c r="G397" i="4"/>
  <c r="L396" i="4"/>
  <c r="I396" i="4"/>
  <c r="G396" i="4"/>
  <c r="I395" i="4"/>
  <c r="G395" i="4"/>
  <c r="L395" i="4" s="1"/>
  <c r="I394" i="4"/>
  <c r="G394" i="4"/>
  <c r="L394" i="4" s="1"/>
  <c r="G393" i="4"/>
  <c r="L392" i="4"/>
  <c r="G392" i="4"/>
  <c r="I391" i="4"/>
  <c r="G391" i="4"/>
  <c r="L391" i="4" s="1"/>
  <c r="I390" i="4"/>
  <c r="G390" i="4"/>
  <c r="L390" i="4" s="1"/>
  <c r="I389" i="4"/>
  <c r="G389" i="4"/>
  <c r="L389" i="4" s="1"/>
  <c r="I388" i="4"/>
  <c r="G388" i="4"/>
  <c r="L388" i="4" s="1"/>
  <c r="L387" i="4"/>
  <c r="I387" i="4"/>
  <c r="G387" i="4"/>
  <c r="I386" i="4"/>
  <c r="G386" i="4"/>
  <c r="L386" i="4" s="1"/>
  <c r="I385" i="4"/>
  <c r="G385" i="4"/>
  <c r="L385" i="4" s="1"/>
  <c r="I384" i="4"/>
  <c r="G384" i="4"/>
  <c r="L384" i="4" s="1"/>
  <c r="I383" i="4"/>
  <c r="G383" i="4"/>
  <c r="L383" i="4" s="1"/>
  <c r="I382" i="4"/>
  <c r="G382" i="4"/>
  <c r="L382" i="4" s="1"/>
  <c r="I381" i="4"/>
  <c r="G381" i="4"/>
  <c r="L381" i="4" s="1"/>
  <c r="I380" i="4"/>
  <c r="G380" i="4"/>
  <c r="L380" i="4" s="1"/>
  <c r="I379" i="4"/>
  <c r="G379" i="4"/>
  <c r="L379" i="4" s="1"/>
  <c r="I378" i="4"/>
  <c r="G378" i="4"/>
  <c r="L378" i="4" s="1"/>
  <c r="I377" i="4"/>
  <c r="G377" i="4"/>
  <c r="L377" i="4" s="1"/>
  <c r="I376" i="4"/>
  <c r="G376" i="4"/>
  <c r="L376" i="4" s="1"/>
  <c r="I375" i="4"/>
  <c r="G375" i="4"/>
  <c r="L375" i="4" s="1"/>
  <c r="K374" i="4"/>
  <c r="I374" i="4"/>
  <c r="G374" i="4"/>
  <c r="K373" i="4"/>
  <c r="H373" i="4" s="1"/>
  <c r="I373" i="4"/>
  <c r="G373" i="4"/>
  <c r="L373" i="4" s="1"/>
  <c r="K372" i="4"/>
  <c r="I372" i="4"/>
  <c r="G372" i="4"/>
  <c r="L372" i="4" s="1"/>
  <c r="K371" i="4"/>
  <c r="I371" i="4"/>
  <c r="G371" i="4"/>
  <c r="L371" i="4" s="1"/>
  <c r="K370" i="4"/>
  <c r="I370" i="4"/>
  <c r="G370" i="4"/>
  <c r="L370" i="4" s="1"/>
  <c r="G369" i="4"/>
  <c r="L368" i="4"/>
  <c r="K368" i="4"/>
  <c r="G368" i="4"/>
  <c r="K367" i="4"/>
  <c r="I367" i="4"/>
  <c r="G367" i="4"/>
  <c r="L367" i="4" s="1"/>
  <c r="K366" i="4"/>
  <c r="I366" i="4"/>
  <c r="G366" i="4"/>
  <c r="L366" i="4" s="1"/>
  <c r="K365" i="4"/>
  <c r="I365" i="4"/>
  <c r="G365" i="4"/>
  <c r="L365" i="4" s="1"/>
  <c r="K364" i="4"/>
  <c r="I364" i="4"/>
  <c r="G364" i="4"/>
  <c r="L364" i="4" s="1"/>
  <c r="K363" i="4"/>
  <c r="I363" i="4"/>
  <c r="G363" i="4"/>
  <c r="L363" i="4" s="1"/>
  <c r="G362" i="4"/>
  <c r="L361" i="4"/>
  <c r="K361" i="4"/>
  <c r="G361" i="4"/>
  <c r="J360" i="4"/>
  <c r="K360" i="4" s="1"/>
  <c r="I360" i="4"/>
  <c r="H360" i="4" s="1"/>
  <c r="G360" i="4"/>
  <c r="L360" i="4" s="1"/>
  <c r="K359" i="4"/>
  <c r="H359" i="4" s="1"/>
  <c r="J359" i="4"/>
  <c r="I359" i="4"/>
  <c r="G359" i="4"/>
  <c r="L359" i="4" s="1"/>
  <c r="K358" i="4"/>
  <c r="I358" i="4"/>
  <c r="G358" i="4"/>
  <c r="L358" i="4" s="1"/>
  <c r="K357" i="4"/>
  <c r="I357" i="4"/>
  <c r="G357" i="4"/>
  <c r="L357" i="4" s="1"/>
  <c r="K356" i="4"/>
  <c r="I356" i="4"/>
  <c r="G356" i="4"/>
  <c r="L356" i="4" s="1"/>
  <c r="J355" i="4"/>
  <c r="K355" i="4" s="1"/>
  <c r="I355" i="4"/>
  <c r="H355" i="4" s="1"/>
  <c r="G355" i="4"/>
  <c r="L355" i="4" s="1"/>
  <c r="K354" i="4"/>
  <c r="H354" i="4" s="1"/>
  <c r="J354" i="4"/>
  <c r="I354" i="4"/>
  <c r="G354" i="4"/>
  <c r="L354" i="4" s="1"/>
  <c r="L353" i="4"/>
  <c r="K353" i="4"/>
  <c r="J353" i="4"/>
  <c r="I353" i="4"/>
  <c r="H353" i="4" s="1"/>
  <c r="G353" i="4"/>
  <c r="K352" i="4"/>
  <c r="J352" i="4"/>
  <c r="I352" i="4"/>
  <c r="H352" i="4" s="1"/>
  <c r="G352" i="4"/>
  <c r="L352" i="4" s="1"/>
  <c r="J351" i="4"/>
  <c r="K351" i="4" s="1"/>
  <c r="I351" i="4"/>
  <c r="H351" i="4" s="1"/>
  <c r="G351" i="4"/>
  <c r="L351" i="4" s="1"/>
  <c r="K350" i="4"/>
  <c r="J350" i="4"/>
  <c r="I350" i="4"/>
  <c r="H350" i="4" s="1"/>
  <c r="G350" i="4"/>
  <c r="L350" i="4" s="1"/>
  <c r="K349" i="4"/>
  <c r="J349" i="4"/>
  <c r="I349" i="4"/>
  <c r="H349" i="4" s="1"/>
  <c r="G349" i="4"/>
  <c r="L349" i="4" s="1"/>
  <c r="K348" i="4"/>
  <c r="I348" i="4"/>
  <c r="G348" i="4"/>
  <c r="L348" i="4" s="1"/>
  <c r="K347" i="4"/>
  <c r="J347" i="4"/>
  <c r="I347" i="4"/>
  <c r="H347" i="4" s="1"/>
  <c r="G347" i="4"/>
  <c r="L347" i="4" s="1"/>
  <c r="K346" i="4"/>
  <c r="I346" i="4"/>
  <c r="G346" i="4"/>
  <c r="L346" i="4" s="1"/>
  <c r="K345" i="4"/>
  <c r="I345" i="4"/>
  <c r="G345" i="4"/>
  <c r="L345" i="4" s="1"/>
  <c r="K344" i="4"/>
  <c r="I344" i="4"/>
  <c r="G344" i="4"/>
  <c r="L344" i="4" s="1"/>
  <c r="K343" i="4"/>
  <c r="I343" i="4"/>
  <c r="G343" i="4"/>
  <c r="L343" i="4" s="1"/>
  <c r="K342" i="4"/>
  <c r="I342" i="4"/>
  <c r="G342" i="4"/>
  <c r="L342" i="4" s="1"/>
  <c r="K341" i="4"/>
  <c r="I341" i="4"/>
  <c r="G341" i="4"/>
  <c r="L341" i="4" s="1"/>
  <c r="K340" i="4"/>
  <c r="I340" i="4"/>
  <c r="G340" i="4"/>
  <c r="L340" i="4" s="1"/>
  <c r="K339" i="4"/>
  <c r="I339" i="4"/>
  <c r="G339" i="4"/>
  <c r="L339" i="4" s="1"/>
  <c r="K338" i="4"/>
  <c r="J338" i="4"/>
  <c r="I338" i="4"/>
  <c r="H338" i="4" s="1"/>
  <c r="G338" i="4"/>
  <c r="L338" i="4" s="1"/>
  <c r="K337" i="4"/>
  <c r="J337" i="4"/>
  <c r="I337" i="4"/>
  <c r="H337" i="4" s="1"/>
  <c r="G337" i="4"/>
  <c r="L337" i="4" s="1"/>
  <c r="K336" i="4"/>
  <c r="I336" i="4"/>
  <c r="G336" i="4"/>
  <c r="L336" i="4" s="1"/>
  <c r="L335" i="4"/>
  <c r="K335" i="4"/>
  <c r="I335" i="4"/>
  <c r="H335" i="4"/>
  <c r="G335" i="4"/>
  <c r="K334" i="4"/>
  <c r="I334" i="4"/>
  <c r="G334" i="4"/>
  <c r="L334" i="4" s="1"/>
  <c r="L333" i="4"/>
  <c r="J333" i="4"/>
  <c r="K333" i="4" s="1"/>
  <c r="H333" i="4" s="1"/>
  <c r="I333" i="4"/>
  <c r="G333" i="4"/>
  <c r="L332" i="4"/>
  <c r="K332" i="4"/>
  <c r="I332" i="4"/>
  <c r="G332" i="4"/>
  <c r="L331" i="4"/>
  <c r="J331" i="4"/>
  <c r="K331" i="4" s="1"/>
  <c r="H331" i="4" s="1"/>
  <c r="I331" i="4"/>
  <c r="G331" i="4"/>
  <c r="L330" i="4"/>
  <c r="K330" i="4"/>
  <c r="I330" i="4"/>
  <c r="G330" i="4"/>
  <c r="G329" i="4"/>
  <c r="L328" i="4"/>
  <c r="K328" i="4"/>
  <c r="G328" i="4"/>
  <c r="L327" i="4"/>
  <c r="K327" i="4"/>
  <c r="I327" i="4"/>
  <c r="G327" i="4"/>
  <c r="J326" i="4"/>
  <c r="K326" i="4" s="1"/>
  <c r="I326" i="4"/>
  <c r="G326" i="4"/>
  <c r="L326" i="4" s="1"/>
  <c r="L325" i="4"/>
  <c r="K325" i="4"/>
  <c r="I325" i="4"/>
  <c r="G325" i="4"/>
  <c r="L324" i="4"/>
  <c r="K324" i="4"/>
  <c r="I324" i="4"/>
  <c r="G324" i="4"/>
  <c r="L323" i="4"/>
  <c r="J323" i="4"/>
  <c r="K323" i="4" s="1"/>
  <c r="H323" i="4" s="1"/>
  <c r="I323" i="4"/>
  <c r="G323" i="4"/>
  <c r="K322" i="4"/>
  <c r="I322" i="4"/>
  <c r="G322" i="4"/>
  <c r="L322" i="4" s="1"/>
  <c r="K321" i="4"/>
  <c r="I321" i="4"/>
  <c r="G321" i="4"/>
  <c r="L321" i="4" s="1"/>
  <c r="K320" i="4"/>
  <c r="I320" i="4"/>
  <c r="G320" i="4"/>
  <c r="L320" i="4" s="1"/>
  <c r="K319" i="4"/>
  <c r="I319" i="4"/>
  <c r="G319" i="4"/>
  <c r="L319" i="4" s="1"/>
  <c r="J318" i="4"/>
  <c r="K318" i="4" s="1"/>
  <c r="I318" i="4"/>
  <c r="H318" i="4" s="1"/>
  <c r="G318" i="4"/>
  <c r="L318" i="4" s="1"/>
  <c r="L317" i="4"/>
  <c r="K317" i="4"/>
  <c r="I317" i="4"/>
  <c r="G317" i="4"/>
  <c r="L316" i="4"/>
  <c r="K316" i="4"/>
  <c r="I316" i="4"/>
  <c r="G316" i="4"/>
  <c r="L315" i="4"/>
  <c r="K315" i="4"/>
  <c r="I315" i="4"/>
  <c r="G315" i="4"/>
  <c r="L314" i="4"/>
  <c r="K314" i="4"/>
  <c r="I314" i="4"/>
  <c r="G314" i="4"/>
  <c r="L313" i="4"/>
  <c r="K313" i="4"/>
  <c r="J313" i="4"/>
  <c r="I313" i="4"/>
  <c r="H313" i="4"/>
  <c r="G313" i="4"/>
  <c r="K312" i="4"/>
  <c r="I312" i="4"/>
  <c r="G312" i="4"/>
  <c r="L312" i="4" s="1"/>
  <c r="J311" i="4"/>
  <c r="K311" i="4" s="1"/>
  <c r="I311" i="4"/>
  <c r="H311" i="4" s="1"/>
  <c r="G311" i="4"/>
  <c r="L310" i="4"/>
  <c r="K310" i="4"/>
  <c r="I310" i="4"/>
  <c r="G310" i="4"/>
  <c r="L309" i="4"/>
  <c r="K309" i="4"/>
  <c r="I309" i="4"/>
  <c r="G309" i="4"/>
  <c r="K308" i="4"/>
  <c r="H308" i="4" s="1"/>
  <c r="J308" i="4"/>
  <c r="I308" i="4"/>
  <c r="G308" i="4"/>
  <c r="L308" i="4" s="1"/>
  <c r="G307" i="4"/>
  <c r="L306" i="4"/>
  <c r="K306" i="4"/>
  <c r="G306" i="4"/>
  <c r="K305" i="4"/>
  <c r="I305" i="4"/>
  <c r="G305" i="4"/>
  <c r="L305" i="4" s="1"/>
  <c r="K304" i="4"/>
  <c r="I304" i="4"/>
  <c r="G304" i="4"/>
  <c r="L304" i="4" s="1"/>
  <c r="K303" i="4"/>
  <c r="I303" i="4"/>
  <c r="G303" i="4"/>
  <c r="L303" i="4" s="1"/>
  <c r="K302" i="4"/>
  <c r="I302" i="4"/>
  <c r="G302" i="4"/>
  <c r="L302" i="4" s="1"/>
  <c r="K301" i="4"/>
  <c r="I301" i="4"/>
  <c r="G301" i="4"/>
  <c r="L301" i="4" s="1"/>
  <c r="K300" i="4"/>
  <c r="I300" i="4"/>
  <c r="G300" i="4"/>
  <c r="L300" i="4" s="1"/>
  <c r="K299" i="4"/>
  <c r="I299" i="4"/>
  <c r="G299" i="4"/>
  <c r="L299" i="4" s="1"/>
  <c r="K298" i="4"/>
  <c r="I298" i="4"/>
  <c r="G298" i="4"/>
  <c r="L298" i="4" s="1"/>
  <c r="K297" i="4"/>
  <c r="I297" i="4"/>
  <c r="G297" i="4"/>
  <c r="L297" i="4" s="1"/>
  <c r="K296" i="4"/>
  <c r="I296" i="4"/>
  <c r="G296" i="4"/>
  <c r="L296" i="4" s="1"/>
  <c r="K295" i="4"/>
  <c r="I295" i="4"/>
  <c r="G295" i="4"/>
  <c r="L295" i="4" s="1"/>
  <c r="K294" i="4"/>
  <c r="I294" i="4"/>
  <c r="G294" i="4"/>
  <c r="L294" i="4" s="1"/>
  <c r="K293" i="4"/>
  <c r="I293" i="4"/>
  <c r="G293" i="4"/>
  <c r="L293" i="4" s="1"/>
  <c r="K292" i="4"/>
  <c r="I292" i="4"/>
  <c r="G292" i="4"/>
  <c r="L292" i="4" s="1"/>
  <c r="K291" i="4"/>
  <c r="I291" i="4"/>
  <c r="G291" i="4"/>
  <c r="L291" i="4" s="1"/>
  <c r="L290" i="4"/>
  <c r="J290" i="4"/>
  <c r="K290" i="4" s="1"/>
  <c r="I290" i="4"/>
  <c r="G290" i="4"/>
  <c r="L289" i="4"/>
  <c r="K289" i="4"/>
  <c r="I289" i="4"/>
  <c r="G289" i="4"/>
  <c r="K288" i="4"/>
  <c r="I288" i="4"/>
  <c r="G288" i="4"/>
  <c r="L288" i="4" s="1"/>
  <c r="K287" i="4"/>
  <c r="H287" i="4" s="1"/>
  <c r="J287" i="4"/>
  <c r="I287" i="4"/>
  <c r="G287" i="4"/>
  <c r="L287" i="4" s="1"/>
  <c r="K286" i="4"/>
  <c r="I286" i="4"/>
  <c r="G286" i="4"/>
  <c r="L286" i="4" s="1"/>
  <c r="K285" i="4"/>
  <c r="I285" i="4"/>
  <c r="G285" i="4"/>
  <c r="L285" i="4" s="1"/>
  <c r="L284" i="4"/>
  <c r="K284" i="4"/>
  <c r="G284" i="4"/>
  <c r="L283" i="4"/>
  <c r="J283" i="4"/>
  <c r="K283" i="4" s="1"/>
  <c r="H283" i="4" s="1"/>
  <c r="I283" i="4"/>
  <c r="G283" i="4"/>
  <c r="K282" i="4"/>
  <c r="I282" i="4"/>
  <c r="G282" i="4"/>
  <c r="L282" i="4" s="1"/>
  <c r="K281" i="4"/>
  <c r="I281" i="4"/>
  <c r="G281" i="4"/>
  <c r="L281" i="4" s="1"/>
  <c r="K280" i="4"/>
  <c r="I280" i="4"/>
  <c r="G280" i="4"/>
  <c r="L280" i="4" s="1"/>
  <c r="J279" i="4"/>
  <c r="K279" i="4" s="1"/>
  <c r="I279" i="4"/>
  <c r="H279" i="4" s="1"/>
  <c r="G279" i="4"/>
  <c r="L279" i="4" s="1"/>
  <c r="L278" i="4"/>
  <c r="K278" i="4"/>
  <c r="I278" i="4"/>
  <c r="G278" i="4"/>
  <c r="L277" i="4"/>
  <c r="K277" i="4"/>
  <c r="J277" i="4"/>
  <c r="I277" i="4"/>
  <c r="H277" i="4"/>
  <c r="G277" i="4"/>
  <c r="K276" i="4"/>
  <c r="I276" i="4"/>
  <c r="G276" i="4"/>
  <c r="L276" i="4" s="1"/>
  <c r="K275" i="4"/>
  <c r="I275" i="4"/>
  <c r="G275" i="4"/>
  <c r="L275" i="4" s="1"/>
  <c r="K274" i="4"/>
  <c r="I274" i="4"/>
  <c r="G274" i="4"/>
  <c r="L274" i="4" s="1"/>
  <c r="K273" i="4"/>
  <c r="I273" i="4"/>
  <c r="G273" i="4"/>
  <c r="L273" i="4" s="1"/>
  <c r="K272" i="4"/>
  <c r="I272" i="4"/>
  <c r="G272" i="4"/>
  <c r="L272" i="4" s="1"/>
  <c r="K271" i="4"/>
  <c r="I271" i="4"/>
  <c r="G271" i="4"/>
  <c r="L271" i="4" s="1"/>
  <c r="K270" i="4"/>
  <c r="I270" i="4"/>
  <c r="G270" i="4"/>
  <c r="L270" i="4" s="1"/>
  <c r="K269" i="4"/>
  <c r="I269" i="4"/>
  <c r="G269" i="4"/>
  <c r="L269" i="4" s="1"/>
  <c r="K268" i="4"/>
  <c r="I268" i="4"/>
  <c r="G268" i="4"/>
  <c r="L268" i="4" s="1"/>
  <c r="K267" i="4"/>
  <c r="I267" i="4"/>
  <c r="G267" i="4"/>
  <c r="L267" i="4" s="1"/>
  <c r="K266" i="4"/>
  <c r="I266" i="4"/>
  <c r="G266" i="4"/>
  <c r="L266" i="4" s="1"/>
  <c r="K265" i="4"/>
  <c r="I265" i="4"/>
  <c r="G265" i="4"/>
  <c r="L265" i="4" s="1"/>
  <c r="K264" i="4"/>
  <c r="I264" i="4"/>
  <c r="G264" i="4"/>
  <c r="L264" i="4" s="1"/>
  <c r="K263" i="4"/>
  <c r="I263" i="4"/>
  <c r="G263" i="4"/>
  <c r="L263" i="4" s="1"/>
  <c r="K262" i="4"/>
  <c r="I262" i="4"/>
  <c r="G262" i="4"/>
  <c r="L262" i="4" s="1"/>
  <c r="K261" i="4"/>
  <c r="I261" i="4"/>
  <c r="G261" i="4"/>
  <c r="L261" i="4" s="1"/>
  <c r="K260" i="4"/>
  <c r="I260" i="4"/>
  <c r="G260" i="4"/>
  <c r="L260" i="4" s="1"/>
  <c r="K259" i="4"/>
  <c r="I259" i="4"/>
  <c r="G259" i="4"/>
  <c r="L259" i="4" s="1"/>
  <c r="K258" i="4"/>
  <c r="I258" i="4"/>
  <c r="G258" i="4"/>
  <c r="L258" i="4" s="1"/>
  <c r="K257" i="4"/>
  <c r="I257" i="4"/>
  <c r="G257" i="4"/>
  <c r="L257" i="4" s="1"/>
  <c r="K256" i="4"/>
  <c r="I256" i="4"/>
  <c r="G256" i="4"/>
  <c r="L256" i="4" s="1"/>
  <c r="K255" i="4"/>
  <c r="I255" i="4"/>
  <c r="G255" i="4"/>
  <c r="L255" i="4" s="1"/>
  <c r="K254" i="4"/>
  <c r="I254" i="4"/>
  <c r="G254" i="4"/>
  <c r="L254" i="4" s="1"/>
  <c r="K253" i="4"/>
  <c r="I253" i="4"/>
  <c r="G253" i="4"/>
  <c r="L253" i="4" s="1"/>
  <c r="J252" i="4"/>
  <c r="K252" i="4" s="1"/>
  <c r="I252" i="4"/>
  <c r="G252" i="4"/>
  <c r="L252" i="4" s="1"/>
  <c r="L251" i="4"/>
  <c r="K251" i="4"/>
  <c r="I251" i="4"/>
  <c r="G251" i="4"/>
  <c r="L250" i="4"/>
  <c r="K250" i="4"/>
  <c r="I250" i="4"/>
  <c r="G250" i="4"/>
  <c r="K249" i="4"/>
  <c r="J249" i="4"/>
  <c r="I249" i="4"/>
  <c r="H249" i="4"/>
  <c r="G249" i="4"/>
  <c r="L249" i="4" s="1"/>
  <c r="J248" i="4"/>
  <c r="K248" i="4" s="1"/>
  <c r="I248" i="4"/>
  <c r="G248" i="4"/>
  <c r="L248" i="4" s="1"/>
  <c r="L247" i="4"/>
  <c r="K247" i="4"/>
  <c r="I247" i="4"/>
  <c r="G247" i="4"/>
  <c r="L246" i="4"/>
  <c r="K246" i="4"/>
  <c r="I246" i="4"/>
  <c r="G246" i="4"/>
  <c r="L245" i="4"/>
  <c r="K245" i="4"/>
  <c r="I245" i="4"/>
  <c r="G245" i="4"/>
  <c r="L244" i="4"/>
  <c r="K244" i="4"/>
  <c r="I244" i="4"/>
  <c r="G244" i="4"/>
  <c r="K243" i="4"/>
  <c r="H243" i="4" s="1"/>
  <c r="J243" i="4"/>
  <c r="I243" i="4"/>
  <c r="G243" i="4"/>
  <c r="L243" i="4" s="1"/>
  <c r="K242" i="4"/>
  <c r="I242" i="4"/>
  <c r="G242" i="4"/>
  <c r="L242" i="4" s="1"/>
  <c r="K241" i="4"/>
  <c r="I241" i="4"/>
  <c r="G241" i="4"/>
  <c r="L241" i="4" s="1"/>
  <c r="K240" i="4"/>
  <c r="I240" i="4"/>
  <c r="G240" i="4"/>
  <c r="L240" i="4" s="1"/>
  <c r="K239" i="4"/>
  <c r="I239" i="4"/>
  <c r="G239" i="4"/>
  <c r="L239" i="4" s="1"/>
  <c r="K238" i="4"/>
  <c r="I238" i="4"/>
  <c r="G238" i="4"/>
  <c r="L238" i="4" s="1"/>
  <c r="K237" i="4"/>
  <c r="I237" i="4"/>
  <c r="G237" i="4"/>
  <c r="L237" i="4" s="1"/>
  <c r="K236" i="4"/>
  <c r="I236" i="4"/>
  <c r="G236" i="4"/>
  <c r="L236" i="4" s="1"/>
  <c r="K235" i="4"/>
  <c r="I235" i="4"/>
  <c r="G235" i="4"/>
  <c r="L235" i="4" s="1"/>
  <c r="K234" i="4"/>
  <c r="I234" i="4"/>
  <c r="G234" i="4"/>
  <c r="L234" i="4" s="1"/>
  <c r="K233" i="4"/>
  <c r="I233" i="4"/>
  <c r="G233" i="4"/>
  <c r="L233" i="4" s="1"/>
  <c r="K232" i="4"/>
  <c r="I232" i="4"/>
  <c r="G232" i="4"/>
  <c r="L232" i="4" s="1"/>
  <c r="K231" i="4"/>
  <c r="I231" i="4"/>
  <c r="G231" i="4"/>
  <c r="L231" i="4" s="1"/>
  <c r="K230" i="4"/>
  <c r="I230" i="4"/>
  <c r="G230" i="4"/>
  <c r="L230" i="4" s="1"/>
  <c r="K229" i="4"/>
  <c r="I229" i="4"/>
  <c r="G229" i="4"/>
  <c r="L229" i="4" s="1"/>
  <c r="K228" i="4"/>
  <c r="I228" i="4"/>
  <c r="G228" i="4"/>
  <c r="L228" i="4" s="1"/>
  <c r="K227" i="4"/>
  <c r="I227" i="4"/>
  <c r="G227" i="4"/>
  <c r="L227" i="4" s="1"/>
  <c r="K226" i="4"/>
  <c r="I226" i="4"/>
  <c r="G226" i="4"/>
  <c r="L226" i="4" s="1"/>
  <c r="K225" i="4"/>
  <c r="I225" i="4"/>
  <c r="G225" i="4"/>
  <c r="L225" i="4" s="1"/>
  <c r="K224" i="4"/>
  <c r="I224" i="4"/>
  <c r="G224" i="4"/>
  <c r="L224" i="4" s="1"/>
  <c r="G223" i="4"/>
  <c r="G222" i="4"/>
  <c r="L221" i="4"/>
  <c r="K221" i="4"/>
  <c r="G221" i="4"/>
  <c r="L220" i="4"/>
  <c r="K220" i="4"/>
  <c r="I220" i="4"/>
  <c r="G220" i="4"/>
  <c r="L219" i="4"/>
  <c r="K219" i="4"/>
  <c r="I219" i="4"/>
  <c r="G219" i="4"/>
  <c r="K218" i="4"/>
  <c r="I218" i="4"/>
  <c r="G218" i="4"/>
  <c r="L218" i="4" s="1"/>
  <c r="J217" i="4"/>
  <c r="K217" i="4" s="1"/>
  <c r="H217" i="4" s="1"/>
  <c r="I217" i="4"/>
  <c r="G217" i="4"/>
  <c r="L217" i="4" s="1"/>
  <c r="L216" i="4"/>
  <c r="J216" i="4"/>
  <c r="K216" i="4" s="1"/>
  <c r="H216" i="4" s="1"/>
  <c r="I216" i="4"/>
  <c r="G216" i="4"/>
  <c r="K215" i="4"/>
  <c r="I215" i="4"/>
  <c r="G215" i="4"/>
  <c r="L215" i="4" s="1"/>
  <c r="J214" i="4"/>
  <c r="K214" i="4" s="1"/>
  <c r="I214" i="4"/>
  <c r="H214" i="4" s="1"/>
  <c r="G214" i="4"/>
  <c r="L214" i="4" s="1"/>
  <c r="L213" i="4"/>
  <c r="K213" i="4"/>
  <c r="I213" i="4"/>
  <c r="G213" i="4"/>
  <c r="L212" i="4"/>
  <c r="K212" i="4"/>
  <c r="I212" i="4"/>
  <c r="G212" i="4"/>
  <c r="L211" i="4"/>
  <c r="K211" i="4"/>
  <c r="I211" i="4"/>
  <c r="G211" i="4"/>
  <c r="L210" i="4"/>
  <c r="K210" i="4"/>
  <c r="I210" i="4"/>
  <c r="G210" i="4"/>
  <c r="L209" i="4"/>
  <c r="K209" i="4"/>
  <c r="I209" i="4"/>
  <c r="G209" i="4"/>
  <c r="L208" i="4"/>
  <c r="J208" i="4"/>
  <c r="K208" i="4" s="1"/>
  <c r="H208" i="4" s="1"/>
  <c r="I208" i="4"/>
  <c r="G208" i="4"/>
  <c r="L207" i="4"/>
  <c r="K207" i="4"/>
  <c r="I207" i="4"/>
  <c r="G207" i="4"/>
  <c r="K206" i="4"/>
  <c r="I206" i="4"/>
  <c r="G206" i="4"/>
  <c r="L206" i="4" s="1"/>
  <c r="K205" i="4"/>
  <c r="I205" i="4"/>
  <c r="G205" i="4"/>
  <c r="L205" i="4" s="1"/>
  <c r="K204" i="4"/>
  <c r="I204" i="4"/>
  <c r="G204" i="4"/>
  <c r="L204" i="4" s="1"/>
  <c r="Y203" i="4"/>
  <c r="J203" i="4" s="1"/>
  <c r="K203" i="4" s="1"/>
  <c r="W203" i="4"/>
  <c r="I203" i="4" s="1"/>
  <c r="H203" i="4" s="1"/>
  <c r="Y202" i="4"/>
  <c r="J202" i="4" s="1"/>
  <c r="K202" i="4" s="1"/>
  <c r="W202" i="4"/>
  <c r="I202" i="4" s="1"/>
  <c r="K201" i="4"/>
  <c r="I201" i="4"/>
  <c r="G201" i="4"/>
  <c r="L201" i="4" s="1"/>
  <c r="J200" i="4"/>
  <c r="K200" i="4" s="1"/>
  <c r="I200" i="4"/>
  <c r="H200" i="4" s="1"/>
  <c r="G200" i="4"/>
  <c r="L200" i="4" s="1"/>
  <c r="L199" i="4"/>
  <c r="K199" i="4"/>
  <c r="I199" i="4"/>
  <c r="G199" i="4"/>
  <c r="L198" i="4"/>
  <c r="K198" i="4"/>
  <c r="I198" i="4"/>
  <c r="G198" i="4"/>
  <c r="L197" i="4"/>
  <c r="K197" i="4"/>
  <c r="I197" i="4"/>
  <c r="G197" i="4"/>
  <c r="L196" i="4"/>
  <c r="K196" i="4"/>
  <c r="J196" i="4"/>
  <c r="I196" i="4"/>
  <c r="H196" i="4" s="1"/>
  <c r="G196" i="4"/>
  <c r="J195" i="4"/>
  <c r="K195" i="4" s="1"/>
  <c r="I195" i="4"/>
  <c r="G195" i="4"/>
  <c r="L195" i="4" s="1"/>
  <c r="L194" i="4"/>
  <c r="K194" i="4"/>
  <c r="G194" i="4"/>
  <c r="L193" i="4"/>
  <c r="K193" i="4"/>
  <c r="G193" i="4"/>
  <c r="K192" i="4"/>
  <c r="I192" i="4"/>
  <c r="G192" i="4"/>
  <c r="L192" i="4" s="1"/>
  <c r="K191" i="4"/>
  <c r="I191" i="4"/>
  <c r="G191" i="4"/>
  <c r="L191" i="4" s="1"/>
  <c r="K190" i="4"/>
  <c r="I190" i="4"/>
  <c r="G190" i="4"/>
  <c r="L190" i="4" s="1"/>
  <c r="K189" i="4"/>
  <c r="I189" i="4"/>
  <c r="G189" i="4"/>
  <c r="L189" i="4" s="1"/>
  <c r="K188" i="4"/>
  <c r="J188" i="4"/>
  <c r="I188" i="4"/>
  <c r="H188" i="4" s="1"/>
  <c r="G188" i="4"/>
  <c r="L188" i="4" s="1"/>
  <c r="L187" i="4"/>
  <c r="K187" i="4"/>
  <c r="I187" i="4"/>
  <c r="G187" i="4"/>
  <c r="K186" i="4"/>
  <c r="I186" i="4"/>
  <c r="G186" i="4"/>
  <c r="L186" i="4" s="1"/>
  <c r="L185" i="4"/>
  <c r="K185" i="4"/>
  <c r="I185" i="4"/>
  <c r="G185" i="4"/>
  <c r="K184" i="4"/>
  <c r="I184" i="4"/>
  <c r="G184" i="4"/>
  <c r="L184" i="4" s="1"/>
  <c r="K183" i="4"/>
  <c r="I183" i="4"/>
  <c r="G183" i="4"/>
  <c r="L183" i="4" s="1"/>
  <c r="K182" i="4"/>
  <c r="I182" i="4"/>
  <c r="G182" i="4"/>
  <c r="L182" i="4" s="1"/>
  <c r="K181" i="4"/>
  <c r="I181" i="4"/>
  <c r="G181" i="4"/>
  <c r="L181" i="4" s="1"/>
  <c r="L180" i="4"/>
  <c r="K180" i="4"/>
  <c r="J180" i="4"/>
  <c r="I180" i="4"/>
  <c r="H180" i="4"/>
  <c r="G180" i="4"/>
  <c r="K179" i="4"/>
  <c r="J179" i="4"/>
  <c r="I179" i="4"/>
  <c r="H179" i="4" s="1"/>
  <c r="G179" i="4"/>
  <c r="L179" i="4" s="1"/>
  <c r="G178" i="4"/>
  <c r="L177" i="4"/>
  <c r="K177" i="4" s="1"/>
  <c r="G177" i="4"/>
  <c r="K176" i="4"/>
  <c r="I176" i="4"/>
  <c r="G176" i="4"/>
  <c r="L176" i="4" s="1"/>
  <c r="K175" i="4"/>
  <c r="I175" i="4"/>
  <c r="G175" i="4"/>
  <c r="L175" i="4" s="1"/>
  <c r="K174" i="4"/>
  <c r="I174" i="4"/>
  <c r="G174" i="4"/>
  <c r="L174" i="4" s="1"/>
  <c r="K173" i="4"/>
  <c r="I173" i="4"/>
  <c r="G173" i="4"/>
  <c r="L173" i="4" s="1"/>
  <c r="K172" i="4"/>
  <c r="I172" i="4"/>
  <c r="G172" i="4"/>
  <c r="L172" i="4" s="1"/>
  <c r="K171" i="4"/>
  <c r="I171" i="4"/>
  <c r="G171" i="4"/>
  <c r="L171" i="4" s="1"/>
  <c r="K170" i="4"/>
  <c r="I170" i="4"/>
  <c r="G170" i="4"/>
  <c r="L170" i="4" s="1"/>
  <c r="K169" i="4"/>
  <c r="I169" i="4"/>
  <c r="G169" i="4"/>
  <c r="L169" i="4" s="1"/>
  <c r="K168" i="4"/>
  <c r="I168" i="4"/>
  <c r="G168" i="4"/>
  <c r="L168" i="4" s="1"/>
  <c r="K167" i="4"/>
  <c r="I167" i="4"/>
  <c r="G167" i="4"/>
  <c r="L167" i="4" s="1"/>
  <c r="K166" i="4"/>
  <c r="I166" i="4"/>
  <c r="G166" i="4"/>
  <c r="L166" i="4" s="1"/>
  <c r="K165" i="4"/>
  <c r="I165" i="4"/>
  <c r="G165" i="4"/>
  <c r="L165" i="4" s="1"/>
  <c r="K164" i="4"/>
  <c r="I164" i="4"/>
  <c r="G164" i="4"/>
  <c r="L164" i="4" s="1"/>
  <c r="K163" i="4"/>
  <c r="I163" i="4"/>
  <c r="G163" i="4"/>
  <c r="L163" i="4" s="1"/>
  <c r="K162" i="4"/>
  <c r="I162" i="4"/>
  <c r="G162" i="4"/>
  <c r="L162" i="4" s="1"/>
  <c r="K161" i="4"/>
  <c r="I161" i="4"/>
  <c r="G161" i="4"/>
  <c r="L161" i="4" s="1"/>
  <c r="K160" i="4"/>
  <c r="I160" i="4"/>
  <c r="G160" i="4"/>
  <c r="L160" i="4" s="1"/>
  <c r="L159" i="4"/>
  <c r="K159" i="4"/>
  <c r="J159" i="4"/>
  <c r="I159" i="4"/>
  <c r="H159" i="4" s="1"/>
  <c r="G159" i="4"/>
  <c r="K158" i="4"/>
  <c r="J158" i="4"/>
  <c r="I158" i="4"/>
  <c r="H158" i="4" s="1"/>
  <c r="G158" i="4"/>
  <c r="L158" i="4" s="1"/>
  <c r="K157" i="4"/>
  <c r="I157" i="4"/>
  <c r="G157" i="4"/>
  <c r="L157" i="4" s="1"/>
  <c r="K156" i="4"/>
  <c r="I156" i="4"/>
  <c r="G156" i="4"/>
  <c r="L156" i="4" s="1"/>
  <c r="L155" i="4"/>
  <c r="K155" i="4"/>
  <c r="J155" i="4"/>
  <c r="I155" i="4"/>
  <c r="H155" i="4" s="1"/>
  <c r="G155" i="4"/>
  <c r="K154" i="4"/>
  <c r="I154" i="4"/>
  <c r="G154" i="4"/>
  <c r="L154" i="4" s="1"/>
  <c r="K153" i="4"/>
  <c r="J153" i="4"/>
  <c r="I153" i="4"/>
  <c r="H153" i="4" s="1"/>
  <c r="G153" i="4"/>
  <c r="L153" i="4" s="1"/>
  <c r="K152" i="4"/>
  <c r="I152" i="4"/>
  <c r="G152" i="4"/>
  <c r="L152" i="4" s="1"/>
  <c r="K151" i="4"/>
  <c r="I151" i="4"/>
  <c r="G151" i="4"/>
  <c r="L151" i="4" s="1"/>
  <c r="L150" i="4"/>
  <c r="K150" i="4"/>
  <c r="J150" i="4"/>
  <c r="I150" i="4"/>
  <c r="H150" i="4" s="1"/>
  <c r="G150" i="4"/>
  <c r="G149" i="4"/>
  <c r="L148" i="4"/>
  <c r="K148" i="4" s="1"/>
  <c r="G148" i="4"/>
  <c r="K147" i="4"/>
  <c r="I147" i="4"/>
  <c r="G147" i="4"/>
  <c r="L147" i="4" s="1"/>
  <c r="K146" i="4"/>
  <c r="J146" i="4"/>
  <c r="I146" i="4"/>
  <c r="H146" i="4" s="1"/>
  <c r="G146" i="4"/>
  <c r="L146" i="4" s="1"/>
  <c r="L145" i="4"/>
  <c r="K145" i="4"/>
  <c r="J145" i="4"/>
  <c r="I145" i="4"/>
  <c r="H145" i="4" s="1"/>
  <c r="G145" i="4"/>
  <c r="K144" i="4"/>
  <c r="I144" i="4"/>
  <c r="G144" i="4"/>
  <c r="L144" i="4" s="1"/>
  <c r="K143" i="4"/>
  <c r="J143" i="4"/>
  <c r="I143" i="4"/>
  <c r="H143" i="4" s="1"/>
  <c r="G143" i="4"/>
  <c r="L143" i="4" s="1"/>
  <c r="K142" i="4"/>
  <c r="I142" i="4"/>
  <c r="G142" i="4"/>
  <c r="L142" i="4" s="1"/>
  <c r="L141" i="4"/>
  <c r="K141" i="4"/>
  <c r="J141" i="4"/>
  <c r="I141" i="4"/>
  <c r="H141" i="4" s="1"/>
  <c r="G141" i="4"/>
  <c r="K140" i="4"/>
  <c r="J140" i="4"/>
  <c r="I140" i="4"/>
  <c r="H140" i="4" s="1"/>
  <c r="G140" i="4"/>
  <c r="L140" i="4" s="1"/>
  <c r="K139" i="4"/>
  <c r="I139" i="4"/>
  <c r="G139" i="4"/>
  <c r="L139" i="4" s="1"/>
  <c r="K138" i="4"/>
  <c r="I138" i="4"/>
  <c r="G138" i="4"/>
  <c r="L138" i="4" s="1"/>
  <c r="L137" i="4"/>
  <c r="K137" i="4"/>
  <c r="J137" i="4"/>
  <c r="I137" i="4"/>
  <c r="H137" i="4" s="1"/>
  <c r="G137" i="4"/>
  <c r="K136" i="4"/>
  <c r="J136" i="4"/>
  <c r="I136" i="4"/>
  <c r="H136" i="4" s="1"/>
  <c r="G136" i="4"/>
  <c r="L136" i="4" s="1"/>
  <c r="K135" i="4"/>
  <c r="J135" i="4"/>
  <c r="I135" i="4"/>
  <c r="H135" i="4" s="1"/>
  <c r="G135" i="4"/>
  <c r="L135" i="4" s="1"/>
  <c r="K134" i="4"/>
  <c r="I134" i="4"/>
  <c r="G134" i="4"/>
  <c r="L134" i="4" s="1"/>
  <c r="K133" i="4"/>
  <c r="J133" i="4"/>
  <c r="I133" i="4"/>
  <c r="H133" i="4" s="1"/>
  <c r="G133" i="4"/>
  <c r="L133" i="4" s="1"/>
  <c r="K132" i="4"/>
  <c r="J132" i="4"/>
  <c r="I132" i="4"/>
  <c r="H132" i="4" s="1"/>
  <c r="G132" i="4"/>
  <c r="L132" i="4" s="1"/>
  <c r="G131" i="4"/>
  <c r="L130" i="4"/>
  <c r="K130" i="4" s="1"/>
  <c r="G130" i="4"/>
  <c r="K129" i="4"/>
  <c r="I129" i="4"/>
  <c r="G129" i="4"/>
  <c r="L129" i="4" s="1"/>
  <c r="K128" i="4"/>
  <c r="I128" i="4"/>
  <c r="G128" i="4"/>
  <c r="L128" i="4" s="1"/>
  <c r="K127" i="4"/>
  <c r="I127" i="4"/>
  <c r="G127" i="4"/>
  <c r="L127" i="4" s="1"/>
  <c r="K126" i="4"/>
  <c r="I126" i="4"/>
  <c r="G126" i="4"/>
  <c r="L126" i="4" s="1"/>
  <c r="K125" i="4"/>
  <c r="I125" i="4"/>
  <c r="G125" i="4"/>
  <c r="L125" i="4" s="1"/>
  <c r="K124" i="4"/>
  <c r="I124" i="4"/>
  <c r="G124" i="4"/>
  <c r="L124" i="4" s="1"/>
  <c r="K123" i="4"/>
  <c r="I123" i="4"/>
  <c r="G123" i="4"/>
  <c r="L123" i="4" s="1"/>
  <c r="K122" i="4"/>
  <c r="I122" i="4"/>
  <c r="G122" i="4"/>
  <c r="L122" i="4" s="1"/>
  <c r="K121" i="4"/>
  <c r="J121" i="4"/>
  <c r="I121" i="4"/>
  <c r="H121" i="4" s="1"/>
  <c r="G121" i="4"/>
  <c r="L121" i="4" s="1"/>
  <c r="K120" i="4"/>
  <c r="J120" i="4"/>
  <c r="I120" i="4"/>
  <c r="H120" i="4" s="1"/>
  <c r="G120" i="4"/>
  <c r="L120" i="4" s="1"/>
  <c r="K119" i="4"/>
  <c r="J119" i="4"/>
  <c r="I119" i="4"/>
  <c r="H119" i="4" s="1"/>
  <c r="G119" i="4"/>
  <c r="L119" i="4" s="1"/>
  <c r="K118" i="4"/>
  <c r="I118" i="4"/>
  <c r="G118" i="4"/>
  <c r="L118" i="4" s="1"/>
  <c r="K117" i="4"/>
  <c r="I117" i="4"/>
  <c r="G117" i="4"/>
  <c r="L117" i="4" s="1"/>
  <c r="K116" i="4"/>
  <c r="I116" i="4"/>
  <c r="G116" i="4"/>
  <c r="L116" i="4" s="1"/>
  <c r="K115" i="4"/>
  <c r="J115" i="4"/>
  <c r="I115" i="4"/>
  <c r="H115" i="4" s="1"/>
  <c r="G115" i="4"/>
  <c r="L115" i="4" s="1"/>
  <c r="K114" i="4"/>
  <c r="I114" i="4"/>
  <c r="G114" i="4"/>
  <c r="L114" i="4" s="1"/>
  <c r="K113" i="4"/>
  <c r="I113" i="4"/>
  <c r="G113" i="4"/>
  <c r="L113" i="4" s="1"/>
  <c r="K112" i="4"/>
  <c r="I112" i="4"/>
  <c r="G112" i="4"/>
  <c r="L112" i="4" s="1"/>
  <c r="K111" i="4"/>
  <c r="J111" i="4"/>
  <c r="I111" i="4"/>
  <c r="H111" i="4" s="1"/>
  <c r="G111" i="4"/>
  <c r="L111" i="4" s="1"/>
  <c r="K110" i="4"/>
  <c r="J110" i="4"/>
  <c r="I110" i="4"/>
  <c r="H110" i="4" s="1"/>
  <c r="G110" i="4"/>
  <c r="L110" i="4" s="1"/>
  <c r="K109" i="4"/>
  <c r="I109" i="4"/>
  <c r="G109" i="4"/>
  <c r="L109" i="4" s="1"/>
  <c r="G108" i="4"/>
  <c r="L107" i="4"/>
  <c r="K107" i="4" s="1"/>
  <c r="G107" i="4"/>
  <c r="K106" i="4"/>
  <c r="I106" i="4"/>
  <c r="G106" i="4"/>
  <c r="L106" i="4" s="1"/>
  <c r="K105" i="4"/>
  <c r="J105" i="4"/>
  <c r="I105" i="4"/>
  <c r="H105" i="4" s="1"/>
  <c r="G105" i="4"/>
  <c r="L105" i="4" s="1"/>
  <c r="K104" i="4"/>
  <c r="I104" i="4"/>
  <c r="G104" i="4"/>
  <c r="L104" i="4" s="1"/>
  <c r="L103" i="4"/>
  <c r="K103" i="4"/>
  <c r="J103" i="4"/>
  <c r="I103" i="4"/>
  <c r="H103" i="4" s="1"/>
  <c r="G103" i="4"/>
  <c r="K102" i="4"/>
  <c r="J102" i="4"/>
  <c r="I102" i="4"/>
  <c r="H102" i="4" s="1"/>
  <c r="G102" i="4"/>
  <c r="L102" i="4" s="1"/>
  <c r="K101" i="4"/>
  <c r="I101" i="4"/>
  <c r="G101" i="4"/>
  <c r="L101" i="4" s="1"/>
  <c r="G100" i="4"/>
  <c r="L99" i="4"/>
  <c r="K99" i="4" s="1"/>
  <c r="G99" i="4"/>
  <c r="K98" i="4"/>
  <c r="I98" i="4"/>
  <c r="G98" i="4"/>
  <c r="L98" i="4" s="1"/>
  <c r="L97" i="4"/>
  <c r="K97" i="4"/>
  <c r="J97" i="4"/>
  <c r="I97" i="4"/>
  <c r="H97" i="4" s="1"/>
  <c r="G97" i="4"/>
  <c r="K96" i="4"/>
  <c r="I96" i="4"/>
  <c r="G96" i="4"/>
  <c r="L96" i="4" s="1"/>
  <c r="K95" i="4"/>
  <c r="I95" i="4"/>
  <c r="G95" i="4"/>
  <c r="L95" i="4" s="1"/>
  <c r="K94" i="4"/>
  <c r="I94" i="4"/>
  <c r="G94" i="4"/>
  <c r="L94" i="4" s="1"/>
  <c r="K93" i="4"/>
  <c r="I93" i="4"/>
  <c r="G93" i="4"/>
  <c r="L93" i="4" s="1"/>
  <c r="K92" i="4"/>
  <c r="I92" i="4"/>
  <c r="G92" i="4"/>
  <c r="L92" i="4" s="1"/>
  <c r="K91" i="4"/>
  <c r="I91" i="4"/>
  <c r="G91" i="4"/>
  <c r="L91" i="4" s="1"/>
  <c r="K90" i="4"/>
  <c r="I90" i="4"/>
  <c r="G90" i="4"/>
  <c r="L90" i="4" s="1"/>
  <c r="K89" i="4"/>
  <c r="I89" i="4"/>
  <c r="G89" i="4"/>
  <c r="L89" i="4" s="1"/>
  <c r="K88" i="4"/>
  <c r="I88" i="4"/>
  <c r="G88" i="4"/>
  <c r="L88" i="4" s="1"/>
  <c r="K87" i="4"/>
  <c r="I87" i="4"/>
  <c r="G87" i="4"/>
  <c r="L87" i="4" s="1"/>
  <c r="K86" i="4"/>
  <c r="I86" i="4"/>
  <c r="G86" i="4"/>
  <c r="L86" i="4" s="1"/>
  <c r="K85" i="4"/>
  <c r="I85" i="4"/>
  <c r="G85" i="4"/>
  <c r="L85" i="4" s="1"/>
  <c r="K84" i="4"/>
  <c r="I84" i="4"/>
  <c r="G84" i="4"/>
  <c r="L84" i="4" s="1"/>
  <c r="K83" i="4"/>
  <c r="I83" i="4"/>
  <c r="G83" i="4"/>
  <c r="L83" i="4" s="1"/>
  <c r="K82" i="4"/>
  <c r="J82" i="4"/>
  <c r="I82" i="4"/>
  <c r="H82" i="4" s="1"/>
  <c r="G82" i="4"/>
  <c r="L82" i="4" s="1"/>
  <c r="K81" i="4"/>
  <c r="J81" i="4"/>
  <c r="I81" i="4"/>
  <c r="H81" i="4" s="1"/>
  <c r="G81" i="4"/>
  <c r="L81" i="4" s="1"/>
  <c r="K80" i="4"/>
  <c r="J80" i="4"/>
  <c r="I80" i="4"/>
  <c r="H80" i="4" s="1"/>
  <c r="G80" i="4"/>
  <c r="L80" i="4" s="1"/>
  <c r="G79" i="4"/>
  <c r="L78" i="4"/>
  <c r="K78" i="4" s="1"/>
  <c r="G78" i="4"/>
  <c r="K77" i="4"/>
  <c r="I77" i="4"/>
  <c r="G77" i="4"/>
  <c r="L77" i="4" s="1"/>
  <c r="K76" i="4"/>
  <c r="I76" i="4"/>
  <c r="G76" i="4"/>
  <c r="L76" i="4" s="1"/>
  <c r="K75" i="4"/>
  <c r="I75" i="4"/>
  <c r="G75" i="4"/>
  <c r="L75" i="4" s="1"/>
  <c r="K74" i="4"/>
  <c r="I74" i="4"/>
  <c r="G74" i="4"/>
  <c r="L74" i="4" s="1"/>
  <c r="K73" i="4"/>
  <c r="I73" i="4"/>
  <c r="G73" i="4"/>
  <c r="L73" i="4" s="1"/>
  <c r="K72" i="4"/>
  <c r="I72" i="4"/>
  <c r="G72" i="4"/>
  <c r="L72" i="4" s="1"/>
  <c r="K71" i="4"/>
  <c r="I71" i="4"/>
  <c r="G71" i="4"/>
  <c r="L71" i="4" s="1"/>
  <c r="K70" i="4"/>
  <c r="I70" i="4"/>
  <c r="G70" i="4"/>
  <c r="L70" i="4" s="1"/>
  <c r="K69" i="4"/>
  <c r="I69" i="4"/>
  <c r="G69" i="4"/>
  <c r="L69" i="4" s="1"/>
  <c r="K68" i="4"/>
  <c r="I68" i="4"/>
  <c r="G68" i="4"/>
  <c r="L68" i="4" s="1"/>
  <c r="K67" i="4"/>
  <c r="I67" i="4"/>
  <c r="G67" i="4"/>
  <c r="L67" i="4" s="1"/>
  <c r="L66" i="4"/>
  <c r="K66" i="4"/>
  <c r="J66" i="4"/>
  <c r="I66" i="4"/>
  <c r="H66" i="4" s="1"/>
  <c r="G66" i="4"/>
  <c r="K65" i="4"/>
  <c r="J65" i="4"/>
  <c r="I65" i="4"/>
  <c r="H65" i="4" s="1"/>
  <c r="G65" i="4"/>
  <c r="L65" i="4" s="1"/>
  <c r="K64" i="4"/>
  <c r="I64" i="4"/>
  <c r="G64" i="4"/>
  <c r="L64" i="4" s="1"/>
  <c r="K63" i="4"/>
  <c r="I63" i="4"/>
  <c r="G63" i="4"/>
  <c r="L63" i="4" s="1"/>
  <c r="K62" i="4"/>
  <c r="I62" i="4"/>
  <c r="G62" i="4"/>
  <c r="L62" i="4" s="1"/>
  <c r="K61" i="4"/>
  <c r="I61" i="4"/>
  <c r="G61" i="4"/>
  <c r="L61" i="4" s="1"/>
  <c r="K60" i="4"/>
  <c r="J60" i="4"/>
  <c r="I60" i="4"/>
  <c r="H60" i="4" s="1"/>
  <c r="G60" i="4"/>
  <c r="L60" i="4" s="1"/>
  <c r="K59" i="4"/>
  <c r="J59" i="4"/>
  <c r="I59" i="4"/>
  <c r="H59" i="4" s="1"/>
  <c r="G59" i="4"/>
  <c r="L59" i="4" s="1"/>
  <c r="K58" i="4"/>
  <c r="I58" i="4"/>
  <c r="G58" i="4"/>
  <c r="L58" i="4" s="1"/>
  <c r="K57" i="4"/>
  <c r="I57" i="4"/>
  <c r="G57" i="4"/>
  <c r="L57" i="4" s="1"/>
  <c r="K56" i="4"/>
  <c r="I56" i="4"/>
  <c r="G56" i="4"/>
  <c r="L56" i="4" s="1"/>
  <c r="K55" i="4"/>
  <c r="I55" i="4"/>
  <c r="G55" i="4"/>
  <c r="L55" i="4" s="1"/>
  <c r="G54" i="4"/>
  <c r="L53" i="4"/>
  <c r="K53" i="4" s="1"/>
  <c r="G53" i="4"/>
  <c r="K52" i="4"/>
  <c r="I52" i="4"/>
  <c r="G52" i="4"/>
  <c r="L52" i="4" s="1"/>
  <c r="K51" i="4"/>
  <c r="I51" i="4"/>
  <c r="G51" i="4"/>
  <c r="L51" i="4" s="1"/>
  <c r="K50" i="4"/>
  <c r="I50" i="4"/>
  <c r="G50" i="4"/>
  <c r="L50" i="4" s="1"/>
  <c r="K49" i="4"/>
  <c r="I49" i="4"/>
  <c r="G49" i="4"/>
  <c r="L49" i="4" s="1"/>
  <c r="K48" i="4"/>
  <c r="I48" i="4"/>
  <c r="G48" i="4"/>
  <c r="L48" i="4" s="1"/>
  <c r="K47" i="4"/>
  <c r="I47" i="4"/>
  <c r="G47" i="4"/>
  <c r="L47" i="4" s="1"/>
  <c r="K46" i="4"/>
  <c r="I46" i="4"/>
  <c r="G46" i="4"/>
  <c r="L46" i="4" s="1"/>
  <c r="K45" i="4"/>
  <c r="I45" i="4"/>
  <c r="G45" i="4"/>
  <c r="L45" i="4" s="1"/>
  <c r="K44" i="4"/>
  <c r="I44" i="4"/>
  <c r="G44" i="4"/>
  <c r="L44" i="4" s="1"/>
  <c r="K43" i="4"/>
  <c r="I43" i="4"/>
  <c r="G43" i="4"/>
  <c r="L43" i="4" s="1"/>
  <c r="G42" i="4"/>
  <c r="I41" i="4"/>
  <c r="G41" i="4"/>
  <c r="L41" i="4" s="1"/>
  <c r="G40" i="4"/>
  <c r="K39" i="4"/>
  <c r="I39" i="4"/>
  <c r="G39" i="4"/>
  <c r="K38" i="4"/>
  <c r="I38" i="4"/>
  <c r="G38" i="4"/>
  <c r="L38" i="4" s="1"/>
  <c r="K37" i="4"/>
  <c r="I37" i="4"/>
  <c r="G37" i="4"/>
  <c r="L37" i="4" s="1"/>
  <c r="K36" i="4"/>
  <c r="J36" i="4"/>
  <c r="I36" i="4"/>
  <c r="H36" i="4" s="1"/>
  <c r="G36" i="4"/>
  <c r="L36" i="4" s="1"/>
  <c r="K35" i="4"/>
  <c r="J35" i="4"/>
  <c r="I35" i="4"/>
  <c r="H35" i="4" s="1"/>
  <c r="G35" i="4"/>
  <c r="L35" i="4" s="1"/>
  <c r="G34" i="4"/>
  <c r="L33" i="4"/>
  <c r="J33" i="4"/>
  <c r="K33" i="4" s="1"/>
  <c r="H33" i="4" s="1"/>
  <c r="I33" i="4"/>
  <c r="G33" i="4"/>
  <c r="L32" i="4"/>
  <c r="K32" i="4"/>
  <c r="I32" i="4"/>
  <c r="G32" i="4"/>
  <c r="G31" i="4"/>
  <c r="K30" i="4"/>
  <c r="I30" i="4"/>
  <c r="G30" i="4"/>
  <c r="L30" i="4" s="1"/>
  <c r="K29" i="4"/>
  <c r="I29" i="4"/>
  <c r="G29" i="4"/>
  <c r="L29" i="4" s="1"/>
  <c r="K28" i="4"/>
  <c r="I28" i="4"/>
  <c r="G28" i="4"/>
  <c r="L28" i="4" s="1"/>
  <c r="L27" i="4"/>
  <c r="K27" i="4"/>
  <c r="J27" i="4"/>
  <c r="I27" i="4"/>
  <c r="H27" i="4" s="1"/>
  <c r="G27" i="4"/>
  <c r="K26" i="4"/>
  <c r="J26" i="4"/>
  <c r="I26" i="4"/>
  <c r="H26" i="4" s="1"/>
  <c r="G26" i="4"/>
  <c r="L26" i="4" s="1"/>
  <c r="K25" i="4"/>
  <c r="J25" i="4"/>
  <c r="I25" i="4"/>
  <c r="H25" i="4" s="1"/>
  <c r="G25" i="4"/>
  <c r="L25" i="4" s="1"/>
  <c r="G24" i="4"/>
  <c r="G23" i="4"/>
  <c r="L22" i="4"/>
  <c r="K22" i="4"/>
  <c r="G22" i="4"/>
  <c r="L21" i="4"/>
  <c r="K21" i="4"/>
  <c r="I21" i="4"/>
  <c r="G21" i="4"/>
  <c r="L20" i="4"/>
  <c r="K20" i="4"/>
  <c r="I20" i="4"/>
  <c r="G20" i="4"/>
  <c r="L19" i="4"/>
  <c r="K19" i="4"/>
  <c r="I19" i="4"/>
  <c r="G19" i="4"/>
  <c r="L18" i="4"/>
  <c r="J18" i="4"/>
  <c r="K18" i="4" s="1"/>
  <c r="H18" i="4" s="1"/>
  <c r="I18" i="4"/>
  <c r="G18" i="4"/>
  <c r="K17" i="4"/>
  <c r="J17" i="4"/>
  <c r="I17" i="4"/>
  <c r="H17" i="4" s="1"/>
  <c r="G17" i="4"/>
  <c r="K16" i="4"/>
  <c r="I16" i="4"/>
  <c r="G16" i="4"/>
  <c r="G15" i="4"/>
  <c r="K14" i="4"/>
  <c r="I14" i="4"/>
  <c r="G14" i="4"/>
  <c r="K13" i="4"/>
  <c r="J13" i="4"/>
  <c r="I13" i="4"/>
  <c r="H13" i="4" s="1"/>
  <c r="G13" i="4"/>
  <c r="G12" i="4"/>
  <c r="L12" i="4" s="1"/>
  <c r="G11" i="4"/>
  <c r="L10" i="4"/>
  <c r="L421" i="4" s="1"/>
  <c r="G10" i="4"/>
  <c r="G9" i="4"/>
  <c r="F9" i="4"/>
  <c r="G8" i="4"/>
  <c r="F8" i="4"/>
  <c r="OE59" i="3"/>
  <c r="NV59" i="3"/>
  <c r="NK59" i="3"/>
  <c r="NB59" i="3"/>
  <c r="MQ59" i="3"/>
  <c r="MH59" i="3"/>
  <c r="LW59" i="3"/>
  <c r="LN59" i="3"/>
  <c r="LC59" i="3"/>
  <c r="KT59" i="3"/>
  <c r="KI59" i="3"/>
  <c r="JZ59" i="3"/>
  <c r="JO59" i="3"/>
  <c r="JF59" i="3"/>
  <c r="IU59" i="3"/>
  <c r="IL59" i="3"/>
  <c r="IA59" i="3"/>
  <c r="HR59" i="3"/>
  <c r="HG59" i="3"/>
  <c r="GX59" i="3"/>
  <c r="GM59" i="3"/>
  <c r="GD59" i="3"/>
  <c r="FS59" i="3"/>
  <c r="FJ59" i="3"/>
  <c r="EY59" i="3"/>
  <c r="EP59" i="3"/>
  <c r="EE59" i="3"/>
  <c r="DV59" i="3"/>
  <c r="DK59" i="3"/>
  <c r="DB59" i="3"/>
  <c r="CQ59" i="3"/>
  <c r="CH59" i="3"/>
  <c r="BW59" i="3"/>
  <c r="BN59" i="3"/>
  <c r="BC59" i="3"/>
  <c r="AT59" i="3"/>
  <c r="AI59" i="3"/>
  <c r="Z59" i="3"/>
  <c r="O59" i="3"/>
  <c r="F59" i="3"/>
  <c r="OE58" i="3"/>
  <c r="NV58" i="3"/>
  <c r="NK58" i="3"/>
  <c r="NB58" i="3"/>
  <c r="MQ58" i="3"/>
  <c r="MH58" i="3"/>
  <c r="LW58" i="3"/>
  <c r="LN58" i="3"/>
  <c r="LC58" i="3"/>
  <c r="KT58" i="3"/>
  <c r="KI58" i="3"/>
  <c r="JZ58" i="3"/>
  <c r="JO58" i="3"/>
  <c r="JF58" i="3"/>
  <c r="IU58" i="3"/>
  <c r="IL58" i="3"/>
  <c r="IA58" i="3"/>
  <c r="HR58" i="3"/>
  <c r="HG58" i="3"/>
  <c r="GX58" i="3"/>
  <c r="GM58" i="3"/>
  <c r="GD58" i="3"/>
  <c r="FS58" i="3"/>
  <c r="FJ58" i="3"/>
  <c r="EY58" i="3"/>
  <c r="EP58" i="3"/>
  <c r="EE58" i="3"/>
  <c r="DV58" i="3"/>
  <c r="DK58" i="3"/>
  <c r="DB58" i="3"/>
  <c r="CQ58" i="3"/>
  <c r="CH58" i="3"/>
  <c r="BW58" i="3"/>
  <c r="BN58" i="3"/>
  <c r="BC58" i="3"/>
  <c r="AT58" i="3"/>
  <c r="AI58" i="3"/>
  <c r="Z58" i="3"/>
  <c r="O58" i="3"/>
  <c r="F58" i="3"/>
  <c r="OE57" i="3"/>
  <c r="NV57" i="3"/>
  <c r="NK57" i="3"/>
  <c r="NB57" i="3"/>
  <c r="MQ57" i="3"/>
  <c r="MH57" i="3"/>
  <c r="LW57" i="3"/>
  <c r="LN57" i="3"/>
  <c r="LC57" i="3"/>
  <c r="KT57" i="3"/>
  <c r="KI57" i="3"/>
  <c r="JZ57" i="3"/>
  <c r="JO57" i="3"/>
  <c r="JF57" i="3"/>
  <c r="IU57" i="3"/>
  <c r="IL57" i="3"/>
  <c r="IA57" i="3"/>
  <c r="HR57" i="3"/>
  <c r="HG57" i="3"/>
  <c r="GX57" i="3"/>
  <c r="GM57" i="3"/>
  <c r="GD57" i="3"/>
  <c r="FS57" i="3"/>
  <c r="FJ57" i="3"/>
  <c r="EY57" i="3"/>
  <c r="EP57" i="3"/>
  <c r="EE57" i="3"/>
  <c r="DV57" i="3"/>
  <c r="DK57" i="3"/>
  <c r="DB57" i="3"/>
  <c r="CQ57" i="3"/>
  <c r="CH57" i="3"/>
  <c r="BW57" i="3"/>
  <c r="BN57" i="3"/>
  <c r="BC57" i="3"/>
  <c r="AT57" i="3"/>
  <c r="AI57" i="3"/>
  <c r="Z57" i="3"/>
  <c r="O57" i="3"/>
  <c r="F57" i="3"/>
  <c r="OE56" i="3"/>
  <c r="NV56" i="3"/>
  <c r="NK56" i="3"/>
  <c r="NB56" i="3"/>
  <c r="MQ56" i="3"/>
  <c r="MH56" i="3"/>
  <c r="LW56" i="3"/>
  <c r="LN56" i="3"/>
  <c r="LC56" i="3"/>
  <c r="KT56" i="3"/>
  <c r="KI56" i="3"/>
  <c r="JZ56" i="3"/>
  <c r="JO56" i="3"/>
  <c r="JF56" i="3"/>
  <c r="IU56" i="3"/>
  <c r="IL56" i="3"/>
  <c r="IA56" i="3"/>
  <c r="HR56" i="3"/>
  <c r="HG56" i="3"/>
  <c r="GX56" i="3"/>
  <c r="GM56" i="3"/>
  <c r="GD56" i="3"/>
  <c r="FS56" i="3"/>
  <c r="FJ56" i="3"/>
  <c r="EY56" i="3"/>
  <c r="EP56" i="3"/>
  <c r="EE56" i="3"/>
  <c r="DV56" i="3"/>
  <c r="DK56" i="3"/>
  <c r="DB56" i="3"/>
  <c r="CQ56" i="3"/>
  <c r="CH56" i="3"/>
  <c r="BW56" i="3"/>
  <c r="BN56" i="3"/>
  <c r="BC56" i="3"/>
  <c r="AT56" i="3"/>
  <c r="AI56" i="3"/>
  <c r="Z56" i="3"/>
  <c r="O56" i="3"/>
  <c r="F56" i="3"/>
  <c r="OE55" i="3"/>
  <c r="NV55" i="3"/>
  <c r="NK55" i="3"/>
  <c r="NB55" i="3"/>
  <c r="MQ55" i="3"/>
  <c r="MH55" i="3"/>
  <c r="LW55" i="3"/>
  <c r="LN55" i="3"/>
  <c r="LC55" i="3"/>
  <c r="KT55" i="3"/>
  <c r="KI55" i="3"/>
  <c r="JZ55" i="3"/>
  <c r="JO55" i="3"/>
  <c r="JF55" i="3"/>
  <c r="IU55" i="3"/>
  <c r="IL55" i="3"/>
  <c r="IA55" i="3"/>
  <c r="HR55" i="3"/>
  <c r="HG55" i="3"/>
  <c r="GX55" i="3"/>
  <c r="GM55" i="3"/>
  <c r="GD55" i="3"/>
  <c r="FS55" i="3"/>
  <c r="FJ55" i="3"/>
  <c r="EY55" i="3"/>
  <c r="EP55" i="3"/>
  <c r="EE55" i="3"/>
  <c r="DV55" i="3"/>
  <c r="DK55" i="3"/>
  <c r="DB55" i="3"/>
  <c r="CQ55" i="3"/>
  <c r="CH55" i="3"/>
  <c r="BW55" i="3"/>
  <c r="BN55" i="3"/>
  <c r="BC55" i="3"/>
  <c r="AT55" i="3"/>
  <c r="AI55" i="3"/>
  <c r="Z55" i="3"/>
  <c r="O55" i="3"/>
  <c r="F55" i="3"/>
  <c r="OE54" i="3"/>
  <c r="NV54" i="3"/>
  <c r="NK54" i="3"/>
  <c r="NB54" i="3"/>
  <c r="MQ54" i="3"/>
  <c r="MH54" i="3"/>
  <c r="LW54" i="3"/>
  <c r="LN54" i="3"/>
  <c r="LC54" i="3"/>
  <c r="KT54" i="3"/>
  <c r="KI54" i="3"/>
  <c r="JZ54" i="3"/>
  <c r="JO54" i="3"/>
  <c r="JF54" i="3"/>
  <c r="IU54" i="3"/>
  <c r="IL54" i="3"/>
  <c r="IA54" i="3"/>
  <c r="HR54" i="3"/>
  <c r="HG54" i="3"/>
  <c r="GX54" i="3"/>
  <c r="GM54" i="3"/>
  <c r="GD54" i="3"/>
  <c r="FS54" i="3"/>
  <c r="FJ54" i="3"/>
  <c r="EY54" i="3"/>
  <c r="EP54" i="3"/>
  <c r="EE54" i="3"/>
  <c r="DV54" i="3"/>
  <c r="DK54" i="3"/>
  <c r="DB54" i="3"/>
  <c r="CQ54" i="3"/>
  <c r="CH54" i="3"/>
  <c r="BW54" i="3"/>
  <c r="BN54" i="3"/>
  <c r="BC54" i="3"/>
  <c r="AT54" i="3"/>
  <c r="AI54" i="3"/>
  <c r="Z54" i="3"/>
  <c r="O54" i="3"/>
  <c r="F54" i="3"/>
  <c r="OE53" i="3"/>
  <c r="NV53" i="3"/>
  <c r="NK53" i="3"/>
  <c r="NB53" i="3"/>
  <c r="MQ53" i="3"/>
  <c r="MH53" i="3"/>
  <c r="LW53" i="3"/>
  <c r="LN53" i="3"/>
  <c r="LC53" i="3"/>
  <c r="KT53" i="3"/>
  <c r="KI53" i="3"/>
  <c r="JZ53" i="3"/>
  <c r="JO53" i="3"/>
  <c r="JF53" i="3"/>
  <c r="IU53" i="3"/>
  <c r="IL53" i="3"/>
  <c r="IA53" i="3"/>
  <c r="HR53" i="3"/>
  <c r="HG53" i="3"/>
  <c r="GX53" i="3"/>
  <c r="GM53" i="3"/>
  <c r="GD53" i="3"/>
  <c r="FS53" i="3"/>
  <c r="FJ53" i="3"/>
  <c r="EY53" i="3"/>
  <c r="EP53" i="3"/>
  <c r="EE53" i="3"/>
  <c r="DV53" i="3"/>
  <c r="DK53" i="3"/>
  <c r="DB53" i="3"/>
  <c r="CQ53" i="3"/>
  <c r="CH53" i="3"/>
  <c r="BW53" i="3"/>
  <c r="BN53" i="3"/>
  <c r="BC53" i="3"/>
  <c r="AT53" i="3"/>
  <c r="AI53" i="3"/>
  <c r="Z53" i="3"/>
  <c r="O53" i="3"/>
  <c r="F53" i="3"/>
  <c r="OE52" i="3"/>
  <c r="NV52" i="3"/>
  <c r="NK52" i="3"/>
  <c r="NB52" i="3"/>
  <c r="MQ52" i="3"/>
  <c r="MH52" i="3"/>
  <c r="LW52" i="3"/>
  <c r="LN52" i="3"/>
  <c r="LC52" i="3"/>
  <c r="KT52" i="3"/>
  <c r="KI52" i="3"/>
  <c r="JZ52" i="3"/>
  <c r="JO52" i="3"/>
  <c r="JF52" i="3"/>
  <c r="IU52" i="3"/>
  <c r="IL52" i="3"/>
  <c r="IA52" i="3"/>
  <c r="HR52" i="3"/>
  <c r="HG52" i="3"/>
  <c r="GX52" i="3"/>
  <c r="GM52" i="3"/>
  <c r="GD52" i="3"/>
  <c r="FS52" i="3"/>
  <c r="FJ52" i="3"/>
  <c r="EY52" i="3"/>
  <c r="EP52" i="3"/>
  <c r="EE52" i="3"/>
  <c r="DV52" i="3"/>
  <c r="DK52" i="3"/>
  <c r="DB52" i="3"/>
  <c r="CQ52" i="3"/>
  <c r="CH52" i="3"/>
  <c r="BW52" i="3"/>
  <c r="BN52" i="3"/>
  <c r="BC52" i="3"/>
  <c r="AT52" i="3"/>
  <c r="AI52" i="3"/>
  <c r="Z52" i="3"/>
  <c r="O52" i="3"/>
  <c r="F52" i="3"/>
  <c r="OE51" i="3"/>
  <c r="NV51" i="3"/>
  <c r="NK51" i="3"/>
  <c r="NB51" i="3"/>
  <c r="MQ51" i="3"/>
  <c r="MH51" i="3"/>
  <c r="LW51" i="3"/>
  <c r="LN51" i="3"/>
  <c r="LC51" i="3"/>
  <c r="KT51" i="3"/>
  <c r="KI51" i="3"/>
  <c r="JZ51" i="3"/>
  <c r="JO51" i="3"/>
  <c r="JF51" i="3"/>
  <c r="IU51" i="3"/>
  <c r="IL51" i="3"/>
  <c r="IA51" i="3"/>
  <c r="HR51" i="3"/>
  <c r="HG51" i="3"/>
  <c r="GX51" i="3"/>
  <c r="GM51" i="3"/>
  <c r="GD51" i="3"/>
  <c r="FS51" i="3"/>
  <c r="FJ51" i="3"/>
  <c r="EY51" i="3"/>
  <c r="EP51" i="3"/>
  <c r="EE51" i="3"/>
  <c r="DV51" i="3"/>
  <c r="DK51" i="3"/>
  <c r="DB51" i="3"/>
  <c r="CQ51" i="3"/>
  <c r="CH51" i="3"/>
  <c r="BW51" i="3"/>
  <c r="BN51" i="3"/>
  <c r="BC51" i="3"/>
  <c r="AT51" i="3"/>
  <c r="AI51" i="3"/>
  <c r="Z51" i="3"/>
  <c r="O51" i="3"/>
  <c r="F51" i="3"/>
  <c r="OE49" i="3"/>
  <c r="NV49" i="3"/>
  <c r="NK49" i="3"/>
  <c r="NB49" i="3"/>
  <c r="MQ49" i="3"/>
  <c r="MH49" i="3"/>
  <c r="LW49" i="3"/>
  <c r="LN49" i="3"/>
  <c r="LC49" i="3"/>
  <c r="KT49" i="3"/>
  <c r="KI49" i="3"/>
  <c r="JZ49" i="3"/>
  <c r="JO49" i="3"/>
  <c r="JF49" i="3"/>
  <c r="IU49" i="3"/>
  <c r="IL49" i="3"/>
  <c r="IA49" i="3"/>
  <c r="HR49" i="3"/>
  <c r="HG49" i="3"/>
  <c r="GX49" i="3"/>
  <c r="GM49" i="3"/>
  <c r="GD49" i="3"/>
  <c r="FS49" i="3"/>
  <c r="FJ49" i="3"/>
  <c r="EY49" i="3"/>
  <c r="EP49" i="3"/>
  <c r="EE49" i="3"/>
  <c r="DV49" i="3"/>
  <c r="DK49" i="3"/>
  <c r="DB49" i="3"/>
  <c r="CQ49" i="3"/>
  <c r="CH49" i="3"/>
  <c r="BW49" i="3"/>
  <c r="BN49" i="3"/>
  <c r="BC49" i="3"/>
  <c r="AT49" i="3"/>
  <c r="AI49" i="3"/>
  <c r="Z49" i="3"/>
  <c r="O49" i="3"/>
  <c r="F49" i="3"/>
  <c r="OE48" i="3"/>
  <c r="NV48" i="3"/>
  <c r="NK48" i="3"/>
  <c r="NB48" i="3"/>
  <c r="MQ48" i="3"/>
  <c r="MH48" i="3"/>
  <c r="LW48" i="3"/>
  <c r="LN48" i="3"/>
  <c r="LC48" i="3"/>
  <c r="KT48" i="3"/>
  <c r="KI48" i="3"/>
  <c r="JZ48" i="3"/>
  <c r="JO48" i="3"/>
  <c r="JF48" i="3"/>
  <c r="IU48" i="3"/>
  <c r="IL48" i="3"/>
  <c r="IA48" i="3"/>
  <c r="HR48" i="3"/>
  <c r="HG48" i="3"/>
  <c r="GX48" i="3"/>
  <c r="GM48" i="3"/>
  <c r="GD48" i="3"/>
  <c r="FS48" i="3"/>
  <c r="FJ48" i="3"/>
  <c r="EY48" i="3"/>
  <c r="EP48" i="3"/>
  <c r="EE48" i="3"/>
  <c r="DV48" i="3"/>
  <c r="DK48" i="3"/>
  <c r="DB48" i="3"/>
  <c r="CQ48" i="3"/>
  <c r="CH48" i="3"/>
  <c r="BW48" i="3"/>
  <c r="BN48" i="3"/>
  <c r="BC48" i="3"/>
  <c r="AT48" i="3"/>
  <c r="AI48" i="3"/>
  <c r="Z48" i="3"/>
  <c r="O48" i="3"/>
  <c r="F48" i="3"/>
  <c r="OE47" i="3"/>
  <c r="NV47" i="3"/>
  <c r="NK47" i="3"/>
  <c r="NB47" i="3"/>
  <c r="MQ47" i="3"/>
  <c r="MH47" i="3"/>
  <c r="LW47" i="3"/>
  <c r="LN47" i="3"/>
  <c r="LC47" i="3"/>
  <c r="KT47" i="3"/>
  <c r="KI47" i="3"/>
  <c r="JZ47" i="3"/>
  <c r="JO47" i="3"/>
  <c r="JF47" i="3"/>
  <c r="IU47" i="3"/>
  <c r="IL47" i="3"/>
  <c r="IA47" i="3"/>
  <c r="HR47" i="3"/>
  <c r="HG47" i="3"/>
  <c r="GX47" i="3"/>
  <c r="GM47" i="3"/>
  <c r="GD47" i="3"/>
  <c r="FS47" i="3"/>
  <c r="FJ47" i="3"/>
  <c r="EY47" i="3"/>
  <c r="EP47" i="3"/>
  <c r="EE47" i="3"/>
  <c r="DV47" i="3"/>
  <c r="DK47" i="3"/>
  <c r="DB47" i="3"/>
  <c r="CQ47" i="3"/>
  <c r="CH47" i="3"/>
  <c r="BW47" i="3"/>
  <c r="BN47" i="3"/>
  <c r="BC47" i="3"/>
  <c r="AT47" i="3"/>
  <c r="AI47" i="3"/>
  <c r="Z47" i="3"/>
  <c r="O47" i="3"/>
  <c r="F47" i="3"/>
  <c r="OE45" i="3"/>
  <c r="NV45" i="3"/>
  <c r="NK45" i="3"/>
  <c r="NB45" i="3"/>
  <c r="MQ45" i="3"/>
  <c r="MH45" i="3"/>
  <c r="LW45" i="3"/>
  <c r="LN45" i="3"/>
  <c r="LC45" i="3"/>
  <c r="KT45" i="3"/>
  <c r="KI45" i="3"/>
  <c r="JZ45" i="3"/>
  <c r="JO45" i="3"/>
  <c r="JF45" i="3"/>
  <c r="IU45" i="3"/>
  <c r="IL45" i="3"/>
  <c r="IA45" i="3"/>
  <c r="HR45" i="3"/>
  <c r="HG45" i="3"/>
  <c r="GX45" i="3"/>
  <c r="GM45" i="3"/>
  <c r="GD45" i="3"/>
  <c r="FS45" i="3"/>
  <c r="FJ45" i="3"/>
  <c r="EY45" i="3"/>
  <c r="EP45" i="3"/>
  <c r="EE45" i="3"/>
  <c r="DV45" i="3"/>
  <c r="DK45" i="3"/>
  <c r="DB45" i="3"/>
  <c r="CQ45" i="3"/>
  <c r="CH45" i="3"/>
  <c r="BW45" i="3"/>
  <c r="BN45" i="3"/>
  <c r="BC45" i="3"/>
  <c r="AT45" i="3"/>
  <c r="AI45" i="3"/>
  <c r="Z45" i="3"/>
  <c r="O45" i="3"/>
  <c r="F45" i="3"/>
  <c r="OE44" i="3"/>
  <c r="NV44" i="3"/>
  <c r="NK44" i="3"/>
  <c r="NB44" i="3"/>
  <c r="MQ44" i="3"/>
  <c r="MH44" i="3"/>
  <c r="LW44" i="3"/>
  <c r="LN44" i="3"/>
  <c r="LC44" i="3"/>
  <c r="KT44" i="3"/>
  <c r="KI44" i="3"/>
  <c r="JZ44" i="3"/>
  <c r="JO44" i="3"/>
  <c r="JF44" i="3"/>
  <c r="IU44" i="3"/>
  <c r="IL44" i="3"/>
  <c r="IA44" i="3"/>
  <c r="HR44" i="3"/>
  <c r="HG44" i="3"/>
  <c r="GX44" i="3"/>
  <c r="GM44" i="3"/>
  <c r="GD44" i="3"/>
  <c r="FS44" i="3"/>
  <c r="FJ44" i="3"/>
  <c r="EY44" i="3"/>
  <c r="EP44" i="3"/>
  <c r="EE44" i="3"/>
  <c r="DV44" i="3"/>
  <c r="DK44" i="3"/>
  <c r="DB44" i="3"/>
  <c r="CQ44" i="3"/>
  <c r="CH44" i="3"/>
  <c r="BW44" i="3"/>
  <c r="BN44" i="3"/>
  <c r="BC44" i="3"/>
  <c r="AT44" i="3"/>
  <c r="AI44" i="3"/>
  <c r="Z44" i="3"/>
  <c r="O44" i="3"/>
  <c r="F44" i="3"/>
  <c r="OE43" i="3"/>
  <c r="NV43" i="3"/>
  <c r="NK43" i="3"/>
  <c r="NB43" i="3"/>
  <c r="MQ43" i="3"/>
  <c r="MH43" i="3"/>
  <c r="LW43" i="3"/>
  <c r="LN43" i="3"/>
  <c r="LC43" i="3"/>
  <c r="KT43" i="3"/>
  <c r="KI43" i="3"/>
  <c r="JZ43" i="3"/>
  <c r="JO43" i="3"/>
  <c r="JF43" i="3"/>
  <c r="IU43" i="3"/>
  <c r="IL43" i="3"/>
  <c r="IA43" i="3"/>
  <c r="HR43" i="3"/>
  <c r="HG43" i="3"/>
  <c r="GX43" i="3"/>
  <c r="GM43" i="3"/>
  <c r="GD43" i="3"/>
  <c r="FS43" i="3"/>
  <c r="FJ43" i="3"/>
  <c r="EY43" i="3"/>
  <c r="EP43" i="3"/>
  <c r="EE43" i="3"/>
  <c r="DV43" i="3"/>
  <c r="DK43" i="3"/>
  <c r="DB43" i="3"/>
  <c r="CQ43" i="3"/>
  <c r="CH43" i="3"/>
  <c r="BW43" i="3"/>
  <c r="BN43" i="3"/>
  <c r="BC43" i="3"/>
  <c r="AT43" i="3"/>
  <c r="AI43" i="3"/>
  <c r="Z43" i="3"/>
  <c r="O43" i="3"/>
  <c r="F43" i="3"/>
  <c r="OE41" i="3"/>
  <c r="NV41" i="3"/>
  <c r="NK41" i="3"/>
  <c r="NB41" i="3"/>
  <c r="MQ41" i="3"/>
  <c r="MH41" i="3"/>
  <c r="LW41" i="3"/>
  <c r="LN41" i="3"/>
  <c r="LC41" i="3"/>
  <c r="KT41" i="3"/>
  <c r="KI41" i="3"/>
  <c r="JZ41" i="3"/>
  <c r="JO41" i="3"/>
  <c r="JF41" i="3"/>
  <c r="IU41" i="3"/>
  <c r="IL41" i="3"/>
  <c r="IA41" i="3"/>
  <c r="HR41" i="3"/>
  <c r="HG41" i="3"/>
  <c r="GX41" i="3"/>
  <c r="GM41" i="3"/>
  <c r="GD41" i="3"/>
  <c r="FS41" i="3"/>
  <c r="FJ41" i="3"/>
  <c r="EY41" i="3"/>
  <c r="EP41" i="3"/>
  <c r="EE41" i="3"/>
  <c r="DV41" i="3"/>
  <c r="DK41" i="3"/>
  <c r="DB41" i="3"/>
  <c r="CQ41" i="3"/>
  <c r="CH41" i="3"/>
  <c r="BW41" i="3"/>
  <c r="BN41" i="3"/>
  <c r="BC41" i="3"/>
  <c r="AT41" i="3"/>
  <c r="AI41" i="3"/>
  <c r="Z41" i="3"/>
  <c r="O41" i="3"/>
  <c r="F41" i="3"/>
  <c r="OE40" i="3"/>
  <c r="NV40" i="3"/>
  <c r="NK40" i="3"/>
  <c r="NB40" i="3"/>
  <c r="MQ40" i="3"/>
  <c r="MH40" i="3"/>
  <c r="LW40" i="3"/>
  <c r="LN40" i="3"/>
  <c r="LC40" i="3"/>
  <c r="KT40" i="3"/>
  <c r="KI40" i="3"/>
  <c r="JZ40" i="3"/>
  <c r="JO40" i="3"/>
  <c r="JF40" i="3"/>
  <c r="IU40" i="3"/>
  <c r="IL40" i="3"/>
  <c r="IA40" i="3"/>
  <c r="HR40" i="3"/>
  <c r="HG40" i="3"/>
  <c r="GX40" i="3"/>
  <c r="GM40" i="3"/>
  <c r="GD40" i="3"/>
  <c r="FS40" i="3"/>
  <c r="FJ40" i="3"/>
  <c r="EY40" i="3"/>
  <c r="EP40" i="3"/>
  <c r="EE40" i="3"/>
  <c r="DV40" i="3"/>
  <c r="DK40" i="3"/>
  <c r="DB40" i="3"/>
  <c r="CQ40" i="3"/>
  <c r="CH40" i="3"/>
  <c r="BW40" i="3"/>
  <c r="BN40" i="3"/>
  <c r="BC40" i="3"/>
  <c r="AT40" i="3"/>
  <c r="AI40" i="3"/>
  <c r="Z40" i="3"/>
  <c r="O40" i="3"/>
  <c r="F40" i="3"/>
  <c r="OE39" i="3"/>
  <c r="NV39" i="3"/>
  <c r="NK39" i="3"/>
  <c r="NB39" i="3"/>
  <c r="MQ39" i="3"/>
  <c r="MH39" i="3"/>
  <c r="LW39" i="3"/>
  <c r="LN39" i="3"/>
  <c r="LC39" i="3"/>
  <c r="KT39" i="3"/>
  <c r="KI39" i="3"/>
  <c r="JZ39" i="3"/>
  <c r="JO39" i="3"/>
  <c r="JF39" i="3"/>
  <c r="IU39" i="3"/>
  <c r="IL39" i="3"/>
  <c r="IA39" i="3"/>
  <c r="HR39" i="3"/>
  <c r="HG39" i="3"/>
  <c r="GX39" i="3"/>
  <c r="GM39" i="3"/>
  <c r="GD39" i="3"/>
  <c r="FS39" i="3"/>
  <c r="FJ39" i="3"/>
  <c r="EY39" i="3"/>
  <c r="EP39" i="3"/>
  <c r="EE39" i="3"/>
  <c r="DV39" i="3"/>
  <c r="DK39" i="3"/>
  <c r="DB39" i="3"/>
  <c r="CQ39" i="3"/>
  <c r="CH39" i="3"/>
  <c r="BW39" i="3"/>
  <c r="BN39" i="3"/>
  <c r="BC39" i="3"/>
  <c r="AT39" i="3"/>
  <c r="AI39" i="3"/>
  <c r="Z39" i="3"/>
  <c r="O39" i="3"/>
  <c r="F39" i="3"/>
  <c r="OE37" i="3"/>
  <c r="NV37" i="3"/>
  <c r="NK37" i="3"/>
  <c r="NB37" i="3"/>
  <c r="MQ37" i="3"/>
  <c r="MH37" i="3"/>
  <c r="LW37" i="3"/>
  <c r="LN37" i="3"/>
  <c r="LC37" i="3"/>
  <c r="KT37" i="3"/>
  <c r="KI37" i="3"/>
  <c r="JZ37" i="3"/>
  <c r="JO37" i="3"/>
  <c r="JF37" i="3"/>
  <c r="IU37" i="3"/>
  <c r="IL37" i="3"/>
  <c r="IA37" i="3"/>
  <c r="HR37" i="3"/>
  <c r="HG37" i="3"/>
  <c r="GX37" i="3"/>
  <c r="GM37" i="3"/>
  <c r="GD37" i="3"/>
  <c r="FS37" i="3"/>
  <c r="FJ37" i="3"/>
  <c r="EY37" i="3"/>
  <c r="EP37" i="3"/>
  <c r="EE37" i="3"/>
  <c r="DV37" i="3"/>
  <c r="DK37" i="3"/>
  <c r="DB37" i="3"/>
  <c r="CQ37" i="3"/>
  <c r="CH37" i="3"/>
  <c r="BW37" i="3"/>
  <c r="BN37" i="3"/>
  <c r="BC37" i="3"/>
  <c r="AT37" i="3"/>
  <c r="AI37" i="3"/>
  <c r="Z37" i="3"/>
  <c r="O37" i="3"/>
  <c r="F37" i="3"/>
  <c r="OE36" i="3"/>
  <c r="NV36" i="3"/>
  <c r="NK36" i="3"/>
  <c r="NB36" i="3"/>
  <c r="MQ36" i="3"/>
  <c r="MH36" i="3"/>
  <c r="LW36" i="3"/>
  <c r="LN36" i="3"/>
  <c r="LC36" i="3"/>
  <c r="KT36" i="3"/>
  <c r="KI36" i="3"/>
  <c r="JZ36" i="3"/>
  <c r="JO36" i="3"/>
  <c r="JF36" i="3"/>
  <c r="IU36" i="3"/>
  <c r="IL36" i="3"/>
  <c r="IA36" i="3"/>
  <c r="HR36" i="3"/>
  <c r="HG36" i="3"/>
  <c r="GX36" i="3"/>
  <c r="GM36" i="3"/>
  <c r="GD36" i="3"/>
  <c r="FS36" i="3"/>
  <c r="FJ36" i="3"/>
  <c r="EY36" i="3"/>
  <c r="EP36" i="3"/>
  <c r="EE36" i="3"/>
  <c r="DV36" i="3"/>
  <c r="DK36" i="3"/>
  <c r="DB36" i="3"/>
  <c r="CQ36" i="3"/>
  <c r="CH36" i="3"/>
  <c r="BW36" i="3"/>
  <c r="BN36" i="3"/>
  <c r="BC36" i="3"/>
  <c r="AT36" i="3"/>
  <c r="AI36" i="3"/>
  <c r="Z36" i="3"/>
  <c r="O36" i="3"/>
  <c r="F36" i="3"/>
  <c r="OE35" i="3"/>
  <c r="NV35" i="3"/>
  <c r="NK35" i="3"/>
  <c r="NB35" i="3"/>
  <c r="MQ35" i="3"/>
  <c r="MH35" i="3"/>
  <c r="LW35" i="3"/>
  <c r="LN35" i="3"/>
  <c r="LC35" i="3"/>
  <c r="KT35" i="3"/>
  <c r="KI35" i="3"/>
  <c r="JZ35" i="3"/>
  <c r="JO35" i="3"/>
  <c r="JF35" i="3"/>
  <c r="IU35" i="3"/>
  <c r="IL35" i="3"/>
  <c r="IA35" i="3"/>
  <c r="HR35" i="3"/>
  <c r="HG35" i="3"/>
  <c r="GX35" i="3"/>
  <c r="GM35" i="3"/>
  <c r="GD35" i="3"/>
  <c r="FS35" i="3"/>
  <c r="FJ35" i="3"/>
  <c r="EY35" i="3"/>
  <c r="EP35" i="3"/>
  <c r="EE35" i="3"/>
  <c r="DV35" i="3"/>
  <c r="DK35" i="3"/>
  <c r="DB35" i="3"/>
  <c r="CQ35" i="3"/>
  <c r="CH35" i="3"/>
  <c r="BW35" i="3"/>
  <c r="BN35" i="3"/>
  <c r="BC35" i="3"/>
  <c r="AT35" i="3"/>
  <c r="AI35" i="3"/>
  <c r="Z35" i="3"/>
  <c r="O35" i="3"/>
  <c r="F35" i="3"/>
  <c r="OE34" i="3"/>
  <c r="NV34" i="3"/>
  <c r="NK34" i="3"/>
  <c r="NB34" i="3"/>
  <c r="MQ34" i="3"/>
  <c r="MH34" i="3"/>
  <c r="LW34" i="3"/>
  <c r="LN34" i="3"/>
  <c r="LC34" i="3"/>
  <c r="KT34" i="3"/>
  <c r="KI34" i="3"/>
  <c r="JZ34" i="3"/>
  <c r="JO34" i="3"/>
  <c r="JF34" i="3"/>
  <c r="IU34" i="3"/>
  <c r="IL34" i="3"/>
  <c r="IA34" i="3"/>
  <c r="HR34" i="3"/>
  <c r="HG34" i="3"/>
  <c r="GX34" i="3"/>
  <c r="GM34" i="3"/>
  <c r="GD34" i="3"/>
  <c r="FS34" i="3"/>
  <c r="FJ34" i="3"/>
  <c r="EY34" i="3"/>
  <c r="EP34" i="3"/>
  <c r="EE34" i="3"/>
  <c r="DV34" i="3"/>
  <c r="DK34" i="3"/>
  <c r="DB34" i="3"/>
  <c r="CQ34" i="3"/>
  <c r="CH34" i="3"/>
  <c r="BW34" i="3"/>
  <c r="BN34" i="3"/>
  <c r="BC34" i="3"/>
  <c r="AT34" i="3"/>
  <c r="AI34" i="3"/>
  <c r="Z34" i="3"/>
  <c r="O34" i="3"/>
  <c r="F34" i="3"/>
  <c r="OE32" i="3"/>
  <c r="NV32" i="3"/>
  <c r="NK32" i="3"/>
  <c r="NB32" i="3"/>
  <c r="MQ32" i="3"/>
  <c r="MH32" i="3"/>
  <c r="LW32" i="3"/>
  <c r="LN32" i="3"/>
  <c r="LC32" i="3"/>
  <c r="KT32" i="3"/>
  <c r="KI32" i="3"/>
  <c r="JZ32" i="3"/>
  <c r="JO32" i="3"/>
  <c r="JF32" i="3"/>
  <c r="IU32" i="3"/>
  <c r="IL32" i="3"/>
  <c r="IA32" i="3"/>
  <c r="HR32" i="3"/>
  <c r="HG32" i="3"/>
  <c r="GX32" i="3"/>
  <c r="GM32" i="3"/>
  <c r="GD32" i="3"/>
  <c r="FS32" i="3"/>
  <c r="FJ32" i="3"/>
  <c r="EY32" i="3"/>
  <c r="EP32" i="3"/>
  <c r="EE32" i="3"/>
  <c r="DV32" i="3"/>
  <c r="DK32" i="3"/>
  <c r="DB32" i="3"/>
  <c r="CQ32" i="3"/>
  <c r="CH32" i="3"/>
  <c r="BW32" i="3"/>
  <c r="BN32" i="3"/>
  <c r="BC32" i="3"/>
  <c r="AT32" i="3"/>
  <c r="AI32" i="3"/>
  <c r="Z32" i="3"/>
  <c r="O32" i="3"/>
  <c r="F32" i="3"/>
  <c r="OE31" i="3"/>
  <c r="NV31" i="3"/>
  <c r="NK31" i="3"/>
  <c r="NB31" i="3"/>
  <c r="MQ31" i="3"/>
  <c r="MH31" i="3"/>
  <c r="LW31" i="3"/>
  <c r="LN31" i="3"/>
  <c r="LC31" i="3"/>
  <c r="KT31" i="3"/>
  <c r="KI31" i="3"/>
  <c r="JZ31" i="3"/>
  <c r="JO31" i="3"/>
  <c r="JF31" i="3"/>
  <c r="IU31" i="3"/>
  <c r="IL31" i="3"/>
  <c r="IA31" i="3"/>
  <c r="HR31" i="3"/>
  <c r="HG31" i="3"/>
  <c r="GX31" i="3"/>
  <c r="GM31" i="3"/>
  <c r="GD31" i="3"/>
  <c r="FS31" i="3"/>
  <c r="FJ31" i="3"/>
  <c r="EY31" i="3"/>
  <c r="EP31" i="3"/>
  <c r="EE31" i="3"/>
  <c r="DV31" i="3"/>
  <c r="DK31" i="3"/>
  <c r="DB31" i="3"/>
  <c r="CQ31" i="3"/>
  <c r="CH31" i="3"/>
  <c r="BW31" i="3"/>
  <c r="BN31" i="3"/>
  <c r="BC31" i="3"/>
  <c r="AT31" i="3"/>
  <c r="AI31" i="3"/>
  <c r="Z31" i="3"/>
  <c r="O31" i="3"/>
  <c r="F31" i="3"/>
  <c r="OE30" i="3"/>
  <c r="NV30" i="3"/>
  <c r="NK30" i="3"/>
  <c r="NB30" i="3"/>
  <c r="MQ30" i="3"/>
  <c r="MH30" i="3"/>
  <c r="LW30" i="3"/>
  <c r="LN30" i="3"/>
  <c r="LC30" i="3"/>
  <c r="KT30" i="3"/>
  <c r="KI30" i="3"/>
  <c r="JZ30" i="3"/>
  <c r="JO30" i="3"/>
  <c r="JF30" i="3"/>
  <c r="IU30" i="3"/>
  <c r="IL30" i="3"/>
  <c r="IA30" i="3"/>
  <c r="HR30" i="3"/>
  <c r="HG30" i="3"/>
  <c r="GX30" i="3"/>
  <c r="GM30" i="3"/>
  <c r="GD30" i="3"/>
  <c r="FS30" i="3"/>
  <c r="FJ30" i="3"/>
  <c r="EY30" i="3"/>
  <c r="EP30" i="3"/>
  <c r="EE30" i="3"/>
  <c r="DV30" i="3"/>
  <c r="DK30" i="3"/>
  <c r="DB30" i="3"/>
  <c r="CQ30" i="3"/>
  <c r="CH30" i="3"/>
  <c r="BW30" i="3"/>
  <c r="BN30" i="3"/>
  <c r="BC30" i="3"/>
  <c r="AT30" i="3"/>
  <c r="AI30" i="3"/>
  <c r="Z30" i="3"/>
  <c r="O30" i="3"/>
  <c r="F30" i="3"/>
  <c r="OE29" i="3"/>
  <c r="NV29" i="3"/>
  <c r="NK29" i="3"/>
  <c r="NB29" i="3"/>
  <c r="MQ29" i="3"/>
  <c r="MH29" i="3"/>
  <c r="LW29" i="3"/>
  <c r="LN29" i="3"/>
  <c r="LC29" i="3"/>
  <c r="KT29" i="3"/>
  <c r="KI29" i="3"/>
  <c r="JZ29" i="3"/>
  <c r="JO29" i="3"/>
  <c r="JF29" i="3"/>
  <c r="IU29" i="3"/>
  <c r="IL29" i="3"/>
  <c r="IA29" i="3"/>
  <c r="HR29" i="3"/>
  <c r="HG29" i="3"/>
  <c r="GX29" i="3"/>
  <c r="GM29" i="3"/>
  <c r="GD29" i="3"/>
  <c r="FS29" i="3"/>
  <c r="FJ29" i="3"/>
  <c r="EY29" i="3"/>
  <c r="EP29" i="3"/>
  <c r="EE29" i="3"/>
  <c r="DV29" i="3"/>
  <c r="DK29" i="3"/>
  <c r="DB29" i="3"/>
  <c r="CQ29" i="3"/>
  <c r="CH29" i="3"/>
  <c r="BW29" i="3"/>
  <c r="BN29" i="3"/>
  <c r="BC29" i="3"/>
  <c r="AT29" i="3"/>
  <c r="AI29" i="3"/>
  <c r="Z29" i="3"/>
  <c r="O29" i="3"/>
  <c r="F29" i="3"/>
  <c r="OE28" i="3"/>
  <c r="NV28" i="3"/>
  <c r="NK28" i="3"/>
  <c r="NB28" i="3"/>
  <c r="MQ28" i="3"/>
  <c r="MH28" i="3"/>
  <c r="LW28" i="3"/>
  <c r="LN28" i="3"/>
  <c r="LC28" i="3"/>
  <c r="KT28" i="3"/>
  <c r="KI28" i="3"/>
  <c r="JZ28" i="3"/>
  <c r="JO28" i="3"/>
  <c r="JF28" i="3"/>
  <c r="IU28" i="3"/>
  <c r="IL28" i="3"/>
  <c r="IA28" i="3"/>
  <c r="HR28" i="3"/>
  <c r="HG28" i="3"/>
  <c r="GX28" i="3"/>
  <c r="GM28" i="3"/>
  <c r="GD28" i="3"/>
  <c r="FS28" i="3"/>
  <c r="FJ28" i="3"/>
  <c r="EY28" i="3"/>
  <c r="EP28" i="3"/>
  <c r="EE28" i="3"/>
  <c r="DV28" i="3"/>
  <c r="DK28" i="3"/>
  <c r="DB28" i="3"/>
  <c r="CQ28" i="3"/>
  <c r="CH28" i="3"/>
  <c r="BW28" i="3"/>
  <c r="BN28" i="3"/>
  <c r="BC28" i="3"/>
  <c r="AT28" i="3"/>
  <c r="AI28" i="3"/>
  <c r="Z28" i="3"/>
  <c r="O28" i="3"/>
  <c r="F28" i="3"/>
  <c r="OE26" i="3"/>
  <c r="NV26" i="3"/>
  <c r="NK26" i="3"/>
  <c r="NB26" i="3"/>
  <c r="MQ26" i="3"/>
  <c r="MH26" i="3"/>
  <c r="LW26" i="3"/>
  <c r="LN26" i="3"/>
  <c r="LC26" i="3"/>
  <c r="KT26" i="3"/>
  <c r="KI26" i="3"/>
  <c r="JZ26" i="3"/>
  <c r="JO26" i="3"/>
  <c r="JF26" i="3"/>
  <c r="IU26" i="3"/>
  <c r="IL26" i="3"/>
  <c r="IA26" i="3"/>
  <c r="HR26" i="3"/>
  <c r="HG26" i="3"/>
  <c r="GX26" i="3"/>
  <c r="GM26" i="3"/>
  <c r="GD26" i="3"/>
  <c r="FS26" i="3"/>
  <c r="FJ26" i="3"/>
  <c r="EY26" i="3"/>
  <c r="EP26" i="3"/>
  <c r="EE26" i="3"/>
  <c r="DV26" i="3"/>
  <c r="DK26" i="3"/>
  <c r="DB26" i="3"/>
  <c r="CQ26" i="3"/>
  <c r="CH26" i="3"/>
  <c r="BW26" i="3"/>
  <c r="BN26" i="3"/>
  <c r="BC26" i="3"/>
  <c r="AT26" i="3"/>
  <c r="AI26" i="3"/>
  <c r="Z26" i="3"/>
  <c r="O26" i="3"/>
  <c r="F26" i="3"/>
  <c r="OE25" i="3"/>
  <c r="NV25" i="3"/>
  <c r="NK25" i="3"/>
  <c r="NB25" i="3"/>
  <c r="MQ25" i="3"/>
  <c r="MH25" i="3"/>
  <c r="LW25" i="3"/>
  <c r="LN25" i="3"/>
  <c r="LC25" i="3"/>
  <c r="KT25" i="3"/>
  <c r="KI25" i="3"/>
  <c r="JZ25" i="3"/>
  <c r="JO25" i="3"/>
  <c r="JF25" i="3"/>
  <c r="IU25" i="3"/>
  <c r="IL25" i="3"/>
  <c r="IA25" i="3"/>
  <c r="HR25" i="3"/>
  <c r="HG25" i="3"/>
  <c r="GX25" i="3"/>
  <c r="GM25" i="3"/>
  <c r="GD25" i="3"/>
  <c r="FS25" i="3"/>
  <c r="FJ25" i="3"/>
  <c r="EY25" i="3"/>
  <c r="EP25" i="3"/>
  <c r="EE25" i="3"/>
  <c r="DV25" i="3"/>
  <c r="DK25" i="3"/>
  <c r="DB25" i="3"/>
  <c r="CQ25" i="3"/>
  <c r="CH25" i="3"/>
  <c r="BW25" i="3"/>
  <c r="BN25" i="3"/>
  <c r="BC25" i="3"/>
  <c r="AT25" i="3"/>
  <c r="AI25" i="3"/>
  <c r="Z25" i="3"/>
  <c r="O25" i="3"/>
  <c r="F25" i="3"/>
  <c r="OE24" i="3"/>
  <c r="NV24" i="3"/>
  <c r="NK24" i="3"/>
  <c r="NB24" i="3"/>
  <c r="MQ24" i="3"/>
  <c r="MH24" i="3"/>
  <c r="LW24" i="3"/>
  <c r="LN24" i="3"/>
  <c r="LC24" i="3"/>
  <c r="KT24" i="3"/>
  <c r="KI24" i="3"/>
  <c r="JZ24" i="3"/>
  <c r="JO24" i="3"/>
  <c r="JF24" i="3"/>
  <c r="IU24" i="3"/>
  <c r="IL24" i="3"/>
  <c r="IA24" i="3"/>
  <c r="HR24" i="3"/>
  <c r="HG24" i="3"/>
  <c r="GX24" i="3"/>
  <c r="GM24" i="3"/>
  <c r="GD24" i="3"/>
  <c r="FS24" i="3"/>
  <c r="FJ24" i="3"/>
  <c r="EY24" i="3"/>
  <c r="EP24" i="3"/>
  <c r="EE24" i="3"/>
  <c r="DV24" i="3"/>
  <c r="DK24" i="3"/>
  <c r="DB24" i="3"/>
  <c r="CQ24" i="3"/>
  <c r="CH24" i="3"/>
  <c r="BW24" i="3"/>
  <c r="BN24" i="3"/>
  <c r="BC24" i="3"/>
  <c r="AT24" i="3"/>
  <c r="AI24" i="3"/>
  <c r="Z24" i="3"/>
  <c r="O24" i="3"/>
  <c r="F24" i="3"/>
  <c r="OF22" i="3"/>
  <c r="NW22" i="3"/>
  <c r="NL22" i="3"/>
  <c r="NC22" i="3"/>
  <c r="MR22" i="3"/>
  <c r="MI22" i="3"/>
  <c r="LX22" i="3"/>
  <c r="LO22" i="3"/>
  <c r="LD22" i="3"/>
  <c r="KU22" i="3"/>
  <c r="KJ22" i="3"/>
  <c r="KA22" i="3"/>
  <c r="JP22" i="3"/>
  <c r="JG22" i="3"/>
  <c r="IV22" i="3"/>
  <c r="IM22" i="3"/>
  <c r="IB22" i="3"/>
  <c r="HS22" i="3"/>
  <c r="HH22" i="3"/>
  <c r="GY22" i="3"/>
  <c r="GN22" i="3"/>
  <c r="GE22" i="3"/>
  <c r="FT22" i="3"/>
  <c r="FK22" i="3"/>
  <c r="EZ22" i="3"/>
  <c r="EQ22" i="3"/>
  <c r="EF22" i="3"/>
  <c r="DW22" i="3"/>
  <c r="DL22" i="3"/>
  <c r="DC22" i="3"/>
  <c r="CR22" i="3"/>
  <c r="CI22" i="3"/>
  <c r="BX22" i="3"/>
  <c r="BO22" i="3"/>
  <c r="BD22" i="3"/>
  <c r="AU22" i="3"/>
  <c r="AJ22" i="3"/>
  <c r="AA22" i="3"/>
  <c r="P22" i="3"/>
  <c r="G22" i="3"/>
  <c r="OE21" i="3"/>
  <c r="NV21" i="3"/>
  <c r="NK21" i="3"/>
  <c r="NB21" i="3"/>
  <c r="MQ21" i="3"/>
  <c r="MH21" i="3"/>
  <c r="LW21" i="3"/>
  <c r="LN21" i="3"/>
  <c r="LC21" i="3"/>
  <c r="KT21" i="3"/>
  <c r="KI21" i="3"/>
  <c r="JZ21" i="3"/>
  <c r="JO21" i="3"/>
  <c r="JF21" i="3"/>
  <c r="IU21" i="3"/>
  <c r="IL21" i="3"/>
  <c r="IA21" i="3"/>
  <c r="HR21" i="3"/>
  <c r="HG21" i="3"/>
  <c r="GX21" i="3"/>
  <c r="GM21" i="3"/>
  <c r="GD21" i="3"/>
  <c r="FS21" i="3"/>
  <c r="FJ21" i="3"/>
  <c r="EY21" i="3"/>
  <c r="EP21" i="3"/>
  <c r="EE21" i="3"/>
  <c r="DV21" i="3"/>
  <c r="DK21" i="3"/>
  <c r="DB21" i="3"/>
  <c r="CQ21" i="3"/>
  <c r="CH21" i="3"/>
  <c r="BW21" i="3"/>
  <c r="BN21" i="3"/>
  <c r="BC21" i="3"/>
  <c r="AT21" i="3"/>
  <c r="AI21" i="3"/>
  <c r="Z21" i="3"/>
  <c r="O21" i="3"/>
  <c r="F21" i="3"/>
  <c r="OE20" i="3"/>
  <c r="NV20" i="3"/>
  <c r="NK20" i="3"/>
  <c r="NB20" i="3"/>
  <c r="MQ20" i="3"/>
  <c r="MH20" i="3"/>
  <c r="LW20" i="3"/>
  <c r="LN20" i="3"/>
  <c r="LC20" i="3"/>
  <c r="KT20" i="3"/>
  <c r="KI20" i="3"/>
  <c r="JZ20" i="3"/>
  <c r="JO20" i="3"/>
  <c r="JF20" i="3"/>
  <c r="IU20" i="3"/>
  <c r="IL20" i="3"/>
  <c r="IA20" i="3"/>
  <c r="HR20" i="3"/>
  <c r="HG20" i="3"/>
  <c r="GX20" i="3"/>
  <c r="GM20" i="3"/>
  <c r="GD20" i="3"/>
  <c r="FS20" i="3"/>
  <c r="FJ20" i="3"/>
  <c r="EY20" i="3"/>
  <c r="EP20" i="3"/>
  <c r="EE20" i="3"/>
  <c r="DV20" i="3"/>
  <c r="DK20" i="3"/>
  <c r="DB20" i="3"/>
  <c r="CQ20" i="3"/>
  <c r="CH20" i="3"/>
  <c r="BW20" i="3"/>
  <c r="BN20" i="3"/>
  <c r="BC20" i="3"/>
  <c r="AT20" i="3"/>
  <c r="AI20" i="3"/>
  <c r="Z20" i="3"/>
  <c r="O20" i="3"/>
  <c r="F20" i="3"/>
  <c r="OE19" i="3"/>
  <c r="NV19" i="3"/>
  <c r="NK19" i="3"/>
  <c r="NB19" i="3"/>
  <c r="MQ19" i="3"/>
  <c r="MH19" i="3"/>
  <c r="LW19" i="3"/>
  <c r="LN19" i="3"/>
  <c r="LC19" i="3"/>
  <c r="KT19" i="3"/>
  <c r="KI19" i="3"/>
  <c r="JZ19" i="3"/>
  <c r="JO19" i="3"/>
  <c r="JF19" i="3"/>
  <c r="IU19" i="3"/>
  <c r="IL19" i="3"/>
  <c r="IA19" i="3"/>
  <c r="HR19" i="3"/>
  <c r="HG19" i="3"/>
  <c r="GX19" i="3"/>
  <c r="GM19" i="3"/>
  <c r="GD19" i="3"/>
  <c r="FS19" i="3"/>
  <c r="FJ19" i="3"/>
  <c r="EY19" i="3"/>
  <c r="EP19" i="3"/>
  <c r="EE19" i="3"/>
  <c r="DV19" i="3"/>
  <c r="DK19" i="3"/>
  <c r="DB19" i="3"/>
  <c r="CQ19" i="3"/>
  <c r="CH19" i="3"/>
  <c r="BW19" i="3"/>
  <c r="BN19" i="3"/>
  <c r="BC19" i="3"/>
  <c r="AT19" i="3"/>
  <c r="AI19" i="3"/>
  <c r="Z19" i="3"/>
  <c r="O19" i="3"/>
  <c r="F19" i="3"/>
  <c r="OE18" i="3"/>
  <c r="NV18" i="3"/>
  <c r="NK18" i="3"/>
  <c r="NB18" i="3"/>
  <c r="MQ18" i="3"/>
  <c r="MH18" i="3"/>
  <c r="LW18" i="3"/>
  <c r="LN18" i="3"/>
  <c r="LC18" i="3"/>
  <c r="KT18" i="3"/>
  <c r="KI18" i="3"/>
  <c r="JZ18" i="3"/>
  <c r="JO18" i="3"/>
  <c r="JF18" i="3"/>
  <c r="IU18" i="3"/>
  <c r="IL18" i="3"/>
  <c r="IA18" i="3"/>
  <c r="HR18" i="3"/>
  <c r="HG18" i="3"/>
  <c r="GX18" i="3"/>
  <c r="GM18" i="3"/>
  <c r="GD18" i="3"/>
  <c r="FS18" i="3"/>
  <c r="FJ18" i="3"/>
  <c r="EY18" i="3"/>
  <c r="EP18" i="3"/>
  <c r="EE18" i="3"/>
  <c r="DV18" i="3"/>
  <c r="DK18" i="3"/>
  <c r="DB18" i="3"/>
  <c r="CQ18" i="3"/>
  <c r="CH18" i="3"/>
  <c r="BW18" i="3"/>
  <c r="BN18" i="3"/>
  <c r="BC18" i="3"/>
  <c r="AT18" i="3"/>
  <c r="AI18" i="3"/>
  <c r="Z18" i="3"/>
  <c r="O18" i="3"/>
  <c r="F18" i="3"/>
  <c r="OE17" i="3"/>
  <c r="NV17" i="3"/>
  <c r="NK17" i="3"/>
  <c r="NB17" i="3"/>
  <c r="MQ17" i="3"/>
  <c r="MH17" i="3"/>
  <c r="LW17" i="3"/>
  <c r="LN17" i="3"/>
  <c r="LC17" i="3"/>
  <c r="KT17" i="3"/>
  <c r="KI17" i="3"/>
  <c r="JZ17" i="3"/>
  <c r="JO17" i="3"/>
  <c r="JF17" i="3"/>
  <c r="IU17" i="3"/>
  <c r="IL17" i="3"/>
  <c r="IA17" i="3"/>
  <c r="HR17" i="3"/>
  <c r="HG17" i="3"/>
  <c r="GX17" i="3"/>
  <c r="GM17" i="3"/>
  <c r="GD17" i="3"/>
  <c r="FS17" i="3"/>
  <c r="FJ17" i="3"/>
  <c r="EY17" i="3"/>
  <c r="EP17" i="3"/>
  <c r="EE17" i="3"/>
  <c r="DV17" i="3"/>
  <c r="DK17" i="3"/>
  <c r="DB17" i="3"/>
  <c r="CQ17" i="3"/>
  <c r="CH17" i="3"/>
  <c r="BW17" i="3"/>
  <c r="BN17" i="3"/>
  <c r="BC17" i="3"/>
  <c r="AT17" i="3"/>
  <c r="AI17" i="3"/>
  <c r="Z17" i="3"/>
  <c r="O17" i="3"/>
  <c r="F17" i="3"/>
  <c r="OE16" i="3"/>
  <c r="NV16" i="3"/>
  <c r="NK16" i="3"/>
  <c r="NB16" i="3"/>
  <c r="MQ16" i="3"/>
  <c r="MH16" i="3"/>
  <c r="LW16" i="3"/>
  <c r="LN16" i="3"/>
  <c r="LC16" i="3"/>
  <c r="KT16" i="3"/>
  <c r="KI16" i="3"/>
  <c r="JZ16" i="3"/>
  <c r="JO16" i="3"/>
  <c r="JF16" i="3"/>
  <c r="IU16" i="3"/>
  <c r="IL16" i="3"/>
  <c r="IA16" i="3"/>
  <c r="HR16" i="3"/>
  <c r="HG16" i="3"/>
  <c r="GX16" i="3"/>
  <c r="GM16" i="3"/>
  <c r="GD16" i="3"/>
  <c r="FS16" i="3"/>
  <c r="FJ16" i="3"/>
  <c r="EY16" i="3"/>
  <c r="EP16" i="3"/>
  <c r="EE16" i="3"/>
  <c r="DV16" i="3"/>
  <c r="DK16" i="3"/>
  <c r="DB16" i="3"/>
  <c r="CQ16" i="3"/>
  <c r="CH16" i="3"/>
  <c r="BW16" i="3"/>
  <c r="BN16" i="3"/>
  <c r="BC16" i="3"/>
  <c r="AT16" i="3"/>
  <c r="AI16" i="3"/>
  <c r="Z16" i="3"/>
  <c r="O16" i="3"/>
  <c r="F16" i="3"/>
  <c r="OE15" i="3"/>
  <c r="NV15" i="3"/>
  <c r="NK15" i="3"/>
  <c r="NB15" i="3"/>
  <c r="MQ15" i="3"/>
  <c r="MH15" i="3"/>
  <c r="LW15" i="3"/>
  <c r="LN15" i="3"/>
  <c r="LC15" i="3"/>
  <c r="KT15" i="3"/>
  <c r="KI15" i="3"/>
  <c r="JZ15" i="3"/>
  <c r="JO15" i="3"/>
  <c r="JF15" i="3"/>
  <c r="IU15" i="3"/>
  <c r="IL15" i="3"/>
  <c r="IA15" i="3"/>
  <c r="HR15" i="3"/>
  <c r="HG15" i="3"/>
  <c r="GX15" i="3"/>
  <c r="GM15" i="3"/>
  <c r="GD15" i="3"/>
  <c r="FS15" i="3"/>
  <c r="FJ15" i="3"/>
  <c r="EY15" i="3"/>
  <c r="EP15" i="3"/>
  <c r="EE15" i="3"/>
  <c r="DV15" i="3"/>
  <c r="DK15" i="3"/>
  <c r="DB15" i="3"/>
  <c r="CQ15" i="3"/>
  <c r="CH15" i="3"/>
  <c r="BW15" i="3"/>
  <c r="BN15" i="3"/>
  <c r="BC15" i="3"/>
  <c r="AT15" i="3"/>
  <c r="AI15" i="3"/>
  <c r="Z15" i="3"/>
  <c r="O15" i="3"/>
  <c r="F15" i="3"/>
  <c r="OE14" i="3"/>
  <c r="NV14" i="3"/>
  <c r="NK14" i="3"/>
  <c r="NB14" i="3"/>
  <c r="MQ14" i="3"/>
  <c r="MH14" i="3"/>
  <c r="LW14" i="3"/>
  <c r="LN14" i="3"/>
  <c r="LC14" i="3"/>
  <c r="KT14" i="3"/>
  <c r="KI14" i="3"/>
  <c r="JZ14" i="3"/>
  <c r="JO14" i="3"/>
  <c r="JF14" i="3"/>
  <c r="IU14" i="3"/>
  <c r="IL14" i="3"/>
  <c r="IA14" i="3"/>
  <c r="HR14" i="3"/>
  <c r="HG14" i="3"/>
  <c r="GX14" i="3"/>
  <c r="GM14" i="3"/>
  <c r="GD14" i="3"/>
  <c r="FS14" i="3"/>
  <c r="FJ14" i="3"/>
  <c r="EY14" i="3"/>
  <c r="EP14" i="3"/>
  <c r="EE14" i="3"/>
  <c r="DV14" i="3"/>
  <c r="DK14" i="3"/>
  <c r="DB14" i="3"/>
  <c r="CQ14" i="3"/>
  <c r="CH14" i="3"/>
  <c r="BW14" i="3"/>
  <c r="BN14" i="3"/>
  <c r="BC14" i="3"/>
  <c r="AT14" i="3"/>
  <c r="AI14" i="3"/>
  <c r="Z14" i="3"/>
  <c r="O14" i="3"/>
  <c r="F14" i="3"/>
  <c r="OE13" i="3"/>
  <c r="NV13" i="3"/>
  <c r="NK13" i="3"/>
  <c r="NB13" i="3"/>
  <c r="MQ13" i="3"/>
  <c r="MH13" i="3"/>
  <c r="LW13" i="3"/>
  <c r="LN13" i="3"/>
  <c r="LC13" i="3"/>
  <c r="KT13" i="3"/>
  <c r="KI13" i="3"/>
  <c r="JZ13" i="3"/>
  <c r="JO13" i="3"/>
  <c r="JF13" i="3"/>
  <c r="IU13" i="3"/>
  <c r="IL13" i="3"/>
  <c r="IA13" i="3"/>
  <c r="HR13" i="3"/>
  <c r="HG13" i="3"/>
  <c r="GX13" i="3"/>
  <c r="GM13" i="3"/>
  <c r="GD13" i="3"/>
  <c r="FS13" i="3"/>
  <c r="FJ13" i="3"/>
  <c r="EY13" i="3"/>
  <c r="EP13" i="3"/>
  <c r="EE13" i="3"/>
  <c r="DV13" i="3"/>
  <c r="DK13" i="3"/>
  <c r="DB13" i="3"/>
  <c r="CQ13" i="3"/>
  <c r="CH13" i="3"/>
  <c r="BW13" i="3"/>
  <c r="BN13" i="3"/>
  <c r="BC13" i="3"/>
  <c r="AT13" i="3"/>
  <c r="AI13" i="3"/>
  <c r="Z13" i="3"/>
  <c r="O13" i="3"/>
  <c r="F13" i="3"/>
  <c r="OF12" i="3"/>
  <c r="NW12" i="3"/>
  <c r="NL12" i="3"/>
  <c r="NC12" i="3"/>
  <c r="MR12" i="3"/>
  <c r="MI12" i="3"/>
  <c r="LX12" i="3"/>
  <c r="LO12" i="3"/>
  <c r="LD12" i="3"/>
  <c r="KU12" i="3"/>
  <c r="KJ12" i="3"/>
  <c r="KA12" i="3"/>
  <c r="JP12" i="3"/>
  <c r="JG12" i="3"/>
  <c r="IV12" i="3"/>
  <c r="IM12" i="3"/>
  <c r="IB12" i="3"/>
  <c r="HS12" i="3"/>
  <c r="HH12" i="3"/>
  <c r="GY12" i="3"/>
  <c r="GN12" i="3"/>
  <c r="GE12" i="3"/>
  <c r="FT12" i="3"/>
  <c r="FK12" i="3"/>
  <c r="EZ12" i="3"/>
  <c r="EQ12" i="3"/>
  <c r="EF12" i="3"/>
  <c r="DW12" i="3"/>
  <c r="DL12" i="3"/>
  <c r="DC12" i="3"/>
  <c r="CR12" i="3"/>
  <c r="CI12" i="3"/>
  <c r="BX12" i="3"/>
  <c r="BO12" i="3"/>
  <c r="BD12" i="3"/>
  <c r="AU12" i="3"/>
  <c r="AJ12" i="3"/>
  <c r="AA12" i="3"/>
  <c r="P12" i="3"/>
  <c r="G12" i="3"/>
  <c r="OE11" i="3"/>
  <c r="NV11" i="3"/>
  <c r="NK11" i="3"/>
  <c r="NB11" i="3"/>
  <c r="MQ11" i="3"/>
  <c r="MH11" i="3"/>
  <c r="LW11" i="3"/>
  <c r="LN11" i="3"/>
  <c r="LC11" i="3"/>
  <c r="KT11" i="3"/>
  <c r="KI11" i="3"/>
  <c r="JZ11" i="3"/>
  <c r="JO11" i="3"/>
  <c r="JF11" i="3"/>
  <c r="IU11" i="3"/>
  <c r="IL11" i="3"/>
  <c r="IA11" i="3"/>
  <c r="HR11" i="3"/>
  <c r="HG11" i="3"/>
  <c r="GX11" i="3"/>
  <c r="GM11" i="3"/>
  <c r="GD11" i="3"/>
  <c r="FS11" i="3"/>
  <c r="FJ11" i="3"/>
  <c r="EY11" i="3"/>
  <c r="EP11" i="3"/>
  <c r="EE11" i="3"/>
  <c r="DV11" i="3"/>
  <c r="DK11" i="3"/>
  <c r="DB11" i="3"/>
  <c r="CQ11" i="3"/>
  <c r="CH11" i="3"/>
  <c r="BW11" i="3"/>
  <c r="BN11" i="3"/>
  <c r="BC11" i="3"/>
  <c r="AT11" i="3"/>
  <c r="AI11" i="3"/>
  <c r="Z11" i="3"/>
  <c r="O11" i="3"/>
  <c r="F11" i="3"/>
  <c r="OE10" i="3"/>
  <c r="NV10" i="3"/>
  <c r="NK10" i="3"/>
  <c r="NB10" i="3"/>
  <c r="MQ10" i="3"/>
  <c r="MH10" i="3"/>
  <c r="LW10" i="3"/>
  <c r="LN10" i="3"/>
  <c r="LC10" i="3"/>
  <c r="KT10" i="3"/>
  <c r="KI10" i="3"/>
  <c r="JZ10" i="3"/>
  <c r="JO10" i="3"/>
  <c r="JF10" i="3"/>
  <c r="IU10" i="3"/>
  <c r="IL10" i="3"/>
  <c r="IA10" i="3"/>
  <c r="HR10" i="3"/>
  <c r="HG10" i="3"/>
  <c r="GX10" i="3"/>
  <c r="GM10" i="3"/>
  <c r="GD10" i="3"/>
  <c r="FS10" i="3"/>
  <c r="FJ10" i="3"/>
  <c r="EY10" i="3"/>
  <c r="EP10" i="3"/>
  <c r="EE10" i="3"/>
  <c r="DV10" i="3"/>
  <c r="DK10" i="3"/>
  <c r="DB10" i="3"/>
  <c r="CQ10" i="3"/>
  <c r="CH10" i="3"/>
  <c r="BW10" i="3"/>
  <c r="BN10" i="3"/>
  <c r="BC10" i="3"/>
  <c r="AT10" i="3"/>
  <c r="AI10" i="3"/>
  <c r="Z10" i="3"/>
  <c r="O10" i="3"/>
  <c r="F10" i="3"/>
  <c r="OF9" i="3"/>
  <c r="OF60" i="3" s="1"/>
  <c r="OF63" i="3" s="1"/>
  <c r="NW9" i="3"/>
  <c r="NW60" i="3" s="1"/>
  <c r="NL9" i="3"/>
  <c r="NL60" i="3" s="1"/>
  <c r="NL63" i="3" s="1"/>
  <c r="NC9" i="3"/>
  <c r="NC60" i="3" s="1"/>
  <c r="MR9" i="3"/>
  <c r="MR60" i="3" s="1"/>
  <c r="MR63" i="3" s="1"/>
  <c r="MI9" i="3"/>
  <c r="MI60" i="3" s="1"/>
  <c r="LX9" i="3"/>
  <c r="LX60" i="3" s="1"/>
  <c r="LX63" i="3" s="1"/>
  <c r="LO9" i="3"/>
  <c r="LO60" i="3" s="1"/>
  <c r="LD9" i="3"/>
  <c r="LD60" i="3" s="1"/>
  <c r="LD63" i="3" s="1"/>
  <c r="KU9" i="3"/>
  <c r="KU60" i="3" s="1"/>
  <c r="KJ9" i="3"/>
  <c r="KJ60" i="3" s="1"/>
  <c r="KJ63" i="3" s="1"/>
  <c r="KA9" i="3"/>
  <c r="KA60" i="3" s="1"/>
  <c r="JP9" i="3"/>
  <c r="JP60" i="3" s="1"/>
  <c r="JP63" i="3" s="1"/>
  <c r="JG9" i="3"/>
  <c r="JG60" i="3" s="1"/>
  <c r="IV9" i="3"/>
  <c r="IV60" i="3" s="1"/>
  <c r="IV63" i="3" s="1"/>
  <c r="IM9" i="3"/>
  <c r="IM60" i="3" s="1"/>
  <c r="IB9" i="3"/>
  <c r="IB60" i="3" s="1"/>
  <c r="IB63" i="3" s="1"/>
  <c r="HS9" i="3"/>
  <c r="HS60" i="3" s="1"/>
  <c r="HH9" i="3"/>
  <c r="HH60" i="3" s="1"/>
  <c r="HH63" i="3" s="1"/>
  <c r="GY9" i="3"/>
  <c r="GY60" i="3" s="1"/>
  <c r="GN9" i="3"/>
  <c r="GN60" i="3" s="1"/>
  <c r="GN63" i="3" s="1"/>
  <c r="GE9" i="3"/>
  <c r="GE60" i="3" s="1"/>
  <c r="FT9" i="3"/>
  <c r="FT60" i="3" s="1"/>
  <c r="FT63" i="3" s="1"/>
  <c r="FK9" i="3"/>
  <c r="FK60" i="3" s="1"/>
  <c r="EZ9" i="3"/>
  <c r="EZ60" i="3" s="1"/>
  <c r="EZ63" i="3" s="1"/>
  <c r="EQ9" i="3"/>
  <c r="EQ60" i="3" s="1"/>
  <c r="EF9" i="3"/>
  <c r="EF60" i="3" s="1"/>
  <c r="EF63" i="3" s="1"/>
  <c r="DW9" i="3"/>
  <c r="DW60" i="3" s="1"/>
  <c r="DL9" i="3"/>
  <c r="DL60" i="3" s="1"/>
  <c r="DL63" i="3" s="1"/>
  <c r="DC9" i="3"/>
  <c r="DC60" i="3" s="1"/>
  <c r="CR9" i="3"/>
  <c r="CR60" i="3" s="1"/>
  <c r="CR63" i="3" s="1"/>
  <c r="CI9" i="3"/>
  <c r="CI60" i="3" s="1"/>
  <c r="BX9" i="3"/>
  <c r="BX60" i="3" s="1"/>
  <c r="BX63" i="3" s="1"/>
  <c r="BO9" i="3"/>
  <c r="BO60" i="3" s="1"/>
  <c r="BD9" i="3"/>
  <c r="BD60" i="3" s="1"/>
  <c r="BD63" i="3" s="1"/>
  <c r="AU9" i="3"/>
  <c r="AU60" i="3" s="1"/>
  <c r="AJ9" i="3"/>
  <c r="AJ60" i="3" s="1"/>
  <c r="AJ63" i="3" s="1"/>
  <c r="AA9" i="3"/>
  <c r="AA60" i="3" s="1"/>
  <c r="P9" i="3"/>
  <c r="P60" i="3" s="1"/>
  <c r="P63" i="3" s="1"/>
  <c r="G9" i="3"/>
  <c r="G60" i="3" s="1"/>
  <c r="G63" i="3" s="1"/>
  <c r="NQ6" i="3"/>
  <c r="NZ6" i="3" s="1"/>
  <c r="MW6" i="3"/>
  <c r="NF6" i="3" s="1"/>
  <c r="MC6" i="3"/>
  <c r="ML6" i="3" s="1"/>
  <c r="LI6" i="3"/>
  <c r="LR6" i="3" s="1"/>
  <c r="KO6" i="3"/>
  <c r="KX6" i="3" s="1"/>
  <c r="JU6" i="3"/>
  <c r="KD6" i="3" s="1"/>
  <c r="JA6" i="3"/>
  <c r="JJ6" i="3" s="1"/>
  <c r="IG6" i="3"/>
  <c r="IP6" i="3" s="1"/>
  <c r="HM6" i="3"/>
  <c r="HV6" i="3" s="1"/>
  <c r="GS6" i="3"/>
  <c r="HB6" i="3" s="1"/>
  <c r="FY6" i="3"/>
  <c r="GH6" i="3" s="1"/>
  <c r="FE6" i="3"/>
  <c r="FN6" i="3" s="1"/>
  <c r="EK6" i="3"/>
  <c r="ET6" i="3" s="1"/>
  <c r="DQ6" i="3"/>
  <c r="DZ6" i="3" s="1"/>
  <c r="CW6" i="3"/>
  <c r="DF6" i="3" s="1"/>
  <c r="CC6" i="3"/>
  <c r="CL6" i="3" s="1"/>
  <c r="BI6" i="3"/>
  <c r="BR6" i="3" s="1"/>
  <c r="AO6" i="3"/>
  <c r="AX6" i="3" s="1"/>
  <c r="U6" i="3"/>
  <c r="AD6" i="3" s="1"/>
  <c r="A6" i="3"/>
  <c r="J6" i="3" s="1"/>
  <c r="QJ222" i="2"/>
  <c r="QH222" i="2"/>
  <c r="QF222" i="2"/>
  <c r="PP222" i="2"/>
  <c r="PN222" i="2"/>
  <c r="PL222" i="2"/>
  <c r="OV222" i="2"/>
  <c r="OT222" i="2"/>
  <c r="OR222" i="2"/>
  <c r="OB222" i="2"/>
  <c r="NZ222" i="2"/>
  <c r="NX222" i="2"/>
  <c r="NH222" i="2"/>
  <c r="NF222" i="2"/>
  <c r="ND222" i="2"/>
  <c r="MN222" i="2"/>
  <c r="ML222" i="2"/>
  <c r="MJ222" i="2"/>
  <c r="LT222" i="2"/>
  <c r="LR222" i="2"/>
  <c r="LP222" i="2"/>
  <c r="KZ222" i="2"/>
  <c r="KX222" i="2"/>
  <c r="KV222" i="2"/>
  <c r="KF222" i="2"/>
  <c r="KD222" i="2"/>
  <c r="KB222" i="2"/>
  <c r="JL222" i="2"/>
  <c r="JJ222" i="2"/>
  <c r="JH222" i="2"/>
  <c r="IR222" i="2"/>
  <c r="IP222" i="2"/>
  <c r="IN222" i="2"/>
  <c r="HX222" i="2"/>
  <c r="HV222" i="2"/>
  <c r="HT222" i="2"/>
  <c r="HD222" i="2"/>
  <c r="HB222" i="2"/>
  <c r="GZ222" i="2"/>
  <c r="GJ222" i="2"/>
  <c r="GH222" i="2"/>
  <c r="GF222" i="2"/>
  <c r="FP222" i="2"/>
  <c r="FN222" i="2"/>
  <c r="FL222" i="2"/>
  <c r="EV222" i="2"/>
  <c r="ET222" i="2"/>
  <c r="ER222" i="2"/>
  <c r="EB222" i="2"/>
  <c r="DZ222" i="2"/>
  <c r="DX222" i="2"/>
  <c r="DH222" i="2"/>
  <c r="DF222" i="2"/>
  <c r="DD222" i="2"/>
  <c r="CH222" i="2"/>
  <c r="CF222" i="2"/>
  <c r="CD222" i="2"/>
  <c r="BN222" i="2"/>
  <c r="BL222" i="2"/>
  <c r="BJ222" i="2"/>
  <c r="AO222" i="2"/>
  <c r="AM222" i="2"/>
  <c r="AK222" i="2"/>
  <c r="ST221" i="2"/>
  <c r="UC221" i="2" s="1"/>
  <c r="SE221" i="2"/>
  <c r="SD221" i="2"/>
  <c r="RT221" i="2"/>
  <c r="RL221" i="2"/>
  <c r="RK221" i="2"/>
  <c r="QO221" i="2"/>
  <c r="QK221" i="2"/>
  <c r="PU221" i="2"/>
  <c r="PQ221" i="2"/>
  <c r="PA221" i="2"/>
  <c r="OW221" i="2"/>
  <c r="OG221" i="2"/>
  <c r="OC221" i="2"/>
  <c r="NM221" i="2"/>
  <c r="NI221" i="2"/>
  <c r="MS221" i="2"/>
  <c r="MO221" i="2"/>
  <c r="LY221" i="2"/>
  <c r="LU221" i="2"/>
  <c r="LE221" i="2"/>
  <c r="LA221" i="2"/>
  <c r="KK221" i="2"/>
  <c r="KG221" i="2"/>
  <c r="JQ221" i="2"/>
  <c r="JM221" i="2"/>
  <c r="IW221" i="2"/>
  <c r="IS221" i="2"/>
  <c r="IC221" i="2"/>
  <c r="HY221" i="2"/>
  <c r="HE221" i="2"/>
  <c r="GK221" i="2"/>
  <c r="FQ221" i="2"/>
  <c r="EW221" i="2"/>
  <c r="EC221" i="2"/>
  <c r="DI221" i="2"/>
  <c r="CI221" i="2"/>
  <c r="BO221" i="2"/>
  <c r="AP221" i="2"/>
  <c r="TB221" i="2" s="1"/>
  <c r="UK221" i="2" s="1"/>
  <c r="AF221" i="2"/>
  <c r="AE221" i="2"/>
  <c r="RS221" i="2" s="1"/>
  <c r="SW221" i="2" s="1"/>
  <c r="UF221" i="2" s="1"/>
  <c r="AD221" i="2"/>
  <c r="RR221" i="2" s="1"/>
  <c r="AC221" i="2"/>
  <c r="RQ221" i="2" s="1"/>
  <c r="SU221" i="2" s="1"/>
  <c r="UD221" i="2" s="1"/>
  <c r="AB221" i="2"/>
  <c r="RP221" i="2" s="1"/>
  <c r="AA221" i="2"/>
  <c r="RO221" i="2" s="1"/>
  <c r="Z221" i="2"/>
  <c r="RN221" i="2" s="1"/>
  <c r="Y221" i="2"/>
  <c r="RM221" i="2" s="1"/>
  <c r="SQ221" i="2" s="1"/>
  <c r="TZ221" i="2" s="1"/>
  <c r="H221" i="2"/>
  <c r="G221" i="2"/>
  <c r="F221" i="2"/>
  <c r="E221" i="2"/>
  <c r="D221" i="2"/>
  <c r="C221" i="2"/>
  <c r="SE220" i="2"/>
  <c r="SD220" i="2"/>
  <c r="RS220" i="2"/>
  <c r="SW220" i="2" s="1"/>
  <c r="UF220" i="2" s="1"/>
  <c r="RL220" i="2"/>
  <c r="RK220" i="2"/>
  <c r="SO220" i="2" s="1"/>
  <c r="TX220" i="2" s="1"/>
  <c r="QO220" i="2"/>
  <c r="QK220" i="2"/>
  <c r="PU220" i="2"/>
  <c r="PQ220" i="2"/>
  <c r="PA220" i="2"/>
  <c r="OW220" i="2"/>
  <c r="OG220" i="2"/>
  <c r="OC220" i="2"/>
  <c r="NM220" i="2"/>
  <c r="NI220" i="2"/>
  <c r="MS220" i="2"/>
  <c r="MO220" i="2"/>
  <c r="LY220" i="2"/>
  <c r="LU220" i="2"/>
  <c r="LE220" i="2"/>
  <c r="LA220" i="2"/>
  <c r="KK220" i="2"/>
  <c r="KG220" i="2"/>
  <c r="JQ220" i="2"/>
  <c r="JM220" i="2"/>
  <c r="IW220" i="2"/>
  <c r="IS220" i="2"/>
  <c r="IC220" i="2"/>
  <c r="HY220" i="2"/>
  <c r="HI220" i="2"/>
  <c r="HE220" i="2"/>
  <c r="GO220" i="2"/>
  <c r="GK220" i="2"/>
  <c r="FU220" i="2"/>
  <c r="FQ220" i="2"/>
  <c r="FA220" i="2"/>
  <c r="EW220" i="2"/>
  <c r="EG220" i="2"/>
  <c r="EC220" i="2"/>
  <c r="DM220" i="2"/>
  <c r="DI220" i="2"/>
  <c r="CM220" i="2"/>
  <c r="CI220" i="2"/>
  <c r="BS220" i="2"/>
  <c r="BO220" i="2"/>
  <c r="AV220" i="2"/>
  <c r="AP220" i="2"/>
  <c r="AF220" i="2"/>
  <c r="RT220" i="2" s="1"/>
  <c r="SX220" i="2" s="1"/>
  <c r="UG220" i="2" s="1"/>
  <c r="AE220" i="2"/>
  <c r="AD220" i="2"/>
  <c r="RR220" i="2" s="1"/>
  <c r="SV220" i="2" s="1"/>
  <c r="UE220" i="2" s="1"/>
  <c r="AC220" i="2"/>
  <c r="RQ220" i="2" s="1"/>
  <c r="SU220" i="2" s="1"/>
  <c r="UD220" i="2" s="1"/>
  <c r="AB220" i="2"/>
  <c r="RP220" i="2" s="1"/>
  <c r="ST220" i="2" s="1"/>
  <c r="UC220" i="2" s="1"/>
  <c r="AA220" i="2"/>
  <c r="RO220" i="2" s="1"/>
  <c r="SS220" i="2" s="1"/>
  <c r="UB220" i="2" s="1"/>
  <c r="Z220" i="2"/>
  <c r="RN220" i="2" s="1"/>
  <c r="SR220" i="2" s="1"/>
  <c r="UA220" i="2" s="1"/>
  <c r="Y220" i="2"/>
  <c r="RM220" i="2" s="1"/>
  <c r="SQ220" i="2" s="1"/>
  <c r="TZ220" i="2" s="1"/>
  <c r="H220" i="2"/>
  <c r="G220" i="2"/>
  <c r="F220" i="2"/>
  <c r="E220" i="2"/>
  <c r="D220" i="2"/>
  <c r="C220" i="2"/>
  <c r="SZ219" i="2"/>
  <c r="UI219" i="2" s="1"/>
  <c r="SE219" i="2"/>
  <c r="SD219" i="2"/>
  <c r="RR219" i="2"/>
  <c r="SV219" i="2" s="1"/>
  <c r="UE219" i="2" s="1"/>
  <c r="RL219" i="2"/>
  <c r="SP219" i="2" s="1"/>
  <c r="TY219" i="2" s="1"/>
  <c r="RK219" i="2"/>
  <c r="SO219" i="2" s="1"/>
  <c r="TX219" i="2" s="1"/>
  <c r="QK219" i="2"/>
  <c r="QO219" i="2" s="1"/>
  <c r="PQ219" i="2"/>
  <c r="PU219" i="2" s="1"/>
  <c r="OW219" i="2"/>
  <c r="PA219" i="2" s="1"/>
  <c r="OC219" i="2"/>
  <c r="OG219" i="2" s="1"/>
  <c r="NI219" i="2"/>
  <c r="NM219" i="2" s="1"/>
  <c r="MO219" i="2"/>
  <c r="MS219" i="2" s="1"/>
  <c r="LU219" i="2"/>
  <c r="LY219" i="2" s="1"/>
  <c r="LA219" i="2"/>
  <c r="LE219" i="2" s="1"/>
  <c r="KG219" i="2"/>
  <c r="KK219" i="2" s="1"/>
  <c r="JM219" i="2"/>
  <c r="JQ219" i="2" s="1"/>
  <c r="IS219" i="2"/>
  <c r="IW219" i="2" s="1"/>
  <c r="HY219" i="2"/>
  <c r="IC219" i="2" s="1"/>
  <c r="HE219" i="2"/>
  <c r="HI219" i="2" s="1"/>
  <c r="GK219" i="2"/>
  <c r="GO219" i="2" s="1"/>
  <c r="FQ219" i="2"/>
  <c r="FU219" i="2" s="1"/>
  <c r="EW219" i="2"/>
  <c r="FA219" i="2" s="1"/>
  <c r="EC219" i="2"/>
  <c r="EG219" i="2" s="1"/>
  <c r="DI219" i="2"/>
  <c r="DM219" i="2" s="1"/>
  <c r="CI219" i="2"/>
  <c r="CM219" i="2" s="1"/>
  <c r="BO219" i="2"/>
  <c r="BS219" i="2" s="1"/>
  <c r="AP219" i="2"/>
  <c r="AV219" i="2" s="1"/>
  <c r="AF219" i="2"/>
  <c r="RT219" i="2" s="1"/>
  <c r="SX219" i="2" s="1"/>
  <c r="UG219" i="2" s="1"/>
  <c r="AE219" i="2"/>
  <c r="RS219" i="2" s="1"/>
  <c r="SW219" i="2" s="1"/>
  <c r="UF219" i="2" s="1"/>
  <c r="AD219" i="2"/>
  <c r="AC219" i="2"/>
  <c r="RQ219" i="2" s="1"/>
  <c r="SU219" i="2" s="1"/>
  <c r="UD219" i="2" s="1"/>
  <c r="AB219" i="2"/>
  <c r="RP219" i="2" s="1"/>
  <c r="ST219" i="2" s="1"/>
  <c r="UC219" i="2" s="1"/>
  <c r="AA219" i="2"/>
  <c r="RO219" i="2" s="1"/>
  <c r="SS219" i="2" s="1"/>
  <c r="UB219" i="2" s="1"/>
  <c r="Z219" i="2"/>
  <c r="RN219" i="2" s="1"/>
  <c r="SR219" i="2" s="1"/>
  <c r="UA219" i="2" s="1"/>
  <c r="Y219" i="2"/>
  <c r="RM219" i="2" s="1"/>
  <c r="SQ219" i="2" s="1"/>
  <c r="TZ219" i="2" s="1"/>
  <c r="W219" i="2"/>
  <c r="RI219" i="2" s="1"/>
  <c r="SM219" i="2" s="1"/>
  <c r="TV219" i="2" s="1"/>
  <c r="R219" i="2"/>
  <c r="RD219" i="2" s="1"/>
  <c r="SH219" i="2" s="1"/>
  <c r="TQ219" i="2" s="1"/>
  <c r="Q219" i="2"/>
  <c r="RC219" i="2" s="1"/>
  <c r="H219" i="2"/>
  <c r="G219" i="2"/>
  <c r="F219" i="2"/>
  <c r="E219" i="2"/>
  <c r="D219" i="2"/>
  <c r="C219" i="2"/>
  <c r="SY218" i="2"/>
  <c r="UH218" i="2" s="1"/>
  <c r="SE218" i="2"/>
  <c r="SD218" i="2"/>
  <c r="RQ218" i="2"/>
  <c r="SU218" i="2" s="1"/>
  <c r="UD218" i="2" s="1"/>
  <c r="RL218" i="2"/>
  <c r="RK218" i="2"/>
  <c r="SO218" i="2" s="1"/>
  <c r="TX218" i="2" s="1"/>
  <c r="QO218" i="2"/>
  <c r="QK218" i="2"/>
  <c r="PU218" i="2"/>
  <c r="PQ218" i="2"/>
  <c r="PA218" i="2"/>
  <c r="OW218" i="2"/>
  <c r="OG218" i="2"/>
  <c r="OC218" i="2"/>
  <c r="NM218" i="2"/>
  <c r="NI218" i="2"/>
  <c r="MS218" i="2"/>
  <c r="MO218" i="2"/>
  <c r="LY218" i="2"/>
  <c r="LU218" i="2"/>
  <c r="LE218" i="2"/>
  <c r="LA218" i="2"/>
  <c r="KK218" i="2"/>
  <c r="KG218" i="2"/>
  <c r="JQ218" i="2"/>
  <c r="JM218" i="2"/>
  <c r="IW218" i="2"/>
  <c r="IS218" i="2"/>
  <c r="IC218" i="2"/>
  <c r="HY218" i="2"/>
  <c r="HI218" i="2"/>
  <c r="HE218" i="2"/>
  <c r="GO218" i="2"/>
  <c r="GK218" i="2"/>
  <c r="FU218" i="2"/>
  <c r="FQ218" i="2"/>
  <c r="FA218" i="2"/>
  <c r="EW218" i="2"/>
  <c r="EG218" i="2"/>
  <c r="EC218" i="2"/>
  <c r="DM218" i="2"/>
  <c r="DI218" i="2"/>
  <c r="CM218" i="2"/>
  <c r="CI218" i="2"/>
  <c r="BS218" i="2"/>
  <c r="BO218" i="2"/>
  <c r="AV218" i="2"/>
  <c r="AP218" i="2"/>
  <c r="TC218" i="2" s="1"/>
  <c r="UL218" i="2" s="1"/>
  <c r="AF218" i="2"/>
  <c r="RT218" i="2" s="1"/>
  <c r="SX218" i="2" s="1"/>
  <c r="UG218" i="2" s="1"/>
  <c r="AE218" i="2"/>
  <c r="RS218" i="2" s="1"/>
  <c r="SW218" i="2" s="1"/>
  <c r="UF218" i="2" s="1"/>
  <c r="AD218" i="2"/>
  <c r="RR218" i="2" s="1"/>
  <c r="SV218" i="2" s="1"/>
  <c r="UE218" i="2" s="1"/>
  <c r="AC218" i="2"/>
  <c r="AB218" i="2"/>
  <c r="RP218" i="2" s="1"/>
  <c r="ST218" i="2" s="1"/>
  <c r="UC218" i="2" s="1"/>
  <c r="AA218" i="2"/>
  <c r="RO218" i="2" s="1"/>
  <c r="SS218" i="2" s="1"/>
  <c r="UB218" i="2" s="1"/>
  <c r="Z218" i="2"/>
  <c r="RN218" i="2" s="1"/>
  <c r="SR218" i="2" s="1"/>
  <c r="UA218" i="2" s="1"/>
  <c r="Y218" i="2"/>
  <c r="RM218" i="2" s="1"/>
  <c r="SQ218" i="2" s="1"/>
  <c r="TZ218" i="2" s="1"/>
  <c r="R218" i="2"/>
  <c r="RD218" i="2" s="1"/>
  <c r="SH218" i="2" s="1"/>
  <c r="TQ218" i="2" s="1"/>
  <c r="Q218" i="2"/>
  <c r="RC218" i="2" s="1"/>
  <c r="H218" i="2"/>
  <c r="G218" i="2"/>
  <c r="F218" i="2"/>
  <c r="E218" i="2"/>
  <c r="D218" i="2"/>
  <c r="C218" i="2"/>
  <c r="SP217" i="2"/>
  <c r="SP224" i="2" s="1"/>
  <c r="SE217" i="2"/>
  <c r="SD217" i="2"/>
  <c r="RP217" i="2"/>
  <c r="ST217" i="2" s="1"/>
  <c r="RO217" i="2"/>
  <c r="SS217" i="2" s="1"/>
  <c r="RL217" i="2"/>
  <c r="RK217" i="2"/>
  <c r="QK217" i="2"/>
  <c r="QO217" i="2" s="1"/>
  <c r="PQ217" i="2"/>
  <c r="PU217" i="2" s="1"/>
  <c r="OW217" i="2"/>
  <c r="PA217" i="2" s="1"/>
  <c r="OC217" i="2"/>
  <c r="OG217" i="2" s="1"/>
  <c r="NI217" i="2"/>
  <c r="NM217" i="2" s="1"/>
  <c r="MO217" i="2"/>
  <c r="MS217" i="2" s="1"/>
  <c r="LU217" i="2"/>
  <c r="LY217" i="2" s="1"/>
  <c r="LA217" i="2"/>
  <c r="LE217" i="2" s="1"/>
  <c r="KG217" i="2"/>
  <c r="KK217" i="2" s="1"/>
  <c r="JM217" i="2"/>
  <c r="JQ217" i="2" s="1"/>
  <c r="IS217" i="2"/>
  <c r="IW217" i="2" s="1"/>
  <c r="HY217" i="2"/>
  <c r="IC217" i="2" s="1"/>
  <c r="HE217" i="2"/>
  <c r="HI217" i="2" s="1"/>
  <c r="GK217" i="2"/>
  <c r="GO217" i="2" s="1"/>
  <c r="FQ217" i="2"/>
  <c r="FU217" i="2" s="1"/>
  <c r="EW217" i="2"/>
  <c r="FA217" i="2" s="1"/>
  <c r="EC217" i="2"/>
  <c r="EG217" i="2" s="1"/>
  <c r="DI217" i="2"/>
  <c r="DM217" i="2" s="1"/>
  <c r="CM217" i="2"/>
  <c r="CI217" i="2"/>
  <c r="BS217" i="2"/>
  <c r="BO217" i="2"/>
  <c r="AV217" i="2"/>
  <c r="AP217" i="2"/>
  <c r="TC217" i="2" s="1"/>
  <c r="AF217" i="2"/>
  <c r="RT217" i="2" s="1"/>
  <c r="SX217" i="2" s="1"/>
  <c r="AE217" i="2"/>
  <c r="RS217" i="2" s="1"/>
  <c r="SW217" i="2" s="1"/>
  <c r="AD217" i="2"/>
  <c r="RR217" i="2" s="1"/>
  <c r="SV217" i="2" s="1"/>
  <c r="AC217" i="2"/>
  <c r="RQ217" i="2" s="1"/>
  <c r="SU217" i="2" s="1"/>
  <c r="AB217" i="2"/>
  <c r="AA217" i="2"/>
  <c r="Z217" i="2"/>
  <c r="RN217" i="2" s="1"/>
  <c r="SR217" i="2" s="1"/>
  <c r="Y217" i="2"/>
  <c r="RM217" i="2" s="1"/>
  <c r="SQ217" i="2" s="1"/>
  <c r="H217" i="2"/>
  <c r="G217" i="2"/>
  <c r="F217" i="2"/>
  <c r="E217" i="2"/>
  <c r="D217" i="2"/>
  <c r="C217" i="2"/>
  <c r="QJ216" i="2"/>
  <c r="QH216" i="2"/>
  <c r="QF216" i="2"/>
  <c r="PP216" i="2"/>
  <c r="PN216" i="2"/>
  <c r="PL216" i="2"/>
  <c r="OV216" i="2"/>
  <c r="OT216" i="2"/>
  <c r="OR216" i="2"/>
  <c r="OB216" i="2"/>
  <c r="NZ216" i="2"/>
  <c r="NX216" i="2"/>
  <c r="NH216" i="2"/>
  <c r="NF216" i="2"/>
  <c r="ND216" i="2"/>
  <c r="MN216" i="2"/>
  <c r="ML216" i="2"/>
  <c r="MJ216" i="2"/>
  <c r="LT216" i="2"/>
  <c r="LR216" i="2"/>
  <c r="LP216" i="2"/>
  <c r="KZ216" i="2"/>
  <c r="KX216" i="2"/>
  <c r="KV216" i="2"/>
  <c r="KF216" i="2"/>
  <c r="KD216" i="2"/>
  <c r="KB216" i="2"/>
  <c r="JL216" i="2"/>
  <c r="JJ216" i="2"/>
  <c r="JH216" i="2"/>
  <c r="IR216" i="2"/>
  <c r="IP216" i="2"/>
  <c r="IN216" i="2"/>
  <c r="HX216" i="2"/>
  <c r="HV216" i="2"/>
  <c r="HT216" i="2"/>
  <c r="HD216" i="2"/>
  <c r="HB216" i="2"/>
  <c r="GZ216" i="2"/>
  <c r="GJ216" i="2"/>
  <c r="GH216" i="2"/>
  <c r="GF216" i="2"/>
  <c r="FP216" i="2"/>
  <c r="FN216" i="2"/>
  <c r="FL216" i="2"/>
  <c r="EV216" i="2"/>
  <c r="ET216" i="2"/>
  <c r="ER216" i="2"/>
  <c r="EB216" i="2"/>
  <c r="DZ216" i="2"/>
  <c r="DX216" i="2"/>
  <c r="DH216" i="2"/>
  <c r="DF216" i="2"/>
  <c r="DD216" i="2"/>
  <c r="CH216" i="2"/>
  <c r="CF216" i="2"/>
  <c r="CD216" i="2"/>
  <c r="BN216" i="2"/>
  <c r="BL216" i="2"/>
  <c r="BJ216" i="2"/>
  <c r="AO216" i="2"/>
  <c r="AM216" i="2"/>
  <c r="AK216" i="2"/>
  <c r="O216" i="2"/>
  <c r="N216" i="2"/>
  <c r="I216" i="2" s="1"/>
  <c r="AF214" i="2"/>
  <c r="AE214" i="2"/>
  <c r="AD214" i="2"/>
  <c r="AC214" i="2"/>
  <c r="AB214" i="2"/>
  <c r="AA214" i="2"/>
  <c r="Z214" i="2"/>
  <c r="Y214" i="2"/>
  <c r="AF213" i="2"/>
  <c r="AE213" i="2"/>
  <c r="AD213" i="2"/>
  <c r="AC213" i="2"/>
  <c r="AB213" i="2"/>
  <c r="AA213" i="2"/>
  <c r="Z213" i="2"/>
  <c r="Y213" i="2"/>
  <c r="AF212" i="2"/>
  <c r="AE212" i="2"/>
  <c r="AD212" i="2"/>
  <c r="AC212" i="2"/>
  <c r="AB212" i="2"/>
  <c r="AA212" i="2"/>
  <c r="Z212" i="2"/>
  <c r="Y212" i="2"/>
  <c r="AF211" i="2"/>
  <c r="AE211" i="2"/>
  <c r="AD211" i="2"/>
  <c r="AC211" i="2"/>
  <c r="AB211" i="2"/>
  <c r="AA211" i="2"/>
  <c r="Z211" i="2"/>
  <c r="Y211" i="2"/>
  <c r="W211" i="2"/>
  <c r="R211" i="2"/>
  <c r="Q211" i="2"/>
  <c r="AF210" i="2"/>
  <c r="AE210" i="2"/>
  <c r="AD210" i="2"/>
  <c r="AC210" i="2"/>
  <c r="AB210" i="2"/>
  <c r="AA210" i="2"/>
  <c r="Z210" i="2"/>
  <c r="Y210" i="2"/>
  <c r="AF206" i="2"/>
  <c r="AE206" i="2"/>
  <c r="AD206" i="2"/>
  <c r="AC206" i="2"/>
  <c r="AB206" i="2"/>
  <c r="AA206" i="2"/>
  <c r="Z206" i="2"/>
  <c r="Y206" i="2"/>
  <c r="AF205" i="2"/>
  <c r="AE205" i="2"/>
  <c r="AD205" i="2"/>
  <c r="AC205" i="2"/>
  <c r="AB205" i="2"/>
  <c r="AA205" i="2"/>
  <c r="Z205" i="2"/>
  <c r="Y205" i="2"/>
  <c r="AF204" i="2"/>
  <c r="AE204" i="2"/>
  <c r="AD204" i="2"/>
  <c r="AC204" i="2"/>
  <c r="AB204" i="2"/>
  <c r="AA204" i="2"/>
  <c r="Z204" i="2"/>
  <c r="Y204" i="2"/>
  <c r="AF203" i="2"/>
  <c r="AE203" i="2"/>
  <c r="AD203" i="2"/>
  <c r="AC203" i="2"/>
  <c r="AB203" i="2"/>
  <c r="AA203" i="2"/>
  <c r="Z203" i="2"/>
  <c r="Y203" i="2"/>
  <c r="AF202" i="2"/>
  <c r="AE202" i="2"/>
  <c r="AD202" i="2"/>
  <c r="AC202" i="2"/>
  <c r="AB202" i="2"/>
  <c r="AA202" i="2"/>
  <c r="Z202" i="2"/>
  <c r="Y202" i="2"/>
  <c r="AF201" i="2"/>
  <c r="AE201" i="2"/>
  <c r="AD201" i="2"/>
  <c r="AC201" i="2"/>
  <c r="AB201" i="2"/>
  <c r="AA201" i="2"/>
  <c r="Z201" i="2"/>
  <c r="Y201" i="2"/>
  <c r="AF198" i="2"/>
  <c r="AE198" i="2"/>
  <c r="AD198" i="2"/>
  <c r="AC198" i="2"/>
  <c r="AB198" i="2"/>
  <c r="AA198" i="2"/>
  <c r="Z198" i="2"/>
  <c r="Y198" i="2"/>
  <c r="RB195" i="2"/>
  <c r="RA195" i="2"/>
  <c r="SX194" i="2"/>
  <c r="UG194" i="2" s="1"/>
  <c r="SP194" i="2"/>
  <c r="TY194" i="2" s="1"/>
  <c r="SH194" i="2"/>
  <c r="TQ194" i="2" s="1"/>
  <c r="SE194" i="2"/>
  <c r="SD194" i="2"/>
  <c r="RT194" i="2"/>
  <c r="RS194" i="2"/>
  <c r="RR194" i="2"/>
  <c r="SV194" i="2" s="1"/>
  <c r="UE194" i="2" s="1"/>
  <c r="RQ194" i="2"/>
  <c r="SU194" i="2" s="1"/>
  <c r="UD194" i="2" s="1"/>
  <c r="RP194" i="2"/>
  <c r="ST194" i="2" s="1"/>
  <c r="UC194" i="2" s="1"/>
  <c r="RO194" i="2"/>
  <c r="SS194" i="2" s="1"/>
  <c r="UB194" i="2" s="1"/>
  <c r="RN194" i="2"/>
  <c r="SR194" i="2" s="1"/>
  <c r="UA194" i="2" s="1"/>
  <c r="RM194" i="2"/>
  <c r="SQ194" i="2" s="1"/>
  <c r="TZ194" i="2" s="1"/>
  <c r="RL194" i="2"/>
  <c r="RK194" i="2"/>
  <c r="RJ194" i="2"/>
  <c r="SN194" i="2" s="1"/>
  <c r="TW194" i="2" s="1"/>
  <c r="RI194" i="2"/>
  <c r="SM194" i="2" s="1"/>
  <c r="TV194" i="2" s="1"/>
  <c r="RH194" i="2"/>
  <c r="SL194" i="2" s="1"/>
  <c r="TU194" i="2" s="1"/>
  <c r="RG194" i="2"/>
  <c r="SK194" i="2" s="1"/>
  <c r="TT194" i="2" s="1"/>
  <c r="RF194" i="2"/>
  <c r="SJ194" i="2" s="1"/>
  <c r="TS194" i="2" s="1"/>
  <c r="RE194" i="2"/>
  <c r="SI194" i="2" s="1"/>
  <c r="TR194" i="2" s="1"/>
  <c r="RD194" i="2"/>
  <c r="RC194" i="2"/>
  <c r="QT194" i="2"/>
  <c r="QN194" i="2"/>
  <c r="QK194" i="2"/>
  <c r="QO194" i="2" s="1"/>
  <c r="QJ194" i="2"/>
  <c r="QH194" i="2"/>
  <c r="QF194" i="2"/>
  <c r="QD194" i="2"/>
  <c r="PZ194" i="2"/>
  <c r="PU194" i="2"/>
  <c r="PT194" i="2"/>
  <c r="PR194" i="2"/>
  <c r="PQ194" i="2"/>
  <c r="PP194" i="2"/>
  <c r="PN194" i="2"/>
  <c r="PL194" i="2"/>
  <c r="PJ194" i="2"/>
  <c r="PF194" i="2"/>
  <c r="OZ194" i="2"/>
  <c r="OW194" i="2"/>
  <c r="PA194" i="2" s="1"/>
  <c r="OV194" i="2"/>
  <c r="OT194" i="2"/>
  <c r="OR194" i="2"/>
  <c r="OP194" i="2"/>
  <c r="OL194" i="2"/>
  <c r="OG194" i="2"/>
  <c r="OF194" i="2"/>
  <c r="OD194" i="2"/>
  <c r="OC194" i="2"/>
  <c r="OB194" i="2"/>
  <c r="NZ194" i="2"/>
  <c r="NX194" i="2"/>
  <c r="NV194" i="2"/>
  <c r="NR194" i="2"/>
  <c r="NL194" i="2"/>
  <c r="NI194" i="2"/>
  <c r="NM194" i="2" s="1"/>
  <c r="NH194" i="2"/>
  <c r="NF194" i="2"/>
  <c r="ND194" i="2"/>
  <c r="NB194" i="2"/>
  <c r="MX194" i="2"/>
  <c r="MS194" i="2"/>
  <c r="MR194" i="2"/>
  <c r="MP194" i="2"/>
  <c r="MO194" i="2"/>
  <c r="MN194" i="2"/>
  <c r="ML194" i="2"/>
  <c r="MJ194" i="2"/>
  <c r="MH194" i="2"/>
  <c r="MD194" i="2"/>
  <c r="LX194" i="2"/>
  <c r="LU194" i="2"/>
  <c r="LY194" i="2" s="1"/>
  <c r="LT194" i="2"/>
  <c r="LR194" i="2"/>
  <c r="LP194" i="2"/>
  <c r="LN194" i="2"/>
  <c r="LJ194" i="2"/>
  <c r="LE194" i="2"/>
  <c r="LD194" i="2"/>
  <c r="LB194" i="2"/>
  <c r="LA194" i="2"/>
  <c r="KZ194" i="2"/>
  <c r="KX194" i="2"/>
  <c r="KV194" i="2"/>
  <c r="KT194" i="2"/>
  <c r="KP194" i="2"/>
  <c r="KJ194" i="2"/>
  <c r="KG194" i="2"/>
  <c r="KK194" i="2" s="1"/>
  <c r="KF194" i="2"/>
  <c r="KD194" i="2"/>
  <c r="KB194" i="2"/>
  <c r="JZ194" i="2"/>
  <c r="JV194" i="2"/>
  <c r="JQ194" i="2"/>
  <c r="JP194" i="2"/>
  <c r="JM194" i="2"/>
  <c r="JN194" i="2" s="1"/>
  <c r="JL194" i="2"/>
  <c r="JJ194" i="2"/>
  <c r="JH194" i="2"/>
  <c r="JF194" i="2"/>
  <c r="JB194" i="2"/>
  <c r="IV194" i="2"/>
  <c r="IS194" i="2"/>
  <c r="IW194" i="2" s="1"/>
  <c r="IR194" i="2"/>
  <c r="IP194" i="2"/>
  <c r="IN194" i="2"/>
  <c r="IL194" i="2"/>
  <c r="IH194" i="2"/>
  <c r="IC194" i="2"/>
  <c r="IB194" i="2"/>
  <c r="HY194" i="2"/>
  <c r="HZ194" i="2" s="1"/>
  <c r="HX194" i="2"/>
  <c r="HV194" i="2"/>
  <c r="HT194" i="2"/>
  <c r="HR194" i="2"/>
  <c r="HN194" i="2"/>
  <c r="HE194" i="2"/>
  <c r="HF194" i="2" s="1"/>
  <c r="HD194" i="2"/>
  <c r="HA194" i="2"/>
  <c r="HB194" i="2" s="1"/>
  <c r="GY194" i="2"/>
  <c r="GZ194" i="2" s="1"/>
  <c r="GW194" i="2"/>
  <c r="GX194" i="2" s="1"/>
  <c r="GT194" i="2"/>
  <c r="GK194" i="2"/>
  <c r="GO194" i="2" s="1"/>
  <c r="GJ194" i="2"/>
  <c r="GH194" i="2"/>
  <c r="GF194" i="2"/>
  <c r="GD194" i="2"/>
  <c r="FZ194" i="2"/>
  <c r="FR194" i="2"/>
  <c r="FQ194" i="2"/>
  <c r="FS194" i="2" s="1"/>
  <c r="FT194" i="2" s="1"/>
  <c r="FP194" i="2"/>
  <c r="FN194" i="2"/>
  <c r="FL194" i="2"/>
  <c r="FJ194" i="2"/>
  <c r="FF194" i="2"/>
  <c r="EX194" i="2"/>
  <c r="EW194" i="2"/>
  <c r="EV194" i="2"/>
  <c r="ET194" i="2"/>
  <c r="ER194" i="2"/>
  <c r="EP194" i="2"/>
  <c r="EL194" i="2"/>
  <c r="ED194" i="2"/>
  <c r="EF194" i="2" s="1"/>
  <c r="EE194" i="2" s="1"/>
  <c r="EG194" i="2" s="1"/>
  <c r="EC194" i="2"/>
  <c r="EB194" i="2"/>
  <c r="DZ194" i="2"/>
  <c r="DX194" i="2"/>
  <c r="DV194" i="2"/>
  <c r="DR194" i="2"/>
  <c r="DM194" i="2"/>
  <c r="DL194" i="2"/>
  <c r="DJ194" i="2"/>
  <c r="DI194" i="2"/>
  <c r="DH194" i="2"/>
  <c r="DF194" i="2"/>
  <c r="DD194" i="2"/>
  <c r="DB194" i="2"/>
  <c r="CX194" i="2"/>
  <c r="CV194" i="2"/>
  <c r="CL194" i="2"/>
  <c r="CJ194" i="2"/>
  <c r="CI194" i="2"/>
  <c r="CM194" i="2" s="1"/>
  <c r="CN194" i="2" s="1"/>
  <c r="CH194" i="2"/>
  <c r="CF194" i="2"/>
  <c r="CD194" i="2"/>
  <c r="CB194" i="2"/>
  <c r="BX194" i="2"/>
  <c r="BP194" i="2"/>
  <c r="BO194" i="2"/>
  <c r="BN194" i="2"/>
  <c r="BL194" i="2"/>
  <c r="BJ194" i="2"/>
  <c r="BH194" i="2"/>
  <c r="BD194" i="2"/>
  <c r="AR194" i="2"/>
  <c r="AV194" i="2" s="1"/>
  <c r="AP194" i="2"/>
  <c r="TC194" i="2" s="1"/>
  <c r="UL194" i="2" s="1"/>
  <c r="AO194" i="2"/>
  <c r="AM194" i="2"/>
  <c r="AK194" i="2"/>
  <c r="AI194" i="2"/>
  <c r="N194" i="2"/>
  <c r="O194" i="2" s="1"/>
  <c r="CM193" i="2"/>
  <c r="CG193" i="2"/>
  <c r="CI193" i="2" s="1"/>
  <c r="CJ193" i="2" s="1"/>
  <c r="CB193" i="2"/>
  <c r="CA193" i="2"/>
  <c r="N193" i="2"/>
  <c r="O193" i="2" s="1"/>
  <c r="J193" i="2"/>
  <c r="I193" i="2"/>
  <c r="CX193" i="2" s="1"/>
  <c r="CM192" i="2"/>
  <c r="CG192" i="2"/>
  <c r="CI192" i="2" s="1"/>
  <c r="CJ192" i="2" s="1"/>
  <c r="CB192" i="2"/>
  <c r="CA192" i="2"/>
  <c r="N192" i="2"/>
  <c r="O192" i="2" s="1"/>
  <c r="J192" i="2"/>
  <c r="I192" i="2"/>
  <c r="CX192" i="2" s="1"/>
  <c r="SE191" i="2"/>
  <c r="SD191" i="2"/>
  <c r="RT191" i="2"/>
  <c r="RS191" i="2"/>
  <c r="RR191" i="2"/>
  <c r="RQ191" i="2"/>
  <c r="RP191" i="2"/>
  <c r="RO191" i="2"/>
  <c r="RN191" i="2"/>
  <c r="RM191" i="2"/>
  <c r="RL191" i="2"/>
  <c r="RK191" i="2"/>
  <c r="RJ191" i="2"/>
  <c r="RI191" i="2"/>
  <c r="RH191" i="2"/>
  <c r="RG191" i="2"/>
  <c r="RF191" i="2"/>
  <c r="RE191" i="2"/>
  <c r="RD191" i="2"/>
  <c r="RC191" i="2"/>
  <c r="QT191" i="2"/>
  <c r="QN191" i="2"/>
  <c r="QK191" i="2"/>
  <c r="QO191" i="2" s="1"/>
  <c r="QJ191" i="2"/>
  <c r="QH191" i="2"/>
  <c r="QF191" i="2"/>
  <c r="QD191" i="2"/>
  <c r="PZ191" i="2"/>
  <c r="PT191" i="2"/>
  <c r="PR191" i="2"/>
  <c r="PQ191" i="2"/>
  <c r="PU191" i="2" s="1"/>
  <c r="PP191" i="2"/>
  <c r="PN191" i="2"/>
  <c r="PL191" i="2"/>
  <c r="PJ191" i="2"/>
  <c r="PF191" i="2"/>
  <c r="OZ191" i="2"/>
  <c r="OW191" i="2"/>
  <c r="PA191" i="2" s="1"/>
  <c r="OV191" i="2"/>
  <c r="OT191" i="2"/>
  <c r="OR191" i="2"/>
  <c r="OP191" i="2"/>
  <c r="OL191" i="2"/>
  <c r="OH191" i="2"/>
  <c r="OG191" i="2"/>
  <c r="OI191" i="2" s="1"/>
  <c r="OF191" i="2"/>
  <c r="OD191" i="2"/>
  <c r="OC191" i="2"/>
  <c r="OB191" i="2"/>
  <c r="NZ191" i="2"/>
  <c r="NX191" i="2"/>
  <c r="NV191" i="2"/>
  <c r="NR191" i="2"/>
  <c r="NO191" i="2"/>
  <c r="NL191" i="2"/>
  <c r="NI191" i="2"/>
  <c r="NM191" i="2" s="1"/>
  <c r="NH191" i="2"/>
  <c r="NF191" i="2"/>
  <c r="ND191" i="2"/>
  <c r="NB191" i="2"/>
  <c r="MX191" i="2"/>
  <c r="MR191" i="2"/>
  <c r="MP191" i="2"/>
  <c r="MO191" i="2"/>
  <c r="MS191" i="2" s="1"/>
  <c r="MN191" i="2"/>
  <c r="ML191" i="2"/>
  <c r="MJ191" i="2"/>
  <c r="MH191" i="2"/>
  <c r="MD191" i="2"/>
  <c r="MA191" i="2"/>
  <c r="LX191" i="2"/>
  <c r="LU191" i="2"/>
  <c r="LY191" i="2" s="1"/>
  <c r="LT191" i="2"/>
  <c r="LR191" i="2"/>
  <c r="LP191" i="2"/>
  <c r="LN191" i="2"/>
  <c r="LJ191" i="2"/>
  <c r="LD191" i="2"/>
  <c r="LB191" i="2"/>
  <c r="LA191" i="2"/>
  <c r="LE191" i="2" s="1"/>
  <c r="KZ191" i="2"/>
  <c r="KX191" i="2"/>
  <c r="KV191" i="2"/>
  <c r="KT191" i="2"/>
  <c r="KP191" i="2"/>
  <c r="KM191" i="2"/>
  <c r="KJ191" i="2"/>
  <c r="KG191" i="2"/>
  <c r="KK191" i="2" s="1"/>
  <c r="KF191" i="2"/>
  <c r="KD191" i="2"/>
  <c r="KB191" i="2"/>
  <c r="JZ191" i="2"/>
  <c r="JV191" i="2"/>
  <c r="JP191" i="2"/>
  <c r="JN191" i="2"/>
  <c r="JM191" i="2"/>
  <c r="JQ191" i="2" s="1"/>
  <c r="JL191" i="2"/>
  <c r="JJ191" i="2"/>
  <c r="JH191" i="2"/>
  <c r="JF191" i="2"/>
  <c r="JB191" i="2"/>
  <c r="IY191" i="2"/>
  <c r="IV191" i="2"/>
  <c r="IS191" i="2"/>
  <c r="IW191" i="2" s="1"/>
  <c r="IR191" i="2"/>
  <c r="IP191" i="2"/>
  <c r="IN191" i="2"/>
  <c r="IL191" i="2"/>
  <c r="IH191" i="2"/>
  <c r="IB191" i="2"/>
  <c r="HZ191" i="2"/>
  <c r="HY191" i="2"/>
  <c r="IC191" i="2" s="1"/>
  <c r="HX191" i="2"/>
  <c r="HV191" i="2"/>
  <c r="HT191" i="2"/>
  <c r="HR191" i="2"/>
  <c r="HN191" i="2"/>
  <c r="GT191" i="2"/>
  <c r="GJ191" i="2"/>
  <c r="GI191" i="2"/>
  <c r="GG191" i="2"/>
  <c r="GH191" i="2" s="1"/>
  <c r="GE191" i="2"/>
  <c r="GF191" i="2" s="1"/>
  <c r="GC191" i="2"/>
  <c r="GD191" i="2" s="1"/>
  <c r="FZ191" i="2"/>
  <c r="FO191" i="2"/>
  <c r="FP191" i="2" s="1"/>
  <c r="FN191" i="2"/>
  <c r="FM191" i="2"/>
  <c r="FL191" i="2"/>
  <c r="FK191" i="2"/>
  <c r="FI191" i="2"/>
  <c r="FJ191" i="2" s="1"/>
  <c r="FF191" i="2"/>
  <c r="EU191" i="2"/>
  <c r="EV191" i="2" s="1"/>
  <c r="ES191" i="2"/>
  <c r="ET191" i="2" s="1"/>
  <c r="EQ191" i="2"/>
  <c r="ER191" i="2" s="1"/>
  <c r="EP191" i="2"/>
  <c r="EO191" i="2"/>
  <c r="EW191" i="2" s="1"/>
  <c r="EX191" i="2" s="1"/>
  <c r="EL191" i="2"/>
  <c r="EB191" i="2"/>
  <c r="EA191" i="2"/>
  <c r="DZ191" i="2"/>
  <c r="DY191" i="2"/>
  <c r="DW191" i="2"/>
  <c r="DX191" i="2" s="1"/>
  <c r="DU191" i="2"/>
  <c r="DR191" i="2"/>
  <c r="DG191" i="2"/>
  <c r="DH191" i="2" s="1"/>
  <c r="DE191" i="2"/>
  <c r="DF191" i="2" s="1"/>
  <c r="DD191" i="2"/>
  <c r="DC191" i="2"/>
  <c r="AJ191" i="2" s="1"/>
  <c r="DA191" i="2"/>
  <c r="DB191" i="2" s="1"/>
  <c r="CX191" i="2"/>
  <c r="CS191" i="2"/>
  <c r="CL191" i="2"/>
  <c r="CJ191" i="2"/>
  <c r="CI191" i="2"/>
  <c r="CM191" i="2" s="1"/>
  <c r="CH191" i="2"/>
  <c r="CF191" i="2"/>
  <c r="CD191" i="2"/>
  <c r="CB191" i="2"/>
  <c r="BX191" i="2"/>
  <c r="BC191" i="2"/>
  <c r="BD191" i="2" s="1"/>
  <c r="AL191" i="2"/>
  <c r="O191" i="2"/>
  <c r="OJ191" i="2" s="1"/>
  <c r="N191" i="2"/>
  <c r="SE190" i="2"/>
  <c r="SD190" i="2"/>
  <c r="RT190" i="2"/>
  <c r="RS190" i="2"/>
  <c r="RR190" i="2"/>
  <c r="RQ190" i="2"/>
  <c r="RP190" i="2"/>
  <c r="RO190" i="2"/>
  <c r="RN190" i="2"/>
  <c r="RM190" i="2"/>
  <c r="RL190" i="2"/>
  <c r="RK190" i="2"/>
  <c r="RJ190" i="2"/>
  <c r="RI190" i="2"/>
  <c r="RH190" i="2"/>
  <c r="RG190" i="2"/>
  <c r="RF190" i="2"/>
  <c r="RE190" i="2"/>
  <c r="RD190" i="2"/>
  <c r="RC190" i="2"/>
  <c r="QT190" i="2"/>
  <c r="QO190" i="2"/>
  <c r="QP190" i="2" s="1"/>
  <c r="QN190" i="2"/>
  <c r="QL190" i="2"/>
  <c r="QK190" i="2"/>
  <c r="QJ190" i="2"/>
  <c r="QH190" i="2"/>
  <c r="QF190" i="2"/>
  <c r="QD190" i="2"/>
  <c r="PZ190" i="2"/>
  <c r="PU190" i="2"/>
  <c r="PT190" i="2"/>
  <c r="PR190" i="2"/>
  <c r="PQ190" i="2"/>
  <c r="PP190" i="2"/>
  <c r="PN190" i="2"/>
  <c r="PL190" i="2"/>
  <c r="PJ190" i="2"/>
  <c r="PF190" i="2"/>
  <c r="PA190" i="2"/>
  <c r="PB190" i="2" s="1"/>
  <c r="OZ190" i="2"/>
  <c r="OX190" i="2"/>
  <c r="OW190" i="2"/>
  <c r="OV190" i="2"/>
  <c r="OT190" i="2"/>
  <c r="OR190" i="2"/>
  <c r="OP190" i="2"/>
  <c r="OL190" i="2"/>
  <c r="OG190" i="2"/>
  <c r="OF190" i="2"/>
  <c r="OD190" i="2"/>
  <c r="OC190" i="2"/>
  <c r="OB190" i="2"/>
  <c r="NZ190" i="2"/>
  <c r="NX190" i="2"/>
  <c r="NV190" i="2"/>
  <c r="NR190" i="2"/>
  <c r="NM190" i="2"/>
  <c r="NN190" i="2" s="1"/>
  <c r="NL190" i="2"/>
  <c r="NJ190" i="2"/>
  <c r="NI190" i="2"/>
  <c r="NH190" i="2"/>
  <c r="NF190" i="2"/>
  <c r="ND190" i="2"/>
  <c r="NB190" i="2"/>
  <c r="MX190" i="2"/>
  <c r="MS190" i="2"/>
  <c r="MR190" i="2"/>
  <c r="MP190" i="2"/>
  <c r="MO190" i="2"/>
  <c r="MN190" i="2"/>
  <c r="ML190" i="2"/>
  <c r="MJ190" i="2"/>
  <c r="MH190" i="2"/>
  <c r="MD190" i="2"/>
  <c r="MB190" i="2"/>
  <c r="LY190" i="2"/>
  <c r="LZ190" i="2" s="1"/>
  <c r="LX190" i="2"/>
  <c r="LV190" i="2"/>
  <c r="LU190" i="2"/>
  <c r="LT190" i="2"/>
  <c r="LR190" i="2"/>
  <c r="LP190" i="2"/>
  <c r="LN190" i="2"/>
  <c r="LJ190" i="2"/>
  <c r="LE190" i="2"/>
  <c r="LD190" i="2"/>
  <c r="LB190" i="2"/>
  <c r="LA190" i="2"/>
  <c r="KZ190" i="2"/>
  <c r="KX190" i="2"/>
  <c r="KV190" i="2"/>
  <c r="KT190" i="2"/>
  <c r="KP190" i="2"/>
  <c r="KK190" i="2"/>
  <c r="KL190" i="2" s="1"/>
  <c r="KJ190" i="2"/>
  <c r="KH190" i="2"/>
  <c r="KG190" i="2"/>
  <c r="KF190" i="2"/>
  <c r="KD190" i="2"/>
  <c r="KB190" i="2"/>
  <c r="JZ190" i="2"/>
  <c r="JV190" i="2"/>
  <c r="JQ190" i="2"/>
  <c r="JP190" i="2"/>
  <c r="JN190" i="2"/>
  <c r="JM190" i="2"/>
  <c r="JL190" i="2"/>
  <c r="JJ190" i="2"/>
  <c r="JH190" i="2"/>
  <c r="JF190" i="2"/>
  <c r="JB190" i="2"/>
  <c r="IW190" i="2"/>
  <c r="IX190" i="2" s="1"/>
  <c r="IV190" i="2"/>
  <c r="IT190" i="2"/>
  <c r="IS190" i="2"/>
  <c r="IR190" i="2"/>
  <c r="IP190" i="2"/>
  <c r="IN190" i="2"/>
  <c r="IL190" i="2"/>
  <c r="IH190" i="2"/>
  <c r="IC190" i="2"/>
  <c r="IF190" i="2" s="1"/>
  <c r="IB190" i="2"/>
  <c r="HZ190" i="2"/>
  <c r="HY190" i="2"/>
  <c r="HX190" i="2"/>
  <c r="HV190" i="2"/>
  <c r="HT190" i="2"/>
  <c r="HR190" i="2"/>
  <c r="HN190" i="2"/>
  <c r="GT190" i="2"/>
  <c r="GI190" i="2"/>
  <c r="GJ190" i="2" s="1"/>
  <c r="GH190" i="2"/>
  <c r="GG190" i="2"/>
  <c r="GE190" i="2"/>
  <c r="GF190" i="2" s="1"/>
  <c r="GC190" i="2"/>
  <c r="GD190" i="2" s="1"/>
  <c r="FZ190" i="2"/>
  <c r="FO190" i="2"/>
  <c r="FP190" i="2" s="1"/>
  <c r="FM190" i="2"/>
  <c r="FN190" i="2" s="1"/>
  <c r="FK190" i="2"/>
  <c r="FL190" i="2" s="1"/>
  <c r="FJ190" i="2"/>
  <c r="FI190" i="2"/>
  <c r="FQ190" i="2" s="1"/>
  <c r="FS190" i="2" s="1"/>
  <c r="FF190" i="2"/>
  <c r="EV190" i="2"/>
  <c r="EU190" i="2"/>
  <c r="ES190" i="2"/>
  <c r="ET190" i="2" s="1"/>
  <c r="EQ190" i="2"/>
  <c r="ER190" i="2" s="1"/>
  <c r="EO190" i="2"/>
  <c r="EL190" i="2"/>
  <c r="EA190" i="2"/>
  <c r="EB190" i="2" s="1"/>
  <c r="DY190" i="2"/>
  <c r="DZ190" i="2" s="1"/>
  <c r="DX190" i="2"/>
  <c r="DW190" i="2"/>
  <c r="DU190" i="2"/>
  <c r="DV190" i="2" s="1"/>
  <c r="DR190" i="2"/>
  <c r="DG190" i="2"/>
  <c r="DH190" i="2" s="1"/>
  <c r="DE190" i="2"/>
  <c r="DC190" i="2"/>
  <c r="AJ190" i="2" s="1"/>
  <c r="DB190" i="2"/>
  <c r="DA190" i="2"/>
  <c r="CX190" i="2"/>
  <c r="CL190" i="2"/>
  <c r="CH190" i="2"/>
  <c r="CG190" i="2"/>
  <c r="CF190" i="2"/>
  <c r="CD190" i="2"/>
  <c r="CA190" i="2"/>
  <c r="BX190" i="2"/>
  <c r="BD190" i="2"/>
  <c r="BC190" i="2"/>
  <c r="AH190" i="2"/>
  <c r="AI190" i="2" s="1"/>
  <c r="O190" i="2"/>
  <c r="PD190" i="2" s="1"/>
  <c r="N190" i="2"/>
  <c r="SE189" i="2"/>
  <c r="SD189" i="2"/>
  <c r="RT189" i="2"/>
  <c r="RS189" i="2"/>
  <c r="RR189" i="2"/>
  <c r="RQ189" i="2"/>
  <c r="RP189" i="2"/>
  <c r="RO189" i="2"/>
  <c r="RN189" i="2"/>
  <c r="RM189" i="2"/>
  <c r="RL189" i="2"/>
  <c r="RK189" i="2"/>
  <c r="RJ189" i="2"/>
  <c r="RI189" i="2"/>
  <c r="RH189" i="2"/>
  <c r="RG189" i="2"/>
  <c r="RF189" i="2"/>
  <c r="RE189" i="2"/>
  <c r="RD189" i="2"/>
  <c r="RC189" i="2"/>
  <c r="RB189" i="2"/>
  <c r="QO189" i="2"/>
  <c r="QK189" i="2"/>
  <c r="PU189" i="2"/>
  <c r="PQ189" i="2"/>
  <c r="PA189" i="2"/>
  <c r="OW189" i="2"/>
  <c r="OG189" i="2"/>
  <c r="OC189" i="2"/>
  <c r="NM189" i="2"/>
  <c r="NI189" i="2"/>
  <c r="MS189" i="2"/>
  <c r="MO189" i="2"/>
  <c r="LY189" i="2"/>
  <c r="LU189" i="2"/>
  <c r="LE189" i="2"/>
  <c r="LA189" i="2"/>
  <c r="KK189" i="2"/>
  <c r="KG189" i="2"/>
  <c r="JQ189" i="2"/>
  <c r="JM189" i="2"/>
  <c r="IW189" i="2"/>
  <c r="IS189" i="2"/>
  <c r="IC189" i="2"/>
  <c r="HY189" i="2"/>
  <c r="GI189" i="2"/>
  <c r="GG189" i="2"/>
  <c r="GE189" i="2"/>
  <c r="GC189" i="2"/>
  <c r="GK189" i="2" s="1"/>
  <c r="FO189" i="2"/>
  <c r="FM189" i="2"/>
  <c r="FN189" i="2" s="1"/>
  <c r="FK189" i="2"/>
  <c r="FI189" i="2"/>
  <c r="EU189" i="2"/>
  <c r="ES189" i="2"/>
  <c r="ET189" i="2" s="1"/>
  <c r="EQ189" i="2"/>
  <c r="EO189" i="2"/>
  <c r="EP189" i="2" s="1"/>
  <c r="EA189" i="2"/>
  <c r="EB189" i="2" s="1"/>
  <c r="DZ189" i="2"/>
  <c r="DY189" i="2"/>
  <c r="DW189" i="2"/>
  <c r="DX189" i="2" s="1"/>
  <c r="DU189" i="2"/>
  <c r="DV189" i="2" s="1"/>
  <c r="DH189" i="2"/>
  <c r="DG189" i="2"/>
  <c r="AN189" i="2" s="1"/>
  <c r="DF189" i="2"/>
  <c r="DE189" i="2"/>
  <c r="DC189" i="2"/>
  <c r="DD189" i="2" s="1"/>
  <c r="DA189" i="2"/>
  <c r="DI189" i="2" s="1"/>
  <c r="DJ189" i="2" s="1"/>
  <c r="CX189" i="2"/>
  <c r="CI189" i="2"/>
  <c r="CM189" i="2" s="1"/>
  <c r="CG189" i="2"/>
  <c r="CH189" i="2" s="1"/>
  <c r="CF189" i="2"/>
  <c r="CD189" i="2"/>
  <c r="CB189" i="2"/>
  <c r="CA189" i="2"/>
  <c r="BK189" i="2"/>
  <c r="BL189" i="2" s="1"/>
  <c r="BD189" i="2"/>
  <c r="BC189" i="2"/>
  <c r="AM189" i="2"/>
  <c r="AL189" i="2"/>
  <c r="HA189" i="2" s="1"/>
  <c r="AJ189" i="2"/>
  <c r="BI189" i="2" s="1"/>
  <c r="BJ189" i="2" s="1"/>
  <c r="AI189" i="2"/>
  <c r="AH189" i="2"/>
  <c r="AP189" i="2" s="1"/>
  <c r="O189" i="2"/>
  <c r="N189" i="2"/>
  <c r="LG189" i="2" s="1"/>
  <c r="J189" i="2"/>
  <c r="I189" i="2"/>
  <c r="QL189" i="2" s="1"/>
  <c r="SE188" i="2"/>
  <c r="SD188" i="2"/>
  <c r="RT188" i="2"/>
  <c r="RS188" i="2"/>
  <c r="RR188" i="2"/>
  <c r="RQ188" i="2"/>
  <c r="RP188" i="2"/>
  <c r="RO188" i="2"/>
  <c r="RN188" i="2"/>
  <c r="RM188" i="2"/>
  <c r="RL188" i="2"/>
  <c r="RK188" i="2"/>
  <c r="RJ188" i="2"/>
  <c r="RI188" i="2"/>
  <c r="RH188" i="2"/>
  <c r="RG188" i="2"/>
  <c r="RF188" i="2"/>
  <c r="RE188" i="2"/>
  <c r="RD188" i="2"/>
  <c r="RC188" i="2"/>
  <c r="QT188" i="2"/>
  <c r="QN188" i="2"/>
  <c r="QL188" i="2"/>
  <c r="QK188" i="2"/>
  <c r="QO188" i="2" s="1"/>
  <c r="QJ188" i="2"/>
  <c r="QH188" i="2"/>
  <c r="QF188" i="2"/>
  <c r="QD188" i="2"/>
  <c r="PZ188" i="2"/>
  <c r="PT188" i="2"/>
  <c r="PR188" i="2"/>
  <c r="PQ188" i="2"/>
  <c r="PU188" i="2" s="1"/>
  <c r="PP188" i="2"/>
  <c r="PN188" i="2"/>
  <c r="PL188" i="2"/>
  <c r="PJ188" i="2"/>
  <c r="PF188" i="2"/>
  <c r="OZ188" i="2"/>
  <c r="OX188" i="2"/>
  <c r="OW188" i="2"/>
  <c r="PA188" i="2" s="1"/>
  <c r="OV188" i="2"/>
  <c r="OT188" i="2"/>
  <c r="OR188" i="2"/>
  <c r="OP188" i="2"/>
  <c r="OL188" i="2"/>
  <c r="OF188" i="2"/>
  <c r="OD188" i="2"/>
  <c r="OC188" i="2"/>
  <c r="OG188" i="2" s="1"/>
  <c r="OB188" i="2"/>
  <c r="NZ188" i="2"/>
  <c r="NX188" i="2"/>
  <c r="NV188" i="2"/>
  <c r="NR188" i="2"/>
  <c r="NL188" i="2"/>
  <c r="NJ188" i="2"/>
  <c r="NI188" i="2"/>
  <c r="NM188" i="2" s="1"/>
  <c r="NH188" i="2"/>
  <c r="NF188" i="2"/>
  <c r="ND188" i="2"/>
  <c r="NB188" i="2"/>
  <c r="MX188" i="2"/>
  <c r="MR188" i="2"/>
  <c r="MP188" i="2"/>
  <c r="MO188" i="2"/>
  <c r="MS188" i="2" s="1"/>
  <c r="MN188" i="2"/>
  <c r="ML188" i="2"/>
  <c r="MJ188" i="2"/>
  <c r="MH188" i="2"/>
  <c r="MD188" i="2"/>
  <c r="LX188" i="2"/>
  <c r="LV188" i="2"/>
  <c r="LU188" i="2"/>
  <c r="LY188" i="2" s="1"/>
  <c r="LT188" i="2"/>
  <c r="LR188" i="2"/>
  <c r="LP188" i="2"/>
  <c r="LN188" i="2"/>
  <c r="LJ188" i="2"/>
  <c r="LD188" i="2"/>
  <c r="LB188" i="2"/>
  <c r="LA188" i="2"/>
  <c r="LE188" i="2" s="1"/>
  <c r="KZ188" i="2"/>
  <c r="KX188" i="2"/>
  <c r="KV188" i="2"/>
  <c r="KT188" i="2"/>
  <c r="KP188" i="2"/>
  <c r="KJ188" i="2"/>
  <c r="KH188" i="2"/>
  <c r="KG188" i="2"/>
  <c r="KK188" i="2" s="1"/>
  <c r="KF188" i="2"/>
  <c r="KD188" i="2"/>
  <c r="KB188" i="2"/>
  <c r="JZ188" i="2"/>
  <c r="JV188" i="2"/>
  <c r="JP188" i="2"/>
  <c r="JN188" i="2"/>
  <c r="JM188" i="2"/>
  <c r="JQ188" i="2" s="1"/>
  <c r="JL188" i="2"/>
  <c r="JJ188" i="2"/>
  <c r="JH188" i="2"/>
  <c r="JF188" i="2"/>
  <c r="JB188" i="2"/>
  <c r="IV188" i="2"/>
  <c r="IT188" i="2"/>
  <c r="IS188" i="2"/>
  <c r="IW188" i="2" s="1"/>
  <c r="IR188" i="2"/>
  <c r="IP188" i="2"/>
  <c r="IN188" i="2"/>
  <c r="IL188" i="2"/>
  <c r="IH188" i="2"/>
  <c r="IB188" i="2"/>
  <c r="HZ188" i="2"/>
  <c r="HY188" i="2"/>
  <c r="IC188" i="2" s="1"/>
  <c r="HX188" i="2"/>
  <c r="HV188" i="2"/>
  <c r="HT188" i="2"/>
  <c r="HR188" i="2"/>
  <c r="HN188" i="2"/>
  <c r="GT188" i="2"/>
  <c r="GJ188" i="2"/>
  <c r="GI188" i="2"/>
  <c r="GG188" i="2"/>
  <c r="GH188" i="2" s="1"/>
  <c r="GE188" i="2"/>
  <c r="GF188" i="2" s="1"/>
  <c r="GC188" i="2"/>
  <c r="GD188" i="2" s="1"/>
  <c r="FZ188" i="2"/>
  <c r="FP188" i="2"/>
  <c r="FO188" i="2"/>
  <c r="FM188" i="2"/>
  <c r="FN188" i="2" s="1"/>
  <c r="FK188" i="2"/>
  <c r="FL188" i="2" s="1"/>
  <c r="FJ188" i="2"/>
  <c r="FI188" i="2"/>
  <c r="FQ188" i="2" s="1"/>
  <c r="FF188" i="2"/>
  <c r="EU188" i="2"/>
  <c r="EV188" i="2" s="1"/>
  <c r="ES188" i="2"/>
  <c r="ET188" i="2" s="1"/>
  <c r="EQ188" i="2"/>
  <c r="ER188" i="2" s="1"/>
  <c r="EP188" i="2"/>
  <c r="EO188" i="2"/>
  <c r="EW188" i="2" s="1"/>
  <c r="EX188" i="2" s="1"/>
  <c r="EL188" i="2"/>
  <c r="EA188" i="2"/>
  <c r="EB188" i="2" s="1"/>
  <c r="DY188" i="2"/>
  <c r="DZ188" i="2" s="1"/>
  <c r="DX188" i="2"/>
  <c r="EF188" i="2" s="1"/>
  <c r="EE188" i="2" s="1"/>
  <c r="EG188" i="2" s="1"/>
  <c r="DW188" i="2"/>
  <c r="DV188" i="2"/>
  <c r="DU188" i="2"/>
  <c r="EC188" i="2" s="1"/>
  <c r="ED188" i="2" s="1"/>
  <c r="DR188" i="2"/>
  <c r="DG188" i="2"/>
  <c r="DH188" i="2" s="1"/>
  <c r="DE188" i="2"/>
  <c r="AL188" i="2" s="1"/>
  <c r="DD188" i="2"/>
  <c r="DC188" i="2"/>
  <c r="AJ188" i="2" s="1"/>
  <c r="DA188" i="2"/>
  <c r="DB188" i="2" s="1"/>
  <c r="CX188" i="2"/>
  <c r="CL188" i="2"/>
  <c r="CG188" i="2"/>
  <c r="CH188" i="2" s="1"/>
  <c r="CF188" i="2"/>
  <c r="CD188" i="2"/>
  <c r="CA188" i="2"/>
  <c r="CI188" i="2" s="1"/>
  <c r="BX188" i="2"/>
  <c r="BD188" i="2"/>
  <c r="BC188" i="2"/>
  <c r="AO188" i="2"/>
  <c r="AN188" i="2"/>
  <c r="BM188" i="2" s="1"/>
  <c r="BN188" i="2" s="1"/>
  <c r="O188" i="2"/>
  <c r="N188" i="2"/>
  <c r="SE187" i="2"/>
  <c r="SD187" i="2"/>
  <c r="RT187" i="2"/>
  <c r="RS187" i="2"/>
  <c r="RR187" i="2"/>
  <c r="RQ187" i="2"/>
  <c r="RP187" i="2"/>
  <c r="RO187" i="2"/>
  <c r="RN187" i="2"/>
  <c r="RM187" i="2"/>
  <c r="RL187" i="2"/>
  <c r="RK187" i="2"/>
  <c r="RJ187" i="2"/>
  <c r="RI187" i="2"/>
  <c r="RH187" i="2"/>
  <c r="RG187" i="2"/>
  <c r="RF187" i="2"/>
  <c r="RE187" i="2"/>
  <c r="RD187" i="2"/>
  <c r="RC187" i="2"/>
  <c r="RB187" i="2"/>
  <c r="RA187" i="2" s="1"/>
  <c r="QT187" i="2"/>
  <c r="QN187" i="2"/>
  <c r="QL187" i="2"/>
  <c r="QK187" i="2"/>
  <c r="QO187" i="2" s="1"/>
  <c r="QJ187" i="2"/>
  <c r="QH187" i="2"/>
  <c r="QF187" i="2"/>
  <c r="QD187" i="2"/>
  <c r="PZ187" i="2"/>
  <c r="PW187" i="2"/>
  <c r="PV187" i="2"/>
  <c r="PU187" i="2"/>
  <c r="PX187" i="2" s="1"/>
  <c r="PT187" i="2"/>
  <c r="PR187" i="2"/>
  <c r="PQ187" i="2"/>
  <c r="PP187" i="2"/>
  <c r="PN187" i="2"/>
  <c r="PL187" i="2"/>
  <c r="PJ187" i="2"/>
  <c r="PF187" i="2"/>
  <c r="OZ187" i="2"/>
  <c r="OX187" i="2"/>
  <c r="OW187" i="2"/>
  <c r="PA187" i="2" s="1"/>
  <c r="OV187" i="2"/>
  <c r="OT187" i="2"/>
  <c r="OR187" i="2"/>
  <c r="OP187" i="2"/>
  <c r="OL187" i="2"/>
  <c r="OI187" i="2"/>
  <c r="OH187" i="2"/>
  <c r="OG187" i="2"/>
  <c r="OJ187" i="2" s="1"/>
  <c r="OF187" i="2"/>
  <c r="OD187" i="2"/>
  <c r="OC187" i="2"/>
  <c r="OB187" i="2"/>
  <c r="NZ187" i="2"/>
  <c r="NX187" i="2"/>
  <c r="NV187" i="2"/>
  <c r="NR187" i="2"/>
  <c r="NL187" i="2"/>
  <c r="NJ187" i="2"/>
  <c r="NI187" i="2"/>
  <c r="NM187" i="2" s="1"/>
  <c r="NH187" i="2"/>
  <c r="NF187" i="2"/>
  <c r="ND187" i="2"/>
  <c r="NB187" i="2"/>
  <c r="MX187" i="2"/>
  <c r="MU187" i="2"/>
  <c r="MT187" i="2"/>
  <c r="MS187" i="2"/>
  <c r="MV187" i="2" s="1"/>
  <c r="MR187" i="2"/>
  <c r="MP187" i="2"/>
  <c r="MO187" i="2"/>
  <c r="MN187" i="2"/>
  <c r="ML187" i="2"/>
  <c r="MJ187" i="2"/>
  <c r="MH187" i="2"/>
  <c r="MD187" i="2"/>
  <c r="LX187" i="2"/>
  <c r="LV187" i="2"/>
  <c r="LU187" i="2"/>
  <c r="LY187" i="2" s="1"/>
  <c r="LT187" i="2"/>
  <c r="LR187" i="2"/>
  <c r="LP187" i="2"/>
  <c r="LN187" i="2"/>
  <c r="LJ187" i="2"/>
  <c r="LG187" i="2"/>
  <c r="LF187" i="2"/>
  <c r="LE187" i="2"/>
  <c r="LH187" i="2" s="1"/>
  <c r="LD187" i="2"/>
  <c r="LB187" i="2"/>
  <c r="LA187" i="2"/>
  <c r="KZ187" i="2"/>
  <c r="KX187" i="2"/>
  <c r="KV187" i="2"/>
  <c r="KT187" i="2"/>
  <c r="KP187" i="2"/>
  <c r="KJ187" i="2"/>
  <c r="KH187" i="2"/>
  <c r="KG187" i="2"/>
  <c r="KK187" i="2" s="1"/>
  <c r="KF187" i="2"/>
  <c r="KD187" i="2"/>
  <c r="KB187" i="2"/>
  <c r="JZ187" i="2"/>
  <c r="JV187" i="2"/>
  <c r="JS187" i="2"/>
  <c r="JR187" i="2"/>
  <c r="JQ187" i="2"/>
  <c r="JT187" i="2" s="1"/>
  <c r="JP187" i="2"/>
  <c r="JN187" i="2"/>
  <c r="JM187" i="2"/>
  <c r="JL187" i="2"/>
  <c r="JJ187" i="2"/>
  <c r="JH187" i="2"/>
  <c r="JF187" i="2"/>
  <c r="JB187" i="2"/>
  <c r="IV187" i="2"/>
  <c r="IT187" i="2"/>
  <c r="IS187" i="2"/>
  <c r="IW187" i="2" s="1"/>
  <c r="IR187" i="2"/>
  <c r="IP187" i="2"/>
  <c r="IN187" i="2"/>
  <c r="IL187" i="2"/>
  <c r="IH187" i="2"/>
  <c r="IE187" i="2"/>
  <c r="ID187" i="2"/>
  <c r="IC187" i="2"/>
  <c r="IF187" i="2" s="1"/>
  <c r="IB187" i="2"/>
  <c r="HZ187" i="2"/>
  <c r="HY187" i="2"/>
  <c r="HX187" i="2"/>
  <c r="HV187" i="2"/>
  <c r="HT187" i="2"/>
  <c r="HR187" i="2"/>
  <c r="HN187" i="2"/>
  <c r="GT187" i="2"/>
  <c r="GI187" i="2"/>
  <c r="GJ187" i="2" s="1"/>
  <c r="GH187" i="2"/>
  <c r="GG187" i="2"/>
  <c r="GF187" i="2"/>
  <c r="GE187" i="2"/>
  <c r="GD187" i="2"/>
  <c r="GC187" i="2"/>
  <c r="GK187" i="2" s="1"/>
  <c r="GL187" i="2" s="1"/>
  <c r="FZ187" i="2"/>
  <c r="FO187" i="2"/>
  <c r="FP187" i="2" s="1"/>
  <c r="FM187" i="2"/>
  <c r="FN187" i="2" s="1"/>
  <c r="FL187" i="2"/>
  <c r="FK187" i="2"/>
  <c r="FI187" i="2"/>
  <c r="FJ187" i="2" s="1"/>
  <c r="FF187" i="2"/>
  <c r="EV187" i="2"/>
  <c r="EU187" i="2"/>
  <c r="ET187" i="2"/>
  <c r="ES187" i="2"/>
  <c r="ER187" i="2"/>
  <c r="EQ187" i="2"/>
  <c r="EO187" i="2"/>
  <c r="EP187" i="2" s="1"/>
  <c r="EL187" i="2"/>
  <c r="EA187" i="2"/>
  <c r="EB187" i="2" s="1"/>
  <c r="DZ187" i="2"/>
  <c r="DY187" i="2"/>
  <c r="DW187" i="2"/>
  <c r="DX187" i="2" s="1"/>
  <c r="DU187" i="2"/>
  <c r="DV187" i="2" s="1"/>
  <c r="DR187" i="2"/>
  <c r="DH187" i="2"/>
  <c r="DG187" i="2"/>
  <c r="AN187" i="2" s="1"/>
  <c r="DF187" i="2"/>
  <c r="DE187" i="2"/>
  <c r="DC187" i="2"/>
  <c r="DD187" i="2" s="1"/>
  <c r="DL187" i="2" s="1"/>
  <c r="DK187" i="2" s="1"/>
  <c r="DB187" i="2"/>
  <c r="DA187" i="2"/>
  <c r="DI187" i="2" s="1"/>
  <c r="DJ187" i="2" s="1"/>
  <c r="CX187" i="2"/>
  <c r="CV187" i="2"/>
  <c r="CO187" i="2"/>
  <c r="CN187" i="2"/>
  <c r="CM187" i="2"/>
  <c r="CU187" i="2" s="1"/>
  <c r="CL187" i="2"/>
  <c r="CI187" i="2"/>
  <c r="CJ187" i="2" s="1"/>
  <c r="CH187" i="2"/>
  <c r="CG187" i="2"/>
  <c r="CF187" i="2"/>
  <c r="CD187" i="2"/>
  <c r="CB187" i="2"/>
  <c r="CA187" i="2"/>
  <c r="BX187" i="2"/>
  <c r="BK187" i="2"/>
  <c r="BL187" i="2" s="1"/>
  <c r="BC187" i="2"/>
  <c r="BD187" i="2" s="1"/>
  <c r="AL187" i="2"/>
  <c r="AM187" i="2" s="1"/>
  <c r="AJ187" i="2"/>
  <c r="BI187" i="2" s="1"/>
  <c r="BJ187" i="2" s="1"/>
  <c r="AI187" i="2"/>
  <c r="AH187" i="2"/>
  <c r="GW187" i="2" s="1"/>
  <c r="O187" i="2"/>
  <c r="N187" i="2"/>
  <c r="SE186" i="2"/>
  <c r="SD186" i="2"/>
  <c r="RT186" i="2"/>
  <c r="RS186" i="2"/>
  <c r="RR186" i="2"/>
  <c r="RQ186" i="2"/>
  <c r="RP186" i="2"/>
  <c r="RO186" i="2"/>
  <c r="RN186" i="2"/>
  <c r="RM186" i="2"/>
  <c r="RL186" i="2"/>
  <c r="RK186" i="2"/>
  <c r="RJ186" i="2"/>
  <c r="RI186" i="2"/>
  <c r="RH186" i="2"/>
  <c r="RG186" i="2"/>
  <c r="RF186" i="2"/>
  <c r="RE186" i="2"/>
  <c r="RD186" i="2"/>
  <c r="RC186" i="2"/>
  <c r="RB186" i="2" s="1"/>
  <c r="RA186" i="2" s="1"/>
  <c r="QO186" i="2"/>
  <c r="QR186" i="2" s="1"/>
  <c r="QK186" i="2"/>
  <c r="PQ186" i="2"/>
  <c r="PU186" i="2" s="1"/>
  <c r="PA186" i="2"/>
  <c r="PD186" i="2" s="1"/>
  <c r="OW186" i="2"/>
  <c r="OC186" i="2"/>
  <c r="OG186" i="2" s="1"/>
  <c r="NM186" i="2"/>
  <c r="NP186" i="2" s="1"/>
  <c r="NI186" i="2"/>
  <c r="MO186" i="2"/>
  <c r="MS186" i="2" s="1"/>
  <c r="LY186" i="2"/>
  <c r="MB186" i="2" s="1"/>
  <c r="LU186" i="2"/>
  <c r="LA186" i="2"/>
  <c r="LE186" i="2" s="1"/>
  <c r="KK186" i="2"/>
  <c r="KN186" i="2" s="1"/>
  <c r="KG186" i="2"/>
  <c r="JM186" i="2"/>
  <c r="JQ186" i="2" s="1"/>
  <c r="IW186" i="2"/>
  <c r="IZ186" i="2" s="1"/>
  <c r="IS186" i="2"/>
  <c r="HY186" i="2"/>
  <c r="IC186" i="2" s="1"/>
  <c r="GI186" i="2"/>
  <c r="GJ186" i="2" s="1"/>
  <c r="GG186" i="2"/>
  <c r="GH186" i="2" s="1"/>
  <c r="GE186" i="2"/>
  <c r="GF186" i="2" s="1"/>
  <c r="GC186" i="2"/>
  <c r="GD186" i="2" s="1"/>
  <c r="FO186" i="2"/>
  <c r="FM186" i="2"/>
  <c r="FK186" i="2"/>
  <c r="FL186" i="2" s="1"/>
  <c r="FI186" i="2"/>
  <c r="FQ186" i="2" s="1"/>
  <c r="EU186" i="2"/>
  <c r="EV186" i="2" s="1"/>
  <c r="ES186" i="2"/>
  <c r="ET186" i="2" s="1"/>
  <c r="EQ186" i="2"/>
  <c r="ER186" i="2" s="1"/>
  <c r="EO186" i="2"/>
  <c r="EP186" i="2" s="1"/>
  <c r="EA186" i="2"/>
  <c r="DY186" i="2"/>
  <c r="DZ186" i="2" s="1"/>
  <c r="DW186" i="2"/>
  <c r="DV186" i="2"/>
  <c r="DU186" i="2"/>
  <c r="EC186" i="2" s="1"/>
  <c r="ED186" i="2" s="1"/>
  <c r="DG186" i="2"/>
  <c r="DH186" i="2" s="1"/>
  <c r="DE186" i="2"/>
  <c r="DF186" i="2" s="1"/>
  <c r="DC186" i="2"/>
  <c r="AJ186" i="2" s="1"/>
  <c r="DA186" i="2"/>
  <c r="DI186" i="2" s="1"/>
  <c r="DJ186" i="2" s="1"/>
  <c r="CL186" i="2"/>
  <c r="CI186" i="2"/>
  <c r="CM186" i="2" s="1"/>
  <c r="CG186" i="2"/>
  <c r="CH186" i="2" s="1"/>
  <c r="CA186" i="2"/>
  <c r="CB186" i="2" s="1"/>
  <c r="BD186" i="2"/>
  <c r="BC186" i="2"/>
  <c r="O186" i="2"/>
  <c r="N186" i="2"/>
  <c r="J186" i="2"/>
  <c r="I186" i="2"/>
  <c r="QN186" i="2" s="1"/>
  <c r="SE185" i="2"/>
  <c r="SD185" i="2"/>
  <c r="RT185" i="2"/>
  <c r="RS185" i="2"/>
  <c r="RR185" i="2"/>
  <c r="RQ185" i="2"/>
  <c r="RP185" i="2"/>
  <c r="RO185" i="2"/>
  <c r="RN185" i="2"/>
  <c r="RM185" i="2"/>
  <c r="RL185" i="2"/>
  <c r="RK185" i="2"/>
  <c r="RJ185" i="2"/>
  <c r="RI185" i="2"/>
  <c r="RH185" i="2"/>
  <c r="RG185" i="2"/>
  <c r="RF185" i="2"/>
  <c r="RE185" i="2"/>
  <c r="RD185" i="2"/>
  <c r="RC185" i="2"/>
  <c r="RB185" i="2"/>
  <c r="RA185" i="2" s="1"/>
  <c r="QO185" i="2"/>
  <c r="QR185" i="2" s="1"/>
  <c r="QK185" i="2"/>
  <c r="PU185" i="2"/>
  <c r="PX185" i="2" s="1"/>
  <c r="PQ185" i="2"/>
  <c r="PA185" i="2"/>
  <c r="PD185" i="2" s="1"/>
  <c r="OW185" i="2"/>
  <c r="OG185" i="2"/>
  <c r="OJ185" i="2" s="1"/>
  <c r="OC185" i="2"/>
  <c r="NM185" i="2"/>
  <c r="NP185" i="2" s="1"/>
  <c r="NI185" i="2"/>
  <c r="MS185" i="2"/>
  <c r="MV185" i="2" s="1"/>
  <c r="MO185" i="2"/>
  <c r="LY185" i="2"/>
  <c r="MB185" i="2" s="1"/>
  <c r="LU185" i="2"/>
  <c r="LE185" i="2"/>
  <c r="LH185" i="2" s="1"/>
  <c r="LA185" i="2"/>
  <c r="KK185" i="2"/>
  <c r="KN185" i="2" s="1"/>
  <c r="KG185" i="2"/>
  <c r="JQ185" i="2"/>
  <c r="JT185" i="2" s="1"/>
  <c r="JM185" i="2"/>
  <c r="IW185" i="2"/>
  <c r="IZ185" i="2" s="1"/>
  <c r="IS185" i="2"/>
  <c r="IC185" i="2"/>
  <c r="IF185" i="2" s="1"/>
  <c r="HY185" i="2"/>
  <c r="GI185" i="2"/>
  <c r="GJ185" i="2" s="1"/>
  <c r="GG185" i="2"/>
  <c r="GE185" i="2"/>
  <c r="GC185" i="2"/>
  <c r="GK185" i="2" s="1"/>
  <c r="GL185" i="2" s="1"/>
  <c r="FO185" i="2"/>
  <c r="FP185" i="2" s="1"/>
  <c r="FM185" i="2"/>
  <c r="FN185" i="2" s="1"/>
  <c r="FK185" i="2"/>
  <c r="FL185" i="2" s="1"/>
  <c r="FI185" i="2"/>
  <c r="FJ185" i="2" s="1"/>
  <c r="EU185" i="2"/>
  <c r="ES185" i="2"/>
  <c r="EQ185" i="2"/>
  <c r="EO185" i="2"/>
  <c r="EP185" i="2" s="1"/>
  <c r="EA185" i="2"/>
  <c r="EB185" i="2" s="1"/>
  <c r="DY185" i="2"/>
  <c r="DZ185" i="2" s="1"/>
  <c r="DZ184" i="2" s="1"/>
  <c r="DW185" i="2"/>
  <c r="DX185" i="2" s="1"/>
  <c r="DU185" i="2"/>
  <c r="DV185" i="2" s="1"/>
  <c r="DH185" i="2"/>
  <c r="DH184" i="2" s="1"/>
  <c r="DG185" i="2"/>
  <c r="AN185" i="2" s="1"/>
  <c r="DF185" i="2"/>
  <c r="DE185" i="2"/>
  <c r="DC185" i="2"/>
  <c r="DD185" i="2" s="1"/>
  <c r="DA185" i="2"/>
  <c r="DI185" i="2" s="1"/>
  <c r="DJ185" i="2" s="1"/>
  <c r="CX185" i="2"/>
  <c r="CG185" i="2"/>
  <c r="CF185" i="2"/>
  <c r="CD185" i="2"/>
  <c r="CB185" i="2"/>
  <c r="CA185" i="2"/>
  <c r="CI185" i="2" s="1"/>
  <c r="BK185" i="2"/>
  <c r="BL185" i="2" s="1"/>
  <c r="BC185" i="2"/>
  <c r="BD185" i="2" s="1"/>
  <c r="BD184" i="2" s="1"/>
  <c r="AL185" i="2"/>
  <c r="AM185" i="2" s="1"/>
  <c r="AJ185" i="2"/>
  <c r="BI185" i="2" s="1"/>
  <c r="BJ185" i="2" s="1"/>
  <c r="AI185" i="2"/>
  <c r="AH185" i="2"/>
  <c r="GW185" i="2" s="1"/>
  <c r="O185" i="2"/>
  <c r="N185" i="2"/>
  <c r="PW185" i="2" s="1"/>
  <c r="J185" i="2"/>
  <c r="I185" i="2"/>
  <c r="QT185" i="2" s="1"/>
  <c r="SE184" i="2"/>
  <c r="SD184" i="2"/>
  <c r="RT184" i="2"/>
  <c r="SX184" i="2" s="1"/>
  <c r="UG184" i="2" s="1"/>
  <c r="RS184" i="2"/>
  <c r="RR184" i="2"/>
  <c r="RQ184" i="2"/>
  <c r="SU184" i="2" s="1"/>
  <c r="UD184" i="2" s="1"/>
  <c r="RP184" i="2"/>
  <c r="ST184" i="2" s="1"/>
  <c r="UC184" i="2" s="1"/>
  <c r="RO184" i="2"/>
  <c r="SS184" i="2" s="1"/>
  <c r="UB184" i="2" s="1"/>
  <c r="RN184" i="2"/>
  <c r="SR184" i="2" s="1"/>
  <c r="UA184" i="2" s="1"/>
  <c r="RM184" i="2"/>
  <c r="SQ184" i="2" s="1"/>
  <c r="TZ184" i="2" s="1"/>
  <c r="RL184" i="2"/>
  <c r="SP184" i="2" s="1"/>
  <c r="TY184" i="2" s="1"/>
  <c r="RK184" i="2"/>
  <c r="RJ184" i="2"/>
  <c r="RI184" i="2"/>
  <c r="SM184" i="2" s="1"/>
  <c r="TV184" i="2" s="1"/>
  <c r="RH184" i="2"/>
  <c r="SL184" i="2" s="1"/>
  <c r="TU184" i="2" s="1"/>
  <c r="RG184" i="2"/>
  <c r="SK184" i="2" s="1"/>
  <c r="TT184" i="2" s="1"/>
  <c r="RF184" i="2"/>
  <c r="SJ184" i="2" s="1"/>
  <c r="TS184" i="2" s="1"/>
  <c r="RE184" i="2"/>
  <c r="RB184" i="2" s="1"/>
  <c r="RA184" i="2" s="1"/>
  <c r="RD184" i="2"/>
  <c r="SH184" i="2" s="1"/>
  <c r="TQ184" i="2" s="1"/>
  <c r="RC184" i="2"/>
  <c r="QK184" i="2"/>
  <c r="QO184" i="2" s="1"/>
  <c r="PQ184" i="2"/>
  <c r="PU184" i="2" s="1"/>
  <c r="OW184" i="2"/>
  <c r="PA184" i="2" s="1"/>
  <c r="OC184" i="2"/>
  <c r="OG184" i="2" s="1"/>
  <c r="NI184" i="2"/>
  <c r="NM184" i="2" s="1"/>
  <c r="MO184" i="2"/>
  <c r="MS184" i="2" s="1"/>
  <c r="LU184" i="2"/>
  <c r="LY184" i="2" s="1"/>
  <c r="LA184" i="2"/>
  <c r="LE184" i="2" s="1"/>
  <c r="KG184" i="2"/>
  <c r="KK184" i="2" s="1"/>
  <c r="JM184" i="2"/>
  <c r="JQ184" i="2" s="1"/>
  <c r="IS184" i="2"/>
  <c r="IW184" i="2" s="1"/>
  <c r="HY184" i="2"/>
  <c r="IC184" i="2" s="1"/>
  <c r="HE184" i="2"/>
  <c r="HI184" i="2" s="1"/>
  <c r="GK184" i="2"/>
  <c r="GO184" i="2" s="1"/>
  <c r="FS184" i="2"/>
  <c r="FU184" i="2" s="1"/>
  <c r="FQ184" i="2"/>
  <c r="FA184" i="2"/>
  <c r="EW184" i="2"/>
  <c r="EC184" i="2"/>
  <c r="EG184" i="2" s="1"/>
  <c r="DM184" i="2"/>
  <c r="DI184" i="2"/>
  <c r="CM184" i="2"/>
  <c r="CI184" i="2"/>
  <c r="BQ184" i="2"/>
  <c r="BS184" i="2" s="1"/>
  <c r="BO184" i="2"/>
  <c r="AP184" i="2"/>
  <c r="TC184" i="2" s="1"/>
  <c r="UL184" i="2" s="1"/>
  <c r="N184" i="2"/>
  <c r="O184" i="2" s="1"/>
  <c r="UE183" i="2"/>
  <c r="TW183" i="2"/>
  <c r="SW183" i="2"/>
  <c r="UF183" i="2" s="1"/>
  <c r="SV183" i="2"/>
  <c r="SO183" i="2"/>
  <c r="TX183" i="2" s="1"/>
  <c r="SN183" i="2"/>
  <c r="SG183" i="2"/>
  <c r="TP183" i="2" s="1"/>
  <c r="SE183" i="2"/>
  <c r="SD183" i="2"/>
  <c r="RT183" i="2"/>
  <c r="SX183" i="2" s="1"/>
  <c r="UG183" i="2" s="1"/>
  <c r="RS183" i="2"/>
  <c r="RR183" i="2"/>
  <c r="RQ183" i="2"/>
  <c r="SU183" i="2" s="1"/>
  <c r="UD183" i="2" s="1"/>
  <c r="RP183" i="2"/>
  <c r="ST183" i="2" s="1"/>
  <c r="UC183" i="2" s="1"/>
  <c r="RO183" i="2"/>
  <c r="SS183" i="2" s="1"/>
  <c r="UB183" i="2" s="1"/>
  <c r="RN183" i="2"/>
  <c r="SR183" i="2" s="1"/>
  <c r="UA183" i="2" s="1"/>
  <c r="RM183" i="2"/>
  <c r="RL183" i="2"/>
  <c r="SP183" i="2" s="1"/>
  <c r="TY183" i="2" s="1"/>
  <c r="RK183" i="2"/>
  <c r="RJ183" i="2"/>
  <c r="RI183" i="2"/>
  <c r="SM183" i="2" s="1"/>
  <c r="TV183" i="2" s="1"/>
  <c r="RH183" i="2"/>
  <c r="SL183" i="2" s="1"/>
  <c r="TU183" i="2" s="1"/>
  <c r="RG183" i="2"/>
  <c r="SK183" i="2" s="1"/>
  <c r="TT183" i="2" s="1"/>
  <c r="RF183" i="2"/>
  <c r="SJ183" i="2" s="1"/>
  <c r="TS183" i="2" s="1"/>
  <c r="RE183" i="2"/>
  <c r="RB183" i="2" s="1"/>
  <c r="RA183" i="2" s="1"/>
  <c r="RD183" i="2"/>
  <c r="SH183" i="2" s="1"/>
  <c r="TQ183" i="2" s="1"/>
  <c r="RC183" i="2"/>
  <c r="QT183" i="2"/>
  <c r="QN183" i="2"/>
  <c r="QK183" i="2"/>
  <c r="QO183" i="2" s="1"/>
  <c r="QJ183" i="2"/>
  <c r="QH183" i="2"/>
  <c r="QF183" i="2"/>
  <c r="QD183" i="2"/>
  <c r="PZ183" i="2"/>
  <c r="PT183" i="2"/>
  <c r="PR183" i="2"/>
  <c r="PQ183" i="2"/>
  <c r="PU183" i="2" s="1"/>
  <c r="PP183" i="2"/>
  <c r="PN183" i="2"/>
  <c r="PL183" i="2"/>
  <c r="PJ183" i="2"/>
  <c r="PF183" i="2"/>
  <c r="OZ183" i="2"/>
  <c r="OW183" i="2"/>
  <c r="PA183" i="2" s="1"/>
  <c r="OV183" i="2"/>
  <c r="OT183" i="2"/>
  <c r="OR183" i="2"/>
  <c r="OP183" i="2"/>
  <c r="OL183" i="2"/>
  <c r="OF183" i="2"/>
  <c r="OD183" i="2"/>
  <c r="OC183" i="2"/>
  <c r="OG183" i="2" s="1"/>
  <c r="OB183" i="2"/>
  <c r="NZ183" i="2"/>
  <c r="NX183" i="2"/>
  <c r="NV183" i="2"/>
  <c r="NR183" i="2"/>
  <c r="NL183" i="2"/>
  <c r="NI183" i="2"/>
  <c r="NM183" i="2" s="1"/>
  <c r="NH183" i="2"/>
  <c r="NF183" i="2"/>
  <c r="ND183" i="2"/>
  <c r="NB183" i="2"/>
  <c r="MX183" i="2"/>
  <c r="MR183" i="2"/>
  <c r="MP183" i="2"/>
  <c r="MO183" i="2"/>
  <c r="MS183" i="2" s="1"/>
  <c r="MN183" i="2"/>
  <c r="ML183" i="2"/>
  <c r="MJ183" i="2"/>
  <c r="MH183" i="2"/>
  <c r="MD183" i="2"/>
  <c r="LX183" i="2"/>
  <c r="LU183" i="2"/>
  <c r="LY183" i="2" s="1"/>
  <c r="LT183" i="2"/>
  <c r="LR183" i="2"/>
  <c r="LP183" i="2"/>
  <c r="LN183" i="2"/>
  <c r="LJ183" i="2"/>
  <c r="LD183" i="2"/>
  <c r="LB183" i="2"/>
  <c r="LA183" i="2"/>
  <c r="LE183" i="2" s="1"/>
  <c r="KZ183" i="2"/>
  <c r="KX183" i="2"/>
  <c r="KV183" i="2"/>
  <c r="KT183" i="2"/>
  <c r="KP183" i="2"/>
  <c r="KJ183" i="2"/>
  <c r="KG183" i="2"/>
  <c r="KK183" i="2" s="1"/>
  <c r="KF183" i="2"/>
  <c r="KD183" i="2"/>
  <c r="KB183" i="2"/>
  <c r="JZ183" i="2"/>
  <c r="JV183" i="2"/>
  <c r="JP183" i="2"/>
  <c r="JN183" i="2"/>
  <c r="JM183" i="2"/>
  <c r="JQ183" i="2" s="1"/>
  <c r="JL183" i="2"/>
  <c r="JJ183" i="2"/>
  <c r="JH183" i="2"/>
  <c r="JF183" i="2"/>
  <c r="JB183" i="2"/>
  <c r="IV183" i="2"/>
  <c r="IS183" i="2"/>
  <c r="IW183" i="2" s="1"/>
  <c r="IR183" i="2"/>
  <c r="IP183" i="2"/>
  <c r="IN183" i="2"/>
  <c r="IL183" i="2"/>
  <c r="IH183" i="2"/>
  <c r="IB183" i="2"/>
  <c r="HZ183" i="2"/>
  <c r="HY183" i="2"/>
  <c r="IC183" i="2" s="1"/>
  <c r="HX183" i="2"/>
  <c r="HV183" i="2"/>
  <c r="HT183" i="2"/>
  <c r="HR183" i="2"/>
  <c r="HN183" i="2"/>
  <c r="HD183" i="2"/>
  <c r="HB183" i="2"/>
  <c r="HA183" i="2"/>
  <c r="GZ183" i="2"/>
  <c r="GY183" i="2"/>
  <c r="GW183" i="2"/>
  <c r="GX183" i="2" s="1"/>
  <c r="GT183" i="2"/>
  <c r="GK183" i="2"/>
  <c r="GO183" i="2" s="1"/>
  <c r="GJ183" i="2"/>
  <c r="GH183" i="2"/>
  <c r="GF183" i="2"/>
  <c r="GD183" i="2"/>
  <c r="FZ183" i="2"/>
  <c r="FT183" i="2"/>
  <c r="FS183" i="2"/>
  <c r="FU183" i="2" s="1"/>
  <c r="FR183" i="2"/>
  <c r="FQ183" i="2"/>
  <c r="FP183" i="2"/>
  <c r="FN183" i="2"/>
  <c r="FL183" i="2"/>
  <c r="FJ183" i="2"/>
  <c r="FF183" i="2"/>
  <c r="EW183" i="2"/>
  <c r="EX183" i="2" s="1"/>
  <c r="EZ183" i="2" s="1"/>
  <c r="EY183" i="2" s="1"/>
  <c r="FA183" i="2" s="1"/>
  <c r="EV183" i="2"/>
  <c r="ET183" i="2"/>
  <c r="ER183" i="2"/>
  <c r="EP183" i="2"/>
  <c r="EL183" i="2"/>
  <c r="EC183" i="2"/>
  <c r="ED183" i="2" s="1"/>
  <c r="EB183" i="2"/>
  <c r="DZ183" i="2"/>
  <c r="DX183" i="2"/>
  <c r="DV183" i="2"/>
  <c r="DR183" i="2"/>
  <c r="DJ183" i="2"/>
  <c r="DL183" i="2" s="1"/>
  <c r="DI183" i="2"/>
  <c r="DM183" i="2" s="1"/>
  <c r="DH183" i="2"/>
  <c r="DF183" i="2"/>
  <c r="DD183" i="2"/>
  <c r="DB183" i="2"/>
  <c r="CX183" i="2"/>
  <c r="CM183" i="2"/>
  <c r="CS183" i="2" s="1"/>
  <c r="CL183" i="2"/>
  <c r="CJ183" i="2"/>
  <c r="CI183" i="2"/>
  <c r="CH183" i="2"/>
  <c r="CF183" i="2"/>
  <c r="CD183" i="2"/>
  <c r="CB183" i="2"/>
  <c r="BX183" i="2"/>
  <c r="BO183" i="2"/>
  <c r="BP183" i="2" s="1"/>
  <c r="BR183" i="2" s="1"/>
  <c r="BQ183" i="2" s="1"/>
  <c r="BS183" i="2" s="1"/>
  <c r="BN183" i="2"/>
  <c r="BL183" i="2"/>
  <c r="BJ183" i="2"/>
  <c r="BH183" i="2"/>
  <c r="BD183" i="2"/>
  <c r="AZ183" i="2"/>
  <c r="AV183" i="2"/>
  <c r="AT183" i="2" s="1"/>
  <c r="AS183" i="2"/>
  <c r="AR183" i="2"/>
  <c r="AP183" i="2"/>
  <c r="TC183" i="2" s="1"/>
  <c r="UL183" i="2" s="1"/>
  <c r="AO183" i="2"/>
  <c r="AM183" i="2"/>
  <c r="AK183" i="2"/>
  <c r="AI183" i="2"/>
  <c r="N183" i="2"/>
  <c r="O183" i="2" s="1"/>
  <c r="SE182" i="2"/>
  <c r="SD182" i="2"/>
  <c r="RT182" i="2"/>
  <c r="RS182" i="2"/>
  <c r="RR182" i="2"/>
  <c r="RQ182" i="2"/>
  <c r="RP182" i="2"/>
  <c r="RO182" i="2"/>
  <c r="RN182" i="2"/>
  <c r="RM182" i="2"/>
  <c r="RL182" i="2"/>
  <c r="RK182" i="2"/>
  <c r="RJ182" i="2"/>
  <c r="RI182" i="2"/>
  <c r="RH182" i="2"/>
  <c r="RG182" i="2"/>
  <c r="RF182" i="2"/>
  <c r="RE182" i="2"/>
  <c r="RD182" i="2"/>
  <c r="RC182" i="2"/>
  <c r="QT182" i="2"/>
  <c r="QP182" i="2"/>
  <c r="QO182" i="2"/>
  <c r="QN182" i="2"/>
  <c r="QK182" i="2"/>
  <c r="QL182" i="2" s="1"/>
  <c r="QJ182" i="2"/>
  <c r="QH182" i="2"/>
  <c r="QF182" i="2"/>
  <c r="QD182" i="2"/>
  <c r="PZ182" i="2"/>
  <c r="PT182" i="2"/>
  <c r="PQ182" i="2"/>
  <c r="PP182" i="2"/>
  <c r="PN182" i="2"/>
  <c r="PL182" i="2"/>
  <c r="PJ182" i="2"/>
  <c r="PF182" i="2"/>
  <c r="PB182" i="2"/>
  <c r="PA182" i="2"/>
  <c r="OZ182" i="2"/>
  <c r="OW182" i="2"/>
  <c r="OX182" i="2" s="1"/>
  <c r="OV182" i="2"/>
  <c r="OT182" i="2"/>
  <c r="OR182" i="2"/>
  <c r="OP182" i="2"/>
  <c r="OL182" i="2"/>
  <c r="OF182" i="2"/>
  <c r="OC182" i="2"/>
  <c r="OB182" i="2"/>
  <c r="NZ182" i="2"/>
  <c r="NX182" i="2"/>
  <c r="NV182" i="2"/>
  <c r="NR182" i="2"/>
  <c r="NM182" i="2"/>
  <c r="NL182" i="2"/>
  <c r="NI182" i="2"/>
  <c r="NJ182" i="2" s="1"/>
  <c r="NH182" i="2"/>
  <c r="NF182" i="2"/>
  <c r="ND182" i="2"/>
  <c r="NB182" i="2"/>
  <c r="MX182" i="2"/>
  <c r="MR182" i="2"/>
  <c r="MO182" i="2"/>
  <c r="MN182" i="2"/>
  <c r="ML182" i="2"/>
  <c r="MJ182" i="2"/>
  <c r="MH182" i="2"/>
  <c r="MD182" i="2"/>
  <c r="LY182" i="2"/>
  <c r="LX182" i="2"/>
  <c r="LU182" i="2"/>
  <c r="LV182" i="2" s="1"/>
  <c r="LT182" i="2"/>
  <c r="LR182" i="2"/>
  <c r="LP182" i="2"/>
  <c r="LN182" i="2"/>
  <c r="LJ182" i="2"/>
  <c r="LD182" i="2"/>
  <c r="LA182" i="2"/>
  <c r="KZ182" i="2"/>
  <c r="KX182" i="2"/>
  <c r="KV182" i="2"/>
  <c r="KT182" i="2"/>
  <c r="KP182" i="2"/>
  <c r="KK182" i="2"/>
  <c r="KJ182" i="2"/>
  <c r="KG182" i="2"/>
  <c r="KH182" i="2" s="1"/>
  <c r="KF182" i="2"/>
  <c r="KD182" i="2"/>
  <c r="KB182" i="2"/>
  <c r="JZ182" i="2"/>
  <c r="JV182" i="2"/>
  <c r="JP182" i="2"/>
  <c r="JM182" i="2"/>
  <c r="JL182" i="2"/>
  <c r="JJ182" i="2"/>
  <c r="JH182" i="2"/>
  <c r="JF182" i="2"/>
  <c r="JB182" i="2"/>
  <c r="IW182" i="2"/>
  <c r="IV182" i="2"/>
  <c r="IS182" i="2"/>
  <c r="IT182" i="2" s="1"/>
  <c r="IR182" i="2"/>
  <c r="IP182" i="2"/>
  <c r="IN182" i="2"/>
  <c r="IL182" i="2"/>
  <c r="IH182" i="2"/>
  <c r="IB182" i="2"/>
  <c r="HY182" i="2"/>
  <c r="HX182" i="2"/>
  <c r="HV182" i="2"/>
  <c r="HT182" i="2"/>
  <c r="HR182" i="2"/>
  <c r="HN182" i="2"/>
  <c r="GT182" i="2"/>
  <c r="GI182" i="2"/>
  <c r="GJ182" i="2" s="1"/>
  <c r="GH182" i="2"/>
  <c r="GG182" i="2"/>
  <c r="GE182" i="2"/>
  <c r="GF182" i="2" s="1"/>
  <c r="GC182" i="2"/>
  <c r="GD182" i="2" s="1"/>
  <c r="FZ182" i="2"/>
  <c r="FP182" i="2"/>
  <c r="FO182" i="2"/>
  <c r="FN182" i="2"/>
  <c r="FM182" i="2"/>
  <c r="FK182" i="2"/>
  <c r="FL182" i="2" s="1"/>
  <c r="FJ182" i="2"/>
  <c r="FI182" i="2"/>
  <c r="FF182" i="2"/>
  <c r="EV182" i="2"/>
  <c r="EU182" i="2"/>
  <c r="ES182" i="2"/>
  <c r="ET182" i="2" s="1"/>
  <c r="EQ182" i="2"/>
  <c r="ER182" i="2" s="1"/>
  <c r="EO182" i="2"/>
  <c r="EP182" i="2" s="1"/>
  <c r="EL182" i="2"/>
  <c r="EB182" i="2"/>
  <c r="EA182" i="2"/>
  <c r="DY182" i="2"/>
  <c r="DZ182" i="2" s="1"/>
  <c r="DX182" i="2"/>
  <c r="DW182" i="2"/>
  <c r="DU182" i="2"/>
  <c r="DV182" i="2" s="1"/>
  <c r="DR182" i="2"/>
  <c r="DG182" i="2"/>
  <c r="DH182" i="2" s="1"/>
  <c r="DE182" i="2"/>
  <c r="DF182" i="2" s="1"/>
  <c r="DC182" i="2"/>
  <c r="DD182" i="2" s="1"/>
  <c r="DB182" i="2"/>
  <c r="DA182" i="2"/>
  <c r="DI182" i="2" s="1"/>
  <c r="DJ182" i="2" s="1"/>
  <c r="CX182" i="2"/>
  <c r="CL182" i="2"/>
  <c r="CI182" i="2"/>
  <c r="CH182" i="2"/>
  <c r="CF182" i="2"/>
  <c r="CD182" i="2"/>
  <c r="CB182" i="2"/>
  <c r="BX182" i="2"/>
  <c r="BD182" i="2"/>
  <c r="BC182" i="2"/>
  <c r="BA182" i="2"/>
  <c r="AZ182" i="2"/>
  <c r="AW182" i="2"/>
  <c r="AU182" i="2"/>
  <c r="AY182" i="2" s="1"/>
  <c r="AT182" i="2"/>
  <c r="AN182" i="2"/>
  <c r="AO182" i="2" s="1"/>
  <c r="N182" i="2"/>
  <c r="O182" i="2" s="1"/>
  <c r="BB182" i="2" s="1"/>
  <c r="SE181" i="2"/>
  <c r="SD181" i="2"/>
  <c r="RT181" i="2"/>
  <c r="RS181" i="2"/>
  <c r="RR181" i="2"/>
  <c r="RQ181" i="2"/>
  <c r="RP181" i="2"/>
  <c r="RO181" i="2"/>
  <c r="RN181" i="2"/>
  <c r="RM181" i="2"/>
  <c r="RL181" i="2"/>
  <c r="RK181" i="2"/>
  <c r="RJ181" i="2"/>
  <c r="RI181" i="2"/>
  <c r="RH181" i="2"/>
  <c r="RG181" i="2"/>
  <c r="RF181" i="2"/>
  <c r="RE181" i="2"/>
  <c r="RD181" i="2"/>
  <c r="RC181" i="2"/>
  <c r="QK181" i="2"/>
  <c r="QO181" i="2" s="1"/>
  <c r="QQ181" i="2" s="1"/>
  <c r="PU181" i="2"/>
  <c r="PQ181" i="2"/>
  <c r="OW181" i="2"/>
  <c r="PA181" i="2" s="1"/>
  <c r="OC181" i="2"/>
  <c r="OG181" i="2" s="1"/>
  <c r="NI181" i="2"/>
  <c r="MS181" i="2"/>
  <c r="MO181" i="2"/>
  <c r="LU181" i="2"/>
  <c r="LE181" i="2"/>
  <c r="LA181" i="2"/>
  <c r="KG181" i="2"/>
  <c r="JM181" i="2"/>
  <c r="JQ181" i="2" s="1"/>
  <c r="IW181" i="2"/>
  <c r="IS181" i="2"/>
  <c r="IC181" i="2"/>
  <c r="HY181" i="2"/>
  <c r="GW181" i="2"/>
  <c r="GX181" i="2" s="1"/>
  <c r="GI181" i="2"/>
  <c r="GJ181" i="2" s="1"/>
  <c r="GG181" i="2"/>
  <c r="GE181" i="2"/>
  <c r="GF181" i="2" s="1"/>
  <c r="GC181" i="2"/>
  <c r="FO181" i="2"/>
  <c r="FP181" i="2" s="1"/>
  <c r="FM181" i="2"/>
  <c r="FK181" i="2"/>
  <c r="FL181" i="2" s="1"/>
  <c r="FI181" i="2"/>
  <c r="FJ181" i="2" s="1"/>
  <c r="EU181" i="2"/>
  <c r="ES181" i="2"/>
  <c r="ET181" i="2" s="1"/>
  <c r="ER181" i="2"/>
  <c r="EQ181" i="2"/>
  <c r="EP181" i="2"/>
  <c r="EO181" i="2"/>
  <c r="EW181" i="2" s="1"/>
  <c r="EX181" i="2" s="1"/>
  <c r="EA181" i="2"/>
  <c r="EB181" i="2" s="1"/>
  <c r="DY181" i="2"/>
  <c r="DW181" i="2"/>
  <c r="DX181" i="2" s="1"/>
  <c r="DU181" i="2"/>
  <c r="DV181" i="2" s="1"/>
  <c r="DG181" i="2"/>
  <c r="DH181" i="2" s="1"/>
  <c r="DE181" i="2"/>
  <c r="DF181" i="2" s="1"/>
  <c r="DD181" i="2"/>
  <c r="DC181" i="2"/>
  <c r="DB181" i="2"/>
  <c r="DA181" i="2"/>
  <c r="CJ181" i="2"/>
  <c r="CI181" i="2"/>
  <c r="CM181" i="2" s="1"/>
  <c r="CH181" i="2"/>
  <c r="CB181" i="2"/>
  <c r="BH181" i="2"/>
  <c r="BG181" i="2"/>
  <c r="BD181" i="2"/>
  <c r="BC181" i="2"/>
  <c r="AU181" i="2"/>
  <c r="AY181" i="2" s="1"/>
  <c r="AT181" i="2"/>
  <c r="AW181" i="2" s="1"/>
  <c r="AN181" i="2"/>
  <c r="BM181" i="2" s="1"/>
  <c r="BN181" i="2" s="1"/>
  <c r="AL181" i="2"/>
  <c r="AM181" i="2" s="1"/>
  <c r="AK181" i="2"/>
  <c r="AJ181" i="2"/>
  <c r="GY181" i="2" s="1"/>
  <c r="AI181" i="2"/>
  <c r="AH181" i="2"/>
  <c r="AP181" i="2" s="1"/>
  <c r="T181" i="2"/>
  <c r="N181" i="2"/>
  <c r="O181" i="2" s="1"/>
  <c r="BB181" i="2" s="1"/>
  <c r="L181" i="2"/>
  <c r="J181" i="2"/>
  <c r="I181" i="2"/>
  <c r="QT181" i="2" s="1"/>
  <c r="SE180" i="2"/>
  <c r="SD180" i="2"/>
  <c r="RT180" i="2"/>
  <c r="RS180" i="2"/>
  <c r="RR180" i="2"/>
  <c r="RQ180" i="2"/>
  <c r="RP180" i="2"/>
  <c r="RO180" i="2"/>
  <c r="RN180" i="2"/>
  <c r="RM180" i="2"/>
  <c r="RL180" i="2"/>
  <c r="RK180" i="2"/>
  <c r="RJ180" i="2"/>
  <c r="RI180" i="2"/>
  <c r="RH180" i="2"/>
  <c r="RG180" i="2"/>
  <c r="RF180" i="2"/>
  <c r="RE180" i="2"/>
  <c r="RD180" i="2"/>
  <c r="RC180" i="2"/>
  <c r="RB180" i="2" s="1"/>
  <c r="RA180" i="2" s="1"/>
  <c r="QT180" i="2"/>
  <c r="QO180" i="2"/>
  <c r="QP180" i="2" s="1"/>
  <c r="QN180" i="2"/>
  <c r="QL180" i="2"/>
  <c r="QK180" i="2"/>
  <c r="QJ180" i="2"/>
  <c r="QH180" i="2"/>
  <c r="QF180" i="2"/>
  <c r="QD180" i="2"/>
  <c r="PZ180" i="2"/>
  <c r="PU180" i="2"/>
  <c r="PW180" i="2" s="1"/>
  <c r="PT180" i="2"/>
  <c r="PQ180" i="2"/>
  <c r="PR180" i="2" s="1"/>
  <c r="PP180" i="2"/>
  <c r="PN180" i="2"/>
  <c r="PL180" i="2"/>
  <c r="PJ180" i="2"/>
  <c r="PF180" i="2"/>
  <c r="PA180" i="2"/>
  <c r="PB180" i="2" s="1"/>
  <c r="OZ180" i="2"/>
  <c r="OX180" i="2"/>
  <c r="OW180" i="2"/>
  <c r="OV180" i="2"/>
  <c r="OT180" i="2"/>
  <c r="OR180" i="2"/>
  <c r="OP180" i="2"/>
  <c r="OL180" i="2"/>
  <c r="OG180" i="2"/>
  <c r="OI180" i="2" s="1"/>
  <c r="OF180" i="2"/>
  <c r="OC180" i="2"/>
  <c r="OD180" i="2" s="1"/>
  <c r="OB180" i="2"/>
  <c r="NZ180" i="2"/>
  <c r="NX180" i="2"/>
  <c r="NV180" i="2"/>
  <c r="NR180" i="2"/>
  <c r="NM180" i="2"/>
  <c r="NN180" i="2" s="1"/>
  <c r="NL180" i="2"/>
  <c r="NJ180" i="2"/>
  <c r="NI180" i="2"/>
  <c r="NH180" i="2"/>
  <c r="NF180" i="2"/>
  <c r="ND180" i="2"/>
  <c r="NB180" i="2"/>
  <c r="MX180" i="2"/>
  <c r="MS180" i="2"/>
  <c r="MU180" i="2" s="1"/>
  <c r="MR180" i="2"/>
  <c r="MO180" i="2"/>
  <c r="MP180" i="2" s="1"/>
  <c r="MN180" i="2"/>
  <c r="ML180" i="2"/>
  <c r="MJ180" i="2"/>
  <c r="MH180" i="2"/>
  <c r="MD180" i="2"/>
  <c r="LY180" i="2"/>
  <c r="LZ180" i="2" s="1"/>
  <c r="LX180" i="2"/>
  <c r="LV180" i="2"/>
  <c r="LU180" i="2"/>
  <c r="LT180" i="2"/>
  <c r="LR180" i="2"/>
  <c r="LP180" i="2"/>
  <c r="LN180" i="2"/>
  <c r="LJ180" i="2"/>
  <c r="LE180" i="2"/>
  <c r="LG180" i="2" s="1"/>
  <c r="LD180" i="2"/>
  <c r="LA180" i="2"/>
  <c r="LB180" i="2" s="1"/>
  <c r="KZ180" i="2"/>
  <c r="KX180" i="2"/>
  <c r="KV180" i="2"/>
  <c r="KT180" i="2"/>
  <c r="KP180" i="2"/>
  <c r="KK180" i="2"/>
  <c r="KL180" i="2" s="1"/>
  <c r="KJ180" i="2"/>
  <c r="KH180" i="2"/>
  <c r="KG180" i="2"/>
  <c r="KF180" i="2"/>
  <c r="KD180" i="2"/>
  <c r="KB180" i="2"/>
  <c r="JZ180" i="2"/>
  <c r="JV180" i="2"/>
  <c r="JQ180" i="2"/>
  <c r="JS180" i="2" s="1"/>
  <c r="JP180" i="2"/>
  <c r="JM180" i="2"/>
  <c r="JN180" i="2" s="1"/>
  <c r="JL180" i="2"/>
  <c r="JJ180" i="2"/>
  <c r="JH180" i="2"/>
  <c r="JF180" i="2"/>
  <c r="JB180" i="2"/>
  <c r="IW180" i="2"/>
  <c r="IX180" i="2" s="1"/>
  <c r="IV180" i="2"/>
  <c r="IT180" i="2"/>
  <c r="IS180" i="2"/>
  <c r="IR180" i="2"/>
  <c r="IP180" i="2"/>
  <c r="IN180" i="2"/>
  <c r="IL180" i="2"/>
  <c r="IH180" i="2"/>
  <c r="IC180" i="2"/>
  <c r="IE180" i="2" s="1"/>
  <c r="IB180" i="2"/>
  <c r="HY180" i="2"/>
  <c r="HZ180" i="2" s="1"/>
  <c r="HX180" i="2"/>
  <c r="HV180" i="2"/>
  <c r="HT180" i="2"/>
  <c r="HR180" i="2"/>
  <c r="HN180" i="2"/>
  <c r="GT180" i="2"/>
  <c r="GI180" i="2"/>
  <c r="GJ180" i="2" s="1"/>
  <c r="GH180" i="2"/>
  <c r="GG180" i="2"/>
  <c r="GE180" i="2"/>
  <c r="GF180" i="2" s="1"/>
  <c r="GN180" i="2" s="1"/>
  <c r="GM180" i="2" s="1"/>
  <c r="GO180" i="2" s="1"/>
  <c r="GD180" i="2"/>
  <c r="GC180" i="2"/>
  <c r="GK180" i="2" s="1"/>
  <c r="GL180" i="2" s="1"/>
  <c r="FZ180" i="2"/>
  <c r="FO180" i="2"/>
  <c r="FP180" i="2" s="1"/>
  <c r="FN180" i="2"/>
  <c r="FM180" i="2"/>
  <c r="FK180" i="2"/>
  <c r="FL180" i="2" s="1"/>
  <c r="FJ180" i="2"/>
  <c r="FI180" i="2"/>
  <c r="FQ180" i="2" s="1"/>
  <c r="FF180" i="2"/>
  <c r="EV180" i="2"/>
  <c r="EU180" i="2"/>
  <c r="ET180" i="2"/>
  <c r="ES180" i="2"/>
  <c r="ER180" i="2"/>
  <c r="EQ180" i="2"/>
  <c r="EO180" i="2"/>
  <c r="EW180" i="2" s="1"/>
  <c r="EX180" i="2" s="1"/>
  <c r="EL180" i="2"/>
  <c r="EB180" i="2"/>
  <c r="EA180" i="2"/>
  <c r="DY180" i="2"/>
  <c r="DZ180" i="2" s="1"/>
  <c r="DX180" i="2"/>
  <c r="DW180" i="2"/>
  <c r="DU180" i="2"/>
  <c r="DV180" i="2" s="1"/>
  <c r="DR180" i="2"/>
  <c r="DH180" i="2"/>
  <c r="DG180" i="2"/>
  <c r="DF180" i="2"/>
  <c r="DE180" i="2"/>
  <c r="AL180" i="2" s="1"/>
  <c r="DC180" i="2"/>
  <c r="DD180" i="2" s="1"/>
  <c r="DB180" i="2"/>
  <c r="DA180" i="2"/>
  <c r="DI180" i="2" s="1"/>
  <c r="DJ180" i="2" s="1"/>
  <c r="CX180" i="2"/>
  <c r="CL180" i="2"/>
  <c r="CI180" i="2"/>
  <c r="CM180" i="2" s="1"/>
  <c r="CH180" i="2"/>
  <c r="CF180" i="2"/>
  <c r="CD180" i="2"/>
  <c r="CB180" i="2"/>
  <c r="BX180" i="2"/>
  <c r="BD180" i="2"/>
  <c r="BC180" i="2"/>
  <c r="AZ180" i="2"/>
  <c r="AU180" i="2"/>
  <c r="AY180" i="2" s="1"/>
  <c r="AT180" i="2"/>
  <c r="AN180" i="2"/>
  <c r="AO180" i="2" s="1"/>
  <c r="AJ180" i="2"/>
  <c r="AK180" i="2" s="1"/>
  <c r="N180" i="2"/>
  <c r="BA180" i="2" s="1"/>
  <c r="SE179" i="2"/>
  <c r="SD179" i="2"/>
  <c r="RT179" i="2"/>
  <c r="RS179" i="2"/>
  <c r="RR179" i="2"/>
  <c r="RQ179" i="2"/>
  <c r="RP179" i="2"/>
  <c r="RO179" i="2"/>
  <c r="RN179" i="2"/>
  <c r="RM179" i="2"/>
  <c r="RL179" i="2"/>
  <c r="RK179" i="2"/>
  <c r="RJ179" i="2"/>
  <c r="RI179" i="2"/>
  <c r="RH179" i="2"/>
  <c r="RG179" i="2"/>
  <c r="RF179" i="2"/>
  <c r="RE179" i="2"/>
  <c r="RD179" i="2"/>
  <c r="RC179" i="2"/>
  <c r="QT179" i="2"/>
  <c r="QN179" i="2"/>
  <c r="QL179" i="2"/>
  <c r="QK179" i="2"/>
  <c r="QO179" i="2" s="1"/>
  <c r="QJ179" i="2"/>
  <c r="QH179" i="2"/>
  <c r="QF179" i="2"/>
  <c r="QD179" i="2"/>
  <c r="PZ179" i="2"/>
  <c r="PT179" i="2"/>
  <c r="PR179" i="2"/>
  <c r="PQ179" i="2"/>
  <c r="PU179" i="2" s="1"/>
  <c r="PP179" i="2"/>
  <c r="PN179" i="2"/>
  <c r="PL179" i="2"/>
  <c r="PJ179" i="2"/>
  <c r="PF179" i="2"/>
  <c r="OZ179" i="2"/>
  <c r="OX179" i="2"/>
  <c r="OW179" i="2"/>
  <c r="PA179" i="2" s="1"/>
  <c r="OV179" i="2"/>
  <c r="OT179" i="2"/>
  <c r="OR179" i="2"/>
  <c r="OP179" i="2"/>
  <c r="OL179" i="2"/>
  <c r="OF179" i="2"/>
  <c r="OD179" i="2"/>
  <c r="OC179" i="2"/>
  <c r="OG179" i="2" s="1"/>
  <c r="OB179" i="2"/>
  <c r="NZ179" i="2"/>
  <c r="NX179" i="2"/>
  <c r="NV179" i="2"/>
  <c r="NR179" i="2"/>
  <c r="NL179" i="2"/>
  <c r="NJ179" i="2"/>
  <c r="NI179" i="2"/>
  <c r="NM179" i="2" s="1"/>
  <c r="NH179" i="2"/>
  <c r="NF179" i="2"/>
  <c r="ND179" i="2"/>
  <c r="NB179" i="2"/>
  <c r="MX179" i="2"/>
  <c r="MR179" i="2"/>
  <c r="MP179" i="2"/>
  <c r="MO179" i="2"/>
  <c r="MS179" i="2" s="1"/>
  <c r="MN179" i="2"/>
  <c r="ML179" i="2"/>
  <c r="MJ179" i="2"/>
  <c r="MH179" i="2"/>
  <c r="MD179" i="2"/>
  <c r="LX179" i="2"/>
  <c r="LV179" i="2"/>
  <c r="LU179" i="2"/>
  <c r="LY179" i="2" s="1"/>
  <c r="LT179" i="2"/>
  <c r="LR179" i="2"/>
  <c r="LP179" i="2"/>
  <c r="LN179" i="2"/>
  <c r="LJ179" i="2"/>
  <c r="LD179" i="2"/>
  <c r="LB179" i="2"/>
  <c r="LA179" i="2"/>
  <c r="LE179" i="2" s="1"/>
  <c r="KZ179" i="2"/>
  <c r="KX179" i="2"/>
  <c r="KV179" i="2"/>
  <c r="KT179" i="2"/>
  <c r="KP179" i="2"/>
  <c r="KJ179" i="2"/>
  <c r="KH179" i="2"/>
  <c r="KG179" i="2"/>
  <c r="KK179" i="2" s="1"/>
  <c r="KF179" i="2"/>
  <c r="KD179" i="2"/>
  <c r="KB179" i="2"/>
  <c r="JZ179" i="2"/>
  <c r="JV179" i="2"/>
  <c r="JP179" i="2"/>
  <c r="JN179" i="2"/>
  <c r="JM179" i="2"/>
  <c r="JQ179" i="2" s="1"/>
  <c r="JL179" i="2"/>
  <c r="JJ179" i="2"/>
  <c r="JH179" i="2"/>
  <c r="JF179" i="2"/>
  <c r="JB179" i="2"/>
  <c r="IV179" i="2"/>
  <c r="IT179" i="2"/>
  <c r="IS179" i="2"/>
  <c r="IW179" i="2" s="1"/>
  <c r="IR179" i="2"/>
  <c r="IP179" i="2"/>
  <c r="IN179" i="2"/>
  <c r="IL179" i="2"/>
  <c r="IH179" i="2"/>
  <c r="IB179" i="2"/>
  <c r="HZ179" i="2"/>
  <c r="HY179" i="2"/>
  <c r="IC179" i="2" s="1"/>
  <c r="HX179" i="2"/>
  <c r="HV179" i="2"/>
  <c r="HT179" i="2"/>
  <c r="HR179" i="2"/>
  <c r="HN179" i="2"/>
  <c r="GT179" i="2"/>
  <c r="GJ179" i="2"/>
  <c r="GI179" i="2"/>
  <c r="GG179" i="2"/>
  <c r="GH179" i="2" s="1"/>
  <c r="GF179" i="2"/>
  <c r="GE179" i="2"/>
  <c r="GC179" i="2"/>
  <c r="GK179" i="2" s="1"/>
  <c r="GL179" i="2" s="1"/>
  <c r="FZ179" i="2"/>
  <c r="FP179" i="2"/>
  <c r="FO179" i="2"/>
  <c r="FM179" i="2"/>
  <c r="FN179" i="2" s="1"/>
  <c r="FL179" i="2"/>
  <c r="FK179" i="2"/>
  <c r="FI179" i="2"/>
  <c r="FJ179" i="2" s="1"/>
  <c r="FF179" i="2"/>
  <c r="EU179" i="2"/>
  <c r="EV179" i="2" s="1"/>
  <c r="ET179" i="2"/>
  <c r="ES179" i="2"/>
  <c r="EQ179" i="2"/>
  <c r="ER179" i="2" s="1"/>
  <c r="EZ179" i="2" s="1"/>
  <c r="EY179" i="2" s="1"/>
  <c r="FA179" i="2" s="1"/>
  <c r="EP179" i="2"/>
  <c r="EO179" i="2"/>
  <c r="EW179" i="2" s="1"/>
  <c r="EX179" i="2" s="1"/>
  <c r="EL179" i="2"/>
  <c r="EA179" i="2"/>
  <c r="EB179" i="2" s="1"/>
  <c r="DZ179" i="2"/>
  <c r="DY179" i="2"/>
  <c r="DW179" i="2"/>
  <c r="DX179" i="2" s="1"/>
  <c r="DV179" i="2"/>
  <c r="DU179" i="2"/>
  <c r="EC179" i="2" s="1"/>
  <c r="ED179" i="2" s="1"/>
  <c r="DR179" i="2"/>
  <c r="DH179" i="2"/>
  <c r="DG179" i="2"/>
  <c r="AN179" i="2" s="1"/>
  <c r="DE179" i="2"/>
  <c r="DF179" i="2" s="1"/>
  <c r="DD179" i="2"/>
  <c r="DC179" i="2"/>
  <c r="AJ179" i="2" s="1"/>
  <c r="DA179" i="2"/>
  <c r="DB179" i="2" s="1"/>
  <c r="CX179" i="2"/>
  <c r="CL179" i="2"/>
  <c r="CJ179" i="2"/>
  <c r="CI179" i="2"/>
  <c r="CM179" i="2" s="1"/>
  <c r="CH179" i="2"/>
  <c r="CF179" i="2"/>
  <c r="CD179" i="2"/>
  <c r="CB179" i="2"/>
  <c r="BX179" i="2"/>
  <c r="BC179" i="2"/>
  <c r="BD179" i="2" s="1"/>
  <c r="AZ179" i="2"/>
  <c r="AY179" i="2"/>
  <c r="AU179" i="2"/>
  <c r="AX179" i="2" s="1"/>
  <c r="AT179" i="2"/>
  <c r="AL179" i="2"/>
  <c r="AM179" i="2" s="1"/>
  <c r="AH179" i="2"/>
  <c r="AI179" i="2" s="1"/>
  <c r="N179" i="2"/>
  <c r="BA179" i="2" s="1"/>
  <c r="SE178" i="2"/>
  <c r="SD178" i="2"/>
  <c r="RT178" i="2"/>
  <c r="RS178" i="2"/>
  <c r="RR178" i="2"/>
  <c r="RQ178" i="2"/>
  <c r="RP178" i="2"/>
  <c r="RO178" i="2"/>
  <c r="RN178" i="2"/>
  <c r="RM178" i="2"/>
  <c r="RL178" i="2"/>
  <c r="RK178" i="2"/>
  <c r="RJ178" i="2"/>
  <c r="RI178" i="2"/>
  <c r="RH178" i="2"/>
  <c r="RG178" i="2"/>
  <c r="RE178" i="2"/>
  <c r="RD178" i="2"/>
  <c r="RC178" i="2"/>
  <c r="QO178" i="2"/>
  <c r="QK178" i="2"/>
  <c r="PU178" i="2"/>
  <c r="PQ178" i="2"/>
  <c r="PA178" i="2"/>
  <c r="OW178" i="2"/>
  <c r="OG178" i="2"/>
  <c r="OC178" i="2"/>
  <c r="NM178" i="2"/>
  <c r="NI178" i="2"/>
  <c r="MS178" i="2"/>
  <c r="MO178" i="2"/>
  <c r="LY178" i="2"/>
  <c r="LU178" i="2"/>
  <c r="LE178" i="2"/>
  <c r="LA178" i="2"/>
  <c r="KK178" i="2"/>
  <c r="KG178" i="2"/>
  <c r="JQ178" i="2"/>
  <c r="JM178" i="2"/>
  <c r="IW178" i="2"/>
  <c r="IS178" i="2"/>
  <c r="IC178" i="2"/>
  <c r="HY178" i="2"/>
  <c r="GW178" i="2"/>
  <c r="GI178" i="2"/>
  <c r="GG178" i="2"/>
  <c r="GE178" i="2"/>
  <c r="GC178" i="2"/>
  <c r="FO178" i="2"/>
  <c r="FM178" i="2"/>
  <c r="FK178" i="2"/>
  <c r="FI178" i="2"/>
  <c r="FQ178" i="2" s="1"/>
  <c r="EU178" i="2"/>
  <c r="ES178" i="2"/>
  <c r="EQ178" i="2"/>
  <c r="EO178" i="2"/>
  <c r="EA178" i="2"/>
  <c r="DY178" i="2"/>
  <c r="DW178" i="2"/>
  <c r="DU178" i="2"/>
  <c r="DG178" i="2"/>
  <c r="DE178" i="2"/>
  <c r="DC178" i="2"/>
  <c r="DA178" i="2"/>
  <c r="DI178" i="2" s="1"/>
  <c r="CT178" i="2"/>
  <c r="CM178" i="2"/>
  <c r="CV178" i="2" s="1"/>
  <c r="CI178" i="2"/>
  <c r="BG178" i="2"/>
  <c r="BC178" i="2"/>
  <c r="AW178" i="2"/>
  <c r="AU178" i="2"/>
  <c r="AX178" i="2" s="1"/>
  <c r="AT178" i="2"/>
  <c r="AN178" i="2"/>
  <c r="AJ178" i="2"/>
  <c r="AH178" i="2"/>
  <c r="L178" i="2"/>
  <c r="L179" i="2" s="1"/>
  <c r="SE177" i="2"/>
  <c r="SD177" i="2"/>
  <c r="RT177" i="2"/>
  <c r="RS177" i="2"/>
  <c r="RR177" i="2"/>
  <c r="RQ177" i="2"/>
  <c r="RP177" i="2"/>
  <c r="RO177" i="2"/>
  <c r="RN177" i="2"/>
  <c r="RM177" i="2"/>
  <c r="RL177" i="2"/>
  <c r="RK177" i="2"/>
  <c r="RJ177" i="2"/>
  <c r="RI177" i="2"/>
  <c r="RH177" i="2"/>
  <c r="RG177" i="2"/>
  <c r="RE177" i="2"/>
  <c r="RD177" i="2"/>
  <c r="RC177" i="2"/>
  <c r="QO177" i="2"/>
  <c r="QK177" i="2"/>
  <c r="PQ177" i="2"/>
  <c r="PU177" i="2" s="1"/>
  <c r="PA177" i="2"/>
  <c r="OW177" i="2"/>
  <c r="OC177" i="2"/>
  <c r="OG177" i="2" s="1"/>
  <c r="NM177" i="2"/>
  <c r="NI177" i="2"/>
  <c r="MO177" i="2"/>
  <c r="MS177" i="2" s="1"/>
  <c r="LY177" i="2"/>
  <c r="LU177" i="2"/>
  <c r="LA177" i="2"/>
  <c r="KK177" i="2"/>
  <c r="KG177" i="2"/>
  <c r="JM177" i="2"/>
  <c r="IW177" i="2"/>
  <c r="IS177" i="2"/>
  <c r="HY177" i="2"/>
  <c r="GI177" i="2"/>
  <c r="GG177" i="2"/>
  <c r="GE177" i="2"/>
  <c r="GC177" i="2"/>
  <c r="FO177" i="2"/>
  <c r="FM177" i="2"/>
  <c r="FK177" i="2"/>
  <c r="FI177" i="2"/>
  <c r="FQ177" i="2" s="1"/>
  <c r="EU177" i="2"/>
  <c r="ES177" i="2"/>
  <c r="EQ177" i="2"/>
  <c r="EO177" i="2"/>
  <c r="EA177" i="2"/>
  <c r="DY177" i="2"/>
  <c r="DW177" i="2"/>
  <c r="DU177" i="2"/>
  <c r="DG177" i="2"/>
  <c r="DE177" i="2"/>
  <c r="DC177" i="2"/>
  <c r="DA177" i="2"/>
  <c r="DI177" i="2" s="1"/>
  <c r="CI177" i="2"/>
  <c r="BK177" i="2"/>
  <c r="BG177" i="2"/>
  <c r="BC177" i="2"/>
  <c r="AX177" i="2"/>
  <c r="AU177" i="2"/>
  <c r="AT177" i="2"/>
  <c r="AW177" i="2" s="1"/>
  <c r="AL177" i="2"/>
  <c r="HA177" i="2" s="1"/>
  <c r="AJ177" i="2"/>
  <c r="AH177" i="2"/>
  <c r="L177" i="2"/>
  <c r="SE176" i="2"/>
  <c r="SD176" i="2"/>
  <c r="RT176" i="2"/>
  <c r="RS176" i="2"/>
  <c r="RR176" i="2"/>
  <c r="RQ176" i="2"/>
  <c r="RP176" i="2"/>
  <c r="RO176" i="2"/>
  <c r="RN176" i="2"/>
  <c r="RM176" i="2"/>
  <c r="RL176" i="2"/>
  <c r="RK176" i="2"/>
  <c r="RJ176" i="2"/>
  <c r="RI176" i="2"/>
  <c r="RH176" i="2"/>
  <c r="RG176" i="2"/>
  <c r="RE176" i="2"/>
  <c r="RD176" i="2"/>
  <c r="RC176" i="2"/>
  <c r="QK176" i="2"/>
  <c r="QO176" i="2" s="1"/>
  <c r="PU176" i="2"/>
  <c r="PQ176" i="2"/>
  <c r="OW176" i="2"/>
  <c r="PA176" i="2" s="1"/>
  <c r="OG176" i="2"/>
  <c r="OC176" i="2"/>
  <c r="NI176" i="2"/>
  <c r="NM176" i="2" s="1"/>
  <c r="MS176" i="2"/>
  <c r="MO176" i="2"/>
  <c r="LU176" i="2"/>
  <c r="LY176" i="2" s="1"/>
  <c r="LE176" i="2"/>
  <c r="LA176" i="2"/>
  <c r="KG176" i="2"/>
  <c r="KK176" i="2" s="1"/>
  <c r="JM176" i="2"/>
  <c r="JQ176" i="2" s="1"/>
  <c r="IS176" i="2"/>
  <c r="IW176" i="2" s="1"/>
  <c r="HY176" i="2"/>
  <c r="IC176" i="2" s="1"/>
  <c r="GI176" i="2"/>
  <c r="GG176" i="2"/>
  <c r="GE176" i="2"/>
  <c r="GC176" i="2"/>
  <c r="FO176" i="2"/>
  <c r="FM176" i="2"/>
  <c r="FK176" i="2"/>
  <c r="FI176" i="2"/>
  <c r="EU176" i="2"/>
  <c r="ES176" i="2"/>
  <c r="EQ176" i="2"/>
  <c r="EO176" i="2"/>
  <c r="EW176" i="2" s="1"/>
  <c r="EA176" i="2"/>
  <c r="DY176" i="2"/>
  <c r="DW176" i="2"/>
  <c r="DU176" i="2"/>
  <c r="DG176" i="2"/>
  <c r="DE176" i="2"/>
  <c r="DC176" i="2"/>
  <c r="DA176" i="2"/>
  <c r="DI176" i="2" s="1"/>
  <c r="CI176" i="2"/>
  <c r="CM176" i="2" s="1"/>
  <c r="BI176" i="2"/>
  <c r="BC176" i="2"/>
  <c r="AX176" i="2"/>
  <c r="AU176" i="2"/>
  <c r="AT176" i="2"/>
  <c r="AW176" i="2" s="1"/>
  <c r="AL176" i="2"/>
  <c r="AJ176" i="2"/>
  <c r="GY176" i="2" s="1"/>
  <c r="AH176" i="2"/>
  <c r="SE175" i="2"/>
  <c r="SD175" i="2"/>
  <c r="RT175" i="2"/>
  <c r="RS175" i="2"/>
  <c r="RR175" i="2"/>
  <c r="RQ175" i="2"/>
  <c r="RP175" i="2"/>
  <c r="RO175" i="2"/>
  <c r="RN175" i="2"/>
  <c r="RM175" i="2"/>
  <c r="RL175" i="2"/>
  <c r="RK175" i="2"/>
  <c r="RJ175" i="2"/>
  <c r="RI175" i="2"/>
  <c r="RH175" i="2"/>
  <c r="RG175" i="2"/>
  <c r="RE175" i="2"/>
  <c r="RD175" i="2"/>
  <c r="RC175" i="2"/>
  <c r="QK175" i="2"/>
  <c r="QO175" i="2" s="1"/>
  <c r="PU175" i="2"/>
  <c r="PQ175" i="2"/>
  <c r="OW175" i="2"/>
  <c r="PA175" i="2" s="1"/>
  <c r="OG175" i="2"/>
  <c r="OC175" i="2"/>
  <c r="NI175" i="2"/>
  <c r="NM175" i="2" s="1"/>
  <c r="MS175" i="2"/>
  <c r="MO175" i="2"/>
  <c r="LU175" i="2"/>
  <c r="LY175" i="2" s="1"/>
  <c r="LE175" i="2"/>
  <c r="LA175" i="2"/>
  <c r="KG175" i="2"/>
  <c r="KK175" i="2" s="1"/>
  <c r="JQ175" i="2"/>
  <c r="JM175" i="2"/>
  <c r="IS175" i="2"/>
  <c r="IW175" i="2" s="1"/>
  <c r="IC175" i="2"/>
  <c r="HY175" i="2"/>
  <c r="GI175" i="2"/>
  <c r="GG175" i="2"/>
  <c r="GH175" i="2" s="1"/>
  <c r="GE175" i="2"/>
  <c r="GF175" i="2" s="1"/>
  <c r="GC175" i="2"/>
  <c r="GD175" i="2" s="1"/>
  <c r="FO175" i="2"/>
  <c r="FP175" i="2" s="1"/>
  <c r="FM175" i="2"/>
  <c r="FK175" i="2"/>
  <c r="FJ175" i="2"/>
  <c r="FI175" i="2"/>
  <c r="FQ175" i="2" s="1"/>
  <c r="EU175" i="2"/>
  <c r="EV175" i="2" s="1"/>
  <c r="ES175" i="2"/>
  <c r="ET175" i="2" s="1"/>
  <c r="EQ175" i="2"/>
  <c r="ER175" i="2" s="1"/>
  <c r="EP175" i="2"/>
  <c r="EO175" i="2"/>
  <c r="EW175" i="2" s="1"/>
  <c r="EX175" i="2" s="1"/>
  <c r="EA175" i="2"/>
  <c r="DZ175" i="2"/>
  <c r="DY175" i="2"/>
  <c r="DX175" i="2"/>
  <c r="DW175" i="2"/>
  <c r="DU175" i="2"/>
  <c r="DV175" i="2" s="1"/>
  <c r="DG175" i="2"/>
  <c r="AN175" i="2" s="1"/>
  <c r="DE175" i="2"/>
  <c r="DF175" i="2" s="1"/>
  <c r="DD175" i="2"/>
  <c r="DC175" i="2"/>
  <c r="DA175" i="2"/>
  <c r="DB175" i="2" s="1"/>
  <c r="CV175" i="2"/>
  <c r="CT175" i="2"/>
  <c r="CS175" i="2"/>
  <c r="CN175" i="2"/>
  <c r="CM175" i="2"/>
  <c r="CU175" i="2" s="1"/>
  <c r="CL175" i="2"/>
  <c r="CJ175" i="2"/>
  <c r="CI175" i="2"/>
  <c r="CF175" i="2"/>
  <c r="CB175" i="2"/>
  <c r="BX175" i="2"/>
  <c r="BD175" i="2"/>
  <c r="BC175" i="2"/>
  <c r="AZ175" i="2"/>
  <c r="AU175" i="2"/>
  <c r="AY175" i="2" s="1"/>
  <c r="AT175" i="2"/>
  <c r="AW175" i="2" s="1"/>
  <c r="AJ175" i="2"/>
  <c r="AK175" i="2" s="1"/>
  <c r="T175" i="2"/>
  <c r="T178" i="2" s="1"/>
  <c r="N175" i="2"/>
  <c r="O175" i="2" s="1"/>
  <c r="BB175" i="2" s="1"/>
  <c r="L175" i="2"/>
  <c r="L176" i="2" s="1"/>
  <c r="L180" i="2" s="1"/>
  <c r="AW180" i="2" s="1"/>
  <c r="J175" i="2"/>
  <c r="J177" i="2" s="1"/>
  <c r="I175" i="2"/>
  <c r="QT175" i="2" s="1"/>
  <c r="SE174" i="2"/>
  <c r="SD174" i="2"/>
  <c r="RT174" i="2"/>
  <c r="SX174" i="2" s="1"/>
  <c r="UG174" i="2" s="1"/>
  <c r="RS174" i="2"/>
  <c r="SW174" i="2" s="1"/>
  <c r="UF174" i="2" s="1"/>
  <c r="RR174" i="2"/>
  <c r="RQ174" i="2"/>
  <c r="SU174" i="2" s="1"/>
  <c r="UD174" i="2" s="1"/>
  <c r="RP174" i="2"/>
  <c r="RO174" i="2"/>
  <c r="SS174" i="2" s="1"/>
  <c r="UB174" i="2" s="1"/>
  <c r="RN174" i="2"/>
  <c r="SR174" i="2" s="1"/>
  <c r="UA174" i="2" s="1"/>
  <c r="RM174" i="2"/>
  <c r="SQ174" i="2" s="1"/>
  <c r="TZ174" i="2" s="1"/>
  <c r="RL174" i="2"/>
  <c r="SP174" i="2" s="1"/>
  <c r="TY174" i="2" s="1"/>
  <c r="RK174" i="2"/>
  <c r="SO174" i="2" s="1"/>
  <c r="TX174" i="2" s="1"/>
  <c r="RJ174" i="2"/>
  <c r="RI174" i="2"/>
  <c r="SM174" i="2" s="1"/>
  <c r="TV174" i="2" s="1"/>
  <c r="RH174" i="2"/>
  <c r="RG174" i="2"/>
  <c r="SK174" i="2" s="1"/>
  <c r="TT174" i="2" s="1"/>
  <c r="RF174" i="2"/>
  <c r="SJ174" i="2" s="1"/>
  <c r="TS174" i="2" s="1"/>
  <c r="RE174" i="2"/>
  <c r="SI174" i="2" s="1"/>
  <c r="TR174" i="2" s="1"/>
  <c r="RD174" i="2"/>
  <c r="SH174" i="2" s="1"/>
  <c r="TQ174" i="2" s="1"/>
  <c r="RC174" i="2"/>
  <c r="RB174" i="2" s="1"/>
  <c r="RA174" i="2" s="1"/>
  <c r="QO174" i="2"/>
  <c r="QK174" i="2"/>
  <c r="PU174" i="2"/>
  <c r="PQ174" i="2"/>
  <c r="PA174" i="2"/>
  <c r="OW174" i="2"/>
  <c r="OG174" i="2"/>
  <c r="OC174" i="2"/>
  <c r="NM174" i="2"/>
  <c r="NI174" i="2"/>
  <c r="MS174" i="2"/>
  <c r="MO174" i="2"/>
  <c r="LY174" i="2"/>
  <c r="LU174" i="2"/>
  <c r="LE174" i="2"/>
  <c r="LA174" i="2"/>
  <c r="KK174" i="2"/>
  <c r="KG174" i="2"/>
  <c r="JQ174" i="2"/>
  <c r="JM174" i="2"/>
  <c r="IW174" i="2"/>
  <c r="IS174" i="2"/>
  <c r="IC174" i="2"/>
  <c r="HY174" i="2"/>
  <c r="HI174" i="2"/>
  <c r="HE174" i="2"/>
  <c r="GO174" i="2"/>
  <c r="GK174" i="2"/>
  <c r="FQ174" i="2"/>
  <c r="FS174" i="2" s="1"/>
  <c r="FU174" i="2" s="1"/>
  <c r="EW174" i="2"/>
  <c r="FA174" i="2" s="1"/>
  <c r="EC174" i="2"/>
  <c r="EG174" i="2" s="1"/>
  <c r="DI174" i="2"/>
  <c r="DM174" i="2" s="1"/>
  <c r="CM174" i="2"/>
  <c r="CI174" i="2"/>
  <c r="BO174" i="2"/>
  <c r="BQ174" i="2" s="1"/>
  <c r="BS174" i="2" s="1"/>
  <c r="AP174" i="2"/>
  <c r="TC174" i="2" s="1"/>
  <c r="UL174" i="2" s="1"/>
  <c r="N174" i="2"/>
  <c r="O174" i="2" s="1"/>
  <c r="SE173" i="2"/>
  <c r="SD173" i="2"/>
  <c r="RT173" i="2"/>
  <c r="RS173" i="2"/>
  <c r="RR173" i="2"/>
  <c r="RQ173" i="2"/>
  <c r="RP173" i="2"/>
  <c r="RO173" i="2"/>
  <c r="RN173" i="2"/>
  <c r="RM173" i="2"/>
  <c r="RL173" i="2"/>
  <c r="RK173" i="2"/>
  <c r="RJ173" i="2"/>
  <c r="RI173" i="2"/>
  <c r="RH173" i="2"/>
  <c r="RG173" i="2"/>
  <c r="RF173" i="2"/>
  <c r="RE173" i="2"/>
  <c r="RD173" i="2"/>
  <c r="RC173" i="2"/>
  <c r="QT173" i="2"/>
  <c r="QO173" i="2"/>
  <c r="QN173" i="2"/>
  <c r="QK173" i="2"/>
  <c r="QL173" i="2" s="1"/>
  <c r="QJ173" i="2"/>
  <c r="QH173" i="2"/>
  <c r="QF173" i="2"/>
  <c r="QD173" i="2"/>
  <c r="PZ173" i="2"/>
  <c r="PU173" i="2"/>
  <c r="PT173" i="2"/>
  <c r="PR173" i="2"/>
  <c r="PQ173" i="2"/>
  <c r="PP173" i="2"/>
  <c r="PN173" i="2"/>
  <c r="PL173" i="2"/>
  <c r="PJ173" i="2"/>
  <c r="PF173" i="2"/>
  <c r="PA173" i="2"/>
  <c r="PB173" i="2" s="1"/>
  <c r="OZ173" i="2"/>
  <c r="OW173" i="2"/>
  <c r="OX173" i="2" s="1"/>
  <c r="OV173" i="2"/>
  <c r="OT173" i="2"/>
  <c r="OR173" i="2"/>
  <c r="OP173" i="2"/>
  <c r="OL173" i="2"/>
  <c r="OG173" i="2"/>
  <c r="OF173" i="2"/>
  <c r="OD173" i="2"/>
  <c r="OC173" i="2"/>
  <c r="OB173" i="2"/>
  <c r="NZ173" i="2"/>
  <c r="NX173" i="2"/>
  <c r="NV173" i="2"/>
  <c r="NR173" i="2"/>
  <c r="NM173" i="2"/>
  <c r="NN173" i="2" s="1"/>
  <c r="NL173" i="2"/>
  <c r="NI173" i="2"/>
  <c r="NJ173" i="2" s="1"/>
  <c r="NH173" i="2"/>
  <c r="NF173" i="2"/>
  <c r="ND173" i="2"/>
  <c r="NB173" i="2"/>
  <c r="MX173" i="2"/>
  <c r="MS173" i="2"/>
  <c r="MR173" i="2"/>
  <c r="MP173" i="2"/>
  <c r="MO173" i="2"/>
  <c r="MN173" i="2"/>
  <c r="ML173" i="2"/>
  <c r="MJ173" i="2"/>
  <c r="MH173" i="2"/>
  <c r="MD173" i="2"/>
  <c r="MA173" i="2"/>
  <c r="LY173" i="2"/>
  <c r="LZ173" i="2" s="1"/>
  <c r="LX173" i="2"/>
  <c r="LU173" i="2"/>
  <c r="LV173" i="2" s="1"/>
  <c r="LT173" i="2"/>
  <c r="LR173" i="2"/>
  <c r="LP173" i="2"/>
  <c r="LN173" i="2"/>
  <c r="LJ173" i="2"/>
  <c r="LE173" i="2"/>
  <c r="LD173" i="2"/>
  <c r="LB173" i="2"/>
  <c r="LA173" i="2"/>
  <c r="KZ173" i="2"/>
  <c r="KX173" i="2"/>
  <c r="KV173" i="2"/>
  <c r="KT173" i="2"/>
  <c r="KP173" i="2"/>
  <c r="KJ173" i="2"/>
  <c r="KG173" i="2"/>
  <c r="KH173" i="2" s="1"/>
  <c r="KF173" i="2"/>
  <c r="KD173" i="2"/>
  <c r="KB173" i="2"/>
  <c r="JZ173" i="2"/>
  <c r="JV173" i="2"/>
  <c r="JP173" i="2"/>
  <c r="JM173" i="2"/>
  <c r="JQ173" i="2" s="1"/>
  <c r="JL173" i="2"/>
  <c r="JJ173" i="2"/>
  <c r="JH173" i="2"/>
  <c r="JF173" i="2"/>
  <c r="JB173" i="2"/>
  <c r="IX173" i="2"/>
  <c r="IW173" i="2"/>
  <c r="IV173" i="2"/>
  <c r="IS173" i="2"/>
  <c r="IT173" i="2" s="1"/>
  <c r="IR173" i="2"/>
  <c r="IP173" i="2"/>
  <c r="IN173" i="2"/>
  <c r="IL173" i="2"/>
  <c r="IH173" i="2"/>
  <c r="IC173" i="2"/>
  <c r="IB173" i="2"/>
  <c r="HY173" i="2"/>
  <c r="HZ173" i="2" s="1"/>
  <c r="HX173" i="2"/>
  <c r="HV173" i="2"/>
  <c r="HT173" i="2"/>
  <c r="HR173" i="2"/>
  <c r="HN173" i="2"/>
  <c r="HH173" i="2"/>
  <c r="HG173" i="2" s="1"/>
  <c r="HI173" i="2" s="1"/>
  <c r="HF173" i="2"/>
  <c r="HE173" i="2"/>
  <c r="HD173" i="2"/>
  <c r="HB173" i="2"/>
  <c r="GZ173" i="2"/>
  <c r="GX173" i="2"/>
  <c r="GT173" i="2"/>
  <c r="GO173" i="2"/>
  <c r="GP173" i="2" s="1"/>
  <c r="GK173" i="2"/>
  <c r="GL173" i="2" s="1"/>
  <c r="GJ173" i="2"/>
  <c r="GH173" i="2"/>
  <c r="GF173" i="2"/>
  <c r="GD173" i="2"/>
  <c r="FZ173" i="2"/>
  <c r="FT173" i="2"/>
  <c r="FS173" i="2"/>
  <c r="FU173" i="2" s="1"/>
  <c r="FQ173" i="2"/>
  <c r="FR173" i="2" s="1"/>
  <c r="FP173" i="2"/>
  <c r="FN173" i="2"/>
  <c r="FL173" i="2"/>
  <c r="FJ173" i="2"/>
  <c r="FF173" i="2"/>
  <c r="EW173" i="2"/>
  <c r="EX173" i="2" s="1"/>
  <c r="EV173" i="2"/>
  <c r="ET173" i="2"/>
  <c r="ER173" i="2"/>
  <c r="EZ173" i="2" s="1"/>
  <c r="EY173" i="2" s="1"/>
  <c r="FA173" i="2" s="1"/>
  <c r="EP173" i="2"/>
  <c r="EL173" i="2"/>
  <c r="EH173" i="2"/>
  <c r="EG173" i="2"/>
  <c r="ED173" i="2"/>
  <c r="EC173" i="2"/>
  <c r="EB173" i="2"/>
  <c r="DZ173" i="2"/>
  <c r="DX173" i="2"/>
  <c r="EF173" i="2" s="1"/>
  <c r="DV173" i="2"/>
  <c r="DR173" i="2"/>
  <c r="DI173" i="2"/>
  <c r="DM173" i="2" s="1"/>
  <c r="DH173" i="2"/>
  <c r="DF173" i="2"/>
  <c r="DD173" i="2"/>
  <c r="DB173" i="2"/>
  <c r="CX173" i="2"/>
  <c r="CL173" i="2"/>
  <c r="CJ173" i="2"/>
  <c r="CI173" i="2"/>
  <c r="CM173" i="2" s="1"/>
  <c r="CH173" i="2"/>
  <c r="CF173" i="2"/>
  <c r="CD173" i="2"/>
  <c r="CB173" i="2"/>
  <c r="BX173" i="2"/>
  <c r="BO173" i="2"/>
  <c r="BP173" i="2" s="1"/>
  <c r="BN173" i="2"/>
  <c r="BL173" i="2"/>
  <c r="BJ173" i="2"/>
  <c r="BH173" i="2"/>
  <c r="BD173" i="2"/>
  <c r="AS173" i="2"/>
  <c r="AP173" i="2"/>
  <c r="AO173" i="2"/>
  <c r="AM173" i="2"/>
  <c r="AK173" i="2"/>
  <c r="AI173" i="2"/>
  <c r="N173" i="2"/>
  <c r="NO173" i="2" s="1"/>
  <c r="SE172" i="2"/>
  <c r="SD172" i="2"/>
  <c r="RT172" i="2"/>
  <c r="RS172" i="2"/>
  <c r="RR172" i="2"/>
  <c r="RQ172" i="2"/>
  <c r="RP172" i="2"/>
  <c r="RO172" i="2"/>
  <c r="RN172" i="2"/>
  <c r="RM172" i="2"/>
  <c r="RL172" i="2"/>
  <c r="RK172" i="2"/>
  <c r="RJ172" i="2"/>
  <c r="RI172" i="2"/>
  <c r="RH172" i="2"/>
  <c r="RG172" i="2"/>
  <c r="RF172" i="2"/>
  <c r="RE172" i="2"/>
  <c r="RB172" i="2" s="1"/>
  <c r="RA172" i="2" s="1"/>
  <c r="RD172" i="2"/>
  <c r="RC172" i="2"/>
  <c r="QT172" i="2"/>
  <c r="QN172" i="2"/>
  <c r="QK172" i="2"/>
  <c r="QO172" i="2" s="1"/>
  <c r="QJ172" i="2"/>
  <c r="QH172" i="2"/>
  <c r="QF172" i="2"/>
  <c r="QD172" i="2"/>
  <c r="PZ172" i="2"/>
  <c r="PV172" i="2"/>
  <c r="PU172" i="2"/>
  <c r="PX172" i="2" s="1"/>
  <c r="PT172" i="2"/>
  <c r="PR172" i="2"/>
  <c r="PQ172" i="2"/>
  <c r="PP172" i="2"/>
  <c r="PN172" i="2"/>
  <c r="PL172" i="2"/>
  <c r="PJ172" i="2"/>
  <c r="PF172" i="2"/>
  <c r="OZ172" i="2"/>
  <c r="OW172" i="2"/>
  <c r="PA172" i="2" s="1"/>
  <c r="OV172" i="2"/>
  <c r="OT172" i="2"/>
  <c r="OR172" i="2"/>
  <c r="OP172" i="2"/>
  <c r="OL172" i="2"/>
  <c r="OH172" i="2"/>
  <c r="OG172" i="2"/>
  <c r="OF172" i="2"/>
  <c r="OD172" i="2"/>
  <c r="OC172" i="2"/>
  <c r="OB172" i="2"/>
  <c r="NZ172" i="2"/>
  <c r="NX172" i="2"/>
  <c r="NV172" i="2"/>
  <c r="NR172" i="2"/>
  <c r="NL172" i="2"/>
  <c r="NI172" i="2"/>
  <c r="NM172" i="2" s="1"/>
  <c r="NH172" i="2"/>
  <c r="NF172" i="2"/>
  <c r="ND172" i="2"/>
  <c r="NB172" i="2"/>
  <c r="MX172" i="2"/>
  <c r="MT172" i="2"/>
  <c r="MS172" i="2"/>
  <c r="MV172" i="2" s="1"/>
  <c r="MR172" i="2"/>
  <c r="MP172" i="2"/>
  <c r="MO172" i="2"/>
  <c r="MN172" i="2"/>
  <c r="ML172" i="2"/>
  <c r="MJ172" i="2"/>
  <c r="MH172" i="2"/>
  <c r="MD172" i="2"/>
  <c r="LX172" i="2"/>
  <c r="LU172" i="2"/>
  <c r="LY172" i="2" s="1"/>
  <c r="LT172" i="2"/>
  <c r="LR172" i="2"/>
  <c r="LP172" i="2"/>
  <c r="LN172" i="2"/>
  <c r="LJ172" i="2"/>
  <c r="LF172" i="2"/>
  <c r="LE172" i="2"/>
  <c r="LH172" i="2" s="1"/>
  <c r="LD172" i="2"/>
  <c r="LB172" i="2"/>
  <c r="LA172" i="2"/>
  <c r="KZ172" i="2"/>
  <c r="KX172" i="2"/>
  <c r="KV172" i="2"/>
  <c r="KT172" i="2"/>
  <c r="KP172" i="2"/>
  <c r="KJ172" i="2"/>
  <c r="KG172" i="2"/>
  <c r="KK172" i="2" s="1"/>
  <c r="KF172" i="2"/>
  <c r="KD172" i="2"/>
  <c r="KB172" i="2"/>
  <c r="JZ172" i="2"/>
  <c r="JV172" i="2"/>
  <c r="JR172" i="2"/>
  <c r="JQ172" i="2"/>
  <c r="JT172" i="2" s="1"/>
  <c r="JP172" i="2"/>
  <c r="JN172" i="2"/>
  <c r="JM172" i="2"/>
  <c r="JL172" i="2"/>
  <c r="JJ172" i="2"/>
  <c r="JH172" i="2"/>
  <c r="JF172" i="2"/>
  <c r="JB172" i="2"/>
  <c r="IV172" i="2"/>
  <c r="IS172" i="2"/>
  <c r="IW172" i="2" s="1"/>
  <c r="IR172" i="2"/>
  <c r="IP172" i="2"/>
  <c r="IN172" i="2"/>
  <c r="IL172" i="2"/>
  <c r="IH172" i="2"/>
  <c r="ID172" i="2"/>
  <c r="IC172" i="2"/>
  <c r="IF172" i="2" s="1"/>
  <c r="IB172" i="2"/>
  <c r="HZ172" i="2"/>
  <c r="HY172" i="2"/>
  <c r="HX172" i="2"/>
  <c r="HV172" i="2"/>
  <c r="HT172" i="2"/>
  <c r="HR172" i="2"/>
  <c r="HN172" i="2"/>
  <c r="GT172" i="2"/>
  <c r="GI172" i="2"/>
  <c r="GJ172" i="2" s="1"/>
  <c r="GG172" i="2"/>
  <c r="GH172" i="2" s="1"/>
  <c r="GE172" i="2"/>
  <c r="GF172" i="2" s="1"/>
  <c r="GC172" i="2"/>
  <c r="GD172" i="2" s="1"/>
  <c r="FZ172" i="2"/>
  <c r="FP172" i="2"/>
  <c r="FO172" i="2"/>
  <c r="FM172" i="2"/>
  <c r="FN172" i="2" s="1"/>
  <c r="FL172" i="2"/>
  <c r="FK172" i="2"/>
  <c r="FJ172" i="2"/>
  <c r="FI172" i="2"/>
  <c r="FQ172" i="2" s="1"/>
  <c r="FF172" i="2"/>
  <c r="EU172" i="2"/>
  <c r="EV172" i="2" s="1"/>
  <c r="ES172" i="2"/>
  <c r="ET172" i="2" s="1"/>
  <c r="EQ172" i="2"/>
  <c r="ER172" i="2" s="1"/>
  <c r="EO172" i="2"/>
  <c r="EW172" i="2" s="1"/>
  <c r="EX172" i="2" s="1"/>
  <c r="EL172" i="2"/>
  <c r="EA172" i="2"/>
  <c r="EB172" i="2" s="1"/>
  <c r="DZ172" i="2"/>
  <c r="DY172" i="2"/>
  <c r="DX172" i="2"/>
  <c r="DW172" i="2"/>
  <c r="DV172" i="2"/>
  <c r="DU172" i="2"/>
  <c r="EC172" i="2" s="1"/>
  <c r="ED172" i="2" s="1"/>
  <c r="DR172" i="2"/>
  <c r="DG172" i="2"/>
  <c r="DH172" i="2" s="1"/>
  <c r="DE172" i="2"/>
  <c r="AL172" i="2" s="1"/>
  <c r="DC172" i="2"/>
  <c r="AJ172" i="2" s="1"/>
  <c r="DA172" i="2"/>
  <c r="DB172" i="2" s="1"/>
  <c r="CX172" i="2"/>
  <c r="CL172" i="2"/>
  <c r="CI172" i="2"/>
  <c r="CM172" i="2" s="1"/>
  <c r="CH172" i="2"/>
  <c r="CF172" i="2"/>
  <c r="CD172" i="2"/>
  <c r="CB172" i="2"/>
  <c r="BX172" i="2"/>
  <c r="BD172" i="2"/>
  <c r="BC172" i="2"/>
  <c r="AN172" i="2"/>
  <c r="AO172" i="2" s="1"/>
  <c r="AH172" i="2"/>
  <c r="AI172" i="2" s="1"/>
  <c r="N172" i="2"/>
  <c r="O172" i="2" s="1"/>
  <c r="SE171" i="2"/>
  <c r="SD171" i="2"/>
  <c r="RT171" i="2"/>
  <c r="RS171" i="2"/>
  <c r="RR171" i="2"/>
  <c r="RQ171" i="2"/>
  <c r="RP171" i="2"/>
  <c r="RO171" i="2"/>
  <c r="RN171" i="2"/>
  <c r="RM171" i="2"/>
  <c r="RL171" i="2"/>
  <c r="RK171" i="2"/>
  <c r="RI171" i="2"/>
  <c r="QK171" i="2"/>
  <c r="QO171" i="2" s="1"/>
  <c r="PQ171" i="2"/>
  <c r="PR171" i="2" s="1"/>
  <c r="PJ171" i="2"/>
  <c r="OW171" i="2"/>
  <c r="PA171" i="2" s="1"/>
  <c r="OC171" i="2"/>
  <c r="OD171" i="2" s="1"/>
  <c r="NV171" i="2"/>
  <c r="NI171" i="2"/>
  <c r="NM171" i="2" s="1"/>
  <c r="MO171" i="2"/>
  <c r="MP171" i="2" s="1"/>
  <c r="MH171" i="2"/>
  <c r="LU171" i="2"/>
  <c r="LY171" i="2" s="1"/>
  <c r="LA171" i="2"/>
  <c r="LB171" i="2" s="1"/>
  <c r="KT171" i="2"/>
  <c r="KG171" i="2"/>
  <c r="KK171" i="2" s="1"/>
  <c r="JM171" i="2"/>
  <c r="JN171" i="2" s="1"/>
  <c r="JF171" i="2"/>
  <c r="IS171" i="2"/>
  <c r="IW171" i="2" s="1"/>
  <c r="HY171" i="2"/>
  <c r="HZ171" i="2" s="1"/>
  <c r="HR171" i="2"/>
  <c r="GI171" i="2"/>
  <c r="GJ171" i="2" s="1"/>
  <c r="GG171" i="2"/>
  <c r="GH171" i="2" s="1"/>
  <c r="GE171" i="2"/>
  <c r="GF171" i="2" s="1"/>
  <c r="GC171" i="2"/>
  <c r="GK171" i="2" s="1"/>
  <c r="GL171" i="2" s="1"/>
  <c r="FO171" i="2"/>
  <c r="FM171" i="2"/>
  <c r="FL171" i="2"/>
  <c r="FK171" i="2"/>
  <c r="FI171" i="2"/>
  <c r="FQ171" i="2" s="1"/>
  <c r="EU171" i="2"/>
  <c r="EV171" i="2" s="1"/>
  <c r="ES171" i="2"/>
  <c r="ET171" i="2" s="1"/>
  <c r="EQ171" i="2"/>
  <c r="ER171" i="2" s="1"/>
  <c r="EO171" i="2"/>
  <c r="EP171" i="2" s="1"/>
  <c r="EA171" i="2"/>
  <c r="DZ171" i="2"/>
  <c r="DY171" i="2"/>
  <c r="DW171" i="2"/>
  <c r="DU171" i="2"/>
  <c r="EC171" i="2" s="1"/>
  <c r="ED171" i="2" s="1"/>
  <c r="DG171" i="2"/>
  <c r="AN171" i="2" s="1"/>
  <c r="DE171" i="2"/>
  <c r="AL171" i="2" s="1"/>
  <c r="DC171" i="2"/>
  <c r="DD171" i="2" s="1"/>
  <c r="DA171" i="2"/>
  <c r="DB171" i="2" s="1"/>
  <c r="CL171" i="2"/>
  <c r="CI171" i="2"/>
  <c r="CJ171" i="2" s="1"/>
  <c r="CB171" i="2"/>
  <c r="BD171" i="2"/>
  <c r="BC171" i="2"/>
  <c r="AJ171" i="2"/>
  <c r="AK171" i="2" s="1"/>
  <c r="AH171" i="2"/>
  <c r="AI171" i="2" s="1"/>
  <c r="X171" i="2"/>
  <c r="RJ171" i="2" s="1"/>
  <c r="W171" i="2"/>
  <c r="V171" i="2"/>
  <c r="RH171" i="2" s="1"/>
  <c r="U171" i="2"/>
  <c r="RG171" i="2" s="1"/>
  <c r="T171" i="2"/>
  <c r="RF171" i="2" s="1"/>
  <c r="S171" i="2"/>
  <c r="RE171" i="2" s="1"/>
  <c r="R171" i="2"/>
  <c r="RD171" i="2" s="1"/>
  <c r="Q171" i="2"/>
  <c r="N171" i="2" s="1"/>
  <c r="O171" i="2" s="1"/>
  <c r="L171" i="2"/>
  <c r="K171" i="2"/>
  <c r="J171" i="2"/>
  <c r="I171" i="2"/>
  <c r="QH171" i="2" s="1"/>
  <c r="SE170" i="2"/>
  <c r="SD170" i="2"/>
  <c r="RT170" i="2"/>
  <c r="RS170" i="2"/>
  <c r="RR170" i="2"/>
  <c r="RQ170" i="2"/>
  <c r="RP170" i="2"/>
  <c r="RO170" i="2"/>
  <c r="RN170" i="2"/>
  <c r="RM170" i="2"/>
  <c r="RL170" i="2"/>
  <c r="RK170" i="2"/>
  <c r="RG170" i="2"/>
  <c r="QK170" i="2"/>
  <c r="QO170" i="2" s="1"/>
  <c r="QH170" i="2"/>
  <c r="PT170" i="2"/>
  <c r="PQ170" i="2"/>
  <c r="PU170" i="2" s="1"/>
  <c r="OW170" i="2"/>
  <c r="PA170" i="2" s="1"/>
  <c r="OT170" i="2"/>
  <c r="OF170" i="2"/>
  <c r="OC170" i="2"/>
  <c r="OG170" i="2" s="1"/>
  <c r="NI170" i="2"/>
  <c r="NM170" i="2" s="1"/>
  <c r="NF170" i="2"/>
  <c r="NB170" i="2"/>
  <c r="MR170" i="2"/>
  <c r="MO170" i="2"/>
  <c r="MS170" i="2" s="1"/>
  <c r="LU170" i="2"/>
  <c r="LY170" i="2" s="1"/>
  <c r="LR170" i="2"/>
  <c r="LN170" i="2"/>
  <c r="LD170" i="2"/>
  <c r="LA170" i="2"/>
  <c r="LE170" i="2" s="1"/>
  <c r="KG170" i="2"/>
  <c r="KK170" i="2" s="1"/>
  <c r="KD170" i="2"/>
  <c r="JZ170" i="2"/>
  <c r="JP170" i="2"/>
  <c r="JM170" i="2"/>
  <c r="JQ170" i="2" s="1"/>
  <c r="IS170" i="2"/>
  <c r="IW170" i="2" s="1"/>
  <c r="IP170" i="2"/>
  <c r="IL170" i="2"/>
  <c r="IB170" i="2"/>
  <c r="HY170" i="2"/>
  <c r="IC170" i="2" s="1"/>
  <c r="GT170" i="2"/>
  <c r="GI170" i="2"/>
  <c r="GJ170" i="2" s="1"/>
  <c r="GG170" i="2"/>
  <c r="GH170" i="2" s="1"/>
  <c r="GE170" i="2"/>
  <c r="GF170" i="2" s="1"/>
  <c r="GC170" i="2"/>
  <c r="GD170" i="2" s="1"/>
  <c r="FP170" i="2"/>
  <c r="FO170" i="2"/>
  <c r="FN170" i="2"/>
  <c r="FM170" i="2"/>
  <c r="FL170" i="2"/>
  <c r="FK170" i="2"/>
  <c r="FJ170" i="2"/>
  <c r="FI170" i="2"/>
  <c r="FQ170" i="2" s="1"/>
  <c r="FF170" i="2"/>
  <c r="EU170" i="2"/>
  <c r="EV170" i="2" s="1"/>
  <c r="ES170" i="2"/>
  <c r="ET170" i="2" s="1"/>
  <c r="EQ170" i="2"/>
  <c r="ER170" i="2" s="1"/>
  <c r="EO170" i="2"/>
  <c r="EW170" i="2" s="1"/>
  <c r="EX170" i="2" s="1"/>
  <c r="EB170" i="2"/>
  <c r="EA170" i="2"/>
  <c r="DZ170" i="2"/>
  <c r="DY170" i="2"/>
  <c r="DX170" i="2"/>
  <c r="DW170" i="2"/>
  <c r="DV170" i="2"/>
  <c r="DU170" i="2"/>
  <c r="EC170" i="2" s="1"/>
  <c r="ED170" i="2" s="1"/>
  <c r="DR170" i="2"/>
  <c r="DG170" i="2"/>
  <c r="AN170" i="2" s="1"/>
  <c r="DE170" i="2"/>
  <c r="AL170" i="2" s="1"/>
  <c r="DC170" i="2"/>
  <c r="AJ170" i="2" s="1"/>
  <c r="DA170" i="2"/>
  <c r="DB170" i="2" s="1"/>
  <c r="CL170" i="2"/>
  <c r="CI170" i="2"/>
  <c r="CM170" i="2" s="1"/>
  <c r="CG170" i="2"/>
  <c r="CH170" i="2" s="1"/>
  <c r="CD170" i="2"/>
  <c r="CC170" i="2"/>
  <c r="CB170" i="2"/>
  <c r="CA170" i="2"/>
  <c r="BX170" i="2"/>
  <c r="BC170" i="2"/>
  <c r="BD170" i="2" s="1"/>
  <c r="X170" i="2"/>
  <c r="RJ170" i="2" s="1"/>
  <c r="W170" i="2"/>
  <c r="RI170" i="2" s="1"/>
  <c r="V170" i="2"/>
  <c r="RH170" i="2" s="1"/>
  <c r="U170" i="2"/>
  <c r="T170" i="2"/>
  <c r="RF170" i="2" s="1"/>
  <c r="S170" i="2"/>
  <c r="RE170" i="2" s="1"/>
  <c r="R170" i="2"/>
  <c r="RD170" i="2" s="1"/>
  <c r="Q170" i="2"/>
  <c r="RC170" i="2" s="1"/>
  <c r="L170" i="2"/>
  <c r="K170" i="2"/>
  <c r="J170" i="2"/>
  <c r="I170" i="2"/>
  <c r="QD170" i="2" s="1"/>
  <c r="SE169" i="2"/>
  <c r="SD169" i="2"/>
  <c r="RT169" i="2"/>
  <c r="RS169" i="2"/>
  <c r="RR169" i="2"/>
  <c r="RQ169" i="2"/>
  <c r="RP169" i="2"/>
  <c r="ST169" i="2" s="1"/>
  <c r="UC169" i="2" s="1"/>
  <c r="RO169" i="2"/>
  <c r="RN169" i="2"/>
  <c r="RM169" i="2"/>
  <c r="RL169" i="2"/>
  <c r="RK169" i="2"/>
  <c r="RJ169" i="2"/>
  <c r="RH169" i="2"/>
  <c r="RF169" i="2"/>
  <c r="SJ169" i="2" s="1"/>
  <c r="TS169" i="2" s="1"/>
  <c r="RD169" i="2"/>
  <c r="QO169" i="2"/>
  <c r="QP169" i="2" s="1"/>
  <c r="QK169" i="2"/>
  <c r="PU169" i="2"/>
  <c r="PQ169" i="2"/>
  <c r="PA169" i="2"/>
  <c r="PB169" i="2" s="1"/>
  <c r="OW169" i="2"/>
  <c r="OG169" i="2"/>
  <c r="OC169" i="2"/>
  <c r="NM169" i="2"/>
  <c r="NN169" i="2" s="1"/>
  <c r="NI169" i="2"/>
  <c r="MS169" i="2"/>
  <c r="MO169" i="2"/>
  <c r="LY169" i="2"/>
  <c r="LZ169" i="2" s="1"/>
  <c r="LU169" i="2"/>
  <c r="LE169" i="2"/>
  <c r="LA169" i="2"/>
  <c r="KK169" i="2"/>
  <c r="KL169" i="2" s="1"/>
  <c r="KG169" i="2"/>
  <c r="JQ169" i="2"/>
  <c r="JM169" i="2"/>
  <c r="IW169" i="2"/>
  <c r="IX169" i="2" s="1"/>
  <c r="IS169" i="2"/>
  <c r="IC169" i="2"/>
  <c r="HY169" i="2"/>
  <c r="GW169" i="2"/>
  <c r="GX169" i="2" s="1"/>
  <c r="GI169" i="2"/>
  <c r="GG169" i="2"/>
  <c r="GE169" i="2"/>
  <c r="GC169" i="2"/>
  <c r="GK169" i="2" s="1"/>
  <c r="GL169" i="2" s="1"/>
  <c r="FO169" i="2"/>
  <c r="FP169" i="2" s="1"/>
  <c r="FM169" i="2"/>
  <c r="FN169" i="2" s="1"/>
  <c r="FK169" i="2"/>
  <c r="FL169" i="2" s="1"/>
  <c r="FI169" i="2"/>
  <c r="FQ169" i="2" s="1"/>
  <c r="EU169" i="2"/>
  <c r="ES169" i="2"/>
  <c r="EQ169" i="2"/>
  <c r="EO169" i="2"/>
  <c r="EW169" i="2" s="1"/>
  <c r="EX169" i="2" s="1"/>
  <c r="EA169" i="2"/>
  <c r="EB169" i="2" s="1"/>
  <c r="DY169" i="2"/>
  <c r="DZ169" i="2" s="1"/>
  <c r="DW169" i="2"/>
  <c r="DX169" i="2" s="1"/>
  <c r="DU169" i="2"/>
  <c r="DV169" i="2" s="1"/>
  <c r="DG169" i="2"/>
  <c r="DE169" i="2"/>
  <c r="DC169" i="2"/>
  <c r="DA169" i="2"/>
  <c r="DI169" i="2" s="1"/>
  <c r="DJ169" i="2" s="1"/>
  <c r="CC169" i="2"/>
  <c r="CD169" i="2" s="1"/>
  <c r="CA169" i="2"/>
  <c r="CI169" i="2" s="1"/>
  <c r="BC169" i="2"/>
  <c r="AN169" i="2"/>
  <c r="HC169" i="2" s="1"/>
  <c r="HD169" i="2" s="1"/>
  <c r="AL169" i="2"/>
  <c r="HA169" i="2" s="1"/>
  <c r="HB169" i="2" s="1"/>
  <c r="AJ169" i="2"/>
  <c r="GY169" i="2" s="1"/>
  <c r="GZ169" i="2" s="1"/>
  <c r="AH169" i="2"/>
  <c r="AP169" i="2" s="1"/>
  <c r="X169" i="2"/>
  <c r="W169" i="2"/>
  <c r="RI169" i="2" s="1"/>
  <c r="V169" i="2"/>
  <c r="U169" i="2"/>
  <c r="RG169" i="2" s="1"/>
  <c r="SK169" i="2" s="1"/>
  <c r="TT169" i="2" s="1"/>
  <c r="T169" i="2"/>
  <c r="S169" i="2"/>
  <c r="RE169" i="2" s="1"/>
  <c r="SI169" i="2" s="1"/>
  <c r="TR169" i="2" s="1"/>
  <c r="R169" i="2"/>
  <c r="Q169" i="2"/>
  <c r="N169" i="2" s="1"/>
  <c r="L169" i="2"/>
  <c r="K169" i="2"/>
  <c r="J169" i="2"/>
  <c r="I169" i="2"/>
  <c r="QF169" i="2" s="1"/>
  <c r="SE168" i="2"/>
  <c r="SD168" i="2"/>
  <c r="RT168" i="2"/>
  <c r="RS168" i="2"/>
  <c r="RR168" i="2"/>
  <c r="RQ168" i="2"/>
  <c r="RP168" i="2"/>
  <c r="RO168" i="2"/>
  <c r="RN168" i="2"/>
  <c r="RM168" i="2"/>
  <c r="RL168" i="2"/>
  <c r="RK168" i="2"/>
  <c r="RI168" i="2"/>
  <c r="RG168" i="2"/>
  <c r="RE168" i="2"/>
  <c r="RC168" i="2"/>
  <c r="QN168" i="2"/>
  <c r="QK168" i="2"/>
  <c r="QO168" i="2" s="1"/>
  <c r="QH168" i="2"/>
  <c r="QD168" i="2"/>
  <c r="PT168" i="2"/>
  <c r="PQ168" i="2"/>
  <c r="PR168" i="2" s="1"/>
  <c r="PN168" i="2"/>
  <c r="PJ168" i="2"/>
  <c r="OZ168" i="2"/>
  <c r="OW168" i="2"/>
  <c r="PA168" i="2" s="1"/>
  <c r="OT168" i="2"/>
  <c r="OP168" i="2"/>
  <c r="OF168" i="2"/>
  <c r="OC168" i="2"/>
  <c r="OD168" i="2" s="1"/>
  <c r="NZ168" i="2"/>
  <c r="NV168" i="2"/>
  <c r="NL168" i="2"/>
  <c r="NI168" i="2"/>
  <c r="NM168" i="2" s="1"/>
  <c r="NF168" i="2"/>
  <c r="NB168" i="2"/>
  <c r="MR168" i="2"/>
  <c r="MO168" i="2"/>
  <c r="MP168" i="2" s="1"/>
  <c r="ML168" i="2"/>
  <c r="MH168" i="2"/>
  <c r="LX168" i="2"/>
  <c r="LU168" i="2"/>
  <c r="LY168" i="2" s="1"/>
  <c r="LR168" i="2"/>
  <c r="LN168" i="2"/>
  <c r="LD168" i="2"/>
  <c r="LA168" i="2"/>
  <c r="LB168" i="2" s="1"/>
  <c r="KX168" i="2"/>
  <c r="KT168" i="2"/>
  <c r="KJ168" i="2"/>
  <c r="KG168" i="2"/>
  <c r="KK168" i="2" s="1"/>
  <c r="KD168" i="2"/>
  <c r="JZ168" i="2"/>
  <c r="JP168" i="2"/>
  <c r="JM168" i="2"/>
  <c r="JN168" i="2" s="1"/>
  <c r="JJ168" i="2"/>
  <c r="JF168" i="2"/>
  <c r="IV168" i="2"/>
  <c r="IS168" i="2"/>
  <c r="IW168" i="2" s="1"/>
  <c r="IP168" i="2"/>
  <c r="IL168" i="2"/>
  <c r="IB168" i="2"/>
  <c r="HY168" i="2"/>
  <c r="HZ168" i="2" s="1"/>
  <c r="HV168" i="2"/>
  <c r="HR168" i="2"/>
  <c r="GT168" i="2"/>
  <c r="GI168" i="2"/>
  <c r="GJ168" i="2" s="1"/>
  <c r="GG168" i="2"/>
  <c r="GH168" i="2" s="1"/>
  <c r="GE168" i="2"/>
  <c r="GF168" i="2" s="1"/>
  <c r="GC168" i="2"/>
  <c r="GK168" i="2" s="1"/>
  <c r="GL168" i="2" s="1"/>
  <c r="FP168" i="2"/>
  <c r="FO168" i="2"/>
  <c r="FN168" i="2"/>
  <c r="FM168" i="2"/>
  <c r="FL168" i="2"/>
  <c r="FK168" i="2"/>
  <c r="FJ168" i="2"/>
  <c r="FI168" i="2"/>
  <c r="FQ168" i="2" s="1"/>
  <c r="FF168" i="2"/>
  <c r="EU168" i="2"/>
  <c r="EV168" i="2" s="1"/>
  <c r="ES168" i="2"/>
  <c r="ET168" i="2" s="1"/>
  <c r="EQ168" i="2"/>
  <c r="ER168" i="2" s="1"/>
  <c r="EO168" i="2"/>
  <c r="EP168" i="2" s="1"/>
  <c r="EB168" i="2"/>
  <c r="EA168" i="2"/>
  <c r="DZ168" i="2"/>
  <c r="DY168" i="2"/>
  <c r="DX168" i="2"/>
  <c r="EF168" i="2" s="1"/>
  <c r="EE168" i="2" s="1"/>
  <c r="EG168" i="2" s="1"/>
  <c r="DW168" i="2"/>
  <c r="DV168" i="2"/>
  <c r="DU168" i="2"/>
  <c r="EC168" i="2" s="1"/>
  <c r="ED168" i="2" s="1"/>
  <c r="DR168" i="2"/>
  <c r="DG168" i="2"/>
  <c r="AN168" i="2" s="1"/>
  <c r="DE168" i="2"/>
  <c r="AL168" i="2" s="1"/>
  <c r="DC168" i="2"/>
  <c r="DD168" i="2" s="1"/>
  <c r="DA168" i="2"/>
  <c r="AH168" i="2" s="1"/>
  <c r="CL168" i="2"/>
  <c r="CI168" i="2"/>
  <c r="CJ168" i="2" s="1"/>
  <c r="CG168" i="2"/>
  <c r="CG169" i="2" s="1"/>
  <c r="CH169" i="2" s="1"/>
  <c r="CD168" i="2"/>
  <c r="CC168" i="2"/>
  <c r="CB168" i="2"/>
  <c r="CA168" i="2"/>
  <c r="BX168" i="2"/>
  <c r="BC168" i="2"/>
  <c r="BD168" i="2" s="1"/>
  <c r="X168" i="2"/>
  <c r="RJ168" i="2" s="1"/>
  <c r="W168" i="2"/>
  <c r="V168" i="2"/>
  <c r="RH168" i="2" s="1"/>
  <c r="U168" i="2"/>
  <c r="T168" i="2"/>
  <c r="RF168" i="2" s="1"/>
  <c r="S168" i="2"/>
  <c r="R168" i="2"/>
  <c r="RD168" i="2" s="1"/>
  <c r="Q168" i="2"/>
  <c r="L168" i="2"/>
  <c r="K168" i="2"/>
  <c r="J168" i="2"/>
  <c r="I168" i="2"/>
  <c r="QF168" i="2" s="1"/>
  <c r="SE167" i="2"/>
  <c r="SD167" i="2"/>
  <c r="RT167" i="2"/>
  <c r="RS167" i="2"/>
  <c r="RR167" i="2"/>
  <c r="RQ167" i="2"/>
  <c r="RP167" i="2"/>
  <c r="RO167" i="2"/>
  <c r="RN167" i="2"/>
  <c r="RM167" i="2"/>
  <c r="RL167" i="2"/>
  <c r="RK167" i="2"/>
  <c r="RJ167" i="2"/>
  <c r="QO167" i="2"/>
  <c r="QL167" i="2"/>
  <c r="QK167" i="2"/>
  <c r="PU167" i="2"/>
  <c r="PQ167" i="2"/>
  <c r="PL167" i="2"/>
  <c r="PA167" i="2"/>
  <c r="OX167" i="2"/>
  <c r="OW167" i="2"/>
  <c r="OG167" i="2"/>
  <c r="OC167" i="2"/>
  <c r="NX167" i="2"/>
  <c r="NR167" i="2"/>
  <c r="NM167" i="2"/>
  <c r="NJ167" i="2"/>
  <c r="NI167" i="2"/>
  <c r="NH167" i="2"/>
  <c r="MS167" i="2"/>
  <c r="MO167" i="2"/>
  <c r="MJ167" i="2"/>
  <c r="MD167" i="2"/>
  <c r="LY167" i="2"/>
  <c r="LV167" i="2"/>
  <c r="LU167" i="2"/>
  <c r="LT167" i="2"/>
  <c r="LE167" i="2"/>
  <c r="LA167" i="2"/>
  <c r="KV167" i="2"/>
  <c r="KP167" i="2"/>
  <c r="KK167" i="2"/>
  <c r="KH167" i="2"/>
  <c r="KG167" i="2"/>
  <c r="KF167" i="2"/>
  <c r="JQ167" i="2"/>
  <c r="JM167" i="2"/>
  <c r="JH167" i="2"/>
  <c r="JB167" i="2"/>
  <c r="IW167" i="2"/>
  <c r="IT167" i="2"/>
  <c r="IS167" i="2"/>
  <c r="IR167" i="2"/>
  <c r="IC167" i="2"/>
  <c r="HY167" i="2"/>
  <c r="HT167" i="2"/>
  <c r="HN167" i="2"/>
  <c r="GI167" i="2"/>
  <c r="GG167" i="2"/>
  <c r="GF167" i="2"/>
  <c r="GE167" i="2"/>
  <c r="GD167" i="2"/>
  <c r="GC167" i="2"/>
  <c r="GK167" i="2" s="1"/>
  <c r="GL167" i="2" s="1"/>
  <c r="FO167" i="2"/>
  <c r="FP167" i="2" s="1"/>
  <c r="FM167" i="2"/>
  <c r="FN167" i="2" s="1"/>
  <c r="FK167" i="2"/>
  <c r="FL167" i="2" s="1"/>
  <c r="FI167" i="2"/>
  <c r="FJ167" i="2" s="1"/>
  <c r="EV167" i="2"/>
  <c r="EU167" i="2"/>
  <c r="ET167" i="2"/>
  <c r="ES167" i="2"/>
  <c r="ER167" i="2"/>
  <c r="EQ167" i="2"/>
  <c r="EP167" i="2"/>
  <c r="EO167" i="2"/>
  <c r="EW167" i="2" s="1"/>
  <c r="EX167" i="2" s="1"/>
  <c r="EL167" i="2"/>
  <c r="EA167" i="2"/>
  <c r="EB167" i="2" s="1"/>
  <c r="DY167" i="2"/>
  <c r="DZ167" i="2" s="1"/>
  <c r="DW167" i="2"/>
  <c r="DX167" i="2" s="1"/>
  <c r="DU167" i="2"/>
  <c r="DV167" i="2" s="1"/>
  <c r="DH167" i="2"/>
  <c r="DG167" i="2"/>
  <c r="AN167" i="2" s="1"/>
  <c r="DF167" i="2"/>
  <c r="DE167" i="2"/>
  <c r="DD167" i="2"/>
  <c r="DC167" i="2"/>
  <c r="AJ167" i="2" s="1"/>
  <c r="DB167" i="2"/>
  <c r="DA167" i="2"/>
  <c r="DI167" i="2" s="1"/>
  <c r="DJ167" i="2" s="1"/>
  <c r="CX167" i="2"/>
  <c r="CO167" i="2"/>
  <c r="CM167" i="2"/>
  <c r="CU167" i="2" s="1"/>
  <c r="CL167" i="2"/>
  <c r="CJ167" i="2"/>
  <c r="CI167" i="2"/>
  <c r="CH167" i="2"/>
  <c r="CD167" i="2"/>
  <c r="CB167" i="2"/>
  <c r="BX167" i="2"/>
  <c r="BK167" i="2"/>
  <c r="BL167" i="2" s="1"/>
  <c r="BG167" i="2"/>
  <c r="BC167" i="2"/>
  <c r="BD167" i="2" s="1"/>
  <c r="AM167" i="2"/>
  <c r="AL167" i="2"/>
  <c r="HA167" i="2" s="1"/>
  <c r="HB167" i="2" s="1"/>
  <c r="AI167" i="2"/>
  <c r="AH167" i="2"/>
  <c r="GW167" i="2" s="1"/>
  <c r="X167" i="2"/>
  <c r="W167" i="2"/>
  <c r="RI167" i="2" s="1"/>
  <c r="V167" i="2"/>
  <c r="RH167" i="2" s="1"/>
  <c r="U167" i="2"/>
  <c r="RG167" i="2" s="1"/>
  <c r="T167" i="2"/>
  <c r="RF167" i="2" s="1"/>
  <c r="S167" i="2"/>
  <c r="RE167" i="2" s="1"/>
  <c r="R167" i="2"/>
  <c r="N167" i="2" s="1"/>
  <c r="Q167" i="2"/>
  <c r="RC167" i="2" s="1"/>
  <c r="L167" i="2"/>
  <c r="K167" i="2"/>
  <c r="J167" i="2"/>
  <c r="I167" i="2"/>
  <c r="QT167" i="2" s="1"/>
  <c r="SE166" i="2"/>
  <c r="SD166" i="2"/>
  <c r="RT166" i="2"/>
  <c r="RS166" i="2"/>
  <c r="RR166" i="2"/>
  <c r="RQ166" i="2"/>
  <c r="RP166" i="2"/>
  <c r="RO166" i="2"/>
  <c r="RN166" i="2"/>
  <c r="RM166" i="2"/>
  <c r="RL166" i="2"/>
  <c r="RK166" i="2"/>
  <c r="RJ166" i="2"/>
  <c r="RI166" i="2"/>
  <c r="RH166" i="2"/>
  <c r="RG166" i="2"/>
  <c r="RF166" i="2"/>
  <c r="RE166" i="2"/>
  <c r="RD166" i="2"/>
  <c r="RB166" i="2" s="1"/>
  <c r="RA166" i="2" s="1"/>
  <c r="RC166" i="2"/>
  <c r="QT166" i="2"/>
  <c r="QO166" i="2"/>
  <c r="QP166" i="2" s="1"/>
  <c r="QN166" i="2"/>
  <c r="QL166" i="2"/>
  <c r="QK166" i="2"/>
  <c r="QJ166" i="2"/>
  <c r="QH166" i="2"/>
  <c r="QF166" i="2"/>
  <c r="QD166" i="2"/>
  <c r="PZ166" i="2"/>
  <c r="PU166" i="2"/>
  <c r="PT166" i="2"/>
  <c r="PR166" i="2"/>
  <c r="PQ166" i="2"/>
  <c r="PP166" i="2"/>
  <c r="PN166" i="2"/>
  <c r="PL166" i="2"/>
  <c r="PJ166" i="2"/>
  <c r="PF166" i="2"/>
  <c r="PA166" i="2"/>
  <c r="PB166" i="2" s="1"/>
  <c r="OZ166" i="2"/>
  <c r="OX166" i="2"/>
  <c r="OW166" i="2"/>
  <c r="OV166" i="2"/>
  <c r="OT166" i="2"/>
  <c r="OR166" i="2"/>
  <c r="OP166" i="2"/>
  <c r="OL166" i="2"/>
  <c r="OG166" i="2"/>
  <c r="OF166" i="2"/>
  <c r="OD166" i="2"/>
  <c r="OC166" i="2"/>
  <c r="OB166" i="2"/>
  <c r="NZ166" i="2"/>
  <c r="NX166" i="2"/>
  <c r="NV166" i="2"/>
  <c r="NR166" i="2"/>
  <c r="NM166" i="2"/>
  <c r="NN166" i="2" s="1"/>
  <c r="NL166" i="2"/>
  <c r="NJ166" i="2"/>
  <c r="NI166" i="2"/>
  <c r="NH166" i="2"/>
  <c r="NF166" i="2"/>
  <c r="ND166" i="2"/>
  <c r="NB166" i="2"/>
  <c r="MX166" i="2"/>
  <c r="MS166" i="2"/>
  <c r="MV166" i="2" s="1"/>
  <c r="MR166" i="2"/>
  <c r="MP166" i="2"/>
  <c r="MO166" i="2"/>
  <c r="MN166" i="2"/>
  <c r="ML166" i="2"/>
  <c r="MJ166" i="2"/>
  <c r="MH166" i="2"/>
  <c r="MD166" i="2"/>
  <c r="LY166" i="2"/>
  <c r="LZ166" i="2" s="1"/>
  <c r="LX166" i="2"/>
  <c r="LV166" i="2"/>
  <c r="LU166" i="2"/>
  <c r="LT166" i="2"/>
  <c r="LR166" i="2"/>
  <c r="LP166" i="2"/>
  <c r="LN166" i="2"/>
  <c r="LJ166" i="2"/>
  <c r="LE166" i="2"/>
  <c r="LH166" i="2" s="1"/>
  <c r="LD166" i="2"/>
  <c r="LB166" i="2"/>
  <c r="LA166" i="2"/>
  <c r="KZ166" i="2"/>
  <c r="KX166" i="2"/>
  <c r="KV166" i="2"/>
  <c r="KT166" i="2"/>
  <c r="KP166" i="2"/>
  <c r="KK166" i="2"/>
  <c r="KL166" i="2" s="1"/>
  <c r="KJ166" i="2"/>
  <c r="KH166" i="2"/>
  <c r="KG166" i="2"/>
  <c r="KF166" i="2"/>
  <c r="KD166" i="2"/>
  <c r="KB166" i="2"/>
  <c r="JZ166" i="2"/>
  <c r="JV166" i="2"/>
  <c r="JQ166" i="2"/>
  <c r="JP166" i="2"/>
  <c r="JN166" i="2"/>
  <c r="JM166" i="2"/>
  <c r="JL166" i="2"/>
  <c r="JJ166" i="2"/>
  <c r="JH166" i="2"/>
  <c r="JF166" i="2"/>
  <c r="JB166" i="2"/>
  <c r="IW166" i="2"/>
  <c r="IX166" i="2" s="1"/>
  <c r="IV166" i="2"/>
  <c r="IT166" i="2"/>
  <c r="IS166" i="2"/>
  <c r="IR166" i="2"/>
  <c r="IP166" i="2"/>
  <c r="IN166" i="2"/>
  <c r="IL166" i="2"/>
  <c r="IH166" i="2"/>
  <c r="IC166" i="2"/>
  <c r="IB166" i="2"/>
  <c r="HZ166" i="2"/>
  <c r="HY166" i="2"/>
  <c r="HX166" i="2"/>
  <c r="HV166" i="2"/>
  <c r="HT166" i="2"/>
  <c r="HR166" i="2"/>
  <c r="HN166" i="2"/>
  <c r="GT166" i="2"/>
  <c r="GJ166" i="2"/>
  <c r="GI166" i="2"/>
  <c r="GH166" i="2"/>
  <c r="GG166" i="2"/>
  <c r="GF166" i="2"/>
  <c r="GE166" i="2"/>
  <c r="GD166" i="2"/>
  <c r="GC166" i="2"/>
  <c r="GK166" i="2" s="1"/>
  <c r="GL166" i="2" s="1"/>
  <c r="FZ166" i="2"/>
  <c r="FO166" i="2"/>
  <c r="FP166" i="2" s="1"/>
  <c r="FM166" i="2"/>
  <c r="FN166" i="2" s="1"/>
  <c r="FK166" i="2"/>
  <c r="FL166" i="2" s="1"/>
  <c r="FI166" i="2"/>
  <c r="FQ166" i="2" s="1"/>
  <c r="FF166" i="2"/>
  <c r="EV166" i="2"/>
  <c r="EU166" i="2"/>
  <c r="ET166" i="2"/>
  <c r="ES166" i="2"/>
  <c r="ER166" i="2"/>
  <c r="EZ166" i="2" s="1"/>
  <c r="EY166" i="2" s="1"/>
  <c r="FA166" i="2" s="1"/>
  <c r="EQ166" i="2"/>
  <c r="EP166" i="2"/>
  <c r="EO166" i="2"/>
  <c r="EW166" i="2" s="1"/>
  <c r="EX166" i="2" s="1"/>
  <c r="EL166" i="2"/>
  <c r="EA166" i="2"/>
  <c r="EB166" i="2" s="1"/>
  <c r="DY166" i="2"/>
  <c r="DZ166" i="2" s="1"/>
  <c r="DW166" i="2"/>
  <c r="DX166" i="2" s="1"/>
  <c r="DU166" i="2"/>
  <c r="DV166" i="2" s="1"/>
  <c r="DR166" i="2"/>
  <c r="DH166" i="2"/>
  <c r="DG166" i="2"/>
  <c r="DF166" i="2"/>
  <c r="DE166" i="2"/>
  <c r="DD166" i="2"/>
  <c r="DC166" i="2"/>
  <c r="AJ166" i="2" s="1"/>
  <c r="DB166" i="2"/>
  <c r="DA166" i="2"/>
  <c r="DI166" i="2" s="1"/>
  <c r="DJ166" i="2" s="1"/>
  <c r="CX166" i="2"/>
  <c r="CM166" i="2"/>
  <c r="CL166" i="2"/>
  <c r="CJ166" i="2"/>
  <c r="CI166" i="2"/>
  <c r="CH166" i="2"/>
  <c r="CF166" i="2"/>
  <c r="CD166" i="2"/>
  <c r="CB166" i="2"/>
  <c r="BX166" i="2"/>
  <c r="BM166" i="2"/>
  <c r="BN166" i="2" s="1"/>
  <c r="BK166" i="2"/>
  <c r="BL166" i="2" s="1"/>
  <c r="BC166" i="2"/>
  <c r="BD166" i="2" s="1"/>
  <c r="AW166" i="2"/>
  <c r="AT166" i="2"/>
  <c r="AO166" i="2"/>
  <c r="AN166" i="2"/>
  <c r="HC166" i="2" s="1"/>
  <c r="HD166" i="2" s="1"/>
  <c r="AM166" i="2"/>
  <c r="AL166" i="2"/>
  <c r="HA166" i="2" s="1"/>
  <c r="HB166" i="2" s="1"/>
  <c r="O166" i="2"/>
  <c r="N166" i="2"/>
  <c r="QQ166" i="2" s="1"/>
  <c r="GY165" i="2"/>
  <c r="GZ165" i="2" s="1"/>
  <c r="GI165" i="2"/>
  <c r="GJ165" i="2" s="1"/>
  <c r="GG165" i="2"/>
  <c r="GH165" i="2" s="1"/>
  <c r="GF165" i="2"/>
  <c r="GE165" i="2"/>
  <c r="GC165" i="2"/>
  <c r="GK165" i="2" s="1"/>
  <c r="GL165" i="2" s="1"/>
  <c r="FO165" i="2"/>
  <c r="FP165" i="2" s="1"/>
  <c r="FM165" i="2"/>
  <c r="FN165" i="2" s="1"/>
  <c r="FK165" i="2"/>
  <c r="FL165" i="2" s="1"/>
  <c r="FI165" i="2"/>
  <c r="FJ165" i="2" s="1"/>
  <c r="EU165" i="2"/>
  <c r="EV165" i="2" s="1"/>
  <c r="ET165" i="2"/>
  <c r="ES165" i="2"/>
  <c r="EQ165" i="2"/>
  <c r="EO165" i="2"/>
  <c r="EP165" i="2" s="1"/>
  <c r="EA165" i="2"/>
  <c r="EB165" i="2" s="1"/>
  <c r="DY165" i="2"/>
  <c r="DZ165" i="2" s="1"/>
  <c r="DW165" i="2"/>
  <c r="DX165" i="2" s="1"/>
  <c r="DU165" i="2"/>
  <c r="DV165" i="2" s="1"/>
  <c r="DH165" i="2"/>
  <c r="DG165" i="2"/>
  <c r="AN165" i="2" s="1"/>
  <c r="DF165" i="2"/>
  <c r="DE165" i="2"/>
  <c r="AL165" i="2" s="1"/>
  <c r="DC165" i="2"/>
  <c r="DD165" i="2" s="1"/>
  <c r="DA165" i="2"/>
  <c r="DB165" i="2" s="1"/>
  <c r="CX165" i="2"/>
  <c r="CV165" i="2"/>
  <c r="CO165" i="2"/>
  <c r="CN165" i="2"/>
  <c r="CM165" i="2"/>
  <c r="CU165" i="2" s="1"/>
  <c r="CL165" i="2"/>
  <c r="CI165" i="2"/>
  <c r="CJ165" i="2" s="1"/>
  <c r="CD165" i="2"/>
  <c r="CB165" i="2"/>
  <c r="BX165" i="2"/>
  <c r="BI165" i="2"/>
  <c r="BJ165" i="2" s="1"/>
  <c r="BD165" i="2"/>
  <c r="BC165" i="2"/>
  <c r="AJ165" i="2"/>
  <c r="AK165" i="2" s="1"/>
  <c r="AI165" i="2"/>
  <c r="AH165" i="2"/>
  <c r="GW165" i="2" s="1"/>
  <c r="X165" i="2"/>
  <c r="W165" i="2"/>
  <c r="V165" i="2"/>
  <c r="U165" i="2"/>
  <c r="T165" i="2"/>
  <c r="S165" i="2"/>
  <c r="R165" i="2"/>
  <c r="Q165" i="2"/>
  <c r="L165" i="2"/>
  <c r="K165" i="2"/>
  <c r="J165" i="2"/>
  <c r="I165" i="2"/>
  <c r="HN165" i="2" s="1"/>
  <c r="GI164" i="2"/>
  <c r="GJ164" i="2" s="1"/>
  <c r="GG164" i="2"/>
  <c r="GE164" i="2"/>
  <c r="GC164" i="2"/>
  <c r="GK164" i="2" s="1"/>
  <c r="GL164" i="2" s="1"/>
  <c r="FO164" i="2"/>
  <c r="FM164" i="2"/>
  <c r="FK164" i="2"/>
  <c r="FL164" i="2" s="1"/>
  <c r="FI164" i="2"/>
  <c r="EU164" i="2"/>
  <c r="ES164" i="2"/>
  <c r="EQ164" i="2"/>
  <c r="ER164" i="2" s="1"/>
  <c r="EO164" i="2"/>
  <c r="EP164" i="2" s="1"/>
  <c r="EA164" i="2"/>
  <c r="DZ164" i="2"/>
  <c r="DY164" i="2"/>
  <c r="DW164" i="2"/>
  <c r="DU164" i="2"/>
  <c r="DG164" i="2"/>
  <c r="AN164" i="2" s="1"/>
  <c r="DE164" i="2"/>
  <c r="AL164" i="2" s="1"/>
  <c r="DC164" i="2"/>
  <c r="DD164" i="2" s="1"/>
  <c r="DA164" i="2"/>
  <c r="AH164" i="2" s="1"/>
  <c r="CG164" i="2"/>
  <c r="CH164" i="2" s="1"/>
  <c r="CD164" i="2"/>
  <c r="CC164" i="2"/>
  <c r="CI164" i="2" s="1"/>
  <c r="CA164" i="2"/>
  <c r="BC164" i="2"/>
  <c r="BD164" i="2" s="1"/>
  <c r="AK164" i="2"/>
  <c r="AJ164" i="2"/>
  <c r="GY164" i="2" s="1"/>
  <c r="X164" i="2"/>
  <c r="W164" i="2"/>
  <c r="V164" i="2"/>
  <c r="U164" i="2"/>
  <c r="T164" i="2"/>
  <c r="S164" i="2"/>
  <c r="R164" i="2"/>
  <c r="Q164" i="2"/>
  <c r="N164" i="2" s="1"/>
  <c r="O164" i="2" s="1"/>
  <c r="L164" i="2"/>
  <c r="K164" i="2"/>
  <c r="J164" i="2"/>
  <c r="I164" i="2"/>
  <c r="GI163" i="2"/>
  <c r="GJ163" i="2" s="1"/>
  <c r="GG163" i="2"/>
  <c r="GH163" i="2" s="1"/>
  <c r="GF163" i="2"/>
  <c r="GE163" i="2"/>
  <c r="GC163" i="2"/>
  <c r="GD163" i="2" s="1"/>
  <c r="FO163" i="2"/>
  <c r="FP163" i="2" s="1"/>
  <c r="FM163" i="2"/>
  <c r="FN163" i="2" s="1"/>
  <c r="FK163" i="2"/>
  <c r="FI163" i="2"/>
  <c r="FJ163" i="2" s="1"/>
  <c r="EU163" i="2"/>
  <c r="EV163" i="2" s="1"/>
  <c r="ET163" i="2"/>
  <c r="ES163" i="2"/>
  <c r="EQ163" i="2"/>
  <c r="ER163" i="2" s="1"/>
  <c r="EO163" i="2"/>
  <c r="EP163" i="2" s="1"/>
  <c r="EA163" i="2"/>
  <c r="EB163" i="2" s="1"/>
  <c r="DZ163" i="2"/>
  <c r="DY163" i="2"/>
  <c r="DW163" i="2"/>
  <c r="DX163" i="2" s="1"/>
  <c r="DU163" i="2"/>
  <c r="DV163" i="2" s="1"/>
  <c r="DH163" i="2"/>
  <c r="DG163" i="2"/>
  <c r="AN163" i="2" s="1"/>
  <c r="DE163" i="2"/>
  <c r="DF163" i="2" s="1"/>
  <c r="DC163" i="2"/>
  <c r="AJ163" i="2" s="1"/>
  <c r="DA163" i="2"/>
  <c r="AH163" i="2" s="1"/>
  <c r="CX163" i="2"/>
  <c r="CL163" i="2"/>
  <c r="CI163" i="2"/>
  <c r="CM163" i="2" s="1"/>
  <c r="CG163" i="2"/>
  <c r="CH163" i="2" s="1"/>
  <c r="CF163" i="2"/>
  <c r="CD163" i="2"/>
  <c r="CC163" i="2"/>
  <c r="CB163" i="2"/>
  <c r="CA163" i="2"/>
  <c r="BX163" i="2"/>
  <c r="BC163" i="2"/>
  <c r="BD163" i="2" s="1"/>
  <c r="AL163" i="2"/>
  <c r="HA163" i="2" s="1"/>
  <c r="HB163" i="2" s="1"/>
  <c r="X163" i="2"/>
  <c r="W163" i="2"/>
  <c r="V163" i="2"/>
  <c r="U163" i="2"/>
  <c r="T163" i="2"/>
  <c r="S163" i="2"/>
  <c r="R163" i="2"/>
  <c r="N163" i="2" s="1"/>
  <c r="O163" i="2" s="1"/>
  <c r="Q163" i="2"/>
  <c r="L163" i="2"/>
  <c r="K163" i="2"/>
  <c r="J163" i="2"/>
  <c r="I163" i="2"/>
  <c r="HN163" i="2" s="1"/>
  <c r="GI162" i="2"/>
  <c r="GJ162" i="2" s="1"/>
  <c r="GG162" i="2"/>
  <c r="GH162" i="2" s="1"/>
  <c r="GE162" i="2"/>
  <c r="GF162" i="2" s="1"/>
  <c r="GC162" i="2"/>
  <c r="GD162" i="2" s="1"/>
  <c r="FO162" i="2"/>
  <c r="FM162" i="2"/>
  <c r="FK162" i="2"/>
  <c r="FL162" i="2" s="1"/>
  <c r="FI162" i="2"/>
  <c r="FJ162" i="2" s="1"/>
  <c r="EU162" i="2"/>
  <c r="EV162" i="2" s="1"/>
  <c r="ES162" i="2"/>
  <c r="ET162" i="2" s="1"/>
  <c r="EQ162" i="2"/>
  <c r="ER162" i="2" s="1"/>
  <c r="EO162" i="2"/>
  <c r="EP162" i="2" s="1"/>
  <c r="EB162" i="2"/>
  <c r="EA162" i="2"/>
  <c r="DY162" i="2"/>
  <c r="DZ162" i="2" s="1"/>
  <c r="DW162" i="2"/>
  <c r="DX162" i="2" s="1"/>
  <c r="DU162" i="2"/>
  <c r="EC162" i="2" s="1"/>
  <c r="ED162" i="2" s="1"/>
  <c r="DR162" i="2"/>
  <c r="DG162" i="2"/>
  <c r="DH162" i="2" s="1"/>
  <c r="DE162" i="2"/>
  <c r="DF162" i="2" s="1"/>
  <c r="DC162" i="2"/>
  <c r="AJ162" i="2" s="1"/>
  <c r="DA162" i="2"/>
  <c r="AH162" i="2" s="1"/>
  <c r="CG162" i="2"/>
  <c r="CI162" i="2" s="1"/>
  <c r="CA162" i="2"/>
  <c r="CB162" i="2" s="1"/>
  <c r="BD162" i="2"/>
  <c r="BC162" i="2"/>
  <c r="AN162" i="2"/>
  <c r="HC162" i="2" s="1"/>
  <c r="HD162" i="2" s="1"/>
  <c r="AL162" i="2"/>
  <c r="HA162" i="2" s="1"/>
  <c r="HB162" i="2" s="1"/>
  <c r="X162" i="2"/>
  <c r="W162" i="2"/>
  <c r="V162" i="2"/>
  <c r="U162" i="2"/>
  <c r="N162" i="2" s="1"/>
  <c r="O162" i="2" s="1"/>
  <c r="T162" i="2"/>
  <c r="S162" i="2"/>
  <c r="R162" i="2"/>
  <c r="Q162" i="2"/>
  <c r="L162" i="2"/>
  <c r="K162" i="2"/>
  <c r="I162" i="2"/>
  <c r="CD162" i="2" s="1"/>
  <c r="HN161" i="2"/>
  <c r="GT161" i="2"/>
  <c r="GI161" i="2"/>
  <c r="GJ161" i="2" s="1"/>
  <c r="GG161" i="2"/>
  <c r="GH161" i="2" s="1"/>
  <c r="GE161" i="2"/>
  <c r="GF161" i="2" s="1"/>
  <c r="GC161" i="2"/>
  <c r="GD161" i="2" s="1"/>
  <c r="FZ161" i="2"/>
  <c r="FP161" i="2"/>
  <c r="FO161" i="2"/>
  <c r="FN161" i="2"/>
  <c r="FM161" i="2"/>
  <c r="FL161" i="2"/>
  <c r="FK161" i="2"/>
  <c r="FJ161" i="2"/>
  <c r="FI161" i="2"/>
  <c r="FQ161" i="2" s="1"/>
  <c r="FF161" i="2"/>
  <c r="EU161" i="2"/>
  <c r="EV161" i="2" s="1"/>
  <c r="ES161" i="2"/>
  <c r="ET161" i="2" s="1"/>
  <c r="EQ161" i="2"/>
  <c r="ER161" i="2" s="1"/>
  <c r="EO161" i="2"/>
  <c r="EP161" i="2" s="1"/>
  <c r="EL161" i="2"/>
  <c r="EB161" i="2"/>
  <c r="EA161" i="2"/>
  <c r="DZ161" i="2"/>
  <c r="DY161" i="2"/>
  <c r="DX161" i="2"/>
  <c r="DW161" i="2"/>
  <c r="DV161" i="2"/>
  <c r="DU161" i="2"/>
  <c r="EC161" i="2" s="1"/>
  <c r="ED161" i="2" s="1"/>
  <c r="DR161" i="2"/>
  <c r="DG161" i="2"/>
  <c r="DH161" i="2" s="1"/>
  <c r="DE161" i="2"/>
  <c r="DF161" i="2" s="1"/>
  <c r="DC161" i="2"/>
  <c r="DD161" i="2" s="1"/>
  <c r="DA161" i="2"/>
  <c r="AH161" i="2" s="1"/>
  <c r="CX161" i="2"/>
  <c r="CL161" i="2"/>
  <c r="CI161" i="2"/>
  <c r="CM161" i="2" s="1"/>
  <c r="CH161" i="2"/>
  <c r="CF161" i="2"/>
  <c r="CD161" i="2"/>
  <c r="CB161" i="2"/>
  <c r="BX161" i="2"/>
  <c r="BD161" i="2"/>
  <c r="BC161" i="2"/>
  <c r="AN161" i="2"/>
  <c r="AO161" i="2" s="1"/>
  <c r="AL161" i="2"/>
  <c r="AM161" i="2" s="1"/>
  <c r="AJ161" i="2"/>
  <c r="AK161" i="2" s="1"/>
  <c r="N161" i="2"/>
  <c r="O161" i="2" s="1"/>
  <c r="HN160" i="2"/>
  <c r="GT160" i="2"/>
  <c r="GI160" i="2"/>
  <c r="GJ160" i="2" s="1"/>
  <c r="GG160" i="2"/>
  <c r="GH160" i="2" s="1"/>
  <c r="GE160" i="2"/>
  <c r="GF160" i="2" s="1"/>
  <c r="GC160" i="2"/>
  <c r="GD160" i="2" s="1"/>
  <c r="FZ160" i="2"/>
  <c r="FP160" i="2"/>
  <c r="FO160" i="2"/>
  <c r="FN160" i="2"/>
  <c r="FM160" i="2"/>
  <c r="FL160" i="2"/>
  <c r="FK160" i="2"/>
  <c r="FJ160" i="2"/>
  <c r="FI160" i="2"/>
  <c r="FQ160" i="2" s="1"/>
  <c r="FF160" i="2"/>
  <c r="EU160" i="2"/>
  <c r="EV160" i="2" s="1"/>
  <c r="ES160" i="2"/>
  <c r="ET160" i="2" s="1"/>
  <c r="EQ160" i="2"/>
  <c r="ER160" i="2" s="1"/>
  <c r="EO160" i="2"/>
  <c r="EP160" i="2" s="1"/>
  <c r="EL160" i="2"/>
  <c r="EB160" i="2"/>
  <c r="EA160" i="2"/>
  <c r="DZ160" i="2"/>
  <c r="DY160" i="2"/>
  <c r="DX160" i="2"/>
  <c r="DW160" i="2"/>
  <c r="DV160" i="2"/>
  <c r="DU160" i="2"/>
  <c r="EC160" i="2" s="1"/>
  <c r="ED160" i="2" s="1"/>
  <c r="DR160" i="2"/>
  <c r="DG160" i="2"/>
  <c r="DH160" i="2" s="1"/>
  <c r="DE160" i="2"/>
  <c r="DF160" i="2" s="1"/>
  <c r="DC160" i="2"/>
  <c r="AJ160" i="2" s="1"/>
  <c r="DA160" i="2"/>
  <c r="DI160" i="2" s="1"/>
  <c r="DJ160" i="2" s="1"/>
  <c r="CX160" i="2"/>
  <c r="CL160" i="2"/>
  <c r="CI160" i="2"/>
  <c r="CM160" i="2" s="1"/>
  <c r="CH160" i="2"/>
  <c r="CF160" i="2"/>
  <c r="CD160" i="2"/>
  <c r="CB160" i="2"/>
  <c r="BX160" i="2"/>
  <c r="BD160" i="2"/>
  <c r="BC160" i="2"/>
  <c r="AN160" i="2"/>
  <c r="AO160" i="2" s="1"/>
  <c r="AL160" i="2"/>
  <c r="AM160" i="2" s="1"/>
  <c r="AH160" i="2"/>
  <c r="AI160" i="2" s="1"/>
  <c r="N160" i="2"/>
  <c r="O160" i="2" s="1"/>
  <c r="GI159" i="2"/>
  <c r="GJ159" i="2" s="1"/>
  <c r="GG159" i="2"/>
  <c r="GH159" i="2" s="1"/>
  <c r="GE159" i="2"/>
  <c r="GF159" i="2" s="1"/>
  <c r="GC159" i="2"/>
  <c r="GD159" i="2" s="1"/>
  <c r="FO159" i="2"/>
  <c r="FM159" i="2"/>
  <c r="FK159" i="2"/>
  <c r="FI159" i="2"/>
  <c r="FQ159" i="2" s="1"/>
  <c r="EU159" i="2"/>
  <c r="EV159" i="2" s="1"/>
  <c r="ES159" i="2"/>
  <c r="ET159" i="2" s="1"/>
  <c r="EQ159" i="2"/>
  <c r="ER159" i="2" s="1"/>
  <c r="EO159" i="2"/>
  <c r="EW159" i="2" s="1"/>
  <c r="EX159" i="2" s="1"/>
  <c r="EA159" i="2"/>
  <c r="DY159" i="2"/>
  <c r="DX159" i="2"/>
  <c r="DW159" i="2"/>
  <c r="DU159" i="2"/>
  <c r="EC159" i="2" s="1"/>
  <c r="ED159" i="2" s="1"/>
  <c r="DG159" i="2"/>
  <c r="DH159" i="2" s="1"/>
  <c r="DE159" i="2"/>
  <c r="DF159" i="2" s="1"/>
  <c r="DC159" i="2"/>
  <c r="DD159" i="2" s="1"/>
  <c r="DA159" i="2"/>
  <c r="DB159" i="2" s="1"/>
  <c r="CL159" i="2"/>
  <c r="CG159" i="2"/>
  <c r="CH159" i="2" s="1"/>
  <c r="CD159" i="2"/>
  <c r="CA159" i="2"/>
  <c r="CI159" i="2" s="1"/>
  <c r="BP159" i="2"/>
  <c r="BR159" i="2" s="1"/>
  <c r="BQ159" i="2" s="1"/>
  <c r="BS159" i="2" s="1"/>
  <c r="BO159" i="2"/>
  <c r="BJ159" i="2"/>
  <c r="BD159" i="2"/>
  <c r="BC159" i="2"/>
  <c r="AN159" i="2"/>
  <c r="AO159" i="2" s="1"/>
  <c r="AL159" i="2"/>
  <c r="HA159" i="2" s="1"/>
  <c r="HB159" i="2" s="1"/>
  <c r="AJ159" i="2"/>
  <c r="GY159" i="2" s="1"/>
  <c r="GZ159" i="2" s="1"/>
  <c r="AH159" i="2"/>
  <c r="AI159" i="2" s="1"/>
  <c r="X159" i="2"/>
  <c r="W159" i="2"/>
  <c r="V159" i="2"/>
  <c r="U159" i="2"/>
  <c r="N159" i="2" s="1"/>
  <c r="O159" i="2" s="1"/>
  <c r="T159" i="2"/>
  <c r="S159" i="2"/>
  <c r="R159" i="2"/>
  <c r="Q159" i="2"/>
  <c r="L159" i="2"/>
  <c r="K159" i="2"/>
  <c r="J159" i="2"/>
  <c r="I159" i="2"/>
  <c r="FP159" i="2" s="1"/>
  <c r="SE158" i="2"/>
  <c r="SD158" i="2"/>
  <c r="RT158" i="2"/>
  <c r="RS158" i="2"/>
  <c r="RR158" i="2"/>
  <c r="RQ158" i="2"/>
  <c r="RP158" i="2"/>
  <c r="RO158" i="2"/>
  <c r="RN158" i="2"/>
  <c r="RM158" i="2"/>
  <c r="RL158" i="2"/>
  <c r="RK158" i="2"/>
  <c r="RJ158" i="2"/>
  <c r="RI158" i="2"/>
  <c r="RH158" i="2"/>
  <c r="RG158" i="2"/>
  <c r="RF158" i="2"/>
  <c r="RE158" i="2"/>
  <c r="RD158" i="2"/>
  <c r="RC158" i="2"/>
  <c r="QT158" i="2"/>
  <c r="QN158" i="2"/>
  <c r="QK158" i="2"/>
  <c r="QO158" i="2" s="1"/>
  <c r="QJ158" i="2"/>
  <c r="QH158" i="2"/>
  <c r="QF158" i="2"/>
  <c r="QD158" i="2"/>
  <c r="PZ158" i="2"/>
  <c r="PT158" i="2"/>
  <c r="PQ158" i="2"/>
  <c r="PU158" i="2" s="1"/>
  <c r="PP158" i="2"/>
  <c r="PN158" i="2"/>
  <c r="PL158" i="2"/>
  <c r="PJ158" i="2"/>
  <c r="PF158" i="2"/>
  <c r="OZ158" i="2"/>
  <c r="OW158" i="2"/>
  <c r="PA158" i="2" s="1"/>
  <c r="OV158" i="2"/>
  <c r="OT158" i="2"/>
  <c r="OR158" i="2"/>
  <c r="OP158" i="2"/>
  <c r="OL158" i="2"/>
  <c r="OF158" i="2"/>
  <c r="OC158" i="2"/>
  <c r="OG158" i="2" s="1"/>
  <c r="OB158" i="2"/>
  <c r="NZ158" i="2"/>
  <c r="NX158" i="2"/>
  <c r="NV158" i="2"/>
  <c r="NR158" i="2"/>
  <c r="NL158" i="2"/>
  <c r="NI158" i="2"/>
  <c r="NM158" i="2" s="1"/>
  <c r="NH158" i="2"/>
  <c r="NF158" i="2"/>
  <c r="ND158" i="2"/>
  <c r="NB158" i="2"/>
  <c r="MX158" i="2"/>
  <c r="MR158" i="2"/>
  <c r="MO158" i="2"/>
  <c r="MS158" i="2" s="1"/>
  <c r="MN158" i="2"/>
  <c r="ML158" i="2"/>
  <c r="MJ158" i="2"/>
  <c r="MH158" i="2"/>
  <c r="MD158" i="2"/>
  <c r="LX158" i="2"/>
  <c r="LU158" i="2"/>
  <c r="LY158" i="2" s="1"/>
  <c r="LT158" i="2"/>
  <c r="LR158" i="2"/>
  <c r="LP158" i="2"/>
  <c r="LN158" i="2"/>
  <c r="LJ158" i="2"/>
  <c r="LD158" i="2"/>
  <c r="LA158" i="2"/>
  <c r="LE158" i="2" s="1"/>
  <c r="KZ158" i="2"/>
  <c r="KX158" i="2"/>
  <c r="KV158" i="2"/>
  <c r="KT158" i="2"/>
  <c r="KP158" i="2"/>
  <c r="KJ158" i="2"/>
  <c r="KG158" i="2"/>
  <c r="KK158" i="2" s="1"/>
  <c r="KF158" i="2"/>
  <c r="KD158" i="2"/>
  <c r="KB158" i="2"/>
  <c r="JZ158" i="2"/>
  <c r="JV158" i="2"/>
  <c r="JP158" i="2"/>
  <c r="JM158" i="2"/>
  <c r="JQ158" i="2" s="1"/>
  <c r="JL158" i="2"/>
  <c r="JJ158" i="2"/>
  <c r="JH158" i="2"/>
  <c r="JF158" i="2"/>
  <c r="JB158" i="2"/>
  <c r="IV158" i="2"/>
  <c r="IS158" i="2"/>
  <c r="IW158" i="2" s="1"/>
  <c r="IR158" i="2"/>
  <c r="IP158" i="2"/>
  <c r="IN158" i="2"/>
  <c r="IL158" i="2"/>
  <c r="IH158" i="2"/>
  <c r="IB158" i="2"/>
  <c r="HY158" i="2"/>
  <c r="IC158" i="2" s="1"/>
  <c r="HX158" i="2"/>
  <c r="HV158" i="2"/>
  <c r="HT158" i="2"/>
  <c r="HR158" i="2"/>
  <c r="HN158" i="2"/>
  <c r="GT158" i="2"/>
  <c r="GI158" i="2"/>
  <c r="GJ158" i="2" s="1"/>
  <c r="GG158" i="2"/>
  <c r="GH158" i="2" s="1"/>
  <c r="GE158" i="2"/>
  <c r="GF158" i="2" s="1"/>
  <c r="GC158" i="2"/>
  <c r="GD158" i="2" s="1"/>
  <c r="FZ158" i="2"/>
  <c r="FP158" i="2"/>
  <c r="FO158" i="2"/>
  <c r="FN158" i="2"/>
  <c r="FM158" i="2"/>
  <c r="FL158" i="2"/>
  <c r="FK158" i="2"/>
  <c r="FJ158" i="2"/>
  <c r="FI158" i="2"/>
  <c r="FQ158" i="2" s="1"/>
  <c r="FF158" i="2"/>
  <c r="EU158" i="2"/>
  <c r="EV158" i="2" s="1"/>
  <c r="ES158" i="2"/>
  <c r="ET158" i="2" s="1"/>
  <c r="EQ158" i="2"/>
  <c r="ER158" i="2" s="1"/>
  <c r="EO158" i="2"/>
  <c r="EP158" i="2" s="1"/>
  <c r="EL158" i="2"/>
  <c r="EB158" i="2"/>
  <c r="EA158" i="2"/>
  <c r="DZ158" i="2"/>
  <c r="DY158" i="2"/>
  <c r="DX158" i="2"/>
  <c r="DW158" i="2"/>
  <c r="DV158" i="2"/>
  <c r="DU158" i="2"/>
  <c r="EC158" i="2" s="1"/>
  <c r="ED158" i="2" s="1"/>
  <c r="DR158" i="2"/>
  <c r="DG158" i="2"/>
  <c r="DH158" i="2" s="1"/>
  <c r="DE158" i="2"/>
  <c r="DF158" i="2" s="1"/>
  <c r="DC158" i="2"/>
  <c r="DD158" i="2" s="1"/>
  <c r="DA158" i="2"/>
  <c r="AH158" i="2" s="1"/>
  <c r="CX158" i="2"/>
  <c r="CL158" i="2"/>
  <c r="CI158" i="2"/>
  <c r="CM158" i="2" s="1"/>
  <c r="CH158" i="2"/>
  <c r="CF158" i="2"/>
  <c r="CD158" i="2"/>
  <c r="CB158" i="2"/>
  <c r="BX158" i="2"/>
  <c r="BD158" i="2"/>
  <c r="BC158" i="2"/>
  <c r="AN158" i="2"/>
  <c r="AO158" i="2" s="1"/>
  <c r="AL158" i="2"/>
  <c r="AM158" i="2" s="1"/>
  <c r="AJ158" i="2"/>
  <c r="AK158" i="2" s="1"/>
  <c r="N158" i="2"/>
  <c r="O158" i="2" s="1"/>
  <c r="SE157" i="2"/>
  <c r="SD157" i="2"/>
  <c r="RT157" i="2"/>
  <c r="RS157" i="2"/>
  <c r="RR157" i="2"/>
  <c r="RQ157" i="2"/>
  <c r="RP157" i="2"/>
  <c r="RO157" i="2"/>
  <c r="RN157" i="2"/>
  <c r="RM157" i="2"/>
  <c r="RL157" i="2"/>
  <c r="RK157" i="2"/>
  <c r="RI157" i="2"/>
  <c r="RG157" i="2"/>
  <c r="RE157" i="2"/>
  <c r="RC157" i="2"/>
  <c r="QN157" i="2"/>
  <c r="QK157" i="2"/>
  <c r="QL157" i="2" s="1"/>
  <c r="QH157" i="2"/>
  <c r="QD157" i="2"/>
  <c r="PT157" i="2"/>
  <c r="PQ157" i="2"/>
  <c r="PU157" i="2" s="1"/>
  <c r="PN157" i="2"/>
  <c r="PJ157" i="2"/>
  <c r="OZ157" i="2"/>
  <c r="OW157" i="2"/>
  <c r="OX157" i="2" s="1"/>
  <c r="OT157" i="2"/>
  <c r="OP157" i="2"/>
  <c r="OF157" i="2"/>
  <c r="OC157" i="2"/>
  <c r="OG157" i="2" s="1"/>
  <c r="NZ157" i="2"/>
  <c r="NV157" i="2"/>
  <c r="NL157" i="2"/>
  <c r="NI157" i="2"/>
  <c r="NJ157" i="2" s="1"/>
  <c r="NF157" i="2"/>
  <c r="NB157" i="2"/>
  <c r="MR157" i="2"/>
  <c r="MO157" i="2"/>
  <c r="MS157" i="2" s="1"/>
  <c r="ML157" i="2"/>
  <c r="MH157" i="2"/>
  <c r="LX157" i="2"/>
  <c r="LU157" i="2"/>
  <c r="LV157" i="2" s="1"/>
  <c r="LR157" i="2"/>
  <c r="LN157" i="2"/>
  <c r="LD157" i="2"/>
  <c r="LA157" i="2"/>
  <c r="LE157" i="2" s="1"/>
  <c r="KX157" i="2"/>
  <c r="KT157" i="2"/>
  <c r="KJ157" i="2"/>
  <c r="KG157" i="2"/>
  <c r="KH157" i="2" s="1"/>
  <c r="KD157" i="2"/>
  <c r="JZ157" i="2"/>
  <c r="JP157" i="2"/>
  <c r="JM157" i="2"/>
  <c r="JQ157" i="2" s="1"/>
  <c r="JJ157" i="2"/>
  <c r="JF157" i="2"/>
  <c r="IV157" i="2"/>
  <c r="IS157" i="2"/>
  <c r="IT157" i="2" s="1"/>
  <c r="IP157" i="2"/>
  <c r="IL157" i="2"/>
  <c r="IB157" i="2"/>
  <c r="HY157" i="2"/>
  <c r="IC157" i="2" s="1"/>
  <c r="HV157" i="2"/>
  <c r="HR157" i="2"/>
  <c r="GT157" i="2"/>
  <c r="GI157" i="2"/>
  <c r="GJ157" i="2" s="1"/>
  <c r="GG157" i="2"/>
  <c r="GH157" i="2" s="1"/>
  <c r="GE157" i="2"/>
  <c r="GF157" i="2" s="1"/>
  <c r="GC157" i="2"/>
  <c r="GD157" i="2" s="1"/>
  <c r="FP157" i="2"/>
  <c r="FO157" i="2"/>
  <c r="FN157" i="2"/>
  <c r="FM157" i="2"/>
  <c r="FL157" i="2"/>
  <c r="FK157" i="2"/>
  <c r="FJ157" i="2"/>
  <c r="FI157" i="2"/>
  <c r="FQ157" i="2" s="1"/>
  <c r="FF157" i="2"/>
  <c r="EU157" i="2"/>
  <c r="EV157" i="2" s="1"/>
  <c r="ES157" i="2"/>
  <c r="ET157" i="2" s="1"/>
  <c r="EQ157" i="2"/>
  <c r="ER157" i="2" s="1"/>
  <c r="EO157" i="2"/>
  <c r="EP157" i="2" s="1"/>
  <c r="EB157" i="2"/>
  <c r="EA157" i="2"/>
  <c r="DZ157" i="2"/>
  <c r="DY157" i="2"/>
  <c r="DX157" i="2"/>
  <c r="EF157" i="2" s="1"/>
  <c r="EE157" i="2" s="1"/>
  <c r="EG157" i="2" s="1"/>
  <c r="DW157" i="2"/>
  <c r="DV157" i="2"/>
  <c r="DU157" i="2"/>
  <c r="EC157" i="2" s="1"/>
  <c r="ED157" i="2" s="1"/>
  <c r="DR157" i="2"/>
  <c r="DG157" i="2"/>
  <c r="DH157" i="2" s="1"/>
  <c r="DE157" i="2"/>
  <c r="DF157" i="2" s="1"/>
  <c r="DC157" i="2"/>
  <c r="DD157" i="2" s="1"/>
  <c r="DA157" i="2"/>
  <c r="DI157" i="2" s="1"/>
  <c r="DJ157" i="2" s="1"/>
  <c r="CL157" i="2"/>
  <c r="CI157" i="2"/>
  <c r="CM157" i="2" s="1"/>
  <c r="CG157" i="2"/>
  <c r="CH157" i="2" s="1"/>
  <c r="CD157" i="2"/>
  <c r="CC157" i="2"/>
  <c r="CB157" i="2"/>
  <c r="CA157" i="2"/>
  <c r="BX157" i="2"/>
  <c r="BO157" i="2"/>
  <c r="BP157" i="2" s="1"/>
  <c r="BL157" i="2"/>
  <c r="BH157" i="2"/>
  <c r="BC157" i="2"/>
  <c r="BD157" i="2" s="1"/>
  <c r="X157" i="2"/>
  <c r="RJ157" i="2" s="1"/>
  <c r="W157" i="2"/>
  <c r="V157" i="2"/>
  <c r="RH157" i="2" s="1"/>
  <c r="U157" i="2"/>
  <c r="T157" i="2"/>
  <c r="RF157" i="2" s="1"/>
  <c r="S157" i="2"/>
  <c r="R157" i="2"/>
  <c r="N157" i="2" s="1"/>
  <c r="O157" i="2" s="1"/>
  <c r="Q157" i="2"/>
  <c r="L157" i="2"/>
  <c r="K157" i="2"/>
  <c r="J157" i="2"/>
  <c r="I157" i="2"/>
  <c r="PL157" i="2" s="1"/>
  <c r="SE156" i="2"/>
  <c r="SD156" i="2"/>
  <c r="RT156" i="2"/>
  <c r="RS156" i="2"/>
  <c r="RR156" i="2"/>
  <c r="RQ156" i="2"/>
  <c r="SU156" i="2" s="1"/>
  <c r="UD156" i="2" s="1"/>
  <c r="RP156" i="2"/>
  <c r="RO156" i="2"/>
  <c r="SS156" i="2" s="1"/>
  <c r="UB156" i="2" s="1"/>
  <c r="RN156" i="2"/>
  <c r="RM156" i="2"/>
  <c r="RL156" i="2"/>
  <c r="RK156" i="2"/>
  <c r="RJ156" i="2"/>
  <c r="RI156" i="2"/>
  <c r="SM156" i="2" s="1"/>
  <c r="TV156" i="2" s="1"/>
  <c r="RH156" i="2"/>
  <c r="RG156" i="2"/>
  <c r="SK156" i="2" s="1"/>
  <c r="TT156" i="2" s="1"/>
  <c r="RF156" i="2"/>
  <c r="RE156" i="2"/>
  <c r="RD156" i="2"/>
  <c r="RC156" i="2"/>
  <c r="RB156" i="2"/>
  <c r="RA156" i="2" s="1"/>
  <c r="QT156" i="2"/>
  <c r="QO156" i="2"/>
  <c r="QR156" i="2" s="1"/>
  <c r="QN156" i="2"/>
  <c r="QL156" i="2"/>
  <c r="QK156" i="2"/>
  <c r="QJ156" i="2"/>
  <c r="QH156" i="2"/>
  <c r="QF156" i="2"/>
  <c r="QD156" i="2"/>
  <c r="PZ156" i="2"/>
  <c r="PW156" i="2"/>
  <c r="PU156" i="2"/>
  <c r="PX156" i="2" s="1"/>
  <c r="PT156" i="2"/>
  <c r="PR156" i="2"/>
  <c r="PQ156" i="2"/>
  <c r="PP156" i="2"/>
  <c r="PN156" i="2"/>
  <c r="PL156" i="2"/>
  <c r="PJ156" i="2"/>
  <c r="PF156" i="2"/>
  <c r="PA156" i="2"/>
  <c r="PD156" i="2" s="1"/>
  <c r="OZ156" i="2"/>
  <c r="OX156" i="2"/>
  <c r="OW156" i="2"/>
  <c r="OV156" i="2"/>
  <c r="OT156" i="2"/>
  <c r="OR156" i="2"/>
  <c r="OP156" i="2"/>
  <c r="OL156" i="2"/>
  <c r="OI156" i="2"/>
  <c r="OG156" i="2"/>
  <c r="OJ156" i="2" s="1"/>
  <c r="OF156" i="2"/>
  <c r="OD156" i="2"/>
  <c r="OC156" i="2"/>
  <c r="OB156" i="2"/>
  <c r="NZ156" i="2"/>
  <c r="NX156" i="2"/>
  <c r="NV156" i="2"/>
  <c r="NR156" i="2"/>
  <c r="NM156" i="2"/>
  <c r="NP156" i="2" s="1"/>
  <c r="NL156" i="2"/>
  <c r="NJ156" i="2"/>
  <c r="NI156" i="2"/>
  <c r="NH156" i="2"/>
  <c r="NF156" i="2"/>
  <c r="ND156" i="2"/>
  <c r="NB156" i="2"/>
  <c r="MX156" i="2"/>
  <c r="MU156" i="2"/>
  <c r="MS156" i="2"/>
  <c r="MV156" i="2" s="1"/>
  <c r="MR156" i="2"/>
  <c r="MP156" i="2"/>
  <c r="MO156" i="2"/>
  <c r="MN156" i="2"/>
  <c r="ML156" i="2"/>
  <c r="MJ156" i="2"/>
  <c r="MH156" i="2"/>
  <c r="MD156" i="2"/>
  <c r="LY156" i="2"/>
  <c r="MB156" i="2" s="1"/>
  <c r="LX156" i="2"/>
  <c r="LV156" i="2"/>
  <c r="LU156" i="2"/>
  <c r="LT156" i="2"/>
  <c r="LR156" i="2"/>
  <c r="LP156" i="2"/>
  <c r="LN156" i="2"/>
  <c r="LJ156" i="2"/>
  <c r="LG156" i="2"/>
  <c r="LE156" i="2"/>
  <c r="LH156" i="2" s="1"/>
  <c r="LD156" i="2"/>
  <c r="LB156" i="2"/>
  <c r="LA156" i="2"/>
  <c r="KZ156" i="2"/>
  <c r="KX156" i="2"/>
  <c r="KV156" i="2"/>
  <c r="KT156" i="2"/>
  <c r="KP156" i="2"/>
  <c r="KK156" i="2"/>
  <c r="KN156" i="2" s="1"/>
  <c r="KJ156" i="2"/>
  <c r="KH156" i="2"/>
  <c r="KG156" i="2"/>
  <c r="KF156" i="2"/>
  <c r="KD156" i="2"/>
  <c r="KB156" i="2"/>
  <c r="JZ156" i="2"/>
  <c r="JV156" i="2"/>
  <c r="JS156" i="2"/>
  <c r="JQ156" i="2"/>
  <c r="JT156" i="2" s="1"/>
  <c r="JP156" i="2"/>
  <c r="JN156" i="2"/>
  <c r="JM156" i="2"/>
  <c r="JL156" i="2"/>
  <c r="JJ156" i="2"/>
  <c r="JH156" i="2"/>
  <c r="JF156" i="2"/>
  <c r="JB156" i="2"/>
  <c r="IW156" i="2"/>
  <c r="IZ156" i="2" s="1"/>
  <c r="IV156" i="2"/>
  <c r="IT156" i="2"/>
  <c r="IS156" i="2"/>
  <c r="IR156" i="2"/>
  <c r="IP156" i="2"/>
  <c r="IN156" i="2"/>
  <c r="IL156" i="2"/>
  <c r="IH156" i="2"/>
  <c r="IE156" i="2"/>
  <c r="IC156" i="2"/>
  <c r="IF156" i="2" s="1"/>
  <c r="IB156" i="2"/>
  <c r="HZ156" i="2"/>
  <c r="HY156" i="2"/>
  <c r="HX156" i="2"/>
  <c r="HV156" i="2"/>
  <c r="HT156" i="2"/>
  <c r="HR156" i="2"/>
  <c r="HN156" i="2"/>
  <c r="HA156" i="2"/>
  <c r="HB156" i="2" s="1"/>
  <c r="GY156" i="2"/>
  <c r="GZ156" i="2" s="1"/>
  <c r="GW156" i="2"/>
  <c r="GT156" i="2"/>
  <c r="GJ156" i="2"/>
  <c r="GI156" i="2"/>
  <c r="GH156" i="2"/>
  <c r="GG156" i="2"/>
  <c r="GF156" i="2"/>
  <c r="GN156" i="2" s="1"/>
  <c r="GM156" i="2" s="1"/>
  <c r="GO156" i="2" s="1"/>
  <c r="GE156" i="2"/>
  <c r="GD156" i="2"/>
  <c r="GC156" i="2"/>
  <c r="GK156" i="2" s="1"/>
  <c r="GL156" i="2" s="1"/>
  <c r="FZ156" i="2"/>
  <c r="FO156" i="2"/>
  <c r="FP156" i="2" s="1"/>
  <c r="FM156" i="2"/>
  <c r="FN156" i="2" s="1"/>
  <c r="FK156" i="2"/>
  <c r="FL156" i="2" s="1"/>
  <c r="FI156" i="2"/>
  <c r="FJ156" i="2" s="1"/>
  <c r="FF156" i="2"/>
  <c r="EV156" i="2"/>
  <c r="EU156" i="2"/>
  <c r="ET156" i="2"/>
  <c r="ES156" i="2"/>
  <c r="ER156" i="2"/>
  <c r="EZ156" i="2" s="1"/>
  <c r="EY156" i="2" s="1"/>
  <c r="FA156" i="2" s="1"/>
  <c r="EQ156" i="2"/>
  <c r="EP156" i="2"/>
  <c r="EO156" i="2"/>
  <c r="EW156" i="2" s="1"/>
  <c r="EX156" i="2" s="1"/>
  <c r="EL156" i="2"/>
  <c r="EA156" i="2"/>
  <c r="EB156" i="2" s="1"/>
  <c r="DY156" i="2"/>
  <c r="DZ156" i="2" s="1"/>
  <c r="DW156" i="2"/>
  <c r="DX156" i="2" s="1"/>
  <c r="DU156" i="2"/>
  <c r="DV156" i="2" s="1"/>
  <c r="DR156" i="2"/>
  <c r="DH156" i="2"/>
  <c r="DG156" i="2"/>
  <c r="AN156" i="2" s="1"/>
  <c r="DF156" i="2"/>
  <c r="DE156" i="2"/>
  <c r="DD156" i="2"/>
  <c r="DC156" i="2"/>
  <c r="DB156" i="2"/>
  <c r="DA156" i="2"/>
  <c r="DI156" i="2" s="1"/>
  <c r="DJ156" i="2" s="1"/>
  <c r="CX156" i="2"/>
  <c r="CS156" i="2"/>
  <c r="CQ156" i="2"/>
  <c r="CO156" i="2"/>
  <c r="CM156" i="2"/>
  <c r="CU156" i="2" s="1"/>
  <c r="CL156" i="2"/>
  <c r="CJ156" i="2"/>
  <c r="CI156" i="2"/>
  <c r="CH156" i="2"/>
  <c r="CF156" i="2"/>
  <c r="CD156" i="2"/>
  <c r="CB156" i="2"/>
  <c r="BX156" i="2"/>
  <c r="BO156" i="2"/>
  <c r="BP156" i="2" s="1"/>
  <c r="BN156" i="2"/>
  <c r="BL156" i="2"/>
  <c r="BJ156" i="2"/>
  <c r="BH156" i="2"/>
  <c r="BC156" i="2"/>
  <c r="BD156" i="2" s="1"/>
  <c r="AM156" i="2"/>
  <c r="AL156" i="2"/>
  <c r="AK156" i="2"/>
  <c r="AJ156" i="2"/>
  <c r="AI156" i="2"/>
  <c r="AH156" i="2"/>
  <c r="AP156" i="2" s="1"/>
  <c r="O156" i="2"/>
  <c r="N156" i="2"/>
  <c r="SE155" i="2"/>
  <c r="SD155" i="2"/>
  <c r="RT155" i="2"/>
  <c r="RS155" i="2"/>
  <c r="RR155" i="2"/>
  <c r="RQ155" i="2"/>
  <c r="RP155" i="2"/>
  <c r="RO155" i="2"/>
  <c r="RN155" i="2"/>
  <c r="RM155" i="2"/>
  <c r="RL155" i="2"/>
  <c r="RK155" i="2"/>
  <c r="RJ155" i="2"/>
  <c r="RH155" i="2"/>
  <c r="RF155" i="2"/>
  <c r="RD155" i="2"/>
  <c r="QO155" i="2"/>
  <c r="QQ155" i="2" s="1"/>
  <c r="QK155" i="2"/>
  <c r="PU155" i="2"/>
  <c r="PX155" i="2" s="1"/>
  <c r="PQ155" i="2"/>
  <c r="PA155" i="2"/>
  <c r="PC155" i="2" s="1"/>
  <c r="OW155" i="2"/>
  <c r="OG155" i="2"/>
  <c r="OC155" i="2"/>
  <c r="NM155" i="2"/>
  <c r="NO155" i="2" s="1"/>
  <c r="NI155" i="2"/>
  <c r="MS155" i="2"/>
  <c r="MV155" i="2" s="1"/>
  <c r="MO155" i="2"/>
  <c r="LY155" i="2"/>
  <c r="MA155" i="2" s="1"/>
  <c r="LU155" i="2"/>
  <c r="LE155" i="2"/>
  <c r="LA155" i="2"/>
  <c r="KK155" i="2"/>
  <c r="KM155" i="2" s="1"/>
  <c r="KG155" i="2"/>
  <c r="JQ155" i="2"/>
  <c r="JT155" i="2" s="1"/>
  <c r="JM155" i="2"/>
  <c r="IW155" i="2"/>
  <c r="IY155" i="2" s="1"/>
  <c r="IS155" i="2"/>
  <c r="IC155" i="2"/>
  <c r="HY155" i="2"/>
  <c r="GI155" i="2"/>
  <c r="GG155" i="2"/>
  <c r="GE155" i="2"/>
  <c r="GC155" i="2"/>
  <c r="GK155" i="2" s="1"/>
  <c r="GL155" i="2" s="1"/>
  <c r="FO155" i="2"/>
  <c r="FP155" i="2" s="1"/>
  <c r="FM155" i="2"/>
  <c r="FN155" i="2" s="1"/>
  <c r="FK155" i="2"/>
  <c r="FL155" i="2" s="1"/>
  <c r="FI155" i="2"/>
  <c r="FQ155" i="2" s="1"/>
  <c r="EU155" i="2"/>
  <c r="ES155" i="2"/>
  <c r="ER155" i="2"/>
  <c r="EQ155" i="2"/>
  <c r="EO155" i="2"/>
  <c r="EW155" i="2" s="1"/>
  <c r="EX155" i="2" s="1"/>
  <c r="EA155" i="2"/>
  <c r="EB155" i="2" s="1"/>
  <c r="DY155" i="2"/>
  <c r="DZ155" i="2" s="1"/>
  <c r="DW155" i="2"/>
  <c r="DX155" i="2" s="1"/>
  <c r="DU155" i="2"/>
  <c r="DV155" i="2" s="1"/>
  <c r="DH155" i="2"/>
  <c r="DG155" i="2"/>
  <c r="DF155" i="2"/>
  <c r="DE155" i="2"/>
  <c r="DC155" i="2"/>
  <c r="DA155" i="2"/>
  <c r="DI155" i="2" s="1"/>
  <c r="DJ155" i="2" s="1"/>
  <c r="CX155" i="2"/>
  <c r="CG155" i="2"/>
  <c r="CF155" i="2"/>
  <c r="CC155" i="2"/>
  <c r="CD155" i="2" s="1"/>
  <c r="CA155" i="2"/>
  <c r="CI155" i="2" s="1"/>
  <c r="BO155" i="2"/>
  <c r="BJ155" i="2"/>
  <c r="BD155" i="2"/>
  <c r="BC155" i="2"/>
  <c r="AN155" i="2"/>
  <c r="HC155" i="2" s="1"/>
  <c r="HD155" i="2" s="1"/>
  <c r="AL155" i="2"/>
  <c r="HA155" i="2" s="1"/>
  <c r="HB155" i="2" s="1"/>
  <c r="AJ155" i="2"/>
  <c r="AK155" i="2" s="1"/>
  <c r="AH155" i="2"/>
  <c r="AI155" i="2" s="1"/>
  <c r="X155" i="2"/>
  <c r="W155" i="2"/>
  <c r="RI155" i="2" s="1"/>
  <c r="V155" i="2"/>
  <c r="U155" i="2"/>
  <c r="RG155" i="2" s="1"/>
  <c r="T155" i="2"/>
  <c r="S155" i="2"/>
  <c r="RE155" i="2" s="1"/>
  <c r="R155" i="2"/>
  <c r="Q155" i="2"/>
  <c r="RC155" i="2" s="1"/>
  <c r="N155" i="2"/>
  <c r="O155" i="2" s="1"/>
  <c r="L155" i="2"/>
  <c r="K155" i="2"/>
  <c r="J155" i="2"/>
  <c r="I155" i="2"/>
  <c r="QF155" i="2" s="1"/>
  <c r="SE154" i="2"/>
  <c r="SD154" i="2"/>
  <c r="RT154" i="2"/>
  <c r="RS154" i="2"/>
  <c r="RR154" i="2"/>
  <c r="RQ154" i="2"/>
  <c r="RP154" i="2"/>
  <c r="RO154" i="2"/>
  <c r="RN154" i="2"/>
  <c r="RM154" i="2"/>
  <c r="RL154" i="2"/>
  <c r="RK154" i="2"/>
  <c r="RJ154" i="2"/>
  <c r="RI154" i="2"/>
  <c r="RH154" i="2"/>
  <c r="RG154" i="2"/>
  <c r="RF154" i="2"/>
  <c r="RE154" i="2"/>
  <c r="RD154" i="2"/>
  <c r="RC154" i="2"/>
  <c r="RB154" i="2" s="1"/>
  <c r="RA154" i="2" s="1"/>
  <c r="QT154" i="2"/>
  <c r="QN154" i="2"/>
  <c r="QK154" i="2"/>
  <c r="QL154" i="2" s="1"/>
  <c r="QJ154" i="2"/>
  <c r="QH154" i="2"/>
  <c r="QF154" i="2"/>
  <c r="QD154" i="2"/>
  <c r="PZ154" i="2"/>
  <c r="PT154" i="2"/>
  <c r="PQ154" i="2"/>
  <c r="PU154" i="2" s="1"/>
  <c r="PP154" i="2"/>
  <c r="PN154" i="2"/>
  <c r="PL154" i="2"/>
  <c r="PJ154" i="2"/>
  <c r="PF154" i="2"/>
  <c r="OZ154" i="2"/>
  <c r="OW154" i="2"/>
  <c r="OX154" i="2" s="1"/>
  <c r="OV154" i="2"/>
  <c r="OT154" i="2"/>
  <c r="OR154" i="2"/>
  <c r="OP154" i="2"/>
  <c r="OL154" i="2"/>
  <c r="OF154" i="2"/>
  <c r="OC154" i="2"/>
  <c r="OG154" i="2" s="1"/>
  <c r="OB154" i="2"/>
  <c r="NZ154" i="2"/>
  <c r="NX154" i="2"/>
  <c r="NV154" i="2"/>
  <c r="NR154" i="2"/>
  <c r="NL154" i="2"/>
  <c r="NI154" i="2"/>
  <c r="NJ154" i="2" s="1"/>
  <c r="NH154" i="2"/>
  <c r="NF154" i="2"/>
  <c r="ND154" i="2"/>
  <c r="NB154" i="2"/>
  <c r="MX154" i="2"/>
  <c r="MR154" i="2"/>
  <c r="MO154" i="2"/>
  <c r="MS154" i="2" s="1"/>
  <c r="MN154" i="2"/>
  <c r="ML154" i="2"/>
  <c r="MJ154" i="2"/>
  <c r="MH154" i="2"/>
  <c r="MD154" i="2"/>
  <c r="LX154" i="2"/>
  <c r="LU154" i="2"/>
  <c r="LV154" i="2" s="1"/>
  <c r="LT154" i="2"/>
  <c r="LR154" i="2"/>
  <c r="LP154" i="2"/>
  <c r="LN154" i="2"/>
  <c r="LJ154" i="2"/>
  <c r="LD154" i="2"/>
  <c r="LA154" i="2"/>
  <c r="LE154" i="2" s="1"/>
  <c r="KZ154" i="2"/>
  <c r="KX154" i="2"/>
  <c r="KV154" i="2"/>
  <c r="KT154" i="2"/>
  <c r="KP154" i="2"/>
  <c r="KJ154" i="2"/>
  <c r="KG154" i="2"/>
  <c r="KH154" i="2" s="1"/>
  <c r="KF154" i="2"/>
  <c r="KD154" i="2"/>
  <c r="KB154" i="2"/>
  <c r="JZ154" i="2"/>
  <c r="JV154" i="2"/>
  <c r="JP154" i="2"/>
  <c r="JM154" i="2"/>
  <c r="JQ154" i="2" s="1"/>
  <c r="JL154" i="2"/>
  <c r="JJ154" i="2"/>
  <c r="JH154" i="2"/>
  <c r="JF154" i="2"/>
  <c r="JB154" i="2"/>
  <c r="IV154" i="2"/>
  <c r="IS154" i="2"/>
  <c r="IT154" i="2" s="1"/>
  <c r="IR154" i="2"/>
  <c r="IP154" i="2"/>
  <c r="IN154" i="2"/>
  <c r="IL154" i="2"/>
  <c r="IH154" i="2"/>
  <c r="IB154" i="2"/>
  <c r="HY154" i="2"/>
  <c r="IC154" i="2" s="1"/>
  <c r="HX154" i="2"/>
  <c r="HV154" i="2"/>
  <c r="HT154" i="2"/>
  <c r="HR154" i="2"/>
  <c r="HN154" i="2"/>
  <c r="GT154" i="2"/>
  <c r="GI154" i="2"/>
  <c r="GJ154" i="2" s="1"/>
  <c r="GG154" i="2"/>
  <c r="GH154" i="2" s="1"/>
  <c r="GE154" i="2"/>
  <c r="GF154" i="2" s="1"/>
  <c r="GC154" i="2"/>
  <c r="GD154" i="2" s="1"/>
  <c r="FZ154" i="2"/>
  <c r="FP154" i="2"/>
  <c r="FO154" i="2"/>
  <c r="FN154" i="2"/>
  <c r="FM154" i="2"/>
  <c r="FL154" i="2"/>
  <c r="FK154" i="2"/>
  <c r="FJ154" i="2"/>
  <c r="FI154" i="2"/>
  <c r="FQ154" i="2" s="1"/>
  <c r="FF154" i="2"/>
  <c r="EU154" i="2"/>
  <c r="EV154" i="2" s="1"/>
  <c r="ES154" i="2"/>
  <c r="ET154" i="2" s="1"/>
  <c r="EQ154" i="2"/>
  <c r="ER154" i="2" s="1"/>
  <c r="EO154" i="2"/>
  <c r="EP154" i="2" s="1"/>
  <c r="EL154" i="2"/>
  <c r="EB154" i="2"/>
  <c r="EA154" i="2"/>
  <c r="DZ154" i="2"/>
  <c r="DY154" i="2"/>
  <c r="DX154" i="2"/>
  <c r="EF154" i="2" s="1"/>
  <c r="DW154" i="2"/>
  <c r="DV154" i="2"/>
  <c r="DU154" i="2"/>
  <c r="EC154" i="2" s="1"/>
  <c r="ED154" i="2" s="1"/>
  <c r="DR154" i="2"/>
  <c r="DG154" i="2"/>
  <c r="AN154" i="2" s="1"/>
  <c r="DE154" i="2"/>
  <c r="AL154" i="2" s="1"/>
  <c r="DC154" i="2"/>
  <c r="AJ154" i="2" s="1"/>
  <c r="DA154" i="2"/>
  <c r="DI154" i="2" s="1"/>
  <c r="DJ154" i="2" s="1"/>
  <c r="CX154" i="2"/>
  <c r="CL154" i="2"/>
  <c r="CI154" i="2"/>
  <c r="CM154" i="2" s="1"/>
  <c r="CH154" i="2"/>
  <c r="CF154" i="2"/>
  <c r="CD154" i="2"/>
  <c r="CB154" i="2"/>
  <c r="BX154" i="2"/>
  <c r="BP154" i="2"/>
  <c r="BO154" i="2"/>
  <c r="BN154" i="2"/>
  <c r="BL154" i="2"/>
  <c r="BJ154" i="2"/>
  <c r="BR154" i="2" s="1"/>
  <c r="BH154" i="2"/>
  <c r="BD154" i="2"/>
  <c r="BC154" i="2"/>
  <c r="AH154" i="2"/>
  <c r="GW154" i="2" s="1"/>
  <c r="N154" i="2"/>
  <c r="O154" i="2" s="1"/>
  <c r="TC153" i="2"/>
  <c r="UL153" i="2" s="1"/>
  <c r="TA153" i="2"/>
  <c r="UJ153" i="2" s="1"/>
  <c r="SY153" i="2"/>
  <c r="UH153" i="2" s="1"/>
  <c r="SU153" i="2"/>
  <c r="UD153" i="2" s="1"/>
  <c r="SS153" i="2"/>
  <c r="UB153" i="2" s="1"/>
  <c r="SM153" i="2"/>
  <c r="TV153" i="2" s="1"/>
  <c r="SK153" i="2"/>
  <c r="TT153" i="2" s="1"/>
  <c r="SE153" i="2"/>
  <c r="SD153" i="2"/>
  <c r="RT153" i="2"/>
  <c r="SX153" i="2" s="1"/>
  <c r="UG153" i="2" s="1"/>
  <c r="RS153" i="2"/>
  <c r="SW153" i="2" s="1"/>
  <c r="UF153" i="2" s="1"/>
  <c r="RR153" i="2"/>
  <c r="SV153" i="2" s="1"/>
  <c r="UE153" i="2" s="1"/>
  <c r="RQ153" i="2"/>
  <c r="RP153" i="2"/>
  <c r="ST153" i="2" s="1"/>
  <c r="UC153" i="2" s="1"/>
  <c r="RO153" i="2"/>
  <c r="RN153" i="2"/>
  <c r="RM153" i="2"/>
  <c r="SQ153" i="2" s="1"/>
  <c r="TZ153" i="2" s="1"/>
  <c r="RL153" i="2"/>
  <c r="SP153" i="2" s="1"/>
  <c r="TY153" i="2" s="1"/>
  <c r="RK153" i="2"/>
  <c r="SO153" i="2" s="1"/>
  <c r="TX153" i="2" s="1"/>
  <c r="RJ153" i="2"/>
  <c r="SN153" i="2" s="1"/>
  <c r="TW153" i="2" s="1"/>
  <c r="RI153" i="2"/>
  <c r="RH153" i="2"/>
  <c r="SL153" i="2" s="1"/>
  <c r="TU153" i="2" s="1"/>
  <c r="RG153" i="2"/>
  <c r="RF153" i="2"/>
  <c r="RE153" i="2"/>
  <c r="SI153" i="2" s="1"/>
  <c r="TR153" i="2" s="1"/>
  <c r="RD153" i="2"/>
  <c r="SH153" i="2" s="1"/>
  <c r="TQ153" i="2" s="1"/>
  <c r="RC153" i="2"/>
  <c r="QK153" i="2"/>
  <c r="QO153" i="2" s="1"/>
  <c r="PQ153" i="2"/>
  <c r="PU153" i="2" s="1"/>
  <c r="OW153" i="2"/>
  <c r="PA153" i="2" s="1"/>
  <c r="OC153" i="2"/>
  <c r="OG153" i="2" s="1"/>
  <c r="NI153" i="2"/>
  <c r="NM153" i="2" s="1"/>
  <c r="MO153" i="2"/>
  <c r="MS153" i="2" s="1"/>
  <c r="LU153" i="2"/>
  <c r="LY153" i="2" s="1"/>
  <c r="LA153" i="2"/>
  <c r="LE153" i="2" s="1"/>
  <c r="KG153" i="2"/>
  <c r="KK153" i="2" s="1"/>
  <c r="JM153" i="2"/>
  <c r="JQ153" i="2" s="1"/>
  <c r="IS153" i="2"/>
  <c r="IW153" i="2" s="1"/>
  <c r="HY153" i="2"/>
  <c r="IC153" i="2" s="1"/>
  <c r="HE153" i="2"/>
  <c r="HI153" i="2" s="1"/>
  <c r="GK153" i="2"/>
  <c r="GO153" i="2" s="1"/>
  <c r="FS153" i="2"/>
  <c r="FU153" i="2" s="1"/>
  <c r="FQ153" i="2"/>
  <c r="FA153" i="2"/>
  <c r="EW153" i="2"/>
  <c r="EG153" i="2"/>
  <c r="EC153" i="2"/>
  <c r="DM153" i="2"/>
  <c r="DI153" i="2"/>
  <c r="CM153" i="2"/>
  <c r="CI153" i="2"/>
  <c r="BO153" i="2"/>
  <c r="BQ153" i="2" s="1"/>
  <c r="BS153" i="2" s="1"/>
  <c r="AV153" i="2"/>
  <c r="AP153" i="2"/>
  <c r="TB153" i="2" s="1"/>
  <c r="UK153" i="2" s="1"/>
  <c r="O153" i="2"/>
  <c r="N153" i="2"/>
  <c r="TB152" i="2"/>
  <c r="UK152" i="2" s="1"/>
  <c r="ST152" i="2"/>
  <c r="UC152" i="2" s="1"/>
  <c r="SL152" i="2"/>
  <c r="TU152" i="2" s="1"/>
  <c r="SE152" i="2"/>
  <c r="SD152" i="2"/>
  <c r="RT152" i="2"/>
  <c r="RS152" i="2"/>
  <c r="SW152" i="2" s="1"/>
  <c r="UF152" i="2" s="1"/>
  <c r="RR152" i="2"/>
  <c r="RQ152" i="2"/>
  <c r="SU152" i="2" s="1"/>
  <c r="UD152" i="2" s="1"/>
  <c r="RP152" i="2"/>
  <c r="RO152" i="2"/>
  <c r="RN152" i="2"/>
  <c r="SR152" i="2" s="1"/>
  <c r="UA152" i="2" s="1"/>
  <c r="RM152" i="2"/>
  <c r="RL152" i="2"/>
  <c r="RK152" i="2"/>
  <c r="SO152" i="2" s="1"/>
  <c r="TX152" i="2" s="1"/>
  <c r="RJ152" i="2"/>
  <c r="RI152" i="2"/>
  <c r="SM152" i="2" s="1"/>
  <c r="TV152" i="2" s="1"/>
  <c r="RH152" i="2"/>
  <c r="RG152" i="2"/>
  <c r="RF152" i="2"/>
  <c r="SJ152" i="2" s="1"/>
  <c r="TS152" i="2" s="1"/>
  <c r="RE152" i="2"/>
  <c r="RD152" i="2"/>
  <c r="RC152" i="2"/>
  <c r="SG152" i="2" s="1"/>
  <c r="TP152" i="2" s="1"/>
  <c r="QT152" i="2"/>
  <c r="QO152" i="2"/>
  <c r="QN152" i="2"/>
  <c r="QL152" i="2"/>
  <c r="QK152" i="2"/>
  <c r="QJ152" i="2"/>
  <c r="QH152" i="2"/>
  <c r="QF152" i="2"/>
  <c r="QD152" i="2"/>
  <c r="PZ152" i="2"/>
  <c r="PU152" i="2"/>
  <c r="PW152" i="2" s="1"/>
  <c r="PT152" i="2"/>
  <c r="PR152" i="2"/>
  <c r="PQ152" i="2"/>
  <c r="PP152" i="2"/>
  <c r="PN152" i="2"/>
  <c r="PL152" i="2"/>
  <c r="PJ152" i="2"/>
  <c r="PF152" i="2"/>
  <c r="PA152" i="2"/>
  <c r="OZ152" i="2"/>
  <c r="OX152" i="2"/>
  <c r="OW152" i="2"/>
  <c r="OV152" i="2"/>
  <c r="OT152" i="2"/>
  <c r="OR152" i="2"/>
  <c r="OP152" i="2"/>
  <c r="OL152" i="2"/>
  <c r="OG152" i="2"/>
  <c r="OI152" i="2" s="1"/>
  <c r="OF152" i="2"/>
  <c r="OD152" i="2"/>
  <c r="OC152" i="2"/>
  <c r="OB152" i="2"/>
  <c r="NZ152" i="2"/>
  <c r="NX152" i="2"/>
  <c r="NV152" i="2"/>
  <c r="NR152" i="2"/>
  <c r="NM152" i="2"/>
  <c r="NL152" i="2"/>
  <c r="NJ152" i="2"/>
  <c r="NI152" i="2"/>
  <c r="NH152" i="2"/>
  <c r="NF152" i="2"/>
  <c r="ND152" i="2"/>
  <c r="NB152" i="2"/>
  <c r="MX152" i="2"/>
  <c r="MS152" i="2"/>
  <c r="MU152" i="2" s="1"/>
  <c r="MR152" i="2"/>
  <c r="MP152" i="2"/>
  <c r="MO152" i="2"/>
  <c r="MN152" i="2"/>
  <c r="ML152" i="2"/>
  <c r="MJ152" i="2"/>
  <c r="MH152" i="2"/>
  <c r="MD152" i="2"/>
  <c r="LY152" i="2"/>
  <c r="LX152" i="2"/>
  <c r="LV152" i="2"/>
  <c r="LU152" i="2"/>
  <c r="LT152" i="2"/>
  <c r="LR152" i="2"/>
  <c r="LP152" i="2"/>
  <c r="LN152" i="2"/>
  <c r="LJ152" i="2"/>
  <c r="LE152" i="2"/>
  <c r="LG152" i="2" s="1"/>
  <c r="LD152" i="2"/>
  <c r="LB152" i="2"/>
  <c r="LA152" i="2"/>
  <c r="KZ152" i="2"/>
  <c r="KX152" i="2"/>
  <c r="KV152" i="2"/>
  <c r="KT152" i="2"/>
  <c r="KP152" i="2"/>
  <c r="KK152" i="2"/>
  <c r="KJ152" i="2"/>
  <c r="KH152" i="2"/>
  <c r="KG152" i="2"/>
  <c r="KF152" i="2"/>
  <c r="KD152" i="2"/>
  <c r="KB152" i="2"/>
  <c r="JZ152" i="2"/>
  <c r="JV152" i="2"/>
  <c r="JQ152" i="2"/>
  <c r="JS152" i="2" s="1"/>
  <c r="JP152" i="2"/>
  <c r="JN152" i="2"/>
  <c r="JM152" i="2"/>
  <c r="JL152" i="2"/>
  <c r="JJ152" i="2"/>
  <c r="JH152" i="2"/>
  <c r="JF152" i="2"/>
  <c r="JB152" i="2"/>
  <c r="IW152" i="2"/>
  <c r="IV152" i="2"/>
  <c r="IT152" i="2"/>
  <c r="IS152" i="2"/>
  <c r="IR152" i="2"/>
  <c r="IP152" i="2"/>
  <c r="IN152" i="2"/>
  <c r="IL152" i="2"/>
  <c r="IH152" i="2"/>
  <c r="IC152" i="2"/>
  <c r="IE152" i="2" s="1"/>
  <c r="IB152" i="2"/>
  <c r="HZ152" i="2"/>
  <c r="HY152" i="2"/>
  <c r="HX152" i="2"/>
  <c r="HV152" i="2"/>
  <c r="HT152" i="2"/>
  <c r="HR152" i="2"/>
  <c r="HN152" i="2"/>
  <c r="HI152" i="2"/>
  <c r="HH152" i="2"/>
  <c r="HF152" i="2"/>
  <c r="HE152" i="2"/>
  <c r="HD152" i="2"/>
  <c r="HB152" i="2"/>
  <c r="GZ152" i="2"/>
  <c r="GX152" i="2"/>
  <c r="GT152" i="2"/>
  <c r="GO152" i="2"/>
  <c r="GQ152" i="2" s="1"/>
  <c r="GN152" i="2"/>
  <c r="GL152" i="2"/>
  <c r="GK152" i="2"/>
  <c r="GJ152" i="2"/>
  <c r="GH152" i="2"/>
  <c r="GF152" i="2"/>
  <c r="GD152" i="2"/>
  <c r="FZ152" i="2"/>
  <c r="FU152" i="2"/>
  <c r="FQ152" i="2"/>
  <c r="FS152" i="2" s="1"/>
  <c r="FT152" i="2" s="1"/>
  <c r="FP152" i="2"/>
  <c r="FN152" i="2"/>
  <c r="FL152" i="2"/>
  <c r="FJ152" i="2"/>
  <c r="FF152" i="2"/>
  <c r="EZ152" i="2"/>
  <c r="EW152" i="2"/>
  <c r="EV152" i="2"/>
  <c r="ET152" i="2"/>
  <c r="ER152" i="2"/>
  <c r="EP152" i="2"/>
  <c r="EL152" i="2"/>
  <c r="EF152" i="2"/>
  <c r="EC152" i="2"/>
  <c r="ED152" i="2" s="1"/>
  <c r="EB152" i="2"/>
  <c r="DZ152" i="2"/>
  <c r="DX152" i="2"/>
  <c r="DV152" i="2"/>
  <c r="DR152" i="2"/>
  <c r="DL152" i="2"/>
  <c r="DI152" i="2"/>
  <c r="DH152" i="2"/>
  <c r="DF152" i="2"/>
  <c r="DD152" i="2"/>
  <c r="DB152" i="2"/>
  <c r="CX152" i="2"/>
  <c r="CT152" i="2"/>
  <c r="CL152" i="2"/>
  <c r="CI152" i="2"/>
  <c r="CM152" i="2" s="1"/>
  <c r="CH152" i="2"/>
  <c r="CF152" i="2"/>
  <c r="CD152" i="2"/>
  <c r="CB152" i="2"/>
  <c r="BX152" i="2"/>
  <c r="BP152" i="2"/>
  <c r="BR152" i="2" s="1"/>
  <c r="BQ152" i="2" s="1"/>
  <c r="BS152" i="2" s="1"/>
  <c r="BO152" i="2"/>
  <c r="BN152" i="2"/>
  <c r="BL152" i="2"/>
  <c r="BJ152" i="2"/>
  <c r="BH152" i="2"/>
  <c r="BD152" i="2"/>
  <c r="AS152" i="2"/>
  <c r="AP152" i="2"/>
  <c r="AO152" i="2"/>
  <c r="AM152" i="2"/>
  <c r="AK152" i="2"/>
  <c r="AI152" i="2"/>
  <c r="N152" i="2"/>
  <c r="O152" i="2" s="1"/>
  <c r="TY151" i="2"/>
  <c r="TC151" i="2"/>
  <c r="UL151" i="2" s="1"/>
  <c r="TA151" i="2"/>
  <c r="UJ151" i="2" s="1"/>
  <c r="SY151" i="2"/>
  <c r="UH151" i="2" s="1"/>
  <c r="SW151" i="2"/>
  <c r="UF151" i="2" s="1"/>
  <c r="SQ151" i="2"/>
  <c r="TZ151" i="2" s="1"/>
  <c r="SO151" i="2"/>
  <c r="TX151" i="2" s="1"/>
  <c r="SI151" i="2"/>
  <c r="TR151" i="2" s="1"/>
  <c r="SG151" i="2"/>
  <c r="TP151" i="2" s="1"/>
  <c r="SE151" i="2"/>
  <c r="SD151" i="2"/>
  <c r="RT151" i="2"/>
  <c r="SX151" i="2" s="1"/>
  <c r="UG151" i="2" s="1"/>
  <c r="RS151" i="2"/>
  <c r="RR151" i="2"/>
  <c r="RQ151" i="2"/>
  <c r="SU151" i="2" s="1"/>
  <c r="UD151" i="2" s="1"/>
  <c r="RP151" i="2"/>
  <c r="ST151" i="2" s="1"/>
  <c r="UC151" i="2" s="1"/>
  <c r="RO151" i="2"/>
  <c r="SS151" i="2" s="1"/>
  <c r="UB151" i="2" s="1"/>
  <c r="RN151" i="2"/>
  <c r="SR151" i="2" s="1"/>
  <c r="UA151" i="2" s="1"/>
  <c r="RM151" i="2"/>
  <c r="RL151" i="2"/>
  <c r="SP151" i="2" s="1"/>
  <c r="RK151" i="2"/>
  <c r="RI151" i="2"/>
  <c r="SM151" i="2" s="1"/>
  <c r="TV151" i="2" s="1"/>
  <c r="RG151" i="2"/>
  <c r="SK151" i="2" s="1"/>
  <c r="TT151" i="2" s="1"/>
  <c r="RE151" i="2"/>
  <c r="RC151" i="2"/>
  <c r="QN151" i="2"/>
  <c r="QK151" i="2"/>
  <c r="QH151" i="2"/>
  <c r="QD151" i="2"/>
  <c r="PT151" i="2"/>
  <c r="PQ151" i="2"/>
  <c r="PU151" i="2" s="1"/>
  <c r="PN151" i="2"/>
  <c r="PJ151" i="2"/>
  <c r="OZ151" i="2"/>
  <c r="OW151" i="2"/>
  <c r="OT151" i="2"/>
  <c r="OP151" i="2"/>
  <c r="OH151" i="2"/>
  <c r="OF151" i="2"/>
  <c r="OC151" i="2"/>
  <c r="OG151" i="2" s="1"/>
  <c r="NZ151" i="2"/>
  <c r="NV151" i="2"/>
  <c r="NL151" i="2"/>
  <c r="NI151" i="2"/>
  <c r="NF151" i="2"/>
  <c r="NB151" i="2"/>
  <c r="MT151" i="2"/>
  <c r="MR151" i="2"/>
  <c r="MO151" i="2"/>
  <c r="MS151" i="2" s="1"/>
  <c r="ML151" i="2"/>
  <c r="MH151" i="2"/>
  <c r="LX151" i="2"/>
  <c r="LU151" i="2"/>
  <c r="LR151" i="2"/>
  <c r="LP151" i="2"/>
  <c r="LN151" i="2"/>
  <c r="LF151" i="2"/>
  <c r="LD151" i="2"/>
  <c r="LA151" i="2"/>
  <c r="LE151" i="2" s="1"/>
  <c r="KX151" i="2"/>
  <c r="KT151" i="2"/>
  <c r="KJ151" i="2"/>
  <c r="KG151" i="2"/>
  <c r="KD151" i="2"/>
  <c r="KB151" i="2"/>
  <c r="JZ151" i="2"/>
  <c r="JR151" i="2"/>
  <c r="JP151" i="2"/>
  <c r="JM151" i="2"/>
  <c r="JQ151" i="2" s="1"/>
  <c r="JJ151" i="2"/>
  <c r="JF151" i="2"/>
  <c r="IV151" i="2"/>
  <c r="IS151" i="2"/>
  <c r="IP151" i="2"/>
  <c r="IN151" i="2"/>
  <c r="IL151" i="2"/>
  <c r="IB151" i="2"/>
  <c r="HY151" i="2"/>
  <c r="IC151" i="2" s="1"/>
  <c r="HV151" i="2"/>
  <c r="HR151" i="2"/>
  <c r="HH151" i="2"/>
  <c r="HE151" i="2"/>
  <c r="HB151" i="2"/>
  <c r="GZ151" i="2"/>
  <c r="GX151" i="2"/>
  <c r="GN151" i="2"/>
  <c r="GK151" i="2"/>
  <c r="GO151" i="2" s="1"/>
  <c r="GH151" i="2"/>
  <c r="GD151" i="2"/>
  <c r="FR151" i="2"/>
  <c r="FQ151" i="2"/>
  <c r="FS151" i="2" s="1"/>
  <c r="FP151" i="2"/>
  <c r="FN151" i="2"/>
  <c r="FL151" i="2"/>
  <c r="FF151" i="2"/>
  <c r="FA151" i="2"/>
  <c r="EZ151" i="2"/>
  <c r="EX151" i="2"/>
  <c r="EW151" i="2"/>
  <c r="EV151" i="2"/>
  <c r="ER151" i="2"/>
  <c r="EL151" i="2"/>
  <c r="EG151" i="2"/>
  <c r="ED151" i="2"/>
  <c r="EC151" i="2"/>
  <c r="EB151" i="2"/>
  <c r="DZ151" i="2"/>
  <c r="DX151" i="2"/>
  <c r="DR151" i="2"/>
  <c r="DM151" i="2"/>
  <c r="DL151" i="2"/>
  <c r="DJ151" i="2"/>
  <c r="DI151" i="2"/>
  <c r="DH151" i="2"/>
  <c r="DD151" i="2"/>
  <c r="CX151" i="2"/>
  <c r="CH151" i="2"/>
  <c r="CG151" i="2"/>
  <c r="CF151" i="2"/>
  <c r="CC151" i="2"/>
  <c r="CD151" i="2" s="1"/>
  <c r="CA151" i="2"/>
  <c r="BP151" i="2"/>
  <c r="BO151" i="2"/>
  <c r="BN151" i="2"/>
  <c r="BJ151" i="2"/>
  <c r="BH151" i="2"/>
  <c r="BD151" i="2"/>
  <c r="AY151" i="2"/>
  <c r="AU151" i="2"/>
  <c r="AX151" i="2" s="1"/>
  <c r="AT151" i="2"/>
  <c r="AQ151" i="2"/>
  <c r="AP151" i="2"/>
  <c r="TB151" i="2" s="1"/>
  <c r="UK151" i="2" s="1"/>
  <c r="AO151" i="2"/>
  <c r="AK151" i="2"/>
  <c r="AI151" i="2"/>
  <c r="X151" i="2"/>
  <c r="RJ151" i="2" s="1"/>
  <c r="SN151" i="2" s="1"/>
  <c r="TW151" i="2" s="1"/>
  <c r="W151" i="2"/>
  <c r="V151" i="2"/>
  <c r="RH151" i="2" s="1"/>
  <c r="SL151" i="2" s="1"/>
  <c r="TU151" i="2" s="1"/>
  <c r="U151" i="2"/>
  <c r="T151" i="2"/>
  <c r="RF151" i="2" s="1"/>
  <c r="SJ151" i="2" s="1"/>
  <c r="TS151" i="2" s="1"/>
  <c r="S151" i="2"/>
  <c r="R151" i="2"/>
  <c r="RD151" i="2" s="1"/>
  <c r="SH151" i="2" s="1"/>
  <c r="TQ151" i="2" s="1"/>
  <c r="Q151" i="2"/>
  <c r="L151" i="2"/>
  <c r="AW151" i="2" s="1"/>
  <c r="K151" i="2"/>
  <c r="J151" i="2"/>
  <c r="I151" i="2"/>
  <c r="PZ151" i="2" s="1"/>
  <c r="TB150" i="2"/>
  <c r="UK150" i="2" s="1"/>
  <c r="SH150" i="2"/>
  <c r="TQ150" i="2" s="1"/>
  <c r="SE150" i="2"/>
  <c r="SD150" i="2"/>
  <c r="RT150" i="2"/>
  <c r="RS150" i="2"/>
  <c r="RR150" i="2"/>
  <c r="SV150" i="2" s="1"/>
  <c r="UE150" i="2" s="1"/>
  <c r="RQ150" i="2"/>
  <c r="RP150" i="2"/>
  <c r="ST150" i="2" s="1"/>
  <c r="UC150" i="2" s="1"/>
  <c r="RO150" i="2"/>
  <c r="SS150" i="2" s="1"/>
  <c r="UB150" i="2" s="1"/>
  <c r="RN150" i="2"/>
  <c r="RM150" i="2"/>
  <c r="RL150" i="2"/>
  <c r="SP150" i="2" s="1"/>
  <c r="TY150" i="2" s="1"/>
  <c r="RK150" i="2"/>
  <c r="RJ150" i="2"/>
  <c r="SN150" i="2" s="1"/>
  <c r="TW150" i="2" s="1"/>
  <c r="RI150" i="2"/>
  <c r="RH150" i="2"/>
  <c r="SL150" i="2" s="1"/>
  <c r="TU150" i="2" s="1"/>
  <c r="RG150" i="2"/>
  <c r="SK150" i="2" s="1"/>
  <c r="TT150" i="2" s="1"/>
  <c r="RF150" i="2"/>
  <c r="RE150" i="2"/>
  <c r="RD150" i="2"/>
  <c r="RC150" i="2"/>
  <c r="RB150" i="2"/>
  <c r="RA150" i="2" s="1"/>
  <c r="QT150" i="2"/>
  <c r="QO150" i="2"/>
  <c r="QN150" i="2"/>
  <c r="QL150" i="2"/>
  <c r="QK150" i="2"/>
  <c r="QJ150" i="2"/>
  <c r="QH150" i="2"/>
  <c r="QF150" i="2"/>
  <c r="QD150" i="2"/>
  <c r="PZ150" i="2"/>
  <c r="PW150" i="2"/>
  <c r="PU150" i="2"/>
  <c r="PT150" i="2"/>
  <c r="PR150" i="2"/>
  <c r="PQ150" i="2"/>
  <c r="PP150" i="2"/>
  <c r="PN150" i="2"/>
  <c r="PL150" i="2"/>
  <c r="PJ150" i="2"/>
  <c r="PF150" i="2"/>
  <c r="PA150" i="2"/>
  <c r="OZ150" i="2"/>
  <c r="OX150" i="2"/>
  <c r="OW150" i="2"/>
  <c r="OV150" i="2"/>
  <c r="OT150" i="2"/>
  <c r="OR150" i="2"/>
  <c r="OP150" i="2"/>
  <c r="OL150" i="2"/>
  <c r="OI150" i="2"/>
  <c r="OG150" i="2"/>
  <c r="OF150" i="2"/>
  <c r="OD150" i="2"/>
  <c r="OC150" i="2"/>
  <c r="OB150" i="2"/>
  <c r="NZ150" i="2"/>
  <c r="NX150" i="2"/>
  <c r="NV150" i="2"/>
  <c r="NR150" i="2"/>
  <c r="NM150" i="2"/>
  <c r="NL150" i="2"/>
  <c r="NJ150" i="2"/>
  <c r="NI150" i="2"/>
  <c r="NH150" i="2"/>
  <c r="NF150" i="2"/>
  <c r="ND150" i="2"/>
  <c r="NB150" i="2"/>
  <c r="MX150" i="2"/>
  <c r="MS150" i="2"/>
  <c r="MU150" i="2" s="1"/>
  <c r="MR150" i="2"/>
  <c r="MP150" i="2"/>
  <c r="MO150" i="2"/>
  <c r="MN150" i="2"/>
  <c r="ML150" i="2"/>
  <c r="MJ150" i="2"/>
  <c r="MH150" i="2"/>
  <c r="MD150" i="2"/>
  <c r="LY150" i="2"/>
  <c r="LX150" i="2"/>
  <c r="LV150" i="2"/>
  <c r="LU150" i="2"/>
  <c r="LT150" i="2"/>
  <c r="LR150" i="2"/>
  <c r="LP150" i="2"/>
  <c r="LN150" i="2"/>
  <c r="LJ150" i="2"/>
  <c r="LE150" i="2"/>
  <c r="LD150" i="2"/>
  <c r="LB150" i="2"/>
  <c r="LA150" i="2"/>
  <c r="KZ150" i="2"/>
  <c r="KX150" i="2"/>
  <c r="KV150" i="2"/>
  <c r="KT150" i="2"/>
  <c r="KP150" i="2"/>
  <c r="KK150" i="2"/>
  <c r="KJ150" i="2"/>
  <c r="KH150" i="2"/>
  <c r="KG150" i="2"/>
  <c r="KF150" i="2"/>
  <c r="KD150" i="2"/>
  <c r="KB150" i="2"/>
  <c r="JZ150" i="2"/>
  <c r="JV150" i="2"/>
  <c r="JQ150" i="2"/>
  <c r="JP150" i="2"/>
  <c r="JN150" i="2"/>
  <c r="JM150" i="2"/>
  <c r="JL150" i="2"/>
  <c r="JJ150" i="2"/>
  <c r="JH150" i="2"/>
  <c r="JF150" i="2"/>
  <c r="JB150" i="2"/>
  <c r="IW150" i="2"/>
  <c r="IV150" i="2"/>
  <c r="IT150" i="2"/>
  <c r="IS150" i="2"/>
  <c r="IR150" i="2"/>
  <c r="IP150" i="2"/>
  <c r="IN150" i="2"/>
  <c r="IL150" i="2"/>
  <c r="IH150" i="2"/>
  <c r="IC150" i="2"/>
  <c r="IB150" i="2"/>
  <c r="HZ150" i="2"/>
  <c r="HY150" i="2"/>
  <c r="HX150" i="2"/>
  <c r="HV150" i="2"/>
  <c r="HT150" i="2"/>
  <c r="HR150" i="2"/>
  <c r="HN150" i="2"/>
  <c r="HI150" i="2"/>
  <c r="HH150" i="2"/>
  <c r="HF150" i="2"/>
  <c r="HE150" i="2"/>
  <c r="HD150" i="2"/>
  <c r="HB150" i="2"/>
  <c r="GZ150" i="2"/>
  <c r="GX150" i="2"/>
  <c r="GT150" i="2"/>
  <c r="GQ150" i="2"/>
  <c r="GO150" i="2"/>
  <c r="GN150" i="2"/>
  <c r="GL150" i="2"/>
  <c r="GK150" i="2"/>
  <c r="GJ150" i="2"/>
  <c r="GH150" i="2"/>
  <c r="GF150" i="2"/>
  <c r="GD150" i="2"/>
  <c r="FZ150" i="2"/>
  <c r="FS150" i="2"/>
  <c r="FQ150" i="2"/>
  <c r="FR150" i="2" s="1"/>
  <c r="FP150" i="2"/>
  <c r="FN150" i="2"/>
  <c r="FL150" i="2"/>
  <c r="FJ150" i="2"/>
  <c r="FF150" i="2"/>
  <c r="EZ150" i="2"/>
  <c r="EW150" i="2"/>
  <c r="EV150" i="2"/>
  <c r="ET150" i="2"/>
  <c r="ER150" i="2"/>
  <c r="EP150" i="2"/>
  <c r="EL150" i="2"/>
  <c r="EF150" i="2"/>
  <c r="EC150" i="2"/>
  <c r="EB150" i="2"/>
  <c r="DZ150" i="2"/>
  <c r="DX150" i="2"/>
  <c r="DV150" i="2"/>
  <c r="DR150" i="2"/>
  <c r="DL150" i="2"/>
  <c r="DI150" i="2"/>
  <c r="DH150" i="2"/>
  <c r="DF150" i="2"/>
  <c r="DD150" i="2"/>
  <c r="DB150" i="2"/>
  <c r="CX150" i="2"/>
  <c r="CL150" i="2"/>
  <c r="CI150" i="2"/>
  <c r="CH150" i="2"/>
  <c r="CF150" i="2"/>
  <c r="CD150" i="2"/>
  <c r="CB150" i="2"/>
  <c r="BX150" i="2"/>
  <c r="BP150" i="2"/>
  <c r="BO150" i="2"/>
  <c r="BN150" i="2"/>
  <c r="BL150" i="2"/>
  <c r="BJ150" i="2"/>
  <c r="BR150" i="2" s="1"/>
  <c r="BQ150" i="2" s="1"/>
  <c r="BS150" i="2" s="1"/>
  <c r="BH150" i="2"/>
  <c r="BD150" i="2"/>
  <c r="AS150" i="2"/>
  <c r="AP150" i="2"/>
  <c r="AO150" i="2"/>
  <c r="AM150" i="2"/>
  <c r="AK150" i="2"/>
  <c r="AI150" i="2"/>
  <c r="N150" i="2"/>
  <c r="O150" i="2" s="1"/>
  <c r="UC149" i="2"/>
  <c r="SU149" i="2"/>
  <c r="UD149" i="2" s="1"/>
  <c r="SE149" i="2"/>
  <c r="SD149" i="2"/>
  <c r="RT149" i="2"/>
  <c r="RS149" i="2"/>
  <c r="SW149" i="2" s="1"/>
  <c r="UF149" i="2" s="1"/>
  <c r="RR149" i="2"/>
  <c r="SV149" i="2" s="1"/>
  <c r="UE149" i="2" s="1"/>
  <c r="RQ149" i="2"/>
  <c r="RP149" i="2"/>
  <c r="ST149" i="2" s="1"/>
  <c r="RO149" i="2"/>
  <c r="SS149" i="2" s="1"/>
  <c r="UB149" i="2" s="1"/>
  <c r="RN149" i="2"/>
  <c r="RM149" i="2"/>
  <c r="RL149" i="2"/>
  <c r="RK149" i="2"/>
  <c r="RI149" i="2"/>
  <c r="SM149" i="2" s="1"/>
  <c r="TV149" i="2" s="1"/>
  <c r="RG149" i="2"/>
  <c r="SK149" i="2" s="1"/>
  <c r="TT149" i="2" s="1"/>
  <c r="RE149" i="2"/>
  <c r="SI149" i="2" s="1"/>
  <c r="TR149" i="2" s="1"/>
  <c r="QN149" i="2"/>
  <c r="QK149" i="2"/>
  <c r="QH149" i="2"/>
  <c r="QD149" i="2"/>
  <c r="PT149" i="2"/>
  <c r="PQ149" i="2"/>
  <c r="PN149" i="2"/>
  <c r="PJ149" i="2"/>
  <c r="OZ149" i="2"/>
  <c r="OW149" i="2"/>
  <c r="OT149" i="2"/>
  <c r="OP149" i="2"/>
  <c r="OF149" i="2"/>
  <c r="OC149" i="2"/>
  <c r="NZ149" i="2"/>
  <c r="NV149" i="2"/>
  <c r="NL149" i="2"/>
  <c r="NI149" i="2"/>
  <c r="NF149" i="2"/>
  <c r="NB149" i="2"/>
  <c r="MR149" i="2"/>
  <c r="MO149" i="2"/>
  <c r="ML149" i="2"/>
  <c r="MH149" i="2"/>
  <c r="LX149" i="2"/>
  <c r="LU149" i="2"/>
  <c r="LR149" i="2"/>
  <c r="LN149" i="2"/>
  <c r="LD149" i="2"/>
  <c r="LA149" i="2"/>
  <c r="KX149" i="2"/>
  <c r="KT149" i="2"/>
  <c r="KJ149" i="2"/>
  <c r="KG149" i="2"/>
  <c r="KD149" i="2"/>
  <c r="JZ149" i="2"/>
  <c r="JP149" i="2"/>
  <c r="JM149" i="2"/>
  <c r="JJ149" i="2"/>
  <c r="JF149" i="2"/>
  <c r="IV149" i="2"/>
  <c r="IS149" i="2"/>
  <c r="IP149" i="2"/>
  <c r="IL149" i="2"/>
  <c r="IB149" i="2"/>
  <c r="HY149" i="2"/>
  <c r="HV149" i="2"/>
  <c r="HR149" i="2"/>
  <c r="HH149" i="2"/>
  <c r="HE149" i="2"/>
  <c r="HB149" i="2"/>
  <c r="GX149" i="2"/>
  <c r="GN149" i="2"/>
  <c r="GK149" i="2"/>
  <c r="GH149" i="2"/>
  <c r="GD149" i="2"/>
  <c r="FV149" i="2"/>
  <c r="FT149" i="2"/>
  <c r="FS149" i="2"/>
  <c r="FU149" i="2" s="1"/>
  <c r="FR149" i="2"/>
  <c r="FQ149" i="2"/>
  <c r="FP149" i="2"/>
  <c r="FL149" i="2"/>
  <c r="FF149" i="2"/>
  <c r="FA149" i="2"/>
  <c r="EX149" i="2"/>
  <c r="EW149" i="2"/>
  <c r="EV149" i="2"/>
  <c r="ER149" i="2"/>
  <c r="EL149" i="2"/>
  <c r="EG149" i="2"/>
  <c r="ED149" i="2"/>
  <c r="EC149" i="2"/>
  <c r="EB149" i="2"/>
  <c r="DX149" i="2"/>
  <c r="DR149" i="2"/>
  <c r="DM149" i="2"/>
  <c r="DJ149" i="2"/>
  <c r="DI149" i="2"/>
  <c r="DH149" i="2"/>
  <c r="DD149" i="2"/>
  <c r="CX149" i="2"/>
  <c r="CS149" i="2"/>
  <c r="CM149" i="2"/>
  <c r="CU149" i="2" s="1"/>
  <c r="CJ149" i="2"/>
  <c r="CI149" i="2"/>
  <c r="CH149" i="2"/>
  <c r="CG149" i="2"/>
  <c r="CF149" i="2"/>
  <c r="CB149" i="2"/>
  <c r="CA149" i="2"/>
  <c r="BX149" i="2"/>
  <c r="BO149" i="2"/>
  <c r="BP149" i="2" s="1"/>
  <c r="BL149" i="2"/>
  <c r="BH149" i="2"/>
  <c r="AZ149" i="2"/>
  <c r="AX149" i="2"/>
  <c r="AW149" i="2"/>
  <c r="AU149" i="2"/>
  <c r="AY149" i="2" s="1"/>
  <c r="AT149" i="2"/>
  <c r="AS149" i="2"/>
  <c r="AP149" i="2"/>
  <c r="AM149" i="2"/>
  <c r="AI149" i="2"/>
  <c r="X149" i="2"/>
  <c r="RJ149" i="2" s="1"/>
  <c r="W149" i="2"/>
  <c r="V149" i="2"/>
  <c r="RH149" i="2" s="1"/>
  <c r="U149" i="2"/>
  <c r="T149" i="2"/>
  <c r="RF149" i="2" s="1"/>
  <c r="SJ149" i="2" s="1"/>
  <c r="TS149" i="2" s="1"/>
  <c r="S149" i="2"/>
  <c r="R149" i="2"/>
  <c r="RD149" i="2" s="1"/>
  <c r="SH149" i="2" s="1"/>
  <c r="TQ149" i="2" s="1"/>
  <c r="Q149" i="2"/>
  <c r="CO149" i="2" s="1"/>
  <c r="K149" i="2"/>
  <c r="J149" i="2"/>
  <c r="I149" i="2"/>
  <c r="QT149" i="2" s="1"/>
  <c r="UF148" i="2"/>
  <c r="TP148" i="2"/>
  <c r="TB148" i="2"/>
  <c r="UK148" i="2" s="1"/>
  <c r="SZ148" i="2"/>
  <c r="UI148" i="2" s="1"/>
  <c r="SX148" i="2"/>
  <c r="UG148" i="2" s="1"/>
  <c r="SR148" i="2"/>
  <c r="UA148" i="2" s="1"/>
  <c r="SP148" i="2"/>
  <c r="TY148" i="2" s="1"/>
  <c r="SH148" i="2"/>
  <c r="TQ148" i="2" s="1"/>
  <c r="SE148" i="2"/>
  <c r="SD148" i="2"/>
  <c r="RT148" i="2"/>
  <c r="RS148" i="2"/>
  <c r="RR148" i="2"/>
  <c r="SV148" i="2" s="1"/>
  <c r="UE148" i="2" s="1"/>
  <c r="RQ148" i="2"/>
  <c r="SU148" i="2" s="1"/>
  <c r="UD148" i="2" s="1"/>
  <c r="RP148" i="2"/>
  <c r="ST148" i="2" s="1"/>
  <c r="UC148" i="2" s="1"/>
  <c r="RO148" i="2"/>
  <c r="SS148" i="2" s="1"/>
  <c r="UB148" i="2" s="1"/>
  <c r="RN148" i="2"/>
  <c r="RM148" i="2"/>
  <c r="RL148" i="2"/>
  <c r="RK148" i="2"/>
  <c r="RH148" i="2"/>
  <c r="SL148" i="2" s="1"/>
  <c r="TU148" i="2" s="1"/>
  <c r="QT148" i="2"/>
  <c r="QO148" i="2"/>
  <c r="QL148" i="2"/>
  <c r="QK148" i="2"/>
  <c r="QJ148" i="2"/>
  <c r="QF148" i="2"/>
  <c r="PZ148" i="2"/>
  <c r="PU148" i="2"/>
  <c r="PR148" i="2"/>
  <c r="PQ148" i="2"/>
  <c r="PP148" i="2"/>
  <c r="PL148" i="2"/>
  <c r="PF148" i="2"/>
  <c r="PA148" i="2"/>
  <c r="OX148" i="2"/>
  <c r="OW148" i="2"/>
  <c r="OV148" i="2"/>
  <c r="OR148" i="2"/>
  <c r="OL148" i="2"/>
  <c r="OG148" i="2"/>
  <c r="OD148" i="2"/>
  <c r="OC148" i="2"/>
  <c r="OB148" i="2"/>
  <c r="NX148" i="2"/>
  <c r="NR148" i="2"/>
  <c r="NM148" i="2"/>
  <c r="NJ148" i="2"/>
  <c r="NI148" i="2"/>
  <c r="NH148" i="2"/>
  <c r="ND148" i="2"/>
  <c r="MX148" i="2"/>
  <c r="MS148" i="2"/>
  <c r="MP148" i="2"/>
  <c r="MO148" i="2"/>
  <c r="MN148" i="2"/>
  <c r="MJ148" i="2"/>
  <c r="MD148" i="2"/>
  <c r="LY148" i="2"/>
  <c r="LV148" i="2"/>
  <c r="LU148" i="2"/>
  <c r="LT148" i="2"/>
  <c r="LP148" i="2"/>
  <c r="LJ148" i="2"/>
  <c r="LE148" i="2"/>
  <c r="LB148" i="2"/>
  <c r="LA148" i="2"/>
  <c r="KZ148" i="2"/>
  <c r="KV148" i="2"/>
  <c r="KP148" i="2"/>
  <c r="KK148" i="2"/>
  <c r="KH148" i="2"/>
  <c r="KG148" i="2"/>
  <c r="KF148" i="2"/>
  <c r="KB148" i="2"/>
  <c r="JV148" i="2"/>
  <c r="JQ148" i="2"/>
  <c r="JN148" i="2"/>
  <c r="JM148" i="2"/>
  <c r="JL148" i="2"/>
  <c r="JH148" i="2"/>
  <c r="JB148" i="2"/>
  <c r="IW148" i="2"/>
  <c r="IT148" i="2"/>
  <c r="IS148" i="2"/>
  <c r="IR148" i="2"/>
  <c r="IN148" i="2"/>
  <c r="IH148" i="2"/>
  <c r="IC148" i="2"/>
  <c r="HZ148" i="2"/>
  <c r="HY148" i="2"/>
  <c r="HX148" i="2"/>
  <c r="HT148" i="2"/>
  <c r="HN148" i="2"/>
  <c r="HI148" i="2"/>
  <c r="HF148" i="2"/>
  <c r="HE148" i="2"/>
  <c r="HD148" i="2"/>
  <c r="GZ148" i="2"/>
  <c r="GT148" i="2"/>
  <c r="GO148" i="2"/>
  <c r="GL148" i="2"/>
  <c r="GK148" i="2"/>
  <c r="GJ148" i="2"/>
  <c r="GF148" i="2"/>
  <c r="FZ148" i="2"/>
  <c r="FS148" i="2"/>
  <c r="FT148" i="2" s="1"/>
  <c r="FQ148" i="2"/>
  <c r="FR148" i="2" s="1"/>
  <c r="FN148" i="2"/>
  <c r="FJ148" i="2"/>
  <c r="EZ148" i="2"/>
  <c r="EW148" i="2"/>
  <c r="ET148" i="2"/>
  <c r="EP148" i="2"/>
  <c r="EF148" i="2"/>
  <c r="EC148" i="2"/>
  <c r="DZ148" i="2"/>
  <c r="DV148" i="2"/>
  <c r="DL148" i="2"/>
  <c r="DI148" i="2"/>
  <c r="DF148" i="2"/>
  <c r="DB148" i="2"/>
  <c r="CL148" i="2"/>
  <c r="CG148" i="2"/>
  <c r="CH148" i="2" s="1"/>
  <c r="CD148" i="2"/>
  <c r="CA148" i="2"/>
  <c r="CB148" i="2" s="1"/>
  <c r="BP148" i="2"/>
  <c r="BO148" i="2"/>
  <c r="BN148" i="2"/>
  <c r="BJ148" i="2"/>
  <c r="BR148" i="2" s="1"/>
  <c r="BQ148" i="2" s="1"/>
  <c r="BS148" i="2" s="1"/>
  <c r="BD148" i="2"/>
  <c r="AY148" i="2"/>
  <c r="AU148" i="2"/>
  <c r="AX148" i="2" s="1"/>
  <c r="AT148" i="2"/>
  <c r="AQ148" i="2"/>
  <c r="AP148" i="2"/>
  <c r="SW148" i="2" s="1"/>
  <c r="AO148" i="2"/>
  <c r="AK148" i="2"/>
  <c r="X148" i="2"/>
  <c r="RJ148" i="2" s="1"/>
  <c r="SN148" i="2" s="1"/>
  <c r="TW148" i="2" s="1"/>
  <c r="W148" i="2"/>
  <c r="RI148" i="2" s="1"/>
  <c r="SM148" i="2" s="1"/>
  <c r="TV148" i="2" s="1"/>
  <c r="V148" i="2"/>
  <c r="U148" i="2"/>
  <c r="RG148" i="2" s="1"/>
  <c r="SK148" i="2" s="1"/>
  <c r="TT148" i="2" s="1"/>
  <c r="T148" i="2"/>
  <c r="RF148" i="2" s="1"/>
  <c r="SJ148" i="2" s="1"/>
  <c r="TS148" i="2" s="1"/>
  <c r="S148" i="2"/>
  <c r="RE148" i="2" s="1"/>
  <c r="SI148" i="2" s="1"/>
  <c r="TR148" i="2" s="1"/>
  <c r="R148" i="2"/>
  <c r="RD148" i="2" s="1"/>
  <c r="Q148" i="2"/>
  <c r="RC148" i="2" s="1"/>
  <c r="SG148" i="2" s="1"/>
  <c r="L148" i="2"/>
  <c r="AW148" i="2" s="1"/>
  <c r="K148" i="2"/>
  <c r="J148" i="2"/>
  <c r="I148" i="2"/>
  <c r="QH148" i="2" s="1"/>
  <c r="UB147" i="2"/>
  <c r="SZ147" i="2"/>
  <c r="UI147" i="2" s="1"/>
  <c r="ST147" i="2"/>
  <c r="UC147" i="2" s="1"/>
  <c r="SR147" i="2"/>
  <c r="UA147" i="2" s="1"/>
  <c r="SJ147" i="2"/>
  <c r="TS147" i="2" s="1"/>
  <c r="SE147" i="2"/>
  <c r="SD147" i="2"/>
  <c r="RT147" i="2"/>
  <c r="SX147" i="2" s="1"/>
  <c r="UG147" i="2" s="1"/>
  <c r="RS147" i="2"/>
  <c r="RR147" i="2"/>
  <c r="SV147" i="2" s="1"/>
  <c r="UE147" i="2" s="1"/>
  <c r="RQ147" i="2"/>
  <c r="SU147" i="2" s="1"/>
  <c r="UD147" i="2" s="1"/>
  <c r="RP147" i="2"/>
  <c r="RO147" i="2"/>
  <c r="SS147" i="2" s="1"/>
  <c r="RN147" i="2"/>
  <c r="RM147" i="2"/>
  <c r="RL147" i="2"/>
  <c r="SP147" i="2" s="1"/>
  <c r="TY147" i="2" s="1"/>
  <c r="RK147" i="2"/>
  <c r="RJ147" i="2"/>
  <c r="SN147" i="2" s="1"/>
  <c r="TW147" i="2" s="1"/>
  <c r="RI147" i="2"/>
  <c r="SM147" i="2" s="1"/>
  <c r="TV147" i="2" s="1"/>
  <c r="RH147" i="2"/>
  <c r="SL147" i="2" s="1"/>
  <c r="TU147" i="2" s="1"/>
  <c r="RG147" i="2"/>
  <c r="SK147" i="2" s="1"/>
  <c r="TT147" i="2" s="1"/>
  <c r="RF147" i="2"/>
  <c r="RE147" i="2"/>
  <c r="RD147" i="2"/>
  <c r="RC147" i="2"/>
  <c r="QT147" i="2"/>
  <c r="QO147" i="2"/>
  <c r="QN147" i="2"/>
  <c r="QL147" i="2"/>
  <c r="QK147" i="2"/>
  <c r="QJ147" i="2"/>
  <c r="QH147" i="2"/>
  <c r="QF147" i="2"/>
  <c r="QD147" i="2"/>
  <c r="PZ147" i="2"/>
  <c r="PU147" i="2"/>
  <c r="PT147" i="2"/>
  <c r="PR147" i="2"/>
  <c r="PQ147" i="2"/>
  <c r="PP147" i="2"/>
  <c r="PN147" i="2"/>
  <c r="PL147" i="2"/>
  <c r="PJ147" i="2"/>
  <c r="PF147" i="2"/>
  <c r="PC147" i="2"/>
  <c r="PA147" i="2"/>
  <c r="OZ147" i="2"/>
  <c r="OX147" i="2"/>
  <c r="OW147" i="2"/>
  <c r="OV147" i="2"/>
  <c r="OT147" i="2"/>
  <c r="OR147" i="2"/>
  <c r="OP147" i="2"/>
  <c r="OL147" i="2"/>
  <c r="OG147" i="2"/>
  <c r="OF147" i="2"/>
  <c r="OD147" i="2"/>
  <c r="OC147" i="2"/>
  <c r="OB147" i="2"/>
  <c r="NZ147" i="2"/>
  <c r="NX147" i="2"/>
  <c r="NV147" i="2"/>
  <c r="NR147" i="2"/>
  <c r="NM147" i="2"/>
  <c r="NL147" i="2"/>
  <c r="NJ147" i="2"/>
  <c r="NI147" i="2"/>
  <c r="NH147" i="2"/>
  <c r="NF147" i="2"/>
  <c r="ND147" i="2"/>
  <c r="NB147" i="2"/>
  <c r="MX147" i="2"/>
  <c r="MS147" i="2"/>
  <c r="MR147" i="2"/>
  <c r="MP147" i="2"/>
  <c r="MO147" i="2"/>
  <c r="MN147" i="2"/>
  <c r="ML147" i="2"/>
  <c r="MJ147" i="2"/>
  <c r="MH147" i="2"/>
  <c r="MD147" i="2"/>
  <c r="MA147" i="2"/>
  <c r="LY147" i="2"/>
  <c r="LX147" i="2"/>
  <c r="LV147" i="2"/>
  <c r="LU147" i="2"/>
  <c r="LT147" i="2"/>
  <c r="LR147" i="2"/>
  <c r="LP147" i="2"/>
  <c r="LN147" i="2"/>
  <c r="LJ147" i="2"/>
  <c r="LE147" i="2"/>
  <c r="LD147" i="2"/>
  <c r="LB147" i="2"/>
  <c r="LA147" i="2"/>
  <c r="KZ147" i="2"/>
  <c r="KX147" i="2"/>
  <c r="KV147" i="2"/>
  <c r="KT147" i="2"/>
  <c r="KP147" i="2"/>
  <c r="KK147" i="2"/>
  <c r="KJ147" i="2"/>
  <c r="KH147" i="2"/>
  <c r="KG147" i="2"/>
  <c r="KF147" i="2"/>
  <c r="KD147" i="2"/>
  <c r="KB147" i="2"/>
  <c r="JZ147" i="2"/>
  <c r="JV147" i="2"/>
  <c r="JQ147" i="2"/>
  <c r="JP147" i="2"/>
  <c r="JN147" i="2"/>
  <c r="JM147" i="2"/>
  <c r="JL147" i="2"/>
  <c r="JJ147" i="2"/>
  <c r="JH147" i="2"/>
  <c r="JF147" i="2"/>
  <c r="JB147" i="2"/>
  <c r="IY147" i="2"/>
  <c r="IW147" i="2"/>
  <c r="IV147" i="2"/>
  <c r="IT147" i="2"/>
  <c r="IS147" i="2"/>
  <c r="IR147" i="2"/>
  <c r="IP147" i="2"/>
  <c r="IN147" i="2"/>
  <c r="IL147" i="2"/>
  <c r="IH147" i="2"/>
  <c r="IC147" i="2"/>
  <c r="IB147" i="2"/>
  <c r="HZ147" i="2"/>
  <c r="HY147" i="2"/>
  <c r="HX147" i="2"/>
  <c r="HV147" i="2"/>
  <c r="HT147" i="2"/>
  <c r="HR147" i="2"/>
  <c r="HN147" i="2"/>
  <c r="HI147" i="2"/>
  <c r="HH147" i="2"/>
  <c r="HF147" i="2"/>
  <c r="HE147" i="2"/>
  <c r="HD147" i="2"/>
  <c r="HB147" i="2"/>
  <c r="GZ147" i="2"/>
  <c r="GX147" i="2"/>
  <c r="GT147" i="2"/>
  <c r="GO147" i="2"/>
  <c r="GN147" i="2"/>
  <c r="GL147" i="2"/>
  <c r="GK147" i="2"/>
  <c r="GJ147" i="2"/>
  <c r="GH147" i="2"/>
  <c r="GF147" i="2"/>
  <c r="GD147" i="2"/>
  <c r="FZ147" i="2"/>
  <c r="FQ147" i="2"/>
  <c r="FR147" i="2" s="1"/>
  <c r="FP147" i="2"/>
  <c r="FN147" i="2"/>
  <c r="FL147" i="2"/>
  <c r="FJ147" i="2"/>
  <c r="FF147" i="2"/>
  <c r="EZ147" i="2"/>
  <c r="EW147" i="2"/>
  <c r="EV147" i="2"/>
  <c r="ET147" i="2"/>
  <c r="ER147" i="2"/>
  <c r="EP147" i="2"/>
  <c r="EL147" i="2"/>
  <c r="EF147" i="2"/>
  <c r="EC147" i="2"/>
  <c r="EB147" i="2"/>
  <c r="DZ147" i="2"/>
  <c r="DX147" i="2"/>
  <c r="DV147" i="2"/>
  <c r="DR147" i="2"/>
  <c r="DL147" i="2"/>
  <c r="DI147" i="2"/>
  <c r="DH147" i="2"/>
  <c r="DF147" i="2"/>
  <c r="DD147" i="2"/>
  <c r="DB147" i="2"/>
  <c r="CX147" i="2"/>
  <c r="CL147" i="2"/>
  <c r="CI147" i="2"/>
  <c r="CH147" i="2"/>
  <c r="CF147" i="2"/>
  <c r="CD147" i="2"/>
  <c r="CB147" i="2"/>
  <c r="BX147" i="2"/>
  <c r="BV147" i="2"/>
  <c r="BP147" i="2"/>
  <c r="BR147" i="2" s="1"/>
  <c r="BQ147" i="2" s="1"/>
  <c r="BS147" i="2" s="1"/>
  <c r="BO147" i="2"/>
  <c r="BN147" i="2"/>
  <c r="BL147" i="2"/>
  <c r="BJ147" i="2"/>
  <c r="BH147" i="2"/>
  <c r="BD147" i="2"/>
  <c r="AS147" i="2"/>
  <c r="AP147" i="2"/>
  <c r="AO147" i="2"/>
  <c r="AM147" i="2"/>
  <c r="AK147" i="2"/>
  <c r="AI147" i="2"/>
  <c r="N147" i="2"/>
  <c r="O147" i="2" s="1"/>
  <c r="SQ146" i="2"/>
  <c r="TZ146" i="2" s="1"/>
  <c r="SE146" i="2"/>
  <c r="SD146" i="2"/>
  <c r="RT146" i="2"/>
  <c r="RS146" i="2"/>
  <c r="SW146" i="2" s="1"/>
  <c r="UF146" i="2" s="1"/>
  <c r="RR146" i="2"/>
  <c r="RQ146" i="2"/>
  <c r="RP146" i="2"/>
  <c r="ST146" i="2" s="1"/>
  <c r="UC146" i="2" s="1"/>
  <c r="RO146" i="2"/>
  <c r="SS146" i="2" s="1"/>
  <c r="UB146" i="2" s="1"/>
  <c r="RN146" i="2"/>
  <c r="RM146" i="2"/>
  <c r="RL146" i="2"/>
  <c r="RK146" i="2"/>
  <c r="SO146" i="2" s="1"/>
  <c r="TX146" i="2" s="1"/>
  <c r="RE146" i="2"/>
  <c r="SI146" i="2" s="1"/>
  <c r="TR146" i="2" s="1"/>
  <c r="RC146" i="2"/>
  <c r="QK146" i="2"/>
  <c r="QD146" i="2"/>
  <c r="PQ146" i="2"/>
  <c r="OW146" i="2"/>
  <c r="OC146" i="2"/>
  <c r="NI146" i="2"/>
  <c r="NB146" i="2"/>
  <c r="MO146" i="2"/>
  <c r="LU146" i="2"/>
  <c r="LA146" i="2"/>
  <c r="KG146" i="2"/>
  <c r="JZ146" i="2"/>
  <c r="JM146" i="2"/>
  <c r="IS146" i="2"/>
  <c r="HY146" i="2"/>
  <c r="HE146" i="2"/>
  <c r="GX146" i="2"/>
  <c r="GK146" i="2"/>
  <c r="FV146" i="2"/>
  <c r="FQ146" i="2"/>
  <c r="FS146" i="2" s="1"/>
  <c r="FU146" i="2" s="1"/>
  <c r="FA146" i="2"/>
  <c r="EW146" i="2"/>
  <c r="EG146" i="2"/>
  <c r="ED146" i="2"/>
  <c r="EC146" i="2"/>
  <c r="DM146" i="2"/>
  <c r="DI146" i="2"/>
  <c r="CM146" i="2"/>
  <c r="CG146" i="2"/>
  <c r="CA146" i="2"/>
  <c r="CI146" i="2" s="1"/>
  <c r="BO146" i="2"/>
  <c r="AX146" i="2"/>
  <c r="AU146" i="2"/>
  <c r="AT146" i="2"/>
  <c r="AP146" i="2"/>
  <c r="SG146" i="2" s="1"/>
  <c r="TP146" i="2" s="1"/>
  <c r="X146" i="2"/>
  <c r="RJ146" i="2" s="1"/>
  <c r="W146" i="2"/>
  <c r="RI146" i="2" s="1"/>
  <c r="SM146" i="2" s="1"/>
  <c r="TV146" i="2" s="1"/>
  <c r="V146" i="2"/>
  <c r="RH146" i="2" s="1"/>
  <c r="U146" i="2"/>
  <c r="RG146" i="2" s="1"/>
  <c r="SK146" i="2" s="1"/>
  <c r="TT146" i="2" s="1"/>
  <c r="T146" i="2"/>
  <c r="RF146" i="2" s="1"/>
  <c r="SJ146" i="2" s="1"/>
  <c r="TS146" i="2" s="1"/>
  <c r="S146" i="2"/>
  <c r="R146" i="2"/>
  <c r="RD146" i="2" s="1"/>
  <c r="Q146" i="2"/>
  <c r="N146" i="2" s="1"/>
  <c r="L146" i="2"/>
  <c r="AW146" i="2" s="1"/>
  <c r="K146" i="2"/>
  <c r="J146" i="2"/>
  <c r="I146" i="2"/>
  <c r="OP146" i="2" s="1"/>
  <c r="UC145" i="2"/>
  <c r="TW145" i="2"/>
  <c r="TU145" i="2"/>
  <c r="TC145" i="2"/>
  <c r="UL145" i="2" s="1"/>
  <c r="TA145" i="2"/>
  <c r="UJ145" i="2" s="1"/>
  <c r="SY145" i="2"/>
  <c r="UH145" i="2" s="1"/>
  <c r="SU145" i="2"/>
  <c r="UD145" i="2" s="1"/>
  <c r="SO145" i="2"/>
  <c r="TX145" i="2" s="1"/>
  <c r="SM145" i="2"/>
  <c r="TV145" i="2" s="1"/>
  <c r="SE145" i="2"/>
  <c r="SD145" i="2"/>
  <c r="RT145" i="2"/>
  <c r="SX145" i="2" s="1"/>
  <c r="UG145" i="2" s="1"/>
  <c r="RS145" i="2"/>
  <c r="SW145" i="2" s="1"/>
  <c r="UF145" i="2" s="1"/>
  <c r="RR145" i="2"/>
  <c r="SV145" i="2" s="1"/>
  <c r="UE145" i="2" s="1"/>
  <c r="RQ145" i="2"/>
  <c r="RP145" i="2"/>
  <c r="ST145" i="2" s="1"/>
  <c r="RO145" i="2"/>
  <c r="SS145" i="2" s="1"/>
  <c r="UB145" i="2" s="1"/>
  <c r="RN145" i="2"/>
  <c r="SR145" i="2" s="1"/>
  <c r="UA145" i="2" s="1"/>
  <c r="RM145" i="2"/>
  <c r="SQ145" i="2" s="1"/>
  <c r="TZ145" i="2" s="1"/>
  <c r="RL145" i="2"/>
  <c r="SP145" i="2" s="1"/>
  <c r="TY145" i="2" s="1"/>
  <c r="RK145" i="2"/>
  <c r="RJ145" i="2"/>
  <c r="SN145" i="2" s="1"/>
  <c r="RI145" i="2"/>
  <c r="RH145" i="2"/>
  <c r="SL145" i="2" s="1"/>
  <c r="RG145" i="2"/>
  <c r="SK145" i="2" s="1"/>
  <c r="TT145" i="2" s="1"/>
  <c r="RF145" i="2"/>
  <c r="SJ145" i="2" s="1"/>
  <c r="TS145" i="2" s="1"/>
  <c r="RE145" i="2"/>
  <c r="SI145" i="2" s="1"/>
  <c r="TR145" i="2" s="1"/>
  <c r="RD145" i="2"/>
  <c r="SH145" i="2" s="1"/>
  <c r="TQ145" i="2" s="1"/>
  <c r="RC145" i="2"/>
  <c r="QT145" i="2"/>
  <c r="QN145" i="2"/>
  <c r="QK145" i="2"/>
  <c r="QJ145" i="2"/>
  <c r="QH145" i="2"/>
  <c r="QF145" i="2"/>
  <c r="QD145" i="2"/>
  <c r="PZ145" i="2"/>
  <c r="PT145" i="2"/>
  <c r="PQ145" i="2"/>
  <c r="PP145" i="2"/>
  <c r="PN145" i="2"/>
  <c r="PL145" i="2"/>
  <c r="PJ145" i="2"/>
  <c r="PF145" i="2"/>
  <c r="OZ145" i="2"/>
  <c r="OW145" i="2"/>
  <c r="OV145" i="2"/>
  <c r="OT145" i="2"/>
  <c r="OR145" i="2"/>
  <c r="OP145" i="2"/>
  <c r="OL145" i="2"/>
  <c r="OF145" i="2"/>
  <c r="OC145" i="2"/>
  <c r="OB145" i="2"/>
  <c r="NZ145" i="2"/>
  <c r="NX145" i="2"/>
  <c r="NV145" i="2"/>
  <c r="NR145" i="2"/>
  <c r="NL145" i="2"/>
  <c r="NI145" i="2"/>
  <c r="NH145" i="2"/>
  <c r="NF145" i="2"/>
  <c r="ND145" i="2"/>
  <c r="NB145" i="2"/>
  <c r="MX145" i="2"/>
  <c r="MR145" i="2"/>
  <c r="MO145" i="2"/>
  <c r="MN145" i="2"/>
  <c r="ML145" i="2"/>
  <c r="MJ145" i="2"/>
  <c r="MH145" i="2"/>
  <c r="MD145" i="2"/>
  <c r="LX145" i="2"/>
  <c r="LU145" i="2"/>
  <c r="LT145" i="2"/>
  <c r="LR145" i="2"/>
  <c r="LP145" i="2"/>
  <c r="LN145" i="2"/>
  <c r="LJ145" i="2"/>
  <c r="LD145" i="2"/>
  <c r="LA145" i="2"/>
  <c r="KZ145" i="2"/>
  <c r="KX145" i="2"/>
  <c r="KV145" i="2"/>
  <c r="KT145" i="2"/>
  <c r="KP145" i="2"/>
  <c r="KJ145" i="2"/>
  <c r="KG145" i="2"/>
  <c r="KF145" i="2"/>
  <c r="KD145" i="2"/>
  <c r="KB145" i="2"/>
  <c r="JZ145" i="2"/>
  <c r="JV145" i="2"/>
  <c r="JP145" i="2"/>
  <c r="JM145" i="2"/>
  <c r="JL145" i="2"/>
  <c r="JJ145" i="2"/>
  <c r="JH145" i="2"/>
  <c r="JF145" i="2"/>
  <c r="JB145" i="2"/>
  <c r="IV145" i="2"/>
  <c r="IS145" i="2"/>
  <c r="IR145" i="2"/>
  <c r="IP145" i="2"/>
  <c r="IN145" i="2"/>
  <c r="IL145" i="2"/>
  <c r="IH145" i="2"/>
  <c r="IB145" i="2"/>
  <c r="HY145" i="2"/>
  <c r="HX145" i="2"/>
  <c r="HV145" i="2"/>
  <c r="HT145" i="2"/>
  <c r="HR145" i="2"/>
  <c r="HN145" i="2"/>
  <c r="HH145" i="2"/>
  <c r="HE145" i="2"/>
  <c r="HD145" i="2"/>
  <c r="HB145" i="2"/>
  <c r="GZ145" i="2"/>
  <c r="GX145" i="2"/>
  <c r="GT145" i="2"/>
  <c r="GN145" i="2"/>
  <c r="GK145" i="2"/>
  <c r="GJ145" i="2"/>
  <c r="GH145" i="2"/>
  <c r="GF145" i="2"/>
  <c r="GD145" i="2"/>
  <c r="FZ145" i="2"/>
  <c r="FX145" i="2"/>
  <c r="FR145" i="2"/>
  <c r="FQ145" i="2"/>
  <c r="FS145" i="2" s="1"/>
  <c r="FU145" i="2" s="1"/>
  <c r="FW145" i="2" s="1"/>
  <c r="FP145" i="2"/>
  <c r="FN145" i="2"/>
  <c r="FL145" i="2"/>
  <c r="FJ145" i="2"/>
  <c r="FF145" i="2"/>
  <c r="FA145" i="2"/>
  <c r="EZ145" i="2"/>
  <c r="EX145" i="2"/>
  <c r="EW145" i="2"/>
  <c r="EV145" i="2"/>
  <c r="ET145" i="2"/>
  <c r="ER145" i="2"/>
  <c r="EP145" i="2"/>
  <c r="EL145" i="2"/>
  <c r="EG145" i="2"/>
  <c r="EI145" i="2" s="1"/>
  <c r="EF145" i="2"/>
  <c r="ED145" i="2"/>
  <c r="EC145" i="2"/>
  <c r="EB145" i="2"/>
  <c r="DZ145" i="2"/>
  <c r="DX145" i="2"/>
  <c r="DV145" i="2"/>
  <c r="DR145" i="2"/>
  <c r="DM145" i="2"/>
  <c r="DL145" i="2"/>
  <c r="DJ145" i="2"/>
  <c r="DI145" i="2"/>
  <c r="DH145" i="2"/>
  <c r="DF145" i="2"/>
  <c r="DD145" i="2"/>
  <c r="DB145" i="2"/>
  <c r="CX145" i="2"/>
  <c r="CU145" i="2"/>
  <c r="CO145" i="2"/>
  <c r="CM145" i="2"/>
  <c r="CL145" i="2"/>
  <c r="CJ145" i="2"/>
  <c r="CI145" i="2"/>
  <c r="CH145" i="2"/>
  <c r="CF145" i="2"/>
  <c r="CD145" i="2"/>
  <c r="CB145" i="2"/>
  <c r="BX145" i="2"/>
  <c r="BQ145" i="2"/>
  <c r="BS145" i="2" s="1"/>
  <c r="BO145" i="2"/>
  <c r="BP145" i="2" s="1"/>
  <c r="BR145" i="2" s="1"/>
  <c r="BN145" i="2"/>
  <c r="BL145" i="2"/>
  <c r="BJ145" i="2"/>
  <c r="BH145" i="2"/>
  <c r="BD145" i="2"/>
  <c r="BB145" i="2"/>
  <c r="AZ145" i="2"/>
  <c r="AV145" i="2"/>
  <c r="AT145" i="2"/>
  <c r="AW145" i="2" s="1"/>
  <c r="AS145" i="2"/>
  <c r="AQ145" i="2"/>
  <c r="AP145" i="2"/>
  <c r="SZ145" i="2" s="1"/>
  <c r="UI145" i="2" s="1"/>
  <c r="AO145" i="2"/>
  <c r="AM145" i="2"/>
  <c r="AK145" i="2"/>
  <c r="AI145" i="2"/>
  <c r="O145" i="2"/>
  <c r="N145" i="2"/>
  <c r="TR144" i="2"/>
  <c r="SZ144" i="2"/>
  <c r="UI144" i="2" s="1"/>
  <c r="SR144" i="2"/>
  <c r="UA144" i="2" s="1"/>
  <c r="SJ144" i="2"/>
  <c r="TS144" i="2" s="1"/>
  <c r="SE144" i="2"/>
  <c r="SD144" i="2"/>
  <c r="RT144" i="2"/>
  <c r="SX144" i="2" s="1"/>
  <c r="UG144" i="2" s="1"/>
  <c r="RS144" i="2"/>
  <c r="RR144" i="2"/>
  <c r="SV144" i="2" s="1"/>
  <c r="UE144" i="2" s="1"/>
  <c r="RQ144" i="2"/>
  <c r="RP144" i="2"/>
  <c r="ST144" i="2" s="1"/>
  <c r="UC144" i="2" s="1"/>
  <c r="RO144" i="2"/>
  <c r="SS144" i="2" s="1"/>
  <c r="UB144" i="2" s="1"/>
  <c r="RN144" i="2"/>
  <c r="RM144" i="2"/>
  <c r="RL144" i="2"/>
  <c r="SP144" i="2" s="1"/>
  <c r="TY144" i="2" s="1"/>
  <c r="RK144" i="2"/>
  <c r="RJ144" i="2"/>
  <c r="SN144" i="2" s="1"/>
  <c r="TW144" i="2" s="1"/>
  <c r="RH144" i="2"/>
  <c r="SL144" i="2" s="1"/>
  <c r="TU144" i="2" s="1"/>
  <c r="RF144" i="2"/>
  <c r="RD144" i="2"/>
  <c r="SH144" i="2" s="1"/>
  <c r="TQ144" i="2" s="1"/>
  <c r="QQ144" i="2"/>
  <c r="QO144" i="2"/>
  <c r="QK144" i="2"/>
  <c r="PU144" i="2"/>
  <c r="PQ144" i="2"/>
  <c r="PA144" i="2"/>
  <c r="OX144" i="2"/>
  <c r="OW144" i="2"/>
  <c r="OG144" i="2"/>
  <c r="OC144" i="2"/>
  <c r="NM144" i="2"/>
  <c r="NI144" i="2"/>
  <c r="NH144" i="2"/>
  <c r="MS144" i="2"/>
  <c r="MO144" i="2"/>
  <c r="MJ144" i="2"/>
  <c r="LY144" i="2"/>
  <c r="LU144" i="2"/>
  <c r="LJ144" i="2"/>
  <c r="LE144" i="2"/>
  <c r="LG144" i="2" s="1"/>
  <c r="LA144" i="2"/>
  <c r="KM144" i="2"/>
  <c r="KK144" i="2"/>
  <c r="KG144" i="2"/>
  <c r="JQ144" i="2"/>
  <c r="JM144" i="2"/>
  <c r="IW144" i="2"/>
  <c r="IT144" i="2"/>
  <c r="IS144" i="2"/>
  <c r="IC144" i="2"/>
  <c r="HY144" i="2"/>
  <c r="HI144" i="2"/>
  <c r="HE144" i="2"/>
  <c r="GO144" i="2"/>
  <c r="GK144" i="2"/>
  <c r="GF144" i="2"/>
  <c r="FS144" i="2"/>
  <c r="FQ144" i="2"/>
  <c r="EW144" i="2"/>
  <c r="EC144" i="2"/>
  <c r="DI144" i="2"/>
  <c r="DF144" i="2"/>
  <c r="CI144" i="2"/>
  <c r="CA144" i="2"/>
  <c r="BO144" i="2"/>
  <c r="BP144" i="2" s="1"/>
  <c r="AX144" i="2"/>
  <c r="AU144" i="2"/>
  <c r="AT144" i="2"/>
  <c r="AW144" i="2" s="1"/>
  <c r="AS144" i="2"/>
  <c r="AP144" i="2"/>
  <c r="X144" i="2"/>
  <c r="W144" i="2"/>
  <c r="RI144" i="2" s="1"/>
  <c r="SM144" i="2" s="1"/>
  <c r="TV144" i="2" s="1"/>
  <c r="V144" i="2"/>
  <c r="U144" i="2"/>
  <c r="RG144" i="2" s="1"/>
  <c r="T144" i="2"/>
  <c r="S144" i="2"/>
  <c r="RE144" i="2" s="1"/>
  <c r="SI144" i="2" s="1"/>
  <c r="R144" i="2"/>
  <c r="Q144" i="2"/>
  <c r="RC144" i="2" s="1"/>
  <c r="SG144" i="2" s="1"/>
  <c r="TP144" i="2" s="1"/>
  <c r="N144" i="2"/>
  <c r="OI144" i="2" s="1"/>
  <c r="L144" i="2"/>
  <c r="K144" i="2"/>
  <c r="J144" i="2"/>
  <c r="I144" i="2"/>
  <c r="SE143" i="2"/>
  <c r="SD143" i="2"/>
  <c r="RT143" i="2"/>
  <c r="RS143" i="2"/>
  <c r="RR143" i="2"/>
  <c r="RQ143" i="2"/>
  <c r="RP143" i="2"/>
  <c r="RO143" i="2"/>
  <c r="RN143" i="2"/>
  <c r="RM143" i="2"/>
  <c r="RL143" i="2"/>
  <c r="RK143" i="2"/>
  <c r="QK143" i="2"/>
  <c r="QH143" i="2"/>
  <c r="PQ143" i="2"/>
  <c r="OW143" i="2"/>
  <c r="OF143" i="2"/>
  <c r="OC143" i="2"/>
  <c r="OG143" i="2" s="1"/>
  <c r="NI143" i="2"/>
  <c r="MO143" i="2"/>
  <c r="MP143" i="2" s="1"/>
  <c r="LU143" i="2"/>
  <c r="LN143" i="2"/>
  <c r="LE143" i="2"/>
  <c r="LD143" i="2"/>
  <c r="LA143" i="2"/>
  <c r="KT143" i="2"/>
  <c r="KG143" i="2"/>
  <c r="KD143" i="2"/>
  <c r="JM143" i="2"/>
  <c r="IS143" i="2"/>
  <c r="IL143" i="2"/>
  <c r="IB143" i="2"/>
  <c r="HY143" i="2"/>
  <c r="IC143" i="2" s="1"/>
  <c r="HR143" i="2"/>
  <c r="GX143" i="2"/>
  <c r="FO143" i="2"/>
  <c r="FP143" i="2" s="1"/>
  <c r="FN143" i="2"/>
  <c r="FM143" i="2"/>
  <c r="FK143" i="2"/>
  <c r="FL143" i="2" s="1"/>
  <c r="FJ143" i="2"/>
  <c r="EU143" i="2"/>
  <c r="EV143" i="2" s="1"/>
  <c r="ET143" i="2"/>
  <c r="ES143" i="2"/>
  <c r="EQ143" i="2"/>
  <c r="ER143" i="2" s="1"/>
  <c r="EP143" i="2"/>
  <c r="EA143" i="2"/>
  <c r="EB143" i="2" s="1"/>
  <c r="DZ143" i="2"/>
  <c r="DY143" i="2"/>
  <c r="DW143" i="2"/>
  <c r="DX143" i="2" s="1"/>
  <c r="DV143" i="2"/>
  <c r="DG143" i="2"/>
  <c r="AN143" i="2" s="1"/>
  <c r="DF143" i="2"/>
  <c r="DE143" i="2"/>
  <c r="AL143" i="2" s="1"/>
  <c r="DC143" i="2"/>
  <c r="DD143" i="2" s="1"/>
  <c r="DB143" i="2"/>
  <c r="CL143" i="2"/>
  <c r="CH143" i="2"/>
  <c r="CG143" i="2"/>
  <c r="CC143" i="2"/>
  <c r="CD143" i="2" s="1"/>
  <c r="CB143" i="2"/>
  <c r="CA143" i="2"/>
  <c r="CI143" i="2" s="1"/>
  <c r="BH143" i="2"/>
  <c r="BC143" i="2"/>
  <c r="BD143" i="2" s="1"/>
  <c r="AI143" i="2"/>
  <c r="X143" i="2"/>
  <c r="RJ143" i="2" s="1"/>
  <c r="W143" i="2"/>
  <c r="RI143" i="2" s="1"/>
  <c r="V143" i="2"/>
  <c r="RH143" i="2" s="1"/>
  <c r="U143" i="2"/>
  <c r="RG143" i="2" s="1"/>
  <c r="T143" i="2"/>
  <c r="RF143" i="2" s="1"/>
  <c r="S143" i="2"/>
  <c r="RE143" i="2" s="1"/>
  <c r="R143" i="2"/>
  <c r="RD143" i="2" s="1"/>
  <c r="Q143" i="2"/>
  <c r="RC143" i="2" s="1"/>
  <c r="L143" i="2"/>
  <c r="K143" i="2"/>
  <c r="J143" i="2"/>
  <c r="I143" i="2"/>
  <c r="PT143" i="2" s="1"/>
  <c r="UL142" i="2"/>
  <c r="UD142" i="2"/>
  <c r="TV142" i="2"/>
  <c r="TC142" i="2"/>
  <c r="TA142" i="2"/>
  <c r="UJ142" i="2" s="1"/>
  <c r="SV142" i="2"/>
  <c r="UE142" i="2" s="1"/>
  <c r="SU142" i="2"/>
  <c r="SS142" i="2"/>
  <c r="UB142" i="2" s="1"/>
  <c r="SN142" i="2"/>
  <c r="TW142" i="2" s="1"/>
  <c r="SM142" i="2"/>
  <c r="SK142" i="2"/>
  <c r="TT142" i="2" s="1"/>
  <c r="SE142" i="2"/>
  <c r="SD142" i="2"/>
  <c r="RT142" i="2"/>
  <c r="SX142" i="2" s="1"/>
  <c r="UG142" i="2" s="1"/>
  <c r="RS142" i="2"/>
  <c r="SW142" i="2" s="1"/>
  <c r="UF142" i="2" s="1"/>
  <c r="RR142" i="2"/>
  <c r="RQ142" i="2"/>
  <c r="RP142" i="2"/>
  <c r="RO142" i="2"/>
  <c r="RN142" i="2"/>
  <c r="SR142" i="2" s="1"/>
  <c r="UA142" i="2" s="1"/>
  <c r="RM142" i="2"/>
  <c r="SQ142" i="2" s="1"/>
  <c r="TZ142" i="2" s="1"/>
  <c r="RL142" i="2"/>
  <c r="SP142" i="2" s="1"/>
  <c r="TY142" i="2" s="1"/>
  <c r="RK142" i="2"/>
  <c r="SO142" i="2" s="1"/>
  <c r="TX142" i="2" s="1"/>
  <c r="RJ142" i="2"/>
  <c r="RI142" i="2"/>
  <c r="RH142" i="2"/>
  <c r="RG142" i="2"/>
  <c r="RF142" i="2"/>
  <c r="SJ142" i="2" s="1"/>
  <c r="TS142" i="2" s="1"/>
  <c r="RE142" i="2"/>
  <c r="SI142" i="2" s="1"/>
  <c r="TR142" i="2" s="1"/>
  <c r="RD142" i="2"/>
  <c r="SH142" i="2" s="1"/>
  <c r="TQ142" i="2" s="1"/>
  <c r="RC142" i="2"/>
  <c r="RB142" i="2" s="1"/>
  <c r="RA142" i="2" s="1"/>
  <c r="QT142" i="2"/>
  <c r="QN142" i="2"/>
  <c r="QL142" i="2"/>
  <c r="QK142" i="2"/>
  <c r="QO142" i="2" s="1"/>
  <c r="QJ142" i="2"/>
  <c r="QH142" i="2"/>
  <c r="QF142" i="2"/>
  <c r="QD142" i="2"/>
  <c r="PZ142" i="2"/>
  <c r="PT142" i="2"/>
  <c r="PR142" i="2"/>
  <c r="PQ142" i="2"/>
  <c r="PU142" i="2" s="1"/>
  <c r="PP142" i="2"/>
  <c r="PN142" i="2"/>
  <c r="PL142" i="2"/>
  <c r="PJ142" i="2"/>
  <c r="PF142" i="2"/>
  <c r="PC142" i="2"/>
  <c r="OZ142" i="2"/>
  <c r="OX142" i="2"/>
  <c r="OW142" i="2"/>
  <c r="PA142" i="2" s="1"/>
  <c r="OV142" i="2"/>
  <c r="OT142" i="2"/>
  <c r="OR142" i="2"/>
  <c r="OP142" i="2"/>
  <c r="OL142" i="2"/>
  <c r="OF142" i="2"/>
  <c r="OD142" i="2"/>
  <c r="OC142" i="2"/>
  <c r="OG142" i="2" s="1"/>
  <c r="OB142" i="2"/>
  <c r="NZ142" i="2"/>
  <c r="NX142" i="2"/>
  <c r="NV142" i="2"/>
  <c r="NR142" i="2"/>
  <c r="NL142" i="2"/>
  <c r="NJ142" i="2"/>
  <c r="NI142" i="2"/>
  <c r="NM142" i="2" s="1"/>
  <c r="NH142" i="2"/>
  <c r="NF142" i="2"/>
  <c r="ND142" i="2"/>
  <c r="NB142" i="2"/>
  <c r="MX142" i="2"/>
  <c r="MR142" i="2"/>
  <c r="MP142" i="2"/>
  <c r="MO142" i="2"/>
  <c r="MS142" i="2" s="1"/>
  <c r="MN142" i="2"/>
  <c r="ML142" i="2"/>
  <c r="MJ142" i="2"/>
  <c r="MH142" i="2"/>
  <c r="MD142" i="2"/>
  <c r="LX142" i="2"/>
  <c r="LV142" i="2"/>
  <c r="LU142" i="2"/>
  <c r="LY142" i="2" s="1"/>
  <c r="LT142" i="2"/>
  <c r="LR142" i="2"/>
  <c r="LP142" i="2"/>
  <c r="LN142" i="2"/>
  <c r="LJ142" i="2"/>
  <c r="LD142" i="2"/>
  <c r="LB142" i="2"/>
  <c r="LA142" i="2"/>
  <c r="LE142" i="2" s="1"/>
  <c r="KZ142" i="2"/>
  <c r="KX142" i="2"/>
  <c r="KV142" i="2"/>
  <c r="KT142" i="2"/>
  <c r="KP142" i="2"/>
  <c r="KJ142" i="2"/>
  <c r="KH142" i="2"/>
  <c r="KG142" i="2"/>
  <c r="KK142" i="2" s="1"/>
  <c r="KF142" i="2"/>
  <c r="KD142" i="2"/>
  <c r="KB142" i="2"/>
  <c r="JZ142" i="2"/>
  <c r="JV142" i="2"/>
  <c r="JP142" i="2"/>
  <c r="JN142" i="2"/>
  <c r="JM142" i="2"/>
  <c r="JQ142" i="2" s="1"/>
  <c r="JL142" i="2"/>
  <c r="JJ142" i="2"/>
  <c r="JH142" i="2"/>
  <c r="JF142" i="2"/>
  <c r="JB142" i="2"/>
  <c r="IV142" i="2"/>
  <c r="IT142" i="2"/>
  <c r="IS142" i="2"/>
  <c r="IW142" i="2" s="1"/>
  <c r="IY142" i="2" s="1"/>
  <c r="IR142" i="2"/>
  <c r="IP142" i="2"/>
  <c r="IN142" i="2"/>
  <c r="IL142" i="2"/>
  <c r="IH142" i="2"/>
  <c r="IB142" i="2"/>
  <c r="HZ142" i="2"/>
  <c r="HY142" i="2"/>
  <c r="IC142" i="2" s="1"/>
  <c r="HX142" i="2"/>
  <c r="HV142" i="2"/>
  <c r="HT142" i="2"/>
  <c r="HR142" i="2"/>
  <c r="HN142" i="2"/>
  <c r="HH142" i="2"/>
  <c r="HF142" i="2"/>
  <c r="HE142" i="2"/>
  <c r="HI142" i="2" s="1"/>
  <c r="HK142" i="2" s="1"/>
  <c r="HD142" i="2"/>
  <c r="HB142" i="2"/>
  <c r="GZ142" i="2"/>
  <c r="GX142" i="2"/>
  <c r="GT142" i="2"/>
  <c r="GN142" i="2"/>
  <c r="GL142" i="2"/>
  <c r="GK142" i="2"/>
  <c r="GO142" i="2" s="1"/>
  <c r="GJ142" i="2"/>
  <c r="GH142" i="2"/>
  <c r="GF142" i="2"/>
  <c r="GD142" i="2"/>
  <c r="FZ142" i="2"/>
  <c r="FW142" i="2"/>
  <c r="FT142" i="2"/>
  <c r="FS142" i="2"/>
  <c r="FU142" i="2" s="1"/>
  <c r="FR142" i="2"/>
  <c r="FQ142" i="2"/>
  <c r="FP142" i="2"/>
  <c r="FN142" i="2"/>
  <c r="FL142" i="2"/>
  <c r="FJ142" i="2"/>
  <c r="FF142" i="2"/>
  <c r="FA142" i="2"/>
  <c r="FD142" i="2" s="1"/>
  <c r="EZ142" i="2"/>
  <c r="EX142" i="2"/>
  <c r="EW142" i="2"/>
  <c r="EV142" i="2"/>
  <c r="ET142" i="2"/>
  <c r="ER142" i="2"/>
  <c r="EP142" i="2"/>
  <c r="EL142" i="2"/>
  <c r="EG142" i="2"/>
  <c r="EH142" i="2" s="1"/>
  <c r="EF142" i="2"/>
  <c r="ED142" i="2"/>
  <c r="EC142" i="2"/>
  <c r="EB142" i="2"/>
  <c r="DZ142" i="2"/>
  <c r="DX142" i="2"/>
  <c r="DV142" i="2"/>
  <c r="DR142" i="2"/>
  <c r="DM142" i="2"/>
  <c r="DP142" i="2" s="1"/>
  <c r="DL142" i="2"/>
  <c r="DJ142" i="2"/>
  <c r="DI142" i="2"/>
  <c r="DH142" i="2"/>
  <c r="DF142" i="2"/>
  <c r="DD142" i="2"/>
  <c r="DB142" i="2"/>
  <c r="CX142" i="2"/>
  <c r="CV142" i="2"/>
  <c r="CS142" i="2"/>
  <c r="CN142" i="2"/>
  <c r="CM142" i="2"/>
  <c r="CT142" i="2" s="1"/>
  <c r="CL142" i="2"/>
  <c r="CJ142" i="2"/>
  <c r="CI142" i="2"/>
  <c r="CH142" i="2"/>
  <c r="CF142" i="2"/>
  <c r="CD142" i="2"/>
  <c r="CB142" i="2"/>
  <c r="BX142" i="2"/>
  <c r="BP142" i="2"/>
  <c r="BO142" i="2"/>
  <c r="BN142" i="2"/>
  <c r="BL142" i="2"/>
  <c r="BJ142" i="2"/>
  <c r="BH142" i="2"/>
  <c r="BD142" i="2"/>
  <c r="BA142" i="2"/>
  <c r="AZ142" i="2"/>
  <c r="AV142" i="2"/>
  <c r="AU142" i="2" s="1"/>
  <c r="AT142" i="2"/>
  <c r="AW142" i="2" s="1"/>
  <c r="AS142" i="2"/>
  <c r="AQ142" i="2"/>
  <c r="AP142" i="2"/>
  <c r="TB142" i="2" s="1"/>
  <c r="UK142" i="2" s="1"/>
  <c r="AO142" i="2"/>
  <c r="AM142" i="2"/>
  <c r="AK142" i="2"/>
  <c r="AI142" i="2"/>
  <c r="N142" i="2"/>
  <c r="O142" i="2" s="1"/>
  <c r="BB142" i="2" s="1"/>
  <c r="TQ141" i="2"/>
  <c r="SZ141" i="2"/>
  <c r="UI141" i="2" s="1"/>
  <c r="SY141" i="2"/>
  <c r="UH141" i="2" s="1"/>
  <c r="SX141" i="2"/>
  <c r="UG141" i="2" s="1"/>
  <c r="SV141" i="2"/>
  <c r="UE141" i="2" s="1"/>
  <c r="SQ141" i="2"/>
  <c r="TZ141" i="2" s="1"/>
  <c r="SP141" i="2"/>
  <c r="TY141" i="2" s="1"/>
  <c r="SN141" i="2"/>
  <c r="TW141" i="2" s="1"/>
  <c r="SI141" i="2"/>
  <c r="TR141" i="2" s="1"/>
  <c r="SH141" i="2"/>
  <c r="SE141" i="2"/>
  <c r="SD141" i="2"/>
  <c r="RT141" i="2"/>
  <c r="RS141" i="2"/>
  <c r="RR141" i="2"/>
  <c r="RQ141" i="2"/>
  <c r="SU141" i="2" s="1"/>
  <c r="UD141" i="2" s="1"/>
  <c r="RP141" i="2"/>
  <c r="ST141" i="2" s="1"/>
  <c r="UC141" i="2" s="1"/>
  <c r="RO141" i="2"/>
  <c r="SS141" i="2" s="1"/>
  <c r="UB141" i="2" s="1"/>
  <c r="RN141" i="2"/>
  <c r="SR141" i="2" s="1"/>
  <c r="UA141" i="2" s="1"/>
  <c r="RM141" i="2"/>
  <c r="RL141" i="2"/>
  <c r="RK141" i="2"/>
  <c r="RJ141" i="2"/>
  <c r="RI141" i="2"/>
  <c r="SM141" i="2" s="1"/>
  <c r="TV141" i="2" s="1"/>
  <c r="RH141" i="2"/>
  <c r="SL141" i="2" s="1"/>
  <c r="TU141" i="2" s="1"/>
  <c r="RG141" i="2"/>
  <c r="SK141" i="2" s="1"/>
  <c r="TT141" i="2" s="1"/>
  <c r="RF141" i="2"/>
  <c r="RE141" i="2"/>
  <c r="RD141" i="2"/>
  <c r="RC141" i="2"/>
  <c r="QT141" i="2"/>
  <c r="QN141" i="2"/>
  <c r="QK141" i="2"/>
  <c r="QJ141" i="2"/>
  <c r="QH141" i="2"/>
  <c r="QF141" i="2"/>
  <c r="QD141" i="2"/>
  <c r="PZ141" i="2"/>
  <c r="PV141" i="2"/>
  <c r="PU141" i="2"/>
  <c r="PT141" i="2"/>
  <c r="PR141" i="2"/>
  <c r="PQ141" i="2"/>
  <c r="PP141" i="2"/>
  <c r="PN141" i="2"/>
  <c r="PL141" i="2"/>
  <c r="PJ141" i="2"/>
  <c r="PF141" i="2"/>
  <c r="OZ141" i="2"/>
  <c r="OW141" i="2"/>
  <c r="OV141" i="2"/>
  <c r="OT141" i="2"/>
  <c r="OR141" i="2"/>
  <c r="OP141" i="2"/>
  <c r="OL141" i="2"/>
  <c r="OG141" i="2"/>
  <c r="OF141" i="2"/>
  <c r="OD141" i="2"/>
  <c r="OC141" i="2"/>
  <c r="OB141" i="2"/>
  <c r="NZ141" i="2"/>
  <c r="NX141" i="2"/>
  <c r="NV141" i="2"/>
  <c r="NR141" i="2"/>
  <c r="NL141" i="2"/>
  <c r="NI141" i="2"/>
  <c r="NH141" i="2"/>
  <c r="NF141" i="2"/>
  <c r="ND141" i="2"/>
  <c r="NB141" i="2"/>
  <c r="MX141" i="2"/>
  <c r="MS141" i="2"/>
  <c r="MR141" i="2"/>
  <c r="MP141" i="2"/>
  <c r="MO141" i="2"/>
  <c r="MN141" i="2"/>
  <c r="ML141" i="2"/>
  <c r="MJ141" i="2"/>
  <c r="MH141" i="2"/>
  <c r="MD141" i="2"/>
  <c r="LX141" i="2"/>
  <c r="LU141" i="2"/>
  <c r="LT141" i="2"/>
  <c r="LR141" i="2"/>
  <c r="LP141" i="2"/>
  <c r="LN141" i="2"/>
  <c r="LJ141" i="2"/>
  <c r="LE141" i="2"/>
  <c r="LD141" i="2"/>
  <c r="LB141" i="2"/>
  <c r="LA141" i="2"/>
  <c r="KZ141" i="2"/>
  <c r="KX141" i="2"/>
  <c r="KV141" i="2"/>
  <c r="KT141" i="2"/>
  <c r="KP141" i="2"/>
  <c r="KJ141" i="2"/>
  <c r="KG141" i="2"/>
  <c r="KF141" i="2"/>
  <c r="KD141" i="2"/>
  <c r="KB141" i="2"/>
  <c r="JZ141" i="2"/>
  <c r="JV141" i="2"/>
  <c r="JR141" i="2"/>
  <c r="JQ141" i="2"/>
  <c r="JP141" i="2"/>
  <c r="JN141" i="2"/>
  <c r="JM141" i="2"/>
  <c r="JL141" i="2"/>
  <c r="JJ141" i="2"/>
  <c r="JH141" i="2"/>
  <c r="JF141" i="2"/>
  <c r="JB141" i="2"/>
  <c r="IV141" i="2"/>
  <c r="IS141" i="2"/>
  <c r="IR141" i="2"/>
  <c r="IP141" i="2"/>
  <c r="IN141" i="2"/>
  <c r="IL141" i="2"/>
  <c r="IH141" i="2"/>
  <c r="IC141" i="2"/>
  <c r="IB141" i="2"/>
  <c r="HZ141" i="2"/>
  <c r="HY141" i="2"/>
  <c r="HX141" i="2"/>
  <c r="HV141" i="2"/>
  <c r="HT141" i="2"/>
  <c r="HR141" i="2"/>
  <c r="HN141" i="2"/>
  <c r="HH141" i="2"/>
  <c r="HE141" i="2"/>
  <c r="HD141" i="2"/>
  <c r="HB141" i="2"/>
  <c r="GZ141" i="2"/>
  <c r="GX141" i="2"/>
  <c r="GT141" i="2"/>
  <c r="GO141" i="2"/>
  <c r="GN141" i="2"/>
  <c r="GL141" i="2"/>
  <c r="GK141" i="2"/>
  <c r="GJ141" i="2"/>
  <c r="GH141" i="2"/>
  <c r="GF141" i="2"/>
  <c r="GD141" i="2"/>
  <c r="FZ141" i="2"/>
  <c r="FQ141" i="2"/>
  <c r="FS141" i="2" s="1"/>
  <c r="FP141" i="2"/>
  <c r="FN141" i="2"/>
  <c r="FL141" i="2"/>
  <c r="FJ141" i="2"/>
  <c r="FF141" i="2"/>
  <c r="EZ141" i="2"/>
  <c r="EX141" i="2"/>
  <c r="EW141" i="2"/>
  <c r="FA141" i="2" s="1"/>
  <c r="EV141" i="2"/>
  <c r="ET141" i="2"/>
  <c r="ER141" i="2"/>
  <c r="EP141" i="2"/>
  <c r="EL141" i="2"/>
  <c r="EF141" i="2"/>
  <c r="EC141" i="2"/>
  <c r="EB141" i="2"/>
  <c r="DZ141" i="2"/>
  <c r="DX141" i="2"/>
  <c r="DV141" i="2"/>
  <c r="DR141" i="2"/>
  <c r="DL141" i="2"/>
  <c r="DJ141" i="2"/>
  <c r="DI141" i="2"/>
  <c r="DM141" i="2" s="1"/>
  <c r="DO141" i="2" s="1"/>
  <c r="DH141" i="2"/>
  <c r="DF141" i="2"/>
  <c r="DD141" i="2"/>
  <c r="DB141" i="2"/>
  <c r="CX141" i="2"/>
  <c r="CV141" i="2"/>
  <c r="CL141" i="2"/>
  <c r="CI141" i="2"/>
  <c r="CM141" i="2" s="1"/>
  <c r="CH141" i="2"/>
  <c r="CF141" i="2"/>
  <c r="CD141" i="2"/>
  <c r="CB141" i="2"/>
  <c r="BX141" i="2"/>
  <c r="BP141" i="2"/>
  <c r="BR141" i="2" s="1"/>
  <c r="BQ141" i="2" s="1"/>
  <c r="BS141" i="2" s="1"/>
  <c r="BO141" i="2"/>
  <c r="BN141" i="2"/>
  <c r="BL141" i="2"/>
  <c r="BJ141" i="2"/>
  <c r="BH141" i="2"/>
  <c r="BD141" i="2"/>
  <c r="AV141" i="2"/>
  <c r="AU141" i="2" s="1"/>
  <c r="AS141" i="2"/>
  <c r="AQ141" i="2"/>
  <c r="AP141" i="2"/>
  <c r="SW141" i="2" s="1"/>
  <c r="UF141" i="2" s="1"/>
  <c r="AO141" i="2"/>
  <c r="AM141" i="2"/>
  <c r="AK141" i="2"/>
  <c r="AI141" i="2"/>
  <c r="N141" i="2"/>
  <c r="O141" i="2" s="1"/>
  <c r="UB140" i="2"/>
  <c r="TT140" i="2"/>
  <c r="TC140" i="2"/>
  <c r="UL140" i="2" s="1"/>
  <c r="TB140" i="2"/>
  <c r="UK140" i="2" s="1"/>
  <c r="TA140" i="2"/>
  <c r="UJ140" i="2" s="1"/>
  <c r="SY140" i="2"/>
  <c r="UH140" i="2" s="1"/>
  <c r="ST140" i="2"/>
  <c r="UC140" i="2" s="1"/>
  <c r="SS140" i="2"/>
  <c r="SK140" i="2"/>
  <c r="SI140" i="2"/>
  <c r="TR140" i="2" s="1"/>
  <c r="SE140" i="2"/>
  <c r="SD140" i="2"/>
  <c r="RT140" i="2"/>
  <c r="SX140" i="2" s="1"/>
  <c r="UG140" i="2" s="1"/>
  <c r="RS140" i="2"/>
  <c r="SW140" i="2" s="1"/>
  <c r="UF140" i="2" s="1"/>
  <c r="RR140" i="2"/>
  <c r="SV140" i="2" s="1"/>
  <c r="UE140" i="2" s="1"/>
  <c r="RQ140" i="2"/>
  <c r="SU140" i="2" s="1"/>
  <c r="UD140" i="2" s="1"/>
  <c r="RP140" i="2"/>
  <c r="RO140" i="2"/>
  <c r="RN140" i="2"/>
  <c r="RM140" i="2"/>
  <c r="SQ140" i="2" s="1"/>
  <c r="TZ140" i="2" s="1"/>
  <c r="RL140" i="2"/>
  <c r="SP140" i="2" s="1"/>
  <c r="TY140" i="2" s="1"/>
  <c r="RK140" i="2"/>
  <c r="SO140" i="2" s="1"/>
  <c r="TX140" i="2" s="1"/>
  <c r="RI140" i="2"/>
  <c r="SM140" i="2" s="1"/>
  <c r="TV140" i="2" s="1"/>
  <c r="RE140" i="2"/>
  <c r="RD140" i="2"/>
  <c r="SH140" i="2" s="1"/>
  <c r="TQ140" i="2" s="1"/>
  <c r="RC140" i="2"/>
  <c r="QN140" i="2"/>
  <c r="QK140" i="2"/>
  <c r="QD140" i="2"/>
  <c r="PZ140" i="2"/>
  <c r="PQ140" i="2"/>
  <c r="PP140" i="2"/>
  <c r="PN140" i="2"/>
  <c r="PJ140" i="2"/>
  <c r="PA140" i="2"/>
  <c r="OZ140" i="2"/>
  <c r="OW140" i="2"/>
  <c r="OX140" i="2" s="1"/>
  <c r="OP140" i="2"/>
  <c r="OL140" i="2"/>
  <c r="OC140" i="2"/>
  <c r="OB140" i="2"/>
  <c r="NZ140" i="2"/>
  <c r="NV140" i="2"/>
  <c r="NL140" i="2"/>
  <c r="NI140" i="2"/>
  <c r="NB140" i="2"/>
  <c r="MX140" i="2"/>
  <c r="MO140" i="2"/>
  <c r="MN140" i="2"/>
  <c r="ML140" i="2"/>
  <c r="MH140" i="2"/>
  <c r="LY140" i="2"/>
  <c r="LX140" i="2"/>
  <c r="LU140" i="2"/>
  <c r="LV140" i="2" s="1"/>
  <c r="LN140" i="2"/>
  <c r="LJ140" i="2"/>
  <c r="LA140" i="2"/>
  <c r="KZ140" i="2"/>
  <c r="KX140" i="2"/>
  <c r="KT140" i="2"/>
  <c r="KJ140" i="2"/>
  <c r="KG140" i="2"/>
  <c r="JZ140" i="2"/>
  <c r="JV140" i="2"/>
  <c r="JM140" i="2"/>
  <c r="JL140" i="2"/>
  <c r="JJ140" i="2"/>
  <c r="JF140" i="2"/>
  <c r="IW140" i="2"/>
  <c r="IV140" i="2"/>
  <c r="IS140" i="2"/>
  <c r="IT140" i="2" s="1"/>
  <c r="IL140" i="2"/>
  <c r="IH140" i="2"/>
  <c r="HY140" i="2"/>
  <c r="HX140" i="2"/>
  <c r="HV140" i="2"/>
  <c r="HR140" i="2"/>
  <c r="HH140" i="2"/>
  <c r="HE140" i="2"/>
  <c r="GX140" i="2"/>
  <c r="GT140" i="2"/>
  <c r="GK140" i="2"/>
  <c r="GJ140" i="2"/>
  <c r="GH140" i="2"/>
  <c r="GD140" i="2"/>
  <c r="FR140" i="2"/>
  <c r="FQ140" i="2"/>
  <c r="FS140" i="2" s="1"/>
  <c r="FU140" i="2" s="1"/>
  <c r="FL140" i="2"/>
  <c r="FJ140" i="2"/>
  <c r="FF140" i="2"/>
  <c r="EX140" i="2"/>
  <c r="EW140" i="2"/>
  <c r="FA140" i="2" s="1"/>
  <c r="EV140" i="2"/>
  <c r="ER140" i="2"/>
  <c r="EG140" i="2"/>
  <c r="ED140" i="2"/>
  <c r="EC140" i="2"/>
  <c r="DX140" i="2"/>
  <c r="DV140" i="2"/>
  <c r="DR140" i="2"/>
  <c r="DI140" i="2"/>
  <c r="DH140" i="2"/>
  <c r="DD140" i="2"/>
  <c r="CL140" i="2"/>
  <c r="CH140" i="2"/>
  <c r="CG140" i="2"/>
  <c r="CC140" i="2"/>
  <c r="CD140" i="2" s="1"/>
  <c r="CB140" i="2"/>
  <c r="CA140" i="2"/>
  <c r="CI140" i="2" s="1"/>
  <c r="CJ140" i="2" s="1"/>
  <c r="BP140" i="2"/>
  <c r="BO140" i="2"/>
  <c r="BN140" i="2"/>
  <c r="BD140" i="2"/>
  <c r="AY140" i="2"/>
  <c r="AX140" i="2"/>
  <c r="AU140" i="2"/>
  <c r="AT140" i="2"/>
  <c r="AS140" i="2"/>
  <c r="AQ140" i="2"/>
  <c r="AP140" i="2"/>
  <c r="SZ140" i="2" s="1"/>
  <c r="UI140" i="2" s="1"/>
  <c r="AO140" i="2"/>
  <c r="X140" i="2"/>
  <c r="RJ140" i="2" s="1"/>
  <c r="SN140" i="2" s="1"/>
  <c r="TW140" i="2" s="1"/>
  <c r="W140" i="2"/>
  <c r="V140" i="2"/>
  <c r="RH140" i="2" s="1"/>
  <c r="SL140" i="2" s="1"/>
  <c r="TU140" i="2" s="1"/>
  <c r="U140" i="2"/>
  <c r="RG140" i="2" s="1"/>
  <c r="T140" i="2"/>
  <c r="RF140" i="2" s="1"/>
  <c r="SJ140" i="2" s="1"/>
  <c r="TS140" i="2" s="1"/>
  <c r="S140" i="2"/>
  <c r="R140" i="2"/>
  <c r="Q140" i="2"/>
  <c r="L140" i="2"/>
  <c r="K140" i="2"/>
  <c r="J140" i="2"/>
  <c r="I140" i="2"/>
  <c r="PL140" i="2" s="1"/>
  <c r="ST139" i="2"/>
  <c r="UC139" i="2" s="1"/>
  <c r="SE139" i="2"/>
  <c r="SD139" i="2"/>
  <c r="RT139" i="2"/>
  <c r="RS139" i="2"/>
  <c r="RR139" i="2"/>
  <c r="SV139" i="2" s="1"/>
  <c r="UE139" i="2" s="1"/>
  <c r="RQ139" i="2"/>
  <c r="RP139" i="2"/>
  <c r="RO139" i="2"/>
  <c r="RN139" i="2"/>
  <c r="SR139" i="2" s="1"/>
  <c r="UA139" i="2" s="1"/>
  <c r="RM139" i="2"/>
  <c r="RL139" i="2"/>
  <c r="RK139" i="2"/>
  <c r="RJ139" i="2"/>
  <c r="SN139" i="2" s="1"/>
  <c r="TW139" i="2" s="1"/>
  <c r="RF139" i="2"/>
  <c r="SJ139" i="2" s="1"/>
  <c r="TS139" i="2" s="1"/>
  <c r="RE139" i="2"/>
  <c r="SI139" i="2" s="1"/>
  <c r="TR139" i="2" s="1"/>
  <c r="RD139" i="2"/>
  <c r="QO139" i="2"/>
  <c r="QL139" i="2"/>
  <c r="QK139" i="2"/>
  <c r="QF139" i="2"/>
  <c r="QD139" i="2"/>
  <c r="PZ139" i="2"/>
  <c r="PQ139" i="2"/>
  <c r="PU139" i="2" s="1"/>
  <c r="PP139" i="2"/>
  <c r="PL139" i="2"/>
  <c r="PB139" i="2"/>
  <c r="PA139" i="2"/>
  <c r="OX139" i="2"/>
  <c r="OW139" i="2"/>
  <c r="OR139" i="2"/>
  <c r="OP139" i="2"/>
  <c r="OL139" i="2"/>
  <c r="OD139" i="2"/>
  <c r="OC139" i="2"/>
  <c r="OG139" i="2" s="1"/>
  <c r="OB139" i="2"/>
  <c r="NX139" i="2"/>
  <c r="NN139" i="2"/>
  <c r="NM139" i="2"/>
  <c r="NJ139" i="2"/>
  <c r="NI139" i="2"/>
  <c r="ND139" i="2"/>
  <c r="NB139" i="2"/>
  <c r="MX139" i="2"/>
  <c r="MP139" i="2"/>
  <c r="MO139" i="2"/>
  <c r="MS139" i="2" s="1"/>
  <c r="MN139" i="2"/>
  <c r="MJ139" i="2"/>
  <c r="LY139" i="2"/>
  <c r="LV139" i="2"/>
  <c r="LU139" i="2"/>
  <c r="LP139" i="2"/>
  <c r="LN139" i="2"/>
  <c r="LJ139" i="2"/>
  <c r="LA139" i="2"/>
  <c r="LE139" i="2" s="1"/>
  <c r="KZ139" i="2"/>
  <c r="KV139" i="2"/>
  <c r="KL139" i="2"/>
  <c r="KK139" i="2"/>
  <c r="KH139" i="2"/>
  <c r="KG139" i="2"/>
  <c r="KB139" i="2"/>
  <c r="JZ139" i="2"/>
  <c r="JV139" i="2"/>
  <c r="JN139" i="2"/>
  <c r="JM139" i="2"/>
  <c r="JQ139" i="2" s="1"/>
  <c r="JL139" i="2"/>
  <c r="JH139" i="2"/>
  <c r="IW139" i="2"/>
  <c r="IT139" i="2"/>
  <c r="IS139" i="2"/>
  <c r="IN139" i="2"/>
  <c r="IL139" i="2"/>
  <c r="IH139" i="2"/>
  <c r="HY139" i="2"/>
  <c r="IC139" i="2" s="1"/>
  <c r="HX139" i="2"/>
  <c r="HT139" i="2"/>
  <c r="HJ139" i="2"/>
  <c r="HI139" i="2"/>
  <c r="HF139" i="2"/>
  <c r="HE139" i="2"/>
  <c r="GZ139" i="2"/>
  <c r="GX139" i="2"/>
  <c r="GT139" i="2"/>
  <c r="GL139" i="2"/>
  <c r="GK139" i="2"/>
  <c r="GO139" i="2" s="1"/>
  <c r="GJ139" i="2"/>
  <c r="GF139" i="2"/>
  <c r="FU139" i="2"/>
  <c r="FS139" i="2"/>
  <c r="FT139" i="2" s="1"/>
  <c r="FQ139" i="2"/>
  <c r="FR139" i="2" s="1"/>
  <c r="FN139" i="2"/>
  <c r="FL139" i="2"/>
  <c r="FJ139" i="2"/>
  <c r="EZ139" i="2"/>
  <c r="EX139" i="2"/>
  <c r="EW139" i="2"/>
  <c r="FA139" i="2" s="1"/>
  <c r="ET139" i="2"/>
  <c r="EF139" i="2"/>
  <c r="EC139" i="2"/>
  <c r="EG139" i="2" s="1"/>
  <c r="DZ139" i="2"/>
  <c r="DX139" i="2"/>
  <c r="DV139" i="2"/>
  <c r="DL139" i="2"/>
  <c r="DI139" i="2"/>
  <c r="DM139" i="2" s="1"/>
  <c r="DF139" i="2"/>
  <c r="CL139" i="2"/>
  <c r="CG139" i="2"/>
  <c r="CH139" i="2" s="1"/>
  <c r="CD139" i="2"/>
  <c r="CC139" i="2"/>
  <c r="CI139" i="2" s="1"/>
  <c r="CB139" i="2"/>
  <c r="CA139" i="2"/>
  <c r="BX139" i="2"/>
  <c r="BO139" i="2"/>
  <c r="BP139" i="2" s="1"/>
  <c r="BH139" i="2"/>
  <c r="BD139" i="2"/>
  <c r="AZ139" i="2"/>
  <c r="AU139" i="2"/>
  <c r="AT139" i="2"/>
  <c r="AW139" i="2" s="1"/>
  <c r="AS139" i="2"/>
  <c r="AP139" i="2"/>
  <c r="TC139" i="2" s="1"/>
  <c r="UL139" i="2" s="1"/>
  <c r="AI139" i="2"/>
  <c r="X139" i="2"/>
  <c r="W139" i="2"/>
  <c r="RI139" i="2" s="1"/>
  <c r="SM139" i="2" s="1"/>
  <c r="TV139" i="2" s="1"/>
  <c r="V139" i="2"/>
  <c r="RH139" i="2" s="1"/>
  <c r="SL139" i="2" s="1"/>
  <c r="TU139" i="2" s="1"/>
  <c r="U139" i="2"/>
  <c r="RG139" i="2" s="1"/>
  <c r="T139" i="2"/>
  <c r="S139" i="2"/>
  <c r="R139" i="2"/>
  <c r="Q139" i="2"/>
  <c r="RC139" i="2" s="1"/>
  <c r="L139" i="2"/>
  <c r="K139" i="2"/>
  <c r="J139" i="2"/>
  <c r="I139" i="2"/>
  <c r="QN139" i="2" s="1"/>
  <c r="UL138" i="2"/>
  <c r="UD138" i="2"/>
  <c r="TV138" i="2"/>
  <c r="TS138" i="2"/>
  <c r="TC138" i="2"/>
  <c r="TA138" i="2"/>
  <c r="UJ138" i="2" s="1"/>
  <c r="SV138" i="2"/>
  <c r="UE138" i="2" s="1"/>
  <c r="SU138" i="2"/>
  <c r="SN138" i="2"/>
  <c r="TW138" i="2" s="1"/>
  <c r="SM138" i="2"/>
  <c r="SK138" i="2"/>
  <c r="TT138" i="2" s="1"/>
  <c r="SE138" i="2"/>
  <c r="SD138" i="2"/>
  <c r="RT138" i="2"/>
  <c r="RS138" i="2"/>
  <c r="SW138" i="2" s="1"/>
  <c r="UF138" i="2" s="1"/>
  <c r="RR138" i="2"/>
  <c r="RQ138" i="2"/>
  <c r="RP138" i="2"/>
  <c r="ST138" i="2" s="1"/>
  <c r="UC138" i="2" s="1"/>
  <c r="RO138" i="2"/>
  <c r="SS138" i="2" s="1"/>
  <c r="UB138" i="2" s="1"/>
  <c r="RN138" i="2"/>
  <c r="SR138" i="2" s="1"/>
  <c r="UA138" i="2" s="1"/>
  <c r="RM138" i="2"/>
  <c r="SQ138" i="2" s="1"/>
  <c r="TZ138" i="2" s="1"/>
  <c r="RL138" i="2"/>
  <c r="RK138" i="2"/>
  <c r="SO138" i="2" s="1"/>
  <c r="TX138" i="2" s="1"/>
  <c r="RJ138" i="2"/>
  <c r="RI138" i="2"/>
  <c r="RH138" i="2"/>
  <c r="SL138" i="2" s="1"/>
  <c r="TU138" i="2" s="1"/>
  <c r="RG138" i="2"/>
  <c r="RF138" i="2"/>
  <c r="SJ138" i="2" s="1"/>
  <c r="RE138" i="2"/>
  <c r="SI138" i="2" s="1"/>
  <c r="TR138" i="2" s="1"/>
  <c r="RD138" i="2"/>
  <c r="RC138" i="2"/>
  <c r="RB138" i="2" s="1"/>
  <c r="RA138" i="2" s="1"/>
  <c r="QT138" i="2"/>
  <c r="QP138" i="2"/>
  <c r="QN138" i="2"/>
  <c r="QK138" i="2"/>
  <c r="QO138" i="2" s="1"/>
  <c r="QJ138" i="2"/>
  <c r="QH138" i="2"/>
  <c r="QF138" i="2"/>
  <c r="QD138" i="2"/>
  <c r="PZ138" i="2"/>
  <c r="PT138" i="2"/>
  <c r="PQ138" i="2"/>
  <c r="PP138" i="2"/>
  <c r="PN138" i="2"/>
  <c r="PL138" i="2"/>
  <c r="PJ138" i="2"/>
  <c r="PF138" i="2"/>
  <c r="PB138" i="2"/>
  <c r="OZ138" i="2"/>
  <c r="OW138" i="2"/>
  <c r="PA138" i="2" s="1"/>
  <c r="OV138" i="2"/>
  <c r="OT138" i="2"/>
  <c r="OR138" i="2"/>
  <c r="OP138" i="2"/>
  <c r="OL138" i="2"/>
  <c r="OF138" i="2"/>
  <c r="OD138" i="2"/>
  <c r="OC138" i="2"/>
  <c r="OG138" i="2" s="1"/>
  <c r="OB138" i="2"/>
  <c r="NZ138" i="2"/>
  <c r="NX138" i="2"/>
  <c r="NV138" i="2"/>
  <c r="NR138" i="2"/>
  <c r="NL138" i="2"/>
  <c r="NI138" i="2"/>
  <c r="NM138" i="2" s="1"/>
  <c r="NO138" i="2" s="1"/>
  <c r="NH138" i="2"/>
  <c r="NF138" i="2"/>
  <c r="ND138" i="2"/>
  <c r="NB138" i="2"/>
  <c r="MX138" i="2"/>
  <c r="MR138" i="2"/>
  <c r="MP138" i="2"/>
  <c r="MO138" i="2"/>
  <c r="MS138" i="2" s="1"/>
  <c r="MN138" i="2"/>
  <c r="ML138" i="2"/>
  <c r="MJ138" i="2"/>
  <c r="MH138" i="2"/>
  <c r="MD138" i="2"/>
  <c r="LX138" i="2"/>
  <c r="LU138" i="2"/>
  <c r="LY138" i="2" s="1"/>
  <c r="LT138" i="2"/>
  <c r="LR138" i="2"/>
  <c r="LP138" i="2"/>
  <c r="LN138" i="2"/>
  <c r="LJ138" i="2"/>
  <c r="LD138" i="2"/>
  <c r="LB138" i="2"/>
  <c r="LA138" i="2"/>
  <c r="LE138" i="2" s="1"/>
  <c r="KZ138" i="2"/>
  <c r="KX138" i="2"/>
  <c r="KV138" i="2"/>
  <c r="KT138" i="2"/>
  <c r="KP138" i="2"/>
  <c r="KM138" i="2"/>
  <c r="KL138" i="2"/>
  <c r="KJ138" i="2"/>
  <c r="KG138" i="2"/>
  <c r="KK138" i="2" s="1"/>
  <c r="KF138" i="2"/>
  <c r="KD138" i="2"/>
  <c r="KB138" i="2"/>
  <c r="JZ138" i="2"/>
  <c r="JV138" i="2"/>
  <c r="JP138" i="2"/>
  <c r="JM138" i="2"/>
  <c r="JQ138" i="2" s="1"/>
  <c r="JL138" i="2"/>
  <c r="JJ138" i="2"/>
  <c r="JH138" i="2"/>
  <c r="JF138" i="2"/>
  <c r="JB138" i="2"/>
  <c r="IV138" i="2"/>
  <c r="IS138" i="2"/>
  <c r="IW138" i="2" s="1"/>
  <c r="IY138" i="2" s="1"/>
  <c r="IR138" i="2"/>
  <c r="IP138" i="2"/>
  <c r="IN138" i="2"/>
  <c r="IL138" i="2"/>
  <c r="IH138" i="2"/>
  <c r="IB138" i="2"/>
  <c r="HZ138" i="2"/>
  <c r="HY138" i="2"/>
  <c r="IC138" i="2" s="1"/>
  <c r="HX138" i="2"/>
  <c r="HV138" i="2"/>
  <c r="HT138" i="2"/>
  <c r="HR138" i="2"/>
  <c r="HN138" i="2"/>
  <c r="HH138" i="2"/>
  <c r="HE138" i="2"/>
  <c r="HI138" i="2" s="1"/>
  <c r="HD138" i="2"/>
  <c r="HB138" i="2"/>
  <c r="GZ138" i="2"/>
  <c r="GX138" i="2"/>
  <c r="GT138" i="2"/>
  <c r="GN138" i="2"/>
  <c r="GK138" i="2"/>
  <c r="GO138" i="2" s="1"/>
  <c r="GJ138" i="2"/>
  <c r="GH138" i="2"/>
  <c r="GF138" i="2"/>
  <c r="GD138" i="2"/>
  <c r="FZ138" i="2"/>
  <c r="FV138" i="2"/>
  <c r="FR138" i="2"/>
  <c r="FQ138" i="2"/>
  <c r="FS138" i="2" s="1"/>
  <c r="FU138" i="2" s="1"/>
  <c r="FP138" i="2"/>
  <c r="FN138" i="2"/>
  <c r="FL138" i="2"/>
  <c r="FJ138" i="2"/>
  <c r="FF138" i="2"/>
  <c r="FA138" i="2"/>
  <c r="EZ138" i="2"/>
  <c r="EX138" i="2"/>
  <c r="EW138" i="2"/>
  <c r="EV138" i="2"/>
  <c r="ET138" i="2"/>
  <c r="ER138" i="2"/>
  <c r="EP138" i="2"/>
  <c r="EL138" i="2"/>
  <c r="EG138" i="2"/>
  <c r="EH138" i="2" s="1"/>
  <c r="EF138" i="2"/>
  <c r="ED138" i="2"/>
  <c r="EC138" i="2"/>
  <c r="EB138" i="2"/>
  <c r="DZ138" i="2"/>
  <c r="DX138" i="2"/>
  <c r="DV138" i="2"/>
  <c r="DR138" i="2"/>
  <c r="DM138" i="2"/>
  <c r="DL138" i="2"/>
  <c r="DJ138" i="2"/>
  <c r="DI138" i="2"/>
  <c r="DH138" i="2"/>
  <c r="DF138" i="2"/>
  <c r="DD138" i="2"/>
  <c r="DB138" i="2"/>
  <c r="CX138" i="2"/>
  <c r="CV138" i="2"/>
  <c r="CU138" i="2"/>
  <c r="CS138" i="2"/>
  <c r="CM138" i="2"/>
  <c r="CL138" i="2"/>
  <c r="CJ138" i="2"/>
  <c r="CI138" i="2"/>
  <c r="CH138" i="2"/>
  <c r="CF138" i="2"/>
  <c r="CD138" i="2"/>
  <c r="CB138" i="2"/>
  <c r="BX138" i="2"/>
  <c r="BP138" i="2"/>
  <c r="BO138" i="2"/>
  <c r="BN138" i="2"/>
  <c r="BL138" i="2"/>
  <c r="BJ138" i="2"/>
  <c r="BH138" i="2"/>
  <c r="BD138" i="2"/>
  <c r="BA138" i="2"/>
  <c r="AZ138" i="2"/>
  <c r="AX138" i="2"/>
  <c r="AV138" i="2"/>
  <c r="AU138" i="2" s="1"/>
  <c r="AY138" i="2" s="1"/>
  <c r="AT138" i="2"/>
  <c r="AW138" i="2" s="1"/>
  <c r="AS138" i="2"/>
  <c r="AQ138" i="2"/>
  <c r="AP138" i="2"/>
  <c r="TB138" i="2" s="1"/>
  <c r="UK138" i="2" s="1"/>
  <c r="AO138" i="2"/>
  <c r="AM138" i="2"/>
  <c r="AK138" i="2"/>
  <c r="AI138" i="2"/>
  <c r="N138" i="2"/>
  <c r="FW138" i="2" s="1"/>
  <c r="SR137" i="2"/>
  <c r="UA137" i="2" s="1"/>
  <c r="SE137" i="2"/>
  <c r="SD137" i="2"/>
  <c r="RT137" i="2"/>
  <c r="RS137" i="2"/>
  <c r="RR137" i="2"/>
  <c r="SV137" i="2" s="1"/>
  <c r="UE137" i="2" s="1"/>
  <c r="RQ137" i="2"/>
  <c r="SU137" i="2" s="1"/>
  <c r="UD137" i="2" s="1"/>
  <c r="RP137" i="2"/>
  <c r="RO137" i="2"/>
  <c r="SS137" i="2" s="1"/>
  <c r="UB137" i="2" s="1"/>
  <c r="RN137" i="2"/>
  <c r="RM137" i="2"/>
  <c r="RL137" i="2"/>
  <c r="RK137" i="2"/>
  <c r="RJ137" i="2"/>
  <c r="SN137" i="2" s="1"/>
  <c r="TW137" i="2" s="1"/>
  <c r="RI137" i="2"/>
  <c r="SM137" i="2" s="1"/>
  <c r="TV137" i="2" s="1"/>
  <c r="RH137" i="2"/>
  <c r="RB137" i="2" s="1"/>
  <c r="RA137" i="2" s="1"/>
  <c r="RG137" i="2"/>
  <c r="SK137" i="2" s="1"/>
  <c r="TT137" i="2" s="1"/>
  <c r="RF137" i="2"/>
  <c r="RE137" i="2"/>
  <c r="RD137" i="2"/>
  <c r="RC137" i="2"/>
  <c r="QK137" i="2"/>
  <c r="QO137" i="2" s="1"/>
  <c r="PU137" i="2"/>
  <c r="PQ137" i="2"/>
  <c r="OW137" i="2"/>
  <c r="PA137" i="2" s="1"/>
  <c r="OG137" i="2"/>
  <c r="OC137" i="2"/>
  <c r="NI137" i="2"/>
  <c r="NM137" i="2" s="1"/>
  <c r="MS137" i="2"/>
  <c r="MO137" i="2"/>
  <c r="LU137" i="2"/>
  <c r="LY137" i="2" s="1"/>
  <c r="LE137" i="2"/>
  <c r="LA137" i="2"/>
  <c r="KG137" i="2"/>
  <c r="KK137" i="2" s="1"/>
  <c r="JQ137" i="2"/>
  <c r="JM137" i="2"/>
  <c r="IS137" i="2"/>
  <c r="IW137" i="2" s="1"/>
  <c r="IC137" i="2"/>
  <c r="HY137" i="2"/>
  <c r="HE137" i="2"/>
  <c r="HI137" i="2" s="1"/>
  <c r="GO137" i="2"/>
  <c r="GK137" i="2"/>
  <c r="FQ137" i="2"/>
  <c r="FS137" i="2" s="1"/>
  <c r="FU137" i="2" s="1"/>
  <c r="EW137" i="2"/>
  <c r="FA137" i="2" s="1"/>
  <c r="EC137" i="2"/>
  <c r="EG137" i="2" s="1"/>
  <c r="DI137" i="2"/>
  <c r="DM137" i="2" s="1"/>
  <c r="CI137" i="2"/>
  <c r="CM137" i="2" s="1"/>
  <c r="BS137" i="2"/>
  <c r="BQ137" i="2"/>
  <c r="BO137" i="2"/>
  <c r="AP137" i="2"/>
  <c r="SX137" i="2" s="1"/>
  <c r="UG137" i="2" s="1"/>
  <c r="N137" i="2"/>
  <c r="O137" i="2" s="1"/>
  <c r="SX136" i="2"/>
  <c r="UG136" i="2" s="1"/>
  <c r="SV136" i="2"/>
  <c r="UE136" i="2" s="1"/>
  <c r="SP136" i="2"/>
  <c r="TY136" i="2" s="1"/>
  <c r="SN136" i="2"/>
  <c r="TW136" i="2" s="1"/>
  <c r="SH136" i="2"/>
  <c r="TQ136" i="2" s="1"/>
  <c r="SE136" i="2"/>
  <c r="SD136" i="2"/>
  <c r="RT136" i="2"/>
  <c r="RS136" i="2"/>
  <c r="RR136" i="2"/>
  <c r="RQ136" i="2"/>
  <c r="SU136" i="2" s="1"/>
  <c r="UD136" i="2" s="1"/>
  <c r="RP136" i="2"/>
  <c r="ST136" i="2" s="1"/>
  <c r="UC136" i="2" s="1"/>
  <c r="RO136" i="2"/>
  <c r="SS136" i="2" s="1"/>
  <c r="UB136" i="2" s="1"/>
  <c r="RN136" i="2"/>
  <c r="SR136" i="2" s="1"/>
  <c r="UA136" i="2" s="1"/>
  <c r="RM136" i="2"/>
  <c r="RL136" i="2"/>
  <c r="RK136" i="2"/>
  <c r="RJ136" i="2"/>
  <c r="RI136" i="2"/>
  <c r="SM136" i="2" s="1"/>
  <c r="TV136" i="2" s="1"/>
  <c r="RH136" i="2"/>
  <c r="SL136" i="2" s="1"/>
  <c r="TU136" i="2" s="1"/>
  <c r="RG136" i="2"/>
  <c r="SK136" i="2" s="1"/>
  <c r="TT136" i="2" s="1"/>
  <c r="RF136" i="2"/>
  <c r="SJ136" i="2" s="1"/>
  <c r="TS136" i="2" s="1"/>
  <c r="RE136" i="2"/>
  <c r="RD136" i="2"/>
  <c r="RC136" i="2"/>
  <c r="RB136" i="2" s="1"/>
  <c r="RA136" i="2" s="1"/>
  <c r="QT136" i="2"/>
  <c r="QN136" i="2"/>
  <c r="QL136" i="2"/>
  <c r="QK136" i="2"/>
  <c r="QO136" i="2" s="1"/>
  <c r="QJ136" i="2"/>
  <c r="QH136" i="2"/>
  <c r="QF136" i="2"/>
  <c r="QD136" i="2"/>
  <c r="PZ136" i="2"/>
  <c r="PU136" i="2"/>
  <c r="PT136" i="2"/>
  <c r="PR136" i="2"/>
  <c r="PQ136" i="2"/>
  <c r="PP136" i="2"/>
  <c r="PN136" i="2"/>
  <c r="PL136" i="2"/>
  <c r="PJ136" i="2"/>
  <c r="PF136" i="2"/>
  <c r="OZ136" i="2"/>
  <c r="OX136" i="2"/>
  <c r="OW136" i="2"/>
  <c r="PA136" i="2" s="1"/>
  <c r="OV136" i="2"/>
  <c r="OT136" i="2"/>
  <c r="OR136" i="2"/>
  <c r="OP136" i="2"/>
  <c r="OL136" i="2"/>
  <c r="OG136" i="2"/>
  <c r="OF136" i="2"/>
  <c r="OD136" i="2"/>
  <c r="OC136" i="2"/>
  <c r="OB136" i="2"/>
  <c r="NZ136" i="2"/>
  <c r="NX136" i="2"/>
  <c r="NV136" i="2"/>
  <c r="NR136" i="2"/>
  <c r="NL136" i="2"/>
  <c r="NI136" i="2"/>
  <c r="NM136" i="2" s="1"/>
  <c r="NH136" i="2"/>
  <c r="NF136" i="2"/>
  <c r="ND136" i="2"/>
  <c r="NB136" i="2"/>
  <c r="MX136" i="2"/>
  <c r="MS136" i="2"/>
  <c r="MR136" i="2"/>
  <c r="MP136" i="2"/>
  <c r="MO136" i="2"/>
  <c r="MN136" i="2"/>
  <c r="ML136" i="2"/>
  <c r="MJ136" i="2"/>
  <c r="MH136" i="2"/>
  <c r="MD136" i="2"/>
  <c r="LX136" i="2"/>
  <c r="LU136" i="2"/>
  <c r="LY136" i="2" s="1"/>
  <c r="LT136" i="2"/>
  <c r="LR136" i="2"/>
  <c r="LP136" i="2"/>
  <c r="LN136" i="2"/>
  <c r="LJ136" i="2"/>
  <c r="LE136" i="2"/>
  <c r="LD136" i="2"/>
  <c r="LB136" i="2"/>
  <c r="LA136" i="2"/>
  <c r="KZ136" i="2"/>
  <c r="KX136" i="2"/>
  <c r="KV136" i="2"/>
  <c r="KT136" i="2"/>
  <c r="KP136" i="2"/>
  <c r="KJ136" i="2"/>
  <c r="KG136" i="2"/>
  <c r="KK136" i="2" s="1"/>
  <c r="KF136" i="2"/>
  <c r="KD136" i="2"/>
  <c r="KB136" i="2"/>
  <c r="JZ136" i="2"/>
  <c r="JV136" i="2"/>
  <c r="JQ136" i="2"/>
  <c r="JP136" i="2"/>
  <c r="JN136" i="2"/>
  <c r="JM136" i="2"/>
  <c r="JL136" i="2"/>
  <c r="JJ136" i="2"/>
  <c r="JH136" i="2"/>
  <c r="JF136" i="2"/>
  <c r="JB136" i="2"/>
  <c r="IV136" i="2"/>
  <c r="IS136" i="2"/>
  <c r="IW136" i="2" s="1"/>
  <c r="IR136" i="2"/>
  <c r="IP136" i="2"/>
  <c r="IN136" i="2"/>
  <c r="IL136" i="2"/>
  <c r="IH136" i="2"/>
  <c r="IC136" i="2"/>
  <c r="IB136" i="2"/>
  <c r="HZ136" i="2"/>
  <c r="HY136" i="2"/>
  <c r="HX136" i="2"/>
  <c r="HV136" i="2"/>
  <c r="HT136" i="2"/>
  <c r="HR136" i="2"/>
  <c r="HN136" i="2"/>
  <c r="HE136" i="2"/>
  <c r="HF136" i="2" s="1"/>
  <c r="HH136" i="2" s="1"/>
  <c r="HG136" i="2" s="1"/>
  <c r="HI136" i="2" s="1"/>
  <c r="HD136" i="2"/>
  <c r="HB136" i="2"/>
  <c r="GZ136" i="2"/>
  <c r="GX136" i="2"/>
  <c r="GT136" i="2"/>
  <c r="GP136" i="2"/>
  <c r="GO136" i="2"/>
  <c r="GK136" i="2"/>
  <c r="GL136" i="2" s="1"/>
  <c r="GN136" i="2" s="1"/>
  <c r="GJ136" i="2"/>
  <c r="GH136" i="2"/>
  <c r="GF136" i="2"/>
  <c r="GD136" i="2"/>
  <c r="FZ136" i="2"/>
  <c r="FR136" i="2"/>
  <c r="FQ136" i="2"/>
  <c r="FS136" i="2" s="1"/>
  <c r="FP136" i="2"/>
  <c r="FN136" i="2"/>
  <c r="FL136" i="2"/>
  <c r="FJ136" i="2"/>
  <c r="FF136" i="2"/>
  <c r="FC136" i="2"/>
  <c r="EX136" i="2"/>
  <c r="EW136" i="2"/>
  <c r="EV136" i="2"/>
  <c r="ET136" i="2"/>
  <c r="ER136" i="2"/>
  <c r="EZ136" i="2" s="1"/>
  <c r="EY136" i="2" s="1"/>
  <c r="FA136" i="2" s="1"/>
  <c r="EP136" i="2"/>
  <c r="EL136" i="2"/>
  <c r="EF136" i="2"/>
  <c r="EE136" i="2" s="1"/>
  <c r="EG136" i="2" s="1"/>
  <c r="ED136" i="2"/>
  <c r="EC136" i="2"/>
  <c r="EB136" i="2"/>
  <c r="DZ136" i="2"/>
  <c r="DX136" i="2"/>
  <c r="DV136" i="2"/>
  <c r="DR136" i="2"/>
  <c r="DI136" i="2"/>
  <c r="DM136" i="2" s="1"/>
  <c r="DH136" i="2"/>
  <c r="DF136" i="2"/>
  <c r="DD136" i="2"/>
  <c r="DB136" i="2"/>
  <c r="CX136" i="2"/>
  <c r="CS136" i="2"/>
  <c r="CL136" i="2"/>
  <c r="CJ136" i="2"/>
  <c r="CI136" i="2"/>
  <c r="CM136" i="2" s="1"/>
  <c r="CH136" i="2"/>
  <c r="CF136" i="2"/>
  <c r="CD136" i="2"/>
  <c r="CB136" i="2"/>
  <c r="BX136" i="2"/>
  <c r="BP136" i="2"/>
  <c r="BO136" i="2"/>
  <c r="BN136" i="2"/>
  <c r="BL136" i="2"/>
  <c r="BJ136" i="2"/>
  <c r="BR136" i="2" s="1"/>
  <c r="BQ136" i="2" s="1"/>
  <c r="BS136" i="2" s="1"/>
  <c r="BU136" i="2" s="1"/>
  <c r="BH136" i="2"/>
  <c r="BD136" i="2"/>
  <c r="AV136" i="2"/>
  <c r="AU136" i="2" s="1"/>
  <c r="AY136" i="2" s="1"/>
  <c r="AS136" i="2"/>
  <c r="AP136" i="2"/>
  <c r="SW136" i="2" s="1"/>
  <c r="UF136" i="2" s="1"/>
  <c r="AO136" i="2"/>
  <c r="AM136" i="2"/>
  <c r="AK136" i="2"/>
  <c r="AI136" i="2"/>
  <c r="N136" i="2"/>
  <c r="O136" i="2" s="1"/>
  <c r="SE135" i="2"/>
  <c r="SD135" i="2"/>
  <c r="RT135" i="2"/>
  <c r="RS135" i="2"/>
  <c r="RR135" i="2"/>
  <c r="RQ135" i="2"/>
  <c r="RP135" i="2"/>
  <c r="RO135" i="2"/>
  <c r="RN135" i="2"/>
  <c r="RM135" i="2"/>
  <c r="RL135" i="2"/>
  <c r="RK135" i="2"/>
  <c r="RJ135" i="2"/>
  <c r="RI135" i="2"/>
  <c r="RH135" i="2"/>
  <c r="RG135" i="2"/>
  <c r="RF135" i="2"/>
  <c r="RE135" i="2"/>
  <c r="RD135" i="2"/>
  <c r="RB135" i="2" s="1"/>
  <c r="RA135" i="2" s="1"/>
  <c r="RC135" i="2"/>
  <c r="QT135" i="2"/>
  <c r="QQ135" i="2"/>
  <c r="QO135" i="2"/>
  <c r="QP135" i="2" s="1"/>
  <c r="QN135" i="2"/>
  <c r="QK135" i="2"/>
  <c r="QL135" i="2" s="1"/>
  <c r="QJ135" i="2"/>
  <c r="QH135" i="2"/>
  <c r="QF135" i="2"/>
  <c r="QD135" i="2"/>
  <c r="PZ135" i="2"/>
  <c r="PT135" i="2"/>
  <c r="PR135" i="2"/>
  <c r="PQ135" i="2"/>
  <c r="PU135" i="2" s="1"/>
  <c r="PP135" i="2"/>
  <c r="PN135" i="2"/>
  <c r="PL135" i="2"/>
  <c r="PJ135" i="2"/>
  <c r="PF135" i="2"/>
  <c r="PC135" i="2"/>
  <c r="PA135" i="2"/>
  <c r="PB135" i="2" s="1"/>
  <c r="OZ135" i="2"/>
  <c r="OW135" i="2"/>
  <c r="OX135" i="2" s="1"/>
  <c r="OV135" i="2"/>
  <c r="OT135" i="2"/>
  <c r="OR135" i="2"/>
  <c r="OP135" i="2"/>
  <c r="OL135" i="2"/>
  <c r="OF135" i="2"/>
  <c r="OD135" i="2"/>
  <c r="OC135" i="2"/>
  <c r="OG135" i="2" s="1"/>
  <c r="OB135" i="2"/>
  <c r="NZ135" i="2"/>
  <c r="NX135" i="2"/>
  <c r="NV135" i="2"/>
  <c r="NR135" i="2"/>
  <c r="NO135" i="2"/>
  <c r="NM135" i="2"/>
  <c r="NN135" i="2" s="1"/>
  <c r="NL135" i="2"/>
  <c r="NI135" i="2"/>
  <c r="NJ135" i="2" s="1"/>
  <c r="NH135" i="2"/>
  <c r="NF135" i="2"/>
  <c r="ND135" i="2"/>
  <c r="NB135" i="2"/>
  <c r="MX135" i="2"/>
  <c r="MR135" i="2"/>
  <c r="MP135" i="2"/>
  <c r="MO135" i="2"/>
  <c r="MS135" i="2" s="1"/>
  <c r="MN135" i="2"/>
  <c r="ML135" i="2"/>
  <c r="MJ135" i="2"/>
  <c r="MH135" i="2"/>
  <c r="MD135" i="2"/>
  <c r="MA135" i="2"/>
  <c r="LY135" i="2"/>
  <c r="LZ135" i="2" s="1"/>
  <c r="LX135" i="2"/>
  <c r="LU135" i="2"/>
  <c r="LV135" i="2" s="1"/>
  <c r="LT135" i="2"/>
  <c r="LR135" i="2"/>
  <c r="LP135" i="2"/>
  <c r="LN135" i="2"/>
  <c r="LJ135" i="2"/>
  <c r="LD135" i="2"/>
  <c r="LB135" i="2"/>
  <c r="LA135" i="2"/>
  <c r="LE135" i="2" s="1"/>
  <c r="KZ135" i="2"/>
  <c r="KX135" i="2"/>
  <c r="KV135" i="2"/>
  <c r="KT135" i="2"/>
  <c r="KP135" i="2"/>
  <c r="KM135" i="2"/>
  <c r="KK135" i="2"/>
  <c r="KL135" i="2" s="1"/>
  <c r="KJ135" i="2"/>
  <c r="KG135" i="2"/>
  <c r="KH135" i="2" s="1"/>
  <c r="KF135" i="2"/>
  <c r="KD135" i="2"/>
  <c r="KB135" i="2"/>
  <c r="JZ135" i="2"/>
  <c r="JV135" i="2"/>
  <c r="JP135" i="2"/>
  <c r="JN135" i="2"/>
  <c r="JM135" i="2"/>
  <c r="JQ135" i="2" s="1"/>
  <c r="JL135" i="2"/>
  <c r="JJ135" i="2"/>
  <c r="JH135" i="2"/>
  <c r="JF135" i="2"/>
  <c r="JB135" i="2"/>
  <c r="IY135" i="2"/>
  <c r="IW135" i="2"/>
  <c r="IX135" i="2" s="1"/>
  <c r="IV135" i="2"/>
  <c r="IS135" i="2"/>
  <c r="IT135" i="2" s="1"/>
  <c r="IR135" i="2"/>
  <c r="IP135" i="2"/>
  <c r="IN135" i="2"/>
  <c r="IL135" i="2"/>
  <c r="IH135" i="2"/>
  <c r="IB135" i="2"/>
  <c r="HZ135" i="2"/>
  <c r="HY135" i="2"/>
  <c r="IC135" i="2" s="1"/>
  <c r="HX135" i="2"/>
  <c r="HV135" i="2"/>
  <c r="HT135" i="2"/>
  <c r="HR135" i="2"/>
  <c r="HN135" i="2"/>
  <c r="GT135" i="2"/>
  <c r="GJ135" i="2"/>
  <c r="GI135" i="2"/>
  <c r="GG135" i="2"/>
  <c r="GH135" i="2" s="1"/>
  <c r="GE135" i="2"/>
  <c r="GF135" i="2" s="1"/>
  <c r="GC135" i="2"/>
  <c r="GD135" i="2" s="1"/>
  <c r="FZ135" i="2"/>
  <c r="FO135" i="2"/>
  <c r="FP135" i="2" s="1"/>
  <c r="FM135" i="2"/>
  <c r="FN135" i="2" s="1"/>
  <c r="FL135" i="2"/>
  <c r="FK135" i="2"/>
  <c r="FI135" i="2"/>
  <c r="FF135" i="2"/>
  <c r="EX135" i="2"/>
  <c r="EU135" i="2"/>
  <c r="EV135" i="2" s="1"/>
  <c r="ES135" i="2"/>
  <c r="ET135" i="2" s="1"/>
  <c r="EQ135" i="2"/>
  <c r="ER135" i="2" s="1"/>
  <c r="EZ135" i="2" s="1"/>
  <c r="EY135" i="2" s="1"/>
  <c r="FA135" i="2" s="1"/>
  <c r="EP135" i="2"/>
  <c r="EO135" i="2"/>
  <c r="EW135" i="2" s="1"/>
  <c r="EL135" i="2"/>
  <c r="EA135" i="2"/>
  <c r="EB135" i="2" s="1"/>
  <c r="DZ135" i="2"/>
  <c r="DY135" i="2"/>
  <c r="DW135" i="2"/>
  <c r="DX135" i="2" s="1"/>
  <c r="DV135" i="2"/>
  <c r="DU135" i="2"/>
  <c r="DR135" i="2"/>
  <c r="DG135" i="2"/>
  <c r="DH135" i="2" s="1"/>
  <c r="DE135" i="2"/>
  <c r="DF135" i="2" s="1"/>
  <c r="DD135" i="2"/>
  <c r="DC135" i="2"/>
  <c r="AJ135" i="2" s="1"/>
  <c r="DA135" i="2"/>
  <c r="DB135" i="2" s="1"/>
  <c r="CX135" i="2"/>
  <c r="CS135" i="2"/>
  <c r="CL135" i="2"/>
  <c r="CJ135" i="2"/>
  <c r="CI135" i="2"/>
  <c r="CM135" i="2" s="1"/>
  <c r="CH135" i="2"/>
  <c r="CF135" i="2"/>
  <c r="CD135" i="2"/>
  <c r="CB135" i="2"/>
  <c r="BX135" i="2"/>
  <c r="BC135" i="2"/>
  <c r="BD135" i="2" s="1"/>
  <c r="AM135" i="2"/>
  <c r="AL135" i="2"/>
  <c r="HA135" i="2" s="1"/>
  <c r="HB135" i="2" s="1"/>
  <c r="AH135" i="2"/>
  <c r="AI135" i="2" s="1"/>
  <c r="N135" i="2"/>
  <c r="O135" i="2" s="1"/>
  <c r="SE134" i="2"/>
  <c r="SD134" i="2"/>
  <c r="RT134" i="2"/>
  <c r="RS134" i="2"/>
  <c r="RR134" i="2"/>
  <c r="RQ134" i="2"/>
  <c r="RP134" i="2"/>
  <c r="RO134" i="2"/>
  <c r="RN134" i="2"/>
  <c r="RM134" i="2"/>
  <c r="RL134" i="2"/>
  <c r="RK134" i="2"/>
  <c r="QT134" i="2"/>
  <c r="QK134" i="2"/>
  <c r="QO134" i="2" s="1"/>
  <c r="QJ134" i="2"/>
  <c r="PU134" i="2"/>
  <c r="PQ134" i="2"/>
  <c r="PR134" i="2" s="1"/>
  <c r="PF134" i="2"/>
  <c r="OW134" i="2"/>
  <c r="PA134" i="2" s="1"/>
  <c r="OV134" i="2"/>
  <c r="OG134" i="2"/>
  <c r="OC134" i="2"/>
  <c r="OD134" i="2" s="1"/>
  <c r="NR134" i="2"/>
  <c r="NI134" i="2"/>
  <c r="NM134" i="2" s="1"/>
  <c r="NH134" i="2"/>
  <c r="MS134" i="2"/>
  <c r="MO134" i="2"/>
  <c r="MP134" i="2" s="1"/>
  <c r="MD134" i="2"/>
  <c r="LU134" i="2"/>
  <c r="LY134" i="2" s="1"/>
  <c r="LT134" i="2"/>
  <c r="LE134" i="2"/>
  <c r="LA134" i="2"/>
  <c r="LB134" i="2" s="1"/>
  <c r="KP134" i="2"/>
  <c r="KG134" i="2"/>
  <c r="KK134" i="2" s="1"/>
  <c r="KF134" i="2"/>
  <c r="JQ134" i="2"/>
  <c r="JM134" i="2"/>
  <c r="JN134" i="2" s="1"/>
  <c r="JB134" i="2"/>
  <c r="IS134" i="2"/>
  <c r="IW134" i="2" s="1"/>
  <c r="IR134" i="2"/>
  <c r="IC134" i="2"/>
  <c r="HY134" i="2"/>
  <c r="HZ134" i="2" s="1"/>
  <c r="HN134" i="2"/>
  <c r="GW134" i="2"/>
  <c r="GL134" i="2"/>
  <c r="GI134" i="2"/>
  <c r="GJ134" i="2" s="1"/>
  <c r="GG134" i="2"/>
  <c r="GH134" i="2" s="1"/>
  <c r="GE134" i="2"/>
  <c r="GF134" i="2" s="1"/>
  <c r="GD134" i="2"/>
  <c r="GC134" i="2"/>
  <c r="GK134" i="2" s="1"/>
  <c r="FO134" i="2"/>
  <c r="FM134" i="2"/>
  <c r="FK134" i="2"/>
  <c r="FL134" i="2" s="1"/>
  <c r="FI134" i="2"/>
  <c r="EU134" i="2"/>
  <c r="EV134" i="2" s="1"/>
  <c r="ES134" i="2"/>
  <c r="ET134" i="2" s="1"/>
  <c r="ER134" i="2"/>
  <c r="EQ134" i="2"/>
  <c r="EO134" i="2"/>
  <c r="EP134" i="2" s="1"/>
  <c r="EA134" i="2"/>
  <c r="DY134" i="2"/>
  <c r="DZ134" i="2" s="1"/>
  <c r="DW134" i="2"/>
  <c r="DU134" i="2"/>
  <c r="DG134" i="2"/>
  <c r="DH134" i="2" s="1"/>
  <c r="DF134" i="2"/>
  <c r="DE134" i="2"/>
  <c r="DC134" i="2"/>
  <c r="DD134" i="2" s="1"/>
  <c r="DA134" i="2"/>
  <c r="DB134" i="2" s="1"/>
  <c r="CL134" i="2"/>
  <c r="CF134" i="2"/>
  <c r="CC134" i="2"/>
  <c r="CD134" i="2" s="1"/>
  <c r="CB134" i="2"/>
  <c r="CA134" i="2"/>
  <c r="CI134" i="2" s="1"/>
  <c r="CJ134" i="2" s="1"/>
  <c r="BQ134" i="2"/>
  <c r="BS134" i="2" s="1"/>
  <c r="BP134" i="2"/>
  <c r="BO134" i="2"/>
  <c r="BJ134" i="2"/>
  <c r="BR134" i="2" s="1"/>
  <c r="BC134" i="2"/>
  <c r="BD134" i="2" s="1"/>
  <c r="AN134" i="2"/>
  <c r="HC134" i="2" s="1"/>
  <c r="HD134" i="2" s="1"/>
  <c r="AM134" i="2"/>
  <c r="AL134" i="2"/>
  <c r="HA134" i="2" s="1"/>
  <c r="HB134" i="2" s="1"/>
  <c r="AJ134" i="2"/>
  <c r="AK134" i="2" s="1"/>
  <c r="AH134" i="2"/>
  <c r="AI134" i="2" s="1"/>
  <c r="X134" i="2"/>
  <c r="RJ134" i="2" s="1"/>
  <c r="W134" i="2"/>
  <c r="RI134" i="2" s="1"/>
  <c r="V134" i="2"/>
  <c r="RH134" i="2" s="1"/>
  <c r="U134" i="2"/>
  <c r="RG134" i="2" s="1"/>
  <c r="T134" i="2"/>
  <c r="RF134" i="2" s="1"/>
  <c r="S134" i="2"/>
  <c r="RE134" i="2" s="1"/>
  <c r="R134" i="2"/>
  <c r="RD134" i="2" s="1"/>
  <c r="Q134" i="2"/>
  <c r="RC134" i="2" s="1"/>
  <c r="L134" i="2"/>
  <c r="K134" i="2"/>
  <c r="J134" i="2"/>
  <c r="I134" i="2"/>
  <c r="QH134" i="2" s="1"/>
  <c r="SE133" i="2"/>
  <c r="SD133" i="2"/>
  <c r="RT133" i="2"/>
  <c r="RS133" i="2"/>
  <c r="RR133" i="2"/>
  <c r="RQ133" i="2"/>
  <c r="RP133" i="2"/>
  <c r="RO133" i="2"/>
  <c r="RN133" i="2"/>
  <c r="RM133" i="2"/>
  <c r="RL133" i="2"/>
  <c r="RK133" i="2"/>
  <c r="RG133" i="2"/>
  <c r="RD133" i="2"/>
  <c r="RC133" i="2"/>
  <c r="QO133" i="2"/>
  <c r="QK133" i="2"/>
  <c r="PQ133" i="2"/>
  <c r="PU133" i="2" s="1"/>
  <c r="PA133" i="2"/>
  <c r="OW133" i="2"/>
  <c r="OC133" i="2"/>
  <c r="OG133" i="2" s="1"/>
  <c r="NM133" i="2"/>
  <c r="NI133" i="2"/>
  <c r="MO133" i="2"/>
  <c r="MS133" i="2" s="1"/>
  <c r="LY133" i="2"/>
  <c r="LU133" i="2"/>
  <c r="LA133" i="2"/>
  <c r="LE133" i="2" s="1"/>
  <c r="KK133" i="2"/>
  <c r="KG133" i="2"/>
  <c r="JM133" i="2"/>
  <c r="JQ133" i="2" s="1"/>
  <c r="IW133" i="2"/>
  <c r="IS133" i="2"/>
  <c r="HY133" i="2"/>
  <c r="IC133" i="2" s="1"/>
  <c r="GI133" i="2"/>
  <c r="GG133" i="2"/>
  <c r="GE133" i="2"/>
  <c r="GC133" i="2"/>
  <c r="FO133" i="2"/>
  <c r="FM133" i="2"/>
  <c r="FK133" i="2"/>
  <c r="FI133" i="2"/>
  <c r="EU133" i="2"/>
  <c r="ES133" i="2"/>
  <c r="EQ133" i="2"/>
  <c r="EO133" i="2"/>
  <c r="EC133" i="2"/>
  <c r="EA133" i="2"/>
  <c r="DY133" i="2"/>
  <c r="DW133" i="2"/>
  <c r="DU133" i="2"/>
  <c r="DG133" i="2"/>
  <c r="DE133" i="2"/>
  <c r="DC133" i="2"/>
  <c r="DA133" i="2"/>
  <c r="DI133" i="2" s="1"/>
  <c r="CQ133" i="2"/>
  <c r="CI133" i="2"/>
  <c r="CM133" i="2" s="1"/>
  <c r="CG133" i="2"/>
  <c r="CC133" i="2"/>
  <c r="CA133" i="2"/>
  <c r="BO133" i="2"/>
  <c r="BC133" i="2"/>
  <c r="AJ133" i="2"/>
  <c r="X133" i="2"/>
  <c r="RJ133" i="2" s="1"/>
  <c r="W133" i="2"/>
  <c r="RI133" i="2" s="1"/>
  <c r="V133" i="2"/>
  <c r="RH133" i="2" s="1"/>
  <c r="U133" i="2"/>
  <c r="T133" i="2"/>
  <c r="RF133" i="2" s="1"/>
  <c r="S133" i="2"/>
  <c r="RE133" i="2" s="1"/>
  <c r="R133" i="2"/>
  <c r="Q133" i="2"/>
  <c r="L133" i="2"/>
  <c r="K133" i="2"/>
  <c r="J133" i="2"/>
  <c r="I133" i="2"/>
  <c r="BN133" i="2" s="1"/>
  <c r="SE132" i="2"/>
  <c r="SD132" i="2"/>
  <c r="RT132" i="2"/>
  <c r="RS132" i="2"/>
  <c r="RR132" i="2"/>
  <c r="RQ132" i="2"/>
  <c r="RP132" i="2"/>
  <c r="RO132" i="2"/>
  <c r="RN132" i="2"/>
  <c r="RM132" i="2"/>
  <c r="RL132" i="2"/>
  <c r="RK132" i="2"/>
  <c r="RI132" i="2"/>
  <c r="RH132" i="2"/>
  <c r="RD132" i="2"/>
  <c r="QK132" i="2"/>
  <c r="PU132" i="2"/>
  <c r="PQ132" i="2"/>
  <c r="OW132" i="2"/>
  <c r="OG132" i="2"/>
  <c r="OC132" i="2"/>
  <c r="NI132" i="2"/>
  <c r="MS132" i="2"/>
  <c r="MO132" i="2"/>
  <c r="LU132" i="2"/>
  <c r="LE132" i="2"/>
  <c r="LA132" i="2"/>
  <c r="KG132" i="2"/>
  <c r="JQ132" i="2"/>
  <c r="JM132" i="2"/>
  <c r="IS132" i="2"/>
  <c r="IC132" i="2"/>
  <c r="HY132" i="2"/>
  <c r="GI132" i="2"/>
  <c r="GG132" i="2"/>
  <c r="GE132" i="2"/>
  <c r="GC132" i="2"/>
  <c r="FO132" i="2"/>
  <c r="FM132" i="2"/>
  <c r="FK132" i="2"/>
  <c r="FI132" i="2"/>
  <c r="EU132" i="2"/>
  <c r="ES132" i="2"/>
  <c r="EQ132" i="2"/>
  <c r="EO132" i="2"/>
  <c r="EW132" i="2" s="1"/>
  <c r="EA132" i="2"/>
  <c r="DY132" i="2"/>
  <c r="DW132" i="2"/>
  <c r="DU132" i="2"/>
  <c r="DG132" i="2"/>
  <c r="DE132" i="2"/>
  <c r="DC132" i="2"/>
  <c r="DA132" i="2"/>
  <c r="CG132" i="2"/>
  <c r="CC132" i="2"/>
  <c r="CA132" i="2"/>
  <c r="BO132" i="2"/>
  <c r="BC132" i="2"/>
  <c r="AL132" i="2"/>
  <c r="AJ132" i="2"/>
  <c r="AH132" i="2"/>
  <c r="GW132" i="2" s="1"/>
  <c r="X132" i="2"/>
  <c r="W132" i="2"/>
  <c r="V132" i="2"/>
  <c r="U132" i="2"/>
  <c r="RG132" i="2" s="1"/>
  <c r="T132" i="2"/>
  <c r="RF132" i="2" s="1"/>
  <c r="S132" i="2"/>
  <c r="RE132" i="2" s="1"/>
  <c r="R132" i="2"/>
  <c r="Q132" i="2"/>
  <c r="RC132" i="2" s="1"/>
  <c r="L132" i="2"/>
  <c r="K132" i="2"/>
  <c r="SE131" i="2"/>
  <c r="SD131" i="2"/>
  <c r="RT131" i="2"/>
  <c r="RS131" i="2"/>
  <c r="RR131" i="2"/>
  <c r="RQ131" i="2"/>
  <c r="RP131" i="2"/>
  <c r="RO131" i="2"/>
  <c r="RN131" i="2"/>
  <c r="RM131" i="2"/>
  <c r="RL131" i="2"/>
  <c r="RK131" i="2"/>
  <c r="RI131" i="2"/>
  <c r="RF131" i="2"/>
  <c r="RE131" i="2"/>
  <c r="QN131" i="2"/>
  <c r="QK131" i="2"/>
  <c r="QO131" i="2" s="1"/>
  <c r="QH131" i="2"/>
  <c r="QF131" i="2"/>
  <c r="QD131" i="2"/>
  <c r="PT131" i="2"/>
  <c r="PR131" i="2"/>
  <c r="PQ131" i="2"/>
  <c r="PU131" i="2" s="1"/>
  <c r="PN131" i="2"/>
  <c r="PJ131" i="2"/>
  <c r="OZ131" i="2"/>
  <c r="OW131" i="2"/>
  <c r="PA131" i="2" s="1"/>
  <c r="OT131" i="2"/>
  <c r="OR131" i="2"/>
  <c r="OP131" i="2"/>
  <c r="OF131" i="2"/>
  <c r="OD131" i="2"/>
  <c r="OC131" i="2"/>
  <c r="OG131" i="2" s="1"/>
  <c r="NZ131" i="2"/>
  <c r="NV131" i="2"/>
  <c r="NL131" i="2"/>
  <c r="NI131" i="2"/>
  <c r="NM131" i="2" s="1"/>
  <c r="NF131" i="2"/>
  <c r="ND131" i="2"/>
  <c r="NB131" i="2"/>
  <c r="MR131" i="2"/>
  <c r="MP131" i="2"/>
  <c r="MO131" i="2"/>
  <c r="MS131" i="2" s="1"/>
  <c r="ML131" i="2"/>
  <c r="MH131" i="2"/>
  <c r="LX131" i="2"/>
  <c r="LU131" i="2"/>
  <c r="LY131" i="2" s="1"/>
  <c r="LR131" i="2"/>
  <c r="LP131" i="2"/>
  <c r="LN131" i="2"/>
  <c r="LD131" i="2"/>
  <c r="LB131" i="2"/>
  <c r="LA131" i="2"/>
  <c r="LE131" i="2" s="1"/>
  <c r="KX131" i="2"/>
  <c r="KT131" i="2"/>
  <c r="KJ131" i="2"/>
  <c r="KG131" i="2"/>
  <c r="KK131" i="2" s="1"/>
  <c r="KD131" i="2"/>
  <c r="KB131" i="2"/>
  <c r="JZ131" i="2"/>
  <c r="JP131" i="2"/>
  <c r="JN131" i="2"/>
  <c r="JM131" i="2"/>
  <c r="JQ131" i="2" s="1"/>
  <c r="JJ131" i="2"/>
  <c r="JF131" i="2"/>
  <c r="IV131" i="2"/>
  <c r="IS131" i="2"/>
  <c r="IW131" i="2" s="1"/>
  <c r="IP131" i="2"/>
  <c r="IN131" i="2"/>
  <c r="IL131" i="2"/>
  <c r="IB131" i="2"/>
  <c r="HZ131" i="2"/>
  <c r="HY131" i="2"/>
  <c r="IC131" i="2" s="1"/>
  <c r="HV131" i="2"/>
  <c r="HR131" i="2"/>
  <c r="HD131" i="2"/>
  <c r="HB131" i="2"/>
  <c r="HA131" i="2"/>
  <c r="GY131" i="2"/>
  <c r="GZ131" i="2" s="1"/>
  <c r="GW131" i="2"/>
  <c r="GX131" i="2" s="1"/>
  <c r="GI131" i="2"/>
  <c r="GJ131" i="2" s="1"/>
  <c r="GH131" i="2"/>
  <c r="GG131" i="2"/>
  <c r="GF131" i="2"/>
  <c r="GE131" i="2"/>
  <c r="GD131" i="2"/>
  <c r="GC131" i="2"/>
  <c r="FZ131" i="2"/>
  <c r="FP131" i="2"/>
  <c r="FO131" i="2"/>
  <c r="FM131" i="2"/>
  <c r="FN131" i="2" s="1"/>
  <c r="FK131" i="2"/>
  <c r="FL131" i="2" s="1"/>
  <c r="FI131" i="2"/>
  <c r="FJ131" i="2" s="1"/>
  <c r="FF131" i="2"/>
  <c r="EW131" i="2"/>
  <c r="EX131" i="2" s="1"/>
  <c r="EV131" i="2"/>
  <c r="EU131" i="2"/>
  <c r="ET131" i="2"/>
  <c r="ES131" i="2"/>
  <c r="ER131" i="2"/>
  <c r="EQ131" i="2"/>
  <c r="EO131" i="2"/>
  <c r="EL131" i="2"/>
  <c r="ED131" i="2"/>
  <c r="EA131" i="2"/>
  <c r="EB131" i="2" s="1"/>
  <c r="DY131" i="2"/>
  <c r="DZ131" i="2" s="1"/>
  <c r="DW131" i="2"/>
  <c r="DX131" i="2" s="1"/>
  <c r="DV131" i="2"/>
  <c r="DU131" i="2"/>
  <c r="EC131" i="2" s="1"/>
  <c r="DH131" i="2"/>
  <c r="DG131" i="2"/>
  <c r="DF131" i="2"/>
  <c r="DE131" i="2"/>
  <c r="DC131" i="2"/>
  <c r="CX131" i="2"/>
  <c r="CL131" i="2"/>
  <c r="CI131" i="2"/>
  <c r="CH131" i="2"/>
  <c r="CG131" i="2"/>
  <c r="CF131" i="2"/>
  <c r="CC131" i="2"/>
  <c r="CD131" i="2" s="1"/>
  <c r="CA131" i="2"/>
  <c r="CB131" i="2" s="1"/>
  <c r="BX131" i="2"/>
  <c r="BL131" i="2"/>
  <c r="BJ131" i="2"/>
  <c r="BH131" i="2"/>
  <c r="BC131" i="2"/>
  <c r="BD131" i="2" s="1"/>
  <c r="AO131" i="2"/>
  <c r="AN131" i="2"/>
  <c r="BM131" i="2" s="1"/>
  <c r="BN131" i="2" s="1"/>
  <c r="AL131" i="2"/>
  <c r="AM131" i="2" s="1"/>
  <c r="X131" i="2"/>
  <c r="X213" i="2" s="1"/>
  <c r="W131" i="2"/>
  <c r="W213" i="2" s="1"/>
  <c r="V131" i="2"/>
  <c r="V213" i="2" s="1"/>
  <c r="U131" i="2"/>
  <c r="T131" i="2"/>
  <c r="T213" i="2" s="1"/>
  <c r="S131" i="2"/>
  <c r="S213" i="2" s="1"/>
  <c r="R131" i="2"/>
  <c r="R213" i="2" s="1"/>
  <c r="Q131" i="2"/>
  <c r="Q213" i="2" s="1"/>
  <c r="L131" i="2"/>
  <c r="K131" i="2"/>
  <c r="I131" i="2"/>
  <c r="PL131" i="2" s="1"/>
  <c r="SE130" i="2"/>
  <c r="SD130" i="2"/>
  <c r="RT130" i="2"/>
  <c r="RS130" i="2"/>
  <c r="RR130" i="2"/>
  <c r="RQ130" i="2"/>
  <c r="RP130" i="2"/>
  <c r="RO130" i="2"/>
  <c r="RN130" i="2"/>
  <c r="RM130" i="2"/>
  <c r="RL130" i="2"/>
  <c r="RK130" i="2"/>
  <c r="RC130" i="2"/>
  <c r="QO130" i="2"/>
  <c r="QN130" i="2"/>
  <c r="QK130" i="2"/>
  <c r="PU130" i="2"/>
  <c r="PV130" i="2" s="1"/>
  <c r="PQ130" i="2"/>
  <c r="PN130" i="2"/>
  <c r="PA130" i="2"/>
  <c r="OZ130" i="2"/>
  <c r="OW130" i="2"/>
  <c r="OG130" i="2"/>
  <c r="OH130" i="2" s="1"/>
  <c r="OC130" i="2"/>
  <c r="NZ130" i="2"/>
  <c r="NM130" i="2"/>
  <c r="NL130" i="2"/>
  <c r="NI130" i="2"/>
  <c r="MS130" i="2"/>
  <c r="MO130" i="2"/>
  <c r="ML130" i="2"/>
  <c r="LY130" i="2"/>
  <c r="LX130" i="2"/>
  <c r="LU130" i="2"/>
  <c r="LE130" i="2"/>
  <c r="LF130" i="2" s="1"/>
  <c r="LA130" i="2"/>
  <c r="KX130" i="2"/>
  <c r="KK130" i="2"/>
  <c r="KJ130" i="2"/>
  <c r="KG130" i="2"/>
  <c r="JQ130" i="2"/>
  <c r="JR130" i="2" s="1"/>
  <c r="JM130" i="2"/>
  <c r="IW130" i="2"/>
  <c r="IV130" i="2"/>
  <c r="IS130" i="2"/>
  <c r="IC130" i="2"/>
  <c r="ID130" i="2" s="1"/>
  <c r="HY130" i="2"/>
  <c r="HV130" i="2"/>
  <c r="HC130" i="2"/>
  <c r="HD130" i="2" s="1"/>
  <c r="HA130" i="2"/>
  <c r="HB130" i="2" s="1"/>
  <c r="GZ130" i="2"/>
  <c r="GY130" i="2"/>
  <c r="GI130" i="2"/>
  <c r="GG130" i="2"/>
  <c r="GH130" i="2" s="1"/>
  <c r="GE130" i="2"/>
  <c r="GC130" i="2"/>
  <c r="FO130" i="2"/>
  <c r="FP130" i="2" s="1"/>
  <c r="FN130" i="2"/>
  <c r="FM130" i="2"/>
  <c r="FK130" i="2"/>
  <c r="FL130" i="2" s="1"/>
  <c r="FI130" i="2"/>
  <c r="FJ130" i="2" s="1"/>
  <c r="EU130" i="2"/>
  <c r="ES130" i="2"/>
  <c r="EQ130" i="2"/>
  <c r="EO130" i="2"/>
  <c r="EB130" i="2"/>
  <c r="EA130" i="2"/>
  <c r="DY130" i="2"/>
  <c r="DW130" i="2"/>
  <c r="DX130" i="2" s="1"/>
  <c r="DU130" i="2"/>
  <c r="DV130" i="2" s="1"/>
  <c r="DR130" i="2"/>
  <c r="DE130" i="2"/>
  <c r="DD130" i="2"/>
  <c r="DC130" i="2"/>
  <c r="DA130" i="2"/>
  <c r="CX130" i="2"/>
  <c r="CG130" i="2"/>
  <c r="CH130" i="2" s="1"/>
  <c r="CF130" i="2"/>
  <c r="CC130" i="2"/>
  <c r="CD130" i="2" s="1"/>
  <c r="CA130" i="2"/>
  <c r="BL130" i="2"/>
  <c r="BC130" i="2"/>
  <c r="AL130" i="2"/>
  <c r="AK130" i="2"/>
  <c r="AJ130" i="2"/>
  <c r="X130" i="2"/>
  <c r="RJ130" i="2" s="1"/>
  <c r="W130" i="2"/>
  <c r="RI130" i="2" s="1"/>
  <c r="V130" i="2"/>
  <c r="RH130" i="2" s="1"/>
  <c r="U130" i="2"/>
  <c r="RG130" i="2" s="1"/>
  <c r="T130" i="2"/>
  <c r="RF130" i="2" s="1"/>
  <c r="S130" i="2"/>
  <c r="RE130" i="2" s="1"/>
  <c r="R130" i="2"/>
  <c r="Q130" i="2"/>
  <c r="L130" i="2"/>
  <c r="K130" i="2"/>
  <c r="J130" i="2"/>
  <c r="I130" i="2"/>
  <c r="SE129" i="2"/>
  <c r="SD129" i="2"/>
  <c r="RT129" i="2"/>
  <c r="RS129" i="2"/>
  <c r="RR129" i="2"/>
  <c r="RQ129" i="2"/>
  <c r="RP129" i="2"/>
  <c r="RO129" i="2"/>
  <c r="RN129" i="2"/>
  <c r="RM129" i="2"/>
  <c r="RL129" i="2"/>
  <c r="RK129" i="2"/>
  <c r="RJ129" i="2"/>
  <c r="RI129" i="2"/>
  <c r="RH129" i="2"/>
  <c r="RG129" i="2"/>
  <c r="RF129" i="2"/>
  <c r="RE129" i="2"/>
  <c r="RD129" i="2"/>
  <c r="RC129" i="2"/>
  <c r="RB129" i="2"/>
  <c r="RA129" i="2" s="1"/>
  <c r="QT129" i="2"/>
  <c r="QO129" i="2"/>
  <c r="QN129" i="2"/>
  <c r="QL129" i="2"/>
  <c r="QK129" i="2"/>
  <c r="QJ129" i="2"/>
  <c r="QH129" i="2"/>
  <c r="QF129" i="2"/>
  <c r="QD129" i="2"/>
  <c r="PZ129" i="2"/>
  <c r="PV129" i="2"/>
  <c r="PU129" i="2"/>
  <c r="PT129" i="2"/>
  <c r="PR129" i="2"/>
  <c r="PQ129" i="2"/>
  <c r="PP129" i="2"/>
  <c r="PN129" i="2"/>
  <c r="PL129" i="2"/>
  <c r="PJ129" i="2"/>
  <c r="PF129" i="2"/>
  <c r="PA129" i="2"/>
  <c r="OZ129" i="2"/>
  <c r="OW129" i="2"/>
  <c r="OX129" i="2" s="1"/>
  <c r="OV129" i="2"/>
  <c r="OT129" i="2"/>
  <c r="OR129" i="2"/>
  <c r="OP129" i="2"/>
  <c r="OL129" i="2"/>
  <c r="OG129" i="2"/>
  <c r="OF129" i="2"/>
  <c r="OD129" i="2"/>
  <c r="OC129" i="2"/>
  <c r="OB129" i="2"/>
  <c r="NZ129" i="2"/>
  <c r="NX129" i="2"/>
  <c r="NV129" i="2"/>
  <c r="NR129" i="2"/>
  <c r="NM129" i="2"/>
  <c r="NL129" i="2"/>
  <c r="NJ129" i="2"/>
  <c r="NI129" i="2"/>
  <c r="NH129" i="2"/>
  <c r="NF129" i="2"/>
  <c r="ND129" i="2"/>
  <c r="NB129" i="2"/>
  <c r="MX129" i="2"/>
  <c r="MT129" i="2"/>
  <c r="MS129" i="2"/>
  <c r="MR129" i="2"/>
  <c r="MP129" i="2"/>
  <c r="MO129" i="2"/>
  <c r="MN129" i="2"/>
  <c r="ML129" i="2"/>
  <c r="MJ129" i="2"/>
  <c r="MH129" i="2"/>
  <c r="MD129" i="2"/>
  <c r="LY129" i="2"/>
  <c r="LX129" i="2"/>
  <c r="LU129" i="2"/>
  <c r="LV129" i="2" s="1"/>
  <c r="LT129" i="2"/>
  <c r="LR129" i="2"/>
  <c r="LP129" i="2"/>
  <c r="LN129" i="2"/>
  <c r="LJ129" i="2"/>
  <c r="LE129" i="2"/>
  <c r="LD129" i="2"/>
  <c r="LB129" i="2"/>
  <c r="LA129" i="2"/>
  <c r="KZ129" i="2"/>
  <c r="KX129" i="2"/>
  <c r="KV129" i="2"/>
  <c r="KT129" i="2"/>
  <c r="KP129" i="2"/>
  <c r="KK129" i="2"/>
  <c r="KJ129" i="2"/>
  <c r="KH129" i="2"/>
  <c r="KG129" i="2"/>
  <c r="KF129" i="2"/>
  <c r="KD129" i="2"/>
  <c r="KB129" i="2"/>
  <c r="JZ129" i="2"/>
  <c r="JV129" i="2"/>
  <c r="JR129" i="2"/>
  <c r="JQ129" i="2"/>
  <c r="JP129" i="2"/>
  <c r="JN129" i="2"/>
  <c r="JM129" i="2"/>
  <c r="JL129" i="2"/>
  <c r="JJ129" i="2"/>
  <c r="JH129" i="2"/>
  <c r="JF129" i="2"/>
  <c r="JB129" i="2"/>
  <c r="IW129" i="2"/>
  <c r="IV129" i="2"/>
  <c r="IS129" i="2"/>
  <c r="IT129" i="2" s="1"/>
  <c r="IR129" i="2"/>
  <c r="IP129" i="2"/>
  <c r="IN129" i="2"/>
  <c r="IL129" i="2"/>
  <c r="IH129" i="2"/>
  <c r="IC129" i="2"/>
  <c r="IB129" i="2"/>
  <c r="HZ129" i="2"/>
  <c r="HY129" i="2"/>
  <c r="HX129" i="2"/>
  <c r="HV129" i="2"/>
  <c r="HT129" i="2"/>
  <c r="HR129" i="2"/>
  <c r="HN129" i="2"/>
  <c r="HD129" i="2"/>
  <c r="HB129" i="2"/>
  <c r="HA129" i="2"/>
  <c r="GZ129" i="2"/>
  <c r="GY129" i="2"/>
  <c r="GW129" i="2"/>
  <c r="GW130" i="2" s="1"/>
  <c r="GT129" i="2"/>
  <c r="GI129" i="2"/>
  <c r="GJ129" i="2" s="1"/>
  <c r="GG129" i="2"/>
  <c r="GH129" i="2" s="1"/>
  <c r="GE129" i="2"/>
  <c r="GF129" i="2" s="1"/>
  <c r="GC129" i="2"/>
  <c r="GD129" i="2" s="1"/>
  <c r="FZ129" i="2"/>
  <c r="FP129" i="2"/>
  <c r="FO129" i="2"/>
  <c r="FN129" i="2"/>
  <c r="FM129" i="2"/>
  <c r="FK129" i="2"/>
  <c r="FL129" i="2" s="1"/>
  <c r="FJ129" i="2"/>
  <c r="FI129" i="2"/>
  <c r="FF129" i="2"/>
  <c r="EW129" i="2"/>
  <c r="EX129" i="2" s="1"/>
  <c r="EU129" i="2"/>
  <c r="EV129" i="2" s="1"/>
  <c r="ES129" i="2"/>
  <c r="ET129" i="2" s="1"/>
  <c r="EQ129" i="2"/>
  <c r="ER129" i="2" s="1"/>
  <c r="EZ129" i="2" s="1"/>
  <c r="EY129" i="2" s="1"/>
  <c r="FA129" i="2" s="1"/>
  <c r="EO129" i="2"/>
  <c r="EP129" i="2" s="1"/>
  <c r="EL129" i="2"/>
  <c r="EB129" i="2"/>
  <c r="EA129" i="2"/>
  <c r="DY129" i="2"/>
  <c r="DZ129" i="2" s="1"/>
  <c r="DX129" i="2"/>
  <c r="DW129" i="2"/>
  <c r="DV129" i="2"/>
  <c r="DU129" i="2"/>
  <c r="DR129" i="2"/>
  <c r="DC129" i="2"/>
  <c r="DA129" i="2"/>
  <c r="DB129" i="2" s="1"/>
  <c r="CX129" i="2"/>
  <c r="CU129" i="2"/>
  <c r="CQ129" i="2"/>
  <c r="CP129" i="2"/>
  <c r="CO129" i="2"/>
  <c r="CM129" i="2"/>
  <c r="CS129" i="2" s="1"/>
  <c r="CL129" i="2"/>
  <c r="CI129" i="2"/>
  <c r="CJ129" i="2" s="1"/>
  <c r="CH129" i="2"/>
  <c r="CF129" i="2"/>
  <c r="CD129" i="2"/>
  <c r="CB129" i="2"/>
  <c r="BX129" i="2"/>
  <c r="BL129" i="2"/>
  <c r="BJ129" i="2"/>
  <c r="BH129" i="2"/>
  <c r="BC129" i="2"/>
  <c r="BD129" i="2" s="1"/>
  <c r="AH129" i="2"/>
  <c r="AI129" i="2" s="1"/>
  <c r="N129" i="2"/>
  <c r="PW129" i="2" s="1"/>
  <c r="SE128" i="2"/>
  <c r="SD128" i="2"/>
  <c r="RT128" i="2"/>
  <c r="RS128" i="2"/>
  <c r="RR128" i="2"/>
  <c r="RQ128" i="2"/>
  <c r="RP128" i="2"/>
  <c r="RO128" i="2"/>
  <c r="RN128" i="2"/>
  <c r="RM128" i="2"/>
  <c r="RL128" i="2"/>
  <c r="RK128" i="2"/>
  <c r="RJ128" i="2"/>
  <c r="RI128" i="2"/>
  <c r="RH128" i="2"/>
  <c r="RG128" i="2"/>
  <c r="RF128" i="2"/>
  <c r="RE128" i="2"/>
  <c r="RD128" i="2"/>
  <c r="RC128" i="2"/>
  <c r="QT128" i="2"/>
  <c r="QN128" i="2"/>
  <c r="QK128" i="2"/>
  <c r="QL128" i="2" s="1"/>
  <c r="QJ128" i="2"/>
  <c r="QH128" i="2"/>
  <c r="QF128" i="2"/>
  <c r="QD128" i="2"/>
  <c r="PZ128" i="2"/>
  <c r="PX128" i="2"/>
  <c r="PV128" i="2"/>
  <c r="PU128" i="2"/>
  <c r="PT128" i="2"/>
  <c r="PR128" i="2"/>
  <c r="PQ128" i="2"/>
  <c r="PP128" i="2"/>
  <c r="PN128" i="2"/>
  <c r="PL128" i="2"/>
  <c r="PJ128" i="2"/>
  <c r="PF128" i="2"/>
  <c r="OZ128" i="2"/>
  <c r="OX128" i="2"/>
  <c r="OW128" i="2"/>
  <c r="PA128" i="2" s="1"/>
  <c r="OV128" i="2"/>
  <c r="OT128" i="2"/>
  <c r="OR128" i="2"/>
  <c r="OP128" i="2"/>
  <c r="OL128" i="2"/>
  <c r="OI128" i="2"/>
  <c r="OG128" i="2"/>
  <c r="OH128" i="2" s="1"/>
  <c r="OF128" i="2"/>
  <c r="OD128" i="2"/>
  <c r="OC128" i="2"/>
  <c r="OB128" i="2"/>
  <c r="NZ128" i="2"/>
  <c r="NX128" i="2"/>
  <c r="NV128" i="2"/>
  <c r="NR128" i="2"/>
  <c r="NL128" i="2"/>
  <c r="NI128" i="2"/>
  <c r="NH128" i="2"/>
  <c r="NF128" i="2"/>
  <c r="ND128" i="2"/>
  <c r="NB128" i="2"/>
  <c r="MX128" i="2"/>
  <c r="MT128" i="2"/>
  <c r="MS128" i="2"/>
  <c r="MV128" i="2" s="1"/>
  <c r="MR128" i="2"/>
  <c r="MP128" i="2"/>
  <c r="MO128" i="2"/>
  <c r="MN128" i="2"/>
  <c r="ML128" i="2"/>
  <c r="MJ128" i="2"/>
  <c r="MH128" i="2"/>
  <c r="MD128" i="2"/>
  <c r="LY128" i="2"/>
  <c r="LZ128" i="2" s="1"/>
  <c r="LX128" i="2"/>
  <c r="LU128" i="2"/>
  <c r="LV128" i="2" s="1"/>
  <c r="LT128" i="2"/>
  <c r="LR128" i="2"/>
  <c r="LP128" i="2"/>
  <c r="LN128" i="2"/>
  <c r="LJ128" i="2"/>
  <c r="LE128" i="2"/>
  <c r="LD128" i="2"/>
  <c r="LB128" i="2"/>
  <c r="LA128" i="2"/>
  <c r="KZ128" i="2"/>
  <c r="KX128" i="2"/>
  <c r="KV128" i="2"/>
  <c r="KT128" i="2"/>
  <c r="KP128" i="2"/>
  <c r="KJ128" i="2"/>
  <c r="KH128" i="2"/>
  <c r="KG128" i="2"/>
  <c r="KK128" i="2" s="1"/>
  <c r="KF128" i="2"/>
  <c r="KD128" i="2"/>
  <c r="KB128" i="2"/>
  <c r="JZ128" i="2"/>
  <c r="JV128" i="2"/>
  <c r="JQ128" i="2"/>
  <c r="JR128" i="2" s="1"/>
  <c r="JP128" i="2"/>
  <c r="JN128" i="2"/>
  <c r="JM128" i="2"/>
  <c r="JL128" i="2"/>
  <c r="JJ128" i="2"/>
  <c r="JH128" i="2"/>
  <c r="JF128" i="2"/>
  <c r="JB128" i="2"/>
  <c r="IZ128" i="2"/>
  <c r="IW128" i="2"/>
  <c r="IX128" i="2" s="1"/>
  <c r="IV128" i="2"/>
  <c r="IS128" i="2"/>
  <c r="IT128" i="2" s="1"/>
  <c r="IR128" i="2"/>
  <c r="IP128" i="2"/>
  <c r="IN128" i="2"/>
  <c r="IL128" i="2"/>
  <c r="IH128" i="2"/>
  <c r="ID128" i="2"/>
  <c r="IC128" i="2"/>
  <c r="IF128" i="2" s="1"/>
  <c r="IB128" i="2"/>
  <c r="HZ128" i="2"/>
  <c r="HY128" i="2"/>
  <c r="HX128" i="2"/>
  <c r="HV128" i="2"/>
  <c r="HT128" i="2"/>
  <c r="HR128" i="2"/>
  <c r="HN128" i="2"/>
  <c r="HD128" i="2"/>
  <c r="HB128" i="2"/>
  <c r="HA128" i="2"/>
  <c r="GY128" i="2"/>
  <c r="GZ128" i="2" s="1"/>
  <c r="GW128" i="2"/>
  <c r="GX128" i="2" s="1"/>
  <c r="GT128" i="2"/>
  <c r="GJ128" i="2"/>
  <c r="GI128" i="2"/>
  <c r="GG128" i="2"/>
  <c r="GH128" i="2" s="1"/>
  <c r="GF128" i="2"/>
  <c r="GE128" i="2"/>
  <c r="GK128" i="2" s="1"/>
  <c r="GL128" i="2" s="1"/>
  <c r="GD128" i="2"/>
  <c r="GC128" i="2"/>
  <c r="FZ128" i="2"/>
  <c r="FP128" i="2"/>
  <c r="FO128" i="2"/>
  <c r="FM128" i="2"/>
  <c r="FN128" i="2" s="1"/>
  <c r="FL128" i="2"/>
  <c r="FK128" i="2"/>
  <c r="FJ128" i="2"/>
  <c r="FI128" i="2"/>
  <c r="FQ128" i="2" s="1"/>
  <c r="FF128" i="2"/>
  <c r="EU128" i="2"/>
  <c r="EV128" i="2" s="1"/>
  <c r="ET128" i="2"/>
  <c r="ES128" i="2"/>
  <c r="EQ128" i="2"/>
  <c r="ER128" i="2" s="1"/>
  <c r="EP128" i="2"/>
  <c r="EO128" i="2"/>
  <c r="EL128" i="2"/>
  <c r="EA128" i="2"/>
  <c r="EB128" i="2" s="1"/>
  <c r="DY128" i="2"/>
  <c r="DZ128" i="2" s="1"/>
  <c r="DW128" i="2"/>
  <c r="DX128" i="2" s="1"/>
  <c r="DV128" i="2"/>
  <c r="DU128" i="2"/>
  <c r="DR128" i="2"/>
  <c r="DH128" i="2"/>
  <c r="DG128" i="2"/>
  <c r="AN128" i="2" s="1"/>
  <c r="AO128" i="2" s="1"/>
  <c r="DE128" i="2"/>
  <c r="AL128" i="2" s="1"/>
  <c r="AM128" i="2" s="1"/>
  <c r="DD128" i="2"/>
  <c r="DL128" i="2" s="1"/>
  <c r="DK128" i="2" s="1"/>
  <c r="DC128" i="2"/>
  <c r="AJ128" i="2" s="1"/>
  <c r="AK128" i="2" s="1"/>
  <c r="DB128" i="2"/>
  <c r="DA128" i="2"/>
  <c r="DI128" i="2" s="1"/>
  <c r="DJ128" i="2" s="1"/>
  <c r="CX128" i="2"/>
  <c r="CL128" i="2"/>
  <c r="CJ128" i="2"/>
  <c r="CI128" i="2"/>
  <c r="CM128" i="2" s="1"/>
  <c r="CS128" i="2" s="1"/>
  <c r="CH128" i="2"/>
  <c r="CF128" i="2"/>
  <c r="CD128" i="2"/>
  <c r="CB128" i="2"/>
  <c r="BX128" i="2"/>
  <c r="BP128" i="2"/>
  <c r="BO128" i="2"/>
  <c r="BN128" i="2"/>
  <c r="BL128" i="2"/>
  <c r="BJ128" i="2"/>
  <c r="BR128" i="2" s="1"/>
  <c r="BQ128" i="2" s="1"/>
  <c r="BS128" i="2" s="1"/>
  <c r="BU128" i="2" s="1"/>
  <c r="BH128" i="2"/>
  <c r="BC128" i="2"/>
  <c r="BD128" i="2" s="1"/>
  <c r="AI128" i="2"/>
  <c r="AH128" i="2"/>
  <c r="AP128" i="2" s="1"/>
  <c r="SW128" i="2" s="1"/>
  <c r="UF128" i="2" s="1"/>
  <c r="O128" i="2"/>
  <c r="MB128" i="2" s="1"/>
  <c r="N128" i="2"/>
  <c r="PW128" i="2" s="1"/>
  <c r="SE127" i="2"/>
  <c r="SD127" i="2"/>
  <c r="RT127" i="2"/>
  <c r="RS127" i="2"/>
  <c r="RR127" i="2"/>
  <c r="RQ127" i="2"/>
  <c r="RP127" i="2"/>
  <c r="RO127" i="2"/>
  <c r="RN127" i="2"/>
  <c r="RM127" i="2"/>
  <c r="RL127" i="2"/>
  <c r="RK127" i="2"/>
  <c r="RJ127" i="2"/>
  <c r="RI127" i="2"/>
  <c r="RH127" i="2"/>
  <c r="RG127" i="2"/>
  <c r="RF127" i="2"/>
  <c r="RE127" i="2"/>
  <c r="RD127" i="2"/>
  <c r="RC127" i="2"/>
  <c r="RB127" i="2" s="1"/>
  <c r="RA127" i="2" s="1"/>
  <c r="QT127" i="2"/>
  <c r="QO127" i="2"/>
  <c r="QN127" i="2"/>
  <c r="QL127" i="2"/>
  <c r="QK127" i="2"/>
  <c r="QJ127" i="2"/>
  <c r="QH127" i="2"/>
  <c r="QF127" i="2"/>
  <c r="QD127" i="2"/>
  <c r="PZ127" i="2"/>
  <c r="PU127" i="2"/>
  <c r="PT127" i="2"/>
  <c r="PQ127" i="2"/>
  <c r="PR127" i="2" s="1"/>
  <c r="PP127" i="2"/>
  <c r="PN127" i="2"/>
  <c r="PL127" i="2"/>
  <c r="PJ127" i="2"/>
  <c r="PF127" i="2"/>
  <c r="PA127" i="2"/>
  <c r="OZ127" i="2"/>
  <c r="OX127" i="2"/>
  <c r="OW127" i="2"/>
  <c r="OV127" i="2"/>
  <c r="OT127" i="2"/>
  <c r="OR127" i="2"/>
  <c r="OP127" i="2"/>
  <c r="OL127" i="2"/>
  <c r="OG127" i="2"/>
  <c r="OF127" i="2"/>
  <c r="OC127" i="2"/>
  <c r="OD127" i="2" s="1"/>
  <c r="OB127" i="2"/>
  <c r="NZ127" i="2"/>
  <c r="NX127" i="2"/>
  <c r="NV127" i="2"/>
  <c r="NR127" i="2"/>
  <c r="NM127" i="2"/>
  <c r="NL127" i="2"/>
  <c r="NJ127" i="2"/>
  <c r="NI127" i="2"/>
  <c r="NH127" i="2"/>
  <c r="NF127" i="2"/>
  <c r="ND127" i="2"/>
  <c r="NB127" i="2"/>
  <c r="MX127" i="2"/>
  <c r="MS127" i="2"/>
  <c r="MR127" i="2"/>
  <c r="MO127" i="2"/>
  <c r="MP127" i="2" s="1"/>
  <c r="MN127" i="2"/>
  <c r="ML127" i="2"/>
  <c r="MJ127" i="2"/>
  <c r="MH127" i="2"/>
  <c r="MD127" i="2"/>
  <c r="LY127" i="2"/>
  <c r="LX127" i="2"/>
  <c r="LV127" i="2"/>
  <c r="LU127" i="2"/>
  <c r="LT127" i="2"/>
  <c r="LR127" i="2"/>
  <c r="LP127" i="2"/>
  <c r="LN127" i="2"/>
  <c r="LJ127" i="2"/>
  <c r="LE127" i="2"/>
  <c r="LD127" i="2"/>
  <c r="LA127" i="2"/>
  <c r="LB127" i="2" s="1"/>
  <c r="KZ127" i="2"/>
  <c r="KX127" i="2"/>
  <c r="KV127" i="2"/>
  <c r="KT127" i="2"/>
  <c r="KP127" i="2"/>
  <c r="KK127" i="2"/>
  <c r="KJ127" i="2"/>
  <c r="KH127" i="2"/>
  <c r="KG127" i="2"/>
  <c r="KF127" i="2"/>
  <c r="KD127" i="2"/>
  <c r="KB127" i="2"/>
  <c r="JZ127" i="2"/>
  <c r="JV127" i="2"/>
  <c r="JQ127" i="2"/>
  <c r="JP127" i="2"/>
  <c r="JM127" i="2"/>
  <c r="JN127" i="2" s="1"/>
  <c r="JL127" i="2"/>
  <c r="JJ127" i="2"/>
  <c r="JH127" i="2"/>
  <c r="JF127" i="2"/>
  <c r="JB127" i="2"/>
  <c r="IW127" i="2"/>
  <c r="IV127" i="2"/>
  <c r="IT127" i="2"/>
  <c r="IS127" i="2"/>
  <c r="IR127" i="2"/>
  <c r="IP127" i="2"/>
  <c r="IN127" i="2"/>
  <c r="IL127" i="2"/>
  <c r="IH127" i="2"/>
  <c r="IC127" i="2"/>
  <c r="IE127" i="2" s="1"/>
  <c r="IB127" i="2"/>
  <c r="HY127" i="2"/>
  <c r="HZ127" i="2" s="1"/>
  <c r="HX127" i="2"/>
  <c r="HV127" i="2"/>
  <c r="HT127" i="2"/>
  <c r="HR127" i="2"/>
  <c r="HN127" i="2"/>
  <c r="HI127" i="2"/>
  <c r="HD127" i="2"/>
  <c r="HA127" i="2"/>
  <c r="HB127" i="2" s="1"/>
  <c r="GZ127" i="2"/>
  <c r="HH127" i="2" s="1"/>
  <c r="HG127" i="2" s="1"/>
  <c r="GY127" i="2"/>
  <c r="HE127" i="2" s="1"/>
  <c r="HF127" i="2" s="1"/>
  <c r="GX127" i="2"/>
  <c r="GW127" i="2"/>
  <c r="GT127" i="2"/>
  <c r="GI127" i="2"/>
  <c r="GJ127" i="2" s="1"/>
  <c r="GG127" i="2"/>
  <c r="GH127" i="2" s="1"/>
  <c r="GF127" i="2"/>
  <c r="GE127" i="2"/>
  <c r="GC127" i="2"/>
  <c r="GD127" i="2" s="1"/>
  <c r="FZ127" i="2"/>
  <c r="FO127" i="2"/>
  <c r="FP127" i="2" s="1"/>
  <c r="FN127" i="2"/>
  <c r="FM127" i="2"/>
  <c r="FL127" i="2"/>
  <c r="FK127" i="2"/>
  <c r="FJ127" i="2"/>
  <c r="FI127" i="2"/>
  <c r="FQ127" i="2" s="1"/>
  <c r="FF127" i="2"/>
  <c r="EU127" i="2"/>
  <c r="EV127" i="2" s="1"/>
  <c r="ET127" i="2"/>
  <c r="ES127" i="2"/>
  <c r="EQ127" i="2"/>
  <c r="ER127" i="2" s="1"/>
  <c r="EO127" i="2"/>
  <c r="EP127" i="2" s="1"/>
  <c r="EL127" i="2"/>
  <c r="EB127" i="2"/>
  <c r="EA127" i="2"/>
  <c r="DZ127" i="2"/>
  <c r="DY127" i="2"/>
  <c r="DX127" i="2"/>
  <c r="DW127" i="2"/>
  <c r="DU127" i="2"/>
  <c r="DV127" i="2" s="1"/>
  <c r="DR127" i="2"/>
  <c r="DI127" i="2"/>
  <c r="DJ127" i="2" s="1"/>
  <c r="DH127" i="2"/>
  <c r="DG127" i="2"/>
  <c r="DE127" i="2"/>
  <c r="AL127" i="2" s="1"/>
  <c r="AM127" i="2" s="1"/>
  <c r="DC127" i="2"/>
  <c r="DD127" i="2" s="1"/>
  <c r="DA127" i="2"/>
  <c r="CX127" i="2"/>
  <c r="CL127" i="2"/>
  <c r="CI127" i="2"/>
  <c r="CM127" i="2" s="1"/>
  <c r="CH127" i="2"/>
  <c r="CF127" i="2"/>
  <c r="CD127" i="2"/>
  <c r="CB127" i="2"/>
  <c r="BX127" i="2"/>
  <c r="BR127" i="2"/>
  <c r="BQ127" i="2" s="1"/>
  <c r="BS127" i="2" s="1"/>
  <c r="BP127" i="2"/>
  <c r="BO127" i="2"/>
  <c r="BN127" i="2"/>
  <c r="BL127" i="2"/>
  <c r="BJ127" i="2"/>
  <c r="BH127" i="2"/>
  <c r="BD127" i="2"/>
  <c r="BC127" i="2"/>
  <c r="AN127" i="2"/>
  <c r="AO127" i="2" s="1"/>
  <c r="AJ127" i="2"/>
  <c r="AK127" i="2" s="1"/>
  <c r="N127" i="2"/>
  <c r="O127" i="2" s="1"/>
  <c r="SE126" i="2"/>
  <c r="SD126" i="2"/>
  <c r="RT126" i="2"/>
  <c r="RS126" i="2"/>
  <c r="RR126" i="2"/>
  <c r="RQ126" i="2"/>
  <c r="RP126" i="2"/>
  <c r="RO126" i="2"/>
  <c r="RN126" i="2"/>
  <c r="RM126" i="2"/>
  <c r="RL126" i="2"/>
  <c r="RK126" i="2"/>
  <c r="RI126" i="2"/>
  <c r="RE126" i="2"/>
  <c r="QT126" i="2"/>
  <c r="QK126" i="2"/>
  <c r="QJ126" i="2"/>
  <c r="QD126" i="2"/>
  <c r="PQ126" i="2"/>
  <c r="PU126" i="2" s="1"/>
  <c r="PJ126" i="2"/>
  <c r="PF126" i="2"/>
  <c r="OW126" i="2"/>
  <c r="OV126" i="2"/>
  <c r="OP126" i="2"/>
  <c r="OC126" i="2"/>
  <c r="OG126" i="2" s="1"/>
  <c r="NV126" i="2"/>
  <c r="NR126" i="2"/>
  <c r="NI126" i="2"/>
  <c r="NH126" i="2"/>
  <c r="NB126" i="2"/>
  <c r="MT126" i="2"/>
  <c r="MO126" i="2"/>
  <c r="MS126" i="2" s="1"/>
  <c r="MH126" i="2"/>
  <c r="MD126" i="2"/>
  <c r="LU126" i="2"/>
  <c r="LT126" i="2"/>
  <c r="LN126" i="2"/>
  <c r="LF126" i="2"/>
  <c r="LA126" i="2"/>
  <c r="LE126" i="2" s="1"/>
  <c r="KT126" i="2"/>
  <c r="KP126" i="2"/>
  <c r="KG126" i="2"/>
  <c r="KF126" i="2"/>
  <c r="JZ126" i="2"/>
  <c r="JM126" i="2"/>
  <c r="JQ126" i="2" s="1"/>
  <c r="JF126" i="2"/>
  <c r="JB126" i="2"/>
  <c r="IS126" i="2"/>
  <c r="IR126" i="2"/>
  <c r="IL126" i="2"/>
  <c r="ID126" i="2"/>
  <c r="HY126" i="2"/>
  <c r="IC126" i="2" s="1"/>
  <c r="HR126" i="2"/>
  <c r="HN126" i="2"/>
  <c r="GI126" i="2"/>
  <c r="GJ126" i="2" s="1"/>
  <c r="GG126" i="2"/>
  <c r="GH126" i="2" s="1"/>
  <c r="GE126" i="2"/>
  <c r="GF126" i="2" s="1"/>
  <c r="GD126" i="2"/>
  <c r="GC126" i="2"/>
  <c r="FP126" i="2"/>
  <c r="FO126" i="2"/>
  <c r="FM126" i="2"/>
  <c r="FN126" i="2" s="1"/>
  <c r="FL126" i="2"/>
  <c r="FK126" i="2"/>
  <c r="FI126" i="2"/>
  <c r="FQ126" i="2" s="1"/>
  <c r="FF126" i="2"/>
  <c r="EU126" i="2"/>
  <c r="EV126" i="2" s="1"/>
  <c r="ES126" i="2"/>
  <c r="ER126" i="2"/>
  <c r="EQ126" i="2"/>
  <c r="EO126" i="2"/>
  <c r="EP126" i="2" s="1"/>
  <c r="EA126" i="2"/>
  <c r="EB126" i="2" s="1"/>
  <c r="DZ126" i="2"/>
  <c r="DY126" i="2"/>
  <c r="DX126" i="2"/>
  <c r="EF126" i="2" s="1"/>
  <c r="EE126" i="2" s="1"/>
  <c r="EG126" i="2" s="1"/>
  <c r="EH126" i="2" s="1"/>
  <c r="DW126" i="2"/>
  <c r="DV126" i="2"/>
  <c r="DU126" i="2"/>
  <c r="EC126" i="2" s="1"/>
  <c r="ED126" i="2" s="1"/>
  <c r="DR126" i="2"/>
  <c r="DG126" i="2"/>
  <c r="DC126" i="2"/>
  <c r="DD126" i="2" s="1"/>
  <c r="CX126" i="2"/>
  <c r="CV126" i="2"/>
  <c r="CN126" i="2"/>
  <c r="CL126" i="2"/>
  <c r="CI126" i="2"/>
  <c r="CM126" i="2" s="1"/>
  <c r="CG126" i="2"/>
  <c r="CH126" i="2" s="1"/>
  <c r="CF126" i="2"/>
  <c r="CD126" i="2"/>
  <c r="CC126" i="2"/>
  <c r="CB126" i="2"/>
  <c r="CA126" i="2"/>
  <c r="BX126" i="2"/>
  <c r="BS126" i="2"/>
  <c r="BO126" i="2"/>
  <c r="BP126" i="2" s="1"/>
  <c r="BR126" i="2" s="1"/>
  <c r="BQ126" i="2" s="1"/>
  <c r="BL126" i="2"/>
  <c r="BJ126" i="2"/>
  <c r="BH126" i="2"/>
  <c r="BD126" i="2"/>
  <c r="BC126" i="2"/>
  <c r="X126" i="2"/>
  <c r="RJ126" i="2" s="1"/>
  <c r="W126" i="2"/>
  <c r="V126" i="2"/>
  <c r="RH126" i="2" s="1"/>
  <c r="U126" i="2"/>
  <c r="RG126" i="2" s="1"/>
  <c r="T126" i="2"/>
  <c r="N126" i="2" s="1"/>
  <c r="O126" i="2" s="1"/>
  <c r="S126" i="2"/>
  <c r="R126" i="2"/>
  <c r="RD126" i="2" s="1"/>
  <c r="Q126" i="2"/>
  <c r="RC126" i="2" s="1"/>
  <c r="L126" i="2"/>
  <c r="K126" i="2"/>
  <c r="J126" i="2"/>
  <c r="I126" i="2"/>
  <c r="QH126" i="2" s="1"/>
  <c r="SE125" i="2"/>
  <c r="SD125" i="2"/>
  <c r="RT125" i="2"/>
  <c r="RS125" i="2"/>
  <c r="RR125" i="2"/>
  <c r="RQ125" i="2"/>
  <c r="RP125" i="2"/>
  <c r="RO125" i="2"/>
  <c r="RN125" i="2"/>
  <c r="RM125" i="2"/>
  <c r="RL125" i="2"/>
  <c r="RK125" i="2"/>
  <c r="RF125" i="2"/>
  <c r="QO125" i="2"/>
  <c r="QK125" i="2"/>
  <c r="QF125" i="2"/>
  <c r="PR125" i="2"/>
  <c r="PQ125" i="2"/>
  <c r="PU125" i="2" s="1"/>
  <c r="PA125" i="2"/>
  <c r="OW125" i="2"/>
  <c r="OR125" i="2"/>
  <c r="OD125" i="2"/>
  <c r="OC125" i="2"/>
  <c r="OG125" i="2" s="1"/>
  <c r="NM125" i="2"/>
  <c r="NI125" i="2"/>
  <c r="ND125" i="2"/>
  <c r="MP125" i="2"/>
  <c r="MO125" i="2"/>
  <c r="MS125" i="2" s="1"/>
  <c r="LY125" i="2"/>
  <c r="LU125" i="2"/>
  <c r="LP125" i="2"/>
  <c r="LB125" i="2"/>
  <c r="LA125" i="2"/>
  <c r="LE125" i="2" s="1"/>
  <c r="KK125" i="2"/>
  <c r="KG125" i="2"/>
  <c r="KB125" i="2"/>
  <c r="JN125" i="2"/>
  <c r="JM125" i="2"/>
  <c r="JQ125" i="2" s="1"/>
  <c r="IW125" i="2"/>
  <c r="IS125" i="2"/>
  <c r="IN125" i="2"/>
  <c r="HZ125" i="2"/>
  <c r="HY125" i="2"/>
  <c r="IC125" i="2" s="1"/>
  <c r="HB125" i="2"/>
  <c r="HA125" i="2"/>
  <c r="HE125" i="2" s="1"/>
  <c r="HF125" i="2" s="1"/>
  <c r="GY125" i="2"/>
  <c r="GW125" i="2"/>
  <c r="GI125" i="2"/>
  <c r="GJ125" i="2" s="1"/>
  <c r="GG125" i="2"/>
  <c r="GE125" i="2"/>
  <c r="GF125" i="2" s="1"/>
  <c r="GC125" i="2"/>
  <c r="GD125" i="2" s="1"/>
  <c r="FP125" i="2"/>
  <c r="FO125" i="2"/>
  <c r="FM125" i="2"/>
  <c r="FK125" i="2"/>
  <c r="FI125" i="2"/>
  <c r="FJ125" i="2" s="1"/>
  <c r="FF125" i="2"/>
  <c r="EU125" i="2"/>
  <c r="ES125" i="2"/>
  <c r="ET125" i="2" s="1"/>
  <c r="EQ125" i="2"/>
  <c r="ER125" i="2" s="1"/>
  <c r="EO125" i="2"/>
  <c r="EP125" i="2" s="1"/>
  <c r="ED125" i="2"/>
  <c r="EA125" i="2"/>
  <c r="DY125" i="2"/>
  <c r="DW125" i="2"/>
  <c r="DX125" i="2" s="1"/>
  <c r="DV125" i="2"/>
  <c r="DU125" i="2"/>
  <c r="EC125" i="2" s="1"/>
  <c r="DG125" i="2"/>
  <c r="DH125" i="2" s="1"/>
  <c r="DE125" i="2"/>
  <c r="DF125" i="2" s="1"/>
  <c r="DC125" i="2"/>
  <c r="DA125" i="2"/>
  <c r="CI125" i="2"/>
  <c r="CG125" i="2"/>
  <c r="CD125" i="2"/>
  <c r="CC125" i="2"/>
  <c r="CA125" i="2"/>
  <c r="BX125" i="2"/>
  <c r="BO125" i="2"/>
  <c r="BP125" i="2" s="1"/>
  <c r="BH125" i="2"/>
  <c r="BC125" i="2"/>
  <c r="BD125" i="2" s="1"/>
  <c r="X125" i="2"/>
  <c r="RJ125" i="2" s="1"/>
  <c r="W125" i="2"/>
  <c r="RI125" i="2" s="1"/>
  <c r="V125" i="2"/>
  <c r="RH125" i="2" s="1"/>
  <c r="U125" i="2"/>
  <c r="RG125" i="2" s="1"/>
  <c r="T125" i="2"/>
  <c r="S125" i="2"/>
  <c r="RE125" i="2" s="1"/>
  <c r="R125" i="2"/>
  <c r="RD125" i="2" s="1"/>
  <c r="Q125" i="2"/>
  <c r="RC125" i="2" s="1"/>
  <c r="L125" i="2"/>
  <c r="K125" i="2"/>
  <c r="J125" i="2"/>
  <c r="I125" i="2"/>
  <c r="QP125" i="2" s="1"/>
  <c r="SE124" i="2"/>
  <c r="SD124" i="2"/>
  <c r="RT124" i="2"/>
  <c r="RS124" i="2"/>
  <c r="RR124" i="2"/>
  <c r="RQ124" i="2"/>
  <c r="RP124" i="2"/>
  <c r="RO124" i="2"/>
  <c r="RN124" i="2"/>
  <c r="RM124" i="2"/>
  <c r="RL124" i="2"/>
  <c r="RK124" i="2"/>
  <c r="QL124" i="2"/>
  <c r="QK124" i="2"/>
  <c r="QO124" i="2" s="1"/>
  <c r="QF124" i="2"/>
  <c r="PV124" i="2"/>
  <c r="PU124" i="2"/>
  <c r="PR124" i="2"/>
  <c r="PQ124" i="2"/>
  <c r="PL124" i="2"/>
  <c r="PJ124" i="2"/>
  <c r="OX124" i="2"/>
  <c r="OW124" i="2"/>
  <c r="PA124" i="2" s="1"/>
  <c r="OR124" i="2"/>
  <c r="OH124" i="2"/>
  <c r="OG124" i="2"/>
  <c r="OD124" i="2"/>
  <c r="OC124" i="2"/>
  <c r="NX124" i="2"/>
  <c r="NV124" i="2"/>
  <c r="NJ124" i="2"/>
  <c r="NI124" i="2"/>
  <c r="NM124" i="2" s="1"/>
  <c r="ND124" i="2"/>
  <c r="MT124" i="2"/>
  <c r="MS124" i="2"/>
  <c r="MP124" i="2"/>
  <c r="MO124" i="2"/>
  <c r="MJ124" i="2"/>
  <c r="MH124" i="2"/>
  <c r="LV124" i="2"/>
  <c r="LU124" i="2"/>
  <c r="LY124" i="2" s="1"/>
  <c r="LP124" i="2"/>
  <c r="LF124" i="2"/>
  <c r="LE124" i="2"/>
  <c r="LB124" i="2"/>
  <c r="LA124" i="2"/>
  <c r="KV124" i="2"/>
  <c r="KT124" i="2"/>
  <c r="KH124" i="2"/>
  <c r="KG124" i="2"/>
  <c r="KK124" i="2" s="1"/>
  <c r="KB124" i="2"/>
  <c r="JR124" i="2"/>
  <c r="JQ124" i="2"/>
  <c r="JN124" i="2"/>
  <c r="JM124" i="2"/>
  <c r="JH124" i="2"/>
  <c r="JF124" i="2"/>
  <c r="IT124" i="2"/>
  <c r="IS124" i="2"/>
  <c r="IW124" i="2" s="1"/>
  <c r="IN124" i="2"/>
  <c r="ID124" i="2"/>
  <c r="IC124" i="2"/>
  <c r="HZ124" i="2"/>
  <c r="HY124" i="2"/>
  <c r="HT124" i="2"/>
  <c r="HR124" i="2"/>
  <c r="HB124" i="2"/>
  <c r="HA124" i="2"/>
  <c r="GY124" i="2"/>
  <c r="GX124" i="2"/>
  <c r="GW124" i="2"/>
  <c r="HE124" i="2" s="1"/>
  <c r="HF124" i="2" s="1"/>
  <c r="GI124" i="2"/>
  <c r="GJ124" i="2" s="1"/>
  <c r="GG124" i="2"/>
  <c r="GH124" i="2" s="1"/>
  <c r="GE124" i="2"/>
  <c r="GF124" i="2" s="1"/>
  <c r="GD124" i="2"/>
  <c r="GC124" i="2"/>
  <c r="FP124" i="2"/>
  <c r="FO124" i="2"/>
  <c r="FM124" i="2"/>
  <c r="FL124" i="2"/>
  <c r="FK124" i="2"/>
  <c r="FI124" i="2"/>
  <c r="FQ124" i="2" s="1"/>
  <c r="FF124" i="2"/>
  <c r="EU124" i="2"/>
  <c r="EV124" i="2" s="1"/>
  <c r="ES124" i="2"/>
  <c r="ET124" i="2" s="1"/>
  <c r="ER124" i="2"/>
  <c r="EQ124" i="2"/>
  <c r="EO124" i="2"/>
  <c r="EP124" i="2" s="1"/>
  <c r="EB124" i="2"/>
  <c r="EA124" i="2"/>
  <c r="DZ124" i="2"/>
  <c r="DY124" i="2"/>
  <c r="DX124" i="2"/>
  <c r="EF124" i="2" s="1"/>
  <c r="EE124" i="2" s="1"/>
  <c r="EG124" i="2" s="1"/>
  <c r="EH124" i="2" s="1"/>
  <c r="DW124" i="2"/>
  <c r="DV124" i="2"/>
  <c r="DU124" i="2"/>
  <c r="EC124" i="2" s="1"/>
  <c r="ED124" i="2" s="1"/>
  <c r="DR124" i="2"/>
  <c r="DG124" i="2"/>
  <c r="DF124" i="2"/>
  <c r="DE124" i="2"/>
  <c r="AL124" i="2" s="1"/>
  <c r="AM124" i="2" s="1"/>
  <c r="DC124" i="2"/>
  <c r="DD124" i="2" s="1"/>
  <c r="DA124" i="2"/>
  <c r="DB124" i="2" s="1"/>
  <c r="CX124" i="2"/>
  <c r="CL124" i="2"/>
  <c r="CI124" i="2"/>
  <c r="CM124" i="2" s="1"/>
  <c r="CV124" i="2" s="1"/>
  <c r="CG124" i="2"/>
  <c r="CH124" i="2" s="1"/>
  <c r="CF124" i="2"/>
  <c r="CD124" i="2"/>
  <c r="CC124" i="2"/>
  <c r="CB124" i="2"/>
  <c r="CA124" i="2"/>
  <c r="BX124" i="2"/>
  <c r="BO124" i="2"/>
  <c r="BP124" i="2" s="1"/>
  <c r="BR124" i="2" s="1"/>
  <c r="BQ124" i="2" s="1"/>
  <c r="BS124" i="2" s="1"/>
  <c r="BL124" i="2"/>
  <c r="BJ124" i="2"/>
  <c r="BH124" i="2"/>
  <c r="BD124" i="2"/>
  <c r="BC124" i="2"/>
  <c r="X124" i="2"/>
  <c r="RJ124" i="2" s="1"/>
  <c r="W124" i="2"/>
  <c r="V124" i="2"/>
  <c r="U124" i="2"/>
  <c r="T124" i="2"/>
  <c r="S124" i="2"/>
  <c r="R124" i="2"/>
  <c r="Q124" i="2"/>
  <c r="L124" i="2"/>
  <c r="K124" i="2"/>
  <c r="J124" i="2"/>
  <c r="I124" i="2"/>
  <c r="PZ124" i="2" s="1"/>
  <c r="SE123" i="2"/>
  <c r="SD123" i="2"/>
  <c r="RT123" i="2"/>
  <c r="RS123" i="2"/>
  <c r="RR123" i="2"/>
  <c r="RQ123" i="2"/>
  <c r="RP123" i="2"/>
  <c r="RO123" i="2"/>
  <c r="RN123" i="2"/>
  <c r="RM123" i="2"/>
  <c r="RL123" i="2"/>
  <c r="RK123" i="2"/>
  <c r="RF123" i="2"/>
  <c r="QO123" i="2"/>
  <c r="QL123" i="2"/>
  <c r="QK123" i="2"/>
  <c r="QF123" i="2"/>
  <c r="PR123" i="2"/>
  <c r="PQ123" i="2"/>
  <c r="PU123" i="2" s="1"/>
  <c r="PL123" i="2"/>
  <c r="PA123" i="2"/>
  <c r="OX123" i="2"/>
  <c r="OW123" i="2"/>
  <c r="OR123" i="2"/>
  <c r="OD123" i="2"/>
  <c r="OC123" i="2"/>
  <c r="OG123" i="2" s="1"/>
  <c r="NX123" i="2"/>
  <c r="NM123" i="2"/>
  <c r="NJ123" i="2"/>
  <c r="NI123" i="2"/>
  <c r="ND123" i="2"/>
  <c r="MP123" i="2"/>
  <c r="MO123" i="2"/>
  <c r="MS123" i="2" s="1"/>
  <c r="MJ123" i="2"/>
  <c r="LY123" i="2"/>
  <c r="LV123" i="2"/>
  <c r="LU123" i="2"/>
  <c r="LP123" i="2"/>
  <c r="LB123" i="2"/>
  <c r="LA123" i="2"/>
  <c r="LE123" i="2" s="1"/>
  <c r="KV123" i="2"/>
  <c r="KK123" i="2"/>
  <c r="KH123" i="2"/>
  <c r="KG123" i="2"/>
  <c r="KB123" i="2"/>
  <c r="JN123" i="2"/>
  <c r="JM123" i="2"/>
  <c r="JQ123" i="2" s="1"/>
  <c r="JH123" i="2"/>
  <c r="IW123" i="2"/>
  <c r="IT123" i="2"/>
  <c r="IS123" i="2"/>
  <c r="IN123" i="2"/>
  <c r="HZ123" i="2"/>
  <c r="HY123" i="2"/>
  <c r="IC123" i="2" s="1"/>
  <c r="HT123" i="2"/>
  <c r="HC123" i="2"/>
  <c r="HD123" i="2" s="1"/>
  <c r="GJ123" i="2"/>
  <c r="GI123" i="2"/>
  <c r="GG123" i="2"/>
  <c r="GF123" i="2"/>
  <c r="GE123" i="2"/>
  <c r="GC123" i="2"/>
  <c r="GK123" i="2" s="1"/>
  <c r="GL123" i="2" s="1"/>
  <c r="FZ123" i="2"/>
  <c r="FO123" i="2"/>
  <c r="FM123" i="2"/>
  <c r="FN123" i="2" s="1"/>
  <c r="FK123" i="2"/>
  <c r="FL123" i="2" s="1"/>
  <c r="FI123" i="2"/>
  <c r="FJ123" i="2" s="1"/>
  <c r="EU123" i="2"/>
  <c r="ET123" i="2"/>
  <c r="ES123" i="2"/>
  <c r="EQ123" i="2"/>
  <c r="EP123" i="2"/>
  <c r="EO123" i="2"/>
  <c r="EW123" i="2" s="1"/>
  <c r="EX123" i="2" s="1"/>
  <c r="EA123" i="2"/>
  <c r="EB123" i="2" s="1"/>
  <c r="DY123" i="2"/>
  <c r="DZ123" i="2" s="1"/>
  <c r="DW123" i="2"/>
  <c r="DX123" i="2" s="1"/>
  <c r="DV123" i="2"/>
  <c r="DU123" i="2"/>
  <c r="DH123" i="2"/>
  <c r="DG123" i="2"/>
  <c r="DE123" i="2"/>
  <c r="DD123" i="2"/>
  <c r="DC123" i="2"/>
  <c r="AJ123" i="2" s="1"/>
  <c r="DA123" i="2"/>
  <c r="DI123" i="2" s="1"/>
  <c r="DJ123" i="2" s="1"/>
  <c r="CX123" i="2"/>
  <c r="CG123" i="2"/>
  <c r="CF123" i="2"/>
  <c r="CC123" i="2"/>
  <c r="CD123" i="2" s="1"/>
  <c r="CA123" i="2"/>
  <c r="BX123" i="2"/>
  <c r="BC123" i="2"/>
  <c r="AP123" i="2"/>
  <c r="SV123" i="2" s="1"/>
  <c r="UE123" i="2" s="1"/>
  <c r="AO123" i="2"/>
  <c r="AN123" i="2"/>
  <c r="BM123" i="2" s="1"/>
  <c r="BN123" i="2" s="1"/>
  <c r="AL123" i="2"/>
  <c r="HA123" i="2" s="1"/>
  <c r="HB123" i="2" s="1"/>
  <c r="AH123" i="2"/>
  <c r="X123" i="2"/>
  <c r="RJ123" i="2" s="1"/>
  <c r="SN123" i="2" s="1"/>
  <c r="TW123" i="2" s="1"/>
  <c r="W123" i="2"/>
  <c r="RI123" i="2" s="1"/>
  <c r="SM123" i="2" s="1"/>
  <c r="TV123" i="2" s="1"/>
  <c r="V123" i="2"/>
  <c r="RH123" i="2" s="1"/>
  <c r="SL123" i="2" s="1"/>
  <c r="TU123" i="2" s="1"/>
  <c r="U123" i="2"/>
  <c r="RG123" i="2" s="1"/>
  <c r="SK123" i="2" s="1"/>
  <c r="TT123" i="2" s="1"/>
  <c r="T123" i="2"/>
  <c r="S123" i="2"/>
  <c r="RE123" i="2" s="1"/>
  <c r="R123" i="2"/>
  <c r="RD123" i="2" s="1"/>
  <c r="Q123" i="2"/>
  <c r="L123" i="2"/>
  <c r="K123" i="2"/>
  <c r="J123" i="2"/>
  <c r="I123" i="2"/>
  <c r="QP123" i="2" s="1"/>
  <c r="SE122" i="2"/>
  <c r="SD122" i="2"/>
  <c r="RT122" i="2"/>
  <c r="RS122" i="2"/>
  <c r="RR122" i="2"/>
  <c r="RQ122" i="2"/>
  <c r="RP122" i="2"/>
  <c r="RO122" i="2"/>
  <c r="RN122" i="2"/>
  <c r="RM122" i="2"/>
  <c r="RL122" i="2"/>
  <c r="RK122" i="2"/>
  <c r="RG122" i="2"/>
  <c r="QN122" i="2"/>
  <c r="QK122" i="2"/>
  <c r="QO122" i="2" s="1"/>
  <c r="QH122" i="2"/>
  <c r="QF122" i="2"/>
  <c r="PU122" i="2"/>
  <c r="PT122" i="2"/>
  <c r="PR122" i="2"/>
  <c r="PQ122" i="2"/>
  <c r="PN122" i="2"/>
  <c r="OZ122" i="2"/>
  <c r="OW122" i="2"/>
  <c r="PA122" i="2" s="1"/>
  <c r="OT122" i="2"/>
  <c r="OR122" i="2"/>
  <c r="OG122" i="2"/>
  <c r="OF122" i="2"/>
  <c r="OD122" i="2"/>
  <c r="OC122" i="2"/>
  <c r="NZ122" i="2"/>
  <c r="NL122" i="2"/>
  <c r="NI122" i="2"/>
  <c r="NM122" i="2" s="1"/>
  <c r="NF122" i="2"/>
  <c r="ND122" i="2"/>
  <c r="MS122" i="2"/>
  <c r="MR122" i="2"/>
  <c r="MP122" i="2"/>
  <c r="MO122" i="2"/>
  <c r="ML122" i="2"/>
  <c r="LX122" i="2"/>
  <c r="LU122" i="2"/>
  <c r="LY122" i="2" s="1"/>
  <c r="LR122" i="2"/>
  <c r="LP122" i="2"/>
  <c r="LE122" i="2"/>
  <c r="LD122" i="2"/>
  <c r="LB122" i="2"/>
  <c r="LA122" i="2"/>
  <c r="KX122" i="2"/>
  <c r="KJ122" i="2"/>
  <c r="KG122" i="2"/>
  <c r="KK122" i="2" s="1"/>
  <c r="KD122" i="2"/>
  <c r="KB122" i="2"/>
  <c r="JQ122" i="2"/>
  <c r="JP122" i="2"/>
  <c r="JN122" i="2"/>
  <c r="JM122" i="2"/>
  <c r="JJ122" i="2"/>
  <c r="IV122" i="2"/>
  <c r="IS122" i="2"/>
  <c r="IW122" i="2" s="1"/>
  <c r="IP122" i="2"/>
  <c r="IN122" i="2"/>
  <c r="IC122" i="2"/>
  <c r="IB122" i="2"/>
  <c r="HZ122" i="2"/>
  <c r="HY122" i="2"/>
  <c r="HV122" i="2"/>
  <c r="HD122" i="2"/>
  <c r="HB122" i="2"/>
  <c r="HA122" i="2"/>
  <c r="GY122" i="2"/>
  <c r="GZ122" i="2" s="1"/>
  <c r="GW122" i="2"/>
  <c r="GX122" i="2" s="1"/>
  <c r="GJ122" i="2"/>
  <c r="GI122" i="2"/>
  <c r="GG122" i="2"/>
  <c r="GH122" i="2" s="1"/>
  <c r="GF122" i="2"/>
  <c r="GE122" i="2"/>
  <c r="GC122" i="2"/>
  <c r="GD122" i="2" s="1"/>
  <c r="FZ122" i="2"/>
  <c r="FP122" i="2"/>
  <c r="FO122" i="2"/>
  <c r="FM122" i="2"/>
  <c r="FN122" i="2" s="1"/>
  <c r="FK122" i="2"/>
  <c r="FL122" i="2" s="1"/>
  <c r="FI122" i="2"/>
  <c r="FJ122" i="2" s="1"/>
  <c r="FF122" i="2"/>
  <c r="EU122" i="2"/>
  <c r="EV122" i="2" s="1"/>
  <c r="ET122" i="2"/>
  <c r="ES122" i="2"/>
  <c r="EQ122" i="2"/>
  <c r="ER122" i="2" s="1"/>
  <c r="EP122" i="2"/>
  <c r="EO122" i="2"/>
  <c r="EW122" i="2" s="1"/>
  <c r="EX122" i="2" s="1"/>
  <c r="EA122" i="2"/>
  <c r="EB122" i="2" s="1"/>
  <c r="DY122" i="2"/>
  <c r="DZ122" i="2" s="1"/>
  <c r="DW122" i="2"/>
  <c r="DX122" i="2" s="1"/>
  <c r="DV122" i="2"/>
  <c r="DU122" i="2"/>
  <c r="EC122" i="2" s="1"/>
  <c r="ED122" i="2" s="1"/>
  <c r="DH122" i="2"/>
  <c r="DG122" i="2"/>
  <c r="DE122" i="2"/>
  <c r="DF122" i="2" s="1"/>
  <c r="DD122" i="2"/>
  <c r="DC122" i="2"/>
  <c r="AJ122" i="2" s="1"/>
  <c r="AK122" i="2" s="1"/>
  <c r="DA122" i="2"/>
  <c r="DB122" i="2" s="1"/>
  <c r="CX122" i="2"/>
  <c r="CL122" i="2"/>
  <c r="CG122" i="2"/>
  <c r="CH122" i="2" s="1"/>
  <c r="CF122" i="2"/>
  <c r="CC122" i="2"/>
  <c r="CD122" i="2" s="1"/>
  <c r="CA122" i="2"/>
  <c r="BX122" i="2"/>
  <c r="BP122" i="2"/>
  <c r="BO122" i="2"/>
  <c r="BL122" i="2"/>
  <c r="BJ122" i="2"/>
  <c r="BH122" i="2"/>
  <c r="BC122" i="2"/>
  <c r="BD122" i="2" s="1"/>
  <c r="AN122" i="2"/>
  <c r="AO122" i="2" s="1"/>
  <c r="AL122" i="2"/>
  <c r="AM122" i="2" s="1"/>
  <c r="AH122" i="2"/>
  <c r="AI122" i="2" s="1"/>
  <c r="X122" i="2"/>
  <c r="RJ122" i="2" s="1"/>
  <c r="W122" i="2"/>
  <c r="RI122" i="2" s="1"/>
  <c r="V122" i="2"/>
  <c r="RH122" i="2" s="1"/>
  <c r="U122" i="2"/>
  <c r="T122" i="2"/>
  <c r="RF122" i="2" s="1"/>
  <c r="S122" i="2"/>
  <c r="RE122" i="2" s="1"/>
  <c r="R122" i="2"/>
  <c r="RD122" i="2" s="1"/>
  <c r="Q122" i="2"/>
  <c r="RC122" i="2" s="1"/>
  <c r="L122" i="2"/>
  <c r="K122" i="2"/>
  <c r="J122" i="2"/>
  <c r="I122" i="2"/>
  <c r="QD122" i="2" s="1"/>
  <c r="SE121" i="2"/>
  <c r="SD121" i="2"/>
  <c r="RT121" i="2"/>
  <c r="RS121" i="2"/>
  <c r="RR121" i="2"/>
  <c r="RQ121" i="2"/>
  <c r="RP121" i="2"/>
  <c r="RO121" i="2"/>
  <c r="RN121" i="2"/>
  <c r="RM121" i="2"/>
  <c r="RL121" i="2"/>
  <c r="RK121" i="2"/>
  <c r="RJ121" i="2"/>
  <c r="RI121" i="2"/>
  <c r="RH121" i="2"/>
  <c r="RG121" i="2"/>
  <c r="RF121" i="2"/>
  <c r="RE121" i="2"/>
  <c r="RD121" i="2"/>
  <c r="RC121" i="2"/>
  <c r="QT121" i="2"/>
  <c r="QO121" i="2"/>
  <c r="QN121" i="2"/>
  <c r="QL121" i="2"/>
  <c r="QK121" i="2"/>
  <c r="QJ121" i="2"/>
  <c r="QH121" i="2"/>
  <c r="QF121" i="2"/>
  <c r="QD121" i="2"/>
  <c r="PZ121" i="2"/>
  <c r="PT121" i="2"/>
  <c r="PQ121" i="2"/>
  <c r="PU121" i="2" s="1"/>
  <c r="PP121" i="2"/>
  <c r="PN121" i="2"/>
  <c r="PL121" i="2"/>
  <c r="PJ121" i="2"/>
  <c r="PF121" i="2"/>
  <c r="PA121" i="2"/>
  <c r="OZ121" i="2"/>
  <c r="OX121" i="2"/>
  <c r="OW121" i="2"/>
  <c r="OV121" i="2"/>
  <c r="OT121" i="2"/>
  <c r="OR121" i="2"/>
  <c r="OP121" i="2"/>
  <c r="OL121" i="2"/>
  <c r="OF121" i="2"/>
  <c r="OC121" i="2"/>
  <c r="OG121" i="2" s="1"/>
  <c r="OB121" i="2"/>
  <c r="NZ121" i="2"/>
  <c r="NX121" i="2"/>
  <c r="NV121" i="2"/>
  <c r="NR121" i="2"/>
  <c r="NM121" i="2"/>
  <c r="NO121" i="2" s="1"/>
  <c r="NL121" i="2"/>
  <c r="NJ121" i="2"/>
  <c r="NI121" i="2"/>
  <c r="NH121" i="2"/>
  <c r="NF121" i="2"/>
  <c r="ND121" i="2"/>
  <c r="NB121" i="2"/>
  <c r="MX121" i="2"/>
  <c r="MV121" i="2"/>
  <c r="MR121" i="2"/>
  <c r="MO121" i="2"/>
  <c r="MS121" i="2" s="1"/>
  <c r="MN121" i="2"/>
  <c r="ML121" i="2"/>
  <c r="MJ121" i="2"/>
  <c r="MH121" i="2"/>
  <c r="MD121" i="2"/>
  <c r="LY121" i="2"/>
  <c r="MA121" i="2" s="1"/>
  <c r="LX121" i="2"/>
  <c r="LV121" i="2"/>
  <c r="LU121" i="2"/>
  <c r="LT121" i="2"/>
  <c r="LR121" i="2"/>
  <c r="LP121" i="2"/>
  <c r="LN121" i="2"/>
  <c r="LJ121" i="2"/>
  <c r="LH121" i="2"/>
  <c r="LD121" i="2"/>
  <c r="LA121" i="2"/>
  <c r="LE121" i="2" s="1"/>
  <c r="KZ121" i="2"/>
  <c r="KX121" i="2"/>
  <c r="KV121" i="2"/>
  <c r="KT121" i="2"/>
  <c r="KP121" i="2"/>
  <c r="KK121" i="2"/>
  <c r="KM121" i="2" s="1"/>
  <c r="KJ121" i="2"/>
  <c r="KH121" i="2"/>
  <c r="KG121" i="2"/>
  <c r="KF121" i="2"/>
  <c r="KD121" i="2"/>
  <c r="KB121" i="2"/>
  <c r="JZ121" i="2"/>
  <c r="JV121" i="2"/>
  <c r="JT121" i="2"/>
  <c r="JP121" i="2"/>
  <c r="JM121" i="2"/>
  <c r="JQ121" i="2" s="1"/>
  <c r="JL121" i="2"/>
  <c r="JJ121" i="2"/>
  <c r="JH121" i="2"/>
  <c r="JF121" i="2"/>
  <c r="JB121" i="2"/>
  <c r="IW121" i="2"/>
  <c r="IY121" i="2" s="1"/>
  <c r="IV121" i="2"/>
  <c r="IT121" i="2"/>
  <c r="IS121" i="2"/>
  <c r="IR121" i="2"/>
  <c r="IP121" i="2"/>
  <c r="IN121" i="2"/>
  <c r="IL121" i="2"/>
  <c r="IH121" i="2"/>
  <c r="IB121" i="2"/>
  <c r="HY121" i="2"/>
  <c r="IC121" i="2" s="1"/>
  <c r="HX121" i="2"/>
  <c r="HV121" i="2"/>
  <c r="HT121" i="2"/>
  <c r="HR121" i="2"/>
  <c r="HN121" i="2"/>
  <c r="GT121" i="2"/>
  <c r="GI121" i="2"/>
  <c r="GJ121" i="2" s="1"/>
  <c r="GG121" i="2"/>
  <c r="GH121" i="2" s="1"/>
  <c r="GF121" i="2"/>
  <c r="GE121" i="2"/>
  <c r="GC121" i="2"/>
  <c r="GD121" i="2" s="1"/>
  <c r="FZ121" i="2"/>
  <c r="FO121" i="2"/>
  <c r="FP121" i="2" s="1"/>
  <c r="FN121" i="2"/>
  <c r="FM121" i="2"/>
  <c r="FK121" i="2"/>
  <c r="FL121" i="2" s="1"/>
  <c r="FJ121" i="2"/>
  <c r="FI121" i="2"/>
  <c r="FQ121" i="2" s="1"/>
  <c r="FF121" i="2"/>
  <c r="EU121" i="2"/>
  <c r="ET121" i="2"/>
  <c r="ES121" i="2"/>
  <c r="EQ121" i="2"/>
  <c r="ER121" i="2" s="1"/>
  <c r="EO121" i="2"/>
  <c r="EP121" i="2" s="1"/>
  <c r="EL121" i="2"/>
  <c r="EB121" i="2"/>
  <c r="EA121" i="2"/>
  <c r="DY121" i="2"/>
  <c r="DZ121" i="2" s="1"/>
  <c r="DX121" i="2"/>
  <c r="EF121" i="2" s="1"/>
  <c r="EE121" i="2" s="1"/>
  <c r="EG121" i="2" s="1"/>
  <c r="EJ121" i="2" s="1"/>
  <c r="DW121" i="2"/>
  <c r="DV121" i="2"/>
  <c r="DU121" i="2"/>
  <c r="EC121" i="2" s="1"/>
  <c r="ED121" i="2" s="1"/>
  <c r="DR121" i="2"/>
  <c r="DE121" i="2"/>
  <c r="AL121" i="2" s="1"/>
  <c r="DA121" i="2"/>
  <c r="CX121" i="2"/>
  <c r="CP121" i="2"/>
  <c r="CL121" i="2"/>
  <c r="CI121" i="2"/>
  <c r="CM121" i="2" s="1"/>
  <c r="CH121" i="2"/>
  <c r="CF121" i="2"/>
  <c r="CD121" i="2"/>
  <c r="CB121" i="2"/>
  <c r="BX121" i="2"/>
  <c r="BR121" i="2"/>
  <c r="BQ121" i="2" s="1"/>
  <c r="BS121" i="2" s="1"/>
  <c r="BO121" i="2"/>
  <c r="BP121" i="2" s="1"/>
  <c r="BN121" i="2"/>
  <c r="BL121" i="2"/>
  <c r="BJ121" i="2"/>
  <c r="BH121" i="2"/>
  <c r="BD121" i="2"/>
  <c r="BC121" i="2"/>
  <c r="N121" i="2"/>
  <c r="O121" i="2" s="1"/>
  <c r="SE120" i="2"/>
  <c r="SD120" i="2"/>
  <c r="RT120" i="2"/>
  <c r="RS120" i="2"/>
  <c r="RR120" i="2"/>
  <c r="RQ120" i="2"/>
  <c r="RP120" i="2"/>
  <c r="RO120" i="2"/>
  <c r="RN120" i="2"/>
  <c r="RM120" i="2"/>
  <c r="RL120" i="2"/>
  <c r="RK120" i="2"/>
  <c r="RJ120" i="2"/>
  <c r="RI120" i="2"/>
  <c r="RH120" i="2"/>
  <c r="RG120" i="2"/>
  <c r="RF120" i="2"/>
  <c r="RE120" i="2"/>
  <c r="RD120" i="2"/>
  <c r="RC120" i="2"/>
  <c r="QT120" i="2"/>
  <c r="QN120" i="2"/>
  <c r="QK120" i="2"/>
  <c r="QJ120" i="2"/>
  <c r="QH120" i="2"/>
  <c r="QF120" i="2"/>
  <c r="QD120" i="2"/>
  <c r="PZ120" i="2"/>
  <c r="PV120" i="2"/>
  <c r="PT120" i="2"/>
  <c r="PQ120" i="2"/>
  <c r="PU120" i="2" s="1"/>
  <c r="PP120" i="2"/>
  <c r="PN120" i="2"/>
  <c r="PL120" i="2"/>
  <c r="PJ120" i="2"/>
  <c r="PF120" i="2"/>
  <c r="OZ120" i="2"/>
  <c r="OW120" i="2"/>
  <c r="OV120" i="2"/>
  <c r="OT120" i="2"/>
  <c r="OR120" i="2"/>
  <c r="OP120" i="2"/>
  <c r="OL120" i="2"/>
  <c r="OH120" i="2"/>
  <c r="OF120" i="2"/>
  <c r="OC120" i="2"/>
  <c r="OG120" i="2" s="1"/>
  <c r="OB120" i="2"/>
  <c r="NZ120" i="2"/>
  <c r="NX120" i="2"/>
  <c r="NV120" i="2"/>
  <c r="NR120" i="2"/>
  <c r="NL120" i="2"/>
  <c r="NI120" i="2"/>
  <c r="NH120" i="2"/>
  <c r="NF120" i="2"/>
  <c r="ND120" i="2"/>
  <c r="NB120" i="2"/>
  <c r="MX120" i="2"/>
  <c r="MT120" i="2"/>
  <c r="MR120" i="2"/>
  <c r="MO120" i="2"/>
  <c r="MS120" i="2" s="1"/>
  <c r="MN120" i="2"/>
  <c r="ML120" i="2"/>
  <c r="MJ120" i="2"/>
  <c r="MH120" i="2"/>
  <c r="MD120" i="2"/>
  <c r="LX120" i="2"/>
  <c r="LU120" i="2"/>
  <c r="LT120" i="2"/>
  <c r="LR120" i="2"/>
  <c r="LP120" i="2"/>
  <c r="LN120" i="2"/>
  <c r="LJ120" i="2"/>
  <c r="LD120" i="2"/>
  <c r="LA120" i="2"/>
  <c r="LE120" i="2" s="1"/>
  <c r="KZ120" i="2"/>
  <c r="KX120" i="2"/>
  <c r="KV120" i="2"/>
  <c r="KT120" i="2"/>
  <c r="KP120" i="2"/>
  <c r="KJ120" i="2"/>
  <c r="KG120" i="2"/>
  <c r="KF120" i="2"/>
  <c r="KD120" i="2"/>
  <c r="KB120" i="2"/>
  <c r="JZ120" i="2"/>
  <c r="JV120" i="2"/>
  <c r="JP120" i="2"/>
  <c r="JM120" i="2"/>
  <c r="JQ120" i="2" s="1"/>
  <c r="JL120" i="2"/>
  <c r="JJ120" i="2"/>
  <c r="JH120" i="2"/>
  <c r="JF120" i="2"/>
  <c r="JB120" i="2"/>
  <c r="IV120" i="2"/>
  <c r="IS120" i="2"/>
  <c r="IR120" i="2"/>
  <c r="IP120" i="2"/>
  <c r="IN120" i="2"/>
  <c r="IL120" i="2"/>
  <c r="IH120" i="2"/>
  <c r="IB120" i="2"/>
  <c r="HY120" i="2"/>
  <c r="IC120" i="2" s="1"/>
  <c r="ID120" i="2" s="1"/>
  <c r="HX120" i="2"/>
  <c r="HV120" i="2"/>
  <c r="HT120" i="2"/>
  <c r="HR120" i="2"/>
  <c r="HN120" i="2"/>
  <c r="HD120" i="2"/>
  <c r="HA120" i="2"/>
  <c r="HB120" i="2" s="1"/>
  <c r="GY120" i="2"/>
  <c r="GZ120" i="2" s="1"/>
  <c r="GW120" i="2"/>
  <c r="GT120" i="2"/>
  <c r="GI120" i="2"/>
  <c r="GJ120" i="2" s="1"/>
  <c r="GH120" i="2"/>
  <c r="GG120" i="2"/>
  <c r="GE120" i="2"/>
  <c r="GF120" i="2" s="1"/>
  <c r="GD120" i="2"/>
  <c r="GC120" i="2"/>
  <c r="GK120" i="2" s="1"/>
  <c r="GL120" i="2" s="1"/>
  <c r="FZ120" i="2"/>
  <c r="FO120" i="2"/>
  <c r="FP120" i="2" s="1"/>
  <c r="FM120" i="2"/>
  <c r="FN120" i="2" s="1"/>
  <c r="FK120" i="2"/>
  <c r="FL120" i="2" s="1"/>
  <c r="FJ120" i="2"/>
  <c r="FI120" i="2"/>
  <c r="FQ120" i="2" s="1"/>
  <c r="FR120" i="2" s="1"/>
  <c r="FF120" i="2"/>
  <c r="EV120" i="2"/>
  <c r="EU120" i="2"/>
  <c r="ES120" i="2"/>
  <c r="ET120" i="2" s="1"/>
  <c r="ER120" i="2"/>
  <c r="EQ120" i="2"/>
  <c r="DC120" i="2" s="1"/>
  <c r="EO120" i="2"/>
  <c r="EP120" i="2" s="1"/>
  <c r="EL120" i="2"/>
  <c r="EA120" i="2"/>
  <c r="EB120" i="2" s="1"/>
  <c r="DY120" i="2"/>
  <c r="DZ120" i="2" s="1"/>
  <c r="DX120" i="2"/>
  <c r="DW120" i="2"/>
  <c r="DU120" i="2"/>
  <c r="DV120" i="2" s="1"/>
  <c r="DR120" i="2"/>
  <c r="DH120" i="2"/>
  <c r="DG120" i="2"/>
  <c r="AN120" i="2" s="1"/>
  <c r="AO120" i="2" s="1"/>
  <c r="DF120" i="2"/>
  <c r="DE120" i="2"/>
  <c r="AL120" i="2" s="1"/>
  <c r="AM120" i="2" s="1"/>
  <c r="DB120" i="2"/>
  <c r="DA120" i="2"/>
  <c r="AH120" i="2" s="1"/>
  <c r="CX120" i="2"/>
  <c r="CU120" i="2"/>
  <c r="CM120" i="2"/>
  <c r="CL120" i="2"/>
  <c r="CI120" i="2"/>
  <c r="CJ120" i="2" s="1"/>
  <c r="CH120" i="2"/>
  <c r="CF120" i="2"/>
  <c r="CD120" i="2"/>
  <c r="CB120" i="2"/>
  <c r="BX120" i="2"/>
  <c r="BO120" i="2"/>
  <c r="BP120" i="2" s="1"/>
  <c r="BR120" i="2" s="1"/>
  <c r="BN120" i="2"/>
  <c r="BL120" i="2"/>
  <c r="BJ120" i="2"/>
  <c r="BH120" i="2"/>
  <c r="BC120" i="2"/>
  <c r="BD120" i="2" s="1"/>
  <c r="O120" i="2"/>
  <c r="N120" i="2"/>
  <c r="SE119" i="2"/>
  <c r="SD119" i="2"/>
  <c r="RT119" i="2"/>
  <c r="RS119" i="2"/>
  <c r="RR119" i="2"/>
  <c r="RQ119" i="2"/>
  <c r="RP119" i="2"/>
  <c r="RO119" i="2"/>
  <c r="RN119" i="2"/>
  <c r="RM119" i="2"/>
  <c r="RL119" i="2"/>
  <c r="RK119" i="2"/>
  <c r="RJ119" i="2"/>
  <c r="RI119" i="2"/>
  <c r="RH119" i="2"/>
  <c r="RG119" i="2"/>
  <c r="RF119" i="2"/>
  <c r="RE119" i="2"/>
  <c r="RD119" i="2"/>
  <c r="RC119" i="2"/>
  <c r="QK119" i="2"/>
  <c r="QO119" i="2" s="1"/>
  <c r="PQ119" i="2"/>
  <c r="PU119" i="2" s="1"/>
  <c r="OW119" i="2"/>
  <c r="PA119" i="2" s="1"/>
  <c r="OC119" i="2"/>
  <c r="OG119" i="2" s="1"/>
  <c r="NI119" i="2"/>
  <c r="NM119" i="2" s="1"/>
  <c r="MO119" i="2"/>
  <c r="MS119" i="2" s="1"/>
  <c r="LU119" i="2"/>
  <c r="LY119" i="2" s="1"/>
  <c r="LA119" i="2"/>
  <c r="LE119" i="2" s="1"/>
  <c r="KG119" i="2"/>
  <c r="KK119" i="2" s="1"/>
  <c r="JM119" i="2"/>
  <c r="JQ119" i="2" s="1"/>
  <c r="IS119" i="2"/>
  <c r="IW119" i="2" s="1"/>
  <c r="HY119" i="2"/>
  <c r="IC119" i="2" s="1"/>
  <c r="HE119" i="2"/>
  <c r="HI119" i="2" s="1"/>
  <c r="GK119" i="2"/>
  <c r="GO119" i="2" s="1"/>
  <c r="FS119" i="2"/>
  <c r="FU119" i="2" s="1"/>
  <c r="FQ119" i="2"/>
  <c r="FA119" i="2"/>
  <c r="EW119" i="2"/>
  <c r="EC119" i="2"/>
  <c r="EG119" i="2" s="1"/>
  <c r="DM119" i="2"/>
  <c r="DI119" i="2"/>
  <c r="CI119" i="2"/>
  <c r="CM119" i="2" s="1"/>
  <c r="BO119" i="2"/>
  <c r="BQ119" i="2" s="1"/>
  <c r="BS119" i="2" s="1"/>
  <c r="AP119" i="2"/>
  <c r="SV119" i="2" s="1"/>
  <c r="UE119" i="2" s="1"/>
  <c r="N119" i="2"/>
  <c r="O119" i="2" s="1"/>
  <c r="UE118" i="2"/>
  <c r="TW118" i="2"/>
  <c r="TA118" i="2"/>
  <c r="UJ118" i="2" s="1"/>
  <c r="SW118" i="2"/>
  <c r="UF118" i="2" s="1"/>
  <c r="SV118" i="2"/>
  <c r="SO118" i="2"/>
  <c r="TX118" i="2" s="1"/>
  <c r="SN118" i="2"/>
  <c r="SG118" i="2"/>
  <c r="TP118" i="2" s="1"/>
  <c r="SE118" i="2"/>
  <c r="SD118" i="2"/>
  <c r="RT118" i="2"/>
  <c r="RS118" i="2"/>
  <c r="RR118" i="2"/>
  <c r="RQ118" i="2"/>
  <c r="SU118" i="2" s="1"/>
  <c r="UD118" i="2" s="1"/>
  <c r="RP118" i="2"/>
  <c r="ST118" i="2" s="1"/>
  <c r="UC118" i="2" s="1"/>
  <c r="RO118" i="2"/>
  <c r="SS118" i="2" s="1"/>
  <c r="UB118" i="2" s="1"/>
  <c r="RN118" i="2"/>
  <c r="SR118" i="2" s="1"/>
  <c r="UA118" i="2" s="1"/>
  <c r="RM118" i="2"/>
  <c r="RL118" i="2"/>
  <c r="RK118" i="2"/>
  <c r="RJ118" i="2"/>
  <c r="RI118" i="2"/>
  <c r="SM118" i="2" s="1"/>
  <c r="TV118" i="2" s="1"/>
  <c r="RH118" i="2"/>
  <c r="SL118" i="2" s="1"/>
  <c r="TU118" i="2" s="1"/>
  <c r="RG118" i="2"/>
  <c r="SK118" i="2" s="1"/>
  <c r="TT118" i="2" s="1"/>
  <c r="RF118" i="2"/>
  <c r="SJ118" i="2" s="1"/>
  <c r="TS118" i="2" s="1"/>
  <c r="RE118" i="2"/>
  <c r="RD118" i="2"/>
  <c r="RC118" i="2"/>
  <c r="QT118" i="2"/>
  <c r="QN118" i="2"/>
  <c r="QK118" i="2"/>
  <c r="QO118" i="2" s="1"/>
  <c r="QR118" i="2" s="1"/>
  <c r="QJ118" i="2"/>
  <c r="QH118" i="2"/>
  <c r="QF118" i="2"/>
  <c r="QD118" i="2"/>
  <c r="PZ118" i="2"/>
  <c r="PV118" i="2"/>
  <c r="PU118" i="2"/>
  <c r="PW118" i="2" s="1"/>
  <c r="PT118" i="2"/>
  <c r="PR118" i="2"/>
  <c r="PQ118" i="2"/>
  <c r="PP118" i="2"/>
  <c r="PN118" i="2"/>
  <c r="PL118" i="2"/>
  <c r="PJ118" i="2"/>
  <c r="PF118" i="2"/>
  <c r="OZ118" i="2"/>
  <c r="OW118" i="2"/>
  <c r="PA118" i="2" s="1"/>
  <c r="OV118" i="2"/>
  <c r="OT118" i="2"/>
  <c r="OR118" i="2"/>
  <c r="OP118" i="2"/>
  <c r="OL118" i="2"/>
  <c r="OH118" i="2"/>
  <c r="OG118" i="2"/>
  <c r="OI118" i="2" s="1"/>
  <c r="OF118" i="2"/>
  <c r="OD118" i="2"/>
  <c r="OC118" i="2"/>
  <c r="OB118" i="2"/>
  <c r="NZ118" i="2"/>
  <c r="NX118" i="2"/>
  <c r="NV118" i="2"/>
  <c r="NR118" i="2"/>
  <c r="NP118" i="2"/>
  <c r="NL118" i="2"/>
  <c r="NI118" i="2"/>
  <c r="NM118" i="2" s="1"/>
  <c r="NH118" i="2"/>
  <c r="NF118" i="2"/>
  <c r="ND118" i="2"/>
  <c r="NB118" i="2"/>
  <c r="MX118" i="2"/>
  <c r="MT118" i="2"/>
  <c r="MS118" i="2"/>
  <c r="MU118" i="2" s="1"/>
  <c r="MR118" i="2"/>
  <c r="MP118" i="2"/>
  <c r="MO118" i="2"/>
  <c r="MN118" i="2"/>
  <c r="ML118" i="2"/>
  <c r="MJ118" i="2"/>
  <c r="MH118" i="2"/>
  <c r="MD118" i="2"/>
  <c r="LX118" i="2"/>
  <c r="LU118" i="2"/>
  <c r="LY118" i="2" s="1"/>
  <c r="LT118" i="2"/>
  <c r="LR118" i="2"/>
  <c r="LP118" i="2"/>
  <c r="LN118" i="2"/>
  <c r="LJ118" i="2"/>
  <c r="LF118" i="2"/>
  <c r="LE118" i="2"/>
  <c r="LG118" i="2" s="1"/>
  <c r="LD118" i="2"/>
  <c r="LB118" i="2"/>
  <c r="LA118" i="2"/>
  <c r="KZ118" i="2"/>
  <c r="KX118" i="2"/>
  <c r="KV118" i="2"/>
  <c r="KT118" i="2"/>
  <c r="KP118" i="2"/>
  <c r="KJ118" i="2"/>
  <c r="KG118" i="2"/>
  <c r="KK118" i="2" s="1"/>
  <c r="KN118" i="2" s="1"/>
  <c r="KF118" i="2"/>
  <c r="KD118" i="2"/>
  <c r="KB118" i="2"/>
  <c r="JZ118" i="2"/>
  <c r="JV118" i="2"/>
  <c r="JR118" i="2"/>
  <c r="JQ118" i="2"/>
  <c r="JS118" i="2" s="1"/>
  <c r="JP118" i="2"/>
  <c r="JN118" i="2"/>
  <c r="JM118" i="2"/>
  <c r="JL118" i="2"/>
  <c r="JJ118" i="2"/>
  <c r="JH118" i="2"/>
  <c r="JF118" i="2"/>
  <c r="JB118" i="2"/>
  <c r="IV118" i="2"/>
  <c r="IS118" i="2"/>
  <c r="IW118" i="2" s="1"/>
  <c r="IR118" i="2"/>
  <c r="IP118" i="2"/>
  <c r="IN118" i="2"/>
  <c r="IL118" i="2"/>
  <c r="IH118" i="2"/>
  <c r="ID118" i="2"/>
  <c r="IC118" i="2"/>
  <c r="IE118" i="2" s="1"/>
  <c r="IB118" i="2"/>
  <c r="HZ118" i="2"/>
  <c r="HY118" i="2"/>
  <c r="HX118" i="2"/>
  <c r="HV118" i="2"/>
  <c r="HT118" i="2"/>
  <c r="HR118" i="2"/>
  <c r="HN118" i="2"/>
  <c r="HL118" i="2"/>
  <c r="HH118" i="2"/>
  <c r="HG118" i="2" s="1"/>
  <c r="HI118" i="2" s="1"/>
  <c r="HF118" i="2"/>
  <c r="HE118" i="2"/>
  <c r="HD118" i="2"/>
  <c r="HB118" i="2"/>
  <c r="GZ118" i="2"/>
  <c r="GX118" i="2"/>
  <c r="GT118" i="2"/>
  <c r="GO118" i="2"/>
  <c r="GK118" i="2"/>
  <c r="GL118" i="2" s="1"/>
  <c r="GN118" i="2" s="1"/>
  <c r="GJ118" i="2"/>
  <c r="GH118" i="2"/>
  <c r="GF118" i="2"/>
  <c r="GD118" i="2"/>
  <c r="FZ118" i="2"/>
  <c r="FQ118" i="2"/>
  <c r="FP118" i="2"/>
  <c r="FN118" i="2"/>
  <c r="FL118" i="2"/>
  <c r="FJ118" i="2"/>
  <c r="FF118" i="2"/>
  <c r="FB118" i="2"/>
  <c r="EX118" i="2"/>
  <c r="EW118" i="2"/>
  <c r="EV118" i="2"/>
  <c r="ET118" i="2"/>
  <c r="ER118" i="2"/>
  <c r="EZ118" i="2" s="1"/>
  <c r="EY118" i="2" s="1"/>
  <c r="FA118" i="2" s="1"/>
  <c r="EP118" i="2"/>
  <c r="EL118" i="2"/>
  <c r="ED118" i="2"/>
  <c r="EF118" i="2" s="1"/>
  <c r="EE118" i="2" s="1"/>
  <c r="EG118" i="2" s="1"/>
  <c r="EC118" i="2"/>
  <c r="EB118" i="2"/>
  <c r="DZ118" i="2"/>
  <c r="DX118" i="2"/>
  <c r="DV118" i="2"/>
  <c r="DR118" i="2"/>
  <c r="DI118" i="2"/>
  <c r="DM118" i="2" s="1"/>
  <c r="DH118" i="2"/>
  <c r="DF118" i="2"/>
  <c r="DD118" i="2"/>
  <c r="DB118" i="2"/>
  <c r="CX118" i="2"/>
  <c r="CL118" i="2"/>
  <c r="CI118" i="2"/>
  <c r="CH118" i="2"/>
  <c r="CF118" i="2"/>
  <c r="CD118" i="2"/>
  <c r="CB118" i="2"/>
  <c r="BX118" i="2"/>
  <c r="BT118" i="2"/>
  <c r="BP118" i="2"/>
  <c r="BO118" i="2"/>
  <c r="BN118" i="2"/>
  <c r="BL118" i="2"/>
  <c r="BJ118" i="2"/>
  <c r="BR118" i="2" s="1"/>
  <c r="BQ118" i="2" s="1"/>
  <c r="BS118" i="2" s="1"/>
  <c r="BH118" i="2"/>
  <c r="BD118" i="2"/>
  <c r="AV118" i="2"/>
  <c r="AU118" i="2" s="1"/>
  <c r="AS118" i="2"/>
  <c r="AP118" i="2"/>
  <c r="TC118" i="2" s="1"/>
  <c r="UL118" i="2" s="1"/>
  <c r="AO118" i="2"/>
  <c r="AM118" i="2"/>
  <c r="AK118" i="2"/>
  <c r="AI118" i="2"/>
  <c r="N118" i="2"/>
  <c r="O118" i="2" s="1"/>
  <c r="MB118" i="2" s="1"/>
  <c r="SE117" i="2"/>
  <c r="SD117" i="2"/>
  <c r="RT117" i="2"/>
  <c r="RS117" i="2"/>
  <c r="RR117" i="2"/>
  <c r="RQ117" i="2"/>
  <c r="RP117" i="2"/>
  <c r="RO117" i="2"/>
  <c r="RN117" i="2"/>
  <c r="RM117" i="2"/>
  <c r="RL117" i="2"/>
  <c r="RK117" i="2"/>
  <c r="RJ117" i="2"/>
  <c r="RI117" i="2"/>
  <c r="RH117" i="2"/>
  <c r="RG117" i="2"/>
  <c r="RF117" i="2"/>
  <c r="RE117" i="2"/>
  <c r="RD117" i="2"/>
  <c r="RC117" i="2"/>
  <c r="QT117" i="2"/>
  <c r="QN117" i="2"/>
  <c r="QK117" i="2"/>
  <c r="QO117" i="2" s="1"/>
  <c r="QP117" i="2" s="1"/>
  <c r="QJ117" i="2"/>
  <c r="QH117" i="2"/>
  <c r="QF117" i="2"/>
  <c r="QD117" i="2"/>
  <c r="PZ117" i="2"/>
  <c r="PT117" i="2"/>
  <c r="PQ117" i="2"/>
  <c r="PP117" i="2"/>
  <c r="PN117" i="2"/>
  <c r="PL117" i="2"/>
  <c r="PJ117" i="2"/>
  <c r="PF117" i="2"/>
  <c r="PB117" i="2"/>
  <c r="OZ117" i="2"/>
  <c r="OW117" i="2"/>
  <c r="PA117" i="2" s="1"/>
  <c r="OV117" i="2"/>
  <c r="OT117" i="2"/>
  <c r="OR117" i="2"/>
  <c r="OP117" i="2"/>
  <c r="OL117" i="2"/>
  <c r="OF117" i="2"/>
  <c r="OC117" i="2"/>
  <c r="OB117" i="2"/>
  <c r="NZ117" i="2"/>
  <c r="NX117" i="2"/>
  <c r="NV117" i="2"/>
  <c r="NR117" i="2"/>
  <c r="NN117" i="2"/>
  <c r="NL117" i="2"/>
  <c r="NI117" i="2"/>
  <c r="NM117" i="2" s="1"/>
  <c r="NH117" i="2"/>
  <c r="NF117" i="2"/>
  <c r="ND117" i="2"/>
  <c r="NB117" i="2"/>
  <c r="MX117" i="2"/>
  <c r="MR117" i="2"/>
  <c r="MO117" i="2"/>
  <c r="MN117" i="2"/>
  <c r="ML117" i="2"/>
  <c r="MJ117" i="2"/>
  <c r="MH117" i="2"/>
  <c r="MD117" i="2"/>
  <c r="LZ117" i="2"/>
  <c r="LX117" i="2"/>
  <c r="LU117" i="2"/>
  <c r="LY117" i="2" s="1"/>
  <c r="LT117" i="2"/>
  <c r="LR117" i="2"/>
  <c r="LP117" i="2"/>
  <c r="LN117" i="2"/>
  <c r="LJ117" i="2"/>
  <c r="LD117" i="2"/>
  <c r="LA117" i="2"/>
  <c r="KZ117" i="2"/>
  <c r="KX117" i="2"/>
  <c r="KV117" i="2"/>
  <c r="KT117" i="2"/>
  <c r="KP117" i="2"/>
  <c r="KL117" i="2"/>
  <c r="KJ117" i="2"/>
  <c r="KG117" i="2"/>
  <c r="KK117" i="2" s="1"/>
  <c r="KF117" i="2"/>
  <c r="KD117" i="2"/>
  <c r="KB117" i="2"/>
  <c r="JZ117" i="2"/>
  <c r="JV117" i="2"/>
  <c r="JP117" i="2"/>
  <c r="JM117" i="2"/>
  <c r="JL117" i="2"/>
  <c r="JJ117" i="2"/>
  <c r="JH117" i="2"/>
  <c r="JF117" i="2"/>
  <c r="JB117" i="2"/>
  <c r="IX117" i="2"/>
  <c r="IV117" i="2"/>
  <c r="IS117" i="2"/>
  <c r="IW117" i="2" s="1"/>
  <c r="IR117" i="2"/>
  <c r="IP117" i="2"/>
  <c r="IN117" i="2"/>
  <c r="IL117" i="2"/>
  <c r="IH117" i="2"/>
  <c r="IB117" i="2"/>
  <c r="HY117" i="2"/>
  <c r="HX117" i="2"/>
  <c r="HV117" i="2"/>
  <c r="HT117" i="2"/>
  <c r="HR117" i="2"/>
  <c r="HN117" i="2"/>
  <c r="GT117" i="2"/>
  <c r="GI117" i="2"/>
  <c r="GJ117" i="2" s="1"/>
  <c r="GH117" i="2"/>
  <c r="GG117" i="2"/>
  <c r="GE117" i="2"/>
  <c r="GF117" i="2" s="1"/>
  <c r="GC117" i="2"/>
  <c r="GD117" i="2" s="1"/>
  <c r="FZ117" i="2"/>
  <c r="FP117" i="2"/>
  <c r="FO117" i="2"/>
  <c r="FM117" i="2"/>
  <c r="FN117" i="2" s="1"/>
  <c r="FL117" i="2"/>
  <c r="FK117" i="2"/>
  <c r="FJ117" i="2"/>
  <c r="FI117" i="2"/>
  <c r="FQ117" i="2" s="1"/>
  <c r="FF117" i="2"/>
  <c r="EV117" i="2"/>
  <c r="EU117" i="2"/>
  <c r="ES117" i="2"/>
  <c r="ET117" i="2" s="1"/>
  <c r="EQ117" i="2"/>
  <c r="ER117" i="2" s="1"/>
  <c r="EO117" i="2"/>
  <c r="EP117" i="2" s="1"/>
  <c r="EL117" i="2"/>
  <c r="ED117" i="2"/>
  <c r="EA117" i="2"/>
  <c r="EB117" i="2" s="1"/>
  <c r="DZ117" i="2"/>
  <c r="DY117" i="2"/>
  <c r="DX117" i="2"/>
  <c r="DW117" i="2"/>
  <c r="DV117" i="2"/>
  <c r="DU117" i="2"/>
  <c r="EC117" i="2" s="1"/>
  <c r="DR117" i="2"/>
  <c r="DG117" i="2"/>
  <c r="DH117" i="2" s="1"/>
  <c r="DE117" i="2"/>
  <c r="DF117" i="2" s="1"/>
  <c r="DC117" i="2"/>
  <c r="DB117" i="2"/>
  <c r="DA117" i="2"/>
  <c r="DI117" i="2" s="1"/>
  <c r="DJ117" i="2" s="1"/>
  <c r="CX117" i="2"/>
  <c r="CL117" i="2"/>
  <c r="CI117" i="2"/>
  <c r="CH117" i="2"/>
  <c r="CF117" i="2"/>
  <c r="CD117" i="2"/>
  <c r="CB117" i="2"/>
  <c r="BX117" i="2"/>
  <c r="BD117" i="2"/>
  <c r="BC117" i="2"/>
  <c r="AL117" i="2"/>
  <c r="AH117" i="2"/>
  <c r="AI117" i="2" s="1"/>
  <c r="N117" i="2"/>
  <c r="O117" i="2" s="1"/>
  <c r="SE116" i="2"/>
  <c r="SD116" i="2"/>
  <c r="RT116" i="2"/>
  <c r="RS116" i="2"/>
  <c r="RR116" i="2"/>
  <c r="RQ116" i="2"/>
  <c r="RP116" i="2"/>
  <c r="RO116" i="2"/>
  <c r="RN116" i="2"/>
  <c r="RM116" i="2"/>
  <c r="RL116" i="2"/>
  <c r="RK116" i="2"/>
  <c r="RJ116" i="2"/>
  <c r="RI116" i="2"/>
  <c r="RH116" i="2"/>
  <c r="RG116" i="2"/>
  <c r="RF116" i="2"/>
  <c r="RE116" i="2"/>
  <c r="RD116" i="2"/>
  <c r="RC116" i="2"/>
  <c r="RB116" i="2" s="1"/>
  <c r="RA116" i="2" s="1"/>
  <c r="QT116" i="2"/>
  <c r="QR116" i="2"/>
  <c r="QN116" i="2"/>
  <c r="QK116" i="2"/>
  <c r="QO116" i="2" s="1"/>
  <c r="QJ116" i="2"/>
  <c r="QH116" i="2"/>
  <c r="QF116" i="2"/>
  <c r="QD116" i="2"/>
  <c r="PZ116" i="2"/>
  <c r="PV116" i="2"/>
  <c r="PU116" i="2"/>
  <c r="PT116" i="2"/>
  <c r="PR116" i="2"/>
  <c r="PQ116" i="2"/>
  <c r="PP116" i="2"/>
  <c r="PN116" i="2"/>
  <c r="PL116" i="2"/>
  <c r="PJ116" i="2"/>
  <c r="PF116" i="2"/>
  <c r="PD116" i="2"/>
  <c r="OZ116" i="2"/>
  <c r="OW116" i="2"/>
  <c r="PA116" i="2" s="1"/>
  <c r="OV116" i="2"/>
  <c r="OT116" i="2"/>
  <c r="OR116" i="2"/>
  <c r="OP116" i="2"/>
  <c r="OL116" i="2"/>
  <c r="OH116" i="2"/>
  <c r="OG116" i="2"/>
  <c r="OF116" i="2"/>
  <c r="OD116" i="2"/>
  <c r="OC116" i="2"/>
  <c r="OB116" i="2"/>
  <c r="NZ116" i="2"/>
  <c r="NX116" i="2"/>
  <c r="NV116" i="2"/>
  <c r="NR116" i="2"/>
  <c r="NL116" i="2"/>
  <c r="NI116" i="2"/>
  <c r="NM116" i="2" s="1"/>
  <c r="NP116" i="2" s="1"/>
  <c r="NH116" i="2"/>
  <c r="NF116" i="2"/>
  <c r="ND116" i="2"/>
  <c r="NB116" i="2"/>
  <c r="MX116" i="2"/>
  <c r="MT116" i="2"/>
  <c r="MS116" i="2"/>
  <c r="MR116" i="2"/>
  <c r="MP116" i="2"/>
  <c r="MO116" i="2"/>
  <c r="MN116" i="2"/>
  <c r="ML116" i="2"/>
  <c r="MJ116" i="2"/>
  <c r="MH116" i="2"/>
  <c r="MD116" i="2"/>
  <c r="LX116" i="2"/>
  <c r="LU116" i="2"/>
  <c r="LY116" i="2" s="1"/>
  <c r="LT116" i="2"/>
  <c r="LR116" i="2"/>
  <c r="LP116" i="2"/>
  <c r="LN116" i="2"/>
  <c r="LJ116" i="2"/>
  <c r="LF116" i="2"/>
  <c r="LE116" i="2"/>
  <c r="LG116" i="2" s="1"/>
  <c r="LD116" i="2"/>
  <c r="LB116" i="2"/>
  <c r="LA116" i="2"/>
  <c r="KZ116" i="2"/>
  <c r="KX116" i="2"/>
  <c r="KV116" i="2"/>
  <c r="KT116" i="2"/>
  <c r="KP116" i="2"/>
  <c r="KN116" i="2"/>
  <c r="KJ116" i="2"/>
  <c r="KG116" i="2"/>
  <c r="KK116" i="2" s="1"/>
  <c r="KF116" i="2"/>
  <c r="KD116" i="2"/>
  <c r="KB116" i="2"/>
  <c r="JZ116" i="2"/>
  <c r="JV116" i="2"/>
  <c r="JR116" i="2"/>
  <c r="JQ116" i="2"/>
  <c r="JP116" i="2"/>
  <c r="JN116" i="2"/>
  <c r="JM116" i="2"/>
  <c r="JL116" i="2"/>
  <c r="JJ116" i="2"/>
  <c r="JH116" i="2"/>
  <c r="JF116" i="2"/>
  <c r="JB116" i="2"/>
  <c r="IZ116" i="2"/>
  <c r="IV116" i="2"/>
  <c r="IS116" i="2"/>
  <c r="IW116" i="2" s="1"/>
  <c r="IR116" i="2"/>
  <c r="IP116" i="2"/>
  <c r="IN116" i="2"/>
  <c r="IL116" i="2"/>
  <c r="IH116" i="2"/>
  <c r="ID116" i="2"/>
  <c r="IC116" i="2"/>
  <c r="IB116" i="2"/>
  <c r="HZ116" i="2"/>
  <c r="HY116" i="2"/>
  <c r="HX116" i="2"/>
  <c r="HV116" i="2"/>
  <c r="HT116" i="2"/>
  <c r="HR116" i="2"/>
  <c r="HN116" i="2"/>
  <c r="GT116" i="2"/>
  <c r="GK116" i="2"/>
  <c r="GL116" i="2" s="1"/>
  <c r="GJ116" i="2"/>
  <c r="GI116" i="2"/>
  <c r="GG116" i="2"/>
  <c r="GH116" i="2" s="1"/>
  <c r="GE116" i="2"/>
  <c r="GF116" i="2" s="1"/>
  <c r="GC116" i="2"/>
  <c r="GD116" i="2" s="1"/>
  <c r="FZ116" i="2"/>
  <c r="FR116" i="2"/>
  <c r="FO116" i="2"/>
  <c r="FP116" i="2" s="1"/>
  <c r="FN116" i="2"/>
  <c r="FM116" i="2"/>
  <c r="FL116" i="2"/>
  <c r="FK116" i="2"/>
  <c r="FJ116" i="2"/>
  <c r="FI116" i="2"/>
  <c r="FQ116" i="2" s="1"/>
  <c r="FS116" i="2" s="1"/>
  <c r="FF116" i="2"/>
  <c r="EU116" i="2"/>
  <c r="EV116" i="2" s="1"/>
  <c r="ES116" i="2"/>
  <c r="ET116" i="2" s="1"/>
  <c r="EQ116" i="2"/>
  <c r="ER116" i="2" s="1"/>
  <c r="EP116" i="2"/>
  <c r="EO116" i="2"/>
  <c r="EL116" i="2"/>
  <c r="DX116" i="2"/>
  <c r="DR116" i="2"/>
  <c r="DG116" i="2"/>
  <c r="DH116" i="2" s="1"/>
  <c r="DE116" i="2"/>
  <c r="DD116" i="2"/>
  <c r="DC116" i="2"/>
  <c r="DA116" i="2"/>
  <c r="DB116" i="2" s="1"/>
  <c r="CX116" i="2"/>
  <c r="CV116" i="2"/>
  <c r="CT116" i="2"/>
  <c r="CS116" i="2"/>
  <c r="CP116" i="2"/>
  <c r="CN116" i="2"/>
  <c r="CM116" i="2"/>
  <c r="CR116" i="2" s="1"/>
  <c r="CL116" i="2"/>
  <c r="CJ116" i="2"/>
  <c r="CI116" i="2"/>
  <c r="CH116" i="2"/>
  <c r="CF116" i="2"/>
  <c r="CD116" i="2"/>
  <c r="CB116" i="2"/>
  <c r="BX116" i="2"/>
  <c r="BD116" i="2"/>
  <c r="BC116" i="2"/>
  <c r="AN116" i="2"/>
  <c r="AJ116" i="2"/>
  <c r="DW116" i="2" s="1"/>
  <c r="N116" i="2"/>
  <c r="O116" i="2" s="1"/>
  <c r="SE115" i="2"/>
  <c r="SD115" i="2"/>
  <c r="RT115" i="2"/>
  <c r="RS115" i="2"/>
  <c r="RR115" i="2"/>
  <c r="RQ115" i="2"/>
  <c r="RP115" i="2"/>
  <c r="RO115" i="2"/>
  <c r="RN115" i="2"/>
  <c r="RM115" i="2"/>
  <c r="RL115" i="2"/>
  <c r="RK115" i="2"/>
  <c r="RI115" i="2"/>
  <c r="RE115" i="2"/>
  <c r="RC115" i="2"/>
  <c r="QK115" i="2"/>
  <c r="QD115" i="2"/>
  <c r="PQ115" i="2"/>
  <c r="PU115" i="2" s="1"/>
  <c r="PJ115" i="2"/>
  <c r="OW115" i="2"/>
  <c r="OP115" i="2"/>
  <c r="OH115" i="2"/>
  <c r="OC115" i="2"/>
  <c r="OG115" i="2" s="1"/>
  <c r="NV115" i="2"/>
  <c r="NI115" i="2"/>
  <c r="NB115" i="2"/>
  <c r="MT115" i="2"/>
  <c r="MO115" i="2"/>
  <c r="MS115" i="2" s="1"/>
  <c r="MH115" i="2"/>
  <c r="LU115" i="2"/>
  <c r="LN115" i="2"/>
  <c r="LF115" i="2"/>
  <c r="LA115" i="2"/>
  <c r="LE115" i="2" s="1"/>
  <c r="KT115" i="2"/>
  <c r="KG115" i="2"/>
  <c r="JZ115" i="2"/>
  <c r="JM115" i="2"/>
  <c r="JQ115" i="2" s="1"/>
  <c r="JF115" i="2"/>
  <c r="IS115" i="2"/>
  <c r="IL115" i="2"/>
  <c r="ID115" i="2"/>
  <c r="HY115" i="2"/>
  <c r="IC115" i="2" s="1"/>
  <c r="HR115" i="2"/>
  <c r="GI115" i="2"/>
  <c r="GJ115" i="2" s="1"/>
  <c r="GG115" i="2"/>
  <c r="GH115" i="2" s="1"/>
  <c r="GE115" i="2"/>
  <c r="GF115" i="2" s="1"/>
  <c r="GC115" i="2"/>
  <c r="FP115" i="2"/>
  <c r="FO115" i="2"/>
  <c r="FN115" i="2"/>
  <c r="FM115" i="2"/>
  <c r="FL115" i="2"/>
  <c r="FK115" i="2"/>
  <c r="FI115" i="2"/>
  <c r="FQ115" i="2" s="1"/>
  <c r="FF115" i="2"/>
  <c r="EU115" i="2"/>
  <c r="EV115" i="2" s="1"/>
  <c r="ES115" i="2"/>
  <c r="ET115" i="2" s="1"/>
  <c r="EQ115" i="2"/>
  <c r="EO115" i="2"/>
  <c r="EP115" i="2" s="1"/>
  <c r="EB115" i="2"/>
  <c r="EA115" i="2"/>
  <c r="DZ115" i="2"/>
  <c r="DY115" i="2"/>
  <c r="DW115" i="2"/>
  <c r="DV115" i="2"/>
  <c r="DU115" i="2"/>
  <c r="EC115" i="2" s="1"/>
  <c r="ED115" i="2" s="1"/>
  <c r="DR115" i="2"/>
  <c r="DG115" i="2"/>
  <c r="DE115" i="2"/>
  <c r="AL115" i="2" s="1"/>
  <c r="DC115" i="2"/>
  <c r="AJ115" i="2" s="1"/>
  <c r="DA115" i="2"/>
  <c r="AH115" i="2" s="1"/>
  <c r="BG115" i="2" s="1"/>
  <c r="CI115" i="2"/>
  <c r="CG115" i="2"/>
  <c r="CH115" i="2" s="1"/>
  <c r="CD115" i="2"/>
  <c r="CC115" i="2"/>
  <c r="CA115" i="2"/>
  <c r="BX115" i="2"/>
  <c r="BK115" i="2"/>
  <c r="BL115" i="2" s="1"/>
  <c r="BC115" i="2"/>
  <c r="BD115" i="2" s="1"/>
  <c r="AK115" i="2"/>
  <c r="X115" i="2"/>
  <c r="RJ115" i="2" s="1"/>
  <c r="W115" i="2"/>
  <c r="V115" i="2"/>
  <c r="RH115" i="2" s="1"/>
  <c r="U115" i="2"/>
  <c r="RG115" i="2" s="1"/>
  <c r="T115" i="2"/>
  <c r="RF115" i="2" s="1"/>
  <c r="S115" i="2"/>
  <c r="R115" i="2"/>
  <c r="RD115" i="2" s="1"/>
  <c r="Q115" i="2"/>
  <c r="L115" i="2"/>
  <c r="K115" i="2"/>
  <c r="I115" i="2"/>
  <c r="QT115" i="2" s="1"/>
  <c r="SE114" i="2"/>
  <c r="SD114" i="2"/>
  <c r="RT114" i="2"/>
  <c r="RS114" i="2"/>
  <c r="RR114" i="2"/>
  <c r="SV114" i="2" s="1"/>
  <c r="UE114" i="2" s="1"/>
  <c r="RQ114" i="2"/>
  <c r="SU114" i="2" s="1"/>
  <c r="UD114" i="2" s="1"/>
  <c r="RP114" i="2"/>
  <c r="RO114" i="2"/>
  <c r="RN114" i="2"/>
  <c r="SR114" i="2" s="1"/>
  <c r="UA114" i="2" s="1"/>
  <c r="RM114" i="2"/>
  <c r="RL114" i="2"/>
  <c r="RK114" i="2"/>
  <c r="RJ114" i="2"/>
  <c r="SN114" i="2" s="1"/>
  <c r="TW114" i="2" s="1"/>
  <c r="RI114" i="2"/>
  <c r="SM114" i="2" s="1"/>
  <c r="TV114" i="2" s="1"/>
  <c r="RH114" i="2"/>
  <c r="RG114" i="2"/>
  <c r="RF114" i="2"/>
  <c r="RB114" i="2" s="1"/>
  <c r="RA114" i="2" s="1"/>
  <c r="RE114" i="2"/>
  <c r="RD114" i="2"/>
  <c r="RC114" i="2"/>
  <c r="QT114" i="2"/>
  <c r="QQ114" i="2"/>
  <c r="QO114" i="2"/>
  <c r="QR114" i="2" s="1"/>
  <c r="QN114" i="2"/>
  <c r="QL114" i="2"/>
  <c r="QK114" i="2"/>
  <c r="QJ114" i="2"/>
  <c r="QH114" i="2"/>
  <c r="QF114" i="2"/>
  <c r="QD114" i="2"/>
  <c r="PZ114" i="2"/>
  <c r="PW114" i="2"/>
  <c r="PV114" i="2"/>
  <c r="PU114" i="2"/>
  <c r="PX114" i="2" s="1"/>
  <c r="PT114" i="2"/>
  <c r="PR114" i="2"/>
  <c r="PQ114" i="2"/>
  <c r="PP114" i="2"/>
  <c r="PN114" i="2"/>
  <c r="PL114" i="2"/>
  <c r="PJ114" i="2"/>
  <c r="PF114" i="2"/>
  <c r="PC114" i="2"/>
  <c r="PA114" i="2"/>
  <c r="PD114" i="2" s="1"/>
  <c r="OZ114" i="2"/>
  <c r="OX114" i="2"/>
  <c r="OW114" i="2"/>
  <c r="OV114" i="2"/>
  <c r="OT114" i="2"/>
  <c r="OR114" i="2"/>
  <c r="OP114" i="2"/>
  <c r="OL114" i="2"/>
  <c r="OI114" i="2"/>
  <c r="OH114" i="2"/>
  <c r="OG114" i="2"/>
  <c r="OJ114" i="2" s="1"/>
  <c r="OF114" i="2"/>
  <c r="OD114" i="2"/>
  <c r="OC114" i="2"/>
  <c r="OB114" i="2"/>
  <c r="NZ114" i="2"/>
  <c r="NX114" i="2"/>
  <c r="NV114" i="2"/>
  <c r="NR114" i="2"/>
  <c r="NO114" i="2"/>
  <c r="NM114" i="2"/>
  <c r="NP114" i="2" s="1"/>
  <c r="NL114" i="2"/>
  <c r="NJ114" i="2"/>
  <c r="NI114" i="2"/>
  <c r="NH114" i="2"/>
  <c r="NF114" i="2"/>
  <c r="ND114" i="2"/>
  <c r="NB114" i="2"/>
  <c r="MX114" i="2"/>
  <c r="MU114" i="2"/>
  <c r="MT114" i="2"/>
  <c r="MS114" i="2"/>
  <c r="MV114" i="2" s="1"/>
  <c r="MR114" i="2"/>
  <c r="MP114" i="2"/>
  <c r="MO114" i="2"/>
  <c r="MN114" i="2"/>
  <c r="ML114" i="2"/>
  <c r="MJ114" i="2"/>
  <c r="MH114" i="2"/>
  <c r="MD114" i="2"/>
  <c r="MA114" i="2"/>
  <c r="LY114" i="2"/>
  <c r="MB114" i="2" s="1"/>
  <c r="LX114" i="2"/>
  <c r="LV114" i="2"/>
  <c r="LU114" i="2"/>
  <c r="LT114" i="2"/>
  <c r="LR114" i="2"/>
  <c r="LP114" i="2"/>
  <c r="LN114" i="2"/>
  <c r="LJ114" i="2"/>
  <c r="LG114" i="2"/>
  <c r="LF114" i="2"/>
  <c r="LE114" i="2"/>
  <c r="LH114" i="2" s="1"/>
  <c r="LD114" i="2"/>
  <c r="LB114" i="2"/>
  <c r="LA114" i="2"/>
  <c r="KZ114" i="2"/>
  <c r="KX114" i="2"/>
  <c r="KV114" i="2"/>
  <c r="KT114" i="2"/>
  <c r="KP114" i="2"/>
  <c r="KM114" i="2"/>
  <c r="KK114" i="2"/>
  <c r="KN114" i="2" s="1"/>
  <c r="KJ114" i="2"/>
  <c r="KH114" i="2"/>
  <c r="KG114" i="2"/>
  <c r="KF114" i="2"/>
  <c r="KD114" i="2"/>
  <c r="KB114" i="2"/>
  <c r="JZ114" i="2"/>
  <c r="JV114" i="2"/>
  <c r="JS114" i="2"/>
  <c r="JR114" i="2"/>
  <c r="JQ114" i="2"/>
  <c r="JT114" i="2" s="1"/>
  <c r="JP114" i="2"/>
  <c r="JN114" i="2"/>
  <c r="JM114" i="2"/>
  <c r="JL114" i="2"/>
  <c r="JJ114" i="2"/>
  <c r="JH114" i="2"/>
  <c r="JF114" i="2"/>
  <c r="JB114" i="2"/>
  <c r="IY114" i="2"/>
  <c r="IW114" i="2"/>
  <c r="IZ114" i="2" s="1"/>
  <c r="IV114" i="2"/>
  <c r="IT114" i="2"/>
  <c r="IS114" i="2"/>
  <c r="IR114" i="2"/>
  <c r="IP114" i="2"/>
  <c r="IN114" i="2"/>
  <c r="IL114" i="2"/>
  <c r="IH114" i="2"/>
  <c r="IE114" i="2"/>
  <c r="ID114" i="2"/>
  <c r="IC114" i="2"/>
  <c r="IF114" i="2" s="1"/>
  <c r="IB114" i="2"/>
  <c r="HZ114" i="2"/>
  <c r="HY114" i="2"/>
  <c r="HX114" i="2"/>
  <c r="HV114" i="2"/>
  <c r="HT114" i="2"/>
  <c r="HR114" i="2"/>
  <c r="HN114" i="2"/>
  <c r="HC114" i="2"/>
  <c r="HD114" i="2" s="1"/>
  <c r="HA114" i="2"/>
  <c r="HB114" i="2" s="1"/>
  <c r="GY114" i="2"/>
  <c r="GZ114" i="2" s="1"/>
  <c r="GT114" i="2"/>
  <c r="GJ114" i="2"/>
  <c r="GI114" i="2"/>
  <c r="GH114" i="2"/>
  <c r="GG114" i="2"/>
  <c r="GF114" i="2"/>
  <c r="GN114" i="2" s="1"/>
  <c r="GM114" i="2" s="1"/>
  <c r="GO114" i="2" s="1"/>
  <c r="GE114" i="2"/>
  <c r="GD114" i="2"/>
  <c r="GC114" i="2"/>
  <c r="GK114" i="2" s="1"/>
  <c r="GL114" i="2" s="1"/>
  <c r="FZ114" i="2"/>
  <c r="FQ114" i="2"/>
  <c r="FO114" i="2"/>
  <c r="FP114" i="2" s="1"/>
  <c r="FM114" i="2"/>
  <c r="FN114" i="2" s="1"/>
  <c r="FL114" i="2"/>
  <c r="FK114" i="2"/>
  <c r="FI114" i="2"/>
  <c r="FJ114" i="2" s="1"/>
  <c r="FF114" i="2"/>
  <c r="EV114" i="2"/>
  <c r="EU114" i="2"/>
  <c r="ET114" i="2"/>
  <c r="ES114" i="2"/>
  <c r="ER114" i="2"/>
  <c r="EQ114" i="2"/>
  <c r="EP114" i="2"/>
  <c r="EO114" i="2"/>
  <c r="EW114" i="2" s="1"/>
  <c r="EX114" i="2" s="1"/>
  <c r="EL114" i="2"/>
  <c r="EA114" i="2"/>
  <c r="EB114" i="2" s="1"/>
  <c r="DZ114" i="2"/>
  <c r="DY114" i="2"/>
  <c r="DW114" i="2"/>
  <c r="DX114" i="2" s="1"/>
  <c r="DU114" i="2"/>
  <c r="DV114" i="2" s="1"/>
  <c r="DR114" i="2"/>
  <c r="DH114" i="2"/>
  <c r="DG114" i="2"/>
  <c r="AN114" i="2" s="1"/>
  <c r="AO114" i="2" s="1"/>
  <c r="DF114" i="2"/>
  <c r="DE114" i="2"/>
  <c r="DD114" i="2"/>
  <c r="DC114" i="2"/>
  <c r="DB114" i="2"/>
  <c r="DA114" i="2"/>
  <c r="DI114" i="2" s="1"/>
  <c r="DJ114" i="2" s="1"/>
  <c r="DL114" i="2" s="1"/>
  <c r="DK114" i="2" s="1"/>
  <c r="CX114" i="2"/>
  <c r="CV114" i="2"/>
  <c r="CS114" i="2"/>
  <c r="CQ114" i="2"/>
  <c r="CP114" i="2"/>
  <c r="CO114" i="2"/>
  <c r="CN114" i="2"/>
  <c r="CM114" i="2"/>
  <c r="CU114" i="2" s="1"/>
  <c r="CL114" i="2"/>
  <c r="CJ114" i="2"/>
  <c r="CI114" i="2"/>
  <c r="CH114" i="2"/>
  <c r="CF114" i="2"/>
  <c r="CD114" i="2"/>
  <c r="CB114" i="2"/>
  <c r="BX114" i="2"/>
  <c r="BM114" i="2"/>
  <c r="BN114" i="2" s="1"/>
  <c r="BK114" i="2"/>
  <c r="BL114" i="2" s="1"/>
  <c r="BI114" i="2"/>
  <c r="BJ114" i="2" s="1"/>
  <c r="BC114" i="2"/>
  <c r="BD114" i="2" s="1"/>
  <c r="AQ114" i="2"/>
  <c r="AM114" i="2"/>
  <c r="AL114" i="2"/>
  <c r="AK114" i="2"/>
  <c r="AJ114" i="2"/>
  <c r="AI114" i="2"/>
  <c r="AH114" i="2"/>
  <c r="AP114" i="2" s="1"/>
  <c r="SZ114" i="2" s="1"/>
  <c r="UI114" i="2" s="1"/>
  <c r="O114" i="2"/>
  <c r="N114" i="2"/>
  <c r="SE113" i="2"/>
  <c r="SD113" i="2"/>
  <c r="RT113" i="2"/>
  <c r="RS113" i="2"/>
  <c r="RR113" i="2"/>
  <c r="RQ113" i="2"/>
  <c r="RP113" i="2"/>
  <c r="RO113" i="2"/>
  <c r="RN113" i="2"/>
  <c r="RM113" i="2"/>
  <c r="RL113" i="2"/>
  <c r="RK113" i="2"/>
  <c r="QO113" i="2"/>
  <c r="QN113" i="2"/>
  <c r="QK113" i="2"/>
  <c r="QJ113" i="2"/>
  <c r="PU113" i="2"/>
  <c r="PR113" i="2"/>
  <c r="PQ113" i="2"/>
  <c r="PN113" i="2"/>
  <c r="PA113" i="2"/>
  <c r="OW113" i="2"/>
  <c r="OV113" i="2"/>
  <c r="OL113" i="2"/>
  <c r="OG113" i="2"/>
  <c r="OC113" i="2"/>
  <c r="OB113" i="2"/>
  <c r="NZ113" i="2"/>
  <c r="NM113" i="2"/>
  <c r="NI113" i="2"/>
  <c r="ND113" i="2"/>
  <c r="MX113" i="2"/>
  <c r="MS113" i="2"/>
  <c r="MO113" i="2"/>
  <c r="MD113" i="2"/>
  <c r="LY113" i="2"/>
  <c r="LX113" i="2"/>
  <c r="LU113" i="2"/>
  <c r="LE113" i="2"/>
  <c r="LA113" i="2"/>
  <c r="KK113" i="2"/>
  <c r="KJ113" i="2"/>
  <c r="KG113" i="2"/>
  <c r="KF113" i="2"/>
  <c r="JQ113" i="2"/>
  <c r="JN113" i="2"/>
  <c r="JM113" i="2"/>
  <c r="JJ113" i="2"/>
  <c r="IW113" i="2"/>
  <c r="IS113" i="2"/>
  <c r="IT113" i="2" s="1"/>
  <c r="IR113" i="2"/>
  <c r="IH113" i="2"/>
  <c r="IC113" i="2"/>
  <c r="HY113" i="2"/>
  <c r="HX113" i="2"/>
  <c r="HV113" i="2"/>
  <c r="HA113" i="2"/>
  <c r="HB113" i="2" s="1"/>
  <c r="GI113" i="2"/>
  <c r="GH113" i="2"/>
  <c r="GG113" i="2"/>
  <c r="GE113" i="2"/>
  <c r="GF113" i="2" s="1"/>
  <c r="GC113" i="2"/>
  <c r="GK113" i="2" s="1"/>
  <c r="GL113" i="2" s="1"/>
  <c r="FO113" i="2"/>
  <c r="FP113" i="2" s="1"/>
  <c r="FM113" i="2"/>
  <c r="FK113" i="2"/>
  <c r="FI113" i="2"/>
  <c r="FJ113" i="2" s="1"/>
  <c r="EU113" i="2"/>
  <c r="EV113" i="2" s="1"/>
  <c r="ES113" i="2"/>
  <c r="ER113" i="2"/>
  <c r="EQ113" i="2"/>
  <c r="EP113" i="2"/>
  <c r="EO113" i="2"/>
  <c r="EL113" i="2"/>
  <c r="EB113" i="2"/>
  <c r="EA113" i="2"/>
  <c r="DY113" i="2"/>
  <c r="DW113" i="2"/>
  <c r="DX113" i="2" s="1"/>
  <c r="DU113" i="2"/>
  <c r="DR113" i="2"/>
  <c r="DI113" i="2"/>
  <c r="DJ113" i="2" s="1"/>
  <c r="DG113" i="2"/>
  <c r="DF113" i="2"/>
  <c r="DE113" i="2"/>
  <c r="AL113" i="2" s="1"/>
  <c r="BK113" i="2" s="1"/>
  <c r="DD113" i="2"/>
  <c r="DC113" i="2"/>
  <c r="DA113" i="2"/>
  <c r="DB113" i="2" s="1"/>
  <c r="CL113" i="2"/>
  <c r="CG113" i="2"/>
  <c r="CI113" i="2" s="1"/>
  <c r="CC113" i="2"/>
  <c r="CB113" i="2"/>
  <c r="CA113" i="2"/>
  <c r="BX113" i="2"/>
  <c r="BI113" i="2"/>
  <c r="BJ113" i="2" s="1"/>
  <c r="BC113" i="2"/>
  <c r="BD113" i="2" s="1"/>
  <c r="AN113" i="2"/>
  <c r="HC113" i="2" s="1"/>
  <c r="HD113" i="2" s="1"/>
  <c r="AM113" i="2"/>
  <c r="AJ113" i="2"/>
  <c r="X113" i="2"/>
  <c r="RJ113" i="2" s="1"/>
  <c r="W113" i="2"/>
  <c r="RI113" i="2" s="1"/>
  <c r="V113" i="2"/>
  <c r="RH113" i="2" s="1"/>
  <c r="U113" i="2"/>
  <c r="RG113" i="2" s="1"/>
  <c r="T113" i="2"/>
  <c r="RF113" i="2" s="1"/>
  <c r="S113" i="2"/>
  <c r="RE113" i="2" s="1"/>
  <c r="R113" i="2"/>
  <c r="N113" i="2" s="1"/>
  <c r="Q113" i="2"/>
  <c r="RC113" i="2" s="1"/>
  <c r="L113" i="2"/>
  <c r="K113" i="2"/>
  <c r="J113" i="2"/>
  <c r="I113" i="2"/>
  <c r="QF113" i="2" s="1"/>
  <c r="SE112" i="2"/>
  <c r="SD112" i="2"/>
  <c r="RT112" i="2"/>
  <c r="RS112" i="2"/>
  <c r="RR112" i="2"/>
  <c r="RQ112" i="2"/>
  <c r="RP112" i="2"/>
  <c r="RO112" i="2"/>
  <c r="RN112" i="2"/>
  <c r="RM112" i="2"/>
  <c r="RL112" i="2"/>
  <c r="RK112" i="2"/>
  <c r="QK112" i="2"/>
  <c r="QL112" i="2" s="1"/>
  <c r="PU112" i="2"/>
  <c r="PQ112" i="2"/>
  <c r="PA112" i="2"/>
  <c r="OW112" i="2"/>
  <c r="OC112" i="2"/>
  <c r="OD112" i="2" s="1"/>
  <c r="NI112" i="2"/>
  <c r="NM112" i="2" s="1"/>
  <c r="MS112" i="2"/>
  <c r="MO112" i="2"/>
  <c r="LY112" i="2"/>
  <c r="LU112" i="2"/>
  <c r="LA112" i="2"/>
  <c r="LE112" i="2" s="1"/>
  <c r="KG112" i="2"/>
  <c r="KK112" i="2" s="1"/>
  <c r="JQ112" i="2"/>
  <c r="JM112" i="2"/>
  <c r="IS112" i="2"/>
  <c r="IW112" i="2" s="1"/>
  <c r="HY112" i="2"/>
  <c r="IC112" i="2" s="1"/>
  <c r="GI112" i="2"/>
  <c r="GJ112" i="2" s="1"/>
  <c r="GG112" i="2"/>
  <c r="GE112" i="2"/>
  <c r="GF112" i="2" s="1"/>
  <c r="GC112" i="2"/>
  <c r="GD112" i="2" s="1"/>
  <c r="FO112" i="2"/>
  <c r="FP112" i="2" s="1"/>
  <c r="FM112" i="2"/>
  <c r="FK112" i="2"/>
  <c r="FI112" i="2"/>
  <c r="FQ112" i="2" s="1"/>
  <c r="EU112" i="2"/>
  <c r="EV112" i="2" s="1"/>
  <c r="ES112" i="2"/>
  <c r="ET112" i="2" s="1"/>
  <c r="EQ112" i="2"/>
  <c r="ER112" i="2" s="1"/>
  <c r="EO112" i="2"/>
  <c r="EP112" i="2" s="1"/>
  <c r="EA112" i="2"/>
  <c r="DY112" i="2"/>
  <c r="DW112" i="2"/>
  <c r="DU112" i="2"/>
  <c r="DV112" i="2" s="1"/>
  <c r="DG112" i="2"/>
  <c r="AN112" i="2" s="1"/>
  <c r="DE112" i="2"/>
  <c r="DF112" i="2" s="1"/>
  <c r="DC112" i="2"/>
  <c r="DD112" i="2" s="1"/>
  <c r="DA112" i="2"/>
  <c r="DB112" i="2" s="1"/>
  <c r="BC112" i="2"/>
  <c r="BD112" i="2" s="1"/>
  <c r="AL112" i="2"/>
  <c r="AM112" i="2" s="1"/>
  <c r="AJ112" i="2"/>
  <c r="AK112" i="2" s="1"/>
  <c r="X112" i="2"/>
  <c r="RJ112" i="2" s="1"/>
  <c r="W112" i="2"/>
  <c r="RI112" i="2" s="1"/>
  <c r="V112" i="2"/>
  <c r="RH112" i="2" s="1"/>
  <c r="U112" i="2"/>
  <c r="RG112" i="2" s="1"/>
  <c r="T112" i="2"/>
  <c r="RF112" i="2" s="1"/>
  <c r="S112" i="2"/>
  <c r="N112" i="2" s="1"/>
  <c r="R112" i="2"/>
  <c r="RD112" i="2" s="1"/>
  <c r="Q112" i="2"/>
  <c r="RC112" i="2" s="1"/>
  <c r="L112" i="2"/>
  <c r="K112" i="2"/>
  <c r="J112" i="2"/>
  <c r="I112" i="2"/>
  <c r="PZ112" i="2" s="1"/>
  <c r="SE111" i="2"/>
  <c r="SD111" i="2"/>
  <c r="RT111" i="2"/>
  <c r="RS111" i="2"/>
  <c r="RR111" i="2"/>
  <c r="RQ111" i="2"/>
  <c r="RP111" i="2"/>
  <c r="RO111" i="2"/>
  <c r="RN111" i="2"/>
  <c r="RM111" i="2"/>
  <c r="RL111" i="2"/>
  <c r="RK111" i="2"/>
  <c r="RI111" i="2"/>
  <c r="QN111" i="2"/>
  <c r="QK111" i="2"/>
  <c r="QO111" i="2" s="1"/>
  <c r="PQ111" i="2"/>
  <c r="PR111" i="2" s="1"/>
  <c r="PN111" i="2"/>
  <c r="PJ111" i="2"/>
  <c r="OZ111" i="2"/>
  <c r="OW111" i="2"/>
  <c r="PA111" i="2" s="1"/>
  <c r="OC111" i="2"/>
  <c r="OD111" i="2" s="1"/>
  <c r="NZ111" i="2"/>
  <c r="NV111" i="2"/>
  <c r="NL111" i="2"/>
  <c r="NI111" i="2"/>
  <c r="NM111" i="2" s="1"/>
  <c r="MO111" i="2"/>
  <c r="MP111" i="2" s="1"/>
  <c r="ML111" i="2"/>
  <c r="MH111" i="2"/>
  <c r="LX111" i="2"/>
  <c r="LU111" i="2"/>
  <c r="LY111" i="2" s="1"/>
  <c r="LA111" i="2"/>
  <c r="LB111" i="2" s="1"/>
  <c r="KX111" i="2"/>
  <c r="KT111" i="2"/>
  <c r="KJ111" i="2"/>
  <c r="KG111" i="2"/>
  <c r="KK111" i="2" s="1"/>
  <c r="JM111" i="2"/>
  <c r="JN111" i="2" s="1"/>
  <c r="JJ111" i="2"/>
  <c r="JF111" i="2"/>
  <c r="IV111" i="2"/>
  <c r="IS111" i="2"/>
  <c r="IW111" i="2" s="1"/>
  <c r="HY111" i="2"/>
  <c r="HZ111" i="2" s="1"/>
  <c r="HV111" i="2"/>
  <c r="HR111" i="2"/>
  <c r="GI111" i="2"/>
  <c r="GJ111" i="2" s="1"/>
  <c r="GG111" i="2"/>
  <c r="GH111" i="2" s="1"/>
  <c r="GE111" i="2"/>
  <c r="GF111" i="2" s="1"/>
  <c r="GC111" i="2"/>
  <c r="GD111" i="2" s="1"/>
  <c r="FO111" i="2"/>
  <c r="FP111" i="2" s="1"/>
  <c r="FN111" i="2"/>
  <c r="FM111" i="2"/>
  <c r="FL111" i="2"/>
  <c r="FK111" i="2"/>
  <c r="FJ111" i="2"/>
  <c r="FI111" i="2"/>
  <c r="FQ111" i="2" s="1"/>
  <c r="FF111" i="2"/>
  <c r="EU111" i="2"/>
  <c r="EV111" i="2" s="1"/>
  <c r="ES111" i="2"/>
  <c r="ET111" i="2" s="1"/>
  <c r="EQ111" i="2"/>
  <c r="ER111" i="2" s="1"/>
  <c r="EO111" i="2"/>
  <c r="EP111" i="2" s="1"/>
  <c r="EL111" i="2"/>
  <c r="EB111" i="2"/>
  <c r="EA111" i="2"/>
  <c r="DZ111" i="2"/>
  <c r="DY111" i="2"/>
  <c r="DX111" i="2"/>
  <c r="DW111" i="2"/>
  <c r="DU111" i="2"/>
  <c r="DV111" i="2" s="1"/>
  <c r="DR111" i="2"/>
  <c r="DG111" i="2"/>
  <c r="AN111" i="2" s="1"/>
  <c r="DE111" i="2"/>
  <c r="DF111" i="2" s="1"/>
  <c r="DC111" i="2"/>
  <c r="DD111" i="2" s="1"/>
  <c r="DA111" i="2"/>
  <c r="DB111" i="2" s="1"/>
  <c r="CL111" i="2"/>
  <c r="CG111" i="2"/>
  <c r="CI111" i="2" s="1"/>
  <c r="CD111" i="2"/>
  <c r="CA111" i="2"/>
  <c r="CB111" i="2" s="1"/>
  <c r="BX111" i="2"/>
  <c r="BD111" i="2"/>
  <c r="BC111" i="2"/>
  <c r="AL111" i="2"/>
  <c r="HA111" i="2" s="1"/>
  <c r="HB111" i="2" s="1"/>
  <c r="AJ111" i="2"/>
  <c r="GY111" i="2" s="1"/>
  <c r="GZ111" i="2" s="1"/>
  <c r="X111" i="2"/>
  <c r="RJ111" i="2" s="1"/>
  <c r="W111" i="2"/>
  <c r="V111" i="2"/>
  <c r="RH111" i="2" s="1"/>
  <c r="U111" i="2"/>
  <c r="RG111" i="2" s="1"/>
  <c r="T111" i="2"/>
  <c r="RF111" i="2" s="1"/>
  <c r="S111" i="2"/>
  <c r="RE111" i="2" s="1"/>
  <c r="R111" i="2"/>
  <c r="RD111" i="2" s="1"/>
  <c r="Q111" i="2"/>
  <c r="RC111" i="2" s="1"/>
  <c r="K111" i="2"/>
  <c r="J111" i="2"/>
  <c r="I111" i="2"/>
  <c r="QF111" i="2" s="1"/>
  <c r="SE110" i="2"/>
  <c r="SD110" i="2"/>
  <c r="RT110" i="2"/>
  <c r="RS110" i="2"/>
  <c r="RR110" i="2"/>
  <c r="RQ110" i="2"/>
  <c r="RP110" i="2"/>
  <c r="RO110" i="2"/>
  <c r="RN110" i="2"/>
  <c r="RM110" i="2"/>
  <c r="RL110" i="2"/>
  <c r="RK110" i="2"/>
  <c r="RJ110" i="2"/>
  <c r="RI110" i="2"/>
  <c r="RH110" i="2"/>
  <c r="RG110" i="2"/>
  <c r="RF110" i="2"/>
  <c r="RE110" i="2"/>
  <c r="RD110" i="2"/>
  <c r="RC110" i="2"/>
  <c r="QT110" i="2"/>
  <c r="QO110" i="2"/>
  <c r="QP110" i="2" s="1"/>
  <c r="QN110" i="2"/>
  <c r="QL110" i="2"/>
  <c r="QK110" i="2"/>
  <c r="QJ110" i="2"/>
  <c r="QH110" i="2"/>
  <c r="QF110" i="2"/>
  <c r="QD110" i="2"/>
  <c r="PZ110" i="2"/>
  <c r="PU110" i="2"/>
  <c r="PX110" i="2" s="1"/>
  <c r="PT110" i="2"/>
  <c r="PR110" i="2"/>
  <c r="PQ110" i="2"/>
  <c r="PP110" i="2"/>
  <c r="PN110" i="2"/>
  <c r="PL110" i="2"/>
  <c r="PJ110" i="2"/>
  <c r="PF110" i="2"/>
  <c r="PA110" i="2"/>
  <c r="PB110" i="2" s="1"/>
  <c r="OZ110" i="2"/>
  <c r="OX110" i="2"/>
  <c r="OW110" i="2"/>
  <c r="OV110" i="2"/>
  <c r="OT110" i="2"/>
  <c r="OR110" i="2"/>
  <c r="OP110" i="2"/>
  <c r="OL110" i="2"/>
  <c r="OG110" i="2"/>
  <c r="OJ110" i="2" s="1"/>
  <c r="OF110" i="2"/>
  <c r="OD110" i="2"/>
  <c r="OC110" i="2"/>
  <c r="OB110" i="2"/>
  <c r="NZ110" i="2"/>
  <c r="NX110" i="2"/>
  <c r="NV110" i="2"/>
  <c r="NR110" i="2"/>
  <c r="NM110" i="2"/>
  <c r="NN110" i="2" s="1"/>
  <c r="NL110" i="2"/>
  <c r="NJ110" i="2"/>
  <c r="NI110" i="2"/>
  <c r="NH110" i="2"/>
  <c r="NF110" i="2"/>
  <c r="ND110" i="2"/>
  <c r="NB110" i="2"/>
  <c r="MX110" i="2"/>
  <c r="MS110" i="2"/>
  <c r="MV110" i="2" s="1"/>
  <c r="MR110" i="2"/>
  <c r="MP110" i="2"/>
  <c r="MO110" i="2"/>
  <c r="MN110" i="2"/>
  <c r="ML110" i="2"/>
  <c r="MJ110" i="2"/>
  <c r="MH110" i="2"/>
  <c r="MD110" i="2"/>
  <c r="LY110" i="2"/>
  <c r="LZ110" i="2" s="1"/>
  <c r="LX110" i="2"/>
  <c r="LV110" i="2"/>
  <c r="LU110" i="2"/>
  <c r="LT110" i="2"/>
  <c r="LR110" i="2"/>
  <c r="LP110" i="2"/>
  <c r="LN110" i="2"/>
  <c r="LJ110" i="2"/>
  <c r="LE110" i="2"/>
  <c r="LH110" i="2" s="1"/>
  <c r="LD110" i="2"/>
  <c r="LB110" i="2"/>
  <c r="LA110" i="2"/>
  <c r="KZ110" i="2"/>
  <c r="KX110" i="2"/>
  <c r="KV110" i="2"/>
  <c r="KT110" i="2"/>
  <c r="KP110" i="2"/>
  <c r="KK110" i="2"/>
  <c r="KL110" i="2" s="1"/>
  <c r="KJ110" i="2"/>
  <c r="KH110" i="2"/>
  <c r="KG110" i="2"/>
  <c r="KF110" i="2"/>
  <c r="KD110" i="2"/>
  <c r="KB110" i="2"/>
  <c r="JZ110" i="2"/>
  <c r="JV110" i="2"/>
  <c r="JQ110" i="2"/>
  <c r="JT110" i="2" s="1"/>
  <c r="JP110" i="2"/>
  <c r="JN110" i="2"/>
  <c r="JM110" i="2"/>
  <c r="JL110" i="2"/>
  <c r="JJ110" i="2"/>
  <c r="JH110" i="2"/>
  <c r="JF110" i="2"/>
  <c r="JB110" i="2"/>
  <c r="IW110" i="2"/>
  <c r="IX110" i="2" s="1"/>
  <c r="IV110" i="2"/>
  <c r="IT110" i="2"/>
  <c r="IS110" i="2"/>
  <c r="IR110" i="2"/>
  <c r="IP110" i="2"/>
  <c r="IN110" i="2"/>
  <c r="IL110" i="2"/>
  <c r="IH110" i="2"/>
  <c r="IC110" i="2"/>
  <c r="IF110" i="2" s="1"/>
  <c r="IB110" i="2"/>
  <c r="HZ110" i="2"/>
  <c r="HY110" i="2"/>
  <c r="HX110" i="2"/>
  <c r="HV110" i="2"/>
  <c r="HT110" i="2"/>
  <c r="HR110" i="2"/>
  <c r="HN110" i="2"/>
  <c r="GT110" i="2"/>
  <c r="GJ110" i="2"/>
  <c r="GI110" i="2"/>
  <c r="GH110" i="2"/>
  <c r="GG110" i="2"/>
  <c r="GF110" i="2"/>
  <c r="GN110" i="2" s="1"/>
  <c r="GM110" i="2" s="1"/>
  <c r="GO110" i="2" s="1"/>
  <c r="GE110" i="2"/>
  <c r="GD110" i="2"/>
  <c r="GC110" i="2"/>
  <c r="GK110" i="2" s="1"/>
  <c r="GL110" i="2" s="1"/>
  <c r="FZ110" i="2"/>
  <c r="FO110" i="2"/>
  <c r="FP110" i="2" s="1"/>
  <c r="FM110" i="2"/>
  <c r="FN110" i="2" s="1"/>
  <c r="FK110" i="2"/>
  <c r="FL110" i="2" s="1"/>
  <c r="FI110" i="2"/>
  <c r="FJ110" i="2" s="1"/>
  <c r="FF110" i="2"/>
  <c r="EV110" i="2"/>
  <c r="EU110" i="2"/>
  <c r="ET110" i="2"/>
  <c r="ES110" i="2"/>
  <c r="ER110" i="2"/>
  <c r="EQ110" i="2"/>
  <c r="EP110" i="2"/>
  <c r="EO110" i="2"/>
  <c r="EW110" i="2" s="1"/>
  <c r="EX110" i="2" s="1"/>
  <c r="EL110" i="2"/>
  <c r="EA110" i="2"/>
  <c r="EB110" i="2" s="1"/>
  <c r="DY110" i="2"/>
  <c r="DZ110" i="2" s="1"/>
  <c r="DW110" i="2"/>
  <c r="DX110" i="2" s="1"/>
  <c r="DU110" i="2"/>
  <c r="DV110" i="2" s="1"/>
  <c r="DR110" i="2"/>
  <c r="DH110" i="2"/>
  <c r="DG110" i="2"/>
  <c r="DF110" i="2"/>
  <c r="DE110" i="2"/>
  <c r="AL110" i="2" s="1"/>
  <c r="DD110" i="2"/>
  <c r="DC110" i="2"/>
  <c r="DB110" i="2"/>
  <c r="DA110" i="2"/>
  <c r="DI110" i="2" s="1"/>
  <c r="DJ110" i="2" s="1"/>
  <c r="CX110" i="2"/>
  <c r="CM110" i="2"/>
  <c r="CR110" i="2" s="1"/>
  <c r="CL110" i="2"/>
  <c r="CJ110" i="2"/>
  <c r="CI110" i="2"/>
  <c r="CH110" i="2"/>
  <c r="CF110" i="2"/>
  <c r="CD110" i="2"/>
  <c r="CB110" i="2"/>
  <c r="BX110" i="2"/>
  <c r="BM110" i="2"/>
  <c r="BN110" i="2" s="1"/>
  <c r="BI110" i="2"/>
  <c r="BJ110" i="2" s="1"/>
  <c r="BC110" i="2"/>
  <c r="BD110" i="2" s="1"/>
  <c r="AO110" i="2"/>
  <c r="AN110" i="2"/>
  <c r="HC110" i="2" s="1"/>
  <c r="HD110" i="2" s="1"/>
  <c r="AK110" i="2"/>
  <c r="AJ110" i="2"/>
  <c r="GY110" i="2" s="1"/>
  <c r="GZ110" i="2" s="1"/>
  <c r="O110" i="2"/>
  <c r="N110" i="2"/>
  <c r="SE109" i="2"/>
  <c r="SD109" i="2"/>
  <c r="RT109" i="2"/>
  <c r="RS109" i="2"/>
  <c r="RR109" i="2"/>
  <c r="RQ109" i="2"/>
  <c r="RP109" i="2"/>
  <c r="RO109" i="2"/>
  <c r="RN109" i="2"/>
  <c r="RM109" i="2"/>
  <c r="RL109" i="2"/>
  <c r="RK109" i="2"/>
  <c r="RJ109" i="2"/>
  <c r="RI109" i="2"/>
  <c r="RH109" i="2"/>
  <c r="RG109" i="2"/>
  <c r="RF109" i="2"/>
  <c r="RE109" i="2"/>
  <c r="RD109" i="2"/>
  <c r="RC109" i="2"/>
  <c r="RB109" i="2"/>
  <c r="RA109" i="2" s="1"/>
  <c r="QT109" i="2"/>
  <c r="QO109" i="2"/>
  <c r="QN109" i="2"/>
  <c r="QL109" i="2"/>
  <c r="QK109" i="2"/>
  <c r="QJ109" i="2"/>
  <c r="QH109" i="2"/>
  <c r="QF109" i="2"/>
  <c r="QD109" i="2"/>
  <c r="PZ109" i="2"/>
  <c r="PW109" i="2"/>
  <c r="PU109" i="2"/>
  <c r="PT109" i="2"/>
  <c r="PR109" i="2"/>
  <c r="PQ109" i="2"/>
  <c r="PP109" i="2"/>
  <c r="PN109" i="2"/>
  <c r="PL109" i="2"/>
  <c r="PJ109" i="2"/>
  <c r="PF109" i="2"/>
  <c r="PA109" i="2"/>
  <c r="OZ109" i="2"/>
  <c r="OX109" i="2"/>
  <c r="OW109" i="2"/>
  <c r="OV109" i="2"/>
  <c r="OT109" i="2"/>
  <c r="OR109" i="2"/>
  <c r="OP109" i="2"/>
  <c r="OL109" i="2"/>
  <c r="OI109" i="2"/>
  <c r="OG109" i="2"/>
  <c r="OF109" i="2"/>
  <c r="OD109" i="2"/>
  <c r="OC109" i="2"/>
  <c r="OB109" i="2"/>
  <c r="NZ109" i="2"/>
  <c r="NX109" i="2"/>
  <c r="NV109" i="2"/>
  <c r="NR109" i="2"/>
  <c r="NM109" i="2"/>
  <c r="NP109" i="2" s="1"/>
  <c r="NL109" i="2"/>
  <c r="NJ109" i="2"/>
  <c r="NI109" i="2"/>
  <c r="NH109" i="2"/>
  <c r="NF109" i="2"/>
  <c r="ND109" i="2"/>
  <c r="NB109" i="2"/>
  <c r="MX109" i="2"/>
  <c r="MU109" i="2"/>
  <c r="MS109" i="2"/>
  <c r="MR109" i="2"/>
  <c r="MP109" i="2"/>
  <c r="MO109" i="2"/>
  <c r="MN109" i="2"/>
  <c r="ML109" i="2"/>
  <c r="MJ109" i="2"/>
  <c r="MH109" i="2"/>
  <c r="MD109" i="2"/>
  <c r="LY109" i="2"/>
  <c r="LX109" i="2"/>
  <c r="LV109" i="2"/>
  <c r="LU109" i="2"/>
  <c r="LT109" i="2"/>
  <c r="LR109" i="2"/>
  <c r="LP109" i="2"/>
  <c r="LN109" i="2"/>
  <c r="LJ109" i="2"/>
  <c r="LG109" i="2"/>
  <c r="LE109" i="2"/>
  <c r="LD109" i="2"/>
  <c r="LB109" i="2"/>
  <c r="LA109" i="2"/>
  <c r="KZ109" i="2"/>
  <c r="KX109" i="2"/>
  <c r="KV109" i="2"/>
  <c r="KT109" i="2"/>
  <c r="KP109" i="2"/>
  <c r="KK109" i="2"/>
  <c r="KJ109" i="2"/>
  <c r="KH109" i="2"/>
  <c r="KG109" i="2"/>
  <c r="KF109" i="2"/>
  <c r="KD109" i="2"/>
  <c r="KB109" i="2"/>
  <c r="JZ109" i="2"/>
  <c r="JV109" i="2"/>
  <c r="JS109" i="2"/>
  <c r="JQ109" i="2"/>
  <c r="JT109" i="2" s="1"/>
  <c r="JP109" i="2"/>
  <c r="JN109" i="2"/>
  <c r="JM109" i="2"/>
  <c r="JL109" i="2"/>
  <c r="JJ109" i="2"/>
  <c r="JH109" i="2"/>
  <c r="JF109" i="2"/>
  <c r="JB109" i="2"/>
  <c r="IW109" i="2"/>
  <c r="IZ109" i="2" s="1"/>
  <c r="IV109" i="2"/>
  <c r="IT109" i="2"/>
  <c r="IS109" i="2"/>
  <c r="IR109" i="2"/>
  <c r="IP109" i="2"/>
  <c r="IN109" i="2"/>
  <c r="IL109" i="2"/>
  <c r="IH109" i="2"/>
  <c r="IE109" i="2"/>
  <c r="IC109" i="2"/>
  <c r="IB109" i="2"/>
  <c r="HZ109" i="2"/>
  <c r="HY109" i="2"/>
  <c r="HX109" i="2"/>
  <c r="HV109" i="2"/>
  <c r="HT109" i="2"/>
  <c r="HR109" i="2"/>
  <c r="HN109" i="2"/>
  <c r="GT109" i="2"/>
  <c r="GI109" i="2"/>
  <c r="GJ109" i="2" s="1"/>
  <c r="GH109" i="2"/>
  <c r="GG109" i="2"/>
  <c r="GF109" i="2"/>
  <c r="GN109" i="2" s="1"/>
  <c r="GM109" i="2" s="1"/>
  <c r="GO109" i="2" s="1"/>
  <c r="GE109" i="2"/>
  <c r="GD109" i="2"/>
  <c r="GC109" i="2"/>
  <c r="GK109" i="2" s="1"/>
  <c r="GL109" i="2" s="1"/>
  <c r="FZ109" i="2"/>
  <c r="FO109" i="2"/>
  <c r="FP109" i="2" s="1"/>
  <c r="FM109" i="2"/>
  <c r="FN109" i="2" s="1"/>
  <c r="FK109" i="2"/>
  <c r="FL109" i="2" s="1"/>
  <c r="FI109" i="2"/>
  <c r="FJ109" i="2" s="1"/>
  <c r="FF109" i="2"/>
  <c r="EV109" i="2"/>
  <c r="EU109" i="2"/>
  <c r="ET109" i="2"/>
  <c r="ES109" i="2"/>
  <c r="ER109" i="2"/>
  <c r="EQ109" i="2"/>
  <c r="EO109" i="2"/>
  <c r="EP109" i="2" s="1"/>
  <c r="EL109" i="2"/>
  <c r="EA109" i="2"/>
  <c r="EB109" i="2" s="1"/>
  <c r="DY109" i="2"/>
  <c r="DZ109" i="2" s="1"/>
  <c r="DW109" i="2"/>
  <c r="DX109" i="2" s="1"/>
  <c r="DU109" i="2"/>
  <c r="DV109" i="2" s="1"/>
  <c r="DR109" i="2"/>
  <c r="DH109" i="2"/>
  <c r="DG109" i="2"/>
  <c r="AN109" i="2" s="1"/>
  <c r="DF109" i="2"/>
  <c r="DE109" i="2"/>
  <c r="DC109" i="2"/>
  <c r="DD109" i="2" s="1"/>
  <c r="DB109" i="2"/>
  <c r="DA109" i="2"/>
  <c r="DI109" i="2" s="1"/>
  <c r="DJ109" i="2" s="1"/>
  <c r="CX109" i="2"/>
  <c r="CL109" i="2"/>
  <c r="CI109" i="2"/>
  <c r="CJ109" i="2" s="1"/>
  <c r="CH109" i="2"/>
  <c r="CF109" i="2"/>
  <c r="CD109" i="2"/>
  <c r="CB109" i="2"/>
  <c r="BX109" i="2"/>
  <c r="BC109" i="2"/>
  <c r="BD109" i="2" s="1"/>
  <c r="AL109" i="2"/>
  <c r="AM109" i="2" s="1"/>
  <c r="AI109" i="2"/>
  <c r="AH109" i="2"/>
  <c r="N109" i="2"/>
  <c r="O109" i="2" s="1"/>
  <c r="SE108" i="2"/>
  <c r="SD108" i="2"/>
  <c r="RT108" i="2"/>
  <c r="RS108" i="2"/>
  <c r="RR108" i="2"/>
  <c r="RQ108" i="2"/>
  <c r="RP108" i="2"/>
  <c r="RO108" i="2"/>
  <c r="RN108" i="2"/>
  <c r="RM108" i="2"/>
  <c r="RL108" i="2"/>
  <c r="RK108" i="2"/>
  <c r="QO108" i="2"/>
  <c r="QK108" i="2"/>
  <c r="QL108" i="2" s="1"/>
  <c r="PZ108" i="2"/>
  <c r="PU108" i="2"/>
  <c r="PV108" i="2" s="1"/>
  <c r="PQ108" i="2"/>
  <c r="PP108" i="2"/>
  <c r="PA108" i="2"/>
  <c r="OW108" i="2"/>
  <c r="OX108" i="2" s="1"/>
  <c r="OL108" i="2"/>
  <c r="OG108" i="2"/>
  <c r="OH108" i="2" s="1"/>
  <c r="OC108" i="2"/>
  <c r="OB108" i="2"/>
  <c r="NM108" i="2"/>
  <c r="NI108" i="2"/>
  <c r="NJ108" i="2" s="1"/>
  <c r="MX108" i="2"/>
  <c r="MS108" i="2"/>
  <c r="MT108" i="2" s="1"/>
  <c r="MO108" i="2"/>
  <c r="MN108" i="2"/>
  <c r="LY108" i="2"/>
  <c r="MB108" i="2" s="1"/>
  <c r="LU108" i="2"/>
  <c r="LV108" i="2" s="1"/>
  <c r="LJ108" i="2"/>
  <c r="LE108" i="2"/>
  <c r="LF108" i="2" s="1"/>
  <c r="LA108" i="2"/>
  <c r="KZ108" i="2"/>
  <c r="KK108" i="2"/>
  <c r="KG108" i="2"/>
  <c r="KH108" i="2" s="1"/>
  <c r="JV108" i="2"/>
  <c r="JQ108" i="2"/>
  <c r="JR108" i="2" s="1"/>
  <c r="JM108" i="2"/>
  <c r="JL108" i="2"/>
  <c r="IW108" i="2"/>
  <c r="IS108" i="2"/>
  <c r="IT108" i="2" s="1"/>
  <c r="IH108" i="2"/>
  <c r="IC108" i="2"/>
  <c r="ID108" i="2" s="1"/>
  <c r="HY108" i="2"/>
  <c r="HX108" i="2"/>
  <c r="GI108" i="2"/>
  <c r="GJ108" i="2" s="1"/>
  <c r="GH108" i="2"/>
  <c r="GG108" i="2"/>
  <c r="GE108" i="2"/>
  <c r="GF108" i="2" s="1"/>
  <c r="GC108" i="2"/>
  <c r="GD108" i="2" s="1"/>
  <c r="FO108" i="2"/>
  <c r="FP108" i="2" s="1"/>
  <c r="FM108" i="2"/>
  <c r="FK108" i="2"/>
  <c r="FL108" i="2" s="1"/>
  <c r="FI108" i="2"/>
  <c r="FQ108" i="2" s="1"/>
  <c r="EV108" i="2"/>
  <c r="EU108" i="2"/>
  <c r="ES108" i="2"/>
  <c r="ET108" i="2" s="1"/>
  <c r="EQ108" i="2"/>
  <c r="ER108" i="2" s="1"/>
  <c r="EO108" i="2"/>
  <c r="EP108" i="2" s="1"/>
  <c r="EL108" i="2"/>
  <c r="EA108" i="2"/>
  <c r="DY108" i="2"/>
  <c r="DZ108" i="2" s="1"/>
  <c r="DX108" i="2"/>
  <c r="DW108" i="2"/>
  <c r="DU108" i="2"/>
  <c r="DV108" i="2" s="1"/>
  <c r="DG108" i="2"/>
  <c r="DH108" i="2" s="1"/>
  <c r="DE108" i="2"/>
  <c r="DF108" i="2" s="1"/>
  <c r="DC108" i="2"/>
  <c r="AJ108" i="2" s="1"/>
  <c r="DB108" i="2"/>
  <c r="DA108" i="2"/>
  <c r="AH108" i="2" s="1"/>
  <c r="CL108" i="2"/>
  <c r="CH108" i="2"/>
  <c r="CG108" i="2"/>
  <c r="CB108" i="2"/>
  <c r="CA108" i="2"/>
  <c r="BX108" i="2"/>
  <c r="BD108" i="2"/>
  <c r="BC108" i="2"/>
  <c r="AN108" i="2"/>
  <c r="HC108" i="2" s="1"/>
  <c r="HD108" i="2" s="1"/>
  <c r="X108" i="2"/>
  <c r="RJ108" i="2" s="1"/>
  <c r="W108" i="2"/>
  <c r="RI108" i="2" s="1"/>
  <c r="V108" i="2"/>
  <c r="RH108" i="2" s="1"/>
  <c r="U108" i="2"/>
  <c r="RG108" i="2" s="1"/>
  <c r="T108" i="2"/>
  <c r="RF108" i="2" s="1"/>
  <c r="S108" i="2"/>
  <c r="RE108" i="2" s="1"/>
  <c r="R108" i="2"/>
  <c r="RD108" i="2" s="1"/>
  <c r="Q108" i="2"/>
  <c r="RC108" i="2" s="1"/>
  <c r="N108" i="2"/>
  <c r="O108" i="2" s="1"/>
  <c r="L108" i="2"/>
  <c r="K108" i="2"/>
  <c r="I108" i="2"/>
  <c r="PJ108" i="2" s="1"/>
  <c r="SE107" i="2"/>
  <c r="SD107" i="2"/>
  <c r="RT107" i="2"/>
  <c r="RS107" i="2"/>
  <c r="RR107" i="2"/>
  <c r="RQ107" i="2"/>
  <c r="RP107" i="2"/>
  <c r="RO107" i="2"/>
  <c r="RN107" i="2"/>
  <c r="RM107" i="2"/>
  <c r="RL107" i="2"/>
  <c r="RK107" i="2"/>
  <c r="RJ107" i="2"/>
  <c r="RI107" i="2"/>
  <c r="RH107" i="2"/>
  <c r="RG107" i="2"/>
  <c r="RF107" i="2"/>
  <c r="RE107" i="2"/>
  <c r="RD107" i="2"/>
  <c r="RB107" i="2" s="1"/>
  <c r="RA107" i="2" s="1"/>
  <c r="RC107" i="2"/>
  <c r="QT107" i="2"/>
  <c r="QP107" i="2"/>
  <c r="QO107" i="2"/>
  <c r="QR107" i="2" s="1"/>
  <c r="QN107" i="2"/>
  <c r="QL107" i="2"/>
  <c r="QK107" i="2"/>
  <c r="QJ107" i="2"/>
  <c r="QH107" i="2"/>
  <c r="QF107" i="2"/>
  <c r="QD107" i="2"/>
  <c r="PZ107" i="2"/>
  <c r="PT107" i="2"/>
  <c r="PQ107" i="2"/>
  <c r="PU107" i="2" s="1"/>
  <c r="PP107" i="2"/>
  <c r="PN107" i="2"/>
  <c r="PL107" i="2"/>
  <c r="PJ107" i="2"/>
  <c r="PF107" i="2"/>
  <c r="PB107" i="2"/>
  <c r="PA107" i="2"/>
  <c r="PD107" i="2" s="1"/>
  <c r="OZ107" i="2"/>
  <c r="OX107" i="2"/>
  <c r="OW107" i="2"/>
  <c r="OV107" i="2"/>
  <c r="OT107" i="2"/>
  <c r="OR107" i="2"/>
  <c r="OP107" i="2"/>
  <c r="OL107" i="2"/>
  <c r="OF107" i="2"/>
  <c r="OC107" i="2"/>
  <c r="OG107" i="2" s="1"/>
  <c r="OB107" i="2"/>
  <c r="NZ107" i="2"/>
  <c r="NX107" i="2"/>
  <c r="NV107" i="2"/>
  <c r="NR107" i="2"/>
  <c r="NN107" i="2"/>
  <c r="NM107" i="2"/>
  <c r="NP107" i="2" s="1"/>
  <c r="NL107" i="2"/>
  <c r="NJ107" i="2"/>
  <c r="NI107" i="2"/>
  <c r="NH107" i="2"/>
  <c r="NF107" i="2"/>
  <c r="ND107" i="2"/>
  <c r="NB107" i="2"/>
  <c r="MX107" i="2"/>
  <c r="MR107" i="2"/>
  <c r="MO107" i="2"/>
  <c r="MS107" i="2" s="1"/>
  <c r="MN107" i="2"/>
  <c r="ML107" i="2"/>
  <c r="MJ107" i="2"/>
  <c r="MH107" i="2"/>
  <c r="MD107" i="2"/>
  <c r="LZ107" i="2"/>
  <c r="LY107" i="2"/>
  <c r="MB107" i="2" s="1"/>
  <c r="LX107" i="2"/>
  <c r="LV107" i="2"/>
  <c r="LU107" i="2"/>
  <c r="LT107" i="2"/>
  <c r="LR107" i="2"/>
  <c r="LP107" i="2"/>
  <c r="LN107" i="2"/>
  <c r="LJ107" i="2"/>
  <c r="LD107" i="2"/>
  <c r="LA107" i="2"/>
  <c r="LE107" i="2" s="1"/>
  <c r="KZ107" i="2"/>
  <c r="KX107" i="2"/>
  <c r="KV107" i="2"/>
  <c r="KT107" i="2"/>
  <c r="KP107" i="2"/>
  <c r="KL107" i="2"/>
  <c r="KK107" i="2"/>
  <c r="KN107" i="2" s="1"/>
  <c r="KJ107" i="2"/>
  <c r="KH107" i="2"/>
  <c r="KG107" i="2"/>
  <c r="KF107" i="2"/>
  <c r="KD107" i="2"/>
  <c r="KB107" i="2"/>
  <c r="JZ107" i="2"/>
  <c r="JV107" i="2"/>
  <c r="JP107" i="2"/>
  <c r="JM107" i="2"/>
  <c r="JQ107" i="2" s="1"/>
  <c r="JL107" i="2"/>
  <c r="JJ107" i="2"/>
  <c r="JH107" i="2"/>
  <c r="JF107" i="2"/>
  <c r="JB107" i="2"/>
  <c r="IX107" i="2"/>
  <c r="IW107" i="2"/>
  <c r="IZ107" i="2" s="1"/>
  <c r="IV107" i="2"/>
  <c r="IT107" i="2"/>
  <c r="IS107" i="2"/>
  <c r="IR107" i="2"/>
  <c r="IP107" i="2"/>
  <c r="IN107" i="2"/>
  <c r="IL107" i="2"/>
  <c r="IH107" i="2"/>
  <c r="IB107" i="2"/>
  <c r="HY107" i="2"/>
  <c r="IC107" i="2" s="1"/>
  <c r="HX107" i="2"/>
  <c r="HV107" i="2"/>
  <c r="HT107" i="2"/>
  <c r="HR107" i="2"/>
  <c r="HN107" i="2"/>
  <c r="GT107" i="2"/>
  <c r="GI107" i="2"/>
  <c r="GJ107" i="2" s="1"/>
  <c r="GG107" i="2"/>
  <c r="GH107" i="2" s="1"/>
  <c r="GE107" i="2"/>
  <c r="GF107" i="2" s="1"/>
  <c r="GD107" i="2"/>
  <c r="GC107" i="2"/>
  <c r="GK107" i="2" s="1"/>
  <c r="GL107" i="2" s="1"/>
  <c r="FZ107" i="2"/>
  <c r="FP107" i="2"/>
  <c r="FO107" i="2"/>
  <c r="FM107" i="2"/>
  <c r="FN107" i="2" s="1"/>
  <c r="FK107" i="2"/>
  <c r="FL107" i="2" s="1"/>
  <c r="FI107" i="2"/>
  <c r="FJ107" i="2" s="1"/>
  <c r="FF107" i="2"/>
  <c r="EU107" i="2"/>
  <c r="EV107" i="2" s="1"/>
  <c r="ES107" i="2"/>
  <c r="ET107" i="2" s="1"/>
  <c r="ER107" i="2"/>
  <c r="EQ107" i="2"/>
  <c r="EO107" i="2"/>
  <c r="EP107" i="2" s="1"/>
  <c r="EL107" i="2"/>
  <c r="EA107" i="2"/>
  <c r="EB107" i="2" s="1"/>
  <c r="DY107" i="2"/>
  <c r="DZ107" i="2" s="1"/>
  <c r="DW107" i="2"/>
  <c r="DX107" i="2" s="1"/>
  <c r="EF107" i="2" s="1"/>
  <c r="EE107" i="2" s="1"/>
  <c r="EG107" i="2" s="1"/>
  <c r="DV107" i="2"/>
  <c r="DU107" i="2"/>
  <c r="EC107" i="2" s="1"/>
  <c r="ED107" i="2" s="1"/>
  <c r="DR107" i="2"/>
  <c r="DG107" i="2"/>
  <c r="DH107" i="2" s="1"/>
  <c r="DF107" i="2"/>
  <c r="DE107" i="2"/>
  <c r="DC107" i="2"/>
  <c r="DD107" i="2" s="1"/>
  <c r="DA107" i="2"/>
  <c r="DB107" i="2" s="1"/>
  <c r="CX107" i="2"/>
  <c r="CL107" i="2"/>
  <c r="CI107" i="2"/>
  <c r="CM107" i="2" s="1"/>
  <c r="CH107" i="2"/>
  <c r="CF107" i="2"/>
  <c r="CD107" i="2"/>
  <c r="CB107" i="2"/>
  <c r="BX107" i="2"/>
  <c r="BG107" i="2"/>
  <c r="BH107" i="2" s="1"/>
  <c r="BD107" i="2"/>
  <c r="BC107" i="2"/>
  <c r="AO107" i="2"/>
  <c r="AN107" i="2"/>
  <c r="HC107" i="2" s="1"/>
  <c r="HD107" i="2" s="1"/>
  <c r="AL107" i="2"/>
  <c r="AM107" i="2" s="1"/>
  <c r="AH107" i="2"/>
  <c r="AI107" i="2" s="1"/>
  <c r="O107" i="2"/>
  <c r="N107" i="2"/>
  <c r="SE106" i="2"/>
  <c r="SD106" i="2"/>
  <c r="RT106" i="2"/>
  <c r="RS106" i="2"/>
  <c r="RR106" i="2"/>
  <c r="RQ106" i="2"/>
  <c r="RP106" i="2"/>
  <c r="RO106" i="2"/>
  <c r="RN106" i="2"/>
  <c r="RM106" i="2"/>
  <c r="RL106" i="2"/>
  <c r="RK106" i="2"/>
  <c r="RG106" i="2"/>
  <c r="QK106" i="2"/>
  <c r="QO106" i="2" s="1"/>
  <c r="QH106" i="2"/>
  <c r="PT106" i="2"/>
  <c r="PQ106" i="2"/>
  <c r="PU106" i="2" s="1"/>
  <c r="OW106" i="2"/>
  <c r="PA106" i="2" s="1"/>
  <c r="OT106" i="2"/>
  <c r="OF106" i="2"/>
  <c r="OC106" i="2"/>
  <c r="OG106" i="2" s="1"/>
  <c r="NI106" i="2"/>
  <c r="NM106" i="2" s="1"/>
  <c r="NF106" i="2"/>
  <c r="MR106" i="2"/>
  <c r="MO106" i="2"/>
  <c r="MS106" i="2" s="1"/>
  <c r="LU106" i="2"/>
  <c r="LY106" i="2" s="1"/>
  <c r="LR106" i="2"/>
  <c r="LD106" i="2"/>
  <c r="LA106" i="2"/>
  <c r="LE106" i="2" s="1"/>
  <c r="KG106" i="2"/>
  <c r="KK106" i="2" s="1"/>
  <c r="KD106" i="2"/>
  <c r="JP106" i="2"/>
  <c r="JM106" i="2"/>
  <c r="JQ106" i="2" s="1"/>
  <c r="IS106" i="2"/>
  <c r="IW106" i="2" s="1"/>
  <c r="IP106" i="2"/>
  <c r="IB106" i="2"/>
  <c r="HY106" i="2"/>
  <c r="IC106" i="2" s="1"/>
  <c r="GT106" i="2"/>
  <c r="GI106" i="2"/>
  <c r="GJ106" i="2" s="1"/>
  <c r="GG106" i="2"/>
  <c r="GH106" i="2" s="1"/>
  <c r="GE106" i="2"/>
  <c r="GF106" i="2" s="1"/>
  <c r="GC106" i="2"/>
  <c r="GD106" i="2" s="1"/>
  <c r="FO106" i="2"/>
  <c r="FM106" i="2"/>
  <c r="FN106" i="2" s="1"/>
  <c r="FK106" i="2"/>
  <c r="FJ106" i="2"/>
  <c r="FI106" i="2"/>
  <c r="FQ106" i="2" s="1"/>
  <c r="EU106" i="2"/>
  <c r="EV106" i="2" s="1"/>
  <c r="ES106" i="2"/>
  <c r="ET106" i="2" s="1"/>
  <c r="EQ106" i="2"/>
  <c r="ER106" i="2" s="1"/>
  <c r="EO106" i="2"/>
  <c r="EP106" i="2" s="1"/>
  <c r="EA106" i="2"/>
  <c r="EB106" i="2" s="1"/>
  <c r="DZ106" i="2"/>
  <c r="DY106" i="2"/>
  <c r="DX106" i="2"/>
  <c r="DW106" i="2"/>
  <c r="DU106" i="2"/>
  <c r="EC106" i="2" s="1"/>
  <c r="ED106" i="2" s="1"/>
  <c r="DR106" i="2"/>
  <c r="DG106" i="2"/>
  <c r="AN106" i="2" s="1"/>
  <c r="DE106" i="2"/>
  <c r="AL106" i="2" s="1"/>
  <c r="DC106" i="2"/>
  <c r="AJ106" i="2" s="1"/>
  <c r="DA106" i="2"/>
  <c r="DB106" i="2" s="1"/>
  <c r="CX106" i="2"/>
  <c r="CL106" i="2"/>
  <c r="CG106" i="2"/>
  <c r="CH106" i="2" s="1"/>
  <c r="CF106" i="2"/>
  <c r="CB106" i="2"/>
  <c r="CA106" i="2"/>
  <c r="BX106" i="2"/>
  <c r="BC106" i="2"/>
  <c r="BD106" i="2" s="1"/>
  <c r="X106" i="2"/>
  <c r="RJ106" i="2" s="1"/>
  <c r="W106" i="2"/>
  <c r="RI106" i="2" s="1"/>
  <c r="V106" i="2"/>
  <c r="RH106" i="2" s="1"/>
  <c r="U106" i="2"/>
  <c r="T106" i="2"/>
  <c r="RF106" i="2" s="1"/>
  <c r="S106" i="2"/>
  <c r="RE106" i="2" s="1"/>
  <c r="R106" i="2"/>
  <c r="RD106" i="2" s="1"/>
  <c r="Q106" i="2"/>
  <c r="RC106" i="2" s="1"/>
  <c r="L106" i="2"/>
  <c r="K106" i="2"/>
  <c r="J106" i="2"/>
  <c r="I106" i="2"/>
  <c r="PZ106" i="2" s="1"/>
  <c r="SE105" i="2"/>
  <c r="SD105" i="2"/>
  <c r="RT105" i="2"/>
  <c r="RS105" i="2"/>
  <c r="RR105" i="2"/>
  <c r="RQ105" i="2"/>
  <c r="RP105" i="2"/>
  <c r="RO105" i="2"/>
  <c r="RN105" i="2"/>
  <c r="RM105" i="2"/>
  <c r="RL105" i="2"/>
  <c r="RK105" i="2"/>
  <c r="RH105" i="2"/>
  <c r="QO105" i="2"/>
  <c r="QP105" i="2" s="1"/>
  <c r="QK105" i="2"/>
  <c r="PU105" i="2"/>
  <c r="PQ105" i="2"/>
  <c r="PA105" i="2"/>
  <c r="PB105" i="2" s="1"/>
  <c r="OW105" i="2"/>
  <c r="OG105" i="2"/>
  <c r="OC105" i="2"/>
  <c r="NM105" i="2"/>
  <c r="NN105" i="2" s="1"/>
  <c r="NI105" i="2"/>
  <c r="MS105" i="2"/>
  <c r="MO105" i="2"/>
  <c r="LY105" i="2"/>
  <c r="LZ105" i="2" s="1"/>
  <c r="LU105" i="2"/>
  <c r="LE105" i="2"/>
  <c r="LA105" i="2"/>
  <c r="KK105" i="2"/>
  <c r="KL105" i="2" s="1"/>
  <c r="KG105" i="2"/>
  <c r="JQ105" i="2"/>
  <c r="JM105" i="2"/>
  <c r="IW105" i="2"/>
  <c r="IX105" i="2" s="1"/>
  <c r="IS105" i="2"/>
  <c r="IC105" i="2"/>
  <c r="HY105" i="2"/>
  <c r="GI105" i="2"/>
  <c r="GG105" i="2"/>
  <c r="GH105" i="2" s="1"/>
  <c r="GE105" i="2"/>
  <c r="GC105" i="2"/>
  <c r="GK105" i="2" s="1"/>
  <c r="GL105" i="2" s="1"/>
  <c r="FO105" i="2"/>
  <c r="FP105" i="2" s="1"/>
  <c r="FM105" i="2"/>
  <c r="FN105" i="2" s="1"/>
  <c r="FK105" i="2"/>
  <c r="FL105" i="2" s="1"/>
  <c r="FI105" i="2"/>
  <c r="FJ105" i="2" s="1"/>
  <c r="EU105" i="2"/>
  <c r="EV105" i="2" s="1"/>
  <c r="ES105" i="2"/>
  <c r="EQ105" i="2"/>
  <c r="EO105" i="2"/>
  <c r="EW105" i="2" s="1"/>
  <c r="EX105" i="2" s="1"/>
  <c r="EA105" i="2"/>
  <c r="EB105" i="2" s="1"/>
  <c r="DY105" i="2"/>
  <c r="DZ105" i="2" s="1"/>
  <c r="DW105" i="2"/>
  <c r="DX105" i="2" s="1"/>
  <c r="DU105" i="2"/>
  <c r="DV105" i="2" s="1"/>
  <c r="DG105" i="2"/>
  <c r="DE105" i="2"/>
  <c r="DC105" i="2"/>
  <c r="DA105" i="2"/>
  <c r="DB105" i="2" s="1"/>
  <c r="CG105" i="2"/>
  <c r="CH105" i="2" s="1"/>
  <c r="CC105" i="2"/>
  <c r="CC108" i="2" s="1"/>
  <c r="CA105" i="2"/>
  <c r="CI105" i="2" s="1"/>
  <c r="BM105" i="2"/>
  <c r="BN105" i="2" s="1"/>
  <c r="BC105" i="2"/>
  <c r="BD105" i="2" s="1"/>
  <c r="AN105" i="2"/>
  <c r="AO105" i="2" s="1"/>
  <c r="AL105" i="2"/>
  <c r="HA105" i="2" s="1"/>
  <c r="HB105" i="2" s="1"/>
  <c r="AJ105" i="2"/>
  <c r="GY105" i="2" s="1"/>
  <c r="GZ105" i="2" s="1"/>
  <c r="X105" i="2"/>
  <c r="RJ105" i="2" s="1"/>
  <c r="W105" i="2"/>
  <c r="RI105" i="2" s="1"/>
  <c r="V105" i="2"/>
  <c r="U105" i="2"/>
  <c r="RG105" i="2" s="1"/>
  <c r="T105" i="2"/>
  <c r="RF105" i="2" s="1"/>
  <c r="S105" i="2"/>
  <c r="RE105" i="2" s="1"/>
  <c r="R105" i="2"/>
  <c r="RD105" i="2" s="1"/>
  <c r="Q105" i="2"/>
  <c r="N105" i="2" s="1"/>
  <c r="L105" i="2"/>
  <c r="K105" i="2"/>
  <c r="I105" i="2"/>
  <c r="QD105" i="2" s="1"/>
  <c r="SY104" i="2"/>
  <c r="UH104" i="2" s="1"/>
  <c r="SQ104" i="2"/>
  <c r="TZ104" i="2" s="1"/>
  <c r="SI104" i="2"/>
  <c r="TR104" i="2" s="1"/>
  <c r="SE104" i="2"/>
  <c r="SD104" i="2"/>
  <c r="RT104" i="2"/>
  <c r="SX104" i="2" s="1"/>
  <c r="UG104" i="2" s="1"/>
  <c r="RS104" i="2"/>
  <c r="RR104" i="2"/>
  <c r="SV104" i="2" s="1"/>
  <c r="UE104" i="2" s="1"/>
  <c r="RQ104" i="2"/>
  <c r="SU104" i="2" s="1"/>
  <c r="UD104" i="2" s="1"/>
  <c r="RP104" i="2"/>
  <c r="RO104" i="2"/>
  <c r="SS104" i="2" s="1"/>
  <c r="UB104" i="2" s="1"/>
  <c r="RN104" i="2"/>
  <c r="SR104" i="2" s="1"/>
  <c r="UA104" i="2" s="1"/>
  <c r="RM104" i="2"/>
  <c r="RL104" i="2"/>
  <c r="SP104" i="2" s="1"/>
  <c r="TY104" i="2" s="1"/>
  <c r="RK104" i="2"/>
  <c r="RJ104" i="2"/>
  <c r="SN104" i="2" s="1"/>
  <c r="TW104" i="2" s="1"/>
  <c r="RI104" i="2"/>
  <c r="SM104" i="2" s="1"/>
  <c r="TV104" i="2" s="1"/>
  <c r="RH104" i="2"/>
  <c r="RG104" i="2"/>
  <c r="SK104" i="2" s="1"/>
  <c r="TT104" i="2" s="1"/>
  <c r="RF104" i="2"/>
  <c r="SJ104" i="2" s="1"/>
  <c r="TS104" i="2" s="1"/>
  <c r="RE104" i="2"/>
  <c r="RD104" i="2"/>
  <c r="SH104" i="2" s="1"/>
  <c r="TQ104" i="2" s="1"/>
  <c r="RC104" i="2"/>
  <c r="RB104" i="2" s="1"/>
  <c r="RA104" i="2" s="1"/>
  <c r="QK104" i="2"/>
  <c r="QO104" i="2" s="1"/>
  <c r="PU104" i="2"/>
  <c r="PQ104" i="2"/>
  <c r="OW104" i="2"/>
  <c r="PA104" i="2" s="1"/>
  <c r="OG104" i="2"/>
  <c r="OC104" i="2"/>
  <c r="NI104" i="2"/>
  <c r="NM104" i="2" s="1"/>
  <c r="MS104" i="2"/>
  <c r="MO104" i="2"/>
  <c r="LU104" i="2"/>
  <c r="LY104" i="2" s="1"/>
  <c r="LE104" i="2"/>
  <c r="LA104" i="2"/>
  <c r="KG104" i="2"/>
  <c r="KK104" i="2" s="1"/>
  <c r="JQ104" i="2"/>
  <c r="JM104" i="2"/>
  <c r="IS104" i="2"/>
  <c r="IW104" i="2" s="1"/>
  <c r="IC104" i="2"/>
  <c r="HY104" i="2"/>
  <c r="HE104" i="2"/>
  <c r="HI104" i="2" s="1"/>
  <c r="GO104" i="2"/>
  <c r="GK104" i="2"/>
  <c r="FQ104" i="2"/>
  <c r="FS104" i="2" s="1"/>
  <c r="FU104" i="2" s="1"/>
  <c r="FA104" i="2"/>
  <c r="EW104" i="2"/>
  <c r="EC104" i="2"/>
  <c r="EG104" i="2" s="1"/>
  <c r="DM104" i="2"/>
  <c r="DI104" i="2"/>
  <c r="CM104" i="2"/>
  <c r="CI104" i="2"/>
  <c r="BS104" i="2"/>
  <c r="BQ104" i="2"/>
  <c r="BO104" i="2"/>
  <c r="AV104" i="2"/>
  <c r="AP104" i="2"/>
  <c r="TC104" i="2" s="1"/>
  <c r="UL104" i="2" s="1"/>
  <c r="O104" i="2"/>
  <c r="N104" i="2"/>
  <c r="SZ103" i="2"/>
  <c r="UI103" i="2" s="1"/>
  <c r="SR103" i="2"/>
  <c r="UA103" i="2" s="1"/>
  <c r="SJ103" i="2"/>
  <c r="TS103" i="2" s="1"/>
  <c r="SE103" i="2"/>
  <c r="SD103" i="2"/>
  <c r="RT103" i="2"/>
  <c r="RS103" i="2"/>
  <c r="RR103" i="2"/>
  <c r="SV103" i="2" s="1"/>
  <c r="UE103" i="2" s="1"/>
  <c r="RQ103" i="2"/>
  <c r="SU103" i="2" s="1"/>
  <c r="UD103" i="2" s="1"/>
  <c r="RP103" i="2"/>
  <c r="ST103" i="2" s="1"/>
  <c r="UC103" i="2" s="1"/>
  <c r="RO103" i="2"/>
  <c r="SS103" i="2" s="1"/>
  <c r="UB103" i="2" s="1"/>
  <c r="RN103" i="2"/>
  <c r="RM103" i="2"/>
  <c r="SQ103" i="2" s="1"/>
  <c r="TZ103" i="2" s="1"/>
  <c r="RL103" i="2"/>
  <c r="RK103" i="2"/>
  <c r="RJ103" i="2"/>
  <c r="SN103" i="2" s="1"/>
  <c r="TW103" i="2" s="1"/>
  <c r="RI103" i="2"/>
  <c r="SM103" i="2" s="1"/>
  <c r="TV103" i="2" s="1"/>
  <c r="RH103" i="2"/>
  <c r="SL103" i="2" s="1"/>
  <c r="TU103" i="2" s="1"/>
  <c r="RG103" i="2"/>
  <c r="SK103" i="2" s="1"/>
  <c r="TT103" i="2" s="1"/>
  <c r="RF103" i="2"/>
  <c r="RE103" i="2"/>
  <c r="SI103" i="2" s="1"/>
  <c r="TR103" i="2" s="1"/>
  <c r="RD103" i="2"/>
  <c r="RC103" i="2"/>
  <c r="RB103" i="2"/>
  <c r="RA103" i="2" s="1"/>
  <c r="QT103" i="2"/>
  <c r="QN103" i="2"/>
  <c r="QL103" i="2"/>
  <c r="QK103" i="2"/>
  <c r="QO103" i="2" s="1"/>
  <c r="QJ103" i="2"/>
  <c r="QH103" i="2"/>
  <c r="QF103" i="2"/>
  <c r="QD103" i="2"/>
  <c r="PZ103" i="2"/>
  <c r="PW103" i="2"/>
  <c r="PU103" i="2"/>
  <c r="PT103" i="2"/>
  <c r="PQ103" i="2"/>
  <c r="PR103" i="2" s="1"/>
  <c r="PP103" i="2"/>
  <c r="PN103" i="2"/>
  <c r="PL103" i="2"/>
  <c r="PJ103" i="2"/>
  <c r="PF103" i="2"/>
  <c r="OZ103" i="2"/>
  <c r="OX103" i="2"/>
  <c r="OW103" i="2"/>
  <c r="PA103" i="2" s="1"/>
  <c r="OV103" i="2"/>
  <c r="OT103" i="2"/>
  <c r="OR103" i="2"/>
  <c r="OP103" i="2"/>
  <c r="OL103" i="2"/>
  <c r="OI103" i="2"/>
  <c r="OG103" i="2"/>
  <c r="OF103" i="2"/>
  <c r="OC103" i="2"/>
  <c r="OD103" i="2" s="1"/>
  <c r="OB103" i="2"/>
  <c r="NZ103" i="2"/>
  <c r="NX103" i="2"/>
  <c r="NV103" i="2"/>
  <c r="NR103" i="2"/>
  <c r="NL103" i="2"/>
  <c r="NJ103" i="2"/>
  <c r="NI103" i="2"/>
  <c r="NM103" i="2" s="1"/>
  <c r="NH103" i="2"/>
  <c r="NF103" i="2"/>
  <c r="ND103" i="2"/>
  <c r="NB103" i="2"/>
  <c r="MX103" i="2"/>
  <c r="MU103" i="2"/>
  <c r="MS103" i="2"/>
  <c r="MR103" i="2"/>
  <c r="MP103" i="2"/>
  <c r="MO103" i="2"/>
  <c r="MN103" i="2"/>
  <c r="ML103" i="2"/>
  <c r="MJ103" i="2"/>
  <c r="MH103" i="2"/>
  <c r="MD103" i="2"/>
  <c r="LX103" i="2"/>
  <c r="LV103" i="2"/>
  <c r="LU103" i="2"/>
  <c r="LY103" i="2" s="1"/>
  <c r="LT103" i="2"/>
  <c r="LR103" i="2"/>
  <c r="LP103" i="2"/>
  <c r="LN103" i="2"/>
  <c r="LJ103" i="2"/>
  <c r="LG103" i="2"/>
  <c r="LE103" i="2"/>
  <c r="LD103" i="2"/>
  <c r="LB103" i="2"/>
  <c r="LA103" i="2"/>
  <c r="KZ103" i="2"/>
  <c r="KX103" i="2"/>
  <c r="KV103" i="2"/>
  <c r="KT103" i="2"/>
  <c r="KP103" i="2"/>
  <c r="KJ103" i="2"/>
  <c r="KH103" i="2"/>
  <c r="KG103" i="2"/>
  <c r="KK103" i="2" s="1"/>
  <c r="KF103" i="2"/>
  <c r="KD103" i="2"/>
  <c r="KB103" i="2"/>
  <c r="JZ103" i="2"/>
  <c r="JV103" i="2"/>
  <c r="JS103" i="2"/>
  <c r="JQ103" i="2"/>
  <c r="JP103" i="2"/>
  <c r="JN103" i="2"/>
  <c r="JM103" i="2"/>
  <c r="JL103" i="2"/>
  <c r="JJ103" i="2"/>
  <c r="JH103" i="2"/>
  <c r="JF103" i="2"/>
  <c r="JB103" i="2"/>
  <c r="IV103" i="2"/>
  <c r="IT103" i="2"/>
  <c r="IS103" i="2"/>
  <c r="IW103" i="2" s="1"/>
  <c r="IR103" i="2"/>
  <c r="IP103" i="2"/>
  <c r="IN103" i="2"/>
  <c r="IL103" i="2"/>
  <c r="IH103" i="2"/>
  <c r="IE103" i="2"/>
  <c r="IC103" i="2"/>
  <c r="IB103" i="2"/>
  <c r="HZ103" i="2"/>
  <c r="HY103" i="2"/>
  <c r="HX103" i="2"/>
  <c r="HV103" i="2"/>
  <c r="HT103" i="2"/>
  <c r="HR103" i="2"/>
  <c r="HN103" i="2"/>
  <c r="HE103" i="2"/>
  <c r="HF103" i="2" s="1"/>
  <c r="HD103" i="2"/>
  <c r="HB103" i="2"/>
  <c r="GZ103" i="2"/>
  <c r="GX103" i="2"/>
  <c r="GT103" i="2"/>
  <c r="GP103" i="2"/>
  <c r="GO103" i="2"/>
  <c r="GL103" i="2"/>
  <c r="GK103" i="2"/>
  <c r="GJ103" i="2"/>
  <c r="GH103" i="2"/>
  <c r="GF103" i="2"/>
  <c r="GN103" i="2" s="1"/>
  <c r="GD103" i="2"/>
  <c r="FZ103" i="2"/>
  <c r="FT103" i="2"/>
  <c r="FS103" i="2"/>
  <c r="FU103" i="2" s="1"/>
  <c r="FR103" i="2"/>
  <c r="FQ103" i="2"/>
  <c r="FP103" i="2"/>
  <c r="FN103" i="2"/>
  <c r="FL103" i="2"/>
  <c r="FJ103" i="2"/>
  <c r="FF103" i="2"/>
  <c r="EW103" i="2"/>
  <c r="EX103" i="2" s="1"/>
  <c r="EV103" i="2"/>
  <c r="ET103" i="2"/>
  <c r="ER103" i="2"/>
  <c r="EP103" i="2"/>
  <c r="EL103" i="2"/>
  <c r="ED103" i="2"/>
  <c r="EC103" i="2"/>
  <c r="EB103" i="2"/>
  <c r="DZ103" i="2"/>
  <c r="DX103" i="2"/>
  <c r="EF103" i="2" s="1"/>
  <c r="EE103" i="2" s="1"/>
  <c r="EG103" i="2" s="1"/>
  <c r="DV103" i="2"/>
  <c r="DR103" i="2"/>
  <c r="DJ103" i="2"/>
  <c r="DI103" i="2"/>
  <c r="DM103" i="2" s="1"/>
  <c r="DH103" i="2"/>
  <c r="DF103" i="2"/>
  <c r="DD103" i="2"/>
  <c r="DL103" i="2" s="1"/>
  <c r="DB103" i="2"/>
  <c r="CX103" i="2"/>
  <c r="CM103" i="2"/>
  <c r="CR103" i="2" s="1"/>
  <c r="CL103" i="2"/>
  <c r="CJ103" i="2"/>
  <c r="CI103" i="2"/>
  <c r="CH103" i="2"/>
  <c r="CF103" i="2"/>
  <c r="CD103" i="2"/>
  <c r="CB103" i="2"/>
  <c r="BX103" i="2"/>
  <c r="BO103" i="2"/>
  <c r="BP103" i="2" s="1"/>
  <c r="BN103" i="2"/>
  <c r="BL103" i="2"/>
  <c r="BJ103" i="2"/>
  <c r="BR103" i="2" s="1"/>
  <c r="BQ103" i="2" s="1"/>
  <c r="BS103" i="2" s="1"/>
  <c r="BH103" i="2"/>
  <c r="BD103" i="2"/>
  <c r="AS103" i="2"/>
  <c r="AQ103" i="2"/>
  <c r="AP103" i="2"/>
  <c r="SW103" i="2" s="1"/>
  <c r="UF103" i="2" s="1"/>
  <c r="AO103" i="2"/>
  <c r="AM103" i="2"/>
  <c r="AK103" i="2"/>
  <c r="AI103" i="2"/>
  <c r="N103" i="2"/>
  <c r="O103" i="2" s="1"/>
  <c r="GR103" i="2" s="1"/>
  <c r="GI102" i="2"/>
  <c r="GJ102" i="2" s="1"/>
  <c r="GG102" i="2"/>
  <c r="GH102" i="2" s="1"/>
  <c r="GE102" i="2"/>
  <c r="GF102" i="2" s="1"/>
  <c r="GC102" i="2"/>
  <c r="GK102" i="2" s="1"/>
  <c r="GL102" i="2" s="1"/>
  <c r="FO102" i="2"/>
  <c r="FM102" i="2"/>
  <c r="FK102" i="2"/>
  <c r="FL102" i="2" s="1"/>
  <c r="FI102" i="2"/>
  <c r="FJ102" i="2" s="1"/>
  <c r="EU102" i="2"/>
  <c r="EV102" i="2" s="1"/>
  <c r="ES102" i="2"/>
  <c r="ET102" i="2" s="1"/>
  <c r="ER102" i="2"/>
  <c r="EQ102" i="2"/>
  <c r="EO102" i="2"/>
  <c r="EW102" i="2" s="1"/>
  <c r="EX102" i="2" s="1"/>
  <c r="EA102" i="2"/>
  <c r="DY102" i="2"/>
  <c r="DZ102" i="2" s="1"/>
  <c r="DW102" i="2"/>
  <c r="DX102" i="2" s="1"/>
  <c r="DU102" i="2"/>
  <c r="EC102" i="2" s="1"/>
  <c r="ED102" i="2" s="1"/>
  <c r="DG102" i="2"/>
  <c r="DH102" i="2" s="1"/>
  <c r="DF102" i="2"/>
  <c r="DE102" i="2"/>
  <c r="DC102" i="2"/>
  <c r="DD102" i="2" s="1"/>
  <c r="DA102" i="2"/>
  <c r="DB102" i="2" s="1"/>
  <c r="CC102" i="2"/>
  <c r="CD102" i="2" s="1"/>
  <c r="CB102" i="2"/>
  <c r="CA102" i="2"/>
  <c r="CI102" i="2" s="1"/>
  <c r="BO102" i="2"/>
  <c r="BC102" i="2"/>
  <c r="BD102" i="2" s="1"/>
  <c r="AN102" i="2"/>
  <c r="AO102" i="2" s="1"/>
  <c r="AM102" i="2"/>
  <c r="AL102" i="2"/>
  <c r="HA102" i="2" s="1"/>
  <c r="HB102" i="2" s="1"/>
  <c r="AJ102" i="2"/>
  <c r="GY102" i="2" s="1"/>
  <c r="GZ102" i="2" s="1"/>
  <c r="AH102" i="2"/>
  <c r="AI102" i="2" s="1"/>
  <c r="X102" i="2"/>
  <c r="W102" i="2"/>
  <c r="V102" i="2"/>
  <c r="N102" i="2" s="1"/>
  <c r="O102" i="2" s="1"/>
  <c r="U102" i="2"/>
  <c r="T102" i="2"/>
  <c r="S102" i="2"/>
  <c r="R102" i="2"/>
  <c r="Q102" i="2"/>
  <c r="L102" i="2"/>
  <c r="K102" i="2"/>
  <c r="J102" i="2"/>
  <c r="I102" i="2"/>
  <c r="FP102" i="2" s="1"/>
  <c r="HN101" i="2"/>
  <c r="GT101" i="2"/>
  <c r="GI101" i="2"/>
  <c r="GJ101" i="2" s="1"/>
  <c r="GH101" i="2"/>
  <c r="GG101" i="2"/>
  <c r="GE101" i="2"/>
  <c r="GF101" i="2" s="1"/>
  <c r="GC101" i="2"/>
  <c r="GD101" i="2" s="1"/>
  <c r="FZ101" i="2"/>
  <c r="FO101" i="2"/>
  <c r="FP101" i="2" s="1"/>
  <c r="FN101" i="2"/>
  <c r="FM101" i="2"/>
  <c r="FL101" i="2"/>
  <c r="FK101" i="2"/>
  <c r="FJ101" i="2"/>
  <c r="FI101" i="2"/>
  <c r="FQ101" i="2" s="1"/>
  <c r="FF101" i="2"/>
  <c r="EV101" i="2"/>
  <c r="EU101" i="2"/>
  <c r="ES101" i="2"/>
  <c r="ET101" i="2" s="1"/>
  <c r="EQ101" i="2"/>
  <c r="ER101" i="2" s="1"/>
  <c r="EO101" i="2"/>
  <c r="EP101" i="2" s="1"/>
  <c r="EL101" i="2"/>
  <c r="EB101" i="2"/>
  <c r="EA101" i="2"/>
  <c r="DZ101" i="2"/>
  <c r="DY101" i="2"/>
  <c r="DX101" i="2"/>
  <c r="DW101" i="2"/>
  <c r="DU101" i="2"/>
  <c r="DV101" i="2" s="1"/>
  <c r="DR101" i="2"/>
  <c r="DG101" i="2"/>
  <c r="AN101" i="2" s="1"/>
  <c r="DE101" i="2"/>
  <c r="DF101" i="2" s="1"/>
  <c r="DC101" i="2"/>
  <c r="DD101" i="2" s="1"/>
  <c r="DB101" i="2"/>
  <c r="DA101" i="2"/>
  <c r="AH101" i="2" s="1"/>
  <c r="CU101" i="2"/>
  <c r="CT101" i="2"/>
  <c r="CS101" i="2"/>
  <c r="CR101" i="2"/>
  <c r="CQ101" i="2"/>
  <c r="CP101" i="2"/>
  <c r="CO101" i="2"/>
  <c r="BX101" i="2"/>
  <c r="BP101" i="2"/>
  <c r="BO101" i="2"/>
  <c r="BN101" i="2"/>
  <c r="BL101" i="2"/>
  <c r="BJ101" i="2"/>
  <c r="BR101" i="2" s="1"/>
  <c r="BQ101" i="2" s="1"/>
  <c r="BS101" i="2" s="1"/>
  <c r="BH101" i="2"/>
  <c r="BC101" i="2"/>
  <c r="BD101" i="2" s="1"/>
  <c r="AL101" i="2"/>
  <c r="AM101" i="2" s="1"/>
  <c r="O101" i="2"/>
  <c r="N101" i="2"/>
  <c r="HN100" i="2"/>
  <c r="GT100" i="2"/>
  <c r="GJ100" i="2"/>
  <c r="GI100" i="2"/>
  <c r="GH100" i="2"/>
  <c r="GG100" i="2"/>
  <c r="GF100" i="2"/>
  <c r="GE100" i="2"/>
  <c r="GC100" i="2"/>
  <c r="GD100" i="2" s="1"/>
  <c r="FZ100" i="2"/>
  <c r="FO100" i="2"/>
  <c r="FP100" i="2" s="1"/>
  <c r="FM100" i="2"/>
  <c r="FN100" i="2" s="1"/>
  <c r="FK100" i="2"/>
  <c r="FL100" i="2" s="1"/>
  <c r="FJ100" i="2"/>
  <c r="FI100" i="2"/>
  <c r="FQ100" i="2" s="1"/>
  <c r="FF100" i="2"/>
  <c r="EV100" i="2"/>
  <c r="EU100" i="2"/>
  <c r="ET100" i="2"/>
  <c r="ES100" i="2"/>
  <c r="EQ100" i="2"/>
  <c r="ER100" i="2" s="1"/>
  <c r="EP100" i="2"/>
  <c r="EO100" i="2"/>
  <c r="EW100" i="2" s="1"/>
  <c r="EX100" i="2" s="1"/>
  <c r="EL100" i="2"/>
  <c r="EA100" i="2"/>
  <c r="EB100" i="2" s="1"/>
  <c r="DY100" i="2"/>
  <c r="DZ100" i="2" s="1"/>
  <c r="DX100" i="2"/>
  <c r="DW100" i="2"/>
  <c r="DU100" i="2"/>
  <c r="EC100" i="2" s="1"/>
  <c r="ED100" i="2" s="1"/>
  <c r="DR100" i="2"/>
  <c r="DH100" i="2"/>
  <c r="DG100" i="2"/>
  <c r="DE100" i="2"/>
  <c r="AL100" i="2" s="1"/>
  <c r="DD100" i="2"/>
  <c r="DC100" i="2"/>
  <c r="DB100" i="2"/>
  <c r="DA100" i="2"/>
  <c r="DI100" i="2" s="1"/>
  <c r="DJ100" i="2" s="1"/>
  <c r="CU100" i="2"/>
  <c r="CT100" i="2"/>
  <c r="CS100" i="2"/>
  <c r="CR100" i="2"/>
  <c r="CQ100" i="2"/>
  <c r="CP100" i="2"/>
  <c r="CO100" i="2"/>
  <c r="BX100" i="2"/>
  <c r="BP100" i="2"/>
  <c r="BO100" i="2"/>
  <c r="BN100" i="2"/>
  <c r="BL100" i="2"/>
  <c r="BJ100" i="2"/>
  <c r="BR100" i="2" s="1"/>
  <c r="BQ100" i="2" s="1"/>
  <c r="BS100" i="2" s="1"/>
  <c r="BH100" i="2"/>
  <c r="BD100" i="2"/>
  <c r="BC100" i="2"/>
  <c r="AO100" i="2"/>
  <c r="AN100" i="2"/>
  <c r="HC100" i="2" s="1"/>
  <c r="HD100" i="2" s="1"/>
  <c r="AJ100" i="2"/>
  <c r="AK100" i="2" s="1"/>
  <c r="AH100" i="2"/>
  <c r="AI100" i="2" s="1"/>
  <c r="O100" i="2"/>
  <c r="N100" i="2"/>
  <c r="SE99" i="2"/>
  <c r="SD99" i="2"/>
  <c r="RT99" i="2"/>
  <c r="RS99" i="2"/>
  <c r="RR99" i="2"/>
  <c r="RQ99" i="2"/>
  <c r="RP99" i="2"/>
  <c r="RO99" i="2"/>
  <c r="RN99" i="2"/>
  <c r="RM99" i="2"/>
  <c r="RL99" i="2"/>
  <c r="RK99" i="2"/>
  <c r="RJ99" i="2"/>
  <c r="RI99" i="2"/>
  <c r="RH99" i="2"/>
  <c r="RG99" i="2"/>
  <c r="RF99" i="2"/>
  <c r="RE99" i="2"/>
  <c r="RD99" i="2"/>
  <c r="RC99" i="2"/>
  <c r="RB99" i="2"/>
  <c r="RA99" i="2" s="1"/>
  <c r="QT99" i="2"/>
  <c r="QN99" i="2"/>
  <c r="QL99" i="2"/>
  <c r="QK99" i="2"/>
  <c r="QO99" i="2" s="1"/>
  <c r="QJ99" i="2"/>
  <c r="QH99" i="2"/>
  <c r="QF99" i="2"/>
  <c r="QD99" i="2"/>
  <c r="PZ99" i="2"/>
  <c r="PT99" i="2"/>
  <c r="PQ99" i="2"/>
  <c r="PR99" i="2" s="1"/>
  <c r="PP99" i="2"/>
  <c r="PN99" i="2"/>
  <c r="PL99" i="2"/>
  <c r="PJ99" i="2"/>
  <c r="PF99" i="2"/>
  <c r="OZ99" i="2"/>
  <c r="OX99" i="2"/>
  <c r="OW99" i="2"/>
  <c r="PA99" i="2" s="1"/>
  <c r="OV99" i="2"/>
  <c r="OT99" i="2"/>
  <c r="OR99" i="2"/>
  <c r="OP99" i="2"/>
  <c r="OL99" i="2"/>
  <c r="OF99" i="2"/>
  <c r="OC99" i="2"/>
  <c r="OD99" i="2" s="1"/>
  <c r="OB99" i="2"/>
  <c r="NZ99" i="2"/>
  <c r="NX99" i="2"/>
  <c r="NV99" i="2"/>
  <c r="NR99" i="2"/>
  <c r="NL99" i="2"/>
  <c r="NJ99" i="2"/>
  <c r="NI99" i="2"/>
  <c r="NM99" i="2" s="1"/>
  <c r="NH99" i="2"/>
  <c r="NF99" i="2"/>
  <c r="ND99" i="2"/>
  <c r="NB99" i="2"/>
  <c r="MX99" i="2"/>
  <c r="MR99" i="2"/>
  <c r="MO99" i="2"/>
  <c r="MP99" i="2" s="1"/>
  <c r="MN99" i="2"/>
  <c r="ML99" i="2"/>
  <c r="MJ99" i="2"/>
  <c r="MH99" i="2"/>
  <c r="MD99" i="2"/>
  <c r="LX99" i="2"/>
  <c r="LV99" i="2"/>
  <c r="LU99" i="2"/>
  <c r="LY99" i="2" s="1"/>
  <c r="LT99" i="2"/>
  <c r="LR99" i="2"/>
  <c r="LP99" i="2"/>
  <c r="LN99" i="2"/>
  <c r="LJ99" i="2"/>
  <c r="LD99" i="2"/>
  <c r="LA99" i="2"/>
  <c r="LB99" i="2" s="1"/>
  <c r="KZ99" i="2"/>
  <c r="KX99" i="2"/>
  <c r="KV99" i="2"/>
  <c r="KT99" i="2"/>
  <c r="KP99" i="2"/>
  <c r="KJ99" i="2"/>
  <c r="KH99" i="2"/>
  <c r="KG99" i="2"/>
  <c r="KK99" i="2" s="1"/>
  <c r="KF99" i="2"/>
  <c r="KD99" i="2"/>
  <c r="KB99" i="2"/>
  <c r="JZ99" i="2"/>
  <c r="JV99" i="2"/>
  <c r="JP99" i="2"/>
  <c r="JM99" i="2"/>
  <c r="JN99" i="2" s="1"/>
  <c r="JL99" i="2"/>
  <c r="JJ99" i="2"/>
  <c r="JH99" i="2"/>
  <c r="JF99" i="2"/>
  <c r="JB99" i="2"/>
  <c r="IV99" i="2"/>
  <c r="IT99" i="2"/>
  <c r="IS99" i="2"/>
  <c r="IW99" i="2" s="1"/>
  <c r="IR99" i="2"/>
  <c r="IP99" i="2"/>
  <c r="IN99" i="2"/>
  <c r="IL99" i="2"/>
  <c r="IH99" i="2"/>
  <c r="IB99" i="2"/>
  <c r="HY99" i="2"/>
  <c r="HZ99" i="2" s="1"/>
  <c r="HX99" i="2"/>
  <c r="HV99" i="2"/>
  <c r="HT99" i="2"/>
  <c r="HR99" i="2"/>
  <c r="HN99" i="2"/>
  <c r="GT99" i="2"/>
  <c r="GI99" i="2"/>
  <c r="GJ99" i="2" s="1"/>
  <c r="GG99" i="2"/>
  <c r="GH99" i="2" s="1"/>
  <c r="GF99" i="2"/>
  <c r="GE99" i="2"/>
  <c r="GC99" i="2"/>
  <c r="GK99" i="2" s="1"/>
  <c r="GL99" i="2" s="1"/>
  <c r="FZ99" i="2"/>
  <c r="FP99" i="2"/>
  <c r="FO99" i="2"/>
  <c r="FM99" i="2"/>
  <c r="FN99" i="2" s="1"/>
  <c r="FL99" i="2"/>
  <c r="FK99" i="2"/>
  <c r="FJ99" i="2"/>
  <c r="FI99" i="2"/>
  <c r="FQ99" i="2" s="1"/>
  <c r="FF99" i="2"/>
  <c r="EU99" i="2"/>
  <c r="EV99" i="2" s="1"/>
  <c r="ET99" i="2"/>
  <c r="ES99" i="2"/>
  <c r="EQ99" i="2"/>
  <c r="ER99" i="2" s="1"/>
  <c r="EO99" i="2"/>
  <c r="EP99" i="2" s="1"/>
  <c r="EL99" i="2"/>
  <c r="EA99" i="2"/>
  <c r="EB99" i="2" s="1"/>
  <c r="DZ99" i="2"/>
  <c r="DY99" i="2"/>
  <c r="DX99" i="2"/>
  <c r="DW99" i="2"/>
  <c r="DV99" i="2"/>
  <c r="DU99" i="2"/>
  <c r="EC99" i="2" s="1"/>
  <c r="ED99" i="2" s="1"/>
  <c r="DR99" i="2"/>
  <c r="DH99" i="2"/>
  <c r="DG99" i="2"/>
  <c r="AN99" i="2" s="1"/>
  <c r="DE99" i="2"/>
  <c r="DF99" i="2" s="1"/>
  <c r="DC99" i="2"/>
  <c r="DD99" i="2" s="1"/>
  <c r="DA99" i="2"/>
  <c r="AH99" i="2" s="1"/>
  <c r="CX99" i="2"/>
  <c r="CL99" i="2"/>
  <c r="CI99" i="2"/>
  <c r="CJ99" i="2" s="1"/>
  <c r="CH99" i="2"/>
  <c r="CF99" i="2"/>
  <c r="CD99" i="2"/>
  <c r="CB99" i="2"/>
  <c r="BX99" i="2"/>
  <c r="BP99" i="2"/>
  <c r="BR99" i="2" s="1"/>
  <c r="BQ99" i="2" s="1"/>
  <c r="BS99" i="2" s="1"/>
  <c r="BO99" i="2"/>
  <c r="BN99" i="2"/>
  <c r="BL99" i="2"/>
  <c r="BJ99" i="2"/>
  <c r="BH99" i="2"/>
  <c r="BC99" i="2"/>
  <c r="BD99" i="2" s="1"/>
  <c r="AM99" i="2"/>
  <c r="AL99" i="2"/>
  <c r="HA99" i="2" s="1"/>
  <c r="HB99" i="2" s="1"/>
  <c r="AJ99" i="2"/>
  <c r="GY99" i="2" s="1"/>
  <c r="GZ99" i="2" s="1"/>
  <c r="N99" i="2"/>
  <c r="O99" i="2" s="1"/>
  <c r="SE98" i="2"/>
  <c r="SD98" i="2"/>
  <c r="RT98" i="2"/>
  <c r="RS98" i="2"/>
  <c r="RR98" i="2"/>
  <c r="RQ98" i="2"/>
  <c r="RP98" i="2"/>
  <c r="RO98" i="2"/>
  <c r="RN98" i="2"/>
  <c r="RM98" i="2"/>
  <c r="RL98" i="2"/>
  <c r="RK98" i="2"/>
  <c r="RJ98" i="2"/>
  <c r="RI98" i="2"/>
  <c r="RH98" i="2"/>
  <c r="RG98" i="2"/>
  <c r="RF98" i="2"/>
  <c r="RE98" i="2"/>
  <c r="RD98" i="2"/>
  <c r="RC98" i="2"/>
  <c r="RB98" i="2" s="1"/>
  <c r="RA98" i="2" s="1"/>
  <c r="QT98" i="2"/>
  <c r="QN98" i="2"/>
  <c r="QK98" i="2"/>
  <c r="QO98" i="2" s="1"/>
  <c r="QJ98" i="2"/>
  <c r="QH98" i="2"/>
  <c r="QF98" i="2"/>
  <c r="QD98" i="2"/>
  <c r="PZ98" i="2"/>
  <c r="PU98" i="2"/>
  <c r="PT98" i="2"/>
  <c r="PQ98" i="2"/>
  <c r="PR98" i="2" s="1"/>
  <c r="PP98" i="2"/>
  <c r="PN98" i="2"/>
  <c r="PL98" i="2"/>
  <c r="PJ98" i="2"/>
  <c r="PF98" i="2"/>
  <c r="OZ98" i="2"/>
  <c r="OW98" i="2"/>
  <c r="PA98" i="2" s="1"/>
  <c r="OV98" i="2"/>
  <c r="OT98" i="2"/>
  <c r="OR98" i="2"/>
  <c r="OP98" i="2"/>
  <c r="OL98" i="2"/>
  <c r="OG98" i="2"/>
  <c r="OF98" i="2"/>
  <c r="OC98" i="2"/>
  <c r="OD98" i="2" s="1"/>
  <c r="OB98" i="2"/>
  <c r="NZ98" i="2"/>
  <c r="NX98" i="2"/>
  <c r="NV98" i="2"/>
  <c r="NR98" i="2"/>
  <c r="NL98" i="2"/>
  <c r="NI98" i="2"/>
  <c r="NM98" i="2" s="1"/>
  <c r="NH98" i="2"/>
  <c r="NF98" i="2"/>
  <c r="ND98" i="2"/>
  <c r="NB98" i="2"/>
  <c r="MX98" i="2"/>
  <c r="MS98" i="2"/>
  <c r="MR98" i="2"/>
  <c r="MO98" i="2"/>
  <c r="MP98" i="2" s="1"/>
  <c r="MN98" i="2"/>
  <c r="ML98" i="2"/>
  <c r="MJ98" i="2"/>
  <c r="MH98" i="2"/>
  <c r="MD98" i="2"/>
  <c r="LX98" i="2"/>
  <c r="LU98" i="2"/>
  <c r="LY98" i="2" s="1"/>
  <c r="LT98" i="2"/>
  <c r="LR98" i="2"/>
  <c r="LP98" i="2"/>
  <c r="LN98" i="2"/>
  <c r="LJ98" i="2"/>
  <c r="LE98" i="2"/>
  <c r="LD98" i="2"/>
  <c r="LA98" i="2"/>
  <c r="LB98" i="2" s="1"/>
  <c r="KZ98" i="2"/>
  <c r="KX98" i="2"/>
  <c r="KV98" i="2"/>
  <c r="KT98" i="2"/>
  <c r="KP98" i="2"/>
  <c r="KJ98" i="2"/>
  <c r="KG98" i="2"/>
  <c r="KK98" i="2" s="1"/>
  <c r="KF98" i="2"/>
  <c r="KD98" i="2"/>
  <c r="KB98" i="2"/>
  <c r="JZ98" i="2"/>
  <c r="JV98" i="2"/>
  <c r="JQ98" i="2"/>
  <c r="JP98" i="2"/>
  <c r="JM98" i="2"/>
  <c r="JN98" i="2" s="1"/>
  <c r="JL98" i="2"/>
  <c r="JJ98" i="2"/>
  <c r="JH98" i="2"/>
  <c r="JF98" i="2"/>
  <c r="JB98" i="2"/>
  <c r="IV98" i="2"/>
  <c r="IS98" i="2"/>
  <c r="IW98" i="2" s="1"/>
  <c r="IR98" i="2"/>
  <c r="IP98" i="2"/>
  <c r="IN98" i="2"/>
  <c r="IL98" i="2"/>
  <c r="IH98" i="2"/>
  <c r="IC98" i="2"/>
  <c r="IB98" i="2"/>
  <c r="HY98" i="2"/>
  <c r="HZ98" i="2" s="1"/>
  <c r="HX98" i="2"/>
  <c r="HV98" i="2"/>
  <c r="HT98" i="2"/>
  <c r="HR98" i="2"/>
  <c r="HN98" i="2"/>
  <c r="GT98" i="2"/>
  <c r="GI98" i="2"/>
  <c r="GJ98" i="2" s="1"/>
  <c r="GG98" i="2"/>
  <c r="GH98" i="2" s="1"/>
  <c r="GE98" i="2"/>
  <c r="GF98" i="2" s="1"/>
  <c r="GC98" i="2"/>
  <c r="GD98" i="2" s="1"/>
  <c r="FZ98" i="2"/>
  <c r="FP98" i="2"/>
  <c r="FO98" i="2"/>
  <c r="FN98" i="2"/>
  <c r="FM98" i="2"/>
  <c r="FK98" i="2"/>
  <c r="FL98" i="2" s="1"/>
  <c r="FJ98" i="2"/>
  <c r="FI98" i="2"/>
  <c r="FQ98" i="2" s="1"/>
  <c r="FF98" i="2"/>
  <c r="EU98" i="2"/>
  <c r="EV98" i="2" s="1"/>
  <c r="ES98" i="2"/>
  <c r="ET98" i="2" s="1"/>
  <c r="EQ98" i="2"/>
  <c r="ER98" i="2" s="1"/>
  <c r="EO98" i="2"/>
  <c r="EW98" i="2" s="1"/>
  <c r="EX98" i="2" s="1"/>
  <c r="EL98" i="2"/>
  <c r="EB98" i="2"/>
  <c r="EA98" i="2"/>
  <c r="DY98" i="2"/>
  <c r="DZ98" i="2" s="1"/>
  <c r="DX98" i="2"/>
  <c r="EF98" i="2" s="1"/>
  <c r="EE98" i="2" s="1"/>
  <c r="EG98" i="2" s="1"/>
  <c r="DW98" i="2"/>
  <c r="DV98" i="2"/>
  <c r="DU98" i="2"/>
  <c r="EC98" i="2" s="1"/>
  <c r="ED98" i="2" s="1"/>
  <c r="DR98" i="2"/>
  <c r="DG98" i="2"/>
  <c r="AN98" i="2" s="1"/>
  <c r="DE98" i="2"/>
  <c r="DF98" i="2" s="1"/>
  <c r="DC98" i="2"/>
  <c r="DD98" i="2" s="1"/>
  <c r="DA98" i="2"/>
  <c r="DB98" i="2" s="1"/>
  <c r="CX98" i="2"/>
  <c r="CV98" i="2"/>
  <c r="CT98" i="2"/>
  <c r="CN98" i="2"/>
  <c r="CM98" i="2"/>
  <c r="CR98" i="2" s="1"/>
  <c r="CL98" i="2"/>
  <c r="CI98" i="2"/>
  <c r="CJ98" i="2" s="1"/>
  <c r="CH98" i="2"/>
  <c r="CF98" i="2"/>
  <c r="CD98" i="2"/>
  <c r="CB98" i="2"/>
  <c r="BX98" i="2"/>
  <c r="BP98" i="2"/>
  <c r="BO98" i="2"/>
  <c r="BN98" i="2"/>
  <c r="BL98" i="2"/>
  <c r="BJ98" i="2"/>
  <c r="BR98" i="2" s="1"/>
  <c r="BQ98" i="2" s="1"/>
  <c r="BS98" i="2" s="1"/>
  <c r="BH98" i="2"/>
  <c r="BD98" i="2"/>
  <c r="BC98" i="2"/>
  <c r="AL98" i="2"/>
  <c r="HA98" i="2" s="1"/>
  <c r="HB98" i="2" s="1"/>
  <c r="AJ98" i="2"/>
  <c r="GY98" i="2" s="1"/>
  <c r="GZ98" i="2" s="1"/>
  <c r="AH98" i="2"/>
  <c r="N98" i="2"/>
  <c r="O98" i="2" s="1"/>
  <c r="SE97" i="2"/>
  <c r="SD97" i="2"/>
  <c r="RT97" i="2"/>
  <c r="RS97" i="2"/>
  <c r="RR97" i="2"/>
  <c r="RQ97" i="2"/>
  <c r="RP97" i="2"/>
  <c r="RO97" i="2"/>
  <c r="RN97" i="2"/>
  <c r="RM97" i="2"/>
  <c r="RL97" i="2"/>
  <c r="RK97" i="2"/>
  <c r="RJ97" i="2"/>
  <c r="RI97" i="2"/>
  <c r="RH97" i="2"/>
  <c r="RG97" i="2"/>
  <c r="RF97" i="2"/>
  <c r="RE97" i="2"/>
  <c r="RD97" i="2"/>
  <c r="RC97" i="2"/>
  <c r="RB97" i="2" s="1"/>
  <c r="RA97" i="2" s="1"/>
  <c r="QT97" i="2"/>
  <c r="QN97" i="2"/>
  <c r="QK97" i="2"/>
  <c r="QL97" i="2" s="1"/>
  <c r="QJ97" i="2"/>
  <c r="QH97" i="2"/>
  <c r="QF97" i="2"/>
  <c r="QD97" i="2"/>
  <c r="PZ97" i="2"/>
  <c r="PT97" i="2"/>
  <c r="PQ97" i="2"/>
  <c r="PU97" i="2" s="1"/>
  <c r="PP97" i="2"/>
  <c r="PN97" i="2"/>
  <c r="PL97" i="2"/>
  <c r="PJ97" i="2"/>
  <c r="PF97" i="2"/>
  <c r="OZ97" i="2"/>
  <c r="OW97" i="2"/>
  <c r="OX97" i="2" s="1"/>
  <c r="OV97" i="2"/>
  <c r="OT97" i="2"/>
  <c r="OR97" i="2"/>
  <c r="OP97" i="2"/>
  <c r="OL97" i="2"/>
  <c r="OF97" i="2"/>
  <c r="OC97" i="2"/>
  <c r="OG97" i="2" s="1"/>
  <c r="OB97" i="2"/>
  <c r="NZ97" i="2"/>
  <c r="NX97" i="2"/>
  <c r="NV97" i="2"/>
  <c r="NR97" i="2"/>
  <c r="NL97" i="2"/>
  <c r="NI97" i="2"/>
  <c r="NJ97" i="2" s="1"/>
  <c r="NH97" i="2"/>
  <c r="NF97" i="2"/>
  <c r="ND97" i="2"/>
  <c r="NB97" i="2"/>
  <c r="MX97" i="2"/>
  <c r="MR97" i="2"/>
  <c r="MO97" i="2"/>
  <c r="MS97" i="2" s="1"/>
  <c r="MN97" i="2"/>
  <c r="ML97" i="2"/>
  <c r="MJ97" i="2"/>
  <c r="MH97" i="2"/>
  <c r="MD97" i="2"/>
  <c r="LX97" i="2"/>
  <c r="LU97" i="2"/>
  <c r="LV97" i="2" s="1"/>
  <c r="LT97" i="2"/>
  <c r="LR97" i="2"/>
  <c r="LP97" i="2"/>
  <c r="LN97" i="2"/>
  <c r="LJ97" i="2"/>
  <c r="LD97" i="2"/>
  <c r="LA97" i="2"/>
  <c r="LE97" i="2" s="1"/>
  <c r="KZ97" i="2"/>
  <c r="KX97" i="2"/>
  <c r="KV97" i="2"/>
  <c r="KT97" i="2"/>
  <c r="KP97" i="2"/>
  <c r="KJ97" i="2"/>
  <c r="KG97" i="2"/>
  <c r="KH97" i="2" s="1"/>
  <c r="KF97" i="2"/>
  <c r="KD97" i="2"/>
  <c r="KB97" i="2"/>
  <c r="JZ97" i="2"/>
  <c r="JV97" i="2"/>
  <c r="JP97" i="2"/>
  <c r="JM97" i="2"/>
  <c r="JQ97" i="2" s="1"/>
  <c r="JL97" i="2"/>
  <c r="JJ97" i="2"/>
  <c r="JH97" i="2"/>
  <c r="JF97" i="2"/>
  <c r="JB97" i="2"/>
  <c r="IV97" i="2"/>
  <c r="IS97" i="2"/>
  <c r="IT97" i="2" s="1"/>
  <c r="IR97" i="2"/>
  <c r="IP97" i="2"/>
  <c r="IN97" i="2"/>
  <c r="IL97" i="2"/>
  <c r="IH97" i="2"/>
  <c r="IB97" i="2"/>
  <c r="HY97" i="2"/>
  <c r="IC97" i="2" s="1"/>
  <c r="HX97" i="2"/>
  <c r="HV97" i="2"/>
  <c r="HT97" i="2"/>
  <c r="HR97" i="2"/>
  <c r="HN97" i="2"/>
  <c r="GT97" i="2"/>
  <c r="GI97" i="2"/>
  <c r="GJ97" i="2" s="1"/>
  <c r="GG97" i="2"/>
  <c r="GH97" i="2" s="1"/>
  <c r="GE97" i="2"/>
  <c r="GF97" i="2" s="1"/>
  <c r="GC97" i="2"/>
  <c r="GD97" i="2" s="1"/>
  <c r="FZ97" i="2"/>
  <c r="FP97" i="2"/>
  <c r="FO97" i="2"/>
  <c r="FN97" i="2"/>
  <c r="FM97" i="2"/>
  <c r="FL97" i="2"/>
  <c r="FK97" i="2"/>
  <c r="FJ97" i="2"/>
  <c r="FI97" i="2"/>
  <c r="FQ97" i="2" s="1"/>
  <c r="FF97" i="2"/>
  <c r="EU97" i="2"/>
  <c r="EV97" i="2" s="1"/>
  <c r="ES97" i="2"/>
  <c r="ET97" i="2" s="1"/>
  <c r="EQ97" i="2"/>
  <c r="ER97" i="2" s="1"/>
  <c r="EO97" i="2"/>
  <c r="EP97" i="2" s="1"/>
  <c r="EL97" i="2"/>
  <c r="EB97" i="2"/>
  <c r="EA97" i="2"/>
  <c r="DZ97" i="2"/>
  <c r="DY97" i="2"/>
  <c r="DX97" i="2"/>
  <c r="DW97" i="2"/>
  <c r="DV97" i="2"/>
  <c r="DU97" i="2"/>
  <c r="EC97" i="2" s="1"/>
  <c r="ED97" i="2" s="1"/>
  <c r="DR97" i="2"/>
  <c r="DG97" i="2"/>
  <c r="DH97" i="2" s="1"/>
  <c r="DE97" i="2"/>
  <c r="AL97" i="2" s="1"/>
  <c r="DC97" i="2"/>
  <c r="AJ97" i="2" s="1"/>
  <c r="DA97" i="2"/>
  <c r="DI97" i="2" s="1"/>
  <c r="DJ97" i="2" s="1"/>
  <c r="CX97" i="2"/>
  <c r="CL97" i="2"/>
  <c r="CI97" i="2"/>
  <c r="CH97" i="2"/>
  <c r="CF97" i="2"/>
  <c r="CD97" i="2"/>
  <c r="CB97" i="2"/>
  <c r="BX97" i="2"/>
  <c r="BP97" i="2"/>
  <c r="BO97" i="2"/>
  <c r="BN97" i="2"/>
  <c r="BL97" i="2"/>
  <c r="BJ97" i="2"/>
  <c r="BR97" i="2" s="1"/>
  <c r="BQ97" i="2" s="1"/>
  <c r="BS97" i="2" s="1"/>
  <c r="BH97" i="2"/>
  <c r="BD97" i="2"/>
  <c r="BC97" i="2"/>
  <c r="AN97" i="2"/>
  <c r="HC97" i="2" s="1"/>
  <c r="HD97" i="2" s="1"/>
  <c r="AH97" i="2"/>
  <c r="N97" i="2"/>
  <c r="O97" i="2" s="1"/>
  <c r="SE96" i="2"/>
  <c r="SD96" i="2"/>
  <c r="RT96" i="2"/>
  <c r="RS96" i="2"/>
  <c r="RR96" i="2"/>
  <c r="RQ96" i="2"/>
  <c r="RP96" i="2"/>
  <c r="RO96" i="2"/>
  <c r="SS96" i="2" s="1"/>
  <c r="UB96" i="2" s="1"/>
  <c r="RN96" i="2"/>
  <c r="RM96" i="2"/>
  <c r="RL96" i="2"/>
  <c r="RK96" i="2"/>
  <c r="RJ96" i="2"/>
  <c r="RI96" i="2"/>
  <c r="RH96" i="2"/>
  <c r="RG96" i="2"/>
  <c r="SK96" i="2" s="1"/>
  <c r="TT96" i="2" s="1"/>
  <c r="RF96" i="2"/>
  <c r="RE96" i="2"/>
  <c r="RD96" i="2"/>
  <c r="RC96" i="2"/>
  <c r="RB96" i="2" s="1"/>
  <c r="RA96" i="2"/>
  <c r="QT96" i="2"/>
  <c r="QN96" i="2"/>
  <c r="QK96" i="2"/>
  <c r="QJ96" i="2"/>
  <c r="QH96" i="2"/>
  <c r="QF96" i="2"/>
  <c r="QD96" i="2"/>
  <c r="PZ96" i="2"/>
  <c r="PT96" i="2"/>
  <c r="PQ96" i="2"/>
  <c r="PP96" i="2"/>
  <c r="PN96" i="2"/>
  <c r="PL96" i="2"/>
  <c r="PJ96" i="2"/>
  <c r="PF96" i="2"/>
  <c r="OZ96" i="2"/>
  <c r="OW96" i="2"/>
  <c r="OV96" i="2"/>
  <c r="OT96" i="2"/>
  <c r="OR96" i="2"/>
  <c r="OP96" i="2"/>
  <c r="OL96" i="2"/>
  <c r="OF96" i="2"/>
  <c r="OC96" i="2"/>
  <c r="OB96" i="2"/>
  <c r="NZ96" i="2"/>
  <c r="NX96" i="2"/>
  <c r="NV96" i="2"/>
  <c r="NR96" i="2"/>
  <c r="NL96" i="2"/>
  <c r="NI96" i="2"/>
  <c r="NH96" i="2"/>
  <c r="NF96" i="2"/>
  <c r="ND96" i="2"/>
  <c r="NB96" i="2"/>
  <c r="MX96" i="2"/>
  <c r="MR96" i="2"/>
  <c r="MO96" i="2"/>
  <c r="MN96" i="2"/>
  <c r="ML96" i="2"/>
  <c r="MJ96" i="2"/>
  <c r="MH96" i="2"/>
  <c r="MD96" i="2"/>
  <c r="LX96" i="2"/>
  <c r="LU96" i="2"/>
  <c r="LT96" i="2"/>
  <c r="LR96" i="2"/>
  <c r="LP96" i="2"/>
  <c r="LN96" i="2"/>
  <c r="LJ96" i="2"/>
  <c r="LD96" i="2"/>
  <c r="LA96" i="2"/>
  <c r="KZ96" i="2"/>
  <c r="KX96" i="2"/>
  <c r="KV96" i="2"/>
  <c r="KT96" i="2"/>
  <c r="KP96" i="2"/>
  <c r="KJ96" i="2"/>
  <c r="KG96" i="2"/>
  <c r="KF96" i="2"/>
  <c r="KD96" i="2"/>
  <c r="KB96" i="2"/>
  <c r="JZ96" i="2"/>
  <c r="JV96" i="2"/>
  <c r="JP96" i="2"/>
  <c r="JM96" i="2"/>
  <c r="JL96" i="2"/>
  <c r="JJ96" i="2"/>
  <c r="JH96" i="2"/>
  <c r="JF96" i="2"/>
  <c r="JB96" i="2"/>
  <c r="IV96" i="2"/>
  <c r="IS96" i="2"/>
  <c r="IR96" i="2"/>
  <c r="IP96" i="2"/>
  <c r="IN96" i="2"/>
  <c r="IL96" i="2"/>
  <c r="IH96" i="2"/>
  <c r="IB96" i="2"/>
  <c r="HY96" i="2"/>
  <c r="HX96" i="2"/>
  <c r="HV96" i="2"/>
  <c r="HT96" i="2"/>
  <c r="HR96" i="2"/>
  <c r="HN96" i="2"/>
  <c r="GT96" i="2"/>
  <c r="GI96" i="2"/>
  <c r="GJ96" i="2" s="1"/>
  <c r="GG96" i="2"/>
  <c r="GH96" i="2" s="1"/>
  <c r="GE96" i="2"/>
  <c r="GF96" i="2" s="1"/>
  <c r="GC96" i="2"/>
  <c r="GD96" i="2" s="1"/>
  <c r="FZ96" i="2"/>
  <c r="FP96" i="2"/>
  <c r="FO96" i="2"/>
  <c r="FN96" i="2"/>
  <c r="FM96" i="2"/>
  <c r="FL96" i="2"/>
  <c r="FK96" i="2"/>
  <c r="FJ96" i="2"/>
  <c r="FI96" i="2"/>
  <c r="FQ96" i="2" s="1"/>
  <c r="FS96" i="2" s="1"/>
  <c r="FU96" i="2" s="1"/>
  <c r="FX96" i="2" s="1"/>
  <c r="FF96" i="2"/>
  <c r="EU96" i="2"/>
  <c r="EV96" i="2" s="1"/>
  <c r="ES96" i="2"/>
  <c r="ET96" i="2" s="1"/>
  <c r="EQ96" i="2"/>
  <c r="ER96" i="2" s="1"/>
  <c r="EO96" i="2"/>
  <c r="EP96" i="2" s="1"/>
  <c r="EL96" i="2"/>
  <c r="EB96" i="2"/>
  <c r="EA96" i="2"/>
  <c r="DZ96" i="2"/>
  <c r="DY96" i="2"/>
  <c r="DX96" i="2"/>
  <c r="DW96" i="2"/>
  <c r="DU96" i="2"/>
  <c r="DV96" i="2" s="1"/>
  <c r="DR96" i="2"/>
  <c r="DG96" i="2"/>
  <c r="DH96" i="2" s="1"/>
  <c r="DE96" i="2"/>
  <c r="DF96" i="2" s="1"/>
  <c r="DC96" i="2"/>
  <c r="DD96" i="2" s="1"/>
  <c r="DB96" i="2"/>
  <c r="DA96" i="2"/>
  <c r="DI96" i="2" s="1"/>
  <c r="DJ96" i="2" s="1"/>
  <c r="CX96" i="2"/>
  <c r="CL96" i="2"/>
  <c r="CI96" i="2"/>
  <c r="CH96" i="2"/>
  <c r="CF96" i="2"/>
  <c r="CD96" i="2"/>
  <c r="CB96" i="2"/>
  <c r="BX96" i="2"/>
  <c r="BP96" i="2"/>
  <c r="BO96" i="2"/>
  <c r="BN96" i="2"/>
  <c r="BL96" i="2"/>
  <c r="BJ96" i="2"/>
  <c r="BR96" i="2" s="1"/>
  <c r="BQ96" i="2" s="1"/>
  <c r="BS96" i="2" s="1"/>
  <c r="BH96" i="2"/>
  <c r="BD96" i="2"/>
  <c r="BC96" i="2"/>
  <c r="AN96" i="2"/>
  <c r="HC96" i="2" s="1"/>
  <c r="HD96" i="2" s="1"/>
  <c r="AL96" i="2"/>
  <c r="AJ96" i="2"/>
  <c r="AH96" i="2"/>
  <c r="AP96" i="2" s="1"/>
  <c r="O96" i="2"/>
  <c r="N96" i="2"/>
  <c r="SE95" i="2"/>
  <c r="SD95" i="2"/>
  <c r="RT95" i="2"/>
  <c r="RS95" i="2"/>
  <c r="RR95" i="2"/>
  <c r="RQ95" i="2"/>
  <c r="RP95" i="2"/>
  <c r="RO95" i="2"/>
  <c r="RN95" i="2"/>
  <c r="RM95" i="2"/>
  <c r="RL95" i="2"/>
  <c r="RK95" i="2"/>
  <c r="QN95" i="2"/>
  <c r="QK95" i="2"/>
  <c r="QO95" i="2" s="1"/>
  <c r="PT95" i="2"/>
  <c r="PQ95" i="2"/>
  <c r="OX95" i="2"/>
  <c r="OW95" i="2"/>
  <c r="PA95" i="2" s="1"/>
  <c r="OC95" i="2"/>
  <c r="NI95" i="2"/>
  <c r="NM95" i="2" s="1"/>
  <c r="MO95" i="2"/>
  <c r="ML95" i="2"/>
  <c r="LU95" i="2"/>
  <c r="LY95" i="2" s="1"/>
  <c r="LR95" i="2"/>
  <c r="LA95" i="2"/>
  <c r="KV95" i="2"/>
  <c r="KG95" i="2"/>
  <c r="KK95" i="2" s="1"/>
  <c r="JZ95" i="2"/>
  <c r="JM95" i="2"/>
  <c r="JF95" i="2"/>
  <c r="IS95" i="2"/>
  <c r="IW95" i="2" s="1"/>
  <c r="HY95" i="2"/>
  <c r="FO95" i="2"/>
  <c r="FP95" i="2" s="1"/>
  <c r="FM95" i="2"/>
  <c r="FN95" i="2" s="1"/>
  <c r="FL95" i="2"/>
  <c r="FK95" i="2"/>
  <c r="FI95" i="2"/>
  <c r="FJ95" i="2" s="1"/>
  <c r="EU95" i="2"/>
  <c r="ES95" i="2"/>
  <c r="ET95" i="2" s="1"/>
  <c r="ER95" i="2"/>
  <c r="EQ95" i="2"/>
  <c r="EO95" i="2"/>
  <c r="EW95" i="2" s="1"/>
  <c r="EX95" i="2" s="1"/>
  <c r="EA95" i="2"/>
  <c r="EB95" i="2" s="1"/>
  <c r="DY95" i="2"/>
  <c r="DZ95" i="2" s="1"/>
  <c r="DW95" i="2"/>
  <c r="DX95" i="2" s="1"/>
  <c r="DU95" i="2"/>
  <c r="DV95" i="2" s="1"/>
  <c r="DG95" i="2"/>
  <c r="DH95" i="2" s="1"/>
  <c r="DF95" i="2"/>
  <c r="DE95" i="2"/>
  <c r="AL95" i="2" s="1"/>
  <c r="DD95" i="2"/>
  <c r="DC95" i="2"/>
  <c r="AJ95" i="2" s="1"/>
  <c r="DA95" i="2"/>
  <c r="DI95" i="2" s="1"/>
  <c r="DJ95" i="2" s="1"/>
  <c r="CX95" i="2"/>
  <c r="CL95" i="2"/>
  <c r="CG95" i="2"/>
  <c r="CH95" i="2" s="1"/>
  <c r="CF95" i="2"/>
  <c r="CD95" i="2"/>
  <c r="CC95" i="2"/>
  <c r="CB95" i="2"/>
  <c r="CA95" i="2"/>
  <c r="CI95" i="2" s="1"/>
  <c r="BX95" i="2"/>
  <c r="BR95" i="2"/>
  <c r="BQ95" i="2" s="1"/>
  <c r="BS95" i="2" s="1"/>
  <c r="BP95" i="2"/>
  <c r="BO95" i="2"/>
  <c r="BJ95" i="2"/>
  <c r="BH95" i="2"/>
  <c r="BD95" i="2"/>
  <c r="BC95" i="2"/>
  <c r="AH95" i="2"/>
  <c r="GW95" i="2" s="1"/>
  <c r="GX95" i="2" s="1"/>
  <c r="X95" i="2"/>
  <c r="RJ95" i="2" s="1"/>
  <c r="W95" i="2"/>
  <c r="RI95" i="2" s="1"/>
  <c r="V95" i="2"/>
  <c r="RH95" i="2" s="1"/>
  <c r="U95" i="2"/>
  <c r="RG95" i="2" s="1"/>
  <c r="T95" i="2"/>
  <c r="RF95" i="2" s="1"/>
  <c r="S95" i="2"/>
  <c r="RE95" i="2" s="1"/>
  <c r="R95" i="2"/>
  <c r="RD95" i="2" s="1"/>
  <c r="Q95" i="2"/>
  <c r="RC95" i="2" s="1"/>
  <c r="L95" i="2"/>
  <c r="K95" i="2"/>
  <c r="J95" i="2"/>
  <c r="I95" i="2"/>
  <c r="SE94" i="2"/>
  <c r="SD94" i="2"/>
  <c r="RT94" i="2"/>
  <c r="RS94" i="2"/>
  <c r="RR94" i="2"/>
  <c r="RQ94" i="2"/>
  <c r="RP94" i="2"/>
  <c r="RO94" i="2"/>
  <c r="RN94" i="2"/>
  <c r="RM94" i="2"/>
  <c r="RL94" i="2"/>
  <c r="RK94" i="2"/>
  <c r="RF94" i="2"/>
  <c r="QO94" i="2"/>
  <c r="QK94" i="2"/>
  <c r="QF94" i="2"/>
  <c r="PR94" i="2"/>
  <c r="PQ94" i="2"/>
  <c r="PU94" i="2" s="1"/>
  <c r="PA94" i="2"/>
  <c r="OW94" i="2"/>
  <c r="OR94" i="2"/>
  <c r="OD94" i="2"/>
  <c r="OC94" i="2"/>
  <c r="OG94" i="2" s="1"/>
  <c r="NN94" i="2"/>
  <c r="NM94" i="2"/>
  <c r="NI94" i="2"/>
  <c r="ND94" i="2"/>
  <c r="NB94" i="2"/>
  <c r="MP94" i="2"/>
  <c r="MO94" i="2"/>
  <c r="MS94" i="2" s="1"/>
  <c r="LZ94" i="2"/>
  <c r="LY94" i="2"/>
  <c r="LU94" i="2"/>
  <c r="LP94" i="2"/>
  <c r="LN94" i="2"/>
  <c r="LB94" i="2"/>
  <c r="LA94" i="2"/>
  <c r="LE94" i="2" s="1"/>
  <c r="KL94" i="2"/>
  <c r="KK94" i="2"/>
  <c r="KG94" i="2"/>
  <c r="KB94" i="2"/>
  <c r="JZ94" i="2"/>
  <c r="JN94" i="2"/>
  <c r="JM94" i="2"/>
  <c r="JQ94" i="2" s="1"/>
  <c r="IX94" i="2"/>
  <c r="IW94" i="2"/>
  <c r="IS94" i="2"/>
  <c r="IN94" i="2"/>
  <c r="IL94" i="2"/>
  <c r="HZ94" i="2"/>
  <c r="HY94" i="2"/>
  <c r="IC94" i="2" s="1"/>
  <c r="GJ94" i="2"/>
  <c r="GI94" i="2"/>
  <c r="GG94" i="2"/>
  <c r="GH94" i="2" s="1"/>
  <c r="GE94" i="2"/>
  <c r="GF94" i="2" s="1"/>
  <c r="GC94" i="2"/>
  <c r="GD94" i="2" s="1"/>
  <c r="FZ94" i="2"/>
  <c r="FP94" i="2"/>
  <c r="FO94" i="2"/>
  <c r="FM94" i="2"/>
  <c r="FK94" i="2"/>
  <c r="FL94" i="2" s="1"/>
  <c r="FI94" i="2"/>
  <c r="FJ94" i="2" s="1"/>
  <c r="FF94" i="2"/>
  <c r="EU94" i="2"/>
  <c r="EV94" i="2" s="1"/>
  <c r="ES94" i="2"/>
  <c r="ET94" i="2" s="1"/>
  <c r="EQ94" i="2"/>
  <c r="ER94" i="2" s="1"/>
  <c r="EZ94" i="2" s="1"/>
  <c r="EY94" i="2" s="1"/>
  <c r="FA94" i="2" s="1"/>
  <c r="EP94" i="2"/>
  <c r="EO94" i="2"/>
  <c r="EW94" i="2" s="1"/>
  <c r="EX94" i="2" s="1"/>
  <c r="EA94" i="2"/>
  <c r="DY94" i="2"/>
  <c r="DZ94" i="2" s="1"/>
  <c r="DW94" i="2"/>
  <c r="DX94" i="2" s="1"/>
  <c r="EF94" i="2" s="1"/>
  <c r="EE94" i="2" s="1"/>
  <c r="EG94" i="2" s="1"/>
  <c r="DV94" i="2"/>
  <c r="DU94" i="2"/>
  <c r="EC94" i="2" s="1"/>
  <c r="ED94" i="2" s="1"/>
  <c r="DG94" i="2"/>
  <c r="DH94" i="2" s="1"/>
  <c r="DE94" i="2"/>
  <c r="DF94" i="2" s="1"/>
  <c r="DD94" i="2"/>
  <c r="DC94" i="2"/>
  <c r="AJ94" i="2" s="1"/>
  <c r="DA94" i="2"/>
  <c r="DB94" i="2" s="1"/>
  <c r="CL94" i="2"/>
  <c r="CJ94" i="2"/>
  <c r="CI94" i="2"/>
  <c r="CM94" i="2" s="1"/>
  <c r="CH94" i="2"/>
  <c r="CF94" i="2"/>
  <c r="CC94" i="2"/>
  <c r="CD94" i="2" s="1"/>
  <c r="CD92" i="2" s="1"/>
  <c r="CA94" i="2"/>
  <c r="CB94" i="2" s="1"/>
  <c r="BX94" i="2"/>
  <c r="BG94" i="2"/>
  <c r="BH94" i="2" s="1"/>
  <c r="BD94" i="2"/>
  <c r="BC94" i="2"/>
  <c r="AO94" i="2"/>
  <c r="AN94" i="2"/>
  <c r="HC94" i="2" s="1"/>
  <c r="HD94" i="2" s="1"/>
  <c r="AH94" i="2"/>
  <c r="GW94" i="2" s="1"/>
  <c r="X94" i="2"/>
  <c r="RJ94" i="2" s="1"/>
  <c r="W94" i="2"/>
  <c r="RI94" i="2" s="1"/>
  <c r="V94" i="2"/>
  <c r="RH94" i="2" s="1"/>
  <c r="U94" i="2"/>
  <c r="RG94" i="2" s="1"/>
  <c r="T94" i="2"/>
  <c r="S94" i="2"/>
  <c r="RE94" i="2" s="1"/>
  <c r="R94" i="2"/>
  <c r="RD94" i="2" s="1"/>
  <c r="Q94" i="2"/>
  <c r="RC94" i="2" s="1"/>
  <c r="N94" i="2"/>
  <c r="QQ94" i="2" s="1"/>
  <c r="L94" i="2"/>
  <c r="K94" i="2"/>
  <c r="J94" i="2"/>
  <c r="I94" i="2"/>
  <c r="QT94" i="2" s="1"/>
  <c r="SE93" i="2"/>
  <c r="SD93" i="2"/>
  <c r="RT93" i="2"/>
  <c r="RS93" i="2"/>
  <c r="RR93" i="2"/>
  <c r="RQ93" i="2"/>
  <c r="RP93" i="2"/>
  <c r="RO93" i="2"/>
  <c r="RN93" i="2"/>
  <c r="RM93" i="2"/>
  <c r="RL93" i="2"/>
  <c r="RK93" i="2"/>
  <c r="RE93" i="2"/>
  <c r="QP93" i="2"/>
  <c r="QO93" i="2"/>
  <c r="QK93" i="2"/>
  <c r="QL93" i="2" s="1"/>
  <c r="QH93" i="2"/>
  <c r="QF93" i="2"/>
  <c r="QD93" i="2"/>
  <c r="PT93" i="2"/>
  <c r="PQ93" i="2"/>
  <c r="PU93" i="2" s="1"/>
  <c r="PB93" i="2"/>
  <c r="PA93" i="2"/>
  <c r="OW93" i="2"/>
  <c r="OX93" i="2" s="1"/>
  <c r="OT93" i="2"/>
  <c r="OR93" i="2"/>
  <c r="OP93" i="2"/>
  <c r="OF93" i="2"/>
  <c r="OC93" i="2"/>
  <c r="OG93" i="2" s="1"/>
  <c r="NN93" i="2"/>
  <c r="NM93" i="2"/>
  <c r="NI93" i="2"/>
  <c r="NJ93" i="2" s="1"/>
  <c r="NF93" i="2"/>
  <c r="ND93" i="2"/>
  <c r="NB93" i="2"/>
  <c r="MR93" i="2"/>
  <c r="MO93" i="2"/>
  <c r="MS93" i="2" s="1"/>
  <c r="LZ93" i="2"/>
  <c r="LY93" i="2"/>
  <c r="LU93" i="2"/>
  <c r="LV93" i="2" s="1"/>
  <c r="LR93" i="2"/>
  <c r="LP93" i="2"/>
  <c r="LN93" i="2"/>
  <c r="LD93" i="2"/>
  <c r="LA93" i="2"/>
  <c r="LE93" i="2" s="1"/>
  <c r="KL93" i="2"/>
  <c r="KK93" i="2"/>
  <c r="KG93" i="2"/>
  <c r="KH93" i="2" s="1"/>
  <c r="KD93" i="2"/>
  <c r="KB93" i="2"/>
  <c r="JZ93" i="2"/>
  <c r="JZ92" i="2" s="1"/>
  <c r="JP93" i="2"/>
  <c r="JM93" i="2"/>
  <c r="JQ93" i="2" s="1"/>
  <c r="IX93" i="2"/>
  <c r="IW93" i="2"/>
  <c r="IS93" i="2"/>
  <c r="IT93" i="2" s="1"/>
  <c r="IP93" i="2"/>
  <c r="IN93" i="2"/>
  <c r="IL93" i="2"/>
  <c r="IB93" i="2"/>
  <c r="HY93" i="2"/>
  <c r="IC93" i="2" s="1"/>
  <c r="GT93" i="2"/>
  <c r="GI93" i="2"/>
  <c r="GJ93" i="2" s="1"/>
  <c r="GG93" i="2"/>
  <c r="GH93" i="2" s="1"/>
  <c r="GE93" i="2"/>
  <c r="GF93" i="2" s="1"/>
  <c r="GC93" i="2"/>
  <c r="GD93" i="2" s="1"/>
  <c r="FZ93" i="2"/>
  <c r="FP93" i="2"/>
  <c r="FP92" i="2" s="1"/>
  <c r="FO93" i="2"/>
  <c r="FM93" i="2"/>
  <c r="FK93" i="2"/>
  <c r="FI93" i="2"/>
  <c r="FJ93" i="2" s="1"/>
  <c r="FJ92" i="2" s="1"/>
  <c r="FF93" i="2"/>
  <c r="EU93" i="2"/>
  <c r="EV93" i="2" s="1"/>
  <c r="ES93" i="2"/>
  <c r="ET93" i="2" s="1"/>
  <c r="ET92" i="2" s="1"/>
  <c r="EQ93" i="2"/>
  <c r="ER93" i="2" s="1"/>
  <c r="EO93" i="2"/>
  <c r="EP93" i="2" s="1"/>
  <c r="EB93" i="2"/>
  <c r="EA93" i="2"/>
  <c r="DY93" i="2"/>
  <c r="DW93" i="2"/>
  <c r="DX93" i="2" s="1"/>
  <c r="DV93" i="2"/>
  <c r="DU93" i="2"/>
  <c r="EC93" i="2" s="1"/>
  <c r="ED93" i="2" s="1"/>
  <c r="DR93" i="2"/>
  <c r="DG93" i="2"/>
  <c r="AN93" i="2" s="1"/>
  <c r="DE93" i="2"/>
  <c r="DF93" i="2" s="1"/>
  <c r="DC93" i="2"/>
  <c r="DD93" i="2" s="1"/>
  <c r="DA93" i="2"/>
  <c r="DB93" i="2" s="1"/>
  <c r="CL93" i="2"/>
  <c r="CI93" i="2"/>
  <c r="CM93" i="2" s="1"/>
  <c r="CG93" i="2"/>
  <c r="CH93" i="2" s="1"/>
  <c r="CD93" i="2"/>
  <c r="CC93" i="2"/>
  <c r="CB93" i="2"/>
  <c r="CB92" i="2" s="1"/>
  <c r="CA93" i="2"/>
  <c r="BX93" i="2"/>
  <c r="BO93" i="2"/>
  <c r="BP93" i="2" s="1"/>
  <c r="BL93" i="2"/>
  <c r="BH93" i="2"/>
  <c r="BC93" i="2"/>
  <c r="BD93" i="2" s="1"/>
  <c r="BD92" i="2" s="1"/>
  <c r="X93" i="2"/>
  <c r="RJ93" i="2" s="1"/>
  <c r="W93" i="2"/>
  <c r="RI93" i="2" s="1"/>
  <c r="V93" i="2"/>
  <c r="RH93" i="2" s="1"/>
  <c r="U93" i="2"/>
  <c r="RG93" i="2" s="1"/>
  <c r="T93" i="2"/>
  <c r="RF93" i="2" s="1"/>
  <c r="S93" i="2"/>
  <c r="R93" i="2"/>
  <c r="N93" i="2" s="1"/>
  <c r="Q93" i="2"/>
  <c r="RC93" i="2" s="1"/>
  <c r="L93" i="2"/>
  <c r="K93" i="2"/>
  <c r="J93" i="2"/>
  <c r="I93" i="2"/>
  <c r="QT93" i="2" s="1"/>
  <c r="UJ92" i="2"/>
  <c r="UB92" i="2"/>
  <c r="TT92" i="2"/>
  <c r="TB92" i="2"/>
  <c r="UK92" i="2" s="1"/>
  <c r="TA92" i="2"/>
  <c r="SZ92" i="2"/>
  <c r="UI92" i="2" s="1"/>
  <c r="ST92" i="2"/>
  <c r="UC92" i="2" s="1"/>
  <c r="SS92" i="2"/>
  <c r="SR92" i="2"/>
  <c r="UA92" i="2" s="1"/>
  <c r="SL92" i="2"/>
  <c r="TU92" i="2" s="1"/>
  <c r="SK92" i="2"/>
  <c r="SJ92" i="2"/>
  <c r="TS92" i="2" s="1"/>
  <c r="SE92" i="2"/>
  <c r="SD92" i="2"/>
  <c r="RT92" i="2"/>
  <c r="SX92" i="2" s="1"/>
  <c r="UG92" i="2" s="1"/>
  <c r="RS92" i="2"/>
  <c r="SW92" i="2" s="1"/>
  <c r="UF92" i="2" s="1"/>
  <c r="RR92" i="2"/>
  <c r="SV92" i="2" s="1"/>
  <c r="UE92" i="2" s="1"/>
  <c r="RQ92" i="2"/>
  <c r="SU92" i="2" s="1"/>
  <c r="UD92" i="2" s="1"/>
  <c r="RP92" i="2"/>
  <c r="RO92" i="2"/>
  <c r="RN92" i="2"/>
  <c r="RM92" i="2"/>
  <c r="RL92" i="2"/>
  <c r="SP92" i="2" s="1"/>
  <c r="TY92" i="2" s="1"/>
  <c r="RK92" i="2"/>
  <c r="SO92" i="2" s="1"/>
  <c r="TX92" i="2" s="1"/>
  <c r="RJ92" i="2"/>
  <c r="SN92" i="2" s="1"/>
  <c r="TW92" i="2" s="1"/>
  <c r="RI92" i="2"/>
  <c r="SM92" i="2" s="1"/>
  <c r="TV92" i="2" s="1"/>
  <c r="RH92" i="2"/>
  <c r="RG92" i="2"/>
  <c r="RF92" i="2"/>
  <c r="RE92" i="2"/>
  <c r="RD92" i="2"/>
  <c r="SH92" i="2" s="1"/>
  <c r="TQ92" i="2" s="1"/>
  <c r="RC92" i="2"/>
  <c r="SG92" i="2" s="1"/>
  <c r="TP92" i="2" s="1"/>
  <c r="RB92" i="2"/>
  <c r="RA92" i="2" s="1"/>
  <c r="QO92" i="2"/>
  <c r="QK92" i="2"/>
  <c r="PU92" i="2"/>
  <c r="PQ92" i="2"/>
  <c r="PA92" i="2"/>
  <c r="OW92" i="2"/>
  <c r="OG92" i="2"/>
  <c r="OC92" i="2"/>
  <c r="NM92" i="2"/>
  <c r="NI92" i="2"/>
  <c r="MS92" i="2"/>
  <c r="MO92" i="2"/>
  <c r="LY92" i="2"/>
  <c r="LU92" i="2"/>
  <c r="LE92" i="2"/>
  <c r="LA92" i="2"/>
  <c r="KK92" i="2"/>
  <c r="KG92" i="2"/>
  <c r="JQ92" i="2"/>
  <c r="JM92" i="2"/>
  <c r="IW92" i="2"/>
  <c r="IS92" i="2"/>
  <c r="IC92" i="2"/>
  <c r="HY92" i="2"/>
  <c r="HI92" i="2"/>
  <c r="HE92" i="2"/>
  <c r="GO92" i="2"/>
  <c r="GK92" i="2"/>
  <c r="FS92" i="2"/>
  <c r="FU92" i="2" s="1"/>
  <c r="FQ92" i="2"/>
  <c r="EW92" i="2"/>
  <c r="FA92" i="2" s="1"/>
  <c r="EG92" i="2"/>
  <c r="EC92" i="2"/>
  <c r="DI92" i="2"/>
  <c r="DM92" i="2" s="1"/>
  <c r="CI92" i="2"/>
  <c r="CM92" i="2" s="1"/>
  <c r="BQ92" i="2"/>
  <c r="BS92" i="2" s="1"/>
  <c r="BO92" i="2"/>
  <c r="AP92" i="2"/>
  <c r="TC92" i="2" s="1"/>
  <c r="UL92" i="2" s="1"/>
  <c r="N92" i="2"/>
  <c r="O92" i="2" s="1"/>
  <c r="UK91" i="2"/>
  <c r="UC91" i="2"/>
  <c r="TU91" i="2"/>
  <c r="TC91" i="2"/>
  <c r="UL91" i="2" s="1"/>
  <c r="TB91" i="2"/>
  <c r="TA91" i="2"/>
  <c r="UJ91" i="2" s="1"/>
  <c r="SY91" i="2"/>
  <c r="UH91" i="2" s="1"/>
  <c r="SU91" i="2"/>
  <c r="UD91" i="2" s="1"/>
  <c r="ST91" i="2"/>
  <c r="SS91" i="2"/>
  <c r="UB91" i="2" s="1"/>
  <c r="SM91" i="2"/>
  <c r="TV91" i="2" s="1"/>
  <c r="SL91" i="2"/>
  <c r="SK91" i="2"/>
  <c r="TT91" i="2" s="1"/>
  <c r="SE91" i="2"/>
  <c r="SD91" i="2"/>
  <c r="RT91" i="2"/>
  <c r="SX91" i="2" s="1"/>
  <c r="UG91" i="2" s="1"/>
  <c r="RS91" i="2"/>
  <c r="SW91" i="2" s="1"/>
  <c r="UF91" i="2" s="1"/>
  <c r="RR91" i="2"/>
  <c r="SV91" i="2" s="1"/>
  <c r="UE91" i="2" s="1"/>
  <c r="RQ91" i="2"/>
  <c r="RP91" i="2"/>
  <c r="RO91" i="2"/>
  <c r="RN91" i="2"/>
  <c r="SR91" i="2" s="1"/>
  <c r="UA91" i="2" s="1"/>
  <c r="RM91" i="2"/>
  <c r="SQ91" i="2" s="1"/>
  <c r="TZ91" i="2" s="1"/>
  <c r="RL91" i="2"/>
  <c r="SP91" i="2" s="1"/>
  <c r="TY91" i="2" s="1"/>
  <c r="RK91" i="2"/>
  <c r="SO91" i="2" s="1"/>
  <c r="TX91" i="2" s="1"/>
  <c r="RJ91" i="2"/>
  <c r="SN91" i="2" s="1"/>
  <c r="TW91" i="2" s="1"/>
  <c r="RI91" i="2"/>
  <c r="RH91" i="2"/>
  <c r="RG91" i="2"/>
  <c r="RF91" i="2"/>
  <c r="SJ91" i="2" s="1"/>
  <c r="TS91" i="2" s="1"/>
  <c r="RE91" i="2"/>
  <c r="SI91" i="2" s="1"/>
  <c r="TR91" i="2" s="1"/>
  <c r="RD91" i="2"/>
  <c r="SH91" i="2" s="1"/>
  <c r="TQ91" i="2" s="1"/>
  <c r="RC91" i="2"/>
  <c r="RB91" i="2" s="1"/>
  <c r="RA91" i="2" s="1"/>
  <c r="QT91" i="2"/>
  <c r="QP91" i="2"/>
  <c r="QO91" i="2"/>
  <c r="QQ91" i="2" s="1"/>
  <c r="QN91" i="2"/>
  <c r="QK91" i="2"/>
  <c r="QL91" i="2" s="1"/>
  <c r="QL89" i="2" s="1"/>
  <c r="QJ91" i="2"/>
  <c r="QH91" i="2"/>
  <c r="QF91" i="2"/>
  <c r="QD91" i="2"/>
  <c r="PZ91" i="2"/>
  <c r="PT91" i="2"/>
  <c r="PQ91" i="2"/>
  <c r="PR91" i="2" s="1"/>
  <c r="PR89" i="2" s="1"/>
  <c r="PP91" i="2"/>
  <c r="PN91" i="2"/>
  <c r="PL91" i="2"/>
  <c r="PJ91" i="2"/>
  <c r="PF91" i="2"/>
  <c r="PB91" i="2"/>
  <c r="PA91" i="2"/>
  <c r="PC91" i="2" s="1"/>
  <c r="OZ91" i="2"/>
  <c r="OW91" i="2"/>
  <c r="OX91" i="2" s="1"/>
  <c r="OX89" i="2" s="1"/>
  <c r="OV91" i="2"/>
  <c r="OT91" i="2"/>
  <c r="OR91" i="2"/>
  <c r="OP91" i="2"/>
  <c r="OL91" i="2"/>
  <c r="OF91" i="2"/>
  <c r="OC91" i="2"/>
  <c r="OD91" i="2" s="1"/>
  <c r="OD89" i="2" s="1"/>
  <c r="OB91" i="2"/>
  <c r="NZ91" i="2"/>
  <c r="NX91" i="2"/>
  <c r="NV91" i="2"/>
  <c r="NR91" i="2"/>
  <c r="NN91" i="2"/>
  <c r="NM91" i="2"/>
  <c r="NO91" i="2" s="1"/>
  <c r="NL91" i="2"/>
  <c r="NI91" i="2"/>
  <c r="NJ91" i="2" s="1"/>
  <c r="NJ89" i="2" s="1"/>
  <c r="NH91" i="2"/>
  <c r="NF91" i="2"/>
  <c r="ND91" i="2"/>
  <c r="NB91" i="2"/>
  <c r="MX91" i="2"/>
  <c r="MR91" i="2"/>
  <c r="MO91" i="2"/>
  <c r="MP91" i="2" s="1"/>
  <c r="MP89" i="2" s="1"/>
  <c r="MN91" i="2"/>
  <c r="ML91" i="2"/>
  <c r="MJ91" i="2"/>
  <c r="MH91" i="2"/>
  <c r="MD91" i="2"/>
  <c r="LZ91" i="2"/>
  <c r="LY91" i="2"/>
  <c r="MA91" i="2" s="1"/>
  <c r="LX91" i="2"/>
  <c r="LU91" i="2"/>
  <c r="LV91" i="2" s="1"/>
  <c r="LV89" i="2" s="1"/>
  <c r="LT91" i="2"/>
  <c r="LR91" i="2"/>
  <c r="LP91" i="2"/>
  <c r="LN91" i="2"/>
  <c r="LJ91" i="2"/>
  <c r="LD91" i="2"/>
  <c r="LA91" i="2"/>
  <c r="LB91" i="2" s="1"/>
  <c r="LB89" i="2" s="1"/>
  <c r="KZ91" i="2"/>
  <c r="KX91" i="2"/>
  <c r="KV91" i="2"/>
  <c r="KT91" i="2"/>
  <c r="KP91" i="2"/>
  <c r="KL91" i="2"/>
  <c r="KK91" i="2"/>
  <c r="KM91" i="2" s="1"/>
  <c r="KJ91" i="2"/>
  <c r="KG91" i="2"/>
  <c r="KH91" i="2" s="1"/>
  <c r="KH89" i="2" s="1"/>
  <c r="KF91" i="2"/>
  <c r="KD91" i="2"/>
  <c r="KB91" i="2"/>
  <c r="JZ91" i="2"/>
  <c r="JV91" i="2"/>
  <c r="JP91" i="2"/>
  <c r="JM91" i="2"/>
  <c r="JN91" i="2" s="1"/>
  <c r="JN89" i="2" s="1"/>
  <c r="JL91" i="2"/>
  <c r="JJ91" i="2"/>
  <c r="JH91" i="2"/>
  <c r="JF91" i="2"/>
  <c r="JB91" i="2"/>
  <c r="IX91" i="2"/>
  <c r="IW91" i="2"/>
  <c r="IY91" i="2" s="1"/>
  <c r="IV91" i="2"/>
  <c r="IS91" i="2"/>
  <c r="IT91" i="2" s="1"/>
  <c r="IT89" i="2" s="1"/>
  <c r="IR91" i="2"/>
  <c r="IP91" i="2"/>
  <c r="IN91" i="2"/>
  <c r="IL91" i="2"/>
  <c r="IH91" i="2"/>
  <c r="IB91" i="2"/>
  <c r="HY91" i="2"/>
  <c r="HZ91" i="2" s="1"/>
  <c r="HZ89" i="2" s="1"/>
  <c r="HX91" i="2"/>
  <c r="HV91" i="2"/>
  <c r="HT91" i="2"/>
  <c r="HR91" i="2"/>
  <c r="HN91" i="2"/>
  <c r="HH91" i="2"/>
  <c r="HG91" i="2" s="1"/>
  <c r="HI91" i="2" s="1"/>
  <c r="HF91" i="2"/>
  <c r="HE91" i="2"/>
  <c r="HD91" i="2"/>
  <c r="HB91" i="2"/>
  <c r="GZ91" i="2"/>
  <c r="GX91" i="2"/>
  <c r="GT91" i="2"/>
  <c r="GL91" i="2"/>
  <c r="GK91" i="2"/>
  <c r="GO91" i="2" s="1"/>
  <c r="GJ91" i="2"/>
  <c r="GH91" i="2"/>
  <c r="GF91" i="2"/>
  <c r="GN91" i="2" s="1"/>
  <c r="GD91" i="2"/>
  <c r="FZ91" i="2"/>
  <c r="FU91" i="2"/>
  <c r="FX91" i="2" s="1"/>
  <c r="FS91" i="2"/>
  <c r="FT91" i="2" s="1"/>
  <c r="FQ91" i="2"/>
  <c r="FR91" i="2" s="1"/>
  <c r="FP91" i="2"/>
  <c r="FN91" i="2"/>
  <c r="FL91" i="2"/>
  <c r="FJ91" i="2"/>
  <c r="FF91" i="2"/>
  <c r="EX91" i="2"/>
  <c r="EZ91" i="2" s="1"/>
  <c r="EY91" i="2" s="1"/>
  <c r="FA91" i="2" s="1"/>
  <c r="EW91" i="2"/>
  <c r="EV91" i="2"/>
  <c r="ET91" i="2"/>
  <c r="ER91" i="2"/>
  <c r="EP91" i="2"/>
  <c r="EL91" i="2"/>
  <c r="EC91" i="2"/>
  <c r="ED91" i="2" s="1"/>
  <c r="EF91" i="2" s="1"/>
  <c r="EE91" i="2" s="1"/>
  <c r="EG91" i="2" s="1"/>
  <c r="EB91" i="2"/>
  <c r="DZ91" i="2"/>
  <c r="DX91" i="2"/>
  <c r="DV91" i="2"/>
  <c r="DR91" i="2"/>
  <c r="DN91" i="2"/>
  <c r="DM91" i="2"/>
  <c r="DO91" i="2" s="1"/>
  <c r="DI91" i="2"/>
  <c r="DJ91" i="2" s="1"/>
  <c r="DL91" i="2" s="1"/>
  <c r="DH91" i="2"/>
  <c r="DF91" i="2"/>
  <c r="DD91" i="2"/>
  <c r="DB91" i="2"/>
  <c r="CX91" i="2"/>
  <c r="CL91" i="2"/>
  <c r="CI91" i="2"/>
  <c r="CM91" i="2" s="1"/>
  <c r="CH91" i="2"/>
  <c r="CF91" i="2"/>
  <c r="CD91" i="2"/>
  <c r="CB91" i="2"/>
  <c r="BX91" i="2"/>
  <c r="BP91" i="2"/>
  <c r="BR91" i="2" s="1"/>
  <c r="BQ91" i="2" s="1"/>
  <c r="BS91" i="2" s="1"/>
  <c r="BO91" i="2"/>
  <c r="BN91" i="2"/>
  <c r="BL91" i="2"/>
  <c r="BJ91" i="2"/>
  <c r="BH91" i="2"/>
  <c r="BD91" i="2"/>
  <c r="BA91" i="2"/>
  <c r="AV91" i="2"/>
  <c r="AU91" i="2" s="1"/>
  <c r="AX91" i="2" s="1"/>
  <c r="AT91" i="2"/>
  <c r="AW91" i="2" s="1"/>
  <c r="AS91" i="2"/>
  <c r="AQ91" i="2"/>
  <c r="AP91" i="2"/>
  <c r="SZ91" i="2" s="1"/>
  <c r="UI91" i="2" s="1"/>
  <c r="AO91" i="2"/>
  <c r="AM91" i="2"/>
  <c r="AK91" i="2"/>
  <c r="AI91" i="2"/>
  <c r="O91" i="2"/>
  <c r="BB91" i="2" s="1"/>
  <c r="N91" i="2"/>
  <c r="SE90" i="2"/>
  <c r="SD90" i="2"/>
  <c r="RT90" i="2"/>
  <c r="RS90" i="2"/>
  <c r="RR90" i="2"/>
  <c r="RQ90" i="2"/>
  <c r="RP90" i="2"/>
  <c r="RO90" i="2"/>
  <c r="RN90" i="2"/>
  <c r="RM90" i="2"/>
  <c r="RL90" i="2"/>
  <c r="RK90" i="2"/>
  <c r="RJ90" i="2"/>
  <c r="RI90" i="2"/>
  <c r="RH90" i="2"/>
  <c r="RB90" i="2" s="1"/>
  <c r="RA90" i="2" s="1"/>
  <c r="RG90" i="2"/>
  <c r="RF90" i="2"/>
  <c r="RE90" i="2"/>
  <c r="RD90" i="2"/>
  <c r="RC90" i="2"/>
  <c r="QT90" i="2"/>
  <c r="QN90" i="2"/>
  <c r="QL90" i="2"/>
  <c r="QK90" i="2"/>
  <c r="QO90" i="2" s="1"/>
  <c r="QJ90" i="2"/>
  <c r="QH90" i="2"/>
  <c r="QF90" i="2"/>
  <c r="QD90" i="2"/>
  <c r="PZ90" i="2"/>
  <c r="PU90" i="2"/>
  <c r="PX90" i="2" s="1"/>
  <c r="PT90" i="2"/>
  <c r="PR90" i="2"/>
  <c r="PQ90" i="2"/>
  <c r="PP90" i="2"/>
  <c r="PN90" i="2"/>
  <c r="PL90" i="2"/>
  <c r="PJ90" i="2"/>
  <c r="PF90" i="2"/>
  <c r="OZ90" i="2"/>
  <c r="OX90" i="2"/>
  <c r="OW90" i="2"/>
  <c r="PA90" i="2" s="1"/>
  <c r="OV90" i="2"/>
  <c r="OT90" i="2"/>
  <c r="OR90" i="2"/>
  <c r="OP90" i="2"/>
  <c r="OL90" i="2"/>
  <c r="OG90" i="2"/>
  <c r="OJ90" i="2" s="1"/>
  <c r="OF90" i="2"/>
  <c r="OD90" i="2"/>
  <c r="OC90" i="2"/>
  <c r="OB90" i="2"/>
  <c r="NZ90" i="2"/>
  <c r="NX90" i="2"/>
  <c r="NV90" i="2"/>
  <c r="NR90" i="2"/>
  <c r="NL90" i="2"/>
  <c r="NJ90" i="2"/>
  <c r="NI90" i="2"/>
  <c r="NM90" i="2" s="1"/>
  <c r="NH90" i="2"/>
  <c r="NF90" i="2"/>
  <c r="ND90" i="2"/>
  <c r="NB90" i="2"/>
  <c r="MX90" i="2"/>
  <c r="MS90" i="2"/>
  <c r="MV90" i="2" s="1"/>
  <c r="MR90" i="2"/>
  <c r="MP90" i="2"/>
  <c r="MO90" i="2"/>
  <c r="MN90" i="2"/>
  <c r="ML90" i="2"/>
  <c r="MJ90" i="2"/>
  <c r="MH90" i="2"/>
  <c r="MD90" i="2"/>
  <c r="LX90" i="2"/>
  <c r="LV90" i="2"/>
  <c r="LU90" i="2"/>
  <c r="LY90" i="2" s="1"/>
  <c r="LT90" i="2"/>
  <c r="LR90" i="2"/>
  <c r="LP90" i="2"/>
  <c r="LN90" i="2"/>
  <c r="LJ90" i="2"/>
  <c r="LE90" i="2"/>
  <c r="LH90" i="2" s="1"/>
  <c r="LD90" i="2"/>
  <c r="LB90" i="2"/>
  <c r="LA90" i="2"/>
  <c r="KZ90" i="2"/>
  <c r="KX90" i="2"/>
  <c r="KV90" i="2"/>
  <c r="KT90" i="2"/>
  <c r="KP90" i="2"/>
  <c r="KJ90" i="2"/>
  <c r="KH90" i="2"/>
  <c r="KG90" i="2"/>
  <c r="KK90" i="2" s="1"/>
  <c r="KF90" i="2"/>
  <c r="KD90" i="2"/>
  <c r="KB90" i="2"/>
  <c r="JZ90" i="2"/>
  <c r="JV90" i="2"/>
  <c r="JQ90" i="2"/>
  <c r="JT90" i="2" s="1"/>
  <c r="JP90" i="2"/>
  <c r="JN90" i="2"/>
  <c r="JM90" i="2"/>
  <c r="JL90" i="2"/>
  <c r="JJ90" i="2"/>
  <c r="JH90" i="2"/>
  <c r="JF90" i="2"/>
  <c r="JB90" i="2"/>
  <c r="IV90" i="2"/>
  <c r="IT90" i="2"/>
  <c r="IS90" i="2"/>
  <c r="IW90" i="2" s="1"/>
  <c r="IR90" i="2"/>
  <c r="IP90" i="2"/>
  <c r="IN90" i="2"/>
  <c r="IL90" i="2"/>
  <c r="IH90" i="2"/>
  <c r="IC90" i="2"/>
  <c r="IF90" i="2" s="1"/>
  <c r="IB90" i="2"/>
  <c r="HZ90" i="2"/>
  <c r="HY90" i="2"/>
  <c r="HX90" i="2"/>
  <c r="HV90" i="2"/>
  <c r="HT90" i="2"/>
  <c r="HR90" i="2"/>
  <c r="HN90" i="2"/>
  <c r="GT90" i="2"/>
  <c r="GJ90" i="2"/>
  <c r="GI90" i="2"/>
  <c r="GG90" i="2"/>
  <c r="GH90" i="2" s="1"/>
  <c r="GH89" i="2" s="1"/>
  <c r="GE90" i="2"/>
  <c r="GF90" i="2" s="1"/>
  <c r="GD90" i="2"/>
  <c r="GC90" i="2"/>
  <c r="GK90" i="2" s="1"/>
  <c r="GL90" i="2" s="1"/>
  <c r="GL89" i="2" s="1"/>
  <c r="FZ90" i="2"/>
  <c r="FO90" i="2"/>
  <c r="FP90" i="2" s="1"/>
  <c r="FP89" i="2" s="1"/>
  <c r="FM90" i="2"/>
  <c r="FN90" i="2" s="1"/>
  <c r="FN89" i="2" s="1"/>
  <c r="FK90" i="2"/>
  <c r="FL90" i="2" s="1"/>
  <c r="FL89" i="2" s="1"/>
  <c r="FI90" i="2"/>
  <c r="FJ90" i="2" s="1"/>
  <c r="FJ89" i="2" s="1"/>
  <c r="FF90" i="2"/>
  <c r="EU90" i="2"/>
  <c r="EV90" i="2" s="1"/>
  <c r="EV89" i="2" s="1"/>
  <c r="ES90" i="2"/>
  <c r="ET90" i="2" s="1"/>
  <c r="ET89" i="2" s="1"/>
  <c r="ER90" i="2"/>
  <c r="EQ90" i="2"/>
  <c r="EP90" i="2"/>
  <c r="EO90" i="2"/>
  <c r="EW90" i="2" s="1"/>
  <c r="EX90" i="2" s="1"/>
  <c r="EX89" i="2" s="1"/>
  <c r="EL90" i="2"/>
  <c r="EA90" i="2"/>
  <c r="EB90" i="2" s="1"/>
  <c r="EB89" i="2" s="1"/>
  <c r="DY90" i="2"/>
  <c r="DZ90" i="2" s="1"/>
  <c r="DZ89" i="2" s="1"/>
  <c r="DW90" i="2"/>
  <c r="DX90" i="2" s="1"/>
  <c r="DU90" i="2"/>
  <c r="DV90" i="2" s="1"/>
  <c r="DV89" i="2" s="1"/>
  <c r="DR90" i="2"/>
  <c r="DG90" i="2"/>
  <c r="DH90" i="2" s="1"/>
  <c r="DH89" i="2" s="1"/>
  <c r="DF90" i="2"/>
  <c r="DF89" i="2" s="1"/>
  <c r="DE90" i="2"/>
  <c r="DD90" i="2"/>
  <c r="DC90" i="2"/>
  <c r="DA90" i="2"/>
  <c r="DI90" i="2" s="1"/>
  <c r="DJ90" i="2" s="1"/>
  <c r="DJ89" i="2" s="1"/>
  <c r="CX90" i="2"/>
  <c r="CV90" i="2"/>
  <c r="CN90" i="2"/>
  <c r="CM90" i="2"/>
  <c r="CP90" i="2" s="1"/>
  <c r="CL90" i="2"/>
  <c r="CJ90" i="2"/>
  <c r="CI90" i="2"/>
  <c r="CH90" i="2"/>
  <c r="CF90" i="2"/>
  <c r="CD90" i="2"/>
  <c r="CB90" i="2"/>
  <c r="BX90" i="2"/>
  <c r="BP90" i="2"/>
  <c r="BO90" i="2"/>
  <c r="BN90" i="2"/>
  <c r="BL90" i="2"/>
  <c r="BJ90" i="2"/>
  <c r="BR90" i="2" s="1"/>
  <c r="BH90" i="2"/>
  <c r="BC90" i="2"/>
  <c r="BD90" i="2" s="1"/>
  <c r="BD89" i="2" s="1"/>
  <c r="AL90" i="2"/>
  <c r="AM90" i="2" s="1"/>
  <c r="AM89" i="2" s="1"/>
  <c r="AK90" i="2"/>
  <c r="AK89" i="2" s="1"/>
  <c r="AJ90" i="2"/>
  <c r="GY90" i="2" s="1"/>
  <c r="GZ90" i="2" s="1"/>
  <c r="AH90" i="2"/>
  <c r="GW90" i="2" s="1"/>
  <c r="O90" i="2"/>
  <c r="N90" i="2"/>
  <c r="SE89" i="2"/>
  <c r="SD89" i="2"/>
  <c r="RT89" i="2"/>
  <c r="SX89" i="2" s="1"/>
  <c r="UG89" i="2" s="1"/>
  <c r="RS89" i="2"/>
  <c r="RR89" i="2"/>
  <c r="RQ89" i="2"/>
  <c r="RP89" i="2"/>
  <c r="ST89" i="2" s="1"/>
  <c r="UC89" i="2" s="1"/>
  <c r="RO89" i="2"/>
  <c r="SS89" i="2" s="1"/>
  <c r="UB89" i="2" s="1"/>
  <c r="RN89" i="2"/>
  <c r="SR89" i="2" s="1"/>
  <c r="UA89" i="2" s="1"/>
  <c r="RM89" i="2"/>
  <c r="SQ89" i="2" s="1"/>
  <c r="TZ89" i="2" s="1"/>
  <c r="RL89" i="2"/>
  <c r="SP89" i="2" s="1"/>
  <c r="TY89" i="2" s="1"/>
  <c r="RK89" i="2"/>
  <c r="RJ89" i="2"/>
  <c r="RI89" i="2"/>
  <c r="RH89" i="2"/>
  <c r="SL89" i="2" s="1"/>
  <c r="TU89" i="2" s="1"/>
  <c r="RG89" i="2"/>
  <c r="SK89" i="2" s="1"/>
  <c r="TT89" i="2" s="1"/>
  <c r="RF89" i="2"/>
  <c r="SJ89" i="2" s="1"/>
  <c r="TS89" i="2" s="1"/>
  <c r="RE89" i="2"/>
  <c r="SI89" i="2" s="1"/>
  <c r="TR89" i="2" s="1"/>
  <c r="RD89" i="2"/>
  <c r="SH89" i="2" s="1"/>
  <c r="TQ89" i="2" s="1"/>
  <c r="RC89" i="2"/>
  <c r="RB89" i="2" s="1"/>
  <c r="RA89" i="2" s="1"/>
  <c r="QT89" i="2"/>
  <c r="QN89" i="2"/>
  <c r="QK89" i="2"/>
  <c r="QO89" i="2" s="1"/>
  <c r="QJ89" i="2"/>
  <c r="QH89" i="2"/>
  <c r="QF89" i="2"/>
  <c r="QD89" i="2"/>
  <c r="PZ89" i="2"/>
  <c r="PT89" i="2"/>
  <c r="PQ89" i="2"/>
  <c r="PU89" i="2" s="1"/>
  <c r="PP89" i="2"/>
  <c r="PN89" i="2"/>
  <c r="PL89" i="2"/>
  <c r="PJ89" i="2"/>
  <c r="PF89" i="2"/>
  <c r="OZ89" i="2"/>
  <c r="OW89" i="2"/>
  <c r="PA89" i="2" s="1"/>
  <c r="OV89" i="2"/>
  <c r="OT89" i="2"/>
  <c r="OR89" i="2"/>
  <c r="OP89" i="2"/>
  <c r="OL89" i="2"/>
  <c r="OF89" i="2"/>
  <c r="OC89" i="2"/>
  <c r="OG89" i="2" s="1"/>
  <c r="OB89" i="2"/>
  <c r="NZ89" i="2"/>
  <c r="NX89" i="2"/>
  <c r="NV89" i="2"/>
  <c r="NR89" i="2"/>
  <c r="NL89" i="2"/>
  <c r="NI89" i="2"/>
  <c r="NM89" i="2" s="1"/>
  <c r="NH89" i="2"/>
  <c r="NF89" i="2"/>
  <c r="ND89" i="2"/>
  <c r="NB89" i="2"/>
  <c r="MX89" i="2"/>
  <c r="MR89" i="2"/>
  <c r="MO89" i="2"/>
  <c r="MS89" i="2" s="1"/>
  <c r="MN89" i="2"/>
  <c r="ML89" i="2"/>
  <c r="MJ89" i="2"/>
  <c r="MH89" i="2"/>
  <c r="MD89" i="2"/>
  <c r="LX89" i="2"/>
  <c r="LU89" i="2"/>
  <c r="LY89" i="2" s="1"/>
  <c r="LT89" i="2"/>
  <c r="LR89" i="2"/>
  <c r="LP89" i="2"/>
  <c r="LN89" i="2"/>
  <c r="LJ89" i="2"/>
  <c r="LD89" i="2"/>
  <c r="LA89" i="2"/>
  <c r="LE89" i="2" s="1"/>
  <c r="KZ89" i="2"/>
  <c r="KX89" i="2"/>
  <c r="KV89" i="2"/>
  <c r="KT89" i="2"/>
  <c r="KP89" i="2"/>
  <c r="KJ89" i="2"/>
  <c r="KG89" i="2"/>
  <c r="KK89" i="2" s="1"/>
  <c r="KF89" i="2"/>
  <c r="KD89" i="2"/>
  <c r="KB89" i="2"/>
  <c r="JZ89" i="2"/>
  <c r="JV89" i="2"/>
  <c r="JP89" i="2"/>
  <c r="JM89" i="2"/>
  <c r="JQ89" i="2" s="1"/>
  <c r="JL89" i="2"/>
  <c r="JJ89" i="2"/>
  <c r="JH89" i="2"/>
  <c r="JF89" i="2"/>
  <c r="JB89" i="2"/>
  <c r="IV89" i="2"/>
  <c r="IS89" i="2"/>
  <c r="IW89" i="2" s="1"/>
  <c r="IR89" i="2"/>
  <c r="IP89" i="2"/>
  <c r="IN89" i="2"/>
  <c r="IL89" i="2"/>
  <c r="IH89" i="2"/>
  <c r="IB89" i="2"/>
  <c r="HY89" i="2"/>
  <c r="IC89" i="2" s="1"/>
  <c r="HX89" i="2"/>
  <c r="HV89" i="2"/>
  <c r="HT89" i="2"/>
  <c r="HR89" i="2"/>
  <c r="HN89" i="2"/>
  <c r="HI89" i="2"/>
  <c r="HE89" i="2"/>
  <c r="GT89" i="2"/>
  <c r="GK89" i="2"/>
  <c r="GO89" i="2" s="1"/>
  <c r="GJ89" i="2"/>
  <c r="GD89" i="2"/>
  <c r="FZ89" i="2"/>
  <c r="FQ89" i="2"/>
  <c r="FS89" i="2" s="1"/>
  <c r="FU89" i="2" s="1"/>
  <c r="FF89" i="2"/>
  <c r="FA89" i="2"/>
  <c r="EW89" i="2"/>
  <c r="ER89" i="2"/>
  <c r="EP89" i="2"/>
  <c r="EL89" i="2"/>
  <c r="EG89" i="2"/>
  <c r="EC89" i="2"/>
  <c r="DR89" i="2"/>
  <c r="DM89" i="2"/>
  <c r="DI89" i="2"/>
  <c r="DD89" i="2"/>
  <c r="CX89" i="2"/>
  <c r="CM89" i="2"/>
  <c r="CL89" i="2"/>
  <c r="CI89" i="2"/>
  <c r="CH89" i="2"/>
  <c r="CF89" i="2"/>
  <c r="CD89" i="2"/>
  <c r="CB89" i="2"/>
  <c r="BX89" i="2"/>
  <c r="BP89" i="2"/>
  <c r="BO89" i="2"/>
  <c r="BQ89" i="2" s="1"/>
  <c r="BS89" i="2" s="1"/>
  <c r="BN89" i="2"/>
  <c r="BL89" i="2"/>
  <c r="BJ89" i="2"/>
  <c r="BH89" i="2"/>
  <c r="AP89" i="2"/>
  <c r="SW89" i="2" s="1"/>
  <c r="UF89" i="2" s="1"/>
  <c r="N89" i="2"/>
  <c r="O89" i="2" s="1"/>
  <c r="TC88" i="2"/>
  <c r="UL88" i="2" s="1"/>
  <c r="SW88" i="2"/>
  <c r="UF88" i="2" s="1"/>
  <c r="SV88" i="2"/>
  <c r="UE88" i="2" s="1"/>
  <c r="SU88" i="2"/>
  <c r="UD88" i="2" s="1"/>
  <c r="SO88" i="2"/>
  <c r="TX88" i="2" s="1"/>
  <c r="SN88" i="2"/>
  <c r="TW88" i="2" s="1"/>
  <c r="SM88" i="2"/>
  <c r="TV88" i="2" s="1"/>
  <c r="SG88" i="2"/>
  <c r="TP88" i="2" s="1"/>
  <c r="SE88" i="2"/>
  <c r="SD88" i="2"/>
  <c r="RT88" i="2"/>
  <c r="SX88" i="2" s="1"/>
  <c r="UG88" i="2" s="1"/>
  <c r="RS88" i="2"/>
  <c r="RR88" i="2"/>
  <c r="RQ88" i="2"/>
  <c r="RP88" i="2"/>
  <c r="ST88" i="2" s="1"/>
  <c r="UC88" i="2" s="1"/>
  <c r="RO88" i="2"/>
  <c r="SS88" i="2" s="1"/>
  <c r="UB88" i="2" s="1"/>
  <c r="RN88" i="2"/>
  <c r="SR88" i="2" s="1"/>
  <c r="UA88" i="2" s="1"/>
  <c r="RM88" i="2"/>
  <c r="SQ88" i="2" s="1"/>
  <c r="TZ88" i="2" s="1"/>
  <c r="RL88" i="2"/>
  <c r="SP88" i="2" s="1"/>
  <c r="TY88" i="2" s="1"/>
  <c r="RK88" i="2"/>
  <c r="RJ88" i="2"/>
  <c r="RI88" i="2"/>
  <c r="RH88" i="2"/>
  <c r="SL88" i="2" s="1"/>
  <c r="TU88" i="2" s="1"/>
  <c r="RG88" i="2"/>
  <c r="SK88" i="2" s="1"/>
  <c r="TT88" i="2" s="1"/>
  <c r="RF88" i="2"/>
  <c r="SJ88" i="2" s="1"/>
  <c r="TS88" i="2" s="1"/>
  <c r="RE88" i="2"/>
  <c r="SI88" i="2" s="1"/>
  <c r="TR88" i="2" s="1"/>
  <c r="RD88" i="2"/>
  <c r="SH88" i="2" s="1"/>
  <c r="TQ88" i="2" s="1"/>
  <c r="RC88" i="2"/>
  <c r="RB88" i="2" s="1"/>
  <c r="RA88" i="2" s="1"/>
  <c r="QT88" i="2"/>
  <c r="QN88" i="2"/>
  <c r="QK88" i="2"/>
  <c r="QO88" i="2" s="1"/>
  <c r="QJ88" i="2"/>
  <c r="QH88" i="2"/>
  <c r="QF88" i="2"/>
  <c r="QD88" i="2"/>
  <c r="PZ88" i="2"/>
  <c r="PT88" i="2"/>
  <c r="PR88" i="2"/>
  <c r="PQ88" i="2"/>
  <c r="PU88" i="2" s="1"/>
  <c r="PP88" i="2"/>
  <c r="PN88" i="2"/>
  <c r="PL88" i="2"/>
  <c r="PJ88" i="2"/>
  <c r="PF88" i="2"/>
  <c r="OZ88" i="2"/>
  <c r="OW88" i="2"/>
  <c r="PA88" i="2" s="1"/>
  <c r="OV88" i="2"/>
  <c r="OT88" i="2"/>
  <c r="OR88" i="2"/>
  <c r="OP88" i="2"/>
  <c r="OL88" i="2"/>
  <c r="OF88" i="2"/>
  <c r="OD88" i="2"/>
  <c r="OC88" i="2"/>
  <c r="OG88" i="2" s="1"/>
  <c r="OB88" i="2"/>
  <c r="NZ88" i="2"/>
  <c r="NX88" i="2"/>
  <c r="NV88" i="2"/>
  <c r="NR88" i="2"/>
  <c r="NL88" i="2"/>
  <c r="NI88" i="2"/>
  <c r="NM88" i="2" s="1"/>
  <c r="NH88" i="2"/>
  <c r="NF88" i="2"/>
  <c r="ND88" i="2"/>
  <c r="NB88" i="2"/>
  <c r="MX88" i="2"/>
  <c r="MR88" i="2"/>
  <c r="MP88" i="2"/>
  <c r="MO88" i="2"/>
  <c r="MS88" i="2" s="1"/>
  <c r="MN88" i="2"/>
  <c r="ML88" i="2"/>
  <c r="MJ88" i="2"/>
  <c r="MH88" i="2"/>
  <c r="MD88" i="2"/>
  <c r="LX88" i="2"/>
  <c r="LU88" i="2"/>
  <c r="LY88" i="2" s="1"/>
  <c r="LT88" i="2"/>
  <c r="LR88" i="2"/>
  <c r="LP88" i="2"/>
  <c r="LN88" i="2"/>
  <c r="LJ88" i="2"/>
  <c r="LD88" i="2"/>
  <c r="LB88" i="2"/>
  <c r="LA88" i="2"/>
  <c r="LE88" i="2" s="1"/>
  <c r="KZ88" i="2"/>
  <c r="KX88" i="2"/>
  <c r="KV88" i="2"/>
  <c r="KT88" i="2"/>
  <c r="KP88" i="2"/>
  <c r="KJ88" i="2"/>
  <c r="KG88" i="2"/>
  <c r="KK88" i="2" s="1"/>
  <c r="KF88" i="2"/>
  <c r="KD88" i="2"/>
  <c r="KB88" i="2"/>
  <c r="JZ88" i="2"/>
  <c r="JV88" i="2"/>
  <c r="JP88" i="2"/>
  <c r="JN88" i="2"/>
  <c r="JM88" i="2"/>
  <c r="JQ88" i="2" s="1"/>
  <c r="JL88" i="2"/>
  <c r="JJ88" i="2"/>
  <c r="JH88" i="2"/>
  <c r="JF88" i="2"/>
  <c r="JB88" i="2"/>
  <c r="IV88" i="2"/>
  <c r="IS88" i="2"/>
  <c r="IW88" i="2" s="1"/>
  <c r="IR88" i="2"/>
  <c r="IP88" i="2"/>
  <c r="IN88" i="2"/>
  <c r="IL88" i="2"/>
  <c r="IH88" i="2"/>
  <c r="IB88" i="2"/>
  <c r="HZ88" i="2"/>
  <c r="HY88" i="2"/>
  <c r="IC88" i="2" s="1"/>
  <c r="HX88" i="2"/>
  <c r="HV88" i="2"/>
  <c r="HT88" i="2"/>
  <c r="HR88" i="2"/>
  <c r="HN88" i="2"/>
  <c r="HF88" i="2"/>
  <c r="HE88" i="2"/>
  <c r="HD88" i="2"/>
  <c r="HB88" i="2"/>
  <c r="GZ88" i="2"/>
  <c r="HH88" i="2" s="1"/>
  <c r="HG88" i="2" s="1"/>
  <c r="HI88" i="2" s="1"/>
  <c r="GX88" i="2"/>
  <c r="GT88" i="2"/>
  <c r="GO88" i="2"/>
  <c r="GP88" i="2" s="1"/>
  <c r="GN88" i="2"/>
  <c r="GL88" i="2"/>
  <c r="GK88" i="2"/>
  <c r="GJ88" i="2"/>
  <c r="GH88" i="2"/>
  <c r="GF88" i="2"/>
  <c r="GD88" i="2"/>
  <c r="FZ88" i="2"/>
  <c r="FQ88" i="2"/>
  <c r="FR88" i="2" s="1"/>
  <c r="FP88" i="2"/>
  <c r="FN88" i="2"/>
  <c r="FL88" i="2"/>
  <c r="FJ88" i="2"/>
  <c r="FF88" i="2"/>
  <c r="EX88" i="2"/>
  <c r="EW88" i="2"/>
  <c r="EV88" i="2"/>
  <c r="ET88" i="2"/>
  <c r="ER88" i="2"/>
  <c r="EP88" i="2"/>
  <c r="EZ88" i="2" s="1"/>
  <c r="EY88" i="2" s="1"/>
  <c r="FA88" i="2" s="1"/>
  <c r="EL88" i="2"/>
  <c r="ED88" i="2"/>
  <c r="EF88" i="2" s="1"/>
  <c r="EE88" i="2" s="1"/>
  <c r="EG88" i="2" s="1"/>
  <c r="EC88" i="2"/>
  <c r="EB88" i="2"/>
  <c r="DZ88" i="2"/>
  <c r="DX88" i="2"/>
  <c r="DV88" i="2"/>
  <c r="DR88" i="2"/>
  <c r="DI88" i="2"/>
  <c r="DM88" i="2" s="1"/>
  <c r="DH88" i="2"/>
  <c r="DF88" i="2"/>
  <c r="DD88" i="2"/>
  <c r="DB88" i="2"/>
  <c r="CX88" i="2"/>
  <c r="CL88" i="2"/>
  <c r="CI88" i="2"/>
  <c r="CJ88" i="2" s="1"/>
  <c r="CH88" i="2"/>
  <c r="CF88" i="2"/>
  <c r="CD88" i="2"/>
  <c r="CB88" i="2"/>
  <c r="BX88" i="2"/>
  <c r="BR88" i="2"/>
  <c r="BQ88" i="2" s="1"/>
  <c r="BS88" i="2" s="1"/>
  <c r="BP88" i="2"/>
  <c r="BO88" i="2"/>
  <c r="BN88" i="2"/>
  <c r="BL88" i="2"/>
  <c r="BJ88" i="2"/>
  <c r="BH88" i="2"/>
  <c r="BD88" i="2"/>
  <c r="AV88" i="2"/>
  <c r="BB88" i="2" s="1"/>
  <c r="AU88" i="2"/>
  <c r="AX88" i="2" s="1"/>
  <c r="AT88" i="2"/>
  <c r="AW88" i="2" s="1"/>
  <c r="AS88" i="2"/>
  <c r="AQ88" i="2"/>
  <c r="AP88" i="2"/>
  <c r="TB88" i="2" s="1"/>
  <c r="UK88" i="2" s="1"/>
  <c r="AO88" i="2"/>
  <c r="AM88" i="2"/>
  <c r="AK88" i="2"/>
  <c r="AI88" i="2"/>
  <c r="O88" i="2"/>
  <c r="N88" i="2"/>
  <c r="CX87" i="2"/>
  <c r="CI87" i="2"/>
  <c r="CJ87" i="2" s="1"/>
  <c r="CH87" i="2"/>
  <c r="CG87" i="2"/>
  <c r="CD87" i="2"/>
  <c r="CC87" i="2"/>
  <c r="CB87" i="2"/>
  <c r="CA87" i="2"/>
  <c r="X87" i="2"/>
  <c r="W87" i="2"/>
  <c r="V87" i="2"/>
  <c r="U87" i="2"/>
  <c r="T87" i="2"/>
  <c r="S87" i="2"/>
  <c r="R87" i="2"/>
  <c r="Q87" i="2"/>
  <c r="N87" i="2"/>
  <c r="O87" i="2" s="1"/>
  <c r="L87" i="2"/>
  <c r="K87" i="2"/>
  <c r="J87" i="2"/>
  <c r="I87" i="2"/>
  <c r="CL87" i="2" s="1"/>
  <c r="HJ86" i="2"/>
  <c r="HI86" i="2"/>
  <c r="HL86" i="2" s="1"/>
  <c r="HE86" i="2"/>
  <c r="GZ86" i="2"/>
  <c r="GX86" i="2"/>
  <c r="GT86" i="2"/>
  <c r="GK86" i="2"/>
  <c r="GL86" i="2" s="1"/>
  <c r="GJ86" i="2"/>
  <c r="FV86" i="2"/>
  <c r="FU86" i="2"/>
  <c r="FX86" i="2" s="1"/>
  <c r="FS86" i="2"/>
  <c r="FQ86" i="2"/>
  <c r="FR86" i="2" s="1"/>
  <c r="FN86" i="2"/>
  <c r="FL86" i="2"/>
  <c r="FJ86" i="2"/>
  <c r="EX86" i="2"/>
  <c r="EW86" i="2"/>
  <c r="FA86" i="2" s="1"/>
  <c r="EH86" i="2"/>
  <c r="EG86" i="2"/>
  <c r="EC86" i="2"/>
  <c r="ED86" i="2" s="1"/>
  <c r="DZ86" i="2"/>
  <c r="DX86" i="2"/>
  <c r="DV86" i="2"/>
  <c r="DR86" i="2"/>
  <c r="DL86" i="2"/>
  <c r="DJ86" i="2"/>
  <c r="DI86" i="2"/>
  <c r="DM86" i="2" s="1"/>
  <c r="DH86" i="2"/>
  <c r="CL86" i="2"/>
  <c r="CC86" i="2"/>
  <c r="CD86" i="2" s="1"/>
  <c r="CB86" i="2"/>
  <c r="CA86" i="2"/>
  <c r="CI86" i="2" s="1"/>
  <c r="BX86" i="2"/>
  <c r="BP86" i="2"/>
  <c r="BO86" i="2"/>
  <c r="BD86" i="2"/>
  <c r="AZ86" i="2"/>
  <c r="AU86" i="2"/>
  <c r="AX86" i="2" s="1"/>
  <c r="AT86" i="2"/>
  <c r="AW86" i="2" s="1"/>
  <c r="AS86" i="2"/>
  <c r="AQ86" i="2"/>
  <c r="AP86" i="2"/>
  <c r="X86" i="2"/>
  <c r="W86" i="2"/>
  <c r="V86" i="2"/>
  <c r="U86" i="2"/>
  <c r="T86" i="2"/>
  <c r="S86" i="2"/>
  <c r="R86" i="2"/>
  <c r="Q86" i="2"/>
  <c r="N86" i="2"/>
  <c r="O86" i="2" s="1"/>
  <c r="L86" i="2"/>
  <c r="K86" i="2"/>
  <c r="J86" i="2"/>
  <c r="I86" i="2"/>
  <c r="HB86" i="2" s="1"/>
  <c r="SE85" i="2"/>
  <c r="SD85" i="2"/>
  <c r="RT85" i="2"/>
  <c r="RS85" i="2"/>
  <c r="RR85" i="2"/>
  <c r="RQ85" i="2"/>
  <c r="RP85" i="2"/>
  <c r="RO85" i="2"/>
  <c r="RN85" i="2"/>
  <c r="RM85" i="2"/>
  <c r="RL85" i="2"/>
  <c r="RK85" i="2"/>
  <c r="QO85" i="2"/>
  <c r="QR85" i="2" s="1"/>
  <c r="QK85" i="2"/>
  <c r="QL85" i="2" s="1"/>
  <c r="PQ85" i="2"/>
  <c r="PR85" i="2" s="1"/>
  <c r="PA85" i="2"/>
  <c r="OW85" i="2"/>
  <c r="OX85" i="2" s="1"/>
  <c r="OC85" i="2"/>
  <c r="OD85" i="2" s="1"/>
  <c r="NM85" i="2"/>
  <c r="NI85" i="2"/>
  <c r="NJ85" i="2" s="1"/>
  <c r="MO85" i="2"/>
  <c r="MP85" i="2" s="1"/>
  <c r="LY85" i="2"/>
  <c r="LU85" i="2"/>
  <c r="LV85" i="2" s="1"/>
  <c r="LA85" i="2"/>
  <c r="LB85" i="2" s="1"/>
  <c r="KK85" i="2"/>
  <c r="KN85" i="2" s="1"/>
  <c r="KG85" i="2"/>
  <c r="KH85" i="2" s="1"/>
  <c r="JM85" i="2"/>
  <c r="JN85" i="2" s="1"/>
  <c r="IW85" i="2"/>
  <c r="IS85" i="2"/>
  <c r="IT85" i="2" s="1"/>
  <c r="HY85" i="2"/>
  <c r="HZ85" i="2" s="1"/>
  <c r="GI85" i="2"/>
  <c r="GJ85" i="2" s="1"/>
  <c r="GG85" i="2"/>
  <c r="GE85" i="2"/>
  <c r="GF85" i="2" s="1"/>
  <c r="GC85" i="2"/>
  <c r="GK85" i="2" s="1"/>
  <c r="GL85" i="2" s="1"/>
  <c r="FP85" i="2"/>
  <c r="FO85" i="2"/>
  <c r="FM85" i="2"/>
  <c r="FK85" i="2"/>
  <c r="FI85" i="2"/>
  <c r="FJ85" i="2" s="1"/>
  <c r="FF85" i="2"/>
  <c r="EU85" i="2"/>
  <c r="ES85" i="2"/>
  <c r="ET85" i="2" s="1"/>
  <c r="EQ85" i="2"/>
  <c r="ER85" i="2" s="1"/>
  <c r="EO85" i="2"/>
  <c r="EP85" i="2" s="1"/>
  <c r="EA85" i="2"/>
  <c r="EB85" i="2" s="1"/>
  <c r="DY85" i="2"/>
  <c r="DW85" i="2"/>
  <c r="DX85" i="2" s="1"/>
  <c r="DV85" i="2"/>
  <c r="DU85" i="2"/>
  <c r="EC85" i="2" s="1"/>
  <c r="ED85" i="2" s="1"/>
  <c r="DG85" i="2"/>
  <c r="DH85" i="2" s="1"/>
  <c r="DE85" i="2"/>
  <c r="DF85" i="2" s="1"/>
  <c r="DC85" i="2"/>
  <c r="DD85" i="2" s="1"/>
  <c r="DL85" i="2" s="1"/>
  <c r="DK85" i="2" s="1"/>
  <c r="DB85" i="2"/>
  <c r="DA85" i="2"/>
  <c r="DI85" i="2" s="1"/>
  <c r="DJ85" i="2" s="1"/>
  <c r="CI85" i="2"/>
  <c r="CJ85" i="2" s="1"/>
  <c r="CH85" i="2"/>
  <c r="CG85" i="2"/>
  <c r="CC85" i="2"/>
  <c r="CA85" i="2"/>
  <c r="CB85" i="2" s="1"/>
  <c r="BX85" i="2"/>
  <c r="BN85" i="2"/>
  <c r="BC85" i="2"/>
  <c r="BD85" i="2" s="1"/>
  <c r="AN85" i="2"/>
  <c r="HC85" i="2" s="1"/>
  <c r="HD85" i="2" s="1"/>
  <c r="AL85" i="2"/>
  <c r="AM85" i="2" s="1"/>
  <c r="AH85" i="2"/>
  <c r="AI85" i="2" s="1"/>
  <c r="X85" i="2"/>
  <c r="RJ85" i="2" s="1"/>
  <c r="W85" i="2"/>
  <c r="RI85" i="2" s="1"/>
  <c r="V85" i="2"/>
  <c r="RH85" i="2" s="1"/>
  <c r="U85" i="2"/>
  <c r="RG85" i="2" s="1"/>
  <c r="T85" i="2"/>
  <c r="N85" i="2" s="1"/>
  <c r="O85" i="2" s="1"/>
  <c r="S85" i="2"/>
  <c r="RE85" i="2" s="1"/>
  <c r="R85" i="2"/>
  <c r="RD85" i="2" s="1"/>
  <c r="Q85" i="2"/>
  <c r="RC85" i="2" s="1"/>
  <c r="L85" i="2"/>
  <c r="K85" i="2"/>
  <c r="J85" i="2"/>
  <c r="I85" i="2"/>
  <c r="QH85" i="2" s="1"/>
  <c r="SE84" i="2"/>
  <c r="SD84" i="2"/>
  <c r="RT84" i="2"/>
  <c r="RS84" i="2"/>
  <c r="RR84" i="2"/>
  <c r="RQ84" i="2"/>
  <c r="RP84" i="2"/>
  <c r="RO84" i="2"/>
  <c r="RN84" i="2"/>
  <c r="RM84" i="2"/>
  <c r="RL84" i="2"/>
  <c r="RK84" i="2"/>
  <c r="RJ84" i="2"/>
  <c r="RI84" i="2"/>
  <c r="RH84" i="2"/>
  <c r="RG84" i="2"/>
  <c r="RF84" i="2"/>
  <c r="RE84" i="2"/>
  <c r="RD84" i="2"/>
  <c r="RC84" i="2"/>
  <c r="RB84" i="2" s="1"/>
  <c r="RA84" i="2" s="1"/>
  <c r="QT84" i="2"/>
  <c r="QN84" i="2"/>
  <c r="QL84" i="2"/>
  <c r="QK84" i="2"/>
  <c r="QO84" i="2" s="1"/>
  <c r="QJ84" i="2"/>
  <c r="QH84" i="2"/>
  <c r="QF84" i="2"/>
  <c r="QD84" i="2"/>
  <c r="PZ84" i="2"/>
  <c r="PT84" i="2"/>
  <c r="PQ84" i="2"/>
  <c r="PU84" i="2" s="1"/>
  <c r="PP84" i="2"/>
  <c r="PN84" i="2"/>
  <c r="PL84" i="2"/>
  <c r="PJ84" i="2"/>
  <c r="PF84" i="2"/>
  <c r="OZ84" i="2"/>
  <c r="OX84" i="2"/>
  <c r="OW84" i="2"/>
  <c r="PA84" i="2" s="1"/>
  <c r="OV84" i="2"/>
  <c r="OT84" i="2"/>
  <c r="OR84" i="2"/>
  <c r="OP84" i="2"/>
  <c r="OL84" i="2"/>
  <c r="OF84" i="2"/>
  <c r="OC84" i="2"/>
  <c r="OG84" i="2" s="1"/>
  <c r="OB84" i="2"/>
  <c r="NZ84" i="2"/>
  <c r="NX84" i="2"/>
  <c r="NV84" i="2"/>
  <c r="NR84" i="2"/>
  <c r="NL84" i="2"/>
  <c r="NJ84" i="2"/>
  <c r="NI84" i="2"/>
  <c r="NM84" i="2" s="1"/>
  <c r="NH84" i="2"/>
  <c r="NF84" i="2"/>
  <c r="ND84" i="2"/>
  <c r="NB84" i="2"/>
  <c r="MX84" i="2"/>
  <c r="MR84" i="2"/>
  <c r="MO84" i="2"/>
  <c r="MS84" i="2" s="1"/>
  <c r="MN84" i="2"/>
  <c r="ML84" i="2"/>
  <c r="MJ84" i="2"/>
  <c r="MH84" i="2"/>
  <c r="MD84" i="2"/>
  <c r="LX84" i="2"/>
  <c r="LV84" i="2"/>
  <c r="LU84" i="2"/>
  <c r="LY84" i="2" s="1"/>
  <c r="LT84" i="2"/>
  <c r="LR84" i="2"/>
  <c r="LP84" i="2"/>
  <c r="LN84" i="2"/>
  <c r="LJ84" i="2"/>
  <c r="LD84" i="2"/>
  <c r="LA84" i="2"/>
  <c r="LE84" i="2" s="1"/>
  <c r="KZ84" i="2"/>
  <c r="KX84" i="2"/>
  <c r="KV84" i="2"/>
  <c r="KT84" i="2"/>
  <c r="KP84" i="2"/>
  <c r="KJ84" i="2"/>
  <c r="KH84" i="2"/>
  <c r="KG84" i="2"/>
  <c r="KK84" i="2" s="1"/>
  <c r="KF84" i="2"/>
  <c r="KD84" i="2"/>
  <c r="KB84" i="2"/>
  <c r="JZ84" i="2"/>
  <c r="JV84" i="2"/>
  <c r="JP84" i="2"/>
  <c r="JM84" i="2"/>
  <c r="JQ84" i="2" s="1"/>
  <c r="JL84" i="2"/>
  <c r="JJ84" i="2"/>
  <c r="JH84" i="2"/>
  <c r="JF84" i="2"/>
  <c r="JB84" i="2"/>
  <c r="IV84" i="2"/>
  <c r="IT84" i="2"/>
  <c r="IS84" i="2"/>
  <c r="IW84" i="2" s="1"/>
  <c r="IR84" i="2"/>
  <c r="IP84" i="2"/>
  <c r="IN84" i="2"/>
  <c r="IL84" i="2"/>
  <c r="IH84" i="2"/>
  <c r="IB84" i="2"/>
  <c r="HY84" i="2"/>
  <c r="IC84" i="2" s="1"/>
  <c r="HX84" i="2"/>
  <c r="HV84" i="2"/>
  <c r="HT84" i="2"/>
  <c r="HR84" i="2"/>
  <c r="HN84" i="2"/>
  <c r="GT84" i="2"/>
  <c r="GI84" i="2"/>
  <c r="GJ84" i="2" s="1"/>
  <c r="GG84" i="2"/>
  <c r="GH84" i="2" s="1"/>
  <c r="GE84" i="2"/>
  <c r="GF84" i="2" s="1"/>
  <c r="GC84" i="2"/>
  <c r="GD84" i="2" s="1"/>
  <c r="FZ84" i="2"/>
  <c r="FP84" i="2"/>
  <c r="FO84" i="2"/>
  <c r="FN84" i="2"/>
  <c r="FM84" i="2"/>
  <c r="FL84" i="2"/>
  <c r="FK84" i="2"/>
  <c r="FJ84" i="2"/>
  <c r="FI84" i="2"/>
  <c r="FQ84" i="2" s="1"/>
  <c r="FF84" i="2"/>
  <c r="EU84" i="2"/>
  <c r="EV84" i="2" s="1"/>
  <c r="ES84" i="2"/>
  <c r="ET84" i="2" s="1"/>
  <c r="EQ84" i="2"/>
  <c r="ER84" i="2" s="1"/>
  <c r="EO84" i="2"/>
  <c r="EW84" i="2" s="1"/>
  <c r="EX84" i="2" s="1"/>
  <c r="EL84" i="2"/>
  <c r="EB84" i="2"/>
  <c r="EA84" i="2"/>
  <c r="DZ84" i="2"/>
  <c r="DY84" i="2"/>
  <c r="DX84" i="2"/>
  <c r="EF84" i="2" s="1"/>
  <c r="EE84" i="2" s="1"/>
  <c r="EG84" i="2" s="1"/>
  <c r="DW84" i="2"/>
  <c r="DV84" i="2"/>
  <c r="DU84" i="2"/>
  <c r="EC84" i="2" s="1"/>
  <c r="ED84" i="2" s="1"/>
  <c r="DR84" i="2"/>
  <c r="DG84" i="2"/>
  <c r="DH84" i="2" s="1"/>
  <c r="DE84" i="2"/>
  <c r="AL84" i="2" s="1"/>
  <c r="DC84" i="2"/>
  <c r="DD84" i="2" s="1"/>
  <c r="DA84" i="2"/>
  <c r="AH84" i="2" s="1"/>
  <c r="CX84" i="2"/>
  <c r="CL84" i="2"/>
  <c r="CI84" i="2"/>
  <c r="CM84" i="2" s="1"/>
  <c r="CH84" i="2"/>
  <c r="CF84" i="2"/>
  <c r="CD84" i="2"/>
  <c r="CB84" i="2"/>
  <c r="BX84" i="2"/>
  <c r="BR84" i="2"/>
  <c r="BQ84" i="2" s="1"/>
  <c r="BS84" i="2" s="1"/>
  <c r="BP84" i="2"/>
  <c r="BO84" i="2"/>
  <c r="BN84" i="2"/>
  <c r="BL84" i="2"/>
  <c r="BJ84" i="2"/>
  <c r="BH84" i="2"/>
  <c r="BD84" i="2"/>
  <c r="BC84" i="2"/>
  <c r="AN84" i="2"/>
  <c r="AO84" i="2" s="1"/>
  <c r="AJ84" i="2"/>
  <c r="GY84" i="2" s="1"/>
  <c r="GZ84" i="2" s="1"/>
  <c r="N84" i="2"/>
  <c r="O84" i="2" s="1"/>
  <c r="SE83" i="2"/>
  <c r="SD83" i="2"/>
  <c r="RT83" i="2"/>
  <c r="RS83" i="2"/>
  <c r="RR83" i="2"/>
  <c r="RQ83" i="2"/>
  <c r="RP83" i="2"/>
  <c r="RO83" i="2"/>
  <c r="RN83" i="2"/>
  <c r="RM83" i="2"/>
  <c r="RL83" i="2"/>
  <c r="RK83" i="2"/>
  <c r="RJ83" i="2"/>
  <c r="RI83" i="2"/>
  <c r="RH83" i="2"/>
  <c r="RG83" i="2"/>
  <c r="RF83" i="2"/>
  <c r="RE83" i="2"/>
  <c r="RD83" i="2"/>
  <c r="RC83" i="2"/>
  <c r="RB83" i="2" s="1"/>
  <c r="RA83" i="2" s="1"/>
  <c r="QT83" i="2"/>
  <c r="QN83" i="2"/>
  <c r="QK83" i="2"/>
  <c r="QL83" i="2" s="1"/>
  <c r="QJ83" i="2"/>
  <c r="QH83" i="2"/>
  <c r="QF83" i="2"/>
  <c r="QD83" i="2"/>
  <c r="PZ83" i="2"/>
  <c r="PT83" i="2"/>
  <c r="PQ83" i="2"/>
  <c r="PU83" i="2" s="1"/>
  <c r="PP83" i="2"/>
  <c r="PN83" i="2"/>
  <c r="PL83" i="2"/>
  <c r="PJ83" i="2"/>
  <c r="PF83" i="2"/>
  <c r="OZ83" i="2"/>
  <c r="OW83" i="2"/>
  <c r="OX83" i="2" s="1"/>
  <c r="OV83" i="2"/>
  <c r="OT83" i="2"/>
  <c r="OR83" i="2"/>
  <c r="OP83" i="2"/>
  <c r="OL83" i="2"/>
  <c r="OF83" i="2"/>
  <c r="OC83" i="2"/>
  <c r="OG83" i="2" s="1"/>
  <c r="OB83" i="2"/>
  <c r="NZ83" i="2"/>
  <c r="NX83" i="2"/>
  <c r="NV83" i="2"/>
  <c r="NR83" i="2"/>
  <c r="NL83" i="2"/>
  <c r="NI83" i="2"/>
  <c r="NJ83" i="2" s="1"/>
  <c r="NH83" i="2"/>
  <c r="NF83" i="2"/>
  <c r="ND83" i="2"/>
  <c r="NB83" i="2"/>
  <c r="MX83" i="2"/>
  <c r="MR83" i="2"/>
  <c r="MO83" i="2"/>
  <c r="MS83" i="2" s="1"/>
  <c r="MN83" i="2"/>
  <c r="ML83" i="2"/>
  <c r="MJ83" i="2"/>
  <c r="MH83" i="2"/>
  <c r="MD83" i="2"/>
  <c r="LX83" i="2"/>
  <c r="LU83" i="2"/>
  <c r="LV83" i="2" s="1"/>
  <c r="LT83" i="2"/>
  <c r="LR83" i="2"/>
  <c r="LP83" i="2"/>
  <c r="LN83" i="2"/>
  <c r="LJ83" i="2"/>
  <c r="LD83" i="2"/>
  <c r="LA83" i="2"/>
  <c r="LE83" i="2" s="1"/>
  <c r="KZ83" i="2"/>
  <c r="KX83" i="2"/>
  <c r="KV83" i="2"/>
  <c r="KT83" i="2"/>
  <c r="KP83" i="2"/>
  <c r="KJ83" i="2"/>
  <c r="KG83" i="2"/>
  <c r="KH83" i="2" s="1"/>
  <c r="KF83" i="2"/>
  <c r="KD83" i="2"/>
  <c r="KB83" i="2"/>
  <c r="JZ83" i="2"/>
  <c r="JV83" i="2"/>
  <c r="JP83" i="2"/>
  <c r="JM83" i="2"/>
  <c r="JQ83" i="2" s="1"/>
  <c r="JL83" i="2"/>
  <c r="JJ83" i="2"/>
  <c r="JH83" i="2"/>
  <c r="JF83" i="2"/>
  <c r="JB83" i="2"/>
  <c r="IV83" i="2"/>
  <c r="IS83" i="2"/>
  <c r="IT83" i="2" s="1"/>
  <c r="IR83" i="2"/>
  <c r="IP83" i="2"/>
  <c r="IN83" i="2"/>
  <c r="IL83" i="2"/>
  <c r="IH83" i="2"/>
  <c r="IB83" i="2"/>
  <c r="HY83" i="2"/>
  <c r="IC83" i="2" s="1"/>
  <c r="HX83" i="2"/>
  <c r="HV83" i="2"/>
  <c r="HT83" i="2"/>
  <c r="HR83" i="2"/>
  <c r="HN83" i="2"/>
  <c r="GT83" i="2"/>
  <c r="GI83" i="2"/>
  <c r="GJ83" i="2" s="1"/>
  <c r="GG83" i="2"/>
  <c r="GH83" i="2" s="1"/>
  <c r="GE83" i="2"/>
  <c r="GF83" i="2" s="1"/>
  <c r="GC83" i="2"/>
  <c r="GD83" i="2" s="1"/>
  <c r="FZ83" i="2"/>
  <c r="FP83" i="2"/>
  <c r="FO83" i="2"/>
  <c r="FN83" i="2"/>
  <c r="FM83" i="2"/>
  <c r="FL83" i="2"/>
  <c r="FK83" i="2"/>
  <c r="FJ83" i="2"/>
  <c r="FI83" i="2"/>
  <c r="FQ83" i="2" s="1"/>
  <c r="FF83" i="2"/>
  <c r="EU83" i="2"/>
  <c r="EV83" i="2" s="1"/>
  <c r="ES83" i="2"/>
  <c r="ET83" i="2" s="1"/>
  <c r="EQ83" i="2"/>
  <c r="ER83" i="2" s="1"/>
  <c r="EO83" i="2"/>
  <c r="EP83" i="2" s="1"/>
  <c r="EL83" i="2"/>
  <c r="EB83" i="2"/>
  <c r="EA83" i="2"/>
  <c r="DZ83" i="2"/>
  <c r="DY83" i="2"/>
  <c r="DX83" i="2"/>
  <c r="DW83" i="2"/>
  <c r="DV83" i="2"/>
  <c r="DU83" i="2"/>
  <c r="EC83" i="2" s="1"/>
  <c r="ED83" i="2" s="1"/>
  <c r="DR83" i="2"/>
  <c r="DG83" i="2"/>
  <c r="AN83" i="2" s="1"/>
  <c r="DE83" i="2"/>
  <c r="DF83" i="2" s="1"/>
  <c r="DC83" i="2"/>
  <c r="DD83" i="2" s="1"/>
  <c r="DA83" i="2"/>
  <c r="DI83" i="2" s="1"/>
  <c r="DJ83" i="2" s="1"/>
  <c r="CX83" i="2"/>
  <c r="CL83" i="2"/>
  <c r="CI83" i="2"/>
  <c r="CM83" i="2" s="1"/>
  <c r="CH83" i="2"/>
  <c r="CF83" i="2"/>
  <c r="CD83" i="2"/>
  <c r="CB83" i="2"/>
  <c r="BX83" i="2"/>
  <c r="BP83" i="2"/>
  <c r="BO83" i="2"/>
  <c r="BN83" i="2"/>
  <c r="BL83" i="2"/>
  <c r="BJ83" i="2"/>
  <c r="BR83" i="2" s="1"/>
  <c r="BQ83" i="2" s="1"/>
  <c r="BS83" i="2" s="1"/>
  <c r="BH83" i="2"/>
  <c r="BD83" i="2"/>
  <c r="BC83" i="2"/>
  <c r="AL83" i="2"/>
  <c r="AM83" i="2" s="1"/>
  <c r="AJ83" i="2"/>
  <c r="GY83" i="2" s="1"/>
  <c r="GZ83" i="2" s="1"/>
  <c r="AH83" i="2"/>
  <c r="GW83" i="2" s="1"/>
  <c r="N83" i="2"/>
  <c r="O83" i="2" s="1"/>
  <c r="SE82" i="2"/>
  <c r="SD82" i="2"/>
  <c r="RT82" i="2"/>
  <c r="RS82" i="2"/>
  <c r="RR82" i="2"/>
  <c r="RQ82" i="2"/>
  <c r="RP82" i="2"/>
  <c r="RO82" i="2"/>
  <c r="RN82" i="2"/>
  <c r="RM82" i="2"/>
  <c r="RL82" i="2"/>
  <c r="RK82" i="2"/>
  <c r="QK82" i="2"/>
  <c r="QO82" i="2" s="1"/>
  <c r="PQ82" i="2"/>
  <c r="PU82" i="2" s="1"/>
  <c r="OW82" i="2"/>
  <c r="PA82" i="2" s="1"/>
  <c r="OC82" i="2"/>
  <c r="OG82" i="2" s="1"/>
  <c r="NI82" i="2"/>
  <c r="NM82" i="2" s="1"/>
  <c r="MO82" i="2"/>
  <c r="MS82" i="2" s="1"/>
  <c r="LU82" i="2"/>
  <c r="LY82" i="2" s="1"/>
  <c r="LA82" i="2"/>
  <c r="LE82" i="2" s="1"/>
  <c r="KG82" i="2"/>
  <c r="KK82" i="2" s="1"/>
  <c r="JM82" i="2"/>
  <c r="JQ82" i="2" s="1"/>
  <c r="IS82" i="2"/>
  <c r="IW82" i="2" s="1"/>
  <c r="HY82" i="2"/>
  <c r="IC82" i="2" s="1"/>
  <c r="HA82" i="2"/>
  <c r="HB82" i="2" s="1"/>
  <c r="GY82" i="2"/>
  <c r="GZ82" i="2" s="1"/>
  <c r="GW82" i="2"/>
  <c r="HE82" i="2" s="1"/>
  <c r="HF82" i="2" s="1"/>
  <c r="GI82" i="2"/>
  <c r="GG82" i="2"/>
  <c r="GE82" i="2"/>
  <c r="GC82" i="2"/>
  <c r="GK82" i="2" s="1"/>
  <c r="GL82" i="2" s="1"/>
  <c r="FO82" i="2"/>
  <c r="FP82" i="2" s="1"/>
  <c r="FM82" i="2"/>
  <c r="FN82" i="2" s="1"/>
  <c r="FK82" i="2"/>
  <c r="FL82" i="2" s="1"/>
  <c r="FI82" i="2"/>
  <c r="FJ82" i="2" s="1"/>
  <c r="EU82" i="2"/>
  <c r="ES82" i="2"/>
  <c r="EQ82" i="2"/>
  <c r="EP82" i="2"/>
  <c r="EO82" i="2"/>
  <c r="EW82" i="2" s="1"/>
  <c r="EX82" i="2" s="1"/>
  <c r="EA82" i="2"/>
  <c r="EB82" i="2" s="1"/>
  <c r="DY82" i="2"/>
  <c r="DZ82" i="2" s="1"/>
  <c r="DW82" i="2"/>
  <c r="DX82" i="2" s="1"/>
  <c r="DU82" i="2"/>
  <c r="DV82" i="2" s="1"/>
  <c r="DG82" i="2"/>
  <c r="DF82" i="2"/>
  <c r="DE82" i="2"/>
  <c r="DD82" i="2"/>
  <c r="DC82" i="2"/>
  <c r="DA82" i="2"/>
  <c r="DI82" i="2" s="1"/>
  <c r="DJ82" i="2" s="1"/>
  <c r="CG82" i="2"/>
  <c r="CC82" i="2"/>
  <c r="CD82" i="2" s="1"/>
  <c r="CA82" i="2"/>
  <c r="CB82" i="2" s="1"/>
  <c r="BP82" i="2"/>
  <c r="BO82" i="2"/>
  <c r="BD82" i="2"/>
  <c r="BC82" i="2"/>
  <c r="AN82" i="2"/>
  <c r="AO82" i="2" s="1"/>
  <c r="AL82" i="2"/>
  <c r="AM82" i="2" s="1"/>
  <c r="AJ82" i="2"/>
  <c r="AK82" i="2" s="1"/>
  <c r="AH82" i="2"/>
  <c r="AI82" i="2" s="1"/>
  <c r="X82" i="2"/>
  <c r="RJ82" i="2" s="1"/>
  <c r="W82" i="2"/>
  <c r="RI82" i="2" s="1"/>
  <c r="V82" i="2"/>
  <c r="RH82" i="2" s="1"/>
  <c r="U82" i="2"/>
  <c r="N82" i="2" s="1"/>
  <c r="O82" i="2" s="1"/>
  <c r="T82" i="2"/>
  <c r="RF82" i="2" s="1"/>
  <c r="S82" i="2"/>
  <c r="RE82" i="2" s="1"/>
  <c r="R82" i="2"/>
  <c r="RD82" i="2" s="1"/>
  <c r="Q82" i="2"/>
  <c r="RC82" i="2" s="1"/>
  <c r="L82" i="2"/>
  <c r="K82" i="2"/>
  <c r="J82" i="2"/>
  <c r="I82" i="2"/>
  <c r="PJ82" i="2" s="1"/>
  <c r="SE81" i="2"/>
  <c r="SD81" i="2"/>
  <c r="RT81" i="2"/>
  <c r="RS81" i="2"/>
  <c r="RR81" i="2"/>
  <c r="RQ81" i="2"/>
  <c r="RP81" i="2"/>
  <c r="RO81" i="2"/>
  <c r="RN81" i="2"/>
  <c r="RM81" i="2"/>
  <c r="RL81" i="2"/>
  <c r="RK81" i="2"/>
  <c r="QK81" i="2"/>
  <c r="QO81" i="2" s="1"/>
  <c r="PQ81" i="2"/>
  <c r="PU81" i="2" s="1"/>
  <c r="OW81" i="2"/>
  <c r="PA81" i="2" s="1"/>
  <c r="OC81" i="2"/>
  <c r="OG81" i="2" s="1"/>
  <c r="NI81" i="2"/>
  <c r="NM81" i="2" s="1"/>
  <c r="MO81" i="2"/>
  <c r="MS81" i="2" s="1"/>
  <c r="LU81" i="2"/>
  <c r="LY81" i="2" s="1"/>
  <c r="LA81" i="2"/>
  <c r="LE81" i="2" s="1"/>
  <c r="KG81" i="2"/>
  <c r="KK81" i="2" s="1"/>
  <c r="JM81" i="2"/>
  <c r="JQ81" i="2" s="1"/>
  <c r="IS81" i="2"/>
  <c r="IW81" i="2" s="1"/>
  <c r="HY81" i="2"/>
  <c r="IC81" i="2" s="1"/>
  <c r="HA81" i="2"/>
  <c r="HB81" i="2" s="1"/>
  <c r="GY81" i="2"/>
  <c r="GZ81" i="2" s="1"/>
  <c r="GW81" i="2"/>
  <c r="GX81" i="2" s="1"/>
  <c r="GI81" i="2"/>
  <c r="GG81" i="2"/>
  <c r="GE81" i="2"/>
  <c r="GC81" i="2"/>
  <c r="GK81" i="2" s="1"/>
  <c r="GL81" i="2" s="1"/>
  <c r="FO81" i="2"/>
  <c r="FP81" i="2" s="1"/>
  <c r="FM81" i="2"/>
  <c r="FN81" i="2" s="1"/>
  <c r="FK81" i="2"/>
  <c r="FL81" i="2" s="1"/>
  <c r="FI81" i="2"/>
  <c r="FJ81" i="2" s="1"/>
  <c r="EU81" i="2"/>
  <c r="ES81" i="2"/>
  <c r="EQ81" i="2"/>
  <c r="EO81" i="2"/>
  <c r="EW81" i="2" s="1"/>
  <c r="EX81" i="2" s="1"/>
  <c r="EA81" i="2"/>
  <c r="EB81" i="2" s="1"/>
  <c r="DY81" i="2"/>
  <c r="DZ81" i="2" s="1"/>
  <c r="DW81" i="2"/>
  <c r="DX81" i="2" s="1"/>
  <c r="DU81" i="2"/>
  <c r="EC81" i="2" s="1"/>
  <c r="ED81" i="2" s="1"/>
  <c r="DH81" i="2"/>
  <c r="DG81" i="2"/>
  <c r="DE81" i="2"/>
  <c r="DC81" i="2"/>
  <c r="DA81" i="2"/>
  <c r="DI81" i="2" s="1"/>
  <c r="DJ81" i="2" s="1"/>
  <c r="CX81" i="2"/>
  <c r="CG81" i="2"/>
  <c r="CF81" i="2"/>
  <c r="CC81" i="2"/>
  <c r="CD81" i="2" s="1"/>
  <c r="CA81" i="2"/>
  <c r="CB81" i="2" s="1"/>
  <c r="CB80" i="2" s="1"/>
  <c r="BO81" i="2"/>
  <c r="BJ81" i="2"/>
  <c r="BC81" i="2"/>
  <c r="AN81" i="2"/>
  <c r="AO81" i="2" s="1"/>
  <c r="AL81" i="2"/>
  <c r="AM81" i="2" s="1"/>
  <c r="AJ81" i="2"/>
  <c r="AK81" i="2" s="1"/>
  <c r="AH81" i="2"/>
  <c r="AI81" i="2" s="1"/>
  <c r="X81" i="2"/>
  <c r="X206" i="2" s="1"/>
  <c r="W81" i="2"/>
  <c r="W206" i="2" s="1"/>
  <c r="V81" i="2"/>
  <c r="V206" i="2" s="1"/>
  <c r="U81" i="2"/>
  <c r="U206" i="2" s="1"/>
  <c r="T81" i="2"/>
  <c r="T206" i="2" s="1"/>
  <c r="S81" i="2"/>
  <c r="S206" i="2" s="1"/>
  <c r="R81" i="2"/>
  <c r="R206" i="2" s="1"/>
  <c r="Q81" i="2"/>
  <c r="Q206" i="2" s="1"/>
  <c r="L81" i="2"/>
  <c r="K81" i="2"/>
  <c r="J81" i="2"/>
  <c r="I81" i="2"/>
  <c r="I206" i="2" s="1"/>
  <c r="TC80" i="2"/>
  <c r="UL80" i="2" s="1"/>
  <c r="TA80" i="2"/>
  <c r="UJ80" i="2" s="1"/>
  <c r="SY80" i="2"/>
  <c r="UH80" i="2" s="1"/>
  <c r="SW80" i="2"/>
  <c r="UF80" i="2" s="1"/>
  <c r="SO80" i="2"/>
  <c r="TX80" i="2" s="1"/>
  <c r="SG80" i="2"/>
  <c r="TP80" i="2" s="1"/>
  <c r="SE80" i="2"/>
  <c r="SD80" i="2"/>
  <c r="RT80" i="2"/>
  <c r="SX80" i="2" s="1"/>
  <c r="UG80" i="2" s="1"/>
  <c r="RS80" i="2"/>
  <c r="RR80" i="2"/>
  <c r="SV80" i="2" s="1"/>
  <c r="UE80" i="2" s="1"/>
  <c r="RQ80" i="2"/>
  <c r="SU80" i="2" s="1"/>
  <c r="UD80" i="2" s="1"/>
  <c r="RP80" i="2"/>
  <c r="ST80" i="2" s="1"/>
  <c r="UC80" i="2" s="1"/>
  <c r="RO80" i="2"/>
  <c r="SS80" i="2" s="1"/>
  <c r="UB80" i="2" s="1"/>
  <c r="RN80" i="2"/>
  <c r="SR80" i="2" s="1"/>
  <c r="UA80" i="2" s="1"/>
  <c r="RM80" i="2"/>
  <c r="SQ80" i="2" s="1"/>
  <c r="TZ80" i="2" s="1"/>
  <c r="RL80" i="2"/>
  <c r="SP80" i="2" s="1"/>
  <c r="TY80" i="2" s="1"/>
  <c r="RK80" i="2"/>
  <c r="RJ80" i="2"/>
  <c r="SN80" i="2" s="1"/>
  <c r="TW80" i="2" s="1"/>
  <c r="RI80" i="2"/>
  <c r="SM80" i="2" s="1"/>
  <c r="TV80" i="2" s="1"/>
  <c r="RH80" i="2"/>
  <c r="SL80" i="2" s="1"/>
  <c r="TU80" i="2" s="1"/>
  <c r="RG80" i="2"/>
  <c r="SK80" i="2" s="1"/>
  <c r="TT80" i="2" s="1"/>
  <c r="RF80" i="2"/>
  <c r="SJ80" i="2" s="1"/>
  <c r="TS80" i="2" s="1"/>
  <c r="RE80" i="2"/>
  <c r="SI80" i="2" s="1"/>
  <c r="TR80" i="2" s="1"/>
  <c r="RD80" i="2"/>
  <c r="SH80" i="2" s="1"/>
  <c r="TQ80" i="2" s="1"/>
  <c r="RC80" i="2"/>
  <c r="RB80" i="2" s="1"/>
  <c r="RA80" i="2" s="1"/>
  <c r="QK80" i="2"/>
  <c r="QO80" i="2" s="1"/>
  <c r="PQ80" i="2"/>
  <c r="PU80" i="2" s="1"/>
  <c r="OW80" i="2"/>
  <c r="PA80" i="2" s="1"/>
  <c r="OC80" i="2"/>
  <c r="OG80" i="2" s="1"/>
  <c r="NI80" i="2"/>
  <c r="NM80" i="2" s="1"/>
  <c r="MO80" i="2"/>
  <c r="MS80" i="2" s="1"/>
  <c r="LU80" i="2"/>
  <c r="LY80" i="2" s="1"/>
  <c r="LA80" i="2"/>
  <c r="LE80" i="2" s="1"/>
  <c r="KG80" i="2"/>
  <c r="KK80" i="2" s="1"/>
  <c r="JM80" i="2"/>
  <c r="JQ80" i="2" s="1"/>
  <c r="IS80" i="2"/>
  <c r="IW80" i="2" s="1"/>
  <c r="HY80" i="2"/>
  <c r="IC80" i="2" s="1"/>
  <c r="HE80" i="2"/>
  <c r="HI80" i="2" s="1"/>
  <c r="GK80" i="2"/>
  <c r="GO80" i="2" s="1"/>
  <c r="FQ80" i="2"/>
  <c r="FS80" i="2" s="1"/>
  <c r="FU80" i="2" s="1"/>
  <c r="FA80" i="2"/>
  <c r="EW80" i="2"/>
  <c r="EG80" i="2"/>
  <c r="EC80" i="2"/>
  <c r="DM80" i="2"/>
  <c r="DI80" i="2"/>
  <c r="CM80" i="2"/>
  <c r="CI80" i="2"/>
  <c r="BQ80" i="2"/>
  <c r="BS80" i="2" s="1"/>
  <c r="BO80" i="2"/>
  <c r="AV80" i="2"/>
  <c r="AP80" i="2"/>
  <c r="TB80" i="2" s="1"/>
  <c r="UK80" i="2" s="1"/>
  <c r="O80" i="2"/>
  <c r="N80" i="2"/>
  <c r="SE79" i="2"/>
  <c r="SD79" i="2"/>
  <c r="RT79" i="2"/>
  <c r="RS79" i="2"/>
  <c r="RR79" i="2"/>
  <c r="SV79" i="2" s="1"/>
  <c r="UE79" i="2" s="1"/>
  <c r="RQ79" i="2"/>
  <c r="SU79" i="2" s="1"/>
  <c r="UD79" i="2" s="1"/>
  <c r="RP79" i="2"/>
  <c r="ST79" i="2" s="1"/>
  <c r="UC79" i="2" s="1"/>
  <c r="RO79" i="2"/>
  <c r="SS79" i="2" s="1"/>
  <c r="UB79" i="2" s="1"/>
  <c r="RN79" i="2"/>
  <c r="SR79" i="2" s="1"/>
  <c r="UA79" i="2" s="1"/>
  <c r="RM79" i="2"/>
  <c r="RL79" i="2"/>
  <c r="RK79" i="2"/>
  <c r="RJ79" i="2"/>
  <c r="SN79" i="2" s="1"/>
  <c r="TW79" i="2" s="1"/>
  <c r="RI79" i="2"/>
  <c r="SM79" i="2" s="1"/>
  <c r="TV79" i="2" s="1"/>
  <c r="RH79" i="2"/>
  <c r="SL79" i="2" s="1"/>
  <c r="TU79" i="2" s="1"/>
  <c r="RG79" i="2"/>
  <c r="SK79" i="2" s="1"/>
  <c r="TT79" i="2" s="1"/>
  <c r="RF79" i="2"/>
  <c r="SJ79" i="2" s="1"/>
  <c r="TS79" i="2" s="1"/>
  <c r="RE79" i="2"/>
  <c r="RD79" i="2"/>
  <c r="RC79" i="2"/>
  <c r="QT79" i="2"/>
  <c r="QO79" i="2"/>
  <c r="QN79" i="2"/>
  <c r="QL79" i="2"/>
  <c r="QK79" i="2"/>
  <c r="QJ79" i="2"/>
  <c r="QH79" i="2"/>
  <c r="QF79" i="2"/>
  <c r="QD79" i="2"/>
  <c r="PZ79" i="2"/>
  <c r="PU79" i="2"/>
  <c r="PW79" i="2" s="1"/>
  <c r="PT79" i="2"/>
  <c r="PR79" i="2"/>
  <c r="PQ79" i="2"/>
  <c r="PP79" i="2"/>
  <c r="PN79" i="2"/>
  <c r="PL79" i="2"/>
  <c r="PJ79" i="2"/>
  <c r="PF79" i="2"/>
  <c r="PA79" i="2"/>
  <c r="OZ79" i="2"/>
  <c r="OX79" i="2"/>
  <c r="OW79" i="2"/>
  <c r="OV79" i="2"/>
  <c r="OT79" i="2"/>
  <c r="OR79" i="2"/>
  <c r="OP79" i="2"/>
  <c r="OL79" i="2"/>
  <c r="OG79" i="2"/>
  <c r="OI79" i="2" s="1"/>
  <c r="OF79" i="2"/>
  <c r="OD79" i="2"/>
  <c r="OC79" i="2"/>
  <c r="OB79" i="2"/>
  <c r="NZ79" i="2"/>
  <c r="NX79" i="2"/>
  <c r="NV79" i="2"/>
  <c r="NR79" i="2"/>
  <c r="NM79" i="2"/>
  <c r="NL79" i="2"/>
  <c r="NJ79" i="2"/>
  <c r="NI79" i="2"/>
  <c r="NH79" i="2"/>
  <c r="NF79" i="2"/>
  <c r="ND79" i="2"/>
  <c r="NB79" i="2"/>
  <c r="MX79" i="2"/>
  <c r="MS79" i="2"/>
  <c r="MU79" i="2" s="1"/>
  <c r="MR79" i="2"/>
  <c r="MP79" i="2"/>
  <c r="MO79" i="2"/>
  <c r="MN79" i="2"/>
  <c r="ML79" i="2"/>
  <c r="MJ79" i="2"/>
  <c r="MH79" i="2"/>
  <c r="MD79" i="2"/>
  <c r="LY79" i="2"/>
  <c r="LX79" i="2"/>
  <c r="LV79" i="2"/>
  <c r="LU79" i="2"/>
  <c r="LT79" i="2"/>
  <c r="LR79" i="2"/>
  <c r="LP79" i="2"/>
  <c r="LN79" i="2"/>
  <c r="LJ79" i="2"/>
  <c r="LE79" i="2"/>
  <c r="LG79" i="2" s="1"/>
  <c r="LD79" i="2"/>
  <c r="LB79" i="2"/>
  <c r="LA79" i="2"/>
  <c r="KZ79" i="2"/>
  <c r="KX79" i="2"/>
  <c r="KV79" i="2"/>
  <c r="KT79" i="2"/>
  <c r="KP79" i="2"/>
  <c r="KK79" i="2"/>
  <c r="KJ79" i="2"/>
  <c r="KH79" i="2"/>
  <c r="KG79" i="2"/>
  <c r="KF79" i="2"/>
  <c r="KD79" i="2"/>
  <c r="KB79" i="2"/>
  <c r="JZ79" i="2"/>
  <c r="JV79" i="2"/>
  <c r="JQ79" i="2"/>
  <c r="JS79" i="2" s="1"/>
  <c r="JP79" i="2"/>
  <c r="JN79" i="2"/>
  <c r="JM79" i="2"/>
  <c r="JL79" i="2"/>
  <c r="JJ79" i="2"/>
  <c r="JH79" i="2"/>
  <c r="JF79" i="2"/>
  <c r="JB79" i="2"/>
  <c r="IW79" i="2"/>
  <c r="IV79" i="2"/>
  <c r="IT79" i="2"/>
  <c r="IS79" i="2"/>
  <c r="IR79" i="2"/>
  <c r="IP79" i="2"/>
  <c r="IN79" i="2"/>
  <c r="IL79" i="2"/>
  <c r="IH79" i="2"/>
  <c r="IC79" i="2"/>
  <c r="IE79" i="2" s="1"/>
  <c r="IB79" i="2"/>
  <c r="HZ79" i="2"/>
  <c r="HY79" i="2"/>
  <c r="HX79" i="2"/>
  <c r="HV79" i="2"/>
  <c r="HT79" i="2"/>
  <c r="HR79" i="2"/>
  <c r="HN79" i="2"/>
  <c r="HE79" i="2"/>
  <c r="HF79" i="2" s="1"/>
  <c r="HD79" i="2"/>
  <c r="HB79" i="2"/>
  <c r="GZ79" i="2"/>
  <c r="GX79" i="2"/>
  <c r="GT79" i="2"/>
  <c r="GK79" i="2"/>
  <c r="GO79" i="2" s="1"/>
  <c r="GJ79" i="2"/>
  <c r="GH79" i="2"/>
  <c r="GF79" i="2"/>
  <c r="GD79" i="2"/>
  <c r="FZ79" i="2"/>
  <c r="FT79" i="2"/>
  <c r="FS79" i="2"/>
  <c r="FU79" i="2" s="1"/>
  <c r="FR79" i="2"/>
  <c r="FQ79" i="2"/>
  <c r="FP79" i="2"/>
  <c r="FN79" i="2"/>
  <c r="FL79" i="2"/>
  <c r="FJ79" i="2"/>
  <c r="FF79" i="2"/>
  <c r="EW79" i="2"/>
  <c r="EX79" i="2" s="1"/>
  <c r="EV79" i="2"/>
  <c r="ET79" i="2"/>
  <c r="ER79" i="2"/>
  <c r="EZ79" i="2" s="1"/>
  <c r="EY79" i="2" s="1"/>
  <c r="FA79" i="2" s="1"/>
  <c r="EP79" i="2"/>
  <c r="EL79" i="2"/>
  <c r="EF79" i="2"/>
  <c r="EE79" i="2" s="1"/>
  <c r="EG79" i="2" s="1"/>
  <c r="ED79" i="2"/>
  <c r="EC79" i="2"/>
  <c r="EB79" i="2"/>
  <c r="DZ79" i="2"/>
  <c r="DX79" i="2"/>
  <c r="DV79" i="2"/>
  <c r="DR79" i="2"/>
  <c r="DM79" i="2"/>
  <c r="DJ79" i="2"/>
  <c r="DI79" i="2"/>
  <c r="DH79" i="2"/>
  <c r="DF79" i="2"/>
  <c r="DD79" i="2"/>
  <c r="DL79" i="2" s="1"/>
  <c r="DB79" i="2"/>
  <c r="CX79" i="2"/>
  <c r="CS79" i="2"/>
  <c r="CM79" i="2"/>
  <c r="CU79" i="2" s="1"/>
  <c r="CL79" i="2"/>
  <c r="CJ79" i="2"/>
  <c r="CI79" i="2"/>
  <c r="CH79" i="2"/>
  <c r="CF79" i="2"/>
  <c r="CD79" i="2"/>
  <c r="CB79" i="2"/>
  <c r="BX79" i="2"/>
  <c r="BO79" i="2"/>
  <c r="BP79" i="2" s="1"/>
  <c r="BN79" i="2"/>
  <c r="BL79" i="2"/>
  <c r="BJ79" i="2"/>
  <c r="BR79" i="2" s="1"/>
  <c r="BQ79" i="2" s="1"/>
  <c r="BS79" i="2" s="1"/>
  <c r="BH79" i="2"/>
  <c r="BD79" i="2"/>
  <c r="AR79" i="2"/>
  <c r="AV79" i="2" s="1"/>
  <c r="AP79" i="2"/>
  <c r="SZ79" i="2" s="1"/>
  <c r="UI79" i="2" s="1"/>
  <c r="AO79" i="2"/>
  <c r="AM79" i="2"/>
  <c r="AK79" i="2"/>
  <c r="AI79" i="2"/>
  <c r="N79" i="2"/>
  <c r="QQ79" i="2" s="1"/>
  <c r="HN78" i="2"/>
  <c r="GT78" i="2"/>
  <c r="GI78" i="2"/>
  <c r="GJ78" i="2" s="1"/>
  <c r="GG78" i="2"/>
  <c r="GH78" i="2" s="1"/>
  <c r="GE78" i="2"/>
  <c r="GF78" i="2" s="1"/>
  <c r="GC78" i="2"/>
  <c r="GD78" i="2" s="1"/>
  <c r="FZ78" i="2"/>
  <c r="FP78" i="2"/>
  <c r="FO78" i="2"/>
  <c r="FN78" i="2"/>
  <c r="FM78" i="2"/>
  <c r="FL78" i="2"/>
  <c r="FK78" i="2"/>
  <c r="FJ78" i="2"/>
  <c r="FI78" i="2"/>
  <c r="FQ78" i="2" s="1"/>
  <c r="FF78" i="2"/>
  <c r="EU78" i="2"/>
  <c r="EV78" i="2" s="1"/>
  <c r="ES78" i="2"/>
  <c r="ET78" i="2" s="1"/>
  <c r="EQ78" i="2"/>
  <c r="ER78" i="2" s="1"/>
  <c r="EO78" i="2"/>
  <c r="EP78" i="2" s="1"/>
  <c r="EL78" i="2"/>
  <c r="EB78" i="2"/>
  <c r="EA78" i="2"/>
  <c r="DZ78" i="2"/>
  <c r="DY78" i="2"/>
  <c r="DX78" i="2"/>
  <c r="DW78" i="2"/>
  <c r="DV78" i="2"/>
  <c r="DU78" i="2"/>
  <c r="EC78" i="2" s="1"/>
  <c r="ED78" i="2" s="1"/>
  <c r="DR78" i="2"/>
  <c r="DG78" i="2"/>
  <c r="AN78" i="2" s="1"/>
  <c r="DE78" i="2"/>
  <c r="DF78" i="2" s="1"/>
  <c r="DC78" i="2"/>
  <c r="DD78" i="2" s="1"/>
  <c r="DA78" i="2"/>
  <c r="AH78" i="2" s="1"/>
  <c r="CU78" i="2"/>
  <c r="CT78" i="2"/>
  <c r="CS78" i="2"/>
  <c r="CR78" i="2"/>
  <c r="CQ78" i="2"/>
  <c r="CP78" i="2"/>
  <c r="CO78" i="2"/>
  <c r="BX78" i="2"/>
  <c r="BO78" i="2"/>
  <c r="BP78" i="2" s="1"/>
  <c r="BN78" i="2"/>
  <c r="BL78" i="2"/>
  <c r="BJ78" i="2"/>
  <c r="BH78" i="2"/>
  <c r="BC78" i="2"/>
  <c r="BD78" i="2" s="1"/>
  <c r="O78" i="2"/>
  <c r="N78" i="2"/>
  <c r="HN77" i="2"/>
  <c r="GY77" i="2"/>
  <c r="GZ77" i="2" s="1"/>
  <c r="GT77" i="2"/>
  <c r="GJ77" i="2"/>
  <c r="GI77" i="2"/>
  <c r="GH77" i="2"/>
  <c r="GG77" i="2"/>
  <c r="GF77" i="2"/>
  <c r="GE77" i="2"/>
  <c r="GD77" i="2"/>
  <c r="GC77" i="2"/>
  <c r="GK77" i="2" s="1"/>
  <c r="GL77" i="2" s="1"/>
  <c r="FZ77" i="2"/>
  <c r="FO77" i="2"/>
  <c r="FP77" i="2" s="1"/>
  <c r="FM77" i="2"/>
  <c r="FN77" i="2" s="1"/>
  <c r="FK77" i="2"/>
  <c r="FL77" i="2" s="1"/>
  <c r="FI77" i="2"/>
  <c r="FJ77" i="2" s="1"/>
  <c r="FF77" i="2"/>
  <c r="EV77" i="2"/>
  <c r="EU77" i="2"/>
  <c r="ET77" i="2"/>
  <c r="ES77" i="2"/>
  <c r="ER77" i="2"/>
  <c r="EQ77" i="2"/>
  <c r="EP77" i="2"/>
  <c r="EO77" i="2"/>
  <c r="EW77" i="2" s="1"/>
  <c r="EX77" i="2" s="1"/>
  <c r="EL77" i="2"/>
  <c r="EA77" i="2"/>
  <c r="EB77" i="2" s="1"/>
  <c r="DY77" i="2"/>
  <c r="DZ77" i="2" s="1"/>
  <c r="DW77" i="2"/>
  <c r="DX77" i="2" s="1"/>
  <c r="DU77" i="2"/>
  <c r="EC77" i="2" s="1"/>
  <c r="ED77" i="2" s="1"/>
  <c r="DR77" i="2"/>
  <c r="DH77" i="2"/>
  <c r="DG77" i="2"/>
  <c r="DF77" i="2"/>
  <c r="DE77" i="2"/>
  <c r="DD77" i="2"/>
  <c r="DL77" i="2" s="1"/>
  <c r="DK77" i="2" s="1"/>
  <c r="DC77" i="2"/>
  <c r="DB77" i="2"/>
  <c r="DA77" i="2"/>
  <c r="DI77" i="2" s="1"/>
  <c r="DJ77" i="2" s="1"/>
  <c r="CU77" i="2"/>
  <c r="CT77" i="2"/>
  <c r="CS77" i="2"/>
  <c r="CR77" i="2"/>
  <c r="CQ77" i="2"/>
  <c r="CP77" i="2"/>
  <c r="CO77" i="2"/>
  <c r="BX77" i="2"/>
  <c r="BD77" i="2"/>
  <c r="BC77" i="2"/>
  <c r="AN77" i="2"/>
  <c r="AO77" i="2" s="1"/>
  <c r="AL77" i="2"/>
  <c r="HA77" i="2" s="1"/>
  <c r="HB77" i="2" s="1"/>
  <c r="AJ77" i="2"/>
  <c r="AK77" i="2" s="1"/>
  <c r="AH77" i="2"/>
  <c r="AP77" i="2" s="1"/>
  <c r="AQ77" i="2" s="1"/>
  <c r="N77" i="2"/>
  <c r="O77" i="2" s="1"/>
  <c r="HN76" i="2"/>
  <c r="GT76" i="2"/>
  <c r="GI76" i="2"/>
  <c r="GJ76" i="2" s="1"/>
  <c r="GG76" i="2"/>
  <c r="GH76" i="2" s="1"/>
  <c r="GE76" i="2"/>
  <c r="GF76" i="2" s="1"/>
  <c r="GC76" i="2"/>
  <c r="GD76" i="2" s="1"/>
  <c r="FZ76" i="2"/>
  <c r="FP76" i="2"/>
  <c r="FO76" i="2"/>
  <c r="FN76" i="2"/>
  <c r="FM76" i="2"/>
  <c r="FL76" i="2"/>
  <c r="FK76" i="2"/>
  <c r="FJ76" i="2"/>
  <c r="FI76" i="2"/>
  <c r="FQ76" i="2" s="1"/>
  <c r="FF76" i="2"/>
  <c r="EU76" i="2"/>
  <c r="EV76" i="2" s="1"/>
  <c r="ES76" i="2"/>
  <c r="ET76" i="2" s="1"/>
  <c r="EQ76" i="2"/>
  <c r="ER76" i="2" s="1"/>
  <c r="EO76" i="2"/>
  <c r="EP76" i="2" s="1"/>
  <c r="EL76" i="2"/>
  <c r="EB76" i="2"/>
  <c r="EA76" i="2"/>
  <c r="DZ76" i="2"/>
  <c r="DY76" i="2"/>
  <c r="DX76" i="2"/>
  <c r="DW76" i="2"/>
  <c r="DV76" i="2"/>
  <c r="DU76" i="2"/>
  <c r="EC76" i="2" s="1"/>
  <c r="ED76" i="2" s="1"/>
  <c r="DR76" i="2"/>
  <c r="DG76" i="2"/>
  <c r="DH76" i="2" s="1"/>
  <c r="DE76" i="2"/>
  <c r="DF76" i="2" s="1"/>
  <c r="DC76" i="2"/>
  <c r="DD76" i="2" s="1"/>
  <c r="DA76" i="2"/>
  <c r="DI76" i="2" s="1"/>
  <c r="DJ76" i="2" s="1"/>
  <c r="CU76" i="2"/>
  <c r="CT76" i="2"/>
  <c r="CS76" i="2"/>
  <c r="CR76" i="2"/>
  <c r="CQ76" i="2"/>
  <c r="CP76" i="2"/>
  <c r="CO76" i="2"/>
  <c r="BX76" i="2"/>
  <c r="BC76" i="2"/>
  <c r="BD76" i="2" s="1"/>
  <c r="O76" i="2"/>
  <c r="N76" i="2"/>
  <c r="HN75" i="2"/>
  <c r="GW75" i="2"/>
  <c r="GX75" i="2" s="1"/>
  <c r="GI75" i="2"/>
  <c r="GG75" i="2"/>
  <c r="GF75" i="2"/>
  <c r="GE75" i="2"/>
  <c r="GD75" i="2"/>
  <c r="GC75" i="2"/>
  <c r="GK75" i="2" s="1"/>
  <c r="GL75" i="2" s="1"/>
  <c r="FO75" i="2"/>
  <c r="FP75" i="2" s="1"/>
  <c r="FM75" i="2"/>
  <c r="FN75" i="2" s="1"/>
  <c r="FK75" i="2"/>
  <c r="FL75" i="2" s="1"/>
  <c r="FI75" i="2"/>
  <c r="FJ75" i="2" s="1"/>
  <c r="EU75" i="2"/>
  <c r="ET75" i="2"/>
  <c r="ES75" i="2"/>
  <c r="ER75" i="2"/>
  <c r="EQ75" i="2"/>
  <c r="EP75" i="2"/>
  <c r="EO75" i="2"/>
  <c r="EW75" i="2" s="1"/>
  <c r="EX75" i="2" s="1"/>
  <c r="EA75" i="2"/>
  <c r="EB75" i="2" s="1"/>
  <c r="DY75" i="2"/>
  <c r="DZ75" i="2" s="1"/>
  <c r="DW75" i="2"/>
  <c r="DX75" i="2" s="1"/>
  <c r="DU75" i="2"/>
  <c r="DV75" i="2" s="1"/>
  <c r="DH75" i="2"/>
  <c r="DG75" i="2"/>
  <c r="DF75" i="2"/>
  <c r="DE75" i="2"/>
  <c r="DD75" i="2"/>
  <c r="DC75" i="2"/>
  <c r="DB75" i="2"/>
  <c r="DA75" i="2"/>
  <c r="DI75" i="2" s="1"/>
  <c r="DJ75" i="2" s="1"/>
  <c r="CX75" i="2"/>
  <c r="CH75" i="2"/>
  <c r="CD75" i="2"/>
  <c r="CA75" i="2"/>
  <c r="CB75" i="2" s="1"/>
  <c r="BP75" i="2"/>
  <c r="BR75" i="2" s="1"/>
  <c r="BQ75" i="2" s="1"/>
  <c r="BS75" i="2" s="1"/>
  <c r="BO75" i="2"/>
  <c r="BN75" i="2"/>
  <c r="BJ75" i="2"/>
  <c r="BD75" i="2"/>
  <c r="BC75" i="2"/>
  <c r="AN75" i="2"/>
  <c r="HC75" i="2" s="1"/>
  <c r="HD75" i="2" s="1"/>
  <c r="AL75" i="2"/>
  <c r="AM75" i="2" s="1"/>
  <c r="AJ75" i="2"/>
  <c r="GY75" i="2" s="1"/>
  <c r="GZ75" i="2" s="1"/>
  <c r="AH75" i="2"/>
  <c r="AI75" i="2" s="1"/>
  <c r="X75" i="2"/>
  <c r="W75" i="2"/>
  <c r="V75" i="2"/>
  <c r="U75" i="2"/>
  <c r="N75" i="2" s="1"/>
  <c r="O75" i="2" s="1"/>
  <c r="T75" i="2"/>
  <c r="S75" i="2"/>
  <c r="R75" i="2"/>
  <c r="Q75" i="2"/>
  <c r="K75" i="2"/>
  <c r="J75" i="2"/>
  <c r="I75" i="2"/>
  <c r="GT75" i="2" s="1"/>
  <c r="SE74" i="2"/>
  <c r="SD74" i="2"/>
  <c r="RT74" i="2"/>
  <c r="RS74" i="2"/>
  <c r="SW74" i="2" s="1"/>
  <c r="UF74" i="2" s="1"/>
  <c r="RR74" i="2"/>
  <c r="RQ74" i="2"/>
  <c r="RP74" i="2"/>
  <c r="RO74" i="2"/>
  <c r="RN74" i="2"/>
  <c r="RM74" i="2"/>
  <c r="RL74" i="2"/>
  <c r="RK74" i="2"/>
  <c r="SO74" i="2" s="1"/>
  <c r="TX74" i="2" s="1"/>
  <c r="QO74" i="2"/>
  <c r="QL74" i="2"/>
  <c r="QK74" i="2"/>
  <c r="PU74" i="2"/>
  <c r="PQ74" i="2"/>
  <c r="PA74" i="2"/>
  <c r="OX74" i="2"/>
  <c r="OW74" i="2"/>
  <c r="OG74" i="2"/>
  <c r="OC74" i="2"/>
  <c r="NX74" i="2"/>
  <c r="NM74" i="2"/>
  <c r="NI74" i="2"/>
  <c r="MS74" i="2"/>
  <c r="MO74" i="2"/>
  <c r="LY74" i="2"/>
  <c r="LU74" i="2"/>
  <c r="LE74" i="2"/>
  <c r="LA74" i="2"/>
  <c r="KK74" i="2"/>
  <c r="KH74" i="2"/>
  <c r="KG74" i="2"/>
  <c r="JQ74" i="2"/>
  <c r="JM74" i="2"/>
  <c r="IW74" i="2"/>
  <c r="IS74" i="2"/>
  <c r="IC74" i="2"/>
  <c r="HY74" i="2"/>
  <c r="HT74" i="2"/>
  <c r="GY74" i="2"/>
  <c r="GI74" i="2"/>
  <c r="GG74" i="2"/>
  <c r="GE74" i="2"/>
  <c r="GC74" i="2"/>
  <c r="GK74" i="2" s="1"/>
  <c r="GL74" i="2" s="1"/>
  <c r="FO74" i="2"/>
  <c r="FM74" i="2"/>
  <c r="FK74" i="2"/>
  <c r="FL74" i="2" s="1"/>
  <c r="FI74" i="2"/>
  <c r="EV74" i="2"/>
  <c r="EU74" i="2"/>
  <c r="ES74" i="2"/>
  <c r="EQ74" i="2"/>
  <c r="EO74" i="2"/>
  <c r="EW74" i="2" s="1"/>
  <c r="EA74" i="2"/>
  <c r="EB74" i="2" s="1"/>
  <c r="DY74" i="2"/>
  <c r="DW74" i="2"/>
  <c r="DU74" i="2"/>
  <c r="DV74" i="2" s="1"/>
  <c r="DJ74" i="2"/>
  <c r="DH74" i="2"/>
  <c r="DG74" i="2"/>
  <c r="DE74" i="2"/>
  <c r="DC74" i="2"/>
  <c r="DA74" i="2"/>
  <c r="DI74" i="2" s="1"/>
  <c r="CX74" i="2"/>
  <c r="CH74" i="2"/>
  <c r="CF74" i="2"/>
  <c r="CD74" i="2"/>
  <c r="CA74" i="2"/>
  <c r="BP74" i="2"/>
  <c r="BO74" i="2"/>
  <c r="BH74" i="2"/>
  <c r="BC74" i="2"/>
  <c r="AP74" i="2"/>
  <c r="AO74" i="2"/>
  <c r="AN74" i="2"/>
  <c r="HC74" i="2" s="1"/>
  <c r="AL74" i="2"/>
  <c r="AK74" i="2"/>
  <c r="AJ74" i="2"/>
  <c r="AH74" i="2"/>
  <c r="X74" i="2"/>
  <c r="RJ74" i="2" s="1"/>
  <c r="SN74" i="2" s="1"/>
  <c r="TW74" i="2" s="1"/>
  <c r="W74" i="2"/>
  <c r="RI74" i="2" s="1"/>
  <c r="SM74" i="2" s="1"/>
  <c r="TV74" i="2" s="1"/>
  <c r="V74" i="2"/>
  <c r="RH74" i="2" s="1"/>
  <c r="U74" i="2"/>
  <c r="RG74" i="2" s="1"/>
  <c r="T74" i="2"/>
  <c r="RF74" i="2" s="1"/>
  <c r="SJ74" i="2" s="1"/>
  <c r="TS74" i="2" s="1"/>
  <c r="S74" i="2"/>
  <c r="RE74" i="2" s="1"/>
  <c r="SI74" i="2" s="1"/>
  <c r="TR74" i="2" s="1"/>
  <c r="R74" i="2"/>
  <c r="RD74" i="2" s="1"/>
  <c r="Q74" i="2"/>
  <c r="RC74" i="2" s="1"/>
  <c r="K74" i="2"/>
  <c r="J74" i="2"/>
  <c r="I74" i="2"/>
  <c r="PL74" i="2" s="1"/>
  <c r="SE73" i="2"/>
  <c r="SD73" i="2"/>
  <c r="RT73" i="2"/>
  <c r="RS73" i="2"/>
  <c r="RR73" i="2"/>
  <c r="RQ73" i="2"/>
  <c r="RP73" i="2"/>
  <c r="RO73" i="2"/>
  <c r="RN73" i="2"/>
  <c r="RM73" i="2"/>
  <c r="RL73" i="2"/>
  <c r="RK73" i="2"/>
  <c r="RG73" i="2"/>
  <c r="RC73" i="2"/>
  <c r="QO73" i="2"/>
  <c r="QQ73" i="2" s="1"/>
  <c r="QK73" i="2"/>
  <c r="QH73" i="2"/>
  <c r="PU73" i="2"/>
  <c r="PV73" i="2" s="1"/>
  <c r="PT73" i="2"/>
  <c r="PQ73" i="2"/>
  <c r="PR73" i="2" s="1"/>
  <c r="PA73" i="2"/>
  <c r="PC73" i="2" s="1"/>
  <c r="OW73" i="2"/>
  <c r="OT73" i="2"/>
  <c r="OG73" i="2"/>
  <c r="OH73" i="2" s="1"/>
  <c r="OF73" i="2"/>
  <c r="OC73" i="2"/>
  <c r="OD73" i="2" s="1"/>
  <c r="NM73" i="2"/>
  <c r="NO73" i="2" s="1"/>
  <c r="NI73" i="2"/>
  <c r="NF73" i="2"/>
  <c r="MS73" i="2"/>
  <c r="MT73" i="2" s="1"/>
  <c r="MR73" i="2"/>
  <c r="MO73" i="2"/>
  <c r="MP73" i="2" s="1"/>
  <c r="LY73" i="2"/>
  <c r="MA73" i="2" s="1"/>
  <c r="LU73" i="2"/>
  <c r="LR73" i="2"/>
  <c r="LE73" i="2"/>
  <c r="LF73" i="2" s="1"/>
  <c r="LD73" i="2"/>
  <c r="LA73" i="2"/>
  <c r="LB73" i="2" s="1"/>
  <c r="KK73" i="2"/>
  <c r="KM73" i="2" s="1"/>
  <c r="KG73" i="2"/>
  <c r="KD73" i="2"/>
  <c r="JQ73" i="2"/>
  <c r="JR73" i="2" s="1"/>
  <c r="JP73" i="2"/>
  <c r="JM73" i="2"/>
  <c r="JN73" i="2" s="1"/>
  <c r="IW73" i="2"/>
  <c r="IY73" i="2" s="1"/>
  <c r="IS73" i="2"/>
  <c r="IP73" i="2"/>
  <c r="IC73" i="2"/>
  <c r="ID73" i="2" s="1"/>
  <c r="IB73" i="2"/>
  <c r="HY73" i="2"/>
  <c r="HZ73" i="2" s="1"/>
  <c r="GT73" i="2"/>
  <c r="GI73" i="2"/>
  <c r="GJ73" i="2" s="1"/>
  <c r="GG73" i="2"/>
  <c r="GH73" i="2" s="1"/>
  <c r="GE73" i="2"/>
  <c r="GF73" i="2" s="1"/>
  <c r="GC73" i="2"/>
  <c r="GD73" i="2" s="1"/>
  <c r="FO73" i="2"/>
  <c r="FP73" i="2" s="1"/>
  <c r="FM73" i="2"/>
  <c r="FK73" i="2"/>
  <c r="FL73" i="2" s="1"/>
  <c r="FJ73" i="2"/>
  <c r="FI73" i="2"/>
  <c r="FQ73" i="2" s="1"/>
  <c r="EU73" i="2"/>
  <c r="DG73" i="2" s="1"/>
  <c r="ES73" i="2"/>
  <c r="ET73" i="2" s="1"/>
  <c r="EQ73" i="2"/>
  <c r="ER73" i="2" s="1"/>
  <c r="EO73" i="2"/>
  <c r="EP73" i="2" s="1"/>
  <c r="EA73" i="2"/>
  <c r="DY73" i="2"/>
  <c r="DZ73" i="2" s="1"/>
  <c r="DX73" i="2"/>
  <c r="DW73" i="2"/>
  <c r="DU73" i="2"/>
  <c r="DV73" i="2" s="1"/>
  <c r="DE73" i="2"/>
  <c r="DF73" i="2" s="1"/>
  <c r="DA73" i="2"/>
  <c r="AH73" i="2" s="1"/>
  <c r="CL73" i="2"/>
  <c r="CG73" i="2"/>
  <c r="CH73" i="2" s="1"/>
  <c r="BD73" i="2"/>
  <c r="BC73" i="2"/>
  <c r="X73" i="2"/>
  <c r="RJ73" i="2" s="1"/>
  <c r="W73" i="2"/>
  <c r="RI73" i="2" s="1"/>
  <c r="V73" i="2"/>
  <c r="RH73" i="2" s="1"/>
  <c r="U73" i="2"/>
  <c r="T73" i="2"/>
  <c r="RF73" i="2" s="1"/>
  <c r="S73" i="2"/>
  <c r="RE73" i="2" s="1"/>
  <c r="R73" i="2"/>
  <c r="RD73" i="2" s="1"/>
  <c r="Q73" i="2"/>
  <c r="N73" i="2"/>
  <c r="PW73" i="2" s="1"/>
  <c r="L73" i="2"/>
  <c r="K73" i="2"/>
  <c r="J73" i="2"/>
  <c r="I73" i="2"/>
  <c r="QL73" i="2" s="1"/>
  <c r="SE72" i="2"/>
  <c r="SD72" i="2"/>
  <c r="RT72" i="2"/>
  <c r="RS72" i="2"/>
  <c r="RR72" i="2"/>
  <c r="RQ72" i="2"/>
  <c r="RP72" i="2"/>
  <c r="RO72" i="2"/>
  <c r="RN72" i="2"/>
  <c r="RM72" i="2"/>
  <c r="RL72" i="2"/>
  <c r="RK72" i="2"/>
  <c r="RI72" i="2"/>
  <c r="RE72" i="2"/>
  <c r="QK72" i="2"/>
  <c r="QO72" i="2" s="1"/>
  <c r="QD72" i="2"/>
  <c r="PQ72" i="2"/>
  <c r="PU72" i="2" s="1"/>
  <c r="PJ72" i="2"/>
  <c r="OW72" i="2"/>
  <c r="PA72" i="2" s="1"/>
  <c r="OP72" i="2"/>
  <c r="OC72" i="2"/>
  <c r="OG72" i="2" s="1"/>
  <c r="NV72" i="2"/>
  <c r="NI72" i="2"/>
  <c r="NM72" i="2" s="1"/>
  <c r="NB72" i="2"/>
  <c r="MO72" i="2"/>
  <c r="MS72" i="2" s="1"/>
  <c r="MH72" i="2"/>
  <c r="LU72" i="2"/>
  <c r="LY72" i="2" s="1"/>
  <c r="LN72" i="2"/>
  <c r="LA72" i="2"/>
  <c r="LE72" i="2" s="1"/>
  <c r="KT72" i="2"/>
  <c r="KG72" i="2"/>
  <c r="KK72" i="2" s="1"/>
  <c r="JZ72" i="2"/>
  <c r="JM72" i="2"/>
  <c r="JQ72" i="2" s="1"/>
  <c r="JF72" i="2"/>
  <c r="IS72" i="2"/>
  <c r="IW72" i="2" s="1"/>
  <c r="IL72" i="2"/>
  <c r="HY72" i="2"/>
  <c r="IC72" i="2" s="1"/>
  <c r="HR72" i="2"/>
  <c r="HA72" i="2"/>
  <c r="HB72" i="2" s="1"/>
  <c r="GY72" i="2"/>
  <c r="GZ72" i="2" s="1"/>
  <c r="GW72" i="2"/>
  <c r="HE72" i="2" s="1"/>
  <c r="HF72" i="2" s="1"/>
  <c r="GI72" i="2"/>
  <c r="GJ72" i="2" s="1"/>
  <c r="GH72" i="2"/>
  <c r="GG72" i="2"/>
  <c r="GE72" i="2"/>
  <c r="GF72" i="2" s="1"/>
  <c r="GN72" i="2" s="1"/>
  <c r="GM72" i="2" s="1"/>
  <c r="GO72" i="2" s="1"/>
  <c r="GD72" i="2"/>
  <c r="GC72" i="2"/>
  <c r="GK72" i="2" s="1"/>
  <c r="GL72" i="2" s="1"/>
  <c r="FO72" i="2"/>
  <c r="FP72" i="2" s="1"/>
  <c r="FM72" i="2"/>
  <c r="FN72" i="2" s="1"/>
  <c r="FK72" i="2"/>
  <c r="FL72" i="2" s="1"/>
  <c r="FI72" i="2"/>
  <c r="FQ72" i="2" s="1"/>
  <c r="EV72" i="2"/>
  <c r="EU72" i="2"/>
  <c r="ES72" i="2"/>
  <c r="ET72" i="2" s="1"/>
  <c r="ER72" i="2"/>
  <c r="EQ72" i="2"/>
  <c r="DC72" i="2" s="1"/>
  <c r="EO72" i="2"/>
  <c r="EP72" i="2" s="1"/>
  <c r="EL72" i="2"/>
  <c r="EA72" i="2"/>
  <c r="EB72" i="2" s="1"/>
  <c r="DY72" i="2"/>
  <c r="DZ72" i="2" s="1"/>
  <c r="DX72" i="2"/>
  <c r="DW72" i="2"/>
  <c r="DU72" i="2"/>
  <c r="DV72" i="2" s="1"/>
  <c r="DH72" i="2"/>
  <c r="DG72" i="2"/>
  <c r="DF72" i="2"/>
  <c r="DE72" i="2"/>
  <c r="AL72" i="2" s="1"/>
  <c r="AM72" i="2" s="1"/>
  <c r="CX72" i="2"/>
  <c r="CL72" i="2"/>
  <c r="CH72" i="2"/>
  <c r="CG72" i="2"/>
  <c r="CF72" i="2"/>
  <c r="CC72" i="2"/>
  <c r="CC73" i="2" s="1"/>
  <c r="CD73" i="2" s="1"/>
  <c r="CB72" i="2"/>
  <c r="CA72" i="2"/>
  <c r="CA73" i="2" s="1"/>
  <c r="BX72" i="2"/>
  <c r="BL72" i="2"/>
  <c r="BJ72" i="2"/>
  <c r="BH72" i="2"/>
  <c r="BD72" i="2"/>
  <c r="BC72" i="2"/>
  <c r="AO72" i="2"/>
  <c r="AN72" i="2"/>
  <c r="BM72" i="2" s="1"/>
  <c r="X72" i="2"/>
  <c r="RJ72" i="2" s="1"/>
  <c r="W72" i="2"/>
  <c r="V72" i="2"/>
  <c r="RH72" i="2" s="1"/>
  <c r="U72" i="2"/>
  <c r="RG72" i="2" s="1"/>
  <c r="T72" i="2"/>
  <c r="N72" i="2" s="1"/>
  <c r="O72" i="2" s="1"/>
  <c r="S72" i="2"/>
  <c r="R72" i="2"/>
  <c r="RD72" i="2" s="1"/>
  <c r="Q72" i="2"/>
  <c r="RC72" i="2" s="1"/>
  <c r="L72" i="2"/>
  <c r="K72" i="2"/>
  <c r="J72" i="2"/>
  <c r="I72" i="2"/>
  <c r="QT72" i="2" s="1"/>
  <c r="SE71" i="2"/>
  <c r="SD71" i="2"/>
  <c r="RT71" i="2"/>
  <c r="RS71" i="2"/>
  <c r="RR71" i="2"/>
  <c r="RQ71" i="2"/>
  <c r="RP71" i="2"/>
  <c r="RO71" i="2"/>
  <c r="RN71" i="2"/>
  <c r="RM71" i="2"/>
  <c r="RL71" i="2"/>
  <c r="RK71" i="2"/>
  <c r="RJ71" i="2"/>
  <c r="RI71" i="2"/>
  <c r="RH71" i="2"/>
  <c r="RG71" i="2"/>
  <c r="RF71" i="2"/>
  <c r="RE71" i="2"/>
  <c r="RD71" i="2"/>
  <c r="RC71" i="2"/>
  <c r="RB71" i="2"/>
  <c r="RA71" i="2" s="1"/>
  <c r="QT71" i="2"/>
  <c r="QQ71" i="2"/>
  <c r="QP71" i="2"/>
  <c r="QO71" i="2"/>
  <c r="QN71" i="2"/>
  <c r="QL71" i="2"/>
  <c r="QK71" i="2"/>
  <c r="QJ71" i="2"/>
  <c r="QH71" i="2"/>
  <c r="QF71" i="2"/>
  <c r="QD71" i="2"/>
  <c r="PZ71" i="2"/>
  <c r="PT71" i="2"/>
  <c r="PR71" i="2"/>
  <c r="PQ71" i="2"/>
  <c r="PU71" i="2" s="1"/>
  <c r="PP71" i="2"/>
  <c r="PN71" i="2"/>
  <c r="PL71" i="2"/>
  <c r="PJ71" i="2"/>
  <c r="PF71" i="2"/>
  <c r="PC71" i="2"/>
  <c r="PB71" i="2"/>
  <c r="PA71" i="2"/>
  <c r="OZ71" i="2"/>
  <c r="OX71" i="2"/>
  <c r="OW71" i="2"/>
  <c r="OV71" i="2"/>
  <c r="OT71" i="2"/>
  <c r="OR71" i="2"/>
  <c r="OP71" i="2"/>
  <c r="OL71" i="2"/>
  <c r="OF71" i="2"/>
  <c r="OD71" i="2"/>
  <c r="OC71" i="2"/>
  <c r="OG71" i="2" s="1"/>
  <c r="OB71" i="2"/>
  <c r="NZ71" i="2"/>
  <c r="NX71" i="2"/>
  <c r="NV71" i="2"/>
  <c r="NR71" i="2"/>
  <c r="NO71" i="2"/>
  <c r="NN71" i="2"/>
  <c r="NM71" i="2"/>
  <c r="NL71" i="2"/>
  <c r="NJ71" i="2"/>
  <c r="NI71" i="2"/>
  <c r="NH71" i="2"/>
  <c r="NF71" i="2"/>
  <c r="ND71" i="2"/>
  <c r="NB71" i="2"/>
  <c r="MX71" i="2"/>
  <c r="MR71" i="2"/>
  <c r="MP71" i="2"/>
  <c r="MO71" i="2"/>
  <c r="MS71" i="2" s="1"/>
  <c r="MN71" i="2"/>
  <c r="ML71" i="2"/>
  <c r="MJ71" i="2"/>
  <c r="MH71" i="2"/>
  <c r="MD71" i="2"/>
  <c r="MA71" i="2"/>
  <c r="LZ71" i="2"/>
  <c r="LY71" i="2"/>
  <c r="LX71" i="2"/>
  <c r="LV71" i="2"/>
  <c r="LU71" i="2"/>
  <c r="LT71" i="2"/>
  <c r="LR71" i="2"/>
  <c r="LP71" i="2"/>
  <c r="LN71" i="2"/>
  <c r="LJ71" i="2"/>
  <c r="LD71" i="2"/>
  <c r="LB71" i="2"/>
  <c r="LA71" i="2"/>
  <c r="LE71" i="2" s="1"/>
  <c r="KZ71" i="2"/>
  <c r="KX71" i="2"/>
  <c r="KV71" i="2"/>
  <c r="KT71" i="2"/>
  <c r="KP71" i="2"/>
  <c r="KM71" i="2"/>
  <c r="KL71" i="2"/>
  <c r="KK71" i="2"/>
  <c r="KJ71" i="2"/>
  <c r="KH71" i="2"/>
  <c r="KG71" i="2"/>
  <c r="KF71" i="2"/>
  <c r="KD71" i="2"/>
  <c r="KB71" i="2"/>
  <c r="JZ71" i="2"/>
  <c r="JV71" i="2"/>
  <c r="JP71" i="2"/>
  <c r="JN71" i="2"/>
  <c r="JM71" i="2"/>
  <c r="JQ71" i="2" s="1"/>
  <c r="JL71" i="2"/>
  <c r="JJ71" i="2"/>
  <c r="JH71" i="2"/>
  <c r="JF71" i="2"/>
  <c r="JB71" i="2"/>
  <c r="IY71" i="2"/>
  <c r="IX71" i="2"/>
  <c r="IW71" i="2"/>
  <c r="IV71" i="2"/>
  <c r="IT71" i="2"/>
  <c r="IS71" i="2"/>
  <c r="IR71" i="2"/>
  <c r="IP71" i="2"/>
  <c r="IN71" i="2"/>
  <c r="IL71" i="2"/>
  <c r="IH71" i="2"/>
  <c r="IB71" i="2"/>
  <c r="HZ71" i="2"/>
  <c r="HY71" i="2"/>
  <c r="IC71" i="2" s="1"/>
  <c r="HX71" i="2"/>
  <c r="HV71" i="2"/>
  <c r="HT71" i="2"/>
  <c r="HR71" i="2"/>
  <c r="HN71" i="2"/>
  <c r="HD71" i="2"/>
  <c r="HB71" i="2"/>
  <c r="HA71" i="2"/>
  <c r="GY71" i="2"/>
  <c r="GZ71" i="2" s="1"/>
  <c r="GX71" i="2"/>
  <c r="GW71" i="2"/>
  <c r="GT71" i="2"/>
  <c r="GI71" i="2"/>
  <c r="GJ71" i="2" s="1"/>
  <c r="GH71" i="2"/>
  <c r="GG71" i="2"/>
  <c r="GE71" i="2"/>
  <c r="GF71" i="2" s="1"/>
  <c r="GC71" i="2"/>
  <c r="GD71" i="2" s="1"/>
  <c r="FZ71" i="2"/>
  <c r="FP71" i="2"/>
  <c r="FO71" i="2"/>
  <c r="FM71" i="2"/>
  <c r="FN71" i="2" s="1"/>
  <c r="FL71" i="2"/>
  <c r="FK71" i="2"/>
  <c r="FJ71" i="2"/>
  <c r="FI71" i="2"/>
  <c r="FQ71" i="2" s="1"/>
  <c r="FF71" i="2"/>
  <c r="EV71" i="2"/>
  <c r="EU71" i="2"/>
  <c r="ES71" i="2"/>
  <c r="ET71" i="2" s="1"/>
  <c r="EQ71" i="2"/>
  <c r="ER71" i="2" s="1"/>
  <c r="EO71" i="2"/>
  <c r="DA71" i="2" s="1"/>
  <c r="EL71" i="2"/>
  <c r="EA71" i="2"/>
  <c r="EB71" i="2" s="1"/>
  <c r="DZ71" i="2"/>
  <c r="DY71" i="2"/>
  <c r="DX71" i="2"/>
  <c r="EF71" i="2" s="1"/>
  <c r="EE71" i="2" s="1"/>
  <c r="EG71" i="2" s="1"/>
  <c r="DW71" i="2"/>
  <c r="DV71" i="2"/>
  <c r="DU71" i="2"/>
  <c r="EC71" i="2" s="1"/>
  <c r="ED71" i="2" s="1"/>
  <c r="DR71" i="2"/>
  <c r="DG71" i="2"/>
  <c r="DH71" i="2" s="1"/>
  <c r="DC71" i="2"/>
  <c r="DD71" i="2" s="1"/>
  <c r="CX71" i="2"/>
  <c r="CL71" i="2"/>
  <c r="CI71" i="2"/>
  <c r="CM71" i="2" s="1"/>
  <c r="CH71" i="2"/>
  <c r="CF71" i="2"/>
  <c r="CD71" i="2"/>
  <c r="CB71" i="2"/>
  <c r="BX71" i="2"/>
  <c r="BL71" i="2"/>
  <c r="BJ71" i="2"/>
  <c r="BH71" i="2"/>
  <c r="BC71" i="2"/>
  <c r="BD71" i="2" s="1"/>
  <c r="N71" i="2"/>
  <c r="O71" i="2" s="1"/>
  <c r="SE70" i="2"/>
  <c r="SD70" i="2"/>
  <c r="RT70" i="2"/>
  <c r="RS70" i="2"/>
  <c r="RR70" i="2"/>
  <c r="RQ70" i="2"/>
  <c r="RP70" i="2"/>
  <c r="RO70" i="2"/>
  <c r="RN70" i="2"/>
  <c r="RM70" i="2"/>
  <c r="RL70" i="2"/>
  <c r="RK70" i="2"/>
  <c r="RH70" i="2"/>
  <c r="RD70" i="2"/>
  <c r="QT70" i="2"/>
  <c r="QO70" i="2"/>
  <c r="QK70" i="2"/>
  <c r="QL70" i="2" s="1"/>
  <c r="QJ70" i="2"/>
  <c r="PU70" i="2"/>
  <c r="PQ70" i="2"/>
  <c r="PF70" i="2"/>
  <c r="PA70" i="2"/>
  <c r="OW70" i="2"/>
  <c r="OX70" i="2" s="1"/>
  <c r="OV70" i="2"/>
  <c r="OG70" i="2"/>
  <c r="OC70" i="2"/>
  <c r="NR70" i="2"/>
  <c r="NM70" i="2"/>
  <c r="NI70" i="2"/>
  <c r="NJ70" i="2" s="1"/>
  <c r="NH70" i="2"/>
  <c r="MS70" i="2"/>
  <c r="MV70" i="2" s="1"/>
  <c r="MO70" i="2"/>
  <c r="MD70" i="2"/>
  <c r="LY70" i="2"/>
  <c r="LU70" i="2"/>
  <c r="LV70" i="2" s="1"/>
  <c r="LT70" i="2"/>
  <c r="LE70" i="2"/>
  <c r="LH70" i="2" s="1"/>
  <c r="LA70" i="2"/>
  <c r="KP70" i="2"/>
  <c r="KK70" i="2"/>
  <c r="KG70" i="2"/>
  <c r="KH70" i="2" s="1"/>
  <c r="KF70" i="2"/>
  <c r="JQ70" i="2"/>
  <c r="JM70" i="2"/>
  <c r="JB70" i="2"/>
  <c r="IW70" i="2"/>
  <c r="IS70" i="2"/>
  <c r="IT70" i="2" s="1"/>
  <c r="IR70" i="2"/>
  <c r="IC70" i="2"/>
  <c r="HY70" i="2"/>
  <c r="HN70" i="2"/>
  <c r="HE70" i="2"/>
  <c r="HF70" i="2" s="1"/>
  <c r="HA70" i="2"/>
  <c r="HB70" i="2" s="1"/>
  <c r="GY70" i="2"/>
  <c r="GW70" i="2"/>
  <c r="GX70" i="2" s="1"/>
  <c r="GT70" i="2"/>
  <c r="GI70" i="2"/>
  <c r="GJ70" i="2" s="1"/>
  <c r="GG70" i="2"/>
  <c r="GH70" i="2" s="1"/>
  <c r="GE70" i="2"/>
  <c r="GC70" i="2"/>
  <c r="GD70" i="2" s="1"/>
  <c r="FO70" i="2"/>
  <c r="FP70" i="2" s="1"/>
  <c r="FM70" i="2"/>
  <c r="FK70" i="2"/>
  <c r="FL70" i="2" s="1"/>
  <c r="FJ70" i="2"/>
  <c r="FI70" i="2"/>
  <c r="FQ70" i="2" s="1"/>
  <c r="EU70" i="2"/>
  <c r="DG70" i="2" s="1"/>
  <c r="ES70" i="2"/>
  <c r="EQ70" i="2"/>
  <c r="ER70" i="2" s="1"/>
  <c r="EO70" i="2"/>
  <c r="EP70" i="2" s="1"/>
  <c r="EA70" i="2"/>
  <c r="DY70" i="2"/>
  <c r="DZ70" i="2" s="1"/>
  <c r="DX70" i="2"/>
  <c r="DW70" i="2"/>
  <c r="DU70" i="2"/>
  <c r="DV70" i="2" s="1"/>
  <c r="DE70" i="2"/>
  <c r="DF70" i="2" s="1"/>
  <c r="DA70" i="2"/>
  <c r="AH70" i="2" s="1"/>
  <c r="CL70" i="2"/>
  <c r="CG70" i="2"/>
  <c r="CH70" i="2" s="1"/>
  <c r="BD70" i="2"/>
  <c r="BC70" i="2"/>
  <c r="X70" i="2"/>
  <c r="X204" i="2" s="1"/>
  <c r="W70" i="2"/>
  <c r="W204" i="2" s="1"/>
  <c r="V70" i="2"/>
  <c r="V204" i="2" s="1"/>
  <c r="U70" i="2"/>
  <c r="U204" i="2" s="1"/>
  <c r="T70" i="2"/>
  <c r="T204" i="2" s="1"/>
  <c r="S70" i="2"/>
  <c r="S204" i="2" s="1"/>
  <c r="R70" i="2"/>
  <c r="R204" i="2" s="1"/>
  <c r="Q70" i="2"/>
  <c r="Q204" i="2" s="1"/>
  <c r="N70" i="2"/>
  <c r="O70" i="2" s="1"/>
  <c r="L70" i="2"/>
  <c r="K70" i="2"/>
  <c r="J70" i="2"/>
  <c r="I70" i="2"/>
  <c r="I204" i="2" s="1"/>
  <c r="SE69" i="2"/>
  <c r="SD69" i="2"/>
  <c r="RT69" i="2"/>
  <c r="RS69" i="2"/>
  <c r="RR69" i="2"/>
  <c r="RQ69" i="2"/>
  <c r="RP69" i="2"/>
  <c r="RO69" i="2"/>
  <c r="RN69" i="2"/>
  <c r="RM69" i="2"/>
  <c r="RL69" i="2"/>
  <c r="RK69" i="2"/>
  <c r="RI69" i="2"/>
  <c r="RE69" i="2"/>
  <c r="QK69" i="2"/>
  <c r="QO69" i="2" s="1"/>
  <c r="QD69" i="2"/>
  <c r="PQ69" i="2"/>
  <c r="PU69" i="2" s="1"/>
  <c r="PJ69" i="2"/>
  <c r="OW69" i="2"/>
  <c r="PA69" i="2" s="1"/>
  <c r="OP69" i="2"/>
  <c r="OC69" i="2"/>
  <c r="OG69" i="2" s="1"/>
  <c r="NV69" i="2"/>
  <c r="NI69" i="2"/>
  <c r="NM69" i="2" s="1"/>
  <c r="NB69" i="2"/>
  <c r="MO69" i="2"/>
  <c r="MS69" i="2" s="1"/>
  <c r="MH69" i="2"/>
  <c r="LU69" i="2"/>
  <c r="LY69" i="2" s="1"/>
  <c r="LN69" i="2"/>
  <c r="LA69" i="2"/>
  <c r="LE69" i="2" s="1"/>
  <c r="KT69" i="2"/>
  <c r="KG69" i="2"/>
  <c r="KK69" i="2" s="1"/>
  <c r="JZ69" i="2"/>
  <c r="JM69" i="2"/>
  <c r="JQ69" i="2" s="1"/>
  <c r="JF69" i="2"/>
  <c r="IS69" i="2"/>
  <c r="IW69" i="2" s="1"/>
  <c r="IL69" i="2"/>
  <c r="HY69" i="2"/>
  <c r="IC69" i="2" s="1"/>
  <c r="HR69" i="2"/>
  <c r="HC69" i="2"/>
  <c r="HD69" i="2" s="1"/>
  <c r="HB69" i="2"/>
  <c r="HA69" i="2"/>
  <c r="GY69" i="2"/>
  <c r="GZ69" i="2" s="1"/>
  <c r="GX69" i="2"/>
  <c r="GW69" i="2"/>
  <c r="HE69" i="2" s="1"/>
  <c r="HF69" i="2" s="1"/>
  <c r="GI69" i="2"/>
  <c r="GJ69" i="2" s="1"/>
  <c r="GG69" i="2"/>
  <c r="GH69" i="2" s="1"/>
  <c r="GE69" i="2"/>
  <c r="GF69" i="2" s="1"/>
  <c r="GC69" i="2"/>
  <c r="GK69" i="2" s="1"/>
  <c r="GL69" i="2" s="1"/>
  <c r="FP69" i="2"/>
  <c r="FO69" i="2"/>
  <c r="FM69" i="2"/>
  <c r="FN69" i="2" s="1"/>
  <c r="FL69" i="2"/>
  <c r="FK69" i="2"/>
  <c r="FI69" i="2"/>
  <c r="FJ69" i="2" s="1"/>
  <c r="FF69" i="2"/>
  <c r="EU69" i="2"/>
  <c r="EV69" i="2" s="1"/>
  <c r="ES69" i="2"/>
  <c r="DE69" i="2" s="1"/>
  <c r="ER69" i="2"/>
  <c r="EQ69" i="2"/>
  <c r="EO69" i="2"/>
  <c r="EP69" i="2" s="1"/>
  <c r="EA69" i="2"/>
  <c r="EB69" i="2" s="1"/>
  <c r="DZ69" i="2"/>
  <c r="DY69" i="2"/>
  <c r="DW69" i="2"/>
  <c r="DX69" i="2" s="1"/>
  <c r="DV69" i="2"/>
  <c r="DU69" i="2"/>
  <c r="EC69" i="2" s="1"/>
  <c r="ED69" i="2" s="1"/>
  <c r="DG69" i="2"/>
  <c r="AN69" i="2" s="1"/>
  <c r="DC69" i="2"/>
  <c r="DD69" i="2" s="1"/>
  <c r="CX69" i="2"/>
  <c r="CI69" i="2"/>
  <c r="CM69" i="2" s="1"/>
  <c r="CG69" i="2"/>
  <c r="CH69" i="2" s="1"/>
  <c r="CH68" i="2" s="1"/>
  <c r="CF69" i="2"/>
  <c r="CD69" i="2"/>
  <c r="CC69" i="2"/>
  <c r="CC70" i="2" s="1"/>
  <c r="CD70" i="2" s="1"/>
  <c r="CA69" i="2"/>
  <c r="CB69" i="2" s="1"/>
  <c r="BX69" i="2"/>
  <c r="BL69" i="2"/>
  <c r="BJ69" i="2"/>
  <c r="BH69" i="2"/>
  <c r="BC69" i="2"/>
  <c r="BD69" i="2" s="1"/>
  <c r="X69" i="2"/>
  <c r="X205" i="2" s="1"/>
  <c r="W69" i="2"/>
  <c r="W205" i="2" s="1"/>
  <c r="V69" i="2"/>
  <c r="V205" i="2" s="1"/>
  <c r="U69" i="2"/>
  <c r="U205" i="2" s="1"/>
  <c r="T69" i="2"/>
  <c r="T205" i="2" s="1"/>
  <c r="S69" i="2"/>
  <c r="S205" i="2" s="1"/>
  <c r="R69" i="2"/>
  <c r="R205" i="2" s="1"/>
  <c r="Q69" i="2"/>
  <c r="Q205" i="2" s="1"/>
  <c r="L69" i="2"/>
  <c r="K69" i="2"/>
  <c r="J69" i="2"/>
  <c r="I69" i="2"/>
  <c r="I205" i="2" s="1"/>
  <c r="TA68" i="2"/>
  <c r="UJ68" i="2" s="1"/>
  <c r="SS68" i="2"/>
  <c r="UB68" i="2" s="1"/>
  <c r="SK68" i="2"/>
  <c r="TT68" i="2" s="1"/>
  <c r="SE68" i="2"/>
  <c r="SD68" i="2"/>
  <c r="RT68" i="2"/>
  <c r="SX68" i="2" s="1"/>
  <c r="UG68" i="2" s="1"/>
  <c r="RS68" i="2"/>
  <c r="SW68" i="2" s="1"/>
  <c r="UF68" i="2" s="1"/>
  <c r="RR68" i="2"/>
  <c r="RQ68" i="2"/>
  <c r="SU68" i="2" s="1"/>
  <c r="UD68" i="2" s="1"/>
  <c r="RP68" i="2"/>
  <c r="RO68" i="2"/>
  <c r="RN68" i="2"/>
  <c r="SR68" i="2" s="1"/>
  <c r="UA68" i="2" s="1"/>
  <c r="RM68" i="2"/>
  <c r="SQ68" i="2" s="1"/>
  <c r="TZ68" i="2" s="1"/>
  <c r="RL68" i="2"/>
  <c r="SP68" i="2" s="1"/>
  <c r="TY68" i="2" s="1"/>
  <c r="RK68" i="2"/>
  <c r="SO68" i="2" s="1"/>
  <c r="TX68" i="2" s="1"/>
  <c r="RJ68" i="2"/>
  <c r="RI68" i="2"/>
  <c r="SM68" i="2" s="1"/>
  <c r="TV68" i="2" s="1"/>
  <c r="RH68" i="2"/>
  <c r="RG68" i="2"/>
  <c r="RF68" i="2"/>
  <c r="SJ68" i="2" s="1"/>
  <c r="TS68" i="2" s="1"/>
  <c r="RE68" i="2"/>
  <c r="SI68" i="2" s="1"/>
  <c r="TR68" i="2" s="1"/>
  <c r="RD68" i="2"/>
  <c r="SH68" i="2" s="1"/>
  <c r="TQ68" i="2" s="1"/>
  <c r="RC68" i="2"/>
  <c r="RB68" i="2" s="1"/>
  <c r="RA68" i="2" s="1"/>
  <c r="QO68" i="2"/>
  <c r="QK68" i="2"/>
  <c r="PU68" i="2"/>
  <c r="PQ68" i="2"/>
  <c r="PA68" i="2"/>
  <c r="OW68" i="2"/>
  <c r="OG68" i="2"/>
  <c r="OC68" i="2"/>
  <c r="NM68" i="2"/>
  <c r="NI68" i="2"/>
  <c r="MS68" i="2"/>
  <c r="MO68" i="2"/>
  <c r="LY68" i="2"/>
  <c r="LU68" i="2"/>
  <c r="LE68" i="2"/>
  <c r="LA68" i="2"/>
  <c r="KK68" i="2"/>
  <c r="KG68" i="2"/>
  <c r="JQ68" i="2"/>
  <c r="JM68" i="2"/>
  <c r="IW68" i="2"/>
  <c r="IS68" i="2"/>
  <c r="IC68" i="2"/>
  <c r="HY68" i="2"/>
  <c r="HI68" i="2"/>
  <c r="HE68" i="2"/>
  <c r="GO68" i="2"/>
  <c r="GK68" i="2"/>
  <c r="FQ68" i="2"/>
  <c r="FS68" i="2" s="1"/>
  <c r="FU68" i="2" s="1"/>
  <c r="FA68" i="2"/>
  <c r="EW68" i="2"/>
  <c r="EG68" i="2"/>
  <c r="EC68" i="2"/>
  <c r="DM68" i="2"/>
  <c r="DI68" i="2"/>
  <c r="CI68" i="2"/>
  <c r="CM68" i="2" s="1"/>
  <c r="BQ68" i="2"/>
  <c r="BS68" i="2" s="1"/>
  <c r="BO68" i="2"/>
  <c r="AP68" i="2"/>
  <c r="SV68" i="2" s="1"/>
  <c r="UE68" i="2" s="1"/>
  <c r="N68" i="2"/>
  <c r="O68" i="2" s="1"/>
  <c r="TB67" i="2"/>
  <c r="UK67" i="2" s="1"/>
  <c r="ST67" i="2"/>
  <c r="UC67" i="2" s="1"/>
  <c r="SL67" i="2"/>
  <c r="TU67" i="2" s="1"/>
  <c r="SE67" i="2"/>
  <c r="SD67" i="2"/>
  <c r="RT67" i="2"/>
  <c r="SX67" i="2" s="1"/>
  <c r="UG67" i="2" s="1"/>
  <c r="RS67" i="2"/>
  <c r="RR67" i="2"/>
  <c r="SV67" i="2" s="1"/>
  <c r="UE67" i="2" s="1"/>
  <c r="RQ67" i="2"/>
  <c r="SU67" i="2" s="1"/>
  <c r="UD67" i="2" s="1"/>
  <c r="RP67" i="2"/>
  <c r="RO67" i="2"/>
  <c r="SS67" i="2" s="1"/>
  <c r="UB67" i="2" s="1"/>
  <c r="RN67" i="2"/>
  <c r="SR67" i="2" s="1"/>
  <c r="UA67" i="2" s="1"/>
  <c r="RM67" i="2"/>
  <c r="SQ67" i="2" s="1"/>
  <c r="TZ67" i="2" s="1"/>
  <c r="RL67" i="2"/>
  <c r="SP67" i="2" s="1"/>
  <c r="TY67" i="2" s="1"/>
  <c r="RK67" i="2"/>
  <c r="RJ67" i="2"/>
  <c r="SN67" i="2" s="1"/>
  <c r="TW67" i="2" s="1"/>
  <c r="RI67" i="2"/>
  <c r="SM67" i="2" s="1"/>
  <c r="TV67" i="2" s="1"/>
  <c r="RH67" i="2"/>
  <c r="RG67" i="2"/>
  <c r="SK67" i="2" s="1"/>
  <c r="TT67" i="2" s="1"/>
  <c r="RF67" i="2"/>
  <c r="SJ67" i="2" s="1"/>
  <c r="TS67" i="2" s="1"/>
  <c r="RE67" i="2"/>
  <c r="SI67" i="2" s="1"/>
  <c r="TR67" i="2" s="1"/>
  <c r="RD67" i="2"/>
  <c r="SH67" i="2" s="1"/>
  <c r="TQ67" i="2" s="1"/>
  <c r="RC67" i="2"/>
  <c r="RB67" i="2" s="1"/>
  <c r="RA67" i="2" s="1"/>
  <c r="QT67" i="2"/>
  <c r="QO67" i="2"/>
  <c r="QR67" i="2" s="1"/>
  <c r="QN67" i="2"/>
  <c r="QK67" i="2"/>
  <c r="QL67" i="2" s="1"/>
  <c r="QJ67" i="2"/>
  <c r="QH67" i="2"/>
  <c r="QF67" i="2"/>
  <c r="QD67" i="2"/>
  <c r="PZ67" i="2"/>
  <c r="PU67" i="2"/>
  <c r="PX67" i="2" s="1"/>
  <c r="PT67" i="2"/>
  <c r="PQ67" i="2"/>
  <c r="PR67" i="2" s="1"/>
  <c r="PP67" i="2"/>
  <c r="PN67" i="2"/>
  <c r="PL67" i="2"/>
  <c r="PJ67" i="2"/>
  <c r="PF67" i="2"/>
  <c r="PA67" i="2"/>
  <c r="PD67" i="2" s="1"/>
  <c r="OZ67" i="2"/>
  <c r="OW67" i="2"/>
  <c r="OX67" i="2" s="1"/>
  <c r="OV67" i="2"/>
  <c r="OT67" i="2"/>
  <c r="OR67" i="2"/>
  <c r="OP67" i="2"/>
  <c r="OL67" i="2"/>
  <c r="OG67" i="2"/>
  <c r="OJ67" i="2" s="1"/>
  <c r="OF67" i="2"/>
  <c r="OC67" i="2"/>
  <c r="OD67" i="2" s="1"/>
  <c r="OB67" i="2"/>
  <c r="NZ67" i="2"/>
  <c r="NX67" i="2"/>
  <c r="NV67" i="2"/>
  <c r="NR67" i="2"/>
  <c r="NM67" i="2"/>
  <c r="NP67" i="2" s="1"/>
  <c r="NL67" i="2"/>
  <c r="NI67" i="2"/>
  <c r="NJ67" i="2" s="1"/>
  <c r="NH67" i="2"/>
  <c r="NF67" i="2"/>
  <c r="ND67" i="2"/>
  <c r="NB67" i="2"/>
  <c r="MX67" i="2"/>
  <c r="MS67" i="2"/>
  <c r="MV67" i="2" s="1"/>
  <c r="MR67" i="2"/>
  <c r="MO67" i="2"/>
  <c r="MP67" i="2" s="1"/>
  <c r="MN67" i="2"/>
  <c r="ML67" i="2"/>
  <c r="MJ67" i="2"/>
  <c r="MH67" i="2"/>
  <c r="MD67" i="2"/>
  <c r="LY67" i="2"/>
  <c r="MB67" i="2" s="1"/>
  <c r="LX67" i="2"/>
  <c r="LU67" i="2"/>
  <c r="LV67" i="2" s="1"/>
  <c r="LT67" i="2"/>
  <c r="LR67" i="2"/>
  <c r="LP67" i="2"/>
  <c r="LN67" i="2"/>
  <c r="LJ67" i="2"/>
  <c r="LE67" i="2"/>
  <c r="LH67" i="2" s="1"/>
  <c r="LD67" i="2"/>
  <c r="LA67" i="2"/>
  <c r="LB67" i="2" s="1"/>
  <c r="KZ67" i="2"/>
  <c r="KX67" i="2"/>
  <c r="KV67" i="2"/>
  <c r="KT67" i="2"/>
  <c r="KP67" i="2"/>
  <c r="KK67" i="2"/>
  <c r="KN67" i="2" s="1"/>
  <c r="KJ67" i="2"/>
  <c r="KG67" i="2"/>
  <c r="KH67" i="2" s="1"/>
  <c r="KF67" i="2"/>
  <c r="KD67" i="2"/>
  <c r="KB67" i="2"/>
  <c r="JZ67" i="2"/>
  <c r="JV67" i="2"/>
  <c r="JQ67" i="2"/>
  <c r="JT67" i="2" s="1"/>
  <c r="JP67" i="2"/>
  <c r="JM67" i="2"/>
  <c r="JN67" i="2" s="1"/>
  <c r="JL67" i="2"/>
  <c r="JJ67" i="2"/>
  <c r="JH67" i="2"/>
  <c r="JF67" i="2"/>
  <c r="JB67" i="2"/>
  <c r="IW67" i="2"/>
  <c r="IZ67" i="2" s="1"/>
  <c r="IV67" i="2"/>
  <c r="IS67" i="2"/>
  <c r="IT67" i="2" s="1"/>
  <c r="IR67" i="2"/>
  <c r="IP67" i="2"/>
  <c r="IN67" i="2"/>
  <c r="IL67" i="2"/>
  <c r="IH67" i="2"/>
  <c r="IC67" i="2"/>
  <c r="IF67" i="2" s="1"/>
  <c r="IB67" i="2"/>
  <c r="HY67" i="2"/>
  <c r="HZ67" i="2" s="1"/>
  <c r="HX67" i="2"/>
  <c r="HV67" i="2"/>
  <c r="HT67" i="2"/>
  <c r="HR67" i="2"/>
  <c r="HN67" i="2"/>
  <c r="HE67" i="2"/>
  <c r="HF67" i="2" s="1"/>
  <c r="HD67" i="2"/>
  <c r="HB67" i="2"/>
  <c r="GZ67" i="2"/>
  <c r="GX67" i="2"/>
  <c r="GT67" i="2"/>
  <c r="GK67" i="2"/>
  <c r="GO67" i="2" s="1"/>
  <c r="GJ67" i="2"/>
  <c r="GH67" i="2"/>
  <c r="GF67" i="2"/>
  <c r="GD67" i="2"/>
  <c r="FZ67" i="2"/>
  <c r="FR67" i="2"/>
  <c r="FQ67" i="2"/>
  <c r="FS67" i="2" s="1"/>
  <c r="FP67" i="2"/>
  <c r="FN67" i="2"/>
  <c r="FL67" i="2"/>
  <c r="FJ67" i="2"/>
  <c r="FF67" i="2"/>
  <c r="EX67" i="2"/>
  <c r="EW67" i="2"/>
  <c r="EV67" i="2"/>
  <c r="ET67" i="2"/>
  <c r="ER67" i="2"/>
  <c r="EZ67" i="2" s="1"/>
  <c r="EY67" i="2" s="1"/>
  <c r="FA67" i="2" s="1"/>
  <c r="EP67" i="2"/>
  <c r="EL67" i="2"/>
  <c r="EC67" i="2"/>
  <c r="ED67" i="2" s="1"/>
  <c r="EF67" i="2" s="1"/>
  <c r="EE67" i="2" s="1"/>
  <c r="EG67" i="2" s="1"/>
  <c r="EB67" i="2"/>
  <c r="DZ67" i="2"/>
  <c r="DX67" i="2"/>
  <c r="DV67" i="2"/>
  <c r="DR67" i="2"/>
  <c r="DM67" i="2"/>
  <c r="DP67" i="2" s="1"/>
  <c r="DI67" i="2"/>
  <c r="DJ67" i="2" s="1"/>
  <c r="DL67" i="2" s="1"/>
  <c r="DH67" i="2"/>
  <c r="DF67" i="2"/>
  <c r="DD67" i="2"/>
  <c r="DB67" i="2"/>
  <c r="CX67" i="2"/>
  <c r="CL67" i="2"/>
  <c r="CJ67" i="2"/>
  <c r="CI67" i="2"/>
  <c r="CM67" i="2" s="1"/>
  <c r="CH67" i="2"/>
  <c r="CF67" i="2"/>
  <c r="CD67" i="2"/>
  <c r="CB67" i="2"/>
  <c r="BX67" i="2"/>
  <c r="BP67" i="2"/>
  <c r="BO67" i="2"/>
  <c r="BN67" i="2"/>
  <c r="BL67" i="2"/>
  <c r="BJ67" i="2"/>
  <c r="BR67" i="2" s="1"/>
  <c r="BQ67" i="2" s="1"/>
  <c r="BS67" i="2" s="1"/>
  <c r="BH67" i="2"/>
  <c r="BD67" i="2"/>
  <c r="AV67" i="2"/>
  <c r="AU67" i="2" s="1"/>
  <c r="AX67" i="2" s="1"/>
  <c r="AS67" i="2"/>
  <c r="AR67" i="2"/>
  <c r="AP67" i="2"/>
  <c r="SW67" i="2" s="1"/>
  <c r="UF67" i="2" s="1"/>
  <c r="AO67" i="2"/>
  <c r="AM67" i="2"/>
  <c r="AK67" i="2"/>
  <c r="AI67" i="2"/>
  <c r="O67" i="2"/>
  <c r="BB67" i="2" s="1"/>
  <c r="N67" i="2"/>
  <c r="GJ66" i="2"/>
  <c r="GI66" i="2"/>
  <c r="GG66" i="2"/>
  <c r="GH66" i="2" s="1"/>
  <c r="GF66" i="2"/>
  <c r="GF63" i="2" s="1"/>
  <c r="GE66" i="2"/>
  <c r="GC66" i="2"/>
  <c r="GD66" i="2" s="1"/>
  <c r="FZ66" i="2"/>
  <c r="FP66" i="2"/>
  <c r="FO66" i="2"/>
  <c r="FM66" i="2"/>
  <c r="FN66" i="2" s="1"/>
  <c r="FK66" i="2"/>
  <c r="FI66" i="2"/>
  <c r="FJ66" i="2" s="1"/>
  <c r="FF66" i="2"/>
  <c r="EU66" i="2"/>
  <c r="EV66" i="2" s="1"/>
  <c r="ET66" i="2"/>
  <c r="ET63" i="2" s="1"/>
  <c r="ES66" i="2"/>
  <c r="EQ66" i="2"/>
  <c r="ER66" i="2" s="1"/>
  <c r="EP66" i="2"/>
  <c r="EO66" i="2"/>
  <c r="EW66" i="2" s="1"/>
  <c r="EX66" i="2" s="1"/>
  <c r="EA66" i="2"/>
  <c r="EB66" i="2" s="1"/>
  <c r="DZ66" i="2"/>
  <c r="DY66" i="2"/>
  <c r="DW66" i="2"/>
  <c r="DX66" i="2" s="1"/>
  <c r="EF66" i="2" s="1"/>
  <c r="EE66" i="2" s="1"/>
  <c r="EG66" i="2" s="1"/>
  <c r="DV66" i="2"/>
  <c r="DU66" i="2"/>
  <c r="EC66" i="2" s="1"/>
  <c r="ED66" i="2" s="1"/>
  <c r="DR66" i="2"/>
  <c r="DH66" i="2"/>
  <c r="DH63" i="2" s="1"/>
  <c r="DG66" i="2"/>
  <c r="AN66" i="2" s="1"/>
  <c r="DE66" i="2"/>
  <c r="DF66" i="2" s="1"/>
  <c r="DD66" i="2"/>
  <c r="DC66" i="2"/>
  <c r="AJ66" i="2" s="1"/>
  <c r="DA66" i="2"/>
  <c r="DB66" i="2" s="1"/>
  <c r="CX66" i="2"/>
  <c r="CL66" i="2"/>
  <c r="CG66" i="2"/>
  <c r="CH66" i="2" s="1"/>
  <c r="CF66" i="2"/>
  <c r="CF63" i="2" s="1"/>
  <c r="CD66" i="2"/>
  <c r="CC66" i="2"/>
  <c r="CA66" i="2"/>
  <c r="CI66" i="2" s="1"/>
  <c r="BX66" i="2"/>
  <c r="BP66" i="2"/>
  <c r="BO66" i="2"/>
  <c r="BL66" i="2"/>
  <c r="BJ66" i="2"/>
  <c r="BR66" i="2" s="1"/>
  <c r="BQ66" i="2" s="1"/>
  <c r="BS66" i="2" s="1"/>
  <c r="BH66" i="2"/>
  <c r="BC66" i="2"/>
  <c r="BD66" i="2" s="1"/>
  <c r="AL66" i="2"/>
  <c r="HA66" i="2" s="1"/>
  <c r="HB66" i="2" s="1"/>
  <c r="AH66" i="2"/>
  <c r="AI66" i="2" s="1"/>
  <c r="X66" i="2"/>
  <c r="W66" i="2"/>
  <c r="V66" i="2"/>
  <c r="U66" i="2"/>
  <c r="T66" i="2"/>
  <c r="S66" i="2"/>
  <c r="R66" i="2"/>
  <c r="Q66" i="2"/>
  <c r="N66" i="2" s="1"/>
  <c r="O66" i="2" s="1"/>
  <c r="L66" i="2"/>
  <c r="K66" i="2"/>
  <c r="J66" i="2"/>
  <c r="I66" i="2"/>
  <c r="EL66" i="2" s="1"/>
  <c r="SE65" i="2"/>
  <c r="SD65" i="2"/>
  <c r="RT65" i="2"/>
  <c r="RS65" i="2"/>
  <c r="RR65" i="2"/>
  <c r="RQ65" i="2"/>
  <c r="RP65" i="2"/>
  <c r="RO65" i="2"/>
  <c r="RN65" i="2"/>
  <c r="RM65" i="2"/>
  <c r="RL65" i="2"/>
  <c r="RK65" i="2"/>
  <c r="RG65" i="2"/>
  <c r="QO65" i="2"/>
  <c r="QP65" i="2" s="1"/>
  <c r="QN65" i="2"/>
  <c r="QK65" i="2"/>
  <c r="QH65" i="2"/>
  <c r="PU65" i="2"/>
  <c r="PV65" i="2" s="1"/>
  <c r="PT65" i="2"/>
  <c r="PQ65" i="2"/>
  <c r="PN65" i="2"/>
  <c r="PA65" i="2"/>
  <c r="PB65" i="2" s="1"/>
  <c r="OZ65" i="2"/>
  <c r="OW65" i="2"/>
  <c r="OT65" i="2"/>
  <c r="OG65" i="2"/>
  <c r="OH65" i="2" s="1"/>
  <c r="OF65" i="2"/>
  <c r="OC65" i="2"/>
  <c r="NZ65" i="2"/>
  <c r="NM65" i="2"/>
  <c r="NN65" i="2" s="1"/>
  <c r="NL65" i="2"/>
  <c r="NI65" i="2"/>
  <c r="NF65" i="2"/>
  <c r="MS65" i="2"/>
  <c r="MT65" i="2" s="1"/>
  <c r="MR65" i="2"/>
  <c r="MO65" i="2"/>
  <c r="ML65" i="2"/>
  <c r="LY65" i="2"/>
  <c r="LZ65" i="2" s="1"/>
  <c r="LX65" i="2"/>
  <c r="LU65" i="2"/>
  <c r="LR65" i="2"/>
  <c r="LE65" i="2"/>
  <c r="LF65" i="2" s="1"/>
  <c r="LD65" i="2"/>
  <c r="LA65" i="2"/>
  <c r="KX65" i="2"/>
  <c r="KK65" i="2"/>
  <c r="KL65" i="2" s="1"/>
  <c r="KJ65" i="2"/>
  <c r="KG65" i="2"/>
  <c r="KD65" i="2"/>
  <c r="JQ65" i="2"/>
  <c r="JR65" i="2" s="1"/>
  <c r="JP65" i="2"/>
  <c r="JM65" i="2"/>
  <c r="JJ65" i="2"/>
  <c r="IW65" i="2"/>
  <c r="IX65" i="2" s="1"/>
  <c r="IV65" i="2"/>
  <c r="IS65" i="2"/>
  <c r="IP65" i="2"/>
  <c r="IC65" i="2"/>
  <c r="ID65" i="2" s="1"/>
  <c r="IB65" i="2"/>
  <c r="HY65" i="2"/>
  <c r="HV65" i="2"/>
  <c r="HD65" i="2"/>
  <c r="HA65" i="2"/>
  <c r="GY65" i="2"/>
  <c r="HE65" i="2" s="1"/>
  <c r="HF65" i="2" s="1"/>
  <c r="GW65" i="2"/>
  <c r="GJ65" i="2"/>
  <c r="GI65" i="2"/>
  <c r="GG65" i="2"/>
  <c r="GH65" i="2" s="1"/>
  <c r="GF65" i="2"/>
  <c r="GE65" i="2"/>
  <c r="GC65" i="2"/>
  <c r="GD65" i="2" s="1"/>
  <c r="FZ65" i="2"/>
  <c r="FP65" i="2"/>
  <c r="FO65" i="2"/>
  <c r="FM65" i="2"/>
  <c r="FN65" i="2" s="1"/>
  <c r="FL65" i="2"/>
  <c r="FK65" i="2"/>
  <c r="FI65" i="2"/>
  <c r="FJ65" i="2" s="1"/>
  <c r="FF65" i="2"/>
  <c r="EU65" i="2"/>
  <c r="EV65" i="2" s="1"/>
  <c r="ET65" i="2"/>
  <c r="ES65" i="2"/>
  <c r="EQ65" i="2"/>
  <c r="ER65" i="2" s="1"/>
  <c r="EZ65" i="2" s="1"/>
  <c r="EY65" i="2" s="1"/>
  <c r="FA65" i="2" s="1"/>
  <c r="EP65" i="2"/>
  <c r="EO65" i="2"/>
  <c r="EW65" i="2" s="1"/>
  <c r="EX65" i="2" s="1"/>
  <c r="EA65" i="2"/>
  <c r="EB65" i="2" s="1"/>
  <c r="DZ65" i="2"/>
  <c r="DY65" i="2"/>
  <c r="DW65" i="2"/>
  <c r="DX65" i="2" s="1"/>
  <c r="EF65" i="2" s="1"/>
  <c r="EE65" i="2" s="1"/>
  <c r="EG65" i="2" s="1"/>
  <c r="DV65" i="2"/>
  <c r="DU65" i="2"/>
  <c r="EC65" i="2" s="1"/>
  <c r="ED65" i="2" s="1"/>
  <c r="DR65" i="2"/>
  <c r="DH65" i="2"/>
  <c r="DG65" i="2"/>
  <c r="AN65" i="2" s="1"/>
  <c r="DE65" i="2"/>
  <c r="DF65" i="2" s="1"/>
  <c r="DD65" i="2"/>
  <c r="DC65" i="2"/>
  <c r="AJ65" i="2" s="1"/>
  <c r="DA65" i="2"/>
  <c r="DB65" i="2" s="1"/>
  <c r="CX65" i="2"/>
  <c r="CL65" i="2"/>
  <c r="CG65" i="2"/>
  <c r="CH65" i="2" s="1"/>
  <c r="CF65" i="2"/>
  <c r="CD65" i="2"/>
  <c r="CC65" i="2"/>
  <c r="CA65" i="2"/>
  <c r="CB65" i="2" s="1"/>
  <c r="BX65" i="2"/>
  <c r="BC65" i="2"/>
  <c r="BD65" i="2" s="1"/>
  <c r="AL65" i="2"/>
  <c r="BK65" i="2" s="1"/>
  <c r="BL65" i="2" s="1"/>
  <c r="AH65" i="2"/>
  <c r="AI65" i="2" s="1"/>
  <c r="X65" i="2"/>
  <c r="RJ65" i="2" s="1"/>
  <c r="W65" i="2"/>
  <c r="RI65" i="2" s="1"/>
  <c r="V65" i="2"/>
  <c r="RH65" i="2" s="1"/>
  <c r="U65" i="2"/>
  <c r="T65" i="2"/>
  <c r="RF65" i="2" s="1"/>
  <c r="S65" i="2"/>
  <c r="RE65" i="2" s="1"/>
  <c r="R65" i="2"/>
  <c r="RD65" i="2" s="1"/>
  <c r="Q65" i="2"/>
  <c r="N65" i="2" s="1"/>
  <c r="L65" i="2"/>
  <c r="K65" i="2"/>
  <c r="J65" i="2"/>
  <c r="I65" i="2"/>
  <c r="QL65" i="2" s="1"/>
  <c r="SE64" i="2"/>
  <c r="SD64" i="2"/>
  <c r="RT64" i="2"/>
  <c r="RS64" i="2"/>
  <c r="RR64" i="2"/>
  <c r="RQ64" i="2"/>
  <c r="RP64" i="2"/>
  <c r="RO64" i="2"/>
  <c r="RN64" i="2"/>
  <c r="RM64" i="2"/>
  <c r="RL64" i="2"/>
  <c r="RK64" i="2"/>
  <c r="RG64" i="2"/>
  <c r="QO64" i="2"/>
  <c r="QP64" i="2" s="1"/>
  <c r="QN64" i="2"/>
  <c r="QK64" i="2"/>
  <c r="QH64" i="2"/>
  <c r="PU64" i="2"/>
  <c r="PV64" i="2" s="1"/>
  <c r="PT64" i="2"/>
  <c r="PQ64" i="2"/>
  <c r="PN64" i="2"/>
  <c r="PA64" i="2"/>
  <c r="PB64" i="2" s="1"/>
  <c r="OZ64" i="2"/>
  <c r="OW64" i="2"/>
  <c r="OT64" i="2"/>
  <c r="OG64" i="2"/>
  <c r="OH64" i="2" s="1"/>
  <c r="OF64" i="2"/>
  <c r="OC64" i="2"/>
  <c r="NZ64" i="2"/>
  <c r="NM64" i="2"/>
  <c r="NN64" i="2" s="1"/>
  <c r="NL64" i="2"/>
  <c r="NI64" i="2"/>
  <c r="NF64" i="2"/>
  <c r="MS64" i="2"/>
  <c r="MT64" i="2" s="1"/>
  <c r="MR64" i="2"/>
  <c r="MO64" i="2"/>
  <c r="ML64" i="2"/>
  <c r="LY64" i="2"/>
  <c r="LZ64" i="2" s="1"/>
  <c r="LX64" i="2"/>
  <c r="LU64" i="2"/>
  <c r="LR64" i="2"/>
  <c r="LE64" i="2"/>
  <c r="LF64" i="2" s="1"/>
  <c r="LD64" i="2"/>
  <c r="LA64" i="2"/>
  <c r="KX64" i="2"/>
  <c r="KK64" i="2"/>
  <c r="KL64" i="2" s="1"/>
  <c r="KJ64" i="2"/>
  <c r="KG64" i="2"/>
  <c r="KD64" i="2"/>
  <c r="JQ64" i="2"/>
  <c r="JR64" i="2" s="1"/>
  <c r="JP64" i="2"/>
  <c r="JM64" i="2"/>
  <c r="JJ64" i="2"/>
  <c r="IW64" i="2"/>
  <c r="IX64" i="2" s="1"/>
  <c r="IV64" i="2"/>
  <c r="IS64" i="2"/>
  <c r="IP64" i="2"/>
  <c r="IC64" i="2"/>
  <c r="ID64" i="2" s="1"/>
  <c r="IB64" i="2"/>
  <c r="HY64" i="2"/>
  <c r="HV64" i="2"/>
  <c r="HD64" i="2"/>
  <c r="HA64" i="2"/>
  <c r="GY64" i="2"/>
  <c r="HE64" i="2" s="1"/>
  <c r="HF64" i="2" s="1"/>
  <c r="GW64" i="2"/>
  <c r="GJ64" i="2"/>
  <c r="GJ63" i="2" s="1"/>
  <c r="GI64" i="2"/>
  <c r="GG64" i="2"/>
  <c r="GH64" i="2" s="1"/>
  <c r="GH63" i="2" s="1"/>
  <c r="GF64" i="2"/>
  <c r="GE64" i="2"/>
  <c r="GC64" i="2"/>
  <c r="GD64" i="2" s="1"/>
  <c r="GD63" i="2" s="1"/>
  <c r="FZ64" i="2"/>
  <c r="FZ63" i="2" s="1"/>
  <c r="FP64" i="2"/>
  <c r="FO64" i="2"/>
  <c r="FM64" i="2"/>
  <c r="FN64" i="2" s="1"/>
  <c r="FL64" i="2"/>
  <c r="FK64" i="2"/>
  <c r="FI64" i="2"/>
  <c r="FJ64" i="2" s="1"/>
  <c r="FJ63" i="2" s="1"/>
  <c r="FF64" i="2"/>
  <c r="EU64" i="2"/>
  <c r="EV64" i="2" s="1"/>
  <c r="EV63" i="2" s="1"/>
  <c r="ET64" i="2"/>
  <c r="ES64" i="2"/>
  <c r="EQ64" i="2"/>
  <c r="ER64" i="2" s="1"/>
  <c r="EP64" i="2"/>
  <c r="EP63" i="2" s="1"/>
  <c r="EO64" i="2"/>
  <c r="EW64" i="2" s="1"/>
  <c r="EX64" i="2" s="1"/>
  <c r="EX63" i="2" s="1"/>
  <c r="EA64" i="2"/>
  <c r="EB64" i="2" s="1"/>
  <c r="EB63" i="2" s="1"/>
  <c r="DZ64" i="2"/>
  <c r="DY64" i="2"/>
  <c r="DW64" i="2"/>
  <c r="DX64" i="2" s="1"/>
  <c r="DV64" i="2"/>
  <c r="DU64" i="2"/>
  <c r="EC64" i="2" s="1"/>
  <c r="ED64" i="2" s="1"/>
  <c r="DR64" i="2"/>
  <c r="DH64" i="2"/>
  <c r="DG64" i="2"/>
  <c r="AN64" i="2" s="1"/>
  <c r="DE64" i="2"/>
  <c r="DF64" i="2" s="1"/>
  <c r="DD64" i="2"/>
  <c r="DD63" i="2" s="1"/>
  <c r="DC64" i="2"/>
  <c r="AJ64" i="2" s="1"/>
  <c r="DA64" i="2"/>
  <c r="DB64" i="2" s="1"/>
  <c r="DB63" i="2" s="1"/>
  <c r="CX64" i="2"/>
  <c r="CL64" i="2"/>
  <c r="CG64" i="2"/>
  <c r="CH64" i="2" s="1"/>
  <c r="CH63" i="2" s="1"/>
  <c r="CF64" i="2"/>
  <c r="CD64" i="2"/>
  <c r="CC64" i="2"/>
  <c r="CA64" i="2"/>
  <c r="CB64" i="2" s="1"/>
  <c r="BX64" i="2"/>
  <c r="BC64" i="2"/>
  <c r="BD64" i="2" s="1"/>
  <c r="AL64" i="2"/>
  <c r="BK64" i="2" s="1"/>
  <c r="BL64" i="2" s="1"/>
  <c r="BL63" i="2" s="1"/>
  <c r="AH64" i="2"/>
  <c r="AI64" i="2" s="1"/>
  <c r="AI63" i="2" s="1"/>
  <c r="X64" i="2"/>
  <c r="RJ64" i="2" s="1"/>
  <c r="W64" i="2"/>
  <c r="RI64" i="2" s="1"/>
  <c r="V64" i="2"/>
  <c r="RH64" i="2" s="1"/>
  <c r="U64" i="2"/>
  <c r="T64" i="2"/>
  <c r="RF64" i="2" s="1"/>
  <c r="S64" i="2"/>
  <c r="RE64" i="2" s="1"/>
  <c r="R64" i="2"/>
  <c r="RD64" i="2" s="1"/>
  <c r="Q64" i="2"/>
  <c r="N64" i="2" s="1"/>
  <c r="L64" i="2"/>
  <c r="K64" i="2"/>
  <c r="J64" i="2"/>
  <c r="I64" i="2"/>
  <c r="QL64" i="2" s="1"/>
  <c r="TA63" i="2"/>
  <c r="UJ63" i="2" s="1"/>
  <c r="SW63" i="2"/>
  <c r="UF63" i="2" s="1"/>
  <c r="SO63" i="2"/>
  <c r="TX63" i="2" s="1"/>
  <c r="SG63" i="2"/>
  <c r="TP63" i="2" s="1"/>
  <c r="SE63" i="2"/>
  <c r="SD63" i="2"/>
  <c r="RT63" i="2"/>
  <c r="SX63" i="2" s="1"/>
  <c r="UG63" i="2" s="1"/>
  <c r="RS63" i="2"/>
  <c r="RR63" i="2"/>
  <c r="SV63" i="2" s="1"/>
  <c r="UE63" i="2" s="1"/>
  <c r="RQ63" i="2"/>
  <c r="SU63" i="2" s="1"/>
  <c r="UD63" i="2" s="1"/>
  <c r="RP63" i="2"/>
  <c r="ST63" i="2" s="1"/>
  <c r="UC63" i="2" s="1"/>
  <c r="RO63" i="2"/>
  <c r="SS63" i="2" s="1"/>
  <c r="UB63" i="2" s="1"/>
  <c r="RN63" i="2"/>
  <c r="SR63" i="2" s="1"/>
  <c r="UA63" i="2" s="1"/>
  <c r="RM63" i="2"/>
  <c r="SQ63" i="2" s="1"/>
  <c r="TZ63" i="2" s="1"/>
  <c r="RL63" i="2"/>
  <c r="SP63" i="2" s="1"/>
  <c r="TY63" i="2" s="1"/>
  <c r="RK63" i="2"/>
  <c r="RJ63" i="2"/>
  <c r="SN63" i="2" s="1"/>
  <c r="TW63" i="2" s="1"/>
  <c r="RI63" i="2"/>
  <c r="SM63" i="2" s="1"/>
  <c r="TV63" i="2" s="1"/>
  <c r="RH63" i="2"/>
  <c r="SL63" i="2" s="1"/>
  <c r="TU63" i="2" s="1"/>
  <c r="RG63" i="2"/>
  <c r="SK63" i="2" s="1"/>
  <c r="TT63" i="2" s="1"/>
  <c r="RF63" i="2"/>
  <c r="SJ63" i="2" s="1"/>
  <c r="TS63" i="2" s="1"/>
  <c r="RE63" i="2"/>
  <c r="SI63" i="2" s="1"/>
  <c r="TR63" i="2" s="1"/>
  <c r="RD63" i="2"/>
  <c r="SH63" i="2" s="1"/>
  <c r="TQ63" i="2" s="1"/>
  <c r="RC63" i="2"/>
  <c r="RB63" i="2" s="1"/>
  <c r="RA63" i="2" s="1"/>
  <c r="QO63" i="2"/>
  <c r="QN63" i="2"/>
  <c r="QK63" i="2"/>
  <c r="QH63" i="2"/>
  <c r="PU63" i="2"/>
  <c r="PT63" i="2"/>
  <c r="PQ63" i="2"/>
  <c r="PN63" i="2"/>
  <c r="PA63" i="2"/>
  <c r="OZ63" i="2"/>
  <c r="OW63" i="2"/>
  <c r="OT63" i="2"/>
  <c r="OG63" i="2"/>
  <c r="OF63" i="2"/>
  <c r="OC63" i="2"/>
  <c r="NZ63" i="2"/>
  <c r="NM63" i="2"/>
  <c r="NL63" i="2"/>
  <c r="NI63" i="2"/>
  <c r="NF63" i="2"/>
  <c r="MS63" i="2"/>
  <c r="MR63" i="2"/>
  <c r="MO63" i="2"/>
  <c r="ML63" i="2"/>
  <c r="LY63" i="2"/>
  <c r="LX63" i="2"/>
  <c r="LU63" i="2"/>
  <c r="LR63" i="2"/>
  <c r="LE63" i="2"/>
  <c r="LD63" i="2"/>
  <c r="LA63" i="2"/>
  <c r="KX63" i="2"/>
  <c r="KK63" i="2"/>
  <c r="KJ63" i="2"/>
  <c r="KG63" i="2"/>
  <c r="KD63" i="2"/>
  <c r="JQ63" i="2"/>
  <c r="JP63" i="2"/>
  <c r="JM63" i="2"/>
  <c r="JJ63" i="2"/>
  <c r="IW63" i="2"/>
  <c r="IV63" i="2"/>
  <c r="IS63" i="2"/>
  <c r="IP63" i="2"/>
  <c r="IC63" i="2"/>
  <c r="IB63" i="2"/>
  <c r="HY63" i="2"/>
  <c r="HV63" i="2"/>
  <c r="HI63" i="2"/>
  <c r="HE63" i="2"/>
  <c r="GO63" i="2"/>
  <c r="GK63" i="2"/>
  <c r="FQ63" i="2"/>
  <c r="FS63" i="2" s="1"/>
  <c r="FU63" i="2" s="1"/>
  <c r="FP63" i="2"/>
  <c r="FF63" i="2"/>
  <c r="FA63" i="2"/>
  <c r="EW63" i="2"/>
  <c r="EG63" i="2"/>
  <c r="EC63" i="2"/>
  <c r="DZ63" i="2"/>
  <c r="DV63" i="2"/>
  <c r="DR63" i="2"/>
  <c r="DM63" i="2"/>
  <c r="DI63" i="2"/>
  <c r="CX63" i="2"/>
  <c r="CL63" i="2"/>
  <c r="CI63" i="2"/>
  <c r="CM63" i="2" s="1"/>
  <c r="CD63" i="2"/>
  <c r="BX63" i="2"/>
  <c r="BQ63" i="2"/>
  <c r="BS63" i="2" s="1"/>
  <c r="BO63" i="2"/>
  <c r="AP63" i="2"/>
  <c r="SZ63" i="2" s="1"/>
  <c r="UI63" i="2" s="1"/>
  <c r="N63" i="2"/>
  <c r="O63" i="2" s="1"/>
  <c r="SE62" i="2"/>
  <c r="SD62" i="2"/>
  <c r="RT62" i="2"/>
  <c r="RS62" i="2"/>
  <c r="RR62" i="2"/>
  <c r="SV62" i="2" s="1"/>
  <c r="UE62" i="2" s="1"/>
  <c r="RQ62" i="2"/>
  <c r="SU62" i="2" s="1"/>
  <c r="UD62" i="2" s="1"/>
  <c r="RP62" i="2"/>
  <c r="ST62" i="2" s="1"/>
  <c r="UC62" i="2" s="1"/>
  <c r="RO62" i="2"/>
  <c r="SS62" i="2" s="1"/>
  <c r="UB62" i="2" s="1"/>
  <c r="RN62" i="2"/>
  <c r="SR62" i="2" s="1"/>
  <c r="UA62" i="2" s="1"/>
  <c r="RM62" i="2"/>
  <c r="RL62" i="2"/>
  <c r="RK62" i="2"/>
  <c r="RJ62" i="2"/>
  <c r="SN62" i="2" s="1"/>
  <c r="TW62" i="2" s="1"/>
  <c r="RI62" i="2"/>
  <c r="SM62" i="2" s="1"/>
  <c r="TV62" i="2" s="1"/>
  <c r="RH62" i="2"/>
  <c r="SL62" i="2" s="1"/>
  <c r="TU62" i="2" s="1"/>
  <c r="RG62" i="2"/>
  <c r="SK62" i="2" s="1"/>
  <c r="TT62" i="2" s="1"/>
  <c r="RF62" i="2"/>
  <c r="SJ62" i="2" s="1"/>
  <c r="TS62" i="2" s="1"/>
  <c r="RE62" i="2"/>
  <c r="RD62" i="2"/>
  <c r="RC62" i="2"/>
  <c r="RB62" i="2" s="1"/>
  <c r="RA62" i="2" s="1"/>
  <c r="QT62" i="2"/>
  <c r="QO62" i="2"/>
  <c r="QR62" i="2" s="1"/>
  <c r="QN62" i="2"/>
  <c r="QK62" i="2"/>
  <c r="QL62" i="2" s="1"/>
  <c r="QJ62" i="2"/>
  <c r="QH62" i="2"/>
  <c r="QF62" i="2"/>
  <c r="QD62" i="2"/>
  <c r="PZ62" i="2"/>
  <c r="PU62" i="2"/>
  <c r="PX62" i="2" s="1"/>
  <c r="PT62" i="2"/>
  <c r="PQ62" i="2"/>
  <c r="PR62" i="2" s="1"/>
  <c r="PP62" i="2"/>
  <c r="PN62" i="2"/>
  <c r="PL62" i="2"/>
  <c r="PJ62" i="2"/>
  <c r="PF62" i="2"/>
  <c r="PA62" i="2"/>
  <c r="PD62" i="2" s="1"/>
  <c r="OZ62" i="2"/>
  <c r="OW62" i="2"/>
  <c r="OX62" i="2" s="1"/>
  <c r="OV62" i="2"/>
  <c r="OT62" i="2"/>
  <c r="OR62" i="2"/>
  <c r="OP62" i="2"/>
  <c r="OL62" i="2"/>
  <c r="OG62" i="2"/>
  <c r="OJ62" i="2" s="1"/>
  <c r="OF62" i="2"/>
  <c r="OC62" i="2"/>
  <c r="OD62" i="2" s="1"/>
  <c r="OB62" i="2"/>
  <c r="NZ62" i="2"/>
  <c r="NX62" i="2"/>
  <c r="NV62" i="2"/>
  <c r="NR62" i="2"/>
  <c r="NM62" i="2"/>
  <c r="NP62" i="2" s="1"/>
  <c r="NL62" i="2"/>
  <c r="NI62" i="2"/>
  <c r="NJ62" i="2" s="1"/>
  <c r="NH62" i="2"/>
  <c r="NF62" i="2"/>
  <c r="ND62" i="2"/>
  <c r="NB62" i="2"/>
  <c r="MX62" i="2"/>
  <c r="MS62" i="2"/>
  <c r="MV62" i="2" s="1"/>
  <c r="MR62" i="2"/>
  <c r="MO62" i="2"/>
  <c r="MP62" i="2" s="1"/>
  <c r="MN62" i="2"/>
  <c r="ML62" i="2"/>
  <c r="MJ62" i="2"/>
  <c r="MH62" i="2"/>
  <c r="MD62" i="2"/>
  <c r="LY62" i="2"/>
  <c r="MB62" i="2" s="1"/>
  <c r="LX62" i="2"/>
  <c r="LU62" i="2"/>
  <c r="LV62" i="2" s="1"/>
  <c r="LT62" i="2"/>
  <c r="LR62" i="2"/>
  <c r="LP62" i="2"/>
  <c r="LN62" i="2"/>
  <c r="LJ62" i="2"/>
  <c r="LE62" i="2"/>
  <c r="LH62" i="2" s="1"/>
  <c r="LD62" i="2"/>
  <c r="LA62" i="2"/>
  <c r="LB62" i="2" s="1"/>
  <c r="KZ62" i="2"/>
  <c r="KX62" i="2"/>
  <c r="KV62" i="2"/>
  <c r="KT62" i="2"/>
  <c r="KP62" i="2"/>
  <c r="KK62" i="2"/>
  <c r="KN62" i="2" s="1"/>
  <c r="KJ62" i="2"/>
  <c r="KG62" i="2"/>
  <c r="KH62" i="2" s="1"/>
  <c r="KF62" i="2"/>
  <c r="KD62" i="2"/>
  <c r="KB62" i="2"/>
  <c r="JZ62" i="2"/>
  <c r="JV62" i="2"/>
  <c r="JQ62" i="2"/>
  <c r="JT62" i="2" s="1"/>
  <c r="JP62" i="2"/>
  <c r="JM62" i="2"/>
  <c r="JN62" i="2" s="1"/>
  <c r="JL62" i="2"/>
  <c r="JJ62" i="2"/>
  <c r="JH62" i="2"/>
  <c r="JF62" i="2"/>
  <c r="JB62" i="2"/>
  <c r="IW62" i="2"/>
  <c r="IZ62" i="2" s="1"/>
  <c r="IV62" i="2"/>
  <c r="IS62" i="2"/>
  <c r="IT62" i="2" s="1"/>
  <c r="IR62" i="2"/>
  <c r="IP62" i="2"/>
  <c r="IN62" i="2"/>
  <c r="IL62" i="2"/>
  <c r="IH62" i="2"/>
  <c r="IC62" i="2"/>
  <c r="IF62" i="2" s="1"/>
  <c r="IB62" i="2"/>
  <c r="HY62" i="2"/>
  <c r="HZ62" i="2" s="1"/>
  <c r="HX62" i="2"/>
  <c r="HV62" i="2"/>
  <c r="HT62" i="2"/>
  <c r="HR62" i="2"/>
  <c r="HN62" i="2"/>
  <c r="HE62" i="2"/>
  <c r="HF62" i="2" s="1"/>
  <c r="HH62" i="2" s="1"/>
  <c r="HG62" i="2" s="1"/>
  <c r="HI62" i="2" s="1"/>
  <c r="HD62" i="2"/>
  <c r="HB62" i="2"/>
  <c r="GZ62" i="2"/>
  <c r="GX62" i="2"/>
  <c r="GT62" i="2"/>
  <c r="GK62" i="2"/>
  <c r="GO62" i="2" s="1"/>
  <c r="GJ62" i="2"/>
  <c r="GH62" i="2"/>
  <c r="GF62" i="2"/>
  <c r="GD62" i="2"/>
  <c r="FZ62" i="2"/>
  <c r="FR62" i="2"/>
  <c r="FQ62" i="2"/>
  <c r="FS62" i="2" s="1"/>
  <c r="FP62" i="2"/>
  <c r="FN62" i="2"/>
  <c r="FL62" i="2"/>
  <c r="FJ62" i="2"/>
  <c r="FF62" i="2"/>
  <c r="EX62" i="2"/>
  <c r="EW62" i="2"/>
  <c r="EV62" i="2"/>
  <c r="ET62" i="2"/>
  <c r="ER62" i="2"/>
  <c r="EZ62" i="2" s="1"/>
  <c r="EY62" i="2" s="1"/>
  <c r="FA62" i="2" s="1"/>
  <c r="EP62" i="2"/>
  <c r="EL62" i="2"/>
  <c r="EC62" i="2"/>
  <c r="ED62" i="2" s="1"/>
  <c r="EF62" i="2" s="1"/>
  <c r="EE62" i="2" s="1"/>
  <c r="EG62" i="2" s="1"/>
  <c r="EB62" i="2"/>
  <c r="DZ62" i="2"/>
  <c r="DX62" i="2"/>
  <c r="DV62" i="2"/>
  <c r="DR62" i="2"/>
  <c r="DM62" i="2"/>
  <c r="DP62" i="2" s="1"/>
  <c r="DI62" i="2"/>
  <c r="DJ62" i="2" s="1"/>
  <c r="DL62" i="2" s="1"/>
  <c r="DH62" i="2"/>
  <c r="DF62" i="2"/>
  <c r="DD62" i="2"/>
  <c r="DB62" i="2"/>
  <c r="CX62" i="2"/>
  <c r="CL62" i="2"/>
  <c r="CJ62" i="2"/>
  <c r="CI62" i="2"/>
  <c r="CM62" i="2" s="1"/>
  <c r="CH62" i="2"/>
  <c r="CF62" i="2"/>
  <c r="CD62" i="2"/>
  <c r="CB62" i="2"/>
  <c r="BX62" i="2"/>
  <c r="BP62" i="2"/>
  <c r="BO62" i="2"/>
  <c r="BN62" i="2"/>
  <c r="BL62" i="2"/>
  <c r="BJ62" i="2"/>
  <c r="BR62" i="2" s="1"/>
  <c r="BQ62" i="2" s="1"/>
  <c r="BS62" i="2" s="1"/>
  <c r="BH62" i="2"/>
  <c r="BD62" i="2"/>
  <c r="AS62" i="2"/>
  <c r="AR62" i="2"/>
  <c r="AV62" i="2" s="1"/>
  <c r="AP62" i="2"/>
  <c r="TA62" i="2" s="1"/>
  <c r="UJ62" i="2" s="1"/>
  <c r="AO62" i="2"/>
  <c r="AM62" i="2"/>
  <c r="AK62" i="2"/>
  <c r="AI62" i="2"/>
  <c r="O62" i="2"/>
  <c r="N62" i="2"/>
  <c r="SE61" i="2"/>
  <c r="SD61" i="2"/>
  <c r="RT61" i="2"/>
  <c r="RS61" i="2"/>
  <c r="RR61" i="2"/>
  <c r="RQ61" i="2"/>
  <c r="RP61" i="2"/>
  <c r="RO61" i="2"/>
  <c r="RN61" i="2"/>
  <c r="RM61" i="2"/>
  <c r="RL61" i="2"/>
  <c r="RK61" i="2"/>
  <c r="RJ61" i="2"/>
  <c r="RI61" i="2"/>
  <c r="RH61" i="2"/>
  <c r="RG61" i="2"/>
  <c r="RF61" i="2"/>
  <c r="RE61" i="2"/>
  <c r="RD61" i="2"/>
  <c r="RC61" i="2"/>
  <c r="RB61" i="2" s="1"/>
  <c r="RA61" i="2" s="1"/>
  <c r="QT61" i="2"/>
  <c r="QO61" i="2"/>
  <c r="QP61" i="2" s="1"/>
  <c r="QN61" i="2"/>
  <c r="QL61" i="2"/>
  <c r="QK61" i="2"/>
  <c r="QJ61" i="2"/>
  <c r="QH61" i="2"/>
  <c r="QF61" i="2"/>
  <c r="QD61" i="2"/>
  <c r="PZ61" i="2"/>
  <c r="PU61" i="2"/>
  <c r="PW61" i="2" s="1"/>
  <c r="PT61" i="2"/>
  <c r="PR61" i="2"/>
  <c r="PQ61" i="2"/>
  <c r="PP61" i="2"/>
  <c r="PN61" i="2"/>
  <c r="PL61" i="2"/>
  <c r="PJ61" i="2"/>
  <c r="PF61" i="2"/>
  <c r="PA61" i="2"/>
  <c r="PB61" i="2" s="1"/>
  <c r="OZ61" i="2"/>
  <c r="OX61" i="2"/>
  <c r="OW61" i="2"/>
  <c r="OV61" i="2"/>
  <c r="OT61" i="2"/>
  <c r="OR61" i="2"/>
  <c r="OP61" i="2"/>
  <c r="OL61" i="2"/>
  <c r="OG61" i="2"/>
  <c r="OI61" i="2" s="1"/>
  <c r="OF61" i="2"/>
  <c r="OD61" i="2"/>
  <c r="OC61" i="2"/>
  <c r="OB61" i="2"/>
  <c r="NZ61" i="2"/>
  <c r="NX61" i="2"/>
  <c r="NV61" i="2"/>
  <c r="NR61" i="2"/>
  <c r="NM61" i="2"/>
  <c r="NN61" i="2" s="1"/>
  <c r="NL61" i="2"/>
  <c r="NJ61" i="2"/>
  <c r="NI61" i="2"/>
  <c r="NH61" i="2"/>
  <c r="NF61" i="2"/>
  <c r="ND61" i="2"/>
  <c r="NB61" i="2"/>
  <c r="MX61" i="2"/>
  <c r="MS61" i="2"/>
  <c r="MU61" i="2" s="1"/>
  <c r="MR61" i="2"/>
  <c r="MP61" i="2"/>
  <c r="MO61" i="2"/>
  <c r="MN61" i="2"/>
  <c r="ML61" i="2"/>
  <c r="MJ61" i="2"/>
  <c r="MH61" i="2"/>
  <c r="MD61" i="2"/>
  <c r="LY61" i="2"/>
  <c r="LZ61" i="2" s="1"/>
  <c r="LX61" i="2"/>
  <c r="LV61" i="2"/>
  <c r="LU61" i="2"/>
  <c r="LT61" i="2"/>
  <c r="LR61" i="2"/>
  <c r="LP61" i="2"/>
  <c r="LN61" i="2"/>
  <c r="LJ61" i="2"/>
  <c r="LE61" i="2"/>
  <c r="LG61" i="2" s="1"/>
  <c r="LD61" i="2"/>
  <c r="LB61" i="2"/>
  <c r="LA61" i="2"/>
  <c r="KZ61" i="2"/>
  <c r="KX61" i="2"/>
  <c r="KV61" i="2"/>
  <c r="KT61" i="2"/>
  <c r="KP61" i="2"/>
  <c r="KK61" i="2"/>
  <c r="KL61" i="2" s="1"/>
  <c r="KJ61" i="2"/>
  <c r="KH61" i="2"/>
  <c r="KG61" i="2"/>
  <c r="KF61" i="2"/>
  <c r="KD61" i="2"/>
  <c r="KB61" i="2"/>
  <c r="JZ61" i="2"/>
  <c r="JV61" i="2"/>
  <c r="JQ61" i="2"/>
  <c r="JS61" i="2" s="1"/>
  <c r="JP61" i="2"/>
  <c r="JN61" i="2"/>
  <c r="JM61" i="2"/>
  <c r="JL61" i="2"/>
  <c r="JJ61" i="2"/>
  <c r="JH61" i="2"/>
  <c r="JF61" i="2"/>
  <c r="JB61" i="2"/>
  <c r="IW61" i="2"/>
  <c r="IX61" i="2" s="1"/>
  <c r="IV61" i="2"/>
  <c r="IT61" i="2"/>
  <c r="IS61" i="2"/>
  <c r="IR61" i="2"/>
  <c r="IP61" i="2"/>
  <c r="IN61" i="2"/>
  <c r="IL61" i="2"/>
  <c r="IH61" i="2"/>
  <c r="IC61" i="2"/>
  <c r="IE61" i="2" s="1"/>
  <c r="IB61" i="2"/>
  <c r="HZ61" i="2"/>
  <c r="HY61" i="2"/>
  <c r="HX61" i="2"/>
  <c r="HV61" i="2"/>
  <c r="HT61" i="2"/>
  <c r="HR61" i="2"/>
  <c r="HN61" i="2"/>
  <c r="GT61" i="2"/>
  <c r="GJ61" i="2"/>
  <c r="GI61" i="2"/>
  <c r="GG61" i="2"/>
  <c r="GH61" i="2" s="1"/>
  <c r="GF61" i="2"/>
  <c r="GE61" i="2"/>
  <c r="GC61" i="2"/>
  <c r="GD61" i="2" s="1"/>
  <c r="FZ61" i="2"/>
  <c r="FO61" i="2"/>
  <c r="FP61" i="2" s="1"/>
  <c r="FN61" i="2"/>
  <c r="FM61" i="2"/>
  <c r="FK61" i="2"/>
  <c r="FL61" i="2" s="1"/>
  <c r="FJ61" i="2"/>
  <c r="FI61" i="2"/>
  <c r="FQ61" i="2" s="1"/>
  <c r="FF61" i="2"/>
  <c r="EU61" i="2"/>
  <c r="EV61" i="2" s="1"/>
  <c r="ET61" i="2"/>
  <c r="ES61" i="2"/>
  <c r="EQ61" i="2"/>
  <c r="ER61" i="2" s="1"/>
  <c r="EZ61" i="2" s="1"/>
  <c r="EY61" i="2" s="1"/>
  <c r="FA61" i="2" s="1"/>
  <c r="EP61" i="2"/>
  <c r="EO61" i="2"/>
  <c r="EW61" i="2" s="1"/>
  <c r="EX61" i="2" s="1"/>
  <c r="EL61" i="2"/>
  <c r="EB61" i="2"/>
  <c r="EA61" i="2"/>
  <c r="DY61" i="2"/>
  <c r="DZ61" i="2" s="1"/>
  <c r="DX61" i="2"/>
  <c r="DW61" i="2"/>
  <c r="DR61" i="2"/>
  <c r="DH61" i="2"/>
  <c r="DG61" i="2"/>
  <c r="DE61" i="2"/>
  <c r="DF61" i="2" s="1"/>
  <c r="DD61" i="2"/>
  <c r="DC61" i="2"/>
  <c r="DA61" i="2"/>
  <c r="AH61" i="2" s="1"/>
  <c r="CX61" i="2"/>
  <c r="CT61" i="2"/>
  <c r="CS61" i="2"/>
  <c r="CP61" i="2"/>
  <c r="CM61" i="2"/>
  <c r="CO61" i="2" s="1"/>
  <c r="CL61" i="2"/>
  <c r="CJ61" i="2"/>
  <c r="CI61" i="2"/>
  <c r="CH61" i="2"/>
  <c r="CF61" i="2"/>
  <c r="CD61" i="2"/>
  <c r="CB61" i="2"/>
  <c r="BX61" i="2"/>
  <c r="BD61" i="2"/>
  <c r="BC61" i="2"/>
  <c r="AN61" i="2"/>
  <c r="AO61" i="2" s="1"/>
  <c r="AJ61" i="2"/>
  <c r="GY61" i="2" s="1"/>
  <c r="GZ61" i="2" s="1"/>
  <c r="N61" i="2"/>
  <c r="O61" i="2" s="1"/>
  <c r="SE60" i="2"/>
  <c r="SD60" i="2"/>
  <c r="RT60" i="2"/>
  <c r="RS60" i="2"/>
  <c r="RR60" i="2"/>
  <c r="RQ60" i="2"/>
  <c r="RP60" i="2"/>
  <c r="RO60" i="2"/>
  <c r="RN60" i="2"/>
  <c r="RM60" i="2"/>
  <c r="RL60" i="2"/>
  <c r="RK60" i="2"/>
  <c r="RJ60" i="2"/>
  <c r="RI60" i="2"/>
  <c r="RH60" i="2"/>
  <c r="RG60" i="2"/>
  <c r="RF60" i="2"/>
  <c r="RE60" i="2"/>
  <c r="RB60" i="2" s="1"/>
  <c r="RD60" i="2"/>
  <c r="RC60" i="2"/>
  <c r="RA60" i="2"/>
  <c r="QT60" i="2"/>
  <c r="QN60" i="2"/>
  <c r="QK60" i="2"/>
  <c r="QJ60" i="2"/>
  <c r="QH60" i="2"/>
  <c r="QF60" i="2"/>
  <c r="QD60" i="2"/>
  <c r="PZ60" i="2"/>
  <c r="PT60" i="2"/>
  <c r="PQ60" i="2"/>
  <c r="PU60" i="2" s="1"/>
  <c r="PP60" i="2"/>
  <c r="PN60" i="2"/>
  <c r="PL60" i="2"/>
  <c r="PJ60" i="2"/>
  <c r="PF60" i="2"/>
  <c r="OZ60" i="2"/>
  <c r="OW60" i="2"/>
  <c r="OV60" i="2"/>
  <c r="OT60" i="2"/>
  <c r="OR60" i="2"/>
  <c r="OP60" i="2"/>
  <c r="OL60" i="2"/>
  <c r="OH60" i="2"/>
  <c r="OF60" i="2"/>
  <c r="OC60" i="2"/>
  <c r="OG60" i="2" s="1"/>
  <c r="OB60" i="2"/>
  <c r="NZ60" i="2"/>
  <c r="NX60" i="2"/>
  <c r="NV60" i="2"/>
  <c r="NR60" i="2"/>
  <c r="NL60" i="2"/>
  <c r="NI60" i="2"/>
  <c r="NH60" i="2"/>
  <c r="NF60" i="2"/>
  <c r="ND60" i="2"/>
  <c r="NB60" i="2"/>
  <c r="MX60" i="2"/>
  <c r="MT60" i="2"/>
  <c r="MR60" i="2"/>
  <c r="MO60" i="2"/>
  <c r="MS60" i="2" s="1"/>
  <c r="MN60" i="2"/>
  <c r="ML60" i="2"/>
  <c r="MJ60" i="2"/>
  <c r="MH60" i="2"/>
  <c r="MD60" i="2"/>
  <c r="LX60" i="2"/>
  <c r="LU60" i="2"/>
  <c r="LT60" i="2"/>
  <c r="LR60" i="2"/>
  <c r="LP60" i="2"/>
  <c r="LN60" i="2"/>
  <c r="LJ60" i="2"/>
  <c r="LD60" i="2"/>
  <c r="LA60" i="2"/>
  <c r="LE60" i="2" s="1"/>
  <c r="KZ60" i="2"/>
  <c r="KX60" i="2"/>
  <c r="KV60" i="2"/>
  <c r="KT60" i="2"/>
  <c r="KP60" i="2"/>
  <c r="KJ60" i="2"/>
  <c r="KG60" i="2"/>
  <c r="KF60" i="2"/>
  <c r="KD60" i="2"/>
  <c r="KB60" i="2"/>
  <c r="JZ60" i="2"/>
  <c r="JV60" i="2"/>
  <c r="JR60" i="2"/>
  <c r="JP60" i="2"/>
  <c r="JM60" i="2"/>
  <c r="JQ60" i="2" s="1"/>
  <c r="JL60" i="2"/>
  <c r="JJ60" i="2"/>
  <c r="JH60" i="2"/>
  <c r="JF60" i="2"/>
  <c r="JB60" i="2"/>
  <c r="IV60" i="2"/>
  <c r="IS60" i="2"/>
  <c r="IR60" i="2"/>
  <c r="IP60" i="2"/>
  <c r="IN60" i="2"/>
  <c r="IL60" i="2"/>
  <c r="IH60" i="2"/>
  <c r="IB60" i="2"/>
  <c r="HY60" i="2"/>
  <c r="IC60" i="2" s="1"/>
  <c r="HX60" i="2"/>
  <c r="HV60" i="2"/>
  <c r="HT60" i="2"/>
  <c r="HR60" i="2"/>
  <c r="HN60" i="2"/>
  <c r="GT60" i="2"/>
  <c r="GI60" i="2"/>
  <c r="GJ60" i="2" s="1"/>
  <c r="GG60" i="2"/>
  <c r="GH60" i="2" s="1"/>
  <c r="GE60" i="2"/>
  <c r="GF60" i="2" s="1"/>
  <c r="GD60" i="2"/>
  <c r="GC60" i="2"/>
  <c r="FZ60" i="2"/>
  <c r="FP60" i="2"/>
  <c r="FO60" i="2"/>
  <c r="FM60" i="2"/>
  <c r="FN60" i="2" s="1"/>
  <c r="FL60" i="2"/>
  <c r="FK60" i="2"/>
  <c r="FI60" i="2"/>
  <c r="FJ60" i="2" s="1"/>
  <c r="FF60" i="2"/>
  <c r="EU60" i="2"/>
  <c r="EV60" i="2" s="1"/>
  <c r="ES60" i="2"/>
  <c r="ET60" i="2" s="1"/>
  <c r="ER60" i="2"/>
  <c r="EQ60" i="2"/>
  <c r="EO60" i="2"/>
  <c r="EP60" i="2" s="1"/>
  <c r="EL60" i="2"/>
  <c r="EA60" i="2"/>
  <c r="EB60" i="2" s="1"/>
  <c r="DZ60" i="2"/>
  <c r="DY60" i="2"/>
  <c r="DW60" i="2"/>
  <c r="DX60" i="2" s="1"/>
  <c r="DR60" i="2"/>
  <c r="DG60" i="2"/>
  <c r="DF60" i="2"/>
  <c r="DE60" i="2"/>
  <c r="DC60" i="2"/>
  <c r="AJ60" i="2" s="1"/>
  <c r="DA60" i="2"/>
  <c r="DB60" i="2" s="1"/>
  <c r="CX60" i="2"/>
  <c r="CV60" i="2"/>
  <c r="CL60" i="2"/>
  <c r="CI60" i="2"/>
  <c r="CM60" i="2" s="1"/>
  <c r="CH60" i="2"/>
  <c r="CF60" i="2"/>
  <c r="CD60" i="2"/>
  <c r="CB60" i="2"/>
  <c r="BX60" i="2"/>
  <c r="BD60" i="2"/>
  <c r="BC60" i="2"/>
  <c r="AL60" i="2"/>
  <c r="HA60" i="2" s="1"/>
  <c r="HB60" i="2" s="1"/>
  <c r="AH60" i="2"/>
  <c r="O60" i="2"/>
  <c r="N60" i="2"/>
  <c r="SE59" i="2"/>
  <c r="SD59" i="2"/>
  <c r="RT59" i="2"/>
  <c r="RS59" i="2"/>
  <c r="RR59" i="2"/>
  <c r="RQ59" i="2"/>
  <c r="RP59" i="2"/>
  <c r="RO59" i="2"/>
  <c r="RN59" i="2"/>
  <c r="RM59" i="2"/>
  <c r="RL59" i="2"/>
  <c r="RK59" i="2"/>
  <c r="RC59" i="2"/>
  <c r="QN59" i="2"/>
  <c r="QK59" i="2"/>
  <c r="QO59" i="2" s="1"/>
  <c r="QH59" i="2"/>
  <c r="PT59" i="2"/>
  <c r="PQ59" i="2"/>
  <c r="PR59" i="2" s="1"/>
  <c r="PN59" i="2"/>
  <c r="OZ59" i="2"/>
  <c r="OW59" i="2"/>
  <c r="PA59" i="2" s="1"/>
  <c r="OT59" i="2"/>
  <c r="OF59" i="2"/>
  <c r="OC59" i="2"/>
  <c r="OD59" i="2" s="1"/>
  <c r="NZ59" i="2"/>
  <c r="NL59" i="2"/>
  <c r="NI59" i="2"/>
  <c r="NM59" i="2" s="1"/>
  <c r="NF59" i="2"/>
  <c r="MR59" i="2"/>
  <c r="MO59" i="2"/>
  <c r="MP59" i="2" s="1"/>
  <c r="ML59" i="2"/>
  <c r="LX59" i="2"/>
  <c r="LU59" i="2"/>
  <c r="LY59" i="2" s="1"/>
  <c r="LR59" i="2"/>
  <c r="LD59" i="2"/>
  <c r="LA59" i="2"/>
  <c r="LB59" i="2" s="1"/>
  <c r="KX59" i="2"/>
  <c r="KJ59" i="2"/>
  <c r="KG59" i="2"/>
  <c r="KK59" i="2" s="1"/>
  <c r="KD59" i="2"/>
  <c r="JP59" i="2"/>
  <c r="JM59" i="2"/>
  <c r="JN59" i="2" s="1"/>
  <c r="JJ59" i="2"/>
  <c r="IV59" i="2"/>
  <c r="IS59" i="2"/>
  <c r="IW59" i="2" s="1"/>
  <c r="IP59" i="2"/>
  <c r="IB59" i="2"/>
  <c r="HY59" i="2"/>
  <c r="HZ59" i="2" s="1"/>
  <c r="HV59" i="2"/>
  <c r="GT59" i="2"/>
  <c r="GI59" i="2"/>
  <c r="GJ59" i="2" s="1"/>
  <c r="GG59" i="2"/>
  <c r="GH59" i="2" s="1"/>
  <c r="GE59" i="2"/>
  <c r="GF59" i="2" s="1"/>
  <c r="GC59" i="2"/>
  <c r="GD59" i="2" s="1"/>
  <c r="FO59" i="2"/>
  <c r="FP59" i="2" s="1"/>
  <c r="FN59" i="2"/>
  <c r="FM59" i="2"/>
  <c r="FK59" i="2"/>
  <c r="FJ59" i="2"/>
  <c r="FI59" i="2"/>
  <c r="FQ59" i="2" s="1"/>
  <c r="EU59" i="2"/>
  <c r="EV59" i="2" s="1"/>
  <c r="ES59" i="2"/>
  <c r="ET59" i="2" s="1"/>
  <c r="EQ59" i="2"/>
  <c r="ER59" i="2" s="1"/>
  <c r="EO59" i="2"/>
  <c r="EP59" i="2" s="1"/>
  <c r="EB59" i="2"/>
  <c r="EA59" i="2"/>
  <c r="DY59" i="2"/>
  <c r="DX59" i="2"/>
  <c r="DW59" i="2"/>
  <c r="DR59" i="2"/>
  <c r="DI59" i="2"/>
  <c r="DJ59" i="2" s="1"/>
  <c r="DG59" i="2"/>
  <c r="AN59" i="2" s="1"/>
  <c r="DE59" i="2"/>
  <c r="DF59" i="2" s="1"/>
  <c r="DC59" i="2"/>
  <c r="DD59" i="2" s="1"/>
  <c r="DA59" i="2"/>
  <c r="CL59" i="2"/>
  <c r="CF59" i="2"/>
  <c r="CC59" i="2"/>
  <c r="CD59" i="2" s="1"/>
  <c r="CA59" i="2"/>
  <c r="CI59" i="2" s="1"/>
  <c r="BC59" i="2"/>
  <c r="AL59" i="2"/>
  <c r="AJ59" i="2"/>
  <c r="GY59" i="2" s="1"/>
  <c r="GZ59" i="2" s="1"/>
  <c r="X59" i="2"/>
  <c r="RJ59" i="2" s="1"/>
  <c r="W59" i="2"/>
  <c r="RI59" i="2" s="1"/>
  <c r="V59" i="2"/>
  <c r="RH59" i="2" s="1"/>
  <c r="U59" i="2"/>
  <c r="RG59" i="2" s="1"/>
  <c r="T59" i="2"/>
  <c r="RF59" i="2" s="1"/>
  <c r="S59" i="2"/>
  <c r="RE59" i="2" s="1"/>
  <c r="R59" i="2"/>
  <c r="RD59" i="2" s="1"/>
  <c r="Q59" i="2"/>
  <c r="N59" i="2" s="1"/>
  <c r="O59" i="2" s="1"/>
  <c r="L59" i="2"/>
  <c r="K59" i="2"/>
  <c r="J59" i="2"/>
  <c r="I59" i="2"/>
  <c r="QF59" i="2" s="1"/>
  <c r="SE58" i="2"/>
  <c r="SD58" i="2"/>
  <c r="RT58" i="2"/>
  <c r="RS58" i="2"/>
  <c r="RR58" i="2"/>
  <c r="RQ58" i="2"/>
  <c r="RP58" i="2"/>
  <c r="RO58" i="2"/>
  <c r="RN58" i="2"/>
  <c r="RM58" i="2"/>
  <c r="RL58" i="2"/>
  <c r="RK58" i="2"/>
  <c r="RG58" i="2"/>
  <c r="RC58" i="2"/>
  <c r="QN58" i="2"/>
  <c r="QK58" i="2"/>
  <c r="QO58" i="2" s="1"/>
  <c r="QH58" i="2"/>
  <c r="PT58" i="2"/>
  <c r="PQ58" i="2"/>
  <c r="PR58" i="2" s="1"/>
  <c r="PN58" i="2"/>
  <c r="OZ58" i="2"/>
  <c r="OW58" i="2"/>
  <c r="PA58" i="2" s="1"/>
  <c r="OT58" i="2"/>
  <c r="OF58" i="2"/>
  <c r="OC58" i="2"/>
  <c r="OD58" i="2" s="1"/>
  <c r="NZ58" i="2"/>
  <c r="NL58" i="2"/>
  <c r="NI58" i="2"/>
  <c r="NM58" i="2" s="1"/>
  <c r="NF58" i="2"/>
  <c r="MR58" i="2"/>
  <c r="MO58" i="2"/>
  <c r="MP58" i="2" s="1"/>
  <c r="ML58" i="2"/>
  <c r="LX58" i="2"/>
  <c r="LU58" i="2"/>
  <c r="LY58" i="2" s="1"/>
  <c r="LR58" i="2"/>
  <c r="LD58" i="2"/>
  <c r="LA58" i="2"/>
  <c r="LB58" i="2" s="1"/>
  <c r="KX58" i="2"/>
  <c r="KJ58" i="2"/>
  <c r="KG58" i="2"/>
  <c r="KK58" i="2" s="1"/>
  <c r="KD58" i="2"/>
  <c r="JP58" i="2"/>
  <c r="JM58" i="2"/>
  <c r="JN58" i="2" s="1"/>
  <c r="JJ58" i="2"/>
  <c r="IV58" i="2"/>
  <c r="IS58" i="2"/>
  <c r="IW58" i="2" s="1"/>
  <c r="IP58" i="2"/>
  <c r="IB58" i="2"/>
  <c r="HY58" i="2"/>
  <c r="HZ58" i="2" s="1"/>
  <c r="HV58" i="2"/>
  <c r="GT58" i="2"/>
  <c r="GI58" i="2"/>
  <c r="GJ58" i="2" s="1"/>
  <c r="GG58" i="2"/>
  <c r="GH58" i="2" s="1"/>
  <c r="GE58" i="2"/>
  <c r="GF58" i="2" s="1"/>
  <c r="GC58" i="2"/>
  <c r="GD58" i="2" s="1"/>
  <c r="FO58" i="2"/>
  <c r="FN58" i="2"/>
  <c r="FM58" i="2"/>
  <c r="FL58" i="2"/>
  <c r="FK58" i="2"/>
  <c r="FJ58" i="2"/>
  <c r="FI58" i="2"/>
  <c r="FQ58" i="2" s="1"/>
  <c r="EU58" i="2"/>
  <c r="EV58" i="2" s="1"/>
  <c r="ES58" i="2"/>
  <c r="ET58" i="2" s="1"/>
  <c r="EQ58" i="2"/>
  <c r="ER58" i="2" s="1"/>
  <c r="EO58" i="2"/>
  <c r="EP58" i="2" s="1"/>
  <c r="EB58" i="2"/>
  <c r="EA58" i="2"/>
  <c r="DZ58" i="2"/>
  <c r="DY58" i="2"/>
  <c r="DX58" i="2"/>
  <c r="EF58" i="2" s="1"/>
  <c r="EE58" i="2" s="1"/>
  <c r="EG58" i="2" s="1"/>
  <c r="DW58" i="2"/>
  <c r="DV58" i="2"/>
  <c r="DU58" i="2"/>
  <c r="EC58" i="2" s="1"/>
  <c r="ED58" i="2" s="1"/>
  <c r="DR58" i="2"/>
  <c r="DI58" i="2"/>
  <c r="DJ58" i="2" s="1"/>
  <c r="DG58" i="2"/>
  <c r="DH58" i="2" s="1"/>
  <c r="DE58" i="2"/>
  <c r="AL58" i="2" s="1"/>
  <c r="DC58" i="2"/>
  <c r="DD58" i="2" s="1"/>
  <c r="DA58" i="2"/>
  <c r="CX58" i="2"/>
  <c r="CL58" i="2"/>
  <c r="CG58" i="2"/>
  <c r="CF58" i="2"/>
  <c r="CD58" i="2"/>
  <c r="CC58" i="2"/>
  <c r="CB58" i="2"/>
  <c r="CA58" i="2"/>
  <c r="BX58" i="2"/>
  <c r="BO58" i="2"/>
  <c r="BP58" i="2" s="1"/>
  <c r="BL58" i="2"/>
  <c r="BJ58" i="2"/>
  <c r="BR58" i="2" s="1"/>
  <c r="BQ58" i="2" s="1"/>
  <c r="BS58" i="2" s="1"/>
  <c r="BH58" i="2"/>
  <c r="BC58" i="2"/>
  <c r="BD58" i="2" s="1"/>
  <c r="X58" i="2"/>
  <c r="RJ58" i="2" s="1"/>
  <c r="W58" i="2"/>
  <c r="RI58" i="2" s="1"/>
  <c r="V58" i="2"/>
  <c r="RH58" i="2" s="1"/>
  <c r="U58" i="2"/>
  <c r="T58" i="2"/>
  <c r="RF58" i="2" s="1"/>
  <c r="S58" i="2"/>
  <c r="RE58" i="2" s="1"/>
  <c r="R58" i="2"/>
  <c r="Q58" i="2"/>
  <c r="L58" i="2"/>
  <c r="K58" i="2"/>
  <c r="J58" i="2"/>
  <c r="I58" i="2"/>
  <c r="QF58" i="2" s="1"/>
  <c r="SE57" i="2"/>
  <c r="SD57" i="2"/>
  <c r="RT57" i="2"/>
  <c r="RS57" i="2"/>
  <c r="RR57" i="2"/>
  <c r="RQ57" i="2"/>
  <c r="RP57" i="2"/>
  <c r="RO57" i="2"/>
  <c r="RN57" i="2"/>
  <c r="RM57" i="2"/>
  <c r="RL57" i="2"/>
  <c r="RK57" i="2"/>
  <c r="RH57" i="2"/>
  <c r="RD57" i="2"/>
  <c r="QO57" i="2"/>
  <c r="QK57" i="2"/>
  <c r="QJ57" i="2"/>
  <c r="PU57" i="2"/>
  <c r="PQ57" i="2"/>
  <c r="PA57" i="2"/>
  <c r="OW57" i="2"/>
  <c r="OV57" i="2"/>
  <c r="OG57" i="2"/>
  <c r="OC57" i="2"/>
  <c r="NM57" i="2"/>
  <c r="NI57" i="2"/>
  <c r="NH57" i="2"/>
  <c r="MS57" i="2"/>
  <c r="MO57" i="2"/>
  <c r="LY57" i="2"/>
  <c r="LU57" i="2"/>
  <c r="LT57" i="2"/>
  <c r="LE57" i="2"/>
  <c r="LA57" i="2"/>
  <c r="KK57" i="2"/>
  <c r="KG57" i="2"/>
  <c r="KF57" i="2"/>
  <c r="JQ57" i="2"/>
  <c r="JM57" i="2"/>
  <c r="IW57" i="2"/>
  <c r="IS57" i="2"/>
  <c r="IR57" i="2"/>
  <c r="IC57" i="2"/>
  <c r="HY57" i="2"/>
  <c r="HA57" i="2"/>
  <c r="HB57" i="2" s="1"/>
  <c r="GW57" i="2"/>
  <c r="GI57" i="2"/>
  <c r="GG57" i="2"/>
  <c r="GE57" i="2"/>
  <c r="GD57" i="2"/>
  <c r="GC57" i="2"/>
  <c r="GK57" i="2" s="1"/>
  <c r="GL57" i="2" s="1"/>
  <c r="FO57" i="2"/>
  <c r="FM57" i="2"/>
  <c r="FK57" i="2"/>
  <c r="FI57" i="2"/>
  <c r="EV57" i="2"/>
  <c r="EU57" i="2"/>
  <c r="ES57" i="2"/>
  <c r="EQ57" i="2"/>
  <c r="EO57" i="2"/>
  <c r="EW57" i="2" s="1"/>
  <c r="EL57" i="2"/>
  <c r="EC57" i="2"/>
  <c r="ED57" i="2" s="1"/>
  <c r="EA57" i="2"/>
  <c r="DY57" i="2"/>
  <c r="DW57" i="2"/>
  <c r="DU57" i="2"/>
  <c r="DJ57" i="2"/>
  <c r="DG57" i="2"/>
  <c r="DF57" i="2"/>
  <c r="DE57" i="2"/>
  <c r="DC57" i="2"/>
  <c r="DA57" i="2"/>
  <c r="DI57" i="2" s="1"/>
  <c r="CH57" i="2"/>
  <c r="CG57" i="2"/>
  <c r="CC57" i="2"/>
  <c r="CA57" i="2"/>
  <c r="BO57" i="2"/>
  <c r="BD57" i="2"/>
  <c r="BC57" i="2"/>
  <c r="AN57" i="2"/>
  <c r="AL57" i="2"/>
  <c r="AM57" i="2" s="1"/>
  <c r="AJ57" i="2"/>
  <c r="AH57" i="2"/>
  <c r="AI57" i="2" s="1"/>
  <c r="X57" i="2"/>
  <c r="RJ57" i="2" s="1"/>
  <c r="W57" i="2"/>
  <c r="RI57" i="2" s="1"/>
  <c r="V57" i="2"/>
  <c r="U57" i="2"/>
  <c r="RG57" i="2" s="1"/>
  <c r="T57" i="2"/>
  <c r="RF57" i="2" s="1"/>
  <c r="S57" i="2"/>
  <c r="R57" i="2"/>
  <c r="Q57" i="2"/>
  <c r="RC57" i="2" s="1"/>
  <c r="L57" i="2"/>
  <c r="K57" i="2"/>
  <c r="J57" i="2"/>
  <c r="I57" i="2"/>
  <c r="SE56" i="2"/>
  <c r="SD56" i="2"/>
  <c r="RT56" i="2"/>
  <c r="RS56" i="2"/>
  <c r="RR56" i="2"/>
  <c r="RQ56" i="2"/>
  <c r="RP56" i="2"/>
  <c r="RO56" i="2"/>
  <c r="RN56" i="2"/>
  <c r="RM56" i="2"/>
  <c r="RL56" i="2"/>
  <c r="RK56" i="2"/>
  <c r="RJ56" i="2"/>
  <c r="RI56" i="2"/>
  <c r="RH56" i="2"/>
  <c r="RG56" i="2"/>
  <c r="RF56" i="2"/>
  <c r="RE56" i="2"/>
  <c r="RD56" i="2"/>
  <c r="RC56" i="2"/>
  <c r="QT56" i="2"/>
  <c r="QN56" i="2"/>
  <c r="QK56" i="2"/>
  <c r="QJ56" i="2"/>
  <c r="QH56" i="2"/>
  <c r="QF56" i="2"/>
  <c r="QD56" i="2"/>
  <c r="PZ56" i="2"/>
  <c r="PT56" i="2"/>
  <c r="PQ56" i="2"/>
  <c r="PP56" i="2"/>
  <c r="PN56" i="2"/>
  <c r="PL56" i="2"/>
  <c r="PJ56" i="2"/>
  <c r="PF56" i="2"/>
  <c r="OZ56" i="2"/>
  <c r="OW56" i="2"/>
  <c r="OV56" i="2"/>
  <c r="OT56" i="2"/>
  <c r="OR56" i="2"/>
  <c r="OP56" i="2"/>
  <c r="OL56" i="2"/>
  <c r="OF56" i="2"/>
  <c r="OC56" i="2"/>
  <c r="OB56" i="2"/>
  <c r="NZ56" i="2"/>
  <c r="NX56" i="2"/>
  <c r="NV56" i="2"/>
  <c r="NR56" i="2"/>
  <c r="NL56" i="2"/>
  <c r="NI56" i="2"/>
  <c r="NH56" i="2"/>
  <c r="NF56" i="2"/>
  <c r="ND56" i="2"/>
  <c r="NB56" i="2"/>
  <c r="MX56" i="2"/>
  <c r="MR56" i="2"/>
  <c r="MO56" i="2"/>
  <c r="MN56" i="2"/>
  <c r="ML56" i="2"/>
  <c r="MJ56" i="2"/>
  <c r="MH56" i="2"/>
  <c r="MD56" i="2"/>
  <c r="LX56" i="2"/>
  <c r="LU56" i="2"/>
  <c r="LT56" i="2"/>
  <c r="LR56" i="2"/>
  <c r="LP56" i="2"/>
  <c r="LN56" i="2"/>
  <c r="LJ56" i="2"/>
  <c r="LD56" i="2"/>
  <c r="LA56" i="2"/>
  <c r="KZ56" i="2"/>
  <c r="KX56" i="2"/>
  <c r="KV56" i="2"/>
  <c r="KT56" i="2"/>
  <c r="KP56" i="2"/>
  <c r="KJ56" i="2"/>
  <c r="KG56" i="2"/>
  <c r="KF56" i="2"/>
  <c r="KD56" i="2"/>
  <c r="KB56" i="2"/>
  <c r="JZ56" i="2"/>
  <c r="JV56" i="2"/>
  <c r="JP56" i="2"/>
  <c r="JM56" i="2"/>
  <c r="JL56" i="2"/>
  <c r="JJ56" i="2"/>
  <c r="JH56" i="2"/>
  <c r="JF56" i="2"/>
  <c r="JB56" i="2"/>
  <c r="IV56" i="2"/>
  <c r="IS56" i="2"/>
  <c r="IR56" i="2"/>
  <c r="IP56" i="2"/>
  <c r="IN56" i="2"/>
  <c r="IL56" i="2"/>
  <c r="IH56" i="2"/>
  <c r="IB56" i="2"/>
  <c r="HY56" i="2"/>
  <c r="HX56" i="2"/>
  <c r="HV56" i="2"/>
  <c r="HT56" i="2"/>
  <c r="HR56" i="2"/>
  <c r="HN56" i="2"/>
  <c r="GT56" i="2"/>
  <c r="GI56" i="2"/>
  <c r="GJ56" i="2" s="1"/>
  <c r="GG56" i="2"/>
  <c r="GH56" i="2" s="1"/>
  <c r="GE56" i="2"/>
  <c r="GF56" i="2" s="1"/>
  <c r="GC56" i="2"/>
  <c r="GD56" i="2" s="1"/>
  <c r="FZ56" i="2"/>
  <c r="FO56" i="2"/>
  <c r="FP56" i="2" s="1"/>
  <c r="FN56" i="2"/>
  <c r="FM56" i="2"/>
  <c r="FK56" i="2"/>
  <c r="FL56" i="2" s="1"/>
  <c r="FJ56" i="2"/>
  <c r="FI56" i="2"/>
  <c r="FF56" i="2"/>
  <c r="EU56" i="2"/>
  <c r="EV56" i="2" s="1"/>
  <c r="ES56" i="2"/>
  <c r="ET56" i="2" s="1"/>
  <c r="ER56" i="2"/>
  <c r="EQ56" i="2"/>
  <c r="EO56" i="2"/>
  <c r="EP56" i="2" s="1"/>
  <c r="EL56" i="2"/>
  <c r="EB56" i="2"/>
  <c r="EA56" i="2"/>
  <c r="DY56" i="2"/>
  <c r="DZ56" i="2" s="1"/>
  <c r="DW56" i="2"/>
  <c r="DX56" i="2" s="1"/>
  <c r="DU56" i="2"/>
  <c r="DV56" i="2" s="1"/>
  <c r="DR56" i="2"/>
  <c r="DG56" i="2"/>
  <c r="DH56" i="2" s="1"/>
  <c r="DF56" i="2"/>
  <c r="DE56" i="2"/>
  <c r="DC56" i="2"/>
  <c r="AJ56" i="2" s="1"/>
  <c r="DA56" i="2"/>
  <c r="DI56" i="2" s="1"/>
  <c r="DJ56" i="2" s="1"/>
  <c r="CX56" i="2"/>
  <c r="CP56" i="2"/>
  <c r="CL56" i="2"/>
  <c r="CI56" i="2"/>
  <c r="CM56" i="2" s="1"/>
  <c r="CH56" i="2"/>
  <c r="CF56" i="2"/>
  <c r="CD56" i="2"/>
  <c r="CB56" i="2"/>
  <c r="BX56" i="2"/>
  <c r="BO56" i="2"/>
  <c r="BP56" i="2" s="1"/>
  <c r="BR56" i="2" s="1"/>
  <c r="BQ56" i="2" s="1"/>
  <c r="BS56" i="2" s="1"/>
  <c r="BN56" i="2"/>
  <c r="BL56" i="2"/>
  <c r="BJ56" i="2"/>
  <c r="BH56" i="2"/>
  <c r="BD56" i="2"/>
  <c r="BC56" i="2"/>
  <c r="AN56" i="2"/>
  <c r="AL56" i="2"/>
  <c r="AM56" i="2" s="1"/>
  <c r="N56" i="2"/>
  <c r="O56" i="2" s="1"/>
  <c r="SE55" i="2"/>
  <c r="SD55" i="2"/>
  <c r="RT55" i="2"/>
  <c r="RS55" i="2"/>
  <c r="RR55" i="2"/>
  <c r="RQ55" i="2"/>
  <c r="RP55" i="2"/>
  <c r="RO55" i="2"/>
  <c r="RN55" i="2"/>
  <c r="RM55" i="2"/>
  <c r="RL55" i="2"/>
  <c r="RK55" i="2"/>
  <c r="RJ55" i="2"/>
  <c r="RI55" i="2"/>
  <c r="RH55" i="2"/>
  <c r="RG55" i="2"/>
  <c r="RF55" i="2"/>
  <c r="RE55" i="2"/>
  <c r="RD55" i="2"/>
  <c r="RC55" i="2"/>
  <c r="QT55" i="2"/>
  <c r="QN55" i="2"/>
  <c r="QK55" i="2"/>
  <c r="QJ55" i="2"/>
  <c r="QH55" i="2"/>
  <c r="QF55" i="2"/>
  <c r="QD55" i="2"/>
  <c r="PZ55" i="2"/>
  <c r="PT55" i="2"/>
  <c r="PR55" i="2"/>
  <c r="PQ55" i="2"/>
  <c r="PU55" i="2" s="1"/>
  <c r="PP55" i="2"/>
  <c r="PN55" i="2"/>
  <c r="PL55" i="2"/>
  <c r="PJ55" i="2"/>
  <c r="PF55" i="2"/>
  <c r="OZ55" i="2"/>
  <c r="OW55" i="2"/>
  <c r="OV55" i="2"/>
  <c r="OT55" i="2"/>
  <c r="OR55" i="2"/>
  <c r="OP55" i="2"/>
  <c r="OL55" i="2"/>
  <c r="OF55" i="2"/>
  <c r="OD55" i="2"/>
  <c r="OC55" i="2"/>
  <c r="OG55" i="2" s="1"/>
  <c r="OB55" i="2"/>
  <c r="NZ55" i="2"/>
  <c r="NX55" i="2"/>
  <c r="NV55" i="2"/>
  <c r="NR55" i="2"/>
  <c r="NL55" i="2"/>
  <c r="NI55" i="2"/>
  <c r="NH55" i="2"/>
  <c r="NF55" i="2"/>
  <c r="ND55" i="2"/>
  <c r="NB55" i="2"/>
  <c r="MX55" i="2"/>
  <c r="MR55" i="2"/>
  <c r="MP55" i="2"/>
  <c r="MO55" i="2"/>
  <c r="MS55" i="2" s="1"/>
  <c r="MN55" i="2"/>
  <c r="ML55" i="2"/>
  <c r="MJ55" i="2"/>
  <c r="MH55" i="2"/>
  <c r="MD55" i="2"/>
  <c r="LX55" i="2"/>
  <c r="LU55" i="2"/>
  <c r="LT55" i="2"/>
  <c r="LR55" i="2"/>
  <c r="LP55" i="2"/>
  <c r="LN55" i="2"/>
  <c r="LJ55" i="2"/>
  <c r="LD55" i="2"/>
  <c r="LB55" i="2"/>
  <c r="LA55" i="2"/>
  <c r="LE55" i="2" s="1"/>
  <c r="KZ55" i="2"/>
  <c r="KX55" i="2"/>
  <c r="KV55" i="2"/>
  <c r="KT55" i="2"/>
  <c r="KP55" i="2"/>
  <c r="KJ55" i="2"/>
  <c r="KG55" i="2"/>
  <c r="KF55" i="2"/>
  <c r="KD55" i="2"/>
  <c r="KB55" i="2"/>
  <c r="JZ55" i="2"/>
  <c r="JV55" i="2"/>
  <c r="JP55" i="2"/>
  <c r="JN55" i="2"/>
  <c r="JM55" i="2"/>
  <c r="JQ55" i="2" s="1"/>
  <c r="JL55" i="2"/>
  <c r="JJ55" i="2"/>
  <c r="JH55" i="2"/>
  <c r="JF55" i="2"/>
  <c r="JB55" i="2"/>
  <c r="IV55" i="2"/>
  <c r="IS55" i="2"/>
  <c r="IR55" i="2"/>
  <c r="IP55" i="2"/>
  <c r="IN55" i="2"/>
  <c r="IL55" i="2"/>
  <c r="IH55" i="2"/>
  <c r="IB55" i="2"/>
  <c r="HZ55" i="2"/>
  <c r="HY55" i="2"/>
  <c r="IC55" i="2" s="1"/>
  <c r="HX55" i="2"/>
  <c r="HV55" i="2"/>
  <c r="HT55" i="2"/>
  <c r="HR55" i="2"/>
  <c r="HN55" i="2"/>
  <c r="GT55" i="2"/>
  <c r="GJ55" i="2"/>
  <c r="GI55" i="2"/>
  <c r="GG55" i="2"/>
  <c r="GH55" i="2" s="1"/>
  <c r="GE55" i="2"/>
  <c r="GF55" i="2" s="1"/>
  <c r="GC55" i="2"/>
  <c r="GD55" i="2" s="1"/>
  <c r="FZ55" i="2"/>
  <c r="FP55" i="2"/>
  <c r="FO55" i="2"/>
  <c r="FN55" i="2"/>
  <c r="FM55" i="2"/>
  <c r="FL55" i="2"/>
  <c r="FK55" i="2"/>
  <c r="FI55" i="2"/>
  <c r="FJ55" i="2" s="1"/>
  <c r="FF55" i="2"/>
  <c r="EU55" i="2"/>
  <c r="EV55" i="2" s="1"/>
  <c r="ES55" i="2"/>
  <c r="ET55" i="2" s="1"/>
  <c r="EQ55" i="2"/>
  <c r="ER55" i="2" s="1"/>
  <c r="EP55" i="2"/>
  <c r="EO55" i="2"/>
  <c r="EW55" i="2" s="1"/>
  <c r="EX55" i="2" s="1"/>
  <c r="EL55" i="2"/>
  <c r="EB55" i="2"/>
  <c r="EA55" i="2"/>
  <c r="DZ55" i="2"/>
  <c r="DY55" i="2"/>
  <c r="DW55" i="2"/>
  <c r="DX55" i="2" s="1"/>
  <c r="DV55" i="2"/>
  <c r="DU55" i="2"/>
  <c r="EC55" i="2" s="1"/>
  <c r="ED55" i="2" s="1"/>
  <c r="DR55" i="2"/>
  <c r="DG55" i="2"/>
  <c r="DE55" i="2"/>
  <c r="DF55" i="2" s="1"/>
  <c r="DD55" i="2"/>
  <c r="DC55" i="2"/>
  <c r="DA55" i="2"/>
  <c r="AH55" i="2" s="1"/>
  <c r="CX55" i="2"/>
  <c r="CN55" i="2"/>
  <c r="CL55" i="2"/>
  <c r="CJ55" i="2"/>
  <c r="CI55" i="2"/>
  <c r="CM55" i="2" s="1"/>
  <c r="CH55" i="2"/>
  <c r="CF55" i="2"/>
  <c r="CD55" i="2"/>
  <c r="CB55" i="2"/>
  <c r="BX55" i="2"/>
  <c r="BP55" i="2"/>
  <c r="BR55" i="2" s="1"/>
  <c r="BQ55" i="2" s="1"/>
  <c r="BS55" i="2" s="1"/>
  <c r="BO55" i="2"/>
  <c r="BN55" i="2"/>
  <c r="BL55" i="2"/>
  <c r="BJ55" i="2"/>
  <c r="BH55" i="2"/>
  <c r="BD55" i="2"/>
  <c r="BC55" i="2"/>
  <c r="AL55" i="2"/>
  <c r="AJ55" i="2"/>
  <c r="AK55" i="2" s="1"/>
  <c r="N55" i="2"/>
  <c r="O55" i="2" s="1"/>
  <c r="SE54" i="2"/>
  <c r="SD54" i="2"/>
  <c r="RT54" i="2"/>
  <c r="RS54" i="2"/>
  <c r="RR54" i="2"/>
  <c r="RQ54" i="2"/>
  <c r="RP54" i="2"/>
  <c r="RO54" i="2"/>
  <c r="RN54" i="2"/>
  <c r="RM54" i="2"/>
  <c r="RL54" i="2"/>
  <c r="RK54" i="2"/>
  <c r="QK54" i="2"/>
  <c r="QO54" i="2" s="1"/>
  <c r="QH54" i="2"/>
  <c r="PT54" i="2"/>
  <c r="PQ54" i="2"/>
  <c r="PR54" i="2" s="1"/>
  <c r="PJ54" i="2"/>
  <c r="OW54" i="2"/>
  <c r="PA54" i="2" s="1"/>
  <c r="OT54" i="2"/>
  <c r="OF54" i="2"/>
  <c r="OC54" i="2"/>
  <c r="OD54" i="2" s="1"/>
  <c r="NV54" i="2"/>
  <c r="NI54" i="2"/>
  <c r="NM54" i="2" s="1"/>
  <c r="NF54" i="2"/>
  <c r="MR54" i="2"/>
  <c r="MO54" i="2"/>
  <c r="MP54" i="2" s="1"/>
  <c r="MH54" i="2"/>
  <c r="LU54" i="2"/>
  <c r="LY54" i="2" s="1"/>
  <c r="LR54" i="2"/>
  <c r="LD54" i="2"/>
  <c r="LA54" i="2"/>
  <c r="LB54" i="2" s="1"/>
  <c r="KT54" i="2"/>
  <c r="KG54" i="2"/>
  <c r="KK54" i="2" s="1"/>
  <c r="KD54" i="2"/>
  <c r="JP54" i="2"/>
  <c r="JM54" i="2"/>
  <c r="JN54" i="2" s="1"/>
  <c r="JF54" i="2"/>
  <c r="IS54" i="2"/>
  <c r="IW54" i="2" s="1"/>
  <c r="IP54" i="2"/>
  <c r="IB54" i="2"/>
  <c r="HY54" i="2"/>
  <c r="HZ54" i="2" s="1"/>
  <c r="HR54" i="2"/>
  <c r="HD54" i="2"/>
  <c r="GT54" i="2"/>
  <c r="GI54" i="2"/>
  <c r="GJ54" i="2" s="1"/>
  <c r="GG54" i="2"/>
  <c r="GE54" i="2"/>
  <c r="GF54" i="2" s="1"/>
  <c r="GC54" i="2"/>
  <c r="GD54" i="2" s="1"/>
  <c r="FR54" i="2"/>
  <c r="FO54" i="2"/>
  <c r="FP54" i="2" s="1"/>
  <c r="FM54" i="2"/>
  <c r="FL54" i="2"/>
  <c r="FK54" i="2"/>
  <c r="FJ54" i="2"/>
  <c r="FI54" i="2"/>
  <c r="FQ54" i="2" s="1"/>
  <c r="FS54" i="2" s="1"/>
  <c r="EU54" i="2"/>
  <c r="ES54" i="2"/>
  <c r="ET54" i="2" s="1"/>
  <c r="EQ54" i="2"/>
  <c r="ER54" i="2" s="1"/>
  <c r="EO54" i="2"/>
  <c r="EP54" i="2" s="1"/>
  <c r="EA54" i="2"/>
  <c r="DZ54" i="2"/>
  <c r="DY54" i="2"/>
  <c r="DX54" i="2"/>
  <c r="DW54" i="2"/>
  <c r="DU54" i="2"/>
  <c r="DV54" i="2" s="1"/>
  <c r="DG54" i="2"/>
  <c r="DH54" i="2" s="1"/>
  <c r="DE54" i="2"/>
  <c r="DF54" i="2" s="1"/>
  <c r="DC54" i="2"/>
  <c r="DD54" i="2" s="1"/>
  <c r="DA54" i="2"/>
  <c r="DI54" i="2" s="1"/>
  <c r="DJ54" i="2" s="1"/>
  <c r="CL54" i="2"/>
  <c r="CC54" i="2"/>
  <c r="CD54" i="2" s="1"/>
  <c r="CA54" i="2"/>
  <c r="BP54" i="2"/>
  <c r="BO54" i="2"/>
  <c r="BD54" i="2"/>
  <c r="BC54" i="2"/>
  <c r="AN54" i="2"/>
  <c r="HC54" i="2" s="1"/>
  <c r="AJ54" i="2"/>
  <c r="AK54" i="2" s="1"/>
  <c r="AI54" i="2"/>
  <c r="AH54" i="2"/>
  <c r="X54" i="2"/>
  <c r="RJ54" i="2" s="1"/>
  <c r="W54" i="2"/>
  <c r="RI54" i="2" s="1"/>
  <c r="V54" i="2"/>
  <c r="RH54" i="2" s="1"/>
  <c r="U54" i="2"/>
  <c r="N54" i="2" s="1"/>
  <c r="O54" i="2" s="1"/>
  <c r="NP54" i="2" s="1"/>
  <c r="T54" i="2"/>
  <c r="RF54" i="2" s="1"/>
  <c r="S54" i="2"/>
  <c r="RE54" i="2" s="1"/>
  <c r="R54" i="2"/>
  <c r="RD54" i="2" s="1"/>
  <c r="Q54" i="2"/>
  <c r="RC54" i="2" s="1"/>
  <c r="L54" i="2"/>
  <c r="K54" i="2"/>
  <c r="J54" i="2"/>
  <c r="I54" i="2"/>
  <c r="QF54" i="2" s="1"/>
  <c r="SE53" i="2"/>
  <c r="SD53" i="2"/>
  <c r="RT53" i="2"/>
  <c r="RS53" i="2"/>
  <c r="RR53" i="2"/>
  <c r="RQ53" i="2"/>
  <c r="RP53" i="2"/>
  <c r="RO53" i="2"/>
  <c r="RN53" i="2"/>
  <c r="RM53" i="2"/>
  <c r="RL53" i="2"/>
  <c r="RK53" i="2"/>
  <c r="RG53" i="2"/>
  <c r="RE53" i="2"/>
  <c r="RC53" i="2"/>
  <c r="QN53" i="2"/>
  <c r="QK53" i="2"/>
  <c r="QL53" i="2" s="1"/>
  <c r="PQ53" i="2"/>
  <c r="PU53" i="2" s="1"/>
  <c r="PN53" i="2"/>
  <c r="OZ53" i="2"/>
  <c r="OW53" i="2"/>
  <c r="OX53" i="2" s="1"/>
  <c r="OC53" i="2"/>
  <c r="OG53" i="2" s="1"/>
  <c r="NZ53" i="2"/>
  <c r="NL53" i="2"/>
  <c r="NI53" i="2"/>
  <c r="NJ53" i="2" s="1"/>
  <c r="MO53" i="2"/>
  <c r="MS53" i="2" s="1"/>
  <c r="ML53" i="2"/>
  <c r="LX53" i="2"/>
  <c r="LU53" i="2"/>
  <c r="LV53" i="2" s="1"/>
  <c r="LA53" i="2"/>
  <c r="LE53" i="2" s="1"/>
  <c r="KX53" i="2"/>
  <c r="KJ53" i="2"/>
  <c r="KG53" i="2"/>
  <c r="KH53" i="2" s="1"/>
  <c r="JM53" i="2"/>
  <c r="JQ53" i="2" s="1"/>
  <c r="JJ53" i="2"/>
  <c r="IV53" i="2"/>
  <c r="IS53" i="2"/>
  <c r="IT53" i="2" s="1"/>
  <c r="HY53" i="2"/>
  <c r="IC53" i="2" s="1"/>
  <c r="HV53" i="2"/>
  <c r="HA53" i="2"/>
  <c r="HB53" i="2" s="1"/>
  <c r="GY53" i="2"/>
  <c r="GZ53" i="2" s="1"/>
  <c r="GW53" i="2"/>
  <c r="GX53" i="2" s="1"/>
  <c r="GI53" i="2"/>
  <c r="GG53" i="2"/>
  <c r="GF53" i="2"/>
  <c r="GE53" i="2"/>
  <c r="GC53" i="2"/>
  <c r="GD53" i="2" s="1"/>
  <c r="FO53" i="2"/>
  <c r="FP53" i="2" s="1"/>
  <c r="FM53" i="2"/>
  <c r="FN53" i="2" s="1"/>
  <c r="FK53" i="2"/>
  <c r="FL53" i="2" s="1"/>
  <c r="FI53" i="2"/>
  <c r="FQ53" i="2" s="1"/>
  <c r="EU53" i="2"/>
  <c r="ET53" i="2"/>
  <c r="ES53" i="2"/>
  <c r="EQ53" i="2"/>
  <c r="ER53" i="2" s="1"/>
  <c r="EO53" i="2"/>
  <c r="EW53" i="2" s="1"/>
  <c r="EX53" i="2" s="1"/>
  <c r="EA53" i="2"/>
  <c r="EB53" i="2" s="1"/>
  <c r="DY53" i="2"/>
  <c r="DZ53" i="2" s="1"/>
  <c r="DW53" i="2"/>
  <c r="DU53" i="2"/>
  <c r="DV53" i="2" s="1"/>
  <c r="DH53" i="2"/>
  <c r="DG53" i="2"/>
  <c r="DE53" i="2"/>
  <c r="AL53" i="2" s="1"/>
  <c r="DC53" i="2"/>
  <c r="DA53" i="2"/>
  <c r="AH53" i="2" s="1"/>
  <c r="CX53" i="2"/>
  <c r="CQ53" i="2"/>
  <c r="CO53" i="2"/>
  <c r="CM53" i="2"/>
  <c r="CV53" i="2" s="1"/>
  <c r="CI53" i="2"/>
  <c r="CD53" i="2"/>
  <c r="BO53" i="2"/>
  <c r="BP53" i="2" s="1"/>
  <c r="BC53" i="2"/>
  <c r="BD53" i="2" s="1"/>
  <c r="AN53" i="2"/>
  <c r="AM53" i="2"/>
  <c r="AJ53" i="2"/>
  <c r="AK53" i="2" s="1"/>
  <c r="X53" i="2"/>
  <c r="W53" i="2"/>
  <c r="V53" i="2"/>
  <c r="U53" i="2"/>
  <c r="T53" i="2"/>
  <c r="RF53" i="2" s="1"/>
  <c r="S53" i="2"/>
  <c r="R53" i="2"/>
  <c r="R198" i="2" s="1"/>
  <c r="Q53" i="2"/>
  <c r="Q198" i="2" s="1"/>
  <c r="L53" i="2"/>
  <c r="K53" i="2"/>
  <c r="J53" i="2"/>
  <c r="I53" i="2"/>
  <c r="QH53" i="2" s="1"/>
  <c r="SE52" i="2"/>
  <c r="SD52" i="2"/>
  <c r="RT52" i="2"/>
  <c r="RS52" i="2"/>
  <c r="RR52" i="2"/>
  <c r="RQ52" i="2"/>
  <c r="RP52" i="2"/>
  <c r="RO52" i="2"/>
  <c r="RN52" i="2"/>
  <c r="RM52" i="2"/>
  <c r="RL52" i="2"/>
  <c r="RK52" i="2"/>
  <c r="RD52" i="2"/>
  <c r="QO52" i="2"/>
  <c r="QK52" i="2"/>
  <c r="QL52" i="2" s="1"/>
  <c r="QF52" i="2"/>
  <c r="PZ52" i="2"/>
  <c r="PV52" i="2"/>
  <c r="PU52" i="2"/>
  <c r="PR52" i="2"/>
  <c r="PQ52" i="2"/>
  <c r="PP52" i="2"/>
  <c r="PJ52" i="2"/>
  <c r="PA52" i="2"/>
  <c r="OW52" i="2"/>
  <c r="OX52" i="2" s="1"/>
  <c r="OR52" i="2"/>
  <c r="OL52" i="2"/>
  <c r="OH52" i="2"/>
  <c r="OG52" i="2"/>
  <c r="OD52" i="2"/>
  <c r="OC52" i="2"/>
  <c r="OB52" i="2"/>
  <c r="NV52" i="2"/>
  <c r="NM52" i="2"/>
  <c r="NI52" i="2"/>
  <c r="NJ52" i="2" s="1"/>
  <c r="ND52" i="2"/>
  <c r="MX52" i="2"/>
  <c r="MT52" i="2"/>
  <c r="MS52" i="2"/>
  <c r="MP52" i="2"/>
  <c r="MO52" i="2"/>
  <c r="MN52" i="2"/>
  <c r="MH52" i="2"/>
  <c r="LY52" i="2"/>
  <c r="LU52" i="2"/>
  <c r="LV52" i="2" s="1"/>
  <c r="LP52" i="2"/>
  <c r="LJ52" i="2"/>
  <c r="LF52" i="2"/>
  <c r="LE52" i="2"/>
  <c r="LB52" i="2"/>
  <c r="LA52" i="2"/>
  <c r="KZ52" i="2"/>
  <c r="KT52" i="2"/>
  <c r="KK52" i="2"/>
  <c r="KG52" i="2"/>
  <c r="KH52" i="2" s="1"/>
  <c r="KB52" i="2"/>
  <c r="JV52" i="2"/>
  <c r="JR52" i="2"/>
  <c r="JQ52" i="2"/>
  <c r="JN52" i="2"/>
  <c r="JM52" i="2"/>
  <c r="JL52" i="2"/>
  <c r="JF52" i="2"/>
  <c r="IW52" i="2"/>
  <c r="IS52" i="2"/>
  <c r="IT52" i="2" s="1"/>
  <c r="IN52" i="2"/>
  <c r="IH52" i="2"/>
  <c r="ID52" i="2"/>
  <c r="IC52" i="2"/>
  <c r="HZ52" i="2"/>
  <c r="HY52" i="2"/>
  <c r="HX52" i="2"/>
  <c r="HR52" i="2"/>
  <c r="HB52" i="2"/>
  <c r="HA52" i="2"/>
  <c r="GZ52" i="2"/>
  <c r="GY52" i="2"/>
  <c r="GW52" i="2"/>
  <c r="GX52" i="2" s="1"/>
  <c r="GT52" i="2"/>
  <c r="GI52" i="2"/>
  <c r="GJ52" i="2" s="1"/>
  <c r="GG52" i="2"/>
  <c r="GH52" i="2" s="1"/>
  <c r="GE52" i="2"/>
  <c r="GF52" i="2" s="1"/>
  <c r="GD52" i="2"/>
  <c r="GC52" i="2"/>
  <c r="FP52" i="2"/>
  <c r="FO52" i="2"/>
  <c r="FN52" i="2"/>
  <c r="FM52" i="2"/>
  <c r="FK52" i="2"/>
  <c r="FL52" i="2" s="1"/>
  <c r="FJ52" i="2"/>
  <c r="FI52" i="2"/>
  <c r="FQ52" i="2" s="1"/>
  <c r="FF52" i="2"/>
  <c r="EU52" i="2"/>
  <c r="EV52" i="2" s="1"/>
  <c r="ES52" i="2"/>
  <c r="ET52" i="2" s="1"/>
  <c r="ER52" i="2"/>
  <c r="EQ52" i="2"/>
  <c r="EO52" i="2"/>
  <c r="EP52" i="2" s="1"/>
  <c r="EB52" i="2"/>
  <c r="EA52" i="2"/>
  <c r="DY52" i="2"/>
  <c r="DZ52" i="2" s="1"/>
  <c r="DX52" i="2"/>
  <c r="DW52" i="2"/>
  <c r="DV52" i="2"/>
  <c r="DU52" i="2"/>
  <c r="EC52" i="2" s="1"/>
  <c r="ED52" i="2" s="1"/>
  <c r="DR52" i="2"/>
  <c r="DI52" i="2"/>
  <c r="DJ52" i="2" s="1"/>
  <c r="DG52" i="2"/>
  <c r="DH52" i="2" s="1"/>
  <c r="DF52" i="2"/>
  <c r="DE52" i="2"/>
  <c r="AL52" i="2" s="1"/>
  <c r="AM52" i="2" s="1"/>
  <c r="DC52" i="2"/>
  <c r="DD52" i="2" s="1"/>
  <c r="DA52" i="2"/>
  <c r="CL52" i="2"/>
  <c r="CG52" i="2"/>
  <c r="CH52" i="2" s="1"/>
  <c r="CC52" i="2"/>
  <c r="CD52" i="2" s="1"/>
  <c r="CB52" i="2"/>
  <c r="CA52" i="2"/>
  <c r="BX52" i="2"/>
  <c r="BO52" i="2"/>
  <c r="BP52" i="2" s="1"/>
  <c r="BL52" i="2"/>
  <c r="BH52" i="2"/>
  <c r="BD52" i="2"/>
  <c r="BC52" i="2"/>
  <c r="AN52" i="2"/>
  <c r="AO52" i="2" s="1"/>
  <c r="X52" i="2"/>
  <c r="W52" i="2"/>
  <c r="V52" i="2"/>
  <c r="U52" i="2"/>
  <c r="T52" i="2"/>
  <c r="S52" i="2"/>
  <c r="R52" i="2"/>
  <c r="Q52" i="2"/>
  <c r="L52" i="2"/>
  <c r="K52" i="2"/>
  <c r="J52" i="2"/>
  <c r="I52" i="2"/>
  <c r="SE51" i="2"/>
  <c r="SD51" i="2"/>
  <c r="RT51" i="2"/>
  <c r="RS51" i="2"/>
  <c r="RR51" i="2"/>
  <c r="RQ51" i="2"/>
  <c r="RP51" i="2"/>
  <c r="RO51" i="2"/>
  <c r="RN51" i="2"/>
  <c r="RM51" i="2"/>
  <c r="RL51" i="2"/>
  <c r="RK51" i="2"/>
  <c r="QT51" i="2"/>
  <c r="QO51" i="2"/>
  <c r="QK51" i="2"/>
  <c r="QJ51" i="2"/>
  <c r="PU51" i="2"/>
  <c r="PQ51" i="2"/>
  <c r="PR51" i="2" s="1"/>
  <c r="PF51" i="2"/>
  <c r="PA51" i="2"/>
  <c r="OW51" i="2"/>
  <c r="OV51" i="2"/>
  <c r="OG51" i="2"/>
  <c r="OC51" i="2"/>
  <c r="OD51" i="2" s="1"/>
  <c r="NR51" i="2"/>
  <c r="NM51" i="2"/>
  <c r="NI51" i="2"/>
  <c r="NH51" i="2"/>
  <c r="MS51" i="2"/>
  <c r="MO51" i="2"/>
  <c r="MP51" i="2" s="1"/>
  <c r="MD51" i="2"/>
  <c r="LY51" i="2"/>
  <c r="LU51" i="2"/>
  <c r="LT51" i="2"/>
  <c r="LE51" i="2"/>
  <c r="LA51" i="2"/>
  <c r="LB51" i="2" s="1"/>
  <c r="KP51" i="2"/>
  <c r="KK51" i="2"/>
  <c r="KG51" i="2"/>
  <c r="KF51" i="2"/>
  <c r="JQ51" i="2"/>
  <c r="JM51" i="2"/>
  <c r="JN51" i="2" s="1"/>
  <c r="JB51" i="2"/>
  <c r="IW51" i="2"/>
  <c r="IS51" i="2"/>
  <c r="IR51" i="2"/>
  <c r="IC51" i="2"/>
  <c r="HY51" i="2"/>
  <c r="HZ51" i="2" s="1"/>
  <c r="HN51" i="2"/>
  <c r="HE51" i="2"/>
  <c r="HF51" i="2" s="1"/>
  <c r="HA51" i="2"/>
  <c r="HB51" i="2" s="1"/>
  <c r="GY51" i="2"/>
  <c r="GW51" i="2"/>
  <c r="GT51" i="2"/>
  <c r="GK51" i="2"/>
  <c r="GL51" i="2" s="1"/>
  <c r="GI51" i="2"/>
  <c r="GJ51" i="2" s="1"/>
  <c r="GG51" i="2"/>
  <c r="GE51" i="2"/>
  <c r="GF51" i="2" s="1"/>
  <c r="GC51" i="2"/>
  <c r="GD51" i="2" s="1"/>
  <c r="FO51" i="2"/>
  <c r="FP51" i="2" s="1"/>
  <c r="FM51" i="2"/>
  <c r="FK51" i="2"/>
  <c r="FJ51" i="2"/>
  <c r="FI51" i="2"/>
  <c r="FQ51" i="2" s="1"/>
  <c r="FS51" i="2" s="1"/>
  <c r="EU51" i="2"/>
  <c r="ES51" i="2"/>
  <c r="ET51" i="2" s="1"/>
  <c r="EQ51" i="2"/>
  <c r="ER51" i="2" s="1"/>
  <c r="EO51" i="2"/>
  <c r="EP51" i="2" s="1"/>
  <c r="EA51" i="2"/>
  <c r="DY51" i="2"/>
  <c r="DX51" i="2"/>
  <c r="DW51" i="2"/>
  <c r="DU51" i="2"/>
  <c r="DV51" i="2" s="1"/>
  <c r="DG51" i="2"/>
  <c r="DH51" i="2" s="1"/>
  <c r="DE51" i="2"/>
  <c r="DC51" i="2"/>
  <c r="DD51" i="2" s="1"/>
  <c r="DA51" i="2"/>
  <c r="CL51" i="2"/>
  <c r="CI51" i="2"/>
  <c r="CJ51" i="2" s="1"/>
  <c r="CG51" i="2"/>
  <c r="CC51" i="2"/>
  <c r="CB51" i="2"/>
  <c r="CA51" i="2"/>
  <c r="BO51" i="2"/>
  <c r="BP51" i="2" s="1"/>
  <c r="BC51" i="2"/>
  <c r="BD51" i="2" s="1"/>
  <c r="AJ51" i="2"/>
  <c r="AK51" i="2" s="1"/>
  <c r="X51" i="2"/>
  <c r="W51" i="2"/>
  <c r="V51" i="2"/>
  <c r="RH51" i="2" s="1"/>
  <c r="U51" i="2"/>
  <c r="T51" i="2"/>
  <c r="S51" i="2"/>
  <c r="R51" i="2"/>
  <c r="Q51" i="2"/>
  <c r="L51" i="2"/>
  <c r="K51" i="2"/>
  <c r="J51" i="2"/>
  <c r="I51" i="2"/>
  <c r="PZ51" i="2" s="1"/>
  <c r="SE50" i="2"/>
  <c r="SD50" i="2"/>
  <c r="RT50" i="2"/>
  <c r="RS50" i="2"/>
  <c r="RR50" i="2"/>
  <c r="RQ50" i="2"/>
  <c r="RP50" i="2"/>
  <c r="RO50" i="2"/>
  <c r="RN50" i="2"/>
  <c r="RM50" i="2"/>
  <c r="RL50" i="2"/>
  <c r="RK50" i="2"/>
  <c r="RJ50" i="2"/>
  <c r="RI50" i="2"/>
  <c r="RH50" i="2"/>
  <c r="RG50" i="2"/>
  <c r="RF50" i="2"/>
  <c r="RE50" i="2"/>
  <c r="RD50" i="2"/>
  <c r="RC50" i="2"/>
  <c r="QT50" i="2"/>
  <c r="QO50" i="2"/>
  <c r="QN50" i="2"/>
  <c r="QK50" i="2"/>
  <c r="QL50" i="2" s="1"/>
  <c r="QJ50" i="2"/>
  <c r="QH50" i="2"/>
  <c r="QF50" i="2"/>
  <c r="QD50" i="2"/>
  <c r="PZ50" i="2"/>
  <c r="PV50" i="2"/>
  <c r="PU50" i="2"/>
  <c r="PX50" i="2" s="1"/>
  <c r="PT50" i="2"/>
  <c r="PR50" i="2"/>
  <c r="PQ50" i="2"/>
  <c r="PP50" i="2"/>
  <c r="PN50" i="2"/>
  <c r="PL50" i="2"/>
  <c r="PJ50" i="2"/>
  <c r="PF50" i="2"/>
  <c r="PA50" i="2"/>
  <c r="OZ50" i="2"/>
  <c r="OW50" i="2"/>
  <c r="OX50" i="2" s="1"/>
  <c r="OV50" i="2"/>
  <c r="OT50" i="2"/>
  <c r="OR50" i="2"/>
  <c r="OP50" i="2"/>
  <c r="OL50" i="2"/>
  <c r="OH50" i="2"/>
  <c r="OG50" i="2"/>
  <c r="OJ50" i="2" s="1"/>
  <c r="OF50" i="2"/>
  <c r="OD50" i="2"/>
  <c r="OC50" i="2"/>
  <c r="OB50" i="2"/>
  <c r="NZ50" i="2"/>
  <c r="NX50" i="2"/>
  <c r="NV50" i="2"/>
  <c r="NR50" i="2"/>
  <c r="NM50" i="2"/>
  <c r="NL50" i="2"/>
  <c r="NI50" i="2"/>
  <c r="NJ50" i="2" s="1"/>
  <c r="NH50" i="2"/>
  <c r="NF50" i="2"/>
  <c r="ND50" i="2"/>
  <c r="NB50" i="2"/>
  <c r="MX50" i="2"/>
  <c r="MT50" i="2"/>
  <c r="MS50" i="2"/>
  <c r="MV50" i="2" s="1"/>
  <c r="MR50" i="2"/>
  <c r="MP50" i="2"/>
  <c r="MO50" i="2"/>
  <c r="MN50" i="2"/>
  <c r="ML50" i="2"/>
  <c r="MJ50" i="2"/>
  <c r="MH50" i="2"/>
  <c r="MD50" i="2"/>
  <c r="LY50" i="2"/>
  <c r="LX50" i="2"/>
  <c r="LU50" i="2"/>
  <c r="LV50" i="2" s="1"/>
  <c r="LT50" i="2"/>
  <c r="LR50" i="2"/>
  <c r="LP50" i="2"/>
  <c r="LN50" i="2"/>
  <c r="LJ50" i="2"/>
  <c r="LF50" i="2"/>
  <c r="LE50" i="2"/>
  <c r="LH50" i="2" s="1"/>
  <c r="LD50" i="2"/>
  <c r="LB50" i="2"/>
  <c r="LA50" i="2"/>
  <c r="KZ50" i="2"/>
  <c r="KX50" i="2"/>
  <c r="KV50" i="2"/>
  <c r="KT50" i="2"/>
  <c r="KP50" i="2"/>
  <c r="KK50" i="2"/>
  <c r="KJ50" i="2"/>
  <c r="KG50" i="2"/>
  <c r="KH50" i="2" s="1"/>
  <c r="KF50" i="2"/>
  <c r="KD50" i="2"/>
  <c r="KB50" i="2"/>
  <c r="JZ50" i="2"/>
  <c r="JV50" i="2"/>
  <c r="JR50" i="2"/>
  <c r="JQ50" i="2"/>
  <c r="JT50" i="2" s="1"/>
  <c r="JP50" i="2"/>
  <c r="JN50" i="2"/>
  <c r="JM50" i="2"/>
  <c r="JL50" i="2"/>
  <c r="JJ50" i="2"/>
  <c r="JH50" i="2"/>
  <c r="JF50" i="2"/>
  <c r="JB50" i="2"/>
  <c r="IW50" i="2"/>
  <c r="IV50" i="2"/>
  <c r="IS50" i="2"/>
  <c r="IT50" i="2" s="1"/>
  <c r="IR50" i="2"/>
  <c r="IP50" i="2"/>
  <c r="IN50" i="2"/>
  <c r="IL50" i="2"/>
  <c r="IH50" i="2"/>
  <c r="ID50" i="2"/>
  <c r="IC50" i="2"/>
  <c r="IF50" i="2" s="1"/>
  <c r="IB50" i="2"/>
  <c r="HZ50" i="2"/>
  <c r="HY50" i="2"/>
  <c r="HX50" i="2"/>
  <c r="HV50" i="2"/>
  <c r="HT50" i="2"/>
  <c r="HR50" i="2"/>
  <c r="HN50" i="2"/>
  <c r="HD50" i="2"/>
  <c r="HB50" i="2"/>
  <c r="HA50" i="2"/>
  <c r="GZ50" i="2"/>
  <c r="GY50" i="2"/>
  <c r="GW50" i="2"/>
  <c r="GX50" i="2" s="1"/>
  <c r="GT50" i="2"/>
  <c r="GI50" i="2"/>
  <c r="GJ50" i="2" s="1"/>
  <c r="GG50" i="2"/>
  <c r="GH50" i="2" s="1"/>
  <c r="GE50" i="2"/>
  <c r="GF50" i="2" s="1"/>
  <c r="GD50" i="2"/>
  <c r="GC50" i="2"/>
  <c r="FZ50" i="2"/>
  <c r="FP50" i="2"/>
  <c r="FO50" i="2"/>
  <c r="FN50" i="2"/>
  <c r="FM50" i="2"/>
  <c r="FK50" i="2"/>
  <c r="FL50" i="2" s="1"/>
  <c r="FJ50" i="2"/>
  <c r="FI50" i="2"/>
  <c r="FQ50" i="2" s="1"/>
  <c r="FF50" i="2"/>
  <c r="EU50" i="2"/>
  <c r="EV50" i="2" s="1"/>
  <c r="ES50" i="2"/>
  <c r="ET50" i="2" s="1"/>
  <c r="ER50" i="2"/>
  <c r="EQ50" i="2"/>
  <c r="EO50" i="2"/>
  <c r="EP50" i="2" s="1"/>
  <c r="EL50" i="2"/>
  <c r="EB50" i="2"/>
  <c r="EA50" i="2"/>
  <c r="DY50" i="2"/>
  <c r="DZ50" i="2" s="1"/>
  <c r="DX50" i="2"/>
  <c r="DW50" i="2"/>
  <c r="DV50" i="2"/>
  <c r="DR50" i="2"/>
  <c r="DH50" i="2"/>
  <c r="DG50" i="2"/>
  <c r="DE50" i="2"/>
  <c r="AL50" i="2" s="1"/>
  <c r="AM50" i="2" s="1"/>
  <c r="DD50" i="2"/>
  <c r="DC50" i="2"/>
  <c r="DB50" i="2"/>
  <c r="DA50" i="2"/>
  <c r="AH50" i="2" s="1"/>
  <c r="CX50" i="2"/>
  <c r="CT50" i="2"/>
  <c r="CS50" i="2"/>
  <c r="CQ50" i="2"/>
  <c r="CO50" i="2"/>
  <c r="CM50" i="2"/>
  <c r="CV50" i="2" s="1"/>
  <c r="CL50" i="2"/>
  <c r="CJ50" i="2"/>
  <c r="CI50" i="2"/>
  <c r="CH50" i="2"/>
  <c r="CF50" i="2"/>
  <c r="CD50" i="2"/>
  <c r="CB50" i="2"/>
  <c r="BX50" i="2"/>
  <c r="BO50" i="2"/>
  <c r="BP50" i="2" s="1"/>
  <c r="BR50" i="2" s="1"/>
  <c r="BQ50" i="2" s="1"/>
  <c r="BS50" i="2" s="1"/>
  <c r="BN50" i="2"/>
  <c r="BL50" i="2"/>
  <c r="BJ50" i="2"/>
  <c r="BH50" i="2"/>
  <c r="BC50" i="2"/>
  <c r="BD50" i="2" s="1"/>
  <c r="AO50" i="2"/>
  <c r="AN50" i="2"/>
  <c r="AJ50" i="2"/>
  <c r="AK50" i="2" s="1"/>
  <c r="O50" i="2"/>
  <c r="N50" i="2"/>
  <c r="SE49" i="2"/>
  <c r="SD49" i="2"/>
  <c r="RT49" i="2"/>
  <c r="RS49" i="2"/>
  <c r="RR49" i="2"/>
  <c r="RQ49" i="2"/>
  <c r="RP49" i="2"/>
  <c r="RO49" i="2"/>
  <c r="RN49" i="2"/>
  <c r="RM49" i="2"/>
  <c r="RL49" i="2"/>
  <c r="RK49" i="2"/>
  <c r="RJ49" i="2"/>
  <c r="RI49" i="2"/>
  <c r="RH49" i="2"/>
  <c r="RG49" i="2"/>
  <c r="RF49" i="2"/>
  <c r="RE49" i="2"/>
  <c r="RB49" i="2" s="1"/>
  <c r="RA49" i="2" s="1"/>
  <c r="RD49" i="2"/>
  <c r="RC49" i="2"/>
  <c r="QT49" i="2"/>
  <c r="QP49" i="2"/>
  <c r="QO49" i="2"/>
  <c r="QN49" i="2"/>
  <c r="QL49" i="2"/>
  <c r="QK49" i="2"/>
  <c r="QJ49" i="2"/>
  <c r="QH49" i="2"/>
  <c r="QF49" i="2"/>
  <c r="QD49" i="2"/>
  <c r="PZ49" i="2"/>
  <c r="PU49" i="2"/>
  <c r="PT49" i="2"/>
  <c r="PQ49" i="2"/>
  <c r="PR49" i="2" s="1"/>
  <c r="PP49" i="2"/>
  <c r="PN49" i="2"/>
  <c r="PL49" i="2"/>
  <c r="PJ49" i="2"/>
  <c r="PF49" i="2"/>
  <c r="PB49" i="2"/>
  <c r="PA49" i="2"/>
  <c r="OZ49" i="2"/>
  <c r="OX49" i="2"/>
  <c r="OW49" i="2"/>
  <c r="OV49" i="2"/>
  <c r="OT49" i="2"/>
  <c r="OR49" i="2"/>
  <c r="OP49" i="2"/>
  <c r="OL49" i="2"/>
  <c r="OG49" i="2"/>
  <c r="OF49" i="2"/>
  <c r="OC49" i="2"/>
  <c r="OD49" i="2" s="1"/>
  <c r="OB49" i="2"/>
  <c r="NZ49" i="2"/>
  <c r="NX49" i="2"/>
  <c r="NV49" i="2"/>
  <c r="NR49" i="2"/>
  <c r="NN49" i="2"/>
  <c r="NM49" i="2"/>
  <c r="NL49" i="2"/>
  <c r="NJ49" i="2"/>
  <c r="NI49" i="2"/>
  <c r="NH49" i="2"/>
  <c r="NF49" i="2"/>
  <c r="ND49" i="2"/>
  <c r="NB49" i="2"/>
  <c r="MX49" i="2"/>
  <c r="MS49" i="2"/>
  <c r="MR49" i="2"/>
  <c r="MO49" i="2"/>
  <c r="MP49" i="2" s="1"/>
  <c r="MN49" i="2"/>
  <c r="ML49" i="2"/>
  <c r="MJ49" i="2"/>
  <c r="MH49" i="2"/>
  <c r="MD49" i="2"/>
  <c r="LZ49" i="2"/>
  <c r="LY49" i="2"/>
  <c r="LX49" i="2"/>
  <c r="LV49" i="2"/>
  <c r="LU49" i="2"/>
  <c r="LT49" i="2"/>
  <c r="LR49" i="2"/>
  <c r="LP49" i="2"/>
  <c r="LN49" i="2"/>
  <c r="LJ49" i="2"/>
  <c r="LE49" i="2"/>
  <c r="LD49" i="2"/>
  <c r="LA49" i="2"/>
  <c r="LB49" i="2" s="1"/>
  <c r="KZ49" i="2"/>
  <c r="KX49" i="2"/>
  <c r="KV49" i="2"/>
  <c r="KT49" i="2"/>
  <c r="KP49" i="2"/>
  <c r="KL49" i="2"/>
  <c r="KK49" i="2"/>
  <c r="KJ49" i="2"/>
  <c r="KH49" i="2"/>
  <c r="KG49" i="2"/>
  <c r="KF49" i="2"/>
  <c r="KD49" i="2"/>
  <c r="KB49" i="2"/>
  <c r="JZ49" i="2"/>
  <c r="JV49" i="2"/>
  <c r="JQ49" i="2"/>
  <c r="JP49" i="2"/>
  <c r="JM49" i="2"/>
  <c r="JN49" i="2" s="1"/>
  <c r="JL49" i="2"/>
  <c r="JJ49" i="2"/>
  <c r="JH49" i="2"/>
  <c r="JF49" i="2"/>
  <c r="JB49" i="2"/>
  <c r="IX49" i="2"/>
  <c r="IW49" i="2"/>
  <c r="IV49" i="2"/>
  <c r="IT49" i="2"/>
  <c r="IS49" i="2"/>
  <c r="IR49" i="2"/>
  <c r="IP49" i="2"/>
  <c r="IN49" i="2"/>
  <c r="IL49" i="2"/>
  <c r="IH49" i="2"/>
  <c r="IC49" i="2"/>
  <c r="IB49" i="2"/>
  <c r="HY49" i="2"/>
  <c r="HZ49" i="2" s="1"/>
  <c r="HX49" i="2"/>
  <c r="HV49" i="2"/>
  <c r="HT49" i="2"/>
  <c r="HR49" i="2"/>
  <c r="HN49" i="2"/>
  <c r="HD49" i="2"/>
  <c r="HA49" i="2"/>
  <c r="HB49" i="2" s="1"/>
  <c r="GZ49" i="2"/>
  <c r="GY49" i="2"/>
  <c r="GT49" i="2"/>
  <c r="GK49" i="2"/>
  <c r="GL49" i="2" s="1"/>
  <c r="GI49" i="2"/>
  <c r="GJ49" i="2" s="1"/>
  <c r="GH49" i="2"/>
  <c r="GG49" i="2"/>
  <c r="GE49" i="2"/>
  <c r="GF49" i="2" s="1"/>
  <c r="GC49" i="2"/>
  <c r="GD49" i="2" s="1"/>
  <c r="FZ49" i="2"/>
  <c r="FO49" i="2"/>
  <c r="FP49" i="2" s="1"/>
  <c r="FN49" i="2"/>
  <c r="FM49" i="2"/>
  <c r="FL49" i="2"/>
  <c r="FK49" i="2"/>
  <c r="FJ49" i="2"/>
  <c r="FI49" i="2"/>
  <c r="FQ49" i="2" s="1"/>
  <c r="FS49" i="2" s="1"/>
  <c r="FF49" i="2"/>
  <c r="EV49" i="2"/>
  <c r="EU49" i="2"/>
  <c r="ES49" i="2"/>
  <c r="ET49" i="2" s="1"/>
  <c r="EQ49" i="2"/>
  <c r="ER49" i="2" s="1"/>
  <c r="EO49" i="2"/>
  <c r="EP49" i="2" s="1"/>
  <c r="EL49" i="2"/>
  <c r="EC49" i="2"/>
  <c r="ED49" i="2" s="1"/>
  <c r="EB49" i="2"/>
  <c r="EA49" i="2"/>
  <c r="DZ49" i="2"/>
  <c r="DY49" i="2"/>
  <c r="DX49" i="2"/>
  <c r="EF49" i="2" s="1"/>
  <c r="EE49" i="2" s="1"/>
  <c r="EG49" i="2" s="1"/>
  <c r="DW49" i="2"/>
  <c r="DV49" i="2"/>
  <c r="DR49" i="2"/>
  <c r="DH49" i="2"/>
  <c r="DG49" i="2"/>
  <c r="DF49" i="2"/>
  <c r="DE49" i="2"/>
  <c r="AL49" i="2" s="1"/>
  <c r="AM49" i="2" s="1"/>
  <c r="DD49" i="2"/>
  <c r="DC49" i="2"/>
  <c r="DA49" i="2"/>
  <c r="AH49" i="2" s="1"/>
  <c r="AP49" i="2" s="1"/>
  <c r="CX49" i="2"/>
  <c r="CS49" i="2"/>
  <c r="CP49" i="2"/>
  <c r="CM49" i="2"/>
  <c r="CR49" i="2" s="1"/>
  <c r="CL49" i="2"/>
  <c r="CJ49" i="2"/>
  <c r="CI49" i="2"/>
  <c r="CH49" i="2"/>
  <c r="CF49" i="2"/>
  <c r="CD49" i="2"/>
  <c r="CB49" i="2"/>
  <c r="BX49" i="2"/>
  <c r="BO49" i="2"/>
  <c r="BP49" i="2" s="1"/>
  <c r="BR49" i="2" s="1"/>
  <c r="BQ49" i="2" s="1"/>
  <c r="BS49" i="2" s="1"/>
  <c r="BN49" i="2"/>
  <c r="BL49" i="2"/>
  <c r="BJ49" i="2"/>
  <c r="BH49" i="2"/>
  <c r="BD49" i="2"/>
  <c r="BC49" i="2"/>
  <c r="AQ49" i="2"/>
  <c r="AN49" i="2"/>
  <c r="AO49" i="2" s="1"/>
  <c r="AK49" i="2"/>
  <c r="AJ49" i="2"/>
  <c r="N49" i="2"/>
  <c r="QQ49" i="2" s="1"/>
  <c r="CH48" i="2"/>
  <c r="CG48" i="2"/>
  <c r="CC48" i="2"/>
  <c r="W48" i="2"/>
  <c r="R48" i="2"/>
  <c r="Q48" i="2"/>
  <c r="K48" i="2"/>
  <c r="SE47" i="2"/>
  <c r="SD47" i="2"/>
  <c r="RT47" i="2"/>
  <c r="RS47" i="2"/>
  <c r="RR47" i="2"/>
  <c r="RQ47" i="2"/>
  <c r="RP47" i="2"/>
  <c r="RO47" i="2"/>
  <c r="RN47" i="2"/>
  <c r="RM47" i="2"/>
  <c r="RL47" i="2"/>
  <c r="RK47" i="2"/>
  <c r="RJ47" i="2"/>
  <c r="RI47" i="2"/>
  <c r="RG47" i="2"/>
  <c r="RE47" i="2"/>
  <c r="RD47" i="2"/>
  <c r="RC47" i="2"/>
  <c r="QN47" i="2"/>
  <c r="QK47" i="2"/>
  <c r="QH47" i="2"/>
  <c r="QF47" i="2"/>
  <c r="QD47" i="2"/>
  <c r="PT47" i="2"/>
  <c r="PR47" i="2"/>
  <c r="PQ47" i="2"/>
  <c r="PU47" i="2" s="1"/>
  <c r="PN47" i="2"/>
  <c r="PJ47" i="2"/>
  <c r="OZ47" i="2"/>
  <c r="OW47" i="2"/>
  <c r="OT47" i="2"/>
  <c r="OR47" i="2"/>
  <c r="OP47" i="2"/>
  <c r="OH47" i="2"/>
  <c r="OF47" i="2"/>
  <c r="OD47" i="2"/>
  <c r="OC47" i="2"/>
  <c r="OG47" i="2" s="1"/>
  <c r="NZ47" i="2"/>
  <c r="NV47" i="2"/>
  <c r="NL47" i="2"/>
  <c r="NI47" i="2"/>
  <c r="NF47" i="2"/>
  <c r="ND47" i="2"/>
  <c r="NB47" i="2"/>
  <c r="MR47" i="2"/>
  <c r="MP47" i="2"/>
  <c r="MO47" i="2"/>
  <c r="MS47" i="2" s="1"/>
  <c r="MT47" i="2" s="1"/>
  <c r="ML47" i="2"/>
  <c r="MH47" i="2"/>
  <c r="LX47" i="2"/>
  <c r="LU47" i="2"/>
  <c r="LR47" i="2"/>
  <c r="LP47" i="2"/>
  <c r="LN47" i="2"/>
  <c r="LF47" i="2"/>
  <c r="LD47" i="2"/>
  <c r="LB47" i="2"/>
  <c r="LA47" i="2"/>
  <c r="LE47" i="2" s="1"/>
  <c r="KX47" i="2"/>
  <c r="KT47" i="2"/>
  <c r="KJ47" i="2"/>
  <c r="KG47" i="2"/>
  <c r="KD47" i="2"/>
  <c r="KB47" i="2"/>
  <c r="JZ47" i="2"/>
  <c r="JP47" i="2"/>
  <c r="JN47" i="2"/>
  <c r="JM47" i="2"/>
  <c r="JQ47" i="2" s="1"/>
  <c r="JR47" i="2" s="1"/>
  <c r="JJ47" i="2"/>
  <c r="JF47" i="2"/>
  <c r="IV47" i="2"/>
  <c r="IS47" i="2"/>
  <c r="IP47" i="2"/>
  <c r="IN47" i="2"/>
  <c r="IL47" i="2"/>
  <c r="ID47" i="2"/>
  <c r="IB47" i="2"/>
  <c r="HZ47" i="2"/>
  <c r="HY47" i="2"/>
  <c r="IC47" i="2" s="1"/>
  <c r="HV47" i="2"/>
  <c r="HR47" i="2"/>
  <c r="HD47" i="2"/>
  <c r="HB47" i="2"/>
  <c r="HA47" i="2"/>
  <c r="GY47" i="2"/>
  <c r="GZ47" i="2" s="1"/>
  <c r="GW47" i="2"/>
  <c r="GL47" i="2"/>
  <c r="GI47" i="2"/>
  <c r="GJ47" i="2" s="1"/>
  <c r="GH47" i="2"/>
  <c r="GG47" i="2"/>
  <c r="GF47" i="2"/>
  <c r="GE47" i="2"/>
  <c r="GD47" i="2"/>
  <c r="GC47" i="2"/>
  <c r="GK47" i="2" s="1"/>
  <c r="FZ47" i="2"/>
  <c r="FP47" i="2"/>
  <c r="FO47" i="2"/>
  <c r="FM47" i="2"/>
  <c r="FN47" i="2" s="1"/>
  <c r="FK47" i="2"/>
  <c r="FL47" i="2" s="1"/>
  <c r="FI47" i="2"/>
  <c r="FJ47" i="2" s="1"/>
  <c r="FF47" i="2"/>
  <c r="EV47" i="2"/>
  <c r="EU47" i="2"/>
  <c r="ET47" i="2"/>
  <c r="ES47" i="2"/>
  <c r="ER47" i="2"/>
  <c r="EQ47" i="2"/>
  <c r="EO47" i="2"/>
  <c r="EP47" i="2" s="1"/>
  <c r="EL47" i="2"/>
  <c r="EA47" i="2"/>
  <c r="EB47" i="2" s="1"/>
  <c r="DY47" i="2"/>
  <c r="DZ47" i="2" s="1"/>
  <c r="DW47" i="2"/>
  <c r="DX47" i="2" s="1"/>
  <c r="DV47" i="2"/>
  <c r="DR47" i="2"/>
  <c r="DG47" i="2"/>
  <c r="DH47" i="2" s="1"/>
  <c r="DE47" i="2"/>
  <c r="DF47" i="2" s="1"/>
  <c r="DC47" i="2"/>
  <c r="DD47" i="2" s="1"/>
  <c r="DB47" i="2"/>
  <c r="DA47" i="2"/>
  <c r="DI47" i="2" s="1"/>
  <c r="DJ47" i="2" s="1"/>
  <c r="CL47" i="2"/>
  <c r="CI47" i="2"/>
  <c r="CJ47" i="2" s="1"/>
  <c r="CH47" i="2"/>
  <c r="CG47" i="2"/>
  <c r="CD47" i="2"/>
  <c r="CC47" i="2"/>
  <c r="CB47" i="2"/>
  <c r="BP47" i="2"/>
  <c r="BR47" i="2" s="1"/>
  <c r="BQ47" i="2" s="1"/>
  <c r="BS47" i="2" s="1"/>
  <c r="BO47" i="2"/>
  <c r="BN47" i="2"/>
  <c r="BL47" i="2"/>
  <c r="BJ47" i="2"/>
  <c r="BD47" i="2"/>
  <c r="BC47" i="2"/>
  <c r="AN47" i="2"/>
  <c r="AO47" i="2" s="1"/>
  <c r="AJ47" i="2"/>
  <c r="AK47" i="2" s="1"/>
  <c r="AI47" i="2"/>
  <c r="AH47" i="2"/>
  <c r="X47" i="2"/>
  <c r="V47" i="2"/>
  <c r="U47" i="2"/>
  <c r="T47" i="2"/>
  <c r="S47" i="2"/>
  <c r="L47" i="2"/>
  <c r="K47" i="2"/>
  <c r="J47" i="2"/>
  <c r="I47" i="2"/>
  <c r="SE46" i="2"/>
  <c r="SD46" i="2"/>
  <c r="RT46" i="2"/>
  <c r="RS46" i="2"/>
  <c r="RR46" i="2"/>
  <c r="RQ46" i="2"/>
  <c r="RP46" i="2"/>
  <c r="RO46" i="2"/>
  <c r="RN46" i="2"/>
  <c r="RM46" i="2"/>
  <c r="RL46" i="2"/>
  <c r="RK46" i="2"/>
  <c r="RJ46" i="2"/>
  <c r="RI46" i="2"/>
  <c r="RH46" i="2"/>
  <c r="RE46" i="2"/>
  <c r="RD46" i="2"/>
  <c r="RC46" i="2"/>
  <c r="QT46" i="2"/>
  <c r="QP46" i="2"/>
  <c r="QO46" i="2"/>
  <c r="QL46" i="2"/>
  <c r="QK46" i="2"/>
  <c r="QJ46" i="2"/>
  <c r="QF46" i="2"/>
  <c r="QD46" i="2"/>
  <c r="PZ46" i="2"/>
  <c r="PU46" i="2"/>
  <c r="PQ46" i="2"/>
  <c r="PR46" i="2" s="1"/>
  <c r="PP46" i="2"/>
  <c r="PL46" i="2"/>
  <c r="PF46" i="2"/>
  <c r="PB46" i="2"/>
  <c r="PA46" i="2"/>
  <c r="OX46" i="2"/>
  <c r="OW46" i="2"/>
  <c r="OV46" i="2"/>
  <c r="OR46" i="2"/>
  <c r="OP46" i="2"/>
  <c r="OL46" i="2"/>
  <c r="OG46" i="2"/>
  <c r="OC46" i="2"/>
  <c r="OD46" i="2" s="1"/>
  <c r="OB46" i="2"/>
  <c r="NX46" i="2"/>
  <c r="NR46" i="2"/>
  <c r="NN46" i="2"/>
  <c r="NM46" i="2"/>
  <c r="NJ46" i="2"/>
  <c r="NI46" i="2"/>
  <c r="NH46" i="2"/>
  <c r="ND46" i="2"/>
  <c r="NB46" i="2"/>
  <c r="MX46" i="2"/>
  <c r="MS46" i="2"/>
  <c r="MO46" i="2"/>
  <c r="MP46" i="2" s="1"/>
  <c r="MN46" i="2"/>
  <c r="MJ46" i="2"/>
  <c r="MD46" i="2"/>
  <c r="LZ46" i="2"/>
  <c r="LY46" i="2"/>
  <c r="LV46" i="2"/>
  <c r="LU46" i="2"/>
  <c r="LT46" i="2"/>
  <c r="LP46" i="2"/>
  <c r="LN46" i="2"/>
  <c r="LJ46" i="2"/>
  <c r="LE46" i="2"/>
  <c r="LA46" i="2"/>
  <c r="LB46" i="2" s="1"/>
  <c r="KZ46" i="2"/>
  <c r="KV46" i="2"/>
  <c r="KP46" i="2"/>
  <c r="KL46" i="2"/>
  <c r="KK46" i="2"/>
  <c r="KH46" i="2"/>
  <c r="KG46" i="2"/>
  <c r="KF46" i="2"/>
  <c r="KB46" i="2"/>
  <c r="JZ46" i="2"/>
  <c r="JV46" i="2"/>
  <c r="JQ46" i="2"/>
  <c r="JM46" i="2"/>
  <c r="JN46" i="2" s="1"/>
  <c r="JL46" i="2"/>
  <c r="JH46" i="2"/>
  <c r="JB46" i="2"/>
  <c r="IX46" i="2"/>
  <c r="IW46" i="2"/>
  <c r="IT46" i="2"/>
  <c r="IS46" i="2"/>
  <c r="IR46" i="2"/>
  <c r="IN46" i="2"/>
  <c r="IL46" i="2"/>
  <c r="IH46" i="2"/>
  <c r="IC46" i="2"/>
  <c r="HY46" i="2"/>
  <c r="HZ46" i="2" s="1"/>
  <c r="HX46" i="2"/>
  <c r="HT46" i="2"/>
  <c r="HN46" i="2"/>
  <c r="HA46" i="2"/>
  <c r="HB46" i="2" s="1"/>
  <c r="GT46" i="2"/>
  <c r="GK46" i="2"/>
  <c r="GL46" i="2" s="1"/>
  <c r="GI46" i="2"/>
  <c r="GJ46" i="2" s="1"/>
  <c r="GH46" i="2"/>
  <c r="GG46" i="2"/>
  <c r="GE46" i="2"/>
  <c r="GF46" i="2" s="1"/>
  <c r="GC46" i="2"/>
  <c r="GD46" i="2" s="1"/>
  <c r="FR46" i="2"/>
  <c r="FO46" i="2"/>
  <c r="FP46" i="2" s="1"/>
  <c r="FN46" i="2"/>
  <c r="FM46" i="2"/>
  <c r="FL46" i="2"/>
  <c r="FK46" i="2"/>
  <c r="FJ46" i="2"/>
  <c r="FI46" i="2"/>
  <c r="FQ46" i="2" s="1"/>
  <c r="FS46" i="2" s="1"/>
  <c r="FF46" i="2"/>
  <c r="EV46" i="2"/>
  <c r="EU46" i="2"/>
  <c r="ES46" i="2"/>
  <c r="ET46" i="2" s="1"/>
  <c r="EQ46" i="2"/>
  <c r="ER46" i="2" s="1"/>
  <c r="EO46" i="2"/>
  <c r="EP46" i="2" s="1"/>
  <c r="EL46" i="2"/>
  <c r="EC46" i="2"/>
  <c r="ED46" i="2" s="1"/>
  <c r="EB46" i="2"/>
  <c r="EA46" i="2"/>
  <c r="DZ46" i="2"/>
  <c r="DY46" i="2"/>
  <c r="DX46" i="2"/>
  <c r="EF46" i="2" s="1"/>
  <c r="EE46" i="2" s="1"/>
  <c r="EG46" i="2" s="1"/>
  <c r="DW46" i="2"/>
  <c r="DV46" i="2"/>
  <c r="DR46" i="2"/>
  <c r="DH46" i="2"/>
  <c r="DG46" i="2"/>
  <c r="DF46" i="2"/>
  <c r="DE46" i="2"/>
  <c r="DD46" i="2"/>
  <c r="DC46" i="2"/>
  <c r="DA46" i="2"/>
  <c r="DB46" i="2" s="1"/>
  <c r="CX46" i="2"/>
  <c r="CJ46" i="2"/>
  <c r="CG46" i="2"/>
  <c r="CH46" i="2" s="1"/>
  <c r="CF46" i="2"/>
  <c r="CC46" i="2"/>
  <c r="CI46" i="2" s="1"/>
  <c r="CM46" i="2" s="1"/>
  <c r="CS46" i="2" s="1"/>
  <c r="BX46" i="2"/>
  <c r="BO46" i="2"/>
  <c r="BP46" i="2" s="1"/>
  <c r="BL46" i="2"/>
  <c r="BJ46" i="2"/>
  <c r="BH46" i="2"/>
  <c r="BC46" i="2"/>
  <c r="BD46" i="2" s="1"/>
  <c r="AO46" i="2"/>
  <c r="AN46" i="2"/>
  <c r="AM46" i="2"/>
  <c r="AL46" i="2"/>
  <c r="AK46" i="2"/>
  <c r="AJ46" i="2"/>
  <c r="AH46" i="2"/>
  <c r="AI46" i="2" s="1"/>
  <c r="X46" i="2"/>
  <c r="X218" i="2" s="1"/>
  <c r="RJ218" i="2" s="1"/>
  <c r="SN218" i="2" s="1"/>
  <c r="TW218" i="2" s="1"/>
  <c r="W46" i="2"/>
  <c r="W218" i="2" s="1"/>
  <c r="RI218" i="2" s="1"/>
  <c r="SM218" i="2" s="1"/>
  <c r="TV218" i="2" s="1"/>
  <c r="V46" i="2"/>
  <c r="V218" i="2" s="1"/>
  <c r="RH218" i="2" s="1"/>
  <c r="SL218" i="2" s="1"/>
  <c r="TU218" i="2" s="1"/>
  <c r="U46" i="2"/>
  <c r="U218" i="2" s="1"/>
  <c r="RG218" i="2" s="1"/>
  <c r="SK218" i="2" s="1"/>
  <c r="TT218" i="2" s="1"/>
  <c r="T46" i="2"/>
  <c r="S46" i="2"/>
  <c r="S218" i="2" s="1"/>
  <c r="L46" i="2"/>
  <c r="K46" i="2"/>
  <c r="J46" i="2"/>
  <c r="I46" i="2"/>
  <c r="I218" i="2" s="1"/>
  <c r="CG45" i="2"/>
  <c r="CC45" i="2"/>
  <c r="W45" i="2"/>
  <c r="RI44" i="2" s="1"/>
  <c r="R45" i="2"/>
  <c r="Q45" i="2"/>
  <c r="SV44" i="2"/>
  <c r="UE44" i="2" s="1"/>
  <c r="SE44" i="2"/>
  <c r="SD44" i="2"/>
  <c r="RT44" i="2"/>
  <c r="RS44" i="2"/>
  <c r="RR44" i="2"/>
  <c r="RQ44" i="2"/>
  <c r="SU44" i="2" s="1"/>
  <c r="UD44" i="2" s="1"/>
  <c r="RP44" i="2"/>
  <c r="RO44" i="2"/>
  <c r="RN44" i="2"/>
  <c r="RM44" i="2"/>
  <c r="RL44" i="2"/>
  <c r="RK44" i="2"/>
  <c r="RF44" i="2"/>
  <c r="RC44" i="2"/>
  <c r="QT44" i="2"/>
  <c r="QQ44" i="2"/>
  <c r="QO44" i="2"/>
  <c r="QP44" i="2" s="1"/>
  <c r="QN44" i="2"/>
  <c r="QK44" i="2"/>
  <c r="QJ44" i="2"/>
  <c r="QF44" i="2"/>
  <c r="PU44" i="2"/>
  <c r="PW44" i="2" s="1"/>
  <c r="PR44" i="2"/>
  <c r="PQ44" i="2"/>
  <c r="PN44" i="2"/>
  <c r="PF44" i="2"/>
  <c r="PA44" i="2"/>
  <c r="PB44" i="2" s="1"/>
  <c r="OZ44" i="2"/>
  <c r="OW44" i="2"/>
  <c r="OV44" i="2"/>
  <c r="OR44" i="2"/>
  <c r="OG44" i="2"/>
  <c r="OD44" i="2"/>
  <c r="OC44" i="2"/>
  <c r="NZ44" i="2"/>
  <c r="NR44" i="2"/>
  <c r="NO44" i="2"/>
  <c r="NM44" i="2"/>
  <c r="NN44" i="2" s="1"/>
  <c r="NL44" i="2"/>
  <c r="NI44" i="2"/>
  <c r="NH44" i="2"/>
  <c r="ND44" i="2"/>
  <c r="MS44" i="2"/>
  <c r="MU44" i="2" s="1"/>
  <c r="MP44" i="2"/>
  <c r="MO44" i="2"/>
  <c r="ML44" i="2"/>
  <c r="MD44" i="2"/>
  <c r="LY44" i="2"/>
  <c r="LZ44" i="2" s="1"/>
  <c r="LX44" i="2"/>
  <c r="LU44" i="2"/>
  <c r="LT44" i="2"/>
  <c r="LP44" i="2"/>
  <c r="LE44" i="2"/>
  <c r="LB44" i="2"/>
  <c r="LA44" i="2"/>
  <c r="KX44" i="2"/>
  <c r="KP44" i="2"/>
  <c r="KM44" i="2"/>
  <c r="KK44" i="2"/>
  <c r="KL44" i="2" s="1"/>
  <c r="KJ44" i="2"/>
  <c r="KG44" i="2"/>
  <c r="KF44" i="2"/>
  <c r="KB44" i="2"/>
  <c r="JQ44" i="2"/>
  <c r="JN44" i="2"/>
  <c r="JM44" i="2"/>
  <c r="JJ44" i="2"/>
  <c r="JB44" i="2"/>
  <c r="IW44" i="2"/>
  <c r="IX44" i="2" s="1"/>
  <c r="IV44" i="2"/>
  <c r="IS44" i="2"/>
  <c r="IR44" i="2"/>
  <c r="IN44" i="2"/>
  <c r="IC44" i="2"/>
  <c r="IE44" i="2" s="1"/>
  <c r="HZ44" i="2"/>
  <c r="HY44" i="2"/>
  <c r="HV44" i="2"/>
  <c r="HN44" i="2"/>
  <c r="HB44" i="2"/>
  <c r="HA44" i="2"/>
  <c r="GY44" i="2"/>
  <c r="GZ44" i="2" s="1"/>
  <c r="GW44" i="2"/>
  <c r="GT44" i="2"/>
  <c r="GI44" i="2"/>
  <c r="GJ44" i="2" s="1"/>
  <c r="GG44" i="2"/>
  <c r="GH44" i="2" s="1"/>
  <c r="GF44" i="2"/>
  <c r="GE44" i="2"/>
  <c r="GC44" i="2"/>
  <c r="GD44" i="2" s="1"/>
  <c r="FP44" i="2"/>
  <c r="FO44" i="2"/>
  <c r="FM44" i="2"/>
  <c r="FN44" i="2" s="1"/>
  <c r="FK44" i="2"/>
  <c r="FJ44" i="2"/>
  <c r="FI44" i="2"/>
  <c r="FQ44" i="2" s="1"/>
  <c r="FF44" i="2"/>
  <c r="EW44" i="2"/>
  <c r="EX44" i="2" s="1"/>
  <c r="EU44" i="2"/>
  <c r="EV44" i="2" s="1"/>
  <c r="ET44" i="2"/>
  <c r="ES44" i="2"/>
  <c r="EQ44" i="2"/>
  <c r="ER44" i="2" s="1"/>
  <c r="EO44" i="2"/>
  <c r="EP44" i="2" s="1"/>
  <c r="EA44" i="2"/>
  <c r="EB44" i="2" s="1"/>
  <c r="DY44" i="2"/>
  <c r="DX44" i="2"/>
  <c r="DW44" i="2"/>
  <c r="EC44" i="2" s="1"/>
  <c r="ED44" i="2" s="1"/>
  <c r="DV44" i="2"/>
  <c r="DG44" i="2"/>
  <c r="DH44" i="2" s="1"/>
  <c r="DE44" i="2"/>
  <c r="DD44" i="2"/>
  <c r="DC44" i="2"/>
  <c r="DB44" i="2"/>
  <c r="DA44" i="2"/>
  <c r="DI44" i="2" s="1"/>
  <c r="DJ44" i="2" s="1"/>
  <c r="CX44" i="2"/>
  <c r="CH44" i="2"/>
  <c r="CG44" i="2"/>
  <c r="CD44" i="2"/>
  <c r="CC44" i="2"/>
  <c r="CI44" i="2" s="1"/>
  <c r="BX44" i="2"/>
  <c r="BO44" i="2"/>
  <c r="BP44" i="2" s="1"/>
  <c r="BL44" i="2"/>
  <c r="BH44" i="2"/>
  <c r="BD44" i="2"/>
  <c r="BC44" i="2"/>
  <c r="AN44" i="2"/>
  <c r="AO44" i="2" s="1"/>
  <c r="AL44" i="2"/>
  <c r="AK44" i="2"/>
  <c r="AJ44" i="2"/>
  <c r="AI44" i="2"/>
  <c r="AH44" i="2"/>
  <c r="AP44" i="2" s="1"/>
  <c r="AQ44" i="2" s="1"/>
  <c r="X44" i="2"/>
  <c r="RJ44" i="2" s="1"/>
  <c r="SN44" i="2" s="1"/>
  <c r="TW44" i="2" s="1"/>
  <c r="V44" i="2"/>
  <c r="RH44" i="2" s="1"/>
  <c r="U44" i="2"/>
  <c r="RG44" i="2" s="1"/>
  <c r="SK44" i="2" s="1"/>
  <c r="TT44" i="2" s="1"/>
  <c r="T44" i="2"/>
  <c r="S44" i="2"/>
  <c r="N44" i="2"/>
  <c r="O44" i="2" s="1"/>
  <c r="L44" i="2"/>
  <c r="K44" i="2"/>
  <c r="CF44" i="2" s="1"/>
  <c r="J44" i="2"/>
  <c r="I44" i="2"/>
  <c r="PJ44" i="2" s="1"/>
  <c r="TC43" i="2"/>
  <c r="UL43" i="2" s="1"/>
  <c r="TA43" i="2"/>
  <c r="UJ43" i="2" s="1"/>
  <c r="SZ43" i="2"/>
  <c r="UI43" i="2" s="1"/>
  <c r="SW43" i="2"/>
  <c r="UF43" i="2" s="1"/>
  <c r="SU43" i="2"/>
  <c r="UD43" i="2" s="1"/>
  <c r="SR43" i="2"/>
  <c r="UA43" i="2" s="1"/>
  <c r="SO43" i="2"/>
  <c r="TX43" i="2" s="1"/>
  <c r="SM43" i="2"/>
  <c r="TV43" i="2" s="1"/>
  <c r="SJ43" i="2"/>
  <c r="TS43" i="2" s="1"/>
  <c r="SG43" i="2"/>
  <c r="TP43" i="2" s="1"/>
  <c r="SE43" i="2"/>
  <c r="SD43" i="2"/>
  <c r="RT43" i="2"/>
  <c r="SX43" i="2" s="1"/>
  <c r="UG43" i="2" s="1"/>
  <c r="RS43" i="2"/>
  <c r="RR43" i="2"/>
  <c r="SV43" i="2" s="1"/>
  <c r="UE43" i="2" s="1"/>
  <c r="RQ43" i="2"/>
  <c r="RP43" i="2"/>
  <c r="ST43" i="2" s="1"/>
  <c r="UC43" i="2" s="1"/>
  <c r="RO43" i="2"/>
  <c r="SS43" i="2" s="1"/>
  <c r="UB43" i="2" s="1"/>
  <c r="RN43" i="2"/>
  <c r="RM43" i="2"/>
  <c r="SQ43" i="2" s="1"/>
  <c r="TZ43" i="2" s="1"/>
  <c r="RL43" i="2"/>
  <c r="SP43" i="2" s="1"/>
  <c r="TY43" i="2" s="1"/>
  <c r="RK43" i="2"/>
  <c r="RJ43" i="2"/>
  <c r="SN43" i="2" s="1"/>
  <c r="TW43" i="2" s="1"/>
  <c r="RI43" i="2"/>
  <c r="RH43" i="2"/>
  <c r="SL43" i="2" s="1"/>
  <c r="TU43" i="2" s="1"/>
  <c r="RG43" i="2"/>
  <c r="SK43" i="2" s="1"/>
  <c r="TT43" i="2" s="1"/>
  <c r="RF43" i="2"/>
  <c r="RE43" i="2"/>
  <c r="RD43" i="2"/>
  <c r="SH43" i="2" s="1"/>
  <c r="TQ43" i="2" s="1"/>
  <c r="RC43" i="2"/>
  <c r="QK43" i="2"/>
  <c r="QO43" i="2" s="1"/>
  <c r="PQ43" i="2"/>
  <c r="PU43" i="2" s="1"/>
  <c r="OW43" i="2"/>
  <c r="PA43" i="2" s="1"/>
  <c r="OC43" i="2"/>
  <c r="OG43" i="2" s="1"/>
  <c r="NI43" i="2"/>
  <c r="NM43" i="2" s="1"/>
  <c r="MO43" i="2"/>
  <c r="MS43" i="2" s="1"/>
  <c r="LU43" i="2"/>
  <c r="LY43" i="2" s="1"/>
  <c r="LA43" i="2"/>
  <c r="LE43" i="2" s="1"/>
  <c r="KG43" i="2"/>
  <c r="KK43" i="2" s="1"/>
  <c r="JM43" i="2"/>
  <c r="JQ43" i="2" s="1"/>
  <c r="IS43" i="2"/>
  <c r="IW43" i="2" s="1"/>
  <c r="HY43" i="2"/>
  <c r="IC43" i="2" s="1"/>
  <c r="HE43" i="2"/>
  <c r="HI43" i="2" s="1"/>
  <c r="GK43" i="2"/>
  <c r="GO43" i="2" s="1"/>
  <c r="FS43" i="2"/>
  <c r="FU43" i="2" s="1"/>
  <c r="FQ43" i="2"/>
  <c r="FA43" i="2"/>
  <c r="EW43" i="2"/>
  <c r="EG43" i="2"/>
  <c r="EC43" i="2"/>
  <c r="DM43" i="2"/>
  <c r="DI43" i="2"/>
  <c r="CM43" i="2"/>
  <c r="CI43" i="2"/>
  <c r="BO43" i="2"/>
  <c r="BQ43" i="2" s="1"/>
  <c r="BS43" i="2" s="1"/>
  <c r="AV43" i="2"/>
  <c r="AP43" i="2"/>
  <c r="TB43" i="2" s="1"/>
  <c r="UK43" i="2" s="1"/>
  <c r="O43" i="2"/>
  <c r="N43" i="2"/>
  <c r="UI42" i="2"/>
  <c r="TB42" i="2"/>
  <c r="UK42" i="2" s="1"/>
  <c r="TA42" i="2"/>
  <c r="UJ42" i="2" s="1"/>
  <c r="SZ42" i="2"/>
  <c r="SX42" i="2"/>
  <c r="UG42" i="2" s="1"/>
  <c r="SV42" i="2"/>
  <c r="UE42" i="2" s="1"/>
  <c r="SS42" i="2"/>
  <c r="UB42" i="2" s="1"/>
  <c r="SP42" i="2"/>
  <c r="TY42" i="2" s="1"/>
  <c r="SN42" i="2"/>
  <c r="TW42" i="2" s="1"/>
  <c r="SK42" i="2"/>
  <c r="TT42" i="2" s="1"/>
  <c r="SH42" i="2"/>
  <c r="TQ42" i="2" s="1"/>
  <c r="SE42" i="2"/>
  <c r="SD42" i="2"/>
  <c r="RT42" i="2"/>
  <c r="RS42" i="2"/>
  <c r="SW42" i="2" s="1"/>
  <c r="UF42" i="2" s="1"/>
  <c r="RR42" i="2"/>
  <c r="RQ42" i="2"/>
  <c r="SU42" i="2" s="1"/>
  <c r="UD42" i="2" s="1"/>
  <c r="RP42" i="2"/>
  <c r="ST42" i="2" s="1"/>
  <c r="UC42" i="2" s="1"/>
  <c r="RO42" i="2"/>
  <c r="RN42" i="2"/>
  <c r="SR42" i="2" s="1"/>
  <c r="UA42" i="2" s="1"/>
  <c r="RM42" i="2"/>
  <c r="SQ42" i="2" s="1"/>
  <c r="TZ42" i="2" s="1"/>
  <c r="RL42" i="2"/>
  <c r="RK42" i="2"/>
  <c r="SO42" i="2" s="1"/>
  <c r="TX42" i="2" s="1"/>
  <c r="RJ42" i="2"/>
  <c r="RI42" i="2"/>
  <c r="SM42" i="2" s="1"/>
  <c r="TV42" i="2" s="1"/>
  <c r="RH42" i="2"/>
  <c r="SL42" i="2" s="1"/>
  <c r="TU42" i="2" s="1"/>
  <c r="RG42" i="2"/>
  <c r="RF42" i="2"/>
  <c r="SJ42" i="2" s="1"/>
  <c r="TS42" i="2" s="1"/>
  <c r="RE42" i="2"/>
  <c r="SI42" i="2" s="1"/>
  <c r="TR42" i="2" s="1"/>
  <c r="RD42" i="2"/>
  <c r="RC42" i="2"/>
  <c r="RB42" i="2" s="1"/>
  <c r="RA42" i="2" s="1"/>
  <c r="QT42" i="2"/>
  <c r="QQ42" i="2"/>
  <c r="QO42" i="2"/>
  <c r="QP42" i="2" s="1"/>
  <c r="QN42" i="2"/>
  <c r="QL42" i="2"/>
  <c r="QK42" i="2"/>
  <c r="QJ42" i="2"/>
  <c r="QH42" i="2"/>
  <c r="QF42" i="2"/>
  <c r="QD42" i="2"/>
  <c r="PZ42" i="2"/>
  <c r="PU42" i="2"/>
  <c r="PW42" i="2" s="1"/>
  <c r="PT42" i="2"/>
  <c r="PR42" i="2"/>
  <c r="PQ42" i="2"/>
  <c r="PP42" i="2"/>
  <c r="PN42" i="2"/>
  <c r="PL42" i="2"/>
  <c r="PJ42" i="2"/>
  <c r="PF42" i="2"/>
  <c r="PC42" i="2"/>
  <c r="PA42" i="2"/>
  <c r="PB42" i="2" s="1"/>
  <c r="OZ42" i="2"/>
  <c r="OX42" i="2"/>
  <c r="OW42" i="2"/>
  <c r="OV42" i="2"/>
  <c r="OT42" i="2"/>
  <c r="OR42" i="2"/>
  <c r="OP42" i="2"/>
  <c r="OL42" i="2"/>
  <c r="OG42" i="2"/>
  <c r="OI42" i="2" s="1"/>
  <c r="OF42" i="2"/>
  <c r="OD42" i="2"/>
  <c r="OC42" i="2"/>
  <c r="OB42" i="2"/>
  <c r="NZ42" i="2"/>
  <c r="NX42" i="2"/>
  <c r="NV42" i="2"/>
  <c r="NR42" i="2"/>
  <c r="NO42" i="2"/>
  <c r="NM42" i="2"/>
  <c r="NN42" i="2" s="1"/>
  <c r="NL42" i="2"/>
  <c r="NJ42" i="2"/>
  <c r="NI42" i="2"/>
  <c r="NH42" i="2"/>
  <c r="NF42" i="2"/>
  <c r="ND42" i="2"/>
  <c r="NB42" i="2"/>
  <c r="MX42" i="2"/>
  <c r="MS42" i="2"/>
  <c r="MU42" i="2" s="1"/>
  <c r="MR42" i="2"/>
  <c r="MP42" i="2"/>
  <c r="MO42" i="2"/>
  <c r="MN42" i="2"/>
  <c r="ML42" i="2"/>
  <c r="MJ42" i="2"/>
  <c r="MH42" i="2"/>
  <c r="MD42" i="2"/>
  <c r="MA42" i="2"/>
  <c r="LY42" i="2"/>
  <c r="LZ42" i="2" s="1"/>
  <c r="LX42" i="2"/>
  <c r="LV42" i="2"/>
  <c r="LU42" i="2"/>
  <c r="LT42" i="2"/>
  <c r="LR42" i="2"/>
  <c r="LP42" i="2"/>
  <c r="LN42" i="2"/>
  <c r="LJ42" i="2"/>
  <c r="LE42" i="2"/>
  <c r="LG42" i="2" s="1"/>
  <c r="LD42" i="2"/>
  <c r="LB42" i="2"/>
  <c r="LA42" i="2"/>
  <c r="KZ42" i="2"/>
  <c r="KX42" i="2"/>
  <c r="KV42" i="2"/>
  <c r="KT42" i="2"/>
  <c r="KP42" i="2"/>
  <c r="KM42" i="2"/>
  <c r="KK42" i="2"/>
  <c r="KL42" i="2" s="1"/>
  <c r="KJ42" i="2"/>
  <c r="KH42" i="2"/>
  <c r="KG42" i="2"/>
  <c r="KF42" i="2"/>
  <c r="KD42" i="2"/>
  <c r="KB42" i="2"/>
  <c r="JZ42" i="2"/>
  <c r="JV42" i="2"/>
  <c r="JQ42" i="2"/>
  <c r="JS42" i="2" s="1"/>
  <c r="JP42" i="2"/>
  <c r="JN42" i="2"/>
  <c r="JM42" i="2"/>
  <c r="JL42" i="2"/>
  <c r="JJ42" i="2"/>
  <c r="JH42" i="2"/>
  <c r="JF42" i="2"/>
  <c r="JB42" i="2"/>
  <c r="IY42" i="2"/>
  <c r="IW42" i="2"/>
  <c r="IX42" i="2" s="1"/>
  <c r="IV42" i="2"/>
  <c r="IT42" i="2"/>
  <c r="IS42" i="2"/>
  <c r="IR42" i="2"/>
  <c r="IP42" i="2"/>
  <c r="IN42" i="2"/>
  <c r="IL42" i="2"/>
  <c r="IH42" i="2"/>
  <c r="IC42" i="2"/>
  <c r="IE42" i="2" s="1"/>
  <c r="IB42" i="2"/>
  <c r="HZ42" i="2"/>
  <c r="HY42" i="2"/>
  <c r="HX42" i="2"/>
  <c r="HV42" i="2"/>
  <c r="HT42" i="2"/>
  <c r="HR42" i="2"/>
  <c r="HN42" i="2"/>
  <c r="HE42" i="2"/>
  <c r="HF42" i="2" s="1"/>
  <c r="HH42" i="2" s="1"/>
  <c r="HG42" i="2" s="1"/>
  <c r="HI42" i="2" s="1"/>
  <c r="HD42" i="2"/>
  <c r="HB42" i="2"/>
  <c r="GZ42" i="2"/>
  <c r="GX42" i="2"/>
  <c r="GT42" i="2"/>
  <c r="GN42" i="2"/>
  <c r="GK42" i="2"/>
  <c r="GL42" i="2" s="1"/>
  <c r="GJ42" i="2"/>
  <c r="GH42" i="2"/>
  <c r="GF42" i="2"/>
  <c r="GD42" i="2"/>
  <c r="FZ42" i="2"/>
  <c r="FR42" i="2"/>
  <c r="FQ42" i="2"/>
  <c r="FS42" i="2" s="1"/>
  <c r="FP42" i="2"/>
  <c r="FN42" i="2"/>
  <c r="FL42" i="2"/>
  <c r="FJ42" i="2"/>
  <c r="FF42" i="2"/>
  <c r="EX42" i="2"/>
  <c r="EW42" i="2"/>
  <c r="EV42" i="2"/>
  <c r="ET42" i="2"/>
  <c r="ER42" i="2"/>
  <c r="EP42" i="2"/>
  <c r="EL42" i="2"/>
  <c r="ED42" i="2"/>
  <c r="EF42" i="2" s="1"/>
  <c r="EE42" i="2" s="1"/>
  <c r="EG42" i="2" s="1"/>
  <c r="EC42" i="2"/>
  <c r="EB42" i="2"/>
  <c r="DZ42" i="2"/>
  <c r="DX42" i="2"/>
  <c r="DV42" i="2"/>
  <c r="DR42" i="2"/>
  <c r="DO42" i="2"/>
  <c r="DM42" i="2"/>
  <c r="DN42" i="2" s="1"/>
  <c r="DL42" i="2"/>
  <c r="DJ42" i="2"/>
  <c r="DI42" i="2"/>
  <c r="DH42" i="2"/>
  <c r="DF42" i="2"/>
  <c r="DD42" i="2"/>
  <c r="DB42" i="2"/>
  <c r="CX42" i="2"/>
  <c r="CV42" i="2"/>
  <c r="CS42" i="2"/>
  <c r="CQ42" i="2"/>
  <c r="CO42" i="2"/>
  <c r="CN42" i="2"/>
  <c r="CM42" i="2"/>
  <c r="CP42" i="2" s="1"/>
  <c r="CL42" i="2"/>
  <c r="CJ42" i="2"/>
  <c r="CI42" i="2"/>
  <c r="CH42" i="2"/>
  <c r="CF42" i="2"/>
  <c r="CD42" i="2"/>
  <c r="CB42" i="2"/>
  <c r="BX42" i="2"/>
  <c r="BP42" i="2"/>
  <c r="BO42" i="2"/>
  <c r="BN42" i="2"/>
  <c r="BL42" i="2"/>
  <c r="BJ42" i="2"/>
  <c r="BR42" i="2" s="1"/>
  <c r="BQ42" i="2" s="1"/>
  <c r="BS42" i="2" s="1"/>
  <c r="BH42" i="2"/>
  <c r="BD42" i="2"/>
  <c r="AR42" i="2"/>
  <c r="AS42" i="2" s="1"/>
  <c r="AQ42" i="2"/>
  <c r="AP42" i="2"/>
  <c r="TC42" i="2" s="1"/>
  <c r="UL42" i="2" s="1"/>
  <c r="AO42" i="2"/>
  <c r="AM42" i="2"/>
  <c r="AK42" i="2"/>
  <c r="AI42" i="2"/>
  <c r="N42" i="2"/>
  <c r="O42" i="2" s="1"/>
  <c r="SE41" i="2"/>
  <c r="SD41" i="2"/>
  <c r="RT41" i="2"/>
  <c r="RS41" i="2"/>
  <c r="RR41" i="2"/>
  <c r="RQ41" i="2"/>
  <c r="RP41" i="2"/>
  <c r="RO41" i="2"/>
  <c r="RN41" i="2"/>
  <c r="RM41" i="2"/>
  <c r="RL41" i="2"/>
  <c r="RK41" i="2"/>
  <c r="RI41" i="2"/>
  <c r="RH41" i="2"/>
  <c r="RF41" i="2"/>
  <c r="RD41" i="2"/>
  <c r="QO41" i="2"/>
  <c r="QK41" i="2"/>
  <c r="PU41" i="2"/>
  <c r="PQ41" i="2"/>
  <c r="PP41" i="2"/>
  <c r="PA41" i="2"/>
  <c r="OW41" i="2"/>
  <c r="OX41" i="2" s="1"/>
  <c r="OG41" i="2"/>
  <c r="OC41" i="2"/>
  <c r="OB41" i="2"/>
  <c r="NM41" i="2"/>
  <c r="NI41" i="2"/>
  <c r="NJ41" i="2" s="1"/>
  <c r="MS41" i="2"/>
  <c r="MO41" i="2"/>
  <c r="LY41" i="2"/>
  <c r="LU41" i="2"/>
  <c r="LV41" i="2" s="1"/>
  <c r="LE41" i="2"/>
  <c r="LA41" i="2"/>
  <c r="KZ41" i="2"/>
  <c r="KK41" i="2"/>
  <c r="KG41" i="2"/>
  <c r="JQ41" i="2"/>
  <c r="JM41" i="2"/>
  <c r="JL41" i="2"/>
  <c r="IW41" i="2"/>
  <c r="IS41" i="2"/>
  <c r="IT41" i="2" s="1"/>
  <c r="IC41" i="2"/>
  <c r="HY41" i="2"/>
  <c r="HX41" i="2"/>
  <c r="HA41" i="2"/>
  <c r="HB41" i="2" s="1"/>
  <c r="GI41" i="2"/>
  <c r="GG41" i="2"/>
  <c r="GE41" i="2"/>
  <c r="GC41" i="2"/>
  <c r="GK41" i="2" s="1"/>
  <c r="GL41" i="2" s="1"/>
  <c r="FO41" i="2"/>
  <c r="FP41" i="2" s="1"/>
  <c r="FM41" i="2"/>
  <c r="FK41" i="2"/>
  <c r="FI41" i="2"/>
  <c r="EU41" i="2"/>
  <c r="ES41" i="2"/>
  <c r="EQ41" i="2"/>
  <c r="EO41" i="2"/>
  <c r="EW41" i="2" s="1"/>
  <c r="EL41" i="2"/>
  <c r="EA41" i="2"/>
  <c r="DY41" i="2"/>
  <c r="DW41" i="2"/>
  <c r="DX41" i="2" s="1"/>
  <c r="DU41" i="2"/>
  <c r="EC41" i="2" s="1"/>
  <c r="ED41" i="2" s="1"/>
  <c r="DJ41" i="2"/>
  <c r="DG41" i="2"/>
  <c r="DE41" i="2"/>
  <c r="DC41" i="2"/>
  <c r="DA41" i="2"/>
  <c r="DI41" i="2" s="1"/>
  <c r="CG41" i="2"/>
  <c r="CC41" i="2"/>
  <c r="CA41" i="2"/>
  <c r="CB41" i="2" s="1"/>
  <c r="BO41" i="2"/>
  <c r="BC41" i="2"/>
  <c r="AL41" i="2"/>
  <c r="AJ41" i="2"/>
  <c r="AH41" i="2"/>
  <c r="X41" i="2"/>
  <c r="RJ41" i="2" s="1"/>
  <c r="W41" i="2"/>
  <c r="V41" i="2"/>
  <c r="U41" i="2"/>
  <c r="RG41" i="2" s="1"/>
  <c r="T41" i="2"/>
  <c r="S41" i="2"/>
  <c r="RE41" i="2" s="1"/>
  <c r="R41" i="2"/>
  <c r="Q41" i="2"/>
  <c r="RC41" i="2" s="1"/>
  <c r="L41" i="2"/>
  <c r="K41" i="2"/>
  <c r="J41" i="2"/>
  <c r="I41" i="2"/>
  <c r="MX41" i="2" s="1"/>
  <c r="SE40" i="2"/>
  <c r="SD40" i="2"/>
  <c r="RT40" i="2"/>
  <c r="RS40" i="2"/>
  <c r="RR40" i="2"/>
  <c r="RQ40" i="2"/>
  <c r="RP40" i="2"/>
  <c r="RO40" i="2"/>
  <c r="RN40" i="2"/>
  <c r="RM40" i="2"/>
  <c r="RL40" i="2"/>
  <c r="RK40" i="2"/>
  <c r="RI40" i="2"/>
  <c r="RG40" i="2"/>
  <c r="QN40" i="2"/>
  <c r="QK40" i="2"/>
  <c r="QH40" i="2"/>
  <c r="QF40" i="2"/>
  <c r="QD40" i="2"/>
  <c r="PT40" i="2"/>
  <c r="PR40" i="2"/>
  <c r="PQ40" i="2"/>
  <c r="PU40" i="2" s="1"/>
  <c r="PN40" i="2"/>
  <c r="PJ40" i="2"/>
  <c r="OZ40" i="2"/>
  <c r="OW40" i="2"/>
  <c r="OT40" i="2"/>
  <c r="OR40" i="2"/>
  <c r="OP40" i="2"/>
  <c r="OF40" i="2"/>
  <c r="OD40" i="2"/>
  <c r="OC40" i="2"/>
  <c r="OG40" i="2" s="1"/>
  <c r="OH40" i="2" s="1"/>
  <c r="NZ40" i="2"/>
  <c r="NV40" i="2"/>
  <c r="NL40" i="2"/>
  <c r="NI40" i="2"/>
  <c r="NF40" i="2"/>
  <c r="ND40" i="2"/>
  <c r="NB40" i="2"/>
  <c r="MR40" i="2"/>
  <c r="MP40" i="2"/>
  <c r="MO40" i="2"/>
  <c r="MS40" i="2" s="1"/>
  <c r="ML40" i="2"/>
  <c r="MH40" i="2"/>
  <c r="LX40" i="2"/>
  <c r="LU40" i="2"/>
  <c r="LR40" i="2"/>
  <c r="LP40" i="2"/>
  <c r="LN40" i="2"/>
  <c r="LD40" i="2"/>
  <c r="LB40" i="2"/>
  <c r="LA40" i="2"/>
  <c r="LE40" i="2" s="1"/>
  <c r="LF40" i="2" s="1"/>
  <c r="KX40" i="2"/>
  <c r="KT40" i="2"/>
  <c r="KJ40" i="2"/>
  <c r="KG40" i="2"/>
  <c r="KD40" i="2"/>
  <c r="KB40" i="2"/>
  <c r="JZ40" i="2"/>
  <c r="JP40" i="2"/>
  <c r="JN40" i="2"/>
  <c r="JM40" i="2"/>
  <c r="JQ40" i="2" s="1"/>
  <c r="JJ40" i="2"/>
  <c r="JF40" i="2"/>
  <c r="IV40" i="2"/>
  <c r="IS40" i="2"/>
  <c r="IP40" i="2"/>
  <c r="IN40" i="2"/>
  <c r="IL40" i="2"/>
  <c r="IB40" i="2"/>
  <c r="HZ40" i="2"/>
  <c r="HY40" i="2"/>
  <c r="IC40" i="2" s="1"/>
  <c r="ID40" i="2" s="1"/>
  <c r="HV40" i="2"/>
  <c r="HR40" i="2"/>
  <c r="HD40" i="2"/>
  <c r="HB40" i="2"/>
  <c r="HA40" i="2"/>
  <c r="GY40" i="2"/>
  <c r="GZ40" i="2" s="1"/>
  <c r="GW40" i="2"/>
  <c r="GI40" i="2"/>
  <c r="GJ40" i="2" s="1"/>
  <c r="GH40" i="2"/>
  <c r="GG40" i="2"/>
  <c r="GF40" i="2"/>
  <c r="GE40" i="2"/>
  <c r="GD40" i="2"/>
  <c r="GC40" i="2"/>
  <c r="GK40" i="2" s="1"/>
  <c r="GL40" i="2" s="1"/>
  <c r="FZ40" i="2"/>
  <c r="FP40" i="2"/>
  <c r="FO40" i="2"/>
  <c r="FM40" i="2"/>
  <c r="FN40" i="2" s="1"/>
  <c r="FK40" i="2"/>
  <c r="FL40" i="2" s="1"/>
  <c r="FI40" i="2"/>
  <c r="FJ40" i="2" s="1"/>
  <c r="FF40" i="2"/>
  <c r="EV40" i="2"/>
  <c r="EU40" i="2"/>
  <c r="ET40" i="2"/>
  <c r="ES40" i="2"/>
  <c r="ER40" i="2"/>
  <c r="EQ40" i="2"/>
  <c r="EO40" i="2"/>
  <c r="EP40" i="2" s="1"/>
  <c r="EL40" i="2"/>
  <c r="EA40" i="2"/>
  <c r="EB40" i="2" s="1"/>
  <c r="DY40" i="2"/>
  <c r="DZ40" i="2" s="1"/>
  <c r="DW40" i="2"/>
  <c r="DX40" i="2" s="1"/>
  <c r="DV40" i="2"/>
  <c r="DU40" i="2"/>
  <c r="DH40" i="2"/>
  <c r="DG40" i="2"/>
  <c r="DF40" i="2"/>
  <c r="DE40" i="2"/>
  <c r="DC40" i="2"/>
  <c r="DB40" i="2"/>
  <c r="DA40" i="2"/>
  <c r="DI40" i="2" s="1"/>
  <c r="DJ40" i="2" s="1"/>
  <c r="CX40" i="2"/>
  <c r="CI40" i="2"/>
  <c r="CJ40" i="2" s="1"/>
  <c r="CH40" i="2"/>
  <c r="CD40" i="2"/>
  <c r="BX40" i="2"/>
  <c r="BO40" i="2"/>
  <c r="BP40" i="2" s="1"/>
  <c r="BL40" i="2"/>
  <c r="BJ40" i="2"/>
  <c r="BH40" i="2"/>
  <c r="BC40" i="2"/>
  <c r="BD40" i="2" s="1"/>
  <c r="AO40" i="2"/>
  <c r="AN40" i="2"/>
  <c r="AM40" i="2"/>
  <c r="AL40" i="2"/>
  <c r="AH40" i="2"/>
  <c r="AI40" i="2" s="1"/>
  <c r="X40" i="2"/>
  <c r="RJ40" i="2" s="1"/>
  <c r="W40" i="2"/>
  <c r="V40" i="2"/>
  <c r="RH40" i="2" s="1"/>
  <c r="U40" i="2"/>
  <c r="T40" i="2"/>
  <c r="RF40" i="2" s="1"/>
  <c r="S40" i="2"/>
  <c r="RE40" i="2" s="1"/>
  <c r="R40" i="2"/>
  <c r="RD40" i="2" s="1"/>
  <c r="Q40" i="2"/>
  <c r="L40" i="2"/>
  <c r="K40" i="2"/>
  <c r="J40" i="2"/>
  <c r="I40" i="2"/>
  <c r="QT40" i="2" s="1"/>
  <c r="SE39" i="2"/>
  <c r="SD39" i="2"/>
  <c r="RT39" i="2"/>
  <c r="RS39" i="2"/>
  <c r="RR39" i="2"/>
  <c r="RQ39" i="2"/>
  <c r="RP39" i="2"/>
  <c r="RO39" i="2"/>
  <c r="RN39" i="2"/>
  <c r="RM39" i="2"/>
  <c r="RL39" i="2"/>
  <c r="RK39" i="2"/>
  <c r="RJ39" i="2"/>
  <c r="RH39" i="2"/>
  <c r="RF39" i="2"/>
  <c r="RD39" i="2"/>
  <c r="QO39" i="2"/>
  <c r="QL39" i="2"/>
  <c r="QK39" i="2"/>
  <c r="QH39" i="2"/>
  <c r="PZ39" i="2"/>
  <c r="PU39" i="2"/>
  <c r="PV39" i="2" s="1"/>
  <c r="PT39" i="2"/>
  <c r="PQ39" i="2"/>
  <c r="PP39" i="2"/>
  <c r="PL39" i="2"/>
  <c r="PA39" i="2"/>
  <c r="OX39" i="2"/>
  <c r="OW39" i="2"/>
  <c r="OT39" i="2"/>
  <c r="OL39" i="2"/>
  <c r="OG39" i="2"/>
  <c r="OH39" i="2" s="1"/>
  <c r="OF39" i="2"/>
  <c r="OC39" i="2"/>
  <c r="OB39" i="2"/>
  <c r="NX39" i="2"/>
  <c r="NM39" i="2"/>
  <c r="NJ39" i="2"/>
  <c r="NI39" i="2"/>
  <c r="NF39" i="2"/>
  <c r="MX39" i="2"/>
  <c r="MS39" i="2"/>
  <c r="MT39" i="2" s="1"/>
  <c r="MR39" i="2"/>
  <c r="MO39" i="2"/>
  <c r="MN39" i="2"/>
  <c r="MJ39" i="2"/>
  <c r="LY39" i="2"/>
  <c r="LV39" i="2"/>
  <c r="LU39" i="2"/>
  <c r="LR39" i="2"/>
  <c r="LJ39" i="2"/>
  <c r="LE39" i="2"/>
  <c r="LF39" i="2" s="1"/>
  <c r="LD39" i="2"/>
  <c r="LA39" i="2"/>
  <c r="KZ39" i="2"/>
  <c r="KV39" i="2"/>
  <c r="KK39" i="2"/>
  <c r="KH39" i="2"/>
  <c r="KG39" i="2"/>
  <c r="KD39" i="2"/>
  <c r="JV39" i="2"/>
  <c r="JQ39" i="2"/>
  <c r="JR39" i="2" s="1"/>
  <c r="JP39" i="2"/>
  <c r="JM39" i="2"/>
  <c r="JL39" i="2"/>
  <c r="JH39" i="2"/>
  <c r="IW39" i="2"/>
  <c r="IT39" i="2"/>
  <c r="IS39" i="2"/>
  <c r="IP39" i="2"/>
  <c r="IH39" i="2"/>
  <c r="IC39" i="2"/>
  <c r="ID39" i="2" s="1"/>
  <c r="IB39" i="2"/>
  <c r="HY39" i="2"/>
  <c r="HX39" i="2"/>
  <c r="HT39" i="2"/>
  <c r="HE39" i="2"/>
  <c r="HF39" i="2" s="1"/>
  <c r="HD39" i="2"/>
  <c r="HA39" i="2"/>
  <c r="GZ39" i="2"/>
  <c r="HH39" i="2" s="1"/>
  <c r="HG39" i="2" s="1"/>
  <c r="HI39" i="2" s="1"/>
  <c r="GY39" i="2"/>
  <c r="GX39" i="2"/>
  <c r="GW39" i="2"/>
  <c r="GJ39" i="2"/>
  <c r="GI39" i="2"/>
  <c r="GG39" i="2"/>
  <c r="GH39" i="2" s="1"/>
  <c r="GE39" i="2"/>
  <c r="GF39" i="2" s="1"/>
  <c r="GC39" i="2"/>
  <c r="GD39" i="2" s="1"/>
  <c r="FZ39" i="2"/>
  <c r="FL39" i="2"/>
  <c r="EU39" i="2"/>
  <c r="EV39" i="2" s="1"/>
  <c r="ES39" i="2"/>
  <c r="ET39" i="2" s="1"/>
  <c r="EQ39" i="2"/>
  <c r="ER39" i="2" s="1"/>
  <c r="EP39" i="2"/>
  <c r="EO39" i="2"/>
  <c r="EB39" i="2"/>
  <c r="EA39" i="2"/>
  <c r="DZ39" i="2"/>
  <c r="DY39" i="2"/>
  <c r="DW39" i="2"/>
  <c r="DX39" i="2" s="1"/>
  <c r="DU39" i="2"/>
  <c r="DR39" i="2"/>
  <c r="DG39" i="2"/>
  <c r="DH39" i="2" s="1"/>
  <c r="DE39" i="2"/>
  <c r="DF39" i="2" s="1"/>
  <c r="DD39" i="2"/>
  <c r="DC39" i="2"/>
  <c r="DA39" i="2"/>
  <c r="DI39" i="2" s="1"/>
  <c r="DJ39" i="2" s="1"/>
  <c r="CV39" i="2"/>
  <c r="CP39" i="2"/>
  <c r="CN39" i="2"/>
  <c r="CJ39" i="2"/>
  <c r="CI39" i="2"/>
  <c r="CM39" i="2" s="1"/>
  <c r="CF39" i="2"/>
  <c r="CB39" i="2"/>
  <c r="BP39" i="2"/>
  <c r="BO39" i="2"/>
  <c r="BL39" i="2"/>
  <c r="BD39" i="2"/>
  <c r="BC39" i="2"/>
  <c r="AL39" i="2"/>
  <c r="AJ39" i="2"/>
  <c r="FK39" i="2" s="1"/>
  <c r="X39" i="2"/>
  <c r="W39" i="2"/>
  <c r="RI39" i="2" s="1"/>
  <c r="V39" i="2"/>
  <c r="U39" i="2"/>
  <c r="N39" i="2" s="1"/>
  <c r="T39" i="2"/>
  <c r="S39" i="2"/>
  <c r="RE39" i="2" s="1"/>
  <c r="R39" i="2"/>
  <c r="Q39" i="2"/>
  <c r="RC39" i="2" s="1"/>
  <c r="L39" i="2"/>
  <c r="K39" i="2"/>
  <c r="J39" i="2"/>
  <c r="I39" i="2"/>
  <c r="PJ39" i="2" s="1"/>
  <c r="SE38" i="2"/>
  <c r="SE196" i="2" s="1"/>
  <c r="SD38" i="2"/>
  <c r="SD196" i="2" s="1"/>
  <c r="RT38" i="2"/>
  <c r="RS38" i="2"/>
  <c r="RS196" i="2" s="1"/>
  <c r="RR38" i="2"/>
  <c r="RQ38" i="2"/>
  <c r="RQ196" i="2" s="1"/>
  <c r="RP38" i="2"/>
  <c r="RO38" i="2"/>
  <c r="RO196" i="2" s="1"/>
  <c r="RN38" i="2"/>
  <c r="RM38" i="2"/>
  <c r="RM196" i="2" s="1"/>
  <c r="RL38" i="2"/>
  <c r="RL196" i="2" s="1"/>
  <c r="RK38" i="2"/>
  <c r="RK196" i="2" s="1"/>
  <c r="RH38" i="2"/>
  <c r="RG38" i="2"/>
  <c r="RC38" i="2"/>
  <c r="QK38" i="2"/>
  <c r="QH38" i="2"/>
  <c r="PQ38" i="2"/>
  <c r="PR38" i="2" s="1"/>
  <c r="PJ38" i="2"/>
  <c r="OW38" i="2"/>
  <c r="OV38" i="2"/>
  <c r="OP38" i="2"/>
  <c r="OC38" i="2"/>
  <c r="OG38" i="2" s="1"/>
  <c r="NZ38" i="2"/>
  <c r="NR38" i="2"/>
  <c r="NI38" i="2"/>
  <c r="NF38" i="2"/>
  <c r="MO38" i="2"/>
  <c r="MP38" i="2" s="1"/>
  <c r="ML38" i="2"/>
  <c r="MD38" i="2"/>
  <c r="LU38" i="2"/>
  <c r="LT38" i="2"/>
  <c r="LP38" i="2"/>
  <c r="LD38" i="2"/>
  <c r="LA38" i="2"/>
  <c r="LE38" i="2" s="1"/>
  <c r="KG38" i="2"/>
  <c r="KK38" i="2" s="1"/>
  <c r="KD38" i="2"/>
  <c r="JZ38" i="2"/>
  <c r="JP38" i="2"/>
  <c r="JM38" i="2"/>
  <c r="JQ38" i="2" s="1"/>
  <c r="IS38" i="2"/>
  <c r="IW38" i="2" s="1"/>
  <c r="IP38" i="2"/>
  <c r="IL38" i="2"/>
  <c r="IB38" i="2"/>
  <c r="HY38" i="2"/>
  <c r="IC38" i="2" s="1"/>
  <c r="HD38" i="2"/>
  <c r="HA38" i="2"/>
  <c r="HB38" i="2" s="1"/>
  <c r="GY38" i="2"/>
  <c r="GW38" i="2"/>
  <c r="HE38" i="2" s="1"/>
  <c r="HF38" i="2" s="1"/>
  <c r="GJ38" i="2"/>
  <c r="GI38" i="2"/>
  <c r="GH38" i="2"/>
  <c r="GG38" i="2"/>
  <c r="GE38" i="2"/>
  <c r="GC38" i="2"/>
  <c r="GD38" i="2" s="1"/>
  <c r="FZ38" i="2"/>
  <c r="FO38" i="2"/>
  <c r="FP38" i="2" s="1"/>
  <c r="FM38" i="2"/>
  <c r="FK38" i="2"/>
  <c r="FL38" i="2" s="1"/>
  <c r="FI38" i="2"/>
  <c r="FJ38" i="2" s="1"/>
  <c r="EV38" i="2"/>
  <c r="EU38" i="2"/>
  <c r="ES38" i="2"/>
  <c r="EQ38" i="2"/>
  <c r="ER38" i="2" s="1"/>
  <c r="EP38" i="2"/>
  <c r="EO38" i="2"/>
  <c r="EW38" i="2" s="1"/>
  <c r="EX38" i="2" s="1"/>
  <c r="EL38" i="2"/>
  <c r="EA38" i="2"/>
  <c r="DY38" i="2"/>
  <c r="DZ38" i="2" s="1"/>
  <c r="DW38" i="2"/>
  <c r="DX38" i="2" s="1"/>
  <c r="DU38" i="2"/>
  <c r="DV38" i="2" s="1"/>
  <c r="DG38" i="2"/>
  <c r="DE38" i="2"/>
  <c r="DF38" i="2" s="1"/>
  <c r="DD38" i="2"/>
  <c r="DL38" i="2" s="1"/>
  <c r="DC38" i="2"/>
  <c r="DB38" i="2"/>
  <c r="DA38" i="2"/>
  <c r="DI38" i="2" s="1"/>
  <c r="DJ38" i="2" s="1"/>
  <c r="DJ37" i="2" s="1"/>
  <c r="CT38" i="2"/>
  <c r="CS38" i="2"/>
  <c r="CQ38" i="2"/>
  <c r="CM38" i="2"/>
  <c r="CU38" i="2" s="1"/>
  <c r="CJ38" i="2"/>
  <c r="CI38" i="2"/>
  <c r="CH38" i="2"/>
  <c r="BO38" i="2"/>
  <c r="BP38" i="2" s="1"/>
  <c r="BL38" i="2"/>
  <c r="BH38" i="2"/>
  <c r="BC38" i="2"/>
  <c r="AO38" i="2"/>
  <c r="AN38" i="2"/>
  <c r="AJ38" i="2"/>
  <c r="AK38" i="2" s="1"/>
  <c r="AI38" i="2"/>
  <c r="AH38" i="2"/>
  <c r="X38" i="2"/>
  <c r="W38" i="2"/>
  <c r="V38" i="2"/>
  <c r="U38" i="2"/>
  <c r="T38" i="2"/>
  <c r="S38" i="2"/>
  <c r="RE38" i="2" s="1"/>
  <c r="R38" i="2"/>
  <c r="Q38" i="2"/>
  <c r="N38" i="2" s="1"/>
  <c r="O38" i="2" s="1"/>
  <c r="L38" i="2"/>
  <c r="K38" i="2"/>
  <c r="J38" i="2"/>
  <c r="I38" i="2"/>
  <c r="QJ38" i="2" s="1"/>
  <c r="SE37" i="2"/>
  <c r="SD37" i="2"/>
  <c r="CI36" i="2"/>
  <c r="CM36" i="2" s="1"/>
  <c r="T36" i="2"/>
  <c r="Q36" i="2"/>
  <c r="J36" i="2"/>
  <c r="I36" i="2"/>
  <c r="CB36" i="2" s="1"/>
  <c r="CX35" i="2"/>
  <c r="CL35" i="2"/>
  <c r="CG35" i="2"/>
  <c r="CI35" i="2" s="1"/>
  <c r="CF35" i="2"/>
  <c r="CC35" i="2"/>
  <c r="CD35" i="2" s="1"/>
  <c r="CA35" i="2"/>
  <c r="CB35" i="2" s="1"/>
  <c r="W35" i="2"/>
  <c r="V35" i="2"/>
  <c r="T35" i="2"/>
  <c r="S35" i="2"/>
  <c r="R35" i="2"/>
  <c r="Q35" i="2"/>
  <c r="J35" i="2"/>
  <c r="CX34" i="2"/>
  <c r="CL34" i="2"/>
  <c r="CG34" i="2"/>
  <c r="CH34" i="2" s="1"/>
  <c r="CF34" i="2"/>
  <c r="CD34" i="2"/>
  <c r="CC34" i="2"/>
  <c r="CB34" i="2"/>
  <c r="CA34" i="2"/>
  <c r="CI34" i="2" s="1"/>
  <c r="W34" i="2"/>
  <c r="V34" i="2"/>
  <c r="T34" i="2"/>
  <c r="S34" i="2"/>
  <c r="R34" i="2"/>
  <c r="Q34" i="2"/>
  <c r="J34" i="2"/>
  <c r="I34" i="2"/>
  <c r="CX33" i="2"/>
  <c r="CL33" i="2"/>
  <c r="CH33" i="2"/>
  <c r="CG33" i="2"/>
  <c r="CF33" i="2"/>
  <c r="CC33" i="2"/>
  <c r="CD33" i="2" s="1"/>
  <c r="CA33" i="2"/>
  <c r="CB33" i="2" s="1"/>
  <c r="W33" i="2"/>
  <c r="V33" i="2"/>
  <c r="T33" i="2"/>
  <c r="S33" i="2"/>
  <c r="R33" i="2"/>
  <c r="Q33" i="2"/>
  <c r="J33" i="2"/>
  <c r="CG32" i="2"/>
  <c r="CH32" i="2" s="1"/>
  <c r="CC32" i="2"/>
  <c r="CD32" i="2" s="1"/>
  <c r="CA32" i="2"/>
  <c r="CI32" i="2" s="1"/>
  <c r="T32" i="2"/>
  <c r="Q32" i="2"/>
  <c r="J32" i="2"/>
  <c r="I32" i="2"/>
  <c r="CX32" i="2" s="1"/>
  <c r="CG31" i="2"/>
  <c r="CI31" i="2" s="1"/>
  <c r="CD31" i="2"/>
  <c r="CC31" i="2"/>
  <c r="CA31" i="2"/>
  <c r="CB31" i="2" s="1"/>
  <c r="S31" i="2"/>
  <c r="R31" i="2"/>
  <c r="J31" i="2"/>
  <c r="I31" i="2"/>
  <c r="CX31" i="2" s="1"/>
  <c r="CX30" i="2"/>
  <c r="CG30" i="2"/>
  <c r="CF30" i="2"/>
  <c r="CC30" i="2"/>
  <c r="CA30" i="2"/>
  <c r="CI30" i="2" s="1"/>
  <c r="J30" i="2"/>
  <c r="I30" i="2"/>
  <c r="CH30" i="2" s="1"/>
  <c r="CX29" i="2"/>
  <c r="CL29" i="2"/>
  <c r="CG29" i="2"/>
  <c r="CI29" i="2" s="1"/>
  <c r="CF29" i="2"/>
  <c r="CD29" i="2"/>
  <c r="CC29" i="2"/>
  <c r="CA29" i="2"/>
  <c r="CB29" i="2" s="1"/>
  <c r="CX28" i="2"/>
  <c r="CL28" i="2"/>
  <c r="CG28" i="2"/>
  <c r="CH28" i="2" s="1"/>
  <c r="CF28" i="2"/>
  <c r="CC28" i="2"/>
  <c r="CD28" i="2" s="1"/>
  <c r="CA28" i="2"/>
  <c r="CB28" i="2" s="1"/>
  <c r="CX27" i="2"/>
  <c r="CL27" i="2"/>
  <c r="CG27" i="2"/>
  <c r="CI27" i="2" s="1"/>
  <c r="CF27" i="2"/>
  <c r="CC27" i="2"/>
  <c r="CD27" i="2" s="1"/>
  <c r="CB27" i="2"/>
  <c r="CA27" i="2"/>
  <c r="CG26" i="2"/>
  <c r="CC26" i="2"/>
  <c r="CD26" i="2" s="1"/>
  <c r="CA26" i="2"/>
  <c r="CI26" i="2" s="1"/>
  <c r="T26" i="2"/>
  <c r="S26" i="2"/>
  <c r="R26" i="2"/>
  <c r="Q26" i="2"/>
  <c r="I26" i="2"/>
  <c r="CH26" i="2" s="1"/>
  <c r="CL25" i="2"/>
  <c r="CG25" i="2"/>
  <c r="CI25" i="2" s="1"/>
  <c r="CC25" i="2"/>
  <c r="CD25" i="2" s="1"/>
  <c r="CB25" i="2"/>
  <c r="CA25" i="2"/>
  <c r="W25" i="2"/>
  <c r="V25" i="2"/>
  <c r="T25" i="2"/>
  <c r="S25" i="2"/>
  <c r="R25" i="2"/>
  <c r="Q25" i="2"/>
  <c r="J25" i="2"/>
  <c r="I25" i="2"/>
  <c r="CX25" i="2" s="1"/>
  <c r="CG24" i="2"/>
  <c r="CC24" i="2"/>
  <c r="CD24" i="2" s="1"/>
  <c r="CA24" i="2"/>
  <c r="CB24" i="2" s="1"/>
  <c r="T24" i="2"/>
  <c r="S24" i="2"/>
  <c r="R24" i="2"/>
  <c r="Q24" i="2"/>
  <c r="I24" i="2"/>
  <c r="CH24" i="2" s="1"/>
  <c r="UL23" i="2"/>
  <c r="UK23" i="2"/>
  <c r="UJ23" i="2"/>
  <c r="UI23" i="2"/>
  <c r="UH23" i="2"/>
  <c r="UG23" i="2"/>
  <c r="UF23" i="2"/>
  <c r="UE23" i="2"/>
  <c r="UD23" i="2"/>
  <c r="UC23" i="2"/>
  <c r="UB23" i="2"/>
  <c r="UA23" i="2"/>
  <c r="TZ23" i="2"/>
  <c r="TY23" i="2"/>
  <c r="TX23" i="2"/>
  <c r="TW23" i="2"/>
  <c r="TV23" i="2"/>
  <c r="TU23" i="2"/>
  <c r="TT23" i="2"/>
  <c r="TS23" i="2"/>
  <c r="TR23" i="2"/>
  <c r="TQ23" i="2"/>
  <c r="TP23" i="2"/>
  <c r="SE23" i="2"/>
  <c r="SD23" i="2"/>
  <c r="RT23" i="2"/>
  <c r="RS23" i="2"/>
  <c r="RR23" i="2"/>
  <c r="RQ23" i="2"/>
  <c r="RP23" i="2"/>
  <c r="RO23" i="2"/>
  <c r="RN23" i="2"/>
  <c r="RM23" i="2"/>
  <c r="RL23" i="2"/>
  <c r="RK23" i="2"/>
  <c r="RJ23" i="2"/>
  <c r="RI23" i="2"/>
  <c r="RH23" i="2"/>
  <c r="RG23" i="2"/>
  <c r="RF23" i="2"/>
  <c r="RE23" i="2"/>
  <c r="RD23" i="2"/>
  <c r="RC23" i="2"/>
  <c r="N23" i="2"/>
  <c r="CX22" i="2"/>
  <c r="CM22" i="2"/>
  <c r="CQ22" i="2" s="1"/>
  <c r="CL22" i="2"/>
  <c r="CI22" i="2"/>
  <c r="CJ22" i="2" s="1"/>
  <c r="CH22" i="2"/>
  <c r="CF22" i="2"/>
  <c r="CD22" i="2"/>
  <c r="CB22" i="2"/>
  <c r="CX21" i="2"/>
  <c r="CI21" i="2"/>
  <c r="CJ21" i="2" s="1"/>
  <c r="CH21" i="2"/>
  <c r="CF21" i="2"/>
  <c r="CD21" i="2"/>
  <c r="CB21" i="2"/>
  <c r="CX20" i="2"/>
  <c r="CJ20" i="2"/>
  <c r="CI20" i="2"/>
  <c r="CH20" i="2"/>
  <c r="CF20" i="2"/>
  <c r="CD20" i="2"/>
  <c r="CB20" i="2"/>
  <c r="CX19" i="2"/>
  <c r="CI19" i="2"/>
  <c r="CJ19" i="2" s="1"/>
  <c r="CH19" i="2"/>
  <c r="CF19" i="2"/>
  <c r="CD19" i="2"/>
  <c r="CB19" i="2"/>
  <c r="CX18" i="2"/>
  <c r="CJ18" i="2"/>
  <c r="CI18" i="2"/>
  <c r="CH18" i="2"/>
  <c r="CF18" i="2"/>
  <c r="CD18" i="2"/>
  <c r="CB18" i="2"/>
  <c r="CX17" i="2"/>
  <c r="CI17" i="2"/>
  <c r="CJ17" i="2" s="1"/>
  <c r="CH17" i="2"/>
  <c r="CF17" i="2"/>
  <c r="CD17" i="2"/>
  <c r="CB17" i="2"/>
  <c r="CX16" i="2"/>
  <c r="CJ16" i="2"/>
  <c r="CI16" i="2"/>
  <c r="CH16" i="2"/>
  <c r="CF16" i="2"/>
  <c r="CD16" i="2"/>
  <c r="CB16" i="2"/>
  <c r="CX15" i="2"/>
  <c r="CI15" i="2"/>
  <c r="CJ15" i="2" s="1"/>
  <c r="CH15" i="2"/>
  <c r="CF15" i="2"/>
  <c r="CD15" i="2"/>
  <c r="CB15" i="2"/>
  <c r="CX14" i="2"/>
  <c r="CI14" i="2"/>
  <c r="CJ14" i="2" s="1"/>
  <c r="CH14" i="2"/>
  <c r="CF14" i="2"/>
  <c r="CD14" i="2"/>
  <c r="CB14" i="2"/>
  <c r="CX13" i="2"/>
  <c r="CI13" i="2"/>
  <c r="CJ13" i="2" s="1"/>
  <c r="CH13" i="2"/>
  <c r="CF13" i="2"/>
  <c r="CD13" i="2"/>
  <c r="CB13" i="2"/>
  <c r="CX12" i="2"/>
  <c r="CJ12" i="2"/>
  <c r="CI12" i="2"/>
  <c r="CH12" i="2"/>
  <c r="CF12" i="2"/>
  <c r="CD12" i="2"/>
  <c r="CB12" i="2"/>
  <c r="CX11" i="2"/>
  <c r="CI11" i="2"/>
  <c r="CJ11" i="2" s="1"/>
  <c r="CH11" i="2"/>
  <c r="CF11" i="2"/>
  <c r="CD11" i="2"/>
  <c r="CB11" i="2"/>
  <c r="SE10" i="2"/>
  <c r="SD10" i="2"/>
  <c r="RZ10" i="2"/>
  <c r="CX10" i="2"/>
  <c r="CL10" i="2"/>
  <c r="CI10" i="2"/>
  <c r="CM10" i="2" s="1"/>
  <c r="CH10" i="2"/>
  <c r="CF10" i="2"/>
  <c r="CD10" i="2"/>
  <c r="CB10" i="2"/>
  <c r="UL9" i="2"/>
  <c r="UK9" i="2"/>
  <c r="UJ9" i="2"/>
  <c r="UI9" i="2"/>
  <c r="UH9" i="2"/>
  <c r="UG9" i="2"/>
  <c r="UF9" i="2"/>
  <c r="UE9" i="2"/>
  <c r="UD9" i="2"/>
  <c r="UC9" i="2"/>
  <c r="UB9" i="2"/>
  <c r="UA9" i="2"/>
  <c r="TZ9" i="2"/>
  <c r="TY9" i="2"/>
  <c r="TX9" i="2"/>
  <c r="TW9" i="2"/>
  <c r="TV9" i="2"/>
  <c r="TU9" i="2"/>
  <c r="TT9" i="2"/>
  <c r="TS9" i="2"/>
  <c r="TR9" i="2"/>
  <c r="TQ9" i="2"/>
  <c r="TP9" i="2"/>
  <c r="SE9" i="2"/>
  <c r="SD9" i="2"/>
  <c r="SC9" i="2"/>
  <c r="SA9" i="2"/>
  <c r="RT9" i="2"/>
  <c r="RS9" i="2"/>
  <c r="RR9" i="2"/>
  <c r="RQ9" i="2"/>
  <c r="RP9" i="2"/>
  <c r="RO9" i="2"/>
  <c r="RN9" i="2"/>
  <c r="RM9" i="2"/>
  <c r="RL9" i="2"/>
  <c r="RK9" i="2"/>
  <c r="RJ9" i="2"/>
  <c r="RI9" i="2"/>
  <c r="RH9" i="2"/>
  <c r="RG9" i="2"/>
  <c r="RF9" i="2"/>
  <c r="RE9" i="2"/>
  <c r="RD9" i="2"/>
  <c r="RC9" i="2"/>
  <c r="N9" i="2"/>
  <c r="O9" i="2" s="1"/>
  <c r="UL8" i="2"/>
  <c r="UK8" i="2"/>
  <c r="UJ8" i="2"/>
  <c r="UW49" i="2" s="1"/>
  <c r="UI8" i="2"/>
  <c r="UH8" i="2"/>
  <c r="UG8" i="2"/>
  <c r="UT38" i="2" s="1"/>
  <c r="UF8" i="2"/>
  <c r="UE8" i="2"/>
  <c r="UD8" i="2"/>
  <c r="US39" i="2" s="1"/>
  <c r="UC8" i="2"/>
  <c r="UB8" i="2"/>
  <c r="UA8" i="2"/>
  <c r="TZ8" i="2"/>
  <c r="TY8" i="2"/>
  <c r="TX8" i="2"/>
  <c r="TW8" i="2"/>
  <c r="TV8" i="2"/>
  <c r="TU8" i="2"/>
  <c r="TT8" i="2"/>
  <c r="TS8" i="2"/>
  <c r="TR8" i="2"/>
  <c r="TQ8" i="2"/>
  <c r="TP8" i="2"/>
  <c r="TC8" i="2"/>
  <c r="TB8" i="2"/>
  <c r="TA8" i="2"/>
  <c r="TM42" i="2" s="1"/>
  <c r="SZ8" i="2"/>
  <c r="SY8" i="2"/>
  <c r="SX8" i="2"/>
  <c r="TL56" i="2" s="1"/>
  <c r="SW8" i="2"/>
  <c r="SV8" i="2"/>
  <c r="SU8" i="2"/>
  <c r="ST8" i="2"/>
  <c r="SS8" i="2"/>
  <c r="TH40" i="2" s="1"/>
  <c r="SR8" i="2"/>
  <c r="SQ8" i="2"/>
  <c r="SP8" i="2"/>
  <c r="SO8" i="2"/>
  <c r="SN8" i="2"/>
  <c r="SM8" i="2"/>
  <c r="SL8" i="2"/>
  <c r="SK8" i="2"/>
  <c r="SJ8" i="2"/>
  <c r="SI8" i="2"/>
  <c r="SH8" i="2"/>
  <c r="SG8" i="2"/>
  <c r="TF54" i="2" s="1"/>
  <c r="RT8" i="2"/>
  <c r="SB23" i="2" s="1"/>
  <c r="RS8" i="2"/>
  <c r="RR8" i="2"/>
  <c r="RQ8" i="2"/>
  <c r="RZ47" i="2" s="1"/>
  <c r="RP8" i="2"/>
  <c r="RY23" i="2" s="1"/>
  <c r="RO8" i="2"/>
  <c r="RY57" i="2" s="1"/>
  <c r="RN8" i="2"/>
  <c r="RM8" i="2"/>
  <c r="RL8" i="2"/>
  <c r="RK8" i="2"/>
  <c r="RJ8" i="2"/>
  <c r="RI8" i="2"/>
  <c r="RH8" i="2"/>
  <c r="RG8" i="2"/>
  <c r="RF8" i="2"/>
  <c r="RW9" i="2" s="1"/>
  <c r="RE8" i="2"/>
  <c r="RD8" i="2"/>
  <c r="RC8" i="2"/>
  <c r="UL7" i="2"/>
  <c r="UK7" i="2"/>
  <c r="UJ7" i="2"/>
  <c r="UI7" i="2"/>
  <c r="UH7" i="2"/>
  <c r="UG7" i="2"/>
  <c r="UF7" i="2"/>
  <c r="UE7" i="2"/>
  <c r="UD7" i="2"/>
  <c r="UC7" i="2"/>
  <c r="UB7" i="2"/>
  <c r="UA7" i="2"/>
  <c r="TZ7" i="2"/>
  <c r="TY7" i="2"/>
  <c r="TX7" i="2"/>
  <c r="TW7" i="2"/>
  <c r="TV7" i="2"/>
  <c r="TU7" i="2"/>
  <c r="TT7" i="2"/>
  <c r="TS7" i="2"/>
  <c r="TR7" i="2"/>
  <c r="TQ7" i="2"/>
  <c r="TP7" i="2"/>
  <c r="TC7" i="2"/>
  <c r="TB7" i="2"/>
  <c r="TA7" i="2"/>
  <c r="SZ7" i="2"/>
  <c r="SY7" i="2"/>
  <c r="SX7" i="2"/>
  <c r="SW7" i="2"/>
  <c r="SV7" i="2"/>
  <c r="SU7" i="2"/>
  <c r="ST7" i="2"/>
  <c r="SS7" i="2"/>
  <c r="SR7" i="2"/>
  <c r="SQ7" i="2"/>
  <c r="SP7" i="2"/>
  <c r="SO7" i="2"/>
  <c r="SN7" i="2"/>
  <c r="SM7" i="2"/>
  <c r="SL7" i="2"/>
  <c r="SK7" i="2"/>
  <c r="SJ7" i="2"/>
  <c r="SI7" i="2"/>
  <c r="SH7" i="2"/>
  <c r="SG7" i="2"/>
  <c r="RT7" i="2"/>
  <c r="RS7" i="2"/>
  <c r="RR7" i="2"/>
  <c r="RQ7" i="2"/>
  <c r="RP7" i="2"/>
  <c r="RO7" i="2"/>
  <c r="RN7" i="2"/>
  <c r="RM7" i="2"/>
  <c r="RL7" i="2"/>
  <c r="RK7" i="2"/>
  <c r="RJ7" i="2"/>
  <c r="RI7" i="2"/>
  <c r="RH7" i="2"/>
  <c r="RG7" i="2"/>
  <c r="RF7" i="2"/>
  <c r="RE7" i="2"/>
  <c r="RD7" i="2"/>
  <c r="RC7" i="2"/>
  <c r="UL6" i="2"/>
  <c r="UK6" i="2"/>
  <c r="UJ6" i="2"/>
  <c r="UI6" i="2"/>
  <c r="UH6" i="2"/>
  <c r="UG6" i="2"/>
  <c r="UF6" i="2"/>
  <c r="UE6" i="2"/>
  <c r="UD6" i="2"/>
  <c r="UC6" i="2"/>
  <c r="UB6" i="2"/>
  <c r="UA6" i="2"/>
  <c r="TZ6" i="2"/>
  <c r="TY6" i="2"/>
  <c r="TX6" i="2"/>
  <c r="TW6" i="2"/>
  <c r="TV6" i="2"/>
  <c r="TU6" i="2"/>
  <c r="TT6" i="2"/>
  <c r="TS6" i="2"/>
  <c r="TR6" i="2"/>
  <c r="TQ6" i="2"/>
  <c r="TP6" i="2"/>
  <c r="TC6" i="2"/>
  <c r="TB6" i="2"/>
  <c r="TA6" i="2"/>
  <c r="SZ6" i="2"/>
  <c r="SY6" i="2"/>
  <c r="SX6" i="2"/>
  <c r="SW6" i="2"/>
  <c r="SV6" i="2"/>
  <c r="SU6" i="2"/>
  <c r="ST6" i="2"/>
  <c r="SS6" i="2"/>
  <c r="SR6" i="2"/>
  <c r="SQ6" i="2"/>
  <c r="SP6" i="2"/>
  <c r="SO6" i="2"/>
  <c r="SN6" i="2"/>
  <c r="SM6" i="2"/>
  <c r="SL6" i="2"/>
  <c r="SK6" i="2"/>
  <c r="SJ6" i="2"/>
  <c r="SI6" i="2"/>
  <c r="SH6" i="2"/>
  <c r="SG6" i="2"/>
  <c r="RT6" i="2"/>
  <c r="RS6" i="2"/>
  <c r="RR6" i="2"/>
  <c r="RQ6" i="2"/>
  <c r="RP6" i="2"/>
  <c r="RO6" i="2"/>
  <c r="RN6" i="2"/>
  <c r="RM6" i="2"/>
  <c r="RL6" i="2"/>
  <c r="RK6" i="2"/>
  <c r="RJ6" i="2"/>
  <c r="RI6" i="2"/>
  <c r="RH6" i="2"/>
  <c r="RG6" i="2"/>
  <c r="RF6" i="2"/>
  <c r="RE6" i="2"/>
  <c r="RD6" i="2"/>
  <c r="RC6" i="2"/>
  <c r="C4" i="2"/>
  <c r="A4" i="3" s="1"/>
  <c r="C3" i="2"/>
  <c r="A3" i="3" s="1"/>
  <c r="H2" i="2"/>
  <c r="G2" i="2"/>
  <c r="PG86" i="1"/>
  <c r="PF86" i="1" s="1"/>
  <c r="PC86" i="1"/>
  <c r="PB86" i="1" s="1"/>
  <c r="OY86" i="1"/>
  <c r="OX86" i="1" s="1"/>
  <c r="OW86" i="1"/>
  <c r="OV86" i="1" s="1"/>
  <c r="OU86" i="1"/>
  <c r="OT86" i="1" s="1"/>
  <c r="OS86" i="1"/>
  <c r="PA86" i="1" s="1"/>
  <c r="OM86" i="1"/>
  <c r="OL86" i="1" s="1"/>
  <c r="OI86" i="1"/>
  <c r="OH86" i="1" s="1"/>
  <c r="OE86" i="1"/>
  <c r="OD86" i="1" s="1"/>
  <c r="OC86" i="1"/>
  <c r="OB86" i="1" s="1"/>
  <c r="OA86" i="1"/>
  <c r="NZ86" i="1" s="1"/>
  <c r="NY86" i="1"/>
  <c r="OG86" i="1" s="1"/>
  <c r="NS86" i="1"/>
  <c r="NR86" i="1" s="1"/>
  <c r="NO86" i="1"/>
  <c r="NN86" i="1" s="1"/>
  <c r="NK86" i="1"/>
  <c r="NJ86" i="1" s="1"/>
  <c r="NI86" i="1"/>
  <c r="NH86" i="1" s="1"/>
  <c r="NG86" i="1"/>
  <c r="NF86" i="1" s="1"/>
  <c r="NE86" i="1"/>
  <c r="NM86" i="1" s="1"/>
  <c r="MY86" i="1"/>
  <c r="MX86" i="1" s="1"/>
  <c r="MU86" i="1"/>
  <c r="MT86" i="1" s="1"/>
  <c r="MQ86" i="1"/>
  <c r="MP86" i="1" s="1"/>
  <c r="MO86" i="1"/>
  <c r="MN86" i="1" s="1"/>
  <c r="MM86" i="1"/>
  <c r="ML86" i="1" s="1"/>
  <c r="MK86" i="1"/>
  <c r="MS86" i="1" s="1"/>
  <c r="ME86" i="1"/>
  <c r="MD86" i="1" s="1"/>
  <c r="MA86" i="1"/>
  <c r="LZ86" i="1" s="1"/>
  <c r="LW86" i="1"/>
  <c r="LV86" i="1" s="1"/>
  <c r="LU86" i="1"/>
  <c r="LT86" i="1" s="1"/>
  <c r="LS86" i="1"/>
  <c r="LR86" i="1" s="1"/>
  <c r="LQ86" i="1"/>
  <c r="LY86" i="1" s="1"/>
  <c r="LK86" i="1"/>
  <c r="LJ86" i="1" s="1"/>
  <c r="LG86" i="1"/>
  <c r="LF86" i="1" s="1"/>
  <c r="LC86" i="1"/>
  <c r="LB86" i="1" s="1"/>
  <c r="LA86" i="1"/>
  <c r="KZ86" i="1" s="1"/>
  <c r="KY86" i="1"/>
  <c r="KX86" i="1" s="1"/>
  <c r="KW86" i="1"/>
  <c r="LE86" i="1" s="1"/>
  <c r="KQ86" i="1"/>
  <c r="KP86" i="1" s="1"/>
  <c r="KM86" i="1"/>
  <c r="KL86" i="1" s="1"/>
  <c r="KI86" i="1"/>
  <c r="KH86" i="1" s="1"/>
  <c r="KG86" i="1"/>
  <c r="KF86" i="1" s="1"/>
  <c r="KE86" i="1"/>
  <c r="KD86" i="1" s="1"/>
  <c r="KC86" i="1"/>
  <c r="KK86" i="1" s="1"/>
  <c r="JW86" i="1"/>
  <c r="JV86" i="1" s="1"/>
  <c r="JS86" i="1"/>
  <c r="JR86" i="1" s="1"/>
  <c r="JO86" i="1"/>
  <c r="JN86" i="1" s="1"/>
  <c r="JM86" i="1"/>
  <c r="JL86" i="1" s="1"/>
  <c r="JK86" i="1"/>
  <c r="JJ86" i="1" s="1"/>
  <c r="JI86" i="1"/>
  <c r="JQ86" i="1" s="1"/>
  <c r="JC86" i="1"/>
  <c r="JB86" i="1" s="1"/>
  <c r="IY86" i="1"/>
  <c r="IX86" i="1" s="1"/>
  <c r="IU86" i="1"/>
  <c r="IT86" i="1" s="1"/>
  <c r="IS86" i="1"/>
  <c r="IR86" i="1" s="1"/>
  <c r="IQ86" i="1"/>
  <c r="IP86" i="1" s="1"/>
  <c r="IO86" i="1"/>
  <c r="IW86" i="1" s="1"/>
  <c r="II86" i="1"/>
  <c r="IH86" i="1" s="1"/>
  <c r="IE86" i="1"/>
  <c r="ID86" i="1" s="1"/>
  <c r="IA86" i="1"/>
  <c r="HZ86" i="1" s="1"/>
  <c r="HY86" i="1"/>
  <c r="HX86" i="1" s="1"/>
  <c r="HW86" i="1"/>
  <c r="HV86" i="1" s="1"/>
  <c r="HU86" i="1"/>
  <c r="IC86" i="1" s="1"/>
  <c r="HO86" i="1"/>
  <c r="HN86" i="1" s="1"/>
  <c r="HK86" i="1"/>
  <c r="HJ86" i="1" s="1"/>
  <c r="HG86" i="1"/>
  <c r="HF86" i="1" s="1"/>
  <c r="HE86" i="1"/>
  <c r="HD86" i="1" s="1"/>
  <c r="HC86" i="1"/>
  <c r="HB86" i="1" s="1"/>
  <c r="HA86" i="1"/>
  <c r="HI86" i="1" s="1"/>
  <c r="GU86" i="1"/>
  <c r="GT86" i="1" s="1"/>
  <c r="GQ86" i="1"/>
  <c r="GP86" i="1" s="1"/>
  <c r="GM86" i="1"/>
  <c r="GL86" i="1" s="1"/>
  <c r="GK86" i="1"/>
  <c r="GJ86" i="1" s="1"/>
  <c r="GI86" i="1"/>
  <c r="GH86" i="1" s="1"/>
  <c r="GG86" i="1"/>
  <c r="GO86" i="1" s="1"/>
  <c r="GA86" i="1"/>
  <c r="FZ86" i="1" s="1"/>
  <c r="FW86" i="1"/>
  <c r="FV86" i="1" s="1"/>
  <c r="FS86" i="1"/>
  <c r="FR86" i="1" s="1"/>
  <c r="FQ86" i="1"/>
  <c r="FP86" i="1" s="1"/>
  <c r="FO86" i="1"/>
  <c r="FN86" i="1" s="1"/>
  <c r="FM86" i="1"/>
  <c r="FU86" i="1" s="1"/>
  <c r="FG86" i="1"/>
  <c r="FF86" i="1" s="1"/>
  <c r="FC86" i="1"/>
  <c r="FB86" i="1" s="1"/>
  <c r="EY86" i="1"/>
  <c r="EX86" i="1" s="1"/>
  <c r="EW86" i="1"/>
  <c r="EV86" i="1" s="1"/>
  <c r="EU86" i="1"/>
  <c r="ET86" i="1" s="1"/>
  <c r="ES86" i="1"/>
  <c r="FA86" i="1" s="1"/>
  <c r="EM86" i="1"/>
  <c r="EL86" i="1" s="1"/>
  <c r="EI86" i="1"/>
  <c r="EH86" i="1" s="1"/>
  <c r="EE86" i="1"/>
  <c r="ED86" i="1" s="1"/>
  <c r="EC86" i="1"/>
  <c r="EB86" i="1" s="1"/>
  <c r="EA86" i="1"/>
  <c r="DZ86" i="1" s="1"/>
  <c r="DY86" i="1"/>
  <c r="EG86" i="1" s="1"/>
  <c r="DS86" i="1"/>
  <c r="DR86" i="1" s="1"/>
  <c r="DO86" i="1"/>
  <c r="DN86" i="1" s="1"/>
  <c r="DK86" i="1"/>
  <c r="DJ86" i="1" s="1"/>
  <c r="DI86" i="1"/>
  <c r="DH86" i="1" s="1"/>
  <c r="DG86" i="1"/>
  <c r="DF86" i="1" s="1"/>
  <c r="DE86" i="1"/>
  <c r="DM86" i="1" s="1"/>
  <c r="CY86" i="1"/>
  <c r="CX86" i="1" s="1"/>
  <c r="CU86" i="1"/>
  <c r="CT86" i="1" s="1"/>
  <c r="CQ86" i="1"/>
  <c r="CP86" i="1" s="1"/>
  <c r="CO86" i="1"/>
  <c r="CN86" i="1" s="1"/>
  <c r="CM86" i="1"/>
  <c r="CL86" i="1" s="1"/>
  <c r="CK86" i="1"/>
  <c r="CS86" i="1" s="1"/>
  <c r="CE86" i="1"/>
  <c r="CD86" i="1" s="1"/>
  <c r="CA86" i="1"/>
  <c r="BZ86" i="1" s="1"/>
  <c r="BW86" i="1"/>
  <c r="BV86" i="1" s="1"/>
  <c r="BU86" i="1"/>
  <c r="BT86" i="1" s="1"/>
  <c r="BS86" i="1"/>
  <c r="BR86" i="1" s="1"/>
  <c r="BQ86" i="1"/>
  <c r="BY86" i="1" s="1"/>
  <c r="BK86" i="1"/>
  <c r="BJ86" i="1" s="1"/>
  <c r="BG86" i="1"/>
  <c r="BF86" i="1" s="1"/>
  <c r="BC86" i="1"/>
  <c r="BB86" i="1" s="1"/>
  <c r="BA86" i="1"/>
  <c r="AZ86" i="1" s="1"/>
  <c r="AY86" i="1"/>
  <c r="AX86" i="1" s="1"/>
  <c r="AW86" i="1"/>
  <c r="BE86" i="1" s="1"/>
  <c r="AQ86" i="1"/>
  <c r="AP86" i="1" s="1"/>
  <c r="AM86" i="1"/>
  <c r="AL86" i="1" s="1"/>
  <c r="AI86" i="1"/>
  <c r="AH86" i="1" s="1"/>
  <c r="AG86" i="1"/>
  <c r="AF86" i="1" s="1"/>
  <c r="AE86" i="1"/>
  <c r="AD86" i="1" s="1"/>
  <c r="AC86" i="1"/>
  <c r="AK86" i="1" s="1"/>
  <c r="W86" i="1"/>
  <c r="V86" i="1" s="1"/>
  <c r="S86" i="1"/>
  <c r="R86" i="1" s="1"/>
  <c r="O86" i="1"/>
  <c r="N86" i="1" s="1"/>
  <c r="M86" i="1"/>
  <c r="L86" i="1" s="1"/>
  <c r="K86" i="1"/>
  <c r="J86" i="1" s="1"/>
  <c r="I86" i="1"/>
  <c r="Q86" i="1" s="1"/>
  <c r="G86" i="1"/>
  <c r="PG84" i="1"/>
  <c r="PF84" i="1" s="1"/>
  <c r="PC84" i="1"/>
  <c r="PB84" i="1" s="1"/>
  <c r="OY84" i="1"/>
  <c r="OX84" i="1" s="1"/>
  <c r="OW84" i="1"/>
  <c r="OV84" i="1" s="1"/>
  <c r="OU84" i="1"/>
  <c r="OT84" i="1" s="1"/>
  <c r="OS84" i="1"/>
  <c r="PA84" i="1" s="1"/>
  <c r="OM84" i="1"/>
  <c r="OL84" i="1" s="1"/>
  <c r="OI84" i="1"/>
  <c r="OH84" i="1" s="1"/>
  <c r="OE84" i="1"/>
  <c r="OD84" i="1" s="1"/>
  <c r="OC84" i="1"/>
  <c r="OB84" i="1" s="1"/>
  <c r="OA84" i="1"/>
  <c r="NZ84" i="1" s="1"/>
  <c r="NY84" i="1"/>
  <c r="OG84" i="1" s="1"/>
  <c r="NS84" i="1"/>
  <c r="NR84" i="1" s="1"/>
  <c r="NO84" i="1"/>
  <c r="NN84" i="1" s="1"/>
  <c r="NK84" i="1"/>
  <c r="NJ84" i="1" s="1"/>
  <c r="NI84" i="1"/>
  <c r="NH84" i="1" s="1"/>
  <c r="NG84" i="1"/>
  <c r="NF84" i="1" s="1"/>
  <c r="NE84" i="1"/>
  <c r="NM84" i="1" s="1"/>
  <c r="MY84" i="1"/>
  <c r="MX84" i="1" s="1"/>
  <c r="MU84" i="1"/>
  <c r="MT84" i="1" s="1"/>
  <c r="MQ84" i="1"/>
  <c r="MP84" i="1" s="1"/>
  <c r="MO84" i="1"/>
  <c r="MN84" i="1" s="1"/>
  <c r="MM84" i="1"/>
  <c r="ML84" i="1" s="1"/>
  <c r="MK84" i="1"/>
  <c r="MS84" i="1" s="1"/>
  <c r="ME84" i="1"/>
  <c r="MD84" i="1" s="1"/>
  <c r="MA84" i="1"/>
  <c r="LZ84" i="1" s="1"/>
  <c r="LW84" i="1"/>
  <c r="LV84" i="1" s="1"/>
  <c r="LU84" i="1"/>
  <c r="LT84" i="1" s="1"/>
  <c r="LS84" i="1"/>
  <c r="LR84" i="1" s="1"/>
  <c r="LQ84" i="1"/>
  <c r="LY84" i="1" s="1"/>
  <c r="LK84" i="1"/>
  <c r="LJ84" i="1" s="1"/>
  <c r="LG84" i="1"/>
  <c r="LF84" i="1" s="1"/>
  <c r="LC84" i="1"/>
  <c r="LB84" i="1" s="1"/>
  <c r="LA84" i="1"/>
  <c r="KZ84" i="1" s="1"/>
  <c r="KY84" i="1"/>
  <c r="KX84" i="1" s="1"/>
  <c r="KW84" i="1"/>
  <c r="LE84" i="1" s="1"/>
  <c r="KQ84" i="1"/>
  <c r="KP84" i="1" s="1"/>
  <c r="KM84" i="1"/>
  <c r="KL84" i="1" s="1"/>
  <c r="KI84" i="1"/>
  <c r="KH84" i="1" s="1"/>
  <c r="KG84" i="1"/>
  <c r="KF84" i="1" s="1"/>
  <c r="KE84" i="1"/>
  <c r="KD84" i="1" s="1"/>
  <c r="KC84" i="1"/>
  <c r="KK84" i="1" s="1"/>
  <c r="JW84" i="1"/>
  <c r="JV84" i="1" s="1"/>
  <c r="JS84" i="1"/>
  <c r="JR84" i="1" s="1"/>
  <c r="JO84" i="1"/>
  <c r="JN84" i="1" s="1"/>
  <c r="JM84" i="1"/>
  <c r="JL84" i="1" s="1"/>
  <c r="JK84" i="1"/>
  <c r="JJ84" i="1" s="1"/>
  <c r="JI84" i="1"/>
  <c r="JQ84" i="1" s="1"/>
  <c r="JC84" i="1"/>
  <c r="JB84" i="1" s="1"/>
  <c r="IY84" i="1"/>
  <c r="IX84" i="1" s="1"/>
  <c r="IU84" i="1"/>
  <c r="IT84" i="1" s="1"/>
  <c r="IS84" i="1"/>
  <c r="IR84" i="1" s="1"/>
  <c r="IQ84" i="1"/>
  <c r="IP84" i="1" s="1"/>
  <c r="IO84" i="1"/>
  <c r="IW84" i="1" s="1"/>
  <c r="II84" i="1"/>
  <c r="IH84" i="1" s="1"/>
  <c r="IE84" i="1"/>
  <c r="ID84" i="1" s="1"/>
  <c r="IA84" i="1"/>
  <c r="HZ84" i="1" s="1"/>
  <c r="HY84" i="1"/>
  <c r="HX84" i="1" s="1"/>
  <c r="HW84" i="1"/>
  <c r="HV84" i="1" s="1"/>
  <c r="HU84" i="1"/>
  <c r="IC84" i="1" s="1"/>
  <c r="HO84" i="1"/>
  <c r="HN84" i="1" s="1"/>
  <c r="HK84" i="1"/>
  <c r="HJ84" i="1" s="1"/>
  <c r="HG84" i="1"/>
  <c r="HF84" i="1" s="1"/>
  <c r="HE84" i="1"/>
  <c r="HD84" i="1" s="1"/>
  <c r="HC84" i="1"/>
  <c r="HB84" i="1" s="1"/>
  <c r="HA84" i="1"/>
  <c r="HI84" i="1" s="1"/>
  <c r="GU84" i="1"/>
  <c r="GT84" i="1" s="1"/>
  <c r="GQ84" i="1"/>
  <c r="GP84" i="1" s="1"/>
  <c r="GM84" i="1"/>
  <c r="GL84" i="1" s="1"/>
  <c r="GK84" i="1"/>
  <c r="GJ84" i="1" s="1"/>
  <c r="GI84" i="1"/>
  <c r="GH84" i="1" s="1"/>
  <c r="GG84" i="1"/>
  <c r="GO84" i="1" s="1"/>
  <c r="GA84" i="1"/>
  <c r="FZ84" i="1" s="1"/>
  <c r="FW84" i="1"/>
  <c r="FV84" i="1" s="1"/>
  <c r="FS84" i="1"/>
  <c r="FR84" i="1" s="1"/>
  <c r="FQ84" i="1"/>
  <c r="FP84" i="1" s="1"/>
  <c r="FO84" i="1"/>
  <c r="FN84" i="1" s="1"/>
  <c r="FM84" i="1"/>
  <c r="FU84" i="1" s="1"/>
  <c r="FG84" i="1"/>
  <c r="FF84" i="1" s="1"/>
  <c r="FC84" i="1"/>
  <c r="FB84" i="1" s="1"/>
  <c r="EY84" i="1"/>
  <c r="EX84" i="1" s="1"/>
  <c r="EW84" i="1"/>
  <c r="EV84" i="1" s="1"/>
  <c r="EU84" i="1"/>
  <c r="ET84" i="1" s="1"/>
  <c r="ES84" i="1"/>
  <c r="FA84" i="1" s="1"/>
  <c r="EM84" i="1"/>
  <c r="EL84" i="1" s="1"/>
  <c r="EI84" i="1"/>
  <c r="EH84" i="1" s="1"/>
  <c r="EE84" i="1"/>
  <c r="ED84" i="1" s="1"/>
  <c r="EC84" i="1"/>
  <c r="EB84" i="1" s="1"/>
  <c r="EA84" i="1"/>
  <c r="DZ84" i="1" s="1"/>
  <c r="DY84" i="1"/>
  <c r="EG84" i="1" s="1"/>
  <c r="DS84" i="1"/>
  <c r="DR84" i="1" s="1"/>
  <c r="DO84" i="1"/>
  <c r="DN84" i="1" s="1"/>
  <c r="DK84" i="1"/>
  <c r="DJ84" i="1" s="1"/>
  <c r="DI84" i="1"/>
  <c r="DH84" i="1" s="1"/>
  <c r="DG84" i="1"/>
  <c r="DF84" i="1" s="1"/>
  <c r="DE84" i="1"/>
  <c r="DM84" i="1" s="1"/>
  <c r="CY84" i="1"/>
  <c r="CX84" i="1" s="1"/>
  <c r="CU84" i="1"/>
  <c r="CT84" i="1" s="1"/>
  <c r="CQ84" i="1"/>
  <c r="CP84" i="1" s="1"/>
  <c r="CO84" i="1"/>
  <c r="CN84" i="1" s="1"/>
  <c r="CM84" i="1"/>
  <c r="CL84" i="1" s="1"/>
  <c r="CK84" i="1"/>
  <c r="CS84" i="1" s="1"/>
  <c r="CE84" i="1"/>
  <c r="CD84" i="1" s="1"/>
  <c r="CA84" i="1"/>
  <c r="BZ84" i="1" s="1"/>
  <c r="BW84" i="1"/>
  <c r="BV84" i="1" s="1"/>
  <c r="BU84" i="1"/>
  <c r="BT84" i="1" s="1"/>
  <c r="BS84" i="1"/>
  <c r="BR84" i="1" s="1"/>
  <c r="BQ84" i="1"/>
  <c r="BY84" i="1" s="1"/>
  <c r="BK84" i="1"/>
  <c r="BJ84" i="1" s="1"/>
  <c r="BG84" i="1"/>
  <c r="BF84" i="1" s="1"/>
  <c r="BC84" i="1"/>
  <c r="BB84" i="1" s="1"/>
  <c r="BA84" i="1"/>
  <c r="AZ84" i="1" s="1"/>
  <c r="AY84" i="1"/>
  <c r="AX84" i="1" s="1"/>
  <c r="AW84" i="1"/>
  <c r="BE84" i="1" s="1"/>
  <c r="AQ84" i="1"/>
  <c r="AP84" i="1" s="1"/>
  <c r="AM84" i="1"/>
  <c r="AL84" i="1" s="1"/>
  <c r="AI84" i="1"/>
  <c r="AH84" i="1" s="1"/>
  <c r="AG84" i="1"/>
  <c r="AF84" i="1" s="1"/>
  <c r="AE84" i="1"/>
  <c r="AD84" i="1" s="1"/>
  <c r="AC84" i="1"/>
  <c r="AK84" i="1" s="1"/>
  <c r="W84" i="1"/>
  <c r="V84" i="1" s="1"/>
  <c r="S84" i="1"/>
  <c r="R84" i="1" s="1"/>
  <c r="O84" i="1"/>
  <c r="N84" i="1" s="1"/>
  <c r="M84" i="1"/>
  <c r="L84" i="1" s="1"/>
  <c r="K84" i="1"/>
  <c r="J84" i="1" s="1"/>
  <c r="I84" i="1"/>
  <c r="Q84" i="1" s="1"/>
  <c r="G84" i="1"/>
  <c r="PG83" i="1"/>
  <c r="PF83" i="1"/>
  <c r="PC83" i="1"/>
  <c r="PB83" i="1"/>
  <c r="OY83" i="1"/>
  <c r="OX83" i="1"/>
  <c r="OW83" i="1"/>
  <c r="OV83" i="1"/>
  <c r="OU83" i="1"/>
  <c r="OT83" i="1"/>
  <c r="OS83" i="1"/>
  <c r="PA83" i="1" s="1"/>
  <c r="OR83" i="1"/>
  <c r="OM83" i="1"/>
  <c r="OL83" i="1"/>
  <c r="OI83" i="1"/>
  <c r="OH83" i="1"/>
  <c r="OE83" i="1"/>
  <c r="OD83" i="1"/>
  <c r="OC83" i="1"/>
  <c r="OB83" i="1"/>
  <c r="OA83" i="1"/>
  <c r="NZ83" i="1"/>
  <c r="NY83" i="1"/>
  <c r="OG83" i="1" s="1"/>
  <c r="NX83" i="1"/>
  <c r="NS83" i="1"/>
  <c r="NR83" i="1"/>
  <c r="NO83" i="1"/>
  <c r="NN83" i="1"/>
  <c r="NK83" i="1"/>
  <c r="NJ83" i="1"/>
  <c r="NI83" i="1"/>
  <c r="NH83" i="1"/>
  <c r="NG83" i="1"/>
  <c r="NF83" i="1"/>
  <c r="NE83" i="1"/>
  <c r="NM83" i="1" s="1"/>
  <c r="ND83" i="1"/>
  <c r="MY83" i="1"/>
  <c r="MX83" i="1"/>
  <c r="MU83" i="1"/>
  <c r="MT83" i="1"/>
  <c r="MQ83" i="1"/>
  <c r="MP83" i="1"/>
  <c r="MO83" i="1"/>
  <c r="MN83" i="1"/>
  <c r="MM83" i="1"/>
  <c r="ML83" i="1"/>
  <c r="MK83" i="1"/>
  <c r="MS83" i="1" s="1"/>
  <c r="MJ83" i="1"/>
  <c r="ME83" i="1"/>
  <c r="MD83" i="1"/>
  <c r="MA83" i="1"/>
  <c r="LZ83" i="1"/>
  <c r="LW83" i="1"/>
  <c r="LV83" i="1"/>
  <c r="LU83" i="1"/>
  <c r="LT83" i="1"/>
  <c r="LS83" i="1"/>
  <c r="LR83" i="1"/>
  <c r="LQ83" i="1"/>
  <c r="LY83" i="1" s="1"/>
  <c r="LP83" i="1"/>
  <c r="LK83" i="1"/>
  <c r="LJ83" i="1"/>
  <c r="LG83" i="1"/>
  <c r="LF83" i="1"/>
  <c r="LC83" i="1"/>
  <c r="LB83" i="1"/>
  <c r="LA83" i="1"/>
  <c r="KZ83" i="1"/>
  <c r="KY83" i="1"/>
  <c r="KX83" i="1"/>
  <c r="KW83" i="1"/>
  <c r="LE83" i="1" s="1"/>
  <c r="KV83" i="1"/>
  <c r="KQ83" i="1"/>
  <c r="KP83" i="1"/>
  <c r="KM83" i="1"/>
  <c r="KL83" i="1"/>
  <c r="KI83" i="1"/>
  <c r="KH83" i="1"/>
  <c r="KG83" i="1"/>
  <c r="KF83" i="1"/>
  <c r="KE83" i="1"/>
  <c r="KD83" i="1"/>
  <c r="KC83" i="1"/>
  <c r="KK83" i="1" s="1"/>
  <c r="KB83" i="1"/>
  <c r="JW83" i="1"/>
  <c r="JV83" i="1"/>
  <c r="JS83" i="1"/>
  <c r="JR83" i="1"/>
  <c r="JO83" i="1"/>
  <c r="JN83" i="1"/>
  <c r="JM83" i="1"/>
  <c r="JL83" i="1"/>
  <c r="JK83" i="1"/>
  <c r="JJ83" i="1"/>
  <c r="JI83" i="1"/>
  <c r="JQ83" i="1" s="1"/>
  <c r="JH83" i="1"/>
  <c r="JC83" i="1"/>
  <c r="JB83" i="1"/>
  <c r="IY83" i="1"/>
  <c r="IX83" i="1"/>
  <c r="IU83" i="1"/>
  <c r="IT83" i="1"/>
  <c r="IS83" i="1"/>
  <c r="IR83" i="1"/>
  <c r="IQ83" i="1"/>
  <c r="IP83" i="1"/>
  <c r="IO83" i="1"/>
  <c r="IW83" i="1" s="1"/>
  <c r="IN83" i="1"/>
  <c r="II83" i="1"/>
  <c r="IH83" i="1"/>
  <c r="IE83" i="1"/>
  <c r="ID83" i="1"/>
  <c r="IA83" i="1"/>
  <c r="HZ83" i="1"/>
  <c r="HY83" i="1"/>
  <c r="HX83" i="1"/>
  <c r="HW83" i="1"/>
  <c r="HV83" i="1"/>
  <c r="HU83" i="1"/>
  <c r="IC83" i="1" s="1"/>
  <c r="HT83" i="1"/>
  <c r="HO83" i="1"/>
  <c r="HN83" i="1"/>
  <c r="HK83" i="1"/>
  <c r="HJ83" i="1"/>
  <c r="HG83" i="1"/>
  <c r="HF83" i="1"/>
  <c r="HE83" i="1"/>
  <c r="HD83" i="1"/>
  <c r="HC83" i="1"/>
  <c r="HB83" i="1"/>
  <c r="HA83" i="1"/>
  <c r="HI83" i="1" s="1"/>
  <c r="GZ83" i="1"/>
  <c r="GU83" i="1"/>
  <c r="GT83" i="1"/>
  <c r="GQ83" i="1"/>
  <c r="GP83" i="1"/>
  <c r="GM83" i="1"/>
  <c r="GL83" i="1"/>
  <c r="GK83" i="1"/>
  <c r="GJ83" i="1"/>
  <c r="GI83" i="1"/>
  <c r="GH83" i="1"/>
  <c r="GG83" i="1"/>
  <c r="GO83" i="1" s="1"/>
  <c r="GF83" i="1"/>
  <c r="GA83" i="1"/>
  <c r="FZ83" i="1"/>
  <c r="FW83" i="1"/>
  <c r="FV83" i="1"/>
  <c r="FS83" i="1"/>
  <c r="FR83" i="1"/>
  <c r="FQ83" i="1"/>
  <c r="FP83" i="1"/>
  <c r="FO83" i="1"/>
  <c r="FN83" i="1"/>
  <c r="FM83" i="1"/>
  <c r="FU83" i="1" s="1"/>
  <c r="FL83" i="1"/>
  <c r="FG83" i="1"/>
  <c r="FF83" i="1"/>
  <c r="FC83" i="1"/>
  <c r="FB83" i="1"/>
  <c r="EY83" i="1"/>
  <c r="EX83" i="1"/>
  <c r="EW83" i="1"/>
  <c r="EV83" i="1"/>
  <c r="EU83" i="1"/>
  <c r="ET83" i="1"/>
  <c r="ES83" i="1"/>
  <c r="FA83" i="1" s="1"/>
  <c r="ER83" i="1"/>
  <c r="EM83" i="1"/>
  <c r="EL83" i="1"/>
  <c r="EI83" i="1"/>
  <c r="EH83" i="1"/>
  <c r="EE83" i="1"/>
  <c r="ED83" i="1"/>
  <c r="EC83" i="1"/>
  <c r="EB83" i="1"/>
  <c r="EA83" i="1"/>
  <c r="DZ83" i="1"/>
  <c r="DY83" i="1"/>
  <c r="EG83" i="1" s="1"/>
  <c r="DX83" i="1"/>
  <c r="DS83" i="1"/>
  <c r="DR83" i="1"/>
  <c r="DO83" i="1"/>
  <c r="DN83" i="1"/>
  <c r="DK83" i="1"/>
  <c r="DJ83" i="1"/>
  <c r="DI83" i="1"/>
  <c r="DH83" i="1"/>
  <c r="DG83" i="1"/>
  <c r="DF83" i="1"/>
  <c r="DE83" i="1"/>
  <c r="DM83" i="1" s="1"/>
  <c r="DD83" i="1"/>
  <c r="CY83" i="1"/>
  <c r="CX83" i="1"/>
  <c r="CU83" i="1"/>
  <c r="CT83" i="1"/>
  <c r="CQ83" i="1"/>
  <c r="CP83" i="1"/>
  <c r="CO83" i="1"/>
  <c r="CN83" i="1"/>
  <c r="CM83" i="1"/>
  <c r="CL83" i="1"/>
  <c r="CK83" i="1"/>
  <c r="CS83" i="1" s="1"/>
  <c r="CJ83" i="1"/>
  <c r="CE83" i="1"/>
  <c r="CD83" i="1"/>
  <c r="CA83" i="1"/>
  <c r="BZ83" i="1"/>
  <c r="BW83" i="1"/>
  <c r="BV83" i="1"/>
  <c r="BU83" i="1"/>
  <c r="BT83" i="1"/>
  <c r="BS83" i="1"/>
  <c r="BR83" i="1"/>
  <c r="BQ83" i="1"/>
  <c r="BY83" i="1" s="1"/>
  <c r="BP83" i="1"/>
  <c r="BK83" i="1"/>
  <c r="BJ83" i="1"/>
  <c r="BG83" i="1"/>
  <c r="BF83" i="1"/>
  <c r="BC83" i="1"/>
  <c r="BB83" i="1"/>
  <c r="BA83" i="1"/>
  <c r="AZ83" i="1"/>
  <c r="AY83" i="1"/>
  <c r="AX83" i="1"/>
  <c r="AW83" i="1"/>
  <c r="BE83" i="1" s="1"/>
  <c r="AV83" i="1"/>
  <c r="AQ83" i="1"/>
  <c r="AP83" i="1"/>
  <c r="AM83" i="1"/>
  <c r="AL83" i="1"/>
  <c r="AI83" i="1"/>
  <c r="AH83" i="1"/>
  <c r="AG83" i="1"/>
  <c r="AF83" i="1"/>
  <c r="AE83" i="1"/>
  <c r="AD83" i="1"/>
  <c r="AC83" i="1"/>
  <c r="AK83" i="1" s="1"/>
  <c r="AB83" i="1"/>
  <c r="W83" i="1"/>
  <c r="V83" i="1"/>
  <c r="S83" i="1"/>
  <c r="R83" i="1"/>
  <c r="O83" i="1"/>
  <c r="N83" i="1"/>
  <c r="M83" i="1"/>
  <c r="L83" i="1"/>
  <c r="K83" i="1"/>
  <c r="J83" i="1"/>
  <c r="I83" i="1"/>
  <c r="Q83" i="1" s="1"/>
  <c r="H83" i="1"/>
  <c r="G83" i="1"/>
  <c r="PC82" i="1"/>
  <c r="PB82" i="1" s="1"/>
  <c r="OW82" i="1"/>
  <c r="OV82" i="1" s="1"/>
  <c r="OU82" i="1"/>
  <c r="OT82" i="1" s="1"/>
  <c r="OI82" i="1"/>
  <c r="OH82" i="1" s="1"/>
  <c r="OC82" i="1"/>
  <c r="OB82" i="1" s="1"/>
  <c r="NO82" i="1"/>
  <c r="NN82" i="1" s="1"/>
  <c r="NI82" i="1"/>
  <c r="NH82" i="1" s="1"/>
  <c r="MU82" i="1"/>
  <c r="MT82" i="1" s="1"/>
  <c r="MO82" i="1"/>
  <c r="MN82" i="1" s="1"/>
  <c r="MA82" i="1"/>
  <c r="LZ82" i="1" s="1"/>
  <c r="LU82" i="1"/>
  <c r="LT82" i="1" s="1"/>
  <c r="LG82" i="1"/>
  <c r="LF82" i="1" s="1"/>
  <c r="LA82" i="1"/>
  <c r="KZ82" i="1" s="1"/>
  <c r="KM82" i="1"/>
  <c r="KL82" i="1" s="1"/>
  <c r="KG82" i="1"/>
  <c r="KF82" i="1" s="1"/>
  <c r="JS82" i="1"/>
  <c r="JR82" i="1" s="1"/>
  <c r="JM82" i="1"/>
  <c r="JL82" i="1" s="1"/>
  <c r="IY82" i="1"/>
  <c r="IX82" i="1" s="1"/>
  <c r="IS82" i="1"/>
  <c r="IR82" i="1" s="1"/>
  <c r="IE82" i="1"/>
  <c r="ID82" i="1" s="1"/>
  <c r="HY82" i="1"/>
  <c r="HX82" i="1" s="1"/>
  <c r="HK82" i="1"/>
  <c r="HJ82" i="1" s="1"/>
  <c r="HE82" i="1"/>
  <c r="HD82" i="1" s="1"/>
  <c r="GQ82" i="1"/>
  <c r="GP82" i="1" s="1"/>
  <c r="GK82" i="1"/>
  <c r="GJ82" i="1" s="1"/>
  <c r="FG82" i="1"/>
  <c r="FF82" i="1" s="1"/>
  <c r="EY82" i="1"/>
  <c r="EX82" i="1" s="1"/>
  <c r="EW82" i="1"/>
  <c r="EV82" i="1" s="1"/>
  <c r="EU82" i="1"/>
  <c r="ET82" i="1" s="1"/>
  <c r="ES82" i="1"/>
  <c r="FA82" i="1" s="1"/>
  <c r="EE82" i="1"/>
  <c r="ED82" i="1" s="1"/>
  <c r="EC82" i="1"/>
  <c r="EB82" i="1" s="1"/>
  <c r="DY82" i="1"/>
  <c r="DS82" i="1"/>
  <c r="DR82" i="1" s="1"/>
  <c r="DG82" i="1"/>
  <c r="DF82" i="1" s="1"/>
  <c r="DE82" i="1"/>
  <c r="CQ82" i="1"/>
  <c r="CP82" i="1" s="1"/>
  <c r="CM82" i="1"/>
  <c r="CL82" i="1" s="1"/>
  <c r="CE82" i="1"/>
  <c r="CD82" i="1" s="1"/>
  <c r="BU82" i="1"/>
  <c r="BT82" i="1" s="1"/>
  <c r="BG82" i="1"/>
  <c r="BF82" i="1" s="1"/>
  <c r="BA82" i="1"/>
  <c r="AZ82" i="1" s="1"/>
  <c r="AY82" i="1"/>
  <c r="AX82" i="1" s="1"/>
  <c r="G82" i="1"/>
  <c r="EE81" i="1"/>
  <c r="ED81" i="1" s="1"/>
  <c r="DG81" i="1"/>
  <c r="DF81" i="1" s="1"/>
  <c r="CM81" i="1"/>
  <c r="CL81" i="1" s="1"/>
  <c r="AY81" i="1"/>
  <c r="AX81" i="1" s="1"/>
  <c r="W81" i="1"/>
  <c r="V81" i="1" s="1"/>
  <c r="G81" i="1"/>
  <c r="PG79" i="1"/>
  <c r="PC79" i="1"/>
  <c r="OY79" i="1"/>
  <c r="OW79" i="1"/>
  <c r="OV79" i="1" s="1"/>
  <c r="OU79" i="1"/>
  <c r="OS79" i="1"/>
  <c r="PA79" i="1" s="1"/>
  <c r="OM79" i="1"/>
  <c r="OI79" i="1"/>
  <c r="OH79" i="1" s="1"/>
  <c r="OE79" i="1"/>
  <c r="OC79" i="1"/>
  <c r="OB79" i="1" s="1"/>
  <c r="OA79" i="1"/>
  <c r="NZ79" i="1" s="1"/>
  <c r="NY79" i="1"/>
  <c r="OG79" i="1" s="1"/>
  <c r="NS79" i="1"/>
  <c r="NO79" i="1"/>
  <c r="NN79" i="1" s="1"/>
  <c r="NK79" i="1"/>
  <c r="NI79" i="1"/>
  <c r="NH79" i="1" s="1"/>
  <c r="NG79" i="1"/>
  <c r="NF79" i="1" s="1"/>
  <c r="NE79" i="1"/>
  <c r="NM79" i="1" s="1"/>
  <c r="MY79" i="1"/>
  <c r="MU79" i="1"/>
  <c r="MT79" i="1" s="1"/>
  <c r="MQ79" i="1"/>
  <c r="MO79" i="1"/>
  <c r="MN79" i="1" s="1"/>
  <c r="MM79" i="1"/>
  <c r="ML79" i="1" s="1"/>
  <c r="MK79" i="1"/>
  <c r="MS79" i="1" s="1"/>
  <c r="ME79" i="1"/>
  <c r="MA79" i="1"/>
  <c r="LZ79" i="1" s="1"/>
  <c r="LW79" i="1"/>
  <c r="LU79" i="1"/>
  <c r="LT79" i="1" s="1"/>
  <c r="LS79" i="1"/>
  <c r="LR79" i="1" s="1"/>
  <c r="LQ79" i="1"/>
  <c r="LY79" i="1" s="1"/>
  <c r="LK79" i="1"/>
  <c r="LJ79" i="1" s="1"/>
  <c r="LG79" i="1"/>
  <c r="LF79" i="1" s="1"/>
  <c r="LC79" i="1"/>
  <c r="LB79" i="1" s="1"/>
  <c r="LA79" i="1"/>
  <c r="KZ79" i="1" s="1"/>
  <c r="KY79" i="1"/>
  <c r="KX79" i="1" s="1"/>
  <c r="KW79" i="1"/>
  <c r="LE79" i="1" s="1"/>
  <c r="KQ79" i="1"/>
  <c r="KP79" i="1" s="1"/>
  <c r="KM79" i="1"/>
  <c r="KL79" i="1" s="1"/>
  <c r="KI79" i="1"/>
  <c r="KH79" i="1" s="1"/>
  <c r="KG79" i="1"/>
  <c r="KF79" i="1" s="1"/>
  <c r="KE79" i="1"/>
  <c r="KD79" i="1" s="1"/>
  <c r="KC79" i="1"/>
  <c r="KK79" i="1" s="1"/>
  <c r="JW79" i="1"/>
  <c r="JV79" i="1" s="1"/>
  <c r="JS79" i="1"/>
  <c r="JR79" i="1" s="1"/>
  <c r="JO79" i="1"/>
  <c r="JN79" i="1" s="1"/>
  <c r="JM79" i="1"/>
  <c r="JL79" i="1" s="1"/>
  <c r="JK79" i="1"/>
  <c r="JJ79" i="1" s="1"/>
  <c r="JI79" i="1"/>
  <c r="JQ79" i="1" s="1"/>
  <c r="JC79" i="1"/>
  <c r="JB79" i="1" s="1"/>
  <c r="IY79" i="1"/>
  <c r="IX79" i="1" s="1"/>
  <c r="IU79" i="1"/>
  <c r="IT79" i="1" s="1"/>
  <c r="IS79" i="1"/>
  <c r="IR79" i="1" s="1"/>
  <c r="IQ79" i="1"/>
  <c r="IP79" i="1" s="1"/>
  <c r="IO79" i="1"/>
  <c r="IW79" i="1" s="1"/>
  <c r="II79" i="1"/>
  <c r="IH79" i="1" s="1"/>
  <c r="IE79" i="1"/>
  <c r="ID79" i="1" s="1"/>
  <c r="IA79" i="1"/>
  <c r="HZ79" i="1" s="1"/>
  <c r="HY79" i="1"/>
  <c r="HX79" i="1" s="1"/>
  <c r="HW79" i="1"/>
  <c r="HV79" i="1" s="1"/>
  <c r="HU79" i="1"/>
  <c r="IC79" i="1" s="1"/>
  <c r="HO79" i="1"/>
  <c r="HN79" i="1" s="1"/>
  <c r="HK79" i="1"/>
  <c r="HJ79" i="1" s="1"/>
  <c r="HG79" i="1"/>
  <c r="HF79" i="1" s="1"/>
  <c r="HE79" i="1"/>
  <c r="HD79" i="1" s="1"/>
  <c r="HC79" i="1"/>
  <c r="HB79" i="1" s="1"/>
  <c r="HA79" i="1"/>
  <c r="HI79" i="1" s="1"/>
  <c r="GU79" i="1"/>
  <c r="GT79" i="1" s="1"/>
  <c r="GQ79" i="1"/>
  <c r="GP79" i="1" s="1"/>
  <c r="GM79" i="1"/>
  <c r="GL79" i="1" s="1"/>
  <c r="GK79" i="1"/>
  <c r="GJ79" i="1" s="1"/>
  <c r="GI79" i="1"/>
  <c r="GH79" i="1" s="1"/>
  <c r="GG79" i="1"/>
  <c r="GO79" i="1" s="1"/>
  <c r="GA79" i="1"/>
  <c r="FZ79" i="1" s="1"/>
  <c r="FW79" i="1"/>
  <c r="FV79" i="1" s="1"/>
  <c r="FS79" i="1"/>
  <c r="FR79" i="1" s="1"/>
  <c r="FQ79" i="1"/>
  <c r="FP79" i="1" s="1"/>
  <c r="FO79" i="1"/>
  <c r="FN79" i="1" s="1"/>
  <c r="FM79" i="1"/>
  <c r="FU79" i="1" s="1"/>
  <c r="FG79" i="1"/>
  <c r="FF79" i="1" s="1"/>
  <c r="FC79" i="1"/>
  <c r="FB79" i="1" s="1"/>
  <c r="EY79" i="1"/>
  <c r="EX79" i="1" s="1"/>
  <c r="EW79" i="1"/>
  <c r="EV79" i="1" s="1"/>
  <c r="EU79" i="1"/>
  <c r="ET79" i="1" s="1"/>
  <c r="ES79" i="1"/>
  <c r="FA79" i="1" s="1"/>
  <c r="EM79" i="1"/>
  <c r="EL79" i="1" s="1"/>
  <c r="EI79" i="1"/>
  <c r="EH79" i="1" s="1"/>
  <c r="EE79" i="1"/>
  <c r="ED79" i="1" s="1"/>
  <c r="EC79" i="1"/>
  <c r="EB79" i="1" s="1"/>
  <c r="EA79" i="1"/>
  <c r="DZ79" i="1" s="1"/>
  <c r="DY79" i="1"/>
  <c r="EG79" i="1" s="1"/>
  <c r="DS79" i="1"/>
  <c r="DR79" i="1" s="1"/>
  <c r="DO79" i="1"/>
  <c r="DN79" i="1" s="1"/>
  <c r="DK79" i="1"/>
  <c r="DJ79" i="1" s="1"/>
  <c r="DI79" i="1"/>
  <c r="DH79" i="1" s="1"/>
  <c r="DG79" i="1"/>
  <c r="DF79" i="1" s="1"/>
  <c r="DE79" i="1"/>
  <c r="DM79" i="1" s="1"/>
  <c r="CY79" i="1"/>
  <c r="CX79" i="1" s="1"/>
  <c r="CU79" i="1"/>
  <c r="CT79" i="1" s="1"/>
  <c r="CQ79" i="1"/>
  <c r="CP79" i="1" s="1"/>
  <c r="CO79" i="1"/>
  <c r="CN79" i="1" s="1"/>
  <c r="CM79" i="1"/>
  <c r="CL79" i="1" s="1"/>
  <c r="CK79" i="1"/>
  <c r="CS79" i="1" s="1"/>
  <c r="CE79" i="1"/>
  <c r="CD79" i="1" s="1"/>
  <c r="CA79" i="1"/>
  <c r="BZ79" i="1" s="1"/>
  <c r="BW79" i="1"/>
  <c r="BV79" i="1" s="1"/>
  <c r="BU79" i="1"/>
  <c r="BT79" i="1" s="1"/>
  <c r="BS79" i="1"/>
  <c r="BR79" i="1" s="1"/>
  <c r="BQ79" i="1"/>
  <c r="BY79" i="1" s="1"/>
  <c r="BK79" i="1"/>
  <c r="BJ79" i="1" s="1"/>
  <c r="BG79" i="1"/>
  <c r="BF79" i="1" s="1"/>
  <c r="BC79" i="1"/>
  <c r="BB79" i="1" s="1"/>
  <c r="BA79" i="1"/>
  <c r="AZ79" i="1" s="1"/>
  <c r="AY79" i="1"/>
  <c r="AX79" i="1" s="1"/>
  <c r="AW79" i="1"/>
  <c r="BE79" i="1" s="1"/>
  <c r="AQ79" i="1"/>
  <c r="AP79" i="1" s="1"/>
  <c r="AM79" i="1"/>
  <c r="AL79" i="1" s="1"/>
  <c r="AI79" i="1"/>
  <c r="AH79" i="1" s="1"/>
  <c r="AG79" i="1"/>
  <c r="AF79" i="1" s="1"/>
  <c r="AE79" i="1"/>
  <c r="AD79" i="1" s="1"/>
  <c r="AC79" i="1"/>
  <c r="AK79" i="1" s="1"/>
  <c r="W79" i="1"/>
  <c r="V79" i="1" s="1"/>
  <c r="S79" i="1"/>
  <c r="R79" i="1" s="1"/>
  <c r="O79" i="1"/>
  <c r="N79" i="1" s="1"/>
  <c r="M79" i="1"/>
  <c r="L79" i="1" s="1"/>
  <c r="K79" i="1"/>
  <c r="J79" i="1" s="1"/>
  <c r="I79" i="1"/>
  <c r="Q79" i="1" s="1"/>
  <c r="G79" i="1"/>
  <c r="PF79" i="1" s="1"/>
  <c r="PG78" i="1"/>
  <c r="PC78" i="1"/>
  <c r="OY78" i="1"/>
  <c r="OW78" i="1"/>
  <c r="OU78" i="1"/>
  <c r="OS78" i="1"/>
  <c r="PA78" i="1" s="1"/>
  <c r="OM78" i="1"/>
  <c r="OI78" i="1"/>
  <c r="OE78" i="1"/>
  <c r="OC78" i="1"/>
  <c r="OA78" i="1"/>
  <c r="NY78" i="1"/>
  <c r="OG78" i="1" s="1"/>
  <c r="NS78" i="1"/>
  <c r="NO78" i="1"/>
  <c r="NK78" i="1"/>
  <c r="NI78" i="1"/>
  <c r="NG78" i="1"/>
  <c r="NE78" i="1"/>
  <c r="NM78" i="1" s="1"/>
  <c r="MY78" i="1"/>
  <c r="MU78" i="1"/>
  <c r="MQ78" i="1"/>
  <c r="MO78" i="1"/>
  <c r="MM78" i="1"/>
  <c r="MK78" i="1"/>
  <c r="MS78" i="1" s="1"/>
  <c r="ME78" i="1"/>
  <c r="MA78" i="1"/>
  <c r="LW78" i="1"/>
  <c r="LU78" i="1"/>
  <c r="LS78" i="1"/>
  <c r="LQ78" i="1"/>
  <c r="LY78" i="1" s="1"/>
  <c r="LK78" i="1"/>
  <c r="LG78" i="1"/>
  <c r="LC78" i="1"/>
  <c r="LA78" i="1"/>
  <c r="KY78" i="1"/>
  <c r="KW78" i="1"/>
  <c r="LE78" i="1" s="1"/>
  <c r="KQ78" i="1"/>
  <c r="KM78" i="1"/>
  <c r="KI78" i="1"/>
  <c r="KG78" i="1"/>
  <c r="KE78" i="1"/>
  <c r="KC78" i="1"/>
  <c r="KK78" i="1" s="1"/>
  <c r="JW78" i="1"/>
  <c r="JS78" i="1"/>
  <c r="JO78" i="1"/>
  <c r="JM78" i="1"/>
  <c r="JK78" i="1"/>
  <c r="JI78" i="1"/>
  <c r="JQ78" i="1" s="1"/>
  <c r="JC78" i="1"/>
  <c r="IY78" i="1"/>
  <c r="IU78" i="1"/>
  <c r="IS78" i="1"/>
  <c r="IQ78" i="1"/>
  <c r="IO78" i="1"/>
  <c r="IW78" i="1" s="1"/>
  <c r="II78" i="1"/>
  <c r="IE78" i="1"/>
  <c r="IA78" i="1"/>
  <c r="HY78" i="1"/>
  <c r="HW78" i="1"/>
  <c r="HU78" i="1"/>
  <c r="IC78" i="1" s="1"/>
  <c r="HO78" i="1"/>
  <c r="HK78" i="1"/>
  <c r="HG78" i="1"/>
  <c r="HE78" i="1"/>
  <c r="HC78" i="1"/>
  <c r="HA78" i="1"/>
  <c r="HI78" i="1" s="1"/>
  <c r="GU78" i="1"/>
  <c r="GQ78" i="1"/>
  <c r="GM78" i="1"/>
  <c r="GK78" i="1"/>
  <c r="GI78" i="1"/>
  <c r="GG78" i="1"/>
  <c r="GO78" i="1" s="1"/>
  <c r="GA78" i="1"/>
  <c r="FW78" i="1"/>
  <c r="FS78" i="1"/>
  <c r="FQ78" i="1"/>
  <c r="FO78" i="1"/>
  <c r="FM78" i="1"/>
  <c r="FU78" i="1" s="1"/>
  <c r="FG78" i="1"/>
  <c r="FC78" i="1"/>
  <c r="EY78" i="1"/>
  <c r="EX78" i="1" s="1"/>
  <c r="EW78" i="1"/>
  <c r="EU78" i="1"/>
  <c r="ES78" i="1"/>
  <c r="FA78" i="1" s="1"/>
  <c r="EM78" i="1"/>
  <c r="EL78" i="1" s="1"/>
  <c r="EI78" i="1"/>
  <c r="EE78" i="1"/>
  <c r="ED78" i="1" s="1"/>
  <c r="EC78" i="1"/>
  <c r="EA78" i="1"/>
  <c r="DY78" i="1"/>
  <c r="EG78" i="1" s="1"/>
  <c r="DS78" i="1"/>
  <c r="DR78" i="1" s="1"/>
  <c r="DO78" i="1"/>
  <c r="DK78" i="1"/>
  <c r="DJ78" i="1" s="1"/>
  <c r="DI78" i="1"/>
  <c r="DG78" i="1"/>
  <c r="DE78" i="1"/>
  <c r="DM78" i="1" s="1"/>
  <c r="CY78" i="1"/>
  <c r="CX78" i="1" s="1"/>
  <c r="CU78" i="1"/>
  <c r="CQ78" i="1"/>
  <c r="CP78" i="1" s="1"/>
  <c r="CO78" i="1"/>
  <c r="CM78" i="1"/>
  <c r="CK78" i="1"/>
  <c r="CS78" i="1" s="1"/>
  <c r="CE78" i="1"/>
  <c r="CD78" i="1" s="1"/>
  <c r="CA78" i="1"/>
  <c r="BZ78" i="1" s="1"/>
  <c r="BW78" i="1"/>
  <c r="BV78" i="1" s="1"/>
  <c r="BU78" i="1"/>
  <c r="BS78" i="1"/>
  <c r="BR78" i="1" s="1"/>
  <c r="BQ78" i="1"/>
  <c r="BY78" i="1" s="1"/>
  <c r="BK78" i="1"/>
  <c r="BJ78" i="1" s="1"/>
  <c r="BG78" i="1"/>
  <c r="BF78" i="1" s="1"/>
  <c r="BC78" i="1"/>
  <c r="BB78" i="1" s="1"/>
  <c r="BA78" i="1"/>
  <c r="AY78" i="1"/>
  <c r="AX78" i="1" s="1"/>
  <c r="AW78" i="1"/>
  <c r="BE78" i="1" s="1"/>
  <c r="AQ78" i="1"/>
  <c r="AP78" i="1" s="1"/>
  <c r="AM78" i="1"/>
  <c r="AL78" i="1" s="1"/>
  <c r="AI78" i="1"/>
  <c r="AH78" i="1" s="1"/>
  <c r="AG78" i="1"/>
  <c r="AE78" i="1"/>
  <c r="AD78" i="1" s="1"/>
  <c r="AC78" i="1"/>
  <c r="AK78" i="1" s="1"/>
  <c r="W78" i="1"/>
  <c r="V78" i="1" s="1"/>
  <c r="S78" i="1"/>
  <c r="R78" i="1" s="1"/>
  <c r="O78" i="1"/>
  <c r="N78" i="1" s="1"/>
  <c r="M78" i="1"/>
  <c r="K78" i="1"/>
  <c r="J78" i="1" s="1"/>
  <c r="I78" i="1"/>
  <c r="Q78" i="1" s="1"/>
  <c r="G78" i="1"/>
  <c r="PB78" i="1" s="1"/>
  <c r="OW77" i="1"/>
  <c r="OW80" i="1" s="1"/>
  <c r="OI77" i="1"/>
  <c r="OH77" i="1" s="1"/>
  <c r="MU77" i="1"/>
  <c r="MT77" i="1" s="1"/>
  <c r="KC77" i="1"/>
  <c r="JS77" i="1"/>
  <c r="JR77" i="1" s="1"/>
  <c r="JI77" i="1"/>
  <c r="IS77" i="1"/>
  <c r="IS80" i="1" s="1"/>
  <c r="HA77" i="1"/>
  <c r="GQ77" i="1"/>
  <c r="GP77" i="1" s="1"/>
  <c r="GG77" i="1"/>
  <c r="FM77" i="1"/>
  <c r="EE77" i="1"/>
  <c r="EE80" i="1" s="1"/>
  <c r="EC77" i="1"/>
  <c r="EC80" i="1" s="1"/>
  <c r="EA77" i="1"/>
  <c r="DZ77" i="1" s="1"/>
  <c r="DY77" i="1"/>
  <c r="EG77" i="1" s="1"/>
  <c r="DK77" i="1"/>
  <c r="DK80" i="1" s="1"/>
  <c r="DI77" i="1"/>
  <c r="DI80" i="1" s="1"/>
  <c r="DG77" i="1"/>
  <c r="DF77" i="1" s="1"/>
  <c r="DE77" i="1"/>
  <c r="DM77" i="1" s="1"/>
  <c r="CQ77" i="1"/>
  <c r="CQ80" i="1" s="1"/>
  <c r="CO77" i="1"/>
  <c r="CO80" i="1" s="1"/>
  <c r="CM77" i="1"/>
  <c r="CL77" i="1" s="1"/>
  <c r="CK77" i="1"/>
  <c r="CS77" i="1" s="1"/>
  <c r="BU77" i="1"/>
  <c r="BU80" i="1" s="1"/>
  <c r="BS77" i="1"/>
  <c r="BR77" i="1" s="1"/>
  <c r="BQ77" i="1"/>
  <c r="BG77" i="1"/>
  <c r="BF77" i="1" s="1"/>
  <c r="BC77" i="1"/>
  <c r="BC80" i="1" s="1"/>
  <c r="AY77" i="1"/>
  <c r="AX77" i="1" s="1"/>
  <c r="AW77" i="1"/>
  <c r="AC77" i="1"/>
  <c r="W77" i="1"/>
  <c r="W80" i="1" s="1"/>
  <c r="I77" i="1"/>
  <c r="G77" i="1"/>
  <c r="G80" i="1" s="1"/>
  <c r="PG76" i="1"/>
  <c r="PF76" i="1"/>
  <c r="OY76" i="1"/>
  <c r="OX76" i="1"/>
  <c r="OW76" i="1"/>
  <c r="OV76" i="1"/>
  <c r="OS76" i="1"/>
  <c r="OR76" i="1"/>
  <c r="NY76" i="1"/>
  <c r="NX76" i="1"/>
  <c r="NS76" i="1"/>
  <c r="NR76" i="1"/>
  <c r="NK76" i="1"/>
  <c r="NJ76" i="1"/>
  <c r="NE76" i="1"/>
  <c r="ND76" i="1"/>
  <c r="MK76" i="1"/>
  <c r="MJ76" i="1"/>
  <c r="ME76" i="1"/>
  <c r="MD76" i="1"/>
  <c r="LW76" i="1"/>
  <c r="LV76" i="1"/>
  <c r="LQ76" i="1"/>
  <c r="LP76" i="1"/>
  <c r="KW76" i="1"/>
  <c r="KV76" i="1"/>
  <c r="KQ76" i="1"/>
  <c r="KP76" i="1"/>
  <c r="KI76" i="1"/>
  <c r="KH76" i="1"/>
  <c r="KC76" i="1"/>
  <c r="KB76" i="1"/>
  <c r="JI76" i="1"/>
  <c r="JH76" i="1"/>
  <c r="JC76" i="1"/>
  <c r="JB76" i="1"/>
  <c r="IU76" i="1"/>
  <c r="IT76" i="1"/>
  <c r="IO76" i="1"/>
  <c r="IN76" i="1"/>
  <c r="HU76" i="1"/>
  <c r="HT76" i="1"/>
  <c r="HO76" i="1"/>
  <c r="HN76" i="1"/>
  <c r="HG76" i="1"/>
  <c r="HF76" i="1"/>
  <c r="HA76" i="1"/>
  <c r="GZ76" i="1"/>
  <c r="GG76" i="1"/>
  <c r="GF76" i="1"/>
  <c r="GA76" i="1"/>
  <c r="FZ76" i="1"/>
  <c r="EY76" i="1"/>
  <c r="EX76" i="1"/>
  <c r="EW76" i="1"/>
  <c r="EV76" i="1"/>
  <c r="EU76" i="1"/>
  <c r="ET76" i="1"/>
  <c r="ES76" i="1"/>
  <c r="FA76" i="1" s="1"/>
  <c r="ER76" i="1"/>
  <c r="EE76" i="1"/>
  <c r="ED76" i="1"/>
  <c r="EC76" i="1"/>
  <c r="EB76" i="1"/>
  <c r="EA76" i="1"/>
  <c r="DZ76" i="1"/>
  <c r="DS76" i="1"/>
  <c r="DR76" i="1"/>
  <c r="DK76" i="1"/>
  <c r="DJ76" i="1"/>
  <c r="DG76" i="1"/>
  <c r="DF76" i="1"/>
  <c r="DE76" i="1"/>
  <c r="DD76" i="1"/>
  <c r="CU76" i="1"/>
  <c r="CT76" i="1"/>
  <c r="CQ76" i="1"/>
  <c r="CP76" i="1"/>
  <c r="CO76" i="1"/>
  <c r="CN76" i="1"/>
  <c r="CM76" i="1"/>
  <c r="CL76" i="1"/>
  <c r="CK76" i="1"/>
  <c r="CS76" i="1" s="1"/>
  <c r="CJ76" i="1"/>
  <c r="CE76" i="1"/>
  <c r="CD76" i="1"/>
  <c r="BS76" i="1"/>
  <c r="BR76" i="1"/>
  <c r="BK76" i="1"/>
  <c r="BJ76" i="1"/>
  <c r="BG76" i="1"/>
  <c r="BF76" i="1"/>
  <c r="BC76" i="1"/>
  <c r="BB76" i="1"/>
  <c r="BA76" i="1"/>
  <c r="AZ76" i="1"/>
  <c r="AY76" i="1"/>
  <c r="AX76" i="1"/>
  <c r="AW76" i="1"/>
  <c r="BE76" i="1" s="1"/>
  <c r="AQ76" i="1"/>
  <c r="AP76" i="1"/>
  <c r="AM76" i="1"/>
  <c r="AL76" i="1"/>
  <c r="AG76" i="1"/>
  <c r="AF76" i="1"/>
  <c r="AE76" i="1"/>
  <c r="AD76" i="1"/>
  <c r="AC76" i="1"/>
  <c r="W76" i="1"/>
  <c r="V76" i="1"/>
  <c r="G76" i="1"/>
  <c r="PC75" i="1"/>
  <c r="OC75" i="1"/>
  <c r="OB75" i="1" s="1"/>
  <c r="NO75" i="1"/>
  <c r="MO75" i="1"/>
  <c r="MN75" i="1" s="1"/>
  <c r="MA75" i="1"/>
  <c r="LA75" i="1"/>
  <c r="KZ75" i="1" s="1"/>
  <c r="KM75" i="1"/>
  <c r="KL75" i="1" s="1"/>
  <c r="JM75" i="1"/>
  <c r="JL75" i="1" s="1"/>
  <c r="IY75" i="1"/>
  <c r="IX75" i="1" s="1"/>
  <c r="HK75" i="1"/>
  <c r="HJ75" i="1" s="1"/>
  <c r="GK75" i="1"/>
  <c r="GJ75" i="1" s="1"/>
  <c r="FS75" i="1"/>
  <c r="FR75" i="1" s="1"/>
  <c r="FQ75" i="1"/>
  <c r="FP75" i="1" s="1"/>
  <c r="FO75" i="1"/>
  <c r="FN75" i="1" s="1"/>
  <c r="EW75" i="1"/>
  <c r="EV75" i="1" s="1"/>
  <c r="EE75" i="1"/>
  <c r="ED75" i="1" s="1"/>
  <c r="EC75" i="1"/>
  <c r="EB75" i="1" s="1"/>
  <c r="EA75" i="1"/>
  <c r="DZ75" i="1" s="1"/>
  <c r="DY75" i="1"/>
  <c r="EG75" i="1" s="1"/>
  <c r="CQ75" i="1"/>
  <c r="CP75" i="1" s="1"/>
  <c r="CM75" i="1"/>
  <c r="CL75" i="1" s="1"/>
  <c r="CK75" i="1"/>
  <c r="BK75" i="1"/>
  <c r="BJ75" i="1" s="1"/>
  <c r="BC75" i="1"/>
  <c r="BB75" i="1" s="1"/>
  <c r="BA75" i="1"/>
  <c r="AZ75" i="1" s="1"/>
  <c r="AY75" i="1"/>
  <c r="AX75" i="1" s="1"/>
  <c r="AG75" i="1"/>
  <c r="AF75" i="1" s="1"/>
  <c r="G75" i="1"/>
  <c r="PG74" i="1"/>
  <c r="PC74" i="1"/>
  <c r="OY74" i="1"/>
  <c r="OW74" i="1"/>
  <c r="OU74" i="1"/>
  <c r="OS74" i="1"/>
  <c r="PA74" i="1" s="1"/>
  <c r="OM74" i="1"/>
  <c r="OI74" i="1"/>
  <c r="OE74" i="1"/>
  <c r="OC74" i="1"/>
  <c r="OA74" i="1"/>
  <c r="NY74" i="1"/>
  <c r="OG74" i="1" s="1"/>
  <c r="NS74" i="1"/>
  <c r="NO74" i="1"/>
  <c r="NK74" i="1"/>
  <c r="NI74" i="1"/>
  <c r="NG74" i="1"/>
  <c r="NE74" i="1"/>
  <c r="NM74" i="1" s="1"/>
  <c r="MY74" i="1"/>
  <c r="MU74" i="1"/>
  <c r="MQ74" i="1"/>
  <c r="MO74" i="1"/>
  <c r="MM74" i="1"/>
  <c r="MK74" i="1"/>
  <c r="MS74" i="1" s="1"/>
  <c r="ME74" i="1"/>
  <c r="MA74" i="1"/>
  <c r="LW74" i="1"/>
  <c r="LU74" i="1"/>
  <c r="LS74" i="1"/>
  <c r="LQ74" i="1"/>
  <c r="LY74" i="1" s="1"/>
  <c r="LK74" i="1"/>
  <c r="LG74" i="1"/>
  <c r="LC74" i="1"/>
  <c r="LA74" i="1"/>
  <c r="KY74" i="1"/>
  <c r="KW74" i="1"/>
  <c r="LE74" i="1" s="1"/>
  <c r="KQ74" i="1"/>
  <c r="KM74" i="1"/>
  <c r="KI74" i="1"/>
  <c r="KG74" i="1"/>
  <c r="KE74" i="1"/>
  <c r="KC74" i="1"/>
  <c r="KK74" i="1" s="1"/>
  <c r="JW74" i="1"/>
  <c r="JS74" i="1"/>
  <c r="JO74" i="1"/>
  <c r="JM74" i="1"/>
  <c r="JK74" i="1"/>
  <c r="JI74" i="1"/>
  <c r="JQ74" i="1" s="1"/>
  <c r="JC74" i="1"/>
  <c r="IY74" i="1"/>
  <c r="IU74" i="1"/>
  <c r="IS74" i="1"/>
  <c r="IQ74" i="1"/>
  <c r="IO74" i="1"/>
  <c r="IW74" i="1" s="1"/>
  <c r="II74" i="1"/>
  <c r="IE74" i="1"/>
  <c r="IA74" i="1"/>
  <c r="HY74" i="1"/>
  <c r="HW74" i="1"/>
  <c r="HU74" i="1"/>
  <c r="IC74" i="1" s="1"/>
  <c r="HO74" i="1"/>
  <c r="HK74" i="1"/>
  <c r="HG74" i="1"/>
  <c r="HE74" i="1"/>
  <c r="HC74" i="1"/>
  <c r="HA74" i="1"/>
  <c r="HI74" i="1" s="1"/>
  <c r="GU74" i="1"/>
  <c r="GQ74" i="1"/>
  <c r="GM74" i="1"/>
  <c r="GK74" i="1"/>
  <c r="GI74" i="1"/>
  <c r="GG74" i="1"/>
  <c r="GA74" i="1"/>
  <c r="FS74" i="1"/>
  <c r="FQ74" i="1"/>
  <c r="FO74" i="1"/>
  <c r="FM74" i="1"/>
  <c r="FG74" i="1"/>
  <c r="EY74" i="1"/>
  <c r="EW74" i="1"/>
  <c r="EU74" i="1"/>
  <c r="ES74" i="1"/>
  <c r="EM74" i="1"/>
  <c r="EE74" i="1"/>
  <c r="EC74" i="1"/>
  <c r="EA74" i="1"/>
  <c r="DY74" i="1"/>
  <c r="DS74" i="1"/>
  <c r="DK74" i="1"/>
  <c r="DI74" i="1"/>
  <c r="DG74" i="1"/>
  <c r="DE74" i="1"/>
  <c r="CY74" i="1"/>
  <c r="CQ74" i="1"/>
  <c r="CO74" i="1"/>
  <c r="CM74" i="1"/>
  <c r="CK74" i="1"/>
  <c r="CE74" i="1"/>
  <c r="CD74" i="1" s="1"/>
  <c r="BW74" i="1"/>
  <c r="BS74" i="1"/>
  <c r="BK74" i="1"/>
  <c r="BG74" i="1"/>
  <c r="BC74" i="1"/>
  <c r="BB74" i="1" s="1"/>
  <c r="BA74" i="1"/>
  <c r="AY74" i="1"/>
  <c r="AX74" i="1" s="1"/>
  <c r="AW74" i="1"/>
  <c r="AQ74" i="1"/>
  <c r="AP74" i="1" s="1"/>
  <c r="AM74" i="1"/>
  <c r="AL74" i="1" s="1"/>
  <c r="AI74" i="1"/>
  <c r="AH74" i="1" s="1"/>
  <c r="AG74" i="1"/>
  <c r="AE74" i="1"/>
  <c r="AD74" i="1" s="1"/>
  <c r="AC74" i="1"/>
  <c r="W74" i="1"/>
  <c r="V74" i="1" s="1"/>
  <c r="O74" i="1"/>
  <c r="N74" i="1" s="1"/>
  <c r="M74" i="1"/>
  <c r="K74" i="1"/>
  <c r="J74" i="1" s="1"/>
  <c r="G74" i="1"/>
  <c r="PC73" i="1"/>
  <c r="OW73" i="1"/>
  <c r="OU73" i="1"/>
  <c r="OS73" i="1"/>
  <c r="OI73" i="1"/>
  <c r="OC73" i="1"/>
  <c r="OB73" i="1" s="1"/>
  <c r="NO73" i="1"/>
  <c r="NI73" i="1"/>
  <c r="NG73" i="1"/>
  <c r="MU73" i="1"/>
  <c r="MO73" i="1"/>
  <c r="MA73" i="1"/>
  <c r="LU73" i="1"/>
  <c r="LT73" i="1" s="1"/>
  <c r="LS73" i="1"/>
  <c r="LG73" i="1"/>
  <c r="LA73" i="1"/>
  <c r="KM73" i="1"/>
  <c r="KG73" i="1"/>
  <c r="KF73" i="1" s="1"/>
  <c r="KE73" i="1"/>
  <c r="JS73" i="1"/>
  <c r="JM73" i="1"/>
  <c r="JL73" i="1" s="1"/>
  <c r="IY73" i="1"/>
  <c r="IS73" i="1"/>
  <c r="IQ73" i="1"/>
  <c r="IE73" i="1"/>
  <c r="HY73" i="1"/>
  <c r="HX73" i="1" s="1"/>
  <c r="HK73" i="1"/>
  <c r="HE73" i="1"/>
  <c r="HD73" i="1" s="1"/>
  <c r="HC73" i="1"/>
  <c r="GQ73" i="1"/>
  <c r="GK73" i="1"/>
  <c r="GJ73" i="1" s="1"/>
  <c r="FS73" i="1"/>
  <c r="FQ73" i="1"/>
  <c r="FP73" i="1" s="1"/>
  <c r="FO73" i="1"/>
  <c r="FM73" i="1"/>
  <c r="FU73" i="1" s="1"/>
  <c r="FL73" i="1"/>
  <c r="EY73" i="1"/>
  <c r="EX73" i="1" s="1"/>
  <c r="EW73" i="1"/>
  <c r="EV73" i="1" s="1"/>
  <c r="EU73" i="1"/>
  <c r="ES73" i="1"/>
  <c r="FA73" i="1" s="1"/>
  <c r="EM73" i="1"/>
  <c r="EE73" i="1"/>
  <c r="EC73" i="1"/>
  <c r="EB73" i="1" s="1"/>
  <c r="EA73" i="1"/>
  <c r="DZ73" i="1" s="1"/>
  <c r="DY73" i="1"/>
  <c r="EG73" i="1" s="1"/>
  <c r="DX73" i="1"/>
  <c r="DS73" i="1"/>
  <c r="DK73" i="1"/>
  <c r="DJ73" i="1" s="1"/>
  <c r="DI73" i="1"/>
  <c r="DH73" i="1" s="1"/>
  <c r="DG73" i="1"/>
  <c r="DE73" i="1"/>
  <c r="DM73" i="1" s="1"/>
  <c r="DD73" i="1"/>
  <c r="CQ73" i="1"/>
  <c r="CP73" i="1" s="1"/>
  <c r="CO73" i="1"/>
  <c r="CN73" i="1" s="1"/>
  <c r="CM73" i="1"/>
  <c r="CL73" i="1" s="1"/>
  <c r="CK73" i="1"/>
  <c r="CS73" i="1" s="1"/>
  <c r="CJ73" i="1"/>
  <c r="BW73" i="1"/>
  <c r="BV73" i="1" s="1"/>
  <c r="BU73" i="1"/>
  <c r="BT73" i="1" s="1"/>
  <c r="BS73" i="1"/>
  <c r="BQ73" i="1"/>
  <c r="BP73" i="1" s="1"/>
  <c r="BK73" i="1"/>
  <c r="BG73" i="1"/>
  <c r="BF73" i="1" s="1"/>
  <c r="BC73" i="1"/>
  <c r="BB73" i="1" s="1"/>
  <c r="BA73" i="1"/>
  <c r="AZ73" i="1" s="1"/>
  <c r="AY73" i="1"/>
  <c r="AX73" i="1" s="1"/>
  <c r="AQ73" i="1"/>
  <c r="AG73" i="1"/>
  <c r="AF73" i="1" s="1"/>
  <c r="AE73" i="1"/>
  <c r="AD73" i="1" s="1"/>
  <c r="AC73" i="1"/>
  <c r="AB73" i="1" s="1"/>
  <c r="W73" i="1"/>
  <c r="O73" i="1"/>
  <c r="N73" i="1" s="1"/>
  <c r="M73" i="1"/>
  <c r="L73" i="1" s="1"/>
  <c r="K73" i="1"/>
  <c r="J73" i="1" s="1"/>
  <c r="I73" i="1"/>
  <c r="Q73" i="1" s="1"/>
  <c r="H73" i="1"/>
  <c r="G73" i="1"/>
  <c r="OR73" i="1" s="1"/>
  <c r="OU72" i="1"/>
  <c r="NG72" i="1"/>
  <c r="LS72" i="1"/>
  <c r="KE72" i="1"/>
  <c r="IQ72" i="1"/>
  <c r="HC72" i="1"/>
  <c r="FQ72" i="1"/>
  <c r="FP72" i="1" s="1"/>
  <c r="EY72" i="1"/>
  <c r="EX72" i="1" s="1"/>
  <c r="EU72" i="1"/>
  <c r="ES72" i="1"/>
  <c r="EE72" i="1"/>
  <c r="ED72" i="1" s="1"/>
  <c r="DS72" i="1"/>
  <c r="DI72" i="1"/>
  <c r="DH72" i="1" s="1"/>
  <c r="DG72" i="1"/>
  <c r="DE72" i="1"/>
  <c r="CM72" i="1"/>
  <c r="CK72" i="1"/>
  <c r="BU72" i="1"/>
  <c r="BT72" i="1" s="1"/>
  <c r="AY72" i="1"/>
  <c r="AQ72" i="1"/>
  <c r="AP72" i="1" s="1"/>
  <c r="AC72" i="1"/>
  <c r="W72" i="1"/>
  <c r="V72" i="1" s="1"/>
  <c r="G72" i="1"/>
  <c r="ER72" i="1" s="1"/>
  <c r="EY70" i="1"/>
  <c r="EX70" i="1" s="1"/>
  <c r="EU70" i="1"/>
  <c r="ET70" i="1" s="1"/>
  <c r="ES70" i="1"/>
  <c r="EE70" i="1"/>
  <c r="ED70" i="1" s="1"/>
  <c r="DK70" i="1"/>
  <c r="DJ70" i="1" s="1"/>
  <c r="DI70" i="1"/>
  <c r="DH70" i="1" s="1"/>
  <c r="DG70" i="1"/>
  <c r="DF70" i="1" s="1"/>
  <c r="DE70" i="1"/>
  <c r="DM70" i="1" s="1"/>
  <c r="CK70" i="1"/>
  <c r="BU70" i="1"/>
  <c r="BT70" i="1" s="1"/>
  <c r="BQ70" i="1"/>
  <c r="W70" i="1"/>
  <c r="V70" i="1" s="1"/>
  <c r="G70" i="1"/>
  <c r="EW69" i="1"/>
  <c r="EV69" i="1"/>
  <c r="EU69" i="1"/>
  <c r="ET69" i="1" s="1"/>
  <c r="EE69" i="1"/>
  <c r="ED69" i="1" s="1"/>
  <c r="DK69" i="1"/>
  <c r="DJ69" i="1" s="1"/>
  <c r="DE69" i="1"/>
  <c r="DD69" i="1"/>
  <c r="CE69" i="1"/>
  <c r="CD69" i="1" s="1"/>
  <c r="AQ69" i="1"/>
  <c r="AP69" i="1" s="1"/>
  <c r="W69" i="1"/>
  <c r="V69" i="1" s="1"/>
  <c r="G69" i="1"/>
  <c r="PG68" i="1"/>
  <c r="PF68" i="1" s="1"/>
  <c r="PC68" i="1"/>
  <c r="PB68" i="1" s="1"/>
  <c r="OY68" i="1"/>
  <c r="OX68" i="1" s="1"/>
  <c r="OW68" i="1"/>
  <c r="OV68" i="1" s="1"/>
  <c r="OU68" i="1"/>
  <c r="OT68" i="1" s="1"/>
  <c r="OS68" i="1"/>
  <c r="OR68" i="1" s="1"/>
  <c r="OM68" i="1"/>
  <c r="OL68" i="1" s="1"/>
  <c r="OI68" i="1"/>
  <c r="OH68" i="1" s="1"/>
  <c r="OE68" i="1"/>
  <c r="OD68" i="1" s="1"/>
  <c r="OC68" i="1"/>
  <c r="OB68" i="1" s="1"/>
  <c r="OA68" i="1"/>
  <c r="NZ68" i="1" s="1"/>
  <c r="NY68" i="1"/>
  <c r="NX68" i="1" s="1"/>
  <c r="NS68" i="1"/>
  <c r="NR68" i="1" s="1"/>
  <c r="NO68" i="1"/>
  <c r="NN68" i="1" s="1"/>
  <c r="NK68" i="1"/>
  <c r="NJ68" i="1" s="1"/>
  <c r="NI68" i="1"/>
  <c r="NH68" i="1" s="1"/>
  <c r="NG68" i="1"/>
  <c r="NF68" i="1" s="1"/>
  <c r="NE68" i="1"/>
  <c r="ND68" i="1" s="1"/>
  <c r="MY68" i="1"/>
  <c r="MX68" i="1" s="1"/>
  <c r="MU68" i="1"/>
  <c r="MT68" i="1" s="1"/>
  <c r="MQ68" i="1"/>
  <c r="MP68" i="1" s="1"/>
  <c r="MO68" i="1"/>
  <c r="MN68" i="1" s="1"/>
  <c r="MM68" i="1"/>
  <c r="ML68" i="1" s="1"/>
  <c r="MK68" i="1"/>
  <c r="MJ68" i="1" s="1"/>
  <c r="ME68" i="1"/>
  <c r="MD68" i="1" s="1"/>
  <c r="MA68" i="1"/>
  <c r="LZ68" i="1" s="1"/>
  <c r="LW68" i="1"/>
  <c r="LV68" i="1" s="1"/>
  <c r="LU68" i="1"/>
  <c r="LT68" i="1" s="1"/>
  <c r="LS68" i="1"/>
  <c r="LR68" i="1" s="1"/>
  <c r="LQ68" i="1"/>
  <c r="LP68" i="1" s="1"/>
  <c r="LK68" i="1"/>
  <c r="LJ68" i="1" s="1"/>
  <c r="LG68" i="1"/>
  <c r="LF68" i="1" s="1"/>
  <c r="LC68" i="1"/>
  <c r="LB68" i="1" s="1"/>
  <c r="LA68" i="1"/>
  <c r="KZ68" i="1" s="1"/>
  <c r="KY68" i="1"/>
  <c r="KX68" i="1" s="1"/>
  <c r="KW68" i="1"/>
  <c r="KV68" i="1" s="1"/>
  <c r="KQ68" i="1"/>
  <c r="KP68" i="1" s="1"/>
  <c r="KM68" i="1"/>
  <c r="KL68" i="1" s="1"/>
  <c r="KI68" i="1"/>
  <c r="KH68" i="1" s="1"/>
  <c r="KG68" i="1"/>
  <c r="KF68" i="1" s="1"/>
  <c r="KE68" i="1"/>
  <c r="KD68" i="1" s="1"/>
  <c r="KC68" i="1"/>
  <c r="KB68" i="1" s="1"/>
  <c r="JW68" i="1"/>
  <c r="JV68" i="1" s="1"/>
  <c r="JS68" i="1"/>
  <c r="JR68" i="1" s="1"/>
  <c r="JO68" i="1"/>
  <c r="JN68" i="1" s="1"/>
  <c r="JM68" i="1"/>
  <c r="JL68" i="1" s="1"/>
  <c r="JK68" i="1"/>
  <c r="JJ68" i="1" s="1"/>
  <c r="JI68" i="1"/>
  <c r="JH68" i="1" s="1"/>
  <c r="JC68" i="1"/>
  <c r="JB68" i="1" s="1"/>
  <c r="IY68" i="1"/>
  <c r="IX68" i="1" s="1"/>
  <c r="IU68" i="1"/>
  <c r="IT68" i="1" s="1"/>
  <c r="IS68" i="1"/>
  <c r="IR68" i="1" s="1"/>
  <c r="IQ68" i="1"/>
  <c r="IP68" i="1" s="1"/>
  <c r="IO68" i="1"/>
  <c r="IN68" i="1" s="1"/>
  <c r="II68" i="1"/>
  <c r="IH68" i="1" s="1"/>
  <c r="IE68" i="1"/>
  <c r="ID68" i="1" s="1"/>
  <c r="IA68" i="1"/>
  <c r="HZ68" i="1" s="1"/>
  <c r="HY68" i="1"/>
  <c r="HX68" i="1" s="1"/>
  <c r="HW68" i="1"/>
  <c r="HV68" i="1" s="1"/>
  <c r="HU68" i="1"/>
  <c r="HT68" i="1" s="1"/>
  <c r="HO68" i="1"/>
  <c r="HN68" i="1" s="1"/>
  <c r="HK68" i="1"/>
  <c r="HJ68" i="1" s="1"/>
  <c r="HG68" i="1"/>
  <c r="HF68" i="1" s="1"/>
  <c r="HE68" i="1"/>
  <c r="HD68" i="1" s="1"/>
  <c r="HC68" i="1"/>
  <c r="HB68" i="1" s="1"/>
  <c r="HA68" i="1"/>
  <c r="GZ68" i="1" s="1"/>
  <c r="GU68" i="1"/>
  <c r="GT68" i="1" s="1"/>
  <c r="GQ68" i="1"/>
  <c r="GP68" i="1" s="1"/>
  <c r="GM68" i="1"/>
  <c r="GL68" i="1" s="1"/>
  <c r="GK68" i="1"/>
  <c r="GJ68" i="1" s="1"/>
  <c r="GI68" i="1"/>
  <c r="GH68" i="1" s="1"/>
  <c r="GG68" i="1"/>
  <c r="GF68" i="1" s="1"/>
  <c r="GA68" i="1"/>
  <c r="FZ68" i="1" s="1"/>
  <c r="FG68" i="1"/>
  <c r="FF68" i="1" s="1"/>
  <c r="FC68" i="1"/>
  <c r="FB68" i="1" s="1"/>
  <c r="EY68" i="1"/>
  <c r="EX68" i="1" s="1"/>
  <c r="EW68" i="1"/>
  <c r="EV68" i="1" s="1"/>
  <c r="EU68" i="1"/>
  <c r="ET68" i="1" s="1"/>
  <c r="ES68" i="1"/>
  <c r="ER68" i="1" s="1"/>
  <c r="EM68" i="1"/>
  <c r="EL68" i="1" s="1"/>
  <c r="EE68" i="1"/>
  <c r="ED68" i="1" s="1"/>
  <c r="EC68" i="1"/>
  <c r="EB68" i="1" s="1"/>
  <c r="EA68" i="1"/>
  <c r="DZ68" i="1" s="1"/>
  <c r="DY68" i="1"/>
  <c r="DX68" i="1" s="1"/>
  <c r="DS68" i="1"/>
  <c r="DR68" i="1" s="1"/>
  <c r="DK68" i="1"/>
  <c r="DJ68" i="1" s="1"/>
  <c r="DI68" i="1"/>
  <c r="DH68" i="1" s="1"/>
  <c r="DG68" i="1"/>
  <c r="DF68" i="1" s="1"/>
  <c r="DE68" i="1"/>
  <c r="DD68" i="1" s="1"/>
  <c r="CY68" i="1"/>
  <c r="CX68" i="1" s="1"/>
  <c r="CQ68" i="1"/>
  <c r="CP68" i="1" s="1"/>
  <c r="CO68" i="1"/>
  <c r="CN68" i="1" s="1"/>
  <c r="CM68" i="1"/>
  <c r="CL68" i="1" s="1"/>
  <c r="CK68" i="1"/>
  <c r="CJ68" i="1" s="1"/>
  <c r="CE68" i="1"/>
  <c r="CD68" i="1" s="1"/>
  <c r="BW68" i="1"/>
  <c r="BV68" i="1" s="1"/>
  <c r="BU68" i="1"/>
  <c r="BT68" i="1" s="1"/>
  <c r="BS68" i="1"/>
  <c r="BR68" i="1" s="1"/>
  <c r="BQ68" i="1"/>
  <c r="BP68" i="1" s="1"/>
  <c r="BK68" i="1"/>
  <c r="BJ68" i="1" s="1"/>
  <c r="BG68" i="1"/>
  <c r="BF68" i="1" s="1"/>
  <c r="BC68" i="1"/>
  <c r="BB68" i="1" s="1"/>
  <c r="BA68" i="1"/>
  <c r="AZ68" i="1" s="1"/>
  <c r="AY68" i="1"/>
  <c r="AX68" i="1" s="1"/>
  <c r="AW68" i="1"/>
  <c r="AV68" i="1" s="1"/>
  <c r="AQ68" i="1"/>
  <c r="AP68" i="1" s="1"/>
  <c r="W68" i="1"/>
  <c r="V68" i="1" s="1"/>
  <c r="M68" i="1"/>
  <c r="L68" i="1" s="1"/>
  <c r="I68" i="1"/>
  <c r="H68" i="1" s="1"/>
  <c r="G68" i="1"/>
  <c r="PG67" i="1"/>
  <c r="PC67" i="1"/>
  <c r="OY67" i="1"/>
  <c r="OW67" i="1"/>
  <c r="OV67" i="1"/>
  <c r="OU67" i="1"/>
  <c r="OS67" i="1"/>
  <c r="PA67" i="1" s="1"/>
  <c r="OR67" i="1"/>
  <c r="OM67" i="1"/>
  <c r="OI67" i="1"/>
  <c r="OE67" i="1"/>
  <c r="OC67" i="1"/>
  <c r="OB67" i="1"/>
  <c r="OA67" i="1"/>
  <c r="NY67" i="1"/>
  <c r="OG67" i="1" s="1"/>
  <c r="NX67" i="1"/>
  <c r="NS67" i="1"/>
  <c r="NO67" i="1"/>
  <c r="NK67" i="1"/>
  <c r="NI67" i="1"/>
  <c r="NH67" i="1"/>
  <c r="NG67" i="1"/>
  <c r="NE67" i="1"/>
  <c r="NM67" i="1" s="1"/>
  <c r="ND67" i="1"/>
  <c r="MY67" i="1"/>
  <c r="MU67" i="1"/>
  <c r="MQ67" i="1"/>
  <c r="MO67" i="1"/>
  <c r="MN67" i="1"/>
  <c r="MM67" i="1"/>
  <c r="MK67" i="1"/>
  <c r="MS67" i="1" s="1"/>
  <c r="MJ67" i="1"/>
  <c r="ME67" i="1"/>
  <c r="MA67" i="1"/>
  <c r="LW67" i="1"/>
  <c r="LU67" i="1"/>
  <c r="LT67" i="1"/>
  <c r="LS67" i="1"/>
  <c r="LQ67" i="1"/>
  <c r="LY67" i="1" s="1"/>
  <c r="LP67" i="1"/>
  <c r="LK67" i="1"/>
  <c r="LG67" i="1"/>
  <c r="LC67" i="1"/>
  <c r="LA67" i="1"/>
  <c r="KZ67" i="1"/>
  <c r="KY67" i="1"/>
  <c r="KW67" i="1"/>
  <c r="LE67" i="1" s="1"/>
  <c r="KV67" i="1"/>
  <c r="KQ67" i="1"/>
  <c r="KM67" i="1"/>
  <c r="KI67" i="1"/>
  <c r="KG67" i="1"/>
  <c r="KF67" i="1"/>
  <c r="KE67" i="1"/>
  <c r="KC67" i="1"/>
  <c r="KK67" i="1" s="1"/>
  <c r="KB67" i="1"/>
  <c r="JW67" i="1"/>
  <c r="JS67" i="1"/>
  <c r="JO67" i="1"/>
  <c r="JM67" i="1"/>
  <c r="JL67" i="1"/>
  <c r="JK67" i="1"/>
  <c r="JI67" i="1"/>
  <c r="JQ67" i="1" s="1"/>
  <c r="JH67" i="1"/>
  <c r="JC67" i="1"/>
  <c r="IY67" i="1"/>
  <c r="IU67" i="1"/>
  <c r="IS67" i="1"/>
  <c r="IR67" i="1"/>
  <c r="IQ67" i="1"/>
  <c r="IO67" i="1"/>
  <c r="IW67" i="1" s="1"/>
  <c r="IN67" i="1"/>
  <c r="II67" i="1"/>
  <c r="IE67" i="1"/>
  <c r="IA67" i="1"/>
  <c r="HY67" i="1"/>
  <c r="HX67" i="1"/>
  <c r="HW67" i="1"/>
  <c r="HU67" i="1"/>
  <c r="IC67" i="1" s="1"/>
  <c r="HT67" i="1"/>
  <c r="HO67" i="1"/>
  <c r="HK67" i="1"/>
  <c r="HG67" i="1"/>
  <c r="HE67" i="1"/>
  <c r="HD67" i="1"/>
  <c r="HC67" i="1"/>
  <c r="HA67" i="1"/>
  <c r="HI67" i="1" s="1"/>
  <c r="GZ67" i="1"/>
  <c r="GU67" i="1"/>
  <c r="GQ67" i="1"/>
  <c r="GM67" i="1"/>
  <c r="GK67" i="1"/>
  <c r="GJ67" i="1"/>
  <c r="GI67" i="1"/>
  <c r="GG67" i="1"/>
  <c r="GO67" i="1" s="1"/>
  <c r="GF67" i="1"/>
  <c r="GA67" i="1"/>
  <c r="FW67" i="1"/>
  <c r="FS67" i="1"/>
  <c r="FQ67" i="1"/>
  <c r="FP67" i="1"/>
  <c r="FO67" i="1"/>
  <c r="FM67" i="1"/>
  <c r="FU67" i="1" s="1"/>
  <c r="FL67" i="1"/>
  <c r="FG67" i="1"/>
  <c r="FC67" i="1"/>
  <c r="EY67" i="1"/>
  <c r="EW67" i="1"/>
  <c r="EV67" i="1"/>
  <c r="EU67" i="1"/>
  <c r="ES67" i="1"/>
  <c r="FA67" i="1" s="1"/>
  <c r="ER67" i="1"/>
  <c r="EM67" i="1"/>
  <c r="EI67" i="1"/>
  <c r="EE67" i="1"/>
  <c r="EC67" i="1"/>
  <c r="EB67" i="1"/>
  <c r="EA67" i="1"/>
  <c r="DY67" i="1"/>
  <c r="EG67" i="1" s="1"/>
  <c r="DX67" i="1"/>
  <c r="DS67" i="1"/>
  <c r="DO67" i="1"/>
  <c r="DK67" i="1"/>
  <c r="DI67" i="1"/>
  <c r="DH67" i="1"/>
  <c r="DG67" i="1"/>
  <c r="DE67" i="1"/>
  <c r="DM67" i="1" s="1"/>
  <c r="DD67" i="1"/>
  <c r="CY67" i="1"/>
  <c r="CU67" i="1"/>
  <c r="CQ67" i="1"/>
  <c r="CO67" i="1"/>
  <c r="CN67" i="1"/>
  <c r="CM67" i="1"/>
  <c r="CK67" i="1"/>
  <c r="CS67" i="1" s="1"/>
  <c r="CJ67" i="1"/>
  <c r="CE67" i="1"/>
  <c r="CA67" i="1"/>
  <c r="BW67" i="1"/>
  <c r="BU67" i="1"/>
  <c r="BT67" i="1"/>
  <c r="BS67" i="1"/>
  <c r="BQ67" i="1"/>
  <c r="BY67" i="1" s="1"/>
  <c r="BP67" i="1"/>
  <c r="BK67" i="1"/>
  <c r="BG67" i="1"/>
  <c r="BC67" i="1"/>
  <c r="BA67" i="1"/>
  <c r="AZ67" i="1"/>
  <c r="AY67" i="1"/>
  <c r="AW67" i="1"/>
  <c r="BE67" i="1" s="1"/>
  <c r="AV67" i="1"/>
  <c r="AQ67" i="1"/>
  <c r="AM67" i="1"/>
  <c r="AI67" i="1"/>
  <c r="AH67" i="1" s="1"/>
  <c r="AG67" i="1"/>
  <c r="AF67" i="1"/>
  <c r="AE67" i="1"/>
  <c r="AC67" i="1"/>
  <c r="AK67" i="1" s="1"/>
  <c r="AB67" i="1"/>
  <c r="W67" i="1"/>
  <c r="V67" i="1" s="1"/>
  <c r="S67" i="1"/>
  <c r="O67" i="1"/>
  <c r="N67" i="1" s="1"/>
  <c r="M67" i="1"/>
  <c r="L67" i="1"/>
  <c r="K67" i="1"/>
  <c r="I67" i="1"/>
  <c r="Q67" i="1" s="1"/>
  <c r="H67" i="1"/>
  <c r="G67" i="1"/>
  <c r="PF67" i="1" s="1"/>
  <c r="PG66" i="1"/>
  <c r="PF66" i="1" s="1"/>
  <c r="PC66" i="1"/>
  <c r="PB66" i="1" s="1"/>
  <c r="OY66" i="1"/>
  <c r="OX66" i="1" s="1"/>
  <c r="OW66" i="1"/>
  <c r="OV66" i="1" s="1"/>
  <c r="OU66" i="1"/>
  <c r="OT66" i="1" s="1"/>
  <c r="OS66" i="1"/>
  <c r="PA66" i="1" s="1"/>
  <c r="OM66" i="1"/>
  <c r="OL66" i="1" s="1"/>
  <c r="OI66" i="1"/>
  <c r="OH66" i="1" s="1"/>
  <c r="OE66" i="1"/>
  <c r="OD66" i="1" s="1"/>
  <c r="OC66" i="1"/>
  <c r="OB66" i="1" s="1"/>
  <c r="OA66" i="1"/>
  <c r="NZ66" i="1" s="1"/>
  <c r="NY66" i="1"/>
  <c r="OG66" i="1" s="1"/>
  <c r="NS66" i="1"/>
  <c r="NR66" i="1" s="1"/>
  <c r="NO66" i="1"/>
  <c r="NN66" i="1" s="1"/>
  <c r="NK66" i="1"/>
  <c r="NJ66" i="1" s="1"/>
  <c r="NI66" i="1"/>
  <c r="NH66" i="1" s="1"/>
  <c r="NG66" i="1"/>
  <c r="NF66" i="1" s="1"/>
  <c r="NE66" i="1"/>
  <c r="NM66" i="1" s="1"/>
  <c r="MY66" i="1"/>
  <c r="MX66" i="1" s="1"/>
  <c r="MU66" i="1"/>
  <c r="MT66" i="1" s="1"/>
  <c r="MQ66" i="1"/>
  <c r="MP66" i="1" s="1"/>
  <c r="MO66" i="1"/>
  <c r="MN66" i="1" s="1"/>
  <c r="MM66" i="1"/>
  <c r="ML66" i="1" s="1"/>
  <c r="MK66" i="1"/>
  <c r="MS66" i="1" s="1"/>
  <c r="ME66" i="1"/>
  <c r="MD66" i="1" s="1"/>
  <c r="MA66" i="1"/>
  <c r="LZ66" i="1" s="1"/>
  <c r="LW66" i="1"/>
  <c r="LV66" i="1" s="1"/>
  <c r="LU66" i="1"/>
  <c r="LT66" i="1" s="1"/>
  <c r="LS66" i="1"/>
  <c r="LR66" i="1" s="1"/>
  <c r="LQ66" i="1"/>
  <c r="LY66" i="1" s="1"/>
  <c r="LK66" i="1"/>
  <c r="LJ66" i="1" s="1"/>
  <c r="LG66" i="1"/>
  <c r="LF66" i="1" s="1"/>
  <c r="LC66" i="1"/>
  <c r="LB66" i="1" s="1"/>
  <c r="LA66" i="1"/>
  <c r="KZ66" i="1" s="1"/>
  <c r="KY66" i="1"/>
  <c r="KX66" i="1" s="1"/>
  <c r="KW66" i="1"/>
  <c r="LE66" i="1" s="1"/>
  <c r="KQ66" i="1"/>
  <c r="KP66" i="1" s="1"/>
  <c r="KM66" i="1"/>
  <c r="KL66" i="1" s="1"/>
  <c r="KI66" i="1"/>
  <c r="KH66" i="1" s="1"/>
  <c r="KG66" i="1"/>
  <c r="KF66" i="1" s="1"/>
  <c r="KE66" i="1"/>
  <c r="KD66" i="1" s="1"/>
  <c r="KC66" i="1"/>
  <c r="KK66" i="1" s="1"/>
  <c r="JW66" i="1"/>
  <c r="JV66" i="1" s="1"/>
  <c r="JS66" i="1"/>
  <c r="JR66" i="1" s="1"/>
  <c r="JO66" i="1"/>
  <c r="JN66" i="1" s="1"/>
  <c r="JM66" i="1"/>
  <c r="JL66" i="1" s="1"/>
  <c r="JK66" i="1"/>
  <c r="JJ66" i="1" s="1"/>
  <c r="JI66" i="1"/>
  <c r="JQ66" i="1" s="1"/>
  <c r="JC66" i="1"/>
  <c r="JB66" i="1" s="1"/>
  <c r="IY66" i="1"/>
  <c r="IX66" i="1" s="1"/>
  <c r="IU66" i="1"/>
  <c r="IT66" i="1" s="1"/>
  <c r="IS66" i="1"/>
  <c r="IR66" i="1" s="1"/>
  <c r="IQ66" i="1"/>
  <c r="IP66" i="1" s="1"/>
  <c r="IO66" i="1"/>
  <c r="IW66" i="1" s="1"/>
  <c r="II66" i="1"/>
  <c r="IH66" i="1" s="1"/>
  <c r="IE66" i="1"/>
  <c r="ID66" i="1" s="1"/>
  <c r="IA66" i="1"/>
  <c r="HZ66" i="1" s="1"/>
  <c r="HY66" i="1"/>
  <c r="HX66" i="1" s="1"/>
  <c r="HW66" i="1"/>
  <c r="HV66" i="1" s="1"/>
  <c r="HU66" i="1"/>
  <c r="IC66" i="1" s="1"/>
  <c r="HO66" i="1"/>
  <c r="HN66" i="1" s="1"/>
  <c r="HK66" i="1"/>
  <c r="HJ66" i="1" s="1"/>
  <c r="HG66" i="1"/>
  <c r="HF66" i="1" s="1"/>
  <c r="HE66" i="1"/>
  <c r="HD66" i="1" s="1"/>
  <c r="HC66" i="1"/>
  <c r="HB66" i="1" s="1"/>
  <c r="HA66" i="1"/>
  <c r="HI66" i="1" s="1"/>
  <c r="GU66" i="1"/>
  <c r="GT66" i="1" s="1"/>
  <c r="GQ66" i="1"/>
  <c r="GP66" i="1" s="1"/>
  <c r="GM66" i="1"/>
  <c r="GL66" i="1" s="1"/>
  <c r="GK66" i="1"/>
  <c r="GJ66" i="1" s="1"/>
  <c r="GI66" i="1"/>
  <c r="GH66" i="1" s="1"/>
  <c r="GG66" i="1"/>
  <c r="GO66" i="1" s="1"/>
  <c r="GA66" i="1"/>
  <c r="FZ66" i="1" s="1"/>
  <c r="FW66" i="1"/>
  <c r="FV66" i="1" s="1"/>
  <c r="FS66" i="1"/>
  <c r="FR66" i="1" s="1"/>
  <c r="FQ66" i="1"/>
  <c r="FP66" i="1" s="1"/>
  <c r="FO66" i="1"/>
  <c r="FN66" i="1" s="1"/>
  <c r="FM66" i="1"/>
  <c r="FU66" i="1" s="1"/>
  <c r="FG66" i="1"/>
  <c r="FF66" i="1" s="1"/>
  <c r="FC66" i="1"/>
  <c r="FB66" i="1" s="1"/>
  <c r="EY66" i="1"/>
  <c r="EX66" i="1" s="1"/>
  <c r="EW66" i="1"/>
  <c r="EV66" i="1" s="1"/>
  <c r="EU66" i="1"/>
  <c r="ET66" i="1" s="1"/>
  <c r="ES66" i="1"/>
  <c r="FA66" i="1" s="1"/>
  <c r="EM66" i="1"/>
  <c r="EL66" i="1" s="1"/>
  <c r="EI66" i="1"/>
  <c r="EH66" i="1" s="1"/>
  <c r="EE66" i="1"/>
  <c r="ED66" i="1" s="1"/>
  <c r="EC66" i="1"/>
  <c r="EB66" i="1" s="1"/>
  <c r="EA66" i="1"/>
  <c r="DZ66" i="1" s="1"/>
  <c r="DY66" i="1"/>
  <c r="EG66" i="1" s="1"/>
  <c r="DS66" i="1"/>
  <c r="DR66" i="1" s="1"/>
  <c r="DO66" i="1"/>
  <c r="DN66" i="1" s="1"/>
  <c r="DK66" i="1"/>
  <c r="DJ66" i="1" s="1"/>
  <c r="DI66" i="1"/>
  <c r="DH66" i="1" s="1"/>
  <c r="DG66" i="1"/>
  <c r="DF66" i="1" s="1"/>
  <c r="DE66" i="1"/>
  <c r="DM66" i="1" s="1"/>
  <c r="CY66" i="1"/>
  <c r="CX66" i="1" s="1"/>
  <c r="CU66" i="1"/>
  <c r="CT66" i="1" s="1"/>
  <c r="CQ66" i="1"/>
  <c r="CP66" i="1" s="1"/>
  <c r="CO66" i="1"/>
  <c r="CN66" i="1" s="1"/>
  <c r="CM66" i="1"/>
  <c r="CL66" i="1" s="1"/>
  <c r="CK66" i="1"/>
  <c r="CS66" i="1" s="1"/>
  <c r="CE66" i="1"/>
  <c r="CD66" i="1" s="1"/>
  <c r="CA66" i="1"/>
  <c r="BZ66" i="1" s="1"/>
  <c r="BW66" i="1"/>
  <c r="BV66" i="1" s="1"/>
  <c r="BU66" i="1"/>
  <c r="BT66" i="1" s="1"/>
  <c r="BS66" i="1"/>
  <c r="BR66" i="1" s="1"/>
  <c r="BQ66" i="1"/>
  <c r="BY66" i="1" s="1"/>
  <c r="BK66" i="1"/>
  <c r="BJ66" i="1" s="1"/>
  <c r="BG66" i="1"/>
  <c r="BF66" i="1" s="1"/>
  <c r="BC66" i="1"/>
  <c r="BB66" i="1" s="1"/>
  <c r="BA66" i="1"/>
  <c r="AZ66" i="1" s="1"/>
  <c r="AY66" i="1"/>
  <c r="AX66" i="1" s="1"/>
  <c r="AW66" i="1"/>
  <c r="BE66" i="1" s="1"/>
  <c r="AQ66" i="1"/>
  <c r="AP66" i="1" s="1"/>
  <c r="AM66" i="1"/>
  <c r="AL66" i="1" s="1"/>
  <c r="AI66" i="1"/>
  <c r="AH66" i="1" s="1"/>
  <c r="AG66" i="1"/>
  <c r="AF66" i="1" s="1"/>
  <c r="AE66" i="1"/>
  <c r="AD66" i="1" s="1"/>
  <c r="AC66" i="1"/>
  <c r="AK66" i="1" s="1"/>
  <c r="W66" i="1"/>
  <c r="V66" i="1" s="1"/>
  <c r="S66" i="1"/>
  <c r="R66" i="1" s="1"/>
  <c r="O66" i="1"/>
  <c r="N66" i="1" s="1"/>
  <c r="M66" i="1"/>
  <c r="L66" i="1" s="1"/>
  <c r="K66" i="1"/>
  <c r="J66" i="1" s="1"/>
  <c r="I66" i="1"/>
  <c r="Q66" i="1" s="1"/>
  <c r="G66" i="1"/>
  <c r="PG65" i="1"/>
  <c r="PC65" i="1"/>
  <c r="OY65" i="1"/>
  <c r="OW65" i="1"/>
  <c r="OV65" i="1"/>
  <c r="OU65" i="1"/>
  <c r="OS65" i="1"/>
  <c r="PA65" i="1" s="1"/>
  <c r="OR65" i="1"/>
  <c r="OM65" i="1"/>
  <c r="OI65" i="1"/>
  <c r="OE65" i="1"/>
  <c r="OC65" i="1"/>
  <c r="OB65" i="1"/>
  <c r="OA65" i="1"/>
  <c r="NY65" i="1"/>
  <c r="OG65" i="1" s="1"/>
  <c r="NX65" i="1"/>
  <c r="NS65" i="1"/>
  <c r="NO65" i="1"/>
  <c r="NK65" i="1"/>
  <c r="NI65" i="1"/>
  <c r="NH65" i="1"/>
  <c r="NG65" i="1"/>
  <c r="NE65" i="1"/>
  <c r="NM65" i="1" s="1"/>
  <c r="ND65" i="1"/>
  <c r="MY65" i="1"/>
  <c r="MU65" i="1"/>
  <c r="MQ65" i="1"/>
  <c r="MO65" i="1"/>
  <c r="MN65" i="1"/>
  <c r="MM65" i="1"/>
  <c r="MK65" i="1"/>
  <c r="MS65" i="1" s="1"/>
  <c r="MJ65" i="1"/>
  <c r="ME65" i="1"/>
  <c r="MA65" i="1"/>
  <c r="LW65" i="1"/>
  <c r="LU65" i="1"/>
  <c r="LT65" i="1"/>
  <c r="LS65" i="1"/>
  <c r="LQ65" i="1"/>
  <c r="LY65" i="1" s="1"/>
  <c r="LP65" i="1"/>
  <c r="LK65" i="1"/>
  <c r="LG65" i="1"/>
  <c r="LC65" i="1"/>
  <c r="LA65" i="1"/>
  <c r="KZ65" i="1"/>
  <c r="KY65" i="1"/>
  <c r="KW65" i="1"/>
  <c r="LE65" i="1" s="1"/>
  <c r="KV65" i="1"/>
  <c r="KQ65" i="1"/>
  <c r="KM65" i="1"/>
  <c r="KI65" i="1"/>
  <c r="KG65" i="1"/>
  <c r="KF65" i="1"/>
  <c r="KE65" i="1"/>
  <c r="KC65" i="1"/>
  <c r="KK65" i="1" s="1"/>
  <c r="KB65" i="1"/>
  <c r="JW65" i="1"/>
  <c r="JS65" i="1"/>
  <c r="JO65" i="1"/>
  <c r="JM65" i="1"/>
  <c r="JL65" i="1"/>
  <c r="JK65" i="1"/>
  <c r="JI65" i="1"/>
  <c r="JQ65" i="1" s="1"/>
  <c r="JH65" i="1"/>
  <c r="JC65" i="1"/>
  <c r="IY65" i="1"/>
  <c r="IU65" i="1"/>
  <c r="IS65" i="1"/>
  <c r="IR65" i="1"/>
  <c r="IQ65" i="1"/>
  <c r="IO65" i="1"/>
  <c r="IW65" i="1" s="1"/>
  <c r="IN65" i="1"/>
  <c r="II65" i="1"/>
  <c r="IE65" i="1"/>
  <c r="IA65" i="1"/>
  <c r="HY65" i="1"/>
  <c r="HX65" i="1"/>
  <c r="HW65" i="1"/>
  <c r="HU65" i="1"/>
  <c r="IC65" i="1" s="1"/>
  <c r="HT65" i="1"/>
  <c r="HO65" i="1"/>
  <c r="HK65" i="1"/>
  <c r="HG65" i="1"/>
  <c r="HE65" i="1"/>
  <c r="HD65" i="1"/>
  <c r="HC65" i="1"/>
  <c r="HA65" i="1"/>
  <c r="HI65" i="1" s="1"/>
  <c r="GZ65" i="1"/>
  <c r="GU65" i="1"/>
  <c r="GQ65" i="1"/>
  <c r="GM65" i="1"/>
  <c r="GK65" i="1"/>
  <c r="GJ65" i="1"/>
  <c r="GI65" i="1"/>
  <c r="GG65" i="1"/>
  <c r="GO65" i="1" s="1"/>
  <c r="GF65" i="1"/>
  <c r="GA65" i="1"/>
  <c r="FW65" i="1"/>
  <c r="FS65" i="1"/>
  <c r="FQ65" i="1"/>
  <c r="FP65" i="1"/>
  <c r="FO65" i="1"/>
  <c r="FM65" i="1"/>
  <c r="FU65" i="1" s="1"/>
  <c r="FL65" i="1"/>
  <c r="FG65" i="1"/>
  <c r="FC65" i="1"/>
  <c r="EY65" i="1"/>
  <c r="EW65" i="1"/>
  <c r="EV65" i="1"/>
  <c r="EU65" i="1"/>
  <c r="ES65" i="1"/>
  <c r="FA65" i="1" s="1"/>
  <c r="ER65" i="1"/>
  <c r="EM65" i="1"/>
  <c r="EI65" i="1"/>
  <c r="EE65" i="1"/>
  <c r="ED65" i="1" s="1"/>
  <c r="EC65" i="1"/>
  <c r="EB65" i="1"/>
  <c r="EA65" i="1"/>
  <c r="DZ65" i="1" s="1"/>
  <c r="DY65" i="1"/>
  <c r="EG65" i="1" s="1"/>
  <c r="DX65" i="1"/>
  <c r="DS65" i="1"/>
  <c r="DR65" i="1" s="1"/>
  <c r="DO65" i="1"/>
  <c r="DN65" i="1" s="1"/>
  <c r="DK65" i="1"/>
  <c r="DJ65" i="1" s="1"/>
  <c r="DI65" i="1"/>
  <c r="DH65" i="1"/>
  <c r="DG65" i="1"/>
  <c r="DF65" i="1" s="1"/>
  <c r="DE65" i="1"/>
  <c r="DM65" i="1" s="1"/>
  <c r="DD65" i="1"/>
  <c r="CY65" i="1"/>
  <c r="CX65" i="1" s="1"/>
  <c r="CU65" i="1"/>
  <c r="CT65" i="1" s="1"/>
  <c r="CQ65" i="1"/>
  <c r="CP65" i="1" s="1"/>
  <c r="CO65" i="1"/>
  <c r="CN65" i="1"/>
  <c r="CM65" i="1"/>
  <c r="CL65" i="1" s="1"/>
  <c r="CK65" i="1"/>
  <c r="CS65" i="1" s="1"/>
  <c r="CJ65" i="1"/>
  <c r="CE65" i="1"/>
  <c r="CD65" i="1" s="1"/>
  <c r="CA65" i="1"/>
  <c r="BZ65" i="1" s="1"/>
  <c r="BW65" i="1"/>
  <c r="BV65" i="1" s="1"/>
  <c r="BU65" i="1"/>
  <c r="BT65" i="1"/>
  <c r="BS65" i="1"/>
  <c r="BR65" i="1" s="1"/>
  <c r="BQ65" i="1"/>
  <c r="BY65" i="1" s="1"/>
  <c r="BP65" i="1"/>
  <c r="BK65" i="1"/>
  <c r="BJ65" i="1" s="1"/>
  <c r="BG65" i="1"/>
  <c r="BF65" i="1" s="1"/>
  <c r="BC65" i="1"/>
  <c r="BB65" i="1" s="1"/>
  <c r="BA65" i="1"/>
  <c r="AZ65" i="1"/>
  <c r="AY65" i="1"/>
  <c r="AX65" i="1" s="1"/>
  <c r="AW65" i="1"/>
  <c r="BE65" i="1" s="1"/>
  <c r="AV65" i="1"/>
  <c r="AQ65" i="1"/>
  <c r="AP65" i="1" s="1"/>
  <c r="AM65" i="1"/>
  <c r="AL65" i="1" s="1"/>
  <c r="AI65" i="1"/>
  <c r="AH65" i="1" s="1"/>
  <c r="AG65" i="1"/>
  <c r="AF65" i="1"/>
  <c r="AE65" i="1"/>
  <c r="AD65" i="1" s="1"/>
  <c r="AC65" i="1"/>
  <c r="AK65" i="1" s="1"/>
  <c r="AB65" i="1"/>
  <c r="W65" i="1"/>
  <c r="V65" i="1" s="1"/>
  <c r="S65" i="1"/>
  <c r="R65" i="1" s="1"/>
  <c r="O65" i="1"/>
  <c r="N65" i="1" s="1"/>
  <c r="M65" i="1"/>
  <c r="L65" i="1"/>
  <c r="K65" i="1"/>
  <c r="J65" i="1" s="1"/>
  <c r="I65" i="1"/>
  <c r="Q65" i="1" s="1"/>
  <c r="H65" i="1"/>
  <c r="G65" i="1"/>
  <c r="PB65" i="1" s="1"/>
  <c r="EW64" i="1"/>
  <c r="DK64" i="1"/>
  <c r="DK71" i="1" s="1"/>
  <c r="CO64" i="1"/>
  <c r="CM64" i="1"/>
  <c r="BQ64" i="1"/>
  <c r="BC64" i="1"/>
  <c r="W64" i="1"/>
  <c r="W71" i="1" s="1"/>
  <c r="G64" i="1"/>
  <c r="G71" i="1" s="1"/>
  <c r="IO63" i="1"/>
  <c r="IN63" i="1"/>
  <c r="EE63" i="1"/>
  <c r="ED63" i="1"/>
  <c r="DY63" i="1"/>
  <c r="DI63" i="1"/>
  <c r="DH63" i="1" s="1"/>
  <c r="DG63" i="1"/>
  <c r="DF63" i="1"/>
  <c r="CM63" i="1"/>
  <c r="CL63" i="1"/>
  <c r="AY63" i="1"/>
  <c r="AX63" i="1"/>
  <c r="AW63" i="1"/>
  <c r="W63" i="1"/>
  <c r="V63" i="1"/>
  <c r="G63" i="1"/>
  <c r="PG61" i="1"/>
  <c r="PC61" i="1"/>
  <c r="OY61" i="1"/>
  <c r="OW61" i="1"/>
  <c r="OU61" i="1"/>
  <c r="OS61" i="1"/>
  <c r="PA61" i="1" s="1"/>
  <c r="OM61" i="1"/>
  <c r="OI61" i="1"/>
  <c r="OE61" i="1"/>
  <c r="OC61" i="1"/>
  <c r="OA61" i="1"/>
  <c r="NY61" i="1"/>
  <c r="OG61" i="1" s="1"/>
  <c r="NS61" i="1"/>
  <c r="NO61" i="1"/>
  <c r="NK61" i="1"/>
  <c r="NI61" i="1"/>
  <c r="NG61" i="1"/>
  <c r="NE61" i="1"/>
  <c r="NM61" i="1" s="1"/>
  <c r="MY61" i="1"/>
  <c r="MU61" i="1"/>
  <c r="MQ61" i="1"/>
  <c r="MO61" i="1"/>
  <c r="MM61" i="1"/>
  <c r="MK61" i="1"/>
  <c r="MS61" i="1" s="1"/>
  <c r="ME61" i="1"/>
  <c r="MA61" i="1"/>
  <c r="LW61" i="1"/>
  <c r="LU61" i="1"/>
  <c r="LS61" i="1"/>
  <c r="LQ61" i="1"/>
  <c r="LY61" i="1" s="1"/>
  <c r="LK61" i="1"/>
  <c r="LG61" i="1"/>
  <c r="LC61" i="1"/>
  <c r="LA61" i="1"/>
  <c r="KY61" i="1"/>
  <c r="KW61" i="1"/>
  <c r="LE61" i="1" s="1"/>
  <c r="KQ61" i="1"/>
  <c r="KM61" i="1"/>
  <c r="KI61" i="1"/>
  <c r="KG61" i="1"/>
  <c r="KE61" i="1"/>
  <c r="KC61" i="1"/>
  <c r="KK61" i="1" s="1"/>
  <c r="JW61" i="1"/>
  <c r="JS61" i="1"/>
  <c r="JO61" i="1"/>
  <c r="JM61" i="1"/>
  <c r="JK61" i="1"/>
  <c r="JI61" i="1"/>
  <c r="JQ61" i="1" s="1"/>
  <c r="JC61" i="1"/>
  <c r="IY61" i="1"/>
  <c r="IU61" i="1"/>
  <c r="IS61" i="1"/>
  <c r="IQ61" i="1"/>
  <c r="IO61" i="1"/>
  <c r="IW61" i="1" s="1"/>
  <c r="II61" i="1"/>
  <c r="IE61" i="1"/>
  <c r="IA61" i="1"/>
  <c r="HY61" i="1"/>
  <c r="HW61" i="1"/>
  <c r="HU61" i="1"/>
  <c r="IC61" i="1" s="1"/>
  <c r="HO61" i="1"/>
  <c r="HK61" i="1"/>
  <c r="HG61" i="1"/>
  <c r="HE61" i="1"/>
  <c r="HC61" i="1"/>
  <c r="HA61" i="1"/>
  <c r="HI61" i="1" s="1"/>
  <c r="GU61" i="1"/>
  <c r="GQ61" i="1"/>
  <c r="GM61" i="1"/>
  <c r="GK61" i="1"/>
  <c r="GI61" i="1"/>
  <c r="GG61" i="1"/>
  <c r="GO61" i="1" s="1"/>
  <c r="GA61" i="1"/>
  <c r="FO61" i="1"/>
  <c r="FG61" i="1"/>
  <c r="EY61" i="1"/>
  <c r="EW61" i="1"/>
  <c r="EU61" i="1"/>
  <c r="ES61" i="1"/>
  <c r="FA61" i="1" s="1"/>
  <c r="EM61" i="1"/>
  <c r="EE61" i="1"/>
  <c r="EC61" i="1"/>
  <c r="EA61" i="1"/>
  <c r="DY61" i="1"/>
  <c r="EG61" i="1" s="1"/>
  <c r="DS61" i="1"/>
  <c r="DK61" i="1"/>
  <c r="DI61" i="1"/>
  <c r="DG61" i="1"/>
  <c r="CY61" i="1"/>
  <c r="CU61" i="1"/>
  <c r="CQ61" i="1"/>
  <c r="CO61" i="1"/>
  <c r="CM61" i="1"/>
  <c r="CK61" i="1"/>
  <c r="CS61" i="1" s="1"/>
  <c r="CE61" i="1"/>
  <c r="BW61" i="1"/>
  <c r="BS61" i="1"/>
  <c r="BK61" i="1"/>
  <c r="BG61" i="1"/>
  <c r="BC61" i="1"/>
  <c r="BA61" i="1"/>
  <c r="AY61" i="1"/>
  <c r="AW61" i="1"/>
  <c r="AQ61" i="1"/>
  <c r="AM61" i="1"/>
  <c r="AI61" i="1"/>
  <c r="AG61" i="1"/>
  <c r="AE61" i="1"/>
  <c r="AC61" i="1"/>
  <c r="W61" i="1"/>
  <c r="O61" i="1"/>
  <c r="N61" i="1" s="1"/>
  <c r="G61" i="1"/>
  <c r="EE60" i="1"/>
  <c r="EE62" i="1" s="1"/>
  <c r="DY60" i="1"/>
  <c r="DY62" i="1" s="1"/>
  <c r="DX60" i="1"/>
  <c r="CQ60" i="1"/>
  <c r="CM60" i="1"/>
  <c r="CM62" i="1" s="1"/>
  <c r="AW60" i="1"/>
  <c r="AW62" i="1" s="1"/>
  <c r="AV60" i="1"/>
  <c r="M60" i="1"/>
  <c r="L60" i="1"/>
  <c r="G60" i="1"/>
  <c r="ED60" i="1" s="1"/>
  <c r="OW58" i="1"/>
  <c r="OI58" i="1"/>
  <c r="NI58" i="1"/>
  <c r="MU58" i="1"/>
  <c r="LU58" i="1"/>
  <c r="LG58" i="1"/>
  <c r="KG58" i="1"/>
  <c r="JS58" i="1"/>
  <c r="IS58" i="1"/>
  <c r="IE58" i="1"/>
  <c r="HE58" i="1"/>
  <c r="GQ58" i="1"/>
  <c r="FG58" i="1"/>
  <c r="EY58" i="1"/>
  <c r="EW58" i="1"/>
  <c r="EU58" i="1"/>
  <c r="ES58" i="1"/>
  <c r="FA58" i="1" s="1"/>
  <c r="EE58" i="1"/>
  <c r="EA58" i="1"/>
  <c r="DY58" i="1"/>
  <c r="DI58" i="1"/>
  <c r="DG58" i="1"/>
  <c r="DE58" i="1"/>
  <c r="CO58" i="1"/>
  <c r="CM58" i="1"/>
  <c r="CK58" i="1"/>
  <c r="BU58" i="1"/>
  <c r="BG58" i="1"/>
  <c r="BF58" i="1" s="1"/>
  <c r="BC58" i="1"/>
  <c r="AY58" i="1"/>
  <c r="AX58" i="1" s="1"/>
  <c r="W58" i="1"/>
  <c r="G58" i="1"/>
  <c r="LF58" i="1" s="1"/>
  <c r="EA57" i="1"/>
  <c r="BC57" i="1"/>
  <c r="G57" i="1"/>
  <c r="G59" i="1" s="1"/>
  <c r="PG55" i="1"/>
  <c r="PC55" i="1"/>
  <c r="OY55" i="1"/>
  <c r="OW55" i="1"/>
  <c r="OU55" i="1"/>
  <c r="OS55" i="1"/>
  <c r="OM55" i="1"/>
  <c r="OI55" i="1"/>
  <c r="OE55" i="1"/>
  <c r="OC55" i="1"/>
  <c r="OA55" i="1"/>
  <c r="NY55" i="1"/>
  <c r="OG55" i="1" s="1"/>
  <c r="NS55" i="1"/>
  <c r="NO55" i="1"/>
  <c r="NK55" i="1"/>
  <c r="NI55" i="1"/>
  <c r="NG55" i="1"/>
  <c r="NE55" i="1"/>
  <c r="MY55" i="1"/>
  <c r="MU55" i="1"/>
  <c r="MQ55" i="1"/>
  <c r="MO55" i="1"/>
  <c r="MM55" i="1"/>
  <c r="MK55" i="1"/>
  <c r="MS55" i="1" s="1"/>
  <c r="ME55" i="1"/>
  <c r="MA55" i="1"/>
  <c r="LZ55" i="1" s="1"/>
  <c r="LW55" i="1"/>
  <c r="LU55" i="1"/>
  <c r="LS55" i="1"/>
  <c r="LR55" i="1" s="1"/>
  <c r="LQ55" i="1"/>
  <c r="LK55" i="1"/>
  <c r="LG55" i="1"/>
  <c r="LF55" i="1" s="1"/>
  <c r="LC55" i="1"/>
  <c r="LA55" i="1"/>
  <c r="KY55" i="1"/>
  <c r="KX55" i="1" s="1"/>
  <c r="KW55" i="1"/>
  <c r="LE55" i="1" s="1"/>
  <c r="KQ55" i="1"/>
  <c r="KM55" i="1"/>
  <c r="KL55" i="1" s="1"/>
  <c r="KI55" i="1"/>
  <c r="KG55" i="1"/>
  <c r="KE55" i="1"/>
  <c r="KD55" i="1" s="1"/>
  <c r="KC55" i="1"/>
  <c r="KB55" i="1" s="1"/>
  <c r="JW55" i="1"/>
  <c r="JS55" i="1"/>
  <c r="JR55" i="1" s="1"/>
  <c r="JO55" i="1"/>
  <c r="JN55" i="1"/>
  <c r="JM55" i="1"/>
  <c r="JK55" i="1"/>
  <c r="JJ55" i="1" s="1"/>
  <c r="JI55" i="1"/>
  <c r="JH55" i="1" s="1"/>
  <c r="JC55" i="1"/>
  <c r="IY55" i="1"/>
  <c r="IX55" i="1" s="1"/>
  <c r="IU55" i="1"/>
  <c r="IT55" i="1"/>
  <c r="IS55" i="1"/>
  <c r="IQ55" i="1"/>
  <c r="IP55" i="1" s="1"/>
  <c r="IO55" i="1"/>
  <c r="IN55" i="1" s="1"/>
  <c r="II55" i="1"/>
  <c r="IE55" i="1"/>
  <c r="ID55" i="1" s="1"/>
  <c r="IA55" i="1"/>
  <c r="HZ55" i="1"/>
  <c r="HY55" i="1"/>
  <c r="HW55" i="1"/>
  <c r="HV55" i="1" s="1"/>
  <c r="HU55" i="1"/>
  <c r="HT55" i="1" s="1"/>
  <c r="HO55" i="1"/>
  <c r="HK55" i="1"/>
  <c r="HJ55" i="1" s="1"/>
  <c r="HG55" i="1"/>
  <c r="HF55" i="1" s="1"/>
  <c r="HE55" i="1"/>
  <c r="HC55" i="1"/>
  <c r="HB55" i="1"/>
  <c r="HA55" i="1"/>
  <c r="HI55" i="1" s="1"/>
  <c r="GU55" i="1"/>
  <c r="GT55" i="1"/>
  <c r="GQ55" i="1"/>
  <c r="GP55" i="1" s="1"/>
  <c r="GM55" i="1"/>
  <c r="GL55" i="1" s="1"/>
  <c r="GK55" i="1"/>
  <c r="GJ55" i="1" s="1"/>
  <c r="GI55" i="1"/>
  <c r="GH55" i="1"/>
  <c r="GG55" i="1"/>
  <c r="GF55" i="1"/>
  <c r="FQ55" i="1"/>
  <c r="FA55" i="1"/>
  <c r="EY55" i="1"/>
  <c r="EX55" i="1" s="1"/>
  <c r="EW55" i="1"/>
  <c r="EV55" i="1" s="1"/>
  <c r="EU55" i="1"/>
  <c r="ES55" i="1"/>
  <c r="ER55" i="1"/>
  <c r="EM55" i="1"/>
  <c r="EL55" i="1"/>
  <c r="EE55" i="1"/>
  <c r="ED55" i="1" s="1"/>
  <c r="EC55" i="1"/>
  <c r="EB55" i="1" s="1"/>
  <c r="DY55" i="1"/>
  <c r="DS55" i="1"/>
  <c r="DR55" i="1"/>
  <c r="DK55" i="1"/>
  <c r="DJ55" i="1" s="1"/>
  <c r="DI55" i="1"/>
  <c r="DH55" i="1" s="1"/>
  <c r="DG55" i="1"/>
  <c r="DF55" i="1"/>
  <c r="DE55" i="1"/>
  <c r="DD55" i="1"/>
  <c r="CY55" i="1"/>
  <c r="CX55" i="1" s="1"/>
  <c r="CU55" i="1"/>
  <c r="CT55" i="1" s="1"/>
  <c r="CQ55" i="1"/>
  <c r="CP55" i="1" s="1"/>
  <c r="CO55" i="1"/>
  <c r="CN55" i="1" s="1"/>
  <c r="CM55" i="1"/>
  <c r="CL55" i="1"/>
  <c r="CK55" i="1"/>
  <c r="CJ55" i="1"/>
  <c r="CE55" i="1"/>
  <c r="CD55" i="1"/>
  <c r="BY55" i="1"/>
  <c r="BW55" i="1"/>
  <c r="BV55" i="1" s="1"/>
  <c r="BU55" i="1"/>
  <c r="BT55" i="1" s="1"/>
  <c r="BS55" i="1"/>
  <c r="BR55" i="1" s="1"/>
  <c r="BQ55" i="1"/>
  <c r="BP55" i="1"/>
  <c r="BK55" i="1"/>
  <c r="BJ55" i="1"/>
  <c r="BG55" i="1"/>
  <c r="BF55" i="1" s="1"/>
  <c r="BC55" i="1"/>
  <c r="BB55" i="1" s="1"/>
  <c r="BA55" i="1"/>
  <c r="AZ55" i="1" s="1"/>
  <c r="AY55" i="1"/>
  <c r="AX55" i="1"/>
  <c r="AQ55" i="1"/>
  <c r="AP55" i="1"/>
  <c r="AM55" i="1"/>
  <c r="AL55" i="1" s="1"/>
  <c r="AG55" i="1"/>
  <c r="AF55" i="1" s="1"/>
  <c r="AE55" i="1"/>
  <c r="AD55" i="1"/>
  <c r="AC55" i="1"/>
  <c r="AB55" i="1"/>
  <c r="W55" i="1"/>
  <c r="V55" i="1" s="1"/>
  <c r="I55" i="1"/>
  <c r="H55" i="1"/>
  <c r="G55" i="1"/>
  <c r="PB55" i="1" s="1"/>
  <c r="PC54" i="1"/>
  <c r="PC56" i="1" s="1"/>
  <c r="OW54" i="1"/>
  <c r="OI54" i="1"/>
  <c r="OI56" i="1" s="1"/>
  <c r="OC54" i="1"/>
  <c r="NO54" i="1"/>
  <c r="NO56" i="1" s="1"/>
  <c r="NI54" i="1"/>
  <c r="MU54" i="1"/>
  <c r="MU56" i="1" s="1"/>
  <c r="MO54" i="1"/>
  <c r="MO56" i="1" s="1"/>
  <c r="MN56" i="1" s="1"/>
  <c r="MA54" i="1"/>
  <c r="MA56" i="1" s="1"/>
  <c r="LU54" i="1"/>
  <c r="LU56" i="1" s="1"/>
  <c r="LT56" i="1" s="1"/>
  <c r="LG54" i="1"/>
  <c r="LG56" i="1" s="1"/>
  <c r="LA54" i="1"/>
  <c r="LA56" i="1" s="1"/>
  <c r="KZ56" i="1" s="1"/>
  <c r="KM54" i="1"/>
  <c r="KM56" i="1" s="1"/>
  <c r="KG54" i="1"/>
  <c r="KG56" i="1" s="1"/>
  <c r="KF56" i="1" s="1"/>
  <c r="JS54" i="1"/>
  <c r="JS56" i="1" s="1"/>
  <c r="JM54" i="1"/>
  <c r="JM56" i="1" s="1"/>
  <c r="JL56" i="1" s="1"/>
  <c r="IY54" i="1"/>
  <c r="IY56" i="1" s="1"/>
  <c r="IS54" i="1"/>
  <c r="IS56" i="1" s="1"/>
  <c r="IR56" i="1" s="1"/>
  <c r="IE54" i="1"/>
  <c r="IE56" i="1" s="1"/>
  <c r="HY54" i="1"/>
  <c r="HY56" i="1" s="1"/>
  <c r="HX56" i="1" s="1"/>
  <c r="HK54" i="1"/>
  <c r="HK56" i="1" s="1"/>
  <c r="HE54" i="1"/>
  <c r="HE56" i="1" s="1"/>
  <c r="HD56" i="1" s="1"/>
  <c r="GQ54" i="1"/>
  <c r="GQ56" i="1" s="1"/>
  <c r="GK54" i="1"/>
  <c r="GK56" i="1" s="1"/>
  <c r="GJ56" i="1" s="1"/>
  <c r="FS54" i="1"/>
  <c r="FR54" i="1" s="1"/>
  <c r="EY54" i="1"/>
  <c r="EY56" i="1" s="1"/>
  <c r="EW54" i="1"/>
  <c r="EW56" i="1" s="1"/>
  <c r="EV56" i="1" s="1"/>
  <c r="EU54" i="1"/>
  <c r="EU56" i="1" s="1"/>
  <c r="ES54" i="1"/>
  <c r="ES56" i="1" s="1"/>
  <c r="EM54" i="1"/>
  <c r="EM56" i="1" s="1"/>
  <c r="EE54" i="1"/>
  <c r="EE56" i="1" s="1"/>
  <c r="EC54" i="1"/>
  <c r="EC56" i="1" s="1"/>
  <c r="EB56" i="1" s="1"/>
  <c r="EA54" i="1"/>
  <c r="DZ54" i="1" s="1"/>
  <c r="DY54" i="1"/>
  <c r="DY56" i="1" s="1"/>
  <c r="DS54" i="1"/>
  <c r="DS56" i="1" s="1"/>
  <c r="DK54" i="1"/>
  <c r="DK56" i="1" s="1"/>
  <c r="DI54" i="1"/>
  <c r="DI56" i="1" s="1"/>
  <c r="DH56" i="1" s="1"/>
  <c r="DG54" i="1"/>
  <c r="DG56" i="1" s="1"/>
  <c r="DE54" i="1"/>
  <c r="DE56" i="1" s="1"/>
  <c r="CQ54" i="1"/>
  <c r="CQ56" i="1" s="1"/>
  <c r="CO54" i="1"/>
  <c r="CO56" i="1" s="1"/>
  <c r="CN56" i="1" s="1"/>
  <c r="CM54" i="1"/>
  <c r="CM56" i="1" s="1"/>
  <c r="CK54" i="1"/>
  <c r="CK56" i="1" s="1"/>
  <c r="CE54" i="1"/>
  <c r="CE56" i="1" s="1"/>
  <c r="BW54" i="1"/>
  <c r="BW56" i="1" s="1"/>
  <c r="BU54" i="1"/>
  <c r="BU56" i="1" s="1"/>
  <c r="BT56" i="1" s="1"/>
  <c r="BS54" i="1"/>
  <c r="BS56" i="1" s="1"/>
  <c r="BQ54" i="1"/>
  <c r="BQ56" i="1" s="1"/>
  <c r="BK54" i="1"/>
  <c r="BK56" i="1" s="1"/>
  <c r="BG54" i="1"/>
  <c r="BG56" i="1" s="1"/>
  <c r="BC54" i="1"/>
  <c r="BC56" i="1" s="1"/>
  <c r="BA54" i="1"/>
  <c r="BA56" i="1" s="1"/>
  <c r="AZ56" i="1" s="1"/>
  <c r="AY54" i="1"/>
  <c r="AY56" i="1" s="1"/>
  <c r="AW54" i="1"/>
  <c r="AQ54" i="1"/>
  <c r="AQ56" i="1" s="1"/>
  <c r="AG54" i="1"/>
  <c r="AG56" i="1" s="1"/>
  <c r="AF56" i="1" s="1"/>
  <c r="W54" i="1"/>
  <c r="W56" i="1" s="1"/>
  <c r="I54" i="1"/>
  <c r="I56" i="1" s="1"/>
  <c r="G54" i="1"/>
  <c r="G56" i="1" s="1"/>
  <c r="PC53" i="1"/>
  <c r="OW53" i="1"/>
  <c r="OV53" i="1"/>
  <c r="OC53" i="1"/>
  <c r="OB53" i="1"/>
  <c r="NO53" i="1"/>
  <c r="MO53" i="1"/>
  <c r="MN53" i="1"/>
  <c r="MA53" i="1"/>
  <c r="LA53" i="1"/>
  <c r="KZ53" i="1"/>
  <c r="KM53" i="1"/>
  <c r="JM53" i="1"/>
  <c r="JL53" i="1"/>
  <c r="IY53" i="1"/>
  <c r="IX53" i="1" s="1"/>
  <c r="HY53" i="1"/>
  <c r="HX53" i="1"/>
  <c r="HK53" i="1"/>
  <c r="HJ53" i="1" s="1"/>
  <c r="GK53" i="1"/>
  <c r="GJ53" i="1"/>
  <c r="FQ53" i="1"/>
  <c r="FP53" i="1"/>
  <c r="FO53" i="1"/>
  <c r="FN53" i="1" s="1"/>
  <c r="FM53" i="1"/>
  <c r="FL53" i="1"/>
  <c r="EU53" i="1"/>
  <c r="ET53" i="1" s="1"/>
  <c r="ES53" i="1"/>
  <c r="ER53" i="1"/>
  <c r="EE53" i="1"/>
  <c r="EC53" i="1"/>
  <c r="EB53" i="1"/>
  <c r="EA53" i="1"/>
  <c r="DZ53" i="1" s="1"/>
  <c r="DI53" i="1"/>
  <c r="DH53" i="1"/>
  <c r="DG53" i="1"/>
  <c r="DF53" i="1" s="1"/>
  <c r="CQ53" i="1"/>
  <c r="CO53" i="1"/>
  <c r="CN53" i="1"/>
  <c r="CK53" i="1"/>
  <c r="CJ53" i="1"/>
  <c r="BW53" i="1"/>
  <c r="BV53" i="1" s="1"/>
  <c r="BK53" i="1"/>
  <c r="BJ53" i="1" s="1"/>
  <c r="AY53" i="1"/>
  <c r="AX53" i="1" s="1"/>
  <c r="W53" i="1"/>
  <c r="V53" i="1" s="1"/>
  <c r="M53" i="1"/>
  <c r="L53" i="1"/>
  <c r="K53" i="1"/>
  <c r="J53" i="1" s="1"/>
  <c r="G53" i="1"/>
  <c r="ED53" i="1" s="1"/>
  <c r="OM52" i="1"/>
  <c r="OL52" i="1" s="1"/>
  <c r="FQ52" i="1"/>
  <c r="FP52" i="1" s="1"/>
  <c r="FG52" i="1"/>
  <c r="FF52" i="1" s="1"/>
  <c r="EY52" i="1"/>
  <c r="EX52" i="1" s="1"/>
  <c r="EU52" i="1"/>
  <c r="ES52" i="1"/>
  <c r="EE52" i="1"/>
  <c r="ED52" i="1" s="1"/>
  <c r="DY52" i="1"/>
  <c r="DI52" i="1"/>
  <c r="DH52" i="1" s="1"/>
  <c r="DG52" i="1"/>
  <c r="DE52" i="1"/>
  <c r="CM52" i="1"/>
  <c r="CL52" i="1" s="1"/>
  <c r="CK52" i="1"/>
  <c r="BW52" i="1"/>
  <c r="BV52" i="1" s="1"/>
  <c r="BS52" i="1"/>
  <c r="BR52" i="1" s="1"/>
  <c r="BG52" i="1"/>
  <c r="BF52" i="1" s="1"/>
  <c r="AW52" i="1"/>
  <c r="W52" i="1"/>
  <c r="V52" i="1" s="1"/>
  <c r="G52" i="1"/>
  <c r="PG51" i="1"/>
  <c r="PC51" i="1"/>
  <c r="OY51" i="1"/>
  <c r="OU51" i="1"/>
  <c r="OC51" i="1"/>
  <c r="OB51" i="1" s="1"/>
  <c r="NY51" i="1"/>
  <c r="NS51" i="1"/>
  <c r="NO51" i="1"/>
  <c r="NK51" i="1"/>
  <c r="NG51" i="1"/>
  <c r="MO51" i="1"/>
  <c r="MN51" i="1" s="1"/>
  <c r="ME51" i="1"/>
  <c r="MA51" i="1"/>
  <c r="LW51" i="1"/>
  <c r="LS51" i="1"/>
  <c r="LA51" i="1"/>
  <c r="KZ51" i="1" s="1"/>
  <c r="KQ51" i="1"/>
  <c r="KM51" i="1"/>
  <c r="KI51" i="1"/>
  <c r="KE51" i="1"/>
  <c r="JM51" i="1"/>
  <c r="JL51" i="1" s="1"/>
  <c r="JC51" i="1"/>
  <c r="JB51" i="1" s="1"/>
  <c r="IY51" i="1"/>
  <c r="IU51" i="1"/>
  <c r="IT51" i="1" s="1"/>
  <c r="IQ51" i="1"/>
  <c r="HY51" i="1"/>
  <c r="HX51" i="1" s="1"/>
  <c r="HO51" i="1"/>
  <c r="HN51" i="1" s="1"/>
  <c r="HK51" i="1"/>
  <c r="HJ51" i="1" s="1"/>
  <c r="HG51" i="1"/>
  <c r="HF51" i="1" s="1"/>
  <c r="HC51" i="1"/>
  <c r="HB51" i="1" s="1"/>
  <c r="GK51" i="1"/>
  <c r="GJ51" i="1" s="1"/>
  <c r="GA51" i="1"/>
  <c r="FZ51" i="1" s="1"/>
  <c r="FQ51" i="1"/>
  <c r="FP51" i="1" s="1"/>
  <c r="FO51" i="1"/>
  <c r="FN51" i="1" s="1"/>
  <c r="FG51" i="1"/>
  <c r="FF51" i="1" s="1"/>
  <c r="EY51" i="1"/>
  <c r="EX51" i="1" s="1"/>
  <c r="EW51" i="1"/>
  <c r="EV51" i="1" s="1"/>
  <c r="EU51" i="1"/>
  <c r="ET51" i="1" s="1"/>
  <c r="ES51" i="1"/>
  <c r="FA51" i="1" s="1"/>
  <c r="EE51" i="1"/>
  <c r="ED51" i="1" s="1"/>
  <c r="EC51" i="1"/>
  <c r="EB51" i="1" s="1"/>
  <c r="DY51" i="1"/>
  <c r="DS51" i="1"/>
  <c r="DR51" i="1" s="1"/>
  <c r="DK51" i="1"/>
  <c r="DJ51" i="1" s="1"/>
  <c r="DI51" i="1"/>
  <c r="DH51" i="1" s="1"/>
  <c r="DG51" i="1"/>
  <c r="DF51" i="1" s="1"/>
  <c r="DE51" i="1"/>
  <c r="DM51" i="1" s="1"/>
  <c r="CQ51" i="1"/>
  <c r="CP51" i="1" s="1"/>
  <c r="CM51" i="1"/>
  <c r="CL51" i="1" s="1"/>
  <c r="CK51" i="1"/>
  <c r="BW51" i="1"/>
  <c r="BV51" i="1" s="1"/>
  <c r="BS51" i="1"/>
  <c r="BR51" i="1" s="1"/>
  <c r="BQ51" i="1"/>
  <c r="BK51" i="1"/>
  <c r="BJ51" i="1" s="1"/>
  <c r="BC51" i="1"/>
  <c r="BB51" i="1" s="1"/>
  <c r="BA51" i="1"/>
  <c r="AZ51" i="1" s="1"/>
  <c r="AY51" i="1"/>
  <c r="AX51" i="1" s="1"/>
  <c r="AQ51" i="1"/>
  <c r="AP51" i="1" s="1"/>
  <c r="AG51" i="1"/>
  <c r="AF51" i="1" s="1"/>
  <c r="AC51" i="1"/>
  <c r="W51" i="1"/>
  <c r="V51" i="1" s="1"/>
  <c r="O51" i="1"/>
  <c r="N51" i="1" s="1"/>
  <c r="K51" i="1"/>
  <c r="J51" i="1" s="1"/>
  <c r="I51" i="1"/>
  <c r="G51" i="1"/>
  <c r="OU50" i="1"/>
  <c r="OT50" i="1" s="1"/>
  <c r="OS50" i="1"/>
  <c r="OR50" i="1"/>
  <c r="NG50" i="1"/>
  <c r="NF50" i="1" s="1"/>
  <c r="NE50" i="1"/>
  <c r="ND50" i="1"/>
  <c r="LS50" i="1"/>
  <c r="LR50" i="1" s="1"/>
  <c r="LQ50" i="1"/>
  <c r="LP50" i="1"/>
  <c r="KE50" i="1"/>
  <c r="KD50" i="1" s="1"/>
  <c r="KC50" i="1"/>
  <c r="KB50" i="1"/>
  <c r="IQ50" i="1"/>
  <c r="IP50" i="1" s="1"/>
  <c r="IO50" i="1"/>
  <c r="IN50" i="1"/>
  <c r="HC50" i="1"/>
  <c r="HB50" i="1" s="1"/>
  <c r="HA50" i="1"/>
  <c r="GZ50" i="1"/>
  <c r="FQ50" i="1"/>
  <c r="EY50" i="1"/>
  <c r="EX50" i="1" s="1"/>
  <c r="EW50" i="1"/>
  <c r="EU50" i="1"/>
  <c r="ET50" i="1" s="1"/>
  <c r="ES50" i="1"/>
  <c r="FA50" i="1" s="1"/>
  <c r="EE50" i="1"/>
  <c r="ED50" i="1" s="1"/>
  <c r="EC50" i="1"/>
  <c r="EA50" i="1"/>
  <c r="DZ50" i="1" s="1"/>
  <c r="DY50" i="1"/>
  <c r="EG50" i="1" s="1"/>
  <c r="DS50" i="1"/>
  <c r="DR50" i="1" s="1"/>
  <c r="DK50" i="1"/>
  <c r="DJ50" i="1" s="1"/>
  <c r="DI50" i="1"/>
  <c r="DG50" i="1"/>
  <c r="DF50" i="1" s="1"/>
  <c r="DE50" i="1"/>
  <c r="DM50" i="1" s="1"/>
  <c r="CY50" i="1"/>
  <c r="CX50" i="1" s="1"/>
  <c r="CQ50" i="1"/>
  <c r="CP50" i="1" s="1"/>
  <c r="CO50" i="1"/>
  <c r="CM50" i="1"/>
  <c r="CL50" i="1" s="1"/>
  <c r="CK50" i="1"/>
  <c r="CS50" i="1" s="1"/>
  <c r="CE50" i="1"/>
  <c r="CD50" i="1" s="1"/>
  <c r="BW50" i="1"/>
  <c r="BV50" i="1" s="1"/>
  <c r="BS50" i="1"/>
  <c r="BR50" i="1" s="1"/>
  <c r="BC50" i="1"/>
  <c r="BB50" i="1" s="1"/>
  <c r="AG50" i="1"/>
  <c r="AE50" i="1"/>
  <c r="AD50" i="1" s="1"/>
  <c r="W50" i="1"/>
  <c r="V50" i="1" s="1"/>
  <c r="O50" i="1"/>
  <c r="N50" i="1" s="1"/>
  <c r="K50" i="1"/>
  <c r="J50" i="1" s="1"/>
  <c r="G50" i="1"/>
  <c r="FP50" i="1" s="1"/>
  <c r="PG49" i="1"/>
  <c r="PF49" i="1" s="1"/>
  <c r="PC49" i="1"/>
  <c r="OW49" i="1"/>
  <c r="OU49" i="1"/>
  <c r="OS49" i="1"/>
  <c r="OR49" i="1" s="1"/>
  <c r="OI49" i="1"/>
  <c r="OC49" i="1"/>
  <c r="NY49" i="1"/>
  <c r="NX49" i="1" s="1"/>
  <c r="NO49" i="1"/>
  <c r="NI49" i="1"/>
  <c r="NG49" i="1"/>
  <c r="NE49" i="1"/>
  <c r="ND49" i="1" s="1"/>
  <c r="MU49" i="1"/>
  <c r="MO49" i="1"/>
  <c r="MK49" i="1"/>
  <c r="MJ49" i="1" s="1"/>
  <c r="MA49" i="1"/>
  <c r="LU49" i="1"/>
  <c r="LS49" i="1"/>
  <c r="LQ49" i="1"/>
  <c r="LP49" i="1" s="1"/>
  <c r="LG49" i="1"/>
  <c r="LA49" i="1"/>
  <c r="KW49" i="1"/>
  <c r="KV49" i="1" s="1"/>
  <c r="KM49" i="1"/>
  <c r="KG49" i="1"/>
  <c r="KE49" i="1"/>
  <c r="KC49" i="1"/>
  <c r="KB49" i="1" s="1"/>
  <c r="JS49" i="1"/>
  <c r="JM49" i="1"/>
  <c r="JI49" i="1"/>
  <c r="JH49" i="1" s="1"/>
  <c r="IY49" i="1"/>
  <c r="IS49" i="1"/>
  <c r="IQ49" i="1"/>
  <c r="IO49" i="1"/>
  <c r="IN49" i="1" s="1"/>
  <c r="IE49" i="1"/>
  <c r="HY49" i="1"/>
  <c r="HU49" i="1"/>
  <c r="HT49" i="1" s="1"/>
  <c r="HK49" i="1"/>
  <c r="HE49" i="1"/>
  <c r="HC49" i="1"/>
  <c r="HA49" i="1"/>
  <c r="GZ49" i="1" s="1"/>
  <c r="GQ49" i="1"/>
  <c r="GK49" i="1"/>
  <c r="GG49" i="1"/>
  <c r="GF49" i="1" s="1"/>
  <c r="FS49" i="1"/>
  <c r="FR49" i="1" s="1"/>
  <c r="FQ49" i="1"/>
  <c r="FO49" i="1"/>
  <c r="EY49" i="1"/>
  <c r="EX49" i="1" s="1"/>
  <c r="EW49" i="1"/>
  <c r="EU49" i="1"/>
  <c r="ES49" i="1"/>
  <c r="ER49" i="1" s="1"/>
  <c r="EM49" i="1"/>
  <c r="EL49" i="1" s="1"/>
  <c r="EE49" i="1"/>
  <c r="ED49" i="1" s="1"/>
  <c r="EC49" i="1"/>
  <c r="EA49" i="1"/>
  <c r="DY49" i="1"/>
  <c r="DX49" i="1" s="1"/>
  <c r="DS49" i="1"/>
  <c r="DR49" i="1" s="1"/>
  <c r="DK49" i="1"/>
  <c r="DJ49" i="1" s="1"/>
  <c r="DI49" i="1"/>
  <c r="DG49" i="1"/>
  <c r="DE49" i="1"/>
  <c r="DD49" i="1" s="1"/>
  <c r="CY49" i="1"/>
  <c r="CX49" i="1" s="1"/>
  <c r="CQ49" i="1"/>
  <c r="CP49" i="1" s="1"/>
  <c r="CO49" i="1"/>
  <c r="CM49" i="1"/>
  <c r="CL49" i="1" s="1"/>
  <c r="CK49" i="1"/>
  <c r="CJ49" i="1" s="1"/>
  <c r="BW49" i="1"/>
  <c r="BV49" i="1" s="1"/>
  <c r="BU49" i="1"/>
  <c r="BQ49" i="1"/>
  <c r="BP49" i="1" s="1"/>
  <c r="BK49" i="1"/>
  <c r="BJ49" i="1" s="1"/>
  <c r="BC49" i="1"/>
  <c r="BB49" i="1" s="1"/>
  <c r="AY49" i="1"/>
  <c r="AX49" i="1" s="1"/>
  <c r="AQ49" i="1"/>
  <c r="AP49" i="1" s="1"/>
  <c r="AG49" i="1"/>
  <c r="AE49" i="1"/>
  <c r="AD49" i="1" s="1"/>
  <c r="AC49" i="1"/>
  <c r="AB49" i="1" s="1"/>
  <c r="W49" i="1"/>
  <c r="V49" i="1" s="1"/>
  <c r="O49" i="1"/>
  <c r="N49" i="1" s="1"/>
  <c r="M49" i="1"/>
  <c r="I49" i="1"/>
  <c r="H49" i="1" s="1"/>
  <c r="G49" i="1"/>
  <c r="OV49" i="1" s="1"/>
  <c r="PG47" i="1"/>
  <c r="PC47" i="1"/>
  <c r="PB47" i="1" s="1"/>
  <c r="OY47" i="1"/>
  <c r="OW47" i="1"/>
  <c r="OV47" i="1" s="1"/>
  <c r="OU47" i="1"/>
  <c r="OT47" i="1" s="1"/>
  <c r="OS47" i="1"/>
  <c r="PA47" i="1" s="1"/>
  <c r="OM47" i="1"/>
  <c r="OI47" i="1"/>
  <c r="OH47" i="1" s="1"/>
  <c r="OE47" i="1"/>
  <c r="OC47" i="1"/>
  <c r="OB47" i="1" s="1"/>
  <c r="OA47" i="1"/>
  <c r="NZ47" i="1" s="1"/>
  <c r="NY47" i="1"/>
  <c r="OG47" i="1" s="1"/>
  <c r="NS47" i="1"/>
  <c r="NO47" i="1"/>
  <c r="NN47" i="1" s="1"/>
  <c r="NK47" i="1"/>
  <c r="NI47" i="1"/>
  <c r="NH47" i="1" s="1"/>
  <c r="NG47" i="1"/>
  <c r="NF47" i="1" s="1"/>
  <c r="NE47" i="1"/>
  <c r="NM47" i="1" s="1"/>
  <c r="MY47" i="1"/>
  <c r="MU47" i="1"/>
  <c r="MT47" i="1" s="1"/>
  <c r="MQ47" i="1"/>
  <c r="MO47" i="1"/>
  <c r="MN47" i="1" s="1"/>
  <c r="MM47" i="1"/>
  <c r="ML47" i="1" s="1"/>
  <c r="MK47" i="1"/>
  <c r="MJ47" i="1" s="1"/>
  <c r="ME47" i="1"/>
  <c r="MA47" i="1"/>
  <c r="LZ47" i="1" s="1"/>
  <c r="LW47" i="1"/>
  <c r="LU47" i="1"/>
  <c r="LT47" i="1" s="1"/>
  <c r="LS47" i="1"/>
  <c r="LR47" i="1" s="1"/>
  <c r="LQ47" i="1"/>
  <c r="LP47" i="1" s="1"/>
  <c r="LK47" i="1"/>
  <c r="LG47" i="1"/>
  <c r="LF47" i="1" s="1"/>
  <c r="LC47" i="1"/>
  <c r="LA47" i="1"/>
  <c r="KZ47" i="1" s="1"/>
  <c r="KY47" i="1"/>
  <c r="KX47" i="1" s="1"/>
  <c r="KW47" i="1"/>
  <c r="KV47" i="1" s="1"/>
  <c r="KQ47" i="1"/>
  <c r="KM47" i="1"/>
  <c r="KL47" i="1" s="1"/>
  <c r="KI47" i="1"/>
  <c r="KG47" i="1"/>
  <c r="KF47" i="1" s="1"/>
  <c r="KE47" i="1"/>
  <c r="KD47" i="1" s="1"/>
  <c r="KC47" i="1"/>
  <c r="KB47" i="1" s="1"/>
  <c r="JW47" i="1"/>
  <c r="JS47" i="1"/>
  <c r="JR47" i="1" s="1"/>
  <c r="JQ47" i="1"/>
  <c r="JO47" i="1"/>
  <c r="JM47" i="1"/>
  <c r="JL47" i="1" s="1"/>
  <c r="JK47" i="1"/>
  <c r="JJ47" i="1" s="1"/>
  <c r="JI47" i="1"/>
  <c r="JH47" i="1" s="1"/>
  <c r="JC47" i="1"/>
  <c r="IY47" i="1"/>
  <c r="IX47" i="1" s="1"/>
  <c r="IW47" i="1"/>
  <c r="IU47" i="1"/>
  <c r="IS47" i="1"/>
  <c r="IR47" i="1" s="1"/>
  <c r="IQ47" i="1"/>
  <c r="IP47" i="1" s="1"/>
  <c r="IO47" i="1"/>
  <c r="IN47" i="1" s="1"/>
  <c r="II47" i="1"/>
  <c r="IE47" i="1"/>
  <c r="ID47" i="1" s="1"/>
  <c r="IC47" i="1"/>
  <c r="IA47" i="1"/>
  <c r="HY47" i="1"/>
  <c r="HX47" i="1" s="1"/>
  <c r="HW47" i="1"/>
  <c r="HV47" i="1" s="1"/>
  <c r="HU47" i="1"/>
  <c r="HT47" i="1" s="1"/>
  <c r="HO47" i="1"/>
  <c r="HK47" i="1"/>
  <c r="HJ47" i="1" s="1"/>
  <c r="HI47" i="1"/>
  <c r="HG47" i="1"/>
  <c r="HE47" i="1"/>
  <c r="HD47" i="1" s="1"/>
  <c r="HC47" i="1"/>
  <c r="HB47" i="1" s="1"/>
  <c r="HA47" i="1"/>
  <c r="GZ47" i="1" s="1"/>
  <c r="GU47" i="1"/>
  <c r="GQ47" i="1"/>
  <c r="GP47" i="1" s="1"/>
  <c r="GM47" i="1"/>
  <c r="GK47" i="1"/>
  <c r="GJ47" i="1" s="1"/>
  <c r="GI47" i="1"/>
  <c r="GH47" i="1" s="1"/>
  <c r="GG47" i="1"/>
  <c r="GF47" i="1" s="1"/>
  <c r="GA47" i="1"/>
  <c r="FW47" i="1"/>
  <c r="FV47" i="1" s="1"/>
  <c r="FS47" i="1"/>
  <c r="FQ47" i="1"/>
  <c r="FP47" i="1" s="1"/>
  <c r="FO47" i="1"/>
  <c r="FN47" i="1" s="1"/>
  <c r="FM47" i="1"/>
  <c r="FL47" i="1" s="1"/>
  <c r="FG47" i="1"/>
  <c r="FC47" i="1"/>
  <c r="FB47" i="1" s="1"/>
  <c r="EY47" i="1"/>
  <c r="EW47" i="1"/>
  <c r="EV47" i="1" s="1"/>
  <c r="EU47" i="1"/>
  <c r="ET47" i="1" s="1"/>
  <c r="ES47" i="1"/>
  <c r="ER47" i="1" s="1"/>
  <c r="EM47" i="1"/>
  <c r="EI47" i="1"/>
  <c r="EH47" i="1" s="1"/>
  <c r="EE47" i="1"/>
  <c r="EC47" i="1"/>
  <c r="EB47" i="1" s="1"/>
  <c r="EA47" i="1"/>
  <c r="DZ47" i="1" s="1"/>
  <c r="DY47" i="1"/>
  <c r="DX47" i="1" s="1"/>
  <c r="DS47" i="1"/>
  <c r="DO47" i="1"/>
  <c r="DN47" i="1" s="1"/>
  <c r="DK47" i="1"/>
  <c r="DI47" i="1"/>
  <c r="DH47" i="1" s="1"/>
  <c r="DG47" i="1"/>
  <c r="DF47" i="1" s="1"/>
  <c r="DE47" i="1"/>
  <c r="DD47" i="1" s="1"/>
  <c r="CY47" i="1"/>
  <c r="CU47" i="1"/>
  <c r="CT47" i="1" s="1"/>
  <c r="CS47" i="1"/>
  <c r="CQ47" i="1"/>
  <c r="CP47" i="1" s="1"/>
  <c r="CO47" i="1"/>
  <c r="CN47" i="1" s="1"/>
  <c r="CM47" i="1"/>
  <c r="CL47" i="1" s="1"/>
  <c r="CK47" i="1"/>
  <c r="CJ47" i="1" s="1"/>
  <c r="CE47" i="1"/>
  <c r="CD47" i="1" s="1"/>
  <c r="CA47" i="1"/>
  <c r="BZ47" i="1" s="1"/>
  <c r="BY47" i="1"/>
  <c r="BW47" i="1"/>
  <c r="BV47" i="1" s="1"/>
  <c r="BU47" i="1"/>
  <c r="BT47" i="1" s="1"/>
  <c r="BS47" i="1"/>
  <c r="BR47" i="1" s="1"/>
  <c r="BQ47" i="1"/>
  <c r="BP47" i="1" s="1"/>
  <c r="BK47" i="1"/>
  <c r="BJ47" i="1" s="1"/>
  <c r="BG47" i="1"/>
  <c r="BF47" i="1" s="1"/>
  <c r="BE47" i="1"/>
  <c r="BC47" i="1"/>
  <c r="BB47" i="1" s="1"/>
  <c r="BA47" i="1"/>
  <c r="AZ47" i="1" s="1"/>
  <c r="AY47" i="1"/>
  <c r="AX47" i="1" s="1"/>
  <c r="AW47" i="1"/>
  <c r="AV47" i="1" s="1"/>
  <c r="AQ47" i="1"/>
  <c r="AP47" i="1" s="1"/>
  <c r="AM47" i="1"/>
  <c r="AL47" i="1" s="1"/>
  <c r="AI47" i="1"/>
  <c r="AH47" i="1" s="1"/>
  <c r="AG47" i="1"/>
  <c r="AF47" i="1" s="1"/>
  <c r="AE47" i="1"/>
  <c r="AD47" i="1" s="1"/>
  <c r="AC47" i="1"/>
  <c r="AB47" i="1" s="1"/>
  <c r="W47" i="1"/>
  <c r="V47" i="1" s="1"/>
  <c r="S47" i="1"/>
  <c r="R47" i="1" s="1"/>
  <c r="O47" i="1"/>
  <c r="N47" i="1" s="1"/>
  <c r="M47" i="1"/>
  <c r="L47" i="1" s="1"/>
  <c r="K47" i="1"/>
  <c r="J47" i="1" s="1"/>
  <c r="I47" i="1"/>
  <c r="H47" i="1" s="1"/>
  <c r="G47" i="1"/>
  <c r="PF47" i="1" s="1"/>
  <c r="PG46" i="1"/>
  <c r="PC46" i="1"/>
  <c r="OY46" i="1"/>
  <c r="OW46" i="1"/>
  <c r="OU46" i="1"/>
  <c r="OS46" i="1"/>
  <c r="PA46" i="1" s="1"/>
  <c r="OM46" i="1"/>
  <c r="OI46" i="1"/>
  <c r="OE46" i="1"/>
  <c r="OC46" i="1"/>
  <c r="OA46" i="1"/>
  <c r="NY46" i="1"/>
  <c r="OG46" i="1" s="1"/>
  <c r="NS46" i="1"/>
  <c r="NO46" i="1"/>
  <c r="NK46" i="1"/>
  <c r="NI46" i="1"/>
  <c r="NG46" i="1"/>
  <c r="NE46" i="1"/>
  <c r="NM46" i="1" s="1"/>
  <c r="MY46" i="1"/>
  <c r="MU46" i="1"/>
  <c r="MQ46" i="1"/>
  <c r="MO46" i="1"/>
  <c r="MM46" i="1"/>
  <c r="MK46" i="1"/>
  <c r="MS46" i="1" s="1"/>
  <c r="ME46" i="1"/>
  <c r="MA46" i="1"/>
  <c r="LW46" i="1"/>
  <c r="LU46" i="1"/>
  <c r="LS46" i="1"/>
  <c r="LQ46" i="1"/>
  <c r="LY46" i="1" s="1"/>
  <c r="LK46" i="1"/>
  <c r="LG46" i="1"/>
  <c r="LC46" i="1"/>
  <c r="LA46" i="1"/>
  <c r="KY46" i="1"/>
  <c r="KW46" i="1"/>
  <c r="LE46" i="1" s="1"/>
  <c r="KQ46" i="1"/>
  <c r="KM46" i="1"/>
  <c r="KI46" i="1"/>
  <c r="KG46" i="1"/>
  <c r="KE46" i="1"/>
  <c r="KC46" i="1"/>
  <c r="JW46" i="1"/>
  <c r="JS46" i="1"/>
  <c r="JO46" i="1"/>
  <c r="JM46" i="1"/>
  <c r="JK46" i="1"/>
  <c r="JI46" i="1"/>
  <c r="JC46" i="1"/>
  <c r="IY46" i="1"/>
  <c r="IU46" i="1"/>
  <c r="IS46" i="1"/>
  <c r="IQ46" i="1"/>
  <c r="IO46" i="1"/>
  <c r="II46" i="1"/>
  <c r="IE46" i="1"/>
  <c r="IA46" i="1"/>
  <c r="HY46" i="1"/>
  <c r="HW46" i="1"/>
  <c r="HU46" i="1"/>
  <c r="HO46" i="1"/>
  <c r="HK46" i="1"/>
  <c r="HG46" i="1"/>
  <c r="HE46" i="1"/>
  <c r="HC46" i="1"/>
  <c r="HA46" i="1"/>
  <c r="GU46" i="1"/>
  <c r="GQ46" i="1"/>
  <c r="GP46" i="1" s="1"/>
  <c r="GM46" i="1"/>
  <c r="GK46" i="1"/>
  <c r="GI46" i="1"/>
  <c r="GG46" i="1"/>
  <c r="GA46" i="1"/>
  <c r="FW46" i="1"/>
  <c r="FV46" i="1" s="1"/>
  <c r="FS46" i="1"/>
  <c r="FQ46" i="1"/>
  <c r="FO46" i="1"/>
  <c r="FN46" i="1" s="1"/>
  <c r="FM46" i="1"/>
  <c r="FG46" i="1"/>
  <c r="FC46" i="1"/>
  <c r="FB46" i="1" s="1"/>
  <c r="EY46" i="1"/>
  <c r="EW46" i="1"/>
  <c r="EU46" i="1"/>
  <c r="ET46" i="1" s="1"/>
  <c r="ES46" i="1"/>
  <c r="EM46" i="1"/>
  <c r="EI46" i="1"/>
  <c r="EH46" i="1" s="1"/>
  <c r="EE46" i="1"/>
  <c r="EC46" i="1"/>
  <c r="EA46" i="1"/>
  <c r="DZ46" i="1" s="1"/>
  <c r="DY46" i="1"/>
  <c r="DS46" i="1"/>
  <c r="DO46" i="1"/>
  <c r="DN46" i="1" s="1"/>
  <c r="DK46" i="1"/>
  <c r="DI46" i="1"/>
  <c r="DG46" i="1"/>
  <c r="DF46" i="1" s="1"/>
  <c r="DE46" i="1"/>
  <c r="CY46" i="1"/>
  <c r="CU46" i="1"/>
  <c r="CT46" i="1" s="1"/>
  <c r="CQ46" i="1"/>
  <c r="CO46" i="1"/>
  <c r="CM46" i="1"/>
  <c r="CL46" i="1" s="1"/>
  <c r="CK46" i="1"/>
  <c r="CE46" i="1"/>
  <c r="CA46" i="1"/>
  <c r="BZ46" i="1" s="1"/>
  <c r="BW46" i="1"/>
  <c r="BU46" i="1"/>
  <c r="BS46" i="1"/>
  <c r="BR46" i="1" s="1"/>
  <c r="BQ46" i="1"/>
  <c r="BK46" i="1"/>
  <c r="BG46" i="1"/>
  <c r="BF46" i="1" s="1"/>
  <c r="BC46" i="1"/>
  <c r="BA46" i="1"/>
  <c r="AY46" i="1"/>
  <c r="AX46" i="1" s="1"/>
  <c r="AW46" i="1"/>
  <c r="AQ46" i="1"/>
  <c r="AM46" i="1"/>
  <c r="AL46" i="1" s="1"/>
  <c r="AI46" i="1"/>
  <c r="AH46" i="1" s="1"/>
  <c r="AG46" i="1"/>
  <c r="AE46" i="1"/>
  <c r="AD46" i="1" s="1"/>
  <c r="AC46" i="1"/>
  <c r="W46" i="1"/>
  <c r="S46" i="1"/>
  <c r="R46" i="1" s="1"/>
  <c r="O46" i="1"/>
  <c r="N46" i="1" s="1"/>
  <c r="M46" i="1"/>
  <c r="K46" i="1"/>
  <c r="J46" i="1" s="1"/>
  <c r="I46" i="1"/>
  <c r="G46" i="1"/>
  <c r="OW45" i="1"/>
  <c r="OW48" i="1" s="1"/>
  <c r="OV45" i="1"/>
  <c r="OM45" i="1"/>
  <c r="OM48" i="1" s="1"/>
  <c r="OI45" i="1"/>
  <c r="OE45" i="1"/>
  <c r="OE48" i="1" s="1"/>
  <c r="OA45" i="1"/>
  <c r="NY45" i="1"/>
  <c r="NY48" i="1" s="1"/>
  <c r="NX45" i="1"/>
  <c r="NI45" i="1"/>
  <c r="NI48" i="1" s="1"/>
  <c r="NH45" i="1"/>
  <c r="MY45" i="1"/>
  <c r="MY48" i="1" s="1"/>
  <c r="MU45" i="1"/>
  <c r="MQ45" i="1"/>
  <c r="MQ48" i="1" s="1"/>
  <c r="MM45" i="1"/>
  <c r="LU45" i="1"/>
  <c r="LU48" i="1" s="1"/>
  <c r="LK45" i="1"/>
  <c r="LK48" i="1" s="1"/>
  <c r="LG45" i="1"/>
  <c r="LC45" i="1"/>
  <c r="LC48" i="1" s="1"/>
  <c r="KY45" i="1"/>
  <c r="KG45" i="1"/>
  <c r="KG48" i="1" s="1"/>
  <c r="KF45" i="1"/>
  <c r="JW45" i="1"/>
  <c r="JW48" i="1" s="1"/>
  <c r="JS45" i="1"/>
  <c r="JO45" i="1"/>
  <c r="JO48" i="1" s="1"/>
  <c r="JK45" i="1"/>
  <c r="IS45" i="1"/>
  <c r="IS48" i="1" s="1"/>
  <c r="II45" i="1"/>
  <c r="II48" i="1" s="1"/>
  <c r="IE45" i="1"/>
  <c r="IA45" i="1"/>
  <c r="IA48" i="1" s="1"/>
  <c r="HW45" i="1"/>
  <c r="HE45" i="1"/>
  <c r="HE48" i="1" s="1"/>
  <c r="HD45" i="1"/>
  <c r="GU45" i="1"/>
  <c r="GQ45" i="1"/>
  <c r="GM45" i="1"/>
  <c r="GM48" i="1" s="1"/>
  <c r="GI45" i="1"/>
  <c r="FW45" i="1"/>
  <c r="FS45" i="1"/>
  <c r="FO45" i="1"/>
  <c r="FM45" i="1"/>
  <c r="FM48" i="1" s="1"/>
  <c r="FL45" i="1"/>
  <c r="EY45" i="1"/>
  <c r="EW45" i="1"/>
  <c r="EW48" i="1" s="1"/>
  <c r="EV45" i="1"/>
  <c r="EU45" i="1"/>
  <c r="ES45" i="1"/>
  <c r="ES48" i="1" s="1"/>
  <c r="EM45" i="1"/>
  <c r="EA45" i="1"/>
  <c r="DK45" i="1"/>
  <c r="DI45" i="1"/>
  <c r="DI48" i="1" s="1"/>
  <c r="DH45" i="1"/>
  <c r="DG45" i="1"/>
  <c r="DE45" i="1"/>
  <c r="DE48" i="1" s="1"/>
  <c r="CQ45" i="1"/>
  <c r="CO45" i="1"/>
  <c r="CO48" i="1" s="1"/>
  <c r="CN45" i="1"/>
  <c r="CM45" i="1"/>
  <c r="CE45" i="1"/>
  <c r="BW45" i="1"/>
  <c r="BU45" i="1"/>
  <c r="BU48" i="1" s="1"/>
  <c r="BS45" i="1"/>
  <c r="BA45" i="1"/>
  <c r="BA48" i="1" s="1"/>
  <c r="AW45" i="1"/>
  <c r="AW48" i="1" s="1"/>
  <c r="AG45" i="1"/>
  <c r="AG48" i="1" s="1"/>
  <c r="AF45" i="1"/>
  <c r="W45" i="1"/>
  <c r="G45" i="1"/>
  <c r="AZ45" i="1" s="1"/>
  <c r="OY44" i="1"/>
  <c r="OX44" i="1"/>
  <c r="OW44" i="1"/>
  <c r="OV44" i="1" s="1"/>
  <c r="NY44" i="1"/>
  <c r="NX44" i="1"/>
  <c r="NK44" i="1"/>
  <c r="NJ44" i="1"/>
  <c r="NE44" i="1"/>
  <c r="ND44" i="1" s="1"/>
  <c r="MO44" i="1"/>
  <c r="MN44" i="1" s="1"/>
  <c r="ME44" i="1"/>
  <c r="MD44" i="1"/>
  <c r="LU44" i="1"/>
  <c r="LT44" i="1" s="1"/>
  <c r="LA44" i="1"/>
  <c r="KZ44" i="1"/>
  <c r="KQ44" i="1"/>
  <c r="KP44" i="1"/>
  <c r="KI44" i="1"/>
  <c r="KH44" i="1"/>
  <c r="KE44" i="1"/>
  <c r="KD44" i="1"/>
  <c r="JS44" i="1"/>
  <c r="JR44" i="1"/>
  <c r="IS44" i="1"/>
  <c r="IR44" i="1" s="1"/>
  <c r="IO44" i="1"/>
  <c r="IN44" i="1" s="1"/>
  <c r="IE44" i="1"/>
  <c r="ID44" i="1"/>
  <c r="HE44" i="1"/>
  <c r="HD44" i="1"/>
  <c r="HA44" i="1"/>
  <c r="GZ44" i="1" s="1"/>
  <c r="GQ44" i="1"/>
  <c r="GP44" i="1"/>
  <c r="FS44" i="1"/>
  <c r="FR44" i="1"/>
  <c r="FQ44" i="1"/>
  <c r="FP44" i="1" s="1"/>
  <c r="EY44" i="1"/>
  <c r="EX44" i="1"/>
  <c r="EW44" i="1"/>
  <c r="EV44" i="1" s="1"/>
  <c r="ES44" i="1"/>
  <c r="EM44" i="1"/>
  <c r="EL44" i="1"/>
  <c r="EE44" i="1"/>
  <c r="ED44" i="1"/>
  <c r="EA44" i="1"/>
  <c r="DZ44" i="1"/>
  <c r="DY44" i="1"/>
  <c r="DK44" i="1"/>
  <c r="DJ44" i="1"/>
  <c r="DG44" i="1"/>
  <c r="DF44" i="1"/>
  <c r="DE44" i="1"/>
  <c r="CY44" i="1"/>
  <c r="CX44" i="1"/>
  <c r="CO44" i="1"/>
  <c r="CN44" i="1"/>
  <c r="CM44" i="1"/>
  <c r="CL44" i="1"/>
  <c r="CK44" i="1"/>
  <c r="CA44" i="1"/>
  <c r="BZ44" i="1"/>
  <c r="BU44" i="1"/>
  <c r="BT44" i="1"/>
  <c r="BS44" i="1"/>
  <c r="BR44" i="1"/>
  <c r="BQ44" i="1"/>
  <c r="BC44" i="1"/>
  <c r="BB44" i="1"/>
  <c r="AG44" i="1"/>
  <c r="AF44" i="1" s="1"/>
  <c r="AC44" i="1"/>
  <c r="AB44" i="1" s="1"/>
  <c r="O44" i="1"/>
  <c r="N44" i="1"/>
  <c r="K44" i="1"/>
  <c r="J44" i="1"/>
  <c r="I44" i="1"/>
  <c r="G44" i="1"/>
  <c r="D34" i="1"/>
  <c r="D33" i="1"/>
  <c r="D31" i="1"/>
  <c r="D30" i="1"/>
  <c r="PF24" i="1"/>
  <c r="OL24" i="1"/>
  <c r="NR24" i="1"/>
  <c r="MX24" i="1"/>
  <c r="MD24" i="1"/>
  <c r="LJ24" i="1"/>
  <c r="KP24" i="1"/>
  <c r="JV24" i="1"/>
  <c r="JB24" i="1"/>
  <c r="IH24" i="1"/>
  <c r="HN24" i="1"/>
  <c r="GT24" i="1"/>
  <c r="FZ24" i="1"/>
  <c r="FF24" i="1"/>
  <c r="EL24" i="1"/>
  <c r="DS24" i="1"/>
  <c r="DR24" i="1"/>
  <c r="DK24" i="1"/>
  <c r="DI24" i="1"/>
  <c r="DG24" i="1"/>
  <c r="CX24" i="1"/>
  <c r="CD24" i="1"/>
  <c r="BJ24" i="1"/>
  <c r="AP24" i="1"/>
  <c r="V24" i="1"/>
  <c r="PG23" i="1"/>
  <c r="PF23" i="1"/>
  <c r="CO23" i="1"/>
  <c r="CN23" i="1" s="1"/>
  <c r="BW23" i="1"/>
  <c r="BV23" i="1"/>
  <c r="W23" i="1"/>
  <c r="V23" i="1"/>
  <c r="C23" i="1"/>
  <c r="C22" i="1"/>
  <c r="G21" i="1"/>
  <c r="C21" i="1"/>
  <c r="G20" i="1"/>
  <c r="C20" i="1"/>
  <c r="G19" i="1"/>
  <c r="C19" i="1"/>
  <c r="G18" i="1"/>
  <c r="C18" i="1"/>
  <c r="IO17" i="1"/>
  <c r="EE17" i="1"/>
  <c r="DY17" i="1"/>
  <c r="DI17" i="1"/>
  <c r="DH17" i="1" s="1"/>
  <c r="AY17" i="1"/>
  <c r="AW17" i="1"/>
  <c r="AV17" i="1" s="1"/>
  <c r="W17" i="1"/>
  <c r="G17" i="1"/>
  <c r="IN17" i="1" s="1"/>
  <c r="C17" i="1"/>
  <c r="PG16" i="1"/>
  <c r="PF16" i="1" s="1"/>
  <c r="PC16" i="1"/>
  <c r="PB16" i="1" s="1"/>
  <c r="OY16" i="1"/>
  <c r="OX16" i="1" s="1"/>
  <c r="OW16" i="1"/>
  <c r="OV16" i="1" s="1"/>
  <c r="OU16" i="1"/>
  <c r="OT16" i="1" s="1"/>
  <c r="OS16" i="1"/>
  <c r="OR16" i="1" s="1"/>
  <c r="OM16" i="1"/>
  <c r="OL16" i="1" s="1"/>
  <c r="OI16" i="1"/>
  <c r="OH16" i="1"/>
  <c r="OE16" i="1"/>
  <c r="OD16" i="1"/>
  <c r="OC16" i="1"/>
  <c r="OB16" i="1" s="1"/>
  <c r="OA16" i="1"/>
  <c r="NZ16" i="1"/>
  <c r="NY16" i="1"/>
  <c r="NX16" i="1" s="1"/>
  <c r="NS16" i="1"/>
  <c r="NR16" i="1" s="1"/>
  <c r="NO16" i="1"/>
  <c r="NN16" i="1" s="1"/>
  <c r="NK16" i="1"/>
  <c r="NJ16" i="1" s="1"/>
  <c r="NI16" i="1"/>
  <c r="NH16" i="1" s="1"/>
  <c r="NG16" i="1"/>
  <c r="NF16" i="1" s="1"/>
  <c r="NE16" i="1"/>
  <c r="ND16" i="1" s="1"/>
  <c r="MY16" i="1"/>
  <c r="MX16" i="1" s="1"/>
  <c r="MU16" i="1"/>
  <c r="MT16" i="1"/>
  <c r="MQ16" i="1"/>
  <c r="MP16" i="1"/>
  <c r="MO16" i="1"/>
  <c r="MN16" i="1" s="1"/>
  <c r="MM16" i="1"/>
  <c r="ML16" i="1"/>
  <c r="MK16" i="1"/>
  <c r="MJ16" i="1" s="1"/>
  <c r="ME16" i="1"/>
  <c r="MD16" i="1" s="1"/>
  <c r="MA16" i="1"/>
  <c r="LZ16" i="1" s="1"/>
  <c r="LW16" i="1"/>
  <c r="LV16" i="1" s="1"/>
  <c r="LU16" i="1"/>
  <c r="LT16" i="1" s="1"/>
  <c r="LS16" i="1"/>
  <c r="LR16" i="1" s="1"/>
  <c r="LQ16" i="1"/>
  <c r="LP16" i="1" s="1"/>
  <c r="LK16" i="1"/>
  <c r="LJ16" i="1" s="1"/>
  <c r="LG16" i="1"/>
  <c r="LF16" i="1"/>
  <c r="LC16" i="1"/>
  <c r="LB16" i="1"/>
  <c r="LA16" i="1"/>
  <c r="KZ16" i="1" s="1"/>
  <c r="KY16" i="1"/>
  <c r="KX16" i="1"/>
  <c r="KW16" i="1"/>
  <c r="KV16" i="1" s="1"/>
  <c r="KQ16" i="1"/>
  <c r="KP16" i="1" s="1"/>
  <c r="KM16" i="1"/>
  <c r="KL16" i="1" s="1"/>
  <c r="KI16" i="1"/>
  <c r="KH16" i="1" s="1"/>
  <c r="KG16" i="1"/>
  <c r="KF16" i="1" s="1"/>
  <c r="KE16" i="1"/>
  <c r="KD16" i="1" s="1"/>
  <c r="KC16" i="1"/>
  <c r="KB16" i="1" s="1"/>
  <c r="JW16" i="1"/>
  <c r="JV16" i="1" s="1"/>
  <c r="JS16" i="1"/>
  <c r="JR16" i="1"/>
  <c r="JO16" i="1"/>
  <c r="JN16" i="1"/>
  <c r="JM16" i="1"/>
  <c r="JL16" i="1" s="1"/>
  <c r="JK16" i="1"/>
  <c r="JJ16" i="1"/>
  <c r="JI16" i="1"/>
  <c r="JH16" i="1" s="1"/>
  <c r="JC16" i="1"/>
  <c r="JB16" i="1" s="1"/>
  <c r="IY16" i="1"/>
  <c r="IX16" i="1" s="1"/>
  <c r="IU16" i="1"/>
  <c r="IT16" i="1" s="1"/>
  <c r="IS16" i="1"/>
  <c r="IR16" i="1" s="1"/>
  <c r="IQ16" i="1"/>
  <c r="IP16" i="1" s="1"/>
  <c r="IO16" i="1"/>
  <c r="IN16" i="1" s="1"/>
  <c r="II16" i="1"/>
  <c r="IH16" i="1" s="1"/>
  <c r="IE16" i="1"/>
  <c r="ID16" i="1"/>
  <c r="IA16" i="1"/>
  <c r="HZ16" i="1"/>
  <c r="HY16" i="1"/>
  <c r="HX16" i="1" s="1"/>
  <c r="HW16" i="1"/>
  <c r="HV16" i="1"/>
  <c r="HU16" i="1"/>
  <c r="HT16" i="1" s="1"/>
  <c r="HO16" i="1"/>
  <c r="HN16" i="1" s="1"/>
  <c r="HK16" i="1"/>
  <c r="HJ16" i="1" s="1"/>
  <c r="HG16" i="1"/>
  <c r="HF16" i="1" s="1"/>
  <c r="HE16" i="1"/>
  <c r="HD16" i="1" s="1"/>
  <c r="HC16" i="1"/>
  <c r="HB16" i="1" s="1"/>
  <c r="HA16" i="1"/>
  <c r="GZ16" i="1" s="1"/>
  <c r="GU16" i="1"/>
  <c r="GT16" i="1" s="1"/>
  <c r="GQ16" i="1"/>
  <c r="GP16" i="1"/>
  <c r="GM16" i="1"/>
  <c r="GL16" i="1"/>
  <c r="GK16" i="1"/>
  <c r="GJ16" i="1" s="1"/>
  <c r="GI16" i="1"/>
  <c r="GH16" i="1"/>
  <c r="GG16" i="1"/>
  <c r="GF16" i="1" s="1"/>
  <c r="GA16" i="1"/>
  <c r="FZ16" i="1" s="1"/>
  <c r="FG16" i="1"/>
  <c r="FF16" i="1" s="1"/>
  <c r="EY16" i="1"/>
  <c r="EX16" i="1"/>
  <c r="EW16" i="1"/>
  <c r="EV16" i="1" s="1"/>
  <c r="ES16" i="1"/>
  <c r="ER16" i="1" s="1"/>
  <c r="EM16" i="1"/>
  <c r="EL16" i="1" s="1"/>
  <c r="EE16" i="1"/>
  <c r="ED16" i="1" s="1"/>
  <c r="EC16" i="1"/>
  <c r="EB16" i="1" s="1"/>
  <c r="EA16" i="1"/>
  <c r="DZ16" i="1" s="1"/>
  <c r="DY16" i="1"/>
  <c r="DX16" i="1" s="1"/>
  <c r="DS16" i="1"/>
  <c r="DR16" i="1" s="1"/>
  <c r="DK16" i="1"/>
  <c r="DJ16" i="1"/>
  <c r="DI16" i="1"/>
  <c r="DH16" i="1" s="1"/>
  <c r="DG16" i="1"/>
  <c r="DF16" i="1"/>
  <c r="DE16" i="1"/>
  <c r="DD16" i="1" s="1"/>
  <c r="CY16" i="1"/>
  <c r="CX16" i="1" s="1"/>
  <c r="CQ16" i="1"/>
  <c r="CP16" i="1" s="1"/>
  <c r="CO16" i="1"/>
  <c r="CN16" i="1" s="1"/>
  <c r="CK16" i="1"/>
  <c r="CJ16" i="1" s="1"/>
  <c r="CE16" i="1"/>
  <c r="CD16" i="1" s="1"/>
  <c r="BW16" i="1"/>
  <c r="BV16" i="1"/>
  <c r="BU16" i="1"/>
  <c r="BT16" i="1" s="1"/>
  <c r="BS16" i="1"/>
  <c r="BR16" i="1"/>
  <c r="BK16" i="1"/>
  <c r="BJ16" i="1" s="1"/>
  <c r="BC16" i="1"/>
  <c r="BB16" i="1" s="1"/>
  <c r="BA16" i="1"/>
  <c r="AZ16" i="1" s="1"/>
  <c r="AY16" i="1"/>
  <c r="AX16" i="1" s="1"/>
  <c r="AW16" i="1"/>
  <c r="AV16" i="1" s="1"/>
  <c r="AQ16" i="1"/>
  <c r="AP16" i="1" s="1"/>
  <c r="AI16" i="1"/>
  <c r="AH16" i="1"/>
  <c r="AG16" i="1"/>
  <c r="AF16" i="1" s="1"/>
  <c r="AE16" i="1"/>
  <c r="AD16" i="1"/>
  <c r="AC16" i="1"/>
  <c r="AB16" i="1" s="1"/>
  <c r="W16" i="1"/>
  <c r="V16" i="1" s="1"/>
  <c r="M16" i="1"/>
  <c r="L16" i="1" s="1"/>
  <c r="K16" i="1"/>
  <c r="J16" i="1" s="1"/>
  <c r="C16" i="1"/>
  <c r="AW15" i="1"/>
  <c r="C15" i="1"/>
  <c r="BC14" i="1"/>
  <c r="BB14" i="1"/>
  <c r="G14" i="1"/>
  <c r="C14" i="1"/>
  <c r="PC13" i="1"/>
  <c r="PB13" i="1" s="1"/>
  <c r="OW13" i="1"/>
  <c r="OI13" i="1"/>
  <c r="OC13" i="1"/>
  <c r="NO13" i="1"/>
  <c r="NN13" i="1" s="1"/>
  <c r="NI13" i="1"/>
  <c r="MU13" i="1"/>
  <c r="MO13" i="1"/>
  <c r="MA13" i="1"/>
  <c r="LU13" i="1"/>
  <c r="LG13" i="1"/>
  <c r="LA13" i="1"/>
  <c r="KM13" i="1"/>
  <c r="KL13" i="1" s="1"/>
  <c r="KG13" i="1"/>
  <c r="JS13" i="1"/>
  <c r="JR13" i="1" s="1"/>
  <c r="JM13" i="1"/>
  <c r="IY13" i="1"/>
  <c r="IX13" i="1" s="1"/>
  <c r="IS13" i="1"/>
  <c r="IE13" i="1"/>
  <c r="HY13" i="1"/>
  <c r="HK13" i="1"/>
  <c r="HJ13" i="1" s="1"/>
  <c r="HE13" i="1"/>
  <c r="GQ13" i="1"/>
  <c r="GK13" i="1"/>
  <c r="EY13" i="1"/>
  <c r="EX13" i="1" s="1"/>
  <c r="EW13" i="1"/>
  <c r="EU13" i="1"/>
  <c r="ES13" i="1"/>
  <c r="EM13" i="1"/>
  <c r="EL13" i="1" s="1"/>
  <c r="EE13" i="1"/>
  <c r="DY13" i="1"/>
  <c r="DS13" i="1"/>
  <c r="DR13" i="1" s="1"/>
  <c r="DK13" i="1"/>
  <c r="DJ13" i="1" s="1"/>
  <c r="DI13" i="1"/>
  <c r="DE13" i="1"/>
  <c r="CQ13" i="1"/>
  <c r="CO13" i="1"/>
  <c r="CK13" i="1"/>
  <c r="CE13" i="1"/>
  <c r="BW13" i="1"/>
  <c r="BV13" i="1" s="1"/>
  <c r="BS13" i="1"/>
  <c r="BQ13" i="1"/>
  <c r="BK13" i="1"/>
  <c r="BC13" i="1"/>
  <c r="BA13" i="1"/>
  <c r="AY13" i="1"/>
  <c r="AX13" i="1" s="1"/>
  <c r="AQ13" i="1"/>
  <c r="AP13" i="1" s="1"/>
  <c r="AG13" i="1"/>
  <c r="I13" i="1"/>
  <c r="G13" i="1"/>
  <c r="KZ13" i="1" s="1"/>
  <c r="C13" i="1"/>
  <c r="G12" i="1"/>
  <c r="C12" i="1"/>
  <c r="C11" i="1"/>
  <c r="PG10" i="1"/>
  <c r="PF10" i="1"/>
  <c r="PC10" i="1"/>
  <c r="PB10" i="1"/>
  <c r="OY10" i="1"/>
  <c r="OX10" i="1"/>
  <c r="OW10" i="1"/>
  <c r="OV10" i="1" s="1"/>
  <c r="OU10" i="1"/>
  <c r="OT10" i="1"/>
  <c r="OS10" i="1"/>
  <c r="PA10" i="1" s="1"/>
  <c r="OR10" i="1"/>
  <c r="OM10" i="1"/>
  <c r="OL10" i="1"/>
  <c r="OI10" i="1"/>
  <c r="OH10" i="1"/>
  <c r="OE10" i="1"/>
  <c r="OD10" i="1"/>
  <c r="OC10" i="1"/>
  <c r="OB10" i="1" s="1"/>
  <c r="OA10" i="1"/>
  <c r="NZ10" i="1"/>
  <c r="NY10" i="1"/>
  <c r="OG10" i="1" s="1"/>
  <c r="NX10" i="1"/>
  <c r="NS10" i="1"/>
  <c r="NR10" i="1"/>
  <c r="NO10" i="1"/>
  <c r="NN10" i="1"/>
  <c r="NK10" i="1"/>
  <c r="NJ10" i="1"/>
  <c r="NI10" i="1"/>
  <c r="NH10" i="1" s="1"/>
  <c r="NG10" i="1"/>
  <c r="NF10" i="1"/>
  <c r="NE10" i="1"/>
  <c r="NM10" i="1" s="1"/>
  <c r="ND10" i="1"/>
  <c r="MY10" i="1"/>
  <c r="MX10" i="1"/>
  <c r="MU10" i="1"/>
  <c r="MT10" i="1"/>
  <c r="MQ10" i="1"/>
  <c r="MP10" i="1"/>
  <c r="MO10" i="1"/>
  <c r="MN10" i="1" s="1"/>
  <c r="MM10" i="1"/>
  <c r="ML10" i="1"/>
  <c r="MK10" i="1"/>
  <c r="MS10" i="1" s="1"/>
  <c r="MJ10" i="1"/>
  <c r="ME10" i="1"/>
  <c r="MD10" i="1"/>
  <c r="MA10" i="1"/>
  <c r="LZ10" i="1"/>
  <c r="LW10" i="1"/>
  <c r="LV10" i="1"/>
  <c r="LU10" i="1"/>
  <c r="LT10" i="1" s="1"/>
  <c r="LS10" i="1"/>
  <c r="LR10" i="1"/>
  <c r="LQ10" i="1"/>
  <c r="LY10" i="1" s="1"/>
  <c r="LP10" i="1"/>
  <c r="LK10" i="1"/>
  <c r="LJ10" i="1"/>
  <c r="LG10" i="1"/>
  <c r="LF10" i="1"/>
  <c r="LC10" i="1"/>
  <c r="LB10" i="1"/>
  <c r="LA10" i="1"/>
  <c r="KZ10" i="1" s="1"/>
  <c r="KY10" i="1"/>
  <c r="KX10" i="1"/>
  <c r="KW10" i="1"/>
  <c r="LE10" i="1" s="1"/>
  <c r="KV10" i="1"/>
  <c r="KQ10" i="1"/>
  <c r="KP10" i="1"/>
  <c r="KM10" i="1"/>
  <c r="KL10" i="1"/>
  <c r="KI10" i="1"/>
  <c r="KH10" i="1"/>
  <c r="KG10" i="1"/>
  <c r="KF10" i="1" s="1"/>
  <c r="KE10" i="1"/>
  <c r="KD10" i="1"/>
  <c r="KC10" i="1"/>
  <c r="KK10" i="1" s="1"/>
  <c r="KB10" i="1"/>
  <c r="JW10" i="1"/>
  <c r="JV10" i="1"/>
  <c r="JS10" i="1"/>
  <c r="JR10" i="1"/>
  <c r="JO10" i="1"/>
  <c r="JN10" i="1"/>
  <c r="JM10" i="1"/>
  <c r="JL10" i="1" s="1"/>
  <c r="JK10" i="1"/>
  <c r="JJ10" i="1"/>
  <c r="JI10" i="1"/>
  <c r="JQ10" i="1" s="1"/>
  <c r="JH10" i="1"/>
  <c r="JC10" i="1"/>
  <c r="JB10" i="1"/>
  <c r="IY10" i="1"/>
  <c r="IX10" i="1"/>
  <c r="IU10" i="1"/>
  <c r="IT10" i="1"/>
  <c r="IS10" i="1"/>
  <c r="IR10" i="1" s="1"/>
  <c r="IQ10" i="1"/>
  <c r="IP10" i="1"/>
  <c r="IO10" i="1"/>
  <c r="IW10" i="1" s="1"/>
  <c r="IN10" i="1"/>
  <c r="II10" i="1"/>
  <c r="IH10" i="1"/>
  <c r="IE10" i="1"/>
  <c r="ID10" i="1"/>
  <c r="IA10" i="1"/>
  <c r="HZ10" i="1"/>
  <c r="HY10" i="1"/>
  <c r="HX10" i="1" s="1"/>
  <c r="HW10" i="1"/>
  <c r="HV10" i="1"/>
  <c r="HU10" i="1"/>
  <c r="IC10" i="1" s="1"/>
  <c r="HT10" i="1"/>
  <c r="HO10" i="1"/>
  <c r="HN10" i="1"/>
  <c r="HK10" i="1"/>
  <c r="HJ10" i="1"/>
  <c r="HG10" i="1"/>
  <c r="HF10" i="1"/>
  <c r="HE10" i="1"/>
  <c r="HD10" i="1" s="1"/>
  <c r="HC10" i="1"/>
  <c r="HB10" i="1"/>
  <c r="HA10" i="1"/>
  <c r="HI10" i="1" s="1"/>
  <c r="GZ10" i="1"/>
  <c r="GU10" i="1"/>
  <c r="GT10" i="1"/>
  <c r="GQ10" i="1"/>
  <c r="GP10" i="1"/>
  <c r="GM10" i="1"/>
  <c r="GL10" i="1"/>
  <c r="GK10" i="1"/>
  <c r="GJ10" i="1" s="1"/>
  <c r="GI10" i="1"/>
  <c r="GH10" i="1"/>
  <c r="GG10" i="1"/>
  <c r="GO10" i="1" s="1"/>
  <c r="GF10" i="1"/>
  <c r="GA10" i="1"/>
  <c r="FZ10" i="1"/>
  <c r="FW10" i="1"/>
  <c r="FV10" i="1"/>
  <c r="FS10" i="1"/>
  <c r="FR10" i="1"/>
  <c r="FQ10" i="1"/>
  <c r="FP10" i="1" s="1"/>
  <c r="FO10" i="1"/>
  <c r="FN10" i="1"/>
  <c r="FM10" i="1"/>
  <c r="FU10" i="1" s="1"/>
  <c r="FL10" i="1"/>
  <c r="FG10" i="1"/>
  <c r="FF10" i="1"/>
  <c r="FC10" i="1"/>
  <c r="FB10" i="1"/>
  <c r="EY10" i="1"/>
  <c r="EX10" i="1"/>
  <c r="EW10" i="1"/>
  <c r="EV10" i="1" s="1"/>
  <c r="EU10" i="1"/>
  <c r="ET10" i="1"/>
  <c r="ES10" i="1"/>
  <c r="FA10" i="1" s="1"/>
  <c r="ER10" i="1"/>
  <c r="EM10" i="1"/>
  <c r="EL10" i="1"/>
  <c r="EI10" i="1"/>
  <c r="EH10" i="1"/>
  <c r="EE10" i="1"/>
  <c r="ED10" i="1"/>
  <c r="EC10" i="1"/>
  <c r="EB10" i="1" s="1"/>
  <c r="EA10" i="1"/>
  <c r="DZ10" i="1"/>
  <c r="DY10" i="1"/>
  <c r="EG10" i="1" s="1"/>
  <c r="DX10" i="1"/>
  <c r="DS10" i="1"/>
  <c r="DR10" i="1"/>
  <c r="DO10" i="1"/>
  <c r="DN10" i="1"/>
  <c r="DK10" i="1"/>
  <c r="DJ10" i="1"/>
  <c r="DI10" i="1"/>
  <c r="DH10" i="1" s="1"/>
  <c r="DG10" i="1"/>
  <c r="DF10" i="1"/>
  <c r="DE10" i="1"/>
  <c r="DM10" i="1" s="1"/>
  <c r="DD10" i="1"/>
  <c r="CY10" i="1"/>
  <c r="CX10" i="1"/>
  <c r="CU10" i="1"/>
  <c r="CT10" i="1"/>
  <c r="CQ10" i="1"/>
  <c r="CP10" i="1"/>
  <c r="CO10" i="1"/>
  <c r="CN10" i="1" s="1"/>
  <c r="CM10" i="1"/>
  <c r="CL10" i="1"/>
  <c r="CK10" i="1"/>
  <c r="CS10" i="1" s="1"/>
  <c r="CJ10" i="1"/>
  <c r="CE10" i="1"/>
  <c r="CD10" i="1"/>
  <c r="CA10" i="1"/>
  <c r="BZ10" i="1"/>
  <c r="BW10" i="1"/>
  <c r="BV10" i="1"/>
  <c r="BU10" i="1"/>
  <c r="BT10" i="1" s="1"/>
  <c r="BS10" i="1"/>
  <c r="BR10" i="1"/>
  <c r="BQ10" i="1"/>
  <c r="BY10" i="1" s="1"/>
  <c r="BP10" i="1"/>
  <c r="AQ10" i="1"/>
  <c r="AP10" i="1"/>
  <c r="AM10" i="1"/>
  <c r="AL10" i="1"/>
  <c r="AI10" i="1"/>
  <c r="AH10" i="1"/>
  <c r="AG10" i="1"/>
  <c r="AF10" i="1"/>
  <c r="AE10" i="1"/>
  <c r="AD10" i="1"/>
  <c r="AC10" i="1"/>
  <c r="AB10" i="1" s="1"/>
  <c r="W10" i="1"/>
  <c r="V10" i="1"/>
  <c r="S10" i="1"/>
  <c r="R10" i="1"/>
  <c r="Q10" i="1"/>
  <c r="P10" i="1" s="1"/>
  <c r="O10" i="1"/>
  <c r="N10" i="1"/>
  <c r="M10" i="1"/>
  <c r="L10" i="1"/>
  <c r="K10" i="1"/>
  <c r="J10" i="1"/>
  <c r="I10" i="1"/>
  <c r="H10" i="1" s="1"/>
  <c r="C10" i="1"/>
  <c r="OR6" i="1"/>
  <c r="NX6" i="1"/>
  <c r="ND6" i="1"/>
  <c r="MJ6" i="1"/>
  <c r="LP6" i="1"/>
  <c r="KV6" i="1"/>
  <c r="KB6" i="1"/>
  <c r="JH6" i="1"/>
  <c r="IN6" i="1"/>
  <c r="HT6" i="1"/>
  <c r="GZ6" i="1"/>
  <c r="GF6" i="1"/>
  <c r="FL6" i="1"/>
  <c r="ER6" i="1"/>
  <c r="DX6" i="1"/>
  <c r="DD6" i="1"/>
  <c r="CJ6" i="1"/>
  <c r="BP6" i="1"/>
  <c r="AV6" i="1"/>
  <c r="AB6" i="1"/>
  <c r="H6" i="1"/>
  <c r="HM10" i="1" l="1"/>
  <c r="HL10" i="1" s="1"/>
  <c r="HH10" i="1"/>
  <c r="NL10" i="1"/>
  <c r="NQ10" i="1"/>
  <c r="NP10" i="1" s="1"/>
  <c r="DQ10" i="1"/>
  <c r="DP10" i="1" s="1"/>
  <c r="DL10" i="1"/>
  <c r="JP10" i="1"/>
  <c r="JU10" i="1"/>
  <c r="JT10" i="1" s="1"/>
  <c r="FY10" i="1"/>
  <c r="FX10" i="1" s="1"/>
  <c r="FT10" i="1"/>
  <c r="MC10" i="1"/>
  <c r="MB10" i="1" s="1"/>
  <c r="LX10" i="1"/>
  <c r="CC10" i="1"/>
  <c r="CB10" i="1" s="1"/>
  <c r="BX10" i="1"/>
  <c r="IG10" i="1"/>
  <c r="IF10" i="1" s="1"/>
  <c r="IB10" i="1"/>
  <c r="OK10" i="1"/>
  <c r="OJ10" i="1" s="1"/>
  <c r="OF10" i="1"/>
  <c r="EK10" i="1"/>
  <c r="EJ10" i="1" s="1"/>
  <c r="EF10" i="1"/>
  <c r="KJ10" i="1"/>
  <c r="KO10" i="1"/>
  <c r="KN10" i="1" s="1"/>
  <c r="GN10" i="1"/>
  <c r="GS10" i="1"/>
  <c r="GR10" i="1" s="1"/>
  <c r="MW10" i="1"/>
  <c r="MV10" i="1" s="1"/>
  <c r="MR10" i="1"/>
  <c r="CW10" i="1"/>
  <c r="CV10" i="1" s="1"/>
  <c r="CR10" i="1"/>
  <c r="IV10" i="1"/>
  <c r="JA10" i="1"/>
  <c r="IZ10" i="1" s="1"/>
  <c r="PE10" i="1"/>
  <c r="PD10" i="1" s="1"/>
  <c r="OZ10" i="1"/>
  <c r="FE10" i="1"/>
  <c r="FD10" i="1" s="1"/>
  <c r="EZ10" i="1"/>
  <c r="LI10" i="1"/>
  <c r="LH10" i="1" s="1"/>
  <c r="LD10" i="1"/>
  <c r="AK10" i="1"/>
  <c r="BB13" i="1"/>
  <c r="BR13" i="1"/>
  <c r="EV13" i="1"/>
  <c r="ID13" i="1"/>
  <c r="IR13" i="1"/>
  <c r="OH13" i="1"/>
  <c r="OV13" i="1"/>
  <c r="H44" i="1"/>
  <c r="CJ44" i="1"/>
  <c r="ER44" i="1"/>
  <c r="DK48" i="1"/>
  <c r="DJ45" i="1"/>
  <c r="FN45" i="1"/>
  <c r="FO48" i="1"/>
  <c r="HZ48" i="1"/>
  <c r="LF45" i="1"/>
  <c r="LG48" i="1"/>
  <c r="FA47" i="1"/>
  <c r="LE47" i="1"/>
  <c r="JR45" i="1"/>
  <c r="JS48" i="1"/>
  <c r="V46" i="1"/>
  <c r="BJ46" i="1"/>
  <c r="CD46" i="1"/>
  <c r="CX46" i="1"/>
  <c r="DR46" i="1"/>
  <c r="EL46" i="1"/>
  <c r="FF46" i="1"/>
  <c r="FZ46" i="1"/>
  <c r="GT46" i="1"/>
  <c r="HN46" i="1"/>
  <c r="IH46" i="1"/>
  <c r="JB46" i="1"/>
  <c r="JV46" i="1"/>
  <c r="KP46" i="1"/>
  <c r="LJ46" i="1"/>
  <c r="MD46" i="1"/>
  <c r="MX46" i="1"/>
  <c r="NR46" i="1"/>
  <c r="OL46" i="1"/>
  <c r="PF46" i="1"/>
  <c r="EG47" i="1"/>
  <c r="KK47" i="1"/>
  <c r="NL47" i="1"/>
  <c r="NQ47" i="1"/>
  <c r="NP47" i="1" s="1"/>
  <c r="BP56" i="1"/>
  <c r="BY56" i="1"/>
  <c r="HH55" i="1"/>
  <c r="HM55" i="1"/>
  <c r="HL55" i="1" s="1"/>
  <c r="GP13" i="1"/>
  <c r="CP13" i="1"/>
  <c r="LZ13" i="1"/>
  <c r="X8" i="7"/>
  <c r="U8" i="7"/>
  <c r="AA8" i="7"/>
  <c r="CE48" i="1"/>
  <c r="CD45" i="1"/>
  <c r="HD48" i="1"/>
  <c r="OR46" i="1"/>
  <c r="NX46" i="1"/>
  <c r="ND46" i="1"/>
  <c r="MJ46" i="1"/>
  <c r="LP46" i="1"/>
  <c r="KV46" i="1"/>
  <c r="KB46" i="1"/>
  <c r="JH46" i="1"/>
  <c r="IN46" i="1"/>
  <c r="HT46" i="1"/>
  <c r="GZ46" i="1"/>
  <c r="GF46" i="1"/>
  <c r="FL46" i="1"/>
  <c r="ER46" i="1"/>
  <c r="DX46" i="1"/>
  <c r="DD46" i="1"/>
  <c r="CJ46" i="1"/>
  <c r="BP46" i="1"/>
  <c r="AV46" i="1"/>
  <c r="AB46" i="1"/>
  <c r="H46" i="1"/>
  <c r="OV46" i="1"/>
  <c r="OB46" i="1"/>
  <c r="NH46" i="1"/>
  <c r="MN46" i="1"/>
  <c r="LT46" i="1"/>
  <c r="KZ46" i="1"/>
  <c r="KF46" i="1"/>
  <c r="JL46" i="1"/>
  <c r="IR46" i="1"/>
  <c r="HX46" i="1"/>
  <c r="HD46" i="1"/>
  <c r="GJ46" i="1"/>
  <c r="FP46" i="1"/>
  <c r="EV46" i="1"/>
  <c r="EB46" i="1"/>
  <c r="DH46" i="1"/>
  <c r="CN46" i="1"/>
  <c r="BT46" i="1"/>
  <c r="AZ46" i="1"/>
  <c r="AF46" i="1"/>
  <c r="L46" i="1"/>
  <c r="AP46" i="1"/>
  <c r="U10" i="1"/>
  <c r="T10" i="1" s="1"/>
  <c r="KF13" i="1"/>
  <c r="V17" i="1"/>
  <c r="DX17" i="1"/>
  <c r="BP44" i="1"/>
  <c r="DX44" i="1"/>
  <c r="BR45" i="1"/>
  <c r="BS48" i="1"/>
  <c r="BR48" i="1" s="1"/>
  <c r="EY48" i="1"/>
  <c r="EX45" i="1"/>
  <c r="FS48" i="1"/>
  <c r="FR48" i="1" s="1"/>
  <c r="ID45" i="1"/>
  <c r="IE48" i="1"/>
  <c r="NX48" i="1"/>
  <c r="Q46" i="1"/>
  <c r="AK46" i="1"/>
  <c r="BE46" i="1"/>
  <c r="BY46" i="1"/>
  <c r="CS46" i="1"/>
  <c r="DM46" i="1"/>
  <c r="EG46" i="1"/>
  <c r="FA46" i="1"/>
  <c r="FU46" i="1"/>
  <c r="GO46" i="1"/>
  <c r="HI46" i="1"/>
  <c r="IC46" i="1"/>
  <c r="IW46" i="1"/>
  <c r="JQ46" i="1"/>
  <c r="KK46" i="1"/>
  <c r="LD46" i="1"/>
  <c r="LI46" i="1"/>
  <c r="LH46" i="1" s="1"/>
  <c r="LX46" i="1"/>
  <c r="MC46" i="1"/>
  <c r="MB46" i="1" s="1"/>
  <c r="MR46" i="1"/>
  <c r="MW46" i="1"/>
  <c r="MV46" i="1" s="1"/>
  <c r="NL46" i="1"/>
  <c r="NQ46" i="1"/>
  <c r="NP46" i="1" s="1"/>
  <c r="OF46" i="1"/>
  <c r="OK46" i="1"/>
  <c r="OJ46" i="1" s="1"/>
  <c r="OZ46" i="1"/>
  <c r="PE46" i="1"/>
  <c r="PD46" i="1" s="1"/>
  <c r="DM47" i="1"/>
  <c r="JP47" i="1"/>
  <c r="JU47" i="1"/>
  <c r="JT47" i="1" s="1"/>
  <c r="DL50" i="1"/>
  <c r="DD56" i="1"/>
  <c r="DM56" i="1"/>
  <c r="CJ13" i="1"/>
  <c r="HX13" i="1"/>
  <c r="OB13" i="1"/>
  <c r="AK16" i="1"/>
  <c r="DM16" i="1"/>
  <c r="GO16" i="1"/>
  <c r="IC16" i="1"/>
  <c r="JQ16" i="1"/>
  <c r="LE16" i="1"/>
  <c r="MS16" i="1"/>
  <c r="OG16" i="1"/>
  <c r="D35" i="1"/>
  <c r="G48" i="1"/>
  <c r="IR48" i="1" s="1"/>
  <c r="AZ48" i="1"/>
  <c r="BT45" i="1"/>
  <c r="CL45" i="1"/>
  <c r="CM48" i="1"/>
  <c r="CL48" i="1" s="1"/>
  <c r="DD45" i="1"/>
  <c r="GP45" i="1"/>
  <c r="GQ48" i="1"/>
  <c r="JV48" i="1"/>
  <c r="ML45" i="1"/>
  <c r="MM48" i="1"/>
  <c r="ML48" i="1" s="1"/>
  <c r="NZ45" i="1"/>
  <c r="OA48" i="1"/>
  <c r="NZ48" i="1" s="1"/>
  <c r="GH46" i="1"/>
  <c r="HB46" i="1"/>
  <c r="HV46" i="1"/>
  <c r="IP46" i="1"/>
  <c r="JJ46" i="1"/>
  <c r="KD46" i="1"/>
  <c r="KX46" i="1"/>
  <c r="LR46" i="1"/>
  <c r="ML46" i="1"/>
  <c r="NF46" i="1"/>
  <c r="NZ46" i="1"/>
  <c r="OT46" i="1"/>
  <c r="CR47" i="1"/>
  <c r="CW47" i="1"/>
  <c r="CV47" i="1" s="1"/>
  <c r="IV47" i="1"/>
  <c r="JA47" i="1"/>
  <c r="IZ47" i="1" s="1"/>
  <c r="EZ50" i="1"/>
  <c r="LD55" i="1"/>
  <c r="LI55" i="1"/>
  <c r="LH55" i="1" s="1"/>
  <c r="OF55" i="1"/>
  <c r="OK55" i="1"/>
  <c r="OJ55" i="1" s="1"/>
  <c r="BP13" i="1"/>
  <c r="ET13" i="1"/>
  <c r="DD13" i="1"/>
  <c r="AZ13" i="1"/>
  <c r="ED13" i="1"/>
  <c r="LF13" i="1"/>
  <c r="BT48" i="1"/>
  <c r="DD48" i="1"/>
  <c r="FV45" i="1"/>
  <c r="FW48" i="1"/>
  <c r="FV48" i="1" s="1"/>
  <c r="IH48" i="1"/>
  <c r="KX45" i="1"/>
  <c r="KY48" i="1"/>
  <c r="BX47" i="1"/>
  <c r="CC47" i="1"/>
  <c r="CB47" i="1" s="1"/>
  <c r="IB47" i="1"/>
  <c r="IG47" i="1"/>
  <c r="IF47" i="1" s="1"/>
  <c r="DL51" i="1"/>
  <c r="EZ51" i="1"/>
  <c r="ER56" i="1"/>
  <c r="FA56" i="1"/>
  <c r="CD13" i="1"/>
  <c r="GJ13" i="1"/>
  <c r="MN13" i="1"/>
  <c r="AX17" i="1"/>
  <c r="BJ13" i="1"/>
  <c r="ER13" i="1"/>
  <c r="LT13" i="1"/>
  <c r="EM48" i="1"/>
  <c r="EL48" i="1" s="1"/>
  <c r="EL45" i="1"/>
  <c r="DH13" i="1"/>
  <c r="FA13" i="1"/>
  <c r="JL13" i="1"/>
  <c r="DD44" i="1"/>
  <c r="W48" i="1"/>
  <c r="V48" i="1" s="1"/>
  <c r="V45" i="1"/>
  <c r="BW48" i="1"/>
  <c r="BV48" i="1" s="1"/>
  <c r="BV45" i="1"/>
  <c r="CN48" i="1"/>
  <c r="DF45" i="1"/>
  <c r="DG48" i="1"/>
  <c r="DF48" i="1" s="1"/>
  <c r="ER45" i="1"/>
  <c r="GU48" i="1"/>
  <c r="GT48" i="1" s="1"/>
  <c r="JJ45" i="1"/>
  <c r="JK48" i="1"/>
  <c r="JJ48" i="1" s="1"/>
  <c r="LT45" i="1"/>
  <c r="MP48" i="1"/>
  <c r="NH48" i="1"/>
  <c r="OD48" i="1"/>
  <c r="OV48" i="1"/>
  <c r="BD47" i="1"/>
  <c r="BI47" i="1"/>
  <c r="BH47" i="1" s="1"/>
  <c r="HH47" i="1"/>
  <c r="HM47" i="1"/>
  <c r="HL47" i="1" s="1"/>
  <c r="OZ47" i="1"/>
  <c r="PE47" i="1"/>
  <c r="PD47" i="1" s="1"/>
  <c r="CR50" i="1"/>
  <c r="HD13" i="1"/>
  <c r="NH13" i="1"/>
  <c r="CQ48" i="1"/>
  <c r="CP48" i="1" s="1"/>
  <c r="CP45" i="1"/>
  <c r="HV45" i="1"/>
  <c r="HW48" i="1"/>
  <c r="HV48" i="1" s="1"/>
  <c r="LB48" i="1"/>
  <c r="LT48" i="1"/>
  <c r="BB46" i="1"/>
  <c r="BV46" i="1"/>
  <c r="CP46" i="1"/>
  <c r="DJ46" i="1"/>
  <c r="ED46" i="1"/>
  <c r="EX46" i="1"/>
  <c r="FR46" i="1"/>
  <c r="GL46" i="1"/>
  <c r="HF46" i="1"/>
  <c r="HZ46" i="1"/>
  <c r="IT46" i="1"/>
  <c r="JN46" i="1"/>
  <c r="KH46" i="1"/>
  <c r="LB46" i="1"/>
  <c r="LV46" i="1"/>
  <c r="MP46" i="1"/>
  <c r="NJ46" i="1"/>
  <c r="OD46" i="1"/>
  <c r="OX46" i="1"/>
  <c r="AK47" i="1"/>
  <c r="GO47" i="1"/>
  <c r="MS47" i="1"/>
  <c r="CJ56" i="1"/>
  <c r="CS56" i="1"/>
  <c r="MT13" i="1"/>
  <c r="DZ45" i="1"/>
  <c r="EA48" i="1"/>
  <c r="DZ48" i="1" s="1"/>
  <c r="FA48" i="1"/>
  <c r="ER48" i="1"/>
  <c r="H13" i="1"/>
  <c r="AF13" i="1"/>
  <c r="CN13" i="1"/>
  <c r="DX13" i="1"/>
  <c r="BE16" i="1"/>
  <c r="EG16" i="1"/>
  <c r="HI16" i="1"/>
  <c r="IW16" i="1"/>
  <c r="KK16" i="1"/>
  <c r="LY16" i="1"/>
  <c r="NM16" i="1"/>
  <c r="PA16" i="1"/>
  <c r="ED17" i="1"/>
  <c r="AV45" i="1"/>
  <c r="DH48" i="1"/>
  <c r="ET45" i="1"/>
  <c r="EU48" i="1"/>
  <c r="ET48" i="1" s="1"/>
  <c r="FL48" i="1"/>
  <c r="GH45" i="1"/>
  <c r="GI48" i="1"/>
  <c r="GH48" i="1" s="1"/>
  <c r="IR45" i="1"/>
  <c r="JN48" i="1"/>
  <c r="KF48" i="1"/>
  <c r="MT45" i="1"/>
  <c r="MU48" i="1"/>
  <c r="MT48" i="1" s="1"/>
  <c r="OH45" i="1"/>
  <c r="OI48" i="1"/>
  <c r="OH48" i="1" s="1"/>
  <c r="HJ46" i="1"/>
  <c r="ID46" i="1"/>
  <c r="IX46" i="1"/>
  <c r="JR46" i="1"/>
  <c r="KL46" i="1"/>
  <c r="LF46" i="1"/>
  <c r="LZ46" i="1"/>
  <c r="MT46" i="1"/>
  <c r="NN46" i="1"/>
  <c r="OH46" i="1"/>
  <c r="PB46" i="1"/>
  <c r="Q47" i="1"/>
  <c r="FU47" i="1"/>
  <c r="LY47" i="1"/>
  <c r="OF47" i="1"/>
  <c r="OK47" i="1"/>
  <c r="OJ47" i="1" s="1"/>
  <c r="EF50" i="1"/>
  <c r="H56" i="1"/>
  <c r="DX56" i="1"/>
  <c r="MR55" i="1"/>
  <c r="MW55" i="1"/>
  <c r="MV55" i="1" s="1"/>
  <c r="CS49" i="1"/>
  <c r="DM49" i="1"/>
  <c r="EG49" i="1"/>
  <c r="FA49" i="1"/>
  <c r="CJ50" i="1"/>
  <c r="DD50" i="1"/>
  <c r="DX50" i="1"/>
  <c r="ER50" i="1"/>
  <c r="AA15" i="7"/>
  <c r="X15" i="7"/>
  <c r="U15" i="7"/>
  <c r="AF54" i="1"/>
  <c r="AZ54" i="1"/>
  <c r="BT54" i="1"/>
  <c r="CN54" i="1"/>
  <c r="DH54" i="1"/>
  <c r="EB54" i="1"/>
  <c r="EV54" i="1"/>
  <c r="GJ54" i="1"/>
  <c r="HD54" i="1"/>
  <c r="HX54" i="1"/>
  <c r="IR54" i="1"/>
  <c r="JL54" i="1"/>
  <c r="KF54" i="1"/>
  <c r="KZ54" i="1"/>
  <c r="LT54" i="1"/>
  <c r="MN54" i="1"/>
  <c r="NH54" i="1"/>
  <c r="DM55" i="1"/>
  <c r="GO55" i="1"/>
  <c r="LB55" i="1"/>
  <c r="LP55" i="1"/>
  <c r="MP55" i="1"/>
  <c r="ND55" i="1"/>
  <c r="OD55" i="1"/>
  <c r="OR55" i="1"/>
  <c r="BC59" i="1"/>
  <c r="BB59" i="1" s="1"/>
  <c r="BB57" i="1"/>
  <c r="FF58" i="1"/>
  <c r="GP58" i="1"/>
  <c r="KF58" i="1"/>
  <c r="MT58" i="1"/>
  <c r="AF61" i="1"/>
  <c r="BF61" i="1"/>
  <c r="CN61" i="1"/>
  <c r="EF61" i="1"/>
  <c r="EX61" i="1"/>
  <c r="GP61" i="1"/>
  <c r="IG61" i="1"/>
  <c r="IF61" i="1" s="1"/>
  <c r="IB61" i="1"/>
  <c r="IR61" i="1"/>
  <c r="JR61" i="1"/>
  <c r="LI61" i="1"/>
  <c r="LH61" i="1" s="1"/>
  <c r="LD61" i="1"/>
  <c r="MT61" i="1"/>
  <c r="OK61" i="1"/>
  <c r="OJ61" i="1" s="1"/>
  <c r="OF61" i="1"/>
  <c r="BX66" i="1"/>
  <c r="CC66" i="1"/>
  <c r="CB66" i="1" s="1"/>
  <c r="EZ66" i="1"/>
  <c r="FE66" i="1"/>
  <c r="FD66" i="1" s="1"/>
  <c r="IB66" i="1"/>
  <c r="IG66" i="1"/>
  <c r="IF66" i="1" s="1"/>
  <c r="LD66" i="1"/>
  <c r="LI66" i="1"/>
  <c r="LH66" i="1" s="1"/>
  <c r="OF66" i="1"/>
  <c r="OK66" i="1"/>
  <c r="OJ66" i="1" s="1"/>
  <c r="AA10" i="7"/>
  <c r="X10" i="7"/>
  <c r="U10" i="7"/>
  <c r="FR45" i="1"/>
  <c r="GL45" i="1"/>
  <c r="GT45" i="1"/>
  <c r="HZ45" i="1"/>
  <c r="IH45" i="1"/>
  <c r="JN45" i="1"/>
  <c r="JV45" i="1"/>
  <c r="LB45" i="1"/>
  <c r="LJ45" i="1"/>
  <c r="MP45" i="1"/>
  <c r="MX45" i="1"/>
  <c r="OD45" i="1"/>
  <c r="OL45" i="1"/>
  <c r="DF49" i="1"/>
  <c r="DZ49" i="1"/>
  <c r="ET49" i="1"/>
  <c r="FN49" i="1"/>
  <c r="GP49" i="1"/>
  <c r="HB49" i="1"/>
  <c r="HJ49" i="1"/>
  <c r="ID49" i="1"/>
  <c r="IP49" i="1"/>
  <c r="IX49" i="1"/>
  <c r="JR49" i="1"/>
  <c r="KD49" i="1"/>
  <c r="KL49" i="1"/>
  <c r="LF49" i="1"/>
  <c r="LR49" i="1"/>
  <c r="LZ49" i="1"/>
  <c r="MT49" i="1"/>
  <c r="NF49" i="1"/>
  <c r="NN49" i="1"/>
  <c r="OH49" i="1"/>
  <c r="OT49" i="1"/>
  <c r="PB49" i="1"/>
  <c r="H51" i="1"/>
  <c r="AB51" i="1"/>
  <c r="BP51" i="1"/>
  <c r="CJ51" i="1"/>
  <c r="DD51" i="1"/>
  <c r="DX51" i="1"/>
  <c r="ER51" i="1"/>
  <c r="NX51" i="1"/>
  <c r="U16" i="7"/>
  <c r="AA16" i="7"/>
  <c r="X16" i="7"/>
  <c r="CP53" i="1"/>
  <c r="NF55" i="1"/>
  <c r="OT55" i="1"/>
  <c r="EZ58" i="1"/>
  <c r="OV61" i="1"/>
  <c r="OB61" i="1"/>
  <c r="NH61" i="1"/>
  <c r="MN61" i="1"/>
  <c r="LT61" i="1"/>
  <c r="KZ61" i="1"/>
  <c r="KF61" i="1"/>
  <c r="JL61" i="1"/>
  <c r="OR61" i="1"/>
  <c r="NX61" i="1"/>
  <c r="ND61" i="1"/>
  <c r="MJ61" i="1"/>
  <c r="LP61" i="1"/>
  <c r="KV61" i="1"/>
  <c r="KB61" i="1"/>
  <c r="JH61" i="1"/>
  <c r="IN61" i="1"/>
  <c r="HT61" i="1"/>
  <c r="GZ61" i="1"/>
  <c r="AH61" i="1"/>
  <c r="BJ61" i="1"/>
  <c r="CP61" i="1"/>
  <c r="DZ61" i="1"/>
  <c r="FF61" i="1"/>
  <c r="GT61" i="1"/>
  <c r="HV61" i="1"/>
  <c r="IT61" i="1"/>
  <c r="JV61" i="1"/>
  <c r="KX61" i="1"/>
  <c r="LV61" i="1"/>
  <c r="MX61" i="1"/>
  <c r="NZ61" i="1"/>
  <c r="OX61" i="1"/>
  <c r="AV52" i="1"/>
  <c r="CJ52" i="1"/>
  <c r="DD52" i="1"/>
  <c r="DX52" i="1"/>
  <c r="ER52" i="1"/>
  <c r="U17" i="7"/>
  <c r="AA17" i="7"/>
  <c r="X17" i="7"/>
  <c r="V54" i="1"/>
  <c r="AP54" i="1"/>
  <c r="BB54" i="1"/>
  <c r="BJ54" i="1"/>
  <c r="BV54" i="1"/>
  <c r="CD54" i="1"/>
  <c r="CP54" i="1"/>
  <c r="DJ54" i="1"/>
  <c r="DR54" i="1"/>
  <c r="ED54" i="1"/>
  <c r="EL54" i="1"/>
  <c r="EX54" i="1"/>
  <c r="CS55" i="1"/>
  <c r="HD55" i="1"/>
  <c r="HN55" i="1"/>
  <c r="IC55" i="1"/>
  <c r="JB55" i="1"/>
  <c r="JQ55" i="1"/>
  <c r="KP55" i="1"/>
  <c r="MD55" i="1"/>
  <c r="NR55" i="1"/>
  <c r="PF55" i="1"/>
  <c r="ET58" i="1"/>
  <c r="ID58" i="1"/>
  <c r="LT58" i="1"/>
  <c r="OH58" i="1"/>
  <c r="AL61" i="1"/>
  <c r="BR61" i="1"/>
  <c r="CT61" i="1"/>
  <c r="EB61" i="1"/>
  <c r="FN61" i="1"/>
  <c r="HM61" i="1"/>
  <c r="HL61" i="1" s="1"/>
  <c r="HH61" i="1"/>
  <c r="HX61" i="1"/>
  <c r="IX61" i="1"/>
  <c r="KO61" i="1"/>
  <c r="KN61" i="1" s="1"/>
  <c r="KJ61" i="1"/>
  <c r="LZ61" i="1"/>
  <c r="NQ61" i="1"/>
  <c r="NP61" i="1" s="1"/>
  <c r="NL61" i="1"/>
  <c r="PB61" i="1"/>
  <c r="DJ71" i="1"/>
  <c r="BD66" i="1"/>
  <c r="BI66" i="1"/>
  <c r="BH66" i="1" s="1"/>
  <c r="EF66" i="1"/>
  <c r="EK66" i="1"/>
  <c r="EJ66" i="1" s="1"/>
  <c r="HH66" i="1"/>
  <c r="HM66" i="1"/>
  <c r="HL66" i="1" s="1"/>
  <c r="KJ66" i="1"/>
  <c r="KO66" i="1"/>
  <c r="KN66" i="1" s="1"/>
  <c r="NL66" i="1"/>
  <c r="NQ66" i="1"/>
  <c r="NP66" i="1" s="1"/>
  <c r="EF73" i="1"/>
  <c r="CX47" i="1"/>
  <c r="DJ47" i="1"/>
  <c r="DR47" i="1"/>
  <c r="ED47" i="1"/>
  <c r="EL47" i="1"/>
  <c r="EX47" i="1"/>
  <c r="FF47" i="1"/>
  <c r="FR47" i="1"/>
  <c r="FZ47" i="1"/>
  <c r="GL47" i="1"/>
  <c r="GT47" i="1"/>
  <c r="HF47" i="1"/>
  <c r="HN47" i="1"/>
  <c r="HZ47" i="1"/>
  <c r="IH47" i="1"/>
  <c r="IT47" i="1"/>
  <c r="JB47" i="1"/>
  <c r="JN47" i="1"/>
  <c r="JV47" i="1"/>
  <c r="KH47" i="1"/>
  <c r="KP47" i="1"/>
  <c r="LB47" i="1"/>
  <c r="LJ47" i="1"/>
  <c r="LV47" i="1"/>
  <c r="MD47" i="1"/>
  <c r="MP47" i="1"/>
  <c r="MX47" i="1"/>
  <c r="NJ47" i="1"/>
  <c r="NR47" i="1"/>
  <c r="OD47" i="1"/>
  <c r="OL47" i="1"/>
  <c r="OX47" i="1"/>
  <c r="L49" i="1"/>
  <c r="AF49" i="1"/>
  <c r="BT49" i="1"/>
  <c r="CN49" i="1"/>
  <c r="DH49" i="1"/>
  <c r="EB49" i="1"/>
  <c r="EV49" i="1"/>
  <c r="FP49" i="1"/>
  <c r="GJ49" i="1"/>
  <c r="HD49" i="1"/>
  <c r="HX49" i="1"/>
  <c r="IR49" i="1"/>
  <c r="JL49" i="1"/>
  <c r="KF49" i="1"/>
  <c r="KZ49" i="1"/>
  <c r="LT49" i="1"/>
  <c r="MN49" i="1"/>
  <c r="NH49" i="1"/>
  <c r="OB49" i="1"/>
  <c r="IP51" i="1"/>
  <c r="IX51" i="1"/>
  <c r="KD51" i="1"/>
  <c r="KL51" i="1"/>
  <c r="LR51" i="1"/>
  <c r="LZ51" i="1"/>
  <c r="NF51" i="1"/>
  <c r="NN51" i="1"/>
  <c r="OT51" i="1"/>
  <c r="PB51" i="1"/>
  <c r="X18" i="7"/>
  <c r="U18" i="7"/>
  <c r="AA18" i="7"/>
  <c r="V56" i="1"/>
  <c r="AP56" i="1"/>
  <c r="BB56" i="1"/>
  <c r="BJ56" i="1"/>
  <c r="BV56" i="1"/>
  <c r="CD56" i="1"/>
  <c r="CP56" i="1"/>
  <c r="DJ56" i="1"/>
  <c r="DR56" i="1"/>
  <c r="ED56" i="1"/>
  <c r="EL56" i="1"/>
  <c r="EX56" i="1"/>
  <c r="BX55" i="1"/>
  <c r="EZ55" i="1"/>
  <c r="IR55" i="1"/>
  <c r="KF55" i="1"/>
  <c r="LT55" i="1"/>
  <c r="MT55" i="1"/>
  <c r="NH55" i="1"/>
  <c r="OH55" i="1"/>
  <c r="OV55" i="1"/>
  <c r="CL58" i="1"/>
  <c r="DF58" i="1"/>
  <c r="DZ58" i="1"/>
  <c r="AP61" i="1"/>
  <c r="BV61" i="1"/>
  <c r="CX61" i="1"/>
  <c r="ED61" i="1"/>
  <c r="FZ61" i="1"/>
  <c r="HB61" i="1"/>
  <c r="HZ61" i="1"/>
  <c r="JB61" i="1"/>
  <c r="KD61" i="1"/>
  <c r="LB61" i="1"/>
  <c r="MD61" i="1"/>
  <c r="NF61" i="1"/>
  <c r="OD61" i="1"/>
  <c r="PF61" i="1"/>
  <c r="DL70" i="1"/>
  <c r="FA45" i="1"/>
  <c r="AF50" i="1"/>
  <c r="CN50" i="1"/>
  <c r="DH50" i="1"/>
  <c r="EB50" i="1"/>
  <c r="EV50" i="1"/>
  <c r="DF52" i="1"/>
  <c r="ET52" i="1"/>
  <c r="H54" i="1"/>
  <c r="AV54" i="1"/>
  <c r="BP54" i="1"/>
  <c r="CJ54" i="1"/>
  <c r="DD54" i="1"/>
  <c r="DX54" i="1"/>
  <c r="ER54" i="1"/>
  <c r="PB54" i="1"/>
  <c r="KH55" i="1"/>
  <c r="KV55" i="1"/>
  <c r="LV55" i="1"/>
  <c r="MJ55" i="1"/>
  <c r="NJ55" i="1"/>
  <c r="NX55" i="1"/>
  <c r="OX55" i="1"/>
  <c r="AA19" i="7"/>
  <c r="X19" i="7"/>
  <c r="U19" i="7"/>
  <c r="V58" i="1"/>
  <c r="EV58" i="1"/>
  <c r="HD58" i="1"/>
  <c r="JR58" i="1"/>
  <c r="NH58" i="1"/>
  <c r="CQ62" i="1"/>
  <c r="CP62" i="1" s="1"/>
  <c r="BE61" i="1"/>
  <c r="DF61" i="1"/>
  <c r="EL61" i="1"/>
  <c r="GS61" i="1"/>
  <c r="GR61" i="1" s="1"/>
  <c r="GN61" i="1"/>
  <c r="HD61" i="1"/>
  <c r="ID61" i="1"/>
  <c r="JU61" i="1"/>
  <c r="JT61" i="1" s="1"/>
  <c r="JP61" i="1"/>
  <c r="LF61" i="1"/>
  <c r="MW61" i="1"/>
  <c r="MV61" i="1" s="1"/>
  <c r="MR61" i="1"/>
  <c r="OH61" i="1"/>
  <c r="U20" i="7"/>
  <c r="AA20" i="7"/>
  <c r="X20" i="7"/>
  <c r="AJ66" i="1"/>
  <c r="AO66" i="1"/>
  <c r="AN66" i="1" s="1"/>
  <c r="DL66" i="1"/>
  <c r="DQ66" i="1"/>
  <c r="DP66" i="1" s="1"/>
  <c r="GN66" i="1"/>
  <c r="GS66" i="1"/>
  <c r="GR66" i="1" s="1"/>
  <c r="JP66" i="1"/>
  <c r="JU66" i="1"/>
  <c r="JT66" i="1" s="1"/>
  <c r="MR66" i="1"/>
  <c r="MW66" i="1"/>
  <c r="MV66" i="1" s="1"/>
  <c r="P73" i="1"/>
  <c r="DL73" i="1"/>
  <c r="FT73" i="1"/>
  <c r="DM45" i="1"/>
  <c r="U7" i="7"/>
  <c r="U9" i="7" s="1"/>
  <c r="AA7" i="7"/>
  <c r="AA9" i="7" s="1"/>
  <c r="X7" i="7"/>
  <c r="ND47" i="1"/>
  <c r="NX47" i="1"/>
  <c r="OR47" i="1"/>
  <c r="KL53" i="1"/>
  <c r="LZ53" i="1"/>
  <c r="NN53" i="1"/>
  <c r="PB53" i="1"/>
  <c r="BE54" i="1"/>
  <c r="BY54" i="1"/>
  <c r="CS54" i="1"/>
  <c r="DM54" i="1"/>
  <c r="EG54" i="1"/>
  <c r="FA54" i="1"/>
  <c r="OH54" i="1"/>
  <c r="PB56" i="1"/>
  <c r="ML55" i="1"/>
  <c r="NZ55" i="1"/>
  <c r="BT58" i="1"/>
  <c r="CN58" i="1"/>
  <c r="DH58" i="1"/>
  <c r="ED58" i="1"/>
  <c r="EX58" i="1"/>
  <c r="V61" i="1"/>
  <c r="AX61" i="1"/>
  <c r="CD61" i="1"/>
  <c r="DH61" i="1"/>
  <c r="EZ61" i="1"/>
  <c r="GH61" i="1"/>
  <c r="HF61" i="1"/>
  <c r="IH61" i="1"/>
  <c r="JJ61" i="1"/>
  <c r="KH61" i="1"/>
  <c r="LJ61" i="1"/>
  <c r="ML61" i="1"/>
  <c r="NJ61" i="1"/>
  <c r="OL61" i="1"/>
  <c r="V71" i="1"/>
  <c r="U12" i="7"/>
  <c r="AA12" i="7"/>
  <c r="X12" i="7"/>
  <c r="AX54" i="1"/>
  <c r="BF54" i="1"/>
  <c r="BR54" i="1"/>
  <c r="CL54" i="1"/>
  <c r="DF54" i="1"/>
  <c r="ET54" i="1"/>
  <c r="GP54" i="1"/>
  <c r="HJ54" i="1"/>
  <c r="ID54" i="1"/>
  <c r="IX54" i="1"/>
  <c r="JR54" i="1"/>
  <c r="KL54" i="1"/>
  <c r="LF54" i="1"/>
  <c r="LZ54" i="1"/>
  <c r="MT54" i="1"/>
  <c r="NN54" i="1"/>
  <c r="OH56" i="1"/>
  <c r="OV54" i="1"/>
  <c r="DX55" i="1"/>
  <c r="ET55" i="1"/>
  <c r="FP55" i="1"/>
  <c r="GZ55" i="1"/>
  <c r="IH55" i="1"/>
  <c r="IW55" i="1"/>
  <c r="JV55" i="1"/>
  <c r="KK55" i="1"/>
  <c r="LJ55" i="1"/>
  <c r="LY55" i="1"/>
  <c r="MX55" i="1"/>
  <c r="NM55" i="1"/>
  <c r="OL55" i="1"/>
  <c r="PA55" i="1"/>
  <c r="DZ57" i="1"/>
  <c r="EA59" i="1"/>
  <c r="DZ59" i="1" s="1"/>
  <c r="BB58" i="1"/>
  <c r="IR58" i="1"/>
  <c r="OV58" i="1"/>
  <c r="AK61" i="1"/>
  <c r="AZ61" i="1"/>
  <c r="CW61" i="1"/>
  <c r="CV61" i="1" s="1"/>
  <c r="CR61" i="1"/>
  <c r="DJ61" i="1"/>
  <c r="ET61" i="1"/>
  <c r="GJ61" i="1"/>
  <c r="HJ61" i="1"/>
  <c r="JA61" i="1"/>
  <c r="IZ61" i="1" s="1"/>
  <c r="IV61" i="1"/>
  <c r="KL61" i="1"/>
  <c r="MC61" i="1"/>
  <c r="MB61" i="1" s="1"/>
  <c r="LX61" i="1"/>
  <c r="NN61" i="1"/>
  <c r="PE61" i="1"/>
  <c r="PD61" i="1" s="1"/>
  <c r="OZ61" i="1"/>
  <c r="P65" i="1"/>
  <c r="U65" i="1"/>
  <c r="T65" i="1" s="1"/>
  <c r="AJ65" i="1"/>
  <c r="AO65" i="1"/>
  <c r="AN65" i="1" s="1"/>
  <c r="BD65" i="1"/>
  <c r="BI65" i="1"/>
  <c r="BH65" i="1" s="1"/>
  <c r="BX65" i="1"/>
  <c r="CC65" i="1"/>
  <c r="CB65" i="1" s="1"/>
  <c r="CR65" i="1"/>
  <c r="CW65" i="1"/>
  <c r="CV65" i="1" s="1"/>
  <c r="DL65" i="1"/>
  <c r="DQ65" i="1"/>
  <c r="DP65" i="1" s="1"/>
  <c r="EF65" i="1"/>
  <c r="EK65" i="1"/>
  <c r="EJ65" i="1" s="1"/>
  <c r="EZ65" i="1"/>
  <c r="FE65" i="1"/>
  <c r="FD65" i="1" s="1"/>
  <c r="FT65" i="1"/>
  <c r="FY65" i="1"/>
  <c r="FX65" i="1" s="1"/>
  <c r="GN65" i="1"/>
  <c r="GS65" i="1"/>
  <c r="GR65" i="1" s="1"/>
  <c r="HH65" i="1"/>
  <c r="HM65" i="1"/>
  <c r="HL65" i="1" s="1"/>
  <c r="IB65" i="1"/>
  <c r="IG65" i="1"/>
  <c r="IF65" i="1" s="1"/>
  <c r="IV65" i="1"/>
  <c r="JA65" i="1"/>
  <c r="IZ65" i="1" s="1"/>
  <c r="JP65" i="1"/>
  <c r="JU65" i="1"/>
  <c r="JT65" i="1" s="1"/>
  <c r="KJ65" i="1"/>
  <c r="KO65" i="1"/>
  <c r="KN65" i="1" s="1"/>
  <c r="LD65" i="1"/>
  <c r="LI65" i="1"/>
  <c r="LH65" i="1" s="1"/>
  <c r="LX65" i="1"/>
  <c r="MC65" i="1"/>
  <c r="MB65" i="1" s="1"/>
  <c r="MR65" i="1"/>
  <c r="MW65" i="1"/>
  <c r="MV65" i="1" s="1"/>
  <c r="NL65" i="1"/>
  <c r="NQ65" i="1"/>
  <c r="NP65" i="1" s="1"/>
  <c r="OF65" i="1"/>
  <c r="OK65" i="1"/>
  <c r="OJ65" i="1" s="1"/>
  <c r="OZ65" i="1"/>
  <c r="PE65" i="1"/>
  <c r="PD65" i="1" s="1"/>
  <c r="P66" i="1"/>
  <c r="U66" i="1"/>
  <c r="T66" i="1" s="1"/>
  <c r="CR66" i="1"/>
  <c r="CW66" i="1"/>
  <c r="CV66" i="1" s="1"/>
  <c r="FT66" i="1"/>
  <c r="FY66" i="1"/>
  <c r="FX66" i="1" s="1"/>
  <c r="IV66" i="1"/>
  <c r="JA66" i="1"/>
  <c r="IZ66" i="1" s="1"/>
  <c r="LX66" i="1"/>
  <c r="MC66" i="1"/>
  <c r="MB66" i="1" s="1"/>
  <c r="OZ66" i="1"/>
  <c r="PE66" i="1"/>
  <c r="PD66" i="1" s="1"/>
  <c r="P67" i="1"/>
  <c r="U67" i="1"/>
  <c r="T67" i="1" s="1"/>
  <c r="AJ67" i="1"/>
  <c r="AO67" i="1"/>
  <c r="AN67" i="1" s="1"/>
  <c r="BD67" i="1"/>
  <c r="BI67" i="1"/>
  <c r="BH67" i="1" s="1"/>
  <c r="BX67" i="1"/>
  <c r="CC67" i="1"/>
  <c r="CB67" i="1" s="1"/>
  <c r="CR67" i="1"/>
  <c r="CW67" i="1"/>
  <c r="CV67" i="1" s="1"/>
  <c r="DL67" i="1"/>
  <c r="DQ67" i="1"/>
  <c r="DP67" i="1" s="1"/>
  <c r="EF67" i="1"/>
  <c r="EK67" i="1"/>
  <c r="EJ67" i="1" s="1"/>
  <c r="EZ67" i="1"/>
  <c r="FE67" i="1"/>
  <c r="FD67" i="1" s="1"/>
  <c r="FT67" i="1"/>
  <c r="FY67" i="1"/>
  <c r="FX67" i="1" s="1"/>
  <c r="GN67" i="1"/>
  <c r="GS67" i="1"/>
  <c r="GR67" i="1" s="1"/>
  <c r="HH67" i="1"/>
  <c r="HM67" i="1"/>
  <c r="HL67" i="1" s="1"/>
  <c r="IB67" i="1"/>
  <c r="IG67" i="1"/>
  <c r="IF67" i="1" s="1"/>
  <c r="IV67" i="1"/>
  <c r="JA67" i="1"/>
  <c r="IZ67" i="1" s="1"/>
  <c r="JP67" i="1"/>
  <c r="JU67" i="1"/>
  <c r="JT67" i="1" s="1"/>
  <c r="KJ67" i="1"/>
  <c r="KO67" i="1"/>
  <c r="KN67" i="1" s="1"/>
  <c r="LD67" i="1"/>
  <c r="LI67" i="1"/>
  <c r="LH67" i="1" s="1"/>
  <c r="LX67" i="1"/>
  <c r="MC67" i="1"/>
  <c r="MB67" i="1" s="1"/>
  <c r="MR67" i="1"/>
  <c r="MW67" i="1"/>
  <c r="MV67" i="1" s="1"/>
  <c r="NL67" i="1"/>
  <c r="NQ67" i="1"/>
  <c r="NP67" i="1" s="1"/>
  <c r="OF67" i="1"/>
  <c r="OK67" i="1"/>
  <c r="OJ67" i="1" s="1"/>
  <c r="OZ67" i="1"/>
  <c r="PE67" i="1"/>
  <c r="PD67" i="1" s="1"/>
  <c r="X14" i="7"/>
  <c r="U14" i="7"/>
  <c r="AA14" i="7"/>
  <c r="KH51" i="1"/>
  <c r="KP51" i="1"/>
  <c r="LV51" i="1"/>
  <c r="MD51" i="1"/>
  <c r="NJ51" i="1"/>
  <c r="NR51" i="1"/>
  <c r="OX51" i="1"/>
  <c r="PF51" i="1"/>
  <c r="AX56" i="1"/>
  <c r="BF56" i="1"/>
  <c r="BR56" i="1"/>
  <c r="CL56" i="1"/>
  <c r="DF56" i="1"/>
  <c r="ET56" i="1"/>
  <c r="GP56" i="1"/>
  <c r="HJ56" i="1"/>
  <c r="ID56" i="1"/>
  <c r="IX56" i="1"/>
  <c r="JR56" i="1"/>
  <c r="KL56" i="1"/>
  <c r="LF56" i="1"/>
  <c r="LZ56" i="1"/>
  <c r="MT56" i="1"/>
  <c r="NN56" i="1"/>
  <c r="OB54" i="1"/>
  <c r="HX55" i="1"/>
  <c r="JL55" i="1"/>
  <c r="KZ55" i="1"/>
  <c r="MN55" i="1"/>
  <c r="NN55" i="1"/>
  <c r="OB55" i="1"/>
  <c r="NI56" i="1"/>
  <c r="NH56" i="1" s="1"/>
  <c r="OC56" i="1"/>
  <c r="OB56" i="1" s="1"/>
  <c r="OW56" i="1"/>
  <c r="OV56" i="1" s="1"/>
  <c r="AD61" i="1"/>
  <c r="BB61" i="1"/>
  <c r="CL61" i="1"/>
  <c r="DR61" i="1"/>
  <c r="EV61" i="1"/>
  <c r="GL61" i="1"/>
  <c r="HN61" i="1"/>
  <c r="IP61" i="1"/>
  <c r="JN61" i="1"/>
  <c r="KP61" i="1"/>
  <c r="LR61" i="1"/>
  <c r="MP61" i="1"/>
  <c r="NR61" i="1"/>
  <c r="OT61" i="1"/>
  <c r="CR73" i="1"/>
  <c r="EZ73" i="1"/>
  <c r="AB61" i="1"/>
  <c r="AV61" i="1"/>
  <c r="CJ61" i="1"/>
  <c r="DX61" i="1"/>
  <c r="ER61" i="1"/>
  <c r="GF61" i="1"/>
  <c r="G62" i="1"/>
  <c r="G15" i="1" s="1"/>
  <c r="AV15" i="1" s="1"/>
  <c r="J67" i="1"/>
  <c r="R67" i="1"/>
  <c r="AD67" i="1"/>
  <c r="AL67" i="1"/>
  <c r="AX67" i="1"/>
  <c r="BF67" i="1"/>
  <c r="BR67" i="1"/>
  <c r="BZ67" i="1"/>
  <c r="CL67" i="1"/>
  <c r="CT67" i="1"/>
  <c r="DF67" i="1"/>
  <c r="DN67" i="1"/>
  <c r="DZ67" i="1"/>
  <c r="EH67" i="1"/>
  <c r="ET67" i="1"/>
  <c r="FB67" i="1"/>
  <c r="FN67" i="1"/>
  <c r="FV67" i="1"/>
  <c r="GH67" i="1"/>
  <c r="GP67" i="1"/>
  <c r="HB67" i="1"/>
  <c r="HJ67" i="1"/>
  <c r="HV67" i="1"/>
  <c r="ID67" i="1"/>
  <c r="IP67" i="1"/>
  <c r="IX67" i="1"/>
  <c r="JJ67" i="1"/>
  <c r="JR67" i="1"/>
  <c r="KD67" i="1"/>
  <c r="KL67" i="1"/>
  <c r="KX67" i="1"/>
  <c r="LF67" i="1"/>
  <c r="LR67" i="1"/>
  <c r="LZ67" i="1"/>
  <c r="ML67" i="1"/>
  <c r="MT67" i="1"/>
  <c r="NF67" i="1"/>
  <c r="NN67" i="1"/>
  <c r="NZ67" i="1"/>
  <c r="OH67" i="1"/>
  <c r="OT67" i="1"/>
  <c r="PB67" i="1"/>
  <c r="BE68" i="1"/>
  <c r="BY68" i="1"/>
  <c r="CS68" i="1"/>
  <c r="DM68" i="1"/>
  <c r="EG68" i="1"/>
  <c r="FA68" i="1"/>
  <c r="GO68" i="1"/>
  <c r="HI68" i="1"/>
  <c r="IC68" i="1"/>
  <c r="IW68" i="1"/>
  <c r="JQ68" i="1"/>
  <c r="KK68" i="1"/>
  <c r="LE68" i="1"/>
  <c r="LY68" i="1"/>
  <c r="MS68" i="1"/>
  <c r="NM68" i="1"/>
  <c r="OG68" i="1"/>
  <c r="PA68" i="1"/>
  <c r="DR72" i="1"/>
  <c r="ED73" i="1"/>
  <c r="FR73" i="1"/>
  <c r="KD73" i="1"/>
  <c r="AA23" i="7"/>
  <c r="X23" i="7"/>
  <c r="U23" i="7"/>
  <c r="PF74" i="1"/>
  <c r="OX74" i="1"/>
  <c r="OL74" i="1"/>
  <c r="OD74" i="1"/>
  <c r="NR74" i="1"/>
  <c r="NJ74" i="1"/>
  <c r="MX74" i="1"/>
  <c r="MP74" i="1"/>
  <c r="MD74" i="1"/>
  <c r="LV74" i="1"/>
  <c r="LJ74" i="1"/>
  <c r="LB74" i="1"/>
  <c r="KP74" i="1"/>
  <c r="KH74" i="1"/>
  <c r="JV74" i="1"/>
  <c r="JN74" i="1"/>
  <c r="JB74" i="1"/>
  <c r="IT74" i="1"/>
  <c r="IH74" i="1"/>
  <c r="HZ74" i="1"/>
  <c r="HN74" i="1"/>
  <c r="HF74" i="1"/>
  <c r="GT74" i="1"/>
  <c r="GL74" i="1"/>
  <c r="FZ74" i="1"/>
  <c r="FR74" i="1"/>
  <c r="FF74" i="1"/>
  <c r="OV74" i="1"/>
  <c r="OB74" i="1"/>
  <c r="NH74" i="1"/>
  <c r="MN74" i="1"/>
  <c r="LT74" i="1"/>
  <c r="KZ74" i="1"/>
  <c r="KF74" i="1"/>
  <c r="JL74" i="1"/>
  <c r="IR74" i="1"/>
  <c r="HX74" i="1"/>
  <c r="HD74" i="1"/>
  <c r="GJ74" i="1"/>
  <c r="FP74" i="1"/>
  <c r="EV74" i="1"/>
  <c r="EB74" i="1"/>
  <c r="DH74" i="1"/>
  <c r="CN74" i="1"/>
  <c r="AZ74" i="1"/>
  <c r="AF74" i="1"/>
  <c r="L74" i="1"/>
  <c r="PB74" i="1"/>
  <c r="OT74" i="1"/>
  <c r="OH74" i="1"/>
  <c r="NZ74" i="1"/>
  <c r="NN74" i="1"/>
  <c r="NF74" i="1"/>
  <c r="MT74" i="1"/>
  <c r="ML74" i="1"/>
  <c r="LZ74" i="1"/>
  <c r="LR74" i="1"/>
  <c r="LF74" i="1"/>
  <c r="KX74" i="1"/>
  <c r="OR74" i="1"/>
  <c r="NX74" i="1"/>
  <c r="ND74" i="1"/>
  <c r="MJ74" i="1"/>
  <c r="LP74" i="1"/>
  <c r="KV74" i="1"/>
  <c r="KB74" i="1"/>
  <c r="JH74" i="1"/>
  <c r="IN74" i="1"/>
  <c r="HT74" i="1"/>
  <c r="GZ74" i="1"/>
  <c r="GF74" i="1"/>
  <c r="FL74" i="1"/>
  <c r="ER74" i="1"/>
  <c r="DX74" i="1"/>
  <c r="DD74" i="1"/>
  <c r="CJ74" i="1"/>
  <c r="AV74" i="1"/>
  <c r="AB74" i="1"/>
  <c r="BF74" i="1"/>
  <c r="FA74" i="1"/>
  <c r="GP74" i="1"/>
  <c r="IG74" i="1"/>
  <c r="IF74" i="1" s="1"/>
  <c r="IB74" i="1"/>
  <c r="JR74" i="1"/>
  <c r="LI74" i="1"/>
  <c r="LH74" i="1" s="1"/>
  <c r="LD74" i="1"/>
  <c r="OK74" i="1"/>
  <c r="OJ74" i="1" s="1"/>
  <c r="OF74" i="1"/>
  <c r="DH80" i="1"/>
  <c r="OV80" i="1"/>
  <c r="AJ78" i="1"/>
  <c r="AO78" i="1"/>
  <c r="AN78" i="1" s="1"/>
  <c r="DL78" i="1"/>
  <c r="DQ78" i="1"/>
  <c r="DP78" i="1" s="1"/>
  <c r="GN78" i="1"/>
  <c r="GS78" i="1"/>
  <c r="GR78" i="1" s="1"/>
  <c r="JP78" i="1"/>
  <c r="JU78" i="1"/>
  <c r="JT78" i="1" s="1"/>
  <c r="MR78" i="1"/>
  <c r="MW78" i="1"/>
  <c r="MV78" i="1" s="1"/>
  <c r="BX86" i="1"/>
  <c r="CC86" i="1"/>
  <c r="CB86" i="1" s="1"/>
  <c r="EZ86" i="1"/>
  <c r="FE86" i="1"/>
  <c r="FD86" i="1" s="1"/>
  <c r="IB86" i="1"/>
  <c r="IG86" i="1"/>
  <c r="IF86" i="1" s="1"/>
  <c r="LD86" i="1"/>
  <c r="LI86" i="1"/>
  <c r="LH86" i="1" s="1"/>
  <c r="OF86" i="1"/>
  <c r="OK86" i="1"/>
  <c r="OJ86" i="1" s="1"/>
  <c r="CM29" i="2"/>
  <c r="CJ29" i="2"/>
  <c r="CV36" i="2"/>
  <c r="CN36" i="2"/>
  <c r="CU36" i="2"/>
  <c r="CT36" i="2"/>
  <c r="CS36" i="2"/>
  <c r="CR36" i="2"/>
  <c r="CQ36" i="2"/>
  <c r="CP36" i="2"/>
  <c r="CO36" i="2"/>
  <c r="KN38" i="2"/>
  <c r="KM38" i="2"/>
  <c r="KL38" i="2"/>
  <c r="CL60" i="1"/>
  <c r="V64" i="1"/>
  <c r="BB64" i="1"/>
  <c r="DJ64" i="1"/>
  <c r="BP70" i="1"/>
  <c r="CJ70" i="1"/>
  <c r="DD70" i="1"/>
  <c r="ER70" i="1"/>
  <c r="BR73" i="1"/>
  <c r="DF73" i="1"/>
  <c r="ET73" i="1"/>
  <c r="IX73" i="1"/>
  <c r="BJ74" i="1"/>
  <c r="CP74" i="1"/>
  <c r="DR74" i="1"/>
  <c r="ET74" i="1"/>
  <c r="HV74" i="1"/>
  <c r="V80" i="1"/>
  <c r="BT80" i="1"/>
  <c r="DJ80" i="1"/>
  <c r="P79" i="1"/>
  <c r="U79" i="1"/>
  <c r="T79" i="1" s="1"/>
  <c r="CR79" i="1"/>
  <c r="CW79" i="1"/>
  <c r="CV79" i="1" s="1"/>
  <c r="FT79" i="1"/>
  <c r="FY79" i="1"/>
  <c r="FX79" i="1" s="1"/>
  <c r="IV79" i="1"/>
  <c r="JA79" i="1"/>
  <c r="IZ79" i="1" s="1"/>
  <c r="LX79" i="1"/>
  <c r="MC79" i="1"/>
  <c r="MB79" i="1" s="1"/>
  <c r="OZ79" i="1"/>
  <c r="PE79" i="1"/>
  <c r="PD79" i="1" s="1"/>
  <c r="BX84" i="1"/>
  <c r="CC84" i="1"/>
  <c r="CB84" i="1" s="1"/>
  <c r="EZ84" i="1"/>
  <c r="FE84" i="1"/>
  <c r="FD84" i="1" s="1"/>
  <c r="IB84" i="1"/>
  <c r="IG84" i="1"/>
  <c r="IF84" i="1" s="1"/>
  <c r="LD84" i="1"/>
  <c r="LI84" i="1"/>
  <c r="LH84" i="1" s="1"/>
  <c r="OF84" i="1"/>
  <c r="OK84" i="1"/>
  <c r="OJ84" i="1" s="1"/>
  <c r="CM31" i="2"/>
  <c r="CJ31" i="2"/>
  <c r="CJ35" i="2"/>
  <c r="CM35" i="2"/>
  <c r="LG38" i="2"/>
  <c r="LF38" i="2"/>
  <c r="LH38" i="2"/>
  <c r="HK39" i="2"/>
  <c r="HJ39" i="2"/>
  <c r="AV63" i="1"/>
  <c r="DX63" i="1"/>
  <c r="EL65" i="1"/>
  <c r="EX65" i="1"/>
  <c r="FF65" i="1"/>
  <c r="FR65" i="1"/>
  <c r="FZ65" i="1"/>
  <c r="GL65" i="1"/>
  <c r="GT65" i="1"/>
  <c r="HF65" i="1"/>
  <c r="HN65" i="1"/>
  <c r="HZ65" i="1"/>
  <c r="IH65" i="1"/>
  <c r="IT65" i="1"/>
  <c r="JB65" i="1"/>
  <c r="JN65" i="1"/>
  <c r="JV65" i="1"/>
  <c r="KH65" i="1"/>
  <c r="KP65" i="1"/>
  <c r="LB65" i="1"/>
  <c r="LJ65" i="1"/>
  <c r="LV65" i="1"/>
  <c r="MD65" i="1"/>
  <c r="MP65" i="1"/>
  <c r="MX65" i="1"/>
  <c r="NJ65" i="1"/>
  <c r="NR65" i="1"/>
  <c r="OD65" i="1"/>
  <c r="OL65" i="1"/>
  <c r="OX65" i="1"/>
  <c r="PF65" i="1"/>
  <c r="U21" i="7"/>
  <c r="AA21" i="7"/>
  <c r="X21" i="7"/>
  <c r="ET72" i="1"/>
  <c r="HB72" i="1"/>
  <c r="X22" i="7"/>
  <c r="U22" i="7"/>
  <c r="AA22" i="7"/>
  <c r="AP73" i="1"/>
  <c r="DR73" i="1"/>
  <c r="NF73" i="1"/>
  <c r="OT73" i="1"/>
  <c r="BR74" i="1"/>
  <c r="EG74" i="1"/>
  <c r="HM74" i="1"/>
  <c r="HL74" i="1" s="1"/>
  <c r="HH74" i="1"/>
  <c r="IX74" i="1"/>
  <c r="KO74" i="1"/>
  <c r="KN74" i="1" s="1"/>
  <c r="KJ74" i="1"/>
  <c r="NQ74" i="1"/>
  <c r="NP74" i="1" s="1"/>
  <c r="NL74" i="1"/>
  <c r="CR77" i="1"/>
  <c r="CS80" i="1"/>
  <c r="CR80" i="1" s="1"/>
  <c r="EF77" i="1"/>
  <c r="EG80" i="1"/>
  <c r="EF80" i="1" s="1"/>
  <c r="IR80" i="1"/>
  <c r="P78" i="1"/>
  <c r="U78" i="1"/>
  <c r="T78" i="1" s="1"/>
  <c r="CR78" i="1"/>
  <c r="CW78" i="1"/>
  <c r="CV78" i="1" s="1"/>
  <c r="FT78" i="1"/>
  <c r="FY78" i="1"/>
  <c r="FX78" i="1" s="1"/>
  <c r="IV78" i="1"/>
  <c r="JA78" i="1"/>
  <c r="IZ78" i="1" s="1"/>
  <c r="LX78" i="1"/>
  <c r="MC78" i="1"/>
  <c r="MB78" i="1" s="1"/>
  <c r="OZ78" i="1"/>
  <c r="PE78" i="1"/>
  <c r="PD78" i="1" s="1"/>
  <c r="BD86" i="1"/>
  <c r="BI86" i="1"/>
  <c r="BH86" i="1" s="1"/>
  <c r="EF86" i="1"/>
  <c r="EK86" i="1"/>
  <c r="EJ86" i="1" s="1"/>
  <c r="HH86" i="1"/>
  <c r="HM86" i="1"/>
  <c r="HL86" i="1" s="1"/>
  <c r="KJ86" i="1"/>
  <c r="KO86" i="1"/>
  <c r="KN86" i="1" s="1"/>
  <c r="NL86" i="1"/>
  <c r="NQ86" i="1"/>
  <c r="NP86" i="1" s="1"/>
  <c r="CV10" i="2"/>
  <c r="CN10" i="2"/>
  <c r="CU10" i="2"/>
  <c r="CT10" i="2"/>
  <c r="CS10" i="2"/>
  <c r="CR10" i="2"/>
  <c r="CQ10" i="2"/>
  <c r="CP10" i="2"/>
  <c r="CO10" i="2"/>
  <c r="DK38" i="2"/>
  <c r="EH46" i="2"/>
  <c r="BP64" i="1"/>
  <c r="AB72" i="1"/>
  <c r="CJ72" i="1"/>
  <c r="DD72" i="1"/>
  <c r="IP72" i="1"/>
  <c r="HJ73" i="1"/>
  <c r="JR73" i="1"/>
  <c r="KZ73" i="1"/>
  <c r="LR73" i="1"/>
  <c r="MN73" i="1"/>
  <c r="NH73" i="1"/>
  <c r="OV73" i="1"/>
  <c r="BV74" i="1"/>
  <c r="CX74" i="1"/>
  <c r="DZ74" i="1"/>
  <c r="EX74" i="1"/>
  <c r="HB74" i="1"/>
  <c r="KD74" i="1"/>
  <c r="BX79" i="1"/>
  <c r="CC79" i="1"/>
  <c r="CB79" i="1" s="1"/>
  <c r="EZ79" i="1"/>
  <c r="FE79" i="1"/>
  <c r="FD79" i="1" s="1"/>
  <c r="IB79" i="1"/>
  <c r="IG79" i="1"/>
  <c r="IF79" i="1" s="1"/>
  <c r="LD79" i="1"/>
  <c r="LI79" i="1"/>
  <c r="LH79" i="1" s="1"/>
  <c r="OF79" i="1"/>
  <c r="OK79" i="1"/>
  <c r="OJ79" i="1" s="1"/>
  <c r="EZ82" i="1"/>
  <c r="U83" i="1"/>
  <c r="T83" i="1" s="1"/>
  <c r="P83" i="1"/>
  <c r="BI83" i="1"/>
  <c r="BH83" i="1" s="1"/>
  <c r="BD83" i="1"/>
  <c r="CW83" i="1"/>
  <c r="CV83" i="1" s="1"/>
  <c r="CR83" i="1"/>
  <c r="EK83" i="1"/>
  <c r="EJ83" i="1" s="1"/>
  <c r="EF83" i="1"/>
  <c r="FY83" i="1"/>
  <c r="FX83" i="1" s="1"/>
  <c r="FT83" i="1"/>
  <c r="HM83" i="1"/>
  <c r="HL83" i="1" s="1"/>
  <c r="HH83" i="1"/>
  <c r="JA83" i="1"/>
  <c r="IZ83" i="1" s="1"/>
  <c r="IV83" i="1"/>
  <c r="KO83" i="1"/>
  <c r="KN83" i="1" s="1"/>
  <c r="KJ83" i="1"/>
  <c r="MC83" i="1"/>
  <c r="MB83" i="1" s="1"/>
  <c r="LX83" i="1"/>
  <c r="NQ83" i="1"/>
  <c r="NP83" i="1" s="1"/>
  <c r="NL83" i="1"/>
  <c r="PE83" i="1"/>
  <c r="PD83" i="1" s="1"/>
  <c r="OZ83" i="1"/>
  <c r="BD84" i="1"/>
  <c r="BI84" i="1"/>
  <c r="BH84" i="1" s="1"/>
  <c r="EF84" i="1"/>
  <c r="EK84" i="1"/>
  <c r="EJ84" i="1" s="1"/>
  <c r="HH84" i="1"/>
  <c r="HM84" i="1"/>
  <c r="HL84" i="1" s="1"/>
  <c r="KJ84" i="1"/>
  <c r="KO84" i="1"/>
  <c r="KN84" i="1" s="1"/>
  <c r="NL84" i="1"/>
  <c r="NQ84" i="1"/>
  <c r="NP84" i="1" s="1"/>
  <c r="CJ27" i="2"/>
  <c r="CM27" i="2"/>
  <c r="IZ38" i="2"/>
  <c r="IY38" i="2"/>
  <c r="IX38" i="2"/>
  <c r="EI49" i="2"/>
  <c r="EH49" i="2"/>
  <c r="BV56" i="2"/>
  <c r="BU56" i="2"/>
  <c r="BT56" i="2"/>
  <c r="AP67" i="1"/>
  <c r="BB67" i="1"/>
  <c r="BJ67" i="1"/>
  <c r="BV67" i="1"/>
  <c r="CD67" i="1"/>
  <c r="CP67" i="1"/>
  <c r="CX67" i="1"/>
  <c r="DJ67" i="1"/>
  <c r="DR67" i="1"/>
  <c r="ED67" i="1"/>
  <c r="EL67" i="1"/>
  <c r="EX67" i="1"/>
  <c r="FF67" i="1"/>
  <c r="FR67" i="1"/>
  <c r="FZ67" i="1"/>
  <c r="GL67" i="1"/>
  <c r="GT67" i="1"/>
  <c r="HF67" i="1"/>
  <c r="HN67" i="1"/>
  <c r="HZ67" i="1"/>
  <c r="IH67" i="1"/>
  <c r="IT67" i="1"/>
  <c r="JB67" i="1"/>
  <c r="JN67" i="1"/>
  <c r="JV67" i="1"/>
  <c r="KH67" i="1"/>
  <c r="KP67" i="1"/>
  <c r="LB67" i="1"/>
  <c r="LJ67" i="1"/>
  <c r="LV67" i="1"/>
  <c r="MD67" i="1"/>
  <c r="MP67" i="1"/>
  <c r="MX67" i="1"/>
  <c r="NJ67" i="1"/>
  <c r="NR67" i="1"/>
  <c r="OD67" i="1"/>
  <c r="OL67" i="1"/>
  <c r="OX67" i="1"/>
  <c r="KD72" i="1"/>
  <c r="IP73" i="1"/>
  <c r="BE74" i="1"/>
  <c r="DM74" i="1"/>
  <c r="GO74" i="1"/>
  <c r="ID74" i="1"/>
  <c r="JU74" i="1"/>
  <c r="JT74" i="1" s="1"/>
  <c r="JP74" i="1"/>
  <c r="MW74" i="1"/>
  <c r="MV74" i="1" s="1"/>
  <c r="MR74" i="1"/>
  <c r="BD76" i="1"/>
  <c r="BI76" i="1"/>
  <c r="BH76" i="1" s="1"/>
  <c r="CR76" i="1"/>
  <c r="CW76" i="1"/>
  <c r="CV76" i="1" s="1"/>
  <c r="EZ76" i="1"/>
  <c r="CN80" i="1"/>
  <c r="EB80" i="1"/>
  <c r="BX78" i="1"/>
  <c r="CC78" i="1"/>
  <c r="CB78" i="1" s="1"/>
  <c r="EZ78" i="1"/>
  <c r="FE78" i="1"/>
  <c r="FD78" i="1" s="1"/>
  <c r="IB78" i="1"/>
  <c r="IG78" i="1"/>
  <c r="IF78" i="1" s="1"/>
  <c r="LD78" i="1"/>
  <c r="LI78" i="1"/>
  <c r="LH78" i="1" s="1"/>
  <c r="OF78" i="1"/>
  <c r="OK78" i="1"/>
  <c r="OJ78" i="1" s="1"/>
  <c r="AJ86" i="1"/>
  <c r="AO86" i="1"/>
  <c r="AN86" i="1" s="1"/>
  <c r="DL86" i="1"/>
  <c r="DQ86" i="1"/>
  <c r="DP86" i="1" s="1"/>
  <c r="GN86" i="1"/>
  <c r="GS86" i="1"/>
  <c r="GR86" i="1" s="1"/>
  <c r="JP86" i="1"/>
  <c r="JU86" i="1"/>
  <c r="JT86" i="1" s="1"/>
  <c r="MR86" i="1"/>
  <c r="MW86" i="1"/>
  <c r="MV86" i="1" s="1"/>
  <c r="CM26" i="2"/>
  <c r="CJ26" i="2"/>
  <c r="EZ38" i="2"/>
  <c r="JR38" i="2"/>
  <c r="JT38" i="2"/>
  <c r="JS38" i="2"/>
  <c r="O39" i="2"/>
  <c r="OI39" i="2"/>
  <c r="LG39" i="2"/>
  <c r="IE39" i="2"/>
  <c r="PW39" i="2"/>
  <c r="MU39" i="2"/>
  <c r="JS39" i="2"/>
  <c r="CJ58" i="1"/>
  <c r="DD58" i="1"/>
  <c r="DX58" i="1"/>
  <c r="ER58" i="1"/>
  <c r="CP60" i="1"/>
  <c r="CL64" i="1"/>
  <c r="H66" i="1"/>
  <c r="AB66" i="1"/>
  <c r="AV66" i="1"/>
  <c r="BP66" i="1"/>
  <c r="CJ66" i="1"/>
  <c r="DD66" i="1"/>
  <c r="DX66" i="1"/>
  <c r="ER66" i="1"/>
  <c r="FL66" i="1"/>
  <c r="GF66" i="1"/>
  <c r="GZ66" i="1"/>
  <c r="HT66" i="1"/>
  <c r="IN66" i="1"/>
  <c r="JH66" i="1"/>
  <c r="KB66" i="1"/>
  <c r="KV66" i="1"/>
  <c r="LP66" i="1"/>
  <c r="MJ66" i="1"/>
  <c r="ND66" i="1"/>
  <c r="NX66" i="1"/>
  <c r="OR66" i="1"/>
  <c r="AX72" i="1"/>
  <c r="CL72" i="1"/>
  <c r="DF72" i="1"/>
  <c r="LR72" i="1"/>
  <c r="FN73" i="1"/>
  <c r="HB73" i="1"/>
  <c r="IR73" i="1"/>
  <c r="KL73" i="1"/>
  <c r="OH73" i="1"/>
  <c r="DF74" i="1"/>
  <c r="ED74" i="1"/>
  <c r="GH74" i="1"/>
  <c r="JJ74" i="1"/>
  <c r="EF75" i="1"/>
  <c r="BB80" i="1"/>
  <c r="CP80" i="1"/>
  <c r="ED80" i="1"/>
  <c r="BD79" i="1"/>
  <c r="BI79" i="1"/>
  <c r="BH79" i="1" s="1"/>
  <c r="EF79" i="1"/>
  <c r="EK79" i="1"/>
  <c r="EJ79" i="1" s="1"/>
  <c r="HH79" i="1"/>
  <c r="HM79" i="1"/>
  <c r="HL79" i="1" s="1"/>
  <c r="KJ79" i="1"/>
  <c r="KO79" i="1"/>
  <c r="KN79" i="1" s="1"/>
  <c r="NL79" i="1"/>
  <c r="NQ79" i="1"/>
  <c r="NP79" i="1" s="1"/>
  <c r="AJ84" i="1"/>
  <c r="AO84" i="1"/>
  <c r="AN84" i="1" s="1"/>
  <c r="DL84" i="1"/>
  <c r="DQ84" i="1"/>
  <c r="DP84" i="1" s="1"/>
  <c r="GN84" i="1"/>
  <c r="GS84" i="1"/>
  <c r="GR84" i="1" s="1"/>
  <c r="JP84" i="1"/>
  <c r="JU84" i="1"/>
  <c r="JT84" i="1" s="1"/>
  <c r="MR84" i="1"/>
  <c r="MW84" i="1"/>
  <c r="MV84" i="1" s="1"/>
  <c r="CJ25" i="2"/>
  <c r="CM25" i="2"/>
  <c r="CJ30" i="2"/>
  <c r="CM30" i="2"/>
  <c r="OI38" i="2"/>
  <c r="OJ38" i="2"/>
  <c r="OH38" i="2"/>
  <c r="EH65" i="1"/>
  <c r="ET65" i="1"/>
  <c r="FB65" i="1"/>
  <c r="FN65" i="1"/>
  <c r="FV65" i="1"/>
  <c r="GH65" i="1"/>
  <c r="GP65" i="1"/>
  <c r="HB65" i="1"/>
  <c r="HJ65" i="1"/>
  <c r="HV65" i="1"/>
  <c r="ID65" i="1"/>
  <c r="IP65" i="1"/>
  <c r="IX65" i="1"/>
  <c r="JJ65" i="1"/>
  <c r="JR65" i="1"/>
  <c r="KD65" i="1"/>
  <c r="KL65" i="1"/>
  <c r="KX65" i="1"/>
  <c r="LF65" i="1"/>
  <c r="LR65" i="1"/>
  <c r="LZ65" i="1"/>
  <c r="ML65" i="1"/>
  <c r="MT65" i="1"/>
  <c r="NF65" i="1"/>
  <c r="NN65" i="1"/>
  <c r="NZ65" i="1"/>
  <c r="OH65" i="1"/>
  <c r="OT65" i="1"/>
  <c r="NF72" i="1"/>
  <c r="V73" i="1"/>
  <c r="BJ73" i="1"/>
  <c r="BY73" i="1"/>
  <c r="EL73" i="1"/>
  <c r="MT73" i="1"/>
  <c r="NN73" i="1"/>
  <c r="PB73" i="1"/>
  <c r="AK74" i="1"/>
  <c r="CS74" i="1"/>
  <c r="FU74" i="1"/>
  <c r="HJ74" i="1"/>
  <c r="JA74" i="1"/>
  <c r="IZ74" i="1" s="1"/>
  <c r="IV74" i="1"/>
  <c r="KL74" i="1"/>
  <c r="MC74" i="1"/>
  <c r="MB74" i="1" s="1"/>
  <c r="LX74" i="1"/>
  <c r="PE74" i="1"/>
  <c r="PD74" i="1" s="1"/>
  <c r="OZ74" i="1"/>
  <c r="DL77" i="1"/>
  <c r="DM80" i="1"/>
  <c r="DL80" i="1" s="1"/>
  <c r="BD78" i="1"/>
  <c r="BI78" i="1"/>
  <c r="BH78" i="1" s="1"/>
  <c r="EF78" i="1"/>
  <c r="EK78" i="1"/>
  <c r="EJ78" i="1" s="1"/>
  <c r="HH78" i="1"/>
  <c r="HM78" i="1"/>
  <c r="HL78" i="1" s="1"/>
  <c r="KJ78" i="1"/>
  <c r="KO78" i="1"/>
  <c r="KN78" i="1" s="1"/>
  <c r="NL78" i="1"/>
  <c r="NQ78" i="1"/>
  <c r="NP78" i="1" s="1"/>
  <c r="P86" i="1"/>
  <c r="U86" i="1"/>
  <c r="T86" i="1" s="1"/>
  <c r="CR86" i="1"/>
  <c r="CW86" i="1"/>
  <c r="CV86" i="1" s="1"/>
  <c r="FT86" i="1"/>
  <c r="FY86" i="1"/>
  <c r="FX86" i="1" s="1"/>
  <c r="IV86" i="1"/>
  <c r="JA86" i="1"/>
  <c r="IZ86" i="1" s="1"/>
  <c r="LX86" i="1"/>
  <c r="MC86" i="1"/>
  <c r="MB86" i="1" s="1"/>
  <c r="OZ86" i="1"/>
  <c r="PE86" i="1"/>
  <c r="PD86" i="1" s="1"/>
  <c r="CM32" i="2"/>
  <c r="CJ32" i="2"/>
  <c r="DX37" i="2"/>
  <c r="BV50" i="2"/>
  <c r="BU50" i="2"/>
  <c r="BT50" i="2"/>
  <c r="CN64" i="1"/>
  <c r="EV64" i="1"/>
  <c r="OT72" i="1"/>
  <c r="ER73" i="1"/>
  <c r="GP73" i="1"/>
  <c r="ID73" i="1"/>
  <c r="LF73" i="1"/>
  <c r="LZ73" i="1"/>
  <c r="CL74" i="1"/>
  <c r="DJ74" i="1"/>
  <c r="EL74" i="1"/>
  <c r="FN74" i="1"/>
  <c r="IP74" i="1"/>
  <c r="AJ79" i="1"/>
  <c r="AO79" i="1"/>
  <c r="AN79" i="1" s="1"/>
  <c r="DL79" i="1"/>
  <c r="DQ79" i="1"/>
  <c r="DP79" i="1" s="1"/>
  <c r="GN79" i="1"/>
  <c r="GS79" i="1"/>
  <c r="GR79" i="1" s="1"/>
  <c r="JP79" i="1"/>
  <c r="JU79" i="1"/>
  <c r="JT79" i="1" s="1"/>
  <c r="MR79" i="1"/>
  <c r="MW79" i="1"/>
  <c r="MV79" i="1" s="1"/>
  <c r="AO83" i="1"/>
  <c r="AN83" i="1" s="1"/>
  <c r="AJ83" i="1"/>
  <c r="CC83" i="1"/>
  <c r="CB83" i="1" s="1"/>
  <c r="BX83" i="1"/>
  <c r="DQ83" i="1"/>
  <c r="DP83" i="1" s="1"/>
  <c r="DL83" i="1"/>
  <c r="FE83" i="1"/>
  <c r="FD83" i="1" s="1"/>
  <c r="EZ83" i="1"/>
  <c r="GS83" i="1"/>
  <c r="GR83" i="1" s="1"/>
  <c r="GN83" i="1"/>
  <c r="IG83" i="1"/>
  <c r="IF83" i="1" s="1"/>
  <c r="IB83" i="1"/>
  <c r="JU83" i="1"/>
  <c r="JT83" i="1" s="1"/>
  <c r="JP83" i="1"/>
  <c r="LI83" i="1"/>
  <c r="LH83" i="1" s="1"/>
  <c r="LD83" i="1"/>
  <c r="MW83" i="1"/>
  <c r="MV83" i="1" s="1"/>
  <c r="MR83" i="1"/>
  <c r="OK83" i="1"/>
  <c r="OJ83" i="1" s="1"/>
  <c r="OF83" i="1"/>
  <c r="P84" i="1"/>
  <c r="U84" i="1"/>
  <c r="T84" i="1" s="1"/>
  <c r="CR84" i="1"/>
  <c r="CW84" i="1"/>
  <c r="CV84" i="1" s="1"/>
  <c r="FT84" i="1"/>
  <c r="FY84" i="1"/>
  <c r="FX84" i="1" s="1"/>
  <c r="IV84" i="1"/>
  <c r="JA84" i="1"/>
  <c r="IZ84" i="1" s="1"/>
  <c r="LX84" i="1"/>
  <c r="MC84" i="1"/>
  <c r="MB84" i="1" s="1"/>
  <c r="OZ84" i="1"/>
  <c r="PE84" i="1"/>
  <c r="PD84" i="1" s="1"/>
  <c r="CM34" i="2"/>
  <c r="CJ34" i="2"/>
  <c r="ID38" i="2"/>
  <c r="IF38" i="2"/>
  <c r="IE38" i="2"/>
  <c r="BV42" i="2"/>
  <c r="BU42" i="2"/>
  <c r="BT42" i="2"/>
  <c r="BT77" i="1"/>
  <c r="CN77" i="1"/>
  <c r="DH77" i="1"/>
  <c r="EB77" i="1"/>
  <c r="IR77" i="1"/>
  <c r="OV77" i="1"/>
  <c r="OT79" i="1"/>
  <c r="PB79" i="1"/>
  <c r="I80" i="1"/>
  <c r="H80" i="1" s="1"/>
  <c r="AC80" i="1"/>
  <c r="AB80" i="1" s="1"/>
  <c r="AW80" i="1"/>
  <c r="AV80" i="1" s="1"/>
  <c r="BQ80" i="1"/>
  <c r="BP80" i="1" s="1"/>
  <c r="CK80" i="1"/>
  <c r="CJ80" i="1" s="1"/>
  <c r="DE80" i="1"/>
  <c r="DD80" i="1" s="1"/>
  <c r="DY80" i="1"/>
  <c r="DX80" i="1" s="1"/>
  <c r="FM80" i="1"/>
  <c r="FL80" i="1" s="1"/>
  <c r="GG80" i="1"/>
  <c r="GF80" i="1" s="1"/>
  <c r="HA80" i="1"/>
  <c r="GZ80" i="1" s="1"/>
  <c r="JI80" i="1"/>
  <c r="JH80" i="1" s="1"/>
  <c r="KC80" i="1"/>
  <c r="KB80" i="1" s="1"/>
  <c r="RW221" i="2"/>
  <c r="RW217" i="2"/>
  <c r="RW194" i="2"/>
  <c r="RV190" i="2"/>
  <c r="RW218" i="2"/>
  <c r="RV194" i="2"/>
  <c r="RW219" i="2"/>
  <c r="RW189" i="2"/>
  <c r="RW220" i="2"/>
  <c r="RV189" i="2"/>
  <c r="RV191" i="2"/>
  <c r="RW190" i="2"/>
  <c r="RW191" i="2"/>
  <c r="RV188" i="2"/>
  <c r="RV184" i="2"/>
  <c r="RV183" i="2"/>
  <c r="RW187" i="2"/>
  <c r="RW185" i="2"/>
  <c r="RV187" i="2"/>
  <c r="RV185" i="2"/>
  <c r="RW186" i="2"/>
  <c r="RW182" i="2"/>
  <c r="RV186" i="2"/>
  <c r="RW188" i="2"/>
  <c r="RW184" i="2"/>
  <c r="RW183" i="2"/>
  <c r="RV180" i="2"/>
  <c r="RW177" i="2"/>
  <c r="RV174" i="2"/>
  <c r="RV173" i="2"/>
  <c r="RW181" i="2"/>
  <c r="RW179" i="2"/>
  <c r="RV182" i="2"/>
  <c r="RV181" i="2"/>
  <c r="RV179" i="2"/>
  <c r="RW175" i="2"/>
  <c r="RW178" i="2"/>
  <c r="RW176" i="2"/>
  <c r="RW180" i="2"/>
  <c r="RW174" i="2"/>
  <c r="RW173" i="2"/>
  <c r="RV172" i="2"/>
  <c r="RV170" i="2"/>
  <c r="RW169" i="2"/>
  <c r="RW166" i="2"/>
  <c r="RW171" i="2"/>
  <c r="RW168" i="2"/>
  <c r="RV166" i="2"/>
  <c r="RV168" i="2"/>
  <c r="RW167" i="2"/>
  <c r="RW172" i="2"/>
  <c r="RW170" i="2"/>
  <c r="RW155" i="2"/>
  <c r="RV151" i="2"/>
  <c r="RW150" i="2"/>
  <c r="RV155" i="2"/>
  <c r="RV150" i="2"/>
  <c r="RV144" i="2"/>
  <c r="RW156" i="2"/>
  <c r="RW158" i="2"/>
  <c r="RV156" i="2"/>
  <c r="RW153" i="2"/>
  <c r="RW149" i="2"/>
  <c r="RV148" i="2"/>
  <c r="RV147" i="2"/>
  <c r="RV158" i="2"/>
  <c r="RV153" i="2"/>
  <c r="RW152" i="2"/>
  <c r="RW157" i="2"/>
  <c r="RW154" i="2"/>
  <c r="RV152" i="2"/>
  <c r="RW146" i="2"/>
  <c r="RW145" i="2"/>
  <c r="RV154" i="2"/>
  <c r="RW151" i="2"/>
  <c r="RW143" i="2"/>
  <c r="RV145" i="2"/>
  <c r="RV146" i="2"/>
  <c r="RV141" i="2"/>
  <c r="RV137" i="2"/>
  <c r="RW148" i="2"/>
  <c r="RW140" i="2"/>
  <c r="RW147" i="2"/>
  <c r="RW144" i="2"/>
  <c r="RV143" i="2"/>
  <c r="RV142" i="2"/>
  <c r="RV135" i="2"/>
  <c r="RW139" i="2"/>
  <c r="RW136" i="2"/>
  <c r="RW134" i="2"/>
  <c r="RV128" i="2"/>
  <c r="RV139" i="2"/>
  <c r="RV136" i="2"/>
  <c r="RV134" i="2"/>
  <c r="RW132" i="2"/>
  <c r="RW129" i="2"/>
  <c r="RW137" i="2"/>
  <c r="RV129" i="2"/>
  <c r="RW142" i="2"/>
  <c r="RV140" i="2"/>
  <c r="RW130" i="2"/>
  <c r="RW138" i="2"/>
  <c r="RW133" i="2"/>
  <c r="RV138" i="2"/>
  <c r="RV133" i="2"/>
  <c r="RW131" i="2"/>
  <c r="RV125" i="2"/>
  <c r="RW122" i="2"/>
  <c r="RV119" i="2"/>
  <c r="RW118" i="2"/>
  <c r="RW116" i="2"/>
  <c r="RV122" i="2"/>
  <c r="RV118" i="2"/>
  <c r="RV116" i="2"/>
  <c r="RW126" i="2"/>
  <c r="RW120" i="2"/>
  <c r="RW115" i="2"/>
  <c r="RW124" i="2"/>
  <c r="RV120" i="2"/>
  <c r="RV115" i="2"/>
  <c r="RW141" i="2"/>
  <c r="RW121" i="2"/>
  <c r="RV114" i="2"/>
  <c r="RW127" i="2"/>
  <c r="RV121" i="2"/>
  <c r="RW135" i="2"/>
  <c r="RW128" i="2"/>
  <c r="RV127" i="2"/>
  <c r="RW117" i="2"/>
  <c r="RW111" i="2"/>
  <c r="RV110" i="2"/>
  <c r="RW104" i="2"/>
  <c r="RV98" i="2"/>
  <c r="RW123" i="2"/>
  <c r="RW119" i="2"/>
  <c r="RW113" i="2"/>
  <c r="RV111" i="2"/>
  <c r="RW109" i="2"/>
  <c r="RV104" i="2"/>
  <c r="RW103" i="2"/>
  <c r="RW99" i="2"/>
  <c r="RW95" i="2"/>
  <c r="RV109" i="2"/>
  <c r="RV103" i="2"/>
  <c r="RV99" i="2"/>
  <c r="RV117" i="2"/>
  <c r="RW108" i="2"/>
  <c r="RW96" i="2"/>
  <c r="RV108" i="2"/>
  <c r="RW107" i="2"/>
  <c r="RV107" i="2"/>
  <c r="RW97" i="2"/>
  <c r="RW125" i="2"/>
  <c r="RW114" i="2"/>
  <c r="RW112" i="2"/>
  <c r="RW106" i="2"/>
  <c r="RV97" i="2"/>
  <c r="RW110" i="2"/>
  <c r="RV106" i="2"/>
  <c r="RW105" i="2"/>
  <c r="RW98" i="2"/>
  <c r="RV92" i="2"/>
  <c r="RW91" i="2"/>
  <c r="RV84" i="2"/>
  <c r="RV91" i="2"/>
  <c r="RW85" i="2"/>
  <c r="RW94" i="2"/>
  <c r="RW93" i="2"/>
  <c r="RW89" i="2"/>
  <c r="RW88" i="2"/>
  <c r="RV96" i="2"/>
  <c r="RV94" i="2"/>
  <c r="RV89" i="2"/>
  <c r="RV88" i="2"/>
  <c r="RW82" i="2"/>
  <c r="RW80" i="2"/>
  <c r="RV80" i="2"/>
  <c r="RW79" i="2"/>
  <c r="RW90" i="2"/>
  <c r="RW83" i="2"/>
  <c r="RV79" i="2"/>
  <c r="RV95" i="2"/>
  <c r="RV90" i="2"/>
  <c r="RV83" i="2"/>
  <c r="RW74" i="2"/>
  <c r="RW92" i="2"/>
  <c r="RW84" i="2"/>
  <c r="RW81" i="2"/>
  <c r="RV74" i="2"/>
  <c r="RV71" i="2"/>
  <c r="RW68" i="2"/>
  <c r="RW59" i="2"/>
  <c r="RW58" i="2"/>
  <c r="RV68" i="2"/>
  <c r="RW67" i="2"/>
  <c r="RV59" i="2"/>
  <c r="RW72" i="2"/>
  <c r="RW69" i="2"/>
  <c r="RV67" i="2"/>
  <c r="RW56" i="2"/>
  <c r="RW73" i="2"/>
  <c r="RW65" i="2"/>
  <c r="RW64" i="2"/>
  <c r="RW63" i="2"/>
  <c r="RW61" i="2"/>
  <c r="RV73" i="2"/>
  <c r="RW70" i="2"/>
  <c r="RV63" i="2"/>
  <c r="RW62" i="2"/>
  <c r="RV61" i="2"/>
  <c r="RW57" i="2"/>
  <c r="RV62" i="2"/>
  <c r="RW60" i="2"/>
  <c r="RW71" i="2"/>
  <c r="RV60" i="2"/>
  <c r="RW54" i="2"/>
  <c r="RV42" i="2"/>
  <c r="RW51" i="2"/>
  <c r="RW49" i="2"/>
  <c r="RW46" i="2"/>
  <c r="RV56" i="2"/>
  <c r="RW55" i="2"/>
  <c r="RV49" i="2"/>
  <c r="RW47" i="2"/>
  <c r="RV55" i="2"/>
  <c r="RW39" i="2"/>
  <c r="RW53" i="2"/>
  <c r="RW38" i="2"/>
  <c r="RW52" i="2"/>
  <c r="RW50" i="2"/>
  <c r="RW41" i="2"/>
  <c r="RV50" i="2"/>
  <c r="RW43" i="2"/>
  <c r="RV41" i="2"/>
  <c r="TJ221" i="2"/>
  <c r="TI220" i="2"/>
  <c r="TI221" i="2"/>
  <c r="TJ191" i="2"/>
  <c r="TJ190" i="2"/>
  <c r="TJ217" i="2"/>
  <c r="TJ194" i="2"/>
  <c r="TJ218" i="2"/>
  <c r="TI217" i="2"/>
  <c r="TI194" i="2"/>
  <c r="TJ219" i="2"/>
  <c r="TI218" i="2"/>
  <c r="TJ189" i="2"/>
  <c r="TJ220" i="2"/>
  <c r="TI219" i="2"/>
  <c r="TJ186" i="2"/>
  <c r="TJ182" i="2"/>
  <c r="TJ181" i="2"/>
  <c r="TJ188" i="2"/>
  <c r="TJ184" i="2"/>
  <c r="TJ183" i="2"/>
  <c r="TI184" i="2"/>
  <c r="TI183" i="2"/>
  <c r="TJ187" i="2"/>
  <c r="TJ185" i="2"/>
  <c r="TJ176" i="2"/>
  <c r="TJ180" i="2"/>
  <c r="TJ174" i="2"/>
  <c r="TJ173" i="2"/>
  <c r="TJ177" i="2"/>
  <c r="TI174" i="2"/>
  <c r="TJ179" i="2"/>
  <c r="TJ175" i="2"/>
  <c r="TJ178" i="2"/>
  <c r="TJ172" i="2"/>
  <c r="TJ170" i="2"/>
  <c r="TJ169" i="2"/>
  <c r="TJ166" i="2"/>
  <c r="TJ171" i="2"/>
  <c r="TJ168" i="2"/>
  <c r="TJ167" i="2"/>
  <c r="TJ157" i="2"/>
  <c r="TJ154" i="2"/>
  <c r="TI152" i="2"/>
  <c r="TI145" i="2"/>
  <c r="TJ151" i="2"/>
  <c r="TJ155" i="2"/>
  <c r="TI151" i="2"/>
  <c r="TJ150" i="2"/>
  <c r="TJ144" i="2"/>
  <c r="TJ156" i="2"/>
  <c r="TJ148" i="2"/>
  <c r="TJ147" i="2"/>
  <c r="TJ158" i="2"/>
  <c r="TI156" i="2"/>
  <c r="TJ153" i="2"/>
  <c r="TI153" i="2"/>
  <c r="TJ152" i="2"/>
  <c r="TI149" i="2"/>
  <c r="TI140" i="2"/>
  <c r="TJ139" i="2"/>
  <c r="TI148" i="2"/>
  <c r="TJ143" i="2"/>
  <c r="TJ142" i="2"/>
  <c r="TI147" i="2"/>
  <c r="TI142" i="2"/>
  <c r="TI138" i="2"/>
  <c r="TJ145" i="2"/>
  <c r="TJ141" i="2"/>
  <c r="TJ137" i="2"/>
  <c r="TJ146" i="2"/>
  <c r="TI141" i="2"/>
  <c r="TJ149" i="2"/>
  <c r="TJ133" i="2"/>
  <c r="TJ135" i="2"/>
  <c r="TJ131" i="2"/>
  <c r="TJ140" i="2"/>
  <c r="TJ138" i="2"/>
  <c r="TJ136" i="2"/>
  <c r="TJ134" i="2"/>
  <c r="TI136" i="2"/>
  <c r="TJ132" i="2"/>
  <c r="TJ129" i="2"/>
  <c r="TJ127" i="2"/>
  <c r="TJ113" i="2"/>
  <c r="TJ117" i="2"/>
  <c r="TJ112" i="2"/>
  <c r="TI137" i="2"/>
  <c r="TJ125" i="2"/>
  <c r="TJ123" i="2"/>
  <c r="TJ119" i="2"/>
  <c r="TJ122" i="2"/>
  <c r="TJ118" i="2"/>
  <c r="TJ116" i="2"/>
  <c r="TJ128" i="2"/>
  <c r="TI118" i="2"/>
  <c r="TJ126" i="2"/>
  <c r="TJ120" i="2"/>
  <c r="TJ115" i="2"/>
  <c r="TJ130" i="2"/>
  <c r="TJ124" i="2"/>
  <c r="TJ114" i="2"/>
  <c r="TJ97" i="2"/>
  <c r="TJ106" i="2"/>
  <c r="TJ110" i="2"/>
  <c r="TJ105" i="2"/>
  <c r="TJ98" i="2"/>
  <c r="TJ111" i="2"/>
  <c r="TJ104" i="2"/>
  <c r="TI114" i="2"/>
  <c r="TJ109" i="2"/>
  <c r="TI104" i="2"/>
  <c r="TJ103" i="2"/>
  <c r="TJ99" i="2"/>
  <c r="TJ121" i="2"/>
  <c r="TI103" i="2"/>
  <c r="TJ108" i="2"/>
  <c r="TJ107" i="2"/>
  <c r="TJ90" i="2"/>
  <c r="TJ83" i="2"/>
  <c r="TI79" i="2"/>
  <c r="TJ74" i="2"/>
  <c r="TJ96" i="2"/>
  <c r="TJ92" i="2"/>
  <c r="TJ84" i="2"/>
  <c r="TJ81" i="2"/>
  <c r="TI92" i="2"/>
  <c r="TJ91" i="2"/>
  <c r="TI91" i="2"/>
  <c r="TJ85" i="2"/>
  <c r="TJ95" i="2"/>
  <c r="TJ94" i="2"/>
  <c r="TJ93" i="2"/>
  <c r="TJ89" i="2"/>
  <c r="TJ88" i="2"/>
  <c r="TI88" i="2"/>
  <c r="TJ82" i="2"/>
  <c r="TJ80" i="2"/>
  <c r="TI80" i="2"/>
  <c r="TJ79" i="2"/>
  <c r="TJ70" i="2"/>
  <c r="TI63" i="2"/>
  <c r="TJ62" i="2"/>
  <c r="TJ57" i="2"/>
  <c r="TI62" i="2"/>
  <c r="TJ60" i="2"/>
  <c r="TJ71" i="2"/>
  <c r="TJ68" i="2"/>
  <c r="TI68" i="2"/>
  <c r="TJ67" i="2"/>
  <c r="TJ72" i="2"/>
  <c r="TJ69" i="2"/>
  <c r="TI67" i="2"/>
  <c r="TJ56" i="2"/>
  <c r="TJ73" i="2"/>
  <c r="TJ65" i="2"/>
  <c r="TJ64" i="2"/>
  <c r="TJ63" i="2"/>
  <c r="TJ61" i="2"/>
  <c r="TJ59" i="2"/>
  <c r="TJ58" i="2"/>
  <c r="TJ52" i="2"/>
  <c r="TJ50" i="2"/>
  <c r="TJ41" i="2"/>
  <c r="TJ43" i="2"/>
  <c r="TJ44" i="2"/>
  <c r="TI43" i="2"/>
  <c r="TJ42" i="2"/>
  <c r="TJ54" i="2"/>
  <c r="TI44" i="2"/>
  <c r="TI42" i="2"/>
  <c r="TJ51" i="2"/>
  <c r="TJ49" i="2"/>
  <c r="TJ46" i="2"/>
  <c r="TJ55" i="2"/>
  <c r="TJ47" i="2"/>
  <c r="TJ40" i="2"/>
  <c r="TJ39" i="2"/>
  <c r="I9" i="2"/>
  <c r="RX9" i="2"/>
  <c r="SC10" i="2"/>
  <c r="CR22" i="2"/>
  <c r="O23" i="2"/>
  <c r="I23" i="2" s="1"/>
  <c r="CI24" i="2"/>
  <c r="CB30" i="2"/>
  <c r="CL30" i="2"/>
  <c r="CD36" i="2"/>
  <c r="CX36" i="2"/>
  <c r="BK10" i="1" s="1"/>
  <c r="RZ37" i="2"/>
  <c r="U210" i="2"/>
  <c r="AL38" i="2"/>
  <c r="AM38" i="2" s="1"/>
  <c r="CB38" i="2"/>
  <c r="CN38" i="2"/>
  <c r="CV38" i="2"/>
  <c r="GX38" i="2"/>
  <c r="HT38" i="2"/>
  <c r="IT38" i="2"/>
  <c r="JH38" i="2"/>
  <c r="KH38" i="2"/>
  <c r="KV38" i="2"/>
  <c r="MR38" i="2"/>
  <c r="NL38" i="2"/>
  <c r="TF38" i="2"/>
  <c r="EC39" i="2"/>
  <c r="ED39" i="2" s="1"/>
  <c r="KM39" i="2"/>
  <c r="KL39" i="2"/>
  <c r="NO39" i="2"/>
  <c r="NN39" i="2"/>
  <c r="QQ39" i="2"/>
  <c r="QP39" i="2"/>
  <c r="TF39" i="2"/>
  <c r="GN40" i="2"/>
  <c r="BN41" i="2"/>
  <c r="EV41" i="2"/>
  <c r="EV37" i="2" s="1"/>
  <c r="GF41" i="2"/>
  <c r="JV41" i="2"/>
  <c r="LZ41" i="2"/>
  <c r="PZ41" i="2"/>
  <c r="HJ42" i="2"/>
  <c r="HL42" i="2"/>
  <c r="O217" i="2"/>
  <c r="CV217" i="2" s="1"/>
  <c r="PX44" i="2"/>
  <c r="OJ44" i="2"/>
  <c r="MV44" i="2"/>
  <c r="LH44" i="2"/>
  <c r="JT44" i="2"/>
  <c r="IF44" i="2"/>
  <c r="PC44" i="2"/>
  <c r="T218" i="2"/>
  <c r="RF218" i="2" s="1"/>
  <c r="SJ218" i="2" s="1"/>
  <c r="TS218" i="2" s="1"/>
  <c r="RF46" i="2"/>
  <c r="RV46" i="2" s="1"/>
  <c r="N46" i="2"/>
  <c r="EI46" i="2" s="1"/>
  <c r="BR46" i="2"/>
  <c r="MU46" i="2"/>
  <c r="MT46" i="2"/>
  <c r="CB48" i="2"/>
  <c r="CL48" i="2"/>
  <c r="FR51" i="2"/>
  <c r="IX52" i="2"/>
  <c r="PB52" i="2"/>
  <c r="US52" i="2"/>
  <c r="JR53" i="2"/>
  <c r="IZ54" i="2"/>
  <c r="PD54" i="2"/>
  <c r="HA55" i="2"/>
  <c r="HB55" i="2" s="1"/>
  <c r="AM55" i="2"/>
  <c r="CU55" i="2"/>
  <c r="CT55" i="2"/>
  <c r="CS55" i="2"/>
  <c r="CR55" i="2"/>
  <c r="CQ55" i="2"/>
  <c r="CP55" i="2"/>
  <c r="CO55" i="2"/>
  <c r="EZ55" i="2"/>
  <c r="EY55" i="2" s="1"/>
  <c r="FA55" i="2" s="1"/>
  <c r="HC56" i="2"/>
  <c r="HD56" i="2" s="1"/>
  <c r="AO56" i="2"/>
  <c r="U24" i="7"/>
  <c r="AA24" i="7"/>
  <c r="X24" i="7"/>
  <c r="L78" i="1"/>
  <c r="AF78" i="1"/>
  <c r="AZ78" i="1"/>
  <c r="BT78" i="1"/>
  <c r="CN78" i="1"/>
  <c r="DH78" i="1"/>
  <c r="EB78" i="1"/>
  <c r="EV78" i="1"/>
  <c r="FP78" i="1"/>
  <c r="GJ78" i="1"/>
  <c r="HD78" i="1"/>
  <c r="HX78" i="1"/>
  <c r="IR78" i="1"/>
  <c r="JL78" i="1"/>
  <c r="KF78" i="1"/>
  <c r="KZ78" i="1"/>
  <c r="LT78" i="1"/>
  <c r="MN78" i="1"/>
  <c r="NH78" i="1"/>
  <c r="OB78" i="1"/>
  <c r="OV78" i="1"/>
  <c r="DD82" i="1"/>
  <c r="DX82" i="1"/>
  <c r="ER82" i="1"/>
  <c r="SB221" i="2"/>
  <c r="SC191" i="2"/>
  <c r="SB191" i="2"/>
  <c r="SC190" i="2"/>
  <c r="SC221" i="2"/>
  <c r="SC217" i="2"/>
  <c r="SC194" i="2"/>
  <c r="SB190" i="2"/>
  <c r="SC218" i="2"/>
  <c r="SB217" i="2"/>
  <c r="SB194" i="2"/>
  <c r="SC219" i="2"/>
  <c r="SB218" i="2"/>
  <c r="SC189" i="2"/>
  <c r="SB219" i="2"/>
  <c r="SB189" i="2"/>
  <c r="SC220" i="2"/>
  <c r="SB220" i="2"/>
  <c r="SB186" i="2"/>
  <c r="SB182" i="2"/>
  <c r="SC181" i="2"/>
  <c r="SC188" i="2"/>
  <c r="SC184" i="2"/>
  <c r="SC183" i="2"/>
  <c r="SB181" i="2"/>
  <c r="SB188" i="2"/>
  <c r="SB184" i="2"/>
  <c r="SB183" i="2"/>
  <c r="SC187" i="2"/>
  <c r="SC185" i="2"/>
  <c r="SB187" i="2"/>
  <c r="SB185" i="2"/>
  <c r="SC186" i="2"/>
  <c r="SC182" i="2"/>
  <c r="SB176" i="2"/>
  <c r="SC180" i="2"/>
  <c r="SC174" i="2"/>
  <c r="SB180" i="2"/>
  <c r="SC177" i="2"/>
  <c r="SB174" i="2"/>
  <c r="SB173" i="2"/>
  <c r="SC179" i="2"/>
  <c r="SB177" i="2"/>
  <c r="SB179" i="2"/>
  <c r="SC175" i="2"/>
  <c r="SC178" i="2"/>
  <c r="SB175" i="2"/>
  <c r="SB178" i="2"/>
  <c r="SC176" i="2"/>
  <c r="SC173" i="2"/>
  <c r="SC172" i="2"/>
  <c r="SC170" i="2"/>
  <c r="SB172" i="2"/>
  <c r="SB170" i="2"/>
  <c r="SC169" i="2"/>
  <c r="SC166" i="2"/>
  <c r="SC171" i="2"/>
  <c r="SB169" i="2"/>
  <c r="SC168" i="2"/>
  <c r="SB166" i="2"/>
  <c r="SB171" i="2"/>
  <c r="SB168" i="2"/>
  <c r="SC167" i="2"/>
  <c r="SB167" i="2"/>
  <c r="SB157" i="2"/>
  <c r="SB154" i="2"/>
  <c r="SC151" i="2"/>
  <c r="SC143" i="2"/>
  <c r="SC155" i="2"/>
  <c r="SB151" i="2"/>
  <c r="SB155" i="2"/>
  <c r="SB150" i="2"/>
  <c r="SB144" i="2"/>
  <c r="SC156" i="2"/>
  <c r="SC158" i="2"/>
  <c r="SB156" i="2"/>
  <c r="SC153" i="2"/>
  <c r="SC149" i="2"/>
  <c r="SB148" i="2"/>
  <c r="SB147" i="2"/>
  <c r="SB158" i="2"/>
  <c r="SC157" i="2"/>
  <c r="SC154" i="2"/>
  <c r="SB152" i="2"/>
  <c r="SC146" i="2"/>
  <c r="SC145" i="2"/>
  <c r="SB149" i="2"/>
  <c r="SC142" i="2"/>
  <c r="SB139" i="2"/>
  <c r="SC138" i="2"/>
  <c r="SC150" i="2"/>
  <c r="SC148" i="2"/>
  <c r="SB142" i="2"/>
  <c r="SB153" i="2"/>
  <c r="SC147" i="2"/>
  <c r="SC144" i="2"/>
  <c r="SB143" i="2"/>
  <c r="SC141" i="2"/>
  <c r="SC137" i="2"/>
  <c r="SC152" i="2"/>
  <c r="SB141" i="2"/>
  <c r="SB137" i="2"/>
  <c r="SB145" i="2"/>
  <c r="SB133" i="2"/>
  <c r="SC140" i="2"/>
  <c r="SC135" i="2"/>
  <c r="SC131" i="2"/>
  <c r="SB140" i="2"/>
  <c r="SB135" i="2"/>
  <c r="SB131" i="2"/>
  <c r="SB138" i="2"/>
  <c r="SC136" i="2"/>
  <c r="SC134" i="2"/>
  <c r="SB146" i="2"/>
  <c r="SB136" i="2"/>
  <c r="SB134" i="2"/>
  <c r="SC132" i="2"/>
  <c r="SB132" i="2"/>
  <c r="SB129" i="2"/>
  <c r="SC130" i="2"/>
  <c r="SC139" i="2"/>
  <c r="SC128" i="2"/>
  <c r="SB127" i="2"/>
  <c r="SC117" i="2"/>
  <c r="SB113" i="2"/>
  <c r="SB128" i="2"/>
  <c r="SC125" i="2"/>
  <c r="SC123" i="2"/>
  <c r="SC119" i="2"/>
  <c r="SB117" i="2"/>
  <c r="SB112" i="2"/>
  <c r="SB125" i="2"/>
  <c r="SB123" i="2"/>
  <c r="SC122" i="2"/>
  <c r="SB119" i="2"/>
  <c r="SC118" i="2"/>
  <c r="SC116" i="2"/>
  <c r="SB122" i="2"/>
  <c r="SB118" i="2"/>
  <c r="SB116" i="2"/>
  <c r="SC133" i="2"/>
  <c r="SB130" i="2"/>
  <c r="SC126" i="2"/>
  <c r="SC120" i="2"/>
  <c r="SC115" i="2"/>
  <c r="SB126" i="2"/>
  <c r="SC124" i="2"/>
  <c r="SB120" i="2"/>
  <c r="SB115" i="2"/>
  <c r="SC114" i="2"/>
  <c r="SC129" i="2"/>
  <c r="SB124" i="2"/>
  <c r="SC121" i="2"/>
  <c r="SB114" i="2"/>
  <c r="SC106" i="2"/>
  <c r="SB97" i="2"/>
  <c r="SC112" i="2"/>
  <c r="SC110" i="2"/>
  <c r="SB106" i="2"/>
  <c r="SC105" i="2"/>
  <c r="SC98" i="2"/>
  <c r="SC111" i="2"/>
  <c r="SB110" i="2"/>
  <c r="SB105" i="2"/>
  <c r="SC104" i="2"/>
  <c r="SB98" i="2"/>
  <c r="SB121" i="2"/>
  <c r="SB111" i="2"/>
  <c r="SC109" i="2"/>
  <c r="SB104" i="2"/>
  <c r="SC103" i="2"/>
  <c r="SC99" i="2"/>
  <c r="SC95" i="2"/>
  <c r="SB109" i="2"/>
  <c r="SB103" i="2"/>
  <c r="SB99" i="2"/>
  <c r="SC108" i="2"/>
  <c r="SC96" i="2"/>
  <c r="SB108" i="2"/>
  <c r="SC107" i="2"/>
  <c r="SC127" i="2"/>
  <c r="SC113" i="2"/>
  <c r="SB107" i="2"/>
  <c r="SC97" i="2"/>
  <c r="SB96" i="2"/>
  <c r="SB90" i="2"/>
  <c r="SB83" i="2"/>
  <c r="SC74" i="2"/>
  <c r="SC92" i="2"/>
  <c r="SC84" i="2"/>
  <c r="SC81" i="2"/>
  <c r="SB74" i="2"/>
  <c r="SB95" i="2"/>
  <c r="SB92" i="2"/>
  <c r="SC91" i="2"/>
  <c r="SB84" i="2"/>
  <c r="SB81" i="2"/>
  <c r="SB91" i="2"/>
  <c r="SC85" i="2"/>
  <c r="SC94" i="2"/>
  <c r="SC93" i="2"/>
  <c r="SC89" i="2"/>
  <c r="SC88" i="2"/>
  <c r="SB85" i="2"/>
  <c r="SB94" i="2"/>
  <c r="SB93" i="2"/>
  <c r="SB89" i="2"/>
  <c r="SB88" i="2"/>
  <c r="SC82" i="2"/>
  <c r="SC80" i="2"/>
  <c r="SB82" i="2"/>
  <c r="SB80" i="2"/>
  <c r="SC79" i="2"/>
  <c r="SC90" i="2"/>
  <c r="SC83" i="2"/>
  <c r="SB79" i="2"/>
  <c r="SB70" i="2"/>
  <c r="SB62" i="2"/>
  <c r="SC60" i="2"/>
  <c r="SB57" i="2"/>
  <c r="SC71" i="2"/>
  <c r="SB60" i="2"/>
  <c r="SB71" i="2"/>
  <c r="SC68" i="2"/>
  <c r="SC59" i="2"/>
  <c r="SC58" i="2"/>
  <c r="SB68" i="2"/>
  <c r="SC67" i="2"/>
  <c r="SC72" i="2"/>
  <c r="SC69" i="2"/>
  <c r="SB67" i="2"/>
  <c r="SC56" i="2"/>
  <c r="SB72" i="2"/>
  <c r="SB69" i="2"/>
  <c r="SB56" i="2"/>
  <c r="SC73" i="2"/>
  <c r="SC65" i="2"/>
  <c r="SC64" i="2"/>
  <c r="SC63" i="2"/>
  <c r="SC61" i="2"/>
  <c r="SB73" i="2"/>
  <c r="SC70" i="2"/>
  <c r="SB65" i="2"/>
  <c r="SB64" i="2"/>
  <c r="SB63" i="2"/>
  <c r="SC62" i="2"/>
  <c r="SB61" i="2"/>
  <c r="SB52" i="2"/>
  <c r="SB50" i="2"/>
  <c r="SC43" i="2"/>
  <c r="SB41" i="2"/>
  <c r="SC44" i="2"/>
  <c r="SB43" i="2"/>
  <c r="SC42" i="2"/>
  <c r="SC54" i="2"/>
  <c r="SB44" i="2"/>
  <c r="SB42" i="2"/>
  <c r="SB54" i="2"/>
  <c r="SC51" i="2"/>
  <c r="SC49" i="2"/>
  <c r="SC46" i="2"/>
  <c r="SC55" i="2"/>
  <c r="SB51" i="2"/>
  <c r="SB49" i="2"/>
  <c r="SC47" i="2"/>
  <c r="SB46" i="2"/>
  <c r="SC40" i="2"/>
  <c r="SB55" i="2"/>
  <c r="SB47" i="2"/>
  <c r="SB40" i="2"/>
  <c r="SB59" i="2"/>
  <c r="SB58" i="2"/>
  <c r="SC57" i="2"/>
  <c r="SC53" i="2"/>
  <c r="SB39" i="2"/>
  <c r="SC38" i="2"/>
  <c r="UO221" i="2"/>
  <c r="UO219" i="2"/>
  <c r="UO189" i="2"/>
  <c r="UO220" i="2"/>
  <c r="UO191" i="2"/>
  <c r="UO190" i="2"/>
  <c r="UO217" i="2"/>
  <c r="UO194" i="2"/>
  <c r="UO218" i="2"/>
  <c r="UO187" i="2"/>
  <c r="UO185" i="2"/>
  <c r="UO186" i="2"/>
  <c r="UO182" i="2"/>
  <c r="UO181" i="2"/>
  <c r="UO188" i="2"/>
  <c r="UO184" i="2"/>
  <c r="UO183" i="2"/>
  <c r="UO175" i="2"/>
  <c r="UO178" i="2"/>
  <c r="UO176" i="2"/>
  <c r="UO180" i="2"/>
  <c r="UO174" i="2"/>
  <c r="UO173" i="2"/>
  <c r="UO177" i="2"/>
  <c r="UO179" i="2"/>
  <c r="UO167" i="2"/>
  <c r="UO172" i="2"/>
  <c r="UO170" i="2"/>
  <c r="UO169" i="2"/>
  <c r="UO166" i="2"/>
  <c r="UO171" i="2"/>
  <c r="UO168" i="2"/>
  <c r="UO156" i="2"/>
  <c r="UO158" i="2"/>
  <c r="UO153" i="2"/>
  <c r="UO149" i="2"/>
  <c r="UN148" i="2"/>
  <c r="UO152" i="2"/>
  <c r="UO157" i="2"/>
  <c r="UO154" i="2"/>
  <c r="UO146" i="2"/>
  <c r="UO145" i="2"/>
  <c r="UO151" i="2"/>
  <c r="UO143" i="2"/>
  <c r="UO155" i="2"/>
  <c r="UO150" i="2"/>
  <c r="UO148" i="2"/>
  <c r="UO140" i="2"/>
  <c r="UO147" i="2"/>
  <c r="UO144" i="2"/>
  <c r="UO139" i="2"/>
  <c r="UN151" i="2"/>
  <c r="UO142" i="2"/>
  <c r="UO138" i="2"/>
  <c r="UO141" i="2"/>
  <c r="UO132" i="2"/>
  <c r="UO137" i="2"/>
  <c r="UO130" i="2"/>
  <c r="UO133" i="2"/>
  <c r="UO135" i="2"/>
  <c r="UO131" i="2"/>
  <c r="UO126" i="2"/>
  <c r="UO120" i="2"/>
  <c r="UO115" i="2"/>
  <c r="UO134" i="2"/>
  <c r="UO124" i="2"/>
  <c r="UO114" i="2"/>
  <c r="UO121" i="2"/>
  <c r="UO128" i="2"/>
  <c r="UO127" i="2"/>
  <c r="UO117" i="2"/>
  <c r="UO136" i="2"/>
  <c r="UO125" i="2"/>
  <c r="UO123" i="2"/>
  <c r="UO119" i="2"/>
  <c r="UO122" i="2"/>
  <c r="UO118" i="2"/>
  <c r="UO116" i="2"/>
  <c r="UO108" i="2"/>
  <c r="UO96" i="2"/>
  <c r="UO129" i="2"/>
  <c r="UO107" i="2"/>
  <c r="UO97" i="2"/>
  <c r="UO112" i="2"/>
  <c r="UO106" i="2"/>
  <c r="UO110" i="2"/>
  <c r="UO105" i="2"/>
  <c r="UO98" i="2"/>
  <c r="UO111" i="2"/>
  <c r="UO104" i="2"/>
  <c r="UO113" i="2"/>
  <c r="UO109" i="2"/>
  <c r="UO103" i="2"/>
  <c r="UO99" i="2"/>
  <c r="UO95" i="2"/>
  <c r="UO94" i="2"/>
  <c r="UO93" i="2"/>
  <c r="UO89" i="2"/>
  <c r="UO88" i="2"/>
  <c r="UN88" i="2"/>
  <c r="UO82" i="2"/>
  <c r="UO80" i="2"/>
  <c r="UN80" i="2"/>
  <c r="UO79" i="2"/>
  <c r="UO90" i="2"/>
  <c r="UO83" i="2"/>
  <c r="UO74" i="2"/>
  <c r="UO92" i="2"/>
  <c r="UO84" i="2"/>
  <c r="UO81" i="2"/>
  <c r="UO91" i="2"/>
  <c r="UO85" i="2"/>
  <c r="UO72" i="2"/>
  <c r="UO69" i="2"/>
  <c r="UO56" i="2"/>
  <c r="UO73" i="2"/>
  <c r="UO65" i="2"/>
  <c r="UO64" i="2"/>
  <c r="UO63" i="2"/>
  <c r="UO61" i="2"/>
  <c r="UO70" i="2"/>
  <c r="UN63" i="2"/>
  <c r="UO62" i="2"/>
  <c r="UO60" i="2"/>
  <c r="UO71" i="2"/>
  <c r="UO68" i="2"/>
  <c r="UO59" i="2"/>
  <c r="UO58" i="2"/>
  <c r="UO67" i="2"/>
  <c r="UO55" i="2"/>
  <c r="UO47" i="2"/>
  <c r="UO40" i="2"/>
  <c r="UO57" i="2"/>
  <c r="UO39" i="2"/>
  <c r="UO53" i="2"/>
  <c r="UO52" i="2"/>
  <c r="UO50" i="2"/>
  <c r="UO41" i="2"/>
  <c r="UO43" i="2"/>
  <c r="UO44" i="2"/>
  <c r="UO42" i="2"/>
  <c r="UO54" i="2"/>
  <c r="RY9" i="2"/>
  <c r="RV10" i="2"/>
  <c r="CS22" i="2"/>
  <c r="SC23" i="2"/>
  <c r="CL31" i="2"/>
  <c r="CF36" i="2"/>
  <c r="SA37" i="2"/>
  <c r="V210" i="2"/>
  <c r="CD38" i="2"/>
  <c r="CO38" i="2"/>
  <c r="CX38" i="2"/>
  <c r="DH38" i="2"/>
  <c r="ET38" i="2"/>
  <c r="GF38" i="2"/>
  <c r="HV38" i="2"/>
  <c r="IV38" i="2"/>
  <c r="JJ38" i="2"/>
  <c r="KJ38" i="2"/>
  <c r="KX38" i="2"/>
  <c r="LJ38" i="2"/>
  <c r="MS38" i="2"/>
  <c r="QT38" i="2"/>
  <c r="UW38" i="2"/>
  <c r="FM39" i="2"/>
  <c r="FN39" i="2" s="1"/>
  <c r="EC45" i="1" s="1"/>
  <c r="AM39" i="2"/>
  <c r="M45" i="1" s="1"/>
  <c r="CU39" i="2"/>
  <c r="CT39" i="2"/>
  <c r="CR39" i="2"/>
  <c r="CQ39" i="2"/>
  <c r="CO39" i="2"/>
  <c r="EW39" i="2"/>
  <c r="EX39" i="2" s="1"/>
  <c r="EX37" i="2" s="1"/>
  <c r="BR40" i="2"/>
  <c r="AJ40" i="2"/>
  <c r="AK40" i="2" s="1"/>
  <c r="K49" i="1" s="1"/>
  <c r="J49" i="1" s="1"/>
  <c r="DD40" i="2"/>
  <c r="DD37" i="2" s="1"/>
  <c r="EC40" i="2"/>
  <c r="ED40" i="2" s="1"/>
  <c r="EW40" i="2"/>
  <c r="EX40" i="2" s="1"/>
  <c r="EZ40" i="2" s="1"/>
  <c r="DB41" i="2"/>
  <c r="EB41" i="2"/>
  <c r="KH41" i="2"/>
  <c r="MN41" i="2"/>
  <c r="QL41" i="2"/>
  <c r="SC41" i="2"/>
  <c r="FU42" i="2"/>
  <c r="FT42" i="2"/>
  <c r="HK42" i="2"/>
  <c r="EZ44" i="2"/>
  <c r="JS44" i="2"/>
  <c r="SQ44" i="2"/>
  <c r="TZ44" i="2" s="1"/>
  <c r="RW44" i="2"/>
  <c r="IE46" i="2"/>
  <c r="ID46" i="2"/>
  <c r="DL47" i="2"/>
  <c r="DK47" i="2" s="1"/>
  <c r="LY47" i="2"/>
  <c r="LV47" i="2"/>
  <c r="AI49" i="2"/>
  <c r="IE49" i="2"/>
  <c r="ID49" i="2"/>
  <c r="OI49" i="2"/>
  <c r="OH49" i="2"/>
  <c r="SQ49" i="2"/>
  <c r="TZ49" i="2" s="1"/>
  <c r="RY49" i="2"/>
  <c r="AI50" i="2"/>
  <c r="AP50" i="2"/>
  <c r="SK50" i="2" s="1"/>
  <c r="TT50" i="2" s="1"/>
  <c r="FS50" i="2"/>
  <c r="FR50" i="2"/>
  <c r="IZ50" i="2"/>
  <c r="IY50" i="2"/>
  <c r="IX50" i="2"/>
  <c r="PD50" i="2"/>
  <c r="PC50" i="2"/>
  <c r="PB50" i="2"/>
  <c r="US50" i="2"/>
  <c r="LF51" i="2"/>
  <c r="NO54" i="2"/>
  <c r="NN54" i="2"/>
  <c r="TN54" i="2"/>
  <c r="TH55" i="2"/>
  <c r="LY60" i="2"/>
  <c r="LV60" i="2"/>
  <c r="CJ75" i="1"/>
  <c r="DX75" i="1"/>
  <c r="V77" i="1"/>
  <c r="BB77" i="1"/>
  <c r="CP77" i="1"/>
  <c r="DJ77" i="1"/>
  <c r="ED77" i="1"/>
  <c r="AY80" i="1"/>
  <c r="AX80" i="1" s="1"/>
  <c r="BG80" i="1"/>
  <c r="BF80" i="1" s="1"/>
  <c r="BS80" i="1"/>
  <c r="BR80" i="1" s="1"/>
  <c r="CM80" i="1"/>
  <c r="CL80" i="1" s="1"/>
  <c r="DG80" i="1"/>
  <c r="DF80" i="1" s="1"/>
  <c r="EA80" i="1"/>
  <c r="DZ80" i="1" s="1"/>
  <c r="GQ80" i="1"/>
  <c r="GP80" i="1" s="1"/>
  <c r="JS80" i="1"/>
  <c r="JR80" i="1" s="1"/>
  <c r="MU80" i="1"/>
  <c r="MT80" i="1" s="1"/>
  <c r="OI80" i="1"/>
  <c r="OH80" i="1" s="1"/>
  <c r="TF221" i="2"/>
  <c r="TF218" i="2"/>
  <c r="TF220" i="2"/>
  <c r="TF219" i="2"/>
  <c r="TF189" i="2"/>
  <c r="TF191" i="2"/>
  <c r="TF217" i="2"/>
  <c r="TF194" i="2"/>
  <c r="TF187" i="2"/>
  <c r="TF185" i="2"/>
  <c r="TF190" i="2"/>
  <c r="TF186" i="2"/>
  <c r="TF182" i="2"/>
  <c r="TF181" i="2"/>
  <c r="TF188" i="2"/>
  <c r="TF184" i="2"/>
  <c r="TF183" i="2"/>
  <c r="TF179" i="2"/>
  <c r="TF175" i="2"/>
  <c r="TF178" i="2"/>
  <c r="TF176" i="2"/>
  <c r="TF180" i="2"/>
  <c r="TF174" i="2"/>
  <c r="TF173" i="2"/>
  <c r="TF177" i="2"/>
  <c r="TF171" i="2"/>
  <c r="TF168" i="2"/>
  <c r="TF167" i="2"/>
  <c r="TF172" i="2"/>
  <c r="TF170" i="2"/>
  <c r="TF169" i="2"/>
  <c r="TF166" i="2"/>
  <c r="TF156" i="2"/>
  <c r="TF148" i="2"/>
  <c r="TF147" i="2"/>
  <c r="TF158" i="2"/>
  <c r="TF153" i="2"/>
  <c r="TF152" i="2"/>
  <c r="TF157" i="2"/>
  <c r="TF154" i="2"/>
  <c r="TF155" i="2"/>
  <c r="TE151" i="2"/>
  <c r="TF150" i="2"/>
  <c r="TF144" i="2"/>
  <c r="TF141" i="2"/>
  <c r="TF137" i="2"/>
  <c r="TF149" i="2"/>
  <c r="TF151" i="2"/>
  <c r="TE148" i="2"/>
  <c r="TF143" i="2"/>
  <c r="TF140" i="2"/>
  <c r="TF139" i="2"/>
  <c r="TF142" i="2"/>
  <c r="TF146" i="2"/>
  <c r="TF145" i="2"/>
  <c r="TF136" i="2"/>
  <c r="TF134" i="2"/>
  <c r="TF132" i="2"/>
  <c r="TF129" i="2"/>
  <c r="TF130" i="2"/>
  <c r="TF138" i="2"/>
  <c r="TF133" i="2"/>
  <c r="TF135" i="2"/>
  <c r="TF131" i="2"/>
  <c r="TF128" i="2"/>
  <c r="TF126" i="2"/>
  <c r="TF120" i="2"/>
  <c r="TF115" i="2"/>
  <c r="TF124" i="2"/>
  <c r="TF114" i="2"/>
  <c r="TF121" i="2"/>
  <c r="TF127" i="2"/>
  <c r="TF113" i="2"/>
  <c r="TF117" i="2"/>
  <c r="TF125" i="2"/>
  <c r="TF123" i="2"/>
  <c r="TF119" i="2"/>
  <c r="TF109" i="2"/>
  <c r="TF103" i="2"/>
  <c r="TF99" i="2"/>
  <c r="TF116" i="2"/>
  <c r="TF112" i="2"/>
  <c r="TF122" i="2"/>
  <c r="TF118" i="2"/>
  <c r="TF108" i="2"/>
  <c r="TF96" i="2"/>
  <c r="TF107" i="2"/>
  <c r="TF97" i="2"/>
  <c r="TF106" i="2"/>
  <c r="TF110" i="2"/>
  <c r="TF105" i="2"/>
  <c r="TF98" i="2"/>
  <c r="TF111" i="2"/>
  <c r="TF104" i="2"/>
  <c r="TF95" i="2"/>
  <c r="TF85" i="2"/>
  <c r="TF94" i="2"/>
  <c r="TF93" i="2"/>
  <c r="TF89" i="2"/>
  <c r="TF88" i="2"/>
  <c r="TE88" i="2"/>
  <c r="TF82" i="2"/>
  <c r="TF80" i="2"/>
  <c r="TE80" i="2"/>
  <c r="TF79" i="2"/>
  <c r="TF90" i="2"/>
  <c r="TF83" i="2"/>
  <c r="TF74" i="2"/>
  <c r="TF92" i="2"/>
  <c r="TF84" i="2"/>
  <c r="TF81" i="2"/>
  <c r="TF91" i="2"/>
  <c r="TF67" i="2"/>
  <c r="TF72" i="2"/>
  <c r="TF69" i="2"/>
  <c r="TF56" i="2"/>
  <c r="TF73" i="2"/>
  <c r="TF65" i="2"/>
  <c r="TF64" i="2"/>
  <c r="TF63" i="2"/>
  <c r="TF61" i="2"/>
  <c r="TF70" i="2"/>
  <c r="TE63" i="2"/>
  <c r="TF62" i="2"/>
  <c r="TF57" i="2"/>
  <c r="TF60" i="2"/>
  <c r="TF71" i="2"/>
  <c r="TF68" i="2"/>
  <c r="TF59" i="2"/>
  <c r="TF58" i="2"/>
  <c r="TF51" i="2"/>
  <c r="TF49" i="2"/>
  <c r="TF46" i="2"/>
  <c r="TF55" i="2"/>
  <c r="TF47" i="2"/>
  <c r="TF40" i="2"/>
  <c r="TF53" i="2"/>
  <c r="TF52" i="2"/>
  <c r="TF50" i="2"/>
  <c r="TF41" i="2"/>
  <c r="TF43" i="2"/>
  <c r="TF44" i="2"/>
  <c r="TF42" i="2"/>
  <c r="UU220" i="2"/>
  <c r="UU221" i="2"/>
  <c r="UT220" i="2"/>
  <c r="UT221" i="2"/>
  <c r="UU217" i="2"/>
  <c r="UU194" i="2"/>
  <c r="UT190" i="2"/>
  <c r="UU218" i="2"/>
  <c r="UT217" i="2"/>
  <c r="UT194" i="2"/>
  <c r="UU219" i="2"/>
  <c r="UT218" i="2"/>
  <c r="UU189" i="2"/>
  <c r="UT219" i="2"/>
  <c r="UT189" i="2"/>
  <c r="UT191" i="2"/>
  <c r="UU190" i="2"/>
  <c r="UT188" i="2"/>
  <c r="UT184" i="2"/>
  <c r="UT183" i="2"/>
  <c r="UU187" i="2"/>
  <c r="UU185" i="2"/>
  <c r="UT187" i="2"/>
  <c r="UT185" i="2"/>
  <c r="UU186" i="2"/>
  <c r="UU182" i="2"/>
  <c r="UU191" i="2"/>
  <c r="UT186" i="2"/>
  <c r="UT182" i="2"/>
  <c r="UU188" i="2"/>
  <c r="UU184" i="2"/>
  <c r="UU183" i="2"/>
  <c r="UT180" i="2"/>
  <c r="UU177" i="2"/>
  <c r="UT174" i="2"/>
  <c r="UT173" i="2"/>
  <c r="UU179" i="2"/>
  <c r="UT177" i="2"/>
  <c r="UU181" i="2"/>
  <c r="UT179" i="2"/>
  <c r="UU175" i="2"/>
  <c r="UT181" i="2"/>
  <c r="UU178" i="2"/>
  <c r="UT175" i="2"/>
  <c r="UT178" i="2"/>
  <c r="UU176" i="2"/>
  <c r="UT176" i="2"/>
  <c r="UU180" i="2"/>
  <c r="UU174" i="2"/>
  <c r="UU173" i="2"/>
  <c r="UT172" i="2"/>
  <c r="UT170" i="2"/>
  <c r="UU169" i="2"/>
  <c r="UU166" i="2"/>
  <c r="UU171" i="2"/>
  <c r="UT169" i="2"/>
  <c r="UU168" i="2"/>
  <c r="UT166" i="2"/>
  <c r="UT171" i="2"/>
  <c r="UT168" i="2"/>
  <c r="UU167" i="2"/>
  <c r="UT167" i="2"/>
  <c r="UU172" i="2"/>
  <c r="UU170" i="2"/>
  <c r="UU155" i="2"/>
  <c r="UT151" i="2"/>
  <c r="UU150" i="2"/>
  <c r="UT155" i="2"/>
  <c r="UT150" i="2"/>
  <c r="UT144" i="2"/>
  <c r="UU156" i="2"/>
  <c r="UU158" i="2"/>
  <c r="UT156" i="2"/>
  <c r="UU153" i="2"/>
  <c r="UU149" i="2"/>
  <c r="UT148" i="2"/>
  <c r="UT147" i="2"/>
  <c r="UT158" i="2"/>
  <c r="UT153" i="2"/>
  <c r="UU152" i="2"/>
  <c r="UU157" i="2"/>
  <c r="UU154" i="2"/>
  <c r="UT152" i="2"/>
  <c r="UU146" i="2"/>
  <c r="UU145" i="2"/>
  <c r="UT157" i="2"/>
  <c r="UT154" i="2"/>
  <c r="UU151" i="2"/>
  <c r="UU143" i="2"/>
  <c r="UU147" i="2"/>
  <c r="UU144" i="2"/>
  <c r="UT143" i="2"/>
  <c r="UU141" i="2"/>
  <c r="UT141" i="2"/>
  <c r="UT137" i="2"/>
  <c r="UU136" i="2"/>
  <c r="UT145" i="2"/>
  <c r="UT146" i="2"/>
  <c r="UU140" i="2"/>
  <c r="UT140" i="2"/>
  <c r="UU148" i="2"/>
  <c r="UT142" i="2"/>
  <c r="UT135" i="2"/>
  <c r="UT131" i="2"/>
  <c r="UU138" i="2"/>
  <c r="UU134" i="2"/>
  <c r="UT128" i="2"/>
  <c r="UT138" i="2"/>
  <c r="UT136" i="2"/>
  <c r="UT134" i="2"/>
  <c r="UU132" i="2"/>
  <c r="UU129" i="2"/>
  <c r="UT149" i="2"/>
  <c r="UT132" i="2"/>
  <c r="UT129" i="2"/>
  <c r="UU142" i="2"/>
  <c r="UU130" i="2"/>
  <c r="UU139" i="2"/>
  <c r="UU133" i="2"/>
  <c r="UT130" i="2"/>
  <c r="UT139" i="2"/>
  <c r="UU137" i="2"/>
  <c r="UT133" i="2"/>
  <c r="UT125" i="2"/>
  <c r="UT123" i="2"/>
  <c r="UU122" i="2"/>
  <c r="UT119" i="2"/>
  <c r="UU118" i="2"/>
  <c r="UU116" i="2"/>
  <c r="UT122" i="2"/>
  <c r="UT118" i="2"/>
  <c r="UT116" i="2"/>
  <c r="UU126" i="2"/>
  <c r="UU120" i="2"/>
  <c r="UU115" i="2"/>
  <c r="UT126" i="2"/>
  <c r="UU124" i="2"/>
  <c r="UT120" i="2"/>
  <c r="UT115" i="2"/>
  <c r="UU135" i="2"/>
  <c r="UT124" i="2"/>
  <c r="UU121" i="2"/>
  <c r="UT114" i="2"/>
  <c r="UU127" i="2"/>
  <c r="UT121" i="2"/>
  <c r="UU131" i="2"/>
  <c r="UU128" i="2"/>
  <c r="UT127" i="2"/>
  <c r="UU117" i="2"/>
  <c r="UT113" i="2"/>
  <c r="UT112" i="2"/>
  <c r="UU111" i="2"/>
  <c r="UT110" i="2"/>
  <c r="UT105" i="2"/>
  <c r="UU104" i="2"/>
  <c r="UT98" i="2"/>
  <c r="UT117" i="2"/>
  <c r="UT111" i="2"/>
  <c r="UU109" i="2"/>
  <c r="UT104" i="2"/>
  <c r="UU103" i="2"/>
  <c r="UU99" i="2"/>
  <c r="UU95" i="2"/>
  <c r="UT109" i="2"/>
  <c r="UT103" i="2"/>
  <c r="UT99" i="2"/>
  <c r="UU114" i="2"/>
  <c r="UU108" i="2"/>
  <c r="UU96" i="2"/>
  <c r="UU125" i="2"/>
  <c r="UT108" i="2"/>
  <c r="UU107" i="2"/>
  <c r="UT96" i="2"/>
  <c r="UU113" i="2"/>
  <c r="UT107" i="2"/>
  <c r="UU97" i="2"/>
  <c r="UU106" i="2"/>
  <c r="UT97" i="2"/>
  <c r="UU123" i="2"/>
  <c r="UU119" i="2"/>
  <c r="UU112" i="2"/>
  <c r="UU110" i="2"/>
  <c r="UT106" i="2"/>
  <c r="UU105" i="2"/>
  <c r="UU98" i="2"/>
  <c r="UT95" i="2"/>
  <c r="UT92" i="2"/>
  <c r="UU91" i="2"/>
  <c r="UT84" i="2"/>
  <c r="UT81" i="2"/>
  <c r="UT91" i="2"/>
  <c r="UU85" i="2"/>
  <c r="UU94" i="2"/>
  <c r="UU93" i="2"/>
  <c r="UU89" i="2"/>
  <c r="UU88" i="2"/>
  <c r="UT85" i="2"/>
  <c r="UT94" i="2"/>
  <c r="UT93" i="2"/>
  <c r="UT89" i="2"/>
  <c r="UT88" i="2"/>
  <c r="UU82" i="2"/>
  <c r="UU80" i="2"/>
  <c r="UT82" i="2"/>
  <c r="UT80" i="2"/>
  <c r="UU79" i="2"/>
  <c r="UU90" i="2"/>
  <c r="UU83" i="2"/>
  <c r="UT79" i="2"/>
  <c r="UT90" i="2"/>
  <c r="UT83" i="2"/>
  <c r="UU74" i="2"/>
  <c r="UU92" i="2"/>
  <c r="UU84" i="2"/>
  <c r="UU81" i="2"/>
  <c r="UT74" i="2"/>
  <c r="UT71" i="2"/>
  <c r="UU68" i="2"/>
  <c r="UU59" i="2"/>
  <c r="UU58" i="2"/>
  <c r="UT68" i="2"/>
  <c r="UU67" i="2"/>
  <c r="UT59" i="2"/>
  <c r="UT58" i="2"/>
  <c r="UU72" i="2"/>
  <c r="UU69" i="2"/>
  <c r="UT67" i="2"/>
  <c r="UU56" i="2"/>
  <c r="UT72" i="2"/>
  <c r="UT69" i="2"/>
  <c r="UU73" i="2"/>
  <c r="UU65" i="2"/>
  <c r="UU64" i="2"/>
  <c r="UU63" i="2"/>
  <c r="UU61" i="2"/>
  <c r="UT73" i="2"/>
  <c r="UU70" i="2"/>
  <c r="UT65" i="2"/>
  <c r="UT64" i="2"/>
  <c r="UT63" i="2"/>
  <c r="UU62" i="2"/>
  <c r="UT61" i="2"/>
  <c r="UU57" i="2"/>
  <c r="UT70" i="2"/>
  <c r="UT62" i="2"/>
  <c r="UU60" i="2"/>
  <c r="UT57" i="2"/>
  <c r="UU71" i="2"/>
  <c r="UT60" i="2"/>
  <c r="UU54" i="2"/>
  <c r="UT44" i="2"/>
  <c r="UT42" i="2"/>
  <c r="UT54" i="2"/>
  <c r="UU51" i="2"/>
  <c r="UU49" i="2"/>
  <c r="UU46" i="2"/>
  <c r="UU55" i="2"/>
  <c r="UT51" i="2"/>
  <c r="UT49" i="2"/>
  <c r="UU47" i="2"/>
  <c r="UT46" i="2"/>
  <c r="UU40" i="2"/>
  <c r="UT55" i="2"/>
  <c r="UT47" i="2"/>
  <c r="UT40" i="2"/>
  <c r="UU39" i="2"/>
  <c r="UU53" i="2"/>
  <c r="UT39" i="2"/>
  <c r="UT196" i="2" s="1"/>
  <c r="UU38" i="2"/>
  <c r="UT53" i="2"/>
  <c r="UU52" i="2"/>
  <c r="UU50" i="2"/>
  <c r="UU41" i="2"/>
  <c r="UT52" i="2"/>
  <c r="UT50" i="2"/>
  <c r="UU43" i="2"/>
  <c r="UT41" i="2"/>
  <c r="RZ9" i="2"/>
  <c r="RW10" i="2"/>
  <c r="CT22" i="2"/>
  <c r="RV23" i="2"/>
  <c r="CL24" i="2"/>
  <c r="CF25" i="2"/>
  <c r="CB26" i="2"/>
  <c r="CB23" i="2" s="1"/>
  <c r="CL26" i="2"/>
  <c r="CI28" i="2"/>
  <c r="CD30" i="2"/>
  <c r="CD23" i="2" s="1"/>
  <c r="CB32" i="2"/>
  <c r="CL32" i="2"/>
  <c r="CH36" i="2"/>
  <c r="SB37" i="2"/>
  <c r="W210" i="2"/>
  <c r="BD38" i="2"/>
  <c r="CF38" i="2"/>
  <c r="CP38" i="2"/>
  <c r="DR38" i="2"/>
  <c r="EB38" i="2"/>
  <c r="FN38" i="2"/>
  <c r="GZ38" i="2"/>
  <c r="HX38" i="2"/>
  <c r="IH38" i="2"/>
  <c r="JL38" i="2"/>
  <c r="JV38" i="2"/>
  <c r="KZ38" i="2"/>
  <c r="LN38" i="2"/>
  <c r="PF38" i="2"/>
  <c r="QD38" i="2"/>
  <c r="TH38" i="2"/>
  <c r="AN39" i="2"/>
  <c r="RX39" i="2"/>
  <c r="TK39" i="2"/>
  <c r="AP40" i="2"/>
  <c r="SX40" i="2" s="1"/>
  <c r="UG40" i="2" s="1"/>
  <c r="CM40" i="2"/>
  <c r="KK40" i="2"/>
  <c r="KH40" i="2"/>
  <c r="NM40" i="2"/>
  <c r="NJ40" i="2"/>
  <c r="QO40" i="2"/>
  <c r="QL40" i="2"/>
  <c r="SP40" i="2"/>
  <c r="TY40" i="2" s="1"/>
  <c r="RB41" i="2"/>
  <c r="RA41" i="2" s="1"/>
  <c r="AI41" i="2"/>
  <c r="FJ41" i="2"/>
  <c r="GH41" i="2"/>
  <c r="GH37" i="2" s="1"/>
  <c r="IH41" i="2"/>
  <c r="KL41" i="2"/>
  <c r="OL41" i="2"/>
  <c r="QP41" i="2"/>
  <c r="UU42" i="2"/>
  <c r="RB43" i="2"/>
  <c r="RA43" i="2" s="1"/>
  <c r="SI43" i="2"/>
  <c r="TR43" i="2" s="1"/>
  <c r="UN43" i="2" s="1"/>
  <c r="RV43" i="2"/>
  <c r="MA44" i="2"/>
  <c r="OI44" i="2"/>
  <c r="SR44" i="2"/>
  <c r="UA44" i="2" s="1"/>
  <c r="PW46" i="2"/>
  <c r="PV46" i="2"/>
  <c r="QO47" i="2"/>
  <c r="QL47" i="2"/>
  <c r="GK50" i="2"/>
  <c r="GL50" i="2" s="1"/>
  <c r="GN51" i="2"/>
  <c r="FS52" i="2"/>
  <c r="FR52" i="2"/>
  <c r="GK52" i="2"/>
  <c r="GL52" i="2" s="1"/>
  <c r="KL52" i="2"/>
  <c r="QP52" i="2"/>
  <c r="V198" i="2"/>
  <c r="RH53" i="2"/>
  <c r="SL53" i="2" s="1"/>
  <c r="TU53" i="2" s="1"/>
  <c r="CT53" i="2"/>
  <c r="N53" i="2"/>
  <c r="O53" i="2" s="1"/>
  <c r="AI53" i="2"/>
  <c r="I53" i="1" s="1"/>
  <c r="AP53" i="2"/>
  <c r="SG53" i="2" s="1"/>
  <c r="MT53" i="2"/>
  <c r="RX54" i="2"/>
  <c r="BV55" i="2"/>
  <c r="BU55" i="2"/>
  <c r="BT55" i="2"/>
  <c r="AN55" i="2"/>
  <c r="DH55" i="2"/>
  <c r="DH43" i="2" s="1"/>
  <c r="BW12" i="1" s="1"/>
  <c r="BV12" i="1" s="1"/>
  <c r="RE57" i="2"/>
  <c r="RV57" i="2" s="1"/>
  <c r="N57" i="2"/>
  <c r="O57" i="2" s="1"/>
  <c r="EH58" i="2"/>
  <c r="KM59" i="2"/>
  <c r="KL59" i="2"/>
  <c r="KN59" i="2"/>
  <c r="LH60" i="2"/>
  <c r="LG60" i="2"/>
  <c r="LF60" i="2"/>
  <c r="AB76" i="1"/>
  <c r="AV76" i="1"/>
  <c r="FF78" i="1"/>
  <c r="FR78" i="1"/>
  <c r="FZ78" i="1"/>
  <c r="GL78" i="1"/>
  <c r="GT78" i="1"/>
  <c r="HF78" i="1"/>
  <c r="HN78" i="1"/>
  <c r="HZ78" i="1"/>
  <c r="IH78" i="1"/>
  <c r="IT78" i="1"/>
  <c r="JB78" i="1"/>
  <c r="JN78" i="1"/>
  <c r="JV78" i="1"/>
  <c r="KH78" i="1"/>
  <c r="KP78" i="1"/>
  <c r="LB78" i="1"/>
  <c r="LJ78" i="1"/>
  <c r="LV78" i="1"/>
  <c r="MD78" i="1"/>
  <c r="MP78" i="1"/>
  <c r="MX78" i="1"/>
  <c r="NJ78" i="1"/>
  <c r="NR78" i="1"/>
  <c r="OD78" i="1"/>
  <c r="OL78" i="1"/>
  <c r="OX78" i="1"/>
  <c r="PF78" i="1"/>
  <c r="H84" i="1"/>
  <c r="AB84" i="1"/>
  <c r="AV84" i="1"/>
  <c r="BP84" i="1"/>
  <c r="CJ84" i="1"/>
  <c r="DD84" i="1"/>
  <c r="DX84" i="1"/>
  <c r="ER84" i="1"/>
  <c r="FL84" i="1"/>
  <c r="GF84" i="1"/>
  <c r="GZ84" i="1"/>
  <c r="HT84" i="1"/>
  <c r="IN84" i="1"/>
  <c r="JH84" i="1"/>
  <c r="KB84" i="1"/>
  <c r="KV84" i="1"/>
  <c r="LP84" i="1"/>
  <c r="MJ84" i="1"/>
  <c r="ND84" i="1"/>
  <c r="NX84" i="1"/>
  <c r="OR84" i="1"/>
  <c r="TL220" i="2"/>
  <c r="TL221" i="2"/>
  <c r="TK191" i="2"/>
  <c r="TL190" i="2"/>
  <c r="TL217" i="2"/>
  <c r="TL194" i="2"/>
  <c r="TK190" i="2"/>
  <c r="TL218" i="2"/>
  <c r="TK217" i="2"/>
  <c r="TK194" i="2"/>
  <c r="TL219" i="2"/>
  <c r="TK218" i="2"/>
  <c r="TL189" i="2"/>
  <c r="TK221" i="2"/>
  <c r="TK219" i="2"/>
  <c r="TK189" i="2"/>
  <c r="TK220" i="2"/>
  <c r="TL191" i="2"/>
  <c r="TL188" i="2"/>
  <c r="TL184" i="2"/>
  <c r="TL183" i="2"/>
  <c r="TK181" i="2"/>
  <c r="TK188" i="2"/>
  <c r="TK184" i="2"/>
  <c r="TK183" i="2"/>
  <c r="TL187" i="2"/>
  <c r="TL185" i="2"/>
  <c r="TK187" i="2"/>
  <c r="TK185" i="2"/>
  <c r="TL186" i="2"/>
  <c r="TK186" i="2"/>
  <c r="TK182" i="2"/>
  <c r="TL180" i="2"/>
  <c r="TL174" i="2"/>
  <c r="TL173" i="2"/>
  <c r="TK180" i="2"/>
  <c r="TL177" i="2"/>
  <c r="TK174" i="2"/>
  <c r="TK173" i="2"/>
  <c r="TL179" i="2"/>
  <c r="TK177" i="2"/>
  <c r="TL181" i="2"/>
  <c r="TK179" i="2"/>
  <c r="TL175" i="2"/>
  <c r="TL182" i="2"/>
  <c r="TL178" i="2"/>
  <c r="TK175" i="2"/>
  <c r="TK178" i="2"/>
  <c r="TL176" i="2"/>
  <c r="TK176" i="2"/>
  <c r="TL172" i="2"/>
  <c r="TL170" i="2"/>
  <c r="TK172" i="2"/>
  <c r="TK170" i="2"/>
  <c r="TL169" i="2"/>
  <c r="TL166" i="2"/>
  <c r="TL171" i="2"/>
  <c r="TK169" i="2"/>
  <c r="TL168" i="2"/>
  <c r="TK166" i="2"/>
  <c r="TK171" i="2"/>
  <c r="TK168" i="2"/>
  <c r="TL167" i="2"/>
  <c r="TK167" i="2"/>
  <c r="TL151" i="2"/>
  <c r="TL155" i="2"/>
  <c r="TK151" i="2"/>
  <c r="TL150" i="2"/>
  <c r="TL144" i="2"/>
  <c r="TK143" i="2"/>
  <c r="TK155" i="2"/>
  <c r="TL156" i="2"/>
  <c r="TL148" i="2"/>
  <c r="TL147" i="2"/>
  <c r="TL158" i="2"/>
  <c r="TK156" i="2"/>
  <c r="TL153" i="2"/>
  <c r="TK158" i="2"/>
  <c r="TK153" i="2"/>
  <c r="TL152" i="2"/>
  <c r="TK149" i="2"/>
  <c r="TL157" i="2"/>
  <c r="TL154" i="2"/>
  <c r="TK157" i="2"/>
  <c r="TK154" i="2"/>
  <c r="TK146" i="2"/>
  <c r="TK145" i="2"/>
  <c r="TK148" i="2"/>
  <c r="TL143" i="2"/>
  <c r="TK142" i="2"/>
  <c r="TK138" i="2"/>
  <c r="TK147" i="2"/>
  <c r="TK144" i="2"/>
  <c r="TL141" i="2"/>
  <c r="TL137" i="2"/>
  <c r="TK150" i="2"/>
  <c r="TL145" i="2"/>
  <c r="TK141" i="2"/>
  <c r="TK137" i="2"/>
  <c r="TL146" i="2"/>
  <c r="TL140" i="2"/>
  <c r="TL142" i="2"/>
  <c r="TL135" i="2"/>
  <c r="TL131" i="2"/>
  <c r="TK135" i="2"/>
  <c r="TK131" i="2"/>
  <c r="TL128" i="2"/>
  <c r="TK140" i="2"/>
  <c r="TL138" i="2"/>
  <c r="TL136" i="2"/>
  <c r="TL134" i="2"/>
  <c r="TK136" i="2"/>
  <c r="TK134" i="2"/>
  <c r="TL132" i="2"/>
  <c r="TL129" i="2"/>
  <c r="TK132" i="2"/>
  <c r="TK152" i="2"/>
  <c r="TL149" i="2"/>
  <c r="TL130" i="2"/>
  <c r="TL139" i="2"/>
  <c r="TL133" i="2"/>
  <c r="TK130" i="2"/>
  <c r="TL125" i="2"/>
  <c r="TL123" i="2"/>
  <c r="TL119" i="2"/>
  <c r="TK117" i="2"/>
  <c r="TK125" i="2"/>
  <c r="TK123" i="2"/>
  <c r="TL122" i="2"/>
  <c r="TK119" i="2"/>
  <c r="TL118" i="2"/>
  <c r="TL116" i="2"/>
  <c r="TK122" i="2"/>
  <c r="TK118" i="2"/>
  <c r="TK116" i="2"/>
  <c r="TK128" i="2"/>
  <c r="TL126" i="2"/>
  <c r="TL120" i="2"/>
  <c r="TL115" i="2"/>
  <c r="TK139" i="2"/>
  <c r="TK129" i="2"/>
  <c r="TK126" i="2"/>
  <c r="TL124" i="2"/>
  <c r="TK120" i="2"/>
  <c r="TK115" i="2"/>
  <c r="TL114" i="2"/>
  <c r="TK124" i="2"/>
  <c r="TL121" i="2"/>
  <c r="TK114" i="2"/>
  <c r="TK133" i="2"/>
  <c r="TL127" i="2"/>
  <c r="TK121" i="2"/>
  <c r="TL113" i="2"/>
  <c r="TL110" i="2"/>
  <c r="TK106" i="2"/>
  <c r="TL105" i="2"/>
  <c r="TL98" i="2"/>
  <c r="TK127" i="2"/>
  <c r="TL111" i="2"/>
  <c r="TK110" i="2"/>
  <c r="TK105" i="2"/>
  <c r="TL104" i="2"/>
  <c r="TK98" i="2"/>
  <c r="TK113" i="2"/>
  <c r="TK111" i="2"/>
  <c r="TL109" i="2"/>
  <c r="TK104" i="2"/>
  <c r="TL103" i="2"/>
  <c r="TL99" i="2"/>
  <c r="TK109" i="2"/>
  <c r="TK103" i="2"/>
  <c r="TK99" i="2"/>
  <c r="TK95" i="2"/>
  <c r="TL112" i="2"/>
  <c r="TL108" i="2"/>
  <c r="TL117" i="2"/>
  <c r="TK112" i="2"/>
  <c r="TK108" i="2"/>
  <c r="TL107" i="2"/>
  <c r="TK96" i="2"/>
  <c r="TK107" i="2"/>
  <c r="TL97" i="2"/>
  <c r="TL106" i="2"/>
  <c r="TK97" i="2"/>
  <c r="TL92" i="2"/>
  <c r="TL84" i="2"/>
  <c r="TL81" i="2"/>
  <c r="TK74" i="2"/>
  <c r="TL96" i="2"/>
  <c r="TK92" i="2"/>
  <c r="TL91" i="2"/>
  <c r="TK84" i="2"/>
  <c r="TK81" i="2"/>
  <c r="TK91" i="2"/>
  <c r="TL85" i="2"/>
  <c r="TL94" i="2"/>
  <c r="TL93" i="2"/>
  <c r="TL89" i="2"/>
  <c r="TL88" i="2"/>
  <c r="TK85" i="2"/>
  <c r="TL95" i="2"/>
  <c r="TK94" i="2"/>
  <c r="TK93" i="2"/>
  <c r="TK89" i="2"/>
  <c r="TK88" i="2"/>
  <c r="TL82" i="2"/>
  <c r="TL80" i="2"/>
  <c r="TK82" i="2"/>
  <c r="TK80" i="2"/>
  <c r="TL79" i="2"/>
  <c r="TL90" i="2"/>
  <c r="TL83" i="2"/>
  <c r="TK79" i="2"/>
  <c r="TK90" i="2"/>
  <c r="TK83" i="2"/>
  <c r="TL74" i="2"/>
  <c r="TL71" i="2"/>
  <c r="TK60" i="2"/>
  <c r="TK71" i="2"/>
  <c r="TL68" i="2"/>
  <c r="TL59" i="2"/>
  <c r="TL58" i="2"/>
  <c r="TK68" i="2"/>
  <c r="TL67" i="2"/>
  <c r="TK59" i="2"/>
  <c r="TK58" i="2"/>
  <c r="TL72" i="2"/>
  <c r="TL69" i="2"/>
  <c r="TK67" i="2"/>
  <c r="TK72" i="2"/>
  <c r="TK69" i="2"/>
  <c r="TK56" i="2"/>
  <c r="TL73" i="2"/>
  <c r="TL65" i="2"/>
  <c r="TL64" i="2"/>
  <c r="TL63" i="2"/>
  <c r="TL61" i="2"/>
  <c r="TK73" i="2"/>
  <c r="TL70" i="2"/>
  <c r="TK65" i="2"/>
  <c r="TK64" i="2"/>
  <c r="TK63" i="2"/>
  <c r="TL62" i="2"/>
  <c r="TK61" i="2"/>
  <c r="TL57" i="2"/>
  <c r="TK70" i="2"/>
  <c r="TK62" i="2"/>
  <c r="TL60" i="2"/>
  <c r="TK57" i="2"/>
  <c r="TL44" i="2"/>
  <c r="TK43" i="2"/>
  <c r="TL42" i="2"/>
  <c r="TL54" i="2"/>
  <c r="TK44" i="2"/>
  <c r="TK42" i="2"/>
  <c r="TK54" i="2"/>
  <c r="TL51" i="2"/>
  <c r="TL49" i="2"/>
  <c r="TL46" i="2"/>
  <c r="TL55" i="2"/>
  <c r="TK51" i="2"/>
  <c r="TK49" i="2"/>
  <c r="TL47" i="2"/>
  <c r="TK46" i="2"/>
  <c r="TL40" i="2"/>
  <c r="TK55" i="2"/>
  <c r="TK47" i="2"/>
  <c r="TK40" i="2"/>
  <c r="TL39" i="2"/>
  <c r="TL53" i="2"/>
  <c r="TK53" i="2"/>
  <c r="TL52" i="2"/>
  <c r="TL50" i="2"/>
  <c r="TL41" i="2"/>
  <c r="TK38" i="2"/>
  <c r="RX10" i="2"/>
  <c r="CU22" i="2"/>
  <c r="RW23" i="2"/>
  <c r="SC37" i="2"/>
  <c r="X210" i="2"/>
  <c r="RJ38" i="2"/>
  <c r="EC38" i="2"/>
  <c r="ED38" i="2" s="1"/>
  <c r="ED37" i="2" s="1"/>
  <c r="RX38" i="2"/>
  <c r="TJ38" i="2"/>
  <c r="EZ39" i="2"/>
  <c r="SA39" i="2"/>
  <c r="TN39" i="2"/>
  <c r="EF40" i="2"/>
  <c r="RW40" i="2"/>
  <c r="GY41" i="2"/>
  <c r="GZ41" i="2" s="1"/>
  <c r="AK41" i="2"/>
  <c r="US41" i="2"/>
  <c r="EJ42" i="2"/>
  <c r="EI42" i="2"/>
  <c r="EH42" i="2"/>
  <c r="UT43" i="2"/>
  <c r="UU44" i="2"/>
  <c r="LG46" i="2"/>
  <c r="LF46" i="2"/>
  <c r="IW47" i="2"/>
  <c r="IT47" i="2"/>
  <c r="TH47" i="2"/>
  <c r="TC49" i="2"/>
  <c r="UL49" i="2" s="1"/>
  <c r="SU49" i="2"/>
  <c r="UD49" i="2" s="1"/>
  <c r="SM49" i="2"/>
  <c r="TV49" i="2" s="1"/>
  <c r="TB49" i="2"/>
  <c r="UK49" i="2" s="1"/>
  <c r="TA49" i="2"/>
  <c r="UJ49" i="2" s="1"/>
  <c r="SZ49" i="2"/>
  <c r="UI49" i="2" s="1"/>
  <c r="SR49" i="2"/>
  <c r="UA49" i="2" s="1"/>
  <c r="SJ49" i="2"/>
  <c r="TS49" i="2" s="1"/>
  <c r="SY49" i="2"/>
  <c r="UH49" i="2" s="1"/>
  <c r="JS49" i="2"/>
  <c r="JR49" i="2"/>
  <c r="PW49" i="2"/>
  <c r="PV49" i="2"/>
  <c r="SK49" i="2"/>
  <c r="TT49" i="2" s="1"/>
  <c r="SS49" i="2"/>
  <c r="UB49" i="2" s="1"/>
  <c r="UO49" i="2"/>
  <c r="KN50" i="2"/>
  <c r="KM50" i="2"/>
  <c r="KL50" i="2"/>
  <c r="QR50" i="2"/>
  <c r="QQ50" i="2"/>
  <c r="QP50" i="2"/>
  <c r="SM50" i="2"/>
  <c r="TV50" i="2" s="1"/>
  <c r="SU50" i="2"/>
  <c r="UD50" i="2" s="1"/>
  <c r="V220" i="2"/>
  <c r="RH220" i="2" s="1"/>
  <c r="SL220" i="2" s="1"/>
  <c r="TU220" i="2" s="1"/>
  <c r="V201" i="2"/>
  <c r="V203" i="2"/>
  <c r="DI51" i="2"/>
  <c r="DJ51" i="2" s="1"/>
  <c r="FU51" i="2"/>
  <c r="FT51" i="2"/>
  <c r="JR51" i="2"/>
  <c r="PV51" i="2"/>
  <c r="RY51" i="2"/>
  <c r="FS53" i="2"/>
  <c r="FR53" i="2"/>
  <c r="IE53" i="2"/>
  <c r="ID53" i="2"/>
  <c r="SO53" i="2"/>
  <c r="TX53" i="2" s="1"/>
  <c r="SW53" i="2"/>
  <c r="UF53" i="2" s="1"/>
  <c r="TJ53" i="2"/>
  <c r="MA54" i="2"/>
  <c r="LZ54" i="2"/>
  <c r="RZ55" i="2"/>
  <c r="AH56" i="2"/>
  <c r="DB56" i="2"/>
  <c r="UT56" i="2"/>
  <c r="IX58" i="2"/>
  <c r="LZ75" i="1"/>
  <c r="NN75" i="1"/>
  <c r="PB75" i="1"/>
  <c r="H77" i="1"/>
  <c r="AB77" i="1"/>
  <c r="AV77" i="1"/>
  <c r="BP77" i="1"/>
  <c r="CJ77" i="1"/>
  <c r="DD77" i="1"/>
  <c r="DX77" i="1"/>
  <c r="FL77" i="1"/>
  <c r="GF77" i="1"/>
  <c r="GZ77" i="1"/>
  <c r="JH77" i="1"/>
  <c r="KB77" i="1"/>
  <c r="LV79" i="1"/>
  <c r="MD79" i="1"/>
  <c r="MP79" i="1"/>
  <c r="MX79" i="1"/>
  <c r="NJ79" i="1"/>
  <c r="NR79" i="1"/>
  <c r="OD79" i="1"/>
  <c r="OL79" i="1"/>
  <c r="OX79" i="1"/>
  <c r="RY221" i="2"/>
  <c r="RX221" i="2"/>
  <c r="RY219" i="2"/>
  <c r="RX218" i="2"/>
  <c r="RY189" i="2"/>
  <c r="RY220" i="2"/>
  <c r="RX219" i="2"/>
  <c r="RX189" i="2"/>
  <c r="RX220" i="2"/>
  <c r="RY191" i="2"/>
  <c r="RX191" i="2"/>
  <c r="RY190" i="2"/>
  <c r="RY217" i="2"/>
  <c r="RY218" i="2"/>
  <c r="RX217" i="2"/>
  <c r="RX194" i="2"/>
  <c r="RY187" i="2"/>
  <c r="RY185" i="2"/>
  <c r="RX190" i="2"/>
  <c r="RX187" i="2"/>
  <c r="RX185" i="2"/>
  <c r="RY186" i="2"/>
  <c r="RY182" i="2"/>
  <c r="RX186" i="2"/>
  <c r="RX182" i="2"/>
  <c r="RY188" i="2"/>
  <c r="RY184" i="2"/>
  <c r="RY183" i="2"/>
  <c r="RX181" i="2"/>
  <c r="RX188" i="2"/>
  <c r="RX184" i="2"/>
  <c r="RX183" i="2"/>
  <c r="RY194" i="2"/>
  <c r="RY181" i="2"/>
  <c r="RX179" i="2"/>
  <c r="RY175" i="2"/>
  <c r="RY178" i="2"/>
  <c r="RX175" i="2"/>
  <c r="RX178" i="2"/>
  <c r="RY176" i="2"/>
  <c r="RX176" i="2"/>
  <c r="RY180" i="2"/>
  <c r="RY174" i="2"/>
  <c r="RY173" i="2"/>
  <c r="RX180" i="2"/>
  <c r="RY177" i="2"/>
  <c r="RX174" i="2"/>
  <c r="RX173" i="2"/>
  <c r="RY179" i="2"/>
  <c r="RX177" i="2"/>
  <c r="RX171" i="2"/>
  <c r="RX168" i="2"/>
  <c r="RY167" i="2"/>
  <c r="RX167" i="2"/>
  <c r="RY172" i="2"/>
  <c r="RY170" i="2"/>
  <c r="RX172" i="2"/>
  <c r="RX170" i="2"/>
  <c r="RY169" i="2"/>
  <c r="RY166" i="2"/>
  <c r="RY171" i="2"/>
  <c r="RX169" i="2"/>
  <c r="RY168" i="2"/>
  <c r="RX166" i="2"/>
  <c r="RY156" i="2"/>
  <c r="RY158" i="2"/>
  <c r="RX156" i="2"/>
  <c r="RY153" i="2"/>
  <c r="RY149" i="2"/>
  <c r="RX148" i="2"/>
  <c r="RX147" i="2"/>
  <c r="RX158" i="2"/>
  <c r="RX153" i="2"/>
  <c r="RY152" i="2"/>
  <c r="RY157" i="2"/>
  <c r="RY154" i="2"/>
  <c r="RX152" i="2"/>
  <c r="RY146" i="2"/>
  <c r="RY145" i="2"/>
  <c r="RX157" i="2"/>
  <c r="RX154" i="2"/>
  <c r="RY151" i="2"/>
  <c r="RY143" i="2"/>
  <c r="RY155" i="2"/>
  <c r="RX155" i="2"/>
  <c r="RX150" i="2"/>
  <c r="RX144" i="2"/>
  <c r="RX146" i="2"/>
  <c r="RX141" i="2"/>
  <c r="RX137" i="2"/>
  <c r="RX149" i="2"/>
  <c r="RY140" i="2"/>
  <c r="RY150" i="2"/>
  <c r="RY148" i="2"/>
  <c r="RX140" i="2"/>
  <c r="RY139" i="2"/>
  <c r="RY147" i="2"/>
  <c r="RY144" i="2"/>
  <c r="RX143" i="2"/>
  <c r="RY142" i="2"/>
  <c r="RX139" i="2"/>
  <c r="RY138" i="2"/>
  <c r="RX142" i="2"/>
  <c r="RX151" i="2"/>
  <c r="RX145" i="2"/>
  <c r="RX136" i="2"/>
  <c r="RX134" i="2"/>
  <c r="RY132" i="2"/>
  <c r="RX132" i="2"/>
  <c r="RX129" i="2"/>
  <c r="RY137" i="2"/>
  <c r="RY130" i="2"/>
  <c r="RY133" i="2"/>
  <c r="RX130" i="2"/>
  <c r="RX138" i="2"/>
  <c r="RX133" i="2"/>
  <c r="RY135" i="2"/>
  <c r="RY131" i="2"/>
  <c r="RY141" i="2"/>
  <c r="RX135" i="2"/>
  <c r="RX131" i="2"/>
  <c r="RY126" i="2"/>
  <c r="RY120" i="2"/>
  <c r="RY115" i="2"/>
  <c r="RY136" i="2"/>
  <c r="RY129" i="2"/>
  <c r="RX126" i="2"/>
  <c r="RY124" i="2"/>
  <c r="RX120" i="2"/>
  <c r="RX115" i="2"/>
  <c r="RY114" i="2"/>
  <c r="RX124" i="2"/>
  <c r="RY121" i="2"/>
  <c r="RX114" i="2"/>
  <c r="RY134" i="2"/>
  <c r="RY127" i="2"/>
  <c r="RX121" i="2"/>
  <c r="RY128" i="2"/>
  <c r="RX127" i="2"/>
  <c r="RY117" i="2"/>
  <c r="RX113" i="2"/>
  <c r="RX128" i="2"/>
  <c r="RY125" i="2"/>
  <c r="RY123" i="2"/>
  <c r="RY119" i="2"/>
  <c r="RX117" i="2"/>
  <c r="RX125" i="2"/>
  <c r="RX123" i="2"/>
  <c r="RY122" i="2"/>
  <c r="RX119" i="2"/>
  <c r="RY118" i="2"/>
  <c r="RY116" i="2"/>
  <c r="RX122" i="2"/>
  <c r="RY113" i="2"/>
  <c r="RX109" i="2"/>
  <c r="RX103" i="2"/>
  <c r="RX99" i="2"/>
  <c r="RY108" i="2"/>
  <c r="RY96" i="2"/>
  <c r="RX108" i="2"/>
  <c r="RY107" i="2"/>
  <c r="RX118" i="2"/>
  <c r="RX107" i="2"/>
  <c r="RY97" i="2"/>
  <c r="RY112" i="2"/>
  <c r="RY106" i="2"/>
  <c r="RX97" i="2"/>
  <c r="RX112" i="2"/>
  <c r="RY110" i="2"/>
  <c r="RX106" i="2"/>
  <c r="RY105" i="2"/>
  <c r="RY98" i="2"/>
  <c r="RY111" i="2"/>
  <c r="RX110" i="2"/>
  <c r="RX105" i="2"/>
  <c r="RY104" i="2"/>
  <c r="RX98" i="2"/>
  <c r="RX116" i="2"/>
  <c r="RX111" i="2"/>
  <c r="RY109" i="2"/>
  <c r="RX104" i="2"/>
  <c r="RY103" i="2"/>
  <c r="RY99" i="2"/>
  <c r="RY95" i="2"/>
  <c r="RY94" i="2"/>
  <c r="RY93" i="2"/>
  <c r="RY89" i="2"/>
  <c r="RY88" i="2"/>
  <c r="RX85" i="2"/>
  <c r="RX94" i="2"/>
  <c r="RX93" i="2"/>
  <c r="RX89" i="2"/>
  <c r="RX88" i="2"/>
  <c r="RY82" i="2"/>
  <c r="RY80" i="2"/>
  <c r="RX96" i="2"/>
  <c r="RX82" i="2"/>
  <c r="RX80" i="2"/>
  <c r="RY79" i="2"/>
  <c r="RY90" i="2"/>
  <c r="RY83" i="2"/>
  <c r="RX79" i="2"/>
  <c r="RX90" i="2"/>
  <c r="RX83" i="2"/>
  <c r="RY74" i="2"/>
  <c r="RX95" i="2"/>
  <c r="RY92" i="2"/>
  <c r="RY84" i="2"/>
  <c r="RY81" i="2"/>
  <c r="RX74" i="2"/>
  <c r="RX92" i="2"/>
  <c r="RY91" i="2"/>
  <c r="RX84" i="2"/>
  <c r="RX81" i="2"/>
  <c r="RX91" i="2"/>
  <c r="RY85" i="2"/>
  <c r="RY72" i="2"/>
  <c r="RY69" i="2"/>
  <c r="RX67" i="2"/>
  <c r="RY56" i="2"/>
  <c r="RX72" i="2"/>
  <c r="RX69" i="2"/>
  <c r="RX56" i="2"/>
  <c r="RY73" i="2"/>
  <c r="RY65" i="2"/>
  <c r="RY64" i="2"/>
  <c r="RY63" i="2"/>
  <c r="RY61" i="2"/>
  <c r="RX73" i="2"/>
  <c r="RY70" i="2"/>
  <c r="RX65" i="2"/>
  <c r="RX64" i="2"/>
  <c r="RX63" i="2"/>
  <c r="RY62" i="2"/>
  <c r="RX61" i="2"/>
  <c r="RX70" i="2"/>
  <c r="RX62" i="2"/>
  <c r="RY60" i="2"/>
  <c r="RX57" i="2"/>
  <c r="RY71" i="2"/>
  <c r="RX60" i="2"/>
  <c r="RX71" i="2"/>
  <c r="RY68" i="2"/>
  <c r="RY59" i="2"/>
  <c r="RY58" i="2"/>
  <c r="RX68" i="2"/>
  <c r="RY67" i="2"/>
  <c r="RX59" i="2"/>
  <c r="RX58" i="2"/>
  <c r="RY55" i="2"/>
  <c r="RX51" i="2"/>
  <c r="RX49" i="2"/>
  <c r="RY47" i="2"/>
  <c r="RX46" i="2"/>
  <c r="RY40" i="2"/>
  <c r="RX55" i="2"/>
  <c r="RX47" i="2"/>
  <c r="RX40" i="2"/>
  <c r="RY39" i="2"/>
  <c r="RY53" i="2"/>
  <c r="RX53" i="2"/>
  <c r="RY52" i="2"/>
  <c r="RY50" i="2"/>
  <c r="RY41" i="2"/>
  <c r="RX52" i="2"/>
  <c r="RX50" i="2"/>
  <c r="RY43" i="2"/>
  <c r="RX41" i="2"/>
  <c r="RY44" i="2"/>
  <c r="RX43" i="2"/>
  <c r="RY42" i="2"/>
  <c r="RY54" i="2"/>
  <c r="RX44" i="2"/>
  <c r="RX42" i="2"/>
  <c r="SB9" i="2"/>
  <c r="CJ10" i="2"/>
  <c r="RY10" i="2"/>
  <c r="CN22" i="2"/>
  <c r="CV22" i="2"/>
  <c r="RX23" i="2"/>
  <c r="J24" i="2"/>
  <c r="CH25" i="2"/>
  <c r="CH23" i="2" s="1"/>
  <c r="J26" i="2"/>
  <c r="CH27" i="2"/>
  <c r="CF31" i="2"/>
  <c r="CI33" i="2"/>
  <c r="CH35" i="2"/>
  <c r="CJ36" i="2"/>
  <c r="RV37" i="2"/>
  <c r="Q210" i="2"/>
  <c r="BJ38" i="2"/>
  <c r="CR38" i="2"/>
  <c r="FF38" i="2"/>
  <c r="HZ38" i="2"/>
  <c r="IN38" i="2"/>
  <c r="JN38" i="2"/>
  <c r="KB38" i="2"/>
  <c r="LB38" i="2"/>
  <c r="LR38" i="2"/>
  <c r="MH38" i="2"/>
  <c r="NB38" i="2"/>
  <c r="NV38" i="2"/>
  <c r="OT38" i="2"/>
  <c r="PN38" i="2"/>
  <c r="RY38" i="2"/>
  <c r="TL38" i="2"/>
  <c r="IY39" i="2"/>
  <c r="IX39" i="2"/>
  <c r="MA39" i="2"/>
  <c r="LZ39" i="2"/>
  <c r="PC39" i="2"/>
  <c r="PB39" i="2"/>
  <c r="SC39" i="2"/>
  <c r="N40" i="2"/>
  <c r="O40" i="2" s="1"/>
  <c r="PX40" i="2" s="1"/>
  <c r="RC40" i="2"/>
  <c r="RC196" i="2" s="1"/>
  <c r="SR40" i="2"/>
  <c r="UA40" i="2" s="1"/>
  <c r="RZ40" i="2"/>
  <c r="AM41" i="2"/>
  <c r="DH41" i="2"/>
  <c r="EX41" i="2"/>
  <c r="FN41" i="2"/>
  <c r="IX41" i="2"/>
  <c r="PB41" i="2"/>
  <c r="PX42" i="2"/>
  <c r="OJ42" i="2"/>
  <c r="MV42" i="2"/>
  <c r="LH42" i="2"/>
  <c r="JT42" i="2"/>
  <c r="IF42" i="2"/>
  <c r="SL44" i="2"/>
  <c r="TU44" i="2" s="1"/>
  <c r="EF44" i="2"/>
  <c r="IY44" i="2"/>
  <c r="LG44" i="2"/>
  <c r="ST44" i="2"/>
  <c r="UC44" i="2" s="1"/>
  <c r="CR46" i="2"/>
  <c r="CQ46" i="2"/>
  <c r="CP46" i="2"/>
  <c r="CO46" i="2"/>
  <c r="CV46" i="2"/>
  <c r="CN46" i="2"/>
  <c r="CU46" i="2"/>
  <c r="CT46" i="2"/>
  <c r="FU46" i="2"/>
  <c r="FT46" i="2"/>
  <c r="RY46" i="2"/>
  <c r="AL47" i="2"/>
  <c r="AM47" i="2" s="1"/>
  <c r="M50" i="1" s="1"/>
  <c r="L50" i="1" s="1"/>
  <c r="HE47" i="2"/>
  <c r="HF47" i="2" s="1"/>
  <c r="GX47" i="2"/>
  <c r="GW46" i="2"/>
  <c r="NM47" i="2"/>
  <c r="NJ47" i="2"/>
  <c r="CD48" i="2"/>
  <c r="FR49" i="2"/>
  <c r="SL49" i="2"/>
  <c r="TU49" i="2" s="1"/>
  <c r="ST49" i="2"/>
  <c r="UC49" i="2" s="1"/>
  <c r="SH49" i="2"/>
  <c r="TQ49" i="2" s="1"/>
  <c r="GN50" i="2"/>
  <c r="GM50" i="2" s="1"/>
  <c r="GO50" i="2" s="1"/>
  <c r="R202" i="2"/>
  <c r="R221" i="2"/>
  <c r="RD221" i="2" s="1"/>
  <c r="SH221" i="2" s="1"/>
  <c r="TQ221" i="2" s="1"/>
  <c r="N52" i="2"/>
  <c r="O52" i="2" s="1"/>
  <c r="O221" i="2" s="1"/>
  <c r="AH52" i="2"/>
  <c r="DB52" i="2"/>
  <c r="GN52" i="2"/>
  <c r="GM52" i="2" s="1"/>
  <c r="GO52" i="2" s="1"/>
  <c r="MB52" i="2"/>
  <c r="LZ52" i="2"/>
  <c r="TK52" i="2"/>
  <c r="IF53" i="2"/>
  <c r="PW53" i="2"/>
  <c r="PV53" i="2"/>
  <c r="FU54" i="2"/>
  <c r="FT54" i="2"/>
  <c r="MB54" i="2"/>
  <c r="CV55" i="2"/>
  <c r="IF55" i="2"/>
  <c r="IE55" i="2"/>
  <c r="JT55" i="2"/>
  <c r="JS55" i="2"/>
  <c r="LH55" i="2"/>
  <c r="LG55" i="2"/>
  <c r="MV55" i="2"/>
  <c r="MU55" i="2"/>
  <c r="OJ55" i="2"/>
  <c r="OI55" i="2"/>
  <c r="PX55" i="2"/>
  <c r="PW55" i="2"/>
  <c r="GY56" i="2"/>
  <c r="GZ56" i="2" s="1"/>
  <c r="AK56" i="2"/>
  <c r="H78" i="1"/>
  <c r="AB78" i="1"/>
  <c r="AV78" i="1"/>
  <c r="BP78" i="1"/>
  <c r="CJ78" i="1"/>
  <c r="DD78" i="1"/>
  <c r="DX78" i="1"/>
  <c r="ER78" i="1"/>
  <c r="FL78" i="1"/>
  <c r="GF78" i="1"/>
  <c r="GZ78" i="1"/>
  <c r="HT78" i="1"/>
  <c r="IN78" i="1"/>
  <c r="JH78" i="1"/>
  <c r="KB78" i="1"/>
  <c r="KV78" i="1"/>
  <c r="LP78" i="1"/>
  <c r="MJ78" i="1"/>
  <c r="ND78" i="1"/>
  <c r="NX78" i="1"/>
  <c r="OR78" i="1"/>
  <c r="H86" i="1"/>
  <c r="AB86" i="1"/>
  <c r="AV86" i="1"/>
  <c r="BP86" i="1"/>
  <c r="CJ86" i="1"/>
  <c r="DD86" i="1"/>
  <c r="DX86" i="1"/>
  <c r="ER86" i="1"/>
  <c r="FL86" i="1"/>
  <c r="GF86" i="1"/>
  <c r="GZ86" i="1"/>
  <c r="HT86" i="1"/>
  <c r="IN86" i="1"/>
  <c r="JH86" i="1"/>
  <c r="KB86" i="1"/>
  <c r="KV86" i="1"/>
  <c r="LP86" i="1"/>
  <c r="MJ86" i="1"/>
  <c r="ND86" i="1"/>
  <c r="NX86" i="1"/>
  <c r="OR86" i="1"/>
  <c r="UQ220" i="2"/>
  <c r="UQ221" i="2"/>
  <c r="UP220" i="2"/>
  <c r="UQ191" i="2"/>
  <c r="UQ190" i="2"/>
  <c r="UQ217" i="2"/>
  <c r="UQ194" i="2"/>
  <c r="UQ218" i="2"/>
  <c r="UP194" i="2"/>
  <c r="UQ219" i="2"/>
  <c r="UP218" i="2"/>
  <c r="UP219" i="2"/>
  <c r="UQ186" i="2"/>
  <c r="UQ182" i="2"/>
  <c r="UQ181" i="2"/>
  <c r="UQ188" i="2"/>
  <c r="UQ184" i="2"/>
  <c r="UQ183" i="2"/>
  <c r="UP184" i="2"/>
  <c r="UP183" i="2"/>
  <c r="UQ189" i="2"/>
  <c r="UQ187" i="2"/>
  <c r="UQ185" i="2"/>
  <c r="UQ176" i="2"/>
  <c r="UQ180" i="2"/>
  <c r="UQ174" i="2"/>
  <c r="UQ173" i="2"/>
  <c r="UQ177" i="2"/>
  <c r="UQ179" i="2"/>
  <c r="UQ175" i="2"/>
  <c r="UQ178" i="2"/>
  <c r="UQ172" i="2"/>
  <c r="UQ170" i="2"/>
  <c r="UQ169" i="2"/>
  <c r="UQ166" i="2"/>
  <c r="UQ171" i="2"/>
  <c r="UQ168" i="2"/>
  <c r="UQ167" i="2"/>
  <c r="UP153" i="2"/>
  <c r="UQ152" i="2"/>
  <c r="UQ157" i="2"/>
  <c r="UQ154" i="2"/>
  <c r="UQ146" i="2"/>
  <c r="UQ145" i="2"/>
  <c r="UQ151" i="2"/>
  <c r="UQ143" i="2"/>
  <c r="UQ155" i="2"/>
  <c r="UP151" i="2"/>
  <c r="UP150" i="2"/>
  <c r="UP144" i="2"/>
  <c r="UQ156" i="2"/>
  <c r="UQ158" i="2"/>
  <c r="UQ153" i="2"/>
  <c r="UQ149" i="2"/>
  <c r="UP148" i="2"/>
  <c r="UP147" i="2"/>
  <c r="UQ150" i="2"/>
  <c r="UP149" i="2"/>
  <c r="UQ140" i="2"/>
  <c r="UQ148" i="2"/>
  <c r="UQ147" i="2"/>
  <c r="UQ144" i="2"/>
  <c r="UQ142" i="2"/>
  <c r="UQ138" i="2"/>
  <c r="UP138" i="2"/>
  <c r="UP145" i="2"/>
  <c r="UQ141" i="2"/>
  <c r="UP140" i="2"/>
  <c r="UQ139" i="2"/>
  <c r="UQ130" i="2"/>
  <c r="UQ133" i="2"/>
  <c r="UQ135" i="2"/>
  <c r="UQ131" i="2"/>
  <c r="UP141" i="2"/>
  <c r="UQ136" i="2"/>
  <c r="UQ134" i="2"/>
  <c r="UP146" i="2"/>
  <c r="UP136" i="2"/>
  <c r="UQ132" i="2"/>
  <c r="UQ137" i="2"/>
  <c r="UQ121" i="2"/>
  <c r="UQ128" i="2"/>
  <c r="UQ127" i="2"/>
  <c r="UQ113" i="2"/>
  <c r="UQ117" i="2"/>
  <c r="UQ125" i="2"/>
  <c r="UQ123" i="2"/>
  <c r="UQ119" i="2"/>
  <c r="UQ122" i="2"/>
  <c r="UQ118" i="2"/>
  <c r="UQ116" i="2"/>
  <c r="UQ129" i="2"/>
  <c r="UP118" i="2"/>
  <c r="UQ126" i="2"/>
  <c r="UQ120" i="2"/>
  <c r="UQ115" i="2"/>
  <c r="UQ124" i="2"/>
  <c r="UQ107" i="2"/>
  <c r="UQ97" i="2"/>
  <c r="UQ112" i="2"/>
  <c r="UQ106" i="2"/>
  <c r="UQ110" i="2"/>
  <c r="UQ105" i="2"/>
  <c r="UQ98" i="2"/>
  <c r="UQ114" i="2"/>
  <c r="UQ111" i="2"/>
  <c r="UQ104" i="2"/>
  <c r="UQ109" i="2"/>
  <c r="UQ103" i="2"/>
  <c r="UQ99" i="2"/>
  <c r="UP103" i="2"/>
  <c r="UQ108" i="2"/>
  <c r="UQ96" i="2"/>
  <c r="UP80" i="2"/>
  <c r="UQ79" i="2"/>
  <c r="UQ90" i="2"/>
  <c r="UQ83" i="2"/>
  <c r="UP79" i="2"/>
  <c r="UQ95" i="2"/>
  <c r="UQ74" i="2"/>
  <c r="UQ92" i="2"/>
  <c r="UQ84" i="2"/>
  <c r="UQ81" i="2"/>
  <c r="UP92" i="2"/>
  <c r="UQ91" i="2"/>
  <c r="UP91" i="2"/>
  <c r="UQ85" i="2"/>
  <c r="UQ94" i="2"/>
  <c r="UQ93" i="2"/>
  <c r="UQ89" i="2"/>
  <c r="UQ88" i="2"/>
  <c r="UP89" i="2"/>
  <c r="UP88" i="2"/>
  <c r="UQ82" i="2"/>
  <c r="UQ80" i="2"/>
  <c r="UQ73" i="2"/>
  <c r="UQ65" i="2"/>
  <c r="UQ64" i="2"/>
  <c r="UQ63" i="2"/>
  <c r="UQ61" i="2"/>
  <c r="UQ70" i="2"/>
  <c r="UP63" i="2"/>
  <c r="UQ62" i="2"/>
  <c r="UQ57" i="2"/>
  <c r="UP62" i="2"/>
  <c r="UQ60" i="2"/>
  <c r="UQ71" i="2"/>
  <c r="UQ68" i="2"/>
  <c r="UQ59" i="2"/>
  <c r="UQ58" i="2"/>
  <c r="UQ67" i="2"/>
  <c r="UQ72" i="2"/>
  <c r="UQ69" i="2"/>
  <c r="UP67" i="2"/>
  <c r="UQ56" i="2"/>
  <c r="UQ53" i="2"/>
  <c r="UQ38" i="2"/>
  <c r="UQ52" i="2"/>
  <c r="UQ50" i="2"/>
  <c r="UQ41" i="2"/>
  <c r="UQ43" i="2"/>
  <c r="UQ44" i="2"/>
  <c r="UP43" i="2"/>
  <c r="UQ42" i="2"/>
  <c r="UQ54" i="2"/>
  <c r="UP42" i="2"/>
  <c r="UQ51" i="2"/>
  <c r="UQ49" i="2"/>
  <c r="UQ46" i="2"/>
  <c r="UQ55" i="2"/>
  <c r="UP49" i="2"/>
  <c r="UQ47" i="2"/>
  <c r="UQ40" i="2"/>
  <c r="UW221" i="2"/>
  <c r="UV220" i="2"/>
  <c r="UV221" i="2"/>
  <c r="UW219" i="2"/>
  <c r="UV218" i="2"/>
  <c r="UW189" i="2"/>
  <c r="UV219" i="2"/>
  <c r="UV189" i="2"/>
  <c r="UW220" i="2"/>
  <c r="UW191" i="2"/>
  <c r="UV191" i="2"/>
  <c r="UW190" i="2"/>
  <c r="UW217" i="2"/>
  <c r="UW194" i="2"/>
  <c r="UW218" i="2"/>
  <c r="UV217" i="2"/>
  <c r="UV194" i="2"/>
  <c r="UW187" i="2"/>
  <c r="UW185" i="2"/>
  <c r="UV187" i="2"/>
  <c r="UV185" i="2"/>
  <c r="UW186" i="2"/>
  <c r="UW182" i="2"/>
  <c r="UV186" i="2"/>
  <c r="UV182" i="2"/>
  <c r="UW181" i="2"/>
  <c r="UW188" i="2"/>
  <c r="UW184" i="2"/>
  <c r="UW183" i="2"/>
  <c r="UV181" i="2"/>
  <c r="UV190" i="2"/>
  <c r="UV188" i="2"/>
  <c r="UV184" i="2"/>
  <c r="UV183" i="2"/>
  <c r="UV179" i="2"/>
  <c r="UW175" i="2"/>
  <c r="UW178" i="2"/>
  <c r="UV175" i="2"/>
  <c r="UV178" i="2"/>
  <c r="UW176" i="2"/>
  <c r="UV176" i="2"/>
  <c r="UW180" i="2"/>
  <c r="UW174" i="2"/>
  <c r="UW173" i="2"/>
  <c r="UV180" i="2"/>
  <c r="UW177" i="2"/>
  <c r="UV174" i="2"/>
  <c r="UV173" i="2"/>
  <c r="UW179" i="2"/>
  <c r="UV177" i="2"/>
  <c r="UV171" i="2"/>
  <c r="UV168" i="2"/>
  <c r="UW167" i="2"/>
  <c r="UV167" i="2"/>
  <c r="UW172" i="2"/>
  <c r="UW170" i="2"/>
  <c r="UV172" i="2"/>
  <c r="UV170" i="2"/>
  <c r="UW169" i="2"/>
  <c r="UW166" i="2"/>
  <c r="UW171" i="2"/>
  <c r="UV169" i="2"/>
  <c r="UW168" i="2"/>
  <c r="UV166" i="2"/>
  <c r="UW156" i="2"/>
  <c r="UW158" i="2"/>
  <c r="UV156" i="2"/>
  <c r="UW153" i="2"/>
  <c r="UW149" i="2"/>
  <c r="UV148" i="2"/>
  <c r="UV147" i="2"/>
  <c r="UV158" i="2"/>
  <c r="UV153" i="2"/>
  <c r="UW152" i="2"/>
  <c r="UW157" i="2"/>
  <c r="UW154" i="2"/>
  <c r="UV152" i="2"/>
  <c r="UW146" i="2"/>
  <c r="UW145" i="2"/>
  <c r="UV157" i="2"/>
  <c r="UV154" i="2"/>
  <c r="UW151" i="2"/>
  <c r="UW143" i="2"/>
  <c r="UW155" i="2"/>
  <c r="UV155" i="2"/>
  <c r="UV150" i="2"/>
  <c r="UV144" i="2"/>
  <c r="UV141" i="2"/>
  <c r="UV137" i="2"/>
  <c r="UV145" i="2"/>
  <c r="UW140" i="2"/>
  <c r="UV151" i="2"/>
  <c r="UV146" i="2"/>
  <c r="UV140" i="2"/>
  <c r="UW139" i="2"/>
  <c r="UW142" i="2"/>
  <c r="UV139" i="2"/>
  <c r="UW138" i="2"/>
  <c r="UV149" i="2"/>
  <c r="UV142" i="2"/>
  <c r="UW147" i="2"/>
  <c r="UW144" i="2"/>
  <c r="UV143" i="2"/>
  <c r="UW141" i="2"/>
  <c r="UV138" i="2"/>
  <c r="UW136" i="2"/>
  <c r="UV134" i="2"/>
  <c r="UW132" i="2"/>
  <c r="UV136" i="2"/>
  <c r="UV132" i="2"/>
  <c r="UV129" i="2"/>
  <c r="UW130" i="2"/>
  <c r="UW133" i="2"/>
  <c r="UV130" i="2"/>
  <c r="UW150" i="2"/>
  <c r="UV133" i="2"/>
  <c r="UW148" i="2"/>
  <c r="UW137" i="2"/>
  <c r="UW135" i="2"/>
  <c r="UW131" i="2"/>
  <c r="UV135" i="2"/>
  <c r="UV131" i="2"/>
  <c r="UW134" i="2"/>
  <c r="UW126" i="2"/>
  <c r="UW120" i="2"/>
  <c r="UW115" i="2"/>
  <c r="UV126" i="2"/>
  <c r="UW124" i="2"/>
  <c r="UV120" i="2"/>
  <c r="UV115" i="2"/>
  <c r="UW114" i="2"/>
  <c r="UV124" i="2"/>
  <c r="UW121" i="2"/>
  <c r="UV114" i="2"/>
  <c r="UW129" i="2"/>
  <c r="UW127" i="2"/>
  <c r="UV121" i="2"/>
  <c r="UW128" i="2"/>
  <c r="UV127" i="2"/>
  <c r="UW117" i="2"/>
  <c r="UV113" i="2"/>
  <c r="UV128" i="2"/>
  <c r="UW125" i="2"/>
  <c r="UW123" i="2"/>
  <c r="UW119" i="2"/>
  <c r="UV117" i="2"/>
  <c r="UV125" i="2"/>
  <c r="UV123" i="2"/>
  <c r="UW122" i="2"/>
  <c r="UV119" i="2"/>
  <c r="UW118" i="2"/>
  <c r="UW116" i="2"/>
  <c r="UV109" i="2"/>
  <c r="UV103" i="2"/>
  <c r="UV99" i="2"/>
  <c r="UW108" i="2"/>
  <c r="UW96" i="2"/>
  <c r="UV108" i="2"/>
  <c r="UW107" i="2"/>
  <c r="UV96" i="2"/>
  <c r="UV107" i="2"/>
  <c r="UW97" i="2"/>
  <c r="UV116" i="2"/>
  <c r="UW113" i="2"/>
  <c r="UW106" i="2"/>
  <c r="UV97" i="2"/>
  <c r="UV122" i="2"/>
  <c r="UV118" i="2"/>
  <c r="UW112" i="2"/>
  <c r="UW110" i="2"/>
  <c r="UV106" i="2"/>
  <c r="UW105" i="2"/>
  <c r="UW98" i="2"/>
  <c r="UV112" i="2"/>
  <c r="UW111" i="2"/>
  <c r="UV110" i="2"/>
  <c r="UV105" i="2"/>
  <c r="UW104" i="2"/>
  <c r="UV98" i="2"/>
  <c r="UV111" i="2"/>
  <c r="UW109" i="2"/>
  <c r="UV104" i="2"/>
  <c r="UW103" i="2"/>
  <c r="UW99" i="2"/>
  <c r="UW95" i="2"/>
  <c r="UW94" i="2"/>
  <c r="UW93" i="2"/>
  <c r="UW89" i="2"/>
  <c r="UW88" i="2"/>
  <c r="UV85" i="2"/>
  <c r="UV94" i="2"/>
  <c r="UV93" i="2"/>
  <c r="UV89" i="2"/>
  <c r="UV88" i="2"/>
  <c r="UW82" i="2"/>
  <c r="UW80" i="2"/>
  <c r="UV82" i="2"/>
  <c r="UV80" i="2"/>
  <c r="UW79" i="2"/>
  <c r="UW90" i="2"/>
  <c r="UW83" i="2"/>
  <c r="UV79" i="2"/>
  <c r="UV90" i="2"/>
  <c r="UV83" i="2"/>
  <c r="UW74" i="2"/>
  <c r="UW92" i="2"/>
  <c r="UW84" i="2"/>
  <c r="UW81" i="2"/>
  <c r="UV74" i="2"/>
  <c r="UV92" i="2"/>
  <c r="UW91" i="2"/>
  <c r="UV84" i="2"/>
  <c r="UV81" i="2"/>
  <c r="UV95" i="2"/>
  <c r="UV91" i="2"/>
  <c r="UW85" i="2"/>
  <c r="UV73" i="2"/>
  <c r="UW72" i="2"/>
  <c r="UW69" i="2"/>
  <c r="UV67" i="2"/>
  <c r="UW56" i="2"/>
  <c r="UV72" i="2"/>
  <c r="UV69" i="2"/>
  <c r="UV56" i="2"/>
  <c r="UW65" i="2"/>
  <c r="UW64" i="2"/>
  <c r="UW63" i="2"/>
  <c r="UW61" i="2"/>
  <c r="UW73" i="2"/>
  <c r="UW70" i="2"/>
  <c r="UV65" i="2"/>
  <c r="UV64" i="2"/>
  <c r="UV63" i="2"/>
  <c r="UW62" i="2"/>
  <c r="UV61" i="2"/>
  <c r="UV70" i="2"/>
  <c r="UV62" i="2"/>
  <c r="UW60" i="2"/>
  <c r="UV57" i="2"/>
  <c r="UW71" i="2"/>
  <c r="UV60" i="2"/>
  <c r="UV71" i="2"/>
  <c r="UW68" i="2"/>
  <c r="UW59" i="2"/>
  <c r="UW58" i="2"/>
  <c r="UV68" i="2"/>
  <c r="UW67" i="2"/>
  <c r="UV59" i="2"/>
  <c r="UV58" i="2"/>
  <c r="UW57" i="2"/>
  <c r="UW55" i="2"/>
  <c r="UV51" i="2"/>
  <c r="UV49" i="2"/>
  <c r="UW47" i="2"/>
  <c r="UV46" i="2"/>
  <c r="UW40" i="2"/>
  <c r="UV55" i="2"/>
  <c r="UV47" i="2"/>
  <c r="UV40" i="2"/>
  <c r="UW39" i="2"/>
  <c r="UW53" i="2"/>
  <c r="UV53" i="2"/>
  <c r="UW52" i="2"/>
  <c r="UW50" i="2"/>
  <c r="UW41" i="2"/>
  <c r="UV38" i="2"/>
  <c r="UV52" i="2"/>
  <c r="UV50" i="2"/>
  <c r="UW43" i="2"/>
  <c r="UV41" i="2"/>
  <c r="UW44" i="2"/>
  <c r="UV43" i="2"/>
  <c r="UW42" i="2"/>
  <c r="UW54" i="2"/>
  <c r="UV44" i="2"/>
  <c r="UV42" i="2"/>
  <c r="CO22" i="2"/>
  <c r="CF24" i="2"/>
  <c r="CX24" i="2"/>
  <c r="CX23" i="2" s="1"/>
  <c r="CF26" i="2"/>
  <c r="CX26" i="2"/>
  <c r="CF32" i="2"/>
  <c r="CL36" i="2"/>
  <c r="RW37" i="2"/>
  <c r="R210" i="2"/>
  <c r="RD38" i="2"/>
  <c r="FQ38" i="2"/>
  <c r="QL38" i="2"/>
  <c r="QL37" i="2" s="1"/>
  <c r="QO38" i="2"/>
  <c r="RP196" i="2"/>
  <c r="RZ38" i="2"/>
  <c r="TN38" i="2"/>
  <c r="UO38" i="2"/>
  <c r="CS39" i="2"/>
  <c r="RG39" i="2"/>
  <c r="RB39" i="2" s="1"/>
  <c r="RA39" i="2" s="1"/>
  <c r="UQ39" i="2"/>
  <c r="SH40" i="2"/>
  <c r="TQ40" i="2" s="1"/>
  <c r="CM44" i="2"/>
  <c r="CJ44" i="2"/>
  <c r="GN46" i="2"/>
  <c r="OI46" i="2"/>
  <c r="OH46" i="2"/>
  <c r="T219" i="2"/>
  <c r="RF219" i="2" s="1"/>
  <c r="SJ219" i="2" s="1"/>
  <c r="TS219" i="2" s="1"/>
  <c r="T211" i="2"/>
  <c r="RF47" i="2"/>
  <c r="RV47" i="2" s="1"/>
  <c r="N47" i="2"/>
  <c r="O47" i="2" s="1"/>
  <c r="O219" i="2" s="1"/>
  <c r="HH47" i="2"/>
  <c r="HG47" i="2" s="1"/>
  <c r="HI47" i="2" s="1"/>
  <c r="BT49" i="2"/>
  <c r="FU49" i="2"/>
  <c r="FT49" i="2"/>
  <c r="LG49" i="2"/>
  <c r="LF49" i="2"/>
  <c r="SP49" i="2"/>
  <c r="TY49" i="2" s="1"/>
  <c r="MB50" i="2"/>
  <c r="MA50" i="2"/>
  <c r="LZ50" i="2"/>
  <c r="TK50" i="2"/>
  <c r="AL51" i="2"/>
  <c r="AM51" i="2" s="1"/>
  <c r="M52" i="1" s="1"/>
  <c r="L52" i="1" s="1"/>
  <c r="DF51" i="2"/>
  <c r="BU52" i="1" s="1"/>
  <c r="BT52" i="1" s="1"/>
  <c r="ID51" i="2"/>
  <c r="OH51" i="2"/>
  <c r="UO51" i="2"/>
  <c r="DL52" i="2"/>
  <c r="DK52" i="2" s="1"/>
  <c r="JT52" i="2"/>
  <c r="PX52" i="2"/>
  <c r="LG53" i="2"/>
  <c r="LF53" i="2"/>
  <c r="SQ53" i="2"/>
  <c r="TZ53" i="2" s="1"/>
  <c r="SB53" i="2"/>
  <c r="KM54" i="2"/>
  <c r="KL54" i="2"/>
  <c r="QQ54" i="2"/>
  <c r="QP54" i="2"/>
  <c r="UV54" i="2"/>
  <c r="IW55" i="2"/>
  <c r="IT55" i="2"/>
  <c r="KK55" i="2"/>
  <c r="KH55" i="2"/>
  <c r="LY55" i="2"/>
  <c r="LV55" i="2"/>
  <c r="NM55" i="2"/>
  <c r="NJ55" i="2"/>
  <c r="PA55" i="2"/>
  <c r="OX55" i="2"/>
  <c r="QO55" i="2"/>
  <c r="QL55" i="2"/>
  <c r="H79" i="1"/>
  <c r="AB79" i="1"/>
  <c r="AV79" i="1"/>
  <c r="BP79" i="1"/>
  <c r="CJ79" i="1"/>
  <c r="DD79" i="1"/>
  <c r="DX79" i="1"/>
  <c r="ER79" i="1"/>
  <c r="FL79" i="1"/>
  <c r="GF79" i="1"/>
  <c r="GZ79" i="1"/>
  <c r="HT79" i="1"/>
  <c r="IN79" i="1"/>
  <c r="JH79" i="1"/>
  <c r="KB79" i="1"/>
  <c r="KV79" i="1"/>
  <c r="LP79" i="1"/>
  <c r="MJ79" i="1"/>
  <c r="ND79" i="1"/>
  <c r="NX79" i="1"/>
  <c r="OR79" i="1"/>
  <c r="SA220" i="2"/>
  <c r="SA221" i="2"/>
  <c r="RZ221" i="2"/>
  <c r="RZ220" i="2"/>
  <c r="SA191" i="2"/>
  <c r="RZ191" i="2"/>
  <c r="SA190" i="2"/>
  <c r="SA217" i="2"/>
  <c r="SA194" i="2"/>
  <c r="RZ190" i="2"/>
  <c r="SA218" i="2"/>
  <c r="RZ217" i="2"/>
  <c r="RZ194" i="2"/>
  <c r="SA219" i="2"/>
  <c r="RZ218" i="2"/>
  <c r="RZ219" i="2"/>
  <c r="RZ189" i="2"/>
  <c r="SA189" i="2"/>
  <c r="SA186" i="2"/>
  <c r="SA182" i="2"/>
  <c r="RZ186" i="2"/>
  <c r="RZ182" i="2"/>
  <c r="SA181" i="2"/>
  <c r="SA188" i="2"/>
  <c r="SA184" i="2"/>
  <c r="SA183" i="2"/>
  <c r="RZ181" i="2"/>
  <c r="RZ188" i="2"/>
  <c r="RZ184" i="2"/>
  <c r="RZ183" i="2"/>
  <c r="SA187" i="2"/>
  <c r="SA185" i="2"/>
  <c r="RZ187" i="2"/>
  <c r="RZ185" i="2"/>
  <c r="RZ178" i="2"/>
  <c r="SA176" i="2"/>
  <c r="RZ176" i="2"/>
  <c r="SA180" i="2"/>
  <c r="SA174" i="2"/>
  <c r="SA173" i="2"/>
  <c r="RZ180" i="2"/>
  <c r="SA177" i="2"/>
  <c r="RZ174" i="2"/>
  <c r="RZ173" i="2"/>
  <c r="SA179" i="2"/>
  <c r="RZ177" i="2"/>
  <c r="RZ179" i="2"/>
  <c r="SA175" i="2"/>
  <c r="SA178" i="2"/>
  <c r="RZ175" i="2"/>
  <c r="SA172" i="2"/>
  <c r="SA170" i="2"/>
  <c r="RZ172" i="2"/>
  <c r="RZ170" i="2"/>
  <c r="SA169" i="2"/>
  <c r="SA166" i="2"/>
  <c r="SA171" i="2"/>
  <c r="RZ169" i="2"/>
  <c r="SA168" i="2"/>
  <c r="RZ166" i="2"/>
  <c r="RZ171" i="2"/>
  <c r="RZ168" i="2"/>
  <c r="SA167" i="2"/>
  <c r="RZ167" i="2"/>
  <c r="RZ158" i="2"/>
  <c r="RZ153" i="2"/>
  <c r="SA152" i="2"/>
  <c r="SA157" i="2"/>
  <c r="SA154" i="2"/>
  <c r="RZ152" i="2"/>
  <c r="SA146" i="2"/>
  <c r="SA145" i="2"/>
  <c r="RZ157" i="2"/>
  <c r="RZ154" i="2"/>
  <c r="SA151" i="2"/>
  <c r="SA143" i="2"/>
  <c r="SA155" i="2"/>
  <c r="RZ155" i="2"/>
  <c r="RZ150" i="2"/>
  <c r="RZ144" i="2"/>
  <c r="SA156" i="2"/>
  <c r="SA158" i="2"/>
  <c r="RZ156" i="2"/>
  <c r="SA153" i="2"/>
  <c r="SA149" i="2"/>
  <c r="RZ148" i="2"/>
  <c r="RZ147" i="2"/>
  <c r="SA140" i="2"/>
  <c r="RZ149" i="2"/>
  <c r="SA150" i="2"/>
  <c r="SA148" i="2"/>
  <c r="SA142" i="2"/>
  <c r="RZ139" i="2"/>
  <c r="SA138" i="2"/>
  <c r="SA147" i="2"/>
  <c r="SA144" i="2"/>
  <c r="RZ143" i="2"/>
  <c r="RZ142" i="2"/>
  <c r="RZ138" i="2"/>
  <c r="SA141" i="2"/>
  <c r="RZ146" i="2"/>
  <c r="SA139" i="2"/>
  <c r="SA137" i="2"/>
  <c r="SA130" i="2"/>
  <c r="RZ151" i="2"/>
  <c r="RZ145" i="2"/>
  <c r="RZ137" i="2"/>
  <c r="SA133" i="2"/>
  <c r="RZ130" i="2"/>
  <c r="RZ133" i="2"/>
  <c r="RZ140" i="2"/>
  <c r="SA135" i="2"/>
  <c r="SA131" i="2"/>
  <c r="RZ135" i="2"/>
  <c r="RZ131" i="2"/>
  <c r="RZ141" i="2"/>
  <c r="SA136" i="2"/>
  <c r="SA134" i="2"/>
  <c r="RZ136" i="2"/>
  <c r="RZ134" i="2"/>
  <c r="SA132" i="2"/>
  <c r="RZ129" i="2"/>
  <c r="RZ124" i="2"/>
  <c r="SA121" i="2"/>
  <c r="RZ114" i="2"/>
  <c r="SA127" i="2"/>
  <c r="RZ121" i="2"/>
  <c r="SA113" i="2"/>
  <c r="RZ132" i="2"/>
  <c r="SA128" i="2"/>
  <c r="RZ127" i="2"/>
  <c r="SA117" i="2"/>
  <c r="RZ113" i="2"/>
  <c r="RZ128" i="2"/>
  <c r="SA125" i="2"/>
  <c r="SA123" i="2"/>
  <c r="SA119" i="2"/>
  <c r="RZ117" i="2"/>
  <c r="RZ125" i="2"/>
  <c r="RZ123" i="2"/>
  <c r="SA122" i="2"/>
  <c r="RZ119" i="2"/>
  <c r="SA118" i="2"/>
  <c r="SA116" i="2"/>
  <c r="RZ122" i="2"/>
  <c r="RZ118" i="2"/>
  <c r="RZ116" i="2"/>
  <c r="SA126" i="2"/>
  <c r="SA120" i="2"/>
  <c r="SA115" i="2"/>
  <c r="SA129" i="2"/>
  <c r="RZ120" i="2"/>
  <c r="RZ108" i="2"/>
  <c r="SA107" i="2"/>
  <c r="RZ107" i="2"/>
  <c r="SA97" i="2"/>
  <c r="SA124" i="2"/>
  <c r="SA112" i="2"/>
  <c r="SA106" i="2"/>
  <c r="RZ97" i="2"/>
  <c r="RZ115" i="2"/>
  <c r="RZ112" i="2"/>
  <c r="SA110" i="2"/>
  <c r="RZ106" i="2"/>
  <c r="SA105" i="2"/>
  <c r="SA98" i="2"/>
  <c r="SA111" i="2"/>
  <c r="RZ110" i="2"/>
  <c r="RZ105" i="2"/>
  <c r="SA104" i="2"/>
  <c r="RZ98" i="2"/>
  <c r="SA114" i="2"/>
  <c r="RZ111" i="2"/>
  <c r="SA109" i="2"/>
  <c r="RZ104" i="2"/>
  <c r="SA103" i="2"/>
  <c r="SA99" i="2"/>
  <c r="RZ109" i="2"/>
  <c r="RZ103" i="2"/>
  <c r="RZ99" i="2"/>
  <c r="RZ126" i="2"/>
  <c r="SA108" i="2"/>
  <c r="SA96" i="2"/>
  <c r="RZ82" i="2"/>
  <c r="RZ80" i="2"/>
  <c r="SA79" i="2"/>
  <c r="RZ96" i="2"/>
  <c r="SA90" i="2"/>
  <c r="SA83" i="2"/>
  <c r="RZ79" i="2"/>
  <c r="RZ90" i="2"/>
  <c r="RZ83" i="2"/>
  <c r="SA95" i="2"/>
  <c r="SA92" i="2"/>
  <c r="SA84" i="2"/>
  <c r="SA81" i="2"/>
  <c r="RZ74" i="2"/>
  <c r="RZ95" i="2"/>
  <c r="RZ92" i="2"/>
  <c r="SA91" i="2"/>
  <c r="RZ84" i="2"/>
  <c r="RZ81" i="2"/>
  <c r="RZ91" i="2"/>
  <c r="SA85" i="2"/>
  <c r="SA94" i="2"/>
  <c r="SA93" i="2"/>
  <c r="SA89" i="2"/>
  <c r="SA88" i="2"/>
  <c r="RZ85" i="2"/>
  <c r="RZ94" i="2"/>
  <c r="RZ93" i="2"/>
  <c r="RZ89" i="2"/>
  <c r="RZ88" i="2"/>
  <c r="SA82" i="2"/>
  <c r="SA80" i="2"/>
  <c r="SA73" i="2"/>
  <c r="SA65" i="2"/>
  <c r="SA64" i="2"/>
  <c r="SA63" i="2"/>
  <c r="SA61" i="2"/>
  <c r="SA74" i="2"/>
  <c r="RZ73" i="2"/>
  <c r="SA70" i="2"/>
  <c r="RZ65" i="2"/>
  <c r="RZ64" i="2"/>
  <c r="RZ63" i="2"/>
  <c r="SA62" i="2"/>
  <c r="RZ61" i="2"/>
  <c r="SA57" i="2"/>
  <c r="RZ70" i="2"/>
  <c r="RZ62" i="2"/>
  <c r="SA60" i="2"/>
  <c r="RZ57" i="2"/>
  <c r="SA71" i="2"/>
  <c r="RZ60" i="2"/>
  <c r="RZ71" i="2"/>
  <c r="SA68" i="2"/>
  <c r="SA59" i="2"/>
  <c r="SA58" i="2"/>
  <c r="RZ68" i="2"/>
  <c r="SA67" i="2"/>
  <c r="RZ59" i="2"/>
  <c r="RZ58" i="2"/>
  <c r="SA72" i="2"/>
  <c r="SA69" i="2"/>
  <c r="RZ67" i="2"/>
  <c r="SA56" i="2"/>
  <c r="RZ72" i="2"/>
  <c r="RZ69" i="2"/>
  <c r="SA53" i="2"/>
  <c r="RZ39" i="2"/>
  <c r="SA38" i="2"/>
  <c r="RZ56" i="2"/>
  <c r="RZ53" i="2"/>
  <c r="SA52" i="2"/>
  <c r="SA50" i="2"/>
  <c r="SA41" i="2"/>
  <c r="RZ52" i="2"/>
  <c r="RZ50" i="2"/>
  <c r="SA43" i="2"/>
  <c r="RZ41" i="2"/>
  <c r="SA44" i="2"/>
  <c r="RZ43" i="2"/>
  <c r="SA42" i="2"/>
  <c r="SA54" i="2"/>
  <c r="RZ44" i="2"/>
  <c r="RZ42" i="2"/>
  <c r="RZ54" i="2"/>
  <c r="SA51" i="2"/>
  <c r="SA49" i="2"/>
  <c r="SA46" i="2"/>
  <c r="SA55" i="2"/>
  <c r="RZ51" i="2"/>
  <c r="RZ49" i="2"/>
  <c r="SA47" i="2"/>
  <c r="RZ46" i="2"/>
  <c r="SA40" i="2"/>
  <c r="TH221" i="2"/>
  <c r="TG220" i="2"/>
  <c r="TG219" i="2"/>
  <c r="TH191" i="2"/>
  <c r="TH190" i="2"/>
  <c r="TH217" i="2"/>
  <c r="TH194" i="2"/>
  <c r="TH218" i="2"/>
  <c r="TG217" i="2"/>
  <c r="TG194" i="2"/>
  <c r="TH220" i="2"/>
  <c r="TH219" i="2"/>
  <c r="TG218" i="2"/>
  <c r="TH189" i="2"/>
  <c r="TH186" i="2"/>
  <c r="TH182" i="2"/>
  <c r="TH181" i="2"/>
  <c r="TH188" i="2"/>
  <c r="TH184" i="2"/>
  <c r="TH183" i="2"/>
  <c r="TG184" i="2"/>
  <c r="TG183" i="2"/>
  <c r="TH187" i="2"/>
  <c r="TH185" i="2"/>
  <c r="TH178" i="2"/>
  <c r="TH176" i="2"/>
  <c r="TH180" i="2"/>
  <c r="TH174" i="2"/>
  <c r="TH173" i="2"/>
  <c r="TH177" i="2"/>
  <c r="TH179" i="2"/>
  <c r="TH175" i="2"/>
  <c r="TH172" i="2"/>
  <c r="TH170" i="2"/>
  <c r="TH169" i="2"/>
  <c r="TH166" i="2"/>
  <c r="TH171" i="2"/>
  <c r="TH168" i="2"/>
  <c r="TH167" i="2"/>
  <c r="TH158" i="2"/>
  <c r="TH153" i="2"/>
  <c r="TG153" i="2"/>
  <c r="TH152" i="2"/>
  <c r="TG149" i="2"/>
  <c r="TH157" i="2"/>
  <c r="TH154" i="2"/>
  <c r="TG146" i="2"/>
  <c r="TG145" i="2"/>
  <c r="TH155" i="2"/>
  <c r="TG151" i="2"/>
  <c r="TH150" i="2"/>
  <c r="TH144" i="2"/>
  <c r="TH156" i="2"/>
  <c r="TH148" i="2"/>
  <c r="TH147" i="2"/>
  <c r="TH149" i="2"/>
  <c r="TH151" i="2"/>
  <c r="TG148" i="2"/>
  <c r="TH143" i="2"/>
  <c r="TG140" i="2"/>
  <c r="TH139" i="2"/>
  <c r="TG147" i="2"/>
  <c r="TG144" i="2"/>
  <c r="TH142" i="2"/>
  <c r="TH138" i="2"/>
  <c r="TG138" i="2"/>
  <c r="TG150" i="2"/>
  <c r="TH145" i="2"/>
  <c r="TG141" i="2"/>
  <c r="TH146" i="2"/>
  <c r="TH141" i="2"/>
  <c r="TH137" i="2"/>
  <c r="TH130" i="2"/>
  <c r="TH133" i="2"/>
  <c r="TH140" i="2"/>
  <c r="TH135" i="2"/>
  <c r="TH131" i="2"/>
  <c r="TH136" i="2"/>
  <c r="TH134" i="2"/>
  <c r="TH124" i="2"/>
  <c r="TH114" i="2"/>
  <c r="TG136" i="2"/>
  <c r="TH121" i="2"/>
  <c r="TH127" i="2"/>
  <c r="TH113" i="2"/>
  <c r="TH117" i="2"/>
  <c r="TH132" i="2"/>
  <c r="TH125" i="2"/>
  <c r="TH123" i="2"/>
  <c r="TH119" i="2"/>
  <c r="TH122" i="2"/>
  <c r="TH118" i="2"/>
  <c r="TH116" i="2"/>
  <c r="TH129" i="2"/>
  <c r="TH128" i="2"/>
  <c r="TG118" i="2"/>
  <c r="TH108" i="2"/>
  <c r="TH126" i="2"/>
  <c r="TH107" i="2"/>
  <c r="TH120" i="2"/>
  <c r="TH97" i="2"/>
  <c r="TH106" i="2"/>
  <c r="TH110" i="2"/>
  <c r="TH105" i="2"/>
  <c r="TH98" i="2"/>
  <c r="TH115" i="2"/>
  <c r="TH111" i="2"/>
  <c r="TH104" i="2"/>
  <c r="TH109" i="2"/>
  <c r="TH103" i="2"/>
  <c r="TH99" i="2"/>
  <c r="TH112" i="2"/>
  <c r="TG103" i="2"/>
  <c r="TG89" i="2"/>
  <c r="TG88" i="2"/>
  <c r="TH82" i="2"/>
  <c r="TH80" i="2"/>
  <c r="TG80" i="2"/>
  <c r="TH79" i="2"/>
  <c r="TH90" i="2"/>
  <c r="TH83" i="2"/>
  <c r="TG79" i="2"/>
  <c r="TH96" i="2"/>
  <c r="TH74" i="2"/>
  <c r="TH92" i="2"/>
  <c r="TH84" i="2"/>
  <c r="TH81" i="2"/>
  <c r="TG92" i="2"/>
  <c r="TH91" i="2"/>
  <c r="TG91" i="2"/>
  <c r="TH85" i="2"/>
  <c r="TH95" i="2"/>
  <c r="TH94" i="2"/>
  <c r="TH93" i="2"/>
  <c r="TH89" i="2"/>
  <c r="TH88" i="2"/>
  <c r="TH73" i="2"/>
  <c r="TH65" i="2"/>
  <c r="TH64" i="2"/>
  <c r="TH63" i="2"/>
  <c r="TH61" i="2"/>
  <c r="TH70" i="2"/>
  <c r="TG63" i="2"/>
  <c r="TH62" i="2"/>
  <c r="TH57" i="2"/>
  <c r="TG62" i="2"/>
  <c r="TH60" i="2"/>
  <c r="TH71" i="2"/>
  <c r="TH68" i="2"/>
  <c r="TH59" i="2"/>
  <c r="TH58" i="2"/>
  <c r="TH67" i="2"/>
  <c r="TH72" i="2"/>
  <c r="TH69" i="2"/>
  <c r="TG67" i="2"/>
  <c r="TH56" i="2"/>
  <c r="TH39" i="2"/>
  <c r="TH53" i="2"/>
  <c r="TH52" i="2"/>
  <c r="TH50" i="2"/>
  <c r="TH41" i="2"/>
  <c r="TH43" i="2"/>
  <c r="TH44" i="2"/>
  <c r="TG43" i="2"/>
  <c r="TH42" i="2"/>
  <c r="TH54" i="2"/>
  <c r="TG42" i="2"/>
  <c r="TH51" i="2"/>
  <c r="TH49" i="2"/>
  <c r="TH46" i="2"/>
  <c r="TN220" i="2"/>
  <c r="TN221" i="2"/>
  <c r="TM221" i="2"/>
  <c r="TN218" i="2"/>
  <c r="TM217" i="2"/>
  <c r="TM194" i="2"/>
  <c r="TN219" i="2"/>
  <c r="TM218" i="2"/>
  <c r="TN189" i="2"/>
  <c r="TM219" i="2"/>
  <c r="TM189" i="2"/>
  <c r="TM220" i="2"/>
  <c r="TN191" i="2"/>
  <c r="TN217" i="2"/>
  <c r="TN194" i="2"/>
  <c r="TM190" i="2"/>
  <c r="TN187" i="2"/>
  <c r="TN185" i="2"/>
  <c r="TM191" i="2"/>
  <c r="TN190" i="2"/>
  <c r="TM187" i="2"/>
  <c r="TM185" i="2"/>
  <c r="TN186" i="2"/>
  <c r="TN182" i="2"/>
  <c r="TM186" i="2"/>
  <c r="TM182" i="2"/>
  <c r="TN181" i="2"/>
  <c r="TN188" i="2"/>
  <c r="TN184" i="2"/>
  <c r="TN183" i="2"/>
  <c r="TM188" i="2"/>
  <c r="TM184" i="2"/>
  <c r="TM183" i="2"/>
  <c r="TN179" i="2"/>
  <c r="TM177" i="2"/>
  <c r="TM179" i="2"/>
  <c r="TN175" i="2"/>
  <c r="TM181" i="2"/>
  <c r="TN178" i="2"/>
  <c r="TM175" i="2"/>
  <c r="TM178" i="2"/>
  <c r="TN176" i="2"/>
  <c r="TM176" i="2"/>
  <c r="TN180" i="2"/>
  <c r="TN174" i="2"/>
  <c r="TN173" i="2"/>
  <c r="TM180" i="2"/>
  <c r="TN177" i="2"/>
  <c r="TM174" i="2"/>
  <c r="TM173" i="2"/>
  <c r="TN171" i="2"/>
  <c r="TM169" i="2"/>
  <c r="TN168" i="2"/>
  <c r="TM166" i="2"/>
  <c r="TM171" i="2"/>
  <c r="TM168" i="2"/>
  <c r="TN167" i="2"/>
  <c r="TM167" i="2"/>
  <c r="TN172" i="2"/>
  <c r="TN170" i="2"/>
  <c r="TM172" i="2"/>
  <c r="TM170" i="2"/>
  <c r="TN169" i="2"/>
  <c r="TN166" i="2"/>
  <c r="TM155" i="2"/>
  <c r="TM150" i="2"/>
  <c r="TN156" i="2"/>
  <c r="TN148" i="2"/>
  <c r="TN147" i="2"/>
  <c r="TN158" i="2"/>
  <c r="TM156" i="2"/>
  <c r="TN153" i="2"/>
  <c r="TM158" i="2"/>
  <c r="TM153" i="2"/>
  <c r="TN152" i="2"/>
  <c r="TM149" i="2"/>
  <c r="TN157" i="2"/>
  <c r="TN154" i="2"/>
  <c r="TM152" i="2"/>
  <c r="TM157" i="2"/>
  <c r="TM154" i="2"/>
  <c r="TM146" i="2"/>
  <c r="TM145" i="2"/>
  <c r="TN155" i="2"/>
  <c r="TM151" i="2"/>
  <c r="TN150" i="2"/>
  <c r="TN144" i="2"/>
  <c r="TM143" i="2"/>
  <c r="TM147" i="2"/>
  <c r="TM144" i="2"/>
  <c r="TN141" i="2"/>
  <c r="TN137" i="2"/>
  <c r="TN151" i="2"/>
  <c r="TM141" i="2"/>
  <c r="TN145" i="2"/>
  <c r="TN146" i="2"/>
  <c r="TN140" i="2"/>
  <c r="TM140" i="2"/>
  <c r="TN139" i="2"/>
  <c r="TN149" i="2"/>
  <c r="TN142" i="2"/>
  <c r="TM148" i="2"/>
  <c r="TN143" i="2"/>
  <c r="TM142" i="2"/>
  <c r="TN138" i="2"/>
  <c r="TN136" i="2"/>
  <c r="TN134" i="2"/>
  <c r="TM138" i="2"/>
  <c r="TM136" i="2"/>
  <c r="TM134" i="2"/>
  <c r="TN132" i="2"/>
  <c r="TN129" i="2"/>
  <c r="TM132" i="2"/>
  <c r="TM129" i="2"/>
  <c r="TN130" i="2"/>
  <c r="TN133" i="2"/>
  <c r="TM130" i="2"/>
  <c r="TM139" i="2"/>
  <c r="TM133" i="2"/>
  <c r="TM137" i="2"/>
  <c r="TN135" i="2"/>
  <c r="TN131" i="2"/>
  <c r="TM135" i="2"/>
  <c r="TM122" i="2"/>
  <c r="TM118" i="2"/>
  <c r="TM116" i="2"/>
  <c r="TN128" i="2"/>
  <c r="TN126" i="2"/>
  <c r="TN120" i="2"/>
  <c r="TN115" i="2"/>
  <c r="TM131" i="2"/>
  <c r="TM128" i="2"/>
  <c r="TM126" i="2"/>
  <c r="TN124" i="2"/>
  <c r="TM120" i="2"/>
  <c r="TM115" i="2"/>
  <c r="TN114" i="2"/>
  <c r="TM124" i="2"/>
  <c r="TN121" i="2"/>
  <c r="TN127" i="2"/>
  <c r="TM121" i="2"/>
  <c r="TN113" i="2"/>
  <c r="TM127" i="2"/>
  <c r="TN117" i="2"/>
  <c r="TN125" i="2"/>
  <c r="TN123" i="2"/>
  <c r="TN119" i="2"/>
  <c r="TM117" i="2"/>
  <c r="TM125" i="2"/>
  <c r="TN116" i="2"/>
  <c r="TM111" i="2"/>
  <c r="TN109" i="2"/>
  <c r="TM104" i="2"/>
  <c r="TN103" i="2"/>
  <c r="TN99" i="2"/>
  <c r="TN122" i="2"/>
  <c r="TN118" i="2"/>
  <c r="TM113" i="2"/>
  <c r="TM109" i="2"/>
  <c r="TM103" i="2"/>
  <c r="TM99" i="2"/>
  <c r="TM95" i="2"/>
  <c r="TN112" i="2"/>
  <c r="TN108" i="2"/>
  <c r="TN96" i="2"/>
  <c r="TM123" i="2"/>
  <c r="TM119" i="2"/>
  <c r="TM114" i="2"/>
  <c r="TM112" i="2"/>
  <c r="TM108" i="2"/>
  <c r="TN107" i="2"/>
  <c r="TM96" i="2"/>
  <c r="TM107" i="2"/>
  <c r="TN97" i="2"/>
  <c r="TN106" i="2"/>
  <c r="TM97" i="2"/>
  <c r="TN110" i="2"/>
  <c r="TM106" i="2"/>
  <c r="TN105" i="2"/>
  <c r="TN98" i="2"/>
  <c r="TN111" i="2"/>
  <c r="TM110" i="2"/>
  <c r="TM105" i="2"/>
  <c r="TN104" i="2"/>
  <c r="TM98" i="2"/>
  <c r="TM91" i="2"/>
  <c r="TN85" i="2"/>
  <c r="TN94" i="2"/>
  <c r="TN93" i="2"/>
  <c r="TN89" i="2"/>
  <c r="TN88" i="2"/>
  <c r="TM85" i="2"/>
  <c r="TM94" i="2"/>
  <c r="TM93" i="2"/>
  <c r="TM89" i="2"/>
  <c r="TM88" i="2"/>
  <c r="TN82" i="2"/>
  <c r="TN80" i="2"/>
  <c r="TN95" i="2"/>
  <c r="TM82" i="2"/>
  <c r="TM80" i="2"/>
  <c r="TN79" i="2"/>
  <c r="TN90" i="2"/>
  <c r="TN83" i="2"/>
  <c r="TM79" i="2"/>
  <c r="TM90" i="2"/>
  <c r="TM83" i="2"/>
  <c r="TN74" i="2"/>
  <c r="TN92" i="2"/>
  <c r="TN84" i="2"/>
  <c r="TN81" i="2"/>
  <c r="TM74" i="2"/>
  <c r="TM92" i="2"/>
  <c r="TN91" i="2"/>
  <c r="TM84" i="2"/>
  <c r="TM81" i="2"/>
  <c r="TM68" i="2"/>
  <c r="TN67" i="2"/>
  <c r="TM59" i="2"/>
  <c r="TM58" i="2"/>
  <c r="TN72" i="2"/>
  <c r="TN69" i="2"/>
  <c r="TM67" i="2"/>
  <c r="TN56" i="2"/>
  <c r="TM72" i="2"/>
  <c r="TM69" i="2"/>
  <c r="TM56" i="2"/>
  <c r="TN73" i="2"/>
  <c r="TN65" i="2"/>
  <c r="TN64" i="2"/>
  <c r="TN63" i="2"/>
  <c r="TN61" i="2"/>
  <c r="TM73" i="2"/>
  <c r="TN70" i="2"/>
  <c r="TM65" i="2"/>
  <c r="TM64" i="2"/>
  <c r="TM63" i="2"/>
  <c r="TN62" i="2"/>
  <c r="TM61" i="2"/>
  <c r="TN57" i="2"/>
  <c r="TM70" i="2"/>
  <c r="TM62" i="2"/>
  <c r="TN60" i="2"/>
  <c r="TM57" i="2"/>
  <c r="TN71" i="2"/>
  <c r="TM60" i="2"/>
  <c r="TM71" i="2"/>
  <c r="TN68" i="2"/>
  <c r="TN59" i="2"/>
  <c r="TN58" i="2"/>
  <c r="TM54" i="2"/>
  <c r="TN51" i="2"/>
  <c r="TN49" i="2"/>
  <c r="TN46" i="2"/>
  <c r="TN55" i="2"/>
  <c r="TM51" i="2"/>
  <c r="TM49" i="2"/>
  <c r="TN47" i="2"/>
  <c r="TM46" i="2"/>
  <c r="TN40" i="2"/>
  <c r="TM55" i="2"/>
  <c r="TM47" i="2"/>
  <c r="TN53" i="2"/>
  <c r="TM39" i="2"/>
  <c r="TM53" i="2"/>
  <c r="TN52" i="2"/>
  <c r="TN50" i="2"/>
  <c r="TN41" i="2"/>
  <c r="TM38" i="2"/>
  <c r="TM52" i="2"/>
  <c r="TM50" i="2"/>
  <c r="TN43" i="2"/>
  <c r="TM41" i="2"/>
  <c r="TN44" i="2"/>
  <c r="TM43" i="2"/>
  <c r="TN42" i="2"/>
  <c r="RV9" i="2"/>
  <c r="SA10" i="2"/>
  <c r="CP22" i="2"/>
  <c r="RZ23" i="2"/>
  <c r="CH29" i="2"/>
  <c r="CH31" i="2"/>
  <c r="RX37" i="2"/>
  <c r="I210" i="2"/>
  <c r="PL38" i="2"/>
  <c r="NX38" i="2"/>
  <c r="MJ38" i="2"/>
  <c r="QF38" i="2"/>
  <c r="OR38" i="2"/>
  <c r="ND38" i="2"/>
  <c r="PZ38" i="2"/>
  <c r="PP38" i="2"/>
  <c r="OL38" i="2"/>
  <c r="OB38" i="2"/>
  <c r="MX38" i="2"/>
  <c r="MN38" i="2"/>
  <c r="S210" i="2"/>
  <c r="BN38" i="2"/>
  <c r="CL38" i="2"/>
  <c r="GK38" i="2"/>
  <c r="GL38" i="2" s="1"/>
  <c r="GT38" i="2"/>
  <c r="HN38" i="2"/>
  <c r="IR38" i="2"/>
  <c r="JB38" i="2"/>
  <c r="KF38" i="2"/>
  <c r="KP38" i="2"/>
  <c r="LV38" i="2"/>
  <c r="LY38" i="2"/>
  <c r="NH38" i="2"/>
  <c r="OD38" i="2"/>
  <c r="OX38" i="2"/>
  <c r="PA38" i="2"/>
  <c r="PT38" i="2"/>
  <c r="QN38" i="2"/>
  <c r="SB38" i="2"/>
  <c r="SB196" i="2" s="1"/>
  <c r="HE40" i="2"/>
  <c r="HF40" i="2" s="1"/>
  <c r="GX40" i="2"/>
  <c r="FM49" i="1" s="1"/>
  <c r="IW40" i="2"/>
  <c r="IT40" i="2"/>
  <c r="JR40" i="2"/>
  <c r="LY40" i="2"/>
  <c r="LV40" i="2"/>
  <c r="MT40" i="2"/>
  <c r="PA40" i="2"/>
  <c r="OX40" i="2"/>
  <c r="PV40" i="2"/>
  <c r="ST40" i="2"/>
  <c r="UC40" i="2" s="1"/>
  <c r="TM40" i="2"/>
  <c r="QN41" i="2"/>
  <c r="PN41" i="2"/>
  <c r="OZ41" i="2"/>
  <c r="NZ41" i="2"/>
  <c r="NL41" i="2"/>
  <c r="ML41" i="2"/>
  <c r="LX41" i="2"/>
  <c r="KX41" i="2"/>
  <c r="KJ41" i="2"/>
  <c r="JJ41" i="2"/>
  <c r="IV41" i="2"/>
  <c r="HV41" i="2"/>
  <c r="DR41" i="2"/>
  <c r="BL41" i="2"/>
  <c r="BL37" i="2" s="1"/>
  <c r="PL41" i="2"/>
  <c r="NX41" i="2"/>
  <c r="MJ41" i="2"/>
  <c r="KV41" i="2"/>
  <c r="JH41" i="2"/>
  <c r="HT41" i="2"/>
  <c r="CX41" i="2"/>
  <c r="CF41" i="2"/>
  <c r="BJ41" i="2"/>
  <c r="PV41" i="2"/>
  <c r="PJ41" i="2"/>
  <c r="PJ37" i="2" s="1"/>
  <c r="OH41" i="2"/>
  <c r="NV41" i="2"/>
  <c r="MT41" i="2"/>
  <c r="MH41" i="2"/>
  <c r="LF41" i="2"/>
  <c r="KT41" i="2"/>
  <c r="JR41" i="2"/>
  <c r="JF41" i="2"/>
  <c r="ID41" i="2"/>
  <c r="HR41" i="2"/>
  <c r="FL41" i="2"/>
  <c r="FL37" i="2" s="1"/>
  <c r="DZ41" i="2"/>
  <c r="DZ37" i="2" s="1"/>
  <c r="CD41" i="2"/>
  <c r="BH41" i="2"/>
  <c r="QT41" i="2"/>
  <c r="QJ41" i="2"/>
  <c r="PF41" i="2"/>
  <c r="OV41" i="2"/>
  <c r="NR41" i="2"/>
  <c r="NH41" i="2"/>
  <c r="MD41" i="2"/>
  <c r="LT41" i="2"/>
  <c r="KP41" i="2"/>
  <c r="KF41" i="2"/>
  <c r="JB41" i="2"/>
  <c r="IR41" i="2"/>
  <c r="HN41" i="2"/>
  <c r="GD41" i="2"/>
  <c r="GD37" i="2" s="1"/>
  <c r="ER41" i="2"/>
  <c r="ER37" i="2" s="1"/>
  <c r="DF41" i="2"/>
  <c r="DF37" i="2" s="1"/>
  <c r="BD41" i="2"/>
  <c r="QH41" i="2"/>
  <c r="QH37" i="2" s="1"/>
  <c r="PT41" i="2"/>
  <c r="OT41" i="2"/>
  <c r="OF41" i="2"/>
  <c r="NF41" i="2"/>
  <c r="NF37" i="2" s="1"/>
  <c r="MR41" i="2"/>
  <c r="LR41" i="2"/>
  <c r="LD41" i="2"/>
  <c r="LD37" i="2" s="1"/>
  <c r="KD41" i="2"/>
  <c r="KD37" i="2" s="1"/>
  <c r="JP41" i="2"/>
  <c r="JP37" i="2" s="1"/>
  <c r="IP41" i="2"/>
  <c r="IP37" i="2" s="1"/>
  <c r="IB41" i="2"/>
  <c r="IB37" i="2" s="1"/>
  <c r="GT41" i="2"/>
  <c r="CL41" i="2"/>
  <c r="QF41" i="2"/>
  <c r="PR41" i="2"/>
  <c r="OR41" i="2"/>
  <c r="OD41" i="2"/>
  <c r="ND41" i="2"/>
  <c r="MP41" i="2"/>
  <c r="LP41" i="2"/>
  <c r="LB41" i="2"/>
  <c r="KB41" i="2"/>
  <c r="JN41" i="2"/>
  <c r="IN41" i="2"/>
  <c r="HZ41" i="2"/>
  <c r="GJ41" i="2"/>
  <c r="GJ37" i="2" s="1"/>
  <c r="FZ41" i="2"/>
  <c r="FZ37" i="2" s="1"/>
  <c r="EP41" i="2"/>
  <c r="EP37" i="2" s="1"/>
  <c r="DD41" i="2"/>
  <c r="DL41" i="2" s="1"/>
  <c r="DK41" i="2" s="1"/>
  <c r="BP41" i="2"/>
  <c r="BP37" i="2" s="1"/>
  <c r="QD41" i="2"/>
  <c r="OP41" i="2"/>
  <c r="NB41" i="2"/>
  <c r="LN41" i="2"/>
  <c r="JZ41" i="2"/>
  <c r="IL41" i="2"/>
  <c r="FF41" i="2"/>
  <c r="BX41" i="2"/>
  <c r="CH41" i="2"/>
  <c r="DV41" i="2"/>
  <c r="ET41" i="2"/>
  <c r="LJ41" i="2"/>
  <c r="NN41" i="2"/>
  <c r="EZ42" i="2"/>
  <c r="EY42" i="2" s="1"/>
  <c r="FA42" i="2" s="1"/>
  <c r="TC44" i="2"/>
  <c r="UL44" i="2" s="1"/>
  <c r="TB44" i="2"/>
  <c r="UK44" i="2" s="1"/>
  <c r="TA44" i="2"/>
  <c r="UJ44" i="2" s="1"/>
  <c r="SS44" i="2"/>
  <c r="UB44" i="2" s="1"/>
  <c r="UP44" i="2" s="1"/>
  <c r="SZ44" i="2"/>
  <c r="UI44" i="2" s="1"/>
  <c r="SY44" i="2"/>
  <c r="UH44" i="2" s="1"/>
  <c r="SX44" i="2"/>
  <c r="UG44" i="2" s="1"/>
  <c r="SP44" i="2"/>
  <c r="TY44" i="2" s="1"/>
  <c r="GD43" i="2"/>
  <c r="ES12" i="1" s="1"/>
  <c r="SJ44" i="2"/>
  <c r="TS44" i="2" s="1"/>
  <c r="SM44" i="2"/>
  <c r="TV44" i="2" s="1"/>
  <c r="JS46" i="2"/>
  <c r="JR46" i="2"/>
  <c r="UO46" i="2"/>
  <c r="BV47" i="2"/>
  <c r="BU47" i="2"/>
  <c r="BT47" i="2"/>
  <c r="KK47" i="2"/>
  <c r="KH47" i="2"/>
  <c r="PV47" i="2"/>
  <c r="BU49" i="2"/>
  <c r="SN49" i="2"/>
  <c r="TW49" i="2" s="1"/>
  <c r="SV49" i="2"/>
  <c r="UE49" i="2" s="1"/>
  <c r="SX49" i="2"/>
  <c r="UG49" i="2" s="1"/>
  <c r="RB50" i="2"/>
  <c r="RA50" i="2" s="1"/>
  <c r="SH50" i="2"/>
  <c r="TQ50" i="2" s="1"/>
  <c r="SP50" i="2"/>
  <c r="TY50" i="2" s="1"/>
  <c r="SX50" i="2"/>
  <c r="UG50" i="2" s="1"/>
  <c r="UW51" i="2"/>
  <c r="EF52" i="2"/>
  <c r="EE52" i="2" s="1"/>
  <c r="EG52" i="2" s="1"/>
  <c r="NP52" i="2"/>
  <c r="NO52" i="2"/>
  <c r="NN52" i="2"/>
  <c r="SC52" i="2"/>
  <c r="LH53" i="2"/>
  <c r="SR53" i="2"/>
  <c r="UA53" i="2" s="1"/>
  <c r="KN54" i="2"/>
  <c r="QR54" i="2"/>
  <c r="GW55" i="2"/>
  <c r="AI55" i="2"/>
  <c r="AP55" i="2"/>
  <c r="SG55" i="2" s="1"/>
  <c r="CL78" i="1"/>
  <c r="CT78" i="1"/>
  <c r="DF78" i="1"/>
  <c r="DN78" i="1"/>
  <c r="DZ78" i="1"/>
  <c r="EH78" i="1"/>
  <c r="ET78" i="1"/>
  <c r="FB78" i="1"/>
  <c r="FN78" i="1"/>
  <c r="FV78" i="1"/>
  <c r="GH78" i="1"/>
  <c r="GP78" i="1"/>
  <c r="HB78" i="1"/>
  <c r="HJ78" i="1"/>
  <c r="HV78" i="1"/>
  <c r="ID78" i="1"/>
  <c r="IP78" i="1"/>
  <c r="IX78" i="1"/>
  <c r="JJ78" i="1"/>
  <c r="JR78" i="1"/>
  <c r="KD78" i="1"/>
  <c r="KL78" i="1"/>
  <c r="KX78" i="1"/>
  <c r="LF78" i="1"/>
  <c r="LR78" i="1"/>
  <c r="LZ78" i="1"/>
  <c r="ML78" i="1"/>
  <c r="MT78" i="1"/>
  <c r="NF78" i="1"/>
  <c r="NN78" i="1"/>
  <c r="NZ78" i="1"/>
  <c r="OH78" i="1"/>
  <c r="OT78" i="1"/>
  <c r="US221" i="2"/>
  <c r="UR221" i="2"/>
  <c r="US220" i="2"/>
  <c r="US191" i="2"/>
  <c r="US190" i="2"/>
  <c r="US217" i="2"/>
  <c r="US194" i="2"/>
  <c r="UR220" i="2"/>
  <c r="US218" i="2"/>
  <c r="UR194" i="2"/>
  <c r="US219" i="2"/>
  <c r="UR218" i="2"/>
  <c r="US189" i="2"/>
  <c r="UR219" i="2"/>
  <c r="US181" i="2"/>
  <c r="US188" i="2"/>
  <c r="US184" i="2"/>
  <c r="US183" i="2"/>
  <c r="UR184" i="2"/>
  <c r="UR183" i="2"/>
  <c r="US187" i="2"/>
  <c r="US185" i="2"/>
  <c r="US186" i="2"/>
  <c r="US182" i="2"/>
  <c r="US180" i="2"/>
  <c r="US174" i="2"/>
  <c r="US173" i="2"/>
  <c r="US177" i="2"/>
  <c r="UR174" i="2"/>
  <c r="US179" i="2"/>
  <c r="US175" i="2"/>
  <c r="US178" i="2"/>
  <c r="US176" i="2"/>
  <c r="US172" i="2"/>
  <c r="US170" i="2"/>
  <c r="US169" i="2"/>
  <c r="US166" i="2"/>
  <c r="US171" i="2"/>
  <c r="US168" i="2"/>
  <c r="US167" i="2"/>
  <c r="US151" i="2"/>
  <c r="US143" i="2"/>
  <c r="US155" i="2"/>
  <c r="UR151" i="2"/>
  <c r="US156" i="2"/>
  <c r="US158" i="2"/>
  <c r="UR156" i="2"/>
  <c r="US153" i="2"/>
  <c r="US149" i="2"/>
  <c r="UR148" i="2"/>
  <c r="UR147" i="2"/>
  <c r="UR153" i="2"/>
  <c r="US157" i="2"/>
  <c r="US154" i="2"/>
  <c r="UR152" i="2"/>
  <c r="US146" i="2"/>
  <c r="US145" i="2"/>
  <c r="US148" i="2"/>
  <c r="US142" i="2"/>
  <c r="US138" i="2"/>
  <c r="US147" i="2"/>
  <c r="US144" i="2"/>
  <c r="UR142" i="2"/>
  <c r="US152" i="2"/>
  <c r="US141" i="2"/>
  <c r="US137" i="2"/>
  <c r="UR145" i="2"/>
  <c r="UR141" i="2"/>
  <c r="UR137" i="2"/>
  <c r="US150" i="2"/>
  <c r="UR149" i="2"/>
  <c r="US135" i="2"/>
  <c r="US131" i="2"/>
  <c r="UR138" i="2"/>
  <c r="US136" i="2"/>
  <c r="US134" i="2"/>
  <c r="UR136" i="2"/>
  <c r="US132" i="2"/>
  <c r="US140" i="2"/>
  <c r="US130" i="2"/>
  <c r="US117" i="2"/>
  <c r="US125" i="2"/>
  <c r="US123" i="2"/>
  <c r="US119" i="2"/>
  <c r="US139" i="2"/>
  <c r="US133" i="2"/>
  <c r="US122" i="2"/>
  <c r="US118" i="2"/>
  <c r="US116" i="2"/>
  <c r="UR118" i="2"/>
  <c r="US129" i="2"/>
  <c r="US126" i="2"/>
  <c r="US120" i="2"/>
  <c r="US115" i="2"/>
  <c r="US124" i="2"/>
  <c r="US114" i="2"/>
  <c r="US121" i="2"/>
  <c r="UR114" i="2"/>
  <c r="US106" i="2"/>
  <c r="US112" i="2"/>
  <c r="US110" i="2"/>
  <c r="US105" i="2"/>
  <c r="US98" i="2"/>
  <c r="US111" i="2"/>
  <c r="US104" i="2"/>
  <c r="US109" i="2"/>
  <c r="UR104" i="2"/>
  <c r="US103" i="2"/>
  <c r="US99" i="2"/>
  <c r="US95" i="2"/>
  <c r="UR103" i="2"/>
  <c r="US127" i="2"/>
  <c r="US108" i="2"/>
  <c r="US96" i="2"/>
  <c r="UR140" i="2"/>
  <c r="US113" i="2"/>
  <c r="US107" i="2"/>
  <c r="US128" i="2"/>
  <c r="US97" i="2"/>
  <c r="US74" i="2"/>
  <c r="US92" i="2"/>
  <c r="US84" i="2"/>
  <c r="US81" i="2"/>
  <c r="UR92" i="2"/>
  <c r="US91" i="2"/>
  <c r="UR91" i="2"/>
  <c r="US85" i="2"/>
  <c r="US94" i="2"/>
  <c r="US93" i="2"/>
  <c r="US89" i="2"/>
  <c r="US88" i="2"/>
  <c r="UR88" i="2"/>
  <c r="US82" i="2"/>
  <c r="US80" i="2"/>
  <c r="UR80" i="2"/>
  <c r="US79" i="2"/>
  <c r="US90" i="2"/>
  <c r="US83" i="2"/>
  <c r="UR79" i="2"/>
  <c r="UR62" i="2"/>
  <c r="US60" i="2"/>
  <c r="US71" i="2"/>
  <c r="US68" i="2"/>
  <c r="US59" i="2"/>
  <c r="US58" i="2"/>
  <c r="UR68" i="2"/>
  <c r="US67" i="2"/>
  <c r="US72" i="2"/>
  <c r="US69" i="2"/>
  <c r="UR67" i="2"/>
  <c r="US56" i="2"/>
  <c r="US73" i="2"/>
  <c r="US65" i="2"/>
  <c r="US64" i="2"/>
  <c r="US63" i="2"/>
  <c r="US61" i="2"/>
  <c r="US70" i="2"/>
  <c r="UR63" i="2"/>
  <c r="US62" i="2"/>
  <c r="US57" i="2"/>
  <c r="UR50" i="2"/>
  <c r="US43" i="2"/>
  <c r="US44" i="2"/>
  <c r="UR43" i="2"/>
  <c r="US42" i="2"/>
  <c r="US54" i="2"/>
  <c r="UR44" i="2"/>
  <c r="UR42" i="2"/>
  <c r="US51" i="2"/>
  <c r="US49" i="2"/>
  <c r="US46" i="2"/>
  <c r="US55" i="2"/>
  <c r="UR49" i="2"/>
  <c r="US47" i="2"/>
  <c r="US40" i="2"/>
  <c r="US53" i="2"/>
  <c r="US38" i="2"/>
  <c r="SB10" i="2"/>
  <c r="SA23" i="2"/>
  <c r="RY37" i="2"/>
  <c r="T210" i="2"/>
  <c r="RF38" i="2"/>
  <c r="BX38" i="2"/>
  <c r="HR38" i="2"/>
  <c r="JF38" i="2"/>
  <c r="KT38" i="2"/>
  <c r="LX38" i="2"/>
  <c r="NJ38" i="2"/>
  <c r="NJ37" i="2" s="1"/>
  <c r="NM38" i="2"/>
  <c r="OF38" i="2"/>
  <c r="OZ38" i="2"/>
  <c r="PU38" i="2"/>
  <c r="RI38" i="2"/>
  <c r="AH39" i="2"/>
  <c r="DB39" i="2"/>
  <c r="BQ45" i="1" s="1"/>
  <c r="UV39" i="2"/>
  <c r="HH40" i="2"/>
  <c r="IF40" i="2"/>
  <c r="IE40" i="2"/>
  <c r="LH40" i="2"/>
  <c r="LG40" i="2"/>
  <c r="OJ40" i="2"/>
  <c r="OI40" i="2"/>
  <c r="SU40" i="2"/>
  <c r="UD40" i="2" s="1"/>
  <c r="UR40" i="2" s="1"/>
  <c r="EF41" i="2"/>
  <c r="EE41" i="2" s="1"/>
  <c r="EG41" i="2" s="1"/>
  <c r="TK41" i="2"/>
  <c r="RW42" i="2"/>
  <c r="TL43" i="2"/>
  <c r="FS44" i="2"/>
  <c r="FR44" i="2"/>
  <c r="SO44" i="2"/>
  <c r="TX44" i="2" s="1"/>
  <c r="SW44" i="2"/>
  <c r="UF44" i="2" s="1"/>
  <c r="TM44" i="2"/>
  <c r="CI45" i="2"/>
  <c r="UW46" i="2"/>
  <c r="GN47" i="2"/>
  <c r="GM47" i="2" s="1"/>
  <c r="GO47" i="2" s="1"/>
  <c r="JT47" i="2"/>
  <c r="JS47" i="2"/>
  <c r="PA47" i="2"/>
  <c r="OX47" i="2"/>
  <c r="GN49" i="2"/>
  <c r="GM49" i="2" s="1"/>
  <c r="GO49" i="2" s="1"/>
  <c r="MU49" i="2"/>
  <c r="MT49" i="2"/>
  <c r="SG49" i="2"/>
  <c r="TP49" i="2" s="1"/>
  <c r="UN49" i="2" s="1"/>
  <c r="SO49" i="2"/>
  <c r="TX49" i="2" s="1"/>
  <c r="SW49" i="2"/>
  <c r="UF49" i="2" s="1"/>
  <c r="TG49" i="2"/>
  <c r="NP50" i="2"/>
  <c r="NO50" i="2"/>
  <c r="NN50" i="2"/>
  <c r="SC50" i="2"/>
  <c r="N51" i="2"/>
  <c r="OI51" i="2" s="1"/>
  <c r="MU51" i="2"/>
  <c r="MT51" i="2"/>
  <c r="LH52" i="2"/>
  <c r="OI53" i="2"/>
  <c r="OH53" i="2"/>
  <c r="AL54" i="2"/>
  <c r="AP54" i="2" s="1"/>
  <c r="CI54" i="2"/>
  <c r="CB54" i="2"/>
  <c r="GK54" i="2"/>
  <c r="GL54" i="2" s="1"/>
  <c r="GN54" i="2" s="1"/>
  <c r="GM54" i="2" s="1"/>
  <c r="GO54" i="2" s="1"/>
  <c r="IY54" i="2"/>
  <c r="IX54" i="2"/>
  <c r="PC54" i="2"/>
  <c r="PB54" i="2"/>
  <c r="RG54" i="2"/>
  <c r="RB54" i="2" s="1"/>
  <c r="RA54" i="2" s="1"/>
  <c r="EF55" i="2"/>
  <c r="EE55" i="2" s="1"/>
  <c r="EG55" i="2" s="1"/>
  <c r="ID55" i="2"/>
  <c r="JR55" i="2"/>
  <c r="LF55" i="2"/>
  <c r="MT55" i="2"/>
  <c r="OH55" i="2"/>
  <c r="PV55" i="2"/>
  <c r="SM55" i="2"/>
  <c r="TV55" i="2" s="1"/>
  <c r="SU55" i="2"/>
  <c r="UD55" i="2" s="1"/>
  <c r="UR55" i="2" s="1"/>
  <c r="CO56" i="2"/>
  <c r="CV56" i="2"/>
  <c r="CN56" i="2"/>
  <c r="CU56" i="2"/>
  <c r="CT56" i="2"/>
  <c r="CS56" i="2"/>
  <c r="CR56" i="2"/>
  <c r="CQ56" i="2"/>
  <c r="MS56" i="2"/>
  <c r="MP56" i="2"/>
  <c r="HL62" i="2"/>
  <c r="HK62" i="2"/>
  <c r="HJ62" i="2"/>
  <c r="AK65" i="2"/>
  <c r="BI65" i="2"/>
  <c r="BJ65" i="2" s="1"/>
  <c r="EH65" i="2"/>
  <c r="EI65" i="2"/>
  <c r="EF69" i="2"/>
  <c r="EJ71" i="2"/>
  <c r="EI71" i="2"/>
  <c r="EH71" i="2"/>
  <c r="OJ71" i="2"/>
  <c r="OI71" i="2"/>
  <c r="OH71" i="2"/>
  <c r="RB73" i="2"/>
  <c r="RA73" i="2" s="1"/>
  <c r="RT196" i="2"/>
  <c r="CD39" i="2"/>
  <c r="AY45" i="1" s="1"/>
  <c r="CX39" i="2"/>
  <c r="BK45" i="1" s="1"/>
  <c r="HV39" i="2"/>
  <c r="GK45" i="1" s="1"/>
  <c r="IF39" i="2"/>
  <c r="IV39" i="2"/>
  <c r="HK45" i="1" s="1"/>
  <c r="JJ39" i="2"/>
  <c r="HY45" i="1" s="1"/>
  <c r="JT39" i="2"/>
  <c r="KJ39" i="2"/>
  <c r="IY45" i="1" s="1"/>
  <c r="KX39" i="2"/>
  <c r="JM45" i="1" s="1"/>
  <c r="LH39" i="2"/>
  <c r="LX39" i="2"/>
  <c r="KM45" i="1" s="1"/>
  <c r="ML39" i="2"/>
  <c r="LA45" i="1" s="1"/>
  <c r="MV39" i="2"/>
  <c r="NL39" i="2"/>
  <c r="MA45" i="1" s="1"/>
  <c r="NZ39" i="2"/>
  <c r="MO45" i="1" s="1"/>
  <c r="OJ39" i="2"/>
  <c r="OZ39" i="2"/>
  <c r="NO45" i="1" s="1"/>
  <c r="PN39" i="2"/>
  <c r="OC45" i="1" s="1"/>
  <c r="PX39" i="2"/>
  <c r="QN39" i="2"/>
  <c r="PC45" i="1" s="1"/>
  <c r="CB40" i="2"/>
  <c r="AW49" i="1" s="1"/>
  <c r="HT40" i="2"/>
  <c r="GI49" i="1" s="1"/>
  <c r="GH49" i="1" s="1"/>
  <c r="JH40" i="2"/>
  <c r="HW49" i="1" s="1"/>
  <c r="HV49" i="1" s="1"/>
  <c r="KV40" i="2"/>
  <c r="JK49" i="1" s="1"/>
  <c r="JJ49" i="1" s="1"/>
  <c r="MJ40" i="2"/>
  <c r="KY49" i="1" s="1"/>
  <c r="KX49" i="1" s="1"/>
  <c r="NX40" i="2"/>
  <c r="MM49" i="1" s="1"/>
  <c r="ML49" i="1" s="1"/>
  <c r="PL40" i="2"/>
  <c r="OA49" i="1" s="1"/>
  <c r="NZ49" i="1" s="1"/>
  <c r="CI41" i="2"/>
  <c r="AV42" i="2"/>
  <c r="CR42" i="2"/>
  <c r="DP42" i="2"/>
  <c r="GO42" i="2"/>
  <c r="IZ42" i="2"/>
  <c r="KN42" i="2"/>
  <c r="MB42" i="2"/>
  <c r="NP42" i="2"/>
  <c r="PD42" i="2"/>
  <c r="QR42" i="2"/>
  <c r="SG42" i="2"/>
  <c r="TP42" i="2" s="1"/>
  <c r="UN42" i="2" s="1"/>
  <c r="BN44" i="2"/>
  <c r="FZ44" i="2"/>
  <c r="HD44" i="2"/>
  <c r="IB44" i="2"/>
  <c r="IP44" i="2"/>
  <c r="IZ44" i="2"/>
  <c r="JP44" i="2"/>
  <c r="KD44" i="2"/>
  <c r="KN44" i="2"/>
  <c r="LD44" i="2"/>
  <c r="LR44" i="2"/>
  <c r="MB44" i="2"/>
  <c r="MR44" i="2"/>
  <c r="NF44" i="2"/>
  <c r="NP44" i="2"/>
  <c r="OF44" i="2"/>
  <c r="OT44" i="2"/>
  <c r="PD44" i="2"/>
  <c r="PT44" i="2"/>
  <c r="QH44" i="2"/>
  <c r="QR44" i="2"/>
  <c r="SG44" i="2"/>
  <c r="TP44" i="2" s="1"/>
  <c r="UN44" i="2" s="1"/>
  <c r="CL218" i="2"/>
  <c r="BR218" i="2"/>
  <c r="AS218" i="2"/>
  <c r="CJ218" i="2"/>
  <c r="BP218" i="2"/>
  <c r="AQ218" i="2"/>
  <c r="QN218" i="2"/>
  <c r="PT218" i="2"/>
  <c r="OZ218" i="2"/>
  <c r="OF218" i="2"/>
  <c r="NL218" i="2"/>
  <c r="MR218" i="2"/>
  <c r="LX218" i="2"/>
  <c r="LD218" i="2"/>
  <c r="KJ218" i="2"/>
  <c r="JP218" i="2"/>
  <c r="IV218" i="2"/>
  <c r="IB218" i="2"/>
  <c r="HH218" i="2"/>
  <c r="GN218" i="2"/>
  <c r="FT218" i="2"/>
  <c r="EZ218" i="2"/>
  <c r="EF218" i="2"/>
  <c r="DL218" i="2"/>
  <c r="QL218" i="2"/>
  <c r="PR218" i="2"/>
  <c r="OX218" i="2"/>
  <c r="OD218" i="2"/>
  <c r="NJ218" i="2"/>
  <c r="MP218" i="2"/>
  <c r="LV218" i="2"/>
  <c r="LB218" i="2"/>
  <c r="KH218" i="2"/>
  <c r="JN218" i="2"/>
  <c r="IT218" i="2"/>
  <c r="HZ218" i="2"/>
  <c r="HF218" i="2"/>
  <c r="GL218" i="2"/>
  <c r="FR218" i="2"/>
  <c r="EX218" i="2"/>
  <c r="ED218" i="2"/>
  <c r="DJ218" i="2"/>
  <c r="CB218" i="2"/>
  <c r="BH218" i="2"/>
  <c r="AI218" i="2"/>
  <c r="QD218" i="2"/>
  <c r="PJ218" i="2"/>
  <c r="OP218" i="2"/>
  <c r="NV218" i="2"/>
  <c r="NB218" i="2"/>
  <c r="MH218" i="2"/>
  <c r="LN218" i="2"/>
  <c r="KT218" i="2"/>
  <c r="JZ218" i="2"/>
  <c r="JF218" i="2"/>
  <c r="IL218" i="2"/>
  <c r="HR218" i="2"/>
  <c r="GX218" i="2"/>
  <c r="GD218" i="2"/>
  <c r="FJ218" i="2"/>
  <c r="EP218" i="2"/>
  <c r="DV218" i="2"/>
  <c r="DB218" i="2"/>
  <c r="CN218" i="2"/>
  <c r="BT218" i="2"/>
  <c r="AZ218" i="2"/>
  <c r="CB46" i="2"/>
  <c r="AW50" i="1" s="1"/>
  <c r="CL46" i="2"/>
  <c r="BG50" i="1" s="1"/>
  <c r="BF50" i="1" s="1"/>
  <c r="HR46" i="2"/>
  <c r="GG50" i="1" s="1"/>
  <c r="JF46" i="2"/>
  <c r="HU50" i="1" s="1"/>
  <c r="KT46" i="2"/>
  <c r="JI50" i="1" s="1"/>
  <c r="MH46" i="2"/>
  <c r="KW50" i="1" s="1"/>
  <c r="NV46" i="2"/>
  <c r="MK50" i="1" s="1"/>
  <c r="PJ46" i="2"/>
  <c r="NY50" i="1" s="1"/>
  <c r="I219" i="2"/>
  <c r="I211" i="2"/>
  <c r="U219" i="2"/>
  <c r="RG219" i="2" s="1"/>
  <c r="SK219" i="2" s="1"/>
  <c r="TT219" i="2" s="1"/>
  <c r="U211" i="2"/>
  <c r="CM47" i="2"/>
  <c r="HT47" i="2"/>
  <c r="GI50" i="1" s="1"/>
  <c r="GH50" i="1" s="1"/>
  <c r="JH47" i="2"/>
  <c r="HW50" i="1" s="1"/>
  <c r="HV50" i="1" s="1"/>
  <c r="KV47" i="2"/>
  <c r="JK50" i="1" s="1"/>
  <c r="JJ50" i="1" s="1"/>
  <c r="MJ47" i="2"/>
  <c r="KY50" i="1" s="1"/>
  <c r="KX50" i="1" s="1"/>
  <c r="NX47" i="2"/>
  <c r="MM50" i="1" s="1"/>
  <c r="ML50" i="1" s="1"/>
  <c r="PL47" i="2"/>
  <c r="OA50" i="1" s="1"/>
  <c r="NZ50" i="1" s="1"/>
  <c r="CI48" i="2"/>
  <c r="CT49" i="2"/>
  <c r="GW49" i="2"/>
  <c r="SI49" i="2"/>
  <c r="TR49" i="2" s="1"/>
  <c r="CP50" i="2"/>
  <c r="DI50" i="2"/>
  <c r="DJ50" i="2" s="1"/>
  <c r="DL50" i="2" s="1"/>
  <c r="DK50" i="2" s="1"/>
  <c r="EC50" i="2"/>
  <c r="ED50" i="2" s="1"/>
  <c r="EF50" i="2" s="1"/>
  <c r="EE50" i="2" s="1"/>
  <c r="EG50" i="2" s="1"/>
  <c r="W220" i="2"/>
  <c r="RI220" i="2" s="1"/>
  <c r="SM220" i="2" s="1"/>
  <c r="TV220" i="2" s="1"/>
  <c r="W201" i="2"/>
  <c r="W203" i="2"/>
  <c r="AN51" i="2"/>
  <c r="AO51" i="2" s="1"/>
  <c r="CM51" i="2"/>
  <c r="HR51" i="2"/>
  <c r="GG52" i="1" s="1"/>
  <c r="JF51" i="2"/>
  <c r="HU52" i="1" s="1"/>
  <c r="KT51" i="2"/>
  <c r="JI52" i="1" s="1"/>
  <c r="MH51" i="2"/>
  <c r="KW52" i="1" s="1"/>
  <c r="NV51" i="2"/>
  <c r="MK52" i="1" s="1"/>
  <c r="PJ51" i="2"/>
  <c r="NY52" i="1" s="1"/>
  <c r="RI51" i="2"/>
  <c r="I221" i="2"/>
  <c r="I202" i="2"/>
  <c r="S221" i="2"/>
  <c r="RE221" i="2" s="1"/>
  <c r="SI221" i="2" s="1"/>
  <c r="TR221" i="2" s="1"/>
  <c r="S202" i="2"/>
  <c r="AJ52" i="2"/>
  <c r="AK52" i="2" s="1"/>
  <c r="K52" i="1" s="1"/>
  <c r="J52" i="1" s="1"/>
  <c r="BN52" i="2"/>
  <c r="EL52" i="2"/>
  <c r="IL52" i="2"/>
  <c r="JZ52" i="2"/>
  <c r="LN52" i="2"/>
  <c r="NB52" i="2"/>
  <c r="OP52" i="2"/>
  <c r="QD52" i="2"/>
  <c r="RE52" i="2"/>
  <c r="W198" i="2"/>
  <c r="CF53" i="2"/>
  <c r="BA53" i="1" s="1"/>
  <c r="AZ53" i="1" s="1"/>
  <c r="CP53" i="2"/>
  <c r="DI53" i="2"/>
  <c r="DJ53" i="2" s="1"/>
  <c r="DR53" i="2"/>
  <c r="CE53" i="1" s="1"/>
  <c r="CD53" i="1" s="1"/>
  <c r="HX53" i="2"/>
  <c r="GM53" i="1" s="1"/>
  <c r="GL53" i="1" s="1"/>
  <c r="IH53" i="2"/>
  <c r="GU53" i="1" s="1"/>
  <c r="GT53" i="1" s="1"/>
  <c r="IW53" i="2"/>
  <c r="JL53" i="2"/>
  <c r="IA53" i="1" s="1"/>
  <c r="HZ53" i="1" s="1"/>
  <c r="JV53" i="2"/>
  <c r="II53" i="1" s="1"/>
  <c r="IH53" i="1" s="1"/>
  <c r="KK53" i="2"/>
  <c r="KZ53" i="2"/>
  <c r="JO53" i="1" s="1"/>
  <c r="JN53" i="1" s="1"/>
  <c r="LJ53" i="2"/>
  <c r="JW53" i="1" s="1"/>
  <c r="JV53" i="1" s="1"/>
  <c r="LY53" i="2"/>
  <c r="MN53" i="2"/>
  <c r="LC53" i="1" s="1"/>
  <c r="LB53" i="1" s="1"/>
  <c r="MX53" i="2"/>
  <c r="LK53" i="1" s="1"/>
  <c r="LJ53" i="1" s="1"/>
  <c r="NM53" i="2"/>
  <c r="OB53" i="2"/>
  <c r="MQ53" i="1" s="1"/>
  <c r="MP53" i="1" s="1"/>
  <c r="OL53" i="2"/>
  <c r="MY53" i="1" s="1"/>
  <c r="MX53" i="1" s="1"/>
  <c r="PA53" i="2"/>
  <c r="PP53" i="2"/>
  <c r="OE53" i="1" s="1"/>
  <c r="OD53" i="1" s="1"/>
  <c r="PZ53" i="2"/>
  <c r="OM53" i="1" s="1"/>
  <c r="OL53" i="1" s="1"/>
  <c r="QO53" i="2"/>
  <c r="RD53" i="2"/>
  <c r="SH53" i="2" s="1"/>
  <c r="TQ53" i="2" s="1"/>
  <c r="GW54" i="2"/>
  <c r="HN54" i="2"/>
  <c r="IC54" i="2"/>
  <c r="IR54" i="2"/>
  <c r="JB54" i="2"/>
  <c r="JQ54" i="2"/>
  <c r="KF54" i="2"/>
  <c r="KP54" i="2"/>
  <c r="LE54" i="2"/>
  <c r="LT54" i="2"/>
  <c r="MD54" i="2"/>
  <c r="MS54" i="2"/>
  <c r="NH54" i="2"/>
  <c r="NR54" i="2"/>
  <c r="OG54" i="2"/>
  <c r="OV54" i="2"/>
  <c r="PF54" i="2"/>
  <c r="PU54" i="2"/>
  <c r="QJ54" i="2"/>
  <c r="QT54" i="2"/>
  <c r="GY55" i="2"/>
  <c r="GZ55" i="2" s="1"/>
  <c r="RB55" i="2"/>
  <c r="RA55" i="2" s="1"/>
  <c r="EC56" i="2"/>
  <c r="ED56" i="2" s="1"/>
  <c r="EF56" i="2" s="1"/>
  <c r="EE56" i="2" s="1"/>
  <c r="EG56" i="2" s="1"/>
  <c r="NM56" i="2"/>
  <c r="NJ56" i="2"/>
  <c r="QN57" i="2"/>
  <c r="PN57" i="2"/>
  <c r="OZ57" i="2"/>
  <c r="NZ57" i="2"/>
  <c r="NL57" i="2"/>
  <c r="ML57" i="2"/>
  <c r="LX57" i="2"/>
  <c r="KX57" i="2"/>
  <c r="KJ57" i="2"/>
  <c r="JJ57" i="2"/>
  <c r="IV57" i="2"/>
  <c r="HV57" i="2"/>
  <c r="DR57" i="2"/>
  <c r="BL57" i="2"/>
  <c r="QL57" i="2"/>
  <c r="PL57" i="2"/>
  <c r="OX57" i="2"/>
  <c r="NX57" i="2"/>
  <c r="NJ57" i="2"/>
  <c r="MJ57" i="2"/>
  <c r="LV57" i="2"/>
  <c r="KV57" i="2"/>
  <c r="KH57" i="2"/>
  <c r="JH57" i="2"/>
  <c r="IT57" i="2"/>
  <c r="HT57" i="2"/>
  <c r="GF57" i="2"/>
  <c r="GN57" i="2" s="1"/>
  <c r="GM57" i="2" s="1"/>
  <c r="GO57" i="2" s="1"/>
  <c r="ET57" i="2"/>
  <c r="ET43" i="2" s="1"/>
  <c r="DI12" i="1" s="1"/>
  <c r="DH12" i="1" s="1"/>
  <c r="DH57" i="2"/>
  <c r="CX57" i="2"/>
  <c r="CF57" i="2"/>
  <c r="BJ57" i="2"/>
  <c r="BR57" i="2" s="1"/>
  <c r="BQ57" i="2" s="1"/>
  <c r="BS57" i="2" s="1"/>
  <c r="PJ57" i="2"/>
  <c r="NV57" i="2"/>
  <c r="MH57" i="2"/>
  <c r="KT57" i="2"/>
  <c r="JF57" i="2"/>
  <c r="HR57" i="2"/>
  <c r="BH57" i="2"/>
  <c r="QH57" i="2"/>
  <c r="PT57" i="2"/>
  <c r="OT57" i="2"/>
  <c r="OF57" i="2"/>
  <c r="NF57" i="2"/>
  <c r="MR57" i="2"/>
  <c r="LR57" i="2"/>
  <c r="LD57" i="2"/>
  <c r="KD57" i="2"/>
  <c r="JP57" i="2"/>
  <c r="IP57" i="2"/>
  <c r="IB57" i="2"/>
  <c r="GT57" i="2"/>
  <c r="CL57" i="2"/>
  <c r="QF57" i="2"/>
  <c r="PR57" i="2"/>
  <c r="OR57" i="2"/>
  <c r="OD57" i="2"/>
  <c r="ND57" i="2"/>
  <c r="MP57" i="2"/>
  <c r="LP57" i="2"/>
  <c r="LB57" i="2"/>
  <c r="KB57" i="2"/>
  <c r="JN57" i="2"/>
  <c r="IN57" i="2"/>
  <c r="HZ57" i="2"/>
  <c r="GJ57" i="2"/>
  <c r="FZ57" i="2"/>
  <c r="EP57" i="2"/>
  <c r="DD57" i="2"/>
  <c r="BP57" i="2"/>
  <c r="QD57" i="2"/>
  <c r="OP57" i="2"/>
  <c r="NB57" i="2"/>
  <c r="LN57" i="2"/>
  <c r="JZ57" i="2"/>
  <c r="IL57" i="2"/>
  <c r="FF57" i="2"/>
  <c r="BX57" i="2"/>
  <c r="AO57" i="2"/>
  <c r="HC57" i="2"/>
  <c r="HD57" i="2" s="1"/>
  <c r="EX57" i="2"/>
  <c r="FJ57" i="2"/>
  <c r="BT58" i="2"/>
  <c r="HA58" i="2"/>
  <c r="HB58" i="2" s="1"/>
  <c r="AM58" i="2"/>
  <c r="HA59" i="2"/>
  <c r="HB59" i="2" s="1"/>
  <c r="AM59" i="2"/>
  <c r="BK59" i="2"/>
  <c r="BL59" i="2" s="1"/>
  <c r="IY59" i="2"/>
  <c r="IX59" i="2"/>
  <c r="IZ59" i="2"/>
  <c r="AK60" i="2"/>
  <c r="GY60" i="2"/>
  <c r="GZ60" i="2" s="1"/>
  <c r="BI60" i="2"/>
  <c r="BJ60" i="2" s="1"/>
  <c r="JT60" i="2"/>
  <c r="JS60" i="2"/>
  <c r="KK60" i="2"/>
  <c r="KH60" i="2"/>
  <c r="BA62" i="2"/>
  <c r="AZ62" i="2"/>
  <c r="AU62" i="2"/>
  <c r="BB62" i="2"/>
  <c r="AT62" i="2"/>
  <c r="AW62" i="2" s="1"/>
  <c r="FD62" i="2"/>
  <c r="FC62" i="2"/>
  <c r="FB62" i="2"/>
  <c r="DF63" i="2"/>
  <c r="BU13" i="1" s="1"/>
  <c r="BT13" i="1" s="1"/>
  <c r="BV66" i="2"/>
  <c r="BU66" i="2"/>
  <c r="BT66" i="2"/>
  <c r="AO66" i="2"/>
  <c r="O55" i="1" s="1"/>
  <c r="N55" i="1" s="1"/>
  <c r="HC66" i="2"/>
  <c r="HD66" i="2" s="1"/>
  <c r="FS55" i="1" s="1"/>
  <c r="FR55" i="1" s="1"/>
  <c r="BT67" i="2"/>
  <c r="BV67" i="2"/>
  <c r="BU67" i="2"/>
  <c r="HH67" i="2"/>
  <c r="HG67" i="2" s="1"/>
  <c r="HI67" i="2" s="1"/>
  <c r="KL69" i="2"/>
  <c r="NN69" i="2"/>
  <c r="QP69" i="2"/>
  <c r="AI70" i="2"/>
  <c r="NP70" i="2"/>
  <c r="GR72" i="2"/>
  <c r="GQ72" i="2"/>
  <c r="GP72" i="2"/>
  <c r="IF72" i="2"/>
  <c r="IE72" i="2"/>
  <c r="ID72" i="2"/>
  <c r="LH72" i="2"/>
  <c r="LG72" i="2"/>
  <c r="LF72" i="2"/>
  <c r="OJ72" i="2"/>
  <c r="OI72" i="2"/>
  <c r="OH72" i="2"/>
  <c r="DH73" i="2"/>
  <c r="BW58" i="1" s="1"/>
  <c r="BV58" i="1" s="1"/>
  <c r="AN73" i="2"/>
  <c r="FQ41" i="2"/>
  <c r="S217" i="2"/>
  <c r="RE217" i="2" s="1"/>
  <c r="SI217" i="2" s="1"/>
  <c r="S212" i="2"/>
  <c r="DL44" i="2"/>
  <c r="GK44" i="2"/>
  <c r="GL44" i="2" s="1"/>
  <c r="GN44" i="2" s="1"/>
  <c r="HE44" i="2"/>
  <c r="HF44" i="2" s="1"/>
  <c r="V219" i="2"/>
  <c r="RH219" i="2" s="1"/>
  <c r="SL219" i="2" s="1"/>
  <c r="TU219" i="2" s="1"/>
  <c r="V211" i="2"/>
  <c r="CU49" i="2"/>
  <c r="EW50" i="2"/>
  <c r="EX50" i="2" s="1"/>
  <c r="EZ50" i="2" s="1"/>
  <c r="EY50" i="2" s="1"/>
  <c r="FA50" i="2" s="1"/>
  <c r="X203" i="2"/>
  <c r="X220" i="2"/>
  <c r="RJ220" i="2" s="1"/>
  <c r="SN220" i="2" s="1"/>
  <c r="TW220" i="2" s="1"/>
  <c r="X201" i="2"/>
  <c r="BH51" i="2"/>
  <c r="AC52" i="1" s="1"/>
  <c r="CD51" i="2"/>
  <c r="AY52" i="1" s="1"/>
  <c r="AX52" i="1" s="1"/>
  <c r="DZ51" i="2"/>
  <c r="CO52" i="1" s="1"/>
  <c r="CN52" i="1" s="1"/>
  <c r="FL51" i="2"/>
  <c r="EA52" i="1" s="1"/>
  <c r="DZ52" i="1" s="1"/>
  <c r="GX51" i="2"/>
  <c r="FM52" i="1" s="1"/>
  <c r="HT51" i="2"/>
  <c r="IT51" i="2"/>
  <c r="JH51" i="2"/>
  <c r="KH51" i="2"/>
  <c r="KV51" i="2"/>
  <c r="LV51" i="2"/>
  <c r="MJ51" i="2"/>
  <c r="NJ51" i="2"/>
  <c r="NX51" i="2"/>
  <c r="OX51" i="2"/>
  <c r="PL51" i="2"/>
  <c r="QL51" i="2"/>
  <c r="RJ51" i="2"/>
  <c r="T221" i="2"/>
  <c r="RF221" i="2" s="1"/>
  <c r="SJ221" i="2" s="1"/>
  <c r="TS221" i="2" s="1"/>
  <c r="T202" i="2"/>
  <c r="CI52" i="2"/>
  <c r="EW52" i="2"/>
  <c r="EX52" i="2" s="1"/>
  <c r="EZ52" i="2" s="1"/>
  <c r="EY52" i="2" s="1"/>
  <c r="FA52" i="2" s="1"/>
  <c r="RF52" i="2"/>
  <c r="X198" i="2"/>
  <c r="AO53" i="2"/>
  <c r="O53" i="1" s="1"/>
  <c r="N53" i="1" s="1"/>
  <c r="BH53" i="2"/>
  <c r="AC53" i="1" s="1"/>
  <c r="CH53" i="2"/>
  <c r="BC53" i="1" s="1"/>
  <c r="BB53" i="1" s="1"/>
  <c r="DB53" i="2"/>
  <c r="BQ53" i="1" s="1"/>
  <c r="EC53" i="2"/>
  <c r="ED53" i="2" s="1"/>
  <c r="EL53" i="2"/>
  <c r="CY53" i="1" s="1"/>
  <c r="CX53" i="1" s="1"/>
  <c r="EV53" i="2"/>
  <c r="DK53" i="1" s="1"/>
  <c r="DJ53" i="1" s="1"/>
  <c r="GH53" i="2"/>
  <c r="EW53" i="1" s="1"/>
  <c r="EV53" i="1" s="1"/>
  <c r="IL53" i="2"/>
  <c r="HA53" i="1" s="1"/>
  <c r="JZ53" i="2"/>
  <c r="IO53" i="1" s="1"/>
  <c r="LN53" i="2"/>
  <c r="KC53" i="1" s="1"/>
  <c r="NB53" i="2"/>
  <c r="LQ53" i="1" s="1"/>
  <c r="OP53" i="2"/>
  <c r="NE53" i="1" s="1"/>
  <c r="QD53" i="2"/>
  <c r="OS53" i="1" s="1"/>
  <c r="DI55" i="2"/>
  <c r="DJ55" i="2" s="1"/>
  <c r="DL55" i="2" s="1"/>
  <c r="DK55" i="2" s="1"/>
  <c r="EW56" i="2"/>
  <c r="EX56" i="2" s="1"/>
  <c r="EZ56" i="2" s="1"/>
  <c r="EY56" i="2" s="1"/>
  <c r="FA56" i="2" s="1"/>
  <c r="IC56" i="2"/>
  <c r="HZ56" i="2"/>
  <c r="OG56" i="2"/>
  <c r="OD56" i="2"/>
  <c r="DV57" i="2"/>
  <c r="FL57" i="2"/>
  <c r="IZ57" i="2"/>
  <c r="IY57" i="2"/>
  <c r="IX57" i="2"/>
  <c r="KN57" i="2"/>
  <c r="KM57" i="2"/>
  <c r="KL57" i="2"/>
  <c r="MB57" i="2"/>
  <c r="MA57" i="2"/>
  <c r="LZ57" i="2"/>
  <c r="NP57" i="2"/>
  <c r="NO57" i="2"/>
  <c r="NN57" i="2"/>
  <c r="PD57" i="2"/>
  <c r="PC57" i="2"/>
  <c r="PB57" i="2"/>
  <c r="QR57" i="2"/>
  <c r="QQ57" i="2"/>
  <c r="QP57" i="2"/>
  <c r="IF60" i="2"/>
  <c r="IE60" i="2"/>
  <c r="IW60" i="2"/>
  <c r="IT60" i="2"/>
  <c r="GR62" i="2"/>
  <c r="GQ62" i="2"/>
  <c r="GP62" i="2"/>
  <c r="AO64" i="2"/>
  <c r="BM64" i="2"/>
  <c r="BN64" i="2" s="1"/>
  <c r="HD63" i="2"/>
  <c r="FS13" i="1" s="1"/>
  <c r="FR13" i="1" s="1"/>
  <c r="EJ67" i="2"/>
  <c r="EI67" i="2"/>
  <c r="EH67" i="2"/>
  <c r="CU69" i="2"/>
  <c r="CT69" i="2"/>
  <c r="CS69" i="2"/>
  <c r="CR69" i="2"/>
  <c r="CQ69" i="2"/>
  <c r="CP69" i="2"/>
  <c r="CO69" i="2"/>
  <c r="CV69" i="2"/>
  <c r="CN69" i="2"/>
  <c r="JT70" i="2"/>
  <c r="PX70" i="2"/>
  <c r="LH71" i="2"/>
  <c r="LG71" i="2"/>
  <c r="LF71" i="2"/>
  <c r="FS73" i="2"/>
  <c r="FR73" i="2"/>
  <c r="RN196" i="2"/>
  <c r="BH39" i="2"/>
  <c r="AC45" i="1" s="1"/>
  <c r="CH39" i="2"/>
  <c r="EL39" i="2"/>
  <c r="IL39" i="2"/>
  <c r="HA45" i="1" s="1"/>
  <c r="JZ39" i="2"/>
  <c r="IO45" i="1" s="1"/>
  <c r="LN39" i="2"/>
  <c r="KC45" i="1" s="1"/>
  <c r="NB39" i="2"/>
  <c r="LQ45" i="1" s="1"/>
  <c r="OP39" i="2"/>
  <c r="NE45" i="1" s="1"/>
  <c r="QD39" i="2"/>
  <c r="OS45" i="1" s="1"/>
  <c r="CF40" i="2"/>
  <c r="BA49" i="1" s="1"/>
  <c r="AZ49" i="1" s="1"/>
  <c r="DR40" i="2"/>
  <c r="CE49" i="1" s="1"/>
  <c r="CD49" i="1" s="1"/>
  <c r="HX40" i="2"/>
  <c r="GM49" i="1" s="1"/>
  <c r="GL49" i="1" s="1"/>
  <c r="IH40" i="2"/>
  <c r="GU49" i="1" s="1"/>
  <c r="GT49" i="1" s="1"/>
  <c r="JL40" i="2"/>
  <c r="IA49" i="1" s="1"/>
  <c r="HZ49" i="1" s="1"/>
  <c r="JV40" i="2"/>
  <c r="II49" i="1" s="1"/>
  <c r="IH49" i="1" s="1"/>
  <c r="KZ40" i="2"/>
  <c r="JO49" i="1" s="1"/>
  <c r="JN49" i="1" s="1"/>
  <c r="LJ40" i="2"/>
  <c r="JW49" i="1" s="1"/>
  <c r="JV49" i="1" s="1"/>
  <c r="MN40" i="2"/>
  <c r="LC49" i="1" s="1"/>
  <c r="LB49" i="1" s="1"/>
  <c r="MX40" i="2"/>
  <c r="LK49" i="1" s="1"/>
  <c r="LJ49" i="1" s="1"/>
  <c r="OB40" i="2"/>
  <c r="MQ49" i="1" s="1"/>
  <c r="MP49" i="1" s="1"/>
  <c r="OL40" i="2"/>
  <c r="MY49" i="1" s="1"/>
  <c r="MX49" i="1" s="1"/>
  <c r="PP40" i="2"/>
  <c r="OE49" i="1" s="1"/>
  <c r="OD49" i="1" s="1"/>
  <c r="PZ40" i="2"/>
  <c r="OM49" i="1" s="1"/>
  <c r="OL49" i="1" s="1"/>
  <c r="CT42" i="2"/>
  <c r="ID42" i="2"/>
  <c r="JR42" i="2"/>
  <c r="LF42" i="2"/>
  <c r="MT42" i="2"/>
  <c r="OH42" i="2"/>
  <c r="PV42" i="2"/>
  <c r="SY42" i="2"/>
  <c r="UH42" i="2" s="1"/>
  <c r="T217" i="2"/>
  <c r="RF217" i="2" s="1"/>
  <c r="SJ217" i="2" s="1"/>
  <c r="T212" i="2"/>
  <c r="CB44" i="2"/>
  <c r="CL44" i="2"/>
  <c r="HR44" i="2"/>
  <c r="ID44" i="2"/>
  <c r="JF44" i="2"/>
  <c r="JR44" i="2"/>
  <c r="KT44" i="2"/>
  <c r="LF44" i="2"/>
  <c r="MH44" i="2"/>
  <c r="MT44" i="2"/>
  <c r="NV44" i="2"/>
  <c r="OH44" i="2"/>
  <c r="PV44" i="2"/>
  <c r="K45" i="2"/>
  <c r="CD46" i="2"/>
  <c r="AY50" i="1" s="1"/>
  <c r="AX50" i="1" s="1"/>
  <c r="GY46" i="2"/>
  <c r="GZ46" i="2" s="1"/>
  <c r="HV46" i="2"/>
  <c r="GK50" i="1" s="1"/>
  <c r="GJ50" i="1" s="1"/>
  <c r="IV46" i="2"/>
  <c r="HK50" i="1" s="1"/>
  <c r="HJ50" i="1" s="1"/>
  <c r="JJ46" i="2"/>
  <c r="HY50" i="1" s="1"/>
  <c r="HX50" i="1" s="1"/>
  <c r="KJ46" i="2"/>
  <c r="IY50" i="1" s="1"/>
  <c r="IX50" i="1" s="1"/>
  <c r="KX46" i="2"/>
  <c r="JM50" i="1" s="1"/>
  <c r="JL50" i="1" s="1"/>
  <c r="LX46" i="2"/>
  <c r="KM50" i="1" s="1"/>
  <c r="KL50" i="1" s="1"/>
  <c r="ML46" i="2"/>
  <c r="LA50" i="1" s="1"/>
  <c r="KZ50" i="1" s="1"/>
  <c r="NL46" i="2"/>
  <c r="MA50" i="1" s="1"/>
  <c r="LZ50" i="1" s="1"/>
  <c r="NZ46" i="2"/>
  <c r="MO50" i="1" s="1"/>
  <c r="MN50" i="1" s="1"/>
  <c r="OZ46" i="2"/>
  <c r="NO50" i="1" s="1"/>
  <c r="NN50" i="1" s="1"/>
  <c r="PN46" i="2"/>
  <c r="OC50" i="1" s="1"/>
  <c r="OB50" i="1" s="1"/>
  <c r="QN46" i="2"/>
  <c r="PC50" i="1" s="1"/>
  <c r="PB50" i="1" s="1"/>
  <c r="X219" i="2"/>
  <c r="RJ219" i="2" s="1"/>
  <c r="SN219" i="2" s="1"/>
  <c r="TW219" i="2" s="1"/>
  <c r="X211" i="2"/>
  <c r="BH47" i="2"/>
  <c r="CF47" i="2"/>
  <c r="BA50" i="1" s="1"/>
  <c r="AZ50" i="1" s="1"/>
  <c r="CX47" i="2"/>
  <c r="HX47" i="2"/>
  <c r="GM50" i="1" s="1"/>
  <c r="GL50" i="1" s="1"/>
  <c r="IH47" i="2"/>
  <c r="GU50" i="1" s="1"/>
  <c r="GT50" i="1" s="1"/>
  <c r="JL47" i="2"/>
  <c r="IA50" i="1" s="1"/>
  <c r="HZ50" i="1" s="1"/>
  <c r="JV47" i="2"/>
  <c r="II50" i="1" s="1"/>
  <c r="IH50" i="1" s="1"/>
  <c r="KZ47" i="2"/>
  <c r="JO50" i="1" s="1"/>
  <c r="JN50" i="1" s="1"/>
  <c r="LJ47" i="2"/>
  <c r="JW50" i="1" s="1"/>
  <c r="JV50" i="1" s="1"/>
  <c r="MN47" i="2"/>
  <c r="LC50" i="1" s="1"/>
  <c r="LB50" i="1" s="1"/>
  <c r="MX47" i="2"/>
  <c r="LK50" i="1" s="1"/>
  <c r="LJ50" i="1" s="1"/>
  <c r="OB47" i="2"/>
  <c r="MQ50" i="1" s="1"/>
  <c r="MP50" i="1" s="1"/>
  <c r="OL47" i="2"/>
  <c r="MY50" i="1" s="1"/>
  <c r="MX50" i="1" s="1"/>
  <c r="PP47" i="2"/>
  <c r="OE50" i="1" s="1"/>
  <c r="OD50" i="1" s="1"/>
  <c r="PZ47" i="2"/>
  <c r="OM50" i="1" s="1"/>
  <c r="OL50" i="1" s="1"/>
  <c r="CN49" i="2"/>
  <c r="CV49" i="2"/>
  <c r="CR50" i="2"/>
  <c r="Q203" i="2"/>
  <c r="Q220" i="2"/>
  <c r="Q201" i="2"/>
  <c r="AH51" i="2"/>
  <c r="BJ51" i="2"/>
  <c r="CF51" i="2"/>
  <c r="CX51" i="2"/>
  <c r="HV51" i="2"/>
  <c r="IV51" i="2"/>
  <c r="JJ51" i="2"/>
  <c r="KJ51" i="2"/>
  <c r="KX51" i="2"/>
  <c r="LX51" i="2"/>
  <c r="ML51" i="2"/>
  <c r="NL51" i="2"/>
  <c r="NZ51" i="2"/>
  <c r="OZ51" i="2"/>
  <c r="PN51" i="2"/>
  <c r="QN51" i="2"/>
  <c r="RC51" i="2"/>
  <c r="U221" i="2"/>
  <c r="RG221" i="2" s="1"/>
  <c r="SK221" i="2" s="1"/>
  <c r="TT221" i="2" s="1"/>
  <c r="U202" i="2"/>
  <c r="FZ52" i="2"/>
  <c r="HD52" i="2"/>
  <c r="IB52" i="2"/>
  <c r="IP52" i="2"/>
  <c r="JP52" i="2"/>
  <c r="KD52" i="2"/>
  <c r="LD52" i="2"/>
  <c r="LR52" i="2"/>
  <c r="MR52" i="2"/>
  <c r="NF52" i="2"/>
  <c r="OF52" i="2"/>
  <c r="OT52" i="2"/>
  <c r="PT52" i="2"/>
  <c r="QH52" i="2"/>
  <c r="RG52" i="2"/>
  <c r="BJ53" i="2"/>
  <c r="CR53" i="2"/>
  <c r="FF53" i="2"/>
  <c r="DS53" i="1" s="1"/>
  <c r="DR53" i="1" s="1"/>
  <c r="HZ53" i="2"/>
  <c r="HZ43" i="2" s="1"/>
  <c r="IN53" i="2"/>
  <c r="HC53" i="1" s="1"/>
  <c r="HB53" i="1" s="1"/>
  <c r="JN53" i="2"/>
  <c r="JN43" i="2" s="1"/>
  <c r="KB53" i="2"/>
  <c r="IQ53" i="1" s="1"/>
  <c r="IP53" i="1" s="1"/>
  <c r="LB53" i="2"/>
  <c r="LB43" i="2" s="1"/>
  <c r="LP53" i="2"/>
  <c r="KE53" i="1" s="1"/>
  <c r="KD53" i="1" s="1"/>
  <c r="MP53" i="2"/>
  <c r="MP43" i="2" s="1"/>
  <c r="ND53" i="2"/>
  <c r="LS53" i="1" s="1"/>
  <c r="LR53" i="1" s="1"/>
  <c r="OD53" i="2"/>
  <c r="OD43" i="2" s="1"/>
  <c r="OR53" i="2"/>
  <c r="NG53" i="1" s="1"/>
  <c r="NF53" i="1" s="1"/>
  <c r="PR53" i="2"/>
  <c r="PR43" i="2" s="1"/>
  <c r="QF53" i="2"/>
  <c r="OU53" i="1" s="1"/>
  <c r="OT53" i="1" s="1"/>
  <c r="AO54" i="2"/>
  <c r="BH54" i="2"/>
  <c r="CX54" i="2"/>
  <c r="GY54" i="2"/>
  <c r="GZ54" i="2" s="1"/>
  <c r="HT54" i="2"/>
  <c r="IT54" i="2"/>
  <c r="JH54" i="2"/>
  <c r="KH54" i="2"/>
  <c r="KV54" i="2"/>
  <c r="LV54" i="2"/>
  <c r="MJ54" i="2"/>
  <c r="NJ54" i="2"/>
  <c r="NX54" i="2"/>
  <c r="OX54" i="2"/>
  <c r="PL54" i="2"/>
  <c r="QL54" i="2"/>
  <c r="DB55" i="2"/>
  <c r="CJ56" i="2"/>
  <c r="DD56" i="2"/>
  <c r="DL56" i="2" s="1"/>
  <c r="DK56" i="2" s="1"/>
  <c r="FQ56" i="2"/>
  <c r="IW56" i="2"/>
  <c r="IT56" i="2"/>
  <c r="PA56" i="2"/>
  <c r="OX56" i="2"/>
  <c r="RB56" i="2"/>
  <c r="RA56" i="2" s="1"/>
  <c r="CB57" i="2"/>
  <c r="DB57" i="2"/>
  <c r="DX57" i="2"/>
  <c r="EF57" i="2" s="1"/>
  <c r="EE57" i="2" s="1"/>
  <c r="EG57" i="2" s="1"/>
  <c r="ER57" i="2"/>
  <c r="EZ57" i="2" s="1"/>
  <c r="EY57" i="2" s="1"/>
  <c r="FA57" i="2" s="1"/>
  <c r="FN57" i="2"/>
  <c r="GH57" i="2"/>
  <c r="HN57" i="2"/>
  <c r="JB57" i="2"/>
  <c r="KP57" i="2"/>
  <c r="MD57" i="2"/>
  <c r="NR57" i="2"/>
  <c r="PF57" i="2"/>
  <c r="QT57" i="2"/>
  <c r="CI58" i="2"/>
  <c r="CH58" i="2"/>
  <c r="FS58" i="2"/>
  <c r="FR58" i="2"/>
  <c r="QP58" i="2"/>
  <c r="CQ60" i="2"/>
  <c r="CP60" i="2"/>
  <c r="CO60" i="2"/>
  <c r="CU60" i="2"/>
  <c r="CT60" i="2"/>
  <c r="CS60" i="2"/>
  <c r="CR60" i="2"/>
  <c r="FS61" i="2"/>
  <c r="FR61" i="2"/>
  <c r="FU62" i="2"/>
  <c r="FT62" i="2"/>
  <c r="PW64" i="2"/>
  <c r="OI64" i="2"/>
  <c r="MU64" i="2"/>
  <c r="LG64" i="2"/>
  <c r="JS64" i="2"/>
  <c r="IE64" i="2"/>
  <c r="QQ64" i="2"/>
  <c r="PC64" i="2"/>
  <c r="NO64" i="2"/>
  <c r="MA64" i="2"/>
  <c r="KM64" i="2"/>
  <c r="IY64" i="2"/>
  <c r="O64" i="2"/>
  <c r="AO65" i="2"/>
  <c r="BM65" i="2"/>
  <c r="BN65" i="2" s="1"/>
  <c r="CR67" i="2"/>
  <c r="CQ67" i="2"/>
  <c r="CP67" i="2"/>
  <c r="CO67" i="2"/>
  <c r="CV67" i="2"/>
  <c r="CN67" i="2"/>
  <c r="CU67" i="2"/>
  <c r="CT67" i="2"/>
  <c r="CS67" i="2"/>
  <c r="ID69" i="2"/>
  <c r="LF69" i="2"/>
  <c r="OH69" i="2"/>
  <c r="DH70" i="2"/>
  <c r="AN70" i="2"/>
  <c r="MB70" i="2"/>
  <c r="FS71" i="2"/>
  <c r="FR71" i="2"/>
  <c r="PX71" i="2"/>
  <c r="PW71" i="2"/>
  <c r="PV71" i="2"/>
  <c r="BO72" i="2"/>
  <c r="BP72" i="2" s="1"/>
  <c r="BR72" i="2" s="1"/>
  <c r="BQ72" i="2" s="1"/>
  <c r="BS72" i="2" s="1"/>
  <c r="BN72" i="2"/>
  <c r="CB73" i="2"/>
  <c r="AW58" i="1" s="1"/>
  <c r="CI73" i="2"/>
  <c r="FR72" i="2"/>
  <c r="FS72" i="2"/>
  <c r="IZ72" i="2"/>
  <c r="IY72" i="2"/>
  <c r="IX72" i="2"/>
  <c r="MB72" i="2"/>
  <c r="MA72" i="2"/>
  <c r="LZ72" i="2"/>
  <c r="PD72" i="2"/>
  <c r="PC72" i="2"/>
  <c r="PB72" i="2"/>
  <c r="BJ39" i="2"/>
  <c r="DV39" i="2"/>
  <c r="CK45" i="1" s="1"/>
  <c r="FF39" i="2"/>
  <c r="DS45" i="1" s="1"/>
  <c r="HB39" i="2"/>
  <c r="FQ45" i="1" s="1"/>
  <c r="HZ39" i="2"/>
  <c r="IN39" i="2"/>
  <c r="HC45" i="1" s="1"/>
  <c r="JN39" i="2"/>
  <c r="KB39" i="2"/>
  <c r="IQ45" i="1" s="1"/>
  <c r="LB39" i="2"/>
  <c r="LP39" i="2"/>
  <c r="KE45" i="1" s="1"/>
  <c r="MP39" i="2"/>
  <c r="MP37" i="2" s="1"/>
  <c r="ND39" i="2"/>
  <c r="LS45" i="1" s="1"/>
  <c r="OD39" i="2"/>
  <c r="OR39" i="2"/>
  <c r="NG45" i="1" s="1"/>
  <c r="PR39" i="2"/>
  <c r="PR37" i="2" s="1"/>
  <c r="QF39" i="2"/>
  <c r="OU45" i="1" s="1"/>
  <c r="N41" i="2"/>
  <c r="MA41" i="2" s="1"/>
  <c r="AN41" i="2"/>
  <c r="GW41" i="2"/>
  <c r="CU42" i="2"/>
  <c r="SY43" i="2"/>
  <c r="UH43" i="2" s="1"/>
  <c r="I212" i="2"/>
  <c r="I217" i="2"/>
  <c r="U212" i="2"/>
  <c r="U217" i="2"/>
  <c r="RG217" i="2" s="1"/>
  <c r="SK217" i="2" s="1"/>
  <c r="AM44" i="2"/>
  <c r="DF44" i="2"/>
  <c r="DZ44" i="2"/>
  <c r="FL44" i="2"/>
  <c r="GX44" i="2"/>
  <c r="HT44" i="2"/>
  <c r="IT44" i="2"/>
  <c r="JH44" i="2"/>
  <c r="KH44" i="2"/>
  <c r="KV44" i="2"/>
  <c r="LV44" i="2"/>
  <c r="MJ44" i="2"/>
  <c r="NJ44" i="2"/>
  <c r="NX44" i="2"/>
  <c r="OX44" i="2"/>
  <c r="PL44" i="2"/>
  <c r="QL44" i="2"/>
  <c r="Q217" i="2"/>
  <c r="Q212" i="2"/>
  <c r="EC47" i="2"/>
  <c r="ED47" i="2" s="1"/>
  <c r="CO49" i="2"/>
  <c r="HE50" i="2"/>
  <c r="HF50" i="2" s="1"/>
  <c r="HH50" i="2" s="1"/>
  <c r="HG50" i="2" s="1"/>
  <c r="HI50" i="2" s="1"/>
  <c r="R203" i="2"/>
  <c r="R220" i="2"/>
  <c r="RD220" i="2" s="1"/>
  <c r="SH220" i="2" s="1"/>
  <c r="TQ220" i="2" s="1"/>
  <c r="R201" i="2"/>
  <c r="BL51" i="2"/>
  <c r="AG52" i="1" s="1"/>
  <c r="AF52" i="1" s="1"/>
  <c r="DR51" i="2"/>
  <c r="CE52" i="1" s="1"/>
  <c r="CD52" i="1" s="1"/>
  <c r="EB51" i="2"/>
  <c r="CQ52" i="1" s="1"/>
  <c r="CP52" i="1" s="1"/>
  <c r="FN51" i="2"/>
  <c r="EC52" i="1" s="1"/>
  <c r="EB52" i="1" s="1"/>
  <c r="GZ51" i="2"/>
  <c r="HX51" i="2"/>
  <c r="GM52" i="1" s="1"/>
  <c r="GL52" i="1" s="1"/>
  <c r="IH51" i="2"/>
  <c r="GU52" i="1" s="1"/>
  <c r="GT52" i="1" s="1"/>
  <c r="JL51" i="2"/>
  <c r="IA52" i="1" s="1"/>
  <c r="HZ52" i="1" s="1"/>
  <c r="JV51" i="2"/>
  <c r="II52" i="1" s="1"/>
  <c r="IH52" i="1" s="1"/>
  <c r="KZ51" i="2"/>
  <c r="JO52" i="1" s="1"/>
  <c r="JN52" i="1" s="1"/>
  <c r="LJ51" i="2"/>
  <c r="JW52" i="1" s="1"/>
  <c r="JV52" i="1" s="1"/>
  <c r="MN51" i="2"/>
  <c r="LC52" i="1" s="1"/>
  <c r="LB52" i="1" s="1"/>
  <c r="MX51" i="2"/>
  <c r="LK52" i="1" s="1"/>
  <c r="LJ52" i="1" s="1"/>
  <c r="OB51" i="2"/>
  <c r="MQ52" i="1" s="1"/>
  <c r="MP52" i="1" s="1"/>
  <c r="OL51" i="2"/>
  <c r="MY52" i="1" s="1"/>
  <c r="MX52" i="1" s="1"/>
  <c r="PP51" i="2"/>
  <c r="OE52" i="1" s="1"/>
  <c r="OD52" i="1" s="1"/>
  <c r="RD51" i="2"/>
  <c r="V221" i="2"/>
  <c r="RH221" i="2" s="1"/>
  <c r="SL221" i="2" s="1"/>
  <c r="TU221" i="2" s="1"/>
  <c r="V202" i="2"/>
  <c r="HE52" i="2"/>
  <c r="HF52" i="2" s="1"/>
  <c r="HH52" i="2" s="1"/>
  <c r="HG52" i="2" s="1"/>
  <c r="HI52" i="2" s="1"/>
  <c r="HN52" i="2"/>
  <c r="GA52" i="1" s="1"/>
  <c r="FZ52" i="1" s="1"/>
  <c r="IR52" i="2"/>
  <c r="HG52" i="1" s="1"/>
  <c r="HF52" i="1" s="1"/>
  <c r="JB52" i="2"/>
  <c r="HO52" i="1" s="1"/>
  <c r="HN52" i="1" s="1"/>
  <c r="KF52" i="2"/>
  <c r="IU52" i="1" s="1"/>
  <c r="IT52" i="1" s="1"/>
  <c r="KP52" i="2"/>
  <c r="JC52" i="1" s="1"/>
  <c r="JB52" i="1" s="1"/>
  <c r="LT52" i="2"/>
  <c r="KI52" i="1" s="1"/>
  <c r="KH52" i="1" s="1"/>
  <c r="MD52" i="2"/>
  <c r="KQ52" i="1" s="1"/>
  <c r="KP52" i="1" s="1"/>
  <c r="NH52" i="2"/>
  <c r="LW52" i="1" s="1"/>
  <c r="LV52" i="1" s="1"/>
  <c r="NR52" i="2"/>
  <c r="ME52" i="1" s="1"/>
  <c r="MD52" i="1" s="1"/>
  <c r="OV52" i="2"/>
  <c r="NK52" i="1" s="1"/>
  <c r="NJ52" i="1" s="1"/>
  <c r="PF52" i="2"/>
  <c r="NS52" i="1" s="1"/>
  <c r="NR52" i="1" s="1"/>
  <c r="QJ52" i="2"/>
  <c r="OY52" i="1" s="1"/>
  <c r="OX52" i="1" s="1"/>
  <c r="QT52" i="2"/>
  <c r="PG52" i="1" s="1"/>
  <c r="PF52" i="1" s="1"/>
  <c r="RH52" i="2"/>
  <c r="BL53" i="2"/>
  <c r="AG53" i="1" s="1"/>
  <c r="AF53" i="1" s="1"/>
  <c r="CJ53" i="2"/>
  <c r="CS53" i="2"/>
  <c r="DD53" i="2"/>
  <c r="DD43" i="2" s="1"/>
  <c r="BS12" i="1" s="1"/>
  <c r="BR12" i="1" s="1"/>
  <c r="EP53" i="2"/>
  <c r="DE53" i="1" s="1"/>
  <c r="FZ53" i="2"/>
  <c r="EM53" i="1" s="1"/>
  <c r="EL53" i="1" s="1"/>
  <c r="GJ53" i="2"/>
  <c r="EY53" i="1" s="1"/>
  <c r="EX53" i="1" s="1"/>
  <c r="HD53" i="2"/>
  <c r="FS53" i="1" s="1"/>
  <c r="FR53" i="1" s="1"/>
  <c r="IB53" i="2"/>
  <c r="GQ53" i="1" s="1"/>
  <c r="GP53" i="1" s="1"/>
  <c r="IP53" i="2"/>
  <c r="HE53" i="1" s="1"/>
  <c r="HD53" i="1" s="1"/>
  <c r="JP53" i="2"/>
  <c r="IE53" i="1" s="1"/>
  <c r="ID53" i="1" s="1"/>
  <c r="KD53" i="2"/>
  <c r="IS53" i="1" s="1"/>
  <c r="IR53" i="1" s="1"/>
  <c r="LD53" i="2"/>
  <c r="JS53" i="1" s="1"/>
  <c r="JR53" i="1" s="1"/>
  <c r="LR53" i="2"/>
  <c r="KG53" i="1" s="1"/>
  <c r="KF53" i="1" s="1"/>
  <c r="MR53" i="2"/>
  <c r="LG53" i="1" s="1"/>
  <c r="LF53" i="1" s="1"/>
  <c r="NF53" i="2"/>
  <c r="LU53" i="1" s="1"/>
  <c r="LT53" i="1" s="1"/>
  <c r="OF53" i="2"/>
  <c r="MU53" i="1" s="1"/>
  <c r="MT53" i="1" s="1"/>
  <c r="OT53" i="2"/>
  <c r="NI53" i="1" s="1"/>
  <c r="NH53" i="1" s="1"/>
  <c r="PT53" i="2"/>
  <c r="OI53" i="1" s="1"/>
  <c r="OH53" i="1" s="1"/>
  <c r="BJ54" i="2"/>
  <c r="BR54" i="2" s="1"/>
  <c r="BQ54" i="2" s="1"/>
  <c r="BS54" i="2" s="1"/>
  <c r="CF54" i="2"/>
  <c r="DR54" i="2"/>
  <c r="EB54" i="2"/>
  <c r="FN54" i="2"/>
  <c r="HV54" i="2"/>
  <c r="IV54" i="2"/>
  <c r="JJ54" i="2"/>
  <c r="KJ54" i="2"/>
  <c r="KX54" i="2"/>
  <c r="LX54" i="2"/>
  <c r="ML54" i="2"/>
  <c r="NL54" i="2"/>
  <c r="NZ54" i="2"/>
  <c r="OZ54" i="2"/>
  <c r="PN54" i="2"/>
  <c r="QN54" i="2"/>
  <c r="JQ56" i="2"/>
  <c r="JN56" i="2"/>
  <c r="PU56" i="2"/>
  <c r="PR56" i="2"/>
  <c r="CD57" i="2"/>
  <c r="DZ57" i="2"/>
  <c r="FP57" i="2"/>
  <c r="FP43" i="2" s="1"/>
  <c r="EE12" i="1" s="1"/>
  <c r="ED12" i="1" s="1"/>
  <c r="HX57" i="2"/>
  <c r="JL57" i="2"/>
  <c r="KZ57" i="2"/>
  <c r="MN57" i="2"/>
  <c r="OB57" i="2"/>
  <c r="PP57" i="2"/>
  <c r="PB58" i="2"/>
  <c r="DB59" i="2"/>
  <c r="AH59" i="2"/>
  <c r="QQ59" i="2"/>
  <c r="QP59" i="2"/>
  <c r="QR59" i="2"/>
  <c r="DH60" i="2"/>
  <c r="AN60" i="2"/>
  <c r="GK60" i="2"/>
  <c r="GL60" i="2" s="1"/>
  <c r="ID60" i="2"/>
  <c r="PW65" i="2"/>
  <c r="OI65" i="2"/>
  <c r="MU65" i="2"/>
  <c r="LG65" i="2"/>
  <c r="JS65" i="2"/>
  <c r="IE65" i="2"/>
  <c r="QQ65" i="2"/>
  <c r="PC65" i="2"/>
  <c r="NO65" i="2"/>
  <c r="MA65" i="2"/>
  <c r="KM65" i="2"/>
  <c r="IY65" i="2"/>
  <c r="O65" i="2"/>
  <c r="EZ66" i="2"/>
  <c r="FL68" i="2"/>
  <c r="EA14" i="1" s="1"/>
  <c r="DZ14" i="1" s="1"/>
  <c r="FS70" i="2"/>
  <c r="FR70" i="2"/>
  <c r="IF70" i="2"/>
  <c r="OJ70" i="2"/>
  <c r="IF71" i="2"/>
  <c r="IE71" i="2"/>
  <c r="ID71" i="2"/>
  <c r="V217" i="2"/>
  <c r="RH217" i="2" s="1"/>
  <c r="SL217" i="2" s="1"/>
  <c r="V212" i="2"/>
  <c r="R217" i="2"/>
  <c r="RD217" i="2" s="1"/>
  <c r="SH217" i="2" s="1"/>
  <c r="R212" i="2"/>
  <c r="AP46" i="2"/>
  <c r="DI46" i="2"/>
  <c r="DJ46" i="2" s="1"/>
  <c r="DL46" i="2" s="1"/>
  <c r="EW47" i="2"/>
  <c r="EX47" i="2" s="1"/>
  <c r="EZ47" i="2" s="1"/>
  <c r="EY47" i="2" s="1"/>
  <c r="FA47" i="2" s="1"/>
  <c r="DI49" i="2"/>
  <c r="DJ49" i="2" s="1"/>
  <c r="DL49" i="2" s="1"/>
  <c r="DK49" i="2" s="1"/>
  <c r="I220" i="2"/>
  <c r="I203" i="2"/>
  <c r="I201" i="2"/>
  <c r="S203" i="2"/>
  <c r="S220" i="2"/>
  <c r="RE220" i="2" s="1"/>
  <c r="SI220" i="2" s="1"/>
  <c r="TR220" i="2" s="1"/>
  <c r="S201" i="2"/>
  <c r="BN51" i="2"/>
  <c r="AI52" i="1" s="1"/>
  <c r="AH52" i="1" s="1"/>
  <c r="CH51" i="2"/>
  <c r="BC52" i="1" s="1"/>
  <c r="BB52" i="1" s="1"/>
  <c r="DB51" i="2"/>
  <c r="BQ52" i="1" s="1"/>
  <c r="EC51" i="2"/>
  <c r="ED51" i="2" s="1"/>
  <c r="EF51" i="2" s="1"/>
  <c r="EL51" i="2"/>
  <c r="CY52" i="1" s="1"/>
  <c r="CX52" i="1" s="1"/>
  <c r="EV51" i="2"/>
  <c r="DK52" i="1" s="1"/>
  <c r="DJ52" i="1" s="1"/>
  <c r="GH51" i="2"/>
  <c r="EW52" i="1" s="1"/>
  <c r="EV52" i="1" s="1"/>
  <c r="IL51" i="2"/>
  <c r="HA52" i="1" s="1"/>
  <c r="IX51" i="2"/>
  <c r="JZ51" i="2"/>
  <c r="IO52" i="1" s="1"/>
  <c r="KL51" i="2"/>
  <c r="LN51" i="2"/>
  <c r="KC52" i="1" s="1"/>
  <c r="LZ51" i="2"/>
  <c r="NB51" i="2"/>
  <c r="LQ52" i="1" s="1"/>
  <c r="NN51" i="2"/>
  <c r="OP51" i="2"/>
  <c r="NE52" i="1" s="1"/>
  <c r="PB51" i="2"/>
  <c r="QD51" i="2"/>
  <c r="OS52" i="1" s="1"/>
  <c r="QP51" i="2"/>
  <c r="RE51" i="2"/>
  <c r="W221" i="2"/>
  <c r="RI221" i="2" s="1"/>
  <c r="SM221" i="2" s="1"/>
  <c r="TV221" i="2" s="1"/>
  <c r="W202" i="2"/>
  <c r="RI52" i="2"/>
  <c r="I198" i="2"/>
  <c r="S198" i="2"/>
  <c r="BN53" i="2"/>
  <c r="AI53" i="1" s="1"/>
  <c r="AH53" i="1" s="1"/>
  <c r="CL53" i="2"/>
  <c r="BG53" i="1" s="1"/>
  <c r="BF53" i="1" s="1"/>
  <c r="DX53" i="2"/>
  <c r="FJ53" i="2"/>
  <c r="DY53" i="1" s="1"/>
  <c r="GK53" i="2"/>
  <c r="GL53" i="2" s="1"/>
  <c r="GN53" i="2" s="1"/>
  <c r="GT53" i="2"/>
  <c r="FG53" i="1" s="1"/>
  <c r="FF53" i="1" s="1"/>
  <c r="HE53" i="2"/>
  <c r="HF53" i="2" s="1"/>
  <c r="HH53" i="2" s="1"/>
  <c r="HN53" i="2"/>
  <c r="GA53" i="1" s="1"/>
  <c r="FZ53" i="1" s="1"/>
  <c r="IR53" i="2"/>
  <c r="HG53" i="1" s="1"/>
  <c r="HF53" i="1" s="1"/>
  <c r="JB53" i="2"/>
  <c r="HO53" i="1" s="1"/>
  <c r="HN53" i="1" s="1"/>
  <c r="KF53" i="2"/>
  <c r="IU53" i="1" s="1"/>
  <c r="IT53" i="1" s="1"/>
  <c r="KP53" i="2"/>
  <c r="JC53" i="1" s="1"/>
  <c r="JB53" i="1" s="1"/>
  <c r="LT53" i="2"/>
  <c r="KI53" i="1" s="1"/>
  <c r="KH53" i="1" s="1"/>
  <c r="MD53" i="2"/>
  <c r="KQ53" i="1" s="1"/>
  <c r="KP53" i="1" s="1"/>
  <c r="NH53" i="2"/>
  <c r="LW53" i="1" s="1"/>
  <c r="LV53" i="1" s="1"/>
  <c r="NR53" i="2"/>
  <c r="ME53" i="1" s="1"/>
  <c r="MD53" i="1" s="1"/>
  <c r="OV53" i="2"/>
  <c r="NK53" i="1" s="1"/>
  <c r="NJ53" i="1" s="1"/>
  <c r="PF53" i="2"/>
  <c r="NS53" i="1" s="1"/>
  <c r="NR53" i="1" s="1"/>
  <c r="QJ53" i="2"/>
  <c r="OY53" i="1" s="1"/>
  <c r="OX53" i="1" s="1"/>
  <c r="QT53" i="2"/>
  <c r="PG53" i="1" s="1"/>
  <c r="PF53" i="1" s="1"/>
  <c r="BL54" i="2"/>
  <c r="CH54" i="2"/>
  <c r="DB54" i="2"/>
  <c r="DL54" i="2" s="1"/>
  <c r="DK54" i="2" s="1"/>
  <c r="EC54" i="2"/>
  <c r="ED54" i="2" s="1"/>
  <c r="EF54" i="2" s="1"/>
  <c r="EE54" i="2" s="1"/>
  <c r="EG54" i="2" s="1"/>
  <c r="EL54" i="2"/>
  <c r="EV54" i="2"/>
  <c r="GH54" i="2"/>
  <c r="HX54" i="2"/>
  <c r="IH54" i="2"/>
  <c r="JL54" i="2"/>
  <c r="JV54" i="2"/>
  <c r="KZ54" i="2"/>
  <c r="LJ54" i="2"/>
  <c r="MN54" i="2"/>
  <c r="MX54" i="2"/>
  <c r="OB54" i="2"/>
  <c r="OL54" i="2"/>
  <c r="PP54" i="2"/>
  <c r="PZ54" i="2"/>
  <c r="FQ55" i="2"/>
  <c r="KK56" i="2"/>
  <c r="KH56" i="2"/>
  <c r="QO56" i="2"/>
  <c r="QL56" i="2"/>
  <c r="EB57" i="2"/>
  <c r="RD58" i="2"/>
  <c r="RV58" i="2" s="1"/>
  <c r="N58" i="2"/>
  <c r="O58" i="2" s="1"/>
  <c r="BV58" i="2" s="1"/>
  <c r="NO58" i="2"/>
  <c r="NN58" i="2"/>
  <c r="NP58" i="2"/>
  <c r="RB58" i="2"/>
  <c r="RA58" i="2" s="1"/>
  <c r="DL59" i="2"/>
  <c r="FS59" i="2"/>
  <c r="FR59" i="2"/>
  <c r="PC59" i="2"/>
  <c r="PB59" i="2"/>
  <c r="PD59" i="2"/>
  <c r="CN60" i="2"/>
  <c r="PX60" i="2"/>
  <c r="PW60" i="2"/>
  <c r="QO60" i="2"/>
  <c r="QL60" i="2"/>
  <c r="QR61" i="2"/>
  <c r="PD61" i="2"/>
  <c r="NP61" i="2"/>
  <c r="MB61" i="2"/>
  <c r="KN61" i="2"/>
  <c r="IZ61" i="2"/>
  <c r="PX61" i="2"/>
  <c r="OJ61" i="2"/>
  <c r="MV61" i="2"/>
  <c r="LH61" i="2"/>
  <c r="JT61" i="2"/>
  <c r="IF61" i="2"/>
  <c r="BV62" i="2"/>
  <c r="BU62" i="2"/>
  <c r="BT62" i="2"/>
  <c r="BD63" i="2"/>
  <c r="W13" i="1" s="1"/>
  <c r="V13" i="1" s="1"/>
  <c r="ED63" i="2"/>
  <c r="EZ64" i="2"/>
  <c r="ER63" i="2"/>
  <c r="DG13" i="1" s="1"/>
  <c r="DF13" i="1" s="1"/>
  <c r="FN63" i="2"/>
  <c r="EC13" i="1" s="1"/>
  <c r="EB13" i="1" s="1"/>
  <c r="FB67" i="2"/>
  <c r="FD67" i="2"/>
  <c r="FC67" i="2"/>
  <c r="AO69" i="2"/>
  <c r="BM69" i="2"/>
  <c r="IX69" i="2"/>
  <c r="LZ69" i="2"/>
  <c r="PB69" i="2"/>
  <c r="KN70" i="2"/>
  <c r="QR70" i="2"/>
  <c r="QR71" i="2"/>
  <c r="PD71" i="2"/>
  <c r="NP71" i="2"/>
  <c r="MB71" i="2"/>
  <c r="KN71" i="2"/>
  <c r="IZ71" i="2"/>
  <c r="DB71" i="2"/>
  <c r="AH71" i="2"/>
  <c r="MV71" i="2"/>
  <c r="MU71" i="2"/>
  <c r="MT71" i="2"/>
  <c r="JT72" i="2"/>
  <c r="JS72" i="2"/>
  <c r="JR72" i="2"/>
  <c r="MV72" i="2"/>
  <c r="MU72" i="2"/>
  <c r="MT72" i="2"/>
  <c r="PX72" i="2"/>
  <c r="PW72" i="2"/>
  <c r="PV72" i="2"/>
  <c r="BN39" i="2"/>
  <c r="AI45" i="1" s="1"/>
  <c r="CL39" i="2"/>
  <c r="BG45" i="1" s="1"/>
  <c r="GK39" i="2"/>
  <c r="GL39" i="2" s="1"/>
  <c r="GN39" i="2" s="1"/>
  <c r="GT39" i="2"/>
  <c r="FG45" i="1" s="1"/>
  <c r="HN39" i="2"/>
  <c r="GA45" i="1" s="1"/>
  <c r="IR39" i="2"/>
  <c r="HG45" i="1" s="1"/>
  <c r="JB39" i="2"/>
  <c r="HO45" i="1" s="1"/>
  <c r="KF39" i="2"/>
  <c r="IU45" i="1" s="1"/>
  <c r="KP39" i="2"/>
  <c r="JC45" i="1" s="1"/>
  <c r="LT39" i="2"/>
  <c r="KI45" i="1" s="1"/>
  <c r="MD39" i="2"/>
  <c r="KQ45" i="1" s="1"/>
  <c r="NH39" i="2"/>
  <c r="LW45" i="1" s="1"/>
  <c r="NR39" i="2"/>
  <c r="OV39" i="2"/>
  <c r="NK45" i="1" s="1"/>
  <c r="PF39" i="2"/>
  <c r="NS45" i="1" s="1"/>
  <c r="QJ39" i="2"/>
  <c r="OY45" i="1" s="1"/>
  <c r="QT39" i="2"/>
  <c r="PG45" i="1" s="1"/>
  <c r="FQ40" i="2"/>
  <c r="AP41" i="2"/>
  <c r="X217" i="2"/>
  <c r="RJ217" i="2" s="1"/>
  <c r="SN217" i="2" s="1"/>
  <c r="X212" i="2"/>
  <c r="HX44" i="2"/>
  <c r="IH44" i="2"/>
  <c r="JL44" i="2"/>
  <c r="JV44" i="2"/>
  <c r="KZ44" i="2"/>
  <c r="LJ44" i="2"/>
  <c r="MN44" i="2"/>
  <c r="MX44" i="2"/>
  <c r="OB44" i="2"/>
  <c r="OL44" i="2"/>
  <c r="PP44" i="2"/>
  <c r="PZ44" i="2"/>
  <c r="RD44" i="2"/>
  <c r="SH44" i="2" s="1"/>
  <c r="TQ44" i="2" s="1"/>
  <c r="W217" i="2"/>
  <c r="RI217" i="2" s="1"/>
  <c r="SM217" i="2" s="1"/>
  <c r="W212" i="2"/>
  <c r="EW46" i="2"/>
  <c r="EX46" i="2" s="1"/>
  <c r="EX43" i="2" s="1"/>
  <c r="FQ47" i="2"/>
  <c r="O49" i="2"/>
  <c r="OJ49" i="2" s="1"/>
  <c r="CQ49" i="2"/>
  <c r="DB49" i="2"/>
  <c r="BQ50" i="1" s="1"/>
  <c r="EW49" i="2"/>
  <c r="EX49" i="2" s="1"/>
  <c r="EZ49" i="2" s="1"/>
  <c r="EY49" i="2" s="1"/>
  <c r="FA49" i="2" s="1"/>
  <c r="IY49" i="2"/>
  <c r="KM49" i="2"/>
  <c r="MA49" i="2"/>
  <c r="NO49" i="2"/>
  <c r="PC49" i="2"/>
  <c r="CU50" i="2"/>
  <c r="DF50" i="2"/>
  <c r="BU50" i="1" s="1"/>
  <c r="BT50" i="1" s="1"/>
  <c r="IE50" i="2"/>
  <c r="JS50" i="2"/>
  <c r="LG50" i="2"/>
  <c r="MU50" i="2"/>
  <c r="OI50" i="2"/>
  <c r="PW50" i="2"/>
  <c r="T220" i="2"/>
  <c r="RF220" i="2" s="1"/>
  <c r="SJ220" i="2" s="1"/>
  <c r="TS220" i="2" s="1"/>
  <c r="T201" i="2"/>
  <c r="T203" i="2"/>
  <c r="BX51" i="2"/>
  <c r="AQ52" i="1" s="1"/>
  <c r="AP52" i="1" s="1"/>
  <c r="EW51" i="2"/>
  <c r="EX51" i="2" s="1"/>
  <c r="EZ51" i="2" s="1"/>
  <c r="FF51" i="2"/>
  <c r="DS52" i="1" s="1"/>
  <c r="DR52" i="1" s="1"/>
  <c r="IN51" i="2"/>
  <c r="HC52" i="1" s="1"/>
  <c r="HB52" i="1" s="1"/>
  <c r="KB51" i="2"/>
  <c r="IQ52" i="1" s="1"/>
  <c r="IP52" i="1" s="1"/>
  <c r="LP51" i="2"/>
  <c r="KE52" i="1" s="1"/>
  <c r="KD52" i="1" s="1"/>
  <c r="ND51" i="2"/>
  <c r="LS52" i="1" s="1"/>
  <c r="LR52" i="1" s="1"/>
  <c r="OR51" i="2"/>
  <c r="NG52" i="1" s="1"/>
  <c r="NF52" i="1" s="1"/>
  <c r="QF51" i="2"/>
  <c r="OU52" i="1" s="1"/>
  <c r="OT52" i="1" s="1"/>
  <c r="RF51" i="2"/>
  <c r="X221" i="2"/>
  <c r="RJ221" i="2" s="1"/>
  <c r="SN221" i="2" s="1"/>
  <c r="TW221" i="2" s="1"/>
  <c r="X202" i="2"/>
  <c r="HT52" i="2"/>
  <c r="IE52" i="2"/>
  <c r="JH52" i="2"/>
  <c r="JS52" i="2"/>
  <c r="KV52" i="2"/>
  <c r="LG52" i="2"/>
  <c r="MJ52" i="2"/>
  <c r="MU52" i="2"/>
  <c r="NX52" i="2"/>
  <c r="OI52" i="2"/>
  <c r="PL52" i="2"/>
  <c r="PW52" i="2"/>
  <c r="RJ52" i="2"/>
  <c r="T198" i="2"/>
  <c r="BX53" i="2"/>
  <c r="AQ53" i="1" s="1"/>
  <c r="AP53" i="1" s="1"/>
  <c r="CU53" i="2"/>
  <c r="DF53" i="2"/>
  <c r="BU53" i="1" s="1"/>
  <c r="BT53" i="1" s="1"/>
  <c r="HR53" i="2"/>
  <c r="GG53" i="1" s="1"/>
  <c r="JF53" i="2"/>
  <c r="HU53" i="1" s="1"/>
  <c r="KT53" i="2"/>
  <c r="JI53" i="1" s="1"/>
  <c r="MH53" i="2"/>
  <c r="KW53" i="1" s="1"/>
  <c r="NV53" i="2"/>
  <c r="MK53" i="1" s="1"/>
  <c r="PJ53" i="2"/>
  <c r="NY53" i="1" s="1"/>
  <c r="RI53" i="2"/>
  <c r="SM53" i="2" s="1"/>
  <c r="TV53" i="2" s="1"/>
  <c r="BN54" i="2"/>
  <c r="EW54" i="2"/>
  <c r="EX54" i="2" s="1"/>
  <c r="EZ54" i="2" s="1"/>
  <c r="EY54" i="2" s="1"/>
  <c r="FA54" i="2" s="1"/>
  <c r="FF54" i="2"/>
  <c r="IL54" i="2"/>
  <c r="JZ54" i="2"/>
  <c r="LN54" i="2"/>
  <c r="NB54" i="2"/>
  <c r="OP54" i="2"/>
  <c r="QD54" i="2"/>
  <c r="GK55" i="2"/>
  <c r="GL55" i="2" s="1"/>
  <c r="GN55" i="2" s="1"/>
  <c r="GM55" i="2" s="1"/>
  <c r="GO55" i="2" s="1"/>
  <c r="GK56" i="2"/>
  <c r="GL56" i="2" s="1"/>
  <c r="GN56" i="2" s="1"/>
  <c r="GM56" i="2" s="1"/>
  <c r="GO56" i="2" s="1"/>
  <c r="HA56" i="2"/>
  <c r="HB56" i="2" s="1"/>
  <c r="LE56" i="2"/>
  <c r="LB56" i="2"/>
  <c r="RB57" i="2"/>
  <c r="RA57" i="2" s="1"/>
  <c r="IF57" i="2"/>
  <c r="IE57" i="2"/>
  <c r="ID57" i="2"/>
  <c r="JT57" i="2"/>
  <c r="JS57" i="2"/>
  <c r="JR57" i="2"/>
  <c r="LH57" i="2"/>
  <c r="LG57" i="2"/>
  <c r="LF57" i="2"/>
  <c r="MV57" i="2"/>
  <c r="MU57" i="2"/>
  <c r="MT57" i="2"/>
  <c r="OJ57" i="2"/>
  <c r="OI57" i="2"/>
  <c r="OH57" i="2"/>
  <c r="PX57" i="2"/>
  <c r="PW57" i="2"/>
  <c r="PV57" i="2"/>
  <c r="MA58" i="2"/>
  <c r="LZ58" i="2"/>
  <c r="MB58" i="2"/>
  <c r="NO59" i="2"/>
  <c r="NN59" i="2"/>
  <c r="NP59" i="2"/>
  <c r="RB59" i="2"/>
  <c r="RA59" i="2" s="1"/>
  <c r="DU60" i="2"/>
  <c r="AI60" i="2"/>
  <c r="GW60" i="2"/>
  <c r="BG60" i="2"/>
  <c r="GN60" i="2"/>
  <c r="GM60" i="2" s="1"/>
  <c r="GO60" i="2" s="1"/>
  <c r="OJ60" i="2"/>
  <c r="OI60" i="2"/>
  <c r="PA60" i="2"/>
  <c r="OX60" i="2"/>
  <c r="FB61" i="2"/>
  <c r="FD61" i="2"/>
  <c r="FC61" i="2"/>
  <c r="EI62" i="2"/>
  <c r="EH62" i="2"/>
  <c r="EJ62" i="2"/>
  <c r="FD65" i="2"/>
  <c r="FC65" i="2"/>
  <c r="FB65" i="2"/>
  <c r="CM66" i="2"/>
  <c r="CJ66" i="2"/>
  <c r="AK66" i="2"/>
  <c r="K55" i="1" s="1"/>
  <c r="GY66" i="2"/>
  <c r="GZ66" i="2" s="1"/>
  <c r="EJ66" i="2"/>
  <c r="EI66" i="2"/>
  <c r="EH66" i="2"/>
  <c r="GR67" i="2"/>
  <c r="GQ67" i="2"/>
  <c r="GP67" i="2"/>
  <c r="HH69" i="2"/>
  <c r="DD72" i="2"/>
  <c r="AJ72" i="2"/>
  <c r="AK72" i="2" s="1"/>
  <c r="RR196" i="2"/>
  <c r="AK39" i="2"/>
  <c r="K45" i="1" s="1"/>
  <c r="BX39" i="2"/>
  <c r="AQ45" i="1" s="1"/>
  <c r="HR39" i="2"/>
  <c r="GG45" i="1" s="1"/>
  <c r="JF39" i="2"/>
  <c r="HU45" i="1" s="1"/>
  <c r="KT39" i="2"/>
  <c r="JI45" i="1" s="1"/>
  <c r="MH39" i="2"/>
  <c r="KW45" i="1" s="1"/>
  <c r="NV39" i="2"/>
  <c r="MK45" i="1" s="1"/>
  <c r="BN40" i="2"/>
  <c r="AI49" i="1" s="1"/>
  <c r="AH49" i="1" s="1"/>
  <c r="CL40" i="2"/>
  <c r="BG49" i="1" s="1"/>
  <c r="BF49" i="1" s="1"/>
  <c r="GT40" i="2"/>
  <c r="FG49" i="1" s="1"/>
  <c r="FF49" i="1" s="1"/>
  <c r="HN40" i="2"/>
  <c r="GA49" i="1" s="1"/>
  <c r="FZ49" i="1" s="1"/>
  <c r="IR40" i="2"/>
  <c r="HG49" i="1" s="1"/>
  <c r="HF49" i="1" s="1"/>
  <c r="JB40" i="2"/>
  <c r="HO49" i="1" s="1"/>
  <c r="HN49" i="1" s="1"/>
  <c r="KF40" i="2"/>
  <c r="IU49" i="1" s="1"/>
  <c r="IT49" i="1" s="1"/>
  <c r="KP40" i="2"/>
  <c r="JC49" i="1" s="1"/>
  <c r="JB49" i="1" s="1"/>
  <c r="LT40" i="2"/>
  <c r="KI49" i="1" s="1"/>
  <c r="KH49" i="1" s="1"/>
  <c r="MD40" i="2"/>
  <c r="KQ49" i="1" s="1"/>
  <c r="KP49" i="1" s="1"/>
  <c r="NH40" i="2"/>
  <c r="LW49" i="1" s="1"/>
  <c r="LV49" i="1" s="1"/>
  <c r="NR40" i="2"/>
  <c r="ME49" i="1" s="1"/>
  <c r="MD49" i="1" s="1"/>
  <c r="OV40" i="2"/>
  <c r="NK49" i="1" s="1"/>
  <c r="NJ49" i="1" s="1"/>
  <c r="PF40" i="2"/>
  <c r="NS49" i="1" s="1"/>
  <c r="NR49" i="1" s="1"/>
  <c r="QJ40" i="2"/>
  <c r="OY49" i="1" s="1"/>
  <c r="OX49" i="1" s="1"/>
  <c r="BJ44" i="2"/>
  <c r="DR44" i="2"/>
  <c r="EL44" i="2"/>
  <c r="IL44" i="2"/>
  <c r="JZ44" i="2"/>
  <c r="LN44" i="2"/>
  <c r="NB44" i="2"/>
  <c r="OP44" i="2"/>
  <c r="QD44" i="2"/>
  <c r="RE44" i="2"/>
  <c r="SI44" i="2" s="1"/>
  <c r="TR44" i="2" s="1"/>
  <c r="RE218" i="2"/>
  <c r="SI218" i="2" s="1"/>
  <c r="TR218" i="2" s="1"/>
  <c r="N218" i="2"/>
  <c r="BN46" i="2"/>
  <c r="AI50" i="1" s="1"/>
  <c r="AH50" i="1" s="1"/>
  <c r="FZ46" i="2"/>
  <c r="EM50" i="1" s="1"/>
  <c r="EL50" i="1" s="1"/>
  <c r="HD46" i="2"/>
  <c r="FS50" i="1" s="1"/>
  <c r="FR50" i="1" s="1"/>
  <c r="IB46" i="2"/>
  <c r="GQ50" i="1" s="1"/>
  <c r="GP50" i="1" s="1"/>
  <c r="IP46" i="2"/>
  <c r="HE50" i="1" s="1"/>
  <c r="HD50" i="1" s="1"/>
  <c r="JP46" i="2"/>
  <c r="IE50" i="1" s="1"/>
  <c r="ID50" i="1" s="1"/>
  <c r="KD46" i="2"/>
  <c r="IS50" i="1" s="1"/>
  <c r="IR50" i="1" s="1"/>
  <c r="LD46" i="2"/>
  <c r="JS50" i="1" s="1"/>
  <c r="JR50" i="1" s="1"/>
  <c r="LR46" i="2"/>
  <c r="KG50" i="1" s="1"/>
  <c r="KF50" i="1" s="1"/>
  <c r="MR46" i="2"/>
  <c r="LG50" i="1" s="1"/>
  <c r="LF50" i="1" s="1"/>
  <c r="NF46" i="2"/>
  <c r="LU50" i="1" s="1"/>
  <c r="LT50" i="1" s="1"/>
  <c r="OF46" i="2"/>
  <c r="MU50" i="1" s="1"/>
  <c r="MT50" i="1" s="1"/>
  <c r="OT46" i="2"/>
  <c r="NI50" i="1" s="1"/>
  <c r="NH50" i="1" s="1"/>
  <c r="PT46" i="2"/>
  <c r="OI50" i="1" s="1"/>
  <c r="OH50" i="1" s="1"/>
  <c r="QH46" i="2"/>
  <c r="OW50" i="1" s="1"/>
  <c r="OV50" i="1" s="1"/>
  <c r="RG46" i="2"/>
  <c r="SK46" i="2" s="1"/>
  <c r="TT46" i="2" s="1"/>
  <c r="S219" i="2"/>
  <c r="S211" i="2"/>
  <c r="BX47" i="2"/>
  <c r="AQ50" i="1" s="1"/>
  <c r="AP50" i="1" s="1"/>
  <c r="GT47" i="2"/>
  <c r="FG50" i="1" s="1"/>
  <c r="FF50" i="1" s="1"/>
  <c r="HN47" i="2"/>
  <c r="GA50" i="1" s="1"/>
  <c r="FZ50" i="1" s="1"/>
  <c r="IR47" i="2"/>
  <c r="HG50" i="1" s="1"/>
  <c r="HF50" i="1" s="1"/>
  <c r="JB47" i="2"/>
  <c r="HO50" i="1" s="1"/>
  <c r="HN50" i="1" s="1"/>
  <c r="KF47" i="2"/>
  <c r="IU50" i="1" s="1"/>
  <c r="IT50" i="1" s="1"/>
  <c r="KP47" i="2"/>
  <c r="JC50" i="1" s="1"/>
  <c r="JB50" i="1" s="1"/>
  <c r="LT47" i="2"/>
  <c r="KI50" i="1" s="1"/>
  <c r="KH50" i="1" s="1"/>
  <c r="MD47" i="2"/>
  <c r="KQ50" i="1" s="1"/>
  <c r="KP50" i="1" s="1"/>
  <c r="NH47" i="2"/>
  <c r="LW50" i="1" s="1"/>
  <c r="LV50" i="1" s="1"/>
  <c r="NR47" i="2"/>
  <c r="ME50" i="1" s="1"/>
  <c r="MD50" i="1" s="1"/>
  <c r="OV47" i="2"/>
  <c r="NK50" i="1" s="1"/>
  <c r="NJ50" i="1" s="1"/>
  <c r="PF47" i="2"/>
  <c r="NS50" i="1" s="1"/>
  <c r="NR50" i="1" s="1"/>
  <c r="QJ47" i="2"/>
  <c r="OY50" i="1" s="1"/>
  <c r="OX50" i="1" s="1"/>
  <c r="QT47" i="2"/>
  <c r="PG50" i="1" s="1"/>
  <c r="PF50" i="1" s="1"/>
  <c r="RH47" i="2"/>
  <c r="CN50" i="2"/>
  <c r="U220" i="2"/>
  <c r="RG220" i="2" s="1"/>
  <c r="SK220" i="2" s="1"/>
  <c r="TT220" i="2" s="1"/>
  <c r="U201" i="2"/>
  <c r="U203" i="2"/>
  <c r="FZ51" i="2"/>
  <c r="EM52" i="1" s="1"/>
  <c r="EL52" i="1" s="1"/>
  <c r="HD51" i="2"/>
  <c r="FS52" i="1" s="1"/>
  <c r="FR52" i="1" s="1"/>
  <c r="IB51" i="2"/>
  <c r="GQ52" i="1" s="1"/>
  <c r="GP52" i="1" s="1"/>
  <c r="IP51" i="2"/>
  <c r="HE52" i="1" s="1"/>
  <c r="HD52" i="1" s="1"/>
  <c r="JP51" i="2"/>
  <c r="IE52" i="1" s="1"/>
  <c r="ID52" i="1" s="1"/>
  <c r="KD51" i="2"/>
  <c r="IS52" i="1" s="1"/>
  <c r="IR52" i="1" s="1"/>
  <c r="LD51" i="2"/>
  <c r="JS52" i="1" s="1"/>
  <c r="JR52" i="1" s="1"/>
  <c r="LR51" i="2"/>
  <c r="KG52" i="1" s="1"/>
  <c r="KF52" i="1" s="1"/>
  <c r="MR51" i="2"/>
  <c r="LG52" i="1" s="1"/>
  <c r="LF52" i="1" s="1"/>
  <c r="NF51" i="2"/>
  <c r="LU52" i="1" s="1"/>
  <c r="LT52" i="1" s="1"/>
  <c r="OF51" i="2"/>
  <c r="MU52" i="1" s="1"/>
  <c r="MT52" i="1" s="1"/>
  <c r="OT51" i="2"/>
  <c r="NI52" i="1" s="1"/>
  <c r="NH52" i="1" s="1"/>
  <c r="PT51" i="2"/>
  <c r="OI52" i="1" s="1"/>
  <c r="OH52" i="1" s="1"/>
  <c r="QH51" i="2"/>
  <c r="OW52" i="1" s="1"/>
  <c r="OV52" i="1" s="1"/>
  <c r="RG51" i="2"/>
  <c r="Q221" i="2"/>
  <c r="Q202" i="2"/>
  <c r="BJ52" i="2"/>
  <c r="BR52" i="2" s="1"/>
  <c r="BQ52" i="2" s="1"/>
  <c r="BS52" i="2" s="1"/>
  <c r="CF52" i="2"/>
  <c r="CX52" i="2"/>
  <c r="HV52" i="2"/>
  <c r="IV52" i="2"/>
  <c r="JJ52" i="2"/>
  <c r="KJ52" i="2"/>
  <c r="KX52" i="2"/>
  <c r="LX52" i="2"/>
  <c r="ML52" i="2"/>
  <c r="NL52" i="2"/>
  <c r="NZ52" i="2"/>
  <c r="OZ52" i="2"/>
  <c r="PN52" i="2"/>
  <c r="QN52" i="2"/>
  <c r="RC52" i="2"/>
  <c r="RV52" i="2" s="1"/>
  <c r="U198" i="2"/>
  <c r="CB53" i="2"/>
  <c r="AW53" i="1" s="1"/>
  <c r="CN53" i="2"/>
  <c r="HT53" i="2"/>
  <c r="GI53" i="1" s="1"/>
  <c r="GH53" i="1" s="1"/>
  <c r="JH53" i="2"/>
  <c r="HW53" i="1" s="1"/>
  <c r="HV53" i="1" s="1"/>
  <c r="KV53" i="2"/>
  <c r="JK53" i="1" s="1"/>
  <c r="JJ53" i="1" s="1"/>
  <c r="MJ53" i="2"/>
  <c r="KY53" i="1" s="1"/>
  <c r="KX53" i="1" s="1"/>
  <c r="NX53" i="2"/>
  <c r="MM53" i="1" s="1"/>
  <c r="ML53" i="1" s="1"/>
  <c r="PL53" i="2"/>
  <c r="OA53" i="1" s="1"/>
  <c r="NZ53" i="1" s="1"/>
  <c r="RJ53" i="2"/>
  <c r="SN53" i="2" s="1"/>
  <c r="TW53" i="2" s="1"/>
  <c r="BX54" i="2"/>
  <c r="FZ54" i="2"/>
  <c r="IN54" i="2"/>
  <c r="KB54" i="2"/>
  <c r="LP54" i="2"/>
  <c r="ND54" i="2"/>
  <c r="OR54" i="2"/>
  <c r="LY56" i="2"/>
  <c r="LV56" i="2"/>
  <c r="GY57" i="2"/>
  <c r="AK57" i="2"/>
  <c r="BN57" i="2"/>
  <c r="GX57" i="2"/>
  <c r="IH57" i="2"/>
  <c r="JV57" i="2"/>
  <c r="LJ57" i="2"/>
  <c r="MX57" i="2"/>
  <c r="OL57" i="2"/>
  <c r="PZ57" i="2"/>
  <c r="DB58" i="2"/>
  <c r="DL58" i="2" s="1"/>
  <c r="DK58" i="2" s="1"/>
  <c r="AH58" i="2"/>
  <c r="KM58" i="2"/>
  <c r="KL58" i="2"/>
  <c r="KN58" i="2"/>
  <c r="CJ59" i="2"/>
  <c r="CM59" i="2"/>
  <c r="HC59" i="2"/>
  <c r="HD59" i="2" s="1"/>
  <c r="AO59" i="2"/>
  <c r="BM59" i="2"/>
  <c r="BN59" i="2" s="1"/>
  <c r="MA59" i="2"/>
  <c r="LZ59" i="2"/>
  <c r="MB59" i="2"/>
  <c r="EZ60" i="2"/>
  <c r="EY60" i="2" s="1"/>
  <c r="FA60" i="2" s="1"/>
  <c r="MV60" i="2"/>
  <c r="MU60" i="2"/>
  <c r="NM60" i="2"/>
  <c r="NJ60" i="2"/>
  <c r="PV60" i="2"/>
  <c r="AI61" i="2"/>
  <c r="GW61" i="2"/>
  <c r="BG61" i="2"/>
  <c r="DU61" i="2"/>
  <c r="CV62" i="2"/>
  <c r="CN62" i="2"/>
  <c r="CU62" i="2"/>
  <c r="CT62" i="2"/>
  <c r="CS62" i="2"/>
  <c r="CR62" i="2"/>
  <c r="CQ62" i="2"/>
  <c r="CP62" i="2"/>
  <c r="CO62" i="2"/>
  <c r="QL63" i="2"/>
  <c r="AK64" i="2"/>
  <c r="BI64" i="2"/>
  <c r="BJ64" i="2" s="1"/>
  <c r="EF64" i="2"/>
  <c r="DX63" i="2"/>
  <c r="CM13" i="1" s="1"/>
  <c r="CL13" i="1" s="1"/>
  <c r="FU67" i="2"/>
  <c r="FT67" i="2"/>
  <c r="DF69" i="2"/>
  <c r="AL69" i="2"/>
  <c r="AM69" i="2" s="1"/>
  <c r="JR69" i="2"/>
  <c r="MT69" i="2"/>
  <c r="PV69" i="2"/>
  <c r="IZ70" i="2"/>
  <c r="PD70" i="2"/>
  <c r="CQ71" i="2"/>
  <c r="CP71" i="2"/>
  <c r="CO71" i="2"/>
  <c r="CV71" i="2"/>
  <c r="CN71" i="2"/>
  <c r="CU71" i="2"/>
  <c r="CT71" i="2"/>
  <c r="CS71" i="2"/>
  <c r="CR71" i="2"/>
  <c r="JT71" i="2"/>
  <c r="JS71" i="2"/>
  <c r="JR71" i="2"/>
  <c r="KN72" i="2"/>
  <c r="KM72" i="2"/>
  <c r="KL72" i="2"/>
  <c r="NP72" i="2"/>
  <c r="NO72" i="2"/>
  <c r="NN72" i="2"/>
  <c r="QR72" i="2"/>
  <c r="QQ72" i="2"/>
  <c r="QP72" i="2"/>
  <c r="AI73" i="2"/>
  <c r="I58" i="1" s="1"/>
  <c r="GW73" i="2"/>
  <c r="GK58" i="2"/>
  <c r="GL58" i="2" s="1"/>
  <c r="GN58" i="2" s="1"/>
  <c r="GM58" i="2" s="1"/>
  <c r="GO58" i="2" s="1"/>
  <c r="GK59" i="2"/>
  <c r="GL59" i="2" s="1"/>
  <c r="GN59" i="2" s="1"/>
  <c r="EW60" i="2"/>
  <c r="EX60" i="2" s="1"/>
  <c r="DI61" i="2"/>
  <c r="DJ61" i="2" s="1"/>
  <c r="DL61" i="2" s="1"/>
  <c r="DK61" i="2" s="1"/>
  <c r="TB62" i="2"/>
  <c r="UK62" i="2" s="1"/>
  <c r="RC64" i="2"/>
  <c r="RC65" i="2"/>
  <c r="FQ66" i="2"/>
  <c r="SG68" i="2"/>
  <c r="TP68" i="2" s="1"/>
  <c r="UN68" i="2" s="1"/>
  <c r="DR70" i="2"/>
  <c r="EB70" i="2"/>
  <c r="CQ57" i="1" s="1"/>
  <c r="FN70" i="2"/>
  <c r="FN68" i="2" s="1"/>
  <c r="EC14" i="1" s="1"/>
  <c r="EB14" i="1" s="1"/>
  <c r="GZ70" i="2"/>
  <c r="HX70" i="2"/>
  <c r="IH70" i="2"/>
  <c r="JL70" i="2"/>
  <c r="JV70" i="2"/>
  <c r="KZ70" i="2"/>
  <c r="LJ70" i="2"/>
  <c r="MN70" i="2"/>
  <c r="MX70" i="2"/>
  <c r="OB70" i="2"/>
  <c r="OL70" i="2"/>
  <c r="PP70" i="2"/>
  <c r="PZ70" i="2"/>
  <c r="EW71" i="2"/>
  <c r="EX71" i="2" s="1"/>
  <c r="EZ71" i="2" s="1"/>
  <c r="EY71" i="2" s="1"/>
  <c r="FA71" i="2" s="1"/>
  <c r="DR73" i="2"/>
  <c r="CE58" i="1" s="1"/>
  <c r="CD58" i="1" s="1"/>
  <c r="EB73" i="2"/>
  <c r="CQ58" i="1" s="1"/>
  <c r="CP58" i="1" s="1"/>
  <c r="FN73" i="2"/>
  <c r="EC58" i="1" s="1"/>
  <c r="EB58" i="1" s="1"/>
  <c r="HV73" i="2"/>
  <c r="GK58" i="1" s="1"/>
  <c r="GJ58" i="1" s="1"/>
  <c r="IV73" i="2"/>
  <c r="HK58" i="1" s="1"/>
  <c r="HJ58" i="1" s="1"/>
  <c r="JJ73" i="2"/>
  <c r="HY58" i="1" s="1"/>
  <c r="HX58" i="1" s="1"/>
  <c r="KJ73" i="2"/>
  <c r="IY58" i="1" s="1"/>
  <c r="IX58" i="1" s="1"/>
  <c r="KX73" i="2"/>
  <c r="JM58" i="1" s="1"/>
  <c r="JL58" i="1" s="1"/>
  <c r="LX73" i="2"/>
  <c r="KM58" i="1" s="1"/>
  <c r="KL58" i="1" s="1"/>
  <c r="ML73" i="2"/>
  <c r="LA58" i="1" s="1"/>
  <c r="KZ58" i="1" s="1"/>
  <c r="NL73" i="2"/>
  <c r="MA58" i="1" s="1"/>
  <c r="LZ58" i="1" s="1"/>
  <c r="NZ73" i="2"/>
  <c r="MO58" i="1" s="1"/>
  <c r="MN58" i="1" s="1"/>
  <c r="OZ73" i="2"/>
  <c r="NO58" i="1" s="1"/>
  <c r="NN58" i="1" s="1"/>
  <c r="PN73" i="2"/>
  <c r="OC58" i="1" s="1"/>
  <c r="OB58" i="1" s="1"/>
  <c r="QN73" i="2"/>
  <c r="PC58" i="1" s="1"/>
  <c r="PB58" i="1" s="1"/>
  <c r="N74" i="2"/>
  <c r="TB74" i="2"/>
  <c r="UK74" i="2" s="1"/>
  <c r="ST74" i="2"/>
  <c r="UC74" i="2" s="1"/>
  <c r="TA74" i="2"/>
  <c r="UJ74" i="2" s="1"/>
  <c r="SZ74" i="2"/>
  <c r="UI74" i="2" s="1"/>
  <c r="SR74" i="2"/>
  <c r="UA74" i="2" s="1"/>
  <c r="SY74" i="2"/>
  <c r="UH74" i="2" s="1"/>
  <c r="TC74" i="2"/>
  <c r="UL74" i="2" s="1"/>
  <c r="AQ74" i="2"/>
  <c r="EC74" i="2"/>
  <c r="ED74" i="2" s="1"/>
  <c r="SS74" i="2"/>
  <c r="UB74" i="2" s="1"/>
  <c r="UP74" i="2" s="1"/>
  <c r="FS76" i="2"/>
  <c r="FR76" i="2"/>
  <c r="AO78" i="2"/>
  <c r="HC78" i="2"/>
  <c r="HD78" i="2" s="1"/>
  <c r="FS78" i="2"/>
  <c r="FR78" i="2"/>
  <c r="BU79" i="2"/>
  <c r="BT79" i="2"/>
  <c r="FC79" i="2"/>
  <c r="FB79" i="2"/>
  <c r="NN81" i="2"/>
  <c r="MT82" i="2"/>
  <c r="MV82" i="2"/>
  <c r="MU82" i="2"/>
  <c r="LH83" i="2"/>
  <c r="LG83" i="2"/>
  <c r="LF83" i="2"/>
  <c r="KL84" i="2"/>
  <c r="KN84" i="2"/>
  <c r="KM84" i="2"/>
  <c r="LH84" i="2"/>
  <c r="LG84" i="2"/>
  <c r="LF84" i="2"/>
  <c r="CM86" i="2"/>
  <c r="CJ86" i="2"/>
  <c r="BU88" i="2"/>
  <c r="BT88" i="2"/>
  <c r="BV88" i="2"/>
  <c r="DX89" i="2"/>
  <c r="CM16" i="1" s="1"/>
  <c r="CL16" i="1" s="1"/>
  <c r="NP90" i="2"/>
  <c r="NO90" i="2"/>
  <c r="NO89" i="2" s="1"/>
  <c r="NN90" i="2"/>
  <c r="NN89" i="2" s="1"/>
  <c r="FD91" i="2"/>
  <c r="FC91" i="2"/>
  <c r="FB91" i="2"/>
  <c r="CU93" i="2"/>
  <c r="CT93" i="2"/>
  <c r="CS93" i="2"/>
  <c r="CR93" i="2"/>
  <c r="CQ93" i="2"/>
  <c r="CP93" i="2"/>
  <c r="CO93" i="2"/>
  <c r="CV93" i="2"/>
  <c r="CN93" i="2"/>
  <c r="IE94" i="2"/>
  <c r="ID94" i="2"/>
  <c r="CM95" i="2"/>
  <c r="CJ95" i="2"/>
  <c r="CI57" i="2"/>
  <c r="AN58" i="2"/>
  <c r="DF58" i="2"/>
  <c r="HN58" i="2"/>
  <c r="IC58" i="2"/>
  <c r="IR58" i="2"/>
  <c r="JB58" i="2"/>
  <c r="JQ58" i="2"/>
  <c r="KF58" i="2"/>
  <c r="KP58" i="2"/>
  <c r="LE58" i="2"/>
  <c r="LT58" i="2"/>
  <c r="MD58" i="2"/>
  <c r="MS58" i="2"/>
  <c r="NH58" i="2"/>
  <c r="NR58" i="2"/>
  <c r="OG58" i="2"/>
  <c r="OV58" i="2"/>
  <c r="PF58" i="2"/>
  <c r="PU58" i="2"/>
  <c r="QJ58" i="2"/>
  <c r="QT58" i="2"/>
  <c r="BI59" i="2"/>
  <c r="BJ59" i="2" s="1"/>
  <c r="CB59" i="2"/>
  <c r="AW82" i="1" s="1"/>
  <c r="HN59" i="2"/>
  <c r="GA82" i="1" s="1"/>
  <c r="FZ82" i="1" s="1"/>
  <c r="IC59" i="2"/>
  <c r="IR59" i="2"/>
  <c r="HG82" i="1" s="1"/>
  <c r="HF82" i="1" s="1"/>
  <c r="JB59" i="2"/>
  <c r="HO82" i="1" s="1"/>
  <c r="HN82" i="1" s="1"/>
  <c r="JQ59" i="2"/>
  <c r="KF59" i="2"/>
  <c r="IU82" i="1" s="1"/>
  <c r="IT82" i="1" s="1"/>
  <c r="KP59" i="2"/>
  <c r="JC82" i="1" s="1"/>
  <c r="JB82" i="1" s="1"/>
  <c r="LE59" i="2"/>
  <c r="LT59" i="2"/>
  <c r="KI82" i="1" s="1"/>
  <c r="KH82" i="1" s="1"/>
  <c r="MD59" i="2"/>
  <c r="KQ82" i="1" s="1"/>
  <c r="KP82" i="1" s="1"/>
  <c r="MS59" i="2"/>
  <c r="NH59" i="2"/>
  <c r="LW82" i="1" s="1"/>
  <c r="LV82" i="1" s="1"/>
  <c r="NR59" i="2"/>
  <c r="ME82" i="1" s="1"/>
  <c r="MD82" i="1" s="1"/>
  <c r="OG59" i="2"/>
  <c r="OV59" i="2"/>
  <c r="NK82" i="1" s="1"/>
  <c r="NJ82" i="1" s="1"/>
  <c r="PF59" i="2"/>
  <c r="NS82" i="1" s="1"/>
  <c r="NR82" i="1" s="1"/>
  <c r="PU59" i="2"/>
  <c r="QJ59" i="2"/>
  <c r="OY82" i="1" s="1"/>
  <c r="OX82" i="1" s="1"/>
  <c r="QT59" i="2"/>
  <c r="PG82" i="1" s="1"/>
  <c r="PF82" i="1" s="1"/>
  <c r="AM60" i="2"/>
  <c r="CJ60" i="2"/>
  <c r="DD60" i="2"/>
  <c r="FQ60" i="2"/>
  <c r="HZ60" i="2"/>
  <c r="JN60" i="2"/>
  <c r="LB60" i="2"/>
  <c r="MP60" i="2"/>
  <c r="OD60" i="2"/>
  <c r="PR60" i="2"/>
  <c r="AK61" i="2"/>
  <c r="CQ61" i="2"/>
  <c r="DB61" i="2"/>
  <c r="DN62" i="2"/>
  <c r="GL62" i="2"/>
  <c r="GN62" i="2" s="1"/>
  <c r="IX62" i="2"/>
  <c r="KL62" i="2"/>
  <c r="LZ62" i="2"/>
  <c r="NN62" i="2"/>
  <c r="PB62" i="2"/>
  <c r="QP62" i="2"/>
  <c r="TC62" i="2"/>
  <c r="UL62" i="2" s="1"/>
  <c r="TB63" i="2"/>
  <c r="UK63" i="2" s="1"/>
  <c r="AM64" i="2"/>
  <c r="DI64" i="2"/>
  <c r="DJ64" i="2" s="1"/>
  <c r="GZ64" i="2"/>
  <c r="HX64" i="2"/>
  <c r="IH64" i="2"/>
  <c r="JL64" i="2"/>
  <c r="JV64" i="2"/>
  <c r="KZ64" i="2"/>
  <c r="LJ64" i="2"/>
  <c r="MN64" i="2"/>
  <c r="MX64" i="2"/>
  <c r="OB64" i="2"/>
  <c r="OL64" i="2"/>
  <c r="PP64" i="2"/>
  <c r="PZ64" i="2"/>
  <c r="AM65" i="2"/>
  <c r="DI65" i="2"/>
  <c r="DJ65" i="2" s="1"/>
  <c r="DL65" i="2" s="1"/>
  <c r="DK65" i="2" s="1"/>
  <c r="GZ65" i="2"/>
  <c r="HX65" i="2"/>
  <c r="IH65" i="2"/>
  <c r="JL65" i="2"/>
  <c r="JV65" i="2"/>
  <c r="KZ65" i="2"/>
  <c r="LJ65" i="2"/>
  <c r="MN65" i="2"/>
  <c r="MX65" i="2"/>
  <c r="OB65" i="2"/>
  <c r="OL65" i="2"/>
  <c r="PP65" i="2"/>
  <c r="PZ65" i="2"/>
  <c r="AM66" i="2"/>
  <c r="M55" i="1" s="1"/>
  <c r="L55" i="1" s="1"/>
  <c r="CB66" i="2"/>
  <c r="AW55" i="1" s="1"/>
  <c r="AW56" i="1" s="1"/>
  <c r="GK66" i="2"/>
  <c r="GL66" i="2" s="1"/>
  <c r="GT66" i="2"/>
  <c r="FG55" i="1" s="1"/>
  <c r="FF55" i="1" s="1"/>
  <c r="ID67" i="2"/>
  <c r="ID63" i="2" s="1"/>
  <c r="JR67" i="2"/>
  <c r="JR63" i="2" s="1"/>
  <c r="LF67" i="2"/>
  <c r="LF63" i="2" s="1"/>
  <c r="MT67" i="2"/>
  <c r="MT63" i="2" s="1"/>
  <c r="OH67" i="2"/>
  <c r="OH63" i="2" s="1"/>
  <c r="PV67" i="2"/>
  <c r="PV63" i="2" s="1"/>
  <c r="SY67" i="2"/>
  <c r="UH67" i="2" s="1"/>
  <c r="DH69" i="2"/>
  <c r="ET69" i="2"/>
  <c r="HT69" i="2"/>
  <c r="IT69" i="2"/>
  <c r="JH69" i="2"/>
  <c r="KH69" i="2"/>
  <c r="KV69" i="2"/>
  <c r="LV69" i="2"/>
  <c r="MJ69" i="2"/>
  <c r="NJ69" i="2"/>
  <c r="NX69" i="2"/>
  <c r="OX69" i="2"/>
  <c r="PL69" i="2"/>
  <c r="QL69" i="2"/>
  <c r="QL68" i="2" s="1"/>
  <c r="RJ69" i="2"/>
  <c r="DB70" i="2"/>
  <c r="EC70" i="2"/>
  <c r="ED70" i="2" s="1"/>
  <c r="EF70" i="2" s="1"/>
  <c r="EE70" i="2" s="1"/>
  <c r="EG70" i="2" s="1"/>
  <c r="EL70" i="2"/>
  <c r="EV70" i="2"/>
  <c r="EV68" i="2" s="1"/>
  <c r="DK14" i="1" s="1"/>
  <c r="DJ14" i="1" s="1"/>
  <c r="IL70" i="2"/>
  <c r="IX70" i="2"/>
  <c r="JZ70" i="2"/>
  <c r="KL70" i="2"/>
  <c r="LN70" i="2"/>
  <c r="LZ70" i="2"/>
  <c r="NB70" i="2"/>
  <c r="NN70" i="2"/>
  <c r="OP70" i="2"/>
  <c r="PB70" i="2"/>
  <c r="QD70" i="2"/>
  <c r="QP70" i="2"/>
  <c r="RE70" i="2"/>
  <c r="AJ71" i="2"/>
  <c r="AK71" i="2" s="1"/>
  <c r="CJ71" i="2"/>
  <c r="EP71" i="2"/>
  <c r="EP68" i="2" s="1"/>
  <c r="DE14" i="1" s="1"/>
  <c r="CD72" i="2"/>
  <c r="AY57" i="1" s="1"/>
  <c r="GX72" i="2"/>
  <c r="HT72" i="2"/>
  <c r="IT72" i="2"/>
  <c r="JH72" i="2"/>
  <c r="KH72" i="2"/>
  <c r="KV72" i="2"/>
  <c r="LV72" i="2"/>
  <c r="MJ72" i="2"/>
  <c r="NJ72" i="2"/>
  <c r="NX72" i="2"/>
  <c r="OX72" i="2"/>
  <c r="PL72" i="2"/>
  <c r="QL72" i="2"/>
  <c r="DB73" i="2"/>
  <c r="BQ58" i="1" s="1"/>
  <c r="EC73" i="2"/>
  <c r="ED73" i="2" s="1"/>
  <c r="EF73" i="2" s="1"/>
  <c r="EL73" i="2"/>
  <c r="CY58" i="1" s="1"/>
  <c r="CX58" i="1" s="1"/>
  <c r="EV73" i="2"/>
  <c r="DK58" i="1" s="1"/>
  <c r="DJ58" i="1" s="1"/>
  <c r="HX73" i="2"/>
  <c r="GM58" i="1" s="1"/>
  <c r="GL58" i="1" s="1"/>
  <c r="IH73" i="2"/>
  <c r="GU58" i="1" s="1"/>
  <c r="GT58" i="1" s="1"/>
  <c r="JL73" i="2"/>
  <c r="IA58" i="1" s="1"/>
  <c r="HZ58" i="1" s="1"/>
  <c r="JV73" i="2"/>
  <c r="II58" i="1" s="1"/>
  <c r="IH58" i="1" s="1"/>
  <c r="KZ73" i="2"/>
  <c r="JO58" i="1" s="1"/>
  <c r="JN58" i="1" s="1"/>
  <c r="LJ73" i="2"/>
  <c r="JW58" i="1" s="1"/>
  <c r="JV58" i="1" s="1"/>
  <c r="MN73" i="2"/>
  <c r="LC58" i="1" s="1"/>
  <c r="LB58" i="1" s="1"/>
  <c r="MX73" i="2"/>
  <c r="LK58" i="1" s="1"/>
  <c r="LJ58" i="1" s="1"/>
  <c r="OB73" i="2"/>
  <c r="MQ58" i="1" s="1"/>
  <c r="MP58" i="1" s="1"/>
  <c r="OL73" i="2"/>
  <c r="MY58" i="1" s="1"/>
  <c r="MX58" i="1" s="1"/>
  <c r="PP73" i="2"/>
  <c r="OE58" i="1" s="1"/>
  <c r="OD58" i="1" s="1"/>
  <c r="PZ73" i="2"/>
  <c r="OM58" i="1" s="1"/>
  <c r="OL58" i="1" s="1"/>
  <c r="DM77" i="2"/>
  <c r="AR77" i="2"/>
  <c r="BR78" i="2"/>
  <c r="BQ78" i="2" s="1"/>
  <c r="BS78" i="2" s="1"/>
  <c r="ID81" i="2"/>
  <c r="OH81" i="2"/>
  <c r="NP82" i="2"/>
  <c r="NO82" i="2"/>
  <c r="NN82" i="2"/>
  <c r="BV83" i="2"/>
  <c r="BU83" i="2"/>
  <c r="BT83" i="2"/>
  <c r="HC83" i="2"/>
  <c r="HD83" i="2" s="1"/>
  <c r="AO83" i="2"/>
  <c r="AO80" i="2" s="1"/>
  <c r="O15" i="1" s="1"/>
  <c r="N15" i="1" s="1"/>
  <c r="FS83" i="2"/>
  <c r="FR83" i="2"/>
  <c r="CR84" i="2"/>
  <c r="CQ84" i="2"/>
  <c r="CP84" i="2"/>
  <c r="CO84" i="2"/>
  <c r="CV84" i="2"/>
  <c r="CN84" i="2"/>
  <c r="CU84" i="2"/>
  <c r="CT84" i="2"/>
  <c r="CS84" i="2"/>
  <c r="IX84" i="2"/>
  <c r="IZ84" i="2"/>
  <c r="IY84" i="2"/>
  <c r="JT84" i="2"/>
  <c r="JS84" i="2"/>
  <c r="JR84" i="2"/>
  <c r="PD85" i="2"/>
  <c r="GX90" i="2"/>
  <c r="GX89" i="2" s="1"/>
  <c r="FM16" i="1" s="1"/>
  <c r="PD90" i="2"/>
  <c r="PC90" i="2"/>
  <c r="PC89" i="2" s="1"/>
  <c r="PB90" i="2"/>
  <c r="PB89" i="2" s="1"/>
  <c r="EJ91" i="2"/>
  <c r="EI91" i="2"/>
  <c r="EH91" i="2"/>
  <c r="DX92" i="2"/>
  <c r="CM17" i="1" s="1"/>
  <c r="CL17" i="1" s="1"/>
  <c r="EF93" i="2"/>
  <c r="GF92" i="2"/>
  <c r="EU17" i="1" s="1"/>
  <c r="ET17" i="1" s="1"/>
  <c r="FC94" i="2"/>
  <c r="FB94" i="2"/>
  <c r="PW94" i="2"/>
  <c r="PV94" i="2"/>
  <c r="GE95" i="2"/>
  <c r="GF95" i="2" s="1"/>
  <c r="GY95" i="2"/>
  <c r="GZ95" i="2" s="1"/>
  <c r="AK95" i="2"/>
  <c r="FQ57" i="2"/>
  <c r="HR58" i="2"/>
  <c r="JF58" i="2"/>
  <c r="KT58" i="2"/>
  <c r="MH58" i="2"/>
  <c r="NV58" i="2"/>
  <c r="PJ58" i="2"/>
  <c r="DZ59" i="2"/>
  <c r="CO82" i="1" s="1"/>
  <c r="CN82" i="1" s="1"/>
  <c r="FL59" i="2"/>
  <c r="EA82" i="1" s="1"/>
  <c r="DZ82" i="1" s="1"/>
  <c r="HR59" i="2"/>
  <c r="GG82" i="1" s="1"/>
  <c r="JF59" i="2"/>
  <c r="HU82" i="1" s="1"/>
  <c r="KT59" i="2"/>
  <c r="JI82" i="1" s="1"/>
  <c r="MH59" i="2"/>
  <c r="KW82" i="1" s="1"/>
  <c r="NV59" i="2"/>
  <c r="MK82" i="1" s="1"/>
  <c r="PJ59" i="2"/>
  <c r="NY82" i="1" s="1"/>
  <c r="AL61" i="2"/>
  <c r="AP61" i="2" s="1"/>
  <c r="CR61" i="2"/>
  <c r="DO62" i="2"/>
  <c r="IY62" i="2"/>
  <c r="KM62" i="2"/>
  <c r="MA62" i="2"/>
  <c r="NO62" i="2"/>
  <c r="PC62" i="2"/>
  <c r="QQ62" i="2"/>
  <c r="TC63" i="2"/>
  <c r="UL63" i="2" s="1"/>
  <c r="EL64" i="2"/>
  <c r="IL64" i="2"/>
  <c r="JZ64" i="2"/>
  <c r="LN64" i="2"/>
  <c r="NB64" i="2"/>
  <c r="OP64" i="2"/>
  <c r="QD64" i="2"/>
  <c r="EL65" i="2"/>
  <c r="IL65" i="2"/>
  <c r="JZ65" i="2"/>
  <c r="LN65" i="2"/>
  <c r="NB65" i="2"/>
  <c r="OP65" i="2"/>
  <c r="QD65" i="2"/>
  <c r="GW66" i="2"/>
  <c r="HN66" i="2"/>
  <c r="GA55" i="1" s="1"/>
  <c r="FZ55" i="1" s="1"/>
  <c r="AQ67" i="2"/>
  <c r="AZ67" i="2"/>
  <c r="IE67" i="2"/>
  <c r="JS67" i="2"/>
  <c r="LG67" i="2"/>
  <c r="MU67" i="2"/>
  <c r="OI67" i="2"/>
  <c r="PW67" i="2"/>
  <c r="SZ67" i="2"/>
  <c r="UI67" i="2" s="1"/>
  <c r="AV68" i="2"/>
  <c r="SY68" i="2"/>
  <c r="UH68" i="2" s="1"/>
  <c r="AJ69" i="2"/>
  <c r="AK69" i="2" s="1"/>
  <c r="DA69" i="2"/>
  <c r="DR69" i="2"/>
  <c r="HV69" i="2"/>
  <c r="IV69" i="2"/>
  <c r="JJ69" i="2"/>
  <c r="KJ69" i="2"/>
  <c r="KX69" i="2"/>
  <c r="LX69" i="2"/>
  <c r="ML69" i="2"/>
  <c r="NL69" i="2"/>
  <c r="NZ69" i="2"/>
  <c r="OZ69" i="2"/>
  <c r="PN69" i="2"/>
  <c r="QN69" i="2"/>
  <c r="RC69" i="2"/>
  <c r="AL70" i="2"/>
  <c r="AM70" i="2" s="1"/>
  <c r="BX70" i="2"/>
  <c r="DC70" i="2"/>
  <c r="EW70" i="2"/>
  <c r="EX70" i="2" s="1"/>
  <c r="EZ70" i="2" s="1"/>
  <c r="EY70" i="2" s="1"/>
  <c r="FA70" i="2" s="1"/>
  <c r="FF70" i="2"/>
  <c r="HZ70" i="2"/>
  <c r="IN70" i="2"/>
  <c r="IY70" i="2"/>
  <c r="JN70" i="2"/>
  <c r="KB70" i="2"/>
  <c r="KM70" i="2"/>
  <c r="LB70" i="2"/>
  <c r="LP70" i="2"/>
  <c r="MA70" i="2"/>
  <c r="MP70" i="2"/>
  <c r="ND70" i="2"/>
  <c r="NO70" i="2"/>
  <c r="OD70" i="2"/>
  <c r="OR70" i="2"/>
  <c r="PC70" i="2"/>
  <c r="PR70" i="2"/>
  <c r="QF70" i="2"/>
  <c r="QQ70" i="2"/>
  <c r="RF70" i="2"/>
  <c r="DE71" i="2"/>
  <c r="GK71" i="2"/>
  <c r="GL71" i="2" s="1"/>
  <c r="GN71" i="2" s="1"/>
  <c r="GM71" i="2" s="1"/>
  <c r="GO71" i="2" s="1"/>
  <c r="HE71" i="2"/>
  <c r="HF71" i="2" s="1"/>
  <c r="HH71" i="2" s="1"/>
  <c r="HG71" i="2" s="1"/>
  <c r="HI71" i="2" s="1"/>
  <c r="HV72" i="2"/>
  <c r="IV72" i="2"/>
  <c r="JJ72" i="2"/>
  <c r="KJ72" i="2"/>
  <c r="KX72" i="2"/>
  <c r="LX72" i="2"/>
  <c r="ML72" i="2"/>
  <c r="NL72" i="2"/>
  <c r="NZ72" i="2"/>
  <c r="OZ72" i="2"/>
  <c r="PN72" i="2"/>
  <c r="QN72" i="2"/>
  <c r="AL73" i="2"/>
  <c r="BX73" i="2"/>
  <c r="AQ58" i="1" s="1"/>
  <c r="AP58" i="1" s="1"/>
  <c r="DC73" i="2"/>
  <c r="EW73" i="2"/>
  <c r="EX73" i="2" s="1"/>
  <c r="EZ73" i="2" s="1"/>
  <c r="FF73" i="2"/>
  <c r="DS58" i="1" s="1"/>
  <c r="DR58" i="1" s="1"/>
  <c r="IL73" i="2"/>
  <c r="HA58" i="1" s="1"/>
  <c r="IX73" i="2"/>
  <c r="JZ73" i="2"/>
  <c r="IO58" i="1" s="1"/>
  <c r="KL73" i="2"/>
  <c r="LN73" i="2"/>
  <c r="KC58" i="1" s="1"/>
  <c r="LZ73" i="2"/>
  <c r="NB73" i="2"/>
  <c r="LQ58" i="1" s="1"/>
  <c r="NN73" i="2"/>
  <c r="OP73" i="2"/>
  <c r="NE58" i="1" s="1"/>
  <c r="PB73" i="2"/>
  <c r="QD73" i="2"/>
  <c r="OS58" i="1" s="1"/>
  <c r="QP73" i="2"/>
  <c r="SG74" i="2"/>
  <c r="TP74" i="2" s="1"/>
  <c r="UN74" i="2" s="1"/>
  <c r="GW74" i="2"/>
  <c r="AI74" i="2"/>
  <c r="CL74" i="2"/>
  <c r="EL74" i="2"/>
  <c r="GF74" i="2"/>
  <c r="NJ74" i="2"/>
  <c r="RB74" i="2"/>
  <c r="RA74" i="2" s="1"/>
  <c r="SU74" i="2"/>
  <c r="UD74" i="2" s="1"/>
  <c r="UR74" i="2" s="1"/>
  <c r="EZ75" i="2"/>
  <c r="EY75" i="2" s="1"/>
  <c r="FA75" i="2" s="1"/>
  <c r="GQ79" i="2"/>
  <c r="GP79" i="2"/>
  <c r="IX81" i="2"/>
  <c r="PB81" i="2"/>
  <c r="ID82" i="2"/>
  <c r="IF82" i="2"/>
  <c r="IE82" i="2"/>
  <c r="OH82" i="2"/>
  <c r="OJ82" i="2"/>
  <c r="OI82" i="2"/>
  <c r="JT83" i="2"/>
  <c r="JS83" i="2"/>
  <c r="JR83" i="2"/>
  <c r="PX83" i="2"/>
  <c r="PW83" i="2"/>
  <c r="PV83" i="2"/>
  <c r="IF84" i="2"/>
  <c r="IE84" i="2"/>
  <c r="ID84" i="2"/>
  <c r="SQ84" i="2"/>
  <c r="TZ84" i="2" s="1"/>
  <c r="EF85" i="2"/>
  <c r="EE85" i="2" s="1"/>
  <c r="EG85" i="2" s="1"/>
  <c r="EF86" i="2"/>
  <c r="FT86" i="2"/>
  <c r="PX88" i="2"/>
  <c r="PW88" i="2"/>
  <c r="PV88" i="2"/>
  <c r="QR88" i="2"/>
  <c r="QQ88" i="2"/>
  <c r="QP88" i="2"/>
  <c r="GZ89" i="2"/>
  <c r="FO16" i="1" s="1"/>
  <c r="FN16" i="1" s="1"/>
  <c r="GN90" i="2"/>
  <c r="GF89" i="2"/>
  <c r="EU16" i="1" s="1"/>
  <c r="QR90" i="2"/>
  <c r="QQ90" i="2"/>
  <c r="QQ89" i="2" s="1"/>
  <c r="QP90" i="2"/>
  <c r="QP89" i="2" s="1"/>
  <c r="CQ91" i="2"/>
  <c r="CP91" i="2"/>
  <c r="CO91" i="2"/>
  <c r="CV91" i="2"/>
  <c r="CV89" i="2" s="1"/>
  <c r="CN91" i="2"/>
  <c r="CN89" i="2" s="1"/>
  <c r="CU91" i="2"/>
  <c r="CT91" i="2"/>
  <c r="CS91" i="2"/>
  <c r="CR91" i="2"/>
  <c r="CU94" i="2"/>
  <c r="CT94" i="2"/>
  <c r="CS94" i="2"/>
  <c r="CR94" i="2"/>
  <c r="CQ94" i="2"/>
  <c r="CP94" i="2"/>
  <c r="CO94" i="2"/>
  <c r="CV94" i="2"/>
  <c r="CN94" i="2"/>
  <c r="HT58" i="2"/>
  <c r="IT58" i="2"/>
  <c r="JH58" i="2"/>
  <c r="KH58" i="2"/>
  <c r="KV58" i="2"/>
  <c r="LV58" i="2"/>
  <c r="MJ58" i="2"/>
  <c r="NJ58" i="2"/>
  <c r="NX58" i="2"/>
  <c r="OX58" i="2"/>
  <c r="PL58" i="2"/>
  <c r="QL58" i="2"/>
  <c r="AK59" i="2"/>
  <c r="K82" i="1" s="1"/>
  <c r="J82" i="1" s="1"/>
  <c r="CX59" i="2"/>
  <c r="BK82" i="1" s="1"/>
  <c r="BJ82" i="1" s="1"/>
  <c r="DH59" i="2"/>
  <c r="BW82" i="1" s="1"/>
  <c r="BV82" i="1" s="1"/>
  <c r="HT59" i="2"/>
  <c r="GI82" i="1" s="1"/>
  <c r="GH82" i="1" s="1"/>
  <c r="IT59" i="2"/>
  <c r="JH59" i="2"/>
  <c r="HW82" i="1" s="1"/>
  <c r="HV82" i="1" s="1"/>
  <c r="KH59" i="2"/>
  <c r="KV59" i="2"/>
  <c r="JK82" i="1" s="1"/>
  <c r="JJ82" i="1" s="1"/>
  <c r="LV59" i="2"/>
  <c r="MJ59" i="2"/>
  <c r="KY82" i="1" s="1"/>
  <c r="KX82" i="1" s="1"/>
  <c r="NJ59" i="2"/>
  <c r="NX59" i="2"/>
  <c r="MM82" i="1" s="1"/>
  <c r="ML82" i="1" s="1"/>
  <c r="OX59" i="2"/>
  <c r="PL59" i="2"/>
  <c r="OA82" i="1" s="1"/>
  <c r="NZ82" i="1" s="1"/>
  <c r="QL59" i="2"/>
  <c r="BM61" i="2"/>
  <c r="BN61" i="2" s="1"/>
  <c r="HC61" i="2"/>
  <c r="HD61" i="2" s="1"/>
  <c r="IY61" i="2"/>
  <c r="KM61" i="2"/>
  <c r="MA61" i="2"/>
  <c r="NO61" i="2"/>
  <c r="PC61" i="2"/>
  <c r="QQ61" i="2"/>
  <c r="SG62" i="2"/>
  <c r="TP62" i="2" s="1"/>
  <c r="UN62" i="2" s="1"/>
  <c r="SO62" i="2"/>
  <c r="TX62" i="2" s="1"/>
  <c r="SW62" i="2"/>
  <c r="UF62" i="2" s="1"/>
  <c r="BG64" i="2"/>
  <c r="CI64" i="2"/>
  <c r="HB64" i="2"/>
  <c r="HZ64" i="2"/>
  <c r="IN64" i="2"/>
  <c r="JN64" i="2"/>
  <c r="JN63" i="2" s="1"/>
  <c r="KB64" i="2"/>
  <c r="LB64" i="2"/>
  <c r="LP64" i="2"/>
  <c r="MP64" i="2"/>
  <c r="ND64" i="2"/>
  <c r="OD64" i="2"/>
  <c r="OR64" i="2"/>
  <c r="PR64" i="2"/>
  <c r="PR63" i="2" s="1"/>
  <c r="QF64" i="2"/>
  <c r="BG65" i="2"/>
  <c r="CI65" i="2"/>
  <c r="HB65" i="2"/>
  <c r="HZ65" i="2"/>
  <c r="IN65" i="2"/>
  <c r="JN65" i="2"/>
  <c r="KB65" i="2"/>
  <c r="LB65" i="2"/>
  <c r="LP65" i="2"/>
  <c r="MP65" i="2"/>
  <c r="ND65" i="2"/>
  <c r="OD65" i="2"/>
  <c r="OR65" i="2"/>
  <c r="PR65" i="2"/>
  <c r="QF65" i="2"/>
  <c r="FL66" i="2"/>
  <c r="BA67" i="2"/>
  <c r="TA67" i="2"/>
  <c r="UJ67" i="2" s="1"/>
  <c r="SZ68" i="2"/>
  <c r="UI68" i="2" s="1"/>
  <c r="EL69" i="2"/>
  <c r="HX69" i="2"/>
  <c r="IH69" i="2"/>
  <c r="JL69" i="2"/>
  <c r="JV69" i="2"/>
  <c r="KZ69" i="2"/>
  <c r="LJ69" i="2"/>
  <c r="MN69" i="2"/>
  <c r="MX69" i="2"/>
  <c r="OB69" i="2"/>
  <c r="OL69" i="2"/>
  <c r="PP69" i="2"/>
  <c r="PZ69" i="2"/>
  <c r="RD69" i="2"/>
  <c r="CA70" i="2"/>
  <c r="FZ70" i="2"/>
  <c r="HD70" i="2"/>
  <c r="IB70" i="2"/>
  <c r="IP70" i="2"/>
  <c r="JP70" i="2"/>
  <c r="KD70" i="2"/>
  <c r="LD70" i="2"/>
  <c r="LR70" i="2"/>
  <c r="MR70" i="2"/>
  <c r="NF70" i="2"/>
  <c r="OF70" i="2"/>
  <c r="OT70" i="2"/>
  <c r="PT70" i="2"/>
  <c r="QH70" i="2"/>
  <c r="RG70" i="2"/>
  <c r="DA72" i="2"/>
  <c r="DR72" i="2"/>
  <c r="HX72" i="2"/>
  <c r="IH72" i="2"/>
  <c r="JL72" i="2"/>
  <c r="JV72" i="2"/>
  <c r="KZ72" i="2"/>
  <c r="LJ72" i="2"/>
  <c r="MN72" i="2"/>
  <c r="MX72" i="2"/>
  <c r="OB72" i="2"/>
  <c r="OL72" i="2"/>
  <c r="PP72" i="2"/>
  <c r="PZ72" i="2"/>
  <c r="FZ73" i="2"/>
  <c r="EM58" i="1" s="1"/>
  <c r="EL58" i="1" s="1"/>
  <c r="IN73" i="2"/>
  <c r="HC58" i="1" s="1"/>
  <c r="HB58" i="1" s="1"/>
  <c r="KB73" i="2"/>
  <c r="IQ58" i="1" s="1"/>
  <c r="IP58" i="1" s="1"/>
  <c r="LP73" i="2"/>
  <c r="KE58" i="1" s="1"/>
  <c r="KD58" i="1" s="1"/>
  <c r="ND73" i="2"/>
  <c r="LS58" i="1" s="1"/>
  <c r="LR58" i="1" s="1"/>
  <c r="OR73" i="2"/>
  <c r="NG58" i="1" s="1"/>
  <c r="NF58" i="1" s="1"/>
  <c r="QF73" i="2"/>
  <c r="OU58" i="1" s="1"/>
  <c r="OT58" i="1" s="1"/>
  <c r="SH74" i="2"/>
  <c r="TQ74" i="2" s="1"/>
  <c r="BD74" i="2"/>
  <c r="W57" i="1" s="1"/>
  <c r="DB74" i="2"/>
  <c r="EX74" i="2"/>
  <c r="FJ74" i="2"/>
  <c r="LV74" i="2"/>
  <c r="SV74" i="2"/>
  <c r="UE74" i="2" s="1"/>
  <c r="FW79" i="2"/>
  <c r="FV79" i="2"/>
  <c r="JR81" i="2"/>
  <c r="PV81" i="2"/>
  <c r="IZ82" i="2"/>
  <c r="IY82" i="2"/>
  <c r="IX82" i="2"/>
  <c r="PD82" i="2"/>
  <c r="PC82" i="2"/>
  <c r="PB82" i="2"/>
  <c r="GX83" i="2"/>
  <c r="CP83" i="2"/>
  <c r="CO83" i="2"/>
  <c r="CV83" i="2"/>
  <c r="CN83" i="2"/>
  <c r="CU83" i="2"/>
  <c r="CT83" i="2"/>
  <c r="CS83" i="2"/>
  <c r="CR83" i="2"/>
  <c r="CQ83" i="2"/>
  <c r="BT84" i="2"/>
  <c r="BV84" i="2"/>
  <c r="BU84" i="2"/>
  <c r="MB85" i="2"/>
  <c r="OJ88" i="2"/>
  <c r="OI88" i="2"/>
  <c r="OH88" i="2"/>
  <c r="PD88" i="2"/>
  <c r="PC88" i="2"/>
  <c r="PB88" i="2"/>
  <c r="HA95" i="2"/>
  <c r="HB95" i="2" s="1"/>
  <c r="GG95" i="2"/>
  <c r="GH95" i="2" s="1"/>
  <c r="EW63" i="1" s="1"/>
  <c r="EV63" i="1" s="1"/>
  <c r="AM95" i="2"/>
  <c r="SI96" i="2"/>
  <c r="TR96" i="2" s="1"/>
  <c r="SQ96" i="2"/>
  <c r="TZ96" i="2" s="1"/>
  <c r="GK61" i="2"/>
  <c r="GL61" i="2" s="1"/>
  <c r="GN61" i="2" s="1"/>
  <c r="GM61" i="2" s="1"/>
  <c r="GO61" i="2" s="1"/>
  <c r="SH62" i="2"/>
  <c r="TQ62" i="2" s="1"/>
  <c r="SP62" i="2"/>
  <c r="TY62" i="2" s="1"/>
  <c r="SX62" i="2"/>
  <c r="UG62" i="2" s="1"/>
  <c r="AP64" i="2"/>
  <c r="SN64" i="2" s="1"/>
  <c r="TW64" i="2" s="1"/>
  <c r="DL64" i="2"/>
  <c r="FQ64" i="2"/>
  <c r="AP65" i="2"/>
  <c r="SM65" i="2" s="1"/>
  <c r="TV65" i="2" s="1"/>
  <c r="FQ65" i="2"/>
  <c r="AP66" i="2"/>
  <c r="AQ66" i="2" s="1"/>
  <c r="GN66" i="2"/>
  <c r="EW69" i="2"/>
  <c r="EX69" i="2" s="1"/>
  <c r="EZ69" i="2" s="1"/>
  <c r="GK70" i="2"/>
  <c r="GL70" i="2" s="1"/>
  <c r="GL68" i="2" s="1"/>
  <c r="EC72" i="2"/>
  <c r="ED72" i="2" s="1"/>
  <c r="EF72" i="2" s="1"/>
  <c r="EE72" i="2" s="1"/>
  <c r="EG72" i="2" s="1"/>
  <c r="GK73" i="2"/>
  <c r="GL73" i="2" s="1"/>
  <c r="GN73" i="2" s="1"/>
  <c r="KL81" i="2"/>
  <c r="QP81" i="2"/>
  <c r="JR82" i="2"/>
  <c r="JT82" i="2"/>
  <c r="JS82" i="2"/>
  <c r="PV82" i="2"/>
  <c r="PX82" i="2"/>
  <c r="PW82" i="2"/>
  <c r="IF83" i="2"/>
  <c r="IE83" i="2"/>
  <c r="ID83" i="2"/>
  <c r="OJ83" i="2"/>
  <c r="OI83" i="2"/>
  <c r="OH83" i="2"/>
  <c r="AP84" i="2"/>
  <c r="SO84" i="2" s="1"/>
  <c r="TX84" i="2" s="1"/>
  <c r="GW84" i="2"/>
  <c r="AI84" i="2"/>
  <c r="I61" i="1" s="1"/>
  <c r="EJ84" i="2"/>
  <c r="EI84" i="2"/>
  <c r="EH84" i="2"/>
  <c r="QP84" i="2"/>
  <c r="QR84" i="2"/>
  <c r="QQ84" i="2"/>
  <c r="EJ88" i="2"/>
  <c r="EI88" i="2"/>
  <c r="EH88" i="2"/>
  <c r="MV88" i="2"/>
  <c r="MU88" i="2"/>
  <c r="MT88" i="2"/>
  <c r="NP88" i="2"/>
  <c r="NO88" i="2"/>
  <c r="NN88" i="2"/>
  <c r="CP89" i="2"/>
  <c r="BV91" i="2"/>
  <c r="BU91" i="2"/>
  <c r="BT91" i="2"/>
  <c r="EI94" i="2"/>
  <c r="EH94" i="2"/>
  <c r="OI94" i="2"/>
  <c r="OH94" i="2"/>
  <c r="AJ58" i="2"/>
  <c r="BN58" i="2"/>
  <c r="EL58" i="2"/>
  <c r="HX58" i="2"/>
  <c r="IH58" i="2"/>
  <c r="JL58" i="2"/>
  <c r="JV58" i="2"/>
  <c r="KZ58" i="2"/>
  <c r="LJ58" i="2"/>
  <c r="MN58" i="2"/>
  <c r="MX58" i="2"/>
  <c r="OB58" i="2"/>
  <c r="OL58" i="2"/>
  <c r="PP58" i="2"/>
  <c r="PZ58" i="2"/>
  <c r="CH59" i="2"/>
  <c r="BC82" i="1" s="1"/>
  <c r="BB82" i="1" s="1"/>
  <c r="EL59" i="2"/>
  <c r="CY82" i="1" s="1"/>
  <c r="CX82" i="1" s="1"/>
  <c r="HX59" i="2"/>
  <c r="GM82" i="1" s="1"/>
  <c r="GL82" i="1" s="1"/>
  <c r="IH59" i="2"/>
  <c r="GU82" i="1" s="1"/>
  <c r="GT82" i="1" s="1"/>
  <c r="JL59" i="2"/>
  <c r="IA82" i="1" s="1"/>
  <c r="HZ82" i="1" s="1"/>
  <c r="JV59" i="2"/>
  <c r="II82" i="1" s="1"/>
  <c r="IH82" i="1" s="1"/>
  <c r="KZ59" i="2"/>
  <c r="JO82" i="1" s="1"/>
  <c r="JN82" i="1" s="1"/>
  <c r="LJ59" i="2"/>
  <c r="JW82" i="1" s="1"/>
  <c r="JV82" i="1" s="1"/>
  <c r="MN59" i="2"/>
  <c r="LC82" i="1" s="1"/>
  <c r="LB82" i="1" s="1"/>
  <c r="MX59" i="2"/>
  <c r="LK82" i="1" s="1"/>
  <c r="LJ82" i="1" s="1"/>
  <c r="OB59" i="2"/>
  <c r="MQ82" i="1" s="1"/>
  <c r="MP82" i="1" s="1"/>
  <c r="OL59" i="2"/>
  <c r="MY82" i="1" s="1"/>
  <c r="MX82" i="1" s="1"/>
  <c r="PP59" i="2"/>
  <c r="OE82" i="1" s="1"/>
  <c r="OD82" i="1" s="1"/>
  <c r="PZ59" i="2"/>
  <c r="OM82" i="1" s="1"/>
  <c r="OL82" i="1" s="1"/>
  <c r="CU61" i="2"/>
  <c r="AQ62" i="2"/>
  <c r="ID62" i="2"/>
  <c r="JR62" i="2"/>
  <c r="LF62" i="2"/>
  <c r="MT62" i="2"/>
  <c r="OH62" i="2"/>
  <c r="PV62" i="2"/>
  <c r="SI62" i="2"/>
  <c r="TR62" i="2" s="1"/>
  <c r="SQ62" i="2"/>
  <c r="TZ62" i="2" s="1"/>
  <c r="SY62" i="2"/>
  <c r="UH62" i="2" s="1"/>
  <c r="GK64" i="2"/>
  <c r="GL64" i="2" s="1"/>
  <c r="GN64" i="2" s="1"/>
  <c r="GT64" i="2"/>
  <c r="HN64" i="2"/>
  <c r="IR64" i="2"/>
  <c r="JB64" i="2"/>
  <c r="KF64" i="2"/>
  <c r="KP64" i="2"/>
  <c r="LT64" i="2"/>
  <c r="MD64" i="2"/>
  <c r="NH64" i="2"/>
  <c r="NR64" i="2"/>
  <c r="OV64" i="2"/>
  <c r="PF64" i="2"/>
  <c r="QJ64" i="2"/>
  <c r="QT64" i="2"/>
  <c r="GK65" i="2"/>
  <c r="GL65" i="2" s="1"/>
  <c r="GN65" i="2" s="1"/>
  <c r="GM65" i="2" s="1"/>
  <c r="GO65" i="2" s="1"/>
  <c r="GT65" i="2"/>
  <c r="HN65" i="2"/>
  <c r="IR65" i="2"/>
  <c r="JB65" i="2"/>
  <c r="KF65" i="2"/>
  <c r="KP65" i="2"/>
  <c r="LT65" i="2"/>
  <c r="MD65" i="2"/>
  <c r="NH65" i="2"/>
  <c r="NR65" i="2"/>
  <c r="OV65" i="2"/>
  <c r="PF65" i="2"/>
  <c r="QJ65" i="2"/>
  <c r="QT65" i="2"/>
  <c r="DI66" i="2"/>
  <c r="DJ66" i="2" s="1"/>
  <c r="DL66" i="2" s="1"/>
  <c r="AT67" i="2"/>
  <c r="AW67" i="2" s="1"/>
  <c r="DN67" i="2"/>
  <c r="GL67" i="2"/>
  <c r="GN67" i="2" s="1"/>
  <c r="IX67" i="2"/>
  <c r="IX63" i="2" s="1"/>
  <c r="KL67" i="2"/>
  <c r="KL63" i="2" s="1"/>
  <c r="LZ67" i="2"/>
  <c r="LZ63" i="2" s="1"/>
  <c r="NN67" i="2"/>
  <c r="NN63" i="2" s="1"/>
  <c r="PB67" i="2"/>
  <c r="PB63" i="2" s="1"/>
  <c r="QP67" i="2"/>
  <c r="QP63" i="2" s="1"/>
  <c r="TC67" i="2"/>
  <c r="UL67" i="2" s="1"/>
  <c r="SL68" i="2"/>
  <c r="TU68" i="2" s="1"/>
  <c r="ST68" i="2"/>
  <c r="UC68" i="2" s="1"/>
  <c r="UP68" i="2" s="1"/>
  <c r="TB68" i="2"/>
  <c r="UK68" i="2" s="1"/>
  <c r="CJ69" i="2"/>
  <c r="FQ69" i="2"/>
  <c r="FZ69" i="2"/>
  <c r="HZ69" i="2"/>
  <c r="IN69" i="2"/>
  <c r="JN69" i="2"/>
  <c r="KB69" i="2"/>
  <c r="LB69" i="2"/>
  <c r="LP69" i="2"/>
  <c r="MP69" i="2"/>
  <c r="ND69" i="2"/>
  <c r="OD69" i="2"/>
  <c r="OR69" i="2"/>
  <c r="PR69" i="2"/>
  <c r="QF69" i="2"/>
  <c r="RF69" i="2"/>
  <c r="BH70" i="2"/>
  <c r="HR70" i="2"/>
  <c r="ID70" i="2"/>
  <c r="JF70" i="2"/>
  <c r="JF68" i="2" s="1"/>
  <c r="HU14" i="1" s="1"/>
  <c r="JR70" i="2"/>
  <c r="KT70" i="2"/>
  <c r="LF70" i="2"/>
  <c r="MH70" i="2"/>
  <c r="MT70" i="2"/>
  <c r="NV70" i="2"/>
  <c r="OH70" i="2"/>
  <c r="PJ70" i="2"/>
  <c r="PJ68" i="2" s="1"/>
  <c r="NY14" i="1" s="1"/>
  <c r="PV70" i="2"/>
  <c r="RI70" i="2"/>
  <c r="AN71" i="2"/>
  <c r="CI72" i="2"/>
  <c r="EW72" i="2"/>
  <c r="EX72" i="2" s="1"/>
  <c r="EZ72" i="2" s="1"/>
  <c r="EY72" i="2" s="1"/>
  <c r="FA72" i="2" s="1"/>
  <c r="FF72" i="2"/>
  <c r="HZ72" i="2"/>
  <c r="IN72" i="2"/>
  <c r="JN72" i="2"/>
  <c r="KB72" i="2"/>
  <c r="LB72" i="2"/>
  <c r="LP72" i="2"/>
  <c r="MP72" i="2"/>
  <c r="ND72" i="2"/>
  <c r="OD72" i="2"/>
  <c r="OR72" i="2"/>
  <c r="PR72" i="2"/>
  <c r="QF72" i="2"/>
  <c r="RF72" i="2"/>
  <c r="O73" i="2"/>
  <c r="BH73" i="2"/>
  <c r="AC58" i="1" s="1"/>
  <c r="HN73" i="2"/>
  <c r="GA58" i="1" s="1"/>
  <c r="FZ58" i="1" s="1"/>
  <c r="IR73" i="2"/>
  <c r="HG58" i="1" s="1"/>
  <c r="HF58" i="1" s="1"/>
  <c r="JB73" i="2"/>
  <c r="HO58" i="1" s="1"/>
  <c r="HN58" i="1" s="1"/>
  <c r="KF73" i="2"/>
  <c r="IU58" i="1" s="1"/>
  <c r="IT58" i="1" s="1"/>
  <c r="KP73" i="2"/>
  <c r="JC58" i="1" s="1"/>
  <c r="JB58" i="1" s="1"/>
  <c r="LT73" i="2"/>
  <c r="KI58" i="1" s="1"/>
  <c r="KH58" i="1" s="1"/>
  <c r="MD73" i="2"/>
  <c r="KQ58" i="1" s="1"/>
  <c r="KP58" i="1" s="1"/>
  <c r="NH73" i="2"/>
  <c r="LW58" i="1" s="1"/>
  <c r="LV58" i="1" s="1"/>
  <c r="NR73" i="2"/>
  <c r="ME58" i="1" s="1"/>
  <c r="MD58" i="1" s="1"/>
  <c r="OV73" i="2"/>
  <c r="NK58" i="1" s="1"/>
  <c r="NJ58" i="1" s="1"/>
  <c r="PF73" i="2"/>
  <c r="NS58" i="1" s="1"/>
  <c r="NR58" i="1" s="1"/>
  <c r="QJ73" i="2"/>
  <c r="OY58" i="1" s="1"/>
  <c r="OX58" i="1" s="1"/>
  <c r="QT73" i="2"/>
  <c r="PG58" i="1" s="1"/>
  <c r="PF58" i="1" s="1"/>
  <c r="PZ74" i="2"/>
  <c r="PP74" i="2"/>
  <c r="OL74" i="2"/>
  <c r="OB74" i="2"/>
  <c r="MX74" i="2"/>
  <c r="MN74" i="2"/>
  <c r="LJ74" i="2"/>
  <c r="KZ74" i="2"/>
  <c r="JV74" i="2"/>
  <c r="JL74" i="2"/>
  <c r="IH74" i="2"/>
  <c r="HX74" i="2"/>
  <c r="GH74" i="2"/>
  <c r="QN74" i="2"/>
  <c r="PN74" i="2"/>
  <c r="OZ74" i="2"/>
  <c r="NZ74" i="2"/>
  <c r="NL74" i="2"/>
  <c r="ML74" i="2"/>
  <c r="LX74" i="2"/>
  <c r="KX74" i="2"/>
  <c r="KJ74" i="2"/>
  <c r="JJ74" i="2"/>
  <c r="IV74" i="2"/>
  <c r="HV74" i="2"/>
  <c r="DR74" i="2"/>
  <c r="PJ74" i="2"/>
  <c r="NV74" i="2"/>
  <c r="MH74" i="2"/>
  <c r="KT74" i="2"/>
  <c r="JF74" i="2"/>
  <c r="HR74" i="2"/>
  <c r="QT74" i="2"/>
  <c r="QJ74" i="2"/>
  <c r="PF74" i="2"/>
  <c r="OV74" i="2"/>
  <c r="NR74" i="2"/>
  <c r="NH74" i="2"/>
  <c r="MD74" i="2"/>
  <c r="LT74" i="2"/>
  <c r="KP74" i="2"/>
  <c r="KF74" i="2"/>
  <c r="JB74" i="2"/>
  <c r="IR74" i="2"/>
  <c r="HN74" i="2"/>
  <c r="GD74" i="2"/>
  <c r="ER74" i="2"/>
  <c r="ER68" i="2" s="1"/>
  <c r="DG14" i="1" s="1"/>
  <c r="DF14" i="1" s="1"/>
  <c r="QH74" i="2"/>
  <c r="PT74" i="2"/>
  <c r="OT74" i="2"/>
  <c r="OF74" i="2"/>
  <c r="NF74" i="2"/>
  <c r="MR74" i="2"/>
  <c r="LR74" i="2"/>
  <c r="LD74" i="2"/>
  <c r="KD74" i="2"/>
  <c r="JP74" i="2"/>
  <c r="IP74" i="2"/>
  <c r="IB74" i="2"/>
  <c r="GT74" i="2"/>
  <c r="QF74" i="2"/>
  <c r="PR74" i="2"/>
  <c r="OR74" i="2"/>
  <c r="OD74" i="2"/>
  <c r="ND74" i="2"/>
  <c r="MP74" i="2"/>
  <c r="LP74" i="2"/>
  <c r="LB74" i="2"/>
  <c r="KB74" i="2"/>
  <c r="JN74" i="2"/>
  <c r="IN74" i="2"/>
  <c r="HZ74" i="2"/>
  <c r="GJ74" i="2"/>
  <c r="GJ68" i="2" s="1"/>
  <c r="EY14" i="1" s="1"/>
  <c r="EX14" i="1" s="1"/>
  <c r="FZ74" i="2"/>
  <c r="EP74" i="2"/>
  <c r="DD74" i="2"/>
  <c r="DL74" i="2" s="1"/>
  <c r="DK74" i="2" s="1"/>
  <c r="QD74" i="2"/>
  <c r="OP74" i="2"/>
  <c r="NB74" i="2"/>
  <c r="LN74" i="2"/>
  <c r="JZ74" i="2"/>
  <c r="IL74" i="2"/>
  <c r="FF74" i="2"/>
  <c r="BL74" i="2"/>
  <c r="HA74" i="2"/>
  <c r="HB74" i="2" s="1"/>
  <c r="AM74" i="2"/>
  <c r="BJ74" i="2"/>
  <c r="BR74" i="2" s="1"/>
  <c r="BQ74" i="2" s="1"/>
  <c r="BS74" i="2" s="1"/>
  <c r="BX74" i="2"/>
  <c r="DX74" i="2"/>
  <c r="DX68" i="2" s="1"/>
  <c r="CM14" i="1" s="1"/>
  <c r="CL14" i="1" s="1"/>
  <c r="FN74" i="2"/>
  <c r="IT74" i="2"/>
  <c r="MJ74" i="2"/>
  <c r="SP74" i="2"/>
  <c r="TY74" i="2" s="1"/>
  <c r="SX74" i="2"/>
  <c r="UG74" i="2" s="1"/>
  <c r="GN75" i="2"/>
  <c r="GM75" i="2" s="1"/>
  <c r="GO75" i="2" s="1"/>
  <c r="EF76" i="2"/>
  <c r="EE76" i="2" s="1"/>
  <c r="EG76" i="2" s="1"/>
  <c r="GN77" i="2"/>
  <c r="GM77" i="2" s="1"/>
  <c r="GO77" i="2" s="1"/>
  <c r="AI78" i="2"/>
  <c r="GW78" i="2"/>
  <c r="EF78" i="2"/>
  <c r="EE78" i="2" s="1"/>
  <c r="EG78" i="2" s="1"/>
  <c r="AZ79" i="2"/>
  <c r="AU79" i="2"/>
  <c r="AT79" i="2"/>
  <c r="AW79" i="2" s="1"/>
  <c r="BA79" i="2"/>
  <c r="EH79" i="2"/>
  <c r="EI79" i="2"/>
  <c r="HH79" i="2"/>
  <c r="HG79" i="2" s="1"/>
  <c r="HI79" i="2" s="1"/>
  <c r="CD80" i="2"/>
  <c r="AY15" i="1" s="1"/>
  <c r="AX15" i="1" s="1"/>
  <c r="LF81" i="2"/>
  <c r="KN82" i="2"/>
  <c r="KM82" i="2"/>
  <c r="KL82" i="2"/>
  <c r="QR82" i="2"/>
  <c r="QQ82" i="2"/>
  <c r="QP82" i="2"/>
  <c r="PB84" i="2"/>
  <c r="PD84" i="2"/>
  <c r="PC84" i="2"/>
  <c r="PX84" i="2"/>
  <c r="PW84" i="2"/>
  <c r="PV84" i="2"/>
  <c r="DM85" i="2"/>
  <c r="AR85" i="2"/>
  <c r="IZ85" i="2"/>
  <c r="EJ86" i="2"/>
  <c r="BB86" i="2"/>
  <c r="DP86" i="2"/>
  <c r="DO86" i="2"/>
  <c r="DN86" i="2"/>
  <c r="DP88" i="2"/>
  <c r="DO88" i="2"/>
  <c r="DN88" i="2"/>
  <c r="HL88" i="2"/>
  <c r="HK88" i="2"/>
  <c r="HJ88" i="2"/>
  <c r="LH88" i="2"/>
  <c r="LG88" i="2"/>
  <c r="LF88" i="2"/>
  <c r="MB88" i="2"/>
  <c r="MA88" i="2"/>
  <c r="LZ88" i="2"/>
  <c r="IZ90" i="2"/>
  <c r="IY90" i="2"/>
  <c r="IY89" i="2" s="1"/>
  <c r="IX90" i="2"/>
  <c r="IX89" i="2" s="1"/>
  <c r="HC93" i="2"/>
  <c r="HD93" i="2" s="1"/>
  <c r="AO93" i="2"/>
  <c r="IE93" i="2"/>
  <c r="ID93" i="2"/>
  <c r="JS93" i="2"/>
  <c r="JR93" i="2"/>
  <c r="LG93" i="2"/>
  <c r="LF93" i="2"/>
  <c r="MU93" i="2"/>
  <c r="MT93" i="2"/>
  <c r="OI93" i="2"/>
  <c r="OH93" i="2"/>
  <c r="PW93" i="2"/>
  <c r="PV93" i="2"/>
  <c r="MU94" i="2"/>
  <c r="MT94" i="2"/>
  <c r="BU96" i="2"/>
  <c r="BV96" i="2"/>
  <c r="BT96" i="2"/>
  <c r="AP57" i="2"/>
  <c r="ST57" i="2" s="1"/>
  <c r="UC57" i="2" s="1"/>
  <c r="EW58" i="2"/>
  <c r="EX58" i="2" s="1"/>
  <c r="EZ58" i="2" s="1"/>
  <c r="EY58" i="2" s="1"/>
  <c r="FA58" i="2" s="1"/>
  <c r="FF58" i="2"/>
  <c r="FP58" i="2"/>
  <c r="IL58" i="2"/>
  <c r="JZ58" i="2"/>
  <c r="LN58" i="2"/>
  <c r="NB58" i="2"/>
  <c r="OP58" i="2"/>
  <c r="QD58" i="2"/>
  <c r="BD59" i="2"/>
  <c r="W82" i="1" s="1"/>
  <c r="V82" i="1" s="1"/>
  <c r="EW59" i="2"/>
  <c r="EX59" i="2" s="1"/>
  <c r="DI82" i="1" s="1"/>
  <c r="DH82" i="1" s="1"/>
  <c r="FF59" i="2"/>
  <c r="IL59" i="2"/>
  <c r="HA82" i="1" s="1"/>
  <c r="JZ59" i="2"/>
  <c r="IO82" i="1" s="1"/>
  <c r="LN59" i="2"/>
  <c r="KC82" i="1" s="1"/>
  <c r="NB59" i="2"/>
  <c r="LQ82" i="1" s="1"/>
  <c r="OP59" i="2"/>
  <c r="NE82" i="1" s="1"/>
  <c r="QD59" i="2"/>
  <c r="OS82" i="1" s="1"/>
  <c r="DI60" i="2"/>
  <c r="DJ60" i="2" s="1"/>
  <c r="CN61" i="2"/>
  <c r="CV61" i="2"/>
  <c r="ID61" i="2"/>
  <c r="JR61" i="2"/>
  <c r="LF61" i="2"/>
  <c r="MT61" i="2"/>
  <c r="OH61" i="2"/>
  <c r="PV61" i="2"/>
  <c r="IE62" i="2"/>
  <c r="JS62" i="2"/>
  <c r="LG62" i="2"/>
  <c r="MU62" i="2"/>
  <c r="OI62" i="2"/>
  <c r="PW62" i="2"/>
  <c r="SZ62" i="2"/>
  <c r="UI62" i="2" s="1"/>
  <c r="AV63" i="2"/>
  <c r="SY63" i="2"/>
  <c r="UH63" i="2" s="1"/>
  <c r="HR64" i="2"/>
  <c r="JF64" i="2"/>
  <c r="KT64" i="2"/>
  <c r="MH64" i="2"/>
  <c r="NV64" i="2"/>
  <c r="PJ64" i="2"/>
  <c r="HR65" i="2"/>
  <c r="JF65" i="2"/>
  <c r="KT65" i="2"/>
  <c r="MH65" i="2"/>
  <c r="NV65" i="2"/>
  <c r="PJ65" i="2"/>
  <c r="BN66" i="2"/>
  <c r="AI55" i="1" s="1"/>
  <c r="AH55" i="1" s="1"/>
  <c r="DO67" i="2"/>
  <c r="IY67" i="2"/>
  <c r="KM67" i="2"/>
  <c r="MA67" i="2"/>
  <c r="NO67" i="2"/>
  <c r="PC67" i="2"/>
  <c r="QQ67" i="2"/>
  <c r="TC68" i="2"/>
  <c r="UL68" i="2" s="1"/>
  <c r="N69" i="2"/>
  <c r="O69" i="2" s="1"/>
  <c r="QR69" i="2" s="1"/>
  <c r="CL69" i="2"/>
  <c r="GT69" i="2"/>
  <c r="IB69" i="2"/>
  <c r="IP69" i="2"/>
  <c r="JP69" i="2"/>
  <c r="KD69" i="2"/>
  <c r="LD69" i="2"/>
  <c r="LR69" i="2"/>
  <c r="MR69" i="2"/>
  <c r="NF69" i="2"/>
  <c r="OF69" i="2"/>
  <c r="OT69" i="2"/>
  <c r="PT69" i="2"/>
  <c r="QH69" i="2"/>
  <c r="RG69" i="2"/>
  <c r="BJ70" i="2"/>
  <c r="HT70" i="2"/>
  <c r="IE70" i="2"/>
  <c r="JH70" i="2"/>
  <c r="JS70" i="2"/>
  <c r="KV70" i="2"/>
  <c r="LG70" i="2"/>
  <c r="MJ70" i="2"/>
  <c r="MU70" i="2"/>
  <c r="NX70" i="2"/>
  <c r="OI70" i="2"/>
  <c r="PL70" i="2"/>
  <c r="PW70" i="2"/>
  <c r="RJ70" i="2"/>
  <c r="FZ72" i="2"/>
  <c r="HD72" i="2"/>
  <c r="IB72" i="2"/>
  <c r="IP72" i="2"/>
  <c r="JP72" i="2"/>
  <c r="KD72" i="2"/>
  <c r="LD72" i="2"/>
  <c r="LR72" i="2"/>
  <c r="MR72" i="2"/>
  <c r="NF72" i="2"/>
  <c r="OF72" i="2"/>
  <c r="OT72" i="2"/>
  <c r="PT72" i="2"/>
  <c r="QH72" i="2"/>
  <c r="BJ73" i="2"/>
  <c r="HR73" i="2"/>
  <c r="GG58" i="1" s="1"/>
  <c r="JF73" i="2"/>
  <c r="HU58" i="1" s="1"/>
  <c r="KT73" i="2"/>
  <c r="JI58" i="1" s="1"/>
  <c r="MH73" i="2"/>
  <c r="KW58" i="1" s="1"/>
  <c r="NV73" i="2"/>
  <c r="MK58" i="1" s="1"/>
  <c r="PJ73" i="2"/>
  <c r="NY58" i="1" s="1"/>
  <c r="SK74" i="2"/>
  <c r="TT74" i="2" s="1"/>
  <c r="HD74" i="2"/>
  <c r="BN74" i="2"/>
  <c r="CB74" i="2"/>
  <c r="CI74" i="2"/>
  <c r="DF74" i="2"/>
  <c r="DZ74" i="2"/>
  <c r="CO57" i="1" s="1"/>
  <c r="ET74" i="2"/>
  <c r="FP74" i="2"/>
  <c r="EE57" i="1" s="1"/>
  <c r="GZ74" i="2"/>
  <c r="KV74" i="2"/>
  <c r="SQ74" i="2"/>
  <c r="TZ74" i="2" s="1"/>
  <c r="BV75" i="2"/>
  <c r="BU75" i="2"/>
  <c r="BT75" i="2"/>
  <c r="DL75" i="2"/>
  <c r="DK75" i="2" s="1"/>
  <c r="MB79" i="2"/>
  <c r="ED80" i="2"/>
  <c r="FJ80" i="2"/>
  <c r="DY15" i="1" s="1"/>
  <c r="LZ81" i="2"/>
  <c r="SH82" i="2"/>
  <c r="TQ82" i="2" s="1"/>
  <c r="LF82" i="2"/>
  <c r="LH82" i="2"/>
  <c r="LG82" i="2"/>
  <c r="EF83" i="2"/>
  <c r="EE83" i="2" s="1"/>
  <c r="EG83" i="2" s="1"/>
  <c r="MV83" i="2"/>
  <c r="MU83" i="2"/>
  <c r="MT83" i="2"/>
  <c r="HA84" i="2"/>
  <c r="HB84" i="2" s="1"/>
  <c r="FQ61" i="1" s="1"/>
  <c r="FP61" i="1" s="1"/>
  <c r="AM84" i="2"/>
  <c r="M61" i="1" s="1"/>
  <c r="L61" i="1" s="1"/>
  <c r="NN84" i="2"/>
  <c r="NP84" i="2"/>
  <c r="NO84" i="2"/>
  <c r="OJ84" i="2"/>
  <c r="OI84" i="2"/>
  <c r="OH84" i="2"/>
  <c r="SM84" i="2"/>
  <c r="TV84" i="2" s="1"/>
  <c r="NP85" i="2"/>
  <c r="FC88" i="2"/>
  <c r="FB88" i="2"/>
  <c r="FD88" i="2"/>
  <c r="JT88" i="2"/>
  <c r="JS88" i="2"/>
  <c r="JR88" i="2"/>
  <c r="KN88" i="2"/>
  <c r="KM88" i="2"/>
  <c r="KL88" i="2"/>
  <c r="KN90" i="2"/>
  <c r="KM90" i="2"/>
  <c r="KM89" i="2" s="1"/>
  <c r="KL90" i="2"/>
  <c r="KL89" i="2" s="1"/>
  <c r="GR91" i="2"/>
  <c r="GQ91" i="2"/>
  <c r="GP91" i="2"/>
  <c r="ER92" i="2"/>
  <c r="DG17" i="1" s="1"/>
  <c r="DF17" i="1" s="1"/>
  <c r="BI94" i="2"/>
  <c r="BJ94" i="2" s="1"/>
  <c r="GY94" i="2"/>
  <c r="GZ94" i="2" s="1"/>
  <c r="AK94" i="2"/>
  <c r="LH94" i="2"/>
  <c r="LG94" i="2"/>
  <c r="LF94" i="2"/>
  <c r="BT95" i="2"/>
  <c r="AQ96" i="2"/>
  <c r="TB96" i="2"/>
  <c r="UK96" i="2" s="1"/>
  <c r="ST96" i="2"/>
  <c r="UC96" i="2" s="1"/>
  <c r="UP96" i="2" s="1"/>
  <c r="SL96" i="2"/>
  <c r="TU96" i="2" s="1"/>
  <c r="SZ96" i="2"/>
  <c r="UI96" i="2" s="1"/>
  <c r="SM96" i="2"/>
  <c r="TV96" i="2" s="1"/>
  <c r="TC96" i="2"/>
  <c r="UL96" i="2" s="1"/>
  <c r="TA96" i="2"/>
  <c r="UJ96" i="2" s="1"/>
  <c r="SY96" i="2"/>
  <c r="UH96" i="2" s="1"/>
  <c r="FZ58" i="2"/>
  <c r="IN58" i="2"/>
  <c r="KB58" i="2"/>
  <c r="LP58" i="2"/>
  <c r="ND58" i="2"/>
  <c r="OR58" i="2"/>
  <c r="BX59" i="2"/>
  <c r="AQ82" i="1" s="1"/>
  <c r="AP82" i="1" s="1"/>
  <c r="FZ59" i="2"/>
  <c r="EM82" i="1" s="1"/>
  <c r="EL82" i="1" s="1"/>
  <c r="IN59" i="2"/>
  <c r="HC82" i="1" s="1"/>
  <c r="HB82" i="1" s="1"/>
  <c r="KB59" i="2"/>
  <c r="IQ82" i="1" s="1"/>
  <c r="IP82" i="1" s="1"/>
  <c r="LP59" i="2"/>
  <c r="KE82" i="1" s="1"/>
  <c r="KD82" i="1" s="1"/>
  <c r="ND59" i="2"/>
  <c r="LS82" i="1" s="1"/>
  <c r="LR82" i="1" s="1"/>
  <c r="OR59" i="2"/>
  <c r="NG82" i="1" s="1"/>
  <c r="NF82" i="1" s="1"/>
  <c r="BK60" i="2"/>
  <c r="BL60" i="2" s="1"/>
  <c r="BI61" i="2"/>
  <c r="BJ61" i="2" s="1"/>
  <c r="GX64" i="2"/>
  <c r="HT64" i="2"/>
  <c r="IT64" i="2"/>
  <c r="JH64" i="2"/>
  <c r="KH64" i="2"/>
  <c r="KV64" i="2"/>
  <c r="LV64" i="2"/>
  <c r="LV63" i="2" s="1"/>
  <c r="MJ64" i="2"/>
  <c r="NJ64" i="2"/>
  <c r="NJ63" i="2" s="1"/>
  <c r="NX64" i="2"/>
  <c r="OX64" i="2"/>
  <c r="PL64" i="2"/>
  <c r="GX65" i="2"/>
  <c r="HT65" i="2"/>
  <c r="IT65" i="2"/>
  <c r="JH65" i="2"/>
  <c r="KH65" i="2"/>
  <c r="KV65" i="2"/>
  <c r="LV65" i="2"/>
  <c r="MJ65" i="2"/>
  <c r="NJ65" i="2"/>
  <c r="NX65" i="2"/>
  <c r="OX65" i="2"/>
  <c r="PL65" i="2"/>
  <c r="SG67" i="2"/>
  <c r="TP67" i="2" s="1"/>
  <c r="UN67" i="2" s="1"/>
  <c r="SO67" i="2"/>
  <c r="TX67" i="2" s="1"/>
  <c r="SN68" i="2"/>
  <c r="TW68" i="2" s="1"/>
  <c r="GD69" i="2"/>
  <c r="HN69" i="2"/>
  <c r="IR69" i="2"/>
  <c r="JB69" i="2"/>
  <c r="KF69" i="2"/>
  <c r="KP69" i="2"/>
  <c r="LT69" i="2"/>
  <c r="MD69" i="2"/>
  <c r="NH69" i="2"/>
  <c r="NR69" i="2"/>
  <c r="OV69" i="2"/>
  <c r="PF69" i="2"/>
  <c r="QJ69" i="2"/>
  <c r="QT69" i="2"/>
  <c r="RH69" i="2"/>
  <c r="BL70" i="2"/>
  <c r="CF70" i="2"/>
  <c r="CX70" i="2"/>
  <c r="ET70" i="2"/>
  <c r="GF70" i="2"/>
  <c r="GF68" i="2" s="1"/>
  <c r="EU14" i="1" s="1"/>
  <c r="ET14" i="1" s="1"/>
  <c r="HV70" i="2"/>
  <c r="IV70" i="2"/>
  <c r="JJ70" i="2"/>
  <c r="KJ70" i="2"/>
  <c r="KX70" i="2"/>
  <c r="LX70" i="2"/>
  <c r="ML70" i="2"/>
  <c r="NL70" i="2"/>
  <c r="NZ70" i="2"/>
  <c r="OZ70" i="2"/>
  <c r="PN70" i="2"/>
  <c r="QN70" i="2"/>
  <c r="RC70" i="2"/>
  <c r="FJ72" i="2"/>
  <c r="DY57" i="1" s="1"/>
  <c r="GT72" i="2"/>
  <c r="HN72" i="2"/>
  <c r="IR72" i="2"/>
  <c r="JB72" i="2"/>
  <c r="KF72" i="2"/>
  <c r="KP72" i="2"/>
  <c r="LT72" i="2"/>
  <c r="MD72" i="2"/>
  <c r="NH72" i="2"/>
  <c r="NR72" i="2"/>
  <c r="OV72" i="2"/>
  <c r="PF72" i="2"/>
  <c r="QJ72" i="2"/>
  <c r="BL73" i="2"/>
  <c r="AG58" i="1" s="1"/>
  <c r="AF58" i="1" s="1"/>
  <c r="CF73" i="2"/>
  <c r="BA58" i="1" s="1"/>
  <c r="AZ58" i="1" s="1"/>
  <c r="CX73" i="2"/>
  <c r="BK58" i="1" s="1"/>
  <c r="BJ58" i="1" s="1"/>
  <c r="HT73" i="2"/>
  <c r="GI58" i="1" s="1"/>
  <c r="GH58" i="1" s="1"/>
  <c r="IE73" i="2"/>
  <c r="IT73" i="2"/>
  <c r="JH73" i="2"/>
  <c r="HW58" i="1" s="1"/>
  <c r="HV58" i="1" s="1"/>
  <c r="JS73" i="2"/>
  <c r="KH73" i="2"/>
  <c r="KV73" i="2"/>
  <c r="JK58" i="1" s="1"/>
  <c r="JJ58" i="1" s="1"/>
  <c r="LG73" i="2"/>
  <c r="LV73" i="2"/>
  <c r="MJ73" i="2"/>
  <c r="KY58" i="1" s="1"/>
  <c r="KX58" i="1" s="1"/>
  <c r="MU73" i="2"/>
  <c r="NJ73" i="2"/>
  <c r="NX73" i="2"/>
  <c r="MM58" i="1" s="1"/>
  <c r="ML58" i="1" s="1"/>
  <c r="OI73" i="2"/>
  <c r="OX73" i="2"/>
  <c r="PL73" i="2"/>
  <c r="OA58" i="1" s="1"/>
  <c r="NZ58" i="1" s="1"/>
  <c r="SL74" i="2"/>
  <c r="TU74" i="2" s="1"/>
  <c r="JH74" i="2"/>
  <c r="EZ77" i="2"/>
  <c r="EY77" i="2" s="1"/>
  <c r="FA77" i="2" s="1"/>
  <c r="DX80" i="2"/>
  <c r="CM15" i="1" s="1"/>
  <c r="CL15" i="1" s="1"/>
  <c r="EF81" i="2"/>
  <c r="MT81" i="2"/>
  <c r="SI82" i="2"/>
  <c r="TR82" i="2" s="1"/>
  <c r="EF82" i="2"/>
  <c r="EE82" i="2" s="1"/>
  <c r="EG82" i="2" s="1"/>
  <c r="MB82" i="2"/>
  <c r="MA82" i="2"/>
  <c r="LZ82" i="2"/>
  <c r="FS84" i="2"/>
  <c r="FR84" i="2"/>
  <c r="LZ84" i="2"/>
  <c r="MB84" i="2"/>
  <c r="MA84" i="2"/>
  <c r="MV84" i="2"/>
  <c r="MU84" i="2"/>
  <c r="MT84" i="2"/>
  <c r="SN84" i="2"/>
  <c r="TW84" i="2" s="1"/>
  <c r="SV84" i="2"/>
  <c r="UE84" i="2" s="1"/>
  <c r="FD86" i="2"/>
  <c r="FC86" i="2"/>
  <c r="FB86" i="2"/>
  <c r="IF88" i="2"/>
  <c r="IE88" i="2"/>
  <c r="ID88" i="2"/>
  <c r="IZ88" i="2"/>
  <c r="IY88" i="2"/>
  <c r="IX88" i="2"/>
  <c r="BR89" i="2"/>
  <c r="AM16" i="1" s="1"/>
  <c r="AL16" i="1" s="1"/>
  <c r="BQ90" i="2"/>
  <c r="BS90" i="2" s="1"/>
  <c r="EZ90" i="2"/>
  <c r="MB90" i="2"/>
  <c r="MB89" i="2" s="1"/>
  <c r="MA90" i="2"/>
  <c r="MA89" i="2" s="1"/>
  <c r="LZ90" i="2"/>
  <c r="LZ89" i="2" s="1"/>
  <c r="HK91" i="2"/>
  <c r="HJ91" i="2"/>
  <c r="HL91" i="2"/>
  <c r="QQ93" i="2"/>
  <c r="PC93" i="2"/>
  <c r="NO93" i="2"/>
  <c r="MA93" i="2"/>
  <c r="KM93" i="2"/>
  <c r="IY93" i="2"/>
  <c r="O93" i="2"/>
  <c r="JT93" i="2" s="1"/>
  <c r="RB94" i="2"/>
  <c r="RA94" i="2" s="1"/>
  <c r="GX94" i="2"/>
  <c r="JS94" i="2"/>
  <c r="JR94" i="2"/>
  <c r="RB95" i="2"/>
  <c r="RA95" i="2" s="1"/>
  <c r="EF95" i="2"/>
  <c r="EE95" i="2" s="1"/>
  <c r="EG95" i="2" s="1"/>
  <c r="SU96" i="2"/>
  <c r="UD96" i="2" s="1"/>
  <c r="UR96" i="2" s="1"/>
  <c r="IX74" i="2"/>
  <c r="KL74" i="2"/>
  <c r="LZ74" i="2"/>
  <c r="NN74" i="2"/>
  <c r="PB74" i="2"/>
  <c r="QP74" i="2"/>
  <c r="AO75" i="2"/>
  <c r="BH75" i="2"/>
  <c r="CF75" i="2"/>
  <c r="DR75" i="2"/>
  <c r="AH76" i="2"/>
  <c r="DB76" i="2"/>
  <c r="DL76" i="2" s="1"/>
  <c r="DK76" i="2" s="1"/>
  <c r="AI77" i="2"/>
  <c r="BI77" i="2"/>
  <c r="BJ77" i="2" s="1"/>
  <c r="DV77" i="2"/>
  <c r="CK57" i="1" s="1"/>
  <c r="AJ78" i="2"/>
  <c r="DH78" i="2"/>
  <c r="O79" i="2"/>
  <c r="KN79" i="2" s="1"/>
  <c r="AS79" i="2"/>
  <c r="CN79" i="2"/>
  <c r="CV79" i="2"/>
  <c r="IF79" i="2"/>
  <c r="JT79" i="2"/>
  <c r="LH79" i="2"/>
  <c r="MV79" i="2"/>
  <c r="OJ79" i="2"/>
  <c r="PX79" i="2"/>
  <c r="TA79" i="2"/>
  <c r="UJ79" i="2" s="1"/>
  <c r="SZ80" i="2"/>
  <c r="UI80" i="2" s="1"/>
  <c r="BX81" i="2"/>
  <c r="CI81" i="2"/>
  <c r="DV81" i="2"/>
  <c r="FF81" i="2"/>
  <c r="HZ81" i="2"/>
  <c r="HZ80" i="2" s="1"/>
  <c r="IN81" i="2"/>
  <c r="JN81" i="2"/>
  <c r="KB81" i="2"/>
  <c r="LB81" i="2"/>
  <c r="LP81" i="2"/>
  <c r="MP81" i="2"/>
  <c r="ND81" i="2"/>
  <c r="OD81" i="2"/>
  <c r="OD80" i="2" s="1"/>
  <c r="OR81" i="2"/>
  <c r="PR81" i="2"/>
  <c r="QF81" i="2"/>
  <c r="RF81" i="2"/>
  <c r="BH82" i="2"/>
  <c r="GX82" i="2"/>
  <c r="HH82" i="2" s="1"/>
  <c r="HG82" i="2" s="1"/>
  <c r="HI82" i="2" s="1"/>
  <c r="HT82" i="2"/>
  <c r="IT82" i="2"/>
  <c r="JH82" i="2"/>
  <c r="KH82" i="2"/>
  <c r="KV82" i="2"/>
  <c r="LV82" i="2"/>
  <c r="MJ82" i="2"/>
  <c r="NJ82" i="2"/>
  <c r="NX82" i="2"/>
  <c r="OX82" i="2"/>
  <c r="PL82" i="2"/>
  <c r="QL82" i="2"/>
  <c r="DB83" i="2"/>
  <c r="DL83" i="2" s="1"/>
  <c r="DK83" i="2" s="1"/>
  <c r="HA83" i="2"/>
  <c r="HB83" i="2" s="1"/>
  <c r="FQ60" i="1" s="1"/>
  <c r="IW83" i="2"/>
  <c r="KK83" i="2"/>
  <c r="LY83" i="2"/>
  <c r="NM83" i="2"/>
  <c r="PA83" i="2"/>
  <c r="QO83" i="2"/>
  <c r="CJ84" i="2"/>
  <c r="EP84" i="2"/>
  <c r="DE61" i="1" s="1"/>
  <c r="HC84" i="2"/>
  <c r="HD84" i="2" s="1"/>
  <c r="FS61" i="1" s="1"/>
  <c r="FR61" i="1" s="1"/>
  <c r="HZ84" i="2"/>
  <c r="JN84" i="2"/>
  <c r="LB84" i="2"/>
  <c r="MP84" i="2"/>
  <c r="OD84" i="2"/>
  <c r="PR84" i="2"/>
  <c r="AO85" i="2"/>
  <c r="BG85" i="2"/>
  <c r="CM85" i="2"/>
  <c r="GD85" i="2"/>
  <c r="GN85" i="2" s="1"/>
  <c r="GM85" i="2" s="1"/>
  <c r="GO85" i="2" s="1"/>
  <c r="GW85" i="2"/>
  <c r="HN85" i="2"/>
  <c r="IC85" i="2"/>
  <c r="IR85" i="2"/>
  <c r="JB85" i="2"/>
  <c r="JQ85" i="2"/>
  <c r="KF85" i="2"/>
  <c r="KP85" i="2"/>
  <c r="LE85" i="2"/>
  <c r="LT85" i="2"/>
  <c r="MD85" i="2"/>
  <c r="MS85" i="2"/>
  <c r="NH85" i="2"/>
  <c r="NR85" i="2"/>
  <c r="OG85" i="2"/>
  <c r="OV85" i="2"/>
  <c r="PF85" i="2"/>
  <c r="PU85" i="2"/>
  <c r="QJ85" i="2"/>
  <c r="QT85" i="2"/>
  <c r="AK86" i="2"/>
  <c r="BJ86" i="2"/>
  <c r="BR86" i="2" s="1"/>
  <c r="BQ86" i="2" s="1"/>
  <c r="BS86" i="2" s="1"/>
  <c r="CF86" i="2"/>
  <c r="DB86" i="2"/>
  <c r="EP86" i="2"/>
  <c r="FZ86" i="2"/>
  <c r="GO86" i="2"/>
  <c r="HD86" i="2"/>
  <c r="HN86" i="2"/>
  <c r="CM87" i="2"/>
  <c r="FS88" i="2"/>
  <c r="GQ88" i="2"/>
  <c r="SY88" i="2"/>
  <c r="UH88" i="2" s="1"/>
  <c r="SY89" i="2"/>
  <c r="UH89" i="2" s="1"/>
  <c r="AN90" i="2"/>
  <c r="CQ90" i="2"/>
  <c r="CQ89" i="2" s="1"/>
  <c r="DB90" i="2"/>
  <c r="DB89" i="2" s="1"/>
  <c r="BQ16" i="1" s="1"/>
  <c r="EC90" i="2"/>
  <c r="ED90" i="2" s="1"/>
  <c r="ED89" i="2" s="1"/>
  <c r="HA90" i="2"/>
  <c r="HB90" i="2" s="1"/>
  <c r="HB89" i="2" s="1"/>
  <c r="FQ16" i="1" s="1"/>
  <c r="FP16" i="1" s="1"/>
  <c r="DP91" i="2"/>
  <c r="IZ91" i="2"/>
  <c r="KN91" i="2"/>
  <c r="MB91" i="2"/>
  <c r="NP91" i="2"/>
  <c r="PD91" i="2"/>
  <c r="QR91" i="2"/>
  <c r="SG91" i="2"/>
  <c r="TP91" i="2" s="1"/>
  <c r="UN91" i="2" s="1"/>
  <c r="DZ93" i="2"/>
  <c r="FL93" i="2"/>
  <c r="HR93" i="2"/>
  <c r="JF93" i="2"/>
  <c r="KT93" i="2"/>
  <c r="MH93" i="2"/>
  <c r="NV93" i="2"/>
  <c r="PJ93" i="2"/>
  <c r="HR94" i="2"/>
  <c r="JF94" i="2"/>
  <c r="KT94" i="2"/>
  <c r="MH94" i="2"/>
  <c r="NV94" i="2"/>
  <c r="PJ94" i="2"/>
  <c r="QF95" i="2"/>
  <c r="OR95" i="2"/>
  <c r="ND95" i="2"/>
  <c r="LP95" i="2"/>
  <c r="KB95" i="2"/>
  <c r="IN95" i="2"/>
  <c r="PZ95" i="2"/>
  <c r="PP95" i="2"/>
  <c r="OL95" i="2"/>
  <c r="OB95" i="2"/>
  <c r="MX95" i="2"/>
  <c r="MN95" i="2"/>
  <c r="LJ95" i="2"/>
  <c r="KZ95" i="2"/>
  <c r="JV95" i="2"/>
  <c r="JL95" i="2"/>
  <c r="IH95" i="2"/>
  <c r="HX95" i="2"/>
  <c r="QT95" i="2"/>
  <c r="PG63" i="1" s="1"/>
  <c r="PF63" i="1" s="1"/>
  <c r="QJ95" i="2"/>
  <c r="PF95" i="2"/>
  <c r="OV95" i="2"/>
  <c r="NR95" i="2"/>
  <c r="NH95" i="2"/>
  <c r="MD95" i="2"/>
  <c r="LT95" i="2"/>
  <c r="KP95" i="2"/>
  <c r="KF95" i="2"/>
  <c r="JB95" i="2"/>
  <c r="IR95" i="2"/>
  <c r="HN95" i="2"/>
  <c r="BN95" i="2"/>
  <c r="DB95" i="2"/>
  <c r="DL95" i="2" s="1"/>
  <c r="DK95" i="2" s="1"/>
  <c r="EC95" i="2"/>
  <c r="ED95" i="2" s="1"/>
  <c r="EL95" i="2"/>
  <c r="EV95" i="2"/>
  <c r="DK63" i="1" s="1"/>
  <c r="DJ63" i="1" s="1"/>
  <c r="HV95" i="2"/>
  <c r="JN95" i="2"/>
  <c r="JQ95" i="2"/>
  <c r="KH95" i="2"/>
  <c r="LD95" i="2"/>
  <c r="LX95" i="2"/>
  <c r="NN95" i="2"/>
  <c r="EW96" i="2"/>
  <c r="EX96" i="2" s="1"/>
  <c r="FV96" i="2"/>
  <c r="NM96" i="2"/>
  <c r="NJ96" i="2"/>
  <c r="EF97" i="2"/>
  <c r="EE97" i="2" s="1"/>
  <c r="EG97" i="2" s="1"/>
  <c r="MV97" i="2"/>
  <c r="MU97" i="2"/>
  <c r="MT97" i="2"/>
  <c r="SI97" i="2"/>
  <c r="TR97" i="2" s="1"/>
  <c r="SQ97" i="2"/>
  <c r="TZ97" i="2" s="1"/>
  <c r="IF98" i="2"/>
  <c r="SK98" i="2"/>
  <c r="TT98" i="2" s="1"/>
  <c r="KN99" i="2"/>
  <c r="KM99" i="2"/>
  <c r="KL99" i="2"/>
  <c r="SN99" i="2"/>
  <c r="TW99" i="2" s="1"/>
  <c r="CM102" i="2"/>
  <c r="CJ102" i="2"/>
  <c r="EZ103" i="2"/>
  <c r="EY103" i="2" s="1"/>
  <c r="FA103" i="2" s="1"/>
  <c r="HH103" i="2"/>
  <c r="HG103" i="2" s="1"/>
  <c r="HI103" i="2" s="1"/>
  <c r="LH103" i="2"/>
  <c r="BD104" i="2"/>
  <c r="W18" i="1" s="1"/>
  <c r="V18" i="1" s="1"/>
  <c r="EV104" i="2"/>
  <c r="DK18" i="1" s="1"/>
  <c r="DJ18" i="1" s="1"/>
  <c r="OI107" i="2"/>
  <c r="OH107" i="2"/>
  <c r="OJ107" i="2"/>
  <c r="MV109" i="2"/>
  <c r="QR109" i="2"/>
  <c r="PB111" i="2"/>
  <c r="IZ112" i="2"/>
  <c r="IY112" i="2"/>
  <c r="IX112" i="2"/>
  <c r="RB113" i="2"/>
  <c r="RA113" i="2" s="1"/>
  <c r="GQ114" i="2"/>
  <c r="GP114" i="2"/>
  <c r="GR114" i="2"/>
  <c r="BH115" i="2"/>
  <c r="DM128" i="2"/>
  <c r="AR128" i="2"/>
  <c r="FQ74" i="2"/>
  <c r="IY74" i="2"/>
  <c r="KM74" i="2"/>
  <c r="MA74" i="2"/>
  <c r="NO74" i="2"/>
  <c r="PC74" i="2"/>
  <c r="QQ74" i="2"/>
  <c r="AP75" i="2"/>
  <c r="AQ75" i="2" s="1"/>
  <c r="EC75" i="2"/>
  <c r="ED75" i="2" s="1"/>
  <c r="EF75" i="2" s="1"/>
  <c r="EE75" i="2" s="1"/>
  <c r="EG75" i="2" s="1"/>
  <c r="EL75" i="2"/>
  <c r="EV75" i="2"/>
  <c r="GH75" i="2"/>
  <c r="HA75" i="2"/>
  <c r="HB75" i="2" s="1"/>
  <c r="EW76" i="2"/>
  <c r="EX76" i="2" s="1"/>
  <c r="EZ76" i="2" s="1"/>
  <c r="EY76" i="2" s="1"/>
  <c r="FA76" i="2" s="1"/>
  <c r="FQ77" i="2"/>
  <c r="HC77" i="2"/>
  <c r="HD77" i="2" s="1"/>
  <c r="DI78" i="2"/>
  <c r="DJ78" i="2" s="1"/>
  <c r="DL78" i="2" s="1"/>
  <c r="DK78" i="2" s="1"/>
  <c r="CO79" i="2"/>
  <c r="TB79" i="2"/>
  <c r="UK79" i="2" s="1"/>
  <c r="BP81" i="2"/>
  <c r="DD81" i="2"/>
  <c r="EP81" i="2"/>
  <c r="FQ81" i="2"/>
  <c r="FZ81" i="2"/>
  <c r="GJ81" i="2"/>
  <c r="HD81" i="2"/>
  <c r="IB81" i="2"/>
  <c r="IP81" i="2"/>
  <c r="JP81" i="2"/>
  <c r="KD81" i="2"/>
  <c r="LD81" i="2"/>
  <c r="LR81" i="2"/>
  <c r="MR81" i="2"/>
  <c r="NF81" i="2"/>
  <c r="OF81" i="2"/>
  <c r="OT81" i="2"/>
  <c r="PT81" i="2"/>
  <c r="QH81" i="2"/>
  <c r="RG81" i="2"/>
  <c r="AP82" i="2"/>
  <c r="SM82" i="2" s="1"/>
  <c r="TV82" i="2" s="1"/>
  <c r="BJ82" i="2"/>
  <c r="CF82" i="2"/>
  <c r="BA60" i="1" s="1"/>
  <c r="CX82" i="2"/>
  <c r="DH82" i="2"/>
  <c r="BW60" i="1" s="1"/>
  <c r="ET82" i="2"/>
  <c r="GF82" i="2"/>
  <c r="HV82" i="2"/>
  <c r="IV82" i="2"/>
  <c r="JJ82" i="2"/>
  <c r="KJ82" i="2"/>
  <c r="KX82" i="2"/>
  <c r="LX82" i="2"/>
  <c r="ML82" i="2"/>
  <c r="NL82" i="2"/>
  <c r="NZ82" i="2"/>
  <c r="OZ82" i="2"/>
  <c r="PN82" i="2"/>
  <c r="QN82" i="2"/>
  <c r="AP83" i="2"/>
  <c r="SU83" i="2" s="1"/>
  <c r="EW83" i="2"/>
  <c r="EX83" i="2" s="1"/>
  <c r="EX80" i="2" s="1"/>
  <c r="GK84" i="2"/>
  <c r="GL84" i="2" s="1"/>
  <c r="GN84" i="2" s="1"/>
  <c r="SG84" i="2"/>
  <c r="TP84" i="2" s="1"/>
  <c r="AP85" i="2"/>
  <c r="SM85" i="2" s="1"/>
  <c r="TV85" i="2" s="1"/>
  <c r="CD85" i="2"/>
  <c r="AY60" i="1" s="1"/>
  <c r="DZ85" i="2"/>
  <c r="CO60" i="1" s="1"/>
  <c r="FL85" i="2"/>
  <c r="EA60" i="1" s="1"/>
  <c r="EG60" i="1" s="1"/>
  <c r="HR85" i="2"/>
  <c r="JF85" i="2"/>
  <c r="KT85" i="2"/>
  <c r="MH85" i="2"/>
  <c r="NV85" i="2"/>
  <c r="PJ85" i="2"/>
  <c r="AM86" i="2"/>
  <c r="AM80" i="2" s="1"/>
  <c r="M15" i="1" s="1"/>
  <c r="L15" i="1" s="1"/>
  <c r="BL86" i="2"/>
  <c r="CH86" i="2"/>
  <c r="DD86" i="2"/>
  <c r="ER86" i="2"/>
  <c r="GD86" i="2"/>
  <c r="AZ88" i="2"/>
  <c r="CM88" i="2"/>
  <c r="DJ88" i="2"/>
  <c r="DL88" i="2" s="1"/>
  <c r="GR88" i="2"/>
  <c r="IT88" i="2"/>
  <c r="KH88" i="2"/>
  <c r="LV88" i="2"/>
  <c r="NJ88" i="2"/>
  <c r="OX88" i="2"/>
  <c r="QL88" i="2"/>
  <c r="SZ88" i="2"/>
  <c r="UI88" i="2" s="1"/>
  <c r="AV89" i="2"/>
  <c r="SZ89" i="2"/>
  <c r="UI89" i="2" s="1"/>
  <c r="CR90" i="2"/>
  <c r="CR89" i="2" s="1"/>
  <c r="CJ91" i="2"/>
  <c r="CJ89" i="2" s="1"/>
  <c r="IC91" i="2"/>
  <c r="JQ91" i="2"/>
  <c r="LE91" i="2"/>
  <c r="MS91" i="2"/>
  <c r="OG91" i="2"/>
  <c r="PU91" i="2"/>
  <c r="AH93" i="2"/>
  <c r="BJ93" i="2"/>
  <c r="CF93" i="2"/>
  <c r="CX93" i="2"/>
  <c r="DH93" i="2"/>
  <c r="HT93" i="2"/>
  <c r="JH93" i="2"/>
  <c r="KV93" i="2"/>
  <c r="MJ93" i="2"/>
  <c r="NX93" i="2"/>
  <c r="PL93" i="2"/>
  <c r="CX94" i="2"/>
  <c r="HT94" i="2"/>
  <c r="IT94" i="2"/>
  <c r="IT92" i="2" s="1"/>
  <c r="JH94" i="2"/>
  <c r="KH94" i="2"/>
  <c r="KH92" i="2" s="1"/>
  <c r="KV94" i="2"/>
  <c r="LV94" i="2"/>
  <c r="LV92" i="2" s="1"/>
  <c r="MJ94" i="2"/>
  <c r="NJ94" i="2"/>
  <c r="NJ92" i="2" s="1"/>
  <c r="NX94" i="2"/>
  <c r="OX94" i="2"/>
  <c r="OX92" i="2" s="1"/>
  <c r="PL94" i="2"/>
  <c r="QL94" i="2"/>
  <c r="QL92" i="2" s="1"/>
  <c r="FF95" i="2"/>
  <c r="GT95" i="2"/>
  <c r="HZ95" i="2"/>
  <c r="IC95" i="2"/>
  <c r="IT95" i="2"/>
  <c r="JP95" i="2"/>
  <c r="KJ95" i="2"/>
  <c r="LZ95" i="2"/>
  <c r="PJ95" i="2"/>
  <c r="QD95" i="2"/>
  <c r="CM96" i="2"/>
  <c r="CJ96" i="2"/>
  <c r="IC96" i="2"/>
  <c r="HZ96" i="2"/>
  <c r="OG96" i="2"/>
  <c r="OD96" i="2"/>
  <c r="SN96" i="2"/>
  <c r="TW96" i="2" s="1"/>
  <c r="SV96" i="2"/>
  <c r="UE96" i="2" s="1"/>
  <c r="BV97" i="2"/>
  <c r="BU97" i="2"/>
  <c r="GY97" i="2"/>
  <c r="GZ97" i="2" s="1"/>
  <c r="AK97" i="2"/>
  <c r="SR97" i="2"/>
  <c r="UA97" i="2" s="1"/>
  <c r="BT98" i="2"/>
  <c r="BV98" i="2"/>
  <c r="BU98" i="2"/>
  <c r="QP98" i="2"/>
  <c r="QR98" i="2"/>
  <c r="QQ98" i="2"/>
  <c r="ST98" i="2"/>
  <c r="UC98" i="2" s="1"/>
  <c r="IZ99" i="2"/>
  <c r="IY99" i="2"/>
  <c r="IX99" i="2"/>
  <c r="SW99" i="2"/>
  <c r="UF99" i="2" s="1"/>
  <c r="FS100" i="2"/>
  <c r="FR100" i="2"/>
  <c r="EZ101" i="2"/>
  <c r="EY101" i="2" s="1"/>
  <c r="FA101" i="2" s="1"/>
  <c r="EJ103" i="2"/>
  <c r="EI103" i="2"/>
  <c r="EH103" i="2"/>
  <c r="NP103" i="2"/>
  <c r="NO103" i="2"/>
  <c r="NN103" i="2"/>
  <c r="FS106" i="2"/>
  <c r="FR106" i="2"/>
  <c r="EI107" i="2"/>
  <c r="EH107" i="2"/>
  <c r="EJ107" i="2"/>
  <c r="PW107" i="2"/>
  <c r="PV107" i="2"/>
  <c r="PX107" i="2"/>
  <c r="AK108" i="2"/>
  <c r="BI108" i="2"/>
  <c r="BJ108" i="2" s="1"/>
  <c r="GY108" i="2"/>
  <c r="GZ108" i="2" s="1"/>
  <c r="GQ110" i="2"/>
  <c r="GP110" i="2"/>
  <c r="GR110" i="2"/>
  <c r="KL111" i="2"/>
  <c r="NN112" i="2"/>
  <c r="NP112" i="2"/>
  <c r="NO112" i="2"/>
  <c r="MA113" i="2"/>
  <c r="NO113" i="2"/>
  <c r="PC113" i="2"/>
  <c r="IY113" i="2"/>
  <c r="O113" i="2"/>
  <c r="CM113" i="2"/>
  <c r="CJ113" i="2"/>
  <c r="DL113" i="2"/>
  <c r="EJ118" i="2"/>
  <c r="EI118" i="2"/>
  <c r="EH118" i="2"/>
  <c r="BL75" i="2"/>
  <c r="CI75" i="2"/>
  <c r="FF75" i="2"/>
  <c r="AJ76" i="2"/>
  <c r="BK77" i="2"/>
  <c r="BL77" i="2" s="1"/>
  <c r="AL78" i="2"/>
  <c r="DB78" i="2"/>
  <c r="CP79" i="2"/>
  <c r="DN79" i="2"/>
  <c r="GL79" i="2"/>
  <c r="GN79" i="2" s="1"/>
  <c r="IX79" i="2"/>
  <c r="KL79" i="2"/>
  <c r="LZ79" i="2"/>
  <c r="NN79" i="2"/>
  <c r="PB79" i="2"/>
  <c r="QP79" i="2"/>
  <c r="TC79" i="2"/>
  <c r="UL79" i="2" s="1"/>
  <c r="CL81" i="2"/>
  <c r="GT81" i="2"/>
  <c r="HE81" i="2"/>
  <c r="HF81" i="2" s="1"/>
  <c r="HN81" i="2"/>
  <c r="IR81" i="2"/>
  <c r="JB81" i="2"/>
  <c r="KF81" i="2"/>
  <c r="KP81" i="2"/>
  <c r="LT81" i="2"/>
  <c r="MD81" i="2"/>
  <c r="NH81" i="2"/>
  <c r="NR81" i="2"/>
  <c r="OV81" i="2"/>
  <c r="PF81" i="2"/>
  <c r="QJ81" i="2"/>
  <c r="QT81" i="2"/>
  <c r="RH81" i="2"/>
  <c r="BL82" i="2"/>
  <c r="DR82" i="2"/>
  <c r="HX82" i="2"/>
  <c r="IH82" i="2"/>
  <c r="JL82" i="2"/>
  <c r="JV82" i="2"/>
  <c r="KZ82" i="2"/>
  <c r="LJ82" i="2"/>
  <c r="MN82" i="2"/>
  <c r="MX82" i="2"/>
  <c r="OB82" i="2"/>
  <c r="OL82" i="2"/>
  <c r="PP82" i="2"/>
  <c r="PZ82" i="2"/>
  <c r="AI83" i="2"/>
  <c r="I60" i="1" s="1"/>
  <c r="CJ83" i="2"/>
  <c r="HZ83" i="2"/>
  <c r="JN83" i="2"/>
  <c r="LB83" i="2"/>
  <c r="MP83" i="2"/>
  <c r="OD83" i="2"/>
  <c r="PR83" i="2"/>
  <c r="AK84" i="2"/>
  <c r="K61" i="1" s="1"/>
  <c r="J61" i="1" s="1"/>
  <c r="DF84" i="2"/>
  <c r="BU61" i="1" s="1"/>
  <c r="BT61" i="1" s="1"/>
  <c r="BJ85" i="2"/>
  <c r="CF85" i="2"/>
  <c r="CX85" i="2"/>
  <c r="HT85" i="2"/>
  <c r="JH85" i="2"/>
  <c r="KV85" i="2"/>
  <c r="MJ85" i="2"/>
  <c r="NX85" i="2"/>
  <c r="PL85" i="2"/>
  <c r="AO86" i="2"/>
  <c r="AY86" i="2"/>
  <c r="BN86" i="2"/>
  <c r="DF86" i="2"/>
  <c r="ET86" i="2"/>
  <c r="GF86" i="2"/>
  <c r="GN86" i="2" s="1"/>
  <c r="HF86" i="2"/>
  <c r="HH86" i="2" s="1"/>
  <c r="BA88" i="2"/>
  <c r="TA88" i="2"/>
  <c r="UJ88" i="2" s="1"/>
  <c r="TA89" i="2"/>
  <c r="UJ89" i="2" s="1"/>
  <c r="AP90" i="2"/>
  <c r="SV90" i="2" s="1"/>
  <c r="UE90" i="2" s="1"/>
  <c r="CS90" i="2"/>
  <c r="CS89" i="2" s="1"/>
  <c r="FQ90" i="2"/>
  <c r="DI93" i="2"/>
  <c r="DJ93" i="2" s="1"/>
  <c r="DL93" i="2" s="1"/>
  <c r="FN93" i="2"/>
  <c r="HV93" i="2"/>
  <c r="IV93" i="2"/>
  <c r="JJ93" i="2"/>
  <c r="KJ93" i="2"/>
  <c r="KX93" i="2"/>
  <c r="LX93" i="2"/>
  <c r="ML93" i="2"/>
  <c r="NL93" i="2"/>
  <c r="NZ93" i="2"/>
  <c r="OZ93" i="2"/>
  <c r="PN93" i="2"/>
  <c r="QN93" i="2"/>
  <c r="AL94" i="2"/>
  <c r="DI94" i="2"/>
  <c r="DJ94" i="2" s="1"/>
  <c r="DL94" i="2" s="1"/>
  <c r="DK94" i="2" s="1"/>
  <c r="DR94" i="2"/>
  <c r="EB94" i="2"/>
  <c r="FN94" i="2"/>
  <c r="HV94" i="2"/>
  <c r="IV94" i="2"/>
  <c r="JJ94" i="2"/>
  <c r="KJ94" i="2"/>
  <c r="KX94" i="2"/>
  <c r="LX94" i="2"/>
  <c r="ML94" i="2"/>
  <c r="NL94" i="2"/>
  <c r="NZ94" i="2"/>
  <c r="OZ94" i="2"/>
  <c r="PN94" i="2"/>
  <c r="QN94" i="2"/>
  <c r="EP95" i="2"/>
  <c r="EP92" i="2" s="1"/>
  <c r="DE17" i="1" s="1"/>
  <c r="FQ95" i="2"/>
  <c r="FZ95" i="2"/>
  <c r="IB95" i="2"/>
  <c r="IV95" i="2"/>
  <c r="KL95" i="2"/>
  <c r="NV95" i="2"/>
  <c r="OP95" i="2"/>
  <c r="PL95" i="2"/>
  <c r="QH95" i="2"/>
  <c r="IW96" i="2"/>
  <c r="IT96" i="2"/>
  <c r="PA96" i="2"/>
  <c r="OX96" i="2"/>
  <c r="SO96" i="2"/>
  <c r="TX96" i="2" s="1"/>
  <c r="SW96" i="2"/>
  <c r="UF96" i="2" s="1"/>
  <c r="SG96" i="2"/>
  <c r="TP96" i="2" s="1"/>
  <c r="UN96" i="2" s="1"/>
  <c r="GW97" i="2"/>
  <c r="AI97" i="2"/>
  <c r="AM97" i="2"/>
  <c r="HA97" i="2"/>
  <c r="HB97" i="2" s="1"/>
  <c r="LH97" i="2"/>
  <c r="LG97" i="2"/>
  <c r="LF97" i="2"/>
  <c r="SS97" i="2"/>
  <c r="UB97" i="2" s="1"/>
  <c r="UP97" i="2" s="1"/>
  <c r="EJ98" i="2"/>
  <c r="EI98" i="2"/>
  <c r="EH98" i="2"/>
  <c r="PB98" i="2"/>
  <c r="PD98" i="2"/>
  <c r="PC98" i="2"/>
  <c r="SU98" i="2"/>
  <c r="UD98" i="2" s="1"/>
  <c r="UR98" i="2" s="1"/>
  <c r="BV99" i="2"/>
  <c r="BU99" i="2"/>
  <c r="BT99" i="2"/>
  <c r="AI101" i="2"/>
  <c r="GW101" i="2"/>
  <c r="MV103" i="2"/>
  <c r="PD103" i="2"/>
  <c r="PC103" i="2"/>
  <c r="PB103" i="2"/>
  <c r="CM105" i="2"/>
  <c r="CJ105" i="2"/>
  <c r="LH105" i="2"/>
  <c r="OJ105" i="2"/>
  <c r="RB106" i="2"/>
  <c r="RA106" i="2" s="1"/>
  <c r="KL106" i="2"/>
  <c r="NN106" i="2"/>
  <c r="QP106" i="2"/>
  <c r="SU108" i="2"/>
  <c r="UD108" i="2" s="1"/>
  <c r="UR108" i="2" s="1"/>
  <c r="HC109" i="2"/>
  <c r="HD109" i="2" s="1"/>
  <c r="FS68" i="1" s="1"/>
  <c r="FR68" i="1" s="1"/>
  <c r="BM109" i="2"/>
  <c r="BN109" i="2" s="1"/>
  <c r="AI68" i="1" s="1"/>
  <c r="AH68" i="1" s="1"/>
  <c r="AO109" i="2"/>
  <c r="O68" i="1" s="1"/>
  <c r="N68" i="1" s="1"/>
  <c r="GR109" i="2"/>
  <c r="GQ109" i="2"/>
  <c r="GP109" i="2"/>
  <c r="CJ111" i="2"/>
  <c r="CM111" i="2"/>
  <c r="O112" i="2"/>
  <c r="PC112" i="2"/>
  <c r="MA112" i="2"/>
  <c r="FQ75" i="2"/>
  <c r="FZ75" i="2"/>
  <c r="GJ75" i="2"/>
  <c r="GK76" i="2"/>
  <c r="GL76" i="2" s="1"/>
  <c r="GN76" i="2" s="1"/>
  <c r="GM76" i="2" s="1"/>
  <c r="GO76" i="2" s="1"/>
  <c r="GW77" i="2"/>
  <c r="EW78" i="2"/>
  <c r="EX78" i="2" s="1"/>
  <c r="EZ78" i="2" s="1"/>
  <c r="EY78" i="2" s="1"/>
  <c r="FA78" i="2" s="1"/>
  <c r="CQ79" i="2"/>
  <c r="DO79" i="2"/>
  <c r="IY79" i="2"/>
  <c r="KM79" i="2"/>
  <c r="MA79" i="2"/>
  <c r="NO79" i="2"/>
  <c r="PC79" i="2"/>
  <c r="N81" i="2"/>
  <c r="O81" i="2" s="1"/>
  <c r="JT81" i="2" s="1"/>
  <c r="BD81" i="2"/>
  <c r="DF81" i="2"/>
  <c r="ER81" i="2"/>
  <c r="GD81" i="2"/>
  <c r="HR81" i="2"/>
  <c r="JF81" i="2"/>
  <c r="KT81" i="2"/>
  <c r="MH81" i="2"/>
  <c r="NV81" i="2"/>
  <c r="PJ81" i="2"/>
  <c r="RI81" i="2"/>
  <c r="BN82" i="2"/>
  <c r="CH82" i="2"/>
  <c r="DB82" i="2"/>
  <c r="DL82" i="2" s="1"/>
  <c r="DK82" i="2" s="1"/>
  <c r="EC82" i="2"/>
  <c r="ED82" i="2" s="1"/>
  <c r="EL82" i="2"/>
  <c r="EV82" i="2"/>
  <c r="GH82" i="2"/>
  <c r="IL82" i="2"/>
  <c r="JZ82" i="2"/>
  <c r="LN82" i="2"/>
  <c r="NB82" i="2"/>
  <c r="OP82" i="2"/>
  <c r="QD82" i="2"/>
  <c r="GK83" i="2"/>
  <c r="GL83" i="2" s="1"/>
  <c r="GL80" i="2" s="1"/>
  <c r="AJ85" i="2"/>
  <c r="BL85" i="2"/>
  <c r="DR85" i="2"/>
  <c r="FN85" i="2"/>
  <c r="EC60" i="1" s="1"/>
  <c r="HV85" i="2"/>
  <c r="IV85" i="2"/>
  <c r="JJ85" i="2"/>
  <c r="KJ85" i="2"/>
  <c r="KX85" i="2"/>
  <c r="LX85" i="2"/>
  <c r="ML85" i="2"/>
  <c r="NL85" i="2"/>
  <c r="NZ85" i="2"/>
  <c r="OZ85" i="2"/>
  <c r="PN85" i="2"/>
  <c r="QN85" i="2"/>
  <c r="EV86" i="2"/>
  <c r="FF86" i="2"/>
  <c r="GH86" i="2"/>
  <c r="TB89" i="2"/>
  <c r="UK89" i="2" s="1"/>
  <c r="AI90" i="2"/>
  <c r="AI89" i="2" s="1"/>
  <c r="I16" i="1" s="1"/>
  <c r="CT90" i="2"/>
  <c r="CT89" i="2" s="1"/>
  <c r="AZ91" i="2"/>
  <c r="AV92" i="2"/>
  <c r="SI92" i="2"/>
  <c r="TR92" i="2" s="1"/>
  <c r="UN92" i="2" s="1"/>
  <c r="SQ92" i="2"/>
  <c r="TZ92" i="2" s="1"/>
  <c r="SY92" i="2"/>
  <c r="UH92" i="2" s="1"/>
  <c r="AJ93" i="2"/>
  <c r="BN93" i="2"/>
  <c r="EL93" i="2"/>
  <c r="HX93" i="2"/>
  <c r="IH93" i="2"/>
  <c r="JL93" i="2"/>
  <c r="JV93" i="2"/>
  <c r="KZ93" i="2"/>
  <c r="LJ93" i="2"/>
  <c r="MN93" i="2"/>
  <c r="MX93" i="2"/>
  <c r="OB93" i="2"/>
  <c r="OL93" i="2"/>
  <c r="PP93" i="2"/>
  <c r="PZ93" i="2"/>
  <c r="RD93" i="2"/>
  <c r="RV93" i="2" s="1"/>
  <c r="BM94" i="2"/>
  <c r="BN94" i="2" s="1"/>
  <c r="EL94" i="2"/>
  <c r="HX94" i="2"/>
  <c r="IH94" i="2"/>
  <c r="JL94" i="2"/>
  <c r="JV94" i="2"/>
  <c r="KZ94" i="2"/>
  <c r="LJ94" i="2"/>
  <c r="MN94" i="2"/>
  <c r="MX94" i="2"/>
  <c r="OB94" i="2"/>
  <c r="OL94" i="2"/>
  <c r="PP94" i="2"/>
  <c r="PZ94" i="2"/>
  <c r="SL95" i="2"/>
  <c r="TU95" i="2" s="1"/>
  <c r="GC95" i="2"/>
  <c r="IX95" i="2"/>
  <c r="MH95" i="2"/>
  <c r="NB95" i="2"/>
  <c r="LQ63" i="1" s="1"/>
  <c r="NX95" i="2"/>
  <c r="OT95" i="2"/>
  <c r="PN95" i="2"/>
  <c r="QQ95" i="2"/>
  <c r="GW96" i="2"/>
  <c r="AI96" i="2"/>
  <c r="JQ96" i="2"/>
  <c r="JN96" i="2"/>
  <c r="PU96" i="2"/>
  <c r="PR96" i="2"/>
  <c r="SH96" i="2"/>
  <c r="TQ96" i="2" s="1"/>
  <c r="SP96" i="2"/>
  <c r="TY96" i="2" s="1"/>
  <c r="SX96" i="2"/>
  <c r="UG96" i="2" s="1"/>
  <c r="FS97" i="2"/>
  <c r="FR97" i="2"/>
  <c r="SL97" i="2"/>
  <c r="TU97" i="2" s="1"/>
  <c r="AP98" i="2"/>
  <c r="NN98" i="2"/>
  <c r="NP98" i="2"/>
  <c r="NO98" i="2"/>
  <c r="PX98" i="2"/>
  <c r="SN98" i="2"/>
  <c r="TW98" i="2" s="1"/>
  <c r="AI99" i="2"/>
  <c r="AP99" i="2"/>
  <c r="SV99" i="2" s="1"/>
  <c r="UE99" i="2" s="1"/>
  <c r="GW99" i="2"/>
  <c r="EZ100" i="2"/>
  <c r="EY100" i="2" s="1"/>
  <c r="FA100" i="2" s="1"/>
  <c r="BT103" i="2"/>
  <c r="BV103" i="2"/>
  <c r="BU103" i="2"/>
  <c r="FX103" i="2"/>
  <c r="FW103" i="2"/>
  <c r="FV103" i="2"/>
  <c r="IZ103" i="2"/>
  <c r="IY103" i="2"/>
  <c r="IX103" i="2"/>
  <c r="OJ103" i="2"/>
  <c r="QR103" i="2"/>
  <c r="QQ103" i="2"/>
  <c r="QP103" i="2"/>
  <c r="CD108" i="2"/>
  <c r="CI108" i="2"/>
  <c r="GY106" i="2"/>
  <c r="GZ106" i="2" s="1"/>
  <c r="AK106" i="2"/>
  <c r="BI106" i="2"/>
  <c r="BJ106" i="2" s="1"/>
  <c r="ID106" i="2"/>
  <c r="LF106" i="2"/>
  <c r="OH106" i="2"/>
  <c r="GN107" i="2"/>
  <c r="GM107" i="2" s="1"/>
  <c r="GO107" i="2" s="1"/>
  <c r="KN108" i="2"/>
  <c r="QR108" i="2"/>
  <c r="OJ109" i="2"/>
  <c r="EZ110" i="2"/>
  <c r="RB111" i="2"/>
  <c r="RA111" i="2" s="1"/>
  <c r="NN111" i="2"/>
  <c r="KN112" i="2"/>
  <c r="KM112" i="2"/>
  <c r="KL112" i="2"/>
  <c r="BT124" i="2"/>
  <c r="ID74" i="2"/>
  <c r="JR74" i="2"/>
  <c r="LF74" i="2"/>
  <c r="MT74" i="2"/>
  <c r="OH74" i="2"/>
  <c r="PV74" i="2"/>
  <c r="AK75" i="2"/>
  <c r="BX75" i="2"/>
  <c r="CL75" i="2"/>
  <c r="AL76" i="2"/>
  <c r="AM77" i="2"/>
  <c r="BM77" i="2"/>
  <c r="BN77" i="2" s="1"/>
  <c r="CR79" i="2"/>
  <c r="SG79" i="2"/>
  <c r="TP79" i="2" s="1"/>
  <c r="UN79" i="2" s="1"/>
  <c r="SO79" i="2"/>
  <c r="TX79" i="2" s="1"/>
  <c r="SW79" i="2"/>
  <c r="UF79" i="2" s="1"/>
  <c r="BH81" i="2"/>
  <c r="HT81" i="2"/>
  <c r="IT81" i="2"/>
  <c r="IT80" i="2" s="1"/>
  <c r="JH81" i="2"/>
  <c r="KH81" i="2"/>
  <c r="KV81" i="2"/>
  <c r="LV81" i="2"/>
  <c r="LV80" i="2" s="1"/>
  <c r="MJ81" i="2"/>
  <c r="NJ81" i="2"/>
  <c r="NJ80" i="2" s="1"/>
  <c r="NX81" i="2"/>
  <c r="OX81" i="2"/>
  <c r="OX80" i="2" s="1"/>
  <c r="PL81" i="2"/>
  <c r="QL81" i="2"/>
  <c r="QL80" i="2" s="1"/>
  <c r="RJ81" i="2"/>
  <c r="BX82" i="2"/>
  <c r="CI82" i="2"/>
  <c r="FF82" i="2"/>
  <c r="HZ82" i="2"/>
  <c r="IN82" i="2"/>
  <c r="JN82" i="2"/>
  <c r="KB82" i="2"/>
  <c r="LB82" i="2"/>
  <c r="LP82" i="2"/>
  <c r="MP82" i="2"/>
  <c r="ND82" i="2"/>
  <c r="OD82" i="2"/>
  <c r="OR82" i="2"/>
  <c r="PR82" i="2"/>
  <c r="QF82" i="2"/>
  <c r="AK83" i="2"/>
  <c r="EL85" i="2"/>
  <c r="EV85" i="2"/>
  <c r="GH85" i="2"/>
  <c r="HA85" i="2"/>
  <c r="HB85" i="2" s="1"/>
  <c r="HX85" i="2"/>
  <c r="IH85" i="2"/>
  <c r="JL85" i="2"/>
  <c r="JV85" i="2"/>
  <c r="KZ85" i="2"/>
  <c r="LJ85" i="2"/>
  <c r="MN85" i="2"/>
  <c r="MX85" i="2"/>
  <c r="OB85" i="2"/>
  <c r="OL85" i="2"/>
  <c r="PP85" i="2"/>
  <c r="PZ85" i="2"/>
  <c r="BA86" i="2"/>
  <c r="SM89" i="2"/>
  <c r="TV89" i="2" s="1"/>
  <c r="SU89" i="2"/>
  <c r="UD89" i="2" s="1"/>
  <c r="UR89" i="2" s="1"/>
  <c r="TC89" i="2"/>
  <c r="UL89" i="2" s="1"/>
  <c r="CU90" i="2"/>
  <c r="CU89" i="2" s="1"/>
  <c r="EW93" i="2"/>
  <c r="EX93" i="2" s="1"/>
  <c r="EZ93" i="2" s="1"/>
  <c r="OP94" i="2"/>
  <c r="NE63" i="1" s="1"/>
  <c r="PB94" i="2"/>
  <c r="QD94" i="2"/>
  <c r="OS63" i="1" s="1"/>
  <c r="QP94" i="2"/>
  <c r="N95" i="2"/>
  <c r="O95" i="2" s="1"/>
  <c r="MB95" i="2" s="1"/>
  <c r="AN95" i="2"/>
  <c r="KT95" i="2"/>
  <c r="LN95" i="2"/>
  <c r="KC63" i="1" s="1"/>
  <c r="MJ95" i="2"/>
  <c r="NF95" i="2"/>
  <c r="NZ95" i="2"/>
  <c r="PC95" i="2"/>
  <c r="PR95" i="2"/>
  <c r="PU95" i="2"/>
  <c r="QL95" i="2"/>
  <c r="AK96" i="2"/>
  <c r="GY96" i="2"/>
  <c r="GZ96" i="2" s="1"/>
  <c r="DL96" i="2"/>
  <c r="DK96" i="2" s="1"/>
  <c r="EZ96" i="2"/>
  <c r="EY96" i="2" s="1"/>
  <c r="FA96" i="2" s="1"/>
  <c r="KK96" i="2"/>
  <c r="KH96" i="2"/>
  <c r="QO96" i="2"/>
  <c r="QL96" i="2"/>
  <c r="AP97" i="2"/>
  <c r="ST97" i="2" s="1"/>
  <c r="UC97" i="2" s="1"/>
  <c r="CM97" i="2"/>
  <c r="CJ97" i="2"/>
  <c r="JT97" i="2"/>
  <c r="JS97" i="2"/>
  <c r="JR97" i="2"/>
  <c r="PX97" i="2"/>
  <c r="PW97" i="2"/>
  <c r="PV97" i="2"/>
  <c r="FS98" i="2"/>
  <c r="FR98" i="2"/>
  <c r="LZ98" i="2"/>
  <c r="MB98" i="2"/>
  <c r="MA98" i="2"/>
  <c r="OJ98" i="2"/>
  <c r="EF99" i="2"/>
  <c r="EE99" i="2" s="1"/>
  <c r="EG99" i="2" s="1"/>
  <c r="QR99" i="2"/>
  <c r="QQ99" i="2"/>
  <c r="QP99" i="2"/>
  <c r="DL101" i="2"/>
  <c r="DK101" i="2" s="1"/>
  <c r="IF103" i="2"/>
  <c r="PX103" i="2"/>
  <c r="HA106" i="2"/>
  <c r="HB106" i="2" s="1"/>
  <c r="AM106" i="2"/>
  <c r="BK106" i="2"/>
  <c r="BL106" i="2" s="1"/>
  <c r="IE107" i="2"/>
  <c r="ID107" i="2"/>
  <c r="IF107" i="2"/>
  <c r="KN109" i="2"/>
  <c r="IX111" i="2"/>
  <c r="LH112" i="2"/>
  <c r="LG112" i="2"/>
  <c r="LF112" i="2"/>
  <c r="HE75" i="2"/>
  <c r="HF75" i="2" s="1"/>
  <c r="HH75" i="2" s="1"/>
  <c r="HG75" i="2" s="1"/>
  <c r="HI75" i="2" s="1"/>
  <c r="GK78" i="2"/>
  <c r="GL78" i="2" s="1"/>
  <c r="GN78" i="2" s="1"/>
  <c r="GM78" i="2" s="1"/>
  <c r="GO78" i="2" s="1"/>
  <c r="SH79" i="2"/>
  <c r="TQ79" i="2" s="1"/>
  <c r="SP79" i="2"/>
  <c r="TY79" i="2" s="1"/>
  <c r="SX79" i="2"/>
  <c r="UG79" i="2" s="1"/>
  <c r="AP81" i="2"/>
  <c r="ET81" i="2"/>
  <c r="GF81" i="2"/>
  <c r="HV81" i="2"/>
  <c r="IV81" i="2"/>
  <c r="JJ81" i="2"/>
  <c r="KJ81" i="2"/>
  <c r="KX81" i="2"/>
  <c r="LX81" i="2"/>
  <c r="ML81" i="2"/>
  <c r="NL81" i="2"/>
  <c r="NZ81" i="2"/>
  <c r="OZ81" i="2"/>
  <c r="PN81" i="2"/>
  <c r="QN81" i="2"/>
  <c r="RC81" i="2"/>
  <c r="FQ82" i="2"/>
  <c r="FZ82" i="2"/>
  <c r="GJ82" i="2"/>
  <c r="HD82" i="2"/>
  <c r="IB82" i="2"/>
  <c r="IP82" i="2"/>
  <c r="JP82" i="2"/>
  <c r="KD82" i="2"/>
  <c r="LD82" i="2"/>
  <c r="LR82" i="2"/>
  <c r="MR82" i="2"/>
  <c r="NF82" i="2"/>
  <c r="OF82" i="2"/>
  <c r="OT82" i="2"/>
  <c r="PT82" i="2"/>
  <c r="QH82" i="2"/>
  <c r="RG82" i="2"/>
  <c r="SK82" i="2" s="1"/>
  <c r="TT82" i="2" s="1"/>
  <c r="DI84" i="2"/>
  <c r="DJ84" i="2" s="1"/>
  <c r="DJ80" i="2" s="1"/>
  <c r="EW85" i="2"/>
  <c r="EX85" i="2" s="1"/>
  <c r="EZ85" i="2" s="1"/>
  <c r="EY85" i="2" s="1"/>
  <c r="FA85" i="2" s="1"/>
  <c r="IL85" i="2"/>
  <c r="IX85" i="2"/>
  <c r="JZ85" i="2"/>
  <c r="KL85" i="2"/>
  <c r="LN85" i="2"/>
  <c r="LZ85" i="2"/>
  <c r="NB85" i="2"/>
  <c r="NN85" i="2"/>
  <c r="OP85" i="2"/>
  <c r="PB85" i="2"/>
  <c r="QD85" i="2"/>
  <c r="QP85" i="2"/>
  <c r="EI86" i="2"/>
  <c r="SN89" i="2"/>
  <c r="TW89" i="2" s="1"/>
  <c r="SV89" i="2"/>
  <c r="UE89" i="2" s="1"/>
  <c r="ID90" i="2"/>
  <c r="JR90" i="2"/>
  <c r="LF90" i="2"/>
  <c r="MT90" i="2"/>
  <c r="OH90" i="2"/>
  <c r="PV90" i="2"/>
  <c r="FV91" i="2"/>
  <c r="AL93" i="2"/>
  <c r="CJ93" i="2"/>
  <c r="FQ93" i="2"/>
  <c r="HZ93" i="2"/>
  <c r="JN93" i="2"/>
  <c r="LB93" i="2"/>
  <c r="MP93" i="2"/>
  <c r="OD93" i="2"/>
  <c r="OD92" i="2" s="1"/>
  <c r="PR93" i="2"/>
  <c r="O94" i="2"/>
  <c r="FQ94" i="2"/>
  <c r="IY94" i="2"/>
  <c r="KM94" i="2"/>
  <c r="MA94" i="2"/>
  <c r="NO94" i="2"/>
  <c r="PC94" i="2"/>
  <c r="NO95" i="2"/>
  <c r="OD95" i="2"/>
  <c r="OG95" i="2"/>
  <c r="HA96" i="2"/>
  <c r="HB96" i="2" s="1"/>
  <c r="AM96" i="2"/>
  <c r="EC96" i="2"/>
  <c r="ED96" i="2" s="1"/>
  <c r="EF96" i="2" s="1"/>
  <c r="EE96" i="2" s="1"/>
  <c r="EG96" i="2" s="1"/>
  <c r="LE96" i="2"/>
  <c r="LB96" i="2"/>
  <c r="SJ96" i="2"/>
  <c r="TS96" i="2" s="1"/>
  <c r="SR96" i="2"/>
  <c r="UA96" i="2" s="1"/>
  <c r="AO98" i="2"/>
  <c r="HC98" i="2"/>
  <c r="HD98" i="2" s="1"/>
  <c r="KL98" i="2"/>
  <c r="KN98" i="2"/>
  <c r="KM98" i="2"/>
  <c r="MV98" i="2"/>
  <c r="PD99" i="2"/>
  <c r="PC99" i="2"/>
  <c r="PB99" i="2"/>
  <c r="SS99" i="2"/>
  <c r="UB99" i="2" s="1"/>
  <c r="UP99" i="2" s="1"/>
  <c r="EF100" i="2"/>
  <c r="EE100" i="2" s="1"/>
  <c r="EG100" i="2" s="1"/>
  <c r="BU101" i="2"/>
  <c r="BT101" i="2"/>
  <c r="BV101" i="2"/>
  <c r="DP103" i="2"/>
  <c r="DO103" i="2"/>
  <c r="DN103" i="2"/>
  <c r="KN103" i="2"/>
  <c r="KM103" i="2"/>
  <c r="KL103" i="2"/>
  <c r="O105" i="2"/>
  <c r="IF105" i="2" s="1"/>
  <c r="QQ105" i="2"/>
  <c r="PC105" i="2"/>
  <c r="NO105" i="2"/>
  <c r="MA105" i="2"/>
  <c r="KM105" i="2"/>
  <c r="IY105" i="2"/>
  <c r="BM106" i="2"/>
  <c r="BN106" i="2" s="1"/>
  <c r="HC106" i="2"/>
  <c r="HD106" i="2" s="1"/>
  <c r="AO106" i="2"/>
  <c r="JS107" i="2"/>
  <c r="JR107" i="2"/>
  <c r="JT107" i="2"/>
  <c r="IZ108" i="2"/>
  <c r="PD108" i="2"/>
  <c r="SP108" i="2"/>
  <c r="TY108" i="2" s="1"/>
  <c r="LH109" i="2"/>
  <c r="PD109" i="2"/>
  <c r="DL110" i="2"/>
  <c r="QP111" i="2"/>
  <c r="AN76" i="2"/>
  <c r="BG77" i="2"/>
  <c r="AQ79" i="2"/>
  <c r="CT79" i="2"/>
  <c r="ID79" i="2"/>
  <c r="JR79" i="2"/>
  <c r="LF79" i="2"/>
  <c r="MT79" i="2"/>
  <c r="OH79" i="2"/>
  <c r="PV79" i="2"/>
  <c r="SI79" i="2"/>
  <c r="TR79" i="2" s="1"/>
  <c r="SQ79" i="2"/>
  <c r="TZ79" i="2" s="1"/>
  <c r="SY79" i="2"/>
  <c r="UH79" i="2" s="1"/>
  <c r="BL81" i="2"/>
  <c r="DR81" i="2"/>
  <c r="HX81" i="2"/>
  <c r="IH81" i="2"/>
  <c r="JL81" i="2"/>
  <c r="JV81" i="2"/>
  <c r="KZ81" i="2"/>
  <c r="LJ81" i="2"/>
  <c r="MN81" i="2"/>
  <c r="MX81" i="2"/>
  <c r="OB81" i="2"/>
  <c r="OL81" i="2"/>
  <c r="PP81" i="2"/>
  <c r="PZ81" i="2"/>
  <c r="RD81" i="2"/>
  <c r="CL82" i="2"/>
  <c r="GT82" i="2"/>
  <c r="HN82" i="2"/>
  <c r="IR82" i="2"/>
  <c r="JB82" i="2"/>
  <c r="KF82" i="2"/>
  <c r="KP82" i="2"/>
  <c r="LT82" i="2"/>
  <c r="MD82" i="2"/>
  <c r="NH82" i="2"/>
  <c r="NR82" i="2"/>
  <c r="OV82" i="2"/>
  <c r="PF82" i="2"/>
  <c r="QJ82" i="2"/>
  <c r="QT82" i="2"/>
  <c r="DH83" i="2"/>
  <c r="DB84" i="2"/>
  <c r="BQ61" i="1" s="1"/>
  <c r="FQ85" i="2"/>
  <c r="FZ85" i="2"/>
  <c r="IN85" i="2"/>
  <c r="IY85" i="2"/>
  <c r="KB85" i="2"/>
  <c r="KM85" i="2"/>
  <c r="LP85" i="2"/>
  <c r="MA85" i="2"/>
  <c r="ND85" i="2"/>
  <c r="NO85" i="2"/>
  <c r="OR85" i="2"/>
  <c r="PC85" i="2"/>
  <c r="QF85" i="2"/>
  <c r="QQ85" i="2"/>
  <c r="RF85" i="2"/>
  <c r="RB85" i="2" s="1"/>
  <c r="RA85" i="2" s="1"/>
  <c r="FW86" i="2"/>
  <c r="HK86" i="2"/>
  <c r="SG89" i="2"/>
  <c r="TP89" i="2" s="1"/>
  <c r="UN89" i="2" s="1"/>
  <c r="SO89" i="2"/>
  <c r="TX89" i="2" s="1"/>
  <c r="CO90" i="2"/>
  <c r="CO89" i="2" s="1"/>
  <c r="IE90" i="2"/>
  <c r="JS90" i="2"/>
  <c r="LG90" i="2"/>
  <c r="MU90" i="2"/>
  <c r="OI90" i="2"/>
  <c r="PW90" i="2"/>
  <c r="FW91" i="2"/>
  <c r="GK93" i="2"/>
  <c r="GL93" i="2" s="1"/>
  <c r="AP94" i="2"/>
  <c r="SS94" i="2" s="1"/>
  <c r="GK94" i="2"/>
  <c r="GL94" i="2" s="1"/>
  <c r="GN94" i="2" s="1"/>
  <c r="GM94" i="2" s="1"/>
  <c r="GO94" i="2" s="1"/>
  <c r="GT94" i="2"/>
  <c r="IB94" i="2"/>
  <c r="IP94" i="2"/>
  <c r="JP94" i="2"/>
  <c r="KD94" i="2"/>
  <c r="LD94" i="2"/>
  <c r="LR94" i="2"/>
  <c r="MR94" i="2"/>
  <c r="NF94" i="2"/>
  <c r="OF94" i="2"/>
  <c r="OT94" i="2"/>
  <c r="PT94" i="2"/>
  <c r="QH94" i="2"/>
  <c r="AP95" i="2"/>
  <c r="SP95" i="2" s="1"/>
  <c r="TY95" i="2" s="1"/>
  <c r="HR95" i="2"/>
  <c r="IL95" i="2"/>
  <c r="HA63" i="1" s="1"/>
  <c r="JH95" i="2"/>
  <c r="KD95" i="2"/>
  <c r="KX95" i="2"/>
  <c r="MP95" i="2"/>
  <c r="MS95" i="2"/>
  <c r="NJ95" i="2"/>
  <c r="OF95" i="2"/>
  <c r="OZ95" i="2"/>
  <c r="QP95" i="2"/>
  <c r="FW96" i="2"/>
  <c r="FR96" i="2"/>
  <c r="LY96" i="2"/>
  <c r="LV96" i="2"/>
  <c r="BT97" i="2"/>
  <c r="IF97" i="2"/>
  <c r="IE97" i="2"/>
  <c r="ID97" i="2"/>
  <c r="OJ97" i="2"/>
  <c r="OI97" i="2"/>
  <c r="OH97" i="2"/>
  <c r="IX98" i="2"/>
  <c r="IZ98" i="2"/>
  <c r="IY98" i="2"/>
  <c r="LH98" i="2"/>
  <c r="HC99" i="2"/>
  <c r="HD99" i="2" s="1"/>
  <c r="AO99" i="2"/>
  <c r="NP99" i="2"/>
  <c r="NO99" i="2"/>
  <c r="NN99" i="2"/>
  <c r="SL99" i="2"/>
  <c r="TU99" i="2" s="1"/>
  <c r="ST99" i="2"/>
  <c r="UC99" i="2" s="1"/>
  <c r="BV100" i="2"/>
  <c r="BU100" i="2"/>
  <c r="BT100" i="2"/>
  <c r="DL100" i="2"/>
  <c r="DK100" i="2" s="1"/>
  <c r="AO101" i="2"/>
  <c r="HC101" i="2"/>
  <c r="HD101" i="2" s="1"/>
  <c r="FS101" i="2"/>
  <c r="FR101" i="2"/>
  <c r="JT103" i="2"/>
  <c r="JT105" i="2"/>
  <c r="MV105" i="2"/>
  <c r="PX105" i="2"/>
  <c r="EZ106" i="2"/>
  <c r="EY106" i="2" s="1"/>
  <c r="FA106" i="2" s="1"/>
  <c r="IX106" i="2"/>
  <c r="LZ106" i="2"/>
  <c r="PB106" i="2"/>
  <c r="CO107" i="2"/>
  <c r="CV107" i="2"/>
  <c r="CN107" i="2"/>
  <c r="CU107" i="2"/>
  <c r="CT107" i="2"/>
  <c r="CS107" i="2"/>
  <c r="CR107" i="2"/>
  <c r="CQ107" i="2"/>
  <c r="CP107" i="2"/>
  <c r="LG107" i="2"/>
  <c r="LF107" i="2"/>
  <c r="LH107" i="2"/>
  <c r="SG108" i="2"/>
  <c r="TP108" i="2" s="1"/>
  <c r="RB108" i="2"/>
  <c r="RA108" i="2" s="1"/>
  <c r="EF108" i="2"/>
  <c r="EE108" i="2" s="1"/>
  <c r="EG108" i="2" s="1"/>
  <c r="PX109" i="2"/>
  <c r="HA110" i="2"/>
  <c r="HB110" i="2" s="1"/>
  <c r="BK110" i="2"/>
  <c r="BL110" i="2" s="1"/>
  <c r="AM110" i="2"/>
  <c r="FS111" i="2"/>
  <c r="FR111" i="2"/>
  <c r="GN111" i="2"/>
  <c r="LZ111" i="2"/>
  <c r="AO112" i="2"/>
  <c r="HC112" i="2"/>
  <c r="HD112" i="2" s="1"/>
  <c r="BM112" i="2"/>
  <c r="BN112" i="2" s="1"/>
  <c r="PW112" i="2"/>
  <c r="DM114" i="2"/>
  <c r="AR114" i="2"/>
  <c r="RB79" i="2"/>
  <c r="RA79" i="2" s="1"/>
  <c r="BN81" i="2"/>
  <c r="CH81" i="2"/>
  <c r="DB81" i="2"/>
  <c r="EL81" i="2"/>
  <c r="EV81" i="2"/>
  <c r="GH81" i="2"/>
  <c r="IL81" i="2"/>
  <c r="JZ81" i="2"/>
  <c r="LN81" i="2"/>
  <c r="NB81" i="2"/>
  <c r="OP81" i="2"/>
  <c r="QD81" i="2"/>
  <c r="RE81" i="2"/>
  <c r="SI81" i="2" s="1"/>
  <c r="TR81" i="2" s="1"/>
  <c r="ER82" i="2"/>
  <c r="EZ82" i="2" s="1"/>
  <c r="EY82" i="2" s="1"/>
  <c r="FA82" i="2" s="1"/>
  <c r="GD82" i="2"/>
  <c r="HR82" i="2"/>
  <c r="JF82" i="2"/>
  <c r="KT82" i="2"/>
  <c r="MH82" i="2"/>
  <c r="NV82" i="2"/>
  <c r="CL85" i="2"/>
  <c r="GT85" i="2"/>
  <c r="IB85" i="2"/>
  <c r="IP85" i="2"/>
  <c r="JP85" i="2"/>
  <c r="KD85" i="2"/>
  <c r="LD85" i="2"/>
  <c r="LR85" i="2"/>
  <c r="MR85" i="2"/>
  <c r="NF85" i="2"/>
  <c r="OF85" i="2"/>
  <c r="OT85" i="2"/>
  <c r="PT85" i="2"/>
  <c r="AI86" i="2"/>
  <c r="BH86" i="2"/>
  <c r="CX86" i="2"/>
  <c r="EB86" i="2"/>
  <c r="EB80" i="2" s="1"/>
  <c r="CQ15" i="1" s="1"/>
  <c r="CP15" i="1" s="1"/>
  <c r="EL86" i="2"/>
  <c r="FP86" i="2"/>
  <c r="FP80" i="2" s="1"/>
  <c r="EE15" i="1" s="1"/>
  <c r="ED15" i="1" s="1"/>
  <c r="HN93" i="2"/>
  <c r="IR93" i="2"/>
  <c r="JB93" i="2"/>
  <c r="KF93" i="2"/>
  <c r="KP93" i="2"/>
  <c r="LT93" i="2"/>
  <c r="MD93" i="2"/>
  <c r="NH93" i="2"/>
  <c r="NR93" i="2"/>
  <c r="OV93" i="2"/>
  <c r="PF93" i="2"/>
  <c r="QJ93" i="2"/>
  <c r="AI94" i="2"/>
  <c r="HN94" i="2"/>
  <c r="IR94" i="2"/>
  <c r="JB94" i="2"/>
  <c r="KF94" i="2"/>
  <c r="KP94" i="2"/>
  <c r="LT94" i="2"/>
  <c r="MD94" i="2"/>
  <c r="NH94" i="2"/>
  <c r="NR94" i="2"/>
  <c r="OV94" i="2"/>
  <c r="PF94" i="2"/>
  <c r="QJ94" i="2"/>
  <c r="SH95" i="2"/>
  <c r="TQ95" i="2" s="1"/>
  <c r="AI95" i="2"/>
  <c r="BL95" i="2"/>
  <c r="DR95" i="2"/>
  <c r="HT95" i="2"/>
  <c r="IP95" i="2"/>
  <c r="JJ95" i="2"/>
  <c r="KM95" i="2"/>
  <c r="LB95" i="2"/>
  <c r="LE95" i="2"/>
  <c r="LV95" i="2"/>
  <c r="MR95" i="2"/>
  <c r="NL95" i="2"/>
  <c r="PB95" i="2"/>
  <c r="QR95" i="2"/>
  <c r="AO96" i="2"/>
  <c r="FT96" i="2"/>
  <c r="GK96" i="2"/>
  <c r="GL96" i="2" s="1"/>
  <c r="GN96" i="2" s="1"/>
  <c r="GM96" i="2" s="1"/>
  <c r="GO96" i="2" s="1"/>
  <c r="MS96" i="2"/>
  <c r="MP96" i="2"/>
  <c r="EZ97" i="2"/>
  <c r="EY97" i="2" s="1"/>
  <c r="FA97" i="2" s="1"/>
  <c r="SH97" i="2"/>
  <c r="TQ97" i="2" s="1"/>
  <c r="SP97" i="2"/>
  <c r="TY97" i="2" s="1"/>
  <c r="SX97" i="2"/>
  <c r="UG97" i="2" s="1"/>
  <c r="JT98" i="2"/>
  <c r="SJ98" i="2"/>
  <c r="TS98" i="2" s="1"/>
  <c r="SR98" i="2"/>
  <c r="UA98" i="2" s="1"/>
  <c r="FR99" i="2"/>
  <c r="FS99" i="2"/>
  <c r="MB99" i="2"/>
  <c r="MA99" i="2"/>
  <c r="LZ99" i="2"/>
  <c r="SM99" i="2"/>
  <c r="TV99" i="2" s="1"/>
  <c r="SU99" i="2"/>
  <c r="UD99" i="2" s="1"/>
  <c r="UR99" i="2" s="1"/>
  <c r="HA100" i="2"/>
  <c r="HB100" i="2" s="1"/>
  <c r="AM100" i="2"/>
  <c r="MB103" i="2"/>
  <c r="MA103" i="2"/>
  <c r="LZ103" i="2"/>
  <c r="JR106" i="2"/>
  <c r="MT106" i="2"/>
  <c r="PV106" i="2"/>
  <c r="MU107" i="2"/>
  <c r="MT107" i="2"/>
  <c r="MV107" i="2"/>
  <c r="GW108" i="2"/>
  <c r="AI108" i="2"/>
  <c r="AP108" i="2"/>
  <c r="BG108" i="2"/>
  <c r="FS108" i="2"/>
  <c r="FR108" i="2"/>
  <c r="NP108" i="2"/>
  <c r="DL109" i="2"/>
  <c r="IF109" i="2"/>
  <c r="MB109" i="2"/>
  <c r="HC111" i="2"/>
  <c r="HD111" i="2" s="1"/>
  <c r="AO111" i="2"/>
  <c r="BM111" i="2"/>
  <c r="BN111" i="2" s="1"/>
  <c r="FS112" i="2"/>
  <c r="FR112" i="2"/>
  <c r="IF112" i="2"/>
  <c r="IE112" i="2"/>
  <c r="ID112" i="2"/>
  <c r="AO97" i="2"/>
  <c r="DB97" i="2"/>
  <c r="IW97" i="2"/>
  <c r="KK97" i="2"/>
  <c r="LY97" i="2"/>
  <c r="NM97" i="2"/>
  <c r="PA97" i="2"/>
  <c r="QO97" i="2"/>
  <c r="AI98" i="2"/>
  <c r="CS98" i="2"/>
  <c r="EP98" i="2"/>
  <c r="EZ98" i="2" s="1"/>
  <c r="EY98" i="2" s="1"/>
  <c r="FA98" i="2" s="1"/>
  <c r="AK99" i="2"/>
  <c r="CM99" i="2"/>
  <c r="GD99" i="2"/>
  <c r="GN99" i="2" s="1"/>
  <c r="GM99" i="2" s="1"/>
  <c r="GO99" i="2" s="1"/>
  <c r="IC99" i="2"/>
  <c r="JQ99" i="2"/>
  <c r="LE99" i="2"/>
  <c r="MS99" i="2"/>
  <c r="OG99" i="2"/>
  <c r="PU99" i="2"/>
  <c r="DV100" i="2"/>
  <c r="AJ101" i="2"/>
  <c r="DH101" i="2"/>
  <c r="AK102" i="2"/>
  <c r="BX102" i="2"/>
  <c r="AQ63" i="1" s="1"/>
  <c r="AP63" i="1" s="1"/>
  <c r="EP102" i="2"/>
  <c r="EZ102" i="2" s="1"/>
  <c r="EY102" i="2" s="1"/>
  <c r="FA102" i="2" s="1"/>
  <c r="FQ102" i="2"/>
  <c r="FZ102" i="2"/>
  <c r="HC102" i="2"/>
  <c r="HD102" i="2" s="1"/>
  <c r="CS103" i="2"/>
  <c r="SH103" i="2"/>
  <c r="TQ103" i="2" s="1"/>
  <c r="SP103" i="2"/>
  <c r="TY103" i="2" s="1"/>
  <c r="SX103" i="2"/>
  <c r="UG103" i="2" s="1"/>
  <c r="SG104" i="2"/>
  <c r="TP104" i="2" s="1"/>
  <c r="UN104" i="2" s="1"/>
  <c r="SO104" i="2"/>
  <c r="TX104" i="2" s="1"/>
  <c r="SW104" i="2"/>
  <c r="UF104" i="2" s="1"/>
  <c r="AH105" i="2"/>
  <c r="DD105" i="2"/>
  <c r="EP105" i="2"/>
  <c r="FQ105" i="2"/>
  <c r="FZ105" i="2"/>
  <c r="GJ105" i="2"/>
  <c r="HC105" i="2"/>
  <c r="HD105" i="2" s="1"/>
  <c r="HZ105" i="2"/>
  <c r="IN105" i="2"/>
  <c r="JN105" i="2"/>
  <c r="KB105" i="2"/>
  <c r="LB105" i="2"/>
  <c r="LP105" i="2"/>
  <c r="MP105" i="2"/>
  <c r="ND105" i="2"/>
  <c r="OD105" i="2"/>
  <c r="OR105" i="2"/>
  <c r="PR105" i="2"/>
  <c r="QF105" i="2"/>
  <c r="DV106" i="2"/>
  <c r="CK64" i="1" s="1"/>
  <c r="EW106" i="2"/>
  <c r="EX106" i="2" s="1"/>
  <c r="FF106" i="2"/>
  <c r="FP106" i="2"/>
  <c r="EE64" i="1" s="1"/>
  <c r="IL106" i="2"/>
  <c r="JZ106" i="2"/>
  <c r="LN106" i="2"/>
  <c r="NB106" i="2"/>
  <c r="OP106" i="2"/>
  <c r="QD106" i="2"/>
  <c r="QD104" i="2" s="1"/>
  <c r="OS18" i="1" s="1"/>
  <c r="AJ107" i="2"/>
  <c r="DI107" i="2"/>
  <c r="DJ107" i="2" s="1"/>
  <c r="DL107" i="2" s="1"/>
  <c r="DK107" i="2" s="1"/>
  <c r="AL108" i="2"/>
  <c r="CF108" i="2"/>
  <c r="CX108" i="2"/>
  <c r="HT108" i="2"/>
  <c r="IE108" i="2"/>
  <c r="JH108" i="2"/>
  <c r="JS108" i="2"/>
  <c r="KV108" i="2"/>
  <c r="LG108" i="2"/>
  <c r="MJ108" i="2"/>
  <c r="MU108" i="2"/>
  <c r="NX108" i="2"/>
  <c r="OI108" i="2"/>
  <c r="PL108" i="2"/>
  <c r="PW108" i="2"/>
  <c r="BG109" i="2"/>
  <c r="CM109" i="2"/>
  <c r="GW109" i="2"/>
  <c r="CS110" i="2"/>
  <c r="FQ110" i="2"/>
  <c r="IY110" i="2"/>
  <c r="KM110" i="2"/>
  <c r="MA110" i="2"/>
  <c r="NO110" i="2"/>
  <c r="PC110" i="2"/>
  <c r="QQ110" i="2"/>
  <c r="AH111" i="2"/>
  <c r="GK111" i="2"/>
  <c r="GL111" i="2" s="1"/>
  <c r="GT111" i="2"/>
  <c r="IB111" i="2"/>
  <c r="IP111" i="2"/>
  <c r="JP111" i="2"/>
  <c r="KD111" i="2"/>
  <c r="LD111" i="2"/>
  <c r="LR111" i="2"/>
  <c r="MR111" i="2"/>
  <c r="NF111" i="2"/>
  <c r="OF111" i="2"/>
  <c r="OT111" i="2"/>
  <c r="PT111" i="2"/>
  <c r="QH111" i="2"/>
  <c r="AH112" i="2"/>
  <c r="CA112" i="2"/>
  <c r="CL112" i="2"/>
  <c r="BG70" i="1" s="1"/>
  <c r="BF70" i="1" s="1"/>
  <c r="DX112" i="2"/>
  <c r="FJ112" i="2"/>
  <c r="DY70" i="1" s="1"/>
  <c r="GK112" i="2"/>
  <c r="GL112" i="2" s="1"/>
  <c r="GN112" i="2" s="1"/>
  <c r="GM112" i="2" s="1"/>
  <c r="GO112" i="2" s="1"/>
  <c r="HT112" i="2"/>
  <c r="IH112" i="2"/>
  <c r="JN112" i="2"/>
  <c r="KD112" i="2"/>
  <c r="KP112" i="2"/>
  <c r="LV112" i="2"/>
  <c r="MN112" i="2"/>
  <c r="NB112" i="2"/>
  <c r="OF112" i="2"/>
  <c r="OV112" i="2"/>
  <c r="PJ112" i="2"/>
  <c r="NY70" i="1" s="1"/>
  <c r="QO112" i="2"/>
  <c r="RE112" i="2"/>
  <c r="IE113" i="2"/>
  <c r="ID113" i="2"/>
  <c r="JV113" i="2"/>
  <c r="KX113" i="2"/>
  <c r="LT113" i="2"/>
  <c r="NL113" i="2"/>
  <c r="OI113" i="2"/>
  <c r="OH113" i="2"/>
  <c r="PZ113" i="2"/>
  <c r="SH114" i="2"/>
  <c r="TQ114" i="2" s="1"/>
  <c r="SP114" i="2"/>
  <c r="TY114" i="2" s="1"/>
  <c r="SX114" i="2"/>
  <c r="UG114" i="2" s="1"/>
  <c r="AN115" i="2"/>
  <c r="DH115" i="2"/>
  <c r="PA115" i="2"/>
  <c r="OX115" i="2"/>
  <c r="EW116" i="2"/>
  <c r="EX116" i="2" s="1"/>
  <c r="IY116" i="2"/>
  <c r="IX116" i="2"/>
  <c r="PC116" i="2"/>
  <c r="PB116" i="2"/>
  <c r="AJ117" i="2"/>
  <c r="DD117" i="2"/>
  <c r="EF117" i="2"/>
  <c r="EE117" i="2" s="1"/>
  <c r="EG117" i="2" s="1"/>
  <c r="NP117" i="2"/>
  <c r="NO117" i="2"/>
  <c r="OG117" i="2"/>
  <c r="OD117" i="2"/>
  <c r="MA118" i="2"/>
  <c r="LZ118" i="2"/>
  <c r="SK119" i="2"/>
  <c r="TT119" i="2" s="1"/>
  <c r="SS119" i="2"/>
  <c r="UB119" i="2" s="1"/>
  <c r="UP119" i="2" s="1"/>
  <c r="IE121" i="2"/>
  <c r="ID121" i="2"/>
  <c r="QQ121" i="2"/>
  <c r="EF122" i="2"/>
  <c r="SH123" i="2"/>
  <c r="TQ123" i="2" s="1"/>
  <c r="FQ123" i="2"/>
  <c r="SS123" i="2"/>
  <c r="UB123" i="2" s="1"/>
  <c r="UP123" i="2" s="1"/>
  <c r="CN124" i="2"/>
  <c r="EF125" i="2"/>
  <c r="EW125" i="2"/>
  <c r="EX125" i="2" s="1"/>
  <c r="JR125" i="2"/>
  <c r="PV125" i="2"/>
  <c r="GK126" i="2"/>
  <c r="GL126" i="2" s="1"/>
  <c r="LH126" i="2"/>
  <c r="LG126" i="2"/>
  <c r="FS127" i="2"/>
  <c r="FR127" i="2"/>
  <c r="KN127" i="2"/>
  <c r="KM127" i="2"/>
  <c r="KL127" i="2"/>
  <c r="LG127" i="2"/>
  <c r="PB128" i="2"/>
  <c r="PD128" i="2"/>
  <c r="PC128" i="2"/>
  <c r="DD129" i="2"/>
  <c r="AJ129" i="2"/>
  <c r="AK129" i="2" s="1"/>
  <c r="MT133" i="2"/>
  <c r="MV135" i="2"/>
  <c r="MU135" i="2"/>
  <c r="MT135" i="2"/>
  <c r="RB147" i="2"/>
  <c r="RA147" i="2" s="1"/>
  <c r="SH147" i="2"/>
  <c r="TQ147" i="2" s="1"/>
  <c r="GP151" i="2"/>
  <c r="EW97" i="2"/>
  <c r="EX97" i="2" s="1"/>
  <c r="GK98" i="2"/>
  <c r="GL98" i="2" s="1"/>
  <c r="GN98" i="2" s="1"/>
  <c r="GM98" i="2" s="1"/>
  <c r="GO98" i="2" s="1"/>
  <c r="DI101" i="2"/>
  <c r="DJ101" i="2" s="1"/>
  <c r="BP102" i="2"/>
  <c r="CL102" i="2"/>
  <c r="GT102" i="2"/>
  <c r="CT103" i="2"/>
  <c r="GQ103" i="2"/>
  <c r="ID103" i="2"/>
  <c r="JR103" i="2"/>
  <c r="LF103" i="2"/>
  <c r="MT103" i="2"/>
  <c r="OH103" i="2"/>
  <c r="PV103" i="2"/>
  <c r="SY103" i="2"/>
  <c r="UH103" i="2" s="1"/>
  <c r="BI105" i="2"/>
  <c r="BJ105" i="2" s="1"/>
  <c r="CB105" i="2"/>
  <c r="CL105" i="2"/>
  <c r="GT105" i="2"/>
  <c r="IB105" i="2"/>
  <c r="IP105" i="2"/>
  <c r="JP105" i="2"/>
  <c r="KD105" i="2"/>
  <c r="KN105" i="2"/>
  <c r="LD105" i="2"/>
  <c r="LR105" i="2"/>
  <c r="MB105" i="2"/>
  <c r="MR105" i="2"/>
  <c r="NF105" i="2"/>
  <c r="NP105" i="2"/>
  <c r="OF105" i="2"/>
  <c r="OT105" i="2"/>
  <c r="PD105" i="2"/>
  <c r="PT105" i="2"/>
  <c r="QH105" i="2"/>
  <c r="QR105" i="2"/>
  <c r="AH106" i="2"/>
  <c r="DD106" i="2"/>
  <c r="FZ106" i="2"/>
  <c r="HZ106" i="2"/>
  <c r="IN106" i="2"/>
  <c r="JN106" i="2"/>
  <c r="KB106" i="2"/>
  <c r="LB106" i="2"/>
  <c r="LP106" i="2"/>
  <c r="MP106" i="2"/>
  <c r="ND106" i="2"/>
  <c r="OD106" i="2"/>
  <c r="OR106" i="2"/>
  <c r="PR106" i="2"/>
  <c r="QF106" i="2"/>
  <c r="BK107" i="2"/>
  <c r="BL107" i="2" s="1"/>
  <c r="HA107" i="2"/>
  <c r="HB107" i="2" s="1"/>
  <c r="BM108" i="2"/>
  <c r="BN108" i="2" s="1"/>
  <c r="DI108" i="2"/>
  <c r="DJ108" i="2" s="1"/>
  <c r="DR108" i="2"/>
  <c r="EB108" i="2"/>
  <c r="CQ64" i="1" s="1"/>
  <c r="FN108" i="2"/>
  <c r="EC64" i="1" s="1"/>
  <c r="HV108" i="2"/>
  <c r="IF108" i="2"/>
  <c r="IV108" i="2"/>
  <c r="JJ108" i="2"/>
  <c r="JT108" i="2"/>
  <c r="KJ108" i="2"/>
  <c r="KX108" i="2"/>
  <c r="LH108" i="2"/>
  <c r="LX108" i="2"/>
  <c r="ML108" i="2"/>
  <c r="MV108" i="2"/>
  <c r="NL108" i="2"/>
  <c r="NZ108" i="2"/>
  <c r="OJ108" i="2"/>
  <c r="OZ108" i="2"/>
  <c r="PN108" i="2"/>
  <c r="PX108" i="2"/>
  <c r="QN108" i="2"/>
  <c r="ID109" i="2"/>
  <c r="JR109" i="2"/>
  <c r="LF109" i="2"/>
  <c r="MT109" i="2"/>
  <c r="OH109" i="2"/>
  <c r="PV109" i="2"/>
  <c r="CT110" i="2"/>
  <c r="IZ110" i="2"/>
  <c r="KN110" i="2"/>
  <c r="MB110" i="2"/>
  <c r="NP110" i="2"/>
  <c r="PD110" i="2"/>
  <c r="QR110" i="2"/>
  <c r="BI111" i="2"/>
  <c r="BJ111" i="2" s="1"/>
  <c r="HN111" i="2"/>
  <c r="IC111" i="2"/>
  <c r="IR111" i="2"/>
  <c r="JB111" i="2"/>
  <c r="HO70" i="1" s="1"/>
  <c r="HN70" i="1" s="1"/>
  <c r="JQ111" i="2"/>
  <c r="KF111" i="2"/>
  <c r="KP111" i="2"/>
  <c r="JC70" i="1" s="1"/>
  <c r="JB70" i="1" s="1"/>
  <c r="LE111" i="2"/>
  <c r="LT111" i="2"/>
  <c r="MD111" i="2"/>
  <c r="MS111" i="2"/>
  <c r="NH111" i="2"/>
  <c r="NR111" i="2"/>
  <c r="OG111" i="2"/>
  <c r="OV111" i="2"/>
  <c r="NK70" i="1" s="1"/>
  <c r="NJ70" i="1" s="1"/>
  <c r="PF111" i="2"/>
  <c r="PU111" i="2"/>
  <c r="QJ111" i="2"/>
  <c r="QT111" i="2"/>
  <c r="BI112" i="2"/>
  <c r="BJ112" i="2" s="1"/>
  <c r="HX112" i="2"/>
  <c r="IL112" i="2"/>
  <c r="JP112" i="2"/>
  <c r="KF112" i="2"/>
  <c r="KT112" i="2"/>
  <c r="JI70" i="1" s="1"/>
  <c r="ND112" i="2"/>
  <c r="OG112" i="2"/>
  <c r="PL112" i="2"/>
  <c r="AH113" i="2"/>
  <c r="CD113" i="2"/>
  <c r="AY69" i="1" s="1"/>
  <c r="AX69" i="1" s="1"/>
  <c r="BL113" i="2"/>
  <c r="DV113" i="2"/>
  <c r="FN113" i="2"/>
  <c r="EC69" i="1" s="1"/>
  <c r="EB69" i="1" s="1"/>
  <c r="GD113" i="2"/>
  <c r="IF113" i="2"/>
  <c r="JB113" i="2"/>
  <c r="KB113" i="2"/>
  <c r="KZ113" i="2"/>
  <c r="MP113" i="2"/>
  <c r="NP113" i="2"/>
  <c r="NN113" i="2"/>
  <c r="OJ113" i="2"/>
  <c r="PF113" i="2"/>
  <c r="RD113" i="2"/>
  <c r="CM115" i="2"/>
  <c r="CJ115" i="2"/>
  <c r="FS115" i="2"/>
  <c r="FR115" i="2"/>
  <c r="GK115" i="2"/>
  <c r="GL115" i="2" s="1"/>
  <c r="KK115" i="2"/>
  <c r="KH115" i="2"/>
  <c r="HC116" i="2"/>
  <c r="HD116" i="2" s="1"/>
  <c r="BM116" i="2"/>
  <c r="BN116" i="2" s="1"/>
  <c r="EA116" i="2"/>
  <c r="EB116" i="2" s="1"/>
  <c r="CQ69" i="1" s="1"/>
  <c r="CP69" i="1" s="1"/>
  <c r="AO116" i="2"/>
  <c r="AL116" i="2"/>
  <c r="DF116" i="2"/>
  <c r="GN116" i="2"/>
  <c r="GM116" i="2" s="1"/>
  <c r="GO116" i="2" s="1"/>
  <c r="IE116" i="2"/>
  <c r="OI116" i="2"/>
  <c r="MB117" i="2"/>
  <c r="MA117" i="2"/>
  <c r="MS117" i="2"/>
  <c r="MP117" i="2"/>
  <c r="FD118" i="2"/>
  <c r="FC118" i="2"/>
  <c r="SL119" i="2"/>
  <c r="TU119" i="2" s="1"/>
  <c r="ST119" i="2"/>
  <c r="UC119" i="2" s="1"/>
  <c r="SN119" i="2"/>
  <c r="TW119" i="2" s="1"/>
  <c r="PX120" i="2"/>
  <c r="PW120" i="2"/>
  <c r="QO120" i="2"/>
  <c r="QL120" i="2"/>
  <c r="JS121" i="2"/>
  <c r="JR121" i="2"/>
  <c r="FQ122" i="2"/>
  <c r="KL122" i="2"/>
  <c r="QP122" i="2"/>
  <c r="SI123" i="2"/>
  <c r="TR123" i="2" s="1"/>
  <c r="CI123" i="2"/>
  <c r="CB123" i="2"/>
  <c r="GY123" i="2"/>
  <c r="GZ123" i="2" s="1"/>
  <c r="AK123" i="2"/>
  <c r="BI123" i="2"/>
  <c r="BJ123" i="2" s="1"/>
  <c r="ST123" i="2"/>
  <c r="UC123" i="2" s="1"/>
  <c r="GK124" i="2"/>
  <c r="GL124" i="2" s="1"/>
  <c r="LZ124" i="2"/>
  <c r="DI125" i="2"/>
  <c r="DJ125" i="2" s="1"/>
  <c r="BV126" i="2"/>
  <c r="BU126" i="2"/>
  <c r="BT126" i="2"/>
  <c r="CU126" i="2"/>
  <c r="CT126" i="2"/>
  <c r="CS126" i="2"/>
  <c r="CR126" i="2"/>
  <c r="CQ126" i="2"/>
  <c r="CP126" i="2"/>
  <c r="CO126" i="2"/>
  <c r="FS126" i="2"/>
  <c r="FR126" i="2"/>
  <c r="JT126" i="2"/>
  <c r="JS126" i="2"/>
  <c r="QO126" i="2"/>
  <c r="QL126" i="2"/>
  <c r="AH127" i="2"/>
  <c r="DB127" i="2"/>
  <c r="BQ74" i="1" s="1"/>
  <c r="MB127" i="2"/>
  <c r="MA127" i="2"/>
  <c r="LZ127" i="2"/>
  <c r="MU127" i="2"/>
  <c r="SJ128" i="2"/>
  <c r="TS128" i="2" s="1"/>
  <c r="IX131" i="2"/>
  <c r="BV141" i="2"/>
  <c r="BU141" i="2"/>
  <c r="BT141" i="2"/>
  <c r="DD97" i="2"/>
  <c r="DD92" i="2" s="1"/>
  <c r="BS17" i="1" s="1"/>
  <c r="BR17" i="1" s="1"/>
  <c r="HZ97" i="2"/>
  <c r="JN97" i="2"/>
  <c r="LB97" i="2"/>
  <c r="MP97" i="2"/>
  <c r="OD97" i="2"/>
  <c r="PR97" i="2"/>
  <c r="AK98" i="2"/>
  <c r="CU98" i="2"/>
  <c r="GW98" i="2"/>
  <c r="GK100" i="2"/>
  <c r="GL100" i="2" s="1"/>
  <c r="GN100" i="2" s="1"/>
  <c r="GM100" i="2" s="1"/>
  <c r="GO100" i="2" s="1"/>
  <c r="EC101" i="2"/>
  <c r="ED101" i="2" s="1"/>
  <c r="EF101" i="2" s="1"/>
  <c r="EE101" i="2" s="1"/>
  <c r="EG101" i="2" s="1"/>
  <c r="HA101" i="2"/>
  <c r="HB101" i="2" s="1"/>
  <c r="GD102" i="2"/>
  <c r="GN102" i="2" s="1"/>
  <c r="GM102" i="2" s="1"/>
  <c r="GO102" i="2" s="1"/>
  <c r="GW102" i="2"/>
  <c r="HN102" i="2"/>
  <c r="CU103" i="2"/>
  <c r="DF105" i="2"/>
  <c r="ER105" i="2"/>
  <c r="GD105" i="2"/>
  <c r="HN105" i="2"/>
  <c r="IR105" i="2"/>
  <c r="JB105" i="2"/>
  <c r="KF105" i="2"/>
  <c r="KP105" i="2"/>
  <c r="LT105" i="2"/>
  <c r="MD105" i="2"/>
  <c r="NH105" i="2"/>
  <c r="NR105" i="2"/>
  <c r="OV105" i="2"/>
  <c r="PF105" i="2"/>
  <c r="QJ105" i="2"/>
  <c r="QT105" i="2"/>
  <c r="GK106" i="2"/>
  <c r="GL106" i="2" s="1"/>
  <c r="GL104" i="2" s="1"/>
  <c r="EW107" i="2"/>
  <c r="EX107" i="2" s="1"/>
  <c r="EZ107" i="2" s="1"/>
  <c r="EY107" i="2" s="1"/>
  <c r="FA107" i="2" s="1"/>
  <c r="EC108" i="2"/>
  <c r="ED108" i="2" s="1"/>
  <c r="CU110" i="2"/>
  <c r="QN112" i="2"/>
  <c r="PC70" i="1" s="1"/>
  <c r="PB70" i="1" s="1"/>
  <c r="PN112" i="2"/>
  <c r="OC70" i="1" s="1"/>
  <c r="OB70" i="1" s="1"/>
  <c r="OZ112" i="2"/>
  <c r="NO70" i="1" s="1"/>
  <c r="NN70" i="1" s="1"/>
  <c r="NZ112" i="2"/>
  <c r="MO70" i="1" s="1"/>
  <c r="MN70" i="1" s="1"/>
  <c r="NL112" i="2"/>
  <c r="MA70" i="1" s="1"/>
  <c r="LZ70" i="1" s="1"/>
  <c r="ML112" i="2"/>
  <c r="LA70" i="1" s="1"/>
  <c r="KZ70" i="1" s="1"/>
  <c r="LX112" i="2"/>
  <c r="KM70" i="1" s="1"/>
  <c r="KL70" i="1" s="1"/>
  <c r="KX112" i="2"/>
  <c r="JM70" i="1" s="1"/>
  <c r="JL70" i="1" s="1"/>
  <c r="KJ112" i="2"/>
  <c r="IY70" i="1" s="1"/>
  <c r="IX70" i="1" s="1"/>
  <c r="JJ112" i="2"/>
  <c r="HY70" i="1" s="1"/>
  <c r="HX70" i="1" s="1"/>
  <c r="IV112" i="2"/>
  <c r="HK70" i="1" s="1"/>
  <c r="HJ70" i="1" s="1"/>
  <c r="HV112" i="2"/>
  <c r="GK70" i="1" s="1"/>
  <c r="GJ70" i="1" s="1"/>
  <c r="CD112" i="2"/>
  <c r="AY70" i="1" s="1"/>
  <c r="AX70" i="1" s="1"/>
  <c r="DZ112" i="2"/>
  <c r="CO70" i="1" s="1"/>
  <c r="CN70" i="1" s="1"/>
  <c r="FL112" i="2"/>
  <c r="EA70" i="1" s="1"/>
  <c r="DZ70" i="1" s="1"/>
  <c r="GY112" i="2"/>
  <c r="GZ112" i="2" s="1"/>
  <c r="IN112" i="2"/>
  <c r="JT112" i="2"/>
  <c r="KV112" i="2"/>
  <c r="LJ112" i="2"/>
  <c r="LZ112" i="2"/>
  <c r="MP112" i="2"/>
  <c r="NF112" i="2"/>
  <c r="NR112" i="2"/>
  <c r="OX112" i="2"/>
  <c r="PP112" i="2"/>
  <c r="QD112" i="2"/>
  <c r="GN113" i="2"/>
  <c r="MU113" i="2"/>
  <c r="MT113" i="2"/>
  <c r="EZ116" i="2"/>
  <c r="EY116" i="2" s="1"/>
  <c r="FA116" i="2" s="1"/>
  <c r="KM116" i="2"/>
  <c r="KL116" i="2"/>
  <c r="QQ116" i="2"/>
  <c r="QP116" i="2"/>
  <c r="CM117" i="2"/>
  <c r="CJ117" i="2"/>
  <c r="KN117" i="2"/>
  <c r="KM117" i="2"/>
  <c r="LE117" i="2"/>
  <c r="LB117" i="2"/>
  <c r="BV118" i="2"/>
  <c r="BU118" i="2"/>
  <c r="NO118" i="2"/>
  <c r="NN118" i="2"/>
  <c r="RB118" i="2"/>
  <c r="RA118" i="2" s="1"/>
  <c r="FS120" i="2"/>
  <c r="OJ120" i="2"/>
  <c r="OI120" i="2"/>
  <c r="PA120" i="2"/>
  <c r="OX120" i="2"/>
  <c r="QR121" i="2"/>
  <c r="PD121" i="2"/>
  <c r="NP121" i="2"/>
  <c r="MB121" i="2"/>
  <c r="KN121" i="2"/>
  <c r="IZ121" i="2"/>
  <c r="CO121" i="2"/>
  <c r="CV121" i="2"/>
  <c r="CN121" i="2"/>
  <c r="CU121" i="2"/>
  <c r="CT121" i="2"/>
  <c r="CS121" i="2"/>
  <c r="CR121" i="2"/>
  <c r="CQ121" i="2"/>
  <c r="FS121" i="2"/>
  <c r="FR121" i="2"/>
  <c r="IF121" i="2"/>
  <c r="LG121" i="2"/>
  <c r="LF121" i="2"/>
  <c r="RB121" i="2"/>
  <c r="RA121" i="2" s="1"/>
  <c r="BR122" i="2"/>
  <c r="FS124" i="2"/>
  <c r="FR124" i="2"/>
  <c r="AJ125" i="2"/>
  <c r="AK125" i="2" s="1"/>
  <c r="DD125" i="2"/>
  <c r="ID125" i="2"/>
  <c r="OH125" i="2"/>
  <c r="GN126" i="2"/>
  <c r="IF126" i="2"/>
  <c r="IE126" i="2"/>
  <c r="JR126" i="2"/>
  <c r="PA126" i="2"/>
  <c r="OX126" i="2"/>
  <c r="DL127" i="2"/>
  <c r="NP127" i="2"/>
  <c r="NO127" i="2"/>
  <c r="NN127" i="2"/>
  <c r="OI127" i="2"/>
  <c r="SS128" i="2"/>
  <c r="UB128" i="2" s="1"/>
  <c r="UP128" i="2" s="1"/>
  <c r="SN128" i="2"/>
  <c r="TW128" i="2" s="1"/>
  <c r="KM129" i="2"/>
  <c r="KL129" i="2"/>
  <c r="QQ129" i="2"/>
  <c r="QP129" i="2"/>
  <c r="GD133" i="2"/>
  <c r="KH140" i="2"/>
  <c r="KK140" i="2"/>
  <c r="O146" i="2"/>
  <c r="BB146" i="2" s="1"/>
  <c r="BA146" i="2"/>
  <c r="DO146" i="2"/>
  <c r="EI146" i="2"/>
  <c r="GK97" i="2"/>
  <c r="GL97" i="2" s="1"/>
  <c r="GN97" i="2" s="1"/>
  <c r="GM97" i="2" s="1"/>
  <c r="GO97" i="2" s="1"/>
  <c r="ID98" i="2"/>
  <c r="JR98" i="2"/>
  <c r="LF98" i="2"/>
  <c r="MT98" i="2"/>
  <c r="OH98" i="2"/>
  <c r="PV98" i="2"/>
  <c r="DI99" i="2"/>
  <c r="DJ99" i="2" s="1"/>
  <c r="DL99" i="2" s="1"/>
  <c r="DK99" i="2" s="1"/>
  <c r="AP100" i="2"/>
  <c r="AQ100" i="2" s="1"/>
  <c r="DF100" i="2"/>
  <c r="GW100" i="2"/>
  <c r="EW101" i="2"/>
  <c r="EX101" i="2" s="1"/>
  <c r="CN103" i="2"/>
  <c r="CV103" i="2"/>
  <c r="TA103" i="2"/>
  <c r="UJ103" i="2" s="1"/>
  <c r="SZ104" i="2"/>
  <c r="UI104" i="2" s="1"/>
  <c r="AK105" i="2"/>
  <c r="BK105" i="2"/>
  <c r="BL105" i="2" s="1"/>
  <c r="CD105" i="2"/>
  <c r="HR105" i="2"/>
  <c r="ID105" i="2"/>
  <c r="JF105" i="2"/>
  <c r="JR105" i="2"/>
  <c r="KT105" i="2"/>
  <c r="LF105" i="2"/>
  <c r="MH105" i="2"/>
  <c r="MT105" i="2"/>
  <c r="NV105" i="2"/>
  <c r="OH105" i="2"/>
  <c r="PJ105" i="2"/>
  <c r="PV105" i="2"/>
  <c r="CC106" i="2"/>
  <c r="DF106" i="2"/>
  <c r="HN106" i="2"/>
  <c r="IR106" i="2"/>
  <c r="JB106" i="2"/>
  <c r="KF106" i="2"/>
  <c r="KP106" i="2"/>
  <c r="LT106" i="2"/>
  <c r="MD106" i="2"/>
  <c r="NH106" i="2"/>
  <c r="NR106" i="2"/>
  <c r="OV106" i="2"/>
  <c r="PF106" i="2"/>
  <c r="QJ106" i="2"/>
  <c r="QT106" i="2"/>
  <c r="BM107" i="2"/>
  <c r="BN107" i="2" s="1"/>
  <c r="CJ107" i="2"/>
  <c r="FQ107" i="2"/>
  <c r="HZ107" i="2"/>
  <c r="IY107" i="2"/>
  <c r="JN107" i="2"/>
  <c r="KM107" i="2"/>
  <c r="LB107" i="2"/>
  <c r="MA107" i="2"/>
  <c r="MP107" i="2"/>
  <c r="NO107" i="2"/>
  <c r="OD107" i="2"/>
  <c r="PC107" i="2"/>
  <c r="PR107" i="2"/>
  <c r="QQ107" i="2"/>
  <c r="AO108" i="2"/>
  <c r="EW108" i="2"/>
  <c r="EX108" i="2" s="1"/>
  <c r="EZ108" i="2" s="1"/>
  <c r="EY108" i="2" s="1"/>
  <c r="FA108" i="2" s="1"/>
  <c r="FF108" i="2"/>
  <c r="IL108" i="2"/>
  <c r="IX108" i="2"/>
  <c r="JZ108" i="2"/>
  <c r="KL108" i="2"/>
  <c r="LN108" i="2"/>
  <c r="LZ108" i="2"/>
  <c r="NB108" i="2"/>
  <c r="NN108" i="2"/>
  <c r="OP108" i="2"/>
  <c r="PB108" i="2"/>
  <c r="QD108" i="2"/>
  <c r="QP108" i="2"/>
  <c r="AJ109" i="2"/>
  <c r="AH110" i="2"/>
  <c r="CN110" i="2"/>
  <c r="CV110" i="2"/>
  <c r="ID110" i="2"/>
  <c r="JR110" i="2"/>
  <c r="LF110" i="2"/>
  <c r="MT110" i="2"/>
  <c r="OH110" i="2"/>
  <c r="PV110" i="2"/>
  <c r="AK111" i="2"/>
  <c r="BK111" i="2"/>
  <c r="BL111" i="2" s="1"/>
  <c r="CF111" i="2"/>
  <c r="CX111" i="2"/>
  <c r="DH111" i="2"/>
  <c r="HT111" i="2"/>
  <c r="IT111" i="2"/>
  <c r="JH111" i="2"/>
  <c r="KH111" i="2"/>
  <c r="KV111" i="2"/>
  <c r="JK70" i="1" s="1"/>
  <c r="JJ70" i="1" s="1"/>
  <c r="LV111" i="2"/>
  <c r="MJ111" i="2"/>
  <c r="KY70" i="1" s="1"/>
  <c r="KX70" i="1" s="1"/>
  <c r="NJ111" i="2"/>
  <c r="NX111" i="2"/>
  <c r="OX111" i="2"/>
  <c r="PL111" i="2"/>
  <c r="QL111" i="2"/>
  <c r="BK112" i="2"/>
  <c r="BL112" i="2" s="1"/>
  <c r="CF112" i="2"/>
  <c r="CX112" i="2"/>
  <c r="DH112" i="2"/>
  <c r="HA112" i="2"/>
  <c r="HB112" i="2" s="1"/>
  <c r="HZ112" i="2"/>
  <c r="IP112" i="2"/>
  <c r="JB112" i="2"/>
  <c r="JR112" i="2"/>
  <c r="KH112" i="2"/>
  <c r="KZ112" i="2"/>
  <c r="LN112" i="2"/>
  <c r="MR112" i="2"/>
  <c r="NH112" i="2"/>
  <c r="NV112" i="2"/>
  <c r="MK70" i="1" s="1"/>
  <c r="QF112" i="2"/>
  <c r="OU70" i="1" s="1"/>
  <c r="OT70" i="1" s="1"/>
  <c r="QL113" i="2"/>
  <c r="PL113" i="2"/>
  <c r="OX113" i="2"/>
  <c r="NX113" i="2"/>
  <c r="NJ113" i="2"/>
  <c r="MJ113" i="2"/>
  <c r="KY69" i="1" s="1"/>
  <c r="KX69" i="1" s="1"/>
  <c r="LV113" i="2"/>
  <c r="KV113" i="2"/>
  <c r="KH113" i="2"/>
  <c r="JH113" i="2"/>
  <c r="HT113" i="2"/>
  <c r="CX113" i="2"/>
  <c r="CF113" i="2"/>
  <c r="PJ113" i="2"/>
  <c r="NY69" i="1" s="1"/>
  <c r="NV113" i="2"/>
  <c r="MK69" i="1" s="1"/>
  <c r="MH113" i="2"/>
  <c r="KW69" i="1" s="1"/>
  <c r="KT113" i="2"/>
  <c r="JI69" i="1" s="1"/>
  <c r="JF113" i="2"/>
  <c r="HU69" i="1" s="1"/>
  <c r="HR113" i="2"/>
  <c r="GG69" i="1" s="1"/>
  <c r="QH113" i="2"/>
  <c r="PT113" i="2"/>
  <c r="OT113" i="2"/>
  <c r="OF113" i="2"/>
  <c r="NF113" i="2"/>
  <c r="MR113" i="2"/>
  <c r="LR113" i="2"/>
  <c r="LD113" i="2"/>
  <c r="KD113" i="2"/>
  <c r="JP113" i="2"/>
  <c r="IP113" i="2"/>
  <c r="IB113" i="2"/>
  <c r="GT113" i="2"/>
  <c r="QD113" i="2"/>
  <c r="OS69" i="1" s="1"/>
  <c r="OP113" i="2"/>
  <c r="NE69" i="1" s="1"/>
  <c r="NB113" i="2"/>
  <c r="LQ69" i="1" s="1"/>
  <c r="LN113" i="2"/>
  <c r="KC69" i="1" s="1"/>
  <c r="JZ113" i="2"/>
  <c r="IO69" i="1" s="1"/>
  <c r="IL113" i="2"/>
  <c r="HA69" i="1" s="1"/>
  <c r="FF113" i="2"/>
  <c r="DS69" i="1" s="1"/>
  <c r="DR69" i="1" s="1"/>
  <c r="GY113" i="2"/>
  <c r="GZ113" i="2" s="1"/>
  <c r="AK113" i="2"/>
  <c r="CH113" i="2"/>
  <c r="BC69" i="1" s="1"/>
  <c r="BB69" i="1" s="1"/>
  <c r="DH113" i="2"/>
  <c r="BW69" i="1" s="1"/>
  <c r="BV69" i="1" s="1"/>
  <c r="DZ113" i="2"/>
  <c r="EW113" i="2"/>
  <c r="EX113" i="2" s="1"/>
  <c r="EZ113" i="2" s="1"/>
  <c r="FQ113" i="2"/>
  <c r="HN113" i="2"/>
  <c r="IN113" i="2"/>
  <c r="JL113" i="2"/>
  <c r="LB113" i="2"/>
  <c r="MB113" i="2"/>
  <c r="LZ113" i="2"/>
  <c r="MV113" i="2"/>
  <c r="NR113" i="2"/>
  <c r="OR113" i="2"/>
  <c r="PP113" i="2"/>
  <c r="NM115" i="2"/>
  <c r="NJ115" i="2"/>
  <c r="PV115" i="2"/>
  <c r="JS116" i="2"/>
  <c r="PW116" i="2"/>
  <c r="EW117" i="2"/>
  <c r="EX117" i="2" s="1"/>
  <c r="IZ117" i="2"/>
  <c r="IY117" i="2"/>
  <c r="JQ117" i="2"/>
  <c r="JN117" i="2"/>
  <c r="RB117" i="2"/>
  <c r="RA117" i="2" s="1"/>
  <c r="GR118" i="2"/>
  <c r="GQ118" i="2"/>
  <c r="GP118" i="2"/>
  <c r="HK118" i="2"/>
  <c r="HJ118" i="2"/>
  <c r="BQ120" i="2"/>
  <c r="BS120" i="2" s="1"/>
  <c r="CT120" i="2"/>
  <c r="CS120" i="2"/>
  <c r="CR120" i="2"/>
  <c r="CQ120" i="2"/>
  <c r="CP120" i="2"/>
  <c r="CO120" i="2"/>
  <c r="CV120" i="2"/>
  <c r="CN120" i="2"/>
  <c r="MV120" i="2"/>
  <c r="MU120" i="2"/>
  <c r="NM120" i="2"/>
  <c r="NJ120" i="2"/>
  <c r="MU121" i="2"/>
  <c r="MT121" i="2"/>
  <c r="RB122" i="2"/>
  <c r="RA122" i="2" s="1"/>
  <c r="LZ122" i="2"/>
  <c r="TC123" i="2"/>
  <c r="UL123" i="2" s="1"/>
  <c r="SU123" i="2"/>
  <c r="UD123" i="2" s="1"/>
  <c r="UR123" i="2" s="1"/>
  <c r="TB123" i="2"/>
  <c r="UK123" i="2" s="1"/>
  <c r="TA123" i="2"/>
  <c r="UJ123" i="2" s="1"/>
  <c r="SZ123" i="2"/>
  <c r="UI123" i="2" s="1"/>
  <c r="SY123" i="2"/>
  <c r="UH123" i="2" s="1"/>
  <c r="SX123" i="2"/>
  <c r="UG123" i="2" s="1"/>
  <c r="SP123" i="2"/>
  <c r="TY123" i="2" s="1"/>
  <c r="SW123" i="2"/>
  <c r="UF123" i="2" s="1"/>
  <c r="SO123" i="2"/>
  <c r="TX123" i="2" s="1"/>
  <c r="AQ123" i="2"/>
  <c r="SJ123" i="2"/>
  <c r="TS123" i="2" s="1"/>
  <c r="GN124" i="2"/>
  <c r="NN124" i="2"/>
  <c r="NM126" i="2"/>
  <c r="NJ126" i="2"/>
  <c r="PX127" i="2"/>
  <c r="OJ127" i="2"/>
  <c r="MV127" i="2"/>
  <c r="LH127" i="2"/>
  <c r="JT127" i="2"/>
  <c r="IF127" i="2"/>
  <c r="PD127" i="2"/>
  <c r="PC127" i="2"/>
  <c r="PB127" i="2"/>
  <c r="PW127" i="2"/>
  <c r="BT128" i="2"/>
  <c r="BV128" i="2"/>
  <c r="EW128" i="2"/>
  <c r="EX128" i="2" s="1"/>
  <c r="EZ128" i="2" s="1"/>
  <c r="EY128" i="2" s="1"/>
  <c r="FA128" i="2" s="1"/>
  <c r="FS128" i="2"/>
  <c r="FR128" i="2"/>
  <c r="SL128" i="2"/>
  <c r="TU128" i="2" s="1"/>
  <c r="KH133" i="2"/>
  <c r="LZ134" i="2"/>
  <c r="OH134" i="2"/>
  <c r="DM140" i="2"/>
  <c r="DJ140" i="2"/>
  <c r="DF97" i="2"/>
  <c r="AM98" i="2"/>
  <c r="CO98" i="2"/>
  <c r="DH98" i="2"/>
  <c r="IE98" i="2"/>
  <c r="IT98" i="2"/>
  <c r="JS98" i="2"/>
  <c r="KH98" i="2"/>
  <c r="LG98" i="2"/>
  <c r="LV98" i="2"/>
  <c r="MU98" i="2"/>
  <c r="NJ98" i="2"/>
  <c r="OI98" i="2"/>
  <c r="OX98" i="2"/>
  <c r="PW98" i="2"/>
  <c r="QL98" i="2"/>
  <c r="DB99" i="2"/>
  <c r="BH102" i="2"/>
  <c r="AC63" i="1" s="1"/>
  <c r="CX102" i="2"/>
  <c r="CO103" i="2"/>
  <c r="TB103" i="2"/>
  <c r="UK103" i="2" s="1"/>
  <c r="TA104" i="2"/>
  <c r="UJ104" i="2" s="1"/>
  <c r="CF105" i="2"/>
  <c r="CX105" i="2"/>
  <c r="DH105" i="2"/>
  <c r="ET105" i="2"/>
  <c r="GF105" i="2"/>
  <c r="HT105" i="2"/>
  <c r="IE105" i="2"/>
  <c r="IT105" i="2"/>
  <c r="JH105" i="2"/>
  <c r="JS105" i="2"/>
  <c r="KH105" i="2"/>
  <c r="KV105" i="2"/>
  <c r="LG105" i="2"/>
  <c r="LV105" i="2"/>
  <c r="MJ105" i="2"/>
  <c r="MU105" i="2"/>
  <c r="NJ105" i="2"/>
  <c r="NX105" i="2"/>
  <c r="OI105" i="2"/>
  <c r="OX105" i="2"/>
  <c r="PL105" i="2"/>
  <c r="PW105" i="2"/>
  <c r="QL105" i="2"/>
  <c r="FL106" i="2"/>
  <c r="EA64" i="1" s="1"/>
  <c r="HR106" i="2"/>
  <c r="JF106" i="2"/>
  <c r="KT106" i="2"/>
  <c r="MH106" i="2"/>
  <c r="NV106" i="2"/>
  <c r="PJ106" i="2"/>
  <c r="DD108" i="2"/>
  <c r="DL108" i="2" s="1"/>
  <c r="DK108" i="2" s="1"/>
  <c r="FZ108" i="2"/>
  <c r="HZ108" i="2"/>
  <c r="IN108" i="2"/>
  <c r="IY108" i="2"/>
  <c r="JN108" i="2"/>
  <c r="KB108" i="2"/>
  <c r="KM108" i="2"/>
  <c r="LB108" i="2"/>
  <c r="LP108" i="2"/>
  <c r="MA108" i="2"/>
  <c r="MP108" i="2"/>
  <c r="ND108" i="2"/>
  <c r="NO108" i="2"/>
  <c r="OD108" i="2"/>
  <c r="OR108" i="2"/>
  <c r="PC108" i="2"/>
  <c r="PR108" i="2"/>
  <c r="QF108" i="2"/>
  <c r="QQ108" i="2"/>
  <c r="BK109" i="2"/>
  <c r="BL109" i="2" s="1"/>
  <c r="AG68" i="1" s="1"/>
  <c r="AF68" i="1" s="1"/>
  <c r="EC109" i="2"/>
  <c r="ED109" i="2" s="1"/>
  <c r="EF109" i="2" s="1"/>
  <c r="HA109" i="2"/>
  <c r="HB109" i="2" s="1"/>
  <c r="FQ68" i="1" s="1"/>
  <c r="FP68" i="1" s="1"/>
  <c r="CO110" i="2"/>
  <c r="IE110" i="2"/>
  <c r="JS110" i="2"/>
  <c r="LG110" i="2"/>
  <c r="MU110" i="2"/>
  <c r="OI110" i="2"/>
  <c r="PW110" i="2"/>
  <c r="RB110" i="2"/>
  <c r="RA110" i="2" s="1"/>
  <c r="DI111" i="2"/>
  <c r="DJ111" i="2" s="1"/>
  <c r="DL111" i="2" s="1"/>
  <c r="DK111" i="2" s="1"/>
  <c r="CG112" i="2"/>
  <c r="CH112" i="2" s="1"/>
  <c r="DI112" i="2"/>
  <c r="DJ112" i="2" s="1"/>
  <c r="DL112" i="2" s="1"/>
  <c r="DK112" i="2" s="1"/>
  <c r="DR112" i="2"/>
  <c r="CE70" i="1" s="1"/>
  <c r="CD70" i="1" s="1"/>
  <c r="EB112" i="2"/>
  <c r="CQ70" i="1" s="1"/>
  <c r="CP70" i="1" s="1"/>
  <c r="FN112" i="2"/>
  <c r="EC70" i="1" s="1"/>
  <c r="EB70" i="1" s="1"/>
  <c r="IB112" i="2"/>
  <c r="IR112" i="2"/>
  <c r="JF112" i="2"/>
  <c r="HU70" i="1" s="1"/>
  <c r="JS112" i="2"/>
  <c r="LP112" i="2"/>
  <c r="MV112" i="2"/>
  <c r="NX112" i="2"/>
  <c r="OL112" i="2"/>
  <c r="PB112" i="2"/>
  <c r="PR112" i="2"/>
  <c r="QH112" i="2"/>
  <c r="QT112" i="2"/>
  <c r="LG113" i="2"/>
  <c r="LF113" i="2"/>
  <c r="FS114" i="2"/>
  <c r="FR114" i="2"/>
  <c r="IW115" i="2"/>
  <c r="IT115" i="2"/>
  <c r="MA116" i="2"/>
  <c r="LZ116" i="2"/>
  <c r="IC117" i="2"/>
  <c r="HZ117" i="2"/>
  <c r="FS118" i="2"/>
  <c r="FR118" i="2"/>
  <c r="IY118" i="2"/>
  <c r="IX118" i="2"/>
  <c r="PC118" i="2"/>
  <c r="PB118" i="2"/>
  <c r="TC119" i="2"/>
  <c r="UL119" i="2" s="1"/>
  <c r="SU119" i="2"/>
  <c r="UD119" i="2" s="1"/>
  <c r="UR119" i="2" s="1"/>
  <c r="SM119" i="2"/>
  <c r="TV119" i="2" s="1"/>
  <c r="TB119" i="2"/>
  <c r="UK119" i="2" s="1"/>
  <c r="TA119" i="2"/>
  <c r="UJ119" i="2" s="1"/>
  <c r="SZ119" i="2"/>
  <c r="UI119" i="2" s="1"/>
  <c r="SY119" i="2"/>
  <c r="UH119" i="2" s="1"/>
  <c r="AV119" i="2"/>
  <c r="SX119" i="2"/>
  <c r="UG119" i="2" s="1"/>
  <c r="SP119" i="2"/>
  <c r="TY119" i="2" s="1"/>
  <c r="SH119" i="2"/>
  <c r="TQ119" i="2" s="1"/>
  <c r="SW119" i="2"/>
  <c r="UF119" i="2" s="1"/>
  <c r="SO119" i="2"/>
  <c r="TX119" i="2" s="1"/>
  <c r="SG119" i="2"/>
  <c r="TP119" i="2" s="1"/>
  <c r="UN119" i="2" s="1"/>
  <c r="HE120" i="2"/>
  <c r="HF120" i="2" s="1"/>
  <c r="GX120" i="2"/>
  <c r="LH120" i="2"/>
  <c r="LG120" i="2"/>
  <c r="LY120" i="2"/>
  <c r="LV120" i="2"/>
  <c r="BV121" i="2"/>
  <c r="BU121" i="2"/>
  <c r="BT121" i="2"/>
  <c r="OI121" i="2"/>
  <c r="OH121" i="2"/>
  <c r="IE123" i="2"/>
  <c r="ID123" i="2"/>
  <c r="JR123" i="2"/>
  <c r="LF123" i="2"/>
  <c r="MT123" i="2"/>
  <c r="OH123" i="2"/>
  <c r="PV123" i="2"/>
  <c r="RB125" i="2"/>
  <c r="RA125" i="2" s="1"/>
  <c r="MT125" i="2"/>
  <c r="LY126" i="2"/>
  <c r="LV126" i="2"/>
  <c r="QR127" i="2"/>
  <c r="QQ127" i="2"/>
  <c r="QP127" i="2"/>
  <c r="KL128" i="2"/>
  <c r="KN128" i="2"/>
  <c r="KM128" i="2"/>
  <c r="QN133" i="2"/>
  <c r="PN133" i="2"/>
  <c r="OZ133" i="2"/>
  <c r="NZ133" i="2"/>
  <c r="NL133" i="2"/>
  <c r="ML133" i="2"/>
  <c r="LX133" i="2"/>
  <c r="KX133" i="2"/>
  <c r="KJ133" i="2"/>
  <c r="JJ133" i="2"/>
  <c r="IV133" i="2"/>
  <c r="HV133" i="2"/>
  <c r="FN133" i="2"/>
  <c r="EB133" i="2"/>
  <c r="DR133" i="2"/>
  <c r="BL133" i="2"/>
  <c r="PL133" i="2"/>
  <c r="NX133" i="2"/>
  <c r="MJ133" i="2"/>
  <c r="KV133" i="2"/>
  <c r="JH133" i="2"/>
  <c r="HT133" i="2"/>
  <c r="CX133" i="2"/>
  <c r="CF133" i="2"/>
  <c r="BJ133" i="2"/>
  <c r="PJ133" i="2"/>
  <c r="NV133" i="2"/>
  <c r="MH133" i="2"/>
  <c r="KT133" i="2"/>
  <c r="JF133" i="2"/>
  <c r="HR133" i="2"/>
  <c r="FL133" i="2"/>
  <c r="DZ133" i="2"/>
  <c r="CD133" i="2"/>
  <c r="BH133" i="2"/>
  <c r="QT133" i="2"/>
  <c r="QJ133" i="2"/>
  <c r="PF133" i="2"/>
  <c r="OV133" i="2"/>
  <c r="NR133" i="2"/>
  <c r="NH133" i="2"/>
  <c r="MD133" i="2"/>
  <c r="LT133" i="2"/>
  <c r="KP133" i="2"/>
  <c r="KF133" i="2"/>
  <c r="JB133" i="2"/>
  <c r="IR133" i="2"/>
  <c r="HN133" i="2"/>
  <c r="QH133" i="2"/>
  <c r="PT133" i="2"/>
  <c r="OT133" i="2"/>
  <c r="OF133" i="2"/>
  <c r="NF133" i="2"/>
  <c r="MR133" i="2"/>
  <c r="LR133" i="2"/>
  <c r="LD133" i="2"/>
  <c r="KD133" i="2"/>
  <c r="JP133" i="2"/>
  <c r="IP133" i="2"/>
  <c r="IB133" i="2"/>
  <c r="GT133" i="2"/>
  <c r="FJ133" i="2"/>
  <c r="DX133" i="2"/>
  <c r="CL133" i="2"/>
  <c r="CB133" i="2"/>
  <c r="QF133" i="2"/>
  <c r="OR133" i="2"/>
  <c r="ND133" i="2"/>
  <c r="LP133" i="2"/>
  <c r="KB133" i="2"/>
  <c r="IN133" i="2"/>
  <c r="FZ133" i="2"/>
  <c r="QD133" i="2"/>
  <c r="OP133" i="2"/>
  <c r="NB133" i="2"/>
  <c r="LN133" i="2"/>
  <c r="JZ133" i="2"/>
  <c r="IL133" i="2"/>
  <c r="FF133" i="2"/>
  <c r="BX133" i="2"/>
  <c r="MN133" i="2"/>
  <c r="JV133" i="2"/>
  <c r="OL133" i="2"/>
  <c r="DJ133" i="2"/>
  <c r="CH133" i="2"/>
  <c r="JL133" i="2"/>
  <c r="OB133" i="2"/>
  <c r="LJ133" i="2"/>
  <c r="EL133" i="2"/>
  <c r="PZ133" i="2"/>
  <c r="GH133" i="2"/>
  <c r="KZ133" i="2"/>
  <c r="IH133" i="2"/>
  <c r="DB133" i="2"/>
  <c r="PP133" i="2"/>
  <c r="MX133" i="2"/>
  <c r="EV133" i="2"/>
  <c r="GX134" i="2"/>
  <c r="FJ135" i="2"/>
  <c r="FQ135" i="2"/>
  <c r="CP98" i="2"/>
  <c r="DI98" i="2"/>
  <c r="DJ98" i="2" s="1"/>
  <c r="DL98" i="2" s="1"/>
  <c r="DK98" i="2" s="1"/>
  <c r="EW99" i="2"/>
  <c r="EX99" i="2" s="1"/>
  <c r="EZ99" i="2" s="1"/>
  <c r="EY99" i="2" s="1"/>
  <c r="FA99" i="2" s="1"/>
  <c r="GY100" i="2"/>
  <c r="GZ100" i="2" s="1"/>
  <c r="GK101" i="2"/>
  <c r="GL101" i="2" s="1"/>
  <c r="GN101" i="2" s="1"/>
  <c r="GM101" i="2" s="1"/>
  <c r="GO101" i="2" s="1"/>
  <c r="AP102" i="2"/>
  <c r="AQ102" i="2" s="1"/>
  <c r="BJ102" i="2"/>
  <c r="BR102" i="2" s="1"/>
  <c r="BQ102" i="2" s="1"/>
  <c r="BS102" i="2" s="1"/>
  <c r="CF102" i="2"/>
  <c r="DI102" i="2"/>
  <c r="DJ102" i="2" s="1"/>
  <c r="DL102" i="2" s="1"/>
  <c r="DK102" i="2" s="1"/>
  <c r="DR102" i="2"/>
  <c r="EB102" i="2"/>
  <c r="FN102" i="2"/>
  <c r="CP103" i="2"/>
  <c r="TC103" i="2"/>
  <c r="UL103" i="2" s="1"/>
  <c r="SL104" i="2"/>
  <c r="TU104" i="2" s="1"/>
  <c r="ST104" i="2"/>
  <c r="UC104" i="2" s="1"/>
  <c r="UP104" i="2" s="1"/>
  <c r="TB104" i="2"/>
  <c r="UK104" i="2" s="1"/>
  <c r="AM105" i="2"/>
  <c r="DI105" i="2"/>
  <c r="DJ105" i="2" s="1"/>
  <c r="DR105" i="2"/>
  <c r="HV105" i="2"/>
  <c r="IV105" i="2"/>
  <c r="JJ105" i="2"/>
  <c r="KJ105" i="2"/>
  <c r="KX105" i="2"/>
  <c r="LX105" i="2"/>
  <c r="ML105" i="2"/>
  <c r="NL105" i="2"/>
  <c r="NZ105" i="2"/>
  <c r="OZ105" i="2"/>
  <c r="PN105" i="2"/>
  <c r="QN105" i="2"/>
  <c r="RC105" i="2"/>
  <c r="RV105" i="2" s="1"/>
  <c r="DH106" i="2"/>
  <c r="HT106" i="2"/>
  <c r="IT106" i="2"/>
  <c r="JH106" i="2"/>
  <c r="KH106" i="2"/>
  <c r="KV106" i="2"/>
  <c r="LV106" i="2"/>
  <c r="MJ106" i="2"/>
  <c r="NJ106" i="2"/>
  <c r="NX106" i="2"/>
  <c r="OX106" i="2"/>
  <c r="PL106" i="2"/>
  <c r="QL106" i="2"/>
  <c r="GW107" i="2"/>
  <c r="FJ108" i="2"/>
  <c r="DY64" i="1" s="1"/>
  <c r="GK108" i="2"/>
  <c r="GL108" i="2" s="1"/>
  <c r="GN108" i="2" s="1"/>
  <c r="GM108" i="2" s="1"/>
  <c r="GO108" i="2" s="1"/>
  <c r="GT108" i="2"/>
  <c r="IB108" i="2"/>
  <c r="IP108" i="2"/>
  <c r="JP108" i="2"/>
  <c r="KD108" i="2"/>
  <c r="LD108" i="2"/>
  <c r="LR108" i="2"/>
  <c r="MR108" i="2"/>
  <c r="NF108" i="2"/>
  <c r="OF108" i="2"/>
  <c r="OT108" i="2"/>
  <c r="PT108" i="2"/>
  <c r="QH108" i="2"/>
  <c r="EW109" i="2"/>
  <c r="EX109" i="2" s="1"/>
  <c r="EZ109" i="2" s="1"/>
  <c r="IX109" i="2"/>
  <c r="KL109" i="2"/>
  <c r="LZ109" i="2"/>
  <c r="NN109" i="2"/>
  <c r="PB109" i="2"/>
  <c r="QP109" i="2"/>
  <c r="CP110" i="2"/>
  <c r="AM111" i="2"/>
  <c r="CH111" i="2"/>
  <c r="BC70" i="1" s="1"/>
  <c r="BB70" i="1" s="1"/>
  <c r="EC111" i="2"/>
  <c r="ED111" i="2" s="1"/>
  <c r="EF111" i="2" s="1"/>
  <c r="EE111" i="2" s="1"/>
  <c r="EG111" i="2" s="1"/>
  <c r="HX111" i="2"/>
  <c r="GM70" i="1" s="1"/>
  <c r="GL70" i="1" s="1"/>
  <c r="IH111" i="2"/>
  <c r="GU70" i="1" s="1"/>
  <c r="GT70" i="1" s="1"/>
  <c r="JL111" i="2"/>
  <c r="JV111" i="2"/>
  <c r="KZ111" i="2"/>
  <c r="JO70" i="1" s="1"/>
  <c r="JN70" i="1" s="1"/>
  <c r="LJ111" i="2"/>
  <c r="JW70" i="1" s="1"/>
  <c r="JV70" i="1" s="1"/>
  <c r="MN111" i="2"/>
  <c r="LC70" i="1" s="1"/>
  <c r="LB70" i="1" s="1"/>
  <c r="MX111" i="2"/>
  <c r="OB111" i="2"/>
  <c r="MQ70" i="1" s="1"/>
  <c r="MP70" i="1" s="1"/>
  <c r="OL111" i="2"/>
  <c r="PP111" i="2"/>
  <c r="OE70" i="1" s="1"/>
  <c r="OD70" i="1" s="1"/>
  <c r="PZ111" i="2"/>
  <c r="OM70" i="1" s="1"/>
  <c r="OL70" i="1" s="1"/>
  <c r="EC112" i="2"/>
  <c r="ED112" i="2" s="1"/>
  <c r="EL112" i="2"/>
  <c r="CY70" i="1" s="1"/>
  <c r="CX70" i="1" s="1"/>
  <c r="GH112" i="2"/>
  <c r="EW70" i="1" s="1"/>
  <c r="EV70" i="1" s="1"/>
  <c r="JH112" i="2"/>
  <c r="JV112" i="2"/>
  <c r="LB112" i="2"/>
  <c r="LR112" i="2"/>
  <c r="MD112" i="2"/>
  <c r="MT112" i="2"/>
  <c r="NJ112" i="2"/>
  <c r="OB112" i="2"/>
  <c r="OP112" i="2"/>
  <c r="PT112" i="2"/>
  <c r="QJ112" i="2"/>
  <c r="KN113" i="2"/>
  <c r="KL113" i="2"/>
  <c r="LH113" i="2"/>
  <c r="QR113" i="2"/>
  <c r="QP113" i="2"/>
  <c r="EF114" i="2"/>
  <c r="EE114" i="2" s="1"/>
  <c r="EG114" i="2" s="1"/>
  <c r="SJ114" i="2"/>
  <c r="TS114" i="2" s="1"/>
  <c r="GW115" i="2"/>
  <c r="AI115" i="2"/>
  <c r="AP115" i="2"/>
  <c r="SO115" i="2" s="1"/>
  <c r="TX115" i="2" s="1"/>
  <c r="QO115" i="2"/>
  <c r="QL115" i="2"/>
  <c r="FS117" i="2"/>
  <c r="FR117" i="2"/>
  <c r="CM118" i="2"/>
  <c r="CJ118" i="2"/>
  <c r="DO118" i="2"/>
  <c r="DN118" i="2"/>
  <c r="HH120" i="2"/>
  <c r="JT120" i="2"/>
  <c r="JS120" i="2"/>
  <c r="KK120" i="2"/>
  <c r="KH120" i="2"/>
  <c r="EI121" i="2"/>
  <c r="EH121" i="2"/>
  <c r="PW121" i="2"/>
  <c r="PV121" i="2"/>
  <c r="NN122" i="2"/>
  <c r="X214" i="2"/>
  <c r="IX124" i="2"/>
  <c r="PB124" i="2"/>
  <c r="EZ125" i="2"/>
  <c r="EY125" i="2" s="1"/>
  <c r="FA125" i="2" s="1"/>
  <c r="EJ126" i="2"/>
  <c r="EI126" i="2"/>
  <c r="DE126" i="2"/>
  <c r="ET126" i="2"/>
  <c r="DI76" i="1" s="1"/>
  <c r="DH76" i="1" s="1"/>
  <c r="KK126" i="2"/>
  <c r="KH126" i="2"/>
  <c r="PX126" i="2"/>
  <c r="PW126" i="2"/>
  <c r="CO127" i="2"/>
  <c r="CV127" i="2"/>
  <c r="CN127" i="2"/>
  <c r="CU127" i="2"/>
  <c r="CT127" i="2"/>
  <c r="CS127" i="2"/>
  <c r="CR127" i="2"/>
  <c r="CQ127" i="2"/>
  <c r="TC128" i="2"/>
  <c r="UL128" i="2" s="1"/>
  <c r="ST128" i="2"/>
  <c r="UC128" i="2" s="1"/>
  <c r="SK128" i="2"/>
  <c r="TT128" i="2" s="1"/>
  <c r="TB128" i="2"/>
  <c r="UK128" i="2" s="1"/>
  <c r="TA128" i="2"/>
  <c r="UJ128" i="2" s="1"/>
  <c r="SR128" i="2"/>
  <c r="UA128" i="2" s="1"/>
  <c r="SI128" i="2"/>
  <c r="TR128" i="2" s="1"/>
  <c r="SZ128" i="2"/>
  <c r="UI128" i="2" s="1"/>
  <c r="SQ128" i="2"/>
  <c r="TZ128" i="2" s="1"/>
  <c r="SY128" i="2"/>
  <c r="UH128" i="2" s="1"/>
  <c r="SV128" i="2"/>
  <c r="UE128" i="2" s="1"/>
  <c r="FB129" i="2"/>
  <c r="FC129" i="2"/>
  <c r="PB133" i="2"/>
  <c r="CQ98" i="2"/>
  <c r="BL102" i="2"/>
  <c r="CH102" i="2"/>
  <c r="BC63" i="1" s="1"/>
  <c r="BB63" i="1" s="1"/>
  <c r="EL102" i="2"/>
  <c r="AV103" i="2"/>
  <c r="CQ103" i="2"/>
  <c r="EC105" i="2"/>
  <c r="ED105" i="2" s="1"/>
  <c r="EF105" i="2" s="1"/>
  <c r="EL105" i="2"/>
  <c r="HX105" i="2"/>
  <c r="IH105" i="2"/>
  <c r="JL105" i="2"/>
  <c r="JV105" i="2"/>
  <c r="KZ105" i="2"/>
  <c r="LJ105" i="2"/>
  <c r="MN105" i="2"/>
  <c r="MX105" i="2"/>
  <c r="OB105" i="2"/>
  <c r="OL105" i="2"/>
  <c r="PP105" i="2"/>
  <c r="PZ105" i="2"/>
  <c r="DI106" i="2"/>
  <c r="DJ106" i="2" s="1"/>
  <c r="HV106" i="2"/>
  <c r="IV106" i="2"/>
  <c r="JJ106" i="2"/>
  <c r="KJ106" i="2"/>
  <c r="KX106" i="2"/>
  <c r="LX106" i="2"/>
  <c r="ML106" i="2"/>
  <c r="NL106" i="2"/>
  <c r="NZ106" i="2"/>
  <c r="OZ106" i="2"/>
  <c r="PN106" i="2"/>
  <c r="QN106" i="2"/>
  <c r="AP107" i="2"/>
  <c r="SI107" i="2" s="1"/>
  <c r="TR107" i="2" s="1"/>
  <c r="HN108" i="2"/>
  <c r="IR108" i="2"/>
  <c r="JB108" i="2"/>
  <c r="KF108" i="2"/>
  <c r="KP108" i="2"/>
  <c r="LT108" i="2"/>
  <c r="MD108" i="2"/>
  <c r="NH108" i="2"/>
  <c r="NR108" i="2"/>
  <c r="OV108" i="2"/>
  <c r="PF108" i="2"/>
  <c r="QJ108" i="2"/>
  <c r="QT108" i="2"/>
  <c r="FQ109" i="2"/>
  <c r="IY109" i="2"/>
  <c r="KM109" i="2"/>
  <c r="MA109" i="2"/>
  <c r="NO109" i="2"/>
  <c r="PC109" i="2"/>
  <c r="QQ109" i="2"/>
  <c r="CQ110" i="2"/>
  <c r="EC110" i="2"/>
  <c r="ED110" i="2" s="1"/>
  <c r="EF110" i="2" s="1"/>
  <c r="N111" i="2"/>
  <c r="O111" i="2" s="1"/>
  <c r="NP111" i="2" s="1"/>
  <c r="EW111" i="2"/>
  <c r="EX111" i="2" s="1"/>
  <c r="EZ111" i="2" s="1"/>
  <c r="EY111" i="2" s="1"/>
  <c r="FA111" i="2" s="1"/>
  <c r="IL111" i="2"/>
  <c r="HA70" i="1" s="1"/>
  <c r="JZ111" i="2"/>
  <c r="IO70" i="1" s="1"/>
  <c r="LN111" i="2"/>
  <c r="KC70" i="1" s="1"/>
  <c r="NB111" i="2"/>
  <c r="LQ70" i="1" s="1"/>
  <c r="OP111" i="2"/>
  <c r="NE70" i="1" s="1"/>
  <c r="QD111" i="2"/>
  <c r="OS70" i="1" s="1"/>
  <c r="EW112" i="2"/>
  <c r="EX112" i="2" s="1"/>
  <c r="EZ112" i="2" s="1"/>
  <c r="EY112" i="2" s="1"/>
  <c r="FA112" i="2" s="1"/>
  <c r="FF112" i="2"/>
  <c r="DS70" i="1" s="1"/>
  <c r="DR70" i="1" s="1"/>
  <c r="HN112" i="2"/>
  <c r="IT112" i="2"/>
  <c r="JL112" i="2"/>
  <c r="JZ112" i="2"/>
  <c r="LD112" i="2"/>
  <c r="LT112" i="2"/>
  <c r="MH112" i="2"/>
  <c r="KW70" i="1" s="1"/>
  <c r="MU112" i="2"/>
  <c r="OR112" i="2"/>
  <c r="PX112" i="2"/>
  <c r="AO113" i="2"/>
  <c r="BM113" i="2"/>
  <c r="BN113" i="2" s="1"/>
  <c r="EC113" i="2"/>
  <c r="ED113" i="2" s="1"/>
  <c r="EF113" i="2" s="1"/>
  <c r="GJ113" i="2"/>
  <c r="EY69" i="1" s="1"/>
  <c r="EX69" i="1" s="1"/>
  <c r="IV113" i="2"/>
  <c r="HK69" i="1" s="1"/>
  <c r="HJ69" i="1" s="1"/>
  <c r="JS113" i="2"/>
  <c r="JR113" i="2"/>
  <c r="KM113" i="2"/>
  <c r="LJ113" i="2"/>
  <c r="ML113" i="2"/>
  <c r="NH113" i="2"/>
  <c r="OZ113" i="2"/>
  <c r="PW113" i="2"/>
  <c r="PV113" i="2"/>
  <c r="QQ113" i="2"/>
  <c r="SY114" i="2"/>
  <c r="UH114" i="2" s="1"/>
  <c r="SQ114" i="2"/>
  <c r="TZ114" i="2" s="1"/>
  <c r="SI114" i="2"/>
  <c r="TR114" i="2" s="1"/>
  <c r="TC114" i="2"/>
  <c r="UL114" i="2" s="1"/>
  <c r="TB114" i="2"/>
  <c r="UK114" i="2" s="1"/>
  <c r="ST114" i="2"/>
  <c r="UC114" i="2" s="1"/>
  <c r="SL114" i="2"/>
  <c r="TU114" i="2" s="1"/>
  <c r="TA114" i="2"/>
  <c r="UJ114" i="2" s="1"/>
  <c r="SS114" i="2"/>
  <c r="UB114" i="2" s="1"/>
  <c r="UP114" i="2" s="1"/>
  <c r="SK114" i="2"/>
  <c r="TT114" i="2" s="1"/>
  <c r="SK115" i="2"/>
  <c r="TT115" i="2" s="1"/>
  <c r="BI115" i="2"/>
  <c r="BJ115" i="2" s="1"/>
  <c r="GY115" i="2"/>
  <c r="GZ115" i="2" s="1"/>
  <c r="LY115" i="2"/>
  <c r="LV115" i="2"/>
  <c r="MB116" i="2"/>
  <c r="NO116" i="2"/>
  <c r="NN116" i="2"/>
  <c r="HA117" i="2"/>
  <c r="HB117" i="2" s="1"/>
  <c r="BK117" i="2"/>
  <c r="BL117" i="2" s="1"/>
  <c r="AM117" i="2"/>
  <c r="QR117" i="2"/>
  <c r="QQ117" i="2"/>
  <c r="AY118" i="2"/>
  <c r="AX118" i="2"/>
  <c r="DP118" i="2"/>
  <c r="IZ118" i="2"/>
  <c r="KM118" i="2"/>
  <c r="KL118" i="2"/>
  <c r="PD118" i="2"/>
  <c r="QQ118" i="2"/>
  <c r="QP118" i="2"/>
  <c r="SI119" i="2"/>
  <c r="TR119" i="2" s="1"/>
  <c r="SQ119" i="2"/>
  <c r="TZ119" i="2" s="1"/>
  <c r="AI120" i="2"/>
  <c r="AJ120" i="2"/>
  <c r="AK120" i="2" s="1"/>
  <c r="DD120" i="2"/>
  <c r="GN120" i="2"/>
  <c r="IF120" i="2"/>
  <c r="IE120" i="2"/>
  <c r="IW120" i="2"/>
  <c r="IT120" i="2"/>
  <c r="LF120" i="2"/>
  <c r="AH121" i="2"/>
  <c r="DB121" i="2"/>
  <c r="OJ121" i="2"/>
  <c r="EZ122" i="2"/>
  <c r="SQ123" i="2"/>
  <c r="TZ123" i="2" s="1"/>
  <c r="CU124" i="2"/>
  <c r="CT124" i="2"/>
  <c r="CS124" i="2"/>
  <c r="CR124" i="2"/>
  <c r="CQ124" i="2"/>
  <c r="CP124" i="2"/>
  <c r="CO124" i="2"/>
  <c r="LF125" i="2"/>
  <c r="IW126" i="2"/>
  <c r="IT126" i="2"/>
  <c r="OJ126" i="2"/>
  <c r="OI126" i="2"/>
  <c r="PV126" i="2"/>
  <c r="HL127" i="2"/>
  <c r="HK127" i="2"/>
  <c r="HJ127" i="2"/>
  <c r="CR128" i="2"/>
  <c r="CQ128" i="2"/>
  <c r="CP128" i="2"/>
  <c r="CO128" i="2"/>
  <c r="CV128" i="2"/>
  <c r="CN128" i="2"/>
  <c r="CU128" i="2"/>
  <c r="CT128" i="2"/>
  <c r="SG128" i="2"/>
  <c r="TP128" i="2" s="1"/>
  <c r="UN128" i="2" s="1"/>
  <c r="SO128" i="2"/>
  <c r="TX128" i="2" s="1"/>
  <c r="NO129" i="2"/>
  <c r="NN129" i="2"/>
  <c r="AH130" i="2"/>
  <c r="DB130" i="2"/>
  <c r="HX133" i="2"/>
  <c r="HL136" i="2"/>
  <c r="HK136" i="2"/>
  <c r="HJ136" i="2"/>
  <c r="QR136" i="2"/>
  <c r="QQ136" i="2"/>
  <c r="QP136" i="2"/>
  <c r="BN102" i="2"/>
  <c r="DV102" i="2"/>
  <c r="DV92" i="2" s="1"/>
  <c r="CK17" i="1" s="1"/>
  <c r="FF102" i="2"/>
  <c r="SG103" i="2"/>
  <c r="TP103" i="2" s="1"/>
  <c r="UN103" i="2" s="1"/>
  <c r="SO103" i="2"/>
  <c r="TX103" i="2" s="1"/>
  <c r="BX105" i="2"/>
  <c r="FF105" i="2"/>
  <c r="IL105" i="2"/>
  <c r="JZ105" i="2"/>
  <c r="LN105" i="2"/>
  <c r="NB105" i="2"/>
  <c r="OP105" i="2"/>
  <c r="N106" i="2"/>
  <c r="O106" i="2" s="1"/>
  <c r="IF106" i="2" s="1"/>
  <c r="EL106" i="2"/>
  <c r="HX106" i="2"/>
  <c r="IH106" i="2"/>
  <c r="JL106" i="2"/>
  <c r="JV106" i="2"/>
  <c r="KZ106" i="2"/>
  <c r="LJ106" i="2"/>
  <c r="MN106" i="2"/>
  <c r="MX106" i="2"/>
  <c r="OB106" i="2"/>
  <c r="OL106" i="2"/>
  <c r="PP106" i="2"/>
  <c r="HR108" i="2"/>
  <c r="JF108" i="2"/>
  <c r="KT108" i="2"/>
  <c r="MH108" i="2"/>
  <c r="NV108" i="2"/>
  <c r="FZ111" i="2"/>
  <c r="EM70" i="1" s="1"/>
  <c r="EL70" i="1" s="1"/>
  <c r="IN111" i="2"/>
  <c r="HC70" i="1" s="1"/>
  <c r="HB70" i="1" s="1"/>
  <c r="KB111" i="2"/>
  <c r="LP111" i="2"/>
  <c r="KE70" i="1" s="1"/>
  <c r="KD70" i="1" s="1"/>
  <c r="ND111" i="2"/>
  <c r="LS70" i="1" s="1"/>
  <c r="LR70" i="1" s="1"/>
  <c r="OR111" i="2"/>
  <c r="NG70" i="1" s="1"/>
  <c r="NF70" i="1" s="1"/>
  <c r="BX112" i="2"/>
  <c r="AQ70" i="1" s="1"/>
  <c r="AP70" i="1" s="1"/>
  <c r="FZ112" i="2"/>
  <c r="GT112" i="2"/>
  <c r="HR112" i="2"/>
  <c r="GG70" i="1" s="1"/>
  <c r="KB112" i="2"/>
  <c r="MJ112" i="2"/>
  <c r="MX112" i="2"/>
  <c r="OT112" i="2"/>
  <c r="PF112" i="2"/>
  <c r="PV112" i="2"/>
  <c r="ET113" i="2"/>
  <c r="DI69" i="1" s="1"/>
  <c r="DH69" i="1" s="1"/>
  <c r="FL113" i="2"/>
  <c r="EA69" i="1" s="1"/>
  <c r="DZ69" i="1" s="1"/>
  <c r="FZ113" i="2"/>
  <c r="HZ113" i="2"/>
  <c r="IZ113" i="2"/>
  <c r="IX113" i="2"/>
  <c r="JT113" i="2"/>
  <c r="KP113" i="2"/>
  <c r="LP113" i="2"/>
  <c r="MN113" i="2"/>
  <c r="OD113" i="2"/>
  <c r="PD113" i="2"/>
  <c r="PB113" i="2"/>
  <c r="PX113" i="2"/>
  <c r="QT113" i="2"/>
  <c r="PG69" i="1" s="1"/>
  <c r="PF69" i="1" s="1"/>
  <c r="EZ114" i="2"/>
  <c r="EY114" i="2" s="1"/>
  <c r="FA114" i="2" s="1"/>
  <c r="SG114" i="2"/>
  <c r="TP114" i="2" s="1"/>
  <c r="UN114" i="2" s="1"/>
  <c r="SO114" i="2"/>
  <c r="TX114" i="2" s="1"/>
  <c r="SW114" i="2"/>
  <c r="UF114" i="2" s="1"/>
  <c r="HA115" i="2"/>
  <c r="HB115" i="2" s="1"/>
  <c r="AM115" i="2"/>
  <c r="JR115" i="2"/>
  <c r="SG115" i="2"/>
  <c r="TP115" i="2" s="1"/>
  <c r="PX116" i="2"/>
  <c r="OJ116" i="2"/>
  <c r="MV116" i="2"/>
  <c r="LH116" i="2"/>
  <c r="JT116" i="2"/>
  <c r="IF116" i="2"/>
  <c r="FU116" i="2"/>
  <c r="FT116" i="2"/>
  <c r="MU116" i="2"/>
  <c r="EZ117" i="2"/>
  <c r="EY117" i="2" s="1"/>
  <c r="FA117" i="2" s="1"/>
  <c r="PD117" i="2"/>
  <c r="PC117" i="2"/>
  <c r="PU117" i="2"/>
  <c r="PR117" i="2"/>
  <c r="PX118" i="2"/>
  <c r="OJ118" i="2"/>
  <c r="MV118" i="2"/>
  <c r="LH118" i="2"/>
  <c r="JT118" i="2"/>
  <c r="IF118" i="2"/>
  <c r="SJ119" i="2"/>
  <c r="TS119" i="2" s="1"/>
  <c r="RB119" i="2"/>
  <c r="RA119" i="2" s="1"/>
  <c r="SR119" i="2"/>
  <c r="UA119" i="2" s="1"/>
  <c r="JR120" i="2"/>
  <c r="AM121" i="2"/>
  <c r="HA121" i="2"/>
  <c r="HB121" i="2" s="1"/>
  <c r="DG121" i="2"/>
  <c r="EV121" i="2"/>
  <c r="PC121" i="2"/>
  <c r="PX121" i="2"/>
  <c r="CI122" i="2"/>
  <c r="CB122" i="2"/>
  <c r="IX122" i="2"/>
  <c r="PB122" i="2"/>
  <c r="N123" i="2"/>
  <c r="PW123" i="2" s="1"/>
  <c r="RC123" i="2"/>
  <c r="BG123" i="2"/>
  <c r="GW123" i="2"/>
  <c r="AI123" i="2"/>
  <c r="EC123" i="2"/>
  <c r="ED123" i="2" s="1"/>
  <c r="EF123" i="2" s="1"/>
  <c r="EE123" i="2" s="1"/>
  <c r="EG123" i="2" s="1"/>
  <c r="SR123" i="2"/>
  <c r="UA123" i="2" s="1"/>
  <c r="AN124" i="2"/>
  <c r="AO124" i="2" s="1"/>
  <c r="DH124" i="2"/>
  <c r="BW72" i="1" s="1"/>
  <c r="BV72" i="1" s="1"/>
  <c r="KL124" i="2"/>
  <c r="QP124" i="2"/>
  <c r="CM125" i="2"/>
  <c r="CJ125" i="2"/>
  <c r="AN126" i="2"/>
  <c r="DH126" i="2"/>
  <c r="BW76" i="1" s="1"/>
  <c r="BV76" i="1" s="1"/>
  <c r="MV126" i="2"/>
  <c r="MU126" i="2"/>
  <c r="OH126" i="2"/>
  <c r="BV127" i="2"/>
  <c r="BU127" i="2"/>
  <c r="BT127" i="2"/>
  <c r="CP127" i="2"/>
  <c r="IZ127" i="2"/>
  <c r="IY127" i="2"/>
  <c r="IX127" i="2"/>
  <c r="JS127" i="2"/>
  <c r="AQ128" i="2"/>
  <c r="GN128" i="2"/>
  <c r="GM128" i="2" s="1"/>
  <c r="GO128" i="2" s="1"/>
  <c r="LH128" i="2"/>
  <c r="LG128" i="2"/>
  <c r="LF128" i="2"/>
  <c r="NM128" i="2"/>
  <c r="NJ128" i="2"/>
  <c r="RB128" i="2"/>
  <c r="RA128" i="2" s="1"/>
  <c r="SH128" i="2"/>
  <c r="TQ128" i="2" s="1"/>
  <c r="SP128" i="2"/>
  <c r="TY128" i="2" s="1"/>
  <c r="SX128" i="2"/>
  <c r="UG128" i="2" s="1"/>
  <c r="LF131" i="2"/>
  <c r="CF115" i="2"/>
  <c r="CX115" i="2"/>
  <c r="HT115" i="2"/>
  <c r="JH115" i="2"/>
  <c r="KV115" i="2"/>
  <c r="MJ115" i="2"/>
  <c r="NX115" i="2"/>
  <c r="PL115" i="2"/>
  <c r="RB115" i="2"/>
  <c r="RA115" i="2" s="1"/>
  <c r="CU116" i="2"/>
  <c r="SH118" i="2"/>
  <c r="TQ118" i="2" s="1"/>
  <c r="UN118" i="2" s="1"/>
  <c r="SP118" i="2"/>
  <c r="TY118" i="2" s="1"/>
  <c r="SX118" i="2"/>
  <c r="UG118" i="2" s="1"/>
  <c r="RB120" i="2"/>
  <c r="RA120" i="2" s="1"/>
  <c r="GK122" i="2"/>
  <c r="GL122" i="2" s="1"/>
  <c r="GN122" i="2" s="1"/>
  <c r="GT122" i="2"/>
  <c r="FG73" i="1" s="1"/>
  <c r="FF73" i="1" s="1"/>
  <c r="HE122" i="2"/>
  <c r="HF122" i="2" s="1"/>
  <c r="HH122" i="2" s="1"/>
  <c r="HN122" i="2"/>
  <c r="IR122" i="2"/>
  <c r="JB122" i="2"/>
  <c r="KF122" i="2"/>
  <c r="KP122" i="2"/>
  <c r="LT122" i="2"/>
  <c r="MD122" i="2"/>
  <c r="NH122" i="2"/>
  <c r="NR122" i="2"/>
  <c r="OV122" i="2"/>
  <c r="PF122" i="2"/>
  <c r="QJ122" i="2"/>
  <c r="QT122" i="2"/>
  <c r="CL123" i="2"/>
  <c r="GT123" i="2"/>
  <c r="IB123" i="2"/>
  <c r="IP123" i="2"/>
  <c r="JP123" i="2"/>
  <c r="KD123" i="2"/>
  <c r="LD123" i="2"/>
  <c r="LR123" i="2"/>
  <c r="MR123" i="2"/>
  <c r="NF123" i="2"/>
  <c r="OF123" i="2"/>
  <c r="OT123" i="2"/>
  <c r="PT123" i="2"/>
  <c r="QH123" i="2"/>
  <c r="Q214" i="2"/>
  <c r="AH124" i="2"/>
  <c r="HV124" i="2"/>
  <c r="IV124" i="2"/>
  <c r="JJ124" i="2"/>
  <c r="KJ124" i="2"/>
  <c r="KX124" i="2"/>
  <c r="LX124" i="2"/>
  <c r="ML124" i="2"/>
  <c r="NL124" i="2"/>
  <c r="NZ124" i="2"/>
  <c r="OZ124" i="2"/>
  <c r="PN124" i="2"/>
  <c r="QN124" i="2"/>
  <c r="RC124" i="2"/>
  <c r="RV124" i="2" s="1"/>
  <c r="AL125" i="2"/>
  <c r="AM125" i="2" s="1"/>
  <c r="M72" i="1" s="1"/>
  <c r="L72" i="1" s="1"/>
  <c r="FQ125" i="2"/>
  <c r="FZ125" i="2"/>
  <c r="HD125" i="2"/>
  <c r="IB125" i="2"/>
  <c r="IP125" i="2"/>
  <c r="JP125" i="2"/>
  <c r="KD125" i="2"/>
  <c r="LD125" i="2"/>
  <c r="LR125" i="2"/>
  <c r="MR125" i="2"/>
  <c r="NF125" i="2"/>
  <c r="OF125" i="2"/>
  <c r="OT125" i="2"/>
  <c r="PT125" i="2"/>
  <c r="QH125" i="2"/>
  <c r="HT126" i="2"/>
  <c r="GI76" i="1" s="1"/>
  <c r="GH76" i="1" s="1"/>
  <c r="JH126" i="2"/>
  <c r="HW76" i="1" s="1"/>
  <c r="HV76" i="1" s="1"/>
  <c r="KV126" i="2"/>
  <c r="JK76" i="1" s="1"/>
  <c r="JJ76" i="1" s="1"/>
  <c r="MJ126" i="2"/>
  <c r="KY76" i="1" s="1"/>
  <c r="KX76" i="1" s="1"/>
  <c r="NX126" i="2"/>
  <c r="MM76" i="1" s="1"/>
  <c r="ML76" i="1" s="1"/>
  <c r="PL126" i="2"/>
  <c r="OA76" i="1" s="1"/>
  <c r="NZ76" i="1" s="1"/>
  <c r="EC127" i="2"/>
  <c r="ED127" i="2" s="1"/>
  <c r="EF127" i="2" s="1"/>
  <c r="MU128" i="2"/>
  <c r="OJ128" i="2"/>
  <c r="QO128" i="2"/>
  <c r="CR129" i="2"/>
  <c r="DE129" i="2"/>
  <c r="GK129" i="2"/>
  <c r="GL129" i="2" s="1"/>
  <c r="EW130" i="2"/>
  <c r="EX130" i="2" s="1"/>
  <c r="CM131" i="2"/>
  <c r="CJ131" i="2"/>
  <c r="NN131" i="2"/>
  <c r="PV131" i="2"/>
  <c r="PA132" i="2"/>
  <c r="BP133" i="2"/>
  <c r="GF133" i="2"/>
  <c r="ID133" i="2"/>
  <c r="KL133" i="2"/>
  <c r="JR134" i="2"/>
  <c r="EC135" i="2"/>
  <c r="ED135" i="2" s="1"/>
  <c r="OJ135" i="2"/>
  <c r="OI135" i="2"/>
  <c r="OH135" i="2"/>
  <c r="FU136" i="2"/>
  <c r="FT136" i="2"/>
  <c r="GR136" i="2"/>
  <c r="IF136" i="2"/>
  <c r="IE136" i="2"/>
  <c r="ID136" i="2"/>
  <c r="JT136" i="2"/>
  <c r="JS136" i="2"/>
  <c r="JR136" i="2"/>
  <c r="LH136" i="2"/>
  <c r="LG136" i="2"/>
  <c r="LF136" i="2"/>
  <c r="MV136" i="2"/>
  <c r="MU136" i="2"/>
  <c r="MT136" i="2"/>
  <c r="OJ136" i="2"/>
  <c r="OI136" i="2"/>
  <c r="OH136" i="2"/>
  <c r="CJ139" i="2"/>
  <c r="CM139" i="2"/>
  <c r="AY141" i="2"/>
  <c r="AX141" i="2"/>
  <c r="JT142" i="2"/>
  <c r="JS142" i="2"/>
  <c r="JR142" i="2"/>
  <c r="KN142" i="2"/>
  <c r="KL142" i="2"/>
  <c r="KM142" i="2"/>
  <c r="CM144" i="2"/>
  <c r="CJ144" i="2"/>
  <c r="EC114" i="2"/>
  <c r="ED114" i="2" s="1"/>
  <c r="DI115" i="2"/>
  <c r="DJ115" i="2" s="1"/>
  <c r="HV115" i="2"/>
  <c r="GK69" i="1" s="1"/>
  <c r="GJ69" i="1" s="1"/>
  <c r="IV115" i="2"/>
  <c r="JJ115" i="2"/>
  <c r="HY69" i="1" s="1"/>
  <c r="HX69" i="1" s="1"/>
  <c r="KJ115" i="2"/>
  <c r="IY69" i="1" s="1"/>
  <c r="IX69" i="1" s="1"/>
  <c r="KX115" i="2"/>
  <c r="LX115" i="2"/>
  <c r="KM69" i="1" s="1"/>
  <c r="KL69" i="1" s="1"/>
  <c r="ML115" i="2"/>
  <c r="NL115" i="2"/>
  <c r="NZ115" i="2"/>
  <c r="MO69" i="1" s="1"/>
  <c r="MN69" i="1" s="1"/>
  <c r="OZ115" i="2"/>
  <c r="PN115" i="2"/>
  <c r="OC69" i="1" s="1"/>
  <c r="OB69" i="1" s="1"/>
  <c r="QN115" i="2"/>
  <c r="PC69" i="1" s="1"/>
  <c r="PB69" i="1" s="1"/>
  <c r="AH116" i="2"/>
  <c r="AN117" i="2"/>
  <c r="GK117" i="2"/>
  <c r="GL117" i="2" s="1"/>
  <c r="GN117" i="2" s="1"/>
  <c r="GM117" i="2" s="1"/>
  <c r="GO117" i="2" s="1"/>
  <c r="SI118" i="2"/>
  <c r="TR118" i="2" s="1"/>
  <c r="SQ118" i="2"/>
  <c r="TZ118" i="2" s="1"/>
  <c r="SY118" i="2"/>
  <c r="UH118" i="2" s="1"/>
  <c r="DC121" i="2"/>
  <c r="EW121" i="2"/>
  <c r="EX121" i="2" s="1"/>
  <c r="EZ121" i="2" s="1"/>
  <c r="EY121" i="2" s="1"/>
  <c r="FA121" i="2" s="1"/>
  <c r="IX121" i="2"/>
  <c r="KL121" i="2"/>
  <c r="LZ121" i="2"/>
  <c r="NN121" i="2"/>
  <c r="PB121" i="2"/>
  <c r="QP121" i="2"/>
  <c r="N122" i="2"/>
  <c r="O122" i="2" s="1"/>
  <c r="HR122" i="2"/>
  <c r="GG73" i="1" s="1"/>
  <c r="ID122" i="2"/>
  <c r="JF122" i="2"/>
  <c r="HU73" i="1" s="1"/>
  <c r="JR122" i="2"/>
  <c r="KT122" i="2"/>
  <c r="JI73" i="1" s="1"/>
  <c r="LF122" i="2"/>
  <c r="MH122" i="2"/>
  <c r="KW73" i="1" s="1"/>
  <c r="MT122" i="2"/>
  <c r="NV122" i="2"/>
  <c r="MK73" i="1" s="1"/>
  <c r="OH122" i="2"/>
  <c r="PJ122" i="2"/>
  <c r="NY73" i="1" s="1"/>
  <c r="PV122" i="2"/>
  <c r="DF123" i="2"/>
  <c r="ER123" i="2"/>
  <c r="EZ123" i="2" s="1"/>
  <c r="EY123" i="2" s="1"/>
  <c r="FA123" i="2" s="1"/>
  <c r="GD123" i="2"/>
  <c r="HN123" i="2"/>
  <c r="IR123" i="2"/>
  <c r="JB123" i="2"/>
  <c r="KF123" i="2"/>
  <c r="KP123" i="2"/>
  <c r="LT123" i="2"/>
  <c r="MD123" i="2"/>
  <c r="NH123" i="2"/>
  <c r="NR123" i="2"/>
  <c r="OV123" i="2"/>
  <c r="PF123" i="2"/>
  <c r="QJ123" i="2"/>
  <c r="QT123" i="2"/>
  <c r="R214" i="2"/>
  <c r="DI124" i="2"/>
  <c r="DJ124" i="2" s="1"/>
  <c r="DL124" i="2" s="1"/>
  <c r="FN124" i="2"/>
  <c r="GZ124" i="2"/>
  <c r="HX124" i="2"/>
  <c r="IH124" i="2"/>
  <c r="JL124" i="2"/>
  <c r="JV124" i="2"/>
  <c r="KZ124" i="2"/>
  <c r="LJ124" i="2"/>
  <c r="MN124" i="2"/>
  <c r="MX124" i="2"/>
  <c r="OB124" i="2"/>
  <c r="OL124" i="2"/>
  <c r="PP124" i="2"/>
  <c r="RD124" i="2"/>
  <c r="CB125" i="2"/>
  <c r="AW72" i="1" s="1"/>
  <c r="CL125" i="2"/>
  <c r="BG72" i="1" s="1"/>
  <c r="BF72" i="1" s="1"/>
  <c r="GK125" i="2"/>
  <c r="GL125" i="2" s="1"/>
  <c r="GN125" i="2" s="1"/>
  <c r="GM125" i="2" s="1"/>
  <c r="GO125" i="2" s="1"/>
  <c r="GT125" i="2"/>
  <c r="HN125" i="2"/>
  <c r="IR125" i="2"/>
  <c r="JB125" i="2"/>
  <c r="KF125" i="2"/>
  <c r="KP125" i="2"/>
  <c r="LT125" i="2"/>
  <c r="MD125" i="2"/>
  <c r="NH125" i="2"/>
  <c r="NR125" i="2"/>
  <c r="OV125" i="2"/>
  <c r="PF125" i="2"/>
  <c r="QJ125" i="2"/>
  <c r="QT125" i="2"/>
  <c r="DA126" i="2"/>
  <c r="HV126" i="2"/>
  <c r="GK76" i="1" s="1"/>
  <c r="GJ76" i="1" s="1"/>
  <c r="IV126" i="2"/>
  <c r="HK76" i="1" s="1"/>
  <c r="HJ76" i="1" s="1"/>
  <c r="JJ126" i="2"/>
  <c r="HY76" i="1" s="1"/>
  <c r="HX76" i="1" s="1"/>
  <c r="KJ126" i="2"/>
  <c r="IY76" i="1" s="1"/>
  <c r="IX76" i="1" s="1"/>
  <c r="KX126" i="2"/>
  <c r="JM76" i="1" s="1"/>
  <c r="JL76" i="1" s="1"/>
  <c r="LX126" i="2"/>
  <c r="KM76" i="1" s="1"/>
  <c r="KL76" i="1" s="1"/>
  <c r="ML126" i="2"/>
  <c r="LA76" i="1" s="1"/>
  <c r="KZ76" i="1" s="1"/>
  <c r="NL126" i="2"/>
  <c r="MA76" i="1" s="1"/>
  <c r="LZ76" i="1" s="1"/>
  <c r="NZ126" i="2"/>
  <c r="MO76" i="1" s="1"/>
  <c r="MN76" i="1" s="1"/>
  <c r="OZ126" i="2"/>
  <c r="NO76" i="1" s="1"/>
  <c r="NN76" i="1" s="1"/>
  <c r="PN126" i="2"/>
  <c r="OC76" i="1" s="1"/>
  <c r="OB76" i="1" s="1"/>
  <c r="QN126" i="2"/>
  <c r="PC76" i="1" s="1"/>
  <c r="PB76" i="1" s="1"/>
  <c r="EW127" i="2"/>
  <c r="EX127" i="2" s="1"/>
  <c r="EZ127" i="2" s="1"/>
  <c r="DF128" i="2"/>
  <c r="CT129" i="2"/>
  <c r="ID129" i="2"/>
  <c r="LF129" i="2"/>
  <c r="OH129" i="2"/>
  <c r="N130" i="2"/>
  <c r="RD130" i="2"/>
  <c r="RV130" i="2" s="1"/>
  <c r="BO131" i="2"/>
  <c r="BP131" i="2" s="1"/>
  <c r="BR131" i="2" s="1"/>
  <c r="BQ131" i="2" s="1"/>
  <c r="BS131" i="2" s="1"/>
  <c r="DA131" i="2"/>
  <c r="EP131" i="2"/>
  <c r="GK131" i="2"/>
  <c r="GL131" i="2" s="1"/>
  <c r="GN131" i="2" s="1"/>
  <c r="GM131" i="2" s="1"/>
  <c r="GO131" i="2" s="1"/>
  <c r="ID131" i="2"/>
  <c r="GK132" i="2"/>
  <c r="KK132" i="2"/>
  <c r="NJ133" i="2"/>
  <c r="PV133" i="2"/>
  <c r="RB134" i="2"/>
  <c r="RA134" i="2" s="1"/>
  <c r="CM134" i="2"/>
  <c r="EC134" i="2"/>
  <c r="ED134" i="2" s="1"/>
  <c r="PB134" i="2"/>
  <c r="PX135" i="2"/>
  <c r="PW135" i="2"/>
  <c r="PV135" i="2"/>
  <c r="CR136" i="2"/>
  <c r="CQ136" i="2"/>
  <c r="CP136" i="2"/>
  <c r="CO136" i="2"/>
  <c r="CV136" i="2"/>
  <c r="CN136" i="2"/>
  <c r="CU136" i="2"/>
  <c r="CT136" i="2"/>
  <c r="PX136" i="2"/>
  <c r="PW136" i="2"/>
  <c r="PV136" i="2"/>
  <c r="NJ140" i="2"/>
  <c r="NM140" i="2"/>
  <c r="FT150" i="2"/>
  <c r="FU150" i="2"/>
  <c r="CR114" i="2"/>
  <c r="IX114" i="2"/>
  <c r="KL114" i="2"/>
  <c r="LZ114" i="2"/>
  <c r="NN114" i="2"/>
  <c r="PB114" i="2"/>
  <c r="QP114" i="2"/>
  <c r="N115" i="2"/>
  <c r="O115" i="2" s="1"/>
  <c r="PX115" i="2" s="1"/>
  <c r="DB115" i="2"/>
  <c r="BQ69" i="1" s="1"/>
  <c r="BQ71" i="1" s="1"/>
  <c r="EL115" i="2"/>
  <c r="CY69" i="1" s="1"/>
  <c r="CX69" i="1" s="1"/>
  <c r="HX115" i="2"/>
  <c r="GM69" i="1" s="1"/>
  <c r="GL69" i="1" s="1"/>
  <c r="IH115" i="2"/>
  <c r="GU69" i="1" s="1"/>
  <c r="GT69" i="1" s="1"/>
  <c r="JL115" i="2"/>
  <c r="JV115" i="2"/>
  <c r="KZ115" i="2"/>
  <c r="LJ115" i="2"/>
  <c r="MN115" i="2"/>
  <c r="MX115" i="2"/>
  <c r="LK69" i="1" s="1"/>
  <c r="LJ69" i="1" s="1"/>
  <c r="OB115" i="2"/>
  <c r="MQ69" i="1" s="1"/>
  <c r="MP69" i="1" s="1"/>
  <c r="OL115" i="2"/>
  <c r="MY69" i="1" s="1"/>
  <c r="MX69" i="1" s="1"/>
  <c r="PP115" i="2"/>
  <c r="PZ115" i="2"/>
  <c r="BI116" i="2"/>
  <c r="BJ116" i="2" s="1"/>
  <c r="CO116" i="2"/>
  <c r="GY116" i="2"/>
  <c r="GZ116" i="2" s="1"/>
  <c r="IT116" i="2"/>
  <c r="KH116" i="2"/>
  <c r="LV116" i="2"/>
  <c r="NJ116" i="2"/>
  <c r="OX116" i="2"/>
  <c r="QL116" i="2"/>
  <c r="BG117" i="2"/>
  <c r="GW117" i="2"/>
  <c r="SH117" i="2"/>
  <c r="TQ117" i="2" s="1"/>
  <c r="AQ118" i="2"/>
  <c r="AZ118" i="2"/>
  <c r="DJ118" i="2"/>
  <c r="DL118" i="2" s="1"/>
  <c r="IT118" i="2"/>
  <c r="KH118" i="2"/>
  <c r="LV118" i="2"/>
  <c r="NJ118" i="2"/>
  <c r="OX118" i="2"/>
  <c r="QL118" i="2"/>
  <c r="SZ118" i="2"/>
  <c r="UI118" i="2" s="1"/>
  <c r="DI120" i="2"/>
  <c r="DJ120" i="2" s="1"/>
  <c r="CJ121" i="2"/>
  <c r="HZ121" i="2"/>
  <c r="JN121" i="2"/>
  <c r="LB121" i="2"/>
  <c r="MP121" i="2"/>
  <c r="OD121" i="2"/>
  <c r="PR121" i="2"/>
  <c r="HT122" i="2"/>
  <c r="IT122" i="2"/>
  <c r="JH122" i="2"/>
  <c r="KH122" i="2"/>
  <c r="KV122" i="2"/>
  <c r="LV122" i="2"/>
  <c r="MJ122" i="2"/>
  <c r="NJ122" i="2"/>
  <c r="NX122" i="2"/>
  <c r="OX122" i="2"/>
  <c r="PL122" i="2"/>
  <c r="QL122" i="2"/>
  <c r="BK123" i="2"/>
  <c r="BL123" i="2" s="1"/>
  <c r="HR123" i="2"/>
  <c r="JF123" i="2"/>
  <c r="KT123" i="2"/>
  <c r="MH123" i="2"/>
  <c r="NV123" i="2"/>
  <c r="PJ123" i="2"/>
  <c r="I214" i="2"/>
  <c r="S214" i="2"/>
  <c r="AJ124" i="2"/>
  <c r="AK124" i="2" s="1"/>
  <c r="K72" i="1" s="1"/>
  <c r="J72" i="1" s="1"/>
  <c r="BN124" i="2"/>
  <c r="EL124" i="2"/>
  <c r="IL124" i="2"/>
  <c r="JZ124" i="2"/>
  <c r="LN124" i="2"/>
  <c r="NB124" i="2"/>
  <c r="OP124" i="2"/>
  <c r="QD124" i="2"/>
  <c r="RE124" i="2"/>
  <c r="N125" i="2"/>
  <c r="AN125" i="2"/>
  <c r="AO125" i="2" s="1"/>
  <c r="HR125" i="2"/>
  <c r="GG72" i="1" s="1"/>
  <c r="JF125" i="2"/>
  <c r="HU72" i="1" s="1"/>
  <c r="KT125" i="2"/>
  <c r="JI72" i="1" s="1"/>
  <c r="MH125" i="2"/>
  <c r="KW72" i="1" s="1"/>
  <c r="NV125" i="2"/>
  <c r="MK72" i="1" s="1"/>
  <c r="PJ125" i="2"/>
  <c r="NY72" i="1" s="1"/>
  <c r="AJ126" i="2"/>
  <c r="BN126" i="2"/>
  <c r="AI76" i="1" s="1"/>
  <c r="AH76" i="1" s="1"/>
  <c r="EL126" i="2"/>
  <c r="CY76" i="1" s="1"/>
  <c r="CX76" i="1" s="1"/>
  <c r="HX126" i="2"/>
  <c r="GM76" i="1" s="1"/>
  <c r="GL76" i="1" s="1"/>
  <c r="IH126" i="2"/>
  <c r="GU76" i="1" s="1"/>
  <c r="GT76" i="1" s="1"/>
  <c r="JL126" i="2"/>
  <c r="IA76" i="1" s="1"/>
  <c r="HZ76" i="1" s="1"/>
  <c r="JV126" i="2"/>
  <c r="II76" i="1" s="1"/>
  <c r="IH76" i="1" s="1"/>
  <c r="KZ126" i="2"/>
  <c r="JO76" i="1" s="1"/>
  <c r="JN76" i="1" s="1"/>
  <c r="LJ126" i="2"/>
  <c r="JW76" i="1" s="1"/>
  <c r="JV76" i="1" s="1"/>
  <c r="MN126" i="2"/>
  <c r="LC76" i="1" s="1"/>
  <c r="LB76" i="1" s="1"/>
  <c r="MX126" i="2"/>
  <c r="LK76" i="1" s="1"/>
  <c r="LJ76" i="1" s="1"/>
  <c r="OB126" i="2"/>
  <c r="MQ76" i="1" s="1"/>
  <c r="MP76" i="1" s="1"/>
  <c r="OL126" i="2"/>
  <c r="MY76" i="1" s="1"/>
  <c r="MX76" i="1" s="1"/>
  <c r="PP126" i="2"/>
  <c r="OE76" i="1" s="1"/>
  <c r="OD76" i="1" s="1"/>
  <c r="PZ126" i="2"/>
  <c r="OM76" i="1" s="1"/>
  <c r="OL76" i="1" s="1"/>
  <c r="CJ127" i="2"/>
  <c r="HE128" i="2"/>
  <c r="HF128" i="2" s="1"/>
  <c r="HH128" i="2" s="1"/>
  <c r="JS128" i="2"/>
  <c r="DG129" i="2"/>
  <c r="IE129" i="2"/>
  <c r="LG129" i="2"/>
  <c r="OI129" i="2"/>
  <c r="KL131" i="2"/>
  <c r="MT131" i="2"/>
  <c r="DD133" i="2"/>
  <c r="DL133" i="2" s="1"/>
  <c r="DK133" i="2" s="1"/>
  <c r="ED133" i="2"/>
  <c r="FQ133" i="2"/>
  <c r="IT133" i="2"/>
  <c r="LF133" i="2"/>
  <c r="NN133" i="2"/>
  <c r="KL134" i="2"/>
  <c r="MT134" i="2"/>
  <c r="AK135" i="2"/>
  <c r="GY135" i="2"/>
  <c r="GZ135" i="2" s="1"/>
  <c r="BI135" i="2"/>
  <c r="BJ135" i="2" s="1"/>
  <c r="EF135" i="2"/>
  <c r="EE135" i="2" s="1"/>
  <c r="EG135" i="2" s="1"/>
  <c r="FD135" i="2"/>
  <c r="FC135" i="2"/>
  <c r="FB135" i="2"/>
  <c r="DP136" i="2"/>
  <c r="DO136" i="2"/>
  <c r="DN136" i="2"/>
  <c r="EJ136" i="2"/>
  <c r="EI136" i="2"/>
  <c r="EH136" i="2"/>
  <c r="BR138" i="2"/>
  <c r="EW115" i="2"/>
  <c r="EX115" i="2" s="1"/>
  <c r="DI116" i="2"/>
  <c r="DJ116" i="2" s="1"/>
  <c r="DL116" i="2" s="1"/>
  <c r="DK116" i="2" s="1"/>
  <c r="AP117" i="2"/>
  <c r="BA118" i="2"/>
  <c r="EC120" i="2"/>
  <c r="ED120" i="2" s="1"/>
  <c r="EF120" i="2" s="1"/>
  <c r="GK121" i="2"/>
  <c r="GL121" i="2" s="1"/>
  <c r="AP122" i="2"/>
  <c r="SG122" i="2" s="1"/>
  <c r="T214" i="2"/>
  <c r="EW124" i="2"/>
  <c r="EX124" i="2" s="1"/>
  <c r="EZ124" i="2" s="1"/>
  <c r="RF124" i="2"/>
  <c r="DZ125" i="2"/>
  <c r="FL125" i="2"/>
  <c r="EA72" i="1" s="1"/>
  <c r="DZ72" i="1" s="1"/>
  <c r="GX125" i="2"/>
  <c r="FM72" i="1" s="1"/>
  <c r="HT125" i="2"/>
  <c r="GI72" i="1" s="1"/>
  <c r="GH72" i="1" s="1"/>
  <c r="IT125" i="2"/>
  <c r="JH125" i="2"/>
  <c r="HW72" i="1" s="1"/>
  <c r="HV72" i="1" s="1"/>
  <c r="KH125" i="2"/>
  <c r="KV125" i="2"/>
  <c r="JK72" i="1" s="1"/>
  <c r="JJ72" i="1" s="1"/>
  <c r="LV125" i="2"/>
  <c r="MJ125" i="2"/>
  <c r="KY72" i="1" s="1"/>
  <c r="KX72" i="1" s="1"/>
  <c r="NJ125" i="2"/>
  <c r="NX125" i="2"/>
  <c r="MM72" i="1" s="1"/>
  <c r="ML72" i="1" s="1"/>
  <c r="OX125" i="2"/>
  <c r="PL125" i="2"/>
  <c r="OA72" i="1" s="1"/>
  <c r="NZ72" i="1" s="1"/>
  <c r="QL125" i="2"/>
  <c r="EW126" i="2"/>
  <c r="EX126" i="2" s="1"/>
  <c r="EZ126" i="2" s="1"/>
  <c r="GK127" i="2"/>
  <c r="GL127" i="2" s="1"/>
  <c r="GN127" i="2" s="1"/>
  <c r="IE128" i="2"/>
  <c r="JT128" i="2"/>
  <c r="CV129" i="2"/>
  <c r="IY129" i="2"/>
  <c r="IX129" i="2"/>
  <c r="MA129" i="2"/>
  <c r="LZ129" i="2"/>
  <c r="PC129" i="2"/>
  <c r="PB129" i="2"/>
  <c r="DG130" i="2"/>
  <c r="EV130" i="2"/>
  <c r="DK75" i="1" s="1"/>
  <c r="DJ75" i="1" s="1"/>
  <c r="GK130" i="2"/>
  <c r="GL130" i="2" s="1"/>
  <c r="EZ131" i="2"/>
  <c r="EY131" i="2" s="1"/>
  <c r="FA131" i="2" s="1"/>
  <c r="PB131" i="2"/>
  <c r="N132" i="2"/>
  <c r="O132" i="2" s="1"/>
  <c r="JT132" i="2" s="1"/>
  <c r="RJ132" i="2"/>
  <c r="RV132" i="2" s="1"/>
  <c r="DI132" i="2"/>
  <c r="NM132" i="2"/>
  <c r="GY133" i="2"/>
  <c r="GZ133" i="2" s="1"/>
  <c r="AK133" i="2"/>
  <c r="DF133" i="2"/>
  <c r="GJ133" i="2"/>
  <c r="IX133" i="2"/>
  <c r="QL133" i="2"/>
  <c r="BT134" i="2"/>
  <c r="GN134" i="2"/>
  <c r="GM134" i="2" s="1"/>
  <c r="GO134" i="2" s="1"/>
  <c r="ID134" i="2"/>
  <c r="AX136" i="2"/>
  <c r="QL140" i="2"/>
  <c r="QO140" i="2"/>
  <c r="CT114" i="2"/>
  <c r="DD115" i="2"/>
  <c r="FZ115" i="2"/>
  <c r="HZ115" i="2"/>
  <c r="IN115" i="2"/>
  <c r="JN115" i="2"/>
  <c r="KB115" i="2"/>
  <c r="LB115" i="2"/>
  <c r="LP115" i="2"/>
  <c r="MP115" i="2"/>
  <c r="ND115" i="2"/>
  <c r="LS69" i="1" s="1"/>
  <c r="LR69" i="1" s="1"/>
  <c r="OD115" i="2"/>
  <c r="OR115" i="2"/>
  <c r="PR115" i="2"/>
  <c r="QF115" i="2"/>
  <c r="OU69" i="1" s="1"/>
  <c r="OT69" i="1" s="1"/>
  <c r="AK116" i="2"/>
  <c r="CQ116" i="2"/>
  <c r="IT117" i="2"/>
  <c r="KH117" i="2"/>
  <c r="LV117" i="2"/>
  <c r="NJ117" i="2"/>
  <c r="OX117" i="2"/>
  <c r="QL117" i="2"/>
  <c r="AT118" i="2"/>
  <c r="AW118" i="2" s="1"/>
  <c r="BB118" i="2"/>
  <c r="TB118" i="2"/>
  <c r="UK118" i="2" s="1"/>
  <c r="EW120" i="2"/>
  <c r="EX120" i="2" s="1"/>
  <c r="HZ120" i="2"/>
  <c r="JN120" i="2"/>
  <c r="LB120" i="2"/>
  <c r="MP120" i="2"/>
  <c r="OD120" i="2"/>
  <c r="PR120" i="2"/>
  <c r="DF121" i="2"/>
  <c r="DI122" i="2"/>
  <c r="DJ122" i="2" s="1"/>
  <c r="DL122" i="2" s="1"/>
  <c r="DR122" i="2"/>
  <c r="CE73" i="1" s="1"/>
  <c r="CD73" i="1" s="1"/>
  <c r="HX122" i="2"/>
  <c r="IH122" i="2"/>
  <c r="JL122" i="2"/>
  <c r="JV122" i="2"/>
  <c r="KZ122" i="2"/>
  <c r="LJ122" i="2"/>
  <c r="MN122" i="2"/>
  <c r="MX122" i="2"/>
  <c r="OB122" i="2"/>
  <c r="OL122" i="2"/>
  <c r="PP122" i="2"/>
  <c r="PZ122" i="2"/>
  <c r="AM123" i="2"/>
  <c r="DR123" i="2"/>
  <c r="HV123" i="2"/>
  <c r="IV123" i="2"/>
  <c r="JJ123" i="2"/>
  <c r="KJ123" i="2"/>
  <c r="KX123" i="2"/>
  <c r="LX123" i="2"/>
  <c r="ML123" i="2"/>
  <c r="NL123" i="2"/>
  <c r="NZ123" i="2"/>
  <c r="OZ123" i="2"/>
  <c r="PN123" i="2"/>
  <c r="QN123" i="2"/>
  <c r="U214" i="2"/>
  <c r="CJ124" i="2"/>
  <c r="FZ124" i="2"/>
  <c r="EM72" i="1" s="1"/>
  <c r="EL72" i="1" s="1"/>
  <c r="HD124" i="2"/>
  <c r="FS72" i="1" s="1"/>
  <c r="FR72" i="1" s="1"/>
  <c r="IB124" i="2"/>
  <c r="GQ72" i="1" s="1"/>
  <c r="GP72" i="1" s="1"/>
  <c r="IP124" i="2"/>
  <c r="HE72" i="1" s="1"/>
  <c r="HD72" i="1" s="1"/>
  <c r="JP124" i="2"/>
  <c r="IE72" i="1" s="1"/>
  <c r="ID72" i="1" s="1"/>
  <c r="KD124" i="2"/>
  <c r="IS72" i="1" s="1"/>
  <c r="IR72" i="1" s="1"/>
  <c r="LD124" i="2"/>
  <c r="LR124" i="2"/>
  <c r="KG72" i="1" s="1"/>
  <c r="KF72" i="1" s="1"/>
  <c r="MR124" i="2"/>
  <c r="LG72" i="1" s="1"/>
  <c r="LF72" i="1" s="1"/>
  <c r="NF124" i="2"/>
  <c r="LU72" i="1" s="1"/>
  <c r="LT72" i="1" s="1"/>
  <c r="OF124" i="2"/>
  <c r="MU72" i="1" s="1"/>
  <c r="MT72" i="1" s="1"/>
  <c r="OT124" i="2"/>
  <c r="NI72" i="1" s="1"/>
  <c r="NH72" i="1" s="1"/>
  <c r="PT124" i="2"/>
  <c r="OI72" i="1" s="1"/>
  <c r="OH72" i="1" s="1"/>
  <c r="QH124" i="2"/>
  <c r="OW72" i="1" s="1"/>
  <c r="OV72" i="1" s="1"/>
  <c r="RG124" i="2"/>
  <c r="AH125" i="2"/>
  <c r="BJ125" i="2"/>
  <c r="CF125" i="2"/>
  <c r="BA72" i="1" s="1"/>
  <c r="AZ72" i="1" s="1"/>
  <c r="CX125" i="2"/>
  <c r="HV125" i="2"/>
  <c r="IV125" i="2"/>
  <c r="JJ125" i="2"/>
  <c r="KJ125" i="2"/>
  <c r="KX125" i="2"/>
  <c r="LX125" i="2"/>
  <c r="ML125" i="2"/>
  <c r="NL125" i="2"/>
  <c r="NZ125" i="2"/>
  <c r="OZ125" i="2"/>
  <c r="PN125" i="2"/>
  <c r="QN125" i="2"/>
  <c r="CJ126" i="2"/>
  <c r="FZ126" i="2"/>
  <c r="EM76" i="1" s="1"/>
  <c r="EL76" i="1" s="1"/>
  <c r="HZ126" i="2"/>
  <c r="IN126" i="2"/>
  <c r="HC76" i="1" s="1"/>
  <c r="HB76" i="1" s="1"/>
  <c r="JN126" i="2"/>
  <c r="KB126" i="2"/>
  <c r="LB126" i="2"/>
  <c r="LP126" i="2"/>
  <c r="MP126" i="2"/>
  <c r="ND126" i="2"/>
  <c r="OD126" i="2"/>
  <c r="OR126" i="2"/>
  <c r="PR126" i="2"/>
  <c r="QF126" i="2"/>
  <c r="RF126" i="2"/>
  <c r="RV126" i="2" s="1"/>
  <c r="DF127" i="2"/>
  <c r="BU74" i="1" s="1"/>
  <c r="BT74" i="1" s="1"/>
  <c r="ID127" i="2"/>
  <c r="JR127" i="2"/>
  <c r="LF127" i="2"/>
  <c r="MT127" i="2"/>
  <c r="OH127" i="2"/>
  <c r="PV127" i="2"/>
  <c r="MA128" i="2"/>
  <c r="SM128" i="2"/>
  <c r="TV128" i="2" s="1"/>
  <c r="SU128" i="2"/>
  <c r="UD128" i="2" s="1"/>
  <c r="UR128" i="2" s="1"/>
  <c r="O129" i="2"/>
  <c r="IF129" i="2" s="1"/>
  <c r="CN129" i="2"/>
  <c r="EC129" i="2"/>
  <c r="ED129" i="2" s="1"/>
  <c r="EF129" i="2" s="1"/>
  <c r="HE129" i="2"/>
  <c r="HF129" i="2" s="1"/>
  <c r="HH129" i="2" s="1"/>
  <c r="MV129" i="2"/>
  <c r="PX129" i="2"/>
  <c r="QL130" i="2"/>
  <c r="PL130" i="2"/>
  <c r="OA75" i="1" s="1"/>
  <c r="NZ75" i="1" s="1"/>
  <c r="OX130" i="2"/>
  <c r="NX130" i="2"/>
  <c r="MM75" i="1" s="1"/>
  <c r="ML75" i="1" s="1"/>
  <c r="NJ130" i="2"/>
  <c r="MJ130" i="2"/>
  <c r="LV130" i="2"/>
  <c r="KV130" i="2"/>
  <c r="KH130" i="2"/>
  <c r="JH130" i="2"/>
  <c r="IT130" i="2"/>
  <c r="HT130" i="2"/>
  <c r="GI75" i="1" s="1"/>
  <c r="GH75" i="1" s="1"/>
  <c r="GF130" i="2"/>
  <c r="ET130" i="2"/>
  <c r="DI75" i="1" s="1"/>
  <c r="DH75" i="1" s="1"/>
  <c r="PJ130" i="2"/>
  <c r="NY75" i="1" s="1"/>
  <c r="NV130" i="2"/>
  <c r="MK75" i="1" s="1"/>
  <c r="MH130" i="2"/>
  <c r="KW75" i="1" s="1"/>
  <c r="KT130" i="2"/>
  <c r="JI75" i="1" s="1"/>
  <c r="JF130" i="2"/>
  <c r="HU75" i="1" s="1"/>
  <c r="HR130" i="2"/>
  <c r="GG75" i="1" s="1"/>
  <c r="BJ130" i="2"/>
  <c r="QT130" i="2"/>
  <c r="QJ130" i="2"/>
  <c r="PF130" i="2"/>
  <c r="OV130" i="2"/>
  <c r="NR130" i="2"/>
  <c r="NH130" i="2"/>
  <c r="MD130" i="2"/>
  <c r="KQ75" i="1" s="1"/>
  <c r="KP75" i="1" s="1"/>
  <c r="LT130" i="2"/>
  <c r="KP130" i="2"/>
  <c r="KF130" i="2"/>
  <c r="JB130" i="2"/>
  <c r="IR130" i="2"/>
  <c r="HN130" i="2"/>
  <c r="GD130" i="2"/>
  <c r="ES75" i="1" s="1"/>
  <c r="ER130" i="2"/>
  <c r="DF130" i="2"/>
  <c r="BH130" i="2"/>
  <c r="AC75" i="1" s="1"/>
  <c r="QH130" i="2"/>
  <c r="OW75" i="1" s="1"/>
  <c r="OV75" i="1" s="1"/>
  <c r="PT130" i="2"/>
  <c r="OI75" i="1" s="1"/>
  <c r="OH75" i="1" s="1"/>
  <c r="OT130" i="2"/>
  <c r="NI75" i="1" s="1"/>
  <c r="NH75" i="1" s="1"/>
  <c r="OF130" i="2"/>
  <c r="MU75" i="1" s="1"/>
  <c r="MT75" i="1" s="1"/>
  <c r="NF130" i="2"/>
  <c r="LU75" i="1" s="1"/>
  <c r="LT75" i="1" s="1"/>
  <c r="MR130" i="2"/>
  <c r="LG75" i="1" s="1"/>
  <c r="LF75" i="1" s="1"/>
  <c r="LR130" i="2"/>
  <c r="KG75" i="1" s="1"/>
  <c r="KF75" i="1" s="1"/>
  <c r="LD130" i="2"/>
  <c r="JS75" i="1" s="1"/>
  <c r="JR75" i="1" s="1"/>
  <c r="KD130" i="2"/>
  <c r="IS75" i="1" s="1"/>
  <c r="IR75" i="1" s="1"/>
  <c r="JP130" i="2"/>
  <c r="IE75" i="1" s="1"/>
  <c r="ID75" i="1" s="1"/>
  <c r="IP130" i="2"/>
  <c r="HE75" i="1" s="1"/>
  <c r="HD75" i="1" s="1"/>
  <c r="IB130" i="2"/>
  <c r="GQ75" i="1" s="1"/>
  <c r="GP75" i="1" s="1"/>
  <c r="GT130" i="2"/>
  <c r="CL130" i="2"/>
  <c r="BG75" i="1" s="1"/>
  <c r="BF75" i="1" s="1"/>
  <c r="QF130" i="2"/>
  <c r="OU75" i="1" s="1"/>
  <c r="OT75" i="1" s="1"/>
  <c r="PR130" i="2"/>
  <c r="OR130" i="2"/>
  <c r="NG75" i="1" s="1"/>
  <c r="NF75" i="1" s="1"/>
  <c r="OD130" i="2"/>
  <c r="ND130" i="2"/>
  <c r="LS75" i="1" s="1"/>
  <c r="LR75" i="1" s="1"/>
  <c r="MP130" i="2"/>
  <c r="LP130" i="2"/>
  <c r="KE75" i="1" s="1"/>
  <c r="KD75" i="1" s="1"/>
  <c r="LB130" i="2"/>
  <c r="KB130" i="2"/>
  <c r="IQ75" i="1" s="1"/>
  <c r="IP75" i="1" s="1"/>
  <c r="JN130" i="2"/>
  <c r="IN130" i="2"/>
  <c r="HC75" i="1" s="1"/>
  <c r="HB75" i="1" s="1"/>
  <c r="HZ130" i="2"/>
  <c r="GJ130" i="2"/>
  <c r="EY75" i="1" s="1"/>
  <c r="EX75" i="1" s="1"/>
  <c r="FZ130" i="2"/>
  <c r="EM75" i="1" s="1"/>
  <c r="EL75" i="1" s="1"/>
  <c r="EP130" i="2"/>
  <c r="DE75" i="1" s="1"/>
  <c r="QD130" i="2"/>
  <c r="OS75" i="1" s="1"/>
  <c r="OP130" i="2"/>
  <c r="NE75" i="1" s="1"/>
  <c r="NB130" i="2"/>
  <c r="LQ75" i="1" s="1"/>
  <c r="LN130" i="2"/>
  <c r="KC75" i="1" s="1"/>
  <c r="JZ130" i="2"/>
  <c r="IO75" i="1" s="1"/>
  <c r="IL130" i="2"/>
  <c r="HA75" i="1" s="1"/>
  <c r="FF130" i="2"/>
  <c r="DS75" i="1" s="1"/>
  <c r="DR75" i="1" s="1"/>
  <c r="BX130" i="2"/>
  <c r="AQ75" i="1" s="1"/>
  <c r="AP75" i="1" s="1"/>
  <c r="PZ130" i="2"/>
  <c r="PP130" i="2"/>
  <c r="OL130" i="2"/>
  <c r="OB130" i="2"/>
  <c r="MX130" i="2"/>
  <c r="MN130" i="2"/>
  <c r="LJ130" i="2"/>
  <c r="KZ130" i="2"/>
  <c r="JV130" i="2"/>
  <c r="JL130" i="2"/>
  <c r="IH130" i="2"/>
  <c r="HX130" i="2"/>
  <c r="EL130" i="2"/>
  <c r="CY75" i="1" s="1"/>
  <c r="CX75" i="1" s="1"/>
  <c r="AM130" i="2"/>
  <c r="BD130" i="2"/>
  <c r="W75" i="1" s="1"/>
  <c r="V75" i="1" s="1"/>
  <c r="CB130" i="2"/>
  <c r="AW75" i="1" s="1"/>
  <c r="CI130" i="2"/>
  <c r="DZ130" i="2"/>
  <c r="CO75" i="1" s="1"/>
  <c r="CN75" i="1" s="1"/>
  <c r="JJ130" i="2"/>
  <c r="HY75" i="1" s="1"/>
  <c r="HX75" i="1" s="1"/>
  <c r="MT130" i="2"/>
  <c r="U213" i="2"/>
  <c r="RG131" i="2"/>
  <c r="AJ131" i="2"/>
  <c r="AK131" i="2" s="1"/>
  <c r="DD131" i="2"/>
  <c r="EF131" i="2"/>
  <c r="EE131" i="2" s="1"/>
  <c r="EG131" i="2" s="1"/>
  <c r="JR131" i="2"/>
  <c r="RB132" i="2"/>
  <c r="IW132" i="2"/>
  <c r="LH132" i="2"/>
  <c r="N133" i="2"/>
  <c r="O133" i="2" s="1"/>
  <c r="IF133" i="2" s="1"/>
  <c r="DH133" i="2"/>
  <c r="EP133" i="2"/>
  <c r="LV133" i="2"/>
  <c r="OH133" i="2"/>
  <c r="QQ133" i="2"/>
  <c r="QP133" i="2"/>
  <c r="FQ134" i="2"/>
  <c r="NP134" i="2"/>
  <c r="NO134" i="2"/>
  <c r="NN134" i="2"/>
  <c r="PX134" i="2"/>
  <c r="PW134" i="2"/>
  <c r="PV134" i="2"/>
  <c r="CR135" i="2"/>
  <c r="CQ135" i="2"/>
  <c r="CP135" i="2"/>
  <c r="CO135" i="2"/>
  <c r="CV135" i="2"/>
  <c r="CN135" i="2"/>
  <c r="CU135" i="2"/>
  <c r="CT135" i="2"/>
  <c r="IF135" i="2"/>
  <c r="IE135" i="2"/>
  <c r="ID135" i="2"/>
  <c r="PU138" i="2"/>
  <c r="PR138" i="2"/>
  <c r="CM143" i="2"/>
  <c r="CJ143" i="2"/>
  <c r="PU143" i="2"/>
  <c r="PR143" i="2"/>
  <c r="BG114" i="2"/>
  <c r="GW114" i="2"/>
  <c r="CB115" i="2"/>
  <c r="AW69" i="1" s="1"/>
  <c r="CL115" i="2"/>
  <c r="BG69" i="1" s="1"/>
  <c r="BF69" i="1" s="1"/>
  <c r="DX115" i="2"/>
  <c r="DX104" i="2" s="1"/>
  <c r="CM18" i="1" s="1"/>
  <c r="CL18" i="1" s="1"/>
  <c r="FJ115" i="2"/>
  <c r="DY69" i="1" s="1"/>
  <c r="GT115" i="2"/>
  <c r="IB115" i="2"/>
  <c r="IP115" i="2"/>
  <c r="JP115" i="2"/>
  <c r="KD115" i="2"/>
  <c r="LD115" i="2"/>
  <c r="LR115" i="2"/>
  <c r="MR115" i="2"/>
  <c r="NF115" i="2"/>
  <c r="OF115" i="2"/>
  <c r="OT115" i="2"/>
  <c r="PT115" i="2"/>
  <c r="QH115" i="2"/>
  <c r="BN122" i="2"/>
  <c r="AI73" i="1" s="1"/>
  <c r="AH73" i="1" s="1"/>
  <c r="EL122" i="2"/>
  <c r="CY73" i="1" s="1"/>
  <c r="CX73" i="1" s="1"/>
  <c r="IL122" i="2"/>
  <c r="JZ122" i="2"/>
  <c r="LN122" i="2"/>
  <c r="NB122" i="2"/>
  <c r="OP122" i="2"/>
  <c r="BD123" i="2"/>
  <c r="CH123" i="2"/>
  <c r="DB123" i="2"/>
  <c r="DL123" i="2" s="1"/>
  <c r="DK123" i="2" s="1"/>
  <c r="EL123" i="2"/>
  <c r="EV123" i="2"/>
  <c r="GH123" i="2"/>
  <c r="HX123" i="2"/>
  <c r="IH123" i="2"/>
  <c r="JL123" i="2"/>
  <c r="JV123" i="2"/>
  <c r="KZ123" i="2"/>
  <c r="LJ123" i="2"/>
  <c r="MN123" i="2"/>
  <c r="MX123" i="2"/>
  <c r="OB123" i="2"/>
  <c r="OL123" i="2"/>
  <c r="PP123" i="2"/>
  <c r="PZ123" i="2"/>
  <c r="V214" i="2"/>
  <c r="FJ124" i="2"/>
  <c r="DY72" i="1" s="1"/>
  <c r="GT124" i="2"/>
  <c r="FG72" i="1" s="1"/>
  <c r="FF72" i="1" s="1"/>
  <c r="HN124" i="2"/>
  <c r="GA72" i="1" s="1"/>
  <c r="FZ72" i="1" s="1"/>
  <c r="IR124" i="2"/>
  <c r="HG72" i="1" s="1"/>
  <c r="HF72" i="1" s="1"/>
  <c r="JB124" i="2"/>
  <c r="HO72" i="1" s="1"/>
  <c r="HN72" i="1" s="1"/>
  <c r="KF124" i="2"/>
  <c r="IU72" i="1" s="1"/>
  <c r="IT72" i="1" s="1"/>
  <c r="KP124" i="2"/>
  <c r="JC72" i="1" s="1"/>
  <c r="JB72" i="1" s="1"/>
  <c r="LT124" i="2"/>
  <c r="KI72" i="1" s="1"/>
  <c r="KH72" i="1" s="1"/>
  <c r="MD124" i="2"/>
  <c r="KQ72" i="1" s="1"/>
  <c r="KP72" i="1" s="1"/>
  <c r="NH124" i="2"/>
  <c r="LW72" i="1" s="1"/>
  <c r="LV72" i="1" s="1"/>
  <c r="NR124" i="2"/>
  <c r="ME72" i="1" s="1"/>
  <c r="MD72" i="1" s="1"/>
  <c r="OV124" i="2"/>
  <c r="NK72" i="1" s="1"/>
  <c r="NJ72" i="1" s="1"/>
  <c r="PF124" i="2"/>
  <c r="NS72" i="1" s="1"/>
  <c r="NR72" i="1" s="1"/>
  <c r="QJ124" i="2"/>
  <c r="OY72" i="1" s="1"/>
  <c r="OX72" i="1" s="1"/>
  <c r="QT124" i="2"/>
  <c r="PG72" i="1" s="1"/>
  <c r="PF72" i="1" s="1"/>
  <c r="RH124" i="2"/>
  <c r="BL125" i="2"/>
  <c r="AG72" i="1" s="1"/>
  <c r="AF72" i="1" s="1"/>
  <c r="DR125" i="2"/>
  <c r="CE72" i="1" s="1"/>
  <c r="CD72" i="1" s="1"/>
  <c r="EB125" i="2"/>
  <c r="CQ72" i="1" s="1"/>
  <c r="CP72" i="1" s="1"/>
  <c r="FN125" i="2"/>
  <c r="GZ125" i="2"/>
  <c r="HH125" i="2" s="1"/>
  <c r="HG125" i="2" s="1"/>
  <c r="HI125" i="2" s="1"/>
  <c r="HX125" i="2"/>
  <c r="IH125" i="2"/>
  <c r="JL125" i="2"/>
  <c r="JV125" i="2"/>
  <c r="KZ125" i="2"/>
  <c r="LJ125" i="2"/>
  <c r="MN125" i="2"/>
  <c r="MX125" i="2"/>
  <c r="OB125" i="2"/>
  <c r="OL125" i="2"/>
  <c r="PP125" i="2"/>
  <c r="PZ125" i="2"/>
  <c r="OM72" i="1" s="1"/>
  <c r="OL72" i="1" s="1"/>
  <c r="FJ126" i="2"/>
  <c r="DY76" i="1" s="1"/>
  <c r="GT126" i="2"/>
  <c r="FG76" i="1" s="1"/>
  <c r="FF76" i="1" s="1"/>
  <c r="IB126" i="2"/>
  <c r="GQ76" i="1" s="1"/>
  <c r="GP76" i="1" s="1"/>
  <c r="IP126" i="2"/>
  <c r="HE76" i="1" s="1"/>
  <c r="HD76" i="1" s="1"/>
  <c r="JP126" i="2"/>
  <c r="IE76" i="1" s="1"/>
  <c r="ID76" i="1" s="1"/>
  <c r="KD126" i="2"/>
  <c r="IS76" i="1" s="1"/>
  <c r="IR76" i="1" s="1"/>
  <c r="LD126" i="2"/>
  <c r="JS76" i="1" s="1"/>
  <c r="JR76" i="1" s="1"/>
  <c r="LR126" i="2"/>
  <c r="KG76" i="1" s="1"/>
  <c r="KF76" i="1" s="1"/>
  <c r="MR126" i="2"/>
  <c r="LG76" i="1" s="1"/>
  <c r="LF76" i="1" s="1"/>
  <c r="NF126" i="2"/>
  <c r="LU76" i="1" s="1"/>
  <c r="LT76" i="1" s="1"/>
  <c r="OF126" i="2"/>
  <c r="MU76" i="1" s="1"/>
  <c r="MT76" i="1" s="1"/>
  <c r="OT126" i="2"/>
  <c r="NI76" i="1" s="1"/>
  <c r="NH76" i="1" s="1"/>
  <c r="PT126" i="2"/>
  <c r="OI76" i="1" s="1"/>
  <c r="OH76" i="1" s="1"/>
  <c r="EC128" i="2"/>
  <c r="ED128" i="2" s="1"/>
  <c r="EF128" i="2" s="1"/>
  <c r="EE128" i="2" s="1"/>
  <c r="EG128" i="2" s="1"/>
  <c r="FQ129" i="2"/>
  <c r="GN129" i="2"/>
  <c r="GX130" i="2"/>
  <c r="HE130" i="2"/>
  <c r="HF130" i="2" s="1"/>
  <c r="HH130" i="2" s="1"/>
  <c r="HG130" i="2" s="1"/>
  <c r="HI130" i="2" s="1"/>
  <c r="LZ131" i="2"/>
  <c r="OH131" i="2"/>
  <c r="QO132" i="2"/>
  <c r="ER133" i="2"/>
  <c r="FP133" i="2"/>
  <c r="JT133" i="2"/>
  <c r="JR133" i="2"/>
  <c r="MB133" i="2"/>
  <c r="MA133" i="2"/>
  <c r="LZ133" i="2"/>
  <c r="RB133" i="2"/>
  <c r="RA133" i="2" s="1"/>
  <c r="IZ134" i="2"/>
  <c r="IX134" i="2"/>
  <c r="LH134" i="2"/>
  <c r="LG134" i="2"/>
  <c r="LF134" i="2"/>
  <c r="JT135" i="2"/>
  <c r="JS135" i="2"/>
  <c r="JR135" i="2"/>
  <c r="FB136" i="2"/>
  <c r="FD136" i="2"/>
  <c r="MA138" i="2"/>
  <c r="LZ138" i="2"/>
  <c r="EI140" i="2"/>
  <c r="EH140" i="2"/>
  <c r="FW140" i="2"/>
  <c r="FV140" i="2"/>
  <c r="HF140" i="2"/>
  <c r="HI140" i="2"/>
  <c r="EG141" i="2"/>
  <c r="ED141" i="2"/>
  <c r="IF141" i="2"/>
  <c r="IE141" i="2"/>
  <c r="ID141" i="2"/>
  <c r="DF115" i="2"/>
  <c r="BU69" i="1" s="1"/>
  <c r="BT69" i="1" s="1"/>
  <c r="ER115" i="2"/>
  <c r="GD115" i="2"/>
  <c r="GN115" i="2" s="1"/>
  <c r="GM115" i="2" s="1"/>
  <c r="GO115" i="2" s="1"/>
  <c r="HN115" i="2"/>
  <c r="IR115" i="2"/>
  <c r="HG69" i="1" s="1"/>
  <c r="HF69" i="1" s="1"/>
  <c r="JB115" i="2"/>
  <c r="KF115" i="2"/>
  <c r="IU69" i="1" s="1"/>
  <c r="IT69" i="1" s="1"/>
  <c r="KP115" i="2"/>
  <c r="LT115" i="2"/>
  <c r="MD115" i="2"/>
  <c r="KQ69" i="1" s="1"/>
  <c r="KP69" i="1" s="1"/>
  <c r="NH115" i="2"/>
  <c r="NR115" i="2"/>
  <c r="OV115" i="2"/>
  <c r="NK69" i="1" s="1"/>
  <c r="NJ69" i="1" s="1"/>
  <c r="PF115" i="2"/>
  <c r="QJ115" i="2"/>
  <c r="OY69" i="1" s="1"/>
  <c r="OX69" i="1" s="1"/>
  <c r="FF123" i="2"/>
  <c r="FP123" i="2"/>
  <c r="IL123" i="2"/>
  <c r="IX123" i="2"/>
  <c r="JZ123" i="2"/>
  <c r="KL123" i="2"/>
  <c r="LN123" i="2"/>
  <c r="LZ123" i="2"/>
  <c r="NB123" i="2"/>
  <c r="NN123" i="2"/>
  <c r="OP123" i="2"/>
  <c r="PB123" i="2"/>
  <c r="QD123" i="2"/>
  <c r="N124" i="2"/>
  <c r="MA124" i="2" s="1"/>
  <c r="W214" i="2"/>
  <c r="RI124" i="2"/>
  <c r="BN125" i="2"/>
  <c r="CH125" i="2"/>
  <c r="BC72" i="1" s="1"/>
  <c r="BB72" i="1" s="1"/>
  <c r="DB125" i="2"/>
  <c r="BQ72" i="1" s="1"/>
  <c r="EL125" i="2"/>
  <c r="EV125" i="2"/>
  <c r="DK72" i="1" s="1"/>
  <c r="DJ72" i="1" s="1"/>
  <c r="GH125" i="2"/>
  <c r="EW72" i="1" s="1"/>
  <c r="EV72" i="1" s="1"/>
  <c r="IL125" i="2"/>
  <c r="IX125" i="2"/>
  <c r="JZ125" i="2"/>
  <c r="KL125" i="2"/>
  <c r="LN125" i="2"/>
  <c r="LZ125" i="2"/>
  <c r="NB125" i="2"/>
  <c r="NN125" i="2"/>
  <c r="OP125" i="2"/>
  <c r="PB125" i="2"/>
  <c r="QD125" i="2"/>
  <c r="IY128" i="2"/>
  <c r="GX129" i="2"/>
  <c r="FM75" i="1" s="1"/>
  <c r="JS129" i="2"/>
  <c r="MU129" i="2"/>
  <c r="QP131" i="2"/>
  <c r="AN132" i="2"/>
  <c r="LY132" i="2"/>
  <c r="OJ132" i="2"/>
  <c r="BD133" i="2"/>
  <c r="CP133" i="2"/>
  <c r="CO133" i="2"/>
  <c r="CV133" i="2"/>
  <c r="CN133" i="2"/>
  <c r="CU133" i="2"/>
  <c r="CT133" i="2"/>
  <c r="CS133" i="2"/>
  <c r="CR133" i="2"/>
  <c r="DV133" i="2"/>
  <c r="ET133" i="2"/>
  <c r="OX133" i="2"/>
  <c r="QR134" i="2"/>
  <c r="QQ134" i="2"/>
  <c r="QP134" i="2"/>
  <c r="LH135" i="2"/>
  <c r="LG135" i="2"/>
  <c r="LF135" i="2"/>
  <c r="BT136" i="2"/>
  <c r="BV136" i="2"/>
  <c r="IZ136" i="2"/>
  <c r="IY136" i="2"/>
  <c r="IX136" i="2"/>
  <c r="KN136" i="2"/>
  <c r="KM136" i="2"/>
  <c r="KL136" i="2"/>
  <c r="MB136" i="2"/>
  <c r="MA136" i="2"/>
  <c r="LZ136" i="2"/>
  <c r="NP136" i="2"/>
  <c r="NO136" i="2"/>
  <c r="NN136" i="2"/>
  <c r="PD136" i="2"/>
  <c r="PC136" i="2"/>
  <c r="PB136" i="2"/>
  <c r="FW139" i="2"/>
  <c r="FV139" i="2"/>
  <c r="OJ141" i="2"/>
  <c r="OI141" i="2"/>
  <c r="OH141" i="2"/>
  <c r="CR146" i="2"/>
  <c r="CP146" i="2"/>
  <c r="CV146" i="2"/>
  <c r="CN146" i="2"/>
  <c r="CT146" i="2"/>
  <c r="CU146" i="2"/>
  <c r="CS146" i="2"/>
  <c r="CQ146" i="2"/>
  <c r="CO146" i="2"/>
  <c r="FX146" i="2"/>
  <c r="QO149" i="2"/>
  <c r="QL149" i="2"/>
  <c r="EC130" i="2"/>
  <c r="ED130" i="2" s="1"/>
  <c r="EF130" i="2" s="1"/>
  <c r="EE130" i="2" s="1"/>
  <c r="EG130" i="2" s="1"/>
  <c r="FQ131" i="2"/>
  <c r="AP132" i="2"/>
  <c r="SH132" i="2" s="1"/>
  <c r="TQ132" i="2" s="1"/>
  <c r="GY132" i="2"/>
  <c r="IE132" i="2"/>
  <c r="JS132" i="2"/>
  <c r="LG132" i="2"/>
  <c r="MU132" i="2"/>
  <c r="OI132" i="2"/>
  <c r="PW132" i="2"/>
  <c r="EW133" i="2"/>
  <c r="EX133" i="2" s="1"/>
  <c r="N134" i="2"/>
  <c r="O134" i="2" s="1"/>
  <c r="IF134" i="2" s="1"/>
  <c r="HR134" i="2"/>
  <c r="JF134" i="2"/>
  <c r="KT134" i="2"/>
  <c r="MH134" i="2"/>
  <c r="NV134" i="2"/>
  <c r="PJ134" i="2"/>
  <c r="AN135" i="2"/>
  <c r="GK135" i="2"/>
  <c r="GL135" i="2" s="1"/>
  <c r="GN135" i="2" s="1"/>
  <c r="GM135" i="2" s="1"/>
  <c r="GO135" i="2" s="1"/>
  <c r="IZ135" i="2"/>
  <c r="KN135" i="2"/>
  <c r="MB135" i="2"/>
  <c r="NP135" i="2"/>
  <c r="PD135" i="2"/>
  <c r="QR135" i="2"/>
  <c r="GQ136" i="2"/>
  <c r="SI136" i="2"/>
  <c r="TR136" i="2" s="1"/>
  <c r="SQ136" i="2"/>
  <c r="TZ136" i="2" s="1"/>
  <c r="SY136" i="2"/>
  <c r="UH136" i="2" s="1"/>
  <c r="DO138" i="2"/>
  <c r="DN138" i="2"/>
  <c r="HJ138" i="2"/>
  <c r="IE138" i="2"/>
  <c r="ID138" i="2"/>
  <c r="NF137" i="2"/>
  <c r="LU20" i="1" s="1"/>
  <c r="LT20" i="1" s="1"/>
  <c r="PC138" i="2"/>
  <c r="MT139" i="2"/>
  <c r="SU139" i="2"/>
  <c r="UD139" i="2" s="1"/>
  <c r="UR139" i="2" s="1"/>
  <c r="CM140" i="2"/>
  <c r="DN141" i="2"/>
  <c r="FD141" i="2"/>
  <c r="KK141" i="2"/>
  <c r="KH141" i="2"/>
  <c r="QO141" i="2"/>
  <c r="QL141" i="2"/>
  <c r="SJ141" i="2"/>
  <c r="TS141" i="2" s="1"/>
  <c r="RB141" i="2"/>
  <c r="RA141" i="2" s="1"/>
  <c r="LH142" i="2"/>
  <c r="LG142" i="2"/>
  <c r="LF142" i="2"/>
  <c r="MB142" i="2"/>
  <c r="LZ142" i="2"/>
  <c r="RB143" i="2"/>
  <c r="RA143" i="2" s="1"/>
  <c r="HA143" i="2"/>
  <c r="HB143" i="2" s="1"/>
  <c r="FQ77" i="1" s="1"/>
  <c r="GG143" i="2"/>
  <c r="GH143" i="2" s="1"/>
  <c r="EW77" i="1" s="1"/>
  <c r="AM143" i="2"/>
  <c r="M77" i="1" s="1"/>
  <c r="BK143" i="2"/>
  <c r="BL143" i="2" s="1"/>
  <c r="AG77" i="1" s="1"/>
  <c r="OG146" i="2"/>
  <c r="OD146" i="2"/>
  <c r="PW151" i="2"/>
  <c r="PV151" i="2"/>
  <c r="EE154" i="2"/>
  <c r="EG154" i="2" s="1"/>
  <c r="MV154" i="2"/>
  <c r="MU154" i="2"/>
  <c r="MT154" i="2"/>
  <c r="FS157" i="2"/>
  <c r="FR157" i="2"/>
  <c r="CV158" i="2"/>
  <c r="CN158" i="2"/>
  <c r="CU158" i="2"/>
  <c r="CT158" i="2"/>
  <c r="CS158" i="2"/>
  <c r="CR158" i="2"/>
  <c r="CQ158" i="2"/>
  <c r="CP158" i="2"/>
  <c r="CO158" i="2"/>
  <c r="IZ158" i="2"/>
  <c r="IY158" i="2"/>
  <c r="IX158" i="2"/>
  <c r="PD158" i="2"/>
  <c r="PC158" i="2"/>
  <c r="PB158" i="2"/>
  <c r="HC164" i="2"/>
  <c r="HD164" i="2" s="1"/>
  <c r="AO164" i="2"/>
  <c r="BM164" i="2"/>
  <c r="BN164" i="2" s="1"/>
  <c r="IX130" i="2"/>
  <c r="KL130" i="2"/>
  <c r="LZ130" i="2"/>
  <c r="NN130" i="2"/>
  <c r="PB130" i="2"/>
  <c r="QP130" i="2"/>
  <c r="N131" i="2"/>
  <c r="MU131" i="2" s="1"/>
  <c r="GT131" i="2"/>
  <c r="HE131" i="2"/>
  <c r="HF131" i="2" s="1"/>
  <c r="HH131" i="2" s="1"/>
  <c r="HG131" i="2" s="1"/>
  <c r="HI131" i="2" s="1"/>
  <c r="HN131" i="2"/>
  <c r="IR131" i="2"/>
  <c r="JB131" i="2"/>
  <c r="KF131" i="2"/>
  <c r="KP131" i="2"/>
  <c r="LT131" i="2"/>
  <c r="MD131" i="2"/>
  <c r="NH131" i="2"/>
  <c r="NR131" i="2"/>
  <c r="OV131" i="2"/>
  <c r="PF131" i="2"/>
  <c r="QJ131" i="2"/>
  <c r="QT131" i="2"/>
  <c r="RH131" i="2"/>
  <c r="AL133" i="2"/>
  <c r="CJ133" i="2"/>
  <c r="HZ133" i="2"/>
  <c r="JN133" i="2"/>
  <c r="LB133" i="2"/>
  <c r="MP133" i="2"/>
  <c r="OD133" i="2"/>
  <c r="PR133" i="2"/>
  <c r="AO134" i="2"/>
  <c r="BH134" i="2"/>
  <c r="CX134" i="2"/>
  <c r="GY134" i="2"/>
  <c r="GZ134" i="2" s="1"/>
  <c r="HT134" i="2"/>
  <c r="IT134" i="2"/>
  <c r="JH134" i="2"/>
  <c r="KH134" i="2"/>
  <c r="KV134" i="2"/>
  <c r="LV134" i="2"/>
  <c r="MJ134" i="2"/>
  <c r="NJ134" i="2"/>
  <c r="NX134" i="2"/>
  <c r="OX134" i="2"/>
  <c r="PL134" i="2"/>
  <c r="QL134" i="2"/>
  <c r="BG135" i="2"/>
  <c r="GW135" i="2"/>
  <c r="AQ136" i="2"/>
  <c r="AZ136" i="2"/>
  <c r="DJ136" i="2"/>
  <c r="DL136" i="2" s="1"/>
  <c r="IT136" i="2"/>
  <c r="KH136" i="2"/>
  <c r="LV136" i="2"/>
  <c r="NJ136" i="2"/>
  <c r="SZ136" i="2"/>
  <c r="UI136" i="2" s="1"/>
  <c r="SG137" i="2"/>
  <c r="TP137" i="2" s="1"/>
  <c r="UN137" i="2" s="1"/>
  <c r="SO137" i="2"/>
  <c r="TX137" i="2" s="1"/>
  <c r="SW137" i="2"/>
  <c r="UF137" i="2" s="1"/>
  <c r="SH137" i="2"/>
  <c r="TQ137" i="2" s="1"/>
  <c r="HK138" i="2"/>
  <c r="MU138" i="2"/>
  <c r="MT138" i="2"/>
  <c r="SK139" i="2"/>
  <c r="TT139" i="2" s="1"/>
  <c r="AY139" i="2"/>
  <c r="AX139" i="2"/>
  <c r="DO139" i="2"/>
  <c r="DN139" i="2"/>
  <c r="ID139" i="2"/>
  <c r="JT141" i="2"/>
  <c r="JS141" i="2"/>
  <c r="PX141" i="2"/>
  <c r="PW141" i="2"/>
  <c r="BR142" i="2"/>
  <c r="BQ142" i="2" s="1"/>
  <c r="BS142" i="2" s="1"/>
  <c r="MV142" i="2"/>
  <c r="MU142" i="2"/>
  <c r="MT142" i="2"/>
  <c r="NP142" i="2"/>
  <c r="NN142" i="2"/>
  <c r="PV144" i="2"/>
  <c r="PW144" i="2"/>
  <c r="KL148" i="2"/>
  <c r="FQ130" i="2"/>
  <c r="EC132" i="2"/>
  <c r="HA132" i="2"/>
  <c r="GK133" i="2"/>
  <c r="GL133" i="2" s="1"/>
  <c r="AP134" i="2"/>
  <c r="SL134" i="2" s="1"/>
  <c r="TU134" i="2" s="1"/>
  <c r="DI134" i="2"/>
  <c r="DJ134" i="2" s="1"/>
  <c r="DL134" i="2" s="1"/>
  <c r="DK134" i="2" s="1"/>
  <c r="DR134" i="2"/>
  <c r="EB134" i="2"/>
  <c r="FN134" i="2"/>
  <c r="HV134" i="2"/>
  <c r="IV134" i="2"/>
  <c r="JJ134" i="2"/>
  <c r="KJ134" i="2"/>
  <c r="KX134" i="2"/>
  <c r="LX134" i="2"/>
  <c r="ML134" i="2"/>
  <c r="NL134" i="2"/>
  <c r="NZ134" i="2"/>
  <c r="OZ134" i="2"/>
  <c r="PN134" i="2"/>
  <c r="QN134" i="2"/>
  <c r="BA136" i="2"/>
  <c r="TA136" i="2"/>
  <c r="UJ136" i="2" s="1"/>
  <c r="TC137" i="2"/>
  <c r="UL137" i="2" s="1"/>
  <c r="TB137" i="2"/>
  <c r="UK137" i="2" s="1"/>
  <c r="TA137" i="2"/>
  <c r="UJ137" i="2" s="1"/>
  <c r="SI137" i="2"/>
  <c r="TR137" i="2" s="1"/>
  <c r="SY137" i="2"/>
  <c r="UH137" i="2" s="1"/>
  <c r="CT138" i="2"/>
  <c r="CR138" i="2"/>
  <c r="CQ138" i="2"/>
  <c r="CP138" i="2"/>
  <c r="EI138" i="2"/>
  <c r="DJ139" i="2"/>
  <c r="DJ137" i="2" s="1"/>
  <c r="EH139" i="2"/>
  <c r="HZ139" i="2"/>
  <c r="HZ137" i="2" s="1"/>
  <c r="IX139" i="2"/>
  <c r="MU139" i="2"/>
  <c r="PV139" i="2"/>
  <c r="SO139" i="2"/>
  <c r="TX139" i="2" s="1"/>
  <c r="SW139" i="2"/>
  <c r="UF139" i="2" s="1"/>
  <c r="SZ139" i="2"/>
  <c r="UI139" i="2" s="1"/>
  <c r="GO140" i="2"/>
  <c r="GL140" i="2"/>
  <c r="JQ140" i="2"/>
  <c r="JN140" i="2"/>
  <c r="MS140" i="2"/>
  <c r="MP140" i="2"/>
  <c r="PU140" i="2"/>
  <c r="PR140" i="2"/>
  <c r="BB141" i="2"/>
  <c r="AT141" i="2"/>
  <c r="AW141" i="2" s="1"/>
  <c r="AZ141" i="2"/>
  <c r="CO141" i="2"/>
  <c r="CU141" i="2"/>
  <c r="CT141" i="2"/>
  <c r="CS141" i="2"/>
  <c r="CR141" i="2"/>
  <c r="FU141" i="2"/>
  <c r="FT141" i="2"/>
  <c r="LY141" i="2"/>
  <c r="LV141" i="2"/>
  <c r="OJ142" i="2"/>
  <c r="OI142" i="2"/>
  <c r="OH142" i="2"/>
  <c r="PD142" i="2"/>
  <c r="PB142" i="2"/>
  <c r="BM143" i="2"/>
  <c r="BN143" i="2" s="1"/>
  <c r="AI77" i="1" s="1"/>
  <c r="HC143" i="2"/>
  <c r="HD143" i="2" s="1"/>
  <c r="FS77" i="1" s="1"/>
  <c r="GI143" i="2"/>
  <c r="GJ143" i="2" s="1"/>
  <c r="EY77" i="1" s="1"/>
  <c r="AO143" i="2"/>
  <c r="O77" i="1" s="1"/>
  <c r="ID143" i="2"/>
  <c r="LE146" i="2"/>
  <c r="LB146" i="2"/>
  <c r="QP148" i="2"/>
  <c r="NO150" i="2"/>
  <c r="NN150" i="2"/>
  <c r="NP150" i="2"/>
  <c r="FA152" i="2"/>
  <c r="EX152" i="2"/>
  <c r="FX152" i="2"/>
  <c r="FW152" i="2"/>
  <c r="FV152" i="2"/>
  <c r="MB152" i="2"/>
  <c r="MA152" i="2"/>
  <c r="LZ152" i="2"/>
  <c r="HT131" i="2"/>
  <c r="IT131" i="2"/>
  <c r="JH131" i="2"/>
  <c r="KH131" i="2"/>
  <c r="KV131" i="2"/>
  <c r="LV131" i="2"/>
  <c r="MJ131" i="2"/>
  <c r="NJ131" i="2"/>
  <c r="NX131" i="2"/>
  <c r="OX131" i="2"/>
  <c r="QL131" i="2"/>
  <c r="RJ131" i="2"/>
  <c r="CI132" i="2"/>
  <c r="AN133" i="2"/>
  <c r="BL134" i="2"/>
  <c r="CH134" i="2"/>
  <c r="EL134" i="2"/>
  <c r="HX134" i="2"/>
  <c r="IH134" i="2"/>
  <c r="JL134" i="2"/>
  <c r="JV134" i="2"/>
  <c r="KZ134" i="2"/>
  <c r="LJ134" i="2"/>
  <c r="MN134" i="2"/>
  <c r="MX134" i="2"/>
  <c r="OB134" i="2"/>
  <c r="OL134" i="2"/>
  <c r="PP134" i="2"/>
  <c r="PZ134" i="2"/>
  <c r="AT136" i="2"/>
  <c r="AW136" i="2" s="1"/>
  <c r="BB136" i="2"/>
  <c r="TB136" i="2"/>
  <c r="UK136" i="2" s="1"/>
  <c r="SJ137" i="2"/>
  <c r="TS137" i="2" s="1"/>
  <c r="SZ137" i="2"/>
  <c r="UI137" i="2" s="1"/>
  <c r="O138" i="2"/>
  <c r="QR138" i="2" s="1"/>
  <c r="CN138" i="2"/>
  <c r="IF138" i="2"/>
  <c r="IX138" i="2"/>
  <c r="JS138" i="2"/>
  <c r="JR138" i="2"/>
  <c r="QQ138" i="2"/>
  <c r="N139" i="2"/>
  <c r="KM139" i="2" s="1"/>
  <c r="EI139" i="2"/>
  <c r="IE139" i="2"/>
  <c r="IY139" i="2"/>
  <c r="LF139" i="2"/>
  <c r="PR139" i="2"/>
  <c r="QP139" i="2"/>
  <c r="SP139" i="2"/>
  <c r="TY139" i="2" s="1"/>
  <c r="SX139" i="2"/>
  <c r="UG139" i="2" s="1"/>
  <c r="TB139" i="2"/>
  <c r="UK139" i="2" s="1"/>
  <c r="BA141" i="2"/>
  <c r="FB141" i="2"/>
  <c r="FR141" i="2"/>
  <c r="LH141" i="2"/>
  <c r="LG141" i="2"/>
  <c r="MA142" i="2"/>
  <c r="PX142" i="2"/>
  <c r="PW142" i="2"/>
  <c r="PV142" i="2"/>
  <c r="QR142" i="2"/>
  <c r="QP142" i="2"/>
  <c r="EZ143" i="2"/>
  <c r="QD144" i="2"/>
  <c r="OP144" i="2"/>
  <c r="NB144" i="2"/>
  <c r="LN144" i="2"/>
  <c r="LN137" i="2" s="1"/>
  <c r="KC20" i="1" s="1"/>
  <c r="JZ144" i="2"/>
  <c r="IL144" i="2"/>
  <c r="GX144" i="2"/>
  <c r="GX137" i="2" s="1"/>
  <c r="FM20" i="1" s="1"/>
  <c r="FL144" i="2"/>
  <c r="FL137" i="2" s="1"/>
  <c r="EA20" i="1" s="1"/>
  <c r="DZ20" i="1" s="1"/>
  <c r="DX144" i="2"/>
  <c r="DX137" i="2" s="1"/>
  <c r="CM20" i="1" s="1"/>
  <c r="CL20" i="1" s="1"/>
  <c r="QN144" i="2"/>
  <c r="QN137" i="2" s="1"/>
  <c r="PC20" i="1" s="1"/>
  <c r="PB20" i="1" s="1"/>
  <c r="PN144" i="2"/>
  <c r="OZ144" i="2"/>
  <c r="NZ144" i="2"/>
  <c r="NL144" i="2"/>
  <c r="ML144" i="2"/>
  <c r="LX144" i="2"/>
  <c r="KX144" i="2"/>
  <c r="KJ144" i="2"/>
  <c r="JJ144" i="2"/>
  <c r="IV144" i="2"/>
  <c r="IV137" i="2" s="1"/>
  <c r="HK20" i="1" s="1"/>
  <c r="HJ20" i="1" s="1"/>
  <c r="HV144" i="2"/>
  <c r="HH144" i="2"/>
  <c r="GH144" i="2"/>
  <c r="FF144" i="2"/>
  <c r="EV144" i="2"/>
  <c r="DR144" i="2"/>
  <c r="DH144" i="2"/>
  <c r="BN144" i="2"/>
  <c r="AO144" i="2"/>
  <c r="PJ144" i="2"/>
  <c r="NV144" i="2"/>
  <c r="MH144" i="2"/>
  <c r="KT144" i="2"/>
  <c r="JF144" i="2"/>
  <c r="HR144" i="2"/>
  <c r="GD144" i="2"/>
  <c r="ER144" i="2"/>
  <c r="DD144" i="2"/>
  <c r="CH144" i="2"/>
  <c r="CH137" i="2" s="1"/>
  <c r="BC20" i="1" s="1"/>
  <c r="BB20" i="1" s="1"/>
  <c r="BJ144" i="2"/>
  <c r="BR144" i="2" s="1"/>
  <c r="BQ144" i="2" s="1"/>
  <c r="BS144" i="2" s="1"/>
  <c r="AK144" i="2"/>
  <c r="QH144" i="2"/>
  <c r="PT144" i="2"/>
  <c r="OT144" i="2"/>
  <c r="OF144" i="2"/>
  <c r="NF144" i="2"/>
  <c r="MR144" i="2"/>
  <c r="LR144" i="2"/>
  <c r="LD144" i="2"/>
  <c r="KD144" i="2"/>
  <c r="JP144" i="2"/>
  <c r="IP144" i="2"/>
  <c r="IB144" i="2"/>
  <c r="HB144" i="2"/>
  <c r="GN144" i="2"/>
  <c r="FP144" i="2"/>
  <c r="EL144" i="2"/>
  <c r="EB144" i="2"/>
  <c r="CX144" i="2"/>
  <c r="CD144" i="2"/>
  <c r="CD137" i="2" s="1"/>
  <c r="AY20" i="1" s="1"/>
  <c r="AX20" i="1" s="1"/>
  <c r="BD144" i="2"/>
  <c r="QL144" i="2"/>
  <c r="OV144" i="2"/>
  <c r="NX144" i="2"/>
  <c r="MX144" i="2"/>
  <c r="KH144" i="2"/>
  <c r="IR144" i="2"/>
  <c r="HT144" i="2"/>
  <c r="GT144" i="2"/>
  <c r="EZ144" i="2"/>
  <c r="DZ144" i="2"/>
  <c r="CB144" i="2"/>
  <c r="CB137" i="2" s="1"/>
  <c r="AW20" i="1" s="1"/>
  <c r="BH144" i="2"/>
  <c r="AM144" i="2"/>
  <c r="PP144" i="2"/>
  <c r="OR144" i="2"/>
  <c r="NR144" i="2"/>
  <c r="LB144" i="2"/>
  <c r="JL144" i="2"/>
  <c r="IN144" i="2"/>
  <c r="HN144" i="2"/>
  <c r="DV144" i="2"/>
  <c r="AI144" i="2"/>
  <c r="QJ144" i="2"/>
  <c r="PL144" i="2"/>
  <c r="OL144" i="2"/>
  <c r="LV144" i="2"/>
  <c r="KF144" i="2"/>
  <c r="JH144" i="2"/>
  <c r="IH144" i="2"/>
  <c r="ET144" i="2"/>
  <c r="BX144" i="2"/>
  <c r="AZ144" i="2"/>
  <c r="QF144" i="2"/>
  <c r="PF144" i="2"/>
  <c r="MP144" i="2"/>
  <c r="KZ144" i="2"/>
  <c r="KB144" i="2"/>
  <c r="JB144" i="2"/>
  <c r="GL144" i="2"/>
  <c r="EP144" i="2"/>
  <c r="PZ144" i="2"/>
  <c r="NJ144" i="2"/>
  <c r="LT144" i="2"/>
  <c r="KV144" i="2"/>
  <c r="JV144" i="2"/>
  <c r="HF144" i="2"/>
  <c r="FN144" i="2"/>
  <c r="DL144" i="2"/>
  <c r="QT144" i="2"/>
  <c r="OD144" i="2"/>
  <c r="MN144" i="2"/>
  <c r="LP144" i="2"/>
  <c r="KP144" i="2"/>
  <c r="HZ144" i="2"/>
  <c r="GJ144" i="2"/>
  <c r="GJ137" i="2" s="1"/>
  <c r="EY20" i="1" s="1"/>
  <c r="EX20" i="1" s="1"/>
  <c r="FJ144" i="2"/>
  <c r="CL144" i="2"/>
  <c r="CL137" i="2" s="1"/>
  <c r="PR144" i="2"/>
  <c r="OB144" i="2"/>
  <c r="ND144" i="2"/>
  <c r="MD144" i="2"/>
  <c r="JN144" i="2"/>
  <c r="HX144" i="2"/>
  <c r="GZ144" i="2"/>
  <c r="FZ144" i="2"/>
  <c r="DB144" i="2"/>
  <c r="CF144" i="2"/>
  <c r="BL144" i="2"/>
  <c r="EF144" i="2"/>
  <c r="HD144" i="2"/>
  <c r="FD145" i="2"/>
  <c r="FB145" i="2"/>
  <c r="FC145" i="2"/>
  <c r="EG148" i="2"/>
  <c r="ED148" i="2"/>
  <c r="RC131" i="2"/>
  <c r="FQ132" i="2"/>
  <c r="BN134" i="2"/>
  <c r="DV134" i="2"/>
  <c r="EW134" i="2"/>
  <c r="EX134" i="2" s="1"/>
  <c r="EZ134" i="2" s="1"/>
  <c r="EY134" i="2" s="1"/>
  <c r="FA134" i="2" s="1"/>
  <c r="FF134" i="2"/>
  <c r="FP134" i="2"/>
  <c r="IL134" i="2"/>
  <c r="JZ134" i="2"/>
  <c r="LN134" i="2"/>
  <c r="NB134" i="2"/>
  <c r="OP134" i="2"/>
  <c r="QD134" i="2"/>
  <c r="DI135" i="2"/>
  <c r="DJ135" i="2" s="1"/>
  <c r="DL135" i="2" s="1"/>
  <c r="DK135" i="2" s="1"/>
  <c r="TC136" i="2"/>
  <c r="UL136" i="2" s="1"/>
  <c r="AV137" i="2"/>
  <c r="CO138" i="2"/>
  <c r="FD138" i="2"/>
  <c r="FC138" i="2"/>
  <c r="FB138" i="2"/>
  <c r="FT138" i="2"/>
  <c r="JN138" i="2"/>
  <c r="NN138" i="2"/>
  <c r="OI138" i="2"/>
  <c r="OH138" i="2"/>
  <c r="GP139" i="2"/>
  <c r="LB139" i="2"/>
  <c r="LB137" i="2" s="1"/>
  <c r="LZ139" i="2"/>
  <c r="PW139" i="2"/>
  <c r="QQ139" i="2"/>
  <c r="SQ139" i="2"/>
  <c r="TZ139" i="2" s="1"/>
  <c r="AW140" i="2"/>
  <c r="FB140" i="2"/>
  <c r="FT140" i="2"/>
  <c r="RB140" i="2"/>
  <c r="RA140" i="2" s="1"/>
  <c r="SG140" i="2"/>
  <c r="TP140" i="2" s="1"/>
  <c r="UN140" i="2" s="1"/>
  <c r="CN141" i="2"/>
  <c r="FC141" i="2"/>
  <c r="HI141" i="2"/>
  <c r="HF141" i="2"/>
  <c r="LF141" i="2"/>
  <c r="NM141" i="2"/>
  <c r="NJ141" i="2"/>
  <c r="AY142" i="2"/>
  <c r="AX142" i="2"/>
  <c r="EJ142" i="2"/>
  <c r="NO142" i="2"/>
  <c r="OH143" i="2"/>
  <c r="JT144" i="2"/>
  <c r="JR144" i="2"/>
  <c r="JS144" i="2"/>
  <c r="LV145" i="2"/>
  <c r="LY145" i="2"/>
  <c r="IC146" i="2"/>
  <c r="HZ146" i="2"/>
  <c r="HI149" i="2"/>
  <c r="HF149" i="2"/>
  <c r="I213" i="2"/>
  <c r="DR131" i="2"/>
  <c r="CE75" i="1" s="1"/>
  <c r="CD75" i="1" s="1"/>
  <c r="HX131" i="2"/>
  <c r="IH131" i="2"/>
  <c r="JL131" i="2"/>
  <c r="JV131" i="2"/>
  <c r="KZ131" i="2"/>
  <c r="LJ131" i="2"/>
  <c r="MN131" i="2"/>
  <c r="MX131" i="2"/>
  <c r="OB131" i="2"/>
  <c r="OL131" i="2"/>
  <c r="PP131" i="2"/>
  <c r="PZ131" i="2"/>
  <c r="RD131" i="2"/>
  <c r="AH133" i="2"/>
  <c r="BX134" i="2"/>
  <c r="FZ134" i="2"/>
  <c r="IN134" i="2"/>
  <c r="KB134" i="2"/>
  <c r="LP134" i="2"/>
  <c r="ND134" i="2"/>
  <c r="OR134" i="2"/>
  <c r="QF134" i="2"/>
  <c r="BK135" i="2"/>
  <c r="BL135" i="2" s="1"/>
  <c r="SP137" i="2"/>
  <c r="TY137" i="2" s="1"/>
  <c r="GQ138" i="2"/>
  <c r="GP138" i="2"/>
  <c r="SG139" i="2"/>
  <c r="TP139" i="2" s="1"/>
  <c r="UN139" i="2" s="1"/>
  <c r="DV137" i="2"/>
  <c r="CK20" i="1" s="1"/>
  <c r="OH139" i="2"/>
  <c r="RB139" i="2"/>
  <c r="RA139" i="2" s="1"/>
  <c r="IY140" i="2"/>
  <c r="CP141" i="2"/>
  <c r="DP141" i="2"/>
  <c r="GR141" i="2"/>
  <c r="GQ141" i="2"/>
  <c r="MV141" i="2"/>
  <c r="MU141" i="2"/>
  <c r="FX142" i="2"/>
  <c r="FV142" i="2"/>
  <c r="GR142" i="2"/>
  <c r="GQ142" i="2"/>
  <c r="GP142" i="2"/>
  <c r="HL142" i="2"/>
  <c r="HJ142" i="2"/>
  <c r="EF143" i="2"/>
  <c r="IW143" i="2"/>
  <c r="IT143" i="2"/>
  <c r="BT145" i="2"/>
  <c r="BV145" i="2"/>
  <c r="BU145" i="2"/>
  <c r="BT148" i="2"/>
  <c r="KK149" i="2"/>
  <c r="KH149" i="2"/>
  <c r="BU150" i="2"/>
  <c r="BV150" i="2"/>
  <c r="BT150" i="2"/>
  <c r="JT150" i="2"/>
  <c r="JR150" i="2"/>
  <c r="JS150" i="2"/>
  <c r="DX134" i="2"/>
  <c r="FJ134" i="2"/>
  <c r="GT134" i="2"/>
  <c r="IB134" i="2"/>
  <c r="IP134" i="2"/>
  <c r="JP134" i="2"/>
  <c r="KD134" i="2"/>
  <c r="LD134" i="2"/>
  <c r="LR134" i="2"/>
  <c r="MR134" i="2"/>
  <c r="NF134" i="2"/>
  <c r="OF134" i="2"/>
  <c r="OT134" i="2"/>
  <c r="PT134" i="2"/>
  <c r="SG136" i="2"/>
  <c r="TP136" i="2" s="1"/>
  <c r="UN136" i="2" s="1"/>
  <c r="SO136" i="2"/>
  <c r="TX136" i="2" s="1"/>
  <c r="SL137" i="2"/>
  <c r="TU137" i="2" s="1"/>
  <c r="ST137" i="2"/>
  <c r="UC137" i="2" s="1"/>
  <c r="UP137" i="2" s="1"/>
  <c r="SQ137" i="2"/>
  <c r="TZ137" i="2" s="1"/>
  <c r="GL138" i="2"/>
  <c r="LG138" i="2"/>
  <c r="LF138" i="2"/>
  <c r="OF137" i="2"/>
  <c r="MU20" i="1" s="1"/>
  <c r="MT20" i="1" s="1"/>
  <c r="SG138" i="2"/>
  <c r="TP138" i="2" s="1"/>
  <c r="UN138" i="2" s="1"/>
  <c r="TA139" i="2"/>
  <c r="UJ139" i="2" s="1"/>
  <c r="AQ139" i="2"/>
  <c r="SY139" i="2"/>
  <c r="UH139" i="2" s="1"/>
  <c r="FC139" i="2"/>
  <c r="FB139" i="2"/>
  <c r="JR139" i="2"/>
  <c r="SH139" i="2"/>
  <c r="TQ139" i="2" s="1"/>
  <c r="SS139" i="2"/>
  <c r="UB139" i="2" s="1"/>
  <c r="UP139" i="2" s="1"/>
  <c r="N140" i="2"/>
  <c r="MA140" i="2" s="1"/>
  <c r="IC140" i="2"/>
  <c r="HZ140" i="2"/>
  <c r="IX140" i="2"/>
  <c r="LE140" i="2"/>
  <c r="LB140" i="2"/>
  <c r="LZ140" i="2"/>
  <c r="OG140" i="2"/>
  <c r="OD140" i="2"/>
  <c r="PB140" i="2"/>
  <c r="CQ141" i="2"/>
  <c r="GP141" i="2"/>
  <c r="IW141" i="2"/>
  <c r="IT141" i="2"/>
  <c r="MT141" i="2"/>
  <c r="PA141" i="2"/>
  <c r="OX141" i="2"/>
  <c r="IF142" i="2"/>
  <c r="IE142" i="2"/>
  <c r="ID142" i="2"/>
  <c r="IZ142" i="2"/>
  <c r="IX142" i="2"/>
  <c r="QQ142" i="2"/>
  <c r="JQ143" i="2"/>
  <c r="JN143" i="2"/>
  <c r="PA143" i="2"/>
  <c r="OX143" i="2"/>
  <c r="FD146" i="2"/>
  <c r="FB146" i="2"/>
  <c r="FC146" i="2"/>
  <c r="BU147" i="2"/>
  <c r="BT147" i="2"/>
  <c r="NM149" i="2"/>
  <c r="NJ149" i="2"/>
  <c r="CU142" i="2"/>
  <c r="EI142" i="2"/>
  <c r="N143" i="2"/>
  <c r="O143" i="2" s="1"/>
  <c r="OJ143" i="2" s="1"/>
  <c r="GT143" i="2"/>
  <c r="FG77" i="1" s="1"/>
  <c r="HZ143" i="2"/>
  <c r="IR143" i="2"/>
  <c r="HG77" i="1" s="1"/>
  <c r="JJ143" i="2"/>
  <c r="HY77" i="1" s="1"/>
  <c r="KB143" i="2"/>
  <c r="IQ77" i="1" s="1"/>
  <c r="KP143" i="2"/>
  <c r="JC77" i="1" s="1"/>
  <c r="MS143" i="2"/>
  <c r="NL143" i="2"/>
  <c r="MA77" i="1" s="1"/>
  <c r="OD143" i="2"/>
  <c r="OV143" i="2"/>
  <c r="NK77" i="1" s="1"/>
  <c r="PN143" i="2"/>
  <c r="OC77" i="1" s="1"/>
  <c r="QF143" i="2"/>
  <c r="OU77" i="1" s="1"/>
  <c r="QT143" i="2"/>
  <c r="PG77" i="1" s="1"/>
  <c r="TC144" i="2"/>
  <c r="UL144" i="2" s="1"/>
  <c r="AQ144" i="2"/>
  <c r="TA144" i="2"/>
  <c r="UJ144" i="2" s="1"/>
  <c r="SY144" i="2"/>
  <c r="UH144" i="2" s="1"/>
  <c r="SQ144" i="2"/>
  <c r="TZ144" i="2" s="1"/>
  <c r="SW144" i="2"/>
  <c r="UF144" i="2" s="1"/>
  <c r="SO144" i="2"/>
  <c r="TX144" i="2" s="1"/>
  <c r="EG144" i="2"/>
  <c r="ED144" i="2"/>
  <c r="KL144" i="2"/>
  <c r="KN144" i="2"/>
  <c r="QP144" i="2"/>
  <c r="QR144" i="2"/>
  <c r="CR145" i="2"/>
  <c r="CP145" i="2"/>
  <c r="CV145" i="2"/>
  <c r="CN145" i="2"/>
  <c r="CT145" i="2"/>
  <c r="LE145" i="2"/>
  <c r="LB145" i="2"/>
  <c r="SL146" i="2"/>
  <c r="TU146" i="2" s="1"/>
  <c r="AY146" i="2"/>
  <c r="CJ146" i="2"/>
  <c r="DH146" i="2"/>
  <c r="EX146" i="2"/>
  <c r="FT146" i="2"/>
  <c r="HV146" i="2"/>
  <c r="IV146" i="2"/>
  <c r="KX146" i="2"/>
  <c r="LX146" i="2"/>
  <c r="NZ146" i="2"/>
  <c r="OZ146" i="2"/>
  <c r="RB146" i="2"/>
  <c r="RA146" i="2" s="1"/>
  <c r="IZ147" i="2"/>
  <c r="IX147" i="2"/>
  <c r="MB147" i="2"/>
  <c r="LZ147" i="2"/>
  <c r="PD147" i="2"/>
  <c r="PB147" i="2"/>
  <c r="LF148" i="2"/>
  <c r="SX149" i="2"/>
  <c r="UG149" i="2" s="1"/>
  <c r="SP149" i="2"/>
  <c r="TY149" i="2" s="1"/>
  <c r="TB149" i="2"/>
  <c r="UK149" i="2" s="1"/>
  <c r="AQ149" i="2"/>
  <c r="SZ149" i="2"/>
  <c r="UI149" i="2" s="1"/>
  <c r="SR149" i="2"/>
  <c r="UA149" i="2" s="1"/>
  <c r="CQ149" i="2"/>
  <c r="DN149" i="2"/>
  <c r="TC150" i="2"/>
  <c r="UL150" i="2" s="1"/>
  <c r="AQ150" i="2"/>
  <c r="TA150" i="2"/>
  <c r="UJ150" i="2" s="1"/>
  <c r="SY150" i="2"/>
  <c r="UH150" i="2" s="1"/>
  <c r="AV150" i="2"/>
  <c r="SW150" i="2"/>
  <c r="UF150" i="2" s="1"/>
  <c r="SO150" i="2"/>
  <c r="TX150" i="2" s="1"/>
  <c r="SG150" i="2"/>
  <c r="TP150" i="2" s="1"/>
  <c r="UN150" i="2" s="1"/>
  <c r="IY150" i="2"/>
  <c r="IX150" i="2"/>
  <c r="IZ150" i="2"/>
  <c r="SM150" i="2"/>
  <c r="TV150" i="2" s="1"/>
  <c r="SU150" i="2"/>
  <c r="UD150" i="2" s="1"/>
  <c r="UR150" i="2" s="1"/>
  <c r="SZ150" i="2"/>
  <c r="UI150" i="2" s="1"/>
  <c r="CB151" i="2"/>
  <c r="CI151" i="2"/>
  <c r="LY151" i="2"/>
  <c r="LV151" i="2"/>
  <c r="GX154" i="2"/>
  <c r="SP154" i="2"/>
  <c r="TY154" i="2" s="1"/>
  <c r="RB155" i="2"/>
  <c r="RA155" i="2" s="1"/>
  <c r="SG155" i="2"/>
  <c r="TP155" i="2" s="1"/>
  <c r="CJ155" i="2"/>
  <c r="CM155" i="2"/>
  <c r="FD156" i="2"/>
  <c r="FC156" i="2"/>
  <c r="FB156" i="2"/>
  <c r="IF157" i="2"/>
  <c r="IE157" i="2"/>
  <c r="ID157" i="2"/>
  <c r="JT157" i="2"/>
  <c r="JS157" i="2"/>
  <c r="JR157" i="2"/>
  <c r="LH157" i="2"/>
  <c r="LG157" i="2"/>
  <c r="LF157" i="2"/>
  <c r="MV157" i="2"/>
  <c r="MU157" i="2"/>
  <c r="MT157" i="2"/>
  <c r="OJ157" i="2"/>
  <c r="OI157" i="2"/>
  <c r="OH157" i="2"/>
  <c r="PX157" i="2"/>
  <c r="PW157" i="2"/>
  <c r="PV157" i="2"/>
  <c r="JR158" i="2"/>
  <c r="JT158" i="2"/>
  <c r="JS158" i="2"/>
  <c r="PV158" i="2"/>
  <c r="PX158" i="2"/>
  <c r="PW158" i="2"/>
  <c r="CU163" i="2"/>
  <c r="CT163" i="2"/>
  <c r="CS163" i="2"/>
  <c r="CR163" i="2"/>
  <c r="CQ163" i="2"/>
  <c r="CP163" i="2"/>
  <c r="CO163" i="2"/>
  <c r="CV163" i="2"/>
  <c r="CN163" i="2"/>
  <c r="GN163" i="2"/>
  <c r="GM163" i="2" s="1"/>
  <c r="GO163" i="2" s="1"/>
  <c r="HA164" i="2"/>
  <c r="HB164" i="2" s="1"/>
  <c r="AM164" i="2"/>
  <c r="BK164" i="2"/>
  <c r="BL164" i="2" s="1"/>
  <c r="CO142" i="2"/>
  <c r="SG142" i="2"/>
  <c r="TP142" i="2" s="1"/>
  <c r="UN142" i="2" s="1"/>
  <c r="IV143" i="2"/>
  <c r="HK77" i="1" s="1"/>
  <c r="KF143" i="2"/>
  <c r="IU77" i="1" s="1"/>
  <c r="KX143" i="2"/>
  <c r="JM77" i="1" s="1"/>
  <c r="LP143" i="2"/>
  <c r="KE77" i="1" s="1"/>
  <c r="MD143" i="2"/>
  <c r="KQ77" i="1" s="1"/>
  <c r="OZ143" i="2"/>
  <c r="NO77" i="1" s="1"/>
  <c r="QJ143" i="2"/>
  <c r="OY77" i="1" s="1"/>
  <c r="SK144" i="2"/>
  <c r="TT144" i="2" s="1"/>
  <c r="UN144" i="2" s="1"/>
  <c r="DJ144" i="2"/>
  <c r="DM144" i="2"/>
  <c r="IX144" i="2"/>
  <c r="PB144" i="2"/>
  <c r="TB144" i="2"/>
  <c r="UK144" i="2" s="1"/>
  <c r="CQ145" i="2"/>
  <c r="FT145" i="2"/>
  <c r="GO145" i="2"/>
  <c r="GL145" i="2"/>
  <c r="MS145" i="2"/>
  <c r="MP145" i="2"/>
  <c r="SN146" i="2"/>
  <c r="TW146" i="2" s="1"/>
  <c r="AZ146" i="2"/>
  <c r="BX146" i="2"/>
  <c r="DJ146" i="2"/>
  <c r="EJ146" i="2"/>
  <c r="EH146" i="2"/>
  <c r="HB146" i="2"/>
  <c r="IB146" i="2"/>
  <c r="KD146" i="2"/>
  <c r="LD146" i="2"/>
  <c r="NF146" i="2"/>
  <c r="OF146" i="2"/>
  <c r="QH146" i="2"/>
  <c r="SW147" i="2"/>
  <c r="UF147" i="2" s="1"/>
  <c r="SO147" i="2"/>
  <c r="TX147" i="2" s="1"/>
  <c r="SG147" i="2"/>
  <c r="TP147" i="2" s="1"/>
  <c r="UN147" i="2" s="1"/>
  <c r="TC147" i="2"/>
  <c r="UL147" i="2" s="1"/>
  <c r="AQ147" i="2"/>
  <c r="TA147" i="2"/>
  <c r="UJ147" i="2" s="1"/>
  <c r="SY147" i="2"/>
  <c r="UH147" i="2" s="1"/>
  <c r="AV147" i="2"/>
  <c r="GR147" i="2"/>
  <c r="GP147" i="2"/>
  <c r="JT147" i="2"/>
  <c r="JR147" i="2"/>
  <c r="MV147" i="2"/>
  <c r="MT147" i="2"/>
  <c r="PX147" i="2"/>
  <c r="PV147" i="2"/>
  <c r="SI147" i="2"/>
  <c r="TR147" i="2" s="1"/>
  <c r="SQ147" i="2"/>
  <c r="TZ147" i="2" s="1"/>
  <c r="TB147" i="2"/>
  <c r="UK147" i="2" s="1"/>
  <c r="CI148" i="2"/>
  <c r="JR148" i="2"/>
  <c r="PV148" i="2"/>
  <c r="OJ150" i="2"/>
  <c r="OH150" i="2"/>
  <c r="SJ150" i="2"/>
  <c r="TS150" i="2" s="1"/>
  <c r="BR151" i="2"/>
  <c r="BQ151" i="2" s="1"/>
  <c r="BS151" i="2" s="1"/>
  <c r="IW151" i="2"/>
  <c r="IT151" i="2"/>
  <c r="LG151" i="2"/>
  <c r="NM151" i="2"/>
  <c r="NJ151" i="2"/>
  <c r="RB151" i="2"/>
  <c r="RA151" i="2" s="1"/>
  <c r="SZ152" i="2"/>
  <c r="UI152" i="2" s="1"/>
  <c r="SY152" i="2"/>
  <c r="UH152" i="2" s="1"/>
  <c r="SQ152" i="2"/>
  <c r="TZ152" i="2" s="1"/>
  <c r="SI152" i="2"/>
  <c r="TR152" i="2" s="1"/>
  <c r="AV152" i="2"/>
  <c r="SV152" i="2"/>
  <c r="UE152" i="2" s="1"/>
  <c r="SN152" i="2"/>
  <c r="TW152" i="2" s="1"/>
  <c r="TC152" i="2"/>
  <c r="UL152" i="2" s="1"/>
  <c r="AQ152" i="2"/>
  <c r="TA152" i="2"/>
  <c r="UJ152" i="2" s="1"/>
  <c r="SS152" i="2"/>
  <c r="UB152" i="2" s="1"/>
  <c r="UP152" i="2" s="1"/>
  <c r="SK152" i="2"/>
  <c r="TT152" i="2" s="1"/>
  <c r="CR152" i="2"/>
  <c r="CQ152" i="2"/>
  <c r="CP152" i="2"/>
  <c r="CO152" i="2"/>
  <c r="CV152" i="2"/>
  <c r="CN152" i="2"/>
  <c r="CU152" i="2"/>
  <c r="CS152" i="2"/>
  <c r="DM152" i="2"/>
  <c r="DJ152" i="2"/>
  <c r="RB152" i="2"/>
  <c r="RA152" i="2" s="1"/>
  <c r="SH152" i="2"/>
  <c r="TQ152" i="2" s="1"/>
  <c r="UN152" i="2" s="1"/>
  <c r="SP152" i="2"/>
  <c r="TY152" i="2" s="1"/>
  <c r="SX152" i="2"/>
  <c r="UG152" i="2" s="1"/>
  <c r="GY154" i="2"/>
  <c r="GZ154" i="2" s="1"/>
  <c r="AK154" i="2"/>
  <c r="SJ154" i="2"/>
  <c r="TS154" i="2" s="1"/>
  <c r="DL156" i="2"/>
  <c r="DK156" i="2" s="1"/>
  <c r="SN156" i="2"/>
  <c r="TW156" i="2" s="1"/>
  <c r="SV156" i="2"/>
  <c r="UE156" i="2" s="1"/>
  <c r="ID158" i="2"/>
  <c r="IF158" i="2"/>
  <c r="IE158" i="2"/>
  <c r="OH158" i="2"/>
  <c r="OJ158" i="2"/>
  <c r="OI158" i="2"/>
  <c r="SO158" i="2"/>
  <c r="TX158" i="2" s="1"/>
  <c r="BV159" i="2"/>
  <c r="BU159" i="2"/>
  <c r="BT159" i="2"/>
  <c r="EF160" i="2"/>
  <c r="EE160" i="2" s="1"/>
  <c r="EG160" i="2" s="1"/>
  <c r="AP161" i="2"/>
  <c r="AQ161" i="2" s="1"/>
  <c r="GW161" i="2"/>
  <c r="BG161" i="2"/>
  <c r="AI161" i="2"/>
  <c r="EF161" i="2"/>
  <c r="EE161" i="2" s="1"/>
  <c r="EG161" i="2" s="1"/>
  <c r="SH138" i="2"/>
  <c r="TQ138" i="2" s="1"/>
  <c r="SP138" i="2"/>
  <c r="TY138" i="2" s="1"/>
  <c r="SX138" i="2"/>
  <c r="UG138" i="2" s="1"/>
  <c r="AK139" i="2"/>
  <c r="BJ139" i="2"/>
  <c r="CF139" i="2"/>
  <c r="CX139" i="2"/>
  <c r="CX137" i="2" s="1"/>
  <c r="BK20" i="1" s="1"/>
  <c r="BJ20" i="1" s="1"/>
  <c r="EB139" i="2"/>
  <c r="EB137" i="2" s="1"/>
  <c r="CQ20" i="1" s="1"/>
  <c r="CP20" i="1" s="1"/>
  <c r="EL139" i="2"/>
  <c r="EL137" i="2" s="1"/>
  <c r="CY20" i="1" s="1"/>
  <c r="CX20" i="1" s="1"/>
  <c r="FP139" i="2"/>
  <c r="FP137" i="2" s="1"/>
  <c r="EE20" i="1" s="1"/>
  <c r="ED20" i="1" s="1"/>
  <c r="GN139" i="2"/>
  <c r="HB139" i="2"/>
  <c r="IB139" i="2"/>
  <c r="IP139" i="2"/>
  <c r="IP137" i="2" s="1"/>
  <c r="HE20" i="1" s="1"/>
  <c r="HD20" i="1" s="1"/>
  <c r="JP139" i="2"/>
  <c r="KD139" i="2"/>
  <c r="KD137" i="2" s="1"/>
  <c r="IS20" i="1" s="1"/>
  <c r="IR20" i="1" s="1"/>
  <c r="LD139" i="2"/>
  <c r="LD137" i="2" s="1"/>
  <c r="JS20" i="1" s="1"/>
  <c r="JR20" i="1" s="1"/>
  <c r="LR139" i="2"/>
  <c r="LR137" i="2" s="1"/>
  <c r="KG20" i="1" s="1"/>
  <c r="KF20" i="1" s="1"/>
  <c r="MR139" i="2"/>
  <c r="MR137" i="2" s="1"/>
  <c r="LG20" i="1" s="1"/>
  <c r="LF20" i="1" s="1"/>
  <c r="NF139" i="2"/>
  <c r="OF139" i="2"/>
  <c r="OT139" i="2"/>
  <c r="OT137" i="2" s="1"/>
  <c r="NI20" i="1" s="1"/>
  <c r="NH20" i="1" s="1"/>
  <c r="PT139" i="2"/>
  <c r="PT137" i="2" s="1"/>
  <c r="OI20" i="1" s="1"/>
  <c r="OH20" i="1" s="1"/>
  <c r="QH139" i="2"/>
  <c r="QH137" i="2" s="1"/>
  <c r="OW20" i="1" s="1"/>
  <c r="OV20" i="1" s="1"/>
  <c r="AI140" i="2"/>
  <c r="BH140" i="2"/>
  <c r="DL140" i="2"/>
  <c r="DZ140" i="2"/>
  <c r="DZ137" i="2" s="1"/>
  <c r="CO20" i="1" s="1"/>
  <c r="CN20" i="1" s="1"/>
  <c r="EZ140" i="2"/>
  <c r="FN140" i="2"/>
  <c r="GZ140" i="2"/>
  <c r="IN140" i="2"/>
  <c r="KB140" i="2"/>
  <c r="LP140" i="2"/>
  <c r="ND140" i="2"/>
  <c r="OR140" i="2"/>
  <c r="OR137" i="2" s="1"/>
  <c r="NG20" i="1" s="1"/>
  <c r="NF20" i="1" s="1"/>
  <c r="QF140" i="2"/>
  <c r="QF137" i="2" s="1"/>
  <c r="OU20" i="1" s="1"/>
  <c r="OT20" i="1" s="1"/>
  <c r="CJ141" i="2"/>
  <c r="TA141" i="2"/>
  <c r="UJ141" i="2" s="1"/>
  <c r="CP142" i="2"/>
  <c r="DN142" i="2"/>
  <c r="FB142" i="2"/>
  <c r="AJ143" i="2"/>
  <c r="DH143" i="2"/>
  <c r="BW77" i="1" s="1"/>
  <c r="FZ143" i="2"/>
  <c r="EM77" i="1" s="1"/>
  <c r="JP143" i="2"/>
  <c r="IE77" i="1" s="1"/>
  <c r="KK143" i="2"/>
  <c r="KH143" i="2"/>
  <c r="LR143" i="2"/>
  <c r="KG77" i="1" s="1"/>
  <c r="MH143" i="2"/>
  <c r="KW77" i="1" s="1"/>
  <c r="NB143" i="2"/>
  <c r="LQ77" i="1" s="1"/>
  <c r="QO143" i="2"/>
  <c r="QL143" i="2"/>
  <c r="AY144" i="2"/>
  <c r="IF144" i="2"/>
  <c r="ID144" i="2"/>
  <c r="IY144" i="2"/>
  <c r="OH144" i="2"/>
  <c r="PC144" i="2"/>
  <c r="RB144" i="2"/>
  <c r="RA144" i="2" s="1"/>
  <c r="AU145" i="2"/>
  <c r="BA145" i="2"/>
  <c r="CS145" i="2"/>
  <c r="FV145" i="2"/>
  <c r="HF145" i="2"/>
  <c r="HI145" i="2"/>
  <c r="NJ145" i="2"/>
  <c r="NM145" i="2"/>
  <c r="AI146" i="2"/>
  <c r="DP146" i="2"/>
  <c r="DN146" i="2"/>
  <c r="FF146" i="2"/>
  <c r="GD146" i="2"/>
  <c r="HF146" i="2"/>
  <c r="HI146" i="2"/>
  <c r="JF146" i="2"/>
  <c r="KH146" i="2"/>
  <c r="KK146" i="2"/>
  <c r="MH146" i="2"/>
  <c r="NJ146" i="2"/>
  <c r="NM146" i="2"/>
  <c r="PJ146" i="2"/>
  <c r="QL146" i="2"/>
  <c r="QO146" i="2"/>
  <c r="SV146" i="2"/>
  <c r="UE146" i="2" s="1"/>
  <c r="SU146" i="2"/>
  <c r="UD146" i="2" s="1"/>
  <c r="UR146" i="2" s="1"/>
  <c r="DM147" i="2"/>
  <c r="DJ147" i="2"/>
  <c r="GQ147" i="2"/>
  <c r="JS147" i="2"/>
  <c r="MU147" i="2"/>
  <c r="PW147" i="2"/>
  <c r="DM148" i="2"/>
  <c r="DJ148" i="2"/>
  <c r="IX148" i="2"/>
  <c r="PB148" i="2"/>
  <c r="SL149" i="2"/>
  <c r="TU149" i="2" s="1"/>
  <c r="GO149" i="2"/>
  <c r="GL149" i="2"/>
  <c r="JQ149" i="2"/>
  <c r="JN149" i="2"/>
  <c r="MS149" i="2"/>
  <c r="MP149" i="2"/>
  <c r="PU149" i="2"/>
  <c r="PR149" i="2"/>
  <c r="SY149" i="2"/>
  <c r="UH149" i="2" s="1"/>
  <c r="GR150" i="2"/>
  <c r="GP150" i="2"/>
  <c r="KM150" i="2"/>
  <c r="KL150" i="2"/>
  <c r="KN150" i="2"/>
  <c r="BT152" i="2"/>
  <c r="BU152" i="2"/>
  <c r="HL152" i="2"/>
  <c r="HK152" i="2"/>
  <c r="HJ152" i="2"/>
  <c r="NP152" i="2"/>
  <c r="NO152" i="2"/>
  <c r="NN152" i="2"/>
  <c r="SG153" i="2"/>
  <c r="TP153" i="2" s="1"/>
  <c r="UN153" i="2" s="1"/>
  <c r="RB153" i="2"/>
  <c r="RA153" i="2" s="1"/>
  <c r="AM154" i="2"/>
  <c r="HA154" i="2"/>
  <c r="HB154" i="2" s="1"/>
  <c r="LH154" i="2"/>
  <c r="LG154" i="2"/>
  <c r="LF154" i="2"/>
  <c r="SS154" i="2"/>
  <c r="UB154" i="2" s="1"/>
  <c r="NP158" i="2"/>
  <c r="NO158" i="2"/>
  <c r="NN158" i="2"/>
  <c r="CM159" i="2"/>
  <c r="CJ159" i="2"/>
  <c r="GY160" i="2"/>
  <c r="GZ160" i="2" s="1"/>
  <c r="BI160" i="2"/>
  <c r="BJ160" i="2" s="1"/>
  <c r="AK160" i="2"/>
  <c r="GW163" i="2"/>
  <c r="AI163" i="2"/>
  <c r="AP163" i="2"/>
  <c r="AQ163" i="2" s="1"/>
  <c r="BG163" i="2"/>
  <c r="CJ164" i="2"/>
  <c r="CM164" i="2"/>
  <c r="SY138" i="2"/>
  <c r="UH138" i="2" s="1"/>
  <c r="AM139" i="2"/>
  <c r="BL139" i="2"/>
  <c r="BL137" i="2" s="1"/>
  <c r="AG20" i="1" s="1"/>
  <c r="AF20" i="1" s="1"/>
  <c r="DB139" i="2"/>
  <c r="EP139" i="2"/>
  <c r="FZ139" i="2"/>
  <c r="HD139" i="2"/>
  <c r="HN139" i="2"/>
  <c r="HN137" i="2" s="1"/>
  <c r="GA20" i="1" s="1"/>
  <c r="FZ20" i="1" s="1"/>
  <c r="IR139" i="2"/>
  <c r="JB139" i="2"/>
  <c r="KF139" i="2"/>
  <c r="KP139" i="2"/>
  <c r="LT139" i="2"/>
  <c r="MD139" i="2"/>
  <c r="NH139" i="2"/>
  <c r="NR139" i="2"/>
  <c r="NR137" i="2" s="1"/>
  <c r="ME20" i="1" s="1"/>
  <c r="MD20" i="1" s="1"/>
  <c r="OV139" i="2"/>
  <c r="PF139" i="2"/>
  <c r="QJ139" i="2"/>
  <c r="QT139" i="2"/>
  <c r="AK140" i="2"/>
  <c r="BJ140" i="2"/>
  <c r="BR140" i="2" s="1"/>
  <c r="BQ140" i="2" s="1"/>
  <c r="BS140" i="2" s="1"/>
  <c r="CF140" i="2"/>
  <c r="CX140" i="2"/>
  <c r="EB140" i="2"/>
  <c r="EL140" i="2"/>
  <c r="FP140" i="2"/>
  <c r="GN140" i="2"/>
  <c r="HB140" i="2"/>
  <c r="HB137" i="2" s="1"/>
  <c r="FQ20" i="1" s="1"/>
  <c r="FP20" i="1" s="1"/>
  <c r="IB140" i="2"/>
  <c r="IB137" i="2" s="1"/>
  <c r="GQ20" i="1" s="1"/>
  <c r="GP20" i="1" s="1"/>
  <c r="IP140" i="2"/>
  <c r="JP140" i="2"/>
  <c r="JP137" i="2" s="1"/>
  <c r="IE20" i="1" s="1"/>
  <c r="ID20" i="1" s="1"/>
  <c r="KD140" i="2"/>
  <c r="LD140" i="2"/>
  <c r="LR140" i="2"/>
  <c r="MR140" i="2"/>
  <c r="NF140" i="2"/>
  <c r="OF140" i="2"/>
  <c r="OT140" i="2"/>
  <c r="PT140" i="2"/>
  <c r="QH140" i="2"/>
  <c r="TB141" i="2"/>
  <c r="UK141" i="2" s="1"/>
  <c r="CQ142" i="2"/>
  <c r="DO142" i="2"/>
  <c r="FC142" i="2"/>
  <c r="SY142" i="2"/>
  <c r="UH142" i="2" s="1"/>
  <c r="PZ143" i="2"/>
  <c r="OM77" i="1" s="1"/>
  <c r="PP143" i="2"/>
  <c r="OE77" i="1" s="1"/>
  <c r="OL143" i="2"/>
  <c r="MY77" i="1" s="1"/>
  <c r="OB143" i="2"/>
  <c r="MQ77" i="1" s="1"/>
  <c r="MX143" i="2"/>
  <c r="LK77" i="1" s="1"/>
  <c r="MN143" i="2"/>
  <c r="LC77" i="1" s="1"/>
  <c r="LJ143" i="2"/>
  <c r="JW77" i="1" s="1"/>
  <c r="KZ143" i="2"/>
  <c r="JO77" i="1" s="1"/>
  <c r="JV143" i="2"/>
  <c r="II77" i="1" s="1"/>
  <c r="JL143" i="2"/>
  <c r="IA77" i="1" s="1"/>
  <c r="IH143" i="2"/>
  <c r="GU77" i="1" s="1"/>
  <c r="HX143" i="2"/>
  <c r="GM77" i="1" s="1"/>
  <c r="PL143" i="2"/>
  <c r="NX143" i="2"/>
  <c r="MM77" i="1" s="1"/>
  <c r="MJ143" i="2"/>
  <c r="KY77" i="1" s="1"/>
  <c r="KV143" i="2"/>
  <c r="JK77" i="1" s="1"/>
  <c r="JQ77" i="1" s="1"/>
  <c r="JH143" i="2"/>
  <c r="HW77" i="1" s="1"/>
  <c r="HT143" i="2"/>
  <c r="GI77" i="1" s="1"/>
  <c r="GO77" i="1" s="1"/>
  <c r="CF143" i="2"/>
  <c r="BA77" i="1" s="1"/>
  <c r="CX143" i="2"/>
  <c r="BK77" i="1" s="1"/>
  <c r="DI143" i="2"/>
  <c r="DJ143" i="2" s="1"/>
  <c r="DL143" i="2" s="1"/>
  <c r="DR143" i="2"/>
  <c r="CE77" i="1" s="1"/>
  <c r="EC143" i="2"/>
  <c r="ED143" i="2" s="1"/>
  <c r="EL143" i="2"/>
  <c r="CY77" i="1" s="1"/>
  <c r="EW143" i="2"/>
  <c r="EX143" i="2" s="1"/>
  <c r="EX137" i="2" s="1"/>
  <c r="FF143" i="2"/>
  <c r="DS77" i="1" s="1"/>
  <c r="FQ143" i="2"/>
  <c r="GD143" i="2"/>
  <c r="ES77" i="1" s="1"/>
  <c r="HN143" i="2"/>
  <c r="GA77" i="1" s="1"/>
  <c r="KJ143" i="2"/>
  <c r="IY77" i="1" s="1"/>
  <c r="LB143" i="2"/>
  <c r="LT143" i="2"/>
  <c r="KI77" i="1" s="1"/>
  <c r="ML143" i="2"/>
  <c r="LA77" i="1" s="1"/>
  <c r="ND143" i="2"/>
  <c r="LS77" i="1" s="1"/>
  <c r="NR143" i="2"/>
  <c r="ME77" i="1" s="1"/>
  <c r="QN143" i="2"/>
  <c r="PC77" i="1" s="1"/>
  <c r="FR144" i="2"/>
  <c r="HJ144" i="2"/>
  <c r="IE144" i="2"/>
  <c r="NN144" i="2"/>
  <c r="NP144" i="2"/>
  <c r="IC145" i="2"/>
  <c r="HZ145" i="2"/>
  <c r="OG145" i="2"/>
  <c r="OD145" i="2"/>
  <c r="SH146" i="2"/>
  <c r="TQ146" i="2" s="1"/>
  <c r="UN146" i="2" s="1"/>
  <c r="AM146" i="2"/>
  <c r="BH146" i="2"/>
  <c r="CB146" i="2"/>
  <c r="EL146" i="2"/>
  <c r="FL146" i="2"/>
  <c r="GH146" i="2"/>
  <c r="HH146" i="2"/>
  <c r="JJ146" i="2"/>
  <c r="KJ146" i="2"/>
  <c r="ML146" i="2"/>
  <c r="NL146" i="2"/>
  <c r="PN146" i="2"/>
  <c r="QN146" i="2"/>
  <c r="EG147" i="2"/>
  <c r="ED147" i="2"/>
  <c r="HL147" i="2"/>
  <c r="HJ147" i="2"/>
  <c r="KN147" i="2"/>
  <c r="KL147" i="2"/>
  <c r="NP147" i="2"/>
  <c r="NN147" i="2"/>
  <c r="QR147" i="2"/>
  <c r="QP147" i="2"/>
  <c r="ID148" i="2"/>
  <c r="OH148" i="2"/>
  <c r="RB148" i="2"/>
  <c r="RA148" i="2" s="1"/>
  <c r="TA149" i="2"/>
  <c r="UJ149" i="2" s="1"/>
  <c r="CM150" i="2"/>
  <c r="CJ150" i="2"/>
  <c r="LH150" i="2"/>
  <c r="LF150" i="2"/>
  <c r="PC150" i="2"/>
  <c r="PB150" i="2"/>
  <c r="PD150" i="2"/>
  <c r="SI150" i="2"/>
  <c r="TR150" i="2" s="1"/>
  <c r="SQ150" i="2"/>
  <c r="TZ150" i="2" s="1"/>
  <c r="FU151" i="2"/>
  <c r="FT151" i="2"/>
  <c r="PA151" i="2"/>
  <c r="OX151" i="2"/>
  <c r="BV152" i="2"/>
  <c r="BQ154" i="2"/>
  <c r="BS154" i="2" s="1"/>
  <c r="HC154" i="2"/>
  <c r="HD154" i="2" s="1"/>
  <c r="AO154" i="2"/>
  <c r="FS154" i="2"/>
  <c r="FR154" i="2"/>
  <c r="EF155" i="2"/>
  <c r="FS155" i="2"/>
  <c r="FR155" i="2"/>
  <c r="HE156" i="2"/>
  <c r="HF156" i="2" s="1"/>
  <c r="SH156" i="2"/>
  <c r="TQ156" i="2" s="1"/>
  <c r="SP156" i="2"/>
  <c r="TY156" i="2" s="1"/>
  <c r="SX156" i="2"/>
  <c r="UG156" i="2" s="1"/>
  <c r="AP158" i="2"/>
  <c r="SG158" i="2" s="1"/>
  <c r="GW158" i="2"/>
  <c r="BG158" i="2"/>
  <c r="AI158" i="2"/>
  <c r="EF158" i="2"/>
  <c r="EE158" i="2" s="1"/>
  <c r="EG158" i="2" s="1"/>
  <c r="MT158" i="2"/>
  <c r="MV158" i="2"/>
  <c r="MU158" i="2"/>
  <c r="SI158" i="2"/>
  <c r="TR158" i="2" s="1"/>
  <c r="SQ158" i="2"/>
  <c r="TZ158" i="2" s="1"/>
  <c r="FS159" i="2"/>
  <c r="FR159" i="2"/>
  <c r="CM162" i="2"/>
  <c r="CJ162" i="2"/>
  <c r="BI163" i="2"/>
  <c r="BJ163" i="2" s="1"/>
  <c r="GY163" i="2"/>
  <c r="GZ163" i="2" s="1"/>
  <c r="AK163" i="2"/>
  <c r="HF138" i="2"/>
  <c r="IT138" i="2"/>
  <c r="KH138" i="2"/>
  <c r="LV138" i="2"/>
  <c r="NJ138" i="2"/>
  <c r="OX138" i="2"/>
  <c r="QL138" i="2"/>
  <c r="SZ138" i="2"/>
  <c r="UI138" i="2" s="1"/>
  <c r="AO139" i="2"/>
  <c r="AO137" i="2" s="1"/>
  <c r="O20" i="1" s="1"/>
  <c r="N20" i="1" s="1"/>
  <c r="BN139" i="2"/>
  <c r="DD139" i="2"/>
  <c r="DD137" i="2" s="1"/>
  <c r="BS20" i="1" s="1"/>
  <c r="BR20" i="1" s="1"/>
  <c r="ED139" i="2"/>
  <c r="ER139" i="2"/>
  <c r="GD139" i="2"/>
  <c r="HR139" i="2"/>
  <c r="JF139" i="2"/>
  <c r="JF137" i="2" s="1"/>
  <c r="HU20" i="1" s="1"/>
  <c r="KT139" i="2"/>
  <c r="MH139" i="2"/>
  <c r="NV139" i="2"/>
  <c r="NV137" i="2" s="1"/>
  <c r="MK20" i="1" s="1"/>
  <c r="PJ139" i="2"/>
  <c r="AM140" i="2"/>
  <c r="BL140" i="2"/>
  <c r="DB140" i="2"/>
  <c r="EP140" i="2"/>
  <c r="FZ140" i="2"/>
  <c r="HD140" i="2"/>
  <c r="HN140" i="2"/>
  <c r="IR140" i="2"/>
  <c r="JB140" i="2"/>
  <c r="KF140" i="2"/>
  <c r="KP140" i="2"/>
  <c r="LT140" i="2"/>
  <c r="MD140" i="2"/>
  <c r="NH140" i="2"/>
  <c r="NR140" i="2"/>
  <c r="OV140" i="2"/>
  <c r="PF140" i="2"/>
  <c r="QJ140" i="2"/>
  <c r="QT140" i="2"/>
  <c r="TC141" i="2"/>
  <c r="UL141" i="2" s="1"/>
  <c r="CR142" i="2"/>
  <c r="SZ142" i="2"/>
  <c r="UI142" i="2" s="1"/>
  <c r="LY143" i="2"/>
  <c r="LV143" i="2"/>
  <c r="NF143" i="2"/>
  <c r="LU77" i="1" s="1"/>
  <c r="NV143" i="2"/>
  <c r="MK77" i="1" s="1"/>
  <c r="OP143" i="2"/>
  <c r="NE77" i="1" s="1"/>
  <c r="BA144" i="2"/>
  <c r="O144" i="2"/>
  <c r="BB144" i="2" s="1"/>
  <c r="FT144" i="2"/>
  <c r="GR144" i="2"/>
  <c r="GP144" i="2"/>
  <c r="HK144" i="2"/>
  <c r="MV144" i="2"/>
  <c r="MT144" i="2"/>
  <c r="NO144" i="2"/>
  <c r="DP145" i="2"/>
  <c r="DN145" i="2"/>
  <c r="IT145" i="2"/>
  <c r="IW145" i="2"/>
  <c r="OX145" i="2"/>
  <c r="PA145" i="2"/>
  <c r="RB145" i="2"/>
  <c r="RA145" i="2" s="1"/>
  <c r="SG145" i="2"/>
  <c r="TP145" i="2" s="1"/>
  <c r="UN145" i="2" s="1"/>
  <c r="SZ146" i="2"/>
  <c r="UI146" i="2" s="1"/>
  <c r="TB146" i="2"/>
  <c r="UK146" i="2" s="1"/>
  <c r="AQ146" i="2"/>
  <c r="BL146" i="2"/>
  <c r="CF146" i="2"/>
  <c r="DR146" i="2"/>
  <c r="ER146" i="2"/>
  <c r="FP146" i="2"/>
  <c r="GO146" i="2"/>
  <c r="GL146" i="2"/>
  <c r="IL146" i="2"/>
  <c r="IL137" i="2" s="1"/>
  <c r="HA20" i="1" s="1"/>
  <c r="JQ146" i="2"/>
  <c r="JN146" i="2"/>
  <c r="LN146" i="2"/>
  <c r="MS146" i="2"/>
  <c r="MP146" i="2"/>
  <c r="PU146" i="2"/>
  <c r="PR146" i="2"/>
  <c r="SP146" i="2"/>
  <c r="TY146" i="2" s="1"/>
  <c r="SX146" i="2"/>
  <c r="UG146" i="2" s="1"/>
  <c r="SY146" i="2"/>
  <c r="UH146" i="2" s="1"/>
  <c r="FA147" i="2"/>
  <c r="EX147" i="2"/>
  <c r="HK147" i="2"/>
  <c r="KM147" i="2"/>
  <c r="NO147" i="2"/>
  <c r="QQ147" i="2"/>
  <c r="HJ148" i="2"/>
  <c r="NN148" i="2"/>
  <c r="N149" i="2"/>
  <c r="SN149" i="2"/>
  <c r="TW149" i="2" s="1"/>
  <c r="FW149" i="2"/>
  <c r="IW149" i="2"/>
  <c r="IT149" i="2"/>
  <c r="LY149" i="2"/>
  <c r="LV149" i="2"/>
  <c r="PA149" i="2"/>
  <c r="OX149" i="2"/>
  <c r="TC149" i="2"/>
  <c r="UL149" i="2" s="1"/>
  <c r="HK150" i="2"/>
  <c r="HJ150" i="2"/>
  <c r="HL150" i="2"/>
  <c r="LG150" i="2"/>
  <c r="PX150" i="2"/>
  <c r="PV150" i="2"/>
  <c r="SR150" i="2"/>
  <c r="UA150" i="2" s="1"/>
  <c r="KK151" i="2"/>
  <c r="KH151" i="2"/>
  <c r="IZ152" i="2"/>
  <c r="IY152" i="2"/>
  <c r="IX152" i="2"/>
  <c r="PD152" i="2"/>
  <c r="PC152" i="2"/>
  <c r="PB152" i="2"/>
  <c r="JT154" i="2"/>
  <c r="JS154" i="2"/>
  <c r="JR154" i="2"/>
  <c r="PX154" i="2"/>
  <c r="PW154" i="2"/>
  <c r="PV154" i="2"/>
  <c r="IF155" i="2"/>
  <c r="LH155" i="2"/>
  <c r="OJ155" i="2"/>
  <c r="ST155" i="2"/>
  <c r="UC155" i="2" s="1"/>
  <c r="HC156" i="2"/>
  <c r="HD156" i="2" s="1"/>
  <c r="AO156" i="2"/>
  <c r="HH156" i="2"/>
  <c r="HG156" i="2" s="1"/>
  <c r="HI156" i="2" s="1"/>
  <c r="CP157" i="2"/>
  <c r="CO157" i="2"/>
  <c r="CV157" i="2"/>
  <c r="CN157" i="2"/>
  <c r="CU157" i="2"/>
  <c r="CT157" i="2"/>
  <c r="CS157" i="2"/>
  <c r="CR157" i="2"/>
  <c r="CQ157" i="2"/>
  <c r="MB158" i="2"/>
  <c r="MA158" i="2"/>
  <c r="LZ158" i="2"/>
  <c r="FS160" i="2"/>
  <c r="FR160" i="2"/>
  <c r="FS161" i="2"/>
  <c r="FR161" i="2"/>
  <c r="GW162" i="2"/>
  <c r="AI162" i="2"/>
  <c r="AP162" i="2"/>
  <c r="AQ162" i="2" s="1"/>
  <c r="BG162" i="2"/>
  <c r="HV143" i="2"/>
  <c r="GK77" i="1" s="1"/>
  <c r="IN143" i="2"/>
  <c r="HC77" i="1" s="1"/>
  <c r="JB143" i="2"/>
  <c r="HO77" i="1" s="1"/>
  <c r="LG143" i="2"/>
  <c r="LX143" i="2"/>
  <c r="KM77" i="1" s="1"/>
  <c r="NH143" i="2"/>
  <c r="LW77" i="1" s="1"/>
  <c r="NZ143" i="2"/>
  <c r="MO77" i="1" s="1"/>
  <c r="OR143" i="2"/>
  <c r="NG77" i="1" s="1"/>
  <c r="PF143" i="2"/>
  <c r="NS77" i="1" s="1"/>
  <c r="EX144" i="2"/>
  <c r="FA144" i="2"/>
  <c r="FU144" i="2"/>
  <c r="GQ144" i="2"/>
  <c r="LZ144" i="2"/>
  <c r="MB144" i="2"/>
  <c r="MU144" i="2"/>
  <c r="SU144" i="2"/>
  <c r="UD144" i="2" s="1"/>
  <c r="UR144" i="2" s="1"/>
  <c r="DO145" i="2"/>
  <c r="JQ145" i="2"/>
  <c r="JN145" i="2"/>
  <c r="PU145" i="2"/>
  <c r="PR145" i="2"/>
  <c r="PL146" i="2"/>
  <c r="NX146" i="2"/>
  <c r="MJ146" i="2"/>
  <c r="KV146" i="2"/>
  <c r="JH146" i="2"/>
  <c r="HT146" i="2"/>
  <c r="GF146" i="2"/>
  <c r="ET146" i="2"/>
  <c r="EF146" i="2"/>
  <c r="DF146" i="2"/>
  <c r="BN146" i="2"/>
  <c r="AO146" i="2"/>
  <c r="QT146" i="2"/>
  <c r="QJ146" i="2"/>
  <c r="PF146" i="2"/>
  <c r="OV146" i="2"/>
  <c r="NR146" i="2"/>
  <c r="NH146" i="2"/>
  <c r="MD146" i="2"/>
  <c r="LT146" i="2"/>
  <c r="KP146" i="2"/>
  <c r="KF146" i="2"/>
  <c r="JB146" i="2"/>
  <c r="IR146" i="2"/>
  <c r="HN146" i="2"/>
  <c r="HD146" i="2"/>
  <c r="FZ146" i="2"/>
  <c r="EP146" i="2"/>
  <c r="DB146" i="2"/>
  <c r="BJ146" i="2"/>
  <c r="AK146" i="2"/>
  <c r="QF146" i="2"/>
  <c r="OR146" i="2"/>
  <c r="ND146" i="2"/>
  <c r="LP146" i="2"/>
  <c r="KB146" i="2"/>
  <c r="IN146" i="2"/>
  <c r="GZ146" i="2"/>
  <c r="FN146" i="2"/>
  <c r="EZ146" i="2"/>
  <c r="DZ146" i="2"/>
  <c r="DL146" i="2"/>
  <c r="CD146" i="2"/>
  <c r="BD146" i="2"/>
  <c r="PZ146" i="2"/>
  <c r="PP146" i="2"/>
  <c r="OL146" i="2"/>
  <c r="OL137" i="2" s="1"/>
  <c r="MY20" i="1" s="1"/>
  <c r="MX20" i="1" s="1"/>
  <c r="OB146" i="2"/>
  <c r="MX146" i="2"/>
  <c r="MN146" i="2"/>
  <c r="LJ146" i="2"/>
  <c r="KZ146" i="2"/>
  <c r="JV146" i="2"/>
  <c r="JV137" i="2" s="1"/>
  <c r="II20" i="1" s="1"/>
  <c r="IH20" i="1" s="1"/>
  <c r="JL146" i="2"/>
  <c r="IH146" i="2"/>
  <c r="IH137" i="2" s="1"/>
  <c r="GU20" i="1" s="1"/>
  <c r="GT20" i="1" s="1"/>
  <c r="HX146" i="2"/>
  <c r="GT146" i="2"/>
  <c r="GJ146" i="2"/>
  <c r="FJ146" i="2"/>
  <c r="FJ137" i="2" s="1"/>
  <c r="DY20" i="1" s="1"/>
  <c r="DV146" i="2"/>
  <c r="CL146" i="2"/>
  <c r="AS146" i="2"/>
  <c r="BP146" i="2"/>
  <c r="CX146" i="2"/>
  <c r="DX146" i="2"/>
  <c r="EV146" i="2"/>
  <c r="FW146" i="2"/>
  <c r="GN146" i="2"/>
  <c r="IP146" i="2"/>
  <c r="JP146" i="2"/>
  <c r="LR146" i="2"/>
  <c r="MR146" i="2"/>
  <c r="OT146" i="2"/>
  <c r="PT146" i="2"/>
  <c r="TA146" i="2"/>
  <c r="UJ146" i="2" s="1"/>
  <c r="IF147" i="2"/>
  <c r="ID147" i="2"/>
  <c r="LH147" i="2"/>
  <c r="LF147" i="2"/>
  <c r="OJ147" i="2"/>
  <c r="OH147" i="2"/>
  <c r="GP148" i="2"/>
  <c r="MT148" i="2"/>
  <c r="CP149" i="2"/>
  <c r="CV149" i="2"/>
  <c r="CN149" i="2"/>
  <c r="CT149" i="2"/>
  <c r="CR149" i="2"/>
  <c r="FB149" i="2"/>
  <c r="RC149" i="2"/>
  <c r="RV149" i="2" s="1"/>
  <c r="SO149" i="2"/>
  <c r="TX149" i="2" s="1"/>
  <c r="DJ150" i="2"/>
  <c r="DM150" i="2"/>
  <c r="IF150" i="2"/>
  <c r="ID150" i="2"/>
  <c r="MA150" i="2"/>
  <c r="LZ150" i="2"/>
  <c r="MB150" i="2"/>
  <c r="N151" i="2"/>
  <c r="GQ151" i="2" s="1"/>
  <c r="FB151" i="2"/>
  <c r="ID151" i="2"/>
  <c r="QO151" i="2"/>
  <c r="QL151" i="2"/>
  <c r="CP154" i="2"/>
  <c r="CO154" i="2"/>
  <c r="CV154" i="2"/>
  <c r="CN154" i="2"/>
  <c r="CU154" i="2"/>
  <c r="CT154" i="2"/>
  <c r="CS154" i="2"/>
  <c r="CR154" i="2"/>
  <c r="CQ154" i="2"/>
  <c r="GN154" i="2"/>
  <c r="SM155" i="2"/>
  <c r="TV155" i="2" s="1"/>
  <c r="SL155" i="2"/>
  <c r="TU155" i="2" s="1"/>
  <c r="SW156" i="2"/>
  <c r="UF156" i="2" s="1"/>
  <c r="SO156" i="2"/>
  <c r="TX156" i="2" s="1"/>
  <c r="SG156" i="2"/>
  <c r="TP156" i="2" s="1"/>
  <c r="UN156" i="2" s="1"/>
  <c r="AQ156" i="2"/>
  <c r="TC156" i="2"/>
  <c r="UL156" i="2" s="1"/>
  <c r="TB156" i="2"/>
  <c r="UK156" i="2" s="1"/>
  <c r="ST156" i="2"/>
  <c r="UC156" i="2" s="1"/>
  <c r="UP156" i="2" s="1"/>
  <c r="SL156" i="2"/>
  <c r="TU156" i="2" s="1"/>
  <c r="TA156" i="2"/>
  <c r="UJ156" i="2" s="1"/>
  <c r="SZ156" i="2"/>
  <c r="UI156" i="2" s="1"/>
  <c r="SR156" i="2"/>
  <c r="UA156" i="2" s="1"/>
  <c r="SJ156" i="2"/>
  <c r="TS156" i="2" s="1"/>
  <c r="SY156" i="2"/>
  <c r="UH156" i="2" s="1"/>
  <c r="SQ156" i="2"/>
  <c r="TZ156" i="2" s="1"/>
  <c r="SI156" i="2"/>
  <c r="TR156" i="2" s="1"/>
  <c r="BR156" i="2"/>
  <c r="BQ156" i="2" s="1"/>
  <c r="BS156" i="2" s="1"/>
  <c r="GR156" i="2"/>
  <c r="GQ156" i="2"/>
  <c r="GP156" i="2"/>
  <c r="LF158" i="2"/>
  <c r="LH158" i="2"/>
  <c r="LG158" i="2"/>
  <c r="BI162" i="2"/>
  <c r="BJ162" i="2" s="1"/>
  <c r="GY162" i="2"/>
  <c r="GZ162" i="2" s="1"/>
  <c r="AK162" i="2"/>
  <c r="HC163" i="2"/>
  <c r="HD163" i="2" s="1"/>
  <c r="AO163" i="2"/>
  <c r="BM163" i="2"/>
  <c r="BN163" i="2" s="1"/>
  <c r="AI164" i="2"/>
  <c r="AP164" i="2"/>
  <c r="AQ164" i="2" s="1"/>
  <c r="BG164" i="2"/>
  <c r="GW164" i="2"/>
  <c r="DH139" i="2"/>
  <c r="DH137" i="2" s="1"/>
  <c r="BW20" i="1" s="1"/>
  <c r="BV20" i="1" s="1"/>
  <c r="DR139" i="2"/>
  <c r="DR137" i="2" s="1"/>
  <c r="CE20" i="1" s="1"/>
  <c r="CD20" i="1" s="1"/>
  <c r="EV139" i="2"/>
  <c r="EV137" i="2" s="1"/>
  <c r="DK20" i="1" s="1"/>
  <c r="DJ20" i="1" s="1"/>
  <c r="FF139" i="2"/>
  <c r="GH139" i="2"/>
  <c r="GH137" i="2" s="1"/>
  <c r="EW20" i="1" s="1"/>
  <c r="EV20" i="1" s="1"/>
  <c r="HH139" i="2"/>
  <c r="HV139" i="2"/>
  <c r="HV137" i="2" s="1"/>
  <c r="GK20" i="1" s="1"/>
  <c r="GJ20" i="1" s="1"/>
  <c r="IV139" i="2"/>
  <c r="JJ139" i="2"/>
  <c r="JJ137" i="2" s="1"/>
  <c r="HY20" i="1" s="1"/>
  <c r="HX20" i="1" s="1"/>
  <c r="KJ139" i="2"/>
  <c r="KJ137" i="2" s="1"/>
  <c r="IY20" i="1" s="1"/>
  <c r="IX20" i="1" s="1"/>
  <c r="KX139" i="2"/>
  <c r="KX137" i="2" s="1"/>
  <c r="JM20" i="1" s="1"/>
  <c r="JL20" i="1" s="1"/>
  <c r="LX139" i="2"/>
  <c r="LX137" i="2" s="1"/>
  <c r="KM20" i="1" s="1"/>
  <c r="KL20" i="1" s="1"/>
  <c r="ML139" i="2"/>
  <c r="ML137" i="2" s="1"/>
  <c r="LA20" i="1" s="1"/>
  <c r="KZ20" i="1" s="1"/>
  <c r="NL139" i="2"/>
  <c r="NL137" i="2" s="1"/>
  <c r="MA20" i="1" s="1"/>
  <c r="LZ20" i="1" s="1"/>
  <c r="NZ139" i="2"/>
  <c r="NZ137" i="2" s="1"/>
  <c r="MO20" i="1" s="1"/>
  <c r="MN20" i="1" s="1"/>
  <c r="OZ139" i="2"/>
  <c r="OZ137" i="2" s="1"/>
  <c r="NO20" i="1" s="1"/>
  <c r="NN20" i="1" s="1"/>
  <c r="PN139" i="2"/>
  <c r="PN137" i="2" s="1"/>
  <c r="OC20" i="1" s="1"/>
  <c r="OB20" i="1" s="1"/>
  <c r="AZ140" i="2"/>
  <c r="BX140" i="2"/>
  <c r="BX137" i="2" s="1"/>
  <c r="AQ20" i="1" s="1"/>
  <c r="AP20" i="1" s="1"/>
  <c r="DF140" i="2"/>
  <c r="EF140" i="2"/>
  <c r="ET140" i="2"/>
  <c r="GF140" i="2"/>
  <c r="HT140" i="2"/>
  <c r="HT137" i="2" s="1"/>
  <c r="GI20" i="1" s="1"/>
  <c r="GH20" i="1" s="1"/>
  <c r="JH140" i="2"/>
  <c r="KV140" i="2"/>
  <c r="MJ140" i="2"/>
  <c r="NX140" i="2"/>
  <c r="SR140" i="2"/>
  <c r="UA140" i="2" s="1"/>
  <c r="SG141" i="2"/>
  <c r="TP141" i="2" s="1"/>
  <c r="UN141" i="2" s="1"/>
  <c r="SO141" i="2"/>
  <c r="TX141" i="2" s="1"/>
  <c r="SL142" i="2"/>
  <c r="TU142" i="2" s="1"/>
  <c r="ST142" i="2"/>
  <c r="UC142" i="2" s="1"/>
  <c r="UP142" i="2" s="1"/>
  <c r="BX143" i="2"/>
  <c r="AQ77" i="1" s="1"/>
  <c r="IP143" i="2"/>
  <c r="HE77" i="1" s="1"/>
  <c r="JF143" i="2"/>
  <c r="HU77" i="1" s="1"/>
  <c r="JZ143" i="2"/>
  <c r="IO77" i="1" s="1"/>
  <c r="LF143" i="2"/>
  <c r="MR143" i="2"/>
  <c r="LG77" i="1" s="1"/>
  <c r="NM143" i="2"/>
  <c r="NJ143" i="2"/>
  <c r="OT143" i="2"/>
  <c r="NI77" i="1" s="1"/>
  <c r="PJ143" i="2"/>
  <c r="NY77" i="1" s="1"/>
  <c r="QD143" i="2"/>
  <c r="OS77" i="1" s="1"/>
  <c r="LH144" i="2"/>
  <c r="LF144" i="2"/>
  <c r="MA144" i="2"/>
  <c r="EJ145" i="2"/>
  <c r="EH145" i="2"/>
  <c r="KH145" i="2"/>
  <c r="KK145" i="2"/>
  <c r="QL145" i="2"/>
  <c r="QO145" i="2"/>
  <c r="CH146" i="2"/>
  <c r="DD146" i="2"/>
  <c r="EB146" i="2"/>
  <c r="FR146" i="2"/>
  <c r="HR146" i="2"/>
  <c r="IT146" i="2"/>
  <c r="IW146" i="2"/>
  <c r="KT146" i="2"/>
  <c r="LV146" i="2"/>
  <c r="LY146" i="2"/>
  <c r="NV146" i="2"/>
  <c r="OX146" i="2"/>
  <c r="PA146" i="2"/>
  <c r="SR146" i="2"/>
  <c r="UA146" i="2" s="1"/>
  <c r="TC146" i="2"/>
  <c r="UL146" i="2" s="1"/>
  <c r="CM147" i="2"/>
  <c r="CJ147" i="2"/>
  <c r="FS147" i="2"/>
  <c r="IE147" i="2"/>
  <c r="LG147" i="2"/>
  <c r="OI147" i="2"/>
  <c r="N148" i="2"/>
  <c r="KM148" i="2" s="1"/>
  <c r="FA148" i="2"/>
  <c r="EX148" i="2"/>
  <c r="FU148" i="2"/>
  <c r="LZ148" i="2"/>
  <c r="EH149" i="2"/>
  <c r="IC149" i="2"/>
  <c r="HZ149" i="2"/>
  <c r="LE149" i="2"/>
  <c r="LB149" i="2"/>
  <c r="OG149" i="2"/>
  <c r="OD149" i="2"/>
  <c r="SQ149" i="2"/>
  <c r="TZ149" i="2" s="1"/>
  <c r="EG150" i="2"/>
  <c r="ED150" i="2"/>
  <c r="EX150" i="2"/>
  <c r="FA150" i="2"/>
  <c r="IE150" i="2"/>
  <c r="MV150" i="2"/>
  <c r="MT150" i="2"/>
  <c r="QQ150" i="2"/>
  <c r="QP150" i="2"/>
  <c r="QR150" i="2"/>
  <c r="SX150" i="2"/>
  <c r="UG150" i="2" s="1"/>
  <c r="DN151" i="2"/>
  <c r="EI151" i="2"/>
  <c r="EH151" i="2"/>
  <c r="HI151" i="2"/>
  <c r="HF151" i="2"/>
  <c r="OI151" i="2"/>
  <c r="KN152" i="2"/>
  <c r="KM152" i="2"/>
  <c r="KL152" i="2"/>
  <c r="QR152" i="2"/>
  <c r="QQ152" i="2"/>
  <c r="QP152" i="2"/>
  <c r="IF154" i="2"/>
  <c r="IE154" i="2"/>
  <c r="ID154" i="2"/>
  <c r="OJ154" i="2"/>
  <c r="OI154" i="2"/>
  <c r="OH154" i="2"/>
  <c r="FP153" i="2"/>
  <c r="EE21" i="1" s="1"/>
  <c r="ED21" i="1" s="1"/>
  <c r="SN155" i="2"/>
  <c r="TW155" i="2" s="1"/>
  <c r="SV155" i="2"/>
  <c r="UE155" i="2" s="1"/>
  <c r="EJ157" i="2"/>
  <c r="EI157" i="2"/>
  <c r="EH157" i="2"/>
  <c r="FS158" i="2"/>
  <c r="FR158" i="2"/>
  <c r="KN158" i="2"/>
  <c r="KM158" i="2"/>
  <c r="KL158" i="2"/>
  <c r="QR158" i="2"/>
  <c r="QQ158" i="2"/>
  <c r="QP158" i="2"/>
  <c r="SL158" i="2"/>
  <c r="TU158" i="2" s="1"/>
  <c r="ST158" i="2"/>
  <c r="UC158" i="2" s="1"/>
  <c r="CP160" i="2"/>
  <c r="CO160" i="2"/>
  <c r="CV160" i="2"/>
  <c r="CN160" i="2"/>
  <c r="CU160" i="2"/>
  <c r="CT160" i="2"/>
  <c r="CS160" i="2"/>
  <c r="CR160" i="2"/>
  <c r="CQ160" i="2"/>
  <c r="GN160" i="2"/>
  <c r="GM160" i="2" s="1"/>
  <c r="GO160" i="2" s="1"/>
  <c r="CV161" i="2"/>
  <c r="CN161" i="2"/>
  <c r="CU161" i="2"/>
  <c r="CT161" i="2"/>
  <c r="CS161" i="2"/>
  <c r="CR161" i="2"/>
  <c r="CQ161" i="2"/>
  <c r="CP161" i="2"/>
  <c r="CO161" i="2"/>
  <c r="TB145" i="2"/>
  <c r="UK145" i="2" s="1"/>
  <c r="AM148" i="2"/>
  <c r="BL148" i="2"/>
  <c r="DD148" i="2"/>
  <c r="ER148" i="2"/>
  <c r="GD148" i="2"/>
  <c r="HR148" i="2"/>
  <c r="JF148" i="2"/>
  <c r="KT148" i="2"/>
  <c r="MH148" i="2"/>
  <c r="NV148" i="2"/>
  <c r="PJ148" i="2"/>
  <c r="SQ148" i="2"/>
  <c r="TZ148" i="2" s="1"/>
  <c r="SY148" i="2"/>
  <c r="UH148" i="2" s="1"/>
  <c r="AO149" i="2"/>
  <c r="BN149" i="2"/>
  <c r="DF149" i="2"/>
  <c r="EF149" i="2"/>
  <c r="ET149" i="2"/>
  <c r="GF149" i="2"/>
  <c r="HT149" i="2"/>
  <c r="JH149" i="2"/>
  <c r="KV149" i="2"/>
  <c r="MJ149" i="2"/>
  <c r="NX149" i="2"/>
  <c r="PL149" i="2"/>
  <c r="GL151" i="2"/>
  <c r="HZ151" i="2"/>
  <c r="JN151" i="2"/>
  <c r="LB151" i="2"/>
  <c r="MP151" i="2"/>
  <c r="ND151" i="2"/>
  <c r="OD151" i="2"/>
  <c r="OR151" i="2"/>
  <c r="PR151" i="2"/>
  <c r="QF151" i="2"/>
  <c r="SV151" i="2"/>
  <c r="UE151" i="2" s="1"/>
  <c r="CJ152" i="2"/>
  <c r="EG152" i="2"/>
  <c r="GR152" i="2"/>
  <c r="IF152" i="2"/>
  <c r="JT152" i="2"/>
  <c r="LH152" i="2"/>
  <c r="MV152" i="2"/>
  <c r="OJ152" i="2"/>
  <c r="PX152" i="2"/>
  <c r="SJ153" i="2"/>
  <c r="TS153" i="2" s="1"/>
  <c r="SR153" i="2"/>
  <c r="UA153" i="2" s="1"/>
  <c r="SZ153" i="2"/>
  <c r="UI153" i="2" s="1"/>
  <c r="DB154" i="2"/>
  <c r="IW154" i="2"/>
  <c r="KK154" i="2"/>
  <c r="LY154" i="2"/>
  <c r="NM154" i="2"/>
  <c r="PA154" i="2"/>
  <c r="QO154" i="2"/>
  <c r="AM155" i="2"/>
  <c r="CB155" i="2"/>
  <c r="AW81" i="1" s="1"/>
  <c r="CL155" i="2"/>
  <c r="BG81" i="1" s="1"/>
  <c r="BF81" i="1" s="1"/>
  <c r="FJ155" i="2"/>
  <c r="DY81" i="1" s="1"/>
  <c r="GT155" i="2"/>
  <c r="IB155" i="2"/>
  <c r="IP155" i="2"/>
  <c r="IZ155" i="2"/>
  <c r="JP155" i="2"/>
  <c r="KD155" i="2"/>
  <c r="KN155" i="2"/>
  <c r="LD155" i="2"/>
  <c r="LR155" i="2"/>
  <c r="MB155" i="2"/>
  <c r="MR155" i="2"/>
  <c r="NF155" i="2"/>
  <c r="NP155" i="2"/>
  <c r="OF155" i="2"/>
  <c r="OT155" i="2"/>
  <c r="PD155" i="2"/>
  <c r="PT155" i="2"/>
  <c r="QH155" i="2"/>
  <c r="QR155" i="2"/>
  <c r="CN156" i="2"/>
  <c r="CV156" i="2"/>
  <c r="GX156" i="2"/>
  <c r="ID156" i="2"/>
  <c r="JR156" i="2"/>
  <c r="LF156" i="2"/>
  <c r="MT156" i="2"/>
  <c r="OH156" i="2"/>
  <c r="PV156" i="2"/>
  <c r="AJ157" i="2"/>
  <c r="BN157" i="2"/>
  <c r="DB157" i="2"/>
  <c r="DL157" i="2" s="1"/>
  <c r="DK157" i="2" s="1"/>
  <c r="EL157" i="2"/>
  <c r="HX157" i="2"/>
  <c r="IH157" i="2"/>
  <c r="IW157" i="2"/>
  <c r="JL157" i="2"/>
  <c r="JV157" i="2"/>
  <c r="KK157" i="2"/>
  <c r="KZ157" i="2"/>
  <c r="LJ157" i="2"/>
  <c r="LY157" i="2"/>
  <c r="MN157" i="2"/>
  <c r="MX157" i="2"/>
  <c r="NM157" i="2"/>
  <c r="OB157" i="2"/>
  <c r="OL157" i="2"/>
  <c r="PA157" i="2"/>
  <c r="PP157" i="2"/>
  <c r="PZ157" i="2"/>
  <c r="QO157" i="2"/>
  <c r="RD157" i="2"/>
  <c r="BI158" i="2"/>
  <c r="BJ158" i="2" s="1"/>
  <c r="GY158" i="2"/>
  <c r="GZ158" i="2" s="1"/>
  <c r="IT158" i="2"/>
  <c r="KH158" i="2"/>
  <c r="LV158" i="2"/>
  <c r="NJ158" i="2"/>
  <c r="OX158" i="2"/>
  <c r="QL158" i="2"/>
  <c r="QL153" i="2" s="1"/>
  <c r="RB158" i="2"/>
  <c r="RA158" i="2" s="1"/>
  <c r="AK159" i="2"/>
  <c r="BX159" i="2"/>
  <c r="EP159" i="2"/>
  <c r="EP153" i="2" s="1"/>
  <c r="DE21" i="1" s="1"/>
  <c r="FZ159" i="2"/>
  <c r="HC159" i="2"/>
  <c r="HD159" i="2" s="1"/>
  <c r="BK160" i="2"/>
  <c r="BL160" i="2" s="1"/>
  <c r="DB160" i="2"/>
  <c r="HA160" i="2"/>
  <c r="HB160" i="2" s="1"/>
  <c r="BI161" i="2"/>
  <c r="BJ161" i="2" s="1"/>
  <c r="GY161" i="2"/>
  <c r="GZ161" i="2" s="1"/>
  <c r="BK162" i="2"/>
  <c r="BL162" i="2" s="1"/>
  <c r="CF162" i="2"/>
  <c r="CX162" i="2"/>
  <c r="BK163" i="2"/>
  <c r="BL163" i="2" s="1"/>
  <c r="FL163" i="2"/>
  <c r="FZ164" i="2"/>
  <c r="FP164" i="2"/>
  <c r="FF164" i="2"/>
  <c r="EL164" i="2"/>
  <c r="FN164" i="2"/>
  <c r="GT164" i="2"/>
  <c r="FJ164" i="2"/>
  <c r="GZ164" i="2"/>
  <c r="DF164" i="2"/>
  <c r="FQ164" i="2"/>
  <c r="GH164" i="2"/>
  <c r="O167" i="2"/>
  <c r="IZ167" i="2" s="1"/>
  <c r="QQ167" i="2"/>
  <c r="PC167" i="2"/>
  <c r="NO167" i="2"/>
  <c r="MA167" i="2"/>
  <c r="KM167" i="2"/>
  <c r="IY167" i="2"/>
  <c r="PW167" i="2"/>
  <c r="OI167" i="2"/>
  <c r="MU167" i="2"/>
  <c r="LG167" i="2"/>
  <c r="JS167" i="2"/>
  <c r="IE167" i="2"/>
  <c r="EZ167" i="2"/>
  <c r="EY167" i="2" s="1"/>
  <c r="FA167" i="2" s="1"/>
  <c r="HA168" i="2"/>
  <c r="HB168" i="2" s="1"/>
  <c r="AM168" i="2"/>
  <c r="BK168" i="2"/>
  <c r="BL168" i="2" s="1"/>
  <c r="FR168" i="2"/>
  <c r="FS168" i="2"/>
  <c r="CR170" i="2"/>
  <c r="CQ170" i="2"/>
  <c r="CP170" i="2"/>
  <c r="CO170" i="2"/>
  <c r="CV170" i="2"/>
  <c r="CN170" i="2"/>
  <c r="CU170" i="2"/>
  <c r="CT170" i="2"/>
  <c r="CS170" i="2"/>
  <c r="EZ170" i="2"/>
  <c r="EY170" i="2" s="1"/>
  <c r="FA170" i="2" s="1"/>
  <c r="MT170" i="2"/>
  <c r="PB170" i="2"/>
  <c r="PC170" i="2"/>
  <c r="HC171" i="2"/>
  <c r="HD171" i="2" s="1"/>
  <c r="BM171" i="2"/>
  <c r="BN171" i="2" s="1"/>
  <c r="AO171" i="2"/>
  <c r="KN171" i="2"/>
  <c r="KM171" i="2"/>
  <c r="KL171" i="2"/>
  <c r="AK172" i="2"/>
  <c r="GY172" i="2"/>
  <c r="GZ172" i="2" s="1"/>
  <c r="BI172" i="2"/>
  <c r="BJ172" i="2" s="1"/>
  <c r="NN172" i="2"/>
  <c r="NP172" i="2"/>
  <c r="NO172" i="2"/>
  <c r="DL173" i="2"/>
  <c r="JS173" i="2"/>
  <c r="JR173" i="2"/>
  <c r="AP154" i="2"/>
  <c r="SV154" i="2" s="1"/>
  <c r="UE154" i="2" s="1"/>
  <c r="EW154" i="2"/>
  <c r="EX154" i="2" s="1"/>
  <c r="GD155" i="2"/>
  <c r="ES81" i="1" s="1"/>
  <c r="GW155" i="2"/>
  <c r="HN155" i="2"/>
  <c r="IR155" i="2"/>
  <c r="JB155" i="2"/>
  <c r="KF155" i="2"/>
  <c r="KP155" i="2"/>
  <c r="LT155" i="2"/>
  <c r="MD155" i="2"/>
  <c r="NH155" i="2"/>
  <c r="NR155" i="2"/>
  <c r="OV155" i="2"/>
  <c r="PF155" i="2"/>
  <c r="QJ155" i="2"/>
  <c r="QT155" i="2"/>
  <c r="EW157" i="2"/>
  <c r="EX157" i="2" s="1"/>
  <c r="EZ157" i="2" s="1"/>
  <c r="EY157" i="2" s="1"/>
  <c r="FA157" i="2" s="1"/>
  <c r="DI158" i="2"/>
  <c r="DJ158" i="2" s="1"/>
  <c r="DL158" i="2" s="1"/>
  <c r="DK158" i="2" s="1"/>
  <c r="FJ159" i="2"/>
  <c r="GK159" i="2"/>
  <c r="GL159" i="2" s="1"/>
  <c r="GN159" i="2" s="1"/>
  <c r="GM159" i="2" s="1"/>
  <c r="GO159" i="2" s="1"/>
  <c r="GT159" i="2"/>
  <c r="EW160" i="2"/>
  <c r="EX160" i="2" s="1"/>
  <c r="EZ160" i="2" s="1"/>
  <c r="EY160" i="2" s="1"/>
  <c r="FA160" i="2" s="1"/>
  <c r="DI161" i="2"/>
  <c r="DJ161" i="2" s="1"/>
  <c r="DL161" i="2" s="1"/>
  <c r="DK161" i="2" s="1"/>
  <c r="DI162" i="2"/>
  <c r="DJ162" i="2" s="1"/>
  <c r="FN162" i="2"/>
  <c r="AO165" i="2"/>
  <c r="HC165" i="2"/>
  <c r="HD165" i="2" s="1"/>
  <c r="BM165" i="2"/>
  <c r="BN165" i="2" s="1"/>
  <c r="CS166" i="2"/>
  <c r="CR166" i="2"/>
  <c r="CQ166" i="2"/>
  <c r="CP166" i="2"/>
  <c r="CO166" i="2"/>
  <c r="CV166" i="2"/>
  <c r="CN166" i="2"/>
  <c r="CT166" i="2"/>
  <c r="HC168" i="2"/>
  <c r="HD168" i="2" s="1"/>
  <c r="AO168" i="2"/>
  <c r="BM168" i="2"/>
  <c r="BN168" i="2" s="1"/>
  <c r="QQ169" i="2"/>
  <c r="PC169" i="2"/>
  <c r="NO169" i="2"/>
  <c r="MA169" i="2"/>
  <c r="KM169" i="2"/>
  <c r="IY169" i="2"/>
  <c r="O169" i="2"/>
  <c r="SV169" i="2"/>
  <c r="UE169" i="2" s="1"/>
  <c r="SN169" i="2"/>
  <c r="TW169" i="2" s="1"/>
  <c r="TC169" i="2"/>
  <c r="UL169" i="2" s="1"/>
  <c r="TB169" i="2"/>
  <c r="UK169" i="2" s="1"/>
  <c r="TA169" i="2"/>
  <c r="UJ169" i="2" s="1"/>
  <c r="SZ169" i="2"/>
  <c r="UI169" i="2" s="1"/>
  <c r="SY169" i="2"/>
  <c r="UH169" i="2" s="1"/>
  <c r="SX169" i="2"/>
  <c r="UG169" i="2" s="1"/>
  <c r="SP169" i="2"/>
  <c r="TY169" i="2" s="1"/>
  <c r="SH169" i="2"/>
  <c r="TQ169" i="2" s="1"/>
  <c r="AQ169" i="2"/>
  <c r="SO169" i="2"/>
  <c r="TX169" i="2" s="1"/>
  <c r="SW169" i="2"/>
  <c r="UF169" i="2" s="1"/>
  <c r="RB170" i="2"/>
  <c r="RA170" i="2" s="1"/>
  <c r="ID170" i="2"/>
  <c r="PV170" i="2"/>
  <c r="PD171" i="2"/>
  <c r="PC171" i="2"/>
  <c r="PB171" i="2"/>
  <c r="HA172" i="2"/>
  <c r="HB172" i="2" s="1"/>
  <c r="BK172" i="2"/>
  <c r="BL172" i="2" s="1"/>
  <c r="AM172" i="2"/>
  <c r="FS172" i="2"/>
  <c r="FR172" i="2"/>
  <c r="PB172" i="2"/>
  <c r="PD172" i="2"/>
  <c r="PC172" i="2"/>
  <c r="FW173" i="2"/>
  <c r="FV173" i="2"/>
  <c r="HK173" i="2"/>
  <c r="HJ173" i="2"/>
  <c r="AZ148" i="2"/>
  <c r="BX148" i="2"/>
  <c r="DH148" i="2"/>
  <c r="DR148" i="2"/>
  <c r="EV148" i="2"/>
  <c r="FF148" i="2"/>
  <c r="GH148" i="2"/>
  <c r="HH148" i="2"/>
  <c r="HV148" i="2"/>
  <c r="IV148" i="2"/>
  <c r="JJ148" i="2"/>
  <c r="KJ148" i="2"/>
  <c r="KX148" i="2"/>
  <c r="LX148" i="2"/>
  <c r="ML148" i="2"/>
  <c r="NL148" i="2"/>
  <c r="NZ148" i="2"/>
  <c r="OZ148" i="2"/>
  <c r="PN148" i="2"/>
  <c r="QN148" i="2"/>
  <c r="TA148" i="2"/>
  <c r="UJ148" i="2" s="1"/>
  <c r="CL149" i="2"/>
  <c r="DV149" i="2"/>
  <c r="FJ149" i="2"/>
  <c r="GJ149" i="2"/>
  <c r="GT149" i="2"/>
  <c r="HX149" i="2"/>
  <c r="IH149" i="2"/>
  <c r="JL149" i="2"/>
  <c r="JV149" i="2"/>
  <c r="KZ149" i="2"/>
  <c r="LJ149" i="2"/>
  <c r="MN149" i="2"/>
  <c r="MX149" i="2"/>
  <c r="OB149" i="2"/>
  <c r="OB137" i="2" s="1"/>
  <c r="MQ20" i="1" s="1"/>
  <c r="MP20" i="1" s="1"/>
  <c r="OL149" i="2"/>
  <c r="PP149" i="2"/>
  <c r="PZ149" i="2"/>
  <c r="AM151" i="2"/>
  <c r="BL151" i="2"/>
  <c r="DB151" i="2"/>
  <c r="EP151" i="2"/>
  <c r="FZ151" i="2"/>
  <c r="HD151" i="2"/>
  <c r="HN151" i="2"/>
  <c r="IR151" i="2"/>
  <c r="JB151" i="2"/>
  <c r="KF151" i="2"/>
  <c r="KP151" i="2"/>
  <c r="LT151" i="2"/>
  <c r="MD151" i="2"/>
  <c r="NH151" i="2"/>
  <c r="NR151" i="2"/>
  <c r="OV151" i="2"/>
  <c r="PF151" i="2"/>
  <c r="QJ151" i="2"/>
  <c r="QT151" i="2"/>
  <c r="AI154" i="2"/>
  <c r="CJ154" i="2"/>
  <c r="DD154" i="2"/>
  <c r="HZ154" i="2"/>
  <c r="JN154" i="2"/>
  <c r="LB154" i="2"/>
  <c r="MP154" i="2"/>
  <c r="OD154" i="2"/>
  <c r="PR154" i="2"/>
  <c r="AO155" i="2"/>
  <c r="BH155" i="2"/>
  <c r="HR155" i="2"/>
  <c r="ID155" i="2"/>
  <c r="JF155" i="2"/>
  <c r="JR155" i="2"/>
  <c r="KT155" i="2"/>
  <c r="LF155" i="2"/>
  <c r="MH155" i="2"/>
  <c r="MT155" i="2"/>
  <c r="NV155" i="2"/>
  <c r="OH155" i="2"/>
  <c r="PJ155" i="2"/>
  <c r="PV155" i="2"/>
  <c r="CP156" i="2"/>
  <c r="AL157" i="2"/>
  <c r="CJ157" i="2"/>
  <c r="FZ157" i="2"/>
  <c r="HZ157" i="2"/>
  <c r="IN157" i="2"/>
  <c r="JN157" i="2"/>
  <c r="KB157" i="2"/>
  <c r="LB157" i="2"/>
  <c r="LP157" i="2"/>
  <c r="MP157" i="2"/>
  <c r="ND157" i="2"/>
  <c r="OD157" i="2"/>
  <c r="OR157" i="2"/>
  <c r="PR157" i="2"/>
  <c r="QF157" i="2"/>
  <c r="OU81" i="1" s="1"/>
  <c r="OT81" i="1" s="1"/>
  <c r="BK158" i="2"/>
  <c r="BL158" i="2" s="1"/>
  <c r="DB158" i="2"/>
  <c r="HA158" i="2"/>
  <c r="HB158" i="2" s="1"/>
  <c r="AM159" i="2"/>
  <c r="CB159" i="2"/>
  <c r="GW159" i="2"/>
  <c r="HN159" i="2"/>
  <c r="BM160" i="2"/>
  <c r="BN160" i="2" s="1"/>
  <c r="CJ160" i="2"/>
  <c r="DD160" i="2"/>
  <c r="HC160" i="2"/>
  <c r="HD160" i="2" s="1"/>
  <c r="BK161" i="2"/>
  <c r="BL161" i="2" s="1"/>
  <c r="DB161" i="2"/>
  <c r="HA161" i="2"/>
  <c r="HB161" i="2" s="1"/>
  <c r="AM162" i="2"/>
  <c r="BM162" i="2"/>
  <c r="BN162" i="2" s="1"/>
  <c r="CH162" i="2"/>
  <c r="DB162" i="2"/>
  <c r="EL162" i="2"/>
  <c r="AM163" i="2"/>
  <c r="DI163" i="2"/>
  <c r="DJ163" i="2" s="1"/>
  <c r="DR163" i="2"/>
  <c r="CF164" i="2"/>
  <c r="CX164" i="2"/>
  <c r="DH164" i="2"/>
  <c r="N165" i="2"/>
  <c r="O165" i="2" s="1"/>
  <c r="GX165" i="2"/>
  <c r="CU166" i="2"/>
  <c r="IF166" i="2"/>
  <c r="OJ166" i="2"/>
  <c r="SJ167" i="2"/>
  <c r="TS167" i="2" s="1"/>
  <c r="AK167" i="2"/>
  <c r="GY167" i="2"/>
  <c r="GZ167" i="2" s="1"/>
  <c r="BI167" i="2"/>
  <c r="BJ167" i="2" s="1"/>
  <c r="LH167" i="2"/>
  <c r="MV167" i="2"/>
  <c r="OJ167" i="2"/>
  <c r="JT169" i="2"/>
  <c r="MV169" i="2"/>
  <c r="PX169" i="2"/>
  <c r="EF170" i="2"/>
  <c r="EE170" i="2" s="1"/>
  <c r="EG170" i="2" s="1"/>
  <c r="KL170" i="2"/>
  <c r="FR171" i="2"/>
  <c r="FS171" i="2"/>
  <c r="GN172" i="2"/>
  <c r="GM172" i="2" s="1"/>
  <c r="GO172" i="2" s="1"/>
  <c r="OJ172" i="2"/>
  <c r="QP172" i="2"/>
  <c r="QR172" i="2"/>
  <c r="QQ172" i="2"/>
  <c r="SL172" i="2"/>
  <c r="TU172" i="2" s="1"/>
  <c r="BR173" i="2"/>
  <c r="BQ173" i="2" s="1"/>
  <c r="BS173" i="2" s="1"/>
  <c r="GK154" i="2"/>
  <c r="GL154" i="2" s="1"/>
  <c r="AP155" i="2"/>
  <c r="SI155" i="2" s="1"/>
  <c r="TR155" i="2" s="1"/>
  <c r="ET155" i="2"/>
  <c r="DI81" i="1" s="1"/>
  <c r="DH81" i="1" s="1"/>
  <c r="GF155" i="2"/>
  <c r="GF153" i="2" s="1"/>
  <c r="EU21" i="1" s="1"/>
  <c r="ET21" i="1" s="1"/>
  <c r="GY155" i="2"/>
  <c r="GZ155" i="2" s="1"/>
  <c r="HT155" i="2"/>
  <c r="IE155" i="2"/>
  <c r="IT155" i="2"/>
  <c r="IT153" i="2" s="1"/>
  <c r="JH155" i="2"/>
  <c r="JS155" i="2"/>
  <c r="KH155" i="2"/>
  <c r="KH153" i="2" s="1"/>
  <c r="KV155" i="2"/>
  <c r="LG155" i="2"/>
  <c r="LV155" i="2"/>
  <c r="LV153" i="2" s="1"/>
  <c r="MJ155" i="2"/>
  <c r="MU155" i="2"/>
  <c r="NJ155" i="2"/>
  <c r="NJ153" i="2" s="1"/>
  <c r="NX155" i="2"/>
  <c r="OI155" i="2"/>
  <c r="OX155" i="2"/>
  <c r="PL155" i="2"/>
  <c r="PW155" i="2"/>
  <c r="QL155" i="2"/>
  <c r="EC156" i="2"/>
  <c r="ED156" i="2" s="1"/>
  <c r="EF156" i="2" s="1"/>
  <c r="EE156" i="2" s="1"/>
  <c r="EG156" i="2" s="1"/>
  <c r="GK157" i="2"/>
  <c r="GL157" i="2" s="1"/>
  <c r="GN157" i="2" s="1"/>
  <c r="GM157" i="2" s="1"/>
  <c r="GO157" i="2" s="1"/>
  <c r="EW158" i="2"/>
  <c r="EX158" i="2" s="1"/>
  <c r="EZ158" i="2" s="1"/>
  <c r="EY158" i="2" s="1"/>
  <c r="FA158" i="2" s="1"/>
  <c r="DZ159" i="2"/>
  <c r="CO81" i="1" s="1"/>
  <c r="CN81" i="1" s="1"/>
  <c r="FL159" i="2"/>
  <c r="EA81" i="1" s="1"/>
  <c r="DZ81" i="1" s="1"/>
  <c r="GK160" i="2"/>
  <c r="GL160" i="2" s="1"/>
  <c r="EW161" i="2"/>
  <c r="EX161" i="2" s="1"/>
  <c r="EZ161" i="2" s="1"/>
  <c r="EY161" i="2" s="1"/>
  <c r="FA161" i="2" s="1"/>
  <c r="DV162" i="2"/>
  <c r="EF162" i="2" s="1"/>
  <c r="EE162" i="2" s="1"/>
  <c r="EG162" i="2" s="1"/>
  <c r="EW162" i="2"/>
  <c r="EX162" i="2" s="1"/>
  <c r="EZ162" i="2" s="1"/>
  <c r="EY162" i="2" s="1"/>
  <c r="FA162" i="2" s="1"/>
  <c r="FF162" i="2"/>
  <c r="FP162" i="2"/>
  <c r="DB163" i="2"/>
  <c r="EC163" i="2"/>
  <c r="ED163" i="2" s="1"/>
  <c r="ED153" i="2" s="1"/>
  <c r="EL163" i="2"/>
  <c r="DI164" i="2"/>
  <c r="DJ164" i="2" s="1"/>
  <c r="DL164" i="2" s="1"/>
  <c r="DK164" i="2" s="1"/>
  <c r="DR164" i="2"/>
  <c r="EB164" i="2"/>
  <c r="DL167" i="2"/>
  <c r="DK167" i="2" s="1"/>
  <c r="QR167" i="2"/>
  <c r="SU167" i="2"/>
  <c r="UD167" i="2" s="1"/>
  <c r="UR167" i="2" s="1"/>
  <c r="IX168" i="2"/>
  <c r="KL168" i="2"/>
  <c r="MA168" i="2"/>
  <c r="LZ168" i="2"/>
  <c r="NO168" i="2"/>
  <c r="NN168" i="2"/>
  <c r="PC168" i="2"/>
  <c r="PB168" i="2"/>
  <c r="QR168" i="2"/>
  <c r="QP168" i="2"/>
  <c r="SQ169" i="2"/>
  <c r="TZ169" i="2" s="1"/>
  <c r="GY170" i="2"/>
  <c r="GZ170" i="2" s="1"/>
  <c r="AK170" i="2"/>
  <c r="BI170" i="2"/>
  <c r="BJ170" i="2" s="1"/>
  <c r="LH170" i="2"/>
  <c r="LF170" i="2"/>
  <c r="MB171" i="2"/>
  <c r="MA171" i="2"/>
  <c r="LZ171" i="2"/>
  <c r="SM172" i="2"/>
  <c r="TV172" i="2" s="1"/>
  <c r="CR173" i="2"/>
  <c r="CQ173" i="2"/>
  <c r="CP173" i="2"/>
  <c r="CO173" i="2"/>
  <c r="CV173" i="2"/>
  <c r="CN173" i="2"/>
  <c r="CU173" i="2"/>
  <c r="CT173" i="2"/>
  <c r="CS173" i="2"/>
  <c r="DO173" i="2"/>
  <c r="DN173" i="2"/>
  <c r="AS148" i="2"/>
  <c r="DX148" i="2"/>
  <c r="FL148" i="2"/>
  <c r="GX148" i="2"/>
  <c r="IL148" i="2"/>
  <c r="JZ148" i="2"/>
  <c r="LN148" i="2"/>
  <c r="NB148" i="2"/>
  <c r="NB137" i="2" s="1"/>
  <c r="LQ20" i="1" s="1"/>
  <c r="OP148" i="2"/>
  <c r="QD148" i="2"/>
  <c r="TC148" i="2"/>
  <c r="UL148" i="2" s="1"/>
  <c r="BD149" i="2"/>
  <c r="CD149" i="2"/>
  <c r="DL149" i="2"/>
  <c r="DZ149" i="2"/>
  <c r="EZ149" i="2"/>
  <c r="FN149" i="2"/>
  <c r="GZ149" i="2"/>
  <c r="IN149" i="2"/>
  <c r="KB149" i="2"/>
  <c r="LP149" i="2"/>
  <c r="ND149" i="2"/>
  <c r="OR149" i="2"/>
  <c r="QF149" i="2"/>
  <c r="AZ151" i="2"/>
  <c r="BX151" i="2"/>
  <c r="DF151" i="2"/>
  <c r="EF151" i="2"/>
  <c r="ET151" i="2"/>
  <c r="GF151" i="2"/>
  <c r="HT151" i="2"/>
  <c r="JH151" i="2"/>
  <c r="KV151" i="2"/>
  <c r="MJ151" i="2"/>
  <c r="NX151" i="2"/>
  <c r="PL151" i="2"/>
  <c r="SZ151" i="2"/>
  <c r="UI151" i="2" s="1"/>
  <c r="DF154" i="2"/>
  <c r="BL155" i="2"/>
  <c r="DR155" i="2"/>
  <c r="HV155" i="2"/>
  <c r="IV155" i="2"/>
  <c r="JJ155" i="2"/>
  <c r="KJ155" i="2"/>
  <c r="KX155" i="2"/>
  <c r="LX155" i="2"/>
  <c r="ML155" i="2"/>
  <c r="NL155" i="2"/>
  <c r="NZ155" i="2"/>
  <c r="OZ155" i="2"/>
  <c r="PN155" i="2"/>
  <c r="QN155" i="2"/>
  <c r="CR156" i="2"/>
  <c r="IX156" i="2"/>
  <c r="KL156" i="2"/>
  <c r="LZ156" i="2"/>
  <c r="NN156" i="2"/>
  <c r="PB156" i="2"/>
  <c r="QP156" i="2"/>
  <c r="AN157" i="2"/>
  <c r="HN157" i="2"/>
  <c r="IR157" i="2"/>
  <c r="JB157" i="2"/>
  <c r="KF157" i="2"/>
  <c r="KP157" i="2"/>
  <c r="LT157" i="2"/>
  <c r="MD157" i="2"/>
  <c r="NH157" i="2"/>
  <c r="NR157" i="2"/>
  <c r="OV157" i="2"/>
  <c r="PF157" i="2"/>
  <c r="QJ157" i="2"/>
  <c r="QT157" i="2"/>
  <c r="BM158" i="2"/>
  <c r="BN158" i="2" s="1"/>
  <c r="CJ158" i="2"/>
  <c r="HC158" i="2"/>
  <c r="HD158" i="2" s="1"/>
  <c r="HZ158" i="2"/>
  <c r="JN158" i="2"/>
  <c r="LB158" i="2"/>
  <c r="MP158" i="2"/>
  <c r="OD158" i="2"/>
  <c r="PR158" i="2"/>
  <c r="BH159" i="2"/>
  <c r="CF159" i="2"/>
  <c r="CX159" i="2"/>
  <c r="BG160" i="2"/>
  <c r="GW160" i="2"/>
  <c r="BM161" i="2"/>
  <c r="BN161" i="2" s="1"/>
  <c r="CJ161" i="2"/>
  <c r="HC161" i="2"/>
  <c r="HD161" i="2" s="1"/>
  <c r="AO162" i="2"/>
  <c r="BX162" i="2"/>
  <c r="DD162" i="2"/>
  <c r="DL162" i="2" s="1"/>
  <c r="DK162" i="2" s="1"/>
  <c r="FQ162" i="2"/>
  <c r="FZ162" i="2"/>
  <c r="EW163" i="2"/>
  <c r="EX163" i="2" s="1"/>
  <c r="EZ163" i="2" s="1"/>
  <c r="EY163" i="2" s="1"/>
  <c r="FA163" i="2" s="1"/>
  <c r="FF163" i="2"/>
  <c r="DB164" i="2"/>
  <c r="EC164" i="2"/>
  <c r="ED164" i="2" s="1"/>
  <c r="ET164" i="2"/>
  <c r="FS166" i="2"/>
  <c r="FR166" i="2"/>
  <c r="GN166" i="2"/>
  <c r="GM166" i="2" s="1"/>
  <c r="GO166" i="2" s="1"/>
  <c r="JT166" i="2"/>
  <c r="PX166" i="2"/>
  <c r="BO167" i="2"/>
  <c r="BP167" i="2" s="1"/>
  <c r="GN167" i="2"/>
  <c r="GM167" i="2" s="1"/>
  <c r="GO167" i="2" s="1"/>
  <c r="EZ168" i="2"/>
  <c r="EY168" i="2" s="1"/>
  <c r="FA168" i="2" s="1"/>
  <c r="FS169" i="2"/>
  <c r="FR169" i="2"/>
  <c r="SR169" i="2"/>
  <c r="UA169" i="2" s="1"/>
  <c r="HA170" i="2"/>
  <c r="HB170" i="2" s="1"/>
  <c r="AM170" i="2"/>
  <c r="BK170" i="2"/>
  <c r="BL170" i="2" s="1"/>
  <c r="FS170" i="2"/>
  <c r="FR170" i="2"/>
  <c r="NN170" i="2"/>
  <c r="QP170" i="2"/>
  <c r="QQ170" i="2"/>
  <c r="QR171" i="2"/>
  <c r="QQ171" i="2"/>
  <c r="QP171" i="2"/>
  <c r="CR172" i="2"/>
  <c r="CQ172" i="2"/>
  <c r="CP172" i="2"/>
  <c r="CO172" i="2"/>
  <c r="CV172" i="2"/>
  <c r="CN172" i="2"/>
  <c r="CU172" i="2"/>
  <c r="CT172" i="2"/>
  <c r="CS172" i="2"/>
  <c r="BN155" i="2"/>
  <c r="BN153" i="2" s="1"/>
  <c r="AI21" i="1" s="1"/>
  <c r="AH21" i="1" s="1"/>
  <c r="CH155" i="2"/>
  <c r="DB155" i="2"/>
  <c r="EC155" i="2"/>
  <c r="ED155" i="2" s="1"/>
  <c r="EL155" i="2"/>
  <c r="EV155" i="2"/>
  <c r="GH155" i="2"/>
  <c r="EW81" i="1" s="1"/>
  <c r="EV81" i="1" s="1"/>
  <c r="HX155" i="2"/>
  <c r="IH155" i="2"/>
  <c r="JL155" i="2"/>
  <c r="JV155" i="2"/>
  <c r="KZ155" i="2"/>
  <c r="LJ155" i="2"/>
  <c r="MN155" i="2"/>
  <c r="MX155" i="2"/>
  <c r="OB155" i="2"/>
  <c r="OL155" i="2"/>
  <c r="PP155" i="2"/>
  <c r="PZ155" i="2"/>
  <c r="FQ156" i="2"/>
  <c r="IY156" i="2"/>
  <c r="KM156" i="2"/>
  <c r="MA156" i="2"/>
  <c r="NO156" i="2"/>
  <c r="PC156" i="2"/>
  <c r="QQ156" i="2"/>
  <c r="GK158" i="2"/>
  <c r="GL158" i="2" s="1"/>
  <c r="GN158" i="2" s="1"/>
  <c r="GM158" i="2" s="1"/>
  <c r="GO158" i="2" s="1"/>
  <c r="AP159" i="2"/>
  <c r="AQ159" i="2" s="1"/>
  <c r="DI159" i="2"/>
  <c r="DJ159" i="2" s="1"/>
  <c r="DL159" i="2" s="1"/>
  <c r="DK159" i="2" s="1"/>
  <c r="DR159" i="2"/>
  <c r="EB159" i="2"/>
  <c r="CQ81" i="1" s="1"/>
  <c r="CP81" i="1" s="1"/>
  <c r="FN159" i="2"/>
  <c r="EC81" i="1" s="1"/>
  <c r="EB81" i="1" s="1"/>
  <c r="AP160" i="2"/>
  <c r="AQ160" i="2" s="1"/>
  <c r="GK161" i="2"/>
  <c r="GL161" i="2" s="1"/>
  <c r="GN161" i="2" s="1"/>
  <c r="GM161" i="2" s="1"/>
  <c r="GO161" i="2" s="1"/>
  <c r="CL162" i="2"/>
  <c r="GK162" i="2"/>
  <c r="GL162" i="2" s="1"/>
  <c r="GN162" i="2" s="1"/>
  <c r="GM162" i="2" s="1"/>
  <c r="GO162" i="2" s="1"/>
  <c r="GT162" i="2"/>
  <c r="CJ163" i="2"/>
  <c r="DD163" i="2"/>
  <c r="DL163" i="2" s="1"/>
  <c r="DK163" i="2" s="1"/>
  <c r="FQ163" i="2"/>
  <c r="FZ163" i="2"/>
  <c r="BX164" i="2"/>
  <c r="DV164" i="2"/>
  <c r="EV164" i="2"/>
  <c r="HN164" i="2"/>
  <c r="PD167" i="2"/>
  <c r="RB168" i="2"/>
  <c r="RA168" i="2" s="1"/>
  <c r="EF169" i="2"/>
  <c r="EE169" i="2" s="1"/>
  <c r="EG169" i="2" s="1"/>
  <c r="SS169" i="2"/>
  <c r="UB169" i="2" s="1"/>
  <c r="UP169" i="2" s="1"/>
  <c r="AO170" i="2"/>
  <c r="BM170" i="2"/>
  <c r="BN170" i="2" s="1"/>
  <c r="HC170" i="2"/>
  <c r="HD170" i="2" s="1"/>
  <c r="IX170" i="2"/>
  <c r="IY170" i="2"/>
  <c r="OH170" i="2"/>
  <c r="IZ171" i="2"/>
  <c r="IY171" i="2"/>
  <c r="IX171" i="2"/>
  <c r="IX172" i="2"/>
  <c r="IZ172" i="2"/>
  <c r="IY172" i="2"/>
  <c r="GN173" i="2"/>
  <c r="AI148" i="2"/>
  <c r="BH148" i="2"/>
  <c r="CF148" i="2"/>
  <c r="CX148" i="2"/>
  <c r="EB148" i="2"/>
  <c r="EL148" i="2"/>
  <c r="FP148" i="2"/>
  <c r="GN148" i="2"/>
  <c r="HB148" i="2"/>
  <c r="IB148" i="2"/>
  <c r="IP148" i="2"/>
  <c r="JP148" i="2"/>
  <c r="KD148" i="2"/>
  <c r="LD148" i="2"/>
  <c r="LR148" i="2"/>
  <c r="MR148" i="2"/>
  <c r="NF148" i="2"/>
  <c r="OF148" i="2"/>
  <c r="OT148" i="2"/>
  <c r="PT148" i="2"/>
  <c r="SO148" i="2"/>
  <c r="TX148" i="2" s="1"/>
  <c r="AK149" i="2"/>
  <c r="BJ149" i="2"/>
  <c r="BR149" i="2" s="1"/>
  <c r="BQ149" i="2" s="1"/>
  <c r="BS149" i="2" s="1"/>
  <c r="DB149" i="2"/>
  <c r="EP149" i="2"/>
  <c r="FZ149" i="2"/>
  <c r="HD149" i="2"/>
  <c r="HN149" i="2"/>
  <c r="IR149" i="2"/>
  <c r="JB149" i="2"/>
  <c r="KF149" i="2"/>
  <c r="KP149" i="2"/>
  <c r="LT149" i="2"/>
  <c r="MD149" i="2"/>
  <c r="NH149" i="2"/>
  <c r="NR149" i="2"/>
  <c r="OV149" i="2"/>
  <c r="PF149" i="2"/>
  <c r="QJ149" i="2"/>
  <c r="AS151" i="2"/>
  <c r="CL151" i="2"/>
  <c r="DV151" i="2"/>
  <c r="FJ151" i="2"/>
  <c r="GJ151" i="2"/>
  <c r="GT151" i="2"/>
  <c r="HX151" i="2"/>
  <c r="IH151" i="2"/>
  <c r="JL151" i="2"/>
  <c r="JV151" i="2"/>
  <c r="KZ151" i="2"/>
  <c r="LJ151" i="2"/>
  <c r="MN151" i="2"/>
  <c r="MX151" i="2"/>
  <c r="OB151" i="2"/>
  <c r="OL151" i="2"/>
  <c r="PP151" i="2"/>
  <c r="FR152" i="2"/>
  <c r="GP152" i="2"/>
  <c r="ID152" i="2"/>
  <c r="JR152" i="2"/>
  <c r="LF152" i="2"/>
  <c r="MT152" i="2"/>
  <c r="OH152" i="2"/>
  <c r="PV152" i="2"/>
  <c r="DH154" i="2"/>
  <c r="BX155" i="2"/>
  <c r="FF155" i="2"/>
  <c r="IL155" i="2"/>
  <c r="IX155" i="2"/>
  <c r="JZ155" i="2"/>
  <c r="KL155" i="2"/>
  <c r="LN155" i="2"/>
  <c r="LZ155" i="2"/>
  <c r="NB155" i="2"/>
  <c r="NN155" i="2"/>
  <c r="OP155" i="2"/>
  <c r="PB155" i="2"/>
  <c r="QD155" i="2"/>
  <c r="QP155" i="2"/>
  <c r="CT156" i="2"/>
  <c r="AH157" i="2"/>
  <c r="BJ157" i="2"/>
  <c r="CF157" i="2"/>
  <c r="BA81" i="1" s="1"/>
  <c r="AZ81" i="1" s="1"/>
  <c r="CX157" i="2"/>
  <c r="HT157" i="2"/>
  <c r="JH157" i="2"/>
  <c r="KV157" i="2"/>
  <c r="MJ157" i="2"/>
  <c r="NX157" i="2"/>
  <c r="BL159" i="2"/>
  <c r="EL159" i="2"/>
  <c r="HN162" i="2"/>
  <c r="GK163" i="2"/>
  <c r="GL163" i="2" s="1"/>
  <c r="GT163" i="2"/>
  <c r="GD164" i="2"/>
  <c r="DL165" i="2"/>
  <c r="DK165" i="2" s="1"/>
  <c r="AK166" i="2"/>
  <c r="GY166" i="2"/>
  <c r="GZ166" i="2" s="1"/>
  <c r="BI166" i="2"/>
  <c r="BJ166" i="2" s="1"/>
  <c r="FD166" i="2"/>
  <c r="FC166" i="2"/>
  <c r="FB166" i="2"/>
  <c r="AO167" i="2"/>
  <c r="HC167" i="2"/>
  <c r="HD167" i="2" s="1"/>
  <c r="BM167" i="2"/>
  <c r="BN167" i="2" s="1"/>
  <c r="KN167" i="2"/>
  <c r="MB167" i="2"/>
  <c r="NP167" i="2"/>
  <c r="AI168" i="2"/>
  <c r="AP168" i="2"/>
  <c r="SR168" i="2" s="1"/>
  <c r="UA168" i="2" s="1"/>
  <c r="BG168" i="2"/>
  <c r="GW168" i="2"/>
  <c r="EJ168" i="2"/>
  <c r="EH168" i="2"/>
  <c r="CJ169" i="2"/>
  <c r="CM169" i="2"/>
  <c r="IF169" i="2"/>
  <c r="LH169" i="2"/>
  <c r="OJ169" i="2"/>
  <c r="JS170" i="2"/>
  <c r="JR170" i="2"/>
  <c r="DL171" i="2"/>
  <c r="DK171" i="2" s="1"/>
  <c r="NP171" i="2"/>
  <c r="NO171" i="2"/>
  <c r="NN171" i="2"/>
  <c r="KL172" i="2"/>
  <c r="KN172" i="2"/>
  <c r="KM172" i="2"/>
  <c r="BP155" i="2"/>
  <c r="BR155" i="2" s="1"/>
  <c r="DD155" i="2"/>
  <c r="DL155" i="2" s="1"/>
  <c r="DK155" i="2" s="1"/>
  <c r="EP155" i="2"/>
  <c r="FZ155" i="2"/>
  <c r="GJ155" i="2"/>
  <c r="EY81" i="1" s="1"/>
  <c r="EX81" i="1" s="1"/>
  <c r="HZ155" i="2"/>
  <c r="IN155" i="2"/>
  <c r="JN155" i="2"/>
  <c r="KB155" i="2"/>
  <c r="LB155" i="2"/>
  <c r="LP155" i="2"/>
  <c r="MP155" i="2"/>
  <c r="ND155" i="2"/>
  <c r="OD155" i="2"/>
  <c r="OR155" i="2"/>
  <c r="PR155" i="2"/>
  <c r="BN159" i="2"/>
  <c r="DV159" i="2"/>
  <c r="CK81" i="1" s="1"/>
  <c r="FF159" i="2"/>
  <c r="BI164" i="2"/>
  <c r="BJ164" i="2" s="1"/>
  <c r="CB164" i="2"/>
  <c r="CL164" i="2"/>
  <c r="DX164" i="2"/>
  <c r="GF164" i="2"/>
  <c r="GN164" i="2" s="1"/>
  <c r="GM164" i="2" s="1"/>
  <c r="GO164" i="2" s="1"/>
  <c r="AM165" i="2"/>
  <c r="HA165" i="2"/>
  <c r="HB165" i="2" s="1"/>
  <c r="BK165" i="2"/>
  <c r="BL165" i="2" s="1"/>
  <c r="DL166" i="2"/>
  <c r="DK166" i="2" s="1"/>
  <c r="EF166" i="2"/>
  <c r="EE166" i="2" s="1"/>
  <c r="EG166" i="2" s="1"/>
  <c r="RB167" i="2"/>
  <c r="RA167" i="2" s="1"/>
  <c r="GX167" i="2"/>
  <c r="SQ167" i="2"/>
  <c r="TZ167" i="2" s="1"/>
  <c r="SM169" i="2"/>
  <c r="TV169" i="2" s="1"/>
  <c r="SL169" i="2"/>
  <c r="TU169" i="2" s="1"/>
  <c r="SU169" i="2"/>
  <c r="UD169" i="2" s="1"/>
  <c r="UR169" i="2" s="1"/>
  <c r="LZ170" i="2"/>
  <c r="AM171" i="2"/>
  <c r="HA171" i="2"/>
  <c r="HB171" i="2" s="1"/>
  <c r="BK171" i="2"/>
  <c r="BL171" i="2" s="1"/>
  <c r="EF172" i="2"/>
  <c r="EE172" i="2" s="1"/>
  <c r="EG172" i="2" s="1"/>
  <c r="LZ172" i="2"/>
  <c r="MB172" i="2"/>
  <c r="MA172" i="2"/>
  <c r="FC173" i="2"/>
  <c r="FB173" i="2"/>
  <c r="AP165" i="2"/>
  <c r="AQ165" i="2" s="1"/>
  <c r="FJ166" i="2"/>
  <c r="IZ166" i="2"/>
  <c r="KN166" i="2"/>
  <c r="MB166" i="2"/>
  <c r="NP166" i="2"/>
  <c r="PD166" i="2"/>
  <c r="QR166" i="2"/>
  <c r="AP167" i="2"/>
  <c r="SI167" i="2" s="1"/>
  <c r="TR167" i="2" s="1"/>
  <c r="BH167" i="2"/>
  <c r="CN167" i="2"/>
  <c r="CV167" i="2"/>
  <c r="HR167" i="2"/>
  <c r="ID167" i="2"/>
  <c r="JF167" i="2"/>
  <c r="JR167" i="2"/>
  <c r="KT167" i="2"/>
  <c r="LF167" i="2"/>
  <c r="MH167" i="2"/>
  <c r="MT167" i="2"/>
  <c r="NV167" i="2"/>
  <c r="OH167" i="2"/>
  <c r="PJ167" i="2"/>
  <c r="PV167" i="2"/>
  <c r="AJ168" i="2"/>
  <c r="CM168" i="2"/>
  <c r="DF168" i="2"/>
  <c r="GD168" i="2"/>
  <c r="GN168" i="2" s="1"/>
  <c r="GM168" i="2" s="1"/>
  <c r="GO168" i="2" s="1"/>
  <c r="HN168" i="2"/>
  <c r="IC168" i="2"/>
  <c r="IR168" i="2"/>
  <c r="JB168" i="2"/>
  <c r="JQ168" i="2"/>
  <c r="KF168" i="2"/>
  <c r="KP168" i="2"/>
  <c r="LE168" i="2"/>
  <c r="LT168" i="2"/>
  <c r="MD168" i="2"/>
  <c r="MS168" i="2"/>
  <c r="NH168" i="2"/>
  <c r="NR168" i="2"/>
  <c r="OG168" i="2"/>
  <c r="OV168" i="2"/>
  <c r="PF168" i="2"/>
  <c r="PU168" i="2"/>
  <c r="QJ168" i="2"/>
  <c r="QT168" i="2"/>
  <c r="AI169" i="2"/>
  <c r="BI169" i="2"/>
  <c r="BJ169" i="2" s="1"/>
  <c r="CB169" i="2"/>
  <c r="CL169" i="2"/>
  <c r="FJ169" i="2"/>
  <c r="GT169" i="2"/>
  <c r="IB169" i="2"/>
  <c r="IP169" i="2"/>
  <c r="IZ169" i="2"/>
  <c r="JP169" i="2"/>
  <c r="KD169" i="2"/>
  <c r="KN169" i="2"/>
  <c r="LD169" i="2"/>
  <c r="LR169" i="2"/>
  <c r="MB169" i="2"/>
  <c r="MR169" i="2"/>
  <c r="NF169" i="2"/>
  <c r="NP169" i="2"/>
  <c r="OF169" i="2"/>
  <c r="OT169" i="2"/>
  <c r="PD169" i="2"/>
  <c r="PT169" i="2"/>
  <c r="QH169" i="2"/>
  <c r="QR169" i="2"/>
  <c r="AH170" i="2"/>
  <c r="CJ170" i="2"/>
  <c r="DD170" i="2"/>
  <c r="DL170" i="2" s="1"/>
  <c r="DK170" i="2" s="1"/>
  <c r="EP170" i="2"/>
  <c r="FZ170" i="2"/>
  <c r="HZ170" i="2"/>
  <c r="IN170" i="2"/>
  <c r="JN170" i="2"/>
  <c r="KB170" i="2"/>
  <c r="LB170" i="2"/>
  <c r="LP170" i="2"/>
  <c r="MP170" i="2"/>
  <c r="ND170" i="2"/>
  <c r="OD170" i="2"/>
  <c r="OR170" i="2"/>
  <c r="PR170" i="2"/>
  <c r="QF170" i="2"/>
  <c r="BG171" i="2"/>
  <c r="BX171" i="2"/>
  <c r="CM171" i="2"/>
  <c r="DF171" i="2"/>
  <c r="GD171" i="2"/>
  <c r="GN171" i="2" s="1"/>
  <c r="GM171" i="2" s="1"/>
  <c r="GO171" i="2" s="1"/>
  <c r="GW171" i="2"/>
  <c r="HN171" i="2"/>
  <c r="IC171" i="2"/>
  <c r="IR171" i="2"/>
  <c r="JB171" i="2"/>
  <c r="JQ171" i="2"/>
  <c r="KF171" i="2"/>
  <c r="KP171" i="2"/>
  <c r="LE171" i="2"/>
  <c r="LT171" i="2"/>
  <c r="MD171" i="2"/>
  <c r="MS171" i="2"/>
  <c r="NH171" i="2"/>
  <c r="NR171" i="2"/>
  <c r="OG171" i="2"/>
  <c r="OV171" i="2"/>
  <c r="PF171" i="2"/>
  <c r="PU171" i="2"/>
  <c r="QJ171" i="2"/>
  <c r="QT171" i="2"/>
  <c r="BM172" i="2"/>
  <c r="BN172" i="2" s="1"/>
  <c r="CJ172" i="2"/>
  <c r="DD172" i="2"/>
  <c r="DL172" i="2" s="1"/>
  <c r="DK172" i="2" s="1"/>
  <c r="EP172" i="2"/>
  <c r="EZ172" i="2" s="1"/>
  <c r="EY172" i="2" s="1"/>
  <c r="FA172" i="2" s="1"/>
  <c r="HC172" i="2"/>
  <c r="HD172" i="2" s="1"/>
  <c r="GQ173" i="2"/>
  <c r="LG173" i="2"/>
  <c r="LF173" i="2"/>
  <c r="SK173" i="2"/>
  <c r="TT173" i="2" s="1"/>
  <c r="SS173" i="2"/>
  <c r="UB173" i="2" s="1"/>
  <c r="UP173" i="2" s="1"/>
  <c r="N178" i="2"/>
  <c r="NO178" i="2" s="1"/>
  <c r="RF178" i="2"/>
  <c r="RB178" i="2" s="1"/>
  <c r="RA178" i="2" s="1"/>
  <c r="KN175" i="2"/>
  <c r="KM175" i="2"/>
  <c r="KL175" i="2"/>
  <c r="OJ175" i="2"/>
  <c r="CP176" i="2"/>
  <c r="CO176" i="2"/>
  <c r="CV176" i="2"/>
  <c r="CN176" i="2"/>
  <c r="CU176" i="2"/>
  <c r="CT176" i="2"/>
  <c r="CS176" i="2"/>
  <c r="CQ176" i="2"/>
  <c r="EB176" i="2"/>
  <c r="FP176" i="2"/>
  <c r="KL176" i="2"/>
  <c r="MT177" i="2"/>
  <c r="EP178" i="2"/>
  <c r="MA178" i="2"/>
  <c r="PC178" i="2"/>
  <c r="SR179" i="2"/>
  <c r="UA179" i="2" s="1"/>
  <c r="FS180" i="2"/>
  <c r="FR180" i="2"/>
  <c r="DF169" i="2"/>
  <c r="ER169" i="2"/>
  <c r="EZ169" i="2" s="1"/>
  <c r="EY169" i="2" s="1"/>
  <c r="FA169" i="2" s="1"/>
  <c r="GD169" i="2"/>
  <c r="HE169" i="2"/>
  <c r="HF169" i="2" s="1"/>
  <c r="HH169" i="2" s="1"/>
  <c r="HG169" i="2" s="1"/>
  <c r="HI169" i="2" s="1"/>
  <c r="HN169" i="2"/>
  <c r="IR169" i="2"/>
  <c r="JB169" i="2"/>
  <c r="KF169" i="2"/>
  <c r="KP169" i="2"/>
  <c r="LT169" i="2"/>
  <c r="MD169" i="2"/>
  <c r="NH169" i="2"/>
  <c r="NR169" i="2"/>
  <c r="OV169" i="2"/>
  <c r="PF169" i="2"/>
  <c r="QJ169" i="2"/>
  <c r="QT169" i="2"/>
  <c r="GK170" i="2"/>
  <c r="GL170" i="2" s="1"/>
  <c r="GN170" i="2" s="1"/>
  <c r="GM170" i="2" s="1"/>
  <c r="GO170" i="2" s="1"/>
  <c r="AP171" i="2"/>
  <c r="SS171" i="2" s="1"/>
  <c r="GK172" i="2"/>
  <c r="GL172" i="2" s="1"/>
  <c r="TC173" i="2"/>
  <c r="UL173" i="2" s="1"/>
  <c r="TB173" i="2"/>
  <c r="UK173" i="2" s="1"/>
  <c r="TA173" i="2"/>
  <c r="UJ173" i="2" s="1"/>
  <c r="SZ173" i="2"/>
  <c r="UI173" i="2" s="1"/>
  <c r="SY173" i="2"/>
  <c r="UH173" i="2" s="1"/>
  <c r="SW173" i="2"/>
  <c r="UF173" i="2" s="1"/>
  <c r="SO173" i="2"/>
  <c r="TX173" i="2" s="1"/>
  <c r="SG173" i="2"/>
  <c r="TP173" i="2" s="1"/>
  <c r="UN173" i="2" s="1"/>
  <c r="SV173" i="2"/>
  <c r="UE173" i="2" s="1"/>
  <c r="SN173" i="2"/>
  <c r="TW173" i="2" s="1"/>
  <c r="QP173" i="2"/>
  <c r="SL173" i="2"/>
  <c r="TU173" i="2" s="1"/>
  <c r="PD175" i="2"/>
  <c r="PC175" i="2"/>
  <c r="PB175" i="2"/>
  <c r="EX176" i="2"/>
  <c r="GD176" i="2"/>
  <c r="PB176" i="2"/>
  <c r="AI177" i="2"/>
  <c r="ER178" i="2"/>
  <c r="MP178" i="2"/>
  <c r="FC179" i="2"/>
  <c r="FB179" i="2"/>
  <c r="IE179" i="2"/>
  <c r="ID179" i="2"/>
  <c r="IY179" i="2"/>
  <c r="IX179" i="2"/>
  <c r="JT179" i="2"/>
  <c r="JS179" i="2"/>
  <c r="JR179" i="2"/>
  <c r="KN179" i="2"/>
  <c r="KM179" i="2"/>
  <c r="KL179" i="2"/>
  <c r="LG179" i="2"/>
  <c r="LF179" i="2"/>
  <c r="MA179" i="2"/>
  <c r="LZ179" i="2"/>
  <c r="MU179" i="2"/>
  <c r="MT179" i="2"/>
  <c r="NO179" i="2"/>
  <c r="NN179" i="2"/>
  <c r="OI179" i="2"/>
  <c r="OH179" i="2"/>
  <c r="PC179" i="2"/>
  <c r="PB179" i="2"/>
  <c r="PX179" i="2"/>
  <c r="PW179" i="2"/>
  <c r="PV179" i="2"/>
  <c r="QR179" i="2"/>
  <c r="QQ179" i="2"/>
  <c r="QP179" i="2"/>
  <c r="SK179" i="2"/>
  <c r="TT179" i="2" s="1"/>
  <c r="GQ180" i="2"/>
  <c r="GP180" i="2"/>
  <c r="DL181" i="2"/>
  <c r="DK181" i="2" s="1"/>
  <c r="CF165" i="2"/>
  <c r="CP165" i="2"/>
  <c r="DI165" i="2"/>
  <c r="DJ165" i="2" s="1"/>
  <c r="DR165" i="2"/>
  <c r="AH166" i="2"/>
  <c r="ID166" i="2"/>
  <c r="JR166" i="2"/>
  <c r="LF166" i="2"/>
  <c r="MT166" i="2"/>
  <c r="OH166" i="2"/>
  <c r="PV166" i="2"/>
  <c r="CF167" i="2"/>
  <c r="CP167" i="2"/>
  <c r="DR167" i="2"/>
  <c r="HV167" i="2"/>
  <c r="IV167" i="2"/>
  <c r="JJ167" i="2"/>
  <c r="KJ167" i="2"/>
  <c r="KX167" i="2"/>
  <c r="LX167" i="2"/>
  <c r="ML167" i="2"/>
  <c r="NL167" i="2"/>
  <c r="NZ167" i="2"/>
  <c r="OZ167" i="2"/>
  <c r="PN167" i="2"/>
  <c r="QN167" i="2"/>
  <c r="CF168" i="2"/>
  <c r="CX168" i="2"/>
  <c r="DH168" i="2"/>
  <c r="HT168" i="2"/>
  <c r="IT168" i="2"/>
  <c r="JH168" i="2"/>
  <c r="KH168" i="2"/>
  <c r="KV168" i="2"/>
  <c r="LV168" i="2"/>
  <c r="MJ168" i="2"/>
  <c r="NJ168" i="2"/>
  <c r="NX168" i="2"/>
  <c r="OX168" i="2"/>
  <c r="PL168" i="2"/>
  <c r="QL168" i="2"/>
  <c r="AK169" i="2"/>
  <c r="BK169" i="2"/>
  <c r="BL169" i="2" s="1"/>
  <c r="HR169" i="2"/>
  <c r="ID169" i="2"/>
  <c r="JF169" i="2"/>
  <c r="JR169" i="2"/>
  <c r="KT169" i="2"/>
  <c r="LF169" i="2"/>
  <c r="MH169" i="2"/>
  <c r="MT169" i="2"/>
  <c r="NV169" i="2"/>
  <c r="OH169" i="2"/>
  <c r="PJ169" i="2"/>
  <c r="PV169" i="2"/>
  <c r="DF170" i="2"/>
  <c r="HN170" i="2"/>
  <c r="IR170" i="2"/>
  <c r="JB170" i="2"/>
  <c r="KF170" i="2"/>
  <c r="KP170" i="2"/>
  <c r="LT170" i="2"/>
  <c r="MD170" i="2"/>
  <c r="NH170" i="2"/>
  <c r="NR170" i="2"/>
  <c r="OV170" i="2"/>
  <c r="PF170" i="2"/>
  <c r="QJ170" i="2"/>
  <c r="QT170" i="2"/>
  <c r="BI171" i="2"/>
  <c r="BJ171" i="2" s="1"/>
  <c r="CD171" i="2"/>
  <c r="CD153" i="2" s="1"/>
  <c r="AY21" i="1" s="1"/>
  <c r="AX21" i="1" s="1"/>
  <c r="CX171" i="2"/>
  <c r="DH171" i="2"/>
  <c r="GY171" i="2"/>
  <c r="GZ171" i="2" s="1"/>
  <c r="HT171" i="2"/>
  <c r="IT171" i="2"/>
  <c r="JH171" i="2"/>
  <c r="KH171" i="2"/>
  <c r="KV171" i="2"/>
  <c r="LV171" i="2"/>
  <c r="MJ171" i="2"/>
  <c r="NJ171" i="2"/>
  <c r="NX171" i="2"/>
  <c r="OX171" i="2"/>
  <c r="PL171" i="2"/>
  <c r="QL171" i="2"/>
  <c r="BG172" i="2"/>
  <c r="DF172" i="2"/>
  <c r="GW172" i="2"/>
  <c r="AQ173" i="2"/>
  <c r="DJ173" i="2"/>
  <c r="EI173" i="2"/>
  <c r="IY173" i="2"/>
  <c r="JN173" i="2"/>
  <c r="QQ173" i="2"/>
  <c r="SM173" i="2"/>
  <c r="TV173" i="2" s="1"/>
  <c r="SU173" i="2"/>
  <c r="UD173" i="2" s="1"/>
  <c r="UR173" i="2" s="1"/>
  <c r="ST173" i="2"/>
  <c r="UC173" i="2" s="1"/>
  <c r="AW174" i="2"/>
  <c r="FS175" i="2"/>
  <c r="FR175" i="2"/>
  <c r="LH175" i="2"/>
  <c r="AM176" i="2"/>
  <c r="ER176" i="2"/>
  <c r="GF176" i="2"/>
  <c r="DF178" i="2"/>
  <c r="MT178" i="2"/>
  <c r="AK179" i="2"/>
  <c r="GY179" i="2"/>
  <c r="GZ179" i="2" s="1"/>
  <c r="BI179" i="2"/>
  <c r="BJ179" i="2" s="1"/>
  <c r="EF179" i="2"/>
  <c r="EE179" i="2" s="1"/>
  <c r="EG179" i="2" s="1"/>
  <c r="SL179" i="2"/>
  <c r="TU179" i="2" s="1"/>
  <c r="CH165" i="2"/>
  <c r="CQ165" i="2"/>
  <c r="EC165" i="2"/>
  <c r="ED165" i="2" s="1"/>
  <c r="EF165" i="2" s="1"/>
  <c r="EE165" i="2" s="1"/>
  <c r="EG165" i="2" s="1"/>
  <c r="EL165" i="2"/>
  <c r="IE166" i="2"/>
  <c r="JS166" i="2"/>
  <c r="LG166" i="2"/>
  <c r="MU166" i="2"/>
  <c r="OI166" i="2"/>
  <c r="PW166" i="2"/>
  <c r="CQ167" i="2"/>
  <c r="EC167" i="2"/>
  <c r="ED167" i="2" s="1"/>
  <c r="EF167" i="2" s="1"/>
  <c r="EE167" i="2" s="1"/>
  <c r="EG167" i="2" s="1"/>
  <c r="GH167" i="2"/>
  <c r="HX167" i="2"/>
  <c r="IH167" i="2"/>
  <c r="JL167" i="2"/>
  <c r="JV167" i="2"/>
  <c r="KZ167" i="2"/>
  <c r="LJ167" i="2"/>
  <c r="MN167" i="2"/>
  <c r="MX167" i="2"/>
  <c r="OB167" i="2"/>
  <c r="OL167" i="2"/>
  <c r="PP167" i="2"/>
  <c r="PZ167" i="2"/>
  <c r="RD167" i="2"/>
  <c r="DI168" i="2"/>
  <c r="DJ168" i="2" s="1"/>
  <c r="DL168" i="2" s="1"/>
  <c r="DK168" i="2" s="1"/>
  <c r="CF169" i="2"/>
  <c r="CX169" i="2"/>
  <c r="DH169" i="2"/>
  <c r="ET169" i="2"/>
  <c r="GF169" i="2"/>
  <c r="GN169" i="2" s="1"/>
  <c r="GM169" i="2" s="1"/>
  <c r="GO169" i="2" s="1"/>
  <c r="HT169" i="2"/>
  <c r="IE169" i="2"/>
  <c r="IT169" i="2"/>
  <c r="JH169" i="2"/>
  <c r="JS169" i="2"/>
  <c r="KH169" i="2"/>
  <c r="KV169" i="2"/>
  <c r="LG169" i="2"/>
  <c r="LV169" i="2"/>
  <c r="MJ169" i="2"/>
  <c r="MU169" i="2"/>
  <c r="NJ169" i="2"/>
  <c r="NX169" i="2"/>
  <c r="OI169" i="2"/>
  <c r="OX169" i="2"/>
  <c r="PL169" i="2"/>
  <c r="PW169" i="2"/>
  <c r="QL169" i="2"/>
  <c r="HR170" i="2"/>
  <c r="JF170" i="2"/>
  <c r="KT170" i="2"/>
  <c r="MH170" i="2"/>
  <c r="NV170" i="2"/>
  <c r="PJ170" i="2"/>
  <c r="CF171" i="2"/>
  <c r="DI171" i="2"/>
  <c r="DJ171" i="2" s="1"/>
  <c r="DR171" i="2"/>
  <c r="EB171" i="2"/>
  <c r="FN171" i="2"/>
  <c r="HV171" i="2"/>
  <c r="IV171" i="2"/>
  <c r="JJ171" i="2"/>
  <c r="KJ171" i="2"/>
  <c r="KX171" i="2"/>
  <c r="LX171" i="2"/>
  <c r="ML171" i="2"/>
  <c r="NL171" i="2"/>
  <c r="NZ171" i="2"/>
  <c r="OZ171" i="2"/>
  <c r="PN171" i="2"/>
  <c r="QN171" i="2"/>
  <c r="RC171" i="2"/>
  <c r="AP172" i="2"/>
  <c r="SK172" i="2" s="1"/>
  <c r="TT172" i="2" s="1"/>
  <c r="MB175" i="2"/>
  <c r="MA175" i="2"/>
  <c r="LZ175" i="2"/>
  <c r="PX175" i="2"/>
  <c r="LZ176" i="2"/>
  <c r="SN176" i="2"/>
  <c r="TW176" i="2" s="1"/>
  <c r="SV176" i="2"/>
  <c r="UE176" i="2" s="1"/>
  <c r="HB177" i="2"/>
  <c r="GJ178" i="2"/>
  <c r="QL178" i="2"/>
  <c r="AW179" i="2"/>
  <c r="DL180" i="2"/>
  <c r="DK180" i="2" s="1"/>
  <c r="EZ181" i="2"/>
  <c r="EY181" i="2" s="1"/>
  <c r="FA181" i="2" s="1"/>
  <c r="JT181" i="2"/>
  <c r="JS181" i="2"/>
  <c r="JR181" i="2"/>
  <c r="OJ181" i="2"/>
  <c r="OI181" i="2"/>
  <c r="OH181" i="2"/>
  <c r="CR165" i="2"/>
  <c r="EW165" i="2"/>
  <c r="EX165" i="2" s="1"/>
  <c r="FF165" i="2"/>
  <c r="CR167" i="2"/>
  <c r="FF167" i="2"/>
  <c r="IL167" i="2"/>
  <c r="IX167" i="2"/>
  <c r="JZ167" i="2"/>
  <c r="KL167" i="2"/>
  <c r="LN167" i="2"/>
  <c r="LZ167" i="2"/>
  <c r="NB167" i="2"/>
  <c r="NN167" i="2"/>
  <c r="OP167" i="2"/>
  <c r="PB167" i="2"/>
  <c r="QD167" i="2"/>
  <c r="QP167" i="2"/>
  <c r="N168" i="2"/>
  <c r="O168" i="2" s="1"/>
  <c r="MB168" i="2" s="1"/>
  <c r="CH168" i="2"/>
  <c r="DB168" i="2"/>
  <c r="EL168" i="2"/>
  <c r="HX168" i="2"/>
  <c r="IH168" i="2"/>
  <c r="JL168" i="2"/>
  <c r="JV168" i="2"/>
  <c r="KZ168" i="2"/>
  <c r="LJ168" i="2"/>
  <c r="MN168" i="2"/>
  <c r="MX168" i="2"/>
  <c r="OB168" i="2"/>
  <c r="OL168" i="2"/>
  <c r="PP168" i="2"/>
  <c r="PZ168" i="2"/>
  <c r="AM169" i="2"/>
  <c r="BM169" i="2"/>
  <c r="BN169" i="2" s="1"/>
  <c r="DR169" i="2"/>
  <c r="HV169" i="2"/>
  <c r="IV169" i="2"/>
  <c r="JJ169" i="2"/>
  <c r="KJ169" i="2"/>
  <c r="KX169" i="2"/>
  <c r="LX169" i="2"/>
  <c r="ML169" i="2"/>
  <c r="NL169" i="2"/>
  <c r="NZ169" i="2"/>
  <c r="OZ169" i="2"/>
  <c r="PN169" i="2"/>
  <c r="QN169" i="2"/>
  <c r="RC169" i="2"/>
  <c r="CF170" i="2"/>
  <c r="CX170" i="2"/>
  <c r="DH170" i="2"/>
  <c r="HT170" i="2"/>
  <c r="IT170" i="2"/>
  <c r="JH170" i="2"/>
  <c r="KH170" i="2"/>
  <c r="KV170" i="2"/>
  <c r="LV170" i="2"/>
  <c r="MJ170" i="2"/>
  <c r="NJ170" i="2"/>
  <c r="NX170" i="2"/>
  <c r="OX170" i="2"/>
  <c r="PL170" i="2"/>
  <c r="QL170" i="2"/>
  <c r="CH171" i="2"/>
  <c r="EL171" i="2"/>
  <c r="HX171" i="2"/>
  <c r="IH171" i="2"/>
  <c r="JL171" i="2"/>
  <c r="JV171" i="2"/>
  <c r="KZ171" i="2"/>
  <c r="LJ171" i="2"/>
  <c r="MN171" i="2"/>
  <c r="MX171" i="2"/>
  <c r="OB171" i="2"/>
  <c r="OL171" i="2"/>
  <c r="PP171" i="2"/>
  <c r="PZ171" i="2"/>
  <c r="IE172" i="2"/>
  <c r="IT172" i="2"/>
  <c r="JS172" i="2"/>
  <c r="KH172" i="2"/>
  <c r="LG172" i="2"/>
  <c r="LV172" i="2"/>
  <c r="MU172" i="2"/>
  <c r="NJ172" i="2"/>
  <c r="OI172" i="2"/>
  <c r="OX172" i="2"/>
  <c r="OX153" i="2" s="1"/>
  <c r="PW172" i="2"/>
  <c r="QL172" i="2"/>
  <c r="O173" i="2"/>
  <c r="FX173" i="2" s="1"/>
  <c r="RB173" i="2"/>
  <c r="RA173" i="2" s="1"/>
  <c r="IF175" i="2"/>
  <c r="QR175" i="2"/>
  <c r="QQ175" i="2"/>
  <c r="QP175" i="2"/>
  <c r="DH176" i="2"/>
  <c r="SW176" i="2"/>
  <c r="UF176" i="2" s="1"/>
  <c r="OX177" i="2"/>
  <c r="BH178" i="2"/>
  <c r="FS178" i="2"/>
  <c r="FR178" i="2"/>
  <c r="KM178" i="2"/>
  <c r="SN179" i="2"/>
  <c r="TW179" i="2" s="1"/>
  <c r="HA180" i="2"/>
  <c r="HB180" i="2" s="1"/>
  <c r="BK180" i="2"/>
  <c r="BL180" i="2" s="1"/>
  <c r="AM180" i="2"/>
  <c r="CP181" i="2"/>
  <c r="CO181" i="2"/>
  <c r="CU181" i="2"/>
  <c r="CT181" i="2"/>
  <c r="CS181" i="2"/>
  <c r="CR181" i="2"/>
  <c r="CQ181" i="2"/>
  <c r="CN181" i="2"/>
  <c r="CV181" i="2"/>
  <c r="CS165" i="2"/>
  <c r="FQ165" i="2"/>
  <c r="FZ165" i="2"/>
  <c r="EC166" i="2"/>
  <c r="ED166" i="2" s="1"/>
  <c r="CS167" i="2"/>
  <c r="FQ167" i="2"/>
  <c r="FZ167" i="2"/>
  <c r="GJ167" i="2"/>
  <c r="HZ167" i="2"/>
  <c r="IN167" i="2"/>
  <c r="JN167" i="2"/>
  <c r="KB167" i="2"/>
  <c r="LB167" i="2"/>
  <c r="LP167" i="2"/>
  <c r="MP167" i="2"/>
  <c r="ND167" i="2"/>
  <c r="OD167" i="2"/>
  <c r="OR167" i="2"/>
  <c r="PR167" i="2"/>
  <c r="QF167" i="2"/>
  <c r="EW168" i="2"/>
  <c r="EX168" i="2" s="1"/>
  <c r="BD169" i="2"/>
  <c r="BD153" i="2" s="1"/>
  <c r="W21" i="1" s="1"/>
  <c r="V21" i="1" s="1"/>
  <c r="DB169" i="2"/>
  <c r="EC169" i="2"/>
  <c r="ED169" i="2" s="1"/>
  <c r="EL169" i="2"/>
  <c r="EV169" i="2"/>
  <c r="GH169" i="2"/>
  <c r="HX169" i="2"/>
  <c r="IH169" i="2"/>
  <c r="JL169" i="2"/>
  <c r="JV169" i="2"/>
  <c r="KZ169" i="2"/>
  <c r="LJ169" i="2"/>
  <c r="MN169" i="2"/>
  <c r="MX169" i="2"/>
  <c r="OB169" i="2"/>
  <c r="OL169" i="2"/>
  <c r="PP169" i="2"/>
  <c r="PZ169" i="2"/>
  <c r="DI170" i="2"/>
  <c r="DJ170" i="2" s="1"/>
  <c r="HV170" i="2"/>
  <c r="IV170" i="2"/>
  <c r="JJ170" i="2"/>
  <c r="KJ170" i="2"/>
  <c r="KX170" i="2"/>
  <c r="LX170" i="2"/>
  <c r="ML170" i="2"/>
  <c r="NL170" i="2"/>
  <c r="NZ170" i="2"/>
  <c r="OZ170" i="2"/>
  <c r="PN170" i="2"/>
  <c r="QN170" i="2"/>
  <c r="DV171" i="2"/>
  <c r="EW171" i="2"/>
  <c r="EX171" i="2" s="1"/>
  <c r="EZ171" i="2" s="1"/>
  <c r="EY171" i="2" s="1"/>
  <c r="FA171" i="2" s="1"/>
  <c r="FF171" i="2"/>
  <c r="FP171" i="2"/>
  <c r="IL171" i="2"/>
  <c r="JZ171" i="2"/>
  <c r="LN171" i="2"/>
  <c r="NB171" i="2"/>
  <c r="OP171" i="2"/>
  <c r="QD171" i="2"/>
  <c r="DI172" i="2"/>
  <c r="DJ172" i="2" s="1"/>
  <c r="KK173" i="2"/>
  <c r="NP173" i="2"/>
  <c r="SH173" i="2"/>
  <c r="TQ173" i="2" s="1"/>
  <c r="SP173" i="2"/>
  <c r="TY173" i="2" s="1"/>
  <c r="SX173" i="2"/>
  <c r="UG173" i="2" s="1"/>
  <c r="IZ175" i="2"/>
  <c r="IY175" i="2"/>
  <c r="IX175" i="2"/>
  <c r="MV175" i="2"/>
  <c r="RB175" i="2"/>
  <c r="RA175" i="2" s="1"/>
  <c r="ID176" i="2"/>
  <c r="SG176" i="2"/>
  <c r="TP176" i="2" s="1"/>
  <c r="SP176" i="2"/>
  <c r="TY176" i="2" s="1"/>
  <c r="SX176" i="2"/>
  <c r="UG176" i="2" s="1"/>
  <c r="AI178" i="2"/>
  <c r="FL178" i="2"/>
  <c r="OD178" i="2"/>
  <c r="CT179" i="2"/>
  <c r="CS179" i="2"/>
  <c r="CR179" i="2"/>
  <c r="CQ179" i="2"/>
  <c r="CP179" i="2"/>
  <c r="CO179" i="2"/>
  <c r="CV179" i="2"/>
  <c r="CN179" i="2"/>
  <c r="CU179" i="2"/>
  <c r="HC179" i="2"/>
  <c r="HD179" i="2" s="1"/>
  <c r="BM179" i="2"/>
  <c r="BN179" i="2" s="1"/>
  <c r="AO179" i="2"/>
  <c r="EW164" i="2"/>
  <c r="EX164" i="2" s="1"/>
  <c r="EZ164" i="2" s="1"/>
  <c r="EY164" i="2" s="1"/>
  <c r="FA164" i="2" s="1"/>
  <c r="CT165" i="2"/>
  <c r="GT165" i="2"/>
  <c r="CT167" i="2"/>
  <c r="GT167" i="2"/>
  <c r="IB167" i="2"/>
  <c r="IP167" i="2"/>
  <c r="JP167" i="2"/>
  <c r="KD167" i="2"/>
  <c r="LD167" i="2"/>
  <c r="LR167" i="2"/>
  <c r="MR167" i="2"/>
  <c r="NF167" i="2"/>
  <c r="OF167" i="2"/>
  <c r="OT167" i="2"/>
  <c r="PT167" i="2"/>
  <c r="QH167" i="2"/>
  <c r="FZ168" i="2"/>
  <c r="IN168" i="2"/>
  <c r="KB168" i="2"/>
  <c r="LP168" i="2"/>
  <c r="ND168" i="2"/>
  <c r="OR168" i="2"/>
  <c r="AO169" i="2"/>
  <c r="BG169" i="2"/>
  <c r="BX169" i="2"/>
  <c r="FF169" i="2"/>
  <c r="IL169" i="2"/>
  <c r="JZ169" i="2"/>
  <c r="LN169" i="2"/>
  <c r="NB169" i="2"/>
  <c r="OP169" i="2"/>
  <c r="QD169" i="2"/>
  <c r="N170" i="2"/>
  <c r="O170" i="2" s="1"/>
  <c r="QR170" i="2" s="1"/>
  <c r="EL170" i="2"/>
  <c r="HX170" i="2"/>
  <c r="IH170" i="2"/>
  <c r="JL170" i="2"/>
  <c r="JV170" i="2"/>
  <c r="KZ170" i="2"/>
  <c r="LJ170" i="2"/>
  <c r="MN170" i="2"/>
  <c r="MX170" i="2"/>
  <c r="OB170" i="2"/>
  <c r="OL170" i="2"/>
  <c r="PP170" i="2"/>
  <c r="PZ170" i="2"/>
  <c r="FZ171" i="2"/>
  <c r="IN171" i="2"/>
  <c r="KB171" i="2"/>
  <c r="LP171" i="2"/>
  <c r="ND171" i="2"/>
  <c r="OR171" i="2"/>
  <c r="QF171" i="2"/>
  <c r="AV173" i="2"/>
  <c r="IE173" i="2"/>
  <c r="SI173" i="2"/>
  <c r="TR173" i="2" s="1"/>
  <c r="SQ173" i="2"/>
  <c r="TZ173" i="2" s="1"/>
  <c r="HC175" i="2"/>
  <c r="HD175" i="2" s="1"/>
  <c r="BM175" i="2"/>
  <c r="BN175" i="2" s="1"/>
  <c r="AO175" i="2"/>
  <c r="NP175" i="2"/>
  <c r="NO175" i="2"/>
  <c r="NN175" i="2"/>
  <c r="BD176" i="2"/>
  <c r="DX176" i="2"/>
  <c r="IX176" i="2"/>
  <c r="NN176" i="2"/>
  <c r="SH176" i="2"/>
  <c r="TQ176" i="2" s="1"/>
  <c r="DH177" i="2"/>
  <c r="AK178" i="2"/>
  <c r="ID178" i="2"/>
  <c r="SP179" i="2"/>
  <c r="TY179" i="2" s="1"/>
  <c r="CR180" i="2"/>
  <c r="CQ180" i="2"/>
  <c r="CP180" i="2"/>
  <c r="CO180" i="2"/>
  <c r="CV180" i="2"/>
  <c r="CN180" i="2"/>
  <c r="CU180" i="2"/>
  <c r="CT180" i="2"/>
  <c r="CS180" i="2"/>
  <c r="TB181" i="2"/>
  <c r="UK181" i="2" s="1"/>
  <c r="TA181" i="2"/>
  <c r="UJ181" i="2" s="1"/>
  <c r="SZ181" i="2"/>
  <c r="UI181" i="2" s="1"/>
  <c r="SY181" i="2"/>
  <c r="UH181" i="2" s="1"/>
  <c r="SW181" i="2"/>
  <c r="UF181" i="2" s="1"/>
  <c r="SO181" i="2"/>
  <c r="TX181" i="2" s="1"/>
  <c r="SG181" i="2"/>
  <c r="TP181" i="2" s="1"/>
  <c r="UN181" i="2" s="1"/>
  <c r="SV181" i="2"/>
  <c r="UE181" i="2" s="1"/>
  <c r="SU181" i="2"/>
  <c r="UD181" i="2" s="1"/>
  <c r="UR181" i="2" s="1"/>
  <c r="SP181" i="2"/>
  <c r="TY181" i="2" s="1"/>
  <c r="SN181" i="2"/>
  <c r="TW181" i="2" s="1"/>
  <c r="SM181" i="2"/>
  <c r="TV181" i="2" s="1"/>
  <c r="SH181" i="2"/>
  <c r="TQ181" i="2" s="1"/>
  <c r="AQ181" i="2"/>
  <c r="TC181" i="2"/>
  <c r="UL181" i="2" s="1"/>
  <c r="SX181" i="2"/>
  <c r="UG181" i="2" s="1"/>
  <c r="BG165" i="2"/>
  <c r="ER165" i="2"/>
  <c r="EZ165" i="2" s="1"/>
  <c r="EY165" i="2" s="1"/>
  <c r="FA165" i="2" s="1"/>
  <c r="GD165" i="2"/>
  <c r="GN165" i="2" s="1"/>
  <c r="GM165" i="2" s="1"/>
  <c r="GO165" i="2" s="1"/>
  <c r="IY166" i="2"/>
  <c r="KM166" i="2"/>
  <c r="MA166" i="2"/>
  <c r="NO166" i="2"/>
  <c r="PC166" i="2"/>
  <c r="OV167" i="2"/>
  <c r="PF167" i="2"/>
  <c r="QJ167" i="2"/>
  <c r="DD169" i="2"/>
  <c r="DL169" i="2" s="1"/>
  <c r="DK169" i="2" s="1"/>
  <c r="EP169" i="2"/>
  <c r="FZ169" i="2"/>
  <c r="GJ169" i="2"/>
  <c r="HZ169" i="2"/>
  <c r="IN169" i="2"/>
  <c r="JN169" i="2"/>
  <c r="KB169" i="2"/>
  <c r="LB169" i="2"/>
  <c r="LP169" i="2"/>
  <c r="MP169" i="2"/>
  <c r="ND169" i="2"/>
  <c r="OD169" i="2"/>
  <c r="OR169" i="2"/>
  <c r="PR169" i="2"/>
  <c r="OP170" i="2"/>
  <c r="DX171" i="2"/>
  <c r="FJ171" i="2"/>
  <c r="GT171" i="2"/>
  <c r="IB171" i="2"/>
  <c r="IP171" i="2"/>
  <c r="JP171" i="2"/>
  <c r="KD171" i="2"/>
  <c r="LD171" i="2"/>
  <c r="LR171" i="2"/>
  <c r="MR171" i="2"/>
  <c r="NF171" i="2"/>
  <c r="OF171" i="2"/>
  <c r="OT171" i="2"/>
  <c r="PT171" i="2"/>
  <c r="ID173" i="2"/>
  <c r="PC173" i="2"/>
  <c r="SJ173" i="2"/>
  <c r="TS173" i="2" s="1"/>
  <c r="SR173" i="2"/>
  <c r="UA173" i="2" s="1"/>
  <c r="EZ175" i="2"/>
  <c r="JT175" i="2"/>
  <c r="FN176" i="2"/>
  <c r="JR176" i="2"/>
  <c r="SR176" i="2"/>
  <c r="UA176" i="2" s="1"/>
  <c r="BD177" i="2"/>
  <c r="FS177" i="2"/>
  <c r="EB178" i="2"/>
  <c r="LV178" i="2"/>
  <c r="SI179" i="2"/>
  <c r="TR179" i="2" s="1"/>
  <c r="SN174" i="2"/>
  <c r="TW174" i="2" s="1"/>
  <c r="SV174" i="2"/>
  <c r="UE174" i="2" s="1"/>
  <c r="AX175" i="2"/>
  <c r="FL175" i="2"/>
  <c r="HR175" i="2"/>
  <c r="ID175" i="2"/>
  <c r="JF175" i="2"/>
  <c r="JR175" i="2"/>
  <c r="KT175" i="2"/>
  <c r="LF175" i="2"/>
  <c r="MH175" i="2"/>
  <c r="MT175" i="2"/>
  <c r="NV175" i="2"/>
  <c r="OH175" i="2"/>
  <c r="PJ175" i="2"/>
  <c r="PV175" i="2"/>
  <c r="I176" i="2"/>
  <c r="BK176" i="2"/>
  <c r="BL176" i="2" s="1"/>
  <c r="EC176" i="2"/>
  <c r="ED176" i="2" s="1"/>
  <c r="HA176" i="2"/>
  <c r="HB176" i="2" s="1"/>
  <c r="GK177" i="2"/>
  <c r="GL177" i="2" s="1"/>
  <c r="AY178" i="2"/>
  <c r="BI178" i="2"/>
  <c r="CO178" i="2"/>
  <c r="GY178" i="2"/>
  <c r="GZ178" i="2" s="1"/>
  <c r="IE178" i="2"/>
  <c r="JS178" i="2"/>
  <c r="LG178" i="2"/>
  <c r="MU178" i="2"/>
  <c r="OI178" i="2"/>
  <c r="BG179" i="2"/>
  <c r="GD179" i="2"/>
  <c r="GN179" i="2" s="1"/>
  <c r="GM179" i="2" s="1"/>
  <c r="GO179" i="2" s="1"/>
  <c r="GW179" i="2"/>
  <c r="BM180" i="2"/>
  <c r="BN180" i="2" s="1"/>
  <c r="CJ180" i="2"/>
  <c r="EP180" i="2"/>
  <c r="EZ180" i="2" s="1"/>
  <c r="EY180" i="2" s="1"/>
  <c r="FA180" i="2" s="1"/>
  <c r="HC180" i="2"/>
  <c r="HD180" i="2" s="1"/>
  <c r="IY180" i="2"/>
  <c r="KM180" i="2"/>
  <c r="MA180" i="2"/>
  <c r="NO180" i="2"/>
  <c r="PC180" i="2"/>
  <c r="QQ180" i="2"/>
  <c r="AO181" i="2"/>
  <c r="AX181" i="2"/>
  <c r="BI181" i="2"/>
  <c r="CL181" i="2"/>
  <c r="EL181" i="2"/>
  <c r="HA181" i="2"/>
  <c r="HB181" i="2" s="1"/>
  <c r="HN181" i="2"/>
  <c r="IL181" i="2"/>
  <c r="JF181" i="2"/>
  <c r="KB181" i="2"/>
  <c r="NB181" i="2"/>
  <c r="OD181" i="2"/>
  <c r="PF181" i="2"/>
  <c r="QP181" i="2"/>
  <c r="SL181" i="2"/>
  <c r="TU181" i="2" s="1"/>
  <c r="ST181" i="2"/>
  <c r="UC181" i="2" s="1"/>
  <c r="IZ182" i="2"/>
  <c r="IY182" i="2"/>
  <c r="KN182" i="2"/>
  <c r="KM182" i="2"/>
  <c r="MB182" i="2"/>
  <c r="MA182" i="2"/>
  <c r="NP182" i="2"/>
  <c r="NO182" i="2"/>
  <c r="PD182" i="2"/>
  <c r="QR182" i="2"/>
  <c r="CM185" i="2"/>
  <c r="CJ185" i="2"/>
  <c r="FS186" i="2"/>
  <c r="FR186" i="2"/>
  <c r="IF186" i="2"/>
  <c r="IE186" i="2"/>
  <c r="ID186" i="2"/>
  <c r="GX187" i="2"/>
  <c r="IZ187" i="2"/>
  <c r="IY187" i="2"/>
  <c r="IX187" i="2"/>
  <c r="AM188" i="2"/>
  <c r="HA188" i="2"/>
  <c r="HB188" i="2" s="1"/>
  <c r="BK188" i="2"/>
  <c r="BL188" i="2" s="1"/>
  <c r="FS188" i="2"/>
  <c r="FR188" i="2"/>
  <c r="GN188" i="2"/>
  <c r="GM188" i="2" s="1"/>
  <c r="GO188" i="2" s="1"/>
  <c r="SG174" i="2"/>
  <c r="TP174" i="2" s="1"/>
  <c r="UN174" i="2" s="1"/>
  <c r="AH175" i="2"/>
  <c r="BI175" i="2"/>
  <c r="BJ175" i="2" s="1"/>
  <c r="CD175" i="2"/>
  <c r="CO175" i="2"/>
  <c r="CX175" i="2"/>
  <c r="DH175" i="2"/>
  <c r="GY175" i="2"/>
  <c r="GZ175" i="2" s="1"/>
  <c r="HT175" i="2"/>
  <c r="IE175" i="2"/>
  <c r="IT175" i="2"/>
  <c r="JH175" i="2"/>
  <c r="JS175" i="2"/>
  <c r="KH175" i="2"/>
  <c r="KV175" i="2"/>
  <c r="LG175" i="2"/>
  <c r="LV175" i="2"/>
  <c r="MJ175" i="2"/>
  <c r="MU175" i="2"/>
  <c r="NJ175" i="2"/>
  <c r="NX175" i="2"/>
  <c r="OI175" i="2"/>
  <c r="OX175" i="2"/>
  <c r="PL175" i="2"/>
  <c r="PW175" i="2"/>
  <c r="QL175" i="2"/>
  <c r="J176" i="2"/>
  <c r="AK176" i="2"/>
  <c r="AN177" i="2"/>
  <c r="AP177" i="2" s="1"/>
  <c r="CM177" i="2"/>
  <c r="GW177" i="2"/>
  <c r="IC177" i="2"/>
  <c r="JQ177" i="2"/>
  <c r="LE177" i="2"/>
  <c r="CP178" i="2"/>
  <c r="O179" i="2"/>
  <c r="BB179" i="2" s="1"/>
  <c r="BK181" i="2"/>
  <c r="BL181" i="2" s="1"/>
  <c r="DI181" i="2"/>
  <c r="DJ181" i="2" s="1"/>
  <c r="DZ181" i="2"/>
  <c r="FN181" i="2"/>
  <c r="FZ181" i="2"/>
  <c r="HR181" i="2"/>
  <c r="IN181" i="2"/>
  <c r="JL181" i="2"/>
  <c r="KF181" i="2"/>
  <c r="LB181" i="2"/>
  <c r="ND181" i="2"/>
  <c r="EC182" i="2"/>
  <c r="ED182" i="2" s="1"/>
  <c r="EW182" i="2"/>
  <c r="EX182" i="2" s="1"/>
  <c r="IX182" i="2"/>
  <c r="KL182" i="2"/>
  <c r="LZ182" i="2"/>
  <c r="NN182" i="2"/>
  <c r="EF183" i="2"/>
  <c r="EE183" i="2" s="1"/>
  <c r="EG183" i="2" s="1"/>
  <c r="GP183" i="2"/>
  <c r="GR183" i="2"/>
  <c r="GQ183" i="2"/>
  <c r="PX183" i="2"/>
  <c r="PW183" i="2"/>
  <c r="PV183" i="2"/>
  <c r="QP183" i="2"/>
  <c r="QR183" i="2"/>
  <c r="QQ183" i="2"/>
  <c r="CP186" i="2"/>
  <c r="CO186" i="2"/>
  <c r="CV186" i="2"/>
  <c r="CN186" i="2"/>
  <c r="CU186" i="2"/>
  <c r="CT186" i="2"/>
  <c r="CS186" i="2"/>
  <c r="CR186" i="2"/>
  <c r="CQ186" i="2"/>
  <c r="MV186" i="2"/>
  <c r="MV184" i="2" s="1"/>
  <c r="MU186" i="2"/>
  <c r="MT186" i="2"/>
  <c r="AO187" i="2"/>
  <c r="HC187" i="2"/>
  <c r="HD187" i="2" s="1"/>
  <c r="BM187" i="2"/>
  <c r="BN187" i="2" s="1"/>
  <c r="NP187" i="2"/>
  <c r="NP184" i="2" s="1"/>
  <c r="NO187" i="2"/>
  <c r="NN187" i="2"/>
  <c r="HC189" i="2"/>
  <c r="HD189" i="2" s="1"/>
  <c r="AO189" i="2"/>
  <c r="BM189" i="2"/>
  <c r="BN189" i="2" s="1"/>
  <c r="CP175" i="2"/>
  <c r="DI175" i="2"/>
  <c r="DJ175" i="2" s="1"/>
  <c r="DR175" i="2"/>
  <c r="EB175" i="2"/>
  <c r="FN175" i="2"/>
  <c r="HV175" i="2"/>
  <c r="IV175" i="2"/>
  <c r="JJ175" i="2"/>
  <c r="KJ175" i="2"/>
  <c r="KX175" i="2"/>
  <c r="LX175" i="2"/>
  <c r="ML175" i="2"/>
  <c r="NL175" i="2"/>
  <c r="NZ175" i="2"/>
  <c r="OZ175" i="2"/>
  <c r="PN175" i="2"/>
  <c r="QN175" i="2"/>
  <c r="FQ176" i="2"/>
  <c r="T177" i="2"/>
  <c r="I178" i="2"/>
  <c r="JR178" i="2" s="1"/>
  <c r="CQ178" i="2"/>
  <c r="EC178" i="2"/>
  <c r="ED178" i="2" s="1"/>
  <c r="AP179" i="2"/>
  <c r="SX179" i="2" s="1"/>
  <c r="UG179" i="2" s="1"/>
  <c r="RB179" i="2"/>
  <c r="RA179" i="2" s="1"/>
  <c r="BA181" i="2"/>
  <c r="GK181" i="2"/>
  <c r="GL181" i="2" s="1"/>
  <c r="HC181" i="2"/>
  <c r="HD181" i="2" s="1"/>
  <c r="HX181" i="2"/>
  <c r="IR181" i="2"/>
  <c r="KH181" i="2"/>
  <c r="LH181" i="2"/>
  <c r="LG181" i="2"/>
  <c r="MD181" i="2"/>
  <c r="NH181" i="2"/>
  <c r="OP181" i="2"/>
  <c r="PR181" i="2"/>
  <c r="FC183" i="2"/>
  <c r="FB183" i="2"/>
  <c r="FD183" i="2"/>
  <c r="FX183" i="2"/>
  <c r="FW183" i="2"/>
  <c r="FV183" i="2"/>
  <c r="OJ183" i="2"/>
  <c r="OI183" i="2"/>
  <c r="OH183" i="2"/>
  <c r="PB183" i="2"/>
  <c r="PD183" i="2"/>
  <c r="PC183" i="2"/>
  <c r="HE185" i="2"/>
  <c r="HF185" i="2" s="1"/>
  <c r="GX185" i="2"/>
  <c r="AO185" i="2"/>
  <c r="HC185" i="2"/>
  <c r="HD185" i="2" s="1"/>
  <c r="BM185" i="2"/>
  <c r="BN185" i="2" s="1"/>
  <c r="SL185" i="2"/>
  <c r="TU185" i="2" s="1"/>
  <c r="IF188" i="2"/>
  <c r="IE188" i="2"/>
  <c r="ID188" i="2"/>
  <c r="IX188" i="2"/>
  <c r="IZ188" i="2"/>
  <c r="IY188" i="2"/>
  <c r="JT188" i="2"/>
  <c r="JS188" i="2"/>
  <c r="JR188" i="2"/>
  <c r="KL188" i="2"/>
  <c r="KN188" i="2"/>
  <c r="KM188" i="2"/>
  <c r="LH188" i="2"/>
  <c r="LG188" i="2"/>
  <c r="LF188" i="2"/>
  <c r="LZ188" i="2"/>
  <c r="MB188" i="2"/>
  <c r="MA188" i="2"/>
  <c r="MV188" i="2"/>
  <c r="MU188" i="2"/>
  <c r="MT188" i="2"/>
  <c r="NN188" i="2"/>
  <c r="NP188" i="2"/>
  <c r="NO188" i="2"/>
  <c r="OJ188" i="2"/>
  <c r="OI188" i="2"/>
  <c r="OH188" i="2"/>
  <c r="PB188" i="2"/>
  <c r="PD188" i="2"/>
  <c r="PC188" i="2"/>
  <c r="PX188" i="2"/>
  <c r="PW188" i="2"/>
  <c r="PV188" i="2"/>
  <c r="QP188" i="2"/>
  <c r="QR188" i="2"/>
  <c r="QQ188" i="2"/>
  <c r="MT173" i="2"/>
  <c r="OH173" i="2"/>
  <c r="PV173" i="2"/>
  <c r="SY174" i="2"/>
  <c r="UH174" i="2" s="1"/>
  <c r="BA175" i="2"/>
  <c r="CH175" i="2"/>
  <c r="CQ175" i="2"/>
  <c r="EC175" i="2"/>
  <c r="ED175" i="2" s="1"/>
  <c r="EL175" i="2"/>
  <c r="HX175" i="2"/>
  <c r="IH175" i="2"/>
  <c r="JL175" i="2"/>
  <c r="JV175" i="2"/>
  <c r="KZ175" i="2"/>
  <c r="LJ175" i="2"/>
  <c r="MN175" i="2"/>
  <c r="MX175" i="2"/>
  <c r="OB175" i="2"/>
  <c r="OL175" i="2"/>
  <c r="PP175" i="2"/>
  <c r="PZ175" i="2"/>
  <c r="GK176" i="2"/>
  <c r="GL176" i="2" s="1"/>
  <c r="BI177" i="2"/>
  <c r="GY177" i="2"/>
  <c r="J178" i="2"/>
  <c r="CR178" i="2"/>
  <c r="EW178" i="2"/>
  <c r="EX178" i="2" s="1"/>
  <c r="LZ178" i="2"/>
  <c r="NN178" i="2"/>
  <c r="QP178" i="2"/>
  <c r="DI179" i="2"/>
  <c r="DJ179" i="2" s="1"/>
  <c r="DL179" i="2" s="1"/>
  <c r="DK179" i="2" s="1"/>
  <c r="O180" i="2"/>
  <c r="MB180" i="2" s="1"/>
  <c r="AX180" i="2"/>
  <c r="ID180" i="2"/>
  <c r="JR180" i="2"/>
  <c r="LF180" i="2"/>
  <c r="MT180" i="2"/>
  <c r="OH180" i="2"/>
  <c r="PV180" i="2"/>
  <c r="PZ181" i="2"/>
  <c r="PP181" i="2"/>
  <c r="OL181" i="2"/>
  <c r="OB181" i="2"/>
  <c r="MX181" i="2"/>
  <c r="MN181" i="2"/>
  <c r="LJ181" i="2"/>
  <c r="KZ181" i="2"/>
  <c r="QN181" i="2"/>
  <c r="PN181" i="2"/>
  <c r="OZ181" i="2"/>
  <c r="NZ181" i="2"/>
  <c r="NL181" i="2"/>
  <c r="ML181" i="2"/>
  <c r="LX181" i="2"/>
  <c r="KX181" i="2"/>
  <c r="KJ181" i="2"/>
  <c r="JJ181" i="2"/>
  <c r="IV181" i="2"/>
  <c r="HV181" i="2"/>
  <c r="DR181" i="2"/>
  <c r="CF181" i="2"/>
  <c r="AZ181" i="2"/>
  <c r="PL181" i="2"/>
  <c r="NX181" i="2"/>
  <c r="MJ181" i="2"/>
  <c r="KV181" i="2"/>
  <c r="JH181" i="2"/>
  <c r="HT181" i="2"/>
  <c r="CX181" i="2"/>
  <c r="CD181" i="2"/>
  <c r="PJ181" i="2"/>
  <c r="NV181" i="2"/>
  <c r="QH181" i="2"/>
  <c r="PT181" i="2"/>
  <c r="OT181" i="2"/>
  <c r="OF181" i="2"/>
  <c r="NF181" i="2"/>
  <c r="MR181" i="2"/>
  <c r="LR181" i="2"/>
  <c r="LD181" i="2"/>
  <c r="KD181" i="2"/>
  <c r="JP181" i="2"/>
  <c r="IP181" i="2"/>
  <c r="IB181" i="2"/>
  <c r="GT181" i="2"/>
  <c r="GZ181" i="2"/>
  <c r="BX181" i="2"/>
  <c r="EC181" i="2"/>
  <c r="ED181" i="2" s="1"/>
  <c r="EF181" i="2" s="1"/>
  <c r="EE181" i="2" s="1"/>
  <c r="EG181" i="2" s="1"/>
  <c r="GD181" i="2"/>
  <c r="IT181" i="2"/>
  <c r="JN181" i="2"/>
  <c r="KK181" i="2"/>
  <c r="LF181" i="2"/>
  <c r="MH181" i="2"/>
  <c r="NM181" i="2"/>
  <c r="NJ181" i="2"/>
  <c r="OR181" i="2"/>
  <c r="PX181" i="2"/>
  <c r="PW181" i="2"/>
  <c r="PV181" i="2"/>
  <c r="RB182" i="2"/>
  <c r="RA182" i="2" s="1"/>
  <c r="MV183" i="2"/>
  <c r="MU183" i="2"/>
  <c r="MT183" i="2"/>
  <c r="NN183" i="2"/>
  <c r="NP183" i="2"/>
  <c r="NO183" i="2"/>
  <c r="KN184" i="2"/>
  <c r="JT186" i="2"/>
  <c r="JT184" i="2" s="1"/>
  <c r="JS186" i="2"/>
  <c r="JR186" i="2"/>
  <c r="GN187" i="2"/>
  <c r="GM187" i="2" s="1"/>
  <c r="GO187" i="2" s="1"/>
  <c r="KN187" i="2"/>
  <c r="KM187" i="2"/>
  <c r="KL187" i="2"/>
  <c r="CU189" i="2"/>
  <c r="CT189" i="2"/>
  <c r="CS189" i="2"/>
  <c r="CR189" i="2"/>
  <c r="CQ189" i="2"/>
  <c r="CP189" i="2"/>
  <c r="CO189" i="2"/>
  <c r="CV189" i="2"/>
  <c r="CN189" i="2"/>
  <c r="MU173" i="2"/>
  <c r="OI173" i="2"/>
  <c r="PW173" i="2"/>
  <c r="AV174" i="2"/>
  <c r="SZ174" i="2"/>
  <c r="UI174" i="2" s="1"/>
  <c r="CR175" i="2"/>
  <c r="FF175" i="2"/>
  <c r="IL175" i="2"/>
  <c r="JZ175" i="2"/>
  <c r="LN175" i="2"/>
  <c r="NB175" i="2"/>
  <c r="OP175" i="2"/>
  <c r="QD175" i="2"/>
  <c r="AN176" i="2"/>
  <c r="BG176" i="2"/>
  <c r="GW176" i="2"/>
  <c r="AL178" i="2"/>
  <c r="BM178" i="2"/>
  <c r="BN178" i="2" s="1"/>
  <c r="CS178" i="2"/>
  <c r="HC178" i="2"/>
  <c r="HD178" i="2" s="1"/>
  <c r="BK179" i="2"/>
  <c r="BL179" i="2" s="1"/>
  <c r="HA179" i="2"/>
  <c r="HB179" i="2" s="1"/>
  <c r="AH180" i="2"/>
  <c r="BI180" i="2"/>
  <c r="BJ180" i="2" s="1"/>
  <c r="GY180" i="2"/>
  <c r="GZ180" i="2" s="1"/>
  <c r="FQ181" i="2"/>
  <c r="GN181" i="2"/>
  <c r="GM181" i="2" s="1"/>
  <c r="GO181" i="2" s="1"/>
  <c r="HZ181" i="2"/>
  <c r="IZ181" i="2"/>
  <c r="LN181" i="2"/>
  <c r="OV181" i="2"/>
  <c r="QD181" i="2"/>
  <c r="RB181" i="2"/>
  <c r="RA181" i="2" s="1"/>
  <c r="DL182" i="2"/>
  <c r="DK182" i="2" s="1"/>
  <c r="FQ182" i="2"/>
  <c r="LH183" i="2"/>
  <c r="LG183" i="2"/>
  <c r="LF183" i="2"/>
  <c r="LZ183" i="2"/>
  <c r="MB183" i="2"/>
  <c r="MA183" i="2"/>
  <c r="FJ184" i="2"/>
  <c r="DY23" i="1" s="1"/>
  <c r="AK186" i="2"/>
  <c r="GY186" i="2"/>
  <c r="GZ186" i="2" s="1"/>
  <c r="BI186" i="2"/>
  <c r="BJ186" i="2" s="1"/>
  <c r="OJ186" i="2"/>
  <c r="OI186" i="2"/>
  <c r="OH186" i="2"/>
  <c r="EZ187" i="2"/>
  <c r="EY187" i="2" s="1"/>
  <c r="FA187" i="2" s="1"/>
  <c r="PD187" i="2"/>
  <c r="PD184" i="2" s="1"/>
  <c r="PC187" i="2"/>
  <c r="PB187" i="2"/>
  <c r="EZ188" i="2"/>
  <c r="EY188" i="2" s="1"/>
  <c r="FA188" i="2" s="1"/>
  <c r="EF189" i="2"/>
  <c r="EE189" i="2" s="1"/>
  <c r="EG189" i="2" s="1"/>
  <c r="TA174" i="2"/>
  <c r="UJ174" i="2" s="1"/>
  <c r="AL175" i="2"/>
  <c r="FZ175" i="2"/>
  <c r="GJ175" i="2"/>
  <c r="HZ175" i="2"/>
  <c r="IN175" i="2"/>
  <c r="JN175" i="2"/>
  <c r="KB175" i="2"/>
  <c r="LB175" i="2"/>
  <c r="LP175" i="2"/>
  <c r="MP175" i="2"/>
  <c r="ND175" i="2"/>
  <c r="OD175" i="2"/>
  <c r="OR175" i="2"/>
  <c r="PR175" i="2"/>
  <c r="QF175" i="2"/>
  <c r="RF175" i="2"/>
  <c r="T176" i="2"/>
  <c r="I177" i="2"/>
  <c r="DX177" i="2" s="1"/>
  <c r="EC177" i="2"/>
  <c r="GK178" i="2"/>
  <c r="GL178" i="2" s="1"/>
  <c r="FF181" i="2"/>
  <c r="IF181" i="2"/>
  <c r="IE181" i="2"/>
  <c r="IX181" i="2"/>
  <c r="LP181" i="2"/>
  <c r="MP181" i="2"/>
  <c r="PD181" i="2"/>
  <c r="QF181" i="2"/>
  <c r="SI181" i="2"/>
  <c r="TR181" i="2" s="1"/>
  <c r="SQ181" i="2"/>
  <c r="TZ181" i="2" s="1"/>
  <c r="CM182" i="2"/>
  <c r="CJ182" i="2"/>
  <c r="EF182" i="2"/>
  <c r="EE182" i="2" s="1"/>
  <c r="EG182" i="2" s="1"/>
  <c r="EZ182" i="2"/>
  <c r="EY182" i="2" s="1"/>
  <c r="FA182" i="2" s="1"/>
  <c r="DP183" i="2"/>
  <c r="DO183" i="2"/>
  <c r="DN183" i="2"/>
  <c r="JT183" i="2"/>
  <c r="JS183" i="2"/>
  <c r="JR183" i="2"/>
  <c r="KL183" i="2"/>
  <c r="KN183" i="2"/>
  <c r="KM183" i="2"/>
  <c r="FL184" i="2"/>
  <c r="EA23" i="1" s="1"/>
  <c r="DZ23" i="1" s="1"/>
  <c r="SO185" i="2"/>
  <c r="TX185" i="2" s="1"/>
  <c r="EZ186" i="2"/>
  <c r="EY186" i="2" s="1"/>
  <c r="FA186" i="2" s="1"/>
  <c r="SL174" i="2"/>
  <c r="TU174" i="2" s="1"/>
  <c r="ST174" i="2"/>
  <c r="UC174" i="2" s="1"/>
  <c r="UP174" i="2" s="1"/>
  <c r="TB174" i="2"/>
  <c r="UK174" i="2" s="1"/>
  <c r="GK175" i="2"/>
  <c r="GL175" i="2" s="1"/>
  <c r="GT175" i="2"/>
  <c r="IB175" i="2"/>
  <c r="IP175" i="2"/>
  <c r="JP175" i="2"/>
  <c r="KD175" i="2"/>
  <c r="LD175" i="2"/>
  <c r="LR175" i="2"/>
  <c r="MR175" i="2"/>
  <c r="NF175" i="2"/>
  <c r="OF175" i="2"/>
  <c r="OT175" i="2"/>
  <c r="PT175" i="2"/>
  <c r="QH175" i="2"/>
  <c r="AP176" i="2"/>
  <c r="SS176" i="2" s="1"/>
  <c r="EW177" i="2"/>
  <c r="IX177" i="2"/>
  <c r="QP177" i="2"/>
  <c r="CU178" i="2"/>
  <c r="FQ179" i="2"/>
  <c r="EC180" i="2"/>
  <c r="ED180" i="2" s="1"/>
  <c r="EF180" i="2" s="1"/>
  <c r="EE180" i="2" s="1"/>
  <c r="EG180" i="2" s="1"/>
  <c r="GH181" i="2"/>
  <c r="ID181" i="2"/>
  <c r="IY181" i="2"/>
  <c r="JV181" i="2"/>
  <c r="KP181" i="2"/>
  <c r="LT181" i="2"/>
  <c r="MV181" i="2"/>
  <c r="MU181" i="2"/>
  <c r="NR181" i="2"/>
  <c r="PB181" i="2"/>
  <c r="QJ181" i="2"/>
  <c r="SJ181" i="2"/>
  <c r="TS181" i="2" s="1"/>
  <c r="SR181" i="2"/>
  <c r="UA181" i="2" s="1"/>
  <c r="BU183" i="2"/>
  <c r="BT183" i="2"/>
  <c r="BV183" i="2"/>
  <c r="GN183" i="2"/>
  <c r="IF183" i="2"/>
  <c r="IE183" i="2"/>
  <c r="ID183" i="2"/>
  <c r="IX183" i="2"/>
  <c r="IZ183" i="2"/>
  <c r="IY183" i="2"/>
  <c r="DJ184" i="2"/>
  <c r="LH186" i="2"/>
  <c r="LH184" i="2" s="1"/>
  <c r="LG186" i="2"/>
  <c r="LF186" i="2"/>
  <c r="DM187" i="2"/>
  <c r="AR187" i="2"/>
  <c r="MB187" i="2"/>
  <c r="MA187" i="2"/>
  <c r="LZ187" i="2"/>
  <c r="AK188" i="2"/>
  <c r="GY188" i="2"/>
  <c r="GZ188" i="2" s="1"/>
  <c r="BI188" i="2"/>
  <c r="BJ188" i="2" s="1"/>
  <c r="EJ188" i="2"/>
  <c r="EI188" i="2"/>
  <c r="EH188" i="2"/>
  <c r="SX189" i="2"/>
  <c r="UG189" i="2" s="1"/>
  <c r="SP189" i="2"/>
  <c r="TY189" i="2" s="1"/>
  <c r="SH189" i="2"/>
  <c r="TQ189" i="2" s="1"/>
  <c r="SW189" i="2"/>
  <c r="UF189" i="2" s="1"/>
  <c r="SO189" i="2"/>
  <c r="TX189" i="2" s="1"/>
  <c r="SG189" i="2"/>
  <c r="TP189" i="2" s="1"/>
  <c r="UN189" i="2" s="1"/>
  <c r="TC189" i="2"/>
  <c r="UL189" i="2" s="1"/>
  <c r="TB189" i="2"/>
  <c r="UK189" i="2" s="1"/>
  <c r="TA189" i="2"/>
  <c r="UJ189" i="2" s="1"/>
  <c r="SY189" i="2"/>
  <c r="UH189" i="2" s="1"/>
  <c r="SZ189" i="2"/>
  <c r="UI189" i="2" s="1"/>
  <c r="SR189" i="2"/>
  <c r="UA189" i="2" s="1"/>
  <c r="SJ189" i="2"/>
  <c r="TS189" i="2" s="1"/>
  <c r="AQ189" i="2"/>
  <c r="HN175" i="2"/>
  <c r="IR175" i="2"/>
  <c r="JB175" i="2"/>
  <c r="KF175" i="2"/>
  <c r="KP175" i="2"/>
  <c r="LT175" i="2"/>
  <c r="MD175" i="2"/>
  <c r="NH175" i="2"/>
  <c r="NR175" i="2"/>
  <c r="OV175" i="2"/>
  <c r="PF175" i="2"/>
  <c r="QJ175" i="2"/>
  <c r="CN178" i="2"/>
  <c r="EV181" i="2"/>
  <c r="IH181" i="2"/>
  <c r="JB181" i="2"/>
  <c r="JZ181" i="2"/>
  <c r="KT181" i="2"/>
  <c r="LY181" i="2"/>
  <c r="LV181" i="2"/>
  <c r="MT181" i="2"/>
  <c r="PC181" i="2"/>
  <c r="QR181" i="2"/>
  <c r="SK181" i="2"/>
  <c r="TT181" i="2" s="1"/>
  <c r="SS181" i="2"/>
  <c r="UB181" i="2" s="1"/>
  <c r="UP181" i="2" s="1"/>
  <c r="AJ182" i="2"/>
  <c r="IC182" i="2"/>
  <c r="HZ182" i="2"/>
  <c r="JQ182" i="2"/>
  <c r="JN182" i="2"/>
  <c r="LE182" i="2"/>
  <c r="LB182" i="2"/>
  <c r="MS182" i="2"/>
  <c r="MP182" i="2"/>
  <c r="OG182" i="2"/>
  <c r="OD182" i="2"/>
  <c r="PU182" i="2"/>
  <c r="PR182" i="2"/>
  <c r="DD184" i="2"/>
  <c r="BS23" i="1" s="1"/>
  <c r="BR23" i="1" s="1"/>
  <c r="IZ184" i="2"/>
  <c r="PX186" i="2"/>
  <c r="PW186" i="2"/>
  <c r="PW184" i="2" s="1"/>
  <c r="PV186" i="2"/>
  <c r="QR187" i="2"/>
  <c r="QR184" i="2" s="1"/>
  <c r="QQ187" i="2"/>
  <c r="QP187" i="2"/>
  <c r="CM188" i="2"/>
  <c r="CJ188" i="2"/>
  <c r="CT183" i="2"/>
  <c r="SN184" i="2"/>
  <c r="TW184" i="2" s="1"/>
  <c r="SV184" i="2"/>
  <c r="UE184" i="2" s="1"/>
  <c r="HR185" i="2"/>
  <c r="ID185" i="2"/>
  <c r="JF185" i="2"/>
  <c r="JF184" i="2" s="1"/>
  <c r="JR185" i="2"/>
  <c r="KT185" i="2"/>
  <c r="LF185" i="2"/>
  <c r="MH185" i="2"/>
  <c r="MT185" i="2"/>
  <c r="NV185" i="2"/>
  <c r="OH185" i="2"/>
  <c r="PJ185" i="2"/>
  <c r="PJ184" i="2" s="1"/>
  <c r="PV185" i="2"/>
  <c r="AL186" i="2"/>
  <c r="DB186" i="2"/>
  <c r="EL186" i="2"/>
  <c r="HX186" i="2"/>
  <c r="IH186" i="2"/>
  <c r="JL186" i="2"/>
  <c r="JV186" i="2"/>
  <c r="KZ186" i="2"/>
  <c r="LJ186" i="2"/>
  <c r="MN186" i="2"/>
  <c r="MX186" i="2"/>
  <c r="OB186" i="2"/>
  <c r="OL186" i="2"/>
  <c r="PP186" i="2"/>
  <c r="PZ186" i="2"/>
  <c r="HC188" i="2"/>
  <c r="HD188" i="2" s="1"/>
  <c r="FL189" i="2"/>
  <c r="GJ189" i="2"/>
  <c r="GJ184" i="2" s="1"/>
  <c r="EY23" i="1" s="1"/>
  <c r="EX23" i="1" s="1"/>
  <c r="HT189" i="2"/>
  <c r="JB189" i="2"/>
  <c r="KV189" i="2"/>
  <c r="MP189" i="2"/>
  <c r="OJ189" i="2"/>
  <c r="OJ184" i="2" s="1"/>
  <c r="PW189" i="2"/>
  <c r="PX190" i="2"/>
  <c r="RB190" i="2"/>
  <c r="RA190" i="2" s="1"/>
  <c r="CS192" i="2"/>
  <c r="CR192" i="2"/>
  <c r="CQ192" i="2"/>
  <c r="CP192" i="2"/>
  <c r="CO192" i="2"/>
  <c r="CV192" i="2"/>
  <c r="CN192" i="2"/>
  <c r="CT192" i="2"/>
  <c r="CS193" i="2"/>
  <c r="CR193" i="2"/>
  <c r="CQ193" i="2"/>
  <c r="CP193" i="2"/>
  <c r="CO193" i="2"/>
  <c r="CV193" i="2"/>
  <c r="CN193" i="2"/>
  <c r="CT193" i="2"/>
  <c r="AT194" i="2"/>
  <c r="BB194" i="2"/>
  <c r="AZ194" i="2"/>
  <c r="GQ194" i="2"/>
  <c r="GP194" i="2"/>
  <c r="GR194" i="2"/>
  <c r="UF217" i="2"/>
  <c r="DN217" i="2"/>
  <c r="DP217" i="2"/>
  <c r="JR217" i="2"/>
  <c r="JT217" i="2"/>
  <c r="PV217" i="2"/>
  <c r="PX217" i="2"/>
  <c r="DN218" i="2"/>
  <c r="GP218" i="2"/>
  <c r="JR218" i="2"/>
  <c r="MT218" i="2"/>
  <c r="PV218" i="2"/>
  <c r="FX219" i="2"/>
  <c r="FV219" i="2"/>
  <c r="MB219" i="2"/>
  <c r="LZ219" i="2"/>
  <c r="CU183" i="2"/>
  <c r="SG184" i="2"/>
  <c r="TP184" i="2" s="1"/>
  <c r="UN184" i="2" s="1"/>
  <c r="SO184" i="2"/>
  <c r="TX184" i="2" s="1"/>
  <c r="SW184" i="2"/>
  <c r="UF184" i="2" s="1"/>
  <c r="ET185" i="2"/>
  <c r="ET184" i="2" s="1"/>
  <c r="DI23" i="1" s="1"/>
  <c r="DH23" i="1" s="1"/>
  <c r="GF185" i="2"/>
  <c r="GY185" i="2"/>
  <c r="GZ185" i="2" s="1"/>
  <c r="HT185" i="2"/>
  <c r="IE185" i="2"/>
  <c r="IT185" i="2"/>
  <c r="JH185" i="2"/>
  <c r="JH184" i="2" s="1"/>
  <c r="JS185" i="2"/>
  <c r="KH185" i="2"/>
  <c r="KV185" i="2"/>
  <c r="KV184" i="2" s="1"/>
  <c r="LG185" i="2"/>
  <c r="LV185" i="2"/>
  <c r="MJ185" i="2"/>
  <c r="MU185" i="2"/>
  <c r="NJ185" i="2"/>
  <c r="NX185" i="2"/>
  <c r="OI185" i="2"/>
  <c r="OX185" i="2"/>
  <c r="PL185" i="2"/>
  <c r="PL184" i="2" s="1"/>
  <c r="QL185" i="2"/>
  <c r="EW186" i="2"/>
  <c r="EX186" i="2" s="1"/>
  <c r="FF186" i="2"/>
  <c r="FP186" i="2"/>
  <c r="FP184" i="2" s="1"/>
  <c r="EE23" i="1" s="1"/>
  <c r="ED23" i="1" s="1"/>
  <c r="IL186" i="2"/>
  <c r="IX186" i="2"/>
  <c r="JZ186" i="2"/>
  <c r="KL186" i="2"/>
  <c r="LN186" i="2"/>
  <c r="LZ186" i="2"/>
  <c r="NB186" i="2"/>
  <c r="NN186" i="2"/>
  <c r="OP186" i="2"/>
  <c r="PB186" i="2"/>
  <c r="QD186" i="2"/>
  <c r="QP186" i="2"/>
  <c r="GY187" i="2"/>
  <c r="GZ187" i="2" s="1"/>
  <c r="GK188" i="2"/>
  <c r="GL188" i="2" s="1"/>
  <c r="GL189" i="2"/>
  <c r="HZ189" i="2"/>
  <c r="JH189" i="2"/>
  <c r="LB189" i="2"/>
  <c r="MV189" i="2"/>
  <c r="OI189" i="2"/>
  <c r="SK189" i="2"/>
  <c r="TT189" i="2" s="1"/>
  <c r="SS189" i="2"/>
  <c r="UB189" i="2" s="1"/>
  <c r="UP189" i="2" s="1"/>
  <c r="FU190" i="2"/>
  <c r="FT190" i="2"/>
  <c r="PD191" i="2"/>
  <c r="PB191" i="2"/>
  <c r="PX191" i="2"/>
  <c r="PW191" i="2"/>
  <c r="PV191" i="2"/>
  <c r="QR191" i="2"/>
  <c r="QP191" i="2"/>
  <c r="CU192" i="2"/>
  <c r="CU193" i="2"/>
  <c r="BA194" i="2"/>
  <c r="UG217" i="2"/>
  <c r="EH217" i="2"/>
  <c r="EJ217" i="2"/>
  <c r="KL217" i="2"/>
  <c r="KN217" i="2"/>
  <c r="QP217" i="2"/>
  <c r="QR217" i="2"/>
  <c r="GR219" i="2"/>
  <c r="GP219" i="2"/>
  <c r="MV219" i="2"/>
  <c r="MT219" i="2"/>
  <c r="AL182" i="2"/>
  <c r="BM182" i="2"/>
  <c r="BN182" i="2" s="1"/>
  <c r="HC182" i="2"/>
  <c r="HD182" i="2" s="1"/>
  <c r="PC182" i="2"/>
  <c r="QQ182" i="2"/>
  <c r="BA183" i="2"/>
  <c r="CN183" i="2"/>
  <c r="CV183" i="2"/>
  <c r="HE183" i="2"/>
  <c r="HF183" i="2" s="1"/>
  <c r="HH183" i="2" s="1"/>
  <c r="HG183" i="2" s="1"/>
  <c r="HI183" i="2" s="1"/>
  <c r="AK185" i="2"/>
  <c r="DR185" i="2"/>
  <c r="HV185" i="2"/>
  <c r="IV185" i="2"/>
  <c r="JJ185" i="2"/>
  <c r="KJ185" i="2"/>
  <c r="KX185" i="2"/>
  <c r="LX185" i="2"/>
  <c r="ML185" i="2"/>
  <c r="NL185" i="2"/>
  <c r="NZ185" i="2"/>
  <c r="OZ185" i="2"/>
  <c r="PN185" i="2"/>
  <c r="QN185" i="2"/>
  <c r="QN184" i="2" s="1"/>
  <c r="AN186" i="2"/>
  <c r="BX186" i="2"/>
  <c r="CJ186" i="2"/>
  <c r="DD186" i="2"/>
  <c r="FZ186" i="2"/>
  <c r="HZ186" i="2"/>
  <c r="IN186" i="2"/>
  <c r="IY186" i="2"/>
  <c r="JN186" i="2"/>
  <c r="KB186" i="2"/>
  <c r="KM186" i="2"/>
  <c r="LB186" i="2"/>
  <c r="LP186" i="2"/>
  <c r="MA186" i="2"/>
  <c r="MP186" i="2"/>
  <c r="ND186" i="2"/>
  <c r="NO186" i="2"/>
  <c r="OD186" i="2"/>
  <c r="OR186" i="2"/>
  <c r="PC186" i="2"/>
  <c r="PR186" i="2"/>
  <c r="QF186" i="2"/>
  <c r="QQ186" i="2"/>
  <c r="AK187" i="2"/>
  <c r="CP187" i="2"/>
  <c r="AH188" i="2"/>
  <c r="CB188" i="2"/>
  <c r="CB184" i="2" s="1"/>
  <c r="AW23" i="1" s="1"/>
  <c r="DF188" i="2"/>
  <c r="DF184" i="2" s="1"/>
  <c r="BU23" i="1" s="1"/>
  <c r="BT23" i="1" s="1"/>
  <c r="AK189" i="2"/>
  <c r="DR189" i="2"/>
  <c r="IF189" i="2"/>
  <c r="IF184" i="2" s="1"/>
  <c r="ID189" i="2"/>
  <c r="JN189" i="2"/>
  <c r="LH189" i="2"/>
  <c r="MU189" i="2"/>
  <c r="SL189" i="2"/>
  <c r="TU189" i="2" s="1"/>
  <c r="ST189" i="2"/>
  <c r="UC189" i="2" s="1"/>
  <c r="EW190" i="2"/>
  <c r="EX190" i="2" s="1"/>
  <c r="EZ190" i="2" s="1"/>
  <c r="EY190" i="2" s="1"/>
  <c r="FA190" i="2" s="1"/>
  <c r="MV190" i="2"/>
  <c r="QR190" i="2"/>
  <c r="EC191" i="2"/>
  <c r="ED191" i="2" s="1"/>
  <c r="EJ194" i="2"/>
  <c r="EH194" i="2"/>
  <c r="FU194" i="2"/>
  <c r="TZ217" i="2"/>
  <c r="TC224" i="2"/>
  <c r="UL217" i="2"/>
  <c r="FB217" i="2"/>
  <c r="FD217" i="2"/>
  <c r="LF217" i="2"/>
  <c r="LH217" i="2"/>
  <c r="EH218" i="2"/>
  <c r="HJ218" i="2"/>
  <c r="KL218" i="2"/>
  <c r="NN218" i="2"/>
  <c r="QP218" i="2"/>
  <c r="AZ219" i="2"/>
  <c r="BB219" i="2"/>
  <c r="HL219" i="2"/>
  <c r="HJ219" i="2"/>
  <c r="NP219" i="2"/>
  <c r="NN219" i="2"/>
  <c r="GK182" i="2"/>
  <c r="GL182" i="2" s="1"/>
  <c r="GN182" i="2" s="1"/>
  <c r="GM182" i="2" s="1"/>
  <c r="GO182" i="2" s="1"/>
  <c r="BB183" i="2"/>
  <c r="CO183" i="2"/>
  <c r="SI183" i="2"/>
  <c r="TR183" i="2" s="1"/>
  <c r="UN183" i="2" s="1"/>
  <c r="SQ183" i="2"/>
  <c r="TZ183" i="2" s="1"/>
  <c r="SY183" i="2"/>
  <c r="UH183" i="2" s="1"/>
  <c r="SI184" i="2"/>
  <c r="TR184" i="2" s="1"/>
  <c r="SY184" i="2"/>
  <c r="UH184" i="2" s="1"/>
  <c r="CH185" i="2"/>
  <c r="CH184" i="2" s="1"/>
  <c r="BC23" i="1" s="1"/>
  <c r="BB23" i="1" s="1"/>
  <c r="DB185" i="2"/>
  <c r="EC185" i="2"/>
  <c r="ED185" i="2" s="1"/>
  <c r="ED184" i="2" s="1"/>
  <c r="EL185" i="2"/>
  <c r="EV185" i="2"/>
  <c r="GH185" i="2"/>
  <c r="GH184" i="2" s="1"/>
  <c r="EW23" i="1" s="1"/>
  <c r="EV23" i="1" s="1"/>
  <c r="HA185" i="2"/>
  <c r="HB185" i="2" s="1"/>
  <c r="HX185" i="2"/>
  <c r="IH185" i="2"/>
  <c r="JL185" i="2"/>
  <c r="JL184" i="2" s="1"/>
  <c r="JV185" i="2"/>
  <c r="JV184" i="2" s="1"/>
  <c r="KZ185" i="2"/>
  <c r="LJ185" i="2"/>
  <c r="MN185" i="2"/>
  <c r="MN184" i="2" s="1"/>
  <c r="MX185" i="2"/>
  <c r="MX184" i="2" s="1"/>
  <c r="OB185" i="2"/>
  <c r="OL185" i="2"/>
  <c r="PP185" i="2"/>
  <c r="PP184" i="2" s="1"/>
  <c r="PZ185" i="2"/>
  <c r="PZ184" i="2" s="1"/>
  <c r="DX186" i="2"/>
  <c r="EF186" i="2" s="1"/>
  <c r="EE186" i="2" s="1"/>
  <c r="EG186" i="2" s="1"/>
  <c r="FJ186" i="2"/>
  <c r="GK186" i="2"/>
  <c r="GL186" i="2" s="1"/>
  <c r="GL184" i="2" s="1"/>
  <c r="GT186" i="2"/>
  <c r="IB186" i="2"/>
  <c r="IP186" i="2"/>
  <c r="JP186" i="2"/>
  <c r="KD186" i="2"/>
  <c r="LD186" i="2"/>
  <c r="LR186" i="2"/>
  <c r="MR186" i="2"/>
  <c r="NF186" i="2"/>
  <c r="OF186" i="2"/>
  <c r="OT186" i="2"/>
  <c r="PT186" i="2"/>
  <c r="QH186" i="2"/>
  <c r="CQ187" i="2"/>
  <c r="EC187" i="2"/>
  <c r="ED187" i="2" s="1"/>
  <c r="EF187" i="2" s="1"/>
  <c r="EE187" i="2" s="1"/>
  <c r="EG187" i="2" s="1"/>
  <c r="HA187" i="2"/>
  <c r="HB187" i="2" s="1"/>
  <c r="QT189" i="2"/>
  <c r="QJ189" i="2"/>
  <c r="PF189" i="2"/>
  <c r="OV189" i="2"/>
  <c r="NR189" i="2"/>
  <c r="NH189" i="2"/>
  <c r="MD189" i="2"/>
  <c r="LT189" i="2"/>
  <c r="KP189" i="2"/>
  <c r="KF189" i="2"/>
  <c r="QH189" i="2"/>
  <c r="PT189" i="2"/>
  <c r="OT189" i="2"/>
  <c r="OF189" i="2"/>
  <c r="NF189" i="2"/>
  <c r="MR189" i="2"/>
  <c r="LR189" i="2"/>
  <c r="LD189" i="2"/>
  <c r="KD189" i="2"/>
  <c r="JP189" i="2"/>
  <c r="IP189" i="2"/>
  <c r="IB189" i="2"/>
  <c r="GT189" i="2"/>
  <c r="QF189" i="2"/>
  <c r="OR189" i="2"/>
  <c r="ND189" i="2"/>
  <c r="LP189" i="2"/>
  <c r="KB189" i="2"/>
  <c r="IN189" i="2"/>
  <c r="FZ189" i="2"/>
  <c r="QD189" i="2"/>
  <c r="OP189" i="2"/>
  <c r="NB189" i="2"/>
  <c r="LN189" i="2"/>
  <c r="JZ189" i="2"/>
  <c r="IL189" i="2"/>
  <c r="PZ189" i="2"/>
  <c r="PP189" i="2"/>
  <c r="OL189" i="2"/>
  <c r="OB189" i="2"/>
  <c r="MX189" i="2"/>
  <c r="MN189" i="2"/>
  <c r="LJ189" i="2"/>
  <c r="KZ189" i="2"/>
  <c r="JV189" i="2"/>
  <c r="JL189" i="2"/>
  <c r="IH189" i="2"/>
  <c r="HX189" i="2"/>
  <c r="QN189" i="2"/>
  <c r="PN189" i="2"/>
  <c r="OZ189" i="2"/>
  <c r="NZ189" i="2"/>
  <c r="NL189" i="2"/>
  <c r="ML189" i="2"/>
  <c r="LX189" i="2"/>
  <c r="KX189" i="2"/>
  <c r="KJ189" i="2"/>
  <c r="JJ189" i="2"/>
  <c r="IV189" i="2"/>
  <c r="HV189" i="2"/>
  <c r="PJ189" i="2"/>
  <c r="NV189" i="2"/>
  <c r="MH189" i="2"/>
  <c r="KT189" i="2"/>
  <c r="JF189" i="2"/>
  <c r="HR189" i="2"/>
  <c r="HB189" i="2"/>
  <c r="DB189" i="2"/>
  <c r="DL189" i="2" s="1"/>
  <c r="DK189" i="2" s="1"/>
  <c r="EC189" i="2"/>
  <c r="ED189" i="2" s="1"/>
  <c r="EL189" i="2"/>
  <c r="EV189" i="2"/>
  <c r="GW189" i="2"/>
  <c r="IE189" i="2"/>
  <c r="JT189" i="2"/>
  <c r="JR189" i="2"/>
  <c r="OX189" i="2"/>
  <c r="QQ189" i="2"/>
  <c r="SM189" i="2"/>
  <c r="TV189" i="2" s="1"/>
  <c r="SU189" i="2"/>
  <c r="UD189" i="2" s="1"/>
  <c r="UR189" i="2" s="1"/>
  <c r="IZ190" i="2"/>
  <c r="EF191" i="2"/>
  <c r="EE191" i="2" s="1"/>
  <c r="EG191" i="2" s="1"/>
  <c r="PC191" i="2"/>
  <c r="QQ191" i="2"/>
  <c r="DP194" i="2"/>
  <c r="EI194" i="2"/>
  <c r="HH194" i="2"/>
  <c r="HG194" i="2" s="1"/>
  <c r="HI194" i="2" s="1"/>
  <c r="KM194" i="2"/>
  <c r="KL194" i="2"/>
  <c r="KN194" i="2"/>
  <c r="MA194" i="2"/>
  <c r="LZ194" i="2"/>
  <c r="MB194" i="2"/>
  <c r="NO194" i="2"/>
  <c r="NN194" i="2"/>
  <c r="NP194" i="2"/>
  <c r="PC194" i="2"/>
  <c r="PB194" i="2"/>
  <c r="PD194" i="2"/>
  <c r="QQ194" i="2"/>
  <c r="QP194" i="2"/>
  <c r="QR194" i="2"/>
  <c r="UA217" i="2"/>
  <c r="BB217" i="2"/>
  <c r="FV217" i="2"/>
  <c r="FX217" i="2"/>
  <c r="LZ217" i="2"/>
  <c r="MB217" i="2"/>
  <c r="BT219" i="2"/>
  <c r="BV219" i="2"/>
  <c r="IF219" i="2"/>
  <c r="ID219" i="2"/>
  <c r="OJ219" i="2"/>
  <c r="OH219" i="2"/>
  <c r="AQ183" i="2"/>
  <c r="CP183" i="2"/>
  <c r="GL183" i="2"/>
  <c r="IT183" i="2"/>
  <c r="KH183" i="2"/>
  <c r="LV183" i="2"/>
  <c r="NJ183" i="2"/>
  <c r="OX183" i="2"/>
  <c r="QL183" i="2"/>
  <c r="SZ183" i="2"/>
  <c r="UI183" i="2" s="1"/>
  <c r="AV184" i="2"/>
  <c r="SZ184" i="2"/>
  <c r="UI184" i="2" s="1"/>
  <c r="EW185" i="2"/>
  <c r="EX185" i="2" s="1"/>
  <c r="FF185" i="2"/>
  <c r="FF184" i="2" s="1"/>
  <c r="DS23" i="1" s="1"/>
  <c r="DR23" i="1" s="1"/>
  <c r="IL185" i="2"/>
  <c r="IX185" i="2"/>
  <c r="IX184" i="2" s="1"/>
  <c r="JZ185" i="2"/>
  <c r="KL185" i="2"/>
  <c r="LN185" i="2"/>
  <c r="LZ185" i="2"/>
  <c r="NB185" i="2"/>
  <c r="NB184" i="2" s="1"/>
  <c r="NN185" i="2"/>
  <c r="OP185" i="2"/>
  <c r="OP184" i="2" s="1"/>
  <c r="PB185" i="2"/>
  <c r="PB184" i="2" s="1"/>
  <c r="QD185" i="2"/>
  <c r="QP185" i="2"/>
  <c r="AH186" i="2"/>
  <c r="HN186" i="2"/>
  <c r="IR186" i="2"/>
  <c r="JB186" i="2"/>
  <c r="KF186" i="2"/>
  <c r="KP186" i="2"/>
  <c r="LT186" i="2"/>
  <c r="MD186" i="2"/>
  <c r="NH186" i="2"/>
  <c r="NR186" i="2"/>
  <c r="OV186" i="2"/>
  <c r="PF186" i="2"/>
  <c r="QJ186" i="2"/>
  <c r="QT186" i="2"/>
  <c r="QT184" i="2" s="1"/>
  <c r="CR187" i="2"/>
  <c r="EW187" i="2"/>
  <c r="EX187" i="2" s="1"/>
  <c r="RB188" i="2"/>
  <c r="RA188" i="2" s="1"/>
  <c r="EW189" i="2"/>
  <c r="EX189" i="2" s="1"/>
  <c r="FF189" i="2"/>
  <c r="FP189" i="2"/>
  <c r="GD189" i="2"/>
  <c r="GY189" i="2"/>
  <c r="GZ189" i="2" s="1"/>
  <c r="IR189" i="2"/>
  <c r="JS189" i="2"/>
  <c r="NJ189" i="2"/>
  <c r="PC189" i="2"/>
  <c r="RA189" i="2"/>
  <c r="SN189" i="2"/>
  <c r="TW189" i="2" s="1"/>
  <c r="SV189" i="2"/>
  <c r="UE189" i="2" s="1"/>
  <c r="CI190" i="2"/>
  <c r="CB190" i="2"/>
  <c r="DI190" i="2"/>
  <c r="DJ190" i="2" s="1"/>
  <c r="JT190" i="2"/>
  <c r="NP190" i="2"/>
  <c r="HA191" i="2"/>
  <c r="HB191" i="2" s="1"/>
  <c r="BK191" i="2"/>
  <c r="BL191" i="2" s="1"/>
  <c r="AM191" i="2"/>
  <c r="GY191" i="2"/>
  <c r="GZ191" i="2" s="1"/>
  <c r="BI191" i="2"/>
  <c r="BJ191" i="2" s="1"/>
  <c r="AK191" i="2"/>
  <c r="EZ191" i="2"/>
  <c r="EY191" i="2" s="1"/>
  <c r="FA191" i="2" s="1"/>
  <c r="BR194" i="2"/>
  <c r="BQ194" i="2" s="1"/>
  <c r="BS194" i="2" s="1"/>
  <c r="IY194" i="2"/>
  <c r="IX194" i="2"/>
  <c r="IZ194" i="2"/>
  <c r="BP217" i="2"/>
  <c r="GP217" i="2"/>
  <c r="GR217" i="2"/>
  <c r="MT217" i="2"/>
  <c r="MV217" i="2"/>
  <c r="UB217" i="2"/>
  <c r="UP217" i="2" s="1"/>
  <c r="FB218" i="2"/>
  <c r="ID218" i="2"/>
  <c r="LF218" i="2"/>
  <c r="OH218" i="2"/>
  <c r="CV219" i="2"/>
  <c r="CN219" i="2"/>
  <c r="IZ219" i="2"/>
  <c r="IX219" i="2"/>
  <c r="PD219" i="2"/>
  <c r="PB219" i="2"/>
  <c r="OX181" i="2"/>
  <c r="QL181" i="2"/>
  <c r="AX182" i="2"/>
  <c r="CQ183" i="2"/>
  <c r="TA183" i="2"/>
  <c r="UJ183" i="2" s="1"/>
  <c r="TA184" i="2"/>
  <c r="UJ184" i="2" s="1"/>
  <c r="BG185" i="2"/>
  <c r="BX185" i="2"/>
  <c r="BX184" i="2" s="1"/>
  <c r="AQ23" i="1" s="1"/>
  <c r="AP23" i="1" s="1"/>
  <c r="FQ185" i="2"/>
  <c r="FZ185" i="2"/>
  <c r="FZ184" i="2" s="1"/>
  <c r="EM23" i="1" s="1"/>
  <c r="EL23" i="1" s="1"/>
  <c r="HZ185" i="2"/>
  <c r="IN185" i="2"/>
  <c r="IN184" i="2" s="1"/>
  <c r="IY185" i="2"/>
  <c r="JN185" i="2"/>
  <c r="JN184" i="2" s="1"/>
  <c r="KB185" i="2"/>
  <c r="KM185" i="2"/>
  <c r="LB185" i="2"/>
  <c r="LB184" i="2" s="1"/>
  <c r="LP185" i="2"/>
  <c r="LP184" i="2" s="1"/>
  <c r="MA185" i="2"/>
  <c r="MP185" i="2"/>
  <c r="MP184" i="2" s="1"/>
  <c r="ND185" i="2"/>
  <c r="NO185" i="2"/>
  <c r="OD185" i="2"/>
  <c r="OD184" i="2" s="1"/>
  <c r="OR185" i="2"/>
  <c r="PC185" i="2"/>
  <c r="PR185" i="2"/>
  <c r="PR184" i="2" s="1"/>
  <c r="QF185" i="2"/>
  <c r="QQ185" i="2"/>
  <c r="QQ184" i="2" s="1"/>
  <c r="CD186" i="2"/>
  <c r="HR186" i="2"/>
  <c r="JF186" i="2"/>
  <c r="KT186" i="2"/>
  <c r="MH186" i="2"/>
  <c r="NV186" i="2"/>
  <c r="PJ186" i="2"/>
  <c r="BG187" i="2"/>
  <c r="CS187" i="2"/>
  <c r="FQ187" i="2"/>
  <c r="DI188" i="2"/>
  <c r="DJ188" i="2" s="1"/>
  <c r="DL188" i="2" s="1"/>
  <c r="DK188" i="2" s="1"/>
  <c r="BG189" i="2"/>
  <c r="BX189" i="2"/>
  <c r="CJ189" i="2"/>
  <c r="FQ189" i="2"/>
  <c r="LV189" i="2"/>
  <c r="NO189" i="2"/>
  <c r="PL189" i="2"/>
  <c r="GK190" i="2"/>
  <c r="GL190" i="2" s="1"/>
  <c r="GN190" i="2" s="1"/>
  <c r="GM190" i="2" s="1"/>
  <c r="GO190" i="2" s="1"/>
  <c r="OJ190" i="2"/>
  <c r="RB191" i="2"/>
  <c r="RA191" i="2" s="1"/>
  <c r="JT194" i="2"/>
  <c r="JS194" i="2"/>
  <c r="JR194" i="2"/>
  <c r="LH194" i="2"/>
  <c r="LG194" i="2"/>
  <c r="LF194" i="2"/>
  <c r="MV194" i="2"/>
  <c r="MU194" i="2"/>
  <c r="MT194" i="2"/>
  <c r="OJ194" i="2"/>
  <c r="OI194" i="2"/>
  <c r="OH194" i="2"/>
  <c r="PX194" i="2"/>
  <c r="PW194" i="2"/>
  <c r="PV194" i="2"/>
  <c r="BV217" i="2"/>
  <c r="HJ217" i="2"/>
  <c r="HL217" i="2"/>
  <c r="NN217" i="2"/>
  <c r="NP217" i="2"/>
  <c r="UC217" i="2"/>
  <c r="DP219" i="2"/>
  <c r="DN219" i="2"/>
  <c r="JT219" i="2"/>
  <c r="JR219" i="2"/>
  <c r="PX219" i="2"/>
  <c r="PV219" i="2"/>
  <c r="AH182" i="2"/>
  <c r="CR183" i="2"/>
  <c r="TB183" i="2"/>
  <c r="UK183" i="2" s="1"/>
  <c r="TB184" i="2"/>
  <c r="UK184" i="2" s="1"/>
  <c r="CL185" i="2"/>
  <c r="CL184" i="2" s="1"/>
  <c r="GT185" i="2"/>
  <c r="IB185" i="2"/>
  <c r="IP185" i="2"/>
  <c r="IP184" i="2" s="1"/>
  <c r="JP185" i="2"/>
  <c r="KD185" i="2"/>
  <c r="LD185" i="2"/>
  <c r="LD184" i="2" s="1"/>
  <c r="LR185" i="2"/>
  <c r="LR184" i="2" s="1"/>
  <c r="MR185" i="2"/>
  <c r="MR184" i="2" s="1"/>
  <c r="NF185" i="2"/>
  <c r="OF185" i="2"/>
  <c r="OT185" i="2"/>
  <c r="OT184" i="2" s="1"/>
  <c r="PT185" i="2"/>
  <c r="QH185" i="2"/>
  <c r="CF186" i="2"/>
  <c r="CF184" i="2" s="1"/>
  <c r="BA23" i="1" s="1"/>
  <c r="AZ23" i="1" s="1"/>
  <c r="CX186" i="2"/>
  <c r="CX184" i="2" s="1"/>
  <c r="BK23" i="1" s="1"/>
  <c r="BJ23" i="1" s="1"/>
  <c r="HT186" i="2"/>
  <c r="IT186" i="2"/>
  <c r="JH186" i="2"/>
  <c r="KH186" i="2"/>
  <c r="KV186" i="2"/>
  <c r="LV186" i="2"/>
  <c r="MJ186" i="2"/>
  <c r="NJ186" i="2"/>
  <c r="NX186" i="2"/>
  <c r="OX186" i="2"/>
  <c r="PL186" i="2"/>
  <c r="QL186" i="2"/>
  <c r="CT187" i="2"/>
  <c r="QR189" i="2"/>
  <c r="PD189" i="2"/>
  <c r="NP189" i="2"/>
  <c r="MB189" i="2"/>
  <c r="MB184" i="2" s="1"/>
  <c r="KN189" i="2"/>
  <c r="IZ189" i="2"/>
  <c r="CL189" i="2"/>
  <c r="FJ189" i="2"/>
  <c r="GF189" i="2"/>
  <c r="IT189" i="2"/>
  <c r="KH189" i="2"/>
  <c r="MA189" i="2"/>
  <c r="NX189" i="2"/>
  <c r="PR189" i="2"/>
  <c r="AK190" i="2"/>
  <c r="GY190" i="2"/>
  <c r="GZ190" i="2" s="1"/>
  <c r="BI190" i="2"/>
  <c r="BJ190" i="2" s="1"/>
  <c r="FR190" i="2"/>
  <c r="KN190" i="2"/>
  <c r="CQ191" i="2"/>
  <c r="CP191" i="2"/>
  <c r="CO191" i="2"/>
  <c r="CV191" i="2"/>
  <c r="CN191" i="2"/>
  <c r="CU191" i="2"/>
  <c r="CT191" i="2"/>
  <c r="CR191" i="2"/>
  <c r="CT194" i="2"/>
  <c r="CS194" i="2"/>
  <c r="CR194" i="2"/>
  <c r="CQ194" i="2"/>
  <c r="CP194" i="2"/>
  <c r="CO194" i="2"/>
  <c r="CU194" i="2"/>
  <c r="EZ194" i="2"/>
  <c r="EY194" i="2" s="1"/>
  <c r="FA194" i="2" s="1"/>
  <c r="IF194" i="2"/>
  <c r="IE194" i="2"/>
  <c r="ID194" i="2"/>
  <c r="UD217" i="2"/>
  <c r="CJ217" i="2"/>
  <c r="ID217" i="2"/>
  <c r="IF217" i="2"/>
  <c r="OH217" i="2"/>
  <c r="OJ217" i="2"/>
  <c r="FV218" i="2"/>
  <c r="IX218" i="2"/>
  <c r="LZ218" i="2"/>
  <c r="PB218" i="2"/>
  <c r="EJ219" i="2"/>
  <c r="EH219" i="2"/>
  <c r="KN219" i="2"/>
  <c r="KL219" i="2"/>
  <c r="QR219" i="2"/>
  <c r="QP219" i="2"/>
  <c r="AP185" i="2"/>
  <c r="SK185" i="2" s="1"/>
  <c r="TT185" i="2" s="1"/>
  <c r="ER185" i="2"/>
  <c r="GD185" i="2"/>
  <c r="HN185" i="2"/>
  <c r="IR185" i="2"/>
  <c r="IR184" i="2" s="1"/>
  <c r="JB185" i="2"/>
  <c r="JB184" i="2" s="1"/>
  <c r="KF185" i="2"/>
  <c r="KP185" i="2"/>
  <c r="LT185" i="2"/>
  <c r="LT184" i="2" s="1"/>
  <c r="MD185" i="2"/>
  <c r="NH185" i="2"/>
  <c r="NR185" i="2"/>
  <c r="NR184" i="2" s="1"/>
  <c r="OV185" i="2"/>
  <c r="PF185" i="2"/>
  <c r="PF184" i="2" s="1"/>
  <c r="QJ185" i="2"/>
  <c r="DR186" i="2"/>
  <c r="EB186" i="2"/>
  <c r="EB184" i="2" s="1"/>
  <c r="CQ23" i="1" s="1"/>
  <c r="CP23" i="1" s="1"/>
  <c r="FN186" i="2"/>
  <c r="FN184" i="2" s="1"/>
  <c r="EC23" i="1" s="1"/>
  <c r="EB23" i="1" s="1"/>
  <c r="HV186" i="2"/>
  <c r="IV186" i="2"/>
  <c r="JJ186" i="2"/>
  <c r="KJ186" i="2"/>
  <c r="KX186" i="2"/>
  <c r="LX186" i="2"/>
  <c r="ML186" i="2"/>
  <c r="NL186" i="2"/>
  <c r="NZ186" i="2"/>
  <c r="OZ186" i="2"/>
  <c r="PN186" i="2"/>
  <c r="AP187" i="2"/>
  <c r="SK187" i="2" s="1"/>
  <c r="TT187" i="2" s="1"/>
  <c r="ER189" i="2"/>
  <c r="GH189" i="2"/>
  <c r="HN189" i="2"/>
  <c r="IY189" i="2"/>
  <c r="KM189" i="2"/>
  <c r="MJ189" i="2"/>
  <c r="OD189" i="2"/>
  <c r="PX189" i="2"/>
  <c r="PX184" i="2" s="1"/>
  <c r="SI189" i="2"/>
  <c r="TR189" i="2" s="1"/>
  <c r="SQ189" i="2"/>
  <c r="TZ189" i="2" s="1"/>
  <c r="AL190" i="2"/>
  <c r="DF190" i="2"/>
  <c r="LH190" i="2"/>
  <c r="FQ191" i="2"/>
  <c r="IF191" i="2"/>
  <c r="IE191" i="2"/>
  <c r="ID191" i="2"/>
  <c r="IZ191" i="2"/>
  <c r="IX191" i="2"/>
  <c r="JT191" i="2"/>
  <c r="JS191" i="2"/>
  <c r="JR191" i="2"/>
  <c r="KN191" i="2"/>
  <c r="KL191" i="2"/>
  <c r="LH191" i="2"/>
  <c r="LG191" i="2"/>
  <c r="LF191" i="2"/>
  <c r="MB191" i="2"/>
  <c r="LZ191" i="2"/>
  <c r="MV191" i="2"/>
  <c r="MU191" i="2"/>
  <c r="MT191" i="2"/>
  <c r="NP191" i="2"/>
  <c r="NN191" i="2"/>
  <c r="RB194" i="2"/>
  <c r="RA194" i="2" s="1"/>
  <c r="UE217" i="2"/>
  <c r="IX217" i="2"/>
  <c r="IZ217" i="2"/>
  <c r="PB217" i="2"/>
  <c r="PD217" i="2"/>
  <c r="SG218" i="2"/>
  <c r="TP218" i="2" s="1"/>
  <c r="UN218" i="2" s="1"/>
  <c r="RB218" i="2"/>
  <c r="RA218" i="2" s="1"/>
  <c r="SG219" i="2"/>
  <c r="TP219" i="2" s="1"/>
  <c r="FD219" i="2"/>
  <c r="FB219" i="2"/>
  <c r="LH219" i="2"/>
  <c r="LF219" i="2"/>
  <c r="LF189" i="2"/>
  <c r="MT189" i="2"/>
  <c r="OH189" i="2"/>
  <c r="PV189" i="2"/>
  <c r="AN190" i="2"/>
  <c r="BG190" i="2"/>
  <c r="DD190" i="2"/>
  <c r="DL190" i="2" s="1"/>
  <c r="DK190" i="2" s="1"/>
  <c r="EP190" i="2"/>
  <c r="EP184" i="2" s="1"/>
  <c r="DE23" i="1" s="1"/>
  <c r="IY190" i="2"/>
  <c r="KM190" i="2"/>
  <c r="MA190" i="2"/>
  <c r="NO190" i="2"/>
  <c r="PC190" i="2"/>
  <c r="QQ190" i="2"/>
  <c r="DV191" i="2"/>
  <c r="DV184" i="2" s="1"/>
  <c r="CK23" i="1" s="1"/>
  <c r="CL192" i="2"/>
  <c r="CL193" i="2"/>
  <c r="SG194" i="2"/>
  <c r="TP194" i="2" s="1"/>
  <c r="UN194" i="2" s="1"/>
  <c r="SO194" i="2"/>
  <c r="TX194" i="2" s="1"/>
  <c r="SW194" i="2"/>
  <c r="UF194" i="2" s="1"/>
  <c r="SO217" i="2"/>
  <c r="SP218" i="2"/>
  <c r="TY218" i="2" s="1"/>
  <c r="SY219" i="2"/>
  <c r="UH219" i="2" s="1"/>
  <c r="IT221" i="2"/>
  <c r="KN221" i="2"/>
  <c r="OX221" i="2"/>
  <c r="QR221" i="2"/>
  <c r="H202" i="4"/>
  <c r="J132" i="2" s="1"/>
  <c r="AI35" i="9"/>
  <c r="AK52" i="9"/>
  <c r="AK60" i="9"/>
  <c r="DJ221" i="2"/>
  <c r="GL221" i="2"/>
  <c r="LB221" i="2"/>
  <c r="MV221" i="2"/>
  <c r="AK90" i="9"/>
  <c r="GW190" i="2"/>
  <c r="GK191" i="2"/>
  <c r="GL191" i="2" s="1"/>
  <c r="GN191" i="2" s="1"/>
  <c r="GM191" i="2" s="1"/>
  <c r="GO191" i="2" s="1"/>
  <c r="CD192" i="2"/>
  <c r="CD193" i="2"/>
  <c r="SY194" i="2"/>
  <c r="UH194" i="2" s="1"/>
  <c r="SY217" i="2"/>
  <c r="TY217" i="2"/>
  <c r="SZ218" i="2"/>
  <c r="UI218" i="2" s="1"/>
  <c r="DJ219" i="2"/>
  <c r="ED219" i="2"/>
  <c r="EX219" i="2"/>
  <c r="FR219" i="2"/>
  <c r="GL219" i="2"/>
  <c r="HF219" i="2"/>
  <c r="HZ219" i="2"/>
  <c r="IT219" i="2"/>
  <c r="JN219" i="2"/>
  <c r="KH219" i="2"/>
  <c r="LB219" i="2"/>
  <c r="LV219" i="2"/>
  <c r="MP219" i="2"/>
  <c r="NJ219" i="2"/>
  <c r="OD219" i="2"/>
  <c r="OX219" i="2"/>
  <c r="PR219" i="2"/>
  <c r="QL219" i="2"/>
  <c r="TA219" i="2"/>
  <c r="UJ219" i="2" s="1"/>
  <c r="SZ220" i="2"/>
  <c r="UI220" i="2" s="1"/>
  <c r="TC220" i="2"/>
  <c r="UL220" i="2" s="1"/>
  <c r="SY220" i="2"/>
  <c r="UH220" i="2" s="1"/>
  <c r="SV221" i="2"/>
  <c r="UE221" i="2" s="1"/>
  <c r="IZ221" i="2"/>
  <c r="NJ221" i="2"/>
  <c r="PD221" i="2"/>
  <c r="ID190" i="2"/>
  <c r="JR190" i="2"/>
  <c r="LF190" i="2"/>
  <c r="MT190" i="2"/>
  <c r="OH190" i="2"/>
  <c r="PV190" i="2"/>
  <c r="AN191" i="2"/>
  <c r="CF192" i="2"/>
  <c r="CF193" i="2"/>
  <c r="AQ194" i="2"/>
  <c r="DN194" i="2"/>
  <c r="GL194" i="2"/>
  <c r="GN194" i="2" s="1"/>
  <c r="IT194" i="2"/>
  <c r="KH194" i="2"/>
  <c r="LV194" i="2"/>
  <c r="NJ194" i="2"/>
  <c r="OX194" i="2"/>
  <c r="QL194" i="2"/>
  <c r="SZ194" i="2"/>
  <c r="UI194" i="2" s="1"/>
  <c r="SZ217" i="2"/>
  <c r="TA218" i="2"/>
  <c r="UJ218" i="2" s="1"/>
  <c r="TB219" i="2"/>
  <c r="UK219" i="2" s="1"/>
  <c r="SP220" i="2"/>
  <c r="TY220" i="2" s="1"/>
  <c r="TA220" i="2"/>
  <c r="UJ220" i="2" s="1"/>
  <c r="ED221" i="2"/>
  <c r="HF221" i="2"/>
  <c r="JN221" i="2"/>
  <c r="LH221" i="2"/>
  <c r="PR221" i="2"/>
  <c r="SP221" i="2"/>
  <c r="TY221" i="2" s="1"/>
  <c r="N68" i="5"/>
  <c r="AG35" i="9"/>
  <c r="AI75" i="9"/>
  <c r="IX189" i="2"/>
  <c r="KL189" i="2"/>
  <c r="LZ189" i="2"/>
  <c r="NN189" i="2"/>
  <c r="PB189" i="2"/>
  <c r="QP189" i="2"/>
  <c r="IE190" i="2"/>
  <c r="JS190" i="2"/>
  <c r="LG190" i="2"/>
  <c r="MU190" i="2"/>
  <c r="OI190" i="2"/>
  <c r="PW190" i="2"/>
  <c r="DO194" i="2"/>
  <c r="TA194" i="2"/>
  <c r="UJ194" i="2" s="1"/>
  <c r="DJ217" i="2"/>
  <c r="ED217" i="2"/>
  <c r="EX217" i="2"/>
  <c r="FR217" i="2"/>
  <c r="GL217" i="2"/>
  <c r="HF217" i="2"/>
  <c r="HZ217" i="2"/>
  <c r="IT217" i="2"/>
  <c r="JN217" i="2"/>
  <c r="KH217" i="2"/>
  <c r="LB217" i="2"/>
  <c r="LV217" i="2"/>
  <c r="MP217" i="2"/>
  <c r="NJ217" i="2"/>
  <c r="OD217" i="2"/>
  <c r="OX217" i="2"/>
  <c r="PR217" i="2"/>
  <c r="QL217" i="2"/>
  <c r="TA217" i="2"/>
  <c r="TB218" i="2"/>
  <c r="UK218" i="2" s="1"/>
  <c r="AQ219" i="2"/>
  <c r="BP219" i="2"/>
  <c r="CJ219" i="2"/>
  <c r="TC219" i="2"/>
  <c r="UL219" i="2" s="1"/>
  <c r="DN220" i="2"/>
  <c r="EH220" i="2"/>
  <c r="FB220" i="2"/>
  <c r="FV220" i="2"/>
  <c r="GP220" i="2"/>
  <c r="HJ220" i="2"/>
  <c r="ID220" i="2"/>
  <c r="IX220" i="2"/>
  <c r="JR220" i="2"/>
  <c r="KL220" i="2"/>
  <c r="LF220" i="2"/>
  <c r="LZ220" i="2"/>
  <c r="MT220" i="2"/>
  <c r="NN220" i="2"/>
  <c r="OH220" i="2"/>
  <c r="PB220" i="2"/>
  <c r="PV220" i="2"/>
  <c r="QP220" i="2"/>
  <c r="TB220" i="2"/>
  <c r="UK220" i="2" s="1"/>
  <c r="LV221" i="2"/>
  <c r="NP221" i="2"/>
  <c r="SX221" i="2"/>
  <c r="UG221" i="2" s="1"/>
  <c r="H248" i="4"/>
  <c r="J105" i="2" s="1"/>
  <c r="H252" i="4"/>
  <c r="J108" i="2" s="1"/>
  <c r="AH191" i="2"/>
  <c r="IT191" i="2"/>
  <c r="KH191" i="2"/>
  <c r="LV191" i="2"/>
  <c r="NJ191" i="2"/>
  <c r="OX191" i="2"/>
  <c r="QL191" i="2"/>
  <c r="CH192" i="2"/>
  <c r="CH193" i="2"/>
  <c r="AS194" i="2"/>
  <c r="TB194" i="2"/>
  <c r="UK194" i="2" s="1"/>
  <c r="TB217" i="2"/>
  <c r="TA221" i="2"/>
  <c r="UJ221" i="2" s="1"/>
  <c r="SZ221" i="2"/>
  <c r="UI221" i="2" s="1"/>
  <c r="SY221" i="2"/>
  <c r="UH221" i="2" s="1"/>
  <c r="SO221" i="2"/>
  <c r="TX221" i="2" s="1"/>
  <c r="AV221" i="2"/>
  <c r="TC221" i="2"/>
  <c r="UL221" i="2" s="1"/>
  <c r="AQ221" i="2"/>
  <c r="EX221" i="2"/>
  <c r="HZ221" i="2"/>
  <c r="JT221" i="2"/>
  <c r="OD221" i="2"/>
  <c r="PX221" i="2"/>
  <c r="H290" i="4"/>
  <c r="J115" i="2" s="1"/>
  <c r="H326" i="4"/>
  <c r="J162" i="2" s="1"/>
  <c r="AK40" i="9"/>
  <c r="AK75" i="9"/>
  <c r="EC190" i="2"/>
  <c r="ED190" i="2" s="1"/>
  <c r="EF190" i="2" s="1"/>
  <c r="EE190" i="2" s="1"/>
  <c r="EG190" i="2" s="1"/>
  <c r="DI191" i="2"/>
  <c r="DJ191" i="2" s="1"/>
  <c r="DL191" i="2" s="1"/>
  <c r="DK191" i="2" s="1"/>
  <c r="AQ217" i="2"/>
  <c r="AZ220" i="2"/>
  <c r="BT220" i="2"/>
  <c r="CN220" i="2"/>
  <c r="SR221" i="2"/>
  <c r="UA221" i="2" s="1"/>
  <c r="BS221" i="2"/>
  <c r="BP221" i="2"/>
  <c r="KH221" i="2"/>
  <c r="MB221" i="2"/>
  <c r="QL221" i="2"/>
  <c r="N127" i="5"/>
  <c r="AI52" i="9"/>
  <c r="AI60" i="9"/>
  <c r="SS221" i="2"/>
  <c r="UB221" i="2" s="1"/>
  <c r="UP221" i="2" s="1"/>
  <c r="CM221" i="2"/>
  <c r="CJ221" i="2"/>
  <c r="FR221" i="2"/>
  <c r="IF221" i="2"/>
  <c r="MP221" i="2"/>
  <c r="OJ221" i="2"/>
  <c r="H195" i="4"/>
  <c r="J131" i="2" s="1"/>
  <c r="AI63" i="9"/>
  <c r="DM221" i="2"/>
  <c r="EG221" i="2"/>
  <c r="FA221" i="2"/>
  <c r="FU221" i="2"/>
  <c r="GO221" i="2"/>
  <c r="HI221" i="2"/>
  <c r="G202" i="4"/>
  <c r="G203" i="4"/>
  <c r="L203" i="4" s="1"/>
  <c r="AM36" i="9"/>
  <c r="AG103" i="9"/>
  <c r="AG104" i="9"/>
  <c r="AG105" i="9"/>
  <c r="AG106" i="9"/>
  <c r="AM109" i="9"/>
  <c r="AI109" i="9"/>
  <c r="AG109" i="9"/>
  <c r="AE109" i="9"/>
  <c r="AM111" i="9"/>
  <c r="AI111" i="9"/>
  <c r="AG111" i="9"/>
  <c r="AE111" i="9"/>
  <c r="AM113" i="9"/>
  <c r="AI113" i="9"/>
  <c r="AG113" i="9"/>
  <c r="AE113" i="9"/>
  <c r="AM115" i="9"/>
  <c r="AI115" i="9"/>
  <c r="AG115" i="9"/>
  <c r="AE115" i="9"/>
  <c r="AM117" i="9"/>
  <c r="AI117" i="9"/>
  <c r="AG117" i="9"/>
  <c r="AE117" i="9"/>
  <c r="AM119" i="9"/>
  <c r="AI119" i="9"/>
  <c r="AG119" i="9"/>
  <c r="AE119" i="9"/>
  <c r="AM121" i="9"/>
  <c r="AI121" i="9"/>
  <c r="AG121" i="9"/>
  <c r="AE121" i="9"/>
  <c r="AM123" i="9"/>
  <c r="AI123" i="9"/>
  <c r="AG123" i="9"/>
  <c r="AE123" i="9"/>
  <c r="AM125" i="9"/>
  <c r="AI125" i="9"/>
  <c r="AG125" i="9"/>
  <c r="AE125" i="9"/>
  <c r="AM127" i="9"/>
  <c r="AI127" i="9"/>
  <c r="AG127" i="9"/>
  <c r="AE127" i="9"/>
  <c r="AM129" i="9"/>
  <c r="AI129" i="9"/>
  <c r="AG129" i="9"/>
  <c r="AE129" i="9"/>
  <c r="AM134" i="9"/>
  <c r="AI134" i="9"/>
  <c r="AG134" i="9"/>
  <c r="AE134" i="9"/>
  <c r="AC134" i="9"/>
  <c r="CA74" i="10"/>
  <c r="BY74" i="10"/>
  <c r="AI1337" i="10"/>
  <c r="AI12" i="10"/>
  <c r="AI11" i="10" s="1"/>
  <c r="AI19" i="10" s="1"/>
  <c r="BC79" i="10"/>
  <c r="BE79" i="10"/>
  <c r="CA82" i="10"/>
  <c r="BY82" i="10"/>
  <c r="BE89" i="10"/>
  <c r="CA93" i="10"/>
  <c r="BY93" i="10"/>
  <c r="BC100" i="10"/>
  <c r="BE100" i="10"/>
  <c r="BE102" i="10"/>
  <c r="BC102" i="10"/>
  <c r="BY102" i="10"/>
  <c r="CA102" i="10"/>
  <c r="BY105" i="10"/>
  <c r="CA105" i="10"/>
  <c r="BC111" i="10"/>
  <c r="BE111" i="10"/>
  <c r="CA114" i="10"/>
  <c r="BY114" i="10"/>
  <c r="BE121" i="10"/>
  <c r="CA125" i="10"/>
  <c r="BY125" i="10"/>
  <c r="Z131" i="10"/>
  <c r="BC132" i="10"/>
  <c r="BE132" i="10"/>
  <c r="BE134" i="10"/>
  <c r="BC134" i="10"/>
  <c r="BY134" i="10"/>
  <c r="CA134" i="10"/>
  <c r="BY137" i="10"/>
  <c r="CA137" i="10"/>
  <c r="CA155" i="10"/>
  <c r="BY155" i="10"/>
  <c r="CA159" i="10"/>
  <c r="BY159" i="10"/>
  <c r="BE167" i="10"/>
  <c r="BC167" i="10"/>
  <c r="CA169" i="10"/>
  <c r="BY169" i="10"/>
  <c r="BE170" i="10"/>
  <c r="BC170" i="10"/>
  <c r="BE173" i="10"/>
  <c r="BC173" i="10"/>
  <c r="BY178" i="10"/>
  <c r="BE179" i="10"/>
  <c r="BE183" i="10"/>
  <c r="BC183" i="10"/>
  <c r="Z187" i="10"/>
  <c r="CA198" i="10"/>
  <c r="CA201" i="10"/>
  <c r="BY207" i="10"/>
  <c r="CA207" i="10"/>
  <c r="ID221" i="2"/>
  <c r="IX221" i="2"/>
  <c r="JR221" i="2"/>
  <c r="KL221" i="2"/>
  <c r="LF221" i="2"/>
  <c r="LZ221" i="2"/>
  <c r="MT221" i="2"/>
  <c r="NN221" i="2"/>
  <c r="OH221" i="2"/>
  <c r="PB221" i="2"/>
  <c r="PV221" i="2"/>
  <c r="QP221" i="2"/>
  <c r="AC13" i="9"/>
  <c r="AC12" i="9" s="1"/>
  <c r="AC14" i="9"/>
  <c r="AC15" i="9"/>
  <c r="AC16" i="9"/>
  <c r="AC17" i="9"/>
  <c r="AC19" i="9"/>
  <c r="AC18" i="9" s="1"/>
  <c r="AC20" i="9"/>
  <c r="AC21" i="9"/>
  <c r="AC22" i="9"/>
  <c r="AC23" i="9"/>
  <c r="AC24" i="9"/>
  <c r="AC25" i="9"/>
  <c r="AC26" i="9"/>
  <c r="AC27" i="9"/>
  <c r="AC28" i="9"/>
  <c r="AC29" i="9"/>
  <c r="AC30" i="9"/>
  <c r="AC31" i="9"/>
  <c r="AC32" i="9"/>
  <c r="AC33" i="9"/>
  <c r="AC34" i="9"/>
  <c r="AM37" i="9"/>
  <c r="AM38" i="9"/>
  <c r="AM39" i="9"/>
  <c r="AM41" i="9"/>
  <c r="AM42" i="9"/>
  <c r="AM43" i="9"/>
  <c r="AM44" i="9"/>
  <c r="AM45" i="9"/>
  <c r="AM46" i="9"/>
  <c r="AI104" i="9"/>
  <c r="AI105" i="9"/>
  <c r="AI106" i="9"/>
  <c r="AI90" i="9" s="1"/>
  <c r="AC109" i="9"/>
  <c r="AC111" i="9"/>
  <c r="AC113" i="9"/>
  <c r="AC115" i="9"/>
  <c r="AC117" i="9"/>
  <c r="AC119" i="9"/>
  <c r="AC121" i="9"/>
  <c r="AC123" i="9"/>
  <c r="AC125" i="9"/>
  <c r="AC127" i="9"/>
  <c r="AC129" i="9"/>
  <c r="W12" i="10"/>
  <c r="W11" i="10" s="1"/>
  <c r="BE77" i="10"/>
  <c r="BC77" i="10"/>
  <c r="CA79" i="10"/>
  <c r="BY79" i="10"/>
  <c r="BE80" i="10"/>
  <c r="BC80" i="10"/>
  <c r="BE83" i="10"/>
  <c r="BC83" i="10"/>
  <c r="CA96" i="10"/>
  <c r="BY96" i="10"/>
  <c r="BE98" i="10"/>
  <c r="BE109" i="10"/>
  <c r="BC109" i="10"/>
  <c r="CA111" i="10"/>
  <c r="BY111" i="10"/>
  <c r="BE112" i="10"/>
  <c r="BC112" i="10"/>
  <c r="BE115" i="10"/>
  <c r="BC115" i="10"/>
  <c r="CA128" i="10"/>
  <c r="BY128" i="10"/>
  <c r="BE141" i="10"/>
  <c r="BC141" i="10"/>
  <c r="CA144" i="10"/>
  <c r="BY144" i="10"/>
  <c r="BC151" i="10"/>
  <c r="BE151" i="10"/>
  <c r="BE153" i="10"/>
  <c r="BC153" i="10"/>
  <c r="BY153" i="10"/>
  <c r="CA153" i="10"/>
  <c r="BY156" i="10"/>
  <c r="CA156" i="10"/>
  <c r="BE163" i="10"/>
  <c r="BC163" i="10"/>
  <c r="CA163" i="10"/>
  <c r="BY163" i="10"/>
  <c r="Z175" i="10"/>
  <c r="CA175" i="10"/>
  <c r="BY175" i="10"/>
  <c r="BE181" i="10"/>
  <c r="BC181" i="10"/>
  <c r="BC185" i="10"/>
  <c r="BE185" i="10"/>
  <c r="BE188" i="10"/>
  <c r="Z192" i="10"/>
  <c r="BY192" i="10"/>
  <c r="CA192" i="10"/>
  <c r="BC196" i="10"/>
  <c r="BC200" i="10"/>
  <c r="CA223" i="10"/>
  <c r="BY223" i="10"/>
  <c r="AE13" i="9"/>
  <c r="AE14" i="9"/>
  <c r="AE15" i="9"/>
  <c r="AE16" i="9"/>
  <c r="AE17" i="9"/>
  <c r="AE19" i="9"/>
  <c r="AE20" i="9"/>
  <c r="AE21" i="9"/>
  <c r="AE22" i="9"/>
  <c r="AE23" i="9"/>
  <c r="AE24" i="9"/>
  <c r="AE25" i="9"/>
  <c r="AE26" i="9"/>
  <c r="AE27" i="9"/>
  <c r="AE28" i="9"/>
  <c r="AE29" i="9"/>
  <c r="AE30" i="9"/>
  <c r="AE31" i="9"/>
  <c r="AE32" i="9"/>
  <c r="AE33" i="9"/>
  <c r="AE34" i="9"/>
  <c r="AC36" i="9"/>
  <c r="AC35" i="9" s="1"/>
  <c r="AM47" i="9"/>
  <c r="AM48" i="9"/>
  <c r="AM49" i="9"/>
  <c r="AM50" i="9"/>
  <c r="AM51" i="9"/>
  <c r="AM53" i="9"/>
  <c r="AM54" i="9"/>
  <c r="AM55" i="9"/>
  <c r="AM56" i="9"/>
  <c r="AM57" i="9"/>
  <c r="AM58" i="9"/>
  <c r="AM59" i="9"/>
  <c r="AM61" i="9"/>
  <c r="AM60" i="9" s="1"/>
  <c r="AM62" i="9"/>
  <c r="AM64" i="9"/>
  <c r="AM65" i="9"/>
  <c r="AM66" i="9"/>
  <c r="AM67" i="9"/>
  <c r="AM68" i="9"/>
  <c r="AM69" i="9"/>
  <c r="AM70" i="9"/>
  <c r="AM71" i="9"/>
  <c r="AM72" i="9"/>
  <c r="AM73" i="9"/>
  <c r="AM74" i="9"/>
  <c r="AM76" i="9"/>
  <c r="AM75" i="9" s="1"/>
  <c r="AM77" i="9"/>
  <c r="AM78" i="9"/>
  <c r="AM79" i="9"/>
  <c r="AM80" i="9"/>
  <c r="AM81" i="9"/>
  <c r="AM82" i="9"/>
  <c r="AM83" i="9"/>
  <c r="AM84" i="9"/>
  <c r="AM85" i="9"/>
  <c r="AM86" i="9"/>
  <c r="AM87" i="9"/>
  <c r="AM88" i="9"/>
  <c r="AM89" i="9"/>
  <c r="AM91" i="9"/>
  <c r="AM92" i="9"/>
  <c r="AM93" i="9"/>
  <c r="AM94" i="9"/>
  <c r="AM95" i="9"/>
  <c r="AM96" i="9"/>
  <c r="AM97" i="9"/>
  <c r="AM98" i="9"/>
  <c r="AM99" i="9"/>
  <c r="AM100" i="9"/>
  <c r="AM101" i="9"/>
  <c r="AM102" i="9"/>
  <c r="AJ103" i="9"/>
  <c r="AK103" i="9" s="1"/>
  <c r="AK107" i="9"/>
  <c r="AM132" i="9"/>
  <c r="AI132" i="9"/>
  <c r="AG132" i="9"/>
  <c r="AE132" i="9"/>
  <c r="AC132" i="9"/>
  <c r="AK134" i="9"/>
  <c r="AH1337" i="10"/>
  <c r="AH12" i="10"/>
  <c r="BN1337" i="10"/>
  <c r="BN12" i="10"/>
  <c r="BN11" i="10" s="1"/>
  <c r="BN19" i="10" s="1"/>
  <c r="BE81" i="10"/>
  <c r="CA85" i="10"/>
  <c r="BY85" i="10"/>
  <c r="BC92" i="10"/>
  <c r="BE92" i="10"/>
  <c r="BE94" i="10"/>
  <c r="BC94" i="10"/>
  <c r="BY94" i="10"/>
  <c r="CA94" i="10"/>
  <c r="BY97" i="10"/>
  <c r="CA97" i="10"/>
  <c r="BC103" i="10"/>
  <c r="BE103" i="10"/>
  <c r="CA106" i="10"/>
  <c r="BY106" i="10"/>
  <c r="BE113" i="10"/>
  <c r="CA117" i="10"/>
  <c r="BY117" i="10"/>
  <c r="BC124" i="10"/>
  <c r="BE124" i="10"/>
  <c r="BE126" i="10"/>
  <c r="BC126" i="10"/>
  <c r="BY126" i="10"/>
  <c r="CA126" i="10"/>
  <c r="BY129" i="10"/>
  <c r="CA129" i="10"/>
  <c r="BC135" i="10"/>
  <c r="BE135" i="10"/>
  <c r="CA138" i="10"/>
  <c r="BY138" i="10"/>
  <c r="CA147" i="10"/>
  <c r="BY147" i="10"/>
  <c r="BE160" i="10"/>
  <c r="BC160" i="10"/>
  <c r="BY160" i="10"/>
  <c r="CA160" i="10"/>
  <c r="BE164" i="10"/>
  <c r="BC164" i="10"/>
  <c r="BE165" i="10"/>
  <c r="BC165" i="10"/>
  <c r="CA185" i="10"/>
  <c r="BY185" i="10"/>
  <c r="BY187" i="10"/>
  <c r="CA187" i="10"/>
  <c r="BC190" i="10"/>
  <c r="BE190" i="10"/>
  <c r="Z195" i="10"/>
  <c r="AQ1337" i="10"/>
  <c r="AQ12" i="10"/>
  <c r="CA88" i="10"/>
  <c r="BY88" i="10"/>
  <c r="BE90" i="10"/>
  <c r="BE101" i="10"/>
  <c r="BC101" i="10"/>
  <c r="CA103" i="10"/>
  <c r="BY103" i="10"/>
  <c r="BE104" i="10"/>
  <c r="BC104" i="10"/>
  <c r="BE107" i="10"/>
  <c r="BC107" i="10"/>
  <c r="CA120" i="10"/>
  <c r="BY120" i="10"/>
  <c r="BE122" i="10"/>
  <c r="BE133" i="10"/>
  <c r="BC133" i="10"/>
  <c r="CA135" i="10"/>
  <c r="BY135" i="10"/>
  <c r="BE136" i="10"/>
  <c r="BC136" i="10"/>
  <c r="BE139" i="10"/>
  <c r="BC139" i="10"/>
  <c r="BE145" i="10"/>
  <c r="BC145" i="10"/>
  <c r="BY145" i="10"/>
  <c r="CA145" i="10"/>
  <c r="BY148" i="10"/>
  <c r="CA148" i="10"/>
  <c r="BC154" i="10"/>
  <c r="BE154" i="10"/>
  <c r="CA157" i="10"/>
  <c r="BY157" i="10"/>
  <c r="CA167" i="10"/>
  <c r="BY167" i="10"/>
  <c r="BC174" i="10"/>
  <c r="BE174" i="10"/>
  <c r="BE176" i="10"/>
  <c r="BC176" i="10"/>
  <c r="BY176" i="10"/>
  <c r="CA176" i="10"/>
  <c r="CA183" i="10"/>
  <c r="BY183" i="10"/>
  <c r="BC184" i="10"/>
  <c r="BE186" i="10"/>
  <c r="BC186" i="10"/>
  <c r="Z188" i="10"/>
  <c r="Z193" i="10"/>
  <c r="BC193" i="10"/>
  <c r="BE193" i="10"/>
  <c r="BY195" i="10"/>
  <c r="CA195" i="10"/>
  <c r="BY202" i="10"/>
  <c r="CA202" i="10"/>
  <c r="BE221" i="10"/>
  <c r="BC221" i="10"/>
  <c r="AM110" i="9"/>
  <c r="AI110" i="9"/>
  <c r="AG110" i="9"/>
  <c r="AE110" i="9"/>
  <c r="AM112" i="9"/>
  <c r="AI112" i="9"/>
  <c r="AG112" i="9"/>
  <c r="AE112" i="9"/>
  <c r="AM114" i="9"/>
  <c r="AI114" i="9"/>
  <c r="AG114" i="9"/>
  <c r="AE114" i="9"/>
  <c r="AM116" i="9"/>
  <c r="AI116" i="9"/>
  <c r="AG116" i="9"/>
  <c r="AE116" i="9"/>
  <c r="AM118" i="9"/>
  <c r="AI118" i="9"/>
  <c r="AG118" i="9"/>
  <c r="AE118" i="9"/>
  <c r="AM120" i="9"/>
  <c r="AI120" i="9"/>
  <c r="AG120" i="9"/>
  <c r="AE120" i="9"/>
  <c r="AM122" i="9"/>
  <c r="AI122" i="9"/>
  <c r="AG122" i="9"/>
  <c r="AE122" i="9"/>
  <c r="AM126" i="9"/>
  <c r="AI126" i="9"/>
  <c r="AG126" i="9"/>
  <c r="AE126" i="9"/>
  <c r="AM128" i="9"/>
  <c r="AI128" i="9"/>
  <c r="AG128" i="9"/>
  <c r="AE128" i="9"/>
  <c r="AM130" i="9"/>
  <c r="AI130" i="9"/>
  <c r="AG130" i="9"/>
  <c r="AE130" i="9"/>
  <c r="AC130" i="9"/>
  <c r="AR1337" i="10"/>
  <c r="AR12" i="10"/>
  <c r="AR11" i="10" s="1"/>
  <c r="AR19" i="10" s="1"/>
  <c r="BW1337" i="10"/>
  <c r="BW12" i="10"/>
  <c r="BW11" i="10" s="1"/>
  <c r="BW19" i="10" s="1"/>
  <c r="CA77" i="10"/>
  <c r="BY77" i="10"/>
  <c r="AG12" i="10"/>
  <c r="BC84" i="10"/>
  <c r="BE84" i="10"/>
  <c r="BE86" i="10"/>
  <c r="BC86" i="10"/>
  <c r="BY86" i="10"/>
  <c r="CA86" i="10"/>
  <c r="BY89" i="10"/>
  <c r="CA89" i="10"/>
  <c r="BC95" i="10"/>
  <c r="BE95" i="10"/>
  <c r="CA98" i="10"/>
  <c r="BY98" i="10"/>
  <c r="BE105" i="10"/>
  <c r="Z109" i="10"/>
  <c r="CA109" i="10"/>
  <c r="BY109" i="10"/>
  <c r="BC116" i="10"/>
  <c r="BE116" i="10"/>
  <c r="BE118" i="10"/>
  <c r="BC118" i="10"/>
  <c r="BY118" i="10"/>
  <c r="CA118" i="10"/>
  <c r="BY121" i="10"/>
  <c r="CA121" i="10"/>
  <c r="BC127" i="10"/>
  <c r="BE127" i="10"/>
  <c r="CA130" i="10"/>
  <c r="BY130" i="10"/>
  <c r="BE137" i="10"/>
  <c r="Z141" i="10"/>
  <c r="CA141" i="10"/>
  <c r="BY141" i="10"/>
  <c r="Z151" i="10"/>
  <c r="BE152" i="10"/>
  <c r="BC152" i="10"/>
  <c r="CA154" i="10"/>
  <c r="BY154" i="10"/>
  <c r="BE155" i="10"/>
  <c r="BC155" i="10"/>
  <c r="BE158" i="10"/>
  <c r="BC158" i="10"/>
  <c r="BC161" i="10"/>
  <c r="CA170" i="10"/>
  <c r="BY170" i="10"/>
  <c r="BE172" i="10"/>
  <c r="BE180" i="10"/>
  <c r="CA188" i="10"/>
  <c r="BY188" i="10"/>
  <c r="BE191" i="10"/>
  <c r="BC191" i="10"/>
  <c r="CA193" i="10"/>
  <c r="BY193" i="10"/>
  <c r="Z196" i="10"/>
  <c r="BY210" i="10"/>
  <c r="CA210" i="10"/>
  <c r="AG37" i="9"/>
  <c r="AG38" i="9"/>
  <c r="AG39" i="9"/>
  <c r="AG41" i="9"/>
  <c r="AG42" i="9"/>
  <c r="AG43" i="9"/>
  <c r="AG44" i="9"/>
  <c r="AG45" i="9"/>
  <c r="AG46" i="9"/>
  <c r="AE47" i="9"/>
  <c r="AE48" i="9"/>
  <c r="AE49" i="9"/>
  <c r="AE50" i="9"/>
  <c r="AE51" i="9"/>
  <c r="AE53" i="9"/>
  <c r="AE54" i="9"/>
  <c r="AE55" i="9"/>
  <c r="AE56" i="9"/>
  <c r="AE57" i="9"/>
  <c r="AE58" i="9"/>
  <c r="AE59" i="9"/>
  <c r="AE61" i="9"/>
  <c r="AE62" i="9"/>
  <c r="AE64" i="9"/>
  <c r="AE65" i="9"/>
  <c r="AE66" i="9"/>
  <c r="AE67" i="9"/>
  <c r="AE68" i="9"/>
  <c r="AE69" i="9"/>
  <c r="AE70" i="9"/>
  <c r="AE71" i="9"/>
  <c r="AE72" i="9"/>
  <c r="AE73" i="9"/>
  <c r="AE74" i="9"/>
  <c r="AE76" i="9"/>
  <c r="AE77" i="9"/>
  <c r="AE78" i="9"/>
  <c r="AE79" i="9"/>
  <c r="AE80" i="9"/>
  <c r="AE81" i="9"/>
  <c r="AE82" i="9"/>
  <c r="AE83" i="9"/>
  <c r="AE84" i="9"/>
  <c r="AE85" i="9"/>
  <c r="AE86" i="9"/>
  <c r="AE87" i="9"/>
  <c r="AE88" i="9"/>
  <c r="AE89" i="9"/>
  <c r="AE91" i="9"/>
  <c r="AE92" i="9"/>
  <c r="AE93" i="9"/>
  <c r="AE94" i="9"/>
  <c r="AE95" i="9"/>
  <c r="AE96" i="9"/>
  <c r="AE97" i="9"/>
  <c r="AE98" i="9"/>
  <c r="AE99" i="9"/>
  <c r="AE100" i="9"/>
  <c r="AE101" i="9"/>
  <c r="AE102" i="9"/>
  <c r="AC110" i="9"/>
  <c r="AC112" i="9"/>
  <c r="AC114" i="9"/>
  <c r="AC116" i="9"/>
  <c r="AC118" i="9"/>
  <c r="AC120" i="9"/>
  <c r="AC122" i="9"/>
  <c r="AC126" i="9"/>
  <c r="AC128" i="9"/>
  <c r="AM133" i="9"/>
  <c r="AI133" i="9"/>
  <c r="AG133" i="9"/>
  <c r="AE133" i="9"/>
  <c r="AC133" i="9"/>
  <c r="BE74" i="10"/>
  <c r="BV12" i="10"/>
  <c r="CA80" i="10"/>
  <c r="BY80" i="10"/>
  <c r="BE82" i="10"/>
  <c r="Z92" i="10"/>
  <c r="BE93" i="10"/>
  <c r="BC93" i="10"/>
  <c r="CA95" i="10"/>
  <c r="BY95" i="10"/>
  <c r="BE96" i="10"/>
  <c r="BC96" i="10"/>
  <c r="BE99" i="10"/>
  <c r="BC99" i="10"/>
  <c r="CA112" i="10"/>
  <c r="BY112" i="10"/>
  <c r="Z113" i="10"/>
  <c r="BE114" i="10"/>
  <c r="Z122" i="10"/>
  <c r="Z124" i="10"/>
  <c r="BE125" i="10"/>
  <c r="BC125" i="10"/>
  <c r="CA127" i="10"/>
  <c r="BY127" i="10"/>
  <c r="BE128" i="10"/>
  <c r="BC128" i="10"/>
  <c r="BE131" i="10"/>
  <c r="BC131" i="10"/>
  <c r="BC146" i="10"/>
  <c r="BE146" i="10"/>
  <c r="CA149" i="10"/>
  <c r="BY149" i="10"/>
  <c r="BE156" i="10"/>
  <c r="CA161" i="10"/>
  <c r="BY161" i="10"/>
  <c r="BC166" i="10"/>
  <c r="BE166" i="10"/>
  <c r="BE168" i="10"/>
  <c r="BC168" i="10"/>
  <c r="BY168" i="10"/>
  <c r="CA168" i="10"/>
  <c r="BY171" i="10"/>
  <c r="CA171" i="10"/>
  <c r="BC177" i="10"/>
  <c r="BE177" i="10"/>
  <c r="BY179" i="10"/>
  <c r="CA179" i="10"/>
  <c r="BC182" i="10"/>
  <c r="BE182" i="10"/>
  <c r="BE187" i="10"/>
  <c r="BE194" i="10"/>
  <c r="BC194" i="10"/>
  <c r="BC216" i="10"/>
  <c r="BE216" i="10"/>
  <c r="CA231" i="10"/>
  <c r="BY231" i="10"/>
  <c r="AG47" i="9"/>
  <c r="AG48" i="9"/>
  <c r="AG49" i="9"/>
  <c r="AG50" i="9"/>
  <c r="AG51" i="9"/>
  <c r="AG53" i="9"/>
  <c r="AG54" i="9"/>
  <c r="AG55" i="9"/>
  <c r="AG56" i="9"/>
  <c r="AG57" i="9"/>
  <c r="AG58" i="9"/>
  <c r="AG59" i="9"/>
  <c r="AG61" i="9"/>
  <c r="AG60" i="9" s="1"/>
  <c r="AG62" i="9"/>
  <c r="AG64" i="9"/>
  <c r="AG63" i="9" s="1"/>
  <c r="AG65" i="9"/>
  <c r="AG66" i="9"/>
  <c r="AG67" i="9"/>
  <c r="AG68" i="9"/>
  <c r="AG69" i="9"/>
  <c r="AG70" i="9"/>
  <c r="AG71" i="9"/>
  <c r="AG72" i="9"/>
  <c r="AG73" i="9"/>
  <c r="AG74" i="9"/>
  <c r="AG76" i="9"/>
  <c r="AG77" i="9"/>
  <c r="AG78" i="9"/>
  <c r="AG79" i="9"/>
  <c r="AG80" i="9"/>
  <c r="AG81" i="9"/>
  <c r="AG82" i="9"/>
  <c r="AG83" i="9"/>
  <c r="AG84" i="9"/>
  <c r="AG85" i="9"/>
  <c r="AG86" i="9"/>
  <c r="AG87" i="9"/>
  <c r="AG88" i="9"/>
  <c r="AG89" i="9"/>
  <c r="AG91" i="9"/>
  <c r="AG92" i="9"/>
  <c r="AG93" i="9"/>
  <c r="AG94" i="9"/>
  <c r="AG95" i="9"/>
  <c r="AG96" i="9"/>
  <c r="AG97" i="9"/>
  <c r="AG98" i="9"/>
  <c r="AG99" i="9"/>
  <c r="AG100" i="9"/>
  <c r="AG101" i="9"/>
  <c r="AG102" i="9"/>
  <c r="AC104" i="9"/>
  <c r="AC90" i="9" s="1"/>
  <c r="AC105" i="9"/>
  <c r="AC106" i="9"/>
  <c r="AK130" i="9"/>
  <c r="BY73" i="10"/>
  <c r="CA73" i="10"/>
  <c r="BC78" i="10"/>
  <c r="BU12" i="10"/>
  <c r="BU11" i="10" s="1"/>
  <c r="BU19" i="10" s="1"/>
  <c r="X12" i="10"/>
  <c r="BY81" i="10"/>
  <c r="CA81" i="10"/>
  <c r="BC87" i="10"/>
  <c r="BE87" i="10"/>
  <c r="CA90" i="10"/>
  <c r="BY90" i="10"/>
  <c r="BE97" i="10"/>
  <c r="CA101" i="10"/>
  <c r="BY101" i="10"/>
  <c r="BC108" i="10"/>
  <c r="BE108" i="10"/>
  <c r="BE110" i="10"/>
  <c r="BC110" i="10"/>
  <c r="BY110" i="10"/>
  <c r="CA110" i="10"/>
  <c r="BY113" i="10"/>
  <c r="CA113" i="10"/>
  <c r="BC119" i="10"/>
  <c r="BE119" i="10"/>
  <c r="CA122" i="10"/>
  <c r="BY122" i="10"/>
  <c r="CA133" i="10"/>
  <c r="BY133" i="10"/>
  <c r="BC140" i="10"/>
  <c r="BE140" i="10"/>
  <c r="BE142" i="10"/>
  <c r="BC142" i="10"/>
  <c r="BY142" i="10"/>
  <c r="CA142" i="10"/>
  <c r="BE144" i="10"/>
  <c r="BC144" i="10"/>
  <c r="CA146" i="10"/>
  <c r="BY146" i="10"/>
  <c r="BE147" i="10"/>
  <c r="BC147" i="10"/>
  <c r="BE150" i="10"/>
  <c r="BC150" i="10"/>
  <c r="BE175" i="10"/>
  <c r="BC175" i="10"/>
  <c r="CA177" i="10"/>
  <c r="BY177" i="10"/>
  <c r="BE178" i="10"/>
  <c r="BC178" i="10"/>
  <c r="BY184" i="10"/>
  <c r="CA184" i="10"/>
  <c r="BE189" i="10"/>
  <c r="BC189" i="10"/>
  <c r="BE192" i="10"/>
  <c r="Z204" i="10"/>
  <c r="BY218" i="10"/>
  <c r="CA218" i="10"/>
  <c r="AK110" i="9"/>
  <c r="AK108" i="9" s="1"/>
  <c r="AK112" i="9"/>
  <c r="AK114" i="9"/>
  <c r="AK116" i="9"/>
  <c r="AK118" i="9"/>
  <c r="AK120" i="9"/>
  <c r="AK122" i="9"/>
  <c r="AK126" i="9"/>
  <c r="AK124" i="9" s="1"/>
  <c r="AK128" i="9"/>
  <c r="AM131" i="9"/>
  <c r="AI131" i="9"/>
  <c r="AG131" i="9"/>
  <c r="AE131" i="9"/>
  <c r="AC131" i="9"/>
  <c r="AK133" i="9"/>
  <c r="Z74" i="10"/>
  <c r="BE85" i="10"/>
  <c r="BC85" i="10"/>
  <c r="CA87" i="10"/>
  <c r="BY87" i="10"/>
  <c r="BE88" i="10"/>
  <c r="BC88" i="10"/>
  <c r="BE91" i="10"/>
  <c r="BC91" i="10"/>
  <c r="CA104" i="10"/>
  <c r="BY104" i="10"/>
  <c r="BE106" i="10"/>
  <c r="Z116" i="10"/>
  <c r="BE117" i="10"/>
  <c r="BC117" i="10"/>
  <c r="CA119" i="10"/>
  <c r="BY119" i="10"/>
  <c r="BE120" i="10"/>
  <c r="BC120" i="10"/>
  <c r="BE123" i="10"/>
  <c r="BC123" i="10"/>
  <c r="CA136" i="10"/>
  <c r="BY136" i="10"/>
  <c r="BE138" i="10"/>
  <c r="BE148" i="10"/>
  <c r="CA152" i="10"/>
  <c r="BY152" i="10"/>
  <c r="Z158" i="10"/>
  <c r="BE162" i="10"/>
  <c r="BC162" i="10"/>
  <c r="BY162" i="10"/>
  <c r="CA162" i="10"/>
  <c r="BC169" i="10"/>
  <c r="BE169" i="10"/>
  <c r="CA172" i="10"/>
  <c r="BY172" i="10"/>
  <c r="CA180" i="10"/>
  <c r="BY180" i="10"/>
  <c r="CA191" i="10"/>
  <c r="BY191" i="10"/>
  <c r="BE195" i="10"/>
  <c r="BC195" i="10"/>
  <c r="BC198" i="10"/>
  <c r="BE198" i="10"/>
  <c r="BE199" i="10"/>
  <c r="BC199" i="10"/>
  <c r="BC201" i="10"/>
  <c r="BE201" i="10"/>
  <c r="BE229" i="10"/>
  <c r="BC229" i="10"/>
  <c r="M1337" i="10"/>
  <c r="BD143" i="10"/>
  <c r="BY199" i="10"/>
  <c r="BC208" i="10"/>
  <c r="BE208" i="10"/>
  <c r="CA211" i="10"/>
  <c r="BY211" i="10"/>
  <c r="Z214" i="10"/>
  <c r="BE244" i="10"/>
  <c r="BC244" i="10"/>
  <c r="BY263" i="10"/>
  <c r="CA263" i="10"/>
  <c r="BE264" i="10"/>
  <c r="Z272" i="10"/>
  <c r="BY279" i="10"/>
  <c r="CA279" i="10"/>
  <c r="CA285" i="10"/>
  <c r="BY285" i="10"/>
  <c r="BC292" i="10"/>
  <c r="BC297" i="10"/>
  <c r="BE297" i="10"/>
  <c r="BE302" i="10"/>
  <c r="BC302" i="10"/>
  <c r="AC135" i="9"/>
  <c r="AC136" i="9"/>
  <c r="AC137" i="9"/>
  <c r="AC138" i="9"/>
  <c r="AC139" i="9"/>
  <c r="AC140" i="9"/>
  <c r="AC141" i="9"/>
  <c r="AC142" i="9"/>
  <c r="AC143" i="9"/>
  <c r="AC144" i="9"/>
  <c r="AC146" i="9"/>
  <c r="AC147" i="9"/>
  <c r="AC148" i="9"/>
  <c r="AC149" i="9"/>
  <c r="AC150" i="9"/>
  <c r="AC151" i="9"/>
  <c r="AC152" i="9"/>
  <c r="M12" i="10"/>
  <c r="N75" i="10"/>
  <c r="AP75" i="10"/>
  <c r="U76" i="10"/>
  <c r="BY186" i="10"/>
  <c r="BC192" i="10"/>
  <c r="BY194" i="10"/>
  <c r="CA203" i="10"/>
  <c r="BY203" i="10"/>
  <c r="Z206" i="10"/>
  <c r="BE209" i="10"/>
  <c r="BC209" i="10"/>
  <c r="CA212" i="10"/>
  <c r="CA219" i="10"/>
  <c r="BY219" i="10"/>
  <c r="CA220" i="10"/>
  <c r="BY221" i="10"/>
  <c r="BE225" i="10"/>
  <c r="BC225" i="10"/>
  <c r="CA225" i="10"/>
  <c r="BY225" i="10"/>
  <c r="U229" i="10"/>
  <c r="Z229" i="10" s="1"/>
  <c r="BY229" i="10"/>
  <c r="BY233" i="10"/>
  <c r="Z237" i="10"/>
  <c r="AO240" i="10"/>
  <c r="BY244" i="10"/>
  <c r="CA244" i="10"/>
  <c r="BE245" i="10"/>
  <c r="Z253" i="10"/>
  <c r="Z257" i="10"/>
  <c r="AX258" i="10"/>
  <c r="BU256" i="10"/>
  <c r="BU13" i="10" s="1"/>
  <c r="BC261" i="10"/>
  <c r="BE261" i="10"/>
  <c r="U263" i="10"/>
  <c r="Z263" i="10" s="1"/>
  <c r="CA269" i="10"/>
  <c r="BY269" i="10"/>
  <c r="Z273" i="10"/>
  <c r="AX274" i="10"/>
  <c r="BT276" i="10"/>
  <c r="BC277" i="10"/>
  <c r="BE277" i="10"/>
  <c r="BY289" i="10"/>
  <c r="CA289" i="10"/>
  <c r="BY291" i="10"/>
  <c r="CA291" i="10"/>
  <c r="BE295" i="10"/>
  <c r="Z300" i="10"/>
  <c r="AE135" i="9"/>
  <c r="AE136" i="9"/>
  <c r="AE137" i="9"/>
  <c r="AE138" i="9"/>
  <c r="AE139" i="9"/>
  <c r="AE140" i="9"/>
  <c r="AE141" i="9"/>
  <c r="AE142" i="9"/>
  <c r="AE143" i="9"/>
  <c r="AE144" i="9"/>
  <c r="AE146" i="9"/>
  <c r="AE147" i="9"/>
  <c r="AE148" i="9"/>
  <c r="AE149" i="9"/>
  <c r="AE150" i="9"/>
  <c r="AE151" i="9"/>
  <c r="AE152" i="9"/>
  <c r="O75" i="10"/>
  <c r="AX76" i="10"/>
  <c r="AF78" i="10"/>
  <c r="AF75" i="10" s="1"/>
  <c r="BT78" i="10"/>
  <c r="BK198" i="10"/>
  <c r="BK75" i="10" s="1"/>
  <c r="BE207" i="10"/>
  <c r="U208" i="10"/>
  <c r="Z208" i="10" s="1"/>
  <c r="AF216" i="10"/>
  <c r="AX222" i="10"/>
  <c r="AF224" i="10"/>
  <c r="AX224" i="10"/>
  <c r="AF226" i="10"/>
  <c r="BE226" i="10" s="1"/>
  <c r="BC226" i="10"/>
  <c r="U227" i="10"/>
  <c r="Z227" i="10" s="1"/>
  <c r="AX230" i="10"/>
  <c r="Z238" i="10"/>
  <c r="AX239" i="10"/>
  <c r="BT241" i="10"/>
  <c r="BC242" i="10"/>
  <c r="BE242" i="10"/>
  <c r="U244" i="10"/>
  <c r="Z244" i="10" s="1"/>
  <c r="CA250" i="10"/>
  <c r="BY250" i="10"/>
  <c r="Z251" i="10"/>
  <c r="Z254" i="10"/>
  <c r="AX255" i="10"/>
  <c r="V256" i="10"/>
  <c r="V13" i="10" s="1"/>
  <c r="BT257" i="10"/>
  <c r="BV256" i="10"/>
  <c r="BV13" i="10" s="1"/>
  <c r="BY264" i="10"/>
  <c r="BE265" i="10"/>
  <c r="BC265" i="10"/>
  <c r="Z267" i="10"/>
  <c r="BE267" i="10"/>
  <c r="BC267" i="10"/>
  <c r="CA267" i="10"/>
  <c r="BY267" i="10"/>
  <c r="AF268" i="10"/>
  <c r="BE268" i="10" s="1"/>
  <c r="BC268" i="10"/>
  <c r="CA270" i="10"/>
  <c r="BY270" i="10"/>
  <c r="L272" i="10"/>
  <c r="CA273" i="10"/>
  <c r="BY273" i="10"/>
  <c r="Z276" i="10"/>
  <c r="BY280" i="10"/>
  <c r="BE281" i="10"/>
  <c r="BC281" i="10"/>
  <c r="Z283" i="10"/>
  <c r="BE283" i="10"/>
  <c r="AX284" i="10"/>
  <c r="BC298" i="10"/>
  <c r="BY300" i="10"/>
  <c r="CA300" i="10"/>
  <c r="AG135" i="9"/>
  <c r="AG136" i="9"/>
  <c r="AG137" i="9"/>
  <c r="AG138" i="9"/>
  <c r="AG139" i="9"/>
  <c r="AG140" i="9"/>
  <c r="AG141" i="9"/>
  <c r="AG142" i="9"/>
  <c r="AG143" i="9"/>
  <c r="AG144" i="9"/>
  <c r="AG146" i="9"/>
  <c r="AG147" i="9"/>
  <c r="AG148" i="9"/>
  <c r="AG149" i="9"/>
  <c r="AG150" i="9"/>
  <c r="AG151" i="9"/>
  <c r="AG152" i="9"/>
  <c r="AY143" i="10"/>
  <c r="AY75" i="10" s="1"/>
  <c r="BT196" i="10"/>
  <c r="AF200" i="10"/>
  <c r="BE200" i="10" s="1"/>
  <c r="L209" i="10"/>
  <c r="Z209" i="10" s="1"/>
  <c r="AX211" i="10"/>
  <c r="AO212" i="10"/>
  <c r="BC212" i="10" s="1"/>
  <c r="BT213" i="10"/>
  <c r="BE215" i="10"/>
  <c r="BE217" i="10"/>
  <c r="BC217" i="10"/>
  <c r="AO223" i="10"/>
  <c r="BC223" i="10" s="1"/>
  <c r="CA227" i="10"/>
  <c r="Z228" i="10"/>
  <c r="AO231" i="10"/>
  <c r="BC231" i="10" s="1"/>
  <c r="CA235" i="10"/>
  <c r="BY235" i="10"/>
  <c r="CA238" i="10"/>
  <c r="BY238" i="10"/>
  <c r="BE246" i="10"/>
  <c r="BC246" i="10"/>
  <c r="BE248" i="10"/>
  <c r="BC248" i="10"/>
  <c r="CA248" i="10"/>
  <c r="BY248" i="10"/>
  <c r="BE249" i="10"/>
  <c r="BC249" i="10"/>
  <c r="CA251" i="10"/>
  <c r="BY251" i="10"/>
  <c r="CA254" i="10"/>
  <c r="BY254" i="10"/>
  <c r="N256" i="10"/>
  <c r="N13" i="10" s="1"/>
  <c r="AF262" i="10"/>
  <c r="BE262" i="10" s="1"/>
  <c r="AG256" i="10"/>
  <c r="AG13" i="10" s="1"/>
  <c r="BC262" i="10"/>
  <c r="BY266" i="10"/>
  <c r="BE271" i="10"/>
  <c r="BC271" i="10"/>
  <c r="BE272" i="10"/>
  <c r="CA272" i="10"/>
  <c r="CA274" i="10"/>
  <c r="BC278" i="10"/>
  <c r="CA283" i="10"/>
  <c r="BY283" i="10"/>
  <c r="CA286" i="10"/>
  <c r="BE287" i="10"/>
  <c r="BY292" i="10"/>
  <c r="CA292" i="10"/>
  <c r="AI135" i="9"/>
  <c r="AI136" i="9"/>
  <c r="AI137" i="9"/>
  <c r="AI138" i="9"/>
  <c r="AI139" i="9"/>
  <c r="AI140" i="9"/>
  <c r="AI141" i="9"/>
  <c r="AI142" i="9"/>
  <c r="AI143" i="9"/>
  <c r="AI144" i="9"/>
  <c r="AI146" i="9"/>
  <c r="AI147" i="9"/>
  <c r="AI148" i="9"/>
  <c r="AI149" i="9"/>
  <c r="AI150" i="9"/>
  <c r="AI151" i="9"/>
  <c r="AI152" i="9"/>
  <c r="BM12" i="10"/>
  <c r="AZ143" i="10"/>
  <c r="AZ75" i="10" s="1"/>
  <c r="Z199" i="10"/>
  <c r="BC203" i="10"/>
  <c r="BE203" i="10"/>
  <c r="BY205" i="10"/>
  <c r="CA205" i="10"/>
  <c r="BY206" i="10"/>
  <c r="Z216" i="10"/>
  <c r="BC219" i="10"/>
  <c r="BE219" i="10"/>
  <c r="BC220" i="10"/>
  <c r="Z224" i="10"/>
  <c r="Z226" i="10"/>
  <c r="BE236" i="10"/>
  <c r="BC236" i="10"/>
  <c r="Z239" i="10"/>
  <c r="BC243" i="10"/>
  <c r="BE252" i="10"/>
  <c r="BC252" i="10"/>
  <c r="Z255" i="10"/>
  <c r="BK263" i="10"/>
  <c r="BL256" i="10"/>
  <c r="BL13" i="10" s="1"/>
  <c r="Z264" i="10"/>
  <c r="AO267" i="10"/>
  <c r="BY271" i="10"/>
  <c r="CA271" i="10"/>
  <c r="Z280" i="10"/>
  <c r="AO283" i="10"/>
  <c r="BC283" i="10" s="1"/>
  <c r="Z284" i="10"/>
  <c r="CA284" i="10"/>
  <c r="BE296" i="10"/>
  <c r="BC296" i="10"/>
  <c r="BC74" i="10"/>
  <c r="V75" i="10"/>
  <c r="BY76" i="10"/>
  <c r="BC82" i="10"/>
  <c r="BY84" i="10"/>
  <c r="BC90" i="10"/>
  <c r="BY92" i="10"/>
  <c r="BC98" i="10"/>
  <c r="BY100" i="10"/>
  <c r="BC106" i="10"/>
  <c r="BY108" i="10"/>
  <c r="BC114" i="10"/>
  <c r="BY116" i="10"/>
  <c r="BC122" i="10"/>
  <c r="BY124" i="10"/>
  <c r="BC130" i="10"/>
  <c r="BY132" i="10"/>
  <c r="BC138" i="10"/>
  <c r="BY140" i="10"/>
  <c r="BA143" i="10"/>
  <c r="BA75" i="10" s="1"/>
  <c r="BY143" i="10"/>
  <c r="BC149" i="10"/>
  <c r="BY151" i="10"/>
  <c r="BC157" i="10"/>
  <c r="BY166" i="10"/>
  <c r="BC172" i="10"/>
  <c r="BY174" i="10"/>
  <c r="BC180" i="10"/>
  <c r="BY182" i="10"/>
  <c r="BC188" i="10"/>
  <c r="BY190" i="10"/>
  <c r="AF196" i="10"/>
  <c r="BE196" i="10" s="1"/>
  <c r="BY204" i="10"/>
  <c r="BT208" i="10"/>
  <c r="BT75" i="10" s="1"/>
  <c r="BC210" i="10"/>
  <c r="L212" i="10"/>
  <c r="Z212" i="10" s="1"/>
  <c r="Z215" i="10"/>
  <c r="L217" i="10"/>
  <c r="Z217" i="10" s="1"/>
  <c r="Z222" i="10"/>
  <c r="BK227" i="10"/>
  <c r="BY227" i="10" s="1"/>
  <c r="AO228" i="10"/>
  <c r="BC228" i="10" s="1"/>
  <c r="BY228" i="10"/>
  <c r="Z230" i="10"/>
  <c r="U234" i="10"/>
  <c r="BE235" i="10"/>
  <c r="BY236" i="10"/>
  <c r="CA236" i="10"/>
  <c r="BE237" i="10"/>
  <c r="Z245" i="10"/>
  <c r="AO248" i="10"/>
  <c r="BE251" i="10"/>
  <c r="BY252" i="10"/>
  <c r="CA252" i="10"/>
  <c r="BE253" i="10"/>
  <c r="CA255" i="10"/>
  <c r="M256" i="10"/>
  <c r="M13" i="10" s="1"/>
  <c r="X256" i="10"/>
  <c r="X13" i="10" s="1"/>
  <c r="CA261" i="10"/>
  <c r="BY261" i="10"/>
  <c r="Z262" i="10"/>
  <c r="Z265" i="10"/>
  <c r="AX266" i="10"/>
  <c r="BT268" i="10"/>
  <c r="BC269" i="10"/>
  <c r="BE269" i="10"/>
  <c r="U271" i="10"/>
  <c r="Z271" i="10" s="1"/>
  <c r="CA277" i="10"/>
  <c r="BY277" i="10"/>
  <c r="Z278" i="10"/>
  <c r="Z281" i="10"/>
  <c r="AX282" i="10"/>
  <c r="BC293" i="10"/>
  <c r="BE293" i="10"/>
  <c r="BY295" i="10"/>
  <c r="CA295" i="10"/>
  <c r="BY308" i="10"/>
  <c r="CA308" i="10"/>
  <c r="BC314" i="10"/>
  <c r="BE314" i="10"/>
  <c r="BC325" i="10"/>
  <c r="BE325" i="10"/>
  <c r="BE328" i="10"/>
  <c r="BC328" i="10"/>
  <c r="BE331" i="10"/>
  <c r="BC331" i="10"/>
  <c r="CA333" i="10"/>
  <c r="BY333" i="10"/>
  <c r="BY335" i="10"/>
  <c r="CA335" i="10"/>
  <c r="CA338" i="10"/>
  <c r="BY338" i="10"/>
  <c r="BE342" i="10"/>
  <c r="BC342" i="10"/>
  <c r="CA352" i="10"/>
  <c r="BY352" i="10"/>
  <c r="BE361" i="10"/>
  <c r="BC361" i="10"/>
  <c r="CA363" i="10"/>
  <c r="BY363" i="10"/>
  <c r="BY378" i="10"/>
  <c r="CA378" i="10"/>
  <c r="AF197" i="10"/>
  <c r="BE197" i="10" s="1"/>
  <c r="CA199" i="10"/>
  <c r="BK201" i="10"/>
  <c r="BY201" i="10" s="1"/>
  <c r="AX202" i="10"/>
  <c r="L204" i="10"/>
  <c r="BE205" i="10"/>
  <c r="AX206" i="10"/>
  <c r="BK209" i="10"/>
  <c r="BY209" i="10" s="1"/>
  <c r="U211" i="10"/>
  <c r="Z211" i="10" s="1"/>
  <c r="AF213" i="10"/>
  <c r="BE213" i="10" s="1"/>
  <c r="AX214" i="10"/>
  <c r="CA215" i="10"/>
  <c r="BC218" i="10"/>
  <c r="L220" i="10"/>
  <c r="Z220" i="10" s="1"/>
  <c r="AF221" i="10"/>
  <c r="CA221" i="10" s="1"/>
  <c r="BE223" i="10"/>
  <c r="BT224" i="10"/>
  <c r="BK225" i="10"/>
  <c r="BT226" i="10"/>
  <c r="AF229" i="10"/>
  <c r="CA229" i="10" s="1"/>
  <c r="BE231" i="10"/>
  <c r="CA233" i="10"/>
  <c r="U236" i="10"/>
  <c r="Z236" i="10" s="1"/>
  <c r="CA242" i="10"/>
  <c r="BY242" i="10"/>
  <c r="Z243" i="10"/>
  <c r="Z246" i="10"/>
  <c r="AX247" i="10"/>
  <c r="BT249" i="10"/>
  <c r="BC250" i="10"/>
  <c r="BE250" i="10"/>
  <c r="U252" i="10"/>
  <c r="Z252" i="10" s="1"/>
  <c r="BC257" i="10"/>
  <c r="BM256" i="10"/>
  <c r="BM13" i="10" s="1"/>
  <c r="BE259" i="10"/>
  <c r="CA259" i="10"/>
  <c r="BY259" i="10"/>
  <c r="AF260" i="10"/>
  <c r="AX260" i="10"/>
  <c r="AY256" i="10"/>
  <c r="AY13" i="10" s="1"/>
  <c r="CA262" i="10"/>
  <c r="BY262" i="10"/>
  <c r="CA265" i="10"/>
  <c r="BY265" i="10"/>
  <c r="BE273" i="10"/>
  <c r="BC273" i="10"/>
  <c r="BE275" i="10"/>
  <c r="BC275" i="10"/>
  <c r="CA275" i="10"/>
  <c r="BY275" i="10"/>
  <c r="BE276" i="10"/>
  <c r="BC276" i="10"/>
  <c r="CA278" i="10"/>
  <c r="BY278" i="10"/>
  <c r="CA281" i="10"/>
  <c r="BY281" i="10"/>
  <c r="BE288" i="10"/>
  <c r="BC288" i="10"/>
  <c r="BE289" i="10"/>
  <c r="BC289" i="10"/>
  <c r="CA290" i="10"/>
  <c r="BY290" i="10"/>
  <c r="BE304" i="10"/>
  <c r="BC304" i="10"/>
  <c r="BL75" i="10"/>
  <c r="U203" i="10"/>
  <c r="Z203" i="10" s="1"/>
  <c r="AF205" i="10"/>
  <c r="AO207" i="10"/>
  <c r="BC207" i="10" s="1"/>
  <c r="BT216" i="10"/>
  <c r="Z218" i="10"/>
  <c r="U219" i="10"/>
  <c r="Z219" i="10" s="1"/>
  <c r="AX227" i="10"/>
  <c r="Z233" i="10"/>
  <c r="L235" i="10"/>
  <c r="Z235" i="10" s="1"/>
  <c r="BY237" i="10"/>
  <c r="BE238" i="10"/>
  <c r="BC238" i="10"/>
  <c r="Z240" i="10"/>
  <c r="BE240" i="10"/>
  <c r="BC240" i="10"/>
  <c r="CA240" i="10"/>
  <c r="BY240" i="10"/>
  <c r="BE241" i="10"/>
  <c r="BC241" i="10"/>
  <c r="CA243" i="10"/>
  <c r="BY243" i="10"/>
  <c r="CA246" i="10"/>
  <c r="BY246" i="10"/>
  <c r="BY253" i="10"/>
  <c r="BE254" i="10"/>
  <c r="BC254" i="10"/>
  <c r="AH256" i="10"/>
  <c r="AH13" i="10" s="1"/>
  <c r="AF257" i="10"/>
  <c r="BE263" i="10"/>
  <c r="BC263" i="10"/>
  <c r="BC270" i="10"/>
  <c r="BC272" i="10"/>
  <c r="BY274" i="10"/>
  <c r="BK277" i="10"/>
  <c r="BK256" i="10" s="1"/>
  <c r="BK13" i="10" s="1"/>
  <c r="BE279" i="10"/>
  <c r="BC279" i="10"/>
  <c r="BE280" i="10"/>
  <c r="CA282" i="10"/>
  <c r="BC285" i="10"/>
  <c r="BY287" i="10"/>
  <c r="AY232" i="10"/>
  <c r="AX232" i="10" s="1"/>
  <c r="AQ256" i="10"/>
  <c r="AQ13" i="10" s="1"/>
  <c r="BK286" i="10"/>
  <c r="BY286" i="10" s="1"/>
  <c r="L289" i="10"/>
  <c r="Z289" i="10" s="1"/>
  <c r="BK299" i="10"/>
  <c r="BY299" i="10" s="1"/>
  <c r="CA304" i="10"/>
  <c r="U309" i="10"/>
  <c r="Z309" i="10" s="1"/>
  <c r="CA309" i="10"/>
  <c r="BY309" i="10"/>
  <c r="BY311" i="10"/>
  <c r="CA311" i="10"/>
  <c r="CA314" i="10"/>
  <c r="BY314" i="10"/>
  <c r="BE318" i="10"/>
  <c r="BC318" i="10"/>
  <c r="CA328" i="10"/>
  <c r="BY328" i="10"/>
  <c r="BE335" i="10"/>
  <c r="CA339" i="10"/>
  <c r="BY339" i="10"/>
  <c r="Z340" i="10"/>
  <c r="Z342" i="10"/>
  <c r="BE345" i="10"/>
  <c r="BC345" i="10"/>
  <c r="BY348" i="10"/>
  <c r="CA348" i="10"/>
  <c r="BE354" i="10"/>
  <c r="BC354" i="10"/>
  <c r="BY356" i="10"/>
  <c r="BE395" i="10"/>
  <c r="BC395" i="10"/>
  <c r="BC419" i="10"/>
  <c r="Z423" i="10"/>
  <c r="AZ232" i="10"/>
  <c r="AX286" i="10"/>
  <c r="BC286" i="10" s="1"/>
  <c r="BT288" i="10"/>
  <c r="U291" i="10"/>
  <c r="Z291" i="10" s="1"/>
  <c r="U293" i="10"/>
  <c r="Z293" i="10" s="1"/>
  <c r="BT296" i="10"/>
  <c r="AX299" i="10"/>
  <c r="U301" i="10"/>
  <c r="Z301" i="10" s="1"/>
  <c r="L302" i="10"/>
  <c r="BE303" i="10"/>
  <c r="BC303" i="10"/>
  <c r="BE310" i="10"/>
  <c r="BC310" i="10"/>
  <c r="Z312" i="10"/>
  <c r="CA320" i="10"/>
  <c r="BY320" i="10"/>
  <c r="BE327" i="10"/>
  <c r="Z331" i="10"/>
  <c r="CA331" i="10"/>
  <c r="BY331" i="10"/>
  <c r="Z332" i="10"/>
  <c r="Z334" i="10"/>
  <c r="BE337" i="10"/>
  <c r="BC337" i="10"/>
  <c r="BY340" i="10"/>
  <c r="CA340" i="10"/>
  <c r="BC346" i="10"/>
  <c r="BE346" i="10"/>
  <c r="CA365" i="10"/>
  <c r="BY365" i="10"/>
  <c r="AO259" i="10"/>
  <c r="BC259" i="10" s="1"/>
  <c r="BT260" i="10"/>
  <c r="U286" i="10"/>
  <c r="Z286" i="10" s="1"/>
  <c r="L294" i="10"/>
  <c r="Z294" i="10" s="1"/>
  <c r="AO295" i="10"/>
  <c r="BC295" i="10" s="1"/>
  <c r="AF298" i="10"/>
  <c r="BE298" i="10" s="1"/>
  <c r="CA312" i="10"/>
  <c r="BY312" i="10"/>
  <c r="BE319" i="10"/>
  <c r="CA323" i="10"/>
  <c r="BY323" i="10"/>
  <c r="BE329" i="10"/>
  <c r="BC329" i="10"/>
  <c r="BY332" i="10"/>
  <c r="CA332" i="10"/>
  <c r="BC338" i="10"/>
  <c r="BE338" i="10"/>
  <c r="BC349" i="10"/>
  <c r="BE349" i="10"/>
  <c r="BE352" i="10"/>
  <c r="BC352" i="10"/>
  <c r="Z356" i="10"/>
  <c r="BE360" i="10"/>
  <c r="BC360" i="10"/>
  <c r="BE363" i="10"/>
  <c r="BC363" i="10"/>
  <c r="CA381" i="10"/>
  <c r="BY381" i="10"/>
  <c r="CA397" i="10"/>
  <c r="BY397" i="10"/>
  <c r="AO292" i="10"/>
  <c r="BT293" i="10"/>
  <c r="AO300" i="10"/>
  <c r="BC300" i="10" s="1"/>
  <c r="CA301" i="10"/>
  <c r="BY301" i="10"/>
  <c r="BE305" i="10"/>
  <c r="BC305" i="10"/>
  <c r="CA305" i="10"/>
  <c r="BY305" i="10"/>
  <c r="CA307" i="10"/>
  <c r="BY307" i="10"/>
  <c r="CA315" i="10"/>
  <c r="BY315" i="10"/>
  <c r="Z318" i="10"/>
  <c r="BE321" i="10"/>
  <c r="BC321" i="10"/>
  <c r="BY324" i="10"/>
  <c r="CA324" i="10"/>
  <c r="BC330" i="10"/>
  <c r="BE330" i="10"/>
  <c r="BC341" i="10"/>
  <c r="BE341" i="10"/>
  <c r="BE344" i="10"/>
  <c r="BC344" i="10"/>
  <c r="BE347" i="10"/>
  <c r="BC347" i="10"/>
  <c r="CA349" i="10"/>
  <c r="BY349" i="10"/>
  <c r="BY351" i="10"/>
  <c r="CA351" i="10"/>
  <c r="BC376" i="10"/>
  <c r="BE376" i="10"/>
  <c r="U288" i="10"/>
  <c r="Z288" i="10" s="1"/>
  <c r="L292" i="10"/>
  <c r="Z292" i="10" s="1"/>
  <c r="BK297" i="10"/>
  <c r="Z303" i="10"/>
  <c r="AF306" i="10"/>
  <c r="BE306" i="10" s="1"/>
  <c r="BC306" i="10"/>
  <c r="Z310" i="10"/>
  <c r="BE313" i="10"/>
  <c r="BC313" i="10"/>
  <c r="BY316" i="10"/>
  <c r="CA316" i="10"/>
  <c r="BC322" i="10"/>
  <c r="BE322" i="10"/>
  <c r="Z327" i="10"/>
  <c r="BC333" i="10"/>
  <c r="BE333" i="10"/>
  <c r="BE336" i="10"/>
  <c r="BC336" i="10"/>
  <c r="BE339" i="10"/>
  <c r="BC339" i="10"/>
  <c r="CA341" i="10"/>
  <c r="BY341" i="10"/>
  <c r="BY343" i="10"/>
  <c r="CA343" i="10"/>
  <c r="CA346" i="10"/>
  <c r="BY346" i="10"/>
  <c r="BE350" i="10"/>
  <c r="BC350" i="10"/>
  <c r="CA354" i="10"/>
  <c r="BY354" i="10"/>
  <c r="CA405" i="10"/>
  <c r="BY405" i="10"/>
  <c r="BE411" i="10"/>
  <c r="BC411" i="10"/>
  <c r="BE413" i="10"/>
  <c r="AO287" i="10"/>
  <c r="BC287" i="10" s="1"/>
  <c r="BY303" i="10"/>
  <c r="CA303" i="10"/>
  <c r="BC317" i="10"/>
  <c r="BE317" i="10"/>
  <c r="BE320" i="10"/>
  <c r="BC320" i="10"/>
  <c r="BE323" i="10"/>
  <c r="BC323" i="10"/>
  <c r="CA325" i="10"/>
  <c r="BY325" i="10"/>
  <c r="BY327" i="10"/>
  <c r="CA327" i="10"/>
  <c r="CA330" i="10"/>
  <c r="BY330" i="10"/>
  <c r="BE334" i="10"/>
  <c r="BC334" i="10"/>
  <c r="Z336" i="10"/>
  <c r="CA344" i="10"/>
  <c r="BY344" i="10"/>
  <c r="BE351" i="10"/>
  <c r="BC355" i="10"/>
  <c r="BE355" i="10"/>
  <c r="CA364" i="10"/>
  <c r="BY364" i="10"/>
  <c r="BC290" i="10"/>
  <c r="BY297" i="10"/>
  <c r="BY298" i="10"/>
  <c r="BC301" i="10"/>
  <c r="BE301" i="10"/>
  <c r="Z302" i="10"/>
  <c r="Z304" i="10"/>
  <c r="BY306" i="10"/>
  <c r="BE307" i="10"/>
  <c r="BC307" i="10"/>
  <c r="BC309" i="10"/>
  <c r="BE309" i="10"/>
  <c r="BE312" i="10"/>
  <c r="BC312" i="10"/>
  <c r="BE315" i="10"/>
  <c r="BC315" i="10"/>
  <c r="CA317" i="10"/>
  <c r="BY317" i="10"/>
  <c r="BY319" i="10"/>
  <c r="CA319" i="10"/>
  <c r="CA322" i="10"/>
  <c r="BY322" i="10"/>
  <c r="BE326" i="10"/>
  <c r="BC326" i="10"/>
  <c r="Z328" i="10"/>
  <c r="CA336" i="10"/>
  <c r="BY336" i="10"/>
  <c r="Z347" i="10"/>
  <c r="CA347" i="10"/>
  <c r="BY347" i="10"/>
  <c r="Z350" i="10"/>
  <c r="BE353" i="10"/>
  <c r="BC353" i="10"/>
  <c r="BC359" i="10"/>
  <c r="BE362" i="10"/>
  <c r="BC362" i="10"/>
  <c r="BC311" i="10"/>
  <c r="BY313" i="10"/>
  <c r="BC319" i="10"/>
  <c r="BY321" i="10"/>
  <c r="BC327" i="10"/>
  <c r="BY329" i="10"/>
  <c r="BC335" i="10"/>
  <c r="BY337" i="10"/>
  <c r="BC343" i="10"/>
  <c r="BY345" i="10"/>
  <c r="BC351" i="10"/>
  <c r="BY353" i="10"/>
  <c r="L355" i="10"/>
  <c r="Z355" i="10" s="1"/>
  <c r="AX357" i="10"/>
  <c r="BK359" i="10"/>
  <c r="BK360" i="10"/>
  <c r="BY360" i="10" s="1"/>
  <c r="BK361" i="10"/>
  <c r="BY361" i="10" s="1"/>
  <c r="AO365" i="10"/>
  <c r="BC365" i="10" s="1"/>
  <c r="BT368" i="10"/>
  <c r="BE372" i="10"/>
  <c r="BK376" i="10"/>
  <c r="BY376" i="10" s="1"/>
  <c r="U377" i="10"/>
  <c r="Z377" i="10" s="1"/>
  <c r="AX377" i="10"/>
  <c r="AO378" i="10"/>
  <c r="BT384" i="10"/>
  <c r="BK385" i="10"/>
  <c r="BY385" i="10" s="1"/>
  <c r="Z386" i="10"/>
  <c r="CA386" i="10"/>
  <c r="BT387" i="10"/>
  <c r="BK388" i="10"/>
  <c r="AX396" i="10"/>
  <c r="AO399" i="10"/>
  <c r="BC399" i="10" s="1"/>
  <c r="BY399" i="10"/>
  <c r="BE400" i="10"/>
  <c r="AO405" i="10"/>
  <c r="BC405" i="10" s="1"/>
  <c r="AF406" i="10"/>
  <c r="AX406" i="10"/>
  <c r="AF408" i="10"/>
  <c r="BE408" i="10" s="1"/>
  <c r="U409" i="10"/>
  <c r="Z409" i="10" s="1"/>
  <c r="AX409" i="10"/>
  <c r="AO410" i="10"/>
  <c r="L418" i="10"/>
  <c r="Z418" i="10" s="1"/>
  <c r="AF419" i="10"/>
  <c r="BE419" i="10" s="1"/>
  <c r="L423" i="10"/>
  <c r="L428" i="10"/>
  <c r="Z428" i="10" s="1"/>
  <c r="BT430" i="10"/>
  <c r="BE431" i="10"/>
  <c r="BK431" i="10"/>
  <c r="U435" i="10"/>
  <c r="Z435" i="10" s="1"/>
  <c r="BC437" i="10"/>
  <c r="L439" i="10"/>
  <c r="N438" i="10"/>
  <c r="N14" i="10" s="1"/>
  <c r="L444" i="10"/>
  <c r="Z444" i="10" s="1"/>
  <c r="BT446" i="10"/>
  <c r="U361" i="10"/>
  <c r="Z361" i="10" s="1"/>
  <c r="AF366" i="10"/>
  <c r="CA366" i="10" s="1"/>
  <c r="BE366" i="10"/>
  <c r="CA370" i="10"/>
  <c r="Z374" i="10"/>
  <c r="BT374" i="10"/>
  <c r="L378" i="10"/>
  <c r="Z378" i="10" s="1"/>
  <c r="BC379" i="10"/>
  <c r="AO381" i="10"/>
  <c r="AF382" i="10"/>
  <c r="CA382" i="10" s="1"/>
  <c r="BE382" i="10"/>
  <c r="AX388" i="10"/>
  <c r="CA389" i="10"/>
  <c r="BY389" i="10"/>
  <c r="BE392" i="10"/>
  <c r="AO397" i="10"/>
  <c r="BC397" i="10" s="1"/>
  <c r="AF398" i="10"/>
  <c r="BE398" i="10"/>
  <c r="BC398" i="10"/>
  <c r="U401" i="10"/>
  <c r="Z401" i="10" s="1"/>
  <c r="BE401" i="10"/>
  <c r="BC401" i="10"/>
  <c r="BC403" i="10"/>
  <c r="L410" i="10"/>
  <c r="BT422" i="10"/>
  <c r="BE423" i="10"/>
  <c r="BK423" i="10"/>
  <c r="Z430" i="10"/>
  <c r="BK439" i="10"/>
  <c r="BY439" i="10" s="1"/>
  <c r="U446" i="10"/>
  <c r="Z446" i="10" s="1"/>
  <c r="CA355" i="10"/>
  <c r="L356" i="10"/>
  <c r="L256" i="10" s="1"/>
  <c r="L13" i="10" s="1"/>
  <c r="U363" i="10"/>
  <c r="Z363" i="10" s="1"/>
  <c r="AO367" i="10"/>
  <c r="BC367" i="10" s="1"/>
  <c r="BT367" i="10"/>
  <c r="BT371" i="10"/>
  <c r="AF375" i="10"/>
  <c r="CA375" i="10" s="1"/>
  <c r="BK375" i="10"/>
  <c r="AF379" i="10"/>
  <c r="BE379" i="10" s="1"/>
  <c r="AO383" i="10"/>
  <c r="BC383" i="10" s="1"/>
  <c r="BT383" i="10"/>
  <c r="BE384" i="10"/>
  <c r="AF390" i="10"/>
  <c r="AX390" i="10"/>
  <c r="AF392" i="10"/>
  <c r="U393" i="10"/>
  <c r="Z393" i="10" s="1"/>
  <c r="AX393" i="10"/>
  <c r="AO394" i="10"/>
  <c r="BC394" i="10" s="1"/>
  <c r="L402" i="10"/>
  <c r="Z402" i="10" s="1"/>
  <c r="AF403" i="10"/>
  <c r="BE403" i="10" s="1"/>
  <c r="L407" i="10"/>
  <c r="Z407" i="10" s="1"/>
  <c r="L412" i="10"/>
  <c r="Z412" i="10" s="1"/>
  <c r="BT414" i="10"/>
  <c r="BE415" i="10"/>
  <c r="BK415" i="10"/>
  <c r="BY415" i="10" s="1"/>
  <c r="BE418" i="10"/>
  <c r="U419" i="10"/>
  <c r="Z419" i="10" s="1"/>
  <c r="BC421" i="10"/>
  <c r="U422" i="10"/>
  <c r="Z422" i="10" s="1"/>
  <c r="BT432" i="10"/>
  <c r="BK433" i="10"/>
  <c r="BY433" i="10" s="1"/>
  <c r="CA434" i="10"/>
  <c r="BT435" i="10"/>
  <c r="BK436" i="10"/>
  <c r="BY436" i="10" s="1"/>
  <c r="CA439" i="10"/>
  <c r="CA356" i="10"/>
  <c r="BC364" i="10"/>
  <c r="Z366" i="10"/>
  <c r="BE385" i="10"/>
  <c r="BC385" i="10"/>
  <c r="BE387" i="10"/>
  <c r="BC387" i="10"/>
  <c r="CA406" i="10"/>
  <c r="BY406" i="10"/>
  <c r="BE407" i="10"/>
  <c r="CA424" i="10"/>
  <c r="BY424" i="10"/>
  <c r="Z426" i="10"/>
  <c r="BY427" i="10"/>
  <c r="BE436" i="10"/>
  <c r="BC436" i="10"/>
  <c r="CA437" i="10"/>
  <c r="BY437" i="10"/>
  <c r="BT440" i="10"/>
  <c r="BU438" i="10"/>
  <c r="BU14" i="10" s="1"/>
  <c r="Z442" i="10"/>
  <c r="BY443" i="10"/>
  <c r="BE448" i="10"/>
  <c r="BC448" i="10"/>
  <c r="CA357" i="10"/>
  <c r="BY357" i="10"/>
  <c r="BY358" i="10"/>
  <c r="BY359" i="10"/>
  <c r="Z369" i="10"/>
  <c r="BE369" i="10"/>
  <c r="BC369" i="10"/>
  <c r="CA373" i="10"/>
  <c r="BY373" i="10"/>
  <c r="CA398" i="10"/>
  <c r="BY398" i="10"/>
  <c r="BE399" i="10"/>
  <c r="BE402" i="10"/>
  <c r="BY416" i="10"/>
  <c r="BY419" i="10"/>
  <c r="BE428" i="10"/>
  <c r="BC428" i="10"/>
  <c r="CA429" i="10"/>
  <c r="BY429" i="10"/>
  <c r="BY431" i="10"/>
  <c r="BE444" i="10"/>
  <c r="BC444" i="10"/>
  <c r="CA445" i="10"/>
  <c r="BY445" i="10"/>
  <c r="BC366" i="10"/>
  <c r="BY366" i="10"/>
  <c r="Z368" i="10"/>
  <c r="CA369" i="10"/>
  <c r="BE371" i="10"/>
  <c r="BC371" i="10"/>
  <c r="BE374" i="10"/>
  <c r="BC381" i="10"/>
  <c r="Z382" i="10"/>
  <c r="BC382" i="10"/>
  <c r="BY382" i="10"/>
  <c r="Z384" i="10"/>
  <c r="CA390" i="10"/>
  <c r="BY390" i="10"/>
  <c r="BE391" i="10"/>
  <c r="BE394" i="10"/>
  <c r="Z395" i="10"/>
  <c r="CA399" i="10"/>
  <c r="BY404" i="10"/>
  <c r="CA408" i="10"/>
  <c r="BY408" i="10"/>
  <c r="Z410" i="10"/>
  <c r="CA411" i="10"/>
  <c r="BY411" i="10"/>
  <c r="BE420" i="10"/>
  <c r="BC420" i="10"/>
  <c r="CA421" i="10"/>
  <c r="BY421" i="10"/>
  <c r="BY423" i="10"/>
  <c r="BC426" i="10"/>
  <c r="BE430" i="10"/>
  <c r="BC430" i="10"/>
  <c r="Z433" i="10"/>
  <c r="BE433" i="10"/>
  <c r="BC433" i="10"/>
  <c r="BE435" i="10"/>
  <c r="BC435" i="10"/>
  <c r="CA436" i="10"/>
  <c r="AO439" i="10"/>
  <c r="AP438" i="10"/>
  <c r="AP14" i="10" s="1"/>
  <c r="BC442" i="10"/>
  <c r="BE446" i="10"/>
  <c r="BC446" i="10"/>
  <c r="BE367" i="10"/>
  <c r="BK367" i="10"/>
  <c r="CA372" i="10"/>
  <c r="BE373" i="10"/>
  <c r="BY375" i="10"/>
  <c r="BY377" i="10"/>
  <c r="BY379" i="10"/>
  <c r="BE383" i="10"/>
  <c r="BK383" i="10"/>
  <c r="BE386" i="10"/>
  <c r="Z387" i="10"/>
  <c r="BC389" i="10"/>
  <c r="Z390" i="10"/>
  <c r="CA391" i="10"/>
  <c r="CA400" i="10"/>
  <c r="BY400" i="10"/>
  <c r="CA402" i="10"/>
  <c r="BY403" i="10"/>
  <c r="AX412" i="10"/>
  <c r="CA413" i="10"/>
  <c r="BY413" i="10"/>
  <c r="BC418" i="10"/>
  <c r="AO421" i="10"/>
  <c r="AF422" i="10"/>
  <c r="BE422" i="10"/>
  <c r="BC422" i="10"/>
  <c r="U425" i="10"/>
  <c r="Z425" i="10" s="1"/>
  <c r="BE425" i="10"/>
  <c r="BC425" i="10"/>
  <c r="BE427" i="10"/>
  <c r="BC427" i="10"/>
  <c r="CA428" i="10"/>
  <c r="BE429" i="10"/>
  <c r="L434" i="10"/>
  <c r="Z434" i="10" s="1"/>
  <c r="BV438" i="10"/>
  <c r="BV14" i="10" s="1"/>
  <c r="AF440" i="10"/>
  <c r="BE440" i="10" s="1"/>
  <c r="AG438" i="10"/>
  <c r="AG14" i="10" s="1"/>
  <c r="U441" i="10"/>
  <c r="Z441" i="10" s="1"/>
  <c r="BE441" i="10"/>
  <c r="BC441" i="10"/>
  <c r="BC443" i="10"/>
  <c r="CA444" i="10"/>
  <c r="BE445" i="10"/>
  <c r="BY355" i="10"/>
  <c r="AX356" i="10"/>
  <c r="AF358" i="10"/>
  <c r="CA358" i="10" s="1"/>
  <c r="AX358" i="10"/>
  <c r="AF359" i="10"/>
  <c r="CA359" i="10" s="1"/>
  <c r="BE370" i="10"/>
  <c r="U371" i="10"/>
  <c r="Z371" i="10" s="1"/>
  <c r="L372" i="10"/>
  <c r="Z372" i="10" s="1"/>
  <c r="BC375" i="10"/>
  <c r="AF376" i="10"/>
  <c r="CA376" i="10" s="1"/>
  <c r="BC378" i="10"/>
  <c r="L379" i="10"/>
  <c r="Z379" i="10" s="1"/>
  <c r="AX380" i="10"/>
  <c r="BK380" i="10"/>
  <c r="BY380" i="10" s="1"/>
  <c r="BY388" i="10"/>
  <c r="BT392" i="10"/>
  <c r="BK393" i="10"/>
  <c r="BY393" i="10" s="1"/>
  <c r="Z394" i="10"/>
  <c r="CA394" i="10"/>
  <c r="BT395" i="10"/>
  <c r="BK396" i="10"/>
  <c r="BY396" i="10" s="1"/>
  <c r="AX404" i="10"/>
  <c r="AO407" i="10"/>
  <c r="BC407" i="10" s="1"/>
  <c r="BY407" i="10"/>
  <c r="BC410" i="10"/>
  <c r="AO413" i="10"/>
  <c r="BC413" i="10" s="1"/>
  <c r="AF414" i="10"/>
  <c r="AX414" i="10"/>
  <c r="AF416" i="10"/>
  <c r="CA416" i="10" s="1"/>
  <c r="U417" i="10"/>
  <c r="Z417" i="10" s="1"/>
  <c r="AX417" i="10"/>
  <c r="AO418" i="10"/>
  <c r="CA420" i="10"/>
  <c r="BE421" i="10"/>
  <c r="L426" i="10"/>
  <c r="AF427" i="10"/>
  <c r="CA427" i="10" s="1"/>
  <c r="L431" i="10"/>
  <c r="Z431" i="10" s="1"/>
  <c r="L436" i="10"/>
  <c r="Z436" i="10" s="1"/>
  <c r="M438" i="10"/>
  <c r="M14" i="10" s="1"/>
  <c r="L442" i="10"/>
  <c r="AF443" i="10"/>
  <c r="AF438" i="10" s="1"/>
  <c r="AF14" i="10" s="1"/>
  <c r="L447" i="10"/>
  <c r="Z447" i="10" s="1"/>
  <c r="Z448" i="10"/>
  <c r="BE449" i="10"/>
  <c r="BC449" i="10"/>
  <c r="BC451" i="10"/>
  <c r="BE451" i="10"/>
  <c r="BE461" i="10"/>
  <c r="BC461" i="10"/>
  <c r="BY472" i="10"/>
  <c r="CA479" i="10"/>
  <c r="BY479" i="10"/>
  <c r="BE480" i="10"/>
  <c r="BC480" i="10"/>
  <c r="BE485" i="10"/>
  <c r="BC485" i="10"/>
  <c r="BY488" i="10"/>
  <c r="CA488" i="10"/>
  <c r="BE500" i="10"/>
  <c r="BC500" i="10"/>
  <c r="BE509" i="10"/>
  <c r="BC509" i="10"/>
  <c r="BE514" i="10"/>
  <c r="BC514" i="10"/>
  <c r="BC516" i="10"/>
  <c r="BE516" i="10"/>
  <c r="CA520" i="10"/>
  <c r="BY520" i="10"/>
  <c r="CA522" i="10"/>
  <c r="BY522" i="10"/>
  <c r="CA524" i="10"/>
  <c r="BY524" i="10"/>
  <c r="BE534" i="10"/>
  <c r="BC534" i="10"/>
  <c r="CA536" i="10"/>
  <c r="BY536" i="10"/>
  <c r="CA551" i="10"/>
  <c r="BY551" i="10"/>
  <c r="BE452" i="10"/>
  <c r="BY453" i="10"/>
  <c r="CA453" i="10"/>
  <c r="BC454" i="10"/>
  <c r="BE454" i="10"/>
  <c r="CA458" i="10"/>
  <c r="BY458" i="10"/>
  <c r="BE463" i="10"/>
  <c r="BC463" i="10"/>
  <c r="CA465" i="10"/>
  <c r="BY465" i="10"/>
  <c r="BC475" i="10"/>
  <c r="BE475" i="10"/>
  <c r="BE489" i="10"/>
  <c r="BC489" i="10"/>
  <c r="BE490" i="10"/>
  <c r="BC490" i="10"/>
  <c r="BE496" i="10"/>
  <c r="BC496" i="10"/>
  <c r="BC498" i="10"/>
  <c r="BE498" i="10"/>
  <c r="BY502" i="10"/>
  <c r="CA502" i="10"/>
  <c r="CA511" i="10"/>
  <c r="BY511" i="10"/>
  <c r="BE512" i="10"/>
  <c r="BC512" i="10"/>
  <c r="BY539" i="10"/>
  <c r="CA539" i="10"/>
  <c r="BC540" i="10"/>
  <c r="BE540" i="10"/>
  <c r="BY542" i="10"/>
  <c r="CA542" i="10"/>
  <c r="BE546" i="10"/>
  <c r="BC546" i="10"/>
  <c r="CA548" i="10"/>
  <c r="BY548" i="10"/>
  <c r="CA452" i="10"/>
  <c r="Z454" i="10"/>
  <c r="BT456" i="10"/>
  <c r="BE457" i="10"/>
  <c r="BY462" i="10"/>
  <c r="CA463" i="10"/>
  <c r="BY463" i="10"/>
  <c r="AF464" i="10"/>
  <c r="BE464" i="10" s="1"/>
  <c r="BC464" i="10"/>
  <c r="Z466" i="10"/>
  <c r="U475" i="10"/>
  <c r="Z475" i="10" s="1"/>
  <c r="BE476" i="10"/>
  <c r="BY477" i="10"/>
  <c r="CA477" i="10"/>
  <c r="AX478" i="10"/>
  <c r="AO479" i="10"/>
  <c r="BK481" i="10"/>
  <c r="BY481" i="10" s="1"/>
  <c r="CA482" i="10"/>
  <c r="BY482" i="10"/>
  <c r="BC486" i="10"/>
  <c r="BE486" i="10"/>
  <c r="BC491" i="10"/>
  <c r="BY493" i="10"/>
  <c r="Z498" i="10"/>
  <c r="Z500" i="10"/>
  <c r="BE510" i="10"/>
  <c r="BC510" i="10"/>
  <c r="Z512" i="10"/>
  <c r="BY518" i="10"/>
  <c r="CA518" i="10"/>
  <c r="BE519" i="10"/>
  <c r="Z523" i="10"/>
  <c r="BE525" i="10"/>
  <c r="BC525" i="10"/>
  <c r="BE530" i="10"/>
  <c r="BC530" i="10"/>
  <c r="BC532" i="10"/>
  <c r="BE532" i="10"/>
  <c r="BE535" i="10"/>
  <c r="BC537" i="10"/>
  <c r="BE537" i="10"/>
  <c r="Z540" i="10"/>
  <c r="CA552" i="10"/>
  <c r="BY552" i="10"/>
  <c r="U439" i="10"/>
  <c r="BE439" i="10"/>
  <c r="BK447" i="10"/>
  <c r="CA449" i="10"/>
  <c r="BY449" i="10"/>
  <c r="BC450" i="10"/>
  <c r="CA454" i="10"/>
  <c r="Z456" i="10"/>
  <c r="BE458" i="10"/>
  <c r="BC459" i="10"/>
  <c r="BE459" i="10"/>
  <c r="Z461" i="10"/>
  <c r="Z468" i="10"/>
  <c r="BE469" i="10"/>
  <c r="BC469" i="10"/>
  <c r="CA476" i="10"/>
  <c r="Z478" i="10"/>
  <c r="BY480" i="10"/>
  <c r="CA480" i="10"/>
  <c r="BE481" i="10"/>
  <c r="Z485" i="10"/>
  <c r="CA489" i="10"/>
  <c r="BY489" i="10"/>
  <c r="CA490" i="10"/>
  <c r="BY490" i="10"/>
  <c r="BY500" i="10"/>
  <c r="CA500" i="10"/>
  <c r="BE506" i="10"/>
  <c r="BC506" i="10"/>
  <c r="BC508" i="10"/>
  <c r="BE508" i="10"/>
  <c r="CA512" i="10"/>
  <c r="BY512" i="10"/>
  <c r="Z514" i="10"/>
  <c r="CA514" i="10"/>
  <c r="BY514" i="10"/>
  <c r="CA516" i="10"/>
  <c r="BY516" i="10"/>
  <c r="CA527" i="10"/>
  <c r="BY527" i="10"/>
  <c r="BE528" i="10"/>
  <c r="BC528" i="10"/>
  <c r="BY534" i="10"/>
  <c r="CA534" i="10"/>
  <c r="BE538" i="10"/>
  <c r="BC538" i="10"/>
  <c r="CA540" i="10"/>
  <c r="BY540" i="10"/>
  <c r="Z543" i="10"/>
  <c r="BE544" i="10"/>
  <c r="BC544" i="10"/>
  <c r="BE547" i="10"/>
  <c r="BE549" i="10"/>
  <c r="BC549" i="10"/>
  <c r="BE550" i="10"/>
  <c r="BC550" i="10"/>
  <c r="BE447" i="10"/>
  <c r="BC447" i="10"/>
  <c r="Z450" i="10"/>
  <c r="Z452" i="10"/>
  <c r="BE460" i="10"/>
  <c r="BY461" i="10"/>
  <c r="CA461" i="10"/>
  <c r="BC462" i="10"/>
  <c r="BE462" i="10"/>
  <c r="CA466" i="10"/>
  <c r="BY466" i="10"/>
  <c r="BE471" i="10"/>
  <c r="BC471" i="10"/>
  <c r="CA473" i="10"/>
  <c r="CA478" i="10"/>
  <c r="BC483" i="10"/>
  <c r="BE483" i="10"/>
  <c r="BY485" i="10"/>
  <c r="CA485" i="10"/>
  <c r="CA496" i="10"/>
  <c r="BY496" i="10"/>
  <c r="CA498" i="10"/>
  <c r="BY498" i="10"/>
  <c r="BE504" i="10"/>
  <c r="BC504" i="10"/>
  <c r="Z508" i="10"/>
  <c r="Z510" i="10"/>
  <c r="BC513" i="10"/>
  <c r="BE526" i="10"/>
  <c r="BC526" i="10"/>
  <c r="Z528" i="10"/>
  <c r="CA543" i="10"/>
  <c r="BY543" i="10"/>
  <c r="CA546" i="10"/>
  <c r="BY546" i="10"/>
  <c r="BT448" i="10"/>
  <c r="BC452" i="10"/>
  <c r="BE453" i="10"/>
  <c r="BC453" i="10"/>
  <c r="BE455" i="10"/>
  <c r="BC455" i="10"/>
  <c r="CA460" i="10"/>
  <c r="Z462" i="10"/>
  <c r="BT464" i="10"/>
  <c r="BE465" i="10"/>
  <c r="BY470" i="10"/>
  <c r="CA471" i="10"/>
  <c r="BY471" i="10"/>
  <c r="AF472" i="10"/>
  <c r="CA472" i="10" s="1"/>
  <c r="BE472" i="10"/>
  <c r="BC472" i="10"/>
  <c r="Z474" i="10"/>
  <c r="U483" i="10"/>
  <c r="Z483" i="10" s="1"/>
  <c r="BE484" i="10"/>
  <c r="CA484" i="10"/>
  <c r="CA486" i="10"/>
  <c r="BY486" i="10"/>
  <c r="BE487" i="10"/>
  <c r="BC487" i="10"/>
  <c r="Z490" i="10"/>
  <c r="Z491" i="10"/>
  <c r="BE492" i="10"/>
  <c r="BC492" i="10"/>
  <c r="Z494" i="10"/>
  <c r="CA501" i="10"/>
  <c r="CA503" i="10"/>
  <c r="BY503" i="10"/>
  <c r="BY510" i="10"/>
  <c r="CA510" i="10"/>
  <c r="BE511" i="10"/>
  <c r="BE517" i="10"/>
  <c r="BC517" i="10"/>
  <c r="BE522" i="10"/>
  <c r="BC522" i="10"/>
  <c r="BC524" i="10"/>
  <c r="BE524" i="10"/>
  <c r="CA528" i="10"/>
  <c r="BY528" i="10"/>
  <c r="Z530" i="10"/>
  <c r="CA530" i="10"/>
  <c r="BY530" i="10"/>
  <c r="CA532" i="10"/>
  <c r="BY532" i="10"/>
  <c r="BE539" i="10"/>
  <c r="BE541" i="10"/>
  <c r="BC541" i="10"/>
  <c r="CA544" i="10"/>
  <c r="BY544" i="10"/>
  <c r="CA549" i="10"/>
  <c r="BY549" i="10"/>
  <c r="BY550" i="10"/>
  <c r="CA550" i="10"/>
  <c r="BK449" i="10"/>
  <c r="CA450" i="10"/>
  <c r="BY450" i="10"/>
  <c r="CA457" i="10"/>
  <c r="BY457" i="10"/>
  <c r="Z464" i="10"/>
  <c r="BE466" i="10"/>
  <c r="BC467" i="10"/>
  <c r="BE467" i="10"/>
  <c r="L468" i="10"/>
  <c r="Z476" i="10"/>
  <c r="BE477" i="10"/>
  <c r="BC477" i="10"/>
  <c r="Z486" i="10"/>
  <c r="BE488" i="10"/>
  <c r="BC488" i="10"/>
  <c r="CA491" i="10"/>
  <c r="BY491" i="10"/>
  <c r="CA494" i="10"/>
  <c r="BY494" i="10"/>
  <c r="BE499" i="10"/>
  <c r="BC499" i="10"/>
  <c r="BE502" i="10"/>
  <c r="BC502" i="10"/>
  <c r="CA504" i="10"/>
  <c r="BY504" i="10"/>
  <c r="Z506" i="10"/>
  <c r="CA506" i="10"/>
  <c r="BY506" i="10"/>
  <c r="CA508" i="10"/>
  <c r="BY508" i="10"/>
  <c r="CA519" i="10"/>
  <c r="BY519" i="10"/>
  <c r="BE520" i="10"/>
  <c r="BC520" i="10"/>
  <c r="CA535" i="10"/>
  <c r="BY535" i="10"/>
  <c r="BE536" i="10"/>
  <c r="BC536" i="10"/>
  <c r="CA538" i="10"/>
  <c r="BY538" i="10"/>
  <c r="BE542" i="10"/>
  <c r="BC542" i="10"/>
  <c r="Z544" i="10"/>
  <c r="CA447" i="10"/>
  <c r="BY447" i="10"/>
  <c r="BY454" i="10"/>
  <c r="CA455" i="10"/>
  <c r="BY455" i="10"/>
  <c r="AF456" i="10"/>
  <c r="BE456" i="10"/>
  <c r="BC456" i="10"/>
  <c r="U467" i="10"/>
  <c r="Z467" i="10" s="1"/>
  <c r="BE468" i="10"/>
  <c r="BY469" i="10"/>
  <c r="CA469" i="10"/>
  <c r="AX470" i="10"/>
  <c r="AO471" i="10"/>
  <c r="BK473" i="10"/>
  <c r="BY473" i="10" s="1"/>
  <c r="CA474" i="10"/>
  <c r="BY474" i="10"/>
  <c r="BE479" i="10"/>
  <c r="BC479" i="10"/>
  <c r="CA481" i="10"/>
  <c r="Z487" i="10"/>
  <c r="CA487" i="10"/>
  <c r="BY487" i="10"/>
  <c r="CA492" i="10"/>
  <c r="BY492" i="10"/>
  <c r="BY497" i="10"/>
  <c r="BC505" i="10"/>
  <c r="BE518" i="10"/>
  <c r="BC518" i="10"/>
  <c r="Z520" i="10"/>
  <c r="BY526" i="10"/>
  <c r="CA526" i="10"/>
  <c r="BE527" i="10"/>
  <c r="Z531" i="10"/>
  <c r="BE533" i="10"/>
  <c r="BC533" i="10"/>
  <c r="Z536" i="10"/>
  <c r="BC545" i="10"/>
  <c r="BE545" i="10"/>
  <c r="BY547" i="10"/>
  <c r="CA547" i="10"/>
  <c r="BC548" i="10"/>
  <c r="BE548" i="10"/>
  <c r="Z551" i="10"/>
  <c r="BC552" i="10"/>
  <c r="BE552" i="10"/>
  <c r="CA554" i="10"/>
  <c r="BY554" i="10"/>
  <c r="BC557" i="10"/>
  <c r="BE557" i="10"/>
  <c r="BE568" i="10"/>
  <c r="BC568" i="10"/>
  <c r="BE571" i="10"/>
  <c r="BC571" i="10"/>
  <c r="CA576" i="10"/>
  <c r="BY576" i="10"/>
  <c r="BE577" i="10"/>
  <c r="BC577" i="10"/>
  <c r="CA578" i="10"/>
  <c r="BY578" i="10"/>
  <c r="CA581" i="10"/>
  <c r="BY581" i="10"/>
  <c r="CA587" i="10"/>
  <c r="BY587" i="10"/>
  <c r="BY593" i="10"/>
  <c r="CA597" i="10"/>
  <c r="BY597" i="10"/>
  <c r="Z598" i="10"/>
  <c r="CA598" i="10"/>
  <c r="BY598" i="10"/>
  <c r="BC602" i="10"/>
  <c r="BC604" i="10"/>
  <c r="BE609" i="10"/>
  <c r="BC609" i="10"/>
  <c r="BY609" i="10"/>
  <c r="BY612" i="10"/>
  <c r="CA612" i="10"/>
  <c r="BC618" i="10"/>
  <c r="BE618" i="10"/>
  <c r="Z623" i="10"/>
  <c r="BE629" i="10"/>
  <c r="BC629" i="10"/>
  <c r="BE635" i="10"/>
  <c r="BC635" i="10"/>
  <c r="CA637" i="10"/>
  <c r="BY637" i="10"/>
  <c r="BE638" i="10"/>
  <c r="BC638" i="10"/>
  <c r="CA639" i="10"/>
  <c r="BY639" i="10"/>
  <c r="Z653" i="10"/>
  <c r="BE491" i="10"/>
  <c r="BC493" i="10"/>
  <c r="CA493" i="10"/>
  <c r="BC497" i="10"/>
  <c r="CA497" i="10"/>
  <c r="BY499" i="10"/>
  <c r="BY501" i="10"/>
  <c r="BE505" i="10"/>
  <c r="BC507" i="10"/>
  <c r="CA507" i="10"/>
  <c r="BY509" i="10"/>
  <c r="BE513" i="10"/>
  <c r="BC515" i="10"/>
  <c r="CA515" i="10"/>
  <c r="BY517" i="10"/>
  <c r="BE521" i="10"/>
  <c r="BC523" i="10"/>
  <c r="CA523" i="10"/>
  <c r="BY525" i="10"/>
  <c r="BE529" i="10"/>
  <c r="BC531" i="10"/>
  <c r="CA531" i="10"/>
  <c r="BY533" i="10"/>
  <c r="BC539" i="10"/>
  <c r="BY541" i="10"/>
  <c r="BC547" i="10"/>
  <c r="BE555" i="10"/>
  <c r="BC555" i="10"/>
  <c r="BE560" i="10"/>
  <c r="BC560" i="10"/>
  <c r="BE563" i="10"/>
  <c r="BC563" i="10"/>
  <c r="BE566" i="10"/>
  <c r="BC566" i="10"/>
  <c r="CA568" i="10"/>
  <c r="BY568" i="10"/>
  <c r="BE569" i="10"/>
  <c r="BC569" i="10"/>
  <c r="CA570" i="10"/>
  <c r="BY570" i="10"/>
  <c r="CA573" i="10"/>
  <c r="BY573" i="10"/>
  <c r="BE574" i="10"/>
  <c r="BC574" i="10"/>
  <c r="CA579" i="10"/>
  <c r="BY579" i="10"/>
  <c r="BY585" i="10"/>
  <c r="CA589" i="10"/>
  <c r="BY589" i="10"/>
  <c r="Z590" i="10"/>
  <c r="CA590" i="10"/>
  <c r="BY590" i="10"/>
  <c r="BC594" i="10"/>
  <c r="Z596" i="10"/>
  <c r="BE596" i="10"/>
  <c r="BC596" i="10"/>
  <c r="Z599" i="10"/>
  <c r="BY604" i="10"/>
  <c r="CA604" i="10"/>
  <c r="BC610" i="10"/>
  <c r="BE610" i="10"/>
  <c r="BE621" i="10"/>
  <c r="BC621" i="10"/>
  <c r="BE627" i="10"/>
  <c r="BC627" i="10"/>
  <c r="CA629" i="10"/>
  <c r="BY629" i="10"/>
  <c r="BE630" i="10"/>
  <c r="BC630" i="10"/>
  <c r="CA631" i="10"/>
  <c r="BY631" i="10"/>
  <c r="BE640" i="10"/>
  <c r="BC640" i="10"/>
  <c r="CA640" i="10"/>
  <c r="BY640" i="10"/>
  <c r="BE558" i="10"/>
  <c r="BC558" i="10"/>
  <c r="CA560" i="10"/>
  <c r="BY560" i="10"/>
  <c r="BE561" i="10"/>
  <c r="BC561" i="10"/>
  <c r="CA562" i="10"/>
  <c r="BY562" i="10"/>
  <c r="CA565" i="10"/>
  <c r="BY565" i="10"/>
  <c r="CA571" i="10"/>
  <c r="BY571" i="10"/>
  <c r="BY577" i="10"/>
  <c r="CA582" i="10"/>
  <c r="BY582" i="10"/>
  <c r="BC586" i="10"/>
  <c r="Z588" i="10"/>
  <c r="BE588" i="10"/>
  <c r="BC588" i="10"/>
  <c r="Z591" i="10"/>
  <c r="BY596" i="10"/>
  <c r="BY599" i="10"/>
  <c r="CA599" i="10"/>
  <c r="BE613" i="10"/>
  <c r="BC613" i="10"/>
  <c r="BE619" i="10"/>
  <c r="BC619" i="10"/>
  <c r="CA621" i="10"/>
  <c r="BY621" i="10"/>
  <c r="BE622" i="10"/>
  <c r="BC622" i="10"/>
  <c r="CA623" i="10"/>
  <c r="BY623" i="10"/>
  <c r="BE632" i="10"/>
  <c r="BC632" i="10"/>
  <c r="CA632" i="10"/>
  <c r="BY632" i="10"/>
  <c r="BY638" i="10"/>
  <c r="CA642" i="10"/>
  <c r="BY642" i="10"/>
  <c r="CA643" i="10"/>
  <c r="BY643" i="10"/>
  <c r="U555" i="10"/>
  <c r="CA555" i="10"/>
  <c r="CA557" i="10"/>
  <c r="BY557" i="10"/>
  <c r="CA563" i="10"/>
  <c r="BY563" i="10"/>
  <c r="BC567" i="10"/>
  <c r="BY569" i="10"/>
  <c r="Z574" i="10"/>
  <c r="CA574" i="10"/>
  <c r="BY574" i="10"/>
  <c r="Z577" i="10"/>
  <c r="BC578" i="10"/>
  <c r="Z580" i="10"/>
  <c r="BE580" i="10"/>
  <c r="BC580" i="10"/>
  <c r="Z583" i="10"/>
  <c r="BY588" i="10"/>
  <c r="BY591" i="10"/>
  <c r="CA591" i="10"/>
  <c r="BC597" i="10"/>
  <c r="BE597" i="10"/>
  <c r="Z602" i="10"/>
  <c r="BE605" i="10"/>
  <c r="BC605" i="10"/>
  <c r="BE611" i="10"/>
  <c r="BC611" i="10"/>
  <c r="CA613" i="10"/>
  <c r="BY613" i="10"/>
  <c r="BE614" i="10"/>
  <c r="BC614" i="10"/>
  <c r="CA615" i="10"/>
  <c r="BY615" i="10"/>
  <c r="BE624" i="10"/>
  <c r="BC624" i="10"/>
  <c r="CA624" i="10"/>
  <c r="BY624" i="10"/>
  <c r="BY630" i="10"/>
  <c r="CA634" i="10"/>
  <c r="BY634" i="10"/>
  <c r="Z635" i="10"/>
  <c r="CA635" i="10"/>
  <c r="BY635" i="10"/>
  <c r="Z638" i="10"/>
  <c r="BC639" i="10"/>
  <c r="BE641" i="10"/>
  <c r="BC641" i="10"/>
  <c r="BY648" i="10"/>
  <c r="CA648" i="10"/>
  <c r="BC554" i="10"/>
  <c r="BE554" i="10"/>
  <c r="BC559" i="10"/>
  <c r="BY561" i="10"/>
  <c r="Z566" i="10"/>
  <c r="CA566" i="10"/>
  <c r="BY566" i="10"/>
  <c r="BC570" i="10"/>
  <c r="Z572" i="10"/>
  <c r="BE572" i="10"/>
  <c r="BC572" i="10"/>
  <c r="Z575" i="10"/>
  <c r="BY580" i="10"/>
  <c r="BY583" i="10"/>
  <c r="CA583" i="10"/>
  <c r="BC589" i="10"/>
  <c r="BE589" i="10"/>
  <c r="Z594" i="10"/>
  <c r="BE600" i="10"/>
  <c r="BC600" i="10"/>
  <c r="CA605" i="10"/>
  <c r="BY605" i="10"/>
  <c r="BE606" i="10"/>
  <c r="BC606" i="10"/>
  <c r="CA607" i="10"/>
  <c r="BY607" i="10"/>
  <c r="BE616" i="10"/>
  <c r="BC616" i="10"/>
  <c r="CA616" i="10"/>
  <c r="BY616" i="10"/>
  <c r="BY622" i="10"/>
  <c r="CA626" i="10"/>
  <c r="BY626" i="10"/>
  <c r="Z627" i="10"/>
  <c r="Z630" i="10"/>
  <c r="BC631" i="10"/>
  <c r="Z633" i="10"/>
  <c r="BE633" i="10"/>
  <c r="BC633" i="10"/>
  <c r="Z636" i="10"/>
  <c r="BY641" i="10"/>
  <c r="BY644" i="10"/>
  <c r="CA644" i="10"/>
  <c r="BE652" i="10"/>
  <c r="BC652" i="10"/>
  <c r="BY451" i="10"/>
  <c r="BC457" i="10"/>
  <c r="BY459" i="10"/>
  <c r="BC465" i="10"/>
  <c r="BY467" i="10"/>
  <c r="BC473" i="10"/>
  <c r="BY475" i="10"/>
  <c r="BC481" i="10"/>
  <c r="BY483" i="10"/>
  <c r="BY495" i="10"/>
  <c r="BC503" i="10"/>
  <c r="BY505" i="10"/>
  <c r="BC511" i="10"/>
  <c r="BY513" i="10"/>
  <c r="BC519" i="10"/>
  <c r="BY521" i="10"/>
  <c r="BC527" i="10"/>
  <c r="BY529" i="10"/>
  <c r="BC535" i="10"/>
  <c r="BY537" i="10"/>
  <c r="BC543" i="10"/>
  <c r="BY545" i="10"/>
  <c r="BC551" i="10"/>
  <c r="BK553" i="10"/>
  <c r="BY553" i="10" s="1"/>
  <c r="Z558" i="10"/>
  <c r="Z561" i="10"/>
  <c r="BC562" i="10"/>
  <c r="Z564" i="10"/>
  <c r="BE564" i="10"/>
  <c r="BC564" i="10"/>
  <c r="Z567" i="10"/>
  <c r="BY572" i="10"/>
  <c r="BY575" i="10"/>
  <c r="CA575" i="10"/>
  <c r="BC581" i="10"/>
  <c r="BE581" i="10"/>
  <c r="Z586" i="10"/>
  <c r="BE592" i="10"/>
  <c r="BC592" i="10"/>
  <c r="BE598" i="10"/>
  <c r="BC598" i="10"/>
  <c r="CA600" i="10"/>
  <c r="BY600" i="10"/>
  <c r="BE601" i="10"/>
  <c r="BC601" i="10"/>
  <c r="CA602" i="10"/>
  <c r="BY602" i="10"/>
  <c r="BE608" i="10"/>
  <c r="BC608" i="10"/>
  <c r="CA608" i="10"/>
  <c r="BY608" i="10"/>
  <c r="BC612" i="10"/>
  <c r="BY614" i="10"/>
  <c r="CA618" i="10"/>
  <c r="BY618" i="10"/>
  <c r="Z619" i="10"/>
  <c r="Z622" i="10"/>
  <c r="BC623" i="10"/>
  <c r="Z625" i="10"/>
  <c r="BE625" i="10"/>
  <c r="BC625" i="10"/>
  <c r="CA627" i="10"/>
  <c r="BY627" i="10"/>
  <c r="Z628" i="10"/>
  <c r="BY633" i="10"/>
  <c r="BY636" i="10"/>
  <c r="CA636" i="10"/>
  <c r="BC642" i="10"/>
  <c r="BE642" i="10"/>
  <c r="BE645" i="10"/>
  <c r="BC645" i="10"/>
  <c r="CA647" i="10"/>
  <c r="BY647" i="10"/>
  <c r="AX553" i="10"/>
  <c r="Z556" i="10"/>
  <c r="BE556" i="10"/>
  <c r="BC556" i="10"/>
  <c r="CA558" i="10"/>
  <c r="BY558" i="10"/>
  <c r="Z559" i="10"/>
  <c r="BY564" i="10"/>
  <c r="BY567" i="10"/>
  <c r="CA567" i="10"/>
  <c r="BC573" i="10"/>
  <c r="BE573" i="10"/>
  <c r="BE584" i="10"/>
  <c r="BC584" i="10"/>
  <c r="BE587" i="10"/>
  <c r="BC587" i="10"/>
  <c r="BE590" i="10"/>
  <c r="BC590" i="10"/>
  <c r="CA592" i="10"/>
  <c r="BY592" i="10"/>
  <c r="BE593" i="10"/>
  <c r="BC593" i="10"/>
  <c r="CA594" i="10"/>
  <c r="BY594" i="10"/>
  <c r="BE603" i="10"/>
  <c r="BC603" i="10"/>
  <c r="CA603" i="10"/>
  <c r="BY603" i="10"/>
  <c r="BY606" i="10"/>
  <c r="CA610" i="10"/>
  <c r="BY610" i="10"/>
  <c r="BC615" i="10"/>
  <c r="Z617" i="10"/>
  <c r="CA619" i="10"/>
  <c r="BY619" i="10"/>
  <c r="Z620" i="10"/>
  <c r="BY625" i="10"/>
  <c r="BY628" i="10"/>
  <c r="CA628" i="10"/>
  <c r="BC634" i="10"/>
  <c r="BE634" i="10"/>
  <c r="BC650" i="10"/>
  <c r="BE650" i="10"/>
  <c r="CA652" i="10"/>
  <c r="L555" i="10"/>
  <c r="BY555" i="10"/>
  <c r="BY556" i="10"/>
  <c r="CA556" i="10"/>
  <c r="BY559" i="10"/>
  <c r="CA559" i="10"/>
  <c r="BC565" i="10"/>
  <c r="BE565" i="10"/>
  <c r="Z570" i="10"/>
  <c r="BE576" i="10"/>
  <c r="BC576" i="10"/>
  <c r="BE579" i="10"/>
  <c r="BC579" i="10"/>
  <c r="BE582" i="10"/>
  <c r="BC582" i="10"/>
  <c r="CA584" i="10"/>
  <c r="BY584" i="10"/>
  <c r="BE585" i="10"/>
  <c r="BC585" i="10"/>
  <c r="CA586" i="10"/>
  <c r="BY586" i="10"/>
  <c r="BE595" i="10"/>
  <c r="BC595" i="10"/>
  <c r="CA595" i="10"/>
  <c r="BY595" i="10"/>
  <c r="BY601" i="10"/>
  <c r="Z606" i="10"/>
  <c r="BC607" i="10"/>
  <c r="Z609" i="10"/>
  <c r="CA611" i="10"/>
  <c r="BY611" i="10"/>
  <c r="Z612" i="10"/>
  <c r="BE617" i="10"/>
  <c r="BC617" i="10"/>
  <c r="BY617" i="10"/>
  <c r="BY620" i="10"/>
  <c r="CA620" i="10"/>
  <c r="BC626" i="10"/>
  <c r="BE626" i="10"/>
  <c r="Z631" i="10"/>
  <c r="BE637" i="10"/>
  <c r="BC637" i="10"/>
  <c r="BE643" i="10"/>
  <c r="BC643" i="10"/>
  <c r="CA645" i="10"/>
  <c r="BY645" i="10"/>
  <c r="BE646" i="10"/>
  <c r="BC646" i="10"/>
  <c r="AX647" i="10"/>
  <c r="BK652" i="10"/>
  <c r="BY652" i="10" s="1"/>
  <c r="CA654" i="10"/>
  <c r="BY654" i="10"/>
  <c r="CA655" i="10"/>
  <c r="CA656" i="10"/>
  <c r="BY656" i="10"/>
  <c r="BY660" i="10"/>
  <c r="BC661" i="10"/>
  <c r="BE661" i="10"/>
  <c r="BC666" i="10"/>
  <c r="CA672" i="10"/>
  <c r="BY672" i="10"/>
  <c r="CA673" i="10"/>
  <c r="BY673" i="10"/>
  <c r="CA685" i="10"/>
  <c r="BY685" i="10"/>
  <c r="BE686" i="10"/>
  <c r="BC686" i="10"/>
  <c r="BE691" i="10"/>
  <c r="BC691" i="10"/>
  <c r="BE695" i="10"/>
  <c r="BC695" i="10"/>
  <c r="CA703" i="10"/>
  <c r="BY703" i="10"/>
  <c r="BE704" i="10"/>
  <c r="BC704" i="10"/>
  <c r="BE709" i="10"/>
  <c r="BC709" i="10"/>
  <c r="Z711" i="10"/>
  <c r="BE713" i="10"/>
  <c r="BC713" i="10"/>
  <c r="CA716" i="10"/>
  <c r="BY716" i="10"/>
  <c r="Z720" i="10"/>
  <c r="CA720" i="10"/>
  <c r="BY720" i="10"/>
  <c r="CA725" i="10"/>
  <c r="BY725" i="10"/>
  <c r="BY729" i="10"/>
  <c r="CA729" i="10"/>
  <c r="BE738" i="10"/>
  <c r="BC738" i="10"/>
  <c r="BE739" i="10"/>
  <c r="BC739" i="10"/>
  <c r="Z742" i="10"/>
  <c r="BY742" i="10"/>
  <c r="BC743" i="10"/>
  <c r="BE743" i="10"/>
  <c r="CA746" i="10"/>
  <c r="BE562" i="10"/>
  <c r="CA564" i="10"/>
  <c r="BE570" i="10"/>
  <c r="CA572" i="10"/>
  <c r="BE578" i="10"/>
  <c r="CA580" i="10"/>
  <c r="BE586" i="10"/>
  <c r="CA588" i="10"/>
  <c r="BE594" i="10"/>
  <c r="CA596" i="10"/>
  <c r="BE602" i="10"/>
  <c r="BE607" i="10"/>
  <c r="CA609" i="10"/>
  <c r="BE615" i="10"/>
  <c r="CA617" i="10"/>
  <c r="BE623" i="10"/>
  <c r="CA625" i="10"/>
  <c r="BE631" i="10"/>
  <c r="CA633" i="10"/>
  <c r="BE639" i="10"/>
  <c r="CA641" i="10"/>
  <c r="BT649" i="10"/>
  <c r="U652" i="10"/>
  <c r="Z652" i="10" s="1"/>
  <c r="Z655" i="10"/>
  <c r="BC658" i="10"/>
  <c r="BE658" i="10"/>
  <c r="CA664" i="10"/>
  <c r="BY664" i="10"/>
  <c r="CA665" i="10"/>
  <c r="BY665" i="10"/>
  <c r="CA677" i="10"/>
  <c r="BY677" i="10"/>
  <c r="BE678" i="10"/>
  <c r="BC678" i="10"/>
  <c r="Z681" i="10"/>
  <c r="BE683" i="10"/>
  <c r="BC683" i="10"/>
  <c r="Z685" i="10"/>
  <c r="BE687" i="10"/>
  <c r="BC687" i="10"/>
  <c r="CA690" i="10"/>
  <c r="BY690" i="10"/>
  <c r="CA694" i="10"/>
  <c r="BY694" i="10"/>
  <c r="BE701" i="10"/>
  <c r="BC701" i="10"/>
  <c r="Z703" i="10"/>
  <c r="BE705" i="10"/>
  <c r="BC705" i="10"/>
  <c r="CA708" i="10"/>
  <c r="BY708" i="10"/>
  <c r="CA712" i="10"/>
  <c r="BY712" i="10"/>
  <c r="CA717" i="10"/>
  <c r="BY717" i="10"/>
  <c r="Z721" i="10"/>
  <c r="BY721" i="10"/>
  <c r="CA721" i="10"/>
  <c r="BE726" i="10"/>
  <c r="BC726" i="10"/>
  <c r="BE730" i="10"/>
  <c r="BC730" i="10"/>
  <c r="BE731" i="10"/>
  <c r="BC731" i="10"/>
  <c r="BY734" i="10"/>
  <c r="BC735" i="10"/>
  <c r="BE735" i="10"/>
  <c r="BC740" i="10"/>
  <c r="BE747" i="10"/>
  <c r="BC747" i="10"/>
  <c r="Z750" i="10"/>
  <c r="BE648" i="10"/>
  <c r="Z657" i="10"/>
  <c r="CA669" i="10"/>
  <c r="BY669" i="10"/>
  <c r="BE670" i="10"/>
  <c r="BC670" i="10"/>
  <c r="BE675" i="10"/>
  <c r="BC675" i="10"/>
  <c r="BE679" i="10"/>
  <c r="BC679" i="10"/>
  <c r="CA682" i="10"/>
  <c r="BY682" i="10"/>
  <c r="CA686" i="10"/>
  <c r="BY686" i="10"/>
  <c r="CA691" i="10"/>
  <c r="BY691" i="10"/>
  <c r="BE692" i="10"/>
  <c r="BC692" i="10"/>
  <c r="BY695" i="10"/>
  <c r="CA695" i="10"/>
  <c r="CA700" i="10"/>
  <c r="BY700" i="10"/>
  <c r="CA704" i="10"/>
  <c r="BY704" i="10"/>
  <c r="CA709" i="10"/>
  <c r="BY709" i="10"/>
  <c r="BY713" i="10"/>
  <c r="CA713" i="10"/>
  <c r="BE718" i="10"/>
  <c r="BC718" i="10"/>
  <c r="BE722" i="10"/>
  <c r="BC722" i="10"/>
  <c r="BE723" i="10"/>
  <c r="BC723" i="10"/>
  <c r="BC727" i="10"/>
  <c r="BE727" i="10"/>
  <c r="CA738" i="10"/>
  <c r="BY738" i="10"/>
  <c r="CA739" i="10"/>
  <c r="BY739" i="10"/>
  <c r="BC748" i="10"/>
  <c r="BE755" i="10"/>
  <c r="BC755" i="10"/>
  <c r="BC756" i="10"/>
  <c r="CA646" i="10"/>
  <c r="CA650" i="10"/>
  <c r="CA661" i="10"/>
  <c r="BY661" i="10"/>
  <c r="BE662" i="10"/>
  <c r="BC662" i="10"/>
  <c r="BE667" i="10"/>
  <c r="BC667" i="10"/>
  <c r="BE671" i="10"/>
  <c r="BC671" i="10"/>
  <c r="CA674" i="10"/>
  <c r="BY674" i="10"/>
  <c r="Z678" i="10"/>
  <c r="CA678" i="10"/>
  <c r="BY678" i="10"/>
  <c r="CA683" i="10"/>
  <c r="BY683" i="10"/>
  <c r="BY687" i="10"/>
  <c r="CA687" i="10"/>
  <c r="BE696" i="10"/>
  <c r="BC696" i="10"/>
  <c r="BE697" i="10"/>
  <c r="BC697" i="10"/>
  <c r="CA701" i="10"/>
  <c r="BY701" i="10"/>
  <c r="BY705" i="10"/>
  <c r="CA705" i="10"/>
  <c r="BE710" i="10"/>
  <c r="BC710" i="10"/>
  <c r="BE714" i="10"/>
  <c r="BC714" i="10"/>
  <c r="BE715" i="10"/>
  <c r="BC715" i="10"/>
  <c r="BY718" i="10"/>
  <c r="BC719" i="10"/>
  <c r="BE719" i="10"/>
  <c r="BC724" i="10"/>
  <c r="CA730" i="10"/>
  <c r="BY730" i="10"/>
  <c r="CA731" i="10"/>
  <c r="BY731" i="10"/>
  <c r="Z739" i="10"/>
  <c r="CA743" i="10"/>
  <c r="BY743" i="10"/>
  <c r="BE744" i="10"/>
  <c r="BC744" i="10"/>
  <c r="BY758" i="10"/>
  <c r="CA758" i="10"/>
  <c r="BT651" i="10"/>
  <c r="AO652" i="10"/>
  <c r="L653" i="10"/>
  <c r="BE656" i="10"/>
  <c r="BC656" i="10"/>
  <c r="BE659" i="10"/>
  <c r="BC659" i="10"/>
  <c r="Z661" i="10"/>
  <c r="BE663" i="10"/>
  <c r="BC663" i="10"/>
  <c r="CA666" i="10"/>
  <c r="BY666" i="10"/>
  <c r="Z670" i="10"/>
  <c r="CA670" i="10"/>
  <c r="BY670" i="10"/>
  <c r="CA675" i="10"/>
  <c r="BY675" i="10"/>
  <c r="Z679" i="10"/>
  <c r="BY679" i="10"/>
  <c r="CA679" i="10"/>
  <c r="BE684" i="10"/>
  <c r="BC684" i="10"/>
  <c r="BE688" i="10"/>
  <c r="BC688" i="10"/>
  <c r="BE689" i="10"/>
  <c r="BC689" i="10"/>
  <c r="BY692" i="10"/>
  <c r="BC693" i="10"/>
  <c r="BE693" i="10"/>
  <c r="BC698" i="10"/>
  <c r="BE702" i="10"/>
  <c r="BC702" i="10"/>
  <c r="BE706" i="10"/>
  <c r="BC706" i="10"/>
  <c r="BE707" i="10"/>
  <c r="BC707" i="10"/>
  <c r="BY710" i="10"/>
  <c r="BC711" i="10"/>
  <c r="BE711" i="10"/>
  <c r="BC716" i="10"/>
  <c r="CA722" i="10"/>
  <c r="BY722" i="10"/>
  <c r="CA723" i="10"/>
  <c r="BY723" i="10"/>
  <c r="Z731" i="10"/>
  <c r="CA735" i="10"/>
  <c r="BY735" i="10"/>
  <c r="BE736" i="10"/>
  <c r="BC736" i="10"/>
  <c r="Z740" i="10"/>
  <c r="BE741" i="10"/>
  <c r="BC741" i="10"/>
  <c r="Z743" i="10"/>
  <c r="CA744" i="10"/>
  <c r="BY744" i="10"/>
  <c r="BE745" i="10"/>
  <c r="BC745" i="10"/>
  <c r="BY747" i="10"/>
  <c r="CA747" i="10"/>
  <c r="BY748" i="10"/>
  <c r="BY755" i="10"/>
  <c r="CA755" i="10"/>
  <c r="L655" i="10"/>
  <c r="L657" i="10"/>
  <c r="CA658" i="10"/>
  <c r="BY658" i="10"/>
  <c r="Z662" i="10"/>
  <c r="CA662" i="10"/>
  <c r="BY662" i="10"/>
  <c r="CA667" i="10"/>
  <c r="BY667" i="10"/>
  <c r="BY671" i="10"/>
  <c r="CA671" i="10"/>
  <c r="Z675" i="10"/>
  <c r="BE676" i="10"/>
  <c r="BC676" i="10"/>
  <c r="BE680" i="10"/>
  <c r="BC680" i="10"/>
  <c r="BE681" i="10"/>
  <c r="BC681" i="10"/>
  <c r="Z684" i="10"/>
  <c r="BY684" i="10"/>
  <c r="BC685" i="10"/>
  <c r="BE685" i="10"/>
  <c r="BC690" i="10"/>
  <c r="CA696" i="10"/>
  <c r="BY696" i="10"/>
  <c r="CA697" i="10"/>
  <c r="BY697" i="10"/>
  <c r="BE699" i="10"/>
  <c r="BC699" i="10"/>
  <c r="Z702" i="10"/>
  <c r="BY702" i="10"/>
  <c r="BC703" i="10"/>
  <c r="BE703" i="10"/>
  <c r="BC708" i="10"/>
  <c r="CA714" i="10"/>
  <c r="BY714" i="10"/>
  <c r="CA715" i="10"/>
  <c r="BY715" i="10"/>
  <c r="CA727" i="10"/>
  <c r="BY727" i="10"/>
  <c r="BE728" i="10"/>
  <c r="BC728" i="10"/>
  <c r="BE733" i="10"/>
  <c r="BC733" i="10"/>
  <c r="CA736" i="10"/>
  <c r="BY736" i="10"/>
  <c r="BE737" i="10"/>
  <c r="BC737" i="10"/>
  <c r="CA740" i="10"/>
  <c r="BY740" i="10"/>
  <c r="Z744" i="10"/>
  <c r="Z748" i="10"/>
  <c r="BC749" i="10"/>
  <c r="BE749" i="10"/>
  <c r="AO648" i="10"/>
  <c r="AF653" i="10"/>
  <c r="BE653" i="10" s="1"/>
  <c r="BE654" i="10"/>
  <c r="BC654" i="10"/>
  <c r="BE657" i="10"/>
  <c r="CA657" i="10"/>
  <c r="CA659" i="10"/>
  <c r="BY659" i="10"/>
  <c r="Z663" i="10"/>
  <c r="BY663" i="10"/>
  <c r="CA663" i="10"/>
  <c r="Z667" i="10"/>
  <c r="BE668" i="10"/>
  <c r="BC668" i="10"/>
  <c r="BE672" i="10"/>
  <c r="BC672" i="10"/>
  <c r="BE673" i="10"/>
  <c r="BC673" i="10"/>
  <c r="Z676" i="10"/>
  <c r="BY676" i="10"/>
  <c r="BC677" i="10"/>
  <c r="BE677" i="10"/>
  <c r="BC682" i="10"/>
  <c r="CA688" i="10"/>
  <c r="BY688" i="10"/>
  <c r="CA689" i="10"/>
  <c r="BY689" i="10"/>
  <c r="Z697" i="10"/>
  <c r="BC700" i="10"/>
  <c r="CA706" i="10"/>
  <c r="BY706" i="10"/>
  <c r="CA707" i="10"/>
  <c r="BY707" i="10"/>
  <c r="CA719" i="10"/>
  <c r="BY719" i="10"/>
  <c r="BE720" i="10"/>
  <c r="BC720" i="10"/>
  <c r="Z723" i="10"/>
  <c r="Z724" i="10"/>
  <c r="BE725" i="10"/>
  <c r="BC725" i="10"/>
  <c r="Z727" i="10"/>
  <c r="CA728" i="10"/>
  <c r="BY728" i="10"/>
  <c r="BE729" i="10"/>
  <c r="BC729" i="10"/>
  <c r="CA732" i="10"/>
  <c r="BY732" i="10"/>
  <c r="Z736" i="10"/>
  <c r="CA741" i="10"/>
  <c r="BY741" i="10"/>
  <c r="BE742" i="10"/>
  <c r="BC742" i="10"/>
  <c r="Z745" i="10"/>
  <c r="BY745" i="10"/>
  <c r="CA745" i="10"/>
  <c r="CA749" i="10"/>
  <c r="BY749" i="10"/>
  <c r="BC753" i="10"/>
  <c r="BE753" i="10"/>
  <c r="BC648" i="10"/>
  <c r="Z656" i="10"/>
  <c r="Z659" i="10"/>
  <c r="BE660" i="10"/>
  <c r="BC660" i="10"/>
  <c r="BE664" i="10"/>
  <c r="BC664" i="10"/>
  <c r="BE665" i="10"/>
  <c r="BC665" i="10"/>
  <c r="BY668" i="10"/>
  <c r="BC669" i="10"/>
  <c r="BE669" i="10"/>
  <c r="BC674" i="10"/>
  <c r="CA680" i="10"/>
  <c r="BY680" i="10"/>
  <c r="CA681" i="10"/>
  <c r="BY681" i="10"/>
  <c r="Z689" i="10"/>
  <c r="CA693" i="10"/>
  <c r="BY693" i="10"/>
  <c r="BE694" i="10"/>
  <c r="BC694" i="10"/>
  <c r="CA698" i="10"/>
  <c r="BY698" i="10"/>
  <c r="CA699" i="10"/>
  <c r="BY699" i="10"/>
  <c r="CA711" i="10"/>
  <c r="BY711" i="10"/>
  <c r="BE712" i="10"/>
  <c r="BC712" i="10"/>
  <c r="Z715" i="10"/>
  <c r="BE717" i="10"/>
  <c r="BC717" i="10"/>
  <c r="Z719" i="10"/>
  <c r="BE721" i="10"/>
  <c r="BC721" i="10"/>
  <c r="CA724" i="10"/>
  <c r="BY724" i="10"/>
  <c r="Z728" i="10"/>
  <c r="CA733" i="10"/>
  <c r="BY733" i="10"/>
  <c r="BE734" i="10"/>
  <c r="BC734" i="10"/>
  <c r="Z737" i="10"/>
  <c r="BY737" i="10"/>
  <c r="CA737" i="10"/>
  <c r="Z741" i="10"/>
  <c r="BE746" i="10"/>
  <c r="BC746" i="10"/>
  <c r="CA750" i="10"/>
  <c r="BY750" i="10"/>
  <c r="BE757" i="10"/>
  <c r="BC757" i="10"/>
  <c r="L748" i="10"/>
  <c r="BK749" i="10"/>
  <c r="AX750" i="10"/>
  <c r="AF756" i="10"/>
  <c r="BE756" i="10" s="1"/>
  <c r="U759" i="10"/>
  <c r="Z759" i="10" s="1"/>
  <c r="BT761" i="10"/>
  <c r="AX762" i="10"/>
  <c r="BY766" i="10"/>
  <c r="CA766" i="10"/>
  <c r="BE767" i="10"/>
  <c r="BC767" i="10"/>
  <c r="CA772" i="10"/>
  <c r="BY772" i="10"/>
  <c r="BE776" i="10"/>
  <c r="BC776" i="10"/>
  <c r="BE781" i="10"/>
  <c r="BC781" i="10"/>
  <c r="CA783" i="10"/>
  <c r="BY783" i="10"/>
  <c r="CA784" i="10"/>
  <c r="BY784" i="10"/>
  <c r="BC785" i="10"/>
  <c r="BY787" i="10"/>
  <c r="BE790" i="10"/>
  <c r="Z795" i="10"/>
  <c r="CA660" i="10"/>
  <c r="BE666" i="10"/>
  <c r="CA668" i="10"/>
  <c r="BE674" i="10"/>
  <c r="CA676" i="10"/>
  <c r="BE682" i="10"/>
  <c r="CA684" i="10"/>
  <c r="BE690" i="10"/>
  <c r="CA692" i="10"/>
  <c r="BE700" i="10"/>
  <c r="CA702" i="10"/>
  <c r="BE708" i="10"/>
  <c r="CA710" i="10"/>
  <c r="BE716" i="10"/>
  <c r="CA718" i="10"/>
  <c r="BE724" i="10"/>
  <c r="CA726" i="10"/>
  <c r="BE732" i="10"/>
  <c r="CA734" i="10"/>
  <c r="BE740" i="10"/>
  <c r="CA742" i="10"/>
  <c r="AX751" i="10"/>
  <c r="BE760" i="10"/>
  <c r="CA770" i="10"/>
  <c r="BY770" i="10"/>
  <c r="BE782" i="10"/>
  <c r="BC782" i="10"/>
  <c r="BE793" i="10"/>
  <c r="BC793" i="10"/>
  <c r="CA795" i="10"/>
  <c r="BY795" i="10"/>
  <c r="Z798" i="10"/>
  <c r="BC752" i="10"/>
  <c r="CA753" i="10"/>
  <c r="BY753" i="10"/>
  <c r="CA764" i="10"/>
  <c r="BY764" i="10"/>
  <c r="BE768" i="10"/>
  <c r="BC768" i="10"/>
  <c r="BE773" i="10"/>
  <c r="BC773" i="10"/>
  <c r="CA775" i="10"/>
  <c r="BY775" i="10"/>
  <c r="CA776" i="10"/>
  <c r="BY776" i="10"/>
  <c r="BC777" i="10"/>
  <c r="BE796" i="10"/>
  <c r="BC796" i="10"/>
  <c r="BE799" i="10"/>
  <c r="BY746" i="10"/>
  <c r="AF748" i="10"/>
  <c r="CA748" i="10" s="1"/>
  <c r="L752" i="10"/>
  <c r="Z752" i="10" s="1"/>
  <c r="BT752" i="10"/>
  <c r="U756" i="10"/>
  <c r="CA759" i="10"/>
  <c r="BY759" i="10"/>
  <c r="BE763" i="10"/>
  <c r="Z770" i="10"/>
  <c r="Z771" i="10"/>
  <c r="BE774" i="10"/>
  <c r="BC774" i="10"/>
  <c r="BC780" i="10"/>
  <c r="BE780" i="10"/>
  <c r="Z782" i="10"/>
  <c r="CA785" i="10"/>
  <c r="BY785" i="10"/>
  <c r="BE786" i="10"/>
  <c r="BC786" i="10"/>
  <c r="Z790" i="10"/>
  <c r="BC794" i="10"/>
  <c r="U747" i="10"/>
  <c r="Z747" i="10" s="1"/>
  <c r="L750" i="10"/>
  <c r="CA751" i="10"/>
  <c r="BY751" i="10"/>
  <c r="AX754" i="10"/>
  <c r="BK754" i="10"/>
  <c r="BY754" i="10"/>
  <c r="BY760" i="10"/>
  <c r="Z762" i="10"/>
  <c r="BE765" i="10"/>
  <c r="BC765" i="10"/>
  <c r="CA767" i="10"/>
  <c r="BY767" i="10"/>
  <c r="CA768" i="10"/>
  <c r="BY768" i="10"/>
  <c r="BC769" i="10"/>
  <c r="BY771" i="10"/>
  <c r="BY782" i="10"/>
  <c r="CA782" i="10"/>
  <c r="BE783" i="10"/>
  <c r="BC783" i="10"/>
  <c r="CA790" i="10"/>
  <c r="BY790" i="10"/>
  <c r="BE791" i="10"/>
  <c r="BC791" i="10"/>
  <c r="CA793" i="10"/>
  <c r="BY793" i="10"/>
  <c r="BY796" i="10"/>
  <c r="BC797" i="10"/>
  <c r="BE797" i="10"/>
  <c r="Z755" i="10"/>
  <c r="CA757" i="10"/>
  <c r="BE758" i="10"/>
  <c r="AO760" i="10"/>
  <c r="BC760" i="10"/>
  <c r="AF761" i="10"/>
  <c r="BC761" i="10"/>
  <c r="BE761" i="10"/>
  <c r="BE766" i="10"/>
  <c r="BC766" i="10"/>
  <c r="BC772" i="10"/>
  <c r="BE772" i="10"/>
  <c r="Z774" i="10"/>
  <c r="CA777" i="10"/>
  <c r="BY777" i="10"/>
  <c r="BE778" i="10"/>
  <c r="BC778" i="10"/>
  <c r="Z780" i="10"/>
  <c r="CA786" i="10"/>
  <c r="BY786" i="10"/>
  <c r="Z791" i="10"/>
  <c r="BK753" i="10"/>
  <c r="BT756" i="10"/>
  <c r="BE759" i="10"/>
  <c r="BC759" i="10"/>
  <c r="BY762" i="10"/>
  <c r="BY763" i="10"/>
  <c r="BY774" i="10"/>
  <c r="CA774" i="10"/>
  <c r="BE775" i="10"/>
  <c r="BC775" i="10"/>
  <c r="CA780" i="10"/>
  <c r="BY780" i="10"/>
  <c r="BE784" i="10"/>
  <c r="BC784" i="10"/>
  <c r="BY791" i="10"/>
  <c r="CA791" i="10"/>
  <c r="CA794" i="10"/>
  <c r="BY794" i="10"/>
  <c r="BC798" i="10"/>
  <c r="BE798" i="10"/>
  <c r="AO747" i="10"/>
  <c r="AO755" i="10"/>
  <c r="L756" i="10"/>
  <c r="L760" i="10"/>
  <c r="Z760" i="10" s="1"/>
  <c r="AO763" i="10"/>
  <c r="BC764" i="10"/>
  <c r="BE764" i="10"/>
  <c r="Z766" i="10"/>
  <c r="CA769" i="10"/>
  <c r="BY769" i="10"/>
  <c r="BE770" i="10"/>
  <c r="BC770" i="10"/>
  <c r="CA778" i="10"/>
  <c r="BY778" i="10"/>
  <c r="Z786" i="10"/>
  <c r="Z787" i="10"/>
  <c r="BE792" i="10"/>
  <c r="BC792" i="10"/>
  <c r="BE795" i="10"/>
  <c r="BC795" i="10"/>
  <c r="CA797" i="10"/>
  <c r="BY797" i="10"/>
  <c r="AG789" i="10"/>
  <c r="AG15" i="10" s="1"/>
  <c r="BU789" i="10"/>
  <c r="BU15" i="10" s="1"/>
  <c r="BC805" i="10"/>
  <c r="BE805" i="10"/>
  <c r="Z811" i="10"/>
  <c r="BE812" i="10"/>
  <c r="BC812" i="10"/>
  <c r="Z815" i="10"/>
  <c r="BY815" i="10"/>
  <c r="CA815" i="10"/>
  <c r="BC816" i="10"/>
  <c r="BE816" i="10"/>
  <c r="BE819" i="10"/>
  <c r="BC819" i="10"/>
  <c r="CA824" i="10"/>
  <c r="BY824" i="10"/>
  <c r="BC763" i="10"/>
  <c r="CA763" i="10"/>
  <c r="BY765" i="10"/>
  <c r="BE769" i="10"/>
  <c r="BC771" i="10"/>
  <c r="CA771" i="10"/>
  <c r="BY773" i="10"/>
  <c r="BE777" i="10"/>
  <c r="BC779" i="10"/>
  <c r="CA779" i="10"/>
  <c r="BY781" i="10"/>
  <c r="BE785" i="10"/>
  <c r="BC787" i="10"/>
  <c r="CA787" i="10"/>
  <c r="AO790" i="10"/>
  <c r="BC790" i="10" s="1"/>
  <c r="BE794" i="10"/>
  <c r="CA796" i="10"/>
  <c r="BY799" i="10"/>
  <c r="CA799" i="10"/>
  <c r="AX800" i="10"/>
  <c r="Z804" i="10"/>
  <c r="BE810" i="10"/>
  <c r="BE817" i="10"/>
  <c r="CA821" i="10"/>
  <c r="BY821" i="10"/>
  <c r="BE828" i="10"/>
  <c r="BC828" i="10"/>
  <c r="CA830" i="10"/>
  <c r="BY830" i="10"/>
  <c r="CA833" i="10"/>
  <c r="BY833" i="10"/>
  <c r="BE839" i="10"/>
  <c r="BC839" i="10"/>
  <c r="BC848" i="10"/>
  <c r="CA798" i="10"/>
  <c r="BY802" i="10"/>
  <c r="CA802" i="10"/>
  <c r="CA808" i="10"/>
  <c r="BY808" i="10"/>
  <c r="CA809" i="10"/>
  <c r="BY809" i="10"/>
  <c r="BC813" i="10"/>
  <c r="BE813" i="10"/>
  <c r="CA816" i="10"/>
  <c r="BY816" i="10"/>
  <c r="BE822" i="10"/>
  <c r="BC822" i="10"/>
  <c r="BC837" i="10"/>
  <c r="BE837" i="10"/>
  <c r="BY839" i="10"/>
  <c r="CA839" i="10"/>
  <c r="BC840" i="10"/>
  <c r="BE840" i="10"/>
  <c r="BL789" i="10"/>
  <c r="BL15" i="10" s="1"/>
  <c r="BY792" i="10"/>
  <c r="Z812" i="10"/>
  <c r="BE820" i="10"/>
  <c r="BC820" i="10"/>
  <c r="CA822" i="10"/>
  <c r="BY822" i="10"/>
  <c r="CA825" i="10"/>
  <c r="BY825" i="10"/>
  <c r="BE831" i="10"/>
  <c r="BC831" i="10"/>
  <c r="BY834" i="10"/>
  <c r="CA834" i="10"/>
  <c r="BE841" i="10"/>
  <c r="AF798" i="10"/>
  <c r="BE803" i="10"/>
  <c r="BC803" i="10"/>
  <c r="CA805" i="10"/>
  <c r="BY805" i="10"/>
  <c r="BE806" i="10"/>
  <c r="BC806" i="10"/>
  <c r="CA806" i="10"/>
  <c r="BY806" i="10"/>
  <c r="BY810" i="10"/>
  <c r="CA810" i="10"/>
  <c r="Z817" i="10"/>
  <c r="CA817" i="10"/>
  <c r="BY817" i="10"/>
  <c r="BE823" i="10"/>
  <c r="BC823" i="10"/>
  <c r="BC829" i="10"/>
  <c r="BE829" i="10"/>
  <c r="BY831" i="10"/>
  <c r="CA831" i="10"/>
  <c r="BC832" i="10"/>
  <c r="BE832" i="10"/>
  <c r="BE835" i="10"/>
  <c r="BC835" i="10"/>
  <c r="CA840" i="10"/>
  <c r="BY840" i="10"/>
  <c r="U800" i="10"/>
  <c r="Z800" i="10" s="1"/>
  <c r="CA800" i="10"/>
  <c r="BY800" i="10"/>
  <c r="Z801" i="10"/>
  <c r="Z806" i="10"/>
  <c r="BE807" i="10"/>
  <c r="BC807" i="10"/>
  <c r="Z813" i="10"/>
  <c r="BY826" i="10"/>
  <c r="CA826" i="10"/>
  <c r="CA837" i="10"/>
  <c r="BY837" i="10"/>
  <c r="BE838" i="10"/>
  <c r="BC838" i="10"/>
  <c r="BY845" i="10"/>
  <c r="CA845" i="10"/>
  <c r="BE850" i="10"/>
  <c r="Z852" i="10"/>
  <c r="BY798" i="10"/>
  <c r="BE804" i="10"/>
  <c r="BC804" i="10"/>
  <c r="Z807" i="10"/>
  <c r="BY807" i="10"/>
  <c r="CA807" i="10"/>
  <c r="BC808" i="10"/>
  <c r="BE808" i="10"/>
  <c r="BE811" i="10"/>
  <c r="BC811" i="10"/>
  <c r="CA813" i="10"/>
  <c r="BY813" i="10"/>
  <c r="BE814" i="10"/>
  <c r="BC814" i="10"/>
  <c r="CA814" i="10"/>
  <c r="BY814" i="10"/>
  <c r="BC821" i="10"/>
  <c r="BE821" i="10"/>
  <c r="BY823" i="10"/>
  <c r="CA823" i="10"/>
  <c r="BC824" i="10"/>
  <c r="BE824" i="10"/>
  <c r="BE827" i="10"/>
  <c r="BC827" i="10"/>
  <c r="CA832" i="10"/>
  <c r="BY832" i="10"/>
  <c r="BE843" i="10"/>
  <c r="BC799" i="10"/>
  <c r="BY801" i="10"/>
  <c r="BE802" i="10"/>
  <c r="BC802" i="10"/>
  <c r="BE809" i="10"/>
  <c r="BC809" i="10"/>
  <c r="BE815" i="10"/>
  <c r="BC815" i="10"/>
  <c r="BY818" i="10"/>
  <c r="CA818" i="10"/>
  <c r="BE825" i="10"/>
  <c r="Z829" i="10"/>
  <c r="CA829" i="10"/>
  <c r="BY829" i="10"/>
  <c r="BE830" i="10"/>
  <c r="BC830" i="10"/>
  <c r="BE836" i="10"/>
  <c r="BC836" i="10"/>
  <c r="CA838" i="10"/>
  <c r="BY838" i="10"/>
  <c r="CA841" i="10"/>
  <c r="BY841" i="10"/>
  <c r="CA842" i="10"/>
  <c r="BY842" i="10"/>
  <c r="BY804" i="10"/>
  <c r="BC810" i="10"/>
  <c r="BY812" i="10"/>
  <c r="BC818" i="10"/>
  <c r="BY820" i="10"/>
  <c r="BC826" i="10"/>
  <c r="BY828" i="10"/>
  <c r="BC834" i="10"/>
  <c r="BY836" i="10"/>
  <c r="AO845" i="10"/>
  <c r="AX849" i="10"/>
  <c r="AO850" i="10"/>
  <c r="AF851" i="10"/>
  <c r="CA851" i="10" s="1"/>
  <c r="L852" i="10"/>
  <c r="BY853" i="10"/>
  <c r="CA853" i="10"/>
  <c r="BC859" i="10"/>
  <c r="BE859" i="10"/>
  <c r="BE862" i="10"/>
  <c r="BC862" i="10"/>
  <c r="CA872" i="10"/>
  <c r="BY872" i="10"/>
  <c r="BE876" i="10"/>
  <c r="BC876" i="10"/>
  <c r="CA878" i="10"/>
  <c r="BY878" i="10"/>
  <c r="BE879" i="10"/>
  <c r="BC879" i="10"/>
  <c r="BE881" i="10"/>
  <c r="BC881" i="10"/>
  <c r="BE887" i="10"/>
  <c r="BC887" i="10"/>
  <c r="CA891" i="10"/>
  <c r="BY891" i="10"/>
  <c r="CA892" i="10"/>
  <c r="BY892" i="10"/>
  <c r="BY895" i="10"/>
  <c r="CA897" i="10"/>
  <c r="BY897" i="10"/>
  <c r="BE898" i="10"/>
  <c r="BC898" i="10"/>
  <c r="Z906" i="10"/>
  <c r="Z908" i="10"/>
  <c r="BY917" i="10"/>
  <c r="CA917" i="10"/>
  <c r="BC923" i="10"/>
  <c r="BE923" i="10"/>
  <c r="BE926" i="10"/>
  <c r="BC926" i="10"/>
  <c r="CA928" i="10"/>
  <c r="BY928" i="10"/>
  <c r="BE932" i="10"/>
  <c r="BC932" i="10"/>
  <c r="CA934" i="10"/>
  <c r="BY934" i="10"/>
  <c r="CA936" i="10"/>
  <c r="BY936" i="10"/>
  <c r="Z942" i="10"/>
  <c r="AO843" i="10"/>
  <c r="BC843" i="10" s="1"/>
  <c r="BT844" i="10"/>
  <c r="BT789" i="10" s="1"/>
  <c r="L845" i="10"/>
  <c r="Z845" i="10" s="1"/>
  <c r="AF846" i="10"/>
  <c r="BK852" i="10"/>
  <c r="BE854" i="10"/>
  <c r="BC854" i="10"/>
  <c r="CA864" i="10"/>
  <c r="BY864" i="10"/>
  <c r="BE868" i="10"/>
  <c r="BC868" i="10"/>
  <c r="CA870" i="10"/>
  <c r="BY870" i="10"/>
  <c r="BE871" i="10"/>
  <c r="BC871" i="10"/>
  <c r="BE873" i="10"/>
  <c r="BC873" i="10"/>
  <c r="CA883" i="10"/>
  <c r="BY883" i="10"/>
  <c r="CA884" i="10"/>
  <c r="BY884" i="10"/>
  <c r="BC885" i="10"/>
  <c r="Z887" i="10"/>
  <c r="BY887" i="10"/>
  <c r="CA889" i="10"/>
  <c r="BY889" i="10"/>
  <c r="BE890" i="10"/>
  <c r="BC890" i="10"/>
  <c r="BC896" i="10"/>
  <c r="Z898" i="10"/>
  <c r="Z900" i="10"/>
  <c r="Z901" i="10"/>
  <c r="BY906" i="10"/>
  <c r="BY909" i="10"/>
  <c r="CA909" i="10"/>
  <c r="BC915" i="10"/>
  <c r="BE915" i="10"/>
  <c r="BE918" i="10"/>
  <c r="BC918" i="10"/>
  <c r="BE929" i="10"/>
  <c r="BC929" i="10"/>
  <c r="BC939" i="10"/>
  <c r="BE939" i="10"/>
  <c r="AX842" i="10"/>
  <c r="BY843" i="10"/>
  <c r="L844" i="10"/>
  <c r="Z844" i="10" s="1"/>
  <c r="AX846" i="10"/>
  <c r="AO847" i="10"/>
  <c r="BC847" i="10" s="1"/>
  <c r="AF848" i="10"/>
  <c r="BE848" i="10" s="1"/>
  <c r="U851" i="10"/>
  <c r="Z851" i="10" s="1"/>
  <c r="BE852" i="10"/>
  <c r="BC852" i="10"/>
  <c r="CA856" i="10"/>
  <c r="BY856" i="10"/>
  <c r="BE860" i="10"/>
  <c r="BC860" i="10"/>
  <c r="CA862" i="10"/>
  <c r="BY862" i="10"/>
  <c r="BE863" i="10"/>
  <c r="BC863" i="10"/>
  <c r="BE865" i="10"/>
  <c r="BC865" i="10"/>
  <c r="CA875" i="10"/>
  <c r="BY875" i="10"/>
  <c r="CA876" i="10"/>
  <c r="BY876" i="10"/>
  <c r="CA881" i="10"/>
  <c r="BY881" i="10"/>
  <c r="BE882" i="10"/>
  <c r="BC882" i="10"/>
  <c r="BY901" i="10"/>
  <c r="CA901" i="10"/>
  <c r="BC907" i="10"/>
  <c r="BE907" i="10"/>
  <c r="BE910" i="10"/>
  <c r="BC910" i="10"/>
  <c r="CA920" i="10"/>
  <c r="BY920" i="10"/>
  <c r="BE924" i="10"/>
  <c r="BC924" i="10"/>
  <c r="CA926" i="10"/>
  <c r="BY926" i="10"/>
  <c r="CA931" i="10"/>
  <c r="BY931" i="10"/>
  <c r="CA932" i="10"/>
  <c r="BY932" i="10"/>
  <c r="BE937" i="10"/>
  <c r="BC937" i="10"/>
  <c r="BC850" i="10"/>
  <c r="BY851" i="10"/>
  <c r="CA854" i="10"/>
  <c r="BY854" i="10"/>
  <c r="BE857" i="10"/>
  <c r="BC857" i="10"/>
  <c r="CA865" i="10"/>
  <c r="BY865" i="10"/>
  <c r="CA867" i="10"/>
  <c r="BY867" i="10"/>
  <c r="CA868" i="10"/>
  <c r="BY868" i="10"/>
  <c r="CA873" i="10"/>
  <c r="BY873" i="10"/>
  <c r="BE874" i="10"/>
  <c r="BC874" i="10"/>
  <c r="BY893" i="10"/>
  <c r="CA893" i="10"/>
  <c r="BC899" i="10"/>
  <c r="BE899" i="10"/>
  <c r="BE902" i="10"/>
  <c r="BC902" i="10"/>
  <c r="CA912" i="10"/>
  <c r="BY912" i="10"/>
  <c r="BE916" i="10"/>
  <c r="BC916" i="10"/>
  <c r="CA918" i="10"/>
  <c r="BY918" i="10"/>
  <c r="BE921" i="10"/>
  <c r="BC921" i="10"/>
  <c r="BE927" i="10"/>
  <c r="BC927" i="10"/>
  <c r="CA929" i="10"/>
  <c r="BY929" i="10"/>
  <c r="BE930" i="10"/>
  <c r="BC930" i="10"/>
  <c r="AF844" i="10"/>
  <c r="AF789" i="10" s="1"/>
  <c r="AF15" i="10" s="1"/>
  <c r="BC845" i="10"/>
  <c r="CA852" i="10"/>
  <c r="BY852" i="10"/>
  <c r="BC853" i="10"/>
  <c r="U854" i="10"/>
  <c r="Z854" i="10" s="1"/>
  <c r="BE855" i="10"/>
  <c r="BC855" i="10"/>
  <c r="Z857" i="10"/>
  <c r="CA859" i="10"/>
  <c r="BY859" i="10"/>
  <c r="CA860" i="10"/>
  <c r="BY860" i="10"/>
  <c r="BC861" i="10"/>
  <c r="Z863" i="10"/>
  <c r="BY863" i="10"/>
  <c r="BE866" i="10"/>
  <c r="BC866" i="10"/>
  <c r="Z868" i="10"/>
  <c r="BC872" i="10"/>
  <c r="Z874" i="10"/>
  <c r="Z877" i="10"/>
  <c r="BY882" i="10"/>
  <c r="BY885" i="10"/>
  <c r="CA885" i="10"/>
  <c r="BC891" i="10"/>
  <c r="BE891" i="10"/>
  <c r="BE894" i="10"/>
  <c r="BC894" i="10"/>
  <c r="CA904" i="10"/>
  <c r="BY904" i="10"/>
  <c r="BE908" i="10"/>
  <c r="BC908" i="10"/>
  <c r="CA910" i="10"/>
  <c r="BY910" i="10"/>
  <c r="BE913" i="10"/>
  <c r="BC913" i="10"/>
  <c r="BE919" i="10"/>
  <c r="BC919" i="10"/>
  <c r="CA923" i="10"/>
  <c r="BY923" i="10"/>
  <c r="CA924" i="10"/>
  <c r="BY924" i="10"/>
  <c r="BC925" i="10"/>
  <c r="BY927" i="10"/>
  <c r="Z930" i="10"/>
  <c r="BE940" i="10"/>
  <c r="BC940" i="10"/>
  <c r="BE844" i="10"/>
  <c r="U846" i="10"/>
  <c r="Z846" i="10" s="1"/>
  <c r="CA846" i="10"/>
  <c r="L847" i="10"/>
  <c r="Z847" i="10" s="1"/>
  <c r="U848" i="10"/>
  <c r="Z848" i="10" s="1"/>
  <c r="BK849" i="10"/>
  <c r="BK789" i="10" s="1"/>
  <c r="BK15" i="10" s="1"/>
  <c r="Z855" i="10"/>
  <c r="BY855" i="10"/>
  <c r="CA857" i="10"/>
  <c r="BY857" i="10"/>
  <c r="BE858" i="10"/>
  <c r="BC858" i="10"/>
  <c r="Z860" i="10"/>
  <c r="BC864" i="10"/>
  <c r="Z866" i="10"/>
  <c r="Z869" i="10"/>
  <c r="BY874" i="10"/>
  <c r="BY877" i="10"/>
  <c r="CA877" i="10"/>
  <c r="BC883" i="10"/>
  <c r="BE883" i="10"/>
  <c r="BE886" i="10"/>
  <c r="BC886" i="10"/>
  <c r="Z888" i="10"/>
  <c r="CA896" i="10"/>
  <c r="BY896" i="10"/>
  <c r="BE900" i="10"/>
  <c r="BC900" i="10"/>
  <c r="CA902" i="10"/>
  <c r="BY902" i="10"/>
  <c r="BE905" i="10"/>
  <c r="BC905" i="10"/>
  <c r="BE911" i="10"/>
  <c r="BC911" i="10"/>
  <c r="Z913" i="10"/>
  <c r="CA915" i="10"/>
  <c r="BY915" i="10"/>
  <c r="CA916" i="10"/>
  <c r="BY916" i="10"/>
  <c r="BC917" i="10"/>
  <c r="Z919" i="10"/>
  <c r="BY919" i="10"/>
  <c r="CA921" i="10"/>
  <c r="BY921" i="10"/>
  <c r="BE922" i="10"/>
  <c r="BC922" i="10"/>
  <c r="BY930" i="10"/>
  <c r="BY933" i="10"/>
  <c r="CA933" i="10"/>
  <c r="BE938" i="10"/>
  <c r="BC938" i="10"/>
  <c r="CA939" i="10"/>
  <c r="BY939" i="10"/>
  <c r="BY848" i="10"/>
  <c r="BY850" i="10"/>
  <c r="CA850" i="10"/>
  <c r="Z853" i="10"/>
  <c r="BC856" i="10"/>
  <c r="Z858" i="10"/>
  <c r="Z861" i="10"/>
  <c r="BY866" i="10"/>
  <c r="BY869" i="10"/>
  <c r="CA869" i="10"/>
  <c r="BC875" i="10"/>
  <c r="BE875" i="10"/>
  <c r="BE878" i="10"/>
  <c r="BC878" i="10"/>
  <c r="Z880" i="10"/>
  <c r="CA888" i="10"/>
  <c r="BY888" i="10"/>
  <c r="BE892" i="10"/>
  <c r="BC892" i="10"/>
  <c r="CA894" i="10"/>
  <c r="BY894" i="10"/>
  <c r="BE895" i="10"/>
  <c r="BC895" i="10"/>
  <c r="BE897" i="10"/>
  <c r="BC897" i="10"/>
  <c r="BE903" i="10"/>
  <c r="BC903" i="10"/>
  <c r="Z905" i="10"/>
  <c r="CA907" i="10"/>
  <c r="BY907" i="10"/>
  <c r="CA908" i="10"/>
  <c r="BY908" i="10"/>
  <c r="BC909" i="10"/>
  <c r="Z911" i="10"/>
  <c r="BY911" i="10"/>
  <c r="CA913" i="10"/>
  <c r="BY913" i="10"/>
  <c r="BE914" i="10"/>
  <c r="BC914" i="10"/>
  <c r="BC920" i="10"/>
  <c r="Z922" i="10"/>
  <c r="Z925" i="10"/>
  <c r="BC931" i="10"/>
  <c r="BE931" i="10"/>
  <c r="BE934" i="10"/>
  <c r="BC934" i="10"/>
  <c r="Z936" i="10"/>
  <c r="Z938" i="10"/>
  <c r="CA940" i="10"/>
  <c r="BY940" i="10"/>
  <c r="BC943" i="10"/>
  <c r="BE943" i="10"/>
  <c r="CA847" i="10"/>
  <c r="BC851" i="10"/>
  <c r="BE851" i="10"/>
  <c r="BY858" i="10"/>
  <c r="BY861" i="10"/>
  <c r="CA861" i="10"/>
  <c r="BC867" i="10"/>
  <c r="BE867" i="10"/>
  <c r="BE870" i="10"/>
  <c r="BC870" i="10"/>
  <c r="Z872" i="10"/>
  <c r="CA880" i="10"/>
  <c r="BY880" i="10"/>
  <c r="BE884" i="10"/>
  <c r="BC884" i="10"/>
  <c r="CA886" i="10"/>
  <c r="BY886" i="10"/>
  <c r="BE889" i="10"/>
  <c r="BC889" i="10"/>
  <c r="Z897" i="10"/>
  <c r="CA899" i="10"/>
  <c r="BY899" i="10"/>
  <c r="CA900" i="10"/>
  <c r="BY900" i="10"/>
  <c r="BC901" i="10"/>
  <c r="Z903" i="10"/>
  <c r="BY903" i="10"/>
  <c r="CA905" i="10"/>
  <c r="BY905" i="10"/>
  <c r="BE906" i="10"/>
  <c r="BC906" i="10"/>
  <c r="BC912" i="10"/>
  <c r="Z914" i="10"/>
  <c r="Z916" i="10"/>
  <c r="Z917" i="10"/>
  <c r="BY922" i="10"/>
  <c r="BY925" i="10"/>
  <c r="CA925" i="10"/>
  <c r="Z928" i="10"/>
  <c r="CA945" i="10"/>
  <c r="U944" i="10"/>
  <c r="Z944" i="10" s="1"/>
  <c r="U949" i="10"/>
  <c r="Z949" i="10" s="1"/>
  <c r="CA949" i="10"/>
  <c r="BY949" i="10"/>
  <c r="BE950" i="10"/>
  <c r="BC950" i="10"/>
  <c r="CA951" i="10"/>
  <c r="BY951" i="10"/>
  <c r="CA954" i="10"/>
  <c r="BY954" i="10"/>
  <c r="CA960" i="10"/>
  <c r="BY960" i="10"/>
  <c r="BC964" i="10"/>
  <c r="CA967" i="10"/>
  <c r="BY967" i="10"/>
  <c r="CA976" i="10"/>
  <c r="BY976" i="10"/>
  <c r="Z984" i="10"/>
  <c r="CA986" i="10"/>
  <c r="BY986" i="10"/>
  <c r="BY988" i="10"/>
  <c r="CA988" i="10"/>
  <c r="Z993" i="10"/>
  <c r="BE995" i="10"/>
  <c r="BC995" i="10"/>
  <c r="BY1003" i="10"/>
  <c r="BE1005" i="10"/>
  <c r="BC1005" i="10"/>
  <c r="BY1009" i="10"/>
  <c r="BY1011" i="10"/>
  <c r="BC1014" i="10"/>
  <c r="BE1014" i="10"/>
  <c r="Z1018" i="10"/>
  <c r="CA1019" i="10"/>
  <c r="BY1019" i="10"/>
  <c r="Z1024" i="10"/>
  <c r="CA1028" i="10"/>
  <c r="BY1028" i="10"/>
  <c r="CA1038" i="10"/>
  <c r="BY1038" i="10"/>
  <c r="CA1040" i="10"/>
  <c r="BY1040" i="10"/>
  <c r="BE856" i="10"/>
  <c r="CA858" i="10"/>
  <c r="BE864" i="10"/>
  <c r="CA866" i="10"/>
  <c r="BE872" i="10"/>
  <c r="CA874" i="10"/>
  <c r="BE880" i="10"/>
  <c r="CA882" i="10"/>
  <c r="BE888" i="10"/>
  <c r="CA890" i="10"/>
  <c r="BE896" i="10"/>
  <c r="CA898" i="10"/>
  <c r="BE904" i="10"/>
  <c r="CA906" i="10"/>
  <c r="BE912" i="10"/>
  <c r="CA914" i="10"/>
  <c r="BE920" i="10"/>
  <c r="CA922" i="10"/>
  <c r="BE928" i="10"/>
  <c r="CA930" i="10"/>
  <c r="BE936" i="10"/>
  <c r="CA938" i="10"/>
  <c r="AF941" i="10"/>
  <c r="BE941" i="10" s="1"/>
  <c r="L945" i="10"/>
  <c r="Z945" i="10" s="1"/>
  <c r="CA952" i="10"/>
  <c r="BY952" i="10"/>
  <c r="CA968" i="10"/>
  <c r="BY968" i="10"/>
  <c r="CA978" i="10"/>
  <c r="BY978" i="10"/>
  <c r="BE979" i="10"/>
  <c r="BC979" i="10"/>
  <c r="BY980" i="10"/>
  <c r="CA980" i="10"/>
  <c r="BE987" i="10"/>
  <c r="BC987" i="10"/>
  <c r="BE997" i="10"/>
  <c r="BC997" i="10"/>
  <c r="CA1020" i="10"/>
  <c r="BY1020" i="10"/>
  <c r="CA1030" i="10"/>
  <c r="BY1030" i="10"/>
  <c r="BE1031" i="10"/>
  <c r="BC1031" i="10"/>
  <c r="BY1032" i="10"/>
  <c r="CA1032" i="10"/>
  <c r="BE1039" i="10"/>
  <c r="BC1039" i="10"/>
  <c r="AO947" i="10"/>
  <c r="BC947" i="10" s="1"/>
  <c r="CA963" i="10"/>
  <c r="BY963" i="10"/>
  <c r="CA970" i="10"/>
  <c r="BY970" i="10"/>
  <c r="BE971" i="10"/>
  <c r="BC971" i="10"/>
  <c r="BY972" i="10"/>
  <c r="CA972" i="10"/>
  <c r="BE989" i="10"/>
  <c r="BC989" i="10"/>
  <c r="CA1005" i="10"/>
  <c r="BY1005" i="10"/>
  <c r="BE1006" i="10"/>
  <c r="BC1006" i="10"/>
  <c r="BE1008" i="10"/>
  <c r="BC1008" i="10"/>
  <c r="BC1010" i="10"/>
  <c r="BE1010" i="10"/>
  <c r="BC1012" i="10"/>
  <c r="BE1012" i="10"/>
  <c r="CA1022" i="10"/>
  <c r="BY1022" i="10"/>
  <c r="BE1023" i="10"/>
  <c r="BC1023" i="10"/>
  <c r="BY1024" i="10"/>
  <c r="CA1024" i="10"/>
  <c r="BE1033" i="10"/>
  <c r="BC1033" i="10"/>
  <c r="CA947" i="10"/>
  <c r="BY947" i="10"/>
  <c r="CA955" i="10"/>
  <c r="BY955" i="10"/>
  <c r="BE961" i="10"/>
  <c r="BC961" i="10"/>
  <c r="BY964" i="10"/>
  <c r="CA964" i="10"/>
  <c r="BE981" i="10"/>
  <c r="BC981" i="10"/>
  <c r="CA997" i="10"/>
  <c r="BY997" i="10"/>
  <c r="BE998" i="10"/>
  <c r="BC998" i="10"/>
  <c r="BE1000" i="10"/>
  <c r="BC1000" i="10"/>
  <c r="BC1002" i="10"/>
  <c r="BE1002" i="10"/>
  <c r="CA1007" i="10"/>
  <c r="BY1007" i="10"/>
  <c r="CA1014" i="10"/>
  <c r="BY1014" i="10"/>
  <c r="BE1015" i="10"/>
  <c r="BC1015" i="10"/>
  <c r="BY1016" i="10"/>
  <c r="CA1016" i="10"/>
  <c r="BE1025" i="10"/>
  <c r="BC1025" i="10"/>
  <c r="BC1042" i="10"/>
  <c r="L944" i="10"/>
  <c r="BK945" i="10"/>
  <c r="BY945" i="10" s="1"/>
  <c r="Z950" i="10"/>
  <c r="BE953" i="10"/>
  <c r="BC953" i="10"/>
  <c r="BY953" i="10"/>
  <c r="BY956" i="10"/>
  <c r="CA956" i="10"/>
  <c r="BC962" i="10"/>
  <c r="BE962" i="10"/>
  <c r="Z971" i="10"/>
  <c r="BE973" i="10"/>
  <c r="BC973" i="10"/>
  <c r="BY977" i="10"/>
  <c r="BC988" i="10"/>
  <c r="CA989" i="10"/>
  <c r="BY989" i="10"/>
  <c r="BE990" i="10"/>
  <c r="BC990" i="10"/>
  <c r="BE992" i="10"/>
  <c r="BC992" i="10"/>
  <c r="BC994" i="10"/>
  <c r="BE994" i="10"/>
  <c r="CA999" i="10"/>
  <c r="BY999" i="10"/>
  <c r="Z1004" i="10"/>
  <c r="BY1006" i="10"/>
  <c r="CA1008" i="10"/>
  <c r="BY1008" i="10"/>
  <c r="Z1023" i="10"/>
  <c r="BY1023" i="10"/>
  <c r="CA1033" i="10"/>
  <c r="BY1033" i="10"/>
  <c r="BC1040" i="10"/>
  <c r="CA943" i="10"/>
  <c r="BY943" i="10"/>
  <c r="BY948" i="10"/>
  <c r="CA948" i="10"/>
  <c r="BC954" i="10"/>
  <c r="BE954" i="10"/>
  <c r="Z959" i="10"/>
  <c r="BE965" i="10"/>
  <c r="BC965" i="10"/>
  <c r="BY969" i="10"/>
  <c r="CA973" i="10"/>
  <c r="BY973" i="10"/>
  <c r="BC980" i="10"/>
  <c r="CA981" i="10"/>
  <c r="BY981" i="10"/>
  <c r="BE982" i="10"/>
  <c r="BC982" i="10"/>
  <c r="BE984" i="10"/>
  <c r="BC984" i="10"/>
  <c r="BC986" i="10"/>
  <c r="BE986" i="10"/>
  <c r="CA991" i="10"/>
  <c r="BY991" i="10"/>
  <c r="Z996" i="10"/>
  <c r="BY998" i="10"/>
  <c r="CA1000" i="10"/>
  <c r="BY1000" i="10"/>
  <c r="BC1009" i="10"/>
  <c r="CA1012" i="10"/>
  <c r="BY1012" i="10"/>
  <c r="BE1013" i="10"/>
  <c r="BC1013" i="10"/>
  <c r="Z1015" i="10"/>
  <c r="BY1015" i="10"/>
  <c r="BE1017" i="10"/>
  <c r="BC1017" i="10"/>
  <c r="BY1021" i="10"/>
  <c r="CA1025" i="10"/>
  <c r="BY1025" i="10"/>
  <c r="BC1032" i="10"/>
  <c r="BE1034" i="10"/>
  <c r="BC1034" i="10"/>
  <c r="CA1035" i="10"/>
  <c r="BY1035" i="10"/>
  <c r="BE1036" i="10"/>
  <c r="BC1036" i="10"/>
  <c r="BC1038" i="10"/>
  <c r="BE1038" i="10"/>
  <c r="Z1042" i="10"/>
  <c r="BY944" i="10"/>
  <c r="CA946" i="10"/>
  <c r="BY946" i="10"/>
  <c r="BE957" i="10"/>
  <c r="BC957" i="10"/>
  <c r="BE960" i="10"/>
  <c r="BC960" i="10"/>
  <c r="BE963" i="10"/>
  <c r="BC963" i="10"/>
  <c r="CA965" i="10"/>
  <c r="BY965" i="10"/>
  <c r="BC972" i="10"/>
  <c r="BE974" i="10"/>
  <c r="BC974" i="10"/>
  <c r="BE976" i="10"/>
  <c r="BC976" i="10"/>
  <c r="BC978" i="10"/>
  <c r="BE978" i="10"/>
  <c r="CA983" i="10"/>
  <c r="BY983" i="10"/>
  <c r="Z988" i="10"/>
  <c r="BY990" i="10"/>
  <c r="CA992" i="10"/>
  <c r="BY992" i="10"/>
  <c r="Z1000" i="10"/>
  <c r="CA1002" i="10"/>
  <c r="BY1002" i="10"/>
  <c r="BY1004" i="10"/>
  <c r="CA1004" i="10"/>
  <c r="BC1007" i="10"/>
  <c r="Z1009" i="10"/>
  <c r="Z1011" i="10"/>
  <c r="CA1017" i="10"/>
  <c r="BY1017" i="10"/>
  <c r="BC1024" i="10"/>
  <c r="BE1026" i="10"/>
  <c r="BC1026" i="10"/>
  <c r="CA1027" i="10"/>
  <c r="BY1027" i="10"/>
  <c r="BE1028" i="10"/>
  <c r="BC1028" i="10"/>
  <c r="BC1030" i="10"/>
  <c r="BE1030" i="10"/>
  <c r="Z1034" i="10"/>
  <c r="Z1040" i="10"/>
  <c r="BC1043" i="10"/>
  <c r="BE1043" i="10"/>
  <c r="BT941" i="10"/>
  <c r="BC942" i="10"/>
  <c r="AX944" i="10"/>
  <c r="BC945" i="10"/>
  <c r="BE946" i="10"/>
  <c r="BE949" i="10"/>
  <c r="BC949" i="10"/>
  <c r="BE952" i="10"/>
  <c r="BC952" i="10"/>
  <c r="BE955" i="10"/>
  <c r="BC955" i="10"/>
  <c r="CA957" i="10"/>
  <c r="BY957" i="10"/>
  <c r="BE958" i="10"/>
  <c r="BC958" i="10"/>
  <c r="CA959" i="10"/>
  <c r="BY959" i="10"/>
  <c r="CA962" i="10"/>
  <c r="BY962" i="10"/>
  <c r="BE966" i="10"/>
  <c r="BC966" i="10"/>
  <c r="BE968" i="10"/>
  <c r="BC968" i="10"/>
  <c r="BC970" i="10"/>
  <c r="BE970" i="10"/>
  <c r="CA975" i="10"/>
  <c r="BY975" i="10"/>
  <c r="Z980" i="10"/>
  <c r="BY982" i="10"/>
  <c r="CA984" i="10"/>
  <c r="BY984" i="10"/>
  <c r="Z992" i="10"/>
  <c r="CA994" i="10"/>
  <c r="BY994" i="10"/>
  <c r="BY996" i="10"/>
  <c r="CA996" i="10"/>
  <c r="BC999" i="10"/>
  <c r="Z1001" i="10"/>
  <c r="BE1003" i="10"/>
  <c r="BC1003" i="10"/>
  <c r="Z1013" i="10"/>
  <c r="BC1016" i="10"/>
  <c r="BE1018" i="10"/>
  <c r="BC1018" i="10"/>
  <c r="BE1020" i="10"/>
  <c r="BC1020" i="10"/>
  <c r="BC1022" i="10"/>
  <c r="BE1022" i="10"/>
  <c r="Z1026" i="10"/>
  <c r="Z1032" i="10"/>
  <c r="BY1034" i="10"/>
  <c r="Z1036" i="10"/>
  <c r="CA1036" i="10"/>
  <c r="BY1036" i="10"/>
  <c r="BY1042" i="10"/>
  <c r="CA1042" i="10"/>
  <c r="BT1045" i="10"/>
  <c r="BT1047" i="10"/>
  <c r="AO1049" i="10"/>
  <c r="BC1049" i="10" s="1"/>
  <c r="AF1050" i="10"/>
  <c r="BE1050" i="10" s="1"/>
  <c r="BC1050" i="10"/>
  <c r="CA1054" i="10"/>
  <c r="BY1054" i="10"/>
  <c r="Z1057" i="10"/>
  <c r="BC1058" i="10"/>
  <c r="BE1060" i="10"/>
  <c r="BC1060" i="10"/>
  <c r="Z1063" i="10"/>
  <c r="CA1068" i="10"/>
  <c r="BY1068" i="10"/>
  <c r="BE1069" i="10"/>
  <c r="BC1069" i="10"/>
  <c r="BE1075" i="10"/>
  <c r="BC1075" i="10"/>
  <c r="CA1079" i="10"/>
  <c r="BY1079" i="10"/>
  <c r="BY1081" i="10"/>
  <c r="CA1081" i="10"/>
  <c r="Z1088" i="10"/>
  <c r="BY1094" i="10"/>
  <c r="BE951" i="10"/>
  <c r="CA953" i="10"/>
  <c r="BE959" i="10"/>
  <c r="CA961" i="10"/>
  <c r="BE967" i="10"/>
  <c r="CA969" i="10"/>
  <c r="BE975" i="10"/>
  <c r="CA977" i="10"/>
  <c r="BE983" i="10"/>
  <c r="CA985" i="10"/>
  <c r="BE991" i="10"/>
  <c r="CA993" i="10"/>
  <c r="BE999" i="10"/>
  <c r="CA1001" i="10"/>
  <c r="BE1007" i="10"/>
  <c r="CA1009" i="10"/>
  <c r="CA1011" i="10"/>
  <c r="BE1019" i="10"/>
  <c r="CA1021" i="10"/>
  <c r="BE1027" i="10"/>
  <c r="CA1029" i="10"/>
  <c r="BE1035" i="10"/>
  <c r="CA1037" i="10"/>
  <c r="BE1042" i="10"/>
  <c r="BE1046" i="10"/>
  <c r="AX1048" i="10"/>
  <c r="BE1052" i="10"/>
  <c r="BC1052" i="10"/>
  <c r="BY1063" i="10"/>
  <c r="CA1063" i="10"/>
  <c r="BE1067" i="10"/>
  <c r="BC1067" i="10"/>
  <c r="CA1071" i="10"/>
  <c r="BY1071" i="10"/>
  <c r="BE1072" i="10"/>
  <c r="BC1072" i="10"/>
  <c r="CA1074" i="10"/>
  <c r="BY1074" i="10"/>
  <c r="CA1077" i="10"/>
  <c r="BY1077" i="10"/>
  <c r="BE1080" i="10"/>
  <c r="BC1080" i="10"/>
  <c r="BE1082" i="10"/>
  <c r="BC1082" i="10"/>
  <c r="BY1052" i="10"/>
  <c r="CA1052" i="10"/>
  <c r="BY1055" i="10"/>
  <c r="CA1055" i="10"/>
  <c r="BC1061" i="10"/>
  <c r="BE1061" i="10"/>
  <c r="BE1064" i="10"/>
  <c r="BC1064" i="10"/>
  <c r="CA1066" i="10"/>
  <c r="BY1066" i="10"/>
  <c r="CA1069" i="10"/>
  <c r="BY1069" i="10"/>
  <c r="CA1090" i="10"/>
  <c r="BY1090" i="10"/>
  <c r="BE1091" i="10"/>
  <c r="BC1091" i="10"/>
  <c r="CA1092" i="10"/>
  <c r="BY1092" i="10"/>
  <c r="BE1093" i="10"/>
  <c r="BC1093" i="10"/>
  <c r="BC1095" i="10"/>
  <c r="BE1095" i="10"/>
  <c r="BC1053" i="10"/>
  <c r="BE1053" i="10"/>
  <c r="BE1056" i="10"/>
  <c r="BC1056" i="10"/>
  <c r="CA1072" i="10"/>
  <c r="BY1072" i="10"/>
  <c r="BE1078" i="10"/>
  <c r="BC1078" i="10"/>
  <c r="BE1083" i="10"/>
  <c r="BC1083" i="10"/>
  <c r="CA1084" i="10"/>
  <c r="BY1084" i="10"/>
  <c r="BE1085" i="10"/>
  <c r="BC1085" i="10"/>
  <c r="BC1087" i="10"/>
  <c r="BE1087" i="10"/>
  <c r="BC1045" i="10"/>
  <c r="BE1045" i="10"/>
  <c r="BC1046" i="10"/>
  <c r="BC1047" i="10"/>
  <c r="CA1048" i="10"/>
  <c r="BE1049" i="10"/>
  <c r="BY1050" i="10"/>
  <c r="BE1051" i="10"/>
  <c r="BC1051" i="10"/>
  <c r="CA1058" i="10"/>
  <c r="BY1058" i="10"/>
  <c r="BE1059" i="10"/>
  <c r="BC1059" i="10"/>
  <c r="BC1068" i="10"/>
  <c r="Z1070" i="10"/>
  <c r="BE1070" i="10"/>
  <c r="BC1070" i="10"/>
  <c r="Z1073" i="10"/>
  <c r="BY1078" i="10"/>
  <c r="BC1081" i="10"/>
  <c r="CA1082" i="10"/>
  <c r="BY1082" i="10"/>
  <c r="Z1089" i="10"/>
  <c r="BY1091" i="10"/>
  <c r="CA1093" i="10"/>
  <c r="BY1093" i="10"/>
  <c r="BY1102" i="10"/>
  <c r="CA1102" i="10"/>
  <c r="BE1057" i="10"/>
  <c r="BC1057" i="10"/>
  <c r="CA1061" i="10"/>
  <c r="BY1061" i="10"/>
  <c r="BE1062" i="10"/>
  <c r="BC1062" i="10"/>
  <c r="BY1064" i="10"/>
  <c r="Z1065" i="10"/>
  <c r="BY1070" i="10"/>
  <c r="BY1073" i="10"/>
  <c r="CA1073" i="10"/>
  <c r="BC1079" i="10"/>
  <c r="BE1079" i="10"/>
  <c r="BY1083" i="10"/>
  <c r="CA1085" i="10"/>
  <c r="BY1085" i="10"/>
  <c r="Z1093" i="10"/>
  <c r="CA1095" i="10"/>
  <c r="BY1095" i="10"/>
  <c r="BY1097" i="10"/>
  <c r="CA1097" i="10"/>
  <c r="AO1042" i="10"/>
  <c r="BY1043" i="10"/>
  <c r="BK1044" i="10"/>
  <c r="BY1044" i="10" s="1"/>
  <c r="L1046" i="10"/>
  <c r="Z1046" i="10" s="1"/>
  <c r="Z1047" i="10"/>
  <c r="Z1051" i="10"/>
  <c r="CA1051" i="10"/>
  <c r="CA1053" i="10"/>
  <c r="BY1053" i="10"/>
  <c r="BE1054" i="10"/>
  <c r="BC1054" i="10"/>
  <c r="CA1056" i="10"/>
  <c r="BY1056" i="10"/>
  <c r="CA1059" i="10"/>
  <c r="BY1059" i="10"/>
  <c r="BC1063" i="10"/>
  <c r="BY1065" i="10"/>
  <c r="CA1065" i="10"/>
  <c r="BC1071" i="10"/>
  <c r="BE1071" i="10"/>
  <c r="BE1074" i="10"/>
  <c r="BC1074" i="10"/>
  <c r="Z1076" i="10"/>
  <c r="Z1081" i="10"/>
  <c r="Z1083" i="10"/>
  <c r="Z1085" i="10"/>
  <c r="CA1087" i="10"/>
  <c r="BY1087" i="10"/>
  <c r="BY1089" i="10"/>
  <c r="CA1089" i="10"/>
  <c r="BC1092" i="10"/>
  <c r="Z1094" i="10"/>
  <c r="BE1096" i="10"/>
  <c r="BC1096" i="10"/>
  <c r="BC1098" i="10"/>
  <c r="BE1098" i="10"/>
  <c r="BY1100" i="10"/>
  <c r="CA1100" i="10"/>
  <c r="AX1041" i="10"/>
  <c r="U1045" i="10"/>
  <c r="Z1045" i="10" s="1"/>
  <c r="BK1046" i="10"/>
  <c r="BY1046" i="10" s="1"/>
  <c r="BK1048" i="10"/>
  <c r="BY1048" i="10"/>
  <c r="Z1049" i="10"/>
  <c r="BY1049" i="10"/>
  <c r="BC1055" i="10"/>
  <c r="BY1057" i="10"/>
  <c r="Z1059" i="10"/>
  <c r="Z1062" i="10"/>
  <c r="CA1062" i="10"/>
  <c r="BY1062" i="10"/>
  <c r="BE1066" i="10"/>
  <c r="BC1066" i="10"/>
  <c r="Z1068" i="10"/>
  <c r="CA1076" i="10"/>
  <c r="BY1076" i="10"/>
  <c r="BE1077" i="10"/>
  <c r="BC1077" i="10"/>
  <c r="BC1084" i="10"/>
  <c r="Z1086" i="10"/>
  <c r="BE1088" i="10"/>
  <c r="BC1088" i="10"/>
  <c r="BE1090" i="10"/>
  <c r="BC1090" i="10"/>
  <c r="Z1096" i="10"/>
  <c r="AF1101" i="10"/>
  <c r="AO1102" i="10"/>
  <c r="BC1102" i="10" s="1"/>
  <c r="CA1117" i="10"/>
  <c r="BY1117" i="10"/>
  <c r="BE1120" i="10"/>
  <c r="BC1120" i="10"/>
  <c r="CA1121" i="10"/>
  <c r="BY1121" i="10"/>
  <c r="CA1125" i="10"/>
  <c r="BY1125" i="10"/>
  <c r="BE1130" i="10"/>
  <c r="BC1130" i="10"/>
  <c r="Z1136" i="10"/>
  <c r="BY1136" i="10"/>
  <c r="BC1142" i="10"/>
  <c r="CA1146" i="10"/>
  <c r="BY1146" i="10"/>
  <c r="CA1148" i="10"/>
  <c r="BY1148" i="10"/>
  <c r="BE1058" i="10"/>
  <c r="CA1060" i="10"/>
  <c r="BE1068" i="10"/>
  <c r="CA1070" i="10"/>
  <c r="BE1076" i="10"/>
  <c r="CA1078" i="10"/>
  <c r="BE1084" i="10"/>
  <c r="CA1086" i="10"/>
  <c r="BE1092" i="10"/>
  <c r="CA1094" i="10"/>
  <c r="AX1101" i="10"/>
  <c r="CA1109" i="10"/>
  <c r="BY1109" i="10"/>
  <c r="BE1112" i="10"/>
  <c r="BC1112" i="10"/>
  <c r="CA1113" i="10"/>
  <c r="BY1113" i="10"/>
  <c r="CA1119" i="10"/>
  <c r="BY1119" i="10"/>
  <c r="BE1122" i="10"/>
  <c r="BC1122" i="10"/>
  <c r="CA1138" i="10"/>
  <c r="BY1138" i="10"/>
  <c r="CA1150" i="10"/>
  <c r="BY1150" i="10"/>
  <c r="BE1104" i="10"/>
  <c r="BC1104" i="10"/>
  <c r="CA1111" i="10"/>
  <c r="BY1111" i="10"/>
  <c r="BE1114" i="10"/>
  <c r="BC1114" i="10"/>
  <c r="CA1130" i="10"/>
  <c r="BY1130" i="10"/>
  <c r="CA1140" i="10"/>
  <c r="BY1140" i="10"/>
  <c r="CA1143" i="10"/>
  <c r="BY1143" i="10"/>
  <c r="BE1144" i="10"/>
  <c r="BC1144" i="10"/>
  <c r="CA1098" i="10"/>
  <c r="BY1098" i="10"/>
  <c r="BC1100" i="10"/>
  <c r="BE1106" i="10"/>
  <c r="BC1106" i="10"/>
  <c r="CA1122" i="10"/>
  <c r="BY1122" i="10"/>
  <c r="BE1131" i="10"/>
  <c r="BC1131" i="10"/>
  <c r="CA1132" i="10"/>
  <c r="BY1132" i="10"/>
  <c r="BE1133" i="10"/>
  <c r="BC1133" i="10"/>
  <c r="BE1135" i="10"/>
  <c r="BC1135" i="10"/>
  <c r="BE1141" i="10"/>
  <c r="BC1141" i="10"/>
  <c r="CA1145" i="10"/>
  <c r="BY1145" i="10"/>
  <c r="BY1099" i="10"/>
  <c r="Z1100" i="10"/>
  <c r="CA1101" i="10"/>
  <c r="Z1104" i="10"/>
  <c r="BY1110" i="10"/>
  <c r="CA1114" i="10"/>
  <c r="BY1114" i="10"/>
  <c r="BC1121" i="10"/>
  <c r="BE1123" i="10"/>
  <c r="BC1123" i="10"/>
  <c r="CA1124" i="10"/>
  <c r="BY1124" i="10"/>
  <c r="BE1125" i="10"/>
  <c r="BC1125" i="10"/>
  <c r="BE1127" i="10"/>
  <c r="BC1127" i="10"/>
  <c r="Z1131" i="10"/>
  <c r="Z1137" i="10"/>
  <c r="BE1139" i="10"/>
  <c r="BC1139" i="10"/>
  <c r="BY1144" i="10"/>
  <c r="BE1146" i="10"/>
  <c r="BC1146" i="10"/>
  <c r="AX1099" i="10"/>
  <c r="CA1106" i="10"/>
  <c r="BY1106" i="10"/>
  <c r="BC1113" i="10"/>
  <c r="BE1115" i="10"/>
  <c r="BC1115" i="10"/>
  <c r="CA1116" i="10"/>
  <c r="BY1116" i="10"/>
  <c r="BE1119" i="10"/>
  <c r="BC1119" i="10"/>
  <c r="Z1123" i="10"/>
  <c r="Z1129" i="10"/>
  <c r="BY1131" i="10"/>
  <c r="Z1133" i="10"/>
  <c r="BC1105" i="10"/>
  <c r="BE1107" i="10"/>
  <c r="BC1107" i="10"/>
  <c r="CA1108" i="10"/>
  <c r="BY1108" i="10"/>
  <c r="BE1109" i="10"/>
  <c r="BC1109" i="10"/>
  <c r="BE1111" i="10"/>
  <c r="BC1111" i="10"/>
  <c r="Z1115" i="10"/>
  <c r="BE1117" i="10"/>
  <c r="BC1117" i="10"/>
  <c r="Z1121" i="10"/>
  <c r="BY1123" i="10"/>
  <c r="Z1125" i="10"/>
  <c r="CA1133" i="10"/>
  <c r="BY1133" i="10"/>
  <c r="BC1134" i="10"/>
  <c r="CA1135" i="10"/>
  <c r="BY1135" i="10"/>
  <c r="BE1136" i="10"/>
  <c r="BC1136" i="10"/>
  <c r="CA1137" i="10"/>
  <c r="BY1137" i="10"/>
  <c r="BC1140" i="10"/>
  <c r="BE1143" i="10"/>
  <c r="BC1143" i="10"/>
  <c r="AO1100" i="10"/>
  <c r="Z1107" i="10"/>
  <c r="Z1113" i="10"/>
  <c r="BY1115" i="10"/>
  <c r="Z1117" i="10"/>
  <c r="BC1126" i="10"/>
  <c r="CA1127" i="10"/>
  <c r="BY1127" i="10"/>
  <c r="BE1128" i="10"/>
  <c r="BC1128" i="10"/>
  <c r="CA1129" i="10"/>
  <c r="BY1129" i="10"/>
  <c r="BC1132" i="10"/>
  <c r="Z1134" i="10"/>
  <c r="BE1138" i="10"/>
  <c r="BC1138" i="10"/>
  <c r="BC1145" i="10"/>
  <c r="AO1104" i="10"/>
  <c r="BY1104" i="10"/>
  <c r="AF1105" i="10"/>
  <c r="BE1105" i="10" s="1"/>
  <c r="BT1105" i="10"/>
  <c r="BE1108" i="10"/>
  <c r="CA1110" i="10"/>
  <c r="BE1116" i="10"/>
  <c r="CA1118" i="10"/>
  <c r="BE1124" i="10"/>
  <c r="CA1126" i="10"/>
  <c r="BE1132" i="10"/>
  <c r="CA1134" i="10"/>
  <c r="BE1140" i="10"/>
  <c r="CA1142" i="10"/>
  <c r="BE1148" i="10"/>
  <c r="L1150" i="10"/>
  <c r="L1103" i="10" s="1"/>
  <c r="L16" i="10" s="1"/>
  <c r="BT1153" i="10"/>
  <c r="BE1154" i="10"/>
  <c r="BC1154" i="10"/>
  <c r="CA1156" i="10"/>
  <c r="BY1156" i="10"/>
  <c r="CA1158" i="10"/>
  <c r="BY1158" i="10"/>
  <c r="CA1161" i="10"/>
  <c r="BY1161" i="10"/>
  <c r="CA1167" i="10"/>
  <c r="BY1167" i="10"/>
  <c r="BE1176" i="10"/>
  <c r="BC1176" i="10"/>
  <c r="CA1183" i="10"/>
  <c r="BY1183" i="10"/>
  <c r="CA1147" i="10"/>
  <c r="BE1157" i="10"/>
  <c r="BC1157" i="10"/>
  <c r="CA1162" i="10"/>
  <c r="BY1162" i="10"/>
  <c r="CA1178" i="10"/>
  <c r="BY1178" i="10"/>
  <c r="BY1187" i="10"/>
  <c r="CA1187" i="10"/>
  <c r="CA1154" i="10"/>
  <c r="CA1159" i="10"/>
  <c r="BY1159" i="10"/>
  <c r="BE1160" i="10"/>
  <c r="BC1160" i="10"/>
  <c r="BE1168" i="10"/>
  <c r="BC1168" i="10"/>
  <c r="CA1170" i="10"/>
  <c r="BY1170" i="10"/>
  <c r="BY1179" i="10"/>
  <c r="CA1179" i="10"/>
  <c r="BC1185" i="10"/>
  <c r="BE1185" i="10"/>
  <c r="BE1188" i="10"/>
  <c r="BC1188" i="10"/>
  <c r="BC1150" i="10"/>
  <c r="BE1151" i="10"/>
  <c r="BC1151" i="10"/>
  <c r="BC1158" i="10"/>
  <c r="Z1163" i="10"/>
  <c r="BY1171" i="10"/>
  <c r="CA1171" i="10"/>
  <c r="BC1177" i="10"/>
  <c r="BE1177" i="10"/>
  <c r="BE1180" i="10"/>
  <c r="BC1180" i="10"/>
  <c r="CA1190" i="10"/>
  <c r="BY1190" i="10"/>
  <c r="BE1191" i="10"/>
  <c r="BC1191" i="10"/>
  <c r="BC1193" i="10"/>
  <c r="BE1193" i="10"/>
  <c r="CA1196" i="10"/>
  <c r="BY1196" i="10"/>
  <c r="BE1149" i="10"/>
  <c r="Z1150" i="10"/>
  <c r="BY1152" i="10"/>
  <c r="CA1152" i="10"/>
  <c r="Z1155" i="10"/>
  <c r="BY1160" i="10"/>
  <c r="BY1163" i="10"/>
  <c r="CA1163" i="10"/>
  <c r="BC1169" i="10"/>
  <c r="BE1169" i="10"/>
  <c r="BE1172" i="10"/>
  <c r="BC1172" i="10"/>
  <c r="Z1174" i="10"/>
  <c r="CA1182" i="10"/>
  <c r="BY1182" i="10"/>
  <c r="BE1183" i="10"/>
  <c r="BC1183" i="10"/>
  <c r="BE1189" i="10"/>
  <c r="BC1189" i="10"/>
  <c r="Z1195" i="10"/>
  <c r="L1152" i="10"/>
  <c r="Z1152" i="10" s="1"/>
  <c r="AF1153" i="10"/>
  <c r="BE1153" i="10" s="1"/>
  <c r="BC1153" i="10"/>
  <c r="BY1155" i="10"/>
  <c r="CA1155" i="10"/>
  <c r="BC1161" i="10"/>
  <c r="BE1161" i="10"/>
  <c r="Z1166" i="10"/>
  <c r="CA1174" i="10"/>
  <c r="BY1174" i="10"/>
  <c r="BE1175" i="10"/>
  <c r="BC1175" i="10"/>
  <c r="BE1178" i="10"/>
  <c r="BC1178" i="10"/>
  <c r="CA1180" i="10"/>
  <c r="BY1180" i="10"/>
  <c r="CA1185" i="10"/>
  <c r="BY1185" i="10"/>
  <c r="BE1186" i="10"/>
  <c r="BC1186" i="10"/>
  <c r="CA1188" i="10"/>
  <c r="BY1188" i="10"/>
  <c r="CA1195" i="10"/>
  <c r="BY1195" i="10"/>
  <c r="BT1151" i="10"/>
  <c r="BE1152" i="10"/>
  <c r="BK1154" i="10"/>
  <c r="BY1154" i="10" s="1"/>
  <c r="Z1158" i="10"/>
  <c r="BE1164" i="10"/>
  <c r="BC1164" i="10"/>
  <c r="CA1166" i="10"/>
  <c r="BY1166" i="10"/>
  <c r="BE1167" i="10"/>
  <c r="BC1167" i="10"/>
  <c r="BE1170" i="10"/>
  <c r="BC1170" i="10"/>
  <c r="CA1172" i="10"/>
  <c r="BY1172" i="10"/>
  <c r="BE1173" i="10"/>
  <c r="BC1173" i="10"/>
  <c r="CA1177" i="10"/>
  <c r="BY1177" i="10"/>
  <c r="Z1183" i="10"/>
  <c r="BC1187" i="10"/>
  <c r="Z1189" i="10"/>
  <c r="BY1189" i="10"/>
  <c r="Z1191" i="10"/>
  <c r="CA1193" i="10"/>
  <c r="BY1193" i="10"/>
  <c r="AO1150" i="10"/>
  <c r="BE1156" i="10"/>
  <c r="BC1156" i="10"/>
  <c r="BE1159" i="10"/>
  <c r="BC1159" i="10"/>
  <c r="BE1162" i="10"/>
  <c r="BC1162" i="10"/>
  <c r="CA1164" i="10"/>
  <c r="BY1164" i="10"/>
  <c r="BE1165" i="10"/>
  <c r="BC1165" i="10"/>
  <c r="CA1169" i="10"/>
  <c r="BY1169" i="10"/>
  <c r="Z1175" i="10"/>
  <c r="CA1175" i="10"/>
  <c r="BY1175" i="10"/>
  <c r="BC1179" i="10"/>
  <c r="Z1181" i="10"/>
  <c r="BE1181" i="10"/>
  <c r="BC1181" i="10"/>
  <c r="BY1181" i="10"/>
  <c r="BE1184" i="10"/>
  <c r="BC1184" i="10"/>
  <c r="Z1186" i="10"/>
  <c r="CA1186" i="10"/>
  <c r="BY1186" i="10"/>
  <c r="BC1190" i="10"/>
  <c r="CA1191" i="10"/>
  <c r="BY1191" i="10"/>
  <c r="BE1194" i="10"/>
  <c r="BC1194" i="10"/>
  <c r="U1199" i="10"/>
  <c r="Z1199" i="10" s="1"/>
  <c r="BT1199" i="10"/>
  <c r="BK1200" i="10"/>
  <c r="CA1204" i="10"/>
  <c r="BY1204" i="10"/>
  <c r="CA1221" i="10"/>
  <c r="BY1221" i="10"/>
  <c r="CA1223" i="10"/>
  <c r="BY1223" i="10"/>
  <c r="BE1224" i="10"/>
  <c r="BC1224" i="10"/>
  <c r="CA1225" i="10"/>
  <c r="BY1225" i="10"/>
  <c r="BE1234" i="10"/>
  <c r="BC1234" i="10"/>
  <c r="CA1246" i="10"/>
  <c r="BY1246" i="10"/>
  <c r="BE1158" i="10"/>
  <c r="CA1160" i="10"/>
  <c r="BE1166" i="10"/>
  <c r="CA1168" i="10"/>
  <c r="BE1174" i="10"/>
  <c r="CA1176" i="10"/>
  <c r="BE1182" i="10"/>
  <c r="CA1184" i="10"/>
  <c r="BE1190" i="10"/>
  <c r="CA1192" i="10"/>
  <c r="CA1205" i="10"/>
  <c r="BY1205" i="10"/>
  <c r="CA1215" i="10"/>
  <c r="BY1215" i="10"/>
  <c r="BE1216" i="10"/>
  <c r="BC1216" i="10"/>
  <c r="CA1217" i="10"/>
  <c r="BY1217" i="10"/>
  <c r="BE1226" i="10"/>
  <c r="BC1226" i="10"/>
  <c r="CA1242" i="10"/>
  <c r="BY1242" i="10"/>
  <c r="CA1207" i="10"/>
  <c r="BY1207" i="10"/>
  <c r="BE1208" i="10"/>
  <c r="BC1208" i="10"/>
  <c r="CA1209" i="10"/>
  <c r="BY1209" i="10"/>
  <c r="CA1213" i="10"/>
  <c r="BY1213" i="10"/>
  <c r="BE1218" i="10"/>
  <c r="BC1218" i="10"/>
  <c r="CA1234" i="10"/>
  <c r="BY1234" i="10"/>
  <c r="BC1196" i="10"/>
  <c r="BE1196" i="10"/>
  <c r="BY1198" i="10"/>
  <c r="CA1198" i="10"/>
  <c r="CA1201" i="10"/>
  <c r="BY1201" i="10"/>
  <c r="BY1222" i="10"/>
  <c r="CA1226" i="10"/>
  <c r="BY1226" i="10"/>
  <c r="CA1236" i="10"/>
  <c r="BY1236" i="10"/>
  <c r="BE1237" i="10"/>
  <c r="BC1237" i="10"/>
  <c r="BE1239" i="10"/>
  <c r="BC1239" i="10"/>
  <c r="BY1200" i="10"/>
  <c r="Z1208" i="10"/>
  <c r="BY1208" i="10"/>
  <c r="BE1210" i="10"/>
  <c r="BC1210" i="10"/>
  <c r="BY1214" i="10"/>
  <c r="CA1218" i="10"/>
  <c r="BY1218" i="10"/>
  <c r="BC1225" i="10"/>
  <c r="CA1228" i="10"/>
  <c r="BY1228" i="10"/>
  <c r="BE1229" i="10"/>
  <c r="BC1229" i="10"/>
  <c r="BE1231" i="10"/>
  <c r="BC1231" i="10"/>
  <c r="Z1235" i="10"/>
  <c r="BE1235" i="10"/>
  <c r="BC1235" i="10"/>
  <c r="Z1241" i="10"/>
  <c r="BE1246" i="10"/>
  <c r="U1196" i="10"/>
  <c r="Z1196" i="10" s="1"/>
  <c r="BC1197" i="10"/>
  <c r="AX1199" i="10"/>
  <c r="AO1200" i="10"/>
  <c r="BC1200" i="10"/>
  <c r="BE1202" i="10"/>
  <c r="BC1202" i="10"/>
  <c r="BY1206" i="10"/>
  <c r="CA1210" i="10"/>
  <c r="BY1210" i="10"/>
  <c r="BC1217" i="10"/>
  <c r="CA1220" i="10"/>
  <c r="BY1220" i="10"/>
  <c r="BE1221" i="10"/>
  <c r="BC1221" i="10"/>
  <c r="BE1223" i="10"/>
  <c r="BC1223" i="10"/>
  <c r="Z1227" i="10"/>
  <c r="BE1227" i="10"/>
  <c r="BC1227" i="10"/>
  <c r="Z1233" i="10"/>
  <c r="BY1235" i="10"/>
  <c r="Z1237" i="10"/>
  <c r="L1197" i="10"/>
  <c r="Z1197" i="10" s="1"/>
  <c r="BC1201" i="10"/>
  <c r="U1202" i="10"/>
  <c r="Z1202" i="10" s="1"/>
  <c r="BC1209" i="10"/>
  <c r="BE1211" i="10"/>
  <c r="BC1211" i="10"/>
  <c r="BE1213" i="10"/>
  <c r="BC1213" i="10"/>
  <c r="BE1215" i="10"/>
  <c r="BC1215" i="10"/>
  <c r="Z1219" i="10"/>
  <c r="BE1219" i="10"/>
  <c r="BC1219" i="10"/>
  <c r="Z1225" i="10"/>
  <c r="BY1227" i="10"/>
  <c r="Z1229" i="10"/>
  <c r="CA1237" i="10"/>
  <c r="BY1237" i="10"/>
  <c r="BC1238" i="10"/>
  <c r="BE1240" i="10"/>
  <c r="BC1240" i="10"/>
  <c r="CA1241" i="10"/>
  <c r="BY1241" i="10"/>
  <c r="BC1198" i="10"/>
  <c r="L1200" i="10"/>
  <c r="Z1200" i="10" s="1"/>
  <c r="CA1202" i="10"/>
  <c r="BY1202" i="10"/>
  <c r="BE1203" i="10"/>
  <c r="BC1203" i="10"/>
  <c r="BE1205" i="10"/>
  <c r="BC1205" i="10"/>
  <c r="BE1207" i="10"/>
  <c r="BC1207" i="10"/>
  <c r="Z1211" i="10"/>
  <c r="CA1212" i="10"/>
  <c r="BY1212" i="10"/>
  <c r="Z1217" i="10"/>
  <c r="BY1219" i="10"/>
  <c r="Z1221" i="10"/>
  <c r="CA1229" i="10"/>
  <c r="BY1229" i="10"/>
  <c r="BC1230" i="10"/>
  <c r="CA1231" i="10"/>
  <c r="BY1231" i="10"/>
  <c r="BE1232" i="10"/>
  <c r="BC1232" i="10"/>
  <c r="CA1233" i="10"/>
  <c r="BY1233" i="10"/>
  <c r="BC1236" i="10"/>
  <c r="Z1238" i="10"/>
  <c r="CA1239" i="10"/>
  <c r="BY1239" i="10"/>
  <c r="BE1242" i="10"/>
  <c r="BC1242" i="10"/>
  <c r="BE1204" i="10"/>
  <c r="CA1206" i="10"/>
  <c r="BE1212" i="10"/>
  <c r="CA1214" i="10"/>
  <c r="BE1220" i="10"/>
  <c r="CA1222" i="10"/>
  <c r="BE1228" i="10"/>
  <c r="CA1230" i="10"/>
  <c r="BE1236" i="10"/>
  <c r="CA1238" i="10"/>
  <c r="BK1245" i="10"/>
  <c r="BY1245" i="10" s="1"/>
  <c r="CA1255" i="10"/>
  <c r="BY1255" i="10"/>
  <c r="CA1263" i="10"/>
  <c r="BY1263" i="10"/>
  <c r="BE1276" i="10"/>
  <c r="BC1276" i="10"/>
  <c r="CA1284" i="10"/>
  <c r="BY1284" i="10"/>
  <c r="BY1243" i="10"/>
  <c r="Z1245" i="10"/>
  <c r="CA1257" i="10"/>
  <c r="BY1257" i="10"/>
  <c r="BY1259" i="10"/>
  <c r="CA1259" i="10"/>
  <c r="BE1268" i="10"/>
  <c r="BC1268" i="10"/>
  <c r="CA1276" i="10"/>
  <c r="BY1276" i="10"/>
  <c r="BY1249" i="10"/>
  <c r="BE1250" i="10"/>
  <c r="BC1250" i="10"/>
  <c r="BY1251" i="10"/>
  <c r="CA1251" i="10"/>
  <c r="BE1258" i="10"/>
  <c r="BC1258" i="10"/>
  <c r="CA1268" i="10"/>
  <c r="BY1268" i="10"/>
  <c r="BE1279" i="10"/>
  <c r="BC1279" i="10"/>
  <c r="BC1281" i="10"/>
  <c r="BE1281" i="10"/>
  <c r="BE1285" i="10"/>
  <c r="BC1285" i="10"/>
  <c r="BE1244" i="10"/>
  <c r="BC1244" i="10"/>
  <c r="Z1258" i="10"/>
  <c r="BE1260" i="10"/>
  <c r="BC1260" i="10"/>
  <c r="BE1269" i="10"/>
  <c r="BC1269" i="10"/>
  <c r="BE1271" i="10"/>
  <c r="BC1271" i="10"/>
  <c r="BC1273" i="10"/>
  <c r="BE1273" i="10"/>
  <c r="BE1277" i="10"/>
  <c r="BC1277" i="10"/>
  <c r="CA1278" i="10"/>
  <c r="BY1278" i="10"/>
  <c r="Z1283" i="10"/>
  <c r="AO1246" i="10"/>
  <c r="BC1246" i="10" s="1"/>
  <c r="BY1247" i="10"/>
  <c r="Z1250" i="10"/>
  <c r="BY1250" i="10"/>
  <c r="BE1252" i="10"/>
  <c r="BC1252" i="10"/>
  <c r="BY1256" i="10"/>
  <c r="BE1263" i="10"/>
  <c r="BC1263" i="10"/>
  <c r="BC1265" i="10"/>
  <c r="BE1265" i="10"/>
  <c r="Z1269" i="10"/>
  <c r="CA1270" i="10"/>
  <c r="BY1270" i="10"/>
  <c r="Z1275" i="10"/>
  <c r="BY1277" i="10"/>
  <c r="Z1279" i="10"/>
  <c r="U1244" i="10"/>
  <c r="Z1244" i="10" s="1"/>
  <c r="L1245" i="10"/>
  <c r="BC1245" i="10"/>
  <c r="BY1248" i="10"/>
  <c r="CA1248" i="10"/>
  <c r="CA1252" i="10"/>
  <c r="BY1252" i="10"/>
  <c r="BC1259" i="10"/>
  <c r="CA1260" i="10"/>
  <c r="BY1260" i="10"/>
  <c r="BE1261" i="10"/>
  <c r="BC1261" i="10"/>
  <c r="CA1262" i="10"/>
  <c r="BY1262" i="10"/>
  <c r="Z1267" i="10"/>
  <c r="BY1269" i="10"/>
  <c r="Z1271" i="10"/>
  <c r="CA1279" i="10"/>
  <c r="BY1279" i="10"/>
  <c r="BC1280" i="10"/>
  <c r="CA1281" i="10"/>
  <c r="BY1281" i="10"/>
  <c r="BE1282" i="10"/>
  <c r="BC1282" i="10"/>
  <c r="BY1283" i="10"/>
  <c r="CA1283" i="10"/>
  <c r="CA1243" i="10"/>
  <c r="CA1244" i="10"/>
  <c r="AX1247" i="10"/>
  <c r="AO1248" i="10"/>
  <c r="BC1248" i="10" s="1"/>
  <c r="AF1249" i="10"/>
  <c r="CA1249" i="10" s="1"/>
  <c r="BC1251" i="10"/>
  <c r="BE1253" i="10"/>
  <c r="BC1253" i="10"/>
  <c r="BE1255" i="10"/>
  <c r="BC1255" i="10"/>
  <c r="BC1257" i="10"/>
  <c r="BE1257" i="10"/>
  <c r="Z1261" i="10"/>
  <c r="Z1263" i="10"/>
  <c r="CA1271" i="10"/>
  <c r="BY1271" i="10"/>
  <c r="BC1272" i="10"/>
  <c r="CA1273" i="10"/>
  <c r="BY1273" i="10"/>
  <c r="BE1274" i="10"/>
  <c r="BC1274" i="10"/>
  <c r="BY1275" i="10"/>
  <c r="CA1275" i="10"/>
  <c r="BC1278" i="10"/>
  <c r="Z1280" i="10"/>
  <c r="U1247" i="10"/>
  <c r="Z1247" i="10" s="1"/>
  <c r="BC1249" i="10"/>
  <c r="BE1249" i="10"/>
  <c r="Z1253" i="10"/>
  <c r="CA1254" i="10"/>
  <c r="BY1254" i="10"/>
  <c r="Z1259" i="10"/>
  <c r="BY1261" i="10"/>
  <c r="BC1264" i="10"/>
  <c r="CA1265" i="10"/>
  <c r="BY1265" i="10"/>
  <c r="BE1266" i="10"/>
  <c r="BC1266" i="10"/>
  <c r="BY1267" i="10"/>
  <c r="CA1267" i="10"/>
  <c r="BC1270" i="10"/>
  <c r="Z1272" i="10"/>
  <c r="BY1282" i="10"/>
  <c r="BE1284" i="10"/>
  <c r="BC1284" i="10"/>
  <c r="U1295" i="10"/>
  <c r="Z1295" i="10" s="1"/>
  <c r="BE1296" i="10"/>
  <c r="CA1297" i="10"/>
  <c r="BY1297" i="10"/>
  <c r="AX1298" i="10"/>
  <c r="AO1299" i="10"/>
  <c r="BK1301" i="10"/>
  <c r="BY1301" i="10" s="1"/>
  <c r="CA1302" i="10"/>
  <c r="BY1302" i="10"/>
  <c r="BK1306" i="10"/>
  <c r="BM1305" i="10"/>
  <c r="BM17" i="10" s="1"/>
  <c r="CA1307" i="10"/>
  <c r="BY1307" i="10"/>
  <c r="AF1308" i="10"/>
  <c r="BE1308" i="10" s="1"/>
  <c r="BC1308" i="10"/>
  <c r="AO1309" i="10"/>
  <c r="AO1305" i="10" s="1"/>
  <c r="AO17" i="10" s="1"/>
  <c r="AP1305" i="10"/>
  <c r="AP17" i="10" s="1"/>
  <c r="CA1315" i="10"/>
  <c r="BY1315" i="10"/>
  <c r="AF1316" i="10"/>
  <c r="BE1316" i="10"/>
  <c r="BC1316" i="10"/>
  <c r="BE1327" i="10"/>
  <c r="BC1327" i="10"/>
  <c r="BY1333" i="10"/>
  <c r="CA1333" i="10"/>
  <c r="BE1254" i="10"/>
  <c r="CA1256" i="10"/>
  <c r="BE1262" i="10"/>
  <c r="CA1264" i="10"/>
  <c r="BE1270" i="10"/>
  <c r="CA1272" i="10"/>
  <c r="BE1278" i="10"/>
  <c r="CA1280" i="10"/>
  <c r="AO1288" i="10"/>
  <c r="BC1288" i="10" s="1"/>
  <c r="AF1289" i="10"/>
  <c r="BE1289" i="10"/>
  <c r="BC1289" i="10"/>
  <c r="BE1291" i="10"/>
  <c r="BY1293" i="10"/>
  <c r="CA1293" i="10"/>
  <c r="CA1296" i="10"/>
  <c r="BT1300" i="10"/>
  <c r="BE1301" i="10"/>
  <c r="AX1306" i="10"/>
  <c r="AO1307" i="10"/>
  <c r="BT1310" i="10"/>
  <c r="BT1305" i="10" s="1"/>
  <c r="BU1305" i="10"/>
  <c r="BU17" i="10" s="1"/>
  <c r="L1312" i="10"/>
  <c r="AX1314" i="10"/>
  <c r="AO1315" i="10"/>
  <c r="CA1327" i="10"/>
  <c r="BY1327" i="10"/>
  <c r="BC1331" i="10"/>
  <c r="BE1331" i="10"/>
  <c r="BE1303" i="10"/>
  <c r="BC1303" i="10"/>
  <c r="L1309" i="10"/>
  <c r="Z1309" i="10" s="1"/>
  <c r="N1305" i="10"/>
  <c r="N17" i="10" s="1"/>
  <c r="AX1311" i="10"/>
  <c r="AZ1305" i="10"/>
  <c r="AZ17" i="10" s="1"/>
  <c r="BE1312" i="10"/>
  <c r="CA1313" i="10"/>
  <c r="BY1313" i="10"/>
  <c r="CA1318" i="10"/>
  <c r="BY1318" i="10"/>
  <c r="BE1322" i="10"/>
  <c r="BC1322" i="10"/>
  <c r="BY1324" i="10"/>
  <c r="Z1334" i="10"/>
  <c r="CA1336" i="10"/>
  <c r="BY1336" i="10"/>
  <c r="BY1285" i="10"/>
  <c r="CA1285" i="10"/>
  <c r="BE1287" i="10"/>
  <c r="BC1287" i="10"/>
  <c r="CA1291" i="10"/>
  <c r="BY1291" i="10"/>
  <c r="BE1292" i="10"/>
  <c r="BC1292" i="10"/>
  <c r="Z1296" i="10"/>
  <c r="BE1304" i="10"/>
  <c r="U1305" i="10"/>
  <c r="BY1308" i="10"/>
  <c r="CA1314" i="10"/>
  <c r="CA1316" i="10"/>
  <c r="BY1316" i="10"/>
  <c r="BE1319" i="10"/>
  <c r="BC1319" i="10"/>
  <c r="BE1320" i="10"/>
  <c r="CA1321" i="10"/>
  <c r="BY1321" i="10"/>
  <c r="BE1325" i="10"/>
  <c r="BC1325" i="10"/>
  <c r="Z1328" i="10"/>
  <c r="BE1329" i="10"/>
  <c r="BC1329" i="10"/>
  <c r="CA1331" i="10"/>
  <c r="BY1331" i="10"/>
  <c r="BE1332" i="10"/>
  <c r="BC1332" i="10"/>
  <c r="Z1289" i="10"/>
  <c r="CA1289" i="10"/>
  <c r="BY1289" i="10"/>
  <c r="BC1296" i="10"/>
  <c r="BE1297" i="10"/>
  <c r="BC1297" i="10"/>
  <c r="BC1299" i="10"/>
  <c r="BE1299" i="10"/>
  <c r="CA1301" i="10"/>
  <c r="CA1311" i="10"/>
  <c r="BY1325" i="10"/>
  <c r="CA1325" i="10"/>
  <c r="BC1326" i="10"/>
  <c r="BC1328" i="10"/>
  <c r="BY1330" i="10"/>
  <c r="BY1286" i="10"/>
  <c r="U1287" i="10"/>
  <c r="Z1287" i="10" s="1"/>
  <c r="CA1287" i="10"/>
  <c r="AX1290" i="10"/>
  <c r="AO1291" i="10"/>
  <c r="BC1291" i="10" s="1"/>
  <c r="BK1293" i="10"/>
  <c r="CA1294" i="10"/>
  <c r="BY1294" i="10"/>
  <c r="BC1307" i="10"/>
  <c r="BE1307" i="10"/>
  <c r="BE1309" i="10"/>
  <c r="BC1309" i="10"/>
  <c r="Z1312" i="10"/>
  <c r="BC1315" i="10"/>
  <c r="BE1315" i="10"/>
  <c r="BE1317" i="10"/>
  <c r="BC1317" i="10"/>
  <c r="Z1319" i="10"/>
  <c r="CA1319" i="10"/>
  <c r="BY1319" i="10"/>
  <c r="Z1322" i="10"/>
  <c r="BC1323" i="10"/>
  <c r="BE1323" i="10"/>
  <c r="BE1334" i="10"/>
  <c r="Z1335" i="10"/>
  <c r="BY1335" i="10"/>
  <c r="CA1288" i="10"/>
  <c r="Z1290" i="10"/>
  <c r="U1292" i="10"/>
  <c r="Z1292" i="10" s="1"/>
  <c r="BT1292" i="10"/>
  <c r="BE1293" i="10"/>
  <c r="AX1295" i="10"/>
  <c r="BY1298" i="10"/>
  <c r="CA1299" i="10"/>
  <c r="BY1299" i="10"/>
  <c r="AF1300" i="10"/>
  <c r="BE1300" i="10" s="1"/>
  <c r="BC1300" i="10"/>
  <c r="Z1302" i="10"/>
  <c r="Z1304" i="10"/>
  <c r="L1306" i="10"/>
  <c r="L1305" i="10" s="1"/>
  <c r="L17" i="10" s="1"/>
  <c r="M1305" i="10"/>
  <c r="M17" i="10" s="1"/>
  <c r="BY1309" i="10"/>
  <c r="CA1309" i="10"/>
  <c r="AF1310" i="10"/>
  <c r="BE1310" i="10" s="1"/>
  <c r="AG1305" i="10"/>
  <c r="AG17" i="10" s="1"/>
  <c r="BC1310" i="10"/>
  <c r="BY1312" i="10"/>
  <c r="BE1313" i="10"/>
  <c r="BC1313" i="10"/>
  <c r="BY1317" i="10"/>
  <c r="CA1317" i="10"/>
  <c r="Z1320" i="10"/>
  <c r="CA1322" i="10"/>
  <c r="Z1326" i="10"/>
  <c r="Z1329" i="10"/>
  <c r="AX1330" i="10"/>
  <c r="BT1332" i="10"/>
  <c r="BE1333" i="10"/>
  <c r="BC1333" i="10"/>
  <c r="AX1286" i="10"/>
  <c r="CA1290" i="10"/>
  <c r="BE1294" i="10"/>
  <c r="L1296" i="10"/>
  <c r="Z1297" i="10"/>
  <c r="BY1304" i="10"/>
  <c r="V1305" i="10"/>
  <c r="V17" i="10" s="1"/>
  <c r="Z1307" i="10"/>
  <c r="BK1311" i="10"/>
  <c r="BY1311" i="10" s="1"/>
  <c r="BL1305" i="10"/>
  <c r="BL17" i="10" s="1"/>
  <c r="AO1312" i="10"/>
  <c r="BC1312" i="10" s="1"/>
  <c r="AQ1305" i="10"/>
  <c r="AQ17" i="10" s="1"/>
  <c r="Z1315" i="10"/>
  <c r="BC1318" i="10"/>
  <c r="BY1320" i="10"/>
  <c r="BE1321" i="10"/>
  <c r="BC1321" i="10"/>
  <c r="Z1323" i="10"/>
  <c r="CA1323" i="10"/>
  <c r="BY1323" i="10"/>
  <c r="AF1324" i="10"/>
  <c r="CA1324" i="10" s="1"/>
  <c r="BC1324" i="10"/>
  <c r="CA1326" i="10"/>
  <c r="BY1326" i="10"/>
  <c r="L1328" i="10"/>
  <c r="CA1329" i="10"/>
  <c r="BY1329" i="10"/>
  <c r="Z1332" i="10"/>
  <c r="BE1336" i="10"/>
  <c r="BC1336" i="10"/>
  <c r="BY1287" i="10"/>
  <c r="BC1293" i="10"/>
  <c r="BY1295" i="10"/>
  <c r="BC1301" i="10"/>
  <c r="BY1303" i="10"/>
  <c r="W1305" i="10"/>
  <c r="W17" i="10" s="1"/>
  <c r="AY1305" i="10"/>
  <c r="AY17" i="10" s="1"/>
  <c r="CA1335" i="10"/>
  <c r="AF12" i="10" l="1"/>
  <c r="CJ23" i="1"/>
  <c r="GQ190" i="2"/>
  <c r="GP190" i="2"/>
  <c r="GR190" i="2"/>
  <c r="AR188" i="2"/>
  <c r="DM188" i="2"/>
  <c r="EJ187" i="2"/>
  <c r="EI187" i="2"/>
  <c r="EH187" i="2"/>
  <c r="AV23" i="1"/>
  <c r="HK169" i="2"/>
  <c r="HJ169" i="2"/>
  <c r="HL169" i="2"/>
  <c r="GR161" i="2"/>
  <c r="GQ161" i="2"/>
  <c r="GP161" i="2"/>
  <c r="EH162" i="2"/>
  <c r="EJ162" i="2"/>
  <c r="EI162" i="2"/>
  <c r="DM161" i="2"/>
  <c r="AR161" i="2"/>
  <c r="DX20" i="1"/>
  <c r="TP158" i="2"/>
  <c r="DM134" i="2"/>
  <c r="AR134" i="2"/>
  <c r="HJ131" i="2"/>
  <c r="HK131" i="2"/>
  <c r="GR115" i="2"/>
  <c r="GQ115" i="2"/>
  <c r="GP115" i="2"/>
  <c r="GM127" i="2"/>
  <c r="GO127" i="2" s="1"/>
  <c r="FC74" i="1"/>
  <c r="FB74" i="1" s="1"/>
  <c r="HG128" i="2"/>
  <c r="HI128" i="2" s="1"/>
  <c r="FW74" i="1"/>
  <c r="FV74" i="1" s="1"/>
  <c r="GM122" i="2"/>
  <c r="GO122" i="2" s="1"/>
  <c r="FC73" i="1"/>
  <c r="GR101" i="2"/>
  <c r="GQ101" i="2"/>
  <c r="GP101" i="2"/>
  <c r="FD128" i="2"/>
  <c r="FC128" i="2"/>
  <c r="FB128" i="2"/>
  <c r="EI96" i="2"/>
  <c r="EJ96" i="2"/>
  <c r="EH96" i="2"/>
  <c r="FC76" i="2"/>
  <c r="FB76" i="2"/>
  <c r="FD76" i="2"/>
  <c r="FD58" i="2"/>
  <c r="FB58" i="2"/>
  <c r="FC58" i="2"/>
  <c r="DK66" i="2"/>
  <c r="CA55" i="1"/>
  <c r="EJ72" i="2"/>
  <c r="EI72" i="2"/>
  <c r="EH72" i="2"/>
  <c r="GP71" i="2"/>
  <c r="GR71" i="2"/>
  <c r="GQ71" i="2"/>
  <c r="AV56" i="1"/>
  <c r="BE56" i="1"/>
  <c r="AR54" i="2"/>
  <c r="DM54" i="2"/>
  <c r="FB52" i="2"/>
  <c r="FD52" i="2"/>
  <c r="FC52" i="2"/>
  <c r="TP55" i="2"/>
  <c r="DG11" i="1"/>
  <c r="AG11" i="1"/>
  <c r="EY40" i="2"/>
  <c r="FA40" i="2" s="1"/>
  <c r="DO49" i="1"/>
  <c r="DN49" i="1" s="1"/>
  <c r="BT12" i="10"/>
  <c r="CA75" i="10"/>
  <c r="BY75" i="10"/>
  <c r="GP191" i="2"/>
  <c r="GQ191" i="2"/>
  <c r="GR191" i="2"/>
  <c r="HJ183" i="2"/>
  <c r="HL183" i="2"/>
  <c r="HK183" i="2"/>
  <c r="FD171" i="2"/>
  <c r="FC171" i="2"/>
  <c r="FB171" i="2"/>
  <c r="UB171" i="2"/>
  <c r="DM164" i="2"/>
  <c r="AR164" i="2"/>
  <c r="FD161" i="2"/>
  <c r="FC161" i="2"/>
  <c r="FB161" i="2"/>
  <c r="FC160" i="2"/>
  <c r="FB160" i="2"/>
  <c r="FD160" i="2"/>
  <c r="AV20" i="1"/>
  <c r="EJ128" i="2"/>
  <c r="EI128" i="2"/>
  <c r="EH128" i="2"/>
  <c r="EY126" i="2"/>
  <c r="FA126" i="2" s="1"/>
  <c r="DO76" i="1"/>
  <c r="DN76" i="1" s="1"/>
  <c r="AR116" i="2"/>
  <c r="DM116" i="2"/>
  <c r="GP117" i="2"/>
  <c r="GR117" i="2"/>
  <c r="GQ117" i="2"/>
  <c r="EY113" i="2"/>
  <c r="FA113" i="2" s="1"/>
  <c r="GR94" i="2"/>
  <c r="GQ94" i="2"/>
  <c r="GP94" i="2"/>
  <c r="FD78" i="2"/>
  <c r="FC78" i="2"/>
  <c r="FB78" i="2"/>
  <c r="GM84" i="2"/>
  <c r="GO84" i="2" s="1"/>
  <c r="FC61" i="1"/>
  <c r="DM83" i="2"/>
  <c r="AR83" i="2"/>
  <c r="FB50" i="2"/>
  <c r="FD50" i="2"/>
  <c r="FC50" i="2"/>
  <c r="TC54" i="2"/>
  <c r="UL54" i="2" s="1"/>
  <c r="TB54" i="2"/>
  <c r="UK54" i="2" s="1"/>
  <c r="ST54" i="2"/>
  <c r="UC54" i="2" s="1"/>
  <c r="AQ54" i="2"/>
  <c r="TA54" i="2"/>
  <c r="UJ54" i="2" s="1"/>
  <c r="SZ54" i="2"/>
  <c r="UI54" i="2" s="1"/>
  <c r="SR54" i="2"/>
  <c r="UA54" i="2" s="1"/>
  <c r="SY54" i="2"/>
  <c r="UH54" i="2" s="1"/>
  <c r="SQ54" i="2"/>
  <c r="TZ54" i="2" s="1"/>
  <c r="SW54" i="2"/>
  <c r="UF54" i="2" s="1"/>
  <c r="SO54" i="2"/>
  <c r="TX54" i="2" s="1"/>
  <c r="SG54" i="2"/>
  <c r="SI54" i="2"/>
  <c r="TR54" i="2" s="1"/>
  <c r="SL54" i="2"/>
  <c r="TU54" i="2" s="1"/>
  <c r="SN54" i="2"/>
  <c r="TW54" i="2" s="1"/>
  <c r="SJ54" i="2"/>
  <c r="TS54" i="2" s="1"/>
  <c r="SS54" i="2"/>
  <c r="SU54" i="2"/>
  <c r="SV54" i="2"/>
  <c r="UE54" i="2" s="1"/>
  <c r="SP54" i="2"/>
  <c r="TY54" i="2" s="1"/>
  <c r="SX54" i="2"/>
  <c r="UG54" i="2" s="1"/>
  <c r="SM54" i="2"/>
  <c r="TV54" i="2" s="1"/>
  <c r="SH54" i="2"/>
  <c r="TQ54" i="2" s="1"/>
  <c r="DE11" i="1"/>
  <c r="LU11" i="1"/>
  <c r="ES11" i="1"/>
  <c r="CO11" i="1"/>
  <c r="EW11" i="1"/>
  <c r="AW10" i="1"/>
  <c r="AZ1337" i="10"/>
  <c r="AZ12" i="10"/>
  <c r="AZ11" i="10" s="1"/>
  <c r="AZ19" i="10" s="1"/>
  <c r="GR179" i="2"/>
  <c r="GQ179" i="2"/>
  <c r="GP179" i="2"/>
  <c r="FD164" i="2"/>
  <c r="FC164" i="2"/>
  <c r="FB164" i="2"/>
  <c r="GQ170" i="2"/>
  <c r="GP170" i="2"/>
  <c r="GR170" i="2"/>
  <c r="FD172" i="2"/>
  <c r="FC172" i="2"/>
  <c r="FB172" i="2"/>
  <c r="GR171" i="2"/>
  <c r="GQ171" i="2"/>
  <c r="GP171" i="2"/>
  <c r="GN77" i="1"/>
  <c r="GS77" i="1"/>
  <c r="GO80" i="1"/>
  <c r="GN80" i="1" s="1"/>
  <c r="FL20" i="1"/>
  <c r="EY124" i="2"/>
  <c r="FA124" i="2" s="1"/>
  <c r="DO72" i="1"/>
  <c r="DN72" i="1" s="1"/>
  <c r="EY127" i="2"/>
  <c r="FA127" i="2" s="1"/>
  <c r="DO74" i="1"/>
  <c r="DN74" i="1" s="1"/>
  <c r="CJ17" i="1"/>
  <c r="FD111" i="2"/>
  <c r="FC111" i="2"/>
  <c r="FB111" i="2"/>
  <c r="FD99" i="2"/>
  <c r="FC99" i="2"/>
  <c r="FB99" i="2"/>
  <c r="AR112" i="2"/>
  <c r="DM112" i="2"/>
  <c r="GQ102" i="2"/>
  <c r="GP102" i="2"/>
  <c r="GR102" i="2"/>
  <c r="DM107" i="2"/>
  <c r="AR107" i="2"/>
  <c r="FD98" i="2"/>
  <c r="FC98" i="2"/>
  <c r="FB98" i="2"/>
  <c r="GR96" i="2"/>
  <c r="GP96" i="2"/>
  <c r="GQ96" i="2"/>
  <c r="UB94" i="2"/>
  <c r="GR78" i="2"/>
  <c r="GQ78" i="2"/>
  <c r="GP78" i="2"/>
  <c r="DK93" i="2"/>
  <c r="DM76" i="2"/>
  <c r="AR76" i="2"/>
  <c r="FD72" i="2"/>
  <c r="FC72" i="2"/>
  <c r="FB72" i="2"/>
  <c r="EY69" i="2"/>
  <c r="FA69" i="2" s="1"/>
  <c r="DM61" i="2"/>
  <c r="AR61" i="2"/>
  <c r="AR58" i="2"/>
  <c r="DM58" i="2"/>
  <c r="EM11" i="1"/>
  <c r="GQ11" i="1"/>
  <c r="EA11" i="1"/>
  <c r="BS11" i="1"/>
  <c r="DK11" i="1"/>
  <c r="AY1337" i="10"/>
  <c r="AY12" i="10"/>
  <c r="AY11" i="10" s="1"/>
  <c r="AY19" i="10" s="1"/>
  <c r="DM189" i="2"/>
  <c r="AR189" i="2"/>
  <c r="UB176" i="2"/>
  <c r="GR168" i="2"/>
  <c r="GQ168" i="2"/>
  <c r="GP168" i="2"/>
  <c r="GQ159" i="2"/>
  <c r="GP159" i="2"/>
  <c r="GR159" i="2"/>
  <c r="GQ135" i="2"/>
  <c r="GP135" i="2"/>
  <c r="GR135" i="2"/>
  <c r="BP71" i="1"/>
  <c r="FD112" i="2"/>
  <c r="FC112" i="2"/>
  <c r="FB112" i="2"/>
  <c r="DM98" i="2"/>
  <c r="AR98" i="2"/>
  <c r="GQ98" i="2"/>
  <c r="GP98" i="2"/>
  <c r="GR98" i="2"/>
  <c r="GR112" i="2"/>
  <c r="GQ112" i="2"/>
  <c r="GP112" i="2"/>
  <c r="FD102" i="2"/>
  <c r="FC102" i="2"/>
  <c r="FB102" i="2"/>
  <c r="HL75" i="2"/>
  <c r="HK75" i="2"/>
  <c r="HJ75" i="2"/>
  <c r="DM82" i="2"/>
  <c r="AR82" i="2"/>
  <c r="GR76" i="2"/>
  <c r="GQ76" i="2"/>
  <c r="GP76" i="2"/>
  <c r="DD17" i="1"/>
  <c r="DM94" i="2"/>
  <c r="AR94" i="2"/>
  <c r="UD83" i="2"/>
  <c r="UR83" i="2" s="1"/>
  <c r="TI83" i="2"/>
  <c r="EY51" i="2"/>
  <c r="FA51" i="2" s="1"/>
  <c r="DO52" i="1"/>
  <c r="DN52" i="1" s="1"/>
  <c r="HE11" i="1"/>
  <c r="GR182" i="2"/>
  <c r="GQ182" i="2"/>
  <c r="GP182" i="2"/>
  <c r="JP77" i="1"/>
  <c r="JU77" i="1"/>
  <c r="JQ80" i="1"/>
  <c r="JP80" i="1" s="1"/>
  <c r="DL137" i="2"/>
  <c r="CA20" i="1" s="1"/>
  <c r="BZ20" i="1" s="1"/>
  <c r="TP122" i="2"/>
  <c r="FB121" i="2"/>
  <c r="FD121" i="2"/>
  <c r="FC121" i="2"/>
  <c r="EE110" i="2"/>
  <c r="EG110" i="2" s="1"/>
  <c r="EJ111" i="2"/>
  <c r="EI111" i="2"/>
  <c r="EH111" i="2"/>
  <c r="GR108" i="2"/>
  <c r="GQ108" i="2"/>
  <c r="GP108" i="2"/>
  <c r="AR102" i="2"/>
  <c r="DM102" i="2"/>
  <c r="AR111" i="2"/>
  <c r="DM111" i="2"/>
  <c r="GR97" i="2"/>
  <c r="GQ97" i="2"/>
  <c r="GP97" i="2"/>
  <c r="EH101" i="2"/>
  <c r="EJ101" i="2"/>
  <c r="EI101" i="2"/>
  <c r="OR18" i="1"/>
  <c r="FD85" i="2"/>
  <c r="FC85" i="2"/>
  <c r="FB85" i="2"/>
  <c r="EY93" i="2"/>
  <c r="FA93" i="2" s="1"/>
  <c r="EF60" i="1"/>
  <c r="EE73" i="2"/>
  <c r="EG73" i="2" s="1"/>
  <c r="CU58" i="1"/>
  <c r="CT58" i="1" s="1"/>
  <c r="DD14" i="1"/>
  <c r="FD71" i="2"/>
  <c r="FC71" i="2"/>
  <c r="FB71" i="2"/>
  <c r="GM59" i="2"/>
  <c r="GO59" i="2" s="1"/>
  <c r="FC82" i="1"/>
  <c r="GM39" i="2"/>
  <c r="GO39" i="2" s="1"/>
  <c r="FC45" i="1"/>
  <c r="HL50" i="2"/>
  <c r="HK50" i="2"/>
  <c r="HJ50" i="2"/>
  <c r="EI56" i="2"/>
  <c r="EH56" i="2"/>
  <c r="EJ56" i="2"/>
  <c r="BC10" i="1"/>
  <c r="CA789" i="10"/>
  <c r="BY789" i="10"/>
  <c r="BT15" i="10"/>
  <c r="FD190" i="2"/>
  <c r="FC190" i="2"/>
  <c r="FB190" i="2"/>
  <c r="EJ180" i="2"/>
  <c r="EI180" i="2"/>
  <c r="EH180" i="2"/>
  <c r="EJ167" i="2"/>
  <c r="EI167" i="2"/>
  <c r="EH167" i="2"/>
  <c r="AR159" i="2"/>
  <c r="DM159" i="2"/>
  <c r="FD163" i="2"/>
  <c r="FC163" i="2"/>
  <c r="FB163" i="2"/>
  <c r="LP20" i="1"/>
  <c r="FD158" i="2"/>
  <c r="FC158" i="2"/>
  <c r="FB158" i="2"/>
  <c r="DM158" i="2"/>
  <c r="AR158" i="2"/>
  <c r="GZ20" i="1"/>
  <c r="KB20" i="1"/>
  <c r="HK130" i="2"/>
  <c r="HJ130" i="2"/>
  <c r="EE127" i="2"/>
  <c r="EG127" i="2" s="1"/>
  <c r="CU74" i="1"/>
  <c r="CT74" i="1" s="1"/>
  <c r="EE113" i="2"/>
  <c r="EG113" i="2" s="1"/>
  <c r="EE105" i="2"/>
  <c r="EG105" i="2" s="1"/>
  <c r="DM99" i="2"/>
  <c r="AR99" i="2"/>
  <c r="FB107" i="2"/>
  <c r="FD107" i="2"/>
  <c r="FC107" i="2"/>
  <c r="GP100" i="2"/>
  <c r="GR100" i="2"/>
  <c r="GQ100" i="2"/>
  <c r="DM78" i="2"/>
  <c r="AR78" i="2"/>
  <c r="EI75" i="2"/>
  <c r="EH75" i="2"/>
  <c r="EJ75" i="2"/>
  <c r="GR85" i="2"/>
  <c r="GQ85" i="2"/>
  <c r="GP85" i="2"/>
  <c r="GR61" i="2"/>
  <c r="GQ61" i="2"/>
  <c r="GP61" i="2"/>
  <c r="GR58" i="2"/>
  <c r="GQ58" i="2"/>
  <c r="GP58" i="2"/>
  <c r="FD49" i="2"/>
  <c r="FC49" i="2"/>
  <c r="FB49" i="2"/>
  <c r="HL52" i="2"/>
  <c r="HK52" i="2"/>
  <c r="HJ52" i="2"/>
  <c r="EI50" i="2"/>
  <c r="EH50" i="2"/>
  <c r="EJ50" i="2"/>
  <c r="IS11" i="1"/>
  <c r="OW11" i="1"/>
  <c r="NY11" i="1"/>
  <c r="TP53" i="2"/>
  <c r="BT17" i="10"/>
  <c r="BK12" i="10"/>
  <c r="EJ181" i="2"/>
  <c r="EI181" i="2"/>
  <c r="EH181" i="2"/>
  <c r="FD180" i="2"/>
  <c r="FC180" i="2"/>
  <c r="FB180" i="2"/>
  <c r="GR165" i="2"/>
  <c r="GQ165" i="2"/>
  <c r="GP165" i="2"/>
  <c r="DM168" i="2"/>
  <c r="AR168" i="2"/>
  <c r="EJ165" i="2"/>
  <c r="EH165" i="2"/>
  <c r="EI165" i="2"/>
  <c r="GR162" i="2"/>
  <c r="GQ162" i="2"/>
  <c r="GP162" i="2"/>
  <c r="GR157" i="2"/>
  <c r="GQ157" i="2"/>
  <c r="GP157" i="2"/>
  <c r="FC157" i="2"/>
  <c r="FB157" i="2"/>
  <c r="FD157" i="2"/>
  <c r="DD21" i="1"/>
  <c r="DM157" i="2"/>
  <c r="AR157" i="2"/>
  <c r="EI130" i="2"/>
  <c r="EH130" i="2"/>
  <c r="HG129" i="2"/>
  <c r="HI129" i="2" s="1"/>
  <c r="FW75" i="1"/>
  <c r="FV75" i="1" s="1"/>
  <c r="EE120" i="2"/>
  <c r="EG120" i="2" s="1"/>
  <c r="GP125" i="2"/>
  <c r="GQ125" i="2"/>
  <c r="HG122" i="2"/>
  <c r="HI122" i="2" s="1"/>
  <c r="FW73" i="1"/>
  <c r="EY109" i="2"/>
  <c r="FA109" i="2" s="1"/>
  <c r="DO68" i="1"/>
  <c r="DN68" i="1" s="1"/>
  <c r="EE109" i="2"/>
  <c r="EG109" i="2" s="1"/>
  <c r="CU68" i="1"/>
  <c r="CT68" i="1" s="1"/>
  <c r="FD108" i="2"/>
  <c r="FC108" i="2"/>
  <c r="FB108" i="2"/>
  <c r="HL82" i="2"/>
  <c r="HK82" i="2"/>
  <c r="HJ82" i="2"/>
  <c r="GM64" i="2"/>
  <c r="GO64" i="2" s="1"/>
  <c r="GN63" i="2"/>
  <c r="FC13" i="1" s="1"/>
  <c r="FB13" i="1" s="1"/>
  <c r="FC54" i="1"/>
  <c r="FB70" i="2"/>
  <c r="FD70" i="2"/>
  <c r="FC70" i="2"/>
  <c r="SZ61" i="2"/>
  <c r="UI61" i="2" s="1"/>
  <c r="AQ61" i="2"/>
  <c r="SY61" i="2"/>
  <c r="UH61" i="2" s="1"/>
  <c r="SX61" i="2"/>
  <c r="UG61" i="2" s="1"/>
  <c r="SP61" i="2"/>
  <c r="TY61" i="2" s="1"/>
  <c r="SH61" i="2"/>
  <c r="TQ61" i="2" s="1"/>
  <c r="SW61" i="2"/>
  <c r="UF61" i="2" s="1"/>
  <c r="SO61" i="2"/>
  <c r="TX61" i="2" s="1"/>
  <c r="SG61" i="2"/>
  <c r="SV61" i="2"/>
  <c r="UE61" i="2" s="1"/>
  <c r="SN61" i="2"/>
  <c r="TW61" i="2" s="1"/>
  <c r="TC61" i="2"/>
  <c r="UL61" i="2" s="1"/>
  <c r="TB61" i="2"/>
  <c r="UK61" i="2" s="1"/>
  <c r="TA61" i="2"/>
  <c r="UJ61" i="2" s="1"/>
  <c r="SL61" i="2"/>
  <c r="TU61" i="2" s="1"/>
  <c r="ST61" i="2"/>
  <c r="UC61" i="2" s="1"/>
  <c r="SI61" i="2"/>
  <c r="TR61" i="2" s="1"/>
  <c r="SQ61" i="2"/>
  <c r="TZ61" i="2" s="1"/>
  <c r="SJ61" i="2"/>
  <c r="TS61" i="2" s="1"/>
  <c r="SK61" i="2"/>
  <c r="TT61" i="2" s="1"/>
  <c r="SM61" i="2"/>
  <c r="TV61" i="2" s="1"/>
  <c r="SR61" i="2"/>
  <c r="UA61" i="2" s="1"/>
  <c r="SS61" i="2"/>
  <c r="SU61" i="2"/>
  <c r="EI70" i="2"/>
  <c r="EH70" i="2"/>
  <c r="EJ70" i="2"/>
  <c r="GR56" i="2"/>
  <c r="GQ56" i="2"/>
  <c r="GP56" i="2"/>
  <c r="DM49" i="2"/>
  <c r="AR49" i="2"/>
  <c r="FB56" i="2"/>
  <c r="FD56" i="2"/>
  <c r="FC56" i="2"/>
  <c r="GM44" i="2"/>
  <c r="GO44" i="2" s="1"/>
  <c r="GN43" i="2"/>
  <c r="FC12" i="1" s="1"/>
  <c r="FB12" i="1" s="1"/>
  <c r="FC51" i="1"/>
  <c r="DM50" i="2"/>
  <c r="AR50" i="2"/>
  <c r="GR54" i="2"/>
  <c r="GQ54" i="2"/>
  <c r="GP54" i="2"/>
  <c r="JS11" i="1"/>
  <c r="AY10" i="1"/>
  <c r="AK154" i="9"/>
  <c r="DD23" i="1"/>
  <c r="DM179" i="2"/>
  <c r="AR179" i="2"/>
  <c r="AS179" i="2" s="1"/>
  <c r="SV177" i="2"/>
  <c r="UE177" i="2" s="1"/>
  <c r="SN177" i="2"/>
  <c r="TW177" i="2" s="1"/>
  <c r="TC177" i="2"/>
  <c r="UL177" i="2" s="1"/>
  <c r="TB177" i="2"/>
  <c r="UK177" i="2" s="1"/>
  <c r="ST177" i="2"/>
  <c r="UC177" i="2" s="1"/>
  <c r="SL177" i="2"/>
  <c r="TU177" i="2" s="1"/>
  <c r="TA177" i="2"/>
  <c r="UJ177" i="2" s="1"/>
  <c r="AQ177" i="2"/>
  <c r="SZ177" i="2"/>
  <c r="UI177" i="2" s="1"/>
  <c r="SY177" i="2"/>
  <c r="UH177" i="2" s="1"/>
  <c r="SW177" i="2"/>
  <c r="UF177" i="2" s="1"/>
  <c r="SO177" i="2"/>
  <c r="TX177" i="2" s="1"/>
  <c r="SG177" i="2"/>
  <c r="SX177" i="2"/>
  <c r="UG177" i="2" s="1"/>
  <c r="SM177" i="2"/>
  <c r="TV177" i="2" s="1"/>
  <c r="SH177" i="2"/>
  <c r="TQ177" i="2" s="1"/>
  <c r="SU177" i="2"/>
  <c r="SI177" i="2"/>
  <c r="TR177" i="2" s="1"/>
  <c r="SR177" i="2"/>
  <c r="UA177" i="2" s="1"/>
  <c r="SK177" i="2"/>
  <c r="TT177" i="2" s="1"/>
  <c r="SQ177" i="2"/>
  <c r="TZ177" i="2" s="1"/>
  <c r="SS177" i="2"/>
  <c r="SP177" i="2"/>
  <c r="TY177" i="2" s="1"/>
  <c r="GR158" i="2"/>
  <c r="GQ158" i="2"/>
  <c r="GP158" i="2"/>
  <c r="FD162" i="2"/>
  <c r="FC162" i="2"/>
  <c r="FB162" i="2"/>
  <c r="EJ156" i="2"/>
  <c r="EI156" i="2"/>
  <c r="EH156" i="2"/>
  <c r="DK143" i="2"/>
  <c r="CA77" i="1"/>
  <c r="EE129" i="2"/>
  <c r="EG129" i="2" s="1"/>
  <c r="CU75" i="1"/>
  <c r="CT75" i="1" s="1"/>
  <c r="GP131" i="2"/>
  <c r="GQ131" i="2"/>
  <c r="DK124" i="2"/>
  <c r="EI123" i="2"/>
  <c r="EH123" i="2"/>
  <c r="GR99" i="2"/>
  <c r="GQ99" i="2"/>
  <c r="GP99" i="2"/>
  <c r="DM95" i="2"/>
  <c r="AR95" i="2"/>
  <c r="NX14" i="1"/>
  <c r="HT14" i="1"/>
  <c r="GR65" i="2"/>
  <c r="GQ65" i="2"/>
  <c r="GP65" i="2"/>
  <c r="GM73" i="2"/>
  <c r="GO73" i="2" s="1"/>
  <c r="FC58" i="1"/>
  <c r="EY73" i="2"/>
  <c r="FA73" i="2" s="1"/>
  <c r="DO58" i="1"/>
  <c r="DN58" i="1" s="1"/>
  <c r="HJ71" i="2"/>
  <c r="HL71" i="2"/>
  <c r="HK71" i="2"/>
  <c r="AR65" i="2"/>
  <c r="DM65" i="2"/>
  <c r="GR55" i="2"/>
  <c r="GQ55" i="2"/>
  <c r="GP55" i="2"/>
  <c r="FD54" i="2"/>
  <c r="FC54" i="2"/>
  <c r="FB54" i="2"/>
  <c r="EJ54" i="2"/>
  <c r="EI54" i="2"/>
  <c r="EH54" i="2"/>
  <c r="DM55" i="2"/>
  <c r="AR55" i="2"/>
  <c r="BU11" i="1"/>
  <c r="BC800" i="10"/>
  <c r="BE800" i="10"/>
  <c r="BY752" i="10"/>
  <c r="CA752" i="10"/>
  <c r="BE762" i="10"/>
  <c r="BC762" i="10"/>
  <c r="BY448" i="10"/>
  <c r="CA448" i="10"/>
  <c r="BE396" i="10"/>
  <c r="BC396" i="10"/>
  <c r="W19" i="10"/>
  <c r="EJ221" i="2"/>
  <c r="EH221" i="2"/>
  <c r="BE1314" i="10"/>
  <c r="BC1314" i="10"/>
  <c r="CA1153" i="10"/>
  <c r="BY1153" i="10"/>
  <c r="CA1292" i="10"/>
  <c r="BY1292" i="10"/>
  <c r="U1103" i="10"/>
  <c r="CA1050" i="10"/>
  <c r="L789" i="10"/>
  <c r="L15" i="10" s="1"/>
  <c r="AX789" i="10"/>
  <c r="BE748" i="10"/>
  <c r="CA653" i="10"/>
  <c r="CA395" i="10"/>
  <c r="BY395" i="10"/>
  <c r="BE358" i="10"/>
  <c r="BC358" i="10"/>
  <c r="CA379" i="10"/>
  <c r="CA419" i="10"/>
  <c r="BY383" i="10"/>
  <c r="CA383" i="10"/>
  <c r="BY374" i="10"/>
  <c r="CA374" i="10"/>
  <c r="BE359" i="10"/>
  <c r="AF256" i="10"/>
  <c r="AF13" i="10" s="1"/>
  <c r="BE257" i="10"/>
  <c r="BE214" i="10"/>
  <c r="BC214" i="10"/>
  <c r="AO256" i="10"/>
  <c r="AO13" i="10" s="1"/>
  <c r="BY78" i="10"/>
  <c r="CA78" i="10"/>
  <c r="BE78" i="10"/>
  <c r="CA200" i="10"/>
  <c r="AE40" i="9"/>
  <c r="AM63" i="9"/>
  <c r="AI124" i="9"/>
  <c r="AI108" i="9"/>
  <c r="AI154" i="9" s="1"/>
  <c r="L202" i="4"/>
  <c r="I132" i="2"/>
  <c r="BB221" i="2"/>
  <c r="AZ221" i="2"/>
  <c r="AR190" i="2"/>
  <c r="DM190" i="2"/>
  <c r="NH184" i="2"/>
  <c r="GD184" i="2"/>
  <c r="ES23" i="1" s="1"/>
  <c r="GN189" i="2"/>
  <c r="GM189" i="2" s="1"/>
  <c r="GO189" i="2" s="1"/>
  <c r="QH184" i="2"/>
  <c r="KD184" i="2"/>
  <c r="PC184" i="2"/>
  <c r="FS185" i="2"/>
  <c r="FR185" i="2"/>
  <c r="EX184" i="2"/>
  <c r="LZ222" i="2"/>
  <c r="LZ216" i="2"/>
  <c r="OB184" i="2"/>
  <c r="HX184" i="2"/>
  <c r="NZ184" i="2"/>
  <c r="HV184" i="2"/>
  <c r="OI184" i="2"/>
  <c r="KH184" i="2"/>
  <c r="MT184" i="2"/>
  <c r="CR188" i="2"/>
  <c r="CQ188" i="2"/>
  <c r="CP188" i="2"/>
  <c r="CO188" i="2"/>
  <c r="CV188" i="2"/>
  <c r="CN188" i="2"/>
  <c r="CU188" i="2"/>
  <c r="CT188" i="2"/>
  <c r="CS188" i="2"/>
  <c r="NK23" i="1"/>
  <c r="NJ23" i="1" s="1"/>
  <c r="HG23" i="1"/>
  <c r="HF23" i="1" s="1"/>
  <c r="LZ177" i="2"/>
  <c r="MU23" i="1"/>
  <c r="MT23" i="1" s="1"/>
  <c r="GQ23" i="1"/>
  <c r="GP23" i="1" s="1"/>
  <c r="FD188" i="2"/>
  <c r="FC188" i="2"/>
  <c r="FB188" i="2"/>
  <c r="SV185" i="2"/>
  <c r="UE185" i="2" s="1"/>
  <c r="DM182" i="2"/>
  <c r="AR182" i="2"/>
  <c r="AS182" i="2" s="1"/>
  <c r="FR181" i="2"/>
  <c r="FS181" i="2"/>
  <c r="KC23" i="1"/>
  <c r="KN181" i="2"/>
  <c r="KM181" i="2"/>
  <c r="KL181" i="2"/>
  <c r="PB178" i="2"/>
  <c r="GZ177" i="2"/>
  <c r="LK23" i="1"/>
  <c r="LJ23" i="1" s="1"/>
  <c r="SM187" i="2"/>
  <c r="TV187" i="2" s="1"/>
  <c r="MA23" i="1"/>
  <c r="LZ23" i="1" s="1"/>
  <c r="SS185" i="2"/>
  <c r="LF177" i="2"/>
  <c r="KY23" i="1"/>
  <c r="KX23" i="1" s="1"/>
  <c r="GW175" i="2"/>
  <c r="BG175" i="2"/>
  <c r="AI175" i="2"/>
  <c r="AP175" i="2"/>
  <c r="GX179" i="2"/>
  <c r="HE179" i="2"/>
  <c r="HF179" i="2" s="1"/>
  <c r="EY175" i="2"/>
  <c r="FA175" i="2" s="1"/>
  <c r="OH178" i="2"/>
  <c r="PV177" i="2"/>
  <c r="FT178" i="2"/>
  <c r="FU178" i="2"/>
  <c r="ER177" i="2"/>
  <c r="FC181" i="2"/>
  <c r="FB181" i="2"/>
  <c r="FD181" i="2"/>
  <c r="NJ178" i="2"/>
  <c r="EJ179" i="2"/>
  <c r="EI179" i="2"/>
  <c r="EH179" i="2"/>
  <c r="EB177" i="2"/>
  <c r="PD179" i="2"/>
  <c r="IZ179" i="2"/>
  <c r="IY178" i="2"/>
  <c r="IT177" i="2"/>
  <c r="JT171" i="2"/>
  <c r="JS171" i="2"/>
  <c r="JR171" i="2"/>
  <c r="CT171" i="2"/>
  <c r="CS171" i="2"/>
  <c r="CR171" i="2"/>
  <c r="CQ171" i="2"/>
  <c r="CP171" i="2"/>
  <c r="CO171" i="2"/>
  <c r="CV171" i="2"/>
  <c r="CN171" i="2"/>
  <c r="CU171" i="2"/>
  <c r="SH171" i="2"/>
  <c r="TQ171" i="2" s="1"/>
  <c r="EF164" i="2"/>
  <c r="EE164" i="2" s="1"/>
  <c r="EG164" i="2" s="1"/>
  <c r="OR153" i="2"/>
  <c r="NG21" i="1" s="1"/>
  <c r="NF21" i="1" s="1"/>
  <c r="NG81" i="1"/>
  <c r="NF81" i="1" s="1"/>
  <c r="IN153" i="2"/>
  <c r="HC21" i="1" s="1"/>
  <c r="HB21" i="1" s="1"/>
  <c r="HC81" i="1"/>
  <c r="HB81" i="1" s="1"/>
  <c r="JT170" i="2"/>
  <c r="FS163" i="2"/>
  <c r="FR163" i="2"/>
  <c r="OB153" i="2"/>
  <c r="MQ21" i="1" s="1"/>
  <c r="MP21" i="1" s="1"/>
  <c r="MQ81" i="1"/>
  <c r="MP81" i="1" s="1"/>
  <c r="HX153" i="2"/>
  <c r="GM21" i="1" s="1"/>
  <c r="GL21" i="1" s="1"/>
  <c r="GM81" i="1"/>
  <c r="GL81" i="1" s="1"/>
  <c r="NO170" i="2"/>
  <c r="SN167" i="2"/>
  <c r="TW167" i="2" s="1"/>
  <c r="GR166" i="2"/>
  <c r="GQ166" i="2"/>
  <c r="GP166" i="2"/>
  <c r="GX160" i="2"/>
  <c r="HE160" i="2"/>
  <c r="HF160" i="2" s="1"/>
  <c r="ML153" i="2"/>
  <c r="LA21" i="1" s="1"/>
  <c r="KZ21" i="1" s="1"/>
  <c r="LA81" i="1"/>
  <c r="KZ81" i="1" s="1"/>
  <c r="BL153" i="2"/>
  <c r="AG21" i="1" s="1"/>
  <c r="AF21" i="1" s="1"/>
  <c r="AG81" i="1"/>
  <c r="AF81" i="1" s="1"/>
  <c r="PD168" i="2"/>
  <c r="KM168" i="2"/>
  <c r="SK167" i="2"/>
  <c r="TT167" i="2" s="1"/>
  <c r="KM170" i="2"/>
  <c r="JT167" i="2"/>
  <c r="MP153" i="2"/>
  <c r="IZ173" i="2"/>
  <c r="PW170" i="2"/>
  <c r="LT153" i="2"/>
  <c r="KI21" i="1" s="1"/>
  <c r="KH21" i="1" s="1"/>
  <c r="KI81" i="1"/>
  <c r="KH81" i="1" s="1"/>
  <c r="EX153" i="2"/>
  <c r="PD170" i="2"/>
  <c r="SV168" i="2"/>
  <c r="UE168" i="2" s="1"/>
  <c r="PX167" i="2"/>
  <c r="FR164" i="2"/>
  <c r="FS164" i="2"/>
  <c r="GY157" i="2"/>
  <c r="GZ157" i="2" s="1"/>
  <c r="AK157" i="2"/>
  <c r="JP153" i="2"/>
  <c r="IE21" i="1" s="1"/>
  <c r="ID21" i="1" s="1"/>
  <c r="IE81" i="1"/>
  <c r="ID81" i="1" s="1"/>
  <c r="FT158" i="2"/>
  <c r="FU158" i="2"/>
  <c r="CL153" i="2"/>
  <c r="NP143" i="2"/>
  <c r="NO143" i="2"/>
  <c r="NN143" i="2"/>
  <c r="GX164" i="2"/>
  <c r="HE164" i="2"/>
  <c r="HF164" i="2" s="1"/>
  <c r="HB77" i="1"/>
  <c r="HC80" i="1"/>
  <c r="HB80" i="1" s="1"/>
  <c r="GD153" i="2"/>
  <c r="ES21" i="1" s="1"/>
  <c r="MU151" i="2"/>
  <c r="JS146" i="2"/>
  <c r="JR146" i="2"/>
  <c r="JT146" i="2"/>
  <c r="IY145" i="2"/>
  <c r="IX145" i="2"/>
  <c r="IZ145" i="2"/>
  <c r="LU80" i="1"/>
  <c r="LT80" i="1" s="1"/>
  <c r="LT77" i="1"/>
  <c r="ER137" i="2"/>
  <c r="DG20" i="1" s="1"/>
  <c r="DF20" i="1" s="1"/>
  <c r="NJ137" i="2"/>
  <c r="DX153" i="2"/>
  <c r="CM21" i="1" s="1"/>
  <c r="CL21" i="1" s="1"/>
  <c r="CF153" i="2"/>
  <c r="BA21" i="1" s="1"/>
  <c r="AZ21" i="1" s="1"/>
  <c r="HL144" i="2"/>
  <c r="KX77" i="1"/>
  <c r="KY80" i="1"/>
  <c r="KX80" i="1" s="1"/>
  <c r="JW80" i="1"/>
  <c r="JV80" i="1" s="1"/>
  <c r="JV77" i="1"/>
  <c r="LT137" i="2"/>
  <c r="KI20" i="1" s="1"/>
  <c r="KH20" i="1" s="1"/>
  <c r="EP137" i="2"/>
  <c r="DE20" i="1" s="1"/>
  <c r="DO148" i="2"/>
  <c r="DN148" i="2"/>
  <c r="AY145" i="2"/>
  <c r="AX145" i="2"/>
  <c r="KN143" i="2"/>
  <c r="KM143" i="2"/>
  <c r="KL143" i="2"/>
  <c r="IN137" i="2"/>
  <c r="HC20" i="1" s="1"/>
  <c r="HB20" i="1" s="1"/>
  <c r="EH161" i="2"/>
  <c r="EJ161" i="2"/>
  <c r="EI161" i="2"/>
  <c r="IX151" i="2"/>
  <c r="IY151" i="2"/>
  <c r="OY80" i="1"/>
  <c r="OX80" i="1" s="1"/>
  <c r="OX77" i="1"/>
  <c r="CS155" i="2"/>
  <c r="CR155" i="2"/>
  <c r="CR153" i="2" s="1"/>
  <c r="CQ155" i="2"/>
  <c r="CP155" i="2"/>
  <c r="CO155" i="2"/>
  <c r="CV155" i="2"/>
  <c r="CN155" i="2"/>
  <c r="CU155" i="2"/>
  <c r="CT155" i="2"/>
  <c r="GJ153" i="2"/>
  <c r="EY21" i="1" s="1"/>
  <c r="EX21" i="1" s="1"/>
  <c r="CM151" i="2"/>
  <c r="CJ151" i="2"/>
  <c r="MU143" i="2"/>
  <c r="MV143" i="2"/>
  <c r="MT143" i="2"/>
  <c r="PZ137" i="2"/>
  <c r="OM20" i="1" s="1"/>
  <c r="OL20" i="1" s="1"/>
  <c r="IE146" i="2"/>
  <c r="IF146" i="2"/>
  <c r="ID146" i="2"/>
  <c r="OI143" i="2"/>
  <c r="NP141" i="2"/>
  <c r="NN141" i="2"/>
  <c r="NO141" i="2"/>
  <c r="RB131" i="2"/>
  <c r="RA131" i="2" s="1"/>
  <c r="CM132" i="2"/>
  <c r="CJ132" i="2"/>
  <c r="QQ148" i="2"/>
  <c r="O80" i="1"/>
  <c r="N80" i="1" s="1"/>
  <c r="N77" i="1"/>
  <c r="MU140" i="2"/>
  <c r="MT140" i="2"/>
  <c r="BH135" i="2"/>
  <c r="AM133" i="2"/>
  <c r="HA133" i="2"/>
  <c r="HB133" i="2" s="1"/>
  <c r="EZ159" i="2"/>
  <c r="EY159" i="2" s="1"/>
  <c r="FA159" i="2" s="1"/>
  <c r="ET153" i="2"/>
  <c r="DI21" i="1" s="1"/>
  <c r="DH21" i="1" s="1"/>
  <c r="QR141" i="2"/>
  <c r="QP141" i="2"/>
  <c r="QQ141" i="2"/>
  <c r="JZ137" i="2"/>
  <c r="IO20" i="1" s="1"/>
  <c r="MB132" i="2"/>
  <c r="MA132" i="2"/>
  <c r="LZ132" i="2"/>
  <c r="MB138" i="2"/>
  <c r="AV69" i="1"/>
  <c r="KM131" i="2"/>
  <c r="LC75" i="1"/>
  <c r="LB75" i="1" s="1"/>
  <c r="HI75" i="1"/>
  <c r="GZ75" i="1"/>
  <c r="HG75" i="1"/>
  <c r="HF75" i="1" s="1"/>
  <c r="NK75" i="1"/>
  <c r="NJ75" i="1" s="1"/>
  <c r="KV75" i="1"/>
  <c r="JW73" i="1"/>
  <c r="JV73" i="1" s="1"/>
  <c r="DL115" i="2"/>
  <c r="DK115" i="2" s="1"/>
  <c r="BS69" i="1"/>
  <c r="BR69" i="1" s="1"/>
  <c r="GR134" i="2"/>
  <c r="GQ134" i="2"/>
  <c r="GP134" i="2"/>
  <c r="IY133" i="2"/>
  <c r="PX132" i="2"/>
  <c r="CO72" i="1"/>
  <c r="TB117" i="2"/>
  <c r="UK117" i="2" s="1"/>
  <c r="ST117" i="2"/>
  <c r="UC117" i="2" s="1"/>
  <c r="SL117" i="2"/>
  <c r="TU117" i="2" s="1"/>
  <c r="TA117" i="2"/>
  <c r="UJ117" i="2" s="1"/>
  <c r="SZ117" i="2"/>
  <c r="UI117" i="2" s="1"/>
  <c r="AQ117" i="2"/>
  <c r="SY117" i="2"/>
  <c r="UH117" i="2" s="1"/>
  <c r="SW117" i="2"/>
  <c r="UF117" i="2" s="1"/>
  <c r="SO117" i="2"/>
  <c r="TX117" i="2" s="1"/>
  <c r="SG117" i="2"/>
  <c r="SV117" i="2"/>
  <c r="UE117" i="2" s="1"/>
  <c r="SN117" i="2"/>
  <c r="TW117" i="2" s="1"/>
  <c r="SM117" i="2"/>
  <c r="TV117" i="2" s="1"/>
  <c r="TC117" i="2"/>
  <c r="UL117" i="2" s="1"/>
  <c r="SU117" i="2"/>
  <c r="BQ138" i="2"/>
  <c r="BS138" i="2" s="1"/>
  <c r="NO133" i="2"/>
  <c r="DM133" i="2"/>
  <c r="AR133" i="2"/>
  <c r="AK126" i="2"/>
  <c r="K76" i="1" s="1"/>
  <c r="J76" i="1" s="1"/>
  <c r="GY126" i="2"/>
  <c r="GZ126" i="2" s="1"/>
  <c r="O125" i="2"/>
  <c r="PC125" i="2"/>
  <c r="IY125" i="2"/>
  <c r="QQ125" i="2"/>
  <c r="KM125" i="2"/>
  <c r="MA125" i="2"/>
  <c r="NO125" i="2"/>
  <c r="CY72" i="1"/>
  <c r="CX72" i="1" s="1"/>
  <c r="BU131" i="2"/>
  <c r="BT131" i="2"/>
  <c r="LK72" i="1"/>
  <c r="LJ72" i="1" s="1"/>
  <c r="HH124" i="2"/>
  <c r="FO72" i="1"/>
  <c r="FN72" i="1" s="1"/>
  <c r="PX122" i="2"/>
  <c r="OJ122" i="2"/>
  <c r="MV122" i="2"/>
  <c r="LH122" i="2"/>
  <c r="JT122" i="2"/>
  <c r="IF122" i="2"/>
  <c r="MB122" i="2"/>
  <c r="QR122" i="2"/>
  <c r="KN122" i="2"/>
  <c r="PD122" i="2"/>
  <c r="IZ122" i="2"/>
  <c r="AJ121" i="2"/>
  <c r="DD121" i="2"/>
  <c r="MN137" i="2"/>
  <c r="LC20" i="1" s="1"/>
  <c r="LB20" i="1" s="1"/>
  <c r="JT134" i="2"/>
  <c r="GN133" i="2"/>
  <c r="GM133" i="2" s="1"/>
  <c r="GO133" i="2" s="1"/>
  <c r="SK132" i="2"/>
  <c r="TT132" i="2" s="1"/>
  <c r="CQ131" i="2"/>
  <c r="CP131" i="2"/>
  <c r="CO131" i="2"/>
  <c r="CV131" i="2"/>
  <c r="CN131" i="2"/>
  <c r="CU131" i="2"/>
  <c r="CT131" i="2"/>
  <c r="CS131" i="2"/>
  <c r="CR131" i="2"/>
  <c r="OC72" i="1"/>
  <c r="OB72" i="1" s="1"/>
  <c r="HY72" i="1"/>
  <c r="HX72" i="1" s="1"/>
  <c r="LW73" i="1"/>
  <c r="LV73" i="1" s="1"/>
  <c r="AI130" i="2"/>
  <c r="SK117" i="2"/>
  <c r="TT117" i="2" s="1"/>
  <c r="LA69" i="1"/>
  <c r="KZ69" i="1" s="1"/>
  <c r="LP70" i="1"/>
  <c r="LJ104" i="2"/>
  <c r="JW18" i="1" s="1"/>
  <c r="JV18" i="1" s="1"/>
  <c r="JW64" i="1"/>
  <c r="PD133" i="2"/>
  <c r="DF126" i="2"/>
  <c r="BU76" i="1" s="1"/>
  <c r="BT76" i="1" s="1"/>
  <c r="AL126" i="2"/>
  <c r="FU117" i="2"/>
  <c r="FT117" i="2"/>
  <c r="SJ115" i="2"/>
  <c r="TS115" i="2" s="1"/>
  <c r="IA70" i="1"/>
  <c r="HZ70" i="1" s="1"/>
  <c r="NZ104" i="2"/>
  <c r="MO18" i="1" s="1"/>
  <c r="MN18" i="1" s="1"/>
  <c r="MO64" i="1"/>
  <c r="HV104" i="2"/>
  <c r="GK18" i="1" s="1"/>
  <c r="GJ18" i="1" s="1"/>
  <c r="GK64" i="1"/>
  <c r="IE122" i="2"/>
  <c r="MB120" i="2"/>
  <c r="MA120" i="2"/>
  <c r="LZ120" i="2"/>
  <c r="KH104" i="2"/>
  <c r="DH104" i="2"/>
  <c r="BW18" i="1" s="1"/>
  <c r="BV18" i="1" s="1"/>
  <c r="BW64" i="1"/>
  <c r="BU63" i="1"/>
  <c r="BT63" i="1" s="1"/>
  <c r="MA134" i="2"/>
  <c r="FU128" i="2"/>
  <c r="FT128" i="2"/>
  <c r="NG69" i="1"/>
  <c r="NF69" i="1" s="1"/>
  <c r="GA69" i="1"/>
  <c r="FZ69" i="1" s="1"/>
  <c r="FG69" i="1"/>
  <c r="FF69" i="1" s="1"/>
  <c r="LU69" i="1"/>
  <c r="LT69" i="1" s="1"/>
  <c r="KV69" i="1"/>
  <c r="JK69" i="1"/>
  <c r="JJ69" i="1" s="1"/>
  <c r="PF104" i="2"/>
  <c r="NS18" i="1" s="1"/>
  <c r="NR18" i="1" s="1"/>
  <c r="NS64" i="1"/>
  <c r="JB104" i="2"/>
  <c r="HO18" i="1" s="1"/>
  <c r="HN18" i="1" s="1"/>
  <c r="HO64" i="1"/>
  <c r="GX102" i="2"/>
  <c r="HE102" i="2"/>
  <c r="HF102" i="2" s="1"/>
  <c r="QR126" i="2"/>
  <c r="QQ126" i="2"/>
  <c r="QP126" i="2"/>
  <c r="CM123" i="2"/>
  <c r="CJ123" i="2"/>
  <c r="FS122" i="2"/>
  <c r="FR122" i="2"/>
  <c r="AM116" i="2"/>
  <c r="HA116" i="2"/>
  <c r="HB116" i="2" s="1"/>
  <c r="FQ69" i="1" s="1"/>
  <c r="FP69" i="1" s="1"/>
  <c r="BK116" i="2"/>
  <c r="BL116" i="2" s="1"/>
  <c r="DY116" i="2"/>
  <c r="DZ116" i="2" s="1"/>
  <c r="KN115" i="2"/>
  <c r="KM115" i="2"/>
  <c r="KL115" i="2"/>
  <c r="KL104" i="2" s="1"/>
  <c r="SN115" i="2"/>
  <c r="TW115" i="2" s="1"/>
  <c r="IQ69" i="1"/>
  <c r="IP69" i="1" s="1"/>
  <c r="AP113" i="2"/>
  <c r="GW113" i="2"/>
  <c r="BG113" i="2"/>
  <c r="AI113" i="2"/>
  <c r="OJ111" i="2"/>
  <c r="OI111" i="2"/>
  <c r="OH111" i="2"/>
  <c r="IU70" i="1"/>
  <c r="IT70" i="1" s="1"/>
  <c r="OT104" i="2"/>
  <c r="NI18" i="1" s="1"/>
  <c r="NH18" i="1" s="1"/>
  <c r="NI64" i="1"/>
  <c r="AW64" i="1"/>
  <c r="FS123" i="2"/>
  <c r="FR123" i="2"/>
  <c r="PD115" i="2"/>
  <c r="PC115" i="2"/>
  <c r="PB115" i="2"/>
  <c r="PB104" i="2" s="1"/>
  <c r="OM69" i="1"/>
  <c r="OL69" i="1" s="1"/>
  <c r="EF112" i="2"/>
  <c r="EE112" i="2" s="1"/>
  <c r="EG112" i="2" s="1"/>
  <c r="CM70" i="1"/>
  <c r="LU70" i="1"/>
  <c r="LT70" i="1" s="1"/>
  <c r="FG70" i="1"/>
  <c r="FF70" i="1" s="1"/>
  <c r="CS64" i="1"/>
  <c r="CJ64" i="1"/>
  <c r="LB104" i="2"/>
  <c r="FS105" i="2"/>
  <c r="FR105" i="2"/>
  <c r="JT99" i="2"/>
  <c r="JS99" i="2"/>
  <c r="JR99" i="2"/>
  <c r="QR97" i="2"/>
  <c r="QQ97" i="2"/>
  <c r="QP97" i="2"/>
  <c r="SY108" i="2"/>
  <c r="UH108" i="2" s="1"/>
  <c r="SW108" i="2"/>
  <c r="UF108" i="2" s="1"/>
  <c r="SO108" i="2"/>
  <c r="TX108" i="2" s="1"/>
  <c r="AQ108" i="2"/>
  <c r="SV108" i="2"/>
  <c r="UE108" i="2" s="1"/>
  <c r="TC108" i="2"/>
  <c r="UL108" i="2" s="1"/>
  <c r="TB108" i="2"/>
  <c r="UK108" i="2" s="1"/>
  <c r="ST108" i="2"/>
  <c r="UC108" i="2" s="1"/>
  <c r="TA108" i="2"/>
  <c r="UJ108" i="2" s="1"/>
  <c r="SZ108" i="2"/>
  <c r="UI108" i="2" s="1"/>
  <c r="JT106" i="2"/>
  <c r="JT104" i="2" s="1"/>
  <c r="NH92" i="2"/>
  <c r="LW17" i="1" s="1"/>
  <c r="LV17" i="1" s="1"/>
  <c r="LW63" i="1"/>
  <c r="LV63" i="1" s="1"/>
  <c r="IL80" i="2"/>
  <c r="HA15" i="1" s="1"/>
  <c r="HA60" i="1"/>
  <c r="GM111" i="2"/>
  <c r="GO111" i="2" s="1"/>
  <c r="FC70" i="1"/>
  <c r="FB70" i="1" s="1"/>
  <c r="FQ70" i="1"/>
  <c r="FP70" i="1" s="1"/>
  <c r="MA106" i="2"/>
  <c r="MR92" i="2"/>
  <c r="LG17" i="1" s="1"/>
  <c r="LF17" i="1" s="1"/>
  <c r="LG63" i="1"/>
  <c r="LF63" i="1" s="1"/>
  <c r="PZ80" i="2"/>
  <c r="OM15" i="1" s="1"/>
  <c r="OL15" i="1" s="1"/>
  <c r="OM60" i="1"/>
  <c r="JV80" i="2"/>
  <c r="II15" i="1" s="1"/>
  <c r="IH15" i="1" s="1"/>
  <c r="II60" i="1"/>
  <c r="SN108" i="2"/>
  <c r="TW108" i="2" s="1"/>
  <c r="O64" i="1"/>
  <c r="QR94" i="2"/>
  <c r="PD94" i="2"/>
  <c r="NP94" i="2"/>
  <c r="MB94" i="2"/>
  <c r="KN94" i="2"/>
  <c r="IZ94" i="2"/>
  <c r="CJ92" i="2"/>
  <c r="NL80" i="2"/>
  <c r="MA15" i="1" s="1"/>
  <c r="LZ15" i="1" s="1"/>
  <c r="MA60" i="1"/>
  <c r="GN81" i="2"/>
  <c r="GF80" i="2"/>
  <c r="EU15" i="1" s="1"/>
  <c r="ET15" i="1" s="1"/>
  <c r="EU60" i="1"/>
  <c r="ND63" i="1"/>
  <c r="KH80" i="2"/>
  <c r="EY110" i="2"/>
  <c r="FA110" i="2" s="1"/>
  <c r="DO70" i="1"/>
  <c r="SL108" i="2"/>
  <c r="TU108" i="2" s="1"/>
  <c r="OJ106" i="2"/>
  <c r="TC98" i="2"/>
  <c r="UL98" i="2" s="1"/>
  <c r="TB98" i="2"/>
  <c r="UK98" i="2" s="1"/>
  <c r="TA98" i="2"/>
  <c r="UJ98" i="2" s="1"/>
  <c r="SZ98" i="2"/>
  <c r="UI98" i="2" s="1"/>
  <c r="SY98" i="2"/>
  <c r="UH98" i="2" s="1"/>
  <c r="SQ98" i="2"/>
  <c r="TZ98" i="2" s="1"/>
  <c r="SI98" i="2"/>
  <c r="TR98" i="2" s="1"/>
  <c r="SX98" i="2"/>
  <c r="UG98" i="2" s="1"/>
  <c r="SP98" i="2"/>
  <c r="TY98" i="2" s="1"/>
  <c r="SH98" i="2"/>
  <c r="TQ98" i="2" s="1"/>
  <c r="SW98" i="2"/>
  <c r="UF98" i="2" s="1"/>
  <c r="SO98" i="2"/>
  <c r="TX98" i="2" s="1"/>
  <c r="SG98" i="2"/>
  <c r="AQ98" i="2"/>
  <c r="OL92" i="2"/>
  <c r="MY17" i="1" s="1"/>
  <c r="MX17" i="1" s="1"/>
  <c r="MY63" i="1"/>
  <c r="MX63" i="1" s="1"/>
  <c r="IH92" i="2"/>
  <c r="GU17" i="1" s="1"/>
  <c r="GT17" i="1" s="1"/>
  <c r="GU63" i="1"/>
  <c r="GT63" i="1" s="1"/>
  <c r="SG83" i="2"/>
  <c r="PJ80" i="2"/>
  <c r="NY15" i="1" s="1"/>
  <c r="NY60" i="1"/>
  <c r="DF80" i="2"/>
  <c r="BU15" i="1" s="1"/>
  <c r="BT15" i="1" s="1"/>
  <c r="BU60" i="1"/>
  <c r="KN106" i="2"/>
  <c r="KN104" i="2" s="1"/>
  <c r="FL104" i="2"/>
  <c r="EA18" i="1" s="1"/>
  <c r="DZ18" i="1" s="1"/>
  <c r="SP99" i="2"/>
  <c r="TY99" i="2" s="1"/>
  <c r="HA94" i="2"/>
  <c r="AM94" i="2"/>
  <c r="BK94" i="2"/>
  <c r="KX92" i="2"/>
  <c r="JM17" i="1" s="1"/>
  <c r="JL17" i="1" s="1"/>
  <c r="JM63" i="1"/>
  <c r="JL63" i="1" s="1"/>
  <c r="PF80" i="2"/>
  <c r="NS15" i="1" s="1"/>
  <c r="NR15" i="1" s="1"/>
  <c r="NS60" i="1"/>
  <c r="JB80" i="2"/>
  <c r="HO15" i="1" s="1"/>
  <c r="HN15" i="1" s="1"/>
  <c r="HO60" i="1"/>
  <c r="SR107" i="2"/>
  <c r="UA107" i="2" s="1"/>
  <c r="SG99" i="2"/>
  <c r="HT92" i="2"/>
  <c r="GI17" i="1" s="1"/>
  <c r="GH17" i="1" s="1"/>
  <c r="GI63" i="1"/>
  <c r="GH63" i="1" s="1"/>
  <c r="MV91" i="2"/>
  <c r="MV89" i="2" s="1"/>
  <c r="MU91" i="2"/>
  <c r="MT91" i="2"/>
  <c r="CO62" i="1"/>
  <c r="CN62" i="1" s="1"/>
  <c r="CN60" i="1"/>
  <c r="BR82" i="2"/>
  <c r="BQ82" i="2" s="1"/>
  <c r="BS82" i="2" s="1"/>
  <c r="AE60" i="1"/>
  <c r="MR80" i="2"/>
  <c r="LG15" i="1" s="1"/>
  <c r="LF15" i="1" s="1"/>
  <c r="LG60" i="1"/>
  <c r="GJ80" i="2"/>
  <c r="EY15" i="1" s="1"/>
  <c r="EX15" i="1" s="1"/>
  <c r="EY60" i="1"/>
  <c r="FS74" i="2"/>
  <c r="FR74" i="2"/>
  <c r="SI108" i="2"/>
  <c r="TR108" i="2" s="1"/>
  <c r="HL103" i="2"/>
  <c r="HK103" i="2"/>
  <c r="HJ103" i="2"/>
  <c r="KB92" i="2"/>
  <c r="IQ17" i="1" s="1"/>
  <c r="IQ63" i="1"/>
  <c r="HR92" i="2"/>
  <c r="GG17" i="1" s="1"/>
  <c r="GG63" i="1"/>
  <c r="HC90" i="2"/>
  <c r="HD90" i="2" s="1"/>
  <c r="HD89" i="2" s="1"/>
  <c r="FS16" i="1" s="1"/>
  <c r="FR16" i="1" s="1"/>
  <c r="AO90" i="2"/>
  <c r="AO89" i="2" s="1"/>
  <c r="O16" i="1" s="1"/>
  <c r="N16" i="1" s="1"/>
  <c r="GR86" i="2"/>
  <c r="GQ86" i="2"/>
  <c r="GP86" i="2"/>
  <c r="IF85" i="2"/>
  <c r="IE85" i="2"/>
  <c r="ID85" i="2"/>
  <c r="QR83" i="2"/>
  <c r="QQ83" i="2"/>
  <c r="QP83" i="2"/>
  <c r="PR80" i="2"/>
  <c r="JN80" i="2"/>
  <c r="BJ80" i="2"/>
  <c r="AE15" i="1" s="1"/>
  <c r="AD15" i="1" s="1"/>
  <c r="SG94" i="2"/>
  <c r="ED92" i="2"/>
  <c r="EZ89" i="2"/>
  <c r="DO16" i="1" s="1"/>
  <c r="DN16" i="1" s="1"/>
  <c r="EY90" i="2"/>
  <c r="FA90" i="2" s="1"/>
  <c r="MU81" i="2"/>
  <c r="FD77" i="2"/>
  <c r="FC77" i="2"/>
  <c r="FB77" i="2"/>
  <c r="QT68" i="2"/>
  <c r="PG14" i="1" s="1"/>
  <c r="PF14" i="1" s="1"/>
  <c r="PG57" i="1"/>
  <c r="KP68" i="2"/>
  <c r="JC14" i="1" s="1"/>
  <c r="JB14" i="1" s="1"/>
  <c r="JC57" i="1"/>
  <c r="FM54" i="1"/>
  <c r="SG90" i="2"/>
  <c r="DM75" i="2"/>
  <c r="AR75" i="2"/>
  <c r="GO58" i="1"/>
  <c r="GF58" i="1"/>
  <c r="PT68" i="2"/>
  <c r="OI14" i="1" s="1"/>
  <c r="OH14" i="1" s="1"/>
  <c r="OI57" i="1"/>
  <c r="JP68" i="2"/>
  <c r="IE14" i="1" s="1"/>
  <c r="ID14" i="1" s="1"/>
  <c r="IE57" i="1"/>
  <c r="KT63" i="2"/>
  <c r="JI13" i="1" s="1"/>
  <c r="JI54" i="1"/>
  <c r="KK82" i="1"/>
  <c r="KB82" i="1"/>
  <c r="SM94" i="2"/>
  <c r="TV94" i="2" s="1"/>
  <c r="LH81" i="2"/>
  <c r="DP79" i="2"/>
  <c r="GX78" i="2"/>
  <c r="EW57" i="1"/>
  <c r="ND68" i="2"/>
  <c r="LS14" i="1" s="1"/>
  <c r="LR14" i="1" s="1"/>
  <c r="LS57" i="1"/>
  <c r="FZ68" i="2"/>
  <c r="EM14" i="1" s="1"/>
  <c r="EL14" i="1" s="1"/>
  <c r="EM57" i="1"/>
  <c r="QT63" i="2"/>
  <c r="PG13" i="1" s="1"/>
  <c r="PF13" i="1" s="1"/>
  <c r="PG54" i="1"/>
  <c r="KP63" i="2"/>
  <c r="JC13" i="1" s="1"/>
  <c r="JB13" i="1" s="1"/>
  <c r="JC54" i="1"/>
  <c r="EZ95" i="2"/>
  <c r="EY95" i="2" s="1"/>
  <c r="FA95" i="2" s="1"/>
  <c r="BH92" i="2"/>
  <c r="AC17" i="1" s="1"/>
  <c r="DF92" i="2"/>
  <c r="BU17" i="1" s="1"/>
  <c r="BT17" i="1" s="1"/>
  <c r="QR81" i="2"/>
  <c r="QR80" i="2" s="1"/>
  <c r="KZ68" i="2"/>
  <c r="JO14" i="1" s="1"/>
  <c r="JN14" i="1" s="1"/>
  <c r="JO57" i="1"/>
  <c r="CM65" i="2"/>
  <c r="CJ65" i="2"/>
  <c r="LP63" i="2"/>
  <c r="KE13" i="1" s="1"/>
  <c r="KD13" i="1" s="1"/>
  <c r="KE54" i="1"/>
  <c r="BH64" i="2"/>
  <c r="BO64" i="2"/>
  <c r="BP64" i="2" s="1"/>
  <c r="PD95" i="2"/>
  <c r="QT92" i="2"/>
  <c r="PG17" i="1" s="1"/>
  <c r="PF17" i="1" s="1"/>
  <c r="ET16" i="1"/>
  <c r="FA16" i="1"/>
  <c r="PD81" i="2"/>
  <c r="PD79" i="2"/>
  <c r="LY58" i="1"/>
  <c r="LP58" i="1"/>
  <c r="DD70" i="2"/>
  <c r="AJ70" i="2"/>
  <c r="NL68" i="2"/>
  <c r="MA14" i="1" s="1"/>
  <c r="LZ14" i="1" s="1"/>
  <c r="MA57" i="1"/>
  <c r="DR68" i="2"/>
  <c r="CE14" i="1" s="1"/>
  <c r="CD14" i="1" s="1"/>
  <c r="CE57" i="1"/>
  <c r="OP63" i="2"/>
  <c r="NE13" i="1" s="1"/>
  <c r="NE54" i="1"/>
  <c r="OG82" i="1"/>
  <c r="NX82" i="1"/>
  <c r="SH84" i="2"/>
  <c r="TQ84" i="2" s="1"/>
  <c r="UN84" i="2" s="1"/>
  <c r="OI81" i="2"/>
  <c r="BU78" i="2"/>
  <c r="BT78" i="2"/>
  <c r="BV78" i="2"/>
  <c r="OS57" i="1"/>
  <c r="IO57" i="1"/>
  <c r="KH68" i="2"/>
  <c r="PZ63" i="2"/>
  <c r="OM13" i="1" s="1"/>
  <c r="OL13" i="1" s="1"/>
  <c r="OM54" i="1"/>
  <c r="JV63" i="2"/>
  <c r="II13" i="1" s="1"/>
  <c r="IH13" i="1" s="1"/>
  <c r="II54" i="1"/>
  <c r="PW59" i="2"/>
  <c r="PV59" i="2"/>
  <c r="PX59" i="2"/>
  <c r="OI58" i="2"/>
  <c r="OH58" i="2"/>
  <c r="OJ58" i="2"/>
  <c r="CJ57" i="2"/>
  <c r="CM57" i="2"/>
  <c r="IF94" i="2"/>
  <c r="SW84" i="2"/>
  <c r="UF84" i="2" s="1"/>
  <c r="SS83" i="2"/>
  <c r="DZ80" i="2"/>
  <c r="CO15" i="1" s="1"/>
  <c r="CN15" i="1" s="1"/>
  <c r="BV79" i="2"/>
  <c r="RB65" i="2"/>
  <c r="RA65" i="2" s="1"/>
  <c r="SG65" i="2"/>
  <c r="JR68" i="2"/>
  <c r="FX67" i="2"/>
  <c r="FW67" i="2"/>
  <c r="FV67" i="2"/>
  <c r="AK63" i="2"/>
  <c r="K13" i="1" s="1"/>
  <c r="K54" i="1"/>
  <c r="GX61" i="2"/>
  <c r="RC221" i="2"/>
  <c r="N221" i="2"/>
  <c r="HK221" i="2" s="1"/>
  <c r="DR43" i="2"/>
  <c r="CE12" i="1" s="1"/>
  <c r="CD12" i="1" s="1"/>
  <c r="CE51" i="1"/>
  <c r="CD51" i="1" s="1"/>
  <c r="GP60" i="2"/>
  <c r="GR60" i="2"/>
  <c r="GQ60" i="2"/>
  <c r="LG56" i="2"/>
  <c r="LH56" i="2"/>
  <c r="LF56" i="2"/>
  <c r="LE53" i="1"/>
  <c r="KV53" i="1"/>
  <c r="TV217" i="2"/>
  <c r="LJ43" i="2"/>
  <c r="JW12" i="1" s="1"/>
  <c r="JV12" i="1" s="1"/>
  <c r="JW51" i="1"/>
  <c r="JV51" i="1" s="1"/>
  <c r="TA41" i="2"/>
  <c r="UJ41" i="2" s="1"/>
  <c r="AQ41" i="2"/>
  <c r="SZ41" i="2"/>
  <c r="UI41" i="2" s="1"/>
  <c r="SY41" i="2"/>
  <c r="UH41" i="2" s="1"/>
  <c r="SQ41" i="2"/>
  <c r="TZ41" i="2" s="1"/>
  <c r="SW41" i="2"/>
  <c r="UF41" i="2" s="1"/>
  <c r="SO41" i="2"/>
  <c r="TX41" i="2" s="1"/>
  <c r="SV41" i="2"/>
  <c r="UE41" i="2" s="1"/>
  <c r="TC41" i="2"/>
  <c r="UL41" i="2" s="1"/>
  <c r="TB41" i="2"/>
  <c r="UK41" i="2" s="1"/>
  <c r="ST41" i="2"/>
  <c r="UC41" i="2" s="1"/>
  <c r="SL41" i="2"/>
  <c r="TU41" i="2" s="1"/>
  <c r="KQ48" i="1"/>
  <c r="KP48" i="1" s="1"/>
  <c r="KP45" i="1"/>
  <c r="PC69" i="2"/>
  <c r="PC68" i="2" s="1"/>
  <c r="SH65" i="2"/>
  <c r="TQ65" i="2" s="1"/>
  <c r="SI64" i="2"/>
  <c r="TR64" i="2" s="1"/>
  <c r="SV57" i="2"/>
  <c r="UE57" i="2" s="1"/>
  <c r="HG53" i="2"/>
  <c r="HI53" i="2" s="1"/>
  <c r="FW53" i="1"/>
  <c r="FV53" i="1" s="1"/>
  <c r="NM52" i="1"/>
  <c r="ND52" i="1"/>
  <c r="HI52" i="1"/>
  <c r="GZ52" i="1"/>
  <c r="DK46" i="2"/>
  <c r="CA50" i="1"/>
  <c r="BZ50" i="1" s="1"/>
  <c r="SK65" i="2"/>
  <c r="TT65" i="2" s="1"/>
  <c r="LV43" i="2"/>
  <c r="DZ43" i="2"/>
  <c r="CO12" i="1" s="1"/>
  <c r="CN12" i="1" s="1"/>
  <c r="CO51" i="1"/>
  <c r="LR45" i="1"/>
  <c r="LS48" i="1"/>
  <c r="LR48" i="1" s="1"/>
  <c r="FQ48" i="1"/>
  <c r="FP45" i="1"/>
  <c r="FU72" i="2"/>
  <c r="FT72" i="2"/>
  <c r="IE69" i="2"/>
  <c r="MA63" i="2"/>
  <c r="OI63" i="2"/>
  <c r="BR53" i="2"/>
  <c r="AE53" i="1"/>
  <c r="AD53" i="1" s="1"/>
  <c r="LA52" i="1"/>
  <c r="KZ52" i="1" s="1"/>
  <c r="BA52" i="1"/>
  <c r="AZ52" i="1" s="1"/>
  <c r="CL45" i="2"/>
  <c r="CB45" i="2"/>
  <c r="CH45" i="2"/>
  <c r="CH43" i="2" s="1"/>
  <c r="BC12" i="1" s="1"/>
  <c r="BB12" i="1" s="1"/>
  <c r="CF45" i="2"/>
  <c r="CF43" i="2" s="1"/>
  <c r="BA12" i="1" s="1"/>
  <c r="AZ12" i="1" s="1"/>
  <c r="LQ48" i="1"/>
  <c r="LY45" i="1"/>
  <c r="LP45" i="1"/>
  <c r="GH68" i="2"/>
  <c r="EW14" i="1" s="1"/>
  <c r="EV14" i="1" s="1"/>
  <c r="ST65" i="2"/>
  <c r="UC65" i="2" s="1"/>
  <c r="SS57" i="2"/>
  <c r="NM53" i="1"/>
  <c r="ND53" i="1"/>
  <c r="CM52" i="2"/>
  <c r="CJ52" i="2"/>
  <c r="FL52" i="1"/>
  <c r="TR217" i="2"/>
  <c r="NN68" i="2"/>
  <c r="DL57" i="2"/>
  <c r="DK57" i="2" s="1"/>
  <c r="JT54" i="2"/>
  <c r="JS54" i="2"/>
  <c r="JR54" i="2"/>
  <c r="MB53" i="2"/>
  <c r="MA53" i="2"/>
  <c r="LZ53" i="2"/>
  <c r="JH52" i="1"/>
  <c r="IC50" i="1"/>
  <c r="HT50" i="1"/>
  <c r="QH43" i="2"/>
  <c r="OW12" i="1" s="1"/>
  <c r="OV12" i="1" s="1"/>
  <c r="OW51" i="1"/>
  <c r="OV51" i="1" s="1"/>
  <c r="IB43" i="2"/>
  <c r="GQ12" i="1" s="1"/>
  <c r="GP12" i="1" s="1"/>
  <c r="GQ51" i="1"/>
  <c r="GP51" i="1" s="1"/>
  <c r="KL45" i="1"/>
  <c r="KM48" i="1"/>
  <c r="KL48" i="1" s="1"/>
  <c r="GK48" i="1"/>
  <c r="GJ48" i="1" s="1"/>
  <c r="GJ45" i="1"/>
  <c r="CD45" i="2"/>
  <c r="CD43" i="2" s="1"/>
  <c r="AY12" i="1" s="1"/>
  <c r="AX12" i="1" s="1"/>
  <c r="AP39" i="2"/>
  <c r="AI39" i="2"/>
  <c r="FI39" i="2"/>
  <c r="EZ53" i="2"/>
  <c r="KN47" i="2"/>
  <c r="KM47" i="2"/>
  <c r="KL47" i="2"/>
  <c r="NR43" i="2"/>
  <c r="ME12" i="1" s="1"/>
  <c r="MD12" i="1" s="1"/>
  <c r="FF43" i="2"/>
  <c r="DS12" i="1" s="1"/>
  <c r="DR12" i="1" s="1"/>
  <c r="FL49" i="1"/>
  <c r="FU49" i="1"/>
  <c r="PT37" i="2"/>
  <c r="OI44" i="1"/>
  <c r="OH44" i="1" s="1"/>
  <c r="KF37" i="2"/>
  <c r="IU44" i="1"/>
  <c r="IT44" i="1" s="1"/>
  <c r="ND37" i="2"/>
  <c r="LS44" i="1"/>
  <c r="LR44" i="1" s="1"/>
  <c r="TG74" i="2"/>
  <c r="TG96" i="2"/>
  <c r="TG137" i="2"/>
  <c r="QR55" i="2"/>
  <c r="QQ55" i="2"/>
  <c r="QP55" i="2"/>
  <c r="KN55" i="2"/>
  <c r="KM55" i="2"/>
  <c r="KL55" i="2"/>
  <c r="IE51" i="2"/>
  <c r="TN196" i="2"/>
  <c r="RD196" i="2"/>
  <c r="DL51" i="2"/>
  <c r="QR49" i="2"/>
  <c r="IE47" i="2"/>
  <c r="PJ43" i="2"/>
  <c r="NY12" i="1" s="1"/>
  <c r="SJ41" i="2"/>
  <c r="TS41" i="2" s="1"/>
  <c r="NB37" i="2"/>
  <c r="LQ44" i="1"/>
  <c r="FF37" i="2"/>
  <c r="DS44" i="1"/>
  <c r="DR44" i="1" s="1"/>
  <c r="CM33" i="2"/>
  <c r="CJ33" i="2"/>
  <c r="IY58" i="2"/>
  <c r="GW56" i="2"/>
  <c r="AI56" i="2"/>
  <c r="AP56" i="2"/>
  <c r="SS41" i="2"/>
  <c r="MU40" i="2"/>
  <c r="EY39" i="2"/>
  <c r="FA39" i="2" s="1"/>
  <c r="DO45" i="1"/>
  <c r="SP55" i="2"/>
  <c r="TY55" i="2" s="1"/>
  <c r="GJ43" i="2"/>
  <c r="EY12" i="1" s="1"/>
  <c r="EX12" i="1" s="1"/>
  <c r="SR41" i="2"/>
  <c r="UA41" i="2" s="1"/>
  <c r="QD37" i="2"/>
  <c r="OS44" i="1"/>
  <c r="GZ37" i="2"/>
  <c r="HH38" i="2"/>
  <c r="FO44" i="1"/>
  <c r="FN44" i="1" s="1"/>
  <c r="TE96" i="2"/>
  <c r="TE128" i="2"/>
  <c r="TE137" i="2"/>
  <c r="TE147" i="2"/>
  <c r="TE184" i="2"/>
  <c r="TE218" i="2"/>
  <c r="FU50" i="2"/>
  <c r="FT50" i="2"/>
  <c r="AR47" i="2"/>
  <c r="DM47" i="2"/>
  <c r="GH43" i="2"/>
  <c r="EW12" i="1" s="1"/>
  <c r="EV12" i="1" s="1"/>
  <c r="FW42" i="2"/>
  <c r="FV42" i="2"/>
  <c r="FX42" i="2"/>
  <c r="BQ40" i="2"/>
  <c r="BS40" i="2" s="1"/>
  <c r="AM49" i="1"/>
  <c r="AL49" i="1" s="1"/>
  <c r="UW196" i="2"/>
  <c r="JJ37" i="2"/>
  <c r="HY44" i="1"/>
  <c r="HX44" i="1" s="1"/>
  <c r="CD37" i="2"/>
  <c r="AY11" i="1" s="1"/>
  <c r="AY44" i="1"/>
  <c r="AX44" i="1" s="1"/>
  <c r="PC52" i="2"/>
  <c r="OJ47" i="2"/>
  <c r="SM40" i="2"/>
  <c r="TV40" i="2" s="1"/>
  <c r="JH37" i="2"/>
  <c r="HW44" i="1"/>
  <c r="HV44" i="1" s="1"/>
  <c r="TI108" i="2"/>
  <c r="RV218" i="2"/>
  <c r="OP37" i="2"/>
  <c r="GO76" i="1"/>
  <c r="JR37" i="2"/>
  <c r="GS74" i="1"/>
  <c r="GR74" i="1" s="1"/>
  <c r="GN74" i="1"/>
  <c r="EJ49" i="2"/>
  <c r="RE196" i="2"/>
  <c r="NL68" i="1"/>
  <c r="NQ68" i="1"/>
  <c r="NP68" i="1" s="1"/>
  <c r="HH68" i="1"/>
  <c r="HM68" i="1"/>
  <c r="HL68" i="1" s="1"/>
  <c r="ED62" i="1"/>
  <c r="NL55" i="1"/>
  <c r="NQ55" i="1"/>
  <c r="NP55" i="1" s="1"/>
  <c r="BD54" i="1"/>
  <c r="BI54" i="1"/>
  <c r="BH54" i="1" s="1"/>
  <c r="DX62" i="1"/>
  <c r="EG58" i="1"/>
  <c r="GN55" i="1"/>
  <c r="GS55" i="1"/>
  <c r="GR55" i="1" s="1"/>
  <c r="LE49" i="1"/>
  <c r="EF49" i="1"/>
  <c r="CS16" i="1"/>
  <c r="EZ48" i="1"/>
  <c r="EG52" i="1"/>
  <c r="BE52" i="1"/>
  <c r="MR16" i="1"/>
  <c r="MW16" i="1"/>
  <c r="MV16" i="1" s="1"/>
  <c r="IV46" i="1"/>
  <c r="JA46" i="1"/>
  <c r="IZ46" i="1" s="1"/>
  <c r="CR46" i="1"/>
  <c r="CW46" i="1"/>
  <c r="CV46" i="1" s="1"/>
  <c r="ID48" i="1"/>
  <c r="MX48" i="1"/>
  <c r="BE390" i="10"/>
  <c r="BC390" i="10"/>
  <c r="BE377" i="10"/>
  <c r="BC377" i="10"/>
  <c r="BL1337" i="10"/>
  <c r="BL12" i="10"/>
  <c r="BL11" i="10" s="1"/>
  <c r="BL19" i="10" s="1"/>
  <c r="BC247" i="10"/>
  <c r="BE247" i="10"/>
  <c r="BC1286" i="10"/>
  <c r="BE1286" i="10"/>
  <c r="BE846" i="10"/>
  <c r="BC846" i="10"/>
  <c r="BE750" i="10"/>
  <c r="BC750" i="10"/>
  <c r="U438" i="10"/>
  <c r="Z439" i="10"/>
  <c r="CA403" i="10"/>
  <c r="CA435" i="10"/>
  <c r="BY435" i="10"/>
  <c r="BE388" i="10"/>
  <c r="BC388" i="10"/>
  <c r="L438" i="10"/>
  <c r="L14" i="10" s="1"/>
  <c r="CA368" i="10"/>
  <c r="BY368" i="10"/>
  <c r="CA298" i="10"/>
  <c r="BY260" i="10"/>
  <c r="CA260" i="10"/>
  <c r="CA216" i="10"/>
  <c r="BY216" i="10"/>
  <c r="CA224" i="10"/>
  <c r="BY224" i="10"/>
  <c r="CA208" i="10"/>
  <c r="BY208" i="10"/>
  <c r="V1337" i="10"/>
  <c r="V12" i="10"/>
  <c r="V11" i="10" s="1"/>
  <c r="V19" i="10" s="1"/>
  <c r="BY213" i="10"/>
  <c r="CA213" i="10"/>
  <c r="BC255" i="10"/>
  <c r="BE255" i="10"/>
  <c r="BY241" i="10"/>
  <c r="CA241" i="10"/>
  <c r="BC224" i="10"/>
  <c r="BE224" i="10"/>
  <c r="BY276" i="10"/>
  <c r="CA276" i="10"/>
  <c r="Z76" i="10"/>
  <c r="U75" i="10"/>
  <c r="CA197" i="10"/>
  <c r="AE90" i="9"/>
  <c r="AG11" i="10"/>
  <c r="AG19" i="10" s="1"/>
  <c r="AH11" i="10"/>
  <c r="AH19" i="10" s="1"/>
  <c r="AM52" i="9"/>
  <c r="AC124" i="9"/>
  <c r="AC108" i="9"/>
  <c r="AM124" i="9"/>
  <c r="AM108" i="9"/>
  <c r="HL221" i="2"/>
  <c r="HJ221" i="2"/>
  <c r="BV221" i="2"/>
  <c r="BU221" i="2"/>
  <c r="BT221" i="2"/>
  <c r="AR191" i="2"/>
  <c r="DM191" i="2"/>
  <c r="SZ224" i="2"/>
  <c r="UI217" i="2"/>
  <c r="SO224" i="2"/>
  <c r="TX217" i="2"/>
  <c r="BH190" i="2"/>
  <c r="MD184" i="2"/>
  <c r="EZ185" i="2"/>
  <c r="ER184" i="2"/>
  <c r="DG23" i="1" s="1"/>
  <c r="DF23" i="1" s="1"/>
  <c r="FD194" i="2"/>
  <c r="FC194" i="2"/>
  <c r="FB194" i="2"/>
  <c r="PT184" i="2"/>
  <c r="JP184" i="2"/>
  <c r="AI182" i="2"/>
  <c r="AP182" i="2"/>
  <c r="GW182" i="2"/>
  <c r="BG182" i="2"/>
  <c r="BH189" i="2"/>
  <c r="BO189" i="2"/>
  <c r="BP189" i="2" s="1"/>
  <c r="BR189" i="2" s="1"/>
  <c r="BQ189" i="2" s="1"/>
  <c r="BS189" i="2" s="1"/>
  <c r="OR184" i="2"/>
  <c r="KM184" i="2"/>
  <c r="MT222" i="2"/>
  <c r="MT216" i="2"/>
  <c r="BV194" i="2"/>
  <c r="BU194" i="2"/>
  <c r="BT194" i="2"/>
  <c r="LZ184" i="2"/>
  <c r="GX189" i="2"/>
  <c r="HE189" i="2"/>
  <c r="HF189" i="2" s="1"/>
  <c r="DL186" i="2"/>
  <c r="DK186" i="2" s="1"/>
  <c r="NL184" i="2"/>
  <c r="DR184" i="2"/>
  <c r="CE23" i="1" s="1"/>
  <c r="CD23" i="1" s="1"/>
  <c r="NX184" i="2"/>
  <c r="JS184" i="2"/>
  <c r="MH184" i="2"/>
  <c r="LH182" i="2"/>
  <c r="LG182" i="2"/>
  <c r="LF182" i="2"/>
  <c r="ME23" i="1"/>
  <c r="MD23" i="1" s="1"/>
  <c r="SX185" i="2"/>
  <c r="UG185" i="2" s="1"/>
  <c r="FR179" i="2"/>
  <c r="FS179" i="2"/>
  <c r="KL177" i="2"/>
  <c r="LU23" i="1"/>
  <c r="LT23" i="1" s="1"/>
  <c r="GN186" i="2"/>
  <c r="GM186" i="2" s="1"/>
  <c r="GO186" i="2" s="1"/>
  <c r="ED177" i="2"/>
  <c r="EF177" i="2" s="1"/>
  <c r="EE177" i="2" s="1"/>
  <c r="EG177" i="2" s="1"/>
  <c r="LS23" i="1"/>
  <c r="LR23" i="1" s="1"/>
  <c r="SW187" i="2"/>
  <c r="UF187" i="2" s="1"/>
  <c r="SN185" i="2"/>
  <c r="TW185" i="2" s="1"/>
  <c r="AM178" i="2"/>
  <c r="HA178" i="2"/>
  <c r="BK178" i="2"/>
  <c r="IO23" i="1"/>
  <c r="SU185" i="2"/>
  <c r="BJ177" i="2"/>
  <c r="LC23" i="1"/>
  <c r="LB23" i="1" s="1"/>
  <c r="ED174" i="2"/>
  <c r="PJ178" i="2"/>
  <c r="NV178" i="2"/>
  <c r="MH178" i="2"/>
  <c r="KT178" i="2"/>
  <c r="JF178" i="2"/>
  <c r="HR178" i="2"/>
  <c r="CB178" i="2"/>
  <c r="QT178" i="2"/>
  <c r="QJ178" i="2"/>
  <c r="PF178" i="2"/>
  <c r="OV178" i="2"/>
  <c r="NR178" i="2"/>
  <c r="NH178" i="2"/>
  <c r="MD178" i="2"/>
  <c r="LT178" i="2"/>
  <c r="KP178" i="2"/>
  <c r="KF178" i="2"/>
  <c r="JB178" i="2"/>
  <c r="IR178" i="2"/>
  <c r="HN178" i="2"/>
  <c r="BX178" i="2"/>
  <c r="QH178" i="2"/>
  <c r="PT178" i="2"/>
  <c r="OT178" i="2"/>
  <c r="OF178" i="2"/>
  <c r="NF178" i="2"/>
  <c r="MR178" i="2"/>
  <c r="LR178" i="2"/>
  <c r="LD178" i="2"/>
  <c r="KD178" i="2"/>
  <c r="JP178" i="2"/>
  <c r="IP178" i="2"/>
  <c r="IB178" i="2"/>
  <c r="GT178" i="2"/>
  <c r="FJ178" i="2"/>
  <c r="DX178" i="2"/>
  <c r="EF178" i="2" s="1"/>
  <c r="EE178" i="2" s="1"/>
  <c r="EG178" i="2" s="1"/>
  <c r="CL178" i="2"/>
  <c r="BD178" i="2"/>
  <c r="QF178" i="2"/>
  <c r="OR178" i="2"/>
  <c r="ND178" i="2"/>
  <c r="LP178" i="2"/>
  <c r="KB178" i="2"/>
  <c r="IN178" i="2"/>
  <c r="FZ178" i="2"/>
  <c r="QD178" i="2"/>
  <c r="OP178" i="2"/>
  <c r="NB178" i="2"/>
  <c r="LN178" i="2"/>
  <c r="JZ178" i="2"/>
  <c r="IL178" i="2"/>
  <c r="FF178" i="2"/>
  <c r="PZ178" i="2"/>
  <c r="PP178" i="2"/>
  <c r="OL178" i="2"/>
  <c r="OB178" i="2"/>
  <c r="MX178" i="2"/>
  <c r="MN178" i="2"/>
  <c r="LJ178" i="2"/>
  <c r="KZ178" i="2"/>
  <c r="JV178" i="2"/>
  <c r="JL178" i="2"/>
  <c r="IH178" i="2"/>
  <c r="HX178" i="2"/>
  <c r="GH178" i="2"/>
  <c r="EV178" i="2"/>
  <c r="EL178" i="2"/>
  <c r="DB178" i="2"/>
  <c r="CH178" i="2"/>
  <c r="QN178" i="2"/>
  <c r="PN178" i="2"/>
  <c r="OZ178" i="2"/>
  <c r="NZ178" i="2"/>
  <c r="NL178" i="2"/>
  <c r="ML178" i="2"/>
  <c r="LX178" i="2"/>
  <c r="KX178" i="2"/>
  <c r="KJ178" i="2"/>
  <c r="JJ178" i="2"/>
  <c r="IV178" i="2"/>
  <c r="HV178" i="2"/>
  <c r="DR178" i="2"/>
  <c r="CF178" i="2"/>
  <c r="AZ178" i="2"/>
  <c r="PL178" i="2"/>
  <c r="NX178" i="2"/>
  <c r="MJ178" i="2"/>
  <c r="KV178" i="2"/>
  <c r="JH178" i="2"/>
  <c r="HT178" i="2"/>
  <c r="CX178" i="2"/>
  <c r="CD178" i="2"/>
  <c r="LA23" i="1"/>
  <c r="KZ23" i="1" s="1"/>
  <c r="EB174" i="2"/>
  <c r="CQ22" i="1" s="1"/>
  <c r="CQ85" i="1"/>
  <c r="QR180" i="2"/>
  <c r="JR177" i="2"/>
  <c r="GI23" i="1"/>
  <c r="GH23" i="1" s="1"/>
  <c r="HE187" i="2"/>
  <c r="HF187" i="2" s="1"/>
  <c r="KW23" i="1"/>
  <c r="AX174" i="2"/>
  <c r="OX178" i="2"/>
  <c r="HZ177" i="2"/>
  <c r="LF178" i="2"/>
  <c r="OJ173" i="2"/>
  <c r="BH169" i="2"/>
  <c r="BO169" i="2"/>
  <c r="BP169" i="2" s="1"/>
  <c r="LB177" i="2"/>
  <c r="FS165" i="2"/>
  <c r="FR165" i="2"/>
  <c r="SV179" i="2"/>
  <c r="UE179" i="2" s="1"/>
  <c r="DV178" i="2"/>
  <c r="DD177" i="2"/>
  <c r="RB169" i="2"/>
  <c r="RA169" i="2" s="1"/>
  <c r="SG169" i="2"/>
  <c r="KH178" i="2"/>
  <c r="KH177" i="2"/>
  <c r="MV173" i="2"/>
  <c r="ET178" i="2"/>
  <c r="CJ177" i="2"/>
  <c r="GX172" i="2"/>
  <c r="HE172" i="2"/>
  <c r="HF172" i="2" s="1"/>
  <c r="MV179" i="2"/>
  <c r="PR178" i="2"/>
  <c r="NJ177" i="2"/>
  <c r="PX173" i="2"/>
  <c r="FU180" i="2"/>
  <c r="FT180" i="2"/>
  <c r="GD178" i="2"/>
  <c r="AR170" i="2"/>
  <c r="DM170" i="2"/>
  <c r="OJ168" i="2"/>
  <c r="OI168" i="2"/>
  <c r="OI153" i="2" s="1"/>
  <c r="OH168" i="2"/>
  <c r="OH153" i="2" s="1"/>
  <c r="CT168" i="2"/>
  <c r="CS168" i="2"/>
  <c r="CR168" i="2"/>
  <c r="CQ168" i="2"/>
  <c r="CP168" i="2"/>
  <c r="CO168" i="2"/>
  <c r="CV168" i="2"/>
  <c r="CN168" i="2"/>
  <c r="CU168" i="2"/>
  <c r="EJ172" i="2"/>
  <c r="EI172" i="2"/>
  <c r="EH172" i="2"/>
  <c r="SG167" i="2"/>
  <c r="EI168" i="2"/>
  <c r="CX153" i="2"/>
  <c r="BK21" i="1" s="1"/>
  <c r="BJ21" i="1" s="1"/>
  <c r="BK81" i="1"/>
  <c r="BJ81" i="1" s="1"/>
  <c r="OP153" i="2"/>
  <c r="NE21" i="1" s="1"/>
  <c r="NE81" i="1"/>
  <c r="IL153" i="2"/>
  <c r="HA21" i="1" s="1"/>
  <c r="HA81" i="1"/>
  <c r="SM167" i="2"/>
  <c r="TV167" i="2" s="1"/>
  <c r="AR163" i="2"/>
  <c r="DM163" i="2"/>
  <c r="MX153" i="2"/>
  <c r="LK21" i="1" s="1"/>
  <c r="LJ21" i="1" s="1"/>
  <c r="LK81" i="1"/>
  <c r="LJ81" i="1" s="1"/>
  <c r="SU171" i="2"/>
  <c r="NP170" i="2"/>
  <c r="GR167" i="2"/>
  <c r="GQ167" i="2"/>
  <c r="GP167" i="2"/>
  <c r="FS162" i="2"/>
  <c r="FR162" i="2"/>
  <c r="BH160" i="2"/>
  <c r="BO160" i="2"/>
  <c r="BP160" i="2" s="1"/>
  <c r="LX153" i="2"/>
  <c r="KM21" i="1" s="1"/>
  <c r="KL21" i="1" s="1"/>
  <c r="KM81" i="1"/>
  <c r="KL81" i="1" s="1"/>
  <c r="DF153" i="2"/>
  <c r="BU21" i="1" s="1"/>
  <c r="BT21" i="1" s="1"/>
  <c r="BU81" i="1"/>
  <c r="BT81" i="1" s="1"/>
  <c r="SL171" i="2"/>
  <c r="TU171" i="2" s="1"/>
  <c r="KN168" i="2"/>
  <c r="NX153" i="2"/>
  <c r="MM21" i="1" s="1"/>
  <c r="ML21" i="1" s="1"/>
  <c r="MM81" i="1"/>
  <c r="ML81" i="1" s="1"/>
  <c r="TC155" i="2"/>
  <c r="UL155" i="2" s="1"/>
  <c r="TB155" i="2"/>
  <c r="UK155" i="2" s="1"/>
  <c r="TA155" i="2"/>
  <c r="UJ155" i="2" s="1"/>
  <c r="AQ155" i="2"/>
  <c r="SZ155" i="2"/>
  <c r="UI155" i="2" s="1"/>
  <c r="SR155" i="2"/>
  <c r="UA155" i="2" s="1"/>
  <c r="SJ155" i="2"/>
  <c r="TS155" i="2" s="1"/>
  <c r="SY155" i="2"/>
  <c r="UH155" i="2" s="1"/>
  <c r="SX155" i="2"/>
  <c r="UG155" i="2" s="1"/>
  <c r="SP155" i="2"/>
  <c r="TY155" i="2" s="1"/>
  <c r="SH155" i="2"/>
  <c r="TQ155" i="2" s="1"/>
  <c r="UN155" i="2" s="1"/>
  <c r="SW155" i="2"/>
  <c r="UF155" i="2" s="1"/>
  <c r="SO155" i="2"/>
  <c r="TX155" i="2" s="1"/>
  <c r="KN170" i="2"/>
  <c r="SX168" i="2"/>
  <c r="UG168" i="2" s="1"/>
  <c r="IF167" i="2"/>
  <c r="PJ153" i="2"/>
  <c r="NY21" i="1" s="1"/>
  <c r="NY81" i="1"/>
  <c r="JF153" i="2"/>
  <c r="HU21" i="1" s="1"/>
  <c r="HU81" i="1"/>
  <c r="LB153" i="2"/>
  <c r="SR171" i="2"/>
  <c r="UA171" i="2" s="1"/>
  <c r="PX170" i="2"/>
  <c r="QT153" i="2"/>
  <c r="PG21" i="1" s="1"/>
  <c r="PF21" i="1" s="1"/>
  <c r="PG81" i="1"/>
  <c r="PF81" i="1" s="1"/>
  <c r="KP153" i="2"/>
  <c r="JC21" i="1" s="1"/>
  <c r="JB21" i="1" s="1"/>
  <c r="JC81" i="1"/>
  <c r="JB81" i="1" s="1"/>
  <c r="TA154" i="2"/>
  <c r="UJ154" i="2" s="1"/>
  <c r="SZ154" i="2"/>
  <c r="UI154" i="2" s="1"/>
  <c r="SY154" i="2"/>
  <c r="UH154" i="2" s="1"/>
  <c r="SW154" i="2"/>
  <c r="UF154" i="2" s="1"/>
  <c r="SO154" i="2"/>
  <c r="TX154" i="2" s="1"/>
  <c r="SG154" i="2"/>
  <c r="AQ154" i="2"/>
  <c r="TC154" i="2"/>
  <c r="UL154" i="2" s="1"/>
  <c r="SU154" i="2"/>
  <c r="SM154" i="2"/>
  <c r="TV154" i="2" s="1"/>
  <c r="TB154" i="2"/>
  <c r="UK154" i="2" s="1"/>
  <c r="ST154" i="2"/>
  <c r="UC154" i="2" s="1"/>
  <c r="UP154" i="2" s="1"/>
  <c r="SL154" i="2"/>
  <c r="TU154" i="2" s="1"/>
  <c r="SM168" i="2"/>
  <c r="TV168" i="2" s="1"/>
  <c r="FD167" i="2"/>
  <c r="FC167" i="2"/>
  <c r="FB167" i="2"/>
  <c r="NP157" i="2"/>
  <c r="NO157" i="2"/>
  <c r="NN157" i="2"/>
  <c r="NF153" i="2"/>
  <c r="LU21" i="1" s="1"/>
  <c r="LT21" i="1" s="1"/>
  <c r="LU81" i="1"/>
  <c r="LT81" i="1" s="1"/>
  <c r="QR154" i="2"/>
  <c r="QQ154" i="2"/>
  <c r="QP154" i="2"/>
  <c r="JS151" i="2"/>
  <c r="FC150" i="2"/>
  <c r="FD150" i="2"/>
  <c r="FB150" i="2"/>
  <c r="LG149" i="2"/>
  <c r="LF149" i="2"/>
  <c r="GQ148" i="2"/>
  <c r="FT147" i="2"/>
  <c r="FU147" i="2"/>
  <c r="MA146" i="2"/>
  <c r="MB146" i="2"/>
  <c r="LZ146" i="2"/>
  <c r="LF77" i="1"/>
  <c r="LG80" i="1"/>
  <c r="LF80" i="1" s="1"/>
  <c r="BH164" i="2"/>
  <c r="BO164" i="2"/>
  <c r="BP164" i="2" s="1"/>
  <c r="SN154" i="2"/>
  <c r="TW154" i="2" s="1"/>
  <c r="NS80" i="1"/>
  <c r="NR80" i="1" s="1"/>
  <c r="NR77" i="1"/>
  <c r="GK80" i="1"/>
  <c r="GJ80" i="1" s="1"/>
  <c r="GJ77" i="1"/>
  <c r="FU160" i="2"/>
  <c r="FT160" i="2"/>
  <c r="FL153" i="2"/>
  <c r="EA21" i="1" s="1"/>
  <c r="DZ21" i="1" s="1"/>
  <c r="FJ153" i="2"/>
  <c r="DY21" i="1" s="1"/>
  <c r="IY149" i="2"/>
  <c r="IX149" i="2"/>
  <c r="PJ137" i="2"/>
  <c r="NY20" i="1" s="1"/>
  <c r="ED137" i="2"/>
  <c r="LV137" i="2"/>
  <c r="SK155" i="2"/>
  <c r="TT155" i="2" s="1"/>
  <c r="FV151" i="2"/>
  <c r="FW151" i="2"/>
  <c r="IX77" i="1"/>
  <c r="IY80" i="1"/>
  <c r="IX80" i="1" s="1"/>
  <c r="CE80" i="1"/>
  <c r="CD80" i="1" s="1"/>
  <c r="CD77" i="1"/>
  <c r="ML77" i="1"/>
  <c r="MM80" i="1"/>
  <c r="ML80" i="1" s="1"/>
  <c r="LC80" i="1"/>
  <c r="LB80" i="1" s="1"/>
  <c r="LB77" i="1"/>
  <c r="QT137" i="2"/>
  <c r="PG20" i="1" s="1"/>
  <c r="PF20" i="1" s="1"/>
  <c r="KP137" i="2"/>
  <c r="JC20" i="1" s="1"/>
  <c r="JB20" i="1" s="1"/>
  <c r="DB137" i="2"/>
  <c r="BQ20" i="1" s="1"/>
  <c r="CR159" i="2"/>
  <c r="CQ159" i="2"/>
  <c r="CP159" i="2"/>
  <c r="CO159" i="2"/>
  <c r="CV159" i="2"/>
  <c r="CN159" i="2"/>
  <c r="CU159" i="2"/>
  <c r="CT159" i="2"/>
  <c r="CS159" i="2"/>
  <c r="CS153" i="2" s="1"/>
  <c r="QF153" i="2"/>
  <c r="OU21" i="1" s="1"/>
  <c r="OT21" i="1" s="1"/>
  <c r="GQ149" i="2"/>
  <c r="GP149" i="2"/>
  <c r="QQ146" i="2"/>
  <c r="QR146" i="2"/>
  <c r="QP146" i="2"/>
  <c r="NO145" i="2"/>
  <c r="NP145" i="2"/>
  <c r="NN145" i="2"/>
  <c r="ID77" i="1"/>
  <c r="IE80" i="1"/>
  <c r="ID80" i="1" s="1"/>
  <c r="SW158" i="2"/>
  <c r="UF158" i="2" s="1"/>
  <c r="SR154" i="2"/>
  <c r="UA154" i="2" s="1"/>
  <c r="BU151" i="2"/>
  <c r="BT151" i="2"/>
  <c r="CM148" i="2"/>
  <c r="CJ148" i="2"/>
  <c r="CJ137" i="2" s="1"/>
  <c r="PD144" i="2"/>
  <c r="NN77" i="1"/>
  <c r="NO80" i="1"/>
  <c r="NN80" i="1" s="1"/>
  <c r="EZ154" i="2"/>
  <c r="JC80" i="1"/>
  <c r="JB80" i="1" s="1"/>
  <c r="JB77" i="1"/>
  <c r="LJ137" i="2"/>
  <c r="JW20" i="1" s="1"/>
  <c r="JV20" i="1" s="1"/>
  <c r="EF134" i="2"/>
  <c r="EE134" i="2" s="1"/>
  <c r="EG134" i="2" s="1"/>
  <c r="KM149" i="2"/>
  <c r="KL149" i="2"/>
  <c r="IZ143" i="2"/>
  <c r="IY143" i="2"/>
  <c r="IX143" i="2"/>
  <c r="PC140" i="2"/>
  <c r="MA145" i="2"/>
  <c r="MB145" i="2"/>
  <c r="LZ145" i="2"/>
  <c r="LH143" i="2"/>
  <c r="BV144" i="2"/>
  <c r="BT144" i="2"/>
  <c r="BU144" i="2"/>
  <c r="EY80" i="1"/>
  <c r="EX80" i="1" s="1"/>
  <c r="EX77" i="1"/>
  <c r="HB132" i="2"/>
  <c r="PX144" i="2"/>
  <c r="OP137" i="2"/>
  <c r="NE20" i="1" s="1"/>
  <c r="SV158" i="2"/>
  <c r="UE158" i="2" s="1"/>
  <c r="SQ154" i="2"/>
  <c r="TZ154" i="2" s="1"/>
  <c r="OI146" i="2"/>
  <c r="OJ146" i="2"/>
  <c r="OH146" i="2"/>
  <c r="QQ149" i="2"/>
  <c r="QP149" i="2"/>
  <c r="LH138" i="2"/>
  <c r="HJ125" i="2"/>
  <c r="HL125" i="2"/>
  <c r="HK125" i="2"/>
  <c r="NE73" i="1"/>
  <c r="GX114" i="2"/>
  <c r="HE114" i="2"/>
  <c r="HF114" i="2" s="1"/>
  <c r="HH114" i="2" s="1"/>
  <c r="HG114" i="2" s="1"/>
  <c r="HI114" i="2" s="1"/>
  <c r="PR137" i="2"/>
  <c r="QR133" i="2"/>
  <c r="LK75" i="1"/>
  <c r="LJ75" i="1" s="1"/>
  <c r="IN75" i="1"/>
  <c r="HO75" i="1"/>
  <c r="HN75" i="1" s="1"/>
  <c r="NS75" i="1"/>
  <c r="NR75" i="1" s="1"/>
  <c r="MJ75" i="1"/>
  <c r="JK75" i="1"/>
  <c r="JJ75" i="1" s="1"/>
  <c r="LS76" i="1"/>
  <c r="BR125" i="2"/>
  <c r="AE72" i="1"/>
  <c r="JO73" i="1"/>
  <c r="JN73" i="1" s="1"/>
  <c r="IZ133" i="2"/>
  <c r="FC131" i="2"/>
  <c r="FB131" i="2"/>
  <c r="MB129" i="2"/>
  <c r="MU134" i="2"/>
  <c r="NP133" i="2"/>
  <c r="NX72" i="1"/>
  <c r="AI72" i="1"/>
  <c r="AH72" i="1" s="1"/>
  <c r="KY73" i="1"/>
  <c r="KX73" i="1" s="1"/>
  <c r="SG134" i="2"/>
  <c r="SV132" i="2"/>
  <c r="UE132" i="2" s="1"/>
  <c r="LC72" i="1"/>
  <c r="LB72" i="1" s="1"/>
  <c r="EC72" i="1"/>
  <c r="EB72" i="1" s="1"/>
  <c r="KV73" i="1"/>
  <c r="CS139" i="2"/>
  <c r="CQ139" i="2"/>
  <c r="CP139" i="2"/>
  <c r="CO139" i="2"/>
  <c r="CU139" i="2"/>
  <c r="CT139" i="2"/>
  <c r="CR139" i="2"/>
  <c r="CN139" i="2"/>
  <c r="CV139" i="2"/>
  <c r="SN134" i="2"/>
  <c r="TW134" i="2" s="1"/>
  <c r="NO72" i="1"/>
  <c r="NN72" i="1" s="1"/>
  <c r="HK72" i="1"/>
  <c r="HJ72" i="1" s="1"/>
  <c r="KQ73" i="1"/>
  <c r="KP73" i="1" s="1"/>
  <c r="GP128" i="2"/>
  <c r="GR128" i="2"/>
  <c r="GQ128" i="2"/>
  <c r="GX123" i="2"/>
  <c r="HE123" i="2"/>
  <c r="HF123" i="2" s="1"/>
  <c r="SL115" i="2"/>
  <c r="TU115" i="2" s="1"/>
  <c r="OP104" i="2"/>
  <c r="NE18" i="1" s="1"/>
  <c r="NE64" i="1"/>
  <c r="IZ126" i="2"/>
  <c r="IY126" i="2"/>
  <c r="IX126" i="2"/>
  <c r="PW122" i="2"/>
  <c r="AP120" i="2"/>
  <c r="JW69" i="1"/>
  <c r="JV69" i="1" s="1"/>
  <c r="KB70" i="1"/>
  <c r="KZ104" i="2"/>
  <c r="JO18" i="1" s="1"/>
  <c r="JN18" i="1" s="1"/>
  <c r="JO64" i="1"/>
  <c r="AU103" i="2"/>
  <c r="BB103" i="2"/>
  <c r="AT103" i="2"/>
  <c r="AW103" i="2" s="1"/>
  <c r="BA103" i="2"/>
  <c r="AZ103" i="2"/>
  <c r="MY70" i="1"/>
  <c r="MX70" i="1" s="1"/>
  <c r="NL104" i="2"/>
  <c r="MA18" i="1" s="1"/>
  <c r="LZ18" i="1" s="1"/>
  <c r="MA64" i="1"/>
  <c r="DR104" i="2"/>
  <c r="CE18" i="1" s="1"/>
  <c r="CD18" i="1" s="1"/>
  <c r="CE64" i="1"/>
  <c r="BR133" i="2"/>
  <c r="BQ133" i="2" s="1"/>
  <c r="BS133" i="2" s="1"/>
  <c r="MU123" i="2"/>
  <c r="SH122" i="2"/>
  <c r="TQ122" i="2" s="1"/>
  <c r="NX104" i="2"/>
  <c r="MM18" i="1" s="1"/>
  <c r="ML18" i="1" s="1"/>
  <c r="MM64" i="1"/>
  <c r="CX104" i="2"/>
  <c r="BK18" i="1" s="1"/>
  <c r="BJ18" i="1" s="1"/>
  <c r="BK64" i="1"/>
  <c r="MB134" i="2"/>
  <c r="NP126" i="2"/>
  <c r="NO126" i="2"/>
  <c r="NN126" i="2"/>
  <c r="NP120" i="2"/>
  <c r="NO120" i="2"/>
  <c r="NN120" i="2"/>
  <c r="JT117" i="2"/>
  <c r="JS117" i="2"/>
  <c r="JR117" i="2"/>
  <c r="ME69" i="1"/>
  <c r="MD69" i="1" s="1"/>
  <c r="FR113" i="2"/>
  <c r="FS113" i="2"/>
  <c r="GQ69" i="1"/>
  <c r="GP69" i="1" s="1"/>
  <c r="MU69" i="1"/>
  <c r="MT69" i="1" s="1"/>
  <c r="MJ69" i="1"/>
  <c r="MJ70" i="1"/>
  <c r="OA70" i="1"/>
  <c r="NZ70" i="1" s="1"/>
  <c r="HW70" i="1"/>
  <c r="HV70" i="1" s="1"/>
  <c r="AI110" i="2"/>
  <c r="AP110" i="2"/>
  <c r="GW110" i="2"/>
  <c r="BG110" i="2"/>
  <c r="PJ104" i="2"/>
  <c r="NY18" i="1" s="1"/>
  <c r="NY64" i="1"/>
  <c r="JF104" i="2"/>
  <c r="HU18" i="1" s="1"/>
  <c r="HU64" i="1"/>
  <c r="BQ122" i="2"/>
  <c r="BS122" i="2" s="1"/>
  <c r="AM73" i="1"/>
  <c r="AL73" i="1" s="1"/>
  <c r="OV104" i="2"/>
  <c r="NK18" i="1" s="1"/>
  <c r="NJ18" i="1" s="1"/>
  <c r="NK64" i="1"/>
  <c r="IR104" i="2"/>
  <c r="HG18" i="1" s="1"/>
  <c r="HF18" i="1" s="1"/>
  <c r="HG64" i="1"/>
  <c r="SM122" i="2"/>
  <c r="TV122" i="2" s="1"/>
  <c r="QR120" i="2"/>
  <c r="QQ120" i="2"/>
  <c r="QP120" i="2"/>
  <c r="IE115" i="2"/>
  <c r="SH113" i="2"/>
  <c r="TQ113" i="2" s="1"/>
  <c r="HO69" i="1"/>
  <c r="HN69" i="1" s="1"/>
  <c r="ME70" i="1"/>
  <c r="MD70" i="1" s="1"/>
  <c r="JT111" i="2"/>
  <c r="JS111" i="2"/>
  <c r="JR111" i="2"/>
  <c r="JR104" i="2" s="1"/>
  <c r="OF104" i="2"/>
  <c r="MU18" i="1" s="1"/>
  <c r="MT18" i="1" s="1"/>
  <c r="MU64" i="1"/>
  <c r="KD104" i="2"/>
  <c r="IS18" i="1" s="1"/>
  <c r="IR18" i="1" s="1"/>
  <c r="IS64" i="1"/>
  <c r="RB130" i="2"/>
  <c r="RA130" i="2" s="1"/>
  <c r="JS125" i="2"/>
  <c r="SL122" i="2"/>
  <c r="TU122" i="2" s="1"/>
  <c r="MU115" i="2"/>
  <c r="LG70" i="1"/>
  <c r="LF70" i="1" s="1"/>
  <c r="FS110" i="2"/>
  <c r="FR110" i="2"/>
  <c r="QF104" i="2"/>
  <c r="OU18" i="1" s="1"/>
  <c r="OT18" i="1" s="1"/>
  <c r="OU64" i="1"/>
  <c r="KB104" i="2"/>
  <c r="IQ18" i="1" s="1"/>
  <c r="IP18" i="1" s="1"/>
  <c r="IQ64" i="1"/>
  <c r="EP104" i="2"/>
  <c r="DE18" i="1" s="1"/>
  <c r="DE64" i="1"/>
  <c r="IF99" i="2"/>
  <c r="IE99" i="2"/>
  <c r="ID99" i="2"/>
  <c r="PD97" i="2"/>
  <c r="PC97" i="2"/>
  <c r="PB97" i="2"/>
  <c r="PW106" i="2"/>
  <c r="GN106" i="2"/>
  <c r="GM106" i="2" s="1"/>
  <c r="GO106" i="2" s="1"/>
  <c r="MD92" i="2"/>
  <c r="KQ17" i="1" s="1"/>
  <c r="KP17" i="1" s="1"/>
  <c r="KQ63" i="1"/>
  <c r="KP63" i="1" s="1"/>
  <c r="FD82" i="2"/>
  <c r="FC82" i="2"/>
  <c r="FB82" i="2"/>
  <c r="GH80" i="2"/>
  <c r="EW15" i="1" s="1"/>
  <c r="EV15" i="1" s="1"/>
  <c r="EW60" i="1"/>
  <c r="DI121" i="2"/>
  <c r="DJ121" i="2" s="1"/>
  <c r="MB106" i="2"/>
  <c r="MA96" i="2"/>
  <c r="MB96" i="2"/>
  <c r="LZ96" i="2"/>
  <c r="LZ92" i="2" s="1"/>
  <c r="MV95" i="2"/>
  <c r="MU95" i="2"/>
  <c r="MT95" i="2"/>
  <c r="MT92" i="2" s="1"/>
  <c r="TB95" i="2"/>
  <c r="UK95" i="2" s="1"/>
  <c r="SR95" i="2"/>
  <c r="UA95" i="2" s="1"/>
  <c r="AQ95" i="2"/>
  <c r="TC95" i="2"/>
  <c r="UL95" i="2" s="1"/>
  <c r="SQ95" i="2"/>
  <c r="TZ95" i="2" s="1"/>
  <c r="TA95" i="2"/>
  <c r="UJ95" i="2" s="1"/>
  <c r="SO95" i="2"/>
  <c r="TX95" i="2" s="1"/>
  <c r="SZ95" i="2"/>
  <c r="UI95" i="2" s="1"/>
  <c r="SY95" i="2"/>
  <c r="UH95" i="2" s="1"/>
  <c r="SW95" i="2"/>
  <c r="UF95" i="2" s="1"/>
  <c r="LR92" i="2"/>
  <c r="KG17" i="1" s="1"/>
  <c r="KF17" i="1" s="1"/>
  <c r="KG63" i="1"/>
  <c r="KF63" i="1" s="1"/>
  <c r="AQ94" i="2"/>
  <c r="SW94" i="2"/>
  <c r="UF94" i="2" s="1"/>
  <c r="SO94" i="2"/>
  <c r="TX94" i="2" s="1"/>
  <c r="SV94" i="2"/>
  <c r="UE94" i="2" s="1"/>
  <c r="TC94" i="2"/>
  <c r="UL94" i="2" s="1"/>
  <c r="SU94" i="2"/>
  <c r="TB94" i="2"/>
  <c r="UK94" i="2" s="1"/>
  <c r="ST94" i="2"/>
  <c r="UC94" i="2" s="1"/>
  <c r="TA94" i="2"/>
  <c r="UJ94" i="2" s="1"/>
  <c r="SZ94" i="2"/>
  <c r="UI94" i="2" s="1"/>
  <c r="SY94" i="2"/>
  <c r="UH94" i="2" s="1"/>
  <c r="PP80" i="2"/>
  <c r="OE15" i="1" s="1"/>
  <c r="OD15" i="1" s="1"/>
  <c r="OE60" i="1"/>
  <c r="JL80" i="2"/>
  <c r="IA15" i="1" s="1"/>
  <c r="HZ15" i="1" s="1"/>
  <c r="IA60" i="1"/>
  <c r="BH77" i="2"/>
  <c r="BO77" i="2"/>
  <c r="BP77" i="2" s="1"/>
  <c r="SV107" i="2"/>
  <c r="UE107" i="2" s="1"/>
  <c r="EJ100" i="2"/>
  <c r="EI100" i="2"/>
  <c r="EH100" i="2"/>
  <c r="PR92" i="2"/>
  <c r="AM93" i="2"/>
  <c r="HA93" i="2"/>
  <c r="HB93" i="2" s="1"/>
  <c r="ML80" i="2"/>
  <c r="LA15" i="1" s="1"/>
  <c r="KZ15" i="1" s="1"/>
  <c r="LA60" i="1"/>
  <c r="ET80" i="2"/>
  <c r="DI15" i="1" s="1"/>
  <c r="DH15" i="1" s="1"/>
  <c r="DI60" i="1"/>
  <c r="IZ111" i="2"/>
  <c r="QQ96" i="2"/>
  <c r="QQ92" i="2" s="1"/>
  <c r="QR96" i="2"/>
  <c r="QP96" i="2"/>
  <c r="QP92" i="2" s="1"/>
  <c r="ST95" i="2"/>
  <c r="UC95" i="2" s="1"/>
  <c r="KB63" i="1"/>
  <c r="EX92" i="2"/>
  <c r="PL80" i="2"/>
  <c r="OA15" i="1" s="1"/>
  <c r="NZ15" i="1" s="1"/>
  <c r="OA60" i="1"/>
  <c r="JH80" i="2"/>
  <c r="HW15" i="1" s="1"/>
  <c r="HV15" i="1" s="1"/>
  <c r="HW60" i="1"/>
  <c r="NO111" i="2"/>
  <c r="ST107" i="2"/>
  <c r="UC107" i="2" s="1"/>
  <c r="SV98" i="2"/>
  <c r="UE98" i="2" s="1"/>
  <c r="PW96" i="2"/>
  <c r="PX96" i="2"/>
  <c r="PV96" i="2"/>
  <c r="OB92" i="2"/>
  <c r="MQ17" i="1" s="1"/>
  <c r="MP17" i="1" s="1"/>
  <c r="MQ63" i="1"/>
  <c r="MP63" i="1" s="1"/>
  <c r="HX92" i="2"/>
  <c r="GM17" i="1" s="1"/>
  <c r="GL17" i="1" s="1"/>
  <c r="GM63" i="1"/>
  <c r="GL63" i="1" s="1"/>
  <c r="NV80" i="2"/>
  <c r="MK15" i="1" s="1"/>
  <c r="MK60" i="1"/>
  <c r="BD80" i="2"/>
  <c r="W15" i="1" s="1"/>
  <c r="V15" i="1" s="1"/>
  <c r="W60" i="1"/>
  <c r="QQ106" i="2"/>
  <c r="SH99" i="2"/>
  <c r="TQ99" i="2" s="1"/>
  <c r="QN92" i="2"/>
  <c r="PC17" i="1" s="1"/>
  <c r="PB17" i="1" s="1"/>
  <c r="PC63" i="1"/>
  <c r="PB63" i="1" s="1"/>
  <c r="KJ92" i="2"/>
  <c r="IY17" i="1" s="1"/>
  <c r="IX17" i="1" s="1"/>
  <c r="IY63" i="1"/>
  <c r="IX63" i="1" s="1"/>
  <c r="TA90" i="2"/>
  <c r="UJ90" i="2" s="1"/>
  <c r="SZ90" i="2"/>
  <c r="UI90" i="2" s="1"/>
  <c r="SR90" i="2"/>
  <c r="UA90" i="2" s="1"/>
  <c r="SJ90" i="2"/>
  <c r="TS90" i="2" s="1"/>
  <c r="SY90" i="2"/>
  <c r="UH90" i="2" s="1"/>
  <c r="SQ90" i="2"/>
  <c r="TZ90" i="2" s="1"/>
  <c r="SI90" i="2"/>
  <c r="TR90" i="2" s="1"/>
  <c r="SX90" i="2"/>
  <c r="UG90" i="2" s="1"/>
  <c r="SP90" i="2"/>
  <c r="TY90" i="2" s="1"/>
  <c r="SH90" i="2"/>
  <c r="TQ90" i="2" s="1"/>
  <c r="AQ90" i="2"/>
  <c r="AQ89" i="2" s="1"/>
  <c r="TC90" i="2"/>
  <c r="UL90" i="2" s="1"/>
  <c r="TB90" i="2"/>
  <c r="UK90" i="2" s="1"/>
  <c r="OV80" i="2"/>
  <c r="NK15" i="1" s="1"/>
  <c r="NJ15" i="1" s="1"/>
  <c r="NK60" i="1"/>
  <c r="IR80" i="2"/>
  <c r="HG15" i="1" s="1"/>
  <c r="HF15" i="1" s="1"/>
  <c r="HG60" i="1"/>
  <c r="AM78" i="2"/>
  <c r="HA78" i="2"/>
  <c r="HB78" i="2" s="1"/>
  <c r="SJ107" i="2"/>
  <c r="TS107" i="2" s="1"/>
  <c r="EF102" i="2"/>
  <c r="EE102" i="2" s="1"/>
  <c r="EG102" i="2" s="1"/>
  <c r="IE96" i="2"/>
  <c r="IF96" i="2"/>
  <c r="ID96" i="2"/>
  <c r="DH92" i="2"/>
  <c r="BW17" i="1" s="1"/>
  <c r="BV17" i="1" s="1"/>
  <c r="BW63" i="1"/>
  <c r="BV63" i="1" s="1"/>
  <c r="LH91" i="2"/>
  <c r="LH89" i="2" s="1"/>
  <c r="LG91" i="2"/>
  <c r="LF91" i="2"/>
  <c r="CS88" i="2"/>
  <c r="CR88" i="2"/>
  <c r="CQ88" i="2"/>
  <c r="CP88" i="2"/>
  <c r="CO88" i="2"/>
  <c r="CV88" i="2"/>
  <c r="CN88" i="2"/>
  <c r="CU88" i="2"/>
  <c r="CT88" i="2"/>
  <c r="AY62" i="1"/>
  <c r="AX60" i="1"/>
  <c r="SY82" i="2"/>
  <c r="UH82" i="2" s="1"/>
  <c r="SQ82" i="2"/>
  <c r="TZ82" i="2" s="1"/>
  <c r="SX82" i="2"/>
  <c r="UG82" i="2" s="1"/>
  <c r="SP82" i="2"/>
  <c r="TY82" i="2" s="1"/>
  <c r="SW82" i="2"/>
  <c r="UF82" i="2" s="1"/>
  <c r="SO82" i="2"/>
  <c r="TX82" i="2" s="1"/>
  <c r="SV82" i="2"/>
  <c r="UE82" i="2" s="1"/>
  <c r="TC82" i="2"/>
  <c r="UL82" i="2" s="1"/>
  <c r="TB82" i="2"/>
  <c r="UK82" i="2" s="1"/>
  <c r="AQ82" i="2"/>
  <c r="TA82" i="2"/>
  <c r="UJ82" i="2" s="1"/>
  <c r="SZ82" i="2"/>
  <c r="UI82" i="2" s="1"/>
  <c r="LR80" i="2"/>
  <c r="KG15" i="1" s="1"/>
  <c r="KF15" i="1" s="1"/>
  <c r="KG60" i="1"/>
  <c r="FZ80" i="2"/>
  <c r="EM15" i="1" s="1"/>
  <c r="EL15" i="1" s="1"/>
  <c r="EM60" i="1"/>
  <c r="AV128" i="2"/>
  <c r="AS128" i="2"/>
  <c r="PD111" i="2"/>
  <c r="SQ107" i="2"/>
  <c r="TZ107" i="2" s="1"/>
  <c r="FB103" i="2"/>
  <c r="FD103" i="2"/>
  <c r="FC103" i="2"/>
  <c r="SS98" i="2"/>
  <c r="LP92" i="2"/>
  <c r="KE17" i="1" s="1"/>
  <c r="KD17" i="1" s="1"/>
  <c r="KE63" i="1"/>
  <c r="KD63" i="1" s="1"/>
  <c r="FL92" i="2"/>
  <c r="EA17" i="1" s="1"/>
  <c r="EA63" i="1"/>
  <c r="PX85" i="2"/>
  <c r="PW85" i="2"/>
  <c r="PV85" i="2"/>
  <c r="PV80" i="2" s="1"/>
  <c r="PD83" i="2"/>
  <c r="PC83" i="2"/>
  <c r="PB83" i="2"/>
  <c r="OR80" i="2"/>
  <c r="NG15" i="1" s="1"/>
  <c r="NF15" i="1" s="1"/>
  <c r="NG60" i="1"/>
  <c r="IN80" i="2"/>
  <c r="HC15" i="1" s="1"/>
  <c r="HB15" i="1" s="1"/>
  <c r="HC60" i="1"/>
  <c r="CH92" i="2"/>
  <c r="BC17" i="1" s="1"/>
  <c r="BB17" i="1" s="1"/>
  <c r="BV90" i="2"/>
  <c r="BV89" i="2" s="1"/>
  <c r="BU90" i="2"/>
  <c r="BU89" i="2" s="1"/>
  <c r="BT90" i="2"/>
  <c r="BT89" i="2" s="1"/>
  <c r="MV81" i="2"/>
  <c r="QJ68" i="2"/>
  <c r="OY14" i="1" s="1"/>
  <c r="OX14" i="1" s="1"/>
  <c r="OY57" i="1"/>
  <c r="KF68" i="2"/>
  <c r="IU14" i="1" s="1"/>
  <c r="IT14" i="1" s="1"/>
  <c r="IU57" i="1"/>
  <c r="MJ63" i="2"/>
  <c r="KY13" i="1" s="1"/>
  <c r="KX13" i="1" s="1"/>
  <c r="KY54" i="1"/>
  <c r="SU95" i="2"/>
  <c r="RB93" i="2"/>
  <c r="RA93" i="2" s="1"/>
  <c r="DX15" i="1"/>
  <c r="AE58" i="1"/>
  <c r="AD58" i="1" s="1"/>
  <c r="OT68" i="2"/>
  <c r="NI14" i="1" s="1"/>
  <c r="NH14" i="1" s="1"/>
  <c r="NI57" i="1"/>
  <c r="IP68" i="2"/>
  <c r="HE14" i="1" s="1"/>
  <c r="HD14" i="1" s="1"/>
  <c r="HE57" i="1"/>
  <c r="JF63" i="2"/>
  <c r="HU13" i="1" s="1"/>
  <c r="HU54" i="1"/>
  <c r="IW82" i="1"/>
  <c r="IN82" i="1"/>
  <c r="SN90" i="2"/>
  <c r="TW90" i="2" s="1"/>
  <c r="AV85" i="2"/>
  <c r="AS85" i="2"/>
  <c r="DH80" i="2"/>
  <c r="BW15" i="1" s="1"/>
  <c r="BV15" i="1" s="1"/>
  <c r="DM74" i="2"/>
  <c r="AR74" i="2"/>
  <c r="MK57" i="1"/>
  <c r="GG57" i="1"/>
  <c r="MP68" i="2"/>
  <c r="FS69" i="2"/>
  <c r="FR69" i="2"/>
  <c r="QJ63" i="2"/>
  <c r="OY13" i="1" s="1"/>
  <c r="OX13" i="1" s="1"/>
  <c r="OY54" i="1"/>
  <c r="KF63" i="2"/>
  <c r="IU13" i="1" s="1"/>
  <c r="IT13" i="1" s="1"/>
  <c r="IU54" i="1"/>
  <c r="SL94" i="2"/>
  <c r="TU94" i="2" s="1"/>
  <c r="QP80" i="2"/>
  <c r="FS65" i="2"/>
  <c r="FR65" i="2"/>
  <c r="SK94" i="2"/>
  <c r="TT94" i="2" s="1"/>
  <c r="ST82" i="2"/>
  <c r="UC82" i="2" s="1"/>
  <c r="FX79" i="2"/>
  <c r="W59" i="1"/>
  <c r="V59" i="1" s="1"/>
  <c r="V57" i="1"/>
  <c r="PZ68" i="2"/>
  <c r="OM14" i="1" s="1"/>
  <c r="OL14" i="1" s="1"/>
  <c r="OM57" i="1"/>
  <c r="JV68" i="2"/>
  <c r="II14" i="1" s="1"/>
  <c r="IH14" i="1" s="1"/>
  <c r="II57" i="1"/>
  <c r="BH65" i="2"/>
  <c r="BO65" i="2"/>
  <c r="BP65" i="2" s="1"/>
  <c r="LB63" i="2"/>
  <c r="GN89" i="2"/>
  <c r="FC16" i="1" s="1"/>
  <c r="FB16" i="1" s="1"/>
  <c r="GM90" i="2"/>
  <c r="GO90" i="2" s="1"/>
  <c r="SI84" i="2"/>
  <c r="TR84" i="2" s="1"/>
  <c r="PB80" i="2"/>
  <c r="IZ79" i="2"/>
  <c r="GX74" i="2"/>
  <c r="HE74" i="2"/>
  <c r="HF74" i="2" s="1"/>
  <c r="HH74" i="2" s="1"/>
  <c r="DD73" i="2"/>
  <c r="AJ73" i="2"/>
  <c r="AQ57" i="1"/>
  <c r="ML68" i="2"/>
  <c r="LA14" i="1" s="1"/>
  <c r="KZ14" i="1" s="1"/>
  <c r="LA57" i="1"/>
  <c r="DB69" i="2"/>
  <c r="DI69" i="2"/>
  <c r="DJ69" i="2" s="1"/>
  <c r="AH69" i="2"/>
  <c r="NB63" i="2"/>
  <c r="LQ13" i="1" s="1"/>
  <c r="LQ54" i="1"/>
  <c r="MS82" i="1"/>
  <c r="MJ82" i="1"/>
  <c r="EU63" i="1"/>
  <c r="ET63" i="1" s="1"/>
  <c r="FD94" i="2"/>
  <c r="HE90" i="2"/>
  <c r="HF90" i="2" s="1"/>
  <c r="OJ81" i="2"/>
  <c r="AV77" i="2"/>
  <c r="AS77" i="2"/>
  <c r="PL68" i="2"/>
  <c r="OA14" i="1" s="1"/>
  <c r="NZ14" i="1" s="1"/>
  <c r="OA57" i="1"/>
  <c r="JH68" i="2"/>
  <c r="HW14" i="1" s="1"/>
  <c r="HV14" i="1" s="1"/>
  <c r="HW57" i="1"/>
  <c r="PP63" i="2"/>
  <c r="OE13" i="1" s="1"/>
  <c r="OD13" i="1" s="1"/>
  <c r="OE54" i="1"/>
  <c r="JL63" i="2"/>
  <c r="IA13" i="1" s="1"/>
  <c r="HZ13" i="1" s="1"/>
  <c r="IA54" i="1"/>
  <c r="LG59" i="2"/>
  <c r="LF59" i="2"/>
  <c r="LH59" i="2"/>
  <c r="BE82" i="1"/>
  <c r="AV82" i="1"/>
  <c r="JS58" i="2"/>
  <c r="JR58" i="2"/>
  <c r="JT58" i="2"/>
  <c r="NP95" i="2"/>
  <c r="SH94" i="2"/>
  <c r="TQ94" i="2" s="1"/>
  <c r="SK83" i="2"/>
  <c r="TT83" i="2" s="1"/>
  <c r="SJ82" i="2"/>
  <c r="TS82" i="2" s="1"/>
  <c r="HH70" i="2"/>
  <c r="HG70" i="2" s="1"/>
  <c r="HI70" i="2" s="1"/>
  <c r="RB64" i="2"/>
  <c r="RA64" i="2" s="1"/>
  <c r="SG64" i="2"/>
  <c r="GX73" i="2"/>
  <c r="FM58" i="1" s="1"/>
  <c r="JS69" i="2"/>
  <c r="CB63" i="2"/>
  <c r="AW13" i="1" s="1"/>
  <c r="GZ57" i="2"/>
  <c r="HH57" i="2" s="1"/>
  <c r="HG57" i="2" s="1"/>
  <c r="HI57" i="2" s="1"/>
  <c r="HE57" i="2"/>
  <c r="HF57" i="2" s="1"/>
  <c r="QD43" i="2"/>
  <c r="OS12" i="1" s="1"/>
  <c r="OS51" i="1"/>
  <c r="BR44" i="2"/>
  <c r="BJ43" i="2"/>
  <c r="AE12" i="1" s="1"/>
  <c r="AD12" i="1" s="1"/>
  <c r="AE51" i="1"/>
  <c r="MK48" i="1"/>
  <c r="MS45" i="1"/>
  <c r="MJ45" i="1"/>
  <c r="ED68" i="2"/>
  <c r="FO55" i="1"/>
  <c r="FN55" i="1" s="1"/>
  <c r="BH60" i="2"/>
  <c r="JQ53" i="1"/>
  <c r="JH53" i="1"/>
  <c r="KZ43" i="2"/>
  <c r="JO12" i="1" s="1"/>
  <c r="JN12" i="1" s="1"/>
  <c r="JO51" i="1"/>
  <c r="JN51" i="1" s="1"/>
  <c r="FR40" i="2"/>
  <c r="FS40" i="2"/>
  <c r="KI48" i="1"/>
  <c r="KH48" i="1" s="1"/>
  <c r="KH45" i="1"/>
  <c r="BF45" i="1"/>
  <c r="BG48" i="1"/>
  <c r="BF48" i="1" s="1"/>
  <c r="PD69" i="2"/>
  <c r="SX64" i="2"/>
  <c r="UG64" i="2" s="1"/>
  <c r="SW46" i="2"/>
  <c r="UF46" i="2" s="1"/>
  <c r="SO46" i="2"/>
  <c r="TX46" i="2" s="1"/>
  <c r="SG46" i="2"/>
  <c r="AQ46" i="2"/>
  <c r="TC46" i="2"/>
  <c r="UL46" i="2" s="1"/>
  <c r="SU46" i="2"/>
  <c r="SM46" i="2"/>
  <c r="TV46" i="2" s="1"/>
  <c r="TB46" i="2"/>
  <c r="UK46" i="2" s="1"/>
  <c r="TA46" i="2"/>
  <c r="UJ46" i="2" s="1"/>
  <c r="SZ46" i="2"/>
  <c r="UI46" i="2" s="1"/>
  <c r="SR46" i="2"/>
  <c r="UA46" i="2" s="1"/>
  <c r="SY46" i="2"/>
  <c r="UH46" i="2" s="1"/>
  <c r="SH46" i="2"/>
  <c r="TQ46" i="2" s="1"/>
  <c r="SX46" i="2"/>
  <c r="UG46" i="2" s="1"/>
  <c r="SP46" i="2"/>
  <c r="TY46" i="2" s="1"/>
  <c r="BU58" i="2"/>
  <c r="PW56" i="2"/>
  <c r="PX56" i="2"/>
  <c r="PV56" i="2"/>
  <c r="RC217" i="2"/>
  <c r="N217" i="2"/>
  <c r="KV43" i="2"/>
  <c r="JK12" i="1" s="1"/>
  <c r="JJ12" i="1" s="1"/>
  <c r="JK51" i="1"/>
  <c r="JJ51" i="1" s="1"/>
  <c r="DF43" i="2"/>
  <c r="BU12" i="1" s="1"/>
  <c r="BT12" i="1" s="1"/>
  <c r="BU51" i="1"/>
  <c r="GX41" i="2"/>
  <c r="DS48" i="1"/>
  <c r="DR48" i="1" s="1"/>
  <c r="DR45" i="1"/>
  <c r="OH68" i="2"/>
  <c r="IF69" i="2"/>
  <c r="SN65" i="2"/>
  <c r="TW65" i="2" s="1"/>
  <c r="NO63" i="2"/>
  <c r="PW63" i="2"/>
  <c r="QR58" i="2"/>
  <c r="KM52" i="1"/>
  <c r="KL52" i="1" s="1"/>
  <c r="BR51" i="2"/>
  <c r="AE52" i="1"/>
  <c r="AD52" i="1" s="1"/>
  <c r="JF43" i="2"/>
  <c r="HU12" i="1" s="1"/>
  <c r="HU51" i="1"/>
  <c r="KC48" i="1"/>
  <c r="KK45" i="1"/>
  <c r="KB45" i="1"/>
  <c r="FU73" i="2"/>
  <c r="FT73" i="2"/>
  <c r="EI58" i="1" s="1"/>
  <c r="EH58" i="1" s="1"/>
  <c r="FJ68" i="2"/>
  <c r="DY14" i="1" s="1"/>
  <c r="OI56" i="2"/>
  <c r="OJ56" i="2"/>
  <c r="OH56" i="2"/>
  <c r="LY53" i="1"/>
  <c r="LP53" i="1"/>
  <c r="BP53" i="1"/>
  <c r="KY52" i="1"/>
  <c r="KX52" i="1" s="1"/>
  <c r="FS41" i="2"/>
  <c r="FR41" i="2"/>
  <c r="NO69" i="2"/>
  <c r="NO68" i="2" s="1"/>
  <c r="HL67" i="2"/>
  <c r="HK67" i="2"/>
  <c r="HJ67" i="2"/>
  <c r="FO82" i="1"/>
  <c r="FN82" i="1" s="1"/>
  <c r="SR57" i="2"/>
  <c r="UA57" i="2" s="1"/>
  <c r="HT52" i="1"/>
  <c r="GO50" i="1"/>
  <c r="GF50" i="1"/>
  <c r="PT43" i="2"/>
  <c r="OI12" i="1" s="1"/>
  <c r="OH12" i="1" s="1"/>
  <c r="OI51" i="1"/>
  <c r="OH51" i="1" s="1"/>
  <c r="LR43" i="2"/>
  <c r="KG12" i="1" s="1"/>
  <c r="KF12" i="1" s="1"/>
  <c r="KG51" i="1"/>
  <c r="KF51" i="1" s="1"/>
  <c r="FS51" i="1"/>
  <c r="FR51" i="1" s="1"/>
  <c r="OC48" i="1"/>
  <c r="OB48" i="1" s="1"/>
  <c r="OB45" i="1"/>
  <c r="BK48" i="1"/>
  <c r="BJ48" i="1" s="1"/>
  <c r="BJ45" i="1"/>
  <c r="BR65" i="2"/>
  <c r="BQ65" i="2" s="1"/>
  <c r="BS65" i="2" s="1"/>
  <c r="EJ55" i="2"/>
  <c r="EI55" i="2"/>
  <c r="EH55" i="2"/>
  <c r="MV49" i="2"/>
  <c r="GR47" i="2"/>
  <c r="GQ47" i="2"/>
  <c r="GP47" i="2"/>
  <c r="CJ45" i="2"/>
  <c r="CM45" i="2"/>
  <c r="IN43" i="2"/>
  <c r="HC12" i="1" s="1"/>
  <c r="HB12" i="1" s="1"/>
  <c r="LX37" i="2"/>
  <c r="KM44" i="1"/>
  <c r="KL44" i="1" s="1"/>
  <c r="GX55" i="2"/>
  <c r="MB49" i="2"/>
  <c r="EB43" i="2"/>
  <c r="CQ12" i="1" s="1"/>
  <c r="CP12" i="1" s="1"/>
  <c r="PD40" i="2"/>
  <c r="PB40" i="2"/>
  <c r="PC40" i="2"/>
  <c r="PC38" i="2"/>
  <c r="PD38" i="2"/>
  <c r="PB38" i="2"/>
  <c r="JB37" i="2"/>
  <c r="HO44" i="1"/>
  <c r="HN44" i="1" s="1"/>
  <c r="OR37" i="2"/>
  <c r="NG44" i="1"/>
  <c r="TG97" i="2"/>
  <c r="TG142" i="2"/>
  <c r="TG169" i="2"/>
  <c r="MU47" i="2"/>
  <c r="LP43" i="2"/>
  <c r="KE12" i="1" s="1"/>
  <c r="KD12" i="1" s="1"/>
  <c r="RZ196" i="2"/>
  <c r="CF23" i="2"/>
  <c r="GR52" i="2"/>
  <c r="GQ52" i="2"/>
  <c r="GP52" i="2"/>
  <c r="GR50" i="2"/>
  <c r="GQ50" i="2"/>
  <c r="GP50" i="2"/>
  <c r="KN49" i="2"/>
  <c r="IF47" i="2"/>
  <c r="TE42" i="2"/>
  <c r="MH37" i="2"/>
  <c r="KW44" i="1"/>
  <c r="SQ57" i="2"/>
  <c r="TZ57" i="2" s="1"/>
  <c r="FW51" i="2"/>
  <c r="FV51" i="2"/>
  <c r="KF43" i="2"/>
  <c r="IU12" i="1" s="1"/>
  <c r="IT12" i="1" s="1"/>
  <c r="SH41" i="2"/>
  <c r="TQ41" i="2" s="1"/>
  <c r="MV40" i="2"/>
  <c r="TJ196" i="2"/>
  <c r="EJ58" i="2"/>
  <c r="SH55" i="2"/>
  <c r="TQ55" i="2" s="1"/>
  <c r="QR47" i="2"/>
  <c r="QQ47" i="2"/>
  <c r="QP47" i="2"/>
  <c r="FN43" i="2"/>
  <c r="EC12" i="1" s="1"/>
  <c r="EB12" i="1" s="1"/>
  <c r="QR40" i="2"/>
  <c r="QP40" i="2"/>
  <c r="QQ40" i="2"/>
  <c r="PF37" i="2"/>
  <c r="NS44" i="1"/>
  <c r="NR44" i="1" s="1"/>
  <c r="FN37" i="2"/>
  <c r="EC44" i="1"/>
  <c r="TE67" i="2"/>
  <c r="TE104" i="2"/>
  <c r="TE138" i="2"/>
  <c r="TE152" i="2"/>
  <c r="TE156" i="2"/>
  <c r="TA50" i="2"/>
  <c r="UJ50" i="2" s="1"/>
  <c r="SZ50" i="2"/>
  <c r="UI50" i="2" s="1"/>
  <c r="SY50" i="2"/>
  <c r="UH50" i="2" s="1"/>
  <c r="SQ50" i="2"/>
  <c r="TZ50" i="2" s="1"/>
  <c r="SI50" i="2"/>
  <c r="TR50" i="2" s="1"/>
  <c r="AQ50" i="2"/>
  <c r="SW50" i="2"/>
  <c r="UF50" i="2" s="1"/>
  <c r="SO50" i="2"/>
  <c r="TX50" i="2" s="1"/>
  <c r="SG50" i="2"/>
  <c r="SV50" i="2"/>
  <c r="UE50" i="2" s="1"/>
  <c r="SN50" i="2"/>
  <c r="TW50" i="2" s="1"/>
  <c r="TC50" i="2"/>
  <c r="UL50" i="2" s="1"/>
  <c r="TB50" i="2"/>
  <c r="UK50" i="2" s="1"/>
  <c r="ST50" i="2"/>
  <c r="UC50" i="2" s="1"/>
  <c r="SL50" i="2"/>
  <c r="TU50" i="2" s="1"/>
  <c r="AP47" i="2"/>
  <c r="EY44" i="2"/>
  <c r="FA44" i="2" s="1"/>
  <c r="DO51" i="1"/>
  <c r="SN41" i="2"/>
  <c r="TW41" i="2" s="1"/>
  <c r="SL40" i="2"/>
  <c r="TU40" i="2" s="1"/>
  <c r="IV37" i="2"/>
  <c r="HK44" i="1"/>
  <c r="HJ44" i="1" s="1"/>
  <c r="FD55" i="2"/>
  <c r="FC55" i="2"/>
  <c r="FB55" i="2"/>
  <c r="RB53" i="2"/>
  <c r="RA53" i="2" s="1"/>
  <c r="PD52" i="2"/>
  <c r="SR50" i="2"/>
  <c r="UA50" i="2" s="1"/>
  <c r="FJ43" i="2"/>
  <c r="DY12" i="1" s="1"/>
  <c r="GM40" i="2"/>
  <c r="GO40" i="2" s="1"/>
  <c r="FC49" i="1"/>
  <c r="FB49" i="1" s="1"/>
  <c r="IT37" i="2"/>
  <c r="TI55" i="2"/>
  <c r="RV40" i="2"/>
  <c r="SI40" i="2"/>
  <c r="TR40" i="2" s="1"/>
  <c r="MD37" i="2"/>
  <c r="DM76" i="1"/>
  <c r="BX73" i="1"/>
  <c r="HB37" i="2"/>
  <c r="DQ74" i="1"/>
  <c r="DP74" i="1" s="1"/>
  <c r="DL74" i="1"/>
  <c r="CT35" i="2"/>
  <c r="CS35" i="2"/>
  <c r="CR35" i="2"/>
  <c r="CQ35" i="2"/>
  <c r="CP35" i="2"/>
  <c r="CO35" i="2"/>
  <c r="CV35" i="2"/>
  <c r="CN35" i="2"/>
  <c r="CU35" i="2"/>
  <c r="MR68" i="1"/>
  <c r="MW68" i="1"/>
  <c r="MV68" i="1" s="1"/>
  <c r="GN68" i="1"/>
  <c r="GS68" i="1"/>
  <c r="GR68" i="1" s="1"/>
  <c r="X9" i="7"/>
  <c r="FE45" i="1"/>
  <c r="FD45" i="1" s="1"/>
  <c r="EZ45" i="1"/>
  <c r="FS56" i="1"/>
  <c r="FR56" i="1" s="1"/>
  <c r="DM58" i="1"/>
  <c r="IB55" i="1"/>
  <c r="IG55" i="1"/>
  <c r="IF55" i="1" s="1"/>
  <c r="DL55" i="1"/>
  <c r="KK49" i="1"/>
  <c r="DL49" i="1"/>
  <c r="DQ49" i="1"/>
  <c r="DP49" i="1" s="1"/>
  <c r="OZ16" i="1"/>
  <c r="PE16" i="1"/>
  <c r="PD16" i="1" s="1"/>
  <c r="BD16" i="1"/>
  <c r="IW50" i="1"/>
  <c r="LD16" i="1"/>
  <c r="LI16" i="1"/>
  <c r="LH16" i="1" s="1"/>
  <c r="DL47" i="1"/>
  <c r="DQ47" i="1"/>
  <c r="DP47" i="1" s="1"/>
  <c r="IB46" i="1"/>
  <c r="IG46" i="1"/>
  <c r="IF46" i="1" s="1"/>
  <c r="BX46" i="1"/>
  <c r="CC46" i="1"/>
  <c r="CB46" i="1" s="1"/>
  <c r="BX56" i="1"/>
  <c r="KJ47" i="1"/>
  <c r="KO47" i="1"/>
  <c r="KN47" i="1" s="1"/>
  <c r="JR48" i="1"/>
  <c r="BE1330" i="10"/>
  <c r="BC1330" i="10"/>
  <c r="CA649" i="10"/>
  <c r="BY649" i="10"/>
  <c r="BT438" i="10"/>
  <c r="CA440" i="10"/>
  <c r="BY440" i="10"/>
  <c r="BE393" i="10"/>
  <c r="BC393" i="10"/>
  <c r="BE299" i="10"/>
  <c r="BC299" i="10"/>
  <c r="BE232" i="10"/>
  <c r="BC232" i="10"/>
  <c r="BC282" i="10"/>
  <c r="BE282" i="10"/>
  <c r="BY268" i="10"/>
  <c r="CA268" i="10"/>
  <c r="AI145" i="9"/>
  <c r="BC239" i="10"/>
  <c r="BE239" i="10"/>
  <c r="BC76" i="10"/>
  <c r="BE76" i="10"/>
  <c r="AE145" i="9"/>
  <c r="BC274" i="10"/>
  <c r="BE274" i="10"/>
  <c r="BC258" i="10"/>
  <c r="BE258" i="10"/>
  <c r="AP1337" i="10"/>
  <c r="AP12" i="10"/>
  <c r="AP11" i="10" s="1"/>
  <c r="AP19" i="10" s="1"/>
  <c r="L75" i="10"/>
  <c r="AG75" i="9"/>
  <c r="AE63" i="9"/>
  <c r="AG1337" i="10"/>
  <c r="AM40" i="9"/>
  <c r="GR221" i="2"/>
  <c r="GQ221" i="2"/>
  <c r="GP221" i="2"/>
  <c r="EJ190" i="2"/>
  <c r="EI190" i="2"/>
  <c r="EH190" i="2"/>
  <c r="TA224" i="2"/>
  <c r="UJ217" i="2"/>
  <c r="SY224" i="2"/>
  <c r="UH217" i="2"/>
  <c r="BM190" i="2"/>
  <c r="BN190" i="2" s="1"/>
  <c r="HC190" i="2"/>
  <c r="HD190" i="2" s="1"/>
  <c r="AO190" i="2"/>
  <c r="AM190" i="2"/>
  <c r="HA190" i="2"/>
  <c r="HB190" i="2" s="1"/>
  <c r="BK190" i="2"/>
  <c r="BL190" i="2" s="1"/>
  <c r="TC185" i="2"/>
  <c r="UL185" i="2" s="1"/>
  <c r="TB185" i="2"/>
  <c r="UK185" i="2" s="1"/>
  <c r="TA185" i="2"/>
  <c r="UJ185" i="2" s="1"/>
  <c r="SZ185" i="2"/>
  <c r="UI185" i="2" s="1"/>
  <c r="SR185" i="2"/>
  <c r="UA185" i="2" s="1"/>
  <c r="SJ185" i="2"/>
  <c r="TS185" i="2" s="1"/>
  <c r="SY185" i="2"/>
  <c r="UH185" i="2" s="1"/>
  <c r="SQ185" i="2"/>
  <c r="TZ185" i="2" s="1"/>
  <c r="SI185" i="2"/>
  <c r="TR185" i="2" s="1"/>
  <c r="AQ185" i="2"/>
  <c r="ID222" i="2"/>
  <c r="ID216" i="2"/>
  <c r="HJ222" i="2"/>
  <c r="HJ216" i="2"/>
  <c r="KB184" i="2"/>
  <c r="BH185" i="2"/>
  <c r="BO185" i="2"/>
  <c r="BP185" i="2" s="1"/>
  <c r="FD191" i="2"/>
  <c r="FC191" i="2"/>
  <c r="FB191" i="2"/>
  <c r="AI186" i="2"/>
  <c r="GW186" i="2"/>
  <c r="AP186" i="2"/>
  <c r="BG186" i="2"/>
  <c r="LN184" i="2"/>
  <c r="ML184" i="2"/>
  <c r="AK184" i="2"/>
  <c r="K23" i="1" s="1"/>
  <c r="J23" i="1" s="1"/>
  <c r="EH222" i="2"/>
  <c r="EH216" i="2"/>
  <c r="NJ184" i="2"/>
  <c r="JR222" i="2"/>
  <c r="JR216" i="2"/>
  <c r="LF184" i="2"/>
  <c r="LW23" i="1"/>
  <c r="LV23" i="1" s="1"/>
  <c r="AV187" i="2"/>
  <c r="AS187" i="2"/>
  <c r="SP185" i="2"/>
  <c r="TY185" i="2" s="1"/>
  <c r="LG23" i="1"/>
  <c r="LF23" i="1" s="1"/>
  <c r="GL174" i="2"/>
  <c r="FC186" i="2"/>
  <c r="FB186" i="2"/>
  <c r="FD186" i="2"/>
  <c r="FC182" i="2"/>
  <c r="FB182" i="2"/>
  <c r="FD182" i="2"/>
  <c r="QF177" i="2"/>
  <c r="PR177" i="2"/>
  <c r="OR177" i="2"/>
  <c r="OD177" i="2"/>
  <c r="ND177" i="2"/>
  <c r="MP177" i="2"/>
  <c r="LP177" i="2"/>
  <c r="KB177" i="2"/>
  <c r="IN177" i="2"/>
  <c r="FZ177" i="2"/>
  <c r="QD177" i="2"/>
  <c r="OP177" i="2"/>
  <c r="NB177" i="2"/>
  <c r="LN177" i="2"/>
  <c r="JZ177" i="2"/>
  <c r="IL177" i="2"/>
  <c r="FF177" i="2"/>
  <c r="PZ177" i="2"/>
  <c r="PP177" i="2"/>
  <c r="OL177" i="2"/>
  <c r="OB177" i="2"/>
  <c r="MX177" i="2"/>
  <c r="MN177" i="2"/>
  <c r="LJ177" i="2"/>
  <c r="KZ177" i="2"/>
  <c r="JV177" i="2"/>
  <c r="JL177" i="2"/>
  <c r="IH177" i="2"/>
  <c r="HX177" i="2"/>
  <c r="GH177" i="2"/>
  <c r="EV177" i="2"/>
  <c r="EL177" i="2"/>
  <c r="DB177" i="2"/>
  <c r="CH177" i="2"/>
  <c r="QN177" i="2"/>
  <c r="PN177" i="2"/>
  <c r="OZ177" i="2"/>
  <c r="NZ177" i="2"/>
  <c r="NL177" i="2"/>
  <c r="ML177" i="2"/>
  <c r="LX177" i="2"/>
  <c r="KX177" i="2"/>
  <c r="KJ177" i="2"/>
  <c r="JJ177" i="2"/>
  <c r="IV177" i="2"/>
  <c r="HV177" i="2"/>
  <c r="DR177" i="2"/>
  <c r="CF177" i="2"/>
  <c r="AZ177" i="2"/>
  <c r="PL177" i="2"/>
  <c r="NX177" i="2"/>
  <c r="MJ177" i="2"/>
  <c r="KV177" i="2"/>
  <c r="JH177" i="2"/>
  <c r="HT177" i="2"/>
  <c r="CX177" i="2"/>
  <c r="CD177" i="2"/>
  <c r="PJ177" i="2"/>
  <c r="NV177" i="2"/>
  <c r="MH177" i="2"/>
  <c r="KT177" i="2"/>
  <c r="JF177" i="2"/>
  <c r="HR177" i="2"/>
  <c r="FL177" i="2"/>
  <c r="DZ177" i="2"/>
  <c r="CB177" i="2"/>
  <c r="BH177" i="2"/>
  <c r="QT177" i="2"/>
  <c r="QJ177" i="2"/>
  <c r="PF177" i="2"/>
  <c r="OV177" i="2"/>
  <c r="NR177" i="2"/>
  <c r="NH177" i="2"/>
  <c r="MD177" i="2"/>
  <c r="LT177" i="2"/>
  <c r="KP177" i="2"/>
  <c r="KF177" i="2"/>
  <c r="JB177" i="2"/>
  <c r="IR177" i="2"/>
  <c r="HN177" i="2"/>
  <c r="BX177" i="2"/>
  <c r="QH177" i="2"/>
  <c r="PT177" i="2"/>
  <c r="OT177" i="2"/>
  <c r="OF177" i="2"/>
  <c r="NF177" i="2"/>
  <c r="MR177" i="2"/>
  <c r="LR177" i="2"/>
  <c r="LD177" i="2"/>
  <c r="KD177" i="2"/>
  <c r="JP177" i="2"/>
  <c r="IP177" i="2"/>
  <c r="IB177" i="2"/>
  <c r="GT177" i="2"/>
  <c r="CL177" i="2"/>
  <c r="SO187" i="2"/>
  <c r="TX187" i="2" s="1"/>
  <c r="DX23" i="1"/>
  <c r="EG23" i="1"/>
  <c r="GX176" i="2"/>
  <c r="HA23" i="1"/>
  <c r="GR187" i="2"/>
  <c r="GQ187" i="2"/>
  <c r="GP187" i="2"/>
  <c r="SM185" i="2"/>
  <c r="TV185" i="2" s="1"/>
  <c r="JW23" i="1"/>
  <c r="JV23" i="1" s="1"/>
  <c r="RF177" i="2"/>
  <c r="N177" i="2"/>
  <c r="IE177" i="2" s="1"/>
  <c r="KM23" i="1"/>
  <c r="KL23" i="1" s="1"/>
  <c r="ST187" i="2"/>
  <c r="UC187" i="2" s="1"/>
  <c r="PD180" i="2"/>
  <c r="ID177" i="2"/>
  <c r="OA23" i="1"/>
  <c r="NZ23" i="1" s="1"/>
  <c r="CU185" i="2"/>
  <c r="CT185" i="2"/>
  <c r="CS185" i="2"/>
  <c r="CR185" i="2"/>
  <c r="CQ185" i="2"/>
  <c r="CP185" i="2"/>
  <c r="CO185" i="2"/>
  <c r="CV185" i="2"/>
  <c r="CN185" i="2"/>
  <c r="BH179" i="2"/>
  <c r="BO179" i="2"/>
  <c r="BP179" i="2" s="1"/>
  <c r="BR179" i="2" s="1"/>
  <c r="BQ179" i="2" s="1"/>
  <c r="BS179" i="2" s="1"/>
  <c r="FR177" i="2"/>
  <c r="ET177" i="2"/>
  <c r="AR180" i="2"/>
  <c r="AS180" i="2" s="1"/>
  <c r="DM180" i="2"/>
  <c r="GD177" i="2"/>
  <c r="GD174" i="2" s="1"/>
  <c r="ES22" i="1" s="1"/>
  <c r="TC172" i="2"/>
  <c r="UL172" i="2" s="1"/>
  <c r="TB172" i="2"/>
  <c r="UK172" i="2" s="1"/>
  <c r="TA172" i="2"/>
  <c r="UJ172" i="2" s="1"/>
  <c r="SZ172" i="2"/>
  <c r="UI172" i="2" s="1"/>
  <c r="AQ172" i="2"/>
  <c r="SY172" i="2"/>
  <c r="UH172" i="2" s="1"/>
  <c r="SQ172" i="2"/>
  <c r="TZ172" i="2" s="1"/>
  <c r="SI172" i="2"/>
  <c r="TR172" i="2" s="1"/>
  <c r="SX172" i="2"/>
  <c r="UG172" i="2" s="1"/>
  <c r="SP172" i="2"/>
  <c r="TY172" i="2" s="1"/>
  <c r="SH172" i="2"/>
  <c r="TQ172" i="2" s="1"/>
  <c r="SW172" i="2"/>
  <c r="UF172" i="2" s="1"/>
  <c r="SO172" i="2"/>
  <c r="TX172" i="2" s="1"/>
  <c r="SG172" i="2"/>
  <c r="SV172" i="2"/>
  <c r="UE172" i="2" s="1"/>
  <c r="SN172" i="2"/>
  <c r="TW172" i="2" s="1"/>
  <c r="HH179" i="2"/>
  <c r="HG179" i="2" s="1"/>
  <c r="HI179" i="2" s="1"/>
  <c r="AK177" i="2"/>
  <c r="DM181" i="2"/>
  <c r="AR181" i="2"/>
  <c r="AS181" i="2" s="1"/>
  <c r="GN175" i="2"/>
  <c r="MV171" i="2"/>
  <c r="MU171" i="2"/>
  <c r="MT171" i="2"/>
  <c r="BH171" i="2"/>
  <c r="BO171" i="2"/>
  <c r="BP171" i="2" s="1"/>
  <c r="BR169" i="2"/>
  <c r="BQ169" i="2" s="1"/>
  <c r="BS169" i="2" s="1"/>
  <c r="JT168" i="2"/>
  <c r="JS168" i="2"/>
  <c r="JR168" i="2"/>
  <c r="BI168" i="2"/>
  <c r="BJ168" i="2" s="1"/>
  <c r="GY168" i="2"/>
  <c r="GZ168" i="2" s="1"/>
  <c r="AK168" i="2"/>
  <c r="SX167" i="2"/>
  <c r="UG167" i="2" s="1"/>
  <c r="SP167" i="2"/>
  <c r="TY167" i="2" s="1"/>
  <c r="SW167" i="2"/>
  <c r="UF167" i="2" s="1"/>
  <c r="SO167" i="2"/>
  <c r="TX167" i="2" s="1"/>
  <c r="TC167" i="2"/>
  <c r="UL167" i="2" s="1"/>
  <c r="TB167" i="2"/>
  <c r="UK167" i="2" s="1"/>
  <c r="TA167" i="2"/>
  <c r="UJ167" i="2" s="1"/>
  <c r="SZ167" i="2"/>
  <c r="UI167" i="2" s="1"/>
  <c r="SR167" i="2"/>
  <c r="UA167" i="2" s="1"/>
  <c r="AQ167" i="2"/>
  <c r="SY167" i="2"/>
  <c r="UH167" i="2" s="1"/>
  <c r="SX171" i="2"/>
  <c r="UG171" i="2" s="1"/>
  <c r="SU168" i="2"/>
  <c r="EJ166" i="2"/>
  <c r="EI166" i="2"/>
  <c r="EH166" i="2"/>
  <c r="ND153" i="2"/>
  <c r="LS21" i="1" s="1"/>
  <c r="LR21" i="1" s="1"/>
  <c r="LS81" i="1"/>
  <c r="LR81" i="1" s="1"/>
  <c r="FF153" i="2"/>
  <c r="DS21" i="1" s="1"/>
  <c r="DR21" i="1" s="1"/>
  <c r="DS81" i="1"/>
  <c r="DR81" i="1" s="1"/>
  <c r="SV171" i="2"/>
  <c r="UE171" i="2" s="1"/>
  <c r="MN153" i="2"/>
  <c r="LC21" i="1" s="1"/>
  <c r="LB21" i="1" s="1"/>
  <c r="LC81" i="1"/>
  <c r="LB81" i="1" s="1"/>
  <c r="EV153" i="2"/>
  <c r="DK21" i="1" s="1"/>
  <c r="DJ21" i="1" s="1"/>
  <c r="DK81" i="1"/>
  <c r="DJ81" i="1" s="1"/>
  <c r="FU166" i="2"/>
  <c r="FT166" i="2"/>
  <c r="AR162" i="2"/>
  <c r="DM162" i="2"/>
  <c r="KX153" i="2"/>
  <c r="JM21" i="1" s="1"/>
  <c r="JL21" i="1" s="1"/>
  <c r="JM81" i="1"/>
  <c r="JL81" i="1" s="1"/>
  <c r="DP173" i="2"/>
  <c r="JH153" i="2"/>
  <c r="HW21" i="1" s="1"/>
  <c r="HV21" i="1" s="1"/>
  <c r="HW81" i="1"/>
  <c r="HV81" i="1" s="1"/>
  <c r="GL153" i="2"/>
  <c r="GQ172" i="2"/>
  <c r="GP172" i="2"/>
  <c r="GR172" i="2"/>
  <c r="SP168" i="2"/>
  <c r="TY168" i="2" s="1"/>
  <c r="BR167" i="2"/>
  <c r="BQ167" i="2" s="1"/>
  <c r="BS167" i="2" s="1"/>
  <c r="GX159" i="2"/>
  <c r="HE159" i="2"/>
  <c r="HF159" i="2" s="1"/>
  <c r="HH159" i="2" s="1"/>
  <c r="HG159" i="2" s="1"/>
  <c r="HI159" i="2" s="1"/>
  <c r="JN153" i="2"/>
  <c r="QJ153" i="2"/>
  <c r="OY21" i="1" s="1"/>
  <c r="OX21" i="1" s="1"/>
  <c r="OY81" i="1"/>
  <c r="OX81" i="1" s="1"/>
  <c r="KF153" i="2"/>
  <c r="IU21" i="1" s="1"/>
  <c r="IT21" i="1" s="1"/>
  <c r="IU81" i="1"/>
  <c r="IT81" i="1" s="1"/>
  <c r="FU168" i="2"/>
  <c r="FT168" i="2"/>
  <c r="HH164" i="2"/>
  <c r="HG164" i="2" s="1"/>
  <c r="HI164" i="2" s="1"/>
  <c r="IZ157" i="2"/>
  <c r="IY157" i="2"/>
  <c r="IX157" i="2"/>
  <c r="MR153" i="2"/>
  <c r="LG21" i="1" s="1"/>
  <c r="LF21" i="1" s="1"/>
  <c r="LG81" i="1"/>
  <c r="LF81" i="1" s="1"/>
  <c r="IP153" i="2"/>
  <c r="HE21" i="1" s="1"/>
  <c r="HD21" i="1" s="1"/>
  <c r="HE81" i="1"/>
  <c r="HD81" i="1" s="1"/>
  <c r="PD154" i="2"/>
  <c r="PC154" i="2"/>
  <c r="PB154" i="2"/>
  <c r="FV148" i="2"/>
  <c r="FW148" i="2"/>
  <c r="ET137" i="2"/>
  <c r="DI20" i="1" s="1"/>
  <c r="DH20" i="1" s="1"/>
  <c r="QP151" i="2"/>
  <c r="QQ151" i="2"/>
  <c r="NF77" i="1"/>
  <c r="NG80" i="1"/>
  <c r="NF80" i="1" s="1"/>
  <c r="BH162" i="2"/>
  <c r="BO162" i="2"/>
  <c r="BP162" i="2" s="1"/>
  <c r="BR162" i="2" s="1"/>
  <c r="BQ162" i="2" s="1"/>
  <c r="BS162" i="2" s="1"/>
  <c r="EF159" i="2"/>
  <c r="EE159" i="2" s="1"/>
  <c r="EG159" i="2" s="1"/>
  <c r="HL156" i="2"/>
  <c r="HK156" i="2"/>
  <c r="HJ156" i="2"/>
  <c r="LZ143" i="2"/>
  <c r="MA143" i="2"/>
  <c r="MB143" i="2"/>
  <c r="MJ20" i="1"/>
  <c r="KH137" i="2"/>
  <c r="CV162" i="2"/>
  <c r="CN162" i="2"/>
  <c r="CU162" i="2"/>
  <c r="CT162" i="2"/>
  <c r="CT153" i="2" s="1"/>
  <c r="CS162" i="2"/>
  <c r="CR162" i="2"/>
  <c r="CQ162" i="2"/>
  <c r="CP162" i="2"/>
  <c r="CO162" i="2"/>
  <c r="EH158" i="2"/>
  <c r="EJ158" i="2"/>
  <c r="EI158" i="2"/>
  <c r="BV154" i="2"/>
  <c r="BU154" i="2"/>
  <c r="BT154" i="2"/>
  <c r="CV150" i="2"/>
  <c r="CN150" i="2"/>
  <c r="CU150" i="2"/>
  <c r="CS150" i="2"/>
  <c r="CQ150" i="2"/>
  <c r="CO150" i="2"/>
  <c r="CR150" i="2"/>
  <c r="CP150" i="2"/>
  <c r="CT150" i="2"/>
  <c r="EI147" i="2"/>
  <c r="EJ147" i="2"/>
  <c r="EH147" i="2"/>
  <c r="OI145" i="2"/>
  <c r="OJ145" i="2"/>
  <c r="OH145" i="2"/>
  <c r="GA80" i="1"/>
  <c r="FZ80" i="1" s="1"/>
  <c r="FZ77" i="1"/>
  <c r="PL137" i="2"/>
  <c r="OA20" i="1" s="1"/>
  <c r="NZ20" i="1" s="1"/>
  <c r="OA77" i="1"/>
  <c r="LK80" i="1"/>
  <c r="LJ80" i="1" s="1"/>
  <c r="LJ77" i="1"/>
  <c r="QJ137" i="2"/>
  <c r="OY20" i="1" s="1"/>
  <c r="OX20" i="1" s="1"/>
  <c r="KF137" i="2"/>
  <c r="IU20" i="1" s="1"/>
  <c r="IT20" i="1" s="1"/>
  <c r="HE163" i="2"/>
  <c r="HF163" i="2" s="1"/>
  <c r="GX163" i="2"/>
  <c r="HK146" i="2"/>
  <c r="HL146" i="2"/>
  <c r="HJ146" i="2"/>
  <c r="EM80" i="1"/>
  <c r="EL80" i="1" s="1"/>
  <c r="EL77" i="1"/>
  <c r="FN137" i="2"/>
  <c r="EC20" i="1" s="1"/>
  <c r="EB20" i="1" s="1"/>
  <c r="CF137" i="2"/>
  <c r="BA20" i="1" s="1"/>
  <c r="AZ20" i="1" s="1"/>
  <c r="BH161" i="2"/>
  <c r="BO161" i="2"/>
  <c r="BP161" i="2" s="1"/>
  <c r="BR161" i="2" s="1"/>
  <c r="BQ161" i="2" s="1"/>
  <c r="BS161" i="2" s="1"/>
  <c r="KQ80" i="1"/>
  <c r="KP80" i="1" s="1"/>
  <c r="KP77" i="1"/>
  <c r="ER153" i="2"/>
  <c r="DG21" i="1" s="1"/>
  <c r="DF21" i="1" s="1"/>
  <c r="EI144" i="2"/>
  <c r="EJ144" i="2"/>
  <c r="EH144" i="2"/>
  <c r="PG80" i="1"/>
  <c r="PF80" i="1" s="1"/>
  <c r="PF77" i="1"/>
  <c r="IP77" i="1"/>
  <c r="IQ80" i="1"/>
  <c r="IP80" i="1" s="1"/>
  <c r="GH153" i="2"/>
  <c r="EW21" i="1" s="1"/>
  <c r="EV21" i="1" s="1"/>
  <c r="IZ141" i="2"/>
  <c r="IX141" i="2"/>
  <c r="IY141" i="2"/>
  <c r="IY137" i="2" s="1"/>
  <c r="LG140" i="2"/>
  <c r="LF140" i="2"/>
  <c r="EE143" i="2"/>
  <c r="EG143" i="2" s="1"/>
  <c r="CU77" i="1"/>
  <c r="EI148" i="2"/>
  <c r="EH148" i="2"/>
  <c r="EY143" i="2"/>
  <c r="FA143" i="2" s="1"/>
  <c r="DO77" i="1"/>
  <c r="NP138" i="2"/>
  <c r="JT138" i="2"/>
  <c r="IZ138" i="2"/>
  <c r="KN138" i="2"/>
  <c r="BB138" i="2"/>
  <c r="OJ138" i="2"/>
  <c r="FX138" i="2"/>
  <c r="FS80" i="1"/>
  <c r="FR80" i="1" s="1"/>
  <c r="FR77" i="1"/>
  <c r="MB141" i="2"/>
  <c r="LZ141" i="2"/>
  <c r="MA141" i="2"/>
  <c r="JS140" i="2"/>
  <c r="JR140" i="2"/>
  <c r="ED132" i="2"/>
  <c r="O131" i="2"/>
  <c r="BV131" i="2" s="1"/>
  <c r="PC131" i="2"/>
  <c r="NO131" i="2"/>
  <c r="MA131" i="2"/>
  <c r="SN158" i="2"/>
  <c r="TW158" i="2" s="1"/>
  <c r="SI154" i="2"/>
  <c r="TR154" i="2" s="1"/>
  <c r="EJ154" i="2"/>
  <c r="EI154" i="2"/>
  <c r="EH154" i="2"/>
  <c r="AG80" i="1"/>
  <c r="AF80" i="1" s="1"/>
  <c r="AF77" i="1"/>
  <c r="KN141" i="2"/>
  <c r="KL141" i="2"/>
  <c r="KM141" i="2"/>
  <c r="LG124" i="2"/>
  <c r="PW124" i="2"/>
  <c r="JS124" i="2"/>
  <c r="O124" i="2"/>
  <c r="OI124" i="2"/>
  <c r="IE124" i="2"/>
  <c r="IE119" i="2" s="1"/>
  <c r="MU124" i="2"/>
  <c r="QR132" i="2"/>
  <c r="QQ132" i="2"/>
  <c r="QP132" i="2"/>
  <c r="LQ73" i="1"/>
  <c r="BH114" i="2"/>
  <c r="BO114" i="2"/>
  <c r="BP114" i="2" s="1"/>
  <c r="BR114" i="2" s="1"/>
  <c r="BQ114" i="2" s="1"/>
  <c r="BS114" i="2" s="1"/>
  <c r="PW138" i="2"/>
  <c r="PV138" i="2"/>
  <c r="PX138" i="2"/>
  <c r="JS131" i="2"/>
  <c r="GM75" i="1"/>
  <c r="GL75" i="1" s="1"/>
  <c r="MQ75" i="1"/>
  <c r="MP75" i="1" s="1"/>
  <c r="KB75" i="1"/>
  <c r="IU75" i="1"/>
  <c r="IT75" i="1" s="1"/>
  <c r="OY75" i="1"/>
  <c r="OX75" i="1" s="1"/>
  <c r="NX75" i="1"/>
  <c r="AI125" i="2"/>
  <c r="AP125" i="2"/>
  <c r="OM73" i="1"/>
  <c r="OL73" i="1" s="1"/>
  <c r="II73" i="1"/>
  <c r="IH73" i="1" s="1"/>
  <c r="BU134" i="2"/>
  <c r="NP132" i="2"/>
  <c r="NO132" i="2"/>
  <c r="NN132" i="2"/>
  <c r="MV134" i="2"/>
  <c r="SW132" i="2"/>
  <c r="UF132" i="2" s="1"/>
  <c r="MJ72" i="1"/>
  <c r="OS72" i="1"/>
  <c r="SM132" i="2"/>
  <c r="TV132" i="2" s="1"/>
  <c r="DB126" i="2"/>
  <c r="BQ76" i="1" s="1"/>
  <c r="DI126" i="2"/>
  <c r="DJ126" i="2" s="1"/>
  <c r="AH126" i="2"/>
  <c r="JW72" i="1"/>
  <c r="JV72" i="1" s="1"/>
  <c r="FC123" i="2"/>
  <c r="FB123" i="2"/>
  <c r="SU132" i="2"/>
  <c r="DF129" i="2"/>
  <c r="BU75" i="1" s="1"/>
  <c r="BT75" i="1" s="1"/>
  <c r="AL129" i="2"/>
  <c r="MO72" i="1"/>
  <c r="MN72" i="1" s="1"/>
  <c r="GK72" i="1"/>
  <c r="GJ72" i="1" s="1"/>
  <c r="KI73" i="1"/>
  <c r="KH73" i="1" s="1"/>
  <c r="HC126" i="2"/>
  <c r="HD126" i="2" s="1"/>
  <c r="FS76" i="1" s="1"/>
  <c r="FR76" i="1" s="1"/>
  <c r="AO126" i="2"/>
  <c r="O76" i="1" s="1"/>
  <c r="N76" i="1" s="1"/>
  <c r="KM124" i="2"/>
  <c r="BO123" i="2"/>
  <c r="BP123" i="2" s="1"/>
  <c r="BH123" i="2"/>
  <c r="IY122" i="2"/>
  <c r="FD117" i="2"/>
  <c r="FC117" i="2"/>
  <c r="FB117" i="2"/>
  <c r="NB104" i="2"/>
  <c r="LQ18" i="1" s="1"/>
  <c r="LQ64" i="1"/>
  <c r="MB115" i="2"/>
  <c r="MA115" i="2"/>
  <c r="LZ115" i="2"/>
  <c r="LZ104" i="2" s="1"/>
  <c r="IN70" i="1"/>
  <c r="PZ104" i="2"/>
  <c r="OM18" i="1" s="1"/>
  <c r="OL18" i="1" s="1"/>
  <c r="OM64" i="1"/>
  <c r="JV104" i="2"/>
  <c r="II18" i="1" s="1"/>
  <c r="IH18" i="1" s="1"/>
  <c r="II64" i="1"/>
  <c r="KN120" i="2"/>
  <c r="KM120" i="2"/>
  <c r="KL120" i="2"/>
  <c r="QR115" i="2"/>
  <c r="QQ115" i="2"/>
  <c r="QP115" i="2"/>
  <c r="EH114" i="2"/>
  <c r="EJ114" i="2"/>
  <c r="EI114" i="2"/>
  <c r="ML104" i="2"/>
  <c r="LA18" i="1" s="1"/>
  <c r="KZ18" i="1" s="1"/>
  <c r="LA64" i="1"/>
  <c r="DJ104" i="2"/>
  <c r="ST132" i="2"/>
  <c r="UC132" i="2" s="1"/>
  <c r="NJ104" i="2"/>
  <c r="JH104" i="2"/>
  <c r="HW18" i="1" s="1"/>
  <c r="HV18" i="1" s="1"/>
  <c r="HW64" i="1"/>
  <c r="CF104" i="2"/>
  <c r="BA18" i="1" s="1"/>
  <c r="AZ18" i="1" s="1"/>
  <c r="BA64" i="1"/>
  <c r="DN140" i="2"/>
  <c r="DO140" i="2"/>
  <c r="SM134" i="2"/>
  <c r="TV134" i="2" s="1"/>
  <c r="GM124" i="2"/>
  <c r="GO124" i="2" s="1"/>
  <c r="FC72" i="1"/>
  <c r="FB72" i="1" s="1"/>
  <c r="MA122" i="2"/>
  <c r="GZ69" i="1"/>
  <c r="HE69" i="1"/>
  <c r="HD69" i="1" s="1"/>
  <c r="NI69" i="1"/>
  <c r="NH69" i="1" s="1"/>
  <c r="NX69" i="1"/>
  <c r="AK109" i="2"/>
  <c r="K68" i="1" s="1"/>
  <c r="GY109" i="2"/>
  <c r="GZ109" i="2" s="1"/>
  <c r="BI109" i="2"/>
  <c r="BJ109" i="2" s="1"/>
  <c r="PD126" i="2"/>
  <c r="PC126" i="2"/>
  <c r="PB126" i="2"/>
  <c r="OI125" i="2"/>
  <c r="SN122" i="2"/>
  <c r="TW122" i="2" s="1"/>
  <c r="FD116" i="2"/>
  <c r="FC116" i="2"/>
  <c r="FB116" i="2"/>
  <c r="NR104" i="2"/>
  <c r="ME18" i="1" s="1"/>
  <c r="MD18" i="1" s="1"/>
  <c r="ME64" i="1"/>
  <c r="HN104" i="2"/>
  <c r="GA18" i="1" s="1"/>
  <c r="FZ18" i="1" s="1"/>
  <c r="GA64" i="1"/>
  <c r="IY131" i="2"/>
  <c r="SS122" i="2"/>
  <c r="IF115" i="2"/>
  <c r="NS69" i="1"/>
  <c r="NR69" i="1" s="1"/>
  <c r="LW70" i="1"/>
  <c r="LV70" i="1" s="1"/>
  <c r="DL106" i="2"/>
  <c r="DK106" i="2" s="1"/>
  <c r="JP104" i="2"/>
  <c r="IE18" i="1" s="1"/>
  <c r="ID18" i="1" s="1"/>
  <c r="IE64" i="1"/>
  <c r="K75" i="1"/>
  <c r="J75" i="1" s="1"/>
  <c r="SR122" i="2"/>
  <c r="UA122" i="2" s="1"/>
  <c r="OJ117" i="2"/>
  <c r="OI117" i="2"/>
  <c r="OH117" i="2"/>
  <c r="MV115" i="2"/>
  <c r="QR112" i="2"/>
  <c r="QQ112" i="2"/>
  <c r="QP112" i="2"/>
  <c r="QP104" i="2" s="1"/>
  <c r="CI112" i="2"/>
  <c r="CB112" i="2"/>
  <c r="AW70" i="1" s="1"/>
  <c r="KG70" i="1"/>
  <c r="KF70" i="1" s="1"/>
  <c r="BG111" i="2"/>
  <c r="GW111" i="2"/>
  <c r="AI111" i="2"/>
  <c r="AP111" i="2"/>
  <c r="PR104" i="2"/>
  <c r="JN104" i="2"/>
  <c r="DD104" i="2"/>
  <c r="BS18" i="1" s="1"/>
  <c r="BR18" i="1" s="1"/>
  <c r="DL105" i="2"/>
  <c r="BS64" i="1"/>
  <c r="AK101" i="2"/>
  <c r="GY101" i="2"/>
  <c r="GZ101" i="2" s="1"/>
  <c r="NP97" i="2"/>
  <c r="NO97" i="2"/>
  <c r="NN97" i="2"/>
  <c r="DK109" i="2"/>
  <c r="CA68" i="1"/>
  <c r="BZ68" i="1" s="1"/>
  <c r="GX108" i="2"/>
  <c r="PX106" i="2"/>
  <c r="FU99" i="2"/>
  <c r="FT99" i="2"/>
  <c r="FC97" i="2"/>
  <c r="FB97" i="2"/>
  <c r="FD97" i="2"/>
  <c r="LT92" i="2"/>
  <c r="KI17" i="1" s="1"/>
  <c r="KH17" i="1" s="1"/>
  <c r="KI63" i="1"/>
  <c r="KH63" i="1" s="1"/>
  <c r="EV80" i="2"/>
  <c r="DK15" i="1" s="1"/>
  <c r="DJ15" i="1" s="1"/>
  <c r="DK60" i="1"/>
  <c r="AV114" i="2"/>
  <c r="AS114" i="2"/>
  <c r="FU111" i="2"/>
  <c r="FT111" i="2"/>
  <c r="AR100" i="2"/>
  <c r="DM100" i="2"/>
  <c r="LD92" i="2"/>
  <c r="JS17" i="1" s="1"/>
  <c r="JR17" i="1" s="1"/>
  <c r="JS63" i="1"/>
  <c r="JR63" i="1" s="1"/>
  <c r="OL80" i="2"/>
  <c r="MY15" i="1" s="1"/>
  <c r="MX15" i="1" s="1"/>
  <c r="MY60" i="1"/>
  <c r="IH80" i="2"/>
  <c r="GU15" i="1" s="1"/>
  <c r="GT15" i="1" s="1"/>
  <c r="GU60" i="1"/>
  <c r="AO76" i="2"/>
  <c r="BM76" i="2"/>
  <c r="BN76" i="2" s="1"/>
  <c r="HC76" i="2"/>
  <c r="HD76" i="2" s="1"/>
  <c r="QR111" i="2"/>
  <c r="SN107" i="2"/>
  <c r="TW107" i="2" s="1"/>
  <c r="AI64" i="1"/>
  <c r="LG96" i="2"/>
  <c r="LF96" i="2"/>
  <c r="LH96" i="2"/>
  <c r="FS82" i="2"/>
  <c r="FR82" i="2"/>
  <c r="LX80" i="2"/>
  <c r="KM15" i="1" s="1"/>
  <c r="KL15" i="1" s="1"/>
  <c r="KM60" i="1"/>
  <c r="TC81" i="2"/>
  <c r="UL81" i="2" s="1"/>
  <c r="SU81" i="2"/>
  <c r="TB81" i="2"/>
  <c r="UK81" i="2" s="1"/>
  <c r="AQ81" i="2"/>
  <c r="TA81" i="2"/>
  <c r="UJ81" i="2" s="1"/>
  <c r="SS81" i="2"/>
  <c r="SZ81" i="2"/>
  <c r="UI81" i="2" s="1"/>
  <c r="SY81" i="2"/>
  <c r="UH81" i="2" s="1"/>
  <c r="DM101" i="2"/>
  <c r="AR101" i="2"/>
  <c r="SL107" i="2"/>
  <c r="TU107" i="2" s="1"/>
  <c r="LG106" i="2"/>
  <c r="LP63" i="1"/>
  <c r="MX92" i="2"/>
  <c r="LK17" i="1" s="1"/>
  <c r="LJ17" i="1" s="1"/>
  <c r="LK63" i="1"/>
  <c r="LJ63" i="1" s="1"/>
  <c r="EL92" i="2"/>
  <c r="CY17" i="1" s="1"/>
  <c r="CX17" i="1" s="1"/>
  <c r="CY63" i="1"/>
  <c r="CX63" i="1" s="1"/>
  <c r="MH80" i="2"/>
  <c r="KW15" i="1" s="1"/>
  <c r="KW60" i="1"/>
  <c r="QR106" i="2"/>
  <c r="PN92" i="2"/>
  <c r="OC17" i="1" s="1"/>
  <c r="OB17" i="1" s="1"/>
  <c r="OC63" i="1"/>
  <c r="OB63" i="1" s="1"/>
  <c r="JJ92" i="2"/>
  <c r="HY17" i="1" s="1"/>
  <c r="HX17" i="1" s="1"/>
  <c r="HY63" i="1"/>
  <c r="HX63" i="1" s="1"/>
  <c r="NR80" i="2"/>
  <c r="ME15" i="1" s="1"/>
  <c r="MD15" i="1" s="1"/>
  <c r="ME60" i="1"/>
  <c r="HN80" i="2"/>
  <c r="GA15" i="1" s="1"/>
  <c r="FZ15" i="1" s="1"/>
  <c r="GA60" i="1"/>
  <c r="KN111" i="2"/>
  <c r="FU106" i="2"/>
  <c r="FT106" i="2"/>
  <c r="FD101" i="2"/>
  <c r="FC101" i="2"/>
  <c r="FB101" i="2"/>
  <c r="IF95" i="2"/>
  <c r="IE95" i="2"/>
  <c r="ID95" i="2"/>
  <c r="ID92" i="2" s="1"/>
  <c r="CX92" i="2"/>
  <c r="BK17" i="1" s="1"/>
  <c r="BJ17" i="1" s="1"/>
  <c r="BK63" i="1"/>
  <c r="BJ63" i="1" s="1"/>
  <c r="JT91" i="2"/>
  <c r="JT89" i="2" s="1"/>
  <c r="JS91" i="2"/>
  <c r="JS89" i="2" s="1"/>
  <c r="JR91" i="2"/>
  <c r="SV85" i="2"/>
  <c r="UE85" i="2" s="1"/>
  <c r="TC85" i="2"/>
  <c r="UL85" i="2" s="1"/>
  <c r="SU85" i="2"/>
  <c r="TB85" i="2"/>
  <c r="UK85" i="2" s="1"/>
  <c r="ST85" i="2"/>
  <c r="UC85" i="2" s="1"/>
  <c r="TA85" i="2"/>
  <c r="UJ85" i="2" s="1"/>
  <c r="SZ85" i="2"/>
  <c r="UI85" i="2" s="1"/>
  <c r="AQ85" i="2"/>
  <c r="SY85" i="2"/>
  <c r="UH85" i="2" s="1"/>
  <c r="SK81" i="2"/>
  <c r="TT81" i="2" s="1"/>
  <c r="LD80" i="2"/>
  <c r="JS15" i="1" s="1"/>
  <c r="JR15" i="1" s="1"/>
  <c r="JS60" i="1"/>
  <c r="FS81" i="2"/>
  <c r="FR81" i="2"/>
  <c r="FS77" i="2"/>
  <c r="FR77" i="2"/>
  <c r="DP128" i="2"/>
  <c r="DO128" i="2"/>
  <c r="DN128" i="2"/>
  <c r="EJ97" i="2"/>
  <c r="EI97" i="2"/>
  <c r="EH97" i="2"/>
  <c r="ND92" i="2"/>
  <c r="LS17" i="1" s="1"/>
  <c r="LR17" i="1" s="1"/>
  <c r="LS63" i="1"/>
  <c r="LR63" i="1" s="1"/>
  <c r="DZ92" i="2"/>
  <c r="CO17" i="1" s="1"/>
  <c r="CN17" i="1" s="1"/>
  <c r="CO63" i="1"/>
  <c r="CN63" i="1" s="1"/>
  <c r="LH85" i="2"/>
  <c r="LG85" i="2"/>
  <c r="LF85" i="2"/>
  <c r="GX85" i="2"/>
  <c r="NP83" i="2"/>
  <c r="NO83" i="2"/>
  <c r="NN83" i="2"/>
  <c r="BG76" i="2"/>
  <c r="GW76" i="2"/>
  <c r="AI76" i="2"/>
  <c r="AP76" i="2"/>
  <c r="AQ76" i="2" s="1"/>
  <c r="QR93" i="2"/>
  <c r="QR92" i="2" s="1"/>
  <c r="PD93" i="2"/>
  <c r="NP93" i="2"/>
  <c r="MB93" i="2"/>
  <c r="KN93" i="2"/>
  <c r="IZ93" i="2"/>
  <c r="GN70" i="2"/>
  <c r="GM70" i="2" s="1"/>
  <c r="GO70" i="2" s="1"/>
  <c r="EU57" i="1"/>
  <c r="PF68" i="2"/>
  <c r="NS14" i="1" s="1"/>
  <c r="NR14" i="1" s="1"/>
  <c r="NS57" i="1"/>
  <c r="JB68" i="2"/>
  <c r="HO14" i="1" s="1"/>
  <c r="HN14" i="1" s="1"/>
  <c r="HO57" i="1"/>
  <c r="EE59" i="1"/>
  <c r="ED59" i="1" s="1"/>
  <c r="ED57" i="1"/>
  <c r="OF68" i="2"/>
  <c r="MU14" i="1" s="1"/>
  <c r="MT14" i="1" s="1"/>
  <c r="MU57" i="1"/>
  <c r="IB68" i="2"/>
  <c r="GQ14" i="1" s="1"/>
  <c r="GP14" i="1" s="1"/>
  <c r="GQ57" i="1"/>
  <c r="HR63" i="2"/>
  <c r="GG13" i="1" s="1"/>
  <c r="GG54" i="1"/>
  <c r="HI82" i="1"/>
  <c r="GZ82" i="1"/>
  <c r="MV93" i="2"/>
  <c r="IE92" i="2"/>
  <c r="DP85" i="2"/>
  <c r="DO85" i="2"/>
  <c r="DN85" i="2"/>
  <c r="DL84" i="2"/>
  <c r="RB82" i="2"/>
  <c r="RA82" i="2" s="1"/>
  <c r="GP77" i="2"/>
  <c r="GR77" i="2"/>
  <c r="GQ77" i="2"/>
  <c r="AB58" i="1"/>
  <c r="LP68" i="2"/>
  <c r="KE14" i="1" s="1"/>
  <c r="KD14" i="1" s="1"/>
  <c r="KE57" i="1"/>
  <c r="PF63" i="2"/>
  <c r="NS13" i="1" s="1"/>
  <c r="NR13" i="1" s="1"/>
  <c r="NS54" i="1"/>
  <c r="JB63" i="2"/>
  <c r="HO13" i="1" s="1"/>
  <c r="HN13" i="1" s="1"/>
  <c r="HO54" i="1"/>
  <c r="Q61" i="1"/>
  <c r="H61" i="1"/>
  <c r="KM81" i="2"/>
  <c r="SZ65" i="2"/>
  <c r="UI65" i="2" s="1"/>
  <c r="SR65" i="2"/>
  <c r="UA65" i="2" s="1"/>
  <c r="SY65" i="2"/>
  <c r="UH65" i="2" s="1"/>
  <c r="AQ65" i="2"/>
  <c r="SW65" i="2"/>
  <c r="UF65" i="2" s="1"/>
  <c r="SO65" i="2"/>
  <c r="TX65" i="2" s="1"/>
  <c r="TC65" i="2"/>
  <c r="UL65" i="2" s="1"/>
  <c r="TB65" i="2"/>
  <c r="UK65" i="2" s="1"/>
  <c r="TA65" i="2"/>
  <c r="UJ65" i="2" s="1"/>
  <c r="PW81" i="2"/>
  <c r="PW80" i="2" s="1"/>
  <c r="PP68" i="2"/>
  <c r="OE14" i="1" s="1"/>
  <c r="OD14" i="1" s="1"/>
  <c r="OE57" i="1"/>
  <c r="JL68" i="2"/>
  <c r="IA14" i="1" s="1"/>
  <c r="HZ14" i="1" s="1"/>
  <c r="IA57" i="1"/>
  <c r="FL63" i="2"/>
  <c r="EA13" i="1" s="1"/>
  <c r="EA55" i="1"/>
  <c r="QF63" i="2"/>
  <c r="OU13" i="1" s="1"/>
  <c r="OT13" i="1" s="1"/>
  <c r="OU54" i="1"/>
  <c r="KB63" i="2"/>
  <c r="IQ13" i="1" s="1"/>
  <c r="IP13" i="1" s="1"/>
  <c r="IQ54" i="1"/>
  <c r="SJ95" i="2"/>
  <c r="TS95" i="2" s="1"/>
  <c r="SS90" i="2"/>
  <c r="DL90" i="2"/>
  <c r="IY81" i="2"/>
  <c r="KK58" i="1"/>
  <c r="KB58" i="1"/>
  <c r="DF71" i="2"/>
  <c r="AL71" i="2"/>
  <c r="AM71" i="2" s="1"/>
  <c r="LX68" i="2"/>
  <c r="KM14" i="1" s="1"/>
  <c r="KL14" i="1" s="1"/>
  <c r="KM57" i="1"/>
  <c r="LN63" i="2"/>
  <c r="KC13" i="1" s="1"/>
  <c r="KC54" i="1"/>
  <c r="LE82" i="1"/>
  <c r="KV82" i="1"/>
  <c r="SI95" i="2"/>
  <c r="TR95" i="2" s="1"/>
  <c r="SI94" i="2"/>
  <c r="TR94" i="2" s="1"/>
  <c r="FL16" i="1"/>
  <c r="FU16" i="1"/>
  <c r="ST83" i="2"/>
  <c r="UC83" i="2" s="1"/>
  <c r="ID80" i="2"/>
  <c r="DP77" i="2"/>
  <c r="DO77" i="2"/>
  <c r="DN77" i="2"/>
  <c r="AX57" i="1"/>
  <c r="AY59" i="1"/>
  <c r="AX59" i="1" s="1"/>
  <c r="NE57" i="1"/>
  <c r="HA57" i="1"/>
  <c r="OX68" i="2"/>
  <c r="IT68" i="2"/>
  <c r="OL63" i="2"/>
  <c r="MY13" i="1" s="1"/>
  <c r="MX13" i="1" s="1"/>
  <c r="MY54" i="1"/>
  <c r="IH63" i="2"/>
  <c r="GU13" i="1" s="1"/>
  <c r="GT13" i="1" s="1"/>
  <c r="GU54" i="1"/>
  <c r="FS60" i="2"/>
  <c r="FR60" i="2"/>
  <c r="AE82" i="1"/>
  <c r="AD82" i="1" s="1"/>
  <c r="SR81" i="2"/>
  <c r="UA81" i="2" s="1"/>
  <c r="NP79" i="2"/>
  <c r="FT78" i="2"/>
  <c r="FU78" i="2"/>
  <c r="EC57" i="1"/>
  <c r="PV68" i="2"/>
  <c r="JT69" i="2"/>
  <c r="SQ65" i="2"/>
  <c r="TZ65" i="2" s="1"/>
  <c r="FD60" i="2"/>
  <c r="FC60" i="2"/>
  <c r="FB60" i="2"/>
  <c r="OP43" i="2"/>
  <c r="NE12" i="1" s="1"/>
  <c r="NE51" i="1"/>
  <c r="KW48" i="1"/>
  <c r="LE45" i="1"/>
  <c r="KV45" i="1"/>
  <c r="CD68" i="2"/>
  <c r="AY14" i="1" s="1"/>
  <c r="AX14" i="1" s="1"/>
  <c r="J55" i="1"/>
  <c r="Q55" i="1"/>
  <c r="SI65" i="2"/>
  <c r="TR65" i="2" s="1"/>
  <c r="SJ64" i="2"/>
  <c r="TS64" i="2" s="1"/>
  <c r="GX60" i="2"/>
  <c r="IC53" i="1"/>
  <c r="HT53" i="1"/>
  <c r="BY50" i="1"/>
  <c r="BP50" i="1"/>
  <c r="PZ43" i="2"/>
  <c r="OM12" i="1" s="1"/>
  <c r="OL12" i="1" s="1"/>
  <c r="OM51" i="1"/>
  <c r="OL51" i="1" s="1"/>
  <c r="JV43" i="2"/>
  <c r="II12" i="1" s="1"/>
  <c r="IH12" i="1" s="1"/>
  <c r="II51" i="1"/>
  <c r="IH51" i="1" s="1"/>
  <c r="PG48" i="1"/>
  <c r="PF48" i="1" s="1"/>
  <c r="PF45" i="1"/>
  <c r="JC48" i="1"/>
  <c r="JB48" i="1" s="1"/>
  <c r="JB45" i="1"/>
  <c r="AI48" i="1"/>
  <c r="AH48" i="1" s="1"/>
  <c r="AH45" i="1"/>
  <c r="LZ68" i="2"/>
  <c r="BO69" i="2"/>
  <c r="BP69" i="2" s="1"/>
  <c r="BN69" i="2"/>
  <c r="SP64" i="2"/>
  <c r="TY64" i="2" s="1"/>
  <c r="SN57" i="2"/>
  <c r="TW57" i="2" s="1"/>
  <c r="GM53" i="2"/>
  <c r="GO53" i="2" s="1"/>
  <c r="FC53" i="1"/>
  <c r="FB53" i="1" s="1"/>
  <c r="LY52" i="1"/>
  <c r="LP52" i="1"/>
  <c r="FU70" i="2"/>
  <c r="FT70" i="2"/>
  <c r="QR65" i="2"/>
  <c r="PD65" i="2"/>
  <c r="NP65" i="2"/>
  <c r="MB65" i="2"/>
  <c r="KN65" i="2"/>
  <c r="IZ65" i="2"/>
  <c r="PX65" i="2"/>
  <c r="OJ65" i="2"/>
  <c r="MV65" i="2"/>
  <c r="LH65" i="2"/>
  <c r="JT65" i="2"/>
  <c r="IF65" i="2"/>
  <c r="BG59" i="2"/>
  <c r="DU59" i="2"/>
  <c r="GW59" i="2"/>
  <c r="AI59" i="2"/>
  <c r="I82" i="1" s="1"/>
  <c r="AP59" i="2"/>
  <c r="SU57" i="2"/>
  <c r="QL43" i="2"/>
  <c r="KH43" i="2"/>
  <c r="M51" i="1"/>
  <c r="AO41" i="2"/>
  <c r="HC41" i="2"/>
  <c r="HD41" i="2" s="1"/>
  <c r="HD37" i="2" s="1"/>
  <c r="KD45" i="1"/>
  <c r="KE48" i="1"/>
  <c r="KD48" i="1" s="1"/>
  <c r="CK48" i="1"/>
  <c r="CS45" i="1"/>
  <c r="CJ45" i="1"/>
  <c r="CM73" i="2"/>
  <c r="CJ73" i="2"/>
  <c r="OI69" i="2"/>
  <c r="SV64" i="2"/>
  <c r="UE64" i="2" s="1"/>
  <c r="PC63" i="2"/>
  <c r="FC57" i="2"/>
  <c r="FB57" i="2"/>
  <c r="FD57" i="2"/>
  <c r="SG51" i="2"/>
  <c r="RB51" i="2"/>
  <c r="RA51" i="2" s="1"/>
  <c r="JM52" i="1"/>
  <c r="JL52" i="1" s="1"/>
  <c r="AI51" i="2"/>
  <c r="AP51" i="2"/>
  <c r="SH51" i="2" s="1"/>
  <c r="TQ51" i="2" s="1"/>
  <c r="IO48" i="1"/>
  <c r="IW45" i="1"/>
  <c r="IN45" i="1"/>
  <c r="DZ68" i="2"/>
  <c r="CO14" i="1" s="1"/>
  <c r="CN14" i="1" s="1"/>
  <c r="SU64" i="2"/>
  <c r="BN63" i="2"/>
  <c r="AI13" i="1" s="1"/>
  <c r="AH13" i="1" s="1"/>
  <c r="AI54" i="1"/>
  <c r="KK53" i="1"/>
  <c r="KB53" i="1"/>
  <c r="NP69" i="2"/>
  <c r="SS65" i="2"/>
  <c r="GR57" i="2"/>
  <c r="GQ57" i="2"/>
  <c r="GP57" i="2"/>
  <c r="MV54" i="2"/>
  <c r="MU54" i="2"/>
  <c r="MT54" i="2"/>
  <c r="PD53" i="2"/>
  <c r="PC53" i="2"/>
  <c r="PB53" i="2"/>
  <c r="GF52" i="1"/>
  <c r="CL219" i="2"/>
  <c r="BR219" i="2"/>
  <c r="AS219" i="2"/>
  <c r="QN219" i="2"/>
  <c r="PT219" i="2"/>
  <c r="OZ219" i="2"/>
  <c r="OF219" i="2"/>
  <c r="NL219" i="2"/>
  <c r="MR219" i="2"/>
  <c r="LX219" i="2"/>
  <c r="LD219" i="2"/>
  <c r="KJ219" i="2"/>
  <c r="JP219" i="2"/>
  <c r="IV219" i="2"/>
  <c r="IB219" i="2"/>
  <c r="HH219" i="2"/>
  <c r="GN219" i="2"/>
  <c r="FT219" i="2"/>
  <c r="EZ219" i="2"/>
  <c r="EF219" i="2"/>
  <c r="DL219" i="2"/>
  <c r="CB219" i="2"/>
  <c r="BH219" i="2"/>
  <c r="AI219" i="2"/>
  <c r="QD219" i="2"/>
  <c r="PJ219" i="2"/>
  <c r="OP219" i="2"/>
  <c r="NV219" i="2"/>
  <c r="NB219" i="2"/>
  <c r="MH219" i="2"/>
  <c r="LN219" i="2"/>
  <c r="KT219" i="2"/>
  <c r="JZ219" i="2"/>
  <c r="JF219" i="2"/>
  <c r="IL219" i="2"/>
  <c r="HR219" i="2"/>
  <c r="GX219" i="2"/>
  <c r="GD219" i="2"/>
  <c r="FJ219" i="2"/>
  <c r="EP219" i="2"/>
  <c r="DV219" i="2"/>
  <c r="DB219" i="2"/>
  <c r="LD43" i="2"/>
  <c r="JS12" i="1" s="1"/>
  <c r="JR12" i="1" s="1"/>
  <c r="JS51" i="1"/>
  <c r="JR51" i="1" s="1"/>
  <c r="FZ43" i="2"/>
  <c r="EM12" i="1" s="1"/>
  <c r="EL12" i="1" s="1"/>
  <c r="EM51" i="1"/>
  <c r="EL51" i="1" s="1"/>
  <c r="NN45" i="1"/>
  <c r="NO48" i="1"/>
  <c r="NN48" i="1" s="1"/>
  <c r="JM48" i="1"/>
  <c r="JL48" i="1" s="1"/>
  <c r="JL45" i="1"/>
  <c r="AX45" i="1"/>
  <c r="AY48" i="1"/>
  <c r="CJ54" i="2"/>
  <c r="CM54" i="2"/>
  <c r="GR49" i="2"/>
  <c r="GQ49" i="2"/>
  <c r="GP49" i="2"/>
  <c r="EF47" i="2"/>
  <c r="KT37" i="2"/>
  <c r="JI44" i="1"/>
  <c r="EZ46" i="2"/>
  <c r="LT43" i="2"/>
  <c r="KI12" i="1" s="1"/>
  <c r="KH12" i="1" s="1"/>
  <c r="EY11" i="1"/>
  <c r="OX37" i="2"/>
  <c r="IR37" i="2"/>
  <c r="HG44" i="1"/>
  <c r="HF44" i="1" s="1"/>
  <c r="MN37" i="2"/>
  <c r="LC44" i="1"/>
  <c r="LB44" i="1" s="1"/>
  <c r="QF37" i="2"/>
  <c r="OU44" i="1"/>
  <c r="OT44" i="1" s="1"/>
  <c r="TG68" i="2"/>
  <c r="TG152" i="2"/>
  <c r="TG156" i="2"/>
  <c r="TG221" i="2"/>
  <c r="PD55" i="2"/>
  <c r="PC55" i="2"/>
  <c r="PB55" i="2"/>
  <c r="IZ55" i="2"/>
  <c r="IY55" i="2"/>
  <c r="IX55" i="2"/>
  <c r="DM52" i="2"/>
  <c r="AR52" i="2"/>
  <c r="MV47" i="2"/>
  <c r="KJ43" i="2"/>
  <c r="IY12" i="1" s="1"/>
  <c r="IX12" i="1" s="1"/>
  <c r="UW224" i="2"/>
  <c r="SR55" i="2"/>
  <c r="UA55" i="2" s="1"/>
  <c r="GX46" i="2"/>
  <c r="HE46" i="2"/>
  <c r="HF46" i="2" s="1"/>
  <c r="FW46" i="2"/>
  <c r="FV46" i="2"/>
  <c r="GT43" i="2"/>
  <c r="FG12" i="1" s="1"/>
  <c r="FF12" i="1" s="1"/>
  <c r="PC41" i="2"/>
  <c r="LR37" i="2"/>
  <c r="KG44" i="1"/>
  <c r="KF44" i="1" s="1"/>
  <c r="BJ37" i="2"/>
  <c r="BR38" i="2"/>
  <c r="AE44" i="1"/>
  <c r="HV43" i="2"/>
  <c r="GK12" i="1" s="1"/>
  <c r="GJ12" i="1" s="1"/>
  <c r="JS40" i="2"/>
  <c r="RX196" i="2"/>
  <c r="MU53" i="2"/>
  <c r="FU52" i="2"/>
  <c r="FT52" i="2"/>
  <c r="EI52" i="1" s="1"/>
  <c r="EH52" i="1" s="1"/>
  <c r="LG47" i="2"/>
  <c r="LG43" i="2" s="1"/>
  <c r="PN43" i="2"/>
  <c r="OC12" i="1" s="1"/>
  <c r="OB12" i="1" s="1"/>
  <c r="QQ41" i="2"/>
  <c r="LN37" i="2"/>
  <c r="KC44" i="1"/>
  <c r="EB37" i="2"/>
  <c r="CQ44" i="1"/>
  <c r="TE114" i="2"/>
  <c r="TE103" i="2"/>
  <c r="MB60" i="2"/>
  <c r="MA60" i="2"/>
  <c r="LZ60" i="2"/>
  <c r="IF49" i="2"/>
  <c r="SV46" i="2"/>
  <c r="UE46" i="2" s="1"/>
  <c r="QN43" i="2"/>
  <c r="PC12" i="1" s="1"/>
  <c r="PB12" i="1" s="1"/>
  <c r="ER43" i="2"/>
  <c r="DG12" i="1" s="1"/>
  <c r="DF12" i="1" s="1"/>
  <c r="SW40" i="2"/>
  <c r="UF40" i="2" s="1"/>
  <c r="HV37" i="2"/>
  <c r="GK44" i="1"/>
  <c r="GJ44" i="1" s="1"/>
  <c r="SJ50" i="2"/>
  <c r="TS50" i="2" s="1"/>
  <c r="ND43" i="2"/>
  <c r="LS12" i="1" s="1"/>
  <c r="LR12" i="1" s="1"/>
  <c r="EP43" i="2"/>
  <c r="DE12" i="1" s="1"/>
  <c r="TF196" i="2"/>
  <c r="TF224" i="2" s="1"/>
  <c r="HT37" i="2"/>
  <c r="GI44" i="1"/>
  <c r="GH44" i="1" s="1"/>
  <c r="TI173" i="2"/>
  <c r="TI181" i="2"/>
  <c r="RV169" i="2"/>
  <c r="OV37" i="2"/>
  <c r="JZ37" i="2"/>
  <c r="FY74" i="1"/>
  <c r="FT74" i="1"/>
  <c r="BI74" i="1"/>
  <c r="BH74" i="1" s="1"/>
  <c r="BD74" i="1"/>
  <c r="LF37" i="2"/>
  <c r="SJ40" i="2"/>
  <c r="TS40" i="2" s="1"/>
  <c r="LX68" i="1"/>
  <c r="MC68" i="1"/>
  <c r="MB68" i="1" s="1"/>
  <c r="EZ68" i="1"/>
  <c r="FE68" i="1"/>
  <c r="FD68" i="1" s="1"/>
  <c r="LX55" i="1"/>
  <c r="MC55" i="1"/>
  <c r="MB55" i="1" s="1"/>
  <c r="DM72" i="1"/>
  <c r="CS58" i="1"/>
  <c r="AK55" i="1"/>
  <c r="JQ49" i="1"/>
  <c r="CR49" i="1"/>
  <c r="NL16" i="1"/>
  <c r="NQ16" i="1"/>
  <c r="NP16" i="1" s="1"/>
  <c r="MR47" i="1"/>
  <c r="MW47" i="1"/>
  <c r="MV47" i="1" s="1"/>
  <c r="NM50" i="1"/>
  <c r="FA53" i="1"/>
  <c r="JP16" i="1"/>
  <c r="JU16" i="1"/>
  <c r="JT16" i="1" s="1"/>
  <c r="DL56" i="1"/>
  <c r="HH46" i="1"/>
  <c r="HM46" i="1"/>
  <c r="HL46" i="1" s="1"/>
  <c r="BD46" i="1"/>
  <c r="BI46" i="1"/>
  <c r="BH46" i="1" s="1"/>
  <c r="EF47" i="1"/>
  <c r="EK47" i="1"/>
  <c r="EJ47" i="1" s="1"/>
  <c r="AF1305" i="10"/>
  <c r="AF17" i="10" s="1"/>
  <c r="BE1311" i="10"/>
  <c r="BC1311" i="10"/>
  <c r="AF1103" i="10"/>
  <c r="AF16" i="10" s="1"/>
  <c r="BE1290" i="10"/>
  <c r="BC1290" i="10"/>
  <c r="CA1310" i="10"/>
  <c r="BY1310" i="10"/>
  <c r="BE1099" i="10"/>
  <c r="BC1099" i="10"/>
  <c r="AO789" i="10"/>
  <c r="AO15" i="10" s="1"/>
  <c r="CA651" i="10"/>
  <c r="BY651" i="10"/>
  <c r="BC356" i="10"/>
  <c r="BE356" i="10"/>
  <c r="CA1308" i="10"/>
  <c r="CA756" i="10"/>
  <c r="BY756" i="10"/>
  <c r="U789" i="10"/>
  <c r="BE416" i="10"/>
  <c r="CA422" i="10"/>
  <c r="BY422" i="10"/>
  <c r="CA384" i="10"/>
  <c r="BY384" i="10"/>
  <c r="CA306" i="10"/>
  <c r="CA293" i="10"/>
  <c r="BY293" i="10"/>
  <c r="CA296" i="10"/>
  <c r="BY296" i="10"/>
  <c r="BC266" i="10"/>
  <c r="BE266" i="10"/>
  <c r="BM11" i="10"/>
  <c r="BM19" i="10" s="1"/>
  <c r="BC211" i="10"/>
  <c r="BE211" i="10"/>
  <c r="BE222" i="10"/>
  <c r="BC222" i="10"/>
  <c r="O1337" i="10"/>
  <c r="O12" i="10"/>
  <c r="O11" i="10" s="1"/>
  <c r="O19" i="10" s="1"/>
  <c r="N1337" i="10"/>
  <c r="N12" i="10"/>
  <c r="N11" i="10" s="1"/>
  <c r="N19" i="10" s="1"/>
  <c r="AC145" i="9"/>
  <c r="AC154" i="9" s="1"/>
  <c r="X11" i="10"/>
  <c r="X19" i="10" s="1"/>
  <c r="AE52" i="9"/>
  <c r="AO75" i="10"/>
  <c r="BY198" i="10"/>
  <c r="FX221" i="2"/>
  <c r="FW221" i="2"/>
  <c r="FV221" i="2"/>
  <c r="FV222" i="2" s="1"/>
  <c r="AI191" i="2"/>
  <c r="AP191" i="2"/>
  <c r="GW191" i="2"/>
  <c r="BG191" i="2"/>
  <c r="GX190" i="2"/>
  <c r="HE190" i="2"/>
  <c r="HF190" i="2" s="1"/>
  <c r="HH190" i="2" s="1"/>
  <c r="HG190" i="2" s="1"/>
  <c r="HI190" i="2" s="1"/>
  <c r="PB222" i="2"/>
  <c r="PB216" i="2"/>
  <c r="KP184" i="2"/>
  <c r="OF184" i="2"/>
  <c r="IB184" i="2"/>
  <c r="FS187" i="2"/>
  <c r="FR187" i="2"/>
  <c r="NO184" i="2"/>
  <c r="QP184" i="2"/>
  <c r="KL184" i="2"/>
  <c r="LJ184" i="2"/>
  <c r="EV184" i="2"/>
  <c r="DK23" i="1" s="1"/>
  <c r="DJ23" i="1" s="1"/>
  <c r="AI188" i="2"/>
  <c r="GW188" i="2"/>
  <c r="AP188" i="2"/>
  <c r="BG188" i="2"/>
  <c r="LX184" i="2"/>
  <c r="AM182" i="2"/>
  <c r="HA182" i="2"/>
  <c r="HB182" i="2" s="1"/>
  <c r="BK182" i="2"/>
  <c r="BL182" i="2" s="1"/>
  <c r="FX190" i="2"/>
  <c r="FW190" i="2"/>
  <c r="FV190" i="2"/>
  <c r="MU184" i="2"/>
  <c r="IT184" i="2"/>
  <c r="BK186" i="2"/>
  <c r="BL186" i="2" s="1"/>
  <c r="BL184" i="2" s="1"/>
  <c r="AG23" i="1" s="1"/>
  <c r="AF23" i="1" s="1"/>
  <c r="AM186" i="2"/>
  <c r="AM184" i="2" s="1"/>
  <c r="M23" i="1" s="1"/>
  <c r="L23" i="1" s="1"/>
  <c r="HA186" i="2"/>
  <c r="HB186" i="2" s="1"/>
  <c r="HB184" i="2" s="1"/>
  <c r="FQ23" i="1" s="1"/>
  <c r="FP23" i="1" s="1"/>
  <c r="KT184" i="2"/>
  <c r="PX182" i="2"/>
  <c r="PW182" i="2"/>
  <c r="PV182" i="2"/>
  <c r="JT182" i="2"/>
  <c r="JS182" i="2"/>
  <c r="JR182" i="2"/>
  <c r="MD174" i="2"/>
  <c r="KQ22" i="1" s="1"/>
  <c r="KQ85" i="1"/>
  <c r="KQ23" i="1"/>
  <c r="KP23" i="1" s="1"/>
  <c r="DN187" i="2"/>
  <c r="DP187" i="2"/>
  <c r="DO187" i="2"/>
  <c r="SH185" i="2"/>
  <c r="TQ185" i="2" s="1"/>
  <c r="EX177" i="2"/>
  <c r="DI85" i="1" s="1"/>
  <c r="DH85" i="1" s="1"/>
  <c r="KG85" i="1"/>
  <c r="KG23" i="1"/>
  <c r="KF23" i="1" s="1"/>
  <c r="EF185" i="2"/>
  <c r="EJ182" i="2"/>
  <c r="EI182" i="2"/>
  <c r="EH182" i="2"/>
  <c r="N176" i="2"/>
  <c r="RF176" i="2"/>
  <c r="LP174" i="2"/>
  <c r="KE22" i="1" s="1"/>
  <c r="KE23" i="1"/>
  <c r="KD23" i="1" s="1"/>
  <c r="AM175" i="2"/>
  <c r="HA175" i="2"/>
  <c r="HB175" i="2" s="1"/>
  <c r="BK175" i="2"/>
  <c r="BL175" i="2" s="1"/>
  <c r="SG187" i="2"/>
  <c r="AI180" i="2"/>
  <c r="AP180" i="2"/>
  <c r="GW180" i="2"/>
  <c r="BG180" i="2"/>
  <c r="BH176" i="2"/>
  <c r="HE181" i="2"/>
  <c r="HF181" i="2" s="1"/>
  <c r="KL178" i="2"/>
  <c r="JO23" i="1"/>
  <c r="JN23" i="1" s="1"/>
  <c r="CH174" i="2"/>
  <c r="BC22" i="1" s="1"/>
  <c r="BB22" i="1" s="1"/>
  <c r="BC85" i="1"/>
  <c r="FS176" i="2"/>
  <c r="FR176" i="2"/>
  <c r="FR174" i="2" s="1"/>
  <c r="JM85" i="1"/>
  <c r="JM23" i="1"/>
  <c r="JL23" i="1" s="1"/>
  <c r="SL187" i="2"/>
  <c r="TU187" i="2" s="1"/>
  <c r="NP180" i="2"/>
  <c r="GX177" i="2"/>
  <c r="OX174" i="2"/>
  <c r="KV174" i="2"/>
  <c r="JK22" i="1" s="1"/>
  <c r="JK23" i="1"/>
  <c r="JJ23" i="1" s="1"/>
  <c r="DH174" i="2"/>
  <c r="BW22" i="1" s="1"/>
  <c r="BV22" i="1" s="1"/>
  <c r="BW85" i="1"/>
  <c r="SS187" i="2"/>
  <c r="BJ181" i="2"/>
  <c r="BR181" i="2" s="1"/>
  <c r="BQ181" i="2" s="1"/>
  <c r="BS181" i="2" s="1"/>
  <c r="BO181" i="2"/>
  <c r="BP181" i="2" s="1"/>
  <c r="QN176" i="2"/>
  <c r="PN176" i="2"/>
  <c r="OZ176" i="2"/>
  <c r="NZ176" i="2"/>
  <c r="NL176" i="2"/>
  <c r="NL174" i="2" s="1"/>
  <c r="MA22" i="1" s="1"/>
  <c r="LZ22" i="1" s="1"/>
  <c r="ML176" i="2"/>
  <c r="ML174" i="2" s="1"/>
  <c r="LA22" i="1" s="1"/>
  <c r="KZ22" i="1" s="1"/>
  <c r="LX176" i="2"/>
  <c r="LX174" i="2" s="1"/>
  <c r="KM22" i="1" s="1"/>
  <c r="KL22" i="1" s="1"/>
  <c r="KX176" i="2"/>
  <c r="KX174" i="2" s="1"/>
  <c r="JM22" i="1" s="1"/>
  <c r="JL22" i="1" s="1"/>
  <c r="KJ176" i="2"/>
  <c r="JJ176" i="2"/>
  <c r="IV176" i="2"/>
  <c r="HV176" i="2"/>
  <c r="DR176" i="2"/>
  <c r="DR174" i="2" s="1"/>
  <c r="CE22" i="1" s="1"/>
  <c r="CD22" i="1" s="1"/>
  <c r="CF176" i="2"/>
  <c r="AZ176" i="2"/>
  <c r="AZ174" i="2" s="1"/>
  <c r="QL176" i="2"/>
  <c r="QL174" i="2" s="1"/>
  <c r="PL176" i="2"/>
  <c r="OA85" i="1" s="1"/>
  <c r="NZ85" i="1" s="1"/>
  <c r="OX176" i="2"/>
  <c r="NX176" i="2"/>
  <c r="NJ176" i="2"/>
  <c r="MJ176" i="2"/>
  <c r="MJ174" i="2" s="1"/>
  <c r="KY22" i="1" s="1"/>
  <c r="KX22" i="1" s="1"/>
  <c r="LV176" i="2"/>
  <c r="LV174" i="2" s="1"/>
  <c r="KV176" i="2"/>
  <c r="JK85" i="1" s="1"/>
  <c r="JJ85" i="1" s="1"/>
  <c r="KH176" i="2"/>
  <c r="JH176" i="2"/>
  <c r="IT176" i="2"/>
  <c r="HT176" i="2"/>
  <c r="GI85" i="1" s="1"/>
  <c r="GH85" i="1" s="1"/>
  <c r="CX176" i="2"/>
  <c r="CD176" i="2"/>
  <c r="AY176" i="2"/>
  <c r="PV176" i="2"/>
  <c r="PJ176" i="2"/>
  <c r="OH176" i="2"/>
  <c r="NV176" i="2"/>
  <c r="MT176" i="2"/>
  <c r="MT174" i="2" s="1"/>
  <c r="MH176" i="2"/>
  <c r="MH174" i="2" s="1"/>
  <c r="KW22" i="1" s="1"/>
  <c r="LF176" i="2"/>
  <c r="LF174" i="2" s="1"/>
  <c r="KT176" i="2"/>
  <c r="KT174" i="2" s="1"/>
  <c r="JI22" i="1" s="1"/>
  <c r="JF176" i="2"/>
  <c r="HR176" i="2"/>
  <c r="FL176" i="2"/>
  <c r="FL174" i="2" s="1"/>
  <c r="EA22" i="1" s="1"/>
  <c r="DZ22" i="1" s="1"/>
  <c r="DZ176" i="2"/>
  <c r="CB176" i="2"/>
  <c r="QT176" i="2"/>
  <c r="QJ176" i="2"/>
  <c r="PF176" i="2"/>
  <c r="OV176" i="2"/>
  <c r="OV174" i="2" s="1"/>
  <c r="NK22" i="1" s="1"/>
  <c r="NJ22" i="1" s="1"/>
  <c r="NR176" i="2"/>
  <c r="NR174" i="2" s="1"/>
  <c r="ME22" i="1" s="1"/>
  <c r="MD22" i="1" s="1"/>
  <c r="NH176" i="2"/>
  <c r="LW85" i="1" s="1"/>
  <c r="LV85" i="1" s="1"/>
  <c r="MD176" i="2"/>
  <c r="LT176" i="2"/>
  <c r="KP176" i="2"/>
  <c r="KF176" i="2"/>
  <c r="JB176" i="2"/>
  <c r="IR176" i="2"/>
  <c r="IR174" i="2" s="1"/>
  <c r="HG22" i="1" s="1"/>
  <c r="HF22" i="1" s="1"/>
  <c r="HN176" i="2"/>
  <c r="HN174" i="2" s="1"/>
  <c r="GA22" i="1" s="1"/>
  <c r="FZ22" i="1" s="1"/>
  <c r="BX176" i="2"/>
  <c r="QH176" i="2"/>
  <c r="PT176" i="2"/>
  <c r="OT176" i="2"/>
  <c r="OF176" i="2"/>
  <c r="OF174" i="2" s="1"/>
  <c r="MU22" i="1" s="1"/>
  <c r="MT22" i="1" s="1"/>
  <c r="NF176" i="2"/>
  <c r="NF174" i="2" s="1"/>
  <c r="LU22" i="1" s="1"/>
  <c r="LT22" i="1" s="1"/>
  <c r="MR176" i="2"/>
  <c r="MR174" i="2" s="1"/>
  <c r="LG22" i="1" s="1"/>
  <c r="LF22" i="1" s="1"/>
  <c r="LR176" i="2"/>
  <c r="LR174" i="2" s="1"/>
  <c r="KG22" i="1" s="1"/>
  <c r="KF22" i="1" s="1"/>
  <c r="LD176" i="2"/>
  <c r="KD176" i="2"/>
  <c r="JP176" i="2"/>
  <c r="IP176" i="2"/>
  <c r="IB176" i="2"/>
  <c r="IB174" i="2" s="1"/>
  <c r="GQ22" i="1" s="1"/>
  <c r="GP22" i="1" s="1"/>
  <c r="GT176" i="2"/>
  <c r="FG85" i="1" s="1"/>
  <c r="FF85" i="1" s="1"/>
  <c r="CL176" i="2"/>
  <c r="QF176" i="2"/>
  <c r="PR176" i="2"/>
  <c r="OR176" i="2"/>
  <c r="OD176" i="2"/>
  <c r="OD174" i="2" s="1"/>
  <c r="ND176" i="2"/>
  <c r="ND174" i="2" s="1"/>
  <c r="LS22" i="1" s="1"/>
  <c r="LR22" i="1" s="1"/>
  <c r="MP176" i="2"/>
  <c r="MP174" i="2" s="1"/>
  <c r="LP176" i="2"/>
  <c r="KE85" i="1" s="1"/>
  <c r="KD85" i="1" s="1"/>
  <c r="LB176" i="2"/>
  <c r="KB176" i="2"/>
  <c r="JN176" i="2"/>
  <c r="IN176" i="2"/>
  <c r="HZ176" i="2"/>
  <c r="HZ174" i="2" s="1"/>
  <c r="GJ176" i="2"/>
  <c r="GJ174" i="2" s="1"/>
  <c r="EY22" i="1" s="1"/>
  <c r="EX22" i="1" s="1"/>
  <c r="FZ176" i="2"/>
  <c r="EM85" i="1" s="1"/>
  <c r="EL85" i="1" s="1"/>
  <c r="EP176" i="2"/>
  <c r="DD176" i="2"/>
  <c r="CJ176" i="2"/>
  <c r="QD176" i="2"/>
  <c r="OP176" i="2"/>
  <c r="NB176" i="2"/>
  <c r="LN176" i="2"/>
  <c r="LN174" i="2" s="1"/>
  <c r="KC22" i="1" s="1"/>
  <c r="JZ176" i="2"/>
  <c r="JZ174" i="2" s="1"/>
  <c r="IO22" i="1" s="1"/>
  <c r="IL176" i="2"/>
  <c r="HA85" i="1" s="1"/>
  <c r="FF176" i="2"/>
  <c r="FF174" i="2" s="1"/>
  <c r="DS22" i="1" s="1"/>
  <c r="DR22" i="1" s="1"/>
  <c r="PZ176" i="2"/>
  <c r="PP176" i="2"/>
  <c r="OL176" i="2"/>
  <c r="OB176" i="2"/>
  <c r="MX176" i="2"/>
  <c r="MX174" i="2" s="1"/>
  <c r="LK22" i="1" s="1"/>
  <c r="LJ22" i="1" s="1"/>
  <c r="MN176" i="2"/>
  <c r="MN174" i="2" s="1"/>
  <c r="LC22" i="1" s="1"/>
  <c r="LB22" i="1" s="1"/>
  <c r="LJ176" i="2"/>
  <c r="LJ174" i="2" s="1"/>
  <c r="JW22" i="1" s="1"/>
  <c r="JV22" i="1" s="1"/>
  <c r="KZ176" i="2"/>
  <c r="KZ174" i="2" s="1"/>
  <c r="JO22" i="1" s="1"/>
  <c r="JN22" i="1" s="1"/>
  <c r="JV176" i="2"/>
  <c r="JL176" i="2"/>
  <c r="IH176" i="2"/>
  <c r="HX176" i="2"/>
  <c r="GH176" i="2"/>
  <c r="EV176" i="2"/>
  <c r="EL176" i="2"/>
  <c r="EL174" i="2" s="1"/>
  <c r="CY22" i="1" s="1"/>
  <c r="CX22" i="1" s="1"/>
  <c r="DB176" i="2"/>
  <c r="CH176" i="2"/>
  <c r="G85" i="1"/>
  <c r="G22" i="1" s="1"/>
  <c r="JI23" i="1"/>
  <c r="IT178" i="2"/>
  <c r="FU177" i="2"/>
  <c r="FT177" i="2"/>
  <c r="BJ176" i="2"/>
  <c r="FN178" i="2"/>
  <c r="LV177" i="2"/>
  <c r="AU173" i="2"/>
  <c r="BB173" i="2"/>
  <c r="AT173" i="2"/>
  <c r="AW173" i="2" s="1"/>
  <c r="BA173" i="2"/>
  <c r="AZ173" i="2"/>
  <c r="LB178" i="2"/>
  <c r="DF177" i="2"/>
  <c r="FJ176" i="2"/>
  <c r="KL173" i="2"/>
  <c r="KN173" i="2"/>
  <c r="KM173" i="2"/>
  <c r="QQ178" i="2"/>
  <c r="SO176" i="2"/>
  <c r="TX176" i="2" s="1"/>
  <c r="DH178" i="2"/>
  <c r="EP177" i="2"/>
  <c r="ET176" i="2"/>
  <c r="SG171" i="2"/>
  <c r="RB171" i="2"/>
  <c r="RA171" i="2" s="1"/>
  <c r="SH167" i="2"/>
  <c r="TQ167" i="2" s="1"/>
  <c r="SU176" i="2"/>
  <c r="MB173" i="2"/>
  <c r="BH172" i="2"/>
  <c r="BO172" i="2"/>
  <c r="BP172" i="2" s="1"/>
  <c r="GR180" i="2"/>
  <c r="OJ179" i="2"/>
  <c r="IF179" i="2"/>
  <c r="JN178" i="2"/>
  <c r="FN177" i="2"/>
  <c r="EC85" i="1" s="1"/>
  <c r="EB85" i="1" s="1"/>
  <c r="DJ176" i="2"/>
  <c r="DJ174" i="2" s="1"/>
  <c r="SJ179" i="2"/>
  <c r="TS179" i="2" s="1"/>
  <c r="DJ178" i="2"/>
  <c r="CR176" i="2"/>
  <c r="AI176" i="2"/>
  <c r="LH173" i="2"/>
  <c r="IF171" i="2"/>
  <c r="IE171" i="2"/>
  <c r="ID171" i="2"/>
  <c r="BG170" i="2"/>
  <c r="GW170" i="2"/>
  <c r="AI170" i="2"/>
  <c r="AP170" i="2"/>
  <c r="FD173" i="2"/>
  <c r="SP171" i="2"/>
  <c r="TY171" i="2" s="1"/>
  <c r="MA170" i="2"/>
  <c r="SK168" i="2"/>
  <c r="TT168" i="2" s="1"/>
  <c r="AR166" i="2"/>
  <c r="DM166" i="2"/>
  <c r="BR164" i="2"/>
  <c r="BQ164" i="2" s="1"/>
  <c r="BS164" i="2" s="1"/>
  <c r="FZ153" i="2"/>
  <c r="EM21" i="1" s="1"/>
  <c r="EL21" i="1" s="1"/>
  <c r="EM81" i="1"/>
  <c r="EL81" i="1" s="1"/>
  <c r="GX168" i="2"/>
  <c r="HE168" i="2"/>
  <c r="HF168" i="2" s="1"/>
  <c r="BR157" i="2"/>
  <c r="BQ157" i="2" s="1"/>
  <c r="BS157" i="2" s="1"/>
  <c r="AE81" i="1"/>
  <c r="AD81" i="1" s="1"/>
  <c r="NB153" i="2"/>
  <c r="LQ21" i="1" s="1"/>
  <c r="LQ81" i="1"/>
  <c r="BX153" i="2"/>
  <c r="AQ21" i="1" s="1"/>
  <c r="AP21" i="1" s="1"/>
  <c r="AQ81" i="1"/>
  <c r="AP81" i="1" s="1"/>
  <c r="SM171" i="2"/>
  <c r="TV171" i="2" s="1"/>
  <c r="OI170" i="2"/>
  <c r="LJ153" i="2"/>
  <c r="JW21" i="1" s="1"/>
  <c r="JV21" i="1" s="1"/>
  <c r="JW81" i="1"/>
  <c r="JV81" i="1" s="1"/>
  <c r="EL153" i="2"/>
  <c r="CY21" i="1" s="1"/>
  <c r="CX21" i="1" s="1"/>
  <c r="CY81" i="1"/>
  <c r="CX81" i="1" s="1"/>
  <c r="FU169" i="2"/>
  <c r="FT169" i="2"/>
  <c r="SL167" i="2"/>
  <c r="TU167" i="2" s="1"/>
  <c r="AO157" i="2"/>
  <c r="HC157" i="2"/>
  <c r="HD157" i="2" s="1"/>
  <c r="QN153" i="2"/>
  <c r="PC21" i="1" s="1"/>
  <c r="PB21" i="1" s="1"/>
  <c r="PC81" i="1"/>
  <c r="PB81" i="1" s="1"/>
  <c r="KJ153" i="2"/>
  <c r="IY21" i="1" s="1"/>
  <c r="IX21" i="1" s="1"/>
  <c r="IY81" i="1"/>
  <c r="IX81" i="1" s="1"/>
  <c r="NP168" i="2"/>
  <c r="IY168" i="2"/>
  <c r="BT173" i="2"/>
  <c r="BV173" i="2"/>
  <c r="BU173" i="2"/>
  <c r="EJ170" i="2"/>
  <c r="EI170" i="2"/>
  <c r="EH170" i="2"/>
  <c r="SL168" i="2"/>
  <c r="TU168" i="2" s="1"/>
  <c r="NV153" i="2"/>
  <c r="MK21" i="1" s="1"/>
  <c r="MK81" i="1"/>
  <c r="HR153" i="2"/>
  <c r="GG21" i="1" s="1"/>
  <c r="GG81" i="1"/>
  <c r="HZ153" i="2"/>
  <c r="HL173" i="2"/>
  <c r="IE170" i="2"/>
  <c r="PF153" i="2"/>
  <c r="NS21" i="1" s="1"/>
  <c r="NR21" i="1" s="1"/>
  <c r="NS81" i="1"/>
  <c r="NR81" i="1" s="1"/>
  <c r="JB153" i="2"/>
  <c r="HO21" i="1" s="1"/>
  <c r="HN21" i="1" s="1"/>
  <c r="HO81" i="1"/>
  <c r="HN81" i="1" s="1"/>
  <c r="BR172" i="2"/>
  <c r="BQ172" i="2" s="1"/>
  <c r="BS172" i="2" s="1"/>
  <c r="MU170" i="2"/>
  <c r="QR157" i="2"/>
  <c r="QQ157" i="2"/>
  <c r="QP157" i="2"/>
  <c r="QH153" i="2"/>
  <c r="OW21" i="1" s="1"/>
  <c r="OV21" i="1" s="1"/>
  <c r="OW81" i="1"/>
  <c r="OV81" i="1" s="1"/>
  <c r="IB153" i="2"/>
  <c r="GQ21" i="1" s="1"/>
  <c r="GP21" i="1" s="1"/>
  <c r="GQ81" i="1"/>
  <c r="GP81" i="1" s="1"/>
  <c r="NP154" i="2"/>
  <c r="NO154" i="2"/>
  <c r="NO153" i="2" s="1"/>
  <c r="NN154" i="2"/>
  <c r="NN153" i="2" s="1"/>
  <c r="BJ153" i="2"/>
  <c r="AE21" i="1" s="1"/>
  <c r="AD21" i="1" s="1"/>
  <c r="EJ152" i="2"/>
  <c r="EI152" i="2"/>
  <c r="EH152" i="2"/>
  <c r="IE149" i="2"/>
  <c r="ID149" i="2"/>
  <c r="CO147" i="2"/>
  <c r="CU147" i="2"/>
  <c r="CS147" i="2"/>
  <c r="CQ147" i="2"/>
  <c r="CV147" i="2"/>
  <c r="CT147" i="2"/>
  <c r="CR147" i="2"/>
  <c r="CP147" i="2"/>
  <c r="CN147" i="2"/>
  <c r="QQ145" i="2"/>
  <c r="QR145" i="2"/>
  <c r="QP145" i="2"/>
  <c r="IW77" i="1"/>
  <c r="IN77" i="1"/>
  <c r="IO80" i="1"/>
  <c r="IN80" i="1" s="1"/>
  <c r="EF137" i="2"/>
  <c r="CU20" i="1" s="1"/>
  <c r="CT20" i="1" s="1"/>
  <c r="MO80" i="1"/>
  <c r="MN80" i="1" s="1"/>
  <c r="MN77" i="1"/>
  <c r="KL151" i="2"/>
  <c r="KM151" i="2"/>
  <c r="PW146" i="2"/>
  <c r="PV146" i="2"/>
  <c r="PX146" i="2"/>
  <c r="GQ146" i="2"/>
  <c r="GP146" i="2"/>
  <c r="GR146" i="2"/>
  <c r="MH137" i="2"/>
  <c r="KW20" i="1" s="1"/>
  <c r="BN137" i="2"/>
  <c r="AI20" i="1" s="1"/>
  <c r="AH20" i="1" s="1"/>
  <c r="IT137" i="2"/>
  <c r="PB77" i="1"/>
  <c r="PC80" i="1"/>
  <c r="PB80" i="1" s="1"/>
  <c r="ER77" i="1"/>
  <c r="ES80" i="1"/>
  <c r="ER80" i="1" s="1"/>
  <c r="BK80" i="1"/>
  <c r="BJ80" i="1" s="1"/>
  <c r="BJ77" i="1"/>
  <c r="GM80" i="1"/>
  <c r="GL80" i="1" s="1"/>
  <c r="GL77" i="1"/>
  <c r="MQ80" i="1"/>
  <c r="MP80" i="1" s="1"/>
  <c r="MP77" i="1"/>
  <c r="PF137" i="2"/>
  <c r="NS20" i="1" s="1"/>
  <c r="NR20" i="1" s="1"/>
  <c r="JB137" i="2"/>
  <c r="HO20" i="1" s="1"/>
  <c r="HN20" i="1" s="1"/>
  <c r="AM137" i="2"/>
  <c r="M20" i="1" s="1"/>
  <c r="L20" i="1" s="1"/>
  <c r="SK154" i="2"/>
  <c r="TT154" i="2" s="1"/>
  <c r="PW149" i="2"/>
  <c r="PV149" i="2"/>
  <c r="HK145" i="2"/>
  <c r="HL145" i="2"/>
  <c r="HJ145" i="2"/>
  <c r="QR143" i="2"/>
  <c r="QQ143" i="2"/>
  <c r="QP143" i="2"/>
  <c r="BW80" i="1"/>
  <c r="BV80" i="1" s="1"/>
  <c r="BV77" i="1"/>
  <c r="EZ137" i="2"/>
  <c r="DO20" i="1" s="1"/>
  <c r="DN20" i="1" s="1"/>
  <c r="BR139" i="2"/>
  <c r="BQ139" i="2" s="1"/>
  <c r="BS139" i="2" s="1"/>
  <c r="GX161" i="2"/>
  <c r="HE161" i="2"/>
  <c r="HF161" i="2" s="1"/>
  <c r="MU145" i="2"/>
  <c r="MU137" i="2" s="1"/>
  <c r="MV145" i="2"/>
  <c r="MT145" i="2"/>
  <c r="MT137" i="2" s="1"/>
  <c r="IZ144" i="2"/>
  <c r="KD77" i="1"/>
  <c r="KE80" i="1"/>
  <c r="KD80" i="1" s="1"/>
  <c r="BA150" i="2"/>
  <c r="AZ150" i="2"/>
  <c r="BB150" i="2"/>
  <c r="AT150" i="2"/>
  <c r="AW150" i="2" s="1"/>
  <c r="AU150" i="2"/>
  <c r="OT77" i="1"/>
  <c r="OU80" i="1"/>
  <c r="OT80" i="1" s="1"/>
  <c r="HY80" i="1"/>
  <c r="HX80" i="1" s="1"/>
  <c r="HX77" i="1"/>
  <c r="HL141" i="2"/>
  <c r="HJ141" i="2"/>
  <c r="HK141" i="2"/>
  <c r="MV138" i="2"/>
  <c r="AR135" i="2"/>
  <c r="DM135" i="2"/>
  <c r="AI80" i="1"/>
  <c r="AH80" i="1" s="1"/>
  <c r="AH77" i="1"/>
  <c r="FS130" i="2"/>
  <c r="FR130" i="2"/>
  <c r="DJ153" i="2"/>
  <c r="M80" i="1"/>
  <c r="L80" i="1" s="1"/>
  <c r="L77" i="1"/>
  <c r="HX137" i="2"/>
  <c r="GM20" i="1" s="1"/>
  <c r="GL20" i="1" s="1"/>
  <c r="EI141" i="2"/>
  <c r="EH141" i="2"/>
  <c r="EJ141" i="2"/>
  <c r="KC73" i="1"/>
  <c r="PD138" i="2"/>
  <c r="FR134" i="2"/>
  <c r="FS134" i="2"/>
  <c r="OI133" i="2"/>
  <c r="IZ132" i="2"/>
  <c r="IY132" i="2"/>
  <c r="IX132" i="2"/>
  <c r="GU75" i="1"/>
  <c r="GT75" i="1" s="1"/>
  <c r="MY75" i="1"/>
  <c r="MX75" i="1" s="1"/>
  <c r="LP75" i="1"/>
  <c r="AB75" i="1"/>
  <c r="JC75" i="1"/>
  <c r="JB75" i="1" s="1"/>
  <c r="PG75" i="1"/>
  <c r="PF75" i="1" s="1"/>
  <c r="KY75" i="1"/>
  <c r="KX75" i="1" s="1"/>
  <c r="JT129" i="2"/>
  <c r="KE76" i="1"/>
  <c r="JS72" i="1"/>
  <c r="JR72" i="1" s="1"/>
  <c r="OE73" i="1"/>
  <c r="OD73" i="1" s="1"/>
  <c r="IA73" i="1"/>
  <c r="HZ73" i="1" s="1"/>
  <c r="BV134" i="2"/>
  <c r="LG133" i="2"/>
  <c r="SO132" i="2"/>
  <c r="TX132" i="2" s="1"/>
  <c r="KV72" i="1"/>
  <c r="NE72" i="1"/>
  <c r="JK73" i="1"/>
  <c r="JJ73" i="1" s="1"/>
  <c r="GX117" i="2"/>
  <c r="BY69" i="1"/>
  <c r="BP69" i="1"/>
  <c r="MV132" i="2"/>
  <c r="IE131" i="2"/>
  <c r="BE72" i="1"/>
  <c r="AV72" i="1"/>
  <c r="JO72" i="1"/>
  <c r="JN72" i="1" s="1"/>
  <c r="JH73" i="1"/>
  <c r="KM133" i="2"/>
  <c r="SL132" i="2"/>
  <c r="TU132" i="2" s="1"/>
  <c r="PW131" i="2"/>
  <c r="MA72" i="1"/>
  <c r="LZ72" i="1" s="1"/>
  <c r="AI124" i="2"/>
  <c r="I72" i="1" s="1"/>
  <c r="AP124" i="2"/>
  <c r="SI124" i="2" s="1"/>
  <c r="TR124" i="2" s="1"/>
  <c r="PG73" i="1"/>
  <c r="PF73" i="1" s="1"/>
  <c r="JC73" i="1"/>
  <c r="JB73" i="1" s="1"/>
  <c r="HL138" i="2"/>
  <c r="RB123" i="2"/>
  <c r="RA123" i="2" s="1"/>
  <c r="SG123" i="2"/>
  <c r="AW73" i="1"/>
  <c r="DH121" i="2"/>
  <c r="AN121" i="2"/>
  <c r="EM69" i="1"/>
  <c r="EL69" i="1" s="1"/>
  <c r="LN104" i="2"/>
  <c r="KC18" i="1" s="1"/>
  <c r="KC64" i="1"/>
  <c r="NP129" i="2"/>
  <c r="JS122" i="2"/>
  <c r="GW121" i="2"/>
  <c r="AI121" i="2"/>
  <c r="AP121" i="2"/>
  <c r="GM120" i="2"/>
  <c r="GO120" i="2" s="1"/>
  <c r="JS115" i="2"/>
  <c r="GZ70" i="1"/>
  <c r="PP104" i="2"/>
  <c r="OE18" i="1" s="1"/>
  <c r="OD18" i="1" s="1"/>
  <c r="OE64" i="1"/>
  <c r="JL104" i="2"/>
  <c r="IA18" i="1" s="1"/>
  <c r="HZ18" i="1" s="1"/>
  <c r="IA64" i="1"/>
  <c r="FD129" i="2"/>
  <c r="IY124" i="2"/>
  <c r="NO122" i="2"/>
  <c r="OI115" i="2"/>
  <c r="LK70" i="1"/>
  <c r="LJ70" i="1" s="1"/>
  <c r="LX104" i="2"/>
  <c r="KM18" i="1" s="1"/>
  <c r="KL18" i="1" s="1"/>
  <c r="KM64" i="1"/>
  <c r="EF133" i="2"/>
  <c r="EE133" i="2" s="1"/>
  <c r="EG133" i="2" s="1"/>
  <c r="MU125" i="2"/>
  <c r="FU118" i="2"/>
  <c r="FT118" i="2"/>
  <c r="EA71" i="1"/>
  <c r="DZ71" i="1" s="1"/>
  <c r="DZ64" i="1"/>
  <c r="IT104" i="2"/>
  <c r="NP115" i="2"/>
  <c r="NO115" i="2"/>
  <c r="NN115" i="2"/>
  <c r="NN104" i="2" s="1"/>
  <c r="CO69" i="1"/>
  <c r="IN69" i="1"/>
  <c r="IE69" i="1"/>
  <c r="ID69" i="1" s="1"/>
  <c r="OI69" i="1"/>
  <c r="OH69" i="1" s="1"/>
  <c r="BA69" i="1"/>
  <c r="AZ69" i="1" s="1"/>
  <c r="MM70" i="1"/>
  <c r="ML70" i="1" s="1"/>
  <c r="GI70" i="1"/>
  <c r="GH70" i="1" s="1"/>
  <c r="NV104" i="2"/>
  <c r="MK18" i="1" s="1"/>
  <c r="MK64" i="1"/>
  <c r="HR104" i="2"/>
  <c r="GG18" i="1" s="1"/>
  <c r="GG64" i="1"/>
  <c r="KM140" i="2"/>
  <c r="KM137" i="2" s="1"/>
  <c r="KL140" i="2"/>
  <c r="QR129" i="2"/>
  <c r="FU120" i="2"/>
  <c r="FT120" i="2"/>
  <c r="CQ117" i="2"/>
  <c r="CP117" i="2"/>
  <c r="CO117" i="2"/>
  <c r="CV117" i="2"/>
  <c r="CN117" i="2"/>
  <c r="CU117" i="2"/>
  <c r="CT117" i="2"/>
  <c r="CS117" i="2"/>
  <c r="CR117" i="2"/>
  <c r="SW115" i="2"/>
  <c r="UF115" i="2" s="1"/>
  <c r="NH104" i="2"/>
  <c r="LW18" i="1" s="1"/>
  <c r="LV18" i="1" s="1"/>
  <c r="LW64" i="1"/>
  <c r="GD104" i="2"/>
  <c r="ES18" i="1" s="1"/>
  <c r="ES64" i="1"/>
  <c r="ES69" i="1"/>
  <c r="OJ112" i="2"/>
  <c r="OI112" i="2"/>
  <c r="OH112" i="2"/>
  <c r="OH104" i="2" s="1"/>
  <c r="PG70" i="1"/>
  <c r="PF70" i="1" s="1"/>
  <c r="MV111" i="2"/>
  <c r="MU111" i="2"/>
  <c r="MT111" i="2"/>
  <c r="HG70" i="1"/>
  <c r="HF70" i="1" s="1"/>
  <c r="GW106" i="2"/>
  <c r="AI106" i="2"/>
  <c r="AP106" i="2"/>
  <c r="BG106" i="2"/>
  <c r="NF104" i="2"/>
  <c r="LU18" i="1" s="1"/>
  <c r="LT18" i="1" s="1"/>
  <c r="LU64" i="1"/>
  <c r="IZ105" i="2"/>
  <c r="BS75" i="1"/>
  <c r="BR75" i="1" s="1"/>
  <c r="MA69" i="1"/>
  <c r="LZ69" i="1" s="1"/>
  <c r="OG70" i="1"/>
  <c r="NX70" i="1"/>
  <c r="BG112" i="2"/>
  <c r="AI112" i="2"/>
  <c r="GW112" i="2"/>
  <c r="AP112" i="2"/>
  <c r="JS70" i="1"/>
  <c r="JR70" i="1" s="1"/>
  <c r="GX109" i="2"/>
  <c r="FM68" i="1" s="1"/>
  <c r="HE109" i="2"/>
  <c r="HF109" i="2" s="1"/>
  <c r="OR104" i="2"/>
  <c r="NG18" i="1" s="1"/>
  <c r="NF18" i="1" s="1"/>
  <c r="NG64" i="1"/>
  <c r="IN104" i="2"/>
  <c r="HC18" i="1" s="1"/>
  <c r="HB18" i="1" s="1"/>
  <c r="HC64" i="1"/>
  <c r="BG105" i="2"/>
  <c r="GW105" i="2"/>
  <c r="AI105" i="2"/>
  <c r="AP105" i="2"/>
  <c r="CK63" i="1"/>
  <c r="CT99" i="2"/>
  <c r="CS99" i="2"/>
  <c r="CR99" i="2"/>
  <c r="CQ99" i="2"/>
  <c r="CP99" i="2"/>
  <c r="CO99" i="2"/>
  <c r="CV99" i="2"/>
  <c r="CN99" i="2"/>
  <c r="CU99" i="2"/>
  <c r="MB97" i="2"/>
  <c r="MA97" i="2"/>
  <c r="LZ97" i="2"/>
  <c r="SR108" i="2"/>
  <c r="UA108" i="2" s="1"/>
  <c r="SH108" i="2"/>
  <c r="TQ108" i="2" s="1"/>
  <c r="UN108" i="2" s="1"/>
  <c r="KP92" i="2"/>
  <c r="JC17" i="1" s="1"/>
  <c r="JB17" i="1" s="1"/>
  <c r="JC63" i="1"/>
  <c r="JB63" i="1" s="1"/>
  <c r="QD80" i="2"/>
  <c r="OS15" i="1" s="1"/>
  <c r="OS60" i="1"/>
  <c r="EL80" i="2"/>
  <c r="CY15" i="1" s="1"/>
  <c r="CX15" i="1" s="1"/>
  <c r="CY60" i="1"/>
  <c r="DO114" i="2"/>
  <c r="DN114" i="2"/>
  <c r="DP114" i="2"/>
  <c r="IY106" i="2"/>
  <c r="IY104" i="2" s="1"/>
  <c r="MA95" i="2"/>
  <c r="QH92" i="2"/>
  <c r="OW17" i="1" s="1"/>
  <c r="OV17" i="1" s="1"/>
  <c r="OW63" i="1"/>
  <c r="OV63" i="1" s="1"/>
  <c r="KD92" i="2"/>
  <c r="IS17" i="1" s="1"/>
  <c r="IR17" i="1" s="1"/>
  <c r="IS63" i="1"/>
  <c r="IR63" i="1" s="1"/>
  <c r="OB80" i="2"/>
  <c r="MQ15" i="1" s="1"/>
  <c r="MP15" i="1" s="1"/>
  <c r="MQ60" i="1"/>
  <c r="HX80" i="2"/>
  <c r="GM15" i="1" s="1"/>
  <c r="GL15" i="1" s="1"/>
  <c r="GM60" i="1"/>
  <c r="SK99" i="2"/>
  <c r="TT99" i="2" s="1"/>
  <c r="MP92" i="2"/>
  <c r="RB81" i="2"/>
  <c r="RA81" i="2" s="1"/>
  <c r="SG81" i="2"/>
  <c r="KX80" i="2"/>
  <c r="JM15" i="1" s="1"/>
  <c r="JL15" i="1" s="1"/>
  <c r="JM60" i="1"/>
  <c r="IY111" i="2"/>
  <c r="FP104" i="2"/>
  <c r="EE18" i="1" s="1"/>
  <c r="ED18" i="1" s="1"/>
  <c r="KM96" i="2"/>
  <c r="KN96" i="2"/>
  <c r="KL96" i="2"/>
  <c r="KL92" i="2" s="1"/>
  <c r="PW95" i="2"/>
  <c r="PW92" i="2" s="1"/>
  <c r="PV95" i="2"/>
  <c r="PV92" i="2" s="1"/>
  <c r="PX95" i="2"/>
  <c r="HC95" i="2"/>
  <c r="AO95" i="2"/>
  <c r="GI95" i="2"/>
  <c r="GJ95" i="2" s="1"/>
  <c r="NX80" i="2"/>
  <c r="MM15" i="1" s="1"/>
  <c r="ML15" i="1" s="1"/>
  <c r="MM60" i="1"/>
  <c r="HT80" i="2"/>
  <c r="GI15" i="1" s="1"/>
  <c r="GH15" i="1" s="1"/>
  <c r="GI60" i="1"/>
  <c r="AM76" i="2"/>
  <c r="BK76" i="2"/>
  <c r="BL76" i="2" s="1"/>
  <c r="HA76" i="2"/>
  <c r="HB76" i="2" s="1"/>
  <c r="FQ57" i="1" s="1"/>
  <c r="GR107" i="2"/>
  <c r="GQ107" i="2"/>
  <c r="GP107" i="2"/>
  <c r="LH106" i="2"/>
  <c r="FN104" i="2"/>
  <c r="EC18" i="1" s="1"/>
  <c r="EB18" i="1" s="1"/>
  <c r="JS96" i="2"/>
  <c r="JT96" i="2"/>
  <c r="JR96" i="2"/>
  <c r="MN92" i="2"/>
  <c r="LC17" i="1" s="1"/>
  <c r="LB17" i="1" s="1"/>
  <c r="LC63" i="1"/>
  <c r="LB63" i="1" s="1"/>
  <c r="BN92" i="2"/>
  <c r="AI17" i="1" s="1"/>
  <c r="AH17" i="1" s="1"/>
  <c r="AI63" i="1"/>
  <c r="AH63" i="1" s="1"/>
  <c r="H16" i="1"/>
  <c r="Q16" i="1"/>
  <c r="KT80" i="2"/>
  <c r="JI15" i="1" s="1"/>
  <c r="JI60" i="1"/>
  <c r="GX77" i="2"/>
  <c r="HE77" i="2"/>
  <c r="HF77" i="2" s="1"/>
  <c r="HH77" i="2" s="1"/>
  <c r="HG77" i="2" s="1"/>
  <c r="HI77" i="2" s="1"/>
  <c r="PD112" i="2"/>
  <c r="MB112" i="2"/>
  <c r="SK108" i="2"/>
  <c r="TT108" i="2" s="1"/>
  <c r="PC96" i="2"/>
  <c r="PD96" i="2"/>
  <c r="PB96" i="2"/>
  <c r="PB92" i="2" s="1"/>
  <c r="OZ92" i="2"/>
  <c r="NO17" i="1" s="1"/>
  <c r="NN17" i="1" s="1"/>
  <c r="NO63" i="1"/>
  <c r="NN63" i="1" s="1"/>
  <c r="IV92" i="2"/>
  <c r="HK17" i="1" s="1"/>
  <c r="HJ17" i="1" s="1"/>
  <c r="HK63" i="1"/>
  <c r="HJ63" i="1" s="1"/>
  <c r="NH80" i="2"/>
  <c r="LW15" i="1" s="1"/>
  <c r="LV15" i="1" s="1"/>
  <c r="LW60" i="1"/>
  <c r="GY76" i="2"/>
  <c r="GZ76" i="2" s="1"/>
  <c r="FO57" i="1" s="1"/>
  <c r="AK76" i="2"/>
  <c r="BI76" i="2"/>
  <c r="BJ76" i="2" s="1"/>
  <c r="DK113" i="2"/>
  <c r="CA69" i="1"/>
  <c r="BZ69" i="1" s="1"/>
  <c r="AP109" i="2"/>
  <c r="EF106" i="2"/>
  <c r="EE106" i="2" s="1"/>
  <c r="EG106" i="2" s="1"/>
  <c r="CU96" i="2"/>
  <c r="CS96" i="2"/>
  <c r="CO96" i="2"/>
  <c r="CT96" i="2"/>
  <c r="CR96" i="2"/>
  <c r="CQ96" i="2"/>
  <c r="CP96" i="2"/>
  <c r="CN96" i="2"/>
  <c r="CV96" i="2"/>
  <c r="PL92" i="2"/>
  <c r="OA17" i="1" s="1"/>
  <c r="NZ17" i="1" s="1"/>
  <c r="OA63" i="1"/>
  <c r="NZ63" i="1" s="1"/>
  <c r="CF92" i="2"/>
  <c r="BA17" i="1" s="1"/>
  <c r="BA63" i="1"/>
  <c r="IF91" i="2"/>
  <c r="IF89" i="2" s="1"/>
  <c r="IE91" i="2"/>
  <c r="IE89" i="2" s="1"/>
  <c r="ID91" i="2"/>
  <c r="ID89" i="2" s="1"/>
  <c r="GN82" i="2"/>
  <c r="GM82" i="2" s="1"/>
  <c r="GO82" i="2" s="1"/>
  <c r="QH80" i="2"/>
  <c r="OW15" i="1" s="1"/>
  <c r="OV15" i="1" s="1"/>
  <c r="OW60" i="1"/>
  <c r="KD80" i="2"/>
  <c r="IS15" i="1" s="1"/>
  <c r="IR15" i="1" s="1"/>
  <c r="IS60" i="1"/>
  <c r="EP80" i="2"/>
  <c r="DE15" i="1" s="1"/>
  <c r="DE60" i="1"/>
  <c r="PC111" i="2"/>
  <c r="CR102" i="2"/>
  <c r="CQ102" i="2"/>
  <c r="CP102" i="2"/>
  <c r="CO102" i="2"/>
  <c r="CV102" i="2"/>
  <c r="CN102" i="2"/>
  <c r="CU102" i="2"/>
  <c r="CT102" i="2"/>
  <c r="CS102" i="2"/>
  <c r="OR92" i="2"/>
  <c r="NG17" i="1" s="1"/>
  <c r="NF17" i="1" s="1"/>
  <c r="NG63" i="1"/>
  <c r="NF63" i="1" s="1"/>
  <c r="PJ92" i="2"/>
  <c r="NY17" i="1" s="1"/>
  <c r="NY63" i="1"/>
  <c r="SL90" i="2"/>
  <c r="TU90" i="2" s="1"/>
  <c r="MB83" i="2"/>
  <c r="MA83" i="2"/>
  <c r="LZ83" i="2"/>
  <c r="ND80" i="2"/>
  <c r="LS15" i="1" s="1"/>
  <c r="LR15" i="1" s="1"/>
  <c r="LS60" i="1"/>
  <c r="FF80" i="2"/>
  <c r="DS15" i="1" s="1"/>
  <c r="DR15" i="1" s="1"/>
  <c r="DS60" i="1"/>
  <c r="JT94" i="2"/>
  <c r="JT92" i="2" s="1"/>
  <c r="QD92" i="2"/>
  <c r="OS17" i="1" s="1"/>
  <c r="HH81" i="2"/>
  <c r="OV68" i="2"/>
  <c r="NK14" i="1" s="1"/>
  <c r="NJ14" i="1" s="1"/>
  <c r="NK57" i="1"/>
  <c r="IR68" i="2"/>
  <c r="HG14" i="1" s="1"/>
  <c r="HF14" i="1" s="1"/>
  <c r="HG57" i="1"/>
  <c r="KV63" i="2"/>
  <c r="JK13" i="1" s="1"/>
  <c r="JJ13" i="1" s="1"/>
  <c r="JK54" i="1"/>
  <c r="BV95" i="2"/>
  <c r="KN89" i="2"/>
  <c r="SX81" i="2"/>
  <c r="UG81" i="2" s="1"/>
  <c r="CF80" i="2"/>
  <c r="BA15" i="1" s="1"/>
  <c r="AZ15" i="1" s="1"/>
  <c r="OG58" i="1"/>
  <c r="NX58" i="1"/>
  <c r="NF68" i="2"/>
  <c r="LU14" i="1" s="1"/>
  <c r="LT14" i="1" s="1"/>
  <c r="LU57" i="1"/>
  <c r="GT68" i="2"/>
  <c r="FG14" i="1" s="1"/>
  <c r="FF14" i="1" s="1"/>
  <c r="FG57" i="1"/>
  <c r="IF93" i="2"/>
  <c r="IF92" i="2" s="1"/>
  <c r="SL85" i="2"/>
  <c r="TU85" i="2" s="1"/>
  <c r="EZ83" i="2"/>
  <c r="EY83" i="2" s="1"/>
  <c r="FA83" i="2" s="1"/>
  <c r="SG82" i="2"/>
  <c r="AI80" i="2"/>
  <c r="I15" i="1" s="1"/>
  <c r="BB79" i="2"/>
  <c r="EJ76" i="2"/>
  <c r="EI76" i="2"/>
  <c r="EH76" i="2"/>
  <c r="QR73" i="2"/>
  <c r="PD73" i="2"/>
  <c r="NP73" i="2"/>
  <c r="MB73" i="2"/>
  <c r="KN73" i="2"/>
  <c r="IZ73" i="2"/>
  <c r="PX73" i="2"/>
  <c r="OJ73" i="2"/>
  <c r="MV73" i="2"/>
  <c r="LH73" i="2"/>
  <c r="JT73" i="2"/>
  <c r="IF73" i="2"/>
  <c r="CJ72" i="2"/>
  <c r="CM72" i="2"/>
  <c r="KW57" i="1"/>
  <c r="LB68" i="2"/>
  <c r="OV63" i="2"/>
  <c r="NK13" i="1" s="1"/>
  <c r="NJ13" i="1" s="1"/>
  <c r="NK54" i="1"/>
  <c r="IR63" i="2"/>
  <c r="HG13" i="1" s="1"/>
  <c r="HF13" i="1" s="1"/>
  <c r="HG54" i="1"/>
  <c r="OJ94" i="2"/>
  <c r="SK85" i="2"/>
  <c r="TT85" i="2" s="1"/>
  <c r="GX84" i="2"/>
  <c r="FM61" i="1" s="1"/>
  <c r="HE84" i="2"/>
  <c r="HF84" i="2" s="1"/>
  <c r="HH84" i="2" s="1"/>
  <c r="KN81" i="2"/>
  <c r="FS64" i="2"/>
  <c r="FR64" i="2"/>
  <c r="SV83" i="2"/>
  <c r="UE83" i="2" s="1"/>
  <c r="PX81" i="2"/>
  <c r="PX80" i="2" s="1"/>
  <c r="OL68" i="2"/>
  <c r="MY14" i="1" s="1"/>
  <c r="MX14" i="1" s="1"/>
  <c r="MY57" i="1"/>
  <c r="IH68" i="2"/>
  <c r="GU14" i="1" s="1"/>
  <c r="GT14" i="1" s="1"/>
  <c r="GU57" i="1"/>
  <c r="SR94" i="2"/>
  <c r="UA94" i="2" s="1"/>
  <c r="SK90" i="2"/>
  <c r="TT90" i="2" s="1"/>
  <c r="IZ81" i="2"/>
  <c r="AM73" i="2"/>
  <c r="M58" i="1" s="1"/>
  <c r="L58" i="1" s="1"/>
  <c r="HA73" i="2"/>
  <c r="HB73" i="2" s="1"/>
  <c r="RB69" i="2"/>
  <c r="RA69" i="2" s="1"/>
  <c r="KX68" i="2"/>
  <c r="JM14" i="1" s="1"/>
  <c r="JL14" i="1" s="1"/>
  <c r="JM57" i="1"/>
  <c r="JZ63" i="2"/>
  <c r="IO13" i="1" s="1"/>
  <c r="IO54" i="1"/>
  <c r="JQ82" i="1"/>
  <c r="JH82" i="1"/>
  <c r="SQ94" i="2"/>
  <c r="TZ94" i="2" s="1"/>
  <c r="SS85" i="2"/>
  <c r="SL83" i="2"/>
  <c r="TU83" i="2" s="1"/>
  <c r="SR82" i="2"/>
  <c r="UA82" i="2" s="1"/>
  <c r="IE81" i="2"/>
  <c r="IE80" i="2" s="1"/>
  <c r="DE57" i="1"/>
  <c r="DK57" i="1"/>
  <c r="NX68" i="2"/>
  <c r="MM14" i="1" s="1"/>
  <c r="ML14" i="1" s="1"/>
  <c r="MM57" i="1"/>
  <c r="HT68" i="2"/>
  <c r="GI14" i="1" s="1"/>
  <c r="GH14" i="1" s="1"/>
  <c r="GI57" i="1"/>
  <c r="OB63" i="2"/>
  <c r="MQ13" i="1" s="1"/>
  <c r="MP13" i="1" s="1"/>
  <c r="MQ54" i="1"/>
  <c r="HX63" i="2"/>
  <c r="GM13" i="1" s="1"/>
  <c r="GL13" i="1" s="1"/>
  <c r="GM54" i="1"/>
  <c r="DL60" i="2"/>
  <c r="DK60" i="2" s="1"/>
  <c r="BS82" i="1"/>
  <c r="BR82" i="1" s="1"/>
  <c r="OI59" i="2"/>
  <c r="OH59" i="2"/>
  <c r="OJ59" i="2"/>
  <c r="MU58" i="2"/>
  <c r="MT58" i="2"/>
  <c r="MV58" i="2"/>
  <c r="CP95" i="2"/>
  <c r="CP92" i="2" s="1"/>
  <c r="CO95" i="2"/>
  <c r="CV95" i="2"/>
  <c r="CN95" i="2"/>
  <c r="CU95" i="2"/>
  <c r="CT95" i="2"/>
  <c r="CS95" i="2"/>
  <c r="CR95" i="2"/>
  <c r="CR92" i="2" s="1"/>
  <c r="CQ95" i="2"/>
  <c r="CQ92" i="2" s="1"/>
  <c r="NP89" i="2"/>
  <c r="CO86" i="2"/>
  <c r="CV86" i="2"/>
  <c r="CN86" i="2"/>
  <c r="CU86" i="2"/>
  <c r="CT86" i="2"/>
  <c r="CS86" i="2"/>
  <c r="CR86" i="2"/>
  <c r="CQ86" i="2"/>
  <c r="CP86" i="2"/>
  <c r="NO81" i="2"/>
  <c r="NO80" i="2" s="1"/>
  <c r="OI74" i="2"/>
  <c r="PW74" i="2"/>
  <c r="IE74" i="2"/>
  <c r="JS74" i="2"/>
  <c r="LG74" i="2"/>
  <c r="O74" i="2"/>
  <c r="MU74" i="2"/>
  <c r="DI73" i="2"/>
  <c r="DJ73" i="2" s="1"/>
  <c r="CQ59" i="1"/>
  <c r="CP59" i="1" s="1"/>
  <c r="CP57" i="1"/>
  <c r="H58" i="1"/>
  <c r="PW69" i="2"/>
  <c r="PW68" i="2" s="1"/>
  <c r="FP68" i="2"/>
  <c r="EE14" i="1" s="1"/>
  <c r="ED14" i="1" s="1"/>
  <c r="SJ65" i="2"/>
  <c r="TS65" i="2" s="1"/>
  <c r="NB43" i="2"/>
  <c r="LQ12" i="1" s="1"/>
  <c r="LQ51" i="1"/>
  <c r="JI48" i="1"/>
  <c r="JQ45" i="1"/>
  <c r="JH45" i="1"/>
  <c r="SQ64" i="2"/>
  <c r="TZ64" i="2" s="1"/>
  <c r="SG57" i="2"/>
  <c r="GO53" i="1"/>
  <c r="GF53" i="1"/>
  <c r="PP43" i="2"/>
  <c r="OE12" i="1" s="1"/>
  <c r="OD12" i="1" s="1"/>
  <c r="OE51" i="1"/>
  <c r="OD51" i="1" s="1"/>
  <c r="JL43" i="2"/>
  <c r="IA12" i="1" s="1"/>
  <c r="HZ12" i="1" s="1"/>
  <c r="IA51" i="1"/>
  <c r="HZ51" i="1" s="1"/>
  <c r="OY48" i="1"/>
  <c r="OX48" i="1" s="1"/>
  <c r="OX45" i="1"/>
  <c r="IU48" i="1"/>
  <c r="IT48" i="1" s="1"/>
  <c r="IT45" i="1"/>
  <c r="DI71" i="2"/>
  <c r="DJ71" i="2" s="1"/>
  <c r="DL71" i="2" s="1"/>
  <c r="DK71" i="2" s="1"/>
  <c r="MA69" i="2"/>
  <c r="MA68" i="2" s="1"/>
  <c r="QR60" i="2"/>
  <c r="QQ60" i="2"/>
  <c r="QP60" i="2"/>
  <c r="EG53" i="1"/>
  <c r="DX53" i="1"/>
  <c r="TQ217" i="2"/>
  <c r="BQ82" i="1"/>
  <c r="JS56" i="2"/>
  <c r="JT56" i="2"/>
  <c r="JR56" i="2"/>
  <c r="JR43" i="2" s="1"/>
  <c r="DM53" i="1"/>
  <c r="DD53" i="1"/>
  <c r="PL43" i="2"/>
  <c r="OA12" i="1" s="1"/>
  <c r="NZ12" i="1" s="1"/>
  <c r="OA51" i="1"/>
  <c r="JH43" i="2"/>
  <c r="HW12" i="1" s="1"/>
  <c r="HV12" i="1" s="1"/>
  <c r="HW51" i="1"/>
  <c r="HV51" i="1" s="1"/>
  <c r="TT217" i="2"/>
  <c r="PW41" i="2"/>
  <c r="OI41" i="2"/>
  <c r="OI37" i="2" s="1"/>
  <c r="MU41" i="2"/>
  <c r="LG41" i="2"/>
  <c r="JS41" i="2"/>
  <c r="IE41" i="2"/>
  <c r="O41" i="2"/>
  <c r="BR39" i="2"/>
  <c r="AE45" i="1"/>
  <c r="BE58" i="1"/>
  <c r="AV58" i="1"/>
  <c r="OJ69" i="2"/>
  <c r="EB68" i="2"/>
  <c r="CQ14" i="1" s="1"/>
  <c r="CP14" i="1" s="1"/>
  <c r="SK64" i="2"/>
  <c r="TT64" i="2" s="1"/>
  <c r="QQ63" i="2"/>
  <c r="FX62" i="2"/>
  <c r="FW62" i="2"/>
  <c r="FV62" i="2"/>
  <c r="QQ58" i="2"/>
  <c r="EJ57" i="2"/>
  <c r="EI57" i="2"/>
  <c r="EH57" i="2"/>
  <c r="PC56" i="2"/>
  <c r="PD56" i="2"/>
  <c r="PB56" i="2"/>
  <c r="PC52" i="1"/>
  <c r="PB52" i="1" s="1"/>
  <c r="IY52" i="1"/>
  <c r="IX52" i="1" s="1"/>
  <c r="NV43" i="2"/>
  <c r="MK12" i="1" s="1"/>
  <c r="MK51" i="1"/>
  <c r="HR43" i="2"/>
  <c r="GG12" i="1" s="1"/>
  <c r="GG51" i="1"/>
  <c r="HA48" i="1"/>
  <c r="HI45" i="1"/>
  <c r="GZ45" i="1"/>
  <c r="AO63" i="2"/>
  <c r="O13" i="1" s="1"/>
  <c r="N13" i="1" s="1"/>
  <c r="O54" i="1"/>
  <c r="IZ60" i="2"/>
  <c r="IY60" i="2"/>
  <c r="IX60" i="2"/>
  <c r="IE56" i="2"/>
  <c r="IF56" i="2"/>
  <c r="ID56" i="2"/>
  <c r="IW53" i="1"/>
  <c r="IN53" i="1"/>
  <c r="AK53" i="1"/>
  <c r="AB53" i="1"/>
  <c r="SN51" i="2"/>
  <c r="TW51" i="2" s="1"/>
  <c r="JK52" i="1"/>
  <c r="JJ52" i="1" s="1"/>
  <c r="KL68" i="2"/>
  <c r="IF54" i="2"/>
  <c r="IE54" i="2"/>
  <c r="ID54" i="2"/>
  <c r="ID43" i="2" s="1"/>
  <c r="KN53" i="2"/>
  <c r="KM53" i="2"/>
  <c r="KL53" i="2"/>
  <c r="CB221" i="2"/>
  <c r="BH221" i="2"/>
  <c r="AI221" i="2"/>
  <c r="QD221" i="2"/>
  <c r="PJ221" i="2"/>
  <c r="OP221" i="2"/>
  <c r="NV221" i="2"/>
  <c r="NB221" i="2"/>
  <c r="MH221" i="2"/>
  <c r="LN221" i="2"/>
  <c r="KT221" i="2"/>
  <c r="JZ221" i="2"/>
  <c r="JF221" i="2"/>
  <c r="IL221" i="2"/>
  <c r="HR221" i="2"/>
  <c r="GX221" i="2"/>
  <c r="GD221" i="2"/>
  <c r="FJ221" i="2"/>
  <c r="EP221" i="2"/>
  <c r="DV221" i="2"/>
  <c r="DB221" i="2"/>
  <c r="CL221" i="2"/>
  <c r="BR221" i="2"/>
  <c r="AS221" i="2"/>
  <c r="QN221" i="2"/>
  <c r="KJ221" i="2"/>
  <c r="OF221" i="2"/>
  <c r="IB221" i="2"/>
  <c r="EZ221" i="2"/>
  <c r="LX221" i="2"/>
  <c r="PT221" i="2"/>
  <c r="JP221" i="2"/>
  <c r="HH221" i="2"/>
  <c r="EF221" i="2"/>
  <c r="NL221" i="2"/>
  <c r="LD221" i="2"/>
  <c r="GN221" i="2"/>
  <c r="DL221" i="2"/>
  <c r="OZ221" i="2"/>
  <c r="IV221" i="2"/>
  <c r="MR221" i="2"/>
  <c r="FT221" i="2"/>
  <c r="CS51" i="2"/>
  <c r="CR51" i="2"/>
  <c r="CQ51" i="2"/>
  <c r="CP51" i="2"/>
  <c r="CO51" i="2"/>
  <c r="CV51" i="2"/>
  <c r="CN51" i="2"/>
  <c r="CU51" i="2"/>
  <c r="CT51" i="2"/>
  <c r="SI46" i="2"/>
  <c r="TR46" i="2" s="1"/>
  <c r="BE50" i="1"/>
  <c r="AV50" i="1"/>
  <c r="OT43" i="2"/>
  <c r="NI12" i="1" s="1"/>
  <c r="NH12" i="1" s="1"/>
  <c r="NI51" i="1"/>
  <c r="NH51" i="1" s="1"/>
  <c r="AI51" i="1"/>
  <c r="AH51" i="1" s="1"/>
  <c r="GR42" i="2"/>
  <c r="GQ42" i="2"/>
  <c r="GP42" i="2"/>
  <c r="IX45" i="1"/>
  <c r="IY48" i="1"/>
  <c r="IX48" i="1" s="1"/>
  <c r="SS64" i="2"/>
  <c r="SK54" i="2"/>
  <c r="TT54" i="2" s="1"/>
  <c r="HA54" i="2"/>
  <c r="HB54" i="2" s="1"/>
  <c r="AM54" i="2"/>
  <c r="AM43" i="2" s="1"/>
  <c r="M12" i="1" s="1"/>
  <c r="L12" i="1" s="1"/>
  <c r="FU44" i="2"/>
  <c r="FT44" i="2"/>
  <c r="EJ41" i="2"/>
  <c r="EI41" i="2"/>
  <c r="EH41" i="2"/>
  <c r="HG40" i="2"/>
  <c r="HI40" i="2" s="1"/>
  <c r="FW49" i="1"/>
  <c r="FV49" i="1" s="1"/>
  <c r="RI196" i="2"/>
  <c r="JF37" i="2"/>
  <c r="HU44" i="1"/>
  <c r="JJ43" i="2"/>
  <c r="HY12" i="1" s="1"/>
  <c r="HX12" i="1" s="1"/>
  <c r="IE11" i="1"/>
  <c r="OD37" i="2"/>
  <c r="HN37" i="2"/>
  <c r="GA44" i="1"/>
  <c r="FZ44" i="1" s="1"/>
  <c r="MX37" i="2"/>
  <c r="LK44" i="1"/>
  <c r="LJ44" i="1" s="1"/>
  <c r="MJ37" i="2"/>
  <c r="KY44" i="1"/>
  <c r="KX44" i="1" s="1"/>
  <c r="TG104" i="2"/>
  <c r="TG139" i="2"/>
  <c r="LH49" i="2"/>
  <c r="HL47" i="2"/>
  <c r="HK47" i="2"/>
  <c r="HJ47" i="2"/>
  <c r="JB43" i="2"/>
  <c r="HO12" i="1" s="1"/>
  <c r="HN12" i="1" s="1"/>
  <c r="SJ55" i="2"/>
  <c r="TS55" i="2" s="1"/>
  <c r="AP52" i="2"/>
  <c r="SN52" i="2" s="1"/>
  <c r="TW52" i="2" s="1"/>
  <c r="AI52" i="2"/>
  <c r="SI41" i="2"/>
  <c r="TR41" i="2" s="1"/>
  <c r="TL196" i="2"/>
  <c r="TL224" i="2" s="1"/>
  <c r="LB37" i="2"/>
  <c r="FT53" i="2"/>
  <c r="EI53" i="1" s="1"/>
  <c r="EH53" i="1" s="1"/>
  <c r="FU53" i="2"/>
  <c r="PW51" i="2"/>
  <c r="JT40" i="2"/>
  <c r="RB38" i="2"/>
  <c r="RA38" i="2" s="1"/>
  <c r="EI58" i="2"/>
  <c r="HC55" i="2"/>
  <c r="HD55" i="2" s="1"/>
  <c r="HD43" i="2" s="1"/>
  <c r="FS12" i="1" s="1"/>
  <c r="FR12" i="1" s="1"/>
  <c r="AO55" i="2"/>
  <c r="SZ53" i="2"/>
  <c r="UI53" i="2" s="1"/>
  <c r="SY53" i="2"/>
  <c r="UH53" i="2" s="1"/>
  <c r="SX53" i="2"/>
  <c r="UG53" i="2" s="1"/>
  <c r="SP53" i="2"/>
  <c r="TY53" i="2" s="1"/>
  <c r="AQ53" i="2"/>
  <c r="SV53" i="2"/>
  <c r="UE53" i="2" s="1"/>
  <c r="TC53" i="2"/>
  <c r="UL53" i="2" s="1"/>
  <c r="SU53" i="2"/>
  <c r="TB53" i="2"/>
  <c r="UK53" i="2" s="1"/>
  <c r="TA53" i="2"/>
  <c r="UJ53" i="2" s="1"/>
  <c r="SS53" i="2"/>
  <c r="SK53" i="2"/>
  <c r="TT53" i="2" s="1"/>
  <c r="QQ52" i="2"/>
  <c r="LH47" i="2"/>
  <c r="NP40" i="2"/>
  <c r="NN40" i="2"/>
  <c r="NO40" i="2"/>
  <c r="KZ37" i="2"/>
  <c r="JO44" i="1"/>
  <c r="JN44" i="1" s="1"/>
  <c r="DR37" i="2"/>
  <c r="CE44" i="1"/>
  <c r="CD44" i="1" s="1"/>
  <c r="UT224" i="2"/>
  <c r="TE92" i="2"/>
  <c r="TE79" i="2"/>
  <c r="TE118" i="2"/>
  <c r="TE194" i="2"/>
  <c r="I50" i="1"/>
  <c r="SN46" i="2"/>
  <c r="TW46" i="2" s="1"/>
  <c r="PF43" i="2"/>
  <c r="NS12" i="1" s="1"/>
  <c r="NR12" i="1" s="1"/>
  <c r="SO40" i="2"/>
  <c r="TX40" i="2" s="1"/>
  <c r="QT37" i="2"/>
  <c r="PG44" i="1"/>
  <c r="PF44" i="1" s="1"/>
  <c r="GN38" i="2"/>
  <c r="GF37" i="2"/>
  <c r="EU44" i="1"/>
  <c r="JS53" i="2"/>
  <c r="IY52" i="2"/>
  <c r="NP49" i="2"/>
  <c r="LX43" i="2"/>
  <c r="KM12" i="1" s="1"/>
  <c r="KL12" i="1" s="1"/>
  <c r="GX37" i="2"/>
  <c r="FM44" i="1"/>
  <c r="BJ10" i="1"/>
  <c r="TI89" i="2"/>
  <c r="TI74" i="2"/>
  <c r="TI99" i="2"/>
  <c r="TI150" i="2"/>
  <c r="TI169" i="2"/>
  <c r="RV64" i="2"/>
  <c r="ML37" i="2"/>
  <c r="BY77" i="1"/>
  <c r="CM11" i="1"/>
  <c r="OG76" i="1"/>
  <c r="CW74" i="1"/>
  <c r="CV74" i="1" s="1"/>
  <c r="CR74" i="1"/>
  <c r="AK73" i="1"/>
  <c r="DV37" i="2"/>
  <c r="PD39" i="2"/>
  <c r="MB39" i="2"/>
  <c r="IZ39" i="2"/>
  <c r="QR39" i="2"/>
  <c r="NP39" i="2"/>
  <c r="KN39" i="2"/>
  <c r="EY38" i="2"/>
  <c r="FA38" i="2" s="1"/>
  <c r="DO44" i="1"/>
  <c r="DN44" i="1" s="1"/>
  <c r="DM38" i="2"/>
  <c r="AR38" i="2"/>
  <c r="LG37" i="2"/>
  <c r="HI77" i="1"/>
  <c r="DB37" i="2"/>
  <c r="EG82" i="1"/>
  <c r="LD68" i="1"/>
  <c r="LI68" i="1"/>
  <c r="LH68" i="1" s="1"/>
  <c r="EF68" i="1"/>
  <c r="EZ54" i="1"/>
  <c r="FE54" i="1"/>
  <c r="FD54" i="1" s="1"/>
  <c r="CL62" i="1"/>
  <c r="PA49" i="1"/>
  <c r="IW49" i="1"/>
  <c r="LX47" i="1"/>
  <c r="MC47" i="1"/>
  <c r="MB47" i="1" s="1"/>
  <c r="LX16" i="1"/>
  <c r="MC16" i="1"/>
  <c r="MB16" i="1" s="1"/>
  <c r="GN47" i="1"/>
  <c r="GS47" i="1"/>
  <c r="GR47" i="1" s="1"/>
  <c r="EZ56" i="1"/>
  <c r="DM52" i="1"/>
  <c r="U11" i="7"/>
  <c r="AA11" i="7"/>
  <c r="X11" i="7"/>
  <c r="G11" i="1"/>
  <c r="IB16" i="1"/>
  <c r="IG16" i="1"/>
  <c r="IF16" i="1" s="1"/>
  <c r="GN46" i="1"/>
  <c r="GS46" i="1"/>
  <c r="GR46" i="1" s="1"/>
  <c r="AJ46" i="1"/>
  <c r="AO46" i="1"/>
  <c r="AN46" i="1" s="1"/>
  <c r="GL48" i="1"/>
  <c r="CS52" i="1"/>
  <c r="FA52" i="1"/>
  <c r="FN48" i="1"/>
  <c r="CA1151" i="10"/>
  <c r="BY1151" i="10"/>
  <c r="BK1305" i="10"/>
  <c r="BK17" i="10" s="1"/>
  <c r="BY1306" i="10"/>
  <c r="BE1048" i="10"/>
  <c r="BC1048" i="10"/>
  <c r="BE647" i="10"/>
  <c r="BC647" i="10"/>
  <c r="BE1324" i="10"/>
  <c r="CA1332" i="10"/>
  <c r="BY1332" i="10"/>
  <c r="Z1306" i="10"/>
  <c r="BE1306" i="10"/>
  <c r="BC1306" i="10"/>
  <c r="AX1305" i="10"/>
  <c r="BE1199" i="10"/>
  <c r="BC1199" i="10"/>
  <c r="CA1199" i="10"/>
  <c r="BY1199" i="10"/>
  <c r="CA1105" i="10"/>
  <c r="BY1105" i="10"/>
  <c r="AX1103" i="10"/>
  <c r="BY1047" i="10"/>
  <c r="CA1047" i="10"/>
  <c r="BE944" i="10"/>
  <c r="BC944" i="10"/>
  <c r="CA848" i="10"/>
  <c r="BY849" i="10"/>
  <c r="BC842" i="10"/>
  <c r="BE842" i="10"/>
  <c r="Z756" i="10"/>
  <c r="BC470" i="10"/>
  <c r="BE470" i="10"/>
  <c r="BY456" i="10"/>
  <c r="CA456" i="10"/>
  <c r="BE417" i="10"/>
  <c r="BC417" i="10"/>
  <c r="CA392" i="10"/>
  <c r="BY392" i="10"/>
  <c r="CA414" i="10"/>
  <c r="BY414" i="10"/>
  <c r="BE375" i="10"/>
  <c r="BE409" i="10"/>
  <c r="BC409" i="10"/>
  <c r="BY249" i="10"/>
  <c r="CA249" i="10"/>
  <c r="BE206" i="10"/>
  <c r="BC206" i="10"/>
  <c r="U256" i="10"/>
  <c r="M11" i="10"/>
  <c r="M19" i="10" s="1"/>
  <c r="BM1337" i="10"/>
  <c r="X1337" i="10"/>
  <c r="AG90" i="9"/>
  <c r="BV11" i="10"/>
  <c r="BV19" i="10" s="1"/>
  <c r="AE60" i="9"/>
  <c r="AQ11" i="10"/>
  <c r="AQ19" i="10" s="1"/>
  <c r="AE12" i="9"/>
  <c r="FD221" i="2"/>
  <c r="FC221" i="2"/>
  <c r="FB221" i="2"/>
  <c r="FB222" i="2" s="1"/>
  <c r="AP190" i="2"/>
  <c r="EZ189" i="2"/>
  <c r="EY189" i="2" s="1"/>
  <c r="FA189" i="2" s="1"/>
  <c r="QJ184" i="2"/>
  <c r="KF184" i="2"/>
  <c r="NF184" i="2"/>
  <c r="GT184" i="2"/>
  <c r="FG23" i="1" s="1"/>
  <c r="FF23" i="1" s="1"/>
  <c r="CD184" i="2"/>
  <c r="AY23" i="1" s="1"/>
  <c r="AX23" i="1" s="1"/>
  <c r="ND184" i="2"/>
  <c r="IY184" i="2"/>
  <c r="GP222" i="2"/>
  <c r="GP216" i="2"/>
  <c r="QD184" i="2"/>
  <c r="JZ184" i="2"/>
  <c r="EJ186" i="2"/>
  <c r="EI186" i="2"/>
  <c r="EH186" i="2"/>
  <c r="KZ184" i="2"/>
  <c r="EL184" i="2"/>
  <c r="CY23" i="1" s="1"/>
  <c r="CX23" i="1" s="1"/>
  <c r="AO186" i="2"/>
  <c r="AO184" i="2" s="1"/>
  <c r="O23" i="1" s="1"/>
  <c r="N23" i="1" s="1"/>
  <c r="HC186" i="2"/>
  <c r="HD186" i="2" s="1"/>
  <c r="BM186" i="2"/>
  <c r="BN186" i="2" s="1"/>
  <c r="KX184" i="2"/>
  <c r="QP222" i="2"/>
  <c r="QP216" i="2"/>
  <c r="MJ184" i="2"/>
  <c r="IE184" i="2"/>
  <c r="PV184" i="2"/>
  <c r="JR184" i="2"/>
  <c r="LT174" i="2"/>
  <c r="KI22" i="1" s="1"/>
  <c r="KH22" i="1" s="1"/>
  <c r="KI85" i="1"/>
  <c r="KH85" i="1" s="1"/>
  <c r="KI23" i="1"/>
  <c r="KH23" i="1" s="1"/>
  <c r="TA176" i="2"/>
  <c r="UJ176" i="2" s="1"/>
  <c r="AQ176" i="2"/>
  <c r="SZ176" i="2"/>
  <c r="UI176" i="2" s="1"/>
  <c r="SY176" i="2"/>
  <c r="UH176" i="2" s="1"/>
  <c r="SQ176" i="2"/>
  <c r="TZ176" i="2" s="1"/>
  <c r="SI176" i="2"/>
  <c r="TR176" i="2" s="1"/>
  <c r="TC176" i="2"/>
  <c r="UL176" i="2" s="1"/>
  <c r="TB176" i="2"/>
  <c r="UK176" i="2" s="1"/>
  <c r="ST176" i="2"/>
  <c r="UC176" i="2" s="1"/>
  <c r="SL176" i="2"/>
  <c r="TU176" i="2" s="1"/>
  <c r="LD174" i="2"/>
  <c r="JS22" i="1" s="1"/>
  <c r="JR22" i="1" s="1"/>
  <c r="JS85" i="1"/>
  <c r="JR85" i="1" s="1"/>
  <c r="JS23" i="1"/>
  <c r="JR23" i="1" s="1"/>
  <c r="SW185" i="2"/>
  <c r="UF185" i="2" s="1"/>
  <c r="DX184" i="2"/>
  <c r="CM23" i="1" s="1"/>
  <c r="CL23" i="1" s="1"/>
  <c r="SJ175" i="2"/>
  <c r="TS175" i="2" s="1"/>
  <c r="LB174" i="2"/>
  <c r="AO176" i="2"/>
  <c r="O85" i="1" s="1"/>
  <c r="N85" i="1" s="1"/>
  <c r="HC176" i="2"/>
  <c r="HD176" i="2" s="1"/>
  <c r="BM176" i="2"/>
  <c r="BN176" i="2" s="1"/>
  <c r="IX178" i="2"/>
  <c r="IX174" i="2" s="1"/>
  <c r="PZ174" i="2"/>
  <c r="OM22" i="1" s="1"/>
  <c r="OL22" i="1" s="1"/>
  <c r="OM85" i="1"/>
  <c r="OL85" i="1" s="1"/>
  <c r="OM23" i="1"/>
  <c r="OL23" i="1" s="1"/>
  <c r="JV174" i="2"/>
  <c r="II22" i="1" s="1"/>
  <c r="IH22" i="1" s="1"/>
  <c r="II85" i="1"/>
  <c r="IH85" i="1" s="1"/>
  <c r="II23" i="1"/>
  <c r="IH23" i="1" s="1"/>
  <c r="ST185" i="2"/>
  <c r="UC185" i="2" s="1"/>
  <c r="QN174" i="2"/>
  <c r="PC22" i="1" s="1"/>
  <c r="PB22" i="1" s="1"/>
  <c r="PC85" i="1"/>
  <c r="PB85" i="1" s="1"/>
  <c r="PC23" i="1"/>
  <c r="PB23" i="1" s="1"/>
  <c r="KJ174" i="2"/>
  <c r="IY22" i="1" s="1"/>
  <c r="IX22" i="1" s="1"/>
  <c r="IY85" i="1"/>
  <c r="IX85" i="1" s="1"/>
  <c r="IY23" i="1"/>
  <c r="IX23" i="1" s="1"/>
  <c r="CS177" i="2"/>
  <c r="CS174" i="2" s="1"/>
  <c r="CR177" i="2"/>
  <c r="CQ177" i="2"/>
  <c r="CQ174" i="2" s="1"/>
  <c r="CP177" i="2"/>
  <c r="CO177" i="2"/>
  <c r="CV177" i="2"/>
  <c r="CV174" i="2" s="1"/>
  <c r="CN177" i="2"/>
  <c r="CU177" i="2"/>
  <c r="CT177" i="2"/>
  <c r="KH174" i="2"/>
  <c r="CX174" i="2"/>
  <c r="BK22" i="1" s="1"/>
  <c r="BJ22" i="1" s="1"/>
  <c r="BK85" i="1"/>
  <c r="BJ85" i="1" s="1"/>
  <c r="PW178" i="2"/>
  <c r="BJ178" i="2"/>
  <c r="JR174" i="2"/>
  <c r="FP178" i="2"/>
  <c r="DV177" i="2"/>
  <c r="EF171" i="2"/>
  <c r="EE171" i="2" s="1"/>
  <c r="EG171" i="2" s="1"/>
  <c r="AR169" i="2"/>
  <c r="DM169" i="2"/>
  <c r="DZ178" i="2"/>
  <c r="GJ177" i="2"/>
  <c r="HZ178" i="2"/>
  <c r="AY177" i="2"/>
  <c r="DV176" i="2"/>
  <c r="EX174" i="2"/>
  <c r="QP176" i="2"/>
  <c r="QP174" i="2" s="1"/>
  <c r="DL175" i="2"/>
  <c r="DJ177" i="2"/>
  <c r="DF176" i="2"/>
  <c r="SM176" i="2"/>
  <c r="TV176" i="2" s="1"/>
  <c r="FU175" i="2"/>
  <c r="FT175" i="2"/>
  <c r="BR171" i="2"/>
  <c r="BQ171" i="2" s="1"/>
  <c r="BS171" i="2" s="1"/>
  <c r="MB179" i="2"/>
  <c r="GF178" i="2"/>
  <c r="GN178" i="2" s="1"/>
  <c r="GM178" i="2" s="1"/>
  <c r="GO178" i="2" s="1"/>
  <c r="BL177" i="2"/>
  <c r="GZ176" i="2"/>
  <c r="GZ174" i="2" s="1"/>
  <c r="FO22" i="1" s="1"/>
  <c r="FN22" i="1" s="1"/>
  <c r="EF175" i="2"/>
  <c r="SK176" i="2"/>
  <c r="TT176" i="2" s="1"/>
  <c r="PX171" i="2"/>
  <c r="PW171" i="2"/>
  <c r="PV171" i="2"/>
  <c r="MV168" i="2"/>
  <c r="MU168" i="2"/>
  <c r="MT168" i="2"/>
  <c r="MT153" i="2" s="1"/>
  <c r="MB170" i="2"/>
  <c r="LP153" i="2"/>
  <c r="KE21" i="1" s="1"/>
  <c r="KD21" i="1" s="1"/>
  <c r="KE81" i="1"/>
  <c r="KD81" i="1" s="1"/>
  <c r="DE81" i="1"/>
  <c r="BH168" i="2"/>
  <c r="BO168" i="2"/>
  <c r="BP168" i="2" s="1"/>
  <c r="AI157" i="2"/>
  <c r="AP157" i="2"/>
  <c r="GW157" i="2"/>
  <c r="DH153" i="2"/>
  <c r="BW21" i="1" s="1"/>
  <c r="BV21" i="1" s="1"/>
  <c r="BW81" i="1"/>
  <c r="BV81" i="1" s="1"/>
  <c r="OJ170" i="2"/>
  <c r="OJ153" i="2" s="1"/>
  <c r="FS156" i="2"/>
  <c r="FR156" i="2"/>
  <c r="FR153" i="2" s="1"/>
  <c r="KZ153" i="2"/>
  <c r="JO21" i="1" s="1"/>
  <c r="JN21" i="1" s="1"/>
  <c r="JO81" i="1"/>
  <c r="JN81" i="1" s="1"/>
  <c r="FU170" i="2"/>
  <c r="FT170" i="2"/>
  <c r="PN153" i="2"/>
  <c r="OC21" i="1" s="1"/>
  <c r="OB21" i="1" s="1"/>
  <c r="OC81" i="1"/>
  <c r="OB81" i="1" s="1"/>
  <c r="JJ153" i="2"/>
  <c r="HY21" i="1" s="1"/>
  <c r="HX21" i="1" s="1"/>
  <c r="HY81" i="1"/>
  <c r="HX81" i="1" s="1"/>
  <c r="SU172" i="2"/>
  <c r="LG170" i="2"/>
  <c r="QQ168" i="2"/>
  <c r="IZ168" i="2"/>
  <c r="MJ153" i="2"/>
  <c r="KY21" i="1" s="1"/>
  <c r="KX21" i="1" s="1"/>
  <c r="KY81" i="1"/>
  <c r="KX81" i="1" s="1"/>
  <c r="ST172" i="2"/>
  <c r="UC172" i="2" s="1"/>
  <c r="FU171" i="2"/>
  <c r="FT171" i="2"/>
  <c r="ST167" i="2"/>
  <c r="UC167" i="2" s="1"/>
  <c r="AC81" i="1"/>
  <c r="DD153" i="2"/>
  <c r="BS21" i="1" s="1"/>
  <c r="BR21" i="1" s="1"/>
  <c r="DL154" i="2"/>
  <c r="BS81" i="1"/>
  <c r="BR81" i="1" s="1"/>
  <c r="IF170" i="2"/>
  <c r="OV153" i="2"/>
  <c r="NK21" i="1" s="1"/>
  <c r="NJ21" i="1" s="1"/>
  <c r="NK81" i="1"/>
  <c r="NJ81" i="1" s="1"/>
  <c r="IR153" i="2"/>
  <c r="HG21" i="1" s="1"/>
  <c r="HF21" i="1" s="1"/>
  <c r="HG81" i="1"/>
  <c r="HF81" i="1" s="1"/>
  <c r="JT173" i="2"/>
  <c r="HH172" i="2"/>
  <c r="HG172" i="2" s="1"/>
  <c r="HI172" i="2" s="1"/>
  <c r="MV170" i="2"/>
  <c r="MB157" i="2"/>
  <c r="MA157" i="2"/>
  <c r="LZ157" i="2"/>
  <c r="PT153" i="2"/>
  <c r="OI21" i="1" s="1"/>
  <c r="OH21" i="1" s="1"/>
  <c r="OI81" i="1"/>
  <c r="OH81" i="1" s="1"/>
  <c r="LR153" i="2"/>
  <c r="KG21" i="1" s="1"/>
  <c r="KF21" i="1" s="1"/>
  <c r="KG81" i="1"/>
  <c r="KF81" i="1" s="1"/>
  <c r="FG81" i="1"/>
  <c r="FF81" i="1" s="1"/>
  <c r="MB154" i="2"/>
  <c r="MB153" i="2" s="1"/>
  <c r="MA154" i="2"/>
  <c r="MA153" i="2" s="1"/>
  <c r="LZ154" i="2"/>
  <c r="LZ153" i="2" s="1"/>
  <c r="HJ151" i="2"/>
  <c r="HK151" i="2"/>
  <c r="EJ150" i="2"/>
  <c r="EI150" i="2"/>
  <c r="EH150" i="2"/>
  <c r="FC148" i="2"/>
  <c r="FB148" i="2"/>
  <c r="IY146" i="2"/>
  <c r="IZ146" i="2"/>
  <c r="IX146" i="2"/>
  <c r="IX137" i="2" s="1"/>
  <c r="PA77" i="1"/>
  <c r="OR77" i="1"/>
  <c r="OS80" i="1"/>
  <c r="OR80" i="1" s="1"/>
  <c r="IC77" i="1"/>
  <c r="HT77" i="1"/>
  <c r="HU80" i="1"/>
  <c r="HT80" i="1" s="1"/>
  <c r="NX137" i="2"/>
  <c r="MM20" i="1" s="1"/>
  <c r="ML20" i="1" s="1"/>
  <c r="DF137" i="2"/>
  <c r="BU20" i="1" s="1"/>
  <c r="BT20" i="1" s="1"/>
  <c r="BV156" i="2"/>
  <c r="BU156" i="2"/>
  <c r="BT156" i="2"/>
  <c r="SU155" i="2"/>
  <c r="DO150" i="2"/>
  <c r="DN150" i="2"/>
  <c r="DP150" i="2"/>
  <c r="LW80" i="1"/>
  <c r="LV80" i="1" s="1"/>
  <c r="LV77" i="1"/>
  <c r="O149" i="2"/>
  <c r="LH149" i="2" s="1"/>
  <c r="BA149" i="2"/>
  <c r="FC149" i="2"/>
  <c r="DO149" i="2"/>
  <c r="KT137" i="2"/>
  <c r="JI20" i="1" s="1"/>
  <c r="FU159" i="2"/>
  <c r="FT159" i="2"/>
  <c r="BH158" i="2"/>
  <c r="BO158" i="2"/>
  <c r="BP158" i="2" s="1"/>
  <c r="SS155" i="2"/>
  <c r="IE145" i="2"/>
  <c r="IF145" i="2"/>
  <c r="ID145" i="2"/>
  <c r="ME80" i="1"/>
  <c r="MD80" i="1" s="1"/>
  <c r="MD77" i="1"/>
  <c r="FS143" i="2"/>
  <c r="FR143" i="2"/>
  <c r="BA80" i="1"/>
  <c r="AZ80" i="1" s="1"/>
  <c r="AZ77" i="1"/>
  <c r="GU80" i="1"/>
  <c r="GT80" i="1" s="1"/>
  <c r="GT77" i="1"/>
  <c r="MY80" i="1"/>
  <c r="MX80" i="1" s="1"/>
  <c r="MX77" i="1"/>
  <c r="OV137" i="2"/>
  <c r="NK20" i="1" s="1"/>
  <c r="NJ20" i="1" s="1"/>
  <c r="IR137" i="2"/>
  <c r="HG20" i="1" s="1"/>
  <c r="HF20" i="1" s="1"/>
  <c r="NO146" i="2"/>
  <c r="NP146" i="2"/>
  <c r="NN146" i="2"/>
  <c r="OJ144" i="2"/>
  <c r="LY77" i="1"/>
  <c r="LP77" i="1"/>
  <c r="LQ80" i="1"/>
  <c r="LP80" i="1" s="1"/>
  <c r="GY143" i="2"/>
  <c r="GE143" i="2"/>
  <c r="AK143" i="2"/>
  <c r="K77" i="1" s="1"/>
  <c r="BI143" i="2"/>
  <c r="AP143" i="2"/>
  <c r="AK153" i="2"/>
  <c r="K21" i="1" s="1"/>
  <c r="J21" i="1" s="1"/>
  <c r="K81" i="1"/>
  <c r="J81" i="1" s="1"/>
  <c r="NN151" i="2"/>
  <c r="NO151" i="2"/>
  <c r="JM80" i="1"/>
  <c r="JL80" i="1" s="1"/>
  <c r="JL77" i="1"/>
  <c r="SX154" i="2"/>
  <c r="UG154" i="2" s="1"/>
  <c r="HE154" i="2"/>
  <c r="HF154" i="2" s="1"/>
  <c r="OC80" i="1"/>
  <c r="OB80" i="1" s="1"/>
  <c r="OB77" i="1"/>
  <c r="HG80" i="1"/>
  <c r="HF80" i="1" s="1"/>
  <c r="HF77" i="1"/>
  <c r="NO149" i="2"/>
  <c r="NP149" i="2"/>
  <c r="NN149" i="2"/>
  <c r="PD143" i="2"/>
  <c r="PC143" i="2"/>
  <c r="PB143" i="2"/>
  <c r="BU148" i="2"/>
  <c r="JL137" i="2"/>
  <c r="IA20" i="1" s="1"/>
  <c r="HZ20" i="1" s="1"/>
  <c r="FD134" i="2"/>
  <c r="FC134" i="2"/>
  <c r="FB134" i="2"/>
  <c r="BD137" i="2"/>
  <c r="W20" i="1" s="1"/>
  <c r="V20" i="1" s="1"/>
  <c r="FR137" i="2"/>
  <c r="MX137" i="2"/>
  <c r="LK20" i="1" s="1"/>
  <c r="LJ20" i="1" s="1"/>
  <c r="BA139" i="2"/>
  <c r="HK139" i="2"/>
  <c r="GQ139" i="2"/>
  <c r="MA139" i="2"/>
  <c r="LG139" i="2"/>
  <c r="LG137" i="2" s="1"/>
  <c r="O139" i="2"/>
  <c r="NO139" i="2"/>
  <c r="PC139" i="2"/>
  <c r="OI139" i="2"/>
  <c r="OI137" i="2" s="1"/>
  <c r="FD152" i="2"/>
  <c r="FC152" i="2"/>
  <c r="FB152" i="2"/>
  <c r="LG146" i="2"/>
  <c r="LH146" i="2"/>
  <c r="LF146" i="2"/>
  <c r="FX141" i="2"/>
  <c r="FV141" i="2"/>
  <c r="FW141" i="2"/>
  <c r="GQ140" i="2"/>
  <c r="GP140" i="2"/>
  <c r="KZ137" i="2"/>
  <c r="JO20" i="1" s="1"/>
  <c r="JN20" i="1" s="1"/>
  <c r="PP137" i="2"/>
  <c r="OE20" i="1" s="1"/>
  <c r="OD20" i="1" s="1"/>
  <c r="EF163" i="2"/>
  <c r="EE163" i="2" s="1"/>
  <c r="EG163" i="2" s="1"/>
  <c r="MU153" i="2"/>
  <c r="EW80" i="1"/>
  <c r="EV80" i="1" s="1"/>
  <c r="EV77" i="1"/>
  <c r="GZ132" i="2"/>
  <c r="ST134" i="2"/>
  <c r="UC134" i="2" s="1"/>
  <c r="HC132" i="2"/>
  <c r="AO132" i="2"/>
  <c r="HK140" i="2"/>
  <c r="HJ140" i="2"/>
  <c r="JS139" i="2"/>
  <c r="JS137" i="2" s="1"/>
  <c r="IY134" i="2"/>
  <c r="JS133" i="2"/>
  <c r="EG76" i="1"/>
  <c r="DX76" i="1"/>
  <c r="IO73" i="1"/>
  <c r="PW143" i="2"/>
  <c r="PX143" i="2"/>
  <c r="PV143" i="2"/>
  <c r="SR134" i="2"/>
  <c r="UA134" i="2" s="1"/>
  <c r="OJ133" i="2"/>
  <c r="IA75" i="1"/>
  <c r="HZ75" i="1" s="1"/>
  <c r="OE75" i="1"/>
  <c r="OD75" i="1" s="1"/>
  <c r="NM75" i="1"/>
  <c r="ND75" i="1"/>
  <c r="KI75" i="1"/>
  <c r="KH75" i="1" s="1"/>
  <c r="AE75" i="1"/>
  <c r="AD75" i="1" s="1"/>
  <c r="GN130" i="2"/>
  <c r="GM130" i="2" s="1"/>
  <c r="GO130" i="2" s="1"/>
  <c r="EU75" i="1"/>
  <c r="ET75" i="1" s="1"/>
  <c r="MY73" i="1"/>
  <c r="MX73" i="1" s="1"/>
  <c r="GU73" i="1"/>
  <c r="GT73" i="1" s="1"/>
  <c r="SI134" i="2"/>
  <c r="TR134" i="2" s="1"/>
  <c r="DJ132" i="2"/>
  <c r="IZ129" i="2"/>
  <c r="SV122" i="2"/>
  <c r="UE122" i="2" s="1"/>
  <c r="TC122" i="2"/>
  <c r="UL122" i="2" s="1"/>
  <c r="TB122" i="2"/>
  <c r="UK122" i="2" s="1"/>
  <c r="AQ122" i="2"/>
  <c r="TA122" i="2"/>
  <c r="UJ122" i="2" s="1"/>
  <c r="SZ122" i="2"/>
  <c r="UI122" i="2" s="1"/>
  <c r="SY122" i="2"/>
  <c r="UH122" i="2" s="1"/>
  <c r="SQ122" i="2"/>
  <c r="TZ122" i="2" s="1"/>
  <c r="SX122" i="2"/>
  <c r="UG122" i="2" s="1"/>
  <c r="SP122" i="2"/>
  <c r="TY122" i="2" s="1"/>
  <c r="SW122" i="2"/>
  <c r="UF122" i="2" s="1"/>
  <c r="SO122" i="2"/>
  <c r="TX122" i="2" s="1"/>
  <c r="EJ135" i="2"/>
  <c r="EI135" i="2"/>
  <c r="EH135" i="2"/>
  <c r="KM134" i="2"/>
  <c r="LH133" i="2"/>
  <c r="IF132" i="2"/>
  <c r="JH72" i="1"/>
  <c r="LQ72" i="1"/>
  <c r="BH117" i="2"/>
  <c r="FW150" i="2"/>
  <c r="FV150" i="2"/>
  <c r="FX150" i="2"/>
  <c r="PC134" i="2"/>
  <c r="SH124" i="2"/>
  <c r="TQ124" i="2" s="1"/>
  <c r="II72" i="1"/>
  <c r="IH72" i="1" s="1"/>
  <c r="GR138" i="2"/>
  <c r="KN133" i="2"/>
  <c r="QP128" i="2"/>
  <c r="QR128" i="2"/>
  <c r="QQ128" i="2"/>
  <c r="FS125" i="2"/>
  <c r="FR125" i="2"/>
  <c r="LA72" i="1"/>
  <c r="KZ72" i="1" s="1"/>
  <c r="OY73" i="1"/>
  <c r="IU73" i="1"/>
  <c r="IT73" i="1" s="1"/>
  <c r="CQ125" i="2"/>
  <c r="CP125" i="2"/>
  <c r="CO125" i="2"/>
  <c r="CV125" i="2"/>
  <c r="CN125" i="2"/>
  <c r="CU125" i="2"/>
  <c r="CT125" i="2"/>
  <c r="CS125" i="2"/>
  <c r="CR125" i="2"/>
  <c r="O123" i="2"/>
  <c r="QQ123" i="2"/>
  <c r="PC123" i="2"/>
  <c r="NO123" i="2"/>
  <c r="MA123" i="2"/>
  <c r="KM123" i="2"/>
  <c r="IY123" i="2"/>
  <c r="CM122" i="2"/>
  <c r="CJ122" i="2"/>
  <c r="CJ119" i="2" s="1"/>
  <c r="ST115" i="2"/>
  <c r="UC115" i="2" s="1"/>
  <c r="LC69" i="1"/>
  <c r="LB69" i="1" s="1"/>
  <c r="IQ70" i="1"/>
  <c r="IP70" i="1" s="1"/>
  <c r="JZ104" i="2"/>
  <c r="IO18" i="1" s="1"/>
  <c r="IO64" i="1"/>
  <c r="SH134" i="2"/>
  <c r="TQ134" i="2" s="1"/>
  <c r="JT115" i="2"/>
  <c r="SZ107" i="2"/>
  <c r="UI107" i="2" s="1"/>
  <c r="AQ107" i="2"/>
  <c r="SY107" i="2"/>
  <c r="UH107" i="2" s="1"/>
  <c r="SX107" i="2"/>
  <c r="UG107" i="2" s="1"/>
  <c r="SP107" i="2"/>
  <c r="TY107" i="2" s="1"/>
  <c r="SH107" i="2"/>
  <c r="TQ107" i="2" s="1"/>
  <c r="SW107" i="2"/>
  <c r="UF107" i="2" s="1"/>
  <c r="SO107" i="2"/>
  <c r="TX107" i="2" s="1"/>
  <c r="SG107" i="2"/>
  <c r="TC107" i="2"/>
  <c r="UL107" i="2" s="1"/>
  <c r="SU107" i="2"/>
  <c r="SM107" i="2"/>
  <c r="TV107" i="2" s="1"/>
  <c r="TB107" i="2"/>
  <c r="UK107" i="2" s="1"/>
  <c r="TA107" i="2"/>
  <c r="UJ107" i="2" s="1"/>
  <c r="OL104" i="2"/>
  <c r="MY18" i="1" s="1"/>
  <c r="MX18" i="1" s="1"/>
  <c r="MY64" i="1"/>
  <c r="IH104" i="2"/>
  <c r="GU18" i="1" s="1"/>
  <c r="GT18" i="1" s="1"/>
  <c r="GU64" i="1"/>
  <c r="FD125" i="2"/>
  <c r="FC125" i="2"/>
  <c r="FB125" i="2"/>
  <c r="CQ118" i="2"/>
  <c r="CP118" i="2"/>
  <c r="CO118" i="2"/>
  <c r="CV118" i="2"/>
  <c r="CN118" i="2"/>
  <c r="CU118" i="2"/>
  <c r="CT118" i="2"/>
  <c r="CS118" i="2"/>
  <c r="CR118" i="2"/>
  <c r="OJ115" i="2"/>
  <c r="EG64" i="1"/>
  <c r="DY71" i="1"/>
  <c r="DX64" i="1"/>
  <c r="RB105" i="2"/>
  <c r="RA105" i="2" s="1"/>
  <c r="SG105" i="2"/>
  <c r="KX104" i="2"/>
  <c r="JM18" i="1" s="1"/>
  <c r="JL18" i="1" s="1"/>
  <c r="JM64" i="1"/>
  <c r="LG123" i="2"/>
  <c r="GN123" i="2"/>
  <c r="GM123" i="2" s="1"/>
  <c r="GO123" i="2" s="1"/>
  <c r="SQ117" i="2"/>
  <c r="TZ117" i="2" s="1"/>
  <c r="AR108" i="2"/>
  <c r="DM108" i="2"/>
  <c r="QL104" i="2"/>
  <c r="MJ104" i="2"/>
  <c r="KY18" i="1" s="1"/>
  <c r="KX18" i="1" s="1"/>
  <c r="KY64" i="1"/>
  <c r="LG115" i="2"/>
  <c r="KB69" i="1"/>
  <c r="IS69" i="1"/>
  <c r="IR69" i="1" s="1"/>
  <c r="OW69" i="1"/>
  <c r="OV69" i="1" s="1"/>
  <c r="BK69" i="1"/>
  <c r="BJ69" i="1" s="1"/>
  <c r="MM69" i="1"/>
  <c r="ML69" i="1" s="1"/>
  <c r="BW70" i="1"/>
  <c r="BV70" i="1" s="1"/>
  <c r="GX100" i="2"/>
  <c r="HE100" i="2"/>
  <c r="HF100" i="2" s="1"/>
  <c r="HH100" i="2" s="1"/>
  <c r="HG100" i="2" s="1"/>
  <c r="HI100" i="2" s="1"/>
  <c r="FU124" i="2"/>
  <c r="FT124" i="2"/>
  <c r="GM113" i="2"/>
  <c r="GO113" i="2" s="1"/>
  <c r="FC69" i="1"/>
  <c r="FB69" i="1" s="1"/>
  <c r="MD104" i="2"/>
  <c r="KQ18" i="1" s="1"/>
  <c r="KP18" i="1" s="1"/>
  <c r="KQ64" i="1"/>
  <c r="EZ105" i="2"/>
  <c r="ER104" i="2"/>
  <c r="DG18" i="1" s="1"/>
  <c r="DF18" i="1" s="1"/>
  <c r="DG64" i="1"/>
  <c r="FU126" i="2"/>
  <c r="FT126" i="2"/>
  <c r="EI76" i="1" s="1"/>
  <c r="EH76" i="1" s="1"/>
  <c r="BR123" i="2"/>
  <c r="QQ122" i="2"/>
  <c r="OY70" i="1"/>
  <c r="OX70" i="1" s="1"/>
  <c r="KQ70" i="1"/>
  <c r="KP70" i="1" s="1"/>
  <c r="IF111" i="2"/>
  <c r="IF104" i="2" s="1"/>
  <c r="IE111" i="2"/>
  <c r="ID111" i="2"/>
  <c r="ID104" i="2" s="1"/>
  <c r="QR104" i="2"/>
  <c r="MR104" i="2"/>
  <c r="LG18" i="1" s="1"/>
  <c r="LF18" i="1" s="1"/>
  <c r="LG64" i="1"/>
  <c r="IP104" i="2"/>
  <c r="HE18" i="1" s="1"/>
  <c r="HD18" i="1" s="1"/>
  <c r="HE64" i="1"/>
  <c r="CL92" i="2"/>
  <c r="BG63" i="1"/>
  <c r="BF63" i="1" s="1"/>
  <c r="EE125" i="2"/>
  <c r="EG125" i="2" s="1"/>
  <c r="CU72" i="1"/>
  <c r="CT72" i="1" s="1"/>
  <c r="LG122" i="2"/>
  <c r="LG119" i="2" s="1"/>
  <c r="HC115" i="2"/>
  <c r="HD115" i="2" s="1"/>
  <c r="FS69" i="1" s="1"/>
  <c r="FR69" i="1" s="1"/>
  <c r="BM115" i="2"/>
  <c r="BN115" i="2" s="1"/>
  <c r="BN104" i="2" s="1"/>
  <c r="AI18" i="1" s="1"/>
  <c r="AH18" i="1" s="1"/>
  <c r="AO115" i="2"/>
  <c r="AO104" i="2" s="1"/>
  <c r="O18" i="1" s="1"/>
  <c r="N18" i="1" s="1"/>
  <c r="KI69" i="1"/>
  <c r="KH69" i="1" s="1"/>
  <c r="OW70" i="1"/>
  <c r="OV70" i="1" s="1"/>
  <c r="IS70" i="1"/>
  <c r="IR70" i="1" s="1"/>
  <c r="CT109" i="2"/>
  <c r="CS109" i="2"/>
  <c r="CR109" i="2"/>
  <c r="CQ109" i="2"/>
  <c r="CP109" i="2"/>
  <c r="CO109" i="2"/>
  <c r="CV109" i="2"/>
  <c r="CN109" i="2"/>
  <c r="CU109" i="2"/>
  <c r="BK108" i="2"/>
  <c r="BL108" i="2" s="1"/>
  <c r="HA108" i="2"/>
  <c r="HB108" i="2" s="1"/>
  <c r="HB104" i="2" s="1"/>
  <c r="FQ18" i="1" s="1"/>
  <c r="FP18" i="1" s="1"/>
  <c r="AM108" i="2"/>
  <c r="AM104" i="2" s="1"/>
  <c r="M18" i="1" s="1"/>
  <c r="L18" i="1" s="1"/>
  <c r="OD104" i="2"/>
  <c r="HZ104" i="2"/>
  <c r="PX99" i="2"/>
  <c r="PW99" i="2"/>
  <c r="PV99" i="2"/>
  <c r="KN97" i="2"/>
  <c r="KM97" i="2"/>
  <c r="KL97" i="2"/>
  <c r="MU106" i="2"/>
  <c r="MU104" i="2" s="1"/>
  <c r="GH104" i="2"/>
  <c r="EW18" i="1" s="1"/>
  <c r="EV18" i="1" s="1"/>
  <c r="MU96" i="2"/>
  <c r="MU92" i="2" s="1"/>
  <c r="MV96" i="2"/>
  <c r="MT96" i="2"/>
  <c r="QJ92" i="2"/>
  <c r="OY17" i="1" s="1"/>
  <c r="OX17" i="1" s="1"/>
  <c r="OY63" i="1"/>
  <c r="OX63" i="1" s="1"/>
  <c r="KF92" i="2"/>
  <c r="IU17" i="1" s="1"/>
  <c r="IT17" i="1" s="1"/>
  <c r="IU63" i="1"/>
  <c r="IT63" i="1" s="1"/>
  <c r="OP80" i="2"/>
  <c r="NE15" i="1" s="1"/>
  <c r="NE60" i="1"/>
  <c r="DB80" i="2"/>
  <c r="BQ15" i="1" s="1"/>
  <c r="BQ60" i="1"/>
  <c r="SQ108" i="2"/>
  <c r="TZ108" i="2" s="1"/>
  <c r="IZ106" i="2"/>
  <c r="SV95" i="2"/>
  <c r="UE95" i="2" s="1"/>
  <c r="PT92" i="2"/>
  <c r="OI17" i="1" s="1"/>
  <c r="OH17" i="1" s="1"/>
  <c r="OI63" i="1"/>
  <c r="OH63" i="1" s="1"/>
  <c r="JP92" i="2"/>
  <c r="IE17" i="1" s="1"/>
  <c r="ID17" i="1" s="1"/>
  <c r="IE63" i="1"/>
  <c r="ID63" i="1" s="1"/>
  <c r="MX80" i="2"/>
  <c r="LK15" i="1" s="1"/>
  <c r="LJ15" i="1" s="1"/>
  <c r="LK60" i="1"/>
  <c r="DR80" i="2"/>
  <c r="CE15" i="1" s="1"/>
  <c r="CD15" i="1" s="1"/>
  <c r="CE60" i="1"/>
  <c r="QQ111" i="2"/>
  <c r="SX108" i="2"/>
  <c r="UG108" i="2" s="1"/>
  <c r="LB92" i="2"/>
  <c r="QN80" i="2"/>
  <c r="PC15" i="1" s="1"/>
  <c r="PB15" i="1" s="1"/>
  <c r="PC60" i="1"/>
  <c r="KJ80" i="2"/>
  <c r="IY15" i="1" s="1"/>
  <c r="IX15" i="1" s="1"/>
  <c r="IY60" i="1"/>
  <c r="EB104" i="2"/>
  <c r="CQ18" i="1" s="1"/>
  <c r="CP18" i="1" s="1"/>
  <c r="IZ95" i="2"/>
  <c r="KN95" i="2"/>
  <c r="DZ104" i="2"/>
  <c r="CO18" i="1" s="1"/>
  <c r="CN18" i="1" s="1"/>
  <c r="FU97" i="2"/>
  <c r="FT97" i="2"/>
  <c r="LJ92" i="2"/>
  <c r="JW17" i="1" s="1"/>
  <c r="JV17" i="1" s="1"/>
  <c r="JW63" i="1"/>
  <c r="JV63" i="1" s="1"/>
  <c r="AK93" i="2"/>
  <c r="GY93" i="2"/>
  <c r="GZ93" i="2" s="1"/>
  <c r="EC62" i="1"/>
  <c r="EB62" i="1" s="1"/>
  <c r="EB60" i="1"/>
  <c r="JF80" i="2"/>
  <c r="HU15" i="1" s="1"/>
  <c r="HU60" i="1"/>
  <c r="SS107" i="2"/>
  <c r="NO106" i="2"/>
  <c r="NO104" i="2" s="1"/>
  <c r="CR105" i="2"/>
  <c r="CQ105" i="2"/>
  <c r="CP105" i="2"/>
  <c r="CO105" i="2"/>
  <c r="CV105" i="2"/>
  <c r="CN105" i="2"/>
  <c r="CU105" i="2"/>
  <c r="CT105" i="2"/>
  <c r="CS105" i="2"/>
  <c r="AP101" i="2"/>
  <c r="AQ101" i="2" s="1"/>
  <c r="NZ92" i="2"/>
  <c r="MO17" i="1" s="1"/>
  <c r="MN17" i="1" s="1"/>
  <c r="MO63" i="1"/>
  <c r="MN63" i="1" s="1"/>
  <c r="HV92" i="2"/>
  <c r="GK17" i="1" s="1"/>
  <c r="GJ17" i="1" s="1"/>
  <c r="GK63" i="1"/>
  <c r="GJ63" i="1" s="1"/>
  <c r="MD80" i="2"/>
  <c r="KQ15" i="1" s="1"/>
  <c r="KP15" i="1" s="1"/>
  <c r="KQ60" i="1"/>
  <c r="GT80" i="2"/>
  <c r="FG15" i="1" s="1"/>
  <c r="FF15" i="1" s="1"/>
  <c r="FG60" i="1"/>
  <c r="KM111" i="2"/>
  <c r="NX92" i="2"/>
  <c r="MM17" i="1" s="1"/>
  <c r="ML17" i="1" s="1"/>
  <c r="MM63" i="1"/>
  <c r="ML63" i="1" s="1"/>
  <c r="BR93" i="2"/>
  <c r="BJ92" i="2"/>
  <c r="AE17" i="1" s="1"/>
  <c r="AD17" i="1" s="1"/>
  <c r="AE63" i="1"/>
  <c r="AD63" i="1" s="1"/>
  <c r="EZ86" i="2"/>
  <c r="PT80" i="2"/>
  <c r="OI15" i="1" s="1"/>
  <c r="OH15" i="1" s="1"/>
  <c r="OI60" i="1"/>
  <c r="JP80" i="2"/>
  <c r="IE15" i="1" s="1"/>
  <c r="ID15" i="1" s="1"/>
  <c r="IE60" i="1"/>
  <c r="DD80" i="2"/>
  <c r="BS15" i="1" s="1"/>
  <c r="BR15" i="1" s="1"/>
  <c r="DL81" i="2"/>
  <c r="BS60" i="1"/>
  <c r="BO115" i="2"/>
  <c r="BP115" i="2" s="1"/>
  <c r="NO96" i="2"/>
  <c r="NP96" i="2"/>
  <c r="NN96" i="2"/>
  <c r="NN92" i="2" s="1"/>
  <c r="BQ63" i="1"/>
  <c r="QF92" i="2"/>
  <c r="OU17" i="1" s="1"/>
  <c r="OT17" i="1" s="1"/>
  <c r="OU63" i="1"/>
  <c r="OT63" i="1" s="1"/>
  <c r="NV92" i="2"/>
  <c r="MK17" i="1" s="1"/>
  <c r="MK63" i="1"/>
  <c r="FU88" i="2"/>
  <c r="FT88" i="2"/>
  <c r="OJ85" i="2"/>
  <c r="OI85" i="2"/>
  <c r="OH85" i="2"/>
  <c r="CT85" i="2"/>
  <c r="CS85" i="2"/>
  <c r="CR85" i="2"/>
  <c r="CQ85" i="2"/>
  <c r="CP85" i="2"/>
  <c r="CO85" i="2"/>
  <c r="CV85" i="2"/>
  <c r="CN85" i="2"/>
  <c r="CU85" i="2"/>
  <c r="KN83" i="2"/>
  <c r="KM83" i="2"/>
  <c r="KL83" i="2"/>
  <c r="FM60" i="1"/>
  <c r="MP80" i="2"/>
  <c r="DV80" i="2"/>
  <c r="CK15" i="1" s="1"/>
  <c r="CK60" i="1"/>
  <c r="OP92" i="2"/>
  <c r="NE17" i="1" s="1"/>
  <c r="KM92" i="2"/>
  <c r="SQ85" i="2"/>
  <c r="TZ85" i="2" s="1"/>
  <c r="EJ82" i="2"/>
  <c r="EI82" i="2"/>
  <c r="EH82" i="2"/>
  <c r="FL80" i="2"/>
  <c r="EA15" i="1" s="1"/>
  <c r="DZ15" i="1" s="1"/>
  <c r="EG57" i="1"/>
  <c r="DX57" i="1"/>
  <c r="DY59" i="1"/>
  <c r="CX68" i="2"/>
  <c r="BK14" i="1" s="1"/>
  <c r="BJ14" i="1" s="1"/>
  <c r="BK57" i="1"/>
  <c r="NR68" i="2"/>
  <c r="ME14" i="1" s="1"/>
  <c r="MD14" i="1" s="1"/>
  <c r="ME57" i="1"/>
  <c r="HN68" i="2"/>
  <c r="GA14" i="1" s="1"/>
  <c r="FZ14" i="1" s="1"/>
  <c r="GA57" i="1"/>
  <c r="KH63" i="2"/>
  <c r="SP81" i="2"/>
  <c r="TY81" i="2" s="1"/>
  <c r="CN57" i="1"/>
  <c r="CO59" i="1"/>
  <c r="CN59" i="1" s="1"/>
  <c r="MS58" i="1"/>
  <c r="MJ58" i="1"/>
  <c r="MR68" i="2"/>
  <c r="LG14" i="1" s="1"/>
  <c r="LF14" i="1" s="1"/>
  <c r="LG57" i="1"/>
  <c r="CL68" i="2"/>
  <c r="BG57" i="1"/>
  <c r="SM95" i="2"/>
  <c r="TV95" i="2" s="1"/>
  <c r="PX93" i="2"/>
  <c r="IZ89" i="2"/>
  <c r="SW81" i="2"/>
  <c r="UF81" i="2" s="1"/>
  <c r="HL79" i="2"/>
  <c r="HK79" i="2"/>
  <c r="HJ79" i="2"/>
  <c r="AY79" i="2"/>
  <c r="AX79" i="2"/>
  <c r="GR75" i="2"/>
  <c r="GQ75" i="2"/>
  <c r="GP75" i="2"/>
  <c r="EF74" i="2"/>
  <c r="EE74" i="2" s="1"/>
  <c r="EG74" i="2" s="1"/>
  <c r="CM57" i="1"/>
  <c r="EY57" i="1"/>
  <c r="AO71" i="2"/>
  <c r="BM71" i="2"/>
  <c r="QF68" i="2"/>
  <c r="OU14" i="1" s="1"/>
  <c r="OT14" i="1" s="1"/>
  <c r="OU57" i="1"/>
  <c r="KB68" i="2"/>
  <c r="IQ14" i="1" s="1"/>
  <c r="IP14" i="1" s="1"/>
  <c r="IQ57" i="1"/>
  <c r="NR63" i="2"/>
  <c r="ME13" i="1" s="1"/>
  <c r="MD13" i="1" s="1"/>
  <c r="ME54" i="1"/>
  <c r="HN63" i="2"/>
  <c r="GA13" i="1" s="1"/>
  <c r="FZ13" i="1" s="1"/>
  <c r="GA54" i="1"/>
  <c r="TC84" i="2"/>
  <c r="UL84" i="2" s="1"/>
  <c r="SU84" i="2"/>
  <c r="TB84" i="2"/>
  <c r="UK84" i="2" s="1"/>
  <c r="ST84" i="2"/>
  <c r="UC84" i="2" s="1"/>
  <c r="SL84" i="2"/>
  <c r="TU84" i="2" s="1"/>
  <c r="TA84" i="2"/>
  <c r="UJ84" i="2" s="1"/>
  <c r="SS84" i="2"/>
  <c r="SK84" i="2"/>
  <c r="TT84" i="2" s="1"/>
  <c r="SZ84" i="2"/>
  <c r="UI84" i="2" s="1"/>
  <c r="SR84" i="2"/>
  <c r="UA84" i="2" s="1"/>
  <c r="SJ84" i="2"/>
  <c r="TS84" i="2" s="1"/>
  <c r="SY84" i="2"/>
  <c r="UH84" i="2" s="1"/>
  <c r="AQ84" i="2"/>
  <c r="KL80" i="2"/>
  <c r="DK64" i="2"/>
  <c r="DL63" i="2"/>
  <c r="CA13" i="1" s="1"/>
  <c r="BZ13" i="1" s="1"/>
  <c r="CA54" i="1"/>
  <c r="SN83" i="2"/>
  <c r="TW83" i="2" s="1"/>
  <c r="OB68" i="2"/>
  <c r="MQ14" i="1" s="1"/>
  <c r="MP14" i="1" s="1"/>
  <c r="MQ57" i="1"/>
  <c r="HX68" i="2"/>
  <c r="GM14" i="1" s="1"/>
  <c r="GL14" i="1" s="1"/>
  <c r="GM57" i="1"/>
  <c r="OR63" i="2"/>
  <c r="NG13" i="1" s="1"/>
  <c r="NF13" i="1" s="1"/>
  <c r="NG54" i="1"/>
  <c r="IN63" i="2"/>
  <c r="HC13" i="1" s="1"/>
  <c r="HB13" i="1" s="1"/>
  <c r="HC54" i="1"/>
  <c r="GH92" i="2"/>
  <c r="EW17" i="1" s="1"/>
  <c r="EV17" i="1" s="1"/>
  <c r="GR79" i="2"/>
  <c r="PA58" i="1"/>
  <c r="OR58" i="1"/>
  <c r="IW58" i="1"/>
  <c r="IN58" i="1"/>
  <c r="QN68" i="2"/>
  <c r="PC14" i="1" s="1"/>
  <c r="PB14" i="1" s="1"/>
  <c r="PC57" i="1"/>
  <c r="KJ68" i="2"/>
  <c r="IY14" i="1" s="1"/>
  <c r="IX14" i="1" s="1"/>
  <c r="IY57" i="1"/>
  <c r="IL63" i="2"/>
  <c r="HA13" i="1" s="1"/>
  <c r="HA54" i="1"/>
  <c r="IC82" i="1"/>
  <c r="HT82" i="1"/>
  <c r="GN93" i="2"/>
  <c r="IF81" i="2"/>
  <c r="IF80" i="2" s="1"/>
  <c r="BP58" i="1"/>
  <c r="LQ57" i="1"/>
  <c r="NJ68" i="2"/>
  <c r="ET68" i="2"/>
  <c r="DI14" i="1" s="1"/>
  <c r="DH14" i="1" s="1"/>
  <c r="DI57" i="1"/>
  <c r="MX63" i="2"/>
  <c r="LK13" i="1" s="1"/>
  <c r="LJ13" i="1" s="1"/>
  <c r="LK54" i="1"/>
  <c r="GZ63" i="2"/>
  <c r="FO13" i="1" s="1"/>
  <c r="FN13" i="1" s="1"/>
  <c r="HH64" i="2"/>
  <c r="FO54" i="1"/>
  <c r="JS59" i="2"/>
  <c r="JR59" i="2"/>
  <c r="JT59" i="2"/>
  <c r="IE58" i="2"/>
  <c r="ID58" i="2"/>
  <c r="IF58" i="2"/>
  <c r="SX94" i="2"/>
  <c r="UG94" i="2" s="1"/>
  <c r="EV92" i="2"/>
  <c r="DK17" i="1" s="1"/>
  <c r="DJ17" i="1" s="1"/>
  <c r="SR85" i="2"/>
  <c r="UA85" i="2" s="1"/>
  <c r="NP81" i="2"/>
  <c r="NP80" i="2" s="1"/>
  <c r="PX69" i="2"/>
  <c r="AM68" i="2"/>
  <c r="M14" i="1" s="1"/>
  <c r="L14" i="1" s="1"/>
  <c r="M57" i="1"/>
  <c r="SR64" i="2"/>
  <c r="UA64" i="2" s="1"/>
  <c r="CS59" i="2"/>
  <c r="CR59" i="2"/>
  <c r="CQ59" i="2"/>
  <c r="CO59" i="2"/>
  <c r="CV59" i="2"/>
  <c r="CN59" i="2"/>
  <c r="CU59" i="2"/>
  <c r="CT59" i="2"/>
  <c r="CP59" i="2"/>
  <c r="SL47" i="2"/>
  <c r="TU47" i="2" s="1"/>
  <c r="LN43" i="2"/>
  <c r="KC12" i="1" s="1"/>
  <c r="KC51" i="1"/>
  <c r="HU48" i="1"/>
  <c r="IC45" i="1"/>
  <c r="HT45" i="1"/>
  <c r="MH68" i="2"/>
  <c r="KW14" i="1" s="1"/>
  <c r="CR66" i="2"/>
  <c r="CQ66" i="2"/>
  <c r="CP66" i="2"/>
  <c r="CO66" i="2"/>
  <c r="CV66" i="2"/>
  <c r="CN66" i="2"/>
  <c r="CU66" i="2"/>
  <c r="CT66" i="2"/>
  <c r="CS66" i="2"/>
  <c r="EC60" i="2"/>
  <c r="ED60" i="2" s="1"/>
  <c r="EF60" i="2" s="1"/>
  <c r="EE60" i="2" s="1"/>
  <c r="EG60" i="2" s="1"/>
  <c r="DV60" i="2"/>
  <c r="OL43" i="2"/>
  <c r="MY12" i="1" s="1"/>
  <c r="MX12" i="1" s="1"/>
  <c r="MY51" i="1"/>
  <c r="MX51" i="1" s="1"/>
  <c r="IH43" i="2"/>
  <c r="GU12" i="1" s="1"/>
  <c r="GT12" i="1" s="1"/>
  <c r="GU51" i="1"/>
  <c r="GT51" i="1" s="1"/>
  <c r="NS48" i="1"/>
  <c r="NR48" i="1" s="1"/>
  <c r="NR45" i="1"/>
  <c r="HO48" i="1"/>
  <c r="HN48" i="1" s="1"/>
  <c r="HN45" i="1"/>
  <c r="AP71" i="2"/>
  <c r="AI71" i="2"/>
  <c r="MB69" i="2"/>
  <c r="QQ56" i="2"/>
  <c r="QP56" i="2"/>
  <c r="QR56" i="2"/>
  <c r="EF53" i="2"/>
  <c r="CM53" i="1"/>
  <c r="SI51" i="2"/>
  <c r="TR51" i="2" s="1"/>
  <c r="KK52" i="1"/>
  <c r="KB52" i="1"/>
  <c r="EE51" i="2"/>
  <c r="EG51" i="2" s="1"/>
  <c r="CU52" i="1"/>
  <c r="CT52" i="1" s="1"/>
  <c r="SM57" i="2"/>
  <c r="TV57" i="2" s="1"/>
  <c r="BV54" i="2"/>
  <c r="BU54" i="2"/>
  <c r="BT54" i="2"/>
  <c r="DL53" i="2"/>
  <c r="BS53" i="1"/>
  <c r="BR53" i="1" s="1"/>
  <c r="OX43" i="2"/>
  <c r="IT43" i="2"/>
  <c r="OT45" i="1"/>
  <c r="OU48" i="1"/>
  <c r="OT48" i="1" s="1"/>
  <c r="IP45" i="1"/>
  <c r="IQ48" i="1"/>
  <c r="IP48" i="1" s="1"/>
  <c r="LF68" i="2"/>
  <c r="IE63" i="2"/>
  <c r="OC52" i="1"/>
  <c r="OB52" i="1" s="1"/>
  <c r="HY52" i="1"/>
  <c r="HX52" i="1" s="1"/>
  <c r="N220" i="2"/>
  <c r="CP220" i="2" s="1"/>
  <c r="CR220" i="2" s="1"/>
  <c r="CT220" i="2" s="1"/>
  <c r="RC220" i="2"/>
  <c r="CL43" i="2"/>
  <c r="BG51" i="1"/>
  <c r="BF51" i="1" s="1"/>
  <c r="EL37" i="2"/>
  <c r="CY45" i="1"/>
  <c r="HI53" i="1"/>
  <c r="GZ53" i="1"/>
  <c r="AK52" i="1"/>
  <c r="AB52" i="1"/>
  <c r="AO73" i="2"/>
  <c r="O58" i="1" s="1"/>
  <c r="N58" i="1" s="1"/>
  <c r="HC73" i="2"/>
  <c r="HD73" i="2" s="1"/>
  <c r="FS58" i="1" s="1"/>
  <c r="FR58" i="1" s="1"/>
  <c r="BM73" i="2"/>
  <c r="KM69" i="2"/>
  <c r="KM68" i="2" s="1"/>
  <c r="SL65" i="2"/>
  <c r="TU65" i="2" s="1"/>
  <c r="PX54" i="2"/>
  <c r="PW54" i="2"/>
  <c r="PV54" i="2"/>
  <c r="PV43" i="2" s="1"/>
  <c r="SM51" i="2"/>
  <c r="TV51" i="2" s="1"/>
  <c r="O52" i="1"/>
  <c r="N52" i="1" s="1"/>
  <c r="GX49" i="2"/>
  <c r="HE49" i="2"/>
  <c r="HF49" i="2" s="1"/>
  <c r="HH49" i="2" s="1"/>
  <c r="HG49" i="2" s="1"/>
  <c r="HI49" i="2" s="1"/>
  <c r="OG50" i="1"/>
  <c r="NX50" i="1"/>
  <c r="OF43" i="2"/>
  <c r="MU12" i="1" s="1"/>
  <c r="MT12" i="1" s="1"/>
  <c r="MU51" i="1"/>
  <c r="MT51" i="1" s="1"/>
  <c r="KD43" i="2"/>
  <c r="IS12" i="1" s="1"/>
  <c r="IR12" i="1" s="1"/>
  <c r="IS51" i="1"/>
  <c r="IR51" i="1" s="1"/>
  <c r="MO48" i="1"/>
  <c r="MN48" i="1" s="1"/>
  <c r="MN45" i="1"/>
  <c r="EE69" i="2"/>
  <c r="EG69" i="2" s="1"/>
  <c r="ST46" i="2"/>
  <c r="UC46" i="2" s="1"/>
  <c r="BD43" i="2"/>
  <c r="W12" i="1" s="1"/>
  <c r="V12" i="1" s="1"/>
  <c r="PW38" i="2"/>
  <c r="PX38" i="2"/>
  <c r="PV38" i="2"/>
  <c r="PV37" i="2" s="1"/>
  <c r="HR37" i="2"/>
  <c r="GG44" i="1"/>
  <c r="US196" i="2"/>
  <c r="US224" i="2" s="1"/>
  <c r="UR217" i="2"/>
  <c r="TE44" i="2"/>
  <c r="FD42" i="2"/>
  <c r="FC42" i="2"/>
  <c r="FB42" i="2"/>
  <c r="MB40" i="2"/>
  <c r="LZ40" i="2"/>
  <c r="MA40" i="2"/>
  <c r="NH37" i="2"/>
  <c r="LW44" i="1"/>
  <c r="LV44" i="1" s="1"/>
  <c r="GT37" i="2"/>
  <c r="FG44" i="1"/>
  <c r="FF44" i="1" s="1"/>
  <c r="OB37" i="2"/>
  <c r="MQ44" i="1"/>
  <c r="MP44" i="1" s="1"/>
  <c r="NX37" i="2"/>
  <c r="MM44" i="1"/>
  <c r="ML44" i="1" s="1"/>
  <c r="TN224" i="2"/>
  <c r="TG128" i="2"/>
  <c r="TG114" i="2"/>
  <c r="NP55" i="2"/>
  <c r="NO55" i="2"/>
  <c r="NN55" i="2"/>
  <c r="GM46" i="2"/>
  <c r="GO46" i="2" s="1"/>
  <c r="FC50" i="1"/>
  <c r="SK39" i="2"/>
  <c r="TT39" i="2" s="1"/>
  <c r="RG196" i="2"/>
  <c r="QT43" i="2"/>
  <c r="PG12" i="1" s="1"/>
  <c r="PF12" i="1" s="1"/>
  <c r="EV43" i="2"/>
  <c r="DK12" i="1" s="1"/>
  <c r="DJ12" i="1" s="1"/>
  <c r="RY196" i="2"/>
  <c r="KB37" i="2"/>
  <c r="IQ44" i="1"/>
  <c r="PX49" i="2"/>
  <c r="PW47" i="2"/>
  <c r="EE40" i="2"/>
  <c r="EG40" i="2" s="1"/>
  <c r="CU49" i="1"/>
  <c r="CT49" i="1" s="1"/>
  <c r="Q53" i="1"/>
  <c r="H53" i="1"/>
  <c r="QR52" i="2"/>
  <c r="GM51" i="2"/>
  <c r="GO51" i="2" s="1"/>
  <c r="FC52" i="1"/>
  <c r="FB52" i="1" s="1"/>
  <c r="SG41" i="2"/>
  <c r="FO39" i="2"/>
  <c r="FP39" i="2" s="1"/>
  <c r="AO39" i="2"/>
  <c r="JV37" i="2"/>
  <c r="II44" i="1"/>
  <c r="IH44" i="1" s="1"/>
  <c r="TE74" i="2"/>
  <c r="TE89" i="2"/>
  <c r="TE136" i="2"/>
  <c r="TE189" i="2"/>
  <c r="SW55" i="2"/>
  <c r="UF55" i="2" s="1"/>
  <c r="LG51" i="2"/>
  <c r="MU38" i="2"/>
  <c r="MU37" i="2" s="1"/>
  <c r="MV38" i="2"/>
  <c r="MT38" i="2"/>
  <c r="MT37" i="2" s="1"/>
  <c r="ET37" i="2"/>
  <c r="DI44" i="1"/>
  <c r="SJ53" i="2"/>
  <c r="TS53" i="2" s="1"/>
  <c r="IZ52" i="2"/>
  <c r="KP43" i="2"/>
  <c r="JC12" i="1" s="1"/>
  <c r="JB12" i="1" s="1"/>
  <c r="NL37" i="2"/>
  <c r="MA44" i="1"/>
  <c r="LZ44" i="1" s="1"/>
  <c r="TI50" i="2"/>
  <c r="TI128" i="2"/>
  <c r="TI119" i="2"/>
  <c r="TI139" i="2"/>
  <c r="RV53" i="2"/>
  <c r="RV65" i="2"/>
  <c r="RV69" i="2"/>
  <c r="RV113" i="2"/>
  <c r="RV131" i="2"/>
  <c r="RV157" i="2"/>
  <c r="RV167" i="2"/>
  <c r="AP38" i="2"/>
  <c r="EF38" i="2"/>
  <c r="MS76" i="1"/>
  <c r="AO74" i="1"/>
  <c r="AJ74" i="1"/>
  <c r="BH37" i="2"/>
  <c r="SN40" i="2"/>
  <c r="TW40" i="2" s="1"/>
  <c r="NZ37" i="2"/>
  <c r="LP37" i="2"/>
  <c r="HL39" i="2"/>
  <c r="IL37" i="2"/>
  <c r="CR31" i="2"/>
  <c r="CQ31" i="2"/>
  <c r="CP31" i="2"/>
  <c r="CO31" i="2"/>
  <c r="CV31" i="2"/>
  <c r="CN31" i="2"/>
  <c r="CU31" i="2"/>
  <c r="CT31" i="2"/>
  <c r="CS31" i="2"/>
  <c r="KJ68" i="1"/>
  <c r="KO68" i="1"/>
  <c r="KN68" i="1" s="1"/>
  <c r="DL68" i="1"/>
  <c r="DQ68" i="1"/>
  <c r="DP68" i="1" s="1"/>
  <c r="KJ55" i="1"/>
  <c r="KO55" i="1"/>
  <c r="KN55" i="1" s="1"/>
  <c r="EF54" i="1"/>
  <c r="OG45" i="1"/>
  <c r="CW55" i="1"/>
  <c r="CV55" i="1" s="1"/>
  <c r="CR55" i="1"/>
  <c r="AV62" i="1"/>
  <c r="OG49" i="1"/>
  <c r="IC49" i="1"/>
  <c r="AK49" i="1"/>
  <c r="FT47" i="1"/>
  <c r="FY47" i="1"/>
  <c r="FX47" i="1" s="1"/>
  <c r="KJ16" i="1"/>
  <c r="KO16" i="1"/>
  <c r="KN16" i="1" s="1"/>
  <c r="BY13" i="1"/>
  <c r="AJ47" i="1"/>
  <c r="AO47" i="1"/>
  <c r="AN47" i="1" s="1"/>
  <c r="CS13" i="1"/>
  <c r="DM48" i="1"/>
  <c r="GP48" i="1"/>
  <c r="GN16" i="1"/>
  <c r="GS16" i="1"/>
  <c r="GR16" i="1" s="1"/>
  <c r="LY50" i="1"/>
  <c r="FT46" i="1"/>
  <c r="FY46" i="1"/>
  <c r="FX46" i="1" s="1"/>
  <c r="P46" i="1"/>
  <c r="U46" i="1"/>
  <c r="T46" i="1" s="1"/>
  <c r="EX48" i="1"/>
  <c r="EV48" i="1"/>
  <c r="PA50" i="1"/>
  <c r="CA1045" i="10"/>
  <c r="BY1045" i="10"/>
  <c r="CA432" i="10"/>
  <c r="BY432" i="10"/>
  <c r="SX187" i="2"/>
  <c r="UG187" i="2" s="1"/>
  <c r="SP187" i="2"/>
  <c r="TY187" i="2" s="1"/>
  <c r="SH187" i="2"/>
  <c r="TQ187" i="2" s="1"/>
  <c r="TC187" i="2"/>
  <c r="UL187" i="2" s="1"/>
  <c r="TB187" i="2"/>
  <c r="UK187" i="2" s="1"/>
  <c r="TA187" i="2"/>
  <c r="UJ187" i="2" s="1"/>
  <c r="SZ187" i="2"/>
  <c r="UI187" i="2" s="1"/>
  <c r="SR187" i="2"/>
  <c r="UA187" i="2" s="1"/>
  <c r="SJ187" i="2"/>
  <c r="TS187" i="2" s="1"/>
  <c r="SY187" i="2"/>
  <c r="UH187" i="2" s="1"/>
  <c r="SQ187" i="2"/>
  <c r="TZ187" i="2" s="1"/>
  <c r="SI187" i="2"/>
  <c r="TR187" i="2" s="1"/>
  <c r="AQ187" i="2"/>
  <c r="BH187" i="2"/>
  <c r="BO187" i="2"/>
  <c r="BP187" i="2" s="1"/>
  <c r="BR187" i="2" s="1"/>
  <c r="BQ187" i="2" s="1"/>
  <c r="BS187" i="2" s="1"/>
  <c r="CM190" i="2"/>
  <c r="CJ190" i="2"/>
  <c r="CJ184" i="2" s="1"/>
  <c r="HH189" i="2"/>
  <c r="HG189" i="2" s="1"/>
  <c r="HI189" i="2" s="1"/>
  <c r="EJ191" i="2"/>
  <c r="EI191" i="2"/>
  <c r="EH191" i="2"/>
  <c r="KJ184" i="2"/>
  <c r="HH187" i="2"/>
  <c r="HG187" i="2" s="1"/>
  <c r="HI187" i="2" s="1"/>
  <c r="QL184" i="2"/>
  <c r="LV184" i="2"/>
  <c r="HT184" i="2"/>
  <c r="DN222" i="2"/>
  <c r="DN216" i="2"/>
  <c r="OJ182" i="2"/>
  <c r="OI182" i="2"/>
  <c r="OH182" i="2"/>
  <c r="IF182" i="2"/>
  <c r="IE182" i="2"/>
  <c r="ID182" i="2"/>
  <c r="KP174" i="2"/>
  <c r="JC22" i="1" s="1"/>
  <c r="JB22" i="1" s="1"/>
  <c r="JC85" i="1"/>
  <c r="JB85" i="1" s="1"/>
  <c r="JC23" i="1"/>
  <c r="JB23" i="1" s="1"/>
  <c r="QH174" i="2"/>
  <c r="OW22" i="1" s="1"/>
  <c r="OV22" i="1" s="1"/>
  <c r="OW85" i="1"/>
  <c r="OV85" i="1" s="1"/>
  <c r="OW23" i="1"/>
  <c r="OV23" i="1" s="1"/>
  <c r="KD174" i="2"/>
  <c r="IS22" i="1" s="1"/>
  <c r="IR22" i="1" s="1"/>
  <c r="IS85" i="1"/>
  <c r="IR85" i="1" s="1"/>
  <c r="IS23" i="1"/>
  <c r="IR23" i="1" s="1"/>
  <c r="CP182" i="2"/>
  <c r="CP174" i="2" s="1"/>
  <c r="CO182" i="2"/>
  <c r="CO174" i="2" s="1"/>
  <c r="CV182" i="2"/>
  <c r="CN182" i="2"/>
  <c r="CU182" i="2"/>
  <c r="CT182" i="2"/>
  <c r="CS182" i="2"/>
  <c r="CQ182" i="2"/>
  <c r="CR182" i="2"/>
  <c r="CR174" i="2" s="1"/>
  <c r="QF174" i="2"/>
  <c r="OU22" i="1" s="1"/>
  <c r="OT22" i="1" s="1"/>
  <c r="OU85" i="1"/>
  <c r="OT85" i="1" s="1"/>
  <c r="OU23" i="1"/>
  <c r="OT23" i="1" s="1"/>
  <c r="KB174" i="2"/>
  <c r="IQ22" i="1" s="1"/>
  <c r="IP22" i="1" s="1"/>
  <c r="IQ85" i="1"/>
  <c r="IP85" i="1" s="1"/>
  <c r="IQ23" i="1"/>
  <c r="IP23" i="1" s="1"/>
  <c r="EJ189" i="2"/>
  <c r="EI189" i="2"/>
  <c r="EH189" i="2"/>
  <c r="BJ184" i="2"/>
  <c r="AE23" i="1" s="1"/>
  <c r="AD23" i="1" s="1"/>
  <c r="QD174" i="2"/>
  <c r="OS22" i="1" s="1"/>
  <c r="OS85" i="1"/>
  <c r="OS23" i="1"/>
  <c r="SV187" i="2"/>
  <c r="UE187" i="2" s="1"/>
  <c r="NP181" i="2"/>
  <c r="NO181" i="2"/>
  <c r="NN181" i="2"/>
  <c r="BB180" i="2"/>
  <c r="PX180" i="2"/>
  <c r="OJ180" i="2"/>
  <c r="MV180" i="2"/>
  <c r="LH180" i="2"/>
  <c r="JT180" i="2"/>
  <c r="IF180" i="2"/>
  <c r="PP174" i="2"/>
  <c r="OE22" i="1" s="1"/>
  <c r="OD22" i="1" s="1"/>
  <c r="OE85" i="1"/>
  <c r="OD85" i="1" s="1"/>
  <c r="OE23" i="1"/>
  <c r="OD23" i="1" s="1"/>
  <c r="JL174" i="2"/>
  <c r="IA22" i="1" s="1"/>
  <c r="HZ22" i="1" s="1"/>
  <c r="IA85" i="1"/>
  <c r="HZ85" i="1" s="1"/>
  <c r="IA23" i="1"/>
  <c r="HZ23" i="1" s="1"/>
  <c r="PN174" i="2"/>
  <c r="OC22" i="1" s="1"/>
  <c r="OB22" i="1" s="1"/>
  <c r="OC85" i="1"/>
  <c r="OB85" i="1" s="1"/>
  <c r="OC23" i="1"/>
  <c r="OB23" i="1" s="1"/>
  <c r="JJ174" i="2"/>
  <c r="HY22" i="1" s="1"/>
  <c r="HX22" i="1" s="1"/>
  <c r="HY85" i="1"/>
  <c r="HX85" i="1" s="1"/>
  <c r="HY23" i="1"/>
  <c r="HX23" i="1" s="1"/>
  <c r="KN180" i="2"/>
  <c r="HC177" i="2"/>
  <c r="HD177" i="2" s="1"/>
  <c r="BM177" i="2"/>
  <c r="AO177" i="2"/>
  <c r="AO174" i="2" s="1"/>
  <c r="O22" i="1" s="1"/>
  <c r="N22" i="1" s="1"/>
  <c r="NX174" i="2"/>
  <c r="MM22" i="1" s="1"/>
  <c r="ML22" i="1" s="1"/>
  <c r="MM85" i="1"/>
  <c r="ML85" i="1" s="1"/>
  <c r="MM23" i="1"/>
  <c r="ML23" i="1" s="1"/>
  <c r="GQ188" i="2"/>
  <c r="GP188" i="2"/>
  <c r="GR188" i="2"/>
  <c r="PJ174" i="2"/>
  <c r="NY22" i="1" s="1"/>
  <c r="NY85" i="1"/>
  <c r="NY23" i="1"/>
  <c r="JF174" i="2"/>
  <c r="HU22" i="1" s="1"/>
  <c r="HU85" i="1"/>
  <c r="HU23" i="1"/>
  <c r="DX174" i="2"/>
  <c r="CM22" i="1" s="1"/>
  <c r="CL22" i="1" s="1"/>
  <c r="EF176" i="2"/>
  <c r="EE176" i="2" s="1"/>
  <c r="EG176" i="2" s="1"/>
  <c r="CM85" i="1"/>
  <c r="CL85" i="1" s="1"/>
  <c r="FS167" i="2"/>
  <c r="FR167" i="2"/>
  <c r="GR169" i="2"/>
  <c r="GQ169" i="2"/>
  <c r="GP169" i="2"/>
  <c r="GN176" i="2"/>
  <c r="GM176" i="2" s="1"/>
  <c r="GO176" i="2" s="1"/>
  <c r="AI166" i="2"/>
  <c r="AI153" i="2" s="1"/>
  <c r="I21" i="1" s="1"/>
  <c r="AP166" i="2"/>
  <c r="GW166" i="2"/>
  <c r="BG166" i="2"/>
  <c r="EZ178" i="2"/>
  <c r="EY178" i="2" s="1"/>
  <c r="FA178" i="2" s="1"/>
  <c r="SW171" i="2"/>
  <c r="UF171" i="2" s="1"/>
  <c r="SO171" i="2"/>
  <c r="TX171" i="2" s="1"/>
  <c r="TC171" i="2"/>
  <c r="UL171" i="2" s="1"/>
  <c r="TB171" i="2"/>
  <c r="UK171" i="2" s="1"/>
  <c r="ST171" i="2"/>
  <c r="UC171" i="2" s="1"/>
  <c r="TA171" i="2"/>
  <c r="UJ171" i="2" s="1"/>
  <c r="SZ171" i="2"/>
  <c r="UI171" i="2" s="1"/>
  <c r="AQ171" i="2"/>
  <c r="SY171" i="2"/>
  <c r="UH171" i="2" s="1"/>
  <c r="SQ171" i="2"/>
  <c r="TZ171" i="2" s="1"/>
  <c r="CT174" i="2"/>
  <c r="SJ178" i="2"/>
  <c r="TS178" i="2" s="1"/>
  <c r="LH171" i="2"/>
  <c r="LG171" i="2"/>
  <c r="LF171" i="2"/>
  <c r="GX171" i="2"/>
  <c r="HE171" i="2"/>
  <c r="HF171" i="2" s="1"/>
  <c r="HH171" i="2" s="1"/>
  <c r="HG171" i="2" s="1"/>
  <c r="HI171" i="2" s="1"/>
  <c r="IF168" i="2"/>
  <c r="IE168" i="2"/>
  <c r="IE153" i="2" s="1"/>
  <c r="ID168" i="2"/>
  <c r="ID153" i="2" s="1"/>
  <c r="CS81" i="1"/>
  <c r="CJ81" i="1"/>
  <c r="AR155" i="2"/>
  <c r="DM155" i="2"/>
  <c r="DM171" i="2"/>
  <c r="AR171" i="2"/>
  <c r="CS169" i="2"/>
  <c r="CR169" i="2"/>
  <c r="CQ169" i="2"/>
  <c r="CP169" i="2"/>
  <c r="CO169" i="2"/>
  <c r="CV169" i="2"/>
  <c r="CN169" i="2"/>
  <c r="CU169" i="2"/>
  <c r="CT169" i="2"/>
  <c r="SW168" i="2"/>
  <c r="UF168" i="2" s="1"/>
  <c r="SO168" i="2"/>
  <c r="TX168" i="2" s="1"/>
  <c r="SG168" i="2"/>
  <c r="AQ168" i="2"/>
  <c r="TC168" i="2"/>
  <c r="UL168" i="2" s="1"/>
  <c r="TB168" i="2"/>
  <c r="UK168" i="2" s="1"/>
  <c r="TA168" i="2"/>
  <c r="UJ168" i="2" s="1"/>
  <c r="SZ168" i="2"/>
  <c r="UI168" i="2" s="1"/>
  <c r="SY168" i="2"/>
  <c r="UH168" i="2" s="1"/>
  <c r="SQ168" i="2"/>
  <c r="TZ168" i="2" s="1"/>
  <c r="SI168" i="2"/>
  <c r="TR168" i="2" s="1"/>
  <c r="DM165" i="2"/>
  <c r="AR165" i="2"/>
  <c r="LN153" i="2"/>
  <c r="KC21" i="1" s="1"/>
  <c r="KC81" i="1"/>
  <c r="EJ169" i="2"/>
  <c r="EI169" i="2"/>
  <c r="EH169" i="2"/>
  <c r="PZ153" i="2"/>
  <c r="OM21" i="1" s="1"/>
  <c r="OL21" i="1" s="1"/>
  <c r="OM81" i="1"/>
  <c r="OL81" i="1" s="1"/>
  <c r="JV153" i="2"/>
  <c r="II21" i="1" s="1"/>
  <c r="IH21" i="1" s="1"/>
  <c r="II81" i="1"/>
  <c r="IH81" i="1" s="1"/>
  <c r="FD168" i="2"/>
  <c r="FC168" i="2"/>
  <c r="FB168" i="2"/>
  <c r="OZ153" i="2"/>
  <c r="NO21" i="1" s="1"/>
  <c r="NN21" i="1" s="1"/>
  <c r="NO81" i="1"/>
  <c r="NN81" i="1" s="1"/>
  <c r="IV153" i="2"/>
  <c r="HK21" i="1" s="1"/>
  <c r="HJ21" i="1" s="1"/>
  <c r="HK81" i="1"/>
  <c r="HJ81" i="1" s="1"/>
  <c r="HT153" i="2"/>
  <c r="GI21" i="1" s="1"/>
  <c r="GH21" i="1" s="1"/>
  <c r="GI81" i="1"/>
  <c r="GH81" i="1" s="1"/>
  <c r="HE165" i="2"/>
  <c r="HF165" i="2" s="1"/>
  <c r="HH165" i="2" s="1"/>
  <c r="HG165" i="2" s="1"/>
  <c r="HI165" i="2" s="1"/>
  <c r="MH153" i="2"/>
  <c r="KW21" i="1" s="1"/>
  <c r="KW81" i="1"/>
  <c r="CJ153" i="2"/>
  <c r="FU172" i="2"/>
  <c r="FT172" i="2"/>
  <c r="SJ171" i="2"/>
  <c r="TS171" i="2" s="1"/>
  <c r="NR153" i="2"/>
  <c r="ME21" i="1" s="1"/>
  <c r="MD21" i="1" s="1"/>
  <c r="ME81" i="1"/>
  <c r="MD81" i="1" s="1"/>
  <c r="HN153" i="2"/>
  <c r="GA21" i="1" s="1"/>
  <c r="FZ21" i="1" s="1"/>
  <c r="GA81" i="1"/>
  <c r="FZ81" i="1" s="1"/>
  <c r="SI171" i="2"/>
  <c r="TR171" i="2" s="1"/>
  <c r="FD170" i="2"/>
  <c r="FC170" i="2"/>
  <c r="FB170" i="2"/>
  <c r="LD153" i="2"/>
  <c r="JS21" i="1" s="1"/>
  <c r="JR21" i="1" s="1"/>
  <c r="JS81" i="1"/>
  <c r="JR81" i="1" s="1"/>
  <c r="EG81" i="1"/>
  <c r="DX81" i="1"/>
  <c r="KN154" i="2"/>
  <c r="KM154" i="2"/>
  <c r="KL154" i="2"/>
  <c r="GR160" i="2"/>
  <c r="GQ160" i="2"/>
  <c r="GP160" i="2"/>
  <c r="NO148" i="2"/>
  <c r="HK148" i="2"/>
  <c r="BA148" i="2"/>
  <c r="OI148" i="2"/>
  <c r="IE148" i="2"/>
  <c r="O148" i="2"/>
  <c r="PC148" i="2"/>
  <c r="IY148" i="2"/>
  <c r="PW148" i="2"/>
  <c r="JS148" i="2"/>
  <c r="LG148" i="2"/>
  <c r="KM145" i="2"/>
  <c r="KN145" i="2"/>
  <c r="KL145" i="2"/>
  <c r="OG77" i="1"/>
  <c r="NX77" i="1"/>
  <c r="NY80" i="1"/>
  <c r="NX80" i="1" s="1"/>
  <c r="HE80" i="1"/>
  <c r="HD80" i="1" s="1"/>
  <c r="HD77" i="1"/>
  <c r="MJ137" i="2"/>
  <c r="KY20" i="1" s="1"/>
  <c r="KX20" i="1" s="1"/>
  <c r="GM154" i="2"/>
  <c r="GO154" i="2" s="1"/>
  <c r="PW145" i="2"/>
  <c r="PV145" i="2"/>
  <c r="PX145" i="2"/>
  <c r="KL77" i="1"/>
  <c r="KM80" i="1"/>
  <c r="KL80" i="1" s="1"/>
  <c r="GX162" i="2"/>
  <c r="HE162" i="2"/>
  <c r="HF162" i="2" s="1"/>
  <c r="HH162" i="2" s="1"/>
  <c r="HG162" i="2" s="1"/>
  <c r="HI162" i="2" s="1"/>
  <c r="JR153" i="2"/>
  <c r="PC149" i="2"/>
  <c r="PB149" i="2"/>
  <c r="PD149" i="2"/>
  <c r="MU146" i="2"/>
  <c r="MT146" i="2"/>
  <c r="MV146" i="2"/>
  <c r="HT20" i="1"/>
  <c r="GX158" i="2"/>
  <c r="HE158" i="2"/>
  <c r="HF158" i="2" s="1"/>
  <c r="HH158" i="2" s="1"/>
  <c r="HG158" i="2" s="1"/>
  <c r="HI158" i="2" s="1"/>
  <c r="FU154" i="2"/>
  <c r="FT154" i="2"/>
  <c r="PB151" i="2"/>
  <c r="PC151" i="2"/>
  <c r="LR77" i="1"/>
  <c r="LS80" i="1"/>
  <c r="LR80" i="1" s="1"/>
  <c r="DS80" i="1"/>
  <c r="DR80" i="1" s="1"/>
  <c r="DR77" i="1"/>
  <c r="GH77" i="1"/>
  <c r="GI80" i="1"/>
  <c r="GH80" i="1" s="1"/>
  <c r="IA80" i="1"/>
  <c r="HZ80" i="1" s="1"/>
  <c r="HZ77" i="1"/>
  <c r="OE80" i="1"/>
  <c r="OD80" i="1" s="1"/>
  <c r="OD77" i="1"/>
  <c r="CT164" i="2"/>
  <c r="CS164" i="2"/>
  <c r="CR164" i="2"/>
  <c r="CQ164" i="2"/>
  <c r="CP164" i="2"/>
  <c r="CO164" i="2"/>
  <c r="CV164" i="2"/>
  <c r="CV153" i="2" s="1"/>
  <c r="CN164" i="2"/>
  <c r="CN153" i="2" s="1"/>
  <c r="CU164" i="2"/>
  <c r="CU153" i="2" s="1"/>
  <c r="MU149" i="2"/>
  <c r="MV149" i="2"/>
  <c r="MT149" i="2"/>
  <c r="LE77" i="1"/>
  <c r="KV77" i="1"/>
  <c r="KW80" i="1"/>
  <c r="KV80" i="1" s="1"/>
  <c r="ND137" i="2"/>
  <c r="LS20" i="1" s="1"/>
  <c r="LR20" i="1" s="1"/>
  <c r="EJ160" i="2"/>
  <c r="EI160" i="2"/>
  <c r="EH160" i="2"/>
  <c r="HH154" i="2"/>
  <c r="GZ153" i="2"/>
  <c r="FO21" i="1" s="1"/>
  <c r="FN21" i="1" s="1"/>
  <c r="FO81" i="1"/>
  <c r="FN81" i="1" s="1"/>
  <c r="DP152" i="2"/>
  <c r="DO152" i="2"/>
  <c r="DN152" i="2"/>
  <c r="AU152" i="2"/>
  <c r="BB152" i="2"/>
  <c r="AT152" i="2"/>
  <c r="AW152" i="2" s="1"/>
  <c r="BA152" i="2"/>
  <c r="AZ152" i="2"/>
  <c r="BB147" i="2"/>
  <c r="AT147" i="2"/>
  <c r="AW147" i="2" s="1"/>
  <c r="AZ147" i="2"/>
  <c r="BA147" i="2"/>
  <c r="AU147" i="2"/>
  <c r="GQ145" i="2"/>
  <c r="GR145" i="2"/>
  <c r="GP145" i="2"/>
  <c r="DO144" i="2"/>
  <c r="DP144" i="2"/>
  <c r="DN144" i="2"/>
  <c r="IU80" i="1"/>
  <c r="IT80" i="1" s="1"/>
  <c r="IT77" i="1"/>
  <c r="GR163" i="2"/>
  <c r="GQ163" i="2"/>
  <c r="GP163" i="2"/>
  <c r="NK80" i="1"/>
  <c r="NJ80" i="1" s="1"/>
  <c r="NJ77" i="1"/>
  <c r="MA148" i="2"/>
  <c r="IE140" i="2"/>
  <c r="IE137" i="2" s="1"/>
  <c r="ID140" i="2"/>
  <c r="ID137" i="2" s="1"/>
  <c r="CJ20" i="1"/>
  <c r="CS20" i="1"/>
  <c r="AI133" i="2"/>
  <c r="AP133" i="2"/>
  <c r="GW133" i="2"/>
  <c r="JN137" i="2"/>
  <c r="QQ137" i="2"/>
  <c r="FU157" i="2"/>
  <c r="FT157" i="2"/>
  <c r="MV153" i="2"/>
  <c r="FQ80" i="1"/>
  <c r="FP80" i="1" s="1"/>
  <c r="FP77" i="1"/>
  <c r="CR140" i="2"/>
  <c r="CP140" i="2"/>
  <c r="CO140" i="2"/>
  <c r="CV140" i="2"/>
  <c r="CN140" i="2"/>
  <c r="CU140" i="2"/>
  <c r="CT140" i="2"/>
  <c r="CS140" i="2"/>
  <c r="CQ140" i="2"/>
  <c r="AO135" i="2"/>
  <c r="HC135" i="2"/>
  <c r="HD135" i="2" s="1"/>
  <c r="BM135" i="2"/>
  <c r="BN135" i="2" s="1"/>
  <c r="TC132" i="2"/>
  <c r="UL132" i="2" s="1"/>
  <c r="TB132" i="2"/>
  <c r="UK132" i="2" s="1"/>
  <c r="TA132" i="2"/>
  <c r="UJ132" i="2" s="1"/>
  <c r="SS132" i="2"/>
  <c r="AQ132" i="2"/>
  <c r="SZ132" i="2"/>
  <c r="UI132" i="2" s="1"/>
  <c r="SR132" i="2"/>
  <c r="UA132" i="2" s="1"/>
  <c r="SY132" i="2"/>
  <c r="UH132" i="2" s="1"/>
  <c r="SQ132" i="2"/>
  <c r="TZ132" i="2" s="1"/>
  <c r="SI132" i="2"/>
  <c r="TR132" i="2" s="1"/>
  <c r="FU75" i="1"/>
  <c r="FL75" i="1"/>
  <c r="BP72" i="1"/>
  <c r="EZ115" i="2"/>
  <c r="EY115" i="2" s="1"/>
  <c r="FA115" i="2" s="1"/>
  <c r="DG69" i="1"/>
  <c r="GM129" i="2"/>
  <c r="GO129" i="2" s="1"/>
  <c r="FC75" i="1"/>
  <c r="FB75" i="1" s="1"/>
  <c r="EG72" i="1"/>
  <c r="DX72" i="1"/>
  <c r="HA73" i="1"/>
  <c r="EG69" i="1"/>
  <c r="DX69" i="1"/>
  <c r="SJ134" i="2"/>
  <c r="TS134" i="2" s="1"/>
  <c r="EJ131" i="2"/>
  <c r="EI131" i="2"/>
  <c r="EH131" i="2"/>
  <c r="CM130" i="2"/>
  <c r="CJ130" i="2"/>
  <c r="II75" i="1"/>
  <c r="IH75" i="1" s="1"/>
  <c r="OM75" i="1"/>
  <c r="OL75" i="1" s="1"/>
  <c r="PA75" i="1"/>
  <c r="OR75" i="1"/>
  <c r="EZ130" i="2"/>
  <c r="DG75" i="1"/>
  <c r="DF75" i="1" s="1"/>
  <c r="GO75" i="1"/>
  <c r="GF75" i="1"/>
  <c r="OU76" i="1"/>
  <c r="IQ76" i="1"/>
  <c r="MQ73" i="1"/>
  <c r="MP73" i="1" s="1"/>
  <c r="GM73" i="1"/>
  <c r="GL73" i="1" s="1"/>
  <c r="QQ140" i="2"/>
  <c r="QP140" i="2"/>
  <c r="QP137" i="2" s="1"/>
  <c r="SN132" i="2"/>
  <c r="TW132" i="2" s="1"/>
  <c r="KN134" i="2"/>
  <c r="DH129" i="2"/>
  <c r="AN129" i="2"/>
  <c r="HT72" i="1"/>
  <c r="KC72" i="1"/>
  <c r="OA73" i="1"/>
  <c r="NZ73" i="1" s="1"/>
  <c r="HW73" i="1"/>
  <c r="HV73" i="1" s="1"/>
  <c r="PD134" i="2"/>
  <c r="PW133" i="2"/>
  <c r="KN132" i="2"/>
  <c r="KM132" i="2"/>
  <c r="KL132" i="2"/>
  <c r="PW130" i="2"/>
  <c r="OI130" i="2"/>
  <c r="MU130" i="2"/>
  <c r="LG130" i="2"/>
  <c r="JS130" i="2"/>
  <c r="IE130" i="2"/>
  <c r="O130" i="2"/>
  <c r="QQ130" i="2"/>
  <c r="PC130" i="2"/>
  <c r="NO130" i="2"/>
  <c r="MA130" i="2"/>
  <c r="KM130" i="2"/>
  <c r="IY130" i="2"/>
  <c r="OE72" i="1"/>
  <c r="OD72" i="1" s="1"/>
  <c r="IA72" i="1"/>
  <c r="HZ72" i="1" s="1"/>
  <c r="OG73" i="1"/>
  <c r="NX73" i="1"/>
  <c r="HT73" i="1"/>
  <c r="IC73" i="1"/>
  <c r="AO117" i="2"/>
  <c r="O70" i="1" s="1"/>
  <c r="N70" i="1" s="1"/>
  <c r="HC117" i="2"/>
  <c r="HD117" i="2" s="1"/>
  <c r="FS70" i="1" s="1"/>
  <c r="FR70" i="1" s="1"/>
  <c r="BM117" i="2"/>
  <c r="BN117" i="2" s="1"/>
  <c r="AI70" i="1" s="1"/>
  <c r="AH70" i="1" s="1"/>
  <c r="SV134" i="2"/>
  <c r="UE134" i="2" s="1"/>
  <c r="PD132" i="2"/>
  <c r="PC132" i="2"/>
  <c r="PB132" i="2"/>
  <c r="OJ129" i="2"/>
  <c r="KM72" i="1"/>
  <c r="KL72" i="1" s="1"/>
  <c r="NS73" i="1"/>
  <c r="NR73" i="1" s="1"/>
  <c r="HO73" i="1"/>
  <c r="HN73" i="1" s="1"/>
  <c r="LG131" i="2"/>
  <c r="NN128" i="2"/>
  <c r="NP128" i="2"/>
  <c r="NO128" i="2"/>
  <c r="O72" i="1"/>
  <c r="N72" i="1" s="1"/>
  <c r="FX116" i="2"/>
  <c r="FW116" i="2"/>
  <c r="FV116" i="2"/>
  <c r="FD114" i="2"/>
  <c r="FC114" i="2"/>
  <c r="FB114" i="2"/>
  <c r="KE69" i="1"/>
  <c r="KD69" i="1" s="1"/>
  <c r="GO70" i="1"/>
  <c r="GF70" i="1"/>
  <c r="IL104" i="2"/>
  <c r="HA18" i="1" s="1"/>
  <c r="HA64" i="1"/>
  <c r="EY122" i="2"/>
  <c r="FA122" i="2" s="1"/>
  <c r="DO73" i="1"/>
  <c r="LE70" i="1"/>
  <c r="KV70" i="1"/>
  <c r="OB104" i="2"/>
  <c r="MQ18" i="1" s="1"/>
  <c r="MP18" i="1" s="1"/>
  <c r="MQ64" i="1"/>
  <c r="HX104" i="2"/>
  <c r="GM18" i="1" s="1"/>
  <c r="GL18" i="1" s="1"/>
  <c r="GM64" i="1"/>
  <c r="HG120" i="2"/>
  <c r="HI120" i="2" s="1"/>
  <c r="SR117" i="2"/>
  <c r="UA117" i="2" s="1"/>
  <c r="SX115" i="2"/>
  <c r="UG115" i="2" s="1"/>
  <c r="SP115" i="2"/>
  <c r="TY115" i="2" s="1"/>
  <c r="AQ115" i="2"/>
  <c r="TC115" i="2"/>
  <c r="UL115" i="2" s="1"/>
  <c r="TB115" i="2"/>
  <c r="UK115" i="2" s="1"/>
  <c r="TA115" i="2"/>
  <c r="UJ115" i="2" s="1"/>
  <c r="SS115" i="2"/>
  <c r="SZ115" i="2"/>
  <c r="UI115" i="2" s="1"/>
  <c r="SR115" i="2"/>
  <c r="UA115" i="2" s="1"/>
  <c r="SI115" i="2"/>
  <c r="TR115" i="2" s="1"/>
  <c r="SY115" i="2"/>
  <c r="UH115" i="2" s="1"/>
  <c r="SQ115" i="2"/>
  <c r="TZ115" i="2" s="1"/>
  <c r="GX107" i="2"/>
  <c r="QN104" i="2"/>
  <c r="PC18" i="1" s="1"/>
  <c r="PB18" i="1" s="1"/>
  <c r="PC64" i="1"/>
  <c r="KJ104" i="2"/>
  <c r="IY18" i="1" s="1"/>
  <c r="IX18" i="1" s="1"/>
  <c r="IY64" i="1"/>
  <c r="FS135" i="2"/>
  <c r="FR135" i="2"/>
  <c r="SK122" i="2"/>
  <c r="TT122" i="2" s="1"/>
  <c r="SI117" i="2"/>
  <c r="TR117" i="2" s="1"/>
  <c r="IZ115" i="2"/>
  <c r="IY115" i="2"/>
  <c r="IX115" i="2"/>
  <c r="IX104" i="2" s="1"/>
  <c r="IC70" i="1"/>
  <c r="HT70" i="1"/>
  <c r="LV104" i="2"/>
  <c r="HT104" i="2"/>
  <c r="GI18" i="1" s="1"/>
  <c r="GH18" i="1" s="1"/>
  <c r="GI64" i="1"/>
  <c r="OI134" i="2"/>
  <c r="SJ132" i="2"/>
  <c r="TS132" i="2" s="1"/>
  <c r="SX117" i="2"/>
  <c r="UG117" i="2" s="1"/>
  <c r="LH115" i="2"/>
  <c r="LP69" i="1"/>
  <c r="JS69" i="1"/>
  <c r="JR69" i="1" s="1"/>
  <c r="GO69" i="1"/>
  <c r="GF69" i="1"/>
  <c r="GI69" i="1"/>
  <c r="GH69" i="1" s="1"/>
  <c r="BK70" i="1"/>
  <c r="BJ70" i="1" s="1"/>
  <c r="MH104" i="2"/>
  <c r="KW18" i="1" s="1"/>
  <c r="KW64" i="1"/>
  <c r="BL104" i="2"/>
  <c r="AG18" i="1" s="1"/>
  <c r="AF18" i="1" s="1"/>
  <c r="AG64" i="1"/>
  <c r="SU134" i="2"/>
  <c r="IE125" i="2"/>
  <c r="ST122" i="2"/>
  <c r="UC122" i="2" s="1"/>
  <c r="FU121" i="2"/>
  <c r="FT121" i="2"/>
  <c r="PW115" i="2"/>
  <c r="PW104" i="2" s="1"/>
  <c r="LT104" i="2"/>
  <c r="KI18" i="1" s="1"/>
  <c r="KH18" i="1" s="1"/>
  <c r="KI64" i="1"/>
  <c r="DF104" i="2"/>
  <c r="BU18" i="1" s="1"/>
  <c r="BT18" i="1" s="1"/>
  <c r="BU64" i="1"/>
  <c r="GX98" i="2"/>
  <c r="HE98" i="2"/>
  <c r="HF98" i="2" s="1"/>
  <c r="HH98" i="2" s="1"/>
  <c r="HG98" i="2" s="1"/>
  <c r="HI98" i="2" s="1"/>
  <c r="BY74" i="1"/>
  <c r="BP74" i="1"/>
  <c r="SV115" i="2"/>
  <c r="UE115" i="2" s="1"/>
  <c r="FU115" i="2"/>
  <c r="FT115" i="2"/>
  <c r="JQ70" i="1"/>
  <c r="JH70" i="1"/>
  <c r="PX111" i="2"/>
  <c r="PX104" i="2" s="1"/>
  <c r="PW111" i="2"/>
  <c r="PV111" i="2"/>
  <c r="PV104" i="2" s="1"/>
  <c r="KI70" i="1"/>
  <c r="KH70" i="1" s="1"/>
  <c r="GA70" i="1"/>
  <c r="FZ70" i="1" s="1"/>
  <c r="QH104" i="2"/>
  <c r="OW18" i="1" s="1"/>
  <c r="OV18" i="1" s="1"/>
  <c r="OW64" i="1"/>
  <c r="MB104" i="2"/>
  <c r="IB104" i="2"/>
  <c r="GQ18" i="1" s="1"/>
  <c r="GP18" i="1" s="1"/>
  <c r="GQ64" i="1"/>
  <c r="MU133" i="2"/>
  <c r="EJ117" i="2"/>
  <c r="EI117" i="2"/>
  <c r="EH117" i="2"/>
  <c r="JM69" i="1"/>
  <c r="JL69" i="1" s="1"/>
  <c r="OI70" i="1"/>
  <c r="OH70" i="1" s="1"/>
  <c r="IE70" i="1"/>
  <c r="ID70" i="1" s="1"/>
  <c r="BH109" i="2"/>
  <c r="AC68" i="1" s="1"/>
  <c r="BO109" i="2"/>
  <c r="BP109" i="2" s="1"/>
  <c r="EE71" i="1"/>
  <c r="ED71" i="1" s="1"/>
  <c r="ED64" i="1"/>
  <c r="ND104" i="2"/>
  <c r="LS18" i="1" s="1"/>
  <c r="LR18" i="1" s="1"/>
  <c r="LS64" i="1"/>
  <c r="HD104" i="2"/>
  <c r="FS18" i="1" s="1"/>
  <c r="FR18" i="1" s="1"/>
  <c r="FS64" i="1"/>
  <c r="FS102" i="2"/>
  <c r="FR102" i="2"/>
  <c r="OJ99" i="2"/>
  <c r="OI99" i="2"/>
  <c r="OH99" i="2"/>
  <c r="IZ97" i="2"/>
  <c r="IY97" i="2"/>
  <c r="IX97" i="2"/>
  <c r="MV106" i="2"/>
  <c r="LH95" i="2"/>
  <c r="LG95" i="2"/>
  <c r="LF95" i="2"/>
  <c r="LF92" i="2" s="1"/>
  <c r="PF92" i="2"/>
  <c r="NS17" i="1" s="1"/>
  <c r="NR17" i="1" s="1"/>
  <c r="NS63" i="1"/>
  <c r="NR63" i="1" s="1"/>
  <c r="JB92" i="2"/>
  <c r="HO17" i="1" s="1"/>
  <c r="HN17" i="1" s="1"/>
  <c r="HO63" i="1"/>
  <c r="HN63" i="1" s="1"/>
  <c r="NB80" i="2"/>
  <c r="LQ15" i="1" s="1"/>
  <c r="LQ60" i="1"/>
  <c r="CH80" i="2"/>
  <c r="BC15" i="1" s="1"/>
  <c r="BB15" i="1" s="1"/>
  <c r="BC60" i="1"/>
  <c r="MB111" i="2"/>
  <c r="EH108" i="2"/>
  <c r="EJ108" i="2"/>
  <c r="EI108" i="2"/>
  <c r="PC106" i="2"/>
  <c r="FD106" i="2"/>
  <c r="FC106" i="2"/>
  <c r="FB106" i="2"/>
  <c r="OT92" i="2"/>
  <c r="NI17" i="1" s="1"/>
  <c r="NH17" i="1" s="1"/>
  <c r="NI63" i="1"/>
  <c r="NH63" i="1" s="1"/>
  <c r="IP92" i="2"/>
  <c r="HE17" i="1" s="1"/>
  <c r="HD17" i="1" s="1"/>
  <c r="HE63" i="1"/>
  <c r="HD63" i="1" s="1"/>
  <c r="FR85" i="2"/>
  <c r="FS85" i="2"/>
  <c r="MN80" i="2"/>
  <c r="LC15" i="1" s="1"/>
  <c r="LB15" i="1" s="1"/>
  <c r="LC60" i="1"/>
  <c r="BL80" i="2"/>
  <c r="AG15" i="1" s="1"/>
  <c r="AF15" i="1" s="1"/>
  <c r="AG60" i="1"/>
  <c r="EX104" i="2"/>
  <c r="PC104" i="2"/>
  <c r="JN92" i="2"/>
  <c r="MT89" i="2"/>
  <c r="PN80" i="2"/>
  <c r="OC15" i="1" s="1"/>
  <c r="OB15" i="1" s="1"/>
  <c r="OC60" i="1"/>
  <c r="JJ80" i="2"/>
  <c r="HY15" i="1" s="1"/>
  <c r="HX15" i="1" s="1"/>
  <c r="HY60" i="1"/>
  <c r="FQ64" i="1"/>
  <c r="CH104" i="2"/>
  <c r="BC18" i="1" s="1"/>
  <c r="BB18" i="1" s="1"/>
  <c r="FU98" i="2"/>
  <c r="FT98" i="2"/>
  <c r="FB96" i="2"/>
  <c r="FD96" i="2"/>
  <c r="FC96" i="2"/>
  <c r="CM82" i="2"/>
  <c r="CJ82" i="2"/>
  <c r="MJ80" i="2"/>
  <c r="KY15" i="1" s="1"/>
  <c r="KX15" i="1" s="1"/>
  <c r="KY60" i="1"/>
  <c r="IE106" i="2"/>
  <c r="IE104" i="2" s="1"/>
  <c r="CM108" i="2"/>
  <c r="CJ108" i="2"/>
  <c r="FD100" i="2"/>
  <c r="FC100" i="2"/>
  <c r="FB100" i="2"/>
  <c r="HE96" i="2"/>
  <c r="HF96" i="2" s="1"/>
  <c r="GX96" i="2"/>
  <c r="GD95" i="2"/>
  <c r="GK95" i="2"/>
  <c r="GL95" i="2" s="1"/>
  <c r="GN95" i="2" s="1"/>
  <c r="GM95" i="2" s="1"/>
  <c r="GO95" i="2" s="1"/>
  <c r="SH93" i="2"/>
  <c r="TQ93" i="2" s="1"/>
  <c r="KZ92" i="2"/>
  <c r="JO17" i="1" s="1"/>
  <c r="JN17" i="1" s="1"/>
  <c r="JO63" i="1"/>
  <c r="JN63" i="1" s="1"/>
  <c r="HR80" i="2"/>
  <c r="GG15" i="1" s="1"/>
  <c r="GG60" i="1"/>
  <c r="CS111" i="2"/>
  <c r="CR111" i="2"/>
  <c r="CQ111" i="2"/>
  <c r="CP111" i="2"/>
  <c r="CO111" i="2"/>
  <c r="CV111" i="2"/>
  <c r="CN111" i="2"/>
  <c r="CU111" i="2"/>
  <c r="CT111" i="2"/>
  <c r="SK107" i="2"/>
  <c r="TT107" i="2" s="1"/>
  <c r="NP106" i="2"/>
  <c r="NP104" i="2" s="1"/>
  <c r="OJ104" i="2"/>
  <c r="GX101" i="2"/>
  <c r="HE101" i="2"/>
  <c r="HF101" i="2" s="1"/>
  <c r="IY96" i="2"/>
  <c r="IZ96" i="2"/>
  <c r="IX96" i="2"/>
  <c r="IX92" i="2" s="1"/>
  <c r="FZ92" i="2"/>
  <c r="EM17" i="1" s="1"/>
  <c r="EL17" i="1" s="1"/>
  <c r="EM63" i="1"/>
  <c r="EL63" i="1" s="1"/>
  <c r="EB92" i="2"/>
  <c r="CQ17" i="1" s="1"/>
  <c r="CP17" i="1" s="1"/>
  <c r="CQ63" i="1"/>
  <c r="CP63" i="1" s="1"/>
  <c r="NL92" i="2"/>
  <c r="MA17" i="1" s="1"/>
  <c r="LZ17" i="1" s="1"/>
  <c r="MA63" i="1"/>
  <c r="LZ63" i="1" s="1"/>
  <c r="FN92" i="2"/>
  <c r="EC17" i="1" s="1"/>
  <c r="EB17" i="1" s="1"/>
  <c r="EC63" i="1"/>
  <c r="EB63" i="1" s="1"/>
  <c r="SL81" i="2"/>
  <c r="TU81" i="2" s="1"/>
  <c r="LT80" i="2"/>
  <c r="KI15" i="1" s="1"/>
  <c r="KH15" i="1" s="1"/>
  <c r="KI60" i="1"/>
  <c r="CL80" i="2"/>
  <c r="BG60" i="1"/>
  <c r="CM75" i="2"/>
  <c r="CJ75" i="2"/>
  <c r="CO113" i="2"/>
  <c r="CV113" i="2"/>
  <c r="CN113" i="2"/>
  <c r="CT113" i="2"/>
  <c r="CU113" i="2"/>
  <c r="CS113" i="2"/>
  <c r="CR113" i="2"/>
  <c r="CQ113" i="2"/>
  <c r="CP113" i="2"/>
  <c r="FU100" i="2"/>
  <c r="FT100" i="2"/>
  <c r="FF92" i="2"/>
  <c r="DS17" i="1" s="1"/>
  <c r="DR17" i="1" s="1"/>
  <c r="DS63" i="1"/>
  <c r="DR63" i="1" s="1"/>
  <c r="MJ92" i="2"/>
  <c r="KY17" i="1" s="1"/>
  <c r="KX17" i="1" s="1"/>
  <c r="KY63" i="1"/>
  <c r="KX63" i="1" s="1"/>
  <c r="GW93" i="2"/>
  <c r="AI93" i="2"/>
  <c r="AP93" i="2"/>
  <c r="BV60" i="1"/>
  <c r="BW62" i="1"/>
  <c r="BV62" i="1" s="1"/>
  <c r="OT80" i="2"/>
  <c r="NI15" i="1" s="1"/>
  <c r="NH15" i="1" s="1"/>
  <c r="NI60" i="1"/>
  <c r="IP80" i="2"/>
  <c r="HE15" i="1" s="1"/>
  <c r="HD15" i="1" s="1"/>
  <c r="HE60" i="1"/>
  <c r="JT95" i="2"/>
  <c r="JS95" i="2"/>
  <c r="JR95" i="2"/>
  <c r="MH92" i="2"/>
  <c r="KW17" i="1" s="1"/>
  <c r="KW63" i="1"/>
  <c r="CT87" i="2"/>
  <c r="CS87" i="2"/>
  <c r="CR87" i="2"/>
  <c r="CQ87" i="2"/>
  <c r="CP87" i="2"/>
  <c r="CO87" i="2"/>
  <c r="CV87" i="2"/>
  <c r="CN87" i="2"/>
  <c r="CU87" i="2"/>
  <c r="BV86" i="2"/>
  <c r="BU86" i="2"/>
  <c r="BT86" i="2"/>
  <c r="JT85" i="2"/>
  <c r="JT80" i="2" s="1"/>
  <c r="JS85" i="2"/>
  <c r="JR85" i="2"/>
  <c r="JR80" i="2" s="1"/>
  <c r="BO85" i="2"/>
  <c r="BP85" i="2" s="1"/>
  <c r="BR85" i="2" s="1"/>
  <c r="BQ85" i="2" s="1"/>
  <c r="BS85" i="2" s="1"/>
  <c r="BH85" i="2"/>
  <c r="AC60" i="1" s="1"/>
  <c r="IZ83" i="2"/>
  <c r="IY83" i="2"/>
  <c r="IX83" i="2"/>
  <c r="IX80" i="2" s="1"/>
  <c r="LP80" i="2"/>
  <c r="KE15" i="1" s="1"/>
  <c r="KD15" i="1" s="1"/>
  <c r="KE60" i="1"/>
  <c r="CM81" i="2"/>
  <c r="CJ81" i="2"/>
  <c r="CJ80" i="2" s="1"/>
  <c r="AK78" i="2"/>
  <c r="GY78" i="2"/>
  <c r="GZ78" i="2" s="1"/>
  <c r="NB92" i="2"/>
  <c r="LQ17" i="1" s="1"/>
  <c r="MA92" i="2"/>
  <c r="SN85" i="2"/>
  <c r="TW85" i="2" s="1"/>
  <c r="EE81" i="2"/>
  <c r="EG81" i="2" s="1"/>
  <c r="EF80" i="2"/>
  <c r="CU15" i="1" s="1"/>
  <c r="CT15" i="1" s="1"/>
  <c r="CU60" i="1"/>
  <c r="RB70" i="2"/>
  <c r="RA70" i="2" s="1"/>
  <c r="CF68" i="2"/>
  <c r="BA14" i="1" s="1"/>
  <c r="AZ14" i="1" s="1"/>
  <c r="BA57" i="1"/>
  <c r="NH68" i="2"/>
  <c r="LW14" i="1" s="1"/>
  <c r="LV14" i="1" s="1"/>
  <c r="LW57" i="1"/>
  <c r="GD68" i="2"/>
  <c r="ES14" i="1" s="1"/>
  <c r="ES57" i="1"/>
  <c r="PL63" i="2"/>
  <c r="OA13" i="1" s="1"/>
  <c r="NZ13" i="1" s="1"/>
  <c r="OA54" i="1"/>
  <c r="JH63" i="2"/>
  <c r="HW13" i="1" s="1"/>
  <c r="HV13" i="1" s="1"/>
  <c r="HW54" i="1"/>
  <c r="BU95" i="2"/>
  <c r="SX85" i="2"/>
  <c r="UG85" i="2" s="1"/>
  <c r="MA81" i="2"/>
  <c r="MA80" i="2" s="1"/>
  <c r="LE58" i="1"/>
  <c r="KV58" i="1"/>
  <c r="AE57" i="1"/>
  <c r="LR68" i="2"/>
  <c r="KG14" i="1" s="1"/>
  <c r="KF14" i="1" s="1"/>
  <c r="KG57" i="1"/>
  <c r="PJ63" i="2"/>
  <c r="NY13" i="1" s="1"/>
  <c r="NY54" i="1"/>
  <c r="PA82" i="1"/>
  <c r="OR82" i="1"/>
  <c r="LH93" i="2"/>
  <c r="AO92" i="2"/>
  <c r="O17" i="1" s="1"/>
  <c r="N17" i="1" s="1"/>
  <c r="O63" i="1"/>
  <c r="N63" i="1" s="1"/>
  <c r="SO81" i="2"/>
  <c r="TX81" i="2" s="1"/>
  <c r="JI57" i="1"/>
  <c r="PR68" i="2"/>
  <c r="JN68" i="2"/>
  <c r="NH63" i="2"/>
  <c r="LW13" i="1" s="1"/>
  <c r="LV13" i="1" s="1"/>
  <c r="LW54" i="1"/>
  <c r="GT63" i="2"/>
  <c r="FG13" i="1" s="1"/>
  <c r="FF13" i="1" s="1"/>
  <c r="FG54" i="1"/>
  <c r="SU90" i="2"/>
  <c r="SW83" i="2"/>
  <c r="UF83" i="2" s="1"/>
  <c r="SN82" i="2"/>
  <c r="TW82" i="2" s="1"/>
  <c r="QR79" i="2"/>
  <c r="SZ64" i="2"/>
  <c r="UI64" i="2" s="1"/>
  <c r="SY64" i="2"/>
  <c r="UH64" i="2" s="1"/>
  <c r="AQ64" i="2"/>
  <c r="AQ63" i="2" s="1"/>
  <c r="SW64" i="2"/>
  <c r="UF64" i="2" s="1"/>
  <c r="SO64" i="2"/>
  <c r="TX64" i="2" s="1"/>
  <c r="TC64" i="2"/>
  <c r="UL64" i="2" s="1"/>
  <c r="TB64" i="2"/>
  <c r="UK64" i="2" s="1"/>
  <c r="TA64" i="2"/>
  <c r="UJ64" i="2" s="1"/>
  <c r="GN83" i="2"/>
  <c r="GM83" i="2" s="1"/>
  <c r="GO83" i="2" s="1"/>
  <c r="JS81" i="2"/>
  <c r="FS57" i="1"/>
  <c r="MX68" i="2"/>
  <c r="LK14" i="1" s="1"/>
  <c r="LJ14" i="1" s="1"/>
  <c r="LK57" i="1"/>
  <c r="EL68" i="2"/>
  <c r="CY14" i="1" s="1"/>
  <c r="CX14" i="1" s="1"/>
  <c r="CY57" i="1"/>
  <c r="OD63" i="2"/>
  <c r="HZ63" i="2"/>
  <c r="DB92" i="2"/>
  <c r="BQ17" i="1" s="1"/>
  <c r="SS82" i="2"/>
  <c r="SL82" i="2"/>
  <c r="TU82" i="2" s="1"/>
  <c r="GN74" i="2"/>
  <c r="GM74" i="2" s="1"/>
  <c r="GO74" i="2" s="1"/>
  <c r="PN68" i="2"/>
  <c r="OC14" i="1" s="1"/>
  <c r="OB14" i="1" s="1"/>
  <c r="OC57" i="1"/>
  <c r="JJ68" i="2"/>
  <c r="HY14" i="1" s="1"/>
  <c r="HX14" i="1" s="1"/>
  <c r="HY57" i="1"/>
  <c r="EL63" i="2"/>
  <c r="CY13" i="1" s="1"/>
  <c r="CX13" i="1" s="1"/>
  <c r="CY54" i="1"/>
  <c r="GO82" i="1"/>
  <c r="GF82" i="1"/>
  <c r="SH85" i="2"/>
  <c r="TQ85" i="2" s="1"/>
  <c r="FU83" i="2"/>
  <c r="FT83" i="2"/>
  <c r="MJ68" i="2"/>
  <c r="KY14" i="1" s="1"/>
  <c r="KX14" i="1" s="1"/>
  <c r="KY57" i="1"/>
  <c r="DH68" i="2"/>
  <c r="BW14" i="1" s="1"/>
  <c r="BV14" i="1" s="1"/>
  <c r="BW57" i="1"/>
  <c r="HH65" i="2"/>
  <c r="HG65" i="2" s="1"/>
  <c r="HI65" i="2" s="1"/>
  <c r="MN63" i="2"/>
  <c r="LC13" i="1" s="1"/>
  <c r="LB13" i="1" s="1"/>
  <c r="LC54" i="1"/>
  <c r="DJ63" i="2"/>
  <c r="PW58" i="2"/>
  <c r="PV58" i="2"/>
  <c r="PX58" i="2"/>
  <c r="SP94" i="2"/>
  <c r="TY94" i="2" s="1"/>
  <c r="EF90" i="2"/>
  <c r="NN80" i="2"/>
  <c r="FD79" i="2"/>
  <c r="EF77" i="2"/>
  <c r="EE77" i="2" s="1"/>
  <c r="EG77" i="2" s="1"/>
  <c r="DI70" i="2"/>
  <c r="DJ70" i="2" s="1"/>
  <c r="MT68" i="2"/>
  <c r="DF68" i="2"/>
  <c r="BU14" i="1" s="1"/>
  <c r="BT14" i="1" s="1"/>
  <c r="BU57" i="1"/>
  <c r="AP58" i="2"/>
  <c r="GW58" i="2"/>
  <c r="AI58" i="2"/>
  <c r="MA56" i="2"/>
  <c r="MB56" i="2"/>
  <c r="LZ56" i="2"/>
  <c r="BE53" i="1"/>
  <c r="AV53" i="1"/>
  <c r="RE219" i="2"/>
  <c r="N219" i="2"/>
  <c r="JZ43" i="2"/>
  <c r="IO12" i="1" s="1"/>
  <c r="IO51" i="1"/>
  <c r="GG48" i="1"/>
  <c r="GO45" i="1"/>
  <c r="GF45" i="1"/>
  <c r="HH72" i="2"/>
  <c r="HG72" i="2" s="1"/>
  <c r="HI72" i="2" s="1"/>
  <c r="SX65" i="2"/>
  <c r="UG65" i="2" s="1"/>
  <c r="PD60" i="2"/>
  <c r="PC60" i="2"/>
  <c r="PB60" i="2"/>
  <c r="FR47" i="2"/>
  <c r="FR43" i="2" s="1"/>
  <c r="FS47" i="2"/>
  <c r="OB43" i="2"/>
  <c r="MQ12" i="1" s="1"/>
  <c r="MP12" i="1" s="1"/>
  <c r="MQ51" i="1"/>
  <c r="MP51" i="1" s="1"/>
  <c r="HX43" i="2"/>
  <c r="GM12" i="1" s="1"/>
  <c r="GL12" i="1" s="1"/>
  <c r="GM51" i="1"/>
  <c r="GL51" i="1" s="1"/>
  <c r="NK48" i="1"/>
  <c r="NJ48" i="1" s="1"/>
  <c r="NJ45" i="1"/>
  <c r="HG48" i="1"/>
  <c r="HF48" i="1" s="1"/>
  <c r="HF45" i="1"/>
  <c r="IX68" i="2"/>
  <c r="EY64" i="2"/>
  <c r="FA64" i="2" s="1"/>
  <c r="EZ63" i="2"/>
  <c r="DO13" i="1" s="1"/>
  <c r="DN13" i="1" s="1"/>
  <c r="DO54" i="1"/>
  <c r="FU59" i="2"/>
  <c r="FT59" i="2"/>
  <c r="BY52" i="1"/>
  <c r="BP52" i="1"/>
  <c r="QD220" i="2"/>
  <c r="PJ220" i="2"/>
  <c r="OP220" i="2"/>
  <c r="NV220" i="2"/>
  <c r="NB220" i="2"/>
  <c r="MH220" i="2"/>
  <c r="LN220" i="2"/>
  <c r="KT220" i="2"/>
  <c r="JZ220" i="2"/>
  <c r="JF220" i="2"/>
  <c r="IL220" i="2"/>
  <c r="HR220" i="2"/>
  <c r="GX220" i="2"/>
  <c r="GD220" i="2"/>
  <c r="FJ220" i="2"/>
  <c r="EP220" i="2"/>
  <c r="DV220" i="2"/>
  <c r="DB220" i="2"/>
  <c r="CL220" i="2"/>
  <c r="BR220" i="2"/>
  <c r="AS220" i="2"/>
  <c r="CJ220" i="2"/>
  <c r="CJ222" i="2" s="1"/>
  <c r="BP220" i="2"/>
  <c r="BP216" i="2" s="1"/>
  <c r="AQ220" i="2"/>
  <c r="QN220" i="2"/>
  <c r="PT220" i="2"/>
  <c r="OZ220" i="2"/>
  <c r="OF220" i="2"/>
  <c r="NL220" i="2"/>
  <c r="MR220" i="2"/>
  <c r="LX220" i="2"/>
  <c r="LD220" i="2"/>
  <c r="KJ220" i="2"/>
  <c r="JP220" i="2"/>
  <c r="IV220" i="2"/>
  <c r="IB220" i="2"/>
  <c r="HH220" i="2"/>
  <c r="GN220" i="2"/>
  <c r="FT220" i="2"/>
  <c r="EZ220" i="2"/>
  <c r="EF220" i="2"/>
  <c r="DL220" i="2"/>
  <c r="QL220" i="2"/>
  <c r="QL222" i="2" s="1"/>
  <c r="PR220" i="2"/>
  <c r="PR222" i="2" s="1"/>
  <c r="OX220" i="2"/>
  <c r="OX222" i="2" s="1"/>
  <c r="OD220" i="2"/>
  <c r="NJ220" i="2"/>
  <c r="MP220" i="2"/>
  <c r="MP216" i="2" s="1"/>
  <c r="LV220" i="2"/>
  <c r="LV222" i="2" s="1"/>
  <c r="LB220" i="2"/>
  <c r="LB222" i="2" s="1"/>
  <c r="KH220" i="2"/>
  <c r="KH222" i="2" s="1"/>
  <c r="JN220" i="2"/>
  <c r="JN222" i="2" s="1"/>
  <c r="IT220" i="2"/>
  <c r="IT222" i="2" s="1"/>
  <c r="HZ220" i="2"/>
  <c r="HF220" i="2"/>
  <c r="HF216" i="2" s="1"/>
  <c r="GL220" i="2"/>
  <c r="GL222" i="2" s="1"/>
  <c r="FR220" i="2"/>
  <c r="FR222" i="2" s="1"/>
  <c r="EX220" i="2"/>
  <c r="EX216" i="2" s="1"/>
  <c r="ED220" i="2"/>
  <c r="ED216" i="2" s="1"/>
  <c r="DJ220" i="2"/>
  <c r="DJ222" i="2" s="1"/>
  <c r="CB220" i="2"/>
  <c r="BH220" i="2"/>
  <c r="AI220" i="2"/>
  <c r="TU217" i="2"/>
  <c r="OP68" i="2"/>
  <c r="NE14" i="1" s="1"/>
  <c r="BX68" i="2"/>
  <c r="AQ14" i="1" s="1"/>
  <c r="AP14" i="1" s="1"/>
  <c r="AO60" i="2"/>
  <c r="O82" i="1" s="1"/>
  <c r="N82" i="1" s="1"/>
  <c r="HC60" i="2"/>
  <c r="HD60" i="2" s="1"/>
  <c r="FS82" i="1" s="1"/>
  <c r="FR82" i="1" s="1"/>
  <c r="BM60" i="2"/>
  <c r="BN60" i="2" s="1"/>
  <c r="BN43" i="2" s="1"/>
  <c r="AI12" i="1" s="1"/>
  <c r="AH12" i="1" s="1"/>
  <c r="AP60" i="2"/>
  <c r="PD58" i="2"/>
  <c r="HH51" i="2"/>
  <c r="FO52" i="1"/>
  <c r="FN52" i="1" s="1"/>
  <c r="NX43" i="2"/>
  <c r="MM12" i="1" s="1"/>
  <c r="ML12" i="1" s="1"/>
  <c r="MM51" i="1"/>
  <c r="ML51" i="1" s="1"/>
  <c r="HT43" i="2"/>
  <c r="GI12" i="1" s="1"/>
  <c r="GH12" i="1" s="1"/>
  <c r="GI51" i="1"/>
  <c r="GH51" i="1" s="1"/>
  <c r="CL217" i="2"/>
  <c r="BR217" i="2"/>
  <c r="AS217" i="2"/>
  <c r="QN217" i="2"/>
  <c r="PT217" i="2"/>
  <c r="OZ217" i="2"/>
  <c r="OF217" i="2"/>
  <c r="NL217" i="2"/>
  <c r="MR217" i="2"/>
  <c r="LX217" i="2"/>
  <c r="LD217" i="2"/>
  <c r="KJ217" i="2"/>
  <c r="JP217" i="2"/>
  <c r="IV217" i="2"/>
  <c r="IB217" i="2"/>
  <c r="HH217" i="2"/>
  <c r="GN217" i="2"/>
  <c r="FT217" i="2"/>
  <c r="EZ217" i="2"/>
  <c r="EF217" i="2"/>
  <c r="DL217" i="2"/>
  <c r="CB217" i="2"/>
  <c r="BH217" i="2"/>
  <c r="AI217" i="2"/>
  <c r="QD217" i="2"/>
  <c r="PJ217" i="2"/>
  <c r="OP217" i="2"/>
  <c r="NV217" i="2"/>
  <c r="NB217" i="2"/>
  <c r="MH217" i="2"/>
  <c r="LN217" i="2"/>
  <c r="KT217" i="2"/>
  <c r="JZ217" i="2"/>
  <c r="JF217" i="2"/>
  <c r="IL217" i="2"/>
  <c r="HR217" i="2"/>
  <c r="GX217" i="2"/>
  <c r="GD217" i="2"/>
  <c r="FJ217" i="2"/>
  <c r="EP217" i="2"/>
  <c r="DV217" i="2"/>
  <c r="DB217" i="2"/>
  <c r="CN217" i="2"/>
  <c r="BT217" i="2"/>
  <c r="AZ217" i="2"/>
  <c r="BV72" i="2"/>
  <c r="BU72" i="2"/>
  <c r="BT72" i="2"/>
  <c r="FU71" i="2"/>
  <c r="FT71" i="2"/>
  <c r="LG69" i="2"/>
  <c r="LG68" i="2" s="1"/>
  <c r="QR64" i="2"/>
  <c r="QR63" i="2" s="1"/>
  <c r="PD64" i="2"/>
  <c r="PD63" i="2" s="1"/>
  <c r="NP64" i="2"/>
  <c r="NP63" i="2" s="1"/>
  <c r="MB64" i="2"/>
  <c r="MB63" i="2" s="1"/>
  <c r="KN64" i="2"/>
  <c r="KN63" i="2" s="1"/>
  <c r="IZ64" i="2"/>
  <c r="IZ63" i="2" s="1"/>
  <c r="PX64" i="2"/>
  <c r="PX63" i="2" s="1"/>
  <c r="OJ64" i="2"/>
  <c r="OJ63" i="2" s="1"/>
  <c r="MV64" i="2"/>
  <c r="MV63" i="2" s="1"/>
  <c r="LH64" i="2"/>
  <c r="LH63" i="2" s="1"/>
  <c r="JT64" i="2"/>
  <c r="JT63" i="2" s="1"/>
  <c r="IF64" i="2"/>
  <c r="IF63" i="2" s="1"/>
  <c r="JS63" i="2"/>
  <c r="FU58" i="2"/>
  <c r="FT58" i="2"/>
  <c r="IY56" i="2"/>
  <c r="IZ56" i="2"/>
  <c r="IX56" i="2"/>
  <c r="NO52" i="1"/>
  <c r="NN52" i="1" s="1"/>
  <c r="HK52" i="1"/>
  <c r="HJ52" i="1" s="1"/>
  <c r="CX43" i="2"/>
  <c r="BK12" i="1" s="1"/>
  <c r="BJ12" i="1" s="1"/>
  <c r="BK50" i="1"/>
  <c r="BJ50" i="1" s="1"/>
  <c r="MH43" i="2"/>
  <c r="KW12" i="1" s="1"/>
  <c r="KW51" i="1"/>
  <c r="CB43" i="2"/>
  <c r="AW12" i="1" s="1"/>
  <c r="AW51" i="1"/>
  <c r="CH37" i="2"/>
  <c r="BC11" i="1" s="1"/>
  <c r="BB11" i="1" s="1"/>
  <c r="BC45" i="1"/>
  <c r="NV68" i="2"/>
  <c r="MK14" i="1" s="1"/>
  <c r="SK57" i="2"/>
  <c r="TT57" i="2" s="1"/>
  <c r="OA52" i="1"/>
  <c r="NZ52" i="1" s="1"/>
  <c r="HW52" i="1"/>
  <c r="HV52" i="1" s="1"/>
  <c r="GL43" i="2"/>
  <c r="QP68" i="2"/>
  <c r="KN69" i="2"/>
  <c r="ST64" i="2"/>
  <c r="UC64" i="2" s="1"/>
  <c r="AY62" i="2"/>
  <c r="AX62" i="2"/>
  <c r="KN60" i="2"/>
  <c r="KM60" i="2"/>
  <c r="KL60" i="2"/>
  <c r="BU57" i="2"/>
  <c r="BT57" i="2"/>
  <c r="BV57" i="2"/>
  <c r="LH54" i="2"/>
  <c r="LG54" i="2"/>
  <c r="LF54" i="2"/>
  <c r="GX54" i="2"/>
  <c r="HE54" i="2"/>
  <c r="HF54" i="2" s="1"/>
  <c r="NP53" i="2"/>
  <c r="NO53" i="2"/>
  <c r="NN53" i="2"/>
  <c r="NX52" i="1"/>
  <c r="MS50" i="1"/>
  <c r="MJ50" i="1"/>
  <c r="JP43" i="2"/>
  <c r="IE12" i="1" s="1"/>
  <c r="ID12" i="1" s="1"/>
  <c r="IE51" i="1"/>
  <c r="ID51" i="1" s="1"/>
  <c r="LZ45" i="1"/>
  <c r="MA48" i="1"/>
  <c r="LZ48" i="1" s="1"/>
  <c r="HY48" i="1"/>
  <c r="HX48" i="1" s="1"/>
  <c r="HX45" i="1"/>
  <c r="QD68" i="2"/>
  <c r="OS14" i="1" s="1"/>
  <c r="BD68" i="2"/>
  <c r="W14" i="1" s="1"/>
  <c r="V14" i="1" s="1"/>
  <c r="SL64" i="2"/>
  <c r="TU64" i="2" s="1"/>
  <c r="SH57" i="2"/>
  <c r="TQ57" i="2" s="1"/>
  <c r="SL46" i="2"/>
  <c r="TU46" i="2" s="1"/>
  <c r="QJ43" i="2"/>
  <c r="OY12" i="1" s="1"/>
  <c r="OX12" i="1" s="1"/>
  <c r="OZ37" i="2"/>
  <c r="NO44" i="1"/>
  <c r="NN44" i="1" s="1"/>
  <c r="BX37" i="2"/>
  <c r="AQ44" i="1"/>
  <c r="AP44" i="1" s="1"/>
  <c r="EI52" i="2"/>
  <c r="EH52" i="2"/>
  <c r="EJ52" i="2"/>
  <c r="SS46" i="2"/>
  <c r="SM41" i="2"/>
  <c r="TV41" i="2" s="1"/>
  <c r="SK41" i="2"/>
  <c r="TT41" i="2" s="1"/>
  <c r="MB38" i="2"/>
  <c r="MA38" i="2"/>
  <c r="MA37" i="2" s="1"/>
  <c r="LZ38" i="2"/>
  <c r="LZ37" i="2" s="1"/>
  <c r="GL37" i="2"/>
  <c r="OL37" i="2"/>
  <c r="MY44" i="1"/>
  <c r="MX44" i="1" s="1"/>
  <c r="PL37" i="2"/>
  <c r="OA44" i="1"/>
  <c r="TM196" i="2"/>
  <c r="TM224" i="2"/>
  <c r="TG99" i="2"/>
  <c r="TG119" i="2"/>
  <c r="TG181" i="2"/>
  <c r="SA196" i="2"/>
  <c r="FX49" i="2"/>
  <c r="FW49" i="2"/>
  <c r="FV49" i="2"/>
  <c r="SJ47" i="2"/>
  <c r="TS47" i="2" s="1"/>
  <c r="GF43" i="2"/>
  <c r="EU12" i="1" s="1"/>
  <c r="ET12" i="1" s="1"/>
  <c r="QQ38" i="2"/>
  <c r="QQ37" i="2" s="1"/>
  <c r="QP38" i="2"/>
  <c r="QP37" i="2" s="1"/>
  <c r="QR38" i="2"/>
  <c r="UV196" i="2"/>
  <c r="EE44" i="2"/>
  <c r="EG44" i="2" s="1"/>
  <c r="CU51" i="1"/>
  <c r="CT51" i="1" s="1"/>
  <c r="IY41" i="2"/>
  <c r="PN37" i="2"/>
  <c r="OC44" i="1"/>
  <c r="OB44" i="1" s="1"/>
  <c r="JN37" i="2"/>
  <c r="OJ52" i="2"/>
  <c r="PX47" i="2"/>
  <c r="OR43" i="2"/>
  <c r="NG12" i="1" s="1"/>
  <c r="NF12" i="1" s="1"/>
  <c r="TK196" i="2"/>
  <c r="PX53" i="2"/>
  <c r="MV53" i="2"/>
  <c r="OJ53" i="2"/>
  <c r="KB43" i="2"/>
  <c r="IQ12" i="1" s="1"/>
  <c r="IP12" i="1" s="1"/>
  <c r="KN40" i="2"/>
  <c r="KL40" i="2"/>
  <c r="KM40" i="2"/>
  <c r="TH196" i="2"/>
  <c r="TH224" i="2" s="1"/>
  <c r="JL37" i="2"/>
  <c r="IA44" i="1"/>
  <c r="HZ44" i="1" s="1"/>
  <c r="CF37" i="2"/>
  <c r="BA11" i="1" s="1"/>
  <c r="AZ11" i="1" s="1"/>
  <c r="BA44" i="1"/>
  <c r="AZ44" i="1" s="1"/>
  <c r="TE43" i="2"/>
  <c r="TE91" i="2"/>
  <c r="TE139" i="2"/>
  <c r="TE145" i="2"/>
  <c r="SO55" i="2"/>
  <c r="TX55" i="2" s="1"/>
  <c r="SI53" i="2"/>
  <c r="TR53" i="2" s="1"/>
  <c r="NH43" i="2"/>
  <c r="LW12" i="1" s="1"/>
  <c r="LV12" i="1" s="1"/>
  <c r="DX43" i="2"/>
  <c r="CM12" i="1" s="1"/>
  <c r="CL12" i="1" s="1"/>
  <c r="M48" i="1"/>
  <c r="L48" i="1" s="1"/>
  <c r="L45" i="1"/>
  <c r="LJ37" i="2"/>
  <c r="JW44" i="1"/>
  <c r="JV44" i="1" s="1"/>
  <c r="DH37" i="2"/>
  <c r="BW44" i="1"/>
  <c r="SL57" i="2"/>
  <c r="TU57" i="2" s="1"/>
  <c r="BQ46" i="2"/>
  <c r="BS46" i="2" s="1"/>
  <c r="AM50" i="1"/>
  <c r="AL50" i="1" s="1"/>
  <c r="GN41" i="2"/>
  <c r="GM41" i="2" s="1"/>
  <c r="GO41" i="2" s="1"/>
  <c r="MR37" i="2"/>
  <c r="LG44" i="1"/>
  <c r="LF44" i="1" s="1"/>
  <c r="TI49" i="2"/>
  <c r="TI167" i="2"/>
  <c r="RW196" i="2"/>
  <c r="RV54" i="2"/>
  <c r="RV72" i="2"/>
  <c r="RV123" i="2"/>
  <c r="RV178" i="2"/>
  <c r="IE37" i="2"/>
  <c r="DJ43" i="2"/>
  <c r="LE76" i="1"/>
  <c r="CS30" i="2"/>
  <c r="CR30" i="2"/>
  <c r="CQ30" i="2"/>
  <c r="CP30" i="2"/>
  <c r="CO30" i="2"/>
  <c r="CV30" i="2"/>
  <c r="CN30" i="2"/>
  <c r="CU30" i="2"/>
  <c r="CT30" i="2"/>
  <c r="LT37" i="2"/>
  <c r="KL37" i="2"/>
  <c r="JP68" i="1"/>
  <c r="JU68" i="1"/>
  <c r="JT68" i="1" s="1"/>
  <c r="CR68" i="1"/>
  <c r="CW68" i="1"/>
  <c r="CV68" i="1" s="1"/>
  <c r="DL54" i="1"/>
  <c r="DQ54" i="1"/>
  <c r="DP54" i="1" s="1"/>
  <c r="FU45" i="1"/>
  <c r="EW71" i="1"/>
  <c r="EV71" i="1" s="1"/>
  <c r="FA72" i="1"/>
  <c r="NM49" i="1"/>
  <c r="HI49" i="1"/>
  <c r="Q49" i="1"/>
  <c r="P47" i="1"/>
  <c r="U47" i="1"/>
  <c r="T47" i="1" s="1"/>
  <c r="IV16" i="1"/>
  <c r="JA16" i="1"/>
  <c r="IZ16" i="1" s="1"/>
  <c r="CR56" i="1"/>
  <c r="FE13" i="1"/>
  <c r="FD13" i="1" s="1"/>
  <c r="EZ13" i="1"/>
  <c r="DL16" i="1"/>
  <c r="DQ16" i="1"/>
  <c r="DP16" i="1" s="1"/>
  <c r="EZ46" i="1"/>
  <c r="FE46" i="1"/>
  <c r="FD46" i="1" s="1"/>
  <c r="DM13" i="1"/>
  <c r="LD47" i="1"/>
  <c r="LI47" i="1"/>
  <c r="LH47" i="1" s="1"/>
  <c r="AJ10" i="1"/>
  <c r="AO10" i="1"/>
  <c r="AN10" i="1" s="1"/>
  <c r="Z1305" i="10"/>
  <c r="U17" i="10"/>
  <c r="Z17" i="10" s="1"/>
  <c r="BE751" i="10"/>
  <c r="BC751" i="10"/>
  <c r="AO438" i="10"/>
  <c r="AO14" i="10" s="1"/>
  <c r="BC439" i="10"/>
  <c r="BK438" i="10"/>
  <c r="BK14" i="10" s="1"/>
  <c r="BE230" i="10"/>
  <c r="BC230" i="10"/>
  <c r="BE1295" i="10"/>
  <c r="BC1295" i="10"/>
  <c r="CA1300" i="10"/>
  <c r="BY1300" i="10"/>
  <c r="BE1247" i="10"/>
  <c r="BC1247" i="10"/>
  <c r="BT1103" i="10"/>
  <c r="BE1101" i="10"/>
  <c r="BC1101" i="10"/>
  <c r="BE1041" i="10"/>
  <c r="BC1041" i="10"/>
  <c r="CA941" i="10"/>
  <c r="BY941" i="10"/>
  <c r="CA844" i="10"/>
  <c r="BY844" i="10"/>
  <c r="CA761" i="10"/>
  <c r="BY761" i="10"/>
  <c r="BE404" i="10"/>
  <c r="BC404" i="10"/>
  <c r="CA371" i="10"/>
  <c r="BY371" i="10"/>
  <c r="AX438" i="10"/>
  <c r="CA446" i="10"/>
  <c r="BY446" i="10"/>
  <c r="CA430" i="10"/>
  <c r="BY430" i="10"/>
  <c r="CA288" i="10"/>
  <c r="BY288" i="10"/>
  <c r="BC227" i="10"/>
  <c r="BE227" i="10"/>
  <c r="AX256" i="10"/>
  <c r="BY196" i="10"/>
  <c r="CA196" i="10"/>
  <c r="BC284" i="10"/>
  <c r="BE284" i="10"/>
  <c r="BU1337" i="10"/>
  <c r="AG52" i="9"/>
  <c r="AG40" i="9"/>
  <c r="AG154" i="9" s="1"/>
  <c r="W1337" i="10"/>
  <c r="AE124" i="9"/>
  <c r="AE108" i="9"/>
  <c r="AM35" i="9"/>
  <c r="DP221" i="2"/>
  <c r="DO221" i="2"/>
  <c r="DN221" i="2"/>
  <c r="OD222" i="2"/>
  <c r="OD216" i="2"/>
  <c r="HZ222" i="2"/>
  <c r="HZ216" i="2"/>
  <c r="IX222" i="2"/>
  <c r="IX216" i="2"/>
  <c r="OV184" i="2"/>
  <c r="FS189" i="2"/>
  <c r="FR189" i="2"/>
  <c r="QF184" i="2"/>
  <c r="MA184" i="2"/>
  <c r="HZ184" i="2"/>
  <c r="CP219" i="2"/>
  <c r="CR219" i="2" s="1"/>
  <c r="CT219" i="2" s="1"/>
  <c r="IL184" i="2"/>
  <c r="HK194" i="2"/>
  <c r="HJ194" i="2"/>
  <c r="HL194" i="2"/>
  <c r="DB184" i="2"/>
  <c r="BQ23" i="1" s="1"/>
  <c r="LF222" i="2"/>
  <c r="LF216" i="2"/>
  <c r="FX194" i="2"/>
  <c r="FW194" i="2"/>
  <c r="FV194" i="2"/>
  <c r="PN184" i="2"/>
  <c r="JJ184" i="2"/>
  <c r="LG184" i="2"/>
  <c r="HH185" i="2"/>
  <c r="GZ184" i="2"/>
  <c r="FO23" i="1" s="1"/>
  <c r="FN23" i="1" s="1"/>
  <c r="OH184" i="2"/>
  <c r="ID184" i="2"/>
  <c r="DL185" i="2"/>
  <c r="MB181" i="2"/>
  <c r="MA181" i="2"/>
  <c r="LZ181" i="2"/>
  <c r="LZ174" i="2" s="1"/>
  <c r="QJ174" i="2"/>
  <c r="OY22" i="1" s="1"/>
  <c r="OX22" i="1" s="1"/>
  <c r="OY85" i="1"/>
  <c r="OX85" i="1" s="1"/>
  <c r="OY23" i="1"/>
  <c r="OX23" i="1" s="1"/>
  <c r="KF174" i="2"/>
  <c r="IU22" i="1" s="1"/>
  <c r="IT22" i="1" s="1"/>
  <c r="IU85" i="1"/>
  <c r="IT85" i="1" s="1"/>
  <c r="IU23" i="1"/>
  <c r="IT23" i="1" s="1"/>
  <c r="PB177" i="2"/>
  <c r="PT174" i="2"/>
  <c r="OI22" i="1" s="1"/>
  <c r="OH22" i="1" s="1"/>
  <c r="OI85" i="1"/>
  <c r="OH85" i="1" s="1"/>
  <c r="OI23" i="1"/>
  <c r="OH23" i="1" s="1"/>
  <c r="JP174" i="2"/>
  <c r="IE22" i="1" s="1"/>
  <c r="ID22" i="1" s="1"/>
  <c r="IE85" i="1"/>
  <c r="ID85" i="1" s="1"/>
  <c r="IE23" i="1"/>
  <c r="ID23" i="1" s="1"/>
  <c r="SG185" i="2"/>
  <c r="PR174" i="2"/>
  <c r="JN174" i="2"/>
  <c r="OP174" i="2"/>
  <c r="NE22" i="1" s="1"/>
  <c r="NE85" i="1"/>
  <c r="NE23" i="1"/>
  <c r="SN187" i="2"/>
  <c r="TW187" i="2" s="1"/>
  <c r="OL174" i="2"/>
  <c r="MY22" i="1" s="1"/>
  <c r="MX22" i="1" s="1"/>
  <c r="MY85" i="1"/>
  <c r="MX85" i="1" s="1"/>
  <c r="MY23" i="1"/>
  <c r="MX23" i="1" s="1"/>
  <c r="IH174" i="2"/>
  <c r="GU22" i="1" s="1"/>
  <c r="GT22" i="1" s="1"/>
  <c r="GU85" i="1"/>
  <c r="GT85" i="1" s="1"/>
  <c r="GU23" i="1"/>
  <c r="GT23" i="1" s="1"/>
  <c r="SW179" i="2"/>
  <c r="UF179" i="2" s="1"/>
  <c r="SO179" i="2"/>
  <c r="TX179" i="2" s="1"/>
  <c r="SG179" i="2"/>
  <c r="TC179" i="2"/>
  <c r="UL179" i="2" s="1"/>
  <c r="SU179" i="2"/>
  <c r="SM179" i="2"/>
  <c r="TV179" i="2" s="1"/>
  <c r="TB179" i="2"/>
  <c r="UK179" i="2" s="1"/>
  <c r="TA179" i="2"/>
  <c r="UJ179" i="2" s="1"/>
  <c r="AQ179" i="2"/>
  <c r="SZ179" i="2"/>
  <c r="UI179" i="2" s="1"/>
  <c r="SY179" i="2"/>
  <c r="UH179" i="2" s="1"/>
  <c r="OZ174" i="2"/>
  <c r="NO22" i="1" s="1"/>
  <c r="NN22" i="1" s="1"/>
  <c r="NO85" i="1"/>
  <c r="NN85" i="1" s="1"/>
  <c r="NO23" i="1"/>
  <c r="NN23" i="1" s="1"/>
  <c r="IV174" i="2"/>
  <c r="HK22" i="1" s="1"/>
  <c r="HJ22" i="1" s="1"/>
  <c r="HK85" i="1"/>
  <c r="HJ85" i="1" s="1"/>
  <c r="HK23" i="1"/>
  <c r="HJ23" i="1" s="1"/>
  <c r="EJ183" i="2"/>
  <c r="EI183" i="2"/>
  <c r="EH183" i="2"/>
  <c r="IZ180" i="2"/>
  <c r="K85" i="1"/>
  <c r="J85" i="1" s="1"/>
  <c r="NJ174" i="2"/>
  <c r="JH174" i="2"/>
  <c r="HW22" i="1" s="1"/>
  <c r="HV22" i="1" s="1"/>
  <c r="HW85" i="1"/>
  <c r="HV85" i="1" s="1"/>
  <c r="HW23" i="1"/>
  <c r="HV23" i="1" s="1"/>
  <c r="CD174" i="2"/>
  <c r="AY22" i="1" s="1"/>
  <c r="AX22" i="1" s="1"/>
  <c r="AY85" i="1"/>
  <c r="AX85" i="1" s="1"/>
  <c r="FU186" i="2"/>
  <c r="FT186" i="2"/>
  <c r="AP178" i="2"/>
  <c r="FJ177" i="2"/>
  <c r="OH174" i="2"/>
  <c r="ID174" i="2"/>
  <c r="SQ179" i="2"/>
  <c r="TZ179" i="2" s="1"/>
  <c r="AO178" i="2"/>
  <c r="FD165" i="2"/>
  <c r="FC165" i="2"/>
  <c r="FB165" i="2"/>
  <c r="SH179" i="2"/>
  <c r="TQ179" i="2" s="1"/>
  <c r="BD174" i="2"/>
  <c r="W22" i="1" s="1"/>
  <c r="V22" i="1" s="1"/>
  <c r="W85" i="1"/>
  <c r="V85" i="1" s="1"/>
  <c r="HD174" i="2"/>
  <c r="FS22" i="1" s="1"/>
  <c r="FR22" i="1" s="1"/>
  <c r="CJ178" i="2"/>
  <c r="GX178" i="2"/>
  <c r="OH177" i="2"/>
  <c r="ST179" i="2"/>
  <c r="UC179" i="2" s="1"/>
  <c r="PV178" i="2"/>
  <c r="PV174" i="2" s="1"/>
  <c r="JN177" i="2"/>
  <c r="EZ176" i="2"/>
  <c r="EY176" i="2" s="1"/>
  <c r="FA176" i="2" s="1"/>
  <c r="SS179" i="2"/>
  <c r="NP179" i="2"/>
  <c r="FD179" i="2"/>
  <c r="DD178" i="2"/>
  <c r="DL178" i="2" s="1"/>
  <c r="DK178" i="2" s="1"/>
  <c r="FD169" i="2"/>
  <c r="FC169" i="2"/>
  <c r="FB169" i="2"/>
  <c r="O178" i="2"/>
  <c r="BA178" i="2"/>
  <c r="PX168" i="2"/>
  <c r="PX153" i="2" s="1"/>
  <c r="PW168" i="2"/>
  <c r="PW153" i="2" s="1"/>
  <c r="PV168" i="2"/>
  <c r="PV153" i="2" s="1"/>
  <c r="KB153" i="2"/>
  <c r="IQ21" i="1" s="1"/>
  <c r="IP21" i="1" s="1"/>
  <c r="IQ81" i="1"/>
  <c r="IP81" i="1" s="1"/>
  <c r="BQ155" i="2"/>
  <c r="BS155" i="2" s="1"/>
  <c r="BT149" i="2"/>
  <c r="BV149" i="2"/>
  <c r="BU149" i="2"/>
  <c r="IZ170" i="2"/>
  <c r="SS168" i="2"/>
  <c r="PP153" i="2"/>
  <c r="OE21" i="1" s="1"/>
  <c r="OD21" i="1" s="1"/>
  <c r="OE81" i="1"/>
  <c r="OD81" i="1" s="1"/>
  <c r="JL153" i="2"/>
  <c r="IA21" i="1" s="1"/>
  <c r="HZ21" i="1" s="1"/>
  <c r="IA81" i="1"/>
  <c r="HZ81" i="1" s="1"/>
  <c r="CH153" i="2"/>
  <c r="BC21" i="1" s="1"/>
  <c r="BB21" i="1" s="1"/>
  <c r="BC81" i="1"/>
  <c r="BB81" i="1" s="1"/>
  <c r="SN168" i="2"/>
  <c r="TW168" i="2" s="1"/>
  <c r="NZ153" i="2"/>
  <c r="MO21" i="1" s="1"/>
  <c r="MN21" i="1" s="1"/>
  <c r="MO81" i="1"/>
  <c r="MN81" i="1" s="1"/>
  <c r="HV153" i="2"/>
  <c r="GK21" i="1" s="1"/>
  <c r="GJ21" i="1" s="1"/>
  <c r="GK81" i="1"/>
  <c r="GJ81" i="1" s="1"/>
  <c r="PL153" i="2"/>
  <c r="OA21" i="1" s="1"/>
  <c r="NZ21" i="1" s="1"/>
  <c r="OA81" i="1"/>
  <c r="NZ81" i="1" s="1"/>
  <c r="SK171" i="2"/>
  <c r="TT171" i="2" s="1"/>
  <c r="DL160" i="2"/>
  <c r="DK160" i="2" s="1"/>
  <c r="AM157" i="2"/>
  <c r="AM153" i="2" s="1"/>
  <c r="M21" i="1" s="1"/>
  <c r="L21" i="1" s="1"/>
  <c r="HA157" i="2"/>
  <c r="HB157" i="2" s="1"/>
  <c r="HB153" i="2" s="1"/>
  <c r="FQ21" i="1" s="1"/>
  <c r="FP21" i="1" s="1"/>
  <c r="PR153" i="2"/>
  <c r="I81" i="1"/>
  <c r="NH153" i="2"/>
  <c r="LW21" i="1" s="1"/>
  <c r="LV21" i="1" s="1"/>
  <c r="LW81" i="1"/>
  <c r="LV81" i="1" s="1"/>
  <c r="GX155" i="2"/>
  <c r="HE155" i="2"/>
  <c r="HF155" i="2" s="1"/>
  <c r="HH155" i="2" s="1"/>
  <c r="HG155" i="2" s="1"/>
  <c r="HI155" i="2" s="1"/>
  <c r="SR172" i="2"/>
  <c r="UA172" i="2" s="1"/>
  <c r="PD157" i="2"/>
  <c r="PC157" i="2"/>
  <c r="PB157" i="2"/>
  <c r="OT153" i="2"/>
  <c r="NI21" i="1" s="1"/>
  <c r="NH21" i="1" s="1"/>
  <c r="NI81" i="1"/>
  <c r="NH81" i="1" s="1"/>
  <c r="IZ154" i="2"/>
  <c r="IZ153" i="2" s="1"/>
  <c r="IY154" i="2"/>
  <c r="IY153" i="2" s="1"/>
  <c r="IX154" i="2"/>
  <c r="IX153" i="2" s="1"/>
  <c r="MU148" i="2"/>
  <c r="PC146" i="2"/>
  <c r="PD146" i="2"/>
  <c r="PB146" i="2"/>
  <c r="NI80" i="1"/>
  <c r="NH80" i="1" s="1"/>
  <c r="NH77" i="1"/>
  <c r="AQ80" i="1"/>
  <c r="AP80" i="1" s="1"/>
  <c r="AP77" i="1"/>
  <c r="KV137" i="2"/>
  <c r="JK20" i="1" s="1"/>
  <c r="JJ20" i="1" s="1"/>
  <c r="EB153" i="2"/>
  <c r="CQ21" i="1" s="1"/>
  <c r="CP21" i="1" s="1"/>
  <c r="CO153" i="2"/>
  <c r="O151" i="2"/>
  <c r="HL151" i="2" s="1"/>
  <c r="FC151" i="2"/>
  <c r="BA151" i="2"/>
  <c r="BR146" i="2"/>
  <c r="BQ146" i="2" s="1"/>
  <c r="BS146" i="2" s="1"/>
  <c r="FV144" i="2"/>
  <c r="FX144" i="2"/>
  <c r="FW144" i="2"/>
  <c r="JS153" i="2"/>
  <c r="FC147" i="2"/>
  <c r="FB147" i="2"/>
  <c r="FD147" i="2"/>
  <c r="PC145" i="2"/>
  <c r="PB145" i="2"/>
  <c r="PD145" i="2"/>
  <c r="NM77" i="1"/>
  <c r="ND77" i="1"/>
  <c r="NE80" i="1"/>
  <c r="ND80" i="1" s="1"/>
  <c r="HR137" i="2"/>
  <c r="GG20" i="1" s="1"/>
  <c r="QL137" i="2"/>
  <c r="SY158" i="2"/>
  <c r="UH158" i="2" s="1"/>
  <c r="SX158" i="2"/>
  <c r="UG158" i="2" s="1"/>
  <c r="SP158" i="2"/>
  <c r="TY158" i="2" s="1"/>
  <c r="SH158" i="2"/>
  <c r="TQ158" i="2" s="1"/>
  <c r="TC158" i="2"/>
  <c r="UL158" i="2" s="1"/>
  <c r="SU158" i="2"/>
  <c r="SM158" i="2"/>
  <c r="TV158" i="2" s="1"/>
  <c r="TB158" i="2"/>
  <c r="UK158" i="2" s="1"/>
  <c r="TA158" i="2"/>
  <c r="UJ158" i="2" s="1"/>
  <c r="SS158" i="2"/>
  <c r="SK158" i="2"/>
  <c r="TT158" i="2" s="1"/>
  <c r="SZ158" i="2"/>
  <c r="UI158" i="2" s="1"/>
  <c r="SR158" i="2"/>
  <c r="UA158" i="2" s="1"/>
  <c r="SJ158" i="2"/>
  <c r="TS158" i="2" s="1"/>
  <c r="AQ158" i="2"/>
  <c r="FU155" i="2"/>
  <c r="FT155" i="2"/>
  <c r="AO153" i="2"/>
  <c r="O21" i="1" s="1"/>
  <c r="N21" i="1" s="1"/>
  <c r="O81" i="1"/>
  <c r="N81" i="1" s="1"/>
  <c r="IE151" i="2"/>
  <c r="LA80" i="1"/>
  <c r="KZ80" i="1" s="1"/>
  <c r="KZ77" i="1"/>
  <c r="HV77" i="1"/>
  <c r="HW80" i="1"/>
  <c r="HV80" i="1" s="1"/>
  <c r="II80" i="1"/>
  <c r="IH80" i="1" s="1"/>
  <c r="IH77" i="1"/>
  <c r="OM80" i="1"/>
  <c r="OL80" i="1" s="1"/>
  <c r="OL77" i="1"/>
  <c r="NH137" i="2"/>
  <c r="LW20" i="1" s="1"/>
  <c r="LV20" i="1" s="1"/>
  <c r="HD137" i="2"/>
  <c r="FS20" i="1" s="1"/>
  <c r="FR20" i="1" s="1"/>
  <c r="BR160" i="2"/>
  <c r="BQ160" i="2" s="1"/>
  <c r="BS160" i="2" s="1"/>
  <c r="DO147" i="2"/>
  <c r="DP147" i="2"/>
  <c r="DN147" i="2"/>
  <c r="KG80" i="1"/>
  <c r="KF80" i="1" s="1"/>
  <c r="KF77" i="1"/>
  <c r="LP137" i="2"/>
  <c r="KE20" i="1" s="1"/>
  <c r="KD20" i="1" s="1"/>
  <c r="BH137" i="2"/>
  <c r="AC20" i="1" s="1"/>
  <c r="DM156" i="2"/>
  <c r="AR156" i="2"/>
  <c r="CB153" i="2"/>
  <c r="AW21" i="1" s="1"/>
  <c r="HJ77" i="1"/>
  <c r="HK80" i="1"/>
  <c r="HJ80" i="1" s="1"/>
  <c r="SH154" i="2"/>
  <c r="TQ154" i="2" s="1"/>
  <c r="FG80" i="1"/>
  <c r="FF80" i="1" s="1"/>
  <c r="FF77" i="1"/>
  <c r="JS143" i="2"/>
  <c r="JT143" i="2"/>
  <c r="JR143" i="2"/>
  <c r="JR137" i="2" s="1"/>
  <c r="OD137" i="2"/>
  <c r="FC140" i="2"/>
  <c r="BA140" i="2"/>
  <c r="O140" i="2"/>
  <c r="IF140" i="2" s="1"/>
  <c r="HK149" i="2"/>
  <c r="HL149" i="2"/>
  <c r="HJ149" i="2"/>
  <c r="IF143" i="2"/>
  <c r="PW140" i="2"/>
  <c r="PX140" i="2"/>
  <c r="PV140" i="2"/>
  <c r="AP135" i="2"/>
  <c r="GT153" i="2"/>
  <c r="FG21" i="1" s="1"/>
  <c r="FF21" i="1" s="1"/>
  <c r="FS131" i="2"/>
  <c r="FR131" i="2"/>
  <c r="SK134" i="2"/>
  <c r="TT134" i="2" s="1"/>
  <c r="OI131" i="2"/>
  <c r="FS129" i="2"/>
  <c r="FR129" i="2"/>
  <c r="SL124" i="2"/>
  <c r="TU124" i="2" s="1"/>
  <c r="AR123" i="2"/>
  <c r="DM123" i="2"/>
  <c r="EF115" i="2"/>
  <c r="EE115" i="2" s="1"/>
  <c r="EG115" i="2" s="1"/>
  <c r="CM69" i="1"/>
  <c r="CR143" i="2"/>
  <c r="CQ143" i="2"/>
  <c r="CP143" i="2"/>
  <c r="CO143" i="2"/>
  <c r="CV143" i="2"/>
  <c r="CN143" i="2"/>
  <c r="CU143" i="2"/>
  <c r="CS143" i="2"/>
  <c r="CT143" i="2"/>
  <c r="RA132" i="2"/>
  <c r="BE75" i="1"/>
  <c r="AV75" i="1"/>
  <c r="JO75" i="1"/>
  <c r="JN75" i="1" s="1"/>
  <c r="DD75" i="1"/>
  <c r="FG75" i="1"/>
  <c r="FF75" i="1" s="1"/>
  <c r="FA75" i="1"/>
  <c r="ER75" i="1"/>
  <c r="LW75" i="1"/>
  <c r="LV75" i="1" s="1"/>
  <c r="HT75" i="1"/>
  <c r="DI129" i="2"/>
  <c r="DJ129" i="2" s="1"/>
  <c r="DL129" i="2" s="1"/>
  <c r="LK73" i="1"/>
  <c r="LJ73" i="1" s="1"/>
  <c r="IE134" i="2"/>
  <c r="SX132" i="2"/>
  <c r="UG132" i="2" s="1"/>
  <c r="AN130" i="2"/>
  <c r="AP130" i="2" s="1"/>
  <c r="DH130" i="2"/>
  <c r="PD129" i="2"/>
  <c r="FU72" i="1"/>
  <c r="FL72" i="1"/>
  <c r="ED119" i="2"/>
  <c r="FS133" i="2"/>
  <c r="FR133" i="2"/>
  <c r="GF72" i="1"/>
  <c r="IO72" i="1"/>
  <c r="EI149" i="2"/>
  <c r="PX133" i="2"/>
  <c r="GL132" i="2"/>
  <c r="GL119" i="2" s="1"/>
  <c r="MY72" i="1"/>
  <c r="MX72" i="1" s="1"/>
  <c r="GU72" i="1"/>
  <c r="GT72" i="1" s="1"/>
  <c r="DU116" i="2"/>
  <c r="AI116" i="2"/>
  <c r="AP116" i="2"/>
  <c r="GW116" i="2"/>
  <c r="BG116" i="2"/>
  <c r="CU144" i="2"/>
  <c r="CS144" i="2"/>
  <c r="CQ144" i="2"/>
  <c r="CO144" i="2"/>
  <c r="CV144" i="2"/>
  <c r="CT144" i="2"/>
  <c r="CR144" i="2"/>
  <c r="CP144" i="2"/>
  <c r="CN144" i="2"/>
  <c r="FX136" i="2"/>
  <c r="FW136" i="2"/>
  <c r="FV136" i="2"/>
  <c r="IE133" i="2"/>
  <c r="LH129" i="2"/>
  <c r="SG124" i="2"/>
  <c r="RB124" i="2"/>
  <c r="RA124" i="2" s="1"/>
  <c r="JM72" i="1"/>
  <c r="JL72" i="1" s="1"/>
  <c r="NK73" i="1"/>
  <c r="NJ73" i="1" s="1"/>
  <c r="HG73" i="1"/>
  <c r="HF73" i="1" s="1"/>
  <c r="QQ124" i="2"/>
  <c r="PC122" i="2"/>
  <c r="PX117" i="2"/>
  <c r="PW117" i="2"/>
  <c r="PV117" i="2"/>
  <c r="JC69" i="1"/>
  <c r="JB69" i="1" s="1"/>
  <c r="FF104" i="2"/>
  <c r="DS18" i="1" s="1"/>
  <c r="DR18" i="1" s="1"/>
  <c r="DS64" i="1"/>
  <c r="LG125" i="2"/>
  <c r="SJ122" i="2"/>
  <c r="TS122" i="2" s="1"/>
  <c r="DL120" i="2"/>
  <c r="BR115" i="2"/>
  <c r="BQ115" i="2" s="1"/>
  <c r="BS115" i="2" s="1"/>
  <c r="AE69" i="1"/>
  <c r="AD69" i="1" s="1"/>
  <c r="NO69" i="1"/>
  <c r="NN69" i="1" s="1"/>
  <c r="PA70" i="1"/>
  <c r="OR70" i="1"/>
  <c r="FR109" i="2"/>
  <c r="FS109" i="2"/>
  <c r="MX104" i="2"/>
  <c r="LK18" i="1" s="1"/>
  <c r="LJ18" i="1" s="1"/>
  <c r="LK64" i="1"/>
  <c r="EL104" i="2"/>
  <c r="CY18" i="1" s="1"/>
  <c r="CX18" i="1" s="1"/>
  <c r="CY64" i="1"/>
  <c r="KN126" i="2"/>
  <c r="KM126" i="2"/>
  <c r="KL126" i="2"/>
  <c r="EI124" i="2"/>
  <c r="SI122" i="2"/>
  <c r="TR122" i="2" s="1"/>
  <c r="SJ117" i="2"/>
  <c r="TS117" i="2" s="1"/>
  <c r="PN104" i="2"/>
  <c r="OC18" i="1" s="1"/>
  <c r="OB18" i="1" s="1"/>
  <c r="OC64" i="1"/>
  <c r="JJ104" i="2"/>
  <c r="HY18" i="1" s="1"/>
  <c r="HX18" i="1" s="1"/>
  <c r="HY64" i="1"/>
  <c r="BV102" i="2"/>
  <c r="BU102" i="2"/>
  <c r="BT102" i="2"/>
  <c r="QQ131" i="2"/>
  <c r="OI123" i="2"/>
  <c r="OI122" i="2"/>
  <c r="OI119" i="2" s="1"/>
  <c r="PL104" i="2"/>
  <c r="OA18" i="1" s="1"/>
  <c r="NZ18" i="1" s="1"/>
  <c r="OA64" i="1"/>
  <c r="GN105" i="2"/>
  <c r="GF104" i="2"/>
  <c r="EU18" i="1" s="1"/>
  <c r="ET18" i="1" s="1"/>
  <c r="EU64" i="1"/>
  <c r="OJ134" i="2"/>
  <c r="SP117" i="2"/>
  <c r="TY117" i="2" s="1"/>
  <c r="SH115" i="2"/>
  <c r="TQ115" i="2" s="1"/>
  <c r="UN115" i="2" s="1"/>
  <c r="IA69" i="1"/>
  <c r="HZ69" i="1" s="1"/>
  <c r="K69" i="1"/>
  <c r="J69" i="1" s="1"/>
  <c r="NM69" i="1"/>
  <c r="ND69" i="1"/>
  <c r="KG69" i="1"/>
  <c r="KF69" i="1" s="1"/>
  <c r="HT69" i="1"/>
  <c r="HW69" i="1"/>
  <c r="HV69" i="1" s="1"/>
  <c r="OA69" i="1"/>
  <c r="NZ69" i="1" s="1"/>
  <c r="BA70" i="1"/>
  <c r="AZ70" i="1" s="1"/>
  <c r="FS107" i="2"/>
  <c r="FR107" i="2"/>
  <c r="KN129" i="2"/>
  <c r="GM126" i="2"/>
  <c r="GO126" i="2" s="1"/>
  <c r="FC76" i="1"/>
  <c r="MU122" i="2"/>
  <c r="MU119" i="2" s="1"/>
  <c r="QT104" i="2"/>
  <c r="PG18" i="1" s="1"/>
  <c r="PF18" i="1" s="1"/>
  <c r="PG64" i="1"/>
  <c r="KP104" i="2"/>
  <c r="JC18" i="1" s="1"/>
  <c r="JB18" i="1" s="1"/>
  <c r="JC64" i="1"/>
  <c r="DL97" i="2"/>
  <c r="DK97" i="2" s="1"/>
  <c r="BS63" i="1"/>
  <c r="BR63" i="1" s="1"/>
  <c r="AI127" i="2"/>
  <c r="I74" i="1" s="1"/>
  <c r="AP127" i="2"/>
  <c r="HH123" i="2"/>
  <c r="HG123" i="2" s="1"/>
  <c r="HI123" i="2" s="1"/>
  <c r="GR116" i="2"/>
  <c r="GQ116" i="2"/>
  <c r="GP116" i="2"/>
  <c r="SM115" i="2"/>
  <c r="TV115" i="2" s="1"/>
  <c r="AG69" i="1"/>
  <c r="AF69" i="1" s="1"/>
  <c r="NS70" i="1"/>
  <c r="NR70" i="1" s="1"/>
  <c r="LH111" i="2"/>
  <c r="LH104" i="2" s="1"/>
  <c r="LG111" i="2"/>
  <c r="LF111" i="2"/>
  <c r="LF104" i="2" s="1"/>
  <c r="EC71" i="1"/>
  <c r="EB71" i="1" s="1"/>
  <c r="EB64" i="1"/>
  <c r="PT104" i="2"/>
  <c r="OI18" i="1" s="1"/>
  <c r="OH18" i="1" s="1"/>
  <c r="OI64" i="1"/>
  <c r="LR104" i="2"/>
  <c r="KG18" i="1" s="1"/>
  <c r="KF18" i="1" s="1"/>
  <c r="KG64" i="1"/>
  <c r="GT104" i="2"/>
  <c r="FG18" i="1" s="1"/>
  <c r="FF18" i="1" s="1"/>
  <c r="FG64" i="1"/>
  <c r="MV133" i="2"/>
  <c r="FU127" i="2"/>
  <c r="FT127" i="2"/>
  <c r="EI74" i="1" s="1"/>
  <c r="EH74" i="1" s="1"/>
  <c r="PW125" i="2"/>
  <c r="PW119" i="2" s="1"/>
  <c r="EE122" i="2"/>
  <c r="EG122" i="2" s="1"/>
  <c r="CU73" i="1"/>
  <c r="DL117" i="2"/>
  <c r="DK117" i="2" s="1"/>
  <c r="BS70" i="1"/>
  <c r="SU115" i="2"/>
  <c r="II69" i="1"/>
  <c r="IH69" i="1" s="1"/>
  <c r="NI70" i="1"/>
  <c r="NH70" i="1" s="1"/>
  <c r="HE70" i="1"/>
  <c r="HD70" i="1" s="1"/>
  <c r="GY107" i="2"/>
  <c r="GZ107" i="2" s="1"/>
  <c r="FO64" i="1" s="1"/>
  <c r="BI107" i="2"/>
  <c r="AK107" i="2"/>
  <c r="AK104" i="2" s="1"/>
  <c r="K18" i="1" s="1"/>
  <c r="J18" i="1" s="1"/>
  <c r="MP104" i="2"/>
  <c r="GJ104" i="2"/>
  <c r="EY18" i="1" s="1"/>
  <c r="EX18" i="1" s="1"/>
  <c r="EY64" i="1"/>
  <c r="MV99" i="2"/>
  <c r="MU99" i="2"/>
  <c r="MT99" i="2"/>
  <c r="FU112" i="2"/>
  <c r="FT112" i="2"/>
  <c r="FT108" i="2"/>
  <c r="FU108" i="2"/>
  <c r="OV92" i="2"/>
  <c r="NK17" i="1" s="1"/>
  <c r="NJ17" i="1" s="1"/>
  <c r="NK63" i="1"/>
  <c r="NJ63" i="1" s="1"/>
  <c r="IR92" i="2"/>
  <c r="HG17" i="1" s="1"/>
  <c r="HF17" i="1" s="1"/>
  <c r="HG63" i="1"/>
  <c r="HF63" i="1" s="1"/>
  <c r="LN80" i="2"/>
  <c r="KC15" i="1" s="1"/>
  <c r="KC60" i="1"/>
  <c r="BN80" i="2"/>
  <c r="AI15" i="1" s="1"/>
  <c r="AH15" i="1" s="1"/>
  <c r="AI60" i="1"/>
  <c r="M70" i="1"/>
  <c r="L70" i="1" s="1"/>
  <c r="PD106" i="2"/>
  <c r="OF92" i="2"/>
  <c r="MU17" i="1" s="1"/>
  <c r="MT17" i="1" s="1"/>
  <c r="MU63" i="1"/>
  <c r="MT63" i="1" s="1"/>
  <c r="IB92" i="2"/>
  <c r="GQ17" i="1" s="1"/>
  <c r="GP17" i="1" s="1"/>
  <c r="GQ63" i="1"/>
  <c r="GP63" i="1" s="1"/>
  <c r="MU89" i="2"/>
  <c r="BY61" i="1"/>
  <c r="BP61" i="1"/>
  <c r="LJ80" i="2"/>
  <c r="JW15" i="1" s="1"/>
  <c r="JV15" i="1" s="1"/>
  <c r="JW60" i="1"/>
  <c r="DB104" i="2"/>
  <c r="BQ18" i="1" s="1"/>
  <c r="QQ104" i="2"/>
  <c r="OH95" i="2"/>
  <c r="OH92" i="2" s="1"/>
  <c r="OJ95" i="2"/>
  <c r="OI95" i="2"/>
  <c r="OI92" i="2" s="1"/>
  <c r="FS94" i="2"/>
  <c r="FR94" i="2"/>
  <c r="HZ92" i="2"/>
  <c r="LF89" i="2"/>
  <c r="OZ80" i="2"/>
  <c r="NO15" i="1" s="1"/>
  <c r="NN15" i="1" s="1"/>
  <c r="NO60" i="1"/>
  <c r="IV80" i="2"/>
  <c r="HK15" i="1" s="1"/>
  <c r="HJ15" i="1" s="1"/>
  <c r="HK60" i="1"/>
  <c r="EJ99" i="2"/>
  <c r="EI99" i="2"/>
  <c r="EH99" i="2"/>
  <c r="CP97" i="2"/>
  <c r="CO97" i="2"/>
  <c r="CV97" i="2"/>
  <c r="CV92" i="2" s="1"/>
  <c r="CN97" i="2"/>
  <c r="CN92" i="2" s="1"/>
  <c r="CU97" i="2"/>
  <c r="CU92" i="2" s="1"/>
  <c r="CT97" i="2"/>
  <c r="CT92" i="2" s="1"/>
  <c r="CS97" i="2"/>
  <c r="CS92" i="2" s="1"/>
  <c r="CQ97" i="2"/>
  <c r="CR97" i="2"/>
  <c r="DM96" i="2"/>
  <c r="AR96" i="2"/>
  <c r="PA63" i="1"/>
  <c r="OR63" i="1"/>
  <c r="BU124" i="2"/>
  <c r="GX99" i="2"/>
  <c r="HE99" i="2"/>
  <c r="HF99" i="2" s="1"/>
  <c r="HH99" i="2" s="1"/>
  <c r="HG99" i="2" s="1"/>
  <c r="HI99" i="2" s="1"/>
  <c r="PZ92" i="2"/>
  <c r="OM17" i="1" s="1"/>
  <c r="OL17" i="1" s="1"/>
  <c r="OM63" i="1"/>
  <c r="OL63" i="1" s="1"/>
  <c r="JV92" i="2"/>
  <c r="II17" i="1" s="1"/>
  <c r="IH17" i="1" s="1"/>
  <c r="II63" i="1"/>
  <c r="IH63" i="1" s="1"/>
  <c r="GD80" i="2"/>
  <c r="ES15" i="1" s="1"/>
  <c r="ES60" i="1"/>
  <c r="GX97" i="2"/>
  <c r="HE97" i="2"/>
  <c r="HF97" i="2" s="1"/>
  <c r="HH97" i="2" s="1"/>
  <c r="HG97" i="2" s="1"/>
  <c r="HI97" i="2" s="1"/>
  <c r="FS95" i="2"/>
  <c r="FR95" i="2"/>
  <c r="DR92" i="2"/>
  <c r="CE17" i="1" s="1"/>
  <c r="CD17" i="1" s="1"/>
  <c r="CE63" i="1"/>
  <c r="CD63" i="1" s="1"/>
  <c r="ML92" i="2"/>
  <c r="LA17" i="1" s="1"/>
  <c r="KZ17" i="1" s="1"/>
  <c r="LA63" i="1"/>
  <c r="KZ63" i="1" s="1"/>
  <c r="DJ92" i="2"/>
  <c r="I62" i="1"/>
  <c r="H60" i="1"/>
  <c r="QT80" i="2"/>
  <c r="PG15" i="1" s="1"/>
  <c r="PF15" i="1" s="1"/>
  <c r="PG60" i="1"/>
  <c r="KP80" i="2"/>
  <c r="JC15" i="1" s="1"/>
  <c r="JB15" i="1" s="1"/>
  <c r="JC60" i="1"/>
  <c r="KV92" i="2"/>
  <c r="JK17" i="1" s="1"/>
  <c r="JJ17" i="1" s="1"/>
  <c r="JK63" i="1"/>
  <c r="JJ63" i="1" s="1"/>
  <c r="PX91" i="2"/>
  <c r="PX89" i="2" s="1"/>
  <c r="PW91" i="2"/>
  <c r="PW89" i="2" s="1"/>
  <c r="PV91" i="2"/>
  <c r="PV89" i="2" s="1"/>
  <c r="TA83" i="2"/>
  <c r="UJ83" i="2" s="1"/>
  <c r="SZ83" i="2"/>
  <c r="UI83" i="2" s="1"/>
  <c r="SR83" i="2"/>
  <c r="UA83" i="2" s="1"/>
  <c r="SJ83" i="2"/>
  <c r="TS83" i="2" s="1"/>
  <c r="SY83" i="2"/>
  <c r="UH83" i="2" s="1"/>
  <c r="SQ83" i="2"/>
  <c r="TZ83" i="2" s="1"/>
  <c r="SI83" i="2"/>
  <c r="TR83" i="2" s="1"/>
  <c r="SX83" i="2"/>
  <c r="UG83" i="2" s="1"/>
  <c r="SP83" i="2"/>
  <c r="TY83" i="2" s="1"/>
  <c r="SH83" i="2"/>
  <c r="TQ83" i="2" s="1"/>
  <c r="AQ83" i="2"/>
  <c r="TC83" i="2"/>
  <c r="UL83" i="2" s="1"/>
  <c r="TB83" i="2"/>
  <c r="UK83" i="2" s="1"/>
  <c r="CX80" i="2"/>
  <c r="BK15" i="1" s="1"/>
  <c r="BJ15" i="1" s="1"/>
  <c r="BK60" i="1"/>
  <c r="OF80" i="2"/>
  <c r="MU15" i="1" s="1"/>
  <c r="MT15" i="1" s="1"/>
  <c r="MU60" i="1"/>
  <c r="IB80" i="2"/>
  <c r="GQ15" i="1" s="1"/>
  <c r="GP15" i="1" s="1"/>
  <c r="GQ60" i="1"/>
  <c r="RB112" i="2"/>
  <c r="RA112" i="2" s="1"/>
  <c r="KT92" i="2"/>
  <c r="JI17" i="1" s="1"/>
  <c r="JI63" i="1"/>
  <c r="BP16" i="1"/>
  <c r="BY16" i="1"/>
  <c r="DM61" i="1"/>
  <c r="DD61" i="1"/>
  <c r="FQ62" i="1"/>
  <c r="FP62" i="1" s="1"/>
  <c r="FP60" i="1"/>
  <c r="SJ81" i="2"/>
  <c r="TS81" i="2" s="1"/>
  <c r="LB80" i="2"/>
  <c r="BX80" i="2"/>
  <c r="AQ15" i="1" s="1"/>
  <c r="AP15" i="1" s="1"/>
  <c r="AQ60" i="1"/>
  <c r="CS57" i="1"/>
  <c r="CJ57" i="1"/>
  <c r="CK59" i="1"/>
  <c r="EJ95" i="2"/>
  <c r="EI95" i="2"/>
  <c r="EH95" i="2"/>
  <c r="LN92" i="2"/>
  <c r="KC17" i="1" s="1"/>
  <c r="NO92" i="2"/>
  <c r="SQ81" i="2"/>
  <c r="TZ81" i="2" s="1"/>
  <c r="BL68" i="2"/>
  <c r="AG14" i="1" s="1"/>
  <c r="AF14" i="1" s="1"/>
  <c r="AG57" i="1"/>
  <c r="MD68" i="2"/>
  <c r="KQ14" i="1" s="1"/>
  <c r="KP14" i="1" s="1"/>
  <c r="KQ57" i="1"/>
  <c r="OX63" i="2"/>
  <c r="IT63" i="2"/>
  <c r="SN95" i="2"/>
  <c r="TW95" i="2" s="1"/>
  <c r="SN94" i="2"/>
  <c r="TW94" i="2" s="1"/>
  <c r="SW90" i="2"/>
  <c r="UF90" i="2" s="1"/>
  <c r="SP85" i="2"/>
  <c r="TY85" i="2" s="1"/>
  <c r="EJ83" i="2"/>
  <c r="EI83" i="2"/>
  <c r="EH83" i="2"/>
  <c r="MB81" i="2"/>
  <c r="MB80" i="2" s="1"/>
  <c r="CJ74" i="2"/>
  <c r="CM74" i="2"/>
  <c r="JQ58" i="1"/>
  <c r="JH58" i="1"/>
  <c r="LD68" i="2"/>
  <c r="JS14" i="1" s="1"/>
  <c r="JR14" i="1" s="1"/>
  <c r="JS57" i="1"/>
  <c r="NV63" i="2"/>
  <c r="MK13" i="1" s="1"/>
  <c r="MK54" i="1"/>
  <c r="NM82" i="1"/>
  <c r="ND82" i="1"/>
  <c r="JR92" i="2"/>
  <c r="SW85" i="2"/>
  <c r="UF85" i="2" s="1"/>
  <c r="LF80" i="2"/>
  <c r="EJ79" i="2"/>
  <c r="EH78" i="2"/>
  <c r="EJ78" i="2"/>
  <c r="EI78" i="2"/>
  <c r="BU74" i="2"/>
  <c r="BV74" i="2"/>
  <c r="BT74" i="2"/>
  <c r="EZ74" i="2"/>
  <c r="EY74" i="2" s="1"/>
  <c r="FA74" i="2" s="1"/>
  <c r="DG57" i="1"/>
  <c r="OR68" i="2"/>
  <c r="NG14" i="1" s="1"/>
  <c r="NF14" i="1" s="1"/>
  <c r="NG57" i="1"/>
  <c r="IN68" i="2"/>
  <c r="HC14" i="1" s="1"/>
  <c r="HB14" i="1" s="1"/>
  <c r="HC57" i="1"/>
  <c r="MD63" i="2"/>
  <c r="KQ13" i="1" s="1"/>
  <c r="KP13" i="1" s="1"/>
  <c r="KQ54" i="1"/>
  <c r="GL63" i="2"/>
  <c r="AK58" i="2"/>
  <c r="AK43" i="2" s="1"/>
  <c r="K12" i="1" s="1"/>
  <c r="J12" i="1" s="1"/>
  <c r="GY58" i="2"/>
  <c r="GZ58" i="2" s="1"/>
  <c r="SM90" i="2"/>
  <c r="TV90" i="2" s="1"/>
  <c r="SO83" i="2"/>
  <c r="TX83" i="2" s="1"/>
  <c r="SU82" i="2"/>
  <c r="SV81" i="2"/>
  <c r="UE81" i="2" s="1"/>
  <c r="EX68" i="2"/>
  <c r="ST90" i="2"/>
  <c r="UC90" i="2" s="1"/>
  <c r="MN68" i="2"/>
  <c r="LC14" i="1" s="1"/>
  <c r="LB14" i="1" s="1"/>
  <c r="LC57" i="1"/>
  <c r="ND63" i="2"/>
  <c r="LS13" i="1" s="1"/>
  <c r="LR13" i="1" s="1"/>
  <c r="LS54" i="1"/>
  <c r="HB63" i="2"/>
  <c r="FQ13" i="1" s="1"/>
  <c r="FP13" i="1" s="1"/>
  <c r="FQ54" i="1"/>
  <c r="BX92" i="2"/>
  <c r="AQ17" i="1" s="1"/>
  <c r="AP17" i="1" s="1"/>
  <c r="QR89" i="2"/>
  <c r="EJ85" i="2"/>
  <c r="EI85" i="2"/>
  <c r="EH85" i="2"/>
  <c r="SM83" i="2"/>
  <c r="TV83" i="2" s="1"/>
  <c r="ST81" i="2"/>
  <c r="UC81" i="2" s="1"/>
  <c r="NM58" i="1"/>
  <c r="ND58" i="1"/>
  <c r="HI58" i="1"/>
  <c r="GZ58" i="1"/>
  <c r="FF68" i="2"/>
  <c r="DS14" i="1" s="1"/>
  <c r="DR14" i="1" s="1"/>
  <c r="DS57" i="1"/>
  <c r="OZ68" i="2"/>
  <c r="NO14" i="1" s="1"/>
  <c r="NN14" i="1" s="1"/>
  <c r="NO57" i="1"/>
  <c r="IV68" i="2"/>
  <c r="HK14" i="1" s="1"/>
  <c r="HJ14" i="1" s="1"/>
  <c r="HK57" i="1"/>
  <c r="FR57" i="2"/>
  <c r="FS57" i="2"/>
  <c r="PX94" i="2"/>
  <c r="EE93" i="2"/>
  <c r="EG93" i="2" s="1"/>
  <c r="EF92" i="2"/>
  <c r="CU17" i="1" s="1"/>
  <c r="CT17" i="1" s="1"/>
  <c r="CU63" i="1"/>
  <c r="CT63" i="1" s="1"/>
  <c r="SX84" i="2"/>
  <c r="UG84" i="2" s="1"/>
  <c r="O60" i="1"/>
  <c r="KC57" i="1"/>
  <c r="LV68" i="2"/>
  <c r="LJ63" i="2"/>
  <c r="JW13" i="1" s="1"/>
  <c r="JV13" i="1" s="1"/>
  <c r="JW54" i="1"/>
  <c r="AM63" i="2"/>
  <c r="M13" i="1" s="1"/>
  <c r="L13" i="1" s="1"/>
  <c r="M54" i="1"/>
  <c r="MU59" i="2"/>
  <c r="MT59" i="2"/>
  <c r="MV59" i="2"/>
  <c r="LG58" i="2"/>
  <c r="LF58" i="2"/>
  <c r="LH58" i="2"/>
  <c r="HB80" i="2"/>
  <c r="FQ15" i="1" s="1"/>
  <c r="FP15" i="1" s="1"/>
  <c r="MU69" i="2"/>
  <c r="MU68" i="2" s="1"/>
  <c r="DV68" i="2"/>
  <c r="CK14" i="1" s="1"/>
  <c r="EF63" i="2"/>
  <c r="CU13" i="1" s="1"/>
  <c r="CT13" i="1" s="1"/>
  <c r="EE64" i="2"/>
  <c r="EG64" i="2" s="1"/>
  <c r="CU54" i="1"/>
  <c r="DV61" i="2"/>
  <c r="EC61" i="2"/>
  <c r="ED61" i="2" s="1"/>
  <c r="BT52" i="2"/>
  <c r="BV52" i="2"/>
  <c r="BU52" i="2"/>
  <c r="QQ218" i="2"/>
  <c r="PW218" i="2"/>
  <c r="PC218" i="2"/>
  <c r="OI218" i="2"/>
  <c r="NO218" i="2"/>
  <c r="MU218" i="2"/>
  <c r="MA218" i="2"/>
  <c r="LG218" i="2"/>
  <c r="KM218" i="2"/>
  <c r="JS218" i="2"/>
  <c r="IY218" i="2"/>
  <c r="IE218" i="2"/>
  <c r="HK218" i="2"/>
  <c r="GQ218" i="2"/>
  <c r="FW218" i="2"/>
  <c r="FC218" i="2"/>
  <c r="EI218" i="2"/>
  <c r="DO218" i="2"/>
  <c r="CO218" i="2"/>
  <c r="CQ218" i="2" s="1"/>
  <c r="CS218" i="2" s="1"/>
  <c r="CU218" i="2" s="1"/>
  <c r="BU218" i="2"/>
  <c r="BA218" i="2"/>
  <c r="IL43" i="2"/>
  <c r="HA12" i="1" s="1"/>
  <c r="HA51" i="1"/>
  <c r="AQ48" i="1"/>
  <c r="AP48" i="1" s="1"/>
  <c r="AP45" i="1"/>
  <c r="HG69" i="2"/>
  <c r="HI69" i="2" s="1"/>
  <c r="SP65" i="2"/>
  <c r="TY65" i="2" s="1"/>
  <c r="OG53" i="1"/>
  <c r="NX53" i="1"/>
  <c r="MX43" i="2"/>
  <c r="LK12" i="1" s="1"/>
  <c r="LJ12" i="1" s="1"/>
  <c r="LK51" i="1"/>
  <c r="LJ51" i="1" s="1"/>
  <c r="NR37" i="2"/>
  <c r="ME45" i="1"/>
  <c r="GA48" i="1"/>
  <c r="FZ48" i="1" s="1"/>
  <c r="FZ45" i="1"/>
  <c r="IY69" i="2"/>
  <c r="IY68" i="2" s="1"/>
  <c r="DK59" i="2"/>
  <c r="CA82" i="1"/>
  <c r="BZ82" i="1" s="1"/>
  <c r="KM56" i="2"/>
  <c r="KL56" i="2"/>
  <c r="KN56" i="2"/>
  <c r="PA52" i="1"/>
  <c r="OR52" i="1"/>
  <c r="IW52" i="1"/>
  <c r="IN52" i="1"/>
  <c r="LN68" i="2"/>
  <c r="KC14" i="1" s="1"/>
  <c r="EY66" i="2"/>
  <c r="FA66" i="2" s="1"/>
  <c r="DO55" i="1"/>
  <c r="DN55" i="1" s="1"/>
  <c r="NJ43" i="2"/>
  <c r="FM51" i="1"/>
  <c r="NF45" i="1"/>
  <c r="NG48" i="1"/>
  <c r="NF48" i="1" s="1"/>
  <c r="HB45" i="1"/>
  <c r="HC48" i="1"/>
  <c r="HB48" i="1" s="1"/>
  <c r="RB72" i="2"/>
  <c r="RA72" i="2" s="1"/>
  <c r="LH69" i="2"/>
  <c r="SU65" i="2"/>
  <c r="IY63" i="2"/>
  <c r="LG63" i="2"/>
  <c r="FS56" i="2"/>
  <c r="FR56" i="2"/>
  <c r="HH54" i="2"/>
  <c r="HG54" i="2" s="1"/>
  <c r="HI54" i="2" s="1"/>
  <c r="MO52" i="1"/>
  <c r="MN52" i="1" s="1"/>
  <c r="GK52" i="1"/>
  <c r="GJ52" i="1" s="1"/>
  <c r="HH46" i="2"/>
  <c r="FO50" i="1"/>
  <c r="FN50" i="1" s="1"/>
  <c r="LF43" i="2"/>
  <c r="OS48" i="1"/>
  <c r="PA45" i="1"/>
  <c r="OR45" i="1"/>
  <c r="AC48" i="1"/>
  <c r="AK45" i="1"/>
  <c r="AB45" i="1"/>
  <c r="KT68" i="2"/>
  <c r="JI14" i="1" s="1"/>
  <c r="SJ52" i="2"/>
  <c r="TS52" i="2" s="1"/>
  <c r="DK44" i="2"/>
  <c r="DL43" i="2"/>
  <c r="CA12" i="1" s="1"/>
  <c r="BZ12" i="1" s="1"/>
  <c r="CA51" i="1"/>
  <c r="BZ51" i="1" s="1"/>
  <c r="QQ69" i="2"/>
  <c r="QQ68" i="2" s="1"/>
  <c r="HD68" i="2"/>
  <c r="FS14" i="1" s="1"/>
  <c r="FR14" i="1" s="1"/>
  <c r="EZ59" i="2"/>
  <c r="SJ57" i="2"/>
  <c r="TS57" i="2" s="1"/>
  <c r="NO56" i="2"/>
  <c r="NP56" i="2"/>
  <c r="NN56" i="2"/>
  <c r="IZ53" i="2"/>
  <c r="IY53" i="2"/>
  <c r="IX53" i="2"/>
  <c r="SI52" i="2"/>
  <c r="TR52" i="2" s="1"/>
  <c r="MJ52" i="1"/>
  <c r="CM48" i="2"/>
  <c r="CJ48" i="2"/>
  <c r="CJ43" i="2" s="1"/>
  <c r="CS47" i="2"/>
  <c r="CR47" i="2"/>
  <c r="CQ47" i="2"/>
  <c r="CP47" i="2"/>
  <c r="CO47" i="2"/>
  <c r="CV47" i="2"/>
  <c r="CN47" i="2"/>
  <c r="CU47" i="2"/>
  <c r="CT47" i="2"/>
  <c r="LE50" i="1"/>
  <c r="KV50" i="1"/>
  <c r="CP218" i="2"/>
  <c r="CR218" i="2" s="1"/>
  <c r="CT218" i="2" s="1"/>
  <c r="NF43" i="2"/>
  <c r="LU12" i="1" s="1"/>
  <c r="LT12" i="1" s="1"/>
  <c r="LU51" i="1"/>
  <c r="LT51" i="1" s="1"/>
  <c r="AT42" i="2"/>
  <c r="AW42" i="2" s="1"/>
  <c r="BB42" i="2"/>
  <c r="BA42" i="2"/>
  <c r="AZ42" i="2"/>
  <c r="AU42" i="2"/>
  <c r="AX42" i="2" s="1"/>
  <c r="AV49" i="1"/>
  <c r="BE49" i="1"/>
  <c r="HJ45" i="1"/>
  <c r="HK48" i="1"/>
  <c r="HJ48" i="1" s="1"/>
  <c r="NB68" i="2"/>
  <c r="LQ14" i="1" s="1"/>
  <c r="QQ51" i="2"/>
  <c r="PC51" i="2"/>
  <c r="NO51" i="2"/>
  <c r="MA51" i="2"/>
  <c r="KM51" i="2"/>
  <c r="IY51" i="2"/>
  <c r="O51" i="2"/>
  <c r="PD47" i="2"/>
  <c r="PC47" i="2"/>
  <c r="PB47" i="2"/>
  <c r="PB43" i="2" s="1"/>
  <c r="NZ43" i="2"/>
  <c r="MO12" i="1" s="1"/>
  <c r="MN12" i="1" s="1"/>
  <c r="OF37" i="2"/>
  <c r="MU44" i="1"/>
  <c r="MT44" i="1" s="1"/>
  <c r="RF196" i="2"/>
  <c r="SJ38" i="2"/>
  <c r="RB46" i="2"/>
  <c r="RA46" i="2" s="1"/>
  <c r="QF43" i="2"/>
  <c r="OU12" i="1" s="1"/>
  <c r="OT12" i="1" s="1"/>
  <c r="HH44" i="2"/>
  <c r="BR41" i="2"/>
  <c r="BQ41" i="2" s="1"/>
  <c r="BS41" i="2" s="1"/>
  <c r="RH196" i="2"/>
  <c r="LV37" i="2"/>
  <c r="CL37" i="2"/>
  <c r="BG44" i="1"/>
  <c r="BF44" i="1" s="1"/>
  <c r="PP37" i="2"/>
  <c r="OE44" i="1"/>
  <c r="OD44" i="1" s="1"/>
  <c r="TG173" i="2"/>
  <c r="MB55" i="2"/>
  <c r="MA55" i="2"/>
  <c r="LZ55" i="2"/>
  <c r="BV49" i="2"/>
  <c r="RB44" i="2"/>
  <c r="RA44" i="2" s="1"/>
  <c r="CP44" i="2"/>
  <c r="CO44" i="2"/>
  <c r="CV44" i="2"/>
  <c r="CN44" i="2"/>
  <c r="CU44" i="2"/>
  <c r="CT44" i="2"/>
  <c r="CS44" i="2"/>
  <c r="CR44" i="2"/>
  <c r="CQ44" i="2"/>
  <c r="FX54" i="2"/>
  <c r="FW54" i="2"/>
  <c r="FV54" i="2"/>
  <c r="OV43" i="2"/>
  <c r="NK12" i="1" s="1"/>
  <c r="NJ12" i="1" s="1"/>
  <c r="DB43" i="2"/>
  <c r="BQ12" i="1" s="1"/>
  <c r="OT37" i="2"/>
  <c r="NI44" i="1"/>
  <c r="NH44" i="1" s="1"/>
  <c r="IN37" i="2"/>
  <c r="HC44" i="1"/>
  <c r="IZ58" i="2"/>
  <c r="IF52" i="2"/>
  <c r="JS51" i="2"/>
  <c r="NL43" i="2"/>
  <c r="MA12" i="1" s="1"/>
  <c r="LZ12" i="1" s="1"/>
  <c r="PW40" i="2"/>
  <c r="RJ196" i="2"/>
  <c r="SN38" i="2"/>
  <c r="SI57" i="2"/>
  <c r="TR57" i="2" s="1"/>
  <c r="KM52" i="2"/>
  <c r="PD49" i="2"/>
  <c r="IV43" i="2"/>
  <c r="HK12" i="1" s="1"/>
  <c r="HJ12" i="1" s="1"/>
  <c r="KM41" i="2"/>
  <c r="KM37" i="2" s="1"/>
  <c r="CT40" i="2"/>
  <c r="CS40" i="2"/>
  <c r="CQ40" i="2"/>
  <c r="CP40" i="2"/>
  <c r="CV40" i="2"/>
  <c r="CN40" i="2"/>
  <c r="CU40" i="2"/>
  <c r="CR40" i="2"/>
  <c r="CO40" i="2"/>
  <c r="IH37" i="2"/>
  <c r="GU44" i="1"/>
  <c r="GT44" i="1" s="1"/>
  <c r="BD37" i="2"/>
  <c r="W44" i="1"/>
  <c r="V44" i="1" s="1"/>
  <c r="CM28" i="2"/>
  <c r="CJ28" i="2"/>
  <c r="TE62" i="2"/>
  <c r="TE119" i="2"/>
  <c r="TE141" i="2"/>
  <c r="TE140" i="2"/>
  <c r="TE146" i="2"/>
  <c r="TE153" i="2"/>
  <c r="TE150" i="2"/>
  <c r="TE173" i="2"/>
  <c r="TE181" i="2"/>
  <c r="JT53" i="2"/>
  <c r="KX43" i="2"/>
  <c r="JM12" i="1" s="1"/>
  <c r="JL12" i="1" s="1"/>
  <c r="DL40" i="2"/>
  <c r="BS49" i="1"/>
  <c r="EC48" i="1"/>
  <c r="EB48" i="1" s="1"/>
  <c r="EB45" i="1"/>
  <c r="KX37" i="2"/>
  <c r="JM44" i="1"/>
  <c r="JL44" i="1" s="1"/>
  <c r="CX37" i="2"/>
  <c r="BK11" i="1" s="1"/>
  <c r="BJ11" i="1" s="1"/>
  <c r="BK44" i="1"/>
  <c r="BJ44" i="1" s="1"/>
  <c r="SC196" i="2"/>
  <c r="QQ46" i="2"/>
  <c r="PC46" i="2"/>
  <c r="PC43" i="2" s="1"/>
  <c r="NO46" i="2"/>
  <c r="MA46" i="2"/>
  <c r="MA43" i="2" s="1"/>
  <c r="KM46" i="2"/>
  <c r="KM43" i="2" s="1"/>
  <c r="IY46" i="2"/>
  <c r="IY43" i="2" s="1"/>
  <c r="O46" i="2"/>
  <c r="IR43" i="2"/>
  <c r="HG12" i="1" s="1"/>
  <c r="HF12" i="1" s="1"/>
  <c r="SX41" i="2"/>
  <c r="UG41" i="2" s="1"/>
  <c r="KV37" i="2"/>
  <c r="JK44" i="1"/>
  <c r="JJ44" i="1" s="1"/>
  <c r="CB37" i="2"/>
  <c r="AW11" i="1" s="1"/>
  <c r="AW44" i="1"/>
  <c r="TI96" i="2"/>
  <c r="TI98" i="2"/>
  <c r="TI123" i="2"/>
  <c r="TI144" i="2"/>
  <c r="TI189" i="2"/>
  <c r="TJ224" i="2"/>
  <c r="RV39" i="2"/>
  <c r="RV70" i="2"/>
  <c r="RV81" i="2"/>
  <c r="RV112" i="2"/>
  <c r="RV175" i="2"/>
  <c r="CP34" i="2"/>
  <c r="CO34" i="2"/>
  <c r="CV34" i="2"/>
  <c r="CN34" i="2"/>
  <c r="CU34" i="2"/>
  <c r="CT34" i="2"/>
  <c r="CS34" i="2"/>
  <c r="CR34" i="2"/>
  <c r="CQ34" i="2"/>
  <c r="DL39" i="2"/>
  <c r="JQ76" i="1"/>
  <c r="OH37" i="2"/>
  <c r="KK77" i="1"/>
  <c r="JS37" i="2"/>
  <c r="CQ26" i="2"/>
  <c r="CP26" i="2"/>
  <c r="CO26" i="2"/>
  <c r="CV26" i="2"/>
  <c r="CN26" i="2"/>
  <c r="CU26" i="2"/>
  <c r="CT26" i="2"/>
  <c r="CS26" i="2"/>
  <c r="CR26" i="2"/>
  <c r="QJ37" i="2"/>
  <c r="BE77" i="1"/>
  <c r="BX43" i="2"/>
  <c r="AQ12" i="1" s="1"/>
  <c r="AP12" i="1" s="1"/>
  <c r="AK37" i="2"/>
  <c r="HI76" i="1"/>
  <c r="OZ68" i="1"/>
  <c r="PE68" i="1"/>
  <c r="PD68" i="1" s="1"/>
  <c r="IV68" i="1"/>
  <c r="JA68" i="1"/>
  <c r="IZ68" i="1" s="1"/>
  <c r="BX68" i="1"/>
  <c r="CC68" i="1"/>
  <c r="CB68" i="1" s="1"/>
  <c r="OZ55" i="1"/>
  <c r="PE55" i="1"/>
  <c r="PD55" i="1" s="1"/>
  <c r="IV55" i="1"/>
  <c r="JA55" i="1"/>
  <c r="IZ55" i="1" s="1"/>
  <c r="CR54" i="1"/>
  <c r="CW54" i="1"/>
  <c r="CV54" i="1" s="1"/>
  <c r="DQ45" i="1"/>
  <c r="DP45" i="1" s="1"/>
  <c r="DL45" i="1"/>
  <c r="M62" i="1"/>
  <c r="L62" i="1" s="1"/>
  <c r="FA70" i="1"/>
  <c r="MS49" i="1"/>
  <c r="GO49" i="1"/>
  <c r="KK50" i="1"/>
  <c r="HH16" i="1"/>
  <c r="HM16" i="1"/>
  <c r="HL16" i="1" s="1"/>
  <c r="KX48" i="1"/>
  <c r="AJ16" i="1"/>
  <c r="AO16" i="1"/>
  <c r="AN16" i="1" s="1"/>
  <c r="KJ46" i="1"/>
  <c r="KO46" i="1"/>
  <c r="KN46" i="1" s="1"/>
  <c r="EF46" i="1"/>
  <c r="EK46" i="1"/>
  <c r="EJ46" i="1" s="1"/>
  <c r="OG48" i="1"/>
  <c r="CD48" i="1"/>
  <c r="HI50" i="1"/>
  <c r="EZ47" i="1"/>
  <c r="FE47" i="1"/>
  <c r="FD47" i="1" s="1"/>
  <c r="DJ48" i="1"/>
  <c r="BE754" i="10"/>
  <c r="BC754" i="10"/>
  <c r="BY464" i="10"/>
  <c r="CA464" i="10"/>
  <c r="BV1337" i="10"/>
  <c r="BE1298" i="10"/>
  <c r="BC1298" i="10"/>
  <c r="AO1103" i="10"/>
  <c r="AO16" i="10" s="1"/>
  <c r="BK1103" i="10"/>
  <c r="BK16" i="10" s="1"/>
  <c r="BE849" i="10"/>
  <c r="BC849" i="10"/>
  <c r="BE553" i="10"/>
  <c r="BC553" i="10"/>
  <c r="Z555" i="10"/>
  <c r="BC478" i="10"/>
  <c r="BE478" i="10"/>
  <c r="BE414" i="10"/>
  <c r="BC414" i="10"/>
  <c r="BC380" i="10"/>
  <c r="BE380" i="10"/>
  <c r="BE443" i="10"/>
  <c r="BE412" i="10"/>
  <c r="BC412" i="10"/>
  <c r="CA443" i="10"/>
  <c r="BY367" i="10"/>
  <c r="CA367" i="10"/>
  <c r="BE406" i="10"/>
  <c r="BC406" i="10"/>
  <c r="CA387" i="10"/>
  <c r="BY387" i="10"/>
  <c r="BC357" i="10"/>
  <c r="BE357" i="10"/>
  <c r="BE260" i="10"/>
  <c r="BC260" i="10"/>
  <c r="BY226" i="10"/>
  <c r="CA226" i="10"/>
  <c r="BC202" i="10"/>
  <c r="BE202" i="10"/>
  <c r="BA1337" i="10"/>
  <c r="BA12" i="10"/>
  <c r="BA11" i="10" s="1"/>
  <c r="BA19" i="10" s="1"/>
  <c r="AX143" i="10"/>
  <c r="AX75" i="10" s="1"/>
  <c r="AG145" i="9"/>
  <c r="BT256" i="10"/>
  <c r="BT1337" i="10" s="1"/>
  <c r="CA257" i="10"/>
  <c r="BY257" i="10"/>
  <c r="AE75" i="9"/>
  <c r="AM90" i="9"/>
  <c r="AE18" i="9"/>
  <c r="AG124" i="9"/>
  <c r="AG108" i="9"/>
  <c r="CO221" i="2"/>
  <c r="CQ221" i="2" s="1"/>
  <c r="CS221" i="2" s="1"/>
  <c r="CU221" i="2" s="1"/>
  <c r="CV221" i="2"/>
  <c r="CN221" i="2"/>
  <c r="CP221" i="2" s="1"/>
  <c r="CR221" i="2" s="1"/>
  <c r="CT221" i="2" s="1"/>
  <c r="AQ222" i="2"/>
  <c r="AQ216" i="2"/>
  <c r="TB224" i="2"/>
  <c r="UK217" i="2"/>
  <c r="NJ222" i="2"/>
  <c r="NJ216" i="2"/>
  <c r="HF222" i="2"/>
  <c r="AO191" i="2"/>
  <c r="BM191" i="2"/>
  <c r="BN191" i="2" s="1"/>
  <c r="BN184" i="2" s="1"/>
  <c r="AI23" i="1" s="1"/>
  <c r="AH23" i="1" s="1"/>
  <c r="HC191" i="2"/>
  <c r="HD191" i="2" s="1"/>
  <c r="FS85" i="1" s="1"/>
  <c r="FR85" i="1" s="1"/>
  <c r="FS191" i="2"/>
  <c r="FR191" i="2"/>
  <c r="HN184" i="2"/>
  <c r="GA23" i="1" s="1"/>
  <c r="FZ23" i="1" s="1"/>
  <c r="OH222" i="2"/>
  <c r="OH216" i="2"/>
  <c r="NN222" i="2"/>
  <c r="NN216" i="2"/>
  <c r="NN184" i="2"/>
  <c r="OL184" i="2"/>
  <c r="IH184" i="2"/>
  <c r="OZ184" i="2"/>
  <c r="IV184" i="2"/>
  <c r="KL222" i="2"/>
  <c r="KL216" i="2"/>
  <c r="OX184" i="2"/>
  <c r="GF184" i="2"/>
  <c r="EU23" i="1" s="1"/>
  <c r="ET23" i="1" s="1"/>
  <c r="GN185" i="2"/>
  <c r="PV222" i="2"/>
  <c r="PV216" i="2"/>
  <c r="NV184" i="2"/>
  <c r="HR184" i="2"/>
  <c r="MV182" i="2"/>
  <c r="MU182" i="2"/>
  <c r="MT182" i="2"/>
  <c r="GY182" i="2"/>
  <c r="GZ182" i="2" s="1"/>
  <c r="BI182" i="2"/>
  <c r="BJ182" i="2" s="1"/>
  <c r="BJ174" i="2" s="1"/>
  <c r="AE22" i="1" s="1"/>
  <c r="AD22" i="1" s="1"/>
  <c r="AK182" i="2"/>
  <c r="PF174" i="2"/>
  <c r="NS22" i="1" s="1"/>
  <c r="NR22" i="1" s="1"/>
  <c r="NS85" i="1"/>
  <c r="NR85" i="1" s="1"/>
  <c r="NS23" i="1"/>
  <c r="NR23" i="1" s="1"/>
  <c r="JB174" i="2"/>
  <c r="HO22" i="1" s="1"/>
  <c r="HN22" i="1" s="1"/>
  <c r="HO85" i="1"/>
  <c r="HN85" i="1" s="1"/>
  <c r="HO23" i="1"/>
  <c r="HN23" i="1" s="1"/>
  <c r="NN177" i="2"/>
  <c r="NN174" i="2" s="1"/>
  <c r="OT174" i="2"/>
  <c r="NI22" i="1" s="1"/>
  <c r="NH22" i="1" s="1"/>
  <c r="NI85" i="1"/>
  <c r="NH85" i="1" s="1"/>
  <c r="NI23" i="1"/>
  <c r="NH23" i="1" s="1"/>
  <c r="IP174" i="2"/>
  <c r="HE22" i="1" s="1"/>
  <c r="HD22" i="1" s="1"/>
  <c r="HE85" i="1"/>
  <c r="HD85" i="1" s="1"/>
  <c r="HE23" i="1"/>
  <c r="HD23" i="1" s="1"/>
  <c r="OR174" i="2"/>
  <c r="NG22" i="1" s="1"/>
  <c r="NF22" i="1" s="1"/>
  <c r="NG85" i="1"/>
  <c r="NF85" i="1" s="1"/>
  <c r="NG23" i="1"/>
  <c r="NF23" i="1" s="1"/>
  <c r="IN174" i="2"/>
  <c r="HC22" i="1" s="1"/>
  <c r="HB22" i="1" s="1"/>
  <c r="HC85" i="1"/>
  <c r="HB85" i="1" s="1"/>
  <c r="HC23" i="1"/>
  <c r="HB23" i="1" s="1"/>
  <c r="FD187" i="2"/>
  <c r="FC187" i="2"/>
  <c r="FB187" i="2"/>
  <c r="FS182" i="2"/>
  <c r="FR182" i="2"/>
  <c r="GR181" i="2"/>
  <c r="GQ181" i="2"/>
  <c r="GP181" i="2"/>
  <c r="NB174" i="2"/>
  <c r="LQ22" i="1" s="1"/>
  <c r="LQ85" i="1"/>
  <c r="LQ23" i="1"/>
  <c r="HH181" i="2"/>
  <c r="HG181" i="2" s="1"/>
  <c r="HI181" i="2" s="1"/>
  <c r="OB174" i="2"/>
  <c r="MQ22" i="1" s="1"/>
  <c r="MP22" i="1" s="1"/>
  <c r="MQ85" i="1"/>
  <c r="MP85" i="1" s="1"/>
  <c r="MQ23" i="1"/>
  <c r="MP23" i="1" s="1"/>
  <c r="HX174" i="2"/>
  <c r="GM22" i="1" s="1"/>
  <c r="GL22" i="1" s="1"/>
  <c r="GM85" i="1"/>
  <c r="GL85" i="1" s="1"/>
  <c r="GM23" i="1"/>
  <c r="GL23" i="1" s="1"/>
  <c r="SU187" i="2"/>
  <c r="HD184" i="2"/>
  <c r="FS23" i="1" s="1"/>
  <c r="FR23" i="1" s="1"/>
  <c r="NZ174" i="2"/>
  <c r="MO22" i="1" s="1"/>
  <c r="MN22" i="1" s="1"/>
  <c r="MO85" i="1"/>
  <c r="MN85" i="1" s="1"/>
  <c r="MO23" i="1"/>
  <c r="MN23" i="1" s="1"/>
  <c r="HV174" i="2"/>
  <c r="GK22" i="1" s="1"/>
  <c r="GJ22" i="1" s="1"/>
  <c r="GK85" i="1"/>
  <c r="GJ85" i="1" s="1"/>
  <c r="GK23" i="1"/>
  <c r="GJ23" i="1" s="1"/>
  <c r="IT174" i="2"/>
  <c r="FU188" i="2"/>
  <c r="FT188" i="2"/>
  <c r="AM177" i="2"/>
  <c r="NV174" i="2"/>
  <c r="MK22" i="1" s="1"/>
  <c r="MK85" i="1"/>
  <c r="MK23" i="1"/>
  <c r="HR174" i="2"/>
  <c r="GG22" i="1" s="1"/>
  <c r="GG85" i="1"/>
  <c r="GG23" i="1"/>
  <c r="QL177" i="2"/>
  <c r="BO165" i="2"/>
  <c r="BP165" i="2" s="1"/>
  <c r="BR165" i="2" s="1"/>
  <c r="BQ165" i="2" s="1"/>
  <c r="BS165" i="2" s="1"/>
  <c r="BH165" i="2"/>
  <c r="GF177" i="2"/>
  <c r="GN177" i="2" s="1"/>
  <c r="GM177" i="2" s="1"/>
  <c r="GO177" i="2" s="1"/>
  <c r="GR173" i="2"/>
  <c r="PD173" i="2"/>
  <c r="IF173" i="2"/>
  <c r="IF153" i="2" s="1"/>
  <c r="FP177" i="2"/>
  <c r="EE85" i="1" s="1"/>
  <c r="ED85" i="1" s="1"/>
  <c r="LH179" i="2"/>
  <c r="PB174" i="2"/>
  <c r="QR173" i="2"/>
  <c r="CN174" i="2"/>
  <c r="KL174" i="2"/>
  <c r="AR172" i="2"/>
  <c r="DM172" i="2"/>
  <c r="OJ171" i="2"/>
  <c r="OI171" i="2"/>
  <c r="OH171" i="2"/>
  <c r="LH168" i="2"/>
  <c r="LH153" i="2" s="1"/>
  <c r="LG168" i="2"/>
  <c r="LG153" i="2" s="1"/>
  <c r="LF168" i="2"/>
  <c r="LF153" i="2" s="1"/>
  <c r="HE167" i="2"/>
  <c r="HF167" i="2" s="1"/>
  <c r="HH167" i="2" s="1"/>
  <c r="HG167" i="2" s="1"/>
  <c r="HI167" i="2" s="1"/>
  <c r="GR164" i="2"/>
  <c r="GQ164" i="2"/>
  <c r="GP164" i="2"/>
  <c r="ST168" i="2"/>
  <c r="UC168" i="2" s="1"/>
  <c r="SH168" i="2"/>
  <c r="TQ168" i="2" s="1"/>
  <c r="QD153" i="2"/>
  <c r="OS21" i="1" s="1"/>
  <c r="OS81" i="1"/>
  <c r="JZ153" i="2"/>
  <c r="IO21" i="1" s="1"/>
  <c r="IO81" i="1"/>
  <c r="SN171" i="2"/>
  <c r="TW171" i="2" s="1"/>
  <c r="OL153" i="2"/>
  <c r="MY21" i="1" s="1"/>
  <c r="MX21" i="1" s="1"/>
  <c r="MY81" i="1"/>
  <c r="MX81" i="1" s="1"/>
  <c r="IH153" i="2"/>
  <c r="GU21" i="1" s="1"/>
  <c r="GT21" i="1" s="1"/>
  <c r="GU81" i="1"/>
  <c r="GT81" i="1" s="1"/>
  <c r="AI81" i="1"/>
  <c r="AH81" i="1" s="1"/>
  <c r="SV167" i="2"/>
  <c r="UE167" i="2" s="1"/>
  <c r="NL153" i="2"/>
  <c r="MA21" i="1" s="1"/>
  <c r="LZ21" i="1" s="1"/>
  <c r="MA81" i="1"/>
  <c r="LZ81" i="1" s="1"/>
  <c r="DR153" i="2"/>
  <c r="CE21" i="1" s="1"/>
  <c r="CD21" i="1" s="1"/>
  <c r="CE81" i="1"/>
  <c r="CD81" i="1" s="1"/>
  <c r="EJ173" i="2"/>
  <c r="DM167" i="2"/>
  <c r="AR167" i="2"/>
  <c r="KV153" i="2"/>
  <c r="JK21" i="1" s="1"/>
  <c r="JJ21" i="1" s="1"/>
  <c r="JK81" i="1"/>
  <c r="JJ81" i="1" s="1"/>
  <c r="GN155" i="2"/>
  <c r="GM155" i="2" s="1"/>
  <c r="GO155" i="2" s="1"/>
  <c r="EU81" i="1"/>
  <c r="ET81" i="1" s="1"/>
  <c r="KT153" i="2"/>
  <c r="JI21" i="1" s="1"/>
  <c r="JI81" i="1"/>
  <c r="OD153" i="2"/>
  <c r="SS172" i="2"/>
  <c r="SS167" i="2"/>
  <c r="MD153" i="2"/>
  <c r="KQ21" i="1" s="1"/>
  <c r="KP21" i="1" s="1"/>
  <c r="KQ81" i="1"/>
  <c r="KP81" i="1" s="1"/>
  <c r="FA81" i="1"/>
  <c r="ER81" i="1"/>
  <c r="SJ172" i="2"/>
  <c r="TS172" i="2" s="1"/>
  <c r="SJ168" i="2"/>
  <c r="TS168" i="2" s="1"/>
  <c r="HH161" i="2"/>
  <c r="HG161" i="2" s="1"/>
  <c r="HI161" i="2" s="1"/>
  <c r="KN157" i="2"/>
  <c r="KM157" i="2"/>
  <c r="KL157" i="2"/>
  <c r="OF153" i="2"/>
  <c r="MU21" i="1" s="1"/>
  <c r="MT21" i="1" s="1"/>
  <c r="MU81" i="1"/>
  <c r="MT81" i="1" s="1"/>
  <c r="KD153" i="2"/>
  <c r="IS21" i="1" s="1"/>
  <c r="IR21" i="1" s="1"/>
  <c r="IS81" i="1"/>
  <c r="IR81" i="1" s="1"/>
  <c r="BE81" i="1"/>
  <c r="AV81" i="1"/>
  <c r="DB153" i="2"/>
  <c r="BQ21" i="1" s="1"/>
  <c r="BQ81" i="1"/>
  <c r="DV153" i="2"/>
  <c r="CK21" i="1" s="1"/>
  <c r="OI149" i="2"/>
  <c r="OJ149" i="2"/>
  <c r="OH149" i="2"/>
  <c r="JH137" i="2"/>
  <c r="HW20" i="1" s="1"/>
  <c r="HV20" i="1" s="1"/>
  <c r="RB157" i="2"/>
  <c r="RA157" i="2" s="1"/>
  <c r="CQ153" i="2"/>
  <c r="CP153" i="2"/>
  <c r="RB149" i="2"/>
  <c r="RA149" i="2" s="1"/>
  <c r="SG149" i="2"/>
  <c r="JS145" i="2"/>
  <c r="JR145" i="2"/>
  <c r="JT145" i="2"/>
  <c r="FC144" i="2"/>
  <c r="FB144" i="2"/>
  <c r="FD144" i="2"/>
  <c r="HO80" i="1"/>
  <c r="HN80" i="1" s="1"/>
  <c r="HN77" i="1"/>
  <c r="FT161" i="2"/>
  <c r="FU161" i="2"/>
  <c r="JT153" i="2"/>
  <c r="MA149" i="2"/>
  <c r="LZ149" i="2"/>
  <c r="LZ137" i="2" s="1"/>
  <c r="MB149" i="2"/>
  <c r="MS77" i="1"/>
  <c r="MJ77" i="1"/>
  <c r="MK80" i="1"/>
  <c r="MJ80" i="1" s="1"/>
  <c r="GD137" i="2"/>
  <c r="ES20" i="1" s="1"/>
  <c r="OX137" i="2"/>
  <c r="HH163" i="2"/>
  <c r="HG163" i="2" s="1"/>
  <c r="HI163" i="2" s="1"/>
  <c r="EE155" i="2"/>
  <c r="EG155" i="2" s="1"/>
  <c r="CU81" i="1"/>
  <c r="CT81" i="1" s="1"/>
  <c r="HD153" i="2"/>
  <c r="FS21" i="1" s="1"/>
  <c r="FR21" i="1" s="1"/>
  <c r="FS81" i="1"/>
  <c r="FR81" i="1" s="1"/>
  <c r="KI80" i="1"/>
  <c r="KH80" i="1" s="1"/>
  <c r="KH77" i="1"/>
  <c r="CY80" i="1"/>
  <c r="CX80" i="1" s="1"/>
  <c r="CX77" i="1"/>
  <c r="JJ77" i="1"/>
  <c r="JK80" i="1"/>
  <c r="JJ80" i="1" s="1"/>
  <c r="JO80" i="1"/>
  <c r="JN80" i="1" s="1"/>
  <c r="JN77" i="1"/>
  <c r="BU140" i="2"/>
  <c r="BT140" i="2"/>
  <c r="BV140" i="2"/>
  <c r="MD137" i="2"/>
  <c r="KQ20" i="1" s="1"/>
  <c r="KP20" i="1" s="1"/>
  <c r="FZ137" i="2"/>
  <c r="EM20" i="1" s="1"/>
  <c r="EL20" i="1" s="1"/>
  <c r="BH163" i="2"/>
  <c r="BO163" i="2"/>
  <c r="BP163" i="2" s="1"/>
  <c r="BR163" i="2" s="1"/>
  <c r="BQ163" i="2" s="1"/>
  <c r="BS163" i="2" s="1"/>
  <c r="HH160" i="2"/>
  <c r="HG160" i="2" s="1"/>
  <c r="HI160" i="2" s="1"/>
  <c r="DZ153" i="2"/>
  <c r="CO21" i="1" s="1"/>
  <c r="CN21" i="1" s="1"/>
  <c r="JS149" i="2"/>
  <c r="JT149" i="2"/>
  <c r="JR149" i="2"/>
  <c r="KM146" i="2"/>
  <c r="KN146" i="2"/>
  <c r="KL146" i="2"/>
  <c r="KB137" i="2"/>
  <c r="IQ20" i="1" s="1"/>
  <c r="IP20" i="1" s="1"/>
  <c r="AI137" i="2"/>
  <c r="I20" i="1" s="1"/>
  <c r="SQ155" i="2"/>
  <c r="TZ155" i="2" s="1"/>
  <c r="LZ151" i="2"/>
  <c r="MA151" i="2"/>
  <c r="MB151" i="2"/>
  <c r="LG145" i="2"/>
  <c r="LH145" i="2"/>
  <c r="LF145" i="2"/>
  <c r="LZ77" i="1"/>
  <c r="MA80" i="1"/>
  <c r="LZ80" i="1" s="1"/>
  <c r="PD141" i="2"/>
  <c r="PB141" i="2"/>
  <c r="PB137" i="2" s="1"/>
  <c r="PC141" i="2"/>
  <c r="PC137" i="2" s="1"/>
  <c r="OI140" i="2"/>
  <c r="OJ140" i="2"/>
  <c r="OH140" i="2"/>
  <c r="OH137" i="2" s="1"/>
  <c r="LF137" i="2"/>
  <c r="FF137" i="2"/>
  <c r="DS20" i="1" s="1"/>
  <c r="DR20" i="1" s="1"/>
  <c r="QD137" i="2"/>
  <c r="OS20" i="1" s="1"/>
  <c r="FS132" i="2"/>
  <c r="FR132" i="2"/>
  <c r="EJ138" i="2"/>
  <c r="AO133" i="2"/>
  <c r="HC133" i="2"/>
  <c r="HD133" i="2" s="1"/>
  <c r="IE143" i="2"/>
  <c r="MP137" i="2"/>
  <c r="SW134" i="2"/>
  <c r="UF134" i="2" s="1"/>
  <c r="SO134" i="2"/>
  <c r="TX134" i="2" s="1"/>
  <c r="TC134" i="2"/>
  <c r="UL134" i="2" s="1"/>
  <c r="TB134" i="2"/>
  <c r="UK134" i="2" s="1"/>
  <c r="AQ134" i="2"/>
  <c r="TA134" i="2"/>
  <c r="UJ134" i="2" s="1"/>
  <c r="SZ134" i="2"/>
  <c r="UI134" i="2" s="1"/>
  <c r="SY134" i="2"/>
  <c r="UH134" i="2" s="1"/>
  <c r="SQ134" i="2"/>
  <c r="TZ134" i="2" s="1"/>
  <c r="SX134" i="2"/>
  <c r="UG134" i="2" s="1"/>
  <c r="SP134" i="2"/>
  <c r="TY134" i="2" s="1"/>
  <c r="BV142" i="2"/>
  <c r="BU142" i="2"/>
  <c r="BT142" i="2"/>
  <c r="GX135" i="2"/>
  <c r="HE135" i="2"/>
  <c r="HF135" i="2" s="1"/>
  <c r="HH135" i="2" s="1"/>
  <c r="HG135" i="2" s="1"/>
  <c r="HI135" i="2" s="1"/>
  <c r="EZ155" i="2"/>
  <c r="EY155" i="2" s="1"/>
  <c r="FA155" i="2" s="1"/>
  <c r="FN153" i="2"/>
  <c r="EC21" i="1" s="1"/>
  <c r="EB21" i="1" s="1"/>
  <c r="DO151" i="2"/>
  <c r="DP138" i="2"/>
  <c r="MA137" i="2"/>
  <c r="SS134" i="2"/>
  <c r="EZ133" i="2"/>
  <c r="EY133" i="2" s="1"/>
  <c r="FA133" i="2" s="1"/>
  <c r="SG132" i="2"/>
  <c r="JW75" i="1"/>
  <c r="JV75" i="1" s="1"/>
  <c r="GA75" i="1"/>
  <c r="FZ75" i="1" s="1"/>
  <c r="ME75" i="1"/>
  <c r="MD75" i="1" s="1"/>
  <c r="JQ75" i="1"/>
  <c r="JH75" i="1"/>
  <c r="HW75" i="1"/>
  <c r="HV75" i="1" s="1"/>
  <c r="NG76" i="1"/>
  <c r="BK72" i="1"/>
  <c r="BJ72" i="1" s="1"/>
  <c r="LC73" i="1"/>
  <c r="LB73" i="1" s="1"/>
  <c r="DK122" i="2"/>
  <c r="CA73" i="1"/>
  <c r="BZ73" i="1" s="1"/>
  <c r="EZ120" i="2"/>
  <c r="GT137" i="2"/>
  <c r="FG20" i="1" s="1"/>
  <c r="FF20" i="1" s="1"/>
  <c r="SP132" i="2"/>
  <c r="TY132" i="2" s="1"/>
  <c r="HA72" i="1"/>
  <c r="MM73" i="1"/>
  <c r="ML73" i="1" s="1"/>
  <c r="GI73" i="1"/>
  <c r="GH73" i="1" s="1"/>
  <c r="NP140" i="2"/>
  <c r="NO140" i="2"/>
  <c r="NN140" i="2"/>
  <c r="NN137" i="2" s="1"/>
  <c r="CT134" i="2"/>
  <c r="CS134" i="2"/>
  <c r="CR134" i="2"/>
  <c r="CQ134" i="2"/>
  <c r="CP134" i="2"/>
  <c r="CO134" i="2"/>
  <c r="CV134" i="2"/>
  <c r="CN134" i="2"/>
  <c r="CU134" i="2"/>
  <c r="DB131" i="2"/>
  <c r="DL131" i="2" s="1"/>
  <c r="DK131" i="2" s="1"/>
  <c r="DI131" i="2"/>
  <c r="DJ131" i="2" s="1"/>
  <c r="AH131" i="2"/>
  <c r="MQ72" i="1"/>
  <c r="MP72" i="1" s="1"/>
  <c r="GM72" i="1"/>
  <c r="GL72" i="1" s="1"/>
  <c r="MJ73" i="1"/>
  <c r="GF73" i="1"/>
  <c r="GO73" i="1"/>
  <c r="JS134" i="2"/>
  <c r="PC72" i="1"/>
  <c r="PB72" i="1" s="1"/>
  <c r="IY72" i="1"/>
  <c r="IX72" i="1" s="1"/>
  <c r="ME73" i="1"/>
  <c r="MD73" i="1" s="1"/>
  <c r="GA73" i="1"/>
  <c r="FZ73" i="1" s="1"/>
  <c r="NP122" i="2"/>
  <c r="M69" i="1"/>
  <c r="L69" i="1" s="1"/>
  <c r="BX104" i="2"/>
  <c r="AQ18" i="1" s="1"/>
  <c r="AP18" i="1" s="1"/>
  <c r="AQ64" i="1"/>
  <c r="DI130" i="2"/>
  <c r="DJ130" i="2" s="1"/>
  <c r="DL130" i="2" s="1"/>
  <c r="DK130" i="2" s="1"/>
  <c r="IZ120" i="2"/>
  <c r="IY120" i="2"/>
  <c r="IY119" i="2" s="1"/>
  <c r="IX120" i="2"/>
  <c r="IX119" i="2" s="1"/>
  <c r="SS117" i="2"/>
  <c r="LW69" i="1"/>
  <c r="LV69" i="1" s="1"/>
  <c r="NM70" i="1"/>
  <c r="ND70" i="1"/>
  <c r="MN104" i="2"/>
  <c r="LC18" i="1" s="1"/>
  <c r="LB18" i="1" s="1"/>
  <c r="LC64" i="1"/>
  <c r="PC133" i="2"/>
  <c r="PC124" i="2"/>
  <c r="HE115" i="2"/>
  <c r="HF115" i="2" s="1"/>
  <c r="HH115" i="2" s="1"/>
  <c r="HG115" i="2" s="1"/>
  <c r="HI115" i="2" s="1"/>
  <c r="GX115" i="2"/>
  <c r="II70" i="1"/>
  <c r="IH70" i="1" s="1"/>
  <c r="OZ104" i="2"/>
  <c r="NO18" i="1" s="1"/>
  <c r="NN18" i="1" s="1"/>
  <c r="NO64" i="1"/>
  <c r="IV104" i="2"/>
  <c r="HK18" i="1" s="1"/>
  <c r="HJ18" i="1" s="1"/>
  <c r="HK64" i="1"/>
  <c r="HE134" i="2"/>
  <c r="HF134" i="2" s="1"/>
  <c r="HH134" i="2" s="1"/>
  <c r="HG134" i="2" s="1"/>
  <c r="HI134" i="2" s="1"/>
  <c r="MB126" i="2"/>
  <c r="MA126" i="2"/>
  <c r="LZ126" i="2"/>
  <c r="JS123" i="2"/>
  <c r="JS119" i="2" s="1"/>
  <c r="GN121" i="2"/>
  <c r="GM121" i="2" s="1"/>
  <c r="GO121" i="2" s="1"/>
  <c r="IF117" i="2"/>
  <c r="IE117" i="2"/>
  <c r="ID117" i="2"/>
  <c r="FT114" i="2"/>
  <c r="FU114" i="2"/>
  <c r="OX104" i="2"/>
  <c r="KV104" i="2"/>
  <c r="JK18" i="1" s="1"/>
  <c r="JJ18" i="1" s="1"/>
  <c r="JK64" i="1"/>
  <c r="ET104" i="2"/>
  <c r="DI18" i="1" s="1"/>
  <c r="DH18" i="1" s="1"/>
  <c r="DI64" i="1"/>
  <c r="AB63" i="1"/>
  <c r="NO124" i="2"/>
  <c r="SU122" i="2"/>
  <c r="BV120" i="2"/>
  <c r="BU120" i="2"/>
  <c r="BT120" i="2"/>
  <c r="OE69" i="1"/>
  <c r="OD69" i="1" s="1"/>
  <c r="HC69" i="1"/>
  <c r="HB69" i="1" s="1"/>
  <c r="FO69" i="1"/>
  <c r="FN69" i="1" s="1"/>
  <c r="PA69" i="1"/>
  <c r="OR69" i="1"/>
  <c r="LG69" i="1"/>
  <c r="LF69" i="1" s="1"/>
  <c r="JQ69" i="1"/>
  <c r="JH69" i="1"/>
  <c r="CD106" i="2"/>
  <c r="CD104" i="2" s="1"/>
  <c r="AY18" i="1" s="1"/>
  <c r="AX18" i="1" s="1"/>
  <c r="CI106" i="2"/>
  <c r="KT104" i="2"/>
  <c r="JI18" i="1" s="1"/>
  <c r="JI64" i="1"/>
  <c r="DK127" i="2"/>
  <c r="CA74" i="1"/>
  <c r="BZ74" i="1" s="1"/>
  <c r="DL125" i="2"/>
  <c r="DK125" i="2" s="1"/>
  <c r="BS72" i="1"/>
  <c r="BR72" i="1" s="1"/>
  <c r="PD120" i="2"/>
  <c r="PC120" i="2"/>
  <c r="PB120" i="2"/>
  <c r="PB119" i="2" s="1"/>
  <c r="LH117" i="2"/>
  <c r="LG117" i="2"/>
  <c r="LG104" i="2" s="1"/>
  <c r="LF117" i="2"/>
  <c r="QJ104" i="2"/>
  <c r="OY18" i="1" s="1"/>
  <c r="OX18" i="1" s="1"/>
  <c r="OY64" i="1"/>
  <c r="KF104" i="2"/>
  <c r="IU18" i="1" s="1"/>
  <c r="IT18" i="1" s="1"/>
  <c r="IU64" i="1"/>
  <c r="RB126" i="2"/>
  <c r="RA126" i="2" s="1"/>
  <c r="KM122" i="2"/>
  <c r="MV117" i="2"/>
  <c r="MU117" i="2"/>
  <c r="MT117" i="2"/>
  <c r="MT104" i="2" s="1"/>
  <c r="CU115" i="2"/>
  <c r="CT115" i="2"/>
  <c r="CS115" i="2"/>
  <c r="CQ115" i="2"/>
  <c r="CP115" i="2"/>
  <c r="CO115" i="2"/>
  <c r="CV115" i="2"/>
  <c r="CR115" i="2"/>
  <c r="CN115" i="2"/>
  <c r="JO69" i="1"/>
  <c r="JN69" i="1" s="1"/>
  <c r="CQ71" i="1"/>
  <c r="CP71" i="1" s="1"/>
  <c r="CP64" i="1"/>
  <c r="PD104" i="2"/>
  <c r="LD104" i="2"/>
  <c r="JS18" i="1" s="1"/>
  <c r="JR18" i="1" s="1"/>
  <c r="JS64" i="1"/>
  <c r="CL104" i="2"/>
  <c r="BG64" i="1"/>
  <c r="AK117" i="2"/>
  <c r="K70" i="1" s="1"/>
  <c r="J70" i="1" s="1"/>
  <c r="GY117" i="2"/>
  <c r="GZ117" i="2" s="1"/>
  <c r="BI117" i="2"/>
  <c r="BJ117" i="2" s="1"/>
  <c r="AE70" i="1" s="1"/>
  <c r="AD70" i="1" s="1"/>
  <c r="EG70" i="1"/>
  <c r="DX70" i="1"/>
  <c r="MU70" i="1"/>
  <c r="MT70" i="1" s="1"/>
  <c r="GQ70" i="1"/>
  <c r="GP70" i="1" s="1"/>
  <c r="OS64" i="1"/>
  <c r="LP104" i="2"/>
  <c r="KE18" i="1" s="1"/>
  <c r="KD18" i="1" s="1"/>
  <c r="KE64" i="1"/>
  <c r="FZ104" i="2"/>
  <c r="EM18" i="1" s="1"/>
  <c r="EL18" i="1" s="1"/>
  <c r="EM64" i="1"/>
  <c r="LH99" i="2"/>
  <c r="LG99" i="2"/>
  <c r="LG92" i="2" s="1"/>
  <c r="LF99" i="2"/>
  <c r="BH108" i="2"/>
  <c r="BO108" i="2"/>
  <c r="BP108" i="2" s="1"/>
  <c r="BR108" i="2" s="1"/>
  <c r="BQ108" i="2" s="1"/>
  <c r="BS108" i="2" s="1"/>
  <c r="JS106" i="2"/>
  <c r="JS104" i="2" s="1"/>
  <c r="NR92" i="2"/>
  <c r="ME17" i="1" s="1"/>
  <c r="MD17" i="1" s="1"/>
  <c r="ME63" i="1"/>
  <c r="MD63" i="1" s="1"/>
  <c r="HN92" i="2"/>
  <c r="GA17" i="1" s="1"/>
  <c r="FZ17" i="1" s="1"/>
  <c r="GA63" i="1"/>
  <c r="FZ63" i="1" s="1"/>
  <c r="JZ80" i="2"/>
  <c r="IO15" i="1" s="1"/>
  <c r="IO60" i="1"/>
  <c r="MA111" i="2"/>
  <c r="MA104" i="2" s="1"/>
  <c r="AG70" i="1"/>
  <c r="AF70" i="1" s="1"/>
  <c r="MV104" i="2"/>
  <c r="FT101" i="2"/>
  <c r="FU101" i="2"/>
  <c r="HI63" i="1"/>
  <c r="GZ63" i="1"/>
  <c r="NF92" i="2"/>
  <c r="LU17" i="1" s="1"/>
  <c r="LT17" i="1" s="1"/>
  <c r="LU63" i="1"/>
  <c r="LT63" i="1" s="1"/>
  <c r="GT92" i="2"/>
  <c r="FG17" i="1" s="1"/>
  <c r="FF17" i="1" s="1"/>
  <c r="FG63" i="1"/>
  <c r="FF63" i="1" s="1"/>
  <c r="LG89" i="2"/>
  <c r="SJ85" i="2"/>
  <c r="TS85" i="2" s="1"/>
  <c r="SH81" i="2"/>
  <c r="TQ81" i="2" s="1"/>
  <c r="KZ80" i="2"/>
  <c r="JO15" i="1" s="1"/>
  <c r="JN15" i="1" s="1"/>
  <c r="JO60" i="1"/>
  <c r="DK110" i="2"/>
  <c r="FS93" i="2"/>
  <c r="FR93" i="2"/>
  <c r="FR92" i="2" s="1"/>
  <c r="JR89" i="2"/>
  <c r="NZ80" i="2"/>
  <c r="MO15" i="1" s="1"/>
  <c r="MN15" i="1" s="1"/>
  <c r="MO60" i="1"/>
  <c r="HV80" i="2"/>
  <c r="GK15" i="1" s="1"/>
  <c r="GJ15" i="1" s="1"/>
  <c r="GK60" i="1"/>
  <c r="SM108" i="2"/>
  <c r="TV108" i="2" s="1"/>
  <c r="TA97" i="2"/>
  <c r="UJ97" i="2" s="1"/>
  <c r="SZ97" i="2"/>
  <c r="UI97" i="2" s="1"/>
  <c r="SY97" i="2"/>
  <c r="UH97" i="2" s="1"/>
  <c r="SW97" i="2"/>
  <c r="UF97" i="2" s="1"/>
  <c r="SO97" i="2"/>
  <c r="TX97" i="2" s="1"/>
  <c r="SG97" i="2"/>
  <c r="SV97" i="2"/>
  <c r="UE97" i="2" s="1"/>
  <c r="SN97" i="2"/>
  <c r="TW97" i="2" s="1"/>
  <c r="AQ97" i="2"/>
  <c r="TC97" i="2"/>
  <c r="UL97" i="2" s="1"/>
  <c r="SU97" i="2"/>
  <c r="SM97" i="2"/>
  <c r="TV97" i="2" s="1"/>
  <c r="TB97" i="2"/>
  <c r="UK97" i="2" s="1"/>
  <c r="HH96" i="2"/>
  <c r="HG96" i="2" s="1"/>
  <c r="HI96" i="2" s="1"/>
  <c r="K60" i="1"/>
  <c r="Q60" i="1" s="1"/>
  <c r="SN81" i="2"/>
  <c r="TW81" i="2" s="1"/>
  <c r="KV80" i="2"/>
  <c r="JK15" i="1" s="1"/>
  <c r="JJ15" i="1" s="1"/>
  <c r="JK60" i="1"/>
  <c r="OI106" i="2"/>
  <c r="OI104" i="2" s="1"/>
  <c r="AQ99" i="2"/>
  <c r="TC99" i="2"/>
  <c r="UL99" i="2" s="1"/>
  <c r="TB99" i="2"/>
  <c r="UK99" i="2" s="1"/>
  <c r="TA99" i="2"/>
  <c r="UJ99" i="2" s="1"/>
  <c r="SZ99" i="2"/>
  <c r="UI99" i="2" s="1"/>
  <c r="SR99" i="2"/>
  <c r="UA99" i="2" s="1"/>
  <c r="SJ99" i="2"/>
  <c r="TS99" i="2" s="1"/>
  <c r="SY99" i="2"/>
  <c r="UH99" i="2" s="1"/>
  <c r="SQ99" i="2"/>
  <c r="TZ99" i="2" s="1"/>
  <c r="SI99" i="2"/>
  <c r="TR99" i="2" s="1"/>
  <c r="PP92" i="2"/>
  <c r="OE17" i="1" s="1"/>
  <c r="OD17" i="1" s="1"/>
  <c r="OE63" i="1"/>
  <c r="OD63" i="1" s="1"/>
  <c r="JL92" i="2"/>
  <c r="IA17" i="1" s="1"/>
  <c r="HZ17" i="1" s="1"/>
  <c r="IA63" i="1"/>
  <c r="HZ63" i="1" s="1"/>
  <c r="AK85" i="2"/>
  <c r="AK80" i="2" s="1"/>
  <c r="K15" i="1" s="1"/>
  <c r="J15" i="1" s="1"/>
  <c r="GY85" i="2"/>
  <c r="GZ85" i="2" s="1"/>
  <c r="SM81" i="2"/>
  <c r="TV81" i="2" s="1"/>
  <c r="ER80" i="2"/>
  <c r="DG15" i="1" s="1"/>
  <c r="DF15" i="1" s="1"/>
  <c r="EZ81" i="2"/>
  <c r="DG60" i="1"/>
  <c r="FS75" i="2"/>
  <c r="FR75" i="2"/>
  <c r="KM106" i="2"/>
  <c r="KM104" i="2" s="1"/>
  <c r="SX99" i="2"/>
  <c r="UG99" i="2" s="1"/>
  <c r="SM98" i="2"/>
  <c r="TV98" i="2" s="1"/>
  <c r="SK97" i="2"/>
  <c r="TT97" i="2" s="1"/>
  <c r="DE63" i="1"/>
  <c r="LX92" i="2"/>
  <c r="KM17" i="1" s="1"/>
  <c r="KL17" i="1" s="1"/>
  <c r="KM63" i="1"/>
  <c r="KL63" i="1" s="1"/>
  <c r="FS90" i="2"/>
  <c r="FR90" i="2"/>
  <c r="FR89" i="2" s="1"/>
  <c r="QJ80" i="2"/>
  <c r="OY15" i="1" s="1"/>
  <c r="OX15" i="1" s="1"/>
  <c r="OY60" i="1"/>
  <c r="KF80" i="2"/>
  <c r="IU15" i="1" s="1"/>
  <c r="IT15" i="1" s="1"/>
  <c r="IU60" i="1"/>
  <c r="SJ108" i="2"/>
  <c r="TS108" i="2" s="1"/>
  <c r="FJ104" i="2"/>
  <c r="DY18" i="1" s="1"/>
  <c r="SO99" i="2"/>
  <c r="TX99" i="2" s="1"/>
  <c r="SL98" i="2"/>
  <c r="TU98" i="2" s="1"/>
  <c r="SJ97" i="2"/>
  <c r="TS97" i="2" s="1"/>
  <c r="OI96" i="2"/>
  <c r="OJ96" i="2"/>
  <c r="OH96" i="2"/>
  <c r="JH92" i="2"/>
  <c r="HW17" i="1" s="1"/>
  <c r="HV17" i="1" s="1"/>
  <c r="HW63" i="1"/>
  <c r="HV63" i="1" s="1"/>
  <c r="OJ91" i="2"/>
  <c r="OJ89" i="2" s="1"/>
  <c r="OI91" i="2"/>
  <c r="OI89" i="2" s="1"/>
  <c r="OH91" i="2"/>
  <c r="OH89" i="2" s="1"/>
  <c r="EA62" i="1"/>
  <c r="DZ60" i="1"/>
  <c r="BA62" i="1"/>
  <c r="AZ62" i="1" s="1"/>
  <c r="AZ60" i="1"/>
  <c r="NF80" i="2"/>
  <c r="LU15" i="1" s="1"/>
  <c r="LT15" i="1" s="1"/>
  <c r="LU60" i="1"/>
  <c r="HD80" i="2"/>
  <c r="FS15" i="1" s="1"/>
  <c r="FR15" i="1" s="1"/>
  <c r="FS60" i="1"/>
  <c r="SS108" i="2"/>
  <c r="SX95" i="2"/>
  <c r="UG95" i="2" s="1"/>
  <c r="IY95" i="2"/>
  <c r="IY92" i="2" s="1"/>
  <c r="IN92" i="2"/>
  <c r="HC17" i="1" s="1"/>
  <c r="HB17" i="1" s="1"/>
  <c r="HC63" i="1"/>
  <c r="HB63" i="1" s="1"/>
  <c r="JF92" i="2"/>
  <c r="HU17" i="1" s="1"/>
  <c r="HU63" i="1"/>
  <c r="MV85" i="2"/>
  <c r="MU85" i="2"/>
  <c r="MT85" i="2"/>
  <c r="QF80" i="2"/>
  <c r="OU15" i="1" s="1"/>
  <c r="OT15" i="1" s="1"/>
  <c r="OU60" i="1"/>
  <c r="KB80" i="2"/>
  <c r="IQ15" i="1" s="1"/>
  <c r="IP15" i="1" s="1"/>
  <c r="IQ60" i="1"/>
  <c r="BR77" i="2"/>
  <c r="BQ77" i="2" s="1"/>
  <c r="BS77" i="2" s="1"/>
  <c r="SG95" i="2"/>
  <c r="IL92" i="2"/>
  <c r="HA17" i="1" s="1"/>
  <c r="PC92" i="2"/>
  <c r="FU84" i="2"/>
  <c r="FT84" i="2"/>
  <c r="EI61" i="1" s="1"/>
  <c r="MT80" i="2"/>
  <c r="LT68" i="2"/>
  <c r="KI14" i="1" s="1"/>
  <c r="KH14" i="1" s="1"/>
  <c r="KI57" i="1"/>
  <c r="NX63" i="2"/>
  <c r="MM13" i="1" s="1"/>
  <c r="ML13" i="1" s="1"/>
  <c r="MM54" i="1"/>
  <c r="HT63" i="2"/>
  <c r="GI13" i="1" s="1"/>
  <c r="GH13" i="1" s="1"/>
  <c r="GI54" i="1"/>
  <c r="SJ94" i="2"/>
  <c r="TS94" i="2" s="1"/>
  <c r="SO90" i="2"/>
  <c r="TX90" i="2" s="1"/>
  <c r="LZ80" i="2"/>
  <c r="IC58" i="1"/>
  <c r="HT58" i="1"/>
  <c r="QH68" i="2"/>
  <c r="OW14" i="1" s="1"/>
  <c r="OV14" i="1" s="1"/>
  <c r="OW57" i="1"/>
  <c r="KD68" i="2"/>
  <c r="IS14" i="1" s="1"/>
  <c r="IR14" i="1" s="1"/>
  <c r="IS57" i="1"/>
  <c r="MH63" i="2"/>
  <c r="KW13" i="1" s="1"/>
  <c r="KW54" i="1"/>
  <c r="LY82" i="1"/>
  <c r="LP82" i="1"/>
  <c r="TA57" i="2"/>
  <c r="UJ57" i="2" s="1"/>
  <c r="AQ57" i="2"/>
  <c r="SZ57" i="2"/>
  <c r="UI57" i="2" s="1"/>
  <c r="SY57" i="2"/>
  <c r="UH57" i="2" s="1"/>
  <c r="SW57" i="2"/>
  <c r="UF57" i="2" s="1"/>
  <c r="SO57" i="2"/>
  <c r="TX57" i="2" s="1"/>
  <c r="TC57" i="2"/>
  <c r="UL57" i="2" s="1"/>
  <c r="SP57" i="2"/>
  <c r="TY57" i="2" s="1"/>
  <c r="TB57" i="2"/>
  <c r="UK57" i="2" s="1"/>
  <c r="SX57" i="2"/>
  <c r="UG57" i="2" s="1"/>
  <c r="MV94" i="2"/>
  <c r="OJ93" i="2"/>
  <c r="OJ92" i="2" s="1"/>
  <c r="JS92" i="2"/>
  <c r="SO85" i="2"/>
  <c r="TX85" i="2" s="1"/>
  <c r="LG81" i="2"/>
  <c r="LG80" i="2" s="1"/>
  <c r="AP78" i="2"/>
  <c r="AQ78" i="2" s="1"/>
  <c r="NY57" i="1"/>
  <c r="HU57" i="1"/>
  <c r="OD68" i="2"/>
  <c r="HZ68" i="2"/>
  <c r="LT63" i="2"/>
  <c r="KI13" i="1" s="1"/>
  <c r="KH13" i="1" s="1"/>
  <c r="KI54" i="1"/>
  <c r="SS95" i="2"/>
  <c r="EJ94" i="2"/>
  <c r="QQ81" i="2"/>
  <c r="QQ80" i="2" s="1"/>
  <c r="GM66" i="2"/>
  <c r="GO66" i="2" s="1"/>
  <c r="FC55" i="1"/>
  <c r="SK95" i="2"/>
  <c r="TT95" i="2" s="1"/>
  <c r="EZ84" i="2"/>
  <c r="HE83" i="2"/>
  <c r="HF83" i="2" s="1"/>
  <c r="HH83" i="2" s="1"/>
  <c r="HG83" i="2" s="1"/>
  <c r="HI83" i="2" s="1"/>
  <c r="DB72" i="2"/>
  <c r="DI72" i="2"/>
  <c r="DJ72" i="2" s="1"/>
  <c r="AH72" i="2"/>
  <c r="CB70" i="2"/>
  <c r="CI70" i="2"/>
  <c r="LJ68" i="2"/>
  <c r="JW14" i="1" s="1"/>
  <c r="JV14" i="1" s="1"/>
  <c r="JW57" i="1"/>
  <c r="BJ68" i="2"/>
  <c r="AE14" i="1" s="1"/>
  <c r="AD14" i="1" s="1"/>
  <c r="MP63" i="2"/>
  <c r="CM64" i="2"/>
  <c r="CJ64" i="2"/>
  <c r="CJ63" i="2" s="1"/>
  <c r="SI85" i="2"/>
  <c r="TR85" i="2" s="1"/>
  <c r="PC81" i="2"/>
  <c r="PC80" i="2" s="1"/>
  <c r="BR81" i="2"/>
  <c r="FB75" i="2"/>
  <c r="FD75" i="2"/>
  <c r="FC75" i="2"/>
  <c r="NZ68" i="2"/>
  <c r="MO14" i="1" s="1"/>
  <c r="MN14" i="1" s="1"/>
  <c r="MO57" i="1"/>
  <c r="HV68" i="2"/>
  <c r="GK14" i="1" s="1"/>
  <c r="GJ14" i="1" s="1"/>
  <c r="GK57" i="1"/>
  <c r="GX66" i="2"/>
  <c r="FM55" i="1" s="1"/>
  <c r="HE66" i="2"/>
  <c r="HF66" i="2" s="1"/>
  <c r="HF63" i="2" s="1"/>
  <c r="QD63" i="2"/>
  <c r="OS13" i="1" s="1"/>
  <c r="OS54" i="1"/>
  <c r="AM61" i="2"/>
  <c r="M82" i="1" s="1"/>
  <c r="L82" i="1" s="1"/>
  <c r="HA61" i="2"/>
  <c r="HB61" i="2" s="1"/>
  <c r="FQ82" i="1" s="1"/>
  <c r="FP82" i="1" s="1"/>
  <c r="BK61" i="2"/>
  <c r="BL61" i="2" s="1"/>
  <c r="AG82" i="1" s="1"/>
  <c r="AF82" i="1" s="1"/>
  <c r="PD89" i="2"/>
  <c r="SP84" i="2"/>
  <c r="TY84" i="2" s="1"/>
  <c r="OH80" i="2"/>
  <c r="KV68" i="2"/>
  <c r="JK14" i="1" s="1"/>
  <c r="JJ14" i="1" s="1"/>
  <c r="JK57" i="1"/>
  <c r="BE55" i="1"/>
  <c r="AV55" i="1"/>
  <c r="KZ63" i="2"/>
  <c r="JO13" i="1" s="1"/>
  <c r="JN13" i="1" s="1"/>
  <c r="JO54" i="1"/>
  <c r="IE59" i="2"/>
  <c r="ID59" i="2"/>
  <c r="IF59" i="2"/>
  <c r="HC58" i="2"/>
  <c r="HD58" i="2" s="1"/>
  <c r="AO58" i="2"/>
  <c r="AO43" i="2" s="1"/>
  <c r="O12" i="1" s="1"/>
  <c r="N12" i="1" s="1"/>
  <c r="CO92" i="2"/>
  <c r="SG85" i="2"/>
  <c r="FN80" i="2"/>
  <c r="EC15" i="1" s="1"/>
  <c r="EB15" i="1" s="1"/>
  <c r="FU76" i="2"/>
  <c r="FT76" i="2"/>
  <c r="FS66" i="2"/>
  <c r="FR66" i="2"/>
  <c r="MV69" i="2"/>
  <c r="BJ63" i="2"/>
  <c r="AE13" i="1" s="1"/>
  <c r="AD13" i="1" s="1"/>
  <c r="BR64" i="2"/>
  <c r="AE54" i="1"/>
  <c r="BH61" i="2"/>
  <c r="NP60" i="2"/>
  <c r="NO60" i="2"/>
  <c r="NN60" i="2"/>
  <c r="RB52" i="2"/>
  <c r="RA52" i="2" s="1"/>
  <c r="SG52" i="2"/>
  <c r="EL43" i="2"/>
  <c r="CY12" i="1" s="1"/>
  <c r="CX12" i="1" s="1"/>
  <c r="CY51" i="1"/>
  <c r="CX51" i="1" s="1"/>
  <c r="J45" i="1"/>
  <c r="K48" i="1"/>
  <c r="J48" i="1" s="1"/>
  <c r="DL72" i="2"/>
  <c r="DK72" i="2" s="1"/>
  <c r="MS53" i="1"/>
  <c r="MJ53" i="1"/>
  <c r="SJ51" i="2"/>
  <c r="TS51" i="2" s="1"/>
  <c r="MN43" i="2"/>
  <c r="LC12" i="1" s="1"/>
  <c r="LB12" i="1" s="1"/>
  <c r="LC51" i="1"/>
  <c r="LB51" i="1" s="1"/>
  <c r="TW217" i="2"/>
  <c r="LW48" i="1"/>
  <c r="LV48" i="1" s="1"/>
  <c r="LV45" i="1"/>
  <c r="FG48" i="1"/>
  <c r="FF48" i="1" s="1"/>
  <c r="FF45" i="1"/>
  <c r="PB68" i="2"/>
  <c r="IZ69" i="2"/>
  <c r="SH58" i="2"/>
  <c r="TQ58" i="2" s="1"/>
  <c r="FS55" i="2"/>
  <c r="FR55" i="2"/>
  <c r="FD47" i="2"/>
  <c r="FC47" i="2"/>
  <c r="FB47" i="2"/>
  <c r="IL68" i="2"/>
  <c r="HA14" i="1" s="1"/>
  <c r="SV65" i="2"/>
  <c r="UE65" i="2" s="1"/>
  <c r="SH64" i="2"/>
  <c r="TQ64" i="2" s="1"/>
  <c r="PC58" i="2"/>
  <c r="MJ43" i="2"/>
  <c r="KY12" i="1" s="1"/>
  <c r="KX12" i="1" s="1"/>
  <c r="KY51" i="1"/>
  <c r="KX51" i="1" s="1"/>
  <c r="FL43" i="2"/>
  <c r="EA12" i="1" s="1"/>
  <c r="DZ12" i="1" s="1"/>
  <c r="EA51" i="1"/>
  <c r="AO70" i="2"/>
  <c r="AO68" i="2" s="1"/>
  <c r="O14" i="1" s="1"/>
  <c r="N14" i="1" s="1"/>
  <c r="BM70" i="2"/>
  <c r="ID68" i="2"/>
  <c r="KM63" i="2"/>
  <c r="MU63" i="2"/>
  <c r="FU61" i="2"/>
  <c r="FT61" i="2"/>
  <c r="CJ58" i="2"/>
  <c r="CM58" i="2"/>
  <c r="DM56" i="2"/>
  <c r="AR56" i="2"/>
  <c r="MA52" i="1"/>
  <c r="LZ52" i="1" s="1"/>
  <c r="BK52" i="1"/>
  <c r="BJ52" i="1" s="1"/>
  <c r="AC50" i="1"/>
  <c r="KT43" i="2"/>
  <c r="JI12" i="1" s="1"/>
  <c r="JI51" i="1"/>
  <c r="TS217" i="2"/>
  <c r="NE48" i="1"/>
  <c r="NM45" i="1"/>
  <c r="ND45" i="1"/>
  <c r="HR68" i="2"/>
  <c r="GG14" i="1" s="1"/>
  <c r="PA53" i="1"/>
  <c r="OR53" i="1"/>
  <c r="MM52" i="1"/>
  <c r="ML52" i="1" s="1"/>
  <c r="GI52" i="1"/>
  <c r="GH52" i="1" s="1"/>
  <c r="GN69" i="2"/>
  <c r="SM64" i="2"/>
  <c r="TV64" i="2" s="1"/>
  <c r="OJ54" i="2"/>
  <c r="OI54" i="2"/>
  <c r="OH54" i="2"/>
  <c r="OH43" i="2" s="1"/>
  <c r="QR53" i="2"/>
  <c r="QQ53" i="2"/>
  <c r="QP53" i="2"/>
  <c r="LE52" i="1"/>
  <c r="KV52" i="1"/>
  <c r="RB47" i="2"/>
  <c r="RA47" i="2" s="1"/>
  <c r="JQ50" i="1"/>
  <c r="JH50" i="1"/>
  <c r="MR43" i="2"/>
  <c r="LG12" i="1" s="1"/>
  <c r="LF12" i="1" s="1"/>
  <c r="LG51" i="1"/>
  <c r="LF51" i="1" s="1"/>
  <c r="IP43" i="2"/>
  <c r="HE12" i="1" s="1"/>
  <c r="HD12" i="1" s="1"/>
  <c r="HE51" i="1"/>
  <c r="HD51" i="1" s="1"/>
  <c r="CM41" i="2"/>
  <c r="CJ41" i="2"/>
  <c r="CJ37" i="2" s="1"/>
  <c r="PB45" i="1"/>
  <c r="PC48" i="1"/>
  <c r="PB48" i="1" s="1"/>
  <c r="LA48" i="1"/>
  <c r="KZ48" i="1" s="1"/>
  <c r="KZ45" i="1"/>
  <c r="JZ68" i="2"/>
  <c r="IO14" i="1" s="1"/>
  <c r="EJ65" i="2"/>
  <c r="MU56" i="2"/>
  <c r="MV56" i="2"/>
  <c r="MT56" i="2"/>
  <c r="MT43" i="2" s="1"/>
  <c r="BQ48" i="1"/>
  <c r="BY45" i="1"/>
  <c r="BP45" i="1"/>
  <c r="NO38" i="2"/>
  <c r="NO37" i="2" s="1"/>
  <c r="NP38" i="2"/>
  <c r="NN38" i="2"/>
  <c r="NN37" i="2" s="1"/>
  <c r="SV55" i="2"/>
  <c r="UE55" i="2" s="1"/>
  <c r="SN55" i="2"/>
  <c r="TW55" i="2" s="1"/>
  <c r="AQ55" i="2"/>
  <c r="TC55" i="2"/>
  <c r="UL55" i="2" s="1"/>
  <c r="TB55" i="2"/>
  <c r="UK55" i="2" s="1"/>
  <c r="ST55" i="2"/>
  <c r="UC55" i="2" s="1"/>
  <c r="SL55" i="2"/>
  <c r="TU55" i="2" s="1"/>
  <c r="TA55" i="2"/>
  <c r="UJ55" i="2" s="1"/>
  <c r="SS55" i="2"/>
  <c r="SK55" i="2"/>
  <c r="TT55" i="2" s="1"/>
  <c r="SZ55" i="2"/>
  <c r="UI55" i="2" s="1"/>
  <c r="SQ55" i="2"/>
  <c r="TZ55" i="2" s="1"/>
  <c r="SI55" i="2"/>
  <c r="TR55" i="2" s="1"/>
  <c r="SY55" i="2"/>
  <c r="UH55" i="2" s="1"/>
  <c r="OZ43" i="2"/>
  <c r="NO12" i="1" s="1"/>
  <c r="NN12" i="1" s="1"/>
  <c r="ER12" i="1"/>
  <c r="FA12" i="1"/>
  <c r="NO41" i="2"/>
  <c r="DM41" i="2"/>
  <c r="AR41" i="2"/>
  <c r="EZ41" i="2"/>
  <c r="EY41" i="2" s="1"/>
  <c r="FA41" i="2" s="1"/>
  <c r="IZ40" i="2"/>
  <c r="IX40" i="2"/>
  <c r="IX37" i="2" s="1"/>
  <c r="IX196" i="2" s="1"/>
  <c r="IY40" i="2"/>
  <c r="IY37" i="2" s="1"/>
  <c r="QN37" i="2"/>
  <c r="PC44" i="1"/>
  <c r="PB44" i="1" s="1"/>
  <c r="KP37" i="2"/>
  <c r="JC44" i="1"/>
  <c r="JB44" i="1" s="1"/>
  <c r="BN37" i="2"/>
  <c r="AI44" i="1"/>
  <c r="AH44" i="1" s="1"/>
  <c r="PZ37" i="2"/>
  <c r="OM44" i="1"/>
  <c r="OL44" i="1" s="1"/>
  <c r="TG44" i="2"/>
  <c r="TG123" i="2"/>
  <c r="TG174" i="2"/>
  <c r="TG189" i="2"/>
  <c r="SU41" i="2"/>
  <c r="UO196" i="2"/>
  <c r="UO224" i="2" s="1"/>
  <c r="FS38" i="2"/>
  <c r="FR38" i="2"/>
  <c r="UV224" i="2"/>
  <c r="UQ196" i="2"/>
  <c r="UQ224" i="2" s="1"/>
  <c r="MA52" i="2"/>
  <c r="NP47" i="2"/>
  <c r="NO47" i="2"/>
  <c r="NN47" i="2"/>
  <c r="SQ46" i="2"/>
  <c r="TZ46" i="2" s="1"/>
  <c r="ML43" i="2"/>
  <c r="LA12" i="1" s="1"/>
  <c r="KZ12" i="1" s="1"/>
  <c r="SG40" i="2"/>
  <c r="RB40" i="2"/>
  <c r="RA40" i="2" s="1"/>
  <c r="NV37" i="2"/>
  <c r="MK44" i="1"/>
  <c r="HZ37" i="2"/>
  <c r="JT49" i="2"/>
  <c r="IZ47" i="2"/>
  <c r="IY47" i="2"/>
  <c r="IX47" i="2"/>
  <c r="IX43" i="2" s="1"/>
  <c r="MD43" i="2"/>
  <c r="KQ12" i="1" s="1"/>
  <c r="KP12" i="1" s="1"/>
  <c r="TK224" i="2"/>
  <c r="SX55" i="2"/>
  <c r="UG55" i="2" s="1"/>
  <c r="KN52" i="2"/>
  <c r="IZ49" i="2"/>
  <c r="HN43" i="2"/>
  <c r="GA12" i="1" s="1"/>
  <c r="FZ12" i="1" s="1"/>
  <c r="AQ40" i="2"/>
  <c r="TC40" i="2"/>
  <c r="UL40" i="2" s="1"/>
  <c r="TB40" i="2"/>
  <c r="UK40" i="2" s="1"/>
  <c r="TA40" i="2"/>
  <c r="UJ40" i="2" s="1"/>
  <c r="SS40" i="2"/>
  <c r="SK40" i="2"/>
  <c r="TT40" i="2" s="1"/>
  <c r="SZ40" i="2"/>
  <c r="UI40" i="2" s="1"/>
  <c r="SY40" i="2"/>
  <c r="UH40" i="2" s="1"/>
  <c r="SV40" i="2"/>
  <c r="UE40" i="2" s="1"/>
  <c r="SQ40" i="2"/>
  <c r="TZ40" i="2" s="1"/>
  <c r="RV38" i="2"/>
  <c r="HX37" i="2"/>
  <c r="GM44" i="1"/>
  <c r="GL44" i="1" s="1"/>
  <c r="UU196" i="2"/>
  <c r="UU224" i="2" s="1"/>
  <c r="TE49" i="2"/>
  <c r="TE68" i="2"/>
  <c r="TE142" i="2"/>
  <c r="TE144" i="2"/>
  <c r="TE155" i="2"/>
  <c r="TE174" i="2"/>
  <c r="TE183" i="2"/>
  <c r="MV52" i="2"/>
  <c r="SS50" i="2"/>
  <c r="MB47" i="2"/>
  <c r="MA47" i="2"/>
  <c r="LZ47" i="2"/>
  <c r="LZ43" i="2" s="1"/>
  <c r="JS43" i="2"/>
  <c r="EF39" i="2"/>
  <c r="KJ37" i="2"/>
  <c r="IY44" i="1"/>
  <c r="IX44" i="1" s="1"/>
  <c r="ST53" i="2"/>
  <c r="UC53" i="2" s="1"/>
  <c r="OI47" i="2"/>
  <c r="OI43" i="2" s="1"/>
  <c r="SJ46" i="2"/>
  <c r="TS46" i="2" s="1"/>
  <c r="SP41" i="2"/>
  <c r="TY41" i="2" s="1"/>
  <c r="KH37" i="2"/>
  <c r="AM37" i="2"/>
  <c r="M44" i="1"/>
  <c r="CM24" i="2"/>
  <c r="CJ24" i="2"/>
  <c r="CJ23" i="2" s="1"/>
  <c r="TI40" i="2"/>
  <c r="TI146" i="2"/>
  <c r="RV51" i="2"/>
  <c r="RV44" i="2"/>
  <c r="RV82" i="2"/>
  <c r="RV85" i="2"/>
  <c r="RV171" i="2"/>
  <c r="ID37" i="2"/>
  <c r="CQ32" i="2"/>
  <c r="CP32" i="2"/>
  <c r="CO32" i="2"/>
  <c r="CV32" i="2"/>
  <c r="CN32" i="2"/>
  <c r="CU32" i="2"/>
  <c r="CT32" i="2"/>
  <c r="CS32" i="2"/>
  <c r="CR32" i="2"/>
  <c r="IC76" i="1"/>
  <c r="CT25" i="2"/>
  <c r="CS25" i="2"/>
  <c r="CR25" i="2"/>
  <c r="CQ25" i="2"/>
  <c r="CP25" i="2"/>
  <c r="CO25" i="2"/>
  <c r="CV25" i="2"/>
  <c r="CN25" i="2"/>
  <c r="CU25" i="2"/>
  <c r="CT27" i="2"/>
  <c r="CS27" i="2"/>
  <c r="CR27" i="2"/>
  <c r="CQ27" i="2"/>
  <c r="CP27" i="2"/>
  <c r="CO27" i="2"/>
  <c r="CV27" i="2"/>
  <c r="CN27" i="2"/>
  <c r="CU27" i="2"/>
  <c r="AK76" i="1"/>
  <c r="CS75" i="1"/>
  <c r="EK74" i="1"/>
  <c r="EJ74" i="1" s="1"/>
  <c r="EF74" i="1"/>
  <c r="CR29" i="2"/>
  <c r="CQ29" i="2"/>
  <c r="CP29" i="2"/>
  <c r="CO29" i="2"/>
  <c r="CV29" i="2"/>
  <c r="CN29" i="2"/>
  <c r="CU29" i="2"/>
  <c r="CT29" i="2"/>
  <c r="CS29" i="2"/>
  <c r="FE74" i="1"/>
  <c r="FD74" i="1" s="1"/>
  <c r="EZ74" i="1"/>
  <c r="OF68" i="1"/>
  <c r="OK68" i="1"/>
  <c r="OJ68" i="1" s="1"/>
  <c r="IB68" i="1"/>
  <c r="IG68" i="1"/>
  <c r="IF68" i="1" s="1"/>
  <c r="BD68" i="1"/>
  <c r="BI68" i="1"/>
  <c r="BH68" i="1" s="1"/>
  <c r="BC71" i="1"/>
  <c r="BB71" i="1" s="1"/>
  <c r="AO61" i="1"/>
  <c r="AN61" i="1" s="1"/>
  <c r="AJ61" i="1"/>
  <c r="BX54" i="1"/>
  <c r="CC54" i="1"/>
  <c r="CB54" i="1" s="1"/>
  <c r="BE45" i="1"/>
  <c r="BI61" i="1"/>
  <c r="BH61" i="1" s="1"/>
  <c r="BD61" i="1"/>
  <c r="JP55" i="1"/>
  <c r="JU55" i="1"/>
  <c r="JT55" i="1" s="1"/>
  <c r="LY49" i="1"/>
  <c r="EZ49" i="1"/>
  <c r="FE49" i="1"/>
  <c r="FD49" i="1" s="1"/>
  <c r="EF16" i="1"/>
  <c r="FU53" i="1"/>
  <c r="OF16" i="1"/>
  <c r="OK16" i="1"/>
  <c r="OJ16" i="1" s="1"/>
  <c r="JP46" i="1"/>
  <c r="JU46" i="1"/>
  <c r="JT46" i="1" s="1"/>
  <c r="DL46" i="1"/>
  <c r="DQ46" i="1"/>
  <c r="DP46" i="1" s="1"/>
  <c r="LJ48" i="1"/>
  <c r="AF48" i="1"/>
  <c r="OL48" i="1"/>
  <c r="LF48" i="1"/>
  <c r="AV48" i="1"/>
  <c r="AR131" i="2" l="1"/>
  <c r="DM131" i="2"/>
  <c r="FN64" i="1"/>
  <c r="BV85" i="2"/>
  <c r="BU85" i="2"/>
  <c r="BT85" i="2"/>
  <c r="GZ85" i="1"/>
  <c r="JH22" i="1"/>
  <c r="JQ22" i="1"/>
  <c r="HJ190" i="2"/>
  <c r="HK190" i="2"/>
  <c r="HL190" i="2"/>
  <c r="EI177" i="2"/>
  <c r="EH177" i="2"/>
  <c r="BV163" i="2"/>
  <c r="BU163" i="2"/>
  <c r="BT163" i="2"/>
  <c r="HL97" i="2"/>
  <c r="HK97" i="2"/>
  <c r="HJ97" i="2"/>
  <c r="Q21" i="1"/>
  <c r="H21" i="1"/>
  <c r="IN22" i="1"/>
  <c r="IW22" i="1"/>
  <c r="AX1337" i="10"/>
  <c r="BE75" i="10"/>
  <c r="BC75" i="10"/>
  <c r="AX12" i="10"/>
  <c r="SZ130" i="2"/>
  <c r="UI130" i="2" s="1"/>
  <c r="SY130" i="2"/>
  <c r="UH130" i="2" s="1"/>
  <c r="TC130" i="2"/>
  <c r="UL130" i="2" s="1"/>
  <c r="SU130" i="2"/>
  <c r="TB130" i="2"/>
  <c r="UK130" i="2" s="1"/>
  <c r="ST130" i="2"/>
  <c r="UC130" i="2" s="1"/>
  <c r="SS130" i="2"/>
  <c r="SK130" i="2"/>
  <c r="TT130" i="2" s="1"/>
  <c r="AQ130" i="2"/>
  <c r="TA130" i="2"/>
  <c r="UJ130" i="2" s="1"/>
  <c r="SV130" i="2"/>
  <c r="UE130" i="2" s="1"/>
  <c r="SN130" i="2"/>
  <c r="TW130" i="2" s="1"/>
  <c r="SI130" i="2"/>
  <c r="TR130" i="2" s="1"/>
  <c r="SQ130" i="2"/>
  <c r="TZ130" i="2" s="1"/>
  <c r="SO130" i="2"/>
  <c r="TX130" i="2" s="1"/>
  <c r="SP130" i="2"/>
  <c r="TY130" i="2" s="1"/>
  <c r="SR130" i="2"/>
  <c r="UA130" i="2" s="1"/>
  <c r="SL130" i="2"/>
  <c r="TU130" i="2" s="1"/>
  <c r="SM130" i="2"/>
  <c r="TV130" i="2" s="1"/>
  <c r="SW130" i="2"/>
  <c r="UF130" i="2" s="1"/>
  <c r="SX130" i="2"/>
  <c r="UG130" i="2" s="1"/>
  <c r="SG130" i="2"/>
  <c r="SJ130" i="2"/>
  <c r="TS130" i="2" s="1"/>
  <c r="SH130" i="2"/>
  <c r="TQ130" i="2" s="1"/>
  <c r="HK155" i="2"/>
  <c r="HJ155" i="2"/>
  <c r="HL155" i="2"/>
  <c r="GP95" i="2"/>
  <c r="GQ95" i="2"/>
  <c r="GR95" i="2"/>
  <c r="FP57" i="1"/>
  <c r="KB22" i="1"/>
  <c r="KK22" i="1"/>
  <c r="KV22" i="1"/>
  <c r="LE22" i="1"/>
  <c r="BV161" i="2"/>
  <c r="BU161" i="2"/>
  <c r="BT161" i="2"/>
  <c r="HL115" i="2"/>
  <c r="HK115" i="2"/>
  <c r="HJ115" i="2"/>
  <c r="FN57" i="1"/>
  <c r="HL134" i="2"/>
  <c r="HK134" i="2"/>
  <c r="HJ134" i="2"/>
  <c r="HL167" i="2"/>
  <c r="HK167" i="2"/>
  <c r="HJ167" i="2"/>
  <c r="HL158" i="2"/>
  <c r="HK158" i="2"/>
  <c r="HJ158" i="2"/>
  <c r="HL171" i="2"/>
  <c r="HK171" i="2"/>
  <c r="HJ171" i="2"/>
  <c r="HL100" i="2"/>
  <c r="HK100" i="2"/>
  <c r="HJ100" i="2"/>
  <c r="BV162" i="2"/>
  <c r="BU162" i="2"/>
  <c r="BT162" i="2"/>
  <c r="HG74" i="2"/>
  <c r="HI74" i="2" s="1"/>
  <c r="HJ135" i="2"/>
  <c r="HL135" i="2"/>
  <c r="HK135" i="2"/>
  <c r="DK129" i="2"/>
  <c r="CA75" i="1"/>
  <c r="BZ75" i="1" s="1"/>
  <c r="HL162" i="2"/>
  <c r="HK162" i="2"/>
  <c r="HJ162" i="2"/>
  <c r="BV108" i="2"/>
  <c r="BU108" i="2"/>
  <c r="BT108" i="2"/>
  <c r="P60" i="1"/>
  <c r="AC62" i="1"/>
  <c r="AK60" i="1"/>
  <c r="AB60" i="1"/>
  <c r="BV179" i="2"/>
  <c r="BU179" i="2"/>
  <c r="BT179" i="2"/>
  <c r="LX49" i="1"/>
  <c r="MC49" i="1"/>
  <c r="MB49" i="1" s="1"/>
  <c r="JJ57" i="1"/>
  <c r="JK59" i="1"/>
  <c r="JJ59" i="1" s="1"/>
  <c r="CV64" i="2"/>
  <c r="CN64" i="2"/>
  <c r="CU64" i="2"/>
  <c r="CT64" i="2"/>
  <c r="CS64" i="2"/>
  <c r="CR64" i="2"/>
  <c r="CQ64" i="2"/>
  <c r="CP64" i="2"/>
  <c r="CO64" i="2"/>
  <c r="OS56" i="1"/>
  <c r="PA54" i="1"/>
  <c r="OR54" i="1"/>
  <c r="MC82" i="1"/>
  <c r="MB82" i="1" s="1"/>
  <c r="LX82" i="1"/>
  <c r="AJ76" i="1"/>
  <c r="AO76" i="1"/>
  <c r="AN76" i="1" s="1"/>
  <c r="TP40" i="2"/>
  <c r="UN40" i="2" s="1"/>
  <c r="TE40" i="2"/>
  <c r="PA13" i="1"/>
  <c r="OR13" i="1"/>
  <c r="KI56" i="1"/>
  <c r="KH56" i="1" s="1"/>
  <c r="KH54" i="1"/>
  <c r="KW56" i="1"/>
  <c r="LE54" i="1"/>
  <c r="KV54" i="1"/>
  <c r="BV77" i="2"/>
  <c r="BU77" i="2"/>
  <c r="BT77" i="2"/>
  <c r="IC63" i="1"/>
  <c r="HT63" i="1"/>
  <c r="UD97" i="2"/>
  <c r="UR97" i="2" s="1"/>
  <c r="TI97" i="2"/>
  <c r="FX101" i="2"/>
  <c r="FW101" i="2"/>
  <c r="FV101" i="2"/>
  <c r="JS71" i="1"/>
  <c r="JR71" i="1" s="1"/>
  <c r="JR64" i="1"/>
  <c r="AR125" i="2"/>
  <c r="DM125" i="2"/>
  <c r="JU69" i="1"/>
  <c r="JT69" i="1" s="1"/>
  <c r="JP69" i="1"/>
  <c r="DI71" i="1"/>
  <c r="DH71" i="1" s="1"/>
  <c r="DH64" i="1"/>
  <c r="NQ70" i="1"/>
  <c r="NP70" i="1" s="1"/>
  <c r="NL70" i="1"/>
  <c r="AQ71" i="1"/>
  <c r="AP71" i="1" s="1"/>
  <c r="AP64" i="1"/>
  <c r="FU132" i="2"/>
  <c r="FT132" i="2"/>
  <c r="EJ155" i="2"/>
  <c r="EI155" i="2"/>
  <c r="EH155" i="2"/>
  <c r="BY21" i="1"/>
  <c r="BP21" i="1"/>
  <c r="IW81" i="1"/>
  <c r="IN81" i="1"/>
  <c r="DP172" i="2"/>
  <c r="DO172" i="2"/>
  <c r="DN172" i="2"/>
  <c r="GF23" i="1"/>
  <c r="GO23" i="1"/>
  <c r="FX188" i="2"/>
  <c r="FW188" i="2"/>
  <c r="FV188" i="2"/>
  <c r="GN49" i="1"/>
  <c r="GS49" i="1"/>
  <c r="GR49" i="1" s="1"/>
  <c r="OY11" i="1"/>
  <c r="JK11" i="1"/>
  <c r="NO43" i="2"/>
  <c r="CO28" i="2"/>
  <c r="CV28" i="2"/>
  <c r="CN28" i="2"/>
  <c r="CU28" i="2"/>
  <c r="CT28" i="2"/>
  <c r="CS28" i="2"/>
  <c r="CR28" i="2"/>
  <c r="CQ28" i="2"/>
  <c r="CP28" i="2"/>
  <c r="MU11" i="1"/>
  <c r="MS52" i="1"/>
  <c r="JA52" i="1"/>
  <c r="IZ52" i="1" s="1"/>
  <c r="IV52" i="1"/>
  <c r="OF53" i="1"/>
  <c r="OK53" i="1"/>
  <c r="OJ53" i="1" s="1"/>
  <c r="HI12" i="1"/>
  <c r="GZ12" i="1"/>
  <c r="M56" i="1"/>
  <c r="L56" i="1" s="1"/>
  <c r="L54" i="1"/>
  <c r="NL58" i="1"/>
  <c r="NQ58" i="1"/>
  <c r="NP58" i="1" s="1"/>
  <c r="FQ56" i="1"/>
  <c r="FP56" i="1" s="1"/>
  <c r="FP54" i="1"/>
  <c r="JR57" i="1"/>
  <c r="JS59" i="1"/>
  <c r="JR59" i="1" s="1"/>
  <c r="JQ63" i="1"/>
  <c r="JH63" i="1"/>
  <c r="FU95" i="2"/>
  <c r="FT95" i="2"/>
  <c r="DN96" i="2"/>
  <c r="DP96" i="2"/>
  <c r="DO96" i="2"/>
  <c r="KC62" i="1"/>
  <c r="KK60" i="1"/>
  <c r="KB60" i="1"/>
  <c r="AR117" i="2"/>
  <c r="DM117" i="2"/>
  <c r="FG71" i="1"/>
  <c r="FF71" i="1" s="1"/>
  <c r="FF64" i="1"/>
  <c r="JC71" i="1"/>
  <c r="JB71" i="1" s="1"/>
  <c r="JB64" i="1"/>
  <c r="OA71" i="1"/>
  <c r="NZ71" i="1" s="1"/>
  <c r="NZ64" i="1"/>
  <c r="HY71" i="1"/>
  <c r="HX71" i="1" s="1"/>
  <c r="HX64" i="1"/>
  <c r="BH116" i="2"/>
  <c r="BO116" i="2"/>
  <c r="BP116" i="2" s="1"/>
  <c r="BR116" i="2" s="1"/>
  <c r="BQ116" i="2" s="1"/>
  <c r="BS116" i="2" s="1"/>
  <c r="FE75" i="1"/>
  <c r="FD75" i="1" s="1"/>
  <c r="EZ75" i="1"/>
  <c r="FU129" i="2"/>
  <c r="FT129" i="2"/>
  <c r="TC135" i="2"/>
  <c r="UL135" i="2" s="1"/>
  <c r="TB135" i="2"/>
  <c r="UK135" i="2" s="1"/>
  <c r="ST135" i="2"/>
  <c r="UC135" i="2" s="1"/>
  <c r="SL135" i="2"/>
  <c r="TU135" i="2" s="1"/>
  <c r="TA135" i="2"/>
  <c r="UJ135" i="2" s="1"/>
  <c r="SZ135" i="2"/>
  <c r="UI135" i="2" s="1"/>
  <c r="AQ135" i="2"/>
  <c r="SY135" i="2"/>
  <c r="UH135" i="2" s="1"/>
  <c r="SW135" i="2"/>
  <c r="UF135" i="2" s="1"/>
  <c r="SO135" i="2"/>
  <c r="TX135" i="2" s="1"/>
  <c r="SG135" i="2"/>
  <c r="SV135" i="2"/>
  <c r="UE135" i="2" s="1"/>
  <c r="SN135" i="2"/>
  <c r="TW135" i="2" s="1"/>
  <c r="SX135" i="2"/>
  <c r="UG135" i="2" s="1"/>
  <c r="SQ135" i="2"/>
  <c r="TZ135" i="2" s="1"/>
  <c r="SJ135" i="2"/>
  <c r="TS135" i="2" s="1"/>
  <c r="SS135" i="2"/>
  <c r="SU135" i="2"/>
  <c r="SR135" i="2"/>
  <c r="UA135" i="2" s="1"/>
  <c r="SH135" i="2"/>
  <c r="TQ135" i="2" s="1"/>
  <c r="SP135" i="2"/>
  <c r="TY135" i="2" s="1"/>
  <c r="SI135" i="2"/>
  <c r="TR135" i="2" s="1"/>
  <c r="SK135" i="2"/>
  <c r="TT135" i="2" s="1"/>
  <c r="SM135" i="2"/>
  <c r="TV135" i="2" s="1"/>
  <c r="AB20" i="1"/>
  <c r="BV160" i="2"/>
  <c r="BU160" i="2"/>
  <c r="BT160" i="2"/>
  <c r="GF20" i="1"/>
  <c r="GO20" i="1"/>
  <c r="UB168" i="2"/>
  <c r="UP168" i="2" s="1"/>
  <c r="TG168" i="2"/>
  <c r="TP185" i="2"/>
  <c r="UN185" i="2" s="1"/>
  <c r="TE185" i="2"/>
  <c r="HG185" i="2"/>
  <c r="HI185" i="2" s="1"/>
  <c r="GR41" i="2"/>
  <c r="GQ41" i="2"/>
  <c r="GP41" i="2"/>
  <c r="JW11" i="1"/>
  <c r="IA11" i="1"/>
  <c r="OC11" i="1"/>
  <c r="UB46" i="2"/>
  <c r="UP46" i="2" s="1"/>
  <c r="TG46" i="2"/>
  <c r="OG52" i="1"/>
  <c r="FX58" i="2"/>
  <c r="FW58" i="2"/>
  <c r="FV58" i="2"/>
  <c r="FW71" i="2"/>
  <c r="FV71" i="2"/>
  <c r="FX71" i="2"/>
  <c r="DV222" i="2"/>
  <c r="DV216" i="2"/>
  <c r="CK24" i="1" s="1"/>
  <c r="JZ222" i="2"/>
  <c r="JZ216" i="2"/>
  <c r="IO24" i="1" s="1"/>
  <c r="QD222" i="2"/>
  <c r="QD216" i="2"/>
  <c r="OS24" i="1" s="1"/>
  <c r="GN222" i="2"/>
  <c r="GN216" i="2"/>
  <c r="MR222" i="2"/>
  <c r="MR216" i="2"/>
  <c r="CL222" i="2"/>
  <c r="CL216" i="2"/>
  <c r="TB60" i="2"/>
  <c r="UK60" i="2" s="1"/>
  <c r="TA60" i="2"/>
  <c r="UJ60" i="2" s="1"/>
  <c r="SZ60" i="2"/>
  <c r="UI60" i="2" s="1"/>
  <c r="SR60" i="2"/>
  <c r="UA60" i="2" s="1"/>
  <c r="SJ60" i="2"/>
  <c r="TS60" i="2" s="1"/>
  <c r="AQ60" i="2"/>
  <c r="SY60" i="2"/>
  <c r="UH60" i="2" s="1"/>
  <c r="SQ60" i="2"/>
  <c r="TZ60" i="2" s="1"/>
  <c r="SI60" i="2"/>
  <c r="TR60" i="2" s="1"/>
  <c r="SX60" i="2"/>
  <c r="UG60" i="2" s="1"/>
  <c r="SP60" i="2"/>
  <c r="TY60" i="2" s="1"/>
  <c r="SH60" i="2"/>
  <c r="TQ60" i="2" s="1"/>
  <c r="SW60" i="2"/>
  <c r="UF60" i="2" s="1"/>
  <c r="SO60" i="2"/>
  <c r="TX60" i="2" s="1"/>
  <c r="TC60" i="2"/>
  <c r="UL60" i="2" s="1"/>
  <c r="SN60" i="2"/>
  <c r="TW60" i="2" s="1"/>
  <c r="SM60" i="2"/>
  <c r="TV60" i="2" s="1"/>
  <c r="SV60" i="2"/>
  <c r="UE60" i="2" s="1"/>
  <c r="SG60" i="2"/>
  <c r="SL60" i="2"/>
  <c r="TU60" i="2" s="1"/>
  <c r="SU60" i="2"/>
  <c r="ST60" i="2"/>
  <c r="UC60" i="2" s="1"/>
  <c r="SK60" i="2"/>
  <c r="TT60" i="2" s="1"/>
  <c r="SS60" i="2"/>
  <c r="BX52" i="1"/>
  <c r="GO48" i="1"/>
  <c r="GF48" i="1"/>
  <c r="CY56" i="1"/>
  <c r="CX56" i="1" s="1"/>
  <c r="CX54" i="1"/>
  <c r="UB82" i="2"/>
  <c r="UP82" i="2" s="1"/>
  <c r="TG82" i="2"/>
  <c r="FS59" i="1"/>
  <c r="FR59" i="1" s="1"/>
  <c r="FR57" i="1"/>
  <c r="KF57" i="1"/>
  <c r="KG59" i="1"/>
  <c r="KF59" i="1" s="1"/>
  <c r="LW59" i="1"/>
  <c r="LV59" i="1" s="1"/>
  <c r="LV57" i="1"/>
  <c r="EJ81" i="2"/>
  <c r="EJ80" i="2" s="1"/>
  <c r="EI81" i="2"/>
  <c r="EI80" i="2" s="1"/>
  <c r="EH81" i="2"/>
  <c r="EH80" i="2" s="1"/>
  <c r="KE62" i="1"/>
  <c r="KD62" i="1" s="1"/>
  <c r="KD60" i="1"/>
  <c r="LS71" i="1"/>
  <c r="LR71" i="1" s="1"/>
  <c r="LR64" i="1"/>
  <c r="OW71" i="1"/>
  <c r="OV71" i="1" s="1"/>
  <c r="OV64" i="1"/>
  <c r="JU70" i="1"/>
  <c r="JT70" i="1" s="1"/>
  <c r="JP70" i="1"/>
  <c r="HJ98" i="2"/>
  <c r="HL98" i="2"/>
  <c r="HK98" i="2"/>
  <c r="KV18" i="1"/>
  <c r="LE18" i="1"/>
  <c r="GM71" i="1"/>
  <c r="GL71" i="1" s="1"/>
  <c r="GL64" i="1"/>
  <c r="IB73" i="1"/>
  <c r="IG73" i="1"/>
  <c r="IF73" i="1" s="1"/>
  <c r="BM129" i="2"/>
  <c r="AO129" i="2"/>
  <c r="QR140" i="2"/>
  <c r="OT76" i="1"/>
  <c r="PA76" i="1"/>
  <c r="DF69" i="1"/>
  <c r="DM69" i="1"/>
  <c r="LD77" i="1"/>
  <c r="LI77" i="1"/>
  <c r="LE80" i="1"/>
  <c r="LD80" i="1" s="1"/>
  <c r="PD151" i="2"/>
  <c r="FC81" i="1"/>
  <c r="FB81" i="1" s="1"/>
  <c r="OF77" i="1"/>
  <c r="OK77" i="1"/>
  <c r="OG80" i="1"/>
  <c r="OF80" i="1" s="1"/>
  <c r="HL165" i="2"/>
  <c r="HK165" i="2"/>
  <c r="HJ165" i="2"/>
  <c r="EU85" i="1"/>
  <c r="ET85" i="1" s="1"/>
  <c r="HT22" i="1"/>
  <c r="IC22" i="1"/>
  <c r="PA85" i="1"/>
  <c r="OR85" i="1"/>
  <c r="BP222" i="2"/>
  <c r="IB49" i="1"/>
  <c r="IG49" i="1"/>
  <c r="IF49" i="1" s="1"/>
  <c r="MR76" i="1"/>
  <c r="MW76" i="1"/>
  <c r="MV76" i="1" s="1"/>
  <c r="MA11" i="1"/>
  <c r="GR51" i="2"/>
  <c r="GQ51" i="2"/>
  <c r="GP51" i="2"/>
  <c r="LW11" i="1"/>
  <c r="CY11" i="1"/>
  <c r="IG45" i="1"/>
  <c r="IF45" i="1" s="1"/>
  <c r="IB45" i="1"/>
  <c r="LK56" i="1"/>
  <c r="LJ56" i="1" s="1"/>
  <c r="LJ54" i="1"/>
  <c r="PB57" i="1"/>
  <c r="PC59" i="1"/>
  <c r="PB59" i="1" s="1"/>
  <c r="IP57" i="1"/>
  <c r="IQ59" i="1"/>
  <c r="IP59" i="1" s="1"/>
  <c r="CL57" i="1"/>
  <c r="CM59" i="1"/>
  <c r="CL59" i="1" s="1"/>
  <c r="DX59" i="1"/>
  <c r="MS17" i="1"/>
  <c r="MJ17" i="1"/>
  <c r="BS62" i="1"/>
  <c r="BR62" i="1" s="1"/>
  <c r="BR60" i="1"/>
  <c r="GZ92" i="2"/>
  <c r="FO17" i="1" s="1"/>
  <c r="FN17" i="1" s="1"/>
  <c r="FO63" i="1"/>
  <c r="FN63" i="1" s="1"/>
  <c r="BH80" i="2"/>
  <c r="AC15" i="1" s="1"/>
  <c r="LG71" i="1"/>
  <c r="LF71" i="1" s="1"/>
  <c r="LF64" i="1"/>
  <c r="EZ104" i="2"/>
  <c r="DO18" i="1" s="1"/>
  <c r="DN18" i="1" s="1"/>
  <c r="EY105" i="2"/>
  <c r="FA105" i="2" s="1"/>
  <c r="DO64" i="1"/>
  <c r="JM71" i="1"/>
  <c r="JL71" i="1" s="1"/>
  <c r="JL64" i="1"/>
  <c r="NP123" i="2"/>
  <c r="OJ123" i="2"/>
  <c r="PD123" i="2"/>
  <c r="QR123" i="2"/>
  <c r="LH123" i="2"/>
  <c r="PX123" i="2"/>
  <c r="IF123" i="2"/>
  <c r="IZ123" i="2"/>
  <c r="MV123" i="2"/>
  <c r="KN123" i="2"/>
  <c r="MB123" i="2"/>
  <c r="JT123" i="2"/>
  <c r="FU125" i="2"/>
  <c r="FT125" i="2"/>
  <c r="JQ72" i="1"/>
  <c r="NO137" i="2"/>
  <c r="HE143" i="2"/>
  <c r="HF143" i="2" s="1"/>
  <c r="HF137" i="2" s="1"/>
  <c r="GZ143" i="2"/>
  <c r="HJ172" i="2"/>
  <c r="HL172" i="2"/>
  <c r="HK172" i="2"/>
  <c r="DL153" i="2"/>
  <c r="CA21" i="1" s="1"/>
  <c r="BZ21" i="1" s="1"/>
  <c r="DK154" i="2"/>
  <c r="CA81" i="1"/>
  <c r="BZ81" i="1" s="1"/>
  <c r="DM81" i="1"/>
  <c r="DD81" i="1"/>
  <c r="PR216" i="2"/>
  <c r="BE1305" i="10"/>
  <c r="BC1305" i="10"/>
  <c r="AX17" i="10"/>
  <c r="FE52" i="1"/>
  <c r="FD52" i="1" s="1"/>
  <c r="EZ52" i="1"/>
  <c r="EF82" i="1"/>
  <c r="EZ37" i="2"/>
  <c r="BX77" i="1"/>
  <c r="CC77" i="1"/>
  <c r="BY80" i="1"/>
  <c r="BX80" i="1" s="1"/>
  <c r="UD53" i="2"/>
  <c r="UR53" i="2" s="1"/>
  <c r="TI53" i="2"/>
  <c r="KY11" i="1"/>
  <c r="HM45" i="1"/>
  <c r="HL45" i="1" s="1"/>
  <c r="HH45" i="1"/>
  <c r="AD45" i="1"/>
  <c r="AE48" i="1"/>
  <c r="AD48" i="1" s="1"/>
  <c r="DL53" i="1"/>
  <c r="EF53" i="1"/>
  <c r="EK53" i="1"/>
  <c r="EJ53" i="1" s="1"/>
  <c r="LP12" i="1"/>
  <c r="LY12" i="1"/>
  <c r="MQ56" i="1"/>
  <c r="MP56" i="1" s="1"/>
  <c r="MP54" i="1"/>
  <c r="IW13" i="1"/>
  <c r="IN13" i="1"/>
  <c r="IZ80" i="2"/>
  <c r="HG56" i="1"/>
  <c r="HF56" i="1" s="1"/>
  <c r="HF54" i="1"/>
  <c r="FG59" i="1"/>
  <c r="FF59" i="1" s="1"/>
  <c r="FF57" i="1"/>
  <c r="HG81" i="2"/>
  <c r="HI81" i="2" s="1"/>
  <c r="GR82" i="2"/>
  <c r="GQ82" i="2"/>
  <c r="GP82" i="2"/>
  <c r="JI62" i="1"/>
  <c r="JQ60" i="1"/>
  <c r="JH60" i="1"/>
  <c r="BO105" i="2"/>
  <c r="BP105" i="2" s="1"/>
  <c r="BH105" i="2"/>
  <c r="TA112" i="2"/>
  <c r="UJ112" i="2" s="1"/>
  <c r="SW112" i="2"/>
  <c r="UF112" i="2" s="1"/>
  <c r="TC112" i="2"/>
  <c r="UL112" i="2" s="1"/>
  <c r="ST112" i="2"/>
  <c r="UC112" i="2" s="1"/>
  <c r="TB112" i="2"/>
  <c r="UK112" i="2" s="1"/>
  <c r="SZ112" i="2"/>
  <c r="UI112" i="2" s="1"/>
  <c r="SQ112" i="2"/>
  <c r="TZ112" i="2" s="1"/>
  <c r="SY112" i="2"/>
  <c r="UH112" i="2" s="1"/>
  <c r="AQ112" i="2"/>
  <c r="SX112" i="2"/>
  <c r="UG112" i="2" s="1"/>
  <c r="SO112" i="2"/>
  <c r="TX112" i="2" s="1"/>
  <c r="SH112" i="2"/>
  <c r="TQ112" i="2" s="1"/>
  <c r="SN112" i="2"/>
  <c r="TW112" i="2" s="1"/>
  <c r="SU112" i="2"/>
  <c r="SS112" i="2"/>
  <c r="SJ112" i="2"/>
  <c r="TS112" i="2" s="1"/>
  <c r="SP112" i="2"/>
  <c r="TY112" i="2" s="1"/>
  <c r="SM112" i="2"/>
  <c r="TV112" i="2" s="1"/>
  <c r="SR112" i="2"/>
  <c r="UA112" i="2" s="1"/>
  <c r="SL112" i="2"/>
  <c r="TU112" i="2" s="1"/>
  <c r="SV112" i="2"/>
  <c r="UE112" i="2" s="1"/>
  <c r="SG112" i="2"/>
  <c r="SK112" i="2"/>
  <c r="TT112" i="2" s="1"/>
  <c r="FA69" i="1"/>
  <c r="ER69" i="1"/>
  <c r="MS64" i="1"/>
  <c r="MK71" i="1"/>
  <c r="MJ64" i="1"/>
  <c r="IW69" i="1"/>
  <c r="M64" i="1"/>
  <c r="KK64" i="1"/>
  <c r="KC71" i="1"/>
  <c r="KB64" i="1"/>
  <c r="BD72" i="1"/>
  <c r="BI72" i="1"/>
  <c r="BH72" i="1" s="1"/>
  <c r="KD76" i="1"/>
  <c r="KK76" i="1"/>
  <c r="FU134" i="2"/>
  <c r="FT134" i="2"/>
  <c r="FU130" i="2"/>
  <c r="FT130" i="2"/>
  <c r="GO21" i="1"/>
  <c r="GF21" i="1"/>
  <c r="DP166" i="2"/>
  <c r="DO166" i="2"/>
  <c r="DN166" i="2"/>
  <c r="GX170" i="2"/>
  <c r="HE170" i="2"/>
  <c r="HF170" i="2" s="1"/>
  <c r="HH170" i="2" s="1"/>
  <c r="HG170" i="2" s="1"/>
  <c r="HI170" i="2" s="1"/>
  <c r="DE85" i="1"/>
  <c r="ET174" i="2"/>
  <c r="DI22" i="1" s="1"/>
  <c r="DH22" i="1" s="1"/>
  <c r="DG85" i="1"/>
  <c r="DF85" i="1" s="1"/>
  <c r="EV174" i="2"/>
  <c r="DK22" i="1" s="1"/>
  <c r="DJ22" i="1" s="1"/>
  <c r="BV85" i="1"/>
  <c r="BB85" i="1"/>
  <c r="BO176" i="2"/>
  <c r="BP176" i="2" s="1"/>
  <c r="CJ216" i="2"/>
  <c r="ED222" i="2"/>
  <c r="CQ11" i="1"/>
  <c r="KG11" i="1"/>
  <c r="AI56" i="1"/>
  <c r="AH56" i="1" s="1"/>
  <c r="AH54" i="1"/>
  <c r="CR45" i="1"/>
  <c r="ND12" i="1"/>
  <c r="NM12" i="1"/>
  <c r="EB57" i="1"/>
  <c r="EC59" i="1"/>
  <c r="EB59" i="1" s="1"/>
  <c r="HI57" i="1"/>
  <c r="GZ57" i="1"/>
  <c r="HA59" i="1"/>
  <c r="KK13" i="1"/>
  <c r="KB13" i="1"/>
  <c r="KJ58" i="1"/>
  <c r="KO58" i="1"/>
  <c r="KN58" i="1" s="1"/>
  <c r="MV92" i="2"/>
  <c r="MT57" i="1"/>
  <c r="MU59" i="1"/>
  <c r="MT59" i="1" s="1"/>
  <c r="ET57" i="1"/>
  <c r="EU59" i="1"/>
  <c r="ET59" i="1" s="1"/>
  <c r="FR80" i="2"/>
  <c r="DO101" i="2"/>
  <c r="DN101" i="2"/>
  <c r="DP101" i="2"/>
  <c r="BS71" i="1"/>
  <c r="BR64" i="1"/>
  <c r="BY64" i="1"/>
  <c r="BO111" i="2"/>
  <c r="BP111" i="2" s="1"/>
  <c r="BR111" i="2" s="1"/>
  <c r="BQ111" i="2" s="1"/>
  <c r="BS111" i="2" s="1"/>
  <c r="BH111" i="2"/>
  <c r="AR106" i="2"/>
  <c r="DM106" i="2"/>
  <c r="GA71" i="1"/>
  <c r="FZ71" i="1" s="1"/>
  <c r="FZ64" i="1"/>
  <c r="OM71" i="1"/>
  <c r="OL71" i="1" s="1"/>
  <c r="OL64" i="1"/>
  <c r="LY64" i="1"/>
  <c r="LQ71" i="1"/>
  <c r="LP64" i="1"/>
  <c r="AM129" i="2"/>
  <c r="M75" i="1" s="1"/>
  <c r="L75" i="1" s="1"/>
  <c r="AP129" i="2"/>
  <c r="DL126" i="2"/>
  <c r="KK75" i="1"/>
  <c r="DN77" i="1"/>
  <c r="DO80" i="1"/>
  <c r="DN80" i="1" s="1"/>
  <c r="DQ77" i="1"/>
  <c r="EJ143" i="2"/>
  <c r="EI143" i="2"/>
  <c r="EI137" i="2" s="1"/>
  <c r="EH143" i="2"/>
  <c r="BV169" i="2"/>
  <c r="BU169" i="2"/>
  <c r="BT169" i="2"/>
  <c r="PL174" i="2"/>
  <c r="OA22" i="1" s="1"/>
  <c r="NZ22" i="1" s="1"/>
  <c r="JW85" i="1"/>
  <c r="JV85" i="1" s="1"/>
  <c r="IL174" i="2"/>
  <c r="HA22" i="1" s="1"/>
  <c r="FZ174" i="2"/>
  <c r="EM22" i="1" s="1"/>
  <c r="EL22" i="1" s="1"/>
  <c r="NH174" i="2"/>
  <c r="LW22" i="1" s="1"/>
  <c r="LV22" i="1" s="1"/>
  <c r="AI184" i="2"/>
  <c r="I23" i="1" s="1"/>
  <c r="EX222" i="2"/>
  <c r="L1337" i="10"/>
  <c r="L12" i="10"/>
  <c r="L11" i="10" s="1"/>
  <c r="L19" i="10" s="1"/>
  <c r="FQ11" i="1"/>
  <c r="CT45" i="2"/>
  <c r="CS45" i="2"/>
  <c r="CR45" i="2"/>
  <c r="CQ45" i="2"/>
  <c r="CP45" i="2"/>
  <c r="CO45" i="2"/>
  <c r="CN45" i="2"/>
  <c r="CU45" i="2"/>
  <c r="CU43" i="2" s="1"/>
  <c r="KO45" i="1"/>
  <c r="KN45" i="1" s="1"/>
  <c r="KJ45" i="1"/>
  <c r="SK52" i="2"/>
  <c r="TT52" i="2" s="1"/>
  <c r="RB217" i="2"/>
  <c r="RA217" i="2" s="1"/>
  <c r="SG217" i="2"/>
  <c r="RV217" i="2"/>
  <c r="MW45" i="1"/>
  <c r="MV45" i="1" s="1"/>
  <c r="MR45" i="1"/>
  <c r="IA56" i="1"/>
  <c r="HZ56" i="1" s="1"/>
  <c r="HZ54" i="1"/>
  <c r="OM59" i="1"/>
  <c r="OL59" i="1" s="1"/>
  <c r="OL57" i="1"/>
  <c r="FR68" i="2"/>
  <c r="IC13" i="1"/>
  <c r="HT13" i="1"/>
  <c r="HC62" i="1"/>
  <c r="HB62" i="1" s="1"/>
  <c r="HB60" i="1"/>
  <c r="KG62" i="1"/>
  <c r="KF62" i="1" s="1"/>
  <c r="KF60" i="1"/>
  <c r="NJ60" i="1"/>
  <c r="NK62" i="1"/>
  <c r="NJ62" i="1" s="1"/>
  <c r="MS15" i="1"/>
  <c r="MJ15" i="1"/>
  <c r="QQ119" i="2"/>
  <c r="TC110" i="2"/>
  <c r="UL110" i="2" s="1"/>
  <c r="TB110" i="2"/>
  <c r="UK110" i="2" s="1"/>
  <c r="TA110" i="2"/>
  <c r="UJ110" i="2" s="1"/>
  <c r="SS110" i="2"/>
  <c r="SK110" i="2"/>
  <c r="TT110" i="2" s="1"/>
  <c r="SZ110" i="2"/>
  <c r="UI110" i="2" s="1"/>
  <c r="SR110" i="2"/>
  <c r="UA110" i="2" s="1"/>
  <c r="SJ110" i="2"/>
  <c r="TS110" i="2" s="1"/>
  <c r="AQ110" i="2"/>
  <c r="SY110" i="2"/>
  <c r="UH110" i="2" s="1"/>
  <c r="SX110" i="2"/>
  <c r="UG110" i="2" s="1"/>
  <c r="SP110" i="2"/>
  <c r="TY110" i="2" s="1"/>
  <c r="SH110" i="2"/>
  <c r="TQ110" i="2" s="1"/>
  <c r="SN110" i="2"/>
  <c r="TW110" i="2" s="1"/>
  <c r="SG110" i="2"/>
  <c r="SL110" i="2"/>
  <c r="TU110" i="2" s="1"/>
  <c r="SV110" i="2"/>
  <c r="UE110" i="2" s="1"/>
  <c r="SO110" i="2"/>
  <c r="TX110" i="2" s="1"/>
  <c r="ST110" i="2"/>
  <c r="UC110" i="2" s="1"/>
  <c r="SW110" i="2"/>
  <c r="UF110" i="2" s="1"/>
  <c r="SI110" i="2"/>
  <c r="TR110" i="2" s="1"/>
  <c r="SQ110" i="2"/>
  <c r="TZ110" i="2" s="1"/>
  <c r="SM110" i="2"/>
  <c r="TV110" i="2" s="1"/>
  <c r="SU110" i="2"/>
  <c r="BK71" i="1"/>
  <c r="BJ71" i="1" s="1"/>
  <c r="BJ64" i="1"/>
  <c r="BU133" i="2"/>
  <c r="BT133" i="2"/>
  <c r="BV133" i="2"/>
  <c r="KK70" i="1"/>
  <c r="AD72" i="1"/>
  <c r="AK72" i="1"/>
  <c r="NM73" i="1"/>
  <c r="ND73" i="1"/>
  <c r="CO148" i="2"/>
  <c r="CO137" i="2" s="1"/>
  <c r="CU148" i="2"/>
  <c r="CS148" i="2"/>
  <c r="CQ148" i="2"/>
  <c r="CQ137" i="2" s="1"/>
  <c r="CT148" i="2"/>
  <c r="CT137" i="2" s="1"/>
  <c r="CR148" i="2"/>
  <c r="CR137" i="2" s="1"/>
  <c r="CP148" i="2"/>
  <c r="CP137" i="2" s="1"/>
  <c r="CN148" i="2"/>
  <c r="CN137" i="2" s="1"/>
  <c r="CV148" i="2"/>
  <c r="GR149" i="2"/>
  <c r="IZ149" i="2"/>
  <c r="FX180" i="2"/>
  <c r="FW180" i="2"/>
  <c r="FV180" i="2"/>
  <c r="HT174" i="2"/>
  <c r="GI22" i="1" s="1"/>
  <c r="GH22" i="1" s="1"/>
  <c r="CP22" i="1"/>
  <c r="IO85" i="1"/>
  <c r="EY85" i="1"/>
  <c r="EX85" i="1" s="1"/>
  <c r="GT174" i="2"/>
  <c r="FG22" i="1" s="1"/>
  <c r="FF22" i="1" s="1"/>
  <c r="GA85" i="1"/>
  <c r="FZ85" i="1" s="1"/>
  <c r="EY185" i="2"/>
  <c r="FA185" i="2" s="1"/>
  <c r="EZ184" i="2"/>
  <c r="DO23" i="1" s="1"/>
  <c r="DN23" i="1" s="1"/>
  <c r="EF58" i="1"/>
  <c r="EK58" i="1"/>
  <c r="EJ58" i="1" s="1"/>
  <c r="AS47" i="2"/>
  <c r="AV47" i="2"/>
  <c r="HE56" i="2"/>
  <c r="HF56" i="2" s="1"/>
  <c r="HH56" i="2" s="1"/>
  <c r="HG56" i="2" s="1"/>
  <c r="HI56" i="2" s="1"/>
  <c r="GX56" i="2"/>
  <c r="TG154" i="2"/>
  <c r="IE68" i="2"/>
  <c r="HM52" i="1"/>
  <c r="HL52" i="1" s="1"/>
  <c r="HH52" i="1"/>
  <c r="HE61" i="2"/>
  <c r="HF61" i="2" s="1"/>
  <c r="HH61" i="2" s="1"/>
  <c r="HG61" i="2" s="1"/>
  <c r="HI61" i="2" s="1"/>
  <c r="TP65" i="2"/>
  <c r="UN65" i="2" s="1"/>
  <c r="TE65" i="2"/>
  <c r="CP57" i="2"/>
  <c r="CO57" i="2"/>
  <c r="CV57" i="2"/>
  <c r="CN57" i="2"/>
  <c r="CT57" i="2"/>
  <c r="CS57" i="2"/>
  <c r="CR57" i="2"/>
  <c r="CU57" i="2"/>
  <c r="CQ57" i="2"/>
  <c r="II56" i="1"/>
  <c r="IH56" i="1" s="1"/>
  <c r="IH54" i="1"/>
  <c r="NM13" i="1"/>
  <c r="ND13" i="1"/>
  <c r="LX58" i="1"/>
  <c r="MC58" i="1"/>
  <c r="MB58" i="1" s="1"/>
  <c r="BH63" i="2"/>
  <c r="AC13" i="1" s="1"/>
  <c r="AC54" i="1"/>
  <c r="JQ13" i="1"/>
  <c r="JH13" i="1"/>
  <c r="AV75" i="2"/>
  <c r="AS75" i="2"/>
  <c r="PG59" i="1"/>
  <c r="PF59" i="1" s="1"/>
  <c r="PF57" i="1"/>
  <c r="BV82" i="2"/>
  <c r="BU82" i="2"/>
  <c r="BT82" i="2"/>
  <c r="TP99" i="2"/>
  <c r="UN99" i="2" s="1"/>
  <c r="TE99" i="2"/>
  <c r="DN70" i="1"/>
  <c r="DQ70" i="1"/>
  <c r="DP70" i="1" s="1"/>
  <c r="MA62" i="1"/>
  <c r="LZ62" i="1" s="1"/>
  <c r="LZ60" i="1"/>
  <c r="BH113" i="2"/>
  <c r="AC69" i="1" s="1"/>
  <c r="BO113" i="2"/>
  <c r="BP113" i="2" s="1"/>
  <c r="BR113" i="2" s="1"/>
  <c r="CR123" i="2"/>
  <c r="CQ123" i="2"/>
  <c r="CP123" i="2"/>
  <c r="CO123" i="2"/>
  <c r="CV123" i="2"/>
  <c r="CN123" i="2"/>
  <c r="CU123" i="2"/>
  <c r="CT123" i="2"/>
  <c r="CS123" i="2"/>
  <c r="NS71" i="1"/>
  <c r="NR71" i="1" s="1"/>
  <c r="NR64" i="1"/>
  <c r="QR125" i="2"/>
  <c r="PD125" i="2"/>
  <c r="NP125" i="2"/>
  <c r="MB125" i="2"/>
  <c r="KN125" i="2"/>
  <c r="IZ125" i="2"/>
  <c r="PX125" i="2"/>
  <c r="LH125" i="2"/>
  <c r="IF125" i="2"/>
  <c r="MV125" i="2"/>
  <c r="OJ125" i="2"/>
  <c r="JT125" i="2"/>
  <c r="UD117" i="2"/>
  <c r="UR117" i="2" s="1"/>
  <c r="TI117" i="2"/>
  <c r="FA21" i="1"/>
  <c r="ER21" i="1"/>
  <c r="KY85" i="1"/>
  <c r="KX85" i="1" s="1"/>
  <c r="FN174" i="2"/>
  <c r="EC22" i="1" s="1"/>
  <c r="EB22" i="1" s="1"/>
  <c r="KB23" i="1"/>
  <c r="KK23" i="1"/>
  <c r="NK85" i="1"/>
  <c r="NJ85" i="1" s="1"/>
  <c r="FA23" i="1"/>
  <c r="ER23" i="1"/>
  <c r="MP222" i="2"/>
  <c r="BC789" i="10"/>
  <c r="BE789" i="10"/>
  <c r="AX15" i="10"/>
  <c r="FB73" i="2"/>
  <c r="FD73" i="2"/>
  <c r="FC73" i="2"/>
  <c r="OG14" i="1"/>
  <c r="AR143" i="2"/>
  <c r="DM143" i="2"/>
  <c r="AX10" i="1"/>
  <c r="DO50" i="2"/>
  <c r="DN50" i="2"/>
  <c r="DP50" i="2"/>
  <c r="TP61" i="2"/>
  <c r="UN61" i="2" s="1"/>
  <c r="TE61" i="2"/>
  <c r="EJ109" i="2"/>
  <c r="EI109" i="2"/>
  <c r="EH109" i="2"/>
  <c r="CA1305" i="10"/>
  <c r="EJ105" i="2"/>
  <c r="EI105" i="2"/>
  <c r="EH105" i="2"/>
  <c r="KK20" i="1"/>
  <c r="GQ39" i="2"/>
  <c r="GP39" i="2"/>
  <c r="GR39" i="2"/>
  <c r="DP58" i="2"/>
  <c r="DO58" i="2"/>
  <c r="DN58" i="2"/>
  <c r="AV164" i="2"/>
  <c r="AS164" i="2"/>
  <c r="DF11" i="1"/>
  <c r="DP54" i="2"/>
  <c r="DO54" i="2"/>
  <c r="DN54" i="2"/>
  <c r="AS188" i="2"/>
  <c r="AV188" i="2"/>
  <c r="IY11" i="1"/>
  <c r="NM48" i="1"/>
  <c r="ND48" i="1"/>
  <c r="UB108" i="2"/>
  <c r="UP108" i="2" s="1"/>
  <c r="TG108" i="2"/>
  <c r="KI59" i="1"/>
  <c r="KH59" i="1" s="1"/>
  <c r="KH57" i="1"/>
  <c r="TP95" i="2"/>
  <c r="UN95" i="2" s="1"/>
  <c r="TE95" i="2"/>
  <c r="FO60" i="1"/>
  <c r="GZ80" i="2"/>
  <c r="FO15" i="1" s="1"/>
  <c r="FN15" i="1" s="1"/>
  <c r="FT53" i="1"/>
  <c r="FY53" i="1"/>
  <c r="PC11" i="1"/>
  <c r="FE12" i="1"/>
  <c r="FD12" i="1" s="1"/>
  <c r="EZ12" i="1"/>
  <c r="UB55" i="2"/>
  <c r="UP55" i="2" s="1"/>
  <c r="TG55" i="2"/>
  <c r="JU50" i="1"/>
  <c r="JT50" i="1" s="1"/>
  <c r="JP50" i="1"/>
  <c r="OZ53" i="1"/>
  <c r="PE53" i="1"/>
  <c r="PD53" i="1" s="1"/>
  <c r="JQ51" i="1"/>
  <c r="JH51" i="1"/>
  <c r="CS58" i="2"/>
  <c r="CR58" i="2"/>
  <c r="CQ58" i="2"/>
  <c r="CO58" i="2"/>
  <c r="CV58" i="2"/>
  <c r="CN58" i="2"/>
  <c r="CU58" i="2"/>
  <c r="CT58" i="2"/>
  <c r="CP58" i="2"/>
  <c r="GZ14" i="1"/>
  <c r="HI14" i="1"/>
  <c r="FV76" i="2"/>
  <c r="FX76" i="2"/>
  <c r="FW76" i="2"/>
  <c r="JW59" i="1"/>
  <c r="JV59" i="1" s="1"/>
  <c r="JV57" i="1"/>
  <c r="EY84" i="2"/>
  <c r="FA84" i="2" s="1"/>
  <c r="DO61" i="1"/>
  <c r="DN61" i="1" s="1"/>
  <c r="LE13" i="1"/>
  <c r="KV13" i="1"/>
  <c r="IQ62" i="1"/>
  <c r="IP62" i="1" s="1"/>
  <c r="IP60" i="1"/>
  <c r="IC17" i="1"/>
  <c r="HT17" i="1"/>
  <c r="LU62" i="1"/>
  <c r="LT62" i="1" s="1"/>
  <c r="LT60" i="1"/>
  <c r="FU90" i="2"/>
  <c r="FT90" i="2"/>
  <c r="FT89" i="2" s="1"/>
  <c r="EI16" i="1" s="1"/>
  <c r="JK62" i="1"/>
  <c r="JJ62" i="1" s="1"/>
  <c r="JJ60" i="1"/>
  <c r="EM71" i="1"/>
  <c r="EL71" i="1" s="1"/>
  <c r="EL64" i="1"/>
  <c r="EF70" i="1"/>
  <c r="DJ119" i="2"/>
  <c r="EY120" i="2"/>
  <c r="FA120" i="2" s="1"/>
  <c r="NF76" i="1"/>
  <c r="NM76" i="1"/>
  <c r="TP132" i="2"/>
  <c r="UN132" i="2" s="1"/>
  <c r="TE132" i="2"/>
  <c r="FD155" i="2"/>
  <c r="FC155" i="2"/>
  <c r="FB155" i="2"/>
  <c r="HL163" i="2"/>
  <c r="HK163" i="2"/>
  <c r="HJ163" i="2"/>
  <c r="UB167" i="2"/>
  <c r="UP167" i="2" s="1"/>
  <c r="TG167" i="2"/>
  <c r="IW21" i="1"/>
  <c r="IN21" i="1"/>
  <c r="AS172" i="2"/>
  <c r="AV172" i="2"/>
  <c r="GO85" i="1"/>
  <c r="GF85" i="1"/>
  <c r="AE85" i="1"/>
  <c r="AD85" i="1" s="1"/>
  <c r="MR49" i="1"/>
  <c r="MW49" i="1"/>
  <c r="MV49" i="1" s="1"/>
  <c r="BU41" i="2"/>
  <c r="BT41" i="2"/>
  <c r="BV41" i="2"/>
  <c r="EY59" i="2"/>
  <c r="FA59" i="2" s="1"/>
  <c r="DK82" i="1"/>
  <c r="JH14" i="1"/>
  <c r="JQ14" i="1"/>
  <c r="FU51" i="1"/>
  <c r="FL51" i="1"/>
  <c r="EF61" i="2"/>
  <c r="EE61" i="2" s="1"/>
  <c r="EG61" i="2" s="1"/>
  <c r="NN57" i="1"/>
  <c r="NO59" i="1"/>
  <c r="NN59" i="1" s="1"/>
  <c r="UD82" i="2"/>
  <c r="UR82" i="2" s="1"/>
  <c r="TI82" i="2"/>
  <c r="HB57" i="1"/>
  <c r="HC59" i="1"/>
  <c r="HB59" i="1" s="1"/>
  <c r="KQ59" i="1"/>
  <c r="KP59" i="1" s="1"/>
  <c r="KP57" i="1"/>
  <c r="JQ17" i="1"/>
  <c r="JH17" i="1"/>
  <c r="H62" i="1"/>
  <c r="BP18" i="1"/>
  <c r="BY18" i="1"/>
  <c r="KK15" i="1"/>
  <c r="KB15" i="1"/>
  <c r="FX112" i="2"/>
  <c r="FW112" i="2"/>
  <c r="FV112" i="2"/>
  <c r="BJ107" i="2"/>
  <c r="BO107" i="2"/>
  <c r="BP107" i="2" s="1"/>
  <c r="K64" i="1"/>
  <c r="PE70" i="1"/>
  <c r="PD70" i="1" s="1"/>
  <c r="OZ70" i="1"/>
  <c r="TP124" i="2"/>
  <c r="GX116" i="2"/>
  <c r="HE116" i="2"/>
  <c r="HF116" i="2" s="1"/>
  <c r="BB140" i="2"/>
  <c r="IZ140" i="2"/>
  <c r="MB140" i="2"/>
  <c r="EJ140" i="2"/>
  <c r="FD140" i="2"/>
  <c r="PD140" i="2"/>
  <c r="FX140" i="2"/>
  <c r="UD158" i="2"/>
  <c r="UR158" i="2" s="1"/>
  <c r="TI158" i="2"/>
  <c r="BB151" i="2"/>
  <c r="IF151" i="2"/>
  <c r="PX151" i="2"/>
  <c r="LH151" i="2"/>
  <c r="FD151" i="2"/>
  <c r="EJ151" i="2"/>
  <c r="GR151" i="2"/>
  <c r="JT151" i="2"/>
  <c r="MV151" i="2"/>
  <c r="DP151" i="2"/>
  <c r="OJ151" i="2"/>
  <c r="DK185" i="2"/>
  <c r="DL184" i="2"/>
  <c r="CA23" i="1" s="1"/>
  <c r="BZ23" i="1" s="1"/>
  <c r="BC256" i="10"/>
  <c r="BE256" i="10"/>
  <c r="AX13" i="10"/>
  <c r="CA1103" i="10"/>
  <c r="BY1103" i="10"/>
  <c r="BT16" i="10"/>
  <c r="KI11" i="1"/>
  <c r="MY11" i="1"/>
  <c r="MJ14" i="1"/>
  <c r="MS14" i="1"/>
  <c r="EP222" i="2"/>
  <c r="EP216" i="2"/>
  <c r="DE24" i="1" s="1"/>
  <c r="KT222" i="2"/>
  <c r="KT216" i="2"/>
  <c r="JI24" i="1" s="1"/>
  <c r="AI222" i="2"/>
  <c r="AI216" i="2"/>
  <c r="I24" i="1" s="1"/>
  <c r="HH222" i="2"/>
  <c r="HH216" i="2"/>
  <c r="NL222" i="2"/>
  <c r="NL216" i="2"/>
  <c r="IW51" i="1"/>
  <c r="IN51" i="1"/>
  <c r="EJ77" i="2"/>
  <c r="EI77" i="2"/>
  <c r="EH77" i="2"/>
  <c r="KX57" i="1"/>
  <c r="KY59" i="1"/>
  <c r="KX59" i="1" s="1"/>
  <c r="BY17" i="1"/>
  <c r="BP17" i="1"/>
  <c r="JS80" i="2"/>
  <c r="LW56" i="1"/>
  <c r="LV56" i="1" s="1"/>
  <c r="LV54" i="1"/>
  <c r="KH60" i="1"/>
  <c r="KI62" i="1"/>
  <c r="KH62" i="1" s="1"/>
  <c r="OC62" i="1"/>
  <c r="OB62" i="1" s="1"/>
  <c r="OB60" i="1"/>
  <c r="LB60" i="1"/>
  <c r="LC62" i="1"/>
  <c r="LB62" i="1" s="1"/>
  <c r="FX121" i="2"/>
  <c r="FW121" i="2"/>
  <c r="FV121" i="2"/>
  <c r="DN73" i="1"/>
  <c r="DQ73" i="1"/>
  <c r="DP73" i="1" s="1"/>
  <c r="BW75" i="1"/>
  <c r="BV75" i="1" s="1"/>
  <c r="EF69" i="1"/>
  <c r="FD115" i="2"/>
  <c r="FC115" i="2"/>
  <c r="FB115" i="2"/>
  <c r="FV157" i="2"/>
  <c r="FX157" i="2"/>
  <c r="FW157" i="2"/>
  <c r="GX133" i="2"/>
  <c r="HE133" i="2"/>
  <c r="HF133" i="2" s="1"/>
  <c r="HH133" i="2" s="1"/>
  <c r="HG133" i="2" s="1"/>
  <c r="HI133" i="2" s="1"/>
  <c r="HG154" i="2"/>
  <c r="HI154" i="2" s="1"/>
  <c r="GN153" i="2"/>
  <c r="FC21" i="1" s="1"/>
  <c r="FB21" i="1" s="1"/>
  <c r="BB148" i="2"/>
  <c r="KN148" i="2"/>
  <c r="PX148" i="2"/>
  <c r="IZ148" i="2"/>
  <c r="OJ148" i="2"/>
  <c r="NP148" i="2"/>
  <c r="PD148" i="2"/>
  <c r="BV148" i="2"/>
  <c r="QR148" i="2"/>
  <c r="LH148" i="2"/>
  <c r="GR148" i="2"/>
  <c r="JT148" i="2"/>
  <c r="IF148" i="2"/>
  <c r="HL148" i="2"/>
  <c r="MV148" i="2"/>
  <c r="MB148" i="2"/>
  <c r="KK81" i="1"/>
  <c r="KB81" i="1"/>
  <c r="AV171" i="2"/>
  <c r="AS171" i="2"/>
  <c r="GQ176" i="2"/>
  <c r="GP176" i="2"/>
  <c r="OG23" i="1"/>
  <c r="NX23" i="1"/>
  <c r="OR22" i="1"/>
  <c r="PA22" i="1"/>
  <c r="OF49" i="1"/>
  <c r="OK49" i="1"/>
  <c r="OJ49" i="1" s="1"/>
  <c r="EF37" i="2"/>
  <c r="EE38" i="2"/>
  <c r="EG38" i="2" s="1"/>
  <c r="CU44" i="1"/>
  <c r="CT44" i="1" s="1"/>
  <c r="IP44" i="1"/>
  <c r="IW44" i="1"/>
  <c r="FB50" i="1"/>
  <c r="FE50" i="1"/>
  <c r="FD50" i="1" s="1"/>
  <c r="CU57" i="1"/>
  <c r="DK53" i="2"/>
  <c r="CA53" i="1"/>
  <c r="BZ53" i="1" s="1"/>
  <c r="KO52" i="1"/>
  <c r="KN52" i="1" s="1"/>
  <c r="KJ52" i="1"/>
  <c r="IC48" i="1"/>
  <c r="HT48" i="1"/>
  <c r="GN92" i="2"/>
  <c r="FC17" i="1" s="1"/>
  <c r="FB17" i="1" s="1"/>
  <c r="GM93" i="2"/>
  <c r="GO93" i="2" s="1"/>
  <c r="FC63" i="1"/>
  <c r="FB63" i="1" s="1"/>
  <c r="HC56" i="1"/>
  <c r="HB56" i="1" s="1"/>
  <c r="HB54" i="1"/>
  <c r="EJ74" i="2"/>
  <c r="EH74" i="2"/>
  <c r="EI74" i="2"/>
  <c r="LF57" i="1"/>
  <c r="LG59" i="1"/>
  <c r="LF59" i="1" s="1"/>
  <c r="NM17" i="1"/>
  <c r="ND17" i="1"/>
  <c r="DL80" i="2"/>
  <c r="CA15" i="1" s="1"/>
  <c r="BZ15" i="1" s="1"/>
  <c r="DK81" i="2"/>
  <c r="CA60" i="1"/>
  <c r="KP60" i="1"/>
  <c r="KQ62" i="1"/>
  <c r="KP62" i="1" s="1"/>
  <c r="AK92" i="2"/>
  <c r="K17" i="1" s="1"/>
  <c r="J17" i="1" s="1"/>
  <c r="K63" i="1"/>
  <c r="J63" i="1" s="1"/>
  <c r="BQ62" i="1"/>
  <c r="BY60" i="1"/>
  <c r="BP60" i="1"/>
  <c r="KQ71" i="1"/>
  <c r="KP71" i="1" s="1"/>
  <c r="KP64" i="1"/>
  <c r="AY64" i="1"/>
  <c r="CR122" i="2"/>
  <c r="CQ122" i="2"/>
  <c r="CP122" i="2"/>
  <c r="CO122" i="2"/>
  <c r="CV122" i="2"/>
  <c r="CN122" i="2"/>
  <c r="CU122" i="2"/>
  <c r="CT122" i="2"/>
  <c r="CS122" i="2"/>
  <c r="BB139" i="2"/>
  <c r="LH139" i="2"/>
  <c r="IZ139" i="2"/>
  <c r="DP139" i="2"/>
  <c r="MB139" i="2"/>
  <c r="GR139" i="2"/>
  <c r="JT139" i="2"/>
  <c r="HL139" i="2"/>
  <c r="OJ139" i="2"/>
  <c r="OJ137" i="2" s="1"/>
  <c r="FD139" i="2"/>
  <c r="MV139" i="2"/>
  <c r="PX139" i="2"/>
  <c r="KN139" i="2"/>
  <c r="FX139" i="2"/>
  <c r="PD139" i="2"/>
  <c r="EJ139" i="2"/>
  <c r="NP139" i="2"/>
  <c r="IF139" i="2"/>
  <c r="QR139" i="2"/>
  <c r="UB155" i="2"/>
  <c r="UP155" i="2" s="1"/>
  <c r="TG155" i="2"/>
  <c r="BV171" i="2"/>
  <c r="BU171" i="2"/>
  <c r="BT171" i="2"/>
  <c r="DP169" i="2"/>
  <c r="DO169" i="2"/>
  <c r="DN169" i="2"/>
  <c r="BT26" i="10"/>
  <c r="BT22" i="10"/>
  <c r="BT23" i="10"/>
  <c r="BE1103" i="10"/>
  <c r="BC1103" i="10"/>
  <c r="AX16" i="10"/>
  <c r="CW52" i="1"/>
  <c r="CV52" i="1" s="1"/>
  <c r="CR52" i="1"/>
  <c r="BQ11" i="1"/>
  <c r="FD38" i="2"/>
  <c r="FC38" i="2"/>
  <c r="FB38" i="2"/>
  <c r="CK11" i="1"/>
  <c r="LA11" i="1"/>
  <c r="BL43" i="2"/>
  <c r="HT44" i="1"/>
  <c r="IC44" i="1"/>
  <c r="HI48" i="1"/>
  <c r="GZ48" i="1"/>
  <c r="BQ39" i="2"/>
  <c r="BS39" i="2" s="1"/>
  <c r="AM45" i="1"/>
  <c r="GN53" i="1"/>
  <c r="GS53" i="1"/>
  <c r="GR53" i="1" s="1"/>
  <c r="JM59" i="1"/>
  <c r="JL59" i="1" s="1"/>
  <c r="JL57" i="1"/>
  <c r="FR63" i="2"/>
  <c r="Q15" i="1"/>
  <c r="H15" i="1"/>
  <c r="EJ106" i="2"/>
  <c r="EI106" i="2"/>
  <c r="EH106" i="2"/>
  <c r="LV60" i="1"/>
  <c r="LW62" i="1"/>
  <c r="LV62" i="1" s="1"/>
  <c r="JQ15" i="1"/>
  <c r="JH15" i="1"/>
  <c r="HD95" i="2"/>
  <c r="HE95" i="2"/>
  <c r="HF95" i="2" s="1"/>
  <c r="HH95" i="2" s="1"/>
  <c r="HG95" i="2" s="1"/>
  <c r="HI95" i="2" s="1"/>
  <c r="OS62" i="1"/>
  <c r="PA60" i="1"/>
  <c r="OR60" i="1"/>
  <c r="HC71" i="1"/>
  <c r="HB71" i="1" s="1"/>
  <c r="HB64" i="1"/>
  <c r="HE112" i="2"/>
  <c r="HF112" i="2" s="1"/>
  <c r="GX112" i="2"/>
  <c r="IZ104" i="2"/>
  <c r="FX120" i="2"/>
  <c r="FW120" i="2"/>
  <c r="FV120" i="2"/>
  <c r="MJ18" i="1"/>
  <c r="MS18" i="1"/>
  <c r="CN69" i="1"/>
  <c r="CO71" i="1"/>
  <c r="CN71" i="1" s="1"/>
  <c r="KB18" i="1"/>
  <c r="KK18" i="1"/>
  <c r="LY75" i="1"/>
  <c r="AX150" i="2"/>
  <c r="AY150" i="2"/>
  <c r="MS81" i="1"/>
  <c r="MJ81" i="1"/>
  <c r="BU157" i="2"/>
  <c r="BT157" i="2"/>
  <c r="BV157" i="2"/>
  <c r="AS166" i="2"/>
  <c r="AV166" i="2"/>
  <c r="BO170" i="2"/>
  <c r="BP170" i="2" s="1"/>
  <c r="BR170" i="2" s="1"/>
  <c r="BQ170" i="2" s="1"/>
  <c r="BS170" i="2" s="1"/>
  <c r="BH170" i="2"/>
  <c r="AY173" i="2"/>
  <c r="AX173" i="2"/>
  <c r="JH23" i="1"/>
  <c r="JQ23" i="1"/>
  <c r="EW85" i="1"/>
  <c r="EV85" i="1" s="1"/>
  <c r="GH174" i="2"/>
  <c r="EW22" i="1" s="1"/>
  <c r="EV22" i="1" s="1"/>
  <c r="PG85" i="1"/>
  <c r="PF85" i="1" s="1"/>
  <c r="QT174" i="2"/>
  <c r="PG22" i="1" s="1"/>
  <c r="PF22" i="1" s="1"/>
  <c r="AM174" i="2"/>
  <c r="M22" i="1" s="1"/>
  <c r="L22" i="1" s="1"/>
  <c r="M85" i="1"/>
  <c r="L85" i="1" s="1"/>
  <c r="KH216" i="2"/>
  <c r="L36" i="10"/>
  <c r="L30" i="10"/>
  <c r="L35" i="10"/>
  <c r="L33" i="10"/>
  <c r="L34" i="10" s="1"/>
  <c r="BK23" i="10"/>
  <c r="BK26" i="10"/>
  <c r="BJ26" i="10" s="1"/>
  <c r="BK22" i="10"/>
  <c r="CW49" i="1"/>
  <c r="CV49" i="1" s="1"/>
  <c r="KK44" i="1"/>
  <c r="KB44" i="1"/>
  <c r="OU11" i="1"/>
  <c r="CS48" i="1"/>
  <c r="CJ48" i="1"/>
  <c r="GR53" i="2"/>
  <c r="GQ53" i="2"/>
  <c r="GP53" i="2"/>
  <c r="P55" i="1"/>
  <c r="FX78" i="2"/>
  <c r="FW78" i="2"/>
  <c r="FV78" i="2"/>
  <c r="FU60" i="2"/>
  <c r="FT60" i="2"/>
  <c r="EI82" i="1" s="1"/>
  <c r="NM57" i="1"/>
  <c r="ND57" i="1"/>
  <c r="NE59" i="1"/>
  <c r="FT16" i="1"/>
  <c r="IY80" i="2"/>
  <c r="IY196" i="2" s="1"/>
  <c r="DZ55" i="1"/>
  <c r="EA56" i="1"/>
  <c r="EG55" i="1"/>
  <c r="KM80" i="2"/>
  <c r="KM196" i="2" s="1"/>
  <c r="KD57" i="1"/>
  <c r="KE59" i="1"/>
  <c r="KD59" i="1" s="1"/>
  <c r="GR70" i="2"/>
  <c r="GQ70" i="2"/>
  <c r="GP70" i="2"/>
  <c r="FU81" i="2"/>
  <c r="FT81" i="2"/>
  <c r="KM62" i="1"/>
  <c r="KL62" i="1" s="1"/>
  <c r="KL60" i="1"/>
  <c r="AH64" i="1"/>
  <c r="MX60" i="1"/>
  <c r="MY62" i="1"/>
  <c r="MX62" i="1" s="1"/>
  <c r="FX111" i="2"/>
  <c r="FW111" i="2"/>
  <c r="FV111" i="2"/>
  <c r="DM109" i="2"/>
  <c r="AR109" i="2"/>
  <c r="DK105" i="2"/>
  <c r="DL104" i="2"/>
  <c r="CA18" i="1" s="1"/>
  <c r="BZ18" i="1" s="1"/>
  <c r="CA64" i="1"/>
  <c r="BR109" i="2"/>
  <c r="AE68" i="1"/>
  <c r="AD68" i="1" s="1"/>
  <c r="HI69" i="1"/>
  <c r="LP18" i="1"/>
  <c r="LY18" i="1"/>
  <c r="BY76" i="1"/>
  <c r="BP76" i="1"/>
  <c r="TC125" i="2"/>
  <c r="UL125" i="2" s="1"/>
  <c r="SU125" i="2"/>
  <c r="TB125" i="2"/>
  <c r="UK125" i="2" s="1"/>
  <c r="AQ125" i="2"/>
  <c r="TA125" i="2"/>
  <c r="UJ125" i="2" s="1"/>
  <c r="SZ125" i="2"/>
  <c r="UI125" i="2" s="1"/>
  <c r="SY125" i="2"/>
  <c r="UH125" i="2" s="1"/>
  <c r="SW125" i="2"/>
  <c r="UF125" i="2" s="1"/>
  <c r="SO125" i="2"/>
  <c r="TX125" i="2" s="1"/>
  <c r="SV125" i="2"/>
  <c r="UE125" i="2" s="1"/>
  <c r="SN125" i="2"/>
  <c r="TW125" i="2" s="1"/>
  <c r="SK125" i="2"/>
  <c r="TT125" i="2" s="1"/>
  <c r="SG125" i="2"/>
  <c r="SH125" i="2"/>
  <c r="TQ125" i="2" s="1"/>
  <c r="SP125" i="2"/>
  <c r="TY125" i="2" s="1"/>
  <c r="SL125" i="2"/>
  <c r="TU125" i="2" s="1"/>
  <c r="SJ125" i="2"/>
  <c r="TS125" i="2" s="1"/>
  <c r="SX125" i="2"/>
  <c r="UG125" i="2" s="1"/>
  <c r="SS125" i="2"/>
  <c r="SQ125" i="2"/>
  <c r="TZ125" i="2" s="1"/>
  <c r="SM125" i="2"/>
  <c r="TV125" i="2" s="1"/>
  <c r="ST125" i="2"/>
  <c r="UC125" i="2" s="1"/>
  <c r="SR125" i="2"/>
  <c r="UA125" i="2" s="1"/>
  <c r="SI125" i="2"/>
  <c r="TR125" i="2" s="1"/>
  <c r="LY73" i="1"/>
  <c r="LP73" i="1"/>
  <c r="BV124" i="2"/>
  <c r="EJ124" i="2"/>
  <c r="QR124" i="2"/>
  <c r="QR119" i="2" s="1"/>
  <c r="OJ124" i="2"/>
  <c r="PX124" i="2"/>
  <c r="IZ124" i="2"/>
  <c r="KN124" i="2"/>
  <c r="IF124" i="2"/>
  <c r="MB124" i="2"/>
  <c r="JT124" i="2"/>
  <c r="LH124" i="2"/>
  <c r="NP124" i="2"/>
  <c r="PD124" i="2"/>
  <c r="MV124" i="2"/>
  <c r="JT140" i="2"/>
  <c r="FD143" i="2"/>
  <c r="FC143" i="2"/>
  <c r="FC137" i="2" s="1"/>
  <c r="FB143" i="2"/>
  <c r="FB137" i="2" s="1"/>
  <c r="NZ77" i="1"/>
  <c r="OA80" i="1"/>
  <c r="NZ80" i="1" s="1"/>
  <c r="FX168" i="2"/>
  <c r="FW168" i="2"/>
  <c r="FV168" i="2"/>
  <c r="BV167" i="2"/>
  <c r="BU167" i="2"/>
  <c r="BT167" i="2"/>
  <c r="DP181" i="2"/>
  <c r="DO181" i="2"/>
  <c r="DN181" i="2"/>
  <c r="KM85" i="1"/>
  <c r="KL85" i="1" s="1"/>
  <c r="HE176" i="2"/>
  <c r="HF176" i="2" s="1"/>
  <c r="LG85" i="1"/>
  <c r="LF85" i="1" s="1"/>
  <c r="LB216" i="2"/>
  <c r="CC73" i="1"/>
  <c r="CB73" i="1" s="1"/>
  <c r="DN51" i="1"/>
  <c r="DQ51" i="1"/>
  <c r="DP51" i="1" s="1"/>
  <c r="TE84" i="2"/>
  <c r="KV44" i="1"/>
  <c r="LE44" i="1"/>
  <c r="HO11" i="1"/>
  <c r="BV65" i="2"/>
  <c r="BU65" i="2"/>
  <c r="BT65" i="2"/>
  <c r="KK48" i="1"/>
  <c r="KB48" i="1"/>
  <c r="HE41" i="2"/>
  <c r="HF41" i="2" s="1"/>
  <c r="JP53" i="1"/>
  <c r="JU53" i="1"/>
  <c r="JT53" i="1" s="1"/>
  <c r="MS48" i="1"/>
  <c r="MJ48" i="1"/>
  <c r="HL57" i="2"/>
  <c r="HK57" i="2"/>
  <c r="HJ57" i="2"/>
  <c r="MW82" i="1"/>
  <c r="MV82" i="1" s="1"/>
  <c r="MR82" i="1"/>
  <c r="AQ59" i="1"/>
  <c r="AP59" i="1" s="1"/>
  <c r="AP57" i="1"/>
  <c r="GR90" i="2"/>
  <c r="GR89" i="2" s="1"/>
  <c r="GQ90" i="2"/>
  <c r="GQ89" i="2" s="1"/>
  <c r="GP90" i="2"/>
  <c r="GP89" i="2" s="1"/>
  <c r="FT65" i="2"/>
  <c r="FU65" i="2"/>
  <c r="FU69" i="2"/>
  <c r="FT69" i="2"/>
  <c r="AU85" i="2"/>
  <c r="BB85" i="2"/>
  <c r="AT85" i="2"/>
  <c r="AW85" i="2" s="1"/>
  <c r="BA85" i="2"/>
  <c r="AZ85" i="2"/>
  <c r="HD57" i="1"/>
  <c r="HE59" i="1"/>
  <c r="HD59" i="1" s="1"/>
  <c r="EG15" i="1"/>
  <c r="OY59" i="1"/>
  <c r="OX59" i="1" s="1"/>
  <c r="OX57" i="1"/>
  <c r="DI62" i="1"/>
  <c r="DH62" i="1" s="1"/>
  <c r="DH60" i="1"/>
  <c r="OD60" i="1"/>
  <c r="OE62" i="1"/>
  <c r="OD62" i="1" s="1"/>
  <c r="UD94" i="2"/>
  <c r="UR94" i="2" s="1"/>
  <c r="TI94" i="2"/>
  <c r="FU110" i="2"/>
  <c r="FT110" i="2"/>
  <c r="EI70" i="1" s="1"/>
  <c r="EH70" i="1" s="1"/>
  <c r="BV122" i="2"/>
  <c r="BU122" i="2"/>
  <c r="BT122" i="2"/>
  <c r="I70" i="1"/>
  <c r="NN119" i="2"/>
  <c r="O69" i="1"/>
  <c r="N69" i="1" s="1"/>
  <c r="NM64" i="1"/>
  <c r="NE71" i="1"/>
  <c r="ND64" i="1"/>
  <c r="LE73" i="1"/>
  <c r="BQ125" i="2"/>
  <c r="BS125" i="2" s="1"/>
  <c r="AM72" i="1"/>
  <c r="AL72" i="1" s="1"/>
  <c r="FX151" i="2"/>
  <c r="QP153" i="2"/>
  <c r="BR158" i="2"/>
  <c r="FT162" i="2"/>
  <c r="FU162" i="2"/>
  <c r="DN163" i="2"/>
  <c r="DP163" i="2"/>
  <c r="DO163" i="2"/>
  <c r="LE23" i="1"/>
  <c r="KV23" i="1"/>
  <c r="AR186" i="2"/>
  <c r="DM186" i="2"/>
  <c r="DN45" i="1"/>
  <c r="DO48" i="1"/>
  <c r="DN48" i="1" s="1"/>
  <c r="NX12" i="1"/>
  <c r="OG12" i="1"/>
  <c r="OI11" i="1"/>
  <c r="EY53" i="2"/>
  <c r="FA53" i="2" s="1"/>
  <c r="DO53" i="1"/>
  <c r="DN53" i="1" s="1"/>
  <c r="IG50" i="1"/>
  <c r="IF50" i="1" s="1"/>
  <c r="IB50" i="1"/>
  <c r="FU52" i="1"/>
  <c r="CE59" i="1"/>
  <c r="CD59" i="1" s="1"/>
  <c r="CD57" i="1"/>
  <c r="KE56" i="1"/>
  <c r="KD56" i="1" s="1"/>
  <c r="KD54" i="1"/>
  <c r="EM59" i="1"/>
  <c r="EL59" i="1" s="1"/>
  <c r="EL57" i="1"/>
  <c r="ID57" i="1"/>
  <c r="IE59" i="1"/>
  <c r="ID59" i="1" s="1"/>
  <c r="DP75" i="2"/>
  <c r="DO75" i="2"/>
  <c r="DN75" i="2"/>
  <c r="GO63" i="1"/>
  <c r="GF63" i="1"/>
  <c r="BL94" i="2"/>
  <c r="BO94" i="2"/>
  <c r="BP94" i="2" s="1"/>
  <c r="NY62" i="1"/>
  <c r="OG60" i="1"/>
  <c r="NX60" i="1"/>
  <c r="TP98" i="2"/>
  <c r="UN98" i="2" s="1"/>
  <c r="TE98" i="2"/>
  <c r="FD110" i="2"/>
  <c r="FC110" i="2"/>
  <c r="FB110" i="2"/>
  <c r="HA62" i="1"/>
  <c r="HI60" i="1"/>
  <c r="GZ60" i="1"/>
  <c r="NI71" i="1"/>
  <c r="NH71" i="1" s="1"/>
  <c r="NH64" i="1"/>
  <c r="GX113" i="2"/>
  <c r="FM69" i="1" s="1"/>
  <c r="HE113" i="2"/>
  <c r="HF113" i="2" s="1"/>
  <c r="LZ119" i="2"/>
  <c r="JW71" i="1"/>
  <c r="JV71" i="1" s="1"/>
  <c r="JV64" i="1"/>
  <c r="FO76" i="1"/>
  <c r="FN76" i="1" s="1"/>
  <c r="FQ81" i="1"/>
  <c r="FP81" i="1" s="1"/>
  <c r="LK85" i="1"/>
  <c r="LJ85" i="1" s="1"/>
  <c r="KC85" i="1"/>
  <c r="MU85" i="1"/>
  <c r="MT85" i="1" s="1"/>
  <c r="FR184" i="2"/>
  <c r="BT11" i="1"/>
  <c r="FB58" i="1"/>
  <c r="FE58" i="1"/>
  <c r="FD58" i="1" s="1"/>
  <c r="CA72" i="1"/>
  <c r="BZ72" i="1" s="1"/>
  <c r="EF153" i="2"/>
  <c r="CU21" i="1" s="1"/>
  <c r="CT21" i="1" s="1"/>
  <c r="UD177" i="2"/>
  <c r="UR177" i="2" s="1"/>
  <c r="TI177" i="2"/>
  <c r="FB51" i="1"/>
  <c r="FE51" i="1"/>
  <c r="FD51" i="1" s="1"/>
  <c r="AV49" i="2"/>
  <c r="AS49" i="2"/>
  <c r="UD61" i="2"/>
  <c r="UR61" i="2" s="1"/>
  <c r="TI61" i="2"/>
  <c r="AV157" i="2"/>
  <c r="AS157" i="2"/>
  <c r="AV168" i="2"/>
  <c r="AS168" i="2"/>
  <c r="IR11" i="1"/>
  <c r="LY20" i="1"/>
  <c r="CA15" i="10"/>
  <c r="BY15" i="10"/>
  <c r="FB82" i="1"/>
  <c r="FE82" i="1"/>
  <c r="FD82" i="1" s="1"/>
  <c r="EI73" i="2"/>
  <c r="EH73" i="2"/>
  <c r="EJ73" i="2"/>
  <c r="DZ11" i="1"/>
  <c r="AS58" i="2"/>
  <c r="AV58" i="2"/>
  <c r="AX26" i="10"/>
  <c r="AX22" i="10"/>
  <c r="AX23" i="10"/>
  <c r="ER11" i="1"/>
  <c r="DP164" i="2"/>
  <c r="DO164" i="2"/>
  <c r="DN164" i="2"/>
  <c r="AS54" i="2"/>
  <c r="AV54" i="2"/>
  <c r="GF174" i="2"/>
  <c r="EU22" i="1" s="1"/>
  <c r="ET22" i="1" s="1"/>
  <c r="DM72" i="2"/>
  <c r="AR72" i="2"/>
  <c r="HI17" i="1"/>
  <c r="GZ17" i="1"/>
  <c r="DZ62" i="1"/>
  <c r="EG62" i="1"/>
  <c r="DP41" i="2"/>
  <c r="DO41" i="2"/>
  <c r="DN41" i="2"/>
  <c r="FR60" i="1"/>
  <c r="FS62" i="1"/>
  <c r="FR62" i="1" s="1"/>
  <c r="HM63" i="1"/>
  <c r="HL63" i="1" s="1"/>
  <c r="HH63" i="1"/>
  <c r="DP56" i="2"/>
  <c r="DO56" i="2"/>
  <c r="DN56" i="2"/>
  <c r="BO70" i="2"/>
  <c r="BP70" i="2" s="1"/>
  <c r="BR70" i="2" s="1"/>
  <c r="BQ70" i="2" s="1"/>
  <c r="BS70" i="2" s="1"/>
  <c r="BN70" i="2"/>
  <c r="BO61" i="2"/>
  <c r="BP61" i="2" s="1"/>
  <c r="BR61" i="2" s="1"/>
  <c r="BQ61" i="2" s="1"/>
  <c r="BS61" i="2" s="1"/>
  <c r="CQ24" i="2"/>
  <c r="CP24" i="2"/>
  <c r="CO24" i="2"/>
  <c r="CV24" i="2"/>
  <c r="CN24" i="2"/>
  <c r="CU24" i="2"/>
  <c r="CT24" i="2"/>
  <c r="CS24" i="2"/>
  <c r="CR24" i="2"/>
  <c r="CP41" i="2"/>
  <c r="CP37" i="2" s="1"/>
  <c r="CO41" i="2"/>
  <c r="CO37" i="2" s="1"/>
  <c r="CV41" i="2"/>
  <c r="CV37" i="2" s="1"/>
  <c r="CN41" i="2"/>
  <c r="CN37" i="2" s="1"/>
  <c r="CU41" i="2"/>
  <c r="CU37" i="2" s="1"/>
  <c r="CT41" i="2"/>
  <c r="CT37" i="2" s="1"/>
  <c r="CS41" i="2"/>
  <c r="CS37" i="2" s="1"/>
  <c r="CR41" i="2"/>
  <c r="CR37" i="2" s="1"/>
  <c r="CQ41" i="2"/>
  <c r="CQ37" i="2" s="1"/>
  <c r="JH12" i="1"/>
  <c r="JQ12" i="1"/>
  <c r="AE56" i="1"/>
  <c r="AD56" i="1" s="1"/>
  <c r="AD54" i="1"/>
  <c r="FU55" i="1"/>
  <c r="FL55" i="1"/>
  <c r="BR80" i="2"/>
  <c r="AM15" i="1" s="1"/>
  <c r="AL15" i="1" s="1"/>
  <c r="BQ81" i="2"/>
  <c r="BS81" i="2" s="1"/>
  <c r="AM60" i="1"/>
  <c r="FU75" i="2"/>
  <c r="FT75" i="2"/>
  <c r="FU93" i="2"/>
  <c r="FT93" i="2"/>
  <c r="DM127" i="2"/>
  <c r="AR127" i="2"/>
  <c r="HK71" i="1"/>
  <c r="HJ71" i="1" s="1"/>
  <c r="HJ64" i="1"/>
  <c r="AI131" i="2"/>
  <c r="I75" i="1" s="1"/>
  <c r="AP131" i="2"/>
  <c r="FC133" i="2"/>
  <c r="FB133" i="2"/>
  <c r="FD133" i="2"/>
  <c r="OR20" i="1"/>
  <c r="PA20" i="1"/>
  <c r="BI81" i="1"/>
  <c r="BH81" i="1" s="1"/>
  <c r="BD81" i="1"/>
  <c r="HL161" i="2"/>
  <c r="HK161" i="2"/>
  <c r="HJ161" i="2"/>
  <c r="UB172" i="2"/>
  <c r="UP172" i="2" s="1"/>
  <c r="TG172" i="2"/>
  <c r="AV167" i="2"/>
  <c r="AS167" i="2"/>
  <c r="PA81" i="1"/>
  <c r="OR81" i="1"/>
  <c r="GF22" i="1"/>
  <c r="GO22" i="1"/>
  <c r="FE70" i="1"/>
  <c r="FD70" i="1" s="1"/>
  <c r="EZ70" i="1"/>
  <c r="HH76" i="1"/>
  <c r="HM76" i="1"/>
  <c r="HL76" i="1" s="1"/>
  <c r="QQ43" i="2"/>
  <c r="QQ196" i="2" s="1"/>
  <c r="BR49" i="1"/>
  <c r="BY49" i="1"/>
  <c r="W11" i="1"/>
  <c r="HB44" i="1"/>
  <c r="HI44" i="1"/>
  <c r="HG44" i="2"/>
  <c r="HI44" i="2" s="1"/>
  <c r="FW51" i="1"/>
  <c r="FV51" i="1" s="1"/>
  <c r="HG46" i="2"/>
  <c r="HI46" i="2" s="1"/>
  <c r="FW50" i="1"/>
  <c r="FV50" i="1" s="1"/>
  <c r="UD65" i="2"/>
  <c r="UR65" i="2" s="1"/>
  <c r="TI65" i="2"/>
  <c r="PE52" i="1"/>
  <c r="PD52" i="1" s="1"/>
  <c r="OZ52" i="1"/>
  <c r="JW56" i="1"/>
  <c r="JV56" i="1" s="1"/>
  <c r="JV54" i="1"/>
  <c r="LS56" i="1"/>
  <c r="LR56" i="1" s="1"/>
  <c r="LR54" i="1"/>
  <c r="HL99" i="2"/>
  <c r="HK99" i="2"/>
  <c r="HJ99" i="2"/>
  <c r="JV60" i="1"/>
  <c r="JW62" i="1"/>
  <c r="JV62" i="1" s="1"/>
  <c r="GZ104" i="2"/>
  <c r="FO18" i="1" s="1"/>
  <c r="FN18" i="1" s="1"/>
  <c r="CT73" i="1"/>
  <c r="CW73" i="1"/>
  <c r="CV73" i="1" s="1"/>
  <c r="KG71" i="1"/>
  <c r="KF71" i="1" s="1"/>
  <c r="KF64" i="1"/>
  <c r="PG71" i="1"/>
  <c r="PF71" i="1" s="1"/>
  <c r="PF64" i="1"/>
  <c r="IC69" i="1"/>
  <c r="OC71" i="1"/>
  <c r="OB71" i="1" s="1"/>
  <c r="OB64" i="1"/>
  <c r="CY71" i="1"/>
  <c r="CX71" i="1" s="1"/>
  <c r="CX64" i="1"/>
  <c r="BQ75" i="1"/>
  <c r="SV116" i="2"/>
  <c r="UE116" i="2" s="1"/>
  <c r="SN116" i="2"/>
  <c r="TW116" i="2" s="1"/>
  <c r="TC116" i="2"/>
  <c r="UL116" i="2" s="1"/>
  <c r="TB116" i="2"/>
  <c r="UK116" i="2" s="1"/>
  <c r="TA116" i="2"/>
  <c r="UJ116" i="2" s="1"/>
  <c r="SZ116" i="2"/>
  <c r="UI116" i="2" s="1"/>
  <c r="AQ116" i="2"/>
  <c r="SY116" i="2"/>
  <c r="UH116" i="2" s="1"/>
  <c r="SQ116" i="2"/>
  <c r="TZ116" i="2" s="1"/>
  <c r="SI116" i="2"/>
  <c r="TR116" i="2" s="1"/>
  <c r="SX116" i="2"/>
  <c r="UG116" i="2" s="1"/>
  <c r="SP116" i="2"/>
  <c r="TY116" i="2" s="1"/>
  <c r="SH116" i="2"/>
  <c r="TQ116" i="2" s="1"/>
  <c r="SW116" i="2"/>
  <c r="UF116" i="2" s="1"/>
  <c r="SO116" i="2"/>
  <c r="TX116" i="2" s="1"/>
  <c r="SG116" i="2"/>
  <c r="SL116" i="2"/>
  <c r="TU116" i="2" s="1"/>
  <c r="SK116" i="2"/>
  <c r="TT116" i="2" s="1"/>
  <c r="ST116" i="2"/>
  <c r="UC116" i="2" s="1"/>
  <c r="SS116" i="2"/>
  <c r="SJ116" i="2"/>
  <c r="TS116" i="2" s="1"/>
  <c r="SR116" i="2"/>
  <c r="UA116" i="2" s="1"/>
  <c r="SM116" i="2"/>
  <c r="TV116" i="2" s="1"/>
  <c r="SU116" i="2"/>
  <c r="IW72" i="1"/>
  <c r="IN72" i="1"/>
  <c r="FT72" i="1"/>
  <c r="CL69" i="1"/>
  <c r="CM71" i="1"/>
  <c r="CL71" i="1" s="1"/>
  <c r="H81" i="1"/>
  <c r="DM178" i="2"/>
  <c r="AR178" i="2"/>
  <c r="AS178" i="2" s="1"/>
  <c r="ND23" i="1"/>
  <c r="NM23" i="1"/>
  <c r="BE438" i="10"/>
  <c r="BC438" i="10"/>
  <c r="AX14" i="10"/>
  <c r="P49" i="1"/>
  <c r="BC48" i="1"/>
  <c r="BB48" i="1" s="1"/>
  <c r="BB45" i="1"/>
  <c r="FJ222" i="2"/>
  <c r="FJ216" i="2"/>
  <c r="DY24" i="1" s="1"/>
  <c r="LN222" i="2"/>
  <c r="LN216" i="2"/>
  <c r="KC24" i="1" s="1"/>
  <c r="BH222" i="2"/>
  <c r="BH216" i="2"/>
  <c r="AC24" i="1" s="1"/>
  <c r="IB222" i="2"/>
  <c r="IB216" i="2"/>
  <c r="OF222" i="2"/>
  <c r="OF216" i="2"/>
  <c r="FX59" i="2"/>
  <c r="FW59" i="2"/>
  <c r="FV59" i="2"/>
  <c r="IN12" i="1"/>
  <c r="IW12" i="1"/>
  <c r="HY59" i="1"/>
  <c r="HX59" i="1" s="1"/>
  <c r="HX57" i="1"/>
  <c r="GR83" i="2"/>
  <c r="GQ83" i="2"/>
  <c r="GP83" i="2"/>
  <c r="LH92" i="2"/>
  <c r="AD57" i="1"/>
  <c r="AE59" i="1"/>
  <c r="AD59" i="1" s="1"/>
  <c r="HW56" i="1"/>
  <c r="HV56" i="1" s="1"/>
  <c r="HV54" i="1"/>
  <c r="AZ57" i="1"/>
  <c r="BA59" i="1"/>
  <c r="AZ59" i="1" s="1"/>
  <c r="SW93" i="2"/>
  <c r="UF93" i="2" s="1"/>
  <c r="SO93" i="2"/>
  <c r="TX93" i="2" s="1"/>
  <c r="SV93" i="2"/>
  <c r="UE93" i="2" s="1"/>
  <c r="TC93" i="2"/>
  <c r="UL93" i="2" s="1"/>
  <c r="SU93" i="2"/>
  <c r="TB93" i="2"/>
  <c r="UK93" i="2" s="1"/>
  <c r="ST93" i="2"/>
  <c r="UC93" i="2" s="1"/>
  <c r="TA93" i="2"/>
  <c r="UJ93" i="2" s="1"/>
  <c r="AQ93" i="2"/>
  <c r="AQ92" i="2" s="1"/>
  <c r="SZ93" i="2"/>
  <c r="UI93" i="2" s="1"/>
  <c r="SY93" i="2"/>
  <c r="UH93" i="2" s="1"/>
  <c r="SK93" i="2"/>
  <c r="TT93" i="2" s="1"/>
  <c r="SN93" i="2"/>
  <c r="TW93" i="2" s="1"/>
  <c r="SS93" i="2"/>
  <c r="SL93" i="2"/>
  <c r="TU93" i="2" s="1"/>
  <c r="SR93" i="2"/>
  <c r="UA93" i="2" s="1"/>
  <c r="SQ93" i="2"/>
  <c r="TZ93" i="2" s="1"/>
  <c r="SG93" i="2"/>
  <c r="SP93" i="2"/>
  <c r="TY93" i="2" s="1"/>
  <c r="SJ93" i="2"/>
  <c r="TS93" i="2" s="1"/>
  <c r="SM93" i="2"/>
  <c r="TV93" i="2" s="1"/>
  <c r="SI93" i="2"/>
  <c r="TR93" i="2" s="1"/>
  <c r="SX93" i="2"/>
  <c r="UG93" i="2" s="1"/>
  <c r="FW100" i="2"/>
  <c r="FV100" i="2"/>
  <c r="FX100" i="2"/>
  <c r="CV108" i="2"/>
  <c r="CN108" i="2"/>
  <c r="CU108" i="2"/>
  <c r="CT108" i="2"/>
  <c r="CS108" i="2"/>
  <c r="CR108" i="2"/>
  <c r="CQ108" i="2"/>
  <c r="CP108" i="2"/>
  <c r="CO108" i="2"/>
  <c r="BB60" i="1"/>
  <c r="BC62" i="1"/>
  <c r="BB62" i="1" s="1"/>
  <c r="BU71" i="1"/>
  <c r="BT71" i="1" s="1"/>
  <c r="BT64" i="1"/>
  <c r="IG70" i="1"/>
  <c r="IF70" i="1" s="1"/>
  <c r="IB70" i="1"/>
  <c r="FU135" i="2"/>
  <c r="FT135" i="2"/>
  <c r="MQ71" i="1"/>
  <c r="MP71" i="1" s="1"/>
  <c r="MP64" i="1"/>
  <c r="FD122" i="2"/>
  <c r="FC122" i="2"/>
  <c r="FB122" i="2"/>
  <c r="GZ73" i="1"/>
  <c r="HI73" i="1"/>
  <c r="TA133" i="2"/>
  <c r="UJ133" i="2" s="1"/>
  <c r="AQ133" i="2"/>
  <c r="SZ133" i="2"/>
  <c r="UI133" i="2" s="1"/>
  <c r="SY133" i="2"/>
  <c r="UH133" i="2" s="1"/>
  <c r="SW133" i="2"/>
  <c r="UF133" i="2" s="1"/>
  <c r="SO133" i="2"/>
  <c r="TX133" i="2" s="1"/>
  <c r="SG133" i="2"/>
  <c r="SV133" i="2"/>
  <c r="UE133" i="2" s="1"/>
  <c r="TC133" i="2"/>
  <c r="UL133" i="2" s="1"/>
  <c r="SU133" i="2"/>
  <c r="ST133" i="2"/>
  <c r="UC133" i="2" s="1"/>
  <c r="SL133" i="2"/>
  <c r="TU133" i="2" s="1"/>
  <c r="TB133" i="2"/>
  <c r="UK133" i="2" s="1"/>
  <c r="SQ133" i="2"/>
  <c r="TZ133" i="2" s="1"/>
  <c r="SS133" i="2"/>
  <c r="SR133" i="2"/>
  <c r="UA133" i="2" s="1"/>
  <c r="SJ133" i="2"/>
  <c r="TS133" i="2" s="1"/>
  <c r="SK133" i="2"/>
  <c r="TT133" i="2" s="1"/>
  <c r="SP133" i="2"/>
  <c r="TY133" i="2" s="1"/>
  <c r="SX133" i="2"/>
  <c r="UG133" i="2" s="1"/>
  <c r="SN133" i="2"/>
  <c r="TW133" i="2" s="1"/>
  <c r="SM133" i="2"/>
  <c r="TV133" i="2" s="1"/>
  <c r="SI133" i="2"/>
  <c r="TR133" i="2" s="1"/>
  <c r="SH133" i="2"/>
  <c r="TQ133" i="2" s="1"/>
  <c r="AX147" i="2"/>
  <c r="AY147" i="2"/>
  <c r="GR154" i="2"/>
  <c r="GQ154" i="2"/>
  <c r="GP154" i="2"/>
  <c r="KK21" i="1"/>
  <c r="KB21" i="1"/>
  <c r="DP171" i="2"/>
  <c r="DO171" i="2"/>
  <c r="DN171" i="2"/>
  <c r="OG85" i="1"/>
  <c r="NX85" i="1"/>
  <c r="BV187" i="2"/>
  <c r="BU187" i="2"/>
  <c r="BT187" i="2"/>
  <c r="MC50" i="1"/>
  <c r="MB50" i="1" s="1"/>
  <c r="LX50" i="1"/>
  <c r="CC13" i="1"/>
  <c r="CB13" i="1" s="1"/>
  <c r="BX13" i="1"/>
  <c r="KE11" i="1"/>
  <c r="SZ38" i="2"/>
  <c r="TB38" i="2"/>
  <c r="TC38" i="2"/>
  <c r="SP38" i="2"/>
  <c r="TA38" i="2"/>
  <c r="SO38" i="2"/>
  <c r="SY38" i="2"/>
  <c r="AQ38" i="2"/>
  <c r="SX38" i="2"/>
  <c r="SW38" i="2"/>
  <c r="SI38" i="2"/>
  <c r="SK38" i="2"/>
  <c r="SU38" i="2"/>
  <c r="SG38" i="2"/>
  <c r="SL38" i="2"/>
  <c r="SQ38" i="2"/>
  <c r="SS38" i="2"/>
  <c r="ST38" i="2"/>
  <c r="SV38" i="2"/>
  <c r="SR38" i="2"/>
  <c r="II11" i="1"/>
  <c r="IQ11" i="1"/>
  <c r="GR46" i="2"/>
  <c r="GQ46" i="2"/>
  <c r="GP46" i="2"/>
  <c r="MM11" i="1"/>
  <c r="GF44" i="1"/>
  <c r="GO44" i="1"/>
  <c r="EF68" i="2"/>
  <c r="CU14" i="1" s="1"/>
  <c r="CT14" i="1" s="1"/>
  <c r="TC71" i="2"/>
  <c r="UL71" i="2" s="1"/>
  <c r="SU71" i="2"/>
  <c r="SM71" i="2"/>
  <c r="TV71" i="2" s="1"/>
  <c r="TB71" i="2"/>
  <c r="UK71" i="2" s="1"/>
  <c r="TA71" i="2"/>
  <c r="UJ71" i="2" s="1"/>
  <c r="SZ71" i="2"/>
  <c r="UI71" i="2" s="1"/>
  <c r="SR71" i="2"/>
  <c r="UA71" i="2" s="1"/>
  <c r="SJ71" i="2"/>
  <c r="TS71" i="2" s="1"/>
  <c r="SY71" i="2"/>
  <c r="UH71" i="2" s="1"/>
  <c r="SX71" i="2"/>
  <c r="UG71" i="2" s="1"/>
  <c r="SP71" i="2"/>
  <c r="TY71" i="2" s="1"/>
  <c r="SH71" i="2"/>
  <c r="TQ71" i="2" s="1"/>
  <c r="SW71" i="2"/>
  <c r="UF71" i="2" s="1"/>
  <c r="SO71" i="2"/>
  <c r="TX71" i="2" s="1"/>
  <c r="SG71" i="2"/>
  <c r="AQ71" i="2"/>
  <c r="SI71" i="2"/>
  <c r="TR71" i="2" s="1"/>
  <c r="SQ71" i="2"/>
  <c r="TZ71" i="2" s="1"/>
  <c r="SN71" i="2"/>
  <c r="TW71" i="2" s="1"/>
  <c r="SV71" i="2"/>
  <c r="UE71" i="2" s="1"/>
  <c r="SL71" i="2"/>
  <c r="TU71" i="2" s="1"/>
  <c r="ST71" i="2"/>
  <c r="UC71" i="2" s="1"/>
  <c r="SK71" i="2"/>
  <c r="TT71" i="2" s="1"/>
  <c r="SS71" i="2"/>
  <c r="KK51" i="1"/>
  <c r="KB51" i="1"/>
  <c r="DI59" i="1"/>
  <c r="DH59" i="1" s="1"/>
  <c r="DH57" i="1"/>
  <c r="UD84" i="2"/>
  <c r="UR84" i="2" s="1"/>
  <c r="TI84" i="2"/>
  <c r="OT57" i="1"/>
  <c r="OU59" i="1"/>
  <c r="OT59" i="1" s="1"/>
  <c r="GA59" i="1"/>
  <c r="FZ59" i="1" s="1"/>
  <c r="FZ57" i="1"/>
  <c r="EF57" i="1"/>
  <c r="CK62" i="1"/>
  <c r="CS60" i="1"/>
  <c r="CJ60" i="1"/>
  <c r="BQ93" i="2"/>
  <c r="BS93" i="2" s="1"/>
  <c r="BY15" i="1"/>
  <c r="BP15" i="1"/>
  <c r="BQ123" i="2"/>
  <c r="BS123" i="2" s="1"/>
  <c r="KK69" i="1"/>
  <c r="DO108" i="2"/>
  <c r="DN108" i="2"/>
  <c r="DP108" i="2"/>
  <c r="TP105" i="2"/>
  <c r="GR140" i="2"/>
  <c r="FU143" i="2"/>
  <c r="FT143" i="2"/>
  <c r="AK81" i="1"/>
  <c r="AB81" i="1"/>
  <c r="CK85" i="1"/>
  <c r="DV174" i="2"/>
  <c r="CK22" i="1" s="1"/>
  <c r="AV169" i="2"/>
  <c r="AS169" i="2"/>
  <c r="FD189" i="2"/>
  <c r="FC189" i="2"/>
  <c r="FB189" i="2"/>
  <c r="HH77" i="1"/>
  <c r="HM77" i="1"/>
  <c r="HI80" i="1"/>
  <c r="HH80" i="1" s="1"/>
  <c r="AJ73" i="1"/>
  <c r="AO73" i="1"/>
  <c r="FL44" i="1"/>
  <c r="FU44" i="1"/>
  <c r="ET44" i="1"/>
  <c r="FA44" i="1"/>
  <c r="LK11" i="1"/>
  <c r="HU11" i="1"/>
  <c r="EI51" i="1"/>
  <c r="EH51" i="1" s="1"/>
  <c r="AJ53" i="1"/>
  <c r="GO51" i="1"/>
  <c r="GF51" i="1"/>
  <c r="KN41" i="2"/>
  <c r="KN37" i="2" s="1"/>
  <c r="IF41" i="2"/>
  <c r="IF37" i="2" s="1"/>
  <c r="IZ41" i="2"/>
  <c r="IZ37" i="2" s="1"/>
  <c r="MB41" i="2"/>
  <c r="OJ41" i="2"/>
  <c r="OJ37" i="2" s="1"/>
  <c r="QR41" i="2"/>
  <c r="PD41" i="2"/>
  <c r="MV41" i="2"/>
  <c r="JT41" i="2"/>
  <c r="JT37" i="2" s="1"/>
  <c r="PX41" i="2"/>
  <c r="LH41" i="2"/>
  <c r="LH37" i="2" s="1"/>
  <c r="NP41" i="2"/>
  <c r="TP57" i="2"/>
  <c r="UN57" i="2" s="1"/>
  <c r="TE57" i="2"/>
  <c r="GH57" i="1"/>
  <c r="GI59" i="1"/>
  <c r="GH59" i="1" s="1"/>
  <c r="FT64" i="2"/>
  <c r="FU64" i="2"/>
  <c r="NK56" i="1"/>
  <c r="NJ56" i="1" s="1"/>
  <c r="NJ54" i="1"/>
  <c r="TP82" i="2"/>
  <c r="UN82" i="2" s="1"/>
  <c r="TE82" i="2"/>
  <c r="LT57" i="1"/>
  <c r="LU59" i="1"/>
  <c r="LT59" i="1" s="1"/>
  <c r="JK56" i="1"/>
  <c r="JJ56" i="1" s="1"/>
  <c r="JJ54" i="1"/>
  <c r="PA17" i="1"/>
  <c r="OR17" i="1"/>
  <c r="DE62" i="1"/>
  <c r="DM60" i="1"/>
  <c r="DD60" i="1"/>
  <c r="TC109" i="2"/>
  <c r="UL109" i="2" s="1"/>
  <c r="SU109" i="2"/>
  <c r="SM109" i="2"/>
  <c r="TV109" i="2" s="1"/>
  <c r="TB109" i="2"/>
  <c r="UK109" i="2" s="1"/>
  <c r="ST109" i="2"/>
  <c r="UC109" i="2" s="1"/>
  <c r="SL109" i="2"/>
  <c r="TU109" i="2" s="1"/>
  <c r="TA109" i="2"/>
  <c r="UJ109" i="2" s="1"/>
  <c r="SZ109" i="2"/>
  <c r="UI109" i="2" s="1"/>
  <c r="SR109" i="2"/>
  <c r="UA109" i="2" s="1"/>
  <c r="SJ109" i="2"/>
  <c r="TS109" i="2" s="1"/>
  <c r="AQ109" i="2"/>
  <c r="SY109" i="2"/>
  <c r="UH109" i="2" s="1"/>
  <c r="SK109" i="2"/>
  <c r="TT109" i="2" s="1"/>
  <c r="SS109" i="2"/>
  <c r="SN109" i="2"/>
  <c r="TW109" i="2" s="1"/>
  <c r="SG109" i="2"/>
  <c r="SH109" i="2"/>
  <c r="TQ109" i="2" s="1"/>
  <c r="SV109" i="2"/>
  <c r="UE109" i="2" s="1"/>
  <c r="SO109" i="2"/>
  <c r="TX109" i="2" s="1"/>
  <c r="SP109" i="2"/>
  <c r="TY109" i="2" s="1"/>
  <c r="SW109" i="2"/>
  <c r="UF109" i="2" s="1"/>
  <c r="SX109" i="2"/>
  <c r="UG109" i="2" s="1"/>
  <c r="SI109" i="2"/>
  <c r="TR109" i="2" s="1"/>
  <c r="SQ109" i="2"/>
  <c r="TZ109" i="2" s="1"/>
  <c r="P16" i="1"/>
  <c r="JM62" i="1"/>
  <c r="JL62" i="1" s="1"/>
  <c r="JL60" i="1"/>
  <c r="GL60" i="1"/>
  <c r="GM62" i="1"/>
  <c r="GL62" i="1" s="1"/>
  <c r="PA15" i="1"/>
  <c r="OR15" i="1"/>
  <c r="LU71" i="1"/>
  <c r="LT71" i="1" s="1"/>
  <c r="LT64" i="1"/>
  <c r="FA64" i="1"/>
  <c r="ES71" i="1"/>
  <c r="ER64" i="1"/>
  <c r="KM71" i="1"/>
  <c r="KL71" i="1" s="1"/>
  <c r="KL64" i="1"/>
  <c r="IA71" i="1"/>
  <c r="HZ71" i="1" s="1"/>
  <c r="HZ64" i="1"/>
  <c r="GR120" i="2"/>
  <c r="GQ120" i="2"/>
  <c r="GP120" i="2"/>
  <c r="PD137" i="2"/>
  <c r="MS21" i="1"/>
  <c r="MJ21" i="1"/>
  <c r="FJ174" i="2"/>
  <c r="DY22" i="1" s="1"/>
  <c r="DY85" i="1"/>
  <c r="DS85" i="1"/>
  <c r="DR85" i="1" s="1"/>
  <c r="FP174" i="2"/>
  <c r="EE22" i="1" s="1"/>
  <c r="ED22" i="1" s="1"/>
  <c r="JI85" i="1"/>
  <c r="CB174" i="2"/>
  <c r="AW22" i="1" s="1"/>
  <c r="AW85" i="1"/>
  <c r="BH180" i="2"/>
  <c r="BO180" i="2"/>
  <c r="BP180" i="2" s="1"/>
  <c r="BR180" i="2" s="1"/>
  <c r="BQ180" i="2" s="1"/>
  <c r="BS180" i="2" s="1"/>
  <c r="EE185" i="2"/>
  <c r="EG185" i="2" s="1"/>
  <c r="EF184" i="2"/>
  <c r="CU23" i="1" s="1"/>
  <c r="CT23" i="1" s="1"/>
  <c r="FV216" i="2"/>
  <c r="FU187" i="2"/>
  <c r="FT187" i="2"/>
  <c r="GK11" i="1"/>
  <c r="KC11" i="1"/>
  <c r="EY46" i="2"/>
  <c r="FA46" i="2" s="1"/>
  <c r="DO50" i="1"/>
  <c r="CS54" i="2"/>
  <c r="CR54" i="2"/>
  <c r="CQ54" i="2"/>
  <c r="CP54" i="2"/>
  <c r="CO54" i="2"/>
  <c r="CV54" i="2"/>
  <c r="CN54" i="2"/>
  <c r="CU54" i="2"/>
  <c r="CT54" i="2"/>
  <c r="GO52" i="1"/>
  <c r="UD64" i="2"/>
  <c r="UR64" i="2" s="1"/>
  <c r="TI64" i="2"/>
  <c r="TC51" i="2"/>
  <c r="UL51" i="2" s="1"/>
  <c r="SU51" i="2"/>
  <c r="TB51" i="2"/>
  <c r="UK51" i="2" s="1"/>
  <c r="AQ51" i="2"/>
  <c r="TA51" i="2"/>
  <c r="UJ51" i="2" s="1"/>
  <c r="SS51" i="2"/>
  <c r="SZ51" i="2"/>
  <c r="UI51" i="2" s="1"/>
  <c r="SR51" i="2"/>
  <c r="UA51" i="2" s="1"/>
  <c r="SY51" i="2"/>
  <c r="UH51" i="2" s="1"/>
  <c r="SP51" i="2"/>
  <c r="TY51" i="2" s="1"/>
  <c r="SX51" i="2"/>
  <c r="UG51" i="2" s="1"/>
  <c r="ST51" i="2"/>
  <c r="UC51" i="2" s="1"/>
  <c r="SV51" i="2"/>
  <c r="UE51" i="2" s="1"/>
  <c r="SO51" i="2"/>
  <c r="TX51" i="2" s="1"/>
  <c r="SL51" i="2"/>
  <c r="TU51" i="2" s="1"/>
  <c r="SW51" i="2"/>
  <c r="UF51" i="2" s="1"/>
  <c r="SQ51" i="2"/>
  <c r="TZ51" i="2" s="1"/>
  <c r="UD57" i="2"/>
  <c r="UR57" i="2" s="1"/>
  <c r="TI57" i="2"/>
  <c r="CC50" i="1"/>
  <c r="CB50" i="1" s="1"/>
  <c r="BX50" i="1"/>
  <c r="GU56" i="1"/>
  <c r="GT56" i="1" s="1"/>
  <c r="GT54" i="1"/>
  <c r="DL89" i="2"/>
  <c r="CA16" i="1" s="1"/>
  <c r="BZ16" i="1" s="1"/>
  <c r="DK90" i="2"/>
  <c r="DZ13" i="1"/>
  <c r="EG13" i="1"/>
  <c r="IZ92" i="2"/>
  <c r="GX76" i="2"/>
  <c r="FM57" i="1" s="1"/>
  <c r="HE76" i="2"/>
  <c r="HF76" i="2" s="1"/>
  <c r="JS62" i="1"/>
  <c r="JR62" i="1" s="1"/>
  <c r="JR60" i="1"/>
  <c r="FW106" i="2"/>
  <c r="FV106" i="2"/>
  <c r="FX106" i="2"/>
  <c r="BE70" i="1"/>
  <c r="AV70" i="1"/>
  <c r="ME71" i="1"/>
  <c r="MD71" i="1" s="1"/>
  <c r="MD64" i="1"/>
  <c r="HH109" i="2"/>
  <c r="FO68" i="1"/>
  <c r="FN68" i="1" s="1"/>
  <c r="DP140" i="2"/>
  <c r="UD132" i="2"/>
  <c r="UR132" i="2" s="1"/>
  <c r="TI132" i="2"/>
  <c r="LH140" i="2"/>
  <c r="QR151" i="2"/>
  <c r="FX148" i="2"/>
  <c r="FO85" i="1"/>
  <c r="FN85" i="1" s="1"/>
  <c r="CA438" i="10"/>
  <c r="BY438" i="10"/>
  <c r="BT14" i="10"/>
  <c r="DL58" i="1"/>
  <c r="DQ58" i="1"/>
  <c r="DP58" i="1" s="1"/>
  <c r="GR40" i="2"/>
  <c r="GP40" i="2"/>
  <c r="GQ40" i="2"/>
  <c r="EZ43" i="2"/>
  <c r="DO12" i="1" s="1"/>
  <c r="DN12" i="1" s="1"/>
  <c r="KW11" i="1"/>
  <c r="MU43" i="2"/>
  <c r="MU196" i="2" s="1"/>
  <c r="PB37" i="2"/>
  <c r="FU41" i="2"/>
  <c r="FT41" i="2"/>
  <c r="IC51" i="1"/>
  <c r="HT51" i="1"/>
  <c r="TP46" i="2"/>
  <c r="UN46" i="2" s="1"/>
  <c r="TE46" i="2"/>
  <c r="AD51" i="1"/>
  <c r="AK51" i="1"/>
  <c r="AI82" i="1"/>
  <c r="AH82" i="1" s="1"/>
  <c r="HL70" i="2"/>
  <c r="HK70" i="2"/>
  <c r="HJ70" i="2"/>
  <c r="OE56" i="1"/>
  <c r="OD56" i="1" s="1"/>
  <c r="OD54" i="1"/>
  <c r="AU77" i="2"/>
  <c r="BB77" i="2"/>
  <c r="AT77" i="2"/>
  <c r="AW77" i="2" s="1"/>
  <c r="BA77" i="2"/>
  <c r="AZ77" i="2"/>
  <c r="LQ56" i="1"/>
  <c r="LY54" i="1"/>
  <c r="LP54" i="1"/>
  <c r="GY73" i="2"/>
  <c r="AK73" i="2"/>
  <c r="K58" i="1" s="1"/>
  <c r="AP73" i="2"/>
  <c r="NG62" i="1"/>
  <c r="NF62" i="1" s="1"/>
  <c r="NF60" i="1"/>
  <c r="DZ63" i="1"/>
  <c r="EG63" i="1"/>
  <c r="EJ102" i="2"/>
  <c r="EI102" i="2"/>
  <c r="EH102" i="2"/>
  <c r="GP106" i="2"/>
  <c r="GR106" i="2"/>
  <c r="GQ106" i="2"/>
  <c r="DM64" i="1"/>
  <c r="DE71" i="1"/>
  <c r="DD64" i="1"/>
  <c r="IC64" i="1"/>
  <c r="HU71" i="1"/>
  <c r="HT64" i="1"/>
  <c r="FU113" i="2"/>
  <c r="FT113" i="2"/>
  <c r="EI69" i="1" s="1"/>
  <c r="EH69" i="1" s="1"/>
  <c r="NO119" i="2"/>
  <c r="CE71" i="1"/>
  <c r="CD71" i="1" s="1"/>
  <c r="CD64" i="1"/>
  <c r="ND18" i="1"/>
  <c r="NM18" i="1"/>
  <c r="LR76" i="1"/>
  <c r="LY76" i="1"/>
  <c r="IW75" i="1"/>
  <c r="BV151" i="2"/>
  <c r="M81" i="1"/>
  <c r="L81" i="1" s="1"/>
  <c r="QQ153" i="2"/>
  <c r="UD154" i="2"/>
  <c r="UR154" i="2" s="1"/>
  <c r="TI154" i="2"/>
  <c r="IC81" i="1"/>
  <c r="HT81" i="1"/>
  <c r="AV163" i="2"/>
  <c r="AS163" i="2"/>
  <c r="DL177" i="2"/>
  <c r="DK177" i="2" s="1"/>
  <c r="KW85" i="1"/>
  <c r="LA85" i="1"/>
  <c r="KZ85" i="1" s="1"/>
  <c r="BL178" i="2"/>
  <c r="BO178" i="2"/>
  <c r="BP178" i="2" s="1"/>
  <c r="BR178" i="2" s="1"/>
  <c r="BQ178" i="2" s="1"/>
  <c r="BS178" i="2" s="1"/>
  <c r="LU85" i="1"/>
  <c r="LT85" i="1" s="1"/>
  <c r="FB216" i="2"/>
  <c r="FR216" i="2"/>
  <c r="CR16" i="1"/>
  <c r="GN76" i="1"/>
  <c r="GS76" i="1"/>
  <c r="GR76" i="1" s="1"/>
  <c r="BV40" i="2"/>
  <c r="BU40" i="2"/>
  <c r="BT40" i="2"/>
  <c r="FX50" i="2"/>
  <c r="FW50" i="2"/>
  <c r="FV50" i="2"/>
  <c r="HG38" i="2"/>
  <c r="HI38" i="2" s="1"/>
  <c r="FW44" i="1"/>
  <c r="FV44" i="1" s="1"/>
  <c r="FD39" i="2"/>
  <c r="FB39" i="2"/>
  <c r="FC39" i="2"/>
  <c r="FT49" i="1"/>
  <c r="FY49" i="1"/>
  <c r="DM57" i="2"/>
  <c r="AR57" i="2"/>
  <c r="FX72" i="2"/>
  <c r="FW72" i="2"/>
  <c r="FV72" i="2"/>
  <c r="SL52" i="2"/>
  <c r="TU52" i="2" s="1"/>
  <c r="NQ52" i="1"/>
  <c r="NP52" i="1" s="1"/>
  <c r="NL52" i="1"/>
  <c r="K56" i="1"/>
  <c r="J54" i="1"/>
  <c r="Q54" i="1"/>
  <c r="OM56" i="1"/>
  <c r="OL56" i="1" s="1"/>
  <c r="OL54" i="1"/>
  <c r="OI80" i="2"/>
  <c r="PD80" i="2"/>
  <c r="LH80" i="2"/>
  <c r="GX80" i="2"/>
  <c r="FM15" i="1" s="1"/>
  <c r="TP94" i="2"/>
  <c r="UN94" i="2" s="1"/>
  <c r="TE94" i="2"/>
  <c r="GO17" i="1"/>
  <c r="GF17" i="1"/>
  <c r="FT74" i="2"/>
  <c r="FU74" i="2"/>
  <c r="OG15" i="1"/>
  <c r="NX15" i="1"/>
  <c r="O71" i="1"/>
  <c r="N71" i="1" s="1"/>
  <c r="N64" i="1"/>
  <c r="HI15" i="1"/>
  <c r="GZ15" i="1"/>
  <c r="TA113" i="2"/>
  <c r="UJ113" i="2" s="1"/>
  <c r="SS113" i="2"/>
  <c r="SZ113" i="2"/>
  <c r="UI113" i="2" s="1"/>
  <c r="SY113" i="2"/>
  <c r="UH113" i="2" s="1"/>
  <c r="TC113" i="2"/>
  <c r="UL113" i="2" s="1"/>
  <c r="SU113" i="2"/>
  <c r="SN113" i="2"/>
  <c r="TW113" i="2" s="1"/>
  <c r="TB113" i="2"/>
  <c r="UK113" i="2" s="1"/>
  <c r="SV113" i="2"/>
  <c r="UE113" i="2" s="1"/>
  <c r="AQ113" i="2"/>
  <c r="SM113" i="2"/>
  <c r="TV113" i="2" s="1"/>
  <c r="SR113" i="2"/>
  <c r="UA113" i="2" s="1"/>
  <c r="SP113" i="2"/>
  <c r="TY113" i="2" s="1"/>
  <c r="SX113" i="2"/>
  <c r="UG113" i="2" s="1"/>
  <c r="SQ113" i="2"/>
  <c r="TZ113" i="2" s="1"/>
  <c r="SG113" i="2"/>
  <c r="SO113" i="2"/>
  <c r="TX113" i="2" s="1"/>
  <c r="ST113" i="2"/>
  <c r="UC113" i="2" s="1"/>
  <c r="SJ113" i="2"/>
  <c r="TS113" i="2" s="1"/>
  <c r="SL113" i="2"/>
  <c r="TU113" i="2" s="1"/>
  <c r="SI113" i="2"/>
  <c r="TR113" i="2" s="1"/>
  <c r="SW113" i="2"/>
  <c r="UF113" i="2" s="1"/>
  <c r="SK113" i="2"/>
  <c r="TT113" i="2" s="1"/>
  <c r="LE69" i="1"/>
  <c r="FW128" i="2"/>
  <c r="FX128" i="2"/>
  <c r="FV128" i="2"/>
  <c r="MA119" i="2"/>
  <c r="IN20" i="1"/>
  <c r="IW20" i="1"/>
  <c r="BO135" i="2"/>
  <c r="BP135" i="2" s="1"/>
  <c r="BR135" i="2" s="1"/>
  <c r="BQ135" i="2" s="1"/>
  <c r="BS135" i="2" s="1"/>
  <c r="IZ151" i="2"/>
  <c r="EI164" i="2"/>
  <c r="EH164" i="2"/>
  <c r="EJ164" i="2"/>
  <c r="SW175" i="2"/>
  <c r="UF175" i="2" s="1"/>
  <c r="SO175" i="2"/>
  <c r="TX175" i="2" s="1"/>
  <c r="SG175" i="2"/>
  <c r="SV175" i="2"/>
  <c r="UE175" i="2" s="1"/>
  <c r="SN175" i="2"/>
  <c r="TW175" i="2" s="1"/>
  <c r="TC175" i="2"/>
  <c r="UL175" i="2" s="1"/>
  <c r="TB175" i="2"/>
  <c r="UK175" i="2" s="1"/>
  <c r="TA175" i="2"/>
  <c r="UJ175" i="2" s="1"/>
  <c r="AQ175" i="2"/>
  <c r="SZ175" i="2"/>
  <c r="UI175" i="2" s="1"/>
  <c r="SY175" i="2"/>
  <c r="UH175" i="2" s="1"/>
  <c r="SQ175" i="2"/>
  <c r="TZ175" i="2" s="1"/>
  <c r="SI175" i="2"/>
  <c r="TR175" i="2" s="1"/>
  <c r="SH175" i="2"/>
  <c r="TQ175" i="2" s="1"/>
  <c r="SL175" i="2"/>
  <c r="TU175" i="2" s="1"/>
  <c r="SP175" i="2"/>
  <c r="TY175" i="2" s="1"/>
  <c r="SK175" i="2"/>
  <c r="TT175" i="2" s="1"/>
  <c r="ST175" i="2"/>
  <c r="UC175" i="2" s="1"/>
  <c r="SX175" i="2"/>
  <c r="UG175" i="2" s="1"/>
  <c r="SS175" i="2"/>
  <c r="SR175" i="2"/>
  <c r="UA175" i="2" s="1"/>
  <c r="SM175" i="2"/>
  <c r="TV175" i="2" s="1"/>
  <c r="SU175" i="2"/>
  <c r="MA85" i="1"/>
  <c r="LZ85" i="1" s="1"/>
  <c r="FU185" i="2"/>
  <c r="FT185" i="2"/>
  <c r="BA221" i="2"/>
  <c r="DO65" i="2"/>
  <c r="DN65" i="2"/>
  <c r="DP65" i="2"/>
  <c r="GR73" i="2"/>
  <c r="GQ73" i="2"/>
  <c r="GP73" i="2"/>
  <c r="DM124" i="2"/>
  <c r="AR124" i="2"/>
  <c r="EI129" i="2"/>
  <c r="EJ129" i="2"/>
  <c r="EH129" i="2"/>
  <c r="JR11" i="1"/>
  <c r="DP49" i="2"/>
  <c r="DO49" i="2"/>
  <c r="DN49" i="2"/>
  <c r="UB61" i="2"/>
  <c r="UP61" i="2" s="1"/>
  <c r="TG61" i="2"/>
  <c r="FD109" i="2"/>
  <c r="FC109" i="2"/>
  <c r="FB109" i="2"/>
  <c r="GR125" i="2"/>
  <c r="HL129" i="2"/>
  <c r="HK129" i="2"/>
  <c r="HJ129" i="2"/>
  <c r="DP157" i="2"/>
  <c r="DO157" i="2"/>
  <c r="DN157" i="2"/>
  <c r="DP168" i="2"/>
  <c r="DO168" i="2"/>
  <c r="DN168" i="2"/>
  <c r="TE53" i="2"/>
  <c r="AV78" i="2"/>
  <c r="AS78" i="2"/>
  <c r="HI20" i="1"/>
  <c r="GR59" i="2"/>
  <c r="GQ59" i="2"/>
  <c r="GP59" i="2"/>
  <c r="AV94" i="2"/>
  <c r="AS94" i="2"/>
  <c r="AV82" i="2"/>
  <c r="AS82" i="2"/>
  <c r="AV98" i="2"/>
  <c r="AS98" i="2"/>
  <c r="DJ11" i="1"/>
  <c r="AV61" i="2"/>
  <c r="AS61" i="2"/>
  <c r="DP112" i="2"/>
  <c r="DO112" i="2"/>
  <c r="DN112" i="2"/>
  <c r="TP54" i="2"/>
  <c r="UN54" i="2" s="1"/>
  <c r="TE54" i="2"/>
  <c r="TG171" i="2"/>
  <c r="CA12" i="10"/>
  <c r="BY12" i="10"/>
  <c r="TE55" i="2"/>
  <c r="BI56" i="1"/>
  <c r="BH56" i="1" s="1"/>
  <c r="BD56" i="1"/>
  <c r="BZ55" i="1"/>
  <c r="CC55" i="1"/>
  <c r="CB55" i="1" s="1"/>
  <c r="TE158" i="2"/>
  <c r="BE23" i="1"/>
  <c r="IB76" i="1"/>
  <c r="IG76" i="1"/>
  <c r="IF76" i="1" s="1"/>
  <c r="OX60" i="1"/>
  <c r="OY62" i="1"/>
  <c r="OX62" i="1" s="1"/>
  <c r="SE201" i="2"/>
  <c r="SD201" i="2" s="1"/>
  <c r="JC11" i="1"/>
  <c r="BY48" i="1"/>
  <c r="BP48" i="1"/>
  <c r="HL83" i="2"/>
  <c r="HK83" i="2"/>
  <c r="HJ83" i="2"/>
  <c r="L44" i="1"/>
  <c r="Q44" i="1"/>
  <c r="UB50" i="2"/>
  <c r="UP50" i="2" s="1"/>
  <c r="TG50" i="2"/>
  <c r="FU38" i="2"/>
  <c r="FT38" i="2"/>
  <c r="DZ51" i="1"/>
  <c r="EG51" i="1"/>
  <c r="JO56" i="1"/>
  <c r="JN56" i="1" s="1"/>
  <c r="JN54" i="1"/>
  <c r="IR57" i="1"/>
  <c r="IS59" i="1"/>
  <c r="IR59" i="1" s="1"/>
  <c r="DX18" i="1"/>
  <c r="EG18" i="1"/>
  <c r="JK71" i="1"/>
  <c r="JJ71" i="1" s="1"/>
  <c r="JJ64" i="1"/>
  <c r="UB117" i="2"/>
  <c r="UP117" i="2" s="1"/>
  <c r="TG117" i="2"/>
  <c r="BI45" i="1"/>
  <c r="BH45" i="1" s="1"/>
  <c r="BD45" i="1"/>
  <c r="M11" i="1"/>
  <c r="NN43" i="2"/>
  <c r="NN196" i="2" s="1"/>
  <c r="NN224" i="2" s="1"/>
  <c r="OM11" i="1"/>
  <c r="NP37" i="2"/>
  <c r="GF14" i="1"/>
  <c r="GO14" i="1"/>
  <c r="AK50" i="1"/>
  <c r="AB50" i="1"/>
  <c r="TP52" i="2"/>
  <c r="BQ64" i="2"/>
  <c r="BS64" i="2" s="1"/>
  <c r="BR63" i="2"/>
  <c r="AM13" i="1" s="1"/>
  <c r="AL13" i="1" s="1"/>
  <c r="AM54" i="1"/>
  <c r="TP85" i="2"/>
  <c r="UN85" i="2" s="1"/>
  <c r="TE85" i="2"/>
  <c r="GK59" i="1"/>
  <c r="GJ59" i="1" s="1"/>
  <c r="GJ57" i="1"/>
  <c r="CM70" i="2"/>
  <c r="CJ70" i="2"/>
  <c r="CJ68" i="2" s="1"/>
  <c r="CJ196" i="2" s="1"/>
  <c r="FB55" i="1"/>
  <c r="FE55" i="1"/>
  <c r="FD55" i="1" s="1"/>
  <c r="GI56" i="1"/>
  <c r="GH56" i="1" s="1"/>
  <c r="GH54" i="1"/>
  <c r="EH61" i="1"/>
  <c r="EK61" i="1"/>
  <c r="EJ61" i="1" s="1"/>
  <c r="OU62" i="1"/>
  <c r="OT62" i="1" s="1"/>
  <c r="OT60" i="1"/>
  <c r="DG62" i="1"/>
  <c r="DF62" i="1" s="1"/>
  <c r="DF60" i="1"/>
  <c r="CA70" i="1"/>
  <c r="BZ70" i="1" s="1"/>
  <c r="KE71" i="1"/>
  <c r="KD71" i="1" s="1"/>
  <c r="KD64" i="1"/>
  <c r="JQ64" i="1"/>
  <c r="JI71" i="1"/>
  <c r="JH64" i="1"/>
  <c r="PE69" i="1"/>
  <c r="PD69" i="1" s="1"/>
  <c r="OZ69" i="1"/>
  <c r="UB134" i="2"/>
  <c r="UP134" i="2" s="1"/>
  <c r="TG134" i="2"/>
  <c r="ER20" i="1"/>
  <c r="FX161" i="2"/>
  <c r="FW161" i="2"/>
  <c r="FV161" i="2"/>
  <c r="DN167" i="2"/>
  <c r="DP167" i="2"/>
  <c r="DO167" i="2"/>
  <c r="PA21" i="1"/>
  <c r="OR21" i="1"/>
  <c r="MJ23" i="1"/>
  <c r="MS23" i="1"/>
  <c r="HM50" i="1"/>
  <c r="HL50" i="1" s="1"/>
  <c r="HH50" i="1"/>
  <c r="DK40" i="2"/>
  <c r="CA49" i="1"/>
  <c r="BZ49" i="1" s="1"/>
  <c r="TW38" i="2"/>
  <c r="HC11" i="1"/>
  <c r="LI50" i="1"/>
  <c r="LH50" i="1" s="1"/>
  <c r="LD50" i="1"/>
  <c r="AO45" i="1"/>
  <c r="AN45" i="1" s="1"/>
  <c r="AJ45" i="1"/>
  <c r="ME48" i="1"/>
  <c r="MD48" i="1" s="1"/>
  <c r="MD45" i="1"/>
  <c r="HL69" i="2"/>
  <c r="HK69" i="2"/>
  <c r="HJ69" i="2"/>
  <c r="CU56" i="1"/>
  <c r="CT54" i="1"/>
  <c r="EJ93" i="2"/>
  <c r="EJ92" i="2" s="1"/>
  <c r="EI93" i="2"/>
  <c r="EI92" i="2" s="1"/>
  <c r="EH93" i="2"/>
  <c r="EH92" i="2" s="1"/>
  <c r="DS59" i="1"/>
  <c r="DR59" i="1" s="1"/>
  <c r="DR57" i="1"/>
  <c r="NF57" i="1"/>
  <c r="NG59" i="1"/>
  <c r="NF59" i="1" s="1"/>
  <c r="AG59" i="1"/>
  <c r="AF59" i="1" s="1"/>
  <c r="AF57" i="1"/>
  <c r="CJ59" i="1"/>
  <c r="CS59" i="1"/>
  <c r="GQ62" i="1"/>
  <c r="GP62" i="1" s="1"/>
  <c r="GP60" i="1"/>
  <c r="JB60" i="1"/>
  <c r="JC62" i="1"/>
  <c r="JB62" i="1" s="1"/>
  <c r="EJ122" i="2"/>
  <c r="EI122" i="2"/>
  <c r="EH122" i="2"/>
  <c r="HJ123" i="2"/>
  <c r="HL123" i="2"/>
  <c r="HK123" i="2"/>
  <c r="DS71" i="1"/>
  <c r="DR71" i="1" s="1"/>
  <c r="DR64" i="1"/>
  <c r="GO72" i="1"/>
  <c r="DM75" i="1"/>
  <c r="EJ115" i="2"/>
  <c r="EI115" i="2"/>
  <c r="EH115" i="2"/>
  <c r="NL77" i="1"/>
  <c r="NQ77" i="1"/>
  <c r="NM80" i="1"/>
  <c r="NL80" i="1" s="1"/>
  <c r="SY178" i="2"/>
  <c r="UH178" i="2" s="1"/>
  <c r="SQ178" i="2"/>
  <c r="TZ178" i="2" s="1"/>
  <c r="SI178" i="2"/>
  <c r="TR178" i="2" s="1"/>
  <c r="SW178" i="2"/>
  <c r="UF178" i="2" s="1"/>
  <c r="SO178" i="2"/>
  <c r="TX178" i="2" s="1"/>
  <c r="SG178" i="2"/>
  <c r="TC178" i="2"/>
  <c r="UL178" i="2" s="1"/>
  <c r="TB178" i="2"/>
  <c r="UK178" i="2" s="1"/>
  <c r="TA178" i="2"/>
  <c r="UJ178" i="2" s="1"/>
  <c r="AQ178" i="2"/>
  <c r="SZ178" i="2"/>
  <c r="UI178" i="2" s="1"/>
  <c r="SR178" i="2"/>
  <c r="UA178" i="2" s="1"/>
  <c r="ST178" i="2"/>
  <c r="UC178" i="2" s="1"/>
  <c r="SH178" i="2"/>
  <c r="TQ178" i="2" s="1"/>
  <c r="SN178" i="2"/>
  <c r="TW178" i="2" s="1"/>
  <c r="SK178" i="2"/>
  <c r="TT178" i="2" s="1"/>
  <c r="SM178" i="2"/>
  <c r="TV178" i="2" s="1"/>
  <c r="SV178" i="2"/>
  <c r="UE178" i="2" s="1"/>
  <c r="SS178" i="2"/>
  <c r="SU178" i="2"/>
  <c r="SP178" i="2"/>
  <c r="TY178" i="2" s="1"/>
  <c r="SL178" i="2"/>
  <c r="TU178" i="2" s="1"/>
  <c r="SX178" i="2"/>
  <c r="UG178" i="2" s="1"/>
  <c r="NM85" i="1"/>
  <c r="ND85" i="1"/>
  <c r="BY23" i="1"/>
  <c r="BP23" i="1"/>
  <c r="HH49" i="1"/>
  <c r="HM49" i="1"/>
  <c r="HL49" i="1" s="1"/>
  <c r="LD76" i="1"/>
  <c r="LI76" i="1"/>
  <c r="LH76" i="1" s="1"/>
  <c r="BV46" i="2"/>
  <c r="BU46" i="2"/>
  <c r="BT46" i="2"/>
  <c r="EJ44" i="2"/>
  <c r="EI44" i="2"/>
  <c r="EH44" i="2"/>
  <c r="LZ196" i="2"/>
  <c r="GD222" i="2"/>
  <c r="GD216" i="2"/>
  <c r="ES24" i="1" s="1"/>
  <c r="MH222" i="2"/>
  <c r="MH216" i="2"/>
  <c r="KW24" i="1" s="1"/>
  <c r="CB222" i="2"/>
  <c r="CB216" i="2"/>
  <c r="AW24" i="1" s="1"/>
  <c r="IV222" i="2"/>
  <c r="IV216" i="2"/>
  <c r="OZ222" i="2"/>
  <c r="OZ216" i="2"/>
  <c r="DO56" i="1"/>
  <c r="DN54" i="1"/>
  <c r="EI219" i="2"/>
  <c r="FW219" i="2"/>
  <c r="NO219" i="2"/>
  <c r="OI219" i="2"/>
  <c r="JS219" i="2"/>
  <c r="MU219" i="2"/>
  <c r="CO219" i="2"/>
  <c r="CQ219" i="2" s="1"/>
  <c r="CS219" i="2" s="1"/>
  <c r="CU219" i="2" s="1"/>
  <c r="KM219" i="2"/>
  <c r="MA219" i="2"/>
  <c r="BA219" i="2"/>
  <c r="BU219" i="2"/>
  <c r="IY219" i="2"/>
  <c r="PW219" i="2"/>
  <c r="FC219" i="2"/>
  <c r="HK219" i="2"/>
  <c r="IE219" i="2"/>
  <c r="DO219" i="2"/>
  <c r="QQ219" i="2"/>
  <c r="GQ219" i="2"/>
  <c r="PC219" i="2"/>
  <c r="LG219" i="2"/>
  <c r="GX58" i="2"/>
  <c r="HE58" i="2"/>
  <c r="HF58" i="2" s="1"/>
  <c r="LY17" i="1"/>
  <c r="LP17" i="1"/>
  <c r="BP80" i="2"/>
  <c r="AI92" i="2"/>
  <c r="I17" i="1" s="1"/>
  <c r="I63" i="1"/>
  <c r="ES63" i="1"/>
  <c r="GD92" i="2"/>
  <c r="ES17" i="1" s="1"/>
  <c r="FU85" i="2"/>
  <c r="FT85" i="2"/>
  <c r="FX115" i="2"/>
  <c r="FW115" i="2"/>
  <c r="FV115" i="2"/>
  <c r="IY71" i="1"/>
  <c r="IX71" i="1" s="1"/>
  <c r="IX64" i="1"/>
  <c r="HI64" i="1"/>
  <c r="HA71" i="1"/>
  <c r="GZ64" i="1"/>
  <c r="OK73" i="1"/>
  <c r="OJ73" i="1" s="1"/>
  <c r="OF73" i="1"/>
  <c r="GS75" i="1"/>
  <c r="GR75" i="1" s="1"/>
  <c r="GN75" i="1"/>
  <c r="CV130" i="2"/>
  <c r="CN130" i="2"/>
  <c r="CU130" i="2"/>
  <c r="CT130" i="2"/>
  <c r="CR130" i="2"/>
  <c r="CS130" i="2"/>
  <c r="CQ130" i="2"/>
  <c r="CP130" i="2"/>
  <c r="CO130" i="2"/>
  <c r="BY72" i="1"/>
  <c r="AX152" i="2"/>
  <c r="AY152" i="2"/>
  <c r="KL153" i="2"/>
  <c r="AV165" i="2"/>
  <c r="AS165" i="2"/>
  <c r="DP155" i="2"/>
  <c r="DO155" i="2"/>
  <c r="DN155" i="2"/>
  <c r="FD178" i="2"/>
  <c r="FC178" i="2"/>
  <c r="FB178" i="2"/>
  <c r="EI176" i="2"/>
  <c r="EH176" i="2"/>
  <c r="NX22" i="1"/>
  <c r="OG22" i="1"/>
  <c r="HL187" i="2"/>
  <c r="HK187" i="2"/>
  <c r="HJ187" i="2"/>
  <c r="HL189" i="2"/>
  <c r="HK189" i="2"/>
  <c r="HJ189" i="2"/>
  <c r="IT216" i="2"/>
  <c r="PE50" i="1"/>
  <c r="PD50" i="1" s="1"/>
  <c r="OZ50" i="1"/>
  <c r="MO11" i="1"/>
  <c r="O45" i="1"/>
  <c r="AO37" i="2"/>
  <c r="P53" i="1"/>
  <c r="GG11" i="1"/>
  <c r="EJ69" i="2"/>
  <c r="EJ68" i="2" s="1"/>
  <c r="EI69" i="2"/>
  <c r="EI68" i="2" s="1"/>
  <c r="EH69" i="2"/>
  <c r="EH68" i="2" s="1"/>
  <c r="OK50" i="1"/>
  <c r="OJ50" i="1" s="1"/>
  <c r="OF50" i="1"/>
  <c r="AJ52" i="1"/>
  <c r="CL53" i="1"/>
  <c r="CS53" i="1"/>
  <c r="KK12" i="1"/>
  <c r="KB12" i="1"/>
  <c r="IG82" i="1"/>
  <c r="IF82" i="1" s="1"/>
  <c r="IB82" i="1"/>
  <c r="IV58" i="1"/>
  <c r="JA58" i="1"/>
  <c r="IZ58" i="1" s="1"/>
  <c r="NG56" i="1"/>
  <c r="NF56" i="1" s="1"/>
  <c r="NF54" i="1"/>
  <c r="CA56" i="1"/>
  <c r="BZ54" i="1"/>
  <c r="CS15" i="1"/>
  <c r="CJ15" i="1"/>
  <c r="BY63" i="1"/>
  <c r="BP63" i="1"/>
  <c r="IE62" i="1"/>
  <c r="ID62" i="1" s="1"/>
  <c r="ID60" i="1"/>
  <c r="UB107" i="2"/>
  <c r="UP107" i="2" s="1"/>
  <c r="TG107" i="2"/>
  <c r="NE62" i="1"/>
  <c r="NM60" i="1"/>
  <c r="ND60" i="1"/>
  <c r="EJ125" i="2"/>
  <c r="EI125" i="2"/>
  <c r="EH125" i="2"/>
  <c r="AS108" i="2"/>
  <c r="AV108" i="2"/>
  <c r="IW64" i="1"/>
  <c r="IO71" i="1"/>
  <c r="IN64" i="1"/>
  <c r="NQ75" i="1"/>
  <c r="NP75" i="1" s="1"/>
  <c r="NL75" i="1"/>
  <c r="IW73" i="1"/>
  <c r="IN73" i="1"/>
  <c r="AK137" i="2"/>
  <c r="K20" i="1" s="1"/>
  <c r="J20" i="1" s="1"/>
  <c r="LX77" i="1"/>
  <c r="MC77" i="1"/>
  <c r="LY80" i="1"/>
  <c r="LX80" i="1" s="1"/>
  <c r="BB149" i="2"/>
  <c r="FX149" i="2"/>
  <c r="EJ149" i="2"/>
  <c r="DP149" i="2"/>
  <c r="FD149" i="2"/>
  <c r="UD155" i="2"/>
  <c r="UR155" i="2" s="1"/>
  <c r="TI155" i="2"/>
  <c r="IB77" i="1"/>
  <c r="IG77" i="1"/>
  <c r="IC80" i="1"/>
  <c r="IB80" i="1" s="1"/>
  <c r="FD148" i="2"/>
  <c r="FX170" i="2"/>
  <c r="FW170" i="2"/>
  <c r="FV170" i="2"/>
  <c r="GX157" i="2"/>
  <c r="GX153" i="2" s="1"/>
  <c r="FM21" i="1" s="1"/>
  <c r="HE157" i="2"/>
  <c r="HF157" i="2" s="1"/>
  <c r="HF153" i="2" s="1"/>
  <c r="FX175" i="2"/>
  <c r="FW175" i="2"/>
  <c r="FV175" i="2"/>
  <c r="EJ171" i="2"/>
  <c r="EI171" i="2"/>
  <c r="EH171" i="2"/>
  <c r="TC190" i="2"/>
  <c r="UL190" i="2" s="1"/>
  <c r="SU190" i="2"/>
  <c r="SM190" i="2"/>
  <c r="TV190" i="2" s="1"/>
  <c r="TB190" i="2"/>
  <c r="UK190" i="2" s="1"/>
  <c r="TA190" i="2"/>
  <c r="UJ190" i="2" s="1"/>
  <c r="SZ190" i="2"/>
  <c r="UI190" i="2" s="1"/>
  <c r="SR190" i="2"/>
  <c r="UA190" i="2" s="1"/>
  <c r="SJ190" i="2"/>
  <c r="TS190" i="2" s="1"/>
  <c r="SY190" i="2"/>
  <c r="UH190" i="2" s="1"/>
  <c r="AQ190" i="2"/>
  <c r="SW190" i="2"/>
  <c r="UF190" i="2" s="1"/>
  <c r="SO190" i="2"/>
  <c r="TX190" i="2" s="1"/>
  <c r="SG190" i="2"/>
  <c r="ST190" i="2"/>
  <c r="UC190" i="2" s="1"/>
  <c r="SN190" i="2"/>
  <c r="TW190" i="2" s="1"/>
  <c r="SP190" i="2"/>
  <c r="TY190" i="2" s="1"/>
  <c r="SV190" i="2"/>
  <c r="UE190" i="2" s="1"/>
  <c r="SX190" i="2"/>
  <c r="UG190" i="2" s="1"/>
  <c r="SI190" i="2"/>
  <c r="TR190" i="2" s="1"/>
  <c r="SQ190" i="2"/>
  <c r="TZ190" i="2" s="1"/>
  <c r="SK190" i="2"/>
  <c r="TT190" i="2" s="1"/>
  <c r="SS190" i="2"/>
  <c r="SL190" i="2"/>
  <c r="TU190" i="2" s="1"/>
  <c r="SH190" i="2"/>
  <c r="TQ190" i="2" s="1"/>
  <c r="BE60" i="1"/>
  <c r="FM11" i="1"/>
  <c r="EU11" i="1"/>
  <c r="FA11" i="1" s="1"/>
  <c r="CE11" i="1"/>
  <c r="SM38" i="2"/>
  <c r="FW44" i="2"/>
  <c r="FV44" i="2"/>
  <c r="FX44" i="2"/>
  <c r="BI50" i="1"/>
  <c r="BH50" i="1" s="1"/>
  <c r="BD50" i="1"/>
  <c r="O56" i="1"/>
  <c r="N56" i="1" s="1"/>
  <c r="N54" i="1"/>
  <c r="GF12" i="1"/>
  <c r="GO12" i="1"/>
  <c r="PX74" i="2"/>
  <c r="PX68" i="2" s="1"/>
  <c r="OJ74" i="2"/>
  <c r="JT74" i="2"/>
  <c r="IF74" i="2"/>
  <c r="NP74" i="2"/>
  <c r="QR74" i="2"/>
  <c r="QR68" i="2" s="1"/>
  <c r="PD74" i="2"/>
  <c r="MB74" i="2"/>
  <c r="MB68" i="2" s="1"/>
  <c r="LH74" i="2"/>
  <c r="LH68" i="2" s="1"/>
  <c r="KN74" i="2"/>
  <c r="KN68" i="2" s="1"/>
  <c r="MV74" i="2"/>
  <c r="IZ74" i="2"/>
  <c r="IZ68" i="2" s="1"/>
  <c r="UB85" i="2"/>
  <c r="UP85" i="2" s="1"/>
  <c r="TG85" i="2"/>
  <c r="GU59" i="1"/>
  <c r="GT59" i="1" s="1"/>
  <c r="GT57" i="1"/>
  <c r="KN80" i="2"/>
  <c r="FC83" i="2"/>
  <c r="FB83" i="2"/>
  <c r="FD83" i="2"/>
  <c r="DM15" i="1"/>
  <c r="DD15" i="1"/>
  <c r="GI62" i="1"/>
  <c r="GH62" i="1" s="1"/>
  <c r="GH60" i="1"/>
  <c r="NG71" i="1"/>
  <c r="NF71" i="1" s="1"/>
  <c r="NF64" i="1"/>
  <c r="BO112" i="2"/>
  <c r="BP112" i="2" s="1"/>
  <c r="BR112" i="2" s="1"/>
  <c r="BQ112" i="2" s="1"/>
  <c r="BS112" i="2" s="1"/>
  <c r="BH112" i="2"/>
  <c r="ER18" i="1"/>
  <c r="FA18" i="1"/>
  <c r="KL137" i="2"/>
  <c r="SZ121" i="2"/>
  <c r="UI121" i="2" s="1"/>
  <c r="SR121" i="2"/>
  <c r="UA121" i="2" s="1"/>
  <c r="SJ121" i="2"/>
  <c r="TS121" i="2" s="1"/>
  <c r="SY121" i="2"/>
  <c r="UH121" i="2" s="1"/>
  <c r="AQ121" i="2"/>
  <c r="TC121" i="2"/>
  <c r="UL121" i="2" s="1"/>
  <c r="SU121" i="2"/>
  <c r="SM121" i="2"/>
  <c r="TV121" i="2" s="1"/>
  <c r="TB121" i="2"/>
  <c r="UK121" i="2" s="1"/>
  <c r="ST121" i="2"/>
  <c r="UC121" i="2" s="1"/>
  <c r="SL121" i="2"/>
  <c r="TU121" i="2" s="1"/>
  <c r="SK121" i="2"/>
  <c r="TT121" i="2" s="1"/>
  <c r="TA121" i="2"/>
  <c r="UJ121" i="2" s="1"/>
  <c r="SS121" i="2"/>
  <c r="SP121" i="2"/>
  <c r="TY121" i="2" s="1"/>
  <c r="SX121" i="2"/>
  <c r="UG121" i="2" s="1"/>
  <c r="SG121" i="2"/>
  <c r="SO121" i="2"/>
  <c r="TX121" i="2" s="1"/>
  <c r="SN121" i="2"/>
  <c r="TW121" i="2" s="1"/>
  <c r="SW121" i="2"/>
  <c r="UF121" i="2" s="1"/>
  <c r="SI121" i="2"/>
  <c r="TR121" i="2" s="1"/>
  <c r="SV121" i="2"/>
  <c r="UE121" i="2" s="1"/>
  <c r="SQ121" i="2"/>
  <c r="TZ121" i="2" s="1"/>
  <c r="SH121" i="2"/>
  <c r="TQ121" i="2" s="1"/>
  <c r="HC121" i="2"/>
  <c r="HD121" i="2" s="1"/>
  <c r="AO121" i="2"/>
  <c r="NM72" i="1"/>
  <c r="ND72" i="1"/>
  <c r="KK73" i="1"/>
  <c r="KB73" i="1"/>
  <c r="PX149" i="2"/>
  <c r="DZ174" i="2"/>
  <c r="CO22" i="1" s="1"/>
  <c r="CN22" i="1" s="1"/>
  <c r="CO85" i="1"/>
  <c r="CN85" i="1" s="1"/>
  <c r="JO85" i="1"/>
  <c r="JN85" i="1" s="1"/>
  <c r="GX180" i="2"/>
  <c r="HE180" i="2"/>
  <c r="HF180" i="2" s="1"/>
  <c r="QL216" i="2"/>
  <c r="EZ53" i="1"/>
  <c r="FE53" i="1"/>
  <c r="FD53" i="1" s="1"/>
  <c r="JP49" i="1"/>
  <c r="JU49" i="1"/>
  <c r="JT49" i="1" s="1"/>
  <c r="Z23" i="7"/>
  <c r="Y23" i="7" s="1"/>
  <c r="FX74" i="1"/>
  <c r="GI11" i="1"/>
  <c r="LC11" i="1"/>
  <c r="JH44" i="1"/>
  <c r="JQ44" i="1"/>
  <c r="I52" i="1"/>
  <c r="AI43" i="2"/>
  <c r="I12" i="1" s="1"/>
  <c r="TC59" i="2"/>
  <c r="UL59" i="2" s="1"/>
  <c r="TB59" i="2"/>
  <c r="UK59" i="2" s="1"/>
  <c r="ST59" i="2"/>
  <c r="UC59" i="2" s="1"/>
  <c r="SZ59" i="2"/>
  <c r="UI59" i="2" s="1"/>
  <c r="SR59" i="2"/>
  <c r="UA59" i="2" s="1"/>
  <c r="SY59" i="2"/>
  <c r="UH59" i="2" s="1"/>
  <c r="SQ59" i="2"/>
  <c r="TZ59" i="2" s="1"/>
  <c r="AQ59" i="2"/>
  <c r="TA59" i="2"/>
  <c r="UJ59" i="2" s="1"/>
  <c r="SS59" i="2"/>
  <c r="SL59" i="2"/>
  <c r="TU59" i="2" s="1"/>
  <c r="SU59" i="2"/>
  <c r="SI59" i="2"/>
  <c r="TR59" i="2" s="1"/>
  <c r="SG59" i="2"/>
  <c r="SN59" i="2"/>
  <c r="TW59" i="2" s="1"/>
  <c r="SV59" i="2"/>
  <c r="UE59" i="2" s="1"/>
  <c r="SO59" i="2"/>
  <c r="TX59" i="2" s="1"/>
  <c r="SW59" i="2"/>
  <c r="UF59" i="2" s="1"/>
  <c r="SM59" i="2"/>
  <c r="TV59" i="2" s="1"/>
  <c r="SP59" i="2"/>
  <c r="TY59" i="2" s="1"/>
  <c r="SH59" i="2"/>
  <c r="TQ59" i="2" s="1"/>
  <c r="SX59" i="2"/>
  <c r="UG59" i="2" s="1"/>
  <c r="SK59" i="2"/>
  <c r="TT59" i="2" s="1"/>
  <c r="SJ59" i="2"/>
  <c r="TS59" i="2" s="1"/>
  <c r="KL57" i="1"/>
  <c r="KM59" i="1"/>
  <c r="KL59" i="1" s="1"/>
  <c r="UB90" i="2"/>
  <c r="UP90" i="2" s="1"/>
  <c r="TG90" i="2"/>
  <c r="IA59" i="1"/>
  <c r="HZ59" i="1" s="1"/>
  <c r="HZ57" i="1"/>
  <c r="P61" i="1"/>
  <c r="DK84" i="2"/>
  <c r="CA61" i="1"/>
  <c r="BZ61" i="1" s="1"/>
  <c r="HM82" i="1"/>
  <c r="HL82" i="1" s="1"/>
  <c r="HH82" i="1"/>
  <c r="KN92" i="2"/>
  <c r="BO76" i="2"/>
  <c r="BP76" i="2" s="1"/>
  <c r="BH76" i="2"/>
  <c r="UD85" i="2"/>
  <c r="UR85" i="2" s="1"/>
  <c r="TI85" i="2"/>
  <c r="UB81" i="2"/>
  <c r="UP81" i="2" s="1"/>
  <c r="TG81" i="2"/>
  <c r="GL92" i="2"/>
  <c r="GL196" i="2" s="1"/>
  <c r="GL224" i="2" s="1"/>
  <c r="BB114" i="2"/>
  <c r="AT114" i="2"/>
  <c r="AW114" i="2" s="1"/>
  <c r="AZ114" i="2"/>
  <c r="AU114" i="2"/>
  <c r="BA114" i="2"/>
  <c r="CJ112" i="2"/>
  <c r="CM112" i="2"/>
  <c r="J68" i="1"/>
  <c r="Q68" i="1"/>
  <c r="BA71" i="1"/>
  <c r="AZ71" i="1" s="1"/>
  <c r="AZ64" i="1"/>
  <c r="LA71" i="1"/>
  <c r="KZ71" i="1" s="1"/>
  <c r="KZ64" i="1"/>
  <c r="KL119" i="2"/>
  <c r="IW70" i="1"/>
  <c r="PA72" i="1"/>
  <c r="OR72" i="1"/>
  <c r="PD131" i="2"/>
  <c r="OJ131" i="2"/>
  <c r="QR131" i="2"/>
  <c r="LH131" i="2"/>
  <c r="NP131" i="2"/>
  <c r="PX131" i="2"/>
  <c r="IF131" i="2"/>
  <c r="IZ131" i="2"/>
  <c r="JT131" i="2"/>
  <c r="KN131" i="2"/>
  <c r="MV131" i="2"/>
  <c r="MB131" i="2"/>
  <c r="EJ148" i="2"/>
  <c r="HH168" i="2"/>
  <c r="HG168" i="2" s="1"/>
  <c r="HI168" i="2" s="1"/>
  <c r="AK174" i="2"/>
  <c r="K22" i="1" s="1"/>
  <c r="J22" i="1" s="1"/>
  <c r="BA177" i="2"/>
  <c r="O177" i="2"/>
  <c r="OI177" i="2"/>
  <c r="MU177" i="2"/>
  <c r="KM177" i="2"/>
  <c r="NO177" i="2"/>
  <c r="QQ177" i="2"/>
  <c r="IY177" i="2"/>
  <c r="PW177" i="2"/>
  <c r="PC177" i="2"/>
  <c r="MA177" i="2"/>
  <c r="DL76" i="1"/>
  <c r="DQ76" i="1"/>
  <c r="DP76" i="1" s="1"/>
  <c r="FD44" i="2"/>
  <c r="FC44" i="2"/>
  <c r="FB44" i="2"/>
  <c r="TP50" i="2"/>
  <c r="UN50" i="2" s="1"/>
  <c r="TE50" i="2"/>
  <c r="EB44" i="1"/>
  <c r="EG44" i="1"/>
  <c r="QP43" i="2"/>
  <c r="PD37" i="2"/>
  <c r="HE55" i="2"/>
  <c r="HF55" i="2" s="1"/>
  <c r="HH55" i="2" s="1"/>
  <c r="HG55" i="2" s="1"/>
  <c r="HI55" i="2" s="1"/>
  <c r="HT12" i="1"/>
  <c r="IC12" i="1"/>
  <c r="BT51" i="1"/>
  <c r="BY51" i="1"/>
  <c r="BO60" i="2"/>
  <c r="BP60" i="2" s="1"/>
  <c r="BR60" i="2" s="1"/>
  <c r="BQ60" i="2" s="1"/>
  <c r="BS60" i="2" s="1"/>
  <c r="BE13" i="1"/>
  <c r="AV13" i="1"/>
  <c r="OJ80" i="2"/>
  <c r="LY13" i="1"/>
  <c r="LP13" i="1"/>
  <c r="DL73" i="2"/>
  <c r="BS58" i="1"/>
  <c r="GO57" i="1"/>
  <c r="GG59" i="1"/>
  <c r="GF57" i="1"/>
  <c r="NH57" i="1"/>
  <c r="NI59" i="1"/>
  <c r="NH59" i="1" s="1"/>
  <c r="UD95" i="2"/>
  <c r="UR95" i="2" s="1"/>
  <c r="TI95" i="2"/>
  <c r="MV80" i="2"/>
  <c r="DZ17" i="1"/>
  <c r="EG17" i="1"/>
  <c r="KK63" i="1"/>
  <c r="LA62" i="1"/>
  <c r="KZ62" i="1" s="1"/>
  <c r="KZ60" i="1"/>
  <c r="EW62" i="1"/>
  <c r="EV62" i="1" s="1"/>
  <c r="EV60" i="1"/>
  <c r="DD18" i="1"/>
  <c r="DM18" i="1"/>
  <c r="SI112" i="2"/>
  <c r="TR112" i="2" s="1"/>
  <c r="HG71" i="1"/>
  <c r="HF71" i="1" s="1"/>
  <c r="HF64" i="1"/>
  <c r="HT18" i="1"/>
  <c r="IC18" i="1"/>
  <c r="MM71" i="1"/>
  <c r="ML71" i="1" s="1"/>
  <c r="ML64" i="1"/>
  <c r="SX120" i="2"/>
  <c r="UG120" i="2" s="1"/>
  <c r="SP120" i="2"/>
  <c r="TY120" i="2" s="1"/>
  <c r="SH120" i="2"/>
  <c r="TQ120" i="2" s="1"/>
  <c r="AQ120" i="2"/>
  <c r="TC120" i="2"/>
  <c r="UL120" i="2" s="1"/>
  <c r="TB120" i="2"/>
  <c r="UK120" i="2" s="1"/>
  <c r="TA120" i="2"/>
  <c r="UJ120" i="2" s="1"/>
  <c r="SS120" i="2"/>
  <c r="SK120" i="2"/>
  <c r="TT120" i="2" s="1"/>
  <c r="SZ120" i="2"/>
  <c r="UI120" i="2" s="1"/>
  <c r="SR120" i="2"/>
  <c r="UA120" i="2" s="1"/>
  <c r="SJ120" i="2"/>
  <c r="TS120" i="2" s="1"/>
  <c r="SY120" i="2"/>
  <c r="UH120" i="2" s="1"/>
  <c r="SQ120" i="2"/>
  <c r="TZ120" i="2" s="1"/>
  <c r="SI120" i="2"/>
  <c r="TR120" i="2" s="1"/>
  <c r="SM120" i="2"/>
  <c r="TV120" i="2" s="1"/>
  <c r="SG120" i="2"/>
  <c r="SL120" i="2"/>
  <c r="TU120" i="2" s="1"/>
  <c r="SU120" i="2"/>
  <c r="SN120" i="2"/>
  <c r="TW120" i="2" s="1"/>
  <c r="SO120" i="2"/>
  <c r="TX120" i="2" s="1"/>
  <c r="ST120" i="2"/>
  <c r="UC120" i="2" s="1"/>
  <c r="SV120" i="2"/>
  <c r="UE120" i="2" s="1"/>
  <c r="SW120" i="2"/>
  <c r="UF120" i="2" s="1"/>
  <c r="OG72" i="1"/>
  <c r="FD131" i="2"/>
  <c r="EZ153" i="2"/>
  <c r="DO21" i="1" s="1"/>
  <c r="DN21" i="1" s="1"/>
  <c r="EY154" i="2"/>
  <c r="FA154" i="2" s="1"/>
  <c r="DO81" i="1"/>
  <c r="DN81" i="1" s="1"/>
  <c r="EG21" i="1"/>
  <c r="DX21" i="1"/>
  <c r="QR153" i="2"/>
  <c r="IC21" i="1"/>
  <c r="HT21" i="1"/>
  <c r="TP167" i="2"/>
  <c r="UN167" i="2" s="1"/>
  <c r="TE167" i="2"/>
  <c r="DP170" i="2"/>
  <c r="DO170" i="2"/>
  <c r="DN170" i="2"/>
  <c r="ES85" i="1"/>
  <c r="LC85" i="1"/>
  <c r="LB85" i="1" s="1"/>
  <c r="HB178" i="2"/>
  <c r="HB174" i="2" s="1"/>
  <c r="FQ22" i="1" s="1"/>
  <c r="FP22" i="1" s="1"/>
  <c r="HE178" i="2"/>
  <c r="HF178" i="2" s="1"/>
  <c r="HH178" i="2" s="1"/>
  <c r="HG178" i="2" s="1"/>
  <c r="HI178" i="2" s="1"/>
  <c r="LS85" i="1"/>
  <c r="LR85" i="1" s="1"/>
  <c r="ME85" i="1"/>
  <c r="MD85" i="1" s="1"/>
  <c r="BH182" i="2"/>
  <c r="BO182" i="2"/>
  <c r="BP182" i="2" s="1"/>
  <c r="AF23" i="10"/>
  <c r="AF26" i="10"/>
  <c r="AE26" i="10" s="1"/>
  <c r="AF22" i="10"/>
  <c r="U42" i="10"/>
  <c r="NE11" i="1"/>
  <c r="FO11" i="1"/>
  <c r="CU33" i="2"/>
  <c r="CT33" i="2"/>
  <c r="CS33" i="2"/>
  <c r="CR33" i="2"/>
  <c r="CQ33" i="2"/>
  <c r="CP33" i="2"/>
  <c r="CO33" i="2"/>
  <c r="CV33" i="2"/>
  <c r="CN33" i="2"/>
  <c r="IE43" i="2"/>
  <c r="FJ39" i="2"/>
  <c r="FQ39" i="2"/>
  <c r="JQ52" i="1"/>
  <c r="CO52" i="2"/>
  <c r="CV52" i="2"/>
  <c r="CV43" i="2" s="1"/>
  <c r="CN52" i="2"/>
  <c r="CU52" i="2"/>
  <c r="CT52" i="2"/>
  <c r="CS52" i="2"/>
  <c r="CR52" i="2"/>
  <c r="CQ52" i="2"/>
  <c r="CP52" i="2"/>
  <c r="MC45" i="1"/>
  <c r="MB45" i="1" s="1"/>
  <c r="LX45" i="1"/>
  <c r="J13" i="1"/>
  <c r="Q13" i="1"/>
  <c r="LZ57" i="1"/>
  <c r="MA59" i="1"/>
  <c r="LZ59" i="1" s="1"/>
  <c r="EZ16" i="1"/>
  <c r="FE16" i="1"/>
  <c r="FD16" i="1" s="1"/>
  <c r="AB17" i="1"/>
  <c r="LR57" i="1"/>
  <c r="LS59" i="1"/>
  <c r="LR59" i="1" s="1"/>
  <c r="OH57" i="1"/>
  <c r="OI59" i="1"/>
  <c r="OH59" i="1" s="1"/>
  <c r="TP90" i="2"/>
  <c r="UN90" i="2" s="1"/>
  <c r="TE90" i="2"/>
  <c r="IP63" i="1"/>
  <c r="IW63" i="1"/>
  <c r="EX60" i="1"/>
  <c r="EY62" i="1"/>
  <c r="EX62" i="1" s="1"/>
  <c r="HN60" i="1"/>
  <c r="HO62" i="1"/>
  <c r="HN62" i="1" s="1"/>
  <c r="HB94" i="2"/>
  <c r="HE94" i="2"/>
  <c r="HF94" i="2" s="1"/>
  <c r="HH94" i="2" s="1"/>
  <c r="HG94" i="2" s="1"/>
  <c r="HI94" i="2" s="1"/>
  <c r="TP83" i="2"/>
  <c r="UN83" i="2" s="1"/>
  <c r="TE83" i="2"/>
  <c r="CR64" i="1"/>
  <c r="GR133" i="2"/>
  <c r="GQ133" i="2"/>
  <c r="GP133" i="2"/>
  <c r="AV133" i="2"/>
  <c r="AS133" i="2"/>
  <c r="LE75" i="1"/>
  <c r="CU132" i="2"/>
  <c r="CT132" i="2"/>
  <c r="CS132" i="2"/>
  <c r="CR132" i="2"/>
  <c r="CQ132" i="2"/>
  <c r="CP132" i="2"/>
  <c r="CO132" i="2"/>
  <c r="CV132" i="2"/>
  <c r="CN132" i="2"/>
  <c r="DD20" i="1"/>
  <c r="DM20" i="1"/>
  <c r="FX158" i="2"/>
  <c r="FW158" i="2"/>
  <c r="FV158" i="2"/>
  <c r="FU164" i="2"/>
  <c r="FT164" i="2"/>
  <c r="EZ177" i="2"/>
  <c r="EY177" i="2" s="1"/>
  <c r="FA177" i="2" s="1"/>
  <c r="ER174" i="2"/>
  <c r="DG22" i="1" s="1"/>
  <c r="DF22" i="1" s="1"/>
  <c r="EZ174" i="2"/>
  <c r="DO22" i="1" s="1"/>
  <c r="DN22" i="1" s="1"/>
  <c r="AI174" i="2"/>
  <c r="I22" i="1" s="1"/>
  <c r="I85" i="1"/>
  <c r="FU181" i="2"/>
  <c r="FT181" i="2"/>
  <c r="DP190" i="2"/>
  <c r="DO190" i="2"/>
  <c r="DN190" i="2"/>
  <c r="Z1103" i="10"/>
  <c r="U16" i="10"/>
  <c r="Z16" i="10" s="1"/>
  <c r="EI221" i="2"/>
  <c r="AS65" i="2"/>
  <c r="AV65" i="2"/>
  <c r="AV95" i="2"/>
  <c r="AS95" i="2"/>
  <c r="DP179" i="2"/>
  <c r="DO179" i="2"/>
  <c r="DN179" i="2"/>
  <c r="GP44" i="2"/>
  <c r="GP43" i="2" s="1"/>
  <c r="GR44" i="2"/>
  <c r="GR43" i="2" s="1"/>
  <c r="GQ44" i="2"/>
  <c r="GQ43" i="2" s="1"/>
  <c r="UN53" i="2"/>
  <c r="DO78" i="2"/>
  <c r="DN78" i="2"/>
  <c r="DP78" i="2"/>
  <c r="EI113" i="2"/>
  <c r="EH113" i="2"/>
  <c r="EJ113" i="2"/>
  <c r="HD11" i="1"/>
  <c r="DN94" i="2"/>
  <c r="DP94" i="2"/>
  <c r="DO94" i="2"/>
  <c r="DN82" i="2"/>
  <c r="DP82" i="2"/>
  <c r="DO82" i="2"/>
  <c r="DP98" i="2"/>
  <c r="DO98" i="2"/>
  <c r="DN98" i="2"/>
  <c r="TG176" i="2"/>
  <c r="GP11" i="1"/>
  <c r="DP61" i="2"/>
  <c r="DO61" i="2"/>
  <c r="DN61" i="2"/>
  <c r="AV76" i="2"/>
  <c r="AS76" i="2"/>
  <c r="AV112" i="2"/>
  <c r="AS112" i="2"/>
  <c r="CS17" i="1"/>
  <c r="AV10" i="1"/>
  <c r="LT11" i="1"/>
  <c r="AV83" i="2"/>
  <c r="AS83" i="2"/>
  <c r="UP171" i="2"/>
  <c r="UN55" i="2"/>
  <c r="AR66" i="2"/>
  <c r="DM66" i="2"/>
  <c r="HJ128" i="2"/>
  <c r="HL128" i="2"/>
  <c r="HK128" i="2"/>
  <c r="UN158" i="2"/>
  <c r="UD41" i="2"/>
  <c r="UR41" i="2" s="1"/>
  <c r="TI41" i="2"/>
  <c r="AW57" i="1"/>
  <c r="CB68" i="2"/>
  <c r="AW14" i="1" s="1"/>
  <c r="GQ66" i="2"/>
  <c r="GP66" i="2"/>
  <c r="GR66" i="2"/>
  <c r="OV57" i="1"/>
  <c r="OW59" i="1"/>
  <c r="OV59" i="1" s="1"/>
  <c r="FX84" i="2"/>
  <c r="FW84" i="2"/>
  <c r="FV84" i="2"/>
  <c r="DM63" i="1"/>
  <c r="DD63" i="1"/>
  <c r="EZ80" i="2"/>
  <c r="DO15" i="1" s="1"/>
  <c r="DN15" i="1" s="1"/>
  <c r="EY81" i="2"/>
  <c r="FA81" i="2" s="1"/>
  <c r="DO60" i="1"/>
  <c r="GK62" i="1"/>
  <c r="GJ62" i="1" s="1"/>
  <c r="GJ60" i="1"/>
  <c r="AR110" i="2"/>
  <c r="DM110" i="2"/>
  <c r="JH18" i="1"/>
  <c r="JQ18" i="1"/>
  <c r="UD122" i="2"/>
  <c r="UR122" i="2" s="1"/>
  <c r="TI122" i="2"/>
  <c r="GR121" i="2"/>
  <c r="GQ121" i="2"/>
  <c r="GP121" i="2"/>
  <c r="NO71" i="1"/>
  <c r="NN71" i="1" s="1"/>
  <c r="NN64" i="1"/>
  <c r="GN73" i="1"/>
  <c r="GS73" i="1"/>
  <c r="GR73" i="1" s="1"/>
  <c r="AR122" i="2"/>
  <c r="DM122" i="2"/>
  <c r="H20" i="1"/>
  <c r="Q20" i="1"/>
  <c r="JQ81" i="1"/>
  <c r="JH81" i="1"/>
  <c r="GR177" i="2"/>
  <c r="GQ177" i="2"/>
  <c r="GP177" i="2"/>
  <c r="MS85" i="1"/>
  <c r="MJ85" i="1"/>
  <c r="HL181" i="2"/>
  <c r="HK181" i="2"/>
  <c r="HJ181" i="2"/>
  <c r="FU182" i="2"/>
  <c r="FT182" i="2"/>
  <c r="BR182" i="2"/>
  <c r="BQ182" i="2" s="1"/>
  <c r="BS182" i="2" s="1"/>
  <c r="K11" i="1"/>
  <c r="KJ77" i="1"/>
  <c r="KO77" i="1"/>
  <c r="KK80" i="1"/>
  <c r="KJ80" i="1" s="1"/>
  <c r="O218" i="2"/>
  <c r="IF46" i="2"/>
  <c r="PX46" i="2"/>
  <c r="NP46" i="2"/>
  <c r="EJ46" i="2"/>
  <c r="IZ46" i="2"/>
  <c r="QR46" i="2"/>
  <c r="MV46" i="2"/>
  <c r="KN46" i="2"/>
  <c r="LH46" i="2"/>
  <c r="OJ46" i="2"/>
  <c r="JT46" i="2"/>
  <c r="MB46" i="2"/>
  <c r="PD46" i="2"/>
  <c r="GU11" i="1"/>
  <c r="OE11" i="1"/>
  <c r="LP14" i="1"/>
  <c r="LY14" i="1"/>
  <c r="AK48" i="1"/>
  <c r="AB48" i="1"/>
  <c r="ME11" i="1"/>
  <c r="EH64" i="2"/>
  <c r="EH63" i="2" s="1"/>
  <c r="EJ64" i="2"/>
  <c r="EJ63" i="2" s="1"/>
  <c r="EI64" i="2"/>
  <c r="EI63" i="2" s="1"/>
  <c r="LC59" i="1"/>
  <c r="LB59" i="1" s="1"/>
  <c r="LB57" i="1"/>
  <c r="HH58" i="2"/>
  <c r="HG58" i="2" s="1"/>
  <c r="HI58" i="2" s="1"/>
  <c r="JP58" i="1"/>
  <c r="JU58" i="1"/>
  <c r="JT58" i="1" s="1"/>
  <c r="ES62" i="1"/>
  <c r="FA60" i="1"/>
  <c r="ER60" i="1"/>
  <c r="FU94" i="2"/>
  <c r="FT94" i="2"/>
  <c r="OI71" i="1"/>
  <c r="OH71" i="1" s="1"/>
  <c r="OH64" i="1"/>
  <c r="TA127" i="2"/>
  <c r="UJ127" i="2" s="1"/>
  <c r="SS127" i="2"/>
  <c r="SK127" i="2"/>
  <c r="TT127" i="2" s="1"/>
  <c r="SZ127" i="2"/>
  <c r="UI127" i="2" s="1"/>
  <c r="SR127" i="2"/>
  <c r="UA127" i="2" s="1"/>
  <c r="SJ127" i="2"/>
  <c r="TS127" i="2" s="1"/>
  <c r="SY127" i="2"/>
  <c r="UH127" i="2" s="1"/>
  <c r="AQ127" i="2"/>
  <c r="TC127" i="2"/>
  <c r="UL127" i="2" s="1"/>
  <c r="SU127" i="2"/>
  <c r="SM127" i="2"/>
  <c r="TV127" i="2" s="1"/>
  <c r="TB127" i="2"/>
  <c r="UK127" i="2" s="1"/>
  <c r="ST127" i="2"/>
  <c r="UC127" i="2" s="1"/>
  <c r="SL127" i="2"/>
  <c r="TU127" i="2" s="1"/>
  <c r="SQ127" i="2"/>
  <c r="TZ127" i="2" s="1"/>
  <c r="SV127" i="2"/>
  <c r="UE127" i="2" s="1"/>
  <c r="SH127" i="2"/>
  <c r="TQ127" i="2" s="1"/>
  <c r="SP127" i="2"/>
  <c r="TY127" i="2" s="1"/>
  <c r="SX127" i="2"/>
  <c r="UG127" i="2" s="1"/>
  <c r="SO127" i="2"/>
  <c r="TX127" i="2" s="1"/>
  <c r="SI127" i="2"/>
  <c r="TR127" i="2" s="1"/>
  <c r="SN127" i="2"/>
  <c r="TW127" i="2" s="1"/>
  <c r="SW127" i="2"/>
  <c r="UF127" i="2" s="1"/>
  <c r="SG127" i="2"/>
  <c r="EU71" i="1"/>
  <c r="ET71" i="1" s="1"/>
  <c r="ET64" i="1"/>
  <c r="LK71" i="1"/>
  <c r="LJ71" i="1" s="1"/>
  <c r="LJ64" i="1"/>
  <c r="BV115" i="2"/>
  <c r="BU115" i="2"/>
  <c r="BT115" i="2"/>
  <c r="DV116" i="2"/>
  <c r="EC116" i="2"/>
  <c r="ED116" i="2" s="1"/>
  <c r="DP123" i="2"/>
  <c r="DO123" i="2"/>
  <c r="DN123" i="2"/>
  <c r="ND22" i="1"/>
  <c r="NM22" i="1"/>
  <c r="NL49" i="1"/>
  <c r="NQ49" i="1"/>
  <c r="NP49" i="1" s="1"/>
  <c r="BE51" i="1"/>
  <c r="AV51" i="1"/>
  <c r="AZ222" i="2"/>
  <c r="AZ216" i="2"/>
  <c r="GX222" i="2"/>
  <c r="GX216" i="2"/>
  <c r="FM24" i="1" s="1"/>
  <c r="NB222" i="2"/>
  <c r="NB216" i="2"/>
  <c r="LQ24" i="1" s="1"/>
  <c r="DL222" i="2"/>
  <c r="DL216" i="2"/>
  <c r="JP222" i="2"/>
  <c r="JP216" i="2"/>
  <c r="PT222" i="2"/>
  <c r="PT216" i="2"/>
  <c r="SI219" i="2"/>
  <c r="RV219" i="2"/>
  <c r="RB219" i="2"/>
  <c r="RA219" i="2" s="1"/>
  <c r="TC58" i="2"/>
  <c r="UL58" i="2" s="1"/>
  <c r="TB58" i="2"/>
  <c r="UK58" i="2" s="1"/>
  <c r="SZ58" i="2"/>
  <c r="UI58" i="2" s="1"/>
  <c r="SR58" i="2"/>
  <c r="UA58" i="2" s="1"/>
  <c r="SY58" i="2"/>
  <c r="UH58" i="2" s="1"/>
  <c r="TA58" i="2"/>
  <c r="UJ58" i="2" s="1"/>
  <c r="SS58" i="2"/>
  <c r="AQ58" i="2"/>
  <c r="SK58" i="2"/>
  <c r="TT58" i="2" s="1"/>
  <c r="SM58" i="2"/>
  <c r="TV58" i="2" s="1"/>
  <c r="SJ58" i="2"/>
  <c r="TS58" i="2" s="1"/>
  <c r="SW58" i="2"/>
  <c r="UF58" i="2" s="1"/>
  <c r="SP58" i="2"/>
  <c r="TY58" i="2" s="1"/>
  <c r="SX58" i="2"/>
  <c r="UG58" i="2" s="1"/>
  <c r="ST58" i="2"/>
  <c r="UC58" i="2" s="1"/>
  <c r="SV58" i="2"/>
  <c r="UE58" i="2" s="1"/>
  <c r="SQ58" i="2"/>
  <c r="TZ58" i="2" s="1"/>
  <c r="SG58" i="2"/>
  <c r="SL58" i="2"/>
  <c r="TU58" i="2" s="1"/>
  <c r="SN58" i="2"/>
  <c r="TW58" i="2" s="1"/>
  <c r="SU58" i="2"/>
  <c r="SI58" i="2"/>
  <c r="TR58" i="2" s="1"/>
  <c r="SO58" i="2"/>
  <c r="TX58" i="2" s="1"/>
  <c r="EE90" i="2"/>
  <c r="EG90" i="2" s="1"/>
  <c r="EF89" i="2"/>
  <c r="CU16" i="1" s="1"/>
  <c r="CT16" i="1" s="1"/>
  <c r="LC56" i="1"/>
  <c r="LB56" i="1" s="1"/>
  <c r="LB54" i="1"/>
  <c r="FV83" i="2"/>
  <c r="FX83" i="2"/>
  <c r="FW83" i="2"/>
  <c r="OC59" i="1"/>
  <c r="OB59" i="1" s="1"/>
  <c r="OB57" i="1"/>
  <c r="CY59" i="1"/>
  <c r="CX59" i="1" s="1"/>
  <c r="CX57" i="1"/>
  <c r="OA56" i="1"/>
  <c r="NZ56" i="1" s="1"/>
  <c r="NZ54" i="1"/>
  <c r="HE62" i="1"/>
  <c r="HD62" i="1" s="1"/>
  <c r="HD60" i="1"/>
  <c r="HE93" i="2"/>
  <c r="HF93" i="2" s="1"/>
  <c r="HF92" i="2" s="1"/>
  <c r="GX93" i="2"/>
  <c r="KY62" i="1"/>
  <c r="KX62" i="1" s="1"/>
  <c r="KX60" i="1"/>
  <c r="FX98" i="2"/>
  <c r="FW98" i="2"/>
  <c r="FV98" i="2"/>
  <c r="LQ62" i="1"/>
  <c r="LY60" i="1"/>
  <c r="LP60" i="1"/>
  <c r="KI71" i="1"/>
  <c r="KH71" i="1" s="1"/>
  <c r="KH64" i="1"/>
  <c r="UD134" i="2"/>
  <c r="UR134" i="2" s="1"/>
  <c r="TI134" i="2"/>
  <c r="GS69" i="1"/>
  <c r="GR69" i="1" s="1"/>
  <c r="GN69" i="1"/>
  <c r="GZ18" i="1"/>
  <c r="HI18" i="1"/>
  <c r="LH130" i="2"/>
  <c r="MV130" i="2"/>
  <c r="OJ130" i="2"/>
  <c r="PX130" i="2"/>
  <c r="IF130" i="2"/>
  <c r="JT130" i="2"/>
  <c r="KN130" i="2"/>
  <c r="PD130" i="2"/>
  <c r="NP130" i="2"/>
  <c r="NP119" i="2" s="1"/>
  <c r="MB130" i="2"/>
  <c r="MB119" i="2" s="1"/>
  <c r="IZ130" i="2"/>
  <c r="QR130" i="2"/>
  <c r="UB132" i="2"/>
  <c r="UP132" i="2" s="1"/>
  <c r="TG132" i="2"/>
  <c r="FV154" i="2"/>
  <c r="FX154" i="2"/>
  <c r="FW154" i="2"/>
  <c r="KM153" i="2"/>
  <c r="FX172" i="2"/>
  <c r="FW172" i="2"/>
  <c r="FV172" i="2"/>
  <c r="DN165" i="2"/>
  <c r="DO165" i="2"/>
  <c r="DP165" i="2"/>
  <c r="AS155" i="2"/>
  <c r="AV155" i="2"/>
  <c r="BH166" i="2"/>
  <c r="BH153" i="2" s="1"/>
  <c r="AC21" i="1" s="1"/>
  <c r="BO166" i="2"/>
  <c r="BP166" i="2" s="1"/>
  <c r="BR166" i="2" s="1"/>
  <c r="BQ166" i="2" s="1"/>
  <c r="BS166" i="2" s="1"/>
  <c r="DH44" i="1"/>
  <c r="DM44" i="1"/>
  <c r="EE45" i="1"/>
  <c r="FP37" i="2"/>
  <c r="MQ11" i="1"/>
  <c r="HL49" i="2"/>
  <c r="HK49" i="2"/>
  <c r="HJ49" i="2"/>
  <c r="SG220" i="2"/>
  <c r="RB220" i="2"/>
  <c r="RA220" i="2" s="1"/>
  <c r="RV220" i="2"/>
  <c r="EE53" i="2"/>
  <c r="EG53" i="2" s="1"/>
  <c r="CU53" i="1"/>
  <c r="CT53" i="1" s="1"/>
  <c r="EJ60" i="2"/>
  <c r="EI60" i="2"/>
  <c r="EH60" i="2"/>
  <c r="HA56" i="1"/>
  <c r="HI54" i="1"/>
  <c r="GZ54" i="1"/>
  <c r="GA56" i="1"/>
  <c r="FZ56" i="1" s="1"/>
  <c r="FZ54" i="1"/>
  <c r="BO71" i="2"/>
  <c r="BP71" i="2" s="1"/>
  <c r="BR71" i="2" s="1"/>
  <c r="BQ71" i="2" s="1"/>
  <c r="BS71" i="2" s="1"/>
  <c r="BN71" i="2"/>
  <c r="BN68" i="2" s="1"/>
  <c r="MR58" i="1"/>
  <c r="MW58" i="1"/>
  <c r="MV58" i="1" s="1"/>
  <c r="ME59" i="1"/>
  <c r="MD59" i="1" s="1"/>
  <c r="MD57" i="1"/>
  <c r="HU62" i="1"/>
  <c r="IC60" i="1"/>
  <c r="HT60" i="1"/>
  <c r="IY62" i="1"/>
  <c r="IX62" i="1" s="1"/>
  <c r="IX60" i="1"/>
  <c r="NM15" i="1"/>
  <c r="ND15" i="1"/>
  <c r="GQ113" i="2"/>
  <c r="GR113" i="2"/>
  <c r="GP113" i="2"/>
  <c r="UD107" i="2"/>
  <c r="UR107" i="2" s="1"/>
  <c r="TI107" i="2"/>
  <c r="IN18" i="1"/>
  <c r="IW18" i="1"/>
  <c r="OX73" i="1"/>
  <c r="PA73" i="1"/>
  <c r="HL140" i="2"/>
  <c r="TB143" i="2"/>
  <c r="UK143" i="2" s="1"/>
  <c r="SZ143" i="2"/>
  <c r="UI143" i="2" s="1"/>
  <c r="SX143" i="2"/>
  <c r="UG143" i="2" s="1"/>
  <c r="SP143" i="2"/>
  <c r="TY143" i="2" s="1"/>
  <c r="SV143" i="2"/>
  <c r="UE143" i="2" s="1"/>
  <c r="SU143" i="2"/>
  <c r="SQ143" i="2"/>
  <c r="TZ143" i="2" s="1"/>
  <c r="SO143" i="2"/>
  <c r="TX143" i="2" s="1"/>
  <c r="TC143" i="2"/>
  <c r="UL143" i="2" s="1"/>
  <c r="TA143" i="2"/>
  <c r="UJ143" i="2" s="1"/>
  <c r="AQ143" i="2"/>
  <c r="AQ137" i="2" s="1"/>
  <c r="SY143" i="2"/>
  <c r="UH143" i="2" s="1"/>
  <c r="SI143" i="2"/>
  <c r="TR143" i="2" s="1"/>
  <c r="SN143" i="2"/>
  <c r="TW143" i="2" s="1"/>
  <c r="SM143" i="2"/>
  <c r="TV143" i="2" s="1"/>
  <c r="SG143" i="2"/>
  <c r="SH143" i="2"/>
  <c r="TQ143" i="2" s="1"/>
  <c r="ST143" i="2"/>
  <c r="UC143" i="2" s="1"/>
  <c r="SJ143" i="2"/>
  <c r="TS143" i="2" s="1"/>
  <c r="SL143" i="2"/>
  <c r="TU143" i="2" s="1"/>
  <c r="SS143" i="2"/>
  <c r="SK143" i="2"/>
  <c r="TT143" i="2" s="1"/>
  <c r="SW143" i="2"/>
  <c r="UF143" i="2" s="1"/>
  <c r="SR143" i="2"/>
  <c r="UA143" i="2" s="1"/>
  <c r="TA157" i="2"/>
  <c r="UJ157" i="2" s="1"/>
  <c r="AQ157" i="2"/>
  <c r="AQ153" i="2" s="1"/>
  <c r="SZ157" i="2"/>
  <c r="UI157" i="2" s="1"/>
  <c r="SY157" i="2"/>
  <c r="UH157" i="2" s="1"/>
  <c r="SW157" i="2"/>
  <c r="UF157" i="2" s="1"/>
  <c r="SO157" i="2"/>
  <c r="TX157" i="2" s="1"/>
  <c r="SG157" i="2"/>
  <c r="TC157" i="2"/>
  <c r="UL157" i="2" s="1"/>
  <c r="SU157" i="2"/>
  <c r="SM157" i="2"/>
  <c r="TV157" i="2" s="1"/>
  <c r="TB157" i="2"/>
  <c r="UK157" i="2" s="1"/>
  <c r="ST157" i="2"/>
  <c r="UC157" i="2" s="1"/>
  <c r="SX157" i="2"/>
  <c r="UG157" i="2" s="1"/>
  <c r="SQ157" i="2"/>
  <c r="TZ157" i="2" s="1"/>
  <c r="SR157" i="2"/>
  <c r="UA157" i="2" s="1"/>
  <c r="SS157" i="2"/>
  <c r="SL157" i="2"/>
  <c r="TU157" i="2" s="1"/>
  <c r="SV157" i="2"/>
  <c r="UE157" i="2" s="1"/>
  <c r="SN157" i="2"/>
  <c r="TW157" i="2" s="1"/>
  <c r="SI157" i="2"/>
  <c r="TR157" i="2" s="1"/>
  <c r="SK157" i="2"/>
  <c r="TT157" i="2" s="1"/>
  <c r="SP157" i="2"/>
  <c r="TY157" i="2" s="1"/>
  <c r="SJ157" i="2"/>
  <c r="TS157" i="2" s="1"/>
  <c r="EE175" i="2"/>
  <c r="EG175" i="2" s="1"/>
  <c r="EF174" i="2"/>
  <c r="CU22" i="1" s="1"/>
  <c r="CT22" i="1" s="1"/>
  <c r="CU85" i="1"/>
  <c r="CT85" i="1" s="1"/>
  <c r="DJ216" i="2"/>
  <c r="GN37" i="2"/>
  <c r="GM38" i="2"/>
  <c r="GO38" i="2" s="1"/>
  <c r="FC44" i="1"/>
  <c r="FB44" i="1" s="1"/>
  <c r="Q50" i="1"/>
  <c r="H50" i="1"/>
  <c r="GA11" i="1"/>
  <c r="IV53" i="1"/>
  <c r="JA53" i="1"/>
  <c r="IZ53" i="1" s="1"/>
  <c r="MS51" i="1"/>
  <c r="MJ51" i="1"/>
  <c r="BY82" i="1"/>
  <c r="BP82" i="1"/>
  <c r="O57" i="1"/>
  <c r="ML57" i="1"/>
  <c r="MM59" i="1"/>
  <c r="ML59" i="1" s="1"/>
  <c r="HG84" i="2"/>
  <c r="HI84" i="2" s="1"/>
  <c r="FW61" i="1"/>
  <c r="FV61" i="1" s="1"/>
  <c r="HG59" i="1"/>
  <c r="HF59" i="1" s="1"/>
  <c r="HF57" i="1"/>
  <c r="DR60" i="1"/>
  <c r="DS62" i="1"/>
  <c r="DR62" i="1" s="1"/>
  <c r="OG63" i="1"/>
  <c r="NX63" i="1"/>
  <c r="IS62" i="1"/>
  <c r="IR62" i="1" s="1"/>
  <c r="IR60" i="1"/>
  <c r="AZ63" i="1"/>
  <c r="BE63" i="1"/>
  <c r="DM113" i="2"/>
  <c r="AR113" i="2"/>
  <c r="TP81" i="2"/>
  <c r="UN81" i="2" s="1"/>
  <c r="TE81" i="2"/>
  <c r="MP60" i="1"/>
  <c r="MQ62" i="1"/>
  <c r="MP62" i="1" s="1"/>
  <c r="CS63" i="1"/>
  <c r="CJ63" i="1"/>
  <c r="BH106" i="2"/>
  <c r="BO106" i="2"/>
  <c r="BP106" i="2" s="1"/>
  <c r="BR106" i="2" s="1"/>
  <c r="BQ106" i="2" s="1"/>
  <c r="BS106" i="2" s="1"/>
  <c r="LW71" i="1"/>
  <c r="LV71" i="1" s="1"/>
  <c r="LV64" i="1"/>
  <c r="FX118" i="2"/>
  <c r="FW118" i="2"/>
  <c r="FV118" i="2"/>
  <c r="OE71" i="1"/>
  <c r="OD71" i="1" s="1"/>
  <c r="OD64" i="1"/>
  <c r="CC69" i="1"/>
  <c r="CB69" i="1" s="1"/>
  <c r="BX69" i="1"/>
  <c r="LE72" i="1"/>
  <c r="UD176" i="2"/>
  <c r="UR176" i="2" s="1"/>
  <c r="TI176" i="2"/>
  <c r="BX174" i="2"/>
  <c r="AQ22" i="1" s="1"/>
  <c r="AP22" i="1" s="1"/>
  <c r="AQ85" i="1"/>
  <c r="AP85" i="1" s="1"/>
  <c r="JJ22" i="1"/>
  <c r="JL85" i="1"/>
  <c r="TC180" i="2"/>
  <c r="UL180" i="2" s="1"/>
  <c r="SU180" i="2"/>
  <c r="SM180" i="2"/>
  <c r="TV180" i="2" s="1"/>
  <c r="TB180" i="2"/>
  <c r="UK180" i="2" s="1"/>
  <c r="ST180" i="2"/>
  <c r="UC180" i="2" s="1"/>
  <c r="SL180" i="2"/>
  <c r="TU180" i="2" s="1"/>
  <c r="TA180" i="2"/>
  <c r="UJ180" i="2" s="1"/>
  <c r="SS180" i="2"/>
  <c r="SK180" i="2"/>
  <c r="TT180" i="2" s="1"/>
  <c r="AQ180" i="2"/>
  <c r="SZ180" i="2"/>
  <c r="UI180" i="2" s="1"/>
  <c r="SR180" i="2"/>
  <c r="UA180" i="2" s="1"/>
  <c r="SJ180" i="2"/>
  <c r="TS180" i="2" s="1"/>
  <c r="SY180" i="2"/>
  <c r="UH180" i="2" s="1"/>
  <c r="SN180" i="2"/>
  <c r="TW180" i="2" s="1"/>
  <c r="SI180" i="2"/>
  <c r="TR180" i="2" s="1"/>
  <c r="SV180" i="2"/>
  <c r="UE180" i="2" s="1"/>
  <c r="SQ180" i="2"/>
  <c r="TZ180" i="2" s="1"/>
  <c r="SO180" i="2"/>
  <c r="TX180" i="2" s="1"/>
  <c r="SW180" i="2"/>
  <c r="UF180" i="2" s="1"/>
  <c r="SH180" i="2"/>
  <c r="TQ180" i="2" s="1"/>
  <c r="SP180" i="2"/>
  <c r="TY180" i="2" s="1"/>
  <c r="SX180" i="2"/>
  <c r="UG180" i="2" s="1"/>
  <c r="SG180" i="2"/>
  <c r="KD22" i="1"/>
  <c r="KF85" i="1"/>
  <c r="KP85" i="1"/>
  <c r="BH188" i="2"/>
  <c r="BO188" i="2"/>
  <c r="BP188" i="2" s="1"/>
  <c r="BR188" i="2" s="1"/>
  <c r="BQ188" i="2" s="1"/>
  <c r="BS188" i="2" s="1"/>
  <c r="NQ50" i="1"/>
  <c r="NP50" i="1" s="1"/>
  <c r="NL50" i="1"/>
  <c r="AJ55" i="1"/>
  <c r="AO55" i="1"/>
  <c r="AN55" i="1" s="1"/>
  <c r="IO11" i="1"/>
  <c r="AD44" i="1"/>
  <c r="AK44" i="1"/>
  <c r="AV52" i="2"/>
  <c r="AS52" i="2"/>
  <c r="JI11" i="1"/>
  <c r="AX48" i="1"/>
  <c r="BE48" i="1"/>
  <c r="UB65" i="2"/>
  <c r="UP65" i="2" s="1"/>
  <c r="TG65" i="2"/>
  <c r="OI68" i="2"/>
  <c r="OI196" i="2" s="1"/>
  <c r="FS11" i="1"/>
  <c r="Q82" i="1"/>
  <c r="H82" i="1"/>
  <c r="AI57" i="1"/>
  <c r="IB53" i="1"/>
  <c r="IG53" i="1"/>
  <c r="IF53" i="1" s="1"/>
  <c r="MY56" i="1"/>
  <c r="MX56" i="1" s="1"/>
  <c r="MX54" i="1"/>
  <c r="HO56" i="1"/>
  <c r="HN56" i="1" s="1"/>
  <c r="HN54" i="1"/>
  <c r="GG56" i="1"/>
  <c r="GO54" i="1"/>
  <c r="GF54" i="1"/>
  <c r="HO59" i="1"/>
  <c r="HN59" i="1" s="1"/>
  <c r="HN57" i="1"/>
  <c r="MB92" i="2"/>
  <c r="FZ60" i="1"/>
  <c r="GA62" i="1"/>
  <c r="FZ62" i="1" s="1"/>
  <c r="LY63" i="1"/>
  <c r="FU82" i="2"/>
  <c r="FT82" i="2"/>
  <c r="DJ60" i="1"/>
  <c r="DK62" i="1"/>
  <c r="DJ62" i="1" s="1"/>
  <c r="FX99" i="2"/>
  <c r="FW99" i="2"/>
  <c r="FV99" i="2"/>
  <c r="FO70" i="1"/>
  <c r="FN70" i="1" s="1"/>
  <c r="KM119" i="2"/>
  <c r="OG75" i="1"/>
  <c r="PX137" i="2"/>
  <c r="IZ137" i="2"/>
  <c r="MS20" i="1"/>
  <c r="PB153" i="2"/>
  <c r="DO162" i="2"/>
  <c r="DN162" i="2"/>
  <c r="DP162" i="2"/>
  <c r="BR168" i="2"/>
  <c r="BQ168" i="2" s="1"/>
  <c r="BS168" i="2" s="1"/>
  <c r="HL179" i="2"/>
  <c r="HK179" i="2"/>
  <c r="HJ179" i="2"/>
  <c r="SJ177" i="2"/>
  <c r="TS177" i="2" s="1"/>
  <c r="RV177" i="2"/>
  <c r="RB177" i="2"/>
  <c r="RA177" i="2" s="1"/>
  <c r="EF23" i="1"/>
  <c r="BR185" i="2"/>
  <c r="JA50" i="1"/>
  <c r="IZ50" i="1" s="1"/>
  <c r="IV50" i="1"/>
  <c r="MD196" i="2"/>
  <c r="MD224" i="2" s="1"/>
  <c r="KQ11" i="1"/>
  <c r="EG12" i="1"/>
  <c r="DX12" i="1"/>
  <c r="SV47" i="2"/>
  <c r="UE47" i="2" s="1"/>
  <c r="SN47" i="2"/>
  <c r="TW47" i="2" s="1"/>
  <c r="AQ47" i="2"/>
  <c r="AQ43" i="2" s="1"/>
  <c r="TC47" i="2"/>
  <c r="UL47" i="2" s="1"/>
  <c r="TB47" i="2"/>
  <c r="UK47" i="2" s="1"/>
  <c r="TA47" i="2"/>
  <c r="UJ47" i="2" s="1"/>
  <c r="SS47" i="2"/>
  <c r="SK47" i="2"/>
  <c r="TT47" i="2" s="1"/>
  <c r="SZ47" i="2"/>
  <c r="UI47" i="2" s="1"/>
  <c r="SY47" i="2"/>
  <c r="UH47" i="2" s="1"/>
  <c r="SQ47" i="2"/>
  <c r="TZ47" i="2" s="1"/>
  <c r="SI47" i="2"/>
  <c r="TR47" i="2" s="1"/>
  <c r="ST47" i="2"/>
  <c r="UC47" i="2" s="1"/>
  <c r="SM47" i="2"/>
  <c r="TV47" i="2" s="1"/>
  <c r="SP47" i="2"/>
  <c r="TY47" i="2" s="1"/>
  <c r="SH47" i="2"/>
  <c r="TQ47" i="2" s="1"/>
  <c r="SU47" i="2"/>
  <c r="SX47" i="2"/>
  <c r="UG47" i="2" s="1"/>
  <c r="SR47" i="2"/>
  <c r="UA47" i="2" s="1"/>
  <c r="SO47" i="2"/>
  <c r="TX47" i="2" s="1"/>
  <c r="SW47" i="2"/>
  <c r="UF47" i="2" s="1"/>
  <c r="SG47" i="2"/>
  <c r="FN196" i="2"/>
  <c r="FN224" i="2" s="1"/>
  <c r="EC11" i="1"/>
  <c r="PC37" i="2"/>
  <c r="DX14" i="1"/>
  <c r="EG14" i="1"/>
  <c r="FU40" i="2"/>
  <c r="FT40" i="2"/>
  <c r="EI49" i="1" s="1"/>
  <c r="BQ44" i="2"/>
  <c r="BS44" i="2" s="1"/>
  <c r="AM51" i="1"/>
  <c r="AL51" i="1" s="1"/>
  <c r="JS68" i="2"/>
  <c r="JS196" i="2" s="1"/>
  <c r="BI82" i="1"/>
  <c r="BH82" i="1" s="1"/>
  <c r="BD82" i="1"/>
  <c r="HV57" i="1"/>
  <c r="HW59" i="1"/>
  <c r="HV59" i="1" s="1"/>
  <c r="HF89" i="2"/>
  <c r="HH90" i="2"/>
  <c r="AI69" i="2"/>
  <c r="AP69" i="2"/>
  <c r="IU56" i="1"/>
  <c r="IT56" i="1" s="1"/>
  <c r="IT54" i="1"/>
  <c r="MS57" i="1"/>
  <c r="MK59" i="1"/>
  <c r="MJ57" i="1"/>
  <c r="IQ71" i="1"/>
  <c r="IP71" i="1" s="1"/>
  <c r="IP64" i="1"/>
  <c r="IS71" i="1"/>
  <c r="IR71" i="1" s="1"/>
  <c r="IR64" i="1"/>
  <c r="OG64" i="1"/>
  <c r="NY71" i="1"/>
  <c r="NX64" i="1"/>
  <c r="MA71" i="1"/>
  <c r="LZ71" i="1" s="1"/>
  <c r="LZ64" i="1"/>
  <c r="AY103" i="2"/>
  <c r="AX103" i="2"/>
  <c r="OG81" i="1"/>
  <c r="NX81" i="1"/>
  <c r="HI81" i="1"/>
  <c r="GZ81" i="1"/>
  <c r="AV170" i="2"/>
  <c r="AS170" i="2"/>
  <c r="JS177" i="2"/>
  <c r="EH178" i="2"/>
  <c r="EJ178" i="2"/>
  <c r="EI178" i="2"/>
  <c r="GX182" i="2"/>
  <c r="HE182" i="2"/>
  <c r="HF182" i="2" s="1"/>
  <c r="BO190" i="2"/>
  <c r="BP190" i="2" s="1"/>
  <c r="BR190" i="2" s="1"/>
  <c r="BQ190" i="2" s="1"/>
  <c r="BS190" i="2" s="1"/>
  <c r="LV216" i="2"/>
  <c r="PA44" i="1"/>
  <c r="OR44" i="1"/>
  <c r="UB41" i="2"/>
  <c r="UP41" i="2" s="1"/>
  <c r="TG41" i="2"/>
  <c r="I45" i="1"/>
  <c r="AI37" i="2"/>
  <c r="LY48" i="1"/>
  <c r="LP48" i="1"/>
  <c r="FP48" i="1"/>
  <c r="FU48" i="1"/>
  <c r="HL53" i="2"/>
  <c r="HK53" i="2"/>
  <c r="HJ53" i="2"/>
  <c r="UB83" i="2"/>
  <c r="UP83" i="2" s="1"/>
  <c r="TG83" i="2"/>
  <c r="CV65" i="2"/>
  <c r="CN65" i="2"/>
  <c r="CU65" i="2"/>
  <c r="CT65" i="2"/>
  <c r="CS65" i="2"/>
  <c r="CR65" i="2"/>
  <c r="CQ65" i="2"/>
  <c r="CP65" i="2"/>
  <c r="CO65" i="2"/>
  <c r="FC95" i="2"/>
  <c r="FB95" i="2"/>
  <c r="FD95" i="2"/>
  <c r="FM56" i="1"/>
  <c r="FU54" i="1"/>
  <c r="FL54" i="1"/>
  <c r="IP17" i="1"/>
  <c r="IW17" i="1"/>
  <c r="NM63" i="1"/>
  <c r="IH60" i="1"/>
  <c r="II62" i="1"/>
  <c r="IH62" i="1" s="1"/>
  <c r="HH102" i="2"/>
  <c r="HG102" i="2" s="1"/>
  <c r="HI102" i="2" s="1"/>
  <c r="FW117" i="2"/>
  <c r="FV117" i="2"/>
  <c r="FX117" i="2"/>
  <c r="LY70" i="1"/>
  <c r="HG124" i="2"/>
  <c r="HI124" i="2" s="1"/>
  <c r="FW72" i="1"/>
  <c r="FV72" i="1" s="1"/>
  <c r="DP133" i="2"/>
  <c r="DO133" i="2"/>
  <c r="DN133" i="2"/>
  <c r="BE69" i="1"/>
  <c r="FU163" i="2"/>
  <c r="FT163" i="2"/>
  <c r="FX178" i="2"/>
  <c r="FW178" i="2"/>
  <c r="FV178" i="2"/>
  <c r="FD175" i="2"/>
  <c r="FC175" i="2"/>
  <c r="FB175" i="2"/>
  <c r="BO175" i="2"/>
  <c r="BP175" i="2" s="1"/>
  <c r="BH175" i="2"/>
  <c r="LG177" i="2"/>
  <c r="AS190" i="2"/>
  <c r="AV190" i="2"/>
  <c r="QT132" i="2"/>
  <c r="QT119" i="2" s="1"/>
  <c r="PG19" i="1" s="1"/>
  <c r="PF19" i="1" s="1"/>
  <c r="QJ132" i="2"/>
  <c r="QJ119" i="2" s="1"/>
  <c r="OY19" i="1" s="1"/>
  <c r="OX19" i="1" s="1"/>
  <c r="PF132" i="2"/>
  <c r="PF119" i="2" s="1"/>
  <c r="NS19" i="1" s="1"/>
  <c r="NR19" i="1" s="1"/>
  <c r="OV132" i="2"/>
  <c r="OV119" i="2" s="1"/>
  <c r="NK19" i="1" s="1"/>
  <c r="NJ19" i="1" s="1"/>
  <c r="NR132" i="2"/>
  <c r="NR119" i="2" s="1"/>
  <c r="ME19" i="1" s="1"/>
  <c r="MD19" i="1" s="1"/>
  <c r="NH132" i="2"/>
  <c r="NH119" i="2" s="1"/>
  <c r="LW19" i="1" s="1"/>
  <c r="LV19" i="1" s="1"/>
  <c r="MD132" i="2"/>
  <c r="MD119" i="2" s="1"/>
  <c r="KQ19" i="1" s="1"/>
  <c r="KP19" i="1" s="1"/>
  <c r="LT132" i="2"/>
  <c r="LT119" i="2" s="1"/>
  <c r="KI19" i="1" s="1"/>
  <c r="KH19" i="1" s="1"/>
  <c r="KP132" i="2"/>
  <c r="KP119" i="2" s="1"/>
  <c r="JC19" i="1" s="1"/>
  <c r="JB19" i="1" s="1"/>
  <c r="KF132" i="2"/>
  <c r="KF119" i="2" s="1"/>
  <c r="IU19" i="1" s="1"/>
  <c r="IT19" i="1" s="1"/>
  <c r="JB132" i="2"/>
  <c r="JB119" i="2" s="1"/>
  <c r="HO19" i="1" s="1"/>
  <c r="HN19" i="1" s="1"/>
  <c r="IR132" i="2"/>
  <c r="IR119" i="2" s="1"/>
  <c r="HG19" i="1" s="1"/>
  <c r="HF19" i="1" s="1"/>
  <c r="HN132" i="2"/>
  <c r="HN119" i="2" s="1"/>
  <c r="GA19" i="1" s="1"/>
  <c r="FZ19" i="1" s="1"/>
  <c r="GD132" i="2"/>
  <c r="GD119" i="2" s="1"/>
  <c r="ES19" i="1" s="1"/>
  <c r="ER132" i="2"/>
  <c r="DF132" i="2"/>
  <c r="BD132" i="2"/>
  <c r="BD119" i="2" s="1"/>
  <c r="W19" i="1" s="1"/>
  <c r="V19" i="1" s="1"/>
  <c r="QH132" i="2"/>
  <c r="QH119" i="2" s="1"/>
  <c r="OW19" i="1" s="1"/>
  <c r="OV19" i="1" s="1"/>
  <c r="PT132" i="2"/>
  <c r="PT119" i="2" s="1"/>
  <c r="OI19" i="1" s="1"/>
  <c r="OH19" i="1" s="1"/>
  <c r="OT132" i="2"/>
  <c r="OT119" i="2" s="1"/>
  <c r="NI19" i="1" s="1"/>
  <c r="NH19" i="1" s="1"/>
  <c r="OF132" i="2"/>
  <c r="OF119" i="2" s="1"/>
  <c r="MU19" i="1" s="1"/>
  <c r="MT19" i="1" s="1"/>
  <c r="NF132" i="2"/>
  <c r="NF119" i="2" s="1"/>
  <c r="LU19" i="1" s="1"/>
  <c r="LT19" i="1" s="1"/>
  <c r="MR132" i="2"/>
  <c r="MR119" i="2" s="1"/>
  <c r="LG19" i="1" s="1"/>
  <c r="LF19" i="1" s="1"/>
  <c r="LR132" i="2"/>
  <c r="LR119" i="2" s="1"/>
  <c r="KG19" i="1" s="1"/>
  <c r="KF19" i="1" s="1"/>
  <c r="LD132" i="2"/>
  <c r="LD119" i="2" s="1"/>
  <c r="JS19" i="1" s="1"/>
  <c r="JR19" i="1" s="1"/>
  <c r="KD132" i="2"/>
  <c r="KD119" i="2" s="1"/>
  <c r="IS19" i="1" s="1"/>
  <c r="IR19" i="1" s="1"/>
  <c r="JP132" i="2"/>
  <c r="JP119" i="2" s="1"/>
  <c r="IE19" i="1" s="1"/>
  <c r="ID19" i="1" s="1"/>
  <c r="IP132" i="2"/>
  <c r="IP119" i="2" s="1"/>
  <c r="HE19" i="1" s="1"/>
  <c r="HD19" i="1" s="1"/>
  <c r="IB132" i="2"/>
  <c r="IB119" i="2" s="1"/>
  <c r="GQ19" i="1" s="1"/>
  <c r="GP19" i="1" s="1"/>
  <c r="GT132" i="2"/>
  <c r="GT119" i="2" s="1"/>
  <c r="FG19" i="1" s="1"/>
  <c r="FF19" i="1" s="1"/>
  <c r="CL132" i="2"/>
  <c r="CL119" i="2" s="1"/>
  <c r="QF132" i="2"/>
  <c r="QF119" i="2" s="1"/>
  <c r="OU19" i="1" s="1"/>
  <c r="OT19" i="1" s="1"/>
  <c r="PR132" i="2"/>
  <c r="PR119" i="2" s="1"/>
  <c r="PR196" i="2" s="1"/>
  <c r="PR224" i="2" s="1"/>
  <c r="OR132" i="2"/>
  <c r="OR119" i="2" s="1"/>
  <c r="NG19" i="1" s="1"/>
  <c r="NF19" i="1" s="1"/>
  <c r="OD132" i="2"/>
  <c r="OD119" i="2" s="1"/>
  <c r="ND132" i="2"/>
  <c r="ND119" i="2" s="1"/>
  <c r="LS19" i="1" s="1"/>
  <c r="LR19" i="1" s="1"/>
  <c r="MP132" i="2"/>
  <c r="MP119" i="2" s="1"/>
  <c r="MP196" i="2" s="1"/>
  <c r="LP132" i="2"/>
  <c r="LP119" i="2" s="1"/>
  <c r="KE19" i="1" s="1"/>
  <c r="KD19" i="1" s="1"/>
  <c r="LB132" i="2"/>
  <c r="LB119" i="2" s="1"/>
  <c r="LB196" i="2" s="1"/>
  <c r="LB224" i="2" s="1"/>
  <c r="KB132" i="2"/>
  <c r="KB119" i="2" s="1"/>
  <c r="IQ19" i="1" s="1"/>
  <c r="IP19" i="1" s="1"/>
  <c r="JN132" i="2"/>
  <c r="JN119" i="2" s="1"/>
  <c r="IN132" i="2"/>
  <c r="IN119" i="2" s="1"/>
  <c r="HC19" i="1" s="1"/>
  <c r="HB19" i="1" s="1"/>
  <c r="HZ132" i="2"/>
  <c r="HZ119" i="2" s="1"/>
  <c r="HZ196" i="2" s="1"/>
  <c r="HZ224" i="2" s="1"/>
  <c r="GJ132" i="2"/>
  <c r="GJ119" i="2" s="1"/>
  <c r="EY19" i="1" s="1"/>
  <c r="EX19" i="1" s="1"/>
  <c r="FZ132" i="2"/>
  <c r="FZ119" i="2" s="1"/>
  <c r="EM19" i="1" s="1"/>
  <c r="EL19" i="1" s="1"/>
  <c r="EP132" i="2"/>
  <c r="EP119" i="2" s="1"/>
  <c r="DE19" i="1" s="1"/>
  <c r="DD132" i="2"/>
  <c r="BP132" i="2"/>
  <c r="QD132" i="2"/>
  <c r="QD119" i="2" s="1"/>
  <c r="OS19" i="1" s="1"/>
  <c r="OP132" i="2"/>
  <c r="OP119" i="2" s="1"/>
  <c r="NE19" i="1" s="1"/>
  <c r="NB132" i="2"/>
  <c r="NB119" i="2" s="1"/>
  <c r="LQ19" i="1" s="1"/>
  <c r="LN132" i="2"/>
  <c r="LN119" i="2" s="1"/>
  <c r="KC19" i="1" s="1"/>
  <c r="JZ132" i="2"/>
  <c r="JZ119" i="2" s="1"/>
  <c r="IO19" i="1" s="1"/>
  <c r="IL132" i="2"/>
  <c r="IL119" i="2" s="1"/>
  <c r="HA19" i="1" s="1"/>
  <c r="FF132" i="2"/>
  <c r="FF119" i="2" s="1"/>
  <c r="DS19" i="1" s="1"/>
  <c r="DR19" i="1" s="1"/>
  <c r="BX132" i="2"/>
  <c r="BX119" i="2" s="1"/>
  <c r="AQ19" i="1" s="1"/>
  <c r="AP19" i="1" s="1"/>
  <c r="PZ132" i="2"/>
  <c r="PZ119" i="2" s="1"/>
  <c r="OM19" i="1" s="1"/>
  <c r="OL19" i="1" s="1"/>
  <c r="PP132" i="2"/>
  <c r="PP119" i="2" s="1"/>
  <c r="OE19" i="1" s="1"/>
  <c r="OD19" i="1" s="1"/>
  <c r="OL132" i="2"/>
  <c r="OL119" i="2" s="1"/>
  <c r="MY19" i="1" s="1"/>
  <c r="MX19" i="1" s="1"/>
  <c r="OB132" i="2"/>
  <c r="OB119" i="2" s="1"/>
  <c r="MQ19" i="1" s="1"/>
  <c r="MP19" i="1" s="1"/>
  <c r="MX132" i="2"/>
  <c r="MX119" i="2" s="1"/>
  <c r="LK19" i="1" s="1"/>
  <c r="LJ19" i="1" s="1"/>
  <c r="MN132" i="2"/>
  <c r="MN119" i="2" s="1"/>
  <c r="LC19" i="1" s="1"/>
  <c r="LB19" i="1" s="1"/>
  <c r="LJ132" i="2"/>
  <c r="LJ119" i="2" s="1"/>
  <c r="JW19" i="1" s="1"/>
  <c r="JV19" i="1" s="1"/>
  <c r="KZ132" i="2"/>
  <c r="KZ119" i="2" s="1"/>
  <c r="JO19" i="1" s="1"/>
  <c r="JN19" i="1" s="1"/>
  <c r="JV132" i="2"/>
  <c r="JV119" i="2" s="1"/>
  <c r="II19" i="1" s="1"/>
  <c r="IH19" i="1" s="1"/>
  <c r="JL132" i="2"/>
  <c r="JL119" i="2" s="1"/>
  <c r="IA19" i="1" s="1"/>
  <c r="HZ19" i="1" s="1"/>
  <c r="IH132" i="2"/>
  <c r="IH119" i="2" s="1"/>
  <c r="GU19" i="1" s="1"/>
  <c r="GT19" i="1" s="1"/>
  <c r="HX132" i="2"/>
  <c r="HX119" i="2" s="1"/>
  <c r="GM19" i="1" s="1"/>
  <c r="GL19" i="1" s="1"/>
  <c r="GH132" i="2"/>
  <c r="GH119" i="2" s="1"/>
  <c r="EW19" i="1" s="1"/>
  <c r="EV19" i="1" s="1"/>
  <c r="EV132" i="2"/>
  <c r="EV119" i="2" s="1"/>
  <c r="DK19" i="1" s="1"/>
  <c r="DJ19" i="1" s="1"/>
  <c r="EL132" i="2"/>
  <c r="EL119" i="2" s="1"/>
  <c r="CY19" i="1" s="1"/>
  <c r="CX19" i="1" s="1"/>
  <c r="DB132" i="2"/>
  <c r="CH132" i="2"/>
  <c r="CH119" i="2" s="1"/>
  <c r="BC19" i="1" s="1"/>
  <c r="BB19" i="1" s="1"/>
  <c r="BN132" i="2"/>
  <c r="QN132" i="2"/>
  <c r="QN119" i="2" s="1"/>
  <c r="PC19" i="1" s="1"/>
  <c r="PB19" i="1" s="1"/>
  <c r="PN132" i="2"/>
  <c r="PN119" i="2" s="1"/>
  <c r="OC19" i="1" s="1"/>
  <c r="OB19" i="1" s="1"/>
  <c r="OZ132" i="2"/>
  <c r="OZ119" i="2" s="1"/>
  <c r="NO19" i="1" s="1"/>
  <c r="NN19" i="1" s="1"/>
  <c r="NZ132" i="2"/>
  <c r="NZ119" i="2" s="1"/>
  <c r="MO19" i="1" s="1"/>
  <c r="MN19" i="1" s="1"/>
  <c r="NL132" i="2"/>
  <c r="NL119" i="2" s="1"/>
  <c r="MA19" i="1" s="1"/>
  <c r="LZ19" i="1" s="1"/>
  <c r="ML132" i="2"/>
  <c r="ML119" i="2" s="1"/>
  <c r="LA19" i="1" s="1"/>
  <c r="KZ19" i="1" s="1"/>
  <c r="LX132" i="2"/>
  <c r="LX119" i="2" s="1"/>
  <c r="KM19" i="1" s="1"/>
  <c r="KL19" i="1" s="1"/>
  <c r="KX132" i="2"/>
  <c r="KX119" i="2" s="1"/>
  <c r="JM19" i="1" s="1"/>
  <c r="JL19" i="1" s="1"/>
  <c r="KJ132" i="2"/>
  <c r="KJ119" i="2" s="1"/>
  <c r="IY19" i="1" s="1"/>
  <c r="IX19" i="1" s="1"/>
  <c r="JJ132" i="2"/>
  <c r="JJ119" i="2" s="1"/>
  <c r="HY19" i="1" s="1"/>
  <c r="HX19" i="1" s="1"/>
  <c r="IV132" i="2"/>
  <c r="IV119" i="2" s="1"/>
  <c r="HK19" i="1" s="1"/>
  <c r="HJ19" i="1" s="1"/>
  <c r="HV132" i="2"/>
  <c r="HV119" i="2" s="1"/>
  <c r="GK19" i="1" s="1"/>
  <c r="GJ19" i="1" s="1"/>
  <c r="DR132" i="2"/>
  <c r="DR119" i="2" s="1"/>
  <c r="CE19" i="1" s="1"/>
  <c r="CD19" i="1" s="1"/>
  <c r="BL132" i="2"/>
  <c r="BL119" i="2" s="1"/>
  <c r="AG19" i="1" s="1"/>
  <c r="AF19" i="1" s="1"/>
  <c r="PL132" i="2"/>
  <c r="PL119" i="2" s="1"/>
  <c r="OA19" i="1" s="1"/>
  <c r="NZ19" i="1" s="1"/>
  <c r="NX132" i="2"/>
  <c r="NX119" i="2" s="1"/>
  <c r="MM19" i="1" s="1"/>
  <c r="ML19" i="1" s="1"/>
  <c r="MJ132" i="2"/>
  <c r="MJ119" i="2" s="1"/>
  <c r="KY19" i="1" s="1"/>
  <c r="KX19" i="1" s="1"/>
  <c r="KV132" i="2"/>
  <c r="KV119" i="2" s="1"/>
  <c r="JK19" i="1" s="1"/>
  <c r="JJ19" i="1" s="1"/>
  <c r="JH132" i="2"/>
  <c r="JH119" i="2" s="1"/>
  <c r="HW19" i="1" s="1"/>
  <c r="HV19" i="1" s="1"/>
  <c r="HT132" i="2"/>
  <c r="HT119" i="2" s="1"/>
  <c r="GI19" i="1" s="1"/>
  <c r="GH19" i="1" s="1"/>
  <c r="CX132" i="2"/>
  <c r="CX119" i="2" s="1"/>
  <c r="BK19" i="1" s="1"/>
  <c r="BJ19" i="1" s="1"/>
  <c r="CF132" i="2"/>
  <c r="CF119" i="2" s="1"/>
  <c r="BA19" i="1" s="1"/>
  <c r="AZ19" i="1" s="1"/>
  <c r="BJ132" i="2"/>
  <c r="GX132" i="2"/>
  <c r="LF132" i="2"/>
  <c r="LF119" i="2" s="1"/>
  <c r="JF132" i="2"/>
  <c r="JF119" i="2" s="1"/>
  <c r="HU19" i="1" s="1"/>
  <c r="FL132" i="2"/>
  <c r="FL119" i="2" s="1"/>
  <c r="EA19" i="1" s="1"/>
  <c r="DZ19" i="1" s="1"/>
  <c r="PV132" i="2"/>
  <c r="PV119" i="2" s="1"/>
  <c r="PV196" i="2" s="1"/>
  <c r="PV224" i="2" s="1"/>
  <c r="NV132" i="2"/>
  <c r="NV119" i="2" s="1"/>
  <c r="MK19" i="1" s="1"/>
  <c r="ID132" i="2"/>
  <c r="ID119" i="2" s="1"/>
  <c r="ID196" i="2" s="1"/>
  <c r="ID224" i="2" s="1"/>
  <c r="DZ132" i="2"/>
  <c r="DZ119" i="2" s="1"/>
  <c r="CO19" i="1" s="1"/>
  <c r="CN19" i="1" s="1"/>
  <c r="MT132" i="2"/>
  <c r="MT119" i="2" s="1"/>
  <c r="KT132" i="2"/>
  <c r="KT119" i="2" s="1"/>
  <c r="JI19" i="1" s="1"/>
  <c r="BH132" i="2"/>
  <c r="PJ132" i="2"/>
  <c r="PJ119" i="2" s="1"/>
  <c r="NY19" i="1" s="1"/>
  <c r="JR132" i="2"/>
  <c r="JR119" i="2" s="1"/>
  <c r="JR196" i="2" s="1"/>
  <c r="JR224" i="2" s="1"/>
  <c r="HR132" i="2"/>
  <c r="HR119" i="2" s="1"/>
  <c r="GG19" i="1" s="1"/>
  <c r="OH132" i="2"/>
  <c r="OH119" i="2" s="1"/>
  <c r="MH132" i="2"/>
  <c r="MH119" i="2" s="1"/>
  <c r="KW19" i="1" s="1"/>
  <c r="CD132" i="2"/>
  <c r="CD119" i="2" s="1"/>
  <c r="AY19" i="1" s="1"/>
  <c r="AX19" i="1" s="1"/>
  <c r="DV132" i="2"/>
  <c r="DV119" i="2" s="1"/>
  <c r="CK19" i="1" s="1"/>
  <c r="DX132" i="2"/>
  <c r="LV132" i="2"/>
  <c r="LV119" i="2" s="1"/>
  <c r="ET132" i="2"/>
  <c r="ET119" i="2" s="1"/>
  <c r="DI19" i="1" s="1"/>
  <c r="DH19" i="1" s="1"/>
  <c r="GF132" i="2"/>
  <c r="AM132" i="2"/>
  <c r="OX132" i="2"/>
  <c r="OX119" i="2" s="1"/>
  <c r="KH132" i="2"/>
  <c r="KH119" i="2" s="1"/>
  <c r="EB132" i="2"/>
  <c r="EB119" i="2" s="1"/>
  <c r="CQ19" i="1" s="1"/>
  <c r="CP19" i="1" s="1"/>
  <c r="AK132" i="2"/>
  <c r="FJ132" i="2"/>
  <c r="FJ119" i="2" s="1"/>
  <c r="DY19" i="1" s="1"/>
  <c r="CB132" i="2"/>
  <c r="CB119" i="2" s="1"/>
  <c r="AW19" i="1" s="1"/>
  <c r="DH132" i="2"/>
  <c r="DH119" i="2" s="1"/>
  <c r="IT132" i="2"/>
  <c r="IT119" i="2" s="1"/>
  <c r="IT196" i="2" s="1"/>
  <c r="IT224" i="2" s="1"/>
  <c r="EX132" i="2"/>
  <c r="EX119" i="2" s="1"/>
  <c r="EX196" i="2" s="1"/>
  <c r="NJ132" i="2"/>
  <c r="NJ119" i="2" s="1"/>
  <c r="NJ196" i="2" s="1"/>
  <c r="NJ224" i="2" s="1"/>
  <c r="QL132" i="2"/>
  <c r="QL119" i="2" s="1"/>
  <c r="QL196" i="2" s="1"/>
  <c r="QL224" i="2" s="1"/>
  <c r="FN132" i="2"/>
  <c r="FN119" i="2" s="1"/>
  <c r="EC19" i="1" s="1"/>
  <c r="EB19" i="1" s="1"/>
  <c r="AI132" i="2"/>
  <c r="FP132" i="2"/>
  <c r="FP119" i="2" s="1"/>
  <c r="EE19" i="1" s="1"/>
  <c r="ED19" i="1" s="1"/>
  <c r="AS55" i="2"/>
  <c r="AV55" i="2"/>
  <c r="DP95" i="2"/>
  <c r="DO95" i="2"/>
  <c r="DN95" i="2"/>
  <c r="GR131" i="2"/>
  <c r="UB177" i="2"/>
  <c r="UP177" i="2" s="1"/>
  <c r="TG177" i="2"/>
  <c r="DM23" i="1"/>
  <c r="FC56" i="1"/>
  <c r="FB54" i="1"/>
  <c r="FV73" i="1"/>
  <c r="FY73" i="1"/>
  <c r="EJ130" i="2"/>
  <c r="DM21" i="1"/>
  <c r="BK11" i="10"/>
  <c r="BK19" i="10" s="1"/>
  <c r="CX196" i="2"/>
  <c r="CX224" i="2" s="1"/>
  <c r="AV99" i="2"/>
  <c r="AS99" i="2"/>
  <c r="AV158" i="2"/>
  <c r="AS158" i="2"/>
  <c r="BB10" i="1"/>
  <c r="PA18" i="1"/>
  <c r="DP111" i="2"/>
  <c r="DO111" i="2"/>
  <c r="DN111" i="2"/>
  <c r="IP196" i="2"/>
  <c r="IP224" i="2" s="1"/>
  <c r="UP176" i="2"/>
  <c r="IB196" i="2"/>
  <c r="GX68" i="2"/>
  <c r="FM14" i="1" s="1"/>
  <c r="DP76" i="2"/>
  <c r="DO76" i="2"/>
  <c r="DN76" i="2"/>
  <c r="NF196" i="2"/>
  <c r="NF224" i="2" s="1"/>
  <c r="UD54" i="2"/>
  <c r="UR54" i="2" s="1"/>
  <c r="TI54" i="2"/>
  <c r="DP83" i="2"/>
  <c r="DO83" i="2"/>
  <c r="DN83" i="2"/>
  <c r="DP116" i="2"/>
  <c r="DO116" i="2"/>
  <c r="DN116" i="2"/>
  <c r="HL131" i="2"/>
  <c r="EG20" i="1"/>
  <c r="CS23" i="1"/>
  <c r="IN14" i="1"/>
  <c r="IW14" i="1"/>
  <c r="LI52" i="1"/>
  <c r="LH52" i="1" s="1"/>
  <c r="LD52" i="1"/>
  <c r="FX61" i="2"/>
  <c r="FW61" i="2"/>
  <c r="FV61" i="2"/>
  <c r="MR53" i="1"/>
  <c r="MW53" i="1"/>
  <c r="MV53" i="1" s="1"/>
  <c r="IC57" i="1"/>
  <c r="HU59" i="1"/>
  <c r="HT57" i="1"/>
  <c r="IT60" i="1"/>
  <c r="IU62" i="1"/>
  <c r="IT62" i="1" s="1"/>
  <c r="K62" i="1"/>
  <c r="J62" i="1" s="1"/>
  <c r="J60" i="1"/>
  <c r="CW75" i="1"/>
  <c r="CV75" i="1" s="1"/>
  <c r="CR75" i="1"/>
  <c r="EE39" i="2"/>
  <c r="EG39" i="2" s="1"/>
  <c r="CU45" i="1"/>
  <c r="CW45" i="1" s="1"/>
  <c r="CV45" i="1" s="1"/>
  <c r="UB40" i="2"/>
  <c r="UP40" i="2" s="1"/>
  <c r="TG40" i="2"/>
  <c r="MS44" i="1"/>
  <c r="MJ44" i="1"/>
  <c r="AI11" i="1"/>
  <c r="FC41" i="2"/>
  <c r="FB41" i="2"/>
  <c r="FD41" i="2"/>
  <c r="GM69" i="2"/>
  <c r="GO69" i="2" s="1"/>
  <c r="GN68" i="2"/>
  <c r="FC14" i="1" s="1"/>
  <c r="FB14" i="1" s="1"/>
  <c r="FC57" i="1"/>
  <c r="NQ45" i="1"/>
  <c r="NP45" i="1" s="1"/>
  <c r="NL45" i="1"/>
  <c r="MV68" i="2"/>
  <c r="BD55" i="1"/>
  <c r="BI55" i="1"/>
  <c r="BH55" i="1" s="1"/>
  <c r="MO59" i="1"/>
  <c r="MN59" i="1" s="1"/>
  <c r="MN57" i="1"/>
  <c r="AI72" i="2"/>
  <c r="AP72" i="2"/>
  <c r="OG57" i="1"/>
  <c r="NY59" i="1"/>
  <c r="NX57" i="1"/>
  <c r="MM56" i="1"/>
  <c r="ML56" i="1" s="1"/>
  <c r="ML54" i="1"/>
  <c r="HK96" i="2"/>
  <c r="HL96" i="2"/>
  <c r="HJ96" i="2"/>
  <c r="TP97" i="2"/>
  <c r="UN97" i="2" s="1"/>
  <c r="TE97" i="2"/>
  <c r="JN60" i="1"/>
  <c r="JO62" i="1"/>
  <c r="JN62" i="1" s="1"/>
  <c r="IO62" i="1"/>
  <c r="IW60" i="1"/>
  <c r="IN60" i="1"/>
  <c r="PA64" i="1"/>
  <c r="OS71" i="1"/>
  <c r="OR64" i="1"/>
  <c r="IU71" i="1"/>
  <c r="IT71" i="1" s="1"/>
  <c r="IT64" i="1"/>
  <c r="PC119" i="2"/>
  <c r="CM106" i="2"/>
  <c r="CJ106" i="2"/>
  <c r="CJ104" i="2" s="1"/>
  <c r="FX114" i="2"/>
  <c r="FW114" i="2"/>
  <c r="FV114" i="2"/>
  <c r="LC71" i="1"/>
  <c r="LB71" i="1" s="1"/>
  <c r="LB64" i="1"/>
  <c r="JU75" i="1"/>
  <c r="JT75" i="1" s="1"/>
  <c r="JP75" i="1"/>
  <c r="HL160" i="2"/>
  <c r="HK160" i="2"/>
  <c r="HJ160" i="2"/>
  <c r="TP149" i="2"/>
  <c r="UN149" i="2" s="1"/>
  <c r="TE149" i="2"/>
  <c r="JQ21" i="1"/>
  <c r="JH21" i="1"/>
  <c r="MJ22" i="1"/>
  <c r="MS22" i="1"/>
  <c r="UD187" i="2"/>
  <c r="UR187" i="2" s="1"/>
  <c r="TI187" i="2"/>
  <c r="LP23" i="1"/>
  <c r="LY23" i="1"/>
  <c r="HH182" i="2"/>
  <c r="HG182" i="2" s="1"/>
  <c r="HI182" i="2" s="1"/>
  <c r="GN184" i="2"/>
  <c r="FC23" i="1" s="1"/>
  <c r="FB23" i="1" s="1"/>
  <c r="GM185" i="2"/>
  <c r="GO185" i="2" s="1"/>
  <c r="BY256" i="10"/>
  <c r="BT13" i="10"/>
  <c r="CA256" i="10"/>
  <c r="OF48" i="1"/>
  <c r="OK48" i="1"/>
  <c r="OJ48" i="1" s="1"/>
  <c r="OH196" i="2"/>
  <c r="OH224" i="2" s="1"/>
  <c r="AV44" i="1"/>
  <c r="BE44" i="1"/>
  <c r="OT196" i="2"/>
  <c r="OT224" i="2" s="1"/>
  <c r="NI11" i="1"/>
  <c r="TS38" i="2"/>
  <c r="O220" i="2"/>
  <c r="IZ51" i="2"/>
  <c r="JT51" i="2"/>
  <c r="MB51" i="2"/>
  <c r="PD51" i="2"/>
  <c r="OJ51" i="2"/>
  <c r="LH51" i="2"/>
  <c r="PX51" i="2"/>
  <c r="MV51" i="2"/>
  <c r="NP51" i="2"/>
  <c r="IF51" i="2"/>
  <c r="KN51" i="2"/>
  <c r="QR51" i="2"/>
  <c r="HK54" i="2"/>
  <c r="HJ54" i="2"/>
  <c r="HL54" i="2"/>
  <c r="FD66" i="2"/>
  <c r="FC66" i="2"/>
  <c r="FB66" i="2"/>
  <c r="KK57" i="1"/>
  <c r="KB57" i="1"/>
  <c r="KC59" i="1"/>
  <c r="FU57" i="2"/>
  <c r="FT57" i="2"/>
  <c r="DF57" i="1"/>
  <c r="DG59" i="1"/>
  <c r="DF59" i="1" s="1"/>
  <c r="NQ82" i="1"/>
  <c r="NP82" i="1" s="1"/>
  <c r="NL82" i="1"/>
  <c r="CV74" i="2"/>
  <c r="CN74" i="2"/>
  <c r="CS74" i="2"/>
  <c r="CR74" i="2"/>
  <c r="CT74" i="2"/>
  <c r="CQ74" i="2"/>
  <c r="CP74" i="2"/>
  <c r="CO74" i="2"/>
  <c r="CU74" i="2"/>
  <c r="CW57" i="1"/>
  <c r="CV57" i="1" s="1"/>
  <c r="CR57" i="1"/>
  <c r="DQ61" i="1"/>
  <c r="DP61" i="1" s="1"/>
  <c r="DL61" i="1"/>
  <c r="MU62" i="1"/>
  <c r="MT62" i="1" s="1"/>
  <c r="MT60" i="1"/>
  <c r="PF60" i="1"/>
  <c r="PG62" i="1"/>
  <c r="PF62" i="1" s="1"/>
  <c r="FA15" i="1"/>
  <c r="ER15" i="1"/>
  <c r="HK62" i="1"/>
  <c r="HJ62" i="1" s="1"/>
  <c r="HJ60" i="1"/>
  <c r="CC61" i="1"/>
  <c r="CB61" i="1" s="1"/>
  <c r="BX61" i="1"/>
  <c r="EY71" i="1"/>
  <c r="EX71" i="1" s="1"/>
  <c r="EX64" i="1"/>
  <c r="Q74" i="1"/>
  <c r="H74" i="1"/>
  <c r="FU107" i="2"/>
  <c r="FT107" i="2"/>
  <c r="NQ69" i="1"/>
  <c r="NP69" i="1" s="1"/>
  <c r="NL69" i="1"/>
  <c r="AO130" i="2"/>
  <c r="BM130" i="2"/>
  <c r="IC75" i="1"/>
  <c r="AV123" i="2"/>
  <c r="AS123" i="2"/>
  <c r="FU131" i="2"/>
  <c r="FT131" i="2"/>
  <c r="BE21" i="1"/>
  <c r="AV21" i="1"/>
  <c r="UB158" i="2"/>
  <c r="UP158" i="2" s="1"/>
  <c r="TG158" i="2"/>
  <c r="QR178" i="2"/>
  <c r="PD178" i="2"/>
  <c r="NP178" i="2"/>
  <c r="MB178" i="2"/>
  <c r="KN178" i="2"/>
  <c r="IZ178" i="2"/>
  <c r="BB178" i="2"/>
  <c r="IF178" i="2"/>
  <c r="JT178" i="2"/>
  <c r="LH178" i="2"/>
  <c r="MV178" i="2"/>
  <c r="OJ178" i="2"/>
  <c r="PX178" i="2"/>
  <c r="UB179" i="2"/>
  <c r="UP179" i="2" s="1"/>
  <c r="TG179" i="2"/>
  <c r="FV186" i="2"/>
  <c r="FX186" i="2"/>
  <c r="FW186" i="2"/>
  <c r="UD179" i="2"/>
  <c r="UR179" i="2" s="1"/>
  <c r="TI179" i="2"/>
  <c r="DQ13" i="1"/>
  <c r="DP13" i="1" s="1"/>
  <c r="DL13" i="1"/>
  <c r="FE72" i="1"/>
  <c r="FD72" i="1" s="1"/>
  <c r="EZ72" i="1"/>
  <c r="BV44" i="1"/>
  <c r="BY44" i="1"/>
  <c r="MB37" i="2"/>
  <c r="AQ11" i="1"/>
  <c r="OR14" i="1"/>
  <c r="PA14" i="1"/>
  <c r="BE12" i="1"/>
  <c r="AV12" i="1"/>
  <c r="BT222" i="2"/>
  <c r="BT216" i="2"/>
  <c r="HR222" i="2"/>
  <c r="HR216" i="2"/>
  <c r="GG24" i="1" s="1"/>
  <c r="NV222" i="2"/>
  <c r="NV216" i="2"/>
  <c r="MK24" i="1" s="1"/>
  <c r="EF222" i="2"/>
  <c r="EF216" i="2"/>
  <c r="KJ222" i="2"/>
  <c r="KJ216" i="2"/>
  <c r="QN222" i="2"/>
  <c r="QN216" i="2"/>
  <c r="ND14" i="1"/>
  <c r="NM14" i="1"/>
  <c r="FD64" i="2"/>
  <c r="FD63" i="2" s="1"/>
  <c r="FC64" i="2"/>
  <c r="FC63" i="2" s="1"/>
  <c r="FB64" i="2"/>
  <c r="FB63" i="2" s="1"/>
  <c r="HL72" i="2"/>
  <c r="HK72" i="2"/>
  <c r="HJ72" i="2"/>
  <c r="BU59" i="1"/>
  <c r="BT59" i="1" s="1"/>
  <c r="BT57" i="1"/>
  <c r="JQ57" i="1"/>
  <c r="JI59" i="1"/>
  <c r="JH57" i="1"/>
  <c r="PE82" i="1"/>
  <c r="PD82" i="1" s="1"/>
  <c r="OZ82" i="1"/>
  <c r="LD58" i="1"/>
  <c r="LI58" i="1"/>
  <c r="LH58" i="1" s="1"/>
  <c r="GG62" i="1"/>
  <c r="GO60" i="1"/>
  <c r="GF60" i="1"/>
  <c r="LY15" i="1"/>
  <c r="LP15" i="1"/>
  <c r="FU102" i="2"/>
  <c r="FT102" i="2"/>
  <c r="AB68" i="1"/>
  <c r="AK68" i="1"/>
  <c r="GQ71" i="1"/>
  <c r="GP71" i="1" s="1"/>
  <c r="GP64" i="1"/>
  <c r="AG71" i="1"/>
  <c r="AF71" i="1" s="1"/>
  <c r="AF64" i="1"/>
  <c r="GI71" i="1"/>
  <c r="GH71" i="1" s="1"/>
  <c r="GH64" i="1"/>
  <c r="PC71" i="1"/>
  <c r="PB71" i="1" s="1"/>
  <c r="PB64" i="1"/>
  <c r="LI70" i="1"/>
  <c r="LH70" i="1" s="1"/>
  <c r="LD70" i="1"/>
  <c r="KK72" i="1"/>
  <c r="KB72" i="1"/>
  <c r="EY130" i="2"/>
  <c r="FA130" i="2" s="1"/>
  <c r="DO75" i="1"/>
  <c r="DN75" i="1" s="1"/>
  <c r="EF72" i="1"/>
  <c r="FY75" i="1"/>
  <c r="FT75" i="1"/>
  <c r="CR20" i="1"/>
  <c r="CW20" i="1"/>
  <c r="CV20" i="1" s="1"/>
  <c r="FM81" i="1"/>
  <c r="KN153" i="2"/>
  <c r="TP168" i="2"/>
  <c r="UN168" i="2" s="1"/>
  <c r="TE168" i="2"/>
  <c r="GX166" i="2"/>
  <c r="HE166" i="2"/>
  <c r="HF166" i="2" s="1"/>
  <c r="BN177" i="2"/>
  <c r="BO177" i="2"/>
  <c r="BP177" i="2" s="1"/>
  <c r="CR190" i="2"/>
  <c r="CQ190" i="2"/>
  <c r="CP190" i="2"/>
  <c r="CP184" i="2" s="1"/>
  <c r="CO190" i="2"/>
  <c r="CO184" i="2" s="1"/>
  <c r="CV190" i="2"/>
  <c r="CV184" i="2" s="1"/>
  <c r="CN190" i="2"/>
  <c r="CN184" i="2" s="1"/>
  <c r="CU190" i="2"/>
  <c r="CU184" i="2" s="1"/>
  <c r="CS190" i="2"/>
  <c r="CT190" i="2"/>
  <c r="CT184" i="2" s="1"/>
  <c r="OX216" i="2"/>
  <c r="OK45" i="1"/>
  <c r="OJ45" i="1" s="1"/>
  <c r="OF45" i="1"/>
  <c r="AC11" i="1"/>
  <c r="ET196" i="2"/>
  <c r="ET224" i="2" s="1"/>
  <c r="DI11" i="1"/>
  <c r="TP41" i="2"/>
  <c r="UN41" i="2" s="1"/>
  <c r="TE41" i="2"/>
  <c r="EJ40" i="2"/>
  <c r="EH40" i="2"/>
  <c r="EI40" i="2"/>
  <c r="PX37" i="2"/>
  <c r="HH53" i="1"/>
  <c r="HM53" i="1"/>
  <c r="HL53" i="1" s="1"/>
  <c r="BU220" i="2"/>
  <c r="IY220" i="2"/>
  <c r="PC220" i="2"/>
  <c r="BA220" i="2"/>
  <c r="DO220" i="2"/>
  <c r="JS220" i="2"/>
  <c r="PW220" i="2"/>
  <c r="EI220" i="2"/>
  <c r="QQ220" i="2"/>
  <c r="FC220" i="2"/>
  <c r="LG220" i="2"/>
  <c r="FW220" i="2"/>
  <c r="MA220" i="2"/>
  <c r="GQ220" i="2"/>
  <c r="MU220" i="2"/>
  <c r="CO220" i="2"/>
  <c r="CQ220" i="2" s="1"/>
  <c r="CS220" i="2" s="1"/>
  <c r="CU220" i="2" s="1"/>
  <c r="HK220" i="2"/>
  <c r="NO220" i="2"/>
  <c r="IE220" i="2"/>
  <c r="OI220" i="2"/>
  <c r="KM220" i="2"/>
  <c r="FO56" i="1"/>
  <c r="FN56" i="1" s="1"/>
  <c r="FN54" i="1"/>
  <c r="LY57" i="1"/>
  <c r="LP57" i="1"/>
  <c r="LQ59" i="1"/>
  <c r="HI13" i="1"/>
  <c r="GZ13" i="1"/>
  <c r="OZ58" i="1"/>
  <c r="PE58" i="1"/>
  <c r="PD58" i="1" s="1"/>
  <c r="GM59" i="1"/>
  <c r="GL59" i="1" s="1"/>
  <c r="GL57" i="1"/>
  <c r="AR64" i="2"/>
  <c r="DM64" i="2"/>
  <c r="UB84" i="2"/>
  <c r="UP84" i="2" s="1"/>
  <c r="TG84" i="2"/>
  <c r="PX92" i="2"/>
  <c r="FM62" i="1"/>
  <c r="FU60" i="1"/>
  <c r="FL60" i="1"/>
  <c r="OI62" i="1"/>
  <c r="OH62" i="1" s="1"/>
  <c r="OH60" i="1"/>
  <c r="IC15" i="1"/>
  <c r="HT15" i="1"/>
  <c r="FV97" i="2"/>
  <c r="FX97" i="2"/>
  <c r="FW97" i="2"/>
  <c r="CD60" i="1"/>
  <c r="CE62" i="1"/>
  <c r="CD62" i="1" s="1"/>
  <c r="FX126" i="2"/>
  <c r="FW126" i="2"/>
  <c r="FV126" i="2"/>
  <c r="EI72" i="1"/>
  <c r="EH72" i="1" s="1"/>
  <c r="EG71" i="1"/>
  <c r="DX71" i="1"/>
  <c r="GU71" i="1"/>
  <c r="GT71" i="1" s="1"/>
  <c r="GT64" i="1"/>
  <c r="BO117" i="2"/>
  <c r="BP117" i="2" s="1"/>
  <c r="BR117" i="2" s="1"/>
  <c r="BQ117" i="2" s="1"/>
  <c r="BS117" i="2" s="1"/>
  <c r="EJ163" i="2"/>
  <c r="EJ153" i="2" s="1"/>
  <c r="EI163" i="2"/>
  <c r="EH163" i="2"/>
  <c r="BO143" i="2"/>
  <c r="BP143" i="2" s="1"/>
  <c r="BP137" i="2" s="1"/>
  <c r="BJ143" i="2"/>
  <c r="FX159" i="2"/>
  <c r="FW159" i="2"/>
  <c r="FV159" i="2"/>
  <c r="UD172" i="2"/>
  <c r="UR172" i="2" s="1"/>
  <c r="TI172" i="2"/>
  <c r="HH176" i="2"/>
  <c r="HG176" i="2" s="1"/>
  <c r="HI176" i="2" s="1"/>
  <c r="BU85" i="1"/>
  <c r="BT85" i="1" s="1"/>
  <c r="DF174" i="2"/>
  <c r="BU22" i="1" s="1"/>
  <c r="BT22" i="1" s="1"/>
  <c r="L42" i="10"/>
  <c r="L39" i="10"/>
  <c r="DQ52" i="1"/>
  <c r="DP52" i="1" s="1"/>
  <c r="DL52" i="1"/>
  <c r="AS38" i="2"/>
  <c r="AV38" i="2"/>
  <c r="OF76" i="1"/>
  <c r="OK76" i="1"/>
  <c r="OJ76" i="1" s="1"/>
  <c r="KZ196" i="2"/>
  <c r="KZ224" i="2" s="1"/>
  <c r="JO11" i="1"/>
  <c r="UB53" i="2"/>
  <c r="UP53" i="2" s="1"/>
  <c r="TG53" i="2"/>
  <c r="TA52" i="2"/>
  <c r="UJ52" i="2" s="1"/>
  <c r="SZ52" i="2"/>
  <c r="UI52" i="2" s="1"/>
  <c r="SY52" i="2"/>
  <c r="UH52" i="2" s="1"/>
  <c r="SQ52" i="2"/>
  <c r="TZ52" i="2" s="1"/>
  <c r="SW52" i="2"/>
  <c r="UF52" i="2" s="1"/>
  <c r="SO52" i="2"/>
  <c r="TX52" i="2" s="1"/>
  <c r="SV52" i="2"/>
  <c r="UE52" i="2" s="1"/>
  <c r="TC52" i="2"/>
  <c r="UL52" i="2" s="1"/>
  <c r="AQ52" i="2"/>
  <c r="TB52" i="2"/>
  <c r="UK52" i="2" s="1"/>
  <c r="ST52" i="2"/>
  <c r="UC52" i="2" s="1"/>
  <c r="SS52" i="2"/>
  <c r="SP52" i="2"/>
  <c r="TY52" i="2" s="1"/>
  <c r="SX52" i="2"/>
  <c r="UG52" i="2" s="1"/>
  <c r="SH52" i="2"/>
  <c r="TQ52" i="2" s="1"/>
  <c r="SU52" i="2"/>
  <c r="SR52" i="2"/>
  <c r="UA52" i="2" s="1"/>
  <c r="OD196" i="2"/>
  <c r="OD224" i="2" s="1"/>
  <c r="HB43" i="2"/>
  <c r="FQ12" i="1" s="1"/>
  <c r="FP12" i="1" s="1"/>
  <c r="MJ12" i="1"/>
  <c r="MS12" i="1"/>
  <c r="OJ68" i="2"/>
  <c r="NZ51" i="1"/>
  <c r="OG51" i="1"/>
  <c r="JU45" i="1"/>
  <c r="JT45" i="1" s="1"/>
  <c r="JP45" i="1"/>
  <c r="AR60" i="2"/>
  <c r="DM60" i="2"/>
  <c r="MY59" i="1"/>
  <c r="MX59" i="1" s="1"/>
  <c r="MX57" i="1"/>
  <c r="FU61" i="1"/>
  <c r="FL61" i="1"/>
  <c r="OF58" i="1"/>
  <c r="OK58" i="1"/>
  <c r="OJ58" i="1" s="1"/>
  <c r="OG17" i="1"/>
  <c r="NX17" i="1"/>
  <c r="AZ17" i="1"/>
  <c r="BE17" i="1"/>
  <c r="BR76" i="2"/>
  <c r="BQ76" i="2" s="1"/>
  <c r="BS76" i="2" s="1"/>
  <c r="MM62" i="1"/>
  <c r="ML62" i="1" s="1"/>
  <c r="ML60" i="1"/>
  <c r="TC105" i="2"/>
  <c r="UL105" i="2" s="1"/>
  <c r="TB105" i="2"/>
  <c r="UK105" i="2" s="1"/>
  <c r="TA105" i="2"/>
  <c r="UJ105" i="2" s="1"/>
  <c r="SS105" i="2"/>
  <c r="SZ105" i="2"/>
  <c r="UI105" i="2" s="1"/>
  <c r="SR105" i="2"/>
  <c r="UA105" i="2" s="1"/>
  <c r="SY105" i="2"/>
  <c r="UH105" i="2" s="1"/>
  <c r="SX105" i="2"/>
  <c r="UG105" i="2" s="1"/>
  <c r="SP105" i="2"/>
  <c r="TY105" i="2" s="1"/>
  <c r="AQ105" i="2"/>
  <c r="SM105" i="2"/>
  <c r="TV105" i="2" s="1"/>
  <c r="SQ105" i="2"/>
  <c r="TZ105" i="2" s="1"/>
  <c r="SJ105" i="2"/>
  <c r="TS105" i="2" s="1"/>
  <c r="SL105" i="2"/>
  <c r="TU105" i="2" s="1"/>
  <c r="SN105" i="2"/>
  <c r="TW105" i="2" s="1"/>
  <c r="SI105" i="2"/>
  <c r="TR105" i="2" s="1"/>
  <c r="SV105" i="2"/>
  <c r="UE105" i="2" s="1"/>
  <c r="SO105" i="2"/>
  <c r="TX105" i="2" s="1"/>
  <c r="SW105" i="2"/>
  <c r="UF105" i="2" s="1"/>
  <c r="ST105" i="2"/>
  <c r="UC105" i="2" s="1"/>
  <c r="SK105" i="2"/>
  <c r="TT105" i="2" s="1"/>
  <c r="SH105" i="2"/>
  <c r="TQ105" i="2" s="1"/>
  <c r="SU105" i="2"/>
  <c r="OK70" i="1"/>
  <c r="OJ70" i="1" s="1"/>
  <c r="OF70" i="1"/>
  <c r="TB106" i="2"/>
  <c r="UK106" i="2" s="1"/>
  <c r="TA106" i="2"/>
  <c r="UJ106" i="2" s="1"/>
  <c r="SZ106" i="2"/>
  <c r="UI106" i="2" s="1"/>
  <c r="SR106" i="2"/>
  <c r="UA106" i="2" s="1"/>
  <c r="SY106" i="2"/>
  <c r="UH106" i="2" s="1"/>
  <c r="SQ106" i="2"/>
  <c r="TZ106" i="2" s="1"/>
  <c r="SW106" i="2"/>
  <c r="UF106" i="2" s="1"/>
  <c r="SO106" i="2"/>
  <c r="TX106" i="2" s="1"/>
  <c r="AQ106" i="2"/>
  <c r="TC106" i="2"/>
  <c r="UL106" i="2" s="1"/>
  <c r="SM106" i="2"/>
  <c r="TV106" i="2" s="1"/>
  <c r="SU106" i="2"/>
  <c r="SP106" i="2"/>
  <c r="TY106" i="2" s="1"/>
  <c r="SS106" i="2"/>
  <c r="SI106" i="2"/>
  <c r="TR106" i="2" s="1"/>
  <c r="SX106" i="2"/>
  <c r="UG106" i="2" s="1"/>
  <c r="SK106" i="2"/>
  <c r="TT106" i="2" s="1"/>
  <c r="SN106" i="2"/>
  <c r="TW106" i="2" s="1"/>
  <c r="SV106" i="2"/>
  <c r="UE106" i="2" s="1"/>
  <c r="SJ106" i="2"/>
  <c r="TS106" i="2" s="1"/>
  <c r="SH106" i="2"/>
  <c r="TQ106" i="2" s="1"/>
  <c r="SL106" i="2"/>
  <c r="TU106" i="2" s="1"/>
  <c r="SG106" i="2"/>
  <c r="ST106" i="2"/>
  <c r="UC106" i="2" s="1"/>
  <c r="KN140" i="2"/>
  <c r="KN137" i="2" s="1"/>
  <c r="GX121" i="2"/>
  <c r="AV73" i="1"/>
  <c r="BE73" i="1"/>
  <c r="JQ73" i="1"/>
  <c r="DP135" i="2"/>
  <c r="DO135" i="2"/>
  <c r="DN135" i="2"/>
  <c r="KN151" i="2"/>
  <c r="IF149" i="2"/>
  <c r="FX169" i="2"/>
  <c r="FW169" i="2"/>
  <c r="FV169" i="2"/>
  <c r="BR176" i="2"/>
  <c r="BQ176" i="2" s="1"/>
  <c r="BS176" i="2" s="1"/>
  <c r="CJ174" i="2"/>
  <c r="SJ176" i="2"/>
  <c r="RB176" i="2"/>
  <c r="RA176" i="2" s="1"/>
  <c r="RV176" i="2"/>
  <c r="RV196" i="2" s="1"/>
  <c r="KP22" i="1"/>
  <c r="TC188" i="2"/>
  <c r="UL188" i="2" s="1"/>
  <c r="TB188" i="2"/>
  <c r="UK188" i="2" s="1"/>
  <c r="TA188" i="2"/>
  <c r="UJ188" i="2" s="1"/>
  <c r="SZ188" i="2"/>
  <c r="UI188" i="2" s="1"/>
  <c r="SY188" i="2"/>
  <c r="UH188" i="2" s="1"/>
  <c r="AQ188" i="2"/>
  <c r="SW188" i="2"/>
  <c r="UF188" i="2" s="1"/>
  <c r="SO188" i="2"/>
  <c r="TX188" i="2" s="1"/>
  <c r="SG188" i="2"/>
  <c r="SV188" i="2"/>
  <c r="UE188" i="2" s="1"/>
  <c r="SN188" i="2"/>
  <c r="TW188" i="2" s="1"/>
  <c r="SM188" i="2"/>
  <c r="TV188" i="2" s="1"/>
  <c r="SU188" i="2"/>
  <c r="SI188" i="2"/>
  <c r="TR188" i="2" s="1"/>
  <c r="SL188" i="2"/>
  <c r="TU188" i="2" s="1"/>
  <c r="SP188" i="2"/>
  <c r="TY188" i="2" s="1"/>
  <c r="SQ188" i="2"/>
  <c r="TZ188" i="2" s="1"/>
  <c r="ST188" i="2"/>
  <c r="UC188" i="2" s="1"/>
  <c r="SX188" i="2"/>
  <c r="UG188" i="2" s="1"/>
  <c r="SK188" i="2"/>
  <c r="TT188" i="2" s="1"/>
  <c r="SJ188" i="2"/>
  <c r="TS188" i="2" s="1"/>
  <c r="SS188" i="2"/>
  <c r="SH188" i="2"/>
  <c r="TQ188" i="2" s="1"/>
  <c r="SR188" i="2"/>
  <c r="UA188" i="2" s="1"/>
  <c r="BH191" i="2"/>
  <c r="BH184" i="2" s="1"/>
  <c r="AC23" i="1" s="1"/>
  <c r="BO191" i="2"/>
  <c r="BP191" i="2" s="1"/>
  <c r="BR191" i="2" s="1"/>
  <c r="BQ191" i="2" s="1"/>
  <c r="BS191" i="2" s="1"/>
  <c r="AO1337" i="10"/>
  <c r="AO12" i="10"/>
  <c r="AO11" i="10" s="1"/>
  <c r="AO19" i="10" s="1"/>
  <c r="CR58" i="1"/>
  <c r="CW58" i="1"/>
  <c r="CV58" i="1" s="1"/>
  <c r="OV196" i="2"/>
  <c r="OV224" i="2" s="1"/>
  <c r="NK11" i="1"/>
  <c r="TE108" i="2"/>
  <c r="BR37" i="2"/>
  <c r="BQ38" i="2"/>
  <c r="BS38" i="2" s="1"/>
  <c r="AM44" i="1"/>
  <c r="AL44" i="1" s="1"/>
  <c r="FX46" i="2"/>
  <c r="DP52" i="2"/>
  <c r="DO52" i="2"/>
  <c r="DN52" i="2"/>
  <c r="IR196" i="2"/>
  <c r="IR224" i="2" s="1"/>
  <c r="HG11" i="1"/>
  <c r="NP68" i="2"/>
  <c r="GX59" i="2"/>
  <c r="FM82" i="1" s="1"/>
  <c r="HE59" i="2"/>
  <c r="HF59" i="2" s="1"/>
  <c r="FX70" i="2"/>
  <c r="FW70" i="2"/>
  <c r="FV70" i="2"/>
  <c r="BR69" i="2"/>
  <c r="LI45" i="1"/>
  <c r="LH45" i="1" s="1"/>
  <c r="LD45" i="1"/>
  <c r="IQ56" i="1"/>
  <c r="IP56" i="1" s="1"/>
  <c r="IP54" i="1"/>
  <c r="OE59" i="1"/>
  <c r="OD59" i="1" s="1"/>
  <c r="OD57" i="1"/>
  <c r="GO13" i="1"/>
  <c r="GF13" i="1"/>
  <c r="NP92" i="2"/>
  <c r="KW62" i="1"/>
  <c r="LE60" i="1"/>
  <c r="KV60" i="1"/>
  <c r="AQ80" i="2"/>
  <c r="TC111" i="2"/>
  <c r="UL111" i="2" s="1"/>
  <c r="TB111" i="2"/>
  <c r="UK111" i="2" s="1"/>
  <c r="ST111" i="2"/>
  <c r="UC111" i="2" s="1"/>
  <c r="TA111" i="2"/>
  <c r="UJ111" i="2" s="1"/>
  <c r="SS111" i="2"/>
  <c r="SZ111" i="2"/>
  <c r="UI111" i="2" s="1"/>
  <c r="SY111" i="2"/>
  <c r="UH111" i="2" s="1"/>
  <c r="SQ111" i="2"/>
  <c r="TZ111" i="2" s="1"/>
  <c r="AQ111" i="2"/>
  <c r="SW111" i="2"/>
  <c r="UF111" i="2" s="1"/>
  <c r="SN111" i="2"/>
  <c r="TW111" i="2" s="1"/>
  <c r="SR111" i="2"/>
  <c r="UA111" i="2" s="1"/>
  <c r="SI111" i="2"/>
  <c r="TR111" i="2" s="1"/>
  <c r="SK111" i="2"/>
  <c r="TT111" i="2" s="1"/>
  <c r="SL111" i="2"/>
  <c r="TU111" i="2" s="1"/>
  <c r="SG111" i="2"/>
  <c r="SH111" i="2"/>
  <c r="TQ111" i="2" s="1"/>
  <c r="SU111" i="2"/>
  <c r="SJ111" i="2"/>
  <c r="TS111" i="2" s="1"/>
  <c r="SP111" i="2"/>
  <c r="TY111" i="2" s="1"/>
  <c r="SM111" i="2"/>
  <c r="TV111" i="2" s="1"/>
  <c r="SO111" i="2"/>
  <c r="TX111" i="2" s="1"/>
  <c r="SX111" i="2"/>
  <c r="UG111" i="2" s="1"/>
  <c r="SV111" i="2"/>
  <c r="UE111" i="2" s="1"/>
  <c r="IE71" i="1"/>
  <c r="ID71" i="1" s="1"/>
  <c r="ID64" i="1"/>
  <c r="OG69" i="1"/>
  <c r="HW71" i="1"/>
  <c r="HV71" i="1" s="1"/>
  <c r="HV64" i="1"/>
  <c r="KN119" i="2"/>
  <c r="DB119" i="2"/>
  <c r="BQ19" i="1" s="1"/>
  <c r="FD123" i="2"/>
  <c r="MS72" i="1"/>
  <c r="PV137" i="2"/>
  <c r="JT137" i="2"/>
  <c r="EJ159" i="2"/>
  <c r="EI159" i="2"/>
  <c r="EI153" i="2" s="1"/>
  <c r="EH159" i="2"/>
  <c r="EH153" i="2" s="1"/>
  <c r="PC153" i="2"/>
  <c r="AV162" i="2"/>
  <c r="AS162" i="2"/>
  <c r="UD168" i="2"/>
  <c r="UR168" i="2" s="1"/>
  <c r="TI168" i="2"/>
  <c r="ER22" i="1"/>
  <c r="FA22" i="1"/>
  <c r="CQ184" i="2"/>
  <c r="AU187" i="2"/>
  <c r="AX187" i="2" s="1"/>
  <c r="AT187" i="2"/>
  <c r="AW187" i="2" s="1"/>
  <c r="BB187" i="2"/>
  <c r="BA187" i="2"/>
  <c r="AZ187" i="2"/>
  <c r="BH186" i="2"/>
  <c r="BO186" i="2"/>
  <c r="BP186" i="2" s="1"/>
  <c r="BR186" i="2" s="1"/>
  <c r="BQ186" i="2" s="1"/>
  <c r="BS186" i="2" s="1"/>
  <c r="BE15" i="1"/>
  <c r="KJ49" i="1"/>
  <c r="KO49" i="1"/>
  <c r="KN49" i="1" s="1"/>
  <c r="GS50" i="1"/>
  <c r="GR50" i="1" s="1"/>
  <c r="GN50" i="1"/>
  <c r="BY53" i="1"/>
  <c r="IF68" i="2"/>
  <c r="SM52" i="2"/>
  <c r="TV52" i="2" s="1"/>
  <c r="HH66" i="2"/>
  <c r="PA51" i="1"/>
  <c r="OR51" i="1"/>
  <c r="DJ68" i="2"/>
  <c r="DJ196" i="2" s="1"/>
  <c r="DJ224" i="2" s="1"/>
  <c r="DL69" i="2"/>
  <c r="AV74" i="2"/>
  <c r="AS74" i="2"/>
  <c r="KY56" i="1"/>
  <c r="KX56" i="1" s="1"/>
  <c r="KX54" i="1"/>
  <c r="AU128" i="2"/>
  <c r="BB128" i="2"/>
  <c r="AT128" i="2"/>
  <c r="AW128" i="2" s="1"/>
  <c r="BA128" i="2"/>
  <c r="AZ128" i="2"/>
  <c r="V60" i="1"/>
  <c r="W62" i="1"/>
  <c r="V62" i="1" s="1"/>
  <c r="HW62" i="1"/>
  <c r="HV62" i="1" s="1"/>
  <c r="HV60" i="1"/>
  <c r="HB92" i="2"/>
  <c r="FQ17" i="1" s="1"/>
  <c r="FP17" i="1" s="1"/>
  <c r="FQ63" i="1"/>
  <c r="FP63" i="1" s="1"/>
  <c r="NK71" i="1"/>
  <c r="NJ71" i="1" s="1"/>
  <c r="NJ64" i="1"/>
  <c r="NX18" i="1"/>
  <c r="OG18" i="1"/>
  <c r="MS70" i="1"/>
  <c r="JO71" i="1"/>
  <c r="JN71" i="1" s="1"/>
  <c r="JN64" i="1"/>
  <c r="LH137" i="2"/>
  <c r="KN149" i="2"/>
  <c r="TP154" i="2"/>
  <c r="UN154" i="2" s="1"/>
  <c r="TE154" i="2"/>
  <c r="OG21" i="1"/>
  <c r="NX21" i="1"/>
  <c r="HI21" i="1"/>
  <c r="GZ21" i="1"/>
  <c r="BR177" i="2"/>
  <c r="BQ177" i="2" s="1"/>
  <c r="BS177" i="2" s="1"/>
  <c r="FU179" i="2"/>
  <c r="FT179" i="2"/>
  <c r="TA182" i="2"/>
  <c r="UJ182" i="2" s="1"/>
  <c r="AQ182" i="2"/>
  <c r="SZ182" i="2"/>
  <c r="UI182" i="2" s="1"/>
  <c r="SY182" i="2"/>
  <c r="UH182" i="2" s="1"/>
  <c r="SW182" i="2"/>
  <c r="UF182" i="2" s="1"/>
  <c r="SO182" i="2"/>
  <c r="TX182" i="2" s="1"/>
  <c r="SG182" i="2"/>
  <c r="TB182" i="2"/>
  <c r="UK182" i="2" s="1"/>
  <c r="ST182" i="2"/>
  <c r="UC182" i="2" s="1"/>
  <c r="SL182" i="2"/>
  <c r="TU182" i="2" s="1"/>
  <c r="TC182" i="2"/>
  <c r="UL182" i="2" s="1"/>
  <c r="SU182" i="2"/>
  <c r="SM182" i="2"/>
  <c r="TV182" i="2" s="1"/>
  <c r="SV182" i="2"/>
  <c r="UE182" i="2" s="1"/>
  <c r="SH182" i="2"/>
  <c r="TQ182" i="2" s="1"/>
  <c r="SP182" i="2"/>
  <c r="TY182" i="2" s="1"/>
  <c r="SX182" i="2"/>
  <c r="UG182" i="2" s="1"/>
  <c r="SJ182" i="2"/>
  <c r="TS182" i="2" s="1"/>
  <c r="SI182" i="2"/>
  <c r="TR182" i="2" s="1"/>
  <c r="SR182" i="2"/>
  <c r="UA182" i="2" s="1"/>
  <c r="SK182" i="2"/>
  <c r="TT182" i="2" s="1"/>
  <c r="SN182" i="2"/>
  <c r="TW182" i="2" s="1"/>
  <c r="SQ182" i="2"/>
  <c r="TZ182" i="2" s="1"/>
  <c r="SS182" i="2"/>
  <c r="LD49" i="1"/>
  <c r="LI49" i="1"/>
  <c r="LH49" i="1" s="1"/>
  <c r="AX11" i="1"/>
  <c r="QD196" i="2"/>
  <c r="OS11" i="1"/>
  <c r="FF196" i="2"/>
  <c r="FF224" i="2" s="1"/>
  <c r="DS11" i="1"/>
  <c r="DK51" i="2"/>
  <c r="CA52" i="1"/>
  <c r="BZ52" i="1" s="1"/>
  <c r="ND196" i="2"/>
  <c r="ND224" i="2" s="1"/>
  <c r="LS11" i="1"/>
  <c r="SY39" i="2"/>
  <c r="UH39" i="2" s="1"/>
  <c r="TC39" i="2"/>
  <c r="UL39" i="2" s="1"/>
  <c r="TA39" i="2"/>
  <c r="UJ39" i="2" s="1"/>
  <c r="TB39" i="2"/>
  <c r="UK39" i="2" s="1"/>
  <c r="SZ39" i="2"/>
  <c r="UI39" i="2" s="1"/>
  <c r="SW39" i="2"/>
  <c r="UF39" i="2" s="1"/>
  <c r="ST39" i="2"/>
  <c r="UC39" i="2" s="1"/>
  <c r="SR39" i="2"/>
  <c r="UA39" i="2" s="1"/>
  <c r="AQ39" i="2"/>
  <c r="SO39" i="2"/>
  <c r="TX39" i="2" s="1"/>
  <c r="SL39" i="2"/>
  <c r="TU39" i="2" s="1"/>
  <c r="SJ39" i="2"/>
  <c r="TS39" i="2" s="1"/>
  <c r="SI39" i="2"/>
  <c r="TR39" i="2" s="1"/>
  <c r="SH39" i="2"/>
  <c r="TQ39" i="2" s="1"/>
  <c r="SM39" i="2"/>
  <c r="TV39" i="2" s="1"/>
  <c r="SN39" i="2"/>
  <c r="TW39" i="2" s="1"/>
  <c r="SV39" i="2"/>
  <c r="UE39" i="2" s="1"/>
  <c r="SP39" i="2"/>
  <c r="TY39" i="2" s="1"/>
  <c r="SG39" i="2"/>
  <c r="SX39" i="2"/>
  <c r="UG39" i="2" s="1"/>
  <c r="SS39" i="2"/>
  <c r="SQ39" i="2"/>
  <c r="TZ39" i="2" s="1"/>
  <c r="SU39" i="2"/>
  <c r="NL53" i="1"/>
  <c r="NQ53" i="1"/>
  <c r="NP53" i="1" s="1"/>
  <c r="BQ53" i="2"/>
  <c r="BS53" i="2" s="1"/>
  <c r="AM53" i="1"/>
  <c r="AL53" i="1" s="1"/>
  <c r="LD53" i="1"/>
  <c r="LI53" i="1"/>
  <c r="LH53" i="1" s="1"/>
  <c r="IW57" i="1"/>
  <c r="IN57" i="1"/>
  <c r="IO59" i="1"/>
  <c r="AK70" i="2"/>
  <c r="AP70" i="2"/>
  <c r="JO59" i="1"/>
  <c r="JN59" i="1" s="1"/>
  <c r="JN57" i="1"/>
  <c r="JC56" i="1"/>
  <c r="JB56" i="1" s="1"/>
  <c r="JB54" i="1"/>
  <c r="EW59" i="1"/>
  <c r="EV59" i="1" s="1"/>
  <c r="EV57" i="1"/>
  <c r="GX63" i="2"/>
  <c r="FM13" i="1" s="1"/>
  <c r="MU80" i="2"/>
  <c r="LG62" i="1"/>
  <c r="LF62" i="1" s="1"/>
  <c r="LF60" i="1"/>
  <c r="NR60" i="1"/>
  <c r="NS62" i="1"/>
  <c r="NR62" i="1" s="1"/>
  <c r="EU62" i="1"/>
  <c r="ET62" i="1" s="1"/>
  <c r="ET60" i="1"/>
  <c r="FU123" i="2"/>
  <c r="FT123" i="2"/>
  <c r="FR119" i="2"/>
  <c r="BW71" i="1"/>
  <c r="BV71" i="1" s="1"/>
  <c r="BV64" i="1"/>
  <c r="GK71" i="1"/>
  <c r="GJ71" i="1" s="1"/>
  <c r="GJ64" i="1"/>
  <c r="AI69" i="1"/>
  <c r="AH69" i="1" s="1"/>
  <c r="TP117" i="2"/>
  <c r="UN117" i="2" s="1"/>
  <c r="TE117" i="2"/>
  <c r="MB137" i="2"/>
  <c r="MV140" i="2"/>
  <c r="CU151" i="2"/>
  <c r="CU137" i="2" s="1"/>
  <c r="CT151" i="2"/>
  <c r="CR151" i="2"/>
  <c r="CP151" i="2"/>
  <c r="CV151" i="2"/>
  <c r="CN151" i="2"/>
  <c r="CQ151" i="2"/>
  <c r="CO151" i="2"/>
  <c r="CS151" i="2"/>
  <c r="EA85" i="1"/>
  <c r="DZ85" i="1" s="1"/>
  <c r="HE175" i="2"/>
  <c r="HF175" i="2" s="1"/>
  <c r="GX175" i="2"/>
  <c r="HG85" i="1"/>
  <c r="HF85" i="1" s="1"/>
  <c r="LZ224" i="2"/>
  <c r="GL216" i="2"/>
  <c r="U35" i="10"/>
  <c r="Z35" i="10" s="1"/>
  <c r="U33" i="10"/>
  <c r="U36" i="10"/>
  <c r="Z36" i="10" s="1"/>
  <c r="U30" i="10"/>
  <c r="U39" i="10" s="1"/>
  <c r="Z39" i="10" s="1"/>
  <c r="DN55" i="2"/>
  <c r="DP55" i="2"/>
  <c r="DO55" i="2"/>
  <c r="TP177" i="2"/>
  <c r="UN177" i="2" s="1"/>
  <c r="TE177" i="2"/>
  <c r="HK122" i="2"/>
  <c r="HJ122" i="2"/>
  <c r="HL122" i="2"/>
  <c r="BK1337" i="10"/>
  <c r="BY1337" i="10" s="1"/>
  <c r="NX11" i="1"/>
  <c r="DP99" i="2"/>
  <c r="DO99" i="2"/>
  <c r="DN99" i="2"/>
  <c r="DO158" i="2"/>
  <c r="DN158" i="2"/>
  <c r="DP158" i="2"/>
  <c r="CH196" i="2"/>
  <c r="CH224" i="2" s="1"/>
  <c r="DO63" i="1"/>
  <c r="DN63" i="1" s="1"/>
  <c r="AV111" i="2"/>
  <c r="AS111" i="2"/>
  <c r="TE122" i="2"/>
  <c r="JU80" i="1"/>
  <c r="JT80" i="1" s="1"/>
  <c r="JT77" i="1"/>
  <c r="DM17" i="1"/>
  <c r="AV189" i="2"/>
  <c r="AS189" i="2"/>
  <c r="BR11" i="1"/>
  <c r="EM25" i="1"/>
  <c r="EL11" i="1"/>
  <c r="DO57" i="1"/>
  <c r="CA63" i="1"/>
  <c r="BZ63" i="1" s="1"/>
  <c r="TG94" i="2"/>
  <c r="AV107" i="2"/>
  <c r="AS107" i="2"/>
  <c r="FB127" i="2"/>
  <c r="FD127" i="2"/>
  <c r="FC127" i="2"/>
  <c r="EW25" i="1"/>
  <c r="EV11" i="1"/>
  <c r="DM11" i="1"/>
  <c r="DD11" i="1"/>
  <c r="UB54" i="2"/>
  <c r="UP54" i="2" s="1"/>
  <c r="TG54" i="2"/>
  <c r="FB61" i="1"/>
  <c r="FE61" i="1"/>
  <c r="FD61" i="1" s="1"/>
  <c r="AS116" i="2"/>
  <c r="AV116" i="2"/>
  <c r="BE20" i="1"/>
  <c r="FD40" i="2"/>
  <c r="FC40" i="2"/>
  <c r="FB40" i="2"/>
  <c r="GR127" i="2"/>
  <c r="GQ127" i="2"/>
  <c r="GP127" i="2"/>
  <c r="AV41" i="2"/>
  <c r="AS41" i="2"/>
  <c r="BX45" i="1"/>
  <c r="FU55" i="2"/>
  <c r="FT55" i="2"/>
  <c r="MO62" i="1"/>
  <c r="MN62" i="1" s="1"/>
  <c r="MN60" i="1"/>
  <c r="IW15" i="1"/>
  <c r="IN15" i="1"/>
  <c r="BG71" i="1"/>
  <c r="BF71" i="1" s="1"/>
  <c r="BF64" i="1"/>
  <c r="PD119" i="2"/>
  <c r="IZ119" i="2"/>
  <c r="HI72" i="1"/>
  <c r="GZ72" i="1"/>
  <c r="EJ137" i="2"/>
  <c r="MR77" i="1"/>
  <c r="MW77" i="1"/>
  <c r="MS80" i="1"/>
  <c r="MR80" i="1" s="1"/>
  <c r="CS21" i="1"/>
  <c r="CJ21" i="1"/>
  <c r="FE81" i="1"/>
  <c r="FD81" i="1" s="1"/>
  <c r="EZ81" i="1"/>
  <c r="BV165" i="2"/>
  <c r="BU165" i="2"/>
  <c r="BT165" i="2"/>
  <c r="LY85" i="1"/>
  <c r="LP85" i="1"/>
  <c r="JP76" i="1"/>
  <c r="JU76" i="1"/>
  <c r="JT76" i="1" s="1"/>
  <c r="BE11" i="1"/>
  <c r="AV11" i="1"/>
  <c r="BP12" i="1"/>
  <c r="BY12" i="1"/>
  <c r="CP48" i="2"/>
  <c r="CP43" i="2" s="1"/>
  <c r="CO48" i="2"/>
  <c r="CO43" i="2" s="1"/>
  <c r="CN48" i="2"/>
  <c r="CN43" i="2" s="1"/>
  <c r="CU48" i="2"/>
  <c r="CT48" i="2"/>
  <c r="CS48" i="2"/>
  <c r="CS43" i="2" s="1"/>
  <c r="CR48" i="2"/>
  <c r="CR43" i="2" s="1"/>
  <c r="CQ48" i="2"/>
  <c r="CQ43" i="2" s="1"/>
  <c r="DM44" i="2"/>
  <c r="AR44" i="2"/>
  <c r="PE45" i="1"/>
  <c r="PD45" i="1" s="1"/>
  <c r="OZ45" i="1"/>
  <c r="KB14" i="1"/>
  <c r="KK14" i="1"/>
  <c r="CJ14" i="1"/>
  <c r="CS14" i="1"/>
  <c r="HH58" i="1"/>
  <c r="HM58" i="1"/>
  <c r="HL58" i="1" s="1"/>
  <c r="FC74" i="2"/>
  <c r="FD74" i="2"/>
  <c r="FB74" i="2"/>
  <c r="MK56" i="1"/>
  <c r="MS54" i="1"/>
  <c r="MJ54" i="1"/>
  <c r="AP60" i="1"/>
  <c r="AQ62" i="1"/>
  <c r="AP62" i="1" s="1"/>
  <c r="BX16" i="1"/>
  <c r="CC16" i="1"/>
  <c r="CB16" i="1" s="1"/>
  <c r="PE63" i="1"/>
  <c r="PD63" i="1" s="1"/>
  <c r="OZ63" i="1"/>
  <c r="AH60" i="1"/>
  <c r="AI62" i="1"/>
  <c r="AH62" i="1" s="1"/>
  <c r="FX108" i="2"/>
  <c r="FW108" i="2"/>
  <c r="FV108" i="2"/>
  <c r="UD115" i="2"/>
  <c r="UR115" i="2" s="1"/>
  <c r="TI115" i="2"/>
  <c r="FX127" i="2"/>
  <c r="FW127" i="2"/>
  <c r="FV127" i="2"/>
  <c r="FB76" i="1"/>
  <c r="FE76" i="1"/>
  <c r="FD76" i="1" s="1"/>
  <c r="GM105" i="2"/>
  <c r="GO105" i="2" s="1"/>
  <c r="GN104" i="2"/>
  <c r="FC18" i="1" s="1"/>
  <c r="FB18" i="1" s="1"/>
  <c r="FC64" i="1"/>
  <c r="FU109" i="2"/>
  <c r="FT109" i="2"/>
  <c r="EI68" i="1" s="1"/>
  <c r="DK120" i="2"/>
  <c r="FU133" i="2"/>
  <c r="FT133" i="2"/>
  <c r="BI75" i="1"/>
  <c r="BH75" i="1" s="1"/>
  <c r="BD75" i="1"/>
  <c r="AS156" i="2"/>
  <c r="AV156" i="2"/>
  <c r="BV146" i="2"/>
  <c r="BT146" i="2"/>
  <c r="BU146" i="2"/>
  <c r="BV155" i="2"/>
  <c r="BU155" i="2"/>
  <c r="BT155" i="2"/>
  <c r="FC176" i="2"/>
  <c r="FB176" i="2"/>
  <c r="IX224" i="2"/>
  <c r="AM154" i="9"/>
  <c r="BW11" i="1"/>
  <c r="JN196" i="2"/>
  <c r="JN224" i="2" s="1"/>
  <c r="QR37" i="2"/>
  <c r="NZ44" i="1"/>
  <c r="OG44" i="1"/>
  <c r="MW50" i="1"/>
  <c r="MV50" i="1" s="1"/>
  <c r="MR50" i="1"/>
  <c r="LE51" i="1"/>
  <c r="KV51" i="1"/>
  <c r="CN222" i="2"/>
  <c r="CP217" i="2"/>
  <c r="CN216" i="2"/>
  <c r="IL222" i="2"/>
  <c r="IL216" i="2"/>
  <c r="HA24" i="1" s="1"/>
  <c r="OP222" i="2"/>
  <c r="OP216" i="2"/>
  <c r="NE24" i="1" s="1"/>
  <c r="EZ222" i="2"/>
  <c r="EZ216" i="2"/>
  <c r="DO24" i="1" s="1"/>
  <c r="LD222" i="2"/>
  <c r="LD216" i="2"/>
  <c r="AS222" i="2"/>
  <c r="AS216" i="2"/>
  <c r="HG51" i="2"/>
  <c r="HI51" i="2" s="1"/>
  <c r="FW52" i="1"/>
  <c r="FV52" i="1" s="1"/>
  <c r="BD53" i="1"/>
  <c r="BI53" i="1"/>
  <c r="BH53" i="1" s="1"/>
  <c r="HL65" i="2"/>
  <c r="HK65" i="2"/>
  <c r="HJ65" i="2"/>
  <c r="GP74" i="2"/>
  <c r="GR74" i="2"/>
  <c r="GQ74" i="2"/>
  <c r="LK59" i="1"/>
  <c r="LJ59" i="1" s="1"/>
  <c r="LJ57" i="1"/>
  <c r="UD90" i="2"/>
  <c r="UR90" i="2" s="1"/>
  <c r="TI90" i="2"/>
  <c r="NY56" i="1"/>
  <c r="OG54" i="1"/>
  <c r="NX54" i="1"/>
  <c r="FA57" i="1"/>
  <c r="ES59" i="1"/>
  <c r="ER57" i="1"/>
  <c r="CU62" i="1"/>
  <c r="CT62" i="1" s="1"/>
  <c r="CT60" i="1"/>
  <c r="LE63" i="1"/>
  <c r="KV63" i="1"/>
  <c r="NI62" i="1"/>
  <c r="NH62" i="1" s="1"/>
  <c r="NH60" i="1"/>
  <c r="CO75" i="2"/>
  <c r="CV75" i="2"/>
  <c r="CN75" i="2"/>
  <c r="CU75" i="2"/>
  <c r="CT75" i="2"/>
  <c r="CS75" i="2"/>
  <c r="CR75" i="2"/>
  <c r="CQ75" i="2"/>
  <c r="CP75" i="2"/>
  <c r="GO15" i="1"/>
  <c r="GF15" i="1"/>
  <c r="FQ71" i="1"/>
  <c r="FP71" i="1" s="1"/>
  <c r="FP64" i="1"/>
  <c r="FS71" i="1"/>
  <c r="FR71" i="1" s="1"/>
  <c r="FR64" i="1"/>
  <c r="UB115" i="2"/>
  <c r="UP115" i="2" s="1"/>
  <c r="TG115" i="2"/>
  <c r="HL120" i="2"/>
  <c r="HK120" i="2"/>
  <c r="HJ120" i="2"/>
  <c r="GS70" i="1"/>
  <c r="GR70" i="1" s="1"/>
  <c r="GN70" i="1"/>
  <c r="IC72" i="1"/>
  <c r="IP76" i="1"/>
  <c r="IW76" i="1"/>
  <c r="LE81" i="1"/>
  <c r="KV81" i="1"/>
  <c r="CW81" i="1"/>
  <c r="CV81" i="1" s="1"/>
  <c r="CR81" i="1"/>
  <c r="SV166" i="2"/>
  <c r="UE166" i="2" s="1"/>
  <c r="SN166" i="2"/>
  <c r="TW166" i="2" s="1"/>
  <c r="TC166" i="2"/>
  <c r="UL166" i="2" s="1"/>
  <c r="SU166" i="2"/>
  <c r="SM166" i="2"/>
  <c r="TV166" i="2" s="1"/>
  <c r="TB166" i="2"/>
  <c r="UK166" i="2" s="1"/>
  <c r="TA166" i="2"/>
  <c r="UJ166" i="2" s="1"/>
  <c r="SZ166" i="2"/>
  <c r="UI166" i="2" s="1"/>
  <c r="AQ166" i="2"/>
  <c r="SY166" i="2"/>
  <c r="UH166" i="2" s="1"/>
  <c r="SX166" i="2"/>
  <c r="UG166" i="2" s="1"/>
  <c r="SP166" i="2"/>
  <c r="TY166" i="2" s="1"/>
  <c r="SH166" i="2"/>
  <c r="TQ166" i="2" s="1"/>
  <c r="SW166" i="2"/>
  <c r="UF166" i="2" s="1"/>
  <c r="SO166" i="2"/>
  <c r="TX166" i="2" s="1"/>
  <c r="SG166" i="2"/>
  <c r="SJ166" i="2"/>
  <c r="TS166" i="2" s="1"/>
  <c r="SR166" i="2"/>
  <c r="UA166" i="2" s="1"/>
  <c r="SL166" i="2"/>
  <c r="TU166" i="2" s="1"/>
  <c r="ST166" i="2"/>
  <c r="UC166" i="2" s="1"/>
  <c r="SI166" i="2"/>
  <c r="TR166" i="2" s="1"/>
  <c r="SQ166" i="2"/>
  <c r="TZ166" i="2" s="1"/>
  <c r="SK166" i="2"/>
  <c r="TT166" i="2" s="1"/>
  <c r="SS166" i="2"/>
  <c r="IC23" i="1"/>
  <c r="HT23" i="1"/>
  <c r="DL48" i="1"/>
  <c r="DQ48" i="1"/>
  <c r="DP48" i="1" s="1"/>
  <c r="MT196" i="2"/>
  <c r="MT224" i="2" s="1"/>
  <c r="GT196" i="2"/>
  <c r="GT224" i="2" s="1"/>
  <c r="FG11" i="1"/>
  <c r="PW37" i="2"/>
  <c r="BO73" i="2"/>
  <c r="BP73" i="2" s="1"/>
  <c r="BR73" i="2" s="1"/>
  <c r="BN73" i="2"/>
  <c r="AI58" i="1" s="1"/>
  <c r="KV14" i="1"/>
  <c r="LE14" i="1"/>
  <c r="HG64" i="2"/>
  <c r="HI64" i="2" s="1"/>
  <c r="HH63" i="2"/>
  <c r="FW13" i="1" s="1"/>
  <c r="FV13" i="1" s="1"/>
  <c r="FW54" i="1"/>
  <c r="IX57" i="1"/>
  <c r="IY59" i="1"/>
  <c r="IX59" i="1" s="1"/>
  <c r="ME56" i="1"/>
  <c r="MD56" i="1" s="1"/>
  <c r="MD54" i="1"/>
  <c r="BK59" i="1"/>
  <c r="BJ59" i="1" s="1"/>
  <c r="BJ57" i="1"/>
  <c r="FX88" i="2"/>
  <c r="FW88" i="2"/>
  <c r="FV88" i="2"/>
  <c r="PC62" i="1"/>
  <c r="PB62" i="1" s="1"/>
  <c r="PB60" i="1"/>
  <c r="HE71" i="1"/>
  <c r="HD71" i="1" s="1"/>
  <c r="HD64" i="1"/>
  <c r="DG71" i="1"/>
  <c r="DF71" i="1" s="1"/>
  <c r="DF64" i="1"/>
  <c r="FX124" i="2"/>
  <c r="FW124" i="2"/>
  <c r="FV124" i="2"/>
  <c r="GQ123" i="2"/>
  <c r="GP123" i="2"/>
  <c r="GR123" i="2"/>
  <c r="EF64" i="1"/>
  <c r="TP107" i="2"/>
  <c r="UN107" i="2" s="1"/>
  <c r="TE107" i="2"/>
  <c r="GR130" i="2"/>
  <c r="GQ130" i="2"/>
  <c r="GP130" i="2"/>
  <c r="EF76" i="1"/>
  <c r="EK76" i="1"/>
  <c r="EJ76" i="1" s="1"/>
  <c r="HD132" i="2"/>
  <c r="HE132" i="2"/>
  <c r="HF132" i="2" s="1"/>
  <c r="HH132" i="2" s="1"/>
  <c r="HG132" i="2" s="1"/>
  <c r="HI132" i="2" s="1"/>
  <c r="NP151" i="2"/>
  <c r="J77" i="1"/>
  <c r="K80" i="1"/>
  <c r="J80" i="1" s="1"/>
  <c r="Q77" i="1"/>
  <c r="OZ77" i="1"/>
  <c r="PE77" i="1"/>
  <c r="PA80" i="1"/>
  <c r="OZ80" i="1" s="1"/>
  <c r="FX171" i="2"/>
  <c r="FW171" i="2"/>
  <c r="FV171" i="2"/>
  <c r="JN216" i="2"/>
  <c r="AE154" i="9"/>
  <c r="Z256" i="10"/>
  <c r="U13" i="10"/>
  <c r="Z13" i="10" s="1"/>
  <c r="IV49" i="1"/>
  <c r="JA49" i="1"/>
  <c r="IZ49" i="1" s="1"/>
  <c r="DN38" i="2"/>
  <c r="DP38" i="2"/>
  <c r="DO38" i="2"/>
  <c r="CL11" i="1"/>
  <c r="QT196" i="2"/>
  <c r="QT224" i="2" s="1"/>
  <c r="PG11" i="1"/>
  <c r="IE25" i="1"/>
  <c r="ID11" i="1"/>
  <c r="HL40" i="2"/>
  <c r="HJ40" i="2"/>
  <c r="HK40" i="2"/>
  <c r="JQ48" i="1"/>
  <c r="JH48" i="1"/>
  <c r="GM56" i="1"/>
  <c r="GL56" i="1" s="1"/>
  <c r="GL54" i="1"/>
  <c r="DK59" i="1"/>
  <c r="DJ59" i="1" s="1"/>
  <c r="DJ57" i="1"/>
  <c r="JU82" i="1"/>
  <c r="JT82" i="1" s="1"/>
  <c r="JP82" i="1"/>
  <c r="FQ58" i="1"/>
  <c r="FP58" i="1" s="1"/>
  <c r="HB68" i="2"/>
  <c r="FQ14" i="1" s="1"/>
  <c r="FP14" i="1" s="1"/>
  <c r="LE57" i="1"/>
  <c r="KW59" i="1"/>
  <c r="KV57" i="1"/>
  <c r="NK59" i="1"/>
  <c r="NJ59" i="1" s="1"/>
  <c r="NJ57" i="1"/>
  <c r="LS62" i="1"/>
  <c r="LR62" i="1" s="1"/>
  <c r="LR60" i="1"/>
  <c r="OW62" i="1"/>
  <c r="OV62" i="1" s="1"/>
  <c r="OV60" i="1"/>
  <c r="HL77" i="2"/>
  <c r="HK77" i="2"/>
  <c r="HJ77" i="2"/>
  <c r="AI104" i="2"/>
  <c r="I18" i="1" s="1"/>
  <c r="I64" i="1"/>
  <c r="FL68" i="1"/>
  <c r="FU68" i="1"/>
  <c r="GO64" i="1"/>
  <c r="GG71" i="1"/>
  <c r="GF64" i="1"/>
  <c r="SY124" i="2"/>
  <c r="UH124" i="2" s="1"/>
  <c r="SQ124" i="2"/>
  <c r="TZ124" i="2" s="1"/>
  <c r="TC124" i="2"/>
  <c r="UL124" i="2" s="1"/>
  <c r="TB124" i="2"/>
  <c r="UK124" i="2" s="1"/>
  <c r="ST124" i="2"/>
  <c r="UC124" i="2" s="1"/>
  <c r="AQ124" i="2"/>
  <c r="TA124" i="2"/>
  <c r="UJ124" i="2" s="1"/>
  <c r="SS124" i="2"/>
  <c r="SZ124" i="2"/>
  <c r="UI124" i="2" s="1"/>
  <c r="SR124" i="2"/>
  <c r="UA124" i="2" s="1"/>
  <c r="SX124" i="2"/>
  <c r="UG124" i="2" s="1"/>
  <c r="SU124" i="2"/>
  <c r="SN124" i="2"/>
  <c r="TW124" i="2" s="1"/>
  <c r="SO124" i="2"/>
  <c r="TX124" i="2" s="1"/>
  <c r="SW124" i="2"/>
  <c r="UF124" i="2" s="1"/>
  <c r="SV124" i="2"/>
  <c r="UE124" i="2" s="1"/>
  <c r="SP124" i="2"/>
  <c r="TY124" i="2" s="1"/>
  <c r="HE117" i="2"/>
  <c r="HF117" i="2" s="1"/>
  <c r="HH117" i="2" s="1"/>
  <c r="HG117" i="2" s="1"/>
  <c r="HI117" i="2" s="1"/>
  <c r="EH137" i="2"/>
  <c r="AS135" i="2"/>
  <c r="AV135" i="2"/>
  <c r="KV20" i="1"/>
  <c r="LE20" i="1"/>
  <c r="NP153" i="2"/>
  <c r="LY81" i="1"/>
  <c r="LP81" i="1"/>
  <c r="TC170" i="2"/>
  <c r="UL170" i="2" s="1"/>
  <c r="SU170" i="2"/>
  <c r="TB170" i="2"/>
  <c r="UK170" i="2" s="1"/>
  <c r="TA170" i="2"/>
  <c r="UJ170" i="2" s="1"/>
  <c r="SZ170" i="2"/>
  <c r="UI170" i="2" s="1"/>
  <c r="SY170" i="2"/>
  <c r="UH170" i="2" s="1"/>
  <c r="SW170" i="2"/>
  <c r="UF170" i="2" s="1"/>
  <c r="SO170" i="2"/>
  <c r="TX170" i="2" s="1"/>
  <c r="AQ170" i="2"/>
  <c r="SN170" i="2"/>
  <c r="TW170" i="2" s="1"/>
  <c r="SS170" i="2"/>
  <c r="SQ170" i="2"/>
  <c r="TZ170" i="2" s="1"/>
  <c r="SR170" i="2"/>
  <c r="UA170" i="2" s="1"/>
  <c r="SM170" i="2"/>
  <c r="TV170" i="2" s="1"/>
  <c r="SG170" i="2"/>
  <c r="SH170" i="2"/>
  <c r="TQ170" i="2" s="1"/>
  <c r="ST170" i="2"/>
  <c r="UC170" i="2" s="1"/>
  <c r="SP170" i="2"/>
  <c r="TY170" i="2" s="1"/>
  <c r="SI170" i="2"/>
  <c r="TR170" i="2" s="1"/>
  <c r="SK170" i="2"/>
  <c r="TT170" i="2" s="1"/>
  <c r="SL170" i="2"/>
  <c r="TU170" i="2" s="1"/>
  <c r="SX170" i="2"/>
  <c r="UG170" i="2" s="1"/>
  <c r="SJ170" i="2"/>
  <c r="TS170" i="2" s="1"/>
  <c r="SV170" i="2"/>
  <c r="UE170" i="2" s="1"/>
  <c r="BQ85" i="1"/>
  <c r="DB174" i="2"/>
  <c r="BQ22" i="1" s="1"/>
  <c r="DD174" i="2"/>
  <c r="BS22" i="1" s="1"/>
  <c r="BR22" i="1" s="1"/>
  <c r="DL176" i="2"/>
  <c r="DK176" i="2" s="1"/>
  <c r="BS85" i="1"/>
  <c r="BR85" i="1" s="1"/>
  <c r="CL174" i="2"/>
  <c r="BG85" i="1"/>
  <c r="BF85" i="1" s="1"/>
  <c r="BV181" i="2"/>
  <c r="BU181" i="2"/>
  <c r="BT181" i="2"/>
  <c r="HE177" i="2"/>
  <c r="HF177" i="2" s="1"/>
  <c r="HH177" i="2" s="1"/>
  <c r="HG177" i="2" s="1"/>
  <c r="HI177" i="2" s="1"/>
  <c r="TP187" i="2"/>
  <c r="UN187" i="2" s="1"/>
  <c r="TE187" i="2"/>
  <c r="PW176" i="2"/>
  <c r="PW174" i="2" s="1"/>
  <c r="OI176" i="2"/>
  <c r="OI174" i="2" s="1"/>
  <c r="MU176" i="2"/>
  <c r="MU174" i="2" s="1"/>
  <c r="LG176" i="2"/>
  <c r="LG174" i="2" s="1"/>
  <c r="LG196" i="2" s="1"/>
  <c r="O176" i="2"/>
  <c r="EJ176" i="2" s="1"/>
  <c r="BA176" i="2"/>
  <c r="BA174" i="2" s="1"/>
  <c r="PC176" i="2"/>
  <c r="PC174" i="2" s="1"/>
  <c r="KM176" i="2"/>
  <c r="KM174" i="2" s="1"/>
  <c r="QQ176" i="2"/>
  <c r="QQ174" i="2" s="1"/>
  <c r="IY176" i="2"/>
  <c r="IY174" i="2" s="1"/>
  <c r="MA176" i="2"/>
  <c r="MA174" i="2" s="1"/>
  <c r="MA196" i="2" s="1"/>
  <c r="IE176" i="2"/>
  <c r="IE174" i="2" s="1"/>
  <c r="IE196" i="2" s="1"/>
  <c r="NO176" i="2"/>
  <c r="NO174" i="2" s="1"/>
  <c r="NO196" i="2" s="1"/>
  <c r="JS176" i="2"/>
  <c r="JS174" i="2" s="1"/>
  <c r="GX188" i="2"/>
  <c r="HE188" i="2"/>
  <c r="HF188" i="2" s="1"/>
  <c r="GX191" i="2"/>
  <c r="HE191" i="2"/>
  <c r="HF191" i="2" s="1"/>
  <c r="Z789" i="10"/>
  <c r="U15" i="10"/>
  <c r="Z15" i="10" s="1"/>
  <c r="DQ72" i="1"/>
  <c r="DP72" i="1" s="1"/>
  <c r="DL72" i="1"/>
  <c r="LF196" i="2"/>
  <c r="LF224" i="2" s="1"/>
  <c r="DD12" i="1"/>
  <c r="DM12" i="1"/>
  <c r="AE11" i="1"/>
  <c r="OX196" i="2"/>
  <c r="OX224" i="2" s="1"/>
  <c r="EE47" i="2"/>
  <c r="EG47" i="2" s="1"/>
  <c r="CU50" i="1"/>
  <c r="JA45" i="1"/>
  <c r="IZ45" i="1" s="1"/>
  <c r="IV45" i="1"/>
  <c r="TP51" i="2"/>
  <c r="CO73" i="2"/>
  <c r="CV73" i="2"/>
  <c r="CN73" i="2"/>
  <c r="CU73" i="2"/>
  <c r="CT73" i="2"/>
  <c r="CS73" i="2"/>
  <c r="CR73" i="2"/>
  <c r="CQ73" i="2"/>
  <c r="CP73" i="2"/>
  <c r="L51" i="1"/>
  <c r="Q51" i="1"/>
  <c r="DV59" i="2"/>
  <c r="EC59" i="2"/>
  <c r="ED59" i="2" s="1"/>
  <c r="HE60" i="2"/>
  <c r="HF60" i="2" s="1"/>
  <c r="HH60" i="2" s="1"/>
  <c r="HG60" i="2" s="1"/>
  <c r="HI60" i="2" s="1"/>
  <c r="LE48" i="1"/>
  <c r="KV48" i="1"/>
  <c r="JT68" i="2"/>
  <c r="LI82" i="1"/>
  <c r="LH82" i="1" s="1"/>
  <c r="LD82" i="1"/>
  <c r="NS56" i="1"/>
  <c r="NR56" i="1" s="1"/>
  <c r="NR54" i="1"/>
  <c r="GP57" i="1"/>
  <c r="GQ59" i="1"/>
  <c r="GP59" i="1" s="1"/>
  <c r="NS59" i="1"/>
  <c r="NR59" i="1" s="1"/>
  <c r="NR57" i="1"/>
  <c r="PD92" i="2"/>
  <c r="MD60" i="1"/>
  <c r="ME62" i="1"/>
  <c r="MD62" i="1" s="1"/>
  <c r="LE15" i="1"/>
  <c r="KV15" i="1"/>
  <c r="DP100" i="2"/>
  <c r="DO100" i="2"/>
  <c r="DN100" i="2"/>
  <c r="HE108" i="2"/>
  <c r="HF108" i="2" s="1"/>
  <c r="HH108" i="2" s="1"/>
  <c r="HG108" i="2" s="1"/>
  <c r="HI108" i="2" s="1"/>
  <c r="HH101" i="2"/>
  <c r="HG101" i="2" s="1"/>
  <c r="HI101" i="2" s="1"/>
  <c r="UB122" i="2"/>
  <c r="UP122" i="2" s="1"/>
  <c r="TG122" i="2"/>
  <c r="GR124" i="2"/>
  <c r="GQ124" i="2"/>
  <c r="GP124" i="2"/>
  <c r="II71" i="1"/>
  <c r="IH71" i="1" s="1"/>
  <c r="IH64" i="1"/>
  <c r="PW137" i="2"/>
  <c r="NP137" i="2"/>
  <c r="PD153" i="2"/>
  <c r="SH157" i="2"/>
  <c r="TQ157" i="2" s="1"/>
  <c r="GN174" i="2"/>
  <c r="FC22" i="1" s="1"/>
  <c r="FB22" i="1" s="1"/>
  <c r="GM175" i="2"/>
  <c r="GO175" i="2" s="1"/>
  <c r="FC85" i="1"/>
  <c r="FB85" i="1" s="1"/>
  <c r="DP180" i="2"/>
  <c r="DO180" i="2"/>
  <c r="DN180" i="2"/>
  <c r="CR184" i="2"/>
  <c r="CE85" i="1"/>
  <c r="CD85" i="1" s="1"/>
  <c r="GZ23" i="1"/>
  <c r="HI23" i="1"/>
  <c r="TA186" i="2"/>
  <c r="UJ186" i="2" s="1"/>
  <c r="SZ186" i="2"/>
  <c r="UI186" i="2" s="1"/>
  <c r="SY186" i="2"/>
  <c r="UH186" i="2" s="1"/>
  <c r="AQ186" i="2"/>
  <c r="AQ184" i="2" s="1"/>
  <c r="TC186" i="2"/>
  <c r="UL186" i="2" s="1"/>
  <c r="SU186" i="2"/>
  <c r="SM186" i="2"/>
  <c r="TV186" i="2" s="1"/>
  <c r="TB186" i="2"/>
  <c r="UK186" i="2" s="1"/>
  <c r="ST186" i="2"/>
  <c r="UC186" i="2" s="1"/>
  <c r="SL186" i="2"/>
  <c r="TU186" i="2" s="1"/>
  <c r="SR186" i="2"/>
  <c r="UA186" i="2" s="1"/>
  <c r="SH186" i="2"/>
  <c r="TQ186" i="2" s="1"/>
  <c r="SK186" i="2"/>
  <c r="TT186" i="2" s="1"/>
  <c r="SP186" i="2"/>
  <c r="TY186" i="2" s="1"/>
  <c r="SS186" i="2"/>
  <c r="SG186" i="2"/>
  <c r="SN186" i="2"/>
  <c r="TW186" i="2" s="1"/>
  <c r="SO186" i="2"/>
  <c r="TX186" i="2" s="1"/>
  <c r="SX186" i="2"/>
  <c r="UG186" i="2" s="1"/>
  <c r="SV186" i="2"/>
  <c r="UE186" i="2" s="1"/>
  <c r="SW186" i="2"/>
  <c r="UF186" i="2" s="1"/>
  <c r="SI186" i="2"/>
  <c r="TR186" i="2" s="1"/>
  <c r="SQ186" i="2"/>
  <c r="TZ186" i="2" s="1"/>
  <c r="SJ186" i="2"/>
  <c r="TS186" i="2" s="1"/>
  <c r="DQ55" i="1"/>
  <c r="DP55" i="1" s="1"/>
  <c r="IV196" i="2"/>
  <c r="HK11" i="1"/>
  <c r="PF196" i="2"/>
  <c r="PF224" i="2" s="1"/>
  <c r="NS11" i="1"/>
  <c r="FX51" i="2"/>
  <c r="NF44" i="1"/>
  <c r="NM44" i="1"/>
  <c r="LX196" i="2"/>
  <c r="KM11" i="1"/>
  <c r="FX73" i="2"/>
  <c r="FW73" i="2"/>
  <c r="FV73" i="2"/>
  <c r="BQ51" i="2"/>
  <c r="BS51" i="2" s="1"/>
  <c r="AM52" i="1"/>
  <c r="AL52" i="1" s="1"/>
  <c r="OR12" i="1"/>
  <c r="PA12" i="1"/>
  <c r="FL58" i="1"/>
  <c r="NZ57" i="1"/>
  <c r="OA59" i="1"/>
  <c r="NZ59" i="1" s="1"/>
  <c r="DB68" i="2"/>
  <c r="BQ14" i="1" s="1"/>
  <c r="BQ57" i="1"/>
  <c r="II59" i="1"/>
  <c r="IH59" i="1" s="1"/>
  <c r="IH57" i="1"/>
  <c r="OY56" i="1"/>
  <c r="OX56" i="1" s="1"/>
  <c r="OX54" i="1"/>
  <c r="DO74" i="2"/>
  <c r="DP74" i="2"/>
  <c r="DN74" i="2"/>
  <c r="JA82" i="1"/>
  <c r="IZ82" i="1" s="1"/>
  <c r="IV82" i="1"/>
  <c r="UB98" i="2"/>
  <c r="UP98" i="2" s="1"/>
  <c r="TG98" i="2"/>
  <c r="EL60" i="1"/>
  <c r="EM62" i="1"/>
  <c r="EL62" i="1" s="1"/>
  <c r="HF60" i="1"/>
  <c r="HG62" i="1"/>
  <c r="HF62" i="1" s="1"/>
  <c r="AM92" i="2"/>
  <c r="M17" i="1" s="1"/>
  <c r="L17" i="1" s="1"/>
  <c r="M63" i="1"/>
  <c r="L63" i="1" s="1"/>
  <c r="OU71" i="1"/>
  <c r="OT71" i="1" s="1"/>
  <c r="OT64" i="1"/>
  <c r="MU71" i="1"/>
  <c r="MT71" i="1" s="1"/>
  <c r="MT64" i="1"/>
  <c r="BH110" i="2"/>
  <c r="AC70" i="1" s="1"/>
  <c r="BO110" i="2"/>
  <c r="BP110" i="2" s="1"/>
  <c r="BR110" i="2" s="1"/>
  <c r="TP134" i="2"/>
  <c r="UN134" i="2" s="1"/>
  <c r="TE134" i="2"/>
  <c r="MS75" i="1"/>
  <c r="HL114" i="2"/>
  <c r="HJ114" i="2"/>
  <c r="HK114" i="2"/>
  <c r="BP20" i="1"/>
  <c r="BY20" i="1"/>
  <c r="FV160" i="2"/>
  <c r="FX160" i="2"/>
  <c r="FW160" i="2"/>
  <c r="FX147" i="2"/>
  <c r="FV147" i="2"/>
  <c r="FW147" i="2"/>
  <c r="UD171" i="2"/>
  <c r="UR171" i="2" s="1"/>
  <c r="TI171" i="2"/>
  <c r="NM81" i="1"/>
  <c r="ND81" i="1"/>
  <c r="FT165" i="2"/>
  <c r="FU165" i="2"/>
  <c r="UD185" i="2"/>
  <c r="UR185" i="2" s="1"/>
  <c r="TI185" i="2"/>
  <c r="GR186" i="2"/>
  <c r="GQ186" i="2"/>
  <c r="GP186" i="2"/>
  <c r="DP191" i="2"/>
  <c r="DO191" i="2"/>
  <c r="DN191" i="2"/>
  <c r="BI52" i="1"/>
  <c r="BH52" i="1" s="1"/>
  <c r="BD52" i="1"/>
  <c r="TB56" i="2"/>
  <c r="UK56" i="2" s="1"/>
  <c r="TA56" i="2"/>
  <c r="UJ56" i="2" s="1"/>
  <c r="SZ56" i="2"/>
  <c r="UI56" i="2" s="1"/>
  <c r="TC56" i="2"/>
  <c r="UL56" i="2" s="1"/>
  <c r="SY56" i="2"/>
  <c r="UH56" i="2" s="1"/>
  <c r="AQ56" i="2"/>
  <c r="SI56" i="2"/>
  <c r="TR56" i="2" s="1"/>
  <c r="SM56" i="2"/>
  <c r="TV56" i="2" s="1"/>
  <c r="SN56" i="2"/>
  <c r="TW56" i="2" s="1"/>
  <c r="SO56" i="2"/>
  <c r="TX56" i="2" s="1"/>
  <c r="SH56" i="2"/>
  <c r="TQ56" i="2" s="1"/>
  <c r="SQ56" i="2"/>
  <c r="TZ56" i="2" s="1"/>
  <c r="SU56" i="2"/>
  <c r="SV56" i="2"/>
  <c r="UE56" i="2" s="1"/>
  <c r="SW56" i="2"/>
  <c r="UF56" i="2" s="1"/>
  <c r="SP56" i="2"/>
  <c r="TY56" i="2" s="1"/>
  <c r="SJ56" i="2"/>
  <c r="TS56" i="2" s="1"/>
  <c r="SX56" i="2"/>
  <c r="UG56" i="2" s="1"/>
  <c r="SR56" i="2"/>
  <c r="UA56" i="2" s="1"/>
  <c r="SL56" i="2"/>
  <c r="TU56" i="2" s="1"/>
  <c r="ST56" i="2"/>
  <c r="UC56" i="2" s="1"/>
  <c r="SK56" i="2"/>
  <c r="TT56" i="2" s="1"/>
  <c r="SS56" i="2"/>
  <c r="SG56" i="2"/>
  <c r="LP44" i="1"/>
  <c r="LY44" i="1"/>
  <c r="SH38" i="2"/>
  <c r="KL43" i="2"/>
  <c r="KL196" i="2" s="1"/>
  <c r="KL224" i="2" s="1"/>
  <c r="UB57" i="2"/>
  <c r="UP57" i="2" s="1"/>
  <c r="TG57" i="2"/>
  <c r="AR46" i="2"/>
  <c r="DM46" i="2"/>
  <c r="QQ221" i="2"/>
  <c r="PW221" i="2"/>
  <c r="PC221" i="2"/>
  <c r="OI221" i="2"/>
  <c r="NO221" i="2"/>
  <c r="MU221" i="2"/>
  <c r="MA221" i="2"/>
  <c r="LG221" i="2"/>
  <c r="KM221" i="2"/>
  <c r="JS221" i="2"/>
  <c r="IY221" i="2"/>
  <c r="IE221" i="2"/>
  <c r="PA57" i="1"/>
  <c r="OR57" i="1"/>
  <c r="OS59" i="1"/>
  <c r="OK82" i="1"/>
  <c r="OJ82" i="1" s="1"/>
  <c r="OF82" i="1"/>
  <c r="DL70" i="2"/>
  <c r="DK70" i="2" s="1"/>
  <c r="BS57" i="1"/>
  <c r="DD68" i="2"/>
  <c r="KO82" i="1"/>
  <c r="KN82" i="1" s="1"/>
  <c r="KJ82" i="1"/>
  <c r="JC59" i="1"/>
  <c r="JB59" i="1" s="1"/>
  <c r="JB57" i="1"/>
  <c r="FC90" i="2"/>
  <c r="FC89" i="2" s="1"/>
  <c r="FB90" i="2"/>
  <c r="FB89" i="2" s="1"/>
  <c r="FD90" i="2"/>
  <c r="FD89" i="2" s="1"/>
  <c r="OL60" i="1"/>
  <c r="OM62" i="1"/>
  <c r="OL62" i="1" s="1"/>
  <c r="FR104" i="2"/>
  <c r="CL70" i="1"/>
  <c r="CS70" i="1"/>
  <c r="BE64" i="1"/>
  <c r="AW71" i="1"/>
  <c r="AV64" i="1"/>
  <c r="FU122" i="2"/>
  <c r="FT122" i="2"/>
  <c r="EI73" i="1" s="1"/>
  <c r="HO71" i="1"/>
  <c r="HN71" i="1" s="1"/>
  <c r="HN64" i="1"/>
  <c r="AM126" i="2"/>
  <c r="HA126" i="2"/>
  <c r="HB126" i="2" s="1"/>
  <c r="DL121" i="2"/>
  <c r="DK121" i="2" s="1"/>
  <c r="BV138" i="2"/>
  <c r="BT138" i="2"/>
  <c r="BU138" i="2"/>
  <c r="SM124" i="2"/>
  <c r="TV124" i="2" s="1"/>
  <c r="UB185" i="2"/>
  <c r="UP185" i="2" s="1"/>
  <c r="TG185" i="2"/>
  <c r="CY85" i="1"/>
  <c r="CX85" i="1" s="1"/>
  <c r="DP182" i="2"/>
  <c r="DO182" i="2"/>
  <c r="DN182" i="2"/>
  <c r="GQ85" i="1"/>
  <c r="GP85" i="1" s="1"/>
  <c r="GR189" i="2"/>
  <c r="GQ189" i="2"/>
  <c r="GP189" i="2"/>
  <c r="GZ43" i="2"/>
  <c r="FO12" i="1" s="1"/>
  <c r="FN12" i="1" s="1"/>
  <c r="IC14" i="1"/>
  <c r="GR64" i="2"/>
  <c r="GR63" i="2" s="1"/>
  <c r="GQ64" i="2"/>
  <c r="GQ63" i="2" s="1"/>
  <c r="GP64" i="2"/>
  <c r="GP63" i="2" s="1"/>
  <c r="EJ120" i="2"/>
  <c r="EI120" i="2"/>
  <c r="EH120" i="2"/>
  <c r="BY17" i="10"/>
  <c r="CA17" i="10"/>
  <c r="PJ196" i="2"/>
  <c r="HL130" i="2"/>
  <c r="DP159" i="2"/>
  <c r="DO159" i="2"/>
  <c r="DN159" i="2"/>
  <c r="DM14" i="1"/>
  <c r="EZ92" i="2"/>
  <c r="DO17" i="1" s="1"/>
  <c r="DN17" i="1" s="1"/>
  <c r="DP102" i="2"/>
  <c r="DO102" i="2"/>
  <c r="DN102" i="2"/>
  <c r="CU70" i="1"/>
  <c r="CT70" i="1" s="1"/>
  <c r="UN122" i="2"/>
  <c r="FD51" i="2"/>
  <c r="FC51" i="2"/>
  <c r="FB51" i="2"/>
  <c r="DN189" i="2"/>
  <c r="DP189" i="2"/>
  <c r="DO189" i="2"/>
  <c r="FZ196" i="2"/>
  <c r="FZ224" i="2" s="1"/>
  <c r="FD69" i="2"/>
  <c r="FD68" i="2" s="1"/>
  <c r="FC69" i="2"/>
  <c r="FC68" i="2" s="1"/>
  <c r="FB69" i="2"/>
  <c r="FB68" i="2" s="1"/>
  <c r="DL92" i="2"/>
  <c r="CA17" i="1" s="1"/>
  <c r="BZ17" i="1" s="1"/>
  <c r="UP94" i="2"/>
  <c r="DP107" i="2"/>
  <c r="DO107" i="2"/>
  <c r="DN107" i="2"/>
  <c r="GS80" i="1"/>
  <c r="GR80" i="1" s="1"/>
  <c r="GR77" i="1"/>
  <c r="GH196" i="2"/>
  <c r="GH224" i="2" s="1"/>
  <c r="EP196" i="2"/>
  <c r="GQ84" i="2"/>
  <c r="GP84" i="2"/>
  <c r="GR84" i="2"/>
  <c r="DO69" i="1"/>
  <c r="DN69" i="1" s="1"/>
  <c r="AF11" i="1"/>
  <c r="FB73" i="1"/>
  <c r="FE73" i="1"/>
  <c r="FD73" i="1" s="1"/>
  <c r="DF119" i="2"/>
  <c r="BU19" i="1" s="1"/>
  <c r="BT19" i="1" s="1"/>
  <c r="AS134" i="2"/>
  <c r="AV134" i="2"/>
  <c r="AV161" i="2"/>
  <c r="AS161" i="2"/>
  <c r="AF11" i="10"/>
  <c r="AF19" i="10" s="1"/>
  <c r="KH196" i="2"/>
  <c r="KH224" i="2" s="1"/>
  <c r="HX196" i="2"/>
  <c r="HX224" i="2" s="1"/>
  <c r="GM11" i="1"/>
  <c r="NV196" i="2"/>
  <c r="MK11" i="1"/>
  <c r="AS56" i="2"/>
  <c r="AV56" i="2"/>
  <c r="FU66" i="2"/>
  <c r="FT66" i="2"/>
  <c r="EI55" i="1" s="1"/>
  <c r="EH55" i="1" s="1"/>
  <c r="UB95" i="2"/>
  <c r="UP95" i="2" s="1"/>
  <c r="TG95" i="2"/>
  <c r="IB58" i="1"/>
  <c r="IG58" i="1"/>
  <c r="IF58" i="1" s="1"/>
  <c r="OY71" i="1"/>
  <c r="OX71" i="1" s="1"/>
  <c r="OX64" i="1"/>
  <c r="DM130" i="2"/>
  <c r="AR130" i="2"/>
  <c r="MS73" i="1"/>
  <c r="BY81" i="1"/>
  <c r="BP81" i="1"/>
  <c r="GR155" i="2"/>
  <c r="GQ155" i="2"/>
  <c r="GP155" i="2"/>
  <c r="LP22" i="1"/>
  <c r="LY22" i="1"/>
  <c r="FU191" i="2"/>
  <c r="FT191" i="2"/>
  <c r="BC143" i="10"/>
  <c r="BE143" i="10"/>
  <c r="KO50" i="1"/>
  <c r="KN50" i="1" s="1"/>
  <c r="KJ50" i="1"/>
  <c r="BD77" i="1"/>
  <c r="BI77" i="1"/>
  <c r="BE80" i="1"/>
  <c r="BD80" i="1" s="1"/>
  <c r="DK39" i="2"/>
  <c r="CA45" i="1"/>
  <c r="CC45" i="1" s="1"/>
  <c r="CB45" i="1" s="1"/>
  <c r="DL37" i="2"/>
  <c r="KX196" i="2"/>
  <c r="KX224" i="2" s="1"/>
  <c r="JM11" i="1"/>
  <c r="CT43" i="2"/>
  <c r="LV196" i="2"/>
  <c r="LV224" i="2" s="1"/>
  <c r="BD49" i="1"/>
  <c r="BI49" i="1"/>
  <c r="BH49" i="1" s="1"/>
  <c r="PA48" i="1"/>
  <c r="OR48" i="1"/>
  <c r="FU56" i="2"/>
  <c r="FT56" i="2"/>
  <c r="AR59" i="2"/>
  <c r="DM59" i="2"/>
  <c r="HI51" i="1"/>
  <c r="GZ51" i="1"/>
  <c r="N60" i="1"/>
  <c r="O62" i="1"/>
  <c r="N62" i="1" s="1"/>
  <c r="HJ57" i="1"/>
  <c r="HK59" i="1"/>
  <c r="HJ59" i="1" s="1"/>
  <c r="KQ56" i="1"/>
  <c r="KP56" i="1" s="1"/>
  <c r="KP54" i="1"/>
  <c r="MS13" i="1"/>
  <c r="MJ13" i="1"/>
  <c r="KK17" i="1"/>
  <c r="KB17" i="1"/>
  <c r="BJ60" i="1"/>
  <c r="BK62" i="1"/>
  <c r="BJ62" i="1" s="1"/>
  <c r="AS96" i="2"/>
  <c r="AV96" i="2"/>
  <c r="NO62" i="1"/>
  <c r="NN62" i="1" s="1"/>
  <c r="NN60" i="1"/>
  <c r="BR70" i="1"/>
  <c r="BY70" i="1"/>
  <c r="DM97" i="2"/>
  <c r="AR97" i="2"/>
  <c r="GR126" i="2"/>
  <c r="GQ126" i="2"/>
  <c r="GP126" i="2"/>
  <c r="DN156" i="2"/>
  <c r="DP156" i="2"/>
  <c r="DO156" i="2"/>
  <c r="FX155" i="2"/>
  <c r="FW155" i="2"/>
  <c r="FV155" i="2"/>
  <c r="AR160" i="2"/>
  <c r="DM160" i="2"/>
  <c r="TP179" i="2"/>
  <c r="UN179" i="2" s="1"/>
  <c r="TE179" i="2"/>
  <c r="FT189" i="2"/>
  <c r="FU189" i="2"/>
  <c r="FY45" i="1"/>
  <c r="FX45" i="1" s="1"/>
  <c r="FT45" i="1"/>
  <c r="MR196" i="2"/>
  <c r="LG11" i="1"/>
  <c r="PL196" i="2"/>
  <c r="PL224" i="2" s="1"/>
  <c r="OA11" i="1"/>
  <c r="OZ196" i="2"/>
  <c r="NO11" i="1"/>
  <c r="KV12" i="1"/>
  <c r="LE12" i="1"/>
  <c r="DB222" i="2"/>
  <c r="DB216" i="2"/>
  <c r="BQ24" i="1" s="1"/>
  <c r="JF222" i="2"/>
  <c r="JF216" i="2"/>
  <c r="HU24" i="1" s="1"/>
  <c r="PJ222" i="2"/>
  <c r="PJ216" i="2"/>
  <c r="NY24" i="1" s="1"/>
  <c r="FT222" i="2"/>
  <c r="FT216" i="2"/>
  <c r="LX222" i="2"/>
  <c r="LX224" i="2" s="1"/>
  <c r="LX216" i="2"/>
  <c r="BR222" i="2"/>
  <c r="BR216" i="2"/>
  <c r="FU47" i="2"/>
  <c r="FT47" i="2"/>
  <c r="EI50" i="1" s="1"/>
  <c r="GS45" i="1"/>
  <c r="GR45" i="1" s="1"/>
  <c r="GN45" i="1"/>
  <c r="BW59" i="1"/>
  <c r="BV59" i="1" s="1"/>
  <c r="BV57" i="1"/>
  <c r="GS82" i="1"/>
  <c r="GR82" i="1" s="1"/>
  <c r="GN82" i="1"/>
  <c r="FG56" i="1"/>
  <c r="FF56" i="1" s="1"/>
  <c r="FF54" i="1"/>
  <c r="OG13" i="1"/>
  <c r="NX13" i="1"/>
  <c r="ER14" i="1"/>
  <c r="FA14" i="1"/>
  <c r="CQ81" i="2"/>
  <c r="CQ80" i="2" s="1"/>
  <c r="CP81" i="2"/>
  <c r="CO81" i="2"/>
  <c r="CV81" i="2"/>
  <c r="CV80" i="2" s="1"/>
  <c r="CN81" i="2"/>
  <c r="CU81" i="2"/>
  <c r="CT81" i="2"/>
  <c r="CT80" i="2" s="1"/>
  <c r="CS81" i="2"/>
  <c r="CR81" i="2"/>
  <c r="CR80" i="2" s="1"/>
  <c r="LE17" i="1"/>
  <c r="KV17" i="1"/>
  <c r="BG62" i="1"/>
  <c r="BF62" i="1" s="1"/>
  <c r="BF60" i="1"/>
  <c r="CU82" i="2"/>
  <c r="CT82" i="2"/>
  <c r="CS82" i="2"/>
  <c r="CR82" i="2"/>
  <c r="CQ82" i="2"/>
  <c r="CP82" i="2"/>
  <c r="CO82" i="2"/>
  <c r="CV82" i="2"/>
  <c r="CN82" i="2"/>
  <c r="HY62" i="1"/>
  <c r="HX62" i="1" s="1"/>
  <c r="HX60" i="1"/>
  <c r="AG62" i="1"/>
  <c r="AF62" i="1" s="1"/>
  <c r="AF60" i="1"/>
  <c r="CC74" i="1"/>
  <c r="CB74" i="1" s="1"/>
  <c r="BX74" i="1"/>
  <c r="LE64" i="1"/>
  <c r="KW71" i="1"/>
  <c r="KV64" i="1"/>
  <c r="LY69" i="1"/>
  <c r="HE107" i="2"/>
  <c r="HF107" i="2" s="1"/>
  <c r="HH107" i="2" s="1"/>
  <c r="HG107" i="2" s="1"/>
  <c r="HI107" i="2" s="1"/>
  <c r="PE75" i="1"/>
  <c r="PD75" i="1" s="1"/>
  <c r="OZ75" i="1"/>
  <c r="GR129" i="2"/>
  <c r="GQ129" i="2"/>
  <c r="GP129" i="2"/>
  <c r="IC20" i="1"/>
  <c r="EF81" i="1"/>
  <c r="LE21" i="1"/>
  <c r="KV21" i="1"/>
  <c r="FU167" i="2"/>
  <c r="FT167" i="2"/>
  <c r="IC85" i="1"/>
  <c r="HT85" i="1"/>
  <c r="OR23" i="1"/>
  <c r="PA23" i="1"/>
  <c r="CW13" i="1"/>
  <c r="CV13" i="1" s="1"/>
  <c r="CR13" i="1"/>
  <c r="AJ49" i="1"/>
  <c r="AO49" i="1"/>
  <c r="IL196" i="2"/>
  <c r="HA11" i="1"/>
  <c r="AC23" i="7"/>
  <c r="AB23" i="7" s="1"/>
  <c r="AN74" i="1"/>
  <c r="MV37" i="2"/>
  <c r="PW43" i="2"/>
  <c r="CY48" i="1"/>
  <c r="CX48" i="1" s="1"/>
  <c r="CX45" i="1"/>
  <c r="EJ51" i="2"/>
  <c r="EI51" i="2"/>
  <c r="EH51" i="2"/>
  <c r="L57" i="1"/>
  <c r="M59" i="1"/>
  <c r="L59" i="1" s="1"/>
  <c r="MQ59" i="1"/>
  <c r="MP59" i="1" s="1"/>
  <c r="MP57" i="1"/>
  <c r="EY59" i="1"/>
  <c r="EX59" i="1" s="1"/>
  <c r="EX57" i="1"/>
  <c r="BF57" i="1"/>
  <c r="BG59" i="1"/>
  <c r="BF59" i="1" s="1"/>
  <c r="MS63" i="1"/>
  <c r="MJ63" i="1"/>
  <c r="FF60" i="1"/>
  <c r="FG62" i="1"/>
  <c r="FF62" i="1" s="1"/>
  <c r="LJ60" i="1"/>
  <c r="LK62" i="1"/>
  <c r="LJ62" i="1" s="1"/>
  <c r="KY71" i="1"/>
  <c r="KX71" i="1" s="1"/>
  <c r="KX64" i="1"/>
  <c r="MY71" i="1"/>
  <c r="MX71" i="1" s="1"/>
  <c r="MX64" i="1"/>
  <c r="LY72" i="1"/>
  <c r="LP72" i="1"/>
  <c r="GF143" i="2"/>
  <c r="GK143" i="2"/>
  <c r="GL143" i="2" s="1"/>
  <c r="GL137" i="2" s="1"/>
  <c r="JH20" i="1"/>
  <c r="JQ20" i="1"/>
  <c r="FU156" i="2"/>
  <c r="FT156" i="2"/>
  <c r="FT153" i="2" s="1"/>
  <c r="EI21" i="1" s="1"/>
  <c r="EH21" i="1" s="1"/>
  <c r="GR178" i="2"/>
  <c r="GQ178" i="2"/>
  <c r="GP178" i="2"/>
  <c r="DK175" i="2"/>
  <c r="DL174" i="2"/>
  <c r="CA22" i="1" s="1"/>
  <c r="BZ22" i="1" s="1"/>
  <c r="CA85" i="1"/>
  <c r="BZ85" i="1" s="1"/>
  <c r="CU174" i="2"/>
  <c r="AO23" i="10"/>
  <c r="AO26" i="10"/>
  <c r="AN26" i="10" s="1"/>
  <c r="AO22" i="10"/>
  <c r="OZ49" i="1"/>
  <c r="PE49" i="1"/>
  <c r="PD49" i="1" s="1"/>
  <c r="FX53" i="2"/>
  <c r="FW53" i="2"/>
  <c r="FV53" i="2"/>
  <c r="JP196" i="2"/>
  <c r="UB64" i="2"/>
  <c r="UP64" i="2" s="1"/>
  <c r="TG64" i="2"/>
  <c r="BD58" i="1"/>
  <c r="BI58" i="1"/>
  <c r="BH58" i="1" s="1"/>
  <c r="DM71" i="2"/>
  <c r="AR71" i="2"/>
  <c r="LY51" i="1"/>
  <c r="LP51" i="1"/>
  <c r="DM57" i="1"/>
  <c r="DE59" i="1"/>
  <c r="DD57" i="1"/>
  <c r="IO56" i="1"/>
  <c r="IW54" i="1"/>
  <c r="IN54" i="1"/>
  <c r="CT72" i="2"/>
  <c r="CS72" i="2"/>
  <c r="CR72" i="2"/>
  <c r="CQ72" i="2"/>
  <c r="CP72" i="2"/>
  <c r="CO72" i="2"/>
  <c r="CV72" i="2"/>
  <c r="CN72" i="2"/>
  <c r="CU72" i="2"/>
  <c r="HH76" i="2"/>
  <c r="HG76" i="2" s="1"/>
  <c r="HI76" i="2" s="1"/>
  <c r="EY63" i="1"/>
  <c r="EX63" i="1" s="1"/>
  <c r="GJ92" i="2"/>
  <c r="CX60" i="1"/>
  <c r="CY62" i="1"/>
  <c r="CX62" i="1" s="1"/>
  <c r="GX105" i="2"/>
  <c r="HE105" i="2"/>
  <c r="HF105" i="2" s="1"/>
  <c r="GX106" i="2"/>
  <c r="HE106" i="2"/>
  <c r="HF106" i="2" s="1"/>
  <c r="GF18" i="1"/>
  <c r="GO18" i="1"/>
  <c r="EJ133" i="2"/>
  <c r="EI133" i="2"/>
  <c r="EH133" i="2"/>
  <c r="HI70" i="1"/>
  <c r="TP123" i="2"/>
  <c r="UN123" i="2" s="1"/>
  <c r="TE123" i="2"/>
  <c r="Q72" i="1"/>
  <c r="H72" i="1"/>
  <c r="SK124" i="2"/>
  <c r="TT124" i="2" s="1"/>
  <c r="MV137" i="2"/>
  <c r="BV139" i="2"/>
  <c r="BU139" i="2"/>
  <c r="BT139" i="2"/>
  <c r="IV77" i="1"/>
  <c r="JA77" i="1"/>
  <c r="IW80" i="1"/>
  <c r="IV80" i="1" s="1"/>
  <c r="BT172" i="2"/>
  <c r="BV172" i="2"/>
  <c r="BU172" i="2"/>
  <c r="GO81" i="1"/>
  <c r="GF81" i="1"/>
  <c r="LY21" i="1"/>
  <c r="LP21" i="1"/>
  <c r="BV164" i="2"/>
  <c r="BU164" i="2"/>
  <c r="BT164" i="2"/>
  <c r="TP171" i="2"/>
  <c r="UN171" i="2" s="1"/>
  <c r="TE171" i="2"/>
  <c r="FX177" i="2"/>
  <c r="FW177" i="2"/>
  <c r="FV177" i="2"/>
  <c r="EP174" i="2"/>
  <c r="DE22" i="1" s="1"/>
  <c r="DE25" i="1" s="1"/>
  <c r="CF174" i="2"/>
  <c r="BA22" i="1" s="1"/>
  <c r="AZ22" i="1" s="1"/>
  <c r="BA85" i="1"/>
  <c r="AZ85" i="1" s="1"/>
  <c r="UB187" i="2"/>
  <c r="UP187" i="2" s="1"/>
  <c r="TG187" i="2"/>
  <c r="FU176" i="2"/>
  <c r="FT176" i="2"/>
  <c r="FT174" i="2" s="1"/>
  <c r="EI22" i="1" s="1"/>
  <c r="EH22" i="1" s="1"/>
  <c r="BL174" i="2"/>
  <c r="AG22" i="1" s="1"/>
  <c r="AF22" i="1" s="1"/>
  <c r="AG85" i="1"/>
  <c r="AF85" i="1" s="1"/>
  <c r="TB191" i="2"/>
  <c r="UK191" i="2" s="1"/>
  <c r="TA191" i="2"/>
  <c r="UJ191" i="2" s="1"/>
  <c r="SS191" i="2"/>
  <c r="SK191" i="2"/>
  <c r="TT191" i="2" s="1"/>
  <c r="AQ191" i="2"/>
  <c r="SZ191" i="2"/>
  <c r="UI191" i="2" s="1"/>
  <c r="SY191" i="2"/>
  <c r="UH191" i="2" s="1"/>
  <c r="SQ191" i="2"/>
  <c r="TZ191" i="2" s="1"/>
  <c r="SI191" i="2"/>
  <c r="TR191" i="2" s="1"/>
  <c r="TC191" i="2"/>
  <c r="UL191" i="2" s="1"/>
  <c r="SV191" i="2"/>
  <c r="UE191" i="2" s="1"/>
  <c r="SN191" i="2"/>
  <c r="TW191" i="2" s="1"/>
  <c r="SJ191" i="2"/>
  <c r="TS191" i="2" s="1"/>
  <c r="SR191" i="2"/>
  <c r="UA191" i="2" s="1"/>
  <c r="SO191" i="2"/>
  <c r="TX191" i="2" s="1"/>
  <c r="SW191" i="2"/>
  <c r="UF191" i="2" s="1"/>
  <c r="SH191" i="2"/>
  <c r="TQ191" i="2" s="1"/>
  <c r="SL191" i="2"/>
  <c r="TU191" i="2" s="1"/>
  <c r="SM191" i="2"/>
  <c r="TV191" i="2" s="1"/>
  <c r="SP191" i="2"/>
  <c r="TY191" i="2" s="1"/>
  <c r="ST191" i="2"/>
  <c r="UC191" i="2" s="1"/>
  <c r="SU191" i="2"/>
  <c r="SX191" i="2"/>
  <c r="UG191" i="2" s="1"/>
  <c r="SG191" i="2"/>
  <c r="CP44" i="1"/>
  <c r="CS44" i="1"/>
  <c r="FX52" i="2"/>
  <c r="FW52" i="2"/>
  <c r="FV52" i="2"/>
  <c r="FM50" i="1"/>
  <c r="EX11" i="1"/>
  <c r="KJ53" i="1"/>
  <c r="KO53" i="1"/>
  <c r="KN53" i="1" s="1"/>
  <c r="IW48" i="1"/>
  <c r="IN48" i="1"/>
  <c r="BO59" i="2"/>
  <c r="BP59" i="2" s="1"/>
  <c r="BH59" i="2"/>
  <c r="MC52" i="1"/>
  <c r="MB52" i="1" s="1"/>
  <c r="LX52" i="1"/>
  <c r="NM51" i="1"/>
  <c r="ND51" i="1"/>
  <c r="KC56" i="1"/>
  <c r="KK54" i="1"/>
  <c r="KB54" i="1"/>
  <c r="OU56" i="1"/>
  <c r="OT56" i="1" s="1"/>
  <c r="OT54" i="1"/>
  <c r="HE85" i="2"/>
  <c r="HF85" i="2" s="1"/>
  <c r="HH85" i="2" s="1"/>
  <c r="FU77" i="2"/>
  <c r="FT77" i="2"/>
  <c r="AV101" i="2"/>
  <c r="AS101" i="2"/>
  <c r="UD81" i="2"/>
  <c r="UR81" i="2" s="1"/>
  <c r="TI81" i="2"/>
  <c r="GT60" i="1"/>
  <c r="GU62" i="1"/>
  <c r="GT62" i="1" s="1"/>
  <c r="AS100" i="2"/>
  <c r="AV100" i="2"/>
  <c r="GX111" i="2"/>
  <c r="HE111" i="2"/>
  <c r="HF111" i="2" s="1"/>
  <c r="HH111" i="2" s="1"/>
  <c r="HG111" i="2" s="1"/>
  <c r="HI111" i="2" s="1"/>
  <c r="BH119" i="2"/>
  <c r="AC19" i="1" s="1"/>
  <c r="GW126" i="2"/>
  <c r="AI126" i="2"/>
  <c r="I76" i="1" s="1"/>
  <c r="AP126" i="2"/>
  <c r="BV114" i="2"/>
  <c r="BT114" i="2"/>
  <c r="BU114" i="2"/>
  <c r="CT77" i="1"/>
  <c r="CU80" i="1"/>
  <c r="CT80" i="1" s="1"/>
  <c r="CW77" i="1"/>
  <c r="HK164" i="2"/>
  <c r="HJ164" i="2"/>
  <c r="HL164" i="2"/>
  <c r="HJ159" i="2"/>
  <c r="HL159" i="2"/>
  <c r="HK159" i="2"/>
  <c r="FX166" i="2"/>
  <c r="FW166" i="2"/>
  <c r="FV166" i="2"/>
  <c r="TP172" i="2"/>
  <c r="UN172" i="2" s="1"/>
  <c r="TE172" i="2"/>
  <c r="CS184" i="2"/>
  <c r="GX186" i="2"/>
  <c r="GX184" i="2" s="1"/>
  <c r="FM23" i="1" s="1"/>
  <c r="HE186" i="2"/>
  <c r="HF186" i="2" s="1"/>
  <c r="TE115" i="2"/>
  <c r="BA10" i="1"/>
  <c r="OR196" i="2"/>
  <c r="OR224" i="2" s="1"/>
  <c r="NG11" i="1"/>
  <c r="IC52" i="1"/>
  <c r="LX53" i="1"/>
  <c r="MC53" i="1"/>
  <c r="MB53" i="1" s="1"/>
  <c r="FC217" i="2"/>
  <c r="MU217" i="2"/>
  <c r="CO217" i="2"/>
  <c r="MA217" i="2"/>
  <c r="PW217" i="2"/>
  <c r="KM217" i="2"/>
  <c r="NO217" i="2"/>
  <c r="OI217" i="2"/>
  <c r="LG217" i="2"/>
  <c r="IY217" i="2"/>
  <c r="BA217" i="2"/>
  <c r="DO217" i="2"/>
  <c r="BU217" i="2"/>
  <c r="QQ217" i="2"/>
  <c r="GQ217" i="2"/>
  <c r="FW217" i="2"/>
  <c r="PC217" i="2"/>
  <c r="JS217" i="2"/>
  <c r="EI217" i="2"/>
  <c r="HK217" i="2"/>
  <c r="IE217" i="2"/>
  <c r="UD46" i="2"/>
  <c r="UR46" i="2" s="1"/>
  <c r="TI46" i="2"/>
  <c r="PD68" i="2"/>
  <c r="SK51" i="2"/>
  <c r="TT51" i="2" s="1"/>
  <c r="TP64" i="2"/>
  <c r="UN64" i="2" s="1"/>
  <c r="TE64" i="2"/>
  <c r="LA59" i="1"/>
  <c r="KZ59" i="1" s="1"/>
  <c r="KZ57" i="1"/>
  <c r="HU56" i="1"/>
  <c r="IC54" i="1"/>
  <c r="HT54" i="1"/>
  <c r="IU59" i="1"/>
  <c r="IT59" i="1" s="1"/>
  <c r="IT57" i="1"/>
  <c r="AX62" i="1"/>
  <c r="BE62" i="1"/>
  <c r="MK62" i="1"/>
  <c r="MS60" i="1"/>
  <c r="MJ60" i="1"/>
  <c r="OA62" i="1"/>
  <c r="NZ62" i="1" s="1"/>
  <c r="NZ60" i="1"/>
  <c r="HZ60" i="1"/>
  <c r="IA62" i="1"/>
  <c r="HZ62" i="1" s="1"/>
  <c r="QP119" i="2"/>
  <c r="QP196" i="2" s="1"/>
  <c r="QP224" i="2" s="1"/>
  <c r="GX110" i="2"/>
  <c r="FM70" i="1" s="1"/>
  <c r="HE110" i="2"/>
  <c r="HF110" i="2" s="1"/>
  <c r="MS69" i="1"/>
  <c r="CV137" i="2"/>
  <c r="CS137" i="2"/>
  <c r="SJ124" i="2"/>
  <c r="TS124" i="2" s="1"/>
  <c r="QR149" i="2"/>
  <c r="ND20" i="1"/>
  <c r="NM20" i="1"/>
  <c r="EJ134" i="2"/>
  <c r="EI134" i="2"/>
  <c r="EH134" i="2"/>
  <c r="NX20" i="1"/>
  <c r="OG20" i="1"/>
  <c r="NM21" i="1"/>
  <c r="ND21" i="1"/>
  <c r="TP169" i="2"/>
  <c r="UN169" i="2" s="1"/>
  <c r="TE169" i="2"/>
  <c r="CP85" i="1"/>
  <c r="IN23" i="1"/>
  <c r="IW23" i="1"/>
  <c r="BV189" i="2"/>
  <c r="BU189" i="2"/>
  <c r="BT189" i="2"/>
  <c r="AV191" i="2"/>
  <c r="AS191" i="2"/>
  <c r="U1337" i="10"/>
  <c r="Z1337" i="10" s="1"/>
  <c r="U12" i="10"/>
  <c r="Z75" i="10"/>
  <c r="Z438" i="10"/>
  <c r="U14" i="10"/>
  <c r="Z14" i="10" s="1"/>
  <c r="EK52" i="1"/>
  <c r="EJ52" i="1" s="1"/>
  <c r="EF52" i="1"/>
  <c r="JH196" i="2"/>
  <c r="JH224" i="2" s="1"/>
  <c r="HW11" i="1"/>
  <c r="JJ196" i="2"/>
  <c r="JJ224" i="2" s="1"/>
  <c r="HY11" i="1"/>
  <c r="DP47" i="2"/>
  <c r="DO47" i="2"/>
  <c r="DN47" i="2"/>
  <c r="NB196" i="2"/>
  <c r="LQ11" i="1"/>
  <c r="KF196" i="2"/>
  <c r="KF224" i="2" s="1"/>
  <c r="IU11" i="1"/>
  <c r="CN51" i="1"/>
  <c r="CS51" i="1"/>
  <c r="RB221" i="2"/>
  <c r="RA221" i="2" s="1"/>
  <c r="SG221" i="2"/>
  <c r="RV221" i="2"/>
  <c r="NE56" i="1"/>
  <c r="NM54" i="1"/>
  <c r="ND54" i="1"/>
  <c r="BP63" i="2"/>
  <c r="PG56" i="1"/>
  <c r="PF56" i="1" s="1"/>
  <c r="PF54" i="1"/>
  <c r="HE78" i="2"/>
  <c r="HF78" i="2" s="1"/>
  <c r="HH78" i="2" s="1"/>
  <c r="HG78" i="2" s="1"/>
  <c r="HI78" i="2" s="1"/>
  <c r="JI56" i="1"/>
  <c r="JQ54" i="1"/>
  <c r="JH54" i="1"/>
  <c r="GN58" i="1"/>
  <c r="GS58" i="1"/>
  <c r="GR58" i="1" s="1"/>
  <c r="AE62" i="1"/>
  <c r="AD62" i="1" s="1"/>
  <c r="AD60" i="1"/>
  <c r="BU62" i="1"/>
  <c r="BT62" i="1" s="1"/>
  <c r="BT60" i="1"/>
  <c r="GN80" i="2"/>
  <c r="FC15" i="1" s="1"/>
  <c r="FB15" i="1" s="1"/>
  <c r="GM81" i="2"/>
  <c r="GO81" i="2" s="1"/>
  <c r="FC60" i="1"/>
  <c r="GR111" i="2"/>
  <c r="GQ111" i="2"/>
  <c r="GP111" i="2"/>
  <c r="FU105" i="2"/>
  <c r="FT105" i="2"/>
  <c r="EJ112" i="2"/>
  <c r="EI112" i="2"/>
  <c r="EH112" i="2"/>
  <c r="CB104" i="2"/>
  <c r="AW18" i="1" s="1"/>
  <c r="I69" i="1"/>
  <c r="MO71" i="1"/>
  <c r="MN71" i="1" s="1"/>
  <c r="MN64" i="1"/>
  <c r="GY121" i="2"/>
  <c r="GZ121" i="2" s="1"/>
  <c r="AK121" i="2"/>
  <c r="AK119" i="2" s="1"/>
  <c r="K19" i="1" s="1"/>
  <c r="J19" i="1" s="1"/>
  <c r="CN72" i="1"/>
  <c r="CS72" i="1"/>
  <c r="AR115" i="2"/>
  <c r="DM115" i="2"/>
  <c r="HM75" i="1"/>
  <c r="HL75" i="1" s="1"/>
  <c r="HH75" i="1"/>
  <c r="FD159" i="2"/>
  <c r="FC159" i="2"/>
  <c r="FB159" i="2"/>
  <c r="DP148" i="2"/>
  <c r="EJ123" i="2"/>
  <c r="BZ77" i="1"/>
  <c r="CA80" i="1"/>
  <c r="BZ80" i="1" s="1"/>
  <c r="AS50" i="2"/>
  <c r="AV50" i="2"/>
  <c r="BY1305" i="10"/>
  <c r="OW25" i="1"/>
  <c r="OV11" i="1"/>
  <c r="CU64" i="1"/>
  <c r="EI127" i="2"/>
  <c r="EH127" i="2"/>
  <c r="EJ127" i="2"/>
  <c r="AV159" i="2"/>
  <c r="AS159" i="2"/>
  <c r="FB45" i="1"/>
  <c r="FC48" i="1"/>
  <c r="FD93" i="2"/>
  <c r="FD92" i="2" s="1"/>
  <c r="FC93" i="2"/>
  <c r="FC92" i="2" s="1"/>
  <c r="FB93" i="2"/>
  <c r="FB92" i="2" s="1"/>
  <c r="AV102" i="2"/>
  <c r="AS102" i="2"/>
  <c r="EJ110" i="2"/>
  <c r="EI110" i="2"/>
  <c r="EH110" i="2"/>
  <c r="BR153" i="2"/>
  <c r="AM21" i="1" s="1"/>
  <c r="AL21" i="1" s="1"/>
  <c r="EZ68" i="2"/>
  <c r="DO14" i="1" s="1"/>
  <c r="DN14" i="1" s="1"/>
  <c r="DM93" i="2"/>
  <c r="AR93" i="2"/>
  <c r="FD124" i="2"/>
  <c r="FC124" i="2"/>
  <c r="FB124" i="2"/>
  <c r="CO25" i="1"/>
  <c r="CN11" i="1"/>
  <c r="FB113" i="2"/>
  <c r="FD113" i="2"/>
  <c r="FC113" i="2"/>
  <c r="FD126" i="2"/>
  <c r="FC126" i="2"/>
  <c r="FB126" i="2"/>
  <c r="GQ122" i="2"/>
  <c r="GP122" i="2"/>
  <c r="GR122" i="2"/>
  <c r="DP134" i="2"/>
  <c r="DO134" i="2"/>
  <c r="DN134" i="2"/>
  <c r="DO161" i="2"/>
  <c r="DN161" i="2"/>
  <c r="DP161" i="2"/>
  <c r="DP188" i="2"/>
  <c r="DO188" i="2"/>
  <c r="DN188" i="2"/>
  <c r="AF1337" i="10"/>
  <c r="CA1337" i="10" s="1"/>
  <c r="HL107" i="2" l="1"/>
  <c r="HK107" i="2"/>
  <c r="HJ107" i="2"/>
  <c r="BW19" i="1"/>
  <c r="BV19" i="1" s="1"/>
  <c r="DH196" i="2"/>
  <c r="DH224" i="2" s="1"/>
  <c r="BV178" i="2"/>
  <c r="BU178" i="2"/>
  <c r="BT178" i="2"/>
  <c r="HK177" i="2"/>
  <c r="HJ177" i="2"/>
  <c r="HL177" i="2"/>
  <c r="AB23" i="1"/>
  <c r="AK23" i="1"/>
  <c r="HG85" i="2"/>
  <c r="HI85" i="2" s="1"/>
  <c r="HH80" i="2"/>
  <c r="FW15" i="1" s="1"/>
  <c r="FV15" i="1" s="1"/>
  <c r="FW60" i="1"/>
  <c r="MC33" i="1"/>
  <c r="BV117" i="2"/>
  <c r="BU117" i="2"/>
  <c r="BT117" i="2"/>
  <c r="EZ11" i="1"/>
  <c r="EH82" i="1"/>
  <c r="EK82" i="1"/>
  <c r="EJ82" i="1" s="1"/>
  <c r="AK21" i="1"/>
  <c r="AB21" i="1"/>
  <c r="H75" i="1"/>
  <c r="HL117" i="2"/>
  <c r="HK117" i="2"/>
  <c r="HJ117" i="2"/>
  <c r="FU21" i="1"/>
  <c r="FL21" i="1"/>
  <c r="CK20" i="2"/>
  <c r="CK17" i="2"/>
  <c r="CK19" i="2"/>
  <c r="CJ224" i="2"/>
  <c r="HL78" i="2"/>
  <c r="HK78" i="2"/>
  <c r="HJ78" i="2"/>
  <c r="AI14" i="1"/>
  <c r="AH14" i="1" s="1"/>
  <c r="HL132" i="2"/>
  <c r="HK132" i="2"/>
  <c r="HJ132" i="2"/>
  <c r="H76" i="1"/>
  <c r="GN143" i="2"/>
  <c r="EU77" i="1"/>
  <c r="GF137" i="2"/>
  <c r="EU20" i="1" s="1"/>
  <c r="LG25" i="1"/>
  <c r="LF11" i="1"/>
  <c r="DP160" i="2"/>
  <c r="DO160" i="2"/>
  <c r="DN160" i="2"/>
  <c r="MW13" i="1"/>
  <c r="MV13" i="1" s="1"/>
  <c r="MR13" i="1"/>
  <c r="HM51" i="1"/>
  <c r="HL51" i="1" s="1"/>
  <c r="HH51" i="1"/>
  <c r="CC81" i="1"/>
  <c r="CB81" i="1" s="1"/>
  <c r="BX81" i="1"/>
  <c r="CF196" i="2"/>
  <c r="CF224" i="2" s="1"/>
  <c r="CW80" i="1"/>
  <c r="CV80" i="1" s="1"/>
  <c r="CV77" i="1"/>
  <c r="HE126" i="2"/>
  <c r="HF126" i="2" s="1"/>
  <c r="HH126" i="2" s="1"/>
  <c r="GX126" i="2"/>
  <c r="FM76" i="1" s="1"/>
  <c r="AC82" i="1"/>
  <c r="BH43" i="2"/>
  <c r="FB48" i="1"/>
  <c r="FE48" i="1"/>
  <c r="FD48" i="1" s="1"/>
  <c r="CR72" i="1"/>
  <c r="CW72" i="1"/>
  <c r="CV72" i="1" s="1"/>
  <c r="AV18" i="1"/>
  <c r="BE18" i="1"/>
  <c r="HX11" i="1"/>
  <c r="HY25" i="1"/>
  <c r="IV23" i="1"/>
  <c r="JA23" i="1"/>
  <c r="IZ23" i="1" s="1"/>
  <c r="PC222" i="2"/>
  <c r="PC216" i="2"/>
  <c r="LG222" i="2"/>
  <c r="LG224" i="2" s="1"/>
  <c r="LG216" i="2"/>
  <c r="FC222" i="2"/>
  <c r="FC216" i="2"/>
  <c r="AB19" i="1"/>
  <c r="BR59" i="2"/>
  <c r="BP43" i="2"/>
  <c r="FV176" i="2"/>
  <c r="FX176" i="2"/>
  <c r="FW176" i="2"/>
  <c r="HH106" i="2"/>
  <c r="HG106" i="2" s="1"/>
  <c r="HI106" i="2" s="1"/>
  <c r="HL76" i="2"/>
  <c r="HK76" i="2"/>
  <c r="HJ76" i="2"/>
  <c r="MC72" i="1"/>
  <c r="MB72" i="1" s="1"/>
  <c r="LX72" i="1"/>
  <c r="LD64" i="1"/>
  <c r="LI64" i="1"/>
  <c r="LH64" i="1" s="1"/>
  <c r="CN80" i="2"/>
  <c r="OK13" i="1"/>
  <c r="OJ13" i="1" s="1"/>
  <c r="OF13" i="1"/>
  <c r="AV59" i="2"/>
  <c r="AS59" i="2"/>
  <c r="S82" i="1" s="1"/>
  <c r="R82" i="1" s="1"/>
  <c r="LX22" i="1"/>
  <c r="MC22" i="1"/>
  <c r="MB22" i="1" s="1"/>
  <c r="AV130" i="2"/>
  <c r="AS130" i="2"/>
  <c r="FQ76" i="1"/>
  <c r="FP76" i="1" s="1"/>
  <c r="HB119" i="2"/>
  <c r="FQ19" i="1" s="1"/>
  <c r="FP19" i="1" s="1"/>
  <c r="BD64" i="1"/>
  <c r="BI64" i="1"/>
  <c r="BH64" i="1" s="1"/>
  <c r="MC44" i="1"/>
  <c r="MB44" i="1" s="1"/>
  <c r="LX44" i="1"/>
  <c r="BX20" i="1"/>
  <c r="CC20" i="1"/>
  <c r="CB20" i="1" s="1"/>
  <c r="BQ110" i="2"/>
  <c r="BS110" i="2" s="1"/>
  <c r="AM70" i="1"/>
  <c r="AL70" i="1" s="1"/>
  <c r="BP14" i="1"/>
  <c r="BV51" i="2"/>
  <c r="BU51" i="2"/>
  <c r="BT51" i="2"/>
  <c r="UD186" i="2"/>
  <c r="UR186" i="2" s="1"/>
  <c r="TI186" i="2"/>
  <c r="TE51" i="2"/>
  <c r="HH191" i="2"/>
  <c r="HG191" i="2" s="1"/>
  <c r="HI191" i="2" s="1"/>
  <c r="TP170" i="2"/>
  <c r="UN170" i="2" s="1"/>
  <c r="TE170" i="2"/>
  <c r="MC81" i="1"/>
  <c r="MB81" i="1" s="1"/>
  <c r="LX81" i="1"/>
  <c r="FE57" i="1"/>
  <c r="FD57" i="1" s="1"/>
  <c r="EZ57" i="1"/>
  <c r="BW25" i="1"/>
  <c r="BV11" i="1"/>
  <c r="FC71" i="1"/>
  <c r="FB71" i="1" s="1"/>
  <c r="FB64" i="1"/>
  <c r="AU111" i="2"/>
  <c r="BB111" i="2"/>
  <c r="AT111" i="2"/>
  <c r="AW111" i="2" s="1"/>
  <c r="BA111" i="2"/>
  <c r="AZ111" i="2"/>
  <c r="UB39" i="2"/>
  <c r="UP39" i="2" s="1"/>
  <c r="TG39" i="2"/>
  <c r="AR51" i="2"/>
  <c r="DM51" i="2"/>
  <c r="TP111" i="2"/>
  <c r="UN111" i="2" s="1"/>
  <c r="TE111" i="2"/>
  <c r="HE121" i="2"/>
  <c r="HF121" i="2" s="1"/>
  <c r="UB105" i="2"/>
  <c r="UP105" i="2" s="1"/>
  <c r="TG105" i="2"/>
  <c r="JO25" i="1"/>
  <c r="JN11" i="1"/>
  <c r="HM13" i="1"/>
  <c r="HL13" i="1" s="1"/>
  <c r="HH13" i="1"/>
  <c r="EK72" i="1"/>
  <c r="EJ72" i="1" s="1"/>
  <c r="NV224" i="2"/>
  <c r="BO130" i="2"/>
  <c r="BP130" i="2" s="1"/>
  <c r="BR130" i="2" s="1"/>
  <c r="BQ130" i="2" s="1"/>
  <c r="BS130" i="2" s="1"/>
  <c r="BN130" i="2"/>
  <c r="NI25" i="1"/>
  <c r="NH11" i="1"/>
  <c r="CA13" i="10"/>
  <c r="BY13" i="10"/>
  <c r="OZ64" i="1"/>
  <c r="PE64" i="1"/>
  <c r="PD64" i="1" s="1"/>
  <c r="SX72" i="2"/>
  <c r="UG72" i="2" s="1"/>
  <c r="SP72" i="2"/>
  <c r="TY72" i="2" s="1"/>
  <c r="SW72" i="2"/>
  <c r="UF72" i="2" s="1"/>
  <c r="SO72" i="2"/>
  <c r="TX72" i="2" s="1"/>
  <c r="TC72" i="2"/>
  <c r="UL72" i="2" s="1"/>
  <c r="SU72" i="2"/>
  <c r="SM72" i="2"/>
  <c r="TV72" i="2" s="1"/>
  <c r="TB72" i="2"/>
  <c r="UK72" i="2" s="1"/>
  <c r="TA72" i="2"/>
  <c r="UJ72" i="2" s="1"/>
  <c r="AQ72" i="2"/>
  <c r="SZ72" i="2"/>
  <c r="UI72" i="2" s="1"/>
  <c r="SY72" i="2"/>
  <c r="UH72" i="2" s="1"/>
  <c r="SV72" i="2"/>
  <c r="UE72" i="2" s="1"/>
  <c r="SG72" i="2"/>
  <c r="SK72" i="2"/>
  <c r="TT72" i="2" s="1"/>
  <c r="SR72" i="2"/>
  <c r="UA72" i="2" s="1"/>
  <c r="SS72" i="2"/>
  <c r="ST72" i="2"/>
  <c r="UC72" i="2" s="1"/>
  <c r="SN72" i="2"/>
  <c r="TW72" i="2" s="1"/>
  <c r="SL72" i="2"/>
  <c r="TU72" i="2" s="1"/>
  <c r="SH72" i="2"/>
  <c r="TQ72" i="2" s="1"/>
  <c r="SI72" i="2"/>
  <c r="TR72" i="2" s="1"/>
  <c r="SQ72" i="2"/>
  <c r="TZ72" i="2" s="1"/>
  <c r="SJ72" i="2"/>
  <c r="TS72" i="2" s="1"/>
  <c r="DQ23" i="1"/>
  <c r="DP23" i="1" s="1"/>
  <c r="DL23" i="1"/>
  <c r="GN132" i="2"/>
  <c r="GF119" i="2"/>
  <c r="GF19" i="1"/>
  <c r="GO19" i="1"/>
  <c r="MJ19" i="1"/>
  <c r="MS19" i="1"/>
  <c r="DL132" i="2"/>
  <c r="DK132" i="2" s="1"/>
  <c r="DD119" i="2"/>
  <c r="BS19" i="1" s="1"/>
  <c r="BR19" i="1" s="1"/>
  <c r="EZ132" i="2"/>
  <c r="ER119" i="2"/>
  <c r="FT48" i="1"/>
  <c r="FY48" i="1"/>
  <c r="OK81" i="1"/>
  <c r="OJ81" i="1" s="1"/>
  <c r="OF81" i="1"/>
  <c r="OF64" i="1"/>
  <c r="OK64" i="1"/>
  <c r="OJ64" i="1" s="1"/>
  <c r="EF14" i="1"/>
  <c r="MC63" i="1"/>
  <c r="MB63" i="1" s="1"/>
  <c r="LX63" i="1"/>
  <c r="GF56" i="1"/>
  <c r="GO56" i="1"/>
  <c r="BD48" i="1"/>
  <c r="BI48" i="1"/>
  <c r="BH48" i="1" s="1"/>
  <c r="IW11" i="1"/>
  <c r="IO25" i="1"/>
  <c r="IN11" i="1"/>
  <c r="CW63" i="1"/>
  <c r="CV63" i="1" s="1"/>
  <c r="CR63" i="1"/>
  <c r="UD143" i="2"/>
  <c r="UR143" i="2" s="1"/>
  <c r="TI143" i="2"/>
  <c r="OB196" i="2"/>
  <c r="OB224" i="2" s="1"/>
  <c r="TP58" i="2"/>
  <c r="UN58" i="2" s="1"/>
  <c r="TE58" i="2"/>
  <c r="JP224" i="2"/>
  <c r="FX94" i="2"/>
  <c r="FW94" i="2"/>
  <c r="FV94" i="2"/>
  <c r="MC14" i="1"/>
  <c r="MB14" i="1" s="1"/>
  <c r="LX14" i="1"/>
  <c r="PD43" i="2"/>
  <c r="IZ43" i="2"/>
  <c r="FV182" i="2"/>
  <c r="FX182" i="2"/>
  <c r="FW182" i="2"/>
  <c r="JP18" i="1"/>
  <c r="JU18" i="1"/>
  <c r="JT18" i="1" s="1"/>
  <c r="LD196" i="2"/>
  <c r="AU133" i="2"/>
  <c r="BB133" i="2"/>
  <c r="AT133" i="2"/>
  <c r="AW133" i="2" s="1"/>
  <c r="BA133" i="2"/>
  <c r="AZ133" i="2"/>
  <c r="UB120" i="2"/>
  <c r="UP120" i="2" s="1"/>
  <c r="TG120" i="2"/>
  <c r="DL18" i="1"/>
  <c r="DQ18" i="1"/>
  <c r="DP18" i="1" s="1"/>
  <c r="GS57" i="1"/>
  <c r="GR57" i="1" s="1"/>
  <c r="GN57" i="1"/>
  <c r="BV60" i="2"/>
  <c r="BU60" i="2"/>
  <c r="BT60" i="2"/>
  <c r="EF44" i="1"/>
  <c r="TP59" i="2"/>
  <c r="UN59" i="2" s="1"/>
  <c r="TE59" i="2"/>
  <c r="JP44" i="1"/>
  <c r="JU44" i="1"/>
  <c r="JT44" i="1" s="1"/>
  <c r="HD119" i="2"/>
  <c r="FS19" i="1" s="1"/>
  <c r="FR19" i="1" s="1"/>
  <c r="TP121" i="2"/>
  <c r="UN121" i="2" s="1"/>
  <c r="TE121" i="2"/>
  <c r="GS12" i="1"/>
  <c r="GR12" i="1" s="1"/>
  <c r="GN12" i="1"/>
  <c r="UD190" i="2"/>
  <c r="UR190" i="2" s="1"/>
  <c r="TI190" i="2"/>
  <c r="HR196" i="2"/>
  <c r="OF22" i="1"/>
  <c r="OK22" i="1"/>
  <c r="OJ22" i="1" s="1"/>
  <c r="LX17" i="1"/>
  <c r="MC17" i="1"/>
  <c r="MB17" i="1" s="1"/>
  <c r="KV24" i="1"/>
  <c r="LE24" i="1"/>
  <c r="BX23" i="1"/>
  <c r="CC23" i="1"/>
  <c r="CB23" i="1" s="1"/>
  <c r="DQ75" i="1"/>
  <c r="DP75" i="1" s="1"/>
  <c r="DL75" i="1"/>
  <c r="JQ71" i="1"/>
  <c r="JH71" i="1"/>
  <c r="BV64" i="2"/>
  <c r="BV63" i="2" s="1"/>
  <c r="BU64" i="2"/>
  <c r="BU63" i="2" s="1"/>
  <c r="BT64" i="2"/>
  <c r="BT63" i="2" s="1"/>
  <c r="OM25" i="1"/>
  <c r="OL11" i="1"/>
  <c r="P44" i="1"/>
  <c r="KP196" i="2"/>
  <c r="KP224" i="2" s="1"/>
  <c r="BT11" i="10"/>
  <c r="AU82" i="2"/>
  <c r="BB82" i="2"/>
  <c r="AT82" i="2"/>
  <c r="AW82" i="2" s="1"/>
  <c r="BA82" i="2"/>
  <c r="AZ82" i="2"/>
  <c r="UD175" i="2"/>
  <c r="UR175" i="2" s="1"/>
  <c r="TI175" i="2"/>
  <c r="OK15" i="1"/>
  <c r="OJ15" i="1" s="1"/>
  <c r="OF15" i="1"/>
  <c r="Z12" i="7"/>
  <c r="Y12" i="7" s="1"/>
  <c r="FX49" i="1"/>
  <c r="CW16" i="1"/>
  <c r="CV16" i="1" s="1"/>
  <c r="LE85" i="1"/>
  <c r="KV85" i="1"/>
  <c r="LE11" i="1"/>
  <c r="KV11" i="1"/>
  <c r="KW25" i="1"/>
  <c r="CA14" i="10"/>
  <c r="BY14" i="10"/>
  <c r="UB51" i="2"/>
  <c r="UP51" i="2" s="1"/>
  <c r="TG51" i="2"/>
  <c r="GS52" i="1"/>
  <c r="GR52" i="1" s="1"/>
  <c r="GN52" i="1"/>
  <c r="AV22" i="1"/>
  <c r="BE22" i="1"/>
  <c r="FY44" i="1"/>
  <c r="FT44" i="1"/>
  <c r="UE38" i="2"/>
  <c r="TR38" i="2"/>
  <c r="TC196" i="2"/>
  <c r="UL38" i="2"/>
  <c r="HM73" i="1"/>
  <c r="HL73" i="1" s="1"/>
  <c r="HH73" i="1"/>
  <c r="FX135" i="2"/>
  <c r="FW135" i="2"/>
  <c r="FV135" i="2"/>
  <c r="TP93" i="2"/>
  <c r="UN93" i="2" s="1"/>
  <c r="TE93" i="2"/>
  <c r="NQ23" i="1"/>
  <c r="NP23" i="1" s="1"/>
  <c r="NL23" i="1"/>
  <c r="FY72" i="1"/>
  <c r="UB116" i="2"/>
  <c r="UP116" i="2" s="1"/>
  <c r="TG116" i="2"/>
  <c r="HL46" i="2"/>
  <c r="HK46" i="2"/>
  <c r="HJ46" i="2"/>
  <c r="BD196" i="2"/>
  <c r="BD224" i="2" s="1"/>
  <c r="BV81" i="2"/>
  <c r="BV80" i="2" s="1"/>
  <c r="BU81" i="2"/>
  <c r="BU80" i="2" s="1"/>
  <c r="BT81" i="2"/>
  <c r="BT80" i="2" s="1"/>
  <c r="CO23" i="2"/>
  <c r="BA54" i="2"/>
  <c r="AZ54" i="2"/>
  <c r="AU54" i="2"/>
  <c r="BB54" i="2"/>
  <c r="AT54" i="2"/>
  <c r="AW54" i="2" s="1"/>
  <c r="KK85" i="1"/>
  <c r="KB85" i="1"/>
  <c r="BP92" i="2"/>
  <c r="BR94" i="2"/>
  <c r="FY52" i="1"/>
  <c r="FT52" i="1"/>
  <c r="BV125" i="2"/>
  <c r="BU125" i="2"/>
  <c r="BT125" i="2"/>
  <c r="FX65" i="2"/>
  <c r="FW65" i="2"/>
  <c r="FV65" i="2"/>
  <c r="JB196" i="2"/>
  <c r="JB224" i="2" s="1"/>
  <c r="TP125" i="2"/>
  <c r="UN125" i="2" s="1"/>
  <c r="TE125" i="2"/>
  <c r="DP109" i="2"/>
  <c r="DO109" i="2"/>
  <c r="DN109" i="2"/>
  <c r="ND59" i="1"/>
  <c r="NM59" i="1"/>
  <c r="QF196" i="2"/>
  <c r="QF224" i="2" s="1"/>
  <c r="BV170" i="2"/>
  <c r="BU170" i="2"/>
  <c r="BT170" i="2"/>
  <c r="HH112" i="2"/>
  <c r="HG112" i="2" s="1"/>
  <c r="HI112" i="2" s="1"/>
  <c r="P15" i="1"/>
  <c r="BV39" i="2"/>
  <c r="BT39" i="2"/>
  <c r="BU39" i="2"/>
  <c r="LA25" i="1"/>
  <c r="KZ11" i="1"/>
  <c r="DB196" i="2"/>
  <c r="BY26" i="10"/>
  <c r="BS26" i="10"/>
  <c r="CA26" i="10"/>
  <c r="CN119" i="2"/>
  <c r="HF43" i="2"/>
  <c r="CU11" i="1"/>
  <c r="BC13" i="10"/>
  <c r="BE13" i="10"/>
  <c r="JP14" i="1"/>
  <c r="JU14" i="1"/>
  <c r="JT14" i="1" s="1"/>
  <c r="EH16" i="1"/>
  <c r="EK16" i="1"/>
  <c r="EJ16" i="1" s="1"/>
  <c r="IY25" i="1"/>
  <c r="IX11" i="1"/>
  <c r="AY25" i="1"/>
  <c r="BE15" i="10"/>
  <c r="BC15" i="10"/>
  <c r="AK69" i="1"/>
  <c r="AB69" i="1"/>
  <c r="AC56" i="1"/>
  <c r="AK54" i="1"/>
  <c r="AB54" i="1"/>
  <c r="GX43" i="2"/>
  <c r="AJ72" i="1"/>
  <c r="AO72" i="1"/>
  <c r="UD110" i="2"/>
  <c r="UR110" i="2" s="1"/>
  <c r="TI110" i="2"/>
  <c r="KO75" i="1"/>
  <c r="KN75" i="1" s="1"/>
  <c r="KJ75" i="1"/>
  <c r="BX64" i="1"/>
  <c r="CC64" i="1"/>
  <c r="CB64" i="1" s="1"/>
  <c r="GZ59" i="1"/>
  <c r="HI59" i="1"/>
  <c r="GN21" i="1"/>
  <c r="GS21" i="1"/>
  <c r="GR21" i="1" s="1"/>
  <c r="MR64" i="1"/>
  <c r="MW64" i="1"/>
  <c r="MV64" i="1" s="1"/>
  <c r="HF80" i="2"/>
  <c r="LX12" i="1"/>
  <c r="MC12" i="1"/>
  <c r="MB12" i="1" s="1"/>
  <c r="JP72" i="1"/>
  <c r="JU72" i="1"/>
  <c r="JT72" i="1" s="1"/>
  <c r="IF119" i="2"/>
  <c r="NH196" i="2"/>
  <c r="NH224" i="2" s="1"/>
  <c r="UD60" i="2"/>
  <c r="UR60" i="2" s="1"/>
  <c r="TI60" i="2"/>
  <c r="MR224" i="2"/>
  <c r="LJ196" i="2"/>
  <c r="LJ224" i="2" s="1"/>
  <c r="UD135" i="2"/>
  <c r="UR135" i="2" s="1"/>
  <c r="TI135" i="2"/>
  <c r="DP117" i="2"/>
  <c r="DO117" i="2"/>
  <c r="DN117" i="2"/>
  <c r="JJ11" i="1"/>
  <c r="JK25" i="1"/>
  <c r="DP125" i="2"/>
  <c r="DO125" i="2"/>
  <c r="DN125" i="2"/>
  <c r="KV56" i="1"/>
  <c r="LE56" i="1"/>
  <c r="CP63" i="2"/>
  <c r="MS62" i="1"/>
  <c r="MJ62" i="1"/>
  <c r="NF11" i="1"/>
  <c r="NG25" i="1"/>
  <c r="DN115" i="2"/>
  <c r="DP115" i="2"/>
  <c r="DO115" i="2"/>
  <c r="EI222" i="2"/>
  <c r="EI216" i="2"/>
  <c r="CO222" i="2"/>
  <c r="CQ217" i="2"/>
  <c r="CO216" i="2"/>
  <c r="BA25" i="1"/>
  <c r="AZ10" i="1"/>
  <c r="JA80" i="1"/>
  <c r="IZ80" i="1" s="1"/>
  <c r="IZ77" i="1"/>
  <c r="GN18" i="1"/>
  <c r="GS18" i="1"/>
  <c r="GR18" i="1" s="1"/>
  <c r="EY17" i="1"/>
  <c r="GJ196" i="2"/>
  <c r="GJ224" i="2" s="1"/>
  <c r="DD59" i="1"/>
  <c r="DM59" i="1"/>
  <c r="FC62" i="1"/>
  <c r="FB62" i="1" s="1"/>
  <c r="FB60" i="1"/>
  <c r="IU25" i="1"/>
  <c r="IT11" i="1"/>
  <c r="FW222" i="2"/>
  <c r="FW216" i="2"/>
  <c r="HK111" i="2"/>
  <c r="HJ111" i="2"/>
  <c r="HL111" i="2"/>
  <c r="KJ54" i="1"/>
  <c r="KO54" i="1"/>
  <c r="KN54" i="1" s="1"/>
  <c r="GS81" i="1"/>
  <c r="GR81" i="1" s="1"/>
  <c r="GN81" i="1"/>
  <c r="MC51" i="1"/>
  <c r="MB51" i="1" s="1"/>
  <c r="LX51" i="1"/>
  <c r="EH50" i="1"/>
  <c r="EK50" i="1"/>
  <c r="EJ50" i="1" s="1"/>
  <c r="NX24" i="1"/>
  <c r="OG24" i="1"/>
  <c r="NO25" i="1"/>
  <c r="NN11" i="1"/>
  <c r="AV97" i="2"/>
  <c r="AS97" i="2"/>
  <c r="JM25" i="1"/>
  <c r="JL11" i="1"/>
  <c r="DO130" i="2"/>
  <c r="DN130" i="2"/>
  <c r="DP130" i="2"/>
  <c r="FX66" i="2"/>
  <c r="FW66" i="2"/>
  <c r="FV66" i="2"/>
  <c r="DL14" i="1"/>
  <c r="DQ14" i="1"/>
  <c r="DP14" i="1" s="1"/>
  <c r="M76" i="1"/>
  <c r="L76" i="1" s="1"/>
  <c r="AM119" i="2"/>
  <c r="M19" i="1" s="1"/>
  <c r="L19" i="1" s="1"/>
  <c r="CW70" i="1"/>
  <c r="CV70" i="1" s="1"/>
  <c r="CR70" i="1"/>
  <c r="DP46" i="2"/>
  <c r="DO46" i="2"/>
  <c r="DN46" i="2"/>
  <c r="AK70" i="1"/>
  <c r="AB70" i="1"/>
  <c r="NS25" i="1"/>
  <c r="NR11" i="1"/>
  <c r="LD48" i="1"/>
  <c r="LI48" i="1"/>
  <c r="LH48" i="1" s="1"/>
  <c r="UN51" i="2"/>
  <c r="DQ12" i="1"/>
  <c r="DP12" i="1" s="1"/>
  <c r="DL12" i="1"/>
  <c r="UB124" i="2"/>
  <c r="UP124" i="2" s="1"/>
  <c r="TG124" i="2"/>
  <c r="AH58" i="1"/>
  <c r="AK58" i="1"/>
  <c r="IG72" i="1"/>
  <c r="IF72" i="1" s="1"/>
  <c r="IB72" i="1"/>
  <c r="NM24" i="1"/>
  <c r="ND24" i="1"/>
  <c r="LI51" i="1"/>
  <c r="LH51" i="1" s="1"/>
  <c r="LD51" i="1"/>
  <c r="BD11" i="1"/>
  <c r="BD20" i="1"/>
  <c r="AU107" i="2"/>
  <c r="BB107" i="2"/>
  <c r="AT107" i="2"/>
  <c r="AW107" i="2" s="1"/>
  <c r="BA107" i="2"/>
  <c r="AZ107" i="2"/>
  <c r="NY25" i="1"/>
  <c r="DS25" i="1"/>
  <c r="DR11" i="1"/>
  <c r="UB182" i="2"/>
  <c r="UP182" i="2" s="1"/>
  <c r="TG182" i="2"/>
  <c r="AU74" i="2"/>
  <c r="AZ74" i="2"/>
  <c r="AT74" i="2"/>
  <c r="AW74" i="2" s="1"/>
  <c r="BB74" i="2"/>
  <c r="BA74" i="2"/>
  <c r="BX53" i="1"/>
  <c r="CC53" i="1"/>
  <c r="CB53" i="1" s="1"/>
  <c r="BT186" i="2"/>
  <c r="BV186" i="2"/>
  <c r="BU186" i="2"/>
  <c r="EZ22" i="1"/>
  <c r="FE22" i="1"/>
  <c r="FD22" i="1" s="1"/>
  <c r="BP19" i="1"/>
  <c r="UB188" i="2"/>
  <c r="UP188" i="2" s="1"/>
  <c r="TG188" i="2"/>
  <c r="GX119" i="2"/>
  <c r="FM19" i="1" s="1"/>
  <c r="DP60" i="2"/>
  <c r="DN60" i="2"/>
  <c r="DO60" i="2"/>
  <c r="MW12" i="1"/>
  <c r="MV12" i="1" s="1"/>
  <c r="MR12" i="1"/>
  <c r="DO64" i="2"/>
  <c r="DN64" i="2"/>
  <c r="DP64" i="2"/>
  <c r="LP59" i="1"/>
  <c r="LY59" i="1"/>
  <c r="GO24" i="1"/>
  <c r="GF24" i="1"/>
  <c r="AQ25" i="1"/>
  <c r="AP11" i="1"/>
  <c r="KO57" i="1"/>
  <c r="KN57" i="1" s="1"/>
  <c r="KJ57" i="1"/>
  <c r="MR22" i="1"/>
  <c r="MW22" i="1"/>
  <c r="MV22" i="1" s="1"/>
  <c r="FB57" i="1"/>
  <c r="FC59" i="1"/>
  <c r="FB59" i="1" s="1"/>
  <c r="OZ18" i="1"/>
  <c r="PE18" i="1"/>
  <c r="PD18" i="1" s="1"/>
  <c r="BK25" i="10"/>
  <c r="BJ25" i="10" s="1"/>
  <c r="BK28" i="10"/>
  <c r="BJ28" i="10" s="1"/>
  <c r="BK27" i="10"/>
  <c r="AV19" i="1"/>
  <c r="BE19" i="1"/>
  <c r="GZ19" i="1"/>
  <c r="HI19" i="1"/>
  <c r="DD19" i="1"/>
  <c r="ER19" i="1"/>
  <c r="HL124" i="2"/>
  <c r="HK124" i="2"/>
  <c r="HJ124" i="2"/>
  <c r="NQ63" i="1"/>
  <c r="NP63" i="1" s="1"/>
  <c r="NL63" i="1"/>
  <c r="OZ44" i="1"/>
  <c r="PE44" i="1"/>
  <c r="PD44" i="1" s="1"/>
  <c r="BQ185" i="2"/>
  <c r="BS185" i="2" s="1"/>
  <c r="BR184" i="2"/>
  <c r="AM23" i="1" s="1"/>
  <c r="AL23" i="1" s="1"/>
  <c r="MR20" i="1"/>
  <c r="MW20" i="1"/>
  <c r="MV20" i="1" s="1"/>
  <c r="JZ196" i="2"/>
  <c r="MW51" i="1"/>
  <c r="MV51" i="1" s="1"/>
  <c r="MR51" i="1"/>
  <c r="GR38" i="2"/>
  <c r="GR37" i="2" s="1"/>
  <c r="GQ38" i="2"/>
  <c r="GQ37" i="2" s="1"/>
  <c r="GP38" i="2"/>
  <c r="GP37" i="2" s="1"/>
  <c r="UB143" i="2"/>
  <c r="UP143" i="2" s="1"/>
  <c r="TG143" i="2"/>
  <c r="IV18" i="1"/>
  <c r="JA18" i="1"/>
  <c r="IZ18" i="1" s="1"/>
  <c r="NQ15" i="1"/>
  <c r="NP15" i="1" s="1"/>
  <c r="NL15" i="1"/>
  <c r="HH54" i="1"/>
  <c r="HM54" i="1"/>
  <c r="HL54" i="1" s="1"/>
  <c r="FP196" i="2"/>
  <c r="FP224" i="2" s="1"/>
  <c r="EE11" i="1"/>
  <c r="HH18" i="1"/>
  <c r="HM18" i="1"/>
  <c r="HL18" i="1" s="1"/>
  <c r="GX92" i="2"/>
  <c r="FM17" i="1" s="1"/>
  <c r="FM63" i="1"/>
  <c r="MB43" i="2"/>
  <c r="J11" i="1"/>
  <c r="AU83" i="2"/>
  <c r="BB83" i="2"/>
  <c r="AT83" i="2"/>
  <c r="AW83" i="2" s="1"/>
  <c r="BA83" i="2"/>
  <c r="AZ83" i="2"/>
  <c r="AU112" i="2"/>
  <c r="BB112" i="2"/>
  <c r="AT112" i="2"/>
  <c r="AW112" i="2" s="1"/>
  <c r="BA112" i="2"/>
  <c r="AZ112" i="2"/>
  <c r="EV196" i="2"/>
  <c r="EV224" i="2" s="1"/>
  <c r="Q85" i="1"/>
  <c r="H85" i="1"/>
  <c r="HL94" i="2"/>
  <c r="HK94" i="2"/>
  <c r="HJ94" i="2"/>
  <c r="NM11" i="1"/>
  <c r="ND11" i="1"/>
  <c r="NE25" i="1"/>
  <c r="EK21" i="1"/>
  <c r="EJ21" i="1" s="1"/>
  <c r="EF21" i="1"/>
  <c r="BR58" i="1"/>
  <c r="BY58" i="1"/>
  <c r="CC51" i="1"/>
  <c r="CB51" i="1" s="1"/>
  <c r="BX51" i="1"/>
  <c r="HL168" i="2"/>
  <c r="HK168" i="2"/>
  <c r="HJ168" i="2"/>
  <c r="P68" i="1"/>
  <c r="TV38" i="2"/>
  <c r="BI60" i="1"/>
  <c r="BH60" i="1" s="1"/>
  <c r="BD60" i="1"/>
  <c r="MC80" i="1"/>
  <c r="MB80" i="1" s="1"/>
  <c r="MB77" i="1"/>
  <c r="IW71" i="1"/>
  <c r="IN71" i="1"/>
  <c r="NQ60" i="1"/>
  <c r="NP60" i="1" s="1"/>
  <c r="NL60" i="1"/>
  <c r="CC63" i="1"/>
  <c r="CB63" i="1" s="1"/>
  <c r="BX63" i="1"/>
  <c r="AO52" i="1"/>
  <c r="HI71" i="1"/>
  <c r="GZ71" i="1"/>
  <c r="FX85" i="2"/>
  <c r="FW85" i="2"/>
  <c r="FV85" i="2"/>
  <c r="DN56" i="1"/>
  <c r="DQ56" i="1"/>
  <c r="DP56" i="1" s="1"/>
  <c r="GS72" i="1"/>
  <c r="GR72" i="1" s="1"/>
  <c r="GN72" i="1"/>
  <c r="JP64" i="1"/>
  <c r="JU64" i="1"/>
  <c r="JT64" i="1" s="1"/>
  <c r="CO70" i="2"/>
  <c r="CO68" i="2" s="1"/>
  <c r="CV70" i="2"/>
  <c r="CV68" i="2" s="1"/>
  <c r="CN70" i="2"/>
  <c r="CN68" i="2" s="1"/>
  <c r="CU70" i="2"/>
  <c r="CU68" i="2" s="1"/>
  <c r="CT70" i="2"/>
  <c r="CT68" i="2" s="1"/>
  <c r="CS70" i="2"/>
  <c r="CS68" i="2" s="1"/>
  <c r="CR70" i="2"/>
  <c r="CR68" i="2" s="1"/>
  <c r="CQ70" i="2"/>
  <c r="CQ68" i="2" s="1"/>
  <c r="CP70" i="2"/>
  <c r="CP68" i="2" s="1"/>
  <c r="TE52" i="2"/>
  <c r="PZ196" i="2"/>
  <c r="PZ224" i="2" s="1"/>
  <c r="AU61" i="2"/>
  <c r="BB61" i="2"/>
  <c r="AT61" i="2"/>
  <c r="AW61" i="2" s="1"/>
  <c r="BA61" i="2"/>
  <c r="AZ61" i="2"/>
  <c r="AU78" i="2"/>
  <c r="BB78" i="2"/>
  <c r="AT78" i="2"/>
  <c r="AW78" i="2" s="1"/>
  <c r="BA78" i="2"/>
  <c r="AZ78" i="2"/>
  <c r="UB113" i="2"/>
  <c r="UP113" i="2" s="1"/>
  <c r="TG113" i="2"/>
  <c r="FW74" i="2"/>
  <c r="FV74" i="2"/>
  <c r="FX74" i="2"/>
  <c r="AR177" i="2"/>
  <c r="AS177" i="2" s="1"/>
  <c r="DM177" i="2"/>
  <c r="DM71" i="1"/>
  <c r="DD71" i="1"/>
  <c r="EF63" i="1"/>
  <c r="LX54" i="1"/>
  <c r="MC54" i="1"/>
  <c r="MB54" i="1" s="1"/>
  <c r="MH196" i="2"/>
  <c r="MH224" i="2" s="1"/>
  <c r="FU57" i="1"/>
  <c r="FL57" i="1"/>
  <c r="FM59" i="1"/>
  <c r="FX187" i="2"/>
  <c r="FW187" i="2"/>
  <c r="FV187" i="2"/>
  <c r="JQ85" i="1"/>
  <c r="JH85" i="1"/>
  <c r="FA71" i="1"/>
  <c r="ER71" i="1"/>
  <c r="OZ17" i="1"/>
  <c r="PE17" i="1"/>
  <c r="PD17" i="1" s="1"/>
  <c r="FT43" i="2"/>
  <c r="EI12" i="1" s="1"/>
  <c r="EH12" i="1" s="1"/>
  <c r="AJ81" i="1"/>
  <c r="UD71" i="2"/>
  <c r="UR71" i="2" s="1"/>
  <c r="TI71" i="2"/>
  <c r="UC38" i="2"/>
  <c r="UF38" i="2"/>
  <c r="TB196" i="2"/>
  <c r="UK38" i="2"/>
  <c r="UB133" i="2"/>
  <c r="UP133" i="2" s="1"/>
  <c r="TG133" i="2"/>
  <c r="TP133" i="2"/>
  <c r="UN133" i="2" s="1"/>
  <c r="TE133" i="2"/>
  <c r="KB24" i="1"/>
  <c r="KK24" i="1"/>
  <c r="IG69" i="1"/>
  <c r="IF69" i="1" s="1"/>
  <c r="IB69" i="1"/>
  <c r="BX49" i="1"/>
  <c r="CC49" i="1"/>
  <c r="CB49" i="1" s="1"/>
  <c r="AS127" i="2"/>
  <c r="S74" i="1" s="1"/>
  <c r="R74" i="1" s="1"/>
  <c r="AV127" i="2"/>
  <c r="CP23" i="2"/>
  <c r="EF62" i="1"/>
  <c r="AW23" i="10"/>
  <c r="AX24" i="10"/>
  <c r="BE23" i="10"/>
  <c r="BC23" i="10"/>
  <c r="HH113" i="2"/>
  <c r="BL92" i="2"/>
  <c r="AG17" i="1" s="1"/>
  <c r="AG63" i="1"/>
  <c r="LD73" i="1"/>
  <c r="LI73" i="1"/>
  <c r="LH73" i="1" s="1"/>
  <c r="HH41" i="2"/>
  <c r="HF37" i="2"/>
  <c r="LI44" i="1"/>
  <c r="LH44" i="1" s="1"/>
  <c r="LD44" i="1"/>
  <c r="HM69" i="1"/>
  <c r="HL69" i="1" s="1"/>
  <c r="HH69" i="1"/>
  <c r="AU166" i="2"/>
  <c r="BB166" i="2"/>
  <c r="BA166" i="2"/>
  <c r="AZ166" i="2"/>
  <c r="MR18" i="1"/>
  <c r="MW18" i="1"/>
  <c r="MV18" i="1" s="1"/>
  <c r="JU15" i="1"/>
  <c r="JT15" i="1" s="1"/>
  <c r="JP15" i="1"/>
  <c r="ML196" i="2"/>
  <c r="ML224" i="2" s="1"/>
  <c r="CV119" i="2"/>
  <c r="CT57" i="1"/>
  <c r="CU59" i="1"/>
  <c r="CT59" i="1" s="1"/>
  <c r="GR176" i="2"/>
  <c r="HL154" i="2"/>
  <c r="HK154" i="2"/>
  <c r="HJ154" i="2"/>
  <c r="Q24" i="1"/>
  <c r="H24" i="1"/>
  <c r="MY25" i="1"/>
  <c r="MX11" i="1"/>
  <c r="HH116" i="2"/>
  <c r="HG116" i="2" s="1"/>
  <c r="HI116" i="2" s="1"/>
  <c r="BR107" i="2"/>
  <c r="BQ107" i="2" s="1"/>
  <c r="BS107" i="2" s="1"/>
  <c r="BJ104" i="2"/>
  <c r="AE64" i="1"/>
  <c r="IV21" i="1"/>
  <c r="JA21" i="1"/>
  <c r="IZ21" i="1" s="1"/>
  <c r="FV90" i="2"/>
  <c r="FV89" i="2" s="1"/>
  <c r="FX90" i="2"/>
  <c r="FX89" i="2" s="1"/>
  <c r="FW90" i="2"/>
  <c r="FW89" i="2" s="1"/>
  <c r="LI13" i="1"/>
  <c r="LH13" i="1" s="1"/>
  <c r="LD13" i="1"/>
  <c r="HM14" i="1"/>
  <c r="HL14" i="1" s="1"/>
  <c r="HH14" i="1"/>
  <c r="Z17" i="7"/>
  <c r="Y17" i="7" s="1"/>
  <c r="FX53" i="1"/>
  <c r="KJ196" i="2"/>
  <c r="AK13" i="1"/>
  <c r="AB13" i="1"/>
  <c r="HK56" i="2"/>
  <c r="HL56" i="2"/>
  <c r="HJ56" i="2"/>
  <c r="FD185" i="2"/>
  <c r="FD184" i="2" s="1"/>
  <c r="FC185" i="2"/>
  <c r="FC184" i="2" s="1"/>
  <c r="FB185" i="2"/>
  <c r="FB184" i="2" s="1"/>
  <c r="TP110" i="2"/>
  <c r="UN110" i="2" s="1"/>
  <c r="TE110" i="2"/>
  <c r="FP11" i="1"/>
  <c r="FQ25" i="1"/>
  <c r="DK126" i="2"/>
  <c r="CA76" i="1"/>
  <c r="BZ76" i="1" s="1"/>
  <c r="FQ85" i="1"/>
  <c r="FP85" i="1" s="1"/>
  <c r="DD85" i="1"/>
  <c r="FT119" i="2"/>
  <c r="EI19" i="1" s="1"/>
  <c r="EH19" i="1" s="1"/>
  <c r="DO11" i="1"/>
  <c r="PX119" i="2"/>
  <c r="DO71" i="1"/>
  <c r="DN71" i="1" s="1"/>
  <c r="DN64" i="1"/>
  <c r="HH93" i="2"/>
  <c r="O75" i="1"/>
  <c r="N75" i="1" s="1"/>
  <c r="UB135" i="2"/>
  <c r="UP135" i="2" s="1"/>
  <c r="TG135" i="2"/>
  <c r="AS117" i="2"/>
  <c r="AV117" i="2"/>
  <c r="FV95" i="2"/>
  <c r="FX95" i="2"/>
  <c r="FW95" i="2"/>
  <c r="KV196" i="2"/>
  <c r="KV224" i="2" s="1"/>
  <c r="GS23" i="1"/>
  <c r="GR23" i="1" s="1"/>
  <c r="GN23" i="1"/>
  <c r="CC21" i="1"/>
  <c r="CB21" i="1" s="1"/>
  <c r="BX21" i="1"/>
  <c r="AV125" i="2"/>
  <c r="AS125" i="2"/>
  <c r="CQ63" i="2"/>
  <c r="FW57" i="1"/>
  <c r="FO71" i="1"/>
  <c r="FN71" i="1" s="1"/>
  <c r="FU70" i="1"/>
  <c r="FL70" i="1"/>
  <c r="BU222" i="2"/>
  <c r="BU216" i="2"/>
  <c r="OZ23" i="1"/>
  <c r="PE23" i="1"/>
  <c r="PD23" i="1" s="1"/>
  <c r="Q69" i="1"/>
  <c r="H69" i="1"/>
  <c r="CW51" i="1"/>
  <c r="CV51" i="1" s="1"/>
  <c r="CR51" i="1"/>
  <c r="OF20" i="1"/>
  <c r="OK20" i="1"/>
  <c r="OJ20" i="1" s="1"/>
  <c r="U11" i="10"/>
  <c r="Z12" i="10"/>
  <c r="OI222" i="2"/>
  <c r="OI224" i="2" s="1"/>
  <c r="OI216" i="2"/>
  <c r="HF184" i="2"/>
  <c r="HH186" i="2"/>
  <c r="AN23" i="10"/>
  <c r="AO24" i="10"/>
  <c r="AN24" i="10" s="1"/>
  <c r="FX167" i="2"/>
  <c r="FW167" i="2"/>
  <c r="FV167" i="2"/>
  <c r="GP81" i="2"/>
  <c r="GP80" i="2" s="1"/>
  <c r="GR81" i="2"/>
  <c r="GR80" i="2" s="1"/>
  <c r="GQ81" i="2"/>
  <c r="GQ80" i="2" s="1"/>
  <c r="NQ54" i="1"/>
  <c r="NP54" i="1" s="1"/>
  <c r="NL54" i="1"/>
  <c r="HW25" i="1"/>
  <c r="HV11" i="1"/>
  <c r="MW69" i="1"/>
  <c r="MV69" i="1" s="1"/>
  <c r="MR69" i="1"/>
  <c r="IB54" i="1"/>
  <c r="IG54" i="1"/>
  <c r="IF54" i="1" s="1"/>
  <c r="GQ222" i="2"/>
  <c r="GQ216" i="2"/>
  <c r="NO222" i="2"/>
  <c r="NO224" i="2" s="1"/>
  <c r="NO216" i="2"/>
  <c r="FL23" i="1"/>
  <c r="FU23" i="1"/>
  <c r="AU101" i="2"/>
  <c r="BB101" i="2"/>
  <c r="AT101" i="2"/>
  <c r="AW101" i="2" s="1"/>
  <c r="BA101" i="2"/>
  <c r="AZ101" i="2"/>
  <c r="KB56" i="1"/>
  <c r="KK56" i="1"/>
  <c r="IV48" i="1"/>
  <c r="JA48" i="1"/>
  <c r="IZ48" i="1" s="1"/>
  <c r="UB191" i="2"/>
  <c r="UP191" i="2" s="1"/>
  <c r="TG191" i="2"/>
  <c r="HM70" i="1"/>
  <c r="HL70" i="1" s="1"/>
  <c r="HH70" i="1"/>
  <c r="HF104" i="2"/>
  <c r="HH105" i="2"/>
  <c r="AV71" i="2"/>
  <c r="AS71" i="2"/>
  <c r="FX156" i="2"/>
  <c r="FX153" i="2" s="1"/>
  <c r="FW156" i="2"/>
  <c r="FW153" i="2" s="1"/>
  <c r="FV156" i="2"/>
  <c r="CO80" i="2"/>
  <c r="FX47" i="2"/>
  <c r="FW47" i="2"/>
  <c r="FW43" i="2" s="1"/>
  <c r="FV47" i="2"/>
  <c r="PJ224" i="2"/>
  <c r="FW189" i="2"/>
  <c r="FX189" i="2"/>
  <c r="FV189" i="2"/>
  <c r="DP97" i="2"/>
  <c r="DO97" i="2"/>
  <c r="DN97" i="2"/>
  <c r="FX56" i="2"/>
  <c r="FW56" i="2"/>
  <c r="FV56" i="2"/>
  <c r="AU56" i="2"/>
  <c r="BB56" i="2"/>
  <c r="AT56" i="2"/>
  <c r="AW56" i="2" s="1"/>
  <c r="BA56" i="2"/>
  <c r="AZ56" i="2"/>
  <c r="AF25" i="10"/>
  <c r="AE25" i="10" s="1"/>
  <c r="AF28" i="10"/>
  <c r="AE28" i="10" s="1"/>
  <c r="OR59" i="1"/>
  <c r="PA59" i="1"/>
  <c r="AV46" i="2"/>
  <c r="AS46" i="2"/>
  <c r="S50" i="1" s="1"/>
  <c r="R50" i="1" s="1"/>
  <c r="TP56" i="2"/>
  <c r="UN56" i="2" s="1"/>
  <c r="TE56" i="2"/>
  <c r="HL60" i="2"/>
  <c r="HK60" i="2"/>
  <c r="HJ60" i="2"/>
  <c r="HH188" i="2"/>
  <c r="HG188" i="2" s="1"/>
  <c r="HI188" i="2" s="1"/>
  <c r="LD20" i="1"/>
  <c r="LI20" i="1"/>
  <c r="LH20" i="1" s="1"/>
  <c r="GO71" i="1"/>
  <c r="GF71" i="1"/>
  <c r="KV59" i="1"/>
  <c r="LE59" i="1"/>
  <c r="BQ73" i="2"/>
  <c r="BS73" i="2" s="1"/>
  <c r="AM58" i="1"/>
  <c r="AL58" i="1" s="1"/>
  <c r="IB23" i="1"/>
  <c r="IG23" i="1"/>
  <c r="IF23" i="1" s="1"/>
  <c r="OK54" i="1"/>
  <c r="OJ54" i="1" s="1"/>
  <c r="OF54" i="1"/>
  <c r="HL51" i="2"/>
  <c r="HK51" i="2"/>
  <c r="HJ51" i="2"/>
  <c r="OP224" i="2"/>
  <c r="GQ105" i="2"/>
  <c r="GQ104" i="2" s="1"/>
  <c r="GP105" i="2"/>
  <c r="GP104" i="2" s="1"/>
  <c r="GR105" i="2"/>
  <c r="GR104" i="2" s="1"/>
  <c r="JA15" i="1"/>
  <c r="IZ15" i="1" s="1"/>
  <c r="IV15" i="1"/>
  <c r="AU41" i="2"/>
  <c r="BB41" i="2"/>
  <c r="AT41" i="2"/>
  <c r="AW41" i="2" s="1"/>
  <c r="BA41" i="2"/>
  <c r="AZ41" i="2"/>
  <c r="AU116" i="2"/>
  <c r="BB116" i="2"/>
  <c r="AT116" i="2"/>
  <c r="AW116" i="2" s="1"/>
  <c r="BA116" i="2"/>
  <c r="AZ116" i="2"/>
  <c r="DQ11" i="1"/>
  <c r="DL11" i="1"/>
  <c r="AU189" i="2"/>
  <c r="AX189" i="2" s="1"/>
  <c r="AT189" i="2"/>
  <c r="AW189" i="2" s="1"/>
  <c r="BB189" i="2"/>
  <c r="BA189" i="2"/>
  <c r="AZ189" i="2"/>
  <c r="TP39" i="2"/>
  <c r="UN39" i="2" s="1"/>
  <c r="TE39" i="2"/>
  <c r="TP182" i="2"/>
  <c r="UN182" i="2" s="1"/>
  <c r="TE182" i="2"/>
  <c r="FX179" i="2"/>
  <c r="FW179" i="2"/>
  <c r="FV179" i="2"/>
  <c r="DL68" i="2"/>
  <c r="CA14" i="1" s="1"/>
  <c r="BZ14" i="1" s="1"/>
  <c r="DK69" i="2"/>
  <c r="CA57" i="1"/>
  <c r="LI60" i="1"/>
  <c r="LH60" i="1" s="1"/>
  <c r="LD60" i="1"/>
  <c r="HH59" i="2"/>
  <c r="UD188" i="2"/>
  <c r="UR188" i="2" s="1"/>
  <c r="TI188" i="2"/>
  <c r="TS176" i="2"/>
  <c r="UN176" i="2" s="1"/>
  <c r="TE176" i="2"/>
  <c r="AQ104" i="2"/>
  <c r="OK17" i="1"/>
  <c r="OJ17" i="1" s="1"/>
  <c r="OF17" i="1"/>
  <c r="AS60" i="2"/>
  <c r="AV60" i="2"/>
  <c r="UB52" i="2"/>
  <c r="UP52" i="2" s="1"/>
  <c r="TG52" i="2"/>
  <c r="BR143" i="2"/>
  <c r="AE77" i="1"/>
  <c r="BJ137" i="2"/>
  <c r="AE20" i="1" s="1"/>
  <c r="AS64" i="2"/>
  <c r="AV64" i="2"/>
  <c r="FU81" i="1"/>
  <c r="FL81" i="1"/>
  <c r="FB130" i="2"/>
  <c r="FD130" i="2"/>
  <c r="FC130" i="2"/>
  <c r="FX102" i="2"/>
  <c r="FW102" i="2"/>
  <c r="FV102" i="2"/>
  <c r="HR224" i="2"/>
  <c r="BX196" i="2"/>
  <c r="BX224" i="2" s="1"/>
  <c r="BD21" i="1"/>
  <c r="BD44" i="1"/>
  <c r="BI44" i="1"/>
  <c r="BH44" i="1" s="1"/>
  <c r="GR185" i="2"/>
  <c r="GR184" i="2" s="1"/>
  <c r="GQ185" i="2"/>
  <c r="GQ184" i="2" s="1"/>
  <c r="GP185" i="2"/>
  <c r="GP184" i="2" s="1"/>
  <c r="CQ106" i="2"/>
  <c r="CQ104" i="2" s="1"/>
  <c r="CP106" i="2"/>
  <c r="CP104" i="2" s="1"/>
  <c r="CO106" i="2"/>
  <c r="CV106" i="2"/>
  <c r="CN106" i="2"/>
  <c r="CU106" i="2"/>
  <c r="CT106" i="2"/>
  <c r="CS106" i="2"/>
  <c r="CR106" i="2"/>
  <c r="CR104" i="2" s="1"/>
  <c r="JA60" i="1"/>
  <c r="IZ60" i="1" s="1"/>
  <c r="IV60" i="1"/>
  <c r="MR44" i="1"/>
  <c r="MW44" i="1"/>
  <c r="MV44" i="1" s="1"/>
  <c r="CR23" i="1"/>
  <c r="CW23" i="1"/>
  <c r="CV23" i="1" s="1"/>
  <c r="FL14" i="1"/>
  <c r="DL21" i="1"/>
  <c r="DQ21" i="1"/>
  <c r="DP21" i="1" s="1"/>
  <c r="DX19" i="1"/>
  <c r="EG19" i="1"/>
  <c r="OG19" i="1"/>
  <c r="NX19" i="1"/>
  <c r="IW19" i="1"/>
  <c r="IN19" i="1"/>
  <c r="BH174" i="2"/>
  <c r="AC22" i="1" s="1"/>
  <c r="AC85" i="1"/>
  <c r="MC70" i="1"/>
  <c r="MB70" i="1" s="1"/>
  <c r="LX70" i="1"/>
  <c r="IV17" i="1"/>
  <c r="JA17" i="1"/>
  <c r="IZ17" i="1" s="1"/>
  <c r="SX69" i="2"/>
  <c r="UG69" i="2" s="1"/>
  <c r="SP69" i="2"/>
  <c r="TY69" i="2" s="1"/>
  <c r="SV69" i="2"/>
  <c r="UE69" i="2" s="1"/>
  <c r="TC69" i="2"/>
  <c r="UL69" i="2" s="1"/>
  <c r="SU69" i="2"/>
  <c r="SM69" i="2"/>
  <c r="TV69" i="2" s="1"/>
  <c r="TB69" i="2"/>
  <c r="UK69" i="2" s="1"/>
  <c r="TA69" i="2"/>
  <c r="UJ69" i="2" s="1"/>
  <c r="SZ69" i="2"/>
  <c r="UI69" i="2" s="1"/>
  <c r="AQ69" i="2"/>
  <c r="SY69" i="2"/>
  <c r="UH69" i="2" s="1"/>
  <c r="SS69" i="2"/>
  <c r="ST69" i="2"/>
  <c r="UC69" i="2" s="1"/>
  <c r="SI69" i="2"/>
  <c r="TR69" i="2" s="1"/>
  <c r="SO69" i="2"/>
  <c r="TX69" i="2" s="1"/>
  <c r="SW69" i="2"/>
  <c r="UF69" i="2" s="1"/>
  <c r="SQ69" i="2"/>
  <c r="TZ69" i="2" s="1"/>
  <c r="SR69" i="2"/>
  <c r="UA69" i="2" s="1"/>
  <c r="SH69" i="2"/>
  <c r="TQ69" i="2" s="1"/>
  <c r="SJ69" i="2"/>
  <c r="TS69" i="2" s="1"/>
  <c r="SG69" i="2"/>
  <c r="SK69" i="2"/>
  <c r="TT69" i="2" s="1"/>
  <c r="SN69" i="2"/>
  <c r="TW69" i="2" s="1"/>
  <c r="TW196" i="2" s="1"/>
  <c r="TW224" i="2" s="1"/>
  <c r="TW228" i="2" s="1"/>
  <c r="SL69" i="2"/>
  <c r="TU69" i="2" s="1"/>
  <c r="PC196" i="2"/>
  <c r="NQ33" i="1" s="1"/>
  <c r="UD47" i="2"/>
  <c r="UR47" i="2" s="1"/>
  <c r="TI47" i="2"/>
  <c r="BP184" i="2"/>
  <c r="P82" i="1"/>
  <c r="JQ11" i="1"/>
  <c r="JH11" i="1"/>
  <c r="JI25" i="1"/>
  <c r="UD180" i="2"/>
  <c r="UR180" i="2" s="1"/>
  <c r="TI180" i="2"/>
  <c r="LD72" i="1"/>
  <c r="LI72" i="1"/>
  <c r="LH72" i="1" s="1"/>
  <c r="HJ84" i="2"/>
  <c r="HL84" i="2"/>
  <c r="HK84" i="2"/>
  <c r="FC11" i="1"/>
  <c r="GZ56" i="1"/>
  <c r="HI56" i="1"/>
  <c r="TP220" i="2"/>
  <c r="UN220" i="2" s="1"/>
  <c r="TE220" i="2"/>
  <c r="EE48" i="1"/>
  <c r="ED48" i="1" s="1"/>
  <c r="ED45" i="1"/>
  <c r="MC60" i="1"/>
  <c r="MB60" i="1" s="1"/>
  <c r="LX60" i="1"/>
  <c r="EJ90" i="2"/>
  <c r="EJ89" i="2" s="1"/>
  <c r="EI90" i="2"/>
  <c r="EI89" i="2" s="1"/>
  <c r="EH90" i="2"/>
  <c r="EH89" i="2" s="1"/>
  <c r="BI51" i="1"/>
  <c r="BH51" i="1" s="1"/>
  <c r="BD51" i="1"/>
  <c r="FE60" i="1"/>
  <c r="FD60" i="1" s="1"/>
  <c r="EZ60" i="1"/>
  <c r="OE25" i="1"/>
  <c r="OD11" i="1"/>
  <c r="JT43" i="2"/>
  <c r="NP43" i="2"/>
  <c r="JU81" i="1"/>
  <c r="JT81" i="1" s="1"/>
  <c r="JP81" i="1"/>
  <c r="DP110" i="2"/>
  <c r="DO110" i="2"/>
  <c r="DN110" i="2"/>
  <c r="DQ63" i="1"/>
  <c r="DP63" i="1" s="1"/>
  <c r="DL63" i="1"/>
  <c r="LU25" i="1"/>
  <c r="H22" i="1"/>
  <c r="Q22" i="1"/>
  <c r="JU52" i="1"/>
  <c r="JT52" i="1" s="1"/>
  <c r="JP52" i="1"/>
  <c r="OP196" i="2"/>
  <c r="DK73" i="2"/>
  <c r="CA58" i="1"/>
  <c r="BZ58" i="1" s="1"/>
  <c r="OZ72" i="1"/>
  <c r="PE72" i="1"/>
  <c r="PD72" i="1" s="1"/>
  <c r="UD59" i="2"/>
  <c r="UR59" i="2" s="1"/>
  <c r="TI59" i="2"/>
  <c r="LC25" i="1"/>
  <c r="LB11" i="1"/>
  <c r="UD121" i="2"/>
  <c r="UR121" i="2" s="1"/>
  <c r="TI121" i="2"/>
  <c r="EZ18" i="1"/>
  <c r="FE18" i="1"/>
  <c r="FD18" i="1" s="1"/>
  <c r="CE25" i="1"/>
  <c r="CD11" i="1"/>
  <c r="IV64" i="1"/>
  <c r="JA64" i="1"/>
  <c r="IZ64" i="1" s="1"/>
  <c r="NM62" i="1"/>
  <c r="ND62" i="1"/>
  <c r="BX72" i="1"/>
  <c r="CC72" i="1"/>
  <c r="CB72" i="1" s="1"/>
  <c r="HH64" i="1"/>
  <c r="HM64" i="1"/>
  <c r="HL64" i="1" s="1"/>
  <c r="FA17" i="1"/>
  <c r="ER17" i="1"/>
  <c r="ER24" i="1"/>
  <c r="FA24" i="1"/>
  <c r="NL85" i="1"/>
  <c r="NQ85" i="1"/>
  <c r="NP85" i="1" s="1"/>
  <c r="CT56" i="1"/>
  <c r="CW56" i="1"/>
  <c r="CV56" i="1" s="1"/>
  <c r="OZ21" i="1"/>
  <c r="PE21" i="1"/>
  <c r="PD21" i="1" s="1"/>
  <c r="UN52" i="2"/>
  <c r="EK51" i="1"/>
  <c r="EJ51" i="1" s="1"/>
  <c r="EF51" i="1"/>
  <c r="FL196" i="2"/>
  <c r="FL224" i="2" s="1"/>
  <c r="AU94" i="2"/>
  <c r="BB94" i="2"/>
  <c r="AT94" i="2"/>
  <c r="AW94" i="2" s="1"/>
  <c r="BA94" i="2"/>
  <c r="AZ94" i="2"/>
  <c r="KD196" i="2"/>
  <c r="KD224" i="2" s="1"/>
  <c r="DL64" i="1"/>
  <c r="DQ64" i="1"/>
  <c r="DP64" i="1" s="1"/>
  <c r="LP56" i="1"/>
  <c r="LY56" i="1"/>
  <c r="BI70" i="1"/>
  <c r="BH70" i="1" s="1"/>
  <c r="BD70" i="1"/>
  <c r="DN50" i="1"/>
  <c r="DQ50" i="1"/>
  <c r="DP50" i="1" s="1"/>
  <c r="EZ64" i="1"/>
  <c r="FE64" i="1"/>
  <c r="FD64" i="1" s="1"/>
  <c r="FX64" i="2"/>
  <c r="FX63" i="2" s="1"/>
  <c r="FW64" i="2"/>
  <c r="FW63" i="2" s="1"/>
  <c r="FV64" i="2"/>
  <c r="FV63" i="2" s="1"/>
  <c r="IC11" i="1"/>
  <c r="HT11" i="1"/>
  <c r="HU25" i="1"/>
  <c r="AC22" i="7"/>
  <c r="AB22" i="7" s="1"/>
  <c r="AN73" i="1"/>
  <c r="EI77" i="1"/>
  <c r="FT137" i="2"/>
  <c r="EI20" i="1" s="1"/>
  <c r="EH20" i="1" s="1"/>
  <c r="KO51" i="1"/>
  <c r="KN51" i="1" s="1"/>
  <c r="KJ51" i="1"/>
  <c r="UB38" i="2"/>
  <c r="TG38" i="2"/>
  <c r="UG38" i="2"/>
  <c r="SZ196" i="2"/>
  <c r="UI38" i="2"/>
  <c r="KO21" i="1"/>
  <c r="KN21" i="1" s="1"/>
  <c r="KJ21" i="1"/>
  <c r="HJ44" i="2"/>
  <c r="HL44" i="2"/>
  <c r="HK44" i="2"/>
  <c r="GN22" i="1"/>
  <c r="GS22" i="1"/>
  <c r="GR22" i="1" s="1"/>
  <c r="DP127" i="2"/>
  <c r="DO127" i="2"/>
  <c r="DN127" i="2"/>
  <c r="CR23" i="2"/>
  <c r="CQ23" i="2"/>
  <c r="BC22" i="10"/>
  <c r="AW22" i="10"/>
  <c r="BE22" i="10"/>
  <c r="IS25" i="1"/>
  <c r="AU49" i="2"/>
  <c r="BB49" i="2"/>
  <c r="AT49" i="2"/>
  <c r="AW49" i="2" s="1"/>
  <c r="BA49" i="2"/>
  <c r="AZ49" i="2"/>
  <c r="FU69" i="1"/>
  <c r="FL69" i="1"/>
  <c r="FX162" i="2"/>
  <c r="FW162" i="2"/>
  <c r="FV162" i="2"/>
  <c r="FV153" i="2" s="1"/>
  <c r="UB125" i="2"/>
  <c r="UP125" i="2" s="1"/>
  <c r="TG125" i="2"/>
  <c r="FT80" i="2"/>
  <c r="EI15" i="1" s="1"/>
  <c r="EH15" i="1" s="1"/>
  <c r="EI60" i="1"/>
  <c r="EF55" i="1"/>
  <c r="EK55" i="1"/>
  <c r="EJ55" i="1" s="1"/>
  <c r="NQ57" i="1"/>
  <c r="NP57" i="1" s="1"/>
  <c r="NL57" i="1"/>
  <c r="KJ44" i="1"/>
  <c r="KO44" i="1"/>
  <c r="KN44" i="1" s="1"/>
  <c r="L32" i="10"/>
  <c r="L31" i="10"/>
  <c r="L44" i="10" s="1"/>
  <c r="MC75" i="1"/>
  <c r="MB75" i="1" s="1"/>
  <c r="LX75" i="1"/>
  <c r="HH48" i="1"/>
  <c r="HM48" i="1"/>
  <c r="HL48" i="1" s="1"/>
  <c r="CS11" i="1"/>
  <c r="CJ11" i="1"/>
  <c r="QR137" i="2"/>
  <c r="CO119" i="2"/>
  <c r="CC60" i="1"/>
  <c r="CB60" i="1" s="1"/>
  <c r="BX60" i="1"/>
  <c r="CA62" i="1"/>
  <c r="BZ62" i="1" s="1"/>
  <c r="BZ60" i="1"/>
  <c r="HL133" i="2"/>
  <c r="HK133" i="2"/>
  <c r="HJ133" i="2"/>
  <c r="OL196" i="2"/>
  <c r="OL224" i="2" s="1"/>
  <c r="Q62" i="1"/>
  <c r="DJ82" i="1"/>
  <c r="DM82" i="1"/>
  <c r="AU188" i="2"/>
  <c r="AX188" i="2" s="1"/>
  <c r="AT188" i="2"/>
  <c r="AW188" i="2" s="1"/>
  <c r="BB188" i="2"/>
  <c r="BA188" i="2"/>
  <c r="AZ188" i="2"/>
  <c r="AU164" i="2"/>
  <c r="BB164" i="2"/>
  <c r="AT164" i="2"/>
  <c r="AW164" i="2" s="1"/>
  <c r="BA164" i="2"/>
  <c r="AZ164" i="2"/>
  <c r="KJ20" i="1"/>
  <c r="KO20" i="1"/>
  <c r="KN20" i="1" s="1"/>
  <c r="DP143" i="2"/>
  <c r="DP137" i="2" s="1"/>
  <c r="DO143" i="2"/>
  <c r="DO137" i="2" s="1"/>
  <c r="DN143" i="2"/>
  <c r="DN137" i="2" s="1"/>
  <c r="BA47" i="2"/>
  <c r="AZ47" i="2"/>
  <c r="AU47" i="2"/>
  <c r="BB47" i="2"/>
  <c r="AT47" i="2"/>
  <c r="AW47" i="2" s="1"/>
  <c r="KO70" i="1"/>
  <c r="KN70" i="1" s="1"/>
  <c r="KJ70" i="1"/>
  <c r="MW15" i="1"/>
  <c r="MV15" i="1" s="1"/>
  <c r="MR15" i="1"/>
  <c r="IG13" i="1"/>
  <c r="IF13" i="1" s="1"/>
  <c r="IB13" i="1"/>
  <c r="HB196" i="2"/>
  <c r="HB224" i="2" s="1"/>
  <c r="GZ22" i="1"/>
  <c r="HI22" i="1"/>
  <c r="TC129" i="2"/>
  <c r="UL129" i="2" s="1"/>
  <c r="TA129" i="2"/>
  <c r="UJ129" i="2" s="1"/>
  <c r="SS129" i="2"/>
  <c r="SK129" i="2"/>
  <c r="TT129" i="2" s="1"/>
  <c r="TB129" i="2"/>
  <c r="UK129" i="2" s="1"/>
  <c r="SL129" i="2"/>
  <c r="TU129" i="2" s="1"/>
  <c r="SZ129" i="2"/>
  <c r="UI129" i="2" s="1"/>
  <c r="SJ129" i="2"/>
  <c r="TS129" i="2" s="1"/>
  <c r="AQ129" i="2"/>
  <c r="SY129" i="2"/>
  <c r="UH129" i="2" s="1"/>
  <c r="SI129" i="2"/>
  <c r="TR129" i="2" s="1"/>
  <c r="SX129" i="2"/>
  <c r="UG129" i="2" s="1"/>
  <c r="SH129" i="2"/>
  <c r="TQ129" i="2" s="1"/>
  <c r="ST129" i="2"/>
  <c r="UC129" i="2" s="1"/>
  <c r="SR129" i="2"/>
  <c r="UA129" i="2" s="1"/>
  <c r="SQ129" i="2"/>
  <c r="TZ129" i="2" s="1"/>
  <c r="SP129" i="2"/>
  <c r="TY129" i="2" s="1"/>
  <c r="SM129" i="2"/>
  <c r="TV129" i="2" s="1"/>
  <c r="SU129" i="2"/>
  <c r="SG129" i="2"/>
  <c r="SO129" i="2"/>
  <c r="TX129" i="2" s="1"/>
  <c r="SN129" i="2"/>
  <c r="TW129" i="2" s="1"/>
  <c r="SW129" i="2"/>
  <c r="UF129" i="2" s="1"/>
  <c r="SV129" i="2"/>
  <c r="UE129" i="2" s="1"/>
  <c r="BR71" i="1"/>
  <c r="BY71" i="1"/>
  <c r="HM57" i="1"/>
  <c r="HL57" i="1" s="1"/>
  <c r="HH57" i="1"/>
  <c r="HJ170" i="2"/>
  <c r="HL170" i="2"/>
  <c r="HK170" i="2"/>
  <c r="FX130" i="2"/>
  <c r="FW130" i="2"/>
  <c r="FV130" i="2"/>
  <c r="KK71" i="1"/>
  <c r="KB71" i="1"/>
  <c r="KX11" i="1"/>
  <c r="KY25" i="1"/>
  <c r="FW125" i="2"/>
  <c r="FV125" i="2"/>
  <c r="FX125" i="2"/>
  <c r="LH119" i="2"/>
  <c r="FD105" i="2"/>
  <c r="FD104" i="2" s="1"/>
  <c r="FC105" i="2"/>
  <c r="FC104" i="2" s="1"/>
  <c r="FB105" i="2"/>
  <c r="FB104" i="2" s="1"/>
  <c r="LI80" i="1"/>
  <c r="LH80" i="1" s="1"/>
  <c r="LH77" i="1"/>
  <c r="BO129" i="2"/>
  <c r="BP129" i="2" s="1"/>
  <c r="BN129" i="2"/>
  <c r="GN48" i="1"/>
  <c r="GS48" i="1"/>
  <c r="GR48" i="1" s="1"/>
  <c r="TP60" i="2"/>
  <c r="UN60" i="2" s="1"/>
  <c r="TE60" i="2"/>
  <c r="EI75" i="1"/>
  <c r="MW52" i="1"/>
  <c r="MV52" i="1" s="1"/>
  <c r="MR52" i="1"/>
  <c r="OY25" i="1"/>
  <c r="OX11" i="1"/>
  <c r="IG63" i="1"/>
  <c r="IF63" i="1" s="1"/>
  <c r="IB63" i="1"/>
  <c r="CR63" i="2"/>
  <c r="AO60" i="1"/>
  <c r="AN60" i="1" s="1"/>
  <c r="AJ60" i="1"/>
  <c r="HL74" i="2"/>
  <c r="HK74" i="2"/>
  <c r="HJ74" i="2"/>
  <c r="UB130" i="2"/>
  <c r="UP130" i="2" s="1"/>
  <c r="TG130" i="2"/>
  <c r="BC12" i="10"/>
  <c r="AX11" i="10"/>
  <c r="BE12" i="10"/>
  <c r="CT64" i="1"/>
  <c r="AV115" i="2"/>
  <c r="AS115" i="2"/>
  <c r="JS222" i="2"/>
  <c r="JS224" i="2" s="1"/>
  <c r="JS216" i="2"/>
  <c r="IY222" i="2"/>
  <c r="IY224" i="2" s="1"/>
  <c r="IY216" i="2"/>
  <c r="MU222" i="2"/>
  <c r="MU224" i="2" s="1"/>
  <c r="MU216" i="2"/>
  <c r="AZ159" i="2"/>
  <c r="AU159" i="2"/>
  <c r="BB159" i="2"/>
  <c r="AT159" i="2"/>
  <c r="AW159" i="2" s="1"/>
  <c r="BA159" i="2"/>
  <c r="BB50" i="2"/>
  <c r="AT50" i="2"/>
  <c r="AW50" i="2" s="1"/>
  <c r="BA50" i="2"/>
  <c r="AZ50" i="2"/>
  <c r="AU50" i="2"/>
  <c r="JP54" i="1"/>
  <c r="JU54" i="1"/>
  <c r="JT54" i="1" s="1"/>
  <c r="ND56" i="1"/>
  <c r="NM56" i="1"/>
  <c r="LY11" i="1"/>
  <c r="LQ25" i="1"/>
  <c r="LP11" i="1"/>
  <c r="HH110" i="2"/>
  <c r="MW60" i="1"/>
  <c r="MV60" i="1" s="1"/>
  <c r="MR60" i="1"/>
  <c r="HT56" i="1"/>
  <c r="IC56" i="1"/>
  <c r="QQ222" i="2"/>
  <c r="QQ224" i="2" s="1"/>
  <c r="QQ216" i="2"/>
  <c r="KM222" i="2"/>
  <c r="KM224" i="2" s="1"/>
  <c r="KM216" i="2"/>
  <c r="IG52" i="1"/>
  <c r="IF52" i="1" s="1"/>
  <c r="IB52" i="1"/>
  <c r="BB100" i="2"/>
  <c r="AT100" i="2"/>
  <c r="AW100" i="2" s="1"/>
  <c r="BA100" i="2"/>
  <c r="AZ100" i="2"/>
  <c r="AU100" i="2"/>
  <c r="CR44" i="1"/>
  <c r="CW44" i="1"/>
  <c r="CV44" i="1" s="1"/>
  <c r="GX104" i="2"/>
  <c r="FM18" i="1" s="1"/>
  <c r="FM64" i="1"/>
  <c r="IV54" i="1"/>
  <c r="JA54" i="1"/>
  <c r="IZ54" i="1" s="1"/>
  <c r="DP71" i="2"/>
  <c r="DO71" i="2"/>
  <c r="DN71" i="2"/>
  <c r="JP20" i="1"/>
  <c r="JU20" i="1"/>
  <c r="JT20" i="1" s="1"/>
  <c r="MW63" i="1"/>
  <c r="MV63" i="1" s="1"/>
  <c r="MR63" i="1"/>
  <c r="LI21" i="1"/>
  <c r="LH21" i="1" s="1"/>
  <c r="LD21" i="1"/>
  <c r="LI17" i="1"/>
  <c r="LH17" i="1" s="1"/>
  <c r="LD17" i="1"/>
  <c r="CP80" i="2"/>
  <c r="IC24" i="1"/>
  <c r="HT24" i="1"/>
  <c r="OA25" i="1"/>
  <c r="NZ11" i="1"/>
  <c r="CC70" i="1"/>
  <c r="CB70" i="1" s="1"/>
  <c r="BX70" i="1"/>
  <c r="CA11" i="1"/>
  <c r="UB56" i="2"/>
  <c r="UP56" i="2" s="1"/>
  <c r="TG56" i="2"/>
  <c r="HK25" i="1"/>
  <c r="HJ11" i="1"/>
  <c r="LI15" i="1"/>
  <c r="LH15" i="1" s="1"/>
  <c r="LD15" i="1"/>
  <c r="EF59" i="2"/>
  <c r="ED43" i="2"/>
  <c r="DM176" i="2"/>
  <c r="AR176" i="2"/>
  <c r="AS176" i="2" s="1"/>
  <c r="GN64" i="1"/>
  <c r="GS64" i="1"/>
  <c r="GR64" i="1" s="1"/>
  <c r="LI57" i="1"/>
  <c r="LH57" i="1" s="1"/>
  <c r="LD57" i="1"/>
  <c r="PG25" i="1"/>
  <c r="PF11" i="1"/>
  <c r="PW196" i="2"/>
  <c r="UB166" i="2"/>
  <c r="UP166" i="2" s="1"/>
  <c r="TG166" i="2"/>
  <c r="TP166" i="2"/>
  <c r="UN166" i="2" s="1"/>
  <c r="TE166" i="2"/>
  <c r="LI63" i="1"/>
  <c r="LH63" i="1" s="1"/>
  <c r="LD63" i="1"/>
  <c r="NX56" i="1"/>
  <c r="OG56" i="1"/>
  <c r="HI24" i="1"/>
  <c r="GZ24" i="1"/>
  <c r="FV133" i="2"/>
  <c r="FX133" i="2"/>
  <c r="FW133" i="2"/>
  <c r="AV44" i="2"/>
  <c r="AS44" i="2"/>
  <c r="DL17" i="1"/>
  <c r="DQ17" i="1"/>
  <c r="DP17" i="1" s="1"/>
  <c r="OG11" i="1"/>
  <c r="TA70" i="2"/>
  <c r="UJ70" i="2" s="1"/>
  <c r="SS70" i="2"/>
  <c r="AQ70" i="2"/>
  <c r="SZ70" i="2"/>
  <c r="UI70" i="2" s="1"/>
  <c r="SY70" i="2"/>
  <c r="UH70" i="2" s="1"/>
  <c r="SQ70" i="2"/>
  <c r="TZ70" i="2" s="1"/>
  <c r="SX70" i="2"/>
  <c r="UG70" i="2" s="1"/>
  <c r="SP70" i="2"/>
  <c r="TY70" i="2" s="1"/>
  <c r="SH70" i="2"/>
  <c r="TQ70" i="2" s="1"/>
  <c r="SV70" i="2"/>
  <c r="UE70" i="2" s="1"/>
  <c r="TC70" i="2"/>
  <c r="UL70" i="2" s="1"/>
  <c r="TB70" i="2"/>
  <c r="UK70" i="2" s="1"/>
  <c r="SO70" i="2"/>
  <c r="TX70" i="2" s="1"/>
  <c r="SR70" i="2"/>
  <c r="UA70" i="2" s="1"/>
  <c r="SU70" i="2"/>
  <c r="SW70" i="2"/>
  <c r="UF70" i="2" s="1"/>
  <c r="SL70" i="2"/>
  <c r="TU70" i="2" s="1"/>
  <c r="ST70" i="2"/>
  <c r="UC70" i="2" s="1"/>
  <c r="SM70" i="2"/>
  <c r="TV70" i="2" s="1"/>
  <c r="SI70" i="2"/>
  <c r="TR70" i="2" s="1"/>
  <c r="SN70" i="2"/>
  <c r="TW70" i="2" s="1"/>
  <c r="SJ70" i="2"/>
  <c r="TS70" i="2" s="1"/>
  <c r="SG70" i="2"/>
  <c r="SK70" i="2"/>
  <c r="TT70" i="2" s="1"/>
  <c r="BV53" i="2"/>
  <c r="BU53" i="2"/>
  <c r="BT53" i="2"/>
  <c r="PA11" i="1"/>
  <c r="OS25" i="1"/>
  <c r="OR11" i="1"/>
  <c r="BU177" i="2"/>
  <c r="BT177" i="2"/>
  <c r="BV177" i="2"/>
  <c r="UB111" i="2"/>
  <c r="UP111" i="2" s="1"/>
  <c r="TG111" i="2"/>
  <c r="LE62" i="1"/>
  <c r="KV62" i="1"/>
  <c r="FU82" i="1"/>
  <c r="FL82" i="1"/>
  <c r="AO25" i="10"/>
  <c r="AN25" i="10" s="1"/>
  <c r="AO28" i="10"/>
  <c r="AN28" i="10" s="1"/>
  <c r="AO27" i="10"/>
  <c r="MC57" i="1"/>
  <c r="MB57" i="1" s="1"/>
  <c r="LX57" i="1"/>
  <c r="DI25" i="1"/>
  <c r="DH11" i="1"/>
  <c r="IW62" i="1"/>
  <c r="IN62" i="1"/>
  <c r="GR69" i="2"/>
  <c r="GR68" i="2" s="1"/>
  <c r="GQ69" i="2"/>
  <c r="GQ68" i="2" s="1"/>
  <c r="GP69" i="2"/>
  <c r="GP68" i="2" s="1"/>
  <c r="EF20" i="1"/>
  <c r="EK20" i="1"/>
  <c r="EJ20" i="1" s="1"/>
  <c r="BC25" i="1"/>
  <c r="EF132" i="2"/>
  <c r="DX119" i="2"/>
  <c r="IC19" i="1"/>
  <c r="HT19" i="1"/>
  <c r="KB19" i="1"/>
  <c r="KK19" i="1"/>
  <c r="BP174" i="2"/>
  <c r="BR175" i="2"/>
  <c r="FX163" i="2"/>
  <c r="FW163" i="2"/>
  <c r="FV163" i="2"/>
  <c r="LX48" i="1"/>
  <c r="MC48" i="1"/>
  <c r="MB48" i="1" s="1"/>
  <c r="BV190" i="2"/>
  <c r="BU190" i="2"/>
  <c r="BT190" i="2"/>
  <c r="AI68" i="2"/>
  <c r="I14" i="1" s="1"/>
  <c r="I57" i="1"/>
  <c r="EC25" i="1"/>
  <c r="EB11" i="1"/>
  <c r="FR11" i="1"/>
  <c r="KT196" i="2"/>
  <c r="DL44" i="1"/>
  <c r="DQ44" i="1"/>
  <c r="DP44" i="1" s="1"/>
  <c r="LY62" i="1"/>
  <c r="LP62" i="1"/>
  <c r="UB58" i="2"/>
  <c r="UP58" i="2" s="1"/>
  <c r="TG58" i="2"/>
  <c r="LY24" i="1"/>
  <c r="LP24" i="1"/>
  <c r="UD127" i="2"/>
  <c r="UR127" i="2" s="1"/>
  <c r="TI127" i="2"/>
  <c r="UB127" i="2"/>
  <c r="UP127" i="2" s="1"/>
  <c r="TG127" i="2"/>
  <c r="FA62" i="1"/>
  <c r="ER62" i="1"/>
  <c r="PP196" i="2"/>
  <c r="PP224" i="2" s="1"/>
  <c r="OJ43" i="2"/>
  <c r="PX43" i="2"/>
  <c r="P20" i="1"/>
  <c r="AS110" i="2"/>
  <c r="AV110" i="2"/>
  <c r="AV14" i="1"/>
  <c r="BE14" i="1"/>
  <c r="AU76" i="2"/>
  <c r="BB76" i="2"/>
  <c r="AT76" i="2"/>
  <c r="AW76" i="2" s="1"/>
  <c r="BA76" i="2"/>
  <c r="AZ76" i="2"/>
  <c r="DL20" i="1"/>
  <c r="DQ20" i="1"/>
  <c r="DP20" i="1" s="1"/>
  <c r="FS39" i="2"/>
  <c r="FR39" i="2"/>
  <c r="FR37" i="2" s="1"/>
  <c r="FR196" i="2" s="1"/>
  <c r="FR224" i="2" s="1"/>
  <c r="FC154" i="2"/>
  <c r="FC153" i="2" s="1"/>
  <c r="FB154" i="2"/>
  <c r="FB153" i="2" s="1"/>
  <c r="FD154" i="2"/>
  <c r="FD153" i="2" s="1"/>
  <c r="IB18" i="1"/>
  <c r="IG18" i="1"/>
  <c r="IF18" i="1" s="1"/>
  <c r="IG12" i="1"/>
  <c r="IF12" i="1" s="1"/>
  <c r="IB12" i="1"/>
  <c r="JA70" i="1"/>
  <c r="IZ70" i="1" s="1"/>
  <c r="IV70" i="1"/>
  <c r="CS112" i="2"/>
  <c r="CR112" i="2"/>
  <c r="CQ112" i="2"/>
  <c r="CP112" i="2"/>
  <c r="CO112" i="2"/>
  <c r="CV112" i="2"/>
  <c r="CN112" i="2"/>
  <c r="CU112" i="2"/>
  <c r="CT112" i="2"/>
  <c r="MN196" i="2"/>
  <c r="MN224" i="2" s="1"/>
  <c r="UB121" i="2"/>
  <c r="UP121" i="2" s="1"/>
  <c r="TG121" i="2"/>
  <c r="DQ15" i="1"/>
  <c r="DP15" i="1" s="1"/>
  <c r="DL15" i="1"/>
  <c r="DR196" i="2"/>
  <c r="DR224" i="2" s="1"/>
  <c r="BA108" i="2"/>
  <c r="AZ108" i="2"/>
  <c r="AU108" i="2"/>
  <c r="BB108" i="2"/>
  <c r="AT108" i="2"/>
  <c r="AW108" i="2" s="1"/>
  <c r="CW15" i="1"/>
  <c r="CV15" i="1" s="1"/>
  <c r="CR15" i="1"/>
  <c r="O11" i="1"/>
  <c r="FA63" i="1"/>
  <c r="ER63" i="1"/>
  <c r="OZ224" i="2"/>
  <c r="NQ80" i="1"/>
  <c r="NP80" i="1" s="1"/>
  <c r="NP77" i="1"/>
  <c r="DM40" i="2"/>
  <c r="AR40" i="2"/>
  <c r="M25" i="1"/>
  <c r="L11" i="1"/>
  <c r="AV124" i="2"/>
  <c r="AS124" i="2"/>
  <c r="S72" i="1" s="1"/>
  <c r="R72" i="1" s="1"/>
  <c r="DF196" i="2"/>
  <c r="DF224" i="2" s="1"/>
  <c r="UB175" i="2"/>
  <c r="UP175" i="2" s="1"/>
  <c r="TG175" i="2"/>
  <c r="LI69" i="1"/>
  <c r="LH69" i="1" s="1"/>
  <c r="LD69" i="1"/>
  <c r="TP113" i="2"/>
  <c r="UN113" i="2" s="1"/>
  <c r="TE113" i="2"/>
  <c r="AZ163" i="2"/>
  <c r="AU163" i="2"/>
  <c r="BB163" i="2"/>
  <c r="AT163" i="2"/>
  <c r="AW163" i="2" s="1"/>
  <c r="BA163" i="2"/>
  <c r="JA75" i="1"/>
  <c r="IZ75" i="1" s="1"/>
  <c r="IV75" i="1"/>
  <c r="IG51" i="1"/>
  <c r="IF51" i="1" s="1"/>
  <c r="IB51" i="1"/>
  <c r="EF13" i="1"/>
  <c r="FD46" i="2"/>
  <c r="FC46" i="2"/>
  <c r="FB46" i="2"/>
  <c r="UD109" i="2"/>
  <c r="UR109" i="2" s="1"/>
  <c r="TI109" i="2"/>
  <c r="FT63" i="2"/>
  <c r="EI13" i="1" s="1"/>
  <c r="EH13" i="1" s="1"/>
  <c r="EI54" i="1"/>
  <c r="JF196" i="2"/>
  <c r="JF224" i="2" s="1"/>
  <c r="AU169" i="2"/>
  <c r="BB169" i="2"/>
  <c r="AT169" i="2"/>
  <c r="AW169" i="2" s="1"/>
  <c r="BA169" i="2"/>
  <c r="AZ169" i="2"/>
  <c r="FX143" i="2"/>
  <c r="FX137" i="2" s="1"/>
  <c r="FV143" i="2"/>
  <c r="FV137" i="2" s="1"/>
  <c r="FW143" i="2"/>
  <c r="FW137" i="2" s="1"/>
  <c r="KO69" i="1"/>
  <c r="KN69" i="1" s="1"/>
  <c r="KJ69" i="1"/>
  <c r="BV93" i="2"/>
  <c r="BU93" i="2"/>
  <c r="BT93" i="2"/>
  <c r="UB71" i="2"/>
  <c r="UP71" i="2" s="1"/>
  <c r="TG71" i="2"/>
  <c r="IQ25" i="1"/>
  <c r="IP11" i="1"/>
  <c r="TZ38" i="2"/>
  <c r="AQ37" i="2"/>
  <c r="KE25" i="1"/>
  <c r="KD11" i="1"/>
  <c r="GP153" i="2"/>
  <c r="DX24" i="1"/>
  <c r="EG24" i="1"/>
  <c r="BE14" i="10"/>
  <c r="BC14" i="10"/>
  <c r="DO178" i="2"/>
  <c r="DN178" i="2"/>
  <c r="DP178" i="2"/>
  <c r="JA72" i="1"/>
  <c r="IZ72" i="1" s="1"/>
  <c r="IV72" i="1"/>
  <c r="HH43" i="2"/>
  <c r="FW12" i="1" s="1"/>
  <c r="FV12" i="1" s="1"/>
  <c r="FT92" i="2"/>
  <c r="EI17" i="1" s="1"/>
  <c r="EH17" i="1" s="1"/>
  <c r="EI63" i="1"/>
  <c r="EH63" i="1" s="1"/>
  <c r="FT55" i="1"/>
  <c r="CS23" i="2"/>
  <c r="BV61" i="2"/>
  <c r="BU61" i="2"/>
  <c r="BT61" i="2"/>
  <c r="BC26" i="10"/>
  <c r="AW26" i="10"/>
  <c r="BE26" i="10"/>
  <c r="GS63" i="1"/>
  <c r="GR63" i="1" s="1"/>
  <c r="GN63" i="1"/>
  <c r="DP186" i="2"/>
  <c r="DO186" i="2"/>
  <c r="DN186" i="2"/>
  <c r="NM71" i="1"/>
  <c r="ND71" i="1"/>
  <c r="KJ48" i="1"/>
  <c r="KO48" i="1"/>
  <c r="KN48" i="1" s="1"/>
  <c r="UD125" i="2"/>
  <c r="UR125" i="2" s="1"/>
  <c r="TI125" i="2"/>
  <c r="BQ109" i="2"/>
  <c r="BS109" i="2" s="1"/>
  <c r="AM68" i="1"/>
  <c r="AL68" i="1" s="1"/>
  <c r="FW81" i="2"/>
  <c r="FV81" i="2"/>
  <c r="FX81" i="2"/>
  <c r="DZ56" i="1"/>
  <c r="EG56" i="1"/>
  <c r="JU23" i="1"/>
  <c r="JT23" i="1" s="1"/>
  <c r="JP23" i="1"/>
  <c r="IG44" i="1"/>
  <c r="IF44" i="1" s="1"/>
  <c r="IB44" i="1"/>
  <c r="BE16" i="10"/>
  <c r="BC16" i="10"/>
  <c r="IF137" i="2"/>
  <c r="FD137" i="2"/>
  <c r="CP119" i="2"/>
  <c r="BY62" i="1"/>
  <c r="BP62" i="1"/>
  <c r="AR81" i="2"/>
  <c r="DM81" i="2"/>
  <c r="IB48" i="1"/>
  <c r="IG48" i="1"/>
  <c r="IF48" i="1" s="1"/>
  <c r="OZ22" i="1"/>
  <c r="PE22" i="1"/>
  <c r="PD22" i="1" s="1"/>
  <c r="AU171" i="2"/>
  <c r="BB171" i="2"/>
  <c r="AT171" i="2"/>
  <c r="AW171" i="2" s="1"/>
  <c r="BA171" i="2"/>
  <c r="AZ171" i="2"/>
  <c r="EK69" i="1"/>
  <c r="EJ69" i="1" s="1"/>
  <c r="JA51" i="1"/>
  <c r="IZ51" i="1" s="1"/>
  <c r="IV51" i="1"/>
  <c r="JQ24" i="1"/>
  <c r="JH24" i="1"/>
  <c r="KI25" i="1"/>
  <c r="KH11" i="1"/>
  <c r="TE124" i="2"/>
  <c r="FD59" i="2"/>
  <c r="DO82" i="1" s="1"/>
  <c r="DN82" i="1" s="1"/>
  <c r="FB59" i="2"/>
  <c r="FC59" i="2"/>
  <c r="EK70" i="1"/>
  <c r="EJ70" i="1" s="1"/>
  <c r="FD84" i="2"/>
  <c r="FC84" i="2"/>
  <c r="FB84" i="2"/>
  <c r="DZ196" i="2"/>
  <c r="DZ224" i="2" s="1"/>
  <c r="AV143" i="2"/>
  <c r="AS143" i="2"/>
  <c r="MP224" i="2"/>
  <c r="HH157" i="2"/>
  <c r="HL61" i="2"/>
  <c r="HK61" i="2"/>
  <c r="HJ61" i="2"/>
  <c r="TP217" i="2"/>
  <c r="TE217" i="2"/>
  <c r="L40" i="10"/>
  <c r="L37" i="10"/>
  <c r="L43" i="10"/>
  <c r="L41" i="10"/>
  <c r="KG25" i="1"/>
  <c r="KF11" i="1"/>
  <c r="KJ64" i="1"/>
  <c r="KO64" i="1"/>
  <c r="KN64" i="1" s="1"/>
  <c r="FE69" i="1"/>
  <c r="FD69" i="1" s="1"/>
  <c r="EZ69" i="1"/>
  <c r="BH104" i="2"/>
  <c r="AC18" i="1" s="1"/>
  <c r="AC64" i="1"/>
  <c r="MJ196" i="2"/>
  <c r="MJ224" i="2" s="1"/>
  <c r="JT119" i="2"/>
  <c r="PA24" i="1"/>
  <c r="OR24" i="1"/>
  <c r="OB11" i="1"/>
  <c r="OC25" i="1"/>
  <c r="GN20" i="1"/>
  <c r="GS20" i="1"/>
  <c r="GR20" i="1" s="1"/>
  <c r="FW129" i="2"/>
  <c r="FX129" i="2"/>
  <c r="FV129" i="2"/>
  <c r="KO60" i="1"/>
  <c r="KN60" i="1" s="1"/>
  <c r="KJ60" i="1"/>
  <c r="JU63" i="1"/>
  <c r="JT63" i="1" s="1"/>
  <c r="JP63" i="1"/>
  <c r="MT11" i="1"/>
  <c r="MU25" i="1"/>
  <c r="QJ196" i="2"/>
  <c r="QJ224" i="2" s="1"/>
  <c r="CS63" i="2"/>
  <c r="AK62" i="1"/>
  <c r="AB62" i="1"/>
  <c r="LD22" i="1"/>
  <c r="LI22" i="1"/>
  <c r="LH22" i="1" s="1"/>
  <c r="TP130" i="2"/>
  <c r="UN130" i="2" s="1"/>
  <c r="TE130" i="2"/>
  <c r="JP22" i="1"/>
  <c r="JU22" i="1"/>
  <c r="JT22" i="1" s="1"/>
  <c r="AZ102" i="2"/>
  <c r="AU102" i="2"/>
  <c r="BB102" i="2"/>
  <c r="AT102" i="2"/>
  <c r="AW102" i="2" s="1"/>
  <c r="BA102" i="2"/>
  <c r="HH121" i="2"/>
  <c r="GZ119" i="2"/>
  <c r="FO19" i="1" s="1"/>
  <c r="FN19" i="1" s="1"/>
  <c r="FT104" i="2"/>
  <c r="EI18" i="1" s="1"/>
  <c r="EH18" i="1" s="1"/>
  <c r="EI64" i="1"/>
  <c r="JH56" i="1"/>
  <c r="JQ56" i="1"/>
  <c r="NQ51" i="1"/>
  <c r="NP51" i="1" s="1"/>
  <c r="NL51" i="1"/>
  <c r="IN56" i="1"/>
  <c r="IW56" i="1"/>
  <c r="BZ45" i="1"/>
  <c r="CA48" i="1"/>
  <c r="BZ48" i="1" s="1"/>
  <c r="AU161" i="2"/>
  <c r="BB161" i="2"/>
  <c r="AT161" i="2"/>
  <c r="AW161" i="2" s="1"/>
  <c r="BA161" i="2"/>
  <c r="AZ161" i="2"/>
  <c r="EH73" i="1"/>
  <c r="EK73" i="1"/>
  <c r="EJ73" i="1" s="1"/>
  <c r="PE57" i="1"/>
  <c r="PD57" i="1" s="1"/>
  <c r="OZ57" i="1"/>
  <c r="CK82" i="1"/>
  <c r="DV43" i="2"/>
  <c r="CT50" i="1"/>
  <c r="CW50" i="1"/>
  <c r="CV50" i="1" s="1"/>
  <c r="UB170" i="2"/>
  <c r="UP170" i="2" s="1"/>
  <c r="TG170" i="2"/>
  <c r="BB135" i="2"/>
  <c r="AT135" i="2"/>
  <c r="AW135" i="2" s="1"/>
  <c r="BA135" i="2"/>
  <c r="AZ135" i="2"/>
  <c r="AU135" i="2"/>
  <c r="FT68" i="1"/>
  <c r="PE80" i="1"/>
  <c r="PD80" i="1" s="1"/>
  <c r="PD77" i="1"/>
  <c r="FV54" i="1"/>
  <c r="FG25" i="1"/>
  <c r="FF11" i="1"/>
  <c r="IL224" i="2"/>
  <c r="OK44" i="1"/>
  <c r="OJ44" i="1" s="1"/>
  <c r="OF44" i="1"/>
  <c r="DL119" i="2"/>
  <c r="CA19" i="1" s="1"/>
  <c r="BZ19" i="1" s="1"/>
  <c r="DP44" i="2"/>
  <c r="DO44" i="2"/>
  <c r="DN44" i="2"/>
  <c r="HH72" i="1"/>
  <c r="HM72" i="1"/>
  <c r="HL72" i="1" s="1"/>
  <c r="DN57" i="1"/>
  <c r="DO59" i="1"/>
  <c r="DN59" i="1" s="1"/>
  <c r="FX123" i="2"/>
  <c r="FX119" i="2" s="1"/>
  <c r="FW123" i="2"/>
  <c r="FV123" i="2"/>
  <c r="FU13" i="1"/>
  <c r="FL13" i="1"/>
  <c r="AK68" i="2"/>
  <c r="K57" i="1"/>
  <c r="BV38" i="2"/>
  <c r="BV37" i="2" s="1"/>
  <c r="BU38" i="2"/>
  <c r="BU37" i="2" s="1"/>
  <c r="BT38" i="2"/>
  <c r="BT37" i="2" s="1"/>
  <c r="BV176" i="2"/>
  <c r="BU176" i="2"/>
  <c r="BT176" i="2"/>
  <c r="TP106" i="2"/>
  <c r="UN106" i="2" s="1"/>
  <c r="TE106" i="2"/>
  <c r="BA38" i="2"/>
  <c r="AZ38" i="2"/>
  <c r="AU38" i="2"/>
  <c r="BB38" i="2"/>
  <c r="AT38" i="2"/>
  <c r="AW38" i="2" s="1"/>
  <c r="HL176" i="2"/>
  <c r="HK176" i="2"/>
  <c r="HJ176" i="2"/>
  <c r="EF71" i="1"/>
  <c r="FY60" i="1"/>
  <c r="FX60" i="1" s="1"/>
  <c r="FT60" i="1"/>
  <c r="BN174" i="2"/>
  <c r="AI22" i="1" s="1"/>
  <c r="AH22" i="1" s="1"/>
  <c r="AI85" i="1"/>
  <c r="AH85" i="1" s="1"/>
  <c r="KO72" i="1"/>
  <c r="KN72" i="1" s="1"/>
  <c r="KJ72" i="1"/>
  <c r="MC15" i="1"/>
  <c r="MB15" i="1" s="1"/>
  <c r="LX15" i="1"/>
  <c r="KJ224" i="2"/>
  <c r="CC44" i="1"/>
  <c r="CB44" i="1" s="1"/>
  <c r="BX44" i="1"/>
  <c r="FW131" i="2"/>
  <c r="FV131" i="2"/>
  <c r="FX131" i="2"/>
  <c r="IZ220" i="2"/>
  <c r="MB220" i="2"/>
  <c r="FD220" i="2"/>
  <c r="BB220" i="2"/>
  <c r="PD220" i="2"/>
  <c r="EJ220" i="2"/>
  <c r="IF220" i="2"/>
  <c r="BV220" i="2"/>
  <c r="DP220" i="2"/>
  <c r="HL220" i="2"/>
  <c r="LH220" i="2"/>
  <c r="GR220" i="2"/>
  <c r="KN220" i="2"/>
  <c r="OJ220" i="2"/>
  <c r="CV220" i="2"/>
  <c r="JT220" i="2"/>
  <c r="NP220" i="2"/>
  <c r="MV220" i="2"/>
  <c r="QR220" i="2"/>
  <c r="FX220" i="2"/>
  <c r="PX220" i="2"/>
  <c r="HL182" i="2"/>
  <c r="HK182" i="2"/>
  <c r="HJ182" i="2"/>
  <c r="JP21" i="1"/>
  <c r="JU21" i="1"/>
  <c r="JT21" i="1" s="1"/>
  <c r="Z22" i="7"/>
  <c r="Y22" i="7" s="1"/>
  <c r="FX73" i="1"/>
  <c r="CJ19" i="1"/>
  <c r="JH19" i="1"/>
  <c r="JQ19" i="1"/>
  <c r="LY19" i="1"/>
  <c r="LP19" i="1"/>
  <c r="BI69" i="1"/>
  <c r="BH69" i="1" s="1"/>
  <c r="BD69" i="1"/>
  <c r="I11" i="1"/>
  <c r="AU170" i="2"/>
  <c r="BB170" i="2"/>
  <c r="AT170" i="2"/>
  <c r="AW170" i="2" s="1"/>
  <c r="BA170" i="2"/>
  <c r="AZ170" i="2"/>
  <c r="HG90" i="2"/>
  <c r="HI90" i="2" s="1"/>
  <c r="HH89" i="2"/>
  <c r="FW16" i="1" s="1"/>
  <c r="UB47" i="2"/>
  <c r="UP47" i="2" s="1"/>
  <c r="TG47" i="2"/>
  <c r="EF12" i="1"/>
  <c r="EK12" i="1"/>
  <c r="EJ12" i="1" s="1"/>
  <c r="BV168" i="2"/>
  <c r="BU168" i="2"/>
  <c r="BT168" i="2"/>
  <c r="TP180" i="2"/>
  <c r="UN180" i="2" s="1"/>
  <c r="TE180" i="2"/>
  <c r="UB180" i="2"/>
  <c r="UP180" i="2" s="1"/>
  <c r="TG180" i="2"/>
  <c r="OK63" i="1"/>
  <c r="OJ63" i="1" s="1"/>
  <c r="OF63" i="1"/>
  <c r="GA25" i="1"/>
  <c r="FZ11" i="1"/>
  <c r="TR219" i="2"/>
  <c r="TE219" i="2"/>
  <c r="NB224" i="2"/>
  <c r="EF116" i="2"/>
  <c r="ED104" i="2"/>
  <c r="ME25" i="1"/>
  <c r="MD11" i="1"/>
  <c r="LH43" i="2"/>
  <c r="IF43" i="2"/>
  <c r="BE57" i="1"/>
  <c r="AV57" i="1"/>
  <c r="AW59" i="1"/>
  <c r="DP66" i="2"/>
  <c r="DO66" i="2"/>
  <c r="DN66" i="2"/>
  <c r="AW25" i="1"/>
  <c r="DY45" i="1"/>
  <c r="FJ37" i="2"/>
  <c r="Z42" i="10"/>
  <c r="HL178" i="2"/>
  <c r="HK178" i="2"/>
  <c r="HJ178" i="2"/>
  <c r="MC13" i="1"/>
  <c r="MB13" i="1" s="1"/>
  <c r="LX13" i="1"/>
  <c r="UB59" i="2"/>
  <c r="UP59" i="2" s="1"/>
  <c r="TG59" i="2"/>
  <c r="GI25" i="1"/>
  <c r="GH11" i="1"/>
  <c r="KO73" i="1"/>
  <c r="KN73" i="1" s="1"/>
  <c r="KJ73" i="1"/>
  <c r="ET11" i="1"/>
  <c r="UB190" i="2"/>
  <c r="UP190" i="2" s="1"/>
  <c r="TG190" i="2"/>
  <c r="O48" i="1"/>
  <c r="N48" i="1" s="1"/>
  <c r="N45" i="1"/>
  <c r="AU165" i="2"/>
  <c r="BB165" i="2"/>
  <c r="AT165" i="2"/>
  <c r="AW165" i="2" s="1"/>
  <c r="BA165" i="2"/>
  <c r="AZ165" i="2"/>
  <c r="Q63" i="1"/>
  <c r="H63" i="1"/>
  <c r="TP178" i="2"/>
  <c r="UN178" i="2" s="1"/>
  <c r="TE178" i="2"/>
  <c r="AO50" i="1"/>
  <c r="AJ50" i="1"/>
  <c r="AM196" i="2"/>
  <c r="AM224" i="2" s="1"/>
  <c r="EF18" i="1"/>
  <c r="EK18" i="1"/>
  <c r="EJ18" i="1" s="1"/>
  <c r="EI44" i="1"/>
  <c r="EH44" i="1" s="1"/>
  <c r="GD196" i="2"/>
  <c r="GD224" i="2" s="1"/>
  <c r="DK25" i="1"/>
  <c r="DN124" i="2"/>
  <c r="DP124" i="2"/>
  <c r="DO124" i="2"/>
  <c r="TP175" i="2"/>
  <c r="UN175" i="2" s="1"/>
  <c r="TE175" i="2"/>
  <c r="BT135" i="2"/>
  <c r="BV135" i="2"/>
  <c r="BU135" i="2"/>
  <c r="HM15" i="1"/>
  <c r="HL15" i="1" s="1"/>
  <c r="HH15" i="1"/>
  <c r="GS17" i="1"/>
  <c r="GR17" i="1" s="1"/>
  <c r="GN17" i="1"/>
  <c r="LX76" i="1"/>
  <c r="MC76" i="1"/>
  <c r="MB76" i="1" s="1"/>
  <c r="FX113" i="2"/>
  <c r="FW113" i="2"/>
  <c r="FV113" i="2"/>
  <c r="UD51" i="2"/>
  <c r="UR51" i="2" s="1"/>
  <c r="TI51" i="2"/>
  <c r="KK11" i="1"/>
  <c r="KC25" i="1"/>
  <c r="KB11" i="1"/>
  <c r="EJ185" i="2"/>
  <c r="EJ184" i="2" s="1"/>
  <c r="EI185" i="2"/>
  <c r="EI184" i="2" s="1"/>
  <c r="EH185" i="2"/>
  <c r="EH184" i="2" s="1"/>
  <c r="EG85" i="1"/>
  <c r="DX85" i="1"/>
  <c r="LK25" i="1"/>
  <c r="LJ11" i="1"/>
  <c r="CJ22" i="1"/>
  <c r="CS22" i="1"/>
  <c r="TP71" i="2"/>
  <c r="UN71" i="2" s="1"/>
  <c r="TE71" i="2"/>
  <c r="GN44" i="1"/>
  <c r="GS44" i="1"/>
  <c r="GR44" i="1" s="1"/>
  <c r="KB196" i="2"/>
  <c r="KB224" i="2" s="1"/>
  <c r="TU38" i="2"/>
  <c r="SY196" i="2"/>
  <c r="UH38" i="2"/>
  <c r="LP196" i="2"/>
  <c r="LP224" i="2" s="1"/>
  <c r="GQ153" i="2"/>
  <c r="UB93" i="2"/>
  <c r="UP93" i="2" s="1"/>
  <c r="TG93" i="2"/>
  <c r="UD116" i="2"/>
  <c r="UR116" i="2" s="1"/>
  <c r="TI116" i="2"/>
  <c r="TP116" i="2"/>
  <c r="UN116" i="2" s="1"/>
  <c r="TE116" i="2"/>
  <c r="BY75" i="1"/>
  <c r="BP75" i="1"/>
  <c r="TC131" i="2"/>
  <c r="UL131" i="2" s="1"/>
  <c r="SU131" i="2"/>
  <c r="SM131" i="2"/>
  <c r="TV131" i="2" s="1"/>
  <c r="TB131" i="2"/>
  <c r="UK131" i="2" s="1"/>
  <c r="TA131" i="2"/>
  <c r="UJ131" i="2" s="1"/>
  <c r="AQ131" i="2"/>
  <c r="SZ131" i="2"/>
  <c r="UI131" i="2" s="1"/>
  <c r="SY131" i="2"/>
  <c r="UH131" i="2" s="1"/>
  <c r="SX131" i="2"/>
  <c r="UG131" i="2" s="1"/>
  <c r="SP131" i="2"/>
  <c r="TY131" i="2" s="1"/>
  <c r="SW131" i="2"/>
  <c r="UF131" i="2" s="1"/>
  <c r="SO131" i="2"/>
  <c r="TX131" i="2" s="1"/>
  <c r="SV131" i="2"/>
  <c r="UE131" i="2" s="1"/>
  <c r="SJ131" i="2"/>
  <c r="TS131" i="2" s="1"/>
  <c r="SQ131" i="2"/>
  <c r="TZ131" i="2" s="1"/>
  <c r="SR131" i="2"/>
  <c r="UA131" i="2" s="1"/>
  <c r="SS131" i="2"/>
  <c r="SI131" i="2"/>
  <c r="TR131" i="2" s="1"/>
  <c r="ST131" i="2"/>
  <c r="UC131" i="2" s="1"/>
  <c r="SN131" i="2"/>
  <c r="TW131" i="2" s="1"/>
  <c r="SG131" i="2"/>
  <c r="SL131" i="2"/>
  <c r="TU131" i="2" s="1"/>
  <c r="SK131" i="2"/>
  <c r="TT131" i="2" s="1"/>
  <c r="SH131" i="2"/>
  <c r="TQ131" i="2" s="1"/>
  <c r="FX93" i="2"/>
  <c r="FX92" i="2" s="1"/>
  <c r="FW93" i="2"/>
  <c r="FW92" i="2" s="1"/>
  <c r="FV93" i="2"/>
  <c r="FV92" i="2" s="1"/>
  <c r="CT23" i="2"/>
  <c r="HM17" i="1"/>
  <c r="HL17" i="1" s="1"/>
  <c r="HH17" i="1"/>
  <c r="BB58" i="2"/>
  <c r="AT58" i="2"/>
  <c r="AW58" i="2" s="1"/>
  <c r="BA58" i="2"/>
  <c r="AZ58" i="2"/>
  <c r="AU58" i="2"/>
  <c r="AU168" i="2"/>
  <c r="BB168" i="2"/>
  <c r="AT168" i="2"/>
  <c r="AW168" i="2" s="1"/>
  <c r="BA168" i="2"/>
  <c r="AZ168" i="2"/>
  <c r="BU25" i="1"/>
  <c r="FD53" i="2"/>
  <c r="FC53" i="2"/>
  <c r="FB53" i="2"/>
  <c r="FB43" i="2" s="1"/>
  <c r="AS186" i="2"/>
  <c r="AV186" i="2"/>
  <c r="BQ158" i="2"/>
  <c r="BS158" i="2" s="1"/>
  <c r="AM81" i="1"/>
  <c r="AL81" i="1" s="1"/>
  <c r="NL64" i="1"/>
  <c r="NQ64" i="1"/>
  <c r="NP64" i="1" s="1"/>
  <c r="LX73" i="1"/>
  <c r="MC73" i="1"/>
  <c r="MB73" i="1" s="1"/>
  <c r="CA71" i="1"/>
  <c r="BZ71" i="1" s="1"/>
  <c r="BZ64" i="1"/>
  <c r="FW60" i="2"/>
  <c r="FV60" i="2"/>
  <c r="FX60" i="2"/>
  <c r="BJ22" i="10"/>
  <c r="KJ18" i="1"/>
  <c r="KO18" i="1"/>
  <c r="KN18" i="1" s="1"/>
  <c r="PE60" i="1"/>
  <c r="PD60" i="1" s="1"/>
  <c r="OZ60" i="1"/>
  <c r="FB37" i="2"/>
  <c r="CQ119" i="2"/>
  <c r="IV44" i="1"/>
  <c r="JA44" i="1"/>
  <c r="IZ44" i="1" s="1"/>
  <c r="CC17" i="1"/>
  <c r="CB17" i="1" s="1"/>
  <c r="BX17" i="1"/>
  <c r="KT224" i="2"/>
  <c r="LT196" i="2"/>
  <c r="LT224" i="2" s="1"/>
  <c r="DM185" i="2"/>
  <c r="AR185" i="2"/>
  <c r="UN124" i="2"/>
  <c r="JP17" i="1"/>
  <c r="JU17" i="1"/>
  <c r="JT17" i="1" s="1"/>
  <c r="NL76" i="1"/>
  <c r="NQ76" i="1"/>
  <c r="NP76" i="1" s="1"/>
  <c r="OF14" i="1"/>
  <c r="OK14" i="1"/>
  <c r="OJ14" i="1" s="1"/>
  <c r="UB110" i="2"/>
  <c r="UP110" i="2" s="1"/>
  <c r="TG110" i="2"/>
  <c r="DQ80" i="1"/>
  <c r="DP80" i="1" s="1"/>
  <c r="DP77" i="1"/>
  <c r="DP106" i="2"/>
  <c r="DO106" i="2"/>
  <c r="DN106" i="2"/>
  <c r="LR196" i="2"/>
  <c r="LR224" i="2" s="1"/>
  <c r="FX134" i="2"/>
  <c r="FW134" i="2"/>
  <c r="FV134" i="2"/>
  <c r="M71" i="1"/>
  <c r="L71" i="1" s="1"/>
  <c r="L64" i="1"/>
  <c r="UB112" i="2"/>
  <c r="UP112" i="2" s="1"/>
  <c r="TG112" i="2"/>
  <c r="BP104" i="2"/>
  <c r="BR105" i="2"/>
  <c r="DQ53" i="1"/>
  <c r="DP53" i="1" s="1"/>
  <c r="HH143" i="2"/>
  <c r="FO77" i="1"/>
  <c r="GZ137" i="2"/>
  <c r="FO20" i="1" s="1"/>
  <c r="CY25" i="1"/>
  <c r="CX11" i="1"/>
  <c r="DQ69" i="1"/>
  <c r="DP69" i="1" s="1"/>
  <c r="DL69" i="1"/>
  <c r="CC52" i="1"/>
  <c r="CB52" i="1" s="1"/>
  <c r="QD224" i="2"/>
  <c r="PN196" i="2"/>
  <c r="PN224" i="2" s="1"/>
  <c r="KK62" i="1"/>
  <c r="KB62" i="1"/>
  <c r="OF196" i="2"/>
  <c r="OF224" i="2" s="1"/>
  <c r="PE13" i="1"/>
  <c r="PD13" i="1" s="1"/>
  <c r="OZ13" i="1"/>
  <c r="CT63" i="2"/>
  <c r="P21" i="1"/>
  <c r="KO17" i="1"/>
  <c r="KN17" i="1" s="1"/>
  <c r="KJ17" i="1"/>
  <c r="OZ48" i="1"/>
  <c r="PE48" i="1"/>
  <c r="PD48" i="1" s="1"/>
  <c r="FX165" i="2"/>
  <c r="FW165" i="2"/>
  <c r="FV165" i="2"/>
  <c r="KL11" i="1"/>
  <c r="KM25" i="1"/>
  <c r="DN93" i="2"/>
  <c r="DN92" i="2" s="1"/>
  <c r="DP93" i="2"/>
  <c r="DP92" i="2" s="1"/>
  <c r="DO93" i="2"/>
  <c r="DO92" i="2" s="1"/>
  <c r="FX105" i="2"/>
  <c r="FW105" i="2"/>
  <c r="FV105" i="2"/>
  <c r="FV104" i="2" s="1"/>
  <c r="TP221" i="2"/>
  <c r="UN221" i="2" s="1"/>
  <c r="TE221" i="2"/>
  <c r="BI62" i="1"/>
  <c r="BH62" i="1" s="1"/>
  <c r="BD62" i="1"/>
  <c r="HK222" i="2"/>
  <c r="HK216" i="2"/>
  <c r="DO222" i="2"/>
  <c r="DO216" i="2"/>
  <c r="MA222" i="2"/>
  <c r="MA224" i="2" s="1"/>
  <c r="MA216" i="2"/>
  <c r="SX126" i="2"/>
  <c r="UG126" i="2" s="1"/>
  <c r="SP126" i="2"/>
  <c r="TY126" i="2" s="1"/>
  <c r="SW126" i="2"/>
  <c r="UF126" i="2" s="1"/>
  <c r="SO126" i="2"/>
  <c r="TX126" i="2" s="1"/>
  <c r="TC126" i="2"/>
  <c r="UL126" i="2" s="1"/>
  <c r="TB126" i="2"/>
  <c r="UK126" i="2" s="1"/>
  <c r="TA126" i="2"/>
  <c r="UJ126" i="2" s="1"/>
  <c r="AQ126" i="2"/>
  <c r="AQ119" i="2" s="1"/>
  <c r="SZ126" i="2"/>
  <c r="UI126" i="2" s="1"/>
  <c r="SR126" i="2"/>
  <c r="UA126" i="2" s="1"/>
  <c r="SY126" i="2"/>
  <c r="UH126" i="2" s="1"/>
  <c r="SQ126" i="2"/>
  <c r="TZ126" i="2" s="1"/>
  <c r="SI126" i="2"/>
  <c r="TR126" i="2" s="1"/>
  <c r="SH126" i="2"/>
  <c r="TQ126" i="2" s="1"/>
  <c r="ST126" i="2"/>
  <c r="UC126" i="2" s="1"/>
  <c r="SU126" i="2"/>
  <c r="SK126" i="2"/>
  <c r="TT126" i="2" s="1"/>
  <c r="SL126" i="2"/>
  <c r="TU126" i="2" s="1"/>
  <c r="SN126" i="2"/>
  <c r="TW126" i="2" s="1"/>
  <c r="SM126" i="2"/>
  <c r="TV126" i="2" s="1"/>
  <c r="SV126" i="2"/>
  <c r="UE126" i="2" s="1"/>
  <c r="SG126" i="2"/>
  <c r="SS126" i="2"/>
  <c r="SJ126" i="2"/>
  <c r="TS126" i="2" s="1"/>
  <c r="TP191" i="2"/>
  <c r="UN191" i="2" s="1"/>
  <c r="TE191" i="2"/>
  <c r="DD22" i="1"/>
  <c r="DM22" i="1"/>
  <c r="DM175" i="2"/>
  <c r="AR175" i="2"/>
  <c r="AS175" i="2" s="1"/>
  <c r="HI11" i="1"/>
  <c r="GZ11" i="1"/>
  <c r="HA25" i="1"/>
  <c r="MC69" i="1"/>
  <c r="MB69" i="1" s="1"/>
  <c r="LX69" i="1"/>
  <c r="CS80" i="2"/>
  <c r="EZ14" i="1"/>
  <c r="FE14" i="1"/>
  <c r="FD14" i="1" s="1"/>
  <c r="BY24" i="1"/>
  <c r="BP24" i="1"/>
  <c r="DM39" i="2"/>
  <c r="AR39" i="2"/>
  <c r="MS11" i="1"/>
  <c r="MJ11" i="1"/>
  <c r="MK25" i="1"/>
  <c r="BB134" i="2"/>
  <c r="AT134" i="2"/>
  <c r="AW134" i="2" s="1"/>
  <c r="BA134" i="2"/>
  <c r="AZ134" i="2"/>
  <c r="AU134" i="2"/>
  <c r="FX122" i="2"/>
  <c r="FW122" i="2"/>
  <c r="FV122" i="2"/>
  <c r="FV119" i="2" s="1"/>
  <c r="BS14" i="1"/>
  <c r="DD196" i="2"/>
  <c r="DD224" i="2" s="1"/>
  <c r="UD56" i="2"/>
  <c r="UR56" i="2" s="1"/>
  <c r="TI56" i="2"/>
  <c r="MW75" i="1"/>
  <c r="MV75" i="1" s="1"/>
  <c r="MR75" i="1"/>
  <c r="OZ12" i="1"/>
  <c r="PE12" i="1"/>
  <c r="PD12" i="1" s="1"/>
  <c r="HL101" i="2"/>
  <c r="HK101" i="2"/>
  <c r="HJ101" i="2"/>
  <c r="P51" i="1"/>
  <c r="EJ47" i="2"/>
  <c r="EI47" i="2"/>
  <c r="EH47" i="2"/>
  <c r="PX176" i="2"/>
  <c r="OJ176" i="2"/>
  <c r="OJ174" i="2" s="1"/>
  <c r="MV176" i="2"/>
  <c r="LH176" i="2"/>
  <c r="BB176" i="2"/>
  <c r="BB174" i="2" s="1"/>
  <c r="KN176" i="2"/>
  <c r="QR176" i="2"/>
  <c r="IZ176" i="2"/>
  <c r="IZ174" i="2" s="1"/>
  <c r="IZ196" i="2" s="1"/>
  <c r="MB176" i="2"/>
  <c r="IF176" i="2"/>
  <c r="NP176" i="2"/>
  <c r="JT176" i="2"/>
  <c r="PD176" i="2"/>
  <c r="BP22" i="1"/>
  <c r="BY22" i="1"/>
  <c r="UD170" i="2"/>
  <c r="UR170" i="2" s="1"/>
  <c r="TI170" i="2"/>
  <c r="UD124" i="2"/>
  <c r="UR124" i="2" s="1"/>
  <c r="TI124" i="2"/>
  <c r="JP48" i="1"/>
  <c r="JU48" i="1"/>
  <c r="JT48" i="1" s="1"/>
  <c r="FD176" i="2"/>
  <c r="DM120" i="2"/>
  <c r="AR120" i="2"/>
  <c r="CW14" i="1"/>
  <c r="CV14" i="1" s="1"/>
  <c r="CR14" i="1"/>
  <c r="CR21" i="1"/>
  <c r="CW21" i="1"/>
  <c r="CV21" i="1" s="1"/>
  <c r="U31" i="10"/>
  <c r="Z31" i="10" s="1"/>
  <c r="Z30" i="10"/>
  <c r="U32" i="10"/>
  <c r="Z32" i="10" s="1"/>
  <c r="GX174" i="2"/>
  <c r="FM22" i="1" s="1"/>
  <c r="FM85" i="1"/>
  <c r="IN59" i="1"/>
  <c r="IW59" i="1"/>
  <c r="LR11" i="1"/>
  <c r="LS25" i="1"/>
  <c r="UD182" i="2"/>
  <c r="UR182" i="2" s="1"/>
  <c r="TI182" i="2"/>
  <c r="HM21" i="1"/>
  <c r="HL21" i="1" s="1"/>
  <c r="HH21" i="1"/>
  <c r="AX128" i="2"/>
  <c r="AY128" i="2"/>
  <c r="PE51" i="1"/>
  <c r="PD51" i="1" s="1"/>
  <c r="OZ51" i="1"/>
  <c r="OK69" i="1"/>
  <c r="OJ69" i="1" s="1"/>
  <c r="OF69" i="1"/>
  <c r="BQ69" i="2"/>
  <c r="BS69" i="2" s="1"/>
  <c r="BR68" i="2"/>
  <c r="AM14" i="1" s="1"/>
  <c r="AL14" i="1" s="1"/>
  <c r="AM57" i="1"/>
  <c r="HG25" i="1"/>
  <c r="HF11" i="1"/>
  <c r="AM11" i="1"/>
  <c r="BV191" i="2"/>
  <c r="BT191" i="2"/>
  <c r="BU191" i="2"/>
  <c r="JU73" i="1"/>
  <c r="JT73" i="1" s="1"/>
  <c r="JP73" i="1"/>
  <c r="UB106" i="2"/>
  <c r="UP106" i="2" s="1"/>
  <c r="TG106" i="2"/>
  <c r="UD105" i="2"/>
  <c r="UR105" i="2" s="1"/>
  <c r="TI105" i="2"/>
  <c r="S44" i="1"/>
  <c r="R44" i="1" s="1"/>
  <c r="FL62" i="1"/>
  <c r="AK11" i="1"/>
  <c r="AB11" i="1"/>
  <c r="HH166" i="2"/>
  <c r="HG166" i="2" s="1"/>
  <c r="HI166" i="2" s="1"/>
  <c r="JH59" i="1"/>
  <c r="JQ59" i="1"/>
  <c r="FX107" i="2"/>
  <c r="FW107" i="2"/>
  <c r="FV107" i="2"/>
  <c r="TS196" i="2"/>
  <c r="TS224" i="2" s="1"/>
  <c r="TS228" i="2" s="1"/>
  <c r="LX23" i="1"/>
  <c r="MC23" i="1"/>
  <c r="MB23" i="1" s="1"/>
  <c r="CT45" i="1"/>
  <c r="CU48" i="1"/>
  <c r="CT48" i="1" s="1"/>
  <c r="AU158" i="2"/>
  <c r="BB158" i="2"/>
  <c r="AT158" i="2"/>
  <c r="AW158" i="2" s="1"/>
  <c r="BA158" i="2"/>
  <c r="AZ158" i="2"/>
  <c r="ND19" i="1"/>
  <c r="NM19" i="1"/>
  <c r="FT54" i="1"/>
  <c r="FY54" i="1"/>
  <c r="FX54" i="1" s="1"/>
  <c r="I48" i="1"/>
  <c r="Q45" i="1"/>
  <c r="H45" i="1"/>
  <c r="BT44" i="2"/>
  <c r="BV44" i="2"/>
  <c r="BU44" i="2"/>
  <c r="TP47" i="2"/>
  <c r="UN47" i="2" s="1"/>
  <c r="TE47" i="2"/>
  <c r="KQ25" i="1"/>
  <c r="KP11" i="1"/>
  <c r="AU52" i="2"/>
  <c r="BB52" i="2"/>
  <c r="AT52" i="2"/>
  <c r="AW52" i="2" s="1"/>
  <c r="BA52" i="2"/>
  <c r="AZ52" i="2"/>
  <c r="BV106" i="2"/>
  <c r="BU106" i="2"/>
  <c r="BT106" i="2"/>
  <c r="AS113" i="2"/>
  <c r="S69" i="1" s="1"/>
  <c r="R69" i="1" s="1"/>
  <c r="AV113" i="2"/>
  <c r="O59" i="1"/>
  <c r="N59" i="1" s="1"/>
  <c r="N57" i="1"/>
  <c r="HN196" i="2"/>
  <c r="HN224" i="2" s="1"/>
  <c r="UD157" i="2"/>
  <c r="UR157" i="2" s="1"/>
  <c r="TI157" i="2"/>
  <c r="IG60" i="1"/>
  <c r="IF60" i="1" s="1"/>
  <c r="IB60" i="1"/>
  <c r="BV71" i="2"/>
  <c r="BU71" i="2"/>
  <c r="BT71" i="2"/>
  <c r="BU166" i="2"/>
  <c r="BT166" i="2"/>
  <c r="BV166" i="2"/>
  <c r="UD58" i="2"/>
  <c r="UR58" i="2" s="1"/>
  <c r="TI58" i="2"/>
  <c r="FU24" i="1"/>
  <c r="FL24" i="1"/>
  <c r="DV104" i="2"/>
  <c r="CK18" i="1" s="1"/>
  <c r="CK69" i="1"/>
  <c r="TP127" i="2"/>
  <c r="UN127" i="2" s="1"/>
  <c r="TE127" i="2"/>
  <c r="NR196" i="2"/>
  <c r="NR224" i="2" s="1"/>
  <c r="KN43" i="2"/>
  <c r="QR218" i="2"/>
  <c r="PX218" i="2"/>
  <c r="PD218" i="2"/>
  <c r="OJ218" i="2"/>
  <c r="NP218" i="2"/>
  <c r="MV218" i="2"/>
  <c r="MB218" i="2"/>
  <c r="LH218" i="2"/>
  <c r="KN218" i="2"/>
  <c r="JT218" i="2"/>
  <c r="IZ218" i="2"/>
  <c r="IF218" i="2"/>
  <c r="HL218" i="2"/>
  <c r="GR218" i="2"/>
  <c r="FX218" i="2"/>
  <c r="FD218" i="2"/>
  <c r="EJ218" i="2"/>
  <c r="DP218" i="2"/>
  <c r="CV218" i="2"/>
  <c r="BV218" i="2"/>
  <c r="BB218" i="2"/>
  <c r="MR85" i="1"/>
  <c r="MW85" i="1"/>
  <c r="MV85" i="1" s="1"/>
  <c r="DP122" i="2"/>
  <c r="DO122" i="2"/>
  <c r="DN122" i="2"/>
  <c r="AS66" i="2"/>
  <c r="S55" i="1" s="1"/>
  <c r="AV66" i="2"/>
  <c r="BE10" i="1"/>
  <c r="HE25" i="1"/>
  <c r="AU95" i="2"/>
  <c r="BB95" i="2"/>
  <c r="AT95" i="2"/>
  <c r="AW95" i="2" s="1"/>
  <c r="BA95" i="2"/>
  <c r="AZ95" i="2"/>
  <c r="FD177" i="2"/>
  <c r="FC177" i="2"/>
  <c r="FC174" i="2" s="1"/>
  <c r="FB177" i="2"/>
  <c r="FB174" i="2" s="1"/>
  <c r="CW64" i="1"/>
  <c r="CV64" i="1" s="1"/>
  <c r="P13" i="1"/>
  <c r="AE22" i="10"/>
  <c r="UD120" i="2"/>
  <c r="UR120" i="2" s="1"/>
  <c r="TI120" i="2"/>
  <c r="HL55" i="2"/>
  <c r="HK55" i="2"/>
  <c r="HJ55" i="2"/>
  <c r="FC43" i="2"/>
  <c r="BB177" i="2"/>
  <c r="MV177" i="2"/>
  <c r="QR177" i="2"/>
  <c r="IZ177" i="2"/>
  <c r="KN177" i="2"/>
  <c r="PX177" i="2"/>
  <c r="MB177" i="2"/>
  <c r="NP177" i="2"/>
  <c r="OJ177" i="2"/>
  <c r="PD177" i="2"/>
  <c r="LH177" i="2"/>
  <c r="JT177" i="2"/>
  <c r="IF177" i="2"/>
  <c r="DM84" i="2"/>
  <c r="AR84" i="2"/>
  <c r="HT196" i="2"/>
  <c r="HT224" i="2" s="1"/>
  <c r="HH180" i="2"/>
  <c r="HG180" i="2" s="1"/>
  <c r="HI180" i="2" s="1"/>
  <c r="BV112" i="2"/>
  <c r="BU112" i="2"/>
  <c r="BT112" i="2"/>
  <c r="TP190" i="2"/>
  <c r="UN190" i="2" s="1"/>
  <c r="TE190" i="2"/>
  <c r="FV174" i="2"/>
  <c r="JA73" i="1"/>
  <c r="IZ73" i="1" s="1"/>
  <c r="IV73" i="1"/>
  <c r="BZ56" i="1"/>
  <c r="CC56" i="1"/>
  <c r="CB56" i="1" s="1"/>
  <c r="KJ12" i="1"/>
  <c r="KO12" i="1"/>
  <c r="KN12" i="1" s="1"/>
  <c r="MO25" i="1"/>
  <c r="MN11" i="1"/>
  <c r="H17" i="1"/>
  <c r="Q17" i="1"/>
  <c r="IV224" i="2"/>
  <c r="GN14" i="1"/>
  <c r="GS14" i="1"/>
  <c r="GR14" i="1" s="1"/>
  <c r="FX38" i="2"/>
  <c r="FW38" i="2"/>
  <c r="FV38" i="2"/>
  <c r="FT184" i="2"/>
  <c r="EI23" i="1" s="1"/>
  <c r="IV20" i="1"/>
  <c r="JA20" i="1"/>
  <c r="IZ20" i="1" s="1"/>
  <c r="UD113" i="2"/>
  <c r="UR113" i="2" s="1"/>
  <c r="TI113" i="2"/>
  <c r="P54" i="1"/>
  <c r="IG81" i="1"/>
  <c r="IF81" i="1" s="1"/>
  <c r="IB81" i="1"/>
  <c r="SZ73" i="2"/>
  <c r="UI73" i="2" s="1"/>
  <c r="SR73" i="2"/>
  <c r="UA73" i="2" s="1"/>
  <c r="AQ73" i="2"/>
  <c r="SY73" i="2"/>
  <c r="UH73" i="2" s="1"/>
  <c r="SW73" i="2"/>
  <c r="UF73" i="2" s="1"/>
  <c r="SO73" i="2"/>
  <c r="TX73" i="2" s="1"/>
  <c r="SG73" i="2"/>
  <c r="TC73" i="2"/>
  <c r="UL73" i="2" s="1"/>
  <c r="TB73" i="2"/>
  <c r="UK73" i="2" s="1"/>
  <c r="TA73" i="2"/>
  <c r="UJ73" i="2" s="1"/>
  <c r="SL73" i="2"/>
  <c r="TU73" i="2" s="1"/>
  <c r="SH73" i="2"/>
  <c r="TQ73" i="2" s="1"/>
  <c r="ST73" i="2"/>
  <c r="UC73" i="2" s="1"/>
  <c r="SM73" i="2"/>
  <c r="TV73" i="2" s="1"/>
  <c r="SQ73" i="2"/>
  <c r="TZ73" i="2" s="1"/>
  <c r="SP73" i="2"/>
  <c r="TY73" i="2" s="1"/>
  <c r="SU73" i="2"/>
  <c r="SX73" i="2"/>
  <c r="UG73" i="2" s="1"/>
  <c r="SK73" i="2"/>
  <c r="TT73" i="2" s="1"/>
  <c r="SI73" i="2"/>
  <c r="TR73" i="2" s="1"/>
  <c r="SJ73" i="2"/>
  <c r="TS73" i="2" s="1"/>
  <c r="SV73" i="2"/>
  <c r="UE73" i="2" s="1"/>
  <c r="SN73" i="2"/>
  <c r="TW73" i="2" s="1"/>
  <c r="SS73" i="2"/>
  <c r="FV41" i="2"/>
  <c r="FX41" i="2"/>
  <c r="FW41" i="2"/>
  <c r="AR90" i="2"/>
  <c r="DM90" i="2"/>
  <c r="LN196" i="2"/>
  <c r="LN224" i="2" s="1"/>
  <c r="BT180" i="2"/>
  <c r="BV180" i="2"/>
  <c r="BU180" i="2"/>
  <c r="DX22" i="1"/>
  <c r="EG22" i="1"/>
  <c r="TP109" i="2"/>
  <c r="UN109" i="2" s="1"/>
  <c r="TE109" i="2"/>
  <c r="GS51" i="1"/>
  <c r="GR51" i="1" s="1"/>
  <c r="GN51" i="1"/>
  <c r="MX196" i="2"/>
  <c r="MX224" i="2" s="1"/>
  <c r="HM80" i="1"/>
  <c r="HL80" i="1" s="1"/>
  <c r="HL77" i="1"/>
  <c r="CS85" i="1"/>
  <c r="CJ85" i="1"/>
  <c r="BV123" i="2"/>
  <c r="BU123" i="2"/>
  <c r="BT123" i="2"/>
  <c r="CW60" i="1"/>
  <c r="CV60" i="1" s="1"/>
  <c r="CR60" i="1"/>
  <c r="II25" i="1"/>
  <c r="IH11" i="1"/>
  <c r="SG196" i="2"/>
  <c r="TP38" i="2"/>
  <c r="TE38" i="2"/>
  <c r="SO196" i="2"/>
  <c r="TX38" i="2"/>
  <c r="OF85" i="1"/>
  <c r="OK85" i="1"/>
  <c r="OJ85" i="1" s="1"/>
  <c r="GR153" i="2"/>
  <c r="UD93" i="2"/>
  <c r="UR93" i="2" s="1"/>
  <c r="TI93" i="2"/>
  <c r="Q81" i="1"/>
  <c r="HH44" i="1"/>
  <c r="HM44" i="1"/>
  <c r="HL44" i="1" s="1"/>
  <c r="PE81" i="1"/>
  <c r="PD81" i="1" s="1"/>
  <c r="OZ81" i="1"/>
  <c r="CU23" i="2"/>
  <c r="AV72" i="2"/>
  <c r="AS72" i="2"/>
  <c r="CD196" i="2"/>
  <c r="OH11" i="1"/>
  <c r="OI25" i="1"/>
  <c r="FX110" i="2"/>
  <c r="FW110" i="2"/>
  <c r="FV110" i="2"/>
  <c r="AY85" i="2"/>
  <c r="AX85" i="2"/>
  <c r="MR48" i="1"/>
  <c r="MW48" i="1"/>
  <c r="MV48" i="1" s="1"/>
  <c r="PA62" i="1"/>
  <c r="OR62" i="1"/>
  <c r="FC37" i="2"/>
  <c r="CS119" i="2"/>
  <c r="CR119" i="2"/>
  <c r="KO81" i="1"/>
  <c r="KN81" i="1" s="1"/>
  <c r="KJ81" i="1"/>
  <c r="DD24" i="1"/>
  <c r="DM24" i="1"/>
  <c r="BY16" i="10"/>
  <c r="CA16" i="10"/>
  <c r="EI61" i="2"/>
  <c r="EH61" i="2"/>
  <c r="EJ61" i="2"/>
  <c r="GN85" i="1"/>
  <c r="GS85" i="1"/>
  <c r="GR85" i="1" s="1"/>
  <c r="IG17" i="1"/>
  <c r="IF17" i="1" s="1"/>
  <c r="IB17" i="1"/>
  <c r="JU51" i="1"/>
  <c r="JT51" i="1" s="1"/>
  <c r="JP51" i="1"/>
  <c r="FO62" i="1"/>
  <c r="FN62" i="1" s="1"/>
  <c r="FN60" i="1"/>
  <c r="EZ23" i="1"/>
  <c r="FE23" i="1"/>
  <c r="FD23" i="1" s="1"/>
  <c r="FE21" i="1"/>
  <c r="FD21" i="1" s="1"/>
  <c r="EZ21" i="1"/>
  <c r="AU75" i="2"/>
  <c r="BB75" i="2"/>
  <c r="AT75" i="2"/>
  <c r="AW75" i="2" s="1"/>
  <c r="BA75" i="2"/>
  <c r="AZ75" i="2"/>
  <c r="NQ13" i="1"/>
  <c r="NP13" i="1" s="1"/>
  <c r="NL13" i="1"/>
  <c r="IW85" i="1"/>
  <c r="IN85" i="1"/>
  <c r="EX224" i="2"/>
  <c r="AV106" i="2"/>
  <c r="AS106" i="2"/>
  <c r="NL12" i="1"/>
  <c r="NQ12" i="1"/>
  <c r="NP12" i="1" s="1"/>
  <c r="CQ25" i="1"/>
  <c r="CP11" i="1"/>
  <c r="KJ76" i="1"/>
  <c r="KO76" i="1"/>
  <c r="KN76" i="1" s="1"/>
  <c r="JA69" i="1"/>
  <c r="IZ69" i="1" s="1"/>
  <c r="IV69" i="1"/>
  <c r="TP112" i="2"/>
  <c r="UN112" i="2" s="1"/>
  <c r="TE112" i="2"/>
  <c r="UD112" i="2"/>
  <c r="UR112" i="2" s="1"/>
  <c r="TI112" i="2"/>
  <c r="JA13" i="1"/>
  <c r="IZ13" i="1" s="1"/>
  <c r="IV13" i="1"/>
  <c r="DQ81" i="1"/>
  <c r="DP81" i="1" s="1"/>
  <c r="DL81" i="1"/>
  <c r="OJ119" i="2"/>
  <c r="EL196" i="2"/>
  <c r="EL224" i="2" s="1"/>
  <c r="MA25" i="1"/>
  <c r="LZ11" i="1"/>
  <c r="OZ85" i="1"/>
  <c r="PE85" i="1"/>
  <c r="PD85" i="1" s="1"/>
  <c r="OK80" i="1"/>
  <c r="OJ80" i="1" s="1"/>
  <c r="OJ77" i="1"/>
  <c r="UB60" i="2"/>
  <c r="UP60" i="2" s="1"/>
  <c r="TG60" i="2"/>
  <c r="IW24" i="1"/>
  <c r="IN24" i="1"/>
  <c r="IA25" i="1"/>
  <c r="HZ11" i="1"/>
  <c r="HL185" i="2"/>
  <c r="HK185" i="2"/>
  <c r="HJ185" i="2"/>
  <c r="HH12" i="1"/>
  <c r="HM12" i="1"/>
  <c r="HL12" i="1" s="1"/>
  <c r="PE54" i="1"/>
  <c r="PD54" i="1" s="1"/>
  <c r="OZ54" i="1"/>
  <c r="CU63" i="2"/>
  <c r="KJ22" i="1"/>
  <c r="KO22" i="1"/>
  <c r="KN22" i="1" s="1"/>
  <c r="UD130" i="2"/>
  <c r="UR130" i="2" s="1"/>
  <c r="TI130" i="2"/>
  <c r="BE1337" i="10"/>
  <c r="BC1337" i="10"/>
  <c r="DP131" i="2"/>
  <c r="DO131" i="2"/>
  <c r="DN131" i="2"/>
  <c r="AV93" i="2"/>
  <c r="AS93" i="2"/>
  <c r="NQ21" i="1"/>
  <c r="NP21" i="1" s="1"/>
  <c r="NL21" i="1"/>
  <c r="BA222" i="2"/>
  <c r="BA216" i="2"/>
  <c r="BR57" i="1"/>
  <c r="BS59" i="1"/>
  <c r="BR59" i="1" s="1"/>
  <c r="NQ44" i="1"/>
  <c r="NP44" i="1" s="1"/>
  <c r="NL44" i="1"/>
  <c r="TP186" i="2"/>
  <c r="UN186" i="2" s="1"/>
  <c r="TE186" i="2"/>
  <c r="HL108" i="2"/>
  <c r="HK108" i="2"/>
  <c r="HJ108" i="2"/>
  <c r="BY85" i="1"/>
  <c r="BP85" i="1"/>
  <c r="Q64" i="1"/>
  <c r="I71" i="1"/>
  <c r="H64" i="1"/>
  <c r="P77" i="1"/>
  <c r="Q80" i="1"/>
  <c r="P80" i="1" s="1"/>
  <c r="HL64" i="2"/>
  <c r="HK64" i="2"/>
  <c r="HJ64" i="2"/>
  <c r="LI81" i="1"/>
  <c r="LH81" i="1" s="1"/>
  <c r="LD81" i="1"/>
  <c r="GS15" i="1"/>
  <c r="GR15" i="1" s="1"/>
  <c r="GN15" i="1"/>
  <c r="LD224" i="2"/>
  <c r="CP222" i="2"/>
  <c r="CR217" i="2"/>
  <c r="CP216" i="2"/>
  <c r="BA156" i="2"/>
  <c r="AZ156" i="2"/>
  <c r="AU156" i="2"/>
  <c r="BB156" i="2"/>
  <c r="AT156" i="2"/>
  <c r="AW156" i="2" s="1"/>
  <c r="EH68" i="1"/>
  <c r="EK68" i="1"/>
  <c r="EJ68" i="1" s="1"/>
  <c r="MR54" i="1"/>
  <c r="MW54" i="1"/>
  <c r="MV54" i="1" s="1"/>
  <c r="CC12" i="1"/>
  <c r="CB12" i="1" s="1"/>
  <c r="BX12" i="1"/>
  <c r="LX85" i="1"/>
  <c r="MC85" i="1"/>
  <c r="MB85" i="1" s="1"/>
  <c r="FX55" i="2"/>
  <c r="FW55" i="2"/>
  <c r="FV55" i="2"/>
  <c r="FV43" i="2" s="1"/>
  <c r="HF174" i="2"/>
  <c r="HH175" i="2"/>
  <c r="UD39" i="2"/>
  <c r="UR39" i="2" s="1"/>
  <c r="TI39" i="2"/>
  <c r="MW70" i="1"/>
  <c r="MV70" i="1" s="1"/>
  <c r="MR70" i="1"/>
  <c r="HG66" i="2"/>
  <c r="HI66" i="2" s="1"/>
  <c r="FW55" i="1"/>
  <c r="FV55" i="1" s="1"/>
  <c r="BD15" i="1"/>
  <c r="AZ162" i="2"/>
  <c r="AU162" i="2"/>
  <c r="BB162" i="2"/>
  <c r="AT162" i="2"/>
  <c r="AW162" i="2" s="1"/>
  <c r="BA162" i="2"/>
  <c r="UD111" i="2"/>
  <c r="UR111" i="2" s="1"/>
  <c r="TI111" i="2"/>
  <c r="GS13" i="1"/>
  <c r="GR13" i="1" s="1"/>
  <c r="GN13" i="1"/>
  <c r="BP68" i="2"/>
  <c r="TP188" i="2"/>
  <c r="UN188" i="2" s="1"/>
  <c r="TE188" i="2"/>
  <c r="BI73" i="1"/>
  <c r="BH73" i="1" s="1"/>
  <c r="BD73" i="1"/>
  <c r="BV76" i="2"/>
  <c r="BU76" i="2"/>
  <c r="BT76" i="2"/>
  <c r="FY61" i="1"/>
  <c r="FX61" i="1" s="1"/>
  <c r="FT61" i="1"/>
  <c r="OK51" i="1"/>
  <c r="OJ51" i="1" s="1"/>
  <c r="OF51" i="1"/>
  <c r="UD52" i="2"/>
  <c r="UR52" i="2" s="1"/>
  <c r="TI52" i="2"/>
  <c r="Z24" i="7"/>
  <c r="Y24" i="7" s="1"/>
  <c r="FX75" i="1"/>
  <c r="GS60" i="1"/>
  <c r="GR60" i="1" s="1"/>
  <c r="GN60" i="1"/>
  <c r="JU57" i="1"/>
  <c r="JT57" i="1" s="1"/>
  <c r="JP57" i="1"/>
  <c r="BD12" i="1"/>
  <c r="AU123" i="2"/>
  <c r="BB123" i="2"/>
  <c r="AT123" i="2"/>
  <c r="AW123" i="2" s="1"/>
  <c r="BA123" i="2"/>
  <c r="AZ123" i="2"/>
  <c r="FV57" i="2"/>
  <c r="FX57" i="2"/>
  <c r="FW57" i="2"/>
  <c r="NX59" i="1"/>
  <c r="OG59" i="1"/>
  <c r="EI39" i="2"/>
  <c r="EH39" i="2"/>
  <c r="EJ39" i="2"/>
  <c r="HT59" i="1"/>
  <c r="IC59" i="1"/>
  <c r="CB196" i="2"/>
  <c r="LE19" i="1"/>
  <c r="KV19" i="1"/>
  <c r="BR132" i="2"/>
  <c r="BQ132" i="2" s="1"/>
  <c r="BS132" i="2" s="1"/>
  <c r="BJ119" i="2"/>
  <c r="AE19" i="1" s="1"/>
  <c r="AD19" i="1" s="1"/>
  <c r="PA19" i="1"/>
  <c r="OR19" i="1"/>
  <c r="FD174" i="2"/>
  <c r="DO85" i="1"/>
  <c r="DN85" i="1" s="1"/>
  <c r="HJ102" i="2"/>
  <c r="HL102" i="2"/>
  <c r="HK102" i="2"/>
  <c r="FL56" i="1"/>
  <c r="FU56" i="1"/>
  <c r="HM81" i="1"/>
  <c r="HL81" i="1" s="1"/>
  <c r="HH81" i="1"/>
  <c r="MJ59" i="1"/>
  <c r="MS59" i="1"/>
  <c r="EH49" i="1"/>
  <c r="EK49" i="1"/>
  <c r="EJ49" i="1" s="1"/>
  <c r="OK75" i="1"/>
  <c r="OJ75" i="1" s="1"/>
  <c r="OF75" i="1"/>
  <c r="AO44" i="1"/>
  <c r="AJ44" i="1"/>
  <c r="DP113" i="2"/>
  <c r="DO113" i="2"/>
  <c r="DN113" i="2"/>
  <c r="EJ175" i="2"/>
  <c r="EJ174" i="2" s="1"/>
  <c r="EI175" i="2"/>
  <c r="EI174" i="2" s="1"/>
  <c r="EH175" i="2"/>
  <c r="EH174" i="2" s="1"/>
  <c r="UB157" i="2"/>
  <c r="UP157" i="2" s="1"/>
  <c r="TG157" i="2"/>
  <c r="TP143" i="2"/>
  <c r="UN143" i="2" s="1"/>
  <c r="TE143" i="2"/>
  <c r="IC62" i="1"/>
  <c r="HT62" i="1"/>
  <c r="PT224" i="2"/>
  <c r="HK58" i="2"/>
  <c r="HJ58" i="2"/>
  <c r="HL58" i="2"/>
  <c r="GU25" i="1"/>
  <c r="GT11" i="1"/>
  <c r="MV43" i="2"/>
  <c r="BV182" i="2"/>
  <c r="BU182" i="2"/>
  <c r="BT182" i="2"/>
  <c r="AS122" i="2"/>
  <c r="S73" i="1" s="1"/>
  <c r="AV122" i="2"/>
  <c r="DO62" i="1"/>
  <c r="DN62" i="1" s="1"/>
  <c r="DN60" i="1"/>
  <c r="BA65" i="2"/>
  <c r="AZ65" i="2"/>
  <c r="AU65" i="2"/>
  <c r="BB65" i="2"/>
  <c r="AT65" i="2"/>
  <c r="AW65" i="2" s="1"/>
  <c r="LI75" i="1"/>
  <c r="LH75" i="1" s="1"/>
  <c r="LD75" i="1"/>
  <c r="IG21" i="1"/>
  <c r="IF21" i="1" s="1"/>
  <c r="IB21" i="1"/>
  <c r="OF72" i="1"/>
  <c r="OK72" i="1"/>
  <c r="OJ72" i="1" s="1"/>
  <c r="KO63" i="1"/>
  <c r="KN63" i="1" s="1"/>
  <c r="KJ63" i="1"/>
  <c r="FD43" i="2"/>
  <c r="AX114" i="2"/>
  <c r="AY114" i="2"/>
  <c r="H12" i="1"/>
  <c r="Q12" i="1"/>
  <c r="NQ72" i="1"/>
  <c r="NP72" i="1" s="1"/>
  <c r="NL72" i="1"/>
  <c r="FX43" i="2"/>
  <c r="FU11" i="1"/>
  <c r="FL11" i="1"/>
  <c r="CR53" i="1"/>
  <c r="CW53" i="1"/>
  <c r="CV53" i="1" s="1"/>
  <c r="NZ196" i="2"/>
  <c r="NZ224" i="2" s="1"/>
  <c r="EI81" i="1"/>
  <c r="AV24" i="1"/>
  <c r="BE24" i="1"/>
  <c r="UD178" i="2"/>
  <c r="UR178" i="2" s="1"/>
  <c r="TI178" i="2"/>
  <c r="CR59" i="1"/>
  <c r="CW59" i="1"/>
  <c r="CV59" i="1" s="1"/>
  <c r="HB11" i="1"/>
  <c r="HC25" i="1"/>
  <c r="AM56" i="1"/>
  <c r="AL56" i="1" s="1"/>
  <c r="AL54" i="1"/>
  <c r="BX48" i="1"/>
  <c r="CC48" i="1"/>
  <c r="CB48" i="1" s="1"/>
  <c r="AU98" i="2"/>
  <c r="BB98" i="2"/>
  <c r="AT98" i="2"/>
  <c r="AW98" i="2" s="1"/>
  <c r="BA98" i="2"/>
  <c r="AZ98" i="2"/>
  <c r="HH20" i="1"/>
  <c r="HM20" i="1"/>
  <c r="HL20" i="1" s="1"/>
  <c r="FX185" i="2"/>
  <c r="FW185" i="2"/>
  <c r="FV185" i="2"/>
  <c r="AQ174" i="2"/>
  <c r="AS57" i="2"/>
  <c r="AV57" i="2"/>
  <c r="HL38" i="2"/>
  <c r="HK38" i="2"/>
  <c r="HJ38" i="2"/>
  <c r="NL18" i="1"/>
  <c r="NQ18" i="1"/>
  <c r="NP18" i="1" s="1"/>
  <c r="IC71" i="1"/>
  <c r="HT71" i="1"/>
  <c r="J58" i="1"/>
  <c r="Q58" i="1"/>
  <c r="AO51" i="1"/>
  <c r="AJ51" i="1"/>
  <c r="PB196" i="2"/>
  <c r="PB224" i="2" s="1"/>
  <c r="HG109" i="2"/>
  <c r="HI109" i="2" s="1"/>
  <c r="FW68" i="1"/>
  <c r="FV68" i="1" s="1"/>
  <c r="GK25" i="1"/>
  <c r="GJ11" i="1"/>
  <c r="PE15" i="1"/>
  <c r="PD15" i="1" s="1"/>
  <c r="OZ15" i="1"/>
  <c r="DQ60" i="1"/>
  <c r="DP60" i="1" s="1"/>
  <c r="DL60" i="1"/>
  <c r="AO53" i="1"/>
  <c r="EZ44" i="1"/>
  <c r="FE44" i="1"/>
  <c r="FD44" i="1" s="1"/>
  <c r="EI85" i="1"/>
  <c r="EH85" i="1" s="1"/>
  <c r="TE105" i="2"/>
  <c r="CS62" i="1"/>
  <c r="CJ62" i="1"/>
  <c r="MM25" i="1"/>
  <c r="ML11" i="1"/>
  <c r="JV196" i="2"/>
  <c r="JV224" i="2" s="1"/>
  <c r="SU196" i="2"/>
  <c r="SU224" i="2" s="1"/>
  <c r="UD38" i="2"/>
  <c r="TI38" i="2"/>
  <c r="TA196" i="2"/>
  <c r="UJ38" i="2"/>
  <c r="UJ196" i="2" s="1"/>
  <c r="UJ224" i="2" s="1"/>
  <c r="UJ228" i="2" s="1"/>
  <c r="UD133" i="2"/>
  <c r="UR133" i="2" s="1"/>
  <c r="TI133" i="2"/>
  <c r="IV12" i="1"/>
  <c r="JA12" i="1"/>
  <c r="IZ12" i="1" s="1"/>
  <c r="IB224" i="2"/>
  <c r="FX75" i="2"/>
  <c r="FW75" i="2"/>
  <c r="FV75" i="2"/>
  <c r="JU12" i="1"/>
  <c r="JT12" i="1" s="1"/>
  <c r="JP12" i="1"/>
  <c r="CN23" i="2"/>
  <c r="BT70" i="2"/>
  <c r="BV70" i="2"/>
  <c r="BU70" i="2"/>
  <c r="DP72" i="2"/>
  <c r="DO72" i="2"/>
  <c r="DN72" i="2"/>
  <c r="ES25" i="1"/>
  <c r="AU157" i="2"/>
  <c r="BB157" i="2"/>
  <c r="AT157" i="2"/>
  <c r="AW157" i="2" s="1"/>
  <c r="BA157" i="2"/>
  <c r="AZ157" i="2"/>
  <c r="HM60" i="1"/>
  <c r="HL60" i="1" s="1"/>
  <c r="HH60" i="1"/>
  <c r="OK60" i="1"/>
  <c r="OJ60" i="1" s="1"/>
  <c r="OF60" i="1"/>
  <c r="PT196" i="2"/>
  <c r="LD23" i="1"/>
  <c r="LI23" i="1"/>
  <c r="LH23" i="1" s="1"/>
  <c r="EK15" i="1"/>
  <c r="EJ15" i="1" s="1"/>
  <c r="EF15" i="1"/>
  <c r="FT68" i="2"/>
  <c r="EI14" i="1" s="1"/>
  <c r="EH14" i="1" s="1"/>
  <c r="EI57" i="1"/>
  <c r="BX76" i="1"/>
  <c r="CC76" i="1"/>
  <c r="CB76" i="1" s="1"/>
  <c r="AR105" i="2"/>
  <c r="DM105" i="2"/>
  <c r="CR48" i="1"/>
  <c r="CW48" i="1"/>
  <c r="CV48" i="1" s="1"/>
  <c r="BJ23" i="10"/>
  <c r="BK24" i="10"/>
  <c r="BJ24" i="10" s="1"/>
  <c r="HL95" i="2"/>
  <c r="HK95" i="2"/>
  <c r="HJ95" i="2"/>
  <c r="AG12" i="1"/>
  <c r="BL196" i="2"/>
  <c r="BL224" i="2" s="1"/>
  <c r="FD37" i="2"/>
  <c r="BS23" i="10"/>
  <c r="BT24" i="10"/>
  <c r="CA23" i="10"/>
  <c r="BY23" i="10"/>
  <c r="CT119" i="2"/>
  <c r="AY71" i="1"/>
  <c r="AX71" i="1" s="1"/>
  <c r="AX64" i="1"/>
  <c r="NQ17" i="1"/>
  <c r="NP17" i="1" s="1"/>
  <c r="NL17" i="1"/>
  <c r="OF23" i="1"/>
  <c r="OK23" i="1"/>
  <c r="OJ23" i="1" s="1"/>
  <c r="EP224" i="2"/>
  <c r="KO15" i="1"/>
  <c r="KN15" i="1" s="1"/>
  <c r="KJ15" i="1"/>
  <c r="BB172" i="2"/>
  <c r="AT172" i="2"/>
  <c r="AW172" i="2" s="1"/>
  <c r="BA172" i="2"/>
  <c r="AZ172" i="2"/>
  <c r="AU172" i="2"/>
  <c r="PC25" i="1"/>
  <c r="PB11" i="1"/>
  <c r="QH196" i="2"/>
  <c r="QH224" i="2" s="1"/>
  <c r="LY71" i="1"/>
  <c r="LP71" i="1"/>
  <c r="EB196" i="2"/>
  <c r="EB224" i="2" s="1"/>
  <c r="JU60" i="1"/>
  <c r="JT60" i="1" s="1"/>
  <c r="JP60" i="1"/>
  <c r="HJ81" i="2"/>
  <c r="HL81" i="2"/>
  <c r="HK81" i="2"/>
  <c r="BE17" i="10"/>
  <c r="BC17" i="10"/>
  <c r="MV119" i="2"/>
  <c r="AK15" i="1"/>
  <c r="AB15" i="1"/>
  <c r="MR17" i="1"/>
  <c r="MW17" i="1"/>
  <c r="MV17" i="1" s="1"/>
  <c r="NL196" i="2"/>
  <c r="NL224" i="2" s="1"/>
  <c r="IB22" i="1"/>
  <c r="IG22" i="1"/>
  <c r="IF22" i="1" s="1"/>
  <c r="OZ76" i="1"/>
  <c r="PE76" i="1"/>
  <c r="PD76" i="1" s="1"/>
  <c r="JZ224" i="2"/>
  <c r="JL196" i="2"/>
  <c r="JL224" i="2" s="1"/>
  <c r="BU116" i="2"/>
  <c r="BT116" i="2"/>
  <c r="BV116" i="2"/>
  <c r="FX132" i="2"/>
  <c r="FW132" i="2"/>
  <c r="FW119" i="2" s="1"/>
  <c r="FV132" i="2"/>
  <c r="OR56" i="1"/>
  <c r="PA56" i="1"/>
  <c r="CN63" i="2"/>
  <c r="AI119" i="2"/>
  <c r="I19" i="1" s="1"/>
  <c r="HI85" i="1"/>
  <c r="AS131" i="2"/>
  <c r="AV131" i="2"/>
  <c r="BA191" i="2"/>
  <c r="AZ191" i="2"/>
  <c r="AU191" i="2"/>
  <c r="AX191" i="2" s="1"/>
  <c r="BB191" i="2"/>
  <c r="AT191" i="2"/>
  <c r="AW191" i="2" s="1"/>
  <c r="NL20" i="1"/>
  <c r="NQ20" i="1"/>
  <c r="NP20" i="1" s="1"/>
  <c r="IE222" i="2"/>
  <c r="IE224" i="2" s="1"/>
  <c r="IE216" i="2"/>
  <c r="PW222" i="2"/>
  <c r="PW224" i="2" s="1"/>
  <c r="PW216" i="2"/>
  <c r="FW77" i="2"/>
  <c r="FV77" i="2"/>
  <c r="FX77" i="2"/>
  <c r="IB20" i="1"/>
  <c r="IG20" i="1"/>
  <c r="IF20" i="1" s="1"/>
  <c r="DB224" i="2"/>
  <c r="FU50" i="1"/>
  <c r="FL50" i="1"/>
  <c r="UD191" i="2"/>
  <c r="UR191" i="2" s="1"/>
  <c r="TI191" i="2"/>
  <c r="LX21" i="1"/>
  <c r="MC21" i="1"/>
  <c r="MB21" i="1" s="1"/>
  <c r="P72" i="1"/>
  <c r="U72" i="1"/>
  <c r="DQ57" i="1"/>
  <c r="DP57" i="1" s="1"/>
  <c r="DL57" i="1"/>
  <c r="AN22" i="10"/>
  <c r="AC12" i="7"/>
  <c r="AB12" i="7" s="1"/>
  <c r="AN49" i="1"/>
  <c r="IB85" i="1"/>
  <c r="IG85" i="1"/>
  <c r="IF85" i="1" s="1"/>
  <c r="LE71" i="1"/>
  <c r="KV71" i="1"/>
  <c r="CU80" i="2"/>
  <c r="LI12" i="1"/>
  <c r="LH12" i="1" s="1"/>
  <c r="LD12" i="1"/>
  <c r="AV160" i="2"/>
  <c r="AS160" i="2"/>
  <c r="BA96" i="2"/>
  <c r="AU96" i="2"/>
  <c r="BB96" i="2"/>
  <c r="AZ96" i="2"/>
  <c r="AT96" i="2"/>
  <c r="AW96" i="2" s="1"/>
  <c r="DP59" i="2"/>
  <c r="DO59" i="2"/>
  <c r="DN59" i="2"/>
  <c r="BI80" i="1"/>
  <c r="BH80" i="1" s="1"/>
  <c r="BH77" i="1"/>
  <c r="FW191" i="2"/>
  <c r="FV191" i="2"/>
  <c r="FX191" i="2"/>
  <c r="MR73" i="1"/>
  <c r="MW73" i="1"/>
  <c r="MV73" i="1" s="1"/>
  <c r="GM25" i="1"/>
  <c r="GL11" i="1"/>
  <c r="IB14" i="1"/>
  <c r="IG14" i="1"/>
  <c r="IF14" i="1" s="1"/>
  <c r="DM121" i="2"/>
  <c r="AR121" i="2"/>
  <c r="AV71" i="1"/>
  <c r="DM70" i="2"/>
  <c r="AR70" i="2"/>
  <c r="TQ38" i="2"/>
  <c r="TQ196" i="2" s="1"/>
  <c r="TQ224" i="2" s="1"/>
  <c r="TQ228" i="2" s="1"/>
  <c r="NQ81" i="1"/>
  <c r="NP81" i="1" s="1"/>
  <c r="NL81" i="1"/>
  <c r="BY57" i="1"/>
  <c r="BQ59" i="1"/>
  <c r="BP57" i="1"/>
  <c r="UB186" i="2"/>
  <c r="UP186" i="2" s="1"/>
  <c r="TG186" i="2"/>
  <c r="HM23" i="1"/>
  <c r="HL23" i="1" s="1"/>
  <c r="HH23" i="1"/>
  <c r="GR175" i="2"/>
  <c r="GR174" i="2" s="1"/>
  <c r="GQ175" i="2"/>
  <c r="GQ174" i="2" s="1"/>
  <c r="GP175" i="2"/>
  <c r="GP174" i="2" s="1"/>
  <c r="AD11" i="1"/>
  <c r="H18" i="1"/>
  <c r="Q18" i="1"/>
  <c r="LD14" i="1"/>
  <c r="LI14" i="1"/>
  <c r="LH14" i="1" s="1"/>
  <c r="UD166" i="2"/>
  <c r="UR166" i="2" s="1"/>
  <c r="TI166" i="2"/>
  <c r="IV76" i="1"/>
  <c r="JA76" i="1"/>
  <c r="IZ76" i="1" s="1"/>
  <c r="ER59" i="1"/>
  <c r="FA59" i="1"/>
  <c r="FX109" i="2"/>
  <c r="FW109" i="2"/>
  <c r="FV109" i="2"/>
  <c r="MJ56" i="1"/>
  <c r="MS56" i="1"/>
  <c r="KO14" i="1"/>
  <c r="KN14" i="1" s="1"/>
  <c r="KJ14" i="1"/>
  <c r="MW80" i="1"/>
  <c r="MV80" i="1" s="1"/>
  <c r="MV77" i="1"/>
  <c r="Z33" i="10"/>
  <c r="U34" i="10"/>
  <c r="Z34" i="10" s="1"/>
  <c r="JA57" i="1"/>
  <c r="IZ57" i="1" s="1"/>
  <c r="IV57" i="1"/>
  <c r="OK21" i="1"/>
  <c r="OJ21" i="1" s="1"/>
  <c r="OF21" i="1"/>
  <c r="OF18" i="1"/>
  <c r="OK18" i="1"/>
  <c r="OJ18" i="1" s="1"/>
  <c r="MR72" i="1"/>
  <c r="MW72" i="1"/>
  <c r="MV72" i="1" s="1"/>
  <c r="NK25" i="1"/>
  <c r="NJ11" i="1"/>
  <c r="UD106" i="2"/>
  <c r="UR106" i="2" s="1"/>
  <c r="TI106" i="2"/>
  <c r="BD17" i="1"/>
  <c r="IG15" i="1"/>
  <c r="IF15" i="1" s="1"/>
  <c r="IB15" i="1"/>
  <c r="AJ68" i="1"/>
  <c r="AO68" i="1"/>
  <c r="AN68" i="1" s="1"/>
  <c r="GO62" i="1"/>
  <c r="GF62" i="1"/>
  <c r="NQ14" i="1"/>
  <c r="NP14" i="1" s="1"/>
  <c r="NL14" i="1"/>
  <c r="MS24" i="1"/>
  <c r="MJ24" i="1"/>
  <c r="PE14" i="1"/>
  <c r="PD14" i="1" s="1"/>
  <c r="OZ14" i="1"/>
  <c r="IG75" i="1"/>
  <c r="IF75" i="1" s="1"/>
  <c r="IB75" i="1"/>
  <c r="U74" i="1"/>
  <c r="P74" i="1"/>
  <c r="FE15" i="1"/>
  <c r="FD15" i="1" s="1"/>
  <c r="EZ15" i="1"/>
  <c r="KB59" i="1"/>
  <c r="KK59" i="1"/>
  <c r="PA71" i="1"/>
  <c r="OR71" i="1"/>
  <c r="OK57" i="1"/>
  <c r="OJ57" i="1" s="1"/>
  <c r="OF57" i="1"/>
  <c r="AH11" i="1"/>
  <c r="IG57" i="1"/>
  <c r="IF57" i="1" s="1"/>
  <c r="IB57" i="1"/>
  <c r="JA14" i="1"/>
  <c r="IZ14" i="1" s="1"/>
  <c r="IV14" i="1"/>
  <c r="AZ99" i="2"/>
  <c r="AU99" i="2"/>
  <c r="BB99" i="2"/>
  <c r="AT99" i="2"/>
  <c r="AW99" i="2" s="1"/>
  <c r="BA99" i="2"/>
  <c r="FB56" i="1"/>
  <c r="FE56" i="1"/>
  <c r="FD56" i="1" s="1"/>
  <c r="BA55" i="2"/>
  <c r="AZ55" i="2"/>
  <c r="AU55" i="2"/>
  <c r="BB55" i="2"/>
  <c r="AT55" i="2"/>
  <c r="AW55" i="2" s="1"/>
  <c r="AU190" i="2"/>
  <c r="AX190" i="2" s="1"/>
  <c r="AT190" i="2"/>
  <c r="AW190" i="2" s="1"/>
  <c r="BB190" i="2"/>
  <c r="BA190" i="2"/>
  <c r="AZ190" i="2"/>
  <c r="OG71" i="1"/>
  <c r="NX71" i="1"/>
  <c r="MW57" i="1"/>
  <c r="MV57" i="1" s="1"/>
  <c r="MR57" i="1"/>
  <c r="FW40" i="2"/>
  <c r="FV40" i="2"/>
  <c r="FX40" i="2"/>
  <c r="FX82" i="2"/>
  <c r="FW82" i="2"/>
  <c r="FV82" i="2"/>
  <c r="GN54" i="1"/>
  <c r="GS54" i="1"/>
  <c r="GR54" i="1" s="1"/>
  <c r="AI59" i="1"/>
  <c r="AH59" i="1" s="1"/>
  <c r="AH57" i="1"/>
  <c r="BV188" i="2"/>
  <c r="BU188" i="2"/>
  <c r="BT188" i="2"/>
  <c r="BI63" i="1"/>
  <c r="BH63" i="1" s="1"/>
  <c r="BD63" i="1"/>
  <c r="CC82" i="1"/>
  <c r="CB82" i="1" s="1"/>
  <c r="BX82" i="1"/>
  <c r="U50" i="1"/>
  <c r="P50" i="1"/>
  <c r="TP157" i="2"/>
  <c r="UN157" i="2" s="1"/>
  <c r="TE157" i="2"/>
  <c r="PE73" i="1"/>
  <c r="PD73" i="1" s="1"/>
  <c r="OZ73" i="1"/>
  <c r="EH53" i="2"/>
  <c r="EJ53" i="2"/>
  <c r="EI53" i="2"/>
  <c r="MQ25" i="1"/>
  <c r="MP11" i="1"/>
  <c r="BB155" i="2"/>
  <c r="AT155" i="2"/>
  <c r="AW155" i="2" s="1"/>
  <c r="BA155" i="2"/>
  <c r="AZ155" i="2"/>
  <c r="AU155" i="2"/>
  <c r="NL22" i="1"/>
  <c r="NQ22" i="1"/>
  <c r="NP22" i="1" s="1"/>
  <c r="AJ48" i="1"/>
  <c r="IH196" i="2"/>
  <c r="IH224" i="2" s="1"/>
  <c r="QR43" i="2"/>
  <c r="KO80" i="1"/>
  <c r="KN80" i="1" s="1"/>
  <c r="KN77" i="1"/>
  <c r="FD81" i="2"/>
  <c r="FD80" i="2" s="1"/>
  <c r="FC81" i="2"/>
  <c r="FC80" i="2" s="1"/>
  <c r="FB81" i="2"/>
  <c r="FB80" i="2" s="1"/>
  <c r="CW17" i="1"/>
  <c r="CV17" i="1" s="1"/>
  <c r="CR17" i="1"/>
  <c r="GQ25" i="1"/>
  <c r="FV181" i="2"/>
  <c r="FW181" i="2"/>
  <c r="FW174" i="2" s="1"/>
  <c r="FX181" i="2"/>
  <c r="FX174" i="2" s="1"/>
  <c r="FX164" i="2"/>
  <c r="FW164" i="2"/>
  <c r="FV164" i="2"/>
  <c r="JA63" i="1"/>
  <c r="IZ63" i="1" s="1"/>
  <c r="IV63" i="1"/>
  <c r="FN11" i="1"/>
  <c r="AE23" i="10"/>
  <c r="AF24" i="10"/>
  <c r="AE24" i="10" s="1"/>
  <c r="FA85" i="1"/>
  <c r="ER85" i="1"/>
  <c r="TP120" i="2"/>
  <c r="UN120" i="2" s="1"/>
  <c r="TE120" i="2"/>
  <c r="EK17" i="1"/>
  <c r="EJ17" i="1" s="1"/>
  <c r="EF17" i="1"/>
  <c r="GF59" i="1"/>
  <c r="GO59" i="1"/>
  <c r="BD13" i="1"/>
  <c r="BH68" i="2"/>
  <c r="AC14" i="1" s="1"/>
  <c r="AC57" i="1"/>
  <c r="Q52" i="1"/>
  <c r="H52" i="1"/>
  <c r="AO119" i="2"/>
  <c r="O19" i="1" s="1"/>
  <c r="N19" i="1" s="1"/>
  <c r="IG80" i="1"/>
  <c r="IF80" i="1" s="1"/>
  <c r="IF77" i="1"/>
  <c r="GO11" i="1"/>
  <c r="GF11" i="1"/>
  <c r="GG25" i="1"/>
  <c r="CB224" i="2"/>
  <c r="UB178" i="2"/>
  <c r="UP178" i="2" s="1"/>
  <c r="TG178" i="2"/>
  <c r="IN196" i="2"/>
  <c r="IN224" i="2" s="1"/>
  <c r="MW23" i="1"/>
  <c r="MV23" i="1" s="1"/>
  <c r="MR23" i="1"/>
  <c r="JC25" i="1"/>
  <c r="JB11" i="1"/>
  <c r="BD23" i="1"/>
  <c r="JS25" i="1"/>
  <c r="DK85" i="1"/>
  <c r="DJ85" i="1" s="1"/>
  <c r="FU15" i="1"/>
  <c r="FL15" i="1"/>
  <c r="J56" i="1"/>
  <c r="Q56" i="1"/>
  <c r="DP57" i="2"/>
  <c r="DO57" i="2"/>
  <c r="DN57" i="2"/>
  <c r="IB64" i="1"/>
  <c r="IG64" i="1"/>
  <c r="IF64" i="1" s="1"/>
  <c r="GZ73" i="2"/>
  <c r="HE73" i="2"/>
  <c r="HF73" i="2" s="1"/>
  <c r="HF68" i="2" s="1"/>
  <c r="AX77" i="2"/>
  <c r="AY77" i="2"/>
  <c r="HV196" i="2"/>
  <c r="HV224" i="2" s="1"/>
  <c r="BE85" i="1"/>
  <c r="AV85" i="1"/>
  <c r="MR21" i="1"/>
  <c r="MW21" i="1"/>
  <c r="MV21" i="1" s="1"/>
  <c r="UB109" i="2"/>
  <c r="UP109" i="2" s="1"/>
  <c r="TG109" i="2"/>
  <c r="DM62" i="1"/>
  <c r="DD62" i="1"/>
  <c r="OJ196" i="2"/>
  <c r="UN105" i="2"/>
  <c r="CC15" i="1"/>
  <c r="CB15" i="1" s="1"/>
  <c r="BX15" i="1"/>
  <c r="NX196" i="2"/>
  <c r="NX224" i="2" s="1"/>
  <c r="SR196" i="2"/>
  <c r="SR224" i="2" s="1"/>
  <c r="UA38" i="2"/>
  <c r="UA196" i="2" s="1"/>
  <c r="UA224" i="2" s="1"/>
  <c r="UA228" i="2" s="1"/>
  <c r="SK196" i="2"/>
  <c r="SK224" i="2" s="1"/>
  <c r="TT38" i="2"/>
  <c r="TT196" i="2" s="1"/>
  <c r="TT224" i="2" s="1"/>
  <c r="TT228" i="2" s="1"/>
  <c r="SP196" i="2"/>
  <c r="TY38" i="2"/>
  <c r="TY196" i="2" s="1"/>
  <c r="TY224" i="2" s="1"/>
  <c r="TY228" i="2" s="1"/>
  <c r="AB24" i="1"/>
  <c r="AK24" i="1"/>
  <c r="W25" i="1"/>
  <c r="V11" i="1"/>
  <c r="AU167" i="2"/>
  <c r="BB167" i="2"/>
  <c r="AT167" i="2"/>
  <c r="AW167" i="2" s="1"/>
  <c r="BA167" i="2"/>
  <c r="AZ167" i="2"/>
  <c r="OZ20" i="1"/>
  <c r="PE20" i="1"/>
  <c r="PD20" i="1" s="1"/>
  <c r="AM62" i="1"/>
  <c r="AL62" i="1" s="1"/>
  <c r="AL60" i="1"/>
  <c r="CV23" i="2"/>
  <c r="EA25" i="1"/>
  <c r="LX20" i="1"/>
  <c r="MC20" i="1"/>
  <c r="MB20" i="1" s="1"/>
  <c r="HI62" i="1"/>
  <c r="GZ62" i="1"/>
  <c r="OG62" i="1"/>
  <c r="NX62" i="1"/>
  <c r="OK12" i="1"/>
  <c r="OJ12" i="1" s="1"/>
  <c r="OF12" i="1"/>
  <c r="Q70" i="1"/>
  <c r="H70" i="1"/>
  <c r="FX69" i="2"/>
  <c r="FW69" i="2"/>
  <c r="FV69" i="2"/>
  <c r="FV68" i="2" s="1"/>
  <c r="HO25" i="1"/>
  <c r="HN11" i="1"/>
  <c r="LX18" i="1"/>
  <c r="MC18" i="1"/>
  <c r="MB18" i="1" s="1"/>
  <c r="AV109" i="2"/>
  <c r="AS109" i="2"/>
  <c r="S68" i="1" s="1"/>
  <c r="R68" i="1" s="1"/>
  <c r="AI71" i="1"/>
  <c r="AH71" i="1" s="1"/>
  <c r="OU25" i="1"/>
  <c r="OT11" i="1"/>
  <c r="MW81" i="1"/>
  <c r="MV81" i="1" s="1"/>
  <c r="MR81" i="1"/>
  <c r="HD92" i="2"/>
  <c r="FS63" i="1"/>
  <c r="FR63" i="1" s="1"/>
  <c r="AL45" i="1"/>
  <c r="AM48" i="1"/>
  <c r="AL48" i="1" s="1"/>
  <c r="BK25" i="1"/>
  <c r="BY11" i="1"/>
  <c r="BP11" i="1"/>
  <c r="BQ25" i="1"/>
  <c r="BY22" i="10"/>
  <c r="BS22" i="10"/>
  <c r="CA22" i="10"/>
  <c r="CU119" i="2"/>
  <c r="GR93" i="2"/>
  <c r="GR92" i="2" s="1"/>
  <c r="GQ93" i="2"/>
  <c r="GQ92" i="2" s="1"/>
  <c r="GP93" i="2"/>
  <c r="GP92" i="2" s="1"/>
  <c r="DM53" i="2"/>
  <c r="AR53" i="2"/>
  <c r="EJ38" i="2"/>
  <c r="EI38" i="2"/>
  <c r="EH38" i="2"/>
  <c r="EH37" i="2" s="1"/>
  <c r="MR14" i="1"/>
  <c r="MW14" i="1"/>
  <c r="MV14" i="1" s="1"/>
  <c r="K71" i="1"/>
  <c r="J71" i="1" s="1"/>
  <c r="J64" i="1"/>
  <c r="BX18" i="1"/>
  <c r="CC18" i="1"/>
  <c r="CB18" i="1" s="1"/>
  <c r="FY51" i="1"/>
  <c r="FT51" i="1"/>
  <c r="FD120" i="2"/>
  <c r="FC120" i="2"/>
  <c r="FB120" i="2"/>
  <c r="QN196" i="2"/>
  <c r="QN224" i="2" s="1"/>
  <c r="NL48" i="1"/>
  <c r="NQ48" i="1"/>
  <c r="NP48" i="1" s="1"/>
  <c r="KO23" i="1"/>
  <c r="KN23" i="1" s="1"/>
  <c r="KJ23" i="1"/>
  <c r="BQ113" i="2"/>
  <c r="BS113" i="2" s="1"/>
  <c r="AM69" i="1"/>
  <c r="AL69" i="1" s="1"/>
  <c r="JU13" i="1"/>
  <c r="JT13" i="1" s="1"/>
  <c r="JP13" i="1"/>
  <c r="NL73" i="1"/>
  <c r="NQ73" i="1"/>
  <c r="NP73" i="1" s="1"/>
  <c r="H23" i="1"/>
  <c r="Q23" i="1"/>
  <c r="LX64" i="1"/>
  <c r="MC64" i="1"/>
  <c r="MB64" i="1" s="1"/>
  <c r="BV111" i="2"/>
  <c r="BU111" i="2"/>
  <c r="BT111" i="2"/>
  <c r="KO13" i="1"/>
  <c r="KN13" i="1" s="1"/>
  <c r="KJ13" i="1"/>
  <c r="MS71" i="1"/>
  <c r="MJ71" i="1"/>
  <c r="JQ62" i="1"/>
  <c r="JH62" i="1"/>
  <c r="CC80" i="1"/>
  <c r="CB80" i="1" s="1"/>
  <c r="CB77" i="1"/>
  <c r="DM154" i="2"/>
  <c r="AR154" i="2"/>
  <c r="EG59" i="1"/>
  <c r="LW25" i="1"/>
  <c r="LV11" i="1"/>
  <c r="LD18" i="1"/>
  <c r="LI18" i="1"/>
  <c r="LH18" i="1" s="1"/>
  <c r="CS24" i="1"/>
  <c r="CJ24" i="1"/>
  <c r="OK52" i="1"/>
  <c r="OJ52" i="1" s="1"/>
  <c r="OF52" i="1"/>
  <c r="JW25" i="1"/>
  <c r="JV11" i="1"/>
  <c r="TP135" i="2"/>
  <c r="UN135" i="2" s="1"/>
  <c r="TE135" i="2"/>
  <c r="JA81" i="1"/>
  <c r="IZ81" i="1" s="1"/>
  <c r="IV81" i="1"/>
  <c r="LD54" i="1"/>
  <c r="LI54" i="1"/>
  <c r="LH54" i="1" s="1"/>
  <c r="CO63" i="2"/>
  <c r="CV63" i="2"/>
  <c r="BP153" i="2"/>
  <c r="AR129" i="2"/>
  <c r="DM129" i="2"/>
  <c r="FQ59" i="1"/>
  <c r="FP59" i="1" s="1"/>
  <c r="IV22" i="1"/>
  <c r="JA22" i="1"/>
  <c r="IZ22" i="1" s="1"/>
  <c r="EJ177" i="2"/>
  <c r="DO53" i="2" l="1"/>
  <c r="DN53" i="2"/>
  <c r="DP53" i="2"/>
  <c r="FY15" i="1"/>
  <c r="FX15" i="1" s="1"/>
  <c r="FT15" i="1"/>
  <c r="EZ59" i="1"/>
  <c r="FE59" i="1"/>
  <c r="FD59" i="1" s="1"/>
  <c r="DP121" i="2"/>
  <c r="DO121" i="2"/>
  <c r="DN121" i="2"/>
  <c r="PE56" i="1"/>
  <c r="PD56" i="1" s="1"/>
  <c r="OZ56" i="1"/>
  <c r="AF12" i="1"/>
  <c r="AG25" i="1"/>
  <c r="BV132" i="2"/>
  <c r="BU132" i="2"/>
  <c r="BT132" i="2"/>
  <c r="AS90" i="2"/>
  <c r="AS89" i="2" s="1"/>
  <c r="S16" i="1" s="1"/>
  <c r="AV90" i="2"/>
  <c r="AS129" i="2"/>
  <c r="S75" i="1" s="1"/>
  <c r="R75" i="1" s="1"/>
  <c r="AV129" i="2"/>
  <c r="AS53" i="2"/>
  <c r="S53" i="1" s="1"/>
  <c r="AV53" i="2"/>
  <c r="AU109" i="2"/>
  <c r="BB109" i="2"/>
  <c r="AT109" i="2"/>
  <c r="AW109" i="2" s="1"/>
  <c r="BA109" i="2"/>
  <c r="AZ109" i="2"/>
  <c r="HH73" i="2"/>
  <c r="FO58" i="1"/>
  <c r="GZ68" i="2"/>
  <c r="GN59" i="1"/>
  <c r="GS59" i="1"/>
  <c r="GR59" i="1" s="1"/>
  <c r="AS121" i="2"/>
  <c r="AV121" i="2"/>
  <c r="Q19" i="1"/>
  <c r="H19" i="1"/>
  <c r="MC71" i="1"/>
  <c r="MB71" i="1" s="1"/>
  <c r="LX71" i="1"/>
  <c r="FX184" i="2"/>
  <c r="P12" i="1"/>
  <c r="AY65" i="2"/>
  <c r="AX65" i="2"/>
  <c r="FT56" i="1"/>
  <c r="PE19" i="1"/>
  <c r="PD19" i="1" s="1"/>
  <c r="OZ19" i="1"/>
  <c r="HH174" i="2"/>
  <c r="FW22" i="1" s="1"/>
  <c r="FV22" i="1" s="1"/>
  <c r="HG175" i="2"/>
  <c r="HI175" i="2" s="1"/>
  <c r="FW85" i="1"/>
  <c r="FV85" i="1" s="1"/>
  <c r="AU106" i="2"/>
  <c r="BB106" i="2"/>
  <c r="AT106" i="2"/>
  <c r="AW106" i="2" s="1"/>
  <c r="BA106" i="2"/>
  <c r="AZ106" i="2"/>
  <c r="CK21" i="2"/>
  <c r="CK13" i="2"/>
  <c r="CK15" i="2"/>
  <c r="CK12" i="2"/>
  <c r="CK11" i="2"/>
  <c r="CK16" i="2"/>
  <c r="CD224" i="2"/>
  <c r="P81" i="1"/>
  <c r="EJ222" i="2"/>
  <c r="EJ216" i="2"/>
  <c r="KN222" i="2"/>
  <c r="KN216" i="2"/>
  <c r="QR222" i="2"/>
  <c r="QR216" i="2"/>
  <c r="FT24" i="1"/>
  <c r="FY24" i="1"/>
  <c r="FX24" i="1" s="1"/>
  <c r="BB113" i="2"/>
  <c r="AT113" i="2"/>
  <c r="AW113" i="2" s="1"/>
  <c r="BA113" i="2"/>
  <c r="AZ113" i="2"/>
  <c r="AU113" i="2"/>
  <c r="HK166" i="2"/>
  <c r="HJ166" i="2"/>
  <c r="HL166" i="2"/>
  <c r="BV69" i="2"/>
  <c r="BU69" i="2"/>
  <c r="BT69" i="2"/>
  <c r="FL22" i="1"/>
  <c r="FU22" i="1"/>
  <c r="IF174" i="2"/>
  <c r="IF196" i="2" s="1"/>
  <c r="GS34" i="1" s="1"/>
  <c r="UD126" i="2"/>
  <c r="UR126" i="2" s="1"/>
  <c r="TI126" i="2"/>
  <c r="KO11" i="1"/>
  <c r="KJ11" i="1"/>
  <c r="KK25" i="1"/>
  <c r="KM26" i="1" s="1"/>
  <c r="AY135" i="2"/>
  <c r="AX135" i="2"/>
  <c r="UN217" i="2"/>
  <c r="AU143" i="2"/>
  <c r="BB143" i="2"/>
  <c r="BB137" i="2" s="1"/>
  <c r="AT143" i="2"/>
  <c r="AW143" i="2" s="1"/>
  <c r="AW137" i="2" s="1"/>
  <c r="BA143" i="2"/>
  <c r="BA137" i="2" s="1"/>
  <c r="AZ143" i="2"/>
  <c r="AZ137" i="2" s="1"/>
  <c r="AV40" i="2"/>
  <c r="AS40" i="2"/>
  <c r="S49" i="1" s="1"/>
  <c r="FE63" i="1"/>
  <c r="FD63" i="1" s="1"/>
  <c r="EZ63" i="1"/>
  <c r="H14" i="1"/>
  <c r="EE132" i="2"/>
  <c r="EG132" i="2" s="1"/>
  <c r="EF119" i="2"/>
  <c r="CU19" i="1" s="1"/>
  <c r="CT19" i="1" s="1"/>
  <c r="JA62" i="1"/>
  <c r="IZ62" i="1" s="1"/>
  <c r="IV62" i="1"/>
  <c r="DL196" i="2"/>
  <c r="DL224" i="2" s="1"/>
  <c r="HG110" i="2"/>
  <c r="HI110" i="2" s="1"/>
  <c r="FW70" i="1"/>
  <c r="FV70" i="1" s="1"/>
  <c r="AY50" i="2"/>
  <c r="AX50" i="2"/>
  <c r="AY159" i="2"/>
  <c r="AX159" i="2"/>
  <c r="TP129" i="2"/>
  <c r="UN129" i="2" s="1"/>
  <c r="TE129" i="2"/>
  <c r="HM56" i="1"/>
  <c r="HL56" i="1" s="1"/>
  <c r="HH56" i="1"/>
  <c r="UB69" i="2"/>
  <c r="UP69" i="2" s="1"/>
  <c r="TG69" i="2"/>
  <c r="AK85" i="1"/>
  <c r="AB85" i="1"/>
  <c r="CO104" i="2"/>
  <c r="AD20" i="1"/>
  <c r="AK20" i="1"/>
  <c r="GS71" i="1"/>
  <c r="GR71" i="1" s="1"/>
  <c r="GN71" i="1"/>
  <c r="AZ125" i="2"/>
  <c r="AU125" i="2"/>
  <c r="BB125" i="2"/>
  <c r="AT125" i="2"/>
  <c r="AW125" i="2" s="1"/>
  <c r="BA125" i="2"/>
  <c r="UK196" i="2"/>
  <c r="UK224" i="2" s="1"/>
  <c r="UK228" i="2" s="1"/>
  <c r="FY57" i="1"/>
  <c r="FX57" i="1" s="1"/>
  <c r="FT57" i="1"/>
  <c r="DP177" i="2"/>
  <c r="DO177" i="2"/>
  <c r="DN177" i="2"/>
  <c r="AY61" i="2"/>
  <c r="AX61" i="2"/>
  <c r="HM71" i="1"/>
  <c r="HL71" i="1" s="1"/>
  <c r="HH71" i="1"/>
  <c r="P85" i="1"/>
  <c r="FL17" i="1"/>
  <c r="GN24" i="1"/>
  <c r="GS24" i="1"/>
  <c r="GR24" i="1" s="1"/>
  <c r="NQ24" i="1"/>
  <c r="NP24" i="1" s="1"/>
  <c r="NL24" i="1"/>
  <c r="AO70" i="1"/>
  <c r="AN70" i="1" s="1"/>
  <c r="AJ70" i="1"/>
  <c r="HL112" i="2"/>
  <c r="HK112" i="2"/>
  <c r="HJ112" i="2"/>
  <c r="KJ85" i="1"/>
  <c r="KO85" i="1"/>
  <c r="KN85" i="1" s="1"/>
  <c r="Z21" i="7"/>
  <c r="Y21" i="7" s="1"/>
  <c r="FX72" i="1"/>
  <c r="SV196" i="2"/>
  <c r="SV224" i="2" s="1"/>
  <c r="EK44" i="1"/>
  <c r="EJ44" i="1" s="1"/>
  <c r="DG19" i="1"/>
  <c r="ER196" i="2"/>
  <c r="ER224" i="2" s="1"/>
  <c r="EU19" i="1"/>
  <c r="GF196" i="2"/>
  <c r="GF224" i="2" s="1"/>
  <c r="AS51" i="2"/>
  <c r="S52" i="1" s="1"/>
  <c r="R52" i="1" s="1"/>
  <c r="AV51" i="2"/>
  <c r="BB130" i="2"/>
  <c r="AT130" i="2"/>
  <c r="AW130" i="2" s="1"/>
  <c r="BA130" i="2"/>
  <c r="AZ130" i="2"/>
  <c r="AU130" i="2"/>
  <c r="HL106" i="2"/>
  <c r="HK106" i="2"/>
  <c r="HJ106" i="2"/>
  <c r="AC12" i="1"/>
  <c r="BH196" i="2"/>
  <c r="BH224" i="2" s="1"/>
  <c r="JU33" i="1"/>
  <c r="CM17" i="2"/>
  <c r="CL17" i="2"/>
  <c r="JA33" i="1"/>
  <c r="CW62" i="1"/>
  <c r="CV62" i="1" s="1"/>
  <c r="CR62" i="1"/>
  <c r="AC15" i="7"/>
  <c r="AB15" i="7" s="1"/>
  <c r="AN51" i="1"/>
  <c r="UN38" i="2"/>
  <c r="DP90" i="2"/>
  <c r="DP89" i="2" s="1"/>
  <c r="DO90" i="2"/>
  <c r="DO89" i="2" s="1"/>
  <c r="DN90" i="2"/>
  <c r="DN89" i="2" s="1"/>
  <c r="AV84" i="2"/>
  <c r="AS84" i="2"/>
  <c r="S61" i="1" s="1"/>
  <c r="FD222" i="2"/>
  <c r="FD216" i="2"/>
  <c r="LH222" i="2"/>
  <c r="LH216" i="2"/>
  <c r="AX52" i="2"/>
  <c r="AY52" i="2"/>
  <c r="AV120" i="2"/>
  <c r="AS120" i="2"/>
  <c r="MB174" i="2"/>
  <c r="MB196" i="2" s="1"/>
  <c r="PX174" i="2"/>
  <c r="PX196" i="2" s="1"/>
  <c r="BR14" i="1"/>
  <c r="BS25" i="1"/>
  <c r="BX24" i="1"/>
  <c r="CC24" i="1"/>
  <c r="CB24" i="1" s="1"/>
  <c r="HM11" i="1"/>
  <c r="HH11" i="1"/>
  <c r="HI25" i="1"/>
  <c r="UB126" i="2"/>
  <c r="UP126" i="2" s="1"/>
  <c r="TG126" i="2"/>
  <c r="KO62" i="1"/>
  <c r="KN62" i="1" s="1"/>
  <c r="KJ62" i="1"/>
  <c r="FN20" i="1"/>
  <c r="FU20" i="1"/>
  <c r="BV158" i="2"/>
  <c r="BV153" i="2" s="1"/>
  <c r="BU158" i="2"/>
  <c r="BU153" i="2" s="1"/>
  <c r="BT158" i="2"/>
  <c r="BT153" i="2" s="1"/>
  <c r="CC75" i="1"/>
  <c r="CB75" i="1" s="1"/>
  <c r="BX75" i="1"/>
  <c r="P63" i="1"/>
  <c r="AV59" i="1"/>
  <c r="BE59" i="1"/>
  <c r="EE116" i="2"/>
  <c r="EG116" i="2" s="1"/>
  <c r="CU69" i="1"/>
  <c r="EF104" i="2"/>
  <c r="CU18" i="1" s="1"/>
  <c r="CT18" i="1" s="1"/>
  <c r="AY38" i="2"/>
  <c r="AX38" i="2"/>
  <c r="CK12" i="1"/>
  <c r="DV196" i="2"/>
  <c r="DV224" i="2" s="1"/>
  <c r="AK64" i="1"/>
  <c r="AC71" i="1"/>
  <c r="AB64" i="1"/>
  <c r="SG224" i="2"/>
  <c r="EK56" i="1"/>
  <c r="EJ56" i="1" s="1"/>
  <c r="EF56" i="1"/>
  <c r="DO40" i="2"/>
  <c r="DN40" i="2"/>
  <c r="DP40" i="2"/>
  <c r="O25" i="1"/>
  <c r="N11" i="1"/>
  <c r="BR174" i="2"/>
  <c r="AM22" i="1" s="1"/>
  <c r="AL22" i="1" s="1"/>
  <c r="BQ175" i="2"/>
  <c r="BS175" i="2" s="1"/>
  <c r="AM85" i="1"/>
  <c r="AL85" i="1" s="1"/>
  <c r="UB70" i="2"/>
  <c r="UP70" i="2" s="1"/>
  <c r="TG70" i="2"/>
  <c r="AY100" i="2"/>
  <c r="AX100" i="2"/>
  <c r="AZ115" i="2"/>
  <c r="AU115" i="2"/>
  <c r="BB115" i="2"/>
  <c r="AT115" i="2"/>
  <c r="AW115" i="2" s="1"/>
  <c r="BA115" i="2"/>
  <c r="KO71" i="1"/>
  <c r="KN71" i="1" s="1"/>
  <c r="KJ71" i="1"/>
  <c r="UD129" i="2"/>
  <c r="UR129" i="2" s="1"/>
  <c r="TI129" i="2"/>
  <c r="UB129" i="2"/>
  <c r="UP129" i="2" s="1"/>
  <c r="TG129" i="2"/>
  <c r="DQ82" i="1"/>
  <c r="DP82" i="1" s="1"/>
  <c r="DL82" i="1"/>
  <c r="CW11" i="1"/>
  <c r="CR11" i="1"/>
  <c r="UG196" i="2"/>
  <c r="UG224" i="2" s="1"/>
  <c r="UG228" i="2" s="1"/>
  <c r="EH77" i="1"/>
  <c r="EI80" i="1"/>
  <c r="EH80" i="1" s="1"/>
  <c r="EK77" i="1"/>
  <c r="FE17" i="1"/>
  <c r="FD17" i="1" s="1"/>
  <c r="EZ17" i="1"/>
  <c r="AB22" i="1"/>
  <c r="AK22" i="1"/>
  <c r="AD77" i="1"/>
  <c r="AE80" i="1"/>
  <c r="AD80" i="1" s="1"/>
  <c r="AK77" i="1"/>
  <c r="BZ57" i="1"/>
  <c r="CA59" i="1"/>
  <c r="BZ59" i="1" s="1"/>
  <c r="AF29" i="10"/>
  <c r="AE29" i="10" s="1"/>
  <c r="HG186" i="2"/>
  <c r="HI186" i="2" s="1"/>
  <c r="HH184" i="2"/>
  <c r="FW23" i="1" s="1"/>
  <c r="FV23" i="1" s="1"/>
  <c r="BA117" i="2"/>
  <c r="AZ117" i="2"/>
  <c r="AU117" i="2"/>
  <c r="AT117" i="2"/>
  <c r="AW117" i="2" s="1"/>
  <c r="BB117" i="2"/>
  <c r="DM126" i="2"/>
  <c r="AR126" i="2"/>
  <c r="U24" i="1"/>
  <c r="T24" i="1" s="1"/>
  <c r="P24" i="1"/>
  <c r="AY166" i="2"/>
  <c r="AX166" i="2"/>
  <c r="AO81" i="1"/>
  <c r="AN81" i="1" s="1"/>
  <c r="AC16" i="7"/>
  <c r="AB16" i="7" s="1"/>
  <c r="AN52" i="1"/>
  <c r="LX59" i="1"/>
  <c r="MC59" i="1"/>
  <c r="MB59" i="1" s="1"/>
  <c r="LI56" i="1"/>
  <c r="LH56" i="1" s="1"/>
  <c r="LD56" i="1"/>
  <c r="AJ54" i="1"/>
  <c r="AO54" i="1"/>
  <c r="AN54" i="1" s="1"/>
  <c r="CT11" i="1"/>
  <c r="JA11" i="1"/>
  <c r="IW25" i="1"/>
  <c r="IY26" i="1" s="1"/>
  <c r="IV11" i="1"/>
  <c r="EK14" i="1"/>
  <c r="EJ14" i="1" s="1"/>
  <c r="EY132" i="2"/>
  <c r="FA132" i="2" s="1"/>
  <c r="EZ119" i="2"/>
  <c r="GM132" i="2"/>
  <c r="GO132" i="2" s="1"/>
  <c r="GN119" i="2"/>
  <c r="AK82" i="1"/>
  <c r="AB82" i="1"/>
  <c r="HM33" i="1"/>
  <c r="CM20" i="2"/>
  <c r="CL20" i="2"/>
  <c r="GS33" i="1"/>
  <c r="FS17" i="1"/>
  <c r="HD196" i="2"/>
  <c r="HD224" i="2" s="1"/>
  <c r="W14" i="7"/>
  <c r="V14" i="7" s="1"/>
  <c r="T50" i="1"/>
  <c r="JU62" i="1"/>
  <c r="JT62" i="1" s="1"/>
  <c r="JP62" i="1"/>
  <c r="AS174" i="2"/>
  <c r="S22" i="1" s="1"/>
  <c r="R22" i="1" s="1"/>
  <c r="TP126" i="2"/>
  <c r="UN126" i="2" s="1"/>
  <c r="TE126" i="2"/>
  <c r="FN77" i="1"/>
  <c r="FO80" i="1"/>
  <c r="FN80" i="1" s="1"/>
  <c r="FU77" i="1"/>
  <c r="BB186" i="2"/>
  <c r="BA186" i="2"/>
  <c r="AZ186" i="2"/>
  <c r="AU186" i="2"/>
  <c r="AX186" i="2" s="1"/>
  <c r="AT186" i="2"/>
  <c r="AW186" i="2" s="1"/>
  <c r="EF85" i="1"/>
  <c r="EK85" i="1"/>
  <c r="EJ85" i="1" s="1"/>
  <c r="MC19" i="1"/>
  <c r="MB19" i="1" s="1"/>
  <c r="LX19" i="1"/>
  <c r="CS82" i="1"/>
  <c r="CJ82" i="1"/>
  <c r="JU56" i="1"/>
  <c r="JT56" i="1" s="1"/>
  <c r="JP56" i="1"/>
  <c r="AB18" i="1"/>
  <c r="EI56" i="1"/>
  <c r="EH56" i="1" s="1"/>
  <c r="EH54" i="1"/>
  <c r="EK54" i="1"/>
  <c r="EJ54" i="1" s="1"/>
  <c r="AO196" i="2"/>
  <c r="AO224" i="2" s="1"/>
  <c r="AY76" i="2"/>
  <c r="AX76" i="2"/>
  <c r="CC71" i="1"/>
  <c r="CB71" i="1" s="1"/>
  <c r="BX71" i="1"/>
  <c r="SX196" i="2"/>
  <c r="SX224" i="2" s="1"/>
  <c r="MC56" i="1"/>
  <c r="MB56" i="1" s="1"/>
  <c r="LX56" i="1"/>
  <c r="FB11" i="1"/>
  <c r="AQ68" i="2"/>
  <c r="BQ143" i="2"/>
  <c r="BS143" i="2" s="1"/>
  <c r="AM77" i="1"/>
  <c r="BR137" i="2"/>
  <c r="AM20" i="1" s="1"/>
  <c r="AL20" i="1" s="1"/>
  <c r="DM69" i="2"/>
  <c r="AR69" i="2"/>
  <c r="DP11" i="1"/>
  <c r="AZ46" i="2"/>
  <c r="AU46" i="2"/>
  <c r="BB46" i="2"/>
  <c r="AT46" i="2"/>
  <c r="AW46" i="2" s="1"/>
  <c r="BA46" i="2"/>
  <c r="AY101" i="2"/>
  <c r="AX101" i="2"/>
  <c r="DN11" i="1"/>
  <c r="AE71" i="1"/>
  <c r="AD71" i="1" s="1"/>
  <c r="AD64" i="1"/>
  <c r="AF63" i="1"/>
  <c r="AK63" i="1"/>
  <c r="KO24" i="1"/>
  <c r="KN24" i="1" s="1"/>
  <c r="KJ24" i="1"/>
  <c r="UF196" i="2"/>
  <c r="UF224" i="2" s="1"/>
  <c r="UF228" i="2" s="1"/>
  <c r="JP85" i="1"/>
  <c r="JU85" i="1"/>
  <c r="JT85" i="1" s="1"/>
  <c r="DL59" i="1"/>
  <c r="DQ59" i="1"/>
  <c r="DP59" i="1" s="1"/>
  <c r="AB56" i="1"/>
  <c r="AK56" i="1"/>
  <c r="Z10" i="7"/>
  <c r="Y10" i="7" s="1"/>
  <c r="FX44" i="1"/>
  <c r="BD18" i="1"/>
  <c r="FU76" i="1"/>
  <c r="FL76" i="1"/>
  <c r="ET20" i="1"/>
  <c r="FA20" i="1"/>
  <c r="LI33" i="1"/>
  <c r="IG33" i="1"/>
  <c r="DP105" i="2"/>
  <c r="DP104" i="2" s="1"/>
  <c r="DO105" i="2"/>
  <c r="DO104" i="2" s="1"/>
  <c r="DN105" i="2"/>
  <c r="DN104" i="2" s="1"/>
  <c r="P58" i="1"/>
  <c r="AY75" i="2"/>
  <c r="AX75" i="2"/>
  <c r="AU72" i="2"/>
  <c r="BB72" i="2"/>
  <c r="AT72" i="2"/>
  <c r="AW72" i="2" s="1"/>
  <c r="BA72" i="2"/>
  <c r="AZ72" i="2"/>
  <c r="BD85" i="1"/>
  <c r="BI85" i="1"/>
  <c r="BH85" i="1" s="1"/>
  <c r="GS11" i="1"/>
  <c r="GO25" i="1"/>
  <c r="GN11" i="1"/>
  <c r="AK57" i="1"/>
  <c r="AC59" i="1"/>
  <c r="AB57" i="1"/>
  <c r="MW56" i="1"/>
  <c r="MV56" i="1" s="1"/>
  <c r="MR56" i="1"/>
  <c r="SH196" i="2"/>
  <c r="SH224" i="2" s="1"/>
  <c r="AY96" i="2"/>
  <c r="AX96" i="2"/>
  <c r="LI71" i="1"/>
  <c r="LH71" i="1" s="1"/>
  <c r="LD71" i="1"/>
  <c r="FY50" i="1"/>
  <c r="FT50" i="1"/>
  <c r="AV105" i="2"/>
  <c r="AS105" i="2"/>
  <c r="UR38" i="2"/>
  <c r="AU57" i="2"/>
  <c r="BB57" i="2"/>
  <c r="AT57" i="2"/>
  <c r="AW57" i="2" s="1"/>
  <c r="BA57" i="2"/>
  <c r="AZ57" i="2"/>
  <c r="BI24" i="1"/>
  <c r="BH24" i="1" s="1"/>
  <c r="BD24" i="1"/>
  <c r="IG62" i="1"/>
  <c r="IF62" i="1" s="1"/>
  <c r="IB62" i="1"/>
  <c r="OF59" i="1"/>
  <c r="OK59" i="1"/>
  <c r="OJ59" i="1" s="1"/>
  <c r="HJ66" i="2"/>
  <c r="HL66" i="2"/>
  <c r="HK66" i="2"/>
  <c r="Q71" i="1"/>
  <c r="H71" i="1"/>
  <c r="IV85" i="1"/>
  <c r="JA85" i="1"/>
  <c r="IZ85" i="1" s="1"/>
  <c r="CR85" i="1"/>
  <c r="CW85" i="1"/>
  <c r="CV85" i="1" s="1"/>
  <c r="EF22" i="1"/>
  <c r="EK22" i="1"/>
  <c r="EJ22" i="1" s="1"/>
  <c r="GR222" i="2"/>
  <c r="GR216" i="2"/>
  <c r="MV216" i="2"/>
  <c r="MV222" i="2"/>
  <c r="Q48" i="1"/>
  <c r="H48" i="1"/>
  <c r="AO11" i="1"/>
  <c r="AJ11" i="1"/>
  <c r="BX22" i="1"/>
  <c r="CC22" i="1"/>
  <c r="CB22" i="1" s="1"/>
  <c r="QR174" i="2"/>
  <c r="QR196" i="2" s="1"/>
  <c r="PE34" i="1" s="1"/>
  <c r="DN175" i="2"/>
  <c r="DP175" i="2"/>
  <c r="DO175" i="2"/>
  <c r="FW104" i="2"/>
  <c r="HG143" i="2"/>
  <c r="HI143" i="2" s="1"/>
  <c r="FW77" i="1"/>
  <c r="HH137" i="2"/>
  <c r="FW20" i="1" s="1"/>
  <c r="FV20" i="1" s="1"/>
  <c r="TP131" i="2"/>
  <c r="UN131" i="2" s="1"/>
  <c r="TE131" i="2"/>
  <c r="FJ196" i="2"/>
  <c r="FJ224" i="2" s="1"/>
  <c r="DY11" i="1"/>
  <c r="BI57" i="1"/>
  <c r="BH57" i="1" s="1"/>
  <c r="BD57" i="1"/>
  <c r="AY170" i="2"/>
  <c r="AX170" i="2"/>
  <c r="JU19" i="1"/>
  <c r="JT19" i="1" s="1"/>
  <c r="JP19" i="1"/>
  <c r="FW56" i="1"/>
  <c r="FV56" i="1" s="1"/>
  <c r="AX161" i="2"/>
  <c r="AY161" i="2"/>
  <c r="AY102" i="2"/>
  <c r="AX102" i="2"/>
  <c r="DP81" i="2"/>
  <c r="DO81" i="2"/>
  <c r="DN81" i="2"/>
  <c r="FX80" i="2"/>
  <c r="FY55" i="1"/>
  <c r="FX55" i="1" s="1"/>
  <c r="AQ196" i="2"/>
  <c r="AQ224" i="2" s="1"/>
  <c r="EK13" i="1"/>
  <c r="EJ13" i="1" s="1"/>
  <c r="AY163" i="2"/>
  <c r="AX163" i="2"/>
  <c r="FU39" i="2"/>
  <c r="FT39" i="2"/>
  <c r="BD14" i="1"/>
  <c r="LX24" i="1"/>
  <c r="MC24" i="1"/>
  <c r="MB24" i="1" s="1"/>
  <c r="KO19" i="1"/>
  <c r="KN19" i="1" s="1"/>
  <c r="KJ19" i="1"/>
  <c r="OK11" i="1"/>
  <c r="OF11" i="1"/>
  <c r="OG25" i="1"/>
  <c r="HK26" i="1"/>
  <c r="MC11" i="1"/>
  <c r="LY25" i="1"/>
  <c r="MA26" i="1" s="1"/>
  <c r="LX11" i="1"/>
  <c r="AI75" i="1"/>
  <c r="BN119" i="2"/>
  <c r="AY164" i="2"/>
  <c r="AX164" i="2"/>
  <c r="P62" i="1"/>
  <c r="AY94" i="2"/>
  <c r="AX94" i="2"/>
  <c r="P22" i="1"/>
  <c r="U22" i="1"/>
  <c r="T22" i="1" s="1"/>
  <c r="JA19" i="1"/>
  <c r="IZ19" i="1" s="1"/>
  <c r="IV19" i="1"/>
  <c r="CS104" i="2"/>
  <c r="BT73" i="2"/>
  <c r="BV73" i="2"/>
  <c r="BU73" i="2"/>
  <c r="HJ188" i="2"/>
  <c r="HL188" i="2"/>
  <c r="HK188" i="2"/>
  <c r="OZ59" i="1"/>
  <c r="PE59" i="1"/>
  <c r="PD59" i="1" s="1"/>
  <c r="AU71" i="2"/>
  <c r="BB71" i="2"/>
  <c r="AT71" i="2"/>
  <c r="AW71" i="2" s="1"/>
  <c r="BA71" i="2"/>
  <c r="AZ71" i="2"/>
  <c r="FT23" i="1"/>
  <c r="FY23" i="1"/>
  <c r="FX23" i="1" s="1"/>
  <c r="FY70" i="1"/>
  <c r="FX70" i="1" s="1"/>
  <c r="FT70" i="1"/>
  <c r="AE18" i="1"/>
  <c r="AK18" i="1" s="1"/>
  <c r="BJ196" i="2"/>
  <c r="BJ224" i="2" s="1"/>
  <c r="AF17" i="1"/>
  <c r="AK17" i="1"/>
  <c r="SW196" i="2"/>
  <c r="SW224" i="2" s="1"/>
  <c r="AY78" i="2"/>
  <c r="AX78" i="2"/>
  <c r="NQ11" i="1"/>
  <c r="NM25" i="1"/>
  <c r="NL11" i="1"/>
  <c r="AY83" i="2"/>
  <c r="AX83" i="2"/>
  <c r="HM19" i="1"/>
  <c r="HL19" i="1" s="1"/>
  <c r="HH19" i="1"/>
  <c r="DP63" i="2"/>
  <c r="FL19" i="1"/>
  <c r="FU19" i="1"/>
  <c r="AY74" i="2"/>
  <c r="AX74" i="2"/>
  <c r="AJ58" i="1"/>
  <c r="AO58" i="1"/>
  <c r="AN58" i="1" s="1"/>
  <c r="AY54" i="2"/>
  <c r="AX54" i="2"/>
  <c r="UL196" i="2"/>
  <c r="UL224" i="2" s="1"/>
  <c r="UL228" i="2" s="1"/>
  <c r="BD22" i="1"/>
  <c r="AY82" i="2"/>
  <c r="AX82" i="2"/>
  <c r="DM132" i="2"/>
  <c r="AR132" i="2"/>
  <c r="UB72" i="2"/>
  <c r="UP72" i="2" s="1"/>
  <c r="TG72" i="2"/>
  <c r="BV130" i="2"/>
  <c r="BU130" i="2"/>
  <c r="BT130" i="2"/>
  <c r="BY14" i="1"/>
  <c r="HG126" i="2"/>
  <c r="HI126" i="2" s="1"/>
  <c r="FW76" i="1"/>
  <c r="FV76" i="1" s="1"/>
  <c r="ET77" i="1"/>
  <c r="EU80" i="1"/>
  <c r="ET80" i="1" s="1"/>
  <c r="FA77" i="1"/>
  <c r="FT21" i="1"/>
  <c r="Q75" i="1"/>
  <c r="FW62" i="1"/>
  <c r="FV62" i="1" s="1"/>
  <c r="FV60" i="1"/>
  <c r="U52" i="1"/>
  <c r="P52" i="1"/>
  <c r="KJ59" i="1"/>
  <c r="KO59" i="1"/>
  <c r="KN59" i="1" s="1"/>
  <c r="P45" i="1"/>
  <c r="AL11" i="1"/>
  <c r="EF59" i="1"/>
  <c r="MW71" i="1"/>
  <c r="MV71" i="1" s="1"/>
  <c r="MR71" i="1"/>
  <c r="BT113" i="2"/>
  <c r="BV113" i="2"/>
  <c r="BU113" i="2"/>
  <c r="CC11" i="1"/>
  <c r="BX11" i="1"/>
  <c r="AY167" i="2"/>
  <c r="AX167" i="2"/>
  <c r="AK14" i="1"/>
  <c r="AB14" i="1"/>
  <c r="GQ26" i="1"/>
  <c r="AV70" i="2"/>
  <c r="AS70" i="2"/>
  <c r="W21" i="7"/>
  <c r="V21" i="7" s="1"/>
  <c r="T72" i="1"/>
  <c r="AY172" i="2"/>
  <c r="AX172" i="2"/>
  <c r="FT11" i="1"/>
  <c r="MR59" i="1"/>
  <c r="MW59" i="1"/>
  <c r="MV59" i="1" s="1"/>
  <c r="LI19" i="1"/>
  <c r="LH19" i="1" s="1"/>
  <c r="LD19" i="1"/>
  <c r="CR222" i="2"/>
  <c r="CT217" i="2"/>
  <c r="CR216" i="2"/>
  <c r="HJ63" i="2"/>
  <c r="P64" i="1"/>
  <c r="JA24" i="1"/>
  <c r="IZ24" i="1" s="1"/>
  <c r="IV24" i="1"/>
  <c r="BE25" i="1"/>
  <c r="BD10" i="1"/>
  <c r="BB222" i="2"/>
  <c r="BB216" i="2"/>
  <c r="HL222" i="2"/>
  <c r="HL216" i="2"/>
  <c r="NP222" i="2"/>
  <c r="NP216" i="2"/>
  <c r="KN174" i="2"/>
  <c r="KN196" i="2" s="1"/>
  <c r="JA34" i="1" s="1"/>
  <c r="DL22" i="1"/>
  <c r="DQ22" i="1"/>
  <c r="DP22" i="1" s="1"/>
  <c r="FX104" i="2"/>
  <c r="AY168" i="2"/>
  <c r="AX168" i="2"/>
  <c r="UH196" i="2"/>
  <c r="UH224" i="2" s="1"/>
  <c r="UH228" i="2" s="1"/>
  <c r="AC14" i="7"/>
  <c r="AB14" i="7" s="1"/>
  <c r="AN50" i="1"/>
  <c r="DY48" i="1"/>
  <c r="EG45" i="1"/>
  <c r="DX45" i="1"/>
  <c r="Q11" i="1"/>
  <c r="I25" i="1"/>
  <c r="H11" i="1"/>
  <c r="J57" i="1"/>
  <c r="K59" i="1"/>
  <c r="J59" i="1" s="1"/>
  <c r="EI71" i="1"/>
  <c r="EH64" i="1"/>
  <c r="EK64" i="1"/>
  <c r="EJ64" i="1" s="1"/>
  <c r="AO62" i="1"/>
  <c r="AN62" i="1" s="1"/>
  <c r="AJ62" i="1"/>
  <c r="AV81" i="2"/>
  <c r="AS81" i="2"/>
  <c r="FV80" i="2"/>
  <c r="TZ196" i="2"/>
  <c r="TZ224" i="2" s="1"/>
  <c r="TZ228" i="2" s="1"/>
  <c r="TP70" i="2"/>
  <c r="UN70" i="2" s="1"/>
  <c r="TE70" i="2"/>
  <c r="UD70" i="2"/>
  <c r="UR70" i="2" s="1"/>
  <c r="TI70" i="2"/>
  <c r="HM24" i="1"/>
  <c r="HL24" i="1" s="1"/>
  <c r="HH24" i="1"/>
  <c r="IG56" i="1"/>
  <c r="IF56" i="1" s="1"/>
  <c r="IB56" i="1"/>
  <c r="NQ56" i="1"/>
  <c r="NP56" i="1" s="1"/>
  <c r="NL56" i="1"/>
  <c r="BR129" i="2"/>
  <c r="BP119" i="2"/>
  <c r="BP196" i="2" s="1"/>
  <c r="BP224" i="2" s="1"/>
  <c r="HH22" i="1"/>
  <c r="HM22" i="1"/>
  <c r="HL22" i="1" s="1"/>
  <c r="AX49" i="2"/>
  <c r="AY49" i="2"/>
  <c r="UP38" i="2"/>
  <c r="CT104" i="2"/>
  <c r="AY41" i="2"/>
  <c r="AX41" i="2"/>
  <c r="HG105" i="2"/>
  <c r="HI105" i="2" s="1"/>
  <c r="HH104" i="2"/>
  <c r="FW18" i="1" s="1"/>
  <c r="FV18" i="1" s="1"/>
  <c r="FW64" i="1"/>
  <c r="KO56" i="1"/>
  <c r="KN56" i="1" s="1"/>
  <c r="KJ56" i="1"/>
  <c r="U69" i="1"/>
  <c r="T69" i="1" s="1"/>
  <c r="P69" i="1"/>
  <c r="BV107" i="2"/>
  <c r="BU107" i="2"/>
  <c r="BT107" i="2"/>
  <c r="HG113" i="2"/>
  <c r="HI113" i="2" s="1"/>
  <c r="FW69" i="1"/>
  <c r="FV69" i="1" s="1"/>
  <c r="AU127" i="2"/>
  <c r="BB127" i="2"/>
  <c r="AT127" i="2"/>
  <c r="AW127" i="2" s="1"/>
  <c r="BA127" i="2"/>
  <c r="AZ127" i="2"/>
  <c r="UC196" i="2"/>
  <c r="UC224" i="2" s="1"/>
  <c r="UC228" i="2" s="1"/>
  <c r="TV196" i="2"/>
  <c r="TV224" i="2" s="1"/>
  <c r="TV228" i="2" s="1"/>
  <c r="EE25" i="1"/>
  <c r="ED11" i="1"/>
  <c r="DN63" i="2"/>
  <c r="AU97" i="2"/>
  <c r="BB97" i="2"/>
  <c r="AT97" i="2"/>
  <c r="AW97" i="2" s="1"/>
  <c r="BA97" i="2"/>
  <c r="AZ97" i="2"/>
  <c r="AO69" i="1"/>
  <c r="AN69" i="1" s="1"/>
  <c r="AJ69" i="1"/>
  <c r="Z16" i="7"/>
  <c r="Y16" i="7" s="1"/>
  <c r="FX52" i="1"/>
  <c r="CA11" i="10"/>
  <c r="BY11" i="10"/>
  <c r="BT19" i="10"/>
  <c r="LI24" i="1"/>
  <c r="LH24" i="1" s="1"/>
  <c r="LD24" i="1"/>
  <c r="GS56" i="1"/>
  <c r="GR56" i="1" s="1"/>
  <c r="GN56" i="1"/>
  <c r="MW19" i="1"/>
  <c r="MV19" i="1" s="1"/>
  <c r="MR19" i="1"/>
  <c r="HF119" i="2"/>
  <c r="HL191" i="2"/>
  <c r="HJ191" i="2"/>
  <c r="HK191" i="2"/>
  <c r="AU59" i="2"/>
  <c r="BA59" i="2"/>
  <c r="AZ59" i="2"/>
  <c r="BB59" i="2"/>
  <c r="AT59" i="2"/>
  <c r="AW59" i="2" s="1"/>
  <c r="GM143" i="2"/>
  <c r="GO143" i="2" s="1"/>
  <c r="FC77" i="1"/>
  <c r="GN137" i="2"/>
  <c r="FC20" i="1" s="1"/>
  <c r="FB20" i="1" s="1"/>
  <c r="PE33" i="1"/>
  <c r="P70" i="1"/>
  <c r="AY155" i="2"/>
  <c r="AX155" i="2"/>
  <c r="P18" i="1"/>
  <c r="DP120" i="2"/>
  <c r="DO120" i="2"/>
  <c r="DN120" i="2"/>
  <c r="P23" i="1"/>
  <c r="OK62" i="1"/>
  <c r="OJ62" i="1" s="1"/>
  <c r="OF62" i="1"/>
  <c r="IG71" i="1"/>
  <c r="IF71" i="1" s="1"/>
  <c r="IB71" i="1"/>
  <c r="EH81" i="1"/>
  <c r="EK81" i="1"/>
  <c r="EJ81" i="1" s="1"/>
  <c r="BA122" i="2"/>
  <c r="AZ122" i="2"/>
  <c r="AU122" i="2"/>
  <c r="BB122" i="2"/>
  <c r="AT122" i="2"/>
  <c r="AW122" i="2" s="1"/>
  <c r="CK18" i="2"/>
  <c r="SJ196" i="2"/>
  <c r="SJ224" i="2" s="1"/>
  <c r="AY123" i="2"/>
  <c r="AX123" i="2"/>
  <c r="AY162" i="2"/>
  <c r="AX162" i="2"/>
  <c r="HK63" i="2"/>
  <c r="DQ24" i="1"/>
  <c r="DP24" i="1" s="1"/>
  <c r="DL24" i="1"/>
  <c r="PE62" i="1"/>
  <c r="PD62" i="1" s="1"/>
  <c r="OZ62" i="1"/>
  <c r="UD73" i="2"/>
  <c r="UR73" i="2" s="1"/>
  <c r="TI73" i="2"/>
  <c r="BA66" i="2"/>
  <c r="AZ66" i="2"/>
  <c r="AU66" i="2"/>
  <c r="BB66" i="2"/>
  <c r="AT66" i="2"/>
  <c r="AW66" i="2" s="1"/>
  <c r="BV222" i="2"/>
  <c r="BV216" i="2"/>
  <c r="IF222" i="2"/>
  <c r="IF216" i="2"/>
  <c r="OJ222" i="2"/>
  <c r="OJ224" i="2" s="1"/>
  <c r="OJ216" i="2"/>
  <c r="CS69" i="1"/>
  <c r="CJ69" i="1"/>
  <c r="CK71" i="1"/>
  <c r="AX158" i="2"/>
  <c r="AY158" i="2"/>
  <c r="IV59" i="1"/>
  <c r="JA59" i="1"/>
  <c r="IZ59" i="1" s="1"/>
  <c r="PD174" i="2"/>
  <c r="PD196" i="2" s="1"/>
  <c r="NQ34" i="1" s="1"/>
  <c r="MW11" i="1"/>
  <c r="MS25" i="1"/>
  <c r="MR11" i="1"/>
  <c r="BQ105" i="2"/>
  <c r="BS105" i="2" s="1"/>
  <c r="BR104" i="2"/>
  <c r="AM18" i="1" s="1"/>
  <c r="AL18" i="1" s="1"/>
  <c r="AM64" i="1"/>
  <c r="AX58" i="2"/>
  <c r="AY58" i="2"/>
  <c r="CR22" i="1"/>
  <c r="CW22" i="1"/>
  <c r="CV22" i="1" s="1"/>
  <c r="UN219" i="2"/>
  <c r="FV16" i="1"/>
  <c r="FY16" i="1"/>
  <c r="FX16" i="1" s="1"/>
  <c r="AI196" i="2"/>
  <c r="AI224" i="2" s="1"/>
  <c r="K14" i="1"/>
  <c r="AK196" i="2"/>
  <c r="AK224" i="2" s="1"/>
  <c r="PE24" i="1"/>
  <c r="PD24" i="1" s="1"/>
  <c r="OZ24" i="1"/>
  <c r="HG157" i="2"/>
  <c r="HI157" i="2" s="1"/>
  <c r="FW81" i="1"/>
  <c r="FV81" i="1" s="1"/>
  <c r="HH153" i="2"/>
  <c r="FW21" i="1" s="1"/>
  <c r="FV21" i="1" s="1"/>
  <c r="FW80" i="2"/>
  <c r="NQ71" i="1"/>
  <c r="NP71" i="1" s="1"/>
  <c r="NL71" i="1"/>
  <c r="SQ196" i="2"/>
  <c r="SQ224" i="2" s="1"/>
  <c r="AU124" i="2"/>
  <c r="BB124" i="2"/>
  <c r="AT124" i="2"/>
  <c r="AW124" i="2" s="1"/>
  <c r="BA124" i="2"/>
  <c r="AZ124" i="2"/>
  <c r="BB110" i="2"/>
  <c r="AT110" i="2"/>
  <c r="AW110" i="2" s="1"/>
  <c r="BA110" i="2"/>
  <c r="AZ110" i="2"/>
  <c r="AU110" i="2"/>
  <c r="FE62" i="1"/>
  <c r="FD62" i="1" s="1"/>
  <c r="EZ62" i="1"/>
  <c r="FT82" i="1"/>
  <c r="OK56" i="1"/>
  <c r="OJ56" i="1" s="1"/>
  <c r="OF56" i="1"/>
  <c r="OK33" i="1"/>
  <c r="DP176" i="2"/>
  <c r="DO176" i="2"/>
  <c r="DN176" i="2"/>
  <c r="FU64" i="1"/>
  <c r="FM71" i="1"/>
  <c r="FL64" i="1"/>
  <c r="AX19" i="10"/>
  <c r="BE11" i="10"/>
  <c r="BC11" i="10"/>
  <c r="EH75" i="1"/>
  <c r="EK75" i="1"/>
  <c r="EJ75" i="1" s="1"/>
  <c r="SS196" i="2"/>
  <c r="SS224" i="2" s="1"/>
  <c r="JU11" i="1"/>
  <c r="JP11" i="1"/>
  <c r="JQ25" i="1"/>
  <c r="JS26" i="1" s="1"/>
  <c r="OK19" i="1"/>
  <c r="OJ19" i="1" s="1"/>
  <c r="OF19" i="1"/>
  <c r="CU104" i="2"/>
  <c r="FY81" i="1"/>
  <c r="FX81" i="1" s="1"/>
  <c r="FT81" i="1"/>
  <c r="BA60" i="2"/>
  <c r="AZ60" i="2"/>
  <c r="AU60" i="2"/>
  <c r="BB60" i="2"/>
  <c r="AT60" i="2"/>
  <c r="AW60" i="2" s="1"/>
  <c r="LD59" i="1"/>
  <c r="LI59" i="1"/>
  <c r="LH59" i="1" s="1"/>
  <c r="FV57" i="1"/>
  <c r="AO13" i="1"/>
  <c r="AN13" i="1" s="1"/>
  <c r="AJ13" i="1"/>
  <c r="HK116" i="2"/>
  <c r="HJ116" i="2"/>
  <c r="HL116" i="2"/>
  <c r="ST196" i="2"/>
  <c r="ST224" i="2" s="1"/>
  <c r="EK63" i="1"/>
  <c r="EJ63" i="1" s="1"/>
  <c r="SM196" i="2"/>
  <c r="SM224" i="2" s="1"/>
  <c r="BX58" i="1"/>
  <c r="CC58" i="1"/>
  <c r="CB58" i="1" s="1"/>
  <c r="BD19" i="1"/>
  <c r="DO63" i="2"/>
  <c r="EX17" i="1"/>
  <c r="EY25" i="1"/>
  <c r="CQ222" i="2"/>
  <c r="CS217" i="2"/>
  <c r="CQ216" i="2"/>
  <c r="HH59" i="1"/>
  <c r="HM59" i="1"/>
  <c r="HL59" i="1" s="1"/>
  <c r="AC21" i="7"/>
  <c r="AB21" i="7" s="1"/>
  <c r="AN72" i="1"/>
  <c r="NL59" i="1"/>
  <c r="NQ59" i="1"/>
  <c r="NP59" i="1" s="1"/>
  <c r="BQ94" i="2"/>
  <c r="BS94" i="2" s="1"/>
  <c r="BR92" i="2"/>
  <c r="AM17" i="1" s="1"/>
  <c r="AL17" i="1" s="1"/>
  <c r="AM63" i="1"/>
  <c r="AL63" i="1" s="1"/>
  <c r="TR196" i="2"/>
  <c r="TR224" i="2" s="1"/>
  <c r="TR228" i="2" s="1"/>
  <c r="LI11" i="1"/>
  <c r="LE25" i="1"/>
  <c r="LG26" i="1" s="1"/>
  <c r="LD11" i="1"/>
  <c r="BQ59" i="2"/>
  <c r="BS59" i="2" s="1"/>
  <c r="AM82" i="1"/>
  <c r="AL82" i="1" s="1"/>
  <c r="BR43" i="2"/>
  <c r="PC224" i="2"/>
  <c r="FE11" i="1"/>
  <c r="HL85" i="2"/>
  <c r="HL80" i="2" s="1"/>
  <c r="HK85" i="2"/>
  <c r="HK80" i="2" s="1"/>
  <c r="HJ85" i="2"/>
  <c r="HJ80" i="2" s="1"/>
  <c r="GS62" i="1"/>
  <c r="GR62" i="1" s="1"/>
  <c r="GN62" i="1"/>
  <c r="AY95" i="2"/>
  <c r="AX95" i="2"/>
  <c r="FX222" i="2"/>
  <c r="FX216" i="2"/>
  <c r="MB222" i="2"/>
  <c r="MB224" i="2" s="1"/>
  <c r="MB216" i="2"/>
  <c r="AV154" i="2"/>
  <c r="AS154" i="2"/>
  <c r="EI37" i="2"/>
  <c r="FW68" i="2"/>
  <c r="P56" i="1"/>
  <c r="AY99" i="2"/>
  <c r="AX99" i="2"/>
  <c r="BP59" i="1"/>
  <c r="BY59" i="1"/>
  <c r="EH57" i="1"/>
  <c r="EI59" i="1"/>
  <c r="EH59" i="1" s="1"/>
  <c r="EK57" i="1"/>
  <c r="EJ57" i="1" s="1"/>
  <c r="AC17" i="7"/>
  <c r="AB17" i="7" s="1"/>
  <c r="AN53" i="1"/>
  <c r="FV184" i="2"/>
  <c r="R73" i="1"/>
  <c r="U73" i="1"/>
  <c r="IB59" i="1"/>
  <c r="IG59" i="1"/>
  <c r="IF59" i="1" s="1"/>
  <c r="HL63" i="2"/>
  <c r="BX85" i="1"/>
  <c r="CC85" i="1"/>
  <c r="CB85" i="1" s="1"/>
  <c r="AS92" i="2"/>
  <c r="S17" i="1" s="1"/>
  <c r="R17" i="1" s="1"/>
  <c r="S63" i="1"/>
  <c r="R63" i="1" s="1"/>
  <c r="OI26" i="1"/>
  <c r="TX196" i="2"/>
  <c r="TX224" i="2" s="1"/>
  <c r="TX228" i="2" s="1"/>
  <c r="UB73" i="2"/>
  <c r="UP73" i="2" s="1"/>
  <c r="TG73" i="2"/>
  <c r="TG196" i="2" s="1"/>
  <c r="TG224" i="2" s="1"/>
  <c r="EH23" i="1"/>
  <c r="EK23" i="1"/>
  <c r="EJ23" i="1" s="1"/>
  <c r="R55" i="1"/>
  <c r="U55" i="1"/>
  <c r="T55" i="1" s="1"/>
  <c r="CV222" i="2"/>
  <c r="CV216" i="2"/>
  <c r="IZ222" i="2"/>
  <c r="IZ224" i="2" s="1"/>
  <c r="IZ216" i="2"/>
  <c r="PD222" i="2"/>
  <c r="PD216" i="2"/>
  <c r="CJ18" i="1"/>
  <c r="CS18" i="1"/>
  <c r="JP59" i="1"/>
  <c r="JU59" i="1"/>
  <c r="JT59" i="1" s="1"/>
  <c r="FU62" i="1"/>
  <c r="AL57" i="1"/>
  <c r="AM59" i="1"/>
  <c r="AL59" i="1" s="1"/>
  <c r="JT174" i="2"/>
  <c r="JT196" i="2" s="1"/>
  <c r="LH174" i="2"/>
  <c r="LH196" i="2" s="1"/>
  <c r="JU34" i="1" s="1"/>
  <c r="AY134" i="2"/>
  <c r="AX134" i="2"/>
  <c r="AS39" i="2"/>
  <c r="AV39" i="2"/>
  <c r="AV185" i="2"/>
  <c r="AS185" i="2"/>
  <c r="AS184" i="2" s="1"/>
  <c r="S23" i="1" s="1"/>
  <c r="R23" i="1" s="1"/>
  <c r="UD131" i="2"/>
  <c r="UR131" i="2" s="1"/>
  <c r="TI131" i="2"/>
  <c r="TU196" i="2"/>
  <c r="TU224" i="2" s="1"/>
  <c r="TU228" i="2" s="1"/>
  <c r="AX165" i="2"/>
  <c r="AY165" i="2"/>
  <c r="HL90" i="2"/>
  <c r="HL89" i="2" s="1"/>
  <c r="HK90" i="2"/>
  <c r="HK89" i="2" s="1"/>
  <c r="HJ90" i="2"/>
  <c r="HJ89" i="2" s="1"/>
  <c r="FY68" i="1"/>
  <c r="FX68" i="1" s="1"/>
  <c r="JA56" i="1"/>
  <c r="IZ56" i="1" s="1"/>
  <c r="IV56" i="1"/>
  <c r="JU24" i="1"/>
  <c r="JT24" i="1" s="1"/>
  <c r="JP24" i="1"/>
  <c r="AY171" i="2"/>
  <c r="AX171" i="2"/>
  <c r="CC62" i="1"/>
  <c r="CB62" i="1" s="1"/>
  <c r="BX62" i="1"/>
  <c r="EK24" i="1"/>
  <c r="EJ24" i="1" s="1"/>
  <c r="EF24" i="1"/>
  <c r="AX169" i="2"/>
  <c r="AY169" i="2"/>
  <c r="S70" i="1"/>
  <c r="R70" i="1" s="1"/>
  <c r="IG19" i="1"/>
  <c r="IF19" i="1" s="1"/>
  <c r="IB19" i="1"/>
  <c r="AO29" i="10"/>
  <c r="AS43" i="2"/>
  <c r="S12" i="1" s="1"/>
  <c r="R12" i="1" s="1"/>
  <c r="S51" i="1"/>
  <c r="ED196" i="2"/>
  <c r="ED224" i="2" s="1"/>
  <c r="IG24" i="1"/>
  <c r="IF24" i="1" s="1"/>
  <c r="IB24" i="1"/>
  <c r="FL18" i="1"/>
  <c r="FU18" i="1"/>
  <c r="IG11" i="1"/>
  <c r="IB11" i="1"/>
  <c r="IC25" i="1"/>
  <c r="IE26" i="1" s="1"/>
  <c r="FE24" i="1"/>
  <c r="FD24" i="1" s="1"/>
  <c r="EZ24" i="1"/>
  <c r="EK19" i="1"/>
  <c r="EJ19" i="1" s="1"/>
  <c r="EF19" i="1"/>
  <c r="CN104" i="2"/>
  <c r="BA64" i="2"/>
  <c r="BA63" i="2" s="1"/>
  <c r="AZ64" i="2"/>
  <c r="AZ63" i="2" s="1"/>
  <c r="AU64" i="2"/>
  <c r="BB64" i="2"/>
  <c r="BB63" i="2" s="1"/>
  <c r="AT64" i="2"/>
  <c r="AW64" i="2" s="1"/>
  <c r="AW63" i="2" s="1"/>
  <c r="HG59" i="2"/>
  <c r="HI59" i="2" s="1"/>
  <c r="FW82" i="1"/>
  <c r="FV82" i="1" s="1"/>
  <c r="U19" i="10"/>
  <c r="Z11" i="10"/>
  <c r="HH92" i="2"/>
  <c r="FW17" i="1" s="1"/>
  <c r="FV17" i="1" s="1"/>
  <c r="HG93" i="2"/>
  <c r="HI93" i="2" s="1"/>
  <c r="FW63" i="1"/>
  <c r="FV63" i="1" s="1"/>
  <c r="DM85" i="1"/>
  <c r="HF196" i="2"/>
  <c r="HF224" i="2" s="1"/>
  <c r="FL59" i="1"/>
  <c r="SN196" i="2"/>
  <c r="SN224" i="2" s="1"/>
  <c r="U68" i="1"/>
  <c r="T68" i="1" s="1"/>
  <c r="AY112" i="2"/>
  <c r="AX112" i="2"/>
  <c r="AY107" i="2"/>
  <c r="AX107" i="2"/>
  <c r="NO26" i="1"/>
  <c r="SI196" i="2"/>
  <c r="SI224" i="2" s="1"/>
  <c r="JU71" i="1"/>
  <c r="JT71" i="1" s="1"/>
  <c r="JP71" i="1"/>
  <c r="Z11" i="7"/>
  <c r="Y11" i="7" s="1"/>
  <c r="FX48" i="1"/>
  <c r="GS19" i="1"/>
  <c r="GR19" i="1" s="1"/>
  <c r="GN19" i="1"/>
  <c r="TP72" i="2"/>
  <c r="UN72" i="2" s="1"/>
  <c r="TE72" i="2"/>
  <c r="UD72" i="2"/>
  <c r="UR72" i="2" s="1"/>
  <c r="TI72" i="2"/>
  <c r="BT110" i="2"/>
  <c r="BV110" i="2"/>
  <c r="BU110" i="2"/>
  <c r="Q76" i="1"/>
  <c r="AJ21" i="1"/>
  <c r="AO21" i="1"/>
  <c r="AN21" i="1" s="1"/>
  <c r="MW33" i="1"/>
  <c r="AJ23" i="1"/>
  <c r="AO23" i="1"/>
  <c r="AN23" i="1" s="1"/>
  <c r="PE71" i="1"/>
  <c r="PD71" i="1" s="1"/>
  <c r="OZ71" i="1"/>
  <c r="DP84" i="2"/>
  <c r="DO84" i="2"/>
  <c r="DN84" i="2"/>
  <c r="DQ62" i="1"/>
  <c r="DP62" i="1" s="1"/>
  <c r="DL62" i="1"/>
  <c r="MR24" i="1"/>
  <c r="MW24" i="1"/>
  <c r="MV24" i="1" s="1"/>
  <c r="DP70" i="2"/>
  <c r="DO70" i="2"/>
  <c r="DN70" i="2"/>
  <c r="BA131" i="2"/>
  <c r="AZ131" i="2"/>
  <c r="AU131" i="2"/>
  <c r="BB131" i="2"/>
  <c r="AT131" i="2"/>
  <c r="AW131" i="2" s="1"/>
  <c r="AO15" i="1"/>
  <c r="AN15" i="1" s="1"/>
  <c r="AJ15" i="1"/>
  <c r="AY157" i="2"/>
  <c r="AX157" i="2"/>
  <c r="DP154" i="2"/>
  <c r="DP153" i="2" s="1"/>
  <c r="DO154" i="2"/>
  <c r="DO153" i="2" s="1"/>
  <c r="DN154" i="2"/>
  <c r="DN153" i="2" s="1"/>
  <c r="Z15" i="7"/>
  <c r="Y15" i="7" s="1"/>
  <c r="FX51" i="1"/>
  <c r="AO48" i="1"/>
  <c r="OK71" i="1"/>
  <c r="OJ71" i="1" s="1"/>
  <c r="OF71" i="1"/>
  <c r="AY55" i="2"/>
  <c r="AX55" i="2"/>
  <c r="AZ160" i="2"/>
  <c r="AU160" i="2"/>
  <c r="BB160" i="2"/>
  <c r="AT160" i="2"/>
  <c r="AW160" i="2" s="1"/>
  <c r="BA160" i="2"/>
  <c r="BY24" i="10"/>
  <c r="BS24" i="10"/>
  <c r="CA24" i="10"/>
  <c r="HL109" i="2"/>
  <c r="HK109" i="2"/>
  <c r="HJ109" i="2"/>
  <c r="DP129" i="2"/>
  <c r="DO129" i="2"/>
  <c r="DN129" i="2"/>
  <c r="CR24" i="1"/>
  <c r="CW24" i="1"/>
  <c r="CV24" i="1" s="1"/>
  <c r="EJ37" i="2"/>
  <c r="FX68" i="2"/>
  <c r="HM62" i="1"/>
  <c r="HL62" i="1" s="1"/>
  <c r="HH62" i="1"/>
  <c r="AO24" i="1"/>
  <c r="AN24" i="1" s="1"/>
  <c r="AJ24" i="1"/>
  <c r="EZ85" i="1"/>
  <c r="FE85" i="1"/>
  <c r="FD85" i="1" s="1"/>
  <c r="W23" i="7"/>
  <c r="V23" i="7" s="1"/>
  <c r="T74" i="1"/>
  <c r="CC57" i="1"/>
  <c r="CB57" i="1" s="1"/>
  <c r="BX57" i="1"/>
  <c r="BE71" i="1"/>
  <c r="HH85" i="1"/>
  <c r="HM85" i="1"/>
  <c r="HL85" i="1" s="1"/>
  <c r="FW184" i="2"/>
  <c r="AX98" i="2"/>
  <c r="AY98" i="2"/>
  <c r="AC10" i="7"/>
  <c r="AB10" i="7" s="1"/>
  <c r="AN44" i="1"/>
  <c r="AY156" i="2"/>
  <c r="AX156" i="2"/>
  <c r="AU93" i="2"/>
  <c r="BB93" i="2"/>
  <c r="BB92" i="2" s="1"/>
  <c r="AT93" i="2"/>
  <c r="AW93" i="2" s="1"/>
  <c r="AW92" i="2" s="1"/>
  <c r="BA93" i="2"/>
  <c r="BA92" i="2" s="1"/>
  <c r="AZ93" i="2"/>
  <c r="AZ92" i="2" s="1"/>
  <c r="TP73" i="2"/>
  <c r="UN73" i="2" s="1"/>
  <c r="TE73" i="2"/>
  <c r="P17" i="1"/>
  <c r="U17" i="1"/>
  <c r="T17" i="1" s="1"/>
  <c r="HJ180" i="2"/>
  <c r="HL180" i="2"/>
  <c r="HK180" i="2"/>
  <c r="AF46" i="10"/>
  <c r="DP222" i="2"/>
  <c r="DP216" i="2"/>
  <c r="JT222" i="2"/>
  <c r="JT224" i="2" s="1"/>
  <c r="JT216" i="2"/>
  <c r="PX222" i="2"/>
  <c r="PX224" i="2" s="1"/>
  <c r="PX216" i="2"/>
  <c r="NQ19" i="1"/>
  <c r="NP19" i="1" s="1"/>
  <c r="NL19" i="1"/>
  <c r="FU85" i="1"/>
  <c r="FL85" i="1"/>
  <c r="NP174" i="2"/>
  <c r="NP196" i="2" s="1"/>
  <c r="MC34" i="1" s="1"/>
  <c r="MV174" i="2"/>
  <c r="MV196" i="2" s="1"/>
  <c r="LI34" i="1" s="1"/>
  <c r="DN39" i="2"/>
  <c r="DN37" i="2" s="1"/>
  <c r="DP39" i="2"/>
  <c r="DP37" i="2" s="1"/>
  <c r="DO39" i="2"/>
  <c r="DO37" i="2" s="1"/>
  <c r="DN185" i="2"/>
  <c r="DN184" i="2" s="1"/>
  <c r="DP185" i="2"/>
  <c r="DP184" i="2" s="1"/>
  <c r="DO185" i="2"/>
  <c r="DO184" i="2" s="1"/>
  <c r="UB131" i="2"/>
  <c r="UP131" i="2" s="1"/>
  <c r="TG131" i="2"/>
  <c r="SL196" i="2"/>
  <c r="SL224" i="2" s="1"/>
  <c r="FY13" i="1"/>
  <c r="FX13" i="1" s="1"/>
  <c r="FT13" i="1"/>
  <c r="HG121" i="2"/>
  <c r="HI121" i="2" s="1"/>
  <c r="HH119" i="2"/>
  <c r="FW19" i="1" s="1"/>
  <c r="FV19" i="1" s="1"/>
  <c r="MU26" i="1"/>
  <c r="S77" i="1"/>
  <c r="AS137" i="2"/>
  <c r="S20" i="1" s="1"/>
  <c r="BV109" i="2"/>
  <c r="BU109" i="2"/>
  <c r="BT109" i="2"/>
  <c r="AY108" i="2"/>
  <c r="AX108" i="2"/>
  <c r="MC62" i="1"/>
  <c r="MB62" i="1" s="1"/>
  <c r="LX62" i="1"/>
  <c r="Q57" i="1"/>
  <c r="H57" i="1"/>
  <c r="I59" i="1"/>
  <c r="CM19" i="1"/>
  <c r="DX196" i="2"/>
  <c r="DX224" i="2" s="1"/>
  <c r="LI62" i="1"/>
  <c r="LH62" i="1" s="1"/>
  <c r="LD62" i="1"/>
  <c r="PE11" i="1"/>
  <c r="PA25" i="1"/>
  <c r="PC26" i="1" s="1"/>
  <c r="OZ11" i="1"/>
  <c r="AU44" i="2"/>
  <c r="BB44" i="2"/>
  <c r="AT44" i="2"/>
  <c r="AW44" i="2" s="1"/>
  <c r="BA44" i="2"/>
  <c r="AZ44" i="2"/>
  <c r="EE59" i="2"/>
  <c r="EG59" i="2" s="1"/>
  <c r="CU82" i="1"/>
  <c r="CT82" i="1" s="1"/>
  <c r="EF43" i="2"/>
  <c r="BZ11" i="1"/>
  <c r="CA25" i="1"/>
  <c r="AY47" i="2"/>
  <c r="AX47" i="2"/>
  <c r="L46" i="10"/>
  <c r="EI62" i="1"/>
  <c r="EH60" i="1"/>
  <c r="EK60" i="1"/>
  <c r="EJ60" i="1" s="1"/>
  <c r="FY69" i="1"/>
  <c r="FX69" i="1" s="1"/>
  <c r="FT69" i="1"/>
  <c r="UI196" i="2"/>
  <c r="UI224" i="2" s="1"/>
  <c r="UI228" i="2" s="1"/>
  <c r="NQ62" i="1"/>
  <c r="NP62" i="1" s="1"/>
  <c r="NL62" i="1"/>
  <c r="DM73" i="2"/>
  <c r="AR73" i="2"/>
  <c r="U82" i="1"/>
  <c r="T82" i="1" s="1"/>
  <c r="TP69" i="2"/>
  <c r="UN69" i="2" s="1"/>
  <c r="TE69" i="2"/>
  <c r="TN201" i="2" s="1"/>
  <c r="TM201" i="2" s="1"/>
  <c r="UD69" i="2"/>
  <c r="UR69" i="2" s="1"/>
  <c r="TI69" i="2"/>
  <c r="TI196" i="2" s="1"/>
  <c r="TI224" i="2" s="1"/>
  <c r="CV104" i="2"/>
  <c r="AS63" i="2"/>
  <c r="S13" i="1" s="1"/>
  <c r="S54" i="1"/>
  <c r="AY116" i="2"/>
  <c r="AX116" i="2"/>
  <c r="AY56" i="2"/>
  <c r="AX56" i="2"/>
  <c r="HG41" i="2"/>
  <c r="HI41" i="2" s="1"/>
  <c r="HH37" i="2"/>
  <c r="BC24" i="10"/>
  <c r="AW24" i="10"/>
  <c r="BE24" i="10"/>
  <c r="FE71" i="1"/>
  <c r="FD71" i="1" s="1"/>
  <c r="EZ71" i="1"/>
  <c r="DQ71" i="1"/>
  <c r="DP71" i="1" s="1"/>
  <c r="DL71" i="1"/>
  <c r="JA71" i="1"/>
  <c r="IZ71" i="1" s="1"/>
  <c r="IV71" i="1"/>
  <c r="FU63" i="1"/>
  <c r="FL63" i="1"/>
  <c r="BV185" i="2"/>
  <c r="BV184" i="2" s="1"/>
  <c r="BU185" i="2"/>
  <c r="BU184" i="2" s="1"/>
  <c r="BT185" i="2"/>
  <c r="BT184" i="2" s="1"/>
  <c r="BK29" i="10"/>
  <c r="BJ29" i="10" s="1"/>
  <c r="BY19" i="1"/>
  <c r="BY25" i="1" s="1"/>
  <c r="OK24" i="1"/>
  <c r="OJ24" i="1" s="1"/>
  <c r="OF24" i="1"/>
  <c r="MW62" i="1"/>
  <c r="MV62" i="1" s="1"/>
  <c r="MR62" i="1"/>
  <c r="FM12" i="1"/>
  <c r="GX196" i="2"/>
  <c r="GX224" i="2" s="1"/>
  <c r="UE196" i="2"/>
  <c r="UE224" i="2" s="1"/>
  <c r="UE228" i="2" s="1"/>
  <c r="LD85" i="1"/>
  <c r="LI85" i="1"/>
  <c r="LH85" i="1" s="1"/>
  <c r="U44" i="1"/>
  <c r="AY133" i="2"/>
  <c r="AX133" i="2"/>
  <c r="DP51" i="2"/>
  <c r="DP43" i="2" s="1"/>
  <c r="DO51" i="2"/>
  <c r="DO43" i="2" s="1"/>
  <c r="DN51" i="2"/>
  <c r="DN43" i="2" s="1"/>
  <c r="AY111" i="2"/>
  <c r="AX111" i="2"/>
  <c r="CM19" i="2"/>
  <c r="CL19" i="2"/>
  <c r="KO33" i="1"/>
  <c r="AJ18" i="1" l="1"/>
  <c r="AO18" i="1"/>
  <c r="AN18" i="1" s="1"/>
  <c r="DP73" i="2"/>
  <c r="DO73" i="2"/>
  <c r="DN73" i="2"/>
  <c r="EI59" i="2"/>
  <c r="EI43" i="2" s="1"/>
  <c r="EH59" i="2"/>
  <c r="EH43" i="2" s="1"/>
  <c r="EJ59" i="2"/>
  <c r="EJ43" i="2" s="1"/>
  <c r="PE25" i="1"/>
  <c r="PE41" i="1" s="1"/>
  <c r="PD11" i="1"/>
  <c r="FL12" i="1"/>
  <c r="FU12" i="1"/>
  <c r="FM25" i="1"/>
  <c r="AY160" i="2"/>
  <c r="AX160" i="2"/>
  <c r="U40" i="10"/>
  <c r="Z40" i="10" s="1"/>
  <c r="U37" i="10"/>
  <c r="Z19" i="10"/>
  <c r="U41" i="10"/>
  <c r="Z41" i="10" s="1"/>
  <c r="FT18" i="1"/>
  <c r="FY18" i="1"/>
  <c r="FX18" i="1" s="1"/>
  <c r="BK46" i="10"/>
  <c r="IG34" i="1"/>
  <c r="AU154" i="2"/>
  <c r="BB154" i="2"/>
  <c r="BB153" i="2" s="1"/>
  <c r="AT154" i="2"/>
  <c r="AW154" i="2" s="1"/>
  <c r="AW153" i="2" s="1"/>
  <c r="BA154" i="2"/>
  <c r="BA153" i="2" s="1"/>
  <c r="AZ154" i="2"/>
  <c r="AZ153" i="2" s="1"/>
  <c r="AM12" i="1"/>
  <c r="AY110" i="2"/>
  <c r="AX110" i="2"/>
  <c r="HL157" i="2"/>
  <c r="HL153" i="2" s="1"/>
  <c r="HK157" i="2"/>
  <c r="HK153" i="2" s="1"/>
  <c r="HJ157" i="2"/>
  <c r="HJ153" i="2" s="1"/>
  <c r="BV105" i="2"/>
  <c r="BV104" i="2" s="1"/>
  <c r="BU105" i="2"/>
  <c r="BU104" i="2" s="1"/>
  <c r="BT105" i="2"/>
  <c r="BT104" i="2" s="1"/>
  <c r="IF224" i="2"/>
  <c r="AY122" i="2"/>
  <c r="AX122" i="2"/>
  <c r="FB77" i="1"/>
  <c r="FC80" i="1"/>
  <c r="FB80" i="1" s="1"/>
  <c r="UP196" i="2"/>
  <c r="UP224" i="2" s="1"/>
  <c r="P11" i="1"/>
  <c r="AJ14" i="1"/>
  <c r="AO14" i="1"/>
  <c r="AN14" i="1" s="1"/>
  <c r="U75" i="1"/>
  <c r="P75" i="1"/>
  <c r="BX14" i="1"/>
  <c r="CC14" i="1"/>
  <c r="CB14" i="1" s="1"/>
  <c r="MC25" i="1"/>
  <c r="MC41" i="1" s="1"/>
  <c r="MB11" i="1"/>
  <c r="DN174" i="2"/>
  <c r="P48" i="1"/>
  <c r="GS25" i="1"/>
  <c r="GS41" i="1" s="1"/>
  <c r="GR11" i="1"/>
  <c r="CW82" i="1"/>
  <c r="CV82" i="1" s="1"/>
  <c r="CR82" i="1"/>
  <c r="FR17" i="1"/>
  <c r="FS25" i="1"/>
  <c r="JA25" i="1"/>
  <c r="JA41" i="1" s="1"/>
  <c r="IZ11" i="1"/>
  <c r="AY115" i="2"/>
  <c r="AX115" i="2"/>
  <c r="SG225" i="2"/>
  <c r="U63" i="1"/>
  <c r="T63" i="1" s="1"/>
  <c r="AJ20" i="1"/>
  <c r="AO20" i="1"/>
  <c r="AN20" i="1" s="1"/>
  <c r="HJ110" i="2"/>
  <c r="HL110" i="2"/>
  <c r="HK110" i="2"/>
  <c r="AY143" i="2"/>
  <c r="AY137" i="2" s="1"/>
  <c r="AX143" i="2"/>
  <c r="AX137" i="2" s="1"/>
  <c r="BT68" i="2"/>
  <c r="AU121" i="2"/>
  <c r="BB121" i="2"/>
  <c r="AT121" i="2"/>
  <c r="AW121" i="2" s="1"/>
  <c r="BA121" i="2"/>
  <c r="AZ121" i="2"/>
  <c r="AU90" i="2"/>
  <c r="AX90" i="2" s="1"/>
  <c r="AX89" i="2" s="1"/>
  <c r="AT90" i="2"/>
  <c r="AW90" i="2" s="1"/>
  <c r="AW89" i="2" s="1"/>
  <c r="BB90" i="2"/>
  <c r="BB89" i="2" s="1"/>
  <c r="BA90" i="2"/>
  <c r="BA89" i="2" s="1"/>
  <c r="AZ90" i="2"/>
  <c r="AZ89" i="2" s="1"/>
  <c r="EH62" i="1"/>
  <c r="EK62" i="1"/>
  <c r="EJ62" i="1" s="1"/>
  <c r="BI71" i="1"/>
  <c r="BH71" i="1" s="1"/>
  <c r="BD71" i="1"/>
  <c r="L53" i="10"/>
  <c r="L55" i="10" s="1"/>
  <c r="AC11" i="7"/>
  <c r="AB11" i="7" s="1"/>
  <c r="AN48" i="1"/>
  <c r="BV94" i="2"/>
  <c r="BV92" i="2" s="1"/>
  <c r="BU94" i="2"/>
  <c r="BU92" i="2" s="1"/>
  <c r="BT94" i="2"/>
  <c r="BT92" i="2" s="1"/>
  <c r="CS222" i="2"/>
  <c r="CS216" i="2"/>
  <c r="CU217" i="2"/>
  <c r="AY124" i="2"/>
  <c r="AX124" i="2"/>
  <c r="GR143" i="2"/>
  <c r="GR137" i="2" s="1"/>
  <c r="GQ143" i="2"/>
  <c r="GQ137" i="2" s="1"/>
  <c r="GP143" i="2"/>
  <c r="GP137" i="2" s="1"/>
  <c r="HL113" i="2"/>
  <c r="HJ113" i="2"/>
  <c r="HK113" i="2"/>
  <c r="UB196" i="2"/>
  <c r="UB224" i="2" s="1"/>
  <c r="UB228" i="2" s="1"/>
  <c r="FY21" i="1"/>
  <c r="FX21" i="1" s="1"/>
  <c r="AO17" i="1"/>
  <c r="AN17" i="1" s="1"/>
  <c r="AJ17" i="1"/>
  <c r="MV224" i="2"/>
  <c r="AL77" i="1"/>
  <c r="AM80" i="1"/>
  <c r="AL80" i="1" s="1"/>
  <c r="S85" i="1"/>
  <c r="FC19" i="1"/>
  <c r="GN196" i="2"/>
  <c r="GN224" i="2" s="1"/>
  <c r="AV126" i="2"/>
  <c r="AS126" i="2"/>
  <c r="S76" i="1" s="1"/>
  <c r="R76" i="1" s="1"/>
  <c r="AJ22" i="1"/>
  <c r="AO22" i="1"/>
  <c r="AN22" i="1" s="1"/>
  <c r="AB12" i="1"/>
  <c r="AK12" i="1"/>
  <c r="AC25" i="1"/>
  <c r="KO25" i="1"/>
  <c r="KO41" i="1" s="1"/>
  <c r="KN11" i="1"/>
  <c r="BU68" i="2"/>
  <c r="KN224" i="2"/>
  <c r="R16" i="1"/>
  <c r="U16" i="1"/>
  <c r="T16" i="1" s="1"/>
  <c r="FW11" i="1"/>
  <c r="CA26" i="1"/>
  <c r="CL19" i="1"/>
  <c r="CM25" i="1"/>
  <c r="CS19" i="1"/>
  <c r="HL121" i="2"/>
  <c r="HK121" i="2"/>
  <c r="HJ121" i="2"/>
  <c r="AX44" i="2"/>
  <c r="AY44" i="2"/>
  <c r="HK59" i="2"/>
  <c r="HK43" i="2" s="1"/>
  <c r="HJ59" i="2"/>
  <c r="HJ43" i="2" s="1"/>
  <c r="HL59" i="2"/>
  <c r="HL43" i="2" s="1"/>
  <c r="AU185" i="2"/>
  <c r="AX185" i="2" s="1"/>
  <c r="AX184" i="2" s="1"/>
  <c r="AT185" i="2"/>
  <c r="AW185" i="2" s="1"/>
  <c r="AW184" i="2" s="1"/>
  <c r="BB185" i="2"/>
  <c r="BB184" i="2" s="1"/>
  <c r="BA185" i="2"/>
  <c r="BA184" i="2" s="1"/>
  <c r="AZ185" i="2"/>
  <c r="AZ184" i="2" s="1"/>
  <c r="PD224" i="2"/>
  <c r="BV59" i="2"/>
  <c r="BV43" i="2" s="1"/>
  <c r="BU59" i="2"/>
  <c r="BU43" i="2" s="1"/>
  <c r="BT59" i="2"/>
  <c r="BT43" i="2" s="1"/>
  <c r="AY60" i="2"/>
  <c r="AX60" i="2"/>
  <c r="AX28" i="10"/>
  <c r="AX27" i="10"/>
  <c r="BE19" i="10"/>
  <c r="AX29" i="10"/>
  <c r="BC19" i="10"/>
  <c r="AX25" i="10"/>
  <c r="CS71" i="1"/>
  <c r="CJ71" i="1"/>
  <c r="U23" i="1"/>
  <c r="T23" i="1" s="1"/>
  <c r="BT28" i="10"/>
  <c r="BY19" i="10"/>
  <c r="BT27" i="10"/>
  <c r="BT25" i="10"/>
  <c r="CA19" i="10"/>
  <c r="FW71" i="1"/>
  <c r="FV71" i="1" s="1"/>
  <c r="FV64" i="1"/>
  <c r="EF45" i="1"/>
  <c r="FV77" i="1"/>
  <c r="FW80" i="1"/>
  <c r="FV80" i="1" s="1"/>
  <c r="AY72" i="2"/>
  <c r="AX72" i="2"/>
  <c r="AY46" i="2"/>
  <c r="AX46" i="2"/>
  <c r="BV143" i="2"/>
  <c r="BV137" i="2" s="1"/>
  <c r="BU143" i="2"/>
  <c r="BU137" i="2" s="1"/>
  <c r="BT143" i="2"/>
  <c r="BT137" i="2" s="1"/>
  <c r="GR132" i="2"/>
  <c r="GR119" i="2" s="1"/>
  <c r="GR196" i="2" s="1"/>
  <c r="FC34" i="1" s="1"/>
  <c r="FE34" i="1" s="1"/>
  <c r="GQ132" i="2"/>
  <c r="GQ119" i="2" s="1"/>
  <c r="GQ196" i="2" s="1"/>
  <c r="GP132" i="2"/>
  <c r="GP119" i="2" s="1"/>
  <c r="GP196" i="2" s="1"/>
  <c r="GP224" i="2" s="1"/>
  <c r="DN126" i="2"/>
  <c r="DP126" i="2"/>
  <c r="DO126" i="2"/>
  <c r="HL186" i="2"/>
  <c r="HL184" i="2" s="1"/>
  <c r="HK186" i="2"/>
  <c r="HK184" i="2" s="1"/>
  <c r="HJ186" i="2"/>
  <c r="HJ184" i="2" s="1"/>
  <c r="AK71" i="1"/>
  <c r="AB71" i="1"/>
  <c r="LH224" i="2"/>
  <c r="BB51" i="2"/>
  <c r="BB43" i="2" s="1"/>
  <c r="AT51" i="2"/>
  <c r="AW51" i="2" s="1"/>
  <c r="AW43" i="2" s="1"/>
  <c r="BA51" i="2"/>
  <c r="AZ51" i="2"/>
  <c r="AU51" i="2"/>
  <c r="R49" i="1"/>
  <c r="U49" i="1"/>
  <c r="BV68" i="2"/>
  <c r="CM16" i="2"/>
  <c r="CL16" i="2"/>
  <c r="TC201" i="2"/>
  <c r="TB201" i="2" s="1"/>
  <c r="HM34" i="1"/>
  <c r="HL41" i="2"/>
  <c r="HL37" i="2" s="1"/>
  <c r="HK41" i="2"/>
  <c r="HK37" i="2" s="1"/>
  <c r="HJ41" i="2"/>
  <c r="HJ37" i="2" s="1"/>
  <c r="H59" i="1"/>
  <c r="Q59" i="1"/>
  <c r="AY131" i="2"/>
  <c r="AX131" i="2"/>
  <c r="CQ19" i="2"/>
  <c r="CP19" i="2"/>
  <c r="CO19" i="2"/>
  <c r="CV19" i="2"/>
  <c r="CN19" i="2"/>
  <c r="CU19" i="2"/>
  <c r="CT19" i="2"/>
  <c r="CS19" i="2"/>
  <c r="CR19" i="2"/>
  <c r="W10" i="7"/>
  <c r="V10" i="7" s="1"/>
  <c r="T44" i="1"/>
  <c r="CU12" i="1"/>
  <c r="EF196" i="2"/>
  <c r="EF224" i="2" s="1"/>
  <c r="FT85" i="1"/>
  <c r="FY85" i="1"/>
  <c r="FX85" i="1" s="1"/>
  <c r="AY93" i="2"/>
  <c r="AX93" i="2"/>
  <c r="DL85" i="1"/>
  <c r="DQ85" i="1"/>
  <c r="DP85" i="1" s="1"/>
  <c r="BA39" i="2"/>
  <c r="AZ39" i="2"/>
  <c r="AZ37" i="2" s="1"/>
  <c r="AU39" i="2"/>
  <c r="BB39" i="2"/>
  <c r="AT39" i="2"/>
  <c r="AW39" i="2" s="1"/>
  <c r="FY62" i="1"/>
  <c r="FX62" i="1" s="1"/>
  <c r="FT62" i="1"/>
  <c r="EH71" i="1"/>
  <c r="EK71" i="1"/>
  <c r="EJ71" i="1" s="1"/>
  <c r="EG48" i="1"/>
  <c r="DX48" i="1"/>
  <c r="EZ77" i="1"/>
  <c r="FE77" i="1"/>
  <c r="FA80" i="1"/>
  <c r="EZ80" i="1" s="1"/>
  <c r="HL143" i="2"/>
  <c r="HL137" i="2" s="1"/>
  <c r="HK143" i="2"/>
  <c r="HK137" i="2" s="1"/>
  <c r="HJ143" i="2"/>
  <c r="HJ137" i="2" s="1"/>
  <c r="AY57" i="2"/>
  <c r="AX57" i="2"/>
  <c r="Z14" i="7"/>
  <c r="Y14" i="7" s="1"/>
  <c r="FX50" i="1"/>
  <c r="CV20" i="2"/>
  <c r="CN20" i="2"/>
  <c r="CU20" i="2"/>
  <c r="CT20" i="2"/>
  <c r="CS20" i="2"/>
  <c r="CR20" i="2"/>
  <c r="CQ20" i="2"/>
  <c r="CP20" i="2"/>
  <c r="CO20" i="2"/>
  <c r="DO19" i="1"/>
  <c r="EZ196" i="2"/>
  <c r="EZ224" i="2" s="1"/>
  <c r="AJ64" i="1"/>
  <c r="AO64" i="1"/>
  <c r="AN64" i="1" s="1"/>
  <c r="CT69" i="1"/>
  <c r="CU71" i="1"/>
  <c r="CT71" i="1" s="1"/>
  <c r="OK34" i="1"/>
  <c r="FU17" i="1"/>
  <c r="AY125" i="2"/>
  <c r="AX125" i="2"/>
  <c r="AZ40" i="2"/>
  <c r="BB40" i="2"/>
  <c r="AT40" i="2"/>
  <c r="AW40" i="2" s="1"/>
  <c r="BA40" i="2"/>
  <c r="AU40" i="2"/>
  <c r="CM11" i="2"/>
  <c r="CL11" i="2"/>
  <c r="AY109" i="2"/>
  <c r="AX109" i="2"/>
  <c r="S56" i="1"/>
  <c r="R54" i="1"/>
  <c r="U54" i="1"/>
  <c r="T54" i="1" s="1"/>
  <c r="AV73" i="2"/>
  <c r="AE224" i="2" s="1"/>
  <c r="AE225" i="2" s="1"/>
  <c r="AS73" i="2"/>
  <c r="S58" i="1" s="1"/>
  <c r="P57" i="1"/>
  <c r="R20" i="1"/>
  <c r="U20" i="1"/>
  <c r="T20" i="1" s="1"/>
  <c r="S45" i="1"/>
  <c r="AS37" i="2"/>
  <c r="JU25" i="1"/>
  <c r="JU41" i="1" s="1"/>
  <c r="JT11" i="1"/>
  <c r="FU71" i="1"/>
  <c r="FL71" i="1"/>
  <c r="J14" i="1"/>
  <c r="K25" i="1"/>
  <c r="MW25" i="1"/>
  <c r="MW41" i="1" s="1"/>
  <c r="MV11" i="1"/>
  <c r="CW69" i="1"/>
  <c r="CV69" i="1" s="1"/>
  <c r="CR69" i="1"/>
  <c r="U70" i="1"/>
  <c r="T70" i="1" s="1"/>
  <c r="HJ105" i="2"/>
  <c r="HJ104" i="2" s="1"/>
  <c r="HL105" i="2"/>
  <c r="HL104" i="2" s="1"/>
  <c r="HK105" i="2"/>
  <c r="HK104" i="2" s="1"/>
  <c r="EK59" i="1"/>
  <c r="EJ59" i="1" s="1"/>
  <c r="FY19" i="1"/>
  <c r="FX19" i="1" s="1"/>
  <c r="FT19" i="1"/>
  <c r="AI19" i="1"/>
  <c r="BN196" i="2"/>
  <c r="BN224" i="2" s="1"/>
  <c r="OK25" i="1"/>
  <c r="OK41" i="1" s="1"/>
  <c r="OJ11" i="1"/>
  <c r="EI45" i="1"/>
  <c r="EK45" i="1" s="1"/>
  <c r="EJ45" i="1" s="1"/>
  <c r="FT37" i="2"/>
  <c r="GR224" i="2"/>
  <c r="UR196" i="2"/>
  <c r="UR224" i="2" s="1"/>
  <c r="AB59" i="1"/>
  <c r="AK59" i="1"/>
  <c r="MW34" i="1"/>
  <c r="EZ20" i="1"/>
  <c r="FE20" i="1"/>
  <c r="FD20" i="1" s="1"/>
  <c r="FT77" i="1"/>
  <c r="FY77" i="1"/>
  <c r="FU80" i="1"/>
  <c r="FT80" i="1" s="1"/>
  <c r="FD132" i="2"/>
  <c r="FD119" i="2" s="1"/>
  <c r="FD196" i="2" s="1"/>
  <c r="DO34" i="1" s="1"/>
  <c r="DQ34" i="1" s="1"/>
  <c r="FC132" i="2"/>
  <c r="FC119" i="2" s="1"/>
  <c r="FC196" i="2" s="1"/>
  <c r="FB132" i="2"/>
  <c r="FB119" i="2" s="1"/>
  <c r="FB196" i="2" s="1"/>
  <c r="FB224" i="2" s="1"/>
  <c r="CV11" i="1"/>
  <c r="EJ116" i="2"/>
  <c r="EJ104" i="2" s="1"/>
  <c r="EJ196" i="2" s="1"/>
  <c r="EI116" i="2"/>
  <c r="EI104" i="2" s="1"/>
  <c r="EI196" i="2" s="1"/>
  <c r="EH116" i="2"/>
  <c r="EH104" i="2" s="1"/>
  <c r="KO34" i="1"/>
  <c r="FD224" i="2"/>
  <c r="UN196" i="2"/>
  <c r="UN224" i="2" s="1"/>
  <c r="UN225" i="2" s="1"/>
  <c r="UW201" i="2"/>
  <c r="AJ85" i="1"/>
  <c r="AO85" i="1"/>
  <c r="AN85" i="1" s="1"/>
  <c r="CM12" i="2"/>
  <c r="CL12" i="2"/>
  <c r="CK14" i="2"/>
  <c r="AY106" i="2"/>
  <c r="AX106" i="2"/>
  <c r="FY56" i="1"/>
  <c r="FO14" i="1"/>
  <c r="GZ196" i="2"/>
  <c r="GZ224" i="2" s="1"/>
  <c r="BB53" i="2"/>
  <c r="AT53" i="2"/>
  <c r="AW53" i="2" s="1"/>
  <c r="BA53" i="2"/>
  <c r="BA43" i="2" s="1"/>
  <c r="AZ53" i="2"/>
  <c r="AZ43" i="2" s="1"/>
  <c r="AU53" i="2"/>
  <c r="R13" i="1"/>
  <c r="U13" i="1"/>
  <c r="T13" i="1" s="1"/>
  <c r="HL93" i="2"/>
  <c r="HL92" i="2" s="1"/>
  <c r="HK93" i="2"/>
  <c r="HK92" i="2" s="1"/>
  <c r="HJ93" i="2"/>
  <c r="HJ92" i="2" s="1"/>
  <c r="AY64" i="2"/>
  <c r="AX64" i="2"/>
  <c r="R51" i="1"/>
  <c r="U51" i="1"/>
  <c r="LI25" i="1"/>
  <c r="LI41" i="1" s="1"/>
  <c r="LH11" i="1"/>
  <c r="FT64" i="1"/>
  <c r="FY64" i="1"/>
  <c r="FX64" i="1" s="1"/>
  <c r="FY82" i="1"/>
  <c r="FX82" i="1" s="1"/>
  <c r="AY66" i="2"/>
  <c r="AX66" i="2"/>
  <c r="CL18" i="2"/>
  <c r="CM18" i="2"/>
  <c r="DP119" i="2"/>
  <c r="AY97" i="2"/>
  <c r="AX97" i="2"/>
  <c r="AS80" i="2"/>
  <c r="S15" i="1" s="1"/>
  <c r="S60" i="1"/>
  <c r="AU70" i="2"/>
  <c r="BB70" i="2"/>
  <c r="AT70" i="2"/>
  <c r="AW70" i="2" s="1"/>
  <c r="BA70" i="2"/>
  <c r="AZ70" i="2"/>
  <c r="CB11" i="1"/>
  <c r="W16" i="7"/>
  <c r="V16" i="7" s="1"/>
  <c r="T52" i="1"/>
  <c r="NQ25" i="1"/>
  <c r="NQ41" i="1" s="1"/>
  <c r="NP11" i="1"/>
  <c r="AD18" i="1"/>
  <c r="AE25" i="1"/>
  <c r="AH75" i="1"/>
  <c r="AK75" i="1"/>
  <c r="FX39" i="2"/>
  <c r="FX37" i="2" s="1"/>
  <c r="FX196" i="2" s="1"/>
  <c r="EI34" i="1" s="1"/>
  <c r="EK34" i="1" s="1"/>
  <c r="FW39" i="2"/>
  <c r="FW37" i="2" s="1"/>
  <c r="FW196" i="2" s="1"/>
  <c r="FV39" i="2"/>
  <c r="FV37" i="2" s="1"/>
  <c r="FV196" i="2" s="1"/>
  <c r="FV224" i="2" s="1"/>
  <c r="DN80" i="2"/>
  <c r="EG11" i="1"/>
  <c r="DY25" i="1"/>
  <c r="DX11" i="1"/>
  <c r="P71" i="1"/>
  <c r="UD196" i="2"/>
  <c r="UD224" i="2" s="1"/>
  <c r="UD228" i="2" s="1"/>
  <c r="AO57" i="1"/>
  <c r="AN57" i="1" s="1"/>
  <c r="AJ57" i="1"/>
  <c r="AO56" i="1"/>
  <c r="AJ56" i="1"/>
  <c r="AY117" i="2"/>
  <c r="AX117" i="2"/>
  <c r="EK80" i="1"/>
  <c r="EJ80" i="1" s="1"/>
  <c r="EJ77" i="1"/>
  <c r="CS12" i="1"/>
  <c r="CJ12" i="1"/>
  <c r="CK25" i="1"/>
  <c r="BD59" i="1"/>
  <c r="BI59" i="1"/>
  <c r="BH59" i="1" s="1"/>
  <c r="R61" i="1"/>
  <c r="U61" i="1"/>
  <c r="T61" i="1" s="1"/>
  <c r="TP196" i="2"/>
  <c r="AX130" i="2"/>
  <c r="AY130" i="2"/>
  <c r="ET19" i="1"/>
  <c r="EU25" i="1"/>
  <c r="FA19" i="1"/>
  <c r="EJ132" i="2"/>
  <c r="EJ119" i="2" s="1"/>
  <c r="EI132" i="2"/>
  <c r="EI119" i="2" s="1"/>
  <c r="EH132" i="2"/>
  <c r="EH119" i="2" s="1"/>
  <c r="TE196" i="2"/>
  <c r="TE224" i="2" s="1"/>
  <c r="TE225" i="2" s="1"/>
  <c r="TE226" i="2" s="1"/>
  <c r="CM15" i="2"/>
  <c r="CL15" i="2"/>
  <c r="FN58" i="1"/>
  <c r="FO59" i="1"/>
  <c r="FU58" i="1"/>
  <c r="R53" i="1"/>
  <c r="U53" i="1"/>
  <c r="FY63" i="1"/>
  <c r="FX63" i="1" s="1"/>
  <c r="FT63" i="1"/>
  <c r="CC19" i="1"/>
  <c r="CB19" i="1" s="1"/>
  <c r="BX19" i="1"/>
  <c r="FD11" i="1"/>
  <c r="AM71" i="1"/>
  <c r="AL71" i="1" s="1"/>
  <c r="AL64" i="1"/>
  <c r="AZ81" i="2"/>
  <c r="AZ80" i="2" s="1"/>
  <c r="AU81" i="2"/>
  <c r="BB81" i="2"/>
  <c r="AT81" i="2"/>
  <c r="AW81" i="2" s="1"/>
  <c r="AW80" i="2" s="1"/>
  <c r="BA81" i="2"/>
  <c r="BA80" i="2" s="1"/>
  <c r="AV132" i="2"/>
  <c r="T224" i="2" s="1"/>
  <c r="T225" i="2" s="1"/>
  <c r="AS132" i="2"/>
  <c r="AS119" i="2" s="1"/>
  <c r="S19" i="1" s="1"/>
  <c r="AX71" i="2"/>
  <c r="AY71" i="2"/>
  <c r="DO80" i="2"/>
  <c r="DO174" i="2"/>
  <c r="AN11" i="1"/>
  <c r="AS104" i="2"/>
  <c r="S18" i="1" s="1"/>
  <c r="S64" i="1"/>
  <c r="AO63" i="1"/>
  <c r="AN63" i="1" s="1"/>
  <c r="AJ63" i="1"/>
  <c r="AV69" i="2"/>
  <c r="AA224" i="2" s="1"/>
  <c r="AA225" i="2" s="1"/>
  <c r="AS69" i="2"/>
  <c r="AJ77" i="1"/>
  <c r="AO77" i="1"/>
  <c r="AK80" i="1"/>
  <c r="AJ80" i="1" s="1"/>
  <c r="FT20" i="1"/>
  <c r="FY20" i="1"/>
  <c r="FX20" i="1" s="1"/>
  <c r="HM25" i="1"/>
  <c r="HM41" i="1" s="1"/>
  <c r="HL11" i="1"/>
  <c r="AZ120" i="2"/>
  <c r="AU120" i="2"/>
  <c r="BB120" i="2"/>
  <c r="AT120" i="2"/>
  <c r="AW120" i="2" s="1"/>
  <c r="BA120" i="2"/>
  <c r="AU84" i="2"/>
  <c r="BB84" i="2"/>
  <c r="AT84" i="2"/>
  <c r="AW84" i="2" s="1"/>
  <c r="BA84" i="2"/>
  <c r="AZ84" i="2"/>
  <c r="CO17" i="2"/>
  <c r="CV17" i="2"/>
  <c r="CN17" i="2"/>
  <c r="CU17" i="2"/>
  <c r="CT17" i="2"/>
  <c r="CS17" i="2"/>
  <c r="CR17" i="2"/>
  <c r="CQ17" i="2"/>
  <c r="CP17" i="2"/>
  <c r="Q14" i="1"/>
  <c r="Q25" i="1" s="1"/>
  <c r="FT22" i="1"/>
  <c r="FY22" i="1"/>
  <c r="FX22" i="1" s="1"/>
  <c r="CM13" i="2"/>
  <c r="CL13" i="2"/>
  <c r="HG73" i="2"/>
  <c r="HI73" i="2" s="1"/>
  <c r="FW58" i="1"/>
  <c r="HH68" i="2"/>
  <c r="FW14" i="1" s="1"/>
  <c r="FV14" i="1" s="1"/>
  <c r="AZ129" i="2"/>
  <c r="BB129" i="2"/>
  <c r="BA129" i="2"/>
  <c r="AU129" i="2"/>
  <c r="AT129" i="2"/>
  <c r="AW129" i="2" s="1"/>
  <c r="R77" i="1"/>
  <c r="S80" i="1"/>
  <c r="R80" i="1" s="1"/>
  <c r="U77" i="1"/>
  <c r="AF53" i="10"/>
  <c r="AF55" i="10"/>
  <c r="P76" i="1"/>
  <c r="U76" i="1"/>
  <c r="T76" i="1" s="1"/>
  <c r="IG25" i="1"/>
  <c r="IG41" i="1" s="1"/>
  <c r="IF11" i="1"/>
  <c r="AN29" i="10"/>
  <c r="AO46" i="10"/>
  <c r="CR18" i="1"/>
  <c r="CW18" i="1"/>
  <c r="CV18" i="1" s="1"/>
  <c r="W22" i="7"/>
  <c r="V22" i="7" s="1"/>
  <c r="T73" i="1"/>
  <c r="BX59" i="1"/>
  <c r="CC59" i="1"/>
  <c r="CB59" i="1" s="1"/>
  <c r="AS153" i="2"/>
  <c r="S21" i="1" s="1"/>
  <c r="S81" i="1"/>
  <c r="AY59" i="2"/>
  <c r="AX59" i="2"/>
  <c r="AY127" i="2"/>
  <c r="AX127" i="2"/>
  <c r="BQ129" i="2"/>
  <c r="BS129" i="2" s="1"/>
  <c r="AM75" i="1"/>
  <c r="AL75" i="1" s="1"/>
  <c r="BR119" i="2"/>
  <c r="AM19" i="1" s="1"/>
  <c r="AL19" i="1" s="1"/>
  <c r="NP224" i="2"/>
  <c r="CT222" i="2"/>
  <c r="CT216" i="2"/>
  <c r="HL126" i="2"/>
  <c r="HK126" i="2"/>
  <c r="HJ126" i="2"/>
  <c r="DN132" i="2"/>
  <c r="DN119" i="2" s="1"/>
  <c r="DP132" i="2"/>
  <c r="DO132" i="2"/>
  <c r="DO119" i="2" s="1"/>
  <c r="DP80" i="2"/>
  <c r="DP174" i="2"/>
  <c r="AU105" i="2"/>
  <c r="BB105" i="2"/>
  <c r="BB104" i="2" s="1"/>
  <c r="AT105" i="2"/>
  <c r="AW105" i="2" s="1"/>
  <c r="AW104" i="2" s="1"/>
  <c r="BA105" i="2"/>
  <c r="BA104" i="2" s="1"/>
  <c r="AZ105" i="2"/>
  <c r="AZ104" i="2" s="1"/>
  <c r="FT76" i="1"/>
  <c r="FY76" i="1"/>
  <c r="FX76" i="1" s="1"/>
  <c r="DN69" i="2"/>
  <c r="DN68" i="2" s="1"/>
  <c r="DP69" i="2"/>
  <c r="DP68" i="2" s="1"/>
  <c r="DP196" i="2" s="1"/>
  <c r="DO69" i="2"/>
  <c r="DO68" i="2" s="1"/>
  <c r="DO196" i="2" s="1"/>
  <c r="AO82" i="1"/>
  <c r="AN82" i="1" s="1"/>
  <c r="AJ82" i="1"/>
  <c r="BV175" i="2"/>
  <c r="BV174" i="2" s="1"/>
  <c r="BU175" i="2"/>
  <c r="BU174" i="2" s="1"/>
  <c r="BT175" i="2"/>
  <c r="BT174" i="2" s="1"/>
  <c r="DF19" i="1"/>
  <c r="DG25" i="1"/>
  <c r="DM19" i="1"/>
  <c r="AY113" i="2"/>
  <c r="AX113" i="2"/>
  <c r="QR224" i="2"/>
  <c r="CM21" i="2"/>
  <c r="CL21" i="2"/>
  <c r="HL175" i="2"/>
  <c r="HL174" i="2" s="1"/>
  <c r="HK175" i="2"/>
  <c r="HK174" i="2" s="1"/>
  <c r="HJ175" i="2"/>
  <c r="HJ174" i="2" s="1"/>
  <c r="U12" i="1"/>
  <c r="T12" i="1" s="1"/>
  <c r="P19" i="1"/>
  <c r="CA33" i="1" l="1"/>
  <c r="CC33" i="1" s="1"/>
  <c r="DO224" i="2"/>
  <c r="CU34" i="1"/>
  <c r="CW34" i="1" s="1"/>
  <c r="EJ224" i="2"/>
  <c r="CA34" i="1"/>
  <c r="CC34" i="1" s="1"/>
  <c r="DP224" i="2"/>
  <c r="R19" i="1"/>
  <c r="U19" i="1"/>
  <c r="T19" i="1" s="1"/>
  <c r="DN196" i="2"/>
  <c r="DN224" i="2" s="1"/>
  <c r="CU33" i="1"/>
  <c r="CW33" i="1" s="1"/>
  <c r="EI224" i="2"/>
  <c r="R81" i="1"/>
  <c r="U81" i="1"/>
  <c r="T81" i="1" s="1"/>
  <c r="AO53" i="10"/>
  <c r="AO55" i="10" s="1"/>
  <c r="AO56" i="10" s="1"/>
  <c r="U80" i="1"/>
  <c r="T80" i="1" s="1"/>
  <c r="T77" i="1"/>
  <c r="R21" i="1"/>
  <c r="U21" i="1"/>
  <c r="T21" i="1" s="1"/>
  <c r="HL73" i="2"/>
  <c r="HL68" i="2" s="1"/>
  <c r="HK73" i="2"/>
  <c r="HK68" i="2" s="1"/>
  <c r="HJ73" i="2"/>
  <c r="HJ68" i="2" s="1"/>
  <c r="AS68" i="2"/>
  <c r="S14" i="1" s="1"/>
  <c r="R14" i="1" s="1"/>
  <c r="S57" i="1"/>
  <c r="BB80" i="2"/>
  <c r="FN59" i="1"/>
  <c r="FU59" i="1"/>
  <c r="FE19" i="1"/>
  <c r="EZ19" i="1"/>
  <c r="FA25" i="1"/>
  <c r="AO75" i="1"/>
  <c r="AJ75" i="1"/>
  <c r="R15" i="1"/>
  <c r="U15" i="1"/>
  <c r="T15" i="1" s="1"/>
  <c r="AY63" i="2"/>
  <c r="CM14" i="2"/>
  <c r="CL14" i="2"/>
  <c r="AH19" i="1"/>
  <c r="AI25" i="1"/>
  <c r="AK19" i="1"/>
  <c r="FY71" i="1"/>
  <c r="FT71" i="1"/>
  <c r="AF224" i="2"/>
  <c r="AF225" i="2" s="1"/>
  <c r="BB37" i="2"/>
  <c r="AW25" i="10"/>
  <c r="BE25" i="10"/>
  <c r="BC25" i="10"/>
  <c r="AX46" i="10"/>
  <c r="AY121" i="2"/>
  <c r="AX121" i="2"/>
  <c r="U43" i="10"/>
  <c r="Z43" i="10" s="1"/>
  <c r="CS13" i="2"/>
  <c r="CR13" i="2"/>
  <c r="CQ13" i="2"/>
  <c r="CP13" i="2"/>
  <c r="CO13" i="2"/>
  <c r="CV13" i="2"/>
  <c r="CN13" i="2"/>
  <c r="CU13" i="2"/>
  <c r="CT13" i="2"/>
  <c r="FV58" i="1"/>
  <c r="FW59" i="1"/>
  <c r="FV59" i="1" s="1"/>
  <c r="AY120" i="2"/>
  <c r="AX120" i="2"/>
  <c r="FT58" i="1"/>
  <c r="FY58" i="1"/>
  <c r="FX58" i="1" s="1"/>
  <c r="BU129" i="2"/>
  <c r="BU119" i="2" s="1"/>
  <c r="BV129" i="2"/>
  <c r="BV119" i="2" s="1"/>
  <c r="BT129" i="2"/>
  <c r="BT119" i="2" s="1"/>
  <c r="II33" i="1"/>
  <c r="IG35" i="1"/>
  <c r="AU69" i="2"/>
  <c r="BB69" i="2"/>
  <c r="AT69" i="2"/>
  <c r="AW69" i="2" s="1"/>
  <c r="AW68" i="2" s="1"/>
  <c r="BA69" i="2"/>
  <c r="AZ69" i="2"/>
  <c r="AY81" i="2"/>
  <c r="AX81" i="2"/>
  <c r="CC25" i="1"/>
  <c r="CC41" i="1" s="1"/>
  <c r="EF48" i="1"/>
  <c r="Q224" i="2"/>
  <c r="Q225" i="2" s="1"/>
  <c r="V224" i="2"/>
  <c r="V225" i="2" s="1"/>
  <c r="AX39" i="2"/>
  <c r="AY39" i="2"/>
  <c r="P59" i="1"/>
  <c r="AY154" i="2"/>
  <c r="AY153" i="2" s="1"/>
  <c r="AX154" i="2"/>
  <c r="AX153" i="2" s="1"/>
  <c r="FT12" i="1"/>
  <c r="FY12" i="1"/>
  <c r="FX12" i="1" s="1"/>
  <c r="CV12" i="2"/>
  <c r="CN12" i="2"/>
  <c r="CU12" i="2"/>
  <c r="CT12" i="2"/>
  <c r="CS12" i="2"/>
  <c r="CR12" i="2"/>
  <c r="CQ12" i="2"/>
  <c r="CP12" i="2"/>
  <c r="CO12" i="2"/>
  <c r="FY80" i="1"/>
  <c r="FX80" i="1" s="1"/>
  <c r="FX77" i="1"/>
  <c r="JU35" i="1"/>
  <c r="JW33" i="1"/>
  <c r="CL9" i="2"/>
  <c r="AB224" i="2"/>
  <c r="AB225" i="2" s="1"/>
  <c r="CR16" i="2"/>
  <c r="CQ16" i="2"/>
  <c r="CP16" i="2"/>
  <c r="CO16" i="2"/>
  <c r="CV16" i="2"/>
  <c r="CN16" i="2"/>
  <c r="CU16" i="2"/>
  <c r="CT16" i="2"/>
  <c r="CS16" i="2"/>
  <c r="BS28" i="10"/>
  <c r="CA28" i="10"/>
  <c r="BY28" i="10"/>
  <c r="HJ119" i="2"/>
  <c r="KO35" i="1"/>
  <c r="KQ33" i="1"/>
  <c r="MC35" i="1"/>
  <c r="ME33" i="1"/>
  <c r="HM35" i="1"/>
  <c r="HO33" i="1"/>
  <c r="AY105" i="2"/>
  <c r="AY104" i="2" s="1"/>
  <c r="AX105" i="2"/>
  <c r="AX104" i="2" s="1"/>
  <c r="AX84" i="2"/>
  <c r="AY84" i="2"/>
  <c r="CU15" i="2"/>
  <c r="CT15" i="2"/>
  <c r="CS15" i="2"/>
  <c r="CR15" i="2"/>
  <c r="CQ15" i="2"/>
  <c r="CP15" i="2"/>
  <c r="CO15" i="2"/>
  <c r="CV15" i="2"/>
  <c r="CN15" i="2"/>
  <c r="AC18" i="7"/>
  <c r="AB18" i="7" s="1"/>
  <c r="AN56" i="1"/>
  <c r="EF11" i="1"/>
  <c r="EG25" i="1"/>
  <c r="FT196" i="2"/>
  <c r="FT224" i="2" s="1"/>
  <c r="EI11" i="1"/>
  <c r="FX224" i="2"/>
  <c r="R58" i="1"/>
  <c r="U58" i="1"/>
  <c r="T58" i="1" s="1"/>
  <c r="CQ11" i="2"/>
  <c r="CP11" i="2"/>
  <c r="CO11" i="2"/>
  <c r="CV11" i="2"/>
  <c r="CN11" i="2"/>
  <c r="CU11" i="2"/>
  <c r="CT11" i="2"/>
  <c r="CS11" i="2"/>
  <c r="CR11" i="2"/>
  <c r="DN19" i="1"/>
  <c r="DO25" i="1"/>
  <c r="DO26" i="1" s="1"/>
  <c r="R224" i="2"/>
  <c r="R225" i="2" s="1"/>
  <c r="W224" i="2"/>
  <c r="W225" i="2" s="1"/>
  <c r="BA37" i="2"/>
  <c r="CT12" i="1"/>
  <c r="CU25" i="1"/>
  <c r="BE29" i="10"/>
  <c r="BC29" i="10"/>
  <c r="AW29" i="10"/>
  <c r="BT196" i="2"/>
  <c r="BT224" i="2" s="1"/>
  <c r="HK119" i="2"/>
  <c r="HK196" i="2" s="1"/>
  <c r="FW25" i="1"/>
  <c r="FV11" i="1"/>
  <c r="FY11" i="1"/>
  <c r="AU126" i="2"/>
  <c r="BB126" i="2"/>
  <c r="AT126" i="2"/>
  <c r="AW126" i="2" s="1"/>
  <c r="BA126" i="2"/>
  <c r="BA119" i="2" s="1"/>
  <c r="AZ126" i="2"/>
  <c r="AZ119" i="2" s="1"/>
  <c r="BR196" i="2"/>
  <c r="BR224" i="2" s="1"/>
  <c r="BK55" i="10"/>
  <c r="BK56" i="10" s="1"/>
  <c r="BK53" i="10"/>
  <c r="Z37" i="10"/>
  <c r="U44" i="10"/>
  <c r="Z44" i="10" s="1"/>
  <c r="U46" i="10"/>
  <c r="S71" i="1"/>
  <c r="R64" i="1"/>
  <c r="U64" i="1"/>
  <c r="T64" i="1" s="1"/>
  <c r="CT18" i="2"/>
  <c r="CS18" i="2"/>
  <c r="CR18" i="2"/>
  <c r="CQ18" i="2"/>
  <c r="CP18" i="2"/>
  <c r="CO18" i="2"/>
  <c r="CV18" i="2"/>
  <c r="CN18" i="2"/>
  <c r="CU18" i="2"/>
  <c r="LK33" i="1"/>
  <c r="LI35" i="1"/>
  <c r="FN14" i="1"/>
  <c r="FO25" i="1"/>
  <c r="FU14" i="1"/>
  <c r="FU25" i="1" s="1"/>
  <c r="EH45" i="1"/>
  <c r="EI48" i="1"/>
  <c r="EH48" i="1" s="1"/>
  <c r="MY33" i="1"/>
  <c r="MW35" i="1"/>
  <c r="AS196" i="2"/>
  <c r="AS224" i="2" s="1"/>
  <c r="S11" i="1"/>
  <c r="AU73" i="2"/>
  <c r="BB73" i="2"/>
  <c r="AT73" i="2"/>
  <c r="AW73" i="2" s="1"/>
  <c r="BA73" i="2"/>
  <c r="AZ73" i="2"/>
  <c r="FY17" i="1"/>
  <c r="FX17" i="1" s="1"/>
  <c r="FT17" i="1"/>
  <c r="Z224" i="2"/>
  <c r="Z225" i="2" s="1"/>
  <c r="AC224" i="2"/>
  <c r="AC225" i="2" s="1"/>
  <c r="HJ196" i="2"/>
  <c r="HJ224" i="2" s="1"/>
  <c r="W12" i="7"/>
  <c r="V12" i="7" s="1"/>
  <c r="T49" i="1"/>
  <c r="BU196" i="2"/>
  <c r="HL119" i="2"/>
  <c r="HH196" i="2"/>
  <c r="HH224" i="2" s="1"/>
  <c r="AL12" i="1"/>
  <c r="AM25" i="1"/>
  <c r="AM26" i="1" s="1"/>
  <c r="AY129" i="2"/>
  <c r="AX129" i="2"/>
  <c r="NQ35" i="1"/>
  <c r="NS33" i="1"/>
  <c r="W15" i="7"/>
  <c r="V15" i="7" s="1"/>
  <c r="T51" i="1"/>
  <c r="Z18" i="7"/>
  <c r="Y18" i="7" s="1"/>
  <c r="FX56" i="1"/>
  <c r="R45" i="1"/>
  <c r="S48" i="1"/>
  <c r="U45" i="1"/>
  <c r="T45" i="1" s="1"/>
  <c r="AY40" i="2"/>
  <c r="AX40" i="2"/>
  <c r="FE80" i="1"/>
  <c r="FD80" i="1" s="1"/>
  <c r="FD77" i="1"/>
  <c r="X224" i="2"/>
  <c r="X225" i="2" s="1"/>
  <c r="AO71" i="1"/>
  <c r="AJ71" i="1"/>
  <c r="FC33" i="1"/>
  <c r="FE33" i="1" s="1"/>
  <c r="GQ224" i="2"/>
  <c r="BS25" i="10"/>
  <c r="CA25" i="10"/>
  <c r="BY25" i="10"/>
  <c r="BC27" i="10"/>
  <c r="BE27" i="10"/>
  <c r="BV196" i="2"/>
  <c r="CW19" i="1"/>
  <c r="CV19" i="1" s="1"/>
  <c r="CR19" i="1"/>
  <c r="AO12" i="1"/>
  <c r="AJ12" i="1"/>
  <c r="AK25" i="1"/>
  <c r="FB19" i="1"/>
  <c r="FC25" i="1"/>
  <c r="FC26" i="1" s="1"/>
  <c r="GU33" i="1"/>
  <c r="GS35" i="1"/>
  <c r="PE35" i="1"/>
  <c r="PG33" i="1"/>
  <c r="U14" i="1"/>
  <c r="T14" i="1" s="1"/>
  <c r="P14" i="1"/>
  <c r="R18" i="1"/>
  <c r="U18" i="1"/>
  <c r="T18" i="1" s="1"/>
  <c r="UL201" i="2"/>
  <c r="UV201" i="2" s="1"/>
  <c r="TP224" i="2"/>
  <c r="CS21" i="2"/>
  <c r="CR21" i="2"/>
  <c r="CQ21" i="2"/>
  <c r="CP21" i="2"/>
  <c r="CO21" i="2"/>
  <c r="CV21" i="2"/>
  <c r="CN21" i="2"/>
  <c r="CU21" i="2"/>
  <c r="CT21" i="2"/>
  <c r="BB119" i="2"/>
  <c r="AO80" i="1"/>
  <c r="AN80" i="1" s="1"/>
  <c r="AN77" i="1"/>
  <c r="EI33" i="1"/>
  <c r="EK33" i="1" s="1"/>
  <c r="FW224" i="2"/>
  <c r="AY70" i="2"/>
  <c r="AX70" i="2"/>
  <c r="AY53" i="2"/>
  <c r="AX53" i="2"/>
  <c r="OM33" i="1"/>
  <c r="OK35" i="1"/>
  <c r="AD224" i="2"/>
  <c r="AD225" i="2" s="1"/>
  <c r="Y224" i="2"/>
  <c r="Y225" i="2" s="1"/>
  <c r="AX92" i="2"/>
  <c r="HL196" i="2"/>
  <c r="AY51" i="2"/>
  <c r="AY43" i="2" s="1"/>
  <c r="AX51" i="2"/>
  <c r="AX43" i="2" s="1"/>
  <c r="CA27" i="10"/>
  <c r="BY27" i="10"/>
  <c r="R85" i="1"/>
  <c r="U85" i="1"/>
  <c r="T85" i="1" s="1"/>
  <c r="W24" i="7"/>
  <c r="V24" i="7" s="1"/>
  <c r="T75" i="1"/>
  <c r="DQ19" i="1"/>
  <c r="DL19" i="1"/>
  <c r="DM25" i="1"/>
  <c r="AU132" i="2"/>
  <c r="BB132" i="2"/>
  <c r="AT132" i="2"/>
  <c r="AW132" i="2" s="1"/>
  <c r="AW119" i="2" s="1"/>
  <c r="BA132" i="2"/>
  <c r="AZ132" i="2"/>
  <c r="W17" i="7"/>
  <c r="V17" i="7" s="1"/>
  <c r="T53" i="1"/>
  <c r="CR12" i="1"/>
  <c r="CW12" i="1"/>
  <c r="CS25" i="1"/>
  <c r="S62" i="1"/>
  <c r="R60" i="1"/>
  <c r="U60" i="1"/>
  <c r="T60" i="1" s="1"/>
  <c r="AX63" i="2"/>
  <c r="DO33" i="1"/>
  <c r="DQ33" i="1" s="1"/>
  <c r="FC224" i="2"/>
  <c r="AJ59" i="1"/>
  <c r="AO59" i="1"/>
  <c r="R56" i="1"/>
  <c r="U56" i="1"/>
  <c r="U224" i="2"/>
  <c r="U225" i="2" s="1"/>
  <c r="S224" i="2"/>
  <c r="S225" i="2" s="1"/>
  <c r="AW37" i="2"/>
  <c r="AY92" i="2"/>
  <c r="BT29" i="10"/>
  <c r="BT46" i="10" s="1"/>
  <c r="CW71" i="1"/>
  <c r="CV71" i="1" s="1"/>
  <c r="CR71" i="1"/>
  <c r="AW28" i="10"/>
  <c r="BE28" i="10"/>
  <c r="BC28" i="10"/>
  <c r="CU222" i="2"/>
  <c r="CU216" i="2"/>
  <c r="JC33" i="1"/>
  <c r="JA35" i="1"/>
  <c r="EH196" i="2"/>
  <c r="EH224" i="2" s="1"/>
  <c r="Z7" i="7" l="1"/>
  <c r="FW33" i="1"/>
  <c r="FY33" i="1" s="1"/>
  <c r="HK224" i="2"/>
  <c r="CA46" i="10"/>
  <c r="BY46" i="10"/>
  <c r="BT53" i="10"/>
  <c r="W18" i="7"/>
  <c r="V18" i="7" s="1"/>
  <c r="T56" i="1"/>
  <c r="AW196" i="2"/>
  <c r="AC20" i="7"/>
  <c r="AB20" i="7" s="1"/>
  <c r="AN71" i="1"/>
  <c r="R48" i="1"/>
  <c r="U48" i="1"/>
  <c r="FW26" i="1"/>
  <c r="AY37" i="2"/>
  <c r="AY80" i="2"/>
  <c r="FY14" i="1"/>
  <c r="FX14" i="1" s="1"/>
  <c r="FT14" i="1"/>
  <c r="R71" i="1"/>
  <c r="U71" i="1"/>
  <c r="CN196" i="2"/>
  <c r="CN224" i="2" s="1"/>
  <c r="EH11" i="1"/>
  <c r="EI25" i="1"/>
  <c r="EI26" i="1" s="1"/>
  <c r="AX37" i="2"/>
  <c r="AZ68" i="2"/>
  <c r="AZ196" i="2" s="1"/>
  <c r="CL196" i="2"/>
  <c r="BG25" i="1"/>
  <c r="BG26" i="1" s="1"/>
  <c r="BA68" i="2"/>
  <c r="BA196" i="2" s="1"/>
  <c r="CP14" i="2"/>
  <c r="CO14" i="2"/>
  <c r="CV14" i="2"/>
  <c r="CV196" i="2" s="1"/>
  <c r="CN14" i="2"/>
  <c r="CU14" i="2"/>
  <c r="CU196" i="2" s="1"/>
  <c r="CT14" i="2"/>
  <c r="CT196" i="2" s="1"/>
  <c r="CS14" i="2"/>
  <c r="CR14" i="2"/>
  <c r="CQ14" i="2"/>
  <c r="CQ196" i="2" s="1"/>
  <c r="FD19" i="1"/>
  <c r="FE25" i="1"/>
  <c r="FE41" i="1" s="1"/>
  <c r="Z8" i="7"/>
  <c r="Y8" i="7" s="1"/>
  <c r="FW34" i="1"/>
  <c r="FY34" i="1" s="1"/>
  <c r="HL224" i="2"/>
  <c r="TP225" i="2"/>
  <c r="TP228" i="2"/>
  <c r="S25" i="1"/>
  <c r="R11" i="1"/>
  <c r="U11" i="1"/>
  <c r="CO196" i="2"/>
  <c r="FT59" i="1"/>
  <c r="FY59" i="1"/>
  <c r="R62" i="1"/>
  <c r="U62" i="1"/>
  <c r="T62" i="1" s="1"/>
  <c r="CP196" i="2"/>
  <c r="EK48" i="1"/>
  <c r="EJ48" i="1" s="1"/>
  <c r="BB68" i="2"/>
  <c r="BB196" i="2" s="1"/>
  <c r="AN12" i="1"/>
  <c r="Z46" i="10"/>
  <c r="U53" i="10"/>
  <c r="Z53" i="10" s="1"/>
  <c r="AC19" i="7"/>
  <c r="AB19" i="7" s="1"/>
  <c r="AN59" i="1"/>
  <c r="CA29" i="10"/>
  <c r="BY29" i="10"/>
  <c r="BS29" i="10"/>
  <c r="CV12" i="1"/>
  <c r="CW25" i="1"/>
  <c r="CW41" i="1" s="1"/>
  <c r="AY132" i="2"/>
  <c r="AX132" i="2"/>
  <c r="AC8" i="7"/>
  <c r="AB8" i="7" s="1"/>
  <c r="AM34" i="1"/>
  <c r="AO34" i="1" s="1"/>
  <c r="BV224" i="2"/>
  <c r="AY126" i="2"/>
  <c r="AX126" i="2"/>
  <c r="CR196" i="2"/>
  <c r="EK11" i="1"/>
  <c r="AY69" i="2"/>
  <c r="AX69" i="2"/>
  <c r="AX68" i="2" s="1"/>
  <c r="AX119" i="2"/>
  <c r="Z20" i="7"/>
  <c r="Y20" i="7" s="1"/>
  <c r="FX71" i="1"/>
  <c r="AY73" i="2"/>
  <c r="AX73" i="2"/>
  <c r="AC7" i="7"/>
  <c r="AM33" i="1"/>
  <c r="AO33" i="1" s="1"/>
  <c r="BU224" i="2"/>
  <c r="FY25" i="1"/>
  <c r="FY41" i="1" s="1"/>
  <c r="FX11" i="1"/>
  <c r="CU26" i="1"/>
  <c r="CS196" i="2"/>
  <c r="CC35" i="1"/>
  <c r="CE33" i="1"/>
  <c r="AY119" i="2"/>
  <c r="BE46" i="10"/>
  <c r="BC46" i="10"/>
  <c r="AX53" i="10"/>
  <c r="AO19" i="1"/>
  <c r="AN19" i="1" s="1"/>
  <c r="AJ19" i="1"/>
  <c r="R57" i="1"/>
  <c r="S59" i="1"/>
  <c r="U57" i="1"/>
  <c r="T57" i="1" s="1"/>
  <c r="DP19" i="1"/>
  <c r="DQ25" i="1"/>
  <c r="DQ41" i="1" s="1"/>
  <c r="AX80" i="2"/>
  <c r="AC24" i="7"/>
  <c r="AB24" i="7" s="1"/>
  <c r="AN75" i="1"/>
  <c r="CU197" i="2" l="1"/>
  <c r="CU224" i="2"/>
  <c r="CV197" i="2"/>
  <c r="BI34" i="1"/>
  <c r="CV224" i="2"/>
  <c r="S34" i="1"/>
  <c r="U34" i="1" s="1"/>
  <c r="BB224" i="2"/>
  <c r="W8" i="7" s="1"/>
  <c r="V8" i="7" s="1"/>
  <c r="CQ197" i="2"/>
  <c r="CQ224" i="2"/>
  <c r="S33" i="1"/>
  <c r="U33" i="1" s="1"/>
  <c r="BA224" i="2"/>
  <c r="W7" i="7" s="1"/>
  <c r="CT197" i="2"/>
  <c r="CT198" i="2" s="1"/>
  <c r="CT199" i="2" s="1"/>
  <c r="CT224" i="2"/>
  <c r="CS197" i="2"/>
  <c r="CS224" i="2"/>
  <c r="TP226" i="2"/>
  <c r="UN226" i="2"/>
  <c r="Z19" i="7"/>
  <c r="Y19" i="7" s="1"/>
  <c r="FX59" i="1"/>
  <c r="BG16" i="1"/>
  <c r="BG13" i="1"/>
  <c r="BG23" i="1"/>
  <c r="BG11" i="1"/>
  <c r="BG20" i="1"/>
  <c r="BG21" i="1"/>
  <c r="BG15" i="1"/>
  <c r="BG12" i="1"/>
  <c r="BG17" i="1"/>
  <c r="BG10" i="1"/>
  <c r="BG14" i="1"/>
  <c r="BG22" i="1"/>
  <c r="BG18" i="1"/>
  <c r="BG19" i="1"/>
  <c r="W20" i="7"/>
  <c r="V20" i="7" s="1"/>
  <c r="T71" i="1"/>
  <c r="CR197" i="2"/>
  <c r="CR224" i="2"/>
  <c r="CW35" i="1"/>
  <c r="CY33" i="1"/>
  <c r="AO25" i="1"/>
  <c r="AO41" i="1" s="1"/>
  <c r="CO198" i="2"/>
  <c r="CO199" i="2" s="1"/>
  <c r="CV198" i="2"/>
  <c r="CV199" i="2" s="1"/>
  <c r="CU198" i="2"/>
  <c r="CU199" i="2" s="1"/>
  <c r="CS198" i="2"/>
  <c r="CS199" i="2" s="1"/>
  <c r="CR198" i="2"/>
  <c r="CR199" i="2" s="1"/>
  <c r="CQ198" i="2"/>
  <c r="CQ199" i="2" s="1"/>
  <c r="CP198" i="2"/>
  <c r="CP199" i="2" s="1"/>
  <c r="CL224" i="2"/>
  <c r="W11" i="7"/>
  <c r="V11" i="7" s="1"/>
  <c r="T48" i="1"/>
  <c r="CA53" i="10"/>
  <c r="BY53" i="10"/>
  <c r="CO197" i="2"/>
  <c r="BI33" i="1"/>
  <c r="CO224" i="2"/>
  <c r="BT55" i="10"/>
  <c r="BC53" i="10"/>
  <c r="BE53" i="10"/>
  <c r="R59" i="1"/>
  <c r="U59" i="1"/>
  <c r="UK201" i="2"/>
  <c r="AZ224" i="2"/>
  <c r="DQ35" i="1"/>
  <c r="DS33" i="1"/>
  <c r="FY35" i="1"/>
  <c r="GA33" i="1"/>
  <c r="U25" i="1"/>
  <c r="U41" i="1" s="1"/>
  <c r="T11" i="1"/>
  <c r="FG33" i="1"/>
  <c r="FE35" i="1"/>
  <c r="AY68" i="2"/>
  <c r="AX196" i="2"/>
  <c r="AW198" i="2" s="1"/>
  <c r="AB7" i="7"/>
  <c r="AC9" i="7"/>
  <c r="EK25" i="1"/>
  <c r="EK41" i="1" s="1"/>
  <c r="BP96" i="1" s="1"/>
  <c r="EJ11" i="1"/>
  <c r="CP197" i="2"/>
  <c r="CP224" i="2"/>
  <c r="S26" i="1"/>
  <c r="SG226" i="2"/>
  <c r="AY196" i="2"/>
  <c r="AW199" i="2" s="1"/>
  <c r="AX55" i="10"/>
  <c r="U55" i="10"/>
  <c r="Z55" i="10" s="1"/>
  <c r="Y7" i="7"/>
  <c r="Z9" i="7"/>
  <c r="CE90" i="1" l="1"/>
  <c r="CY90" i="1"/>
  <c r="FG90" i="1"/>
  <c r="DS90" i="1"/>
  <c r="BF12" i="1"/>
  <c r="BI12" i="1"/>
  <c r="BH12" i="1" s="1"/>
  <c r="AO35" i="1"/>
  <c r="AQ33" i="1"/>
  <c r="BF15" i="1"/>
  <c r="BI15" i="1"/>
  <c r="BH15" i="1" s="1"/>
  <c r="BF21" i="1"/>
  <c r="BI21" i="1"/>
  <c r="BH21" i="1" s="1"/>
  <c r="BF18" i="1"/>
  <c r="BI18" i="1"/>
  <c r="BH18" i="1" s="1"/>
  <c r="BF20" i="1"/>
  <c r="BI20" i="1"/>
  <c r="BH20" i="1" s="1"/>
  <c r="AB9" i="7"/>
  <c r="AC25" i="7"/>
  <c r="V7" i="7"/>
  <c r="W9" i="7"/>
  <c r="W19" i="7"/>
  <c r="V19" i="7" s="1"/>
  <c r="T59" i="1"/>
  <c r="Y9" i="7"/>
  <c r="Z25" i="7"/>
  <c r="Y25" i="7" s="1"/>
  <c r="BF22" i="1"/>
  <c r="BI22" i="1"/>
  <c r="BH22" i="1" s="1"/>
  <c r="BF11" i="1"/>
  <c r="BI11" i="1"/>
  <c r="BH11" i="1" s="1"/>
  <c r="BF14" i="1"/>
  <c r="BI14" i="1"/>
  <c r="BH14" i="1" s="1"/>
  <c r="BF23" i="1"/>
  <c r="BI23" i="1"/>
  <c r="BH23" i="1" s="1"/>
  <c r="EM90" i="1"/>
  <c r="EK35" i="1"/>
  <c r="EM33" i="1"/>
  <c r="BF19" i="1"/>
  <c r="BI19" i="1"/>
  <c r="BH19" i="1" s="1"/>
  <c r="W90" i="1"/>
  <c r="U35" i="1"/>
  <c r="W33" i="1"/>
  <c r="BF10" i="1"/>
  <c r="BI10" i="1"/>
  <c r="BF13" i="1"/>
  <c r="BI13" i="1"/>
  <c r="BH13" i="1" s="1"/>
  <c r="BE55" i="10"/>
  <c r="BC55" i="10"/>
  <c r="AX56" i="10"/>
  <c r="BT56" i="10"/>
  <c r="CA55" i="10"/>
  <c r="BY55" i="10"/>
  <c r="BF17" i="1"/>
  <c r="BI17" i="1"/>
  <c r="BH17" i="1" s="1"/>
  <c r="BF16" i="1"/>
  <c r="BI16" i="1"/>
  <c r="BH16" i="1" s="1"/>
  <c r="W25" i="7" l="1"/>
  <c r="V25" i="7" s="1"/>
  <c r="V9" i="7"/>
  <c r="BI25" i="1"/>
  <c r="BI41" i="1" s="1"/>
  <c r="BH10" i="1"/>
  <c r="BK33" i="1" l="1"/>
  <c r="BI35" i="1"/>
</calcChain>
</file>

<file path=xl/comments1.xml><?xml version="1.0" encoding="utf-8"?>
<comments xmlns="http://schemas.openxmlformats.org/spreadsheetml/2006/main">
  <authors>
    <author>hec</author>
  </authors>
  <commentList>
    <comment ref="F17" authorId="0" shapeId="0">
      <text>
        <r>
          <rPr>
            <b/>
            <sz val="9"/>
            <color indexed="81"/>
            <rFont val="돋움"/>
            <family val="3"/>
            <charset val="129"/>
          </rPr>
          <t>관급공사</t>
        </r>
        <r>
          <rPr>
            <b/>
            <sz val="9"/>
            <color indexed="81"/>
            <rFont val="Tahoma"/>
            <family val="2"/>
          </rPr>
          <t xml:space="preserve"> </t>
        </r>
        <r>
          <rPr>
            <b/>
            <sz val="9"/>
            <color indexed="81"/>
            <rFont val="돋움"/>
            <family val="3"/>
            <charset val="129"/>
          </rPr>
          <t xml:space="preserve">기준
</t>
        </r>
        <r>
          <rPr>
            <sz val="9"/>
            <color indexed="81"/>
            <rFont val="Tahoma"/>
            <family val="2"/>
          </rPr>
          <t>(</t>
        </r>
        <r>
          <rPr>
            <sz val="9"/>
            <color indexed="81"/>
            <rFont val="돋움"/>
            <family val="3"/>
            <charset val="129"/>
          </rPr>
          <t>업체</t>
        </r>
        <r>
          <rPr>
            <sz val="9"/>
            <color indexed="81"/>
            <rFont val="Tahoma"/>
            <family val="2"/>
          </rPr>
          <t xml:space="preserve"> </t>
        </r>
        <r>
          <rPr>
            <sz val="9"/>
            <color indexed="81"/>
            <rFont val="돋움"/>
            <family val="3"/>
            <charset val="129"/>
          </rPr>
          <t>요율에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달라질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CA44" authorId="0" shapeId="0">
      <text>
        <r>
          <rPr>
            <b/>
            <sz val="9"/>
            <color indexed="81"/>
            <rFont val="돋움"/>
            <family val="3"/>
            <charset val="129"/>
          </rPr>
          <t>현대차</t>
        </r>
        <r>
          <rPr>
            <b/>
            <sz val="9"/>
            <color indexed="81"/>
            <rFont val="Tahoma"/>
            <family val="2"/>
          </rPr>
          <t>CCPP</t>
        </r>
      </text>
    </comment>
    <comment ref="CB45" authorId="0" shapeId="0">
      <text>
        <r>
          <rPr>
            <b/>
            <sz val="9"/>
            <color indexed="81"/>
            <rFont val="돋움"/>
            <family val="3"/>
            <charset val="129"/>
          </rPr>
          <t xml:space="preserve">죽도 물량은 해상BP 단가 반영 </t>
        </r>
        <r>
          <rPr>
            <sz val="9"/>
            <color indexed="81"/>
            <rFont val="돋움"/>
            <family val="3"/>
            <charset val="129"/>
          </rPr>
          <t>(육상 단가 대비 약 2.7배)</t>
        </r>
      </text>
    </comment>
    <comment ref="CA46" authorId="0" shapeId="0">
      <text>
        <r>
          <rPr>
            <b/>
            <sz val="9"/>
            <color indexed="81"/>
            <rFont val="돋움"/>
            <family val="3"/>
            <charset val="129"/>
          </rPr>
          <t>현대차</t>
        </r>
        <r>
          <rPr>
            <b/>
            <sz val="9"/>
            <color indexed="81"/>
            <rFont val="Tahoma"/>
            <family val="2"/>
          </rPr>
          <t>CCPP</t>
        </r>
      </text>
    </comment>
    <comment ref="CA47" authorId="0" shapeId="0">
      <text>
        <r>
          <rPr>
            <b/>
            <sz val="9"/>
            <color indexed="81"/>
            <rFont val="돋움"/>
            <family val="3"/>
            <charset val="129"/>
          </rPr>
          <t>현대차</t>
        </r>
        <r>
          <rPr>
            <b/>
            <sz val="9"/>
            <color indexed="81"/>
            <rFont val="Tahoma"/>
            <family val="2"/>
          </rPr>
          <t>CCPP</t>
        </r>
      </text>
    </comment>
    <comment ref="CB48" authorId="0" shapeId="0">
      <text>
        <r>
          <rPr>
            <b/>
            <sz val="9"/>
            <color indexed="81"/>
            <rFont val="돋움"/>
            <family val="3"/>
            <charset val="129"/>
          </rPr>
          <t xml:space="preserve">죽도 물량은 해상BP 단가 반영 </t>
        </r>
        <r>
          <rPr>
            <sz val="9"/>
            <color indexed="81"/>
            <rFont val="돋움"/>
            <family val="3"/>
            <charset val="129"/>
          </rPr>
          <t>(육상 단가 대비 약 2.5배)</t>
        </r>
      </text>
    </comment>
    <comment ref="CA53" authorId="0" shapeId="0">
      <text>
        <r>
          <rPr>
            <b/>
            <sz val="9"/>
            <color indexed="81"/>
            <rFont val="돋움"/>
            <family val="3"/>
            <charset val="129"/>
          </rPr>
          <t>한국물가정보</t>
        </r>
        <r>
          <rPr>
            <b/>
            <sz val="9"/>
            <color indexed="81"/>
            <rFont val="Tahoma"/>
            <family val="2"/>
          </rPr>
          <t xml:space="preserve"> 10</t>
        </r>
        <r>
          <rPr>
            <b/>
            <sz val="9"/>
            <color indexed="81"/>
            <rFont val="돋움"/>
            <family val="3"/>
            <charset val="129"/>
          </rPr>
          <t>월말</t>
        </r>
        <r>
          <rPr>
            <b/>
            <sz val="9"/>
            <color indexed="81"/>
            <rFont val="Tahoma"/>
            <family val="2"/>
          </rPr>
          <t xml:space="preserve"> 
</t>
        </r>
        <r>
          <rPr>
            <b/>
            <sz val="9"/>
            <color indexed="81"/>
            <rFont val="돋움"/>
            <family val="3"/>
            <charset val="129"/>
          </rPr>
          <t>기준</t>
        </r>
        <r>
          <rPr>
            <b/>
            <sz val="9"/>
            <color indexed="81"/>
            <rFont val="Tahoma"/>
            <family val="2"/>
          </rPr>
          <t xml:space="preserve"> </t>
        </r>
        <r>
          <rPr>
            <b/>
            <sz val="9"/>
            <color indexed="81"/>
            <rFont val="돋움"/>
            <family val="3"/>
            <charset val="129"/>
          </rPr>
          <t>재료비</t>
        </r>
        <r>
          <rPr>
            <b/>
            <sz val="9"/>
            <color indexed="81"/>
            <rFont val="Tahoma"/>
            <family val="2"/>
          </rPr>
          <t xml:space="preserve"> </t>
        </r>
        <r>
          <rPr>
            <sz val="9"/>
            <color indexed="81"/>
            <rFont val="Tahoma"/>
            <family val="2"/>
          </rPr>
          <t>(</t>
        </r>
        <r>
          <rPr>
            <sz val="9"/>
            <color indexed="81"/>
            <rFont val="돋움"/>
            <family val="3"/>
            <charset val="129"/>
          </rPr>
          <t>국내</t>
        </r>
        <r>
          <rPr>
            <sz val="9"/>
            <color indexed="81"/>
            <rFont val="Tahoma"/>
            <family val="2"/>
          </rPr>
          <t xml:space="preserve"> </t>
        </r>
        <r>
          <rPr>
            <sz val="9"/>
            <color indexed="81"/>
            <rFont val="돋움"/>
            <family val="3"/>
            <charset val="129"/>
          </rPr>
          <t>현장용</t>
        </r>
        <r>
          <rPr>
            <sz val="9"/>
            <color indexed="81"/>
            <rFont val="Tahoma"/>
            <family val="2"/>
          </rPr>
          <t xml:space="preserve"> </t>
        </r>
        <r>
          <rPr>
            <sz val="9"/>
            <color indexed="81"/>
            <rFont val="돋움"/>
            <family val="3"/>
            <charset val="129"/>
          </rPr>
          <t>공지</t>
        </r>
        <r>
          <rPr>
            <sz val="9"/>
            <color indexed="81"/>
            <rFont val="Tahoma"/>
            <family val="2"/>
          </rPr>
          <t xml:space="preserve"> </t>
        </r>
        <r>
          <rPr>
            <sz val="9"/>
            <color indexed="81"/>
            <rFont val="돋움"/>
            <family val="3"/>
            <charset val="129"/>
          </rPr>
          <t>단가</t>
        </r>
        <r>
          <rPr>
            <sz val="9"/>
            <color indexed="81"/>
            <rFont val="Tahoma"/>
            <family val="2"/>
          </rPr>
          <t xml:space="preserve"> </t>
        </r>
        <r>
          <rPr>
            <sz val="9"/>
            <color indexed="81"/>
            <rFont val="돋움"/>
            <family val="3"/>
            <charset val="129"/>
          </rPr>
          <t>대비</t>
        </r>
        <r>
          <rPr>
            <sz val="9"/>
            <color indexed="81"/>
            <rFont val="Tahoma"/>
            <family val="2"/>
          </rPr>
          <t xml:space="preserve"> 133%, </t>
        </r>
        <r>
          <rPr>
            <sz val="9"/>
            <color indexed="81"/>
            <rFont val="돋움"/>
            <family val="3"/>
            <charset val="129"/>
          </rPr>
          <t>도서</t>
        </r>
        <r>
          <rPr>
            <sz val="9"/>
            <color indexed="81"/>
            <rFont val="Tahoma"/>
            <family val="2"/>
          </rPr>
          <t xml:space="preserve"> </t>
        </r>
        <r>
          <rPr>
            <sz val="9"/>
            <color indexed="81"/>
            <rFont val="돋움"/>
            <family val="3"/>
            <charset val="129"/>
          </rPr>
          <t>운송비</t>
        </r>
        <r>
          <rPr>
            <sz val="9"/>
            <color indexed="81"/>
            <rFont val="Tahoma"/>
            <family val="2"/>
          </rPr>
          <t xml:space="preserve"> </t>
        </r>
        <r>
          <rPr>
            <sz val="9"/>
            <color indexed="81"/>
            <rFont val="돋움"/>
            <family val="3"/>
            <charset val="129"/>
          </rPr>
          <t>포함으로</t>
        </r>
        <r>
          <rPr>
            <sz val="9"/>
            <color indexed="81"/>
            <rFont val="Tahoma"/>
            <family val="2"/>
          </rPr>
          <t xml:space="preserve"> </t>
        </r>
        <r>
          <rPr>
            <sz val="9"/>
            <color indexed="81"/>
            <rFont val="돋움"/>
            <family val="3"/>
            <charset val="129"/>
          </rPr>
          <t>간주</t>
        </r>
        <r>
          <rPr>
            <sz val="9"/>
            <color indexed="81"/>
            <rFont val="Tahoma"/>
            <family val="2"/>
          </rPr>
          <t>)</t>
        </r>
      </text>
    </comment>
    <comment ref="CA74" authorId="0" shapeId="0">
      <text>
        <r>
          <rPr>
            <b/>
            <sz val="9"/>
            <color indexed="81"/>
            <rFont val="Tahoma"/>
            <family val="2"/>
          </rPr>
          <t xml:space="preserve">KCC </t>
        </r>
        <r>
          <rPr>
            <b/>
            <sz val="9"/>
            <color indexed="81"/>
            <rFont val="돋움"/>
            <family val="3"/>
            <charset val="129"/>
          </rPr>
          <t>유니폭시</t>
        </r>
        <r>
          <rPr>
            <b/>
            <sz val="9"/>
            <color indexed="81"/>
            <rFont val="Tahoma"/>
            <family val="2"/>
          </rPr>
          <t xml:space="preserve"> </t>
        </r>
        <r>
          <rPr>
            <b/>
            <sz val="9"/>
            <color indexed="81"/>
            <rFont val="돋움"/>
            <family val="3"/>
            <charset val="129"/>
          </rPr>
          <t>내산</t>
        </r>
        <r>
          <rPr>
            <b/>
            <sz val="9"/>
            <color indexed="81"/>
            <rFont val="Tahoma"/>
            <family val="2"/>
          </rPr>
          <t xml:space="preserve"> 16L : 20</t>
        </r>
        <r>
          <rPr>
            <b/>
            <sz val="9"/>
            <color indexed="81"/>
            <rFont val="돋움"/>
            <family val="3"/>
            <charset val="129"/>
          </rPr>
          <t>만원</t>
        </r>
        <r>
          <rPr>
            <b/>
            <sz val="9"/>
            <color indexed="81"/>
            <rFont val="Tahoma"/>
            <family val="2"/>
          </rPr>
          <t>/8M2=25</t>
        </r>
        <r>
          <rPr>
            <b/>
            <sz val="9"/>
            <color indexed="81"/>
            <rFont val="돋움"/>
            <family val="3"/>
            <charset val="129"/>
          </rPr>
          <t>천원</t>
        </r>
        <r>
          <rPr>
            <b/>
            <sz val="9"/>
            <color indexed="81"/>
            <rFont val="Tahoma"/>
            <family val="2"/>
          </rPr>
          <t xml:space="preserve">/M2
KCC </t>
        </r>
        <r>
          <rPr>
            <b/>
            <sz val="9"/>
            <color indexed="81"/>
            <rFont val="돋움"/>
            <family val="3"/>
            <charset val="129"/>
          </rPr>
          <t>유니폭시</t>
        </r>
        <r>
          <rPr>
            <b/>
            <sz val="9"/>
            <color indexed="81"/>
            <rFont val="Tahoma"/>
            <family val="2"/>
          </rPr>
          <t xml:space="preserve"> </t>
        </r>
        <r>
          <rPr>
            <b/>
            <sz val="9"/>
            <color indexed="81"/>
            <rFont val="돋움"/>
            <family val="3"/>
            <charset val="129"/>
          </rPr>
          <t>하도</t>
        </r>
        <r>
          <rPr>
            <b/>
            <sz val="9"/>
            <color indexed="81"/>
            <rFont val="Tahoma"/>
            <family val="2"/>
          </rPr>
          <t xml:space="preserve"> 14L : 10</t>
        </r>
        <r>
          <rPr>
            <b/>
            <sz val="9"/>
            <color indexed="81"/>
            <rFont val="돋움"/>
            <family val="3"/>
            <charset val="129"/>
          </rPr>
          <t>만원</t>
        </r>
        <r>
          <rPr>
            <b/>
            <sz val="9"/>
            <color indexed="81"/>
            <rFont val="Tahoma"/>
            <family val="2"/>
          </rPr>
          <t xml:space="preserve"> (1.25</t>
        </r>
        <r>
          <rPr>
            <b/>
            <sz val="9"/>
            <color indexed="81"/>
            <rFont val="돋움"/>
            <family val="3"/>
            <charset val="129"/>
          </rPr>
          <t>평</t>
        </r>
        <r>
          <rPr>
            <b/>
            <sz val="9"/>
            <color indexed="81"/>
            <rFont val="Tahoma"/>
            <family val="2"/>
          </rPr>
          <t>/L=4.125M2/L)
                                        : 10</t>
        </r>
        <r>
          <rPr>
            <b/>
            <sz val="9"/>
            <color indexed="81"/>
            <rFont val="돋움"/>
            <family val="3"/>
            <charset val="129"/>
          </rPr>
          <t>만원</t>
        </r>
        <r>
          <rPr>
            <b/>
            <sz val="9"/>
            <color indexed="81"/>
            <rFont val="Tahoma"/>
            <family val="2"/>
          </rPr>
          <t>/</t>
        </r>
        <r>
          <rPr>
            <b/>
            <sz val="9"/>
            <color indexed="81"/>
            <rFont val="돋움"/>
            <family val="3"/>
            <charset val="129"/>
          </rPr>
          <t>약</t>
        </r>
        <r>
          <rPr>
            <b/>
            <sz val="9"/>
            <color indexed="81"/>
            <rFont val="Tahoma"/>
            <family val="2"/>
          </rPr>
          <t xml:space="preserve"> 58M2 =1.72</t>
        </r>
        <r>
          <rPr>
            <b/>
            <sz val="9"/>
            <color indexed="81"/>
            <rFont val="돋움"/>
            <family val="3"/>
            <charset val="129"/>
          </rPr>
          <t>천원</t>
        </r>
        <r>
          <rPr>
            <b/>
            <sz val="9"/>
            <color indexed="81"/>
            <rFont val="Tahoma"/>
            <family val="2"/>
          </rPr>
          <t xml:space="preserve">/M2 </t>
        </r>
      </text>
    </comment>
    <comment ref="CA75" authorId="0" shapeId="0">
      <text>
        <r>
          <rPr>
            <b/>
            <sz val="9"/>
            <color indexed="81"/>
            <rFont val="Tahoma"/>
            <family val="2"/>
          </rPr>
          <t xml:space="preserve">KCC </t>
        </r>
        <r>
          <rPr>
            <b/>
            <sz val="9"/>
            <color indexed="81"/>
            <rFont val="돋움"/>
            <family val="3"/>
            <charset val="129"/>
          </rPr>
          <t>유니폭시</t>
        </r>
        <r>
          <rPr>
            <b/>
            <sz val="9"/>
            <color indexed="81"/>
            <rFont val="Tahoma"/>
            <family val="2"/>
          </rPr>
          <t xml:space="preserve"> </t>
        </r>
        <r>
          <rPr>
            <b/>
            <sz val="9"/>
            <color indexed="81"/>
            <rFont val="돋움"/>
            <family val="3"/>
            <charset val="129"/>
          </rPr>
          <t>내산</t>
        </r>
        <r>
          <rPr>
            <b/>
            <sz val="9"/>
            <color indexed="81"/>
            <rFont val="Tahoma"/>
            <family val="2"/>
          </rPr>
          <t xml:space="preserve"> 16L : 20</t>
        </r>
        <r>
          <rPr>
            <b/>
            <sz val="9"/>
            <color indexed="81"/>
            <rFont val="돋움"/>
            <family val="3"/>
            <charset val="129"/>
          </rPr>
          <t>만원</t>
        </r>
        <r>
          <rPr>
            <b/>
            <sz val="9"/>
            <color indexed="81"/>
            <rFont val="Tahoma"/>
            <family val="2"/>
          </rPr>
          <t>/8M2=25</t>
        </r>
        <r>
          <rPr>
            <b/>
            <sz val="9"/>
            <color indexed="81"/>
            <rFont val="돋움"/>
            <family val="3"/>
            <charset val="129"/>
          </rPr>
          <t>천원</t>
        </r>
        <r>
          <rPr>
            <b/>
            <sz val="9"/>
            <color indexed="81"/>
            <rFont val="Tahoma"/>
            <family val="2"/>
          </rPr>
          <t xml:space="preserve">/M2
KCC </t>
        </r>
        <r>
          <rPr>
            <b/>
            <sz val="9"/>
            <color indexed="81"/>
            <rFont val="돋움"/>
            <family val="3"/>
            <charset val="129"/>
          </rPr>
          <t>유니폭시</t>
        </r>
        <r>
          <rPr>
            <b/>
            <sz val="9"/>
            <color indexed="81"/>
            <rFont val="Tahoma"/>
            <family val="2"/>
          </rPr>
          <t xml:space="preserve"> </t>
        </r>
        <r>
          <rPr>
            <b/>
            <sz val="9"/>
            <color indexed="81"/>
            <rFont val="돋움"/>
            <family val="3"/>
            <charset val="129"/>
          </rPr>
          <t>하도</t>
        </r>
        <r>
          <rPr>
            <b/>
            <sz val="9"/>
            <color indexed="81"/>
            <rFont val="Tahoma"/>
            <family val="2"/>
          </rPr>
          <t xml:space="preserve"> 14L : 10</t>
        </r>
        <r>
          <rPr>
            <b/>
            <sz val="9"/>
            <color indexed="81"/>
            <rFont val="돋움"/>
            <family val="3"/>
            <charset val="129"/>
          </rPr>
          <t>만원</t>
        </r>
        <r>
          <rPr>
            <b/>
            <sz val="9"/>
            <color indexed="81"/>
            <rFont val="Tahoma"/>
            <family val="2"/>
          </rPr>
          <t xml:space="preserve"> (1.25</t>
        </r>
        <r>
          <rPr>
            <b/>
            <sz val="9"/>
            <color indexed="81"/>
            <rFont val="돋움"/>
            <family val="3"/>
            <charset val="129"/>
          </rPr>
          <t>평</t>
        </r>
        <r>
          <rPr>
            <b/>
            <sz val="9"/>
            <color indexed="81"/>
            <rFont val="Tahoma"/>
            <family val="2"/>
          </rPr>
          <t>/L=4.125M2/L)
                                        : 10</t>
        </r>
        <r>
          <rPr>
            <b/>
            <sz val="9"/>
            <color indexed="81"/>
            <rFont val="돋움"/>
            <family val="3"/>
            <charset val="129"/>
          </rPr>
          <t>만원</t>
        </r>
        <r>
          <rPr>
            <b/>
            <sz val="9"/>
            <color indexed="81"/>
            <rFont val="Tahoma"/>
            <family val="2"/>
          </rPr>
          <t>/</t>
        </r>
        <r>
          <rPr>
            <b/>
            <sz val="9"/>
            <color indexed="81"/>
            <rFont val="돋움"/>
            <family val="3"/>
            <charset val="129"/>
          </rPr>
          <t>약</t>
        </r>
        <r>
          <rPr>
            <b/>
            <sz val="9"/>
            <color indexed="81"/>
            <rFont val="Tahoma"/>
            <family val="2"/>
          </rPr>
          <t xml:space="preserve"> 58M2 =1.72</t>
        </r>
        <r>
          <rPr>
            <b/>
            <sz val="9"/>
            <color indexed="81"/>
            <rFont val="돋움"/>
            <family val="3"/>
            <charset val="129"/>
          </rPr>
          <t>천원</t>
        </r>
        <r>
          <rPr>
            <b/>
            <sz val="9"/>
            <color indexed="81"/>
            <rFont val="Tahoma"/>
            <family val="2"/>
          </rPr>
          <t xml:space="preserve">/M2 </t>
        </r>
      </text>
    </comment>
    <comment ref="CA85" authorId="0" shapeId="0">
      <text>
        <r>
          <rPr>
            <b/>
            <sz val="9"/>
            <color indexed="81"/>
            <rFont val="Tahoma"/>
            <family val="2"/>
          </rPr>
          <t xml:space="preserve">KCC </t>
        </r>
        <r>
          <rPr>
            <b/>
            <sz val="9"/>
            <color indexed="81"/>
            <rFont val="돋움"/>
            <family val="3"/>
            <charset val="129"/>
          </rPr>
          <t>데코타일</t>
        </r>
        <r>
          <rPr>
            <b/>
            <sz val="9"/>
            <color indexed="81"/>
            <rFont val="Tahoma"/>
            <family val="2"/>
          </rPr>
          <t xml:space="preserve"> : 27.5</t>
        </r>
        <r>
          <rPr>
            <b/>
            <sz val="9"/>
            <color indexed="81"/>
            <rFont val="돋움"/>
            <family val="3"/>
            <charset val="129"/>
          </rPr>
          <t>천원</t>
        </r>
        <r>
          <rPr>
            <b/>
            <sz val="9"/>
            <color indexed="81"/>
            <rFont val="Tahoma"/>
            <family val="2"/>
          </rPr>
          <t>/</t>
        </r>
        <r>
          <rPr>
            <b/>
            <sz val="9"/>
            <color indexed="81"/>
            <rFont val="돋움"/>
            <family val="3"/>
            <charset val="129"/>
          </rPr>
          <t>평</t>
        </r>
        <r>
          <rPr>
            <b/>
            <sz val="9"/>
            <color indexed="81"/>
            <rFont val="Tahoma"/>
            <family val="2"/>
          </rPr>
          <t xml:space="preserve"> = </t>
        </r>
        <r>
          <rPr>
            <b/>
            <sz val="9"/>
            <color indexed="81"/>
            <rFont val="돋움"/>
            <family val="3"/>
            <charset val="129"/>
          </rPr>
          <t>약</t>
        </r>
        <r>
          <rPr>
            <b/>
            <sz val="9"/>
            <color indexed="81"/>
            <rFont val="Tahoma"/>
            <family val="2"/>
          </rPr>
          <t xml:space="preserve"> 8.4</t>
        </r>
        <r>
          <rPr>
            <b/>
            <sz val="9"/>
            <color indexed="81"/>
            <rFont val="돋움"/>
            <family val="3"/>
            <charset val="129"/>
          </rPr>
          <t>천원</t>
        </r>
        <r>
          <rPr>
            <b/>
            <sz val="9"/>
            <color indexed="81"/>
            <rFont val="Tahoma"/>
            <family val="2"/>
          </rPr>
          <t>/M2</t>
        </r>
        <r>
          <rPr>
            <sz val="9"/>
            <color indexed="81"/>
            <rFont val="Tahoma"/>
            <family val="2"/>
          </rPr>
          <t xml:space="preserve">
</t>
        </r>
      </text>
    </comment>
    <comment ref="CA175" authorId="0" shapeId="0">
      <text>
        <r>
          <rPr>
            <b/>
            <sz val="9"/>
            <color indexed="81"/>
            <rFont val="돋움"/>
            <family val="3"/>
            <charset val="129"/>
          </rPr>
          <t xml:space="preserve">현대차CCPP
</t>
        </r>
        <r>
          <rPr>
            <sz val="9"/>
            <color indexed="81"/>
            <rFont val="돋움"/>
            <family val="3"/>
            <charset val="129"/>
          </rPr>
          <t>(신영기초개발)</t>
        </r>
      </text>
    </comment>
    <comment ref="CA176" authorId="0" shapeId="0">
      <text>
        <r>
          <rPr>
            <b/>
            <sz val="9"/>
            <color indexed="81"/>
            <rFont val="돋움"/>
            <family val="3"/>
            <charset val="129"/>
          </rPr>
          <t xml:space="preserve">현대차CCPP
</t>
        </r>
        <r>
          <rPr>
            <sz val="9"/>
            <color indexed="81"/>
            <rFont val="돋움"/>
            <family val="3"/>
            <charset val="129"/>
          </rPr>
          <t>(신영기초개발)</t>
        </r>
      </text>
    </comment>
    <comment ref="CA177" authorId="0" shapeId="0">
      <text>
        <r>
          <rPr>
            <b/>
            <sz val="9"/>
            <color indexed="81"/>
            <rFont val="돋움"/>
            <family val="3"/>
            <charset val="129"/>
          </rPr>
          <t xml:space="preserve">현대차CCPP
</t>
        </r>
        <r>
          <rPr>
            <sz val="9"/>
            <color indexed="81"/>
            <rFont val="돋움"/>
            <family val="3"/>
            <charset val="129"/>
          </rPr>
          <t>(신영기초개발)</t>
        </r>
      </text>
    </comment>
    <comment ref="CA178" authorId="0" shapeId="0">
      <text>
        <r>
          <rPr>
            <b/>
            <sz val="9"/>
            <color indexed="81"/>
            <rFont val="돋움"/>
            <family val="3"/>
            <charset val="129"/>
          </rPr>
          <t xml:space="preserve">현대차CCPP
</t>
        </r>
        <r>
          <rPr>
            <sz val="9"/>
            <color indexed="81"/>
            <rFont val="돋움"/>
            <family val="3"/>
            <charset val="129"/>
          </rPr>
          <t>(신영기초개발)</t>
        </r>
      </text>
    </comment>
    <comment ref="CA179" authorId="0" shapeId="0">
      <text>
        <r>
          <rPr>
            <b/>
            <sz val="9"/>
            <color indexed="81"/>
            <rFont val="돋움"/>
            <family val="3"/>
            <charset val="129"/>
          </rPr>
          <t xml:space="preserve">현대차CCPP
</t>
        </r>
        <r>
          <rPr>
            <sz val="9"/>
            <color indexed="81"/>
            <rFont val="돋움"/>
            <family val="3"/>
            <charset val="129"/>
          </rPr>
          <t>(신영기초개발)</t>
        </r>
      </text>
    </comment>
    <comment ref="CA181" authorId="0" shapeId="0">
      <text>
        <r>
          <rPr>
            <b/>
            <sz val="9"/>
            <color indexed="81"/>
            <rFont val="돋움"/>
            <family val="3"/>
            <charset val="129"/>
          </rPr>
          <t xml:space="preserve">현대차CCPP
</t>
        </r>
        <r>
          <rPr>
            <sz val="9"/>
            <color indexed="81"/>
            <rFont val="돋움"/>
            <family val="3"/>
            <charset val="129"/>
          </rPr>
          <t>(신영기초개발)</t>
        </r>
      </text>
    </comment>
  </commentList>
</comments>
</file>

<file path=xl/comments2.xml><?xml version="1.0" encoding="utf-8"?>
<comments xmlns="http://schemas.openxmlformats.org/spreadsheetml/2006/main">
  <authors>
    <author>SM_KANG</author>
    <author>Windows 사용자</author>
  </authors>
  <commentList>
    <comment ref="C19" authorId="0" shapeId="0">
      <text>
        <r>
          <rPr>
            <b/>
            <sz val="9"/>
            <color indexed="81"/>
            <rFont val="Tahoma"/>
            <family val="2"/>
          </rPr>
          <t>Remarks:</t>
        </r>
        <r>
          <rPr>
            <sz val="9"/>
            <color indexed="81"/>
            <rFont val="Tahoma"/>
            <family val="2"/>
          </rPr>
          <t xml:space="preserve">
'</t>
        </r>
        <r>
          <rPr>
            <sz val="9"/>
            <color indexed="81"/>
            <rFont val="돋움"/>
            <family val="3"/>
            <charset val="129"/>
          </rPr>
          <t>지반치환시</t>
        </r>
        <r>
          <rPr>
            <sz val="9"/>
            <color indexed="81"/>
            <rFont val="Tahoma"/>
            <family val="2"/>
          </rPr>
          <t xml:space="preserve"> </t>
        </r>
        <r>
          <rPr>
            <sz val="9"/>
            <color indexed="81"/>
            <rFont val="돋움"/>
            <family val="3"/>
            <charset val="129"/>
          </rPr>
          <t>해당</t>
        </r>
        <r>
          <rPr>
            <sz val="9"/>
            <color indexed="81"/>
            <rFont val="Tahoma"/>
            <family val="2"/>
          </rPr>
          <t>CODE</t>
        </r>
        <r>
          <rPr>
            <sz val="9"/>
            <color indexed="81"/>
            <rFont val="돋움"/>
            <family val="3"/>
            <charset val="129"/>
          </rPr>
          <t>적용</t>
        </r>
        <r>
          <rPr>
            <sz val="9"/>
            <color indexed="81"/>
            <rFont val="Tahoma"/>
            <family val="2"/>
          </rPr>
          <t xml:space="preserve">, </t>
        </r>
        <r>
          <rPr>
            <sz val="9"/>
            <color indexed="81"/>
            <rFont val="돋움"/>
            <family val="3"/>
            <charset val="129"/>
          </rPr>
          <t>기초</t>
        </r>
        <r>
          <rPr>
            <sz val="9"/>
            <color indexed="81"/>
            <rFont val="Tahoma"/>
            <family val="2"/>
          </rPr>
          <t xml:space="preserve"> </t>
        </r>
        <r>
          <rPr>
            <sz val="9"/>
            <color indexed="81"/>
            <rFont val="돋움"/>
            <family val="3"/>
            <charset val="129"/>
          </rPr>
          <t>하부에</t>
        </r>
        <r>
          <rPr>
            <sz val="9"/>
            <color indexed="81"/>
            <rFont val="Tahoma"/>
            <family val="2"/>
          </rPr>
          <t xml:space="preserve"> </t>
        </r>
        <r>
          <rPr>
            <sz val="9"/>
            <color indexed="81"/>
            <rFont val="돋움"/>
            <family val="3"/>
            <charset val="129"/>
          </rPr>
          <t>까는</t>
        </r>
        <r>
          <rPr>
            <sz val="9"/>
            <color indexed="81"/>
            <rFont val="Tahoma"/>
            <family val="2"/>
          </rPr>
          <t xml:space="preserve"> </t>
        </r>
        <r>
          <rPr>
            <sz val="9"/>
            <color indexed="81"/>
            <rFont val="돋움"/>
            <family val="3"/>
            <charset val="129"/>
          </rPr>
          <t>잡석의</t>
        </r>
        <r>
          <rPr>
            <sz val="9"/>
            <color indexed="81"/>
            <rFont val="Tahoma"/>
            <family val="2"/>
          </rPr>
          <t xml:space="preserve"> </t>
        </r>
        <r>
          <rPr>
            <sz val="9"/>
            <color indexed="81"/>
            <rFont val="돋움"/>
            <family val="3"/>
            <charset val="129"/>
          </rPr>
          <t>경우</t>
        </r>
        <r>
          <rPr>
            <sz val="9"/>
            <color indexed="81"/>
            <rFont val="Tahoma"/>
            <family val="2"/>
          </rPr>
          <t>, CRUSHED STONE</t>
        </r>
        <r>
          <rPr>
            <sz val="9"/>
            <color indexed="81"/>
            <rFont val="돋움"/>
            <family val="3"/>
            <charset val="129"/>
          </rPr>
          <t>만</t>
        </r>
        <r>
          <rPr>
            <sz val="9"/>
            <color indexed="81"/>
            <rFont val="Tahoma"/>
            <family val="2"/>
          </rPr>
          <t xml:space="preserve"> </t>
        </r>
        <r>
          <rPr>
            <sz val="9"/>
            <color indexed="81"/>
            <rFont val="돋움"/>
            <family val="3"/>
            <charset val="129"/>
          </rPr>
          <t>설치하므로</t>
        </r>
        <r>
          <rPr>
            <sz val="9"/>
            <color indexed="81"/>
            <rFont val="Tahoma"/>
            <family val="2"/>
          </rPr>
          <t xml:space="preserve"> 0041</t>
        </r>
        <r>
          <rPr>
            <sz val="9"/>
            <color indexed="81"/>
            <rFont val="돋움"/>
            <family val="3"/>
            <charset val="129"/>
          </rPr>
          <t>적용</t>
        </r>
        <r>
          <rPr>
            <sz val="9"/>
            <color indexed="81"/>
            <rFont val="Tahoma"/>
            <family val="2"/>
          </rPr>
          <t xml:space="preserve"> </t>
        </r>
        <r>
          <rPr>
            <sz val="9"/>
            <color indexed="81"/>
            <rFont val="돋움"/>
            <family val="3"/>
            <charset val="129"/>
          </rPr>
          <t>요</t>
        </r>
        <r>
          <rPr>
            <sz val="9"/>
            <color indexed="81"/>
            <rFont val="Tahoma"/>
            <family val="2"/>
          </rPr>
          <t>.</t>
        </r>
      </text>
    </comment>
    <comment ref="C20" authorId="0" shapeId="0">
      <text>
        <r>
          <rPr>
            <b/>
            <sz val="9"/>
            <color indexed="81"/>
            <rFont val="Tahoma"/>
            <family val="2"/>
          </rPr>
          <t>Remarks:</t>
        </r>
        <r>
          <rPr>
            <sz val="9"/>
            <color indexed="81"/>
            <rFont val="Tahoma"/>
            <family val="2"/>
          </rPr>
          <t xml:space="preserve">
'LEAN CON'C</t>
        </r>
        <r>
          <rPr>
            <sz val="9"/>
            <color indexed="81"/>
            <rFont val="돋움"/>
            <family val="3"/>
            <charset val="129"/>
          </rPr>
          <t>하부에</t>
        </r>
        <r>
          <rPr>
            <sz val="9"/>
            <color indexed="81"/>
            <rFont val="Tahoma"/>
            <family val="2"/>
          </rPr>
          <t xml:space="preserve"> </t>
        </r>
        <r>
          <rPr>
            <sz val="9"/>
            <color indexed="81"/>
            <rFont val="돋움"/>
            <family val="3"/>
            <charset val="129"/>
          </rPr>
          <t>일반적으로</t>
        </r>
        <r>
          <rPr>
            <sz val="9"/>
            <color indexed="81"/>
            <rFont val="Tahoma"/>
            <family val="2"/>
          </rPr>
          <t xml:space="preserve"> </t>
        </r>
        <r>
          <rPr>
            <sz val="9"/>
            <color indexed="81"/>
            <rFont val="돋움"/>
            <family val="3"/>
            <charset val="129"/>
          </rPr>
          <t>까는</t>
        </r>
        <r>
          <rPr>
            <sz val="9"/>
            <color indexed="81"/>
            <rFont val="Tahoma"/>
            <family val="2"/>
          </rPr>
          <t xml:space="preserve"> THK.100~300</t>
        </r>
        <r>
          <rPr>
            <sz val="9"/>
            <color indexed="81"/>
            <rFont val="돋움"/>
            <family val="3"/>
            <charset val="129"/>
          </rPr>
          <t>의</t>
        </r>
        <r>
          <rPr>
            <sz val="9"/>
            <color indexed="81"/>
            <rFont val="Tahoma"/>
            <family val="2"/>
          </rPr>
          <t xml:space="preserve"> </t>
        </r>
        <r>
          <rPr>
            <sz val="9"/>
            <color indexed="81"/>
            <rFont val="돋움"/>
            <family val="3"/>
            <charset val="129"/>
          </rPr>
          <t>잡석용</t>
        </r>
      </text>
    </comment>
    <comment ref="C81" authorId="1" shapeId="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내벽</t>
        </r>
      </text>
    </comment>
    <comment ref="C85" authorId="1" shapeId="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sz val="9"/>
            <color indexed="81"/>
            <rFont val="돋움"/>
            <family val="3"/>
            <charset val="129"/>
          </rPr>
          <t>외벽</t>
        </r>
      </text>
    </comment>
  </commentList>
</comments>
</file>

<file path=xl/sharedStrings.xml><?xml version="1.0" encoding="utf-8"?>
<sst xmlns="http://schemas.openxmlformats.org/spreadsheetml/2006/main" count="16884" uniqueCount="5313">
  <si>
    <t>COMMERCIAL BID EVALUATION (LEVEL-2)</t>
    <phoneticPr fontId="4" type="noConversion"/>
  </si>
  <si>
    <r>
      <t xml:space="preserve">Project Name : </t>
    </r>
    <r>
      <rPr>
        <b/>
        <sz val="12"/>
        <rFont val="맑은 고딕"/>
        <family val="3"/>
        <charset val="129"/>
      </rPr>
      <t>안마도</t>
    </r>
    <r>
      <rPr>
        <b/>
        <sz val="12"/>
        <rFont val="Arial"/>
        <family val="2"/>
      </rPr>
      <t xml:space="preserve"> </t>
    </r>
    <r>
      <rPr>
        <b/>
        <sz val="12"/>
        <rFont val="맑은 고딕"/>
        <family val="3"/>
        <charset val="129"/>
      </rPr>
      <t>해상풍력</t>
    </r>
    <r>
      <rPr>
        <b/>
        <sz val="12"/>
        <rFont val="Arial"/>
        <family val="2"/>
      </rPr>
      <t xml:space="preserve"> Project</t>
    </r>
    <phoneticPr fontId="3" type="noConversion"/>
  </si>
  <si>
    <t>Quotation -&gt;</t>
    <phoneticPr fontId="3" type="noConversion"/>
  </si>
  <si>
    <r>
      <t xml:space="preserve">Work : </t>
    </r>
    <r>
      <rPr>
        <b/>
        <sz val="12"/>
        <rFont val="맑은 고딕"/>
        <family val="3"/>
        <charset val="129"/>
      </rPr>
      <t>건축공사</t>
    </r>
    <phoneticPr fontId="4" type="noConversion"/>
  </si>
  <si>
    <r>
      <rPr>
        <b/>
        <sz val="12"/>
        <color rgb="FFFF0000"/>
        <rFont val="맑은 고딕"/>
        <family val="3"/>
        <charset val="129"/>
      </rPr>
      <t>설계</t>
    </r>
    <r>
      <rPr>
        <b/>
        <sz val="12"/>
        <color rgb="FFFF0000"/>
        <rFont val="Arial"/>
        <family val="2"/>
      </rPr>
      <t xml:space="preserve"> BOQ :  Rev.2 / 2022.02.08</t>
    </r>
    <phoneticPr fontId="3" type="noConversion"/>
  </si>
  <si>
    <t>USD</t>
  </si>
  <si>
    <t>KRW</t>
  </si>
  <si>
    <t>KRW</t>
    <phoneticPr fontId="3" type="noConversion"/>
  </si>
  <si>
    <t>No.</t>
    <phoneticPr fontId="4" type="noConversion"/>
  </si>
  <si>
    <t>Work Activity</t>
    <phoneticPr fontId="4" type="noConversion"/>
  </si>
  <si>
    <t>Unit</t>
    <phoneticPr fontId="3" type="noConversion"/>
  </si>
  <si>
    <t>Q'ty</t>
    <phoneticPr fontId="3" type="noConversion"/>
  </si>
  <si>
    <t>Direct Cost</t>
    <phoneticPr fontId="3" type="noConversion"/>
  </si>
  <si>
    <t>Indirect Cost</t>
    <phoneticPr fontId="3" type="noConversion"/>
  </si>
  <si>
    <t>Grand Total</t>
    <phoneticPr fontId="3" type="noConversion"/>
  </si>
  <si>
    <t>Man Hours</t>
    <phoneticPr fontId="3" type="noConversion"/>
  </si>
  <si>
    <t>Material Cost</t>
    <phoneticPr fontId="3" type="noConversion"/>
  </si>
  <si>
    <t>Labor Cost</t>
    <phoneticPr fontId="3" type="noConversion"/>
  </si>
  <si>
    <t xml:space="preserve">Construction Equipment </t>
    <phoneticPr fontId="3" type="noConversion"/>
  </si>
  <si>
    <t>Tools &amp; Consumable</t>
    <phoneticPr fontId="3" type="noConversion"/>
  </si>
  <si>
    <t>Unit Price</t>
  </si>
  <si>
    <t>Amount</t>
  </si>
  <si>
    <t>Unit MH</t>
  </si>
  <si>
    <t>Total MH</t>
  </si>
  <si>
    <t>m3</t>
    <phoneticPr fontId="3" type="noConversion"/>
  </si>
  <si>
    <t>m3</t>
    <phoneticPr fontId="3" type="noConversion"/>
  </si>
  <si>
    <t>m2</t>
    <phoneticPr fontId="3" type="noConversion"/>
  </si>
  <si>
    <t>m2</t>
    <phoneticPr fontId="3" type="noConversion"/>
  </si>
  <si>
    <t>EA</t>
    <phoneticPr fontId="3" type="noConversion"/>
  </si>
  <si>
    <t>EA</t>
    <phoneticPr fontId="3" type="noConversion"/>
  </si>
  <si>
    <r>
      <rPr>
        <b/>
        <sz val="14"/>
        <rFont val="맑은 고딕"/>
        <family val="3"/>
        <charset val="129"/>
      </rPr>
      <t>사급자재</t>
    </r>
    <phoneticPr fontId="3" type="noConversion"/>
  </si>
  <si>
    <t>Total</t>
    <phoneticPr fontId="3" type="noConversion"/>
  </si>
  <si>
    <t>Deviation</t>
    <phoneticPr fontId="3" type="noConversion"/>
  </si>
  <si>
    <t>Description</t>
  </si>
  <si>
    <t>Concrete Supply</t>
  </si>
  <si>
    <t>Rebar Supply</t>
  </si>
  <si>
    <t>Camp &amp; Catering</t>
  </si>
  <si>
    <t>Land Space of Temp. Facil.</t>
  </si>
  <si>
    <t>1 USD</t>
    <phoneticPr fontId="3" type="noConversion"/>
  </si>
  <si>
    <r>
      <rPr>
        <b/>
        <sz val="14"/>
        <color theme="1"/>
        <rFont val="맑은 고딕"/>
        <family val="3"/>
        <charset val="129"/>
      </rPr>
      <t>원</t>
    </r>
    <phoneticPr fontId="3" type="noConversion"/>
  </si>
  <si>
    <r>
      <t xml:space="preserve">* </t>
    </r>
    <r>
      <rPr>
        <sz val="14"/>
        <color theme="1"/>
        <rFont val="맑은 고딕"/>
        <family val="3"/>
        <charset val="129"/>
      </rPr>
      <t>우측</t>
    </r>
    <r>
      <rPr>
        <sz val="14"/>
        <color theme="1"/>
        <rFont val="Arial"/>
        <family val="2"/>
      </rPr>
      <t xml:space="preserve"> </t>
    </r>
    <r>
      <rPr>
        <sz val="14"/>
        <color theme="1"/>
        <rFont val="맑은 고딕"/>
        <family val="3"/>
        <charset val="129"/>
      </rPr>
      <t>참조</t>
    </r>
    <phoneticPr fontId="3" type="noConversion"/>
  </si>
  <si>
    <t>Scope</t>
  </si>
  <si>
    <t>Subcon.</t>
  </si>
  <si>
    <t>Contractor/Subcno.</t>
  </si>
  <si>
    <t>Subcon.</t>
    <phoneticPr fontId="3" type="noConversion"/>
  </si>
  <si>
    <t>1 EUR</t>
    <phoneticPr fontId="3" type="noConversion"/>
  </si>
  <si>
    <t>EUR</t>
    <phoneticPr fontId="3" type="noConversion"/>
  </si>
  <si>
    <t>USD</t>
    <phoneticPr fontId="3" type="noConversion"/>
  </si>
  <si>
    <r>
      <rPr>
        <b/>
        <sz val="14"/>
        <rFont val="맑은 고딕"/>
        <family val="3"/>
        <charset val="129"/>
      </rPr>
      <t>※</t>
    </r>
    <r>
      <rPr>
        <b/>
        <sz val="14"/>
        <rFont val="Arial"/>
        <family val="2"/>
      </rPr>
      <t xml:space="preserve"> </t>
    </r>
    <r>
      <rPr>
        <b/>
        <sz val="14"/>
        <rFont val="맑은 고딕"/>
        <family val="3"/>
        <charset val="129"/>
      </rPr>
      <t>연면적당</t>
    </r>
    <r>
      <rPr>
        <b/>
        <sz val="14"/>
        <rFont val="Arial"/>
        <family val="2"/>
      </rPr>
      <t xml:space="preserve"> </t>
    </r>
    <r>
      <rPr>
        <b/>
        <sz val="14"/>
        <rFont val="맑은 고딕"/>
        <family val="3"/>
        <charset val="129"/>
      </rPr>
      <t>단가</t>
    </r>
    <r>
      <rPr>
        <b/>
        <sz val="14"/>
        <rFont val="Arial"/>
        <family val="2"/>
      </rPr>
      <t xml:space="preserve"> (</t>
    </r>
    <r>
      <rPr>
        <b/>
        <sz val="14"/>
        <rFont val="맑은 고딕"/>
        <family val="3"/>
        <charset val="129"/>
      </rPr>
      <t>간접비</t>
    </r>
    <r>
      <rPr>
        <b/>
        <sz val="14"/>
        <rFont val="Arial"/>
        <family val="2"/>
      </rPr>
      <t xml:space="preserve"> </t>
    </r>
    <r>
      <rPr>
        <b/>
        <sz val="14"/>
        <rFont val="맑은 고딕"/>
        <family val="3"/>
        <charset val="129"/>
      </rPr>
      <t>포함</t>
    </r>
    <r>
      <rPr>
        <b/>
        <sz val="14"/>
        <rFont val="Arial"/>
        <family val="2"/>
      </rPr>
      <t>)</t>
    </r>
    <phoneticPr fontId="3" type="noConversion"/>
  </si>
  <si>
    <r>
      <t xml:space="preserve">Con'c </t>
    </r>
    <r>
      <rPr>
        <b/>
        <sz val="14"/>
        <color theme="1"/>
        <rFont val="맑은 고딕"/>
        <family val="3"/>
        <charset val="129"/>
      </rPr>
      <t>당</t>
    </r>
    <r>
      <rPr>
        <b/>
        <sz val="14"/>
        <color theme="1"/>
        <rFont val="Arial"/>
        <family val="2"/>
      </rPr>
      <t xml:space="preserve"> </t>
    </r>
    <r>
      <rPr>
        <b/>
        <sz val="14"/>
        <color theme="1"/>
        <rFont val="맑은 고딕"/>
        <family val="3"/>
        <charset val="129"/>
      </rPr>
      <t>단가</t>
    </r>
    <phoneticPr fontId="3" type="noConversion"/>
  </si>
  <si>
    <r>
      <t xml:space="preserve">Con'c </t>
    </r>
    <r>
      <rPr>
        <b/>
        <sz val="14"/>
        <color theme="1"/>
        <rFont val="맑은 고딕"/>
        <family val="3"/>
        <charset val="129"/>
      </rPr>
      <t>당</t>
    </r>
    <r>
      <rPr>
        <b/>
        <sz val="14"/>
        <color theme="1"/>
        <rFont val="Arial"/>
        <family val="2"/>
      </rPr>
      <t xml:space="preserve"> </t>
    </r>
    <r>
      <rPr>
        <b/>
        <sz val="14"/>
        <color theme="1"/>
        <rFont val="맑은 고딕"/>
        <family val="3"/>
        <charset val="129"/>
      </rPr>
      <t>단가</t>
    </r>
    <phoneticPr fontId="3" type="noConversion"/>
  </si>
  <si>
    <r>
      <rPr>
        <b/>
        <sz val="14"/>
        <rFont val="맑은 고딕"/>
        <family val="3"/>
        <charset val="129"/>
      </rPr>
      <t>※</t>
    </r>
    <r>
      <rPr>
        <b/>
        <sz val="14"/>
        <rFont val="Arial"/>
        <family val="2"/>
      </rPr>
      <t xml:space="preserve"> </t>
    </r>
    <r>
      <rPr>
        <b/>
        <sz val="14"/>
        <rFont val="맑은 고딕"/>
        <family val="3"/>
        <charset val="129"/>
      </rPr>
      <t>연면적당</t>
    </r>
    <r>
      <rPr>
        <b/>
        <sz val="14"/>
        <rFont val="Arial"/>
        <family val="2"/>
      </rPr>
      <t xml:space="preserve"> </t>
    </r>
    <r>
      <rPr>
        <b/>
        <sz val="14"/>
        <rFont val="맑은 고딕"/>
        <family val="3"/>
        <charset val="129"/>
      </rPr>
      <t>단가</t>
    </r>
    <r>
      <rPr>
        <b/>
        <sz val="14"/>
        <rFont val="Arial"/>
        <family val="2"/>
      </rPr>
      <t xml:space="preserve"> (</t>
    </r>
    <r>
      <rPr>
        <b/>
        <sz val="14"/>
        <rFont val="맑은 고딕"/>
        <family val="3"/>
        <charset val="129"/>
      </rPr>
      <t>간접비</t>
    </r>
    <r>
      <rPr>
        <b/>
        <sz val="14"/>
        <rFont val="Arial"/>
        <family val="2"/>
      </rPr>
      <t xml:space="preserve"> </t>
    </r>
    <r>
      <rPr>
        <b/>
        <sz val="14"/>
        <rFont val="맑은 고딕"/>
        <family val="3"/>
        <charset val="129"/>
      </rPr>
      <t>포함</t>
    </r>
    <r>
      <rPr>
        <b/>
        <sz val="14"/>
        <rFont val="Arial"/>
        <family val="2"/>
      </rPr>
      <t>)</t>
    </r>
    <phoneticPr fontId="3" type="noConversion"/>
  </si>
  <si>
    <t>Building</t>
    <phoneticPr fontId="3" type="noConversion"/>
  </si>
  <si>
    <t>m2</t>
    <phoneticPr fontId="3" type="noConversion"/>
  </si>
  <si>
    <t>Building</t>
  </si>
  <si>
    <t>KRW / M2</t>
    <phoneticPr fontId="3" type="noConversion"/>
  </si>
  <si>
    <t>USD / M2</t>
  </si>
  <si>
    <t>Shelter</t>
    <phoneticPr fontId="3" type="noConversion"/>
  </si>
  <si>
    <t>Shelter</t>
  </si>
  <si>
    <t>KRW / M2</t>
  </si>
  <si>
    <t>m2</t>
  </si>
  <si>
    <t>Total</t>
  </si>
  <si>
    <t>Compensation</t>
    <phoneticPr fontId="3" type="noConversion"/>
  </si>
  <si>
    <r>
      <rPr>
        <sz val="14"/>
        <color theme="1"/>
        <rFont val="맑은 고딕"/>
        <family val="3"/>
        <charset val="129"/>
      </rPr>
      <t>보정금액</t>
    </r>
    <r>
      <rPr>
        <sz val="14"/>
        <color theme="1"/>
        <rFont val="Arial"/>
        <family val="2"/>
      </rPr>
      <t xml:space="preserve"> </t>
    </r>
    <r>
      <rPr>
        <sz val="14"/>
        <color theme="1"/>
        <rFont val="맑은 고딕"/>
        <family val="3"/>
        <charset val="129"/>
      </rPr>
      <t>사유</t>
    </r>
    <phoneticPr fontId="3" type="noConversion"/>
  </si>
  <si>
    <r>
      <rPr>
        <sz val="14"/>
        <color theme="1"/>
        <rFont val="맑은 고딕"/>
        <family val="3"/>
        <charset val="129"/>
      </rPr>
      <t>보정금액</t>
    </r>
    <r>
      <rPr>
        <sz val="14"/>
        <color theme="1"/>
        <rFont val="Arial"/>
        <family val="2"/>
      </rPr>
      <t xml:space="preserve"> </t>
    </r>
    <r>
      <rPr>
        <sz val="14"/>
        <color theme="1"/>
        <rFont val="맑은 고딕"/>
        <family val="3"/>
        <charset val="129"/>
      </rPr>
      <t>사유</t>
    </r>
    <phoneticPr fontId="3" type="noConversion"/>
  </si>
  <si>
    <t>Nego</t>
    <phoneticPr fontId="3" type="noConversion"/>
  </si>
  <si>
    <r>
      <rPr>
        <b/>
        <sz val="14"/>
        <color theme="1"/>
        <rFont val="맑은 고딕"/>
        <family val="3"/>
        <charset val="129"/>
      </rPr>
      <t>결정</t>
    </r>
    <r>
      <rPr>
        <b/>
        <sz val="14"/>
        <color theme="1"/>
        <rFont val="Arial"/>
        <family val="2"/>
      </rPr>
      <t xml:space="preserve"> </t>
    </r>
    <r>
      <rPr>
        <b/>
        <sz val="14"/>
        <color theme="1"/>
        <rFont val="맑은 고딕"/>
        <family val="3"/>
        <charset val="129"/>
      </rPr>
      <t>금액</t>
    </r>
    <phoneticPr fontId="3" type="noConversion"/>
  </si>
  <si>
    <r>
      <rPr>
        <b/>
        <sz val="14"/>
        <color theme="1"/>
        <rFont val="맑은 고딕"/>
        <family val="3"/>
        <charset val="129"/>
      </rPr>
      <t>주요</t>
    </r>
    <r>
      <rPr>
        <b/>
        <sz val="14"/>
        <color theme="1"/>
        <rFont val="Arial"/>
        <family val="2"/>
      </rPr>
      <t xml:space="preserve"> Item </t>
    </r>
    <r>
      <rPr>
        <b/>
        <sz val="14"/>
        <color theme="1"/>
        <rFont val="맑은 고딕"/>
        <family val="3"/>
        <charset val="129"/>
      </rPr>
      <t>단가</t>
    </r>
    <r>
      <rPr>
        <b/>
        <sz val="14"/>
        <color theme="1"/>
        <rFont val="Arial"/>
        <family val="2"/>
      </rPr>
      <t xml:space="preserve"> </t>
    </r>
    <r>
      <rPr>
        <b/>
        <sz val="14"/>
        <color theme="1"/>
        <rFont val="맑은 고딕"/>
        <family val="3"/>
        <charset val="129"/>
      </rPr>
      <t>비교</t>
    </r>
  </si>
  <si>
    <t>Material Cost</t>
    <phoneticPr fontId="3" type="noConversion"/>
  </si>
  <si>
    <t>Labor Cost</t>
    <phoneticPr fontId="3" type="noConversion"/>
  </si>
  <si>
    <t xml:space="preserve">Construction Equipment </t>
    <phoneticPr fontId="3" type="noConversion"/>
  </si>
  <si>
    <t>Tools &amp; Consumable</t>
    <phoneticPr fontId="3" type="noConversion"/>
  </si>
  <si>
    <t>Direct Cost</t>
    <phoneticPr fontId="3" type="noConversion"/>
  </si>
  <si>
    <t>Indirect Cost</t>
    <phoneticPr fontId="3" type="noConversion"/>
  </si>
  <si>
    <t>Grand Total</t>
    <phoneticPr fontId="3" type="noConversion"/>
  </si>
  <si>
    <t>Man Hours</t>
  </si>
  <si>
    <t>Labor Cost</t>
    <phoneticPr fontId="3" type="noConversion"/>
  </si>
  <si>
    <t>Direct Cost</t>
    <phoneticPr fontId="3" type="noConversion"/>
  </si>
  <si>
    <t>Labor Cost</t>
    <phoneticPr fontId="3" type="noConversion"/>
  </si>
  <si>
    <t>Indirect Cost</t>
    <phoneticPr fontId="3" type="noConversion"/>
  </si>
  <si>
    <t xml:space="preserve">Construction Equipment </t>
    <phoneticPr fontId="3" type="noConversion"/>
  </si>
  <si>
    <t>Grand Total</t>
    <phoneticPr fontId="3" type="noConversion"/>
  </si>
  <si>
    <t>Tools &amp; Consumable</t>
    <phoneticPr fontId="3" type="noConversion"/>
  </si>
  <si>
    <t>Material Cost</t>
    <phoneticPr fontId="3" type="noConversion"/>
  </si>
  <si>
    <t>EXCA001</t>
  </si>
  <si>
    <t>Excavation</t>
    <phoneticPr fontId="3" type="noConversion"/>
  </si>
  <si>
    <t>M3</t>
    <phoneticPr fontId="3" type="noConversion"/>
  </si>
  <si>
    <t>BACKE001</t>
  </si>
  <si>
    <t>Backfilling(Excavated Soil)</t>
  </si>
  <si>
    <t>M3</t>
    <phoneticPr fontId="3" type="noConversion"/>
  </si>
  <si>
    <t>BACKB001</t>
  </si>
  <si>
    <t>Backfilling(Borrow Soil)</t>
  </si>
  <si>
    <t>BACKP001</t>
  </si>
  <si>
    <t>Backfilling(Purchase Soil)</t>
  </si>
  <si>
    <t>Backfilling</t>
  </si>
  <si>
    <t>DISP001</t>
  </si>
  <si>
    <t>Disposal</t>
    <phoneticPr fontId="3" type="noConversion"/>
  </si>
  <si>
    <t>STCON001</t>
  </si>
  <si>
    <t>Concrete (AG, UG)</t>
    <phoneticPr fontId="3" type="noConversion"/>
  </si>
  <si>
    <t>LECON001</t>
  </si>
  <si>
    <t>Lean Concrete</t>
    <phoneticPr fontId="3" type="noConversion"/>
  </si>
  <si>
    <t>FORM001</t>
  </si>
  <si>
    <t>Formwork (1 times, 3 times)</t>
    <phoneticPr fontId="3" type="noConversion"/>
  </si>
  <si>
    <t>M2</t>
    <phoneticPr fontId="3" type="noConversion"/>
  </si>
  <si>
    <t>REBA001</t>
  </si>
  <si>
    <t>Re-Bar</t>
    <phoneticPr fontId="3" type="noConversion"/>
  </si>
  <si>
    <t>Ton</t>
    <phoneticPr fontId="3" type="noConversion"/>
  </si>
  <si>
    <t>BLOC001</t>
  </si>
  <si>
    <t>Block &amp; Brick (Block &amp; Brick)</t>
  </si>
  <si>
    <t>BINSUL001</t>
  </si>
  <si>
    <t>Block &amp; Brick (Insulation)</t>
  </si>
  <si>
    <t>Block &amp; Brick</t>
  </si>
  <si>
    <t>PAINT001</t>
  </si>
  <si>
    <t>Painting (All)</t>
  </si>
  <si>
    <t>PAINO001</t>
  </si>
  <si>
    <t>Painting (Others)</t>
  </si>
  <si>
    <t>M</t>
    <phoneticPr fontId="3" type="noConversion"/>
  </si>
  <si>
    <t>Painting</t>
  </si>
  <si>
    <t>TILE001</t>
  </si>
  <si>
    <t>Tile (Tile)</t>
  </si>
  <si>
    <t>M2</t>
    <phoneticPr fontId="3" type="noConversion"/>
  </si>
  <si>
    <t>TILEO001</t>
  </si>
  <si>
    <t>Tile (Others)</t>
  </si>
  <si>
    <t>Tile</t>
  </si>
  <si>
    <t>ROOF001</t>
  </si>
  <si>
    <t>Roof Work</t>
    <phoneticPr fontId="3" type="noConversion"/>
  </si>
  <si>
    <t>M2</t>
    <phoneticPr fontId="3" type="noConversion"/>
  </si>
  <si>
    <t>SD001</t>
  </si>
  <si>
    <t>Door (SD)</t>
  </si>
  <si>
    <t>FSD001</t>
  </si>
  <si>
    <t>Door (FSD)</t>
  </si>
  <si>
    <t>BSD001</t>
  </si>
  <si>
    <t>Door (Blast)</t>
  </si>
  <si>
    <t>WD001</t>
  </si>
  <si>
    <t>Door (Wood)</t>
  </si>
  <si>
    <t>SPD001</t>
  </si>
  <si>
    <r>
      <t>Door (</t>
    </r>
    <r>
      <rPr>
        <sz val="14"/>
        <color theme="1"/>
        <rFont val="맑은 고딕"/>
        <family val="3"/>
        <charset val="129"/>
      </rPr>
      <t>특수</t>
    </r>
    <r>
      <rPr>
        <sz val="14"/>
        <color theme="1"/>
        <rFont val="Arial"/>
        <family val="2"/>
      </rPr>
      <t>)</t>
    </r>
  </si>
  <si>
    <t>WIND001</t>
  </si>
  <si>
    <t>Window</t>
  </si>
  <si>
    <t>DOTHER001</t>
  </si>
  <si>
    <t>Others (Louver)</t>
    <phoneticPr fontId="3" type="noConversion"/>
  </si>
  <si>
    <t>Door &amp; window</t>
  </si>
  <si>
    <t>PLAST001</t>
  </si>
  <si>
    <t>Plastering</t>
  </si>
  <si>
    <t>CEIL001</t>
  </si>
  <si>
    <t>False Ceiling</t>
  </si>
  <si>
    <t>SING001</t>
  </si>
  <si>
    <t>Single Panel (Wall, Roof)</t>
  </si>
  <si>
    <t>SAND001</t>
  </si>
  <si>
    <t>Sandwich Panel (Wall, Roof)</t>
  </si>
  <si>
    <t>ACCE001</t>
  </si>
  <si>
    <t>Access Floor</t>
  </si>
  <si>
    <t>ANCH001</t>
  </si>
  <si>
    <t>Anchor Botl</t>
  </si>
  <si>
    <t>EA</t>
  </si>
  <si>
    <t>EMBE001</t>
  </si>
  <si>
    <t>Embedded Plate</t>
  </si>
  <si>
    <t>ton</t>
  </si>
  <si>
    <t>STEELO001</t>
  </si>
  <si>
    <t>Others</t>
  </si>
  <si>
    <r>
      <rPr>
        <sz val="14"/>
        <color theme="1"/>
        <rFont val="맑은 고딕"/>
        <family val="3"/>
        <charset val="129"/>
      </rPr>
      <t>식</t>
    </r>
  </si>
  <si>
    <t>Steel Work</t>
    <phoneticPr fontId="3" type="noConversion"/>
  </si>
  <si>
    <t>MISC001</t>
  </si>
  <si>
    <t>MISC. WORKS</t>
  </si>
  <si>
    <t>PRECAST001</t>
  </si>
  <si>
    <t>Precast work</t>
  </si>
  <si>
    <t>DERE001</t>
  </si>
  <si>
    <t>Demolition &amp; Revamping Work</t>
  </si>
  <si>
    <t>LANDS001</t>
  </si>
  <si>
    <t>Landscaping work</t>
  </si>
  <si>
    <t>FURNI001</t>
  </si>
  <si>
    <t>Furniture work</t>
  </si>
  <si>
    <t>ERGO001</t>
  </si>
  <si>
    <t>Ergonomic work</t>
  </si>
  <si>
    <r>
      <rPr>
        <b/>
        <sz val="14"/>
        <color theme="1"/>
        <rFont val="맑은 고딕"/>
        <family val="3"/>
        <charset val="129"/>
      </rPr>
      <t>검토</t>
    </r>
    <r>
      <rPr>
        <b/>
        <sz val="14"/>
        <color theme="1"/>
        <rFont val="Arial"/>
        <family val="2"/>
      </rPr>
      <t xml:space="preserve"> </t>
    </r>
    <r>
      <rPr>
        <b/>
        <sz val="14"/>
        <color theme="1"/>
        <rFont val="맑은 고딕"/>
        <family val="3"/>
        <charset val="129"/>
      </rPr>
      <t>의견</t>
    </r>
    <phoneticPr fontId="3" type="noConversion"/>
  </si>
  <si>
    <r>
      <t xml:space="preserve">1. </t>
    </r>
    <r>
      <rPr>
        <sz val="11"/>
        <color theme="1"/>
        <rFont val="맑은 고딕"/>
        <family val="3"/>
        <charset val="129"/>
      </rPr>
      <t>울산소재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울산지역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</si>
  <si>
    <r>
      <rPr>
        <b/>
        <sz val="11"/>
        <color theme="1"/>
        <rFont val="맑은 고딕"/>
        <family val="3"/>
        <charset val="129"/>
      </rPr>
      <t>소재지</t>
    </r>
    <phoneticPr fontId="3" type="noConversion"/>
  </si>
  <si>
    <r>
      <rPr>
        <b/>
        <sz val="11"/>
        <color theme="1"/>
        <rFont val="맑은 고딕"/>
        <family val="3"/>
        <charset val="129"/>
      </rPr>
      <t>당사등록여부</t>
    </r>
    <phoneticPr fontId="3" type="noConversion"/>
  </si>
  <si>
    <r>
      <t>2019</t>
    </r>
    <r>
      <rPr>
        <b/>
        <sz val="11"/>
        <color theme="1"/>
        <rFont val="맑은 고딕"/>
        <family val="3"/>
        <charset val="129"/>
      </rPr>
      <t>년</t>
    </r>
    <r>
      <rPr>
        <b/>
        <sz val="11"/>
        <color theme="1"/>
        <rFont val="Arial"/>
        <family val="2"/>
      </rPr>
      <t xml:space="preserve"> </t>
    </r>
    <r>
      <rPr>
        <b/>
        <sz val="11"/>
        <color theme="1"/>
        <rFont val="맑은 고딕"/>
        <family val="3"/>
        <charset val="129"/>
      </rPr>
      <t>매출액</t>
    </r>
    <phoneticPr fontId="3" type="noConversion"/>
  </si>
  <si>
    <r>
      <rPr>
        <b/>
        <sz val="11"/>
        <color theme="1"/>
        <rFont val="맑은 고딕"/>
        <family val="3"/>
        <charset val="129"/>
      </rPr>
      <t>재무현황</t>
    </r>
    <phoneticPr fontId="3" type="noConversion"/>
  </si>
  <si>
    <r>
      <t xml:space="preserve">1. </t>
    </r>
    <r>
      <rPr>
        <sz val="11"/>
        <color theme="1"/>
        <rFont val="맑은 고딕"/>
        <family val="3"/>
        <charset val="129"/>
      </rPr>
      <t>울산소재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울산지역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phoneticPr fontId="3" type="noConversion"/>
  </si>
  <si>
    <r>
      <t xml:space="preserve">1. </t>
    </r>
    <r>
      <rPr>
        <sz val="11"/>
        <color theme="1"/>
        <rFont val="맑은 고딕"/>
        <family val="3"/>
        <charset val="129"/>
      </rPr>
      <t>전남소재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경남지역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r>
      <rPr>
        <sz val="11"/>
        <color theme="1"/>
        <rFont val="Arial"/>
        <family val="2"/>
      </rPr>
      <t>(</t>
    </r>
    <r>
      <rPr>
        <sz val="11"/>
        <color theme="1"/>
        <rFont val="맑은 고딕"/>
        <family val="3"/>
        <charset val="129"/>
      </rPr>
      <t>고성그린파워</t>
    </r>
    <r>
      <rPr>
        <sz val="11"/>
        <color theme="1"/>
        <rFont val="Arial"/>
        <family val="2"/>
      </rPr>
      <t>)</t>
    </r>
    <phoneticPr fontId="3" type="noConversion"/>
  </si>
  <si>
    <r>
      <t xml:space="preserve">1. </t>
    </r>
    <r>
      <rPr>
        <sz val="11"/>
        <color theme="1"/>
        <rFont val="맑은 고딕"/>
        <family val="3"/>
        <charset val="129"/>
      </rPr>
      <t>울산소재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울산</t>
    </r>
    <r>
      <rPr>
        <sz val="11"/>
        <color theme="1"/>
        <rFont val="Arial"/>
        <family val="2"/>
      </rPr>
      <t>/</t>
    </r>
    <r>
      <rPr>
        <sz val="11"/>
        <color theme="1"/>
        <rFont val="맑은 고딕"/>
        <family val="3"/>
        <charset val="129"/>
      </rPr>
      <t>경남지역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r>
      <rPr>
        <sz val="11"/>
        <color theme="1"/>
        <rFont val="Cambria"/>
        <family val="1"/>
      </rPr>
      <t/>
    </r>
    <phoneticPr fontId="3" type="noConversion"/>
  </si>
  <si>
    <r>
      <t xml:space="preserve">1. </t>
    </r>
    <r>
      <rPr>
        <sz val="11"/>
        <color theme="1"/>
        <rFont val="맑은 고딕"/>
        <family val="3"/>
        <charset val="129"/>
      </rPr>
      <t>전남소재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울산지역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r>
      <rPr>
        <sz val="11"/>
        <color theme="1"/>
        <rFont val="Arial"/>
        <family val="2"/>
      </rPr>
      <t>(S-OIL)</t>
    </r>
    <phoneticPr fontId="3" type="noConversion"/>
  </si>
  <si>
    <r>
      <t xml:space="preserve">1. </t>
    </r>
    <r>
      <rPr>
        <sz val="11"/>
        <color theme="1"/>
        <rFont val="맑은 고딕"/>
        <family val="3"/>
        <charset val="129"/>
      </rPr>
      <t>울산소재</t>
    </r>
    <r>
      <rPr>
        <sz val="11"/>
        <color theme="1"/>
        <rFont val="Arial"/>
        <family val="2"/>
      </rPr>
      <t xml:space="preserve"> </t>
    </r>
    <r>
      <rPr>
        <sz val="11"/>
        <color theme="1"/>
        <rFont val="맑은 고딕"/>
        <family val="3"/>
        <charset val="129"/>
      </rPr>
      <t>업체로</t>
    </r>
    <r>
      <rPr>
        <sz val="11"/>
        <color theme="1"/>
        <rFont val="Arial"/>
        <family val="2"/>
      </rPr>
      <t xml:space="preserve"> </t>
    </r>
    <r>
      <rPr>
        <sz val="11"/>
        <color theme="1"/>
        <rFont val="맑은 고딕"/>
        <family val="3"/>
        <charset val="129"/>
      </rPr>
      <t>울산지역</t>
    </r>
    <r>
      <rPr>
        <sz val="11"/>
        <color theme="1"/>
        <rFont val="Arial"/>
        <family val="2"/>
      </rPr>
      <t xml:space="preserve"> </t>
    </r>
    <r>
      <rPr>
        <sz val="11"/>
        <color theme="1"/>
        <rFont val="맑은 고딕"/>
        <family val="3"/>
        <charset val="129"/>
      </rPr>
      <t>공사수행경험</t>
    </r>
    <r>
      <rPr>
        <sz val="11"/>
        <color theme="1"/>
        <rFont val="Arial"/>
        <family val="2"/>
      </rPr>
      <t xml:space="preserve"> </t>
    </r>
    <r>
      <rPr>
        <sz val="11"/>
        <color theme="1"/>
        <rFont val="맑은 고딕"/>
        <family val="3"/>
        <charset val="129"/>
      </rPr>
      <t>보유</t>
    </r>
    <r>
      <rPr>
        <sz val="11"/>
        <color theme="1"/>
        <rFont val="Arial"/>
        <family val="2"/>
      </rPr>
      <t>(</t>
    </r>
    <r>
      <rPr>
        <sz val="11"/>
        <color theme="1"/>
        <rFont val="맑은 고딕"/>
        <family val="3"/>
        <charset val="129"/>
      </rPr>
      <t>울산현대차공장</t>
    </r>
    <r>
      <rPr>
        <sz val="11"/>
        <color theme="1"/>
        <rFont val="Arial"/>
        <family val="2"/>
      </rPr>
      <t>)</t>
    </r>
    <phoneticPr fontId="3" type="noConversion"/>
  </si>
  <si>
    <r>
      <t xml:space="preserve">1) </t>
    </r>
    <r>
      <rPr>
        <sz val="11"/>
        <color theme="1"/>
        <rFont val="맑은 고딕"/>
        <family val="3"/>
        <charset val="129"/>
      </rPr>
      <t>자재비</t>
    </r>
    <r>
      <rPr>
        <sz val="11"/>
        <color theme="1"/>
        <rFont val="Arial"/>
        <family val="2"/>
      </rPr>
      <t>/</t>
    </r>
    <r>
      <rPr>
        <sz val="11"/>
        <color theme="1"/>
        <rFont val="맑은 고딕"/>
        <family val="3"/>
        <charset val="129"/>
      </rPr>
      <t>노무비</t>
    </r>
    <r>
      <rPr>
        <sz val="11"/>
        <color theme="1"/>
        <rFont val="Arial"/>
        <family val="2"/>
      </rPr>
      <t>/</t>
    </r>
    <r>
      <rPr>
        <sz val="11"/>
        <color theme="1"/>
        <rFont val="맑은 고딕"/>
        <family val="3"/>
        <charset val="129"/>
      </rPr>
      <t>장비비</t>
    </r>
    <r>
      <rPr>
        <sz val="11"/>
        <color theme="1"/>
        <rFont val="Arial"/>
        <family val="2"/>
      </rPr>
      <t xml:space="preserve"> </t>
    </r>
    <r>
      <rPr>
        <sz val="11"/>
        <color theme="1"/>
        <rFont val="맑은 고딕"/>
        <family val="3"/>
        <charset val="129"/>
      </rPr>
      <t>조사단가</t>
    </r>
    <r>
      <rPr>
        <sz val="11"/>
        <color theme="1"/>
        <rFont val="Arial"/>
        <family val="2"/>
      </rPr>
      <t xml:space="preserve"> </t>
    </r>
    <r>
      <rPr>
        <sz val="11"/>
        <color theme="1"/>
        <rFont val="맑은 고딕"/>
        <family val="3"/>
        <charset val="129"/>
      </rPr>
      <t>적용</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</si>
  <si>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230</t>
    </r>
    <r>
      <rPr>
        <sz val="11"/>
        <color theme="1"/>
        <rFont val="맑은 고딕"/>
        <family val="3"/>
        <charset val="129"/>
      </rPr>
      <t>억원으로</t>
    </r>
    <r>
      <rPr>
        <sz val="11"/>
        <color theme="1"/>
        <rFont val="Arial"/>
        <family val="2"/>
      </rPr>
      <t xml:space="preserve"> 1PKG</t>
    </r>
    <r>
      <rPr>
        <sz val="11"/>
        <color theme="1"/>
        <rFont val="맑은 고딕"/>
        <family val="3"/>
        <charset val="129"/>
      </rPr>
      <t>정도</t>
    </r>
    <r>
      <rPr>
        <sz val="11"/>
        <color theme="1"/>
        <rFont val="Arial"/>
        <family val="2"/>
      </rPr>
      <t xml:space="preserve"> </t>
    </r>
    <r>
      <rPr>
        <sz val="11"/>
        <color theme="1"/>
        <rFont val="맑은 고딕"/>
        <family val="3"/>
        <charset val="129"/>
      </rPr>
      <t>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</si>
  <si>
    <r>
      <rPr>
        <sz val="11"/>
        <color theme="1"/>
        <rFont val="맑은 고딕"/>
        <family val="3"/>
        <charset val="129"/>
      </rPr>
      <t>울산</t>
    </r>
    <phoneticPr fontId="3" type="noConversion"/>
  </si>
  <si>
    <r>
      <rPr>
        <sz val="11"/>
        <color theme="1"/>
        <rFont val="맑은 고딕"/>
        <family val="3"/>
        <charset val="129"/>
      </rPr>
      <t>미등록</t>
    </r>
    <phoneticPr fontId="3" type="noConversion"/>
  </si>
  <si>
    <r>
      <rPr>
        <sz val="11"/>
        <color theme="1"/>
        <rFont val="맑은 고딕"/>
        <family val="3"/>
        <charset val="129"/>
      </rPr>
      <t>신용등급</t>
    </r>
    <r>
      <rPr>
        <sz val="11"/>
        <color theme="1"/>
        <rFont val="Arial"/>
        <family val="2"/>
      </rPr>
      <t xml:space="preserve">(BB+) / </t>
    </r>
    <r>
      <rPr>
        <sz val="11"/>
        <color theme="1"/>
        <rFont val="맑은 고딕"/>
        <family val="3"/>
        <charset val="129"/>
      </rPr>
      <t>현금흐름</t>
    </r>
    <r>
      <rPr>
        <sz val="11"/>
        <color theme="1"/>
        <rFont val="Arial"/>
        <family val="2"/>
      </rPr>
      <t>(B) / RMIS(3)</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</si>
  <si>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230</t>
    </r>
    <r>
      <rPr>
        <sz val="11"/>
        <color theme="1"/>
        <rFont val="맑은 고딕"/>
        <family val="3"/>
        <charset val="129"/>
      </rPr>
      <t>억원으로</t>
    </r>
    <r>
      <rPr>
        <sz val="11"/>
        <color theme="1"/>
        <rFont val="Arial"/>
        <family val="2"/>
      </rPr>
      <t xml:space="preserve"> 1PKG</t>
    </r>
    <r>
      <rPr>
        <sz val="11"/>
        <color theme="1"/>
        <rFont val="맑은 고딕"/>
        <family val="3"/>
        <charset val="129"/>
      </rPr>
      <t>정도</t>
    </r>
    <r>
      <rPr>
        <sz val="11"/>
        <color theme="1"/>
        <rFont val="Arial"/>
        <family val="2"/>
      </rPr>
      <t xml:space="preserve"> </t>
    </r>
    <r>
      <rPr>
        <sz val="11"/>
        <color theme="1"/>
        <rFont val="맑은 고딕"/>
        <family val="3"/>
        <charset val="129"/>
      </rPr>
      <t>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</si>
  <si>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270</t>
    </r>
    <r>
      <rPr>
        <sz val="11"/>
        <color theme="1"/>
        <rFont val="맑은 고딕"/>
        <family val="3"/>
        <charset val="129"/>
      </rPr>
      <t>억원으로</t>
    </r>
    <r>
      <rPr>
        <sz val="11"/>
        <color theme="1"/>
        <rFont val="Arial"/>
        <family val="2"/>
      </rPr>
      <t xml:space="preserve"> 1PKG</t>
    </r>
    <r>
      <rPr>
        <sz val="11"/>
        <color theme="1"/>
        <rFont val="맑은 고딕"/>
        <family val="3"/>
        <charset val="129"/>
      </rPr>
      <t>정도</t>
    </r>
    <r>
      <rPr>
        <sz val="11"/>
        <color theme="1"/>
        <rFont val="Arial"/>
        <family val="2"/>
      </rPr>
      <t xml:space="preserve"> </t>
    </r>
    <r>
      <rPr>
        <sz val="11"/>
        <color theme="1"/>
        <rFont val="맑은 고딕"/>
        <family val="3"/>
        <charset val="129"/>
      </rPr>
      <t>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phoneticPr fontId="3" type="noConversion"/>
  </si>
  <si>
    <r>
      <rPr>
        <sz val="11"/>
        <color theme="1"/>
        <rFont val="맑은 고딕"/>
        <family val="3"/>
        <charset val="129"/>
      </rPr>
      <t>전남</t>
    </r>
    <phoneticPr fontId="3" type="noConversion"/>
  </si>
  <si>
    <r>
      <rPr>
        <sz val="11"/>
        <color theme="1"/>
        <rFont val="맑은 고딕"/>
        <family val="3"/>
        <charset val="129"/>
      </rPr>
      <t>신용등급</t>
    </r>
    <r>
      <rPr>
        <sz val="11"/>
        <color theme="1"/>
        <rFont val="Arial"/>
        <family val="2"/>
      </rPr>
      <t xml:space="preserve">(BBB) / </t>
    </r>
    <r>
      <rPr>
        <sz val="11"/>
        <color theme="1"/>
        <rFont val="맑은 고딕"/>
        <family val="3"/>
        <charset val="129"/>
      </rPr>
      <t>현금흐름</t>
    </r>
    <r>
      <rPr>
        <sz val="11"/>
        <color theme="1"/>
        <rFont val="Arial"/>
        <family val="2"/>
      </rPr>
      <t>(A) / RMIS(3)</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</si>
  <si>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700</t>
    </r>
    <r>
      <rPr>
        <sz val="11"/>
        <color theme="1"/>
        <rFont val="맑은 고딕"/>
        <family val="3"/>
        <charset val="129"/>
      </rPr>
      <t>억원으로</t>
    </r>
    <r>
      <rPr>
        <sz val="11"/>
        <color theme="1"/>
        <rFont val="Arial"/>
        <family val="2"/>
      </rPr>
      <t xml:space="preserve"> 1PKG </t>
    </r>
    <r>
      <rPr>
        <sz val="11"/>
        <color theme="1"/>
        <rFont val="맑은 고딕"/>
        <family val="3"/>
        <charset val="129"/>
      </rPr>
      <t>공사수행가능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phoneticPr fontId="3" type="noConversion"/>
  </si>
  <si>
    <r>
      <rPr>
        <sz val="11"/>
        <color theme="1"/>
        <rFont val="맑은 고딕"/>
        <family val="3"/>
        <charset val="129"/>
      </rPr>
      <t>신용등급</t>
    </r>
    <r>
      <rPr>
        <sz val="11"/>
        <color theme="1"/>
        <rFont val="Arial"/>
        <family val="2"/>
      </rPr>
      <t xml:space="preserve">(BB) / </t>
    </r>
    <r>
      <rPr>
        <sz val="11"/>
        <color theme="1"/>
        <rFont val="맑은 고딕"/>
        <family val="3"/>
        <charset val="129"/>
      </rPr>
      <t>현금흐름</t>
    </r>
    <r>
      <rPr>
        <sz val="11"/>
        <color theme="1"/>
        <rFont val="Arial"/>
        <family val="2"/>
      </rPr>
      <t>(C-) / RMIS(4)</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</si>
  <si>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300</t>
    </r>
    <r>
      <rPr>
        <sz val="11"/>
        <color theme="1"/>
        <rFont val="맑은 고딕"/>
        <family val="3"/>
        <charset val="129"/>
      </rPr>
      <t>억원으로</t>
    </r>
    <r>
      <rPr>
        <sz val="11"/>
        <color theme="1"/>
        <rFont val="Arial"/>
        <family val="2"/>
      </rPr>
      <t xml:space="preserve"> 1PKG</t>
    </r>
    <r>
      <rPr>
        <sz val="11"/>
        <color theme="1"/>
        <rFont val="맑은 고딕"/>
        <family val="3"/>
        <charset val="129"/>
      </rPr>
      <t>정도</t>
    </r>
    <r>
      <rPr>
        <sz val="11"/>
        <color theme="1"/>
        <rFont val="Arial"/>
        <family val="2"/>
      </rPr>
      <t xml:space="preserve"> </t>
    </r>
    <r>
      <rPr>
        <sz val="11"/>
        <color theme="1"/>
        <rFont val="맑은 고딕"/>
        <family val="3"/>
        <charset val="129"/>
      </rPr>
      <t>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phoneticPr fontId="3" type="noConversion"/>
  </si>
  <si>
    <r>
      <rPr>
        <sz val="11"/>
        <color theme="1"/>
        <rFont val="맑은 고딕"/>
        <family val="3"/>
        <charset val="129"/>
      </rPr>
      <t>신용등급</t>
    </r>
    <r>
      <rPr>
        <sz val="11"/>
        <color theme="1"/>
        <rFont val="Arial"/>
        <family val="2"/>
      </rPr>
      <t xml:space="preserve">(BB+) / </t>
    </r>
    <r>
      <rPr>
        <sz val="11"/>
        <color theme="1"/>
        <rFont val="맑은 고딕"/>
        <family val="3"/>
        <charset val="129"/>
      </rPr>
      <t>현금흐름</t>
    </r>
    <r>
      <rPr>
        <sz val="11"/>
        <color theme="1"/>
        <rFont val="Arial"/>
        <family val="2"/>
      </rPr>
      <t>(A) / RMIS(3)</t>
    </r>
    <phoneticPr fontId="3" type="noConversion"/>
  </si>
  <si>
    <r>
      <t xml:space="preserve">2. </t>
    </r>
    <r>
      <rPr>
        <sz val="11"/>
        <color theme="1"/>
        <rFont val="맑은 고딕"/>
        <family val="3"/>
        <charset val="129"/>
      </rPr>
      <t>매출액은</t>
    </r>
    <r>
      <rPr>
        <sz val="11"/>
        <color theme="1"/>
        <rFont val="Arial"/>
        <family val="2"/>
      </rPr>
      <t xml:space="preserve"> </t>
    </r>
    <r>
      <rPr>
        <sz val="11"/>
        <color theme="1"/>
        <rFont val="맑은 고딕"/>
        <family val="3"/>
        <charset val="129"/>
      </rPr>
      <t>약</t>
    </r>
    <r>
      <rPr>
        <sz val="11"/>
        <color theme="1"/>
        <rFont val="Arial"/>
        <family val="2"/>
      </rPr>
      <t xml:space="preserve"> 920</t>
    </r>
    <r>
      <rPr>
        <sz val="11"/>
        <color theme="1"/>
        <rFont val="맑은 고딕"/>
        <family val="3"/>
        <charset val="129"/>
      </rPr>
      <t>억원으로</t>
    </r>
    <r>
      <rPr>
        <sz val="11"/>
        <color theme="1"/>
        <rFont val="Arial"/>
        <family val="2"/>
      </rPr>
      <t xml:space="preserve"> 1PKG</t>
    </r>
    <r>
      <rPr>
        <sz val="11"/>
        <color theme="1"/>
        <rFont val="맑은 고딕"/>
        <family val="3"/>
        <charset val="129"/>
      </rPr>
      <t>정도</t>
    </r>
    <r>
      <rPr>
        <sz val="11"/>
        <color theme="1"/>
        <rFont val="Arial"/>
        <family val="2"/>
      </rPr>
      <t xml:space="preserve"> </t>
    </r>
    <r>
      <rPr>
        <sz val="11"/>
        <color theme="1"/>
        <rFont val="맑은 고딕"/>
        <family val="3"/>
        <charset val="129"/>
      </rPr>
      <t>수행가능</t>
    </r>
    <r>
      <rPr>
        <sz val="11"/>
        <color theme="1"/>
        <rFont val="Arial"/>
        <family val="2"/>
      </rPr>
      <t xml:space="preserve">, </t>
    </r>
    <r>
      <rPr>
        <sz val="11"/>
        <color theme="1"/>
        <rFont val="맑은 고딕"/>
        <family val="3"/>
        <charset val="129"/>
      </rPr>
      <t>재무현황은</t>
    </r>
    <r>
      <rPr>
        <sz val="11"/>
        <color theme="1"/>
        <rFont val="Arial"/>
        <family val="2"/>
      </rPr>
      <t xml:space="preserve"> </t>
    </r>
    <r>
      <rPr>
        <sz val="11"/>
        <color theme="1"/>
        <rFont val="맑은 고딕"/>
        <family val="3"/>
        <charset val="129"/>
      </rPr>
      <t>양호함</t>
    </r>
    <phoneticPr fontId="3" type="noConversion"/>
  </si>
  <si>
    <r>
      <rPr>
        <sz val="11"/>
        <color theme="1"/>
        <rFont val="맑은 고딕"/>
        <family val="3"/>
        <charset val="129"/>
      </rPr>
      <t>등록</t>
    </r>
    <phoneticPr fontId="3" type="noConversion"/>
  </si>
  <si>
    <r>
      <rPr>
        <sz val="11"/>
        <color theme="1"/>
        <rFont val="맑은 고딕"/>
        <family val="3"/>
        <charset val="129"/>
      </rPr>
      <t>신용등급</t>
    </r>
    <r>
      <rPr>
        <sz val="11"/>
        <color theme="1"/>
        <rFont val="Arial"/>
        <family val="2"/>
      </rPr>
      <t xml:space="preserve">(BBB) / </t>
    </r>
    <r>
      <rPr>
        <sz val="11"/>
        <color theme="1"/>
        <rFont val="맑은 고딕"/>
        <family val="3"/>
        <charset val="129"/>
      </rPr>
      <t>현금흐름</t>
    </r>
    <r>
      <rPr>
        <sz val="11"/>
        <color theme="1"/>
        <rFont val="Arial"/>
        <family val="2"/>
      </rPr>
      <t>(A) / RMIS(2)</t>
    </r>
    <phoneticPr fontId="3" type="noConversion"/>
  </si>
  <si>
    <r>
      <t xml:space="preserve">2) </t>
    </r>
    <r>
      <rPr>
        <sz val="11"/>
        <color theme="1"/>
        <rFont val="맑은 고딕"/>
        <family val="3"/>
        <charset val="129"/>
      </rPr>
      <t>직영비</t>
    </r>
    <r>
      <rPr>
        <sz val="11"/>
        <color theme="1"/>
        <rFont val="Arial"/>
        <family val="2"/>
      </rPr>
      <t xml:space="preserve"> </t>
    </r>
    <r>
      <rPr>
        <sz val="11"/>
        <color theme="1"/>
        <rFont val="맑은 고딕"/>
        <family val="3"/>
        <charset val="129"/>
      </rPr>
      <t>산출제외항목은</t>
    </r>
    <r>
      <rPr>
        <sz val="11"/>
        <color theme="1"/>
        <rFont val="Arial"/>
        <family val="2"/>
      </rPr>
      <t xml:space="preserve"> Selceted </t>
    </r>
    <r>
      <rPr>
        <sz val="11"/>
        <color theme="1"/>
        <rFont val="맑은 고딕"/>
        <family val="3"/>
        <charset val="129"/>
      </rPr>
      <t>업체</t>
    </r>
    <r>
      <rPr>
        <sz val="11"/>
        <color theme="1"/>
        <rFont val="Arial"/>
        <family val="2"/>
      </rPr>
      <t xml:space="preserve"> </t>
    </r>
    <r>
      <rPr>
        <sz val="11"/>
        <color theme="1"/>
        <rFont val="맑은 고딕"/>
        <family val="3"/>
        <charset val="129"/>
      </rPr>
      <t>금액</t>
    </r>
    <r>
      <rPr>
        <sz val="11"/>
        <color theme="1"/>
        <rFont val="Arial"/>
        <family val="2"/>
      </rPr>
      <t xml:space="preserve"> </t>
    </r>
    <r>
      <rPr>
        <sz val="11"/>
        <color theme="1"/>
        <rFont val="맑은 고딕"/>
        <family val="3"/>
        <charset val="129"/>
      </rPr>
      <t>적용</t>
    </r>
    <phoneticPr fontId="3" type="noConversion"/>
  </si>
  <si>
    <r>
      <t xml:space="preserve">3. </t>
    </r>
    <r>
      <rPr>
        <sz val="11"/>
        <color theme="1"/>
        <rFont val="맑은 고딕"/>
        <family val="3"/>
        <charset val="129"/>
      </rPr>
      <t>타</t>
    </r>
    <r>
      <rPr>
        <sz val="11"/>
        <color theme="1"/>
        <rFont val="Arial"/>
        <family val="2"/>
      </rPr>
      <t xml:space="preserve"> EPC</t>
    </r>
    <r>
      <rPr>
        <sz val="11"/>
        <color theme="1"/>
        <rFont val="맑은 고딕"/>
        <family val="3"/>
        <charset val="129"/>
      </rPr>
      <t>사</t>
    </r>
    <r>
      <rPr>
        <sz val="11"/>
        <color theme="1"/>
        <rFont val="Arial"/>
        <family val="2"/>
      </rPr>
      <t>(</t>
    </r>
    <r>
      <rPr>
        <sz val="11"/>
        <color theme="1"/>
        <rFont val="맑은 고딕"/>
        <family val="3"/>
        <charset val="129"/>
      </rPr>
      <t>삼성물산</t>
    </r>
    <r>
      <rPr>
        <sz val="11"/>
        <color theme="1"/>
        <rFont val="Arial"/>
        <family val="2"/>
      </rPr>
      <t>/</t>
    </r>
    <r>
      <rPr>
        <sz val="11"/>
        <color theme="1"/>
        <rFont val="맑은 고딕"/>
        <family val="3"/>
        <charset val="129"/>
      </rPr>
      <t>대림산업</t>
    </r>
    <r>
      <rPr>
        <sz val="11"/>
        <color theme="1"/>
        <rFont val="Arial"/>
        <family val="2"/>
      </rPr>
      <t>/SK</t>
    </r>
    <r>
      <rPr>
        <sz val="11"/>
        <color theme="1"/>
        <rFont val="맑은 고딕"/>
        <family val="3"/>
        <charset val="129"/>
      </rPr>
      <t>건설</t>
    </r>
    <r>
      <rPr>
        <sz val="11"/>
        <color theme="1"/>
        <rFont val="Arial"/>
        <family val="2"/>
      </rPr>
      <t xml:space="preserve"> </t>
    </r>
    <r>
      <rPr>
        <sz val="11"/>
        <color theme="1"/>
        <rFont val="맑은 고딕"/>
        <family val="3"/>
        <charset val="129"/>
      </rPr>
      <t>등</t>
    </r>
    <r>
      <rPr>
        <sz val="11"/>
        <color theme="1"/>
        <rFont val="Arial"/>
        <family val="2"/>
      </rPr>
      <t>)</t>
    </r>
    <r>
      <rPr>
        <sz val="11"/>
        <color theme="1"/>
        <rFont val="맑은 고딕"/>
        <family val="3"/>
        <charset val="129"/>
      </rPr>
      <t>와</t>
    </r>
    <r>
      <rPr>
        <sz val="11"/>
        <color theme="1"/>
        <rFont val="Arial"/>
        <family val="2"/>
      </rPr>
      <t xml:space="preserve">  </t>
    </r>
    <r>
      <rPr>
        <sz val="11"/>
        <color theme="1"/>
        <rFont val="맑은 고딕"/>
        <family val="3"/>
        <charset val="129"/>
      </rPr>
      <t>플랜트수행실적보유</t>
    </r>
    <r>
      <rPr>
        <sz val="11"/>
        <color theme="1"/>
        <rFont val="Arial"/>
        <family val="2"/>
      </rPr>
      <t xml:space="preserve"> (S-OIL / </t>
    </r>
    <r>
      <rPr>
        <sz val="11"/>
        <color theme="1"/>
        <rFont val="맑은 고딕"/>
        <family val="3"/>
        <charset val="129"/>
      </rPr>
      <t>롯데케미칼공장</t>
    </r>
    <r>
      <rPr>
        <sz val="11"/>
        <color theme="1"/>
        <rFont val="Arial"/>
        <family val="2"/>
      </rPr>
      <t xml:space="preserve"> </t>
    </r>
    <r>
      <rPr>
        <sz val="11"/>
        <color theme="1"/>
        <rFont val="맑은 고딕"/>
        <family val="3"/>
        <charset val="129"/>
      </rPr>
      <t>등</t>
    </r>
    <r>
      <rPr>
        <sz val="11"/>
        <color theme="1"/>
        <rFont val="Arial"/>
        <family val="2"/>
      </rPr>
      <t>)</t>
    </r>
  </si>
  <si>
    <r>
      <rPr>
        <b/>
        <sz val="11"/>
        <color theme="1"/>
        <rFont val="맑은 고딕"/>
        <family val="3"/>
        <charset val="129"/>
      </rPr>
      <t>보유면허</t>
    </r>
    <phoneticPr fontId="3" type="noConversion"/>
  </si>
  <si>
    <r>
      <t>2019</t>
    </r>
    <r>
      <rPr>
        <b/>
        <sz val="11"/>
        <color theme="1"/>
        <rFont val="맑은 고딕"/>
        <family val="3"/>
        <charset val="129"/>
      </rPr>
      <t>년시평액</t>
    </r>
    <phoneticPr fontId="3" type="noConversion"/>
  </si>
  <si>
    <r>
      <rPr>
        <b/>
        <sz val="11"/>
        <color theme="1"/>
        <rFont val="맑은 고딕"/>
        <family val="3"/>
        <charset val="129"/>
      </rPr>
      <t>실적</t>
    </r>
    <phoneticPr fontId="3" type="noConversion"/>
  </si>
  <si>
    <r>
      <rPr>
        <b/>
        <sz val="11"/>
        <color theme="1"/>
        <rFont val="맑은 고딕"/>
        <family val="3"/>
        <charset val="129"/>
      </rPr>
      <t>견적금액평균</t>
    </r>
    <phoneticPr fontId="3" type="noConversion"/>
  </si>
  <si>
    <r>
      <t xml:space="preserve">3. </t>
    </r>
    <r>
      <rPr>
        <sz val="11"/>
        <color theme="1"/>
        <rFont val="맑은 고딕"/>
        <family val="3"/>
        <charset val="129"/>
      </rPr>
      <t>타</t>
    </r>
    <r>
      <rPr>
        <sz val="11"/>
        <color theme="1"/>
        <rFont val="Arial"/>
        <family val="2"/>
      </rPr>
      <t xml:space="preserve"> EPC</t>
    </r>
    <r>
      <rPr>
        <sz val="11"/>
        <color theme="1"/>
        <rFont val="맑은 고딕"/>
        <family val="3"/>
        <charset val="129"/>
      </rPr>
      <t>사</t>
    </r>
    <r>
      <rPr>
        <sz val="11"/>
        <color theme="1"/>
        <rFont val="Arial"/>
        <family val="2"/>
      </rPr>
      <t>(</t>
    </r>
    <r>
      <rPr>
        <sz val="11"/>
        <color theme="1"/>
        <rFont val="맑은 고딕"/>
        <family val="3"/>
        <charset val="129"/>
      </rPr>
      <t>삼성물산</t>
    </r>
    <r>
      <rPr>
        <sz val="11"/>
        <color theme="1"/>
        <rFont val="Arial"/>
        <family val="2"/>
      </rPr>
      <t>/</t>
    </r>
    <r>
      <rPr>
        <sz val="11"/>
        <color theme="1"/>
        <rFont val="맑은 고딕"/>
        <family val="3"/>
        <charset val="129"/>
      </rPr>
      <t>대림산업</t>
    </r>
    <r>
      <rPr>
        <sz val="11"/>
        <color theme="1"/>
        <rFont val="Arial"/>
        <family val="2"/>
      </rPr>
      <t>/SK</t>
    </r>
    <r>
      <rPr>
        <sz val="11"/>
        <color theme="1"/>
        <rFont val="맑은 고딕"/>
        <family val="3"/>
        <charset val="129"/>
      </rPr>
      <t>건설</t>
    </r>
    <r>
      <rPr>
        <sz val="11"/>
        <color theme="1"/>
        <rFont val="Arial"/>
        <family val="2"/>
      </rPr>
      <t xml:space="preserve"> </t>
    </r>
    <r>
      <rPr>
        <sz val="11"/>
        <color theme="1"/>
        <rFont val="맑은 고딕"/>
        <family val="3"/>
        <charset val="129"/>
      </rPr>
      <t>등</t>
    </r>
    <r>
      <rPr>
        <sz val="11"/>
        <color theme="1"/>
        <rFont val="Arial"/>
        <family val="2"/>
      </rPr>
      <t>)</t>
    </r>
    <r>
      <rPr>
        <sz val="11"/>
        <color theme="1"/>
        <rFont val="맑은 고딕"/>
        <family val="3"/>
        <charset val="129"/>
      </rPr>
      <t>와</t>
    </r>
    <r>
      <rPr>
        <sz val="11"/>
        <color theme="1"/>
        <rFont val="Arial"/>
        <family val="2"/>
      </rPr>
      <t xml:space="preserve">  </t>
    </r>
    <r>
      <rPr>
        <sz val="11"/>
        <color theme="1"/>
        <rFont val="맑은 고딕"/>
        <family val="3"/>
        <charset val="129"/>
      </rPr>
      <t>플랜트수행실적보유</t>
    </r>
    <r>
      <rPr>
        <sz val="11"/>
        <color theme="1"/>
        <rFont val="Arial"/>
        <family val="2"/>
      </rPr>
      <t xml:space="preserve"> (S-OIL / </t>
    </r>
    <r>
      <rPr>
        <sz val="11"/>
        <color theme="1"/>
        <rFont val="맑은 고딕"/>
        <family val="3"/>
        <charset val="129"/>
      </rPr>
      <t>롯데케미칼공장</t>
    </r>
    <r>
      <rPr>
        <sz val="11"/>
        <color theme="1"/>
        <rFont val="Arial"/>
        <family val="2"/>
      </rPr>
      <t xml:space="preserve"> </t>
    </r>
    <r>
      <rPr>
        <sz val="11"/>
        <color theme="1"/>
        <rFont val="맑은 고딕"/>
        <family val="3"/>
        <charset val="129"/>
      </rPr>
      <t>등</t>
    </r>
    <r>
      <rPr>
        <sz val="11"/>
        <color theme="1"/>
        <rFont val="Arial"/>
        <family val="2"/>
      </rPr>
      <t>)</t>
    </r>
    <phoneticPr fontId="3" type="noConversion"/>
  </si>
  <si>
    <r>
      <t xml:space="preserve">3. </t>
    </r>
    <r>
      <rPr>
        <sz val="11"/>
        <color theme="1"/>
        <rFont val="맑은 고딕"/>
        <family val="3"/>
        <charset val="129"/>
      </rPr>
      <t>타</t>
    </r>
    <r>
      <rPr>
        <sz val="11"/>
        <color theme="1"/>
        <rFont val="Arial"/>
        <family val="2"/>
      </rPr>
      <t xml:space="preserve"> EPC</t>
    </r>
    <r>
      <rPr>
        <sz val="11"/>
        <color theme="1"/>
        <rFont val="맑은 고딕"/>
        <family val="3"/>
        <charset val="129"/>
      </rPr>
      <t>사</t>
    </r>
    <r>
      <rPr>
        <sz val="11"/>
        <color theme="1"/>
        <rFont val="Arial"/>
        <family val="2"/>
      </rPr>
      <t>(</t>
    </r>
    <r>
      <rPr>
        <sz val="11"/>
        <color theme="1"/>
        <rFont val="맑은 고딕"/>
        <family val="3"/>
        <charset val="129"/>
      </rPr>
      <t>롯데건설</t>
    </r>
    <r>
      <rPr>
        <sz val="11"/>
        <color theme="1"/>
        <rFont val="Arial"/>
        <family val="2"/>
      </rPr>
      <t>,SK</t>
    </r>
    <r>
      <rPr>
        <sz val="11"/>
        <color theme="1"/>
        <rFont val="맑은 고딕"/>
        <family val="3"/>
        <charset val="129"/>
      </rPr>
      <t>건설</t>
    </r>
    <r>
      <rPr>
        <sz val="11"/>
        <color theme="1"/>
        <rFont val="Arial"/>
        <family val="2"/>
      </rPr>
      <t xml:space="preserve"> </t>
    </r>
    <r>
      <rPr>
        <sz val="11"/>
        <color theme="1"/>
        <rFont val="맑은 고딕"/>
        <family val="3"/>
        <charset val="129"/>
      </rPr>
      <t>등</t>
    </r>
    <r>
      <rPr>
        <sz val="11"/>
        <color theme="1"/>
        <rFont val="Arial"/>
        <family val="2"/>
      </rPr>
      <t>)</t>
    </r>
    <r>
      <rPr>
        <sz val="11"/>
        <color theme="1"/>
        <rFont val="맑은 고딕"/>
        <family val="3"/>
        <charset val="129"/>
      </rPr>
      <t>와</t>
    </r>
    <r>
      <rPr>
        <sz val="11"/>
        <color theme="1"/>
        <rFont val="Arial"/>
        <family val="2"/>
      </rPr>
      <t xml:space="preserve">  </t>
    </r>
    <r>
      <rPr>
        <sz val="11"/>
        <color theme="1"/>
        <rFont val="맑은 고딕"/>
        <family val="3"/>
        <charset val="129"/>
      </rPr>
      <t>플랜트수행실적보유</t>
    </r>
    <r>
      <rPr>
        <sz val="11"/>
        <color theme="1"/>
        <rFont val="Arial"/>
        <family val="2"/>
      </rPr>
      <t xml:space="preserve"> (GS</t>
    </r>
    <r>
      <rPr>
        <sz val="11"/>
        <color theme="1"/>
        <rFont val="맑은 고딕"/>
        <family val="3"/>
        <charset val="129"/>
      </rPr>
      <t>칼텍스</t>
    </r>
    <r>
      <rPr>
        <sz val="11"/>
        <color theme="1"/>
        <rFont val="Arial"/>
        <family val="2"/>
      </rPr>
      <t xml:space="preserve"> / </t>
    </r>
    <r>
      <rPr>
        <sz val="11"/>
        <color theme="1"/>
        <rFont val="맑은 고딕"/>
        <family val="3"/>
        <charset val="129"/>
      </rPr>
      <t>롯데케미칼공장</t>
    </r>
    <r>
      <rPr>
        <sz val="11"/>
        <color theme="1"/>
        <rFont val="Arial"/>
        <family val="2"/>
      </rPr>
      <t xml:space="preserve"> </t>
    </r>
    <r>
      <rPr>
        <sz val="11"/>
        <color theme="1"/>
        <rFont val="맑은 고딕"/>
        <family val="3"/>
        <charset val="129"/>
      </rPr>
      <t>등</t>
    </r>
    <r>
      <rPr>
        <sz val="11"/>
        <color theme="1"/>
        <rFont val="Arial"/>
        <family val="2"/>
      </rPr>
      <t>)</t>
    </r>
    <phoneticPr fontId="3" type="noConversion"/>
  </si>
  <si>
    <r>
      <t xml:space="preserve">3. </t>
    </r>
    <r>
      <rPr>
        <sz val="11"/>
        <color theme="1"/>
        <rFont val="맑은 고딕"/>
        <family val="3"/>
        <charset val="129"/>
      </rPr>
      <t>당사</t>
    </r>
    <r>
      <rPr>
        <sz val="11"/>
        <color theme="1"/>
        <rFont val="Arial"/>
        <family val="2"/>
      </rPr>
      <t xml:space="preserve"> (</t>
    </r>
    <r>
      <rPr>
        <sz val="11"/>
        <color theme="1"/>
        <rFont val="맑은 고딕"/>
        <family val="3"/>
        <charset val="129"/>
      </rPr>
      <t>리비아주택현장</t>
    </r>
    <r>
      <rPr>
        <sz val="11"/>
        <color theme="1"/>
        <rFont val="Arial"/>
        <family val="2"/>
      </rPr>
      <t xml:space="preserve">) </t>
    </r>
    <r>
      <rPr>
        <sz val="11"/>
        <color theme="1"/>
        <rFont val="맑은 고딕"/>
        <family val="3"/>
        <charset val="129"/>
      </rPr>
      <t>및</t>
    </r>
    <r>
      <rPr>
        <sz val="11"/>
        <color theme="1"/>
        <rFont val="Arial"/>
        <family val="2"/>
      </rPr>
      <t xml:space="preserve"> </t>
    </r>
    <r>
      <rPr>
        <sz val="11"/>
        <color theme="1"/>
        <rFont val="맑은 고딕"/>
        <family val="3"/>
        <charset val="129"/>
      </rPr>
      <t>현대건설</t>
    </r>
    <r>
      <rPr>
        <sz val="11"/>
        <color theme="1"/>
        <rFont val="Arial"/>
        <family val="2"/>
      </rPr>
      <t>(</t>
    </r>
    <r>
      <rPr>
        <sz val="11"/>
        <color theme="1"/>
        <rFont val="맑은 고딕"/>
        <family val="3"/>
        <charset val="129"/>
      </rPr>
      <t>현대케미칼</t>
    </r>
    <r>
      <rPr>
        <sz val="11"/>
        <color theme="1"/>
        <rFont val="Arial"/>
        <family val="2"/>
      </rPr>
      <t xml:space="preserve">, HPC2 PJT) </t>
    </r>
    <r>
      <rPr>
        <sz val="11"/>
        <color theme="1"/>
        <rFont val="맑은 고딕"/>
        <family val="3"/>
        <charset val="129"/>
      </rPr>
      <t>실적보유</t>
    </r>
    <phoneticPr fontId="3" type="noConversion"/>
  </si>
  <si>
    <r>
      <t xml:space="preserve">3. </t>
    </r>
    <r>
      <rPr>
        <sz val="11"/>
        <color theme="1"/>
        <rFont val="맑은 고딕"/>
        <family val="3"/>
        <charset val="129"/>
      </rPr>
      <t>타</t>
    </r>
    <r>
      <rPr>
        <sz val="11"/>
        <color theme="1"/>
        <rFont val="Arial"/>
        <family val="2"/>
      </rPr>
      <t xml:space="preserve"> EPC</t>
    </r>
    <r>
      <rPr>
        <sz val="11"/>
        <color theme="1"/>
        <rFont val="맑은 고딕"/>
        <family val="3"/>
        <charset val="129"/>
      </rPr>
      <t>사</t>
    </r>
    <r>
      <rPr>
        <sz val="11"/>
        <color theme="1"/>
        <rFont val="Arial"/>
        <family val="2"/>
      </rPr>
      <t>(</t>
    </r>
    <r>
      <rPr>
        <sz val="11"/>
        <color theme="1"/>
        <rFont val="맑은 고딕"/>
        <family val="3"/>
        <charset val="129"/>
      </rPr>
      <t>대림산업</t>
    </r>
    <r>
      <rPr>
        <sz val="11"/>
        <color theme="1"/>
        <rFont val="Arial"/>
        <family val="2"/>
      </rPr>
      <t xml:space="preserve"> </t>
    </r>
    <r>
      <rPr>
        <sz val="11"/>
        <color theme="1"/>
        <rFont val="맑은 고딕"/>
        <family val="3"/>
        <charset val="129"/>
      </rPr>
      <t>등</t>
    </r>
    <r>
      <rPr>
        <sz val="11"/>
        <color theme="1"/>
        <rFont val="Arial"/>
        <family val="2"/>
      </rPr>
      <t>)</t>
    </r>
    <r>
      <rPr>
        <sz val="11"/>
        <color theme="1"/>
        <rFont val="맑은 고딕"/>
        <family val="3"/>
        <charset val="129"/>
      </rPr>
      <t>와</t>
    </r>
    <r>
      <rPr>
        <sz val="11"/>
        <color theme="1"/>
        <rFont val="Arial"/>
        <family val="2"/>
      </rPr>
      <t xml:space="preserve">  </t>
    </r>
    <r>
      <rPr>
        <sz val="11"/>
        <color theme="1"/>
        <rFont val="맑은 고딕"/>
        <family val="3"/>
        <charset val="129"/>
      </rPr>
      <t>플랜트수행실적보유</t>
    </r>
    <r>
      <rPr>
        <sz val="11"/>
        <color theme="1"/>
        <rFont val="Arial"/>
        <family val="2"/>
      </rPr>
      <t xml:space="preserve"> (S-OIL  / </t>
    </r>
    <r>
      <rPr>
        <sz val="11"/>
        <color theme="1"/>
        <rFont val="맑은 고딕"/>
        <family val="3"/>
        <charset val="129"/>
      </rPr>
      <t>대림산업여수공장</t>
    </r>
    <r>
      <rPr>
        <sz val="11"/>
        <color theme="1"/>
        <rFont val="Arial"/>
        <family val="2"/>
      </rPr>
      <t xml:space="preserve"> </t>
    </r>
    <r>
      <rPr>
        <sz val="11"/>
        <color theme="1"/>
        <rFont val="맑은 고딕"/>
        <family val="3"/>
        <charset val="129"/>
      </rPr>
      <t>등</t>
    </r>
    <r>
      <rPr>
        <sz val="11"/>
        <color theme="1"/>
        <rFont val="Arial"/>
        <family val="2"/>
      </rPr>
      <t>)</t>
    </r>
    <phoneticPr fontId="3" type="noConversion"/>
  </si>
  <si>
    <r>
      <t xml:space="preserve">3. </t>
    </r>
    <r>
      <rPr>
        <sz val="11"/>
        <color theme="1"/>
        <rFont val="맑은 고딕"/>
        <family val="3"/>
        <charset val="129"/>
      </rPr>
      <t>당사</t>
    </r>
    <r>
      <rPr>
        <sz val="11"/>
        <color theme="1"/>
        <rFont val="Arial"/>
        <family val="2"/>
      </rPr>
      <t xml:space="preserve"> </t>
    </r>
    <r>
      <rPr>
        <sz val="11"/>
        <color theme="1"/>
        <rFont val="맑은 고딕"/>
        <family val="3"/>
        <charset val="129"/>
      </rPr>
      <t>등록업체로</t>
    </r>
    <r>
      <rPr>
        <sz val="11"/>
        <color theme="1"/>
        <rFont val="Arial"/>
        <family val="2"/>
      </rPr>
      <t xml:space="preserve"> </t>
    </r>
    <r>
      <rPr>
        <sz val="11"/>
        <color theme="1"/>
        <rFont val="맑은 고딕"/>
        <family val="3"/>
        <charset val="129"/>
      </rPr>
      <t>그룹사</t>
    </r>
    <r>
      <rPr>
        <sz val="11"/>
        <color theme="1"/>
        <rFont val="Arial"/>
        <family val="2"/>
      </rPr>
      <t xml:space="preserve"> </t>
    </r>
    <r>
      <rPr>
        <sz val="11"/>
        <color theme="1"/>
        <rFont val="맑은 고딕"/>
        <family val="3"/>
        <charset val="129"/>
      </rPr>
      <t>공사</t>
    </r>
    <r>
      <rPr>
        <sz val="11"/>
        <color theme="1"/>
        <rFont val="Arial"/>
        <family val="2"/>
      </rPr>
      <t xml:space="preserve"> </t>
    </r>
    <r>
      <rPr>
        <sz val="11"/>
        <color theme="1"/>
        <rFont val="맑은 고딕"/>
        <family val="3"/>
        <charset val="129"/>
      </rPr>
      <t>실적</t>
    </r>
    <r>
      <rPr>
        <sz val="11"/>
        <color theme="1"/>
        <rFont val="Arial"/>
        <family val="2"/>
      </rPr>
      <t xml:space="preserve"> </t>
    </r>
    <r>
      <rPr>
        <sz val="11"/>
        <color theme="1"/>
        <rFont val="맑은 고딕"/>
        <family val="3"/>
        <charset val="129"/>
      </rPr>
      <t>보유</t>
    </r>
    <r>
      <rPr>
        <sz val="11"/>
        <color theme="1"/>
        <rFont val="Arial"/>
        <family val="2"/>
      </rPr>
      <t xml:space="preserve">, </t>
    </r>
    <r>
      <rPr>
        <sz val="11"/>
        <color theme="1"/>
        <rFont val="맑은 고딕"/>
        <family val="3"/>
        <charset val="129"/>
      </rPr>
      <t>주요실적은</t>
    </r>
    <r>
      <rPr>
        <sz val="11"/>
        <color theme="1"/>
        <rFont val="Arial"/>
        <family val="2"/>
      </rPr>
      <t xml:space="preserve"> </t>
    </r>
    <r>
      <rPr>
        <sz val="11"/>
        <color theme="1"/>
        <rFont val="맑은 고딕"/>
        <family val="3"/>
        <charset val="129"/>
      </rPr>
      <t>산업건축</t>
    </r>
    <r>
      <rPr>
        <sz val="11"/>
        <color theme="1"/>
        <rFont val="Arial"/>
        <family val="2"/>
      </rPr>
      <t>(</t>
    </r>
    <r>
      <rPr>
        <sz val="11"/>
        <color theme="1"/>
        <rFont val="맑은 고딕"/>
        <family val="3"/>
        <charset val="129"/>
      </rPr>
      <t>공장</t>
    </r>
    <r>
      <rPr>
        <sz val="11"/>
        <color theme="1"/>
        <rFont val="Arial"/>
        <family val="2"/>
      </rPr>
      <t xml:space="preserve">) </t>
    </r>
    <phoneticPr fontId="3" type="noConversion"/>
  </si>
  <si>
    <r>
      <rPr>
        <b/>
        <sz val="11"/>
        <color theme="1"/>
        <rFont val="맑은 고딕"/>
        <family val="3"/>
        <charset val="129"/>
      </rPr>
      <t>견적금액평균</t>
    </r>
    <phoneticPr fontId="3" type="noConversion"/>
  </si>
  <si>
    <r>
      <t xml:space="preserve">4. </t>
    </r>
    <r>
      <rPr>
        <sz val="11"/>
        <color theme="1"/>
        <rFont val="맑은 고딕"/>
        <family val="3"/>
        <charset val="129"/>
      </rPr>
      <t>가장</t>
    </r>
    <r>
      <rPr>
        <sz val="11"/>
        <color theme="1"/>
        <rFont val="Arial"/>
        <family val="2"/>
      </rPr>
      <t xml:space="preserve"> </t>
    </r>
    <r>
      <rPr>
        <sz val="11"/>
        <color theme="1"/>
        <rFont val="맑은 고딕"/>
        <family val="3"/>
        <charset val="129"/>
      </rPr>
      <t>경쟁력</t>
    </r>
    <r>
      <rPr>
        <sz val="11"/>
        <color theme="1"/>
        <rFont val="Arial"/>
        <family val="2"/>
      </rPr>
      <t xml:space="preserve"> </t>
    </r>
    <r>
      <rPr>
        <sz val="11"/>
        <color theme="1"/>
        <rFont val="맑은 고딕"/>
        <family val="3"/>
        <charset val="129"/>
      </rPr>
      <t>있는</t>
    </r>
    <r>
      <rPr>
        <sz val="11"/>
        <color theme="1"/>
        <rFont val="Arial"/>
        <family val="2"/>
      </rPr>
      <t xml:space="preserve"> </t>
    </r>
    <r>
      <rPr>
        <sz val="11"/>
        <color theme="1"/>
        <rFont val="맑은 고딕"/>
        <family val="3"/>
        <charset val="129"/>
      </rPr>
      <t>금액을</t>
    </r>
    <r>
      <rPr>
        <sz val="11"/>
        <color theme="1"/>
        <rFont val="Arial"/>
        <family val="2"/>
      </rPr>
      <t xml:space="preserve"> </t>
    </r>
    <r>
      <rPr>
        <sz val="11"/>
        <color theme="1"/>
        <rFont val="맑은 고딕"/>
        <family val="3"/>
        <charset val="129"/>
      </rPr>
      <t>제출하여</t>
    </r>
    <r>
      <rPr>
        <sz val="11"/>
        <color theme="1"/>
        <rFont val="Arial"/>
        <family val="2"/>
      </rPr>
      <t xml:space="preserve"> Selected Subcon.</t>
    </r>
    <r>
      <rPr>
        <sz val="11"/>
        <color theme="1"/>
        <rFont val="맑은 고딕"/>
        <family val="3"/>
        <charset val="129"/>
      </rPr>
      <t>으로</t>
    </r>
    <r>
      <rPr>
        <sz val="11"/>
        <color theme="1"/>
        <rFont val="Arial"/>
        <family val="2"/>
      </rPr>
      <t xml:space="preserve"> </t>
    </r>
    <r>
      <rPr>
        <sz val="11"/>
        <color theme="1"/>
        <rFont val="맑은 고딕"/>
        <family val="3"/>
        <charset val="129"/>
      </rPr>
      <t>선정</t>
    </r>
  </si>
  <si>
    <r>
      <rPr>
        <sz val="11"/>
        <color theme="1"/>
        <rFont val="맑은 고딕"/>
        <family val="3"/>
        <charset val="129"/>
      </rPr>
      <t>건축공사업</t>
    </r>
    <phoneticPr fontId="3" type="noConversion"/>
  </si>
  <si>
    <r>
      <rPr>
        <sz val="11"/>
        <color theme="1"/>
        <rFont val="맑은 고딕"/>
        <family val="3"/>
        <charset val="129"/>
      </rPr>
      <t>당사</t>
    </r>
    <r>
      <rPr>
        <sz val="11"/>
        <color theme="1"/>
        <rFont val="Arial"/>
        <family val="2"/>
      </rPr>
      <t xml:space="preserve">(X) / </t>
    </r>
    <r>
      <rPr>
        <sz val="11"/>
        <color theme="1"/>
        <rFont val="맑은 고딕"/>
        <family val="3"/>
        <charset val="129"/>
      </rPr>
      <t>플랜트</t>
    </r>
    <r>
      <rPr>
        <sz val="11"/>
        <color theme="1"/>
        <rFont val="Arial"/>
        <family val="2"/>
      </rPr>
      <t xml:space="preserve">(O) / </t>
    </r>
    <r>
      <rPr>
        <sz val="11"/>
        <color theme="1"/>
        <rFont val="맑은 고딕"/>
        <family val="3"/>
        <charset val="129"/>
      </rPr>
      <t>울산</t>
    </r>
    <r>
      <rPr>
        <sz val="11"/>
        <color theme="1"/>
        <rFont val="Arial"/>
        <family val="2"/>
      </rPr>
      <t xml:space="preserve">(O) /  </t>
    </r>
    <r>
      <rPr>
        <sz val="11"/>
        <color theme="1"/>
        <rFont val="맑은 고딕"/>
        <family val="3"/>
        <charset val="129"/>
      </rPr>
      <t>그룹사</t>
    </r>
    <r>
      <rPr>
        <sz val="11"/>
        <color theme="1"/>
        <rFont val="Arial"/>
        <family val="2"/>
      </rPr>
      <t>(X)</t>
    </r>
    <phoneticPr fontId="3" type="noConversion"/>
  </si>
  <si>
    <r>
      <t xml:space="preserve">4. </t>
    </r>
    <r>
      <rPr>
        <sz val="11"/>
        <color theme="1"/>
        <rFont val="맑은 고딕"/>
        <family val="3"/>
        <charset val="129"/>
      </rPr>
      <t>가장</t>
    </r>
    <r>
      <rPr>
        <sz val="11"/>
        <color theme="1"/>
        <rFont val="Arial"/>
        <family val="2"/>
      </rPr>
      <t xml:space="preserve"> </t>
    </r>
    <r>
      <rPr>
        <sz val="11"/>
        <color theme="1"/>
        <rFont val="맑은 고딕"/>
        <family val="3"/>
        <charset val="129"/>
      </rPr>
      <t>경쟁력</t>
    </r>
    <r>
      <rPr>
        <sz val="11"/>
        <color theme="1"/>
        <rFont val="Arial"/>
        <family val="2"/>
      </rPr>
      <t xml:space="preserve"> </t>
    </r>
    <r>
      <rPr>
        <sz val="11"/>
        <color theme="1"/>
        <rFont val="맑은 고딕"/>
        <family val="3"/>
        <charset val="129"/>
      </rPr>
      <t>있는</t>
    </r>
    <r>
      <rPr>
        <sz val="11"/>
        <color theme="1"/>
        <rFont val="Arial"/>
        <family val="2"/>
      </rPr>
      <t xml:space="preserve"> </t>
    </r>
    <r>
      <rPr>
        <sz val="11"/>
        <color theme="1"/>
        <rFont val="맑은 고딕"/>
        <family val="3"/>
        <charset val="129"/>
      </rPr>
      <t>금액을</t>
    </r>
    <r>
      <rPr>
        <sz val="11"/>
        <color theme="1"/>
        <rFont val="Arial"/>
        <family val="2"/>
      </rPr>
      <t xml:space="preserve"> </t>
    </r>
    <r>
      <rPr>
        <sz val="11"/>
        <color theme="1"/>
        <rFont val="맑은 고딕"/>
        <family val="3"/>
        <charset val="129"/>
      </rPr>
      <t>제출하여</t>
    </r>
    <r>
      <rPr>
        <sz val="11"/>
        <color theme="1"/>
        <rFont val="Arial"/>
        <family val="2"/>
      </rPr>
      <t xml:space="preserve"> Selected Subcon.</t>
    </r>
    <r>
      <rPr>
        <sz val="11"/>
        <color theme="1"/>
        <rFont val="맑은 고딕"/>
        <family val="3"/>
        <charset val="129"/>
      </rPr>
      <t>으로</t>
    </r>
    <r>
      <rPr>
        <sz val="11"/>
        <color theme="1"/>
        <rFont val="Arial"/>
        <family val="2"/>
      </rPr>
      <t xml:space="preserve"> </t>
    </r>
    <r>
      <rPr>
        <sz val="11"/>
        <color theme="1"/>
        <rFont val="맑은 고딕"/>
        <family val="3"/>
        <charset val="129"/>
      </rPr>
      <t>선정</t>
    </r>
    <r>
      <rPr>
        <sz val="11"/>
        <color theme="1"/>
        <rFont val="Arial"/>
        <family val="2"/>
      </rPr>
      <t xml:space="preserve"> (</t>
    </r>
    <r>
      <rPr>
        <sz val="11"/>
        <color theme="1"/>
        <rFont val="맑은 고딕"/>
        <family val="3"/>
        <charset val="129"/>
      </rPr>
      <t>마감공사</t>
    </r>
    <r>
      <rPr>
        <sz val="11"/>
        <color theme="1"/>
        <rFont val="Arial"/>
        <family val="2"/>
      </rPr>
      <t xml:space="preserve"> </t>
    </r>
    <r>
      <rPr>
        <sz val="11"/>
        <color theme="1"/>
        <rFont val="맑은 고딕"/>
        <family val="3"/>
        <charset val="129"/>
      </rPr>
      <t>중</t>
    </r>
    <r>
      <rPr>
        <sz val="11"/>
        <color theme="1"/>
        <rFont val="Arial"/>
        <family val="2"/>
      </rPr>
      <t xml:space="preserve"> </t>
    </r>
    <r>
      <rPr>
        <sz val="11"/>
        <color theme="1"/>
        <rFont val="맑은 고딕"/>
        <family val="3"/>
        <charset val="129"/>
      </rPr>
      <t>일부</t>
    </r>
    <r>
      <rPr>
        <sz val="11"/>
        <color theme="1"/>
        <rFont val="Arial"/>
        <family val="2"/>
      </rPr>
      <t xml:space="preserve"> </t>
    </r>
    <r>
      <rPr>
        <sz val="11"/>
        <color theme="1"/>
        <rFont val="맑은 고딕"/>
        <family val="3"/>
        <charset val="129"/>
      </rPr>
      <t>단가</t>
    </r>
    <r>
      <rPr>
        <sz val="11"/>
        <color theme="1"/>
        <rFont val="Arial"/>
        <family val="2"/>
      </rPr>
      <t xml:space="preserve"> </t>
    </r>
    <r>
      <rPr>
        <sz val="11"/>
        <color theme="1"/>
        <rFont val="맑은 고딕"/>
        <family val="3"/>
        <charset val="129"/>
      </rPr>
      <t>보정</t>
    </r>
    <r>
      <rPr>
        <sz val="11"/>
        <color theme="1"/>
        <rFont val="Arial"/>
        <family val="2"/>
      </rPr>
      <t>)</t>
    </r>
    <phoneticPr fontId="3" type="noConversion"/>
  </si>
  <si>
    <r>
      <t xml:space="preserve">4. </t>
    </r>
    <r>
      <rPr>
        <sz val="11"/>
        <color theme="1"/>
        <rFont val="맑은 고딕"/>
        <family val="3"/>
        <charset val="129"/>
      </rPr>
      <t>경쟁력</t>
    </r>
    <r>
      <rPr>
        <sz val="11"/>
        <color theme="1"/>
        <rFont val="Arial"/>
        <family val="2"/>
      </rPr>
      <t xml:space="preserve"> </t>
    </r>
    <r>
      <rPr>
        <sz val="11"/>
        <color theme="1"/>
        <rFont val="맑은 고딕"/>
        <family val="3"/>
        <charset val="129"/>
      </rPr>
      <t>있는</t>
    </r>
    <r>
      <rPr>
        <sz val="11"/>
        <color theme="1"/>
        <rFont val="Arial"/>
        <family val="2"/>
      </rPr>
      <t xml:space="preserve"> </t>
    </r>
    <r>
      <rPr>
        <sz val="11"/>
        <color theme="1"/>
        <rFont val="맑은 고딕"/>
        <family val="3"/>
        <charset val="129"/>
      </rPr>
      <t>금액을</t>
    </r>
    <r>
      <rPr>
        <sz val="11"/>
        <color theme="1"/>
        <rFont val="Arial"/>
        <family val="2"/>
      </rPr>
      <t xml:space="preserve"> </t>
    </r>
    <r>
      <rPr>
        <sz val="11"/>
        <color theme="1"/>
        <rFont val="맑은 고딕"/>
        <family val="3"/>
        <charset val="129"/>
      </rPr>
      <t>제출하였으나</t>
    </r>
    <r>
      <rPr>
        <sz val="11"/>
        <color theme="1"/>
        <rFont val="Arial"/>
        <family val="2"/>
      </rPr>
      <t xml:space="preserve">, </t>
    </r>
    <r>
      <rPr>
        <sz val="11"/>
        <color theme="1"/>
        <rFont val="맑은 고딕"/>
        <family val="3"/>
        <charset val="129"/>
      </rPr>
      <t>주요항목</t>
    </r>
    <r>
      <rPr>
        <sz val="11"/>
        <color theme="1"/>
        <rFont val="Arial"/>
        <family val="2"/>
      </rPr>
      <t>(</t>
    </r>
    <r>
      <rPr>
        <sz val="11"/>
        <color theme="1"/>
        <rFont val="맑은 고딕"/>
        <family val="3"/>
        <charset val="129"/>
      </rPr>
      <t>콘크리트</t>
    </r>
    <r>
      <rPr>
        <sz val="11"/>
        <color theme="1"/>
        <rFont val="Arial"/>
        <family val="2"/>
      </rPr>
      <t>,</t>
    </r>
    <r>
      <rPr>
        <sz val="11"/>
        <color theme="1"/>
        <rFont val="맑은 고딕"/>
        <family val="3"/>
        <charset val="129"/>
      </rPr>
      <t>철근</t>
    </r>
    <r>
      <rPr>
        <sz val="11"/>
        <color theme="1"/>
        <rFont val="Arial"/>
        <family val="2"/>
      </rPr>
      <t xml:space="preserve">) </t>
    </r>
    <r>
      <rPr>
        <sz val="11"/>
        <color theme="1"/>
        <rFont val="맑은 고딕"/>
        <family val="3"/>
        <charset val="129"/>
      </rPr>
      <t>자재비</t>
    </r>
    <r>
      <rPr>
        <sz val="11"/>
        <color theme="1"/>
        <rFont val="Arial"/>
        <family val="2"/>
      </rPr>
      <t xml:space="preserve"> </t>
    </r>
    <r>
      <rPr>
        <sz val="11"/>
        <color theme="1"/>
        <rFont val="맑은 고딕"/>
        <family val="3"/>
        <charset val="129"/>
      </rPr>
      <t>누락으로</t>
    </r>
    <r>
      <rPr>
        <sz val="11"/>
        <color theme="1"/>
        <rFont val="Arial"/>
        <family val="2"/>
      </rPr>
      <t xml:space="preserve"> </t>
    </r>
    <r>
      <rPr>
        <sz val="11"/>
        <color theme="1"/>
        <rFont val="맑은 고딕"/>
        <family val="3"/>
        <charset val="129"/>
      </rPr>
      <t>조사단가</t>
    </r>
    <r>
      <rPr>
        <sz val="11"/>
        <color theme="1"/>
        <rFont val="Arial"/>
        <family val="2"/>
      </rPr>
      <t xml:space="preserve"> </t>
    </r>
    <r>
      <rPr>
        <sz val="11"/>
        <color theme="1"/>
        <rFont val="맑은 고딕"/>
        <family val="3"/>
        <charset val="129"/>
      </rPr>
      <t>적용</t>
    </r>
    <r>
      <rPr>
        <sz val="11"/>
        <color theme="1"/>
        <rFont val="Arial"/>
        <family val="2"/>
      </rPr>
      <t xml:space="preserve"> </t>
    </r>
    <phoneticPr fontId="3" type="noConversion"/>
  </si>
  <si>
    <r>
      <rPr>
        <sz val="11"/>
        <color theme="1"/>
        <rFont val="맑은 고딕"/>
        <family val="3"/>
        <charset val="129"/>
      </rPr>
      <t>토목건축공사업</t>
    </r>
    <phoneticPr fontId="3" type="noConversion"/>
  </si>
  <si>
    <r>
      <rPr>
        <sz val="11"/>
        <color theme="1"/>
        <rFont val="맑은 고딕"/>
        <family val="3"/>
        <charset val="129"/>
      </rPr>
      <t>당사</t>
    </r>
    <r>
      <rPr>
        <sz val="11"/>
        <color theme="1"/>
        <rFont val="Arial"/>
        <family val="2"/>
      </rPr>
      <t xml:space="preserve">(X) / </t>
    </r>
    <r>
      <rPr>
        <sz val="11"/>
        <color theme="1"/>
        <rFont val="맑은 고딕"/>
        <family val="3"/>
        <charset val="129"/>
      </rPr>
      <t>플랜트</t>
    </r>
    <r>
      <rPr>
        <sz val="11"/>
        <color theme="1"/>
        <rFont val="Arial"/>
        <family val="2"/>
      </rPr>
      <t xml:space="preserve">(O) / </t>
    </r>
    <r>
      <rPr>
        <sz val="11"/>
        <color theme="1"/>
        <rFont val="맑은 고딕"/>
        <family val="3"/>
        <charset val="129"/>
      </rPr>
      <t>울산</t>
    </r>
    <r>
      <rPr>
        <sz val="11"/>
        <color theme="1"/>
        <rFont val="Arial"/>
        <family val="2"/>
      </rPr>
      <t xml:space="preserve">(X) / </t>
    </r>
    <r>
      <rPr>
        <sz val="11"/>
        <color theme="1"/>
        <rFont val="맑은 고딕"/>
        <family val="3"/>
        <charset val="129"/>
      </rPr>
      <t>그룹사</t>
    </r>
    <r>
      <rPr>
        <sz val="11"/>
        <color theme="1"/>
        <rFont val="Arial"/>
        <family val="2"/>
      </rPr>
      <t>(X)</t>
    </r>
    <phoneticPr fontId="3" type="noConversion"/>
  </si>
  <si>
    <r>
      <t xml:space="preserve">4. </t>
    </r>
    <r>
      <rPr>
        <sz val="11"/>
        <color theme="1"/>
        <rFont val="맑은 고딕"/>
        <family val="3"/>
        <charset val="129"/>
      </rPr>
      <t>타</t>
    </r>
    <r>
      <rPr>
        <sz val="11"/>
        <color theme="1"/>
        <rFont val="Arial"/>
        <family val="2"/>
      </rPr>
      <t xml:space="preserve"> EPC</t>
    </r>
    <r>
      <rPr>
        <sz val="11"/>
        <color theme="1"/>
        <rFont val="맑은 고딕"/>
        <family val="3"/>
        <charset val="129"/>
      </rPr>
      <t>사</t>
    </r>
    <r>
      <rPr>
        <sz val="11"/>
        <color theme="1"/>
        <rFont val="Arial"/>
        <family val="2"/>
      </rPr>
      <t>(</t>
    </r>
    <r>
      <rPr>
        <sz val="11"/>
        <color theme="1"/>
        <rFont val="맑은 고딕"/>
        <family val="3"/>
        <charset val="129"/>
      </rPr>
      <t>대우건설</t>
    </r>
    <r>
      <rPr>
        <sz val="11"/>
        <color theme="1"/>
        <rFont val="Arial"/>
        <family val="2"/>
      </rPr>
      <t xml:space="preserve"> </t>
    </r>
    <r>
      <rPr>
        <sz val="11"/>
        <color theme="1"/>
        <rFont val="맑은 고딕"/>
        <family val="3"/>
        <charset val="129"/>
      </rPr>
      <t>등</t>
    </r>
    <r>
      <rPr>
        <sz val="11"/>
        <color theme="1"/>
        <rFont val="Arial"/>
        <family val="2"/>
      </rPr>
      <t>)</t>
    </r>
    <r>
      <rPr>
        <sz val="11"/>
        <color theme="1"/>
        <rFont val="맑은 고딕"/>
        <family val="3"/>
        <charset val="129"/>
      </rPr>
      <t>와</t>
    </r>
    <r>
      <rPr>
        <sz val="11"/>
        <color theme="1"/>
        <rFont val="Arial"/>
        <family val="2"/>
      </rPr>
      <t xml:space="preserve">  </t>
    </r>
    <r>
      <rPr>
        <sz val="11"/>
        <color theme="1"/>
        <rFont val="맑은 고딕"/>
        <family val="3"/>
        <charset val="129"/>
      </rPr>
      <t>플랜트수행실적보유</t>
    </r>
    <r>
      <rPr>
        <sz val="11"/>
        <color theme="1"/>
        <rFont val="Arial"/>
        <family val="2"/>
      </rPr>
      <t xml:space="preserve"> (S-OIL </t>
    </r>
    <r>
      <rPr>
        <sz val="11"/>
        <color theme="1"/>
        <rFont val="맑은 고딕"/>
        <family val="3"/>
        <charset val="129"/>
      </rPr>
      <t>등</t>
    </r>
    <r>
      <rPr>
        <sz val="11"/>
        <color theme="1"/>
        <rFont val="Arial"/>
        <family val="2"/>
      </rPr>
      <t>)</t>
    </r>
    <phoneticPr fontId="3" type="noConversion"/>
  </si>
  <si>
    <r>
      <rPr>
        <sz val="11"/>
        <color theme="1"/>
        <rFont val="맑은 고딕"/>
        <family val="3"/>
        <charset val="129"/>
      </rPr>
      <t>당사</t>
    </r>
    <r>
      <rPr>
        <sz val="11"/>
        <color theme="1"/>
        <rFont val="Arial"/>
        <family val="2"/>
      </rPr>
      <t xml:space="preserve">(O) / </t>
    </r>
    <r>
      <rPr>
        <sz val="11"/>
        <color theme="1"/>
        <rFont val="맑은 고딕"/>
        <family val="3"/>
        <charset val="129"/>
      </rPr>
      <t>플랜트</t>
    </r>
    <r>
      <rPr>
        <sz val="11"/>
        <color theme="1"/>
        <rFont val="Arial"/>
        <family val="2"/>
      </rPr>
      <t xml:space="preserve">(O) / </t>
    </r>
    <r>
      <rPr>
        <sz val="11"/>
        <color theme="1"/>
        <rFont val="맑은 고딕"/>
        <family val="3"/>
        <charset val="129"/>
      </rPr>
      <t>울산</t>
    </r>
    <r>
      <rPr>
        <sz val="11"/>
        <color theme="1"/>
        <rFont val="Arial"/>
        <family val="2"/>
      </rPr>
      <t xml:space="preserve">(O) / </t>
    </r>
    <r>
      <rPr>
        <sz val="11"/>
        <color theme="1"/>
        <rFont val="맑은 고딕"/>
        <family val="3"/>
        <charset val="129"/>
      </rPr>
      <t>그룹사</t>
    </r>
    <r>
      <rPr>
        <sz val="11"/>
        <color theme="1"/>
        <rFont val="Arial"/>
        <family val="2"/>
      </rPr>
      <t>(X)</t>
    </r>
    <phoneticPr fontId="3" type="noConversion"/>
  </si>
  <si>
    <r>
      <rPr>
        <sz val="11"/>
        <color theme="1"/>
        <rFont val="맑은 고딕"/>
        <family val="3"/>
        <charset val="129"/>
      </rPr>
      <t>토목건축공사업</t>
    </r>
  </si>
  <si>
    <r>
      <rPr>
        <sz val="11"/>
        <color theme="1"/>
        <rFont val="맑은 고딕"/>
        <family val="3"/>
        <charset val="129"/>
      </rPr>
      <t>당사</t>
    </r>
    <r>
      <rPr>
        <sz val="11"/>
        <color theme="1"/>
        <rFont val="Arial"/>
        <family val="2"/>
      </rPr>
      <t xml:space="preserve">(X) / </t>
    </r>
    <r>
      <rPr>
        <sz val="11"/>
        <color theme="1"/>
        <rFont val="맑은 고딕"/>
        <family val="3"/>
        <charset val="129"/>
      </rPr>
      <t>플랜트</t>
    </r>
    <r>
      <rPr>
        <sz val="11"/>
        <color theme="1"/>
        <rFont val="Arial"/>
        <family val="2"/>
      </rPr>
      <t xml:space="preserve">(O) / </t>
    </r>
    <r>
      <rPr>
        <sz val="11"/>
        <color theme="1"/>
        <rFont val="맑은 고딕"/>
        <family val="3"/>
        <charset val="129"/>
      </rPr>
      <t>울산</t>
    </r>
    <r>
      <rPr>
        <sz val="11"/>
        <color theme="1"/>
        <rFont val="Arial"/>
        <family val="2"/>
      </rPr>
      <t xml:space="preserve">(O) / </t>
    </r>
    <r>
      <rPr>
        <sz val="11"/>
        <color theme="1"/>
        <rFont val="맑은 고딕"/>
        <family val="3"/>
        <charset val="129"/>
      </rPr>
      <t>그룹사</t>
    </r>
    <r>
      <rPr>
        <sz val="11"/>
        <color theme="1"/>
        <rFont val="Arial"/>
        <family val="2"/>
      </rPr>
      <t>(X)</t>
    </r>
    <phoneticPr fontId="3" type="noConversion"/>
  </si>
  <si>
    <r>
      <rPr>
        <sz val="11"/>
        <color theme="1"/>
        <rFont val="맑은 고딕"/>
        <family val="3"/>
        <charset val="129"/>
      </rPr>
      <t>당사</t>
    </r>
    <r>
      <rPr>
        <sz val="11"/>
        <color theme="1"/>
        <rFont val="Arial"/>
        <family val="2"/>
      </rPr>
      <t xml:space="preserve">(O) / </t>
    </r>
    <r>
      <rPr>
        <sz val="11"/>
        <color theme="1"/>
        <rFont val="맑은 고딕"/>
        <family val="3"/>
        <charset val="129"/>
      </rPr>
      <t>플랜트</t>
    </r>
    <r>
      <rPr>
        <sz val="11"/>
        <color theme="1"/>
        <rFont val="Arial"/>
        <family val="2"/>
      </rPr>
      <t xml:space="preserve">(O) / </t>
    </r>
    <r>
      <rPr>
        <sz val="11"/>
        <color theme="1"/>
        <rFont val="맑은 고딕"/>
        <family val="3"/>
        <charset val="129"/>
      </rPr>
      <t>울산</t>
    </r>
    <r>
      <rPr>
        <sz val="11"/>
        <color theme="1"/>
        <rFont val="Arial"/>
        <family val="2"/>
      </rPr>
      <t xml:space="preserve">(O) / </t>
    </r>
    <r>
      <rPr>
        <sz val="11"/>
        <color theme="1"/>
        <rFont val="맑은 고딕"/>
        <family val="3"/>
        <charset val="129"/>
      </rPr>
      <t>그룹사</t>
    </r>
    <r>
      <rPr>
        <sz val="11"/>
        <color theme="1"/>
        <rFont val="Arial"/>
        <family val="2"/>
      </rPr>
      <t>(O)</t>
    </r>
    <phoneticPr fontId="3" type="noConversion"/>
  </si>
  <si>
    <r>
      <t xml:space="preserve">    (</t>
    </r>
    <r>
      <rPr>
        <sz val="11"/>
        <color theme="1"/>
        <rFont val="맑은 고딕"/>
        <family val="3"/>
        <charset val="129"/>
      </rPr>
      <t>토목실적</t>
    </r>
    <r>
      <rPr>
        <sz val="11"/>
        <color theme="1"/>
        <rFont val="Arial"/>
        <family val="2"/>
      </rPr>
      <t xml:space="preserve"> </t>
    </r>
    <r>
      <rPr>
        <sz val="11"/>
        <color theme="1"/>
        <rFont val="맑은 고딕"/>
        <family val="3"/>
        <charset val="129"/>
      </rPr>
      <t>위주업체로</t>
    </r>
    <r>
      <rPr>
        <sz val="11"/>
        <color theme="1"/>
        <rFont val="Arial"/>
        <family val="2"/>
      </rPr>
      <t xml:space="preserve"> </t>
    </r>
    <r>
      <rPr>
        <sz val="11"/>
        <color theme="1"/>
        <rFont val="맑은 고딕"/>
        <family val="3"/>
        <charset val="129"/>
      </rPr>
      <t>마감공사</t>
    </r>
    <r>
      <rPr>
        <sz val="11"/>
        <color theme="1"/>
        <rFont val="Arial"/>
        <family val="2"/>
      </rPr>
      <t xml:space="preserve"> </t>
    </r>
    <r>
      <rPr>
        <sz val="11"/>
        <color theme="1"/>
        <rFont val="맑은 고딕"/>
        <family val="3"/>
        <charset val="129"/>
      </rPr>
      <t>중</t>
    </r>
    <r>
      <rPr>
        <sz val="11"/>
        <color theme="1"/>
        <rFont val="Arial"/>
        <family val="2"/>
      </rPr>
      <t xml:space="preserve"> </t>
    </r>
    <r>
      <rPr>
        <sz val="11"/>
        <color theme="1"/>
        <rFont val="맑은 고딕"/>
        <family val="3"/>
        <charset val="129"/>
      </rPr>
      <t>일부</t>
    </r>
    <r>
      <rPr>
        <sz val="11"/>
        <color theme="1"/>
        <rFont val="Arial"/>
        <family val="2"/>
      </rPr>
      <t xml:space="preserve"> </t>
    </r>
    <r>
      <rPr>
        <sz val="11"/>
        <color theme="1"/>
        <rFont val="맑은 고딕"/>
        <family val="3"/>
        <charset val="129"/>
      </rPr>
      <t>단가오류부분</t>
    </r>
    <r>
      <rPr>
        <sz val="11"/>
        <color theme="1"/>
        <rFont val="Arial"/>
        <family val="2"/>
      </rPr>
      <t xml:space="preserve"> </t>
    </r>
    <r>
      <rPr>
        <sz val="11"/>
        <color theme="1"/>
        <rFont val="맑은 고딕"/>
        <family val="3"/>
        <charset val="129"/>
      </rPr>
      <t>보정</t>
    </r>
    <r>
      <rPr>
        <sz val="11"/>
        <color theme="1"/>
        <rFont val="Arial"/>
        <family val="2"/>
      </rPr>
      <t>)</t>
    </r>
  </si>
  <si>
    <r>
      <t xml:space="preserve">5. </t>
    </r>
    <r>
      <rPr>
        <sz val="11"/>
        <color theme="1"/>
        <rFont val="맑은 고딕"/>
        <family val="3"/>
        <charset val="129"/>
      </rPr>
      <t>관계사인</t>
    </r>
    <r>
      <rPr>
        <sz val="11"/>
        <color theme="1"/>
        <rFont val="Arial"/>
        <family val="2"/>
      </rPr>
      <t xml:space="preserve"> </t>
    </r>
    <r>
      <rPr>
        <sz val="11"/>
        <color theme="1"/>
        <rFont val="맑은 고딕"/>
        <family val="3"/>
        <charset val="129"/>
      </rPr>
      <t>영만기업</t>
    </r>
    <r>
      <rPr>
        <sz val="11"/>
        <color theme="1"/>
        <rFont val="Arial"/>
        <family val="2"/>
      </rPr>
      <t>(</t>
    </r>
    <r>
      <rPr>
        <sz val="11"/>
        <color theme="1"/>
        <rFont val="맑은 고딕"/>
        <family val="3"/>
        <charset val="129"/>
      </rPr>
      <t>단종</t>
    </r>
    <r>
      <rPr>
        <sz val="11"/>
        <color theme="1"/>
        <rFont val="Arial"/>
        <family val="2"/>
      </rPr>
      <t>)</t>
    </r>
    <r>
      <rPr>
        <sz val="11"/>
        <color theme="1"/>
        <rFont val="맑은 고딕"/>
        <family val="3"/>
        <charset val="129"/>
      </rPr>
      <t>은</t>
    </r>
    <r>
      <rPr>
        <sz val="11"/>
        <color theme="1"/>
        <rFont val="Arial"/>
        <family val="2"/>
      </rPr>
      <t xml:space="preserve"> </t>
    </r>
    <r>
      <rPr>
        <sz val="11"/>
        <color theme="1"/>
        <rFont val="맑은 고딕"/>
        <family val="3"/>
        <charset val="129"/>
      </rPr>
      <t>당사</t>
    </r>
    <r>
      <rPr>
        <sz val="11"/>
        <color theme="1"/>
        <rFont val="Arial"/>
        <family val="2"/>
      </rPr>
      <t xml:space="preserve"> </t>
    </r>
    <r>
      <rPr>
        <sz val="11"/>
        <color theme="1"/>
        <rFont val="맑은 고딕"/>
        <family val="3"/>
        <charset val="129"/>
      </rPr>
      <t>등록업체임</t>
    </r>
    <phoneticPr fontId="3" type="noConversion"/>
  </si>
  <si>
    <r>
      <rPr>
        <b/>
        <sz val="14"/>
        <color theme="1"/>
        <rFont val="맑은 고딕"/>
        <family val="3"/>
        <charset val="129"/>
      </rPr>
      <t>특이사항</t>
    </r>
    <phoneticPr fontId="3" type="noConversion"/>
  </si>
  <si>
    <t>COMMERCIAL BID EVALUATION (LEVEL-1)</t>
    <phoneticPr fontId="34" type="noConversion"/>
  </si>
  <si>
    <t>Currency</t>
    <phoneticPr fontId="3" type="noConversion"/>
  </si>
  <si>
    <t>1USD =</t>
    <phoneticPr fontId="3" type="noConversion"/>
  </si>
  <si>
    <t>Quotation -&gt;</t>
    <phoneticPr fontId="3" type="noConversion"/>
  </si>
  <si>
    <t>B: Building</t>
    <phoneticPr fontId="34" type="noConversion"/>
  </si>
  <si>
    <t>S: Shelter</t>
    <phoneticPr fontId="34" type="noConversion"/>
  </si>
  <si>
    <t>Currency</t>
    <phoneticPr fontId="34" type="noConversion"/>
  </si>
  <si>
    <t>KRW</t>
    <phoneticPr fontId="3" type="noConversion"/>
  </si>
  <si>
    <t>Currency</t>
    <phoneticPr fontId="34" type="noConversion"/>
  </si>
  <si>
    <t>KRW</t>
    <phoneticPr fontId="3" type="noConversion"/>
  </si>
  <si>
    <t>KRW</t>
    <phoneticPr fontId="3" type="noConversion"/>
  </si>
  <si>
    <r>
      <rPr>
        <sz val="11"/>
        <color rgb="FF000000"/>
        <rFont val="바탕"/>
        <family val="1"/>
        <charset val="129"/>
      </rPr>
      <t>간접비</t>
    </r>
    <phoneticPr fontId="34" type="noConversion"/>
  </si>
  <si>
    <r>
      <t xml:space="preserve">PKG </t>
    </r>
    <r>
      <rPr>
        <sz val="11"/>
        <color rgb="FF000000"/>
        <rFont val="Calibri"/>
        <family val="2"/>
      </rPr>
      <t>별</t>
    </r>
    <r>
      <rPr>
        <sz val="11"/>
        <color rgb="FF000000"/>
        <rFont val="Arial Narrow"/>
        <family val="2"/>
      </rPr>
      <t xml:space="preserve"> </t>
    </r>
    <r>
      <rPr>
        <sz val="11"/>
        <color rgb="FF000000"/>
        <rFont val="Calibri"/>
        <family val="2"/>
      </rPr>
      <t>물량</t>
    </r>
  </si>
  <si>
    <r>
      <t xml:space="preserve">PKG </t>
    </r>
    <r>
      <rPr>
        <sz val="11"/>
        <color rgb="FF000000"/>
        <rFont val="Calibri"/>
        <family val="2"/>
      </rPr>
      <t>직접비</t>
    </r>
  </si>
  <si>
    <t>PKG TOTAL</t>
    <phoneticPr fontId="3" type="noConversion"/>
  </si>
  <si>
    <t>Full Code</t>
  </si>
  <si>
    <t>WBS Name</t>
  </si>
  <si>
    <t>Unit</t>
  </si>
  <si>
    <t>ONSHORE  TOTAL</t>
    <phoneticPr fontId="34" type="noConversion"/>
  </si>
  <si>
    <r>
      <t>1.154kV/66 kV GIS Building
(</t>
    </r>
    <r>
      <rPr>
        <b/>
        <sz val="10"/>
        <color rgb="FF000000"/>
        <rFont val="돋움"/>
        <family val="3"/>
        <charset val="129"/>
      </rPr>
      <t>죽도</t>
    </r>
    <r>
      <rPr>
        <b/>
        <sz val="10"/>
        <color rgb="FF000000"/>
        <rFont val="Arial Narrow"/>
        <family val="2"/>
      </rPr>
      <t>)</t>
    </r>
    <phoneticPr fontId="3" type="noConversion"/>
  </si>
  <si>
    <r>
      <t>2.  Monitoring &amp; 
GIS Control  Building 
(</t>
    </r>
    <r>
      <rPr>
        <b/>
        <sz val="10"/>
        <color rgb="FF000000"/>
        <rFont val="돋움"/>
        <family val="3"/>
        <charset val="129"/>
      </rPr>
      <t>죽도</t>
    </r>
    <r>
      <rPr>
        <b/>
        <sz val="10"/>
        <color rgb="FF000000"/>
        <rFont val="Arial Narrow"/>
        <family val="2"/>
      </rPr>
      <t>)</t>
    </r>
    <phoneticPr fontId="3" type="noConversion"/>
  </si>
  <si>
    <r>
      <t xml:space="preserve">3.  Monitoring House
</t>
    </r>
    <r>
      <rPr>
        <b/>
        <sz val="10"/>
        <color rgb="FFFF0000"/>
        <rFont val="Arial Narrow"/>
        <family val="2"/>
      </rPr>
      <t>(</t>
    </r>
    <r>
      <rPr>
        <b/>
        <sz val="10"/>
        <color rgb="FFFF0000"/>
        <rFont val="돋움"/>
        <family val="3"/>
        <charset val="129"/>
      </rPr>
      <t>영광군</t>
    </r>
    <r>
      <rPr>
        <b/>
        <sz val="10"/>
        <color rgb="FFFF0000"/>
        <rFont val="Arial Narrow"/>
        <family val="2"/>
      </rPr>
      <t>)</t>
    </r>
    <phoneticPr fontId="3" type="noConversion"/>
  </si>
  <si>
    <r>
      <t>4.154kV Switching Station
(</t>
    </r>
    <r>
      <rPr>
        <b/>
        <sz val="10"/>
        <color rgb="FF000000"/>
        <rFont val="돋움"/>
        <family val="3"/>
        <charset val="129"/>
      </rPr>
      <t>영광군</t>
    </r>
    <r>
      <rPr>
        <b/>
        <sz val="10"/>
        <color rgb="FF000000"/>
        <rFont val="Arial Narrow"/>
        <family val="2"/>
      </rPr>
      <t>)</t>
    </r>
    <phoneticPr fontId="3" type="noConversion"/>
  </si>
  <si>
    <r>
      <t>5.  Monitoring House
(</t>
    </r>
    <r>
      <rPr>
        <strike/>
        <sz val="10"/>
        <color rgb="FFFF0000"/>
        <rFont val="돋움"/>
        <family val="3"/>
        <charset val="129"/>
      </rPr>
      <t>영광군</t>
    </r>
    <r>
      <rPr>
        <strike/>
        <sz val="10"/>
        <color rgb="FFFF0000"/>
        <rFont val="Arial Narrow"/>
        <family val="2"/>
      </rPr>
      <t>)</t>
    </r>
    <phoneticPr fontId="3" type="noConversion"/>
  </si>
  <si>
    <r>
      <t xml:space="preserve">6. Warehouse
</t>
    </r>
    <r>
      <rPr>
        <b/>
        <sz val="10"/>
        <color rgb="FFFF0000"/>
        <rFont val="Arial Narrow"/>
        <family val="2"/>
      </rPr>
      <t>(</t>
    </r>
    <r>
      <rPr>
        <b/>
        <sz val="10"/>
        <color rgb="FFFF0000"/>
        <rFont val="돋움"/>
        <family val="3"/>
        <charset val="129"/>
      </rPr>
      <t>영광군</t>
    </r>
    <r>
      <rPr>
        <b/>
        <sz val="10"/>
        <color rgb="FFFF0000"/>
        <rFont val="Arial Narrow"/>
        <family val="2"/>
      </rPr>
      <t>)</t>
    </r>
    <phoneticPr fontId="3" type="noConversion"/>
  </si>
  <si>
    <r>
      <t>7. Warehouse
(</t>
    </r>
    <r>
      <rPr>
        <b/>
        <sz val="10"/>
        <color rgb="FF000000"/>
        <rFont val="돋움"/>
        <family val="3"/>
        <charset val="129"/>
      </rPr>
      <t>죽도</t>
    </r>
    <r>
      <rPr>
        <b/>
        <sz val="10"/>
        <color rgb="FF000000"/>
        <rFont val="Arial Narrow"/>
        <family val="2"/>
      </rPr>
      <t xml:space="preserve"> Island)</t>
    </r>
    <phoneticPr fontId="3" type="noConversion"/>
  </si>
  <si>
    <r>
      <t>8. Warehouse
(</t>
    </r>
    <r>
      <rPr>
        <strike/>
        <sz val="10"/>
        <color rgb="FFFF0000"/>
        <rFont val="돋움"/>
        <family val="3"/>
        <charset val="129"/>
      </rPr>
      <t>영광군</t>
    </r>
    <r>
      <rPr>
        <strike/>
        <sz val="10"/>
        <color rgb="FFFF0000"/>
        <rFont val="Arial Narrow"/>
        <family val="2"/>
      </rPr>
      <t>)</t>
    </r>
    <phoneticPr fontId="3" type="noConversion"/>
  </si>
  <si>
    <r>
      <t>Selected_</t>
    </r>
    <r>
      <rPr>
        <b/>
        <sz val="10"/>
        <color rgb="FF000000"/>
        <rFont val="바탕"/>
        <family val="1"/>
        <charset val="129"/>
      </rPr>
      <t>정민건설</t>
    </r>
    <r>
      <rPr>
        <b/>
        <sz val="10"/>
        <color rgb="FF000000"/>
        <rFont val="Cambria"/>
        <family val="1"/>
      </rPr>
      <t/>
    </r>
    <phoneticPr fontId="3" type="noConversion"/>
  </si>
  <si>
    <r>
      <rPr>
        <b/>
        <sz val="10"/>
        <color rgb="FF000000"/>
        <rFont val="바탕"/>
        <family val="1"/>
        <charset val="129"/>
      </rPr>
      <t>양산열병합</t>
    </r>
    <r>
      <rPr>
        <b/>
        <sz val="10"/>
        <color rgb="FF000000"/>
        <rFont val="Arial Narrow"/>
        <family val="2"/>
      </rPr>
      <t xml:space="preserve"> </t>
    </r>
    <r>
      <rPr>
        <b/>
        <sz val="10"/>
        <color rgb="FF000000"/>
        <rFont val="바탕"/>
        <family val="1"/>
        <charset val="129"/>
      </rPr>
      <t>발전소</t>
    </r>
    <phoneticPr fontId="3" type="noConversion"/>
  </si>
  <si>
    <r>
      <rPr>
        <b/>
        <sz val="10"/>
        <color rgb="FF000000"/>
        <rFont val="돋움"/>
        <family val="3"/>
        <charset val="129"/>
      </rPr>
      <t>동해기지</t>
    </r>
    <r>
      <rPr>
        <b/>
        <sz val="10"/>
        <color rgb="FF000000"/>
        <rFont val="Arial Narrow"/>
        <family val="2"/>
      </rPr>
      <t>(</t>
    </r>
    <r>
      <rPr>
        <b/>
        <sz val="10"/>
        <color rgb="FF000000"/>
        <rFont val="돋움"/>
        <family val="3"/>
        <charset val="129"/>
      </rPr>
      <t>울릉도</t>
    </r>
    <r>
      <rPr>
        <b/>
        <sz val="10"/>
        <color rgb="FF000000"/>
        <rFont val="Arial Narrow"/>
        <family val="2"/>
      </rPr>
      <t>)</t>
    </r>
    <r>
      <rPr>
        <b/>
        <sz val="10"/>
        <color rgb="FFC00000"/>
        <rFont val="Arial Narrow"/>
        <family val="2"/>
      </rPr>
      <t xml:space="preserve"> + </t>
    </r>
    <r>
      <rPr>
        <b/>
        <sz val="10"/>
        <color rgb="FFC00000"/>
        <rFont val="돋움"/>
        <family val="3"/>
        <charset val="129"/>
      </rPr>
      <t>현대차</t>
    </r>
    <r>
      <rPr>
        <b/>
        <sz val="10"/>
        <color rgb="FFC00000"/>
        <rFont val="Arial Narrow"/>
        <family val="2"/>
      </rPr>
      <t xml:space="preserve">CCPP + </t>
    </r>
    <r>
      <rPr>
        <b/>
        <sz val="10"/>
        <color rgb="FFC00000"/>
        <rFont val="돋움"/>
        <family val="3"/>
        <charset val="129"/>
      </rPr>
      <t>여수</t>
    </r>
    <r>
      <rPr>
        <b/>
        <sz val="10"/>
        <color rgb="FFC00000"/>
        <rFont val="Arial Narrow"/>
        <family val="2"/>
      </rPr>
      <t xml:space="preserve"> L-PROJECT</t>
    </r>
    <phoneticPr fontId="3" type="noConversion"/>
  </si>
  <si>
    <r>
      <rPr>
        <b/>
        <sz val="10"/>
        <color rgb="FF000000"/>
        <rFont val="바탕"/>
        <family val="1"/>
        <charset val="129"/>
      </rPr>
      <t>정민건설</t>
    </r>
    <phoneticPr fontId="3" type="noConversion"/>
  </si>
  <si>
    <r>
      <rPr>
        <b/>
        <sz val="10"/>
        <color rgb="FF000000"/>
        <rFont val="바탕"/>
        <family val="1"/>
        <charset val="129"/>
      </rPr>
      <t>영만종합건설</t>
    </r>
    <phoneticPr fontId="3" type="noConversion"/>
  </si>
  <si>
    <r>
      <rPr>
        <b/>
        <sz val="10"/>
        <color rgb="FF000000"/>
        <rFont val="바탕"/>
        <family val="1"/>
        <charset val="129"/>
      </rPr>
      <t>부강종합건설</t>
    </r>
    <phoneticPr fontId="3" type="noConversion"/>
  </si>
  <si>
    <r>
      <rPr>
        <b/>
        <sz val="10"/>
        <color rgb="FF000000"/>
        <rFont val="바탕"/>
        <family val="1"/>
        <charset val="129"/>
      </rPr>
      <t>대도엔지니어링</t>
    </r>
    <phoneticPr fontId="3" type="noConversion"/>
  </si>
  <si>
    <r>
      <rPr>
        <b/>
        <sz val="10"/>
        <color rgb="FF000000"/>
        <rFont val="바탕"/>
        <family val="1"/>
        <charset val="129"/>
      </rPr>
      <t>부명엔지니어링</t>
    </r>
    <phoneticPr fontId="3" type="noConversion"/>
  </si>
  <si>
    <r>
      <t>HEC Estimation (</t>
    </r>
    <r>
      <rPr>
        <b/>
        <sz val="10"/>
        <color rgb="FF000000"/>
        <rFont val="바탕"/>
        <family val="1"/>
        <charset val="129"/>
      </rPr>
      <t>직영비</t>
    </r>
    <r>
      <rPr>
        <b/>
        <sz val="10"/>
        <color rgb="FF000000"/>
        <rFont val="Arial Narrow"/>
        <family val="2"/>
      </rPr>
      <t>)</t>
    </r>
    <phoneticPr fontId="3" type="noConversion"/>
  </si>
  <si>
    <t>Quotation 3-1</t>
    <phoneticPr fontId="3" type="noConversion"/>
  </si>
  <si>
    <t>Quotation 3-2</t>
    <phoneticPr fontId="3" type="noConversion"/>
  </si>
  <si>
    <t>Quotation 4-1</t>
    <phoneticPr fontId="3" type="noConversion"/>
  </si>
  <si>
    <t>Quotation 4-2</t>
    <phoneticPr fontId="3" type="noConversion"/>
  </si>
  <si>
    <t>Quotation 5-1</t>
    <phoneticPr fontId="3" type="noConversion"/>
  </si>
  <si>
    <t>Quotation 5-2</t>
    <phoneticPr fontId="3" type="noConversion"/>
  </si>
  <si>
    <t>Quotation 6-1</t>
    <phoneticPr fontId="3" type="noConversion"/>
  </si>
  <si>
    <t>Quotation 6-2</t>
    <phoneticPr fontId="3" type="noConversion"/>
  </si>
  <si>
    <t>Quotation 7-1</t>
    <phoneticPr fontId="3" type="noConversion"/>
  </si>
  <si>
    <t>Quotation 7-2</t>
    <phoneticPr fontId="3" type="noConversion"/>
  </si>
  <si>
    <t>Quotation 8-1</t>
    <phoneticPr fontId="3" type="noConversion"/>
  </si>
  <si>
    <t>Quotation 8-2</t>
    <phoneticPr fontId="3" type="noConversion"/>
  </si>
  <si>
    <t>Brief Spec.</t>
  </si>
  <si>
    <t>Reference to</t>
  </si>
  <si>
    <t>REV.A (211029)</t>
    <phoneticPr fontId="3" type="noConversion"/>
  </si>
  <si>
    <t>Building</t>
    <phoneticPr fontId="3" type="noConversion"/>
  </si>
  <si>
    <t>Shelter</t>
    <phoneticPr fontId="3" type="noConversion"/>
  </si>
  <si>
    <t>Material Cost</t>
  </si>
  <si>
    <t>Labor Cost</t>
  </si>
  <si>
    <t>Equipment Cost</t>
  </si>
  <si>
    <t>Tools &amp; Consumables Cost</t>
  </si>
  <si>
    <t>Directl Cost</t>
    <phoneticPr fontId="3" type="noConversion"/>
  </si>
  <si>
    <t>Indirectl Cost</t>
    <phoneticPr fontId="3" type="noConversion"/>
  </si>
  <si>
    <t>Total Cost</t>
    <phoneticPr fontId="3" type="noConversion"/>
  </si>
  <si>
    <t>Manhours</t>
  </si>
  <si>
    <t>Remark</t>
  </si>
  <si>
    <r>
      <rPr>
        <b/>
        <sz val="10"/>
        <color rgb="FF000000"/>
        <rFont val="바탕"/>
        <family val="1"/>
        <charset val="129"/>
      </rPr>
      <t>재료비</t>
    </r>
    <phoneticPr fontId="3" type="noConversion"/>
  </si>
  <si>
    <r>
      <rPr>
        <b/>
        <sz val="10"/>
        <color rgb="FF000000"/>
        <rFont val="바탕"/>
        <family val="1"/>
        <charset val="129"/>
      </rPr>
      <t>노무비</t>
    </r>
    <phoneticPr fontId="3" type="noConversion"/>
  </si>
  <si>
    <r>
      <rPr>
        <b/>
        <sz val="10"/>
        <color rgb="FF000000"/>
        <rFont val="바탕"/>
        <family val="1"/>
        <charset val="129"/>
      </rPr>
      <t>장비비</t>
    </r>
    <phoneticPr fontId="3" type="noConversion"/>
  </si>
  <si>
    <r>
      <rPr>
        <b/>
        <sz val="10"/>
        <color rgb="FF000000"/>
        <rFont val="바탕"/>
        <family val="1"/>
        <charset val="129"/>
      </rPr>
      <t>소모품비</t>
    </r>
    <phoneticPr fontId="3" type="noConversion"/>
  </si>
  <si>
    <r>
      <t xml:space="preserve">3.  Monitoring House
</t>
    </r>
    <r>
      <rPr>
        <b/>
        <sz val="10"/>
        <color rgb="FFFF0000"/>
        <rFont val="Arial Narrow"/>
        <family val="2"/>
      </rPr>
      <t>(</t>
    </r>
    <r>
      <rPr>
        <b/>
        <sz val="10"/>
        <color rgb="FFFF0000"/>
        <rFont val="돋움"/>
        <family val="3"/>
        <charset val="129"/>
      </rPr>
      <t>영광군</t>
    </r>
    <r>
      <rPr>
        <b/>
        <sz val="10"/>
        <color rgb="FFFF0000"/>
        <rFont val="Arial Narrow"/>
        <family val="2"/>
      </rPr>
      <t>)</t>
    </r>
    <phoneticPr fontId="3" type="noConversion"/>
  </si>
  <si>
    <r>
      <t>4.154kV Switching Station
(</t>
    </r>
    <r>
      <rPr>
        <b/>
        <sz val="10"/>
        <color rgb="FF000000"/>
        <rFont val="돋움"/>
        <family val="3"/>
        <charset val="129"/>
      </rPr>
      <t>영광군</t>
    </r>
    <r>
      <rPr>
        <b/>
        <sz val="10"/>
        <color rgb="FF000000"/>
        <rFont val="Arial Narrow"/>
        <family val="2"/>
      </rPr>
      <t>)</t>
    </r>
    <phoneticPr fontId="3" type="noConversion"/>
  </si>
  <si>
    <r>
      <t>5.  Monitoring House
(</t>
    </r>
    <r>
      <rPr>
        <b/>
        <sz val="10"/>
        <color rgb="FF000000"/>
        <rFont val="돋움"/>
        <family val="3"/>
        <charset val="129"/>
      </rPr>
      <t>영광군</t>
    </r>
    <r>
      <rPr>
        <b/>
        <sz val="10"/>
        <color rgb="FF000000"/>
        <rFont val="Arial Narrow"/>
        <family val="2"/>
      </rPr>
      <t>)</t>
    </r>
    <phoneticPr fontId="3" type="noConversion"/>
  </si>
  <si>
    <r>
      <t xml:space="preserve">6. Warehouse
</t>
    </r>
    <r>
      <rPr>
        <b/>
        <sz val="10"/>
        <color rgb="FFFF0000"/>
        <rFont val="Arial Narrow"/>
        <family val="2"/>
      </rPr>
      <t>(</t>
    </r>
    <r>
      <rPr>
        <b/>
        <sz val="10"/>
        <color rgb="FFFF0000"/>
        <rFont val="돋움"/>
        <family val="3"/>
        <charset val="129"/>
      </rPr>
      <t>영광군</t>
    </r>
    <r>
      <rPr>
        <b/>
        <sz val="10"/>
        <color rgb="FFFF0000"/>
        <rFont val="Arial Narrow"/>
        <family val="2"/>
      </rPr>
      <t>)</t>
    </r>
    <phoneticPr fontId="3" type="noConversion"/>
  </si>
  <si>
    <r>
      <t>7. Warehouse
(</t>
    </r>
    <r>
      <rPr>
        <b/>
        <sz val="10"/>
        <color rgb="FF000000"/>
        <rFont val="돋움"/>
        <family val="3"/>
        <charset val="129"/>
      </rPr>
      <t>죽도</t>
    </r>
    <r>
      <rPr>
        <b/>
        <sz val="10"/>
        <color rgb="FF000000"/>
        <rFont val="Arial Narrow"/>
        <family val="2"/>
      </rPr>
      <t xml:space="preserve"> Island)</t>
    </r>
    <phoneticPr fontId="3" type="noConversion"/>
  </si>
  <si>
    <r>
      <t>8. Warehouse
(</t>
    </r>
    <r>
      <rPr>
        <b/>
        <sz val="10"/>
        <color rgb="FF000000"/>
        <rFont val="돋움"/>
        <family val="3"/>
        <charset val="129"/>
      </rPr>
      <t>영광군</t>
    </r>
    <r>
      <rPr>
        <b/>
        <sz val="10"/>
        <color rgb="FF000000"/>
        <rFont val="Arial Narrow"/>
        <family val="2"/>
      </rPr>
      <t>)</t>
    </r>
    <phoneticPr fontId="3" type="noConversion"/>
  </si>
  <si>
    <r>
      <rPr>
        <b/>
        <sz val="10"/>
        <color rgb="FF000000"/>
        <rFont val="바탕"/>
        <family val="1"/>
        <charset val="129"/>
      </rPr>
      <t>노부비</t>
    </r>
    <phoneticPr fontId="3" type="noConversion"/>
  </si>
  <si>
    <t>Material Cost</t>
    <phoneticPr fontId="3" type="noConversion"/>
  </si>
  <si>
    <t>Labor Cost</t>
    <phoneticPr fontId="3" type="noConversion"/>
  </si>
  <si>
    <t>Equipment Cost</t>
    <phoneticPr fontId="3" type="noConversion"/>
  </si>
  <si>
    <t>Tools &amp; Consumables Cost</t>
    <phoneticPr fontId="3" type="noConversion"/>
  </si>
  <si>
    <t>1-CGPS</t>
  </si>
  <si>
    <t>2-ESS</t>
  </si>
  <si>
    <t>3-CP-A</t>
  </si>
  <si>
    <t>4-CP-B</t>
  </si>
  <si>
    <t>5-DISP-1</t>
  </si>
  <si>
    <t>BASE</t>
    <phoneticPr fontId="3" type="noConversion"/>
  </si>
  <si>
    <t>OPTION</t>
    <phoneticPr fontId="3" type="noConversion"/>
  </si>
  <si>
    <t>죽도</t>
    <phoneticPr fontId="3" type="noConversion"/>
  </si>
  <si>
    <r>
      <rPr>
        <sz val="10"/>
        <color rgb="FF000000"/>
        <rFont val="돋움"/>
        <family val="3"/>
        <charset val="129"/>
      </rPr>
      <t>죽도</t>
    </r>
    <r>
      <rPr>
        <sz val="10"/>
        <color rgb="FF000000"/>
        <rFont val="Arial Narrow"/>
        <family val="2"/>
      </rPr>
      <t xml:space="preserve">
(GIS </t>
    </r>
    <r>
      <rPr>
        <sz val="10"/>
        <color rgb="FF000000"/>
        <rFont val="돋움"/>
        <family val="3"/>
        <charset val="129"/>
      </rPr>
      <t>제외</t>
    </r>
    <r>
      <rPr>
        <sz val="10"/>
        <color rgb="FF000000"/>
        <rFont val="Arial Narrow"/>
        <family val="2"/>
      </rPr>
      <t>)</t>
    </r>
    <phoneticPr fontId="3" type="noConversion"/>
  </si>
  <si>
    <t>BD</t>
    <phoneticPr fontId="34" type="noConversion"/>
  </si>
  <si>
    <t>BD</t>
    <phoneticPr fontId="34" type="noConversion"/>
  </si>
  <si>
    <t>BD</t>
    <phoneticPr fontId="34" type="noConversion"/>
  </si>
  <si>
    <t>SH</t>
    <phoneticPr fontId="34" type="noConversion"/>
  </si>
  <si>
    <t>SH</t>
    <phoneticPr fontId="34" type="noConversion"/>
  </si>
  <si>
    <t>Unit Price
(120%)</t>
    <phoneticPr fontId="3" type="noConversion"/>
  </si>
  <si>
    <t>Unit Price
(200%)</t>
    <phoneticPr fontId="3" type="noConversion"/>
  </si>
  <si>
    <t>Unit Price
(100%)</t>
    <phoneticPr fontId="3" type="noConversion"/>
  </si>
  <si>
    <t>Amount
(120%)
ONSHORE</t>
    <phoneticPr fontId="3" type="noConversion"/>
  </si>
  <si>
    <t>Amount
(200%)
ISLAND</t>
    <phoneticPr fontId="3" type="noConversion"/>
  </si>
  <si>
    <t>Amount
(200%)
ISLAND FOR OSS</t>
    <phoneticPr fontId="3" type="noConversion"/>
  </si>
  <si>
    <t>Amount
(100%)</t>
    <phoneticPr fontId="3" type="noConversion"/>
  </si>
  <si>
    <t>BD</t>
    <phoneticPr fontId="3" type="noConversion"/>
  </si>
  <si>
    <t>S</t>
    <phoneticPr fontId="3" type="noConversion"/>
  </si>
  <si>
    <t>BD</t>
    <phoneticPr fontId="3" type="noConversion"/>
  </si>
  <si>
    <t>S</t>
    <phoneticPr fontId="3" type="noConversion"/>
  </si>
  <si>
    <t>S</t>
    <phoneticPr fontId="3" type="noConversion"/>
  </si>
  <si>
    <t>BD</t>
    <phoneticPr fontId="3" type="noConversion"/>
  </si>
  <si>
    <t>BD</t>
    <phoneticPr fontId="3" type="noConversion"/>
  </si>
  <si>
    <t>S</t>
    <phoneticPr fontId="3" type="noConversion"/>
  </si>
  <si>
    <t>BD</t>
    <phoneticPr fontId="3" type="noConversion"/>
  </si>
  <si>
    <t>간접공사비</t>
    <phoneticPr fontId="34" type="noConversion"/>
  </si>
  <si>
    <r>
      <rPr>
        <sz val="10"/>
        <color rgb="FF000000"/>
        <rFont val="Cambria"/>
        <family val="1"/>
      </rPr>
      <t>주요</t>
    </r>
    <r>
      <rPr>
        <sz val="10"/>
        <color rgb="FF000000"/>
        <rFont val="Arial Narrow"/>
        <family val="2"/>
      </rPr>
      <t xml:space="preserve"> Item</t>
    </r>
  </si>
  <si>
    <t>`</t>
    <phoneticPr fontId="3" type="noConversion"/>
  </si>
  <si>
    <t>1. 국민연금</t>
  </si>
  <si>
    <r>
      <rPr>
        <sz val="10"/>
        <color rgb="FFC00000"/>
        <rFont val="돋움"/>
        <family val="3"/>
        <charset val="129"/>
      </rPr>
      <t>직접노무비</t>
    </r>
    <r>
      <rPr>
        <sz val="10"/>
        <color rgb="FFC00000"/>
        <rFont val="Arial Narrow"/>
        <family val="2"/>
      </rPr>
      <t>x4.5%</t>
    </r>
    <phoneticPr fontId="3" type="noConversion"/>
  </si>
  <si>
    <t>식</t>
    <phoneticPr fontId="3" type="noConversion"/>
  </si>
  <si>
    <t>2. 건강보험</t>
  </si>
  <si>
    <r>
      <rPr>
        <sz val="10"/>
        <color rgb="FFC00000"/>
        <rFont val="돋움"/>
        <family val="3"/>
        <charset val="129"/>
      </rPr>
      <t>직접노무비</t>
    </r>
    <r>
      <rPr>
        <sz val="10"/>
        <color rgb="FFC00000"/>
        <rFont val="Arial Narrow"/>
        <family val="2"/>
      </rPr>
      <t>x3.43%</t>
    </r>
    <phoneticPr fontId="3" type="noConversion"/>
  </si>
  <si>
    <t>식</t>
  </si>
  <si>
    <t>2) 산재보험료</t>
  </si>
  <si>
    <r>
      <rPr>
        <sz val="10"/>
        <color rgb="FFC00000"/>
        <rFont val="돋움"/>
        <family val="3"/>
        <charset val="129"/>
      </rPr>
      <t>노무비</t>
    </r>
    <r>
      <rPr>
        <sz val="10"/>
        <color rgb="FFC00000"/>
        <rFont val="Arial Narrow"/>
        <family val="2"/>
      </rPr>
      <t>×3.7%</t>
    </r>
    <phoneticPr fontId="3" type="noConversion"/>
  </si>
  <si>
    <t>3. 노인장기요양보험료</t>
  </si>
  <si>
    <r>
      <rPr>
        <sz val="10"/>
        <color rgb="FFC00000"/>
        <rFont val="돋움"/>
        <family val="3"/>
        <charset val="129"/>
      </rPr>
      <t>건강보험료</t>
    </r>
    <r>
      <rPr>
        <sz val="10"/>
        <color rgb="FFC00000"/>
        <rFont val="Arial Narrow"/>
        <family val="2"/>
      </rPr>
      <t>×11.52%</t>
    </r>
    <phoneticPr fontId="3" type="noConversion"/>
  </si>
  <si>
    <t>4. 고용보험</t>
  </si>
  <si>
    <r>
      <rPr>
        <sz val="10"/>
        <color rgb="FFC00000"/>
        <rFont val="돋움"/>
        <family val="3"/>
        <charset val="129"/>
      </rPr>
      <t>노무비</t>
    </r>
    <r>
      <rPr>
        <sz val="10"/>
        <color rgb="FFC00000"/>
        <rFont val="Arial Narrow"/>
        <family val="2"/>
      </rPr>
      <t>×0.87%</t>
    </r>
    <phoneticPr fontId="3" type="noConversion"/>
  </si>
  <si>
    <t>5. 퇴직공제부금</t>
  </si>
  <si>
    <t>노무비 x 2.30%</t>
  </si>
  <si>
    <t>6. 일반관리비</t>
  </si>
  <si>
    <r>
      <rPr>
        <sz val="10"/>
        <color rgb="FFC00000"/>
        <rFont val="돋움"/>
        <family val="3"/>
        <charset val="129"/>
      </rPr>
      <t>직접공사비</t>
    </r>
    <r>
      <rPr>
        <sz val="10"/>
        <color rgb="FFC00000"/>
        <rFont val="Arial Narrow"/>
        <family val="2"/>
      </rPr>
      <t xml:space="preserve"> x </t>
    </r>
    <r>
      <rPr>
        <b/>
        <sz val="10"/>
        <color rgb="FFC00000"/>
        <rFont val="Arial Narrow"/>
        <family val="2"/>
      </rPr>
      <t>5.5%</t>
    </r>
    <r>
      <rPr>
        <sz val="10"/>
        <color rgb="FFC00000"/>
        <rFont val="Arial Narrow"/>
        <family val="2"/>
      </rPr>
      <t xml:space="preserve"> </t>
    </r>
    <phoneticPr fontId="3" type="noConversion"/>
  </si>
  <si>
    <t>7. 안전관리비</t>
  </si>
  <si>
    <t>(재료비+직접노무비)×1.97%</t>
  </si>
  <si>
    <t>8. 건설기계대여지급보증료</t>
  </si>
  <si>
    <r>
      <rPr>
        <sz val="10"/>
        <color rgb="FFC00000"/>
        <rFont val="돋움"/>
        <family val="3"/>
        <charset val="129"/>
      </rPr>
      <t>직접공사비</t>
    </r>
    <r>
      <rPr>
        <sz val="10"/>
        <color rgb="FFC00000"/>
        <rFont val="Arial Narrow"/>
        <family val="2"/>
      </rPr>
      <t xml:space="preserve"> x 0.07%</t>
    </r>
    <phoneticPr fontId="3" type="noConversion"/>
  </si>
  <si>
    <t>8) 환경보전비</t>
  </si>
  <si>
    <r>
      <rPr>
        <sz val="10"/>
        <color rgb="FFC00000"/>
        <rFont val="돋움"/>
        <family val="3"/>
        <charset val="129"/>
      </rPr>
      <t>직접공사비계</t>
    </r>
    <r>
      <rPr>
        <sz val="10"/>
        <color rgb="FFC00000"/>
        <rFont val="Arial Narrow"/>
        <family val="2"/>
      </rPr>
      <t>×0.3% (</t>
    </r>
    <r>
      <rPr>
        <sz val="10"/>
        <color rgb="FFC00000"/>
        <rFont val="돋움"/>
        <family val="3"/>
        <charset val="129"/>
      </rPr>
      <t>건축</t>
    </r>
    <r>
      <rPr>
        <sz val="10"/>
        <color rgb="FFC00000"/>
        <rFont val="Arial Narrow"/>
        <family val="2"/>
      </rPr>
      <t xml:space="preserve"> 0.3%, </t>
    </r>
    <r>
      <rPr>
        <sz val="10"/>
        <color rgb="FFC00000"/>
        <rFont val="돋움"/>
        <family val="3"/>
        <charset val="129"/>
      </rPr>
      <t>토목</t>
    </r>
    <r>
      <rPr>
        <sz val="10"/>
        <color rgb="FFC00000"/>
        <rFont val="Arial Narrow"/>
        <family val="2"/>
      </rPr>
      <t xml:space="preserve"> 0.5%)</t>
    </r>
    <phoneticPr fontId="3" type="noConversion"/>
  </si>
  <si>
    <t>이윤</t>
    <phoneticPr fontId="3" type="noConversion"/>
  </si>
  <si>
    <r>
      <t>(</t>
    </r>
    <r>
      <rPr>
        <sz val="10"/>
        <color rgb="FFC00000"/>
        <rFont val="돋움"/>
        <family val="3"/>
        <charset val="129"/>
      </rPr>
      <t>노무비</t>
    </r>
    <r>
      <rPr>
        <sz val="10"/>
        <color rgb="FFC00000"/>
        <rFont val="Arial Narrow"/>
        <family val="2"/>
      </rPr>
      <t>+</t>
    </r>
    <r>
      <rPr>
        <sz val="10"/>
        <color rgb="FFC00000"/>
        <rFont val="돋움"/>
        <family val="3"/>
        <charset val="129"/>
      </rPr>
      <t>경비</t>
    </r>
    <r>
      <rPr>
        <sz val="10"/>
        <color rgb="FFC00000"/>
        <rFont val="Arial Narrow"/>
        <family val="2"/>
      </rPr>
      <t>+</t>
    </r>
    <r>
      <rPr>
        <sz val="10"/>
        <color rgb="FFC00000"/>
        <rFont val="돋움"/>
        <family val="3"/>
        <charset val="129"/>
      </rPr>
      <t>일반관리비</t>
    </r>
    <r>
      <rPr>
        <sz val="10"/>
        <color rgb="FFC00000"/>
        <rFont val="Arial Narrow"/>
        <family val="2"/>
      </rPr>
      <t>)x15%</t>
    </r>
    <r>
      <rPr>
        <sz val="10"/>
        <color rgb="FFC00000"/>
        <rFont val="돋움"/>
        <family val="3"/>
        <charset val="129"/>
      </rPr>
      <t>이하</t>
    </r>
    <phoneticPr fontId="3" type="noConversion"/>
  </si>
  <si>
    <t>가설공사</t>
    <phoneticPr fontId="34" type="noConversion"/>
  </si>
  <si>
    <t>강관쌍줄비계</t>
  </si>
  <si>
    <t>6개월, 작업발판 및 발판설치 포함</t>
  </si>
  <si>
    <t>M2</t>
  </si>
  <si>
    <t>6개월, 작업발판 및 발판설치 포함(내부)</t>
  </si>
  <si>
    <t>비계다리</t>
  </si>
  <si>
    <t>6개월</t>
  </si>
  <si>
    <t>조립말비계(강관)</t>
  </si>
  <si>
    <t>3개월, 1단, 2m</t>
  </si>
  <si>
    <t>강관조립말비계(이동식)</t>
  </si>
  <si>
    <t>3개월, 8m</t>
  </si>
  <si>
    <t>규준틀</t>
  </si>
  <si>
    <t>평</t>
  </si>
  <si>
    <t>귀</t>
  </si>
  <si>
    <t>강관동바리</t>
  </si>
  <si>
    <t>3개월, 4.2M 이하</t>
  </si>
  <si>
    <t>시스템동바리 설치 및 해체</t>
  </si>
  <si>
    <t>20m이하</t>
  </si>
  <si>
    <t>M3</t>
  </si>
  <si>
    <t>먹매김</t>
  </si>
  <si>
    <t>골조</t>
  </si>
  <si>
    <t>건축물 보양-콘크리트</t>
  </si>
  <si>
    <t>살수</t>
  </si>
  <si>
    <t>현장정리</t>
  </si>
  <si>
    <t>RC조</t>
  </si>
  <si>
    <r>
      <rPr>
        <sz val="10"/>
        <rFont val="돋움"/>
        <family val="3"/>
        <charset val="129"/>
      </rPr>
      <t>낙하물</t>
    </r>
    <r>
      <rPr>
        <sz val="10"/>
        <rFont val="Arial Narrow"/>
        <family val="2"/>
      </rPr>
      <t xml:space="preserve"> </t>
    </r>
    <r>
      <rPr>
        <sz val="10"/>
        <rFont val="돋움"/>
        <family val="3"/>
        <charset val="129"/>
      </rPr>
      <t>방지망</t>
    </r>
    <phoneticPr fontId="3" type="noConversion"/>
  </si>
  <si>
    <r>
      <rPr>
        <sz val="10"/>
        <rFont val="돋움"/>
        <family val="3"/>
        <charset val="129"/>
      </rPr>
      <t>지상</t>
    </r>
    <r>
      <rPr>
        <sz val="10"/>
        <rFont val="Arial Narrow"/>
        <family val="2"/>
      </rPr>
      <t xml:space="preserve"> 3.5M, </t>
    </r>
    <r>
      <rPr>
        <sz val="10"/>
        <rFont val="돋움"/>
        <family val="3"/>
        <charset val="129"/>
      </rPr>
      <t>높이</t>
    </r>
    <r>
      <rPr>
        <sz val="10"/>
        <rFont val="Arial Narrow"/>
        <family val="2"/>
      </rPr>
      <t xml:space="preserve"> 15M</t>
    </r>
    <r>
      <rPr>
        <sz val="10"/>
        <rFont val="돋움"/>
        <family val="3"/>
        <charset val="129"/>
      </rPr>
      <t>마다</t>
    </r>
    <r>
      <rPr>
        <sz val="10"/>
        <rFont val="Arial Narrow"/>
        <family val="2"/>
      </rPr>
      <t xml:space="preserve"> </t>
    </r>
    <r>
      <rPr>
        <sz val="10"/>
        <rFont val="돋움"/>
        <family val="3"/>
        <charset val="129"/>
      </rPr>
      <t>설치</t>
    </r>
    <r>
      <rPr>
        <sz val="10"/>
        <rFont val="Arial Narrow"/>
        <family val="2"/>
      </rPr>
      <t xml:space="preserve"> (=4.0*</t>
    </r>
    <r>
      <rPr>
        <sz val="10"/>
        <rFont val="돋움"/>
        <family val="3"/>
        <charset val="129"/>
      </rPr>
      <t>비계외주길이</t>
    </r>
    <r>
      <rPr>
        <sz val="10"/>
        <rFont val="Arial Narrow"/>
        <family val="2"/>
      </rPr>
      <t>*</t>
    </r>
    <r>
      <rPr>
        <sz val="10"/>
        <rFont val="돋움"/>
        <family val="3"/>
        <charset val="129"/>
      </rPr>
      <t>개소</t>
    </r>
    <r>
      <rPr>
        <sz val="10"/>
        <rFont val="Arial Narrow"/>
        <family val="2"/>
      </rPr>
      <t>*1.1)</t>
    </r>
    <phoneticPr fontId="3" type="noConversion"/>
  </si>
  <si>
    <r>
      <rPr>
        <sz val="10"/>
        <color rgb="FF000000"/>
        <rFont val="바탕"/>
        <family val="1"/>
        <charset val="129"/>
      </rPr>
      <t>물량</t>
    </r>
    <r>
      <rPr>
        <sz val="10"/>
        <color rgb="FF000000"/>
        <rFont val="Arial Narrow"/>
        <family val="2"/>
      </rPr>
      <t xml:space="preserve"> Code</t>
    </r>
  </si>
  <si>
    <r>
      <rPr>
        <sz val="10"/>
        <color rgb="FF000000"/>
        <rFont val="Cambria"/>
        <family val="1"/>
      </rPr>
      <t>금액</t>
    </r>
    <r>
      <rPr>
        <sz val="10"/>
        <color rgb="FF000000"/>
        <rFont val="Arial Narrow"/>
        <family val="2"/>
      </rPr>
      <t xml:space="preserve"> Code</t>
    </r>
  </si>
  <si>
    <t>EARTH WORKS</t>
    <phoneticPr fontId="34" type="noConversion"/>
  </si>
  <si>
    <t>PACBBA000010</t>
  </si>
  <si>
    <t>EXCAVATION</t>
  </si>
  <si>
    <t>COMMON SOIL / LIMESTONE ROCK</t>
  </si>
  <si>
    <t>2.1</t>
  </si>
  <si>
    <t>PACBBB000010</t>
  </si>
  <si>
    <t>BACKFILL (GENERAL FILL)</t>
  </si>
  <si>
    <t>SELECTED EXCAVATED SOIL</t>
  </si>
  <si>
    <t>2.2</t>
  </si>
  <si>
    <r>
      <t xml:space="preserve">Selected </t>
    </r>
    <r>
      <rPr>
        <sz val="10"/>
        <rFont val="바탕"/>
        <family val="1"/>
        <charset val="129"/>
      </rPr>
      <t>단가적용</t>
    </r>
    <phoneticPr fontId="3" type="noConversion"/>
  </si>
  <si>
    <t>PACBBD000010</t>
  </si>
  <si>
    <t>DISPOSAL</t>
  </si>
  <si>
    <t/>
  </si>
  <si>
    <t>2.3</t>
  </si>
  <si>
    <t>OTHERS001</t>
  </si>
  <si>
    <t>PACBBG000010</t>
  </si>
  <si>
    <t>PE SHEET (VAPOR BARRIER)</t>
    <phoneticPr fontId="3" type="noConversion"/>
  </si>
  <si>
    <t>THK. 0.15mm, 2 LAYERS</t>
    <phoneticPr fontId="3" type="noConversion"/>
  </si>
  <si>
    <t>8.15</t>
  </si>
  <si>
    <t>CONCRETE WORKS</t>
    <phoneticPr fontId="34" type="noConversion"/>
  </si>
  <si>
    <t>PACBCA000010B</t>
  </si>
  <si>
    <t>LEAN CONCRETE</t>
  </si>
  <si>
    <t>[UG] F'C = 15 MPA, W/CONSTRUCTION JOINT</t>
  </si>
  <si>
    <t>3.1.1</t>
  </si>
  <si>
    <r>
      <rPr>
        <sz val="10"/>
        <rFont val="바탕"/>
        <family val="1"/>
        <charset val="129"/>
      </rPr>
      <t>자재조사</t>
    </r>
    <r>
      <rPr>
        <sz val="10"/>
        <rFont val="Arial Narrow"/>
        <family val="2"/>
      </rPr>
      <t xml:space="preserve"> </t>
    </r>
    <r>
      <rPr>
        <sz val="10"/>
        <rFont val="바탕"/>
        <family val="1"/>
        <charset val="129"/>
      </rPr>
      <t>단가</t>
    </r>
    <phoneticPr fontId="3" type="noConversion"/>
  </si>
  <si>
    <r>
      <t>(</t>
    </r>
    <r>
      <rPr>
        <b/>
        <sz val="10"/>
        <color rgb="FFC00000"/>
        <rFont val="돋움"/>
        <family val="3"/>
        <charset val="129"/>
      </rPr>
      <t>해상</t>
    </r>
    <r>
      <rPr>
        <b/>
        <sz val="10"/>
        <color rgb="FFC00000"/>
        <rFont val="Arial Narrow"/>
        <family val="2"/>
      </rPr>
      <t>BP)</t>
    </r>
    <phoneticPr fontId="3" type="noConversion"/>
  </si>
  <si>
    <t>PACBCA000040A</t>
  </si>
  <si>
    <t>CONCRETE</t>
  </si>
  <si>
    <t>[AG] F'C = 28 MPA, W/CONSTRUCTION JOINT</t>
  </si>
  <si>
    <t>3.1.2.3</t>
  </si>
  <si>
    <r>
      <rPr>
        <sz val="10"/>
        <rFont val="바탕"/>
        <family val="1"/>
        <charset val="129"/>
      </rPr>
      <t>동일항목</t>
    </r>
    <r>
      <rPr>
        <sz val="10"/>
        <rFont val="Arial Narrow"/>
        <family val="2"/>
      </rPr>
      <t xml:space="preserve"> </t>
    </r>
    <r>
      <rPr>
        <sz val="10"/>
        <rFont val="바탕"/>
        <family val="1"/>
        <charset val="129"/>
      </rPr>
      <t>단가적용</t>
    </r>
    <phoneticPr fontId="3" type="noConversion"/>
  </si>
  <si>
    <t>PACBCA000040B</t>
  </si>
  <si>
    <t>[UG] F'C = 28 MPA, W/CONSTRUCTION JOINT</t>
  </si>
  <si>
    <t>3.1.2.4</t>
  </si>
  <si>
    <t>PACBCA000050A</t>
  </si>
  <si>
    <t>CONCRETE (FOR MAJOR EQUIPMENT FDN)</t>
  </si>
  <si>
    <t>[AG] F'C = 30 MPA, W/CONSTRUCTION JOINT (for TG)</t>
  </si>
  <si>
    <t>3.1.3</t>
  </si>
  <si>
    <t>PACBCA000050B</t>
  </si>
  <si>
    <t>[UG] F'C = 30 MPA, W/CONSTRUCTION JOINT (for TG, HRSG)</t>
  </si>
  <si>
    <t>3.1.4</t>
  </si>
  <si>
    <t>PACBCB000010</t>
  </si>
  <si>
    <t>FORM WORKS(Fair faced form)</t>
  </si>
  <si>
    <t>1 TIMES, FAIR FACE FOR ABOVE GROUND</t>
  </si>
  <si>
    <t>3.3.1</t>
  </si>
  <si>
    <t>PACBCB000020</t>
  </si>
  <si>
    <t>FORM WORKS(Normal faced form)</t>
  </si>
  <si>
    <t>3 TIMES, GENERAL FOR UNDERGROUND</t>
  </si>
  <si>
    <t>3.3.2</t>
  </si>
  <si>
    <t>PACBCC000010A</t>
  </si>
  <si>
    <t>REINFORCEMENT</t>
  </si>
  <si>
    <t>HIGH YIELD DEFORMED BAR WORK (BLACK DEFORMED BARS)</t>
  </si>
  <si>
    <t>3.2.2</t>
  </si>
  <si>
    <t>TON</t>
  </si>
  <si>
    <t>PACBCE000050</t>
  </si>
  <si>
    <t>ISOLATION JOINT (SEPARATION JOINT)</t>
  </si>
  <si>
    <t>FOR SLAB+TIE GIRDER,</t>
  </si>
  <si>
    <t>15.4</t>
  </si>
  <si>
    <t>M</t>
  </si>
  <si>
    <t>PACBCE000060</t>
  </si>
  <si>
    <t>FOR EQUIPMENT FOUNDATION</t>
  </si>
  <si>
    <t>15.1</t>
  </si>
  <si>
    <t>PACBCE000070</t>
    <phoneticPr fontId="3" type="noConversion"/>
  </si>
  <si>
    <t>CONTRACTION JOINT</t>
    <phoneticPr fontId="3" type="noConversion"/>
  </si>
  <si>
    <t>FOR WALL</t>
    <phoneticPr fontId="3" type="noConversion"/>
  </si>
  <si>
    <t>PACBCF000010</t>
  </si>
  <si>
    <t>BITUMINOUS COATING</t>
  </si>
  <si>
    <t>FOR EXTERNAL WATERPROOFING</t>
  </si>
  <si>
    <t>8.9</t>
  </si>
  <si>
    <t>PACBCH000010</t>
  </si>
  <si>
    <t>WATER STOP</t>
  </si>
  <si>
    <t>PVC WATERSTOP</t>
  </si>
  <si>
    <t>8.10</t>
  </si>
  <si>
    <t>PACBCJ000010A</t>
  </si>
  <si>
    <t>PRECAST CONCRETE (THK.150)</t>
  </si>
  <si>
    <t>FOR MISC PART SUCH AS PIT COVER, EQUIPEMENT PAD, ETC</t>
  </si>
  <si>
    <t>3.5.3.2</t>
  </si>
  <si>
    <r>
      <rPr>
        <sz val="10"/>
        <rFont val="바탕"/>
        <family val="1"/>
        <charset val="129"/>
      </rPr>
      <t>자재비</t>
    </r>
    <r>
      <rPr>
        <sz val="10"/>
        <rFont val="Arial Narrow"/>
        <family val="2"/>
      </rPr>
      <t xml:space="preserve"> :Selected </t>
    </r>
    <r>
      <rPr>
        <sz val="10"/>
        <rFont val="바탕"/>
        <family val="1"/>
        <charset val="129"/>
      </rPr>
      <t>단가적용</t>
    </r>
    <phoneticPr fontId="3" type="noConversion"/>
  </si>
  <si>
    <t>PACBCJ000010B</t>
  </si>
  <si>
    <t>PRECAST CONCRETE (THK.200)</t>
  </si>
  <si>
    <t>3.5.3.3</t>
  </si>
  <si>
    <t>PACBCJ000010C</t>
  </si>
  <si>
    <t>PRECAST CONCRETE (THK.250)</t>
  </si>
  <si>
    <t>3.5.3.4</t>
  </si>
  <si>
    <t>BLOCK WORKS</t>
    <phoneticPr fontId="34" type="noConversion"/>
  </si>
  <si>
    <t>PACBDF000020A</t>
  </si>
  <si>
    <t>BRICK(T=115)</t>
  </si>
  <si>
    <r>
      <t>[0.5B] W/LINTEL FOR OPENING</t>
    </r>
    <r>
      <rPr>
        <sz val="10"/>
        <color rgb="FFC00000"/>
        <rFont val="Arial Narrow"/>
        <family val="2"/>
      </rPr>
      <t xml:space="preserve"> (M2 </t>
    </r>
    <r>
      <rPr>
        <sz val="10"/>
        <color rgb="FFC00000"/>
        <rFont val="돋움"/>
        <family val="3"/>
        <charset val="129"/>
      </rPr>
      <t>당</t>
    </r>
    <r>
      <rPr>
        <sz val="10"/>
        <color rgb="FFC00000"/>
        <rFont val="Arial Narrow"/>
        <family val="2"/>
      </rPr>
      <t xml:space="preserve"> 75</t>
    </r>
    <r>
      <rPr>
        <sz val="10"/>
        <color rgb="FFC00000"/>
        <rFont val="돋움"/>
        <family val="3"/>
        <charset val="129"/>
      </rPr>
      <t>매</t>
    </r>
    <r>
      <rPr>
        <sz val="10"/>
        <color rgb="FFC00000"/>
        <rFont val="Arial Narrow"/>
        <family val="2"/>
      </rPr>
      <t xml:space="preserve"> </t>
    </r>
    <r>
      <rPr>
        <sz val="10"/>
        <color rgb="FFC00000"/>
        <rFont val="돋움"/>
        <family val="3"/>
        <charset val="129"/>
      </rPr>
      <t>소요</t>
    </r>
    <r>
      <rPr>
        <sz val="10"/>
        <color rgb="FFC00000"/>
        <rFont val="Arial Narrow"/>
        <family val="2"/>
      </rPr>
      <t>)</t>
    </r>
    <phoneticPr fontId="3" type="noConversion"/>
  </si>
  <si>
    <t>5.2</t>
  </si>
  <si>
    <r>
      <t xml:space="preserve">Selected </t>
    </r>
    <r>
      <rPr>
        <sz val="10"/>
        <rFont val="바탕"/>
        <family val="1"/>
        <charset val="129"/>
      </rPr>
      <t>단가적용</t>
    </r>
    <phoneticPr fontId="3" type="noConversion"/>
  </si>
  <si>
    <t>PACBDF000020B</t>
  </si>
  <si>
    <t>BRICK(T=230)</t>
  </si>
  <si>
    <r>
      <t>[1.0B] W/LINTEL FOR OPENING</t>
    </r>
    <r>
      <rPr>
        <sz val="10"/>
        <color rgb="FFC00000"/>
        <rFont val="Arial Narrow"/>
        <family val="2"/>
      </rPr>
      <t xml:space="preserve"> (M2 </t>
    </r>
    <r>
      <rPr>
        <sz val="10"/>
        <color rgb="FFC00000"/>
        <rFont val="돋움"/>
        <family val="3"/>
        <charset val="129"/>
      </rPr>
      <t>당</t>
    </r>
    <r>
      <rPr>
        <sz val="10"/>
        <color rgb="FFC00000"/>
        <rFont val="Arial Narrow"/>
        <family val="2"/>
      </rPr>
      <t xml:space="preserve"> 149</t>
    </r>
    <r>
      <rPr>
        <sz val="10"/>
        <color rgb="FFC00000"/>
        <rFont val="돋움"/>
        <family val="3"/>
        <charset val="129"/>
      </rPr>
      <t>매</t>
    </r>
    <r>
      <rPr>
        <sz val="10"/>
        <color rgb="FFC00000"/>
        <rFont val="Arial Narrow"/>
        <family val="2"/>
      </rPr>
      <t xml:space="preserve"> </t>
    </r>
    <r>
      <rPr>
        <sz val="10"/>
        <color rgb="FFC00000"/>
        <rFont val="돋움"/>
        <family val="3"/>
        <charset val="129"/>
      </rPr>
      <t>소요</t>
    </r>
    <r>
      <rPr>
        <sz val="10"/>
        <color rgb="FFC00000"/>
        <rFont val="Arial Narrow"/>
        <family val="2"/>
      </rPr>
      <t>)</t>
    </r>
    <phoneticPr fontId="3" type="noConversion"/>
  </si>
  <si>
    <t>5.3</t>
  </si>
  <si>
    <t>PACBDG000010</t>
  </si>
  <si>
    <t>INSULATION</t>
  </si>
  <si>
    <t>ONLY FOR BLOCK WALL INSULATION</t>
  </si>
  <si>
    <t>5.1</t>
  </si>
  <si>
    <t>PAINTING WORKS</t>
    <phoneticPr fontId="34" type="noConversion"/>
  </si>
  <si>
    <t>PACBEA000010</t>
  </si>
  <si>
    <t>ACRYLIC EMULSION PAINT (AEP)</t>
  </si>
  <si>
    <t xml:space="preserve">EXTERNAL WALL </t>
    <phoneticPr fontId="3" type="noConversion"/>
  </si>
  <si>
    <t>7.3</t>
  </si>
  <si>
    <r>
      <rPr>
        <sz val="10"/>
        <rFont val="바탕"/>
        <family val="1"/>
        <charset val="129"/>
      </rPr>
      <t>부강견적가</t>
    </r>
    <r>
      <rPr>
        <sz val="10"/>
        <rFont val="Arial Narrow"/>
        <family val="2"/>
      </rPr>
      <t xml:space="preserve"> </t>
    </r>
    <r>
      <rPr>
        <sz val="10"/>
        <rFont val="바탕"/>
        <family val="1"/>
        <charset val="129"/>
      </rPr>
      <t>적용</t>
    </r>
    <phoneticPr fontId="3" type="noConversion"/>
  </si>
  <si>
    <r>
      <rPr>
        <sz val="10"/>
        <rFont val="바탕"/>
        <family val="1"/>
        <charset val="129"/>
      </rPr>
      <t>동일항목</t>
    </r>
    <r>
      <rPr>
        <sz val="10"/>
        <rFont val="Arial Narrow"/>
        <family val="2"/>
      </rPr>
      <t xml:space="preserve"> </t>
    </r>
    <r>
      <rPr>
        <sz val="10"/>
        <rFont val="바탕"/>
        <family val="1"/>
        <charset val="129"/>
      </rPr>
      <t>단가적용</t>
    </r>
    <phoneticPr fontId="3" type="noConversion"/>
  </si>
  <si>
    <t>PACBEA000020</t>
  </si>
  <si>
    <t>INTERNAL WALL</t>
  </si>
  <si>
    <t>7.2</t>
  </si>
  <si>
    <r>
      <rPr>
        <sz val="10"/>
        <rFont val="바탕"/>
        <family val="1"/>
        <charset val="129"/>
      </rPr>
      <t>부강견적가</t>
    </r>
    <r>
      <rPr>
        <sz val="10"/>
        <rFont val="Arial Narrow"/>
        <family val="2"/>
      </rPr>
      <t xml:space="preserve"> </t>
    </r>
    <r>
      <rPr>
        <sz val="10"/>
        <rFont val="바탕"/>
        <family val="1"/>
        <charset val="129"/>
      </rPr>
      <t>적용</t>
    </r>
    <phoneticPr fontId="3" type="noConversion"/>
  </si>
  <si>
    <t>PACBEB000020</t>
  </si>
  <si>
    <t>EPOXY PAINT</t>
  </si>
  <si>
    <t>7.10</t>
  </si>
  <si>
    <t>PACBEB000040</t>
  </si>
  <si>
    <t>FLOOR</t>
  </si>
  <si>
    <t>7.7</t>
  </si>
  <si>
    <t>PACBEB00ZZZZ</t>
  </si>
  <si>
    <t>SKIRT, H=100MM</t>
  </si>
  <si>
    <t>7.11</t>
  </si>
  <si>
    <t>PACBEC000020</t>
  </si>
  <si>
    <t>ACID RESISTANT PAINT</t>
  </si>
  <si>
    <t>7.12</t>
  </si>
  <si>
    <t>PACBEC000030</t>
  </si>
  <si>
    <t>7.13</t>
  </si>
  <si>
    <t>PACBEC000050B</t>
  </si>
  <si>
    <t>CHEMICAL RESISTANT PAINT</t>
  </si>
  <si>
    <t>7.14</t>
  </si>
  <si>
    <t>PACBEC000050C</t>
  </si>
  <si>
    <t>7.15</t>
  </si>
  <si>
    <r>
      <t xml:space="preserve">Selected </t>
    </r>
    <r>
      <rPr>
        <sz val="10"/>
        <rFont val="바탕"/>
        <family val="1"/>
        <charset val="129"/>
      </rPr>
      <t>단가적용</t>
    </r>
    <phoneticPr fontId="3" type="noConversion"/>
  </si>
  <si>
    <t>PACBEE000010</t>
  </si>
  <si>
    <t>ANTI-DUST PAINT</t>
  </si>
  <si>
    <t>7.8</t>
  </si>
  <si>
    <t>TILE WORKS</t>
    <phoneticPr fontId="34" type="noConversion"/>
  </si>
  <si>
    <t>PACBFB000020</t>
  </si>
  <si>
    <t>GLAZED CERAMIC TILE</t>
  </si>
  <si>
    <t>WALL W/ BEDDING, WIREMESH IF NECESSARY</t>
  </si>
  <si>
    <t>9.13</t>
  </si>
  <si>
    <t>PACBFC000010</t>
  </si>
  <si>
    <t>NON-SLIP CERAMIC TILE</t>
  </si>
  <si>
    <t>FLOOR W/ BEDDING, WIREMESH IF NECESSARY</t>
  </si>
  <si>
    <t>9.12</t>
  </si>
  <si>
    <t>PACBFD000010</t>
  </si>
  <si>
    <t>HEAVY DUTY PVC TILE</t>
  </si>
  <si>
    <t>9.6</t>
  </si>
  <si>
    <t>PACBFD000020</t>
  </si>
  <si>
    <t>SKIRTS W/ BEDDING, WIREMESH IF NECESSARY</t>
  </si>
  <si>
    <t>9.7</t>
  </si>
  <si>
    <r>
      <rPr>
        <sz val="10"/>
        <rFont val="바탕"/>
        <family val="1"/>
        <charset val="129"/>
      </rPr>
      <t>단위오류로</t>
    </r>
    <r>
      <rPr>
        <sz val="10"/>
        <rFont val="Arial Narrow"/>
        <family val="2"/>
      </rPr>
      <t xml:space="preserve"> </t>
    </r>
    <r>
      <rPr>
        <sz val="10"/>
        <rFont val="바탕"/>
        <family val="1"/>
        <charset val="129"/>
      </rPr>
      <t>수정</t>
    </r>
    <phoneticPr fontId="3" type="noConversion"/>
  </si>
  <si>
    <t>PACBFG000010</t>
  </si>
  <si>
    <t>ANTI-STATIC VINYL TILE</t>
  </si>
  <si>
    <t xml:space="preserve"> W/ BEDDING, WIREMESH IF NECESSARY</t>
  </si>
  <si>
    <t>9.5</t>
  </si>
  <si>
    <t>PACBFS000010B</t>
  </si>
  <si>
    <t>DAMP-PROOF COURSE</t>
    <phoneticPr fontId="3" type="noConversion"/>
  </si>
  <si>
    <t>For masonry work</t>
  </si>
  <si>
    <t>5.19</t>
  </si>
  <si>
    <t>P.V.C SKIRTING</t>
  </si>
  <si>
    <t>H100 x 2T</t>
  </si>
  <si>
    <t>M</t>
    <phoneticPr fontId="3" type="noConversion"/>
  </si>
  <si>
    <t>WATERPROOFING WORKS</t>
    <phoneticPr fontId="34" type="noConversion"/>
  </si>
  <si>
    <t>PACBGA000010</t>
  </si>
  <si>
    <t>LIQUID WATERPROOFING</t>
  </si>
  <si>
    <t>INTERNAL FLOOR AREA</t>
  </si>
  <si>
    <t>8.4</t>
  </si>
  <si>
    <t>ROOF WORKS</t>
    <phoneticPr fontId="34" type="noConversion"/>
  </si>
  <si>
    <t>PACBHC000010A</t>
  </si>
  <si>
    <t>WATERPROOFING MEMBRANE</t>
    <phoneticPr fontId="3" type="noConversion"/>
  </si>
  <si>
    <t>FOR ROOF AREA &amp; UG</t>
    <phoneticPr fontId="3" type="noConversion"/>
  </si>
  <si>
    <t>8.2</t>
  </si>
  <si>
    <t>PACBHC000010B</t>
  </si>
  <si>
    <t>ELASTOMERIC COATING FOR ROOF</t>
  </si>
  <si>
    <t>FOR ROOF AREA ONLY</t>
  </si>
  <si>
    <t>8.2.2</t>
  </si>
  <si>
    <t>PACBHD000010</t>
  </si>
  <si>
    <t>RIGID INSULATION FOR ROOF</t>
  </si>
  <si>
    <t>FOR ROOF SLAB, THK. 150mm</t>
  </si>
  <si>
    <t>8.1</t>
  </si>
  <si>
    <t>PACBHL000010A</t>
  </si>
  <si>
    <t>FLASHING FOR PARAPET</t>
  </si>
  <si>
    <t>FOR CORNER AREA BETWEEN WALL AND SLAB</t>
  </si>
  <si>
    <t>11.7.2</t>
  </si>
  <si>
    <t>PACBHL000010B</t>
  </si>
  <si>
    <t>GUTTER FLASHING</t>
  </si>
  <si>
    <t>11.7.1</t>
  </si>
  <si>
    <t>PACBHL000010C</t>
  </si>
  <si>
    <t>ROOF RIDGE FLASHING (TOP &amp; SIDE)</t>
  </si>
  <si>
    <t>11.7.3</t>
  </si>
  <si>
    <t>PACBHL000010D</t>
  </si>
  <si>
    <t>CORNER/JOINT FLASHING</t>
  </si>
  <si>
    <t>11.7.4</t>
  </si>
  <si>
    <t>PACBHL000010E</t>
  </si>
  <si>
    <t>DOOR &amp; WINDOW FLASHING</t>
  </si>
  <si>
    <t>11.7.5</t>
  </si>
  <si>
    <t>PACBHL000010F</t>
  </si>
  <si>
    <t>OPENING FLASHING</t>
  </si>
  <si>
    <t>11.7.7</t>
  </si>
  <si>
    <t>PACBHO000010</t>
  </si>
  <si>
    <t>BASE FLASHING SHEET</t>
  </si>
  <si>
    <t>PROTECTION BOARD</t>
    <phoneticPr fontId="3" type="noConversion"/>
  </si>
  <si>
    <t>11.7.6</t>
  </si>
  <si>
    <t>DOOR &amp; WINDOW WORKS</t>
    <phoneticPr fontId="34" type="noConversion"/>
  </si>
  <si>
    <t>PACBIA000010A</t>
  </si>
  <si>
    <t>STEEL DOOR (1.0 x2.1)</t>
  </si>
  <si>
    <t>SINGLE DOOR W/HARDWARE</t>
  </si>
  <si>
    <t>12.1.3</t>
  </si>
  <si>
    <t>PACBIA000020A</t>
  </si>
  <si>
    <t>STEEL DOOR (2.0x 2.1)</t>
  </si>
  <si>
    <t>DOUBLE DOOR W/HARDWARE</t>
  </si>
  <si>
    <t>PACBIA000020B</t>
  </si>
  <si>
    <t>STEEL DOOR (2.0 x 2.7)</t>
  </si>
  <si>
    <t>PACBIA000020D</t>
  </si>
  <si>
    <t>STEEL DOOR (2.4 x 3.0)</t>
  </si>
  <si>
    <t>PACBIF000010</t>
  </si>
  <si>
    <t>TIMBER FLUSH DOOR (0.9 x 2.1)</t>
  </si>
  <si>
    <t>12.2.4</t>
  </si>
  <si>
    <t>PACBIO000010A</t>
  </si>
  <si>
    <t>SHUTTER (3.0x 4.0)</t>
  </si>
  <si>
    <t xml:space="preserve"> W/HARDWARE</t>
  </si>
  <si>
    <t>12.1.5</t>
  </si>
  <si>
    <t>PACBIO000010B</t>
  </si>
  <si>
    <t>SHUTTER (6.0 x 6.0)</t>
  </si>
  <si>
    <t>PACBIO000010C</t>
  </si>
  <si>
    <t>SHUTTER (4.0 x 5.0)</t>
  </si>
  <si>
    <t>PACBIP000010A</t>
  </si>
  <si>
    <t>ALUMINUM WINDOW (1.2 x 1.2)</t>
  </si>
  <si>
    <r>
      <t xml:space="preserve"> W/HARDWARE</t>
    </r>
    <r>
      <rPr>
        <sz val="10"/>
        <color rgb="FFC00000"/>
        <rFont val="Arial Narrow"/>
        <family val="2"/>
      </rPr>
      <t xml:space="preserve"> (24mm </t>
    </r>
    <r>
      <rPr>
        <sz val="10"/>
        <color rgb="FFC00000"/>
        <rFont val="돋움"/>
        <family val="3"/>
        <charset val="129"/>
      </rPr>
      <t>복층유리</t>
    </r>
    <r>
      <rPr>
        <sz val="10"/>
        <color rgb="FFC00000"/>
        <rFont val="Arial Narrow"/>
        <family val="2"/>
      </rPr>
      <t>)</t>
    </r>
    <phoneticPr fontId="3" type="noConversion"/>
  </si>
  <si>
    <t>13.2</t>
  </si>
  <si>
    <t>PACBIP000010D</t>
  </si>
  <si>
    <t>ALUMINUM WINDOW (0.6 x 1.2)</t>
  </si>
  <si>
    <t>PACBIP000010F</t>
  </si>
  <si>
    <t>ALUMINUM WINDOW (3.6 x 1.2)</t>
  </si>
  <si>
    <r>
      <t xml:space="preserve"> W/HARDWARE</t>
    </r>
    <r>
      <rPr>
        <sz val="10"/>
        <color rgb="FFC00000"/>
        <rFont val="Arial Narrow"/>
        <family val="2"/>
      </rPr>
      <t xml:space="preserve"> (24mm </t>
    </r>
    <r>
      <rPr>
        <sz val="10"/>
        <color rgb="FFC00000"/>
        <rFont val="돋움"/>
        <family val="3"/>
        <charset val="129"/>
      </rPr>
      <t>복층유리</t>
    </r>
    <r>
      <rPr>
        <sz val="10"/>
        <color rgb="FFC00000"/>
        <rFont val="Arial Narrow"/>
        <family val="2"/>
      </rPr>
      <t>)</t>
    </r>
    <phoneticPr fontId="3" type="noConversion"/>
  </si>
  <si>
    <t>PACBIP000060</t>
  </si>
  <si>
    <t>1HR FIRE-RATED STEEL WINDOW</t>
  </si>
  <si>
    <t>13.5</t>
  </si>
  <si>
    <t>PACBIQ000010</t>
  </si>
  <si>
    <t>ALUMINUM LOUVER</t>
  </si>
  <si>
    <t>13.7</t>
  </si>
  <si>
    <t>EXTERIOR/INTERIOR FINISH WORKS</t>
    <phoneticPr fontId="34" type="noConversion"/>
  </si>
  <si>
    <t>PACBJB000010</t>
  </si>
  <si>
    <t>GYPSUM BOARD</t>
    <phoneticPr fontId="3" type="noConversion"/>
  </si>
  <si>
    <t>WALL</t>
  </si>
  <si>
    <t>10.6</t>
  </si>
  <si>
    <r>
      <rPr>
        <sz val="10"/>
        <rFont val="바탕"/>
        <family val="1"/>
        <charset val="129"/>
      </rPr>
      <t>부강견적가</t>
    </r>
    <r>
      <rPr>
        <sz val="10"/>
        <rFont val="Arial Narrow"/>
        <family val="2"/>
      </rPr>
      <t xml:space="preserve"> </t>
    </r>
    <r>
      <rPr>
        <sz val="10"/>
        <rFont val="바탕"/>
        <family val="1"/>
        <charset val="129"/>
      </rPr>
      <t>적용</t>
    </r>
    <phoneticPr fontId="3" type="noConversion"/>
  </si>
  <si>
    <t>PACBJB000030</t>
  </si>
  <si>
    <t>GYPSUM BOARD</t>
  </si>
  <si>
    <t>WALL, REMOVABLE TYPE, 2HR FIRE-RATING.</t>
  </si>
  <si>
    <t>10.8</t>
  </si>
  <si>
    <t>PACBJC000010</t>
  </si>
  <si>
    <t>SUSPENDED ACOUSTIC CEILING SYSTEM</t>
  </si>
  <si>
    <t xml:space="preserve">600x600xTHK.15mm, NON COMBUSTIBLE </t>
  </si>
  <si>
    <t>10.1</t>
  </si>
  <si>
    <t>PACBJC000070B</t>
  </si>
  <si>
    <t>PVC STRIP CEILING</t>
  </si>
  <si>
    <t>FOR TOILET &amp; SHOWER ROOM</t>
  </si>
  <si>
    <t>10.2</t>
  </si>
  <si>
    <t>PACBJD000010</t>
    <phoneticPr fontId="3" type="noConversion"/>
  </si>
  <si>
    <t>EXTERNAL PLASTER</t>
  </si>
  <si>
    <t>WALL</t>
    <phoneticPr fontId="3" type="noConversion"/>
  </si>
  <si>
    <t>6.2</t>
  </si>
  <si>
    <t>PACBJD000020</t>
  </si>
  <si>
    <t>INTERNAL PLASTER</t>
  </si>
  <si>
    <t>WALL &amp; CEILING</t>
  </si>
  <si>
    <t>6.3</t>
  </si>
  <si>
    <t>PACBJE000010</t>
  </si>
  <si>
    <t>RAISED FLOOR W/ VINYL TILE</t>
    <phoneticPr fontId="3" type="noConversion"/>
  </si>
  <si>
    <t>600 x 600  H:600</t>
  </si>
  <si>
    <t>9.9</t>
  </si>
  <si>
    <t>PACBJG000030</t>
  </si>
  <si>
    <t>GALVANIZED STEEL SHEET W/FLASHING IF NECESSORY</t>
  </si>
  <si>
    <t>11.5</t>
  </si>
  <si>
    <t>PACBJG000040</t>
  </si>
  <si>
    <t>ROOF</t>
  </si>
  <si>
    <t>11.4</t>
  </si>
  <si>
    <t>PACBJH000010A</t>
  </si>
  <si>
    <t>SANDWICH PANEL W/FLASHING IF NECESSORY</t>
    <phoneticPr fontId="3" type="noConversion"/>
  </si>
  <si>
    <t>11.2</t>
  </si>
  <si>
    <t>PACBJH000010B</t>
  </si>
  <si>
    <t>SANDWICH PANEL W/FLASHING IF NECESSORY</t>
  </si>
  <si>
    <r>
      <t xml:space="preserve">WALL, </t>
    </r>
    <r>
      <rPr>
        <sz val="10"/>
        <color rgb="FFC00000"/>
        <rFont val="Arial Narrow"/>
        <family val="2"/>
      </rPr>
      <t>2</t>
    </r>
    <r>
      <rPr>
        <sz val="10"/>
        <rFont val="Arial Narrow"/>
        <family val="2"/>
      </rPr>
      <t>HOUR FIRE RATING</t>
    </r>
    <phoneticPr fontId="3" type="noConversion"/>
  </si>
  <si>
    <t>11.3</t>
  </si>
  <si>
    <t>PACBJH000020</t>
  </si>
  <si>
    <t>11.1</t>
  </si>
  <si>
    <t>PACBJI000010</t>
  </si>
  <si>
    <t>GUTTER</t>
  </si>
  <si>
    <t xml:space="preserve">EAVE GUTTER. </t>
  </si>
  <si>
    <t>PACBJJ000010</t>
  </si>
  <si>
    <t>CUBICLE PARTITION</t>
  </si>
  <si>
    <t>FOR TOILET,</t>
  </si>
  <si>
    <t>10.10</t>
  </si>
  <si>
    <t>PACBJM000010</t>
  </si>
  <si>
    <t>STEEL TROWEL FINISH</t>
  </si>
  <si>
    <t>FOR CONCRETE SURFACE</t>
  </si>
  <si>
    <t>6.5</t>
  </si>
  <si>
    <t>PACBJM000040</t>
  </si>
  <si>
    <t>SURFACE HARDENER</t>
  </si>
  <si>
    <t>HEAVY DUTY FLOOR CHEMICAL SURFACE HARDENER ANTI-DUST FINISH</t>
  </si>
  <si>
    <t>7.20</t>
  </si>
  <si>
    <t>STEEL WORKS</t>
    <phoneticPr fontId="34" type="noConversion"/>
  </si>
  <si>
    <t>PACBKA000010A</t>
  </si>
  <si>
    <t>STEEL(ASTM A36)</t>
  </si>
  <si>
    <t>(INDOOR STEEL / ROLL MEMBER)</t>
  </si>
  <si>
    <t>4.1.1</t>
  </si>
  <si>
    <t>PACBKA000010B</t>
  </si>
  <si>
    <t>STEEL(KS D 3515 SM355 or ASTM A572 G50)</t>
  </si>
  <si>
    <t>KS D 3530 SSC275 OR EQ (For Purin &amp; Girth)</t>
  </si>
  <si>
    <t>4.2.1</t>
  </si>
  <si>
    <t>PACBKA000010C</t>
  </si>
  <si>
    <t>KS D 3515 SM355 OR EQ</t>
  </si>
  <si>
    <t>4.2.3</t>
  </si>
  <si>
    <t>PACBKA000020A</t>
  </si>
  <si>
    <t>STEEL(ASTM A992 or KS D 3866 SHN490)</t>
  </si>
  <si>
    <t>4.2.2</t>
  </si>
  <si>
    <t>PACBKA000030</t>
  </si>
  <si>
    <t>STEEL(ASTM A36 outdoor)</t>
  </si>
  <si>
    <t>(OUTDOOR STEEL / ROLL MEMBER)</t>
  </si>
  <si>
    <t>4.1.2</t>
  </si>
  <si>
    <t>PACBKE000010A</t>
  </si>
  <si>
    <t xml:space="preserve">ANCHOR BOLT </t>
  </si>
  <si>
    <t>4.4</t>
  </si>
  <si>
    <t>PACBKF000010A</t>
  </si>
  <si>
    <t>STEEL HANDRAIL</t>
  </si>
  <si>
    <t>W/ PAINT  (OR) HOT DIP GALVANIZED.</t>
  </si>
  <si>
    <t>14.8</t>
  </si>
  <si>
    <t>PACBKG00AAAA</t>
  </si>
  <si>
    <t>STEEL PAINTING</t>
  </si>
  <si>
    <t>FOR-FIRE-PROOFED, PAINT TYPE (1 HOUR)</t>
  </si>
  <si>
    <t>4.8</t>
  </si>
  <si>
    <t>PACBKH000010A</t>
  </si>
  <si>
    <r>
      <t xml:space="preserve">CAGED LADDER(2.5m &lt; H </t>
    </r>
    <r>
      <rPr>
        <sz val="10"/>
        <rFont val="Cambria"/>
        <family val="1"/>
      </rPr>
      <t>≤</t>
    </r>
    <r>
      <rPr>
        <sz val="10"/>
        <rFont val="Arial Narrow"/>
        <family val="2"/>
      </rPr>
      <t xml:space="preserve"> 10m)</t>
    </r>
  </si>
  <si>
    <t>14.13</t>
  </si>
  <si>
    <t>PACBKH000010B</t>
  </si>
  <si>
    <t>CAGED LADDER(10.0m &lt; H)</t>
  </si>
  <si>
    <t>14.14</t>
  </si>
  <si>
    <t>PACBKI000020</t>
  </si>
  <si>
    <t>GRATING</t>
  </si>
  <si>
    <t>THK.&gt;=32MM, GALVANIZED</t>
  </si>
  <si>
    <t>14.3</t>
  </si>
  <si>
    <t>PACBKK000010</t>
  </si>
  <si>
    <t>CHECKERED PLATE</t>
  </si>
  <si>
    <r>
      <t xml:space="preserve">GALVANIZED,  </t>
    </r>
    <r>
      <rPr>
        <sz val="10"/>
        <color rgb="FFC00000"/>
        <rFont val="Arial Narrow"/>
        <family val="2"/>
      </rPr>
      <t>8T</t>
    </r>
    <phoneticPr fontId="3" type="noConversion"/>
  </si>
  <si>
    <t>14.4</t>
  </si>
  <si>
    <t>PACBKL000010</t>
  </si>
  <si>
    <t>DECK PLATE</t>
  </si>
  <si>
    <t>GALVANIZED.</t>
  </si>
  <si>
    <t>4.6.1</t>
  </si>
  <si>
    <t>PACBKM000010</t>
  </si>
  <si>
    <t>GROUTING</t>
  </si>
  <si>
    <t>NON-SHRINK CEMENT BASED GROUT.</t>
  </si>
  <si>
    <t>4.5</t>
  </si>
  <si>
    <t>MISC. WORKS</t>
    <phoneticPr fontId="34" type="noConversion"/>
  </si>
  <si>
    <t>PACBLA000010A</t>
  </si>
  <si>
    <t>ROOF DRAIN (Φ100 / CAST IRON)</t>
  </si>
  <si>
    <t>FOR BUILDING</t>
  </si>
  <si>
    <t>11.8</t>
  </si>
  <si>
    <t>PACBLA000010B</t>
  </si>
  <si>
    <t>ROOF DRAIN (Φ150 / CAST IRON)</t>
  </si>
  <si>
    <t>11.9</t>
  </si>
  <si>
    <t>PACBLB000010A</t>
  </si>
  <si>
    <t>DOWNSPOUT(Φ100 / GALV. STL)</t>
  </si>
  <si>
    <t>FOR BUILDING, GALV. STEEL.</t>
  </si>
  <si>
    <t>11.12</t>
  </si>
  <si>
    <t>PACBLB000010B</t>
  </si>
  <si>
    <t>DOWNSPOUT(Φ150 / GALV. STL)</t>
  </si>
  <si>
    <t>11.13</t>
  </si>
  <si>
    <t>PACBLB000040</t>
  </si>
  <si>
    <t>WATER COLLECTION BOX</t>
  </si>
  <si>
    <t>11.16</t>
  </si>
  <si>
    <t>PACBLC000010</t>
  </si>
  <si>
    <t>CONCRETE SPLASH BLOCK</t>
  </si>
  <si>
    <t>CONCRETE BLOCK TYPE.</t>
  </si>
  <si>
    <t>11.18</t>
  </si>
  <si>
    <t>PACBLD000010</t>
  </si>
  <si>
    <t>CHAINLINK FENCE</t>
  </si>
  <si>
    <t>16.3</t>
  </si>
  <si>
    <t>PACBLD000040</t>
  </si>
  <si>
    <t>CHAINLINK GATE</t>
  </si>
  <si>
    <t>16.4</t>
  </si>
  <si>
    <t>PACBLE000010</t>
  </si>
  <si>
    <t>STEEL BOLLARD</t>
  </si>
  <si>
    <t>GUARD POST, CONCRETE FILL.</t>
  </si>
  <si>
    <t>14.16</t>
  </si>
  <si>
    <t>PACBLI000020A</t>
  </si>
  <si>
    <t>MIRROR / W GLASS SHELF</t>
  </si>
  <si>
    <t>750Wx800Hx5T</t>
  </si>
  <si>
    <t>15.17</t>
  </si>
  <si>
    <t>PACBLI000020B</t>
  </si>
  <si>
    <t>1500Wx800Hx5T</t>
  </si>
  <si>
    <t>15.18</t>
  </si>
  <si>
    <t>PACBLI000030</t>
  </si>
  <si>
    <t>SOAP DISPENSERS</t>
  </si>
  <si>
    <t>15.20</t>
  </si>
  <si>
    <t>PACBLI000070</t>
  </si>
  <si>
    <t>LOCKER (WOODEN)</t>
  </si>
  <si>
    <t>18.18</t>
  </si>
  <si>
    <t>PACBLI000090</t>
  </si>
  <si>
    <t>PAPER HOLDER</t>
  </si>
  <si>
    <t>15.21</t>
  </si>
  <si>
    <t>PACBLI00AAAAD</t>
  </si>
  <si>
    <t>VANITY TOP</t>
  </si>
  <si>
    <t>L=750MM (1 BOWL)</t>
  </si>
  <si>
    <t>15.15</t>
  </si>
  <si>
    <t>PACBLI00AAAAE</t>
  </si>
  <si>
    <t>L=1500MM (2 BOWL)</t>
  </si>
  <si>
    <t>15.16</t>
  </si>
  <si>
    <t>PACBLJ000010</t>
  </si>
  <si>
    <t>MISC STEEL</t>
  </si>
  <si>
    <t>14.1</t>
  </si>
  <si>
    <t>PACBLJ00AAAA</t>
  </si>
  <si>
    <t>NON-SLIP NOSING</t>
  </si>
  <si>
    <t>STAINLESS STEEL NON-SLIP NOSING, FOR PVC TILE EDGE</t>
  </si>
  <si>
    <t>15.22</t>
  </si>
  <si>
    <t>PACBLJ00ZZZZ</t>
  </si>
  <si>
    <t>STAINLESS DIVIDING STRIP</t>
  </si>
  <si>
    <t>GRADE 316L OR BETTER</t>
  </si>
  <si>
    <t>15.23</t>
  </si>
  <si>
    <t>PILE WORK</t>
    <phoneticPr fontId="3" type="noConversion"/>
  </si>
  <si>
    <r>
      <t xml:space="preserve">PHC </t>
    </r>
    <r>
      <rPr>
        <sz val="10"/>
        <rFont val="맑은 고딕"/>
        <family val="3"/>
        <charset val="129"/>
      </rPr>
      <t>말뚝</t>
    </r>
    <r>
      <rPr>
        <sz val="10"/>
        <rFont val="Arial Narrow"/>
        <family val="2"/>
      </rPr>
      <t xml:space="preserve"> </t>
    </r>
    <r>
      <rPr>
        <sz val="10"/>
        <rFont val="맑은 고딕"/>
        <family val="3"/>
        <charset val="129"/>
      </rPr>
      <t>자재비</t>
    </r>
    <r>
      <rPr>
        <sz val="10"/>
        <rFont val="Arial Narrow"/>
        <family val="2"/>
      </rPr>
      <t xml:space="preserve"> (Φ400x65t)</t>
    </r>
  </si>
  <si>
    <r>
      <t xml:space="preserve">• PHC </t>
    </r>
    <r>
      <rPr>
        <sz val="10"/>
        <rFont val="맑은 고딕"/>
        <family val="3"/>
        <charset val="129"/>
      </rPr>
      <t>말뚝</t>
    </r>
    <r>
      <rPr>
        <sz val="10"/>
        <rFont val="Arial Narrow"/>
        <family val="2"/>
      </rPr>
      <t xml:space="preserve"> Type-A</t>
    </r>
    <phoneticPr fontId="3" type="noConversion"/>
  </si>
  <si>
    <t>M</t>
    <phoneticPr fontId="3" type="noConversion"/>
  </si>
  <si>
    <r>
      <rPr>
        <sz val="10"/>
        <rFont val="맑은 고딕"/>
        <family val="3"/>
        <charset val="129"/>
      </rPr>
      <t>이음밴드</t>
    </r>
    <phoneticPr fontId="3" type="noConversion"/>
  </si>
  <si>
    <t>D400</t>
    <phoneticPr fontId="3" type="noConversion"/>
  </si>
  <si>
    <r>
      <rPr>
        <sz val="10"/>
        <rFont val="바탕"/>
        <family val="1"/>
        <charset val="129"/>
      </rPr>
      <t>개</t>
    </r>
    <phoneticPr fontId="3" type="noConversion"/>
  </si>
  <si>
    <r>
      <t xml:space="preserve">PHC </t>
    </r>
    <r>
      <rPr>
        <sz val="10"/>
        <rFont val="맑은 고딕"/>
        <family val="3"/>
        <charset val="129"/>
      </rPr>
      <t>말뚝</t>
    </r>
    <r>
      <rPr>
        <sz val="10"/>
        <rFont val="Arial Narrow"/>
        <family val="2"/>
      </rPr>
      <t xml:space="preserve"> </t>
    </r>
    <r>
      <rPr>
        <sz val="10"/>
        <rFont val="맑은 고딕"/>
        <family val="3"/>
        <charset val="129"/>
      </rPr>
      <t>천공</t>
    </r>
    <r>
      <rPr>
        <sz val="10"/>
        <rFont val="Arial Narrow"/>
        <family val="2"/>
      </rPr>
      <t xml:space="preserve">  (Φ400x65t)</t>
    </r>
    <phoneticPr fontId="3" type="noConversion"/>
  </si>
  <si>
    <t>M</t>
    <phoneticPr fontId="3" type="noConversion"/>
  </si>
  <si>
    <r>
      <t xml:space="preserve">PHC </t>
    </r>
    <r>
      <rPr>
        <sz val="10"/>
        <rFont val="맑은 고딕"/>
        <family val="3"/>
        <charset val="129"/>
      </rPr>
      <t>말뚝</t>
    </r>
    <r>
      <rPr>
        <sz val="10"/>
        <rFont val="Arial Narrow"/>
        <family val="2"/>
      </rPr>
      <t xml:space="preserve"> </t>
    </r>
    <r>
      <rPr>
        <sz val="10"/>
        <rFont val="맑은 고딕"/>
        <family val="3"/>
        <charset val="129"/>
      </rPr>
      <t>항타</t>
    </r>
    <r>
      <rPr>
        <sz val="10"/>
        <rFont val="Arial Narrow"/>
        <family val="2"/>
      </rPr>
      <t xml:space="preserve">  (Φ400x65t)</t>
    </r>
  </si>
  <si>
    <r>
      <t xml:space="preserve">PHC </t>
    </r>
    <r>
      <rPr>
        <sz val="10"/>
        <rFont val="맑은 고딕"/>
        <family val="3"/>
        <charset val="129"/>
      </rPr>
      <t>말뚝</t>
    </r>
    <r>
      <rPr>
        <sz val="10"/>
        <rFont val="Arial Narrow"/>
        <family val="2"/>
      </rPr>
      <t xml:space="preserve"> </t>
    </r>
    <r>
      <rPr>
        <sz val="10"/>
        <rFont val="맑은 고딕"/>
        <family val="3"/>
        <charset val="129"/>
      </rPr>
      <t>두부정리</t>
    </r>
    <r>
      <rPr>
        <sz val="10"/>
        <rFont val="Arial Narrow"/>
        <family val="2"/>
      </rPr>
      <t xml:space="preserve">  (Φ400x65t)</t>
    </r>
  </si>
  <si>
    <r>
      <rPr>
        <sz val="10"/>
        <rFont val="바탕"/>
        <family val="1"/>
        <charset val="129"/>
      </rPr>
      <t>본</t>
    </r>
    <phoneticPr fontId="3" type="noConversion"/>
  </si>
  <si>
    <r>
      <t xml:space="preserve">PHC </t>
    </r>
    <r>
      <rPr>
        <sz val="10"/>
        <rFont val="맑은 고딕"/>
        <family val="3"/>
        <charset val="129"/>
      </rPr>
      <t>말뚝</t>
    </r>
    <r>
      <rPr>
        <sz val="10"/>
        <rFont val="Arial Narrow"/>
        <family val="2"/>
      </rPr>
      <t xml:space="preserve"> </t>
    </r>
    <r>
      <rPr>
        <sz val="10"/>
        <rFont val="맑은 고딕"/>
        <family val="3"/>
        <charset val="129"/>
      </rPr>
      <t>이음</t>
    </r>
    <r>
      <rPr>
        <sz val="10"/>
        <rFont val="Arial Narrow"/>
        <family val="2"/>
      </rPr>
      <t xml:space="preserve">  (Φ400x65t)</t>
    </r>
  </si>
  <si>
    <r>
      <rPr>
        <sz val="10"/>
        <rFont val="맑은 고딕"/>
        <family val="3"/>
        <charset val="129"/>
      </rPr>
      <t>파일소운반</t>
    </r>
    <phoneticPr fontId="3" type="noConversion"/>
  </si>
  <si>
    <r>
      <rPr>
        <sz val="10"/>
        <rFont val="맑은 고딕"/>
        <family val="3"/>
        <charset val="129"/>
      </rPr>
      <t>장비</t>
    </r>
    <r>
      <rPr>
        <sz val="10"/>
        <rFont val="Arial Narrow"/>
        <family val="2"/>
      </rPr>
      <t xml:space="preserve"> </t>
    </r>
    <r>
      <rPr>
        <sz val="10"/>
        <rFont val="맑은 고딕"/>
        <family val="3"/>
        <charset val="129"/>
      </rPr>
      <t>운반</t>
    </r>
    <r>
      <rPr>
        <sz val="10"/>
        <rFont val="Arial Narrow"/>
        <family val="2"/>
      </rPr>
      <t xml:space="preserve"> </t>
    </r>
    <r>
      <rPr>
        <sz val="10"/>
        <rFont val="맑은 고딕"/>
        <family val="3"/>
        <charset val="129"/>
      </rPr>
      <t>및</t>
    </r>
    <r>
      <rPr>
        <sz val="10"/>
        <rFont val="Arial Narrow"/>
        <family val="2"/>
      </rPr>
      <t xml:space="preserve"> </t>
    </r>
    <r>
      <rPr>
        <sz val="10"/>
        <rFont val="맑은 고딕"/>
        <family val="3"/>
        <charset val="129"/>
      </rPr>
      <t>조립</t>
    </r>
    <phoneticPr fontId="3" type="noConversion"/>
  </si>
  <si>
    <t>SET</t>
    <phoneticPr fontId="3" type="noConversion"/>
  </si>
  <si>
    <t>FURNITURE WORK</t>
    <phoneticPr fontId="3" type="noConversion"/>
  </si>
  <si>
    <t>PACBO0000070</t>
  </si>
  <si>
    <t>CHAIRS</t>
  </si>
  <si>
    <t>18.3.2</t>
  </si>
  <si>
    <t>PACBO0000090</t>
  </si>
  <si>
    <t>DESK</t>
  </si>
  <si>
    <t>18.1.1</t>
  </si>
  <si>
    <t>PACBO0000230A</t>
  </si>
  <si>
    <t>KITCHEN UNIT</t>
  </si>
  <si>
    <t>TEA KITCHEN</t>
  </si>
  <si>
    <t>18.17</t>
  </si>
  <si>
    <t>LOT</t>
  </si>
  <si>
    <t>PACBO0000240</t>
  </si>
  <si>
    <t>METAL CABINET</t>
  </si>
  <si>
    <t>TALL TYPE</t>
  </si>
  <si>
    <t>18.9</t>
  </si>
  <si>
    <t>PACBO0000330</t>
  </si>
  <si>
    <t>SOFA</t>
  </si>
  <si>
    <t>1,550 X 700 X 720</t>
  </si>
  <si>
    <t>18.3.2.2</t>
  </si>
  <si>
    <t>PACBO0000400</t>
  </si>
  <si>
    <t>WALL CUPBOARD</t>
  </si>
  <si>
    <t>18.16</t>
  </si>
  <si>
    <t>PACBO0000430</t>
  </si>
  <si>
    <t>WHITE BOARD</t>
  </si>
  <si>
    <t>18.6</t>
  </si>
  <si>
    <t>MEETING ROOM TABLE</t>
    <phoneticPr fontId="3" type="noConversion"/>
  </si>
  <si>
    <t>1,200x800x720</t>
  </si>
  <si>
    <t>MEETING ROOM CHAIRS</t>
    <phoneticPr fontId="3" type="noConversion"/>
  </si>
  <si>
    <t>540 X 490 X 860</t>
  </si>
  <si>
    <r>
      <t>GRAND TOTAL (</t>
    </r>
    <r>
      <rPr>
        <sz val="10"/>
        <color rgb="FF000000"/>
        <rFont val="돋움"/>
        <family val="3"/>
        <charset val="129"/>
      </rPr>
      <t>사급</t>
    </r>
    <r>
      <rPr>
        <sz val="10"/>
        <color rgb="FF000000"/>
        <rFont val="Arial Narrow"/>
        <family val="2"/>
      </rPr>
      <t xml:space="preserve"> </t>
    </r>
    <r>
      <rPr>
        <sz val="10"/>
        <color rgb="FF000000"/>
        <rFont val="돋움"/>
        <family val="3"/>
        <charset val="129"/>
      </rPr>
      <t>미</t>
    </r>
    <r>
      <rPr>
        <sz val="10"/>
        <color rgb="FF000000"/>
        <rFont val="Arial Narrow"/>
        <family val="2"/>
      </rPr>
      <t xml:space="preserve"> </t>
    </r>
    <r>
      <rPr>
        <sz val="10"/>
        <color rgb="FF000000"/>
        <rFont val="돋움"/>
        <family val="3"/>
        <charset val="129"/>
      </rPr>
      <t>적용</t>
    </r>
    <r>
      <rPr>
        <sz val="10"/>
        <color rgb="FF000000"/>
        <rFont val="Arial Narrow"/>
        <family val="2"/>
      </rPr>
      <t xml:space="preserve"> </t>
    </r>
    <r>
      <rPr>
        <sz val="10"/>
        <color rgb="FF000000"/>
        <rFont val="돋움"/>
        <family val="3"/>
        <charset val="129"/>
      </rPr>
      <t>시</t>
    </r>
    <r>
      <rPr>
        <sz val="10"/>
        <color rgb="FF000000"/>
        <rFont val="Arial Narrow"/>
        <family val="2"/>
      </rPr>
      <t>)</t>
    </r>
    <phoneticPr fontId="3" type="noConversion"/>
  </si>
  <si>
    <r>
      <rPr>
        <sz val="10"/>
        <color rgb="FF000000"/>
        <rFont val="돋움"/>
        <family val="3"/>
        <charset val="129"/>
      </rPr>
      <t>직접비</t>
    </r>
    <r>
      <rPr>
        <sz val="10"/>
        <color rgb="FF000000"/>
        <rFont val="Arial Narrow"/>
        <family val="2"/>
      </rPr>
      <t xml:space="preserve"> </t>
    </r>
    <r>
      <rPr>
        <sz val="10"/>
        <color rgb="FF000000"/>
        <rFont val="돋움"/>
        <family val="3"/>
        <charset val="129"/>
      </rPr>
      <t>비율</t>
    </r>
    <phoneticPr fontId="3" type="noConversion"/>
  </si>
  <si>
    <t>Rebar/Concrete</t>
    <phoneticPr fontId="3" type="noConversion"/>
  </si>
  <si>
    <t>TOTAL AMOUNT(FOR ONSHORE)</t>
    <phoneticPr fontId="3" type="noConversion"/>
  </si>
  <si>
    <r>
      <rPr>
        <sz val="10"/>
        <color rgb="FF000000"/>
        <rFont val="돋움"/>
        <family val="3"/>
        <charset val="129"/>
      </rPr>
      <t>간접비</t>
    </r>
    <r>
      <rPr>
        <sz val="10"/>
        <color rgb="FF000000"/>
        <rFont val="Arial Narrow"/>
        <family val="2"/>
      </rPr>
      <t xml:space="preserve"> </t>
    </r>
    <r>
      <rPr>
        <sz val="10"/>
        <color rgb="FF000000"/>
        <rFont val="돋움"/>
        <family val="3"/>
        <charset val="129"/>
      </rPr>
      <t>분배</t>
    </r>
    <phoneticPr fontId="3" type="noConversion"/>
  </si>
  <si>
    <t>UG Rebar / UG Concrete</t>
    <phoneticPr fontId="3" type="noConversion"/>
  </si>
  <si>
    <r>
      <t>TOTAL AMOUNT(FOR OSS</t>
    </r>
    <r>
      <rPr>
        <sz val="10"/>
        <color rgb="FFFF0000"/>
        <rFont val="바탕"/>
        <family val="1"/>
        <charset val="129"/>
      </rPr>
      <t>설치시</t>
    </r>
    <r>
      <rPr>
        <sz val="10"/>
        <color rgb="FFFF0000"/>
        <rFont val="Arial Narrow"/>
        <family val="2"/>
      </rPr>
      <t>)</t>
    </r>
    <phoneticPr fontId="3" type="noConversion"/>
  </si>
  <si>
    <r>
      <rPr>
        <sz val="10"/>
        <color rgb="FF000000"/>
        <rFont val="돋움"/>
        <family val="3"/>
        <charset val="129"/>
      </rPr>
      <t>직</t>
    </r>
    <r>
      <rPr>
        <sz val="10"/>
        <color rgb="FF000000"/>
        <rFont val="Arial Narrow"/>
        <family val="2"/>
      </rPr>
      <t>+</t>
    </r>
    <r>
      <rPr>
        <sz val="10"/>
        <color rgb="FF000000"/>
        <rFont val="돋움"/>
        <family val="3"/>
        <charset val="129"/>
      </rPr>
      <t>간접비</t>
    </r>
    <r>
      <rPr>
        <sz val="10"/>
        <color rgb="FF000000"/>
        <rFont val="Arial Narrow"/>
        <family val="2"/>
      </rPr>
      <t xml:space="preserve"> </t>
    </r>
    <r>
      <rPr>
        <sz val="10"/>
        <color rgb="FF000000"/>
        <rFont val="돋움"/>
        <family val="3"/>
        <charset val="129"/>
      </rPr>
      <t>합계</t>
    </r>
    <phoneticPr fontId="3" type="noConversion"/>
  </si>
  <si>
    <t>AG Rebar / AG Concrete</t>
    <phoneticPr fontId="3" type="noConversion"/>
  </si>
  <si>
    <t>Form / Con'c</t>
    <phoneticPr fontId="3" type="noConversion"/>
  </si>
  <si>
    <t xml:space="preserve">Form(3time) / UG Conc </t>
    <phoneticPr fontId="3" type="noConversion"/>
  </si>
  <si>
    <t xml:space="preserve">Form(1time) / AG Conc </t>
    <phoneticPr fontId="3" type="noConversion"/>
  </si>
  <si>
    <t>Int. wall Paint / Int. Plaster</t>
    <phoneticPr fontId="3" type="noConversion"/>
  </si>
  <si>
    <t>Ext. Paint / Ext. Plaster</t>
    <phoneticPr fontId="3" type="noConversion"/>
  </si>
  <si>
    <t>Tile / Water proofing</t>
    <phoneticPr fontId="3" type="noConversion"/>
  </si>
  <si>
    <r>
      <rPr>
        <sz val="10"/>
        <color rgb="FF000000"/>
        <rFont val="돋움"/>
        <family val="3"/>
        <charset val="129"/>
      </rPr>
      <t>바닥</t>
    </r>
    <r>
      <rPr>
        <sz val="10"/>
        <color rgb="FF000000"/>
        <rFont val="Arial Narrow"/>
        <family val="2"/>
      </rPr>
      <t xml:space="preserve"> </t>
    </r>
    <r>
      <rPr>
        <sz val="10"/>
        <color rgb="FF000000"/>
        <rFont val="돋움"/>
        <family val="3"/>
        <charset val="129"/>
      </rPr>
      <t>마감</t>
    </r>
    <r>
      <rPr>
        <sz val="10"/>
        <color rgb="FF000000"/>
        <rFont val="Arial Narrow"/>
        <family val="2"/>
      </rPr>
      <t>/</t>
    </r>
    <r>
      <rPr>
        <sz val="10"/>
        <color rgb="FF000000"/>
        <rFont val="돋움"/>
        <family val="3"/>
        <charset val="129"/>
      </rPr>
      <t>건물면적</t>
    </r>
    <phoneticPr fontId="3" type="noConversion"/>
  </si>
  <si>
    <r>
      <rPr>
        <sz val="10"/>
        <color rgb="FF000000"/>
        <rFont val="돋움"/>
        <family val="3"/>
        <charset val="129"/>
      </rPr>
      <t>천정</t>
    </r>
    <r>
      <rPr>
        <sz val="10"/>
        <color rgb="FF000000"/>
        <rFont val="Arial Narrow"/>
        <family val="2"/>
      </rPr>
      <t xml:space="preserve"> </t>
    </r>
    <r>
      <rPr>
        <sz val="10"/>
        <color rgb="FF000000"/>
        <rFont val="돋움"/>
        <family val="3"/>
        <charset val="129"/>
      </rPr>
      <t>마감</t>
    </r>
    <r>
      <rPr>
        <sz val="10"/>
        <color rgb="FF000000"/>
        <rFont val="Arial Narrow"/>
        <family val="2"/>
      </rPr>
      <t>/</t>
    </r>
    <r>
      <rPr>
        <sz val="10"/>
        <color rgb="FF000000"/>
        <rFont val="돋움"/>
        <family val="3"/>
        <charset val="129"/>
      </rPr>
      <t>건물면적</t>
    </r>
    <phoneticPr fontId="3" type="noConversion"/>
  </si>
  <si>
    <r>
      <t xml:space="preserve">Precast / </t>
    </r>
    <r>
      <rPr>
        <sz val="10"/>
        <color rgb="FF000000"/>
        <rFont val="돋움"/>
        <family val="3"/>
        <charset val="129"/>
      </rPr>
      <t>면적</t>
    </r>
    <phoneticPr fontId="3" type="noConversion"/>
  </si>
  <si>
    <t>Excavation-Backfill-Disposal</t>
    <phoneticPr fontId="3" type="noConversion"/>
  </si>
  <si>
    <r>
      <t>UG Concrete/</t>
    </r>
    <r>
      <rPr>
        <sz val="10"/>
        <color rgb="FF000000"/>
        <rFont val="돋움"/>
        <family val="3"/>
        <charset val="129"/>
      </rPr>
      <t>건물면적</t>
    </r>
    <phoneticPr fontId="3" type="noConversion"/>
  </si>
  <si>
    <t>Lean Concrete/0.05</t>
    <phoneticPr fontId="3" type="noConversion"/>
  </si>
  <si>
    <r>
      <t xml:space="preserve">Cladding Roof </t>
    </r>
    <r>
      <rPr>
        <sz val="10"/>
        <color rgb="FF000000"/>
        <rFont val="바탕"/>
        <family val="1"/>
        <charset val="129"/>
      </rPr>
      <t>면적</t>
    </r>
    <r>
      <rPr>
        <sz val="10"/>
        <color rgb="FF000000"/>
        <rFont val="Arial Narrow"/>
        <family val="2"/>
      </rPr>
      <t>/</t>
    </r>
    <r>
      <rPr>
        <sz val="10"/>
        <color rgb="FF000000"/>
        <rFont val="바탕"/>
        <family val="1"/>
        <charset val="129"/>
      </rPr>
      <t>건물면적</t>
    </r>
    <phoneticPr fontId="3" type="noConversion"/>
  </si>
  <si>
    <t>Plaster / block</t>
    <phoneticPr fontId="3" type="noConversion"/>
  </si>
  <si>
    <r>
      <rPr>
        <sz val="10"/>
        <color rgb="FF000000"/>
        <rFont val="Tahoma"/>
        <family val="2"/>
      </rPr>
      <t>사급자재</t>
    </r>
  </si>
  <si>
    <t>GRAND TOTLA</t>
    <phoneticPr fontId="3" type="noConversion"/>
  </si>
  <si>
    <r>
      <t>GRAND TOTAL (</t>
    </r>
    <r>
      <rPr>
        <sz val="10"/>
        <color rgb="FF000000"/>
        <rFont val="돋움"/>
        <family val="3"/>
        <charset val="129"/>
      </rPr>
      <t>사급</t>
    </r>
    <r>
      <rPr>
        <sz val="10"/>
        <color rgb="FF000000"/>
        <rFont val="Arial Narrow"/>
        <family val="2"/>
      </rPr>
      <t xml:space="preserve"> </t>
    </r>
    <r>
      <rPr>
        <sz val="10"/>
        <color rgb="FF000000"/>
        <rFont val="돋움"/>
        <family val="3"/>
        <charset val="129"/>
      </rPr>
      <t>적용</t>
    </r>
    <r>
      <rPr>
        <sz val="10"/>
        <color rgb="FF000000"/>
        <rFont val="Arial Narrow"/>
        <family val="2"/>
      </rPr>
      <t xml:space="preserve"> </t>
    </r>
    <r>
      <rPr>
        <sz val="10"/>
        <color rgb="FF000000"/>
        <rFont val="돋움"/>
        <family val="3"/>
        <charset val="129"/>
      </rPr>
      <t>시</t>
    </r>
    <r>
      <rPr>
        <sz val="10"/>
        <color rgb="FF000000"/>
        <rFont val="Arial Narrow"/>
        <family val="2"/>
      </rPr>
      <t>)</t>
    </r>
    <phoneticPr fontId="3" type="noConversion"/>
  </si>
  <si>
    <r>
      <rPr>
        <sz val="11"/>
        <color rgb="FF000000"/>
        <rFont val="바탕"/>
        <family val="1"/>
        <charset val="129"/>
      </rPr>
      <t>연면적당</t>
    </r>
    <r>
      <rPr>
        <sz val="11"/>
        <color rgb="FF000000"/>
        <rFont val="Arial Narrow"/>
        <family val="2"/>
      </rPr>
      <t xml:space="preserve"> </t>
    </r>
    <r>
      <rPr>
        <sz val="11"/>
        <color rgb="FF000000"/>
        <rFont val="바탕"/>
        <family val="1"/>
        <charset val="129"/>
      </rPr>
      <t xml:space="preserve">단가
</t>
    </r>
    <r>
      <rPr>
        <sz val="11"/>
        <color rgb="FF000000"/>
        <rFont val="Arial Narrow"/>
        <family val="2"/>
      </rPr>
      <t>(USD/m2)</t>
    </r>
    <phoneticPr fontId="3" type="noConversion"/>
  </si>
  <si>
    <t>TABLE C : BREAKDOWN OF INDIRECT COST</t>
    <phoneticPr fontId="34" type="noConversion"/>
  </si>
  <si>
    <t>USD</t>
    <phoneticPr fontId="3" type="noConversion"/>
  </si>
  <si>
    <t>LOCAL</t>
    <phoneticPr fontId="3" type="noConversion"/>
  </si>
  <si>
    <t>USD</t>
    <phoneticPr fontId="3" type="noConversion"/>
  </si>
  <si>
    <t>LOCAL</t>
    <phoneticPr fontId="3" type="noConversion"/>
  </si>
  <si>
    <t>LOCAL</t>
    <phoneticPr fontId="3" type="noConversion"/>
  </si>
  <si>
    <t>LOCAL</t>
    <phoneticPr fontId="3" type="noConversion"/>
  </si>
  <si>
    <t>USD</t>
    <phoneticPr fontId="3" type="noConversion"/>
  </si>
  <si>
    <t>USD</t>
    <phoneticPr fontId="3" type="noConversion"/>
  </si>
  <si>
    <t>No.</t>
  </si>
  <si>
    <t>Item</t>
  </si>
  <si>
    <t>Quantity</t>
  </si>
  <si>
    <t>Cost</t>
  </si>
  <si>
    <t>Management &amp; Supervisory Staff</t>
  </si>
  <si>
    <t>Lot</t>
  </si>
  <si>
    <t>1)</t>
  </si>
  <si>
    <t>Management Staff</t>
  </si>
  <si>
    <t xml:space="preserve">  MD  </t>
  </si>
  <si>
    <t>2)</t>
  </si>
  <si>
    <t>Supervision Staff</t>
  </si>
  <si>
    <t>Indirect Labor</t>
  </si>
  <si>
    <t>Quantity Surveyor</t>
  </si>
  <si>
    <t xml:space="preserve"> MD </t>
  </si>
  <si>
    <t>Administration Assistant and Planning Assistant</t>
  </si>
  <si>
    <t>3)</t>
  </si>
  <si>
    <t>Document Controller</t>
  </si>
  <si>
    <t>4)</t>
  </si>
  <si>
    <t>QA/QC Inspector</t>
  </si>
  <si>
    <t>5)</t>
  </si>
  <si>
    <t>Safety and Security</t>
  </si>
  <si>
    <t>6)</t>
  </si>
  <si>
    <t>Material Handling</t>
  </si>
  <si>
    <t>7)</t>
  </si>
  <si>
    <t>Operators and Drivers</t>
  </si>
  <si>
    <t>8)</t>
  </si>
  <si>
    <t>Tool and Warehouse Keeper</t>
  </si>
  <si>
    <t>9)</t>
  </si>
  <si>
    <t>Other Indirect Labor</t>
  </si>
  <si>
    <t>Temporary Facilities &amp; Utilities</t>
  </si>
  <si>
    <t>Land for Temporary Facilty</t>
  </si>
  <si>
    <t>- Land For Office Facilities</t>
  </si>
  <si>
    <t>- Land for Camp Facilities</t>
  </si>
  <si>
    <t>- Land for Laydown Area</t>
  </si>
  <si>
    <t>Installation for Site Facilities</t>
  </si>
  <si>
    <t>- Site Office Facilities</t>
  </si>
  <si>
    <t>- Subcontractor's Warehouse Facilities</t>
  </si>
  <si>
    <t>- Workshop Facilities</t>
  </si>
  <si>
    <t>- Toilet Facilities</t>
  </si>
  <si>
    <t>- Other Building Facilities</t>
  </si>
  <si>
    <t>Installation for Camp Facilities</t>
  </si>
  <si>
    <t>- Camp for Management &amp; Supervisory Staff</t>
  </si>
  <si>
    <t>Bed</t>
  </si>
  <si>
    <t>- Camp for Direct labor</t>
  </si>
  <si>
    <t>- Camp for Indirect labor</t>
  </si>
  <si>
    <t>- Mess Hall</t>
  </si>
  <si>
    <t xml:space="preserve">4) </t>
  </si>
  <si>
    <t>Electricity</t>
  </si>
  <si>
    <t>- Camp Facilities</t>
  </si>
  <si>
    <t>- Site Facilities</t>
  </si>
  <si>
    <t xml:space="preserve">5) </t>
  </si>
  <si>
    <t>Water</t>
  </si>
  <si>
    <t xml:space="preserve">6) </t>
  </si>
  <si>
    <t>Other Utilities</t>
  </si>
  <si>
    <t xml:space="preserve">7) </t>
  </si>
  <si>
    <t>Maintenance &amp; Operation</t>
  </si>
  <si>
    <t>HSE Cost</t>
  </si>
  <si>
    <t>License, Certificates and/or Registration</t>
  </si>
  <si>
    <t>Insurance &amp; Bond</t>
  </si>
  <si>
    <t>Taxes, Duties, Fees</t>
  </si>
  <si>
    <t>General Expenses</t>
  </si>
  <si>
    <t xml:space="preserve"> Lot </t>
  </si>
  <si>
    <t>Other Overhead &amp; Profit</t>
  </si>
  <si>
    <t>TOTAL</t>
  </si>
  <si>
    <t>제출 직접비 :</t>
  </si>
  <si>
    <t>간접 비율 :</t>
  </si>
  <si>
    <t xml:space="preserve"> PROJECT : Anma Offshore Wind Power Plant in Korea </t>
    <phoneticPr fontId="3" type="noConversion"/>
  </si>
  <si>
    <t xml:space="preserve"> SUBJECT : BUILDING WORK (EPCB0000)</t>
  </si>
  <si>
    <t>REV.2 (2022-02-08)</t>
    <phoneticPr fontId="3" type="noConversion"/>
  </si>
  <si>
    <t>NO.</t>
  </si>
  <si>
    <t>STANDARD CODE</t>
  </si>
  <si>
    <t>ITEM</t>
  </si>
  <si>
    <t>DESCRIPTION</t>
    <phoneticPr fontId="4" type="noConversion"/>
  </si>
  <si>
    <t>UNIT</t>
  </si>
  <si>
    <t>UNIT
PRICE</t>
    <phoneticPr fontId="4" type="noConversion"/>
  </si>
  <si>
    <t>Q'ty Total</t>
    <phoneticPr fontId="3" type="noConversion"/>
  </si>
  <si>
    <r>
      <t>1.154kV/66 kV GIS Building
(</t>
    </r>
    <r>
      <rPr>
        <b/>
        <sz val="8"/>
        <rFont val="돋움"/>
        <family val="3"/>
        <charset val="129"/>
      </rPr>
      <t>죽도</t>
    </r>
    <r>
      <rPr>
        <b/>
        <sz val="8"/>
        <rFont val="Arial"/>
        <family val="2"/>
      </rPr>
      <t xml:space="preserve"> Island)</t>
    </r>
    <phoneticPr fontId="3" type="noConversion"/>
  </si>
  <si>
    <r>
      <t>2.  Monitoring &amp; GIS Control  Building 
(</t>
    </r>
    <r>
      <rPr>
        <b/>
        <sz val="8"/>
        <rFont val="돋움"/>
        <family val="3"/>
        <charset val="129"/>
      </rPr>
      <t>죽도</t>
    </r>
    <r>
      <rPr>
        <b/>
        <sz val="8"/>
        <rFont val="Arial"/>
        <family val="2"/>
      </rPr>
      <t xml:space="preserve"> Island)</t>
    </r>
    <phoneticPr fontId="3" type="noConversion"/>
  </si>
  <si>
    <r>
      <t xml:space="preserve">3.  Monitoring House
</t>
    </r>
    <r>
      <rPr>
        <b/>
        <sz val="8"/>
        <color rgb="FFFF0000"/>
        <rFont val="Arial"/>
        <family val="2"/>
      </rPr>
      <t>(</t>
    </r>
    <r>
      <rPr>
        <b/>
        <sz val="8"/>
        <color rgb="FFFF0000"/>
        <rFont val="돋움"/>
        <family val="3"/>
        <charset val="129"/>
      </rPr>
      <t>영광군</t>
    </r>
    <r>
      <rPr>
        <b/>
        <sz val="8"/>
        <color rgb="FFFF0000"/>
        <rFont val="Arial"/>
        <family val="2"/>
      </rPr>
      <t>)</t>
    </r>
    <phoneticPr fontId="3" type="noConversion"/>
  </si>
  <si>
    <t>4.154kV Switching Station
(Yeonggwang-gun)</t>
    <phoneticPr fontId="3" type="noConversion"/>
  </si>
  <si>
    <t>5.  Monitoring House
(Yeonggwang-gun)</t>
    <phoneticPr fontId="3" type="noConversion"/>
  </si>
  <si>
    <r>
      <t xml:space="preserve">6. Warehouse
</t>
    </r>
    <r>
      <rPr>
        <b/>
        <sz val="8"/>
        <color rgb="FFFF0000"/>
        <rFont val="Arial"/>
        <family val="2"/>
      </rPr>
      <t>(</t>
    </r>
    <r>
      <rPr>
        <b/>
        <sz val="8"/>
        <color rgb="FFFF0000"/>
        <rFont val="돋움"/>
        <family val="3"/>
        <charset val="129"/>
      </rPr>
      <t>영광군</t>
    </r>
    <r>
      <rPr>
        <b/>
        <sz val="8"/>
        <color rgb="FFFF0000"/>
        <rFont val="Arial"/>
        <family val="2"/>
      </rPr>
      <t>)</t>
    </r>
    <phoneticPr fontId="3" type="noConversion"/>
  </si>
  <si>
    <r>
      <t>7. Warehouse
(</t>
    </r>
    <r>
      <rPr>
        <b/>
        <sz val="8"/>
        <color theme="1"/>
        <rFont val="돋움"/>
        <family val="3"/>
        <charset val="129"/>
      </rPr>
      <t>죽도</t>
    </r>
    <r>
      <rPr>
        <b/>
        <sz val="8"/>
        <color theme="1"/>
        <rFont val="Arial"/>
        <family val="2"/>
      </rPr>
      <t xml:space="preserve"> Island)</t>
    </r>
    <phoneticPr fontId="3" type="noConversion"/>
  </si>
  <si>
    <t>8. Warehouse
(Yeonggwang-gun)</t>
    <phoneticPr fontId="3" type="noConversion"/>
  </si>
  <si>
    <t>REMARKS</t>
    <phoneticPr fontId="3" type="noConversion"/>
  </si>
  <si>
    <t>BASE
(A)+(B)</t>
    <phoneticPr fontId="3" type="noConversion"/>
  </si>
  <si>
    <t>OPTION
(A)+(C)</t>
    <phoneticPr fontId="3" type="noConversion"/>
  </si>
  <si>
    <t>ONSHORE
(A)</t>
    <phoneticPr fontId="3" type="noConversion"/>
  </si>
  <si>
    <r>
      <rPr>
        <sz val="8"/>
        <rFont val="돋움"/>
        <family val="3"/>
        <charset val="129"/>
      </rPr>
      <t xml:space="preserve">죽도
</t>
    </r>
    <r>
      <rPr>
        <sz val="8"/>
        <rFont val="Arial"/>
        <family val="2"/>
      </rPr>
      <t>(B)</t>
    </r>
    <phoneticPr fontId="3" type="noConversion"/>
  </si>
  <si>
    <r>
      <rPr>
        <sz val="8"/>
        <rFont val="돋움"/>
        <family val="3"/>
        <charset val="129"/>
      </rPr>
      <t>죽도</t>
    </r>
    <r>
      <rPr>
        <sz val="8"/>
        <rFont val="Arial"/>
        <family val="2"/>
      </rPr>
      <t xml:space="preserve">_GIS </t>
    </r>
    <r>
      <rPr>
        <sz val="8"/>
        <rFont val="돋움"/>
        <family val="3"/>
        <charset val="129"/>
      </rPr>
      <t xml:space="preserve">제외
</t>
    </r>
    <r>
      <rPr>
        <sz val="8"/>
        <rFont val="Arial"/>
        <family val="2"/>
      </rPr>
      <t>(C)</t>
    </r>
    <phoneticPr fontId="3" type="noConversion"/>
  </si>
  <si>
    <t>Price</t>
  </si>
  <si>
    <t>Q'ty</t>
  </si>
  <si>
    <t>Q'ty (Building or Shelter)</t>
  </si>
  <si>
    <t>STRUCTURE</t>
  </si>
  <si>
    <t>RC</t>
    <phoneticPr fontId="3" type="noConversion"/>
  </si>
  <si>
    <t>RC</t>
    <phoneticPr fontId="3" type="noConversion"/>
  </si>
  <si>
    <t>ST</t>
    <phoneticPr fontId="3" type="noConversion"/>
  </si>
  <si>
    <t>ST</t>
    <phoneticPr fontId="3" type="noConversion"/>
  </si>
  <si>
    <t>EPCBA000</t>
    <phoneticPr fontId="3" type="noConversion"/>
  </si>
  <si>
    <t>TEMPORARY WORK</t>
    <phoneticPr fontId="3" type="noConversion"/>
  </si>
  <si>
    <t>EPCBA0000010</t>
  </si>
  <si>
    <t>SYSTEM SUPPORT WORK</t>
  </si>
  <si>
    <t>EPCBA0000020</t>
  </si>
  <si>
    <t>OTHERS(TEMPORARY WORK)</t>
  </si>
  <si>
    <t>Sub Total</t>
  </si>
  <si>
    <t>EPCBB000</t>
    <phoneticPr fontId="3" type="noConversion"/>
  </si>
  <si>
    <t>EARTH WORK</t>
    <phoneticPr fontId="3" type="noConversion"/>
  </si>
  <si>
    <t>EXCAVATION</t>
    <phoneticPr fontId="3" type="noConversion"/>
  </si>
  <si>
    <t>2.1.1</t>
    <phoneticPr fontId="3" type="noConversion"/>
  </si>
  <si>
    <t>EPCBB0000010</t>
  </si>
  <si>
    <t>COMMON SOIL EXCAVATION</t>
    <phoneticPr fontId="3" type="noConversion"/>
  </si>
  <si>
    <t>COMMON SOIL</t>
    <phoneticPr fontId="3" type="noConversion"/>
  </si>
  <si>
    <t>2.1.2</t>
    <phoneticPr fontId="3" type="noConversion"/>
  </si>
  <si>
    <t>EPCBB0000011</t>
    <phoneticPr fontId="3" type="noConversion"/>
  </si>
  <si>
    <t>ROCK EXCAVATION</t>
    <phoneticPr fontId="3" type="noConversion"/>
  </si>
  <si>
    <t>ROCK</t>
    <phoneticPr fontId="3" type="noConversion"/>
  </si>
  <si>
    <t>EPCBB0000020</t>
  </si>
  <si>
    <t>BACK FILLING</t>
  </si>
  <si>
    <t>2.2.1</t>
    <phoneticPr fontId="3" type="noConversion"/>
  </si>
  <si>
    <t>EPCBB0000021</t>
    <phoneticPr fontId="3" type="noConversion"/>
  </si>
  <si>
    <t>SELECTED SOIL BACK FILLING</t>
    <phoneticPr fontId="3" type="noConversion"/>
  </si>
  <si>
    <t>SELECTED SOIL</t>
    <phoneticPr fontId="3" type="noConversion"/>
  </si>
  <si>
    <t>2.2.2</t>
  </si>
  <si>
    <t>EPCBB0000022</t>
    <phoneticPr fontId="3" type="noConversion"/>
  </si>
  <si>
    <t>BACK FILLING</t>
    <phoneticPr fontId="3" type="noConversion"/>
  </si>
  <si>
    <t>IMPORTED SOIL</t>
    <phoneticPr fontId="3" type="noConversion"/>
  </si>
  <si>
    <t>EPCBB0000030</t>
  </si>
  <si>
    <t xml:space="preserve">DISPOSAL </t>
  </si>
  <si>
    <t>EPCBB0000040</t>
    <phoneticPr fontId="3" type="noConversion"/>
  </si>
  <si>
    <t>CRUSH STONE W/ SAND FILL</t>
    <phoneticPr fontId="3" type="noConversion"/>
  </si>
  <si>
    <t>THK. VAR</t>
    <phoneticPr fontId="3" type="noConversion"/>
  </si>
  <si>
    <t>2.4.1</t>
    <phoneticPr fontId="3" type="noConversion"/>
  </si>
  <si>
    <t>EPCBB0000041</t>
    <phoneticPr fontId="3" type="noConversion"/>
  </si>
  <si>
    <t>CRUSH STONE</t>
    <phoneticPr fontId="3" type="noConversion"/>
  </si>
  <si>
    <t>THK.=100~300 mm</t>
    <phoneticPr fontId="3" type="noConversion"/>
  </si>
  <si>
    <t>EPCBB0000050</t>
  </si>
  <si>
    <t>OTHERS(EARTH WORK)</t>
  </si>
  <si>
    <t>Sub Total</t>
    <phoneticPr fontId="3" type="noConversion"/>
  </si>
  <si>
    <t>EPCBC000</t>
    <phoneticPr fontId="3" type="noConversion"/>
  </si>
  <si>
    <t>REINFORCED CONCRETE WORK</t>
    <phoneticPr fontId="3" type="noConversion"/>
  </si>
  <si>
    <t>EPCBCA00</t>
    <phoneticPr fontId="3" type="noConversion"/>
  </si>
  <si>
    <t>REINF. CONCRETE WORK</t>
    <phoneticPr fontId="3" type="noConversion"/>
  </si>
  <si>
    <t>EPCBCA000010</t>
  </si>
  <si>
    <t>LEAN CONCRETE</t>
    <phoneticPr fontId="3" type="noConversion"/>
  </si>
  <si>
    <t>f'c=18MPa(cyliner)</t>
    <phoneticPr fontId="3" type="noConversion"/>
  </si>
  <si>
    <t>3.1.2</t>
    <phoneticPr fontId="3" type="noConversion"/>
  </si>
  <si>
    <t>EPCBCA000020</t>
    <phoneticPr fontId="3" type="noConversion"/>
  </si>
  <si>
    <t>REINF. CONCRETE WORK(ABOVE)</t>
    <phoneticPr fontId="3" type="noConversion"/>
  </si>
  <si>
    <t>f'c=24 MPa(cyliner)</t>
    <phoneticPr fontId="3" type="noConversion"/>
  </si>
  <si>
    <t>3.1.2.1</t>
    <phoneticPr fontId="3" type="noConversion"/>
  </si>
  <si>
    <t>EPCBCA000021</t>
    <phoneticPr fontId="3" type="noConversion"/>
  </si>
  <si>
    <t>REINF. CONCRETE WORK(UNDER)</t>
    <phoneticPr fontId="3" type="noConversion"/>
  </si>
  <si>
    <t>3.1.5</t>
  </si>
  <si>
    <t>EPCBCA000050</t>
  </si>
  <si>
    <t>CONCRETE TEMPERATURE MONITORING</t>
  </si>
  <si>
    <t>FOR MASS CONC.(T=800MM OVER) &amp; TG FDN</t>
    <phoneticPr fontId="4" type="noConversion"/>
  </si>
  <si>
    <t>SET</t>
  </si>
  <si>
    <t>3.1.7</t>
    <phoneticPr fontId="3" type="noConversion"/>
  </si>
  <si>
    <t>EPCBCA000070</t>
    <phoneticPr fontId="3" type="noConversion"/>
  </si>
  <si>
    <t>LEAN CON'C(POURING ONLY)</t>
    <phoneticPr fontId="3" type="noConversion"/>
  </si>
  <si>
    <t xml:space="preserve"> POURING ONLY</t>
    <phoneticPr fontId="3" type="noConversion"/>
  </si>
  <si>
    <t>3.1.8</t>
    <phoneticPr fontId="3" type="noConversion"/>
  </si>
  <si>
    <t>EPCBCA000080</t>
    <phoneticPr fontId="3" type="noConversion"/>
  </si>
  <si>
    <t>CONCRETE(POURING ONLY)</t>
    <phoneticPr fontId="3" type="noConversion"/>
  </si>
  <si>
    <t xml:space="preserve"> POURING ONLY</t>
    <phoneticPr fontId="3" type="noConversion"/>
  </si>
  <si>
    <t>EPCBCB00</t>
    <phoneticPr fontId="3" type="noConversion"/>
  </si>
  <si>
    <t>REBAR WORK</t>
    <phoneticPr fontId="3" type="noConversion"/>
  </si>
  <si>
    <t>3.2.1</t>
  </si>
  <si>
    <t>EPCBCB000010</t>
  </si>
  <si>
    <t>HIGH YIELD DEFORMED BAR WORK 
(EPOXY COATED)</t>
    <phoneticPr fontId="3" type="noConversion"/>
  </si>
  <si>
    <t>ASTM A615 GRADE 60 (Fy=420MPa) OR EQUIVALENT</t>
    <phoneticPr fontId="3" type="noConversion"/>
  </si>
  <si>
    <t>EPCBCB000020</t>
  </si>
  <si>
    <t>HIGH YIELD DEFORMED BAR WORK 
(BLACK DEFORMED BARS)</t>
    <phoneticPr fontId="3" type="noConversion"/>
  </si>
  <si>
    <t>KS D 3504 SD400 OR EQUIVALENT</t>
    <phoneticPr fontId="3" type="noConversion"/>
  </si>
  <si>
    <t>EPCBCC00</t>
    <phoneticPr fontId="3" type="noConversion"/>
  </si>
  <si>
    <t>FORM WORK</t>
    <phoneticPr fontId="3" type="noConversion"/>
  </si>
  <si>
    <t>EPCBCC000010</t>
  </si>
  <si>
    <t>FAIR FACED FORM</t>
    <phoneticPr fontId="3" type="noConversion"/>
  </si>
  <si>
    <t>FOR EXPOSED TO VIEW</t>
    <phoneticPr fontId="4" type="noConversion"/>
  </si>
  <si>
    <t>EPCBCC000020</t>
  </si>
  <si>
    <t>NORMAL FACED FORM</t>
    <phoneticPr fontId="3" type="noConversion"/>
  </si>
  <si>
    <t>FOR HIDDEN SURFACE</t>
    <phoneticPr fontId="4" type="noConversion"/>
  </si>
  <si>
    <t>3.3.3</t>
  </si>
  <si>
    <t>EPCBCC000030</t>
  </si>
  <si>
    <t xml:space="preserve">SYSTEM FORM </t>
  </si>
  <si>
    <t>FOR STG FOUNATION TOP TABLE</t>
    <phoneticPr fontId="4" type="noConversion"/>
  </si>
  <si>
    <t>3.3.4</t>
  </si>
  <si>
    <t>EPCBCC000040</t>
  </si>
  <si>
    <t>FAIR FACED ROUND FORM</t>
  </si>
  <si>
    <t>3.3.5</t>
  </si>
  <si>
    <t>EPCBCC000050</t>
  </si>
  <si>
    <t>NORMAL FACED ROUND FORM</t>
  </si>
  <si>
    <t>FOR HIDDEN SURFACE</t>
    <phoneticPr fontId="4" type="noConversion"/>
  </si>
  <si>
    <t>EPCBCD00</t>
    <phoneticPr fontId="3" type="noConversion"/>
  </si>
  <si>
    <t>OTHERS(REINFORCED CONCRETE WORK)</t>
    <phoneticPr fontId="3" type="noConversion"/>
  </si>
  <si>
    <t>3.4.1</t>
  </si>
  <si>
    <t>EPCBCD000010</t>
    <phoneticPr fontId="3" type="noConversion"/>
  </si>
  <si>
    <t>OTHERS(REINFORCED CONCRETE WORK)</t>
  </si>
  <si>
    <t>EPCBD000</t>
    <phoneticPr fontId="3" type="noConversion"/>
  </si>
  <si>
    <t>PRECAST CONCRETE WORKS</t>
    <phoneticPr fontId="3" type="noConversion"/>
  </si>
  <si>
    <t>3.5.1</t>
  </si>
  <si>
    <t>EPCBD0000010</t>
  </si>
  <si>
    <t>PRECAST SINGLE TEE SLAB</t>
  </si>
  <si>
    <t>THK. 450~600mm / 50, L=12m</t>
    <phoneticPr fontId="3" type="noConversion"/>
  </si>
  <si>
    <t>3.5.2</t>
  </si>
  <si>
    <t>EPCBD0000020</t>
  </si>
  <si>
    <t>PRECAST DOUBLE TEE SLAB</t>
  </si>
  <si>
    <t>THK. 600~800mm / 100, L=12m</t>
    <phoneticPr fontId="3" type="noConversion"/>
  </si>
  <si>
    <t>3.5.2.1</t>
    <phoneticPr fontId="3" type="noConversion"/>
  </si>
  <si>
    <t>EPCBD0000021</t>
    <phoneticPr fontId="3" type="noConversion"/>
  </si>
  <si>
    <t>SLAB THK. 50mm, L=10~26m</t>
    <phoneticPr fontId="3" type="noConversion"/>
  </si>
  <si>
    <t>3.5.2.2</t>
    <phoneticPr fontId="3" type="noConversion"/>
  </si>
  <si>
    <t>EPCBD0000022</t>
    <phoneticPr fontId="3" type="noConversion"/>
  </si>
  <si>
    <t>PRECAST HOLLOW CORE SLAB</t>
    <phoneticPr fontId="3" type="noConversion"/>
  </si>
  <si>
    <t>THK. 200~380mm, L=5~16m</t>
    <phoneticPr fontId="3" type="noConversion"/>
  </si>
  <si>
    <t>3.5.3</t>
  </si>
  <si>
    <t>EPCBD0000030</t>
  </si>
  <si>
    <t>PRECAST CONC. COVER</t>
  </si>
  <si>
    <t>FOR PIPE &amp; CABLE TRENCH CONC. COVER</t>
    <phoneticPr fontId="3" type="noConversion"/>
  </si>
  <si>
    <t>3.5.3.1</t>
  </si>
  <si>
    <t>EPCBD0000031</t>
    <phoneticPr fontId="3" type="noConversion"/>
  </si>
  <si>
    <t>THK.100 (SINGLE FABRIC)</t>
    <phoneticPr fontId="3" type="noConversion"/>
  </si>
  <si>
    <t>EPCBD0000032</t>
    <phoneticPr fontId="3" type="noConversion"/>
  </si>
  <si>
    <t>THK.150 (SINGLE FABRIC)</t>
    <phoneticPr fontId="3" type="noConversion"/>
  </si>
  <si>
    <t>M2</t>
    <phoneticPr fontId="3" type="noConversion"/>
  </si>
  <si>
    <t>EPCBD0000033</t>
    <phoneticPr fontId="3" type="noConversion"/>
  </si>
  <si>
    <t>THK.200 (DOUBLE FABRIC)</t>
    <phoneticPr fontId="3" type="noConversion"/>
  </si>
  <si>
    <t>EPCBD0000034</t>
    <phoneticPr fontId="3" type="noConversion"/>
  </si>
  <si>
    <t>THK.250 (DOUBLE FABRIC)</t>
    <phoneticPr fontId="3" type="noConversion"/>
  </si>
  <si>
    <t>3.5.4</t>
  </si>
  <si>
    <t>EPCBD0000040</t>
  </si>
  <si>
    <t>OTHERS(PRECAST CONCRETE WORKS)</t>
  </si>
  <si>
    <t>4</t>
  </si>
  <si>
    <t>EPCBE000</t>
    <phoneticPr fontId="3" type="noConversion"/>
  </si>
  <si>
    <t>STEEL STRUCTURE WORK</t>
    <phoneticPr fontId="3" type="noConversion"/>
  </si>
  <si>
    <t>4.1</t>
  </si>
  <si>
    <t>EPCBE0000010</t>
    <phoneticPr fontId="3" type="noConversion"/>
  </si>
  <si>
    <t>STRUCTURAL STEEL</t>
    <phoneticPr fontId="3" type="noConversion"/>
  </si>
  <si>
    <t>ASTM A36 OR EQ</t>
    <phoneticPr fontId="3" type="noConversion"/>
  </si>
  <si>
    <t>4.1.1</t>
    <phoneticPr fontId="3" type="noConversion"/>
  </si>
  <si>
    <t>EPCBE0000011</t>
    <phoneticPr fontId="3" type="noConversion"/>
  </si>
  <si>
    <t>STRUCTURAL STEEL (OUTDOOR STEEL)</t>
    <phoneticPr fontId="3" type="noConversion"/>
  </si>
  <si>
    <t>EN10025-2 S355JR OR EQ (Secondary)</t>
    <phoneticPr fontId="3" type="noConversion"/>
  </si>
  <si>
    <t>4.1.2</t>
    <phoneticPr fontId="3" type="noConversion"/>
  </si>
  <si>
    <t>EPCBE0000012</t>
    <phoneticPr fontId="3" type="noConversion"/>
  </si>
  <si>
    <t>STRUCTURAL STEEL (OUTDOOR STEEL)</t>
    <phoneticPr fontId="3" type="noConversion"/>
  </si>
  <si>
    <t>EN10025-2 S355JR OR EQ (Primary)</t>
    <phoneticPr fontId="3" type="noConversion"/>
  </si>
  <si>
    <t>4.2</t>
  </si>
  <si>
    <t>EPCBE0000020</t>
    <phoneticPr fontId="3" type="noConversion"/>
  </si>
  <si>
    <t>STRUCTURAL STEEL</t>
    <phoneticPr fontId="3" type="noConversion"/>
  </si>
  <si>
    <t>ASTM A572 OR EQ</t>
    <phoneticPr fontId="3" type="noConversion"/>
  </si>
  <si>
    <t>4.2.1</t>
    <phoneticPr fontId="3" type="noConversion"/>
  </si>
  <si>
    <t>EPCBE0000021</t>
    <phoneticPr fontId="3" type="noConversion"/>
  </si>
  <si>
    <t>STRUCTURAL STEEL (INDOOR STEEL)</t>
    <phoneticPr fontId="3" type="noConversion"/>
  </si>
  <si>
    <t>KS D 3530 SSC275 OR EQ (For Purin &amp; Girth)</t>
    <phoneticPr fontId="4" type="noConversion"/>
  </si>
  <si>
    <t>EPCBE0000022</t>
    <phoneticPr fontId="3" type="noConversion"/>
  </si>
  <si>
    <t>KS D 3515 SM355 OR EQ</t>
    <phoneticPr fontId="4" type="noConversion"/>
  </si>
  <si>
    <t>EPCBE0000023</t>
    <phoneticPr fontId="3" type="noConversion"/>
  </si>
  <si>
    <t>STRUCTURAL STEEL (STEEL PLATE)</t>
    <phoneticPr fontId="3" type="noConversion"/>
  </si>
  <si>
    <t>API 2H Gr.50</t>
    <phoneticPr fontId="3" type="noConversion"/>
  </si>
  <si>
    <t>4.2.4</t>
    <phoneticPr fontId="3" type="noConversion"/>
  </si>
  <si>
    <t>EPCBE0000024</t>
    <phoneticPr fontId="3" type="noConversion"/>
  </si>
  <si>
    <t>STRUCTURAL STEEL (STEEL PIPE)</t>
    <phoneticPr fontId="3" type="noConversion"/>
  </si>
  <si>
    <t>4.2.5</t>
    <phoneticPr fontId="3" type="noConversion"/>
  </si>
  <si>
    <t>EPCBE0000025</t>
    <phoneticPr fontId="3" type="noConversion"/>
  </si>
  <si>
    <t>STRUCTURAL STEEL 
(INDOOR STEEL / BUILT-UP)</t>
    <phoneticPr fontId="3" type="noConversion"/>
  </si>
  <si>
    <t>ASTM A572 GRADE50 OR EQ</t>
    <phoneticPr fontId="4" type="noConversion"/>
  </si>
  <si>
    <t>EPCBE0000030</t>
    <phoneticPr fontId="3" type="noConversion"/>
  </si>
  <si>
    <t>STRUCTURAL STEEL 
(INDOOR STEEL / PEB SYSTEM)</t>
    <phoneticPr fontId="3" type="noConversion"/>
  </si>
  <si>
    <t>EPCBE0000040</t>
  </si>
  <si>
    <t>ANCHOR BOLT</t>
  </si>
  <si>
    <t>KS B 1016 OR EQ</t>
    <phoneticPr fontId="3" type="noConversion"/>
  </si>
  <si>
    <t>EPCBE0000050</t>
  </si>
  <si>
    <t>NON-SHRINKAGE GROUT</t>
  </si>
  <si>
    <t>f'c=58 MPa(cyliner)</t>
    <phoneticPr fontId="3" type="noConversion"/>
  </si>
  <si>
    <t>M3</t>
    <phoneticPr fontId="3" type="noConversion"/>
  </si>
  <si>
    <t>4.6</t>
  </si>
  <si>
    <t>EPCBE0000060</t>
    <phoneticPr fontId="3" type="noConversion"/>
  </si>
  <si>
    <t>4.6.1</t>
    <phoneticPr fontId="3" type="noConversion"/>
  </si>
  <si>
    <t>EPCBE0000061</t>
    <phoneticPr fontId="3" type="noConversion"/>
  </si>
  <si>
    <t>THK. 1.6mm, Galva. Steel</t>
    <phoneticPr fontId="3" type="noConversion"/>
  </si>
  <si>
    <t>4.6.2</t>
    <phoneticPr fontId="3" type="noConversion"/>
  </si>
  <si>
    <t>EPCBE0000062</t>
    <phoneticPr fontId="3" type="noConversion"/>
  </si>
  <si>
    <t>THK. 1.2mm, Galva. Steel</t>
    <phoneticPr fontId="3" type="noConversion"/>
  </si>
  <si>
    <t>4.7</t>
  </si>
  <si>
    <t>EPCBE0000070</t>
  </si>
  <si>
    <t>FIRE PROOFING COATING</t>
    <phoneticPr fontId="4" type="noConversion"/>
  </si>
  <si>
    <t>2.0 HOUR RESIST.</t>
    <phoneticPr fontId="4" type="noConversion"/>
  </si>
  <si>
    <t>EPCBE0000080</t>
  </si>
  <si>
    <t>1.0 HOUR RESIST.</t>
    <phoneticPr fontId="4" type="noConversion"/>
  </si>
  <si>
    <t>4.9</t>
  </si>
  <si>
    <t>EPCBE0000090</t>
  </si>
  <si>
    <t>PERFORATED STEEL PLATE</t>
    <phoneticPr fontId="3" type="noConversion"/>
  </si>
  <si>
    <t>THK.3mm</t>
    <phoneticPr fontId="3" type="noConversion"/>
  </si>
  <si>
    <t>4.9.1</t>
    <phoneticPr fontId="3" type="noConversion"/>
  </si>
  <si>
    <t>CORRUGATED STEEL PLATE</t>
    <phoneticPr fontId="3" type="noConversion"/>
  </si>
  <si>
    <t>THK.8mm</t>
    <phoneticPr fontId="3" type="noConversion"/>
  </si>
  <si>
    <t>4.9.2</t>
    <phoneticPr fontId="3" type="noConversion"/>
  </si>
  <si>
    <t>THK.15mm</t>
    <phoneticPr fontId="3" type="noConversion"/>
  </si>
  <si>
    <t>4.10</t>
    <phoneticPr fontId="3" type="noConversion"/>
  </si>
  <si>
    <t>EPCBE0000100</t>
    <phoneticPr fontId="3" type="noConversion"/>
  </si>
  <si>
    <t>DOME STRUCTURE INCLUDING CLADDING</t>
    <phoneticPr fontId="3" type="noConversion"/>
  </si>
  <si>
    <t>TON</t>
    <phoneticPr fontId="3" type="noConversion"/>
  </si>
  <si>
    <t>4.11</t>
  </si>
  <si>
    <t>EPCBE0000110</t>
    <phoneticPr fontId="3" type="noConversion"/>
  </si>
  <si>
    <t>STRUCTURAL STEEL(ERECTION ONLY)</t>
    <phoneticPr fontId="3" type="noConversion"/>
  </si>
  <si>
    <t>4.12</t>
  </si>
  <si>
    <t>EPCBE0000120</t>
    <phoneticPr fontId="3" type="noConversion"/>
  </si>
  <si>
    <t>STRUCTURAL STEEL(PEB SYSTEM ERECTION ONLY)</t>
    <phoneticPr fontId="3" type="noConversion"/>
  </si>
  <si>
    <t>TON</t>
    <phoneticPr fontId="3" type="noConversion"/>
  </si>
  <si>
    <t>5</t>
    <phoneticPr fontId="3" type="noConversion"/>
  </si>
  <si>
    <t>EPCBF000</t>
    <phoneticPr fontId="3" type="noConversion"/>
  </si>
  <si>
    <t>MASONRY WORK</t>
    <phoneticPr fontId="3" type="noConversion"/>
  </si>
  <si>
    <t>5.1</t>
    <phoneticPr fontId="3" type="noConversion"/>
  </si>
  <si>
    <t>EPCBF0000010</t>
  </si>
  <si>
    <t>INSULATION</t>
    <phoneticPr fontId="3" type="noConversion"/>
  </si>
  <si>
    <t>PUR THERMAL INSULATION, THK.150mm</t>
    <phoneticPr fontId="3" type="noConversion"/>
  </si>
  <si>
    <t>5.2</t>
    <phoneticPr fontId="3" type="noConversion"/>
  </si>
  <si>
    <t>EPCBF0000020</t>
  </si>
  <si>
    <t>T115 CLAY/CEMENT BRICK</t>
    <phoneticPr fontId="3" type="noConversion"/>
  </si>
  <si>
    <t>- 0.5B</t>
    <phoneticPr fontId="3" type="noConversion"/>
  </si>
  <si>
    <t>EPCBF0000030</t>
  </si>
  <si>
    <t>T230 CLAY/CEMENT BRICK</t>
    <phoneticPr fontId="3" type="noConversion"/>
  </si>
  <si>
    <t>- 1.0B</t>
    <phoneticPr fontId="3" type="noConversion"/>
  </si>
  <si>
    <t>5.4</t>
  </si>
  <si>
    <t>EPCBF0000040</t>
  </si>
  <si>
    <t>4" SAND-LIME BRICK</t>
  </si>
  <si>
    <t>ASTM C55</t>
    <phoneticPr fontId="3" type="noConversion"/>
  </si>
  <si>
    <t>5.5</t>
  </si>
  <si>
    <t>EPCBF0000050</t>
  </si>
  <si>
    <t xml:space="preserve">HOLLOW CONC. BLOCK </t>
  </si>
  <si>
    <t>5.6</t>
  </si>
  <si>
    <t>EPCBF0000060</t>
  </si>
  <si>
    <t>8" HOLLOW CONC. BLOCK</t>
    <phoneticPr fontId="3" type="noConversion"/>
  </si>
  <si>
    <t>5.7</t>
  </si>
  <si>
    <t>EPCBF0000070</t>
  </si>
  <si>
    <t>6" HOLLOW CONC. BLOCK</t>
  </si>
  <si>
    <t>5.8</t>
  </si>
  <si>
    <t>EPCBF0000080</t>
  </si>
  <si>
    <t>4" HOLLOW CONC. BLOCK</t>
    <phoneticPr fontId="3" type="noConversion"/>
  </si>
  <si>
    <t>5.9</t>
  </si>
  <si>
    <t>EPCBF0000090</t>
  </si>
  <si>
    <t>8" FAIR FACED CONC. BLOCK</t>
  </si>
  <si>
    <t>5.10</t>
  </si>
  <si>
    <t>EPCBF0000100</t>
  </si>
  <si>
    <t>6" FAIR FACED CONC. BLOCK</t>
  </si>
  <si>
    <t>5.11</t>
  </si>
  <si>
    <t>EPCBF0000110</t>
  </si>
  <si>
    <t>4" FAIR FACED CONC. BLOCK</t>
  </si>
  <si>
    <t>5.12</t>
  </si>
  <si>
    <t>EPCBF0000120</t>
  </si>
  <si>
    <t>CAVITY WALL W/INSULATION
(8" BLOCK+ INSULATION+ 4"HOLLOW BLCOK or 4'' SAND-LIME BRICK)</t>
    <phoneticPr fontId="3" type="noConversion"/>
  </si>
  <si>
    <t>5.13</t>
  </si>
  <si>
    <t>EPCBF0000130</t>
  </si>
  <si>
    <t>CAVITY WALL W/INSULATION
(4" BLOCK+ INSULATION+ 4"HOLLOW BLCOK or 4'' SAND-LIME BRICK)</t>
    <phoneticPr fontId="3" type="noConversion"/>
  </si>
  <si>
    <t>5.14</t>
  </si>
  <si>
    <t>EPCBF0000140</t>
  </si>
  <si>
    <t>8" U-CONC. BLOCK</t>
  </si>
  <si>
    <t>5.15</t>
  </si>
  <si>
    <t>EPCBF0000150</t>
  </si>
  <si>
    <t>6" U-CONC. BLOCK</t>
  </si>
  <si>
    <t>5.16</t>
  </si>
  <si>
    <t>EPCBF0000160</t>
  </si>
  <si>
    <t>4" U-CONC. BLOCK</t>
  </si>
  <si>
    <t>5.18</t>
  </si>
  <si>
    <t>EPCBF0000180</t>
  </si>
  <si>
    <t>HOLLOW GLASS BLOCK</t>
  </si>
  <si>
    <t>EPCBF0000190</t>
  </si>
  <si>
    <t>DAMP-PROOF COURSE</t>
    <phoneticPr fontId="3" type="noConversion"/>
  </si>
  <si>
    <t>5.20</t>
  </si>
  <si>
    <t>EPCBF0000200</t>
  </si>
  <si>
    <t>OTHERS(MASONRY WORK)</t>
  </si>
  <si>
    <t>M2</t>
    <phoneticPr fontId="3" type="noConversion"/>
  </si>
  <si>
    <t>6</t>
    <phoneticPr fontId="3" type="noConversion"/>
  </si>
  <si>
    <t>EPCBG000</t>
    <phoneticPr fontId="3" type="noConversion"/>
  </si>
  <si>
    <t>PLASTER WORK</t>
    <phoneticPr fontId="3" type="noConversion"/>
  </si>
  <si>
    <t>6.1</t>
    <phoneticPr fontId="3" type="noConversion"/>
  </si>
  <si>
    <t>EPCBG0000010</t>
  </si>
  <si>
    <t>BONDED CEMENT SCREED</t>
  </si>
  <si>
    <t>THK. MIN. 40mm</t>
    <phoneticPr fontId="3" type="noConversion"/>
  </si>
  <si>
    <t>6.2</t>
    <phoneticPr fontId="3" type="noConversion"/>
  </si>
  <si>
    <t>EPCBG0000020</t>
    <phoneticPr fontId="3" type="noConversion"/>
  </si>
  <si>
    <t>EXTERIOR CEMENT PLASTER FOR WALL</t>
  </si>
  <si>
    <t>THK. 18mm / 2 COATS (9+9)mm</t>
    <phoneticPr fontId="3" type="noConversion"/>
  </si>
  <si>
    <t>EPCBG0000030</t>
  </si>
  <si>
    <t>INTERIOR CEMENT PLASTER FOR WALL</t>
  </si>
  <si>
    <t>6.3.1</t>
    <phoneticPr fontId="3" type="noConversion"/>
  </si>
  <si>
    <t>EPCBG0000031</t>
    <phoneticPr fontId="3" type="noConversion"/>
  </si>
  <si>
    <t>INTERIOR CEMENT PLASTER FOR CEILING</t>
    <phoneticPr fontId="3" type="noConversion"/>
  </si>
  <si>
    <t>THK. 9mm / 2 COATS (4.5+4.5)mm</t>
    <phoneticPr fontId="3" type="noConversion"/>
  </si>
  <si>
    <t>EPCBG0000040</t>
  </si>
  <si>
    <t>EPCBG0000050</t>
  </si>
  <si>
    <t>OTHERS(PLASTER WORK)</t>
  </si>
  <si>
    <t>7</t>
    <phoneticPr fontId="3" type="noConversion"/>
  </si>
  <si>
    <t>EPCBH000</t>
    <phoneticPr fontId="3" type="noConversion"/>
  </si>
  <si>
    <t>PAINTING WORK</t>
    <phoneticPr fontId="3" type="noConversion"/>
  </si>
  <si>
    <t>7.1</t>
    <phoneticPr fontId="3" type="noConversion"/>
  </si>
  <si>
    <t>EPCBH0000010</t>
  </si>
  <si>
    <t>EMULSION PAINT (EXT.)</t>
    <phoneticPr fontId="3" type="noConversion"/>
  </si>
  <si>
    <t>FOR  EXT. WALL</t>
    <phoneticPr fontId="3" type="noConversion"/>
  </si>
  <si>
    <t>7.2</t>
    <phoneticPr fontId="3" type="noConversion"/>
  </si>
  <si>
    <t>EPCBH0000020</t>
  </si>
  <si>
    <t>EMULSION PAINT (INT.)</t>
    <phoneticPr fontId="3" type="noConversion"/>
  </si>
  <si>
    <t>FOR  INT. WALL &amp; CEILING</t>
    <phoneticPr fontId="3" type="noConversion"/>
  </si>
  <si>
    <t>EPCBH0000030</t>
  </si>
  <si>
    <t>ACRYLIC PAINT (EXT.)</t>
    <phoneticPr fontId="3" type="noConversion"/>
  </si>
  <si>
    <t>7.4</t>
  </si>
  <si>
    <t>EPCBH0000040</t>
  </si>
  <si>
    <t>ACRYLIC PAINT (INT.)</t>
    <phoneticPr fontId="3" type="noConversion"/>
  </si>
  <si>
    <t>FOR  INT. WALL &amp; CEILING</t>
    <phoneticPr fontId="3" type="noConversion"/>
  </si>
  <si>
    <t>7.5</t>
  </si>
  <si>
    <t>EPCBH0000050</t>
  </si>
  <si>
    <t>ACRYLIC PAINT (BASE)</t>
    <phoneticPr fontId="3" type="noConversion"/>
  </si>
  <si>
    <t>H=100mm</t>
    <phoneticPr fontId="3" type="noConversion"/>
  </si>
  <si>
    <t>7.6</t>
  </si>
  <si>
    <t>EPCBH0000060</t>
    <phoneticPr fontId="3" type="noConversion"/>
  </si>
  <si>
    <t>ALKYD ENAMEL PAINT (INT.)</t>
    <phoneticPr fontId="3" type="noConversion"/>
  </si>
  <si>
    <t>FOR  INT. WALL &amp; CEILING</t>
    <phoneticPr fontId="3" type="noConversion"/>
  </si>
  <si>
    <t>7.7</t>
    <phoneticPr fontId="3" type="noConversion"/>
  </si>
  <si>
    <t>EPCBH0000070</t>
  </si>
  <si>
    <t>EPOXY PAINT (FLOOR)</t>
  </si>
  <si>
    <t>FOR  INTERIOR FLOOR</t>
    <phoneticPr fontId="3" type="noConversion"/>
  </si>
  <si>
    <t>7.7.1</t>
    <phoneticPr fontId="3" type="noConversion"/>
  </si>
  <si>
    <t>EPCBH0000071</t>
    <phoneticPr fontId="3" type="noConversion"/>
  </si>
  <si>
    <t>EPOXY PAINT (DUST PROOF)</t>
    <phoneticPr fontId="3" type="noConversion"/>
  </si>
  <si>
    <t>FOR  BENEATH OF FALSE FLOOR</t>
    <phoneticPr fontId="3" type="noConversion"/>
  </si>
  <si>
    <t>7.8</t>
    <phoneticPr fontId="3" type="noConversion"/>
  </si>
  <si>
    <t>EPCBH0000080</t>
  </si>
  <si>
    <t>EPOXY PAINT (EXT.)</t>
  </si>
  <si>
    <t>7.9</t>
  </si>
  <si>
    <t>EPCBH0000090</t>
  </si>
  <si>
    <t>EPOXY PAINT (INT.)</t>
    <phoneticPr fontId="3" type="noConversion"/>
  </si>
  <si>
    <t>FOR INT. WALL &amp; CEILING</t>
    <phoneticPr fontId="3" type="noConversion"/>
  </si>
  <si>
    <t>EPCBH0000100</t>
  </si>
  <si>
    <t>EPOXY PAINT (BASE)</t>
    <phoneticPr fontId="3" type="noConversion"/>
  </si>
  <si>
    <t>EPCBH0000110</t>
  </si>
  <si>
    <t>ACID RESISTANT PAINT (FLOOR)</t>
  </si>
  <si>
    <t>EPCBH0000120</t>
  </si>
  <si>
    <t>ACID RESISTANT PAINT (INT.)</t>
  </si>
  <si>
    <t>EPCBH0000130</t>
  </si>
  <si>
    <t>CHEMICAL RESISTANT EPOXY PAINT (FLOOR)</t>
  </si>
  <si>
    <t>FOR  INTERIOR FLOOR</t>
    <phoneticPr fontId="3" type="noConversion"/>
  </si>
  <si>
    <t>EPCBH0000140</t>
  </si>
  <si>
    <t>CHEMICAL RESISTANT EPOXY PAINT (INT.)</t>
  </si>
  <si>
    <t>EPCBH0000150</t>
  </si>
  <si>
    <t>COLORLESS WATER REPELLENT PAINT</t>
  </si>
  <si>
    <t>FOR EXT. WALL (4"" SAND-LIME BRICK)</t>
    <phoneticPr fontId="3" type="noConversion"/>
  </si>
  <si>
    <t>7.16</t>
  </si>
  <si>
    <t>EPCBH0000160</t>
  </si>
  <si>
    <t>THK.5mm EPOXY SCREED &amp; SEAL COAT (FLOOR)</t>
    <phoneticPr fontId="3" type="noConversion"/>
  </si>
  <si>
    <t>7.17</t>
  </si>
  <si>
    <t>EPCBH0000170</t>
  </si>
  <si>
    <t>THK.3mm HEAVY DUTY SELF LEVELING EPOXY PAINT (FLOOR)</t>
    <phoneticPr fontId="3" type="noConversion"/>
  </si>
  <si>
    <t>7.18</t>
  </si>
  <si>
    <t>EPCBH0000180</t>
  </si>
  <si>
    <t>TEXTURED PAINT (EXT.)</t>
  </si>
  <si>
    <t>7.19</t>
  </si>
  <si>
    <t>EPCBH0000190</t>
  </si>
  <si>
    <t>CHEMICAL SURFACE HARDENER</t>
    <phoneticPr fontId="3" type="noConversion"/>
  </si>
  <si>
    <t>7.20</t>
    <phoneticPr fontId="3" type="noConversion"/>
  </si>
  <si>
    <t>EPCBH0000200</t>
  </si>
  <si>
    <t>OTHERS(PAINTING WORK)</t>
    <phoneticPr fontId="3" type="noConversion"/>
  </si>
  <si>
    <t>8</t>
    <phoneticPr fontId="3" type="noConversion"/>
  </si>
  <si>
    <t>EPCBI000</t>
    <phoneticPr fontId="3" type="noConversion"/>
  </si>
  <si>
    <t>WATER PROOFING WORK</t>
    <phoneticPr fontId="3" type="noConversion"/>
  </si>
  <si>
    <t>8.1</t>
    <phoneticPr fontId="3" type="noConversion"/>
  </si>
  <si>
    <t>EPCBI0000010</t>
  </si>
  <si>
    <t>RIGID INSULATION  FOR ROOF</t>
  </si>
  <si>
    <t>FOR ROOF SLAB, THK. 150mm</t>
    <phoneticPr fontId="3" type="noConversion"/>
  </si>
  <si>
    <t>8.2</t>
    <phoneticPr fontId="3" type="noConversion"/>
  </si>
  <si>
    <t>EPCBI0000020</t>
  </si>
  <si>
    <t xml:space="preserve">MEMBRANE WATERPROOFING </t>
  </si>
  <si>
    <t>FOR ROOF SLAB &amp; PARAPET WALL</t>
    <phoneticPr fontId="3" type="noConversion"/>
  </si>
  <si>
    <t>8.3</t>
  </si>
  <si>
    <t>EPCBI0000030</t>
  </si>
  <si>
    <t>EPDM WATERROOFING MEMBRANE</t>
  </si>
  <si>
    <t>FOR ROOF</t>
    <phoneticPr fontId="3" type="noConversion"/>
  </si>
  <si>
    <t>EPCBI0000040</t>
  </si>
  <si>
    <t>CEMENTITIOUS WATERPROOFING</t>
    <phoneticPr fontId="3" type="noConversion"/>
  </si>
  <si>
    <t>FOR FLOOR &amp; WALL OF WET ROOM</t>
    <phoneticPr fontId="3" type="noConversion"/>
  </si>
  <si>
    <t>8.5</t>
  </si>
  <si>
    <t>EPCBI0000050</t>
  </si>
  <si>
    <t>P.E FILM (ROOF)</t>
    <phoneticPr fontId="3" type="noConversion"/>
  </si>
  <si>
    <t>FOR ROOF, THK. 0.1mm, 2 LAYERS</t>
    <phoneticPr fontId="3" type="noConversion"/>
  </si>
  <si>
    <t>8.6</t>
  </si>
  <si>
    <t>EPCBI0000060</t>
  </si>
  <si>
    <t>LIGHTWEIGHT CONCRETE ( ROOF )</t>
    <phoneticPr fontId="3" type="noConversion"/>
  </si>
  <si>
    <t>FOR ROOF, MIN.THK. 60 mm, 1/150 SLOPE</t>
    <phoneticPr fontId="4" type="noConversion"/>
  </si>
  <si>
    <t>8.7</t>
  </si>
  <si>
    <t>EPCBI0000070</t>
  </si>
  <si>
    <t>CON'C ROOF TILE</t>
  </si>
  <si>
    <t>FOR ROOF, 400x400xT40mm</t>
    <phoneticPr fontId="3" type="noConversion"/>
  </si>
  <si>
    <t>8.8</t>
  </si>
  <si>
    <t>EPCBI0000080</t>
  </si>
  <si>
    <t>ROOF AGGREGATE</t>
  </si>
  <si>
    <t>FOR ROOF, WASHED AGGREGATE MAX. @ 19MM</t>
    <phoneticPr fontId="3" type="noConversion"/>
  </si>
  <si>
    <t>EPCBI0000090</t>
  </si>
  <si>
    <t>UNDERGROUND BITUMEN EMULSION PAINT</t>
    <phoneticPr fontId="3" type="noConversion"/>
  </si>
  <si>
    <t>2 COAT</t>
    <phoneticPr fontId="4" type="noConversion"/>
  </si>
  <si>
    <t>8.10</t>
    <phoneticPr fontId="3" type="noConversion"/>
  </si>
  <si>
    <t>EPCBI0000100</t>
  </si>
  <si>
    <t>W = 200, THK 5mm</t>
    <phoneticPr fontId="4" type="noConversion"/>
  </si>
  <si>
    <t>8.11</t>
    <phoneticPr fontId="3" type="noConversion"/>
  </si>
  <si>
    <t>EPCBI0000110</t>
  </si>
  <si>
    <t>HYDROPHILIC POLYMER RUBBER WATERSTOP</t>
    <phoneticPr fontId="3" type="noConversion"/>
  </si>
  <si>
    <t>8.12</t>
  </si>
  <si>
    <t>EPCBI0000120</t>
  </si>
  <si>
    <t xml:space="preserve">UNDERGROUND BITUMEN MEMBRANE </t>
  </si>
  <si>
    <t>8.13</t>
  </si>
  <si>
    <t>EPCBI0000130</t>
  </si>
  <si>
    <t>CEMENT SCREED FOR WATER PROOFING</t>
    <phoneticPr fontId="3" type="noConversion"/>
  </si>
  <si>
    <t>THK. 25mm PROTECTION FOR BOTTOM</t>
    <phoneticPr fontId="3" type="noConversion"/>
  </si>
  <si>
    <t>8.14</t>
  </si>
  <si>
    <t>EPCBI0000140</t>
  </si>
  <si>
    <t>FOR WALL &amp; VERTICAL SIDE, THK. 6mm</t>
    <phoneticPr fontId="4" type="noConversion"/>
  </si>
  <si>
    <t>8.15</t>
    <phoneticPr fontId="3" type="noConversion"/>
  </si>
  <si>
    <t>EPCBI0000141</t>
    <phoneticPr fontId="3" type="noConversion"/>
  </si>
  <si>
    <t>VAPOUR BARRIER</t>
    <phoneticPr fontId="3" type="noConversion"/>
  </si>
  <si>
    <t>FOR BELOW LEAN CON'C. THK.0.15mm, 2 LAYERS</t>
    <phoneticPr fontId="4" type="noConversion"/>
  </si>
  <si>
    <t>8.16</t>
  </si>
  <si>
    <t>EPCBI0000150</t>
  </si>
  <si>
    <t>OTHERS(WATER PROOFING WORK)</t>
  </si>
  <si>
    <t>9</t>
    <phoneticPr fontId="3" type="noConversion"/>
  </si>
  <si>
    <t>EPCBJ000</t>
    <phoneticPr fontId="3" type="noConversion"/>
  </si>
  <si>
    <t>TILING &amp; FLOORING WORK</t>
    <phoneticPr fontId="3" type="noConversion"/>
  </si>
  <si>
    <t>9.1</t>
    <phoneticPr fontId="3" type="noConversion"/>
  </si>
  <si>
    <t>EPCBJ0000010</t>
  </si>
  <si>
    <t>VINYL TILE</t>
    <phoneticPr fontId="3" type="noConversion"/>
  </si>
  <si>
    <t>THK.3mm</t>
    <phoneticPr fontId="3" type="noConversion"/>
  </si>
  <si>
    <t>9.2</t>
    <phoneticPr fontId="3" type="noConversion"/>
  </si>
  <si>
    <t>EPCBJ0000020</t>
  </si>
  <si>
    <t>ANTI-STATIC PVC TILE</t>
    <phoneticPr fontId="3" type="noConversion"/>
  </si>
  <si>
    <t>400 x 400 x 3mm</t>
  </si>
  <si>
    <t>9.3</t>
  </si>
  <si>
    <t>EPCBJ0000030</t>
  </si>
  <si>
    <t>HEAVY DUTY P.V.C TILE</t>
  </si>
  <si>
    <t>9.4</t>
  </si>
  <si>
    <t>EPCBJ0000040</t>
  </si>
  <si>
    <t>P.V.C SKIRTING</t>
    <phoneticPr fontId="3" type="noConversion"/>
  </si>
  <si>
    <t>EPCBJ0000050</t>
  </si>
  <si>
    <t>ACCESS FLOOR SYSTEM</t>
  </si>
  <si>
    <t>600 x 600  H:300</t>
  </si>
  <si>
    <t>EPCBJ0000060</t>
  </si>
  <si>
    <t>600 x 600  H:600</t>
    <phoneticPr fontId="3" type="noConversion"/>
  </si>
  <si>
    <t>EPCBJ0000070</t>
  </si>
  <si>
    <t>900 x 900  H:900</t>
    <phoneticPr fontId="3" type="noConversion"/>
  </si>
  <si>
    <t>9.8</t>
  </si>
  <si>
    <t>EPCBJ0000080</t>
  </si>
  <si>
    <t>1200 x 1200  H:1200</t>
    <phoneticPr fontId="3" type="noConversion"/>
  </si>
  <si>
    <t>EPCBJ0000090</t>
  </si>
  <si>
    <t>UNGLAZED NON-SLIP CERAMIC TILE</t>
    <phoneticPr fontId="3" type="noConversion"/>
  </si>
  <si>
    <t xml:space="preserve">FOR FLOOR, THK. 10mm </t>
    <phoneticPr fontId="3" type="noConversion"/>
  </si>
  <si>
    <t>9.10</t>
    <phoneticPr fontId="3" type="noConversion"/>
  </si>
  <si>
    <t>EPCBJ0000100</t>
  </si>
  <si>
    <t xml:space="preserve">GLAZED CERAMIC TILE  </t>
    <phoneticPr fontId="3" type="noConversion"/>
  </si>
  <si>
    <t xml:space="preserve">FOR WALL, THK. 6mm </t>
    <phoneticPr fontId="3" type="noConversion"/>
  </si>
  <si>
    <t>9.11</t>
    <phoneticPr fontId="3" type="noConversion"/>
  </si>
  <si>
    <t>EPCBJ0000110</t>
  </si>
  <si>
    <t>ACID RESISTANT TILE</t>
    <phoneticPr fontId="3" type="noConversion"/>
  </si>
  <si>
    <t>FOR FLOOR, THK. 300 x 300 x 16mm</t>
    <phoneticPr fontId="3" type="noConversion"/>
  </si>
  <si>
    <t>EPCBJ0000120</t>
  </si>
  <si>
    <t>ACID RESISTANT TILE</t>
    <phoneticPr fontId="3" type="noConversion"/>
  </si>
  <si>
    <t>FOR WALL, THK. 300 x 300 x 16mm</t>
    <phoneticPr fontId="3" type="noConversion"/>
  </si>
  <si>
    <t>EPCBJ0000130</t>
  </si>
  <si>
    <t>TERRAZZO TILE</t>
    <phoneticPr fontId="3" type="noConversion"/>
  </si>
  <si>
    <t>FOR FLOOR, THK. 30mm</t>
    <phoneticPr fontId="3" type="noConversion"/>
  </si>
  <si>
    <t>9.14</t>
  </si>
  <si>
    <t>EPCBJ0000140</t>
  </si>
  <si>
    <t>TERRAZZOSTAIR TREAD &amp; RISER</t>
    <phoneticPr fontId="3" type="noConversion"/>
  </si>
  <si>
    <t>THK. 30mm</t>
    <phoneticPr fontId="3" type="noConversion"/>
  </si>
  <si>
    <t>9.15</t>
  </si>
  <si>
    <t>EPCBJ0000150</t>
  </si>
  <si>
    <t>TERRAZZO SKIRTING</t>
  </si>
  <si>
    <t>H100 x 20 mm</t>
    <phoneticPr fontId="3" type="noConversion"/>
  </si>
  <si>
    <t>9.16</t>
  </si>
  <si>
    <t>EPCBJ0000160</t>
  </si>
  <si>
    <t>GRANITE STAIR TREAD &amp; RISER</t>
    <phoneticPr fontId="3" type="noConversion"/>
  </si>
  <si>
    <t>THK. 20mm</t>
    <phoneticPr fontId="3" type="noConversion"/>
  </si>
  <si>
    <t>9.17</t>
  </si>
  <si>
    <t>EPCBJ0000170</t>
  </si>
  <si>
    <t>MARBLE STAIR TREAD &amp; RISER</t>
    <phoneticPr fontId="3" type="noConversion"/>
  </si>
  <si>
    <t>9.18</t>
  </si>
  <si>
    <t>EPCBJ0000180</t>
  </si>
  <si>
    <t>GRANITE TILE FOR FLOOR</t>
    <phoneticPr fontId="3" type="noConversion"/>
  </si>
  <si>
    <t>9.19</t>
  </si>
  <si>
    <t>EPCBJ0000190</t>
  </si>
  <si>
    <t>GRANITE TILE FOR WALL</t>
    <phoneticPr fontId="3" type="noConversion"/>
  </si>
  <si>
    <t>FOR WALL, THK. 20mm</t>
    <phoneticPr fontId="3" type="noConversion"/>
  </si>
  <si>
    <t>9.20</t>
  </si>
  <si>
    <t>EPCBJ0000200</t>
  </si>
  <si>
    <t>MARBLE TILE FOR FLOOR</t>
    <phoneticPr fontId="3" type="noConversion"/>
  </si>
  <si>
    <t>9.21</t>
  </si>
  <si>
    <t>EPCBJ0000210</t>
  </si>
  <si>
    <t>MARBLE TILE FOR WALL</t>
    <phoneticPr fontId="3" type="noConversion"/>
  </si>
  <si>
    <t>9.22</t>
  </si>
  <si>
    <t>EPCBJ0000220</t>
  </si>
  <si>
    <t>GRANITE / MARBLE SILL</t>
  </si>
  <si>
    <t>FOR WINDOW SILL OR DIVIDING STRIP, THK. 30mm</t>
    <phoneticPr fontId="3" type="noConversion"/>
  </si>
  <si>
    <t>9.23</t>
  </si>
  <si>
    <t>EPCBJ0000230</t>
  </si>
  <si>
    <t>MARBLE COUNTER</t>
  </si>
  <si>
    <t>FOR GUARD HOUSE, THK. 50mm x 600mm</t>
    <phoneticPr fontId="3" type="noConversion"/>
  </si>
  <si>
    <t>9.24</t>
  </si>
  <si>
    <t>EPCBJ0000240</t>
  </si>
  <si>
    <t>CARPET TILE</t>
    <phoneticPr fontId="3" type="noConversion"/>
  </si>
  <si>
    <t>THK. 7mm</t>
    <phoneticPr fontId="3" type="noConversion"/>
  </si>
  <si>
    <t>9.25</t>
  </si>
  <si>
    <t>EPCBJ0000250</t>
  </si>
  <si>
    <t>MOSAIC TILE</t>
  </si>
  <si>
    <t>FOR EXTERIOR &amp; INT. WALL</t>
  </si>
  <si>
    <t>9.26</t>
  </si>
  <si>
    <t>EPCBJ0000260</t>
  </si>
  <si>
    <t>WOODEN SKIRTING</t>
  </si>
  <si>
    <t>H100 x 15 mm</t>
    <phoneticPr fontId="3" type="noConversion"/>
  </si>
  <si>
    <t>9.27</t>
  </si>
  <si>
    <t>EPCBJ0000270</t>
  </si>
  <si>
    <t>GRANITE SKIRT</t>
    <phoneticPr fontId="3" type="noConversion"/>
  </si>
  <si>
    <t>H65*25mm</t>
    <phoneticPr fontId="3" type="noConversion"/>
  </si>
  <si>
    <t>M</t>
    <phoneticPr fontId="3" type="noConversion"/>
  </si>
  <si>
    <t>10</t>
    <phoneticPr fontId="3" type="noConversion"/>
  </si>
  <si>
    <t>EPCBK000</t>
    <phoneticPr fontId="3" type="noConversion"/>
  </si>
  <si>
    <t xml:space="preserve"> INTERIOR WORK</t>
    <phoneticPr fontId="3" type="noConversion"/>
  </si>
  <si>
    <t>10.1</t>
    <phoneticPr fontId="3" type="noConversion"/>
  </si>
  <si>
    <t>EPCBK0000010</t>
  </si>
  <si>
    <t>ACOUSTIC MINERAL BOARD CEILING</t>
    <phoneticPr fontId="3" type="noConversion"/>
  </si>
  <si>
    <t>THK.15mm x 600 x 600mm or 300X1200mm</t>
    <phoneticPr fontId="3" type="noConversion"/>
  </si>
  <si>
    <t>10.2</t>
    <phoneticPr fontId="3" type="noConversion"/>
  </si>
  <si>
    <t>EPCBK0000020</t>
  </si>
  <si>
    <t>PVC STRIP CEILING</t>
    <phoneticPr fontId="3" type="noConversion"/>
  </si>
  <si>
    <t>FOR TOILETS, SHOWERS CEILING</t>
    <phoneticPr fontId="3" type="noConversion"/>
  </si>
  <si>
    <t>10.3</t>
  </si>
  <si>
    <t>EPCBK0000030</t>
  </si>
  <si>
    <t>ALUMINIUM PANEL CEILING</t>
  </si>
  <si>
    <t>10.4</t>
  </si>
  <si>
    <t>EPCBK0000040</t>
  </si>
  <si>
    <t>ALUMINIUM LINEAR CEILING</t>
  </si>
  <si>
    <t>10.5</t>
  </si>
  <si>
    <t>EPCBK0000050</t>
  </si>
  <si>
    <t>SMC PANEL CEILING</t>
  </si>
  <si>
    <t>SMC(SHEET MOULDING COMPOUND)</t>
    <phoneticPr fontId="3" type="noConversion"/>
  </si>
  <si>
    <t>EPCBK0000060</t>
  </si>
  <si>
    <t>GYPSUM PLASTER BOARD PARTITION WALL
(BOTH SIDE)</t>
    <phoneticPr fontId="3" type="noConversion"/>
  </si>
  <si>
    <t>THK. 75mm</t>
    <phoneticPr fontId="3" type="noConversion"/>
  </si>
  <si>
    <t>10.7</t>
  </si>
  <si>
    <t>EPCBK0000070</t>
  </si>
  <si>
    <t>GYPSUM PLASTER BOARD PARTITION WALL
(ONE SIDE)</t>
    <phoneticPr fontId="3" type="noConversion"/>
  </si>
  <si>
    <t>THK. 63mm</t>
    <phoneticPr fontId="3" type="noConversion"/>
  </si>
  <si>
    <t>EPCBK0000080</t>
  </si>
  <si>
    <t>GYPSUM PLASTER BOARD PARTITION WALL 
(2 HOUR FIRE RATING)</t>
    <phoneticPr fontId="3" type="noConversion"/>
  </si>
  <si>
    <t>10.9</t>
  </si>
  <si>
    <t>EPCBK0000090</t>
  </si>
  <si>
    <t>METAL FACED PLASTERBOARD PARTITIONS</t>
  </si>
  <si>
    <t>10.10</t>
    <phoneticPr fontId="3" type="noConversion"/>
  </si>
  <si>
    <t>EPCBK0000100</t>
  </si>
  <si>
    <t>TOILET PARTITION</t>
    <phoneticPr fontId="3" type="noConversion"/>
  </si>
  <si>
    <t>10.11</t>
  </si>
  <si>
    <t>EPCBK0000110</t>
  </si>
  <si>
    <t>FIRE RESISTANT GLAZED PARTITION</t>
  </si>
  <si>
    <t>10.12</t>
  </si>
  <si>
    <t>EPCBK0000120</t>
  </si>
  <si>
    <t>TIMBER WALL PANEL</t>
  </si>
  <si>
    <t>10.13</t>
  </si>
  <si>
    <t>EPCBK0000130</t>
  </si>
  <si>
    <t>GLASS PARTITION WALL</t>
  </si>
  <si>
    <t>THK. 10mm TEMPERED SAFETY GLASS</t>
    <phoneticPr fontId="3" type="noConversion"/>
  </si>
  <si>
    <t>10.14</t>
  </si>
  <si>
    <t>EPCBK0000140</t>
  </si>
  <si>
    <t>STEEL GYPSUM PANEL (SGP)</t>
    <phoneticPr fontId="3" type="noConversion"/>
  </si>
  <si>
    <t>THK. 100mm</t>
    <phoneticPr fontId="3" type="noConversion"/>
  </si>
  <si>
    <t>11</t>
    <phoneticPr fontId="4" type="noConversion"/>
  </si>
  <si>
    <t>EPCBL000</t>
    <phoneticPr fontId="3" type="noConversion"/>
  </si>
  <si>
    <t>PANEL &amp; ROOF WORK</t>
    <phoneticPr fontId="3" type="noConversion"/>
  </si>
  <si>
    <t>11.1</t>
    <phoneticPr fontId="4" type="noConversion"/>
  </si>
  <si>
    <t>EPCBL0000010</t>
  </si>
  <si>
    <t>THERMAL INSULATED TRAPEZOIDAL CLADDING FOR ROOF</t>
  </si>
  <si>
    <t>11.2</t>
    <phoneticPr fontId="4" type="noConversion"/>
  </si>
  <si>
    <t>EPCBL0000020</t>
  </si>
  <si>
    <t>THERMAL INSULATED TRAPEZOIDAL CLADDING FOR EXT. WALL</t>
  </si>
  <si>
    <t>2 HOUR FIRE RATING</t>
    <phoneticPr fontId="3" type="noConversion"/>
  </si>
  <si>
    <t>EPCBL0000030</t>
  </si>
  <si>
    <t>SINGLE TRAPEZOIDAL CLADDING FOR ROOF</t>
  </si>
  <si>
    <t>EPCBL0000040</t>
  </si>
  <si>
    <t xml:space="preserve">SINGLE TRAPEZOIDAL CLADDING FOR WALL </t>
  </si>
  <si>
    <t>EPCBL0000050</t>
  </si>
  <si>
    <t>TRANSLUCENT SHEET</t>
    <phoneticPr fontId="3" type="noConversion"/>
  </si>
  <si>
    <t>GLASS FIBRE SHEET (FRP) THK. 2.0mm</t>
    <phoneticPr fontId="3" type="noConversion"/>
  </si>
  <si>
    <t>EPCBL0000060</t>
  </si>
  <si>
    <t>GUTTER FLASHING</t>
    <phoneticPr fontId="3" type="noConversion"/>
  </si>
  <si>
    <t>W230mm x H250mm x THK.1.2mm</t>
    <phoneticPr fontId="3" type="noConversion"/>
  </si>
  <si>
    <t>11.6.1</t>
    <phoneticPr fontId="4" type="noConversion"/>
  </si>
  <si>
    <t>EPCBL0000061</t>
    <phoneticPr fontId="3" type="noConversion"/>
  </si>
  <si>
    <t>PARAPET/TOP CAPPING FLASHING</t>
    <phoneticPr fontId="3" type="noConversion"/>
  </si>
  <si>
    <t>W600mm</t>
  </si>
  <si>
    <t>M</t>
    <phoneticPr fontId="3" type="noConversion"/>
  </si>
  <si>
    <t>11.6.2</t>
    <phoneticPr fontId="4" type="noConversion"/>
  </si>
  <si>
    <t>EPCBL0000062</t>
    <phoneticPr fontId="3" type="noConversion"/>
  </si>
  <si>
    <t>ROOF RIDGE FLASHING (TOP &amp; SIDE)</t>
    <phoneticPr fontId="3" type="noConversion"/>
  </si>
  <si>
    <t>W500mm</t>
  </si>
  <si>
    <t>11.6.3</t>
    <phoneticPr fontId="4" type="noConversion"/>
  </si>
  <si>
    <t>EPCBL0000063</t>
    <phoneticPr fontId="3" type="noConversion"/>
  </si>
  <si>
    <t>CORNER/JOINT FLASHING</t>
    <phoneticPr fontId="3" type="noConversion"/>
  </si>
  <si>
    <t>W400mm</t>
  </si>
  <si>
    <t>11.6.4</t>
  </si>
  <si>
    <t>EPCBL0000064</t>
    <phoneticPr fontId="3" type="noConversion"/>
  </si>
  <si>
    <t>DOOR &amp; WINDOW FLASHING</t>
    <phoneticPr fontId="3" type="noConversion"/>
  </si>
  <si>
    <t>W230mm</t>
  </si>
  <si>
    <t>11.6.5</t>
  </si>
  <si>
    <t>EPCBL0000065</t>
    <phoneticPr fontId="3" type="noConversion"/>
  </si>
  <si>
    <t>BASE FLASHING</t>
    <phoneticPr fontId="3" type="noConversion"/>
  </si>
  <si>
    <t>W200mm</t>
  </si>
  <si>
    <t>11.6.6</t>
  </si>
  <si>
    <t>EPCBL0000066</t>
    <phoneticPr fontId="3" type="noConversion"/>
  </si>
  <si>
    <t>OPENING FLASHING</t>
    <phoneticPr fontId="3" type="noConversion"/>
  </si>
  <si>
    <t>11.8</t>
    <phoneticPr fontId="4" type="noConversion"/>
  </si>
  <si>
    <t>EPCBL0000080</t>
  </si>
  <si>
    <t>ROOF DRAIN</t>
  </si>
  <si>
    <t>Φ100 / CAST IRON</t>
  </si>
  <si>
    <t>EPCBL0000090</t>
  </si>
  <si>
    <t>ROOF DRAIN</t>
    <phoneticPr fontId="3" type="noConversion"/>
  </si>
  <si>
    <t>Φ150 / CAST IRON</t>
  </si>
  <si>
    <t>11.10</t>
  </si>
  <si>
    <t>EPCBL0000100</t>
  </si>
  <si>
    <t>Φ100 / UPVC</t>
  </si>
  <si>
    <t>11.11</t>
  </si>
  <si>
    <t>EPCBL0000110</t>
  </si>
  <si>
    <t>Φ150 / UPVC</t>
  </si>
  <si>
    <t>EPCBL0000120</t>
  </si>
  <si>
    <t>DOWN SPOUT</t>
  </si>
  <si>
    <t>Φ100 / GALV. STL</t>
  </si>
  <si>
    <t>EPCBL0000130</t>
  </si>
  <si>
    <t>Φ150 / GALV. STL</t>
  </si>
  <si>
    <t>11.14</t>
  </si>
  <si>
    <t>EPCBL0000140</t>
  </si>
  <si>
    <t>DOWN SPOUT</t>
    <phoneticPr fontId="3" type="noConversion"/>
  </si>
  <si>
    <t>Φ100 / Stainless Steel</t>
    <phoneticPr fontId="3" type="noConversion"/>
  </si>
  <si>
    <t>11.15</t>
  </si>
  <si>
    <t>EPCBL0000150</t>
  </si>
  <si>
    <t>Φ150 / Stainless Steel</t>
    <phoneticPr fontId="3" type="noConversion"/>
  </si>
  <si>
    <t>EPCBL0000160</t>
  </si>
  <si>
    <t>DOWN SPOUT HEAD</t>
  </si>
  <si>
    <t>GALV. STL.</t>
    <phoneticPr fontId="3" type="noConversion"/>
  </si>
  <si>
    <t>11.17</t>
  </si>
  <si>
    <t>EPCBL0000170</t>
  </si>
  <si>
    <t>Stainless Steel</t>
    <phoneticPr fontId="3" type="noConversion"/>
  </si>
  <si>
    <t>EPCBL0000180</t>
  </si>
  <si>
    <t>SPLASH BLOCK</t>
  </si>
  <si>
    <t>11.19</t>
  </si>
  <si>
    <t>EPCBL0000190</t>
  </si>
  <si>
    <t>NORMAL WEIGHT CONCRETE PRECAST INSULATED SANDWICH PANEL</t>
    <phoneticPr fontId="4" type="noConversion"/>
  </si>
  <si>
    <t>THK. 325 MM</t>
    <phoneticPr fontId="3" type="noConversion"/>
  </si>
  <si>
    <t>11.20</t>
  </si>
  <si>
    <t>EPCBL0000200</t>
  </si>
  <si>
    <t>LIGHTWEIGHT CONCRETE PRECAST INSULATED SANDWICH PANELS (SIPOREX PANEL)</t>
    <phoneticPr fontId="3" type="noConversion"/>
  </si>
  <si>
    <t>600(H) X 1200(L) THK. 250mm</t>
    <phoneticPr fontId="3" type="noConversion"/>
  </si>
  <si>
    <t>11.21</t>
    <phoneticPr fontId="3" type="noConversion"/>
  </si>
  <si>
    <t>EPCBL0000210</t>
  </si>
  <si>
    <t>OTHERS(PANEL &amp; ROOF WORK)</t>
  </si>
  <si>
    <t>12</t>
    <phoneticPr fontId="4" type="noConversion"/>
  </si>
  <si>
    <t>EPCBM000</t>
    <phoneticPr fontId="3" type="noConversion"/>
  </si>
  <si>
    <t>DOOR &amp; WINDOW  WORK</t>
    <phoneticPr fontId="3" type="noConversion"/>
  </si>
  <si>
    <t>12.1</t>
    <phoneticPr fontId="3" type="noConversion"/>
  </si>
  <si>
    <t>DOOR WORK</t>
    <phoneticPr fontId="3" type="noConversion"/>
  </si>
  <si>
    <t>12.1.1</t>
    <phoneticPr fontId="3" type="noConversion"/>
  </si>
  <si>
    <t>FIRE RESIST. STEEL DOOR(0.5 HOUR)</t>
  </si>
  <si>
    <t>a</t>
    <phoneticPr fontId="3" type="noConversion"/>
  </si>
  <si>
    <t>EPCBM0000010</t>
  </si>
  <si>
    <t>1.0 x 2.1</t>
  </si>
  <si>
    <t>0.5 HOUR FIRE DOOR</t>
    <phoneticPr fontId="3" type="noConversion"/>
  </si>
  <si>
    <t>b</t>
    <phoneticPr fontId="3" type="noConversion"/>
  </si>
  <si>
    <t>EPCBM0000020</t>
  </si>
  <si>
    <t>2.0 x 2.1</t>
  </si>
  <si>
    <t>0.5 HOUR FIRE DOOR</t>
    <phoneticPr fontId="3" type="noConversion"/>
  </si>
  <si>
    <t>c</t>
    <phoneticPr fontId="3" type="noConversion"/>
  </si>
  <si>
    <t>EPCBM0000030</t>
  </si>
  <si>
    <t>2.0 x 2.7</t>
  </si>
  <si>
    <t>d</t>
    <phoneticPr fontId="3" type="noConversion"/>
  </si>
  <si>
    <t>EPCBM0000040</t>
  </si>
  <si>
    <t>2.5 x 3.0</t>
  </si>
  <si>
    <t>12.1.2</t>
    <phoneticPr fontId="3" type="noConversion"/>
  </si>
  <si>
    <t>FIRE RESIST. STEEL DOOR(1.0 HOUR)</t>
    <phoneticPr fontId="3" type="noConversion"/>
  </si>
  <si>
    <t>a</t>
    <phoneticPr fontId="3" type="noConversion"/>
  </si>
  <si>
    <t>EPCBM0000050</t>
  </si>
  <si>
    <t>1.0 HOUR FIRE DOOR</t>
    <phoneticPr fontId="3" type="noConversion"/>
  </si>
  <si>
    <t>EPCBM0000060</t>
  </si>
  <si>
    <t>c</t>
    <phoneticPr fontId="3" type="noConversion"/>
  </si>
  <si>
    <t>EPCBM0000070</t>
  </si>
  <si>
    <t>d</t>
    <phoneticPr fontId="3" type="noConversion"/>
  </si>
  <si>
    <t>EPCBM0000080</t>
  </si>
  <si>
    <t>2.5 x 2.7</t>
  </si>
  <si>
    <t>1.0 HOUR FIRE DOOR</t>
    <phoneticPr fontId="3" type="noConversion"/>
  </si>
  <si>
    <t>e</t>
    <phoneticPr fontId="3" type="noConversion"/>
  </si>
  <si>
    <t>EPCBM0000090</t>
  </si>
  <si>
    <t>12.1.3</t>
    <phoneticPr fontId="3" type="noConversion"/>
  </si>
  <si>
    <t>FIRE RESIST. STEEL DOOR(1.5 HOUR)</t>
    <phoneticPr fontId="3" type="noConversion"/>
  </si>
  <si>
    <t>EPCBM0000100</t>
  </si>
  <si>
    <t>1.5 HOUR FIRE DOOR</t>
    <phoneticPr fontId="3" type="noConversion"/>
  </si>
  <si>
    <t>EPCBM0000110</t>
  </si>
  <si>
    <t>EPCBM0000120</t>
  </si>
  <si>
    <t>1.5 HOUR FIRE DOOR</t>
    <phoneticPr fontId="3" type="noConversion"/>
  </si>
  <si>
    <t>EPCBM0000130</t>
  </si>
  <si>
    <t>e</t>
    <phoneticPr fontId="3" type="noConversion"/>
  </si>
  <si>
    <t>EPCBM0000140</t>
  </si>
  <si>
    <t>2.5 x 2.1</t>
    <phoneticPr fontId="3" type="noConversion"/>
  </si>
  <si>
    <t>12.1.4</t>
    <phoneticPr fontId="3" type="noConversion"/>
  </si>
  <si>
    <t>FIRE RESIST. STEEL DOOR(2.0 HOUR)</t>
  </si>
  <si>
    <t>EPCBM0000150</t>
  </si>
  <si>
    <t>2.0 HOUR FIRE DOOR</t>
    <phoneticPr fontId="3" type="noConversion"/>
  </si>
  <si>
    <t>EPCBM0000160</t>
  </si>
  <si>
    <t>2.0 HOUR FIRE DOOR</t>
    <phoneticPr fontId="3" type="noConversion"/>
  </si>
  <si>
    <t>EPCBM0000170</t>
  </si>
  <si>
    <t>2.0 HOUR FIRE DOOR</t>
    <phoneticPr fontId="3" type="noConversion"/>
  </si>
  <si>
    <t>d</t>
    <phoneticPr fontId="3" type="noConversion"/>
  </si>
  <si>
    <t>EPCBM0000180</t>
  </si>
  <si>
    <t>EPCBM0000190</t>
  </si>
  <si>
    <t>12.1.5</t>
    <phoneticPr fontId="3" type="noConversion"/>
  </si>
  <si>
    <t>NORMAL STEEL DOOR</t>
  </si>
  <si>
    <t>EPCBM0000191</t>
    <phoneticPr fontId="3" type="noConversion"/>
  </si>
  <si>
    <t>b</t>
    <phoneticPr fontId="3" type="noConversion"/>
  </si>
  <si>
    <t>EPCBM0000192</t>
  </si>
  <si>
    <t>c</t>
    <phoneticPr fontId="3" type="noConversion"/>
  </si>
  <si>
    <t>EPCBM0000193</t>
  </si>
  <si>
    <t>EPCBM0000194</t>
  </si>
  <si>
    <t>EPCBM0000195</t>
  </si>
  <si>
    <t>12.1.6</t>
    <phoneticPr fontId="3" type="noConversion"/>
  </si>
  <si>
    <t>ALUMINIUM DOOR</t>
    <phoneticPr fontId="3" type="noConversion"/>
  </si>
  <si>
    <t>EPCBM0000200</t>
  </si>
  <si>
    <t>0.9 x 2.1</t>
  </si>
  <si>
    <t>EPCBM0000210</t>
  </si>
  <si>
    <t>EPCBM0000220</t>
  </si>
  <si>
    <t>1.8 x 2.1</t>
  </si>
  <si>
    <t>EPCBM0000230</t>
  </si>
  <si>
    <t>12.1.7</t>
    <phoneticPr fontId="3" type="noConversion"/>
  </si>
  <si>
    <t>TIMBER FLUSH DOOR</t>
    <phoneticPr fontId="3" type="noConversion"/>
  </si>
  <si>
    <t>EPCBM0000240</t>
  </si>
  <si>
    <t>EPCBM0000250</t>
  </si>
  <si>
    <t>EPCBM0000260</t>
  </si>
  <si>
    <t>EPCBM0000270</t>
  </si>
  <si>
    <t>12.1.8</t>
    <phoneticPr fontId="3" type="noConversion"/>
  </si>
  <si>
    <t>HANGER DOOR</t>
    <phoneticPr fontId="3" type="noConversion"/>
  </si>
  <si>
    <t>EPCBM0000280</t>
  </si>
  <si>
    <t>4.0 x 5.0</t>
  </si>
  <si>
    <t>EPCBM0000290</t>
  </si>
  <si>
    <t>other size</t>
  </si>
  <si>
    <t>12.1.9</t>
    <phoneticPr fontId="3" type="noConversion"/>
  </si>
  <si>
    <t>FOLDING DOOR</t>
    <phoneticPr fontId="3" type="noConversion"/>
  </si>
  <si>
    <t>EPCBM0000300</t>
  </si>
  <si>
    <t>3.0 x 3.0</t>
  </si>
  <si>
    <t>b</t>
    <phoneticPr fontId="3" type="noConversion"/>
  </si>
  <si>
    <t>EPCBM0000310</t>
  </si>
  <si>
    <t>EPCBM0000320</t>
  </si>
  <si>
    <t>5.0 x 6.0</t>
  </si>
  <si>
    <t>EPCBM0000330</t>
  </si>
  <si>
    <t>6.0 x 7.0</t>
  </si>
  <si>
    <t>EPCBM0000340</t>
  </si>
  <si>
    <t>12.1.10</t>
    <phoneticPr fontId="3" type="noConversion"/>
  </si>
  <si>
    <t>STAINLESS STEEL DOOR (GLASS SWING DOOR)</t>
    <phoneticPr fontId="3" type="noConversion"/>
  </si>
  <si>
    <t>a</t>
    <phoneticPr fontId="3" type="noConversion"/>
  </si>
  <si>
    <t>EPCBM0000350</t>
  </si>
  <si>
    <t>2.0 x 2.7</t>
    <phoneticPr fontId="3" type="noConversion"/>
  </si>
  <si>
    <t>EPCBM0000360</t>
  </si>
  <si>
    <t>other size</t>
    <phoneticPr fontId="3" type="noConversion"/>
  </si>
  <si>
    <t>12.1.11</t>
    <phoneticPr fontId="3" type="noConversion"/>
  </si>
  <si>
    <t>ROLLER SHUTTER</t>
  </si>
  <si>
    <t>EPCBM0000370</t>
  </si>
  <si>
    <t>3.0×4.0(=12m2)</t>
    <phoneticPr fontId="3" type="noConversion"/>
  </si>
  <si>
    <t>EPCBM0000380</t>
  </si>
  <si>
    <t>4.0×5.0(=20m2)</t>
    <phoneticPr fontId="3" type="noConversion"/>
  </si>
  <si>
    <t>EPCBM0000390</t>
  </si>
  <si>
    <t>5.0×7.0(=35m2)</t>
    <phoneticPr fontId="3" type="noConversion"/>
  </si>
  <si>
    <t>EPCBM0000400</t>
  </si>
  <si>
    <t>6.0×7.0(=42m2)</t>
  </si>
  <si>
    <t>EPCBM0000410</t>
  </si>
  <si>
    <t>7.0×8.0(=56m2)</t>
    <phoneticPr fontId="3" type="noConversion"/>
  </si>
  <si>
    <t>f</t>
    <phoneticPr fontId="3" type="noConversion"/>
  </si>
  <si>
    <t>EPCBM0000420</t>
  </si>
  <si>
    <t>other size</t>
    <phoneticPr fontId="3" type="noConversion"/>
  </si>
  <si>
    <t>g</t>
    <phoneticPr fontId="3" type="noConversion"/>
  </si>
  <si>
    <t>EPCBM0000421</t>
    <phoneticPr fontId="3" type="noConversion"/>
  </si>
  <si>
    <t>FIRE ROLLER SHUTTER</t>
    <phoneticPr fontId="3" type="noConversion"/>
  </si>
  <si>
    <t>12.1.12</t>
    <phoneticPr fontId="3" type="noConversion"/>
  </si>
  <si>
    <t>EPCBM0000430</t>
  </si>
  <si>
    <t>MASTER-KEY SYSTEM FOR WHOLE PLANT</t>
  </si>
  <si>
    <t>L/S</t>
  </si>
  <si>
    <t>12.2</t>
    <phoneticPr fontId="3" type="noConversion"/>
  </si>
  <si>
    <t>WINDOW WORK</t>
  </si>
  <si>
    <t>12.2.1</t>
    <phoneticPr fontId="3" type="noConversion"/>
  </si>
  <si>
    <t>ALUMINIUM WINDOW(DOUBLE GLAZING)</t>
    <phoneticPr fontId="3" type="noConversion"/>
  </si>
  <si>
    <t>THK. 6mm + 12mm AIR SPACE + THK. 6mm</t>
    <phoneticPr fontId="3" type="noConversion"/>
  </si>
  <si>
    <t>EPCBM0000440</t>
  </si>
  <si>
    <t>1.8 x 1.2</t>
    <phoneticPr fontId="3" type="noConversion"/>
  </si>
  <si>
    <t>EPCBM0000450</t>
  </si>
  <si>
    <t>1.2 x 1.2</t>
    <phoneticPr fontId="3" type="noConversion"/>
  </si>
  <si>
    <t>EPCBM0000460</t>
  </si>
  <si>
    <t>1.2 x 0.6</t>
    <phoneticPr fontId="3" type="noConversion"/>
  </si>
  <si>
    <t>EPCBM0000470</t>
  </si>
  <si>
    <t>1.8 x 0.9</t>
    <phoneticPr fontId="3" type="noConversion"/>
  </si>
  <si>
    <t>f</t>
    <phoneticPr fontId="3" type="noConversion"/>
  </si>
  <si>
    <t>EPCBM0000480</t>
  </si>
  <si>
    <t>3.6 x 0.9</t>
    <phoneticPr fontId="3" type="noConversion"/>
  </si>
  <si>
    <t>g</t>
    <phoneticPr fontId="3" type="noConversion"/>
  </si>
  <si>
    <t>EPCBM0000490</t>
  </si>
  <si>
    <t>12.2.2</t>
    <phoneticPr fontId="3" type="noConversion"/>
  </si>
  <si>
    <t>ALUMINIUM WINDOW(SINGLE GLAZING)</t>
  </si>
  <si>
    <t xml:space="preserve">THK. 6mm </t>
    <phoneticPr fontId="3" type="noConversion"/>
  </si>
  <si>
    <t>EPCBM0000491</t>
    <phoneticPr fontId="3" type="noConversion"/>
  </si>
  <si>
    <t>EPCBM0000492</t>
  </si>
  <si>
    <t>EPCBM0000493</t>
  </si>
  <si>
    <t>EPCBM0000494</t>
  </si>
  <si>
    <t>1.8 x 0.9</t>
    <phoneticPr fontId="3" type="noConversion"/>
  </si>
  <si>
    <t>f</t>
    <phoneticPr fontId="3" type="noConversion"/>
  </si>
  <si>
    <t>EPCBM0000495</t>
  </si>
  <si>
    <t>3.6 x 0.9</t>
    <phoneticPr fontId="3" type="noConversion"/>
  </si>
  <si>
    <t>EPCBM0000496</t>
  </si>
  <si>
    <t>12.2.3</t>
    <phoneticPr fontId="3" type="noConversion"/>
  </si>
  <si>
    <t>FIRE RESIST. WINDOW</t>
  </si>
  <si>
    <t xml:space="preserve"> 2 HOURS FIRE RESISTANT</t>
  </si>
  <si>
    <t>EPCBM0000500</t>
  </si>
  <si>
    <t>2.0 x 1.2</t>
  </si>
  <si>
    <t>EPCBM0000510</t>
  </si>
  <si>
    <t>12.2.4</t>
    <phoneticPr fontId="3" type="noConversion"/>
  </si>
  <si>
    <t>EPCBM0000520</t>
  </si>
  <si>
    <t>ALUMINIUM GLAZED WALL</t>
  </si>
  <si>
    <t>12.2.5</t>
    <phoneticPr fontId="3" type="noConversion"/>
  </si>
  <si>
    <t>EPCBM0000530</t>
  </si>
  <si>
    <t>ALUMINIUM LOUVER</t>
  </si>
  <si>
    <t>12.2.6</t>
  </si>
  <si>
    <t>EPCBM0000540</t>
  </si>
  <si>
    <t>ALUMINUM SUNSHADE LOUVER</t>
  </si>
  <si>
    <t>12.2.7</t>
  </si>
  <si>
    <t>EPCBM0000550</t>
  </si>
  <si>
    <t>OTHERS(DOOR &amp; WINDOW  WORK)</t>
  </si>
  <si>
    <t>13</t>
    <phoneticPr fontId="3" type="noConversion"/>
  </si>
  <si>
    <t>EPCBN000</t>
    <phoneticPr fontId="3" type="noConversion"/>
  </si>
  <si>
    <t>MISC METAL WORK</t>
    <phoneticPr fontId="3" type="noConversion"/>
  </si>
  <si>
    <t>13.1</t>
    <phoneticPr fontId="3" type="noConversion"/>
  </si>
  <si>
    <t>EPCBN0000010</t>
  </si>
  <si>
    <t>MISC. STEEL WORK</t>
    <phoneticPr fontId="3" type="noConversion"/>
  </si>
  <si>
    <t>HOT DIP GALVANIZED</t>
    <phoneticPr fontId="3" type="noConversion"/>
  </si>
  <si>
    <t>13.1.1</t>
    <phoneticPr fontId="3" type="noConversion"/>
  </si>
  <si>
    <t>EPCBN0000011</t>
    <phoneticPr fontId="3" type="noConversion"/>
  </si>
  <si>
    <t>MISC. STEEL WORK</t>
    <phoneticPr fontId="3" type="noConversion"/>
  </si>
  <si>
    <t>PAINTED</t>
    <phoneticPr fontId="3" type="noConversion"/>
  </si>
  <si>
    <t>EPCBN0000020</t>
  </si>
  <si>
    <t>GALV. STEEL GRATING</t>
    <phoneticPr fontId="3" type="noConversion"/>
  </si>
  <si>
    <t>13.2.1</t>
    <phoneticPr fontId="3" type="noConversion"/>
  </si>
  <si>
    <t>EPCBN0000021</t>
    <phoneticPr fontId="3" type="noConversion"/>
  </si>
  <si>
    <t>GALV. STEEL GRATING(I32)</t>
    <phoneticPr fontId="3" type="noConversion"/>
  </si>
  <si>
    <t>13.2.2</t>
    <phoneticPr fontId="3" type="noConversion"/>
  </si>
  <si>
    <t>EPCBN0000022</t>
    <phoneticPr fontId="3" type="noConversion"/>
  </si>
  <si>
    <t>GALV. STEEL GRATING(I40)</t>
    <phoneticPr fontId="3" type="noConversion"/>
  </si>
  <si>
    <t>HOT DIP GALVANIZED</t>
    <phoneticPr fontId="3" type="noConversion"/>
  </si>
  <si>
    <t>EPCBN0000030</t>
  </si>
  <si>
    <t>CHECKERED PLATE</t>
    <phoneticPr fontId="3" type="noConversion"/>
  </si>
  <si>
    <t>8T</t>
    <phoneticPr fontId="3" type="noConversion"/>
  </si>
  <si>
    <t>13.3.1</t>
    <phoneticPr fontId="3" type="noConversion"/>
  </si>
  <si>
    <t>15T</t>
    <phoneticPr fontId="3" type="noConversion"/>
  </si>
  <si>
    <t>13.4</t>
    <phoneticPr fontId="3" type="noConversion"/>
  </si>
  <si>
    <t>EPCBN0000040</t>
  </si>
  <si>
    <t>GALV. EXPANDED METAL LATH</t>
  </si>
  <si>
    <t>EPCBN0000050</t>
  </si>
  <si>
    <t>GALV. MESH SCREEN &amp; DOOR</t>
  </si>
  <si>
    <t>13.6</t>
  </si>
  <si>
    <t>EPCBN0000060</t>
  </si>
  <si>
    <t xml:space="preserve">ALUMINIUM SHEET </t>
  </si>
  <si>
    <t>- DOUBLE PROFILE THK. 75mm</t>
    <phoneticPr fontId="3" type="noConversion"/>
  </si>
  <si>
    <t>EPCBN0000070</t>
  </si>
  <si>
    <t>STEEL PIPE HANDRAIL</t>
    <phoneticPr fontId="3" type="noConversion"/>
  </si>
  <si>
    <t>STAND TYPE</t>
    <phoneticPr fontId="3" type="noConversion"/>
  </si>
  <si>
    <t>13.8</t>
  </si>
  <si>
    <t>EPCBN0000080</t>
  </si>
  <si>
    <t>STEEL PIPE HANDRAIL</t>
  </si>
  <si>
    <t>WALL MOUNTED TYPE</t>
    <phoneticPr fontId="3" type="noConversion"/>
  </si>
  <si>
    <t>13.9</t>
  </si>
  <si>
    <t>EPCBN0000090</t>
  </si>
  <si>
    <t>STAINLESS STEEL HANDRAIL</t>
    <phoneticPr fontId="3" type="noConversion"/>
  </si>
  <si>
    <t>13.10</t>
  </si>
  <si>
    <t>EPCBN0000100</t>
  </si>
  <si>
    <t>STAINLESS STEEL HANDRAIL</t>
  </si>
  <si>
    <t>WOODEN GRIP</t>
  </si>
  <si>
    <t>13.11</t>
  </si>
  <si>
    <t>EPCBN0000110</t>
  </si>
  <si>
    <t>LADDER</t>
  </si>
  <si>
    <t>H ≤ 2.5m</t>
  </si>
  <si>
    <t>13.12</t>
  </si>
  <si>
    <t>EPCBN0000120</t>
  </si>
  <si>
    <t>CAGE LADDER</t>
    <phoneticPr fontId="3" type="noConversion"/>
  </si>
  <si>
    <r>
      <t xml:space="preserve">2.5m &lt; H </t>
    </r>
    <r>
      <rPr>
        <sz val="8"/>
        <color theme="1"/>
        <rFont val="바탕"/>
        <family val="1"/>
        <charset val="129"/>
      </rPr>
      <t>≤</t>
    </r>
    <r>
      <rPr>
        <sz val="8"/>
        <color theme="1"/>
        <rFont val="Arial"/>
        <family val="2"/>
      </rPr>
      <t xml:space="preserve"> 10m</t>
    </r>
    <phoneticPr fontId="3" type="noConversion"/>
  </si>
  <si>
    <t>13.13</t>
  </si>
  <si>
    <t>EPCBN0000130</t>
  </si>
  <si>
    <t>CAGE LADDER</t>
    <phoneticPr fontId="3" type="noConversion"/>
  </si>
  <si>
    <t>10.0m &lt; H</t>
  </si>
  <si>
    <t>13.14</t>
  </si>
  <si>
    <t>EPCBN0000140</t>
  </si>
  <si>
    <t>BOLLARD(REMOVABLE)</t>
    <phoneticPr fontId="3" type="noConversion"/>
  </si>
  <si>
    <t>REMOVABLE(DE-MOUNTED)</t>
  </si>
  <si>
    <t>13.15</t>
  </si>
  <si>
    <t>EPCBN0000150</t>
  </si>
  <si>
    <t>BOLLARD(FIXED)</t>
    <phoneticPr fontId="3" type="noConversion"/>
  </si>
  <si>
    <t>FIXED</t>
  </si>
  <si>
    <t>13.16</t>
  </si>
  <si>
    <t>EPCBN0000160</t>
  </si>
  <si>
    <t>OTHERS(MISC METAL WORK)</t>
  </si>
  <si>
    <t>14</t>
    <phoneticPr fontId="3" type="noConversion"/>
  </si>
  <si>
    <t>EPCBO000</t>
    <phoneticPr fontId="3" type="noConversion"/>
  </si>
  <si>
    <t>MISCELLANEOUS WORK</t>
    <phoneticPr fontId="3" type="noConversion"/>
  </si>
  <si>
    <t>14.1</t>
    <phoneticPr fontId="3" type="noConversion"/>
  </si>
  <si>
    <t>EPCBO0000010</t>
  </si>
  <si>
    <t>ISOLATION JOINT</t>
  </si>
  <si>
    <t>FOR AROUND TG FDN. THK. 50 x 50</t>
    <phoneticPr fontId="3" type="noConversion"/>
  </si>
  <si>
    <t>14.2</t>
    <phoneticPr fontId="3" type="noConversion"/>
  </si>
  <si>
    <t>EPCBO0000020</t>
  </si>
  <si>
    <t>EXPANSION JOINT</t>
    <phoneticPr fontId="3" type="noConversion"/>
  </si>
  <si>
    <t>FOR EXT. / INT. FLOOR AND WALL, THK. 25 x 25</t>
    <phoneticPr fontId="3" type="noConversion"/>
  </si>
  <si>
    <t>EPCBO0000030</t>
  </si>
  <si>
    <t>EXP. JOINT COVER W=200</t>
  </si>
  <si>
    <t>FOR 25mm FLOOR EXP. JOINT COVER</t>
    <phoneticPr fontId="3" type="noConversion"/>
  </si>
  <si>
    <t>14.5</t>
    <phoneticPr fontId="3" type="noConversion"/>
  </si>
  <si>
    <t>EPCBO0000050</t>
  </si>
  <si>
    <t>SEPARATION JOINT</t>
    <phoneticPr fontId="3" type="noConversion"/>
  </si>
  <si>
    <t>FOR AROUND GRADE SLAB</t>
    <phoneticPr fontId="3" type="noConversion"/>
  </si>
  <si>
    <t>14.6</t>
    <phoneticPr fontId="3" type="noConversion"/>
  </si>
  <si>
    <t>EPCBO0000060</t>
  </si>
  <si>
    <t>CONTRACTION JOINT</t>
    <phoneticPr fontId="3" type="noConversion"/>
  </si>
  <si>
    <t>FOR FLOOR OF HEAVY DUTY TRAFFIC</t>
    <phoneticPr fontId="3" type="noConversion"/>
  </si>
  <si>
    <t>14.7</t>
    <phoneticPr fontId="3" type="noConversion"/>
  </si>
  <si>
    <t>EPCBO0000070</t>
  </si>
  <si>
    <t>CONTRACTION JOINT</t>
    <phoneticPr fontId="3" type="noConversion"/>
  </si>
  <si>
    <t>FOR WALL</t>
  </si>
  <si>
    <t>14.8</t>
    <phoneticPr fontId="3" type="noConversion"/>
  </si>
  <si>
    <t>EPCBO0000080</t>
  </si>
  <si>
    <t>PREMOULDED FILLER</t>
  </si>
  <si>
    <t>THK. 50mm, FOR ISOLATION JOINT</t>
    <phoneticPr fontId="4" type="noConversion"/>
  </si>
  <si>
    <t>14.9</t>
    <phoneticPr fontId="3" type="noConversion"/>
  </si>
  <si>
    <t>EPCBO0000090</t>
  </si>
  <si>
    <t>THK. 25mm, FOR EXPANSION JOINT</t>
    <phoneticPr fontId="4" type="noConversion"/>
  </si>
  <si>
    <t>14.10</t>
    <phoneticPr fontId="3" type="noConversion"/>
  </si>
  <si>
    <t>EPCBO0000100</t>
  </si>
  <si>
    <t>PREMOULDED FILLER</t>
    <phoneticPr fontId="3" type="noConversion"/>
  </si>
  <si>
    <t>THK. 12mm, FOR SEPARATION JOINT</t>
    <phoneticPr fontId="4" type="noConversion"/>
  </si>
  <si>
    <t>14.11</t>
    <phoneticPr fontId="3" type="noConversion"/>
  </si>
  <si>
    <t>EPCBO0000110</t>
  </si>
  <si>
    <t>EMERGENCY MANHOLE COVER</t>
  </si>
  <si>
    <t>SIZE 800 x 800</t>
    <phoneticPr fontId="3" type="noConversion"/>
  </si>
  <si>
    <t>14.12</t>
    <phoneticPr fontId="3" type="noConversion"/>
  </si>
  <si>
    <t>EPCBO0000120</t>
  </si>
  <si>
    <t>FIRE RATED MANHOLE COVER</t>
  </si>
  <si>
    <t>1.5 HOURS FIRE RESISTANCE</t>
    <phoneticPr fontId="3" type="noConversion"/>
  </si>
  <si>
    <t>14.13</t>
    <phoneticPr fontId="3" type="noConversion"/>
  </si>
  <si>
    <t>EPCBO0000130</t>
  </si>
  <si>
    <t>CORNER PROTECTION H=1.2M</t>
  </si>
  <si>
    <t>EPCBO0000150</t>
  </si>
  <si>
    <t>BLIND 1.8 x 1.2</t>
    <phoneticPr fontId="3" type="noConversion"/>
  </si>
  <si>
    <t>EPCBO0000160</t>
  </si>
  <si>
    <t>BLIND 1.2 x 1.2</t>
    <phoneticPr fontId="3" type="noConversion"/>
  </si>
  <si>
    <t>EPCBO0000170</t>
  </si>
  <si>
    <t>BLIND 1.2 x 0.6</t>
    <phoneticPr fontId="3" type="noConversion"/>
  </si>
  <si>
    <t>EPCBO0000180</t>
  </si>
  <si>
    <t>BLIND 1.8 x 0.9</t>
    <phoneticPr fontId="3" type="noConversion"/>
  </si>
  <si>
    <t>EPCBO0000190</t>
  </si>
  <si>
    <t>BLIND 3.6 x 0.9</t>
    <phoneticPr fontId="3" type="noConversion"/>
  </si>
  <si>
    <t>14.20</t>
    <phoneticPr fontId="3" type="noConversion"/>
  </si>
  <si>
    <t>EPCBO0000200</t>
  </si>
  <si>
    <t>ROOM DESIGNATION SIGN</t>
  </si>
  <si>
    <t>INTERNAL / EXTERNAL</t>
  </si>
  <si>
    <t>14.21</t>
    <phoneticPr fontId="3" type="noConversion"/>
  </si>
  <si>
    <t>EPCBO0000210</t>
  </si>
  <si>
    <t>SHOWER TRAY</t>
  </si>
  <si>
    <t>14.22</t>
    <phoneticPr fontId="3" type="noConversion"/>
  </si>
  <si>
    <t>EPCBO0000220</t>
  </si>
  <si>
    <t>14.23</t>
    <phoneticPr fontId="3" type="noConversion"/>
  </si>
  <si>
    <t>EPCBO0000230</t>
  </si>
  <si>
    <t>14.24</t>
    <phoneticPr fontId="3" type="noConversion"/>
  </si>
  <si>
    <t>EPCBO0000240</t>
  </si>
  <si>
    <t>MIRROR</t>
  </si>
  <si>
    <t>750Wx800Hx5T</t>
    <phoneticPr fontId="3" type="noConversion"/>
  </si>
  <si>
    <t>14.25</t>
    <phoneticPr fontId="3" type="noConversion"/>
  </si>
  <si>
    <t>EPCBO0000250</t>
  </si>
  <si>
    <t>14.26</t>
    <phoneticPr fontId="3" type="noConversion"/>
  </si>
  <si>
    <t>EPCBO0000260</t>
  </si>
  <si>
    <t>TOWEL BAR</t>
  </si>
  <si>
    <t>14.27</t>
    <phoneticPr fontId="3" type="noConversion"/>
  </si>
  <si>
    <t>EPCBO0000270</t>
  </si>
  <si>
    <t>SOAP DISPENSER</t>
  </si>
  <si>
    <t>14.28</t>
    <phoneticPr fontId="3" type="noConversion"/>
  </si>
  <si>
    <t>EPCBO0000280</t>
  </si>
  <si>
    <t>ROLLER PAPER HOLDER</t>
  </si>
  <si>
    <t>14.29</t>
    <phoneticPr fontId="3" type="noConversion"/>
  </si>
  <si>
    <t>EPCBO0000290</t>
  </si>
  <si>
    <t xml:space="preserve">NON-SLIP NOSING </t>
  </si>
  <si>
    <t>STAINLESS STEEL NON-SLIP NOSING</t>
    <phoneticPr fontId="3" type="noConversion"/>
  </si>
  <si>
    <t>14.30</t>
    <phoneticPr fontId="3" type="noConversion"/>
  </si>
  <si>
    <t>EPCBO0000300</t>
  </si>
  <si>
    <t>SST'L DIVIDING STRIP</t>
  </si>
  <si>
    <t>14.31</t>
    <phoneticPr fontId="3" type="noConversion"/>
  </si>
  <si>
    <t>EPCBO0000310</t>
  </si>
  <si>
    <t>OTHERS(MISCELLANEOUS WORK)</t>
  </si>
  <si>
    <t>Grease Trap</t>
    <phoneticPr fontId="3" type="noConversion"/>
  </si>
  <si>
    <t>14.32</t>
    <phoneticPr fontId="3" type="noConversion"/>
  </si>
  <si>
    <t>EPCBO0000320</t>
    <phoneticPr fontId="3" type="noConversion"/>
  </si>
  <si>
    <t>URINAL SCREEN</t>
    <phoneticPr fontId="3" type="noConversion"/>
  </si>
  <si>
    <t>HEIGHT : 1500mm, WIDE : 600mm</t>
    <phoneticPr fontId="3" type="noConversion"/>
  </si>
  <si>
    <t>14.33</t>
    <phoneticPr fontId="3" type="noConversion"/>
  </si>
  <si>
    <t>EPCBO0000330</t>
    <phoneticPr fontId="3" type="noConversion"/>
  </si>
  <si>
    <t>SHOWER BOOTH PARTITION</t>
    <phoneticPr fontId="3" type="noConversion"/>
  </si>
  <si>
    <t>HEIGHT : 2100mm</t>
    <phoneticPr fontId="3" type="noConversion"/>
  </si>
  <si>
    <t>15</t>
    <phoneticPr fontId="3" type="noConversion"/>
  </si>
  <si>
    <t>EPCBP000</t>
    <phoneticPr fontId="3" type="noConversion"/>
  </si>
  <si>
    <t>EXTERIOR WORK</t>
    <phoneticPr fontId="3" type="noConversion"/>
  </si>
  <si>
    <t>15.1</t>
    <phoneticPr fontId="3" type="noConversion"/>
  </si>
  <si>
    <t>EPCBP0000010</t>
  </si>
  <si>
    <t>RCC PAVE PLINTH PROTECTION</t>
  </si>
  <si>
    <t>FOOTWAY (1,500mm)</t>
    <phoneticPr fontId="3" type="noConversion"/>
  </si>
  <si>
    <t>15.2</t>
    <phoneticPr fontId="3" type="noConversion"/>
  </si>
  <si>
    <t>EPCBP0000020</t>
  </si>
  <si>
    <t>INTERLOCKING PAVING</t>
  </si>
  <si>
    <t>15.3</t>
  </si>
  <si>
    <t>EPCBP0000030</t>
  </si>
  <si>
    <t>CHAIN LINK FENCE</t>
  </si>
  <si>
    <t>H=2.4m</t>
  </si>
  <si>
    <t>EPCBP0000040</t>
  </si>
  <si>
    <t xml:space="preserve">CHAIN LINK GATE </t>
  </si>
  <si>
    <t>15.5</t>
  </si>
  <si>
    <t>EPCBP0000050</t>
  </si>
  <si>
    <t>OTHERS(EXTERIOR WORK)</t>
  </si>
  <si>
    <t>16</t>
    <phoneticPr fontId="3" type="noConversion"/>
  </si>
  <si>
    <t>EPCBQ000</t>
    <phoneticPr fontId="3" type="noConversion"/>
  </si>
  <si>
    <t>PILING WORK</t>
    <phoneticPr fontId="3" type="noConversion"/>
  </si>
  <si>
    <t>16.1</t>
    <phoneticPr fontId="3" type="noConversion"/>
  </si>
  <si>
    <t>EPCBQ0000010</t>
  </si>
  <si>
    <t>DRIVEN PRECAST CONCRETE PILE</t>
  </si>
  <si>
    <t>16.2</t>
    <phoneticPr fontId="3" type="noConversion"/>
  </si>
  <si>
    <t>EPCBQ0000020</t>
  </si>
  <si>
    <t>DRIVEN PC PILE</t>
  </si>
  <si>
    <t>SQUARE 350 X 350</t>
  </si>
  <si>
    <t>EPCBQ0000030</t>
  </si>
  <si>
    <t>SQUARE 400 X 400</t>
  </si>
  <si>
    <t>EPCBQ0000040</t>
  </si>
  <si>
    <t>DRIVEN PHC PILE</t>
    <phoneticPr fontId="3" type="noConversion"/>
  </si>
  <si>
    <t>DIA 400 (L=30m)</t>
    <phoneticPr fontId="3" type="noConversion"/>
  </si>
  <si>
    <t>16.5</t>
  </si>
  <si>
    <t>EPCBQ0000050</t>
  </si>
  <si>
    <t>DRIVEN PHC PILE</t>
    <phoneticPr fontId="3" type="noConversion"/>
  </si>
  <si>
    <t>DIA 600</t>
    <phoneticPr fontId="3" type="noConversion"/>
  </si>
  <si>
    <t>16.6</t>
  </si>
  <si>
    <t>EPCBQ0000060</t>
  </si>
  <si>
    <t>DRIVEN STEEL PILE</t>
  </si>
  <si>
    <t>16.7</t>
  </si>
  <si>
    <t>EPCBQ0000070</t>
  </si>
  <si>
    <t>BORING PC PILE</t>
  </si>
  <si>
    <t>DIA 400</t>
  </si>
  <si>
    <t>16.8</t>
  </si>
  <si>
    <t>EPCBQ0000080</t>
  </si>
  <si>
    <t>DIA 600</t>
  </si>
  <si>
    <t>16.9</t>
  </si>
  <si>
    <t>EPCBQ0000090</t>
  </si>
  <si>
    <t>BORING PHC PILE</t>
  </si>
  <si>
    <t>DIA 400</t>
    <phoneticPr fontId="3" type="noConversion"/>
  </si>
  <si>
    <t>16.10</t>
  </si>
  <si>
    <t>EPCBQ0000100</t>
  </si>
  <si>
    <t>16.11</t>
  </si>
  <si>
    <t>EPCBQ0000110</t>
  </si>
  <si>
    <t>BORING PILES</t>
  </si>
  <si>
    <t>16.12</t>
  </si>
  <si>
    <t>EPCBQ0000120</t>
  </si>
  <si>
    <t>BORED CAST IN-SITU PILE</t>
  </si>
  <si>
    <t>16.13</t>
  </si>
  <si>
    <t>EPCBQ0000130</t>
  </si>
  <si>
    <t>DIA 500</t>
  </si>
  <si>
    <t>16.14</t>
  </si>
  <si>
    <t>EPCBQ0000140</t>
  </si>
  <si>
    <t>DIA 600</t>
    <phoneticPr fontId="3" type="noConversion"/>
  </si>
  <si>
    <t>16.15</t>
  </si>
  <si>
    <t>EPCBQ0000150</t>
  </si>
  <si>
    <t>DIA 800</t>
  </si>
  <si>
    <t>16.16</t>
  </si>
  <si>
    <t>EPCBQ0000160</t>
  </si>
  <si>
    <t>DIA 900</t>
  </si>
  <si>
    <t>16.17</t>
  </si>
  <si>
    <t>EPCBQ0000170</t>
  </si>
  <si>
    <t>other size</t>
    <phoneticPr fontId="3" type="noConversion"/>
  </si>
  <si>
    <t>16.18</t>
  </si>
  <si>
    <t>EPCBQ0000180</t>
  </si>
  <si>
    <t>PILE HEAD CUTTING &amp; DISPOSAL</t>
  </si>
  <si>
    <t>NOS</t>
  </si>
  <si>
    <t>16.19</t>
  </si>
  <si>
    <t>EPCBQ0000190</t>
  </si>
  <si>
    <t>PILE JOINT</t>
  </si>
  <si>
    <t>16.20</t>
  </si>
  <si>
    <t>EPCBQ0000200</t>
  </si>
  <si>
    <t>PILE INTEGRITY TEST</t>
  </si>
  <si>
    <t>16.21</t>
  </si>
  <si>
    <t>EPCBQ0000210</t>
  </si>
  <si>
    <t>SHEET PILE</t>
  </si>
  <si>
    <t>16.22</t>
  </si>
  <si>
    <t>EPCBQ0000220</t>
  </si>
  <si>
    <t>OTHERS(PILING WORK)</t>
  </si>
  <si>
    <t>17</t>
    <phoneticPr fontId="3" type="noConversion"/>
  </si>
  <si>
    <t>EPCBR000</t>
    <phoneticPr fontId="3" type="noConversion"/>
  </si>
  <si>
    <t>FURNITURE</t>
    <phoneticPr fontId="3" type="noConversion"/>
  </si>
  <si>
    <t>EPCBR0000010</t>
    <phoneticPr fontId="3" type="noConversion"/>
  </si>
  <si>
    <t>HARD WOOD DESK</t>
  </si>
  <si>
    <t>17.1.1</t>
  </si>
  <si>
    <t>EPCBR0000011</t>
    <phoneticPr fontId="3" type="noConversion"/>
  </si>
  <si>
    <t xml:space="preserve">1800 x 800 mm </t>
    <phoneticPr fontId="3" type="noConversion"/>
  </si>
  <si>
    <t>INCLUDING DRAWERS (MATCHING THE DESK) &amp; GLASS TOP</t>
    <phoneticPr fontId="3" type="noConversion"/>
  </si>
  <si>
    <t>17.1.2</t>
  </si>
  <si>
    <t>EPCBR0000012</t>
    <phoneticPr fontId="3" type="noConversion"/>
  </si>
  <si>
    <t>1500 x 700 mm</t>
    <phoneticPr fontId="3" type="noConversion"/>
  </si>
  <si>
    <t>EPCBR0000020</t>
  </si>
  <si>
    <t>SIDE TABLE</t>
  </si>
  <si>
    <t>17.2.1</t>
  </si>
  <si>
    <t>EPCBR0000021</t>
    <phoneticPr fontId="3" type="noConversion"/>
  </si>
  <si>
    <t>1600 x 800 mm</t>
    <phoneticPr fontId="3" type="noConversion"/>
  </si>
  <si>
    <t>EA</t>
    <phoneticPr fontId="3" type="noConversion"/>
  </si>
  <si>
    <t>17.2.2</t>
  </si>
  <si>
    <t>EPCBR0000022</t>
    <phoneticPr fontId="3" type="noConversion"/>
  </si>
  <si>
    <t>EPCBR0000030</t>
    <phoneticPr fontId="3" type="noConversion"/>
  </si>
  <si>
    <t>CHAIR</t>
  </si>
  <si>
    <t>17.3.1</t>
  </si>
  <si>
    <t>EPCBR0000031</t>
    <phoneticPr fontId="3" type="noConversion"/>
  </si>
  <si>
    <t>HIGH BACKED EXECUTIVE</t>
    <phoneticPr fontId="3" type="noConversion"/>
  </si>
  <si>
    <t>ADJUSTABLE SWIVEL</t>
  </si>
  <si>
    <t>17.3.2</t>
  </si>
  <si>
    <t>EPCBR0000032</t>
    <phoneticPr fontId="3" type="noConversion"/>
  </si>
  <si>
    <t>CHAIR</t>
    <phoneticPr fontId="3" type="noConversion"/>
  </si>
  <si>
    <t>EPCBR0000033</t>
    <phoneticPr fontId="3" type="noConversion"/>
  </si>
  <si>
    <t>VISITOR</t>
    <phoneticPr fontId="3" type="noConversion"/>
  </si>
  <si>
    <t>NON-SWIVEL</t>
  </si>
  <si>
    <t>EA</t>
    <phoneticPr fontId="3" type="noConversion"/>
  </si>
  <si>
    <t>EPCBR0000034</t>
    <phoneticPr fontId="3" type="noConversion"/>
  </si>
  <si>
    <t>SMALL FOR COMPUTER TABLE</t>
    <phoneticPr fontId="3" type="noConversion"/>
  </si>
  <si>
    <t>SWIVEL</t>
  </si>
  <si>
    <t>EPCBR0000040</t>
  </si>
  <si>
    <t>CORRESPONDENCE TRAY</t>
  </si>
  <si>
    <t>EPCBR0000050</t>
  </si>
  <si>
    <t>WASTE BIN</t>
  </si>
  <si>
    <t>EPCBR0000060</t>
  </si>
  <si>
    <t>WALL BOARD</t>
  </si>
  <si>
    <t>EPCBR0000070</t>
  </si>
  <si>
    <t>SECRETARIAL WORK STATION</t>
  </si>
  <si>
    <t>EPCBR0000080</t>
  </si>
  <si>
    <t>COMPUTER TABLE</t>
  </si>
  <si>
    <t>EPCBR0000090</t>
  </si>
  <si>
    <t>SIDE STORAGE UNIT</t>
  </si>
  <si>
    <t>800 x 425 x 725 mm</t>
    <phoneticPr fontId="3" type="noConversion"/>
  </si>
  <si>
    <t>17.10</t>
  </si>
  <si>
    <t>EPCBR0000100</t>
  </si>
  <si>
    <t>CONFERENCE ROOM PACKAGE</t>
  </si>
  <si>
    <t>EPCBR0000110</t>
  </si>
  <si>
    <t>MANAGEMENT OFFICE PACKAGE</t>
  </si>
  <si>
    <t>EPCBR0000120</t>
  </si>
  <si>
    <t>TRAINING ROOM PACKAGE</t>
  </si>
  <si>
    <t>EPCBR0000130</t>
  </si>
  <si>
    <t>OFFICE STORAGE ROOM PACKAGE</t>
  </si>
  <si>
    <t>EPCBR0000140</t>
  </si>
  <si>
    <t xml:space="preserve">COFFEE SHOP &amp; KITCHEN </t>
  </si>
  <si>
    <t>EPCBR0000150</t>
  </si>
  <si>
    <t xml:space="preserve">RECEPTION AREA </t>
  </si>
  <si>
    <t>EPCBR0000160</t>
  </si>
  <si>
    <t>BUILT-IN CUPBOARD</t>
  </si>
  <si>
    <t>SET</t>
    <phoneticPr fontId="3" type="noConversion"/>
  </si>
  <si>
    <t>EPCBR0000170</t>
  </si>
  <si>
    <t>TEA KITCHENS</t>
    <phoneticPr fontId="3" type="noConversion"/>
  </si>
  <si>
    <t>EPCBR0000180</t>
  </si>
  <si>
    <t>OTHERS(FURNITURE)</t>
  </si>
  <si>
    <t xml:space="preserve"> Total</t>
  </si>
  <si>
    <t>GRAND Total</t>
    <phoneticPr fontId="3" type="noConversion"/>
  </si>
  <si>
    <t>BUILDING LIST</t>
    <phoneticPr fontId="4" type="noConversion"/>
  </si>
  <si>
    <r>
      <t>&lt;</t>
    </r>
    <r>
      <rPr>
        <b/>
        <sz val="12"/>
        <rFont val="돋움"/>
        <family val="3"/>
        <charset val="129"/>
      </rPr>
      <t>안마도</t>
    </r>
    <r>
      <rPr>
        <b/>
        <sz val="12"/>
        <rFont val="Arial"/>
        <family val="2"/>
      </rPr>
      <t xml:space="preserve"> 220MW </t>
    </r>
    <r>
      <rPr>
        <b/>
        <sz val="12"/>
        <rFont val="돋움"/>
        <family val="3"/>
        <charset val="129"/>
      </rPr>
      <t>해상풍력</t>
    </r>
    <r>
      <rPr>
        <b/>
        <sz val="12"/>
        <rFont val="Arial"/>
        <family val="2"/>
      </rPr>
      <t xml:space="preserve"> / </t>
    </r>
    <r>
      <rPr>
        <b/>
        <sz val="12"/>
        <rFont val="돋움"/>
        <family val="3"/>
        <charset val="129"/>
      </rPr>
      <t>대한민국</t>
    </r>
    <r>
      <rPr>
        <b/>
        <sz val="12"/>
        <rFont val="Arial"/>
        <family val="2"/>
      </rPr>
      <t>&gt;</t>
    </r>
    <phoneticPr fontId="4" type="noConversion"/>
  </si>
  <si>
    <t>Rev.2</t>
    <phoneticPr fontId="4" type="noConversion"/>
  </si>
  <si>
    <t>NO.</t>
    <phoneticPr fontId="4" type="noConversion"/>
  </si>
  <si>
    <t>PLOT
PLAN
NO.</t>
    <phoneticPr fontId="4" type="noConversion"/>
  </si>
  <si>
    <t>BUILDING NAME</t>
    <phoneticPr fontId="4" type="noConversion"/>
  </si>
  <si>
    <t>STR.
TYPE</t>
    <phoneticPr fontId="4" type="noConversion"/>
  </si>
  <si>
    <t>Q'TY</t>
    <phoneticPr fontId="4" type="noConversion"/>
  </si>
  <si>
    <t>STORY</t>
    <phoneticPr fontId="4" type="noConversion"/>
  </si>
  <si>
    <t>LOCATION</t>
    <phoneticPr fontId="4" type="noConversion"/>
  </si>
  <si>
    <t>SIZE</t>
  </si>
  <si>
    <t>FLOOR AREA</t>
    <phoneticPr fontId="4" type="noConversion"/>
  </si>
  <si>
    <t>TOTAL AREA</t>
    <phoneticPr fontId="4" type="noConversion"/>
  </si>
  <si>
    <t>LIFTING</t>
  </si>
  <si>
    <t>SANITARY</t>
    <phoneticPr fontId="4" type="noConversion"/>
  </si>
  <si>
    <t>LOUVER
SIZE (m2)</t>
    <phoneticPr fontId="4" type="noConversion"/>
  </si>
  <si>
    <t>관련근거
작성부서</t>
  </si>
  <si>
    <t>REMARK</t>
    <phoneticPr fontId="4" type="noConversion"/>
  </si>
  <si>
    <t>W(m)</t>
  </si>
  <si>
    <t>L(m)</t>
  </si>
  <si>
    <t>H(m)</t>
    <phoneticPr fontId="4" type="noConversion"/>
  </si>
  <si>
    <t>(m2)</t>
    <phoneticPr fontId="4" type="noConversion"/>
  </si>
  <si>
    <t>FACILITY</t>
  </si>
  <si>
    <t>TOILET</t>
    <phoneticPr fontId="4" type="noConversion"/>
  </si>
  <si>
    <t>SHOWER</t>
    <phoneticPr fontId="4" type="noConversion"/>
  </si>
  <si>
    <t>KITCHEN
TEA ROOM</t>
    <phoneticPr fontId="4" type="noConversion"/>
  </si>
  <si>
    <t>쌍줄비계</t>
    <phoneticPr fontId="3" type="noConversion"/>
  </si>
  <si>
    <t>비계다리</t>
    <phoneticPr fontId="3" type="noConversion"/>
  </si>
  <si>
    <t>&lt;Base : On-Shore Substation&gt;</t>
    <phoneticPr fontId="4" type="noConversion"/>
  </si>
  <si>
    <t>154kV/66kV GIS Building</t>
    <phoneticPr fontId="4" type="noConversion"/>
  </si>
  <si>
    <t>RC</t>
    <phoneticPr fontId="4" type="noConversion"/>
  </si>
  <si>
    <t>-</t>
    <phoneticPr fontId="4" type="noConversion"/>
  </si>
  <si>
    <t>OHC 10ton</t>
    <phoneticPr fontId="4" type="noConversion"/>
  </si>
  <si>
    <t>전기, 계장</t>
    <phoneticPr fontId="4" type="noConversion"/>
  </si>
  <si>
    <r>
      <t xml:space="preserve">SIZE(EL, 10/14) 
</t>
    </r>
    <r>
      <rPr>
        <sz val="11"/>
        <rFont val="돋움"/>
        <family val="3"/>
        <charset val="129"/>
      </rPr>
      <t>전기분야</t>
    </r>
    <r>
      <rPr>
        <sz val="11"/>
        <color theme="1"/>
        <rFont val="맑은 고딕"/>
        <family val="2"/>
        <charset val="129"/>
        <scheme val="minor"/>
      </rPr>
      <t xml:space="preserve"> </t>
    </r>
    <r>
      <rPr>
        <sz val="11"/>
        <rFont val="돋움"/>
        <family val="3"/>
        <charset val="129"/>
      </rPr>
      <t>사업주</t>
    </r>
    <r>
      <rPr>
        <sz val="11"/>
        <color theme="1"/>
        <rFont val="맑은 고딕"/>
        <family val="2"/>
        <charset val="129"/>
        <scheme val="minor"/>
      </rPr>
      <t xml:space="preserve"> </t>
    </r>
    <r>
      <rPr>
        <sz val="11"/>
        <rFont val="돋움"/>
        <family val="3"/>
        <charset val="129"/>
      </rPr>
      <t>최종</t>
    </r>
    <r>
      <rPr>
        <sz val="11"/>
        <color theme="1"/>
        <rFont val="맑은 고딕"/>
        <family val="2"/>
        <charset val="129"/>
        <scheme val="minor"/>
      </rPr>
      <t xml:space="preserve"> </t>
    </r>
    <r>
      <rPr>
        <sz val="11"/>
        <rFont val="돋움"/>
        <family val="3"/>
        <charset val="129"/>
      </rPr>
      <t>발표자료</t>
    </r>
    <r>
      <rPr>
        <sz val="11"/>
        <color theme="1"/>
        <rFont val="맑은 고딕"/>
        <family val="2"/>
        <charset val="129"/>
        <scheme val="minor"/>
      </rPr>
      <t xml:space="preserve"> </t>
    </r>
    <r>
      <rPr>
        <sz val="11"/>
        <rFont val="돋움"/>
        <family val="3"/>
        <charset val="129"/>
      </rPr>
      <t>참조</t>
    </r>
    <phoneticPr fontId="4" type="noConversion"/>
  </si>
  <si>
    <r>
      <t>(</t>
    </r>
    <r>
      <rPr>
        <sz val="11"/>
        <rFont val="돋움"/>
        <family val="3"/>
        <charset val="129"/>
      </rPr>
      <t>죽도</t>
    </r>
    <r>
      <rPr>
        <sz val="11"/>
        <color theme="1"/>
        <rFont val="맑은 고딕"/>
        <family val="2"/>
        <charset val="129"/>
        <scheme val="minor"/>
      </rPr>
      <t xml:space="preserve"> Island)</t>
    </r>
    <phoneticPr fontId="4" type="noConversion"/>
  </si>
  <si>
    <t xml:space="preserve"> Ground Floor</t>
    <phoneticPr fontId="4" type="noConversion"/>
  </si>
  <si>
    <t>154kV GIS Room</t>
    <phoneticPr fontId="4" type="noConversion"/>
  </si>
  <si>
    <r>
      <t>Cable Trench (BOF: GL-</t>
    </r>
    <r>
      <rPr>
        <sz val="11"/>
        <color theme="1"/>
        <rFont val="맑은 고딕"/>
        <family val="2"/>
        <charset val="129"/>
        <scheme val="minor"/>
      </rPr>
      <t>2.5</t>
    </r>
    <r>
      <rPr>
        <sz val="11"/>
        <color theme="1"/>
        <rFont val="맑은 고딕"/>
        <family val="2"/>
        <charset val="129"/>
        <scheme val="minor"/>
      </rPr>
      <t>m)</t>
    </r>
    <phoneticPr fontId="4" type="noConversion"/>
  </si>
  <si>
    <t>Ground Floor</t>
    <phoneticPr fontId="4" type="noConversion"/>
  </si>
  <si>
    <t>Fire Safety</t>
    <phoneticPr fontId="4" type="noConversion"/>
  </si>
  <si>
    <t xml:space="preserve">SIZE(FF, 10/20 : 5x4) </t>
    <phoneticPr fontId="4" type="noConversion"/>
  </si>
  <si>
    <t>STR Room</t>
    <phoneticPr fontId="4" type="noConversion"/>
  </si>
  <si>
    <t>154kV/66kV Transformer Room-1</t>
    <phoneticPr fontId="4" type="noConversion"/>
  </si>
  <si>
    <t>154kV/66kV Transformer Room-2</t>
    <phoneticPr fontId="4" type="noConversion"/>
  </si>
  <si>
    <t>Ground Floor</t>
    <phoneticPr fontId="4" type="noConversion"/>
  </si>
  <si>
    <t>66kV GIS Room</t>
    <phoneticPr fontId="4" type="noConversion"/>
  </si>
  <si>
    <t xml:space="preserve">Monitoring &amp; GIS Control Building </t>
    <phoneticPr fontId="4" type="noConversion"/>
  </si>
  <si>
    <t>RC</t>
    <phoneticPr fontId="4" type="noConversion"/>
  </si>
  <si>
    <t>-</t>
  </si>
  <si>
    <r>
      <t xml:space="preserve">SIZE(EL, 10/20) </t>
    </r>
    <r>
      <rPr>
        <sz val="11"/>
        <color rgb="FFFF0000"/>
        <rFont val="돋움"/>
        <family val="3"/>
        <charset val="129"/>
      </rPr>
      <t/>
    </r>
    <phoneticPr fontId="4" type="noConversion"/>
  </si>
  <si>
    <t>육상 변전소 적용 Base case 시, Monitoring House (Island) 와 Switchyard&amp;Control BLDG 통합 구성</t>
    <phoneticPr fontId="4" type="noConversion"/>
  </si>
  <si>
    <t>Ground Floor</t>
  </si>
  <si>
    <t>Control Room</t>
    <phoneticPr fontId="4" type="noConversion"/>
  </si>
  <si>
    <t>Office</t>
    <phoneticPr fontId="4" type="noConversion"/>
  </si>
  <si>
    <t>Dining Area &amp; Common Area</t>
    <phoneticPr fontId="4" type="noConversion"/>
  </si>
  <si>
    <t>Lobby</t>
    <phoneticPr fontId="4" type="noConversion"/>
  </si>
  <si>
    <t>Kitchen</t>
    <phoneticPr fontId="4" type="noConversion"/>
  </si>
  <si>
    <t>O</t>
    <phoneticPr fontId="4" type="noConversion"/>
  </si>
  <si>
    <t>Toilet&amp;Shower&amp;Locker(F)</t>
    <phoneticPr fontId="4" type="noConversion"/>
  </si>
  <si>
    <t>Toilet&amp;Shower(M)</t>
    <phoneticPr fontId="4" type="noConversion"/>
  </si>
  <si>
    <t>Locker(M)</t>
    <phoneticPr fontId="4" type="noConversion"/>
  </si>
  <si>
    <t xml:space="preserve">SIZE(FF, 10/20 : 2x3) </t>
    <phoneticPr fontId="4" type="noConversion"/>
  </si>
  <si>
    <t>Corridor</t>
    <phoneticPr fontId="4" type="noConversion"/>
  </si>
  <si>
    <t>Electronic &amp; Comm Room</t>
    <phoneticPr fontId="4" type="noConversion"/>
  </si>
  <si>
    <r>
      <t xml:space="preserve">Substation &amp; Control Building </t>
    </r>
    <r>
      <rPr>
        <sz val="11"/>
        <rFont val="돋움"/>
        <family val="3"/>
        <charset val="129"/>
      </rPr>
      <t>통합</t>
    </r>
    <phoneticPr fontId="4" type="noConversion"/>
  </si>
  <si>
    <t>LV SWGR Room</t>
    <phoneticPr fontId="4" type="noConversion"/>
  </si>
  <si>
    <t>Battery Room</t>
    <phoneticPr fontId="4" type="noConversion"/>
  </si>
  <si>
    <t>Monitoring House</t>
    <phoneticPr fontId="4" type="noConversion"/>
  </si>
  <si>
    <t>RC</t>
    <phoneticPr fontId="4" type="noConversion"/>
  </si>
  <si>
    <t>전기, 계장</t>
    <phoneticPr fontId="4" type="noConversion"/>
  </si>
  <si>
    <r>
      <t xml:space="preserve">SIZE(ARUP, 10/01) AWF-ARUP-V-19-009
Concept Design Report – Monitoring House </t>
    </r>
    <r>
      <rPr>
        <sz val="11"/>
        <rFont val="돋움"/>
        <family val="3"/>
        <charset val="129"/>
      </rPr>
      <t>참조</t>
    </r>
    <phoneticPr fontId="4" type="noConversion"/>
  </si>
  <si>
    <r>
      <rPr>
        <sz val="11"/>
        <color rgb="FFFF0000"/>
        <rFont val="Arial"/>
        <family val="2"/>
      </rPr>
      <t>(</t>
    </r>
    <r>
      <rPr>
        <sz val="11"/>
        <color rgb="FFFF0000"/>
        <rFont val="돋움"/>
        <family val="3"/>
        <charset val="129"/>
      </rPr>
      <t>영광군</t>
    </r>
    <r>
      <rPr>
        <sz val="11"/>
        <color rgb="FFFF0000"/>
        <rFont val="Arial"/>
        <family val="2"/>
      </rPr>
      <t>)</t>
    </r>
    <phoneticPr fontId="4" type="noConversion"/>
  </si>
  <si>
    <t>Control Room</t>
    <phoneticPr fontId="4" type="noConversion"/>
  </si>
  <si>
    <t>Marine Coordination Center</t>
    <phoneticPr fontId="4" type="noConversion"/>
  </si>
  <si>
    <t>Fire Safety</t>
    <phoneticPr fontId="4" type="noConversion"/>
  </si>
  <si>
    <t xml:space="preserve">SIZE(FF, 10/20 : 3x3) </t>
    <phoneticPr fontId="4" type="noConversion"/>
  </si>
  <si>
    <t>Stores, Workshops, And Drying Rooms</t>
    <phoneticPr fontId="4" type="noConversion"/>
  </si>
  <si>
    <t>Open Space</t>
    <phoneticPr fontId="4" type="noConversion"/>
  </si>
  <si>
    <t>Office</t>
    <phoneticPr fontId="4" type="noConversion"/>
  </si>
  <si>
    <t>Meeting Room</t>
    <phoneticPr fontId="4" type="noConversion"/>
  </si>
  <si>
    <t>Dining Area</t>
    <phoneticPr fontId="4" type="noConversion"/>
  </si>
  <si>
    <t>Kitchen</t>
    <phoneticPr fontId="4" type="noConversion"/>
  </si>
  <si>
    <t>Gym</t>
    <phoneticPr fontId="4" type="noConversion"/>
  </si>
  <si>
    <t>Toilet(M)</t>
    <phoneticPr fontId="4" type="noConversion"/>
  </si>
  <si>
    <t>Shower(M)</t>
    <phoneticPr fontId="4" type="noConversion"/>
  </si>
  <si>
    <t>Toilet&amp;Shower&amp;Locker(F)</t>
    <phoneticPr fontId="4" type="noConversion"/>
  </si>
  <si>
    <t>Lobby</t>
    <phoneticPr fontId="4" type="noConversion"/>
  </si>
  <si>
    <t>Corridor</t>
    <phoneticPr fontId="4" type="noConversion"/>
  </si>
  <si>
    <t>154kV Switching Station</t>
    <phoneticPr fontId="4" type="noConversion"/>
  </si>
  <si>
    <t>전기</t>
    <phoneticPr fontId="4" type="noConversion"/>
  </si>
  <si>
    <r>
      <t xml:space="preserve">SIZE(EL, 10/26), KWC </t>
    </r>
    <r>
      <rPr>
        <sz val="11"/>
        <rFont val="돋움"/>
        <family val="3"/>
        <charset val="129"/>
      </rPr>
      <t>요청사항</t>
    </r>
    <r>
      <rPr>
        <sz val="11"/>
        <rFont val="Arial"/>
        <family val="2"/>
      </rPr>
      <t xml:space="preserve"> </t>
    </r>
    <r>
      <rPr>
        <sz val="11"/>
        <rFont val="돋움"/>
        <family val="3"/>
        <charset val="129"/>
      </rPr>
      <t>반영</t>
    </r>
    <phoneticPr fontId="4" type="noConversion"/>
  </si>
  <si>
    <t>(Yeonggwang-gun)</t>
    <phoneticPr fontId="4" type="noConversion"/>
  </si>
  <si>
    <t xml:space="preserve"> Ground Floor</t>
    <phoneticPr fontId="4" type="noConversion"/>
  </si>
  <si>
    <t>154kV GIS Room</t>
    <phoneticPr fontId="4" type="noConversion"/>
  </si>
  <si>
    <t>Cable Trench (BOF: GL-2.5m)</t>
    <phoneticPr fontId="4" type="noConversion"/>
  </si>
  <si>
    <t>Ground Floor</t>
    <phoneticPr fontId="4" type="noConversion"/>
  </si>
  <si>
    <t>Reactor Room-1</t>
    <phoneticPr fontId="4" type="noConversion"/>
  </si>
  <si>
    <t>Reactor Room-2</t>
    <phoneticPr fontId="4" type="noConversion"/>
  </si>
  <si>
    <t>전기, 계장</t>
    <phoneticPr fontId="4" type="noConversion"/>
  </si>
  <si>
    <r>
      <t xml:space="preserve">SIZE(ARUP, 10/01) AWF-ARUP-V-19-009
Concept Design Report – Monitoring House </t>
    </r>
    <r>
      <rPr>
        <strike/>
        <sz val="11"/>
        <color rgb="FFFF0000"/>
        <rFont val="돋움"/>
        <family val="3"/>
        <charset val="129"/>
      </rPr>
      <t>참조</t>
    </r>
    <phoneticPr fontId="4" type="noConversion"/>
  </si>
  <si>
    <t>Common Area&amp;Pantry</t>
    <phoneticPr fontId="4" type="noConversion"/>
  </si>
  <si>
    <t>O</t>
    <phoneticPr fontId="4" type="noConversion"/>
  </si>
  <si>
    <t>O</t>
    <phoneticPr fontId="4" type="noConversion"/>
  </si>
  <si>
    <r>
      <t xml:space="preserve">SIZE(FF, 10/20 : </t>
    </r>
    <r>
      <rPr>
        <strike/>
        <sz val="11"/>
        <color rgb="FFFF0000"/>
        <rFont val="돋움"/>
        <family val="3"/>
        <charset val="129"/>
      </rPr>
      <t>삭제</t>
    </r>
    <r>
      <rPr>
        <strike/>
        <sz val="11"/>
        <color rgb="FFFF0000"/>
        <rFont val="맑은 고딕"/>
        <family val="2"/>
        <charset val="129"/>
        <scheme val="minor"/>
      </rPr>
      <t xml:space="preserve">) </t>
    </r>
    <phoneticPr fontId="4" type="noConversion"/>
  </si>
  <si>
    <t>Warehouse</t>
    <phoneticPr fontId="4" type="noConversion"/>
  </si>
  <si>
    <t>ST</t>
    <phoneticPr fontId="4" type="noConversion"/>
  </si>
  <si>
    <t>기계</t>
    <phoneticPr fontId="4" type="noConversion"/>
  </si>
  <si>
    <r>
      <t xml:space="preserve">SIZE(ARUP, 10/01) AWF-ARUP-V-19-009
Concept Design Report – Monitoring House </t>
    </r>
    <r>
      <rPr>
        <sz val="11"/>
        <rFont val="돋움"/>
        <family val="3"/>
        <charset val="129"/>
      </rPr>
      <t>참조</t>
    </r>
    <phoneticPr fontId="4" type="noConversion"/>
  </si>
  <si>
    <r>
      <t>(</t>
    </r>
    <r>
      <rPr>
        <sz val="11"/>
        <color rgb="FFFF0000"/>
        <rFont val="돋움"/>
        <family val="3"/>
        <charset val="129"/>
      </rPr>
      <t>영광군</t>
    </r>
    <r>
      <rPr>
        <sz val="11"/>
        <color rgb="FFFF0000"/>
        <rFont val="Arial"/>
        <family val="2"/>
      </rPr>
      <t>)</t>
    </r>
    <phoneticPr fontId="4" type="noConversion"/>
  </si>
  <si>
    <t>Warehouse</t>
    <phoneticPr fontId="4" type="noConversion"/>
  </si>
  <si>
    <r>
      <t xml:space="preserve">Crane or Hoist </t>
    </r>
    <r>
      <rPr>
        <sz val="11"/>
        <rFont val="돋움"/>
        <family val="3"/>
        <charset val="129"/>
      </rPr>
      <t>적용유무</t>
    </r>
    <r>
      <rPr>
        <sz val="11"/>
        <color theme="1"/>
        <rFont val="맑은 고딕"/>
        <family val="2"/>
        <charset val="129"/>
        <scheme val="minor"/>
      </rPr>
      <t xml:space="preserve"> </t>
    </r>
    <r>
      <rPr>
        <sz val="11"/>
        <rFont val="돋움"/>
        <family val="3"/>
        <charset val="129"/>
      </rPr>
      <t>확인</t>
    </r>
    <r>
      <rPr>
        <sz val="11"/>
        <color theme="1"/>
        <rFont val="맑은 고딕"/>
        <family val="2"/>
        <charset val="129"/>
        <scheme val="minor"/>
      </rPr>
      <t xml:space="preserve"> </t>
    </r>
    <r>
      <rPr>
        <sz val="11"/>
        <rFont val="돋움"/>
        <family val="3"/>
        <charset val="129"/>
      </rPr>
      <t>요망</t>
    </r>
    <phoneticPr fontId="4" type="noConversion"/>
  </si>
  <si>
    <t>Warehouse</t>
    <phoneticPr fontId="4" type="noConversion"/>
  </si>
  <si>
    <r>
      <t>(</t>
    </r>
    <r>
      <rPr>
        <sz val="11"/>
        <rFont val="돋움"/>
        <family val="3"/>
        <charset val="129"/>
      </rPr>
      <t>죽도</t>
    </r>
    <r>
      <rPr>
        <sz val="11"/>
        <color theme="1"/>
        <rFont val="맑은 고딕"/>
        <family val="2"/>
        <charset val="129"/>
        <scheme val="minor"/>
      </rPr>
      <t xml:space="preserve"> Island)</t>
    </r>
    <phoneticPr fontId="4" type="noConversion"/>
  </si>
  <si>
    <r>
      <t xml:space="preserve">Crane or Hoist </t>
    </r>
    <r>
      <rPr>
        <sz val="11"/>
        <rFont val="돋움"/>
        <family val="3"/>
        <charset val="129"/>
      </rPr>
      <t>적용유무</t>
    </r>
    <r>
      <rPr>
        <sz val="11"/>
        <color theme="1"/>
        <rFont val="맑은 고딕"/>
        <family val="2"/>
        <charset val="129"/>
        <scheme val="minor"/>
      </rPr>
      <t xml:space="preserve"> </t>
    </r>
    <r>
      <rPr>
        <sz val="11"/>
        <rFont val="돋움"/>
        <family val="3"/>
        <charset val="129"/>
      </rPr>
      <t>확인</t>
    </r>
    <r>
      <rPr>
        <sz val="11"/>
        <color theme="1"/>
        <rFont val="맑은 고딕"/>
        <family val="2"/>
        <charset val="129"/>
        <scheme val="minor"/>
      </rPr>
      <t xml:space="preserve"> </t>
    </r>
    <r>
      <rPr>
        <sz val="11"/>
        <rFont val="돋움"/>
        <family val="3"/>
        <charset val="129"/>
      </rPr>
      <t>요망</t>
    </r>
    <phoneticPr fontId="4" type="noConversion"/>
  </si>
  <si>
    <r>
      <t xml:space="preserve">SIZE(ARUP, 10/01) AWF-ARUP-V-19-009
Concept Design Report – Monitoring House </t>
    </r>
    <r>
      <rPr>
        <strike/>
        <sz val="11"/>
        <color rgb="FFFF0000"/>
        <rFont val="돋움"/>
        <family val="3"/>
        <charset val="129"/>
      </rPr>
      <t>참조</t>
    </r>
    <phoneticPr fontId="4" type="noConversion"/>
  </si>
  <si>
    <t>(Yeonggwang-gun)</t>
    <phoneticPr fontId="4" type="noConversion"/>
  </si>
  <si>
    <t>Warehouse</t>
    <phoneticPr fontId="4" type="noConversion"/>
  </si>
  <si>
    <r>
      <t xml:space="preserve">Crane or Hoist </t>
    </r>
    <r>
      <rPr>
        <strike/>
        <sz val="11"/>
        <color rgb="FFFF0000"/>
        <rFont val="돋움"/>
        <family val="3"/>
        <charset val="129"/>
      </rPr>
      <t>적용유무</t>
    </r>
    <r>
      <rPr>
        <strike/>
        <sz val="11"/>
        <color rgb="FFFF0000"/>
        <rFont val="맑은 고딕"/>
        <family val="2"/>
        <charset val="129"/>
        <scheme val="minor"/>
      </rPr>
      <t xml:space="preserve"> </t>
    </r>
    <r>
      <rPr>
        <strike/>
        <sz val="11"/>
        <color rgb="FFFF0000"/>
        <rFont val="돋움"/>
        <family val="3"/>
        <charset val="129"/>
      </rPr>
      <t>확인</t>
    </r>
    <r>
      <rPr>
        <strike/>
        <sz val="11"/>
        <color rgb="FFFF0000"/>
        <rFont val="맑은 고딕"/>
        <family val="2"/>
        <charset val="129"/>
        <scheme val="minor"/>
      </rPr>
      <t xml:space="preserve"> </t>
    </r>
    <r>
      <rPr>
        <strike/>
        <sz val="11"/>
        <color rgb="FFFF0000"/>
        <rFont val="돋움"/>
        <family val="3"/>
        <charset val="129"/>
      </rPr>
      <t>요망</t>
    </r>
    <phoneticPr fontId="4" type="noConversion"/>
  </si>
  <si>
    <t>&lt;Alternative : Off-Shore Substation&gt;</t>
    <phoneticPr fontId="4" type="noConversion"/>
  </si>
  <si>
    <t>Offshore Substation</t>
    <phoneticPr fontId="4" type="noConversion"/>
  </si>
  <si>
    <t>ST</t>
    <phoneticPr fontId="4" type="noConversion"/>
  </si>
  <si>
    <t>-</t>
    <phoneticPr fontId="4" type="noConversion"/>
  </si>
  <si>
    <r>
      <t xml:space="preserve">SIZE(ARUP, 09/22) AWF-ARUP-V-19-005 &amp; 007 Part 2
Concept Design Report – Topside and Secondary </t>
    </r>
    <r>
      <rPr>
        <sz val="10"/>
        <rFont val="돋움"/>
        <family val="3"/>
        <charset val="129"/>
      </rPr>
      <t>참조</t>
    </r>
    <phoneticPr fontId="4" type="noConversion"/>
  </si>
  <si>
    <r>
      <t xml:space="preserve">(Topside) : </t>
    </r>
    <r>
      <rPr>
        <sz val="11"/>
        <color theme="1"/>
        <rFont val="돋움"/>
        <family val="3"/>
        <charset val="129"/>
      </rPr>
      <t>토목해상자켓</t>
    </r>
    <r>
      <rPr>
        <sz val="11"/>
        <color theme="1"/>
        <rFont val="Arial"/>
        <family val="2"/>
      </rPr>
      <t xml:space="preserve"> </t>
    </r>
    <r>
      <rPr>
        <sz val="11"/>
        <color theme="1"/>
        <rFont val="돋움"/>
        <family val="3"/>
        <charset val="129"/>
      </rPr>
      <t>상부</t>
    </r>
    <phoneticPr fontId="4" type="noConversion"/>
  </si>
  <si>
    <t>Lower Deck (EL+32.3m)</t>
    <phoneticPr fontId="4" type="noConversion"/>
  </si>
  <si>
    <t>Jacket legs : 19.0x19.0</t>
    <phoneticPr fontId="4" type="noConversion"/>
  </si>
  <si>
    <t>Control Room-1</t>
    <phoneticPr fontId="4" type="noConversion"/>
  </si>
  <si>
    <t>Container Type</t>
    <phoneticPr fontId="4" type="noConversion"/>
  </si>
  <si>
    <t>Control Room-2</t>
    <phoneticPr fontId="4" type="noConversion"/>
  </si>
  <si>
    <t>Container Type</t>
    <phoneticPr fontId="4" type="noConversion"/>
  </si>
  <si>
    <t>Battery Room</t>
    <phoneticPr fontId="4" type="noConversion"/>
  </si>
  <si>
    <t>Container Type</t>
    <phoneticPr fontId="4" type="noConversion"/>
  </si>
  <si>
    <t>Walkway</t>
    <phoneticPr fontId="4" type="noConversion"/>
  </si>
  <si>
    <t>Equipment Deck (EL+40.3m)</t>
    <phoneticPr fontId="4" type="noConversion"/>
  </si>
  <si>
    <t>-</t>
    <phoneticPr fontId="4" type="noConversion"/>
  </si>
  <si>
    <t xml:space="preserve"> </t>
    <phoneticPr fontId="4" type="noConversion"/>
  </si>
  <si>
    <t>MV GIS</t>
    <phoneticPr fontId="4" type="noConversion"/>
  </si>
  <si>
    <t>-</t>
    <phoneticPr fontId="4" type="noConversion"/>
  </si>
  <si>
    <t>Container Type</t>
    <phoneticPr fontId="4" type="noConversion"/>
  </si>
  <si>
    <t xml:space="preserve">HV GIS </t>
    <phoneticPr fontId="4" type="noConversion"/>
  </si>
  <si>
    <t>Main Transformer</t>
    <phoneticPr fontId="4" type="noConversion"/>
  </si>
  <si>
    <t>-</t>
    <phoneticPr fontId="4" type="noConversion"/>
  </si>
  <si>
    <t>Aux./Earth Transformer</t>
    <phoneticPr fontId="4" type="noConversion"/>
  </si>
  <si>
    <t>-</t>
    <phoneticPr fontId="4" type="noConversion"/>
  </si>
  <si>
    <t>Transformer Cooler</t>
    <phoneticPr fontId="4" type="noConversion"/>
  </si>
  <si>
    <t>Monitoring House</t>
    <phoneticPr fontId="4" type="noConversion"/>
  </si>
  <si>
    <t>(O&amp;M Port)</t>
    <phoneticPr fontId="4" type="noConversion"/>
  </si>
  <si>
    <t>Control Room</t>
    <phoneticPr fontId="4" type="noConversion"/>
  </si>
  <si>
    <t xml:space="preserve">SIZE(FF, 10/20 : 3x3) </t>
    <phoneticPr fontId="4" type="noConversion"/>
  </si>
  <si>
    <t>Stores, Workshops, And Drying Rooms</t>
    <phoneticPr fontId="4" type="noConversion"/>
  </si>
  <si>
    <t>Open Space</t>
    <phoneticPr fontId="4" type="noConversion"/>
  </si>
  <si>
    <t>Office</t>
    <phoneticPr fontId="4" type="noConversion"/>
  </si>
  <si>
    <t>Meeting Room</t>
    <phoneticPr fontId="4" type="noConversion"/>
  </si>
  <si>
    <t>Dining Area</t>
    <phoneticPr fontId="4" type="noConversion"/>
  </si>
  <si>
    <t>Kitchen</t>
    <phoneticPr fontId="4" type="noConversion"/>
  </si>
  <si>
    <t>Locker(M)</t>
    <phoneticPr fontId="4" type="noConversion"/>
  </si>
  <si>
    <t>Shower(M)</t>
    <phoneticPr fontId="4" type="noConversion"/>
  </si>
  <si>
    <t>Corridor</t>
    <phoneticPr fontId="4" type="noConversion"/>
  </si>
  <si>
    <t xml:space="preserve">Monitoring House </t>
    <phoneticPr fontId="4" type="noConversion"/>
  </si>
  <si>
    <r>
      <t xml:space="preserve">SIZE(ARUP, 10/01) AWF-ARUP-V-19-009
Concept Design Report – Monitoring House </t>
    </r>
    <r>
      <rPr>
        <sz val="11"/>
        <rFont val="돋움"/>
        <family val="3"/>
        <charset val="129"/>
      </rPr>
      <t>참조</t>
    </r>
    <phoneticPr fontId="4" type="noConversion"/>
  </si>
  <si>
    <r>
      <t>(</t>
    </r>
    <r>
      <rPr>
        <sz val="11"/>
        <rFont val="돋움"/>
        <family val="3"/>
        <charset val="129"/>
      </rPr>
      <t>안마도</t>
    </r>
    <r>
      <rPr>
        <sz val="11"/>
        <color theme="1"/>
        <rFont val="맑은 고딕"/>
        <family val="2"/>
        <charset val="129"/>
        <scheme val="minor"/>
      </rPr>
      <t xml:space="preserve"> Island)</t>
    </r>
    <phoneticPr fontId="4" type="noConversion"/>
  </si>
  <si>
    <t>Office</t>
    <phoneticPr fontId="4" type="noConversion"/>
  </si>
  <si>
    <t>Dining Area &amp; Common Area</t>
    <phoneticPr fontId="4" type="noConversion"/>
  </si>
  <si>
    <t>Lobby</t>
    <phoneticPr fontId="4" type="noConversion"/>
  </si>
  <si>
    <t>Kitchen</t>
    <phoneticPr fontId="4" type="noConversion"/>
  </si>
  <si>
    <t>O</t>
    <phoneticPr fontId="4" type="noConversion"/>
  </si>
  <si>
    <t>Toilet&amp;Shower(M)</t>
    <phoneticPr fontId="4" type="noConversion"/>
  </si>
  <si>
    <t>Locker(M)</t>
    <phoneticPr fontId="4" type="noConversion"/>
  </si>
  <si>
    <t>Fire Safety</t>
    <phoneticPr fontId="4" type="noConversion"/>
  </si>
  <si>
    <r>
      <t xml:space="preserve">SIZE(FF, 10/20 : </t>
    </r>
    <r>
      <rPr>
        <sz val="11"/>
        <rFont val="돋움"/>
        <family val="3"/>
        <charset val="129"/>
      </rPr>
      <t>삭제</t>
    </r>
    <r>
      <rPr>
        <sz val="11"/>
        <color theme="1"/>
        <rFont val="맑은 고딕"/>
        <family val="2"/>
        <charset val="129"/>
        <scheme val="minor"/>
      </rPr>
      <t xml:space="preserve">) </t>
    </r>
    <phoneticPr fontId="4" type="noConversion"/>
  </si>
  <si>
    <t>Meeting Room</t>
    <phoneticPr fontId="4" type="noConversion"/>
  </si>
  <si>
    <t>O</t>
    <phoneticPr fontId="4" type="noConversion"/>
  </si>
  <si>
    <t>Toilet&amp;Shower(M)</t>
    <phoneticPr fontId="4" type="noConversion"/>
  </si>
  <si>
    <t>Locker(M)</t>
    <phoneticPr fontId="4" type="noConversion"/>
  </si>
  <si>
    <r>
      <t xml:space="preserve">SIZE(FF, 10/20 : </t>
    </r>
    <r>
      <rPr>
        <sz val="11"/>
        <rFont val="돋움"/>
        <family val="3"/>
        <charset val="129"/>
      </rPr>
      <t>삭제</t>
    </r>
    <r>
      <rPr>
        <sz val="11"/>
        <color theme="1"/>
        <rFont val="맑은 고딕"/>
        <family val="2"/>
        <charset val="129"/>
        <scheme val="minor"/>
      </rPr>
      <t xml:space="preserve">) </t>
    </r>
    <phoneticPr fontId="4" type="noConversion"/>
  </si>
  <si>
    <t>기계</t>
    <phoneticPr fontId="4" type="noConversion"/>
  </si>
  <si>
    <r>
      <t xml:space="preserve">SIZE(ARUP, 10/01) AWF-ARUP-V-19-009
Concept Design Report – Monitoring House </t>
    </r>
    <r>
      <rPr>
        <sz val="11"/>
        <rFont val="돋움"/>
        <family val="3"/>
        <charset val="129"/>
      </rPr>
      <t>참조</t>
    </r>
    <phoneticPr fontId="4" type="noConversion"/>
  </si>
  <si>
    <t>(O&amp;M Port)</t>
    <phoneticPr fontId="4" type="noConversion"/>
  </si>
  <si>
    <r>
      <t>(</t>
    </r>
    <r>
      <rPr>
        <sz val="11"/>
        <rFont val="돋움"/>
        <family val="3"/>
        <charset val="129"/>
      </rPr>
      <t>안마도</t>
    </r>
    <r>
      <rPr>
        <sz val="11"/>
        <color theme="1"/>
        <rFont val="맑은 고딕"/>
        <family val="2"/>
        <charset val="129"/>
        <scheme val="minor"/>
      </rPr>
      <t xml:space="preserve"> Island)</t>
    </r>
    <phoneticPr fontId="4" type="noConversion"/>
  </si>
  <si>
    <r>
      <t xml:space="preserve">Crane or Hoist </t>
    </r>
    <r>
      <rPr>
        <sz val="11"/>
        <rFont val="돋움"/>
        <family val="3"/>
        <charset val="129"/>
      </rPr>
      <t>적용유무</t>
    </r>
    <r>
      <rPr>
        <sz val="11"/>
        <color theme="1"/>
        <rFont val="맑은 고딕"/>
        <family val="2"/>
        <charset val="129"/>
        <scheme val="minor"/>
      </rPr>
      <t xml:space="preserve"> </t>
    </r>
    <r>
      <rPr>
        <sz val="11"/>
        <rFont val="돋움"/>
        <family val="3"/>
        <charset val="129"/>
      </rPr>
      <t>확인</t>
    </r>
    <r>
      <rPr>
        <sz val="11"/>
        <color theme="1"/>
        <rFont val="맑은 고딕"/>
        <family val="2"/>
        <charset val="129"/>
        <scheme val="minor"/>
      </rPr>
      <t xml:space="preserve"> </t>
    </r>
    <r>
      <rPr>
        <sz val="11"/>
        <rFont val="돋움"/>
        <family val="3"/>
        <charset val="129"/>
      </rPr>
      <t>요망</t>
    </r>
    <phoneticPr fontId="4" type="noConversion"/>
  </si>
  <si>
    <t>TOTAL</t>
    <phoneticPr fontId="4" type="noConversion"/>
  </si>
  <si>
    <r>
      <rPr>
        <sz val="11"/>
        <color theme="1"/>
        <rFont val="돋움"/>
        <family val="3"/>
        <charset val="129"/>
      </rPr>
      <t>※</t>
    </r>
    <r>
      <rPr>
        <sz val="11"/>
        <color theme="1"/>
        <rFont val="Arial"/>
        <family val="2"/>
      </rPr>
      <t xml:space="preserve"> Note : </t>
    </r>
    <phoneticPr fontId="4" type="noConversion"/>
  </si>
  <si>
    <t xml:space="preserve">1. The dimension of each building specified above are indicative only, and shall be subject to change according to the detail design of project implementation stage.
2. OHC : Overhead Crane, H : Hoist
</t>
    <phoneticPr fontId="4" type="noConversion"/>
  </si>
  <si>
    <t>DELETED</t>
    <phoneticPr fontId="4" type="noConversion"/>
  </si>
  <si>
    <t>NO.</t>
    <phoneticPr fontId="4" type="noConversion"/>
  </si>
  <si>
    <t>PLOT
PLAN
NO.</t>
    <phoneticPr fontId="4" type="noConversion"/>
  </si>
  <si>
    <t>BUILDING NAME</t>
    <phoneticPr fontId="4" type="noConversion"/>
  </si>
  <si>
    <t>STR.
TYPE</t>
    <phoneticPr fontId="4" type="noConversion"/>
  </si>
  <si>
    <t>Q'TY</t>
    <phoneticPr fontId="4" type="noConversion"/>
  </si>
  <si>
    <t>STORY</t>
    <phoneticPr fontId="4" type="noConversion"/>
  </si>
  <si>
    <t>FLOOR AREA</t>
    <phoneticPr fontId="4" type="noConversion"/>
  </si>
  <si>
    <t>SANITARY</t>
    <phoneticPr fontId="4" type="noConversion"/>
  </si>
  <si>
    <t>LOUVER
SIZE (m2)</t>
    <phoneticPr fontId="4" type="noConversion"/>
  </si>
  <si>
    <t>REMARK</t>
    <phoneticPr fontId="4" type="noConversion"/>
  </si>
  <si>
    <t>(m2)</t>
    <phoneticPr fontId="4" type="noConversion"/>
  </si>
  <si>
    <t>SHOWER</t>
    <phoneticPr fontId="4" type="noConversion"/>
  </si>
  <si>
    <t>KITCHEN
TEA ROOM</t>
    <phoneticPr fontId="4" type="noConversion"/>
  </si>
  <si>
    <t>Substation &amp; Control Building</t>
    <phoneticPr fontId="4" type="noConversion"/>
  </si>
  <si>
    <t>RC</t>
    <phoneticPr fontId="4" type="noConversion"/>
  </si>
  <si>
    <r>
      <t xml:space="preserve">SIZE(EL, 10/14) 
</t>
    </r>
    <r>
      <rPr>
        <sz val="11"/>
        <rFont val="돋움"/>
        <family val="3"/>
        <charset val="129"/>
      </rPr>
      <t>전기분야</t>
    </r>
    <r>
      <rPr>
        <sz val="11"/>
        <color theme="1"/>
        <rFont val="맑은 고딕"/>
        <family val="2"/>
        <charset val="129"/>
        <scheme val="minor"/>
      </rPr>
      <t xml:space="preserve"> </t>
    </r>
    <r>
      <rPr>
        <sz val="11"/>
        <rFont val="돋움"/>
        <family val="3"/>
        <charset val="129"/>
      </rPr>
      <t>사업주</t>
    </r>
    <r>
      <rPr>
        <sz val="11"/>
        <color theme="1"/>
        <rFont val="맑은 고딕"/>
        <family val="2"/>
        <charset val="129"/>
        <scheme val="minor"/>
      </rPr>
      <t xml:space="preserve"> </t>
    </r>
    <r>
      <rPr>
        <sz val="11"/>
        <rFont val="돋움"/>
        <family val="3"/>
        <charset val="129"/>
      </rPr>
      <t>최종</t>
    </r>
    <r>
      <rPr>
        <sz val="11"/>
        <color theme="1"/>
        <rFont val="맑은 고딕"/>
        <family val="2"/>
        <charset val="129"/>
        <scheme val="minor"/>
      </rPr>
      <t xml:space="preserve"> </t>
    </r>
    <r>
      <rPr>
        <sz val="11"/>
        <rFont val="돋움"/>
        <family val="3"/>
        <charset val="129"/>
      </rPr>
      <t>발표자료</t>
    </r>
    <r>
      <rPr>
        <sz val="11"/>
        <color theme="1"/>
        <rFont val="맑은 고딕"/>
        <family val="2"/>
        <charset val="129"/>
        <scheme val="minor"/>
      </rPr>
      <t xml:space="preserve"> </t>
    </r>
    <r>
      <rPr>
        <sz val="11"/>
        <rFont val="돋움"/>
        <family val="3"/>
        <charset val="129"/>
      </rPr>
      <t>참조</t>
    </r>
    <phoneticPr fontId="4" type="noConversion"/>
  </si>
  <si>
    <t>Communication Room</t>
    <phoneticPr fontId="4" type="noConversion"/>
  </si>
  <si>
    <t>Cable Trench (BOF: GL-2.0m)</t>
    <phoneticPr fontId="4" type="noConversion"/>
  </si>
  <si>
    <t>LV SWGR Room</t>
    <phoneticPr fontId="4" type="noConversion"/>
  </si>
  <si>
    <t>Cable Trench (BOF: GL-2.0m)</t>
    <phoneticPr fontId="4" type="noConversion"/>
  </si>
  <si>
    <t>Control&amp;Protection Panel Room</t>
    <phoneticPr fontId="4" type="noConversion"/>
  </si>
  <si>
    <t>Cable Trench (BOF: GL-2.0m)</t>
    <phoneticPr fontId="4" type="noConversion"/>
  </si>
  <si>
    <t>7.4.3 BOQ</t>
  </si>
  <si>
    <t xml:space="preserve">C. MATERIAL BRIEF SPECIFICATION </t>
  </si>
  <si>
    <t>[P-현대차CCPP] 현대자동차 울산공장 복합화력 발전소_20200707   [ Rev. No : A ]</t>
  </si>
  <si>
    <t>Discipline : Architecture</t>
  </si>
  <si>
    <t>July 7, 2020</t>
  </si>
  <si>
    <t>1.1</t>
  </si>
  <si>
    <t>SYSTEM SUPPORT WORK
- FOR STEAM TURBINE GENERATOR FOUNATION TOP TABLE  (ELEVATED TOP TABLE TYPE)
- INCLUDING ERECT &amp; DISMANTLE COST
- HEAVY DUTY SHORING, STEEL TUBULAR, ACCESSORIES
- INCLUDING SHOP DWG.</t>
  </si>
  <si>
    <t>EXCAVATION
COMMON SOIL / LIMESTONE ROCK
- REGARDLESS of EXCAVATION DEPTH AND METHOD (MACHINERY OR HAND DIGGING)
- INCLUDING SURVEY, MARKING &amp; LEVELING
- INCLUDING DEWATERING WITH a PROVISION of SUMP AND PUMP, IF REQUIRED
- INCLUDING SAFETY  PRECAUTION SUCH  as STRUTTING, SHEETING AND BRACING
- INCLUDING PROTECTION MEASURES to EXISTING &amp; NEW STRUCTURE / UTILITIES ENCOUNTERED DURING THE WORK
- INCLUDING COMPACTION AT EXCAVATED LEVEL
- INCLUDING TEST(PLATE LOAD TEST) BENEATH FOUNDATION, IF REQUIRED</t>
  </si>
  <si>
    <t>BACK FILL
-FILL MATERIALS
- COMPACTION AT A LAYER OF 15cm MAX. 
- TO KEEP 95% OF MAX. DRY DENSITY IN ACCORDANCE WITH AASHTO T-180 METHOD D
- BOTH SELECTED SOIL AND BORROWED SOIL TO BE USED
- INCLUDING ALL ACCESSARY EQUIPMENT SUCH AS VIBRATING ROLLER. RAMMER AND WATER SPRING WHEN REQUIRED</t>
  </si>
  <si>
    <t>DISPOSAL
- TO BE DISPOSED OUTSIDE THE PLANT BOUNDARY LIMIT(AT THE MUNICIPAL CORPORATION DESIGNATED DUMPING AREA)
- BOUNDARY LIMIT (MAX. 5~7KM)</t>
  </si>
  <si>
    <t>2.4</t>
  </si>
  <si>
    <t>CRUSHED STONE W/ SAND FILL
- INCLUDING COMPACTION, GRADING &amp; TEST</t>
  </si>
  <si>
    <t>2.4.1</t>
  </si>
  <si>
    <t>SOIL REPLACEMENT
- SELECTED EXCAVATED AND SCREENED LIMESTONE ROCK
  MAX. SIEVE SIZE : 50mm
- FOR BENEATH FOUNDATION 
- COMPACTION ONE LAYER OF MAX. 150mm AND MAX. 95% OF DRY DENSITY IN ACCORDANCE WITH ASTM D1557
- INCLUDING NECESSARY TEST AS PER SPEC.
- THIS SHALL BE GOOD HARD WELL GRADED MATERIAL SCREENED AND CRUSHED AS NECESSARY TO LIE WITHIN THE GRADING ENVELOPE GIVEN BELOW WHEN TESTED IN ACCORDANCE WITH ASTM.</t>
  </si>
  <si>
    <t>2.5</t>
  </si>
  <si>
    <t>COMPACTED SUB-BASE- STRUCTURE COMPACTION 
- FOR BENEATH SHALLOW FOUNDATION
- THK. 0.5m ~ 1.0m
-THE VALUE OF CBR NOT LESS THAN 35% (ASTM D 1883)
-COMPACTION AT A LAYER OF 15cm MAX. AND 95% OF MAX. DRY DENSITY IN ACCORDANCE WITH ASTM D1557.</t>
  </si>
  <si>
    <t>2.6</t>
  </si>
  <si>
    <t xml:space="preserve">GRAVEL LAYER
- FOR COAL STORAGE SHED
- DIA 100
</t>
  </si>
  <si>
    <t>2.7</t>
  </si>
  <si>
    <t>P.P. MAT
- FOR COAL STORAGE SHED
- THK. 5MM
- POLYPROPYLENE MAT</t>
  </si>
  <si>
    <t>2.8</t>
  </si>
  <si>
    <t>GRAVEL PAVING
- FOR COAL STORAGE SHED
- THK. 200MM
- SUB-GRADE TO BE COMPACTED TO 95% OF MAX. DRY DENSITY AS
  PER ASTM D1557
- SPREADING MAX. Φ40 mm CRUSHED ROCKS OR GRAVELS
- INCLUDING EXCAVATION &amp; DISPOSAL</t>
  </si>
  <si>
    <t xml:space="preserve">LEAN CONCRETE
- f'c=15 MPa (CYLINDER SPECIMEN)
- ORDINARY PORTLAND CEMENT COMPLYING WITH ASTM C150, TYPE I
- FOR LEAN CONC., BLINDING, SCREED, BACKFILL
- INCLUDING MARKING, LEVELING, SCAFFOLDING, STAGING, CURING &amp; TESTING
- INCLUDING POURING &amp; VIBRATING WORK
- INCLUDING SMOOTH CONCRETE FINISHING
- INCLUDING ALL CONSTRUCTION AND JOINTS WORK
- INCLUDING LABOR &amp; EQUIPMENT FOR ERECTION
- INCLUDING CRACKED REPAIR &amp; REQUIRED DAMAGED SURFACE
- INCLUDING EMBEDDING MATERIALS IN CONCRETE AND TEMPLATE
- INCLUDING TESTING, SUPERVISION, INSPECTION AT SITE
- INCLUDING CONVEY OF CONCRETE FROM BATCH PLANT TO THE PLACE OF FINAL DEPOSIT
- INCLUDING STORAGE/MAINTENANCE/PRESERVATION OF ALL CONCRETE MATERIALS AT SUBCONTRACTOR'S WAREHOUSE OR STORAGE AREA
</t>
  </si>
  <si>
    <t>3.1.1.1</t>
  </si>
  <si>
    <t>LEAN CONCRETE
- f'c=20 MPa (CYLINDER SPECIMEN)
- ORDINARY PORTLAND CEMENT COMPLYING WITH ASTM C150, TYPE I
- FOR LEAN CONC., BLINDING, SCREED, BACKFILL</t>
  </si>
  <si>
    <t>Refer to 3.1.1 for detail description</t>
  </si>
  <si>
    <t>3.1.2.1</t>
  </si>
  <si>
    <t xml:space="preserve">REINF. CONCRETE
- f'c=25MPa (CYLINDER SPECIMEN)
- ORDINARY PORTLAND CEMENT COMPLYING WITH ASTM C150, TYPE I
- FOR GENERAL USE SUB STRUCTURE
 (ABOVE GROUND LEVEL)
</t>
  </si>
  <si>
    <t>3.1.2.2</t>
  </si>
  <si>
    <t>REINF. CONCRETE
- f'c=25MPa (CYLINDER SPECIMEN)
- ORDINARY PORTLAND CEMENT COMPLYING WITH ASTM C150, TYPE I
- FOR GENERAL USE SUB STRUCTURE
 (UNDER GROUND LEVEL)</t>
  </si>
  <si>
    <t xml:space="preserve">REINF. CONCRETE
- f'c=28MPa (CYLINDER SPECIMEN)
- ORDINARY PORTLAND CEMENT COMPLYING WITH ASTM C150, TYPE I
- FOR GENERAL USE SUPER STRUCTURE
 (ABOVE GROUND LEVEL)
</t>
  </si>
  <si>
    <t xml:space="preserve">REINF. CONCRETE
- f'c=28MPa (CYLINDER SPECIMEN)
- ORDINARY PORTLAND CEMENT COMPLYING WITH ASTM C150, TYPE I
- FOR GENERAL USE SUB STRUCTURE
 (UNDER GROUND LEVEL)
</t>
  </si>
  <si>
    <t xml:space="preserve">REINF. CONCRETE
- f'c=30MPa (CYLINDER SPECIMEN)
- ORDINARY PORTLAND CEMENT COMPLYING WITH ASTM C150, TYPE I
- FOR TG FOUNDATION
 (ABOVE GROUND LEVEL)
</t>
  </si>
  <si>
    <t>REINF. CONCRETE
- f'c=30MPa(CYLINDER SPECIMEN)
- ORDINARY PORTLAND CEMENT COMPLYING WITH ASTM C150, TYPE I
- FOR TG FOUNDATION &amp; HRSG BUILDING &amp; HRSG FOUNDATION
 (UNDER GROUND LEVEL)</t>
  </si>
  <si>
    <t>TEMPERATURE CONTROL MONITORING
- FOR MASS CONCRETE STRUCTURE(T=800mm OVER) &amp; TG FOUNDATION
- INCLUDING THERMO COUPLER, MONITORING &amp; RECORD ACC. TO APPROVED MS</t>
  </si>
  <si>
    <t>HIGH YIELD DEFORMED BAR 
(EPOXY COATED)
- ASTM A615 GRADE 60 (Fy=420MPa)
- FUSION BONDED EPOXY COATED REINFORCING BAR(ASTM A775)
- INCLUDING PRESSURE WELDED JOINT WORK WHERE NECESSARY &amp; STRENGTH TEST  
- INCLUDING BAR SUPPORTS, TIE WIRES, SPACER, FABRICATED BAR MESH
- INCLUDING RE-BAR SHOP DRAWING &amp; BAR BENDING SCHEDULE
- INCLUDING BAR BENDING &amp; CUTTING
- INCLUDING SLIP ROUND BAR AT SEPARATION JOINT
- INCLUDING LABOR &amp; EQUIPMENT
- INCLUDING SITE INSPECTION</t>
  </si>
  <si>
    <t xml:space="preserve">HIGH YIELD DEFORMED BAR 
(BLACK DEFORMED BARS)
- KS D 3504 SD400
- ASTM A615 GRADE 60 (Fy=420MPa)
- BS 4449 : 2005 GRADE 500
- INCLUDING PRESSURE WELDED JOINT WORK WHERE NECESSARY &amp; STRENGTH TEST  
- INCLUDING BAR SUPPORTS, TIE WIRES, SPACER, FABRICATED BAR MESH
- INCLUDING RE-BAR SHOP DRAWING &amp; BAR BENDING SCHEDULE
- INCLUDING BAR BENDING &amp; CUTTING
- INCLUDING SLIP ROUND BAR AT SEPARATION JOINT
</t>
  </si>
  <si>
    <t>FAIR FACED FORM
- FOR EXPOSED SUPERSTRUCTURE FORM FACE / PAINTED CONCRETE FORM FACE 
- FOR EQUIPMENT PLINTH AND FLOOR OPENING 
- COATED PLYWOOD THK. 18MM, 3 USE 
- INCLUDING, FORM TIE, ALL ACCESSORIES, SEALING OF FORM TIE HOLE, SEPARATOR &amp; ANCHOR BOX OUT.
- INCLUDING CHAMFER FOR EXPOSED EDGE
- INCLUDING FLOOR AND WALL OPENING WORK &amp; SLEEVE
- INCLUDING BOXOUT FOR EQUIPMENT ANCHOR BOLT
- INCLUDING LABOR &amp; EQUIPMENT
- INCLUDING FABRICATION / FORM INSTALL &amp; REMOVAL
- INCLUDING SHORING, SCAFFORDING AND SAFETY MEASURES
- INCLUDING FORMWORK CALCULATION FOR STG PEDESTAL &amp; TOP DECK
  (INCLUDING SHOP DRAWING)</t>
  </si>
  <si>
    <t xml:space="preserve">NORMAL FACED FORM
- FOR UNDERGROUND CONCRETE
- FOR HIDDEN SURFACE &amp; APPLIED FINISHING CONCRETE FORM FACE (EXCLUDE PAINTED CONCRETE FORM FACE)
- NORMAL PLYWOOD THK. 18MM, 6 USE
</t>
  </si>
  <si>
    <t>Refer to 3.3.1 for detail description</t>
  </si>
  <si>
    <t xml:space="preserve">SYSTEM FORM 
- FOR STEAM TURBINE GENERATOR FOUNATION TOP TABLE
- HEAVY-DUTY FORMS, METAL FRAMED PLAYWOOD FORMS
</t>
  </si>
  <si>
    <t>FAIR FACED ROUND FORM
FOR EXPOSED TO VIEW
- INCLUDING, FORM TIE, ALL ACCESSORIES, SEALING OF FORM TIE HOLE, SEPARATOR &amp; ANCHOR BOX OUT.
- INCLUDING CHAMFER FOR EXPOSED EDGE
- INCLUDING FLOOR AND WALL OPENING WORK &amp; SLEEVE
- INCLUDING BOXOUT FOR EQUIPMENT ANCHOR BOLT
- INCLUDING LABOR &amp; EQUIPMENT
- INCLUDING FABRICATION / FORM INSTALL &amp; REMOVAL
- INCLUDING SHORING, SCAFFORDING AND SAFETY MEASURES</t>
  </si>
  <si>
    <t xml:space="preserve">NORMAL FACED ROUND FORM
FOR HIDDEN SURFACE
</t>
  </si>
  <si>
    <t>PRECAST CONC. COVER
- THK.100 (SINGLE FABRIC)
- FOR PIPE &amp; CABLE TRENCH
- INCLUDING LIFTING HANDLE, CORNER ANGLE</t>
  </si>
  <si>
    <t>PRECAST CONC. COVER
- THK.150 (SINGLE FABRIC)
- FOR PIPE &amp; CABLE TRENCH
- INCLUDING LIFTING HANDLE, CORNER ANGLE</t>
  </si>
  <si>
    <t>PRECAST CONC. COVER
- THK.200 (DOUBLE FABRIC)
'- FOR PIPE &amp; CABLE TRENCH
- INCLUDING LIFTING HANDLE, CORNER ANGLE</t>
  </si>
  <si>
    <t>PRECAST CONC. COVER
- THK.250 (DOUBLE FABRIC)
'- FOR PIPE &amp; CABLE TRENCH
- INCLUDING LIFTING HANDLE, CORNER ANGLE</t>
  </si>
  <si>
    <t>STRUCTURAL STEEL
(INDOOR STEEL / ROLL MEMBER)
- KS D 3503 SS275
- ASTM A36 OR EQUIVALENT
- PAINT : 
Surface Preparation : SSPC-SP-6 
Primer : Inorganic Zinc 80㎛
2nd : High Build Epoxy 80㎛
Finish : High Build Epoxy 80㎛
- DFT : TOTAL 240㎛
􀁹 High-strength bolts : KS B 1010 or ASTM A325M-Type 1 
􀁹 Nuts : KS B 1012 or ASTM A563, Grade DH, Heavy Hex
􀁹 Washer : KS B 1326 or ASTM F436 
􀁹 Hot dip galvanized
Detail Description
FABRICATION work includes followings but not limited to;
- Shop drawings with Master member list.
- Supply of Raw materials consisting of steel structures like Main  members(roll or built up),  Purlin &amp; Girth, Stair, Canopy, Fasteners and Stud Shear Connector(Stud bolt)
- Supply of Paints for touch up painting at the site.
- Fabrication of Steel structures including Painting.
- Transportation of the Materials to Construction Site(FOT).
- Submissions : Certificate of Raw materials,Factory Test Report.
ERECTION Work includes followings but not limited to; 
- Erection, Bolting, Welding, Touch up Painting and Grouting work for Column base.
- Supply of Equipment for Material Handling and Lifting , Scaffolding, Tools and Consumables.
- Submissions : Test and Inspection Report.
In case of the seismic resistant frame in steel structure, the welding procedure shall be done in accordance with the requirements of AWS D1.8. The specific details will be indicated in the detail drawings of the engineering design stage</t>
  </si>
  <si>
    <t xml:space="preserve">STRUCTURAL STEEL
(OUTDOOR STEEL / ROLL MEMBER)
- KS D 3503 SS275
- ASTM A36 OR EQUIVALENT
- PAINT : 
Surface Preparation : SSPC-SP-6 
Primer : Inorganic Zinc 80㎛
2nd : High Build Epoxy 80㎛
Finish : Polyurethane 80㎛
- DFT : TOTAL 240㎛
􀁹 High-strength bolts : KS B 1010 or ASTM A325M-Type 1 
􀁹 Nuts : KS B 1012 or ASTM A563, Grade DH, Heavy Hex
􀁹 Washer : KS B 1326 or ASTM F436 
􀁹 Hot dip galvanized
</t>
  </si>
  <si>
    <t>Refer to 4.1.1 for detail description</t>
  </si>
  <si>
    <t>4.10</t>
  </si>
  <si>
    <t xml:space="preserve">STRUCTURAL STEEL (ELECTION ONLY)
- BRIEF SPEC.: SEE ITEM  NO. 4.1 &amp; 4.2
- INCLUDING TOUCH-UP PAINTING &amp; GRINDING, WELDING, SCAFFOLDING WORK  (IF NECESSARY)
- INCLUDING WELDING OF STUD SHEAR CONNECTOR (STUD BOLTS)
- INCLUDING TESTING AS PER TECH.SPEC. </t>
  </si>
  <si>
    <t>STRUCTURAL STEEL
(INDOOR STEEL / ROLL MEMBER)
- KS D 3515 SM355
- ASTM A572 G50 OR EQUIVALENT
- PAINT :
Surface Preparation : SSPC-SP-6 
Primer : Inorganic Zinc 80㎛
2nd : High Build Epoxy 80㎛
Finish : High Build Epoxy 80㎛
- DFT : TOTAL 240㎛
􀁹 High-strength bolts : KS B 1010 or ASTM A325M-Type 1 
􀁹 Nuts : KS B 1012 or ASTM A563, Grade DH, Heavy Hex
􀁹 Washer : KS B 1326 or ASTM F436 
􀁹 Hot dip galvanized
Detail Description
Fabrication work includes followings but not limited to;
- Shop drawings with Master member list.
- Supply of Raw materials consisting of steel structures like Main  members(roll or built up),  Purlin &amp; Girth, Stair, Canopy and Fasteners.
- Supply of Paints for touch up painting at the site.
- Fabrication of Steel structures including Painting.
- Transportation of the Materials to Construction Site(FOT).
- Submissions : Certificate of Raw materials,Factory Test Report.
ERECTION Work includes followings but not limited to; 
- Erection, Bolting, Welding, Touch up Painting and Grouting work for Column base.
- Supply of Equipment for Material Handling and Lifting , Scaffolding, Tools and Consumables.
- Submissions : Test and Inspection Report.
In case of the seismic resistant frame in steel structure, the welding procedure shall be done in accordance with the requirements of AWS D1.8. The specific details will be indicated in the detail drawings of the engineering design stage</t>
  </si>
  <si>
    <r>
      <t>STRUCTURAL STEEL
(INDOOR / ROLL MEMBER)
- KS D 3866 (SHN490)
- ASTM A992 OR EQUIVALENT
- PAINT : 
Surface Preparation : SSPC-SP-6 
Primer : Inorganic Zinc 80</t>
    </r>
    <r>
      <rPr>
        <sz val="10"/>
        <rFont val="돋움"/>
        <family val="3"/>
        <charset val="129"/>
      </rPr>
      <t xml:space="preserve">㎛
</t>
    </r>
    <r>
      <rPr>
        <sz val="10"/>
        <rFont val="Arial"/>
        <family val="1"/>
      </rPr>
      <t>2nd : High Build Epoxy 80</t>
    </r>
    <r>
      <rPr>
        <sz val="10"/>
        <rFont val="돋움"/>
        <family val="3"/>
        <charset val="129"/>
      </rPr>
      <t xml:space="preserve">㎛
</t>
    </r>
    <r>
      <rPr>
        <sz val="10"/>
        <rFont val="Arial"/>
        <family val="1"/>
      </rPr>
      <t>Finish : Polyurethane 80</t>
    </r>
    <r>
      <rPr>
        <sz val="10"/>
        <rFont val="돋움"/>
        <family val="3"/>
        <charset val="129"/>
      </rPr>
      <t>㎛</t>
    </r>
    <r>
      <rPr>
        <sz val="10"/>
        <rFont val="Arial"/>
        <family val="1"/>
      </rPr>
      <t xml:space="preserve"> for outdoor, High Build Epoxy 80</t>
    </r>
    <r>
      <rPr>
        <sz val="10"/>
        <rFont val="돋움"/>
        <family val="3"/>
        <charset val="129"/>
      </rPr>
      <t>㎛</t>
    </r>
    <r>
      <rPr>
        <sz val="10"/>
        <rFont val="Arial"/>
        <family val="1"/>
      </rPr>
      <t xml:space="preserve"> for indoor
- DFT : TOTAL 240</t>
    </r>
    <r>
      <rPr>
        <sz val="10"/>
        <rFont val="돋움"/>
        <family val="3"/>
        <charset val="129"/>
      </rPr>
      <t xml:space="preserve">㎛
</t>
    </r>
    <r>
      <rPr>
        <sz val="10"/>
        <rFont val="Arial"/>
        <family val="1"/>
      </rPr>
      <t>􀁹 High-strength bolts : KS B 1010 or ASTM A325M-Type 1 
􀁹 Nuts : KS B 1012 or ASTM A563, Grade DH, Heavy Hex
􀁹 Washer : KS B 1326 or ASTM F436 
􀁹 Hot dip galvanized</t>
    </r>
    <phoneticPr fontId="34" type="noConversion"/>
  </si>
  <si>
    <t>Refer to 4.2.1 for detail description</t>
  </si>
  <si>
    <t>STRUCTURAL STEEL
(INDOOR STEEL /  BUILT-UP)
- KS D 3515 SM355
- ASTM A572 G50 OR EQUIVALENT
- PAINT : 
Surface Preparation : SSPC-SP-6 
Primer : Inorganic Zinc 80㎛
2nd : High Build Epoxy 80㎛
Finish : High Build Epoxy 80㎛
- DFT : TOTAL 240㎛
􀁹 High-strength bolts : KS B 1010 or ASTM A325M-Type 1 
􀁹 Nuts : KS B 1012 or ASTM A563, Grade DH, Heavy Hex
􀁹 Washer : KS B 1326 or ASTM F436 
􀁹 Hot dip galvanized</t>
  </si>
  <si>
    <t>4.3</t>
  </si>
  <si>
    <t xml:space="preserve">STRUCTURAL STEEL (INDOOR STEEL-PEB SYSTEM
- STEEL : ASTM A572 GRADE 50
- PAINT : BLASTING SIS SA 2 1/2 OR EQUIVALENT,
  1 COAT ZINC EPOXY PRIMER (60㎛)
  1~2 COAT EPOXY HIGH SOLID (120㎛)
- DFT : TOTAL 180㎛
􀁹 High-strength bolts : KS B 1010 or ASTM A325M-Type 1 
􀁹 Nuts : KS B 1012 or ASTM A563, Grade DH, Heavy Hex
􀁹 Washer : KS B 1326 or ASTM F436 
􀁹 Hot dip galvanized
Fabrication work includes followings but not limited to;
- Shop drawings with Master member list.
- Supply of Raw materials consisting of steel structures like Main  members(roll or built up),  Purlin &amp; Girth, Stair, Canopy and Fasteners.
- Supply of Paints for touch up painting at the site.
- Fabrication of Steel structures including Painting.
- Transportation of the Materials to Construction Site(FOT).
- Submissions : Certificate of Raw materials,Factory Test Report.
ERECTION Work includes followings but not limited to; 
- Erection, Bolting, Welding, Touch up Painting and Grouting work for Column base.
- Supply of Equipment for Material Handling and Lifting , Scaffolding, Tools and Consumables.
- Submissions : Test and Inspection Report.
</t>
  </si>
  <si>
    <t>ANCHOR BOLT
-KS B 1016 or ASTM F 1554 and ASTM A563, Grade A
- Hot dip galvanized
- FOR STEEL COLUMN BASE</t>
  </si>
  <si>
    <t>NON-SHRINKAGE GROUT
- Fcu= 50 MPa AT 28 DAYS
- CEMENTIOUS
- FOR STEEL COLUMN BASE
- INCLUDING FORM WORK</t>
  </si>
  <si>
    <t>DECK PLATE
- THK. 1.6mm GALVANIZED STEEL
- HOT DIPPED GALVANIZED AS PER ASTM A653-01a ZINC WEIGHT OF NOT LESS THAN 0.275kg/m2 ON EACH SIDE OF SHEET
- INCLUDING ALL SUBSIDIARY WORK SUCH AS OPENING ARRANGEMENT, INSTALLATION OF END PLATE &amp; ENCLOSURE, CONC. STOPPER, WELDING, etc.
- AS PER TECH SPEC.
- QUANTITIES OF LAP SPLICE TO BE CONSIDERED FOR QUOTATION</t>
  </si>
  <si>
    <t>4.6.2</t>
  </si>
  <si>
    <t>DECK PLATE
- THK. 1.2mm GALVANIZED STEEL
- HOT DIPPED GALVANIZED AS PER ASTM A653-01a ZINC WEIGHT OF NOT LESS THAN 0.275kg/m2 ON EACH SIDE OF SHEET
'- INCLUDING ALL SUBSIDIARY WORK SUCH AS OPENING ARRANGEMENT, INSTALLATION OF END PLATE &amp; ENCLOSURE, CONC. STOPPER, WELDING, etc.
- AS PER TECH SPEC.
- QUANTITIES OF LAP SPLICE TO BE CONSIDERED FOR QUOTATION</t>
  </si>
  <si>
    <t>FIRE PROOFING COATING 2.0 HOUR
(INDOOR STEEL)
- 2.0 HOUR FIRE PROOFING COATING
- INTUMESCENT FIREPROOF PAINT
- INCLUDING UL CERTIFICATION
- INCLUDING SCAFFOLDING WORK
- INCLUDING PROTECTION FOR EQUIPMENT AND FACILITY
- INCLUDING REACTIFICATION OF DAMAGED PARTS ON SITE
- INCLUDING CERTIFICATION</t>
  </si>
  <si>
    <t xml:space="preserve">FIRE PROOFING COATING 1.0 HOUR
(INDOOR STEEL)
- 1.0 HOUR FIRE PROOFING COATING
- INTUMESCENT FIREPROOF PAINT
- INCLUDING UL CERTIFICATION
- INCLUDING SCAFFOLDING WORK
- INCLUDING PROTECTION FOR EQUIPMENT AND FACILITY
- INCLUDING REACTIFICATION OF DAMAGED PARTS ON SITE
- INCLUDING CERTIFICATION
</t>
  </si>
  <si>
    <t>INSULATION FOR CAVITY WALL
- THK.50 EXTRUDED-POLYSTYRENE (28kg/m3 DENSITY)
- INCLUDING FIXING ACCESSORIES 
- INCLUDING SCAFFOLDING</t>
  </si>
  <si>
    <t xml:space="preserve">6" FAIR FACED CONC. BLOCK
</t>
  </si>
  <si>
    <t>Refer to 5.5 for detail description</t>
  </si>
  <si>
    <t xml:space="preserve">4" FAIR FACED CONC. BLOCK
</t>
  </si>
  <si>
    <t xml:space="preserve">CAVITY WALL W/INSULATION
(8" BLOCK+ INSULATION+ 4"HOLLOW BLCOK or 4'' SAND-LIME BRICK)
</t>
  </si>
  <si>
    <t xml:space="preserve">CAVITY WALL W/INSULATION
(4" BLOCK+ INSULATION+ 4"HOLLOW BLCOK or 4'' SAND-LIME BRICK)
</t>
  </si>
  <si>
    <t>5.13.1</t>
  </si>
  <si>
    <t>8" HOLLOW CONC. BLOCK (SWYD)
- GRADE N, TYPE II  AS PER  ASTM C90
- WALL TIE
  : GALVANIZED STEEL, ASTM A153 CLASS B2 OR EQUIVALANT
  : FISHTAILED TYPE (150 mm x 75mm)
  : Max. @450mm (VERTICAL)
  : Max. @900mm (HORIZONTAL)
- WALL LUG 
  : BUTTERFLY TYPE
  : Max. @450mm (VERTICAL)
- INCLUDING GALV. ANCHOR, TIES, LUGS
- INCLUDING METAL LATH (Min.300mm Wide)
- INCLUDING SCAFFOLDING
- INCLUDING VERT./ HORIZONTAL JOINT WORK
- INCLUDING VERTICAL JOINTS POINTED FLUSH AND HORIZONTAL JOINTS POINTED STRUCK FOR FAIR FACED CONC. BLOCK ONLY
- INCLUDING GALV. ANCHOR STRIP TO BE WELDED TO STEEL
- INCLUDING SOLID CONC. BLOCK FOR END BLOCKS
- INCLUDING HEADER, STIFF COLUMN, LINTEL,  CONC. FRAME FOR LARGE OPENING
- INCLUDING SEISMIC REINFORCEMENT BAR (VERTICAL, HORIZONTAL)</t>
  </si>
  <si>
    <t>5.13.2</t>
  </si>
  <si>
    <t xml:space="preserve">4" HOLLOW CONC. BLOCK (SWYD)
</t>
  </si>
  <si>
    <t>Refer to 5.13.1 for description</t>
  </si>
  <si>
    <t>8" U-CONC. BLOCK
- TYPE I  AS PER  ASTM C90
- 4-D12 REINFORCING BARS TO BE USED AND TO BE FILLED W/ CONC
- INCLUDING SCAFFOLDING
- INCLUDING VERT./ HORIZONTAL JOINT WORK
- INCLUDING GALV. ANCHOR STRIP TO BE WELDED TO STEEL</t>
  </si>
  <si>
    <t xml:space="preserve">6" U-CONC. BLOCK
- TYPE I  AS PER  ASTM C90
- 4-D12 REINFORCING BARS TO BE USED AND TO BE FILLED W/ CONC
- INCLUDING SCAFFOLDING
- INCLUDING VERT./ HORIZONTAL JOINT WORK
- INCLUDING GALV. ANCHOR STRIP TO BE WELDED TO STEEL
</t>
  </si>
  <si>
    <t xml:space="preserve">4" U-CONC. BLOCK
- TYPE I  AS PER  ASTM C90
- 2-D12 REINFORCING BARS TO BE USED AND TO BE FILLED W/ CONC
- INCLUDING SCAFFOLDING
- INCLUDING VERT./ HORIZONTAL JOINT WORK
- INCLUDING GALV. ANCHOR STRIP TO BE WELDED TO STEEL
</t>
  </si>
  <si>
    <t>HOLLOW GLASS BLOCK
- 200mm x 200mm x thk.90
- COMFORMING TO BS1207 &amp; CP122
- INCLUDNG SCAFFOLDING
- INCLUDNG FIXING MATERIAL</t>
  </si>
  <si>
    <t>DAMP-PROOF COURSE
- ALUMINUM CORED BITUMENISED HESSIAN COVERED SHEET : BS6398 : 1983, BS743, W=350mm
- HORIZONTAL: BOTTOM OF ALL BLOCKWORK INCLUDING 12MM THICK CEMENT MORTAR
- VERTICAL: ALL DOOR &amp; WINDOW REVEALS
- THE DAMP PROOF MEMBRANE SHALL BE LAPPED AND BE FULLY BONDED TO A DAMP PROOF COURSE IN THE PLINTH WALL.</t>
  </si>
  <si>
    <t>T115 CLAY/CEMENT BRICK
- INCLUDING TIES &amp; GALV. ANCHOR TO BE WELDED TO STEEL
- INCLUDING SCAFFOLDING
- INCLUDING VERT./ HORIZONTAL JOINT WORK
- INCLUDING SEISMIC REINFORCEMENT BAR (VERTICAL, HORIZONTAL)
- INCLUDING HEADER, STIFF COLUMN, LINTEL,  CONC. FRAME FOR LARGE OPENING</t>
  </si>
  <si>
    <t>T230 CLAY/CEMENT BRICK
- INCLUDING TIES &amp; GALV. ANCHOR TO BE WELDED TO STEEL
- INCLUDING SCAFFOLDING
- INCLUDING VERT./ HORIZONTAL JOINT WORK
- INCLUDING SEISMIC REINFORCEMENT BAR (VERTICAL, HORIZONTAL)
- INCLUDING HEADER, STIFF COLUMN, LINTEL,  CONC. FRAME FOR LARGE OPENING</t>
  </si>
  <si>
    <t>4" SAND-LIME BRICK
- ASTM C55
- COMPRESSIVE STRENGTH : 20 N/mm2
- SIZE 222x108x67
Detail Description
 -INCLUDING TIES &amp; GALV. ANCHOR TO BE WELDED TO STEEL
- INCLUDING SCAFFOLDING
- INCLUDING VERT./ HORIZONTAL JOINT WORK
- INCLUDING SEISMIC REINFORCEMENT BAR (VERTICAL, HORIZONTAL)
- INCLUDING HEADER, STIFF COLUMN, LINTEL,  CONC. FRAME FOR LARGE OPENING</t>
  </si>
  <si>
    <t>HOLLOW CONC. BLOCK 
- TYPE I  AS PER  ASTM C90
- WALL TIE 
  : GALVANIZED STEEL, ASTM A153 CLASS B2 OR EQUIVALANT
  : FISHTAILED TYPE (150 mm x 75mm)
  : Max. @450mm (VERTICAL)
  : Max. @900mm (HORIZONTAL)
- WALL LUG 
  : BUTTERFLY TYPE
  : Max. @450mm (VERTICAL)
- INCLUDING GALV. ANCHOR, TIES, LUGS
- INCLUDING METAL LATH (Min.300mm Wide)
- INCLUDING SCAFFOLDING
- INCLUDING VERT./ HORIZONTAL JOINT WORK
- INCLUDING VERTICAL JOINTS POINTED FLUSH AND HORIZONTAL JOINTS POINTED STRUCK FOR FAIR FACED CONC. BLOCK ONLY
- INCLUDING GALV. ANCHOR STRIP TO BE WELDED TO STEEL
- INCLUDING SOLID CONC. BLOCK FOR END BLOCKS
- INCLUDING HEADER, STIFF COLUMN, LINTEL,  CONC. FRAME FOR LARGE OPENING
- INCLUDING SEISMIC REINFORCEMENT BAR (VERTICAL, HORIZONTAL)</t>
  </si>
  <si>
    <t xml:space="preserve">8" HOLLOW CONC. BLOCK
</t>
  </si>
  <si>
    <t xml:space="preserve">6" HOLLOW CONC. BLOCK
</t>
  </si>
  <si>
    <t xml:space="preserve">4" HOLLOW CONC. BLOCK
</t>
  </si>
  <si>
    <t>6.1</t>
  </si>
  <si>
    <t>BONDED CEMENT SCREED
- THK. MIN. 40mm
- INCLUDING CONTROL JOINT WORK WITH ALL RELATED MATERIAL
- INCLUDING STEEL TROWEL FINISHING AND/ OR MECHANICAL PLACING &amp; FINISHING
- INCLUDING ADHESIVE AND APPROPRIATE SLOPE</t>
  </si>
  <si>
    <t>EXTERIOR CEMENT PLASTER FOR WALL
- THK. 18mm / 2 COATS (9+9)mm 
Detail Description
- INCLUDING SCAFFOLDING
- INCLUDING VERT. /HORIZONTAL CONTROL JOINT WORK 
- INCLUDING GALV. CORNER &amp; CASING BEAD &amp; PLASTER STOP &amp; LATH WORK
- INCLUDING PREPARETION OF SURFACE &amp; MOIST CURING</t>
  </si>
  <si>
    <t xml:space="preserve">INTERIOR CEMENT PLASTER FOR WALL
- THK. 18mm / 2 COATS (9+9)mm
</t>
  </si>
  <si>
    <t>Refer to 6.2 for detail description</t>
  </si>
  <si>
    <t>6.4</t>
  </si>
  <si>
    <t xml:space="preserve">INTERIOR CEMENT PLASTER FOR CEILING
- THK. 9mm / 2 COATS (4.5+4.5)mm
</t>
  </si>
  <si>
    <t>STEEL TROWEL FINISH
- FOR CONCRETE FLOOR FACE UNDER THE HARDENER FINISHING, PAINTING AND PVC TILE, CARPET TILE, ETC.</t>
  </si>
  <si>
    <t>7.1</t>
  </si>
  <si>
    <t>EMULSION PAINT (EXT.)
- FOR  EXT. WALL
- Surface Prep 
- Prime Coat
Latex Emulsion - Minimum dry thickness 2 mils. Koppers "600 - Interior, Exterior", Tnemec "6 Tneme - Cryl", or Amerguard 335 Epoxy Acrylic.
- Second Coat
Latex Emulsion - Minimum dry thickness 2 mils. Koppers "600 - Interior, Exterior", Tnemec "6 Tneme - Cryl", or Amerguard 335 Epoxy Acrylic.
- Third Coat
Copolymer - Minimum dry thickness 2 mils. Rainguard Products Company "Vandl Guard".
- INCLUDING SCAFFOLDING
- INCLUDING SURFACE TREATMENT &amp; PAINT PUTTY
- TO EXECUTE AS PER MANUFACTURER'S INSTRUCTION</t>
  </si>
  <si>
    <t>EPOXY PAINT (INT.)
- FOR INT. WALL &amp; CEILING
- Surface Prep 
- Prime Coat 
Acrylic Emulsion - Kopper "Surfacer", Tnemec 51 792 "Vinacryl Primer-sealer", or Amerguard 149.
- Second Coat 
Epoxy - Minimum dry thickness 1.75 mils. Koppers "Glamorglass 200 Epoxy", or Amerguard 335 "Epoxy Acrylic".
- Third Coat 
Epoxy - Minimum dry thickness 1.75 mils. Koppers "Glamorglass 200 Epoxy", or Amerguard 335 "Epoxy Acrylic".
'- INCLUDING SCAFFOLDING
- INCLUDING SURFACE TREATMENT &amp; PANIT PUTTY
- TO EXECUTE AS PER MANUFACTURER'S INSTRUCTION</t>
  </si>
  <si>
    <t xml:space="preserve">EPOXY PAINT (BASE)
- FOR BASE PAINT H=100mm
- 1 COAT PRIMER
- 2 COATS EPOXY POLYAMIDE
'- INCLUDING SCAFFOLDING
- INCLUDING SURFACE TREATMENT &amp; PANIT PUTTY
- TO EXECUTE AS PER MANUFACTURER'S INSTRUCTION
</t>
  </si>
  <si>
    <t>ACID RESISTANT PAINT (FLOOR)
- FOR  INTERIOR FLOOR
- 1 COAT CHLORINATED RUBBER PRIMER
- 2 COATS CHLORINATED RUBBER HIGH BUILD
- INCLUDING SCAFFOLDING
- INCLUDING SURFACE TREATMENT &amp; PANIT PUTTY
- TO EXECUTE AS PER MANUFACTURER'S INSTRUCTION</t>
  </si>
  <si>
    <t xml:space="preserve">ACID RESISTANT PAINT (INT.)
- FOR INT. WALL &amp; CEILING
- 1 COAT CHLORINATED RUBBER PRIMER
- 2 COATS CHLORINATED RUBBER HIGH BUILD
- INCLUDING SCAFFOLDING
- INCLUDING SURFACE TREATMENT &amp; PANIT PUTTY
- TO EXECUTE AS PER MANUFACTURER'S INSTRUCTION
</t>
  </si>
  <si>
    <t>CHEMICAL RESISTANT EPOXY PAINT (FLOOR)
- FOR  INTERIOR FLOOR
- 1 COAT EPOXY PRIMER / SEALER
- 2 COATS PHENOLIC EPOXY
- INCLUDING SCAFFOLDING
- INCLUDING SURFACE TREATMENT &amp; PANIT PUTTY
- TO EXECUTE AS PER MANUFACTURER'S INSTRUCTION</t>
  </si>
  <si>
    <t>CHEMICAL RESISTANT EPOXY PAINT (INT.)
- FOR  INT. WALL &amp; CEILING
- 1 COAT EPOXY PRIMER / SEALER
- 2 COATS PHENOLIC EPOXY
'- INCLUDING SCAFFOLDING
- INCLUDING SURFACE TREATMENT &amp; PANIT PUTTY
- TO EXECUTE AS PER MANUFACTURER'S INSTRUCTION</t>
  </si>
  <si>
    <t>COLORLESS WATER REPELLENT PAINT
- FOR EXT. WALL (4" SAND-LIME BRICK)
 -1 COAT
- INCLUDING SCAFFOLDING</t>
  </si>
  <si>
    <t>THK.5mm EPOXY SCREED &amp; SEAL COAT (FLOOR)
- FOR  INTERIOR FLOOR
- 1 COAT EPOXY PRIMER &amp; SEALER
- 1 COAT EPOXY MORTAR SCREED VARIABLE MIN. 5mm THK
- 1 COAT EPOXY SEAL COAT ON TOP OF EPOXY SCREED
- INCLUDING SURFACE TREATMENT &amp; PANIT PUTTY
- TO EXECUTE AS PER MANUFACTURER'S INSTRUCTION</t>
  </si>
  <si>
    <t xml:space="preserve">THK.3mm HEAVY DUTY SELF LEVELLING EPOXY PAINT (FLOOR)
- FOR  INTERIOR FLOOR
- 1 COAT EPOXY PRIMER
- 1 COAT HIGH BUILT SELF LEVELLING EPOXY SCREED COATING VARIABLE MIN. 3mm THK
- INCLUDING SURFACE TREATMENT &amp; PANIT PUTTY
- TO EXECUTE AS PER MANUFACTURER'S INSTRUCTION
</t>
  </si>
  <si>
    <t>TEXTURED PAINT (EXT.)
- FOR  EXT. WALL
- 1 COAT PRIMER, 
- 2 COATS TEXTURED PAINT
- 1 COAT DIRT RESISTANCE FINISH COAT
- INCLUDING SCAFFOLDING
- INCLUDING SURFACE TREATMENT &amp; PANIT PUTTY
- WATER RESISTANCE ,ANTI-CONTAMINATION,EASY CLEANING
- TO EXECUTE AS PER MANUFACTURER'S INSTRUCTION</t>
  </si>
  <si>
    <t>EMULSION PAINT (INT.)
- FOR  INT. WALL &amp; CEILING
- 1 COAT OF ALKALI-RESISTING SEALER 30 ~ 35㎛
- 2 COATS EMULSION PAINT 50~60㎛
'- INCLUDING SCAFFOLDING
- INCLUDING SURFACE TREATMENT &amp; PAINT PUTTY
- TO EXECUTE AS PER MANUFACTURER'S INSTRUCTION</t>
  </si>
  <si>
    <t>SURFACE HARDENER
- FOR  INTERIOR FLOOR
- HEAVY DUTY FLOOR CHEMICAL SURFACE HARDENER ANTI-DUST FINISH
- GRANOLITE® NON-METALLIC FLOOR HARDENER
- INCLUDING STEEL TROWEL FINISHING AND/OR MECHANICAL PLACING &amp; FINISHING
- INCLUDING JOINT GROUTING
- TO EXECUTE AS PER MANUFACTURER'S INSTRUCTION
- USAGE RATE 5 KG/M2. 
- INCLUDING ONE COAT OF ‘SEALBOND GR’ CURING COMPOUND.</t>
  </si>
  <si>
    <t>ACRYLIC PAINT (EXT.)
- FOR  EXT. WALL
- 1 COAT OF ALKALI-RESISTING SEALER 30 ~ 35㎛
- 2 COATS ACRYLIC PAINT
- INCLUDING SCAFFOLDING
- INCLUDING SURFACE TREATMENT &amp; PANIT PUTTY
- TO EXECUTE AS PER MANUFACTURER'S INSTRUCTION</t>
  </si>
  <si>
    <t>ACRYLIC PAINT (INT.)
- FOR  INT. WALL &amp; CEILING
- 1 COAT OF ALKALI-RESISTING SEALER 30 ~ 35㎛
- 2 COATS ACRYLIC PAINT
'- INCLUDING SCAFFOLDING
- INCLUDING SURFACE TREATMENT &amp; PANIT PUTTY
- TO EXECUTE AS PER MANUFACTURER'S INSTRUCTION</t>
  </si>
  <si>
    <t>ACRYLIC PAINT (BASE)
- FOR BASE PAINT H=100mm
- 1 COAT OF ALKALI-RESISTING SEALER 30 ~ 35㎛
- 2 COATS ACRYLIC PAINT
'- INCLUDING SCAFFOLDING
- INCLUDING SURFACE TREATMENT &amp; PANIT PUTTY
- TO EXECUTE AS PER MANUFACTURER'S INSTRUCTION</t>
  </si>
  <si>
    <t>ALKYD ENAMEL PAINT (INT.)
- FOR INT. WALL &amp; CEILING
- 1 COAT PRIMER
- 2 COATS OF ALKYD ENAMEL PAINT
- INCLUDING SCAFFOLDING
- INCLUDING SURFACE TREATMENT &amp; PANIT PUTTY
- TO EXECUTE AS PER MANUFACTURER'S INSTRUCTION</t>
  </si>
  <si>
    <t>EPOXY PAINT (FLOOR)
- FOR  INTERIOR FLOOR
- 1 COAT PRIMER
- 2 COATS  EPOXY POLYAMIDE, SEAL COAT TYPE
- INCLUDING SCAFFOLDING
- INCLUDING SURFACE TREATMENT &amp; PANIT PUTTY
- TO EXECUTE AS PER MANUFACTURER'S INSTRUCTION</t>
  </si>
  <si>
    <t>EPOXY PAINT (DUST PROOF)
- FOR  BENEATH OF FALSE FLOOR
- 1 COAT PRIMER
- 1 COATS  EPOXY POLYAMIDE
'- INCLUDING SCAFFOLDING
- INCLUDING SURFACE TREATMENT &amp; PANIT PUTTY
- TO EXECUTE AS PER MANUFACTURER'S INSTRUCTION</t>
  </si>
  <si>
    <t>EPOXY PAINT (EXT.)
- FOR  EXT. WALL
- 1 COAT PRIMER
- 2 COATS  EPOXY POLYAMIDE
'- INCLUDING SCAFFOLDING
- INCLUDING SURFACE TREATMENT &amp; PANIT PUTTY
- TO EXECUTE AS PER MANUFACTURER'S INSTRUCTION</t>
  </si>
  <si>
    <t>RIGID INSULATION  FOR ROOF
- FOR ROOF SLAB
- THK. 100mm MINERAL WOOL OR EQUIVALENT
- COMPRESSIVE RESISTANCE : MIN. 100kg/M3 DENSITY
- INCLUDING JOINT TAPE</t>
  </si>
  <si>
    <t>PVC WATERSTOP
- W = 150, THK 9mm FOR FLAT DUMBBELL
- INTERNAL TYPE , HEAVY DUTY, FLEXIBLE P.V.C. WITH A CENTRAL EXPANSION BULB</t>
  </si>
  <si>
    <t>8.11</t>
  </si>
  <si>
    <t>HYDROPHILIC POLYMER RUBBER WATERSTOP
- BENTONITE CLAY &amp; MICROSCOPIC PLATELETS WATERSTOP
- INCLUDING INSTALL</t>
  </si>
  <si>
    <t>UNDERGROUND BITUMEN MEMBRANE 
- FLEXIBLE MULTY LAYERED COMPOSITE SHEET
- FELT MEMBRANE BONDED TO BITUMEN/POLYMER ADHESIVE
- FOR ALL UNDERGROUND CONCRETE SURFACE
- INCLUDING SEALING JOINT WORK ; RAKING OUT OF WALL &amp; FILLING W/ BITUMEN SEALING COMPOUND
- FOR WRAPPING ALL UNDERGROUND FOUNDATION / CONC. STRUCTURE
- INCLUDING AEROFOIL OR SIMILAR
- INCLUDE'G ALUMINUM FLASHING ACCORDING TO SPEC.
- REFER TO TECHNICAL SPEC.</t>
  </si>
  <si>
    <t>CEMENT SCREED FOR WATER PROOFING
- THK. 25MM / PROTECTION FOR WATER PROOFING
- FOR BOTTOM
- INCLUDING CONTROL JOINT WORK WITH ALL RELATED MATERIAL
- INCLUDING STEEL TROWEL FINISHING AND/ OR MECHANICAL PLACING &amp; FINISHING</t>
  </si>
  <si>
    <t>PROTECTION BOARD
- BITUMEN IMPREGNATED FIBRE BOARD
- THK. 6mm 
- FOR SIDE &amp; TOP SIDE
- FOR WALL &amp; VERTICAL SIDE</t>
  </si>
  <si>
    <t>VAPOUR BARRIER
- THK. 0.15mm, P.E FILM 2 PLIES
- FOR BELOW GROUND SLAB</t>
  </si>
  <si>
    <t>MEMBRANE WATERPROOFING 
- BUILT-UP ROOFING
- FOR ROOF SLAB &amp; PARAPET WALL
- INCLUDING COLD WORKED PRIME COAT &amp;  4mm THK. BITUMINUOUS ROOFING FELT
- INCLUDING GALV. STEEL FLASHING TO SEAL/COVER THE END OF WATERPROOFING AT PARAPET/UPSTAND
- INCLUDING BITUMEN SEALANT AT GROOVE TO END WATERPROOFING MEMBRANE AT UPSTAND
- INCLUDING ALL ACCESSORIES NEEDED FOR THE WORK
- INCLUDING SURFACE TREATMENT WORK</t>
  </si>
  <si>
    <t>8.2.1</t>
  </si>
  <si>
    <t>MEMBRANE WATERPROOFING 
- BUILT-UP ROOFING
- FOR ROOF SLAB &amp; PARAPET WALL
- a. Primer: Shall be MIP-067 epoxy-polyamide, low viscosity, two-component primer sealer.
- b. Base Membrane: Shall be "Multi-l-Thane 4000" single-component, high-adhesion, moisture cured, liquid polyurethane membrane, 85% weight solids.
- c. Second Coat Membrane: Shall be "Multi-l-Thane 5000" single component, high tensile strength, liquid applied elastomeric polyurethane, 85% weight solids.
- d. Aggregate: Equal to or finer than 20 mesh flint shot silica, ground glass, or Monterey sand. Aggregate shall be hard and stable to atmospheric conditions, clean and free of any other material, chemicals or salt.
- e. Top Coat: Shall be "Multi-l-Thane 6000" single component, high tensile strength, abrasion resistant and weather-resistant aliphatic polyurethane membrane 53% solids.
- f. Caulking: "Multi-l-Seal 1000", one component polyurethane compound.
- INCLUDING GALV. STEEL FLASHING TO SEAL/COVER THE END OF WATERPROOFING AT PARAPET/UPSTAND
- INCLUDING BITUMEN SEALANT AT GROOVE TO END WATERPROOFING MEMBRANE AT UPSTAND
- INCLUDING ALL ACCESSORIES NEEDED FOR THE WORK
- INCLUDING SURFACE TREATMENT WORK</t>
  </si>
  <si>
    <t>ELATOMERIC COATING
- FOR ROOF SLAB &amp; PARAPET WALL
- INCLUDING GALV. STEEL FLASHING TO SEAL/COVER THE END OF WATERPROOFING AT PARAPET/UPSTAND
- INCLUDING BITUMEN SEALANT AT GROOVE TO END WATERPROOFING MEMBRANE AT UPSTAND
- INCLUDING ALL ACCESSORIES NEEDED FOR THE WORK
- INCLUDING SURFACE TREATMENT WORK</t>
  </si>
  <si>
    <t>EPDM WATERROOFING MEMBRANE
- CONTINUOUS SHEET ETHYLENE PROPYLENE DIENE MONOMER (EPDM) ROOFING SYSTEM
- FULLY ADHERED EPDM SYSTEM TO MECHANICALLY ATTACHED
- INCLUDING ADHESIVE, SHEET, RUBBER FLASHING, SEALANTS
- TAPER RIGID INSULATION TO ROOF DRAIN
- INCLUDING ALL ACCESSORIES NEEDED FOR THE WORK
- INCLUDING SURFACE TREATMENT WORK</t>
  </si>
  <si>
    <t>CEMENTITIOUS WATERPROOFING
- FOR FLOOR &amp; WALL OF WET ROOM
- 2 COAT CEMENT BASE
- ACRYLIC-POLYMER EMULSION MIXED WITH CEMENT MORTARS
- INCLUDING ALL ACCESSORIES NEEDED FOR THE WORK
- INCLUDING SURFACE TREATMENT WORK</t>
  </si>
  <si>
    <t>P.E FILM
- THK. 0.1mm, 2 LAYERS FOR ROOF
- AS PER SPECIFICATION</t>
  </si>
  <si>
    <t>LIGHT WEIGHT CONCRETE ( ROOF )
- LIGHTWEIGHT CELLULAR CONCRETE FILL PORTLAND CEMENT AND FOAMING AGENT
- MIN.THK. 60 mm, 1/150 SLOPE
- INCLUDING ALL MATERIALS  FOR CONTROL JOINT : @1.5m x 1.5m
- INCLUDING WIRE MESH FOR  CRACK CONTROL</t>
  </si>
  <si>
    <t>CON'C ROOF TILE
- PRECASTE CONC. TILE SIZE : 400x400xT40mm
- INCLUDING SEPARATION JOINT OF 15mm FILLED W/ APPROVED SEALANT
- INCLUDING CRACK CONTROL JOINT : 8mmx12~15mm(H) @1.25x 1.25M FILLED W/APPROVED SEALANT
- INCLUDING SEMI-DRY TYPE CEMENT MORTAR
- INCLUDING CONTROL JOINT WORK WITH ALL RELATED MATERIAL
- INCLUDING STEEL TROWEL FINISHING AND/ OR MECHANICAL PLACING &amp; FINISHING</t>
  </si>
  <si>
    <t xml:space="preserve">ROOF AGGREGATE
- THK. 50 mm / PROTECTION FOR WATER PROOFING
- WASHED AGGREGATE MAX. @ 19MM
</t>
  </si>
  <si>
    <t>UNDERGROUND BITUMEN EMULSION PAINT
- MASTER SEAL 420 OR EQUIVALENT
- 2 COATS
- NORMAL DRY CONDITION</t>
  </si>
  <si>
    <t>9.1</t>
  </si>
  <si>
    <t xml:space="preserve">RUBBER SKIRTING
- H100 x 2T
- FOR WALL
</t>
  </si>
  <si>
    <t>9.10</t>
  </si>
  <si>
    <t>ACCESS FLOOR SYSTEM
- 600 x 600  H:800
- 600mm x 600mm x Min.35mm ANTI-STATIC PVC TILE
- HIGH DENSITY CHIPBOARD CORE(675 kg/m3)  WRAPPED W/ 0.9mm GALV. SHEET</t>
  </si>
  <si>
    <t>Refer to 9.8 for detail description</t>
  </si>
  <si>
    <t>9.11</t>
  </si>
  <si>
    <t xml:space="preserve">ACCESS FLOOR SYSTEM
- 1200 x 1200  H:1200
- 1200mm x 1200mm x Min.35mm ANTI-STATIC PVC TILE
- HIGH DENSITY CHIPBOARD CORE(675 kg/m3)  WRAPPED W/ 0.9mm GALV. SHEET
</t>
  </si>
  <si>
    <t>UNGLAZED NON-SLIP CERAMIC TILE
- FOR FLOOR
- THK. 10mm / NON-SLIP TYPE
- INCLUDING NON-SLIP NOSING TILE
- INCLUDING BEDDING MORTAR &amp; JOINT GROUTING &amp; SEALANT
- INCLUDING ADHESIVE &amp; POLISHING</t>
  </si>
  <si>
    <t>GLAZED CERAMIC TILE
- FOR WALL
- THK. 6mm
- INCLUDING BEDDING MORTAR &amp; JOINT GROUTING
- INCLUDING 3mm THICK REAL CEMENT PASTE OR ADHESIVE &amp; JOINT GROUTING &amp; SEALANT
- INCLUDING SCAFFOLDING
- INCLUDING ADHESIVE &amp; POLISHING</t>
  </si>
  <si>
    <t>ACID RESISTANT TILE
- FOR FLOOR &amp; BASE
- THK. 300 x 300 x 16mm
- INCLUDING ACID PROOF MEMBRANE, BEDDING, EPOXY BASED ADHESIVE &amp; JOINT GROUTING
- INCLUDING POLISHING</t>
  </si>
  <si>
    <t>ACID RESISTANT TILE
- FOR WALL
- THK. 300 x 300 x 16mm
'- INCLUDING ACID PROOF MEMBRANE, BEDDING, EPOXY BASED ADHESIVE &amp; JOINT GROUTING
- INCLUDING POLISHING</t>
  </si>
  <si>
    <t>TERRAZZO TILE
- FOR FLOOR
- THK. 30mm
- INCLUDING BEDDING &amp; JOINT GROUTING
- INCLUDING POLISHING
- INCLUDING ADHESIVE
- INCLUDING GRINDING WORK</t>
  </si>
  <si>
    <t>TERRAZZO STAIR TREAD &amp; RISER
THK. 30mm
- INCLUDING ANTI-SLIP GROOVE ON TREAD
- INCLUDING BEDDING &amp; JOINT GROUTING
- INCLUDING ADHESIVE
- INCLUDING POLISHING</t>
  </si>
  <si>
    <t>TERRAZZO SKIRTING
H100 x 20 mm
- INCLUDING BEDDING &amp; JOINT GROUTING
- INCLUDING GRINDING WORK
- INCLUDING ADHESIVE &amp; JOINT GROUTING</t>
  </si>
  <si>
    <t>GRANITE STAIR TREAD &amp; RISER
THK. 20mm
- INCLUDING ANTI-SLIP GROOVE
- INCLUDING BEDDING &amp; JOINT GROUTING
- INCLUDING ADHESIVE
- INCLUDING GRINDING &amp; POLISHING</t>
  </si>
  <si>
    <t>9.2</t>
  </si>
  <si>
    <t>ANTI-STATIC VINYL SKIRTING
- H100 x 15 mm</t>
  </si>
  <si>
    <t>MARBLE STAIR TREAD &amp; RISER
THK. 20mm
- INCLUDING ANTI-SLIP GROOVE
- INCLUDING BEDDING &amp; JOINT GROUTING
- INCLUDING ADHESIVE
- INCLUDING GRINDING &amp; POLISHING</t>
  </si>
  <si>
    <t>GRANITE TILE
- FOR FLOOR
- THK. 30mm
- INCLUDING BEDDING &amp; JOINT GROUTING
- INCLUDING GRINDING WORK &amp; POLISHING
- INCLUDING ADHESIVE</t>
  </si>
  <si>
    <t>GRANITE TILE
- FOR WALL
- THK. 20mm
- INCLUDING 3mm THICK REAL CEMENT PASTE OR ADHESIVE &amp; JOINT GROUTING
- INCLUDING STEEL ANCHORING &amp; ACCESSARIES &amp; SEALANT
- INCLUDING ADHESIVE &amp; JOINT GROUTING
- INCLUDING SCAFFOLDING
- INCLUDING GRANITE SKIRTING (H=100)</t>
  </si>
  <si>
    <t>MARBLE TILE
- FOR FLOOR
- THK. 30mm
- INCLUDING BEDDING &amp; JOINT GROUTING
- INCLUDING GRINDING WORK &amp; POLISHING
- INCLUDING ADHESIVE</t>
  </si>
  <si>
    <t>MARBLE TILE
- FOR WALL
- THK. 20mm
- INCLUDING 3mm THICK REAL CEMENT PASTE OR ADHESIVE &amp; JOINT GROUTING
- INCLUDING STEEL ANCHORING &amp; ACCESSARIES &amp; SEALANT
- INCLUDING ADHESIVE &amp; JOINT GROUTING
- INCLUDING SCAFFOLDING
- INCLUDING GRANITE SKIRTING (H=100)</t>
  </si>
  <si>
    <t>GRANITE / MARBLE SILL
- THK. 30mm
- FOR WINDOW SILL OR DIVIDING STRIP
- INCLUDING BEDDING &amp; JOINT GROUTING</t>
  </si>
  <si>
    <t>MARBLE COUNTER
- THK. 50mm x 600mm
- FOR GUARD HOUSE / COUNTER
- INCLUDING BEDDING &amp; JOINT GROUTING</t>
  </si>
  <si>
    <t>CARPET TILE
- THK. 7mm
- POLYPROPYLENE YARN IN LOOP-PILE (1/10")
- ANTISTATIC
- INCLUDING ADHESIVE &amp; SURFACE TREATMENT</t>
  </si>
  <si>
    <t>9.28</t>
  </si>
  <si>
    <t>MOSAIC TILE
- FOR EXTERIOR &amp; INT. WALL
- INCLUDING BEDDING &amp; JOINT GROUTING
- INCLUDING SCAFFOLDING
- INCLUDING 3mm THICK REAL CEMENT PASTE OR ADHESIVE &amp; JOINT GROUTING</t>
  </si>
  <si>
    <t>9.29</t>
  </si>
  <si>
    <t xml:space="preserve">WOODEN SKIRTING
- H100 x 15 mm
- INCLUDING ADHESIVE </t>
  </si>
  <si>
    <t>SKIRT PAINTING
- EPOXY PAINT
- FOR FLOOR SKIRTING
- H=100
- INCLUDING SURFACE TREATMENT &amp; PANIT PUTTY</t>
  </si>
  <si>
    <t>VINYL SHEET
THK.3mm
- INCLUDING ADHESIVE, WELDING
- INCLUDING POLISHING WORK</t>
  </si>
  <si>
    <t>ANTI-STATIC VINYL TILE
400 x 400 x 3mm
- INCLUDING ADHESIVE, WELDING
- INCLUDING POLISHING WORK</t>
  </si>
  <si>
    <t>HEAVY DUTY P.V.C TILE
400 x 400 x 3mm
- INCLUDING ADHESIVE, WELDING
- INCLUDING POLISHING WORK</t>
  </si>
  <si>
    <t>P.V.C SKIRTING
H100 x 2T
- INCLUDING ADHESIVE, WELDING</t>
  </si>
  <si>
    <t>ACCESS FLOOR SYSTEM
- 600 x 600  H:300
- 600mm x 600mm x Min.35mm ANTI-STATIC PVC TILE
- HIGH DENSITY CHIPBOARD CORE(675 kg/m3)  WRAPPED W/ 0.9mm GALV. SHEET
Detail Description
- INCLUDING STEPS, SUPPORTING MATERIAL &amp; ACCESSORIES
- INCLUDING ADHESIVE OR ANCHOR &amp; POLISHING
- INCLUDING SEISMIC BRACING SYSTEM FOR SUPPORT STRUCTURE INCLUDING CALCULATION</t>
  </si>
  <si>
    <t xml:space="preserve">ACCESS FLOOR SYSTEM
- 600 x 600  H:600
- 600mm x 600mm x Min.35mm ANTI-STATIC PVC TILE
- HIGH DENSITY CHIPBOARD CORE(675 kg/m3)  WRAPPED W/ 0.9mm GALV. SHEET
</t>
  </si>
  <si>
    <t>ACOUSTIC MINERAL BOARD CEILING
- SIZE : THK.15mm x 600 x 600mm or 300X1200mm
- 1/2 HOUR FIRE RESISTANCE
- NON-COMBUSTIBLE CLASS B TO EN13501-1
- INCLUDING GRID, HANGER, EDGE ANGLE
- INCLUDING SCAFFOLDING
- INCLUDING CURTAIN BOX MADE OF COATED STEEL SHEET
- INCLUDING ACCESS PANEL TO THE CEILING
- INCLUDING LIGHT FIXTURE &amp; OPENING REINFORCED WORK
- INCLUDING SEISMIC BRACING SYSTEMFOR THE SUSPENSION SYSTEM INCLUDING CALCULATION</t>
  </si>
  <si>
    <t>TOILET PARTITION
- HEIGHT : 2000mm
- PARTITION : 30mm HIGH DENSITY CHIP BOARD W/ PVC VENEER
- FRONT PANEL : 34x15x2mm ANODIZED ALUMINIUM
- UNDERPANEL CLEARANCE : 150mm
- INCLUDING ALL HARDWARES &amp; ACCESSORIES(LOCKING DEVICE SOWING OCCUPYING INDICATOR)
- INCLUDING U-CHANNEL 32x36x2mm
- INCLUDING DOOR (W 650mm)</t>
  </si>
  <si>
    <t>URINAL SCREEN
- HEIGHT : 1500mm, WIDE : 600mm
- PARTITION : 30mm HIGH DENSITY CHIP BOARD 
  W/ PVC VENEER
- INCLUDING ALL HARDWARES &amp; ACCESSORIES</t>
  </si>
  <si>
    <t xml:space="preserve">SHOWER BOOTH PARTITION
- HEIGHT : 2100mm
- THK. 10mm TEMPERED SAFETY GLASS
- INCLUDING STAINLESS STEEL FRAME AROUND GLASS
- INCLUDING ALL HARDWARES &amp; ACCESSORIES
 -INCLUDING JOINTING WORK
</t>
  </si>
  <si>
    <t>FIRE RESISTANT GLAZED PARTITION
- HEIGHT : 3000mm
- SURFACE : FIRE PROOF COATING
- PANEL LINING : 90 MINUTES FIRE RESITIVITY GLAZING
- HEAT RESISTANCE : 650℃
- INCLUDING GRID, HANGER, EDGE
- INCLUDING 90 MINUTES RESISTANT DOOR, WINDOWS &amp; HARDWARES</t>
  </si>
  <si>
    <t>TIMBER WALL PANEL
- HEIGHT 2150mm
- FOR WALL
- INCLUDING ALL HARDWARES &amp; ACCESSORIES
- INCLUDING JOINTING WORK
- ALL TIMBER SHALL BE OF EITHER GRADE ‘A’ OR GRADE ‘B’ TIMBER</t>
  </si>
  <si>
    <t>10.15</t>
  </si>
  <si>
    <t>GLASS PARTITION WALL
-THK. 10mm TEMPERED SAFETY GLASS
- INCLUDING STAINLESS STEEL FRAME AROUND GLASS
- INCLUDING ALL HARDWARES &amp; ACCESSORIES(LOCKING DEVICE)</t>
  </si>
  <si>
    <t>PVC STRIP CEILING
- 100mm WIDE x 15mm DEEP WTHI 25mm RECESSED
- FOR TOILETS, SHOWERS CEILING</t>
  </si>
  <si>
    <t>ALUMINIUM PANEL CEILING
- SIZE : 600x600x0.5mm OR 600x1200x0.5mm
- NON DIRECTIONAL PERFORATED ALUMINIUM
- ACOUSTIC BLANKET (25mm LOW-DENSITY BLANKET OF GLASS FIBRE INSULATION)
- INCLUDING GRID SYSTEM : GALVANIZED STEEL (MOLDING, LOCKING CLIP ETC.)
- INCLUDING SUSPENSION SYSTEM : HOT DIP GAL. MILD STEEL FLATS AND/OR RODS (ROD HANGER : GAL. STEEL OF 4mm DIA.)
- FIRE RESISTANCE RATING : 1/2 HOUR
- INCLUDING CURTAIN BOX
- EPOXY CHROMATE PRIMER 0.1mm+STOVE ENAMEL FINISH ON THE FACE
- INCLUDE'G ACCESS PANEL
- INCLUDING SEISMIC BRACING SYSTEM FOR THE SUSPENSION SYSTEM, IF REQUIRED</t>
  </si>
  <si>
    <t>ALUMINIUM LINEAR CEILING
- ALUMINIUM STRIP : 0.5mmx100mm MODULE (W/20mm SHADOW) ALUMINIUM
- AL. ALLOY 3005-H26 OR EQUAL
- ACOUSTIC BLANKET (25mm LOW-DENSITY BLANKET OF GLASS FIBRE INSULATION)
- INCLUDING GRID, HANGER, EDGE
- INCLUDING CURTAIN BOX MADE OF COATED STEEL SHEET
- EPOXY CHROMATE PRIMER 0.1mm+STOVE ENAMEL FINISH ON THE FACE
- INCLUDE'G ACCESS PANEL
- INCLUDING SEISMIC BRACING SYSTEM FOR THE SUSPENSION SYSTEM, IF REQUIRED</t>
  </si>
  <si>
    <t>SMC PANEL CEILING
- SIZE : 600 x 600 x 1.2mm
- SMC(SHEET MOUNDING COMPOUND)
- INCLUDING GRID, HANGER, EDGE ANGLE
- INCLUDING SCAFFOLDING
- INCLUDING CURTAIN BOX MADE OF COATED STEEL SHEET
- INCLUDING ACCESS PANEL TO THE CEILING
- INCLUDING LIGHT FIXTURE &amp; OPENING REINFORCED WORK
- INCLUDING SEISMIC BRACING SYSTEM DETAIL SHALL BE APPLIED FOR THE SUSPENSION SYSTEM, IF REQUIRED</t>
  </si>
  <si>
    <t>GYPSUM PLASTER BOARD PARTITION WALL(BOTH SIDE)
- THK. 75mm
- BOTH SIDE : THK. 12.5mm GYPSUM PLASTER BOARD 
- T50 MINERAL FIBRE INSULATION CORE W/ GALVANIZED METAL STUD FRAME 
- NON-COMBUSTIBLE &amp; NON-INFLAMMABLE TYPE
- INCLUDING ALL HARDWARES &amp; CONNECTING/FIXING ACCESSORIES
- INCLUDING JOINT TAPING, OPENING WORK &amp; COMPOUND, SEALANT
- INCLUDING SLEEVE, DOOR &amp; WINDOW REINFORCING FRAME WORK</t>
  </si>
  <si>
    <t>GYPSUM PLASTER BOARD PARTITION WALL(ONE SIDE)
- THK. 63mm
- ONE SIDE : THK. 12.5mm GYPSUM PLASTER BOARD 
- T50 MINERAL FIBRE INSULATION CORE W/ GALVANIZED METAL STUD FRAME 
- NON-COMBUSTIBLE &amp; NON-INFLAMMABLE TYPE</t>
  </si>
  <si>
    <t>GYPSUM PLASTER BOARD PARTITION WALL (2 HOUR FIRE RATING)
- THK. 100mm
- BOTH SIDE : THK. 12.5mm x 2PLIES GYPSUM PLASTER BOARD 
- T50 MINERAL FIBRE INSULATION CORE W/ GALVANIZED METAL STUD FRAME 
- NON-COMBUSTIBLE &amp; NON-INFLAMMABLE TYPE
- INCLUDING UL CERTIFICATION</t>
  </si>
  <si>
    <t>METAL FACED PLASTERBOARD PARTITIONS
- THICKNESS : APPROXIMATELY 70mm
- HEIGHT : APPROX. 2700mm
- FRAME : GALV.STEEL TUBULAR W/ 60mm WOODEN PLINTH
- SCREWLESS &amp; INTERLOCKING TYPE
- CORE : HIGH DENSITY MINERAL WOOL
- ABSORPTION OF AIR BORNE SOUND : 38dBA OVER
- DEMOUNTABLE W/ PLASTERBOARD (12.5mm) WRAPPED W/ ENAMELED METAL FACING ON BOTH SIDE OF METAL STUD
- 1 HOUR FIRE RESISTANCE
- INCLUDING ALL STUDS, HARDWARES &amp; ACCESSORIES
- INCLUDING JOINTING WORK
- INCLUDING DOOR &amp; WINDOW (DOUBLE GLAZING OF 4mm CLEAR FLOAT GLASS SET IN PVC BEAD)
- INCLUDING JOINT TAPING, OPENING WORK &amp; COMPOUND, SEALANT
- INCLUDING SLEEVE,DOOR &amp; WINDOW REINFORCING FRAME WORK</t>
  </si>
  <si>
    <t>THERMAL INSULATED TRAPEZOIDAL CLADDING FOR ROOF
-EXTERIOR SKIN: TRAPEZOIDAL PROFILE MIN. 0.7mm GALVANIZED SHEET
- CORE: NON-COMBUSTIBLE MATERIAL ACCORDING TO ASTM or EQUIVALENT, MIN. 100MM  (such as GLASS WOOL 48K)
-INTERIOR SKIN: TRAPEZOIDAL PROFILE MIN. 0.7mm GALVANIZED SHEET
- HEAVY EPOXY BASE COAT AND A HIGH BUILD WEATHER COAT OF POLYURETHANE
- HEAT TRANSMISSION COEFFICIENT OF 0.57W/m2K
- AS PER ASTM E1886 AND E1996.
- INCLUDING ACCESSORIES (ANCHOR, PLATE), SEALANT, BACK UP &amp; JOINT FILLING MATERIAL (AROUND OPENING AREA)
- INCLUDING SCAFFOLDING
- INCLUDING DOOR &amp; WINDOW SUNSHADE
- INCLUDING PROTECTION FILM ON SURFACE OF PRODUCTS TILL SITE.
- 10 YEAR GUARANTEE
- QUANTITIES OF LAP SPLICE TO BE CONSIDERED FOR QUOTATION
- QUANTITIES ARE PROJECTED AREA</t>
  </si>
  <si>
    <t>ROOF DRAIN
Φ100 / UPVC
- Φ100 / UPVC</t>
  </si>
  <si>
    <t>ROOF DRAIN
Φ150 / UPVC
- Φ150 / UPVC</t>
  </si>
  <si>
    <t>DOWN SPOUT
Φ100 / GALV. STL
- Φ100 / GALV. STL. W/ FACTORY COAT OR ALUMINIUM TYPE
- □100 / ALUMINIUM x MIN. 0.75 mm
- INCLUDING DOWN SPOUT HANGER &amp; ANCHOR
- INCLUDING EPOXY PAINT</t>
  </si>
  <si>
    <t>DOWN SPOUT
Φ150 / GALV. STL
- Φ150 / GALV. STL. W/ FACTORY COAT OR ALUMINIUM TYPE
- □150 / ALUMINIUM x MIN. 0.75 mm
- INCLUDING DOWN SPOUT HANGER &amp; ANCHOR
- INCLUDING EPOXY PAINT</t>
  </si>
  <si>
    <t>DOWN SPOUT
Φ100 / UPVC
- Φ100 / UPVC W/ FACTORY COAT OR ALUMINIUM TYPE
- INCLUDING DOWN SPOUT HANGER &amp; ANCHOR</t>
  </si>
  <si>
    <t>DOWN SPOUT
Φ150 / UPVC
- Φ150 / UPVC W/ FACTORY COAT OR ALUMINIUM TYPE
- INCLUDING DOWN SPOUT HANGER &amp; ANCHOR</t>
  </si>
  <si>
    <t>DOWN SPOUT HEAD
GALV. STL.
- GALV. STL. FOR DOWN SPOUT OR ALUMINIUM TYPE</t>
  </si>
  <si>
    <t>DOWN SPOUT HEAD
UPVC
- UPVC FOR DOWN SPOUT</t>
  </si>
  <si>
    <t>SPLASH BLOCK
- PC BLOCK</t>
  </si>
  <si>
    <t>NORMAL WEIGHT CONCRETE PRECAST INSULATED SANDWICH PANEL
- THK. 325 MM
- DEEP SAND BLASTING FINISH W/ WHITE CEMENT (EXT)
- SMOOTH FINISH W/ GREY CEMENT (INT)
- STEEL PLATE INSERTS EMBEDDED FOR INSTALLATION  TO STEEL COLUMN ON SIDES
- INCLUDING ACCESSORIES, ANCHORING &amp; GROUT
- INCLUDING LABOR &amp; EQUIPMENT FOR ERECTION</t>
  </si>
  <si>
    <t xml:space="preserve">THERMAL INSULATED TRAPEZOIDAL CLADDING FOR EXT. WALL
-EXTERIOR SKIN: TRAPEZOIDAL PROFILE MIN. 0.7mm GALVANIZED SHEET
- CORE: NON-COMBUSTIBLE MATERIAL ACCORDING TO ASTM or EQUIVALENT, MIN. 100MM  (such as GLASS WOOL 48K)
-INTERIOR SKIN: TRAPEZOIDAL PROFILE MIN. 0.7mm GALVANIZED SHEET
- HEAVY EPOXY BASE COAT AND A HIGH BUILD WEATHER COAT OF POLYURETHANE
- HEAT TRANSMISSION COEFFICIENT OF 0.57W/m2K
- AS PER ASTM E1886 AND E1996.
</t>
  </si>
  <si>
    <t>LIGHT WEIGHT CONCRETE PRECAST    INSULATED SANDWICH PANELS (SIPOREX PANEL)
- 600(H) X 1200(L) THK. 250mm
- 2 COATS OF TEXTURED WATERPROOF PAINT (EXT) 
- 2 COATS OF PAINT (INT)</t>
  </si>
  <si>
    <t>THERMAL INSULATED 
TRAPEZOIDAL METAL CLADDING
(EXTERIOR WALL, 1HR FIRE RATING)
-EXTERIOR SKIN: MIN. 0.7mm GALVANIZED AND FACTORY FINISHED STEEL SHEET
- CORE:   MIN. 100MM ROCK WOOL(DENSITY 100kg/m3)
-INTERIOR SKIN: MIN. 0.7mm GALVANIZED AND FACTORY FINISHED STEEL SHEET
- AS PER ASTM E1886 AND E1996.
- INCLUDING UL CERTIFICATION</t>
  </si>
  <si>
    <t>SINGLE TRAPEZOIDAL CLADDING FOR ROOF
- MIN. THK. 0.6mm  GALVANIZED STEEL SHEETS, 35/180 TRAPEZOIDAL PROFILE W/ FACTORY APPLIED FINISH FLUROPOLYMER KYNAR-500(19μm)
- INCLUDING ACCESSORIES (ANCHOR, PLATE), SEALANT, BACK UP &amp; JOINT FILLING MATERIAL (AROUND OPENING AREA)
- INCLUDING SCAFFOLDING
- INCLUDING DOOR &amp; WINDOW SUNSHADE
- INCLUDING PROTECTION FILM ON SURFACE OF PRODUCTS TILL SITE.
- 10 YEAR GUARANTEE
- QUANTITIES OF LAP SPLICE TO BE CONSIDERED FOR QUOTATION
- QUANTITIES ARE PROJECTED AREA</t>
  </si>
  <si>
    <t>SINGLE TRAPEZOIDAL CLADDING FOR WALL 
- MIN. THK. 0.6mm GALVANIZED STEEL SHEETS, 35/180 TRAPEZOIDAL PROFILE W/ FACTORY APPLIED FINISH FLUROPOLYMER KYNAR-500(19μm)
- INCLUDING ACCESSORIES (ANCHOR, PLATE), SEALANT, BACK UP &amp; JOINT FILLING MATERIAL (AROUND OPENING AREA)
- INCLUDING SCAFFOLDING
- INCLUDING DOOR &amp; WINDOW SUNSHADE
- INCLUDING PROTECTION FILM ON SURFACE OF PRODUCTS TILL SITE.
- 10 YEAR GUARANTEE
- QUANTITIES OF LAP SPLICE TO BE CONSIDERED FOR QUOTATION
- QUANTITIES ARE PROJECTED AREA</t>
  </si>
  <si>
    <t>11.6</t>
  </si>
  <si>
    <t>TRANSLUCENT SHEET
- GLASS FIBRE SHEET (FRP) THK. 2.0mm
- 85% LIGHT TRANSMISSION
- UV RESISTANCE
- INCLUDING ACCESSORIES, SEALANT, BACK UP &amp; JOINT FILLING MATERIAL
- INCLUDING SCAFFOLDING</t>
  </si>
  <si>
    <t>11.7</t>
  </si>
  <si>
    <t>FLASHING
- STEEL STEET : GALVANIZED STEEL SHEET
                            (ASTM-A653/A653M G90,275 g/m2) 
                            W/ TRAPEZOIDAL PROFILE
- COATING : 25 microns POLYVINYLIDENE FLUORIDE</t>
  </si>
  <si>
    <t>GUTTER FLASHING
- THK. 1.2mm GALVANIZED STEEL SHEET
- W230mm x H250mm
- INCLUDING INSULATION, GUTTER HANGER, ANCHOR &amp; SEALANT
- INDLUD'G FIXING &amp; JOINTING
- INCLUDING SCAFFOLDING</t>
  </si>
  <si>
    <t>PARAPET/TOP CAPPING FLASHING
- 0.75mm GALVANIZED STEEL SHEET
- W600mm
- INDLUD'G FIXING &amp; JOINTING
- INCLUDING SCAFFOLDING</t>
  </si>
  <si>
    <t xml:space="preserve">ROOF RIDGE FLASHING (TOP &amp; SIDE)
- 0.75mm GALVANIZED STEEL SHEET
- W500mm
</t>
  </si>
  <si>
    <t>CORNER/JOINT FLASHING
- 0.75mm GALVANIZED STEEL SHEET
- W400mm</t>
  </si>
  <si>
    <t xml:space="preserve">DOOR &amp; WINDOW FLASHING
- 0.75mm GALVANIZED STEEL SHEET
- W230mm
</t>
  </si>
  <si>
    <t>BASE FLASHING
- 1.2mm GALVANIZED STEEL SHEET
- W200mm</t>
  </si>
  <si>
    <t>OPENING FLASHING
- 0.75mm GALVANIZED STEEL SHEET
- W200mm</t>
  </si>
  <si>
    <t>ROOF DRAIN
Φ100 / CAST IRON
- Φ100 / CAST IRON</t>
  </si>
  <si>
    <t>ROOF DRAIN
Φ150 / CAST IRON
- Φ150 / CAST IRON</t>
  </si>
  <si>
    <t>12.1.1</t>
  </si>
  <si>
    <t>FIRE RESIST. STEEL DOOR
- 0.5 HOUR FIRE DOOR
- INCLUDING UL CERTIFICATION
- INCLUDING ALL HARDWARES
   (HINGE, LOCK, DOOR CLOSER, DOOR STOPPER, FLUSH BOLT ETC.)
- INCLUDING PAINT WORK(2 COATS SEMI-GLOSS ENAMEL ON METAL PRIMER)
- INCLUDING MORTAR FILLING INTO DOOR FRAME &amp; SEALANT AROUND DOOR FRAME
- INCLUDING ALL FRAME AND ACCESSORIES
- INCLUDING PANIC BARS FOR DOORS ON ESCAPE ROUTE
- INCLUDING WEATHER STRIP FOR EXT.
- INCLUDING SIGN PLATE OF ANODIZED ALUMINIUM OR STAINLESS STEEL
- HYDRAULIC DOOR CLOSERS SHALL BE FITTED TO ALL DOORS IN AIR- CONDITIONED AREA
- DUST PROOF(FOR EXT.DOOR)</t>
  </si>
  <si>
    <t>12.1.2</t>
  </si>
  <si>
    <t xml:space="preserve">FIRE RESIST. STEEL DOOR
- 1.5 HOUR FIRE DOOR
- INCLUDING UL CERTIFICATION
- INCLUDING ALL HARDWARES
   (HINGE, LOCK, DOOR CLOSER, DOOR STOPPER, FLUSH BOLT ETC.)
- INCLUDING PAINT WORK(2 COATS SEMI-GLOSS ENAMEL ON METAL PRIMER)
- INCLUDING MORTAR FILLING INTO DOOR FRAME &amp; SEALANT AROUND DOOR FRAME
- INCLUDING ALL FRAME AND ACCESSORIES
- INCLUDING PANIC BARS FOR DOORS ON ESCAPE ROUTE
- INCLUDING WEATHER STRIP FOR EXT.
- INCLUDING SIGN PLATE OF ANODIZED ALUMINIUM OR STAINLESS STEEL
- HYDRAULIC DOOR CLOSERS SHALL BE FITTED TO ALL DOORS IN AIR- CONDITIONED AREA
- DUST PROOF(FOR EXT.DOOR)
</t>
  </si>
  <si>
    <t>NORMAL STEEL DOOR
- INCLUDING ALL HARDWARES
   (HINGE, LOCK, DOOR CLOSER, DOOR STOPPER, FLUSH BOLT ETC.)
- INCLUDING PAINT WORK(2 COATS SEMI-GLOSS ENAMEL ON METAL PRIMER)
- INCLUDING MORTAR FILLING INTO DOOR FRAME &amp; SEALANT AROUND DOOR FRAME
- INCLUDING ALL FRAME AND ACCESSORIES
- INCLUDING PANIC BARS FOR DOORS ON ESCAPE ROUTE
- INCLUDING WEATHER STRIP FOR EXT.
- INCLUDING SIGN PLATE OF ANODIZED ALUMINIUM OR STAINLESS STEEL
- HYDRAULIC DOOR CLOSERS SHALL BE FITTED TO ALL DOORS IN AIR- CONDITIONED AREA
- DUST PROOF(FOR EXT.DOOR)</t>
  </si>
  <si>
    <t>ROLL-UP SHUTTER DOOR
- ELECTRICALLY OPERATED TYPE W/ MANUAL OPERATION
- MIN. 1.2T ANODIZED ALUMINUM OR GALVANIZED STEEL SHEET
- INCLUDING ALL HARDWARE
- INCLUDING ALL FRAME AND ACCESSORIES
- INCLUDING SIDE GUIDE RAIL AND BOTTOM RAIL AND OTHER ACCESSARIES INCLUDING ESCAPE DOOR AND WIND LOCK IF REQUIRED
- INCLUDING PAINT WORK(2 COATS SEMI-GLOSS ENAMEL ON METAL PRIMER)
- INCLUDING SHUTTER BOX</t>
  </si>
  <si>
    <t>12.2.1</t>
  </si>
  <si>
    <t>FOLDING DOOR
- TOP HUNG FOLDING HEAVY DUTY TYPE
- THK. 1.5mm STEEL SHEET W/ INSULATED DOUBLE SKIN
- THK. 60mm (MIN.)
- GALAVINIZED
- INCLUDING ALL HARDWARES
 (HINGE, LOCK, DOOR CLOSER, DOOR STOPPER, FLUSH BOLT, PANIC LATCH. ETC.)
- INCLUDING PEDESTRIAN DOOR INTERGRADED IN THE FOLDING DOOR</t>
  </si>
  <si>
    <t>12.2.2</t>
  </si>
  <si>
    <t>AUTOMATIC SLIDING DOOR
-THK. 10mm TEMPERED SAFETY GLASS
- INCLUDING ALL HARDWARES (HINGE, LOCK, DOOR CLOSER, DOOR STOPPER, FLUSH BOLT, PANIC LATCH. ETC.)
- INCLUDING STAINLESS STEEL FRAME AT TOP &amp; BOTTOM ONLY
- INCLUDING AUTOMATIC SYSTEM</t>
  </si>
  <si>
    <t>12.2.3</t>
  </si>
  <si>
    <t>STAINLESS STEEL DOOR (GLASS SWING DOOR)
- DOOR : THK. 12mm TEMPERED SAFETY GLASS 
- FIXED GLASS : THK. 8mm TEMPERED SAFETY GLASS 
- INCLUDING ALL HARDWARES (HINGE, LOCK, DOOR CLOSER, DOOR STOPPER, FLUSH BOLT, PANIC LATCH. ETC.)
- INCLUDING STAINLESS STEEL FRAME
- INCLUDING MORTAR FILLING INTO DOOR FRAME &amp; SEALANT AROUND DOOR FRAME</t>
  </si>
  <si>
    <t>TIMBER FLUSH DOOR
- THK. 42mm (9 PLIES)
- FACE VENEER : 12 mm DRIED WOOD, 5 mm PLYWOOD 
- INSIDE VENEER : 3 PLY PANEL W/ EACH 1.4mm THK.
- WOOD LEAF FRAME : 65x32mm, 25x45mm
- DOOR FRAME : STEEL FRAME W/THK. 40mm W/ RUBBER SEALING
- SOUND INSULATION : 35~40 Db
- INCLUDING ALL HARDWARES AND ACCESSARIES REQUIRED ACCORDING to ITB OR PROJECT REQUIREMENT (SUCH as PANIC BAR, LOCKSET, HINGES, DOOR CLOSER, ETC.)
- INCLUDING MORTAR FILLING INTO DOOR FRAME &amp; SEALANT AROUND DOOR FRAME
- ALL TIMBER SHALL BE OF EITHER GRADE ‘A’ OR GRADE ‘B’ TIMBER</t>
  </si>
  <si>
    <t>12.2.5</t>
  </si>
  <si>
    <t>PLYWOOD DOOR
- THK. 42mm (9 PLIES)
- FACE VENEER : 12 mm DRIED WOOD, 5 mm PLYWOOD 
- INSIDE VENEER : 3 PLY PANEL W/ EACH 1.4mm THK.
- WOOD LEAF FRAME : 65x32mm, 25x45mm
- DOOR FRAME : STEEL FRAME W/THK. 40mm W/ RUBBER SEALING
- SOUND INSULATION : 35~40 Db
- INCLUDING ALL HARDWARES AND ACCESSARIES REQUIRED ACCORDING to ITB OR PROJECT REQUIREMENT (SUCH as PANIC BAR, LOCKSET, HINGES, DOOR CLOSER, ETC.)
- INCLUDING MORTAR FILLING INTO DOOR FRAME &amp; SEALANT AROUND DOOR FRAME</t>
  </si>
  <si>
    <t xml:space="preserve">HANGER DOOR
- INCLUDING ALL HARDWARES 
- INCLUDING RAIL </t>
  </si>
  <si>
    <t>12.3</t>
  </si>
  <si>
    <t>MASTER- KEY SYSTEM
- GRAND MASTER KEYS : 10 NOS
- MASTER KEYS ; 10 NOS. PER EACH GROUP
- SUB-MASTER KEYS ; 5 NOS. PER EACH BLDG
- SINGLE KEYS ; 3 NOS. PER EACH DOOR
- BLANK KEYS : 4 NOS. PER EACH BLDG
- FOR WHOLE PLANT
- INCLUDING PROFILE CYLINDER
- MASTER KEY SYSTEM SHALL BE SUBJECT TO CONTRACTOR'S APPROVAL</t>
  </si>
  <si>
    <t>13.1</t>
  </si>
  <si>
    <t>ALUMINUM WINDOW
- ANODIZED HEAVY DUTY COATING
- DOUBLE SOLAR REFLECTIVE GLASS (THK. 6mm) W/ 12mm AIR SPACE
- INCLUDING ALL HARDWARES STAINLESS STEEL (SUCH AS LOCKSET AND CRESENT)
- INCLUDING SEALANT AROUND WINDOW FRAME
- INCLUDING MORTAR FILLING INTO WINDOW FRAME
- INCLUDING AL. WINDOW SILL FLASHING ( EXT. WINDOW ONLY )
- INCLUDING AL.SUB-FRAME &amp; NYLON COATED INSECT SCREEN AT OPEN AREA ONLY( EXT. WINDOW ONLY )</t>
  </si>
  <si>
    <t>ALUMINUM WINDOW
- ANODIZED HEAVY DUTY COATING
- DOUBLE GLASS (THK. 6mm) W/ 12mm AIR SPACE
- INCLUDING ALUMINUM ACCORDION SHUTER FOR COVERING OF WINDOW
- INCLUDING ALL HARDWARES STAINLESS STEEL (SUCH AS LOCKSET AND CRESENT)
- INCLUDING SEALANT AROUND WINDOW FRAME
- INCLUDING MORTAR FILLING INTO WINDOW FRAME
- INCLUDING AL. WINDOW SILL FLASHING ( EXT. WINDOW ONLY )
- INCLUDING AL.SUB-FRAME &amp; NYLON COATED INSECT SCREEN AT OPEN AREA ONLY( EXT. WINDOW ONLY )</t>
  </si>
  <si>
    <t>13.3</t>
  </si>
  <si>
    <t>ALUMINUM WINDOW
- ANODIZED HEAVY DUTY COATING
- SINGLE GLASS (THK. 6mm)
- INCLUDING ALL HARDWARES STAINLESS STEEL (SUCH AS LOCKSET AND CRESENT)
- INCLUDING SEALANT AROUND WINDOW FRAME
- INCLUDING MORTAR FILLING INTO WINDOW FRAME
- INCLUDING AL. WINDOW SILL FLASHING ( EXT. WINDOW ONLY )
- INCLUDING AL.SUB-FRAME &amp; NYLON COATED INSECT SCREEN AT OPEN AREA ONLY( EXT. WINDOW ONLY )</t>
  </si>
  <si>
    <t>13.4</t>
  </si>
  <si>
    <t>ALUMINUM WINDOW - SINGLEE GLASS (TEMPERED)
- ANODIZED HEAVY DUTY COATING
- SINGLE GLASS (THK. 6mm)
- SOLARCOOL GRAYLITE® FLOAT GLASS
- INCLUDING ALL HARDWARES STAINLESS STEEL (SUCH AS LOCKSET AND CRESENT)
- INCLUDING SEALANT AROUND WINDOW FRAME
- INCLUDING MORTAR FILLING INTO WINDOW FRAME
- INCLUDING AL. WINDOW SILL FLASHING ( EXT. WINDOW ONLY )
- INCLUDING AL.SUB-FRAME &amp; NYLON COATED INSECT SCREEN AT OPEN AREA ONLY( EXT. WINDOW ONLY )</t>
  </si>
  <si>
    <t>FIRE RESIST. WINDOW
- ANODIZED HEAVY DUTY COATING
- GLAZING AS PER TECH. SPEC.
- INCLUDING SEALANT AROUND WINDOW FRAME
- INCLUDING MORTAR FILLING INTO WINDOW FRAME
- INCLUDING AL. WINDOW SILL FLASHING ( EXT. WINDOW ONLY )
- INCLUDING AL.SUB-FRAME &amp; NYLON COATED INSECT SCREEN AT OPEN AREA ONLY( EXT. WINDOW ONLY )</t>
  </si>
  <si>
    <t>ALUMINIUM GLAZED WALL
- ANODIZED HEAVY DUTY COATING
- HARDWARE : STAINLESS STEEL, DOUBLE GLASS
 (THK. 6mm)  W/ 12mm AIR SPACE
- INCLUDING ALL GLAZING &amp; HARDWARES
- INCLUDING SEALANT AROUND WINDOW FRAME
- INCLUDING AL. WINDOW SILL FLASHING 
  ( EXT. WINDOW ONLY )</t>
  </si>
  <si>
    <t xml:space="preserve">ALUMINIUM LOUVER
- ANODIZED HEAVY DUTY COATING
- W/ ENCLOSING FRAME
- STAINLESS STEEL FLY SCREENS
- BIRD GUARD ON THE INSIDE
- AS PER AMCA 540 &amp; AMCA 550 
- MIN. &amp; MAX. OPENING SIZE  IN ANY DIRECTION: &gt; 1/4 INCH AND NOT &gt;  1 INCH
</t>
  </si>
  <si>
    <t>ALUMINUM SUNSHADE LOUVER
- ANODIZED HEAVY DUTY COATING
- SUNSHADE LOUVER
- THK.2x200 BLADE
- AL. ANODIZED FRAME SLAT &amp; FLASHING
- ALL ACCESSORIES INCLUDING AL. BRACKET, SUPPORT, FLASHING, ETC.
- LOUVER TO BE INSTALLED AT 40 cm IN FRONT OF WINDOW</t>
  </si>
  <si>
    <t>ALUMINIUM STRIP WINDOW FOR U-SHAPE GLAZING
- INCLUDING U-SHAPE PUTTYLESS DOUBLE GLAZING
- INCLUDING ALUMINIUM WINDOW SILL
- INCLUDING AL. WINDOW FRAME AND SEALANT AT ALL JOINTS</t>
  </si>
  <si>
    <t>MISC. STEEL WORK (GALVANIZED)
- FOR EMBEDDED PLATE(FOR PIT COVER), SLEEVE, CORNER ANGLE FOR TRENCH COVER AND CHK'D PLATE
- HOT DIP GALVANIZED (4 MILS, 100 MICRONS)
- STEEL : ASTM A36, ASTM A572 GRADE 50
- INCLUDING ERECTION &amp; SHOP DWG.
- INCLUDING ERECTION MATERIAL, EQUIPMENT
  (HIGH STRENGTH BOLT/NUT/WASHER, ACCESSORIES)
- INCLUDING PAINTING, TOUCH-UP PAINTING &amp; GRINDING, SCAFFOLDING WORK  (IF NECESSARY) 
- INCLUDING TESTING AS PER TECH.SPEC. 
- INCLUDING  FIXING ANGLE AT MISC STEEL WORK</t>
  </si>
  <si>
    <t>14.10</t>
  </si>
  <si>
    <t>STAINLESS STEEL HANDRAIL
- AS PER ASTM A500-01a &amp; ASTM A53/A53M-01
- ROUND OR SQUARE
 : POST - DIA. Φ32mm / SQUARE □40, THK.4 mm
 : INTERMEDIATE RAIL-DIA. Φ32mm, SQUARE□30
- TOP RAIL HEIGHT : 900mm
- 2 INTERMEDIATE HORIZONTAL RAILS
- PIPE POST SPACING @ 1200 mm
- INCLUDING FIXING AND ACCESSORIES
- INCLUDING TOE PLATE OR CHANNEL
- INCLUDING MATERIAL, EQUIPMENT FOR ERECTION
- INCLUDING  AS PER APPROVED SHOP DRAWING</t>
  </si>
  <si>
    <t>14.11</t>
  </si>
  <si>
    <t>STAINLESS STEEL HANDRAIL (WOODEN GRIP)
- AS PER ASTM A500-01a &amp; ASTM A53/A53M-01
- ROUND OR SQUARE
 : POST - DIA. Φ32mm / SQUARE □40, THK.4 mm
 : INTERMEDIATE RAIL-DIA. Φ32mm, SQUARE□30
- TOP RAIL HEIGHT : 900mm
- 2 INTERMEDIATE HORIZONTAL RAILS
- PIPE POST SPACING @ 1200 mm
- 45x150mm, HARDWOOD GRIP</t>
  </si>
  <si>
    <t>14.12</t>
  </si>
  <si>
    <t>LADDER (H ≤ 2.5m)
- LADDER
  : WIDTH - 400 mm
  : SIDE RAIL - ANGLE  L60/8  or  L75/10
  : RUNG - Φ25 RIBBED BAR @280
- HOT DIP GALVANIZED AND INORGANIC ETHYL ZINC SILICATE(1COAT)
- PAINT : EPOXY HIGH SOLID (125㎛) AFTER MECHANICAL CLEANING
- INCLUDING FIXING AND ACCESSORIES
- INCLUDING MATERIAL, EQUIPMENT FOR ERECTION
- INCLUDING  AS PER APPROVED SHOP DRAWING</t>
  </si>
  <si>
    <t xml:space="preserve">CAGE LADDER (2.5m &lt; H ≤ 10m)
- LADDER
  : WIDTH - 400 mm
  : SIDE RAIL - ANGLE  L60/8  or  L75/10
  : RUNG - Φ25 RIBBED BAR @280
- CAGE
  : DIAMETER   700 mm
  : CAGES STARTING 2.5m ABOVE G.L OR F.L
  : HORIZONTAL HOOP - F.B 55x6 mm @1.5m
  : VERTICAL HOOP - 5 EQUALLY SPACED 
- HOT DIP GALVANIZED AND INORGANIC ETHYL ZINC SILICATE(1COAT)
- PAINT : EPOXY HIGH SOLID (125㎛) AFTER MECHANICAL CLEANING
- INCLUDING FIXING AND ACCESSORIES
- INCLUDING MATERIAL, EQUIPMENT FOR ERECTION
- INCLUDING  AS PER APPROVED SHOP DRAWING
</t>
  </si>
  <si>
    <t>CAGE LADDER (10.0m &lt; H)
- LADDER
  : WIDTH - 400 mm
  : SIDE RAIL - ANGLE  L60/8  or  L75/10
  : RUNG - Φ25 RIBBED BAR @280
- CAGE
  : DIAMETER   700 mm
  : CAGES STARTING 2.5m ABOVE G.L OR F.L
  : HORIZONTAL HOOP - F.B 55x6 mm @1.5m
  : VERTICAL HOOP - 5 EQUALLY SPACED 
- HOT DIP GALVANIZED AND INORGANIC ETHYL ZINC SILICATE(1COAT)
- PAINT : EPOXY HIGH SOLID (125㎛) AFTER MECHANICAL CLEANING
- INCLUDING FIXING AND ACCESSORIES
- INCLUDING MATERIAL, EQUIPMENT FOR ERECTION
- INCLUDING  AS PER APPROVED SHOP DRAWING</t>
  </si>
  <si>
    <t>14.15</t>
  </si>
  <si>
    <t>BOLLARD
- REMOVABLE(DE-MOUNTED)
- STEEL PIPE H 1000MM Φ 150 MM &amp; REMOVAL
- STEEL PIPE FILLIED CONCRETE &amp; FOUNDATION
- PAINT : EPOXY HIGH SOLID (125㎛) AFTER MECHANICAL CLEANING
- INCLUDING FIXING AND ACCESSORIES
- INCLUDING MATERIAL, EQUIPMENT FOR ERECTION
- INCLUDING  AS PER APPROVED SHOP DRAWING</t>
  </si>
  <si>
    <t xml:space="preserve">BOLLARD
-FIXED
- STEEL PIPE H 1000MM Φ 150 MM &amp; REMOVAL
- STEEL PIPE FILLIED CONCRETE &amp; FOUNDATION
- PAINT : EPOXY HIGH SOLID (125㎛) AFTER MECHANICAL CLEANING
- INCLUDING FIXING AND ACCESSORIES
- INCLUDING MATERIAL, EQUIPMENT FOR ERECTION
- INCLUDING  AS PER APPROVED SHOP DRAWING
</t>
  </si>
  <si>
    <t>14.18</t>
  </si>
  <si>
    <t>DOWEL BAR
- PLAIN STEEL DOWEL ROUND BARS DIA. 20mm, L 600mm, @300
- FOR SEPARATION JOINT
- INCLUDING DOWEL CAP FILLED WITH COMPRESSIBLE MATERIAL FOR SLIP PURPOSE</t>
  </si>
  <si>
    <t>14.19</t>
  </si>
  <si>
    <t>STEEL FORM
- FOR  CEP(Condensate Extraction Pump) STEEL PIPE CAN STRUCTURE FOR STEAM TURBINE BUILDING
- STEEL PIPE DIA 1000mm x 10t, L=9m
- STEEL PLATE 1000 x 1000 x 10t WITH ANCHOR BOLT
- FOR PAINT SPEC., SEE ANNEX 5.3
- INCLUDING ANCHORING
- INCLUDING TAR EPOXY COATING (250 micron)
- INCLUDING FRAME AND ACCESSORIES
- INCLUDING WEDLING STEEL PIPE ON STEEL PLATE</t>
  </si>
  <si>
    <t>14.2</t>
  </si>
  <si>
    <t>MISC. STEEL WORK (PAINTED)
- FOR EMBEDDED PLATE(FOR PIT COVER), SLEEVE, CORNER ANGLE FOR TRENCH COVER AND CHK'D PLATE
- STEEL : ASTM A36, ASTM A572 GRADE 50
- PAINT : BLASTING SIS SA 2 1/2 OR EQUIVALENT,
  1 COAT ZINC EPOXY PRIMER (80㎛)
  1 COAT EPOXY HIGH SOLID (80㎛)
- DFT : TOTAL 160㎛</t>
  </si>
  <si>
    <t>GALV. STEEL GRATING
- FOR TRENCH COVER, PLATFORM, STAIR LANDING &amp; TREAD ETC.
- HOT DIP GALVANIZED (4 MILS, 100 MICRONS)
- BEARING BAR : DEPTH 32 OR 40mm x 5mm AT 30 MM C/C
- CROSS BAR : 6mm Square Bar AT 100 MM C/C
- INCLUDING  TOE PLATE, STAIR TREAD, BOLT OR CLIP 
- INCLUDING 4 NOS. GRATING CLAMP PER PANEL
- INCLUDING MATERIAL, EQUIPMENT FOR ERECTION
- INCLUDING FIXING ANGLE, ANCHOR BOLT FOR FIXING ANGLE
- INCLUDING  AS PER APPROVED SHOP DRAWING</t>
  </si>
  <si>
    <t>CHECKERED PLATE
- FOR TRENCH COVER, PLATFORM, ETC.
- HOT DIP GALVANIZED (4 MILS, 100 MICRONS)
- THK. 6mm
- RAISED DIAMOND PATTERN
- INCLUDING FIXING BY COUNTERSUNK, FLAT HEAD BOLT OR SCREW
- INCLUDING DRAIN &amp; LIFTING HOLE AS PER APPROVED SHOP DRAWING
- INCLUDING FIXING ANGLE, ANCHOR BOLT FOR FIXING ANGLE
- INCLUDING MATERIAL, EQUIPMENT FOR ERECTION
- INCLUDING  AS PER APPROVED SHOP DRAWING</t>
  </si>
  <si>
    <t>14.5</t>
  </si>
  <si>
    <t>GALV. EXPANDED METAL LATH
- FOR ROOF WALKWAY
- HOT DIP GALVANIZED (4 MILS, 100 MICRONS)
-  FACTORY APPLIED FINISH COATING
- INCLUDING EDGE FRAME,FIXING CLAMP
- INCLUDING FIXING ANGLE, ANCHOR BOLT FOR FIXING ANGLE
- INCLUDING MATERIAL, EQUIPMENT FOR ERECTION
- INCLUDING  AS PER APPROVED SHOP DRAWING</t>
  </si>
  <si>
    <t>14.6</t>
  </si>
  <si>
    <t>GALV. MESH SCREEN &amp; DOOR
- FOR CABLE ROOM, TR AREA
- HOT DIP GALVANIZED (4 MILS, 100 MICRONS)
- FACTORY APPLIED FINISH COATING
- REMOVABLE TYPE
- INCLUDING GALV. MESH DOOR, BIRD SCREEN, MESH PANEL FRAMES, 
- INCLUDING ALL FIXING, ACCESSORIES, HARDWARE AND PAD LOCK
- INCLUDING MATERIAL, EQUIPMENT FOR ERECTION
- INCLUDING  AS PER APPROVED SHOP DRAWING</t>
  </si>
  <si>
    <t>14.7</t>
  </si>
  <si>
    <t>ALUMINIUM SHEET 
- THK. 3 mm AL. SHEET
- DOUBLE PROFILE THK. 75mm
- INCLUDING ALL ACCESSORIES FOR FIXING, SEALANT, ETC.
- INDLUD'G FIXING &amp; JOINTING
- INCLUDING MATERIAL, EQUIPMENT FOR ERECTION
- INCLUDING  AS PER APPROVED SHOP DRAWING</t>
  </si>
  <si>
    <t>STEEL PIPE HANDRAIL (STAND TYPE)
- RAILING PIPE
  : INTERNAL DIA. Φ32mm, THK.4 mm
- TOP RAIL HEIGHT 
  : WALKWAY &amp; PLATFORM - 1100 mm
  : STAIR - 900 mm
- 2 INTEMEDIATE HORIZONTAL RAILS
- PIPE POST SPACING @ 1200 mm
- HOT DIP GALVANIZED AND INORGANIC ETHYL ZINC SILICATE(1COAT)
- PAINT : EPOXY HIGH SOLID (125㎛) AFTER MECHANICAL CLEANING
- INCLUDING FIXING AND ACCESSORIES
- INCLUDING TOE PLATE OR CHANNEL
- INCLUDING MATERIAL, EQUIPMENT FOR ERECTION
- INCLUDING  AS PER APPROVED SHOP DRAWING</t>
  </si>
  <si>
    <t>14.9</t>
  </si>
  <si>
    <t>STEEL PIPE HANDRAIL (REMOVABLE TYPE)
- RAILING PIPE
  : INTERNAL DIA. Φ32mm, THK.4 mm
- PIPE POST SPACING @ 1200 mm
- HOT DIP GALVANIZED AND INORGANIC ETHYL ZINC SILICATE(1COAT)
- PAINT : EPOXY HIGH SOLID (125㎛) AFTER MECHANICAL CLEANING</t>
  </si>
  <si>
    <t>ISOLATION JOINT
- FOR AROUND TG FDN.
- THK. 50 x 50 OIL RESISTANT SEALANT W/ BACKING ROD FORM
- AS PER BS 6093
- INCLUDING PREMOULDED FILLER</t>
  </si>
  <si>
    <t>15.10</t>
  </si>
  <si>
    <t>CORNER PROTECTION H=1.2M
- PLASTIC OR ALUMINUM
- PROTECTION OF EXPOSED EDGE OF CONC./ PLASTER UP TO 1.2M FROM FLOOR LEVEL</t>
  </si>
  <si>
    <t>15.11</t>
  </si>
  <si>
    <t>STAIR NOSING
- AL W/ PLASTIC OR RUBBER INSERT
- W=50mm
- INCLUDING ALL ANCHORS</t>
  </si>
  <si>
    <t>15.12</t>
  </si>
  <si>
    <t>BLIND
- INCLUDING BLIND BOX AND ALL HARDWARES</t>
  </si>
  <si>
    <t>15.13</t>
  </si>
  <si>
    <t>ROOM DESIGNATION SIGN
- INTERNAL / EXTERNAL
- SIZE : 260 x 100 x 4mm
- ALUMINIUM ANODIZED PLATE W/ SPECIALLY TREATED SURFACE
- 4 HORIZONTAL GROOVES, 10mm WIDE AT LOWER END OF PLATE TO TAKE PLASTIC STRIP
- DESIGNATION PRINTED IN ENGLISH &amp; LOCAL LANGUAGE
- ROOM NUMBER ENGRAVED AT UPPER PORT
- INCLUDING FIXING BY NON-CORRODING SCREW ON WALL</t>
  </si>
  <si>
    <t>15.14</t>
  </si>
  <si>
    <t>SHOWER TRAY
- ACRYLIC, SIZE : 900x900x150, FOR SHOWER
- INCLUDING FIXING &amp; ACCESSORIES</t>
  </si>
  <si>
    <t>VANITY TOP
- L=750MM (1 BOWL)
- ACRYLIC, 4" FRONT/BACK SPLASH 
- FOR TOILET, WITHOUT BOWL
- INCLUDING FIXING &amp; ACCESSORIES</t>
  </si>
  <si>
    <t>VANITY TOP
- L=1500MM (2 BOWL)
- ACRYLIC, 4" FRONT/BACK SPLASH 
- FOR TOILET, WITHOUT BOWL</t>
  </si>
  <si>
    <t>MIRROR
- 750Wx800Hx5T
- FOR TOILET
- INCLUDING FIXING &amp; ACCESSORIES</t>
  </si>
  <si>
    <t xml:space="preserve">MIRROR
- 1500Wx800Hx5T
- FOR TOILET
- INCLUDING FIXING &amp; ACCESSORIES
</t>
  </si>
  <si>
    <t>15.19</t>
  </si>
  <si>
    <t>TOWEL BAR
- STAINLESS STEEL
- INCLUDING FIXING &amp; ACCESSORIES</t>
  </si>
  <si>
    <t>15.2</t>
  </si>
  <si>
    <t xml:space="preserve">EXPANSION JOINT
- FOR EXT. / INT. FLOOR AND WALL
- THK. 25 x 25 OIL RESISTANT SEALANT W/ BACKING ROD FORM
- AS PER BS 6093
- INCLUDING PREMOULDED FILLER
</t>
  </si>
  <si>
    <t>SOAP DISPENSER
- STAINLESS STEEL
- INCLUDING FIXING &amp; ACCESSORIES</t>
  </si>
  <si>
    <t>ROLLER PAPER HOLDER
- STAINLESS STEEL
- BALL-JOINT TYPE
- INCLUDING FIXING &amp; ACCESSORIES</t>
  </si>
  <si>
    <t>NON-SLIP NOSING 
- STAINLESS STEEL NON-SLIP NOSING
- FOR COVERING OF EXPOSED EDGE FOR P.V.C. TILE
- INCLUDING FIXING BY SCREW</t>
  </si>
  <si>
    <t>SST'L DIVIDING STRIP
- GRADE 316L OR BETTER
- EMBEDDED ITEMS SUCH AS PLATE, BENT PLATE, ANCHOR BOLTS &amp; NUTS, ANGLE, SLEEVE, FIXING ELEMENTS, ETC.
- FOR OUTSIDE CONDITION
- FOR INSIDE CONDITION W/ SEA WATER  WETTING, CHEMICALS, ETC.
- INCLUDING MATERIAL, EQUIPMENT FOR ERECTION
- INCLUDING  AS PER APPROVED SHOP DRAWING</t>
  </si>
  <si>
    <t xml:space="preserve">EXP. JOINT COVER W=200
- FOR 25mm FLOOR EXP. JOINT COVER
- INCLUDING FIXING BY NON-CORRODING &amp; HEAVY DUTY ALUMINUM PROFILE WITH RUBBER INSERT
- INCLUDING PREMOULDED FILLER
</t>
  </si>
  <si>
    <t xml:space="preserve">SEPARATION JOINT
- FOR AROUND GRADE SLAB
- THK. 12 x 12 / SEALANT W/ BACKING ROD FORM
- AS PER BS 6093
- INCLUDING PREMOULDED FILLER
</t>
  </si>
  <si>
    <t xml:space="preserve">CONTRACTION JOINT (FOR FLOOR)
- FOR FLOOR OF HEAVY DUTY TRAFFIC
- THK. 6 x 6, OIL RESISTANT SEALANT W/ BACKING ROD FORM
- INCLUDING SAW CUTTING OF CONC.
</t>
  </si>
  <si>
    <t>15.6</t>
  </si>
  <si>
    <t>CONTRACTION JOINT (FOR WALL)
- FOR VERTICAL &amp; HOR. WALL JOINT
- THK.10 x 10, 2-PART POLYSULPHIDE BASED SEALANT W/ BACKING ROD FORM</t>
  </si>
  <si>
    <t>15.7.1</t>
  </si>
  <si>
    <t>PREMOULDED FILLER
- THK. 50mm
- FOR ISOLATION JOINT</t>
  </si>
  <si>
    <t>15.7.2</t>
  </si>
  <si>
    <t>PREMOULDED FILLER
- THK. 25mm
- FOR EXPANSION JOINT</t>
  </si>
  <si>
    <t>15.7.3</t>
  </si>
  <si>
    <t>PREMOULDED FILLER
- THK. 12mm
- FOR SEPARATION JOINT</t>
  </si>
  <si>
    <t>15.8</t>
  </si>
  <si>
    <t>EMERGENCY MANHOLE COVER
- POWER OPERATED
- SIZE 800 x 800
- INCLUDING FRAME &amp; ALL ACCESSORIES</t>
  </si>
  <si>
    <t>15.9</t>
  </si>
  <si>
    <t>FIRE RATED MANHOLE COVER
- 1.5 HOURS FIRE RESISTANCE
- SIZE 800 x 800</t>
  </si>
  <si>
    <t>16.1</t>
  </si>
  <si>
    <t>RCC PAVE PLINTH PROTECTION (FOOTWAY)
- THK. 100MM, CONCRETE WIDE 1500MM
- SURROUNDING THE BUILDING
- INCLUDING ONE LAYER OF WIRE MESH REINFORCEMENT</t>
  </si>
  <si>
    <t>16.2</t>
  </si>
  <si>
    <t>INTERLOCKING PAVING
- BLOCK THK. 80mm (MIN.)
- SAND BEDDING THK. 50mm
- COMPACTION THK. 300mm
- COMPACTION OF FORMATION SAME AS ROAD
- INCLUDING CONCRETE KERB AT EDGE
- CONFORMING TO ASTM C 936, HEAVY/MEDIUM DUTY TYPE
- LEVELING BASE WITH SOIL STERILIZER
- LAYING ON SAND BEDDING OVER AN AGGREGATE BASE/SUB-BASE MATERIAL
- COLOUR MATCHING WITH ADJACENT BUILDINGS</t>
  </si>
  <si>
    <t>CHAIN LINK FENCE
- 2.4M HIGH GALVANIZED STEEL WIRE PVC
- INCLUDING APPROXIMATELY 50mm DIAMOND MESH PATTERN AND 45 DEGREE TO VERTICAL
- MIN. BREAKING STRENGTH OF MESH WIRE : 585kg
- MIN. THICKNESS OF PVC : 0.38mm
- TO KEEP COLOUR WITH GREEN
- INCLUDING FOUNDATION</t>
  </si>
  <si>
    <t>CHAIN LINK GATE 
- HEIGHT 2.4m / WIDTH 6.0m
- FOR GPRS AREA, OUTDOOR STORAGE AREA
- DOUBLE WING GATE
- PLASTIC COATED GALVANIZED CHAIN LINK MESH ON A PLASTIC COATED GALVANIZED STEEL FRAME
- INCLUDING THREE STRANDS OF GALVANIZED BARBED WIRE ACROSS THE TOP ON CRANKED GALVANZIED EXTENSION POSTS.
- INCLUDING A VERTICAL DROP BOLT ON EACH LEAF
- INCLUDING ALL HARDWARE AND PAD LOCK (GALVANIZED)
- INCLUDING FOUNDATION</t>
  </si>
  <si>
    <t xml:space="preserve">DRIVEN PC PILE
- SQUARE 400 X 400 mm, L =20m
- COMPRESSIVE STRENGTH : f'c = 35MPa, RE-BAR ASTM A615M GRADE 60
- MAX. WATER-CEMENT RATIO : 0.4
- ORDINARY PORTLAND CEMENT COMFORMING TO ASTM C150 TYPE V
- INCLUDING ALL MATERIAL, EQUIPMENT AND LABOR
- INCLUDING MOBILIZATION AND DEMOBILIZATION OF PILE RIG
- LEADING, LIFTING, INSTALLATION OF PILE
- INCLUDING PILE HEAD CUTTING, SHOE AND HEAD REINFORCING
- INCLUDING PILE JONTS
- INCLUDING PILE INTEGRITY TEST
- INCLUDING ANY TEMPORARY ASSOCIATED WORK </t>
  </si>
  <si>
    <t>17.1.4</t>
  </si>
  <si>
    <t xml:space="preserve">DRIVEN PHC PILE
- DIA 400mm, L =24m
- COMPRESSIVE STRENGTH : f'c = 35MPa, RE-BAR ASTM A615M GRADE 60
- MAX. WATER-CEMENT RATIO : 0.4
- ORDINARY PORTLAND CEMENT COMFORMING TO ASTM C150 TYPE V
- INCLUDING ALL MATERIAL, EQUIPMENT AND LABOR
- INCLUDING MOBILIZATION AND DEMOBILIZATION OF PILE RIG
- LEADING, LIFTING, INSTALLATION OF PILE
- INCLUDING PILE HEAD CUTTING, SHOE AND HEAD REINFORCING
- INCLUDING PILE JONTS
- INCLUDING PILE INTEGRITY TEST
- INCLUDING ANY TEMPORARY ASSOCIATED WORK </t>
  </si>
  <si>
    <t>17.2</t>
  </si>
  <si>
    <t xml:space="preserve">DRIVEN STEEL PILE
- STEEL PILE DIA 609.6 x T12MM, L=20m
- INSTALLATION TYPE FOR PILE : DRIVING
- INCLUDING ALL MATERIAL, EQUIPMENT AND LABOR
- INCLUDING MOBILIZATION AND DEMOBILIZATION OF PILE RIG
- LEADING, LIFTING, INSTALLATION OF PILE
- INCLUDING PILE JONTS, TOES, HEAD REINFORCEMENT IF REQUIRED
- INCLUDING PILE INTEGRITY TEST
- INCLUDING ANY TEMPORARY ASSOCIATED WORK </t>
  </si>
  <si>
    <t>BORING PC PILE
- DIA 400mm, L =20m
- COMPRESSIVE STRENGTH : f'c = 35MPa, RE-BAR ASTM A615M GRADE 60
- MAX. WATER-CEMENT RATIO : 0.4
- ORDINARY PORTLAND CEMENT COMFORMING TO ASTM C150 TYPE I
- INCLUDING ALL MATERIAL, EQUIPMENT AND LABOR
- INCLUDING MOBILIZATION AND DEMOBILIZATION OF PILE RIG
- LEADING, LIFTING, INSTALLATION OF PILE
- INCLUDING PILE HEAD CUTTING, SHOE AND HEAD REINFORCING
- INCLUDING PILE JONTS
- INCLUDING PILE INTEGRITY TEST
- INCLUDING ANY TEMPORARY ASSOCIATED WORK 
- INCULDING PRE-BORING AND ALL ACCESSORY WORK</t>
  </si>
  <si>
    <t>17.3.3</t>
  </si>
  <si>
    <t>BORING PHC PILE
- DIA 600mm, L =24m
  (STRUCTURAL PROPERTIES : GRADE 80 AND CLASS C)
'- COMPRESSIVE STRENGTH : f'c = 35MPa, RE-BAR ASTM A615M GRADE 60
- MAX. WATER-CEMENT RATIO : 0.4
- ORDINARY PORTLAND CEMENT COMFORMING TO ASTM C150 TYPE I
- INCLUDING ALL MATERIAL, EQUIPMENT AND LABOR
- INCLUDING MOBILIZATION AND DEMOBILIZATION OF PILE RIG
- LEADING, LIFTING, INSTALLATION OF PILE
- INCLUDING PILE HEAD CUTTING, SHOE AND HEAD REINFORCING
- INCLUDING PILE JONTS
- INCLUDING PILE INTEGRITY TEST
- INCLUDING ANY TEMPORARY ASSOCIATED WORK 
- INCULDING PRE-BORING AND ALL ACCESSORY WORK</t>
  </si>
  <si>
    <t>17.4.1</t>
  </si>
  <si>
    <t xml:space="preserve">BORED CAST IN-SITU PILE
- DIA 400mm, L =20m
- INCLUDING MOBILIZATION, SHIFTING AND DEMOBILIZATION OF AUGER / PILE RIG /
   CRANE / ANY RELATED MACHINE FOR THE PILING WORK.
- SOCKETING INTO ROCK LAYER
- INCLUDING MATERIAL LOADING / UNLOADING / CONTROL / HANDLING
- INCLUDING LEADING. LIFTING, INSTALLATION OF MATERIALS
- LEADING, LIFTING, INSTALLATION OF PILE
- INCLUDING ALL MATERIAL, EQUIPMENT AND LABOR
- INCLUDING ALL NECESSARY TESTS / CERTIFICATES
- ALL MATERIALS AND WORKS INCLUDING DRILLING, CONCRETING AND 
  REINFORCEMENT WORKS AND ETC
- INCLUDING THE FABRICATION AND INSTALLATION OF REINFORCEMENT CAGE
- TEMPORARY STEEL CASING TO STABILIZE THE BOREHOLE
- INCLUDING VERTICALITY CHECK FOR ALL PILES
- INCLUDING TREATMENT AND DISPOSAL OF SLIME, MUCK AND SOIL DURING 
  DRILLING
- SONIC LOGGING TUBES : FOUR (4) STEEL PIPES OF INTERNAL DIA. NOT
  LESS THAN 50mm FOR ENTIRE LENGTH OF PILE TO BE INSTALLED 
  IN ALL PILES
- INCLUDING PILE HEAD CUTTING AT PILE CUT OFF LEVEL AND CONNECTION WITH
  PILE CAP
- CONCRETE ASTM C150 TYPE V, f'c = 35MPa 
- RE-BAR ASTM A615 GRADE 60
- INCLUDING PVC PIPE FOR CAPPING RE-BAR TO SERVE PILE HEAD
  CUTTING'S CONVENIENCE 
- INCLUDING ANY TEMPORARY ASSOCIATED WORK </t>
  </si>
  <si>
    <t>17.5</t>
  </si>
  <si>
    <t>SHEET PILE
- INSTALLATION TYPE FOR PILE : DRIVEN
- U-TYPE SHEET PILE (SP-IV 400 X 170 X15.5)
- L=8M
- INCLUDING ALL MATERIAL, EQUIPMENT AND LABOR
- INCLUDING EQUIPMENT ASSEMBLING &amp; DISMANTLING COST
- INCLUDING ANY TEMPORARY ASSOCIATED WORK
- REPLACEMENT OF REJECTION PILES AT NO EXTRA
- INCLUDING WALE, STRUT, POST PILE, JACK</t>
  </si>
  <si>
    <t>HARD WOOD DESK
- 1600 x 700 x 800 mm 
- COMMON DESK
- INCLUDING DRAWERS (MATCHING THE DESK) &amp; GLASS TOP</t>
  </si>
  <si>
    <t>18.1.2</t>
  </si>
  <si>
    <t xml:space="preserve">HARD WOOD DESK
- 1300 x 1300 x 800 mm
- CANTEEN TABLE
</t>
  </si>
  <si>
    <t>18.10</t>
  </si>
  <si>
    <t>CONFERENCE ROOM PACKAGE
- TABLE, CHAIRS, WHITE BOARD
- LAMINATED OR WOOD VENEER
- HIGH QUALITY
- LARGE TABLE FOR 20 PERSON + 20 SEATING
- 1 BEAM PROJECTOR &amp; 1 SCREEN
- SIZE TO SUIT THE CONFERENCE ROOM</t>
  </si>
  <si>
    <t>18.11</t>
  </si>
  <si>
    <t>MANAGEMENT OFFICE PACKAGE
- PLANT MANAGER OFFICE
- TABLE, SIDE TABLE, STDE STORAGE UNIT &amp; HIGH BACKED CHAIR
- SPECIAL SELECTION OF HIGHER QUALITY MODERN OFFICE PACKAGE</t>
  </si>
  <si>
    <t>18.12</t>
  </si>
  <si>
    <t>TRAINING ROOM PACKAGE
- CHAIR WITH FOLDING TABLE, WHITE BOARD
- SEATING FOR 40 PERSONS
- TO SUIT THE TRAINING ROOM</t>
  </si>
  <si>
    <t>18.13</t>
  </si>
  <si>
    <t>OFFICE STORAGE ROOM PACKAGE
- FILING CABINETS, STORAGE SHELVES, DRAWING HOLDERS
- TO SUIT THE STORAGE ROOM</t>
  </si>
  <si>
    <t>18.14</t>
  </si>
  <si>
    <t>COFFEE SHOP &amp; KITCHEN 
- 2 GAS STOVE W/ 4 BURNER &amp; 1 OVEN
- 3 SECTIONAL WASHING TANK WITH RACK
- 1 REFRIDGERATING CABINET (1600 x 725 x 1950 mm)
- 4 PROCESS TABLE (1300 x 800 x 860 mm)
- STATIONARY RACK (1500 x 500 x 1200 mm)
- COUNTER FOR SERVER &amp; TRAY</t>
  </si>
  <si>
    <t>18.15</t>
  </si>
  <si>
    <t>RECEPTION AREA 
- RECEPTION DESK, SOFA SEATS &amp; COFFEE TABLE
-  FOR 6~10 PERSONS
 -TO SUIT DESIGNATED AREAS</t>
  </si>
  <si>
    <t>BUILT-IN CUPBOARD
- FOR OFFICE
- HEIGHT : UP TO CEILING  (≒CUPBOARD 2.3m+COVER STRIP 0.5m)
- SIZE : 500 x 2600 x 1800 mm
- COMPONENTS : CUPBOARDS, WARDROBES, SHELVES &amp; DRAWS
 -COMPONENT DESIGN BY VENDOR</t>
  </si>
  <si>
    <t>TEA KITCHENS
- COOKTOP &amp; HOOD
- CUPBOARD W/STAINLESS STEEL SINK</t>
  </si>
  <si>
    <t>OTHERS(FURNITURE)
- WOOD LOCKER (500 x 500 x 1800 mm)</t>
  </si>
  <si>
    <t>18.2.1</t>
  </si>
  <si>
    <t>SIDE TABLE
- 1600 x 500 mm
- INCLUDING DRAWERS (MATCHING THE DESK) &amp; GLASS TOP</t>
  </si>
  <si>
    <t>18.3.1</t>
  </si>
  <si>
    <t>CHAIR
- HIGH BACKED EXECUTIVE
- ADJUSTABLE SWIVEL</t>
  </si>
  <si>
    <t>CHAIR
- ADJUSTABLE SWIVEL</t>
  </si>
  <si>
    <t>VISITOR
- NON-SWIVEL</t>
  </si>
  <si>
    <t>18.3.2.1</t>
  </si>
  <si>
    <t>CANTEEN CHAIR
- NON-SWIVEL</t>
  </si>
  <si>
    <t>COUCH
- REST ROOM</t>
  </si>
  <si>
    <t>18.3.3</t>
  </si>
  <si>
    <t xml:space="preserve">SMALL FOR COMPUTER TABLE
-SWIVEL
</t>
  </si>
  <si>
    <t>18.4</t>
  </si>
  <si>
    <t>18.5</t>
  </si>
  <si>
    <t>18.7</t>
  </si>
  <si>
    <t>18.8</t>
  </si>
  <si>
    <t>COMPUTER TABLE
- 700 x 1600 x 800 mm</t>
  </si>
  <si>
    <t>SIDE STORAGE UNIT
- 800 x 425 x 725 mm</t>
  </si>
  <si>
    <r>
      <t xml:space="preserve">PROJECT </t>
    </r>
    <r>
      <rPr>
        <b/>
        <sz val="28"/>
        <rFont val="Arial"/>
        <family val="2"/>
      </rPr>
      <t>별</t>
    </r>
    <r>
      <rPr>
        <b/>
        <sz val="28"/>
        <rFont val="Cambria"/>
        <family val="1"/>
      </rPr>
      <t xml:space="preserve"> </t>
    </r>
    <r>
      <rPr>
        <b/>
        <sz val="28"/>
        <rFont val="Arial"/>
        <family val="2"/>
      </rPr>
      <t>공사</t>
    </r>
    <r>
      <rPr>
        <b/>
        <sz val="28"/>
        <rFont val="Cambria"/>
        <family val="1"/>
      </rPr>
      <t xml:space="preserve"> </t>
    </r>
    <r>
      <rPr>
        <b/>
        <sz val="28"/>
        <rFont val="Arial"/>
        <family val="2"/>
      </rPr>
      <t>물량</t>
    </r>
    <r>
      <rPr>
        <b/>
        <sz val="28"/>
        <rFont val="Cambria"/>
        <family val="1"/>
      </rPr>
      <t>/</t>
    </r>
    <r>
      <rPr>
        <b/>
        <sz val="28"/>
        <rFont val="Arial"/>
        <family val="2"/>
      </rPr>
      <t>단가</t>
    </r>
    <r>
      <rPr>
        <b/>
        <sz val="28"/>
        <rFont val="Cambria"/>
        <family val="1"/>
      </rPr>
      <t xml:space="preserve"> </t>
    </r>
    <r>
      <rPr>
        <b/>
        <sz val="28"/>
        <rFont val="Arial"/>
        <family val="2"/>
      </rPr>
      <t>비교표</t>
    </r>
    <phoneticPr fontId="4" type="noConversion"/>
  </si>
  <si>
    <r>
      <rPr>
        <b/>
        <sz val="12"/>
        <rFont val="Arial"/>
        <family val="2"/>
      </rPr>
      <t>공종</t>
    </r>
    <phoneticPr fontId="4" type="noConversion"/>
  </si>
  <si>
    <t>Work Activity</t>
    <phoneticPr fontId="4" type="noConversion"/>
  </si>
  <si>
    <t>Selected Subcon.</t>
    <phoneticPr fontId="3" type="noConversion"/>
  </si>
  <si>
    <r>
      <t>HEC Estimation(</t>
    </r>
    <r>
      <rPr>
        <b/>
        <sz val="12"/>
        <rFont val="바탕"/>
        <family val="1"/>
        <charset val="129"/>
      </rPr>
      <t>직영비</t>
    </r>
    <r>
      <rPr>
        <b/>
        <sz val="12"/>
        <rFont val="Cambria"/>
        <family val="1"/>
      </rPr>
      <t>)</t>
    </r>
    <phoneticPr fontId="4" type="noConversion"/>
  </si>
  <si>
    <t>양산열병합</t>
    <phoneticPr fontId="4" type="noConversion"/>
  </si>
  <si>
    <t>BOQ 
Revision</t>
    <phoneticPr fontId="4" type="noConversion"/>
  </si>
  <si>
    <t>Remarks</t>
    <phoneticPr fontId="4" type="noConversion"/>
  </si>
  <si>
    <t xml:space="preserve"> Q'ty </t>
  </si>
  <si>
    <t xml:space="preserve"> U/Price </t>
  </si>
  <si>
    <t xml:space="preserve"> Cost (USD) </t>
  </si>
  <si>
    <t xml:space="preserve"> Q'ty </t>
    <phoneticPr fontId="4" type="noConversion"/>
  </si>
  <si>
    <t xml:space="preserve"> U/Price </t>
    <phoneticPr fontId="4" type="noConversion"/>
  </si>
  <si>
    <t>Q'ty</t>
    <phoneticPr fontId="4" type="noConversion"/>
  </si>
  <si>
    <t>U/Price</t>
    <phoneticPr fontId="4" type="noConversion"/>
  </si>
  <si>
    <t>Cost (USD)</t>
  </si>
  <si>
    <t>Q'ty</t>
    <phoneticPr fontId="4" type="noConversion"/>
  </si>
  <si>
    <t>BUILDING WORK</t>
  </si>
  <si>
    <r>
      <rPr>
        <b/>
        <sz val="11"/>
        <rFont val="Arial"/>
        <family val="2"/>
      </rPr>
      <t>연면적</t>
    </r>
  </si>
  <si>
    <t>M²</t>
  </si>
  <si>
    <t>TOTAL COST</t>
    <phoneticPr fontId="4" type="noConversion"/>
  </si>
  <si>
    <t>Excavation</t>
  </si>
  <si>
    <t>M³</t>
  </si>
  <si>
    <t xml:space="preserve">Backfill </t>
  </si>
  <si>
    <t>Disposal</t>
  </si>
  <si>
    <t>Pile</t>
  </si>
  <si>
    <t>Structure Concrete</t>
  </si>
  <si>
    <t>Lean Concrete</t>
  </si>
  <si>
    <t>Formwork</t>
  </si>
  <si>
    <t>Re-bar</t>
  </si>
  <si>
    <t>Block</t>
  </si>
  <si>
    <t>(All Type)</t>
  </si>
  <si>
    <t>Wall/Ceiling/Floor Painting</t>
  </si>
  <si>
    <t>Doors &amp; Windows</t>
  </si>
  <si>
    <t>Exterior/Interior Wall</t>
  </si>
  <si>
    <t>All type</t>
  </si>
  <si>
    <t>Profiled Metal Sheet</t>
  </si>
  <si>
    <t>Sliding &amp; Roofing</t>
  </si>
  <si>
    <t>Sandwich Panel</t>
  </si>
  <si>
    <t>Wall &amp; Roof</t>
  </si>
  <si>
    <t>NOTE</t>
  </si>
  <si>
    <r>
      <rPr>
        <b/>
        <sz val="14"/>
        <color theme="1"/>
        <rFont val="맑은 고딕"/>
        <family val="3"/>
        <charset val="129"/>
      </rPr>
      <t>토건</t>
    </r>
    <r>
      <rPr>
        <b/>
        <sz val="14"/>
        <color theme="1"/>
        <rFont val="Cambria"/>
        <family val="1"/>
      </rPr>
      <t xml:space="preserve"> </t>
    </r>
    <r>
      <rPr>
        <b/>
        <sz val="14"/>
        <color theme="1"/>
        <rFont val="맑은 고딕"/>
        <family val="3"/>
        <charset val="129"/>
      </rPr>
      <t>자재비</t>
    </r>
    <r>
      <rPr>
        <b/>
        <sz val="14"/>
        <color theme="1"/>
        <rFont val="Cambria"/>
        <family val="1"/>
      </rPr>
      <t xml:space="preserve"> </t>
    </r>
    <r>
      <rPr>
        <b/>
        <sz val="14"/>
        <color theme="1"/>
        <rFont val="맑은 고딕"/>
        <family val="3"/>
        <charset val="129"/>
      </rPr>
      <t>비교</t>
    </r>
    <phoneticPr fontId="3" type="noConversion"/>
  </si>
  <si>
    <t>1SAR</t>
    <phoneticPr fontId="3" type="noConversion"/>
  </si>
  <si>
    <t>Concrete</t>
    <phoneticPr fontId="3" type="noConversion"/>
  </si>
  <si>
    <t>Currency: USD</t>
  </si>
  <si>
    <t>No.</t>
    <phoneticPr fontId="3" type="noConversion"/>
  </si>
  <si>
    <t>Project</t>
    <phoneticPr fontId="3" type="noConversion"/>
  </si>
  <si>
    <t>Subcontractor</t>
    <phoneticPr fontId="3" type="noConversion"/>
  </si>
  <si>
    <t>Country</t>
    <phoneticPr fontId="3" type="noConversion"/>
  </si>
  <si>
    <t>Type</t>
    <phoneticPr fontId="3" type="noConversion"/>
  </si>
  <si>
    <t>Quantity</t>
    <phoneticPr fontId="3" type="noConversion"/>
  </si>
  <si>
    <t>Unit</t>
    <phoneticPr fontId="3" type="noConversion"/>
  </si>
  <si>
    <t>Material
Unit Price</t>
    <phoneticPr fontId="3" type="noConversion"/>
  </si>
  <si>
    <t>Transpotation
Unit Price</t>
    <phoneticPr fontId="3" type="noConversion"/>
  </si>
  <si>
    <t>Total 
Unit Price
(USD)</t>
  </si>
  <si>
    <r>
      <t>Total 
Unit Price
(Loss</t>
    </r>
    <r>
      <rPr>
        <b/>
        <sz val="11"/>
        <color theme="1"/>
        <rFont val="맑은 고딕"/>
        <family val="3"/>
        <charset val="129"/>
      </rPr>
      <t>율</t>
    </r>
    <r>
      <rPr>
        <b/>
        <sz val="11"/>
        <color theme="1"/>
        <rFont val="Cambria"/>
        <family val="1"/>
      </rPr>
      <t xml:space="preserve"> </t>
    </r>
    <r>
      <rPr>
        <b/>
        <sz val="11"/>
        <color theme="1"/>
        <rFont val="맑은 고딕"/>
        <family val="3"/>
        <charset val="129"/>
      </rPr>
      <t>반영</t>
    </r>
    <r>
      <rPr>
        <b/>
        <sz val="11"/>
        <color theme="1"/>
        <rFont val="Cambria"/>
        <family val="1"/>
      </rPr>
      <t xml:space="preserve"> 1%, 3%)
</t>
    </r>
    <r>
      <rPr>
        <b/>
        <sz val="11"/>
        <color theme="1"/>
        <rFont val="맑은 고딕"/>
        <family val="3"/>
        <charset val="129"/>
      </rPr>
      <t>일반</t>
    </r>
    <r>
      <rPr>
        <b/>
        <sz val="11"/>
        <color theme="1"/>
        <rFont val="Cambria"/>
        <family val="1"/>
      </rPr>
      <t xml:space="preserve"> </t>
    </r>
    <r>
      <rPr>
        <b/>
        <sz val="11"/>
        <color theme="1"/>
        <rFont val="맑은 고딕"/>
        <family val="3"/>
        <charset val="129"/>
      </rPr>
      <t>관리비</t>
    </r>
    <r>
      <rPr>
        <b/>
        <sz val="11"/>
        <color theme="1"/>
        <rFont val="Cambria"/>
        <family val="1"/>
      </rPr>
      <t xml:space="preserve"> 2% </t>
    </r>
    <r>
      <rPr>
        <b/>
        <sz val="11"/>
        <color theme="1"/>
        <rFont val="맑은 고딕"/>
        <family val="3"/>
        <charset val="129"/>
      </rPr>
      <t>반영</t>
    </r>
    <phoneticPr fontId="3" type="noConversion"/>
  </si>
  <si>
    <t>Total Cost</t>
    <phoneticPr fontId="3" type="noConversion"/>
  </si>
  <si>
    <t>Remark</t>
    <phoneticPr fontId="3" type="noConversion"/>
  </si>
  <si>
    <t xml:space="preserve"> Included </t>
  </si>
  <si>
    <r>
      <t xml:space="preserve">CV CBE </t>
    </r>
    <r>
      <rPr>
        <sz val="11"/>
        <color theme="1"/>
        <rFont val="맑은 고딕"/>
        <family val="2"/>
        <charset val="129"/>
      </rPr>
      <t>참조</t>
    </r>
  </si>
  <si>
    <t>Rebar</t>
    <phoneticPr fontId="3" type="noConversion"/>
  </si>
  <si>
    <t>Total 
Unit Price</t>
    <phoneticPr fontId="3" type="noConversion"/>
  </si>
  <si>
    <r>
      <t>Total 
Unit Price
(Loss</t>
    </r>
    <r>
      <rPr>
        <b/>
        <sz val="11"/>
        <color theme="1"/>
        <rFont val="맑은 고딕"/>
        <family val="3"/>
        <charset val="129"/>
      </rPr>
      <t>율</t>
    </r>
    <r>
      <rPr>
        <b/>
        <sz val="11"/>
        <color theme="1"/>
        <rFont val="Cambria"/>
        <family val="1"/>
      </rPr>
      <t xml:space="preserve"> </t>
    </r>
    <r>
      <rPr>
        <b/>
        <sz val="11"/>
        <color theme="1"/>
        <rFont val="맑은 고딕"/>
        <family val="3"/>
        <charset val="129"/>
      </rPr>
      <t>반영</t>
    </r>
    <r>
      <rPr>
        <b/>
        <sz val="11"/>
        <color theme="1"/>
        <rFont val="Cambria"/>
        <family val="1"/>
      </rPr>
      <t xml:space="preserve"> 3%)
</t>
    </r>
    <r>
      <rPr>
        <b/>
        <sz val="11"/>
        <color theme="1"/>
        <rFont val="맑은 고딕"/>
        <family val="3"/>
        <charset val="129"/>
      </rPr>
      <t>일반</t>
    </r>
    <r>
      <rPr>
        <b/>
        <sz val="11"/>
        <color theme="1"/>
        <rFont val="Cambria"/>
        <family val="1"/>
      </rPr>
      <t xml:space="preserve"> </t>
    </r>
    <r>
      <rPr>
        <b/>
        <sz val="11"/>
        <color theme="1"/>
        <rFont val="맑은 고딕"/>
        <family val="3"/>
        <charset val="129"/>
      </rPr>
      <t>관리비</t>
    </r>
    <r>
      <rPr>
        <b/>
        <sz val="11"/>
        <color theme="1"/>
        <rFont val="Cambria"/>
        <family val="1"/>
      </rPr>
      <t xml:space="preserve"> 2% </t>
    </r>
    <r>
      <rPr>
        <b/>
        <sz val="11"/>
        <color theme="1"/>
        <rFont val="맑은 고딕"/>
        <family val="3"/>
        <charset val="129"/>
      </rPr>
      <t>반영</t>
    </r>
    <phoneticPr fontId="3" type="noConversion"/>
  </si>
  <si>
    <t>HEC Application</t>
    <phoneticPr fontId="3" type="noConversion"/>
  </si>
  <si>
    <r>
      <t>Total 
Unit Price
(Loss</t>
    </r>
    <r>
      <rPr>
        <b/>
        <sz val="11"/>
        <color theme="1"/>
        <rFont val="맑은 고딕"/>
        <family val="3"/>
        <charset val="129"/>
      </rPr>
      <t>율</t>
    </r>
    <r>
      <rPr>
        <b/>
        <sz val="11"/>
        <color theme="1"/>
        <rFont val="Cambria"/>
        <family val="1"/>
      </rPr>
      <t xml:space="preserve"> </t>
    </r>
    <r>
      <rPr>
        <b/>
        <sz val="11"/>
        <color theme="1"/>
        <rFont val="맑은 고딕"/>
        <family val="3"/>
        <charset val="129"/>
      </rPr>
      <t>반영</t>
    </r>
    <r>
      <rPr>
        <b/>
        <sz val="11"/>
        <color theme="1"/>
        <rFont val="Cambria"/>
        <family val="1"/>
      </rPr>
      <t>)</t>
    </r>
    <phoneticPr fontId="3" type="noConversion"/>
  </si>
  <si>
    <t>TABLE B : BILL OF QUANTITY FOR BUILDING WORK</t>
    <phoneticPr fontId="34" type="noConversion"/>
  </si>
  <si>
    <t>Project : 현대차 CCPP Project</t>
  </si>
  <si>
    <t>This color blank have to be filled out correctly</t>
    <phoneticPr fontId="34" type="noConversion"/>
  </si>
  <si>
    <t>Work: Building Work</t>
  </si>
  <si>
    <t>B: Building</t>
    <phoneticPr fontId="34" type="noConversion"/>
  </si>
  <si>
    <t>S: Shelter</t>
    <phoneticPr fontId="34" type="noConversion"/>
  </si>
  <si>
    <t>㈜정민건설</t>
    <phoneticPr fontId="34" type="noConversion"/>
  </si>
  <si>
    <t>Currency : KRW</t>
  </si>
  <si>
    <t>Total</t>
    <phoneticPr fontId="34" type="noConversion"/>
  </si>
  <si>
    <r>
      <rPr>
        <b/>
        <sz val="10"/>
        <color rgb="FF000000"/>
        <rFont val="바탕"/>
        <family val="1"/>
        <charset val="129"/>
      </rPr>
      <t>현대차</t>
    </r>
    <r>
      <rPr>
        <b/>
        <sz val="10"/>
        <color rgb="FF000000"/>
        <rFont val="Cambria"/>
        <family val="1"/>
      </rPr>
      <t>CCPP</t>
    </r>
    <phoneticPr fontId="34" type="noConversion"/>
  </si>
  <si>
    <t>직접공사비</t>
    <phoneticPr fontId="34" type="noConversion"/>
  </si>
  <si>
    <t>Manhours</t>
    <phoneticPr fontId="34" type="noConversion"/>
  </si>
  <si>
    <t>Gas Turbine Building</t>
    <phoneticPr fontId="34" type="noConversion"/>
  </si>
  <si>
    <t>Gas Turbine Foundation Unit1</t>
    <phoneticPr fontId="34" type="noConversion"/>
  </si>
  <si>
    <t>Gas Turbine Foundation Unit2</t>
    <phoneticPr fontId="34" type="noConversion"/>
  </si>
  <si>
    <t>Steam Turbine Building</t>
    <phoneticPr fontId="34" type="noConversion"/>
  </si>
  <si>
    <t>Steam Turbine  Foundation</t>
    <phoneticPr fontId="34" type="noConversion"/>
  </si>
  <si>
    <t>HRSG Building Unit1</t>
    <phoneticPr fontId="34" type="noConversion"/>
  </si>
  <si>
    <t>HRSG Building Unit2</t>
    <phoneticPr fontId="34" type="noConversion"/>
  </si>
  <si>
    <t>HRSG Maintenance Area (Unit1&amp;2)</t>
    <phoneticPr fontId="34" type="noConversion"/>
  </si>
  <si>
    <t>Control &amp; Electrical and Administration Building</t>
    <phoneticPr fontId="34" type="noConversion"/>
  </si>
  <si>
    <t>Water Treatment Building</t>
    <phoneticPr fontId="34" type="noConversion"/>
  </si>
  <si>
    <t>Water Treatment Building(Shelter Part)</t>
    <phoneticPr fontId="34" type="noConversion"/>
  </si>
  <si>
    <t>Maintenance Workshop &amp; Store Building</t>
    <phoneticPr fontId="34" type="noConversion"/>
  </si>
  <si>
    <t>Switchyard Control Building</t>
    <phoneticPr fontId="34" type="noConversion"/>
  </si>
  <si>
    <t>Gate House</t>
    <phoneticPr fontId="34" type="noConversion"/>
  </si>
  <si>
    <t>Fire Pump Building</t>
    <phoneticPr fontId="34" type="noConversion"/>
  </si>
  <si>
    <t>Ammonia Storage Shelter</t>
    <phoneticPr fontId="34" type="noConversion"/>
  </si>
  <si>
    <t>Chemical Dosing Shelter for Cooling Tower</t>
    <phoneticPr fontId="34" type="noConversion"/>
  </si>
  <si>
    <t>GCB Shelter for ST</t>
    <phoneticPr fontId="34" type="noConversion"/>
  </si>
  <si>
    <t>재료비</t>
    <phoneticPr fontId="34" type="noConversion"/>
  </si>
  <si>
    <t>노무비</t>
    <phoneticPr fontId="34" type="noConversion"/>
  </si>
  <si>
    <t>경비</t>
    <phoneticPr fontId="34" type="noConversion"/>
  </si>
  <si>
    <t>장비비</t>
    <phoneticPr fontId="34" type="noConversion"/>
  </si>
  <si>
    <t>소모품비</t>
    <phoneticPr fontId="34" type="noConversion"/>
  </si>
  <si>
    <t>BD</t>
    <phoneticPr fontId="34" type="noConversion"/>
  </si>
  <si>
    <t>SH</t>
    <phoneticPr fontId="34" type="noConversion"/>
  </si>
  <si>
    <t>SH</t>
    <phoneticPr fontId="34" type="noConversion"/>
  </si>
  <si>
    <t>BD</t>
    <phoneticPr fontId="34" type="noConversion"/>
  </si>
  <si>
    <t>SH</t>
    <phoneticPr fontId="34" type="noConversion"/>
  </si>
  <si>
    <t>BD</t>
    <phoneticPr fontId="34" type="noConversion"/>
  </si>
  <si>
    <t>BD</t>
    <phoneticPr fontId="34" type="noConversion"/>
  </si>
  <si>
    <t>BD</t>
    <phoneticPr fontId="34" type="noConversion"/>
  </si>
  <si>
    <t>SH</t>
    <phoneticPr fontId="34" type="noConversion"/>
  </si>
  <si>
    <t>SH</t>
    <phoneticPr fontId="34" type="noConversion"/>
  </si>
  <si>
    <t>GENERAL WORK</t>
    <phoneticPr fontId="34" type="noConversion"/>
  </si>
  <si>
    <t>The below general work shall be included to the main work such as tiling work, masonry work, plastering work, ceiling work, form work, concrete work and etc;
- Scaffolding, Batter Board Work , Supporting for form, Site &amp; House Cleaning</t>
    <phoneticPr fontId="34" type="noConversion"/>
  </si>
  <si>
    <t>EARTH WORKS</t>
    <phoneticPr fontId="34" type="noConversion"/>
  </si>
  <si>
    <t>PE SHEET (VAPOR BARRIER)</t>
  </si>
  <si>
    <t>THK. 0.15mm, 2 LAYERS</t>
  </si>
  <si>
    <t>CONCRETE WORKS</t>
    <phoneticPr fontId="34" type="noConversion"/>
  </si>
  <si>
    <t>BLOCK WORKS</t>
    <phoneticPr fontId="34" type="noConversion"/>
  </si>
  <si>
    <t>[0.5B] W/LINTEL FOR OPENING</t>
  </si>
  <si>
    <t>[1.0B] W/LINTEL FOR OPENING</t>
  </si>
  <si>
    <t>PAINTING WORKS</t>
    <phoneticPr fontId="34" type="noConversion"/>
  </si>
  <si>
    <t>EXTERNAL WALL</t>
  </si>
  <si>
    <t>CHEMICAL RESISTANT PAINT</t>
    <phoneticPr fontId="34" type="noConversion"/>
  </si>
  <si>
    <t>TILE WORKS</t>
    <phoneticPr fontId="34" type="noConversion"/>
  </si>
  <si>
    <t>SKIRTS W/ BEDDING, WIREMESH IF NECESSARY</t>
    <phoneticPr fontId="34" type="noConversion"/>
  </si>
  <si>
    <t>DAMP-PROOF COURSE</t>
  </si>
  <si>
    <t>Shall be included in Brick unit price</t>
    <phoneticPr fontId="34" type="noConversion"/>
  </si>
  <si>
    <t>WATERPROOFING WORKS</t>
    <phoneticPr fontId="34" type="noConversion"/>
  </si>
  <si>
    <t>ROOF WORKS</t>
    <phoneticPr fontId="34" type="noConversion"/>
  </si>
  <si>
    <t>WATERPROOFING MEMBRANE</t>
  </si>
  <si>
    <t>ELASTOMERIC COATING FOR ROOF</t>
    <phoneticPr fontId="34" type="noConversion"/>
  </si>
  <si>
    <t>THK. 100mm MINERAL WOOK (100kg/M3)</t>
  </si>
  <si>
    <t>DOOR &amp; WINDOW WORKS</t>
    <phoneticPr fontId="34" type="noConversion"/>
  </si>
  <si>
    <t>TIMBER FLUSH DOOR (0.9 x 2.1)</t>
    <phoneticPr fontId="34" type="noConversion"/>
  </si>
  <si>
    <t>EXTERIOR/INTERIOR FINISH WORKS</t>
    <phoneticPr fontId="34" type="noConversion"/>
  </si>
  <si>
    <t>PACBJD000010</t>
  </si>
  <si>
    <t>RAISED FLOOR W/ VINYL TILE</t>
  </si>
  <si>
    <t>WALL, 1HOUR FIRE RATING</t>
  </si>
  <si>
    <t>STEEL WORKS</t>
    <phoneticPr fontId="34" type="noConversion"/>
  </si>
  <si>
    <t>By Others (Included in Steel Structure BOQ)</t>
    <phoneticPr fontId="34" type="noConversion"/>
  </si>
  <si>
    <t>(INDOOR STEEL / BUILT-UP MEMBER)</t>
  </si>
  <si>
    <t>Ton base</t>
  </si>
  <si>
    <t>Material Supplied By Others</t>
    <phoneticPr fontId="34" type="noConversion"/>
  </si>
  <si>
    <t>CAGED LADDER(2.5m &lt; H ≤ 10m)</t>
  </si>
  <si>
    <t xml:space="preserve">GALVANIZED, </t>
  </si>
  <si>
    <t>MISC. WORKS</t>
    <phoneticPr fontId="34" type="noConversion"/>
  </si>
  <si>
    <t>VANITY TOP</t>
    <phoneticPr fontId="34" type="noConversion"/>
  </si>
  <si>
    <t>FURNITURE</t>
    <phoneticPr fontId="34" type="noConversion"/>
  </si>
  <si>
    <t>SOFA</t>
    <phoneticPr fontId="34" type="noConversion"/>
  </si>
  <si>
    <t>18.3.2.2</t>
    <phoneticPr fontId="34" type="noConversion"/>
  </si>
  <si>
    <t>WALL CUPBOARD</t>
    <phoneticPr fontId="34" type="noConversion"/>
  </si>
  <si>
    <t>Total</t>
    <phoneticPr fontId="34" type="noConversion"/>
  </si>
  <si>
    <t>[  시행내역서  ]</t>
    <phoneticPr fontId="4" type="noConversion"/>
  </si>
  <si>
    <t>공 사 명 : 동해</t>
    <phoneticPr fontId="4" type="noConversion"/>
  </si>
  <si>
    <t>공 종 명 : 건축 공사</t>
    <phoneticPr fontId="4" type="noConversion"/>
  </si>
  <si>
    <t>공사기간 : 2018.05 - 2020.07</t>
    <phoneticPr fontId="4" type="noConversion"/>
  </si>
  <si>
    <t xml:space="preserve">업 체 명 : </t>
    <phoneticPr fontId="3" type="noConversion"/>
  </si>
  <si>
    <t>품       명</t>
    <phoneticPr fontId="4" type="noConversion"/>
  </si>
  <si>
    <t>규    격</t>
    <phoneticPr fontId="4" type="noConversion"/>
  </si>
  <si>
    <t>단 위</t>
    <phoneticPr fontId="4" type="noConversion"/>
  </si>
  <si>
    <t>도급금액</t>
    <phoneticPr fontId="4" type="noConversion"/>
  </si>
  <si>
    <t>승인예산(A)</t>
    <phoneticPr fontId="4" type="noConversion"/>
  </si>
  <si>
    <t>예산조정 - 설계변경</t>
    <phoneticPr fontId="4" type="noConversion"/>
  </si>
  <si>
    <t>예산대비
(C-A)</t>
    <phoneticPr fontId="4" type="noConversion"/>
  </si>
  <si>
    <t>투입원가</t>
    <phoneticPr fontId="4" type="noConversion"/>
  </si>
  <si>
    <t>예산대비
(C'-A)</t>
    <phoneticPr fontId="4" type="noConversion"/>
  </si>
  <si>
    <t>일위
대가
NO.</t>
    <phoneticPr fontId="4" type="noConversion"/>
  </si>
  <si>
    <t>비  고</t>
    <phoneticPr fontId="4" type="noConversion"/>
  </si>
  <si>
    <t>변경전</t>
    <phoneticPr fontId="4" type="noConversion"/>
  </si>
  <si>
    <t>변경후</t>
    <phoneticPr fontId="4" type="noConversion"/>
  </si>
  <si>
    <t>증  감</t>
    <phoneticPr fontId="148" type="noConversion"/>
  </si>
  <si>
    <t>변경전 ( B )</t>
    <phoneticPr fontId="4" type="noConversion"/>
  </si>
  <si>
    <t>변경후 ( C )</t>
    <phoneticPr fontId="4" type="noConversion"/>
  </si>
  <si>
    <t>증  감 (C-B)</t>
    <phoneticPr fontId="4" type="noConversion"/>
  </si>
  <si>
    <t>변경전(B')</t>
    <phoneticPr fontId="4" type="noConversion"/>
  </si>
  <si>
    <t>변경후(C')</t>
    <phoneticPr fontId="4" type="noConversion"/>
  </si>
  <si>
    <t>증  감 (C'-B')</t>
    <phoneticPr fontId="4" type="noConversion"/>
  </si>
  <si>
    <t xml:space="preserve">수 량 </t>
  </si>
  <si>
    <t>비목단가</t>
    <phoneticPr fontId="4" type="noConversion"/>
  </si>
  <si>
    <t>단 가</t>
    <phoneticPr fontId="4" type="noConversion"/>
  </si>
  <si>
    <t>금  액</t>
    <phoneticPr fontId="4" type="noConversion"/>
  </si>
  <si>
    <t>비 목 분 류</t>
    <phoneticPr fontId="4" type="noConversion"/>
  </si>
  <si>
    <t>비목단가</t>
    <phoneticPr fontId="4" type="noConversion"/>
  </si>
  <si>
    <t>금  액</t>
    <phoneticPr fontId="4" type="noConversion"/>
  </si>
  <si>
    <t>비 목 분 류</t>
    <phoneticPr fontId="4" type="noConversion"/>
  </si>
  <si>
    <t>(변경후 - 전)</t>
    <phoneticPr fontId="148" type="noConversion"/>
  </si>
  <si>
    <t>단 가</t>
    <phoneticPr fontId="4" type="noConversion"/>
  </si>
  <si>
    <t>비 목 분 류</t>
    <phoneticPr fontId="4" type="noConversion"/>
  </si>
  <si>
    <t>비목단가</t>
    <phoneticPr fontId="4" type="noConversion"/>
  </si>
  <si>
    <t>단 가</t>
    <phoneticPr fontId="4" type="noConversion"/>
  </si>
  <si>
    <t>금  액</t>
    <phoneticPr fontId="4" type="noConversion"/>
  </si>
  <si>
    <t>비 목 분 류</t>
    <phoneticPr fontId="4" type="noConversion"/>
  </si>
  <si>
    <t>수 량</t>
    <phoneticPr fontId="3" type="noConversion"/>
  </si>
  <si>
    <t>금 액</t>
    <phoneticPr fontId="3" type="noConversion"/>
  </si>
  <si>
    <t>수량</t>
    <phoneticPr fontId="4" type="noConversion"/>
  </si>
  <si>
    <t>금액</t>
    <phoneticPr fontId="4" type="noConversion"/>
  </si>
  <si>
    <t>수 량</t>
    <phoneticPr fontId="3" type="noConversion"/>
  </si>
  <si>
    <t>재료비</t>
    <phoneticPr fontId="4" type="noConversion"/>
  </si>
  <si>
    <t>노무비</t>
  </si>
  <si>
    <t>경 비</t>
  </si>
  <si>
    <t>재료비</t>
    <phoneticPr fontId="4" type="noConversion"/>
  </si>
  <si>
    <t>수 량</t>
  </si>
  <si>
    <t>금  액</t>
  </si>
  <si>
    <t>재료비</t>
    <phoneticPr fontId="4" type="noConversion"/>
  </si>
  <si>
    <t>■ 직접공사비</t>
  </si>
  <si>
    <t>직접공사비계</t>
    <phoneticPr fontId="4" type="noConversion"/>
  </si>
  <si>
    <t xml:space="preserve"> ■ 간접공사비</t>
    <phoneticPr fontId="4" type="noConversion"/>
  </si>
  <si>
    <t>노무비 x 2.49%</t>
  </si>
  <si>
    <t>노무비 x 1.70%</t>
  </si>
  <si>
    <t>건강보험료 x 6.55%</t>
  </si>
  <si>
    <t>직접공사비 x 30% x 1.39%</t>
  </si>
  <si>
    <t>노무비 x 2.3%</t>
  </si>
  <si>
    <t>6. 일반관리비</t>
    <phoneticPr fontId="34" type="noConversion"/>
  </si>
  <si>
    <t>1) 직접공사비 x 요율
 2) 관리책임자 상주비용 포함</t>
    <phoneticPr fontId="34" type="noConversion"/>
  </si>
  <si>
    <t>7. 안전관리비</t>
    <phoneticPr fontId="34" type="noConversion"/>
  </si>
  <si>
    <t>직접공사비 x 0.8%</t>
    <phoneticPr fontId="34" type="noConversion"/>
  </si>
  <si>
    <t>8. 건설기계대여지급보증료</t>
    <phoneticPr fontId="34" type="noConversion"/>
  </si>
  <si>
    <t>하도급공사비(직접+간접비) x 0.23%</t>
    <phoneticPr fontId="34" type="noConversion"/>
  </si>
  <si>
    <t>1) 간접노무비</t>
  </si>
  <si>
    <t>직접노무비x7.5%</t>
    <phoneticPr fontId="34" type="noConversion"/>
  </si>
  <si>
    <t>2) 산재보험료</t>
    <phoneticPr fontId="34" type="noConversion"/>
  </si>
  <si>
    <t>노무비×3.9%</t>
    <phoneticPr fontId="34" type="noConversion"/>
  </si>
  <si>
    <t>3) 고용보험료</t>
  </si>
  <si>
    <t>노무비×0.89%</t>
    <phoneticPr fontId="34" type="noConversion"/>
  </si>
  <si>
    <t>4) 건강보험료</t>
  </si>
  <si>
    <t>직접노무비x1.7%</t>
  </si>
  <si>
    <t>5) 노인장기요양보험료</t>
  </si>
  <si>
    <t>건강보험료×6.55%</t>
  </si>
  <si>
    <t>6) 연금보험료</t>
  </si>
  <si>
    <t>직접노무비x2.49%</t>
  </si>
  <si>
    <t>7) 퇴직공제부금비</t>
  </si>
  <si>
    <t>직접노무비x2.3%</t>
  </si>
  <si>
    <t>직접공사비계×0.5%</t>
    <phoneticPr fontId="34" type="noConversion"/>
  </si>
  <si>
    <t>9) 공사이행보증수수료</t>
  </si>
  <si>
    <t>10) 기타경비</t>
  </si>
  <si>
    <t>(재료비+노무비)×7.21%</t>
    <phoneticPr fontId="34" type="noConversion"/>
  </si>
  <si>
    <t>11) 건설기계대여대금지급보증서발급금액</t>
  </si>
  <si>
    <t>직접공사비계×0.070%</t>
    <phoneticPr fontId="34" type="noConversion"/>
  </si>
  <si>
    <t>12) 하도급대금지급보증서발급수수료</t>
  </si>
  <si>
    <t>직접공사비계×0.075%</t>
    <phoneticPr fontId="34" type="noConversion"/>
  </si>
  <si>
    <t>13) 산업안전보건관리비</t>
  </si>
  <si>
    <t>14) 일반관리비</t>
  </si>
  <si>
    <t>순공사원가x4.82%</t>
    <phoneticPr fontId="34" type="noConversion"/>
  </si>
  <si>
    <t>15) 이윤</t>
  </si>
  <si>
    <t>(노무비+경비+일반관리비)x9.49%</t>
    <phoneticPr fontId="34" type="noConversion"/>
  </si>
  <si>
    <t>간접공사비계</t>
    <phoneticPr fontId="4" type="noConversion"/>
  </si>
  <si>
    <t>■물가변동 K1</t>
    <phoneticPr fontId="34" type="noConversion"/>
  </si>
  <si>
    <t>■물가변동 K2</t>
    <phoneticPr fontId="34" type="noConversion"/>
  </si>
  <si>
    <t>■물가변동 K3</t>
    <phoneticPr fontId="34" type="noConversion"/>
  </si>
  <si>
    <t>단수정리</t>
    <phoneticPr fontId="4" type="noConversion"/>
  </si>
  <si>
    <t>공사비계</t>
    <phoneticPr fontId="4" type="noConversion"/>
  </si>
  <si>
    <t>도급대비</t>
    <phoneticPr fontId="3" type="noConversion"/>
  </si>
  <si>
    <t>※ 검토사항</t>
  </si>
  <si>
    <t>1. 변경사유</t>
    <phoneticPr fontId="3" type="noConversion"/>
  </si>
  <si>
    <t xml:space="preserve">  - 설계변경 후 추가 변경 및 추가공사 발생 (사용부대요청, 설계도서오류)</t>
    <phoneticPr fontId="34" type="noConversion"/>
  </si>
  <si>
    <t xml:space="preserve">  - 추가공사 도급 승인분 반영</t>
    <phoneticPr fontId="34" type="noConversion"/>
  </si>
  <si>
    <t>2. 수량검토기준</t>
    <phoneticPr fontId="3" type="noConversion"/>
  </si>
  <si>
    <t xml:space="preserve">  - 도급계약서 및 실정보고 수량 반영</t>
    <phoneticPr fontId="34" type="noConversion"/>
  </si>
  <si>
    <t>3. 단가검토기준</t>
    <phoneticPr fontId="3" type="noConversion"/>
  </si>
  <si>
    <t xml:space="preserve">  - 검토단가 반영</t>
    <phoneticPr fontId="34" type="noConversion"/>
  </si>
  <si>
    <t>4. 도급반영 여부</t>
    <phoneticPr fontId="3" type="noConversion"/>
  </si>
  <si>
    <t xml:space="preserve"> - 도급 준공정산 진행</t>
    <phoneticPr fontId="34" type="noConversion"/>
  </si>
  <si>
    <t>5. 특이사항</t>
    <phoneticPr fontId="3" type="noConversion"/>
  </si>
  <si>
    <t xml:space="preserve"> - 지급자재 : 레미콘</t>
    <phoneticPr fontId="34" type="noConversion"/>
  </si>
  <si>
    <t xml:space="preserve"> - 각 자재단가에 모든 운반비 포함</t>
    <phoneticPr fontId="34" type="noConversion"/>
  </si>
  <si>
    <t xml:space="preserve"> - 각 노무비 단가에 도서노무비 할증 포함</t>
    <phoneticPr fontId="34" type="noConversion"/>
  </si>
  <si>
    <t>1. 건축공사</t>
  </si>
  <si>
    <t>1.2 00시설</t>
  </si>
  <si>
    <t>1.2.1 가설공사</t>
  </si>
  <si>
    <t>A0029</t>
  </si>
  <si>
    <t>6개월, 작업발판 및 발판설치 포함</t>
    <phoneticPr fontId="34" type="noConversion"/>
  </si>
  <si>
    <t>A0030</t>
  </si>
  <si>
    <t>6개월, 작업발판 및 발판설치 포함(내부)</t>
    <phoneticPr fontId="34" type="noConversion"/>
  </si>
  <si>
    <t>A0031</t>
  </si>
  <si>
    <t>A0032</t>
  </si>
  <si>
    <t>A0033</t>
  </si>
  <si>
    <t>A0034</t>
  </si>
  <si>
    <t>A0035</t>
  </si>
  <si>
    <t>A0036</t>
  </si>
  <si>
    <t>A0037</t>
  </si>
  <si>
    <t>20m이하</t>
    <phoneticPr fontId="34" type="noConversion"/>
  </si>
  <si>
    <t>A0038</t>
  </si>
  <si>
    <t>A0039</t>
  </si>
  <si>
    <t>A0040</t>
  </si>
  <si>
    <t>1.2.2 철근콘크리트공사</t>
  </si>
  <si>
    <t>A0058</t>
  </si>
  <si>
    <t>방습필름깔기</t>
  </si>
  <si>
    <t>0.1mm, 2겹</t>
  </si>
  <si>
    <t>A0082</t>
  </si>
  <si>
    <t>철근가공조립</t>
  </si>
  <si>
    <t>복잡</t>
  </si>
  <si>
    <t>A0083</t>
  </si>
  <si>
    <t>철근콘크리트용봉강</t>
  </si>
  <si>
    <t>SD350/400, HD10</t>
  </si>
  <si>
    <t>A0084</t>
  </si>
  <si>
    <t>SD350/400, HD13</t>
  </si>
  <si>
    <t>A0085</t>
  </si>
  <si>
    <t>SD350/400, HD16</t>
  </si>
  <si>
    <t>A0086</t>
  </si>
  <si>
    <t>SD500, HD19</t>
  </si>
  <si>
    <t>A0087</t>
  </si>
  <si>
    <t>SD500, HD22</t>
    <phoneticPr fontId="34" type="noConversion"/>
  </si>
  <si>
    <t>A0088</t>
  </si>
  <si>
    <t>거푸집</t>
  </si>
  <si>
    <t>합판, 3-4회, 0-7m</t>
  </si>
  <si>
    <t>A0089</t>
  </si>
  <si>
    <t>유로폼</t>
  </si>
  <si>
    <t>A0093</t>
  </si>
  <si>
    <t>레미콘타설</t>
  </si>
  <si>
    <t>무근, 펌프카</t>
  </si>
  <si>
    <t>A0094</t>
  </si>
  <si>
    <t>철근, 펌프카</t>
  </si>
  <si>
    <t>A0095</t>
  </si>
  <si>
    <t>진동기손료(전기식, 인력 무), 50m3 미만</t>
  </si>
  <si>
    <t>D45mm(0.75kw), 철근구조물, S=15cm</t>
  </si>
  <si>
    <t>A0096</t>
  </si>
  <si>
    <t>물끊기</t>
  </si>
  <si>
    <t>사각 15*15*1000mm</t>
  </si>
  <si>
    <t>A0097</t>
  </si>
  <si>
    <t>항온항습패드</t>
  </si>
  <si>
    <t>1,000*1,300*200</t>
  </si>
  <si>
    <t>A0098</t>
  </si>
  <si>
    <t>실외기패드</t>
  </si>
  <si>
    <t>1,000*3,300*200</t>
  </si>
  <si>
    <t>A0099</t>
  </si>
  <si>
    <t>1,450*3,500*200</t>
    <phoneticPr fontId="34" type="noConversion"/>
  </si>
  <si>
    <t>A0100</t>
  </si>
  <si>
    <t>기계실패드</t>
  </si>
  <si>
    <t>1,500*2,800*200</t>
  </si>
  <si>
    <t>A0101</t>
  </si>
  <si>
    <t>2,600*3,200*200</t>
  </si>
  <si>
    <t>A0102</t>
  </si>
  <si>
    <t>1,700*3,800*200</t>
  </si>
  <si>
    <t>1.2.3 조적공사</t>
  </si>
  <si>
    <t>A0110</t>
  </si>
  <si>
    <t>속빈콘크리트블록</t>
    <phoneticPr fontId="34" type="noConversion"/>
  </si>
  <si>
    <t>150*190*390mm</t>
  </si>
  <si>
    <t>매</t>
  </si>
  <si>
    <t>A0111</t>
  </si>
  <si>
    <t>6인치 블록 보강 쌓기</t>
    <phoneticPr fontId="34" type="noConversion"/>
  </si>
  <si>
    <t>0.5B, 소운반포함</t>
  </si>
  <si>
    <t>A0112</t>
  </si>
  <si>
    <t>콘크리트인방 설치</t>
  </si>
  <si>
    <t>150*200, 자재포함</t>
  </si>
  <si>
    <t>1.2.4 방수공사</t>
  </si>
  <si>
    <t>A0136</t>
  </si>
  <si>
    <t>지수판설치</t>
  </si>
  <si>
    <t>수팽창성, 시공조인트</t>
    <phoneticPr fontId="34" type="noConversion"/>
  </si>
  <si>
    <t>A0137</t>
  </si>
  <si>
    <t>고무아스팔트</t>
  </si>
  <si>
    <t>바닥 3mm, 비노출</t>
  </si>
  <si>
    <t>A0138</t>
  </si>
  <si>
    <t>수직 3mm, 비노출</t>
  </si>
  <si>
    <t>A0139</t>
  </si>
  <si>
    <t>수용성도막방수+복합시트자착식</t>
    <phoneticPr fontId="34" type="noConversion"/>
  </si>
  <si>
    <t>바닥 4mm, 비노출</t>
    <phoneticPr fontId="34" type="noConversion"/>
  </si>
  <si>
    <t>A0140</t>
  </si>
  <si>
    <t>수용성도막방수+복합시트자착식</t>
    <phoneticPr fontId="34" type="noConversion"/>
  </si>
  <si>
    <t>수직 4mm, 비노출</t>
    <phoneticPr fontId="34" type="noConversion"/>
  </si>
  <si>
    <t>A0140a</t>
    <phoneticPr fontId="4" type="noConversion"/>
  </si>
  <si>
    <t>보호모르타르 / 바닥</t>
  </si>
  <si>
    <t>콘크리트면, 24mm</t>
  </si>
  <si>
    <t>A0141</t>
  </si>
  <si>
    <t>드레인보드</t>
  </si>
  <si>
    <t>방수층 보호재,10mm</t>
  </si>
  <si>
    <t>A0142</t>
  </si>
  <si>
    <t>실리콘</t>
  </si>
  <si>
    <t>삼각, 10*10</t>
    <phoneticPr fontId="34" type="noConversion"/>
  </si>
  <si>
    <t>A0143</t>
  </si>
  <si>
    <t>모르타르바름</t>
  </si>
  <si>
    <t>24mm, 벽돌, 콘크리트 바탕</t>
  </si>
  <si>
    <t>A0144</t>
  </si>
  <si>
    <t>15mm, 벽돌, 콘크리트 바탕</t>
  </si>
  <si>
    <t>A0145</t>
  </si>
  <si>
    <t>시멘트 액체방수</t>
  </si>
  <si>
    <t>1종, 바닥</t>
  </si>
  <si>
    <t>A0146</t>
  </si>
  <si>
    <t>1종, 벽</t>
  </si>
  <si>
    <t>A0147</t>
  </si>
  <si>
    <t>보호모르타르</t>
  </si>
  <si>
    <t>24mm, 바닥, 콘크리트면</t>
  </si>
  <si>
    <t>A0148</t>
  </si>
  <si>
    <t>24mm, 벽, 콘크리트면</t>
  </si>
  <si>
    <t>A0149</t>
  </si>
  <si>
    <t>PVC 슬리브</t>
  </si>
  <si>
    <t>50mm L=300</t>
  </si>
  <si>
    <t>A0150</t>
  </si>
  <si>
    <t>75mm L=300</t>
  </si>
  <si>
    <t>A0151</t>
  </si>
  <si>
    <t>75mm L=600</t>
  </si>
  <si>
    <t>A0152</t>
  </si>
  <si>
    <t>75mm L=2,600</t>
  </si>
  <si>
    <t>A0153</t>
  </si>
  <si>
    <t>100mm L=300</t>
  </si>
  <si>
    <t>A0154</t>
  </si>
  <si>
    <t>100mm L=600</t>
  </si>
  <si>
    <t>A0155</t>
  </si>
  <si>
    <t>플로어드레인설치</t>
  </si>
  <si>
    <t>75mm</t>
  </si>
  <si>
    <t>A0156</t>
  </si>
  <si>
    <t>PVC선홈통 설치</t>
  </si>
  <si>
    <t>VG1, D-75</t>
  </si>
  <si>
    <t>A0158</t>
  </si>
  <si>
    <t>우레탄방수 -프라이머 포함</t>
  </si>
  <si>
    <t>바닥 3mm, 노출</t>
  </si>
  <si>
    <t>A0159</t>
  </si>
  <si>
    <t>수직 2mm, 노출</t>
  </si>
  <si>
    <t>A0160</t>
  </si>
  <si>
    <t>바탕처리</t>
  </si>
  <si>
    <t>콘크리트면(바닥)</t>
  </si>
  <si>
    <t>A0161</t>
  </si>
  <si>
    <t>콘크리트면(수직)</t>
  </si>
  <si>
    <t>1.2.5 금속공사</t>
  </si>
  <si>
    <t>A0165</t>
  </si>
  <si>
    <t>와이어메쉬 깔기</t>
  </si>
  <si>
    <t>#8-150*150/자재포함</t>
  </si>
  <si>
    <t>A0166</t>
  </si>
  <si>
    <t>스텐핸드레일/벽부형</t>
  </si>
  <si>
    <t>D38.1+25.4*1.5t, H:300</t>
  </si>
  <si>
    <t>A0167</t>
  </si>
  <si>
    <t>스텐사다리</t>
  </si>
  <si>
    <t>W:450, D50.8*1t+25.4*0.6t</t>
  </si>
  <si>
    <t>수량증</t>
    <phoneticPr fontId="34" type="noConversion"/>
  </si>
  <si>
    <t>A0168</t>
  </si>
  <si>
    <t>스틸점검구뚜껑</t>
  </si>
  <si>
    <t>아연GT, 600*600. I-50*5*3t</t>
  </si>
  <si>
    <t>A0169</t>
  </si>
  <si>
    <t>무늬강판, 600*600*4.5t</t>
  </si>
  <si>
    <t>A0170</t>
  </si>
  <si>
    <t>아연GT, 1200*2300. I-44*5*3</t>
  </si>
  <si>
    <t>A0171</t>
  </si>
  <si>
    <t>실외기뚜껑 보강밭침틀</t>
  </si>
  <si>
    <t>C-100*50*3.2T, L=2,000</t>
  </si>
  <si>
    <t>A0172</t>
  </si>
  <si>
    <t>실외기 뚜껑</t>
  </si>
  <si>
    <t>아연GT, 2,000*5,700. I-75*7*3,낙엽방지망포함</t>
  </si>
  <si>
    <t>A0173</t>
  </si>
  <si>
    <t>스텐재료분리대</t>
  </si>
  <si>
    <t>바닥, W40*H25*1.5t</t>
  </si>
  <si>
    <t>A0174</t>
  </si>
  <si>
    <t>내부계단 난간</t>
  </si>
  <si>
    <t>H=1,100,SST'L 평철난간</t>
  </si>
  <si>
    <t>A0175</t>
  </si>
  <si>
    <t>위장막 고정용후크</t>
  </si>
  <si>
    <t>Φ30mm,L=400,</t>
  </si>
  <si>
    <t>A0176</t>
  </si>
  <si>
    <t>오픈트렌치</t>
  </si>
  <si>
    <t>양면, W=200, L-30*30*3t</t>
  </si>
  <si>
    <t>A0177</t>
  </si>
  <si>
    <t>양면, W=150, L-30*30*3t</t>
  </si>
  <si>
    <t>A0178</t>
  </si>
  <si>
    <t>트렌치</t>
  </si>
  <si>
    <t>아연도그레이팅, W150. I-25*5*3t</t>
  </si>
  <si>
    <t>A0179</t>
  </si>
  <si>
    <t>장비반입구 뚜껑</t>
  </si>
  <si>
    <t>3,200*4,200,T=150mm판넬</t>
  </si>
  <si>
    <t>A0180</t>
  </si>
  <si>
    <t>보호덮개 트렌치</t>
  </si>
  <si>
    <t>W=300, L=1,530, 도장포함</t>
  </si>
  <si>
    <t>A0181</t>
  </si>
  <si>
    <t>작업발판 고정용앵글</t>
    <phoneticPr fontId="34" type="noConversion"/>
  </si>
  <si>
    <t>L-100*100*13t, 도장포함</t>
  </si>
  <si>
    <t>A0182</t>
  </si>
  <si>
    <t>지붕덮개(위장도색)</t>
  </si>
  <si>
    <t>4,110*5,360, T=100mm, 지붕+벽</t>
  </si>
  <si>
    <t>수량감,신규대체</t>
    <phoneticPr fontId="34" type="noConversion"/>
  </si>
  <si>
    <t>지붕덮개</t>
    <phoneticPr fontId="34" type="noConversion"/>
  </si>
  <si>
    <t>9200*5800, 적설2M,
 T=100mm판넬, (지붕+벽)</t>
  </si>
  <si>
    <t>No.1</t>
    <phoneticPr fontId="34" type="noConversion"/>
  </si>
  <si>
    <t>신규</t>
    <phoneticPr fontId="34" type="noConversion"/>
  </si>
  <si>
    <t>A0183</t>
  </si>
  <si>
    <t>파운데이션</t>
  </si>
  <si>
    <t>H Beam, 3,570*2,320, 도장포함</t>
  </si>
  <si>
    <t>A0183A</t>
    <phoneticPr fontId="4" type="noConversion"/>
  </si>
  <si>
    <t>파운데이션 #1 (L형앙카,M20*L400)</t>
  </si>
  <si>
    <t>H Beam, 3,570*2,320,도장유,
무수축 그라우트 포함</t>
  </si>
  <si>
    <t>A0184</t>
  </si>
  <si>
    <t>A0185</t>
  </si>
  <si>
    <t>D.A 골조자재반출구</t>
  </si>
  <si>
    <t>각파이프틀설치 및 S.ST설치(광면단후 도색)</t>
  </si>
  <si>
    <t>EA</t>
    <phoneticPr fontId="34" type="noConversion"/>
  </si>
  <si>
    <t>A0185A</t>
    <phoneticPr fontId="4" type="noConversion"/>
  </si>
  <si>
    <t>마운팅패드 설치비</t>
    <phoneticPr fontId="34" type="noConversion"/>
  </si>
  <si>
    <t>EA</t>
    <phoneticPr fontId="34" type="noConversion"/>
  </si>
  <si>
    <t>1.2.6 미 장 공 사</t>
  </si>
  <si>
    <t>A0191</t>
  </si>
  <si>
    <t>단열모르타르</t>
  </si>
  <si>
    <t>단열모르타르, 벽 30mm</t>
  </si>
  <si>
    <t>A0192</t>
  </si>
  <si>
    <t>폴리우레탄</t>
  </si>
  <si>
    <t>T=3.0mm,내산및내화학성,고하중용</t>
  </si>
  <si>
    <t>A0193</t>
  </si>
  <si>
    <t>콘크리트면 정리</t>
  </si>
  <si>
    <t>제물치장,내부</t>
  </si>
  <si>
    <t>A0194</t>
  </si>
  <si>
    <t>제물치장,외부</t>
  </si>
  <si>
    <t>A0195</t>
  </si>
  <si>
    <t>쇠흙손마감</t>
  </si>
  <si>
    <t>A0196</t>
  </si>
  <si>
    <t>기계쇠흙손마감</t>
  </si>
  <si>
    <t>A0197</t>
  </si>
  <si>
    <t xml:space="preserve">모르타르바름/바닥 </t>
  </si>
  <si>
    <t>콘크리트면, 24mm</t>
    <phoneticPr fontId="34" type="noConversion"/>
  </si>
  <si>
    <t>A0198</t>
  </si>
  <si>
    <t>모르타르바름/벽</t>
  </si>
  <si>
    <t>1.2.7 창호 및 유리공사</t>
  </si>
  <si>
    <t>A0217</t>
  </si>
  <si>
    <t>AG01</t>
  </si>
  <si>
    <t>1.800 x 0.600 = 1.080</t>
  </si>
  <si>
    <t>A0218</t>
  </si>
  <si>
    <t>AG02</t>
  </si>
  <si>
    <t>1.000 x 1.000 = 1.000</t>
  </si>
  <si>
    <t>A0219</t>
  </si>
  <si>
    <t>AG03</t>
  </si>
  <si>
    <t>0.400 x 0.400 = 0.416</t>
  </si>
  <si>
    <t>A0220</t>
  </si>
  <si>
    <t>AG04</t>
  </si>
  <si>
    <t>0.400 x 0.400 = 0.160</t>
  </si>
  <si>
    <t>A0221</t>
  </si>
  <si>
    <t>AF01</t>
  </si>
  <si>
    <t>0.300 x 0.300 = 0.090</t>
  </si>
  <si>
    <t>A0222</t>
  </si>
  <si>
    <t>PW01</t>
  </si>
  <si>
    <t>1.200 x 1.000 = 1.200</t>
  </si>
  <si>
    <t>A0223</t>
  </si>
  <si>
    <t>PW02</t>
  </si>
  <si>
    <t>A0224</t>
  </si>
  <si>
    <t>FSD01</t>
  </si>
  <si>
    <t>1.000 x 2.100 = 2.100</t>
  </si>
  <si>
    <t>A0225</t>
  </si>
  <si>
    <t>SD01</t>
  </si>
  <si>
    <t>2.400 x 2.100 = 5.040</t>
  </si>
  <si>
    <t>A0226</t>
  </si>
  <si>
    <t>SD01A</t>
  </si>
  <si>
    <t>A0227</t>
  </si>
  <si>
    <t>SD02</t>
  </si>
  <si>
    <t>2.000 x 2.100 = 4.200</t>
  </si>
  <si>
    <t>A0228</t>
  </si>
  <si>
    <t>SD03</t>
  </si>
  <si>
    <t>A0229</t>
  </si>
  <si>
    <t>SD04</t>
  </si>
  <si>
    <t>1.100 x 2.100 = 2.310</t>
  </si>
  <si>
    <t>A0230</t>
  </si>
  <si>
    <t>SD05</t>
  </si>
  <si>
    <t>0.600 x 1.900 = 1.140</t>
  </si>
  <si>
    <t>A0231</t>
  </si>
  <si>
    <t>SSD01</t>
  </si>
  <si>
    <t>A0232</t>
  </si>
  <si>
    <t>피봇힌지</t>
  </si>
  <si>
    <t>100kg</t>
  </si>
  <si>
    <t>A0233</t>
  </si>
  <si>
    <t>150kg</t>
  </si>
  <si>
    <t>A0234</t>
  </si>
  <si>
    <t>볼타입 도어록</t>
  </si>
  <si>
    <t>사무실, ANSI 156.2 Grade 2</t>
  </si>
  <si>
    <t>A0235</t>
  </si>
  <si>
    <t>통로, ANSI 156.2 Grade 2</t>
  </si>
  <si>
    <t>A0236</t>
  </si>
  <si>
    <t>공정, ANSI 156.2 Grade 2</t>
  </si>
  <si>
    <t>A0237</t>
  </si>
  <si>
    <t>디지털 도어록</t>
  </si>
  <si>
    <t>보조 버튼키</t>
  </si>
  <si>
    <t>A0238</t>
  </si>
  <si>
    <t>도어 크로져</t>
  </si>
  <si>
    <t>일반형, 85kg</t>
  </si>
  <si>
    <t>A0239</t>
  </si>
  <si>
    <t>도어 크로져</t>
    <phoneticPr fontId="34" type="noConversion"/>
  </si>
  <si>
    <t>방화형, 60~85kg, K-2840</t>
    <phoneticPr fontId="34" type="noConversion"/>
  </si>
  <si>
    <t>A0240</t>
  </si>
  <si>
    <t>인테그랄 라치락</t>
  </si>
  <si>
    <t>A0241</t>
  </si>
  <si>
    <t>오르내리 꽂이쇠</t>
  </si>
  <si>
    <t>12"</t>
  </si>
  <si>
    <t>A0242</t>
  </si>
  <si>
    <t>도어 스토퍼</t>
  </si>
  <si>
    <t>바닥형</t>
  </si>
  <si>
    <t>A0243</t>
  </si>
  <si>
    <t>말굽형</t>
  </si>
  <si>
    <t>A0244</t>
  </si>
  <si>
    <t>키 캐비넷</t>
  </si>
  <si>
    <t>20구</t>
  </si>
  <si>
    <t>A0245</t>
  </si>
  <si>
    <t>도아록설치</t>
  </si>
  <si>
    <t>강재문, 재료비 별도</t>
  </si>
  <si>
    <t>A0246</t>
  </si>
  <si>
    <t>도아체크달기</t>
  </si>
  <si>
    <t>A0247</t>
  </si>
  <si>
    <t>피봇힌지설치</t>
  </si>
  <si>
    <t>A0248</t>
  </si>
  <si>
    <t>PVC방충망</t>
  </si>
  <si>
    <t>칼라</t>
  </si>
  <si>
    <t>A0249</t>
  </si>
  <si>
    <t>알루미늄방충망</t>
  </si>
  <si>
    <t>#18</t>
  </si>
  <si>
    <t>M2</t>
    <phoneticPr fontId="34" type="noConversion"/>
  </si>
  <si>
    <t>A0250</t>
  </si>
  <si>
    <t>복층유리</t>
  </si>
  <si>
    <t>복층유리, 투명, 16mm</t>
  </si>
  <si>
    <t>A0251</t>
  </si>
  <si>
    <t>유리끼우기 및 닦기</t>
  </si>
  <si>
    <t>16mm(5+6A+5)</t>
  </si>
  <si>
    <t>A0252</t>
  </si>
  <si>
    <t>유리주위코킹</t>
  </si>
  <si>
    <t>5*5, 실리콘</t>
  </si>
  <si>
    <t>A0253</t>
  </si>
  <si>
    <t>창문틀 주위 충전</t>
  </si>
  <si>
    <t>모르타르 충전</t>
  </si>
  <si>
    <t>A0254</t>
  </si>
  <si>
    <t>우레탄폼 충전</t>
  </si>
  <si>
    <t>창호주위(건식벽)</t>
  </si>
  <si>
    <t>1.2.8 도장공사</t>
  </si>
  <si>
    <t>A0271</t>
  </si>
  <si>
    <t>걸레받이용 페인트</t>
  </si>
  <si>
    <t>붓칠, 2회, (아크릴계)</t>
  </si>
  <si>
    <t>A0272</t>
  </si>
  <si>
    <t>수성페인트(붓칠)</t>
  </si>
  <si>
    <t>외부위장페인트 , 3회, 1급, (아크릴계)</t>
  </si>
  <si>
    <t>A0273</t>
  </si>
  <si>
    <t>수성페인트(롤러칠)</t>
  </si>
  <si>
    <t>내부, 3회, 1급, (아크릴계)</t>
  </si>
  <si>
    <t>A0274</t>
  </si>
  <si>
    <t>내부 천장, 3회, 1급, (아크릴계)</t>
  </si>
  <si>
    <t>A0275</t>
  </si>
  <si>
    <t>외부 천장, 3회, 1급, (아크릴계)</t>
    <phoneticPr fontId="34" type="noConversion"/>
  </si>
  <si>
    <t>1.2.9 수장공사</t>
  </si>
  <si>
    <t>A0297</t>
  </si>
  <si>
    <t>퍼라이트</t>
  </si>
  <si>
    <t>뿜칠,10mm</t>
  </si>
  <si>
    <t>A0298</t>
  </si>
  <si>
    <t>뿜칠,30mm</t>
  </si>
  <si>
    <t>A0299</t>
  </si>
  <si>
    <t>압출발포폴리스티렌</t>
  </si>
  <si>
    <t>벽, 비중 0.03, 85mm</t>
  </si>
  <si>
    <t>A0300</t>
  </si>
  <si>
    <t>천정, 비중 0.03, 145mm</t>
  </si>
  <si>
    <t>1.2.10 골재비</t>
  </si>
  <si>
    <t>A0323</t>
  </si>
  <si>
    <t>시멘트</t>
  </si>
  <si>
    <t>40KG</t>
  </si>
  <si>
    <t>BAG</t>
  </si>
  <si>
    <t>A0324</t>
  </si>
  <si>
    <t>레미탈</t>
    <phoneticPr fontId="34" type="noConversion"/>
  </si>
  <si>
    <t>A0325</t>
  </si>
  <si>
    <t>모래</t>
  </si>
  <si>
    <t>육상도착도</t>
  </si>
  <si>
    <t>1.2.11 기타</t>
  </si>
  <si>
    <t>A0350</t>
  </si>
  <si>
    <t>고재처리</t>
  </si>
  <si>
    <t>철강설, 고철, 작업설부산물</t>
  </si>
  <si>
    <t>A0376</t>
  </si>
  <si>
    <t>인건비 도서 할증</t>
  </si>
  <si>
    <t>30%,</t>
  </si>
  <si>
    <t>A0506</t>
  </si>
  <si>
    <t>점검카트보관함</t>
  </si>
  <si>
    <t>1,935 X 600 X 2,040</t>
  </si>
  <si>
    <t>점검카트보관함</t>
    <phoneticPr fontId="34" type="noConversion"/>
  </si>
  <si>
    <t>분체도장,왕복운반,특별시방반영</t>
    <phoneticPr fontId="34" type="noConversion"/>
  </si>
  <si>
    <t>EA</t>
    <phoneticPr fontId="34" type="noConversion"/>
  </si>
  <si>
    <t>No.2</t>
    <phoneticPr fontId="34" type="noConversion"/>
  </si>
  <si>
    <t>신규</t>
    <phoneticPr fontId="34" type="noConversion"/>
  </si>
  <si>
    <t>A0507</t>
  </si>
  <si>
    <t>장비설치용렉</t>
    <phoneticPr fontId="34" type="noConversion"/>
  </si>
  <si>
    <t>1,090 X 770 X 1535</t>
    <phoneticPr fontId="34" type="noConversion"/>
  </si>
  <si>
    <t>1.2.12 운반공사</t>
  </si>
  <si>
    <t>1) 육상운반</t>
  </si>
  <si>
    <t>A0402</t>
  </si>
  <si>
    <t>철근운반(소재지→선착장)</t>
  </si>
  <si>
    <t>덤프15ton,L=8KM</t>
  </si>
  <si>
    <t>A0403</t>
  </si>
  <si>
    <t>기타자재운반(육상운반)</t>
  </si>
  <si>
    <t>L=10km,구역화물 10.5톤</t>
  </si>
  <si>
    <t>A0404</t>
  </si>
  <si>
    <t>기타자재운반(상차+부두)</t>
  </si>
  <si>
    <t>육상운반,상하차포함,20KM기준</t>
  </si>
  <si>
    <t>A0405</t>
  </si>
  <si>
    <t>시멘트운반(소재지→선착장)</t>
  </si>
  <si>
    <t>덤프15.0TON,L=8KM</t>
  </si>
  <si>
    <t>A0406</t>
  </si>
  <si>
    <t>모래운반(소재지→선착장)</t>
  </si>
  <si>
    <t>덤프15.0ton,L=8KM</t>
  </si>
  <si>
    <t>2) 해상운반</t>
  </si>
  <si>
    <t>A0428</t>
  </si>
  <si>
    <t>해상운반(철근,강재류)</t>
  </si>
  <si>
    <t>대선300ton/예선187kw</t>
  </si>
  <si>
    <t>A0429</t>
  </si>
  <si>
    <t>해상운반(기타자재)</t>
  </si>
  <si>
    <t>A0430</t>
  </si>
  <si>
    <t>A0431</t>
  </si>
  <si>
    <t>해상운반(시멘트,40kg/포)</t>
  </si>
  <si>
    <t>A0432</t>
  </si>
  <si>
    <t>해상운반(모래)</t>
  </si>
  <si>
    <t>A0435</t>
  </si>
  <si>
    <t>해상운반(중기)</t>
  </si>
  <si>
    <t>회</t>
  </si>
  <si>
    <t>3) 도서운반</t>
  </si>
  <si>
    <t>A0454</t>
  </si>
  <si>
    <t>철근운반(선착장→현장)</t>
  </si>
  <si>
    <t>덤프15ton,L=3KM</t>
  </si>
  <si>
    <t>A0455</t>
  </si>
  <si>
    <t>기타자재운반(부두+현장도착도)</t>
  </si>
  <si>
    <t>상하차포함,3KM기준</t>
  </si>
  <si>
    <t>A0456</t>
  </si>
  <si>
    <t>A0457</t>
  </si>
  <si>
    <t>시멘트운반(선착장→현장)</t>
  </si>
  <si>
    <t>덤프15.0TON,L=3KM</t>
  </si>
  <si>
    <t>A0458</t>
  </si>
  <si>
    <t>모래운반(선착장→현장)</t>
  </si>
  <si>
    <t>덤프15.0ton,L=3KM</t>
  </si>
  <si>
    <t>1.3 종합창고</t>
  </si>
  <si>
    <t>1.3.1 가설공사</t>
  </si>
  <si>
    <t>A0560</t>
  </si>
  <si>
    <t>6개월, 발판설치 포함</t>
  </si>
  <si>
    <t>A0561</t>
  </si>
  <si>
    <t>A0562</t>
  </si>
  <si>
    <t>A0563</t>
  </si>
  <si>
    <t>A0564</t>
  </si>
  <si>
    <t>A0565</t>
  </si>
  <si>
    <t>A0566</t>
  </si>
  <si>
    <t>A0567</t>
  </si>
  <si>
    <t>1.3.2 철근콘크리트공사</t>
  </si>
  <si>
    <t>A0587</t>
  </si>
  <si>
    <t>A0610</t>
  </si>
  <si>
    <t>A0611</t>
  </si>
  <si>
    <t>A0612</t>
  </si>
  <si>
    <t>A0613</t>
  </si>
  <si>
    <t>A0614</t>
  </si>
  <si>
    <t>A0615</t>
  </si>
  <si>
    <t>SD500, HD22</t>
  </si>
  <si>
    <t>A0616</t>
  </si>
  <si>
    <t>A0617</t>
  </si>
  <si>
    <t>합판, 6회, 0-7m</t>
  </si>
  <si>
    <t>A0620</t>
  </si>
  <si>
    <t>A0621</t>
  </si>
  <si>
    <t>A0622</t>
  </si>
  <si>
    <t>A0623</t>
  </si>
  <si>
    <t>1.3.3 철골공사</t>
  </si>
  <si>
    <t>A0636</t>
  </si>
  <si>
    <t>일반구조용각형강관</t>
  </si>
  <si>
    <t>150*100*3.2mm</t>
  </si>
  <si>
    <t>A0637</t>
  </si>
  <si>
    <t>200*100*4.5mm</t>
  </si>
  <si>
    <t>A0638</t>
  </si>
  <si>
    <t>ㄱ형강</t>
  </si>
  <si>
    <t>등변, 75*75*6</t>
  </si>
  <si>
    <t>KG</t>
  </si>
  <si>
    <t>A0639</t>
  </si>
  <si>
    <t>등변, 90*90*6</t>
  </si>
  <si>
    <t>A0640</t>
  </si>
  <si>
    <t>등변, 90*90*9mm</t>
  </si>
  <si>
    <t>A0641</t>
  </si>
  <si>
    <t>ㄱ형강</t>
    <phoneticPr fontId="34" type="noConversion"/>
  </si>
  <si>
    <t>등변, 90*90*10mm</t>
    <phoneticPr fontId="34" type="noConversion"/>
  </si>
  <si>
    <t>A0642</t>
  </si>
  <si>
    <t>등변, 90*90*13mm</t>
  </si>
  <si>
    <t>A0643</t>
  </si>
  <si>
    <t>등변, 80*80*7mm</t>
  </si>
  <si>
    <t>A0644</t>
  </si>
  <si>
    <t>부등변, 100*75*7mm</t>
  </si>
  <si>
    <t>A0645</t>
  </si>
  <si>
    <t>부등변, 110*40*7mm</t>
  </si>
  <si>
    <t>A0646</t>
  </si>
  <si>
    <t>부등변, 160*40*7mm</t>
  </si>
  <si>
    <t>A0647</t>
  </si>
  <si>
    <t>부등변, 210*40*7mm</t>
  </si>
  <si>
    <t>A0648</t>
  </si>
  <si>
    <t>RH형강</t>
  </si>
  <si>
    <t>SS400, 200*200*8.0*12.0</t>
  </si>
  <si>
    <t>A0649</t>
  </si>
  <si>
    <t>SS400, 244*175*7.0*11.0</t>
  </si>
  <si>
    <t>A0650</t>
  </si>
  <si>
    <t>SS400, 250*250*9.0*14.0</t>
  </si>
  <si>
    <t>A0651</t>
  </si>
  <si>
    <t>SS400, 300*300*10.0*15.0</t>
  </si>
  <si>
    <t>A0652</t>
  </si>
  <si>
    <t>SS400, 400*200*8.0*13.0</t>
  </si>
  <si>
    <t>A0653</t>
  </si>
  <si>
    <t>SS400, 488*300*11.0*18.0</t>
  </si>
  <si>
    <t>A0654</t>
  </si>
  <si>
    <t>SM490A, 250*250*9.0*14.0</t>
  </si>
  <si>
    <t>A0655</t>
  </si>
  <si>
    <t>SM490A, 488*300*11.0*18.0</t>
  </si>
  <si>
    <t>A0656</t>
  </si>
  <si>
    <t>C형강</t>
  </si>
  <si>
    <t>150*50*20*3.2</t>
  </si>
  <si>
    <t>A0657</t>
  </si>
  <si>
    <t>일반구조용압연강판</t>
  </si>
  <si>
    <t>6.0mm</t>
  </si>
  <si>
    <t>A0658</t>
  </si>
  <si>
    <t>일반구조용압연강판</t>
    <phoneticPr fontId="34" type="noConversion"/>
  </si>
  <si>
    <t>일반구조용압연강판, 7mm</t>
  </si>
  <si>
    <t>A0659</t>
  </si>
  <si>
    <t>10mm</t>
  </si>
  <si>
    <t>A0660</t>
  </si>
  <si>
    <t>12mm</t>
  </si>
  <si>
    <t>A0661</t>
  </si>
  <si>
    <t>8.0mm</t>
  </si>
  <si>
    <t>A0662</t>
  </si>
  <si>
    <t>9.0mm</t>
  </si>
  <si>
    <t>A0663</t>
  </si>
  <si>
    <t>11mm</t>
  </si>
  <si>
    <t>A0664</t>
  </si>
  <si>
    <t>13mm</t>
  </si>
  <si>
    <t>A0665</t>
  </si>
  <si>
    <t>15mm</t>
    <phoneticPr fontId="34" type="noConversion"/>
  </si>
  <si>
    <t>A0666</t>
  </si>
  <si>
    <t>18mm</t>
    <phoneticPr fontId="34" type="noConversion"/>
  </si>
  <si>
    <t>A0667</t>
  </si>
  <si>
    <t>19mm</t>
    <phoneticPr fontId="34" type="noConversion"/>
  </si>
  <si>
    <t>A0668</t>
  </si>
  <si>
    <t>22mm</t>
    <phoneticPr fontId="34" type="noConversion"/>
  </si>
  <si>
    <t>A0669</t>
  </si>
  <si>
    <t>일반구조용열연강판</t>
  </si>
  <si>
    <t>9mm SM490A</t>
  </si>
  <si>
    <t>A0670</t>
  </si>
  <si>
    <t>12mm SM490A</t>
  </si>
  <si>
    <t>A0671</t>
  </si>
  <si>
    <t>14mm SM490A</t>
  </si>
  <si>
    <t>A0672</t>
  </si>
  <si>
    <t>16mm SM490A</t>
  </si>
  <si>
    <t>A0673</t>
  </si>
  <si>
    <t>18mm SM490A</t>
  </si>
  <si>
    <t>A0674</t>
  </si>
  <si>
    <t>19mm SM490A</t>
  </si>
  <si>
    <t>A0675</t>
  </si>
  <si>
    <t>22mm SM490A</t>
  </si>
  <si>
    <t>A0676</t>
  </si>
  <si>
    <t>앵커볼트</t>
  </si>
  <si>
    <t>M16*400mm</t>
  </si>
  <si>
    <t>A0677</t>
  </si>
  <si>
    <t>M25*600mm</t>
  </si>
  <si>
    <t>A0678</t>
  </si>
  <si>
    <t>M20*500mm</t>
  </si>
  <si>
    <t>A0679</t>
  </si>
  <si>
    <t>세트앵커</t>
  </si>
  <si>
    <t>M13*L150mm</t>
  </si>
  <si>
    <t>A0680</t>
  </si>
  <si>
    <t>고장력볼트</t>
    <phoneticPr fontId="34" type="noConversion"/>
  </si>
  <si>
    <t>F10T, M12*50mm</t>
  </si>
  <si>
    <t>A0681</t>
  </si>
  <si>
    <t>고장력볼트</t>
    <phoneticPr fontId="34" type="noConversion"/>
  </si>
  <si>
    <t>F10T, M16*50mm</t>
  </si>
  <si>
    <t>A0682</t>
  </si>
  <si>
    <t>고장력볼트</t>
    <phoneticPr fontId="34" type="noConversion"/>
  </si>
  <si>
    <t>F10T, M20*50mm</t>
  </si>
  <si>
    <t>A0683</t>
  </si>
  <si>
    <t>고장력볼트</t>
    <phoneticPr fontId="34" type="noConversion"/>
  </si>
  <si>
    <t>F10T, M20*55mm</t>
  </si>
  <si>
    <t>A0684</t>
  </si>
  <si>
    <t>F10T, M20*60mm</t>
  </si>
  <si>
    <t>A0685</t>
  </si>
  <si>
    <t>F10T, M20*65mm</t>
  </si>
  <si>
    <t>A0686</t>
  </si>
  <si>
    <t>고장력볼트</t>
    <phoneticPr fontId="34" type="noConversion"/>
  </si>
  <si>
    <t>F10T, M20*70mm</t>
  </si>
  <si>
    <t>A0687</t>
  </si>
  <si>
    <t>고장력볼트</t>
    <phoneticPr fontId="34" type="noConversion"/>
  </si>
  <si>
    <t>F10T, M20*75mm</t>
  </si>
  <si>
    <t>A0688</t>
  </si>
  <si>
    <t>F10T, M20*85mm</t>
    <phoneticPr fontId="34" type="noConversion"/>
  </si>
  <si>
    <t>A0689</t>
  </si>
  <si>
    <t>고장력볼트</t>
  </si>
  <si>
    <t>F10T, M22*50mm</t>
    <phoneticPr fontId="34" type="noConversion"/>
  </si>
  <si>
    <t>A0690</t>
  </si>
  <si>
    <t>F10T, M22*55mm</t>
  </si>
  <si>
    <t>A0691</t>
  </si>
  <si>
    <t>F10T, M22*60mm</t>
    <phoneticPr fontId="34" type="noConversion"/>
  </si>
  <si>
    <t>A0692</t>
  </si>
  <si>
    <t>F10T, M22*70mm</t>
  </si>
  <si>
    <t>A0693</t>
  </si>
  <si>
    <t>F10T, M22*90mm</t>
  </si>
  <si>
    <t>A0694</t>
  </si>
  <si>
    <t>F10T, M24*75mm</t>
  </si>
  <si>
    <t>A0695</t>
  </si>
  <si>
    <t>F10T, M24*90mm</t>
  </si>
  <si>
    <t>A0696</t>
  </si>
  <si>
    <t>스터드볼트</t>
  </si>
  <si>
    <t>M19*125mm, 수동</t>
  </si>
  <si>
    <t>A0697</t>
  </si>
  <si>
    <t>안전시설설치 및 해체</t>
  </si>
  <si>
    <t>철망(철골용)</t>
  </si>
  <si>
    <t>A0698</t>
  </si>
  <si>
    <t>앵커볼트설치</t>
  </si>
  <si>
    <t>Ø13∼16mm, 경미</t>
  </si>
  <si>
    <t>A0699</t>
  </si>
  <si>
    <t>Ø16∼19mm, 주기둥</t>
  </si>
  <si>
    <t>A0700</t>
  </si>
  <si>
    <t>Ø22∼25mm, 주기둥</t>
  </si>
  <si>
    <t>A0701</t>
  </si>
  <si>
    <t>기둥밑무수축고름모르타르</t>
  </si>
  <si>
    <t>무수축그라우팅</t>
  </si>
  <si>
    <t>A0702</t>
  </si>
  <si>
    <t>고장력볼트 본조임</t>
  </si>
  <si>
    <t>300∼499ton미만, 50본미만/톤</t>
  </si>
  <si>
    <t>A0703</t>
  </si>
  <si>
    <t>철골가공조립</t>
  </si>
  <si>
    <t>Rolled shape</t>
  </si>
  <si>
    <t>A0704</t>
  </si>
  <si>
    <t>철골세우기</t>
  </si>
  <si>
    <t>장비비 포함</t>
  </si>
  <si>
    <t>A0705</t>
  </si>
  <si>
    <t>Built up</t>
  </si>
  <si>
    <t>A0706</t>
  </si>
  <si>
    <t>트럭크레인(20톤)</t>
  </si>
  <si>
    <t>일 처리능력 15톤</t>
  </si>
  <si>
    <t>A0707</t>
  </si>
  <si>
    <t>철골계단No.3</t>
  </si>
  <si>
    <t>자재및설치포함, 1600H*3100L</t>
  </si>
  <si>
    <t>1.3.4 금속공사</t>
  </si>
  <si>
    <t>A0726</t>
  </si>
  <si>
    <t>기둥 충돌방지 BAR</t>
  </si>
  <si>
    <t>H=1,200,Φ165mm*2.9mm, 위장페인트</t>
  </si>
  <si>
    <t>A0727</t>
  </si>
  <si>
    <t>곡면, U형, 제작, ∮100*800*1200</t>
  </si>
  <si>
    <t>A0729</t>
  </si>
  <si>
    <t>스텐베이스찬넬</t>
  </si>
  <si>
    <t>U-t1.5mm,H=100</t>
  </si>
  <si>
    <t>A0730</t>
  </si>
  <si>
    <t>스텐사다리/호이스트점검</t>
  </si>
  <si>
    <t>W:400*H:9350</t>
  </si>
  <si>
    <t>A0731</t>
  </si>
  <si>
    <t>650*9350, 강관,호이스트점검사다리</t>
  </si>
  <si>
    <t>A0732</t>
  </si>
  <si>
    <t>스텐사다리/외부지붕점검</t>
  </si>
  <si>
    <t>W:500*H:7550, SST'L</t>
  </si>
  <si>
    <t>A0733</t>
  </si>
  <si>
    <t>600*7,550  SST'L 외부지붕점검사다리</t>
  </si>
  <si>
    <t>1.3.5 미장공사</t>
  </si>
  <si>
    <t>A0755</t>
  </si>
  <si>
    <t>A0756</t>
  </si>
  <si>
    <t>A0757</t>
  </si>
  <si>
    <t>조면처리</t>
  </si>
  <si>
    <t>A0758</t>
  </si>
  <si>
    <t>A0759</t>
  </si>
  <si>
    <t>신축줄눈</t>
  </si>
  <si>
    <t>SAWCUT</t>
  </si>
  <si>
    <t>액상하드너</t>
  </si>
  <si>
    <t>콘크리트, 바닥</t>
  </si>
  <si>
    <t>1.3.6 창호 및 유리공사</t>
  </si>
  <si>
    <t>A0781</t>
  </si>
  <si>
    <t>BG01</t>
  </si>
  <si>
    <t>5.000 x 1.000 = 5.000</t>
  </si>
  <si>
    <t>A0782</t>
  </si>
  <si>
    <t>BG02</t>
  </si>
  <si>
    <t>4.100 x 1.000 = 4.100</t>
  </si>
  <si>
    <t>A0783</t>
  </si>
  <si>
    <t>BG03</t>
    <phoneticPr fontId="34" type="noConversion"/>
  </si>
  <si>
    <t>2.000 x 1.000 = 2.100</t>
  </si>
  <si>
    <t>A0784</t>
  </si>
  <si>
    <t>A0785</t>
  </si>
  <si>
    <t>A0786</t>
  </si>
  <si>
    <t>PW03</t>
  </si>
  <si>
    <t>A0787</t>
  </si>
  <si>
    <t>PW04</t>
  </si>
  <si>
    <t>A0788</t>
  </si>
  <si>
    <t>PW05</t>
    <phoneticPr fontId="34" type="noConversion"/>
  </si>
  <si>
    <t>2.000 x 1.000 = 2.000</t>
  </si>
  <si>
    <t>A0789</t>
  </si>
  <si>
    <t>PW06</t>
    <phoneticPr fontId="34" type="noConversion"/>
  </si>
  <si>
    <t>A0790</t>
  </si>
  <si>
    <t>SHD01</t>
  </si>
  <si>
    <t>5.400 x 5.170 = 27.918</t>
  </si>
  <si>
    <t>A0791</t>
  </si>
  <si>
    <t>A0792</t>
  </si>
  <si>
    <t>A0793</t>
  </si>
  <si>
    <t>A0794</t>
  </si>
  <si>
    <t>A0795</t>
  </si>
  <si>
    <t>A0796</t>
  </si>
  <si>
    <t>수밀코킹</t>
  </si>
  <si>
    <t>실리콘, 10*10</t>
  </si>
  <si>
    <t>1.3.7 도장공사</t>
  </si>
  <si>
    <t>A0810</t>
  </si>
  <si>
    <t>녹막이페인트(뿜칠)</t>
  </si>
  <si>
    <t>철재면, 2회</t>
  </si>
  <si>
    <t>A0811</t>
  </si>
  <si>
    <t>조합페인트</t>
  </si>
  <si>
    <t>철재면 2회(뿜칠)</t>
  </si>
  <si>
    <t>A0812</t>
  </si>
  <si>
    <t>유성페인트(위장도색)</t>
  </si>
  <si>
    <t>철재면, 1회. 1급</t>
  </si>
  <si>
    <t>A0813</t>
  </si>
  <si>
    <t>A0814</t>
  </si>
  <si>
    <t>A0815</t>
  </si>
  <si>
    <t>외부, 3회, 1급, (아크릴계)</t>
  </si>
  <si>
    <t>1.3.8 부대공사</t>
  </si>
  <si>
    <t>A0836</t>
  </si>
  <si>
    <t>벤치레이터</t>
  </si>
  <si>
    <t>Ø600, 무동력흡출기</t>
  </si>
  <si>
    <t>1.3.9 판넬공사</t>
  </si>
  <si>
    <t>A0862</t>
  </si>
  <si>
    <t>샌드위치패널</t>
  </si>
  <si>
    <t>폴리우레탄(0.035), 지붕재, 50mm</t>
  </si>
  <si>
    <t>A0863</t>
  </si>
  <si>
    <t>폴리우레탄(0.035),벽, 50mm</t>
    <phoneticPr fontId="34" type="noConversion"/>
  </si>
  <si>
    <t>A0864</t>
  </si>
  <si>
    <t>폴리우레탄(0.035), 벽재, 75mm</t>
  </si>
  <si>
    <t>A0865</t>
  </si>
  <si>
    <t>폴리우레탄(0.035), 지붕재, 100mm</t>
  </si>
  <si>
    <t>A0866</t>
  </si>
  <si>
    <t>후레싱</t>
  </si>
  <si>
    <t>용마루,T=0.6mm,V-115 600mm</t>
  </si>
  <si>
    <t>A0867</t>
  </si>
  <si>
    <t>용마루상부,T=0.6mm,V-115 670mm</t>
  </si>
  <si>
    <t>A0868</t>
  </si>
  <si>
    <t>용마루하부,T=0.6mm,V-115 420mm</t>
  </si>
  <si>
    <t>A0869</t>
  </si>
  <si>
    <t>박공,T=0.6mm,V-115 500mm</t>
  </si>
  <si>
    <t>A0870</t>
  </si>
  <si>
    <t>처마,T=0.6mm,V-115 500mm</t>
  </si>
  <si>
    <t>A0871</t>
  </si>
  <si>
    <t>죠인트,T=0.5mm,V-115 226mm</t>
  </si>
  <si>
    <t>A0872</t>
  </si>
  <si>
    <t>코너,T=0.5mm,V-115 320mm</t>
  </si>
  <si>
    <t>A0873</t>
  </si>
  <si>
    <t>벽체상부,T=0.5mm,V-115 40*40</t>
  </si>
  <si>
    <t>A0874</t>
  </si>
  <si>
    <t>마구리,T=0.5mm,V-115 170mm</t>
  </si>
  <si>
    <t>A0875</t>
  </si>
  <si>
    <t>캐노피,T=0.6mm,V-115 1,200mm</t>
  </si>
  <si>
    <t>A0876</t>
  </si>
  <si>
    <t>캐노피,T=0.6mm,V-115 280mm</t>
    <phoneticPr fontId="4" type="noConversion"/>
  </si>
  <si>
    <t>A0877</t>
  </si>
  <si>
    <t>샌드위치판넬설치</t>
  </si>
  <si>
    <t>외벽</t>
  </si>
  <si>
    <t>A0878</t>
  </si>
  <si>
    <t>지붕</t>
  </si>
  <si>
    <t>1.3.10 골재비</t>
  </si>
  <si>
    <t>A0896</t>
  </si>
  <si>
    <t>A0897</t>
  </si>
  <si>
    <t>1.3.11 기타</t>
  </si>
  <si>
    <t>A0899</t>
  </si>
  <si>
    <t>A0948</t>
  </si>
  <si>
    <t>1.3.12 운반공사</t>
  </si>
  <si>
    <t>A1000</t>
  </si>
  <si>
    <t>A1001</t>
  </si>
  <si>
    <t>A1002</t>
  </si>
  <si>
    <t>A1003</t>
  </si>
  <si>
    <t>A1004</t>
  </si>
  <si>
    <t>A1026</t>
  </si>
  <si>
    <t>A1027</t>
  </si>
  <si>
    <t>A1028</t>
  </si>
  <si>
    <t>A1029</t>
  </si>
  <si>
    <t>A1030</t>
  </si>
  <si>
    <t>A1052</t>
  </si>
  <si>
    <t>A1053</t>
  </si>
  <si>
    <t>A1054</t>
  </si>
  <si>
    <t>A1055</t>
  </si>
  <si>
    <t>A1056</t>
  </si>
  <si>
    <t>1.4 포대사무실</t>
  </si>
  <si>
    <t>1.4.1 가설공사</t>
  </si>
  <si>
    <t>A1132</t>
  </si>
  <si>
    <t>12개월, 발판설치 포함</t>
  </si>
  <si>
    <t>A1133</t>
  </si>
  <si>
    <t>12개월</t>
  </si>
  <si>
    <t>A1134</t>
  </si>
  <si>
    <t>A1135</t>
  </si>
  <si>
    <t>A1136</t>
  </si>
  <si>
    <t>A1137</t>
  </si>
  <si>
    <t>A1142</t>
  </si>
  <si>
    <t>20m이하</t>
    <phoneticPr fontId="34" type="noConversion"/>
  </si>
  <si>
    <t xml:space="preserve"> M3</t>
    <phoneticPr fontId="34" type="noConversion"/>
  </si>
  <si>
    <t>A1138</t>
  </si>
  <si>
    <t>A1139</t>
  </si>
  <si>
    <t>A1140</t>
  </si>
  <si>
    <t>타일보양</t>
  </si>
  <si>
    <t>톱밥</t>
  </si>
  <si>
    <t>A1141</t>
  </si>
  <si>
    <t>1.4.2 철근콘크리트공사</t>
  </si>
  <si>
    <t>A1159</t>
  </si>
  <si>
    <t>A1160</t>
  </si>
  <si>
    <t>단열재타설부착</t>
  </si>
  <si>
    <t>압출보온판 , 90mm</t>
  </si>
  <si>
    <t>A1182</t>
  </si>
  <si>
    <t>A1183</t>
  </si>
  <si>
    <t>A1184</t>
  </si>
  <si>
    <t>A1185</t>
  </si>
  <si>
    <t>A1186</t>
  </si>
  <si>
    <t>A1187</t>
  </si>
  <si>
    <t>A1188</t>
  </si>
  <si>
    <t>A1189</t>
  </si>
  <si>
    <t>A1193</t>
  </si>
  <si>
    <t>무근콘크리트타설 섬유보강</t>
  </si>
  <si>
    <t>25-21-12, 마감용균열방지용</t>
  </si>
  <si>
    <t>A1194</t>
  </si>
  <si>
    <t>A1195</t>
  </si>
  <si>
    <t>A1196</t>
  </si>
  <si>
    <t>A1197</t>
  </si>
  <si>
    <t>1.4.3 조적공사</t>
  </si>
  <si>
    <t>A1208</t>
  </si>
  <si>
    <t>시멘트벽돌</t>
  </si>
  <si>
    <t>190*57*90mm, 강원, C종2급</t>
  </si>
  <si>
    <t>A1209</t>
  </si>
  <si>
    <t>시멘트벽돌 쌓기</t>
  </si>
  <si>
    <t>0.5B, 3.6m 이하, 소운반 포함</t>
  </si>
  <si>
    <t>천매</t>
  </si>
  <si>
    <t>A1210</t>
  </si>
  <si>
    <t>0.5B, 3.6m 초과, 소운반 포함</t>
  </si>
  <si>
    <t>A1211</t>
  </si>
  <si>
    <t>시멘트벽돌 옆세워 쌓기</t>
  </si>
  <si>
    <t>A1212</t>
  </si>
  <si>
    <t>1.0B, 3.6m 이하, 소운반 포함</t>
  </si>
  <si>
    <t>A1213</t>
  </si>
  <si>
    <t>1.0B, 3.6m 초과, 소운반 포함</t>
  </si>
  <si>
    <t>A1214</t>
  </si>
  <si>
    <t>벽돌운반</t>
  </si>
  <si>
    <t>1층</t>
  </si>
  <si>
    <t>A1215</t>
  </si>
  <si>
    <t>리프트 운반</t>
  </si>
  <si>
    <t>A1216</t>
  </si>
  <si>
    <t>속빈콘크리트블록</t>
  </si>
  <si>
    <t>150*190*390, 강릉</t>
  </si>
  <si>
    <t>A1217</t>
  </si>
  <si>
    <t>6인치 블록 보강 쌓기(사춤 1종)</t>
  </si>
  <si>
    <t>150*190*390</t>
  </si>
  <si>
    <t>A1218</t>
  </si>
  <si>
    <t>100*200, 자재포함</t>
  </si>
  <si>
    <t>A1219</t>
  </si>
  <si>
    <t>200*200, 자재포함</t>
  </si>
  <si>
    <t>A1220</t>
  </si>
  <si>
    <t>철근콘크리트인방 설치</t>
  </si>
  <si>
    <t>500*200, 신발장인방</t>
  </si>
  <si>
    <t>A1221</t>
  </si>
  <si>
    <t>콘크리트 방수턱</t>
  </si>
  <si>
    <t>150*200</t>
  </si>
  <si>
    <t>1.4.4 석공사</t>
  </si>
  <si>
    <t>A1234</t>
  </si>
  <si>
    <t>화강석 벽붙임</t>
  </si>
  <si>
    <t>포천석 30T, 건식/앵커, 버너</t>
  </si>
  <si>
    <t>A1235</t>
  </si>
  <si>
    <t>고흥석 30T, 건식/앵커, 버너</t>
  </si>
  <si>
    <t>화강석붙임(건식/앵커, 버너)</t>
  </si>
  <si>
    <t>벽, 고흥석 30mm(0.5M2이하),돌출부위</t>
  </si>
  <si>
    <t>벽, 고흥석 30mm(0.1M2이하),돌출부위</t>
  </si>
  <si>
    <t>식</t>
    <phoneticPr fontId="34" type="noConversion"/>
  </si>
  <si>
    <t>A1236</t>
  </si>
  <si>
    <t>화강석 바닥깔기</t>
  </si>
  <si>
    <t>포천석 30T, 모르타르 30T, 습식, 버너</t>
  </si>
  <si>
    <t>A1237</t>
  </si>
  <si>
    <t>포천석 30T, 모르타르 30T, 습식, 물갈기</t>
  </si>
  <si>
    <t>A1238</t>
  </si>
  <si>
    <t>테라죠타일붙임(일반, 바닥)</t>
  </si>
  <si>
    <t>400*400*25T, 습식, 모르타르 25MM</t>
  </si>
  <si>
    <t>A1239</t>
  </si>
  <si>
    <t>테라죠타일붙임(계단, 평판)</t>
  </si>
  <si>
    <t>400*400*25T, 습식, 모르타르 20MM</t>
  </si>
  <si>
    <t>A1240</t>
  </si>
  <si>
    <t>화강석 계단통석(습식, 물갈기)</t>
  </si>
  <si>
    <t>포천석 300*150/2, 습식, 물갈기, 모르타르 25MM</t>
  </si>
  <si>
    <t>A1241</t>
  </si>
  <si>
    <t>화강석 계단통석(습식, 잔다듬)</t>
  </si>
  <si>
    <t>포천석 400*150/2, 습식, 잔다듬, 모르타르 25MM</t>
  </si>
  <si>
    <t>A1242</t>
  </si>
  <si>
    <t>화강석 계단 바닥깔기</t>
  </si>
  <si>
    <t xml:space="preserve"> 디딤판, 포천석 W=300 T=30 습식, 잔다듬, 모르타르 25MM</t>
  </si>
  <si>
    <t>A1243</t>
  </si>
  <si>
    <t>챌판 포천석 H=150 T=30, 습식, 잔다듬, 모르타르 25MM</t>
  </si>
  <si>
    <t>A1244</t>
  </si>
  <si>
    <t>화강석 두겁석</t>
  </si>
  <si>
    <t>포천석 650*50, 건식, 버너</t>
  </si>
  <si>
    <t>A1248</t>
  </si>
  <si>
    <t>포천석 1,200*50, 건식, 버너</t>
  </si>
  <si>
    <t>A1249</t>
  </si>
  <si>
    <t>포천석 850*50, 건식, 버너</t>
  </si>
  <si>
    <t>A1245</t>
  </si>
  <si>
    <t>화강석 두겁석</t>
    <phoneticPr fontId="34" type="noConversion"/>
  </si>
  <si>
    <t>포천석 500*50, 건식, 버너</t>
    <phoneticPr fontId="34" type="noConversion"/>
  </si>
  <si>
    <t>A1246</t>
  </si>
  <si>
    <t>포천석 600*50, 건식, 버너</t>
    <phoneticPr fontId="34" type="noConversion"/>
  </si>
  <si>
    <t>A1247</t>
  </si>
  <si>
    <t>고흥석 600*50, 건식, 버너</t>
    <phoneticPr fontId="34" type="noConversion"/>
  </si>
  <si>
    <t>A1250</t>
  </si>
  <si>
    <t>신발장상부, 마천석 300*20, 습식, 물갈기, 모르타르 100MM</t>
  </si>
  <si>
    <t>A1251</t>
  </si>
  <si>
    <t>화강석 바닥경계돌</t>
  </si>
  <si>
    <t>포천석 150*150, 습식, 잔다듬, 모르타르 30MM</t>
  </si>
  <si>
    <t>A1252</t>
  </si>
  <si>
    <t>화강석 소변기턱</t>
  </si>
  <si>
    <t>포천석 130*30, 습식, 물갈기, 코킹고정</t>
  </si>
  <si>
    <t>A1253</t>
  </si>
  <si>
    <t>세탁대설치</t>
  </si>
  <si>
    <t>W=600, 방수위 물갈기</t>
  </si>
  <si>
    <t>A1254</t>
  </si>
  <si>
    <t>화강석빨래판</t>
  </si>
  <si>
    <t>잔다듬,300*450*100</t>
  </si>
  <si>
    <t>A1255</t>
  </si>
  <si>
    <t>화강석 재료분리대</t>
  </si>
  <si>
    <t>포천석, 100*30, 습식, 물갈기, 모르타르 30MM</t>
  </si>
  <si>
    <t>A1256</t>
  </si>
  <si>
    <t>포천석, 220*50, 습식, 물갈기, 모르타르 30MM</t>
  </si>
  <si>
    <t>A1257</t>
  </si>
  <si>
    <t>화강석 온돌턱</t>
  </si>
  <si>
    <t>마천석, 120*60, 습식, 물갈기, 모르타르 30MM</t>
  </si>
  <si>
    <t>A1258</t>
  </si>
  <si>
    <t>세면기</t>
  </si>
  <si>
    <t>오닉스, W:520*230</t>
  </si>
  <si>
    <t>1.4.5 타일공사</t>
  </si>
  <si>
    <t>A1265</t>
  </si>
  <si>
    <t>벽타일 붙이기(자재포함)</t>
  </si>
  <si>
    <t>벽, 200*200(타일C, 백색줄눈),바탕 18mm+압 6mm</t>
  </si>
  <si>
    <t>A1266</t>
  </si>
  <si>
    <t>벽, 400*250(타일C, 백색줄눈),바탕 18mm+압 6mm</t>
  </si>
  <si>
    <t>A1267</t>
  </si>
  <si>
    <t>바닥타일 붙이기(자재포함)</t>
  </si>
  <si>
    <t>바닥, 200*200(타일C),바탕 45mm+압 5mm</t>
  </si>
  <si>
    <t>1.4.6 방수공사</t>
  </si>
  <si>
    <t>A1291</t>
  </si>
  <si>
    <t>옥상, SAW CUT+코킹</t>
  </si>
  <si>
    <t>A1292</t>
  </si>
  <si>
    <t>PVC, H200*5T</t>
  </si>
  <si>
    <t>A1293</t>
  </si>
  <si>
    <t>우레탄방수</t>
  </si>
  <si>
    <t>바닥 3mm, 비노출,프라이머 포함</t>
  </si>
  <si>
    <t>A1294</t>
  </si>
  <si>
    <t>수직 3mm, 비노출,프라이머 포함</t>
  </si>
  <si>
    <t>A1295</t>
  </si>
  <si>
    <t>우레탄도막방수</t>
  </si>
  <si>
    <t>접합부위 비노출, 코너벽</t>
  </si>
  <si>
    <t>A1296</t>
  </si>
  <si>
    <t>프라이머 바름</t>
  </si>
  <si>
    <t>수직, 아스팔트</t>
  </si>
  <si>
    <t>A1297</t>
  </si>
  <si>
    <t>삼각, 10*10</t>
  </si>
  <si>
    <t>A1298</t>
  </si>
  <si>
    <t>A1299</t>
  </si>
  <si>
    <t>A1300</t>
  </si>
  <si>
    <t>A1301</t>
  </si>
  <si>
    <t>1.4.7 지붕및홈통공사</t>
  </si>
  <si>
    <t>A1317</t>
  </si>
  <si>
    <t>티타늄아연판(VMZINC)</t>
  </si>
  <si>
    <t>0.7T아젠가@430,부속품일체</t>
  </si>
  <si>
    <t>M2</t>
    <phoneticPr fontId="34" type="noConversion"/>
  </si>
  <si>
    <t>A1318</t>
  </si>
  <si>
    <t>40*40*1.6</t>
  </si>
  <si>
    <t>A1319</t>
  </si>
  <si>
    <t>잡철물제작설치</t>
  </si>
  <si>
    <t>간단</t>
  </si>
  <si>
    <t>A1320</t>
  </si>
  <si>
    <t>스텐선홈통설치</t>
  </si>
  <si>
    <t>D-100,T:1.5mm</t>
  </si>
  <si>
    <t>A1321</t>
  </si>
  <si>
    <t>스텐상자홈통설치</t>
  </si>
  <si>
    <t>250*250*250*1.5t</t>
  </si>
  <si>
    <t>A1322</t>
  </si>
  <si>
    <t>루프드레인설치</t>
  </si>
  <si>
    <t>수직형, D100㎜</t>
  </si>
  <si>
    <t>A1323</t>
  </si>
  <si>
    <t>루프드레인(L형)설치</t>
  </si>
  <si>
    <t>D100mm</t>
  </si>
  <si>
    <t>A1324</t>
  </si>
  <si>
    <t>물받이 블록</t>
  </si>
  <si>
    <t>230*144*60</t>
  </si>
  <si>
    <t>1.4.8 금속공사</t>
  </si>
  <si>
    <t>A1343</t>
  </si>
  <si>
    <t>경량철골천장틀</t>
  </si>
  <si>
    <t>M-BAR,H:1M미만,인서트유</t>
  </si>
  <si>
    <t>A1344</t>
  </si>
  <si>
    <t>M-BAR,H:1이상,인서트유</t>
  </si>
  <si>
    <t>A1345</t>
  </si>
  <si>
    <t>커텐박스 설치</t>
  </si>
  <si>
    <t>STL, 120*120*1.2t, 도장 유</t>
  </si>
  <si>
    <t>A1346</t>
  </si>
  <si>
    <t>커튼박스</t>
  </si>
  <si>
    <t>MDF15mm, W=200*100,고급인테리어필림</t>
  </si>
  <si>
    <t>A1347</t>
  </si>
  <si>
    <t>AL몰딩설(W형)</t>
  </si>
  <si>
    <t>15*15*15*15*1.0</t>
  </si>
  <si>
    <t>A1348</t>
  </si>
  <si>
    <t>천장점검구</t>
  </si>
  <si>
    <t>AL 백색, 650*650</t>
  </si>
  <si>
    <t>A1349</t>
  </si>
  <si>
    <t>타일용 코너비드 설치</t>
  </si>
  <si>
    <t>AL, H=10mm,방균코킹</t>
  </si>
  <si>
    <t>A1350</t>
  </si>
  <si>
    <t>미장 코너비드 설치</t>
  </si>
  <si>
    <t>아연도, 50*50mm</t>
  </si>
  <si>
    <t>A1351</t>
  </si>
  <si>
    <t>미장코너벽 보강</t>
  </si>
  <si>
    <t>벽미장보강,300*300</t>
  </si>
  <si>
    <t>A1352</t>
  </si>
  <si>
    <t>미장평벽 보강</t>
  </si>
  <si>
    <t>벽미장보강,120*120</t>
  </si>
  <si>
    <t>A1353</t>
  </si>
  <si>
    <t>와이어메시 깔기</t>
  </si>
  <si>
    <t>#8-150*150</t>
  </si>
  <si>
    <t>A1354</t>
  </si>
  <si>
    <t>A1355</t>
  </si>
  <si>
    <t>스텐핸드레일</t>
  </si>
  <si>
    <t>D50.8+25.4*1.5t, H:900</t>
  </si>
  <si>
    <t>A1356</t>
  </si>
  <si>
    <t>핸드레일</t>
  </si>
  <si>
    <t>3114# 경간폭 1~1.1M , H=1,100</t>
  </si>
  <si>
    <t>A1357</t>
  </si>
  <si>
    <t>3114# 경간폭 1~1.1M , H=1,300</t>
  </si>
  <si>
    <t>A1358</t>
  </si>
  <si>
    <t>지붕파라펫 난간</t>
  </si>
  <si>
    <t>H=600,SST'L 평철난간</t>
  </si>
  <si>
    <t>A1359</t>
  </si>
  <si>
    <t>강판, 600*600*3.2t</t>
  </si>
  <si>
    <t>A1360</t>
  </si>
  <si>
    <t>SUS, 600*600*3.2t</t>
    <phoneticPr fontId="34" type="noConversion"/>
  </si>
  <si>
    <t>A1361</t>
  </si>
  <si>
    <t>한면, L-25*25*3t 아연도금</t>
  </si>
  <si>
    <t>A1363</t>
  </si>
  <si>
    <t>트랜치/내부</t>
  </si>
  <si>
    <t>아연도그레이팅, W200. I-25*5*3t</t>
  </si>
  <si>
    <t>A1364</t>
  </si>
  <si>
    <t>트렌치/군화털이</t>
    <phoneticPr fontId="3" type="noConversion"/>
  </si>
  <si>
    <t>아연도그레이팅, W500. I-32*5*3t</t>
  </si>
  <si>
    <t>A1365</t>
  </si>
  <si>
    <t>스테인리스, W100*3t</t>
  </si>
  <si>
    <t>A1366</t>
  </si>
  <si>
    <t>보강철물설치</t>
  </si>
  <si>
    <t>신발장, L=350 형강</t>
  </si>
  <si>
    <t>A1367</t>
  </si>
  <si>
    <t>바닥, W45*H20*1.5t</t>
  </si>
  <si>
    <t>A1368</t>
  </si>
  <si>
    <t>바닥, W20*H45*1.5t</t>
  </si>
  <si>
    <t>A1369</t>
  </si>
  <si>
    <t>PLATE 설치</t>
  </si>
  <si>
    <t>스텐,1.0T,100*250,양면, 손잡이 주위</t>
  </si>
  <si>
    <t>A1370</t>
  </si>
  <si>
    <t>도어체크보강철판</t>
  </si>
  <si>
    <t>스텐,1.0T,250*100,양면</t>
  </si>
  <si>
    <t>A1371</t>
  </si>
  <si>
    <t>KICK PLATE 설치</t>
  </si>
  <si>
    <t>스텐,1.0T,800*100,양면, 출입문</t>
  </si>
  <si>
    <t>A1372</t>
  </si>
  <si>
    <t>스텐,1.0T,900*100,양면, 출입문</t>
  </si>
  <si>
    <t>A1373</t>
  </si>
  <si>
    <t>스텐,1.0T,1000*100,양면, 출입문</t>
  </si>
  <si>
    <t>A1374</t>
  </si>
  <si>
    <t>철재계단 설치(옥탑)</t>
  </si>
  <si>
    <t>설치포함, 3400H*5000L</t>
  </si>
  <si>
    <t>A1375</t>
  </si>
  <si>
    <t>철재계단 설치(소방소에서포대사무실)</t>
  </si>
  <si>
    <t>설치포함, 2750H*5700L</t>
  </si>
  <si>
    <t>1.4.9 미장공사</t>
  </si>
  <si>
    <t>A1397</t>
  </si>
  <si>
    <t>단열모르타르, 벽 15mm</t>
  </si>
  <si>
    <t>A1398</t>
  </si>
  <si>
    <t>단열모르타르채우기</t>
  </si>
  <si>
    <t>A1399</t>
  </si>
  <si>
    <t>내벽, 15mm, 3.6m 이하</t>
  </si>
  <si>
    <t>A1400</t>
  </si>
  <si>
    <t>내벽, 15mm, 3.6m 이상</t>
  </si>
  <si>
    <t>A1401</t>
  </si>
  <si>
    <t>보호모르타르 / 벽</t>
  </si>
  <si>
    <t>A1402</t>
  </si>
  <si>
    <t>A1403</t>
  </si>
  <si>
    <t>외벽, 18mm</t>
  </si>
  <si>
    <t>A1404</t>
  </si>
  <si>
    <t>A1405</t>
  </si>
  <si>
    <t>A1406</t>
  </si>
  <si>
    <t>A1407</t>
  </si>
  <si>
    <t>판넬히팅</t>
  </si>
  <si>
    <t>T=120mm(단30mm+기포con40mm+몰47mm)</t>
  </si>
  <si>
    <t>A1408</t>
  </si>
  <si>
    <t>T=70mm(단30mm+기포con40mm)</t>
  </si>
  <si>
    <t>1.4.10 창호 및 유리공사</t>
  </si>
  <si>
    <t>A1425</t>
  </si>
  <si>
    <t>0.750 x 0.600 = 0.450</t>
  </si>
  <si>
    <t>A1426</t>
  </si>
  <si>
    <t>A1427</t>
  </si>
  <si>
    <t>0.500 x 0.500 = 0.250</t>
  </si>
  <si>
    <t>A1428</t>
  </si>
  <si>
    <t>AF02</t>
  </si>
  <si>
    <t>0.350 x 0.350 = 0.122</t>
  </si>
  <si>
    <t>A1429</t>
  </si>
  <si>
    <t>APW01</t>
  </si>
  <si>
    <t>0.900 x 1.400 = 1.260</t>
  </si>
  <si>
    <t>A1430</t>
  </si>
  <si>
    <t>APW02</t>
  </si>
  <si>
    <t>2.900 x 2.100 = 6.090</t>
  </si>
  <si>
    <t>A1431</t>
  </si>
  <si>
    <t>APW03</t>
  </si>
  <si>
    <t>1.800 x 11.000 = 19.800</t>
  </si>
  <si>
    <t>A1432</t>
  </si>
  <si>
    <t>2.000 x 2.500 = 5.000</t>
  </si>
  <si>
    <t>A1433</t>
  </si>
  <si>
    <t>FSD02</t>
  </si>
  <si>
    <t>1.800 x 2.500 = 4.500</t>
  </si>
  <si>
    <t>A1434</t>
  </si>
  <si>
    <t>PD01</t>
  </si>
  <si>
    <t>A1435</t>
  </si>
  <si>
    <t>PD02</t>
  </si>
  <si>
    <t>1.000 x 2.500 = 2.500</t>
  </si>
  <si>
    <t>A1436</t>
  </si>
  <si>
    <t>PD03</t>
  </si>
  <si>
    <t>A1437</t>
  </si>
  <si>
    <t>PD04</t>
  </si>
  <si>
    <t>A1438</t>
  </si>
  <si>
    <t>PD05</t>
  </si>
  <si>
    <t>0.800 x 2.100 = 1.680</t>
  </si>
  <si>
    <t>A1439</t>
  </si>
  <si>
    <t>PTP01</t>
  </si>
  <si>
    <t>A1440</t>
  </si>
  <si>
    <t>PTD02</t>
    <phoneticPr fontId="34" type="noConversion"/>
  </si>
  <si>
    <t>A1441</t>
  </si>
  <si>
    <t>PTD03</t>
    <phoneticPr fontId="34" type="noConversion"/>
  </si>
  <si>
    <t>1.800 x 2.100 = 3.780</t>
    <phoneticPr fontId="34" type="noConversion"/>
  </si>
  <si>
    <t>A1443</t>
  </si>
  <si>
    <t>1.800 x 1.400 = 2.520</t>
  </si>
  <si>
    <t>A1444</t>
  </si>
  <si>
    <t>1.200 x 1.400 = 1.680</t>
  </si>
  <si>
    <t>A1445</t>
  </si>
  <si>
    <t>A1446</t>
  </si>
  <si>
    <t>PW04</t>
    <phoneticPr fontId="34" type="noConversion"/>
  </si>
  <si>
    <t>900 x 900 = 1.680</t>
    <phoneticPr fontId="34" type="noConversion"/>
  </si>
  <si>
    <t>A1447</t>
  </si>
  <si>
    <t>A1448</t>
  </si>
  <si>
    <t>A1449</t>
  </si>
  <si>
    <t>0.600 x 1.800 = 1.080</t>
  </si>
  <si>
    <t>A1450</t>
  </si>
  <si>
    <t>SGD01</t>
  </si>
  <si>
    <t>A1451</t>
  </si>
  <si>
    <t>A1452</t>
  </si>
  <si>
    <t>SSD01A</t>
  </si>
  <si>
    <t>2.500 x 2.500 = 6.250</t>
  </si>
  <si>
    <t>A1453</t>
  </si>
  <si>
    <t>SSD02</t>
  </si>
  <si>
    <t>2.900 x 2.500 = 7.250</t>
  </si>
  <si>
    <t>A1454</t>
  </si>
  <si>
    <t>SSD02A</t>
  </si>
  <si>
    <t>3.200 x 2.500 = 8.000</t>
  </si>
  <si>
    <t>A1455</t>
  </si>
  <si>
    <t>SSD03</t>
  </si>
  <si>
    <t>A1456</t>
  </si>
  <si>
    <t>SSD03A</t>
  </si>
  <si>
    <t>1.900 x 2.500 = 4.750</t>
  </si>
  <si>
    <t>A1457</t>
  </si>
  <si>
    <t>SSD04</t>
  </si>
  <si>
    <t>A1458</t>
  </si>
  <si>
    <t>SSD05</t>
  </si>
  <si>
    <t>A1459</t>
  </si>
  <si>
    <t>SSD06</t>
  </si>
  <si>
    <t>0.600 x 1.000 = 0.600</t>
  </si>
  <si>
    <t>A1460</t>
  </si>
  <si>
    <t>SSD07</t>
  </si>
  <si>
    <t>A1461</t>
  </si>
  <si>
    <t>SSD08</t>
  </si>
  <si>
    <t>7.700 x 2.500 = 19.250</t>
  </si>
  <si>
    <t>A1462</t>
  </si>
  <si>
    <t>SSF01</t>
  </si>
  <si>
    <t>1.200 x 2.100 = 2.520</t>
  </si>
  <si>
    <t>A1463</t>
  </si>
  <si>
    <t>SSF01A</t>
  </si>
  <si>
    <t>A1464</t>
  </si>
  <si>
    <t>SSG01</t>
  </si>
  <si>
    <t>A1465</t>
  </si>
  <si>
    <t>SSG02</t>
  </si>
  <si>
    <t>A1466</t>
  </si>
  <si>
    <t>SSW01</t>
  </si>
  <si>
    <t>2.400 x 1.500 = 3.600</t>
  </si>
  <si>
    <t>A1467</t>
  </si>
  <si>
    <t>A1468</t>
  </si>
  <si>
    <t>이지정첩</t>
  </si>
  <si>
    <t>A1469</t>
  </si>
  <si>
    <t>A1470</t>
  </si>
  <si>
    <t>핀힌지</t>
  </si>
  <si>
    <t>A1471</t>
  </si>
  <si>
    <t>오토파워힌지</t>
  </si>
  <si>
    <t>90kg</t>
  </si>
  <si>
    <t>A1472</t>
  </si>
  <si>
    <t>볼타입 도어록 - 사무실용</t>
  </si>
  <si>
    <t>ANSI 156.2 Grade 2</t>
  </si>
  <si>
    <t>A1473</t>
  </si>
  <si>
    <t>볼타입 도어록 - 통로용</t>
  </si>
  <si>
    <t>A1474</t>
  </si>
  <si>
    <t>볼타입 도어록 - 공정</t>
  </si>
  <si>
    <t>A1475</t>
  </si>
  <si>
    <t>튜블러 도어록 - 욕실용</t>
  </si>
  <si>
    <t>A1476</t>
  </si>
  <si>
    <t>A1477</t>
  </si>
  <si>
    <t>도어 크로져 - 일반형</t>
  </si>
  <si>
    <t>85kg</t>
  </si>
  <si>
    <t>A1478</t>
  </si>
  <si>
    <t>도어 크로져 - 방화형</t>
    <phoneticPr fontId="34" type="noConversion"/>
  </si>
  <si>
    <t>K-2840, 60~85kg</t>
    <phoneticPr fontId="34" type="noConversion"/>
  </si>
  <si>
    <t>A1479</t>
  </si>
  <si>
    <t>K-2840, 80~120kg</t>
    <phoneticPr fontId="34" type="noConversion"/>
  </si>
  <si>
    <t>A1480</t>
  </si>
  <si>
    <t>플로어 크로져</t>
  </si>
  <si>
    <t>A1481</t>
  </si>
  <si>
    <t>A1482</t>
  </si>
  <si>
    <t>플로어 크로져 - 방수용</t>
  </si>
  <si>
    <t>A1483</t>
  </si>
  <si>
    <t>보톰 레일 데드락</t>
  </si>
  <si>
    <t>A1484</t>
  </si>
  <si>
    <t>모티스 실린더</t>
  </si>
  <si>
    <t>A1485</t>
  </si>
  <si>
    <t>모티스 썸턴</t>
  </si>
  <si>
    <t>A1486</t>
  </si>
  <si>
    <t>유리문용 손잡이</t>
  </si>
  <si>
    <t>L=1200(G)</t>
  </si>
  <si>
    <t>A1487</t>
  </si>
  <si>
    <t>L=600(G)</t>
  </si>
  <si>
    <t>A1488</t>
  </si>
  <si>
    <t>오목 손잡이 - 더블</t>
  </si>
  <si>
    <t>A1489</t>
  </si>
  <si>
    <t>A1490</t>
  </si>
  <si>
    <t>도어 릴리즈</t>
  </si>
  <si>
    <t>A1491</t>
  </si>
  <si>
    <t>도어 폐쇄순위조절기</t>
  </si>
  <si>
    <t>A1492</t>
  </si>
  <si>
    <t>A1493</t>
  </si>
  <si>
    <t>먼지막이 소켓</t>
  </si>
  <si>
    <t>A1494</t>
  </si>
  <si>
    <t>도어 스토퍼 - 바닥형</t>
  </si>
  <si>
    <t>A1495</t>
  </si>
  <si>
    <t>도어 스토퍼 - 말굽형</t>
  </si>
  <si>
    <t>A1496</t>
  </si>
  <si>
    <t>도어 스토퍼 - 벽부형</t>
  </si>
  <si>
    <t>A1497</t>
  </si>
  <si>
    <t>도어 스토퍼 - 일자형</t>
  </si>
  <si>
    <t>A1498</t>
  </si>
  <si>
    <t>도어 가스켓 - 외장용</t>
  </si>
  <si>
    <t>900mm</t>
  </si>
  <si>
    <t>A1499</t>
  </si>
  <si>
    <t>60구</t>
  </si>
  <si>
    <t>A1500</t>
  </si>
  <si>
    <t>목재문, 재료비 별도</t>
  </si>
  <si>
    <t>A1501</t>
  </si>
  <si>
    <t>A1502</t>
  </si>
  <si>
    <t>재료비 별도</t>
  </si>
  <si>
    <t>A1503</t>
  </si>
  <si>
    <t>플로어힌지설치</t>
  </si>
  <si>
    <t>A1504</t>
  </si>
  <si>
    <t>A1505</t>
  </si>
  <si>
    <t>유리문</t>
  </si>
  <si>
    <t>12*900*2100, 손보호, 투명, 강화유리문</t>
  </si>
  <si>
    <t>A1506</t>
  </si>
  <si>
    <t>12*1000*2100, 손보호, 칼라, 강화유리문</t>
  </si>
  <si>
    <t>A1507</t>
  </si>
  <si>
    <t>12*1000*2100, 손보호, 투명, 강화유리문</t>
  </si>
  <si>
    <t>A1508</t>
  </si>
  <si>
    <t>강화유리</t>
  </si>
  <si>
    <t>투명, 8mm</t>
  </si>
  <si>
    <t>A1509</t>
  </si>
  <si>
    <t>맑은유리</t>
  </si>
  <si>
    <t>5mm</t>
  </si>
  <si>
    <t>A1510</t>
  </si>
  <si>
    <t>투명, 16mm</t>
  </si>
  <si>
    <t>A1511</t>
  </si>
  <si>
    <t>투명, 24mm,</t>
  </si>
  <si>
    <t>A1512</t>
  </si>
  <si>
    <t>로이, 투명, 28mm,(6le+16ar+6le)</t>
  </si>
  <si>
    <t>A1513</t>
  </si>
  <si>
    <t>유리끼우기 - 판유리</t>
  </si>
  <si>
    <t>5mm 이하</t>
  </si>
  <si>
    <t>A1514</t>
  </si>
  <si>
    <t>10mm 미만</t>
  </si>
  <si>
    <t>A1515</t>
  </si>
  <si>
    <t>유리끼우기 - 복층유리</t>
  </si>
  <si>
    <t>A1516</t>
  </si>
  <si>
    <t>24mm(6+12A+6)</t>
  </si>
  <si>
    <t>A1517</t>
  </si>
  <si>
    <t>28mm(6+16A+6)</t>
  </si>
  <si>
    <t>A1518</t>
  </si>
  <si>
    <t>A1519</t>
  </si>
  <si>
    <t>소변기 칸막이설치</t>
  </si>
  <si>
    <t>400*1,450,칼라강화유리 T8mm</t>
  </si>
  <si>
    <t>A1520</t>
  </si>
  <si>
    <t>샤워칸막이설치</t>
  </si>
  <si>
    <t>450*1,100,강화유리 T6mm</t>
  </si>
  <si>
    <t>A1521</t>
  </si>
  <si>
    <t>450*1,800,강화유리 T6mm</t>
    <phoneticPr fontId="34" type="noConversion"/>
  </si>
  <si>
    <t>A1522</t>
  </si>
  <si>
    <t>방습거울설치</t>
  </si>
  <si>
    <t>5mm,1,040*600</t>
  </si>
  <si>
    <t>A1523</t>
  </si>
  <si>
    <t>5mm,1,440*600</t>
  </si>
  <si>
    <t>A1524</t>
  </si>
  <si>
    <t>A1525</t>
  </si>
  <si>
    <t>1.4.11 도장공사</t>
  </si>
  <si>
    <t>A1536</t>
  </si>
  <si>
    <t>붓칠, 2회, 아크릴계</t>
  </si>
  <si>
    <t>A1537</t>
  </si>
  <si>
    <t>내부, 3회, 1급, 아크릴계</t>
  </si>
  <si>
    <t>A1538</t>
  </si>
  <si>
    <t>내부 천장, 3회, 1급, 아크릴계</t>
  </si>
  <si>
    <t>A1539</t>
  </si>
  <si>
    <t>내부, 3회, 친환경페인트(진품)</t>
  </si>
  <si>
    <t>A1540</t>
  </si>
  <si>
    <t>A1541</t>
  </si>
  <si>
    <t>외부 천장, 3회, 1급, (아크릴계)</t>
  </si>
  <si>
    <t>A1542</t>
  </si>
  <si>
    <t>에폭시코팅</t>
  </si>
  <si>
    <t>주차장바닥</t>
  </si>
  <si>
    <t>A1543</t>
  </si>
  <si>
    <t>분진방지 페인트</t>
  </si>
  <si>
    <t>바닥, 롤러칠</t>
  </si>
  <si>
    <t>A1544</t>
  </si>
  <si>
    <t>아크릴페인트</t>
  </si>
  <si>
    <t>A1545</t>
  </si>
  <si>
    <t>외천</t>
  </si>
  <si>
    <t>A1546</t>
  </si>
  <si>
    <t>낙서방지용 페인트칠</t>
  </si>
  <si>
    <t>모르타르면, 2회(로울러칠)</t>
  </si>
  <si>
    <t>1.4.12 수장공사</t>
  </si>
  <si>
    <t>A1562</t>
  </si>
  <si>
    <t>조립식패널</t>
    <phoneticPr fontId="34" type="noConversion"/>
  </si>
  <si>
    <t>T=100mm,SGP칸막이, A형</t>
  </si>
  <si>
    <t>A1563</t>
  </si>
  <si>
    <t>A1564</t>
  </si>
  <si>
    <t>조립식패널</t>
    <phoneticPr fontId="34" type="noConversion"/>
  </si>
  <si>
    <t>T=100mm,SGP칸막이, B,C형</t>
    <phoneticPr fontId="34" type="noConversion"/>
  </si>
  <si>
    <t>A1565</t>
  </si>
  <si>
    <t>불연천장재</t>
  </si>
  <si>
    <t>M-Bar용, 12*300*600mm</t>
  </si>
  <si>
    <t>A1566</t>
  </si>
  <si>
    <t>석고텍스, 9mm</t>
  </si>
  <si>
    <t>A1567</t>
  </si>
  <si>
    <t>열경화성수지천장재</t>
  </si>
  <si>
    <t>SMC, 1.2*300*600mm</t>
  </si>
  <si>
    <t>A1568</t>
  </si>
  <si>
    <t>알루미늄천장재</t>
  </si>
  <si>
    <t>600*600*0.7mm, 무공</t>
  </si>
  <si>
    <t>A1569</t>
  </si>
  <si>
    <t>악세스후로아(전도성타일마감)</t>
  </si>
  <si>
    <t>스틸판넬 600각 T=3.0</t>
  </si>
  <si>
    <t>A1570</t>
  </si>
  <si>
    <t>화장실칸막이</t>
  </si>
  <si>
    <t>화장실칸막이, S-25</t>
  </si>
  <si>
    <t>A1571</t>
  </si>
  <si>
    <t>화장실선반</t>
  </si>
  <si>
    <t>W=120 ,코킹고정</t>
  </si>
  <si>
    <t>A1572</t>
  </si>
  <si>
    <t>흡음판(유리면유공흡음재)</t>
  </si>
  <si>
    <t>25t, G/C+PVC 마감</t>
  </si>
  <si>
    <t>A1573</t>
  </si>
  <si>
    <t>암막커튼 달기</t>
  </si>
  <si>
    <t>방염</t>
  </si>
  <si>
    <t>A1574</t>
  </si>
  <si>
    <t>비닐커튼 달기</t>
  </si>
  <si>
    <t>A1575</t>
  </si>
  <si>
    <t>버티칼블라인드 달기</t>
  </si>
  <si>
    <t>A1576</t>
  </si>
  <si>
    <t>비닐시트 깔기 - 전면접합</t>
  </si>
  <si>
    <t>비닐시트, 3.0T*1830, 원목무늬</t>
  </si>
  <si>
    <t>A1577</t>
  </si>
  <si>
    <t>걸레받이 붙임 - 중밀도섬유판</t>
  </si>
  <si>
    <t>T=9, H=125</t>
  </si>
  <si>
    <t>A1578</t>
  </si>
  <si>
    <t>신발장몰딩설치</t>
  </si>
  <si>
    <t>W=150mm,MDF9mm위 인테리어필림</t>
  </si>
  <si>
    <t>A1579</t>
  </si>
  <si>
    <t>압출발포폴리스티렌(공간넣기 )</t>
  </si>
  <si>
    <t>벽공간, 비중 0.03, 65mm</t>
  </si>
  <si>
    <t>A1580</t>
  </si>
  <si>
    <t>압출발포폴리스티렌(콘크리트타설부착 )</t>
  </si>
  <si>
    <t>벽, 비중 0.03, 100mm</t>
  </si>
  <si>
    <t>A1581</t>
  </si>
  <si>
    <t>압출발포폴리스티렌(콘크리트 타설부착)</t>
  </si>
  <si>
    <t>벽, 비중 0.03, 130mm</t>
  </si>
  <si>
    <t>A1582</t>
  </si>
  <si>
    <t>보측면, 비중 0.03, 180mm</t>
  </si>
  <si>
    <t>A1583</t>
  </si>
  <si>
    <t>천정, 비중 0.03, 90mm</t>
  </si>
  <si>
    <t>A1584</t>
  </si>
  <si>
    <t>천정, 비중 0.03, 130mm</t>
  </si>
  <si>
    <t>A1585</t>
  </si>
  <si>
    <t>압출발포폴리스티렌(콘크리트타설부착)</t>
  </si>
  <si>
    <t>천정, 비중 0.03, 180mm</t>
  </si>
  <si>
    <t>A1586</t>
  </si>
  <si>
    <t>무빙월</t>
  </si>
  <si>
    <t>칼라강판(양면), 트랙및보강 포함</t>
  </si>
  <si>
    <t>1.4.13 부대공사</t>
  </si>
  <si>
    <t>A1590</t>
  </si>
  <si>
    <t>기계실 PAD</t>
  </si>
  <si>
    <t>1,200*1,200*200</t>
  </si>
  <si>
    <t>A1591</t>
  </si>
  <si>
    <t>1,500*1,500*200</t>
    <phoneticPr fontId="34" type="noConversion"/>
  </si>
  <si>
    <t>A1592</t>
  </si>
  <si>
    <t>물탱크 PAD</t>
  </si>
  <si>
    <t>300*2,800*500</t>
  </si>
  <si>
    <t>A1593</t>
  </si>
  <si>
    <t>400*3,000*500</t>
    <phoneticPr fontId="34" type="noConversion"/>
  </si>
  <si>
    <t>A1594</t>
  </si>
  <si>
    <t>900*900*200</t>
  </si>
  <si>
    <t>A1595</t>
  </si>
  <si>
    <t>1,400*2,500*200</t>
    <phoneticPr fontId="34" type="noConversion"/>
  </si>
  <si>
    <t>A1596</t>
  </si>
  <si>
    <t>1,400*800*200</t>
  </si>
  <si>
    <t>A1597</t>
  </si>
  <si>
    <t>2,100*4,300*200</t>
  </si>
  <si>
    <t>A1598</t>
  </si>
  <si>
    <t>1,650*4,300*200</t>
    <phoneticPr fontId="34" type="noConversion"/>
  </si>
  <si>
    <t>A1599</t>
  </si>
  <si>
    <t>실외기 PAD</t>
  </si>
  <si>
    <t>2,800*1,100*200</t>
  </si>
  <si>
    <t>A1600</t>
  </si>
  <si>
    <t>5,200*1,100*200</t>
  </si>
  <si>
    <t>A1601</t>
  </si>
  <si>
    <t>8,200*1,100*200</t>
    <phoneticPr fontId="34" type="noConversion"/>
  </si>
  <si>
    <t>A1602</t>
  </si>
  <si>
    <t>피뢰침&amp;안테나 PAD</t>
  </si>
  <si>
    <t>1,800*600*300</t>
  </si>
  <si>
    <t>A1603</t>
  </si>
  <si>
    <t>흡연장 PAD</t>
  </si>
  <si>
    <t>2,500*5,200*200 X 1개소</t>
  </si>
  <si>
    <t>A1604</t>
  </si>
  <si>
    <t>옥탑 계단  PAD</t>
  </si>
  <si>
    <t>600*1,200*200 X 3개소</t>
  </si>
  <si>
    <t>A1605</t>
  </si>
  <si>
    <t>M/W 안테나 PAD</t>
  </si>
  <si>
    <t>4,000*4,000*300 X 1개소</t>
  </si>
  <si>
    <t>A1606</t>
  </si>
  <si>
    <t>소총거치대 PAD</t>
  </si>
  <si>
    <t>1,200*1,200*300 X 2개소</t>
  </si>
  <si>
    <t>A1607</t>
  </si>
  <si>
    <t>트레이 PAD</t>
  </si>
  <si>
    <t>300*300*1000</t>
  </si>
  <si>
    <t>1.4.14 골재비</t>
  </si>
  <si>
    <t>A1621</t>
  </si>
  <si>
    <t>A1623</t>
  </si>
  <si>
    <t>A1622</t>
    <phoneticPr fontId="34" type="noConversion"/>
  </si>
  <si>
    <t>레미탈</t>
  </si>
  <si>
    <t>레미탈40KG,</t>
  </si>
  <si>
    <t>포</t>
  </si>
  <si>
    <t>1.4.15 기타</t>
  </si>
  <si>
    <t>A1648</t>
  </si>
  <si>
    <t>A1674</t>
  </si>
  <si>
    <t>1.4.16 운반공사</t>
  </si>
  <si>
    <t>A1726</t>
  </si>
  <si>
    <t>A1727</t>
  </si>
  <si>
    <t>A1728</t>
  </si>
  <si>
    <t>A1729</t>
  </si>
  <si>
    <t>A1730</t>
  </si>
  <si>
    <t>A1752</t>
  </si>
  <si>
    <t>A1753</t>
  </si>
  <si>
    <t>A1754</t>
  </si>
  <si>
    <t>A1755</t>
  </si>
  <si>
    <t>A1756</t>
  </si>
  <si>
    <t>A1778</t>
  </si>
  <si>
    <t>A1779</t>
  </si>
  <si>
    <t>A1780</t>
  </si>
  <si>
    <t>A1781</t>
  </si>
  <si>
    <t>A1782</t>
  </si>
  <si>
    <t>1.4.17 완제품비</t>
  </si>
  <si>
    <t>A1830</t>
  </si>
  <si>
    <t>공급대 (경량)</t>
  </si>
  <si>
    <t>1,170 X 610 X 2,130</t>
  </si>
  <si>
    <t>수량증</t>
    <phoneticPr fontId="34" type="noConversion"/>
  </si>
  <si>
    <t>A1831</t>
  </si>
  <si>
    <t>신발장 (12인)</t>
  </si>
  <si>
    <t>2,200 X 350 X 1,450</t>
  </si>
  <si>
    <t>A1832</t>
  </si>
  <si>
    <t>열쇠보관함</t>
  </si>
  <si>
    <t>400 X 600</t>
  </si>
  <si>
    <t>A1833</t>
  </si>
  <si>
    <t>싱크대/싱크대상부장</t>
  </si>
  <si>
    <t>900 X 550 X 850</t>
  </si>
  <si>
    <t>A1834</t>
  </si>
  <si>
    <t>화장선반</t>
  </si>
  <si>
    <t>2,100 X 400 X 2,000</t>
  </si>
  <si>
    <t>A1835</t>
  </si>
  <si>
    <t>테이블</t>
  </si>
  <si>
    <t>750 X 400 X 450</t>
  </si>
  <si>
    <t>A1836</t>
  </si>
  <si>
    <t>쇼파</t>
  </si>
  <si>
    <t>A1837</t>
  </si>
  <si>
    <t>옷장</t>
  </si>
  <si>
    <t>1,500 X 600 X 2,000</t>
  </si>
  <si>
    <t>A1838</t>
  </si>
  <si>
    <t>탈의실사병옷장(9인용)</t>
  </si>
  <si>
    <t>900 X 480 X 2,020</t>
  </si>
  <si>
    <t>A1839</t>
  </si>
  <si>
    <t>탈의실 신발장</t>
  </si>
  <si>
    <t>900 X 350 X 1,450</t>
  </si>
  <si>
    <t>A1840</t>
  </si>
  <si>
    <t>도서관 책장</t>
  </si>
  <si>
    <t>1,800 X 460 X 2,100</t>
  </si>
  <si>
    <t>A1841</t>
  </si>
  <si>
    <t>도서관 관리병 책상</t>
  </si>
  <si>
    <t>1,200 X 760 X 735</t>
  </si>
  <si>
    <t>A1842</t>
  </si>
  <si>
    <t>도서관 관리병 의자</t>
  </si>
  <si>
    <t>590 X 610 X 800</t>
  </si>
  <si>
    <t>A1843</t>
  </si>
  <si>
    <t>도서실 탁자</t>
  </si>
  <si>
    <t>A1844</t>
  </si>
  <si>
    <t>도서실 의자</t>
  </si>
  <si>
    <t>A1845</t>
  </si>
  <si>
    <t>이발대</t>
  </si>
  <si>
    <t>1,490 X 300 X 2070</t>
  </si>
  <si>
    <t>A1846</t>
  </si>
  <si>
    <t>이발대의자</t>
  </si>
  <si>
    <t>620 X 570 X 920</t>
  </si>
  <si>
    <t>A1847</t>
  </si>
  <si>
    <t>A1848</t>
  </si>
  <si>
    <t>명패</t>
  </si>
  <si>
    <t>300X100</t>
  </si>
  <si>
    <t>A1849</t>
  </si>
  <si>
    <t>화장실 수납장</t>
  </si>
  <si>
    <t>1,200 X 180 X 750</t>
  </si>
  <si>
    <t>1.5 간부숙소</t>
  </si>
  <si>
    <t>1.5.1 가설공사</t>
  </si>
  <si>
    <t>A1884</t>
  </si>
  <si>
    <t>A1885</t>
  </si>
  <si>
    <t>A1886</t>
  </si>
  <si>
    <t>A1887</t>
  </si>
  <si>
    <t>A1888</t>
  </si>
  <si>
    <t>A1889</t>
  </si>
  <si>
    <t>A1890</t>
  </si>
  <si>
    <t>A1891</t>
  </si>
  <si>
    <t>A1892</t>
  </si>
  <si>
    <t>A1893</t>
  </si>
  <si>
    <t>1.5.2 철근콘크리트공사</t>
  </si>
  <si>
    <t>A1912</t>
  </si>
  <si>
    <t>A1935</t>
  </si>
  <si>
    <t>A1936</t>
  </si>
  <si>
    <t>A1937</t>
  </si>
  <si>
    <t>A1938</t>
  </si>
  <si>
    <t>A1939</t>
  </si>
  <si>
    <t>A1950</t>
  </si>
  <si>
    <t>SD500, HD22</t>
    <phoneticPr fontId="34" type="noConversion"/>
  </si>
  <si>
    <t>A1940</t>
  </si>
  <si>
    <t>A1941</t>
  </si>
  <si>
    <t>A1945</t>
  </si>
  <si>
    <t>A1946</t>
  </si>
  <si>
    <t>A1947</t>
  </si>
  <si>
    <t>A1948</t>
  </si>
  <si>
    <t>A1949</t>
  </si>
  <si>
    <t>1.5.3 조적공사</t>
  </si>
  <si>
    <t>A1964</t>
  </si>
  <si>
    <t>A1965</t>
  </si>
  <si>
    <t>A1966</t>
  </si>
  <si>
    <t>A1967</t>
  </si>
  <si>
    <t>A1968</t>
  </si>
  <si>
    <t>A1969</t>
  </si>
  <si>
    <t>A1970</t>
  </si>
  <si>
    <t>A1971</t>
  </si>
  <si>
    <t>A1972</t>
  </si>
  <si>
    <t>A1973</t>
  </si>
  <si>
    <t>A1974</t>
  </si>
  <si>
    <t>A1975</t>
  </si>
  <si>
    <t>1.5.4 석공사</t>
  </si>
  <si>
    <t>A1990</t>
  </si>
  <si>
    <t>A1991</t>
  </si>
  <si>
    <t>A1992</t>
  </si>
  <si>
    <t>포천석 30T, 모르타르 75T, 습식, 물갈기</t>
  </si>
  <si>
    <t>A1993</t>
  </si>
  <si>
    <t>A1994</t>
  </si>
  <si>
    <t>400*400*25T, 습식, 모르타르 75MM</t>
  </si>
  <si>
    <t>A1995</t>
  </si>
  <si>
    <t>A1996</t>
  </si>
  <si>
    <t>A1997</t>
  </si>
  <si>
    <t>포천석 230*30, 습식, 물갈기, 모르타르 20MM</t>
  </si>
  <si>
    <t>A1998</t>
  </si>
  <si>
    <t>A1999</t>
  </si>
  <si>
    <t>A2000</t>
  </si>
  <si>
    <t>화강석붙임</t>
  </si>
  <si>
    <t>창대, 포천석 250*30, 습식, 물갈기, 모르타르 30MM</t>
  </si>
  <si>
    <t>A2001</t>
  </si>
  <si>
    <t>A2002</t>
  </si>
  <si>
    <t>인조석 온돌턱</t>
  </si>
  <si>
    <t>인조석, 80+45, 습식, 물갈기, 모르타르 30MM</t>
  </si>
  <si>
    <t>A2003</t>
  </si>
  <si>
    <t>인조석 문지방</t>
  </si>
  <si>
    <t>인조석, 150*800, 습식, 물갈기, 모르타르 30MM</t>
  </si>
  <si>
    <t>A2004</t>
  </si>
  <si>
    <t>인조석 재료분리대</t>
  </si>
  <si>
    <t>인조석, 30*80, 습식, 물갈기 모르타르 30MM</t>
  </si>
  <si>
    <t>A2005</t>
  </si>
  <si>
    <t>인조석 소변기턱</t>
  </si>
  <si>
    <t>인조석, 120*20, 습식, 물갈기 모르타르 20MM</t>
  </si>
  <si>
    <t>1.5.5 타일공사</t>
  </si>
  <si>
    <t>A2017</t>
  </si>
  <si>
    <t>A2018</t>
  </si>
  <si>
    <t>A2019</t>
  </si>
  <si>
    <t>타일 본드접</t>
  </si>
  <si>
    <t>주방벽,200*400</t>
  </si>
  <si>
    <t>A2020</t>
  </si>
  <si>
    <t>바닥, 200*200(타일C),바탕 70mm+ 압 5mm</t>
  </si>
  <si>
    <t>A2021</t>
  </si>
  <si>
    <t>A2022</t>
  </si>
  <si>
    <t>바닥, 200*200(타일C),바탕 85mm+압 5mm</t>
  </si>
  <si>
    <t>A2023</t>
  </si>
  <si>
    <t>폴리싱타일압착붙임(자재포함)</t>
  </si>
  <si>
    <t>바닥, 600*600(타일C),바탕 85mm+압 5mm</t>
  </si>
  <si>
    <t>A2024</t>
  </si>
  <si>
    <t>바닥, 600*600(타일C),바탕 35mm+압 5mm</t>
  </si>
  <si>
    <t>1.5.6 목공사</t>
  </si>
  <si>
    <t>A2043</t>
  </si>
  <si>
    <t>목재반자틀 설치</t>
  </si>
  <si>
    <t>천정</t>
  </si>
  <si>
    <t>A2044</t>
  </si>
  <si>
    <t>A2045</t>
  </si>
  <si>
    <t>반자돌림</t>
  </si>
  <si>
    <t>거실천정/도장유,45*20</t>
  </si>
  <si>
    <t>A2046</t>
  </si>
  <si>
    <t>침실천정/도장유,45*20</t>
  </si>
  <si>
    <t>1.5.7 방수공사</t>
  </si>
  <si>
    <t>A2069</t>
  </si>
  <si>
    <t>A2070</t>
  </si>
  <si>
    <t>A2071</t>
  </si>
  <si>
    <t>A2072</t>
  </si>
  <si>
    <t>A2073</t>
  </si>
  <si>
    <t>A2074</t>
  </si>
  <si>
    <t>A2075</t>
  </si>
  <si>
    <t>방수모르타르</t>
  </si>
  <si>
    <t>바닥, 24mm, 벽돌, 콘크리트 바탕</t>
  </si>
  <si>
    <t>A2076</t>
  </si>
  <si>
    <t>벽, 15mm, 벽돌, 콘크리트 바탕</t>
  </si>
  <si>
    <t>A2077</t>
  </si>
  <si>
    <t>A2078</t>
  </si>
  <si>
    <t>A2079</t>
  </si>
  <si>
    <t>A2080</t>
  </si>
  <si>
    <t>1.5.8 지붕및홈통공사</t>
  </si>
  <si>
    <t>A2095</t>
  </si>
  <si>
    <t>PVC선홈통</t>
  </si>
  <si>
    <t>VG1, D-50</t>
  </si>
  <si>
    <t>A2096</t>
  </si>
  <si>
    <t>A2097</t>
  </si>
  <si>
    <t>PVC, 75mm L=300</t>
  </si>
  <si>
    <t>A2098</t>
  </si>
  <si>
    <t>PVC, 100mm L=300</t>
  </si>
  <si>
    <t>A2099</t>
  </si>
  <si>
    <t>A2100</t>
  </si>
  <si>
    <t>A2101</t>
  </si>
  <si>
    <t>A2102</t>
  </si>
  <si>
    <t>A2103</t>
  </si>
  <si>
    <t>50mm</t>
  </si>
  <si>
    <t>A2104</t>
  </si>
  <si>
    <t>A2105</t>
  </si>
  <si>
    <t>1.5.9 금속공사</t>
  </si>
  <si>
    <t>A2121</t>
  </si>
  <si>
    <t>15*15*15*15*1.0mm</t>
  </si>
  <si>
    <t>A2122</t>
  </si>
  <si>
    <t>철재커텐박스(ㄱ자형)</t>
  </si>
  <si>
    <t>120*120*1.2t, STL(도장 유)</t>
  </si>
  <si>
    <t>A2123</t>
  </si>
  <si>
    <t>우편물수취함</t>
  </si>
  <si>
    <t>STS 320*250*120</t>
  </si>
  <si>
    <t>A2124</t>
  </si>
  <si>
    <t>A2125</t>
  </si>
  <si>
    <t>A2126</t>
  </si>
  <si>
    <t>스텐사다리/지붕점검</t>
  </si>
  <si>
    <t>500*3,300 SST'L</t>
  </si>
  <si>
    <t>A2127</t>
  </si>
  <si>
    <t>A2128</t>
  </si>
  <si>
    <t>A2129</t>
  </si>
  <si>
    <t>무늬강판, 1000*1000*3.2t</t>
  </si>
  <si>
    <t>A2130</t>
  </si>
  <si>
    <t>A2131</t>
  </si>
  <si>
    <t>A2132</t>
  </si>
  <si>
    <t>빨래 건조대</t>
  </si>
  <si>
    <t>L=750</t>
  </si>
  <si>
    <t>A2133</t>
  </si>
  <si>
    <t>스테인리스재료분리대</t>
  </si>
  <si>
    <t>A2134</t>
  </si>
  <si>
    <t>1.5.10 미장공사</t>
  </si>
  <si>
    <t>A2147</t>
  </si>
  <si>
    <t>A2148</t>
  </si>
  <si>
    <t>A2149</t>
  </si>
  <si>
    <t>A2150</t>
  </si>
  <si>
    <t>A2151</t>
  </si>
  <si>
    <t>A2152</t>
  </si>
  <si>
    <t>A2153</t>
  </si>
  <si>
    <t>T=130mm(단30mm+기포con50mm+몰47mm)</t>
  </si>
  <si>
    <t>A2154</t>
  </si>
  <si>
    <t>T=180mm(단80mm+기포con50mm+몰47mm)</t>
  </si>
  <si>
    <t>A2155</t>
  </si>
  <si>
    <t>T=120mm(단50mm)</t>
  </si>
  <si>
    <t>1.5.11 창호 및 유리공사</t>
  </si>
  <si>
    <t>A2173</t>
  </si>
  <si>
    <t>0.800 x 2.200 = 1.760</t>
  </si>
  <si>
    <t>A2174</t>
  </si>
  <si>
    <t>1.200 x 0.300 = 0.360</t>
  </si>
  <si>
    <t>A2175</t>
  </si>
  <si>
    <t>A2176</t>
  </si>
  <si>
    <t>2.100 x 2.200 = 4.620</t>
  </si>
  <si>
    <t>A2177</t>
  </si>
  <si>
    <t>1.800 x 2.200 = 3.960</t>
  </si>
  <si>
    <t>A2178</t>
  </si>
  <si>
    <t>0.900 x 2.200 = 1.980</t>
  </si>
  <si>
    <t>A2179</t>
  </si>
  <si>
    <t>APW04</t>
  </si>
  <si>
    <t>0.750 x 2.200 = 1.650</t>
  </si>
  <si>
    <t>A2180</t>
  </si>
  <si>
    <t>APW05</t>
  </si>
  <si>
    <t>1.500 x 1.800 = 2.700</t>
  </si>
  <si>
    <t>A2181</t>
  </si>
  <si>
    <t>APW06</t>
  </si>
  <si>
    <t>2.800 x 2.200 = 6.160</t>
  </si>
  <si>
    <t>A2182</t>
  </si>
  <si>
    <t>A2183</t>
  </si>
  <si>
    <t>1.800 x 2.100 = 3.780</t>
  </si>
  <si>
    <t>A2184</t>
  </si>
  <si>
    <t>FSD03</t>
  </si>
  <si>
    <t>A2185</t>
  </si>
  <si>
    <t>FSD04</t>
  </si>
  <si>
    <t>2.100 x 2.100 = 4.410</t>
  </si>
  <si>
    <t>A2186</t>
  </si>
  <si>
    <t>FSD05</t>
  </si>
  <si>
    <t>1.000 x 1.600 = 1.600</t>
  </si>
  <si>
    <t>A2187</t>
  </si>
  <si>
    <t>0.900 x 2.100 = 1.890</t>
  </si>
  <si>
    <t>A2188</t>
  </si>
  <si>
    <t>0.750 x 2.100 = 1.575</t>
  </si>
  <si>
    <t>A2189</t>
  </si>
  <si>
    <t>2.100 x 2.400 = 5.040</t>
  </si>
  <si>
    <t>A2190</t>
  </si>
  <si>
    <t>1.800 x 2.400 = 4.320</t>
  </si>
  <si>
    <t>A2191</t>
  </si>
  <si>
    <t>A2192</t>
  </si>
  <si>
    <t>1.200 x 1.200 = 1.440</t>
  </si>
  <si>
    <t>A2193</t>
  </si>
  <si>
    <t>1.200 x 1.100 = 1.320</t>
  </si>
  <si>
    <t>A2194</t>
  </si>
  <si>
    <t>2.100 x 1.100 = 2.310</t>
  </si>
  <si>
    <t>A2195</t>
  </si>
  <si>
    <t>A2196</t>
  </si>
  <si>
    <t>0.800 x 1.800 = 1.440</t>
  </si>
  <si>
    <t>A2197</t>
  </si>
  <si>
    <t>0.700 x 2.100 = 1.470</t>
  </si>
  <si>
    <t>A2198</t>
  </si>
  <si>
    <t>0.400 x0.800 = 0.160</t>
  </si>
  <si>
    <t>A2199</t>
  </si>
  <si>
    <t>2.800 x 2.500 = 7.000</t>
  </si>
  <si>
    <t>A2200</t>
  </si>
  <si>
    <t>1.465 x 2.400 = 3.516</t>
  </si>
  <si>
    <t>A2201</t>
  </si>
  <si>
    <t>A2202</t>
  </si>
  <si>
    <t>A2203</t>
  </si>
  <si>
    <t>WD01</t>
  </si>
  <si>
    <t>1.300 x 2.100 = 2.730</t>
  </si>
  <si>
    <t>A2204</t>
  </si>
  <si>
    <t>AF-01</t>
  </si>
  <si>
    <t>0.485*0.485=0.235</t>
  </si>
  <si>
    <t>A2205</t>
  </si>
  <si>
    <t>AF-02</t>
  </si>
  <si>
    <t>0.18*0.18=0.032</t>
  </si>
  <si>
    <t>A2206</t>
  </si>
  <si>
    <t>3중도어</t>
  </si>
  <si>
    <t>1.950*2.100 = 4.095</t>
  </si>
  <si>
    <t>A2207</t>
  </si>
  <si>
    <t>A2208</t>
  </si>
  <si>
    <t>A2209</t>
  </si>
  <si>
    <t>A2210</t>
  </si>
  <si>
    <t>A2211</t>
  </si>
  <si>
    <t>A2212</t>
  </si>
  <si>
    <t>70kg</t>
  </si>
  <si>
    <t>A2213</t>
  </si>
  <si>
    <t>A2214</t>
  </si>
  <si>
    <t>A2215</t>
  </si>
  <si>
    <t>A2216</t>
  </si>
  <si>
    <t>튜블러 도어록 - 침실용</t>
  </si>
  <si>
    <t>A2217</t>
  </si>
  <si>
    <t>A2218</t>
  </si>
  <si>
    <t>A2219</t>
  </si>
  <si>
    <t>디지털 도어록-방화용</t>
  </si>
  <si>
    <t>방화용 , 버튼키</t>
  </si>
  <si>
    <t>A2220</t>
  </si>
  <si>
    <t>A2221</t>
  </si>
  <si>
    <t>도어 클로저 - 방화형</t>
  </si>
  <si>
    <t>(K-2840, KS4호, 고급방화, 60∼85kg)</t>
  </si>
  <si>
    <t>A2222</t>
  </si>
  <si>
    <t>A2223</t>
  </si>
  <si>
    <t>A2224</t>
  </si>
  <si>
    <t>A2225</t>
  </si>
  <si>
    <t>A2226</t>
  </si>
  <si>
    <t>A2227</t>
  </si>
  <si>
    <t>A2228</t>
  </si>
  <si>
    <t>A2229</t>
  </si>
  <si>
    <t>A2230</t>
  </si>
  <si>
    <t>A2231</t>
  </si>
  <si>
    <t>인테그랄 라치 짝</t>
  </si>
  <si>
    <t>A2232</t>
  </si>
  <si>
    <t>A2233</t>
  </si>
  <si>
    <t>A2234</t>
  </si>
  <si>
    <t>A2235</t>
  </si>
  <si>
    <t>A2236</t>
  </si>
  <si>
    <t>A2237</t>
  </si>
  <si>
    <t>A2238</t>
  </si>
  <si>
    <t>A2239</t>
  </si>
  <si>
    <t>A2240</t>
  </si>
  <si>
    <t>A2241</t>
  </si>
  <si>
    <t>A2242</t>
  </si>
  <si>
    <t>A2243</t>
  </si>
  <si>
    <t>A2244</t>
  </si>
  <si>
    <t>A2245</t>
  </si>
  <si>
    <t>A2246</t>
  </si>
  <si>
    <t>A2247</t>
  </si>
  <si>
    <t>A2248</t>
  </si>
  <si>
    <t>A2249</t>
  </si>
  <si>
    <t>A2250</t>
  </si>
  <si>
    <t>A2251</t>
  </si>
  <si>
    <t>투명, 22mm</t>
  </si>
  <si>
    <t>A2252</t>
  </si>
  <si>
    <t>A2253</t>
  </si>
  <si>
    <t>로이, 투명, 24mm</t>
  </si>
  <si>
    <t>A2254</t>
  </si>
  <si>
    <t>접합유리</t>
  </si>
  <si>
    <t>복층유리,26mm (5cl+12ar+4cl+bond+4cl)</t>
  </si>
  <si>
    <t>A2255</t>
  </si>
  <si>
    <t>A2256</t>
  </si>
  <si>
    <t>유리끼우기</t>
  </si>
  <si>
    <t>판유리, 10mm 미만</t>
  </si>
  <si>
    <t>A2257</t>
  </si>
  <si>
    <t>복층유리, 16mm(5+6A+5)</t>
  </si>
  <si>
    <t>A2258</t>
  </si>
  <si>
    <t>복층유리, 22mm(5+12A+5)</t>
  </si>
  <si>
    <t>A2259</t>
  </si>
  <si>
    <t>복층유리, 24mm(6+12A+6)</t>
  </si>
  <si>
    <t>A2260</t>
  </si>
  <si>
    <t>복층유리, 26mm(6+12A+6)</t>
  </si>
  <si>
    <t>A2261</t>
  </si>
  <si>
    <t>샤워 부스설치</t>
  </si>
  <si>
    <t>300*1,800,칼라강화유리 T12mm</t>
  </si>
  <si>
    <t>A2262</t>
  </si>
  <si>
    <t>접이식 샤워부스</t>
  </si>
  <si>
    <t>1.580*2.300</t>
  </si>
  <si>
    <t>A2263</t>
  </si>
  <si>
    <t>A2264</t>
  </si>
  <si>
    <t>A2265</t>
  </si>
  <si>
    <t>SSD-8</t>
    <phoneticPr fontId="34" type="noConversion"/>
  </si>
  <si>
    <t>500 X 700</t>
    <phoneticPr fontId="34" type="noConversion"/>
  </si>
  <si>
    <t>EA</t>
    <phoneticPr fontId="34" type="noConversion"/>
  </si>
  <si>
    <t>1.5.12 도장공사</t>
  </si>
  <si>
    <t>A2284</t>
  </si>
  <si>
    <t>A2285</t>
  </si>
  <si>
    <t>A2286</t>
  </si>
  <si>
    <t>외부, 3회, 1급, 아크릴계</t>
  </si>
  <si>
    <t>A2287</t>
  </si>
  <si>
    <t>A2288</t>
  </si>
  <si>
    <t>외부 천장, 3회, 1급, 아크릴계</t>
  </si>
  <si>
    <t>A2289</t>
  </si>
  <si>
    <t>내부 천장 석고보드면, 3회, 1급, 아크릴계</t>
  </si>
  <si>
    <t>A2290</t>
  </si>
  <si>
    <t>A2291</t>
  </si>
  <si>
    <t>낙서방지용 페인트칠(롤러칠)</t>
  </si>
  <si>
    <t>모르타르면, 2회</t>
  </si>
  <si>
    <t>A2292</t>
  </si>
  <si>
    <t>외벽글자도장작업</t>
  </si>
  <si>
    <t>높이 20M</t>
  </si>
  <si>
    <t>1.5.13 수장공사</t>
  </si>
  <si>
    <t>A2311</t>
  </si>
  <si>
    <t>A2312</t>
  </si>
  <si>
    <t>SMC, 1.2*300*600</t>
  </si>
  <si>
    <t>A2313</t>
  </si>
  <si>
    <t>600*600*0.7, 무공</t>
  </si>
  <si>
    <t>A2314</t>
  </si>
  <si>
    <t>알루미늄스팬드럴</t>
  </si>
  <si>
    <t xml:space="preserve">각관틀 25*25, 200S </t>
  </si>
  <si>
    <t>A2315</t>
  </si>
  <si>
    <t>비닐커튼</t>
  </si>
  <si>
    <t>A2316</t>
  </si>
  <si>
    <t>버티칼블라인드</t>
  </si>
  <si>
    <t>A2317</t>
  </si>
  <si>
    <t>A2318</t>
  </si>
  <si>
    <t>3.0T*1830, 원목무늬/주방</t>
  </si>
  <si>
    <t>A2319</t>
  </si>
  <si>
    <t>3.0T*1830, 원목무늬/거실</t>
  </si>
  <si>
    <t>A2320</t>
  </si>
  <si>
    <t>3.0T*1830, 원목무늬/침실</t>
  </si>
  <si>
    <t>A2321</t>
  </si>
  <si>
    <t>T=9, H=75,고급인테리어필림부착</t>
  </si>
  <si>
    <t>A2322</t>
  </si>
  <si>
    <t>도배 - 합판·석고보드면</t>
  </si>
  <si>
    <t>주방벽, 섬유벽지, 비단벽지, A급</t>
  </si>
  <si>
    <t>A2323</t>
  </si>
  <si>
    <t>거실벽, 비단벽지, A급/친환경</t>
  </si>
  <si>
    <t>A2324</t>
  </si>
  <si>
    <t>침실벽, 비단벽지, A급/친환경</t>
  </si>
  <si>
    <t>A2325</t>
  </si>
  <si>
    <t>도배 - 콘크리트·모르타르면</t>
  </si>
  <si>
    <t>A2326</t>
  </si>
  <si>
    <t>A2327</t>
  </si>
  <si>
    <t>A2328</t>
  </si>
  <si>
    <t>주방천장, 섬유벽지, 비단벽지, A급</t>
  </si>
  <si>
    <t>A2329</t>
  </si>
  <si>
    <t>거실천장, 비단벽지, A급/친환경</t>
  </si>
  <si>
    <t>A2330</t>
  </si>
  <si>
    <t>침실천장, 비단벽지, A급/친환경</t>
  </si>
  <si>
    <t>A2331</t>
  </si>
  <si>
    <t>석고판 나사 고정(바탕용)</t>
  </si>
  <si>
    <t>천장, 1겹 붙임</t>
  </si>
  <si>
    <t>A2332</t>
  </si>
  <si>
    <t>천장, 2겹 붙임</t>
  </si>
  <si>
    <t>A2333</t>
  </si>
  <si>
    <t>CRC 보드</t>
  </si>
  <si>
    <t>천장, 1겹 4.5mm</t>
  </si>
  <si>
    <t>A2334</t>
  </si>
  <si>
    <t>경량칸막이</t>
  </si>
  <si>
    <t>벽,12.5mm*2겹 양면</t>
  </si>
  <si>
    <t>A2335</t>
  </si>
  <si>
    <t>A2336</t>
  </si>
  <si>
    <t>비중 0.03, 60mm</t>
  </si>
  <si>
    <t>A2337</t>
  </si>
  <si>
    <t>벽, 비중 0.03, 10mm,W=450</t>
  </si>
  <si>
    <t>A2338</t>
  </si>
  <si>
    <t>벽, 비중 0.03, 65mm</t>
  </si>
  <si>
    <t>A2339</t>
  </si>
  <si>
    <t>벽, 비중 0.03, 80mm</t>
  </si>
  <si>
    <t>A2340</t>
  </si>
  <si>
    <t>A2341</t>
  </si>
  <si>
    <t>A2342</t>
  </si>
  <si>
    <t>슬라브하부, 비중 0.03, 10mm,W=450mm</t>
  </si>
  <si>
    <t>A2343</t>
  </si>
  <si>
    <t>슬래브 지붕, 비중 0.03, 30mm</t>
  </si>
  <si>
    <t>A2344</t>
  </si>
  <si>
    <t>슬래브 지붕, 비중 0.03, 60mm</t>
  </si>
  <si>
    <t>A2345</t>
  </si>
  <si>
    <t>A2346</t>
  </si>
  <si>
    <t>압출법보온 합지판</t>
  </si>
  <si>
    <t>벽,T=130mm,위 석고보드1면 T=12.5mm</t>
  </si>
  <si>
    <t>A2347</t>
  </si>
  <si>
    <t>벽,T=80mm,위 석고보드1면 T=12.5mm</t>
  </si>
  <si>
    <t>A2348</t>
  </si>
  <si>
    <t>벽,T=80mm,위 방수석고보드1면 T=12.5mm</t>
  </si>
  <si>
    <t>1.5.14 부대공사</t>
  </si>
  <si>
    <t>A2366</t>
  </si>
  <si>
    <t>3,000*2,100*200</t>
  </si>
  <si>
    <t>A2367</t>
  </si>
  <si>
    <t>3,500*1,800*200</t>
  </si>
  <si>
    <t>A2368</t>
  </si>
  <si>
    <t>2,000*1,200*200</t>
  </si>
  <si>
    <t>A2369</t>
  </si>
  <si>
    <t>800*800*200</t>
  </si>
  <si>
    <t>A2370</t>
  </si>
  <si>
    <t>A2371</t>
  </si>
  <si>
    <t>1,300*1,300*200</t>
  </si>
  <si>
    <t>A2372</t>
  </si>
  <si>
    <t>1,000*2,400*200</t>
  </si>
  <si>
    <t>A2373</t>
  </si>
  <si>
    <t>800*2,000*200</t>
  </si>
  <si>
    <t>A2374</t>
  </si>
  <si>
    <t>300*3,300*500</t>
  </si>
  <si>
    <t>A2375</t>
  </si>
  <si>
    <t>400*3,500*500</t>
    <phoneticPr fontId="34" type="noConversion"/>
  </si>
  <si>
    <t>A2376</t>
  </si>
  <si>
    <t>흡연장PAD</t>
  </si>
  <si>
    <t>2,200*5,200*200</t>
  </si>
  <si>
    <t>1.5.15 골재비</t>
  </si>
  <si>
    <t>A2394</t>
  </si>
  <si>
    <t>A2395</t>
  </si>
  <si>
    <t>A2396</t>
  </si>
  <si>
    <t>1.5.16 기타</t>
  </si>
  <si>
    <t>A2421</t>
  </si>
  <si>
    <t>A2447</t>
  </si>
  <si>
    <t>1.5.17 운반공사</t>
  </si>
  <si>
    <t>A2525</t>
  </si>
  <si>
    <t>A2526</t>
  </si>
  <si>
    <t>A2527</t>
  </si>
  <si>
    <t>A2528</t>
  </si>
  <si>
    <t>A2529</t>
  </si>
  <si>
    <t>A2551</t>
  </si>
  <si>
    <t>A2552</t>
  </si>
  <si>
    <t>A2553</t>
  </si>
  <si>
    <t>A2554</t>
  </si>
  <si>
    <t>A2555</t>
  </si>
  <si>
    <t>A2577</t>
  </si>
  <si>
    <t>A2578</t>
  </si>
  <si>
    <t>A2579</t>
  </si>
  <si>
    <t>A2580</t>
  </si>
  <si>
    <t>A2581</t>
  </si>
  <si>
    <t>1.5.18 완제품비</t>
  </si>
  <si>
    <t>A2629</t>
  </si>
  <si>
    <t>신발장</t>
  </si>
  <si>
    <t>900 X 400 X 2,430</t>
  </si>
  <si>
    <t>A2630</t>
  </si>
  <si>
    <t>1,280 X 350 X 2,430</t>
  </si>
  <si>
    <t>A2631</t>
  </si>
  <si>
    <t>옷장(붙박이)</t>
  </si>
  <si>
    <t>1,600 X 600 X 2,350</t>
  </si>
  <si>
    <t>A2632</t>
  </si>
  <si>
    <t>거실장(붙박이)</t>
  </si>
  <si>
    <t>1,550 X 600 X 2,350</t>
  </si>
  <si>
    <t>A2633</t>
  </si>
  <si>
    <t>A2634</t>
  </si>
  <si>
    <t>A2635</t>
  </si>
  <si>
    <t>1,400 X 180 X 750</t>
  </si>
  <si>
    <t>A2636</t>
  </si>
  <si>
    <t>주방가구</t>
  </si>
  <si>
    <t>EO 8000</t>
  </si>
  <si>
    <t>A2637</t>
  </si>
  <si>
    <t>주방상판</t>
  </si>
  <si>
    <t>HS STONE</t>
  </si>
  <si>
    <t>A2638</t>
  </si>
  <si>
    <t>주방 4대기기</t>
  </si>
  <si>
    <t>쿡탑/후드/싱크볼/수전</t>
  </si>
  <si>
    <t>1.6 전대장관사</t>
  </si>
  <si>
    <t>1.6.1 가설공사</t>
  </si>
  <si>
    <t>A2683</t>
  </si>
  <si>
    <t>A2684</t>
  </si>
  <si>
    <t>A2685</t>
  </si>
  <si>
    <t>A2686</t>
  </si>
  <si>
    <t>A2687</t>
  </si>
  <si>
    <t>A2688</t>
  </si>
  <si>
    <t>A2689</t>
  </si>
  <si>
    <t>일반</t>
  </si>
  <si>
    <t>A2690</t>
  </si>
  <si>
    <t>A2691</t>
  </si>
  <si>
    <t>A2692</t>
  </si>
  <si>
    <t>1.6.2 철근콘크리트공사</t>
  </si>
  <si>
    <t>A2710</t>
  </si>
  <si>
    <t>A2712</t>
  </si>
  <si>
    <t>A2733</t>
  </si>
  <si>
    <t>A2734</t>
  </si>
  <si>
    <t>A2735</t>
  </si>
  <si>
    <t>A2736</t>
  </si>
  <si>
    <t>A2737</t>
  </si>
  <si>
    <t>A2738</t>
  </si>
  <si>
    <t>A2739</t>
  </si>
  <si>
    <t>A2740</t>
  </si>
  <si>
    <t>A2743</t>
  </si>
  <si>
    <t>A2744</t>
  </si>
  <si>
    <t>A2745</t>
  </si>
  <si>
    <t>A2746</t>
  </si>
  <si>
    <t>1.6.3 조적공사</t>
  </si>
  <si>
    <t>A2759</t>
  </si>
  <si>
    <t>A2760</t>
  </si>
  <si>
    <t>A2761</t>
  </si>
  <si>
    <t>A2762</t>
  </si>
  <si>
    <t>A2763</t>
  </si>
  <si>
    <t>미장벽돌</t>
  </si>
  <si>
    <t>190*90*57mm, 견출1종</t>
  </si>
  <si>
    <t>A2764</t>
  </si>
  <si>
    <t>치장쌓기</t>
  </si>
  <si>
    <t>0.5B, 3.6m 이하, 한면</t>
  </si>
  <si>
    <t>A2765</t>
  </si>
  <si>
    <t>치장벽돌쌓기 보강철물설치</t>
  </si>
  <si>
    <t>연결철물및배수구설치</t>
  </si>
  <si>
    <t>A2766</t>
  </si>
  <si>
    <t>A2767</t>
  </si>
  <si>
    <t>1.6.4 석공사</t>
  </si>
  <si>
    <t>A2785</t>
  </si>
  <si>
    <t>A2786</t>
  </si>
  <si>
    <t>A2787</t>
  </si>
  <si>
    <t>포천석 300*30, 습식, 버너, 모르타르 30MM</t>
  </si>
  <si>
    <t>A2788</t>
  </si>
  <si>
    <t>인조석, 120*20, 습식, 물갈기, 모르타르 20MM</t>
  </si>
  <si>
    <t>A2789</t>
  </si>
  <si>
    <t>1.6.5 타일공사</t>
  </si>
  <si>
    <t>A2811</t>
  </si>
  <si>
    <t>A2812</t>
  </si>
  <si>
    <t>A2813</t>
  </si>
  <si>
    <t>A2814</t>
  </si>
  <si>
    <t>A2815</t>
  </si>
  <si>
    <t>1.6.6 목공사</t>
  </si>
  <si>
    <t>A2837</t>
  </si>
  <si>
    <t>커튼박스 설치</t>
  </si>
  <si>
    <t>A2838</t>
  </si>
  <si>
    <t>A2839</t>
  </si>
  <si>
    <t>우물천정몰딩</t>
  </si>
  <si>
    <t>거실천정/도장유,판재24*300</t>
  </si>
  <si>
    <t>A2840</t>
  </si>
  <si>
    <t>데크방부목 깔기</t>
  </si>
  <si>
    <t>바닥틀위 100*20,오일스테인</t>
  </si>
  <si>
    <t>A2841</t>
  </si>
  <si>
    <t>적삼목 외벽설치</t>
  </si>
  <si>
    <t>벽체틀위 적삼목100*20,오일스테인</t>
  </si>
  <si>
    <t>A2842</t>
  </si>
  <si>
    <t>벽, MDF 붙임</t>
  </si>
  <si>
    <t>T9mm,고급인테리어필림</t>
  </si>
  <si>
    <t>A2844</t>
  </si>
  <si>
    <t>벽, 몰딩</t>
  </si>
  <si>
    <t>주방벽타일면,25*35,도장유</t>
  </si>
  <si>
    <t>1.6.8 방수공사</t>
  </si>
  <si>
    <t>A2864</t>
  </si>
  <si>
    <t>A2865</t>
  </si>
  <si>
    <t>A2866</t>
  </si>
  <si>
    <t>A2867</t>
  </si>
  <si>
    <t>A2868</t>
  </si>
  <si>
    <t>A2869</t>
  </si>
  <si>
    <t>A2870</t>
  </si>
  <si>
    <t>A2871</t>
  </si>
  <si>
    <t>1.6.7 지붕및홈통공사</t>
  </si>
  <si>
    <t>A2890</t>
  </si>
  <si>
    <t>오지기와잇기</t>
  </si>
  <si>
    <t>유약기와, 315*315*18mm</t>
  </si>
  <si>
    <t>A2891</t>
  </si>
  <si>
    <t>용마루기와잇기</t>
  </si>
  <si>
    <t>유약기와, 265*150*18mm</t>
  </si>
  <si>
    <t>A2893</t>
  </si>
  <si>
    <t>후레싱설치</t>
  </si>
  <si>
    <t>동판, 0.50mm, W600mm</t>
  </si>
  <si>
    <t>A2894</t>
  </si>
  <si>
    <t>선홈통설치</t>
  </si>
  <si>
    <t>150mm, 스테인리스관</t>
  </si>
  <si>
    <t>A2895</t>
  </si>
  <si>
    <t>A2896</t>
  </si>
  <si>
    <t>수직형, D150mm</t>
  </si>
  <si>
    <t>A2897</t>
  </si>
  <si>
    <t>1.6.8 금속공사</t>
  </si>
  <si>
    <t>A2917</t>
  </si>
  <si>
    <t>A2918</t>
  </si>
  <si>
    <t>A2919</t>
  </si>
  <si>
    <t>1.6.9 미장공사</t>
  </si>
  <si>
    <t>A2943</t>
  </si>
  <si>
    <t>A2944</t>
  </si>
  <si>
    <t>모르타르 바름</t>
  </si>
  <si>
    <t>A2945</t>
  </si>
  <si>
    <t>A2946</t>
  </si>
  <si>
    <t>A2947</t>
  </si>
  <si>
    <t>A2948</t>
  </si>
  <si>
    <t>T=148mm(단60mm+기포con50mm+몰48mm)</t>
  </si>
  <si>
    <t>1.6.10 창호 및 유리공사</t>
  </si>
  <si>
    <t>A2969</t>
  </si>
  <si>
    <t>AD01</t>
  </si>
  <si>
    <t>A2970</t>
  </si>
  <si>
    <t>AD02</t>
  </si>
  <si>
    <t>1.200 x 2.100 = 2.760</t>
  </si>
  <si>
    <t>A2971</t>
  </si>
  <si>
    <t>1.000 x 2.300 = 2.300</t>
  </si>
  <si>
    <t>A2972</t>
  </si>
  <si>
    <t>0.750 x 2.300 = 1.725</t>
  </si>
  <si>
    <t>A2973</t>
  </si>
  <si>
    <t>PF01</t>
  </si>
  <si>
    <t>A2974</t>
  </si>
  <si>
    <t>3.600 x 2.300 = 8.280</t>
  </si>
  <si>
    <t>A2975</t>
  </si>
  <si>
    <t>A2976</t>
  </si>
  <si>
    <t>2.100 x 1.500 = 3.150</t>
  </si>
  <si>
    <t>A2977</t>
  </si>
  <si>
    <t>1.500 x 1.500 = 2.250</t>
  </si>
  <si>
    <t>A2978</t>
  </si>
  <si>
    <t>PW05</t>
  </si>
  <si>
    <t>1.200 x 1.500 = 1.800</t>
  </si>
  <si>
    <t>A2979</t>
  </si>
  <si>
    <t>PW06</t>
  </si>
  <si>
    <t>0.900 x 1.050 = 0.945</t>
  </si>
  <si>
    <t>A2980</t>
  </si>
  <si>
    <t>PW07</t>
  </si>
  <si>
    <t>A2981</t>
  </si>
  <si>
    <t>1.000 x 2.400 = 2.400</t>
  </si>
  <si>
    <t>A2982</t>
  </si>
  <si>
    <t>SPD01</t>
  </si>
  <si>
    <t>1.900 x 2.300 = 4.370</t>
  </si>
  <si>
    <t>A2983</t>
  </si>
  <si>
    <t>SPD02</t>
  </si>
  <si>
    <t>1.100 x 2.300 = 2.530</t>
  </si>
  <si>
    <t>A2984</t>
  </si>
  <si>
    <t>전대장관사 대문</t>
  </si>
  <si>
    <t>대문,작은문, 현장실측후 제작</t>
  </si>
  <si>
    <t>A2985</t>
  </si>
  <si>
    <t>A2986</t>
  </si>
  <si>
    <t>A2987</t>
  </si>
  <si>
    <t>A2988</t>
  </si>
  <si>
    <t>A2989</t>
  </si>
  <si>
    <t>A2990</t>
  </si>
  <si>
    <t>A2991</t>
  </si>
  <si>
    <t>A2992</t>
  </si>
  <si>
    <t>A2993</t>
  </si>
  <si>
    <t>A2994</t>
  </si>
  <si>
    <t>A2995</t>
  </si>
  <si>
    <t>A2996</t>
  </si>
  <si>
    <t>A2997</t>
  </si>
  <si>
    <t>A2998</t>
  </si>
  <si>
    <t>A2999</t>
  </si>
  <si>
    <t>A3004</t>
  </si>
  <si>
    <t>A3005</t>
  </si>
  <si>
    <t>A3006</t>
  </si>
  <si>
    <t>A3007</t>
  </si>
  <si>
    <t>A3008</t>
  </si>
  <si>
    <t>A3010</t>
  </si>
  <si>
    <t>A3011</t>
  </si>
  <si>
    <t>복층유리, 투명, 22mm</t>
  </si>
  <si>
    <t>A3012</t>
  </si>
  <si>
    <t>복층유리, 칼라, 24mm</t>
  </si>
  <si>
    <t>A3014</t>
  </si>
  <si>
    <t>A3015</t>
  </si>
  <si>
    <t>22mm(5+12A+5)</t>
  </si>
  <si>
    <t>A3016</t>
  </si>
  <si>
    <t>A3018</t>
  </si>
  <si>
    <t>A3019</t>
  </si>
  <si>
    <t>1,600*2,100,칼라강화유리 T10mm</t>
  </si>
  <si>
    <t>A3020</t>
  </si>
  <si>
    <t>A3021</t>
  </si>
  <si>
    <t>1.6.11 도장공사</t>
  </si>
  <si>
    <t>A3028</t>
  </si>
  <si>
    <t>A3029</t>
  </si>
  <si>
    <t>A3030</t>
  </si>
  <si>
    <t>A3031</t>
  </si>
  <si>
    <t>A3032</t>
  </si>
  <si>
    <t>A3033</t>
  </si>
  <si>
    <t>A3034</t>
  </si>
  <si>
    <t>1.6.12 수장공사</t>
  </si>
  <si>
    <t>A3054</t>
  </si>
  <si>
    <t>A3055</t>
  </si>
  <si>
    <t>열경화성수지천장재, SMC, 1.2*300*600mm</t>
  </si>
  <si>
    <t>A3056</t>
  </si>
  <si>
    <t>알루미늄천장재, 600*600*0.7mm, 무공</t>
  </si>
  <si>
    <t>A3057</t>
  </si>
  <si>
    <t>A3058</t>
  </si>
  <si>
    <t>A3059</t>
  </si>
  <si>
    <t>A3060</t>
  </si>
  <si>
    <t>A3061</t>
  </si>
  <si>
    <t>A3062</t>
  </si>
  <si>
    <t>비닐시트, 3.0T*1830, 원목무늬/침실</t>
  </si>
  <si>
    <t>A3063</t>
  </si>
  <si>
    <t>A3064</t>
  </si>
  <si>
    <t>A3065</t>
  </si>
  <si>
    <t>A3066</t>
  </si>
  <si>
    <t>A3067</t>
  </si>
  <si>
    <t>A3068</t>
  </si>
  <si>
    <t>A3069</t>
  </si>
  <si>
    <t>A3070</t>
  </si>
  <si>
    <t>A3071</t>
  </si>
  <si>
    <t>압출발포폴리스티렌(공간넣기 - 벽)</t>
  </si>
  <si>
    <t>비중 0.03, 100mm+ PE필림1겹 0.1mm</t>
  </si>
  <si>
    <t>A3072</t>
  </si>
  <si>
    <t>A3073</t>
  </si>
  <si>
    <t>A3074</t>
  </si>
  <si>
    <t>A3075</t>
  </si>
  <si>
    <t>1.6.13 부대공사</t>
  </si>
  <si>
    <t>A3080</t>
  </si>
  <si>
    <t>보일러실 PAD</t>
  </si>
  <si>
    <t>600*1,200*200</t>
  </si>
  <si>
    <t>1.6.14 골재비</t>
  </si>
  <si>
    <t>A3106</t>
  </si>
  <si>
    <t>A3107</t>
  </si>
  <si>
    <t>1.6.15 기타</t>
  </si>
  <si>
    <t>A3132</t>
  </si>
  <si>
    <t>A3158</t>
  </si>
  <si>
    <t>1.6.16 운반공사</t>
  </si>
  <si>
    <t>A3184</t>
  </si>
  <si>
    <t>A3185</t>
  </si>
  <si>
    <t>A3186</t>
  </si>
  <si>
    <t>A3187</t>
  </si>
  <si>
    <t>A3188</t>
  </si>
  <si>
    <t>A3210</t>
  </si>
  <si>
    <t>A3211</t>
  </si>
  <si>
    <t>A3212</t>
  </si>
  <si>
    <t>A3213</t>
  </si>
  <si>
    <t>A3214</t>
  </si>
  <si>
    <t>A3236</t>
    <phoneticPr fontId="4" type="noConversion"/>
  </si>
  <si>
    <t>A3237</t>
    <phoneticPr fontId="4" type="noConversion"/>
  </si>
  <si>
    <t>A3238</t>
    <phoneticPr fontId="4" type="noConversion"/>
  </si>
  <si>
    <t>A3239</t>
    <phoneticPr fontId="4" type="noConversion"/>
  </si>
  <si>
    <t>A3240</t>
    <phoneticPr fontId="4" type="noConversion"/>
  </si>
  <si>
    <t>1.6.17 완제품비</t>
  </si>
  <si>
    <t>A3288</t>
  </si>
  <si>
    <t>1,680 X 450 X 2,400</t>
  </si>
  <si>
    <t>A3289</t>
  </si>
  <si>
    <t>옷장 (붙박이)</t>
  </si>
  <si>
    <t>4,100 X 730 X 2,200</t>
  </si>
  <si>
    <t>A3290</t>
  </si>
  <si>
    <t>화장대 (붙박이)</t>
  </si>
  <si>
    <t>2,270 X 600 X 2,300</t>
  </si>
  <si>
    <t>A3291</t>
  </si>
  <si>
    <t>2,270 X 500 X 2,300</t>
  </si>
  <si>
    <t>A3292</t>
  </si>
  <si>
    <t>1,785 X 600 X 2,300</t>
  </si>
  <si>
    <t>A3293</t>
  </si>
  <si>
    <t>KB 100,(도장제품)</t>
  </si>
  <si>
    <t>A3294</t>
  </si>
  <si>
    <t>A3295</t>
  </si>
  <si>
    <t>A3296</t>
  </si>
  <si>
    <t>1,200 X 150 X 750</t>
  </si>
  <si>
    <t>욕조설치</t>
    <phoneticPr fontId="34" type="noConversion"/>
  </si>
  <si>
    <t>오닉스 1600*750*500</t>
  </si>
  <si>
    <t>2.구조물공</t>
    <phoneticPr fontId="34" type="noConversion"/>
  </si>
  <si>
    <t>2-1. BOX공</t>
    <phoneticPr fontId="34" type="noConversion"/>
  </si>
  <si>
    <t>무근콘크리트타설</t>
  </si>
  <si>
    <t>25-18-15</t>
  </si>
  <si>
    <t>철근콘크리트타설</t>
  </si>
  <si>
    <t>다짐포함</t>
  </si>
  <si>
    <t>유로폼, 0-7M</t>
  </si>
  <si>
    <t>합판, 6회</t>
  </si>
  <si>
    <t>강관비계</t>
  </si>
  <si>
    <t>3개월이하</t>
  </si>
  <si>
    <t>암거용(3개월)</t>
  </si>
  <si>
    <t>스페이셔</t>
  </si>
  <si>
    <t>슬라브 및 기초</t>
  </si>
  <si>
    <t>벽체용</t>
  </si>
  <si>
    <t>시공이음면정리</t>
  </si>
  <si>
    <t>수팽창성지수재 설치</t>
  </si>
  <si>
    <t>시공죠인트용</t>
  </si>
  <si>
    <t>일체형 복합방수</t>
  </si>
  <si>
    <t>노출 바닥</t>
  </si>
  <si>
    <t>HD29, SD400</t>
  </si>
  <si>
    <t>D16~D32, SD300</t>
  </si>
  <si>
    <t>D13, SD300</t>
  </si>
  <si>
    <t>2-2. 방수 및 위장무늬페인트</t>
    <phoneticPr fontId="34" type="noConversion"/>
  </si>
  <si>
    <t>위장무늬페인트</t>
  </si>
  <si>
    <t>유성페인트,2회,롤러</t>
  </si>
  <si>
    <t>2-3. 경유탱크기초</t>
    <phoneticPr fontId="34" type="noConversion"/>
  </si>
  <si>
    <t>벽</t>
    <phoneticPr fontId="34" type="noConversion"/>
  </si>
  <si>
    <t>바닥</t>
    <phoneticPr fontId="34" type="noConversion"/>
  </si>
  <si>
    <t>바닥</t>
    <phoneticPr fontId="34" type="noConversion"/>
  </si>
  <si>
    <t>A2521A</t>
    <phoneticPr fontId="4" type="noConversion"/>
  </si>
  <si>
    <t>수성페인트(롤러칠)</t>
    <phoneticPr fontId="34" type="noConversion"/>
  </si>
  <si>
    <t>합   계</t>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</si>
</sst>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42" formatCode="_-&quot;₩&quot;* #,##0_-;\-&quot;₩&quot;* #,##0_-;_-&quot;₩&quot;* &quot;-&quot;_-;_-@_-"/>
    <numFmt numFmtId="41" formatCode="_-* #,##0_-;\-* #,##0_-;_-* &quot;-&quot;_-;_-@_-"/>
    <numFmt numFmtId="44" formatCode="_-&quot;₩&quot;* #,##0.00_-;\-&quot;₩&quot;* #,##0.00_-;_-&quot;₩&quot;* &quot;-&quot;??_-;_-@_-"/>
    <numFmt numFmtId="43" formatCode="_-* #,##0.00_-;\-* #,##0.00_-;_-* &quot;-&quot;??_-;_-@_-"/>
    <numFmt numFmtId="176" formatCode="0_ "/>
    <numFmt numFmtId="177" formatCode="_(* #,##0_);_(* \(#,##0\);_(* &quot;-&quot;_);_(@_)"/>
    <numFmt numFmtId="178" formatCode="#,##0_);[Red]\(#,##0\)"/>
    <numFmt numFmtId="179" formatCode="0.0000"/>
    <numFmt numFmtId="180" formatCode="#,###&quot; 동&quot;"/>
    <numFmt numFmtId="181" formatCode="###,###\ &quot;KRW/M3&quot;"/>
    <numFmt numFmtId="182" formatCode="###,###\ &quot;USD/M3&quot;"/>
    <numFmt numFmtId="183" formatCode="_-* #,##0.0_-;\-* #,##0.0_-;_-* &quot;-&quot;_-;_-@_-"/>
    <numFmt numFmtId="184" formatCode="#,###&quot;백만원&quot;"/>
    <numFmt numFmtId="185" formatCode="_-* #,##0.000_-;\-* #,##0.000_-;_-* &quot;-&quot;_-;_-@_-"/>
    <numFmt numFmtId="186" formatCode="_-* #,##0.00_-;\-* #,##0.00_-;_-* &quot;-&quot;_-;_-@_-"/>
    <numFmt numFmtId="187" formatCode="0.0%"/>
    <numFmt numFmtId="188" formatCode="_-* #,##0_-;\-* #,##0_-;_-* &quot;-&quot;??_-;_-@_-"/>
    <numFmt numFmtId="189" formatCode="0_);[Red]\(0\)"/>
    <numFmt numFmtId="190" formatCode="#,##0.00_ ;[Red]\-#,##0.00\ "/>
    <numFmt numFmtId="191" formatCode="#,##0.00_);[Red]\(#,##0.00\)"/>
    <numFmt numFmtId="192" formatCode="#,##0.0_);[Red]\(#,##0.0\)"/>
    <numFmt numFmtId="193" formatCode="_-* #,##0.0_-;\-* #,##0.0_-;_-* &quot;-&quot;??_-;_-@_-"/>
    <numFmt numFmtId="194" formatCode="_-* #,##0.0_-;\-* #,##0.0_-;_-* &quot;-&quot;?_-;_-@_-"/>
    <numFmt numFmtId="195" formatCode="_-* #,##0.000000_-;\-* #,##0.000000_-;_-* &quot;-&quot;_-;_-@_-"/>
    <numFmt numFmtId="196" formatCode="###\ &quot;m2&quot;"/>
    <numFmt numFmtId="198" formatCode="#,##0_ "/>
    <numFmt numFmtId="199" formatCode="#,##0_ ;[Red]\-#,##0\ "/>
    <numFmt numFmtId="200" formatCode="0.000"/>
    <numFmt numFmtId="201" formatCode="#,##0.000_ "/>
    <numFmt numFmtId="202" formatCode="0.0"/>
    <numFmt numFmtId="203" formatCode="0.0_ "/>
  </numFmts>
  <fonts count="157">
    <font>
      <sz val="11"/>
      <color theme="1"/>
      <name val="맑은 고딕"/>
      <family val="2"/>
      <charset val="129"/>
      <scheme val="minor"/>
    </font>
    <font>
      <sz val="11"/>
      <color theme="1"/>
      <name val="맑은 고딕"/>
      <family val="2"/>
      <charset val="129"/>
      <scheme val="minor"/>
    </font>
    <font>
      <b/>
      <u/>
      <sz val="20"/>
      <name val="Arial"/>
      <family val="2"/>
    </font>
    <font>
      <sz val="8"/>
      <name val="맑은 고딕"/>
      <family val="2"/>
      <charset val="129"/>
      <scheme val="minor"/>
    </font>
    <font>
      <sz val="8"/>
      <name val="돋움"/>
      <family val="3"/>
      <charset val="129"/>
    </font>
    <font>
      <sz val="11"/>
      <name val="Arial"/>
      <family val="2"/>
    </font>
    <font>
      <sz val="11"/>
      <color theme="1"/>
      <name val="Arial"/>
      <family val="2"/>
    </font>
    <font>
      <b/>
      <u/>
      <sz val="10"/>
      <name val="Arial"/>
      <family val="2"/>
    </font>
    <font>
      <sz val="10"/>
      <name val="Arial"/>
      <family val="2"/>
    </font>
    <font>
      <b/>
      <sz val="12"/>
      <name val="Arial"/>
      <family val="2"/>
    </font>
    <font>
      <b/>
      <sz val="12"/>
      <name val="맑은 고딕"/>
      <family val="3"/>
      <charset val="129"/>
    </font>
    <font>
      <sz val="14"/>
      <name val="Arial"/>
      <family val="2"/>
    </font>
    <font>
      <b/>
      <sz val="14"/>
      <name val="Arial"/>
      <family val="2"/>
    </font>
    <font>
      <b/>
      <sz val="12"/>
      <color rgb="FFFF0000"/>
      <name val="Arial"/>
      <family val="2"/>
    </font>
    <font>
      <b/>
      <sz val="12"/>
      <color rgb="FFFF0000"/>
      <name val="맑은 고딕"/>
      <family val="3"/>
      <charset val="129"/>
    </font>
    <font>
      <b/>
      <sz val="14"/>
      <name val="Arial Narrow"/>
      <family val="2"/>
    </font>
    <font>
      <b/>
      <sz val="18"/>
      <name val="Arial Narrow"/>
      <family val="2"/>
    </font>
    <font>
      <sz val="11"/>
      <color theme="1"/>
      <name val="Arial Narrow"/>
      <family val="2"/>
    </font>
    <font>
      <sz val="14"/>
      <name val="Arial Narrow"/>
      <family val="2"/>
    </font>
    <font>
      <b/>
      <sz val="14"/>
      <color theme="0" tint="-0.34998626667073579"/>
      <name val="Arial Narrow"/>
      <family val="2"/>
    </font>
    <font>
      <b/>
      <sz val="14"/>
      <name val="맑은 고딕"/>
      <family val="3"/>
      <charset val="129"/>
    </font>
    <font>
      <b/>
      <sz val="15"/>
      <name val="Arial Narrow"/>
      <family val="2"/>
    </font>
    <font>
      <b/>
      <sz val="14"/>
      <color theme="1"/>
      <name val="Arial"/>
      <family val="2"/>
    </font>
    <font>
      <sz val="14"/>
      <color theme="1"/>
      <name val="Arial"/>
      <family val="2"/>
    </font>
    <font>
      <sz val="10"/>
      <color theme="1"/>
      <name val="Arial"/>
      <family val="2"/>
    </font>
    <font>
      <b/>
      <sz val="14"/>
      <color theme="1"/>
      <name val="맑은 고딕"/>
      <family val="3"/>
      <charset val="129"/>
    </font>
    <font>
      <sz val="14"/>
      <color theme="1"/>
      <name val="맑은 고딕"/>
      <family val="3"/>
      <charset val="129"/>
    </font>
    <font>
      <sz val="14"/>
      <color theme="0"/>
      <name val="Arial"/>
      <family val="2"/>
    </font>
    <font>
      <sz val="11"/>
      <color theme="1"/>
      <name val="맑은 고딕"/>
      <family val="3"/>
      <charset val="129"/>
    </font>
    <font>
      <b/>
      <sz val="11"/>
      <color theme="1"/>
      <name val="Arial"/>
      <family val="2"/>
    </font>
    <font>
      <b/>
      <sz val="11"/>
      <color theme="1"/>
      <name val="맑은 고딕"/>
      <family val="3"/>
      <charset val="129"/>
    </font>
    <font>
      <sz val="11"/>
      <color theme="1"/>
      <name val="Cambria"/>
      <family val="1"/>
    </font>
    <font>
      <sz val="11"/>
      <color rgb="FF000000"/>
      <name val="Arial Narrow"/>
      <family val="2"/>
    </font>
    <font>
      <b/>
      <u/>
      <sz val="24"/>
      <color indexed="8"/>
      <name val="Arial Narrow"/>
      <family val="2"/>
    </font>
    <font>
      <sz val="8"/>
      <name val="맑은 고딕"/>
      <family val="3"/>
      <charset val="129"/>
      <scheme val="minor"/>
    </font>
    <font>
      <sz val="11"/>
      <name val="Arial Narrow"/>
      <family val="2"/>
    </font>
    <font>
      <sz val="11"/>
      <color rgb="FF000000"/>
      <name val="돋움"/>
      <family val="3"/>
      <charset val="129"/>
    </font>
    <font>
      <b/>
      <sz val="24"/>
      <color indexed="8"/>
      <name val="Arial Narrow"/>
      <family val="2"/>
    </font>
    <font>
      <sz val="11"/>
      <color rgb="FF000000"/>
      <name val="바탕"/>
      <family val="1"/>
      <charset val="129"/>
    </font>
    <font>
      <sz val="11"/>
      <color theme="0"/>
      <name val="Arial Narrow"/>
      <family val="2"/>
    </font>
    <font>
      <sz val="11"/>
      <color rgb="FF000000"/>
      <name val="Calibri"/>
      <family val="2"/>
    </font>
    <font>
      <b/>
      <sz val="10"/>
      <color rgb="FF000000"/>
      <name val="Arial Narrow"/>
      <family val="2"/>
    </font>
    <font>
      <b/>
      <sz val="10"/>
      <color rgb="FF000000"/>
      <name val="돋움"/>
      <family val="3"/>
      <charset val="129"/>
    </font>
    <font>
      <b/>
      <sz val="10"/>
      <color rgb="FFFF0000"/>
      <name val="Arial Narrow"/>
      <family val="2"/>
    </font>
    <font>
      <b/>
      <sz val="10"/>
      <color rgb="FFFF0000"/>
      <name val="돋움"/>
      <family val="3"/>
      <charset val="129"/>
    </font>
    <font>
      <strike/>
      <sz val="10"/>
      <color rgb="FFFF0000"/>
      <name val="Arial Narrow"/>
      <family val="2"/>
    </font>
    <font>
      <strike/>
      <sz val="10"/>
      <color rgb="FFFF0000"/>
      <name val="돋움"/>
      <family val="3"/>
      <charset val="129"/>
    </font>
    <font>
      <b/>
      <sz val="10"/>
      <color rgb="FF000000"/>
      <name val="바탕"/>
      <family val="1"/>
      <charset val="129"/>
    </font>
    <font>
      <b/>
      <sz val="10"/>
      <color rgb="FF000000"/>
      <name val="Cambria"/>
      <family val="1"/>
    </font>
    <font>
      <b/>
      <sz val="10"/>
      <color rgb="FFC00000"/>
      <name val="Arial Narrow"/>
      <family val="2"/>
    </font>
    <font>
      <b/>
      <sz val="10"/>
      <color rgb="FFC00000"/>
      <name val="돋움"/>
      <family val="3"/>
      <charset val="129"/>
    </font>
    <font>
      <b/>
      <sz val="10"/>
      <name val="Arial Narrow"/>
      <family val="2"/>
    </font>
    <font>
      <b/>
      <sz val="8"/>
      <color rgb="FF000000"/>
      <name val="Arial Narrow"/>
      <family val="2"/>
    </font>
    <font>
      <sz val="10"/>
      <color rgb="FF000000"/>
      <name val="돋움"/>
      <family val="3"/>
      <charset val="129"/>
    </font>
    <font>
      <sz val="10"/>
      <color rgb="FF000000"/>
      <name val="Arial Narrow"/>
      <family val="2"/>
    </font>
    <font>
      <sz val="10"/>
      <name val="Arial Narrow"/>
      <family val="2"/>
    </font>
    <font>
      <sz val="10"/>
      <color rgb="FF000000"/>
      <name val="Cambria"/>
      <family val="1"/>
    </font>
    <font>
      <sz val="10"/>
      <color rgb="FFFF0000"/>
      <name val="Arial Narrow"/>
      <family val="2"/>
    </font>
    <font>
      <sz val="10"/>
      <color rgb="FFC00000"/>
      <name val="Arial Narrow"/>
      <family val="2"/>
    </font>
    <font>
      <sz val="10"/>
      <color rgb="FFC00000"/>
      <name val="돋움"/>
      <family val="3"/>
      <charset val="129"/>
    </font>
    <font>
      <sz val="10"/>
      <name val="돋움"/>
      <family val="3"/>
      <charset val="129"/>
    </font>
    <font>
      <b/>
      <sz val="10"/>
      <name val="돋움"/>
      <family val="3"/>
      <charset val="129"/>
    </font>
    <font>
      <sz val="10"/>
      <color rgb="FF000000"/>
      <name val="바탕"/>
      <family val="1"/>
      <charset val="129"/>
    </font>
    <font>
      <sz val="10"/>
      <name val="바탕"/>
      <family val="1"/>
      <charset val="129"/>
    </font>
    <font>
      <sz val="10"/>
      <color rgb="FF0070C0"/>
      <name val="Arial Narrow"/>
      <family val="2"/>
    </font>
    <font>
      <sz val="10"/>
      <name val="Cambria"/>
      <family val="1"/>
    </font>
    <font>
      <sz val="10"/>
      <name val="맑은 고딕"/>
      <family val="3"/>
      <charset val="129"/>
    </font>
    <font>
      <sz val="10"/>
      <color rgb="FFFF0000"/>
      <name val="바탕"/>
      <family val="1"/>
      <charset val="129"/>
    </font>
    <font>
      <sz val="10"/>
      <color rgb="FF000000"/>
      <name val="Tahoma"/>
      <family val="2"/>
    </font>
    <font>
      <b/>
      <sz val="9"/>
      <color indexed="81"/>
      <name val="돋움"/>
      <family val="3"/>
      <charset val="129"/>
    </font>
    <font>
      <b/>
      <sz val="9"/>
      <color indexed="81"/>
      <name val="Tahoma"/>
      <family val="2"/>
    </font>
    <font>
      <sz val="9"/>
      <color indexed="81"/>
      <name val="Tahoma"/>
      <family val="2"/>
    </font>
    <font>
      <sz val="9"/>
      <color indexed="81"/>
      <name val="돋움"/>
      <family val="3"/>
      <charset val="129"/>
    </font>
    <font>
      <b/>
      <u/>
      <sz val="24"/>
      <color indexed="8"/>
      <name val="Arial"/>
      <family val="2"/>
    </font>
    <font>
      <u/>
      <sz val="18"/>
      <color theme="1"/>
      <name val="Arial"/>
      <family val="2"/>
    </font>
    <font>
      <b/>
      <sz val="10"/>
      <name val="Arial"/>
      <family val="2"/>
    </font>
    <font>
      <b/>
      <sz val="8"/>
      <name val="Arial"/>
      <family val="2"/>
    </font>
    <font>
      <b/>
      <sz val="10"/>
      <color rgb="FFFF0000"/>
      <name val="Arial"/>
      <family val="2"/>
    </font>
    <font>
      <b/>
      <sz val="8"/>
      <color theme="1"/>
      <name val="Arial"/>
      <family val="2"/>
    </font>
    <font>
      <b/>
      <sz val="8"/>
      <name val="돋움"/>
      <family val="3"/>
      <charset val="129"/>
    </font>
    <font>
      <b/>
      <sz val="8"/>
      <color rgb="FFFF0000"/>
      <name val="Arial"/>
      <family val="2"/>
    </font>
    <font>
      <b/>
      <sz val="8"/>
      <color rgb="FFFF0000"/>
      <name val="돋움"/>
      <family val="3"/>
      <charset val="129"/>
    </font>
    <font>
      <b/>
      <strike/>
      <sz val="8"/>
      <color rgb="FFFF0000"/>
      <name val="Arial"/>
      <family val="2"/>
    </font>
    <font>
      <b/>
      <sz val="8"/>
      <color theme="1"/>
      <name val="돋움"/>
      <family val="3"/>
      <charset val="129"/>
    </font>
    <font>
      <sz val="8"/>
      <name val="Arial"/>
      <family val="2"/>
    </font>
    <font>
      <sz val="8"/>
      <color theme="1"/>
      <name val="Arial"/>
      <family val="2"/>
    </font>
    <font>
      <b/>
      <sz val="11"/>
      <name val="Arial"/>
      <family val="2"/>
    </font>
    <font>
      <sz val="8"/>
      <color rgb="FFFF0000"/>
      <name val="Arial"/>
      <family val="2"/>
    </font>
    <font>
      <sz val="7.5"/>
      <color theme="1"/>
      <name val="Arial"/>
      <family val="2"/>
    </font>
    <font>
      <sz val="7.5"/>
      <color rgb="FFFF0000"/>
      <name val="Arial"/>
      <family val="2"/>
    </font>
    <font>
      <sz val="8"/>
      <color theme="1"/>
      <name val="바탕"/>
      <family val="1"/>
      <charset val="129"/>
    </font>
    <font>
      <b/>
      <u/>
      <sz val="16"/>
      <name val="Arial"/>
      <family val="2"/>
    </font>
    <font>
      <b/>
      <sz val="12"/>
      <name val="돋움"/>
      <family val="3"/>
      <charset val="129"/>
    </font>
    <font>
      <sz val="11"/>
      <color rgb="FFFF0000"/>
      <name val="Arial"/>
      <family val="2"/>
    </font>
    <font>
      <b/>
      <sz val="11"/>
      <color rgb="FFFF0000"/>
      <name val="Arial"/>
      <family val="2"/>
    </font>
    <font>
      <b/>
      <sz val="11"/>
      <name val="돋움"/>
      <family val="3"/>
      <charset val="129"/>
    </font>
    <font>
      <b/>
      <sz val="11"/>
      <color theme="1"/>
      <name val="돋움"/>
      <family val="3"/>
      <charset val="129"/>
    </font>
    <font>
      <sz val="11"/>
      <color theme="1"/>
      <name val="돋움"/>
      <family val="3"/>
      <charset val="129"/>
    </font>
    <font>
      <sz val="11"/>
      <name val="돋움"/>
      <family val="3"/>
      <charset val="129"/>
    </font>
    <font>
      <sz val="11"/>
      <color rgb="FFFF0000"/>
      <name val="돋움"/>
      <family val="3"/>
      <charset val="129"/>
    </font>
    <font>
      <sz val="10"/>
      <color rgb="FF0000FF"/>
      <name val="맑은 고딕"/>
      <family val="3"/>
      <charset val="129"/>
    </font>
    <font>
      <b/>
      <sz val="11"/>
      <name val="맑은 고딕"/>
      <family val="3"/>
      <charset val="129"/>
      <scheme val="major"/>
    </font>
    <font>
      <sz val="11"/>
      <name val="맑은 고딕"/>
      <family val="2"/>
      <charset val="129"/>
      <scheme val="minor"/>
    </font>
    <font>
      <strike/>
      <sz val="11"/>
      <color rgb="FFFF0000"/>
      <name val="Arial"/>
      <family val="2"/>
    </font>
    <font>
      <b/>
      <strike/>
      <sz val="11"/>
      <color rgb="FFFF0000"/>
      <name val="Arial"/>
      <family val="2"/>
    </font>
    <font>
      <b/>
      <strike/>
      <sz val="11"/>
      <color rgb="FFFF0000"/>
      <name val="돋움"/>
      <family val="3"/>
      <charset val="129"/>
    </font>
    <font>
      <strike/>
      <sz val="11"/>
      <color rgb="FFFF0000"/>
      <name val="돋움"/>
      <family val="3"/>
      <charset val="129"/>
    </font>
    <font>
      <b/>
      <sz val="11"/>
      <color rgb="FFFF0000"/>
      <name val="맑은 고딕"/>
      <family val="3"/>
      <charset val="129"/>
      <scheme val="major"/>
    </font>
    <font>
      <strike/>
      <sz val="11"/>
      <color rgb="FFFF0000"/>
      <name val="맑은 고딕"/>
      <family val="2"/>
      <charset val="129"/>
      <scheme val="minor"/>
    </font>
    <font>
      <strike/>
      <sz val="10"/>
      <color rgb="FFFF0000"/>
      <name val="Arial"/>
      <family val="2"/>
    </font>
    <font>
      <strike/>
      <sz val="11"/>
      <color rgb="FFFF0000"/>
      <name val="맑은 고딕"/>
      <family val="3"/>
      <charset val="129"/>
    </font>
    <font>
      <b/>
      <sz val="12"/>
      <color theme="1"/>
      <name val="Arial"/>
      <family val="2"/>
    </font>
    <font>
      <b/>
      <sz val="18"/>
      <color theme="1"/>
      <name val="Arial"/>
      <family val="2"/>
    </font>
    <font>
      <sz val="11"/>
      <name val="Calibri"/>
      <family val="2"/>
    </font>
    <font>
      <b/>
      <sz val="24"/>
      <name val="Arial"/>
      <family val="2"/>
    </font>
    <font>
      <sz val="9"/>
      <name val="Arial"/>
      <family val="2"/>
    </font>
    <font>
      <sz val="10"/>
      <name val="Times New Roman"/>
      <family val="1"/>
    </font>
    <font>
      <sz val="11"/>
      <name val="Cambria"/>
      <family val="1"/>
    </font>
    <font>
      <sz val="10"/>
      <name val="Arial"/>
      <family val="1"/>
    </font>
    <font>
      <b/>
      <sz val="11"/>
      <name val="Cambria"/>
      <family val="1"/>
    </font>
    <font>
      <b/>
      <sz val="28"/>
      <name val="Cambria"/>
      <family val="1"/>
    </font>
    <font>
      <b/>
      <sz val="28"/>
      <name val="Arial"/>
      <family val="2"/>
    </font>
    <font>
      <b/>
      <sz val="12"/>
      <name val="Cambria"/>
      <family val="1"/>
    </font>
    <font>
      <b/>
      <sz val="11"/>
      <color theme="0"/>
      <name val="Cambria"/>
      <family val="1"/>
    </font>
    <font>
      <b/>
      <sz val="14"/>
      <name val="Cambria"/>
      <family val="1"/>
    </font>
    <font>
      <b/>
      <sz val="11"/>
      <color rgb="FFFF0000"/>
      <name val="Cambria"/>
      <family val="1"/>
    </font>
    <font>
      <b/>
      <sz val="12"/>
      <name val="바탕"/>
      <family val="1"/>
      <charset val="129"/>
    </font>
    <font>
      <b/>
      <sz val="14"/>
      <color theme="1"/>
      <name val="Cambria"/>
      <family val="1"/>
    </font>
    <font>
      <sz val="11"/>
      <color rgb="FF000000"/>
      <name val="Cambria"/>
      <family val="1"/>
    </font>
    <font>
      <b/>
      <sz val="11"/>
      <color theme="1"/>
      <name val="Cambria"/>
      <family val="1"/>
    </font>
    <font>
      <sz val="11"/>
      <color theme="1"/>
      <name val="맑은 고딕"/>
      <family val="2"/>
      <charset val="129"/>
    </font>
    <font>
      <sz val="11"/>
      <color rgb="FFFF0000"/>
      <name val="Cambria"/>
      <family val="1"/>
    </font>
    <font>
      <sz val="11"/>
      <name val="맑은 고딕"/>
      <family val="2"/>
      <scheme val="minor"/>
    </font>
    <font>
      <b/>
      <sz val="24"/>
      <color indexed="8"/>
      <name val="Arial"/>
      <family val="2"/>
    </font>
    <font>
      <b/>
      <sz val="10"/>
      <color rgb="FF000000"/>
      <name val="Calibri"/>
      <family val="2"/>
    </font>
    <font>
      <b/>
      <sz val="9"/>
      <color rgb="FF000000"/>
      <name val="Cambria"/>
      <family val="1"/>
    </font>
    <font>
      <sz val="8"/>
      <color rgb="FF000000"/>
      <name val="Tahoma"/>
      <family val="2"/>
    </font>
    <font>
      <sz val="8"/>
      <name val="Microsoft Sans Serif"/>
      <family val="2"/>
    </font>
    <font>
      <sz val="8"/>
      <name val="바탕체"/>
      <family val="2"/>
    </font>
    <font>
      <sz val="8"/>
      <name val="Tahoma"/>
      <family val="2"/>
    </font>
    <font>
      <sz val="11"/>
      <color rgb="FFFF0000"/>
      <name val="Calibri"/>
      <family val="2"/>
    </font>
    <font>
      <sz val="11"/>
      <color theme="1"/>
      <name val="맑은 고딕"/>
      <family val="3"/>
      <charset val="129"/>
      <scheme val="minor"/>
    </font>
    <font>
      <sz val="11"/>
      <name val="맑은 고딕"/>
      <family val="3"/>
      <charset val="129"/>
      <scheme val="minor"/>
    </font>
    <font>
      <b/>
      <sz val="18"/>
      <name val="현대하모니 L"/>
      <family val="1"/>
      <charset val="129"/>
    </font>
    <font>
      <b/>
      <sz val="10"/>
      <name val="현대하모니 L"/>
      <family val="1"/>
      <charset val="129"/>
    </font>
    <font>
      <sz val="10"/>
      <name val="현대하모니 L"/>
      <family val="1"/>
      <charset val="129"/>
    </font>
    <font>
      <sz val="11"/>
      <color indexed="8"/>
      <name val="맑은 고딕"/>
      <family val="3"/>
      <charset val="129"/>
    </font>
    <font>
      <b/>
      <sz val="10"/>
      <name val="맑은 고딕"/>
      <family val="3"/>
      <charset val="129"/>
      <scheme val="major"/>
    </font>
    <font>
      <sz val="8"/>
      <name val="맑은 고딕"/>
      <family val="3"/>
      <charset val="129"/>
    </font>
    <font>
      <b/>
      <sz val="11"/>
      <name val="맑은 고딕"/>
      <family val="3"/>
      <charset val="129"/>
      <scheme val="minor"/>
    </font>
    <font>
      <i/>
      <sz val="10"/>
      <color theme="0" tint="-0.34998626667073579"/>
      <name val="현대하모니 L"/>
      <family val="1"/>
      <charset val="129"/>
    </font>
    <font>
      <sz val="10"/>
      <color theme="0" tint="-0.34998626667073579"/>
      <name val="현대하모니 L"/>
      <family val="1"/>
      <charset val="129"/>
    </font>
    <font>
      <i/>
      <sz val="11"/>
      <name val="맑은 고딕"/>
      <family val="3"/>
      <charset val="129"/>
      <scheme val="minor"/>
    </font>
    <font>
      <b/>
      <i/>
      <sz val="10"/>
      <name val="현대하모니 L"/>
      <family val="1"/>
      <charset val="129"/>
    </font>
    <font>
      <b/>
      <sz val="14"/>
      <name val="현대하모니 L"/>
      <family val="1"/>
      <charset val="129"/>
    </font>
    <font>
      <sz val="12"/>
      <name val="현대하모니 L"/>
      <family val="1"/>
      <charset val="129"/>
    </font>
    <font>
      <sz val="11"/>
      <name val="굴림체"/>
      <family val="3"/>
      <charset val="129"/>
    </font>
  </fonts>
  <fills count="33">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00B0F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rgb="FFFFFFFF"/>
      </patternFill>
    </fill>
    <fill>
      <patternFill patternType="solid">
        <fgColor theme="8" tint="0.79998168889431442"/>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rgb="FFCCFFCC"/>
        <bgColor indexed="64"/>
      </patternFill>
    </fill>
    <fill>
      <patternFill patternType="solid">
        <fgColor rgb="FFFFFF99"/>
        <bgColor indexed="64"/>
      </patternFill>
    </fill>
    <fill>
      <patternFill patternType="solid">
        <fgColor indexed="9"/>
        <bgColor indexed="64"/>
      </patternFill>
    </fill>
    <fill>
      <patternFill patternType="solid">
        <fgColor indexed="41"/>
        <bgColor indexed="64"/>
      </patternFill>
    </fill>
    <fill>
      <patternFill patternType="solid">
        <fgColor theme="8" tint="0.59999389629810485"/>
        <bgColor indexed="64"/>
      </patternFill>
    </fill>
    <fill>
      <patternFill patternType="solid">
        <fgColor indexed="22"/>
        <bgColor indexed="64"/>
      </patternFill>
    </fill>
    <fill>
      <patternFill patternType="solid">
        <fgColor indexed="42"/>
        <bgColor indexed="64"/>
      </patternFill>
    </fill>
    <fill>
      <patternFill patternType="solid">
        <fgColor theme="2"/>
        <bgColor indexed="64"/>
      </patternFill>
    </fill>
    <fill>
      <patternFill patternType="solid">
        <fgColor theme="3" tint="0.59999389629810485"/>
        <bgColor indexed="64"/>
      </patternFill>
    </fill>
    <fill>
      <patternFill patternType="solid">
        <fgColor theme="6" tint="0.59999389629810485"/>
        <bgColor indexed="64"/>
      </patternFill>
    </fill>
  </fills>
  <borders count="263">
    <border>
      <left/>
      <right/>
      <top/>
      <bottom/>
      <diagonal/>
    </border>
    <border>
      <left style="thick">
        <color rgb="FFFF0000"/>
      </left>
      <right/>
      <top style="thick">
        <color rgb="FFFF0000"/>
      </top>
      <bottom/>
      <diagonal/>
    </border>
    <border>
      <left style="thick">
        <color rgb="FFFF0000"/>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style="thin">
        <color indexed="64"/>
      </right>
      <top/>
      <bottom/>
      <diagonal/>
    </border>
    <border>
      <left/>
      <right style="medium">
        <color indexed="64"/>
      </right>
      <top/>
      <bottom/>
      <diagonal/>
    </border>
    <border>
      <left style="medium">
        <color indexed="64"/>
      </left>
      <right/>
      <top/>
      <bottom style="medium">
        <color indexed="64"/>
      </bottom>
      <diagonal/>
    </border>
    <border>
      <left/>
      <right style="medium">
        <color auto="1"/>
      </right>
      <top style="medium">
        <color auto="1"/>
      </top>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auto="1"/>
      </left>
      <right/>
      <top style="medium">
        <color auto="1"/>
      </top>
      <bottom/>
      <diagonal/>
    </border>
    <border>
      <left/>
      <right style="thin">
        <color auto="1"/>
      </right>
      <top style="medium">
        <color auto="1"/>
      </top>
      <bottom/>
      <diagonal/>
    </border>
    <border>
      <left style="thin">
        <color indexed="64"/>
      </left>
      <right/>
      <top/>
      <bottom/>
      <diagonal/>
    </border>
    <border>
      <left/>
      <right style="thin">
        <color auto="1"/>
      </right>
      <top/>
      <bottom/>
      <diagonal/>
    </border>
    <border>
      <left/>
      <right style="medium">
        <color indexed="64"/>
      </right>
      <top style="thin">
        <color indexed="64"/>
      </top>
      <bottom style="thin">
        <color indexed="64"/>
      </bottom>
      <diagonal/>
    </border>
    <border>
      <left style="thick">
        <color rgb="FFFF0000"/>
      </left>
      <right/>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style="thin">
        <color theme="1"/>
      </right>
      <top/>
      <bottom style="thin">
        <color rgb="FFA9A9A9"/>
      </bottom>
      <diagonal/>
    </border>
    <border>
      <left style="thin">
        <color theme="1"/>
      </left>
      <right/>
      <top/>
      <bottom style="thin">
        <color rgb="FFA9A9A9"/>
      </bottom>
      <diagonal/>
    </border>
    <border>
      <left/>
      <right/>
      <top/>
      <bottom style="thin">
        <color rgb="FFA9A9A9"/>
      </bottom>
      <diagonal/>
    </border>
    <border>
      <left/>
      <right style="thin">
        <color theme="1"/>
      </right>
      <top/>
      <bottom style="thin">
        <color rgb="FFA9A9A9"/>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64"/>
      </left>
      <right style="thin">
        <color theme="1"/>
      </right>
      <top style="thin">
        <color indexed="64"/>
      </top>
      <bottom style="thin">
        <color indexed="64"/>
      </bottom>
      <diagonal/>
    </border>
    <border>
      <left style="thin">
        <color indexed="64"/>
      </left>
      <right/>
      <top style="thin">
        <color rgb="FFA9A9A9"/>
      </top>
      <bottom style="thin">
        <color theme="0" tint="-0.34998626667073579"/>
      </bottom>
      <diagonal/>
    </border>
    <border>
      <left/>
      <right style="thin">
        <color theme="0" tint="-0.34998626667073579"/>
      </right>
      <top style="thin">
        <color rgb="FFA9A9A9"/>
      </top>
      <bottom style="thin">
        <color theme="0" tint="-0.34998626667073579"/>
      </bottom>
      <diagonal/>
    </border>
    <border>
      <left style="thin">
        <color theme="0" tint="-0.34998626667073579"/>
      </left>
      <right style="thin">
        <color theme="0" tint="-0.34998626667073579"/>
      </right>
      <top style="thin">
        <color rgb="FFA9A9A9"/>
      </top>
      <bottom style="thin">
        <color theme="0" tint="-0.34998626667073579"/>
      </bottom>
      <diagonal/>
    </border>
    <border>
      <left style="thin">
        <color theme="0" tint="-0.34998626667073579"/>
      </left>
      <right/>
      <top style="thin">
        <color rgb="FFA9A9A9"/>
      </top>
      <bottom style="thin">
        <color theme="0" tint="-0.34998626667073579"/>
      </bottom>
      <diagonal/>
    </border>
    <border>
      <left style="thin">
        <color theme="1"/>
      </left>
      <right style="thin">
        <color rgb="FFA9A9A9"/>
      </right>
      <top style="thin">
        <color rgb="FFA9A9A9"/>
      </top>
      <bottom style="thin">
        <color rgb="FFA9A9A9"/>
      </bottom>
      <diagonal/>
    </border>
    <border>
      <left style="thin">
        <color rgb="FFA9A9A9"/>
      </left>
      <right style="thin">
        <color theme="1"/>
      </right>
      <top style="thin">
        <color rgb="FFA9A9A9"/>
      </top>
      <bottom style="thin">
        <color rgb="FFA9A9A9"/>
      </bottom>
      <diagonal/>
    </border>
    <border>
      <left style="thin">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style="thin">
        <color theme="0" tint="-0.34998626667073579"/>
      </bottom>
      <diagonal/>
    </border>
    <border>
      <left style="thin">
        <color indexed="64"/>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style="thin">
        <color theme="1"/>
      </left>
      <right/>
      <top style="thin">
        <color rgb="FFA9A9A9"/>
      </top>
      <bottom style="thin">
        <color rgb="FFA9A9A9"/>
      </bottom>
      <diagonal/>
    </border>
    <border>
      <left/>
      <right style="thin">
        <color theme="1"/>
      </right>
      <top style="thin">
        <color rgb="FFA9A9A9"/>
      </top>
      <bottom style="thin">
        <color rgb="FFA9A9A9"/>
      </bottom>
      <diagonal/>
    </border>
    <border>
      <left style="thin">
        <color indexed="64"/>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indexed="64"/>
      </left>
      <right/>
      <top style="thin">
        <color theme="0" tint="-0.34998626667073579"/>
      </top>
      <bottom style="thin">
        <color rgb="FFA9A9A9"/>
      </bottom>
      <diagonal/>
    </border>
    <border>
      <left/>
      <right style="thin">
        <color theme="0" tint="-0.34998626667073579"/>
      </right>
      <top style="thin">
        <color theme="0" tint="-0.34998626667073579"/>
      </top>
      <bottom style="thin">
        <color rgb="FFA9A9A9"/>
      </bottom>
      <diagonal/>
    </border>
    <border>
      <left style="thin">
        <color theme="0" tint="-0.34998626667073579"/>
      </left>
      <right style="thin">
        <color theme="0" tint="-0.34998626667073579"/>
      </right>
      <top style="thin">
        <color theme="0" tint="-0.34998626667073579"/>
      </top>
      <bottom style="thin">
        <color rgb="FFA9A9A9"/>
      </bottom>
      <diagonal/>
    </border>
    <border>
      <left style="thin">
        <color theme="0" tint="-0.34998626667073579"/>
      </left>
      <right/>
      <top style="thin">
        <color theme="0" tint="-0.34998626667073579"/>
      </top>
      <bottom style="thin">
        <color rgb="FFA9A9A9"/>
      </bottom>
      <diagonal/>
    </border>
    <border>
      <left/>
      <right/>
      <top style="thin">
        <color rgb="FFA9A9A9"/>
      </top>
      <bottom style="thin">
        <color rgb="FFA9A9A9"/>
      </bottom>
      <diagonal/>
    </border>
    <border>
      <left/>
      <right style="thin">
        <color rgb="FFA9A9A9"/>
      </right>
      <top style="thin">
        <color rgb="FFA9A9A9"/>
      </top>
      <bottom style="thin">
        <color rgb="FFA9A9A9"/>
      </bottom>
      <diagonal/>
    </border>
    <border>
      <left style="thin">
        <color rgb="FFA9A9A9"/>
      </left>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right/>
      <top style="thin">
        <color rgb="FFA9A9A9"/>
      </top>
      <bottom/>
      <diagonal/>
    </border>
    <border>
      <left/>
      <right style="thin">
        <color rgb="FFA9A9A9"/>
      </right>
      <top style="thin">
        <color rgb="FFA9A9A9"/>
      </top>
      <bottom/>
      <diagonal/>
    </border>
    <border>
      <left style="thin">
        <color rgb="FFA9A9A9"/>
      </left>
      <right/>
      <top style="thin">
        <color rgb="FFA9A9A9"/>
      </top>
      <bottom/>
      <diagonal/>
    </border>
    <border>
      <left/>
      <right style="thin">
        <color theme="1"/>
      </right>
      <top style="thin">
        <color rgb="FFA9A9A9"/>
      </top>
      <bottom/>
      <diagonal/>
    </border>
    <border>
      <left/>
      <right/>
      <top/>
      <bottom style="thin">
        <color theme="1"/>
      </bottom>
      <diagonal/>
    </border>
    <border>
      <left style="thin">
        <color theme="1"/>
      </left>
      <right style="thin">
        <color rgb="FFA9A9A9"/>
      </right>
      <top style="thin">
        <color rgb="FFA9A9A9"/>
      </top>
      <bottom style="thin">
        <color theme="1"/>
      </bottom>
      <diagonal/>
    </border>
    <border>
      <left style="thin">
        <color rgb="FFA9A9A9"/>
      </left>
      <right style="thin">
        <color theme="1"/>
      </right>
      <top style="thin">
        <color rgb="FFA9A9A9"/>
      </top>
      <bottom style="thin">
        <color theme="1"/>
      </bottom>
      <diagonal/>
    </border>
    <border>
      <left/>
      <right style="thin">
        <color rgb="FFA9A9A9"/>
      </right>
      <top/>
      <bottom style="thin">
        <color rgb="FFA9A9A9"/>
      </bottom>
      <diagonal/>
    </border>
    <border>
      <left style="thin">
        <color rgb="FFA9A9A9"/>
      </left>
      <right/>
      <top/>
      <bottom style="thin">
        <color rgb="FFA9A9A9"/>
      </bottom>
      <diagonal/>
    </border>
    <border>
      <left style="thin">
        <color rgb="FFA9A9A9"/>
      </left>
      <right style="thin">
        <color rgb="FFA9A9A9"/>
      </right>
      <top style="thin">
        <color rgb="FFA9A9A9"/>
      </top>
      <bottom/>
      <diagonal/>
    </border>
    <border>
      <left style="thin">
        <color rgb="FFA9A9A9"/>
      </left>
      <right style="thin">
        <color theme="1"/>
      </right>
      <top style="thin">
        <color rgb="FFA9A9A9"/>
      </top>
      <bottom/>
      <diagonal/>
    </border>
    <border>
      <left style="thin">
        <color indexed="64"/>
      </left>
      <right style="thin">
        <color theme="0" tint="-0.34998626667073579"/>
      </right>
      <top style="thin">
        <color theme="0" tint="-0.34998626667073579"/>
      </top>
      <bottom/>
      <diagonal/>
    </border>
    <border>
      <left style="thin">
        <color theme="0" tint="-0.34998626667073579"/>
      </left>
      <right style="thin">
        <color indexed="64"/>
      </right>
      <top style="thin">
        <color theme="0" tint="-0.34998626667073579"/>
      </top>
      <bottom/>
      <diagonal/>
    </border>
    <border>
      <left style="thin">
        <color rgb="FFA9A9A9"/>
      </left>
      <right style="thin">
        <color rgb="FFA9A9A9"/>
      </right>
      <top style="thin">
        <color rgb="FFA9A9A9"/>
      </top>
      <bottom style="thin">
        <color theme="1"/>
      </bottom>
      <diagonal/>
    </border>
    <border>
      <left style="thin">
        <color rgb="FFA9A9A9"/>
      </left>
      <right/>
      <top style="thin">
        <color rgb="FFA9A9A9"/>
      </top>
      <bottom style="thin">
        <color theme="1"/>
      </bottom>
      <diagonal/>
    </border>
    <border>
      <left style="thin">
        <color indexed="64"/>
      </left>
      <right style="thin">
        <color theme="0" tint="-0.34998626667073579"/>
      </right>
      <top style="thin">
        <color theme="0" tint="-0.34998626667073579"/>
      </top>
      <bottom style="thin">
        <color indexed="64"/>
      </bottom>
      <diagonal/>
    </border>
    <border>
      <left style="thin">
        <color theme="0" tint="-0.34998626667073579"/>
      </left>
      <right style="thin">
        <color theme="0" tint="-0.34998626667073579"/>
      </right>
      <top style="thin">
        <color theme="0" tint="-0.34998626667073579"/>
      </top>
      <bottom style="thin">
        <color indexed="64"/>
      </bottom>
      <diagonal/>
    </border>
    <border>
      <left style="thin">
        <color theme="0" tint="-0.34998626667073579"/>
      </left>
      <right style="thin">
        <color indexed="64"/>
      </right>
      <top style="thin">
        <color theme="0" tint="-0.34998626667073579"/>
      </top>
      <bottom style="thin">
        <color indexed="64"/>
      </bottom>
      <diagonal/>
    </border>
    <border>
      <left style="thin">
        <color auto="1"/>
      </left>
      <right/>
      <top style="thin">
        <color auto="1"/>
      </top>
      <bottom style="thin">
        <color rgb="FFA9A9A9"/>
      </bottom>
      <diagonal/>
    </border>
    <border>
      <left/>
      <right/>
      <top style="thin">
        <color auto="1"/>
      </top>
      <bottom style="thin">
        <color rgb="FFA9A9A9"/>
      </bottom>
      <diagonal/>
    </border>
    <border>
      <left/>
      <right style="thin">
        <color rgb="FFA9A9A9"/>
      </right>
      <top style="thin">
        <color auto="1"/>
      </top>
      <bottom style="thin">
        <color rgb="FFA9A9A9"/>
      </bottom>
      <diagonal/>
    </border>
    <border>
      <left style="thin">
        <color rgb="FFA9A9A9"/>
      </left>
      <right/>
      <top style="thin">
        <color auto="1"/>
      </top>
      <bottom style="thin">
        <color rgb="FFA9A9A9"/>
      </bottom>
      <diagonal/>
    </border>
    <border>
      <left/>
      <right style="thin">
        <color auto="1"/>
      </right>
      <top style="thin">
        <color auto="1"/>
      </top>
      <bottom style="thin">
        <color rgb="FFA9A9A9"/>
      </bottom>
      <diagonal/>
    </border>
    <border>
      <left style="thin">
        <color theme="1"/>
      </left>
      <right/>
      <top style="thin">
        <color theme="1"/>
      </top>
      <bottom style="thin">
        <color rgb="FFA9A9A9"/>
      </bottom>
      <diagonal/>
    </border>
    <border>
      <left/>
      <right style="thin">
        <color theme="1"/>
      </right>
      <top style="thin">
        <color theme="1"/>
      </top>
      <bottom style="thin">
        <color rgb="FFA9A9A9"/>
      </bottom>
      <diagonal/>
    </border>
    <border diagonalUp="1" diagonalDown="1">
      <left style="thin">
        <color indexed="64"/>
      </left>
      <right style="thin">
        <color indexed="64"/>
      </right>
      <top style="thin">
        <color indexed="64"/>
      </top>
      <bottom style="thin">
        <color indexed="64"/>
      </bottom>
      <diagonal style="thin">
        <color indexed="64"/>
      </diagonal>
    </border>
    <border>
      <left style="thin">
        <color rgb="FFA9A9A9"/>
      </left>
      <right style="thin">
        <color auto="1"/>
      </right>
      <top style="thin">
        <color rgb="FFA9A9A9"/>
      </top>
      <bottom style="thin">
        <color rgb="FFA9A9A9"/>
      </bottom>
      <diagonal/>
    </border>
    <border>
      <left style="thin">
        <color rgb="FFA9A9A9"/>
      </left>
      <right style="thin">
        <color rgb="FFA9A9A9"/>
      </right>
      <top style="thin">
        <color rgb="FFA9A9A9"/>
      </top>
      <bottom style="thin">
        <color auto="1"/>
      </bottom>
      <diagonal/>
    </border>
    <border>
      <left style="thin">
        <color rgb="FFA9A9A9"/>
      </left>
      <right style="thin">
        <color auto="1"/>
      </right>
      <top style="thin">
        <color rgb="FFA9A9A9"/>
      </top>
      <bottom style="thin">
        <color auto="1"/>
      </bottom>
      <diagonal/>
    </border>
    <border>
      <left style="thin">
        <color rgb="FFA9A9A9"/>
      </left>
      <right/>
      <top style="thin">
        <color rgb="FFA9A9A9"/>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auto="1"/>
      </left>
      <right style="hair">
        <color auto="1"/>
      </right>
      <top style="medium">
        <color indexed="64"/>
      </top>
      <bottom style="hair">
        <color indexed="64"/>
      </bottom>
      <diagonal/>
    </border>
    <border>
      <left style="hair">
        <color auto="1"/>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style="thin">
        <color auto="1"/>
      </right>
      <top style="medium">
        <color indexed="64"/>
      </top>
      <bottom style="hair">
        <color indexed="64"/>
      </bottom>
      <diagonal/>
    </border>
    <border>
      <left/>
      <right style="medium">
        <color auto="1"/>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auto="1"/>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right style="medium">
        <color auto="1"/>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auto="1"/>
      </left>
      <right/>
      <top style="hair">
        <color indexed="64"/>
      </top>
      <bottom style="thin">
        <color auto="1"/>
      </bottom>
      <diagonal/>
    </border>
    <border>
      <left style="thin">
        <color auto="1"/>
      </left>
      <right style="thin">
        <color auto="1"/>
      </right>
      <top style="hair">
        <color auto="1"/>
      </top>
      <bottom style="thin">
        <color auto="1"/>
      </bottom>
      <diagonal/>
    </border>
    <border>
      <left/>
      <right style="thin">
        <color indexed="64"/>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auto="1"/>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right style="medium">
        <color auto="1"/>
      </right>
      <top style="thin">
        <color indexed="64"/>
      </top>
      <bottom style="hair">
        <color indexed="64"/>
      </bottom>
      <diagonal/>
    </border>
    <border>
      <left style="medium">
        <color indexed="64"/>
      </left>
      <right style="thin">
        <color indexed="64"/>
      </right>
      <top style="hair">
        <color indexed="64"/>
      </top>
      <bottom/>
      <diagonal/>
    </border>
    <border>
      <left style="thin">
        <color indexed="64"/>
      </left>
      <right style="hair">
        <color indexed="64"/>
      </right>
      <top style="hair">
        <color indexed="64"/>
      </top>
      <bottom/>
      <diagonal/>
    </border>
    <border>
      <left style="hair">
        <color auto="1"/>
      </left>
      <right/>
      <top style="hair">
        <color indexed="64"/>
      </top>
      <bottom/>
      <diagonal/>
    </border>
    <border>
      <left style="thin">
        <color auto="1"/>
      </left>
      <right style="thin">
        <color auto="1"/>
      </right>
      <top style="hair">
        <color auto="1"/>
      </top>
      <bottom/>
      <diagonal/>
    </border>
    <border>
      <left/>
      <right style="thin">
        <color indexed="64"/>
      </right>
      <top style="hair">
        <color indexed="64"/>
      </top>
      <bottom/>
      <diagonal/>
    </border>
    <border>
      <left/>
      <right style="medium">
        <color indexed="64"/>
      </right>
      <top style="hair">
        <color indexed="64"/>
      </top>
      <bottom/>
      <diagonal/>
    </border>
    <border>
      <left style="thin">
        <color indexed="64"/>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style="medium">
        <color indexed="64"/>
      </left>
      <right style="thin">
        <color indexed="64"/>
      </right>
      <top style="thin">
        <color indexed="64"/>
      </top>
      <bottom style="double">
        <color auto="1"/>
      </bottom>
      <diagonal/>
    </border>
    <border>
      <left style="thin">
        <color indexed="64"/>
      </left>
      <right style="hair">
        <color indexed="64"/>
      </right>
      <top style="thin">
        <color indexed="64"/>
      </top>
      <bottom style="double">
        <color auto="1"/>
      </bottom>
      <diagonal/>
    </border>
    <border>
      <left style="hair">
        <color auto="1"/>
      </left>
      <right/>
      <top style="thin">
        <color indexed="64"/>
      </top>
      <bottom style="double">
        <color auto="1"/>
      </bottom>
      <diagonal/>
    </border>
    <border>
      <left style="thin">
        <color auto="1"/>
      </left>
      <right style="thin">
        <color auto="1"/>
      </right>
      <top style="thin">
        <color indexed="64"/>
      </top>
      <bottom style="double">
        <color auto="1"/>
      </bottom>
      <diagonal/>
    </border>
    <border>
      <left/>
      <right style="thin">
        <color indexed="64"/>
      </right>
      <top style="thin">
        <color indexed="64"/>
      </top>
      <bottom style="double">
        <color auto="1"/>
      </bottom>
      <diagonal/>
    </border>
    <border>
      <left/>
      <right style="medium">
        <color auto="1"/>
      </right>
      <top style="thin">
        <color indexed="64"/>
      </top>
      <bottom style="double">
        <color auto="1"/>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hair">
        <color indexed="64"/>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diagonal/>
    </border>
    <border>
      <left style="thin">
        <color indexed="64"/>
      </left>
      <right style="hair">
        <color indexed="64"/>
      </right>
      <top/>
      <bottom style="hair">
        <color indexed="64"/>
      </bottom>
      <diagonal/>
    </border>
    <border>
      <left/>
      <right/>
      <top/>
      <bottom style="hair">
        <color indexed="64"/>
      </bottom>
      <diagonal/>
    </border>
    <border>
      <left style="thin">
        <color indexed="64"/>
      </left>
      <right style="thin">
        <color indexed="64"/>
      </right>
      <top style="double">
        <color indexed="64"/>
      </top>
      <bottom style="hair">
        <color indexed="64"/>
      </bottom>
      <diagonal/>
    </border>
    <border>
      <left style="hair">
        <color indexed="64"/>
      </left>
      <right style="thin">
        <color indexed="64"/>
      </right>
      <top/>
      <bottom style="hair">
        <color indexed="64"/>
      </bottom>
      <diagonal/>
    </border>
    <border>
      <left/>
      <right style="hair">
        <color indexed="64"/>
      </right>
      <top style="hair">
        <color indexed="64"/>
      </top>
      <bottom style="hair">
        <color indexed="64"/>
      </bottom>
      <diagonal/>
    </border>
    <border>
      <left/>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bottom/>
      <diagonal/>
    </border>
    <border>
      <left style="thin">
        <color indexed="64"/>
      </left>
      <right/>
      <top style="hair">
        <color indexed="64"/>
      </top>
      <bottom style="thin">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hair">
        <color indexed="64"/>
      </left>
      <right style="hair">
        <color indexed="64"/>
      </right>
      <top style="thin">
        <color indexed="64"/>
      </top>
      <bottom style="double">
        <color indexed="64"/>
      </bottom>
      <diagonal/>
    </border>
    <border>
      <left style="hair">
        <color indexed="64"/>
      </left>
      <right style="thin">
        <color indexed="64"/>
      </right>
      <top style="thin">
        <color indexed="64"/>
      </top>
      <bottom style="double">
        <color indexed="64"/>
      </bottom>
      <diagonal/>
    </border>
    <border>
      <left style="thin">
        <color indexed="64"/>
      </left>
      <right style="medium">
        <color indexed="64"/>
      </right>
      <top/>
      <bottom style="double">
        <color indexed="64"/>
      </bottom>
      <diagonal/>
    </border>
    <border>
      <left style="medium">
        <color indexed="64"/>
      </left>
      <right/>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style="thin">
        <color indexed="64"/>
      </left>
      <right style="medium">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auto="1"/>
      </left>
      <right style="hair">
        <color auto="1"/>
      </right>
      <top style="thin">
        <color indexed="64"/>
      </top>
      <bottom style="hair">
        <color auto="1"/>
      </bottom>
      <diagonal/>
    </border>
    <border>
      <left style="hair">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top style="medium">
        <color theme="1"/>
      </top>
      <bottom style="thin">
        <color indexed="64"/>
      </bottom>
      <diagonal/>
    </border>
    <border>
      <left/>
      <right style="medium">
        <color indexed="64"/>
      </right>
      <top style="medium">
        <color theme="1"/>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right/>
      <top style="medium">
        <color indexed="64"/>
      </top>
      <bottom style="hair">
        <color indexed="64"/>
      </bottom>
      <diagonal/>
    </border>
    <border>
      <left style="medium">
        <color indexed="64"/>
      </left>
      <right style="medium">
        <color indexed="64"/>
      </right>
      <top style="medium">
        <color indexed="64"/>
      </top>
      <bottom style="hair">
        <color indexed="64"/>
      </bottom>
      <diagonal/>
    </border>
    <border>
      <left style="thin">
        <color auto="1"/>
      </left>
      <right style="medium">
        <color auto="1"/>
      </right>
      <top style="hair">
        <color auto="1"/>
      </top>
      <bottom style="thin">
        <color auto="1"/>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double">
        <color indexed="64"/>
      </bottom>
      <diagonal/>
    </border>
    <border>
      <left style="thin">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right style="thin">
        <color rgb="FFA9A9A9"/>
      </right>
      <top style="thin">
        <color theme="1"/>
      </top>
      <bottom/>
      <diagonal/>
    </border>
    <border>
      <left style="thin">
        <color rgb="FFA9A9A9"/>
      </left>
      <right style="thin">
        <color rgb="FFA9A9A9"/>
      </right>
      <top style="thin">
        <color theme="1"/>
      </top>
      <bottom style="thin">
        <color rgb="FFA9A9A9"/>
      </bottom>
      <diagonal/>
    </border>
    <border>
      <left style="thin">
        <color rgb="FFA9A9A9"/>
      </left>
      <right style="thin">
        <color theme="1"/>
      </right>
      <top style="thin">
        <color theme="1"/>
      </top>
      <bottom style="thin">
        <color rgb="FFA9A9A9"/>
      </bottom>
      <diagonal/>
    </border>
    <border>
      <left style="thin">
        <color theme="1"/>
      </left>
      <right/>
      <top/>
      <bottom/>
      <diagonal/>
    </border>
    <border>
      <left/>
      <right style="thin">
        <color rgb="FFA9A9A9"/>
      </right>
      <top/>
      <bottom/>
      <diagonal/>
    </border>
    <border>
      <left style="thin">
        <color rgb="FFA9A9A9"/>
      </left>
      <right style="thin">
        <color rgb="FFA9A9A9"/>
      </right>
      <top/>
      <bottom style="thin">
        <color rgb="FFA9A9A9"/>
      </bottom>
      <diagonal/>
    </border>
    <border>
      <left style="thin">
        <color rgb="FFA9A9A9"/>
      </left>
      <right style="thin">
        <color theme="1"/>
      </right>
      <top/>
      <bottom style="thin">
        <color rgb="FFA9A9A9"/>
      </bottom>
      <diagonal/>
    </border>
    <border>
      <left style="thin">
        <color rgb="FFA9A9A9"/>
      </left>
      <right style="thin">
        <color rgb="FFA9A9A9"/>
      </right>
      <top/>
      <bottom/>
      <diagonal/>
    </border>
    <border>
      <left style="thin">
        <color indexed="64"/>
      </left>
      <right style="thin">
        <color rgb="FFA9A9A9"/>
      </right>
      <top/>
      <bottom style="thin">
        <color rgb="FFA9A9A9"/>
      </bottom>
      <diagonal/>
    </border>
    <border>
      <left style="thin">
        <color indexed="64"/>
      </left>
      <right/>
      <top style="thin">
        <color rgb="FFA9A9A9"/>
      </top>
      <bottom style="thin">
        <color rgb="FFA9A9A9"/>
      </bottom>
      <diagonal/>
    </border>
    <border>
      <left style="thin">
        <color indexed="64"/>
      </left>
      <right style="thin">
        <color rgb="FFA9A9A9"/>
      </right>
      <top style="thin">
        <color rgb="FFA9A9A9"/>
      </top>
      <bottom style="thin">
        <color rgb="FFA9A9A9"/>
      </bottom>
      <diagonal/>
    </border>
    <border>
      <left/>
      <right style="hair">
        <color auto="1"/>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top/>
      <bottom style="hair">
        <color indexed="64"/>
      </bottom>
      <diagonal/>
    </border>
    <border>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right style="hair">
        <color indexed="64"/>
      </right>
      <top style="hair">
        <color indexed="64"/>
      </top>
      <bottom style="thin">
        <color indexed="64"/>
      </bottom>
      <diagonal/>
    </border>
  </borders>
  <cellStyleXfs count="26">
    <xf numFmtId="0" fontId="0" fillId="0" borderId="0">
      <alignment vertical="center"/>
    </xf>
    <xf numFmtId="43" fontId="1" fillId="0" borderId="0" applyFont="0" applyFill="0" applyBorder="0" applyAlignment="0" applyProtection="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8" fillId="0" borderId="0" applyFont="0" applyFill="0" applyBorder="0" applyAlignment="0" applyProtection="0"/>
    <xf numFmtId="0" fontId="8" fillId="0" borderId="0"/>
    <xf numFmtId="0" fontId="8" fillId="0" borderId="0" applyFont="0" applyFill="0" applyBorder="0" applyAlignment="0" applyProtection="0"/>
    <xf numFmtId="0" fontId="5" fillId="0" borderId="0"/>
    <xf numFmtId="41" fontId="5" fillId="0" borderId="0" applyFont="0" applyFill="0" applyBorder="0" applyAlignment="0" applyProtection="0"/>
    <xf numFmtId="0" fontId="113" fillId="0" borderId="0"/>
    <xf numFmtId="0" fontId="132" fillId="0" borderId="0"/>
    <xf numFmtId="41" fontId="132" fillId="0" borderId="0" applyFont="0" applyFill="0" applyBorder="0" applyAlignment="0" applyProtection="0">
      <alignment vertical="center"/>
    </xf>
    <xf numFmtId="0" fontId="141" fillId="0" borderId="0">
      <alignment vertical="center"/>
    </xf>
    <xf numFmtId="41" fontId="141" fillId="0" borderId="0" applyFont="0" applyFill="0" applyBorder="0" applyAlignment="0" applyProtection="0">
      <alignment vertical="center"/>
    </xf>
    <xf numFmtId="0" fontId="98" fillId="0" borderId="0"/>
    <xf numFmtId="41" fontId="98" fillId="0" borderId="0" applyFont="0" applyFill="0" applyBorder="0" applyAlignment="0" applyProtection="0">
      <alignment vertical="center"/>
    </xf>
    <xf numFmtId="0" fontId="98" fillId="0" borderId="0"/>
    <xf numFmtId="41" fontId="146" fillId="0" borderId="0" applyFont="0" applyFill="0" applyBorder="0" applyAlignment="0" applyProtection="0">
      <alignment vertical="center"/>
    </xf>
    <xf numFmtId="0" fontId="98" fillId="0" borderId="0">
      <alignment vertical="center"/>
    </xf>
    <xf numFmtId="0" fontId="98" fillId="0" borderId="0">
      <alignment vertical="center"/>
    </xf>
    <xf numFmtId="41" fontId="146" fillId="0" borderId="0" applyFont="0" applyFill="0" applyBorder="0" applyAlignment="0" applyProtection="0">
      <alignment vertical="center"/>
    </xf>
    <xf numFmtId="41" fontId="98" fillId="0" borderId="0" applyFont="0" applyFill="0" applyBorder="0" applyAlignment="0" applyProtection="0">
      <alignment vertical="center"/>
    </xf>
    <xf numFmtId="0" fontId="98" fillId="0" borderId="0"/>
    <xf numFmtId="9" fontId="141" fillId="0" borderId="0" applyFont="0" applyFill="0" applyBorder="0" applyAlignment="0" applyProtection="0">
      <alignment vertical="center"/>
    </xf>
    <xf numFmtId="0" fontId="98" fillId="0" borderId="0">
      <alignment vertical="center"/>
    </xf>
    <xf numFmtId="0" fontId="141" fillId="0" borderId="0">
      <alignment vertical="center"/>
    </xf>
  </cellStyleXfs>
  <cellXfs count="2353">
    <xf numFmtId="0" fontId="0" fillId="0" borderId="0" xfId="0">
      <alignment vertical="center"/>
    </xf>
    <xf numFmtId="0" fontId="2" fillId="0" borderId="0" xfId="0" applyFont="1" applyAlignment="1">
      <alignment vertical="center"/>
    </xf>
    <xf numFmtId="0" fontId="5" fillId="0" borderId="0" xfId="0" applyFont="1" applyAlignment="1">
      <alignment vertical="center"/>
    </xf>
    <xf numFmtId="41" fontId="5" fillId="0" borderId="0" xfId="0" applyNumberFormat="1" applyFont="1" applyAlignment="1">
      <alignment vertical="center"/>
    </xf>
    <xf numFmtId="0" fontId="5" fillId="0" borderId="0" xfId="0" applyFont="1" applyFill="1" applyBorder="1" applyAlignment="1">
      <alignment vertical="center"/>
    </xf>
    <xf numFmtId="0" fontId="6" fillId="0" borderId="0" xfId="0" applyFont="1">
      <alignment vertical="center"/>
    </xf>
    <xf numFmtId="0" fontId="7" fillId="0" borderId="0" xfId="0" applyFont="1" applyAlignment="1">
      <alignment vertical="center"/>
    </xf>
    <xf numFmtId="0" fontId="8" fillId="0" borderId="0" xfId="0" applyFont="1" applyAlignment="1">
      <alignment vertical="center"/>
    </xf>
    <xf numFmtId="41" fontId="8" fillId="0" borderId="0" xfId="0" applyNumberFormat="1" applyFont="1" applyAlignment="1">
      <alignment vertical="center"/>
    </xf>
    <xf numFmtId="0" fontId="8" fillId="0" borderId="0" xfId="0" applyFont="1" applyBorder="1" applyAlignment="1">
      <alignment vertical="center"/>
    </xf>
    <xf numFmtId="0" fontId="8" fillId="0" borderId="0" xfId="0" applyFont="1" applyFill="1" applyBorder="1" applyAlignment="1">
      <alignment vertical="center"/>
    </xf>
    <xf numFmtId="0" fontId="9" fillId="0" borderId="0" xfId="0" applyFont="1" applyFill="1" applyAlignment="1">
      <alignment vertical="center"/>
    </xf>
    <xf numFmtId="0" fontId="9" fillId="0" borderId="0" xfId="0" applyFont="1" applyAlignment="1">
      <alignment vertical="center"/>
    </xf>
    <xf numFmtId="0" fontId="11" fillId="0" borderId="0" xfId="0" applyFont="1">
      <alignment vertical="center"/>
    </xf>
    <xf numFmtId="41" fontId="11" fillId="0" borderId="0" xfId="0" applyNumberFormat="1" applyFont="1">
      <alignment vertical="center"/>
    </xf>
    <xf numFmtId="0" fontId="6" fillId="0" borderId="0" xfId="0" applyFont="1" applyBorder="1">
      <alignment vertical="center"/>
    </xf>
    <xf numFmtId="0" fontId="12" fillId="0" borderId="0" xfId="0" applyFont="1" applyFill="1" applyBorder="1" applyAlignment="1">
      <alignment horizontal="right" vertical="center"/>
    </xf>
    <xf numFmtId="0" fontId="11" fillId="0" borderId="0" xfId="0" applyFont="1" applyAlignment="1">
      <alignment horizontal="right" vertical="center"/>
    </xf>
    <xf numFmtId="0" fontId="11" fillId="0" borderId="0" xfId="0" applyFont="1" applyBorder="1" applyAlignment="1">
      <alignment horizontal="right" vertical="center"/>
    </xf>
    <xf numFmtId="0" fontId="9" fillId="0" borderId="0" xfId="0" applyFont="1" applyFill="1" applyAlignment="1">
      <alignment horizontal="left" vertical="center"/>
    </xf>
    <xf numFmtId="0" fontId="12" fillId="0" borderId="0" xfId="0" applyNumberFormat="1" applyFont="1" applyFill="1" applyBorder="1" applyAlignment="1">
      <alignment horizontal="right" vertical="center"/>
    </xf>
    <xf numFmtId="0" fontId="11" fillId="0" borderId="1" xfId="0" applyFont="1" applyBorder="1">
      <alignment vertical="center"/>
    </xf>
    <xf numFmtId="0" fontId="11" fillId="0" borderId="0" xfId="0" applyFont="1" applyBorder="1">
      <alignment vertical="center"/>
    </xf>
    <xf numFmtId="0" fontId="13" fillId="2" borderId="0" xfId="0" applyFont="1" applyFill="1" applyAlignment="1">
      <alignment horizontal="left" vertical="center"/>
    </xf>
    <xf numFmtId="0" fontId="13" fillId="2" borderId="0" xfId="0" applyFont="1" applyFill="1" applyAlignment="1">
      <alignment vertical="center"/>
    </xf>
    <xf numFmtId="0" fontId="12" fillId="0" borderId="0" xfId="0" applyNumberFormat="1" applyFont="1" applyFill="1" applyAlignment="1">
      <alignment horizontal="right" vertical="center"/>
    </xf>
    <xf numFmtId="0" fontId="11" fillId="0" borderId="2" xfId="0" applyFont="1" applyBorder="1">
      <alignment vertical="center"/>
    </xf>
    <xf numFmtId="0" fontId="11" fillId="0" borderId="3" xfId="0" applyFont="1" applyBorder="1">
      <alignment vertical="center"/>
    </xf>
    <xf numFmtId="0" fontId="15" fillId="3" borderId="4" xfId="0" applyFont="1" applyFill="1" applyBorder="1" applyAlignment="1">
      <alignment horizontal="center" vertical="center"/>
    </xf>
    <xf numFmtId="0" fontId="15" fillId="3" borderId="5" xfId="0" applyFont="1" applyFill="1" applyBorder="1" applyAlignment="1">
      <alignment horizontal="center" vertical="center"/>
    </xf>
    <xf numFmtId="41" fontId="15" fillId="3" borderId="6" xfId="0" applyNumberFormat="1" applyFont="1" applyFill="1" applyBorder="1" applyAlignment="1">
      <alignment horizontal="center" vertical="center"/>
    </xf>
    <xf numFmtId="0" fontId="16" fillId="4" borderId="7" xfId="0" applyFont="1" applyFill="1" applyBorder="1" applyAlignment="1">
      <alignment horizontal="center" vertical="center"/>
    </xf>
    <xf numFmtId="0" fontId="16" fillId="4" borderId="8" xfId="0" applyFont="1" applyFill="1" applyBorder="1" applyAlignment="1">
      <alignment horizontal="center" vertical="center"/>
    </xf>
    <xf numFmtId="0" fontId="16" fillId="4" borderId="9" xfId="0" applyFont="1" applyFill="1" applyBorder="1" applyAlignment="1">
      <alignment horizontal="center" vertical="center"/>
    </xf>
    <xf numFmtId="0" fontId="16" fillId="0" borderId="0" xfId="0" applyFont="1" applyFill="1" applyBorder="1" applyAlignment="1">
      <alignment vertical="center"/>
    </xf>
    <xf numFmtId="0" fontId="16" fillId="5" borderId="7" xfId="0" applyFont="1" applyFill="1" applyBorder="1" applyAlignment="1">
      <alignment horizontal="centerContinuous" vertical="center"/>
    </xf>
    <xf numFmtId="0" fontId="16" fillId="5" borderId="8" xfId="0" applyFont="1" applyFill="1" applyBorder="1" applyAlignment="1">
      <alignment horizontal="centerContinuous" vertical="center"/>
    </xf>
    <xf numFmtId="0" fontId="16" fillId="5" borderId="9" xfId="0" applyFont="1" applyFill="1" applyBorder="1" applyAlignment="1">
      <alignment horizontal="centerContinuous" vertical="center"/>
    </xf>
    <xf numFmtId="0" fontId="16" fillId="6" borderId="7" xfId="0" applyFont="1" applyFill="1" applyBorder="1" applyAlignment="1">
      <alignment horizontal="center" vertical="center"/>
    </xf>
    <xf numFmtId="0" fontId="16" fillId="6" borderId="8" xfId="0" applyFont="1" applyFill="1" applyBorder="1" applyAlignment="1">
      <alignment horizontal="center" vertical="center"/>
    </xf>
    <xf numFmtId="0" fontId="16" fillId="6" borderId="9" xfId="0" applyFont="1" applyFill="1" applyBorder="1" applyAlignment="1">
      <alignment horizontal="center" vertical="center"/>
    </xf>
    <xf numFmtId="41" fontId="16" fillId="6" borderId="7" xfId="0" applyNumberFormat="1" applyFont="1" applyFill="1" applyBorder="1" applyAlignment="1">
      <alignment horizontal="center" vertical="center"/>
    </xf>
    <xf numFmtId="0" fontId="16" fillId="7" borderId="7" xfId="0" applyFont="1" applyFill="1" applyBorder="1" applyAlignment="1">
      <alignment horizontal="center" vertical="center"/>
    </xf>
    <xf numFmtId="0" fontId="16" fillId="7" borderId="8" xfId="0" applyFont="1" applyFill="1" applyBorder="1" applyAlignment="1">
      <alignment horizontal="center" vertical="center"/>
    </xf>
    <xf numFmtId="0" fontId="16" fillId="7" borderId="9" xfId="0" applyFont="1" applyFill="1" applyBorder="1" applyAlignment="1">
      <alignment horizontal="center" vertical="center"/>
    </xf>
    <xf numFmtId="0" fontId="16" fillId="8" borderId="7" xfId="0" applyFont="1" applyFill="1" applyBorder="1" applyAlignment="1">
      <alignment horizontal="centerContinuous" vertical="center"/>
    </xf>
    <xf numFmtId="0" fontId="16" fillId="8" borderId="8" xfId="0" applyFont="1" applyFill="1" applyBorder="1" applyAlignment="1">
      <alignment horizontal="centerContinuous" vertical="center"/>
    </xf>
    <xf numFmtId="0" fontId="16" fillId="8" borderId="9" xfId="0" applyFont="1" applyFill="1" applyBorder="1" applyAlignment="1">
      <alignment horizontal="centerContinuous" vertical="center"/>
    </xf>
    <xf numFmtId="0" fontId="16" fillId="9" borderId="7" xfId="0" applyFont="1" applyFill="1" applyBorder="1" applyAlignment="1">
      <alignment horizontal="centerContinuous" vertical="center"/>
    </xf>
    <xf numFmtId="0" fontId="16" fillId="9" borderId="8" xfId="0" applyFont="1" applyFill="1" applyBorder="1" applyAlignment="1">
      <alignment horizontal="centerContinuous" vertical="center"/>
    </xf>
    <xf numFmtId="0" fontId="16" fillId="9" borderId="9" xfId="0" applyFont="1" applyFill="1" applyBorder="1" applyAlignment="1">
      <alignment horizontal="centerContinuous" vertical="center"/>
    </xf>
    <xf numFmtId="0" fontId="16" fillId="10" borderId="7" xfId="0" applyFont="1" applyFill="1" applyBorder="1" applyAlignment="1">
      <alignment horizontal="centerContinuous" vertical="center"/>
    </xf>
    <xf numFmtId="0" fontId="16" fillId="10" borderId="8" xfId="0" applyFont="1" applyFill="1" applyBorder="1" applyAlignment="1">
      <alignment horizontal="centerContinuous" vertical="center"/>
    </xf>
    <xf numFmtId="0" fontId="16" fillId="10" borderId="9" xfId="0" applyFont="1" applyFill="1" applyBorder="1" applyAlignment="1">
      <alignment horizontal="centerContinuous" vertical="center"/>
    </xf>
    <xf numFmtId="0" fontId="16" fillId="11" borderId="7" xfId="0" applyFont="1" applyFill="1" applyBorder="1" applyAlignment="1">
      <alignment horizontal="centerContinuous" vertical="center"/>
    </xf>
    <xf numFmtId="0" fontId="16" fillId="11" borderId="8" xfId="0" applyFont="1" applyFill="1" applyBorder="1" applyAlignment="1">
      <alignment horizontal="centerContinuous" vertical="center"/>
    </xf>
    <xf numFmtId="0" fontId="16" fillId="11" borderId="9" xfId="0" applyFont="1" applyFill="1" applyBorder="1" applyAlignment="1">
      <alignment horizontal="centerContinuous" vertical="center"/>
    </xf>
    <xf numFmtId="0" fontId="16" fillId="12" borderId="7" xfId="0" applyFont="1" applyFill="1" applyBorder="1" applyAlignment="1">
      <alignment horizontal="centerContinuous" vertical="center"/>
    </xf>
    <xf numFmtId="0" fontId="16" fillId="12" borderId="8" xfId="0" applyFont="1" applyFill="1" applyBorder="1" applyAlignment="1">
      <alignment horizontal="centerContinuous" vertical="center"/>
    </xf>
    <xf numFmtId="0" fontId="16" fillId="12" borderId="9" xfId="0" applyFont="1" applyFill="1" applyBorder="1" applyAlignment="1">
      <alignment horizontal="centerContinuous" vertical="center"/>
    </xf>
    <xf numFmtId="0" fontId="16" fillId="13" borderId="7" xfId="0" applyFont="1" applyFill="1" applyBorder="1" applyAlignment="1">
      <alignment horizontal="centerContinuous" vertical="center"/>
    </xf>
    <xf numFmtId="0" fontId="16" fillId="13" borderId="8" xfId="0" applyFont="1" applyFill="1" applyBorder="1" applyAlignment="1">
      <alignment horizontal="centerContinuous" vertical="center"/>
    </xf>
    <xf numFmtId="0" fontId="16" fillId="13" borderId="9" xfId="0" applyFont="1" applyFill="1" applyBorder="1" applyAlignment="1">
      <alignment horizontal="centerContinuous" vertical="center"/>
    </xf>
    <xf numFmtId="0" fontId="17" fillId="0" borderId="0" xfId="0" applyFont="1">
      <alignment vertical="center"/>
    </xf>
    <xf numFmtId="0" fontId="15" fillId="3" borderId="10" xfId="0" applyFont="1" applyFill="1" applyBorder="1" applyAlignment="1">
      <alignment horizontal="center" vertical="center"/>
    </xf>
    <xf numFmtId="0" fontId="15" fillId="3" borderId="11" xfId="0" applyFont="1" applyFill="1" applyBorder="1" applyAlignment="1">
      <alignment horizontal="center" vertical="center"/>
    </xf>
    <xf numFmtId="41" fontId="15" fillId="3" borderId="12" xfId="0" applyNumberFormat="1" applyFont="1" applyFill="1" applyBorder="1" applyAlignment="1">
      <alignment horizontal="center" vertical="center"/>
    </xf>
    <xf numFmtId="0" fontId="15" fillId="4" borderId="13" xfId="0" applyFont="1" applyFill="1" applyBorder="1" applyAlignment="1">
      <alignment horizontal="centerContinuous" vertical="center" wrapText="1"/>
    </xf>
    <xf numFmtId="0" fontId="15" fillId="4" borderId="14" xfId="0" applyFont="1" applyFill="1" applyBorder="1" applyAlignment="1">
      <alignment horizontal="centerContinuous" vertical="center" wrapText="1"/>
    </xf>
    <xf numFmtId="0" fontId="15" fillId="4" borderId="15" xfId="0" applyFont="1" applyFill="1" applyBorder="1" applyAlignment="1">
      <alignment horizontal="centerContinuous" vertical="center" wrapText="1"/>
    </xf>
    <xf numFmtId="0" fontId="15" fillId="4" borderId="16" xfId="0" applyFont="1" applyFill="1" applyBorder="1" applyAlignment="1">
      <alignment horizontal="centerContinuous" vertical="center" wrapText="1"/>
    </xf>
    <xf numFmtId="0" fontId="15" fillId="4" borderId="17" xfId="0" applyFont="1" applyFill="1" applyBorder="1" applyAlignment="1">
      <alignment horizontal="centerContinuous" vertical="center" wrapText="1"/>
    </xf>
    <xf numFmtId="0" fontId="15" fillId="4" borderId="17" xfId="0" applyFont="1" applyFill="1" applyBorder="1" applyAlignment="1">
      <alignment horizontal="center" vertical="center" wrapText="1"/>
    </xf>
    <xf numFmtId="0" fontId="15" fillId="4" borderId="18" xfId="0" applyFont="1" applyFill="1" applyBorder="1" applyAlignment="1">
      <alignment horizontal="center" vertical="center" wrapText="1"/>
    </xf>
    <xf numFmtId="0" fontId="15" fillId="0" borderId="0" xfId="0" applyFont="1" applyFill="1" applyBorder="1" applyAlignment="1">
      <alignment horizontal="center" vertical="center"/>
    </xf>
    <xf numFmtId="0" fontId="15" fillId="5" borderId="13" xfId="0" applyFont="1" applyFill="1" applyBorder="1" applyAlignment="1">
      <alignment horizontal="centerContinuous" vertical="center" wrapText="1"/>
    </xf>
    <xf numFmtId="0" fontId="15" fillId="5" borderId="14" xfId="0" applyFont="1" applyFill="1" applyBorder="1" applyAlignment="1">
      <alignment horizontal="centerContinuous" vertical="center" wrapText="1"/>
    </xf>
    <xf numFmtId="0" fontId="15" fillId="5" borderId="15" xfId="0" applyFont="1" applyFill="1" applyBorder="1" applyAlignment="1">
      <alignment horizontal="centerContinuous" vertical="center" wrapText="1"/>
    </xf>
    <xf numFmtId="0" fontId="15" fillId="5" borderId="16" xfId="0" applyFont="1" applyFill="1" applyBorder="1" applyAlignment="1">
      <alignment horizontal="centerContinuous" vertical="center" wrapText="1"/>
    </xf>
    <xf numFmtId="0" fontId="15" fillId="5" borderId="17" xfId="0" applyFont="1" applyFill="1" applyBorder="1" applyAlignment="1">
      <alignment horizontal="centerContinuous" vertical="center" wrapText="1"/>
    </xf>
    <xf numFmtId="0" fontId="15" fillId="5" borderId="18" xfId="0" applyFont="1" applyFill="1" applyBorder="1" applyAlignment="1">
      <alignment horizontal="centerContinuous" vertical="center" wrapText="1"/>
    </xf>
    <xf numFmtId="0" fontId="15" fillId="6" borderId="13" xfId="0" applyFont="1" applyFill="1" applyBorder="1" applyAlignment="1">
      <alignment horizontal="center" vertical="center" wrapText="1"/>
    </xf>
    <xf numFmtId="0" fontId="15" fillId="6" borderId="14" xfId="0" applyFont="1" applyFill="1" applyBorder="1" applyAlignment="1">
      <alignment horizontal="center" vertical="center" wrapText="1"/>
    </xf>
    <xf numFmtId="0" fontId="15" fillId="6" borderId="15" xfId="0" applyFont="1" applyFill="1" applyBorder="1" applyAlignment="1">
      <alignment horizontal="centerContinuous" vertical="center" wrapText="1"/>
    </xf>
    <xf numFmtId="0" fontId="15" fillId="6" borderId="16" xfId="0" applyFont="1" applyFill="1" applyBorder="1" applyAlignment="1">
      <alignment horizontal="centerContinuous" vertical="center" wrapText="1"/>
    </xf>
    <xf numFmtId="0" fontId="15" fillId="6" borderId="17"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5" fillId="6" borderId="18" xfId="0" applyFont="1" applyFill="1" applyBorder="1" applyAlignment="1">
      <alignment horizontal="center" vertical="center" wrapText="1"/>
    </xf>
    <xf numFmtId="0" fontId="15" fillId="7" borderId="13" xfId="0" applyFont="1" applyFill="1" applyBorder="1" applyAlignment="1">
      <alignment horizontal="center" vertical="center" wrapText="1"/>
    </xf>
    <xf numFmtId="0" fontId="15" fillId="7" borderId="14" xfId="0" applyFont="1" applyFill="1" applyBorder="1" applyAlignment="1">
      <alignment horizontal="center" vertical="center" wrapText="1"/>
    </xf>
    <xf numFmtId="0" fontId="15" fillId="7" borderId="15" xfId="0" applyFont="1" applyFill="1" applyBorder="1" applyAlignment="1">
      <alignment horizontal="centerContinuous" vertical="center" wrapText="1"/>
    </xf>
    <xf numFmtId="0" fontId="15" fillId="7" borderId="16" xfId="0" applyFont="1" applyFill="1" applyBorder="1" applyAlignment="1">
      <alignment horizontal="centerContinuous" vertical="center" wrapText="1"/>
    </xf>
    <xf numFmtId="0" fontId="15" fillId="7" borderId="17" xfId="0" applyFont="1" applyFill="1" applyBorder="1" applyAlignment="1">
      <alignment horizontal="center" vertical="center" wrapText="1"/>
    </xf>
    <xf numFmtId="0" fontId="15" fillId="7" borderId="16" xfId="0" applyFont="1" applyFill="1" applyBorder="1" applyAlignment="1">
      <alignment horizontal="center" vertical="center" wrapText="1"/>
    </xf>
    <xf numFmtId="0" fontId="15" fillId="7" borderId="18" xfId="0" applyFont="1" applyFill="1" applyBorder="1" applyAlignment="1">
      <alignment horizontal="center" vertical="center" wrapText="1"/>
    </xf>
    <xf numFmtId="0" fontId="15" fillId="8" borderId="13" xfId="0" applyFont="1" applyFill="1" applyBorder="1" applyAlignment="1">
      <alignment horizontal="centerContinuous" vertical="center" wrapText="1"/>
    </xf>
    <xf numFmtId="0" fontId="15" fillId="8" borderId="14" xfId="0" applyFont="1" applyFill="1" applyBorder="1" applyAlignment="1">
      <alignment horizontal="centerContinuous" vertical="center" wrapText="1"/>
    </xf>
    <xf numFmtId="0" fontId="15" fillId="8" borderId="15" xfId="0" applyFont="1" applyFill="1" applyBorder="1" applyAlignment="1">
      <alignment horizontal="centerContinuous" vertical="center" wrapText="1"/>
    </xf>
    <xf numFmtId="0" fontId="15" fillId="8" borderId="16" xfId="0" applyFont="1" applyFill="1" applyBorder="1" applyAlignment="1">
      <alignment horizontal="centerContinuous" vertical="center" wrapText="1"/>
    </xf>
    <xf numFmtId="0" fontId="15" fillId="8" borderId="17" xfId="0" applyFont="1" applyFill="1" applyBorder="1" applyAlignment="1">
      <alignment horizontal="centerContinuous" vertical="center" wrapText="1"/>
    </xf>
    <xf numFmtId="0" fontId="15" fillId="8" borderId="18" xfId="0" applyFont="1" applyFill="1" applyBorder="1" applyAlignment="1">
      <alignment horizontal="centerContinuous" vertical="center" wrapText="1"/>
    </xf>
    <xf numFmtId="0" fontId="15" fillId="9" borderId="13" xfId="0" applyFont="1" applyFill="1" applyBorder="1" applyAlignment="1">
      <alignment horizontal="centerContinuous" vertical="center" wrapText="1"/>
    </xf>
    <xf numFmtId="0" fontId="15" fillId="9" borderId="14" xfId="0" applyFont="1" applyFill="1" applyBorder="1" applyAlignment="1">
      <alignment horizontal="centerContinuous" vertical="center" wrapText="1"/>
    </xf>
    <xf numFmtId="0" fontId="15" fillId="9" borderId="15" xfId="0" applyFont="1" applyFill="1" applyBorder="1" applyAlignment="1">
      <alignment horizontal="centerContinuous" vertical="center" wrapText="1"/>
    </xf>
    <xf numFmtId="0" fontId="15" fillId="9" borderId="16" xfId="0" applyFont="1" applyFill="1" applyBorder="1" applyAlignment="1">
      <alignment horizontal="centerContinuous" vertical="center" wrapText="1"/>
    </xf>
    <xf numFmtId="0" fontId="15" fillId="9" borderId="17" xfId="0" applyFont="1" applyFill="1" applyBorder="1" applyAlignment="1">
      <alignment horizontal="centerContinuous" vertical="center" wrapText="1"/>
    </xf>
    <xf numFmtId="0" fontId="15" fillId="9" borderId="18" xfId="0" applyFont="1" applyFill="1" applyBorder="1" applyAlignment="1">
      <alignment horizontal="centerContinuous" vertical="center" wrapText="1"/>
    </xf>
    <xf numFmtId="0" fontId="15" fillId="10" borderId="13" xfId="0" applyFont="1" applyFill="1" applyBorder="1" applyAlignment="1">
      <alignment horizontal="centerContinuous" vertical="center" wrapText="1"/>
    </xf>
    <xf numFmtId="0" fontId="15" fillId="10" borderId="14" xfId="0" applyFont="1" applyFill="1" applyBorder="1" applyAlignment="1">
      <alignment horizontal="centerContinuous" vertical="center" wrapText="1"/>
    </xf>
    <xf numFmtId="0" fontId="15" fillId="10" borderId="15" xfId="0" applyFont="1" applyFill="1" applyBorder="1" applyAlignment="1">
      <alignment horizontal="centerContinuous" vertical="center" wrapText="1"/>
    </xf>
    <xf numFmtId="0" fontId="15" fillId="10" borderId="16" xfId="0" applyFont="1" applyFill="1" applyBorder="1" applyAlignment="1">
      <alignment horizontal="centerContinuous" vertical="center" wrapText="1"/>
    </xf>
    <xf numFmtId="0" fontId="15" fillId="10" borderId="17" xfId="0" applyFont="1" applyFill="1" applyBorder="1" applyAlignment="1">
      <alignment horizontal="centerContinuous" vertical="center" wrapText="1"/>
    </xf>
    <xf numFmtId="0" fontId="15" fillId="10" borderId="18" xfId="0" applyFont="1" applyFill="1" applyBorder="1" applyAlignment="1">
      <alignment horizontal="centerContinuous" vertical="center" wrapText="1"/>
    </xf>
    <xf numFmtId="0" fontId="15" fillId="11" borderId="13" xfId="0" applyFont="1" applyFill="1" applyBorder="1" applyAlignment="1">
      <alignment horizontal="centerContinuous" vertical="center" wrapText="1"/>
    </xf>
    <xf numFmtId="0" fontId="15" fillId="11" borderId="14" xfId="0" applyFont="1" applyFill="1" applyBorder="1" applyAlignment="1">
      <alignment horizontal="centerContinuous" vertical="center" wrapText="1"/>
    </xf>
    <xf numFmtId="0" fontId="15" fillId="11" borderId="15" xfId="0" applyFont="1" applyFill="1" applyBorder="1" applyAlignment="1">
      <alignment horizontal="centerContinuous" vertical="center" wrapText="1"/>
    </xf>
    <xf numFmtId="0" fontId="15" fillId="11" borderId="16" xfId="0" applyFont="1" applyFill="1" applyBorder="1" applyAlignment="1">
      <alignment horizontal="centerContinuous" vertical="center" wrapText="1"/>
    </xf>
    <xf numFmtId="0" fontId="15" fillId="11" borderId="17" xfId="0" applyFont="1" applyFill="1" applyBorder="1" applyAlignment="1">
      <alignment horizontal="centerContinuous" vertical="center" wrapText="1"/>
    </xf>
    <xf numFmtId="0" fontId="15" fillId="11" borderId="18" xfId="0" applyFont="1" applyFill="1" applyBorder="1" applyAlignment="1">
      <alignment horizontal="centerContinuous" vertical="center" wrapText="1"/>
    </xf>
    <xf numFmtId="0" fontId="15" fillId="12" borderId="13" xfId="0" applyFont="1" applyFill="1" applyBorder="1" applyAlignment="1">
      <alignment horizontal="centerContinuous" vertical="center" wrapText="1"/>
    </xf>
    <xf numFmtId="0" fontId="15" fillId="12" borderId="14" xfId="0" applyFont="1" applyFill="1" applyBorder="1" applyAlignment="1">
      <alignment horizontal="centerContinuous" vertical="center" wrapText="1"/>
    </xf>
    <xf numFmtId="0" fontId="15" fillId="12" borderId="15" xfId="0" applyFont="1" applyFill="1" applyBorder="1" applyAlignment="1">
      <alignment horizontal="centerContinuous" vertical="center" wrapText="1"/>
    </xf>
    <xf numFmtId="0" fontId="15" fillId="12" borderId="16" xfId="0" applyFont="1" applyFill="1" applyBorder="1" applyAlignment="1">
      <alignment horizontal="centerContinuous" vertical="center" wrapText="1"/>
    </xf>
    <xf numFmtId="0" fontId="15" fillId="12" borderId="17" xfId="0" applyFont="1" applyFill="1" applyBorder="1" applyAlignment="1">
      <alignment horizontal="centerContinuous" vertical="center" wrapText="1"/>
    </xf>
    <xf numFmtId="0" fontId="15" fillId="12" borderId="18" xfId="0" applyFont="1" applyFill="1" applyBorder="1" applyAlignment="1">
      <alignment horizontal="centerContinuous" vertical="center" wrapText="1"/>
    </xf>
    <xf numFmtId="0" fontId="15" fillId="13" borderId="13" xfId="0" applyFont="1" applyFill="1" applyBorder="1" applyAlignment="1">
      <alignment horizontal="centerContinuous" vertical="center" wrapText="1"/>
    </xf>
    <xf numFmtId="0" fontId="15" fillId="13" borderId="14" xfId="0" applyFont="1" applyFill="1" applyBorder="1" applyAlignment="1">
      <alignment horizontal="centerContinuous" vertical="center" wrapText="1"/>
    </xf>
    <xf numFmtId="0" fontId="15" fillId="13" borderId="15" xfId="0" applyFont="1" applyFill="1" applyBorder="1" applyAlignment="1">
      <alignment horizontal="centerContinuous" vertical="center" wrapText="1"/>
    </xf>
    <xf numFmtId="0" fontId="15" fillId="13" borderId="16" xfId="0" applyFont="1" applyFill="1" applyBorder="1" applyAlignment="1">
      <alignment horizontal="centerContinuous" vertical="center" wrapText="1"/>
    </xf>
    <xf numFmtId="0" fontId="15" fillId="13" borderId="17" xfId="0" applyFont="1" applyFill="1" applyBorder="1" applyAlignment="1">
      <alignment horizontal="centerContinuous" vertical="center" wrapText="1"/>
    </xf>
    <xf numFmtId="0" fontId="15" fillId="13" borderId="18" xfId="0" applyFont="1" applyFill="1" applyBorder="1" applyAlignment="1">
      <alignment horizontal="centerContinuous" vertical="center" wrapText="1"/>
    </xf>
    <xf numFmtId="0" fontId="15" fillId="4" borderId="19" xfId="0" applyFont="1" applyFill="1" applyBorder="1" applyAlignment="1">
      <alignment horizontal="centerContinuous" vertical="center" wrapText="1"/>
    </xf>
    <xf numFmtId="0" fontId="15" fillId="4" borderId="20" xfId="0" applyFont="1" applyFill="1" applyBorder="1" applyAlignment="1">
      <alignment horizontal="centerContinuous" vertical="center" wrapText="1"/>
    </xf>
    <xf numFmtId="0" fontId="15" fillId="4" borderId="21" xfId="0" applyFont="1" applyFill="1" applyBorder="1" applyAlignment="1">
      <alignment horizontal="center" vertical="center" wrapText="1"/>
    </xf>
    <xf numFmtId="0" fontId="15" fillId="4" borderId="22" xfId="0" applyFont="1" applyFill="1" applyBorder="1" applyAlignment="1">
      <alignment vertical="center" wrapText="1"/>
    </xf>
    <xf numFmtId="0" fontId="15" fillId="4" borderId="23" xfId="0" applyFont="1" applyFill="1" applyBorder="1" applyAlignment="1">
      <alignment vertical="center" wrapText="1"/>
    </xf>
    <xf numFmtId="0" fontId="15" fillId="5" borderId="13" xfId="0" applyFont="1" applyFill="1" applyBorder="1" applyAlignment="1">
      <alignment horizontal="center" vertical="center" wrapText="1"/>
    </xf>
    <xf numFmtId="0" fontId="15" fillId="5" borderId="19" xfId="0" applyFont="1" applyFill="1" applyBorder="1" applyAlignment="1">
      <alignment horizontal="center" vertical="center" wrapText="1"/>
    </xf>
    <xf numFmtId="0" fontId="15" fillId="5" borderId="20" xfId="0" applyFont="1" applyFill="1" applyBorder="1" applyAlignment="1">
      <alignment horizontal="center" vertical="center" wrapText="1"/>
    </xf>
    <xf numFmtId="0" fontId="15" fillId="5" borderId="20" xfId="0" applyFont="1" applyFill="1" applyBorder="1" applyAlignment="1">
      <alignment horizontal="centerContinuous" vertical="center" wrapText="1"/>
    </xf>
    <xf numFmtId="0" fontId="15" fillId="5" borderId="19" xfId="0" applyFont="1" applyFill="1" applyBorder="1" applyAlignment="1">
      <alignment horizontal="centerContinuous" vertical="center" wrapText="1"/>
    </xf>
    <xf numFmtId="0" fontId="15" fillId="5" borderId="21" xfId="0" applyFont="1" applyFill="1" applyBorder="1" applyAlignment="1">
      <alignment horizontal="center" vertical="center" wrapText="1"/>
    </xf>
    <xf numFmtId="0" fontId="15" fillId="5" borderId="22" xfId="0" applyFont="1" applyFill="1" applyBorder="1" applyAlignment="1">
      <alignment vertical="center" wrapText="1"/>
    </xf>
    <xf numFmtId="0" fontId="15" fillId="5" borderId="23" xfId="0" applyFont="1" applyFill="1" applyBorder="1" applyAlignment="1">
      <alignment vertical="center" wrapText="1"/>
    </xf>
    <xf numFmtId="0" fontId="15" fillId="6" borderId="20" xfId="0" applyFont="1" applyFill="1" applyBorder="1" applyAlignment="1">
      <alignment horizontal="center" vertical="center" wrapText="1"/>
    </xf>
    <xf numFmtId="0" fontId="15" fillId="6" borderId="19" xfId="0" applyFont="1" applyFill="1" applyBorder="1" applyAlignment="1">
      <alignment horizontal="center" vertical="center" wrapText="1"/>
    </xf>
    <xf numFmtId="0" fontId="15" fillId="6" borderId="21" xfId="0" applyFont="1" applyFill="1" applyBorder="1" applyAlignment="1">
      <alignment horizontal="center" vertical="center" wrapText="1"/>
    </xf>
    <xf numFmtId="0" fontId="15" fillId="6" borderId="22" xfId="0" applyFont="1" applyFill="1" applyBorder="1" applyAlignment="1">
      <alignment vertical="center" wrapText="1"/>
    </xf>
    <xf numFmtId="0" fontId="15" fillId="6" borderId="23" xfId="0" applyFont="1" applyFill="1" applyBorder="1" applyAlignment="1">
      <alignment vertical="center" wrapText="1"/>
    </xf>
    <xf numFmtId="0" fontId="15" fillId="7" borderId="20" xfId="0" applyFont="1" applyFill="1" applyBorder="1" applyAlignment="1">
      <alignment horizontal="center" vertical="center" wrapText="1"/>
    </xf>
    <xf numFmtId="0" fontId="15" fillId="7" borderId="19" xfId="0" applyFont="1" applyFill="1" applyBorder="1" applyAlignment="1">
      <alignment horizontal="center" vertical="center" wrapText="1"/>
    </xf>
    <xf numFmtId="0" fontId="15" fillId="7" borderId="21" xfId="0" applyFont="1" applyFill="1" applyBorder="1" applyAlignment="1">
      <alignment horizontal="center" vertical="center" wrapText="1"/>
    </xf>
    <xf numFmtId="0" fontId="15" fillId="7" borderId="22" xfId="0" applyFont="1" applyFill="1" applyBorder="1" applyAlignment="1">
      <alignment vertical="center" wrapText="1"/>
    </xf>
    <xf numFmtId="0" fontId="15" fillId="7" borderId="23" xfId="0" applyFont="1" applyFill="1" applyBorder="1" applyAlignment="1">
      <alignment vertical="center" wrapText="1"/>
    </xf>
    <xf numFmtId="0" fontId="15" fillId="8" borderId="19" xfId="0" applyFont="1" applyFill="1" applyBorder="1" applyAlignment="1">
      <alignment horizontal="centerContinuous" vertical="center" wrapText="1"/>
    </xf>
    <xf numFmtId="0" fontId="15" fillId="8" borderId="20" xfId="0" applyFont="1" applyFill="1" applyBorder="1" applyAlignment="1">
      <alignment horizontal="centerContinuous" vertical="center" wrapText="1"/>
    </xf>
    <xf numFmtId="0" fontId="15" fillId="8" borderId="21" xfId="0" applyFont="1" applyFill="1" applyBorder="1" applyAlignment="1">
      <alignment horizontal="center" vertical="center" wrapText="1"/>
    </xf>
    <xf numFmtId="0" fontId="15" fillId="8" borderId="22" xfId="0" applyFont="1" applyFill="1" applyBorder="1" applyAlignment="1">
      <alignment vertical="center" wrapText="1"/>
    </xf>
    <xf numFmtId="0" fontId="15" fillId="8" borderId="23" xfId="0" applyFont="1" applyFill="1" applyBorder="1" applyAlignment="1">
      <alignment vertical="center" wrapText="1"/>
    </xf>
    <xf numFmtId="0" fontId="15" fillId="9" borderId="19" xfId="0" applyFont="1" applyFill="1" applyBorder="1" applyAlignment="1">
      <alignment horizontal="centerContinuous" vertical="center" wrapText="1"/>
    </xf>
    <xf numFmtId="0" fontId="15" fillId="9" borderId="20" xfId="0" applyFont="1" applyFill="1" applyBorder="1" applyAlignment="1">
      <alignment horizontal="centerContinuous" vertical="center" wrapText="1"/>
    </xf>
    <xf numFmtId="0" fontId="15" fillId="9" borderId="21" xfId="0" applyFont="1" applyFill="1" applyBorder="1" applyAlignment="1">
      <alignment horizontal="center" vertical="center" wrapText="1"/>
    </xf>
    <xf numFmtId="0" fontId="15" fillId="9" borderId="22" xfId="0" applyFont="1" applyFill="1" applyBorder="1" applyAlignment="1">
      <alignment vertical="center" wrapText="1"/>
    </xf>
    <xf numFmtId="0" fontId="15" fillId="9" borderId="23" xfId="0" applyFont="1" applyFill="1" applyBorder="1" applyAlignment="1">
      <alignment vertical="center" wrapText="1"/>
    </xf>
    <xf numFmtId="0" fontId="15" fillId="10" borderId="19" xfId="0" applyFont="1" applyFill="1" applyBorder="1" applyAlignment="1">
      <alignment horizontal="centerContinuous" vertical="center" wrapText="1"/>
    </xf>
    <xf numFmtId="0" fontId="15" fillId="10" borderId="20" xfId="0" applyFont="1" applyFill="1" applyBorder="1" applyAlignment="1">
      <alignment horizontal="centerContinuous" vertical="center" wrapText="1"/>
    </xf>
    <xf numFmtId="0" fontId="15" fillId="10" borderId="21" xfId="0" applyFont="1" applyFill="1" applyBorder="1" applyAlignment="1">
      <alignment horizontal="center" vertical="center" wrapText="1"/>
    </xf>
    <xf numFmtId="0" fontId="15" fillId="10" borderId="22" xfId="0" applyFont="1" applyFill="1" applyBorder="1" applyAlignment="1">
      <alignment vertical="center" wrapText="1"/>
    </xf>
    <xf numFmtId="0" fontId="15" fillId="10" borderId="23" xfId="0" applyFont="1" applyFill="1" applyBorder="1" applyAlignment="1">
      <alignment vertical="center" wrapText="1"/>
    </xf>
    <xf numFmtId="0" fontId="15" fillId="11" borderId="19" xfId="0" applyFont="1" applyFill="1" applyBorder="1" applyAlignment="1">
      <alignment horizontal="centerContinuous" vertical="center" wrapText="1"/>
    </xf>
    <xf numFmtId="0" fontId="15" fillId="11" borderId="20" xfId="0" applyFont="1" applyFill="1" applyBorder="1" applyAlignment="1">
      <alignment horizontal="centerContinuous" vertical="center" wrapText="1"/>
    </xf>
    <xf numFmtId="0" fontId="15" fillId="11" borderId="21" xfId="0" applyFont="1" applyFill="1" applyBorder="1" applyAlignment="1">
      <alignment horizontal="center" vertical="center" wrapText="1"/>
    </xf>
    <xf numFmtId="0" fontId="15" fillId="11" borderId="22" xfId="0" applyFont="1" applyFill="1" applyBorder="1" applyAlignment="1">
      <alignment vertical="center" wrapText="1"/>
    </xf>
    <xf numFmtId="0" fontId="15" fillId="11" borderId="23" xfId="0" applyFont="1" applyFill="1" applyBorder="1" applyAlignment="1">
      <alignment vertical="center" wrapText="1"/>
    </xf>
    <xf numFmtId="0" fontId="15" fillId="12" borderId="19" xfId="0" applyFont="1" applyFill="1" applyBorder="1" applyAlignment="1">
      <alignment horizontal="centerContinuous" vertical="center" wrapText="1"/>
    </xf>
    <xf numFmtId="0" fontId="15" fillId="12" borderId="20" xfId="0" applyFont="1" applyFill="1" applyBorder="1" applyAlignment="1">
      <alignment horizontal="centerContinuous" vertical="center" wrapText="1"/>
    </xf>
    <xf numFmtId="0" fontId="15" fillId="12" borderId="21" xfId="0" applyFont="1" applyFill="1" applyBorder="1" applyAlignment="1">
      <alignment horizontal="center" vertical="center" wrapText="1"/>
    </xf>
    <xf numFmtId="0" fontId="15" fillId="12" borderId="22" xfId="0" applyFont="1" applyFill="1" applyBorder="1" applyAlignment="1">
      <alignment vertical="center" wrapText="1"/>
    </xf>
    <xf numFmtId="0" fontId="15" fillId="12" borderId="23" xfId="0" applyFont="1" applyFill="1" applyBorder="1" applyAlignment="1">
      <alignment vertical="center" wrapText="1"/>
    </xf>
    <xf numFmtId="0" fontId="15" fillId="13" borderId="19" xfId="0" applyFont="1" applyFill="1" applyBorder="1" applyAlignment="1">
      <alignment horizontal="centerContinuous" vertical="center" wrapText="1"/>
    </xf>
    <xf numFmtId="0" fontId="15" fillId="13" borderId="20" xfId="0" applyFont="1" applyFill="1" applyBorder="1" applyAlignment="1">
      <alignment horizontal="centerContinuous" vertical="center" wrapText="1"/>
    </xf>
    <xf numFmtId="0" fontId="15" fillId="13" borderId="21" xfId="0" applyFont="1" applyFill="1" applyBorder="1" applyAlignment="1">
      <alignment horizontal="center" vertical="center" wrapText="1"/>
    </xf>
    <xf numFmtId="0" fontId="15" fillId="13" borderId="22" xfId="0" applyFont="1" applyFill="1" applyBorder="1" applyAlignment="1">
      <alignment vertical="center" wrapText="1"/>
    </xf>
    <xf numFmtId="0" fontId="15" fillId="13" borderId="23" xfId="0" applyFont="1" applyFill="1" applyBorder="1" applyAlignment="1">
      <alignment vertical="center" wrapText="1"/>
    </xf>
    <xf numFmtId="0" fontId="15" fillId="3" borderId="24" xfId="0" applyFont="1" applyFill="1" applyBorder="1" applyAlignment="1">
      <alignment horizontal="center" vertical="center"/>
    </xf>
    <xf numFmtId="0" fontId="15" fillId="3" borderId="25" xfId="0" applyFont="1" applyFill="1" applyBorder="1" applyAlignment="1">
      <alignment horizontal="center" vertical="center"/>
    </xf>
    <xf numFmtId="41" fontId="15" fillId="3" borderId="26" xfId="0" applyNumberFormat="1" applyFont="1" applyFill="1" applyBorder="1" applyAlignment="1">
      <alignment horizontal="center" vertical="center"/>
    </xf>
    <xf numFmtId="0" fontId="15" fillId="4" borderId="24" xfId="0" applyFont="1" applyFill="1" applyBorder="1" applyAlignment="1">
      <alignment horizontal="center" vertical="center" wrapText="1"/>
    </xf>
    <xf numFmtId="0" fontId="15" fillId="4" borderId="25" xfId="0" applyFont="1" applyFill="1" applyBorder="1" applyAlignment="1">
      <alignment horizontal="center" vertical="center" wrapText="1"/>
    </xf>
    <xf numFmtId="0" fontId="15" fillId="4" borderId="16" xfId="0" applyFont="1" applyFill="1" applyBorder="1" applyAlignment="1">
      <alignment horizontal="center" vertical="center" wrapText="1"/>
    </xf>
    <xf numFmtId="0" fontId="15" fillId="4" borderId="26"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16" xfId="0" applyFont="1" applyFill="1" applyBorder="1" applyAlignment="1">
      <alignment horizontal="center" vertical="center" wrapText="1"/>
    </xf>
    <xf numFmtId="0" fontId="15" fillId="5" borderId="26" xfId="0" applyFont="1" applyFill="1" applyBorder="1" applyAlignment="1">
      <alignment horizontal="center" vertical="center" wrapText="1"/>
    </xf>
    <xf numFmtId="0" fontId="15" fillId="6" borderId="27" xfId="0" applyFont="1" applyFill="1" applyBorder="1" applyAlignment="1">
      <alignment horizontal="center" vertical="center" wrapText="1"/>
    </xf>
    <xf numFmtId="0" fontId="15" fillId="6" borderId="28" xfId="0" applyFont="1" applyFill="1" applyBorder="1" applyAlignment="1">
      <alignment horizontal="center" vertical="center" wrapText="1"/>
    </xf>
    <xf numFmtId="0" fontId="15" fillId="6" borderId="29" xfId="0" applyFont="1" applyFill="1" applyBorder="1" applyAlignment="1">
      <alignment horizontal="center" vertical="center" wrapText="1"/>
    </xf>
    <xf numFmtId="0" fontId="15" fillId="6" borderId="30" xfId="0" applyFont="1" applyFill="1" applyBorder="1" applyAlignment="1">
      <alignment horizontal="center" vertical="center" wrapText="1"/>
    </xf>
    <xf numFmtId="0" fontId="15" fillId="7" borderId="27" xfId="0" applyFont="1" applyFill="1" applyBorder="1" applyAlignment="1">
      <alignment horizontal="center" vertical="center" wrapText="1"/>
    </xf>
    <xf numFmtId="0" fontId="15" fillId="7" borderId="28" xfId="0" applyFont="1" applyFill="1" applyBorder="1" applyAlignment="1">
      <alignment horizontal="center" vertical="center" wrapText="1"/>
    </xf>
    <xf numFmtId="0" fontId="15" fillId="7" borderId="29" xfId="0" applyFont="1" applyFill="1" applyBorder="1" applyAlignment="1">
      <alignment horizontal="center" vertical="center" wrapText="1"/>
    </xf>
    <xf numFmtId="0" fontId="15" fillId="7" borderId="30" xfId="0" applyFont="1" applyFill="1" applyBorder="1" applyAlignment="1">
      <alignment horizontal="center" vertical="center" wrapText="1"/>
    </xf>
    <xf numFmtId="0" fontId="15" fillId="8" borderId="27" xfId="0" applyFont="1" applyFill="1" applyBorder="1" applyAlignment="1">
      <alignment horizontal="center" vertical="center" wrapText="1"/>
    </xf>
    <xf numFmtId="0" fontId="15" fillId="8" borderId="28" xfId="0" applyFont="1" applyFill="1" applyBorder="1" applyAlignment="1">
      <alignment horizontal="center" vertical="center" wrapText="1"/>
    </xf>
    <xf numFmtId="0" fontId="15" fillId="8" borderId="29" xfId="0" applyFont="1" applyFill="1" applyBorder="1" applyAlignment="1">
      <alignment horizontal="center" vertical="center" wrapText="1"/>
    </xf>
    <xf numFmtId="0" fontId="15" fillId="8" borderId="30" xfId="0" applyFont="1" applyFill="1" applyBorder="1" applyAlignment="1">
      <alignment horizontal="center" vertical="center" wrapText="1"/>
    </xf>
    <xf numFmtId="0" fontId="15" fillId="9" borderId="27" xfId="0" applyFont="1" applyFill="1" applyBorder="1" applyAlignment="1">
      <alignment horizontal="center" vertical="center" wrapText="1"/>
    </xf>
    <xf numFmtId="0" fontId="15" fillId="9" borderId="28" xfId="0" applyFont="1" applyFill="1" applyBorder="1" applyAlignment="1">
      <alignment horizontal="center" vertical="center" wrapText="1"/>
    </xf>
    <xf numFmtId="0" fontId="15" fillId="9" borderId="29" xfId="0" applyFont="1" applyFill="1" applyBorder="1" applyAlignment="1">
      <alignment horizontal="center" vertical="center" wrapText="1"/>
    </xf>
    <xf numFmtId="0" fontId="15" fillId="9" borderId="30" xfId="0" applyFont="1" applyFill="1" applyBorder="1" applyAlignment="1">
      <alignment horizontal="center" vertical="center" wrapText="1"/>
    </xf>
    <xf numFmtId="0" fontId="15" fillId="10" borderId="27" xfId="0" applyFont="1" applyFill="1" applyBorder="1" applyAlignment="1">
      <alignment horizontal="center" vertical="center" wrapText="1"/>
    </xf>
    <xf numFmtId="0" fontId="15" fillId="10" borderId="28" xfId="0" applyFont="1" applyFill="1" applyBorder="1" applyAlignment="1">
      <alignment horizontal="center" vertical="center" wrapText="1"/>
    </xf>
    <xf numFmtId="0" fontId="15" fillId="10" borderId="29" xfId="0" applyFont="1" applyFill="1" applyBorder="1" applyAlignment="1">
      <alignment horizontal="center" vertical="center" wrapText="1"/>
    </xf>
    <xf numFmtId="0" fontId="15" fillId="10" borderId="30" xfId="0" applyFont="1" applyFill="1" applyBorder="1" applyAlignment="1">
      <alignment horizontal="center" vertical="center" wrapText="1"/>
    </xf>
    <xf numFmtId="0" fontId="15" fillId="11" borderId="27" xfId="0" applyFont="1" applyFill="1" applyBorder="1" applyAlignment="1">
      <alignment horizontal="center" vertical="center" wrapText="1"/>
    </xf>
    <xf numFmtId="0" fontId="15" fillId="11" borderId="28" xfId="0" applyFont="1" applyFill="1" applyBorder="1" applyAlignment="1">
      <alignment horizontal="center" vertical="center" wrapText="1"/>
    </xf>
    <xf numFmtId="0" fontId="15" fillId="11" borderId="29" xfId="0" applyFont="1" applyFill="1" applyBorder="1" applyAlignment="1">
      <alignment horizontal="center" vertical="center" wrapText="1"/>
    </xf>
    <xf numFmtId="0" fontId="15" fillId="11" borderId="30" xfId="0" applyFont="1" applyFill="1" applyBorder="1" applyAlignment="1">
      <alignment horizontal="center" vertical="center" wrapText="1"/>
    </xf>
    <xf numFmtId="0" fontId="15" fillId="12" borderId="27" xfId="0" applyFont="1" applyFill="1" applyBorder="1" applyAlignment="1">
      <alignment horizontal="center" vertical="center" wrapText="1"/>
    </xf>
    <xf numFmtId="0" fontId="15" fillId="12" borderId="28" xfId="0" applyFont="1" applyFill="1" applyBorder="1" applyAlignment="1">
      <alignment horizontal="center" vertical="center" wrapText="1"/>
    </xf>
    <xf numFmtId="0" fontId="15" fillId="12" borderId="29" xfId="0" applyFont="1" applyFill="1" applyBorder="1" applyAlignment="1">
      <alignment horizontal="center" vertical="center" wrapText="1"/>
    </xf>
    <xf numFmtId="0" fontId="15" fillId="12" borderId="30" xfId="0" applyFont="1" applyFill="1" applyBorder="1" applyAlignment="1">
      <alignment horizontal="center" vertical="center" wrapText="1"/>
    </xf>
    <xf numFmtId="0" fontId="15" fillId="13" borderId="27" xfId="0" applyFont="1" applyFill="1" applyBorder="1" applyAlignment="1">
      <alignment horizontal="center" vertical="center" wrapText="1"/>
    </xf>
    <xf numFmtId="0" fontId="15" fillId="13" borderId="28" xfId="0" applyFont="1" applyFill="1" applyBorder="1" applyAlignment="1">
      <alignment horizontal="center" vertical="center" wrapText="1"/>
    </xf>
    <xf numFmtId="0" fontId="15" fillId="13" borderId="29" xfId="0"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15" fillId="14" borderId="10" xfId="0" applyFont="1" applyFill="1" applyBorder="1" applyAlignment="1">
      <alignment horizontal="center" vertical="center"/>
    </xf>
    <xf numFmtId="176" fontId="15" fillId="14" borderId="20" xfId="0" applyNumberFormat="1" applyFont="1" applyFill="1" applyBorder="1" applyAlignment="1">
      <alignment horizontal="left" vertical="center" wrapText="1"/>
    </xf>
    <xf numFmtId="176" fontId="15" fillId="14" borderId="14" xfId="0" applyNumberFormat="1" applyFont="1" applyFill="1" applyBorder="1" applyAlignment="1">
      <alignment horizontal="left" vertical="center" wrapText="1"/>
    </xf>
    <xf numFmtId="177" fontId="15" fillId="14" borderId="19" xfId="0" applyNumberFormat="1" applyFont="1" applyFill="1" applyBorder="1" applyAlignment="1">
      <alignment horizontal="right" vertical="center"/>
    </xf>
    <xf numFmtId="177" fontId="15" fillId="14" borderId="11" xfId="0" applyNumberFormat="1" applyFont="1" applyFill="1" applyBorder="1" applyAlignment="1">
      <alignment horizontal="right" vertical="center"/>
    </xf>
    <xf numFmtId="41" fontId="15" fillId="14" borderId="12" xfId="0" applyNumberFormat="1" applyFont="1" applyFill="1" applyBorder="1" applyAlignment="1">
      <alignment horizontal="right" vertical="center"/>
    </xf>
    <xf numFmtId="177" fontId="15" fillId="14" borderId="10" xfId="0" applyNumberFormat="1" applyFont="1" applyFill="1" applyBorder="1" applyAlignment="1">
      <alignment horizontal="right" vertical="center"/>
    </xf>
    <xf numFmtId="177" fontId="15" fillId="2" borderId="11" xfId="0" applyNumberFormat="1" applyFont="1" applyFill="1" applyBorder="1" applyAlignment="1">
      <alignment horizontal="right" vertical="center"/>
    </xf>
    <xf numFmtId="41" fontId="18" fillId="2" borderId="12" xfId="2" applyFont="1" applyFill="1" applyBorder="1" applyAlignment="1">
      <alignment horizontal="center" vertical="center"/>
    </xf>
    <xf numFmtId="9" fontId="18" fillId="0" borderId="0" xfId="0" applyNumberFormat="1" applyFont="1" applyFill="1" applyBorder="1" applyAlignment="1">
      <alignment horizontal="center" vertical="center"/>
    </xf>
    <xf numFmtId="177" fontId="19" fillId="2" borderId="11" xfId="0" applyNumberFormat="1" applyFont="1" applyFill="1" applyBorder="1" applyAlignment="1">
      <alignment horizontal="right" vertical="center"/>
    </xf>
    <xf numFmtId="177" fontId="15" fillId="14" borderId="4" xfId="0" applyNumberFormat="1" applyFont="1" applyFill="1" applyBorder="1" applyAlignment="1">
      <alignment horizontal="right" vertical="center"/>
    </xf>
    <xf numFmtId="177" fontId="15" fillId="2" borderId="5" xfId="0" applyNumberFormat="1" applyFont="1" applyFill="1" applyBorder="1" applyAlignment="1">
      <alignment horizontal="right" vertical="center"/>
    </xf>
    <xf numFmtId="177" fontId="15" fillId="14" borderId="5" xfId="0" applyNumberFormat="1" applyFont="1" applyFill="1" applyBorder="1" applyAlignment="1">
      <alignment horizontal="right" vertical="center"/>
    </xf>
    <xf numFmtId="41" fontId="18" fillId="2" borderId="6" xfId="2" applyFont="1" applyFill="1" applyBorder="1" applyAlignment="1">
      <alignment horizontal="center" vertical="center"/>
    </xf>
    <xf numFmtId="41" fontId="15" fillId="2" borderId="12" xfId="0" applyNumberFormat="1" applyFont="1" applyFill="1" applyBorder="1" applyAlignment="1">
      <alignment horizontal="right" vertical="center"/>
    </xf>
    <xf numFmtId="176" fontId="15" fillId="14" borderId="20" xfId="0" applyNumberFormat="1" applyFont="1" applyFill="1" applyBorder="1" applyAlignment="1">
      <alignment horizontal="left" vertical="center"/>
    </xf>
    <xf numFmtId="178" fontId="18" fillId="0" borderId="0" xfId="0" applyNumberFormat="1" applyFont="1" applyFill="1" applyBorder="1" applyAlignment="1">
      <alignment vertical="center"/>
    </xf>
    <xf numFmtId="44" fontId="17" fillId="0" borderId="0" xfId="0" applyNumberFormat="1" applyFont="1">
      <alignment vertical="center"/>
    </xf>
    <xf numFmtId="0" fontId="15" fillId="3" borderId="24" xfId="0" applyFont="1" applyFill="1" applyBorder="1" applyAlignment="1">
      <alignment horizontal="center" vertical="center"/>
    </xf>
    <xf numFmtId="176" fontId="15" fillId="3" borderId="17" xfId="0" applyNumberFormat="1" applyFont="1" applyFill="1" applyBorder="1" applyAlignment="1">
      <alignment horizontal="center" vertical="center" wrapText="1"/>
    </xf>
    <xf numFmtId="176" fontId="15" fillId="3" borderId="15" xfId="0" applyNumberFormat="1" applyFont="1" applyFill="1" applyBorder="1" applyAlignment="1">
      <alignment horizontal="left" vertical="center" wrapText="1"/>
    </xf>
    <xf numFmtId="177" fontId="15" fillId="3" borderId="16" xfId="0" applyNumberFormat="1" applyFont="1" applyFill="1" applyBorder="1" applyAlignment="1">
      <alignment horizontal="right" vertical="center"/>
    </xf>
    <xf numFmtId="177" fontId="15" fillId="3" borderId="25" xfId="0" applyNumberFormat="1" applyFont="1" applyFill="1" applyBorder="1" applyAlignment="1">
      <alignment horizontal="right" vertical="center"/>
    </xf>
    <xf numFmtId="41" fontId="15" fillId="3" borderId="26" xfId="0" applyNumberFormat="1" applyFont="1" applyFill="1" applyBorder="1" applyAlignment="1">
      <alignment horizontal="right" vertical="center"/>
    </xf>
    <xf numFmtId="177" fontId="15" fillId="4" borderId="24" xfId="0" applyNumberFormat="1" applyFont="1" applyFill="1" applyBorder="1" applyAlignment="1">
      <alignment horizontal="right" vertical="center"/>
    </xf>
    <xf numFmtId="177" fontId="15" fillId="4" borderId="25" xfId="0" applyNumberFormat="1" applyFont="1" applyFill="1" applyBorder="1" applyAlignment="1">
      <alignment horizontal="right" vertical="center"/>
    </xf>
    <xf numFmtId="177" fontId="15" fillId="4" borderId="26" xfId="0" applyNumberFormat="1" applyFont="1" applyFill="1" applyBorder="1" applyAlignment="1">
      <alignment horizontal="right" vertical="center"/>
    </xf>
    <xf numFmtId="178" fontId="18" fillId="0" borderId="31" xfId="0" applyNumberFormat="1" applyFont="1" applyFill="1" applyBorder="1" applyAlignment="1">
      <alignment vertical="center"/>
    </xf>
    <xf numFmtId="177" fontId="21" fillId="4" borderId="25" xfId="0" applyNumberFormat="1" applyFont="1" applyFill="1" applyBorder="1" applyAlignment="1">
      <alignment horizontal="right" vertical="center"/>
    </xf>
    <xf numFmtId="0" fontId="15" fillId="3" borderId="32" xfId="0" applyFont="1" applyFill="1" applyBorder="1" applyAlignment="1">
      <alignment horizontal="center" vertical="center"/>
    </xf>
    <xf numFmtId="0" fontId="15" fillId="3" borderId="33" xfId="0" applyFont="1" applyFill="1" applyBorder="1" applyAlignment="1">
      <alignment horizontal="center" vertical="center"/>
    </xf>
    <xf numFmtId="0" fontId="15" fillId="3" borderId="3" xfId="0" applyFont="1" applyFill="1" applyBorder="1" applyAlignment="1">
      <alignment horizontal="center" vertical="center"/>
    </xf>
    <xf numFmtId="177" fontId="15" fillId="3" borderId="34" xfId="0" applyNumberFormat="1" applyFont="1" applyFill="1" applyBorder="1" applyAlignment="1">
      <alignment horizontal="right" vertical="center"/>
    </xf>
    <xf numFmtId="177" fontId="15" fillId="3" borderId="35" xfId="0" applyNumberFormat="1" applyFont="1" applyFill="1" applyBorder="1" applyAlignment="1">
      <alignment horizontal="right" vertical="center"/>
    </xf>
    <xf numFmtId="41" fontId="15" fillId="3" borderId="36" xfId="0" applyNumberFormat="1" applyFont="1" applyFill="1" applyBorder="1" applyAlignment="1">
      <alignment horizontal="right" vertical="center"/>
    </xf>
    <xf numFmtId="177" fontId="15" fillId="4" borderId="32" xfId="0" applyNumberFormat="1" applyFont="1" applyFill="1" applyBorder="1" applyAlignment="1">
      <alignment horizontal="right" vertical="center"/>
    </xf>
    <xf numFmtId="177" fontId="15" fillId="4" borderId="35" xfId="0" applyNumberFormat="1" applyFont="1" applyFill="1" applyBorder="1" applyAlignment="1">
      <alignment horizontal="right" vertical="center"/>
    </xf>
    <xf numFmtId="9" fontId="15" fillId="4" borderId="35" xfId="3" applyFont="1" applyFill="1" applyBorder="1" applyAlignment="1">
      <alignment horizontal="right" vertical="center"/>
    </xf>
    <xf numFmtId="178" fontId="18" fillId="4" borderId="37" xfId="0" applyNumberFormat="1" applyFont="1" applyFill="1" applyBorder="1" applyAlignment="1">
      <alignment vertical="center"/>
    </xf>
    <xf numFmtId="177" fontId="15" fillId="4" borderId="38" xfId="0" applyNumberFormat="1" applyFont="1" applyFill="1" applyBorder="1" applyAlignment="1">
      <alignment horizontal="right" vertical="center"/>
    </xf>
    <xf numFmtId="178" fontId="18" fillId="4" borderId="36" xfId="0" applyNumberFormat="1" applyFont="1" applyFill="1" applyBorder="1" applyAlignment="1">
      <alignment vertical="center"/>
    </xf>
    <xf numFmtId="0" fontId="22" fillId="0" borderId="39" xfId="0" applyFont="1" applyBorder="1" applyAlignment="1">
      <alignment horizontal="center" vertical="center"/>
    </xf>
    <xf numFmtId="0" fontId="22" fillId="0" borderId="40" xfId="0" applyFont="1" applyBorder="1">
      <alignment vertical="center"/>
    </xf>
    <xf numFmtId="0" fontId="22" fillId="0" borderId="41" xfId="0" applyFont="1" applyFill="1" applyBorder="1">
      <alignment vertical="center"/>
    </xf>
    <xf numFmtId="41" fontId="22" fillId="0" borderId="42" xfId="0" applyNumberFormat="1" applyFont="1" applyFill="1" applyBorder="1">
      <alignment vertical="center"/>
    </xf>
    <xf numFmtId="0" fontId="23" fillId="0" borderId="43" xfId="0" applyFont="1" applyBorder="1">
      <alignment vertical="center"/>
    </xf>
    <xf numFmtId="0" fontId="23" fillId="0" borderId="40" xfId="0" applyFont="1" applyBorder="1">
      <alignment vertical="center"/>
    </xf>
    <xf numFmtId="0" fontId="23" fillId="15" borderId="5" xfId="0" applyFont="1" applyFill="1" applyBorder="1" applyAlignment="1">
      <alignment horizontal="center" vertical="center"/>
    </xf>
    <xf numFmtId="0" fontId="24" fillId="15" borderId="6" xfId="0" applyFont="1" applyFill="1" applyBorder="1" applyAlignment="1">
      <alignment horizontal="center" vertical="center" shrinkToFit="1"/>
    </xf>
    <xf numFmtId="178" fontId="11" fillId="0" borderId="31" xfId="0" applyNumberFormat="1" applyFont="1" applyFill="1" applyBorder="1" applyAlignment="1">
      <alignment vertical="center"/>
    </xf>
    <xf numFmtId="0" fontId="23" fillId="0" borderId="0" xfId="0" applyFont="1" applyFill="1" applyBorder="1">
      <alignment vertical="center"/>
    </xf>
    <xf numFmtId="178" fontId="11" fillId="0" borderId="0" xfId="0" applyNumberFormat="1" applyFont="1" applyFill="1" applyBorder="1" applyAlignment="1">
      <alignment vertical="center"/>
    </xf>
    <xf numFmtId="41" fontId="23" fillId="0" borderId="40" xfId="2" applyFont="1" applyBorder="1">
      <alignment vertical="center"/>
    </xf>
    <xf numFmtId="0" fontId="23" fillId="15" borderId="6" xfId="0" applyFont="1" applyFill="1" applyBorder="1" applyAlignment="1">
      <alignment horizontal="center" vertical="center"/>
    </xf>
    <xf numFmtId="0" fontId="23" fillId="0" borderId="0" xfId="0" applyFont="1">
      <alignment vertical="center"/>
    </xf>
    <xf numFmtId="0" fontId="22" fillId="0" borderId="38" xfId="0" applyFont="1" applyBorder="1" applyAlignment="1">
      <alignment horizontal="center" vertical="center"/>
    </xf>
    <xf numFmtId="0" fontId="22" fillId="2" borderId="0" xfId="0" applyFont="1" applyFill="1" applyBorder="1" applyAlignment="1">
      <alignment horizontal="right" vertical="center"/>
    </xf>
    <xf numFmtId="0" fontId="22" fillId="2" borderId="0" xfId="0" applyFont="1" applyFill="1" applyBorder="1">
      <alignment vertical="center"/>
    </xf>
    <xf numFmtId="0" fontId="22" fillId="0" borderId="44" xfId="0" applyFont="1" applyFill="1" applyBorder="1">
      <alignment vertical="center"/>
    </xf>
    <xf numFmtId="41" fontId="22" fillId="0" borderId="37" xfId="0" applyNumberFormat="1" applyFont="1" applyFill="1" applyBorder="1">
      <alignment vertical="center"/>
    </xf>
    <xf numFmtId="0" fontId="23" fillId="0" borderId="31" xfId="0" quotePrefix="1" applyFont="1" applyBorder="1">
      <alignment vertical="center"/>
    </xf>
    <xf numFmtId="0" fontId="23" fillId="0" borderId="0" xfId="0" quotePrefix="1" applyFont="1" applyBorder="1">
      <alignment vertical="center"/>
    </xf>
    <xf numFmtId="0" fontId="23" fillId="0" borderId="0" xfId="0" applyFont="1" applyBorder="1">
      <alignment vertical="center"/>
    </xf>
    <xf numFmtId="0" fontId="23" fillId="15" borderId="11" xfId="0" quotePrefix="1" applyFont="1" applyFill="1" applyBorder="1" applyAlignment="1">
      <alignment horizontal="center" vertical="center"/>
    </xf>
    <xf numFmtId="0" fontId="23" fillId="2" borderId="11" xfId="0" quotePrefix="1" applyFont="1" applyFill="1" applyBorder="1" applyAlignment="1">
      <alignment horizontal="center" vertical="center"/>
    </xf>
    <xf numFmtId="0" fontId="23" fillId="2" borderId="11" xfId="0" applyFont="1" applyFill="1" applyBorder="1" applyAlignment="1">
      <alignment horizontal="center" vertical="center"/>
    </xf>
    <xf numFmtId="0" fontId="24" fillId="2" borderId="12" xfId="0" applyFont="1" applyFill="1" applyBorder="1" applyAlignment="1">
      <alignment horizontal="center" vertical="center" wrapText="1"/>
    </xf>
    <xf numFmtId="0" fontId="23" fillId="0" borderId="31" xfId="0" applyFont="1" applyFill="1" applyBorder="1">
      <alignment vertical="center"/>
    </xf>
    <xf numFmtId="41" fontId="23" fillId="0" borderId="0" xfId="2" applyFont="1" applyBorder="1">
      <alignment vertical="center"/>
    </xf>
    <xf numFmtId="0" fontId="23" fillId="2" borderId="12" xfId="0" applyFont="1" applyFill="1" applyBorder="1" applyAlignment="1">
      <alignment horizontal="center" vertical="center"/>
    </xf>
    <xf numFmtId="44" fontId="23" fillId="0" borderId="0" xfId="0" applyNumberFormat="1" applyFont="1" applyBorder="1">
      <alignment vertical="center"/>
    </xf>
    <xf numFmtId="0" fontId="23" fillId="0" borderId="45" xfId="0" applyFont="1" applyBorder="1">
      <alignment vertical="center"/>
    </xf>
    <xf numFmtId="179" fontId="22" fillId="2" borderId="0" xfId="0" applyNumberFormat="1" applyFont="1" applyFill="1" applyBorder="1">
      <alignment vertical="center"/>
    </xf>
    <xf numFmtId="0" fontId="23" fillId="0" borderId="31" xfId="0" applyFont="1" applyBorder="1">
      <alignment vertical="center"/>
    </xf>
    <xf numFmtId="0" fontId="22" fillId="0" borderId="0" xfId="0" applyFont="1" applyBorder="1">
      <alignment vertical="center"/>
    </xf>
    <xf numFmtId="0" fontId="12" fillId="15" borderId="11" xfId="0" applyFont="1" applyFill="1" applyBorder="1" applyAlignment="1">
      <alignment vertical="center"/>
    </xf>
    <xf numFmtId="0" fontId="22" fillId="15" borderId="12" xfId="0" applyFont="1" applyFill="1" applyBorder="1" applyAlignment="1">
      <alignment horizontal="center" vertical="center"/>
    </xf>
    <xf numFmtId="0" fontId="22" fillId="0" borderId="0" xfId="0" applyFont="1" applyFill="1" applyBorder="1" applyAlignment="1">
      <alignment horizontal="center" vertical="center"/>
    </xf>
    <xf numFmtId="180" fontId="22" fillId="2" borderId="0" xfId="0" applyNumberFormat="1" applyFont="1" applyFill="1" applyBorder="1" applyAlignment="1">
      <alignment horizontal="right" vertical="center"/>
    </xf>
    <xf numFmtId="41" fontId="22" fillId="2" borderId="0" xfId="0" applyNumberFormat="1" applyFont="1" applyFill="1" applyBorder="1">
      <alignment vertical="center"/>
    </xf>
    <xf numFmtId="41" fontId="27" fillId="0" borderId="0" xfId="2" applyFont="1" applyBorder="1">
      <alignment vertical="center"/>
    </xf>
    <xf numFmtId="0" fontId="12" fillId="0" borderId="11" xfId="0" applyFont="1" applyFill="1" applyBorder="1">
      <alignment vertical="center"/>
    </xf>
    <xf numFmtId="41" fontId="12" fillId="0" borderId="11" xfId="2" applyFont="1" applyFill="1" applyBorder="1">
      <alignment vertical="center"/>
    </xf>
    <xf numFmtId="181" fontId="23" fillId="0" borderId="12" xfId="0" applyNumberFormat="1" applyFont="1" applyBorder="1" applyAlignment="1">
      <alignment vertical="center" shrinkToFit="1"/>
    </xf>
    <xf numFmtId="182" fontId="23" fillId="0" borderId="0" xfId="0" applyNumberFormat="1" applyFont="1" applyFill="1" applyBorder="1">
      <alignment vertical="center"/>
    </xf>
    <xf numFmtId="41" fontId="27" fillId="0" borderId="0" xfId="0" applyNumberFormat="1" applyFont="1" applyBorder="1">
      <alignment vertical="center"/>
    </xf>
    <xf numFmtId="182" fontId="23" fillId="0" borderId="12" xfId="0" applyNumberFormat="1" applyFont="1" applyBorder="1">
      <alignment vertical="center"/>
    </xf>
    <xf numFmtId="182" fontId="23" fillId="0" borderId="12" xfId="0" applyNumberFormat="1" applyFont="1" applyBorder="1" applyAlignment="1">
      <alignment horizontal="center" vertical="center"/>
    </xf>
    <xf numFmtId="182" fontId="23" fillId="0" borderId="0" xfId="0" applyNumberFormat="1" applyFont="1" applyFill="1" applyBorder="1" applyAlignment="1">
      <alignment horizontal="center" vertical="center"/>
    </xf>
    <xf numFmtId="41" fontId="22" fillId="0" borderId="36" xfId="0" applyNumberFormat="1" applyFont="1" applyFill="1" applyBorder="1">
      <alignment vertical="center"/>
    </xf>
    <xf numFmtId="0" fontId="23" fillId="0" borderId="46" xfId="0" applyFont="1" applyBorder="1">
      <alignment vertical="center"/>
    </xf>
    <xf numFmtId="43" fontId="23" fillId="0" borderId="0" xfId="0" applyNumberFormat="1" applyFont="1" applyBorder="1">
      <alignment vertical="center"/>
    </xf>
    <xf numFmtId="0" fontId="12" fillId="0" borderId="28" xfId="0" applyFont="1" applyFill="1" applyBorder="1">
      <alignment vertical="center"/>
    </xf>
    <xf numFmtId="41" fontId="12" fillId="0" borderId="28" xfId="2" applyFont="1" applyFill="1" applyBorder="1">
      <alignment vertical="center"/>
    </xf>
    <xf numFmtId="182" fontId="23" fillId="0" borderId="30" xfId="0" applyNumberFormat="1" applyFont="1" applyBorder="1">
      <alignment vertical="center"/>
    </xf>
    <xf numFmtId="0" fontId="23" fillId="2" borderId="40" xfId="0" applyFont="1" applyFill="1" applyBorder="1">
      <alignment vertical="center"/>
    </xf>
    <xf numFmtId="0" fontId="23" fillId="0" borderId="47" xfId="0" applyFont="1" applyBorder="1">
      <alignment vertical="center"/>
    </xf>
    <xf numFmtId="0" fontId="22" fillId="0" borderId="32" xfId="0" applyFont="1" applyBorder="1" applyAlignment="1">
      <alignment horizontal="center" vertical="center"/>
    </xf>
    <xf numFmtId="0" fontId="22" fillId="0" borderId="3" xfId="0" applyFont="1" applyBorder="1">
      <alignment vertical="center"/>
    </xf>
    <xf numFmtId="0" fontId="22" fillId="0" borderId="35" xfId="0" applyFont="1" applyFill="1" applyBorder="1">
      <alignment vertical="center"/>
    </xf>
    <xf numFmtId="0" fontId="23" fillId="0" borderId="3" xfId="0" applyFont="1" applyBorder="1">
      <alignment vertical="center"/>
    </xf>
    <xf numFmtId="0" fontId="23" fillId="0" borderId="3" xfId="0" applyFont="1" applyBorder="1" applyAlignment="1">
      <alignment vertical="center" wrapText="1"/>
    </xf>
    <xf numFmtId="0" fontId="23" fillId="0" borderId="48" xfId="0" applyFont="1" applyBorder="1" applyAlignment="1">
      <alignment horizontal="right" vertical="center"/>
    </xf>
    <xf numFmtId="0" fontId="23" fillId="0" borderId="0" xfId="0" applyFont="1" applyFill="1" applyBorder="1" applyAlignment="1">
      <alignment horizontal="right" vertical="center"/>
    </xf>
    <xf numFmtId="9" fontId="23" fillId="2" borderId="0" xfId="3" applyFont="1" applyFill="1" applyBorder="1">
      <alignment vertical="center"/>
    </xf>
    <xf numFmtId="0" fontId="22" fillId="16" borderId="32" xfId="0" applyFont="1" applyFill="1" applyBorder="1" applyAlignment="1">
      <alignment horizontal="center" vertical="center"/>
    </xf>
    <xf numFmtId="0" fontId="22" fillId="16" borderId="3" xfId="0" applyFont="1" applyFill="1" applyBorder="1">
      <alignment vertical="center"/>
    </xf>
    <xf numFmtId="0" fontId="22" fillId="16" borderId="35" xfId="0" applyFont="1" applyFill="1" applyBorder="1">
      <alignment vertical="center"/>
    </xf>
    <xf numFmtId="41" fontId="22" fillId="16" borderId="36" xfId="0" applyNumberFormat="1" applyFont="1" applyFill="1" applyBorder="1">
      <alignment vertical="center"/>
    </xf>
    <xf numFmtId="0" fontId="23" fillId="16" borderId="46" xfId="0" applyFont="1" applyFill="1" applyBorder="1">
      <alignment vertical="center"/>
    </xf>
    <xf numFmtId="0" fontId="23" fillId="16" borderId="3" xfId="0" applyFont="1" applyFill="1" applyBorder="1">
      <alignment vertical="center"/>
    </xf>
    <xf numFmtId="0" fontId="23" fillId="16" borderId="3" xfId="0" applyFont="1" applyFill="1" applyBorder="1" applyAlignment="1">
      <alignment vertical="center" wrapText="1"/>
    </xf>
    <xf numFmtId="41" fontId="22" fillId="16" borderId="3" xfId="2" applyFont="1" applyFill="1" applyBorder="1" applyAlignment="1">
      <alignment vertical="center" wrapText="1"/>
    </xf>
    <xf numFmtId="0" fontId="23" fillId="16" borderId="48" xfId="0" applyFont="1" applyFill="1" applyBorder="1" applyAlignment="1">
      <alignment horizontal="right" vertical="center"/>
    </xf>
    <xf numFmtId="41" fontId="23" fillId="16" borderId="3" xfId="2" applyFont="1" applyFill="1" applyBorder="1" applyAlignment="1">
      <alignment vertical="center" wrapText="1"/>
    </xf>
    <xf numFmtId="0" fontId="22" fillId="0" borderId="49" xfId="0" applyFont="1" applyBorder="1">
      <alignment vertical="center"/>
    </xf>
    <xf numFmtId="0" fontId="22" fillId="0" borderId="8" xfId="0" applyFont="1" applyBorder="1">
      <alignment vertical="center"/>
    </xf>
    <xf numFmtId="0" fontId="22" fillId="0" borderId="50" xfId="0" applyFont="1" applyBorder="1">
      <alignment vertical="center"/>
    </xf>
    <xf numFmtId="0" fontId="22" fillId="0" borderId="5" xfId="0" applyFont="1" applyBorder="1">
      <alignment vertical="center"/>
    </xf>
    <xf numFmtId="41" fontId="22" fillId="0" borderId="6" xfId="0" applyNumberFormat="1" applyFont="1" applyBorder="1">
      <alignment vertical="center"/>
    </xf>
    <xf numFmtId="0" fontId="12" fillId="0" borderId="7" xfId="0" applyFont="1" applyFill="1" applyBorder="1" applyAlignment="1">
      <alignment horizontal="centerContinuous" vertical="center" wrapText="1"/>
    </xf>
    <xf numFmtId="0" fontId="12" fillId="0" borderId="50" xfId="0" applyFont="1" applyFill="1" applyBorder="1" applyAlignment="1">
      <alignment horizontal="centerContinuous" vertical="center" wrapText="1"/>
    </xf>
    <xf numFmtId="0" fontId="12" fillId="0" borderId="49" xfId="0" applyFont="1" applyFill="1" applyBorder="1" applyAlignment="1">
      <alignment horizontal="centerContinuous" vertical="center" wrapText="1"/>
    </xf>
    <xf numFmtId="0" fontId="12" fillId="0" borderId="9" xfId="0" applyFont="1" applyFill="1" applyBorder="1" applyAlignment="1">
      <alignment horizontal="centerContinuous" vertical="center" wrapText="1"/>
    </xf>
    <xf numFmtId="0" fontId="22" fillId="0" borderId="0" xfId="0" applyFont="1" applyFill="1" applyBorder="1" applyAlignment="1">
      <alignment horizontal="center" vertical="center" wrapText="1"/>
    </xf>
    <xf numFmtId="0" fontId="22" fillId="0" borderId="21" xfId="0" applyFont="1" applyBorder="1">
      <alignment vertical="center"/>
    </xf>
    <xf numFmtId="0" fontId="22" fillId="0" borderId="51" xfId="0" applyFont="1" applyBorder="1">
      <alignment vertical="center"/>
    </xf>
    <xf numFmtId="0" fontId="22" fillId="0" borderId="22" xfId="0" applyFont="1" applyBorder="1">
      <alignment vertical="center"/>
    </xf>
    <xf numFmtId="0" fontId="22" fillId="0" borderId="52" xfId="0" applyFont="1" applyBorder="1">
      <alignment vertical="center"/>
    </xf>
    <xf numFmtId="41" fontId="22" fillId="0" borderId="21" xfId="0" applyNumberFormat="1" applyFont="1" applyBorder="1">
      <alignment vertical="center"/>
    </xf>
    <xf numFmtId="0" fontId="12" fillId="0" borderId="10" xfId="0" applyFont="1" applyFill="1" applyBorder="1" applyAlignment="1">
      <alignment horizontal="center" vertical="center" wrapText="1"/>
    </xf>
    <xf numFmtId="0" fontId="12" fillId="0" borderId="11" xfId="0" applyFont="1" applyFill="1" applyBorder="1" applyAlignment="1">
      <alignment horizontal="center" vertical="center" wrapText="1"/>
    </xf>
    <xf numFmtId="0" fontId="12" fillId="0" borderId="12" xfId="0" applyFont="1" applyFill="1" applyBorder="1" applyAlignment="1">
      <alignment horizontal="center" vertical="center" wrapText="1"/>
    </xf>
    <xf numFmtId="183" fontId="27" fillId="0" borderId="38" xfId="0" applyNumberFormat="1" applyFont="1" applyBorder="1">
      <alignment vertical="center"/>
    </xf>
    <xf numFmtId="0" fontId="23" fillId="0" borderId="20" xfId="0" applyFont="1" applyBorder="1">
      <alignment vertical="center"/>
    </xf>
    <xf numFmtId="0" fontId="23" fillId="0" borderId="14" xfId="0" applyFont="1" applyBorder="1">
      <alignment vertical="center"/>
    </xf>
    <xf numFmtId="0" fontId="23" fillId="0" borderId="19" xfId="0" applyFont="1" applyBorder="1">
      <alignment vertical="center"/>
    </xf>
    <xf numFmtId="0" fontId="23" fillId="0" borderId="11" xfId="0" applyFont="1" applyBorder="1">
      <alignment vertical="center"/>
    </xf>
    <xf numFmtId="41" fontId="23" fillId="0" borderId="11" xfId="0" applyNumberFormat="1" applyFont="1" applyBorder="1">
      <alignment vertical="center"/>
    </xf>
    <xf numFmtId="41" fontId="23" fillId="0" borderId="10" xfId="0" applyNumberFormat="1" applyFont="1" applyFill="1" applyBorder="1">
      <alignment vertical="center"/>
    </xf>
    <xf numFmtId="41" fontId="23" fillId="0" borderId="11" xfId="0" applyNumberFormat="1" applyFont="1" applyFill="1" applyBorder="1">
      <alignment vertical="center"/>
    </xf>
    <xf numFmtId="41" fontId="23" fillId="0" borderId="12" xfId="0" applyNumberFormat="1" applyFont="1" applyFill="1" applyBorder="1">
      <alignment vertical="center"/>
    </xf>
    <xf numFmtId="41" fontId="23" fillId="0" borderId="0" xfId="0" applyNumberFormat="1" applyFont="1" applyFill="1" applyBorder="1">
      <alignment vertical="center"/>
    </xf>
    <xf numFmtId="41" fontId="23" fillId="4" borderId="11" xfId="0" applyNumberFormat="1" applyFont="1" applyFill="1" applyBorder="1">
      <alignment vertical="center"/>
    </xf>
    <xf numFmtId="183" fontId="27" fillId="0" borderId="32" xfId="0" applyNumberFormat="1" applyFont="1" applyBorder="1">
      <alignment vertical="center"/>
    </xf>
    <xf numFmtId="0" fontId="23" fillId="0" borderId="53" xfId="0" applyFont="1" applyBorder="1">
      <alignment vertical="center"/>
    </xf>
    <xf numFmtId="0" fontId="23" fillId="0" borderId="54" xfId="0" applyFont="1" applyBorder="1">
      <alignment vertical="center"/>
    </xf>
    <xf numFmtId="0" fontId="23" fillId="0" borderId="29" xfId="0" applyFont="1" applyBorder="1">
      <alignment vertical="center"/>
    </xf>
    <xf numFmtId="0" fontId="23" fillId="0" borderId="28" xfId="0" applyFont="1" applyBorder="1">
      <alignment vertical="center"/>
    </xf>
    <xf numFmtId="41" fontId="23" fillId="0" borderId="28" xfId="0" applyNumberFormat="1" applyFont="1" applyBorder="1">
      <alignment vertical="center"/>
    </xf>
    <xf numFmtId="41" fontId="23" fillId="0" borderId="27" xfId="0" applyNumberFormat="1" applyFont="1" applyFill="1" applyBorder="1">
      <alignment vertical="center"/>
    </xf>
    <xf numFmtId="41" fontId="23" fillId="0" borderId="28" xfId="0" applyNumberFormat="1" applyFont="1" applyFill="1" applyBorder="1">
      <alignment vertical="center"/>
    </xf>
    <xf numFmtId="41" fontId="23" fillId="0" borderId="30" xfId="0" applyNumberFormat="1" applyFont="1" applyFill="1" applyBorder="1">
      <alignment vertical="center"/>
    </xf>
    <xf numFmtId="0" fontId="22" fillId="0" borderId="55" xfId="0" applyFont="1" applyBorder="1">
      <alignment vertical="center"/>
    </xf>
    <xf numFmtId="0" fontId="6" fillId="0" borderId="40" xfId="0" applyFont="1" applyBorder="1">
      <alignment vertical="center"/>
    </xf>
    <xf numFmtId="0" fontId="6" fillId="0" borderId="56" xfId="0" applyFont="1" applyBorder="1">
      <alignment vertical="center"/>
    </xf>
    <xf numFmtId="0" fontId="6" fillId="0" borderId="41" xfId="0" applyFont="1" applyBorder="1">
      <alignment vertical="center"/>
    </xf>
    <xf numFmtId="41" fontId="6" fillId="0" borderId="42" xfId="0" applyNumberFormat="1" applyFont="1" applyBorder="1">
      <alignment vertical="center"/>
    </xf>
    <xf numFmtId="0" fontId="6" fillId="0" borderId="43" xfId="0" applyFont="1" applyBorder="1">
      <alignment vertical="center"/>
    </xf>
    <xf numFmtId="0" fontId="29" fillId="0" borderId="5" xfId="0" applyFont="1" applyBorder="1" applyAlignment="1">
      <alignment horizontal="center" vertical="center"/>
    </xf>
    <xf numFmtId="0" fontId="29" fillId="0" borderId="5" xfId="0" applyFont="1" applyFill="1" applyBorder="1" applyAlignment="1">
      <alignment horizontal="center" vertical="center"/>
    </xf>
    <xf numFmtId="0" fontId="29" fillId="0" borderId="5" xfId="0" applyFont="1" applyFill="1" applyBorder="1" applyAlignment="1">
      <alignment horizontal="center" vertical="center" shrinkToFit="1"/>
    </xf>
    <xf numFmtId="0" fontId="29" fillId="0" borderId="5" xfId="0" applyFont="1" applyFill="1" applyBorder="1" applyAlignment="1">
      <alignment horizontal="center" vertical="center"/>
    </xf>
    <xf numFmtId="0" fontId="29" fillId="0" borderId="6" xfId="0" applyFont="1" applyFill="1" applyBorder="1" applyAlignment="1">
      <alignment horizontal="center" vertical="center"/>
    </xf>
    <xf numFmtId="0" fontId="6" fillId="0" borderId="0" xfId="0" applyFont="1" applyFill="1" applyBorder="1">
      <alignment vertical="center"/>
    </xf>
    <xf numFmtId="0" fontId="6" fillId="0" borderId="47" xfId="0" applyFont="1" applyBorder="1">
      <alignment vertical="center"/>
    </xf>
    <xf numFmtId="0" fontId="6" fillId="0" borderId="38" xfId="0" applyFont="1" applyBorder="1">
      <alignment vertical="center"/>
    </xf>
    <xf numFmtId="0" fontId="6" fillId="0" borderId="57" xfId="0" applyFont="1" applyBorder="1">
      <alignment vertical="center"/>
    </xf>
    <xf numFmtId="0" fontId="6" fillId="0" borderId="58" xfId="0" applyFont="1" applyBorder="1">
      <alignment vertical="center"/>
    </xf>
    <xf numFmtId="0" fontId="6" fillId="0" borderId="44" xfId="0" applyFont="1" applyBorder="1">
      <alignment vertical="center"/>
    </xf>
    <xf numFmtId="41" fontId="6" fillId="0" borderId="37" xfId="0" applyNumberFormat="1" applyFont="1" applyBorder="1">
      <alignment vertical="center"/>
    </xf>
    <xf numFmtId="0" fontId="6" fillId="0" borderId="31" xfId="0" applyFont="1" applyBorder="1">
      <alignment vertical="center"/>
    </xf>
    <xf numFmtId="0" fontId="6" fillId="2" borderId="11" xfId="0" applyFont="1" applyFill="1" applyBorder="1" applyAlignment="1">
      <alignment horizontal="center" vertical="center"/>
    </xf>
    <xf numFmtId="41" fontId="6" fillId="2" borderId="11" xfId="2" applyFont="1" applyFill="1" applyBorder="1" applyAlignment="1">
      <alignment horizontal="center" vertical="center"/>
    </xf>
    <xf numFmtId="184" fontId="6" fillId="2" borderId="11" xfId="2" applyNumberFormat="1" applyFont="1" applyFill="1" applyBorder="1" applyAlignment="1">
      <alignment horizontal="center" vertical="center"/>
    </xf>
    <xf numFmtId="41" fontId="6" fillId="2" borderId="20" xfId="2" applyFont="1" applyFill="1" applyBorder="1" applyAlignment="1">
      <alignment horizontal="center" vertical="center"/>
    </xf>
    <xf numFmtId="41" fontId="6" fillId="2" borderId="59" xfId="2" applyFont="1" applyFill="1" applyBorder="1" applyAlignment="1">
      <alignment horizontal="center" vertical="center"/>
    </xf>
    <xf numFmtId="0" fontId="6" fillId="0" borderId="45" xfId="0" applyFont="1" applyBorder="1">
      <alignment vertical="center"/>
    </xf>
    <xf numFmtId="0" fontId="29" fillId="0" borderId="11" xfId="0" applyFont="1" applyBorder="1" applyAlignment="1">
      <alignment horizontal="center" vertical="center"/>
    </xf>
    <xf numFmtId="41" fontId="29" fillId="0" borderId="11" xfId="2" applyFont="1" applyFill="1" applyBorder="1" applyAlignment="1">
      <alignment horizontal="center" vertical="center"/>
    </xf>
    <xf numFmtId="41" fontId="29" fillId="0" borderId="11" xfId="2" applyFont="1" applyFill="1" applyBorder="1" applyAlignment="1">
      <alignment horizontal="center" vertical="center"/>
    </xf>
    <xf numFmtId="41" fontId="29" fillId="0" borderId="12" xfId="2" applyFont="1" applyFill="1" applyBorder="1" applyAlignment="1">
      <alignment horizontal="center" vertical="center"/>
    </xf>
    <xf numFmtId="41" fontId="6" fillId="2" borderId="19" xfId="2" applyFont="1" applyFill="1" applyBorder="1" applyAlignment="1">
      <alignment horizontal="center" vertical="center"/>
    </xf>
    <xf numFmtId="9" fontId="6" fillId="2" borderId="12" xfId="3" applyFont="1" applyFill="1" applyBorder="1" applyAlignment="1">
      <alignment horizontal="center" vertical="center"/>
    </xf>
    <xf numFmtId="41" fontId="6" fillId="0" borderId="0" xfId="2" applyFont="1" applyFill="1" applyBorder="1" applyAlignment="1">
      <alignment horizontal="center" vertical="center"/>
    </xf>
    <xf numFmtId="41" fontId="6" fillId="0" borderId="45" xfId="2" applyFont="1" applyFill="1" applyBorder="1" applyAlignment="1">
      <alignment horizontal="center" vertical="center"/>
    </xf>
    <xf numFmtId="0" fontId="6" fillId="0" borderId="32" xfId="0" applyFont="1" applyBorder="1">
      <alignment vertical="center"/>
    </xf>
    <xf numFmtId="0" fontId="6" fillId="0" borderId="33" xfId="0" applyFont="1" applyBorder="1">
      <alignment vertical="center"/>
    </xf>
    <xf numFmtId="0" fontId="6" fillId="0" borderId="3" xfId="0" applyFont="1" applyBorder="1">
      <alignment vertical="center"/>
    </xf>
    <xf numFmtId="0" fontId="6" fillId="0" borderId="34" xfId="0" applyFont="1" applyBorder="1">
      <alignment vertical="center"/>
    </xf>
    <xf numFmtId="0" fontId="6" fillId="0" borderId="35" xfId="0" applyFont="1" applyBorder="1">
      <alignment vertical="center"/>
    </xf>
    <xf numFmtId="41" fontId="6" fillId="0" borderId="36" xfId="0" applyNumberFormat="1" applyFont="1" applyBorder="1">
      <alignment vertical="center"/>
    </xf>
    <xf numFmtId="0" fontId="6" fillId="0" borderId="46" xfId="0" applyFont="1" applyBorder="1">
      <alignment vertical="center"/>
    </xf>
    <xf numFmtId="0" fontId="6" fillId="0" borderId="48" xfId="0" applyFont="1" applyBorder="1">
      <alignment vertical="center"/>
    </xf>
    <xf numFmtId="0" fontId="6" fillId="0" borderId="3" xfId="0" applyFont="1" applyFill="1" applyBorder="1">
      <alignment vertical="center"/>
    </xf>
    <xf numFmtId="41" fontId="6" fillId="0" borderId="40" xfId="0" applyNumberFormat="1" applyFont="1" applyBorder="1">
      <alignment vertical="center"/>
    </xf>
    <xf numFmtId="0" fontId="6" fillId="0" borderId="40" xfId="0" applyFont="1" applyFill="1" applyBorder="1">
      <alignment vertical="center"/>
    </xf>
    <xf numFmtId="0" fontId="29" fillId="0" borderId="0" xfId="0" applyFont="1" applyBorder="1" applyAlignment="1">
      <alignment horizontal="center" vertical="center"/>
    </xf>
    <xf numFmtId="0" fontId="29" fillId="0" borderId="0" xfId="0" applyFont="1" applyFill="1" applyBorder="1" applyAlignment="1">
      <alignment horizontal="center" vertical="center"/>
    </xf>
    <xf numFmtId="0" fontId="29" fillId="0" borderId="0" xfId="0" applyFont="1" applyFill="1" applyBorder="1" applyAlignment="1">
      <alignment horizontal="center" vertical="center" shrinkToFit="1"/>
    </xf>
    <xf numFmtId="0" fontId="29" fillId="0" borderId="0" xfId="0" applyFont="1" applyFill="1" applyBorder="1" applyAlignment="1">
      <alignment horizontal="center" vertical="center"/>
    </xf>
    <xf numFmtId="0" fontId="6" fillId="2" borderId="0" xfId="0" applyFont="1" applyFill="1" applyBorder="1" applyAlignment="1">
      <alignment horizontal="center" vertical="center"/>
    </xf>
    <xf numFmtId="41" fontId="6" fillId="2" borderId="0" xfId="2" applyFont="1" applyFill="1" applyBorder="1" applyAlignment="1">
      <alignment horizontal="center" vertical="center"/>
    </xf>
    <xf numFmtId="184" fontId="6" fillId="2" borderId="0" xfId="2" applyNumberFormat="1" applyFont="1" applyFill="1" applyBorder="1" applyAlignment="1">
      <alignment horizontal="center" vertical="center"/>
    </xf>
    <xf numFmtId="41" fontId="6" fillId="2" borderId="0" xfId="2" applyFont="1" applyFill="1" applyBorder="1" applyAlignment="1">
      <alignment horizontal="center" vertical="center"/>
    </xf>
    <xf numFmtId="41" fontId="29" fillId="0" borderId="0" xfId="2" applyFont="1" applyFill="1" applyBorder="1" applyAlignment="1">
      <alignment horizontal="center" vertical="center"/>
    </xf>
    <xf numFmtId="41" fontId="29" fillId="0" borderId="0" xfId="2" applyFont="1" applyFill="1" applyBorder="1" applyAlignment="1">
      <alignment horizontal="center" vertical="center"/>
    </xf>
    <xf numFmtId="9" fontId="6" fillId="2" borderId="0" xfId="3" applyFont="1" applyFill="1" applyBorder="1" applyAlignment="1">
      <alignment horizontal="center" vertical="center"/>
    </xf>
    <xf numFmtId="41" fontId="6" fillId="0" borderId="0" xfId="0" applyNumberFormat="1" applyFont="1">
      <alignment vertical="center"/>
    </xf>
    <xf numFmtId="0" fontId="32" fillId="0" borderId="0" xfId="0" applyFont="1">
      <alignment vertical="center"/>
    </xf>
    <xf numFmtId="0" fontId="33" fillId="0" borderId="0" xfId="0" applyFont="1" applyFill="1" applyBorder="1" applyAlignment="1">
      <alignment horizontal="left" vertical="center"/>
    </xf>
    <xf numFmtId="0" fontId="32" fillId="0" borderId="0" xfId="0" applyFont="1" applyAlignment="1">
      <alignment horizontal="center" vertical="center"/>
    </xf>
    <xf numFmtId="41" fontId="32" fillId="0" borderId="0" xfId="2" applyFont="1">
      <alignment vertical="center"/>
    </xf>
    <xf numFmtId="41" fontId="32" fillId="0" borderId="0" xfId="2" applyFont="1" applyAlignment="1"/>
    <xf numFmtId="0" fontId="35" fillId="0" borderId="0" xfId="0" applyFont="1" applyAlignment="1">
      <alignment vertical="center"/>
    </xf>
    <xf numFmtId="0" fontId="36" fillId="0" borderId="0" xfId="0" applyFont="1">
      <alignment vertical="center"/>
    </xf>
    <xf numFmtId="183" fontId="32" fillId="0" borderId="0" xfId="0" applyNumberFormat="1" applyFont="1" applyAlignment="1"/>
    <xf numFmtId="0" fontId="32" fillId="0" borderId="0" xfId="0" applyFont="1" applyAlignment="1">
      <alignment vertical="center"/>
    </xf>
    <xf numFmtId="41" fontId="32" fillId="0" borderId="0" xfId="0" applyNumberFormat="1" applyFont="1" applyAlignment="1">
      <alignment vertical="center" wrapText="1"/>
    </xf>
    <xf numFmtId="41" fontId="32" fillId="0" borderId="0" xfId="0" applyNumberFormat="1" applyFont="1" applyAlignment="1">
      <alignment wrapText="1"/>
    </xf>
    <xf numFmtId="0" fontId="35" fillId="0" borderId="0" xfId="0" applyFont="1" applyAlignment="1">
      <alignment horizontal="center" vertical="center"/>
    </xf>
    <xf numFmtId="49" fontId="37" fillId="0" borderId="0" xfId="0" applyNumberFormat="1" applyFont="1" applyFill="1" applyBorder="1" applyAlignment="1">
      <alignment horizontal="left" vertical="center"/>
    </xf>
    <xf numFmtId="0" fontId="32" fillId="0" borderId="0" xfId="0" applyFont="1" applyAlignment="1">
      <alignment horizontal="right"/>
    </xf>
    <xf numFmtId="183" fontId="32" fillId="0" borderId="0" xfId="0" applyNumberFormat="1" applyFont="1" applyBorder="1" applyAlignment="1"/>
    <xf numFmtId="185" fontId="32" fillId="0" borderId="0" xfId="2" applyNumberFormat="1" applyFont="1" applyBorder="1" applyAlignment="1">
      <alignment shrinkToFit="1"/>
    </xf>
    <xf numFmtId="186" fontId="32" fillId="0" borderId="0" xfId="0" applyNumberFormat="1" applyFont="1" applyBorder="1">
      <alignment vertical="center"/>
    </xf>
    <xf numFmtId="41" fontId="32" fillId="0" borderId="0" xfId="2" applyFont="1" applyAlignment="1">
      <alignment vertical="center"/>
    </xf>
    <xf numFmtId="0" fontId="15" fillId="0" borderId="0" xfId="0" applyFont="1" applyFill="1" applyBorder="1" applyAlignment="1">
      <alignment horizontal="left" vertical="center"/>
    </xf>
    <xf numFmtId="186" fontId="32" fillId="0" borderId="0" xfId="0" applyNumberFormat="1" applyFont="1">
      <alignment vertical="center"/>
    </xf>
    <xf numFmtId="41" fontId="32" fillId="0" borderId="0" xfId="2" applyFont="1" applyFill="1">
      <alignment vertical="center"/>
    </xf>
    <xf numFmtId="41" fontId="32" fillId="0" borderId="0" xfId="2" applyFont="1" applyFill="1" applyAlignment="1"/>
    <xf numFmtId="0" fontId="32" fillId="0" borderId="0" xfId="0" applyFont="1" applyFill="1">
      <alignment vertical="center"/>
    </xf>
    <xf numFmtId="183" fontId="32" fillId="0" borderId="0" xfId="0" applyNumberFormat="1" applyFont="1" applyFill="1" applyAlignment="1"/>
    <xf numFmtId="41" fontId="18" fillId="0" borderId="0" xfId="2" applyFont="1" applyAlignment="1">
      <alignment horizontal="right" vertical="center" wrapText="1"/>
    </xf>
    <xf numFmtId="41" fontId="18" fillId="0" borderId="0" xfId="0" applyNumberFormat="1" applyFont="1" applyBorder="1" applyAlignment="1">
      <alignment horizontal="right" vertical="center" wrapText="1"/>
    </xf>
    <xf numFmtId="41" fontId="32" fillId="0" borderId="0" xfId="0" applyNumberFormat="1" applyFont="1" applyFill="1" applyAlignment="1">
      <alignment wrapText="1"/>
    </xf>
    <xf numFmtId="41" fontId="32" fillId="0" borderId="0" xfId="0" applyNumberFormat="1" applyFont="1" applyFill="1" applyAlignment="1">
      <alignment vertical="center" wrapText="1"/>
    </xf>
    <xf numFmtId="41" fontId="32" fillId="0" borderId="0" xfId="2" applyFont="1" applyFill="1" applyBorder="1" applyAlignment="1"/>
    <xf numFmtId="185" fontId="32" fillId="0" borderId="0" xfId="0" applyNumberFormat="1" applyFont="1" applyFill="1" applyBorder="1" applyAlignment="1"/>
    <xf numFmtId="41" fontId="32" fillId="0" borderId="1" xfId="2" applyFont="1" applyFill="1" applyBorder="1" applyAlignment="1">
      <alignment wrapText="1"/>
    </xf>
    <xf numFmtId="41" fontId="32" fillId="0" borderId="0" xfId="0" applyNumberFormat="1" applyFont="1" applyFill="1" applyBorder="1" applyAlignment="1">
      <alignment wrapText="1"/>
    </xf>
    <xf numFmtId="43" fontId="32" fillId="0" borderId="0" xfId="2" applyNumberFormat="1" applyFont="1" applyFill="1" applyAlignment="1"/>
    <xf numFmtId="0" fontId="32" fillId="0" borderId="0" xfId="0" applyFont="1" applyAlignment="1">
      <alignment horizontal="center"/>
    </xf>
    <xf numFmtId="9" fontId="32" fillId="0" borderId="0" xfId="2" applyNumberFormat="1" applyFont="1">
      <alignment vertical="center"/>
    </xf>
    <xf numFmtId="41" fontId="32" fillId="0" borderId="25" xfId="2" applyFont="1" applyFill="1" applyBorder="1" applyAlignment="1">
      <alignment horizontal="center"/>
    </xf>
    <xf numFmtId="41" fontId="32" fillId="0" borderId="51" xfId="2" applyFont="1" applyFill="1" applyBorder="1" applyAlignment="1">
      <alignment horizontal="center"/>
    </xf>
    <xf numFmtId="187" fontId="32" fillId="0" borderId="51" xfId="3" applyNumberFormat="1" applyFont="1" applyFill="1" applyBorder="1" applyAlignment="1">
      <alignment horizontal="center"/>
    </xf>
    <xf numFmtId="0" fontId="32" fillId="0" borderId="11" xfId="0" applyFont="1" applyFill="1" applyBorder="1" applyAlignment="1">
      <alignment horizontal="center"/>
    </xf>
    <xf numFmtId="185" fontId="32" fillId="0" borderId="11" xfId="0" applyNumberFormat="1" applyFont="1" applyFill="1" applyBorder="1" applyAlignment="1">
      <alignment horizontal="center"/>
    </xf>
    <xf numFmtId="41" fontId="32" fillId="0" borderId="60" xfId="2" applyFont="1" applyBorder="1" applyAlignment="1">
      <alignment vertical="center" wrapText="1"/>
    </xf>
    <xf numFmtId="41" fontId="32" fillId="0" borderId="11" xfId="2" applyFont="1" applyFill="1" applyBorder="1" applyAlignment="1">
      <alignment horizontal="center"/>
    </xf>
    <xf numFmtId="41" fontId="32" fillId="0" borderId="51" xfId="0" applyNumberFormat="1" applyFont="1" applyBorder="1" applyAlignment="1">
      <alignment vertical="center" wrapText="1"/>
    </xf>
    <xf numFmtId="41" fontId="32" fillId="0" borderId="25" xfId="0" applyNumberFormat="1" applyFont="1" applyFill="1" applyBorder="1" applyAlignment="1">
      <alignment horizontal="center" wrapText="1"/>
    </xf>
    <xf numFmtId="187" fontId="32" fillId="0" borderId="25" xfId="3" applyNumberFormat="1" applyFont="1" applyFill="1" applyBorder="1" applyAlignment="1">
      <alignment horizontal="center"/>
    </xf>
    <xf numFmtId="41" fontId="39" fillId="0" borderId="0" xfId="2" applyFont="1" applyAlignment="1">
      <alignment vertical="center"/>
    </xf>
    <xf numFmtId="183" fontId="39" fillId="0" borderId="0" xfId="2" applyNumberFormat="1" applyFont="1" applyAlignment="1">
      <alignment horizontal="center" vertical="center"/>
    </xf>
    <xf numFmtId="41" fontId="35" fillId="0" borderId="0" xfId="2" applyFont="1" applyAlignment="1">
      <alignment vertical="center"/>
    </xf>
    <xf numFmtId="49" fontId="41" fillId="3" borderId="61" xfId="0" applyNumberFormat="1" applyFont="1" applyFill="1" applyBorder="1" applyAlignment="1">
      <alignment horizontal="center" vertical="center" wrapText="1"/>
    </xf>
    <xf numFmtId="49" fontId="41" fillId="3" borderId="62" xfId="0" applyNumberFormat="1" applyFont="1" applyFill="1" applyBorder="1" applyAlignment="1">
      <alignment horizontal="center" vertical="center" wrapText="1"/>
    </xf>
    <xf numFmtId="49" fontId="41" fillId="3" borderId="63" xfId="0" applyNumberFormat="1" applyFont="1" applyFill="1" applyBorder="1" applyAlignment="1">
      <alignment horizontal="center" vertical="center" wrapText="1"/>
    </xf>
    <xf numFmtId="49" fontId="41" fillId="3" borderId="64" xfId="0" applyNumberFormat="1" applyFont="1" applyFill="1" applyBorder="1" applyAlignment="1">
      <alignment horizontal="center" vertical="center" wrapText="1"/>
    </xf>
    <xf numFmtId="49" fontId="41" fillId="3" borderId="61" xfId="0" applyNumberFormat="1" applyFont="1" applyFill="1" applyBorder="1" applyAlignment="1">
      <alignment vertical="center" wrapText="1"/>
    </xf>
    <xf numFmtId="49" fontId="41" fillId="3" borderId="25" xfId="0" applyNumberFormat="1" applyFont="1" applyFill="1" applyBorder="1" applyAlignment="1">
      <alignment horizontal="center" vertical="center" wrapText="1"/>
    </xf>
    <xf numFmtId="49" fontId="45" fillId="17" borderId="25" xfId="0" applyNumberFormat="1" applyFont="1" applyFill="1" applyBorder="1" applyAlignment="1">
      <alignment horizontal="center" vertical="center" wrapText="1"/>
    </xf>
    <xf numFmtId="49" fontId="41" fillId="3" borderId="17" xfId="0" applyNumberFormat="1" applyFont="1" applyFill="1" applyBorder="1" applyAlignment="1">
      <alignment vertical="center" wrapText="1"/>
    </xf>
    <xf numFmtId="49" fontId="41" fillId="3" borderId="16" xfId="0" applyNumberFormat="1" applyFont="1" applyFill="1" applyBorder="1" applyAlignment="1">
      <alignment vertical="center" wrapText="1"/>
    </xf>
    <xf numFmtId="0" fontId="32" fillId="0" borderId="0" xfId="0" applyFont="1" applyAlignment="1">
      <alignment vertical="center" wrapText="1"/>
    </xf>
    <xf numFmtId="0" fontId="41" fillId="4" borderId="20" xfId="0" applyFont="1" applyFill="1" applyBorder="1" applyAlignment="1">
      <alignment horizontal="center" vertical="center"/>
    </xf>
    <xf numFmtId="0" fontId="41" fillId="4" borderId="14" xfId="0" applyFont="1" applyFill="1" applyBorder="1" applyAlignment="1">
      <alignment horizontal="center" vertical="center"/>
    </xf>
    <xf numFmtId="0" fontId="41" fillId="4" borderId="19" xfId="0" applyFont="1" applyFill="1" applyBorder="1" applyAlignment="1">
      <alignment horizontal="center" vertical="center"/>
    </xf>
    <xf numFmtId="41" fontId="41" fillId="5" borderId="20" xfId="0" applyNumberFormat="1" applyFont="1" applyFill="1" applyBorder="1" applyAlignment="1">
      <alignment horizontal="center" vertical="center" wrapText="1"/>
    </xf>
    <xf numFmtId="41" fontId="41" fillId="5" borderId="14" xfId="0" applyNumberFormat="1" applyFont="1" applyFill="1" applyBorder="1" applyAlignment="1">
      <alignment horizontal="center" vertical="center" wrapText="1"/>
    </xf>
    <xf numFmtId="41" fontId="41" fillId="5" borderId="19" xfId="0" applyNumberFormat="1" applyFont="1" applyFill="1" applyBorder="1" applyAlignment="1">
      <alignment horizontal="center" vertical="center" wrapText="1"/>
    </xf>
    <xf numFmtId="0" fontId="41" fillId="5" borderId="20" xfId="0" applyFont="1" applyFill="1" applyBorder="1" applyAlignment="1">
      <alignment vertical="center"/>
    </xf>
    <xf numFmtId="0" fontId="41" fillId="5" borderId="14" xfId="0" applyFont="1" applyFill="1" applyBorder="1" applyAlignment="1">
      <alignment vertical="center" wrapText="1"/>
    </xf>
    <xf numFmtId="0" fontId="41" fillId="5" borderId="19" xfId="0" applyFont="1" applyFill="1" applyBorder="1" applyAlignment="1">
      <alignment vertical="center" wrapText="1"/>
    </xf>
    <xf numFmtId="41" fontId="41" fillId="6" borderId="20" xfId="0" applyNumberFormat="1" applyFont="1" applyFill="1" applyBorder="1" applyAlignment="1">
      <alignment horizontal="center" vertical="center" wrapText="1"/>
    </xf>
    <xf numFmtId="41" fontId="41" fillId="6" borderId="14" xfId="0" applyNumberFormat="1" applyFont="1" applyFill="1" applyBorder="1" applyAlignment="1">
      <alignment horizontal="center" vertical="center" wrapText="1"/>
    </xf>
    <xf numFmtId="41" fontId="41" fillId="6" borderId="19" xfId="0" applyNumberFormat="1" applyFont="1" applyFill="1" applyBorder="1" applyAlignment="1">
      <alignment horizontal="center" vertical="center" wrapText="1"/>
    </xf>
    <xf numFmtId="0" fontId="41" fillId="6" borderId="20" xfId="0" applyFont="1" applyFill="1" applyBorder="1" applyAlignment="1">
      <alignment horizontal="center" vertical="center"/>
    </xf>
    <xf numFmtId="0" fontId="41" fillId="6" borderId="14" xfId="0" applyFont="1" applyFill="1" applyBorder="1" applyAlignment="1">
      <alignment horizontal="center" vertical="center"/>
    </xf>
    <xf numFmtId="0" fontId="41" fillId="6" borderId="19" xfId="0" applyFont="1" applyFill="1" applyBorder="1" applyAlignment="1">
      <alignment horizontal="center" vertical="center"/>
    </xf>
    <xf numFmtId="0" fontId="41" fillId="7" borderId="20" xfId="0" applyFont="1" applyFill="1" applyBorder="1" applyAlignment="1">
      <alignment horizontal="center" vertical="center"/>
    </xf>
    <xf numFmtId="0" fontId="41" fillId="7" borderId="14" xfId="0" applyFont="1" applyFill="1" applyBorder="1" applyAlignment="1">
      <alignment horizontal="center" vertical="center"/>
    </xf>
    <xf numFmtId="0" fontId="41" fillId="7" borderId="19" xfId="0" applyFont="1" applyFill="1" applyBorder="1" applyAlignment="1">
      <alignment horizontal="center" vertical="center"/>
    </xf>
    <xf numFmtId="0" fontId="41" fillId="8" borderId="20" xfId="0" applyFont="1" applyFill="1" applyBorder="1" applyAlignment="1">
      <alignment vertical="center"/>
    </xf>
    <xf numFmtId="0" fontId="41" fillId="8" borderId="14" xfId="0" applyFont="1" applyFill="1" applyBorder="1" applyAlignment="1">
      <alignment vertical="center" wrapText="1"/>
    </xf>
    <xf numFmtId="0" fontId="41" fillId="8" borderId="19" xfId="0" applyFont="1" applyFill="1" applyBorder="1" applyAlignment="1">
      <alignment vertical="center" wrapText="1"/>
    </xf>
    <xf numFmtId="0" fontId="41" fillId="9" borderId="20" xfId="0" applyFont="1" applyFill="1" applyBorder="1" applyAlignment="1">
      <alignment vertical="center"/>
    </xf>
    <xf numFmtId="0" fontId="41" fillId="9" borderId="14" xfId="0" applyFont="1" applyFill="1" applyBorder="1" applyAlignment="1">
      <alignment vertical="center" wrapText="1"/>
    </xf>
    <xf numFmtId="0" fontId="41" fillId="9" borderId="19" xfId="0" applyFont="1" applyFill="1" applyBorder="1" applyAlignment="1">
      <alignment vertical="center" wrapText="1"/>
    </xf>
    <xf numFmtId="0" fontId="41" fillId="10" borderId="20" xfId="0" applyFont="1" applyFill="1" applyBorder="1" applyAlignment="1">
      <alignment vertical="center"/>
    </xf>
    <xf numFmtId="0" fontId="41" fillId="10" borderId="14" xfId="0" applyFont="1" applyFill="1" applyBorder="1" applyAlignment="1">
      <alignment vertical="center" wrapText="1"/>
    </xf>
    <xf numFmtId="0" fontId="41" fillId="10" borderId="19" xfId="0" applyFont="1" applyFill="1" applyBorder="1" applyAlignment="1">
      <alignment vertical="center" wrapText="1"/>
    </xf>
    <xf numFmtId="0" fontId="41" fillId="11" borderId="20" xfId="0" applyFont="1" applyFill="1" applyBorder="1" applyAlignment="1">
      <alignment vertical="center"/>
    </xf>
    <xf numFmtId="0" fontId="41" fillId="11" borderId="14" xfId="0" applyFont="1" applyFill="1" applyBorder="1" applyAlignment="1">
      <alignment vertical="center" wrapText="1"/>
    </xf>
    <xf numFmtId="0" fontId="41" fillId="11" borderId="19" xfId="0" applyFont="1" applyFill="1" applyBorder="1" applyAlignment="1">
      <alignment vertical="center" wrapText="1"/>
    </xf>
    <xf numFmtId="0" fontId="41" fillId="12" borderId="20" xfId="0" applyFont="1" applyFill="1" applyBorder="1" applyAlignment="1">
      <alignment vertical="center"/>
    </xf>
    <xf numFmtId="0" fontId="41" fillId="12" borderId="14" xfId="0" applyFont="1" applyFill="1" applyBorder="1" applyAlignment="1">
      <alignment vertical="center" wrapText="1"/>
    </xf>
    <xf numFmtId="0" fontId="41" fillId="12" borderId="19" xfId="0" applyFont="1" applyFill="1" applyBorder="1" applyAlignment="1">
      <alignment vertical="center" wrapText="1"/>
    </xf>
    <xf numFmtId="0" fontId="41" fillId="13" borderId="20" xfId="0" applyFont="1" applyFill="1" applyBorder="1" applyAlignment="1">
      <alignment vertical="center"/>
    </xf>
    <xf numFmtId="0" fontId="41" fillId="13" borderId="14" xfId="0" applyFont="1" applyFill="1" applyBorder="1" applyAlignment="1">
      <alignment vertical="center" wrapText="1"/>
    </xf>
    <xf numFmtId="0" fontId="41" fillId="13" borderId="19" xfId="0" applyFont="1" applyFill="1" applyBorder="1" applyAlignment="1">
      <alignment vertical="center" wrapText="1"/>
    </xf>
    <xf numFmtId="41" fontId="41" fillId="3" borderId="62" xfId="2" applyFont="1" applyFill="1" applyBorder="1" applyAlignment="1">
      <alignment horizontal="center" vertical="center" wrapText="1"/>
    </xf>
    <xf numFmtId="41" fontId="41" fillId="3" borderId="63" xfId="2" applyFont="1" applyFill="1" applyBorder="1" applyAlignment="1">
      <alignment horizontal="center" vertical="center" wrapText="1"/>
    </xf>
    <xf numFmtId="41" fontId="41" fillId="3" borderId="64" xfId="2" applyFont="1" applyFill="1" applyBorder="1" applyAlignment="1">
      <alignment horizontal="center" vertical="center" wrapText="1"/>
    </xf>
    <xf numFmtId="41" fontId="41" fillId="3" borderId="61" xfId="2" applyFont="1" applyFill="1" applyBorder="1" applyAlignment="1">
      <alignment horizontal="center" vertical="center" wrapText="1"/>
    </xf>
    <xf numFmtId="49" fontId="41" fillId="3" borderId="61" xfId="0" applyNumberFormat="1" applyFont="1" applyFill="1" applyBorder="1" applyAlignment="1">
      <alignment horizontal="center" vertical="center" wrapText="1"/>
    </xf>
    <xf numFmtId="49" fontId="41" fillId="3" borderId="52" xfId="0" applyNumberFormat="1" applyFont="1" applyFill="1" applyBorder="1" applyAlignment="1">
      <alignment horizontal="center" vertical="center" wrapText="1"/>
    </xf>
    <xf numFmtId="49" fontId="45" fillId="17" borderId="52" xfId="0" applyNumberFormat="1" applyFont="1" applyFill="1" applyBorder="1" applyAlignment="1">
      <alignment horizontal="center" vertical="center" wrapText="1"/>
    </xf>
    <xf numFmtId="49" fontId="41" fillId="3" borderId="21" xfId="0" applyNumberFormat="1" applyFont="1" applyFill="1" applyBorder="1" applyAlignment="1">
      <alignment vertical="center" wrapText="1"/>
    </xf>
    <xf numFmtId="49" fontId="41" fillId="3" borderId="22" xfId="0" applyNumberFormat="1" applyFont="1" applyFill="1" applyBorder="1" applyAlignment="1">
      <alignment vertical="center" wrapText="1"/>
    </xf>
    <xf numFmtId="41" fontId="41" fillId="4" borderId="20" xfId="2" applyFont="1" applyFill="1" applyBorder="1" applyAlignment="1">
      <alignment horizontal="centerContinuous" vertical="center"/>
    </xf>
    <xf numFmtId="41" fontId="41" fillId="4" borderId="19" xfId="2" applyFont="1" applyFill="1" applyBorder="1" applyAlignment="1">
      <alignment horizontal="centerContinuous" vertical="center"/>
    </xf>
    <xf numFmtId="41" fontId="41" fillId="4" borderId="20" xfId="2" applyFont="1" applyFill="1" applyBorder="1" applyAlignment="1">
      <alignment horizontal="center" vertical="center"/>
    </xf>
    <xf numFmtId="41" fontId="41" fillId="4" borderId="14" xfId="2" applyFont="1" applyFill="1" applyBorder="1" applyAlignment="1">
      <alignment horizontal="center" vertical="center"/>
    </xf>
    <xf numFmtId="41" fontId="41" fillId="4" borderId="19" xfId="2" applyFont="1" applyFill="1" applyBorder="1" applyAlignment="1">
      <alignment horizontal="center" vertical="center"/>
    </xf>
    <xf numFmtId="41" fontId="41" fillId="4" borderId="11" xfId="2" applyFont="1" applyFill="1" applyBorder="1" applyAlignment="1">
      <alignment horizontal="centerContinuous" vertical="center"/>
    </xf>
    <xf numFmtId="0" fontId="51" fillId="4" borderId="11" xfId="0" applyFont="1" applyFill="1" applyBorder="1" applyAlignment="1">
      <alignment horizontal="center" vertical="center"/>
    </xf>
    <xf numFmtId="41" fontId="41" fillId="5" borderId="20" xfId="2" applyFont="1" applyFill="1" applyBorder="1" applyAlignment="1">
      <alignment horizontal="center" vertical="center" wrapText="1"/>
    </xf>
    <xf numFmtId="41" fontId="41" fillId="5" borderId="19" xfId="2" applyFont="1" applyFill="1" applyBorder="1" applyAlignment="1">
      <alignment horizontal="center" vertical="center" wrapText="1"/>
    </xf>
    <xf numFmtId="41" fontId="41" fillId="5" borderId="14" xfId="2" applyFont="1" applyFill="1" applyBorder="1" applyAlignment="1">
      <alignment horizontal="center" vertical="center" wrapText="1"/>
    </xf>
    <xf numFmtId="41" fontId="41" fillId="5" borderId="11" xfId="2" applyFont="1" applyFill="1" applyBorder="1" applyAlignment="1">
      <alignment horizontal="center" vertical="center" wrapText="1"/>
    </xf>
    <xf numFmtId="0" fontId="51" fillId="5" borderId="11" xfId="0" applyFont="1" applyFill="1" applyBorder="1" applyAlignment="1">
      <alignment horizontal="center" vertical="center"/>
    </xf>
    <xf numFmtId="0" fontId="41" fillId="5" borderId="20" xfId="0" applyFont="1" applyFill="1" applyBorder="1" applyAlignment="1">
      <alignment horizontal="centerContinuous" vertical="center"/>
    </xf>
    <xf numFmtId="183" fontId="41" fillId="5" borderId="19" xfId="0" applyNumberFormat="1" applyFont="1" applyFill="1" applyBorder="1" applyAlignment="1">
      <alignment horizontal="centerContinuous" vertical="center"/>
    </xf>
    <xf numFmtId="186" fontId="41" fillId="5" borderId="20" xfId="0" applyNumberFormat="1" applyFont="1" applyFill="1" applyBorder="1" applyAlignment="1">
      <alignment horizontal="centerContinuous" vertical="center"/>
    </xf>
    <xf numFmtId="49" fontId="41" fillId="5" borderId="25" xfId="0" applyNumberFormat="1" applyFont="1" applyFill="1" applyBorder="1" applyAlignment="1">
      <alignment horizontal="center" vertical="center" wrapText="1"/>
    </xf>
    <xf numFmtId="49" fontId="41" fillId="17" borderId="25" xfId="0" applyNumberFormat="1" applyFont="1" applyFill="1" applyBorder="1" applyAlignment="1">
      <alignment horizontal="center" vertical="center" wrapText="1"/>
    </xf>
    <xf numFmtId="49" fontId="41" fillId="5" borderId="20" xfId="0" applyNumberFormat="1" applyFont="1" applyFill="1" applyBorder="1" applyAlignment="1">
      <alignment horizontal="centerContinuous" vertical="center"/>
    </xf>
    <xf numFmtId="49" fontId="41" fillId="5" borderId="19" xfId="0" applyNumberFormat="1" applyFont="1" applyFill="1" applyBorder="1" applyAlignment="1">
      <alignment horizontal="centerContinuous" vertical="center"/>
    </xf>
    <xf numFmtId="49" fontId="41" fillId="5" borderId="11" xfId="0" applyNumberFormat="1" applyFont="1" applyFill="1" applyBorder="1" applyAlignment="1">
      <alignment horizontal="center" vertical="center"/>
    </xf>
    <xf numFmtId="41" fontId="41" fillId="6" borderId="20" xfId="2" applyFont="1" applyFill="1" applyBorder="1" applyAlignment="1">
      <alignment horizontal="center" vertical="center" wrapText="1"/>
    </xf>
    <xf numFmtId="41" fontId="41" fillId="6" borderId="19" xfId="2" applyFont="1" applyFill="1" applyBorder="1" applyAlignment="1">
      <alignment horizontal="center" vertical="center" wrapText="1"/>
    </xf>
    <xf numFmtId="41" fontId="41" fillId="6" borderId="14" xfId="2" applyFont="1" applyFill="1" applyBorder="1" applyAlignment="1">
      <alignment horizontal="center" vertical="center" wrapText="1"/>
    </xf>
    <xf numFmtId="41" fontId="41" fillId="6" borderId="11" xfId="2" applyFont="1" applyFill="1" applyBorder="1" applyAlignment="1">
      <alignment horizontal="center" vertical="center" wrapText="1"/>
    </xf>
    <xf numFmtId="0" fontId="51" fillId="6" borderId="11" xfId="0" applyFont="1" applyFill="1" applyBorder="1" applyAlignment="1">
      <alignment horizontal="center" vertical="center"/>
    </xf>
    <xf numFmtId="41" fontId="41" fillId="6" borderId="11" xfId="0" applyNumberFormat="1" applyFont="1" applyFill="1" applyBorder="1" applyAlignment="1">
      <alignment horizontal="center" vertical="center" wrapText="1"/>
    </xf>
    <xf numFmtId="0" fontId="41" fillId="6" borderId="11" xfId="0" applyFont="1" applyFill="1" applyBorder="1" applyAlignment="1">
      <alignment horizontal="center" vertical="center"/>
    </xf>
    <xf numFmtId="41" fontId="41" fillId="6" borderId="20" xfId="2" applyFont="1" applyFill="1" applyBorder="1" applyAlignment="1">
      <alignment horizontal="centerContinuous" vertical="center"/>
    </xf>
    <xf numFmtId="41" fontId="41" fillId="6" borderId="19" xfId="2" applyFont="1" applyFill="1" applyBorder="1" applyAlignment="1">
      <alignment horizontal="centerContinuous" vertical="center"/>
    </xf>
    <xf numFmtId="41" fontId="41" fillId="6" borderId="11" xfId="2" applyFont="1" applyFill="1" applyBorder="1" applyAlignment="1">
      <alignment horizontal="centerContinuous" vertical="center"/>
    </xf>
    <xf numFmtId="41" fontId="41" fillId="7" borderId="20" xfId="2" applyFont="1" applyFill="1" applyBorder="1" applyAlignment="1">
      <alignment horizontal="centerContinuous" vertical="center"/>
    </xf>
    <xf numFmtId="41" fontId="41" fillId="7" borderId="19" xfId="2" applyFont="1" applyFill="1" applyBorder="1" applyAlignment="1">
      <alignment horizontal="centerContinuous" vertical="center"/>
    </xf>
    <xf numFmtId="41" fontId="41" fillId="7" borderId="11" xfId="2" applyFont="1" applyFill="1" applyBorder="1" applyAlignment="1">
      <alignment horizontal="centerContinuous" vertical="center"/>
    </xf>
    <xf numFmtId="0" fontId="51" fillId="7" borderId="11" xfId="0" applyFont="1" applyFill="1" applyBorder="1" applyAlignment="1">
      <alignment horizontal="center" vertical="center"/>
    </xf>
    <xf numFmtId="0" fontId="41" fillId="8" borderId="20" xfId="0" applyFont="1" applyFill="1" applyBorder="1" applyAlignment="1">
      <alignment horizontal="centerContinuous" vertical="center"/>
    </xf>
    <xf numFmtId="183" fontId="41" fillId="8" borderId="19" xfId="0" applyNumberFormat="1" applyFont="1" applyFill="1" applyBorder="1" applyAlignment="1">
      <alignment horizontal="centerContinuous" vertical="center"/>
    </xf>
    <xf numFmtId="186" fontId="41" fillId="8" borderId="20" xfId="0" applyNumberFormat="1" applyFont="1" applyFill="1" applyBorder="1" applyAlignment="1">
      <alignment horizontal="centerContinuous" vertical="center"/>
    </xf>
    <xf numFmtId="183" fontId="41" fillId="8" borderId="11" xfId="0" applyNumberFormat="1" applyFont="1" applyFill="1" applyBorder="1" applyAlignment="1">
      <alignment horizontal="centerContinuous" vertical="center"/>
    </xf>
    <xf numFmtId="0" fontId="41" fillId="8" borderId="11" xfId="0" applyFont="1" applyFill="1" applyBorder="1" applyAlignment="1">
      <alignment horizontal="center" vertical="center"/>
    </xf>
    <xf numFmtId="0" fontId="41" fillId="9" borderId="20" xfId="0" applyFont="1" applyFill="1" applyBorder="1" applyAlignment="1">
      <alignment horizontal="centerContinuous" vertical="center"/>
    </xf>
    <xf numFmtId="183" fontId="41" fillId="9" borderId="19" xfId="0" applyNumberFormat="1" applyFont="1" applyFill="1" applyBorder="1" applyAlignment="1">
      <alignment horizontal="centerContinuous" vertical="center"/>
    </xf>
    <xf numFmtId="186" fontId="41" fillId="9" borderId="20" xfId="0" applyNumberFormat="1" applyFont="1" applyFill="1" applyBorder="1" applyAlignment="1">
      <alignment horizontal="centerContinuous" vertical="center"/>
    </xf>
    <xf numFmtId="183" fontId="41" fillId="9" borderId="11" xfId="0" applyNumberFormat="1" applyFont="1" applyFill="1" applyBorder="1" applyAlignment="1">
      <alignment horizontal="centerContinuous" vertical="center"/>
    </xf>
    <xf numFmtId="0" fontId="41" fillId="9" borderId="11" xfId="0" applyFont="1" applyFill="1" applyBorder="1" applyAlignment="1">
      <alignment horizontal="center" vertical="center"/>
    </xf>
    <xf numFmtId="0" fontId="41" fillId="10" borderId="20" xfId="0" applyFont="1" applyFill="1" applyBorder="1" applyAlignment="1">
      <alignment horizontal="centerContinuous" vertical="center"/>
    </xf>
    <xf numFmtId="183" fontId="41" fillId="10" borderId="19" xfId="0" applyNumberFormat="1" applyFont="1" applyFill="1" applyBorder="1" applyAlignment="1">
      <alignment horizontal="centerContinuous" vertical="center"/>
    </xf>
    <xf numFmtId="186" fontId="41" fillId="10" borderId="20" xfId="0" applyNumberFormat="1" applyFont="1" applyFill="1" applyBorder="1" applyAlignment="1">
      <alignment horizontal="centerContinuous" vertical="center"/>
    </xf>
    <xf numFmtId="183" fontId="41" fillId="10" borderId="11" xfId="0" applyNumberFormat="1" applyFont="1" applyFill="1" applyBorder="1" applyAlignment="1">
      <alignment horizontal="centerContinuous" vertical="center"/>
    </xf>
    <xf numFmtId="0" fontId="41" fillId="10" borderId="11" xfId="0" applyFont="1" applyFill="1" applyBorder="1" applyAlignment="1">
      <alignment horizontal="center" vertical="center"/>
    </xf>
    <xf numFmtId="0" fontId="41" fillId="11" borderId="20" xfId="0" applyFont="1" applyFill="1" applyBorder="1" applyAlignment="1">
      <alignment horizontal="centerContinuous" vertical="center"/>
    </xf>
    <xf numFmtId="183" fontId="41" fillId="11" borderId="19" xfId="0" applyNumberFormat="1" applyFont="1" applyFill="1" applyBorder="1" applyAlignment="1">
      <alignment horizontal="centerContinuous" vertical="center"/>
    </xf>
    <xf numFmtId="186" fontId="41" fillId="11" borderId="20" xfId="0" applyNumberFormat="1" applyFont="1" applyFill="1" applyBorder="1" applyAlignment="1">
      <alignment horizontal="centerContinuous" vertical="center"/>
    </xf>
    <xf numFmtId="183" fontId="41" fillId="11" borderId="11" xfId="0" applyNumberFormat="1" applyFont="1" applyFill="1" applyBorder="1" applyAlignment="1">
      <alignment horizontal="centerContinuous" vertical="center"/>
    </xf>
    <xf numFmtId="0" fontId="41" fillId="11" borderId="11" xfId="0" applyFont="1" applyFill="1" applyBorder="1" applyAlignment="1">
      <alignment horizontal="center" vertical="center"/>
    </xf>
    <xf numFmtId="0" fontId="41" fillId="12" borderId="20" xfId="0" applyFont="1" applyFill="1" applyBorder="1" applyAlignment="1">
      <alignment horizontal="centerContinuous" vertical="center"/>
    </xf>
    <xf numFmtId="183" fontId="41" fillId="12" borderId="19" xfId="0" applyNumberFormat="1" applyFont="1" applyFill="1" applyBorder="1" applyAlignment="1">
      <alignment horizontal="centerContinuous" vertical="center"/>
    </xf>
    <xf numFmtId="186" fontId="41" fillId="12" borderId="20" xfId="0" applyNumberFormat="1" applyFont="1" applyFill="1" applyBorder="1" applyAlignment="1">
      <alignment horizontal="centerContinuous" vertical="center"/>
    </xf>
    <xf numFmtId="183" fontId="41" fillId="12" borderId="11" xfId="0" applyNumberFormat="1" applyFont="1" applyFill="1" applyBorder="1" applyAlignment="1">
      <alignment horizontal="centerContinuous" vertical="center"/>
    </xf>
    <xf numFmtId="0" fontId="41" fillId="12" borderId="11" xfId="0" applyFont="1" applyFill="1" applyBorder="1" applyAlignment="1">
      <alignment horizontal="center" vertical="center"/>
    </xf>
    <xf numFmtId="0" fontId="41" fillId="13" borderId="20" xfId="0" applyFont="1" applyFill="1" applyBorder="1" applyAlignment="1">
      <alignment horizontal="centerContinuous" vertical="center"/>
    </xf>
    <xf numFmtId="183" fontId="41" fillId="13" borderId="19" xfId="0" applyNumberFormat="1" applyFont="1" applyFill="1" applyBorder="1" applyAlignment="1">
      <alignment horizontal="centerContinuous" vertical="center"/>
    </xf>
    <xf numFmtId="186" fontId="41" fillId="13" borderId="20" xfId="0" applyNumberFormat="1" applyFont="1" applyFill="1" applyBorder="1" applyAlignment="1">
      <alignment horizontal="centerContinuous" vertical="center"/>
    </xf>
    <xf numFmtId="183" fontId="41" fillId="13" borderId="11" xfId="0" applyNumberFormat="1" applyFont="1" applyFill="1" applyBorder="1" applyAlignment="1">
      <alignment horizontal="centerContinuous" vertical="center"/>
    </xf>
    <xf numFmtId="0" fontId="41" fillId="13" borderId="11" xfId="0" applyFont="1" applyFill="1" applyBorder="1" applyAlignment="1">
      <alignment horizontal="center" vertical="center"/>
    </xf>
    <xf numFmtId="49" fontId="52" fillId="3" borderId="65" xfId="0" applyNumberFormat="1" applyFont="1" applyFill="1" applyBorder="1" applyAlignment="1">
      <alignment vertical="center" wrapText="1"/>
    </xf>
    <xf numFmtId="49" fontId="41" fillId="3" borderId="66" xfId="0" applyNumberFormat="1" applyFont="1" applyFill="1" applyBorder="1" applyAlignment="1">
      <alignment horizontal="center" vertical="center" wrapText="1"/>
    </xf>
    <xf numFmtId="49" fontId="41" fillId="3" borderId="67" xfId="0" applyNumberFormat="1" applyFont="1" applyFill="1" applyBorder="1" applyAlignment="1">
      <alignment horizontal="center" vertical="center" wrapText="1"/>
    </xf>
    <xf numFmtId="0" fontId="52" fillId="3" borderId="65" xfId="0" applyNumberFormat="1" applyFont="1" applyFill="1" applyBorder="1" applyAlignment="1">
      <alignment vertical="center" wrapText="1"/>
    </xf>
    <xf numFmtId="49" fontId="53" fillId="18" borderId="61" xfId="0" applyNumberFormat="1" applyFont="1" applyFill="1" applyBorder="1" applyAlignment="1">
      <alignment horizontal="center" vertical="center" wrapText="1"/>
    </xf>
    <xf numFmtId="49" fontId="54" fillId="18" borderId="61" xfId="0" applyNumberFormat="1" applyFont="1" applyFill="1" applyBorder="1" applyAlignment="1">
      <alignment horizontal="center" vertical="center" wrapText="1"/>
    </xf>
    <xf numFmtId="0" fontId="41" fillId="3" borderId="11" xfId="0" applyNumberFormat="1" applyFont="1" applyFill="1" applyBorder="1" applyAlignment="1">
      <alignment horizontal="center" vertical="center" wrapText="1"/>
    </xf>
    <xf numFmtId="49" fontId="41" fillId="3" borderId="11" xfId="0" applyNumberFormat="1" applyFont="1" applyFill="1" applyBorder="1" applyAlignment="1">
      <alignment horizontal="center" vertical="center" wrapText="1"/>
    </xf>
    <xf numFmtId="49" fontId="41" fillId="17" borderId="11" xfId="0" applyNumberFormat="1" applyFont="1" applyFill="1" applyBorder="1" applyAlignment="1">
      <alignment horizontal="center" vertical="center" wrapText="1"/>
    </xf>
    <xf numFmtId="41" fontId="41" fillId="4" borderId="11" xfId="2" applyFont="1" applyFill="1" applyBorder="1" applyAlignment="1">
      <alignment horizontal="center" vertical="center"/>
    </xf>
    <xf numFmtId="41" fontId="41" fillId="4" borderId="11" xfId="2" applyFont="1" applyFill="1" applyBorder="1" applyAlignment="1">
      <alignment horizontal="center" vertical="center" wrapText="1"/>
    </xf>
    <xf numFmtId="0" fontId="41" fillId="5" borderId="11" xfId="0" applyFont="1" applyFill="1" applyBorder="1" applyAlignment="1">
      <alignment horizontal="center" vertical="center"/>
    </xf>
    <xf numFmtId="183" fontId="41" fillId="5" borderId="11" xfId="0" applyNumberFormat="1" applyFont="1" applyFill="1" applyBorder="1" applyAlignment="1">
      <alignment horizontal="center" vertical="center"/>
    </xf>
    <xf numFmtId="186" fontId="41" fillId="5" borderId="11" xfId="0" applyNumberFormat="1" applyFont="1" applyFill="1" applyBorder="1" applyAlignment="1">
      <alignment horizontal="center" vertical="center"/>
    </xf>
    <xf numFmtId="49" fontId="41" fillId="5" borderId="52" xfId="0" applyNumberFormat="1" applyFont="1" applyFill="1" applyBorder="1" applyAlignment="1">
      <alignment horizontal="center" vertical="center"/>
    </xf>
    <xf numFmtId="49" fontId="41" fillId="17" borderId="52" xfId="0" applyNumberFormat="1" applyFont="1" applyFill="1" applyBorder="1" applyAlignment="1">
      <alignment horizontal="center" vertical="center"/>
    </xf>
    <xf numFmtId="49" fontId="41" fillId="5" borderId="11" xfId="0" applyNumberFormat="1" applyFont="1" applyFill="1" applyBorder="1" applyAlignment="1">
      <alignment horizontal="center" vertical="center"/>
    </xf>
    <xf numFmtId="41" fontId="41" fillId="6" borderId="11" xfId="2" applyFont="1" applyFill="1" applyBorder="1" applyAlignment="1">
      <alignment horizontal="center" vertical="center"/>
    </xf>
    <xf numFmtId="41" fontId="41" fillId="7" borderId="11" xfId="2" applyFont="1" applyFill="1" applyBorder="1" applyAlignment="1">
      <alignment horizontal="center" vertical="center"/>
    </xf>
    <xf numFmtId="0" fontId="41" fillId="8" borderId="11" xfId="0" applyFont="1" applyFill="1" applyBorder="1" applyAlignment="1">
      <alignment horizontal="center" vertical="center"/>
    </xf>
    <xf numFmtId="183" fontId="41" fillId="8" borderId="11" xfId="0" applyNumberFormat="1" applyFont="1" applyFill="1" applyBorder="1" applyAlignment="1">
      <alignment horizontal="center" vertical="center"/>
    </xf>
    <xf numFmtId="186" fontId="41" fillId="8" borderId="11" xfId="0" applyNumberFormat="1" applyFont="1" applyFill="1" applyBorder="1" applyAlignment="1">
      <alignment horizontal="center" vertical="center"/>
    </xf>
    <xf numFmtId="0" fontId="41" fillId="9" borderId="11" xfId="0" applyFont="1" applyFill="1" applyBorder="1" applyAlignment="1">
      <alignment horizontal="center" vertical="center"/>
    </xf>
    <xf numFmtId="183" fontId="41" fillId="9" borderId="11" xfId="0" applyNumberFormat="1" applyFont="1" applyFill="1" applyBorder="1" applyAlignment="1">
      <alignment horizontal="center" vertical="center"/>
    </xf>
    <xf numFmtId="186" fontId="41" fillId="9" borderId="11" xfId="0" applyNumberFormat="1" applyFont="1" applyFill="1" applyBorder="1" applyAlignment="1">
      <alignment horizontal="center" vertical="center"/>
    </xf>
    <xf numFmtId="0" fontId="41" fillId="10" borderId="11" xfId="0" applyFont="1" applyFill="1" applyBorder="1" applyAlignment="1">
      <alignment horizontal="center" vertical="center"/>
    </xf>
    <xf numFmtId="183" fontId="41" fillId="10" borderId="11" xfId="0" applyNumberFormat="1" applyFont="1" applyFill="1" applyBorder="1" applyAlignment="1">
      <alignment horizontal="center" vertical="center"/>
    </xf>
    <xf numFmtId="186" fontId="41" fillId="10" borderId="11" xfId="0" applyNumberFormat="1" applyFont="1" applyFill="1" applyBorder="1" applyAlignment="1">
      <alignment horizontal="center" vertical="center"/>
    </xf>
    <xf numFmtId="0" fontId="41" fillId="11" borderId="11" xfId="0" applyFont="1" applyFill="1" applyBorder="1" applyAlignment="1">
      <alignment horizontal="center" vertical="center"/>
    </xf>
    <xf numFmtId="183" fontId="41" fillId="11" borderId="11" xfId="0" applyNumberFormat="1" applyFont="1" applyFill="1" applyBorder="1" applyAlignment="1">
      <alignment horizontal="center" vertical="center"/>
    </xf>
    <xf numFmtId="186" fontId="41" fillId="11" borderId="11" xfId="0" applyNumberFormat="1" applyFont="1" applyFill="1" applyBorder="1" applyAlignment="1">
      <alignment horizontal="center" vertical="center"/>
    </xf>
    <xf numFmtId="0" fontId="41" fillId="12" borderId="11" xfId="0" applyFont="1" applyFill="1" applyBorder="1" applyAlignment="1">
      <alignment horizontal="center" vertical="center"/>
    </xf>
    <xf numFmtId="183" fontId="41" fillId="12" borderId="11" xfId="0" applyNumberFormat="1" applyFont="1" applyFill="1" applyBorder="1" applyAlignment="1">
      <alignment horizontal="center" vertical="center"/>
    </xf>
    <xf numFmtId="186" fontId="41" fillId="12" borderId="11" xfId="0" applyNumberFormat="1" applyFont="1" applyFill="1" applyBorder="1" applyAlignment="1">
      <alignment horizontal="center" vertical="center"/>
    </xf>
    <xf numFmtId="0" fontId="41" fillId="13" borderId="11" xfId="0" applyFont="1" applyFill="1" applyBorder="1" applyAlignment="1">
      <alignment horizontal="center" vertical="center"/>
    </xf>
    <xf numFmtId="183" fontId="41" fillId="13" borderId="11" xfId="0" applyNumberFormat="1" applyFont="1" applyFill="1" applyBorder="1" applyAlignment="1">
      <alignment horizontal="center" vertical="center"/>
    </xf>
    <xf numFmtId="186" fontId="41" fillId="13" borderId="11" xfId="0" applyNumberFormat="1" applyFont="1" applyFill="1" applyBorder="1" applyAlignment="1">
      <alignment horizontal="center" vertical="center"/>
    </xf>
    <xf numFmtId="0" fontId="41" fillId="3" borderId="68" xfId="0" applyNumberFormat="1" applyFont="1" applyFill="1" applyBorder="1" applyAlignment="1">
      <alignment horizontal="center" vertical="center" wrapText="1"/>
    </xf>
    <xf numFmtId="49" fontId="41" fillId="3" borderId="68" xfId="0" applyNumberFormat="1" applyFont="1" applyFill="1" applyBorder="1" applyAlignment="1">
      <alignment horizontal="center" vertical="center" wrapText="1"/>
    </xf>
    <xf numFmtId="0" fontId="41" fillId="3" borderId="65" xfId="0" applyNumberFormat="1" applyFont="1" applyFill="1" applyBorder="1" applyAlignment="1">
      <alignment horizontal="center" vertical="center" wrapText="1"/>
    </xf>
    <xf numFmtId="49" fontId="41" fillId="3" borderId="65" xfId="0" applyNumberFormat="1" applyFont="1" applyFill="1" applyBorder="1" applyAlignment="1">
      <alignment horizontal="center" vertical="center" wrapText="1"/>
    </xf>
    <xf numFmtId="0" fontId="54" fillId="0" borderId="0" xfId="0" applyFont="1">
      <alignment vertical="center"/>
    </xf>
    <xf numFmtId="49" fontId="53" fillId="2" borderId="69" xfId="0" applyNumberFormat="1" applyFont="1" applyFill="1" applyBorder="1" applyAlignment="1">
      <alignment vertical="center"/>
    </xf>
    <xf numFmtId="49" fontId="54" fillId="2" borderId="70" xfId="0" applyNumberFormat="1" applyFont="1" applyFill="1" applyBorder="1" applyAlignment="1">
      <alignment vertical="center"/>
    </xf>
    <xf numFmtId="49" fontId="54" fillId="2" borderId="70" xfId="0" applyNumberFormat="1" applyFont="1" applyFill="1" applyBorder="1" applyAlignment="1">
      <alignment horizontal="left" vertical="center"/>
    </xf>
    <xf numFmtId="49" fontId="54" fillId="2" borderId="70" xfId="0" applyNumberFormat="1" applyFont="1" applyFill="1" applyBorder="1" applyAlignment="1">
      <alignment horizontal="center" vertical="center"/>
    </xf>
    <xf numFmtId="41" fontId="54" fillId="2" borderId="71" xfId="0" applyNumberFormat="1" applyFont="1" applyFill="1" applyBorder="1" applyAlignment="1">
      <alignment horizontal="left" vertical="center"/>
    </xf>
    <xf numFmtId="41" fontId="54" fillId="2" borderId="70" xfId="0" applyNumberFormat="1" applyFont="1" applyFill="1" applyBorder="1" applyAlignment="1">
      <alignment horizontal="left" vertical="center"/>
    </xf>
    <xf numFmtId="41" fontId="54" fillId="2" borderId="69" xfId="0" applyNumberFormat="1" applyFont="1" applyFill="1" applyBorder="1" applyAlignment="1">
      <alignment horizontal="center" vertical="center"/>
    </xf>
    <xf numFmtId="41" fontId="54" fillId="2" borderId="71" xfId="0" applyNumberFormat="1" applyFont="1" applyFill="1" applyBorder="1" applyAlignment="1">
      <alignment horizontal="center" vertical="center"/>
    </xf>
    <xf numFmtId="41" fontId="54" fillId="2" borderId="72" xfId="0" applyNumberFormat="1" applyFont="1" applyFill="1" applyBorder="1" applyAlignment="1">
      <alignment horizontal="center" vertical="center"/>
    </xf>
    <xf numFmtId="41" fontId="54" fillId="2" borderId="73" xfId="0" applyNumberFormat="1" applyFont="1" applyFill="1" applyBorder="1" applyAlignment="1">
      <alignment horizontal="center" vertical="center"/>
    </xf>
    <xf numFmtId="41" fontId="54" fillId="2" borderId="74" xfId="0" applyNumberFormat="1" applyFont="1" applyFill="1" applyBorder="1" applyAlignment="1">
      <alignment horizontal="center" vertical="center"/>
    </xf>
    <xf numFmtId="41" fontId="54" fillId="2" borderId="11" xfId="2" applyFont="1" applyFill="1" applyBorder="1">
      <alignment vertical="center"/>
    </xf>
    <xf numFmtId="41" fontId="54" fillId="2" borderId="11" xfId="2" applyFont="1" applyFill="1" applyBorder="1" applyAlignment="1"/>
    <xf numFmtId="0" fontId="55" fillId="2" borderId="11" xfId="0" applyFont="1" applyFill="1" applyBorder="1" applyAlignment="1">
      <alignment vertical="center"/>
    </xf>
    <xf numFmtId="0" fontId="54" fillId="2" borderId="72" xfId="0" applyFont="1" applyFill="1" applyBorder="1">
      <alignment vertical="center"/>
    </xf>
    <xf numFmtId="183" fontId="54" fillId="2" borderId="73" xfId="0" applyNumberFormat="1" applyFont="1" applyFill="1" applyBorder="1" applyAlignment="1"/>
    <xf numFmtId="0" fontId="54" fillId="2" borderId="73" xfId="0" applyFont="1" applyFill="1" applyBorder="1">
      <alignment vertical="center"/>
    </xf>
    <xf numFmtId="186" fontId="54" fillId="2" borderId="73" xfId="0" applyNumberFormat="1" applyFont="1" applyFill="1" applyBorder="1" applyAlignment="1"/>
    <xf numFmtId="41" fontId="54" fillId="2" borderId="75" xfId="0" applyNumberFormat="1" applyFont="1" applyFill="1" applyBorder="1" applyAlignment="1"/>
    <xf numFmtId="183" fontId="54" fillId="17" borderId="73" xfId="0" applyNumberFormat="1" applyFont="1" applyFill="1" applyBorder="1" applyAlignment="1"/>
    <xf numFmtId="0" fontId="54" fillId="2" borderId="74" xfId="0" applyFont="1" applyFill="1" applyBorder="1" applyAlignment="1">
      <alignment vertical="center"/>
    </xf>
    <xf numFmtId="41" fontId="54" fillId="2" borderId="11" xfId="0" applyNumberFormat="1" applyFont="1" applyFill="1" applyBorder="1" applyAlignment="1">
      <alignment vertical="center" wrapText="1"/>
    </xf>
    <xf numFmtId="41" fontId="54" fillId="2" borderId="11" xfId="0" applyNumberFormat="1" applyFont="1" applyFill="1" applyBorder="1" applyAlignment="1">
      <alignment wrapText="1"/>
    </xf>
    <xf numFmtId="0" fontId="55" fillId="2" borderId="11" xfId="0" applyFont="1" applyFill="1" applyBorder="1" applyAlignment="1">
      <alignment horizontal="center" vertical="center"/>
    </xf>
    <xf numFmtId="0" fontId="54" fillId="2" borderId="11" xfId="0" applyFont="1" applyFill="1" applyBorder="1" applyAlignment="1">
      <alignment vertical="center"/>
    </xf>
    <xf numFmtId="0" fontId="54" fillId="2" borderId="11" xfId="0" applyFont="1" applyFill="1" applyBorder="1">
      <alignment vertical="center"/>
    </xf>
    <xf numFmtId="183" fontId="54" fillId="2" borderId="11" xfId="0" applyNumberFormat="1" applyFont="1" applyFill="1" applyBorder="1" applyAlignment="1"/>
    <xf numFmtId="186" fontId="54" fillId="2" borderId="11" xfId="0" applyNumberFormat="1" applyFont="1" applyFill="1" applyBorder="1" applyAlignment="1"/>
    <xf numFmtId="41" fontId="54" fillId="0" borderId="11" xfId="0" applyNumberFormat="1" applyFont="1" applyBorder="1">
      <alignment vertical="center"/>
    </xf>
    <xf numFmtId="43" fontId="54" fillId="0" borderId="11" xfId="0" applyNumberFormat="1" applyFont="1" applyBorder="1">
      <alignment vertical="center"/>
    </xf>
    <xf numFmtId="43" fontId="54" fillId="0" borderId="76" xfId="0" applyNumberFormat="1" applyFont="1" applyBorder="1">
      <alignment vertical="center"/>
    </xf>
    <xf numFmtId="0" fontId="54" fillId="0" borderId="11" xfId="0" applyFont="1" applyBorder="1">
      <alignment vertical="center"/>
    </xf>
    <xf numFmtId="0" fontId="54" fillId="0" borderId="20" xfId="0" applyFont="1" applyBorder="1" applyAlignment="1">
      <alignment vertical="center"/>
    </xf>
    <xf numFmtId="0" fontId="54" fillId="0" borderId="19" xfId="0" applyFont="1" applyBorder="1" applyAlignment="1">
      <alignment vertical="center"/>
    </xf>
    <xf numFmtId="0" fontId="55" fillId="0" borderId="77" xfId="0" applyFont="1" applyBorder="1">
      <alignment vertical="center"/>
    </xf>
    <xf numFmtId="0" fontId="55" fillId="0" borderId="78" xfId="0" applyFont="1" applyBorder="1">
      <alignment vertical="center"/>
    </xf>
    <xf numFmtId="49" fontId="55" fillId="19" borderId="79" xfId="0" quotePrefix="1" applyNumberFormat="1" applyFont="1" applyFill="1" applyBorder="1" applyAlignment="1">
      <alignment vertical="center" wrapText="1"/>
    </xf>
    <xf numFmtId="49" fontId="55" fillId="19" borderId="79" xfId="0" applyNumberFormat="1" applyFont="1" applyFill="1" applyBorder="1" applyAlignment="1">
      <alignment vertical="center"/>
    </xf>
    <xf numFmtId="49" fontId="55" fillId="19" borderId="79" xfId="0" applyNumberFormat="1" applyFont="1" applyFill="1" applyBorder="1" applyAlignment="1">
      <alignment horizontal="center" vertical="center"/>
    </xf>
    <xf numFmtId="43" fontId="55" fillId="19" borderId="79" xfId="0" applyNumberFormat="1" applyFont="1" applyFill="1" applyBorder="1" applyAlignment="1">
      <alignment horizontal="right" vertical="center"/>
    </xf>
    <xf numFmtId="49" fontId="55" fillId="19" borderId="80" xfId="0" applyNumberFormat="1" applyFont="1" applyFill="1" applyBorder="1" applyAlignment="1">
      <alignment horizontal="center" vertical="center"/>
    </xf>
    <xf numFmtId="43" fontId="55" fillId="19" borderId="81" xfId="0" applyNumberFormat="1" applyFont="1" applyFill="1" applyBorder="1" applyAlignment="1">
      <alignment horizontal="right" vertical="center"/>
    </xf>
    <xf numFmtId="43" fontId="55" fillId="19" borderId="82" xfId="0" applyNumberFormat="1" applyFont="1" applyFill="1" applyBorder="1" applyAlignment="1">
      <alignment horizontal="right" vertical="center"/>
    </xf>
    <xf numFmtId="43" fontId="55" fillId="19" borderId="83" xfId="0" applyNumberFormat="1" applyFont="1" applyFill="1" applyBorder="1" applyAlignment="1">
      <alignment horizontal="right" vertical="center"/>
    </xf>
    <xf numFmtId="43" fontId="55" fillId="19" borderId="75" xfId="0" applyNumberFormat="1" applyFont="1" applyFill="1" applyBorder="1" applyAlignment="1">
      <alignment horizontal="right" vertical="center"/>
    </xf>
    <xf numFmtId="43" fontId="55" fillId="19" borderId="84" xfId="0" applyNumberFormat="1" applyFont="1" applyFill="1" applyBorder="1" applyAlignment="1">
      <alignment horizontal="right" vertical="center"/>
    </xf>
    <xf numFmtId="41" fontId="54" fillId="0" borderId="11" xfId="2" applyFont="1" applyBorder="1">
      <alignment vertical="center"/>
    </xf>
    <xf numFmtId="41" fontId="54" fillId="0" borderId="11" xfId="2" applyFont="1" applyBorder="1" applyAlignment="1"/>
    <xf numFmtId="0" fontId="55" fillId="0" borderId="11" xfId="0" applyFont="1" applyBorder="1" applyAlignment="1">
      <alignment vertical="center"/>
    </xf>
    <xf numFmtId="185" fontId="54" fillId="20" borderId="83" xfId="0" applyNumberFormat="1" applyFont="1" applyFill="1" applyBorder="1" applyAlignment="1"/>
    <xf numFmtId="183" fontId="54" fillId="0" borderId="75" xfId="0" applyNumberFormat="1" applyFont="1" applyFill="1" applyBorder="1" applyAlignment="1"/>
    <xf numFmtId="185" fontId="54" fillId="20" borderId="75" xfId="0" applyNumberFormat="1" applyFont="1" applyFill="1" applyBorder="1" applyAlignment="1"/>
    <xf numFmtId="186" fontId="54" fillId="0" borderId="75" xfId="0" applyNumberFormat="1" applyFont="1" applyBorder="1" applyAlignment="1"/>
    <xf numFmtId="183" fontId="54" fillId="0" borderId="75" xfId="0" applyNumberFormat="1" applyFont="1" applyBorder="1" applyAlignment="1"/>
    <xf numFmtId="183" fontId="54" fillId="17" borderId="75" xfId="0" applyNumberFormat="1" applyFont="1" applyFill="1" applyBorder="1" applyAlignment="1"/>
    <xf numFmtId="0" fontId="57" fillId="0" borderId="84" xfId="0" applyFont="1" applyBorder="1" applyAlignment="1">
      <alignment vertical="center" wrapText="1"/>
    </xf>
    <xf numFmtId="41" fontId="54" fillId="0" borderId="11" xfId="0" applyNumberFormat="1" applyFont="1" applyBorder="1" applyAlignment="1">
      <alignment vertical="center" wrapText="1"/>
    </xf>
    <xf numFmtId="41" fontId="54" fillId="0" borderId="11" xfId="0" applyNumberFormat="1" applyFont="1" applyBorder="1" applyAlignment="1">
      <alignment wrapText="1"/>
    </xf>
    <xf numFmtId="0" fontId="55" fillId="0" borderId="11" xfId="0" applyFont="1" applyBorder="1" applyAlignment="1">
      <alignment horizontal="center" vertical="center"/>
    </xf>
    <xf numFmtId="0" fontId="54" fillId="0" borderId="11" xfId="0" applyFont="1" applyBorder="1" applyAlignment="1">
      <alignment vertical="center"/>
    </xf>
    <xf numFmtId="183" fontId="54" fillId="0" borderId="11" xfId="0" applyNumberFormat="1" applyFont="1" applyBorder="1" applyAlignment="1"/>
    <xf numFmtId="186" fontId="54" fillId="0" borderId="11" xfId="0" applyNumberFormat="1" applyFont="1" applyBorder="1" applyAlignment="1"/>
    <xf numFmtId="0" fontId="55" fillId="0" borderId="85" xfId="0" applyFont="1" applyBorder="1">
      <alignment vertical="center"/>
    </xf>
    <xf numFmtId="0" fontId="55" fillId="0" borderId="86" xfId="0" applyFont="1" applyBorder="1">
      <alignment vertical="center"/>
    </xf>
    <xf numFmtId="49" fontId="51" fillId="19" borderId="75" xfId="0" quotePrefix="1" applyNumberFormat="1" applyFont="1" applyFill="1" applyBorder="1" applyAlignment="1">
      <alignment horizontal="left" vertical="center" wrapText="1"/>
    </xf>
    <xf numFmtId="49" fontId="58" fillId="19" borderId="87" xfId="0" applyNumberFormat="1" applyFont="1" applyFill="1" applyBorder="1" applyAlignment="1">
      <alignment horizontal="left" vertical="center"/>
    </xf>
    <xf numFmtId="49" fontId="55" fillId="19" borderId="75" xfId="0" applyNumberFormat="1" applyFont="1" applyFill="1" applyBorder="1" applyAlignment="1">
      <alignment horizontal="left" vertical="center"/>
    </xf>
    <xf numFmtId="49" fontId="60" fillId="19" borderId="75" xfId="0" applyNumberFormat="1" applyFont="1" applyFill="1" applyBorder="1" applyAlignment="1">
      <alignment horizontal="center" vertical="center"/>
    </xf>
    <xf numFmtId="49" fontId="55" fillId="19" borderId="75" xfId="0" applyNumberFormat="1" applyFont="1" applyFill="1" applyBorder="1" applyAlignment="1">
      <alignment horizontal="center" vertical="center"/>
    </xf>
    <xf numFmtId="49" fontId="55" fillId="19" borderId="88" xfId="0" applyNumberFormat="1" applyFont="1" applyFill="1" applyBorder="1" applyAlignment="1">
      <alignment horizontal="center" vertical="center"/>
    </xf>
    <xf numFmtId="43" fontId="55" fillId="19" borderId="89" xfId="0" applyNumberFormat="1" applyFont="1" applyFill="1" applyBorder="1" applyAlignment="1">
      <alignment horizontal="right" vertical="center"/>
    </xf>
    <xf numFmtId="43" fontId="55" fillId="19" borderId="90" xfId="0" applyNumberFormat="1" applyFont="1" applyFill="1" applyBorder="1" applyAlignment="1">
      <alignment horizontal="right" vertical="center"/>
    </xf>
    <xf numFmtId="41" fontId="54" fillId="20" borderId="75" xfId="0" applyNumberFormat="1" applyFont="1" applyFill="1" applyBorder="1" applyAlignment="1"/>
    <xf numFmtId="0" fontId="55" fillId="0" borderId="91" xfId="0" applyFont="1" applyBorder="1">
      <alignment vertical="center"/>
    </xf>
    <xf numFmtId="0" fontId="55" fillId="0" borderId="92" xfId="0" applyFont="1" applyBorder="1">
      <alignment vertical="center"/>
    </xf>
    <xf numFmtId="49" fontId="51" fillId="19" borderId="87" xfId="0" quotePrefix="1" applyNumberFormat="1" applyFont="1" applyFill="1" applyBorder="1" applyAlignment="1">
      <alignment horizontal="left" vertical="center" wrapText="1"/>
    </xf>
    <xf numFmtId="49" fontId="55" fillId="19" borderId="87" xfId="0" applyNumberFormat="1" applyFont="1" applyFill="1" applyBorder="1" applyAlignment="1">
      <alignment horizontal="left" vertical="center"/>
    </xf>
    <xf numFmtId="49" fontId="55" fillId="19" borderId="87" xfId="0" applyNumberFormat="1" applyFont="1" applyFill="1" applyBorder="1" applyAlignment="1">
      <alignment horizontal="center" vertical="center"/>
    </xf>
    <xf numFmtId="43" fontId="55" fillId="19" borderId="87" xfId="0" applyNumberFormat="1" applyFont="1" applyFill="1" applyBorder="1" applyAlignment="1">
      <alignment horizontal="right" vertical="center"/>
    </xf>
    <xf numFmtId="49" fontId="55" fillId="19" borderId="93" xfId="0" applyNumberFormat="1" applyFont="1" applyFill="1" applyBorder="1" applyAlignment="1">
      <alignment horizontal="center" vertical="center"/>
    </xf>
    <xf numFmtId="49" fontId="58" fillId="19" borderId="75" xfId="0" applyNumberFormat="1" applyFont="1" applyFill="1" applyBorder="1" applyAlignment="1">
      <alignment horizontal="left" vertical="center"/>
    </xf>
    <xf numFmtId="49" fontId="61" fillId="19" borderId="87" xfId="0" quotePrefix="1" applyNumberFormat="1" applyFont="1" applyFill="1" applyBorder="1" applyAlignment="1">
      <alignment horizontal="left" vertical="center" wrapText="1" indent="1"/>
    </xf>
    <xf numFmtId="0" fontId="55" fillId="0" borderId="94" xfId="0" applyFont="1" applyBorder="1">
      <alignment vertical="center"/>
    </xf>
    <xf numFmtId="0" fontId="55" fillId="0" borderId="95" xfId="0" applyFont="1" applyBorder="1">
      <alignment vertical="center"/>
    </xf>
    <xf numFmtId="49" fontId="55" fillId="19" borderId="96" xfId="0" quotePrefix="1" applyNumberFormat="1" applyFont="1" applyFill="1" applyBorder="1" applyAlignment="1">
      <alignment horizontal="left" vertical="center" wrapText="1"/>
    </xf>
    <xf numFmtId="49" fontId="55" fillId="19" borderId="96" xfId="0" applyNumberFormat="1" applyFont="1" applyFill="1" applyBorder="1" applyAlignment="1">
      <alignment horizontal="left" vertical="center"/>
    </xf>
    <xf numFmtId="49" fontId="55" fillId="19" borderId="96" xfId="0" applyNumberFormat="1" applyFont="1" applyFill="1" applyBorder="1" applyAlignment="1">
      <alignment horizontal="center" vertical="center"/>
    </xf>
    <xf numFmtId="43" fontId="55" fillId="19" borderId="96" xfId="0" applyNumberFormat="1" applyFont="1" applyFill="1" applyBorder="1" applyAlignment="1">
      <alignment horizontal="right" vertical="center"/>
    </xf>
    <xf numFmtId="49" fontId="55" fillId="19" borderId="97" xfId="0" applyNumberFormat="1" applyFont="1" applyFill="1" applyBorder="1" applyAlignment="1">
      <alignment horizontal="center" vertical="center"/>
    </xf>
    <xf numFmtId="41" fontId="54" fillId="2" borderId="83" xfId="0" applyNumberFormat="1" applyFont="1" applyFill="1" applyBorder="1" applyAlignment="1">
      <alignment horizontal="center" vertical="center"/>
    </xf>
    <xf numFmtId="41" fontId="54" fillId="2" borderId="75" xfId="0" applyNumberFormat="1" applyFont="1" applyFill="1" applyBorder="1" applyAlignment="1">
      <alignment horizontal="center" vertical="center"/>
    </xf>
    <xf numFmtId="41" fontId="54" fillId="2" borderId="84" xfId="0" applyNumberFormat="1" applyFont="1" applyFill="1" applyBorder="1" applyAlignment="1">
      <alignment horizontal="center" vertical="center"/>
    </xf>
    <xf numFmtId="41" fontId="54" fillId="2" borderId="83" xfId="0" applyNumberFormat="1" applyFont="1" applyFill="1" applyBorder="1">
      <alignment vertical="center"/>
    </xf>
    <xf numFmtId="41" fontId="54" fillId="2" borderId="75" xfId="0" applyNumberFormat="1" applyFont="1" applyFill="1" applyBorder="1">
      <alignment vertical="center"/>
    </xf>
    <xf numFmtId="183" fontId="54" fillId="2" borderId="75" xfId="0" applyNumberFormat="1" applyFont="1" applyFill="1" applyBorder="1" applyAlignment="1"/>
    <xf numFmtId="0" fontId="54" fillId="2" borderId="75" xfId="0" applyFont="1" applyFill="1" applyBorder="1">
      <alignment vertical="center"/>
    </xf>
    <xf numFmtId="0" fontId="54" fillId="2" borderId="84" xfId="0" applyFont="1" applyFill="1" applyBorder="1" applyAlignment="1">
      <alignment vertical="center"/>
    </xf>
    <xf numFmtId="49" fontId="55" fillId="19" borderId="75" xfId="0" quotePrefix="1" applyNumberFormat="1" applyFont="1" applyFill="1" applyBorder="1" applyAlignment="1">
      <alignment horizontal="left" vertical="center" wrapText="1"/>
    </xf>
    <xf numFmtId="41" fontId="54" fillId="20" borderId="83" xfId="0" applyNumberFormat="1" applyFont="1" applyFill="1" applyBorder="1" applyAlignment="1"/>
    <xf numFmtId="41" fontId="54" fillId="0" borderId="75" xfId="0" applyNumberFormat="1" applyFont="1" applyFill="1" applyBorder="1" applyAlignment="1"/>
    <xf numFmtId="41" fontId="54" fillId="0" borderId="75" xfId="0" applyNumberFormat="1" applyFont="1" applyBorder="1" applyAlignment="1"/>
    <xf numFmtId="49" fontId="55" fillId="19" borderId="87" xfId="0" quotePrefix="1" applyNumberFormat="1" applyFont="1" applyFill="1" applyBorder="1" applyAlignment="1">
      <alignment horizontal="left" vertical="center" wrapText="1"/>
    </xf>
    <xf numFmtId="41" fontId="58" fillId="20" borderId="83" xfId="0" applyNumberFormat="1" applyFont="1" applyFill="1" applyBorder="1" applyAlignment="1"/>
    <xf numFmtId="41" fontId="58" fillId="0" borderId="75" xfId="0" applyNumberFormat="1" applyFont="1" applyFill="1" applyBorder="1" applyAlignment="1"/>
    <xf numFmtId="41" fontId="58" fillId="20" borderId="75" xfId="0" applyNumberFormat="1" applyFont="1" applyFill="1" applyBorder="1" applyAlignment="1"/>
    <xf numFmtId="41" fontId="58" fillId="0" borderId="75" xfId="0" applyNumberFormat="1" applyFont="1" applyBorder="1" applyAlignment="1"/>
    <xf numFmtId="49" fontId="55" fillId="2" borderId="98" xfId="0" applyNumberFormat="1" applyFont="1" applyFill="1" applyBorder="1" applyAlignment="1">
      <alignment vertical="center"/>
    </xf>
    <xf numFmtId="49" fontId="55" fillId="2" borderId="98" xfId="0" applyNumberFormat="1" applyFont="1" applyFill="1" applyBorder="1" applyAlignment="1">
      <alignment horizontal="left" vertical="center"/>
    </xf>
    <xf numFmtId="49" fontId="55" fillId="2" borderId="99" xfId="0" applyNumberFormat="1" applyFont="1" applyFill="1" applyBorder="1" applyAlignment="1">
      <alignment horizontal="left" vertical="center"/>
    </xf>
    <xf numFmtId="49" fontId="55" fillId="2" borderId="100" xfId="0" applyNumberFormat="1" applyFont="1" applyFill="1" applyBorder="1" applyAlignment="1">
      <alignment horizontal="center" vertical="center"/>
    </xf>
    <xf numFmtId="186" fontId="55" fillId="2" borderId="90" xfId="2" applyNumberFormat="1" applyFont="1" applyFill="1" applyBorder="1" applyAlignment="1">
      <alignment horizontal="left" vertical="center"/>
    </xf>
    <xf numFmtId="186" fontId="55" fillId="2" borderId="98" xfId="2" applyNumberFormat="1" applyFont="1" applyFill="1" applyBorder="1" applyAlignment="1">
      <alignment horizontal="left" vertical="center"/>
    </xf>
    <xf numFmtId="186" fontId="55" fillId="2" borderId="98" xfId="2" applyNumberFormat="1" applyFont="1" applyFill="1" applyBorder="1" applyAlignment="1">
      <alignment horizontal="center" vertical="center"/>
    </xf>
    <xf numFmtId="49" fontId="54" fillId="2" borderId="89" xfId="0" applyNumberFormat="1" applyFont="1" applyFill="1" applyBorder="1" applyAlignment="1">
      <alignment horizontal="left" vertical="center"/>
    </xf>
    <xf numFmtId="49" fontId="54" fillId="2" borderId="90" xfId="0" applyNumberFormat="1" applyFont="1" applyFill="1" applyBorder="1" applyAlignment="1">
      <alignment horizontal="left" vertical="center"/>
    </xf>
    <xf numFmtId="49" fontId="54" fillId="2" borderId="83" xfId="0" applyNumberFormat="1" applyFont="1" applyFill="1" applyBorder="1" applyAlignment="1">
      <alignment horizontal="left" vertical="center"/>
    </xf>
    <xf numFmtId="49" fontId="54" fillId="2" borderId="75" xfId="0" applyNumberFormat="1" applyFont="1" applyFill="1" applyBorder="1" applyAlignment="1">
      <alignment horizontal="left" vertical="center"/>
    </xf>
    <xf numFmtId="49" fontId="54" fillId="2" borderId="84" xfId="0" applyNumberFormat="1" applyFont="1" applyFill="1" applyBorder="1" applyAlignment="1">
      <alignment horizontal="left" vertical="center"/>
    </xf>
    <xf numFmtId="0" fontId="55" fillId="0" borderId="0" xfId="0" applyFont="1" applyBorder="1">
      <alignment vertical="center"/>
    </xf>
    <xf numFmtId="0" fontId="55" fillId="19" borderId="101" xfId="0" applyNumberFormat="1" applyFont="1" applyFill="1" applyBorder="1" applyAlignment="1">
      <alignment horizontal="left" vertical="center"/>
    </xf>
    <xf numFmtId="0" fontId="55" fillId="19" borderId="101" xfId="0" applyNumberFormat="1" applyFont="1" applyFill="1" applyBorder="1" applyAlignment="1">
      <alignment horizontal="left" vertical="center" wrapText="1"/>
    </xf>
    <xf numFmtId="0" fontId="55" fillId="19" borderId="101" xfId="0" applyNumberFormat="1" applyFont="1" applyFill="1" applyBorder="1" applyAlignment="1">
      <alignment horizontal="center" vertical="center"/>
    </xf>
    <xf numFmtId="186" fontId="55" fillId="0" borderId="82" xfId="2" applyNumberFormat="1" applyFont="1" applyFill="1" applyBorder="1" applyAlignment="1">
      <alignment horizontal="right" vertical="center"/>
    </xf>
    <xf numFmtId="186" fontId="55" fillId="19" borderId="100" xfId="2" applyNumberFormat="1" applyFont="1" applyFill="1" applyBorder="1" applyAlignment="1">
      <alignment horizontal="center" vertical="center"/>
    </xf>
    <xf numFmtId="43" fontId="54" fillId="0" borderId="0" xfId="0" applyNumberFormat="1" applyFont="1" applyAlignment="1">
      <alignment horizontal="center" vertical="center"/>
    </xf>
    <xf numFmtId="186" fontId="55" fillId="19" borderId="81" xfId="0" applyNumberFormat="1" applyFont="1" applyFill="1" applyBorder="1" applyAlignment="1">
      <alignment horizontal="right" vertical="center"/>
    </xf>
    <xf numFmtId="186" fontId="55" fillId="19" borderId="82" xfId="0" applyNumberFormat="1" applyFont="1" applyFill="1" applyBorder="1" applyAlignment="1">
      <alignment horizontal="right" vertical="center"/>
    </xf>
    <xf numFmtId="43" fontId="55" fillId="19" borderId="85" xfId="0" applyNumberFormat="1" applyFont="1" applyFill="1" applyBorder="1" applyAlignment="1">
      <alignment horizontal="right" vertical="center"/>
    </xf>
    <xf numFmtId="41" fontId="54" fillId="20" borderId="11" xfId="2" applyFont="1" applyFill="1" applyBorder="1" applyAlignment="1"/>
    <xf numFmtId="41" fontId="54" fillId="0" borderId="11" xfId="2" applyFont="1" applyFill="1" applyBorder="1" applyAlignment="1"/>
    <xf numFmtId="43" fontId="54" fillId="0" borderId="11" xfId="2" applyNumberFormat="1" applyFont="1" applyFill="1" applyBorder="1" applyAlignment="1"/>
    <xf numFmtId="0" fontId="55" fillId="0" borderId="11" xfId="0" applyFont="1" applyBorder="1" applyAlignment="1">
      <alignment vertical="center" wrapText="1"/>
    </xf>
    <xf numFmtId="41" fontId="54" fillId="20" borderId="11" xfId="0" applyNumberFormat="1" applyFont="1" applyFill="1" applyBorder="1" applyAlignment="1">
      <alignment wrapText="1"/>
    </xf>
    <xf numFmtId="43" fontId="54" fillId="0" borderId="11" xfId="0" applyNumberFormat="1" applyFont="1" applyFill="1" applyBorder="1" applyAlignment="1">
      <alignment wrapText="1"/>
    </xf>
    <xf numFmtId="41" fontId="54" fillId="0" borderId="11" xfId="0" applyNumberFormat="1" applyFont="1" applyFill="1" applyBorder="1" applyAlignment="1">
      <alignment wrapText="1"/>
    </xf>
    <xf numFmtId="0" fontId="55" fillId="0" borderId="11" xfId="0" applyFont="1" applyBorder="1" applyAlignment="1">
      <alignment horizontal="center" vertical="center" wrapText="1"/>
    </xf>
    <xf numFmtId="0" fontId="57" fillId="0" borderId="11" xfId="0" applyFont="1" applyBorder="1" applyAlignment="1">
      <alignment vertical="center" wrapText="1"/>
    </xf>
    <xf numFmtId="185" fontId="54" fillId="20" borderId="11" xfId="0" applyNumberFormat="1" applyFont="1" applyFill="1" applyBorder="1" applyAlignment="1"/>
    <xf numFmtId="183" fontId="54" fillId="0" borderId="11" xfId="0" applyNumberFormat="1" applyFont="1" applyFill="1" applyBorder="1" applyAlignment="1"/>
    <xf numFmtId="43" fontId="54" fillId="0" borderId="0" xfId="0" applyNumberFormat="1" applyFont="1">
      <alignment vertical="center"/>
    </xf>
    <xf numFmtId="0" fontId="55" fillId="0" borderId="101" xfId="0" applyNumberFormat="1" applyFont="1" applyFill="1" applyBorder="1" applyAlignment="1">
      <alignment horizontal="left" vertical="center"/>
    </xf>
    <xf numFmtId="0" fontId="55" fillId="0" borderId="101" xfId="0" applyNumberFormat="1" applyFont="1" applyFill="1" applyBorder="1" applyAlignment="1">
      <alignment horizontal="left" vertical="center" wrapText="1"/>
    </xf>
    <xf numFmtId="0" fontId="55" fillId="0" borderId="101" xfId="0" applyNumberFormat="1" applyFont="1" applyFill="1" applyBorder="1" applyAlignment="1">
      <alignment horizontal="center" vertical="center"/>
    </xf>
    <xf numFmtId="186" fontId="55" fillId="0" borderId="100" xfId="2" applyNumberFormat="1" applyFont="1" applyFill="1" applyBorder="1" applyAlignment="1">
      <alignment horizontal="center" vertical="center"/>
    </xf>
    <xf numFmtId="41" fontId="54" fillId="4" borderId="11" xfId="2" applyFont="1" applyFill="1" applyBorder="1" applyAlignment="1"/>
    <xf numFmtId="0" fontId="55" fillId="4" borderId="11" xfId="0" applyFont="1" applyFill="1" applyBorder="1" applyAlignment="1">
      <alignment vertical="center" wrapText="1"/>
    </xf>
    <xf numFmtId="49" fontId="55" fillId="0" borderId="101" xfId="0" applyNumberFormat="1" applyFont="1" applyFill="1" applyBorder="1" applyAlignment="1">
      <alignment horizontal="left" vertical="center"/>
    </xf>
    <xf numFmtId="49" fontId="55" fillId="0" borderId="101" xfId="0" applyNumberFormat="1" applyFont="1" applyFill="1" applyBorder="1" applyAlignment="1">
      <alignment horizontal="left" vertical="center" wrapText="1"/>
    </xf>
    <xf numFmtId="49" fontId="55" fillId="0" borderId="101" xfId="0" applyNumberFormat="1" applyFont="1" applyFill="1" applyBorder="1" applyAlignment="1">
      <alignment horizontal="center" vertical="center"/>
    </xf>
    <xf numFmtId="186" fontId="55" fillId="0" borderId="75" xfId="2" applyNumberFormat="1" applyFont="1" applyFill="1" applyBorder="1" applyAlignment="1">
      <alignment horizontal="center" vertical="center"/>
    </xf>
    <xf numFmtId="49" fontId="55" fillId="19" borderId="101" xfId="0" applyNumberFormat="1" applyFont="1" applyFill="1" applyBorder="1" applyAlignment="1">
      <alignment horizontal="left" vertical="center"/>
    </xf>
    <xf numFmtId="49" fontId="55" fillId="19" borderId="101" xfId="0" applyNumberFormat="1" applyFont="1" applyFill="1" applyBorder="1" applyAlignment="1">
      <alignment horizontal="center" vertical="center"/>
    </xf>
    <xf numFmtId="186" fontId="54" fillId="2" borderId="89" xfId="0" applyNumberFormat="1" applyFont="1" applyFill="1" applyBorder="1" applyAlignment="1">
      <alignment horizontal="left" vertical="center"/>
    </xf>
    <xf numFmtId="186" fontId="54" fillId="2" borderId="90" xfId="0" applyNumberFormat="1" applyFont="1" applyFill="1" applyBorder="1" applyAlignment="1">
      <alignment horizontal="left" vertical="center"/>
    </xf>
    <xf numFmtId="49" fontId="54" fillId="2" borderId="85" xfId="0" applyNumberFormat="1" applyFont="1" applyFill="1" applyBorder="1" applyAlignment="1">
      <alignment horizontal="left" vertical="center"/>
    </xf>
    <xf numFmtId="0" fontId="55" fillId="0" borderId="0" xfId="0" applyFont="1" applyFill="1" applyBorder="1">
      <alignment vertical="center"/>
    </xf>
    <xf numFmtId="49" fontId="55" fillId="19" borderId="101" xfId="0" applyNumberFormat="1" applyFont="1" applyFill="1" applyBorder="1" applyAlignment="1">
      <alignment horizontal="left" vertical="center" wrapText="1"/>
    </xf>
    <xf numFmtId="41" fontId="55" fillId="20" borderId="75" xfId="0" applyNumberFormat="1" applyFont="1" applyFill="1" applyBorder="1" applyAlignment="1"/>
    <xf numFmtId="41" fontId="55" fillId="0" borderId="75" xfId="0" applyNumberFormat="1" applyFont="1" applyFill="1" applyBorder="1" applyAlignment="1"/>
    <xf numFmtId="41" fontId="54" fillId="4" borderId="11" xfId="0" applyNumberFormat="1" applyFont="1" applyFill="1" applyBorder="1" applyAlignment="1">
      <alignment wrapText="1"/>
    </xf>
    <xf numFmtId="49" fontId="49" fillId="0" borderId="101" xfId="0" applyNumberFormat="1" applyFont="1" applyFill="1" applyBorder="1" applyAlignment="1">
      <alignment horizontal="left" vertical="center" wrapText="1"/>
    </xf>
    <xf numFmtId="41" fontId="58" fillId="4" borderId="75" xfId="0" applyNumberFormat="1" applyFont="1" applyFill="1" applyBorder="1" applyAlignment="1"/>
    <xf numFmtId="41" fontId="55" fillId="4" borderId="75" xfId="0" applyNumberFormat="1" applyFont="1" applyFill="1" applyBorder="1" applyAlignment="1"/>
    <xf numFmtId="43" fontId="55" fillId="0" borderId="75" xfId="0" applyNumberFormat="1" applyFont="1" applyFill="1" applyBorder="1" applyAlignment="1">
      <alignment horizontal="right" vertical="center"/>
    </xf>
    <xf numFmtId="43" fontId="55" fillId="0" borderId="84" xfId="0" applyNumberFormat="1" applyFont="1" applyFill="1" applyBorder="1" applyAlignment="1">
      <alignment horizontal="right" vertical="center"/>
    </xf>
    <xf numFmtId="41" fontId="54" fillId="4" borderId="83" xfId="0" applyNumberFormat="1" applyFont="1" applyFill="1" applyBorder="1" applyAlignment="1"/>
    <xf numFmtId="186" fontId="55" fillId="19" borderId="75" xfId="2" applyNumberFormat="1" applyFont="1" applyFill="1" applyBorder="1" applyAlignment="1">
      <alignment horizontal="center" vertical="center"/>
    </xf>
    <xf numFmtId="0" fontId="55" fillId="0" borderId="11" xfId="0" applyFont="1" applyBorder="1" applyAlignment="1">
      <alignment horizontal="center" vertical="center" shrinkToFit="1"/>
    </xf>
    <xf numFmtId="43" fontId="54" fillId="4" borderId="11" xfId="0" applyNumberFormat="1" applyFont="1" applyFill="1" applyBorder="1" applyAlignment="1">
      <alignment wrapText="1"/>
    </xf>
    <xf numFmtId="41" fontId="55" fillId="20" borderId="83" xfId="0" applyNumberFormat="1" applyFont="1" applyFill="1" applyBorder="1" applyAlignment="1"/>
    <xf numFmtId="41" fontId="55" fillId="0" borderId="75" xfId="0" applyNumberFormat="1" applyFont="1" applyBorder="1" applyAlignment="1"/>
    <xf numFmtId="41" fontId="64" fillId="20" borderId="83" xfId="0" applyNumberFormat="1" applyFont="1" applyFill="1" applyBorder="1" applyAlignment="1"/>
    <xf numFmtId="41" fontId="64" fillId="0" borderId="75" xfId="0" applyNumberFormat="1" applyFont="1" applyFill="1" applyBorder="1" applyAlignment="1"/>
    <xf numFmtId="41" fontId="54" fillId="21" borderId="11" xfId="2" applyFont="1" applyFill="1" applyBorder="1" applyAlignment="1"/>
    <xf numFmtId="0" fontId="55" fillId="21" borderId="11" xfId="0" applyFont="1" applyFill="1" applyBorder="1" applyAlignment="1">
      <alignment vertical="center"/>
    </xf>
    <xf numFmtId="41" fontId="54" fillId="21" borderId="11" xfId="0" applyNumberFormat="1" applyFont="1" applyFill="1" applyBorder="1" applyAlignment="1">
      <alignment wrapText="1"/>
    </xf>
    <xf numFmtId="0" fontId="55" fillId="21" borderId="11" xfId="0" applyFont="1" applyFill="1" applyBorder="1" applyAlignment="1">
      <alignment horizontal="center" vertical="center"/>
    </xf>
    <xf numFmtId="0" fontId="57" fillId="21" borderId="11" xfId="0" applyFont="1" applyFill="1" applyBorder="1" applyAlignment="1">
      <alignment vertical="center"/>
    </xf>
    <xf numFmtId="186" fontId="55" fillId="19" borderId="82" xfId="2" applyNumberFormat="1" applyFont="1" applyFill="1" applyBorder="1" applyAlignment="1">
      <alignment horizontal="right" vertical="center"/>
    </xf>
    <xf numFmtId="186" fontId="55" fillId="19" borderId="100" xfId="2" applyNumberFormat="1" applyFont="1" applyFill="1" applyBorder="1" applyAlignment="1">
      <alignment horizontal="right" vertical="center"/>
    </xf>
    <xf numFmtId="49" fontId="55" fillId="2" borderId="101" xfId="0" applyNumberFormat="1" applyFont="1" applyFill="1" applyBorder="1" applyAlignment="1">
      <alignment horizontal="left" vertical="center" wrapText="1"/>
    </xf>
    <xf numFmtId="0" fontId="55" fillId="2" borderId="101" xfId="0" applyNumberFormat="1" applyFont="1" applyFill="1" applyBorder="1" applyAlignment="1">
      <alignment horizontal="left" vertical="center" wrapText="1"/>
    </xf>
    <xf numFmtId="186" fontId="55" fillId="0" borderId="81" xfId="0" applyNumberFormat="1" applyFont="1" applyFill="1" applyBorder="1" applyAlignment="1">
      <alignment horizontal="right" vertical="center"/>
    </xf>
    <xf numFmtId="186" fontId="55" fillId="0" borderId="82" xfId="0" applyNumberFormat="1" applyFont="1" applyFill="1" applyBorder="1" applyAlignment="1">
      <alignment horizontal="right" vertical="center"/>
    </xf>
    <xf numFmtId="43" fontId="55" fillId="0" borderId="85" xfId="0" applyNumberFormat="1" applyFont="1" applyFill="1" applyBorder="1" applyAlignment="1">
      <alignment horizontal="right" vertical="center"/>
    </xf>
    <xf numFmtId="185" fontId="54" fillId="21" borderId="11" xfId="0" applyNumberFormat="1" applyFont="1" applyFill="1" applyBorder="1" applyAlignment="1"/>
    <xf numFmtId="183" fontId="54" fillId="21" borderId="11" xfId="0" applyNumberFormat="1" applyFont="1" applyFill="1" applyBorder="1" applyAlignment="1"/>
    <xf numFmtId="186" fontId="54" fillId="21" borderId="11" xfId="0" applyNumberFormat="1" applyFont="1" applyFill="1" applyBorder="1" applyAlignment="1"/>
    <xf numFmtId="49" fontId="58" fillId="0" borderId="101" xfId="0" applyNumberFormat="1" applyFont="1" applyFill="1" applyBorder="1" applyAlignment="1">
      <alignment horizontal="left" vertical="center" wrapText="1"/>
    </xf>
    <xf numFmtId="185" fontId="54" fillId="0" borderId="11" xfId="0" applyNumberFormat="1" applyFont="1" applyFill="1" applyBorder="1" applyAlignment="1"/>
    <xf numFmtId="49" fontId="55" fillId="2" borderId="102" xfId="0" applyNumberFormat="1" applyFont="1" applyFill="1" applyBorder="1" applyAlignment="1">
      <alignment horizontal="left" vertical="center"/>
    </xf>
    <xf numFmtId="49" fontId="55" fillId="2" borderId="103" xfId="0" applyNumberFormat="1" applyFont="1" applyFill="1" applyBorder="1" applyAlignment="1">
      <alignment horizontal="left" vertical="center"/>
    </xf>
    <xf numFmtId="49" fontId="55" fillId="2" borderId="104" xfId="0" applyNumberFormat="1" applyFont="1" applyFill="1" applyBorder="1" applyAlignment="1">
      <alignment horizontal="center" vertical="center"/>
    </xf>
    <xf numFmtId="186" fontId="55" fillId="2" borderId="105" xfId="2" applyNumberFormat="1" applyFont="1" applyFill="1" applyBorder="1" applyAlignment="1">
      <alignment horizontal="left" vertical="center"/>
    </xf>
    <xf numFmtId="186" fontId="55" fillId="2" borderId="102" xfId="2" applyNumberFormat="1" applyFont="1" applyFill="1" applyBorder="1" applyAlignment="1">
      <alignment horizontal="left" vertical="center"/>
    </xf>
    <xf numFmtId="186" fontId="55" fillId="2" borderId="102" xfId="2" applyNumberFormat="1" applyFont="1" applyFill="1" applyBorder="1" applyAlignment="1">
      <alignment horizontal="center" vertical="center"/>
    </xf>
    <xf numFmtId="41" fontId="55" fillId="0" borderId="75" xfId="4" applyNumberFormat="1" applyFont="1" applyFill="1" applyBorder="1" applyAlignment="1">
      <alignment vertical="center"/>
    </xf>
    <xf numFmtId="49" fontId="55" fillId="0" borderId="75" xfId="0" applyNumberFormat="1" applyFont="1" applyFill="1" applyBorder="1" applyAlignment="1">
      <alignment horizontal="left" vertical="center" wrapText="1"/>
    </xf>
    <xf numFmtId="0" fontId="55" fillId="19" borderId="75" xfId="0" applyNumberFormat="1" applyFont="1" applyFill="1" applyBorder="1" applyAlignment="1">
      <alignment horizontal="left" vertical="center"/>
    </xf>
    <xf numFmtId="186" fontId="55" fillId="19" borderId="75" xfId="2" applyNumberFormat="1" applyFont="1" applyFill="1" applyBorder="1" applyAlignment="1">
      <alignment horizontal="right" vertical="center"/>
    </xf>
    <xf numFmtId="0" fontId="55" fillId="0" borderId="106" xfId="0" applyFont="1" applyBorder="1">
      <alignment vertical="center"/>
    </xf>
    <xf numFmtId="186" fontId="55" fillId="19" borderId="107" xfId="0" applyNumberFormat="1" applyFont="1" applyFill="1" applyBorder="1" applyAlignment="1">
      <alignment horizontal="right" vertical="center"/>
    </xf>
    <xf numFmtId="186" fontId="55" fillId="19" borderId="108" xfId="0" applyNumberFormat="1" applyFont="1" applyFill="1" applyBorder="1" applyAlignment="1">
      <alignment horizontal="right" vertical="center"/>
    </xf>
    <xf numFmtId="49" fontId="55" fillId="2" borderId="70" xfId="0" applyNumberFormat="1" applyFont="1" applyFill="1" applyBorder="1" applyAlignment="1">
      <alignment horizontal="left" vertical="center"/>
    </xf>
    <xf numFmtId="49" fontId="55" fillId="2" borderId="109" xfId="0" applyNumberFormat="1" applyFont="1" applyFill="1" applyBorder="1" applyAlignment="1">
      <alignment horizontal="left" vertical="center"/>
    </xf>
    <xf numFmtId="49" fontId="55" fillId="2" borderId="110" xfId="0" applyNumberFormat="1" applyFont="1" applyFill="1" applyBorder="1" applyAlignment="1">
      <alignment horizontal="center" vertical="center"/>
    </xf>
    <xf numFmtId="186" fontId="55" fillId="2" borderId="71" xfId="2" applyNumberFormat="1" applyFont="1" applyFill="1" applyBorder="1" applyAlignment="1">
      <alignment horizontal="left" vertical="center"/>
    </xf>
    <xf numFmtId="186" fontId="55" fillId="2" borderId="70" xfId="2" applyNumberFormat="1" applyFont="1" applyFill="1" applyBorder="1" applyAlignment="1">
      <alignment horizontal="left" vertical="center"/>
    </xf>
    <xf numFmtId="186" fontId="55" fillId="2" borderId="70" xfId="2" applyNumberFormat="1" applyFont="1" applyFill="1" applyBorder="1" applyAlignment="1">
      <alignment horizontal="center" vertical="center"/>
    </xf>
    <xf numFmtId="49" fontId="58" fillId="19" borderId="101" xfId="0" applyNumberFormat="1" applyFont="1" applyFill="1" applyBorder="1" applyAlignment="1">
      <alignment horizontal="left" vertical="center" wrapText="1"/>
    </xf>
    <xf numFmtId="49" fontId="58" fillId="19" borderId="111" xfId="0" applyNumberFormat="1" applyFont="1" applyFill="1" applyBorder="1" applyAlignment="1">
      <alignment horizontal="left" vertical="center" wrapText="1"/>
    </xf>
    <xf numFmtId="0" fontId="55" fillId="19" borderId="111" xfId="0" applyNumberFormat="1" applyFont="1" applyFill="1" applyBorder="1" applyAlignment="1">
      <alignment horizontal="left" vertical="center"/>
    </xf>
    <xf numFmtId="186" fontId="55" fillId="19" borderId="112" xfId="2" applyNumberFormat="1" applyFont="1" applyFill="1" applyBorder="1" applyAlignment="1">
      <alignment horizontal="right" vertical="center"/>
    </xf>
    <xf numFmtId="186" fontId="55" fillId="19" borderId="104" xfId="2" applyNumberFormat="1" applyFont="1" applyFill="1" applyBorder="1" applyAlignment="1">
      <alignment horizontal="center" vertical="center"/>
    </xf>
    <xf numFmtId="43" fontId="55" fillId="19" borderId="113" xfId="0" applyNumberFormat="1" applyFont="1" applyFill="1" applyBorder="1" applyAlignment="1">
      <alignment horizontal="right" vertical="center"/>
    </xf>
    <xf numFmtId="43" fontId="55" fillId="19" borderId="114" xfId="0" applyNumberFormat="1" applyFont="1" applyFill="1" applyBorder="1" applyAlignment="1">
      <alignment horizontal="right" vertical="center"/>
    </xf>
    <xf numFmtId="41" fontId="54" fillId="20" borderId="113" xfId="0" applyNumberFormat="1" applyFont="1" applyFill="1" applyBorder="1" applyAlignment="1"/>
    <xf numFmtId="41" fontId="54" fillId="20" borderId="87" xfId="0" applyNumberFormat="1" applyFont="1" applyFill="1" applyBorder="1" applyAlignment="1"/>
    <xf numFmtId="49" fontId="55" fillId="19" borderId="115" xfId="0" applyNumberFormat="1" applyFont="1" applyFill="1" applyBorder="1" applyAlignment="1">
      <alignment horizontal="left" vertical="center"/>
    </xf>
    <xf numFmtId="49" fontId="55" fillId="19" borderId="115" xfId="0" applyNumberFormat="1" applyFont="1" applyFill="1" applyBorder="1" applyAlignment="1">
      <alignment horizontal="left" vertical="center" wrapText="1"/>
    </xf>
    <xf numFmtId="0" fontId="55" fillId="19" borderId="115" xfId="0" applyNumberFormat="1" applyFont="1" applyFill="1" applyBorder="1" applyAlignment="1">
      <alignment horizontal="left" vertical="center"/>
    </xf>
    <xf numFmtId="49" fontId="55" fillId="19" borderId="115" xfId="0" applyNumberFormat="1" applyFont="1" applyFill="1" applyBorder="1" applyAlignment="1">
      <alignment horizontal="center" vertical="center"/>
    </xf>
    <xf numFmtId="186" fontId="55" fillId="19" borderId="108" xfId="2" applyNumberFormat="1" applyFont="1" applyFill="1" applyBorder="1" applyAlignment="1">
      <alignment horizontal="right" vertical="center"/>
    </xf>
    <xf numFmtId="186" fontId="55" fillId="19" borderId="116" xfId="2" applyNumberFormat="1" applyFont="1" applyFill="1" applyBorder="1" applyAlignment="1">
      <alignment horizontal="right" vertical="center"/>
    </xf>
    <xf numFmtId="186" fontId="55" fillId="19" borderId="116" xfId="2" applyNumberFormat="1" applyFont="1" applyFill="1" applyBorder="1" applyAlignment="1">
      <alignment horizontal="center" vertical="center"/>
    </xf>
    <xf numFmtId="43" fontId="55" fillId="19" borderId="117" xfId="0" applyNumberFormat="1" applyFont="1" applyFill="1" applyBorder="1" applyAlignment="1">
      <alignment horizontal="right" vertical="center"/>
    </xf>
    <xf numFmtId="43" fontId="55" fillId="19" borderId="118" xfId="0" applyNumberFormat="1" applyFont="1" applyFill="1" applyBorder="1" applyAlignment="1">
      <alignment horizontal="right" vertical="center"/>
    </xf>
    <xf numFmtId="43" fontId="55" fillId="19" borderId="119" xfId="0" applyNumberFormat="1" applyFont="1" applyFill="1" applyBorder="1" applyAlignment="1">
      <alignment horizontal="right" vertical="center"/>
    </xf>
    <xf numFmtId="41" fontId="54" fillId="20" borderId="117" xfId="0" applyNumberFormat="1" applyFont="1" applyFill="1" applyBorder="1" applyAlignment="1"/>
    <xf numFmtId="41" fontId="54" fillId="0" borderId="118" xfId="0" applyNumberFormat="1" applyFont="1" applyFill="1" applyBorder="1" applyAlignment="1"/>
    <xf numFmtId="41" fontId="54" fillId="20" borderId="118" xfId="0" applyNumberFormat="1" applyFont="1" applyFill="1" applyBorder="1" applyAlignment="1"/>
    <xf numFmtId="41" fontId="54" fillId="0" borderId="118" xfId="0" applyNumberFormat="1" applyFont="1" applyBorder="1" applyAlignment="1"/>
    <xf numFmtId="183" fontId="54" fillId="0" borderId="118" xfId="0" applyNumberFormat="1" applyFont="1" applyBorder="1" applyAlignment="1"/>
    <xf numFmtId="183" fontId="54" fillId="17" borderId="118" xfId="0" applyNumberFormat="1" applyFont="1" applyFill="1" applyBorder="1" applyAlignment="1"/>
    <xf numFmtId="185" fontId="54" fillId="20" borderId="118" xfId="0" applyNumberFormat="1" applyFont="1" applyFill="1" applyBorder="1" applyAlignment="1"/>
    <xf numFmtId="183" fontId="54" fillId="0" borderId="118" xfId="0" applyNumberFormat="1" applyFont="1" applyFill="1" applyBorder="1" applyAlignment="1"/>
    <xf numFmtId="0" fontId="57" fillId="0" borderId="119" xfId="0" applyFont="1" applyBorder="1" applyAlignment="1">
      <alignment vertical="center" wrapText="1"/>
    </xf>
    <xf numFmtId="0" fontId="54" fillId="0" borderId="0" xfId="0" applyFont="1" applyAlignment="1">
      <alignment horizontal="center" vertical="center"/>
    </xf>
    <xf numFmtId="41" fontId="54" fillId="0" borderId="0" xfId="2" applyFont="1" applyBorder="1">
      <alignment vertical="center"/>
    </xf>
    <xf numFmtId="41" fontId="54" fillId="0" borderId="0" xfId="2" applyFont="1" applyBorder="1" applyAlignment="1"/>
    <xf numFmtId="0" fontId="55" fillId="0" borderId="0" xfId="0" applyFont="1" applyAlignment="1">
      <alignment vertical="center"/>
    </xf>
    <xf numFmtId="41" fontId="54" fillId="0" borderId="0" xfId="0" applyNumberFormat="1" applyFont="1" applyBorder="1">
      <alignment vertical="center"/>
    </xf>
    <xf numFmtId="41" fontId="54" fillId="0" borderId="0" xfId="0" applyNumberFormat="1" applyFont="1" applyBorder="1" applyAlignment="1"/>
    <xf numFmtId="183" fontId="54" fillId="0" borderId="0" xfId="0" applyNumberFormat="1" applyFont="1" applyBorder="1" applyAlignment="1"/>
    <xf numFmtId="183" fontId="54" fillId="17" borderId="0" xfId="0" applyNumberFormat="1" applyFont="1" applyFill="1" applyBorder="1" applyAlignment="1"/>
    <xf numFmtId="0" fontId="54" fillId="0" borderId="0" xfId="0" applyFont="1" applyBorder="1">
      <alignment vertical="center"/>
    </xf>
    <xf numFmtId="0" fontId="54" fillId="0" borderId="0" xfId="0" applyFont="1" applyAlignment="1">
      <alignment vertical="center"/>
    </xf>
    <xf numFmtId="41" fontId="54" fillId="0" borderId="0" xfId="0" applyNumberFormat="1" applyFont="1" applyBorder="1" applyAlignment="1">
      <alignment vertical="center" wrapText="1"/>
    </xf>
    <xf numFmtId="41" fontId="54" fillId="0" borderId="0" xfId="0" applyNumberFormat="1" applyFont="1" applyBorder="1" applyAlignment="1">
      <alignment wrapText="1"/>
    </xf>
    <xf numFmtId="0" fontId="55" fillId="0" borderId="0" xfId="0" applyFont="1" applyAlignment="1">
      <alignment horizontal="center" vertical="center"/>
    </xf>
    <xf numFmtId="186" fontId="54" fillId="0" borderId="0" xfId="0" applyNumberFormat="1" applyFont="1" applyBorder="1" applyAlignment="1"/>
    <xf numFmtId="0" fontId="54" fillId="7" borderId="20" xfId="0" applyFont="1" applyFill="1" applyBorder="1">
      <alignment vertical="center"/>
    </xf>
    <xf numFmtId="0" fontId="54" fillId="7" borderId="14" xfId="0" applyFont="1" applyFill="1" applyBorder="1">
      <alignment vertical="center"/>
    </xf>
    <xf numFmtId="0" fontId="54" fillId="7" borderId="14" xfId="0" applyFont="1" applyFill="1" applyBorder="1" applyAlignment="1">
      <alignment horizontal="center" vertical="center"/>
    </xf>
    <xf numFmtId="186" fontId="54" fillId="7" borderId="19" xfId="0" applyNumberFormat="1" applyFont="1" applyFill="1" applyBorder="1">
      <alignment vertical="center"/>
    </xf>
    <xf numFmtId="186" fontId="54" fillId="7" borderId="14" xfId="0" applyNumberFormat="1" applyFont="1" applyFill="1" applyBorder="1">
      <alignment vertical="center"/>
    </xf>
    <xf numFmtId="41" fontId="54" fillId="7" borderId="11" xfId="2" applyFont="1" applyFill="1" applyBorder="1">
      <alignment vertical="center"/>
    </xf>
    <xf numFmtId="41" fontId="54" fillId="7" borderId="11" xfId="2" applyFont="1" applyFill="1" applyBorder="1" applyAlignment="1"/>
    <xf numFmtId="0" fontId="55" fillId="7" borderId="11" xfId="0" applyFont="1" applyFill="1" applyBorder="1" applyAlignment="1">
      <alignment vertical="center"/>
    </xf>
    <xf numFmtId="41" fontId="54" fillId="7" borderId="11" xfId="0" applyNumberFormat="1" applyFont="1" applyFill="1" applyBorder="1">
      <alignment vertical="center"/>
    </xf>
    <xf numFmtId="41" fontId="54" fillId="7" borderId="11" xfId="0" applyNumberFormat="1" applyFont="1" applyFill="1" applyBorder="1" applyAlignment="1"/>
    <xf numFmtId="41" fontId="41" fillId="22" borderId="11" xfId="0" applyNumberFormat="1" applyFont="1" applyFill="1" applyBorder="1" applyAlignment="1"/>
    <xf numFmtId="41" fontId="41" fillId="17" borderId="11" xfId="0" applyNumberFormat="1" applyFont="1" applyFill="1" applyBorder="1" applyAlignment="1"/>
    <xf numFmtId="0" fontId="54" fillId="7" borderId="11" xfId="0" applyFont="1" applyFill="1" applyBorder="1">
      <alignment vertical="center"/>
    </xf>
    <xf numFmtId="183" fontId="54" fillId="7" borderId="11" xfId="0" applyNumberFormat="1" applyFont="1" applyFill="1" applyBorder="1" applyAlignment="1"/>
    <xf numFmtId="0" fontId="54" fillId="7" borderId="11" xfId="0" applyFont="1" applyFill="1" applyBorder="1" applyAlignment="1">
      <alignment vertical="center"/>
    </xf>
    <xf numFmtId="41" fontId="54" fillId="7" borderId="11" xfId="0" applyNumberFormat="1" applyFont="1" applyFill="1" applyBorder="1" applyAlignment="1">
      <alignment vertical="center" wrapText="1"/>
    </xf>
    <xf numFmtId="41" fontId="54" fillId="7" borderId="11" xfId="0" applyNumberFormat="1" applyFont="1" applyFill="1" applyBorder="1" applyAlignment="1">
      <alignment wrapText="1"/>
    </xf>
    <xf numFmtId="0" fontId="55" fillId="7" borderId="11" xfId="0" applyFont="1" applyFill="1" applyBorder="1" applyAlignment="1">
      <alignment horizontal="center" vertical="center"/>
    </xf>
    <xf numFmtId="186" fontId="54" fillId="7" borderId="11" xfId="0" applyNumberFormat="1" applyFont="1" applyFill="1" applyBorder="1" applyAlignment="1"/>
    <xf numFmtId="0" fontId="54" fillId="0" borderId="0" xfId="0" applyFont="1" applyFill="1">
      <alignment vertical="center"/>
    </xf>
    <xf numFmtId="0" fontId="54" fillId="0" borderId="0" xfId="0" applyFont="1" applyFill="1" applyBorder="1">
      <alignment vertical="center"/>
    </xf>
    <xf numFmtId="0" fontId="54" fillId="0" borderId="0" xfId="0" applyFont="1" applyFill="1" applyBorder="1" applyAlignment="1">
      <alignment horizontal="center" vertical="center"/>
    </xf>
    <xf numFmtId="41" fontId="54" fillId="0" borderId="0" xfId="2" applyFont="1" applyFill="1" applyBorder="1">
      <alignment vertical="center"/>
    </xf>
    <xf numFmtId="41" fontId="54" fillId="0" borderId="0" xfId="2" applyFont="1" applyFill="1" applyBorder="1" applyAlignment="1"/>
    <xf numFmtId="0" fontId="55" fillId="0" borderId="0" xfId="0" applyFont="1" applyFill="1" applyBorder="1" applyAlignment="1">
      <alignment vertical="center"/>
    </xf>
    <xf numFmtId="183" fontId="54" fillId="0" borderId="0" xfId="0" applyNumberFormat="1" applyFont="1" applyFill="1" applyBorder="1" applyAlignment="1"/>
    <xf numFmtId="186" fontId="54" fillId="0" borderId="0" xfId="0" applyNumberFormat="1" applyFont="1" applyFill="1" applyBorder="1" applyAlignment="1"/>
    <xf numFmtId="183" fontId="54" fillId="22" borderId="0" xfId="0" applyNumberFormat="1" applyFont="1" applyFill="1" applyBorder="1" applyAlignment="1">
      <alignment horizontal="center"/>
    </xf>
    <xf numFmtId="9" fontId="54" fillId="22" borderId="0" xfId="3" applyFont="1" applyFill="1" applyBorder="1" applyAlignment="1"/>
    <xf numFmtId="9" fontId="54" fillId="17" borderId="0" xfId="3" applyFont="1" applyFill="1" applyBorder="1" applyAlignment="1"/>
    <xf numFmtId="0" fontId="54" fillId="0" borderId="0" xfId="0" applyFont="1" applyFill="1" applyBorder="1" applyAlignment="1">
      <alignment vertical="center"/>
    </xf>
    <xf numFmtId="41" fontId="54" fillId="0" borderId="0" xfId="0" applyNumberFormat="1" applyFont="1" applyFill="1" applyBorder="1" applyAlignment="1">
      <alignment vertical="center" wrapText="1"/>
    </xf>
    <xf numFmtId="41" fontId="54" fillId="0" borderId="0" xfId="0" applyNumberFormat="1" applyFont="1" applyFill="1" applyBorder="1" applyAlignment="1">
      <alignment wrapText="1"/>
    </xf>
    <xf numFmtId="0" fontId="55" fillId="0" borderId="0" xfId="0" applyFont="1" applyFill="1" applyBorder="1" applyAlignment="1">
      <alignment horizontal="center" vertical="center"/>
    </xf>
    <xf numFmtId="43" fontId="54" fillId="0" borderId="0" xfId="0" applyNumberFormat="1" applyFont="1" applyFill="1">
      <alignment vertical="center"/>
    </xf>
    <xf numFmtId="0" fontId="54" fillId="0" borderId="0" xfId="0" applyFont="1" applyAlignment="1">
      <alignment horizontal="right" vertical="center"/>
    </xf>
    <xf numFmtId="43" fontId="54" fillId="0" borderId="11" xfId="0" applyNumberFormat="1" applyFont="1" applyFill="1" applyBorder="1">
      <alignment vertical="center"/>
    </xf>
    <xf numFmtId="43" fontId="54" fillId="0" borderId="0" xfId="0" applyNumberFormat="1" applyFont="1" applyFill="1" applyBorder="1">
      <alignment vertical="center"/>
    </xf>
    <xf numFmtId="41" fontId="57" fillId="2" borderId="0" xfId="2" applyFont="1" applyFill="1" applyBorder="1" applyAlignment="1">
      <alignment horizontal="center"/>
    </xf>
    <xf numFmtId="41" fontId="57" fillId="2" borderId="0" xfId="2" applyFont="1" applyFill="1" applyBorder="1" applyAlignment="1">
      <alignment horizontal="center"/>
    </xf>
    <xf numFmtId="188" fontId="54" fillId="22" borderId="0" xfId="0" applyNumberFormat="1" applyFont="1" applyFill="1">
      <alignment vertical="center"/>
    </xf>
    <xf numFmtId="188" fontId="54" fillId="17" borderId="0" xfId="0" applyNumberFormat="1" applyFont="1" applyFill="1">
      <alignment vertical="center"/>
    </xf>
    <xf numFmtId="9" fontId="54" fillId="0" borderId="0" xfId="3" applyFont="1" applyBorder="1" applyAlignment="1">
      <alignment wrapText="1"/>
    </xf>
    <xf numFmtId="43" fontId="54" fillId="2" borderId="11" xfId="0" applyNumberFormat="1" applyFont="1" applyFill="1" applyBorder="1">
      <alignment vertical="center"/>
    </xf>
    <xf numFmtId="43" fontId="54" fillId="2" borderId="0" xfId="0" applyNumberFormat="1" applyFont="1" applyFill="1" applyBorder="1">
      <alignment vertical="center"/>
    </xf>
    <xf numFmtId="41" fontId="54" fillId="0" borderId="0" xfId="2" applyFont="1">
      <alignment vertical="center"/>
    </xf>
    <xf numFmtId="41" fontId="54" fillId="0" borderId="0" xfId="2" applyFont="1" applyAlignment="1"/>
    <xf numFmtId="183" fontId="54" fillId="0" borderId="0" xfId="0" applyNumberFormat="1" applyFont="1" applyAlignment="1"/>
    <xf numFmtId="186" fontId="54" fillId="0" borderId="0" xfId="0" applyNumberFormat="1" applyFont="1" applyAlignment="1"/>
    <xf numFmtId="183" fontId="54" fillId="17" borderId="0" xfId="0" applyNumberFormat="1" applyFont="1" applyFill="1" applyAlignment="1"/>
    <xf numFmtId="41" fontId="54" fillId="0" borderId="0" xfId="0" applyNumberFormat="1" applyFont="1" applyAlignment="1">
      <alignment vertical="center" wrapText="1"/>
    </xf>
    <xf numFmtId="41" fontId="54" fillId="0" borderId="0" xfId="0" applyNumberFormat="1" applyFont="1" applyAlignment="1">
      <alignment wrapText="1"/>
    </xf>
    <xf numFmtId="49" fontId="54" fillId="2" borderId="120" xfId="0" applyNumberFormat="1" applyFont="1" applyFill="1" applyBorder="1" applyAlignment="1">
      <alignment vertical="center"/>
    </xf>
    <xf numFmtId="49" fontId="54" fillId="2" borderId="121" xfId="0" applyNumberFormat="1" applyFont="1" applyFill="1" applyBorder="1" applyAlignment="1">
      <alignment vertical="center"/>
    </xf>
    <xf numFmtId="49" fontId="54" fillId="2" borderId="121" xfId="0" applyNumberFormat="1" applyFont="1" applyFill="1" applyBorder="1" applyAlignment="1">
      <alignment horizontal="left" vertical="center"/>
    </xf>
    <xf numFmtId="49" fontId="54" fillId="2" borderId="122" xfId="0" applyNumberFormat="1" applyFont="1" applyFill="1" applyBorder="1" applyAlignment="1">
      <alignment horizontal="left" vertical="center"/>
    </xf>
    <xf numFmtId="49" fontId="54" fillId="2" borderId="123" xfId="0" applyNumberFormat="1" applyFont="1" applyFill="1" applyBorder="1" applyAlignment="1">
      <alignment horizontal="center" vertical="center"/>
    </xf>
    <xf numFmtId="186" fontId="54" fillId="2" borderId="124" xfId="0" applyNumberFormat="1" applyFont="1" applyFill="1" applyBorder="1" applyAlignment="1">
      <alignment horizontal="left" vertical="center"/>
    </xf>
    <xf numFmtId="186" fontId="54" fillId="2" borderId="121" xfId="0" applyNumberFormat="1" applyFont="1" applyFill="1" applyBorder="1" applyAlignment="1">
      <alignment horizontal="left" vertical="center"/>
    </xf>
    <xf numFmtId="49" fontId="54" fillId="2" borderId="121" xfId="0" applyNumberFormat="1" applyFont="1" applyFill="1" applyBorder="1" applyAlignment="1">
      <alignment horizontal="center" vertical="center"/>
    </xf>
    <xf numFmtId="186" fontId="54" fillId="2" borderId="125" xfId="0" applyNumberFormat="1" applyFont="1" applyFill="1" applyBorder="1" applyAlignment="1">
      <alignment horizontal="left" vertical="center"/>
    </xf>
    <xf numFmtId="186" fontId="54" fillId="2" borderId="126" xfId="0" applyNumberFormat="1" applyFont="1" applyFill="1" applyBorder="1" applyAlignment="1">
      <alignment horizontal="left" vertical="center"/>
    </xf>
    <xf numFmtId="49" fontId="54" fillId="2" borderId="61" xfId="0" applyNumberFormat="1" applyFont="1" applyFill="1" applyBorder="1" applyAlignment="1">
      <alignment horizontal="left" vertical="center"/>
    </xf>
    <xf numFmtId="183" fontId="54" fillId="17" borderId="11" xfId="0" applyNumberFormat="1" applyFont="1" applyFill="1" applyBorder="1" applyAlignment="1"/>
    <xf numFmtId="0" fontId="54" fillId="0" borderId="127" xfId="0" applyFont="1" applyBorder="1">
      <alignment vertical="center"/>
    </xf>
    <xf numFmtId="0" fontId="54" fillId="0" borderId="20" xfId="0" applyFont="1" applyBorder="1">
      <alignment vertical="center"/>
    </xf>
    <xf numFmtId="0" fontId="55" fillId="0" borderId="57" xfId="0" applyFont="1" applyFill="1" applyBorder="1">
      <alignment vertical="center"/>
    </xf>
    <xf numFmtId="186" fontId="55" fillId="19" borderId="128" xfId="0" applyNumberFormat="1" applyFont="1" applyFill="1" applyBorder="1" applyAlignment="1">
      <alignment horizontal="right" vertical="center"/>
    </xf>
    <xf numFmtId="186" fontId="55" fillId="19" borderId="100" xfId="0" applyNumberFormat="1" applyFont="1" applyFill="1" applyBorder="1" applyAlignment="1">
      <alignment horizontal="right" vertical="center"/>
    </xf>
    <xf numFmtId="49" fontId="55" fillId="19" borderId="100" xfId="0" applyNumberFormat="1" applyFont="1" applyFill="1" applyBorder="1" applyAlignment="1">
      <alignment horizontal="center" vertical="center"/>
    </xf>
    <xf numFmtId="43" fontId="55" fillId="19" borderId="61" xfId="0" applyNumberFormat="1" applyFont="1" applyFill="1" applyBorder="1" applyAlignment="1">
      <alignment horizontal="right" vertical="center"/>
    </xf>
    <xf numFmtId="0" fontId="54" fillId="0" borderId="11" xfId="0" applyNumberFormat="1" applyFont="1" applyBorder="1" applyAlignment="1"/>
    <xf numFmtId="186" fontId="55" fillId="0" borderId="128" xfId="0" applyNumberFormat="1" applyFont="1" applyFill="1" applyBorder="1" applyAlignment="1">
      <alignment horizontal="right" vertical="center"/>
    </xf>
    <xf numFmtId="186" fontId="55" fillId="0" borderId="100" xfId="0" applyNumberFormat="1" applyFont="1" applyFill="1" applyBorder="1" applyAlignment="1">
      <alignment horizontal="right" vertical="center"/>
    </xf>
    <xf numFmtId="49" fontId="55" fillId="0" borderId="100" xfId="0" applyNumberFormat="1" applyFont="1" applyFill="1" applyBorder="1" applyAlignment="1">
      <alignment horizontal="center" vertical="center"/>
    </xf>
    <xf numFmtId="0" fontId="55" fillId="0" borderId="21" xfId="0" applyFont="1" applyFill="1" applyBorder="1">
      <alignment vertical="center"/>
    </xf>
    <xf numFmtId="0" fontId="55" fillId="0" borderId="51" xfId="0" applyFont="1" applyBorder="1">
      <alignment vertical="center"/>
    </xf>
    <xf numFmtId="49" fontId="55" fillId="0" borderId="129" xfId="0" applyNumberFormat="1" applyFont="1" applyFill="1" applyBorder="1" applyAlignment="1">
      <alignment horizontal="left" vertical="center"/>
    </xf>
    <xf numFmtId="49" fontId="55" fillId="0" borderId="129" xfId="0" applyNumberFormat="1" applyFont="1" applyFill="1" applyBorder="1" applyAlignment="1">
      <alignment horizontal="left" vertical="center" wrapText="1"/>
    </xf>
    <xf numFmtId="49" fontId="55" fillId="0" borderId="129" xfId="0" applyNumberFormat="1" applyFont="1" applyFill="1" applyBorder="1" applyAlignment="1">
      <alignment horizontal="center" vertical="center"/>
    </xf>
    <xf numFmtId="186" fontId="55" fillId="0" borderId="130" xfId="0" applyNumberFormat="1" applyFont="1" applyFill="1" applyBorder="1" applyAlignment="1">
      <alignment horizontal="right" vertical="center"/>
    </xf>
    <xf numFmtId="186" fontId="55" fillId="0" borderId="131" xfId="0" applyNumberFormat="1" applyFont="1" applyFill="1" applyBorder="1" applyAlignment="1">
      <alignment horizontal="right" vertical="center"/>
    </xf>
    <xf numFmtId="49" fontId="55" fillId="0" borderId="131" xfId="0" applyNumberFormat="1" applyFont="1" applyFill="1" applyBorder="1" applyAlignment="1">
      <alignment horizontal="center" vertical="center"/>
    </xf>
    <xf numFmtId="0" fontId="54" fillId="7" borderId="19" xfId="0" applyFont="1" applyFill="1" applyBorder="1">
      <alignment vertical="center"/>
    </xf>
    <xf numFmtId="0" fontId="54" fillId="0" borderId="0" xfId="0" applyFont="1" applyFill="1" applyAlignment="1">
      <alignment horizontal="right" vertical="center"/>
    </xf>
    <xf numFmtId="0" fontId="32" fillId="0" borderId="11" xfId="0" applyFont="1" applyBorder="1">
      <alignment vertical="center"/>
    </xf>
    <xf numFmtId="186" fontId="32" fillId="0" borderId="0" xfId="0" applyNumberFormat="1" applyFont="1" applyAlignment="1"/>
    <xf numFmtId="43" fontId="32" fillId="0" borderId="11" xfId="0" applyNumberFormat="1" applyFont="1" applyBorder="1">
      <alignment vertical="center"/>
    </xf>
    <xf numFmtId="43" fontId="32" fillId="0" borderId="0" xfId="0" applyNumberFormat="1" applyFont="1" applyBorder="1">
      <alignment vertical="center"/>
    </xf>
    <xf numFmtId="0" fontId="32" fillId="0" borderId="0" xfId="0" applyFont="1" applyAlignment="1">
      <alignment horizontal="center" vertical="center" wrapText="1"/>
    </xf>
    <xf numFmtId="0" fontId="73" fillId="0" borderId="0" xfId="0" applyFont="1" applyFill="1" applyBorder="1" applyAlignment="1">
      <alignment horizontal="left" vertical="center"/>
    </xf>
    <xf numFmtId="0" fontId="74" fillId="0" borderId="0" xfId="0" applyFont="1">
      <alignment vertical="center"/>
    </xf>
    <xf numFmtId="0" fontId="74" fillId="0" borderId="0" xfId="0" applyFont="1" applyAlignment="1">
      <alignment horizontal="center" vertical="center"/>
    </xf>
    <xf numFmtId="0" fontId="12" fillId="0" borderId="0" xfId="0" applyFont="1" applyFill="1" applyBorder="1" applyAlignment="1">
      <alignment vertical="center"/>
    </xf>
    <xf numFmtId="0" fontId="12" fillId="0" borderId="0" xfId="0" applyFont="1" applyFill="1" applyBorder="1" applyAlignment="1">
      <alignment horizontal="center" vertical="center"/>
    </xf>
    <xf numFmtId="0" fontId="6" fillId="0" borderId="0" xfId="0" applyFont="1" applyAlignment="1">
      <alignment horizontal="center" vertical="center"/>
    </xf>
    <xf numFmtId="0" fontId="6" fillId="0" borderId="132" xfId="0" applyFont="1" applyBorder="1" applyAlignment="1">
      <alignment horizontal="centerContinuous" vertical="center"/>
    </xf>
    <xf numFmtId="0" fontId="6" fillId="0" borderId="133" xfId="0" applyFont="1" applyBorder="1" applyAlignment="1">
      <alignment horizontal="centerContinuous" vertical="center"/>
    </xf>
    <xf numFmtId="0" fontId="6" fillId="0" borderId="134" xfId="0" applyFont="1" applyBorder="1" applyAlignment="1">
      <alignment horizontal="centerContinuous" vertical="center"/>
    </xf>
    <xf numFmtId="0" fontId="75" fillId="3" borderId="39" xfId="0" applyNumberFormat="1" applyFont="1" applyFill="1" applyBorder="1" applyAlignment="1" applyProtection="1">
      <alignment horizontal="center" vertical="center"/>
    </xf>
    <xf numFmtId="0" fontId="75" fillId="3" borderId="41" xfId="0" applyNumberFormat="1" applyFont="1" applyFill="1" applyBorder="1" applyAlignment="1" applyProtection="1">
      <alignment horizontal="center" vertical="center"/>
    </xf>
    <xf numFmtId="0" fontId="75" fillId="3" borderId="42" xfId="0" applyNumberFormat="1" applyFont="1" applyFill="1" applyBorder="1" applyAlignment="1" applyProtection="1">
      <alignment horizontal="center" vertical="center" wrapText="1"/>
    </xf>
    <xf numFmtId="0" fontId="75" fillId="3" borderId="32" xfId="0" applyNumberFormat="1" applyFont="1" applyFill="1" applyBorder="1" applyAlignment="1" applyProtection="1">
      <alignment horizontal="center" vertical="center"/>
    </xf>
    <xf numFmtId="0" fontId="75" fillId="3" borderId="35" xfId="0" applyNumberFormat="1" applyFont="1" applyFill="1" applyBorder="1" applyAlignment="1" applyProtection="1">
      <alignment horizontal="center" vertical="center"/>
    </xf>
    <xf numFmtId="0" fontId="75" fillId="3" borderId="36" xfId="0" applyNumberFormat="1" applyFont="1" applyFill="1" applyBorder="1" applyAlignment="1" applyProtection="1">
      <alignment horizontal="center" vertical="center" wrapText="1"/>
    </xf>
    <xf numFmtId="0" fontId="75" fillId="20" borderId="135" xfId="0" applyNumberFormat="1" applyFont="1" applyFill="1" applyBorder="1" applyAlignment="1" applyProtection="1">
      <alignment horizontal="center" vertical="center"/>
    </xf>
    <xf numFmtId="0" fontId="75" fillId="20" borderId="136" xfId="0" applyNumberFormat="1" applyFont="1" applyFill="1" applyBorder="1" applyAlignment="1" applyProtection="1">
      <alignment vertical="center"/>
    </xf>
    <xf numFmtId="0" fontId="75" fillId="20" borderId="137" xfId="0" applyNumberFormat="1" applyFont="1" applyFill="1" applyBorder="1" applyAlignment="1" applyProtection="1">
      <alignment vertical="center"/>
    </xf>
    <xf numFmtId="41" fontId="8" fillId="20" borderId="138" xfId="0" applyNumberFormat="1" applyFont="1" applyFill="1" applyBorder="1" applyAlignment="1" applyProtection="1">
      <alignment horizontal="center" vertical="center"/>
    </xf>
    <xf numFmtId="189" fontId="8" fillId="20" borderId="138" xfId="0" applyNumberFormat="1" applyFont="1" applyFill="1" applyBorder="1" applyAlignment="1" applyProtection="1">
      <alignment horizontal="center" vertical="center"/>
    </xf>
    <xf numFmtId="190" fontId="8" fillId="20" borderId="139" xfId="0" applyNumberFormat="1" applyFont="1" applyFill="1" applyBorder="1" applyAlignment="1" applyProtection="1">
      <alignment vertical="center"/>
    </xf>
    <xf numFmtId="0" fontId="75" fillId="20" borderId="140" xfId="0" applyNumberFormat="1" applyFont="1" applyFill="1" applyBorder="1" applyAlignment="1" applyProtection="1">
      <alignment vertical="center" wrapText="1"/>
    </xf>
    <xf numFmtId="0" fontId="75" fillId="0" borderId="141" xfId="0" applyNumberFormat="1" applyFont="1" applyFill="1" applyBorder="1" applyAlignment="1" applyProtection="1">
      <alignment horizontal="center" vertical="center"/>
    </xf>
    <xf numFmtId="0" fontId="75" fillId="0" borderId="142" xfId="0" applyNumberFormat="1" applyFont="1" applyFill="1" applyBorder="1" applyAlignment="1" applyProtection="1">
      <alignment vertical="center"/>
    </xf>
    <xf numFmtId="0" fontId="75" fillId="0" borderId="143" xfId="0" applyNumberFormat="1" applyFont="1" applyFill="1" applyBorder="1" applyAlignment="1" applyProtection="1">
      <alignment vertical="center"/>
    </xf>
    <xf numFmtId="41" fontId="8" fillId="0" borderId="144" xfId="0" applyNumberFormat="1" applyFont="1" applyFill="1" applyBorder="1" applyAlignment="1" applyProtection="1">
      <alignment horizontal="center" vertical="center"/>
    </xf>
    <xf numFmtId="189" fontId="8" fillId="2" borderId="144" xfId="0" applyNumberFormat="1" applyFont="1" applyFill="1" applyBorder="1" applyAlignment="1" applyProtection="1">
      <alignment horizontal="center" vertical="center"/>
    </xf>
    <xf numFmtId="190" fontId="8" fillId="0" borderId="145" xfId="0" applyNumberFormat="1" applyFont="1" applyFill="1" applyBorder="1" applyAlignment="1" applyProtection="1">
      <alignment vertical="center"/>
    </xf>
    <xf numFmtId="190" fontId="8" fillId="2" borderId="145" xfId="0" applyNumberFormat="1" applyFont="1" applyFill="1" applyBorder="1" applyAlignment="1" applyProtection="1">
      <alignment vertical="center"/>
    </xf>
    <xf numFmtId="0" fontId="75" fillId="0" borderId="146" xfId="0" applyNumberFormat="1" applyFont="1" applyFill="1" applyBorder="1" applyAlignment="1" applyProtection="1">
      <alignment vertical="center" wrapText="1"/>
    </xf>
    <xf numFmtId="0" fontId="75" fillId="0" borderId="147" xfId="0" applyNumberFormat="1" applyFont="1" applyFill="1" applyBorder="1" applyAlignment="1" applyProtection="1">
      <alignment horizontal="center" vertical="center"/>
    </xf>
    <xf numFmtId="0" fontId="75" fillId="0" borderId="148" xfId="0" applyNumberFormat="1" applyFont="1" applyFill="1" applyBorder="1" applyAlignment="1" applyProtection="1">
      <alignment vertical="center"/>
    </xf>
    <xf numFmtId="0" fontId="75" fillId="0" borderId="149" xfId="0" applyNumberFormat="1" applyFont="1" applyFill="1" applyBorder="1" applyAlignment="1" applyProtection="1">
      <alignment vertical="center"/>
    </xf>
    <xf numFmtId="41" fontId="8" fillId="0" borderId="150" xfId="0" applyNumberFormat="1" applyFont="1" applyFill="1" applyBorder="1" applyAlignment="1" applyProtection="1">
      <alignment horizontal="center" vertical="center"/>
    </xf>
    <xf numFmtId="189" fontId="8" fillId="2" borderId="150" xfId="0" applyNumberFormat="1" applyFont="1" applyFill="1" applyBorder="1" applyAlignment="1" applyProtection="1">
      <alignment horizontal="center" vertical="center"/>
    </xf>
    <xf numFmtId="190" fontId="8" fillId="0" borderId="151" xfId="0" applyNumberFormat="1" applyFont="1" applyFill="1" applyBorder="1" applyAlignment="1" applyProtection="1">
      <alignment vertical="center"/>
    </xf>
    <xf numFmtId="190" fontId="8" fillId="2" borderId="151" xfId="0" applyNumberFormat="1" applyFont="1" applyFill="1" applyBorder="1" applyAlignment="1" applyProtection="1">
      <alignment vertical="center"/>
    </xf>
    <xf numFmtId="0" fontId="75" fillId="0" borderId="152" xfId="0" applyNumberFormat="1" applyFont="1" applyFill="1" applyBorder="1" applyAlignment="1" applyProtection="1">
      <alignment vertical="center" wrapText="1"/>
    </xf>
    <xf numFmtId="0" fontId="75" fillId="20" borderId="153" xfId="0" applyNumberFormat="1" applyFont="1" applyFill="1" applyBorder="1" applyAlignment="1" applyProtection="1">
      <alignment horizontal="center" vertical="center"/>
    </xf>
    <xf numFmtId="0" fontId="75" fillId="20" borderId="154" xfId="0" applyNumberFormat="1" applyFont="1" applyFill="1" applyBorder="1" applyAlignment="1" applyProtection="1">
      <alignment vertical="center"/>
    </xf>
    <xf numFmtId="0" fontId="75" fillId="20" borderId="155" xfId="0" applyNumberFormat="1" applyFont="1" applyFill="1" applyBorder="1" applyAlignment="1" applyProtection="1">
      <alignment vertical="center"/>
    </xf>
    <xf numFmtId="41" fontId="8" fillId="20" borderId="156" xfId="0" applyNumberFormat="1" applyFont="1" applyFill="1" applyBorder="1" applyAlignment="1" applyProtection="1">
      <alignment horizontal="center" vertical="center"/>
    </xf>
    <xf numFmtId="189" fontId="8" fillId="20" borderId="156" xfId="0" applyNumberFormat="1" applyFont="1" applyFill="1" applyBorder="1" applyAlignment="1" applyProtection="1">
      <alignment horizontal="center" vertical="center"/>
    </xf>
    <xf numFmtId="190" fontId="8" fillId="20" borderId="157" xfId="0" applyNumberFormat="1" applyFont="1" applyFill="1" applyBorder="1" applyAlignment="1" applyProtection="1">
      <alignment vertical="center"/>
    </xf>
    <xf numFmtId="0" fontId="75" fillId="20" borderId="158" xfId="0" applyNumberFormat="1" applyFont="1" applyFill="1" applyBorder="1" applyAlignment="1" applyProtection="1">
      <alignment vertical="center" wrapText="1"/>
    </xf>
    <xf numFmtId="189" fontId="8" fillId="0" borderId="144" xfId="0" applyNumberFormat="1" applyFont="1" applyFill="1" applyBorder="1" applyAlignment="1" applyProtection="1">
      <alignment horizontal="center" vertical="center"/>
    </xf>
    <xf numFmtId="0" fontId="75" fillId="0" borderId="159" xfId="0" applyNumberFormat="1" applyFont="1" applyFill="1" applyBorder="1" applyAlignment="1" applyProtection="1">
      <alignment horizontal="center" vertical="center"/>
    </xf>
    <xf numFmtId="0" fontId="75" fillId="0" borderId="160" xfId="0" applyNumberFormat="1" applyFont="1" applyFill="1" applyBorder="1" applyAlignment="1" applyProtection="1">
      <alignment vertical="center"/>
    </xf>
    <xf numFmtId="0" fontId="75" fillId="0" borderId="161" xfId="0" applyNumberFormat="1" applyFont="1" applyFill="1" applyBorder="1" applyAlignment="1" applyProtection="1">
      <alignment vertical="center"/>
    </xf>
    <xf numFmtId="41" fontId="8" fillId="0" borderId="162" xfId="0" applyNumberFormat="1" applyFont="1" applyFill="1" applyBorder="1" applyAlignment="1" applyProtection="1">
      <alignment horizontal="center" vertical="center"/>
    </xf>
    <xf numFmtId="189" fontId="8" fillId="2" borderId="162" xfId="0" applyNumberFormat="1" applyFont="1" applyFill="1" applyBorder="1" applyAlignment="1" applyProtection="1">
      <alignment horizontal="center" vertical="center"/>
    </xf>
    <xf numFmtId="190" fontId="8" fillId="0" borderId="163" xfId="0" applyNumberFormat="1" applyFont="1" applyFill="1" applyBorder="1" applyAlignment="1" applyProtection="1">
      <alignment vertical="center"/>
    </xf>
    <xf numFmtId="190" fontId="8" fillId="2" borderId="163" xfId="0" applyNumberFormat="1" applyFont="1" applyFill="1" applyBorder="1" applyAlignment="1" applyProtection="1">
      <alignment vertical="center"/>
    </xf>
    <xf numFmtId="0" fontId="75" fillId="0" borderId="164" xfId="0" applyNumberFormat="1" applyFont="1" applyFill="1" applyBorder="1" applyAlignment="1" applyProtection="1">
      <alignment vertical="center" wrapText="1"/>
    </xf>
    <xf numFmtId="0" fontId="75" fillId="20" borderId="10" xfId="0" applyNumberFormat="1" applyFont="1" applyFill="1" applyBorder="1" applyAlignment="1" applyProtection="1">
      <alignment horizontal="center" vertical="center"/>
    </xf>
    <xf numFmtId="0" fontId="75" fillId="20" borderId="165" xfId="0" applyNumberFormat="1" applyFont="1" applyFill="1" applyBorder="1" applyAlignment="1" applyProtection="1">
      <alignment vertical="center"/>
    </xf>
    <xf numFmtId="0" fontId="75" fillId="20" borderId="166" xfId="0" applyNumberFormat="1" applyFont="1" applyFill="1" applyBorder="1" applyAlignment="1" applyProtection="1">
      <alignment vertical="center"/>
    </xf>
    <xf numFmtId="41" fontId="8" fillId="20" borderId="11" xfId="0" applyNumberFormat="1" applyFont="1" applyFill="1" applyBorder="1" applyAlignment="1" applyProtection="1">
      <alignment horizontal="center" vertical="center"/>
    </xf>
    <xf numFmtId="189" fontId="8" fillId="20" borderId="11" xfId="0" applyNumberFormat="1" applyFont="1" applyFill="1" applyBorder="1" applyAlignment="1" applyProtection="1">
      <alignment horizontal="center" vertical="center"/>
    </xf>
    <xf numFmtId="190" fontId="8" fillId="0" borderId="19" xfId="0" applyNumberFormat="1" applyFont="1" applyFill="1" applyBorder="1" applyAlignment="1" applyProtection="1">
      <alignment vertical="center"/>
    </xf>
    <xf numFmtId="190" fontId="8" fillId="2" borderId="19" xfId="0" applyNumberFormat="1" applyFont="1" applyFill="1" applyBorder="1" applyAlignment="1" applyProtection="1">
      <alignment vertical="center"/>
    </xf>
    <xf numFmtId="0" fontId="75" fillId="20" borderId="59" xfId="0" applyNumberFormat="1" applyFont="1" applyFill="1" applyBorder="1" applyAlignment="1" applyProtection="1">
      <alignment vertical="center" wrapText="1"/>
    </xf>
    <xf numFmtId="0" fontId="75" fillId="20" borderId="167" xfId="0" applyNumberFormat="1" applyFont="1" applyFill="1" applyBorder="1" applyAlignment="1" applyProtection="1">
      <alignment horizontal="center" vertical="center"/>
    </xf>
    <xf numFmtId="0" fontId="75" fillId="20" borderId="168" xfId="0" applyNumberFormat="1" applyFont="1" applyFill="1" applyBorder="1" applyAlignment="1" applyProtection="1">
      <alignment vertical="center"/>
    </xf>
    <xf numFmtId="0" fontId="75" fillId="20" borderId="169" xfId="0" applyNumberFormat="1" applyFont="1" applyFill="1" applyBorder="1" applyAlignment="1" applyProtection="1">
      <alignment vertical="center"/>
    </xf>
    <xf numFmtId="41" fontId="8" fillId="20" borderId="170" xfId="0" applyNumberFormat="1" applyFont="1" applyFill="1" applyBorder="1" applyAlignment="1" applyProtection="1">
      <alignment horizontal="center" vertical="center"/>
    </xf>
    <xf numFmtId="189" fontId="8" fillId="20" borderId="170" xfId="0" applyNumberFormat="1" applyFont="1" applyFill="1" applyBorder="1" applyAlignment="1" applyProtection="1">
      <alignment horizontal="center" vertical="center"/>
    </xf>
    <xf numFmtId="190" fontId="8" fillId="0" borderId="171" xfId="0" applyNumberFormat="1" applyFont="1" applyFill="1" applyBorder="1" applyAlignment="1" applyProtection="1">
      <alignment vertical="center"/>
    </xf>
    <xf numFmtId="190" fontId="8" fillId="2" borderId="171" xfId="0" applyNumberFormat="1" applyFont="1" applyFill="1" applyBorder="1" applyAlignment="1" applyProtection="1">
      <alignment vertical="center"/>
    </xf>
    <xf numFmtId="0" fontId="75" fillId="20" borderId="172" xfId="0" applyNumberFormat="1" applyFont="1" applyFill="1" applyBorder="1" applyAlignment="1" applyProtection="1">
      <alignment vertical="center" wrapText="1"/>
    </xf>
    <xf numFmtId="0" fontId="75" fillId="7" borderId="173" xfId="0" applyNumberFormat="1" applyFont="1" applyFill="1" applyBorder="1" applyAlignment="1" applyProtection="1">
      <alignment horizontal="center" vertical="center"/>
    </xf>
    <xf numFmtId="0" fontId="75" fillId="7" borderId="174" xfId="0" applyNumberFormat="1" applyFont="1" applyFill="1" applyBorder="1" applyAlignment="1" applyProtection="1">
      <alignment horizontal="center" vertical="center"/>
    </xf>
    <xf numFmtId="0" fontId="75" fillId="7" borderId="175" xfId="0" applyNumberFormat="1" applyFont="1" applyFill="1" applyBorder="1" applyAlignment="1" applyProtection="1">
      <alignment horizontal="center" vertical="center"/>
    </xf>
    <xf numFmtId="41" fontId="8" fillId="7" borderId="176" xfId="0" applyNumberFormat="1" applyFont="1" applyFill="1" applyBorder="1" applyAlignment="1" applyProtection="1">
      <alignment vertical="center"/>
    </xf>
    <xf numFmtId="0" fontId="75" fillId="7" borderId="177" xfId="0" applyNumberFormat="1" applyFont="1" applyFill="1" applyBorder="1" applyAlignment="1" applyProtection="1">
      <alignment vertical="center" wrapText="1"/>
    </xf>
    <xf numFmtId="0" fontId="6" fillId="0" borderId="4" xfId="0" applyFont="1" applyBorder="1" applyAlignment="1">
      <alignment horizontal="right" vertical="center"/>
    </xf>
    <xf numFmtId="0" fontId="6" fillId="0" borderId="6" xfId="0" applyFont="1" applyBorder="1">
      <alignment vertical="center"/>
    </xf>
    <xf numFmtId="0" fontId="6" fillId="0" borderId="27" xfId="0" applyFont="1" applyBorder="1" applyAlignment="1">
      <alignment horizontal="right" vertical="center"/>
    </xf>
    <xf numFmtId="0" fontId="6" fillId="0" borderId="30" xfId="0" applyFont="1" applyBorder="1">
      <alignment vertical="center"/>
    </xf>
    <xf numFmtId="178" fontId="76" fillId="0" borderId="0" xfId="5" applyNumberFormat="1" applyFont="1" applyFill="1"/>
    <xf numFmtId="178" fontId="8" fillId="0" borderId="0" xfId="5" applyNumberFormat="1" applyFont="1" applyAlignment="1">
      <alignment wrapText="1"/>
    </xf>
    <xf numFmtId="178" fontId="8" fillId="0" borderId="0" xfId="5" applyNumberFormat="1" applyFont="1" applyAlignment="1">
      <alignment horizontal="center" wrapText="1"/>
    </xf>
    <xf numFmtId="178" fontId="8" fillId="0" borderId="0" xfId="5" applyNumberFormat="1" applyFont="1" applyFill="1" applyAlignment="1">
      <alignment wrapText="1"/>
    </xf>
    <xf numFmtId="178" fontId="5" fillId="0" borderId="0" xfId="0" applyNumberFormat="1" applyFont="1">
      <alignment vertical="center"/>
    </xf>
    <xf numFmtId="178" fontId="5" fillId="0" borderId="0" xfId="0" applyNumberFormat="1" applyFont="1" applyFill="1">
      <alignment vertical="center"/>
    </xf>
    <xf numFmtId="178" fontId="76" fillId="0" borderId="0" xfId="5" applyNumberFormat="1" applyFont="1" applyFill="1" applyAlignment="1">
      <alignment vertical="center"/>
    </xf>
    <xf numFmtId="178" fontId="75" fillId="0" borderId="0" xfId="5" applyNumberFormat="1" applyFont="1" applyFill="1" applyAlignment="1">
      <alignment vertical="center" wrapText="1"/>
    </xf>
    <xf numFmtId="178" fontId="77" fillId="2" borderId="0" xfId="5" applyNumberFormat="1" applyFont="1" applyFill="1" applyAlignment="1">
      <alignment horizontal="left" vertical="center"/>
    </xf>
    <xf numFmtId="178" fontId="75" fillId="2" borderId="0" xfId="4" applyNumberFormat="1" applyFont="1" applyFill="1" applyAlignment="1">
      <alignment horizontal="center" vertical="center"/>
    </xf>
    <xf numFmtId="178" fontId="75" fillId="0" borderId="0" xfId="5" applyNumberFormat="1" applyFont="1" applyFill="1" applyAlignment="1">
      <alignment vertical="center"/>
    </xf>
    <xf numFmtId="191" fontId="77" fillId="0" borderId="0" xfId="5" quotePrefix="1" applyNumberFormat="1" applyFont="1" applyFill="1" applyAlignment="1">
      <alignment vertical="center"/>
    </xf>
    <xf numFmtId="191" fontId="75" fillId="0" borderId="0" xfId="5" applyNumberFormat="1" applyFont="1" applyFill="1" applyAlignment="1">
      <alignment vertical="center"/>
    </xf>
    <xf numFmtId="178" fontId="76" fillId="23" borderId="16" xfId="5" applyNumberFormat="1" applyFont="1" applyFill="1" applyBorder="1" applyAlignment="1">
      <alignment horizontal="center" vertical="center" wrapText="1"/>
    </xf>
    <xf numFmtId="178" fontId="76" fillId="23" borderId="25" xfId="5" applyNumberFormat="1" applyFont="1" applyFill="1" applyBorder="1" applyAlignment="1">
      <alignment horizontal="center" vertical="center" wrapText="1"/>
    </xf>
    <xf numFmtId="178" fontId="76" fillId="23" borderId="17" xfId="5" applyNumberFormat="1" applyFont="1" applyFill="1" applyBorder="1" applyAlignment="1">
      <alignment horizontal="center" vertical="center" wrapText="1"/>
    </xf>
    <xf numFmtId="178" fontId="76" fillId="3" borderId="20" xfId="5" applyNumberFormat="1" applyFont="1" applyFill="1" applyBorder="1" applyAlignment="1">
      <alignment horizontal="center" vertical="center" wrapText="1"/>
    </xf>
    <xf numFmtId="178" fontId="76" fillId="3" borderId="14" xfId="5" applyNumberFormat="1" applyFont="1" applyFill="1" applyBorder="1" applyAlignment="1">
      <alignment horizontal="center" vertical="center" wrapText="1"/>
    </xf>
    <xf numFmtId="178" fontId="76" fillId="3" borderId="19" xfId="5" applyNumberFormat="1" applyFont="1" applyFill="1" applyBorder="1" applyAlignment="1">
      <alignment horizontal="center" vertical="center" wrapText="1"/>
    </xf>
    <xf numFmtId="178" fontId="78" fillId="23" borderId="20" xfId="5" applyNumberFormat="1" applyFont="1" applyFill="1" applyBorder="1" applyAlignment="1">
      <alignment horizontal="center" vertical="center" wrapText="1"/>
    </xf>
    <xf numFmtId="178" fontId="78" fillId="23" borderId="19" xfId="5" applyNumberFormat="1" applyFont="1" applyFill="1" applyBorder="1" applyAlignment="1">
      <alignment horizontal="center" vertical="center" wrapText="1"/>
    </xf>
    <xf numFmtId="178" fontId="78" fillId="2" borderId="20" xfId="5" applyNumberFormat="1" applyFont="1" applyFill="1" applyBorder="1" applyAlignment="1">
      <alignment horizontal="center" vertical="center" wrapText="1"/>
    </xf>
    <xf numFmtId="178" fontId="78" fillId="2" borderId="19" xfId="5" applyNumberFormat="1" applyFont="1" applyFill="1" applyBorder="1" applyAlignment="1">
      <alignment horizontal="center" vertical="center" wrapText="1"/>
    </xf>
    <xf numFmtId="178" fontId="82" fillId="17" borderId="20" xfId="5" applyNumberFormat="1" applyFont="1" applyFill="1" applyBorder="1" applyAlignment="1">
      <alignment horizontal="center" vertical="center" wrapText="1"/>
    </xf>
    <xf numFmtId="178" fontId="82" fillId="17" borderId="19" xfId="5" applyNumberFormat="1" applyFont="1" applyFill="1" applyBorder="1" applyAlignment="1">
      <alignment horizontal="center" vertical="center" wrapText="1"/>
    </xf>
    <xf numFmtId="178" fontId="5" fillId="14" borderId="0" xfId="0" applyNumberFormat="1" applyFont="1" applyFill="1">
      <alignment vertical="center"/>
    </xf>
    <xf numFmtId="178" fontId="76" fillId="23" borderId="22" xfId="5" applyNumberFormat="1" applyFont="1" applyFill="1" applyBorder="1" applyAlignment="1">
      <alignment horizontal="center" vertical="center" wrapText="1"/>
    </xf>
    <xf numFmtId="178" fontId="76" fillId="23" borderId="52" xfId="5" applyNumberFormat="1" applyFont="1" applyFill="1" applyBorder="1" applyAlignment="1">
      <alignment horizontal="center" vertical="center" wrapText="1"/>
    </xf>
    <xf numFmtId="178" fontId="76" fillId="23" borderId="21" xfId="5" applyNumberFormat="1" applyFont="1" applyFill="1" applyBorder="1" applyAlignment="1">
      <alignment horizontal="center" vertical="center" wrapText="1"/>
    </xf>
    <xf numFmtId="178" fontId="76" fillId="3" borderId="11" xfId="5" applyNumberFormat="1" applyFont="1" applyFill="1" applyBorder="1" applyAlignment="1">
      <alignment horizontal="center" vertical="center" wrapText="1"/>
    </xf>
    <xf numFmtId="178" fontId="84" fillId="18" borderId="11" xfId="5" applyNumberFormat="1" applyFont="1" applyFill="1" applyBorder="1" applyAlignment="1">
      <alignment horizontal="center" vertical="center" wrapText="1"/>
    </xf>
    <xf numFmtId="178" fontId="76" fillId="12" borderId="11" xfId="5" applyNumberFormat="1" applyFont="1" applyFill="1" applyBorder="1" applyAlignment="1">
      <alignment horizontal="center" vertical="center" wrapText="1"/>
    </xf>
    <xf numFmtId="178" fontId="78" fillId="23" borderId="11" xfId="5" applyNumberFormat="1" applyFont="1" applyFill="1" applyBorder="1" applyAlignment="1">
      <alignment horizontal="center" vertical="center" wrapText="1"/>
    </xf>
    <xf numFmtId="178" fontId="78" fillId="17" borderId="11" xfId="5" applyNumberFormat="1" applyFont="1" applyFill="1" applyBorder="1" applyAlignment="1">
      <alignment horizontal="center" vertical="center" wrapText="1"/>
    </xf>
    <xf numFmtId="178" fontId="78" fillId="0" borderId="58" xfId="5" applyNumberFormat="1" applyFont="1" applyFill="1" applyBorder="1" applyAlignment="1">
      <alignment horizontal="center" vertical="center" wrapText="1"/>
    </xf>
    <xf numFmtId="178" fontId="78" fillId="0" borderId="44" xfId="5" applyNumberFormat="1" applyFont="1" applyFill="1" applyBorder="1" applyAlignment="1">
      <alignment horizontal="center" vertical="center" wrapText="1"/>
    </xf>
    <xf numFmtId="178" fontId="78" fillId="0" borderId="0" xfId="5" applyNumberFormat="1" applyFont="1" applyFill="1" applyBorder="1" applyAlignment="1">
      <alignment horizontal="center" vertical="center" wrapText="1"/>
    </xf>
    <xf numFmtId="178" fontId="78" fillId="0" borderId="178" xfId="5" applyNumberFormat="1" applyFont="1" applyFill="1" applyBorder="1" applyAlignment="1">
      <alignment horizontal="center" vertical="center" wrapText="1"/>
    </xf>
    <xf numFmtId="178" fontId="78" fillId="0" borderId="0" xfId="4" applyNumberFormat="1" applyFont="1" applyFill="1" applyBorder="1" applyAlignment="1">
      <alignment horizontal="center" vertical="center" wrapText="1"/>
    </xf>
    <xf numFmtId="178" fontId="85" fillId="0" borderId="179" xfId="5" applyNumberFormat="1" applyFont="1" applyFill="1" applyBorder="1" applyAlignment="1">
      <alignment horizontal="center" vertical="center" wrapText="1"/>
    </xf>
    <xf numFmtId="178" fontId="85" fillId="0" borderId="180" xfId="5" applyNumberFormat="1" applyFont="1" applyFill="1" applyBorder="1" applyAlignment="1">
      <alignment horizontal="center" vertical="center" wrapText="1"/>
    </xf>
    <xf numFmtId="178" fontId="85" fillId="0" borderId="157" xfId="5" applyNumberFormat="1" applyFont="1" applyFill="1" applyBorder="1" applyAlignment="1">
      <alignment horizontal="center" vertical="center" wrapText="1"/>
    </xf>
    <xf numFmtId="178" fontId="5" fillId="0" borderId="25" xfId="0" applyNumberFormat="1" applyFont="1" applyBorder="1">
      <alignment vertical="center"/>
    </xf>
    <xf numFmtId="178" fontId="78" fillId="0" borderId="145" xfId="5" applyNumberFormat="1" applyFont="1" applyFill="1" applyBorder="1" applyAlignment="1">
      <alignment horizontal="center" vertical="center" wrapText="1"/>
    </xf>
    <xf numFmtId="178" fontId="78" fillId="0" borderId="144" xfId="5" applyNumberFormat="1" applyFont="1" applyFill="1" applyBorder="1" applyAlignment="1">
      <alignment horizontal="center" vertical="center" wrapText="1"/>
    </xf>
    <xf numFmtId="178" fontId="78" fillId="0" borderId="181" xfId="5" applyNumberFormat="1" applyFont="1" applyFill="1" applyBorder="1" applyAlignment="1">
      <alignment horizontal="center" vertical="center" wrapText="1"/>
    </xf>
    <xf numFmtId="178" fontId="78" fillId="0" borderId="182" xfId="5" applyNumberFormat="1" applyFont="1" applyFill="1" applyBorder="1" applyAlignment="1">
      <alignment horizontal="center" vertical="center" wrapText="1"/>
    </xf>
    <xf numFmtId="178" fontId="78" fillId="0" borderId="181" xfId="4" applyNumberFormat="1" applyFont="1" applyFill="1" applyBorder="1" applyAlignment="1">
      <alignment horizontal="center" vertical="center" wrapText="1"/>
    </xf>
    <xf numFmtId="178" fontId="85" fillId="0" borderId="183" xfId="5" applyNumberFormat="1" applyFont="1" applyFill="1" applyBorder="1" applyAlignment="1">
      <alignment horizontal="center" vertical="center" wrapText="1"/>
    </xf>
    <xf numFmtId="178" fontId="85" fillId="0" borderId="181" xfId="5" applyNumberFormat="1" applyFont="1" applyFill="1" applyBorder="1" applyAlignment="1">
      <alignment horizontal="center" vertical="center" wrapText="1"/>
    </xf>
    <xf numFmtId="178" fontId="85" fillId="0" borderId="145" xfId="5" applyNumberFormat="1" applyFont="1" applyFill="1" applyBorder="1" applyAlignment="1">
      <alignment horizontal="center" vertical="center" wrapText="1"/>
    </xf>
    <xf numFmtId="178" fontId="85" fillId="0" borderId="184" xfId="5" applyNumberFormat="1" applyFont="1" applyFill="1" applyBorder="1" applyAlignment="1">
      <alignment horizontal="center" vertical="center" wrapText="1"/>
    </xf>
    <xf numFmtId="178" fontId="85" fillId="0" borderId="163" xfId="5" applyNumberFormat="1" applyFont="1" applyFill="1" applyBorder="1" applyAlignment="1">
      <alignment horizontal="center" vertical="center" wrapText="1"/>
    </xf>
    <xf numFmtId="178" fontId="5" fillId="0" borderId="44" xfId="0" applyNumberFormat="1" applyFont="1" applyBorder="1">
      <alignment vertical="center"/>
    </xf>
    <xf numFmtId="178" fontId="78" fillId="5" borderId="145" xfId="5" applyNumberFormat="1" applyFont="1" applyFill="1" applyBorder="1" applyAlignment="1">
      <alignment horizontal="left" vertical="center"/>
    </xf>
    <xf numFmtId="178" fontId="78" fillId="5" borderId="144" xfId="5" applyNumberFormat="1" applyFont="1" applyFill="1" applyBorder="1" applyAlignment="1">
      <alignment horizontal="left" vertical="center"/>
    </xf>
    <xf numFmtId="178" fontId="78" fillId="5" borderId="181" xfId="5" applyNumberFormat="1" applyFont="1" applyFill="1" applyBorder="1" applyAlignment="1">
      <alignment horizontal="left" vertical="center" wrapText="1"/>
    </xf>
    <xf numFmtId="178" fontId="78" fillId="5" borderId="181" xfId="5" applyNumberFormat="1" applyFont="1" applyFill="1" applyBorder="1" applyAlignment="1">
      <alignment horizontal="center" vertical="center"/>
    </xf>
    <xf numFmtId="178" fontId="78" fillId="5" borderId="181" xfId="4" applyNumberFormat="1" applyFont="1" applyFill="1" applyBorder="1" applyAlignment="1">
      <alignment horizontal="center" vertical="center"/>
    </xf>
    <xf numFmtId="178" fontId="78" fillId="5" borderId="142" xfId="6" applyNumberFormat="1" applyFont="1" applyFill="1" applyBorder="1" applyAlignment="1">
      <alignment vertical="center"/>
    </xf>
    <xf numFmtId="178" fontId="78" fillId="5" borderId="181" xfId="6" applyNumberFormat="1" applyFont="1" applyFill="1" applyBorder="1" applyAlignment="1">
      <alignment vertical="center"/>
    </xf>
    <xf numFmtId="178" fontId="78" fillId="5" borderId="182" xfId="6" applyNumberFormat="1" applyFont="1" applyFill="1" applyBorder="1" applyAlignment="1">
      <alignment vertical="center"/>
    </xf>
    <xf numFmtId="178" fontId="78" fillId="5" borderId="185" xfId="6" applyNumberFormat="1" applyFont="1" applyFill="1" applyBorder="1" applyAlignment="1">
      <alignment vertical="center"/>
    </xf>
    <xf numFmtId="178" fontId="78" fillId="5" borderId="186" xfId="6" applyNumberFormat="1" applyFont="1" applyFill="1" applyBorder="1" applyAlignment="1">
      <alignment vertical="center"/>
    </xf>
    <xf numFmtId="178" fontId="78" fillId="5" borderId="187" xfId="6" applyNumberFormat="1" applyFont="1" applyFill="1" applyBorder="1" applyAlignment="1">
      <alignment vertical="center"/>
    </xf>
    <xf numFmtId="178" fontId="86" fillId="0" borderId="0" xfId="0" applyNumberFormat="1" applyFont="1" applyFill="1">
      <alignment vertical="center"/>
    </xf>
    <xf numFmtId="178" fontId="86" fillId="14" borderId="0" xfId="0" applyNumberFormat="1" applyFont="1" applyFill="1">
      <alignment vertical="center"/>
    </xf>
    <xf numFmtId="192" fontId="85" fillId="0" borderId="145" xfId="4" applyNumberFormat="1" applyFont="1" applyFill="1" applyBorder="1" applyAlignment="1">
      <alignment horizontal="left" vertical="center"/>
    </xf>
    <xf numFmtId="178" fontId="85" fillId="0" borderId="144" xfId="4" applyNumberFormat="1" applyFont="1" applyFill="1" applyBorder="1" applyAlignment="1">
      <alignment horizontal="left" vertical="center"/>
    </xf>
    <xf numFmtId="178" fontId="85" fillId="0" borderId="181" xfId="4" applyNumberFormat="1" applyFont="1" applyFill="1" applyBorder="1" applyAlignment="1">
      <alignment vertical="center" wrapText="1"/>
    </xf>
    <xf numFmtId="178" fontId="85" fillId="0" borderId="182" xfId="4" applyNumberFormat="1" applyFont="1" applyFill="1" applyBorder="1" applyAlignment="1">
      <alignment vertical="center" wrapText="1"/>
    </xf>
    <xf numFmtId="178" fontId="85" fillId="0" borderId="144" xfId="4" applyNumberFormat="1" applyFont="1" applyFill="1" applyBorder="1" applyAlignment="1">
      <alignment horizontal="center" vertical="center"/>
    </xf>
    <xf numFmtId="178" fontId="85" fillId="0" borderId="183" xfId="4" applyNumberFormat="1" applyFont="1" applyFill="1" applyBorder="1" applyAlignment="1">
      <alignment horizontal="center" vertical="center"/>
    </xf>
    <xf numFmtId="178" fontId="85" fillId="0" borderId="142" xfId="4" applyNumberFormat="1" applyFont="1" applyFill="1" applyBorder="1" applyAlignment="1">
      <alignment vertical="center"/>
    </xf>
    <xf numFmtId="178" fontId="85" fillId="0" borderId="181" xfId="4" applyNumberFormat="1" applyFont="1" applyFill="1" applyBorder="1" applyAlignment="1">
      <alignment vertical="center"/>
    </xf>
    <xf numFmtId="178" fontId="85" fillId="0" borderId="182" xfId="4" applyNumberFormat="1" applyFont="1" applyFill="1" applyBorder="1" applyAlignment="1">
      <alignment vertical="center"/>
    </xf>
    <xf numFmtId="178" fontId="85" fillId="0" borderId="144" xfId="4" applyNumberFormat="1" applyFont="1" applyFill="1" applyBorder="1" applyAlignment="1">
      <alignment vertical="center"/>
    </xf>
    <xf numFmtId="178" fontId="78" fillId="24" borderId="181" xfId="5" applyNumberFormat="1" applyFont="1" applyFill="1" applyBorder="1" applyAlignment="1">
      <alignment horizontal="center" vertical="center"/>
    </xf>
    <xf numFmtId="178" fontId="85" fillId="24" borderId="142" xfId="4" applyNumberFormat="1" applyFont="1" applyFill="1" applyBorder="1" applyAlignment="1">
      <alignment vertical="center"/>
    </xf>
    <xf numFmtId="178" fontId="85" fillId="24" borderId="181" xfId="4" applyNumberFormat="1" applyFont="1" applyFill="1" applyBorder="1" applyAlignment="1">
      <alignment vertical="center"/>
    </xf>
    <xf numFmtId="178" fontId="85" fillId="24" borderId="182" xfId="4" applyNumberFormat="1" applyFont="1" applyFill="1" applyBorder="1" applyAlignment="1">
      <alignment vertical="center"/>
    </xf>
    <xf numFmtId="178" fontId="85" fillId="24" borderId="144" xfId="4" applyNumberFormat="1" applyFont="1" applyFill="1" applyBorder="1" applyAlignment="1">
      <alignment vertical="center"/>
    </xf>
    <xf numFmtId="178" fontId="85" fillId="5" borderId="142" xfId="4" applyNumberFormat="1" applyFont="1" applyFill="1" applyBorder="1" applyAlignment="1">
      <alignment vertical="center"/>
    </xf>
    <xf numFmtId="178" fontId="85" fillId="5" borderId="181" xfId="4" applyNumberFormat="1" applyFont="1" applyFill="1" applyBorder="1" applyAlignment="1">
      <alignment vertical="center"/>
    </xf>
    <xf numFmtId="178" fontId="78" fillId="5" borderId="144" xfId="6" applyNumberFormat="1" applyFont="1" applyFill="1" applyBorder="1" applyAlignment="1">
      <alignment vertical="center"/>
    </xf>
    <xf numFmtId="192" fontId="85" fillId="5" borderId="145" xfId="5" applyNumberFormat="1" applyFont="1" applyFill="1" applyBorder="1" applyAlignment="1">
      <alignment horizontal="left" vertical="center"/>
    </xf>
    <xf numFmtId="178" fontId="85" fillId="5" borderId="144" xfId="5" applyNumberFormat="1" applyFont="1" applyFill="1" applyBorder="1" applyAlignment="1">
      <alignment horizontal="left" vertical="center"/>
    </xf>
    <xf numFmtId="178" fontId="85" fillId="5" borderId="183" xfId="5" applyNumberFormat="1" applyFont="1" applyFill="1" applyBorder="1" applyAlignment="1">
      <alignment vertical="center" wrapText="1"/>
    </xf>
    <xf numFmtId="178" fontId="85" fillId="5" borderId="181" xfId="5" quotePrefix="1" applyNumberFormat="1" applyFont="1" applyFill="1" applyBorder="1" applyAlignment="1">
      <alignment vertical="center" wrapText="1"/>
    </xf>
    <xf numFmtId="178" fontId="85" fillId="5" borderId="181" xfId="5" applyNumberFormat="1" applyFont="1" applyFill="1" applyBorder="1" applyAlignment="1">
      <alignment horizontal="center" vertical="center"/>
    </xf>
    <xf numFmtId="178" fontId="85" fillId="5" borderId="145" xfId="4" applyNumberFormat="1" applyFont="1" applyFill="1" applyBorder="1" applyAlignment="1">
      <alignment horizontal="center" vertical="center"/>
    </xf>
    <xf numFmtId="178" fontId="85" fillId="5" borderId="182" xfId="4" applyNumberFormat="1" applyFont="1" applyFill="1" applyBorder="1" applyAlignment="1">
      <alignment vertical="center"/>
    </xf>
    <xf numFmtId="178" fontId="85" fillId="5" borderId="144" xfId="4" applyNumberFormat="1" applyFont="1" applyFill="1" applyBorder="1" applyAlignment="1">
      <alignment vertical="center"/>
    </xf>
    <xf numFmtId="192" fontId="85" fillId="0" borderId="145" xfId="5" applyNumberFormat="1" applyFont="1" applyFill="1" applyBorder="1" applyAlignment="1">
      <alignment horizontal="left" vertical="center"/>
    </xf>
    <xf numFmtId="178" fontId="85" fillId="0" borderId="144" xfId="5" applyNumberFormat="1" applyFont="1" applyFill="1" applyBorder="1" applyAlignment="1">
      <alignment horizontal="left" vertical="center" indent="1"/>
    </xf>
    <xf numFmtId="178" fontId="85" fillId="0" borderId="181" xfId="5" applyNumberFormat="1" applyFont="1" applyFill="1" applyBorder="1" applyAlignment="1">
      <alignment vertical="center" wrapText="1"/>
    </xf>
    <xf numFmtId="178" fontId="85" fillId="0" borderId="144" xfId="5" applyNumberFormat="1" applyFont="1" applyFill="1" applyBorder="1" applyAlignment="1">
      <alignment horizontal="center" vertical="center"/>
    </xf>
    <xf numFmtId="178" fontId="85" fillId="0" borderId="145" xfId="4" applyNumberFormat="1" applyFont="1" applyFill="1" applyBorder="1" applyAlignment="1">
      <alignment vertical="center"/>
    </xf>
    <xf numFmtId="178" fontId="87" fillId="0" borderId="142" xfId="4" applyNumberFormat="1" applyFont="1" applyFill="1" applyBorder="1" applyAlignment="1">
      <alignment vertical="center"/>
    </xf>
    <xf numFmtId="178" fontId="84" fillId="0" borderId="181" xfId="4" applyNumberFormat="1" applyFont="1" applyFill="1" applyBorder="1" applyAlignment="1">
      <alignment vertical="center"/>
    </xf>
    <xf numFmtId="178" fontId="84" fillId="0" borderId="142" xfId="4" applyNumberFormat="1" applyFont="1" applyFill="1" applyBorder="1" applyAlignment="1">
      <alignment vertical="center"/>
    </xf>
    <xf numFmtId="178" fontId="84" fillId="0" borderId="144" xfId="4" applyNumberFormat="1" applyFont="1" applyFill="1" applyBorder="1" applyAlignment="1">
      <alignment vertical="center"/>
    </xf>
    <xf numFmtId="178" fontId="85" fillId="5" borderId="181" xfId="5" applyNumberFormat="1" applyFont="1" applyFill="1" applyBorder="1" applyAlignment="1">
      <alignment vertical="center" wrapText="1"/>
    </xf>
    <xf numFmtId="178" fontId="85" fillId="5" borderId="145" xfId="4" applyNumberFormat="1" applyFont="1" applyFill="1" applyBorder="1" applyAlignment="1">
      <alignment vertical="center"/>
    </xf>
    <xf numFmtId="178" fontId="84" fillId="5" borderId="142" xfId="4" applyNumberFormat="1" applyFont="1" applyFill="1" applyBorder="1" applyAlignment="1">
      <alignment vertical="center"/>
    </xf>
    <xf numFmtId="178" fontId="84" fillId="5" borderId="145" xfId="4" applyNumberFormat="1" applyFont="1" applyFill="1" applyBorder="1" applyAlignment="1">
      <alignment vertical="center"/>
    </xf>
    <xf numFmtId="178" fontId="84" fillId="5" borderId="144" xfId="4" applyNumberFormat="1" applyFont="1" applyFill="1" applyBorder="1" applyAlignment="1">
      <alignment vertical="center"/>
    </xf>
    <xf numFmtId="178" fontId="85" fillId="0" borderId="182" xfId="5" quotePrefix="1" applyNumberFormat="1" applyFont="1" applyFill="1" applyBorder="1" applyAlignment="1">
      <alignment vertical="center" wrapText="1"/>
    </xf>
    <xf numFmtId="178" fontId="84" fillId="0" borderId="145" xfId="4" applyNumberFormat="1" applyFont="1" applyFill="1" applyBorder="1" applyAlignment="1">
      <alignment vertical="center"/>
    </xf>
    <xf numFmtId="178" fontId="85" fillId="0" borderId="144" xfId="5" applyNumberFormat="1" applyFont="1" applyFill="1" applyBorder="1" applyAlignment="1">
      <alignment horizontal="left" vertical="center"/>
    </xf>
    <xf numFmtId="178" fontId="85" fillId="0" borderId="182" xfId="5" applyNumberFormat="1" applyFont="1" applyFill="1" applyBorder="1" applyAlignment="1">
      <alignment vertical="center" wrapText="1"/>
    </xf>
    <xf numFmtId="178" fontId="84" fillId="24" borderId="142" xfId="4" applyNumberFormat="1" applyFont="1" applyFill="1" applyBorder="1" applyAlignment="1">
      <alignment vertical="center"/>
    </xf>
    <xf numFmtId="178" fontId="84" fillId="24" borderId="181" xfId="4" applyNumberFormat="1" applyFont="1" applyFill="1" applyBorder="1" applyAlignment="1">
      <alignment vertical="center"/>
    </xf>
    <xf numFmtId="178" fontId="84" fillId="24" borderId="144" xfId="4" applyNumberFormat="1" applyFont="1" applyFill="1" applyBorder="1" applyAlignment="1">
      <alignment vertical="center"/>
    </xf>
    <xf numFmtId="178" fontId="76" fillId="5" borderId="142" xfId="6" applyNumberFormat="1" applyFont="1" applyFill="1" applyBorder="1" applyAlignment="1">
      <alignment vertical="center"/>
    </xf>
    <xf numFmtId="178" fontId="76" fillId="5" borderId="181" xfId="6" applyNumberFormat="1" applyFont="1" applyFill="1" applyBorder="1" applyAlignment="1">
      <alignment vertical="center"/>
    </xf>
    <xf numFmtId="178" fontId="76" fillId="5" borderId="144" xfId="6" applyNumberFormat="1" applyFont="1" applyFill="1" applyBorder="1" applyAlignment="1">
      <alignment vertical="center"/>
    </xf>
    <xf numFmtId="178" fontId="85" fillId="5" borderId="181" xfId="5" applyNumberFormat="1" applyFont="1" applyFill="1" applyBorder="1" applyAlignment="1">
      <alignment horizontal="left" vertical="center" wrapText="1"/>
    </xf>
    <xf numFmtId="178" fontId="85" fillId="5" borderId="181" xfId="4" applyNumberFormat="1" applyFont="1" applyFill="1" applyBorder="1" applyAlignment="1">
      <alignment horizontal="center" vertical="center"/>
    </xf>
    <xf numFmtId="178" fontId="85" fillId="5" borderId="182" xfId="6" applyNumberFormat="1" applyFont="1" applyFill="1" applyBorder="1" applyAlignment="1">
      <alignment vertical="center"/>
    </xf>
    <xf numFmtId="178" fontId="84" fillId="5" borderId="142" xfId="6" applyNumberFormat="1" applyFont="1" applyFill="1" applyBorder="1" applyAlignment="1">
      <alignment vertical="center"/>
    </xf>
    <xf numFmtId="178" fontId="84" fillId="5" borderId="181" xfId="6" applyNumberFormat="1" applyFont="1" applyFill="1" applyBorder="1" applyAlignment="1">
      <alignment vertical="center"/>
    </xf>
    <xf numFmtId="178" fontId="84" fillId="5" borderId="144" xfId="6" applyNumberFormat="1" applyFont="1" applyFill="1" applyBorder="1" applyAlignment="1">
      <alignment vertical="center"/>
    </xf>
    <xf numFmtId="178" fontId="85" fillId="0" borderId="145" xfId="5" applyNumberFormat="1" applyFont="1" applyFill="1" applyBorder="1" applyAlignment="1">
      <alignment horizontal="left" vertical="center"/>
    </xf>
    <xf numFmtId="178" fontId="85" fillId="14" borderId="145" xfId="5" applyNumberFormat="1" applyFont="1" applyFill="1" applyBorder="1" applyAlignment="1">
      <alignment horizontal="left" vertical="center"/>
    </xf>
    <xf numFmtId="178" fontId="85" fillId="14" borderId="144" xfId="5" applyNumberFormat="1" applyFont="1" applyFill="1" applyBorder="1" applyAlignment="1">
      <alignment horizontal="left" vertical="center" indent="1"/>
    </xf>
    <xf numFmtId="178" fontId="85" fillId="14" borderId="181" xfId="5" applyNumberFormat="1" applyFont="1" applyFill="1" applyBorder="1" applyAlignment="1">
      <alignment vertical="center" wrapText="1"/>
    </xf>
    <xf numFmtId="178" fontId="85" fillId="0" borderId="188" xfId="5" applyNumberFormat="1" applyFont="1" applyFill="1" applyBorder="1" applyAlignment="1">
      <alignment vertical="center" wrapText="1"/>
    </xf>
    <xf numFmtId="178" fontId="85" fillId="14" borderId="144" xfId="5" applyNumberFormat="1" applyFont="1" applyFill="1" applyBorder="1" applyAlignment="1">
      <alignment horizontal="center" vertical="center"/>
    </xf>
    <xf numFmtId="178" fontId="88" fillId="0" borderId="182" xfId="0" applyNumberFormat="1" applyFont="1" applyFill="1" applyBorder="1" applyAlignment="1">
      <alignment vertical="center"/>
    </xf>
    <xf numFmtId="178" fontId="4" fillId="0" borderId="142" xfId="4" applyNumberFormat="1" applyFont="1" applyFill="1" applyBorder="1" applyAlignment="1">
      <alignment vertical="center"/>
    </xf>
    <xf numFmtId="178" fontId="87" fillId="0" borderId="182" xfId="5" applyNumberFormat="1" applyFont="1" applyFill="1" applyBorder="1" applyAlignment="1">
      <alignment vertical="center" wrapText="1"/>
    </xf>
    <xf numFmtId="178" fontId="87" fillId="0" borderId="142" xfId="6" applyNumberFormat="1" applyFont="1" applyFill="1" applyBorder="1" applyAlignment="1">
      <alignment vertical="center"/>
    </xf>
    <xf numFmtId="178" fontId="84" fillId="0" borderId="142" xfId="6" applyNumberFormat="1" applyFont="1" applyFill="1" applyBorder="1" applyAlignment="1">
      <alignment vertical="center"/>
    </xf>
    <xf numFmtId="178" fontId="84" fillId="0" borderId="144" xfId="6" applyNumberFormat="1" applyFont="1" applyFill="1" applyBorder="1" applyAlignment="1">
      <alignment vertical="center"/>
    </xf>
    <xf numFmtId="178" fontId="85" fillId="14" borderId="182" xfId="0" applyNumberFormat="1" applyFont="1" applyFill="1" applyBorder="1" applyAlignment="1">
      <alignment vertical="center"/>
    </xf>
    <xf numFmtId="178" fontId="85" fillId="14" borderId="182" xfId="0" applyNumberFormat="1" applyFont="1" applyFill="1" applyBorder="1" applyAlignment="1">
      <alignment vertical="center" wrapText="1"/>
    </xf>
    <xf numFmtId="178" fontId="85" fillId="0" borderId="182" xfId="0" quotePrefix="1" applyNumberFormat="1" applyFont="1" applyFill="1" applyBorder="1" applyAlignment="1">
      <alignment vertical="center"/>
    </xf>
    <xf numFmtId="178" fontId="85" fillId="0" borderId="182" xfId="0" quotePrefix="1" applyNumberFormat="1" applyFont="1" applyFill="1" applyBorder="1" applyAlignment="1">
      <alignment vertical="center" wrapText="1"/>
    </xf>
    <xf numFmtId="178" fontId="85" fillId="14" borderId="182" xfId="5" applyNumberFormat="1" applyFont="1" applyFill="1" applyBorder="1" applyAlignment="1">
      <alignment vertical="center" wrapText="1"/>
    </xf>
    <xf numFmtId="178" fontId="85" fillId="0" borderId="144" xfId="5" applyNumberFormat="1" applyFont="1" applyBorder="1" applyAlignment="1">
      <alignment vertical="center"/>
    </xf>
    <xf numFmtId="178" fontId="85" fillId="0" borderId="142" xfId="5" applyNumberFormat="1" applyFont="1" applyBorder="1" applyAlignment="1">
      <alignment vertical="center" wrapText="1"/>
    </xf>
    <xf numFmtId="178" fontId="88" fillId="25" borderId="182" xfId="0" applyNumberFormat="1" applyFont="1" applyFill="1" applyBorder="1" applyAlignment="1">
      <alignment horizontal="left" vertical="center"/>
    </xf>
    <xf numFmtId="178" fontId="85" fillId="14" borderId="144" xfId="5" applyNumberFormat="1" applyFont="1" applyFill="1" applyBorder="1" applyAlignment="1">
      <alignment vertical="center"/>
    </xf>
    <xf numFmtId="178" fontId="85" fillId="14" borderId="144" xfId="5" applyNumberFormat="1" applyFont="1" applyFill="1" applyBorder="1" applyAlignment="1">
      <alignment horizontal="left" vertical="center"/>
    </xf>
    <xf numFmtId="178" fontId="87" fillId="0" borderId="142" xfId="5" applyNumberFormat="1" applyFont="1" applyFill="1" applyBorder="1" applyAlignment="1">
      <alignment vertical="center" wrapText="1"/>
    </xf>
    <xf numFmtId="178" fontId="89" fillId="0" borderId="182" xfId="0" applyNumberFormat="1" applyFont="1" applyFill="1" applyBorder="1" applyAlignment="1">
      <alignment horizontal="left" vertical="center"/>
    </xf>
    <xf numFmtId="178" fontId="85" fillId="14" borderId="143" xfId="1" applyNumberFormat="1" applyFont="1" applyFill="1" applyBorder="1" applyAlignment="1">
      <alignment horizontal="center" vertical="center"/>
    </xf>
    <xf numFmtId="192" fontId="84" fillId="0" borderId="144" xfId="4" applyNumberFormat="1" applyFont="1" applyFill="1" applyBorder="1" applyAlignment="1">
      <alignment vertical="center"/>
    </xf>
    <xf numFmtId="178" fontId="85" fillId="0" borderId="142" xfId="5" applyNumberFormat="1" applyFont="1" applyFill="1" applyBorder="1" applyAlignment="1">
      <alignment vertical="center" wrapText="1"/>
    </xf>
    <xf numFmtId="178" fontId="84" fillId="14" borderId="142" xfId="4" applyNumberFormat="1" applyFont="1" applyFill="1" applyBorder="1" applyAlignment="1">
      <alignment vertical="center"/>
    </xf>
    <xf numFmtId="178" fontId="84" fillId="14" borderId="181" xfId="4" applyNumberFormat="1" applyFont="1" applyFill="1" applyBorder="1" applyAlignment="1">
      <alignment vertical="center"/>
    </xf>
    <xf numFmtId="178" fontId="84" fillId="14" borderId="144" xfId="4" applyNumberFormat="1" applyFont="1" applyFill="1" applyBorder="1" applyAlignment="1">
      <alignment vertical="center"/>
    </xf>
    <xf numFmtId="178" fontId="85" fillId="14" borderId="142" xfId="5" applyNumberFormat="1" applyFont="1" applyFill="1" applyBorder="1" applyAlignment="1">
      <alignment vertical="center" wrapText="1"/>
    </xf>
    <xf numFmtId="178" fontId="88" fillId="0" borderId="182" xfId="0" applyNumberFormat="1" applyFont="1" applyFill="1" applyBorder="1" applyAlignment="1">
      <alignment horizontal="left" vertical="center"/>
    </xf>
    <xf numFmtId="178" fontId="85" fillId="14" borderId="183" xfId="4" applyNumberFormat="1" applyFont="1" applyFill="1" applyBorder="1" applyAlignment="1">
      <alignment horizontal="center" vertical="center"/>
    </xf>
    <xf numFmtId="178" fontId="88" fillId="14" borderId="182" xfId="0" applyNumberFormat="1" applyFont="1" applyFill="1" applyBorder="1" applyAlignment="1">
      <alignment horizontal="left" vertical="center"/>
    </xf>
    <xf numFmtId="178" fontId="87" fillId="0" borderId="144" xfId="5" applyNumberFormat="1" applyFont="1" applyFill="1" applyBorder="1" applyAlignment="1">
      <alignment horizontal="center" vertical="center"/>
    </xf>
    <xf numFmtId="192" fontId="84" fillId="0" borderId="142" xfId="4" applyNumberFormat="1" applyFont="1" applyFill="1" applyBorder="1" applyAlignment="1">
      <alignment vertical="center"/>
    </xf>
    <xf numFmtId="192" fontId="85" fillId="14" borderId="144" xfId="5" applyNumberFormat="1" applyFont="1" applyFill="1" applyBorder="1" applyAlignment="1">
      <alignment vertical="center"/>
    </xf>
    <xf numFmtId="192" fontId="85" fillId="14" borderId="144" xfId="5" applyNumberFormat="1" applyFont="1" applyFill="1" applyBorder="1" applyAlignment="1">
      <alignment horizontal="left" vertical="center"/>
    </xf>
    <xf numFmtId="192" fontId="85" fillId="14" borderId="142" xfId="5" applyNumberFormat="1" applyFont="1" applyFill="1" applyBorder="1" applyAlignment="1">
      <alignment vertical="center" wrapText="1"/>
    </xf>
    <xf numFmtId="192" fontId="85" fillId="14" borderId="144" xfId="5" applyNumberFormat="1" applyFont="1" applyFill="1" applyBorder="1" applyAlignment="1">
      <alignment horizontal="center" vertical="center"/>
    </xf>
    <xf numFmtId="192" fontId="85" fillId="14" borderId="143" xfId="1" applyNumberFormat="1" applyFont="1" applyFill="1" applyBorder="1" applyAlignment="1">
      <alignment horizontal="center" vertical="center"/>
    </xf>
    <xf numFmtId="192" fontId="85" fillId="0" borderId="142" xfId="4" applyNumberFormat="1" applyFont="1" applyFill="1" applyBorder="1" applyAlignment="1">
      <alignment vertical="center"/>
    </xf>
    <xf numFmtId="191" fontId="85" fillId="0" borderId="181" xfId="4" applyNumberFormat="1" applyFont="1" applyFill="1" applyBorder="1" applyAlignment="1">
      <alignment vertical="center"/>
    </xf>
    <xf numFmtId="191" fontId="84" fillId="0" borderId="142" xfId="4" applyNumberFormat="1" applyFont="1" applyFill="1" applyBorder="1" applyAlignment="1">
      <alignment vertical="center"/>
    </xf>
    <xf numFmtId="192" fontId="5" fillId="0" borderId="0" xfId="0" applyNumberFormat="1" applyFont="1" applyFill="1">
      <alignment vertical="center"/>
    </xf>
    <xf numFmtId="192" fontId="5" fillId="14" borderId="0" xfId="0" applyNumberFormat="1" applyFont="1" applyFill="1">
      <alignment vertical="center"/>
    </xf>
    <xf numFmtId="178" fontId="85" fillId="0" borderId="143" xfId="1" applyNumberFormat="1" applyFont="1" applyFill="1" applyBorder="1" applyAlignment="1">
      <alignment horizontal="center" vertical="center"/>
    </xf>
    <xf numFmtId="178" fontId="85" fillId="14" borderId="183" xfId="0" applyNumberFormat="1" applyFont="1" applyFill="1" applyBorder="1" applyAlignment="1">
      <alignment vertical="center"/>
    </xf>
    <xf numFmtId="178" fontId="88" fillId="14" borderId="182" xfId="0" applyNumberFormat="1" applyFont="1" applyFill="1" applyBorder="1" applyAlignment="1">
      <alignment vertical="center"/>
    </xf>
    <xf numFmtId="178" fontId="85" fillId="0" borderId="144" xfId="5" applyNumberFormat="1" applyFont="1" applyFill="1" applyBorder="1" applyAlignment="1">
      <alignment vertical="center"/>
    </xf>
    <xf numFmtId="178" fontId="87" fillId="0" borderId="181" xfId="5" applyNumberFormat="1" applyFont="1" applyFill="1" applyBorder="1" applyAlignment="1">
      <alignment vertical="center" wrapText="1"/>
    </xf>
    <xf numFmtId="178" fontId="87" fillId="0" borderId="144" xfId="5" applyNumberFormat="1" applyFont="1" applyFill="1" applyBorder="1" applyAlignment="1">
      <alignment vertical="center"/>
    </xf>
    <xf numFmtId="178" fontId="85" fillId="25" borderId="145" xfId="5" applyNumberFormat="1" applyFont="1" applyFill="1" applyBorder="1" applyAlignment="1">
      <alignment horizontal="left" vertical="center"/>
    </xf>
    <xf numFmtId="178" fontId="85" fillId="25" borderId="144" xfId="5" applyNumberFormat="1" applyFont="1" applyFill="1" applyBorder="1" applyAlignment="1">
      <alignment horizontal="left" vertical="center"/>
    </xf>
    <xf numFmtId="178" fontId="85" fillId="0" borderId="181" xfId="5" applyNumberFormat="1" applyFont="1" applyFill="1" applyBorder="1" applyAlignment="1">
      <alignment horizontal="left" vertical="center" wrapText="1"/>
    </xf>
    <xf numFmtId="178" fontId="85" fillId="25" borderId="182" xfId="5" applyNumberFormat="1" applyFont="1" applyFill="1" applyBorder="1" applyAlignment="1">
      <alignment horizontal="left" vertical="center" wrapText="1"/>
    </xf>
    <xf numFmtId="178" fontId="85" fillId="25" borderId="144" xfId="5" applyNumberFormat="1" applyFont="1" applyFill="1" applyBorder="1" applyAlignment="1">
      <alignment horizontal="center" vertical="center"/>
    </xf>
    <xf numFmtId="178" fontId="85" fillId="25" borderId="181" xfId="5" applyNumberFormat="1" applyFont="1" applyFill="1" applyBorder="1" applyAlignment="1">
      <alignment horizontal="left" vertical="center" wrapText="1"/>
    </xf>
    <xf numFmtId="178" fontId="85" fillId="25" borderId="182" xfId="5" quotePrefix="1" applyNumberFormat="1" applyFont="1" applyFill="1" applyBorder="1" applyAlignment="1">
      <alignment horizontal="left" vertical="center" wrapText="1"/>
    </xf>
    <xf numFmtId="178" fontId="85" fillId="25" borderId="183" xfId="4" applyNumberFormat="1" applyFont="1" applyFill="1" applyBorder="1" applyAlignment="1">
      <alignment horizontal="center" vertical="center"/>
    </xf>
    <xf numFmtId="178" fontId="85" fillId="14" borderId="144" xfId="5" quotePrefix="1" applyNumberFormat="1" applyFont="1" applyFill="1" applyBorder="1" applyAlignment="1">
      <alignment horizontal="left" vertical="center"/>
    </xf>
    <xf numFmtId="178" fontId="85" fillId="14" borderId="181" xfId="5" applyNumberFormat="1" applyFont="1" applyFill="1" applyBorder="1" applyAlignment="1">
      <alignment horizontal="left" vertical="center" wrapText="1"/>
    </xf>
    <xf numFmtId="178" fontId="85" fillId="14" borderId="182" xfId="5" applyNumberFormat="1" applyFont="1" applyFill="1" applyBorder="1" applyAlignment="1">
      <alignment horizontal="left" vertical="center" wrapText="1"/>
    </xf>
    <xf numFmtId="178" fontId="85" fillId="25" borderId="144" xfId="5" quotePrefix="1" applyNumberFormat="1" applyFont="1" applyFill="1" applyBorder="1" applyAlignment="1">
      <alignment horizontal="left" vertical="center"/>
    </xf>
    <xf numFmtId="178" fontId="84" fillId="24" borderId="142" xfId="6" applyNumberFormat="1" applyFont="1" applyFill="1" applyBorder="1" applyAlignment="1">
      <alignment vertical="center"/>
    </xf>
    <xf numFmtId="178" fontId="84" fillId="24" borderId="145" xfId="4" applyNumberFormat="1" applyFont="1" applyFill="1" applyBorder="1" applyAlignment="1">
      <alignment vertical="center"/>
    </xf>
    <xf numFmtId="178" fontId="84" fillId="24" borderId="144" xfId="6" applyNumberFormat="1" applyFont="1" applyFill="1" applyBorder="1" applyAlignment="1">
      <alignment vertical="center"/>
    </xf>
    <xf numFmtId="178" fontId="76" fillId="5" borderId="145" xfId="6" applyNumberFormat="1" applyFont="1" applyFill="1" applyBorder="1" applyAlignment="1">
      <alignment vertical="center"/>
    </xf>
    <xf numFmtId="192" fontId="85" fillId="14" borderId="145" xfId="5" applyNumberFormat="1" applyFont="1" applyFill="1" applyBorder="1" applyAlignment="1">
      <alignment horizontal="left" vertical="center"/>
    </xf>
    <xf numFmtId="178" fontId="87" fillId="0" borderId="182" xfId="4" applyNumberFormat="1" applyFont="1" applyFill="1" applyBorder="1" applyAlignment="1">
      <alignment vertical="center"/>
    </xf>
    <xf numFmtId="178" fontId="85" fillId="14" borderId="182" xfId="5" quotePrefix="1" applyNumberFormat="1" applyFont="1" applyFill="1" applyBorder="1" applyAlignment="1">
      <alignment horizontal="left" vertical="center" wrapText="1"/>
    </xf>
    <xf numFmtId="178" fontId="85" fillId="2" borderId="181" xfId="5" applyNumberFormat="1" applyFont="1" applyFill="1" applyBorder="1" applyAlignment="1">
      <alignment horizontal="left" vertical="center" wrapText="1"/>
    </xf>
    <xf numFmtId="178" fontId="85" fillId="14" borderId="182" xfId="0" applyNumberFormat="1" applyFont="1" applyFill="1" applyBorder="1" applyAlignment="1">
      <alignment horizontal="left" vertical="center"/>
    </xf>
    <xf numFmtId="178" fontId="85" fillId="0" borderId="182" xfId="0" applyNumberFormat="1" applyFont="1" applyFill="1" applyBorder="1" applyAlignment="1">
      <alignment vertical="center"/>
    </xf>
    <xf numFmtId="178" fontId="85" fillId="14" borderId="145" xfId="5" quotePrefix="1" applyNumberFormat="1" applyFont="1" applyFill="1" applyBorder="1" applyAlignment="1">
      <alignment horizontal="left" vertical="center"/>
    </xf>
    <xf numFmtId="178" fontId="85" fillId="0" borderId="182" xfId="5" quotePrefix="1" applyNumberFormat="1" applyFont="1" applyFill="1" applyBorder="1" applyAlignment="1">
      <alignment horizontal="left" vertical="center" wrapText="1"/>
    </xf>
    <xf numFmtId="178" fontId="85" fillId="0" borderId="182" xfId="5" applyNumberFormat="1" applyFont="1" applyFill="1" applyBorder="1" applyAlignment="1">
      <alignment horizontal="left" vertical="center" wrapText="1"/>
    </xf>
    <xf numFmtId="178" fontId="85" fillId="5" borderId="145" xfId="5" applyNumberFormat="1" applyFont="1" applyFill="1" applyBorder="1" applyAlignment="1">
      <alignment horizontal="left" vertical="center"/>
    </xf>
    <xf numFmtId="178" fontId="85" fillId="0" borderId="189" xfId="5" applyNumberFormat="1" applyFont="1" applyFill="1" applyBorder="1" applyAlignment="1">
      <alignment vertical="center" wrapText="1"/>
    </xf>
    <xf numFmtId="178" fontId="85" fillId="0" borderId="142" xfId="5" applyNumberFormat="1" applyFont="1" applyFill="1" applyBorder="1" applyAlignment="1">
      <alignment horizontal="right" vertical="top" wrapText="1"/>
    </xf>
    <xf numFmtId="178" fontId="85" fillId="14" borderId="142" xfId="5" applyNumberFormat="1" applyFont="1" applyFill="1" applyBorder="1" applyAlignment="1">
      <alignment horizontal="right" vertical="top" wrapText="1"/>
    </xf>
    <xf numFmtId="178" fontId="85" fillId="14" borderId="189" xfId="5" applyNumberFormat="1" applyFont="1" applyFill="1" applyBorder="1" applyAlignment="1">
      <alignment vertical="center" wrapText="1"/>
    </xf>
    <xf numFmtId="178" fontId="85" fillId="14" borderId="145" xfId="5" applyNumberFormat="1" applyFont="1" applyFill="1" applyBorder="1" applyAlignment="1">
      <alignment horizontal="right" vertical="center"/>
    </xf>
    <xf numFmtId="178" fontId="87" fillId="14" borderId="142" xfId="4" applyNumberFormat="1" applyFont="1" applyFill="1" applyBorder="1" applyAlignment="1">
      <alignment vertical="center"/>
    </xf>
    <xf numFmtId="178" fontId="85" fillId="5" borderId="183" xfId="5" applyNumberFormat="1" applyFont="1" applyFill="1" applyBorder="1" applyAlignment="1">
      <alignment horizontal="left" vertical="center" wrapText="1"/>
    </xf>
    <xf numFmtId="178" fontId="85" fillId="0" borderId="145" xfId="5" quotePrefix="1" applyNumberFormat="1" applyFont="1" applyFill="1" applyBorder="1" applyAlignment="1">
      <alignment horizontal="left" vertical="center"/>
    </xf>
    <xf numFmtId="178" fontId="85" fillId="14" borderId="182" xfId="5" quotePrefix="1" applyNumberFormat="1" applyFont="1" applyFill="1" applyBorder="1" applyAlignment="1">
      <alignment vertical="center" wrapText="1"/>
    </xf>
    <xf numFmtId="191" fontId="85" fillId="14" borderId="145" xfId="5" applyNumberFormat="1" applyFont="1" applyFill="1" applyBorder="1" applyAlignment="1">
      <alignment horizontal="left" vertical="center"/>
    </xf>
    <xf numFmtId="192" fontId="85" fillId="14" borderId="145" xfId="5" quotePrefix="1" applyNumberFormat="1" applyFont="1" applyFill="1" applyBorder="1" applyAlignment="1">
      <alignment horizontal="left" vertical="center"/>
    </xf>
    <xf numFmtId="191" fontId="85" fillId="14" borderId="145" xfId="5" quotePrefix="1" applyNumberFormat="1" applyFont="1" applyFill="1" applyBorder="1" applyAlignment="1">
      <alignment horizontal="left" vertical="center"/>
    </xf>
    <xf numFmtId="191" fontId="85" fillId="0" borderId="145" xfId="5" applyNumberFormat="1" applyFont="1" applyFill="1" applyBorder="1" applyAlignment="1">
      <alignment horizontal="left" vertical="center"/>
    </xf>
    <xf numFmtId="178" fontId="78" fillId="3" borderId="190" xfId="5" applyNumberFormat="1" applyFont="1" applyFill="1" applyBorder="1" applyAlignment="1">
      <alignment horizontal="center" vertical="center"/>
    </xf>
    <xf numFmtId="178" fontId="85" fillId="3" borderId="148" xfId="6" applyNumberFormat="1" applyFont="1" applyFill="1" applyBorder="1" applyAlignment="1">
      <alignment vertical="center"/>
    </xf>
    <xf numFmtId="178" fontId="85" fillId="3" borderId="190" xfId="6" applyNumberFormat="1" applyFont="1" applyFill="1" applyBorder="1" applyAlignment="1">
      <alignment vertical="center"/>
    </xf>
    <xf numFmtId="178" fontId="85" fillId="3" borderId="191" xfId="4" applyNumberFormat="1" applyFont="1" applyFill="1" applyBorder="1" applyAlignment="1">
      <alignment vertical="center"/>
    </xf>
    <xf numFmtId="178" fontId="85" fillId="3" borderId="148" xfId="4" applyNumberFormat="1" applyFont="1" applyFill="1" applyBorder="1" applyAlignment="1">
      <alignment vertical="center"/>
    </xf>
    <xf numFmtId="178" fontId="85" fillId="3" borderId="190" xfId="4" applyNumberFormat="1" applyFont="1" applyFill="1" applyBorder="1" applyAlignment="1">
      <alignment vertical="center"/>
    </xf>
    <xf numFmtId="178" fontId="85" fillId="3" borderId="150" xfId="4" applyNumberFormat="1" applyFont="1" applyFill="1" applyBorder="1" applyAlignment="1">
      <alignment vertical="center"/>
    </xf>
    <xf numFmtId="178" fontId="84" fillId="0" borderId="0" xfId="0" applyNumberFormat="1" applyFont="1">
      <alignment vertical="center"/>
    </xf>
    <xf numFmtId="178" fontId="5" fillId="0" borderId="0" xfId="0" applyNumberFormat="1" applyFont="1" applyAlignment="1">
      <alignment vertical="center" wrapText="1"/>
    </xf>
    <xf numFmtId="178" fontId="5" fillId="0" borderId="0" xfId="0" applyNumberFormat="1" applyFont="1" applyAlignment="1">
      <alignment horizontal="center" vertical="center"/>
    </xf>
    <xf numFmtId="178" fontId="5" fillId="0" borderId="192" xfId="0" applyNumberFormat="1" applyFont="1" applyBorder="1">
      <alignment vertical="center"/>
    </xf>
    <xf numFmtId="178" fontId="5" fillId="0" borderId="0" xfId="0" applyNumberFormat="1" applyFont="1" applyBorder="1">
      <alignment vertical="center"/>
    </xf>
    <xf numFmtId="178" fontId="5" fillId="0" borderId="58" xfId="0" applyNumberFormat="1" applyFont="1" applyBorder="1">
      <alignment vertical="center"/>
    </xf>
    <xf numFmtId="178" fontId="76" fillId="18" borderId="193" xfId="5" applyNumberFormat="1" applyFont="1" applyFill="1" applyBorder="1" applyAlignment="1">
      <alignment horizontal="center" vertical="center"/>
    </xf>
    <xf numFmtId="178" fontId="76" fillId="18" borderId="190" xfId="5" applyNumberFormat="1" applyFont="1" applyFill="1" applyBorder="1" applyAlignment="1">
      <alignment horizontal="center" vertical="center"/>
    </xf>
    <xf numFmtId="178" fontId="5" fillId="18" borderId="190" xfId="0" applyNumberFormat="1" applyFont="1" applyFill="1" applyBorder="1">
      <alignment vertical="center"/>
    </xf>
    <xf numFmtId="178" fontId="5" fillId="18" borderId="151" xfId="0" applyNumberFormat="1" applyFont="1" applyFill="1" applyBorder="1">
      <alignment vertical="center"/>
    </xf>
    <xf numFmtId="0" fontId="91" fillId="0" borderId="0" xfId="7" applyFont="1" applyAlignment="1">
      <alignment horizontal="center" vertical="center"/>
    </xf>
    <xf numFmtId="41" fontId="0" fillId="0" borderId="0" xfId="8" applyFont="1" applyAlignment="1">
      <alignment vertical="center"/>
    </xf>
    <xf numFmtId="0" fontId="5" fillId="0" borderId="0" xfId="7" applyFont="1" applyAlignment="1">
      <alignment vertical="center"/>
    </xf>
    <xf numFmtId="0" fontId="9" fillId="0" borderId="0" xfId="7" applyFont="1" applyAlignment="1">
      <alignment horizontal="center" vertical="center"/>
    </xf>
    <xf numFmtId="0" fontId="12" fillId="0" borderId="0" xfId="7" applyFont="1" applyFill="1" applyAlignment="1">
      <alignment vertical="center"/>
    </xf>
    <xf numFmtId="0" fontId="12" fillId="0" borderId="0" xfId="7" applyFont="1" applyFill="1" applyAlignment="1">
      <alignment horizontal="left" vertical="center" indent="1"/>
    </xf>
    <xf numFmtId="0" fontId="5" fillId="0" borderId="0" xfId="7" applyFont="1" applyFill="1" applyAlignment="1">
      <alignment horizontal="center" vertical="center"/>
    </xf>
    <xf numFmtId="0" fontId="93" fillId="0" borderId="3" xfId="7" applyFont="1" applyFill="1" applyBorder="1" applyAlignment="1">
      <alignment vertical="center"/>
    </xf>
    <xf numFmtId="0" fontId="94" fillId="2" borderId="3" xfId="7" applyFont="1" applyFill="1" applyBorder="1" applyAlignment="1">
      <alignment horizontal="center" vertical="center"/>
    </xf>
    <xf numFmtId="15" fontId="94" fillId="2" borderId="0" xfId="7" applyNumberFormat="1" applyFont="1" applyFill="1" applyAlignment="1">
      <alignment horizontal="right" vertical="center" wrapText="1"/>
    </xf>
    <xf numFmtId="0" fontId="86" fillId="26" borderId="39" xfId="7" applyFont="1" applyFill="1" applyBorder="1" applyAlignment="1">
      <alignment horizontal="center" vertical="center"/>
    </xf>
    <xf numFmtId="0" fontId="75" fillId="26" borderId="41" xfId="7" applyFont="1" applyFill="1" applyBorder="1" applyAlignment="1">
      <alignment horizontal="center" vertical="center" wrapText="1"/>
    </xf>
    <xf numFmtId="0" fontId="86" fillId="26" borderId="41" xfId="7" applyFont="1" applyFill="1" applyBorder="1" applyAlignment="1">
      <alignment horizontal="center" vertical="center"/>
    </xf>
    <xf numFmtId="0" fontId="86" fillId="26" borderId="5" xfId="7" applyFont="1" applyFill="1" applyBorder="1" applyAlignment="1">
      <alignment horizontal="center" vertical="center" wrapText="1"/>
    </xf>
    <xf numFmtId="0" fontId="86" fillId="26" borderId="5" xfId="7" applyFont="1" applyFill="1" applyBorder="1" applyAlignment="1">
      <alignment horizontal="center" vertical="center"/>
    </xf>
    <xf numFmtId="0" fontId="86" fillId="26" borderId="55" xfId="7" applyFont="1" applyFill="1" applyBorder="1" applyAlignment="1">
      <alignment horizontal="center" vertical="center" wrapText="1"/>
    </xf>
    <xf numFmtId="0" fontId="86" fillId="26" borderId="56" xfId="7" applyFont="1" applyFill="1" applyBorder="1" applyAlignment="1">
      <alignment horizontal="center" vertical="center" wrapText="1"/>
    </xf>
    <xf numFmtId="0" fontId="86" fillId="26" borderId="49" xfId="7" applyFont="1" applyFill="1" applyBorder="1" applyAlignment="1">
      <alignment horizontal="center" vertical="center"/>
    </xf>
    <xf numFmtId="0" fontId="86" fillId="26" borderId="8" xfId="7" applyFont="1" applyFill="1" applyBorder="1" applyAlignment="1">
      <alignment horizontal="center" vertical="center"/>
    </xf>
    <xf numFmtId="0" fontId="86" fillId="26" borderId="50" xfId="7" applyFont="1" applyFill="1" applyBorder="1" applyAlignment="1">
      <alignment horizontal="center" vertical="center"/>
    </xf>
    <xf numFmtId="0" fontId="86" fillId="26" borderId="41" xfId="7" applyFont="1" applyFill="1" applyBorder="1" applyAlignment="1">
      <alignment horizontal="center" vertical="center"/>
    </xf>
    <xf numFmtId="0" fontId="86" fillId="26" borderId="55" xfId="7" applyFont="1" applyFill="1" applyBorder="1" applyAlignment="1">
      <alignment horizontal="center" vertical="center"/>
    </xf>
    <xf numFmtId="0" fontId="86" fillId="26" borderId="56" xfId="7" applyFont="1" applyFill="1" applyBorder="1" applyAlignment="1">
      <alignment horizontal="center" vertical="center"/>
    </xf>
    <xf numFmtId="0" fontId="86" fillId="26" borderId="41" xfId="7" applyFont="1" applyFill="1" applyBorder="1" applyAlignment="1">
      <alignment horizontal="center" vertical="center" wrapText="1"/>
    </xf>
    <xf numFmtId="0" fontId="95" fillId="26" borderId="41" xfId="7" applyFont="1" applyFill="1" applyBorder="1" applyAlignment="1">
      <alignment horizontal="center" vertical="center" wrapText="1"/>
    </xf>
    <xf numFmtId="0" fontId="86" fillId="26" borderId="42" xfId="7" applyFont="1" applyFill="1" applyBorder="1" applyAlignment="1">
      <alignment horizontal="center" vertical="center"/>
    </xf>
    <xf numFmtId="0" fontId="86" fillId="26" borderId="194" xfId="7" applyFont="1" applyFill="1" applyBorder="1" applyAlignment="1">
      <alignment horizontal="center" vertical="center"/>
    </xf>
    <xf numFmtId="0" fontId="75" fillId="26" borderId="195" xfId="7" applyFont="1" applyFill="1" applyBorder="1" applyAlignment="1">
      <alignment horizontal="center" vertical="center" wrapText="1"/>
    </xf>
    <xf numFmtId="0" fontId="86" fillId="26" borderId="195" xfId="7" applyFont="1" applyFill="1" applyBorder="1" applyAlignment="1">
      <alignment horizontal="center" vertical="center"/>
    </xf>
    <xf numFmtId="0" fontId="86" fillId="26" borderId="170" xfId="7" applyFont="1" applyFill="1" applyBorder="1" applyAlignment="1">
      <alignment horizontal="center" vertical="center" wrapText="1"/>
    </xf>
    <xf numFmtId="0" fontId="86" fillId="26" borderId="170" xfId="7" applyFont="1" applyFill="1" applyBorder="1" applyAlignment="1">
      <alignment horizontal="center" vertical="center"/>
    </xf>
    <xf numFmtId="0" fontId="86" fillId="26" borderId="196" xfId="7" applyFont="1" applyFill="1" applyBorder="1" applyAlignment="1">
      <alignment horizontal="center" vertical="center" wrapText="1"/>
    </xf>
    <xf numFmtId="0" fontId="86" fillId="26" borderId="197" xfId="7" applyFont="1" applyFill="1" applyBorder="1" applyAlignment="1">
      <alignment horizontal="center" vertical="center" wrapText="1"/>
    </xf>
    <xf numFmtId="0" fontId="86" fillId="26" borderId="195" xfId="7" applyFont="1" applyFill="1" applyBorder="1" applyAlignment="1">
      <alignment horizontal="center" vertical="center"/>
    </xf>
    <xf numFmtId="0" fontId="86" fillId="26" borderId="196" xfId="7" applyFont="1" applyFill="1" applyBorder="1" applyAlignment="1">
      <alignment horizontal="center" vertical="center"/>
    </xf>
    <xf numFmtId="0" fontId="75" fillId="26" borderId="168" xfId="7" applyFont="1" applyFill="1" applyBorder="1" applyAlignment="1">
      <alignment horizontal="center" vertical="center"/>
    </xf>
    <xf numFmtId="0" fontId="75" fillId="26" borderId="198" xfId="7" applyFont="1" applyFill="1" applyBorder="1" applyAlignment="1">
      <alignment horizontal="center" vertical="center"/>
    </xf>
    <xf numFmtId="0" fontId="75" fillId="26" borderId="199" xfId="7" applyFont="1" applyFill="1" applyBorder="1" applyAlignment="1">
      <alignment horizontal="center" vertical="center" wrapText="1"/>
    </xf>
    <xf numFmtId="0" fontId="61" fillId="26" borderId="197" xfId="7" applyFont="1" applyFill="1" applyBorder="1" applyAlignment="1">
      <alignment horizontal="center" vertical="center" wrapText="1"/>
    </xf>
    <xf numFmtId="0" fontId="86" fillId="26" borderId="200" xfId="7" applyFont="1" applyFill="1" applyBorder="1" applyAlignment="1">
      <alignment horizontal="center" vertical="center"/>
    </xf>
    <xf numFmtId="0" fontId="86" fillId="27" borderId="201" xfId="7" quotePrefix="1" applyFont="1" applyFill="1" applyBorder="1" applyAlignment="1">
      <alignment horizontal="left" vertical="center"/>
    </xf>
    <xf numFmtId="0" fontId="86" fillId="27" borderId="51" xfId="7" quotePrefix="1" applyFont="1" applyFill="1" applyBorder="1" applyAlignment="1">
      <alignment horizontal="left" vertical="center"/>
    </xf>
    <xf numFmtId="0" fontId="86" fillId="27" borderId="23" xfId="7" quotePrefix="1" applyFont="1" applyFill="1" applyBorder="1" applyAlignment="1">
      <alignment horizontal="left" vertical="center"/>
    </xf>
    <xf numFmtId="41" fontId="0" fillId="0" borderId="0" xfId="8" applyFont="1" applyFill="1" applyAlignment="1">
      <alignment vertical="center"/>
    </xf>
    <xf numFmtId="0" fontId="5" fillId="0" borderId="0" xfId="7" applyFont="1" applyFill="1" applyAlignment="1">
      <alignment vertical="center"/>
    </xf>
    <xf numFmtId="0" fontId="6" fillId="13" borderId="24" xfId="7" quotePrefix="1" applyFont="1" applyFill="1" applyBorder="1" applyAlignment="1">
      <alignment horizontal="center" vertical="center"/>
    </xf>
    <xf numFmtId="0" fontId="6" fillId="13" borderId="25" xfId="7" quotePrefix="1" applyFont="1" applyFill="1" applyBorder="1" applyAlignment="1">
      <alignment horizontal="center" vertical="center" wrapText="1"/>
    </xf>
    <xf numFmtId="0" fontId="5" fillId="13" borderId="25" xfId="7" applyFont="1" applyFill="1" applyBorder="1" applyAlignment="1">
      <alignment vertical="center" wrapText="1"/>
    </xf>
    <xf numFmtId="0" fontId="6" fillId="13" borderId="25" xfId="7" applyFont="1" applyFill="1" applyBorder="1" applyAlignment="1">
      <alignment horizontal="center" vertical="center" wrapText="1"/>
    </xf>
    <xf numFmtId="0" fontId="6" fillId="13" borderId="11" xfId="7" applyFont="1" applyFill="1" applyBorder="1" applyAlignment="1">
      <alignment horizontal="center" vertical="center" wrapText="1"/>
    </xf>
    <xf numFmtId="183" fontId="86" fillId="13" borderId="11" xfId="8" applyNumberFormat="1" applyFont="1" applyFill="1" applyBorder="1" applyAlignment="1">
      <alignment horizontal="right" vertical="center"/>
    </xf>
    <xf numFmtId="193" fontId="86" fillId="13" borderId="11" xfId="8" applyNumberFormat="1" applyFont="1" applyFill="1" applyBorder="1" applyAlignment="1">
      <alignment horizontal="right" vertical="center"/>
    </xf>
    <xf numFmtId="41" fontId="5" fillId="13" borderId="11" xfId="8" applyFont="1" applyFill="1" applyBorder="1" applyAlignment="1">
      <alignment horizontal="center" vertical="center"/>
    </xf>
    <xf numFmtId="0" fontId="96" fillId="13" borderId="165" xfId="7" applyFont="1" applyFill="1" applyBorder="1" applyAlignment="1">
      <alignment horizontal="center" vertical="center"/>
    </xf>
    <xf numFmtId="0" fontId="29" fillId="13" borderId="202" xfId="7" applyFont="1" applyFill="1" applyBorder="1" applyAlignment="1">
      <alignment horizontal="center" vertical="center"/>
    </xf>
    <xf numFmtId="0" fontId="96" fillId="13" borderId="203" xfId="7" applyFont="1" applyFill="1" applyBorder="1" applyAlignment="1">
      <alignment horizontal="center" vertical="center"/>
    </xf>
    <xf numFmtId="194" fontId="96" fillId="13" borderId="19" xfId="7" applyNumberFormat="1" applyFont="1" applyFill="1" applyBorder="1" applyAlignment="1">
      <alignment horizontal="center" vertical="center"/>
    </xf>
    <xf numFmtId="0" fontId="96" fillId="13" borderId="19" xfId="7" applyFont="1" applyFill="1" applyBorder="1" applyAlignment="1">
      <alignment horizontal="center" vertical="center"/>
    </xf>
    <xf numFmtId="0" fontId="97" fillId="13" borderId="11" xfId="7" applyFont="1" applyFill="1" applyBorder="1" applyAlignment="1">
      <alignment horizontal="center" vertical="center" wrapText="1"/>
    </xf>
    <xf numFmtId="0" fontId="0" fillId="13" borderId="12" xfId="8" quotePrefix="1" applyNumberFormat="1" applyFont="1" applyFill="1" applyBorder="1" applyAlignment="1">
      <alignment vertical="center" wrapText="1"/>
    </xf>
    <xf numFmtId="0" fontId="6" fillId="13" borderId="38" xfId="7" quotePrefix="1" applyFont="1" applyFill="1" applyBorder="1" applyAlignment="1">
      <alignment horizontal="center" vertical="center"/>
    </xf>
    <xf numFmtId="0" fontId="6" fillId="13" borderId="44" xfId="7" quotePrefix="1" applyFont="1" applyFill="1" applyBorder="1" applyAlignment="1">
      <alignment horizontal="center" vertical="center"/>
    </xf>
    <xf numFmtId="0" fontId="5" fillId="13" borderId="44" xfId="7" applyFont="1" applyFill="1" applyBorder="1" applyAlignment="1">
      <alignment vertical="center" wrapText="1"/>
    </xf>
    <xf numFmtId="0" fontId="6" fillId="13" borderId="44" xfId="7" applyFont="1" applyFill="1" applyBorder="1" applyAlignment="1">
      <alignment horizontal="center" vertical="center" wrapText="1"/>
    </xf>
    <xf numFmtId="0" fontId="6" fillId="14" borderId="204" xfId="7" applyFont="1" applyFill="1" applyBorder="1" applyAlignment="1">
      <alignment horizontal="left" vertical="center" wrapText="1"/>
    </xf>
    <xf numFmtId="0" fontId="5" fillId="0" borderId="205" xfId="7" applyFont="1" applyFill="1" applyBorder="1" applyAlignment="1">
      <alignment horizontal="left" vertical="center" wrapText="1"/>
    </xf>
    <xf numFmtId="183" fontId="0" fillId="0" borderId="204" xfId="8" applyNumberFormat="1" applyFont="1" applyFill="1" applyBorder="1" applyAlignment="1">
      <alignment horizontal="right" vertical="center"/>
    </xf>
    <xf numFmtId="41" fontId="0" fillId="0" borderId="204" xfId="8" applyFont="1" applyFill="1" applyBorder="1" applyAlignment="1">
      <alignment horizontal="right" vertical="center"/>
    </xf>
    <xf numFmtId="41" fontId="29" fillId="0" borderId="144" xfId="8" applyFont="1" applyFill="1" applyBorder="1" applyAlignment="1">
      <alignment horizontal="right" vertical="center"/>
    </xf>
    <xf numFmtId="41" fontId="6" fillId="14" borderId="204" xfId="8" applyFont="1" applyFill="1" applyBorder="1" applyAlignment="1">
      <alignment horizontal="center" vertical="center"/>
    </xf>
    <xf numFmtId="0" fontId="6" fillId="14" borderId="185" xfId="7" applyFont="1" applyFill="1" applyBorder="1" applyAlignment="1">
      <alignment horizontal="center" vertical="center"/>
    </xf>
    <xf numFmtId="0" fontId="6" fillId="14" borderId="206" xfId="7" applyFont="1" applyFill="1" applyBorder="1" applyAlignment="1">
      <alignment horizontal="center" vertical="center"/>
    </xf>
    <xf numFmtId="0" fontId="6" fillId="14" borderId="188" xfId="7" applyFont="1" applyFill="1" applyBorder="1" applyAlignment="1">
      <alignment horizontal="center" vertical="center"/>
    </xf>
    <xf numFmtId="0" fontId="6" fillId="14" borderId="205" xfId="7" applyFont="1" applyFill="1" applyBorder="1" applyAlignment="1">
      <alignment horizontal="center" vertical="center"/>
    </xf>
    <xf numFmtId="0" fontId="97" fillId="14" borderId="204" xfId="7" applyFont="1" applyFill="1" applyBorder="1" applyAlignment="1">
      <alignment horizontal="center" vertical="center"/>
    </xf>
    <xf numFmtId="0" fontId="0" fillId="14" borderId="207" xfId="8" quotePrefix="1" applyNumberFormat="1" applyFont="1" applyFill="1" applyBorder="1" applyAlignment="1">
      <alignment vertical="center" wrapText="1"/>
    </xf>
    <xf numFmtId="0" fontId="6" fillId="14" borderId="144" xfId="7" applyFont="1" applyFill="1" applyBorder="1" applyAlignment="1">
      <alignment horizontal="left" vertical="center" wrapText="1"/>
    </xf>
    <xf numFmtId="0" fontId="5" fillId="0" borderId="163" xfId="7" quotePrefix="1" applyFont="1" applyFill="1" applyBorder="1" applyAlignment="1">
      <alignment horizontal="left" vertical="center" wrapText="1"/>
    </xf>
    <xf numFmtId="183" fontId="0" fillId="0" borderId="162" xfId="8" applyNumberFormat="1" applyFont="1" applyFill="1" applyBorder="1" applyAlignment="1">
      <alignment horizontal="right" vertical="center"/>
    </xf>
    <xf numFmtId="41" fontId="29" fillId="0" borderId="162" xfId="8" applyFont="1" applyFill="1" applyBorder="1" applyAlignment="1">
      <alignment horizontal="right" vertical="center"/>
    </xf>
    <xf numFmtId="0" fontId="5" fillId="14" borderId="207" xfId="8" quotePrefix="1" applyNumberFormat="1" applyFont="1" applyFill="1" applyBorder="1" applyAlignment="1">
      <alignment vertical="center" wrapText="1"/>
    </xf>
    <xf numFmtId="0" fontId="5" fillId="0" borderId="163" xfId="7" applyFont="1" applyFill="1" applyBorder="1" applyAlignment="1">
      <alignment horizontal="left" vertical="center" wrapText="1"/>
    </xf>
    <xf numFmtId="0" fontId="6" fillId="14" borderId="163" xfId="7" applyFont="1" applyFill="1" applyBorder="1" applyAlignment="1">
      <alignment horizontal="left" vertical="center" wrapText="1"/>
    </xf>
    <xf numFmtId="183" fontId="6" fillId="14" borderId="162" xfId="8" applyNumberFormat="1" applyFont="1" applyFill="1" applyBorder="1" applyAlignment="1">
      <alignment horizontal="right" vertical="center"/>
    </xf>
    <xf numFmtId="41" fontId="6" fillId="14" borderId="204" xfId="8" applyFont="1" applyFill="1" applyBorder="1" applyAlignment="1">
      <alignment horizontal="right" vertical="center"/>
    </xf>
    <xf numFmtId="0" fontId="6" fillId="13" borderId="20" xfId="7" applyFont="1" applyFill="1" applyBorder="1" applyAlignment="1">
      <alignment horizontal="center" vertical="center" wrapText="1"/>
    </xf>
    <xf numFmtId="0" fontId="6" fillId="13" borderId="19" xfId="7" applyFont="1" applyFill="1" applyBorder="1" applyAlignment="1">
      <alignment horizontal="center" vertical="center" wrapText="1"/>
    </xf>
    <xf numFmtId="0" fontId="95" fillId="13" borderId="165" xfId="7" applyFont="1" applyFill="1" applyBorder="1" applyAlignment="1">
      <alignment horizontal="center" vertical="center"/>
    </xf>
    <xf numFmtId="0" fontId="86" fillId="13" borderId="202" xfId="7" applyFont="1" applyFill="1" applyBorder="1" applyAlignment="1">
      <alignment horizontal="center" vertical="center"/>
    </xf>
    <xf numFmtId="0" fontId="95" fillId="13" borderId="203" xfId="7" applyFont="1" applyFill="1" applyBorder="1" applyAlignment="1">
      <alignment horizontal="center" vertical="center"/>
    </xf>
    <xf numFmtId="0" fontId="95" fillId="13" borderId="19" xfId="7" applyFont="1" applyFill="1" applyBorder="1" applyAlignment="1">
      <alignment horizontal="center" vertical="center"/>
    </xf>
    <xf numFmtId="0" fontId="98" fillId="13" borderId="11" xfId="7" applyFont="1" applyFill="1" applyBorder="1" applyAlignment="1">
      <alignment horizontal="center" vertical="center" wrapText="1"/>
    </xf>
    <xf numFmtId="0" fontId="5" fillId="13" borderId="12" xfId="8" quotePrefix="1" applyNumberFormat="1" applyFont="1" applyFill="1" applyBorder="1" applyAlignment="1">
      <alignment horizontal="left" vertical="center" wrapText="1"/>
    </xf>
    <xf numFmtId="0" fontId="100" fillId="0" borderId="0" xfId="7" applyFont="1" applyAlignment="1">
      <alignment horizontal="left" vertical="center"/>
    </xf>
    <xf numFmtId="0" fontId="6" fillId="0" borderId="144" xfId="7" applyFont="1" applyFill="1" applyBorder="1" applyAlignment="1">
      <alignment vertical="center" wrapText="1"/>
    </xf>
    <xf numFmtId="0" fontId="6" fillId="0" borderId="205" xfId="7" quotePrefix="1" applyFont="1" applyFill="1" applyBorder="1" applyAlignment="1">
      <alignment horizontal="left" vertical="center" wrapText="1"/>
    </xf>
    <xf numFmtId="183" fontId="6" fillId="14" borderId="144" xfId="8" applyNumberFormat="1" applyFont="1" applyFill="1" applyBorder="1" applyAlignment="1">
      <alignment horizontal="right" vertical="center"/>
    </xf>
    <xf numFmtId="183" fontId="6" fillId="14" borderId="204" xfId="8" applyNumberFormat="1" applyFont="1" applyFill="1" applyBorder="1" applyAlignment="1">
      <alignment horizontal="right" vertical="center"/>
    </xf>
    <xf numFmtId="41" fontId="29" fillId="14" borderId="204" xfId="8" applyFont="1" applyFill="1" applyBorder="1" applyAlignment="1">
      <alignment horizontal="right" vertical="center"/>
    </xf>
    <xf numFmtId="0" fontId="6" fillId="14" borderId="207" xfId="8" quotePrefix="1" applyNumberFormat="1" applyFont="1" applyFill="1" applyBorder="1" applyAlignment="1">
      <alignment vertical="center" wrapText="1"/>
    </xf>
    <xf numFmtId="0" fontId="101" fillId="0" borderId="0" xfId="7" quotePrefix="1" applyFont="1" applyFill="1" applyAlignment="1">
      <alignment vertical="center"/>
    </xf>
    <xf numFmtId="0" fontId="6" fillId="13" borderId="44" xfId="7" applyFont="1" applyFill="1" applyBorder="1" applyAlignment="1">
      <alignment vertical="center" wrapText="1"/>
    </xf>
    <xf numFmtId="0" fontId="6" fillId="14" borderId="208" xfId="7" applyFont="1" applyFill="1" applyBorder="1" applyAlignment="1">
      <alignment horizontal="center" vertical="center"/>
    </xf>
    <xf numFmtId="0" fontId="5" fillId="0" borderId="205" xfId="7" quotePrefix="1" applyFont="1" applyFill="1" applyBorder="1" applyAlignment="1">
      <alignment horizontal="left" vertical="center" wrapText="1"/>
    </xf>
    <xf numFmtId="183" fontId="0" fillId="14" borderId="144" xfId="8" applyNumberFormat="1" applyFont="1" applyFill="1" applyBorder="1" applyAlignment="1">
      <alignment horizontal="right" vertical="center"/>
    </xf>
    <xf numFmtId="183" fontId="0" fillId="14" borderId="204" xfId="8" applyNumberFormat="1" applyFont="1" applyFill="1" applyBorder="1" applyAlignment="1">
      <alignment horizontal="right" vertical="center"/>
    </xf>
    <xf numFmtId="41" fontId="86" fillId="14" borderId="204" xfId="8" applyFont="1" applyFill="1" applyBorder="1" applyAlignment="1">
      <alignment horizontal="right" vertical="center"/>
    </xf>
    <xf numFmtId="41" fontId="0" fillId="14" borderId="204" xfId="8" applyFont="1" applyFill="1" applyBorder="1" applyAlignment="1">
      <alignment horizontal="center" vertical="center"/>
    </xf>
    <xf numFmtId="0" fontId="5" fillId="14" borderId="185" xfId="7" applyFont="1" applyFill="1" applyBorder="1" applyAlignment="1">
      <alignment horizontal="center" vertical="center"/>
    </xf>
    <xf numFmtId="0" fontId="5" fillId="14" borderId="206" xfId="7" applyFont="1" applyFill="1" applyBorder="1" applyAlignment="1">
      <alignment horizontal="center" vertical="center"/>
    </xf>
    <xf numFmtId="0" fontId="5" fillId="14" borderId="188" xfId="7" applyFont="1" applyFill="1" applyBorder="1" applyAlignment="1">
      <alignment horizontal="center" vertical="center"/>
    </xf>
    <xf numFmtId="0" fontId="5" fillId="14" borderId="205" xfId="7" applyFont="1" applyFill="1" applyBorder="1" applyAlignment="1">
      <alignment horizontal="center" vertical="center"/>
    </xf>
    <xf numFmtId="0" fontId="98" fillId="14" borderId="204" xfId="7" applyFont="1" applyFill="1" applyBorder="1" applyAlignment="1">
      <alignment horizontal="center" vertical="center"/>
    </xf>
    <xf numFmtId="183" fontId="0" fillId="0" borderId="144" xfId="8" applyNumberFormat="1" applyFont="1" applyFill="1" applyBorder="1" applyAlignment="1">
      <alignment horizontal="right" vertical="center"/>
    </xf>
    <xf numFmtId="41" fontId="6" fillId="13" borderId="11" xfId="8" applyFont="1" applyFill="1" applyBorder="1" applyAlignment="1">
      <alignment horizontal="center" vertical="center"/>
    </xf>
    <xf numFmtId="0" fontId="0" fillId="13" borderId="12" xfId="8" quotePrefix="1" applyNumberFormat="1" applyFont="1" applyFill="1" applyBorder="1" applyAlignment="1">
      <alignment horizontal="left" vertical="center" wrapText="1"/>
    </xf>
    <xf numFmtId="0" fontId="93" fillId="13" borderId="44" xfId="7" applyFont="1" applyFill="1" applyBorder="1" applyAlignment="1">
      <alignment vertical="center" wrapText="1"/>
    </xf>
    <xf numFmtId="183" fontId="6" fillId="0" borderId="144" xfId="8" applyNumberFormat="1" applyFont="1" applyFill="1" applyBorder="1" applyAlignment="1">
      <alignment horizontal="right" vertical="center"/>
    </xf>
    <xf numFmtId="183" fontId="6" fillId="0" borderId="204" xfId="8" applyNumberFormat="1" applyFont="1" applyFill="1" applyBorder="1" applyAlignment="1">
      <alignment horizontal="right" vertical="center"/>
    </xf>
    <xf numFmtId="0" fontId="5" fillId="13" borderId="24" xfId="7" quotePrefix="1" applyFont="1" applyFill="1" applyBorder="1" applyAlignment="1">
      <alignment horizontal="center" vertical="center"/>
    </xf>
    <xf numFmtId="0" fontId="5" fillId="13" borderId="25" xfId="7" quotePrefix="1" applyFont="1" applyFill="1" applyBorder="1" applyAlignment="1">
      <alignment horizontal="center" vertical="center" wrapText="1"/>
    </xf>
    <xf numFmtId="0" fontId="5" fillId="15" borderId="25" xfId="7" applyFont="1" applyFill="1" applyBorder="1" applyAlignment="1">
      <alignment vertical="center" wrapText="1"/>
    </xf>
    <xf numFmtId="0" fontId="5" fillId="15" borderId="25" xfId="7" applyFont="1" applyFill="1" applyBorder="1" applyAlignment="1">
      <alignment horizontal="center" vertical="center" wrapText="1"/>
    </xf>
    <xf numFmtId="0" fontId="5" fillId="15" borderId="11" xfId="7" applyFont="1" applyFill="1" applyBorder="1" applyAlignment="1">
      <alignment horizontal="center" vertical="center" wrapText="1"/>
    </xf>
    <xf numFmtId="183" fontId="86" fillId="15" borderId="11" xfId="8" applyNumberFormat="1" applyFont="1" applyFill="1" applyBorder="1" applyAlignment="1">
      <alignment horizontal="right" vertical="center"/>
    </xf>
    <xf numFmtId="193" fontId="86" fillId="15" borderId="11" xfId="8" applyNumberFormat="1" applyFont="1" applyFill="1" applyBorder="1" applyAlignment="1">
      <alignment horizontal="right" vertical="center"/>
    </xf>
    <xf numFmtId="41" fontId="5" fillId="15" borderId="11" xfId="8" applyFont="1" applyFill="1" applyBorder="1" applyAlignment="1">
      <alignment horizontal="center" vertical="center"/>
    </xf>
    <xf numFmtId="0" fontId="95" fillId="15" borderId="165" xfId="7" applyFont="1" applyFill="1" applyBorder="1" applyAlignment="1">
      <alignment horizontal="center" vertical="center"/>
    </xf>
    <xf numFmtId="0" fontId="86" fillId="15" borderId="202" xfId="7" applyFont="1" applyFill="1" applyBorder="1" applyAlignment="1">
      <alignment horizontal="center" vertical="center"/>
    </xf>
    <xf numFmtId="0" fontId="95" fillId="15" borderId="203" xfId="7" applyFont="1" applyFill="1" applyBorder="1" applyAlignment="1">
      <alignment horizontal="center" vertical="center"/>
    </xf>
    <xf numFmtId="194" fontId="95" fillId="15" borderId="19" xfId="7" applyNumberFormat="1" applyFont="1" applyFill="1" applyBorder="1" applyAlignment="1">
      <alignment horizontal="center" vertical="center"/>
    </xf>
    <xf numFmtId="0" fontId="95" fillId="15" borderId="19" xfId="7" applyFont="1" applyFill="1" applyBorder="1" applyAlignment="1">
      <alignment horizontal="center" vertical="center"/>
    </xf>
    <xf numFmtId="0" fontId="98" fillId="15" borderId="11" xfId="7" applyFont="1" applyFill="1" applyBorder="1" applyAlignment="1">
      <alignment horizontal="center" vertical="center" wrapText="1"/>
    </xf>
    <xf numFmtId="0" fontId="5" fillId="15" borderId="12" xfId="8" quotePrefix="1" applyNumberFormat="1" applyFont="1" applyFill="1" applyBorder="1" applyAlignment="1">
      <alignment vertical="center" wrapText="1"/>
    </xf>
    <xf numFmtId="41" fontId="0" fillId="3" borderId="0" xfId="8" applyFont="1" applyFill="1" applyAlignment="1">
      <alignment vertical="center"/>
    </xf>
    <xf numFmtId="0" fontId="5" fillId="3" borderId="0" xfId="7" applyFont="1" applyFill="1" applyAlignment="1">
      <alignment vertical="center"/>
    </xf>
    <xf numFmtId="0" fontId="5" fillId="13" borderId="38" xfId="7" quotePrefix="1" applyFont="1" applyFill="1" applyBorder="1" applyAlignment="1">
      <alignment horizontal="center" vertical="center"/>
    </xf>
    <xf numFmtId="0" fontId="5" fillId="13" borderId="44" xfId="7" quotePrefix="1" applyFont="1" applyFill="1" applyBorder="1" applyAlignment="1">
      <alignment horizontal="center" vertical="center"/>
    </xf>
    <xf numFmtId="0" fontId="5" fillId="15" borderId="44" xfId="7" applyFont="1" applyFill="1" applyBorder="1" applyAlignment="1">
      <alignment vertical="center" wrapText="1"/>
    </xf>
    <xf numFmtId="0" fontId="5" fillId="15" borderId="44" xfId="7" applyFont="1" applyFill="1" applyBorder="1" applyAlignment="1">
      <alignment horizontal="center" vertical="center" wrapText="1"/>
    </xf>
    <xf numFmtId="0" fontId="5" fillId="0" borderId="204" xfId="7" applyFont="1" applyFill="1" applyBorder="1" applyAlignment="1">
      <alignment horizontal="left" vertical="center" wrapText="1"/>
    </xf>
    <xf numFmtId="183" fontId="5" fillId="0" borderId="204" xfId="8" applyNumberFormat="1" applyFont="1" applyFill="1" applyBorder="1" applyAlignment="1">
      <alignment horizontal="right" vertical="center"/>
    </xf>
    <xf numFmtId="41" fontId="5" fillId="0" borderId="204" xfId="8" applyFont="1" applyFill="1" applyBorder="1" applyAlignment="1">
      <alignment horizontal="right" vertical="center"/>
    </xf>
    <xf numFmtId="41" fontId="86" fillId="0" borderId="144" xfId="8" applyFont="1" applyFill="1" applyBorder="1" applyAlignment="1">
      <alignment horizontal="right" vertical="center"/>
    </xf>
    <xf numFmtId="41" fontId="5" fillId="0" borderId="204" xfId="8" applyFont="1" applyFill="1" applyBorder="1" applyAlignment="1">
      <alignment horizontal="center" vertical="center"/>
    </xf>
    <xf numFmtId="0" fontId="5" fillId="0" borderId="185" xfId="7" applyFont="1" applyFill="1" applyBorder="1" applyAlignment="1">
      <alignment horizontal="center" vertical="center"/>
    </xf>
    <xf numFmtId="0" fontId="5" fillId="0" borderId="206" xfId="7" applyFont="1" applyFill="1" applyBorder="1" applyAlignment="1">
      <alignment horizontal="center" vertical="center"/>
    </xf>
    <xf numFmtId="0" fontId="5" fillId="0" borderId="188" xfId="7" applyFont="1" applyFill="1" applyBorder="1" applyAlignment="1">
      <alignment horizontal="center" vertical="center"/>
    </xf>
    <xf numFmtId="0" fontId="5" fillId="0" borderId="205" xfId="7" applyFont="1" applyFill="1" applyBorder="1" applyAlignment="1">
      <alignment horizontal="center" vertical="center"/>
    </xf>
    <xf numFmtId="0" fontId="98" fillId="0" borderId="204" xfId="7" applyFont="1" applyFill="1" applyBorder="1" applyAlignment="1">
      <alignment horizontal="center" vertical="center"/>
    </xf>
    <xf numFmtId="0" fontId="102" fillId="14" borderId="207" xfId="8" quotePrefix="1" applyNumberFormat="1" applyFont="1" applyFill="1" applyBorder="1" applyAlignment="1">
      <alignment vertical="center" wrapText="1"/>
    </xf>
    <xf numFmtId="0" fontId="5" fillId="0" borderId="144" xfId="7" applyFont="1" applyFill="1" applyBorder="1" applyAlignment="1">
      <alignment horizontal="left" vertical="center" wrapText="1"/>
    </xf>
    <xf numFmtId="183" fontId="5" fillId="0" borderId="162" xfId="8" applyNumberFormat="1" applyFont="1" applyFill="1" applyBorder="1" applyAlignment="1">
      <alignment horizontal="right" vertical="center"/>
    </xf>
    <xf numFmtId="41" fontId="86" fillId="0" borderId="162" xfId="8" applyFont="1" applyFill="1" applyBorder="1" applyAlignment="1">
      <alignment horizontal="right" vertical="center"/>
    </xf>
    <xf numFmtId="0" fontId="5" fillId="0" borderId="207" xfId="8" quotePrefix="1" applyNumberFormat="1" applyFont="1" applyFill="1" applyBorder="1" applyAlignment="1">
      <alignment vertical="center" wrapText="1"/>
    </xf>
    <xf numFmtId="0" fontId="103" fillId="13" borderId="24" xfId="7" quotePrefix="1" applyFont="1" applyFill="1" applyBorder="1" applyAlignment="1">
      <alignment horizontal="center" vertical="center"/>
    </xf>
    <xf numFmtId="0" fontId="103" fillId="13" borderId="25" xfId="7" quotePrefix="1" applyFont="1" applyFill="1" applyBorder="1" applyAlignment="1">
      <alignment horizontal="center" vertical="center" wrapText="1"/>
    </xf>
    <xf numFmtId="0" fontId="103" fillId="13" borderId="25" xfId="7" applyFont="1" applyFill="1" applyBorder="1" applyAlignment="1">
      <alignment vertical="center" wrapText="1"/>
    </xf>
    <xf numFmtId="0" fontId="103" fillId="13" borderId="25" xfId="7" applyFont="1" applyFill="1" applyBorder="1" applyAlignment="1">
      <alignment horizontal="center" vertical="center" wrapText="1"/>
    </xf>
    <xf numFmtId="0" fontId="103" fillId="13" borderId="20" xfId="7" applyFont="1" applyFill="1" applyBorder="1" applyAlignment="1">
      <alignment horizontal="center" vertical="center" wrapText="1"/>
    </xf>
    <xf numFmtId="0" fontId="103" fillId="13" borderId="19" xfId="7" applyFont="1" applyFill="1" applyBorder="1" applyAlignment="1">
      <alignment horizontal="center" vertical="center" wrapText="1"/>
    </xf>
    <xf numFmtId="183" fontId="104" fillId="13" borderId="11" xfId="8" applyNumberFormat="1" applyFont="1" applyFill="1" applyBorder="1" applyAlignment="1">
      <alignment horizontal="right" vertical="center"/>
    </xf>
    <xf numFmtId="193" fontId="104" fillId="13" borderId="11" xfId="8" applyNumberFormat="1" applyFont="1" applyFill="1" applyBorder="1" applyAlignment="1">
      <alignment horizontal="right" vertical="center"/>
    </xf>
    <xf numFmtId="41" fontId="103" fillId="13" borderId="11" xfId="8" applyFont="1" applyFill="1" applyBorder="1" applyAlignment="1">
      <alignment horizontal="center" vertical="center"/>
    </xf>
    <xf numFmtId="0" fontId="105" fillId="13" borderId="165" xfId="7" applyFont="1" applyFill="1" applyBorder="1" applyAlignment="1">
      <alignment horizontal="center" vertical="center"/>
    </xf>
    <xf numFmtId="0" fontId="104" fillId="13" borderId="202" xfId="7" applyFont="1" applyFill="1" applyBorder="1" applyAlignment="1">
      <alignment horizontal="center" vertical="center"/>
    </xf>
    <xf numFmtId="0" fontId="105" fillId="13" borderId="203" xfId="7" applyFont="1" applyFill="1" applyBorder="1" applyAlignment="1">
      <alignment horizontal="center" vertical="center"/>
    </xf>
    <xf numFmtId="194" fontId="105" fillId="13" borderId="19" xfId="7" applyNumberFormat="1" applyFont="1" applyFill="1" applyBorder="1" applyAlignment="1">
      <alignment horizontal="center" vertical="center"/>
    </xf>
    <xf numFmtId="0" fontId="105" fillId="13" borderId="19" xfId="7" applyFont="1" applyFill="1" applyBorder="1" applyAlignment="1">
      <alignment horizontal="center" vertical="center"/>
    </xf>
    <xf numFmtId="0" fontId="106" fillId="13" borderId="11" xfId="7" applyFont="1" applyFill="1" applyBorder="1" applyAlignment="1">
      <alignment horizontal="center" vertical="center" wrapText="1"/>
    </xf>
    <xf numFmtId="0" fontId="103" fillId="13" borderId="12" xfId="8" quotePrefix="1" applyNumberFormat="1" applyFont="1" applyFill="1" applyBorder="1" applyAlignment="1">
      <alignment horizontal="left" vertical="center" wrapText="1"/>
    </xf>
    <xf numFmtId="0" fontId="107" fillId="0" borderId="0" xfId="7" quotePrefix="1" applyFont="1" applyFill="1" applyAlignment="1">
      <alignment vertical="center" wrapText="1"/>
    </xf>
    <xf numFmtId="0" fontId="103" fillId="13" borderId="38" xfId="7" quotePrefix="1" applyFont="1" applyFill="1" applyBorder="1" applyAlignment="1">
      <alignment horizontal="center" vertical="center"/>
    </xf>
    <xf numFmtId="0" fontId="103" fillId="13" borderId="44" xfId="7" quotePrefix="1" applyFont="1" applyFill="1" applyBorder="1" applyAlignment="1">
      <alignment horizontal="center" vertical="center"/>
    </xf>
    <xf numFmtId="0" fontId="103" fillId="13" borderId="44" xfId="7" applyFont="1" applyFill="1" applyBorder="1" applyAlignment="1">
      <alignment vertical="center" wrapText="1"/>
    </xf>
    <xf numFmtId="0" fontId="103" fillId="13" borderId="44" xfId="7" applyFont="1" applyFill="1" applyBorder="1" applyAlignment="1">
      <alignment horizontal="center" vertical="center" wrapText="1"/>
    </xf>
    <xf numFmtId="0" fontId="103" fillId="0" borderId="144" xfId="7" applyFont="1" applyFill="1" applyBorder="1" applyAlignment="1">
      <alignment vertical="center" wrapText="1"/>
    </xf>
    <xf numFmtId="0" fontId="103" fillId="14" borderId="205" xfId="7" quotePrefix="1" applyFont="1" applyFill="1" applyBorder="1" applyAlignment="1">
      <alignment horizontal="left" vertical="center" wrapText="1"/>
    </xf>
    <xf numFmtId="183" fontId="103" fillId="14" borderId="144" xfId="8" applyNumberFormat="1" applyFont="1" applyFill="1" applyBorder="1" applyAlignment="1">
      <alignment horizontal="right" vertical="center"/>
    </xf>
    <xf numFmtId="183" fontId="103" fillId="14" borderId="204" xfId="8" applyNumberFormat="1" applyFont="1" applyFill="1" applyBorder="1" applyAlignment="1">
      <alignment horizontal="right" vertical="center"/>
    </xf>
    <xf numFmtId="41" fontId="104" fillId="14" borderId="204" xfId="8" applyFont="1" applyFill="1" applyBorder="1" applyAlignment="1">
      <alignment horizontal="right" vertical="center"/>
    </xf>
    <xf numFmtId="41" fontId="103" fillId="14" borderId="204" xfId="8" applyFont="1" applyFill="1" applyBorder="1" applyAlignment="1">
      <alignment horizontal="center" vertical="center"/>
    </xf>
    <xf numFmtId="0" fontId="103" fillId="14" borderId="185" xfId="7" applyFont="1" applyFill="1" applyBorder="1" applyAlignment="1">
      <alignment horizontal="center" vertical="center"/>
    </xf>
    <xf numFmtId="0" fontId="103" fillId="14" borderId="206" xfId="7" applyFont="1" applyFill="1" applyBorder="1" applyAlignment="1">
      <alignment horizontal="center" vertical="center"/>
    </xf>
    <xf numFmtId="0" fontId="103" fillId="14" borderId="188" xfId="7" applyFont="1" applyFill="1" applyBorder="1" applyAlignment="1">
      <alignment horizontal="center" vertical="center"/>
    </xf>
    <xf numFmtId="0" fontId="103" fillId="14" borderId="205" xfId="7" applyFont="1" applyFill="1" applyBorder="1" applyAlignment="1">
      <alignment horizontal="center" vertical="center"/>
    </xf>
    <xf numFmtId="0" fontId="106" fillId="14" borderId="204" xfId="7" applyFont="1" applyFill="1" applyBorder="1" applyAlignment="1">
      <alignment horizontal="center" vertical="center"/>
    </xf>
    <xf numFmtId="0" fontId="103" fillId="14" borderId="207" xfId="8" quotePrefix="1" applyNumberFormat="1" applyFont="1" applyFill="1" applyBorder="1" applyAlignment="1">
      <alignment vertical="center" wrapText="1"/>
    </xf>
    <xf numFmtId="0" fontId="103" fillId="14" borderId="208" xfId="7" applyFont="1" applyFill="1" applyBorder="1" applyAlignment="1">
      <alignment horizontal="center" vertical="center"/>
    </xf>
    <xf numFmtId="0" fontId="6" fillId="13" borderId="25" xfId="7" applyFont="1" applyFill="1" applyBorder="1" applyAlignment="1">
      <alignment horizontal="center" vertical="center"/>
    </xf>
    <xf numFmtId="183" fontId="86" fillId="13" borderId="11" xfId="8" quotePrefix="1" applyNumberFormat="1" applyFont="1" applyFill="1" applyBorder="1" applyAlignment="1">
      <alignment horizontal="right" vertical="center"/>
    </xf>
    <xf numFmtId="41" fontId="8" fillId="13" borderId="11" xfId="8" applyFont="1" applyFill="1" applyBorder="1" applyAlignment="1">
      <alignment horizontal="center" vertical="center"/>
    </xf>
    <xf numFmtId="0" fontId="28" fillId="13" borderId="165" xfId="7" applyFont="1" applyFill="1" applyBorder="1" applyAlignment="1">
      <alignment horizontal="center" vertical="center"/>
    </xf>
    <xf numFmtId="0" fontId="6" fillId="13" borderId="202" xfId="7" applyFont="1" applyFill="1" applyBorder="1" applyAlignment="1">
      <alignment horizontal="center" vertical="center"/>
    </xf>
    <xf numFmtId="0" fontId="6" fillId="13" borderId="203" xfId="7" applyFont="1" applyFill="1" applyBorder="1" applyAlignment="1">
      <alignment horizontal="center" vertical="center"/>
    </xf>
    <xf numFmtId="0" fontId="6" fillId="13" borderId="19" xfId="7" applyFont="1" applyFill="1" applyBorder="1" applyAlignment="1">
      <alignment horizontal="center" vertical="center"/>
    </xf>
    <xf numFmtId="0" fontId="97" fillId="13" borderId="11" xfId="7" applyFont="1" applyFill="1" applyBorder="1" applyAlignment="1">
      <alignment horizontal="center" vertical="center"/>
    </xf>
    <xf numFmtId="0" fontId="6" fillId="13" borderId="38" xfId="7" applyFont="1" applyFill="1" applyBorder="1" applyAlignment="1">
      <alignment horizontal="center" vertical="center"/>
    </xf>
    <xf numFmtId="0" fontId="6" fillId="13" borderId="44" xfId="7" applyFont="1" applyFill="1" applyBorder="1" applyAlignment="1">
      <alignment horizontal="center" vertical="center"/>
    </xf>
    <xf numFmtId="0" fontId="6" fillId="0" borderId="204" xfId="7" applyFont="1" applyFill="1" applyBorder="1" applyAlignment="1">
      <alignment vertical="center" wrapText="1"/>
    </xf>
    <xf numFmtId="0" fontId="6" fillId="14" borderId="205" xfId="7" quotePrefix="1" applyFont="1" applyFill="1" applyBorder="1" applyAlignment="1">
      <alignment horizontal="left" vertical="center" wrapText="1"/>
    </xf>
    <xf numFmtId="41" fontId="6" fillId="0" borderId="204" xfId="8" applyFont="1" applyFill="1" applyBorder="1" applyAlignment="1">
      <alignment horizontal="center" vertical="center"/>
    </xf>
    <xf numFmtId="0" fontId="6" fillId="0" borderId="185" xfId="7" applyFont="1" applyFill="1" applyBorder="1" applyAlignment="1">
      <alignment horizontal="center" vertical="center"/>
    </xf>
    <xf numFmtId="0" fontId="6" fillId="0" borderId="206" xfId="7" applyFont="1" applyFill="1" applyBorder="1" applyAlignment="1">
      <alignment horizontal="center" vertical="center"/>
    </xf>
    <xf numFmtId="0" fontId="6" fillId="0" borderId="188" xfId="7" applyFont="1" applyFill="1" applyBorder="1" applyAlignment="1">
      <alignment horizontal="center" vertical="center"/>
    </xf>
    <xf numFmtId="0" fontId="6" fillId="0" borderId="205" xfId="7" applyFont="1" applyFill="1" applyBorder="1" applyAlignment="1">
      <alignment horizontal="center" vertical="center"/>
    </xf>
    <xf numFmtId="0" fontId="97" fillId="0" borderId="204" xfId="7" applyFont="1" applyFill="1" applyBorder="1" applyAlignment="1">
      <alignment horizontal="center" vertical="center"/>
    </xf>
    <xf numFmtId="0" fontId="103" fillId="13" borderId="25" xfId="7" applyFont="1" applyFill="1" applyBorder="1" applyAlignment="1">
      <alignment horizontal="center" vertical="center"/>
    </xf>
    <xf numFmtId="183" fontId="104" fillId="13" borderId="11" xfId="8" quotePrefix="1" applyNumberFormat="1" applyFont="1" applyFill="1" applyBorder="1" applyAlignment="1">
      <alignment horizontal="right" vertical="center"/>
    </xf>
    <xf numFmtId="41" fontId="109" fillId="13" borderId="11" xfId="8" applyFont="1" applyFill="1" applyBorder="1" applyAlignment="1">
      <alignment horizontal="center" vertical="center"/>
    </xf>
    <xf numFmtId="0" fontId="110" fillId="13" borderId="165" xfId="7" applyFont="1" applyFill="1" applyBorder="1" applyAlignment="1">
      <alignment horizontal="center" vertical="center"/>
    </xf>
    <xf numFmtId="0" fontId="103" fillId="13" borderId="202" xfId="7" applyFont="1" applyFill="1" applyBorder="1" applyAlignment="1">
      <alignment horizontal="center" vertical="center"/>
    </xf>
    <xf numFmtId="0" fontId="103" fillId="13" borderId="203" xfId="7" applyFont="1" applyFill="1" applyBorder="1" applyAlignment="1">
      <alignment horizontal="center" vertical="center"/>
    </xf>
    <xf numFmtId="0" fontId="103" fillId="13" borderId="19" xfId="7" applyFont="1" applyFill="1" applyBorder="1" applyAlignment="1">
      <alignment horizontal="center" vertical="center"/>
    </xf>
    <xf numFmtId="0" fontId="106" fillId="13" borderId="11" xfId="7" applyFont="1" applyFill="1" applyBorder="1" applyAlignment="1">
      <alignment horizontal="center" vertical="center"/>
    </xf>
    <xf numFmtId="0" fontId="103" fillId="13" borderId="38" xfId="7" applyFont="1" applyFill="1" applyBorder="1" applyAlignment="1">
      <alignment horizontal="center" vertical="center"/>
    </xf>
    <xf numFmtId="0" fontId="103" fillId="13" borderId="44" xfId="7" applyFont="1" applyFill="1" applyBorder="1" applyAlignment="1">
      <alignment horizontal="center" vertical="center"/>
    </xf>
    <xf numFmtId="0" fontId="103" fillId="0" borderId="204" xfId="7" applyFont="1" applyFill="1" applyBorder="1" applyAlignment="1">
      <alignment vertical="center" wrapText="1"/>
    </xf>
    <xf numFmtId="41" fontId="103" fillId="0" borderId="204" xfId="8" applyFont="1" applyFill="1" applyBorder="1" applyAlignment="1">
      <alignment horizontal="center" vertical="center"/>
    </xf>
    <xf numFmtId="0" fontId="103" fillId="0" borderId="185" xfId="7" applyFont="1" applyFill="1" applyBorder="1" applyAlignment="1">
      <alignment horizontal="center" vertical="center"/>
    </xf>
    <xf numFmtId="0" fontId="103" fillId="0" borderId="206" xfId="7" applyFont="1" applyFill="1" applyBorder="1" applyAlignment="1">
      <alignment horizontal="center" vertical="center"/>
    </xf>
    <xf numFmtId="0" fontId="103" fillId="0" borderId="188" xfId="7" applyFont="1" applyFill="1" applyBorder="1" applyAlignment="1">
      <alignment horizontal="center" vertical="center"/>
    </xf>
    <xf numFmtId="0" fontId="103" fillId="0" borderId="205" xfId="7" applyFont="1" applyFill="1" applyBorder="1" applyAlignment="1">
      <alignment horizontal="center" vertical="center"/>
    </xf>
    <xf numFmtId="0" fontId="106" fillId="0" borderId="204" xfId="7" applyFont="1" applyFill="1" applyBorder="1" applyAlignment="1">
      <alignment horizontal="center" vertical="center"/>
    </xf>
    <xf numFmtId="0" fontId="103" fillId="0" borderId="207" xfId="8" quotePrefix="1" applyNumberFormat="1" applyFont="1" applyFill="1" applyBorder="1" applyAlignment="1">
      <alignment vertical="center" wrapText="1"/>
    </xf>
    <xf numFmtId="0" fontId="86" fillId="27" borderId="13" xfId="7" quotePrefix="1" applyFont="1" applyFill="1" applyBorder="1" applyAlignment="1">
      <alignment horizontal="left" vertical="center"/>
    </xf>
    <xf numFmtId="0" fontId="86" fillId="27" borderId="14" xfId="7" quotePrefix="1" applyFont="1" applyFill="1" applyBorder="1" applyAlignment="1">
      <alignment horizontal="left" vertical="center"/>
    </xf>
    <xf numFmtId="0" fontId="86" fillId="27" borderId="59" xfId="7" quotePrefix="1" applyFont="1" applyFill="1" applyBorder="1" applyAlignment="1">
      <alignment horizontal="left" vertical="center"/>
    </xf>
    <xf numFmtId="0" fontId="6" fillId="13" borderId="25" xfId="7" applyFont="1" applyFill="1" applyBorder="1" applyAlignment="1">
      <alignment vertical="center" wrapText="1"/>
    </xf>
    <xf numFmtId="183" fontId="29" fillId="13" borderId="11" xfId="8" applyNumberFormat="1" applyFont="1" applyFill="1" applyBorder="1" applyAlignment="1">
      <alignment horizontal="right" vertical="center"/>
    </xf>
    <xf numFmtId="193" fontId="29" fillId="13" borderId="11" xfId="8" applyNumberFormat="1" applyFont="1" applyFill="1" applyBorder="1" applyAlignment="1">
      <alignment horizontal="right" vertical="center"/>
    </xf>
    <xf numFmtId="0" fontId="8" fillId="13" borderId="12" xfId="8" quotePrefix="1" applyNumberFormat="1" applyFont="1" applyFill="1" applyBorder="1" applyAlignment="1">
      <alignment vertical="center" wrapText="1"/>
    </xf>
    <xf numFmtId="0" fontId="6" fillId="13" borderId="17" xfId="7" applyFont="1" applyFill="1" applyBorder="1" applyAlignment="1">
      <alignment horizontal="left" vertical="center" wrapText="1"/>
    </xf>
    <xf numFmtId="0" fontId="6" fillId="13" borderId="16" xfId="7" applyFont="1" applyFill="1" applyBorder="1" applyAlignment="1">
      <alignment horizontal="left" vertical="center" wrapText="1"/>
    </xf>
    <xf numFmtId="183" fontId="6" fillId="13" borderId="25" xfId="8" applyNumberFormat="1" applyFont="1" applyFill="1" applyBorder="1" applyAlignment="1">
      <alignment horizontal="right" vertical="center"/>
    </xf>
    <xf numFmtId="183" fontId="6" fillId="13" borderId="156" xfId="8" applyNumberFormat="1" applyFont="1" applyFill="1" applyBorder="1" applyAlignment="1">
      <alignment horizontal="right" vertical="center"/>
    </xf>
    <xf numFmtId="41" fontId="29" fillId="13" borderId="25" xfId="8" applyFont="1" applyFill="1" applyBorder="1" applyAlignment="1">
      <alignment horizontal="right" vertical="center"/>
    </xf>
    <xf numFmtId="41" fontId="6" fillId="13" borderId="204" xfId="8" applyFont="1" applyFill="1" applyBorder="1" applyAlignment="1">
      <alignment horizontal="center" vertical="center"/>
    </xf>
    <xf numFmtId="0" fontId="6" fillId="13" borderId="185" xfId="7" applyFont="1" applyFill="1" applyBorder="1" applyAlignment="1">
      <alignment horizontal="center" vertical="center"/>
    </xf>
    <xf numFmtId="0" fontId="6" fillId="13" borderId="206" xfId="7" applyFont="1" applyFill="1" applyBorder="1" applyAlignment="1">
      <alignment horizontal="center" vertical="center"/>
    </xf>
    <xf numFmtId="0" fontId="6" fillId="13" borderId="188" xfId="7" applyFont="1" applyFill="1" applyBorder="1" applyAlignment="1">
      <alignment horizontal="center" vertical="center"/>
    </xf>
    <xf numFmtId="0" fontId="6" fillId="13" borderId="205" xfId="7" applyFont="1" applyFill="1" applyBorder="1" applyAlignment="1">
      <alignment horizontal="center" vertical="center"/>
    </xf>
    <xf numFmtId="0" fontId="97" fillId="13" borderId="204" xfId="7" applyFont="1" applyFill="1" applyBorder="1" applyAlignment="1">
      <alignment horizontal="center" vertical="center"/>
    </xf>
    <xf numFmtId="0" fontId="6" fillId="13" borderId="207" xfId="8" quotePrefix="1" applyNumberFormat="1" applyFont="1" applyFill="1" applyBorder="1" applyAlignment="1">
      <alignment vertical="center" wrapText="1"/>
    </xf>
    <xf numFmtId="0" fontId="6" fillId="14" borderId="144" xfId="7" applyFont="1" applyFill="1" applyBorder="1" applyAlignment="1">
      <alignment vertical="center" wrapText="1"/>
    </xf>
    <xf numFmtId="41" fontId="6" fillId="14" borderId="144" xfId="8" applyFont="1" applyFill="1" applyBorder="1" applyAlignment="1">
      <alignment horizontal="right" vertical="center"/>
    </xf>
    <xf numFmtId="41" fontId="29" fillId="0" borderId="162" xfId="8" applyFont="1" applyFill="1" applyBorder="1" applyAlignment="1">
      <alignment vertical="center"/>
    </xf>
    <xf numFmtId="0" fontId="97" fillId="14" borderId="144" xfId="7" applyFont="1" applyFill="1" applyBorder="1" applyAlignment="1">
      <alignment vertical="center" wrapText="1"/>
    </xf>
    <xf numFmtId="0" fontId="97" fillId="14" borderId="163" xfId="7" applyFont="1" applyFill="1" applyBorder="1" applyAlignment="1">
      <alignment horizontal="left" vertical="center" wrapText="1"/>
    </xf>
    <xf numFmtId="0" fontId="97" fillId="14" borderId="150" xfId="7" applyFont="1" applyFill="1" applyBorder="1" applyAlignment="1">
      <alignment horizontal="left" vertical="center" wrapText="1"/>
    </xf>
    <xf numFmtId="41" fontId="6" fillId="14" borderId="44" xfId="8" applyFont="1" applyFill="1" applyBorder="1" applyAlignment="1">
      <alignment horizontal="center" vertical="center"/>
    </xf>
    <xf numFmtId="0" fontId="6" fillId="14" borderId="209" xfId="7" applyFont="1" applyFill="1" applyBorder="1" applyAlignment="1">
      <alignment horizontal="center" vertical="center"/>
    </xf>
    <xf numFmtId="0" fontId="6" fillId="14" borderId="210" xfId="7" applyFont="1" applyFill="1" applyBorder="1" applyAlignment="1">
      <alignment horizontal="center" vertical="center"/>
    </xf>
    <xf numFmtId="0" fontId="6" fillId="14" borderId="178" xfId="7" applyFont="1" applyFill="1" applyBorder="1" applyAlignment="1">
      <alignment horizontal="center" vertical="center"/>
    </xf>
    <xf numFmtId="0" fontId="6" fillId="14" borderId="58" xfId="7" applyFont="1" applyFill="1" applyBorder="1" applyAlignment="1">
      <alignment horizontal="center" vertical="center"/>
    </xf>
    <xf numFmtId="0" fontId="97" fillId="14" borderId="44" xfId="7" applyFont="1" applyFill="1" applyBorder="1" applyAlignment="1">
      <alignment horizontal="center" vertical="center"/>
    </xf>
    <xf numFmtId="0" fontId="6" fillId="14" borderId="37" xfId="8" quotePrefix="1" applyNumberFormat="1" applyFont="1" applyFill="1" applyBorder="1" applyAlignment="1">
      <alignment vertical="center" wrapText="1"/>
    </xf>
    <xf numFmtId="0" fontId="6" fillId="13" borderId="179" xfId="7" applyFont="1" applyFill="1" applyBorder="1" applyAlignment="1">
      <alignment horizontal="left" vertical="center" wrapText="1"/>
    </xf>
    <xf numFmtId="0" fontId="6" fillId="13" borderId="157" xfId="7" applyFont="1" applyFill="1" applyBorder="1" applyAlignment="1">
      <alignment horizontal="left" vertical="center" wrapText="1"/>
    </xf>
    <xf numFmtId="41" fontId="6" fillId="13" borderId="156" xfId="8" applyFont="1" applyFill="1" applyBorder="1" applyAlignment="1">
      <alignment horizontal="center" vertical="center"/>
    </xf>
    <xf numFmtId="0" fontId="6" fillId="13" borderId="154" xfId="7" applyFont="1" applyFill="1" applyBorder="1" applyAlignment="1">
      <alignment horizontal="center" vertical="center"/>
    </xf>
    <xf numFmtId="0" fontId="6" fillId="13" borderId="211" xfId="7" applyFont="1" applyFill="1" applyBorder="1" applyAlignment="1">
      <alignment horizontal="center" vertical="center"/>
    </xf>
    <xf numFmtId="0" fontId="6" fillId="13" borderId="212" xfId="7" applyFont="1" applyFill="1" applyBorder="1" applyAlignment="1">
      <alignment horizontal="center" vertical="center"/>
    </xf>
    <xf numFmtId="0" fontId="6" fillId="13" borderId="157" xfId="7" applyFont="1" applyFill="1" applyBorder="1" applyAlignment="1">
      <alignment horizontal="center" vertical="center"/>
    </xf>
    <xf numFmtId="0" fontId="97" fillId="13" borderId="156" xfId="7" applyFont="1" applyFill="1" applyBorder="1" applyAlignment="1">
      <alignment horizontal="center" vertical="center"/>
    </xf>
    <xf numFmtId="0" fontId="6" fillId="13" borderId="213" xfId="8" quotePrefix="1" applyNumberFormat="1" applyFont="1" applyFill="1" applyBorder="1" applyAlignment="1">
      <alignment vertical="center" wrapText="1"/>
    </xf>
    <xf numFmtId="0" fontId="97" fillId="14" borderId="205" xfId="7" applyFont="1" applyFill="1" applyBorder="1" applyAlignment="1">
      <alignment horizontal="left" vertical="center" wrapText="1"/>
    </xf>
    <xf numFmtId="0" fontId="97" fillId="14" borderId="145" xfId="7" applyFont="1" applyFill="1" applyBorder="1" applyAlignment="1">
      <alignment horizontal="left" vertical="center" wrapText="1"/>
    </xf>
    <xf numFmtId="0" fontId="6" fillId="14" borderId="145" xfId="7" applyFont="1" applyFill="1" applyBorder="1" applyAlignment="1">
      <alignment horizontal="left" vertical="center" wrapText="1"/>
    </xf>
    <xf numFmtId="0" fontId="29" fillId="28" borderId="214" xfId="7" applyFont="1" applyFill="1" applyBorder="1" applyAlignment="1">
      <alignment horizontal="center" vertical="center"/>
    </xf>
    <xf numFmtId="0" fontId="29" fillId="28" borderId="54" xfId="7" applyFont="1" applyFill="1" applyBorder="1" applyAlignment="1">
      <alignment horizontal="center" vertical="center"/>
    </xf>
    <xf numFmtId="0" fontId="29" fillId="28" borderId="29" xfId="7" applyFont="1" applyFill="1" applyBorder="1" applyAlignment="1">
      <alignment horizontal="center" vertical="center"/>
    </xf>
    <xf numFmtId="0" fontId="29" fillId="28" borderId="53" xfId="7" applyFont="1" applyFill="1" applyBorder="1" applyAlignment="1">
      <alignment horizontal="center" vertical="center"/>
    </xf>
    <xf numFmtId="0" fontId="29" fillId="28" borderId="29" xfId="7" applyFont="1" applyFill="1" applyBorder="1" applyAlignment="1">
      <alignment horizontal="center" vertical="center" wrapText="1"/>
    </xf>
    <xf numFmtId="183" fontId="29" fillId="28" borderId="28" xfId="8" applyNumberFormat="1" applyFont="1" applyFill="1" applyBorder="1" applyAlignment="1">
      <alignment horizontal="right" vertical="center"/>
    </xf>
    <xf numFmtId="41" fontId="29" fillId="28" borderId="28" xfId="8" applyFont="1" applyFill="1" applyBorder="1" applyAlignment="1">
      <alignment horizontal="right" vertical="center"/>
    </xf>
    <xf numFmtId="41" fontId="111" fillId="28" borderId="28" xfId="8" applyFont="1" applyFill="1" applyBorder="1" applyAlignment="1">
      <alignment horizontal="right" vertical="center"/>
    </xf>
    <xf numFmtId="41" fontId="111" fillId="28" borderId="28" xfId="8" applyFont="1" applyFill="1" applyBorder="1" applyAlignment="1">
      <alignment horizontal="center" vertical="center"/>
    </xf>
    <xf numFmtId="0" fontId="6" fillId="28" borderId="215" xfId="7" applyFont="1" applyFill="1" applyBorder="1" applyAlignment="1">
      <alignment horizontal="center" vertical="center"/>
    </xf>
    <xf numFmtId="0" fontId="6" fillId="28" borderId="216" xfId="7" applyFont="1" applyFill="1" applyBorder="1" applyAlignment="1">
      <alignment horizontal="center" vertical="center"/>
    </xf>
    <xf numFmtId="0" fontId="6" fillId="28" borderId="217" xfId="7" applyFont="1" applyFill="1" applyBorder="1" applyAlignment="1">
      <alignment horizontal="center" vertical="center"/>
    </xf>
    <xf numFmtId="0" fontId="6" fillId="28" borderId="29" xfId="7" applyFont="1" applyFill="1" applyBorder="1" applyAlignment="1">
      <alignment horizontal="center" vertical="center"/>
    </xf>
    <xf numFmtId="0" fontId="6" fillId="28" borderId="28" xfId="7" applyFont="1" applyFill="1" applyBorder="1" applyAlignment="1">
      <alignment horizontal="center" vertical="center"/>
    </xf>
    <xf numFmtId="0" fontId="29" fillId="28" borderId="30" xfId="7" applyFont="1" applyFill="1" applyBorder="1" applyAlignment="1">
      <alignment vertical="center"/>
    </xf>
    <xf numFmtId="0" fontId="6" fillId="0" borderId="40" xfId="7" applyFont="1" applyBorder="1" applyAlignment="1">
      <alignment vertical="top"/>
    </xf>
    <xf numFmtId="0" fontId="6" fillId="0" borderId="40" xfId="7" applyFont="1" applyBorder="1" applyAlignment="1">
      <alignment horizontal="left" vertical="top" wrapText="1"/>
    </xf>
    <xf numFmtId="0" fontId="6" fillId="0" borderId="0" xfId="7" applyFont="1" applyBorder="1" applyAlignment="1">
      <alignment vertical="top"/>
    </xf>
    <xf numFmtId="0" fontId="6" fillId="0" borderId="0" xfId="7" applyFont="1" applyBorder="1" applyAlignment="1">
      <alignment horizontal="left" vertical="top" wrapText="1"/>
    </xf>
    <xf numFmtId="0" fontId="6" fillId="0" borderId="0" xfId="7" applyFont="1" applyBorder="1" applyAlignment="1">
      <alignment vertical="top"/>
    </xf>
    <xf numFmtId="0" fontId="6" fillId="0" borderId="0" xfId="7" applyFont="1" applyBorder="1" applyAlignment="1">
      <alignment horizontal="left" vertical="top" wrapText="1"/>
    </xf>
    <xf numFmtId="0" fontId="6" fillId="0" borderId="0" xfId="7" applyFont="1" applyAlignment="1">
      <alignment vertical="center"/>
    </xf>
    <xf numFmtId="0" fontId="6" fillId="0" borderId="0" xfId="7" applyFont="1" applyAlignment="1">
      <alignment horizontal="left" vertical="center" indent="1"/>
    </xf>
    <xf numFmtId="0" fontId="6" fillId="0" borderId="0" xfId="7" applyFont="1" applyAlignment="1">
      <alignment horizontal="center" vertical="center"/>
    </xf>
    <xf numFmtId="0" fontId="112" fillId="0" borderId="0" xfId="7" applyFont="1" applyAlignment="1">
      <alignment vertical="center"/>
    </xf>
    <xf numFmtId="0" fontId="86" fillId="26" borderId="218" xfId="7" applyFont="1" applyFill="1" applyBorder="1" applyAlignment="1">
      <alignment horizontal="center" vertical="center"/>
    </xf>
    <xf numFmtId="0" fontId="75" fillId="26" borderId="52" xfId="7" applyFont="1" applyFill="1" applyBorder="1" applyAlignment="1">
      <alignment horizontal="center" vertical="center" wrapText="1"/>
    </xf>
    <xf numFmtId="0" fontId="86" fillId="26" borderId="52" xfId="7" applyFont="1" applyFill="1" applyBorder="1" applyAlignment="1">
      <alignment horizontal="center" vertical="center"/>
    </xf>
    <xf numFmtId="0" fontId="86" fillId="26" borderId="11" xfId="7" applyFont="1" applyFill="1" applyBorder="1" applyAlignment="1">
      <alignment horizontal="center" vertical="center" wrapText="1"/>
    </xf>
    <xf numFmtId="0" fontId="86" fillId="26" borderId="11" xfId="7" applyFont="1" applyFill="1" applyBorder="1" applyAlignment="1">
      <alignment horizontal="center" vertical="center"/>
    </xf>
    <xf numFmtId="0" fontId="86" fillId="26" borderId="21" xfId="7" applyFont="1" applyFill="1" applyBorder="1" applyAlignment="1">
      <alignment horizontal="center" vertical="center" wrapText="1"/>
    </xf>
    <xf numFmtId="0" fontId="86" fillId="26" borderId="22" xfId="7" applyFont="1" applyFill="1" applyBorder="1" applyAlignment="1">
      <alignment horizontal="center" vertical="center" wrapText="1"/>
    </xf>
    <xf numFmtId="0" fontId="86" fillId="26" borderId="52" xfId="7" applyFont="1" applyFill="1" applyBorder="1" applyAlignment="1">
      <alignment horizontal="center" vertical="center"/>
    </xf>
    <xf numFmtId="0" fontId="86" fillId="26" borderId="21" xfId="7" applyFont="1" applyFill="1" applyBorder="1" applyAlignment="1">
      <alignment horizontal="center" vertical="center"/>
    </xf>
    <xf numFmtId="0" fontId="75" fillId="26" borderId="165" xfId="7" applyFont="1" applyFill="1" applyBorder="1" applyAlignment="1">
      <alignment horizontal="center" vertical="center"/>
    </xf>
    <xf numFmtId="0" fontId="75" fillId="26" borderId="202" xfId="7" applyFont="1" applyFill="1" applyBorder="1" applyAlignment="1">
      <alignment horizontal="center" vertical="center"/>
    </xf>
    <xf numFmtId="0" fontId="75" fillId="26" borderId="203" xfId="7" applyFont="1" applyFill="1" applyBorder="1" applyAlignment="1">
      <alignment horizontal="center" vertical="center" wrapText="1"/>
    </xf>
    <xf numFmtId="0" fontId="75" fillId="26" borderId="22" xfId="7" applyFont="1" applyFill="1" applyBorder="1" applyAlignment="1">
      <alignment horizontal="center" vertical="center" wrapText="1"/>
    </xf>
    <xf numFmtId="0" fontId="86" fillId="26" borderId="219" xfId="7" applyFont="1" applyFill="1" applyBorder="1" applyAlignment="1">
      <alignment horizontal="center" vertical="center"/>
    </xf>
    <xf numFmtId="0" fontId="5" fillId="2" borderId="25" xfId="7" applyFont="1" applyFill="1" applyBorder="1" applyAlignment="1">
      <alignment vertical="center" wrapText="1"/>
    </xf>
    <xf numFmtId="183" fontId="86" fillId="2" borderId="11" xfId="8" applyNumberFormat="1" applyFont="1" applyFill="1" applyBorder="1" applyAlignment="1">
      <alignment horizontal="right" vertical="center"/>
    </xf>
    <xf numFmtId="193" fontId="86" fillId="2" borderId="11" xfId="8" applyNumberFormat="1" applyFont="1" applyFill="1" applyBorder="1" applyAlignment="1">
      <alignment horizontal="right" vertical="center"/>
    </xf>
    <xf numFmtId="0" fontId="5" fillId="2" borderId="12" xfId="8" quotePrefix="1" applyNumberFormat="1" applyFont="1" applyFill="1" applyBorder="1" applyAlignment="1">
      <alignment vertical="center" wrapText="1"/>
    </xf>
    <xf numFmtId="0" fontId="5" fillId="13" borderId="44" xfId="7" quotePrefix="1" applyFont="1" applyFill="1" applyBorder="1" applyAlignment="1">
      <alignment vertical="center" wrapText="1"/>
    </xf>
    <xf numFmtId="183" fontId="5" fillId="14" borderId="144" xfId="8" applyNumberFormat="1" applyFont="1" applyFill="1" applyBorder="1" applyAlignment="1">
      <alignment horizontal="right" vertical="center"/>
    </xf>
    <xf numFmtId="183" fontId="5" fillId="14" borderId="204" xfId="8" applyNumberFormat="1" applyFont="1" applyFill="1" applyBorder="1" applyAlignment="1">
      <alignment horizontal="right" vertical="center"/>
    </xf>
    <xf numFmtId="41" fontId="5" fillId="14" borderId="204" xfId="8" applyFont="1" applyFill="1" applyBorder="1" applyAlignment="1">
      <alignment horizontal="center" vertical="center"/>
    </xf>
    <xf numFmtId="0" fontId="5" fillId="0" borderId="0" xfId="7" applyFont="1" applyAlignment="1">
      <alignment horizontal="left" vertical="center" indent="1"/>
    </xf>
    <xf numFmtId="0" fontId="5" fillId="0" borderId="0" xfId="7" applyFont="1" applyAlignment="1">
      <alignment horizontal="center" vertical="center"/>
    </xf>
    <xf numFmtId="0" fontId="114" fillId="25" borderId="0" xfId="9" applyFont="1" applyFill="1" applyBorder="1" applyAlignment="1">
      <alignment horizontal="left" vertical="center"/>
    </xf>
    <xf numFmtId="0" fontId="8" fillId="25" borderId="0" xfId="9" applyFont="1" applyFill="1" applyBorder="1" applyAlignment="1" applyProtection="1">
      <alignment horizontal="left" vertical="center"/>
      <protection locked="0"/>
    </xf>
    <xf numFmtId="0" fontId="115" fillId="25" borderId="0" xfId="9" applyFont="1" applyFill="1" applyBorder="1" applyAlignment="1">
      <alignment horizontal="center" vertical="center"/>
    </xf>
    <xf numFmtId="0" fontId="116" fillId="0" borderId="0" xfId="0" applyFont="1" applyFill="1" applyBorder="1" applyAlignment="1"/>
    <xf numFmtId="0" fontId="65" fillId="0" borderId="0" xfId="0" applyFont="1" applyFill="1" applyBorder="1">
      <alignment vertical="center"/>
    </xf>
    <xf numFmtId="0" fontId="12" fillId="25" borderId="0" xfId="9" applyFont="1" applyFill="1" applyBorder="1" applyAlignment="1">
      <alignment horizontal="left" vertical="center"/>
    </xf>
    <xf numFmtId="14" fontId="115" fillId="25" borderId="0" xfId="9" applyNumberFormat="1" applyFont="1" applyFill="1" applyBorder="1" applyAlignment="1">
      <alignment horizontal="right" vertical="center"/>
    </xf>
    <xf numFmtId="0" fontId="113" fillId="0" borderId="0" xfId="9" applyFont="1" applyFill="1" applyBorder="1"/>
    <xf numFmtId="0" fontId="117" fillId="0" borderId="0" xfId="0" applyFont="1" applyFill="1" applyBorder="1">
      <alignment vertical="center"/>
    </xf>
    <xf numFmtId="14" fontId="86" fillId="25" borderId="0" xfId="9" applyNumberFormat="1" applyFont="1" applyFill="1" applyBorder="1" applyAlignment="1">
      <alignment horizontal="right" vertical="center"/>
    </xf>
    <xf numFmtId="0" fontId="118" fillId="0" borderId="220" xfId="0" applyFont="1" applyFill="1" applyBorder="1" applyAlignment="1">
      <alignment horizontal="center" vertical="center" wrapText="1"/>
    </xf>
    <xf numFmtId="0" fontId="118" fillId="0" borderId="220" xfId="0" applyFont="1" applyFill="1" applyBorder="1" applyAlignment="1">
      <alignment vertical="top" wrapText="1"/>
    </xf>
    <xf numFmtId="0" fontId="0" fillId="0" borderId="0" xfId="0" applyAlignment="1"/>
    <xf numFmtId="0" fontId="117" fillId="0" borderId="0" xfId="0" applyFont="1">
      <alignment vertical="center"/>
    </xf>
    <xf numFmtId="0" fontId="118" fillId="0" borderId="220" xfId="0" quotePrefix="1" applyFont="1" applyFill="1" applyBorder="1" applyAlignment="1">
      <alignment vertical="top" wrapText="1"/>
    </xf>
    <xf numFmtId="0" fontId="119" fillId="0" borderId="0" xfId="0" applyFont="1">
      <alignment vertical="center"/>
    </xf>
    <xf numFmtId="41" fontId="119" fillId="0" borderId="0" xfId="0" applyNumberFormat="1" applyFont="1">
      <alignment vertical="center"/>
    </xf>
    <xf numFmtId="186" fontId="119" fillId="0" borderId="0" xfId="0" applyNumberFormat="1" applyFont="1" applyAlignment="1">
      <alignment vertical="center"/>
    </xf>
    <xf numFmtId="41" fontId="119" fillId="0" borderId="0" xfId="0" applyNumberFormat="1" applyFont="1" applyAlignment="1">
      <alignment vertical="center"/>
    </xf>
    <xf numFmtId="191" fontId="119" fillId="0" borderId="0" xfId="0" applyNumberFormat="1" applyFont="1" applyAlignment="1">
      <alignment vertical="center"/>
    </xf>
    <xf numFmtId="0" fontId="120" fillId="0" borderId="0" xfId="0" applyFont="1">
      <alignment vertical="center"/>
    </xf>
    <xf numFmtId="0" fontId="122" fillId="0" borderId="0" xfId="0" applyFont="1">
      <alignment vertical="center"/>
    </xf>
    <xf numFmtId="41" fontId="123" fillId="0" borderId="0" xfId="0" applyNumberFormat="1" applyFont="1">
      <alignment vertical="center"/>
    </xf>
    <xf numFmtId="0" fontId="124" fillId="0" borderId="0" xfId="0" applyFont="1" applyAlignment="1">
      <alignment horizontal="right" vertical="center"/>
    </xf>
    <xf numFmtId="0" fontId="124" fillId="2" borderId="0" xfId="0" applyFont="1" applyFill="1" applyAlignment="1"/>
    <xf numFmtId="41" fontId="125" fillId="0" borderId="0" xfId="0" applyNumberFormat="1" applyFont="1">
      <alignment vertical="center"/>
    </xf>
    <xf numFmtId="41" fontId="122" fillId="0" borderId="0" xfId="0" applyNumberFormat="1" applyFont="1" applyAlignment="1">
      <alignment horizontal="right"/>
    </xf>
    <xf numFmtId="14" fontId="122" fillId="0" borderId="0" xfId="0" applyNumberFormat="1" applyFont="1" applyAlignment="1">
      <alignment horizontal="right"/>
    </xf>
    <xf numFmtId="0" fontId="122" fillId="29" borderId="39" xfId="0" applyFont="1" applyFill="1" applyBorder="1" applyAlignment="1">
      <alignment horizontal="center" vertical="center"/>
    </xf>
    <xf numFmtId="0" fontId="122" fillId="29" borderId="55" xfId="0" applyFont="1" applyFill="1" applyBorder="1" applyAlignment="1">
      <alignment horizontal="center" vertical="center"/>
    </xf>
    <xf numFmtId="0" fontId="122" fillId="29" borderId="40" xfId="0" applyFont="1" applyFill="1" applyBorder="1" applyAlignment="1">
      <alignment horizontal="center" vertical="center"/>
    </xf>
    <xf numFmtId="0" fontId="122" fillId="29" borderId="42" xfId="0" applyFont="1" applyFill="1" applyBorder="1" applyAlignment="1">
      <alignment horizontal="center" vertical="center"/>
    </xf>
    <xf numFmtId="41" fontId="122" fillId="0" borderId="7" xfId="0" applyNumberFormat="1" applyFont="1" applyFill="1" applyBorder="1" applyAlignment="1">
      <alignment horizontal="center" vertical="center" wrapText="1"/>
    </xf>
    <xf numFmtId="41" fontId="122" fillId="0" borderId="8" xfId="0" applyNumberFormat="1" applyFont="1" applyFill="1" applyBorder="1" applyAlignment="1">
      <alignment horizontal="center" vertical="center"/>
    </xf>
    <xf numFmtId="41" fontId="122" fillId="0" borderId="9" xfId="0" applyNumberFormat="1" applyFont="1" applyFill="1" applyBorder="1" applyAlignment="1">
      <alignment horizontal="center" vertical="center"/>
    </xf>
    <xf numFmtId="0" fontId="122" fillId="0" borderId="221" xfId="0" applyFont="1" applyFill="1" applyBorder="1" applyAlignment="1">
      <alignment horizontal="center" vertical="center" wrapText="1"/>
    </xf>
    <xf numFmtId="0" fontId="122" fillId="0" borderId="221" xfId="0" applyFont="1" applyFill="1" applyBorder="1" applyAlignment="1">
      <alignment horizontal="center" vertical="center"/>
    </xf>
    <xf numFmtId="0" fontId="122" fillId="0" borderId="222" xfId="0" applyFont="1" applyFill="1" applyBorder="1" applyAlignment="1">
      <alignment horizontal="center" vertical="center"/>
    </xf>
    <xf numFmtId="41" fontId="122" fillId="0" borderId="7" xfId="0" applyNumberFormat="1" applyFont="1" applyFill="1" applyBorder="1" applyAlignment="1">
      <alignment horizontal="center" vertical="center"/>
    </xf>
    <xf numFmtId="41" fontId="122" fillId="0" borderId="8" xfId="0" applyNumberFormat="1" applyFont="1" applyFill="1" applyBorder="1" applyAlignment="1">
      <alignment horizontal="center" vertical="center"/>
    </xf>
    <xf numFmtId="41" fontId="122" fillId="0" borderId="9" xfId="0" applyNumberFormat="1" applyFont="1" applyFill="1" applyBorder="1" applyAlignment="1">
      <alignment horizontal="center" vertical="center"/>
    </xf>
    <xf numFmtId="41" fontId="126" fillId="0" borderId="7" xfId="0" applyNumberFormat="1" applyFont="1" applyFill="1" applyBorder="1" applyAlignment="1">
      <alignment horizontal="center" vertical="center"/>
    </xf>
    <xf numFmtId="0" fontId="122" fillId="29" borderId="47" xfId="0" applyFont="1" applyFill="1" applyBorder="1" applyAlignment="1">
      <alignment horizontal="center" vertical="center" wrapText="1"/>
    </xf>
    <xf numFmtId="0" fontId="122" fillId="29" borderId="223" xfId="0" applyFont="1" applyFill="1" applyBorder="1" applyAlignment="1">
      <alignment horizontal="center" vertical="center"/>
    </xf>
    <xf numFmtId="0" fontId="122" fillId="29" borderId="32" xfId="0" applyFont="1" applyFill="1" applyBorder="1" applyAlignment="1">
      <alignment horizontal="center" vertical="center"/>
    </xf>
    <xf numFmtId="0" fontId="122" fillId="29" borderId="33" xfId="0" applyFont="1" applyFill="1" applyBorder="1" applyAlignment="1">
      <alignment horizontal="center" vertical="center"/>
    </xf>
    <xf numFmtId="0" fontId="122" fillId="29" borderId="3" xfId="0" applyFont="1" applyFill="1" applyBorder="1" applyAlignment="1">
      <alignment horizontal="center" vertical="center"/>
    </xf>
    <xf numFmtId="0" fontId="122" fillId="29" borderId="36" xfId="0" applyFont="1" applyFill="1" applyBorder="1" applyAlignment="1">
      <alignment horizontal="center" vertical="center"/>
    </xf>
    <xf numFmtId="41" fontId="122" fillId="0" borderId="27" xfId="0" applyNumberFormat="1" applyFont="1" applyFill="1" applyBorder="1" applyAlignment="1">
      <alignment horizontal="center" vertical="center"/>
    </xf>
    <xf numFmtId="186" fontId="122" fillId="0" borderId="28" xfId="0" applyNumberFormat="1" applyFont="1" applyFill="1" applyBorder="1" applyAlignment="1">
      <alignment horizontal="center" vertical="center"/>
    </xf>
    <xf numFmtId="41" fontId="122" fillId="0" borderId="30" xfId="0" applyNumberFormat="1" applyFont="1" applyFill="1" applyBorder="1" applyAlignment="1">
      <alignment horizontal="center" vertical="center"/>
    </xf>
    <xf numFmtId="41" fontId="122" fillId="0" borderId="29" xfId="0" applyNumberFormat="1" applyFont="1" applyFill="1" applyBorder="1" applyAlignment="1">
      <alignment horizontal="center" vertical="center"/>
    </xf>
    <xf numFmtId="191" fontId="122" fillId="0" borderId="28" xfId="0" applyNumberFormat="1" applyFont="1" applyFill="1" applyBorder="1" applyAlignment="1">
      <alignment horizontal="center" vertical="center"/>
    </xf>
    <xf numFmtId="41" fontId="122" fillId="0" borderId="28" xfId="0" applyNumberFormat="1" applyFont="1" applyFill="1" applyBorder="1" applyAlignment="1">
      <alignment horizontal="center" vertical="center"/>
    </xf>
    <xf numFmtId="0" fontId="122" fillId="29" borderId="48" xfId="0" applyFont="1" applyFill="1" applyBorder="1" applyAlignment="1">
      <alignment horizontal="center" vertical="center" wrapText="1"/>
    </xf>
    <xf numFmtId="0" fontId="122" fillId="29" borderId="224" xfId="0" applyFont="1" applyFill="1" applyBorder="1" applyAlignment="1">
      <alignment horizontal="center" vertical="center"/>
    </xf>
    <xf numFmtId="0" fontId="119" fillId="0" borderId="39" xfId="0" applyFont="1" applyFill="1" applyBorder="1" applyAlignment="1">
      <alignment vertical="center" wrapText="1"/>
    </xf>
    <xf numFmtId="0" fontId="119" fillId="0" borderId="41" xfId="0" applyFont="1" applyBorder="1" applyAlignment="1">
      <alignment horizontal="left" vertical="center"/>
    </xf>
    <xf numFmtId="0" fontId="119" fillId="0" borderId="225" xfId="0" applyFont="1" applyBorder="1">
      <alignment vertical="center"/>
    </xf>
    <xf numFmtId="0" fontId="119" fillId="0" borderId="226" xfId="0" applyFont="1" applyBorder="1" applyAlignment="1">
      <alignment horizontal="center" vertical="center"/>
    </xf>
    <xf numFmtId="41" fontId="119" fillId="0" borderId="135" xfId="0" applyNumberFormat="1" applyFont="1" applyFill="1" applyBorder="1" applyAlignment="1" applyProtection="1">
      <alignment vertical="center"/>
    </xf>
    <xf numFmtId="186" fontId="119" fillId="0" borderId="138" xfId="0" applyNumberFormat="1" applyFont="1" applyFill="1" applyBorder="1">
      <alignment vertical="center"/>
    </xf>
    <xf numFmtId="41" fontId="119" fillId="0" borderId="226" xfId="0" applyNumberFormat="1" applyFont="1" applyFill="1" applyBorder="1" applyAlignment="1" applyProtection="1">
      <alignment vertical="center"/>
    </xf>
    <xf numFmtId="41" fontId="119" fillId="0" borderId="135" xfId="0" applyNumberFormat="1" applyFont="1" applyFill="1" applyBorder="1">
      <alignment vertical="center"/>
    </xf>
    <xf numFmtId="41" fontId="119" fillId="0" borderId="138" xfId="0" applyNumberFormat="1" applyFont="1" applyFill="1" applyBorder="1">
      <alignment vertical="center"/>
    </xf>
    <xf numFmtId="41" fontId="119" fillId="0" borderId="226" xfId="0" applyNumberFormat="1" applyFont="1" applyFill="1" applyBorder="1">
      <alignment vertical="center"/>
    </xf>
    <xf numFmtId="0" fontId="119" fillId="0" borderId="227" xfId="0" applyFont="1" applyFill="1" applyBorder="1">
      <alignment vertical="center"/>
    </xf>
    <xf numFmtId="0" fontId="119" fillId="0" borderId="228" xfId="0" applyNumberFormat="1" applyFont="1" applyFill="1" applyBorder="1">
      <alignment vertical="center"/>
    </xf>
    <xf numFmtId="0" fontId="119" fillId="0" borderId="0" xfId="0" applyFont="1" applyFill="1">
      <alignment vertical="center"/>
    </xf>
    <xf numFmtId="0" fontId="119" fillId="0" borderId="38" xfId="0" applyFont="1" applyFill="1" applyBorder="1" applyAlignment="1">
      <alignment vertical="center" wrapText="1"/>
    </xf>
    <xf numFmtId="0" fontId="119" fillId="0" borderId="44" xfId="0" applyFont="1" applyBorder="1" applyAlignment="1">
      <alignment horizontal="left" vertical="center"/>
    </xf>
    <xf numFmtId="0" fontId="119" fillId="0" borderId="193" xfId="0" applyFont="1" applyBorder="1">
      <alignment vertical="center"/>
    </xf>
    <xf numFmtId="0" fontId="119" fillId="0" borderId="229" xfId="0" applyFont="1" applyBorder="1" applyAlignment="1">
      <alignment horizontal="center" vertical="center"/>
    </xf>
    <xf numFmtId="41" fontId="119" fillId="0" borderId="147" xfId="0" applyNumberFormat="1" applyFont="1" applyFill="1" applyBorder="1" applyAlignment="1" applyProtection="1">
      <alignment vertical="center"/>
    </xf>
    <xf numFmtId="186" fontId="119" fillId="0" borderId="150" xfId="0" applyNumberFormat="1" applyFont="1" applyFill="1" applyBorder="1">
      <alignment vertical="center"/>
    </xf>
    <xf numFmtId="41" fontId="119" fillId="0" borderId="229" xfId="0" applyNumberFormat="1" applyFont="1" applyFill="1" applyBorder="1" applyAlignment="1" applyProtection="1">
      <alignment vertical="center"/>
    </xf>
    <xf numFmtId="41" fontId="119" fillId="0" borderId="147" xfId="0" applyNumberFormat="1" applyFont="1" applyFill="1" applyBorder="1">
      <alignment vertical="center"/>
    </xf>
    <xf numFmtId="41" fontId="119" fillId="0" borderId="150" xfId="0" applyNumberFormat="1" applyFont="1" applyFill="1" applyBorder="1">
      <alignment vertical="center"/>
    </xf>
    <xf numFmtId="41" fontId="119" fillId="0" borderId="229" xfId="0" applyNumberFormat="1" applyFont="1" applyFill="1" applyBorder="1">
      <alignment vertical="center"/>
    </xf>
    <xf numFmtId="0" fontId="119" fillId="0" borderId="190" xfId="0" applyFont="1" applyFill="1" applyBorder="1">
      <alignment vertical="center"/>
    </xf>
    <xf numFmtId="0" fontId="119" fillId="0" borderId="230" xfId="0" applyNumberFormat="1" applyFont="1" applyFill="1" applyBorder="1">
      <alignment vertical="center"/>
    </xf>
    <xf numFmtId="3" fontId="119" fillId="0" borderId="0" xfId="0" applyNumberFormat="1" applyFont="1" applyFill="1">
      <alignment vertical="center"/>
    </xf>
    <xf numFmtId="0" fontId="119" fillId="0" borderId="52" xfId="0" applyFont="1" applyBorder="1" applyAlignment="1">
      <alignment horizontal="left" vertical="center"/>
    </xf>
    <xf numFmtId="0" fontId="119" fillId="27" borderId="51" xfId="0" applyFont="1" applyFill="1" applyBorder="1">
      <alignment vertical="center"/>
    </xf>
    <xf numFmtId="0" fontId="119" fillId="27" borderId="200" xfId="0" applyFont="1" applyFill="1" applyBorder="1" applyAlignment="1">
      <alignment horizontal="center" vertical="center"/>
    </xf>
    <xf numFmtId="41" fontId="119" fillId="27" borderId="218" xfId="0" applyNumberFormat="1" applyFont="1" applyFill="1" applyBorder="1" applyAlignment="1" applyProtection="1">
      <alignment vertical="center"/>
    </xf>
    <xf numFmtId="186" fontId="119" fillId="27" borderId="52" xfId="0" applyNumberFormat="1" applyFont="1" applyFill="1" applyBorder="1">
      <alignment vertical="center"/>
    </xf>
    <xf numFmtId="41" fontId="119" fillId="27" borderId="219" xfId="0" applyNumberFormat="1" applyFont="1" applyFill="1" applyBorder="1" applyAlignment="1" applyProtection="1">
      <alignment vertical="center"/>
    </xf>
    <xf numFmtId="41" fontId="119" fillId="27" borderId="218" xfId="0" applyNumberFormat="1" applyFont="1" applyFill="1" applyBorder="1">
      <alignment vertical="center"/>
    </xf>
    <xf numFmtId="41" fontId="119" fillId="27" borderId="52" xfId="0" applyNumberFormat="1" applyFont="1" applyFill="1" applyBorder="1">
      <alignment vertical="center"/>
    </xf>
    <xf numFmtId="0" fontId="119" fillId="0" borderId="51" xfId="0" applyFont="1" applyFill="1" applyBorder="1">
      <alignment vertical="center"/>
    </xf>
    <xf numFmtId="0" fontId="119" fillId="0" borderId="231" xfId="0" applyNumberFormat="1" applyFont="1" applyFill="1" applyBorder="1">
      <alignment vertical="center"/>
    </xf>
    <xf numFmtId="0" fontId="119" fillId="0" borderId="20" xfId="0" applyFont="1" applyFill="1" applyBorder="1">
      <alignment vertical="center"/>
    </xf>
    <xf numFmtId="0" fontId="119" fillId="0" borderId="14" xfId="0" applyFont="1" applyFill="1" applyBorder="1">
      <alignment vertical="center"/>
    </xf>
    <xf numFmtId="0" fontId="119" fillId="0" borderId="12" xfId="0" applyFont="1" applyFill="1" applyBorder="1" applyAlignment="1">
      <alignment horizontal="center" vertical="center"/>
    </xf>
    <xf numFmtId="41" fontId="119" fillId="0" borderId="10" xfId="0" applyNumberFormat="1" applyFont="1" applyFill="1" applyBorder="1" applyAlignment="1" applyProtection="1">
      <alignment vertical="center"/>
    </xf>
    <xf numFmtId="41" fontId="119" fillId="0" borderId="11" xfId="0" applyNumberFormat="1" applyFont="1" applyFill="1" applyBorder="1">
      <alignment vertical="center"/>
    </xf>
    <xf numFmtId="41" fontId="119" fillId="0" borderId="12" xfId="0" applyNumberFormat="1" applyFont="1" applyFill="1" applyBorder="1" applyAlignment="1" applyProtection="1">
      <alignment vertical="center"/>
    </xf>
    <xf numFmtId="41" fontId="119" fillId="0" borderId="12" xfId="0" applyNumberFormat="1" applyFont="1" applyFill="1" applyBorder="1">
      <alignment vertical="center"/>
    </xf>
    <xf numFmtId="41" fontId="119" fillId="0" borderId="0" xfId="0" applyNumberFormat="1" applyFont="1" applyFill="1">
      <alignment vertical="center"/>
    </xf>
    <xf numFmtId="43" fontId="119" fillId="2" borderId="0" xfId="0" applyNumberFormat="1" applyFont="1" applyFill="1">
      <alignment vertical="center"/>
    </xf>
    <xf numFmtId="41" fontId="119" fillId="4" borderId="147" xfId="0" applyNumberFormat="1" applyFont="1" applyFill="1" applyBorder="1">
      <alignment vertical="center"/>
    </xf>
    <xf numFmtId="0" fontId="119" fillId="0" borderId="11" xfId="0" applyFont="1" applyFill="1" applyBorder="1">
      <alignment vertical="center"/>
    </xf>
    <xf numFmtId="0" fontId="119" fillId="0" borderId="26" xfId="0" applyFont="1" applyFill="1" applyBorder="1" applyAlignment="1">
      <alignment horizontal="center" vertical="center"/>
    </xf>
    <xf numFmtId="0" fontId="119" fillId="0" borderId="15" xfId="0" applyFont="1" applyFill="1" applyBorder="1">
      <alignment vertical="center"/>
    </xf>
    <xf numFmtId="0" fontId="119" fillId="0" borderId="53" xfId="0" applyFont="1" applyFill="1" applyBorder="1">
      <alignment vertical="center"/>
    </xf>
    <xf numFmtId="0" fontId="119" fillId="0" borderId="54" xfId="0" applyFont="1" applyFill="1" applyBorder="1">
      <alignment vertical="center"/>
    </xf>
    <xf numFmtId="0" fontId="119" fillId="0" borderId="30" xfId="0" applyFont="1" applyFill="1" applyBorder="1" applyAlignment="1">
      <alignment horizontal="center" vertical="center"/>
    </xf>
    <xf numFmtId="41" fontId="119" fillId="0" borderId="27" xfId="0" applyNumberFormat="1" applyFont="1" applyFill="1" applyBorder="1" applyAlignment="1" applyProtection="1">
      <alignment vertical="center"/>
    </xf>
    <xf numFmtId="41" fontId="119" fillId="0" borderId="30" xfId="0" applyNumberFormat="1" applyFont="1" applyFill="1" applyBorder="1" applyAlignment="1" applyProtection="1">
      <alignment vertical="center"/>
    </xf>
    <xf numFmtId="0" fontId="119" fillId="0" borderId="232" xfId="0" applyNumberFormat="1" applyFont="1" applyFill="1" applyBorder="1">
      <alignment vertical="center"/>
    </xf>
    <xf numFmtId="0" fontId="119" fillId="0" borderId="32" xfId="0" applyFont="1" applyFill="1" applyBorder="1" applyAlignment="1">
      <alignment vertical="center" wrapText="1"/>
    </xf>
    <xf numFmtId="0" fontId="119" fillId="0" borderId="233" xfId="0" applyFont="1" applyFill="1" applyBorder="1" applyAlignment="1">
      <alignment horizontal="center" vertical="center"/>
    </xf>
    <xf numFmtId="0" fontId="119" fillId="0" borderId="174" xfId="0" applyFont="1" applyFill="1" applyBorder="1" applyAlignment="1">
      <alignment horizontal="center" vertical="center"/>
    </xf>
    <xf numFmtId="41" fontId="119" fillId="0" borderId="177" xfId="0" applyNumberFormat="1" applyFont="1" applyFill="1" applyBorder="1" applyAlignment="1">
      <alignment vertical="center" wrapText="1"/>
    </xf>
    <xf numFmtId="41" fontId="125" fillId="0" borderId="173" xfId="0" applyNumberFormat="1" applyFont="1" applyFill="1" applyBorder="1" applyAlignment="1">
      <alignment horizontal="center" vertical="center" wrapText="1"/>
    </xf>
    <xf numFmtId="41" fontId="125" fillId="0" borderId="174" xfId="0" applyNumberFormat="1" applyFont="1" applyFill="1" applyBorder="1" applyAlignment="1">
      <alignment horizontal="center" vertical="center" wrapText="1"/>
    </xf>
    <xf numFmtId="41" fontId="125" fillId="0" borderId="234" xfId="0" applyNumberFormat="1" applyFont="1" applyFill="1" applyBorder="1" applyAlignment="1">
      <alignment horizontal="center" vertical="center" wrapText="1"/>
    </xf>
    <xf numFmtId="41" fontId="119" fillId="0" borderId="173" xfId="0" applyNumberFormat="1" applyFont="1" applyFill="1" applyBorder="1" applyAlignment="1">
      <alignment vertical="center"/>
    </xf>
    <xf numFmtId="41" fontId="119" fillId="0" borderId="174" xfId="0" applyNumberFormat="1" applyFont="1" applyFill="1" applyBorder="1" applyAlignment="1">
      <alignment vertical="center"/>
    </xf>
    <xf numFmtId="41" fontId="119" fillId="0" borderId="234" xfId="0" applyNumberFormat="1" applyFont="1" applyFill="1" applyBorder="1" applyAlignment="1">
      <alignment vertical="center"/>
    </xf>
    <xf numFmtId="0" fontId="119" fillId="0" borderId="174" xfId="0" applyNumberFormat="1" applyFont="1" applyFill="1" applyBorder="1" applyAlignment="1">
      <alignment vertical="center"/>
    </xf>
    <xf numFmtId="0" fontId="119" fillId="0" borderId="234" xfId="0" applyNumberFormat="1" applyFont="1" applyFill="1" applyBorder="1" applyAlignment="1">
      <alignment vertical="center"/>
    </xf>
    <xf numFmtId="41" fontId="119" fillId="0" borderId="173" xfId="0" applyNumberFormat="1" applyFont="1" applyFill="1" applyBorder="1" applyAlignment="1">
      <alignment vertical="center" wrapText="1"/>
    </xf>
    <xf numFmtId="41" fontId="119" fillId="0" borderId="174" xfId="0" applyNumberFormat="1" applyFont="1" applyFill="1" applyBorder="1" applyAlignment="1">
      <alignment vertical="center" wrapText="1"/>
    </xf>
    <xf numFmtId="9" fontId="119" fillId="0" borderId="234" xfId="3" applyFont="1" applyFill="1" applyBorder="1" applyAlignment="1">
      <alignment vertical="center" wrapText="1"/>
    </xf>
    <xf numFmtId="41" fontId="119" fillId="0" borderId="234" xfId="0" applyNumberFormat="1" applyFont="1" applyFill="1" applyBorder="1" applyAlignment="1">
      <alignment vertical="center" wrapText="1"/>
    </xf>
    <xf numFmtId="0" fontId="119" fillId="0" borderId="174" xfId="0" applyNumberFormat="1" applyFont="1" applyFill="1" applyBorder="1" applyAlignment="1">
      <alignment horizontal="left" vertical="center" wrapText="1"/>
    </xf>
    <xf numFmtId="0" fontId="119" fillId="0" borderId="235" xfId="0" applyNumberFormat="1" applyFont="1" applyFill="1" applyBorder="1" applyAlignment="1">
      <alignment vertical="center"/>
    </xf>
    <xf numFmtId="0" fontId="119" fillId="0" borderId="0" xfId="0" applyFont="1" applyAlignment="1">
      <alignment vertical="center"/>
    </xf>
    <xf numFmtId="0" fontId="127" fillId="0" borderId="0" xfId="0" applyFont="1" applyAlignment="1">
      <alignment horizontal="left" vertical="center"/>
    </xf>
    <xf numFmtId="0" fontId="31" fillId="0" borderId="0" xfId="0" applyFont="1" applyAlignment="1">
      <alignment horizontal="center" vertical="center"/>
    </xf>
    <xf numFmtId="0" fontId="31" fillId="0" borderId="0" xfId="0" applyFont="1" applyAlignment="1">
      <alignment horizontal="center" vertical="center" wrapText="1"/>
    </xf>
    <xf numFmtId="183" fontId="128" fillId="0" borderId="132" xfId="0" applyNumberFormat="1" applyFont="1" applyBorder="1" applyAlignment="1"/>
    <xf numFmtId="195" fontId="128" fillId="0" borderId="133" xfId="0" applyNumberFormat="1" applyFont="1" applyBorder="1" applyAlignment="1"/>
    <xf numFmtId="183" fontId="128" fillId="0" borderId="134" xfId="0" applyNumberFormat="1" applyFont="1" applyBorder="1" applyAlignment="1"/>
    <xf numFmtId="186" fontId="31" fillId="0" borderId="0" xfId="0" applyNumberFormat="1" applyFont="1" applyAlignment="1">
      <alignment horizontal="center" vertical="center"/>
    </xf>
    <xf numFmtId="41" fontId="31" fillId="0" borderId="0" xfId="0" applyNumberFormat="1" applyFont="1" applyAlignment="1">
      <alignment horizontal="center" vertical="center"/>
    </xf>
    <xf numFmtId="0" fontId="31" fillId="0" borderId="0" xfId="0" applyFont="1">
      <alignment vertical="center"/>
    </xf>
    <xf numFmtId="0" fontId="31" fillId="0" borderId="0" xfId="0" applyFont="1" applyAlignment="1">
      <alignment horizontal="left" vertical="center"/>
    </xf>
    <xf numFmtId="41" fontId="31" fillId="0" borderId="0" xfId="0" applyNumberFormat="1" applyFont="1" applyAlignment="1">
      <alignment horizontal="right" vertical="center"/>
    </xf>
    <xf numFmtId="0" fontId="31" fillId="0" borderId="0" xfId="0" applyFont="1" applyAlignment="1">
      <alignment horizontal="right" vertical="center"/>
    </xf>
    <xf numFmtId="0" fontId="129" fillId="0" borderId="0" xfId="0" applyFont="1" applyAlignment="1">
      <alignment horizontal="center" vertical="center"/>
    </xf>
    <xf numFmtId="0" fontId="129" fillId="0" borderId="0" xfId="0" applyFont="1" applyAlignment="1">
      <alignment horizontal="right" vertical="center"/>
    </xf>
    <xf numFmtId="0" fontId="129" fillId="0" borderId="11" xfId="0" applyFont="1" applyBorder="1" applyAlignment="1">
      <alignment horizontal="center" vertical="center"/>
    </xf>
    <xf numFmtId="0" fontId="129" fillId="0" borderId="11" xfId="0" applyFont="1" applyBorder="1" applyAlignment="1">
      <alignment horizontal="center" vertical="center" wrapText="1"/>
    </xf>
    <xf numFmtId="41" fontId="129" fillId="0" borderId="11" xfId="0" applyNumberFormat="1" applyFont="1" applyBorder="1" applyAlignment="1">
      <alignment horizontal="center" vertical="center"/>
    </xf>
    <xf numFmtId="186" fontId="129" fillId="0" borderId="11" xfId="0" applyNumberFormat="1" applyFont="1" applyBorder="1" applyAlignment="1">
      <alignment horizontal="center" vertical="center" wrapText="1"/>
    </xf>
    <xf numFmtId="186" fontId="129" fillId="2" borderId="11" xfId="0" applyNumberFormat="1" applyFont="1" applyFill="1" applyBorder="1" applyAlignment="1">
      <alignment horizontal="center" vertical="center" wrapText="1"/>
    </xf>
    <xf numFmtId="186" fontId="129" fillId="4" borderId="11" xfId="0" applyNumberFormat="1" applyFont="1" applyFill="1" applyBorder="1" applyAlignment="1">
      <alignment horizontal="center" vertical="center" wrapText="1"/>
    </xf>
    <xf numFmtId="0" fontId="31" fillId="0" borderId="156" xfId="0" applyFont="1" applyBorder="1" applyAlignment="1">
      <alignment horizontal="center" vertical="center"/>
    </xf>
    <xf numFmtId="0" fontId="31" fillId="0" borderId="25" xfId="0" applyFont="1" applyBorder="1" applyAlignment="1">
      <alignment horizontal="center" vertical="center"/>
    </xf>
    <xf numFmtId="0" fontId="31" fillId="0" borderId="25" xfId="0" applyFont="1" applyBorder="1" applyAlignment="1">
      <alignment horizontal="center" vertical="center" wrapText="1"/>
    </xf>
    <xf numFmtId="0" fontId="31" fillId="0" borderId="156" xfId="0" applyFont="1" applyBorder="1" applyAlignment="1">
      <alignment horizontal="center" vertical="center" wrapText="1"/>
    </xf>
    <xf numFmtId="41" fontId="31" fillId="0" borderId="156" xfId="0" applyNumberFormat="1" applyFont="1" applyBorder="1" applyAlignment="1">
      <alignment horizontal="center" vertical="center"/>
    </xf>
    <xf numFmtId="186" fontId="31" fillId="0" borderId="156" xfId="0" applyNumberFormat="1" applyFont="1" applyFill="1" applyBorder="1" applyAlignment="1">
      <alignment horizontal="center" vertical="center"/>
    </xf>
    <xf numFmtId="186" fontId="31" fillId="0" borderId="156" xfId="0" applyNumberFormat="1" applyFont="1" applyBorder="1" applyAlignment="1">
      <alignment horizontal="center" vertical="center"/>
    </xf>
    <xf numFmtId="186" fontId="31" fillId="2" borderId="156" xfId="0" applyNumberFormat="1" applyFont="1" applyFill="1" applyBorder="1" applyAlignment="1">
      <alignment horizontal="center" vertical="center"/>
    </xf>
    <xf numFmtId="186" fontId="31" fillId="4" borderId="156" xfId="0" applyNumberFormat="1" applyFont="1" applyFill="1" applyBorder="1" applyAlignment="1">
      <alignment horizontal="center" vertical="center"/>
    </xf>
    <xf numFmtId="41" fontId="31" fillId="0" borderId="0" xfId="0" applyNumberFormat="1" applyFont="1">
      <alignment vertical="center"/>
    </xf>
    <xf numFmtId="0" fontId="31" fillId="0" borderId="204" xfId="0" applyFont="1" applyBorder="1" applyAlignment="1">
      <alignment horizontal="center" vertical="center"/>
    </xf>
    <xf numFmtId="0" fontId="31" fillId="0" borderId="44" xfId="0" applyFont="1" applyBorder="1" applyAlignment="1">
      <alignment horizontal="center" vertical="center"/>
    </xf>
    <xf numFmtId="0" fontId="31" fillId="0" borderId="44" xfId="0" applyFont="1" applyBorder="1" applyAlignment="1">
      <alignment horizontal="center" vertical="center" wrapText="1"/>
    </xf>
    <xf numFmtId="0" fontId="31" fillId="0" borderId="204" xfId="0" applyFont="1" applyBorder="1" applyAlignment="1">
      <alignment horizontal="center" vertical="center" wrapText="1"/>
    </xf>
    <xf numFmtId="41" fontId="31" fillId="0" borderId="144" xfId="0" applyNumberFormat="1" applyFont="1" applyBorder="1" applyAlignment="1">
      <alignment horizontal="center" vertical="center"/>
    </xf>
    <xf numFmtId="186" fontId="31" fillId="0" borderId="204" xfId="0" applyNumberFormat="1" applyFont="1" applyFill="1" applyBorder="1" applyAlignment="1">
      <alignment horizontal="center" vertical="center"/>
    </xf>
    <xf numFmtId="186" fontId="31" fillId="0" borderId="204" xfId="0" applyNumberFormat="1" applyFont="1" applyBorder="1" applyAlignment="1">
      <alignment horizontal="center" vertical="center"/>
    </xf>
    <xf numFmtId="186" fontId="31" fillId="2" borderId="144" xfId="0" applyNumberFormat="1" applyFont="1" applyFill="1" applyBorder="1" applyAlignment="1">
      <alignment horizontal="center" vertical="center"/>
    </xf>
    <xf numFmtId="186" fontId="31" fillId="4" borderId="204" xfId="0" applyNumberFormat="1" applyFont="1" applyFill="1" applyBorder="1" applyAlignment="1">
      <alignment horizontal="center" vertical="center"/>
    </xf>
    <xf numFmtId="41" fontId="31" fillId="0" borderId="204" xfId="0" applyNumberFormat="1" applyFont="1" applyBorder="1" applyAlignment="1">
      <alignment horizontal="center" vertical="center"/>
    </xf>
    <xf numFmtId="41" fontId="31" fillId="0" borderId="162" xfId="0" applyNumberFormat="1" applyFont="1" applyBorder="1" applyAlignment="1">
      <alignment horizontal="center" vertical="center"/>
    </xf>
    <xf numFmtId="0" fontId="31" fillId="0" borderId="150" xfId="0" applyFont="1" applyBorder="1" applyAlignment="1">
      <alignment horizontal="center" vertical="center"/>
    </xf>
    <xf numFmtId="0" fontId="31" fillId="0" borderId="52" xfId="0" applyFont="1" applyBorder="1" applyAlignment="1">
      <alignment horizontal="center" vertical="center"/>
    </xf>
    <xf numFmtId="0" fontId="31" fillId="0" borderId="52" xfId="0" applyFont="1" applyBorder="1" applyAlignment="1">
      <alignment vertical="center" wrapText="1"/>
    </xf>
    <xf numFmtId="0" fontId="31" fillId="0" borderId="150" xfId="0" applyFont="1" applyBorder="1" applyAlignment="1">
      <alignment horizontal="center" vertical="center" wrapText="1"/>
    </xf>
    <xf numFmtId="41" fontId="31" fillId="0" borderId="150" xfId="0" applyNumberFormat="1" applyFont="1" applyBorder="1" applyAlignment="1">
      <alignment horizontal="center" vertical="center"/>
    </xf>
    <xf numFmtId="186" fontId="31" fillId="0" borderId="150" xfId="0" applyNumberFormat="1" applyFont="1" applyFill="1" applyBorder="1" applyAlignment="1">
      <alignment horizontal="center" vertical="center"/>
    </xf>
    <xf numFmtId="186" fontId="31" fillId="0" borderId="150" xfId="0" applyNumberFormat="1" applyFont="1" applyBorder="1" applyAlignment="1">
      <alignment horizontal="center" vertical="center"/>
    </xf>
    <xf numFmtId="186" fontId="31" fillId="2" borderId="150" xfId="0" applyNumberFormat="1" applyFont="1" applyFill="1" applyBorder="1" applyAlignment="1">
      <alignment horizontal="center" vertical="center"/>
    </xf>
    <xf numFmtId="186" fontId="31" fillId="4" borderId="150" xfId="0" applyNumberFormat="1" applyFont="1" applyFill="1" applyBorder="1" applyAlignment="1">
      <alignment horizontal="center" vertical="center"/>
    </xf>
    <xf numFmtId="0" fontId="31" fillId="0" borderId="0" xfId="0" applyFont="1" applyBorder="1" applyAlignment="1">
      <alignment horizontal="center" vertical="center"/>
    </xf>
    <xf numFmtId="0" fontId="31" fillId="0" borderId="0" xfId="0" applyFont="1" applyBorder="1" applyAlignment="1">
      <alignment horizontal="center" vertical="center" wrapText="1"/>
    </xf>
    <xf numFmtId="41" fontId="31" fillId="0" borderId="0" xfId="0" applyNumberFormat="1" applyFont="1" applyBorder="1" applyAlignment="1">
      <alignment horizontal="center" vertical="center"/>
    </xf>
    <xf numFmtId="186" fontId="31" fillId="0" borderId="0" xfId="0" applyNumberFormat="1" applyFont="1" applyBorder="1" applyAlignment="1">
      <alignment horizontal="center" vertical="center"/>
    </xf>
    <xf numFmtId="0" fontId="129" fillId="0" borderId="0" xfId="0" applyFont="1" applyAlignment="1">
      <alignment horizontal="left" vertical="center"/>
    </xf>
    <xf numFmtId="0" fontId="31" fillId="0" borderId="156" xfId="0" applyFont="1" applyBorder="1" applyAlignment="1">
      <alignment horizontal="center" vertical="center"/>
    </xf>
    <xf numFmtId="0" fontId="31" fillId="0" borderId="144" xfId="0" applyFont="1" applyBorder="1" applyAlignment="1">
      <alignment horizontal="center" vertical="center"/>
    </xf>
    <xf numFmtId="0" fontId="31" fillId="0" borderId="144" xfId="0" applyFont="1" applyBorder="1" applyAlignment="1">
      <alignment horizontal="center" vertical="center"/>
    </xf>
    <xf numFmtId="0" fontId="31" fillId="0" borderId="144" xfId="0" applyFont="1" applyBorder="1" applyAlignment="1">
      <alignment horizontal="center" vertical="center" wrapText="1"/>
    </xf>
    <xf numFmtId="186" fontId="31" fillId="0" borderId="144" xfId="0" applyNumberFormat="1" applyFont="1" applyBorder="1" applyAlignment="1">
      <alignment horizontal="center" vertical="center"/>
    </xf>
    <xf numFmtId="186" fontId="117" fillId="4" borderId="144" xfId="0" applyNumberFormat="1" applyFont="1" applyFill="1" applyBorder="1" applyAlignment="1">
      <alignment horizontal="center" vertical="center"/>
    </xf>
    <xf numFmtId="0" fontId="31" fillId="0" borderId="150" xfId="0" applyFont="1" applyBorder="1" applyAlignment="1">
      <alignment horizontal="center" vertical="center"/>
    </xf>
    <xf numFmtId="0" fontId="31" fillId="0" borderId="156" xfId="0" applyFont="1" applyBorder="1" applyAlignment="1">
      <alignment horizontal="center" vertical="center" wrapText="1"/>
    </xf>
    <xf numFmtId="0" fontId="31" fillId="0" borderId="144" xfId="0" applyFont="1" applyBorder="1" applyAlignment="1">
      <alignment horizontal="center" vertical="center" wrapText="1"/>
    </xf>
    <xf numFmtId="186" fontId="31" fillId="0" borderId="144" xfId="0" applyNumberFormat="1" applyFont="1" applyFill="1" applyBorder="1" applyAlignment="1">
      <alignment horizontal="center" vertical="center"/>
    </xf>
    <xf numFmtId="186" fontId="31" fillId="4" borderId="144" xfId="0" applyNumberFormat="1" applyFont="1" applyFill="1" applyBorder="1" applyAlignment="1">
      <alignment horizontal="center" vertical="center"/>
    </xf>
    <xf numFmtId="186" fontId="131" fillId="4" borderId="144" xfId="0" applyNumberFormat="1" applyFont="1" applyFill="1" applyBorder="1" applyAlignment="1">
      <alignment horizontal="center" vertical="center"/>
    </xf>
    <xf numFmtId="0" fontId="31" fillId="0" borderId="150" xfId="0" applyFont="1" applyBorder="1" applyAlignment="1">
      <alignment horizontal="center" vertical="center" wrapText="1"/>
    </xf>
    <xf numFmtId="186" fontId="131" fillId="4" borderId="150" xfId="0" applyNumberFormat="1" applyFont="1" applyFill="1" applyBorder="1" applyAlignment="1">
      <alignment horizontal="center" vertical="center"/>
    </xf>
    <xf numFmtId="0" fontId="73" fillId="0" borderId="0" xfId="10" applyFont="1" applyFill="1" applyBorder="1" applyAlignment="1">
      <alignment horizontal="left" vertical="center"/>
    </xf>
    <xf numFmtId="0" fontId="40" fillId="0" borderId="0" xfId="10" applyFont="1"/>
    <xf numFmtId="0" fontId="40" fillId="0" borderId="0" xfId="10" applyFont="1" applyAlignment="1">
      <alignment shrinkToFit="1"/>
    </xf>
    <xf numFmtId="183" fontId="40" fillId="0" borderId="0" xfId="10" applyNumberFormat="1" applyFont="1" applyAlignment="1">
      <alignment shrinkToFit="1"/>
    </xf>
    <xf numFmtId="186" fontId="40" fillId="0" borderId="0" xfId="10" applyNumberFormat="1" applyFont="1" applyAlignment="1">
      <alignment shrinkToFit="1"/>
    </xf>
    <xf numFmtId="183" fontId="40" fillId="0" borderId="0" xfId="10" applyNumberFormat="1" applyFont="1" applyAlignment="1"/>
    <xf numFmtId="0" fontId="40" fillId="0" borderId="0" xfId="10" applyFont="1" applyAlignment="1">
      <alignment vertical="center"/>
    </xf>
    <xf numFmtId="49" fontId="133" fillId="0" borderId="0" xfId="10" applyNumberFormat="1" applyFont="1" applyFill="1" applyBorder="1" applyAlignment="1">
      <alignment horizontal="left" vertical="center"/>
    </xf>
    <xf numFmtId="0" fontId="12" fillId="0" borderId="0" xfId="10" applyFont="1" applyFill="1" applyBorder="1" applyAlignment="1">
      <alignment horizontal="left" vertical="center"/>
    </xf>
    <xf numFmtId="185" fontId="40" fillId="20" borderId="0" xfId="10" applyNumberFormat="1" applyFont="1" applyFill="1" applyBorder="1" applyAlignment="1">
      <alignment shrinkToFit="1"/>
    </xf>
    <xf numFmtId="0" fontId="40" fillId="0" borderId="0" xfId="10" applyFont="1" applyAlignment="1">
      <alignment horizontal="center"/>
    </xf>
    <xf numFmtId="0" fontId="42" fillId="3" borderId="20" xfId="10" applyFont="1" applyFill="1" applyBorder="1" applyAlignment="1">
      <alignment horizontal="centerContinuous" vertical="center" shrinkToFit="1"/>
    </xf>
    <xf numFmtId="183" fontId="134" fillId="3" borderId="14" xfId="10" applyNumberFormat="1" applyFont="1" applyFill="1" applyBorder="1" applyAlignment="1">
      <alignment horizontal="centerContinuous" vertical="center" shrinkToFit="1"/>
    </xf>
    <xf numFmtId="0" fontId="134" fillId="3" borderId="14" xfId="10" applyFont="1" applyFill="1" applyBorder="1" applyAlignment="1">
      <alignment horizontal="centerContinuous" vertical="center" shrinkToFit="1"/>
    </xf>
    <xf numFmtId="186" fontId="134" fillId="3" borderId="14" xfId="10" applyNumberFormat="1" applyFont="1" applyFill="1" applyBorder="1" applyAlignment="1">
      <alignment horizontal="centerContinuous" vertical="center" shrinkToFit="1"/>
    </xf>
    <xf numFmtId="0" fontId="134" fillId="3" borderId="14" xfId="10" applyFont="1" applyFill="1" applyBorder="1" applyAlignment="1">
      <alignment horizontal="centerContinuous" vertical="center"/>
    </xf>
    <xf numFmtId="183" fontId="134" fillId="3" borderId="19" xfId="10" applyNumberFormat="1" applyFont="1" applyFill="1" applyBorder="1" applyAlignment="1">
      <alignment horizontal="centerContinuous" vertical="center"/>
    </xf>
    <xf numFmtId="185" fontId="40" fillId="0" borderId="21" xfId="10" applyNumberFormat="1" applyFont="1" applyFill="1" applyBorder="1" applyAlignment="1">
      <alignment horizontal="center"/>
    </xf>
    <xf numFmtId="49" fontId="48" fillId="3" borderId="66" xfId="10" applyNumberFormat="1" applyFont="1" applyFill="1" applyBorder="1" applyAlignment="1">
      <alignment horizontal="center" vertical="center" wrapText="1"/>
    </xf>
    <xf numFmtId="49" fontId="48" fillId="3" borderId="236" xfId="10" applyNumberFormat="1" applyFont="1" applyFill="1" applyBorder="1" applyAlignment="1">
      <alignment horizontal="center" vertical="center" wrapText="1"/>
    </xf>
    <xf numFmtId="49" fontId="48" fillId="3" borderId="237" xfId="10" applyNumberFormat="1" applyFont="1" applyFill="1" applyBorder="1" applyAlignment="1">
      <alignment horizontal="center" vertical="center" wrapText="1"/>
    </xf>
    <xf numFmtId="49" fontId="48" fillId="3" borderId="238" xfId="10" applyNumberFormat="1" applyFont="1" applyFill="1" applyBorder="1" applyAlignment="1">
      <alignment horizontal="center" vertical="center" wrapText="1"/>
    </xf>
    <xf numFmtId="49" fontId="48" fillId="3" borderId="20" xfId="10" applyNumberFormat="1" applyFont="1" applyFill="1" applyBorder="1" applyAlignment="1">
      <alignment horizontal="center" vertical="center" wrapText="1"/>
    </xf>
    <xf numFmtId="49" fontId="48" fillId="3" borderId="14" xfId="10" applyNumberFormat="1" applyFont="1" applyFill="1" applyBorder="1" applyAlignment="1">
      <alignment horizontal="center" vertical="center" wrapText="1"/>
    </xf>
    <xf numFmtId="49" fontId="48" fillId="3" borderId="19" xfId="10" applyNumberFormat="1" applyFont="1" applyFill="1" applyBorder="1" applyAlignment="1">
      <alignment horizontal="center" vertical="center" wrapText="1"/>
    </xf>
    <xf numFmtId="183" fontId="40" fillId="3" borderId="14" xfId="10" applyNumberFormat="1" applyFont="1" applyFill="1" applyBorder="1" applyAlignment="1">
      <alignment horizontal="centerContinuous" vertical="center" shrinkToFit="1"/>
    </xf>
    <xf numFmtId="0" fontId="40" fillId="3" borderId="14" xfId="10" applyFont="1" applyFill="1" applyBorder="1" applyAlignment="1">
      <alignment horizontal="centerContinuous" vertical="center" shrinkToFit="1"/>
    </xf>
    <xf numFmtId="186" fontId="40" fillId="3" borderId="15" xfId="10" applyNumberFormat="1" applyFont="1" applyFill="1" applyBorder="1" applyAlignment="1">
      <alignment horizontal="centerContinuous" vertical="center" shrinkToFit="1"/>
    </xf>
    <xf numFmtId="183" fontId="40" fillId="3" borderId="15" xfId="10" applyNumberFormat="1" applyFont="1" applyFill="1" applyBorder="1" applyAlignment="1">
      <alignment horizontal="centerContinuous" vertical="center" shrinkToFit="1"/>
    </xf>
    <xf numFmtId="0" fontId="134" fillId="3" borderId="17" xfId="10" applyFont="1" applyFill="1" applyBorder="1" applyAlignment="1">
      <alignment horizontal="center" vertical="center"/>
    </xf>
    <xf numFmtId="0" fontId="134" fillId="3" borderId="16" xfId="10" applyFont="1" applyFill="1" applyBorder="1" applyAlignment="1">
      <alignment horizontal="center" vertical="center"/>
    </xf>
    <xf numFmtId="0" fontId="134" fillId="3" borderId="25" xfId="10" applyFont="1" applyFill="1" applyBorder="1" applyAlignment="1">
      <alignment horizontal="center" vertical="center"/>
    </xf>
    <xf numFmtId="49" fontId="48" fillId="3" borderId="239" xfId="10" applyNumberFormat="1" applyFont="1" applyFill="1" applyBorder="1" applyAlignment="1">
      <alignment horizontal="center" vertical="center" wrapText="1"/>
    </xf>
    <xf numFmtId="49" fontId="48" fillId="3" borderId="240" xfId="10" applyNumberFormat="1" applyFont="1" applyFill="1" applyBorder="1" applyAlignment="1">
      <alignment horizontal="center" vertical="center" wrapText="1"/>
    </xf>
    <xf numFmtId="49" fontId="48" fillId="3" borderId="241" xfId="10" applyNumberFormat="1" applyFont="1" applyFill="1" applyBorder="1" applyAlignment="1">
      <alignment horizontal="center" vertical="center" wrapText="1"/>
    </xf>
    <xf numFmtId="49" fontId="48" fillId="3" borderId="111" xfId="10" applyNumberFormat="1" applyFont="1" applyFill="1" applyBorder="1" applyAlignment="1">
      <alignment horizontal="center" vertical="center" wrapText="1"/>
    </xf>
    <xf numFmtId="49" fontId="48" fillId="3" borderId="242" xfId="10" applyNumberFormat="1" applyFont="1" applyFill="1" applyBorder="1" applyAlignment="1">
      <alignment horizontal="center" vertical="center" wrapText="1"/>
    </xf>
    <xf numFmtId="49" fontId="135" fillId="3" borderId="25" xfId="10" applyNumberFormat="1" applyFont="1" applyFill="1" applyBorder="1" applyAlignment="1">
      <alignment horizontal="center" vertical="center" wrapText="1"/>
    </xf>
    <xf numFmtId="49" fontId="48" fillId="3" borderId="25" xfId="10" applyNumberFormat="1" applyFont="1" applyFill="1" applyBorder="1" applyAlignment="1">
      <alignment horizontal="center" vertical="center" wrapText="1"/>
    </xf>
    <xf numFmtId="0" fontId="42" fillId="3" borderId="17" xfId="10" applyFont="1" applyFill="1" applyBorder="1" applyAlignment="1">
      <alignment horizontal="center" vertical="center" shrinkToFit="1"/>
    </xf>
    <xf numFmtId="0" fontId="42" fillId="3" borderId="16" xfId="10" applyFont="1" applyFill="1" applyBorder="1" applyAlignment="1">
      <alignment horizontal="center" vertical="center" shrinkToFit="1"/>
    </xf>
    <xf numFmtId="0" fontId="42" fillId="3" borderId="20" xfId="10" applyFont="1" applyFill="1" applyBorder="1" applyAlignment="1">
      <alignment horizontal="center" vertical="center" shrinkToFit="1"/>
    </xf>
    <xf numFmtId="0" fontId="42" fillId="3" borderId="14" xfId="10" applyFont="1" applyFill="1" applyBorder="1" applyAlignment="1">
      <alignment horizontal="center" vertical="center" shrinkToFit="1"/>
    </xf>
    <xf numFmtId="0" fontId="42" fillId="3" borderId="19" xfId="10" applyFont="1" applyFill="1" applyBorder="1" applyAlignment="1">
      <alignment horizontal="center" vertical="center" shrinkToFit="1"/>
    </xf>
    <xf numFmtId="186" fontId="134" fillId="3" borderId="57" xfId="10" applyNumberFormat="1" applyFont="1" applyFill="1" applyBorder="1" applyAlignment="1">
      <alignment vertical="center" shrinkToFit="1"/>
    </xf>
    <xf numFmtId="183" fontId="134" fillId="3" borderId="0" xfId="10" applyNumberFormat="1" applyFont="1" applyFill="1" applyBorder="1" applyAlignment="1">
      <alignment vertical="center" shrinkToFit="1"/>
    </xf>
    <xf numFmtId="0" fontId="134" fillId="3" borderId="57" xfId="10" applyFont="1" applyFill="1" applyBorder="1" applyAlignment="1">
      <alignment horizontal="center" vertical="center"/>
    </xf>
    <xf numFmtId="0" fontId="134" fillId="3" borderId="58" xfId="10" applyFont="1" applyFill="1" applyBorder="1" applyAlignment="1">
      <alignment horizontal="center" vertical="center"/>
    </xf>
    <xf numFmtId="0" fontId="134" fillId="3" borderId="44" xfId="10" applyFont="1" applyFill="1" applyBorder="1" applyAlignment="1">
      <alignment horizontal="center" vertical="center"/>
    </xf>
    <xf numFmtId="49" fontId="48" fillId="3" borderId="243" xfId="10" applyNumberFormat="1" applyFont="1" applyFill="1" applyBorder="1" applyAlignment="1">
      <alignment horizontal="center" vertical="center" wrapText="1"/>
    </xf>
    <xf numFmtId="49" fontId="135" fillId="3" borderId="52" xfId="10" applyNumberFormat="1" applyFont="1" applyFill="1" applyBorder="1" applyAlignment="1">
      <alignment horizontal="center" vertical="center" wrapText="1"/>
    </xf>
    <xf numFmtId="49" fontId="48" fillId="3" borderId="52" xfId="10" applyNumberFormat="1" applyFont="1" applyFill="1" applyBorder="1" applyAlignment="1">
      <alignment horizontal="center" vertical="center" wrapText="1"/>
    </xf>
    <xf numFmtId="0" fontId="42" fillId="3" borderId="21" xfId="10" applyFont="1" applyFill="1" applyBorder="1" applyAlignment="1">
      <alignment horizontal="center" vertical="center" shrinkToFit="1"/>
    </xf>
    <xf numFmtId="0" fontId="42" fillId="3" borderId="22" xfId="10" applyFont="1" applyFill="1" applyBorder="1" applyAlignment="1">
      <alignment horizontal="center" vertical="center" shrinkToFit="1"/>
    </xf>
    <xf numFmtId="186" fontId="134" fillId="3" borderId="21" xfId="10" applyNumberFormat="1" applyFont="1" applyFill="1" applyBorder="1" applyAlignment="1">
      <alignment vertical="center" shrinkToFit="1"/>
    </xf>
    <xf numFmtId="183" fontId="134" fillId="3" borderId="22" xfId="10" applyNumberFormat="1" applyFont="1" applyFill="1" applyBorder="1" applyAlignment="1">
      <alignment vertical="center" shrinkToFit="1"/>
    </xf>
    <xf numFmtId="0" fontId="134" fillId="3" borderId="21" xfId="10" applyFont="1" applyFill="1" applyBorder="1" applyAlignment="1">
      <alignment horizontal="center" vertical="center"/>
    </xf>
    <xf numFmtId="0" fontId="134" fillId="3" borderId="22" xfId="10" applyFont="1" applyFill="1" applyBorder="1" applyAlignment="1">
      <alignment horizontal="center" vertical="center"/>
    </xf>
    <xf numFmtId="49" fontId="48" fillId="3" borderId="69" xfId="10" applyNumberFormat="1" applyFont="1" applyFill="1" applyBorder="1" applyAlignment="1">
      <alignment horizontal="center" vertical="center" wrapText="1"/>
    </xf>
    <xf numFmtId="49" fontId="48" fillId="3" borderId="109" xfId="10" applyNumberFormat="1" applyFont="1" applyFill="1" applyBorder="1" applyAlignment="1">
      <alignment horizontal="center" vertical="center" wrapText="1"/>
    </xf>
    <xf numFmtId="49" fontId="48" fillId="3" borderId="101" xfId="10" applyNumberFormat="1" applyFont="1" applyFill="1" applyBorder="1" applyAlignment="1">
      <alignment horizontal="center" vertical="center" wrapText="1"/>
    </xf>
    <xf numFmtId="49" fontId="48" fillId="3" borderId="82" xfId="10" applyNumberFormat="1" applyFont="1" applyFill="1" applyBorder="1" applyAlignment="1">
      <alignment horizontal="center" vertical="center" wrapText="1"/>
    </xf>
    <xf numFmtId="0" fontId="48" fillId="3" borderId="11" xfId="10" applyNumberFormat="1" applyFont="1" applyFill="1" applyBorder="1" applyAlignment="1">
      <alignment horizontal="center" vertical="center" wrapText="1"/>
    </xf>
    <xf numFmtId="49" fontId="48" fillId="3" borderId="11" xfId="10" applyNumberFormat="1" applyFont="1" applyFill="1" applyBorder="1" applyAlignment="1">
      <alignment horizontal="center" vertical="center" wrapText="1"/>
    </xf>
    <xf numFmtId="0" fontId="134" fillId="3" borderId="11" xfId="10" applyFont="1" applyFill="1" applyBorder="1" applyAlignment="1">
      <alignment horizontal="center" vertical="center" shrinkToFit="1"/>
    </xf>
    <xf numFmtId="183" fontId="134" fillId="3" borderId="11" xfId="10" applyNumberFormat="1" applyFont="1" applyFill="1" applyBorder="1" applyAlignment="1">
      <alignment horizontal="center" vertical="center" shrinkToFit="1"/>
    </xf>
    <xf numFmtId="186" fontId="134" fillId="3" borderId="11" xfId="10" applyNumberFormat="1" applyFont="1" applyFill="1" applyBorder="1" applyAlignment="1">
      <alignment horizontal="center" vertical="center" shrinkToFit="1"/>
    </xf>
    <xf numFmtId="0" fontId="134" fillId="3" borderId="11" xfId="10" applyFont="1" applyFill="1" applyBorder="1" applyAlignment="1">
      <alignment horizontal="center" vertical="center"/>
    </xf>
    <xf numFmtId="183" fontId="134" fillId="3" borderId="11" xfId="10" applyNumberFormat="1" applyFont="1" applyFill="1" applyBorder="1" applyAlignment="1">
      <alignment horizontal="center" vertical="center"/>
    </xf>
    <xf numFmtId="0" fontId="134" fillId="3" borderId="52" xfId="10" applyFont="1" applyFill="1" applyBorder="1" applyAlignment="1">
      <alignment horizontal="center" vertical="center"/>
    </xf>
    <xf numFmtId="49" fontId="136" fillId="2" borderId="89" xfId="10" applyNumberFormat="1" applyFont="1" applyFill="1" applyBorder="1" applyAlignment="1">
      <alignment vertical="center"/>
    </xf>
    <xf numFmtId="49" fontId="136" fillId="2" borderId="98" xfId="10" applyNumberFormat="1" applyFont="1" applyFill="1" applyBorder="1" applyAlignment="1">
      <alignment vertical="center"/>
    </xf>
    <xf numFmtId="49" fontId="136" fillId="2" borderId="98" xfId="10" applyNumberFormat="1" applyFont="1" applyFill="1" applyBorder="1" applyAlignment="1">
      <alignment horizontal="left" vertical="center"/>
    </xf>
    <xf numFmtId="49" fontId="136" fillId="2" borderId="90" xfId="10" applyNumberFormat="1" applyFont="1" applyFill="1" applyBorder="1" applyAlignment="1">
      <alignment horizontal="left" vertical="center"/>
    </xf>
    <xf numFmtId="196" fontId="136" fillId="2" borderId="11" xfId="10" applyNumberFormat="1" applyFont="1" applyFill="1" applyBorder="1" applyAlignment="1">
      <alignment horizontal="center" vertical="center"/>
    </xf>
    <xf numFmtId="0" fontId="40" fillId="2" borderId="11" xfId="10" applyFont="1" applyFill="1" applyBorder="1" applyAlignment="1">
      <alignment shrinkToFit="1"/>
    </xf>
    <xf numFmtId="183" fontId="40" fillId="2" borderId="11" xfId="10" applyNumberFormat="1" applyFont="1" applyFill="1" applyBorder="1" applyAlignment="1">
      <alignment shrinkToFit="1"/>
    </xf>
    <xf numFmtId="186" fontId="40" fillId="2" borderId="11" xfId="10" applyNumberFormat="1" applyFont="1" applyFill="1" applyBorder="1" applyAlignment="1">
      <alignment shrinkToFit="1"/>
    </xf>
    <xf numFmtId="0" fontId="40" fillId="2" borderId="11" xfId="10" applyFont="1" applyFill="1" applyBorder="1"/>
    <xf numFmtId="183" fontId="40" fillId="2" borderId="11" xfId="10" applyNumberFormat="1" applyFont="1" applyFill="1" applyBorder="1" applyAlignment="1"/>
    <xf numFmtId="0" fontId="40" fillId="2" borderId="11" xfId="10" applyFont="1" applyFill="1" applyBorder="1" applyAlignment="1">
      <alignment vertical="center"/>
    </xf>
    <xf numFmtId="0" fontId="113" fillId="0" borderId="239" xfId="10" applyFont="1" applyBorder="1"/>
    <xf numFmtId="0" fontId="113" fillId="0" borderId="0" xfId="10" applyFont="1" applyBorder="1"/>
    <xf numFmtId="49" fontId="137" fillId="19" borderId="98" xfId="10" quotePrefix="1" applyNumberFormat="1" applyFont="1" applyFill="1" applyBorder="1" applyAlignment="1">
      <alignment horizontal="left" vertical="center" wrapText="1"/>
    </xf>
    <xf numFmtId="49" fontId="137" fillId="19" borderId="98" xfId="10" applyNumberFormat="1" applyFont="1" applyFill="1" applyBorder="1" applyAlignment="1">
      <alignment horizontal="left" vertical="center"/>
    </xf>
    <xf numFmtId="49" fontId="137" fillId="19" borderId="99" xfId="10" applyNumberFormat="1" applyFont="1" applyFill="1" applyBorder="1" applyAlignment="1">
      <alignment horizontal="left" vertical="center"/>
    </xf>
    <xf numFmtId="49" fontId="137" fillId="19" borderId="101" xfId="10" applyNumberFormat="1" applyFont="1" applyFill="1" applyBorder="1" applyAlignment="1">
      <alignment horizontal="left" vertical="center"/>
    </xf>
    <xf numFmtId="43" fontId="138" fillId="19" borderId="82" xfId="10" applyNumberFormat="1" applyFont="1" applyFill="1" applyBorder="1" applyAlignment="1">
      <alignment horizontal="right" vertical="center"/>
    </xf>
    <xf numFmtId="43" fontId="138" fillId="19" borderId="244" xfId="10" applyNumberFormat="1" applyFont="1" applyFill="1" applyBorder="1" applyAlignment="1">
      <alignment horizontal="right" vertical="center"/>
    </xf>
    <xf numFmtId="43" fontId="138" fillId="19" borderId="241" xfId="10" applyNumberFormat="1" applyFont="1" applyFill="1" applyBorder="1" applyAlignment="1">
      <alignment horizontal="right" vertical="center"/>
    </xf>
    <xf numFmtId="0" fontId="40" fillId="0" borderId="11" xfId="10" applyFont="1" applyBorder="1" applyAlignment="1">
      <alignment shrinkToFit="1"/>
    </xf>
    <xf numFmtId="183" fontId="40" fillId="0" borderId="11" xfId="10" applyNumberFormat="1" applyFont="1" applyBorder="1" applyAlignment="1">
      <alignment shrinkToFit="1"/>
    </xf>
    <xf numFmtId="186" fontId="40" fillId="0" borderId="11" xfId="10" applyNumberFormat="1" applyFont="1" applyBorder="1" applyAlignment="1">
      <alignment shrinkToFit="1"/>
    </xf>
    <xf numFmtId="0" fontId="40" fillId="0" borderId="11" xfId="10" applyFont="1" applyBorder="1"/>
    <xf numFmtId="183" fontId="40" fillId="0" borderId="11" xfId="10" applyNumberFormat="1" applyFont="1" applyBorder="1" applyAlignment="1"/>
    <xf numFmtId="0" fontId="40" fillId="0" borderId="11" xfId="10" applyFont="1" applyBorder="1" applyAlignment="1">
      <alignment vertical="center"/>
    </xf>
    <xf numFmtId="49" fontId="139" fillId="2" borderId="89" xfId="10" applyNumberFormat="1" applyFont="1" applyFill="1" applyBorder="1" applyAlignment="1">
      <alignment vertical="center"/>
    </xf>
    <xf numFmtId="49" fontId="139" fillId="2" borderId="98" xfId="10" applyNumberFormat="1" applyFont="1" applyFill="1" applyBorder="1" applyAlignment="1">
      <alignment vertical="center"/>
    </xf>
    <xf numFmtId="49" fontId="139" fillId="2" borderId="98" xfId="10" applyNumberFormat="1" applyFont="1" applyFill="1" applyBorder="1" applyAlignment="1">
      <alignment horizontal="left" vertical="center"/>
    </xf>
    <xf numFmtId="49" fontId="136" fillId="2" borderId="245" xfId="10" applyNumberFormat="1" applyFont="1" applyFill="1" applyBorder="1" applyAlignment="1">
      <alignment horizontal="left" vertical="center"/>
    </xf>
    <xf numFmtId="41" fontId="40" fillId="2" borderId="11" xfId="11" applyFont="1" applyFill="1" applyBorder="1" applyAlignment="1">
      <alignment shrinkToFit="1"/>
    </xf>
    <xf numFmtId="41" fontId="40" fillId="2" borderId="11" xfId="11" applyFont="1" applyFill="1" applyBorder="1" applyAlignment="1"/>
    <xf numFmtId="0" fontId="113" fillId="0" borderId="239" xfId="10" applyFont="1" applyBorder="1" applyAlignment="1">
      <alignment vertical="center"/>
    </xf>
    <xf numFmtId="49" fontId="137" fillId="19" borderId="101" xfId="10" applyNumberFormat="1" applyFont="1" applyFill="1" applyBorder="1" applyAlignment="1">
      <alignment horizontal="left" vertical="center" wrapText="1"/>
    </xf>
    <xf numFmtId="49" fontId="137" fillId="19" borderId="101" xfId="10" applyNumberFormat="1" applyFont="1" applyFill="1" applyBorder="1" applyAlignment="1">
      <alignment horizontal="center" vertical="center"/>
    </xf>
    <xf numFmtId="186" fontId="137" fillId="19" borderId="101" xfId="10" applyNumberFormat="1" applyFont="1" applyFill="1" applyBorder="1" applyAlignment="1">
      <alignment horizontal="center" vertical="center"/>
    </xf>
    <xf numFmtId="43" fontId="138" fillId="19" borderId="246" xfId="10" applyNumberFormat="1" applyFont="1" applyFill="1" applyBorder="1" applyAlignment="1">
      <alignment horizontal="right" vertical="center"/>
    </xf>
    <xf numFmtId="43" fontId="138" fillId="19" borderId="101" xfId="10" applyNumberFormat="1" applyFont="1" applyFill="1" applyBorder="1" applyAlignment="1">
      <alignment horizontal="right" vertical="center"/>
    </xf>
    <xf numFmtId="41" fontId="40" fillId="20" borderId="11" xfId="11" applyFont="1" applyFill="1" applyBorder="1" applyAlignment="1">
      <alignment shrinkToFit="1"/>
    </xf>
    <xf numFmtId="41" fontId="40" fillId="0" borderId="11" xfId="11" applyFont="1" applyBorder="1" applyAlignment="1">
      <alignment shrinkToFit="1"/>
    </xf>
    <xf numFmtId="41" fontId="40" fillId="20" borderId="11" xfId="11" applyFont="1" applyFill="1" applyBorder="1" applyAlignment="1"/>
    <xf numFmtId="41" fontId="40" fillId="0" borderId="11" xfId="11" applyFont="1" applyBorder="1" applyAlignment="1"/>
    <xf numFmtId="0" fontId="140" fillId="0" borderId="11" xfId="10" applyFont="1" applyBorder="1" applyAlignment="1">
      <alignment vertical="center"/>
    </xf>
    <xf numFmtId="0" fontId="137" fillId="19" borderId="101" xfId="10" applyNumberFormat="1" applyFont="1" applyFill="1" applyBorder="1" applyAlignment="1">
      <alignment horizontal="left" vertical="center"/>
    </xf>
    <xf numFmtId="49" fontId="139" fillId="2" borderId="98" xfId="10" applyNumberFormat="1" applyFont="1" applyFill="1" applyBorder="1" applyAlignment="1">
      <alignment horizontal="center" vertical="center"/>
    </xf>
    <xf numFmtId="186" fontId="139" fillId="2" borderId="98" xfId="10" applyNumberFormat="1" applyFont="1" applyFill="1" applyBorder="1" applyAlignment="1">
      <alignment horizontal="center" vertical="center"/>
    </xf>
    <xf numFmtId="49" fontId="137" fillId="0" borderId="101" xfId="10" applyNumberFormat="1" applyFont="1" applyFill="1" applyBorder="1" applyAlignment="1">
      <alignment horizontal="left" vertical="center"/>
    </xf>
    <xf numFmtId="49" fontId="137" fillId="0" borderId="101" xfId="10" applyNumberFormat="1" applyFont="1" applyFill="1" applyBorder="1" applyAlignment="1">
      <alignment horizontal="left" vertical="center" wrapText="1"/>
    </xf>
    <xf numFmtId="49" fontId="137" fillId="0" borderId="101" xfId="10" applyNumberFormat="1" applyFont="1" applyFill="1" applyBorder="1" applyAlignment="1">
      <alignment horizontal="center" vertical="center"/>
    </xf>
    <xf numFmtId="186" fontId="137" fillId="0" borderId="101" xfId="10" applyNumberFormat="1" applyFont="1" applyFill="1" applyBorder="1" applyAlignment="1">
      <alignment horizontal="center" vertical="center"/>
    </xf>
    <xf numFmtId="43" fontId="138" fillId="0" borderId="246" xfId="10" applyNumberFormat="1" applyFont="1" applyFill="1" applyBorder="1" applyAlignment="1">
      <alignment horizontal="right" vertical="center"/>
    </xf>
    <xf numFmtId="43" fontId="138" fillId="0" borderId="101" xfId="10" applyNumberFormat="1" applyFont="1" applyFill="1" applyBorder="1" applyAlignment="1">
      <alignment horizontal="right" vertical="center"/>
    </xf>
    <xf numFmtId="0" fontId="137" fillId="0" borderId="101" xfId="10" applyNumberFormat="1" applyFont="1" applyFill="1" applyBorder="1" applyAlignment="1">
      <alignment horizontal="left" vertical="center"/>
    </xf>
    <xf numFmtId="41" fontId="40" fillId="21" borderId="11" xfId="11" applyFont="1" applyFill="1" applyBorder="1" applyAlignment="1">
      <alignment shrinkToFit="1"/>
    </xf>
    <xf numFmtId="41" fontId="40" fillId="21" borderId="11" xfId="11" applyFont="1" applyFill="1" applyBorder="1" applyAlignment="1"/>
    <xf numFmtId="0" fontId="140" fillId="21" borderId="11" xfId="10" applyFont="1" applyFill="1" applyBorder="1" applyAlignment="1">
      <alignment vertical="center" wrapText="1"/>
    </xf>
    <xf numFmtId="0" fontId="137" fillId="0" borderId="101" xfId="10" applyNumberFormat="1" applyFont="1" applyFill="1" applyBorder="1" applyAlignment="1">
      <alignment horizontal="left" vertical="center" wrapText="1"/>
    </xf>
    <xf numFmtId="0" fontId="137" fillId="19" borderId="101" xfId="10" applyNumberFormat="1" applyFont="1" applyFill="1" applyBorder="1" applyAlignment="1">
      <alignment horizontal="left" vertical="center" wrapText="1"/>
    </xf>
    <xf numFmtId="41" fontId="40" fillId="0" borderId="0" xfId="11" applyFont="1" applyBorder="1" applyAlignment="1">
      <alignment shrinkToFit="1"/>
    </xf>
    <xf numFmtId="41" fontId="40" fillId="0" borderId="0" xfId="11" applyFont="1" applyBorder="1" applyAlignment="1"/>
    <xf numFmtId="0" fontId="40" fillId="0" borderId="132" xfId="10" applyFont="1" applyBorder="1"/>
    <xf numFmtId="0" fontId="40" fillId="0" borderId="133" xfId="10" applyFont="1" applyBorder="1"/>
    <xf numFmtId="0" fontId="40" fillId="0" borderId="134" xfId="10" applyFont="1" applyBorder="1"/>
    <xf numFmtId="41" fontId="40" fillId="0" borderId="132" xfId="11" applyFont="1" applyBorder="1" applyAlignment="1">
      <alignment shrinkToFit="1"/>
    </xf>
    <xf numFmtId="41" fontId="40" fillId="0" borderId="133" xfId="11" applyFont="1" applyBorder="1" applyAlignment="1">
      <alignment shrinkToFit="1"/>
    </xf>
    <xf numFmtId="41" fontId="40" fillId="0" borderId="133" xfId="11" applyFont="1" applyBorder="1" applyAlignment="1"/>
    <xf numFmtId="0" fontId="40" fillId="0" borderId="134" xfId="10" applyFont="1" applyBorder="1" applyAlignment="1">
      <alignment vertical="center"/>
    </xf>
    <xf numFmtId="0" fontId="40" fillId="0" borderId="0" xfId="10" applyFont="1" applyBorder="1" applyAlignment="1">
      <alignment shrinkToFit="1"/>
    </xf>
    <xf numFmtId="183" fontId="40" fillId="0" borderId="0" xfId="10" applyNumberFormat="1" applyFont="1" applyBorder="1" applyAlignment="1">
      <alignment shrinkToFit="1"/>
    </xf>
    <xf numFmtId="186" fontId="40" fillId="0" borderId="0" xfId="10" applyNumberFormat="1" applyFont="1" applyBorder="1" applyAlignment="1">
      <alignment shrinkToFit="1"/>
    </xf>
    <xf numFmtId="0" fontId="40" fillId="0" borderId="0" xfId="10" applyFont="1" applyBorder="1"/>
    <xf numFmtId="183" fontId="40" fillId="0" borderId="0" xfId="10" applyNumberFormat="1" applyFont="1" applyBorder="1" applyAlignment="1"/>
    <xf numFmtId="43" fontId="40" fillId="0" borderId="0" xfId="10" applyNumberFormat="1" applyFont="1"/>
    <xf numFmtId="0" fontId="142" fillId="0" borderId="0" xfId="12" applyFont="1">
      <alignment vertical="center"/>
    </xf>
    <xf numFmtId="0" fontId="143" fillId="0" borderId="0" xfId="12" applyNumberFormat="1" applyFont="1" applyAlignment="1">
      <alignment horizontal="center" vertical="center"/>
    </xf>
    <xf numFmtId="0" fontId="142" fillId="11" borderId="0" xfId="12" applyFont="1" applyFill="1">
      <alignment vertical="center"/>
    </xf>
    <xf numFmtId="198" fontId="142" fillId="0" borderId="0" xfId="13" applyNumberFormat="1" applyFont="1">
      <alignment vertical="center"/>
    </xf>
    <xf numFmtId="0" fontId="144" fillId="0" borderId="0" xfId="14" applyNumberFormat="1" applyFont="1" applyBorder="1" applyAlignment="1">
      <alignment vertical="center"/>
    </xf>
    <xf numFmtId="41" fontId="145" fillId="0" borderId="0" xfId="15" applyFont="1" applyAlignment="1">
      <alignment horizontal="center" vertical="center" shrinkToFit="1"/>
    </xf>
    <xf numFmtId="0" fontId="145" fillId="0" borderId="0" xfId="16" applyNumberFormat="1" applyFont="1" applyFill="1" applyAlignment="1">
      <alignment horizontal="left" vertical="center"/>
    </xf>
    <xf numFmtId="0" fontId="145" fillId="0" borderId="0" xfId="15" applyNumberFormat="1" applyFont="1" applyFill="1" applyAlignment="1">
      <alignment vertical="center"/>
    </xf>
    <xf numFmtId="0" fontId="145" fillId="0" borderId="0" xfId="15" applyNumberFormat="1" applyFont="1" applyFill="1" applyBorder="1" applyAlignment="1">
      <alignment horizontal="center" vertical="center"/>
    </xf>
    <xf numFmtId="199" fontId="145" fillId="0" borderId="0" xfId="15" applyNumberFormat="1" applyFont="1" applyFill="1" applyAlignment="1">
      <alignment vertical="center"/>
    </xf>
    <xf numFmtId="0" fontId="145" fillId="0" borderId="0" xfId="17" applyNumberFormat="1" applyFont="1" applyFill="1" applyBorder="1" applyAlignment="1">
      <alignment horizontal="center" vertical="center"/>
    </xf>
    <xf numFmtId="198" fontId="145" fillId="0" borderId="0" xfId="12" applyNumberFormat="1" applyFont="1" applyFill="1">
      <alignment vertical="center"/>
    </xf>
    <xf numFmtId="0" fontId="145" fillId="0" borderId="0" xfId="17" applyNumberFormat="1" applyFont="1" applyFill="1" applyAlignment="1">
      <alignment horizontal="center" vertical="center"/>
    </xf>
    <xf numFmtId="41" fontId="145" fillId="0" borderId="0" xfId="15" applyFont="1" applyFill="1" applyAlignment="1">
      <alignment horizontal="center" vertical="center" shrinkToFit="1"/>
    </xf>
    <xf numFmtId="200" fontId="145" fillId="0" borderId="0" xfId="15" applyNumberFormat="1" applyFont="1" applyFill="1" applyAlignment="1">
      <alignment vertical="center"/>
    </xf>
    <xf numFmtId="199" fontId="145" fillId="0" borderId="0" xfId="15" applyNumberFormat="1" applyFont="1" applyFill="1" applyBorder="1" applyAlignment="1">
      <alignment horizontal="center" vertical="center"/>
    </xf>
    <xf numFmtId="0" fontId="145" fillId="0" borderId="0" xfId="15" applyNumberFormat="1" applyFont="1" applyFill="1" applyBorder="1" applyAlignment="1">
      <alignment horizontal="center" vertical="center" wrapText="1"/>
    </xf>
    <xf numFmtId="0" fontId="142" fillId="0" borderId="0" xfId="12" applyFont="1" applyFill="1">
      <alignment vertical="center"/>
    </xf>
    <xf numFmtId="198" fontId="142" fillId="0" borderId="0" xfId="13" applyNumberFormat="1" applyFont="1" applyFill="1">
      <alignment vertical="center"/>
    </xf>
    <xf numFmtId="41" fontId="145" fillId="0" borderId="0" xfId="15" applyFont="1" applyFill="1" applyBorder="1" applyAlignment="1">
      <alignment horizontal="center" vertical="center" shrinkToFit="1"/>
    </xf>
    <xf numFmtId="0" fontId="145" fillId="0" borderId="0" xfId="16" applyNumberFormat="1" applyFont="1" applyFill="1" applyBorder="1" applyAlignment="1">
      <alignment horizontal="left" vertical="center"/>
    </xf>
    <xf numFmtId="0" fontId="145" fillId="0" borderId="0" xfId="15" applyNumberFormat="1" applyFont="1" applyFill="1" applyBorder="1" applyAlignment="1">
      <alignment vertical="center"/>
    </xf>
    <xf numFmtId="198" fontId="145" fillId="0" borderId="0" xfId="15" applyNumberFormat="1" applyFont="1" applyFill="1" applyAlignment="1">
      <alignment vertical="center"/>
    </xf>
    <xf numFmtId="0" fontId="145" fillId="0" borderId="0" xfId="16" applyNumberFormat="1" applyFont="1" applyFill="1" applyAlignment="1">
      <alignment vertical="center"/>
    </xf>
    <xf numFmtId="0" fontId="144" fillId="26" borderId="17" xfId="12" applyNumberFormat="1" applyFont="1" applyFill="1" applyBorder="1" applyAlignment="1">
      <alignment horizontal="center" vertical="center"/>
    </xf>
    <xf numFmtId="0" fontId="144" fillId="26" borderId="247" xfId="12" applyNumberFormat="1" applyFont="1" applyFill="1" applyBorder="1" applyAlignment="1">
      <alignment horizontal="center" vertical="center"/>
    </xf>
    <xf numFmtId="0" fontId="144" fillId="26" borderId="248" xfId="15" applyNumberFormat="1" applyFont="1" applyFill="1" applyBorder="1" applyAlignment="1">
      <alignment horizontal="center" vertical="center" shrinkToFit="1"/>
    </xf>
    <xf numFmtId="0" fontId="144" fillId="26" borderId="156" xfId="12" applyNumberFormat="1" applyFont="1" applyFill="1" applyBorder="1" applyAlignment="1">
      <alignment horizontal="center" vertical="center"/>
    </xf>
    <xf numFmtId="0" fontId="144" fillId="26" borderId="154" xfId="12" applyNumberFormat="1" applyFont="1" applyFill="1" applyBorder="1" applyAlignment="1">
      <alignment horizontal="center" vertical="center"/>
    </xf>
    <xf numFmtId="0" fontId="144" fillId="26" borderId="211" xfId="12" applyNumberFormat="1" applyFont="1" applyFill="1" applyBorder="1" applyAlignment="1">
      <alignment horizontal="center" vertical="center"/>
    </xf>
    <xf numFmtId="0" fontId="144" fillId="26" borderId="212" xfId="12" applyNumberFormat="1" applyFont="1" applyFill="1" applyBorder="1" applyAlignment="1">
      <alignment horizontal="center" vertical="center"/>
    </xf>
    <xf numFmtId="0" fontId="144" fillId="26" borderId="249" xfId="12" applyNumberFormat="1" applyFont="1" applyFill="1" applyBorder="1" applyAlignment="1">
      <alignment horizontal="center" vertical="center"/>
    </xf>
    <xf numFmtId="0" fontId="144" fillId="26" borderId="250" xfId="12" applyNumberFormat="1" applyFont="1" applyFill="1" applyBorder="1" applyAlignment="1">
      <alignment horizontal="center" vertical="center"/>
    </xf>
    <xf numFmtId="0" fontId="144" fillId="26" borderId="251" xfId="12" applyNumberFormat="1" applyFont="1" applyFill="1" applyBorder="1" applyAlignment="1">
      <alignment horizontal="center" vertical="center"/>
    </xf>
    <xf numFmtId="0" fontId="144" fillId="26" borderId="248" xfId="12" applyNumberFormat="1" applyFont="1" applyFill="1" applyBorder="1" applyAlignment="1">
      <alignment horizontal="center" vertical="center"/>
    </xf>
    <xf numFmtId="0" fontId="144" fillId="26" borderId="252" xfId="18" applyNumberFormat="1" applyFont="1" applyFill="1" applyBorder="1" applyAlignment="1">
      <alignment horizontal="center" vertical="center" wrapText="1"/>
    </xf>
    <xf numFmtId="0" fontId="144" fillId="26" borderId="212" xfId="18" applyNumberFormat="1" applyFont="1" applyFill="1" applyBorder="1" applyAlignment="1">
      <alignment horizontal="center" vertical="center"/>
    </xf>
    <xf numFmtId="0" fontId="144" fillId="26" borderId="154" xfId="18" applyNumberFormat="1" applyFont="1" applyFill="1" applyBorder="1" applyAlignment="1">
      <alignment horizontal="center" vertical="center" wrapText="1"/>
    </xf>
    <xf numFmtId="0" fontId="144" fillId="26" borderId="156" xfId="18" applyNumberFormat="1" applyFont="1" applyFill="1" applyBorder="1" applyAlignment="1">
      <alignment horizontal="center" vertical="center" wrapText="1"/>
    </xf>
    <xf numFmtId="0" fontId="144" fillId="26" borderId="57" xfId="12" applyNumberFormat="1" applyFont="1" applyFill="1" applyBorder="1" applyAlignment="1">
      <alignment horizontal="center" vertical="center"/>
    </xf>
    <xf numFmtId="0" fontId="144" fillId="26" borderId="192" xfId="12" applyNumberFormat="1" applyFont="1" applyFill="1" applyBorder="1" applyAlignment="1">
      <alignment horizontal="center" vertical="center"/>
    </xf>
    <xf numFmtId="0" fontId="144" fillId="26" borderId="178" xfId="15" applyNumberFormat="1" applyFont="1" applyFill="1" applyBorder="1" applyAlignment="1">
      <alignment horizontal="center" vertical="center" shrinkToFit="1"/>
    </xf>
    <xf numFmtId="0" fontId="144" fillId="26" borderId="204" xfId="12" applyNumberFormat="1" applyFont="1" applyFill="1" applyBorder="1" applyAlignment="1">
      <alignment horizontal="center" vertical="center"/>
    </xf>
    <xf numFmtId="0" fontId="144" fillId="26" borderId="142" xfId="12" applyNumberFormat="1" applyFont="1" applyFill="1" applyBorder="1" applyAlignment="1">
      <alignment horizontal="center" vertical="center"/>
    </xf>
    <xf numFmtId="0" fontId="144" fillId="26" borderId="253" xfId="12" applyNumberFormat="1" applyFont="1" applyFill="1" applyBorder="1" applyAlignment="1">
      <alignment horizontal="center" vertical="center"/>
    </xf>
    <xf numFmtId="199" fontId="147" fillId="26" borderId="254" xfId="12" applyNumberFormat="1" applyFont="1" applyFill="1" applyBorder="1" applyAlignment="1">
      <alignment horizontal="center" vertical="center"/>
    </xf>
    <xf numFmtId="199" fontId="147" fillId="26" borderId="255" xfId="12" applyNumberFormat="1" applyFont="1" applyFill="1" applyBorder="1" applyAlignment="1">
      <alignment horizontal="center" vertical="center"/>
    </xf>
    <xf numFmtId="0" fontId="144" fillId="26" borderId="185" xfId="12" applyNumberFormat="1" applyFont="1" applyFill="1" applyBorder="1" applyAlignment="1">
      <alignment horizontal="center" vertical="center"/>
    </xf>
    <xf numFmtId="0" fontId="144" fillId="26" borderId="206" xfId="12" applyNumberFormat="1" applyFont="1" applyFill="1" applyBorder="1" applyAlignment="1">
      <alignment horizontal="center" vertical="center"/>
    </xf>
    <xf numFmtId="0" fontId="144" fillId="26" borderId="256" xfId="12" applyNumberFormat="1" applyFont="1" applyFill="1" applyBorder="1" applyAlignment="1">
      <alignment horizontal="center" vertical="center"/>
    </xf>
    <xf numFmtId="0" fontId="144" fillId="26" borderId="206" xfId="18" applyNumberFormat="1" applyFont="1" applyFill="1" applyBorder="1" applyAlignment="1">
      <alignment horizontal="center" vertical="center" wrapText="1"/>
    </xf>
    <xf numFmtId="0" fontId="144" fillId="26" borderId="188" xfId="18" applyNumberFormat="1" applyFont="1" applyFill="1" applyBorder="1" applyAlignment="1">
      <alignment horizontal="center" vertical="center" wrapText="1"/>
    </xf>
    <xf numFmtId="0" fontId="144" fillId="26" borderId="189" xfId="18" applyNumberFormat="1" applyFont="1" applyFill="1" applyBorder="1" applyAlignment="1">
      <alignment horizontal="center" vertical="center"/>
    </xf>
    <xf numFmtId="0" fontId="144" fillId="26" borderId="182" xfId="18" applyNumberFormat="1" applyFont="1" applyFill="1" applyBorder="1" applyAlignment="1">
      <alignment horizontal="center" vertical="center"/>
    </xf>
    <xf numFmtId="0" fontId="144" fillId="26" borderId="142" xfId="18" applyNumberFormat="1" applyFont="1" applyFill="1" applyBorder="1" applyAlignment="1">
      <alignment horizontal="center" vertical="center"/>
    </xf>
    <xf numFmtId="0" fontId="144" fillId="26" borderId="144" xfId="18" applyNumberFormat="1" applyFont="1" applyFill="1" applyBorder="1" applyAlignment="1">
      <alignment horizontal="center" vertical="center"/>
    </xf>
    <xf numFmtId="0" fontId="144" fillId="26" borderId="144" xfId="12" applyNumberFormat="1" applyFont="1" applyFill="1" applyBorder="1" applyAlignment="1">
      <alignment horizontal="center" vertical="center"/>
    </xf>
    <xf numFmtId="0" fontId="144" fillId="26" borderId="160" xfId="12" applyNumberFormat="1" applyFont="1" applyFill="1" applyBorder="1" applyAlignment="1">
      <alignment horizontal="center" vertical="center"/>
    </xf>
    <xf numFmtId="0" fontId="144" fillId="26" borderId="254" xfId="12" applyNumberFormat="1" applyFont="1" applyFill="1" applyBorder="1" applyAlignment="1">
      <alignment horizontal="center" vertical="center"/>
    </xf>
    <xf numFmtId="199" fontId="147" fillId="26" borderId="206" xfId="12" applyNumberFormat="1" applyFont="1" applyFill="1" applyBorder="1" applyAlignment="1">
      <alignment horizontal="center" vertical="center"/>
    </xf>
    <xf numFmtId="199" fontId="147" fillId="26" borderId="188" xfId="12" applyNumberFormat="1" applyFont="1" applyFill="1" applyBorder="1" applyAlignment="1">
      <alignment horizontal="center" vertical="center"/>
    </xf>
    <xf numFmtId="0" fontId="144" fillId="26" borderId="143" xfId="12" applyNumberFormat="1" applyFont="1" applyFill="1" applyBorder="1" applyAlignment="1">
      <alignment horizontal="center" vertical="center"/>
    </xf>
    <xf numFmtId="0" fontId="144" fillId="26" borderId="210" xfId="18" applyNumberFormat="1" applyFont="1" applyFill="1" applyBorder="1" applyAlignment="1">
      <alignment horizontal="center" vertical="center"/>
    </xf>
    <xf numFmtId="0" fontId="144" fillId="26" borderId="178" xfId="18" applyNumberFormat="1" applyFont="1" applyFill="1" applyBorder="1" applyAlignment="1">
      <alignment horizontal="center" vertical="center"/>
    </xf>
    <xf numFmtId="0" fontId="144" fillId="26" borderId="189" xfId="18" applyNumberFormat="1" applyFont="1" applyFill="1" applyBorder="1" applyAlignment="1">
      <alignment horizontal="center" vertical="center" shrinkToFit="1"/>
    </xf>
    <xf numFmtId="0" fontId="144" fillId="26" borderId="182" xfId="18" applyNumberFormat="1" applyFont="1" applyFill="1" applyBorder="1" applyAlignment="1">
      <alignment horizontal="center" vertical="center" shrinkToFit="1"/>
    </xf>
    <xf numFmtId="0" fontId="144" fillId="26" borderId="209" xfId="18" applyNumberFormat="1" applyFont="1" applyFill="1" applyBorder="1" applyAlignment="1">
      <alignment horizontal="center" vertical="center"/>
    </xf>
    <xf numFmtId="0" fontId="144" fillId="26" borderId="21" xfId="12" applyNumberFormat="1" applyFont="1" applyFill="1" applyBorder="1" applyAlignment="1">
      <alignment horizontal="center" vertical="center"/>
    </xf>
    <xf numFmtId="0" fontId="144" fillId="26" borderId="257" xfId="12" applyNumberFormat="1" applyFont="1" applyFill="1" applyBorder="1" applyAlignment="1">
      <alignment horizontal="center" vertical="center"/>
    </xf>
    <xf numFmtId="0" fontId="144" fillId="26" borderId="258" xfId="15" applyNumberFormat="1" applyFont="1" applyFill="1" applyBorder="1" applyAlignment="1">
      <alignment horizontal="center" vertical="center" shrinkToFit="1"/>
    </xf>
    <xf numFmtId="0" fontId="144" fillId="26" borderId="150" xfId="12" applyNumberFormat="1" applyFont="1" applyFill="1" applyBorder="1" applyAlignment="1">
      <alignment horizontal="center" vertical="center"/>
    </xf>
    <xf numFmtId="0" fontId="144" fillId="26" borderId="259" xfId="12" applyNumberFormat="1" applyFont="1" applyFill="1" applyBorder="1" applyAlignment="1">
      <alignment horizontal="center" vertical="center"/>
    </xf>
    <xf numFmtId="0" fontId="144" fillId="26" borderId="260" xfId="12" applyNumberFormat="1" applyFont="1" applyFill="1" applyBorder="1" applyAlignment="1">
      <alignment horizontal="center" vertical="center"/>
    </xf>
    <xf numFmtId="0" fontId="144" fillId="26" borderId="261" xfId="12" applyNumberFormat="1" applyFont="1" applyFill="1" applyBorder="1" applyAlignment="1">
      <alignment horizontal="center" vertical="center"/>
    </xf>
    <xf numFmtId="199" fontId="147" fillId="26" borderId="253" xfId="12" applyNumberFormat="1" applyFont="1" applyFill="1" applyBorder="1" applyAlignment="1">
      <alignment horizontal="center" vertical="center"/>
    </xf>
    <xf numFmtId="199" fontId="147" fillId="26" borderId="182" xfId="12" applyNumberFormat="1" applyFont="1" applyFill="1" applyBorder="1" applyAlignment="1">
      <alignment horizontal="center" vertical="center"/>
    </xf>
    <xf numFmtId="0" fontId="144" fillId="26" borderId="149" xfId="12" applyNumberFormat="1" applyFont="1" applyFill="1" applyBorder="1" applyAlignment="1">
      <alignment horizontal="center" vertical="center"/>
    </xf>
    <xf numFmtId="0" fontId="144" fillId="26" borderId="261" xfId="18" applyNumberFormat="1" applyFont="1" applyFill="1" applyBorder="1" applyAlignment="1">
      <alignment horizontal="center" vertical="center"/>
    </xf>
    <xf numFmtId="0" fontId="144" fillId="26" borderId="258" xfId="18" applyNumberFormat="1" applyFont="1" applyFill="1" applyBorder="1" applyAlignment="1">
      <alignment horizontal="center" vertical="center"/>
    </xf>
    <xf numFmtId="0" fontId="144" fillId="26" borderId="262" xfId="18" applyNumberFormat="1" applyFont="1" applyFill="1" applyBorder="1" applyAlignment="1">
      <alignment horizontal="center" vertical="center" shrinkToFit="1"/>
    </xf>
    <xf numFmtId="0" fontId="144" fillId="26" borderId="191" xfId="18" applyNumberFormat="1" applyFont="1" applyFill="1" applyBorder="1" applyAlignment="1">
      <alignment horizontal="center" vertical="center" shrinkToFit="1"/>
    </xf>
    <xf numFmtId="0" fontId="144" fillId="26" borderId="259" xfId="18" applyNumberFormat="1" applyFont="1" applyFill="1" applyBorder="1" applyAlignment="1">
      <alignment horizontal="center" vertical="center"/>
    </xf>
    <xf numFmtId="0" fontId="144" fillId="26" borderId="150" xfId="18" applyNumberFormat="1" applyFont="1" applyFill="1" applyBorder="1" applyAlignment="1">
      <alignment horizontal="center" vertical="center"/>
    </xf>
    <xf numFmtId="41" fontId="144" fillId="0" borderId="179" xfId="19" applyNumberFormat="1" applyFont="1" applyFill="1" applyBorder="1" applyAlignment="1">
      <alignment vertical="center"/>
    </xf>
    <xf numFmtId="41" fontId="145" fillId="0" borderId="252" xfId="20" applyNumberFormat="1" applyFont="1" applyFill="1" applyBorder="1" applyAlignment="1">
      <alignment vertical="center"/>
    </xf>
    <xf numFmtId="41" fontId="145" fillId="0" borderId="212" xfId="21" applyNumberFormat="1" applyFont="1" applyFill="1" applyBorder="1" applyAlignment="1">
      <alignment vertical="center" shrinkToFit="1"/>
    </xf>
    <xf numFmtId="0" fontId="145" fillId="0" borderId="156" xfId="12" applyFont="1" applyFill="1" applyBorder="1" applyAlignment="1">
      <alignment horizontal="center" vertical="center"/>
    </xf>
    <xf numFmtId="199" fontId="145" fillId="0" borderId="154" xfId="12" applyNumberFormat="1" applyFont="1" applyFill="1" applyBorder="1" applyAlignment="1">
      <alignment vertical="center" shrinkToFit="1"/>
    </xf>
    <xf numFmtId="199" fontId="145" fillId="0" borderId="211" xfId="12" applyNumberFormat="1" applyFont="1" applyFill="1" applyBorder="1" applyAlignment="1">
      <alignment vertical="center" shrinkToFit="1"/>
    </xf>
    <xf numFmtId="199" fontId="145" fillId="0" borderId="212" xfId="12" applyNumberFormat="1" applyFont="1" applyFill="1" applyBorder="1" applyAlignment="1">
      <alignment vertical="center" shrinkToFit="1"/>
    </xf>
    <xf numFmtId="199" fontId="145" fillId="0" borderId="155" xfId="12" applyNumberFormat="1" applyFont="1" applyFill="1" applyBorder="1" applyAlignment="1">
      <alignment vertical="center" shrinkToFit="1"/>
    </xf>
    <xf numFmtId="199" fontId="145" fillId="0" borderId="252" xfId="12" applyNumberFormat="1" applyFont="1" applyFill="1" applyBorder="1" applyAlignment="1">
      <alignment vertical="center" shrinkToFit="1"/>
    </xf>
    <xf numFmtId="199" fontId="145" fillId="0" borderId="211" xfId="17" applyNumberFormat="1" applyFont="1" applyFill="1" applyBorder="1" applyAlignment="1">
      <alignment horizontal="right" vertical="center" shrinkToFit="1"/>
    </xf>
    <xf numFmtId="199" fontId="145" fillId="0" borderId="212" xfId="17" applyNumberFormat="1" applyFont="1" applyFill="1" applyBorder="1" applyAlignment="1">
      <alignment horizontal="right" vertical="center" shrinkToFit="1"/>
    </xf>
    <xf numFmtId="199" fontId="145" fillId="0" borderId="154" xfId="17" applyNumberFormat="1" applyFont="1" applyFill="1" applyBorder="1" applyAlignment="1">
      <alignment vertical="center" shrinkToFit="1"/>
    </xf>
    <xf numFmtId="199" fontId="145" fillId="0" borderId="212" xfId="17" applyNumberFormat="1" applyFont="1" applyFill="1" applyBorder="1" applyAlignment="1">
      <alignment vertical="center" shrinkToFit="1"/>
    </xf>
    <xf numFmtId="199" fontId="145" fillId="0" borderId="156" xfId="17" applyNumberFormat="1" applyFont="1" applyFill="1" applyBorder="1" applyAlignment="1">
      <alignment vertical="center"/>
    </xf>
    <xf numFmtId="199" fontId="145" fillId="0" borderId="156" xfId="17" applyNumberFormat="1" applyFont="1" applyFill="1" applyBorder="1" applyAlignment="1">
      <alignment horizontal="center" vertical="center"/>
    </xf>
    <xf numFmtId="0" fontId="149" fillId="0" borderId="0" xfId="12" applyFont="1" applyFill="1">
      <alignment vertical="center"/>
    </xf>
    <xf numFmtId="0" fontId="144" fillId="0" borderId="183" xfId="12" applyNumberFormat="1" applyFont="1" applyFill="1" applyBorder="1" applyAlignment="1">
      <alignment vertical="center"/>
    </xf>
    <xf numFmtId="42" fontId="144" fillId="0" borderId="189" xfId="22" applyNumberFormat="1" applyFont="1" applyFill="1" applyBorder="1" applyAlignment="1">
      <alignment vertical="center"/>
    </xf>
    <xf numFmtId="41" fontId="144" fillId="0" borderId="182" xfId="21" applyFont="1" applyFill="1" applyBorder="1" applyAlignment="1">
      <alignment vertical="center" shrinkToFit="1"/>
    </xf>
    <xf numFmtId="0" fontId="144" fillId="0" borderId="144" xfId="12" applyFont="1" applyFill="1" applyBorder="1" applyAlignment="1">
      <alignment horizontal="center" vertical="center"/>
    </xf>
    <xf numFmtId="199" fontId="144" fillId="0" borderId="142" xfId="22" applyNumberFormat="1" applyFont="1" applyFill="1" applyBorder="1" applyAlignment="1">
      <alignment vertical="center" shrinkToFit="1"/>
    </xf>
    <xf numFmtId="199" fontId="144" fillId="0" borderId="253" xfId="12" applyNumberFormat="1" applyFont="1" applyFill="1" applyBorder="1" applyAlignment="1">
      <alignment vertical="center" shrinkToFit="1"/>
    </xf>
    <xf numFmtId="199" fontId="144" fillId="0" borderId="253" xfId="22" applyNumberFormat="1" applyFont="1" applyFill="1" applyBorder="1" applyAlignment="1">
      <alignment vertical="center" shrinkToFit="1"/>
    </xf>
    <xf numFmtId="199" fontId="144" fillId="0" borderId="182" xfId="12" applyNumberFormat="1" applyFont="1" applyFill="1" applyBorder="1" applyAlignment="1">
      <alignment vertical="center" shrinkToFit="1"/>
    </xf>
    <xf numFmtId="199" fontId="144" fillId="0" borderId="143" xfId="12" applyNumberFormat="1" applyFont="1" applyFill="1" applyBorder="1" applyAlignment="1">
      <alignment vertical="center" shrinkToFit="1"/>
    </xf>
    <xf numFmtId="199" fontId="144" fillId="0" borderId="189" xfId="12" applyNumberFormat="1" applyFont="1" applyFill="1" applyBorder="1" applyAlignment="1">
      <alignment vertical="center" shrinkToFit="1"/>
    </xf>
    <xf numFmtId="199" fontId="144" fillId="0" borderId="142" xfId="17" applyNumberFormat="1" applyFont="1" applyFill="1" applyBorder="1" applyAlignment="1">
      <alignment horizontal="right" vertical="center" shrinkToFit="1"/>
    </xf>
    <xf numFmtId="199" fontId="144" fillId="0" borderId="182" xfId="17" applyNumberFormat="1" applyFont="1" applyFill="1" applyBorder="1" applyAlignment="1">
      <alignment horizontal="right" vertical="center" shrinkToFit="1"/>
    </xf>
    <xf numFmtId="199" fontId="144" fillId="0" borderId="144" xfId="17" applyNumberFormat="1" applyFont="1" applyFill="1" applyBorder="1" applyAlignment="1">
      <alignment vertical="center"/>
    </xf>
    <xf numFmtId="199" fontId="144" fillId="0" borderId="144" xfId="17" applyNumberFormat="1" applyFont="1" applyFill="1" applyBorder="1" applyAlignment="1">
      <alignment horizontal="center" vertical="center"/>
    </xf>
    <xf numFmtId="0" fontId="145" fillId="0" borderId="183" xfId="12" applyNumberFormat="1" applyFont="1" applyFill="1" applyBorder="1" applyAlignment="1">
      <alignment vertical="center"/>
    </xf>
    <xf numFmtId="42" fontId="145" fillId="0" borderId="189" xfId="22" applyNumberFormat="1" applyFont="1" applyFill="1" applyBorder="1" applyAlignment="1">
      <alignment horizontal="left" vertical="center" indent="1"/>
    </xf>
    <xf numFmtId="41" fontId="145" fillId="0" borderId="182" xfId="21" applyFont="1" applyFill="1" applyBorder="1" applyAlignment="1">
      <alignment vertical="center" shrinkToFit="1"/>
    </xf>
    <xf numFmtId="0" fontId="145" fillId="0" borderId="144" xfId="12" applyFont="1" applyFill="1" applyBorder="1" applyAlignment="1">
      <alignment horizontal="center" vertical="center"/>
    </xf>
    <xf numFmtId="199" fontId="145" fillId="0" borderId="142" xfId="22" applyNumberFormat="1" applyFont="1" applyFill="1" applyBorder="1" applyAlignment="1">
      <alignment vertical="center" shrinkToFit="1"/>
    </xf>
    <xf numFmtId="199" fontId="145" fillId="0" borderId="253" xfId="12" applyNumberFormat="1" applyFont="1" applyFill="1" applyBorder="1" applyAlignment="1">
      <alignment vertical="center" shrinkToFit="1"/>
    </xf>
    <xf numFmtId="199" fontId="145" fillId="0" borderId="253" xfId="22" applyNumberFormat="1" applyFont="1" applyFill="1" applyBorder="1" applyAlignment="1">
      <alignment vertical="center" shrinkToFit="1"/>
    </xf>
    <xf numFmtId="199" fontId="145" fillId="0" borderId="182" xfId="12" applyNumberFormat="1" applyFont="1" applyFill="1" applyBorder="1" applyAlignment="1">
      <alignment vertical="center" shrinkToFit="1"/>
    </xf>
    <xf numFmtId="199" fontId="145" fillId="0" borderId="143" xfId="12" applyNumberFormat="1" applyFont="1" applyFill="1" applyBorder="1" applyAlignment="1">
      <alignment vertical="center" shrinkToFit="1"/>
    </xf>
    <xf numFmtId="199" fontId="145" fillId="0" borderId="189" xfId="12" applyNumberFormat="1" applyFont="1" applyFill="1" applyBorder="1" applyAlignment="1">
      <alignment vertical="center" shrinkToFit="1"/>
    </xf>
    <xf numFmtId="199" fontId="145" fillId="0" borderId="142" xfId="17" applyNumberFormat="1" applyFont="1" applyFill="1" applyBorder="1" applyAlignment="1">
      <alignment horizontal="right" vertical="center" shrinkToFit="1"/>
    </xf>
    <xf numFmtId="199" fontId="145" fillId="0" borderId="182" xfId="17" applyNumberFormat="1" applyFont="1" applyFill="1" applyBorder="1" applyAlignment="1">
      <alignment horizontal="right" vertical="center" shrinkToFit="1"/>
    </xf>
    <xf numFmtId="199" fontId="145" fillId="0" borderId="144" xfId="17" applyNumberFormat="1" applyFont="1" applyFill="1" applyBorder="1" applyAlignment="1">
      <alignment vertical="center"/>
    </xf>
    <xf numFmtId="199" fontId="145" fillId="0" borderId="144" xfId="17" applyNumberFormat="1" applyFont="1" applyFill="1" applyBorder="1" applyAlignment="1">
      <alignment horizontal="center" vertical="center"/>
    </xf>
    <xf numFmtId="0" fontId="145" fillId="0" borderId="189" xfId="22" applyNumberFormat="1" applyFont="1" applyFill="1" applyBorder="1" applyAlignment="1">
      <alignment vertical="center"/>
    </xf>
    <xf numFmtId="0" fontId="142" fillId="30" borderId="0" xfId="12" applyFont="1" applyFill="1">
      <alignment vertical="center"/>
    </xf>
    <xf numFmtId="0" fontId="144" fillId="30" borderId="183" xfId="12" applyNumberFormat="1" applyFont="1" applyFill="1" applyBorder="1" applyAlignment="1">
      <alignment vertical="center"/>
    </xf>
    <xf numFmtId="0" fontId="144" fillId="30" borderId="189" xfId="22" applyNumberFormat="1" applyFont="1" applyFill="1" applyBorder="1" applyAlignment="1">
      <alignment horizontal="center" vertical="center"/>
    </xf>
    <xf numFmtId="41" fontId="144" fillId="30" borderId="182" xfId="21" applyFont="1" applyFill="1" applyBorder="1" applyAlignment="1">
      <alignment vertical="center" shrinkToFit="1"/>
    </xf>
    <xf numFmtId="0" fontId="144" fillId="30" borderId="144" xfId="12" applyFont="1" applyFill="1" applyBorder="1" applyAlignment="1">
      <alignment horizontal="center" vertical="center"/>
    </xf>
    <xf numFmtId="199" fontId="144" fillId="30" borderId="142" xfId="22" applyNumberFormat="1" applyFont="1" applyFill="1" applyBorder="1" applyAlignment="1">
      <alignment vertical="center" shrinkToFit="1"/>
    </xf>
    <xf numFmtId="199" fontId="144" fillId="30" borderId="253" xfId="12" applyNumberFormat="1" applyFont="1" applyFill="1" applyBorder="1" applyAlignment="1">
      <alignment vertical="center" shrinkToFit="1"/>
    </xf>
    <xf numFmtId="199" fontId="144" fillId="30" borderId="253" xfId="22" applyNumberFormat="1" applyFont="1" applyFill="1" applyBorder="1" applyAlignment="1">
      <alignment vertical="center" shrinkToFit="1"/>
    </xf>
    <xf numFmtId="199" fontId="144" fillId="30" borderId="182" xfId="22" applyNumberFormat="1" applyFont="1" applyFill="1" applyBorder="1" applyAlignment="1">
      <alignment vertical="center" shrinkToFit="1"/>
    </xf>
    <xf numFmtId="199" fontId="144" fillId="30" borderId="143" xfId="22" applyNumberFormat="1" applyFont="1" applyFill="1" applyBorder="1" applyAlignment="1">
      <alignment vertical="center" shrinkToFit="1"/>
    </xf>
    <xf numFmtId="199" fontId="144" fillId="30" borderId="189" xfId="12" applyNumberFormat="1" applyFont="1" applyFill="1" applyBorder="1" applyAlignment="1">
      <alignment vertical="center" shrinkToFit="1"/>
    </xf>
    <xf numFmtId="199" fontId="144" fillId="30" borderId="182" xfId="12" applyNumberFormat="1" applyFont="1" applyFill="1" applyBorder="1" applyAlignment="1">
      <alignment vertical="center" shrinkToFit="1"/>
    </xf>
    <xf numFmtId="199" fontId="144" fillId="30" borderId="142" xfId="17" applyNumberFormat="1" applyFont="1" applyFill="1" applyBorder="1" applyAlignment="1">
      <alignment horizontal="right" vertical="center" shrinkToFit="1"/>
    </xf>
    <xf numFmtId="199" fontId="144" fillId="30" borderId="144" xfId="17" applyNumberFormat="1" applyFont="1" applyFill="1" applyBorder="1" applyAlignment="1">
      <alignment vertical="center"/>
    </xf>
    <xf numFmtId="199" fontId="144" fillId="30" borderId="144" xfId="17" applyNumberFormat="1" applyFont="1" applyFill="1" applyBorder="1" applyAlignment="1">
      <alignment horizontal="center" vertical="center"/>
    </xf>
    <xf numFmtId="0" fontId="149" fillId="30" borderId="0" xfId="12" applyFont="1" applyFill="1">
      <alignment vertical="center"/>
    </xf>
    <xf numFmtId="0" fontId="145" fillId="0" borderId="189" xfId="22" applyNumberFormat="1" applyFont="1" applyFill="1" applyBorder="1" applyAlignment="1">
      <alignment horizontal="center" vertical="center"/>
    </xf>
    <xf numFmtId="199" fontId="145" fillId="0" borderId="142" xfId="12" applyNumberFormat="1" applyFont="1" applyFill="1" applyBorder="1" applyAlignment="1">
      <alignment vertical="center" shrinkToFit="1"/>
    </xf>
    <xf numFmtId="0" fontId="145" fillId="0" borderId="189" xfId="22" applyNumberFormat="1" applyFont="1" applyFill="1" applyBorder="1" applyAlignment="1">
      <alignment horizontal="left" vertical="center"/>
    </xf>
    <xf numFmtId="199" fontId="145" fillId="0" borderId="253" xfId="21" applyNumberFormat="1" applyFont="1" applyFill="1" applyBorder="1" applyAlignment="1">
      <alignment vertical="center" shrinkToFit="1"/>
    </xf>
    <xf numFmtId="199" fontId="145" fillId="0" borderId="182" xfId="22" applyNumberFormat="1" applyFont="1" applyFill="1" applyBorder="1" applyAlignment="1">
      <alignment vertical="center" shrinkToFit="1"/>
    </xf>
    <xf numFmtId="199" fontId="145" fillId="0" borderId="143" xfId="22" applyNumberFormat="1" applyFont="1" applyFill="1" applyBorder="1" applyAlignment="1">
      <alignment vertical="center" shrinkToFit="1"/>
    </xf>
    <xf numFmtId="199" fontId="145" fillId="0" borderId="253" xfId="23" applyNumberFormat="1" applyFont="1" applyFill="1" applyBorder="1" applyAlignment="1">
      <alignment vertical="center" shrinkToFit="1"/>
    </xf>
    <xf numFmtId="10" fontId="150" fillId="0" borderId="253" xfId="23" applyNumberFormat="1" applyFont="1" applyFill="1" applyBorder="1" applyAlignment="1">
      <alignment vertical="center" shrinkToFit="1"/>
    </xf>
    <xf numFmtId="41" fontId="145" fillId="0" borderId="182" xfId="21" applyFont="1" applyFill="1" applyBorder="1" applyAlignment="1">
      <alignment vertical="center" wrapText="1" shrinkToFit="1"/>
    </xf>
    <xf numFmtId="10" fontId="151" fillId="0" borderId="253" xfId="23" applyNumberFormat="1" applyFont="1" applyFill="1" applyBorder="1" applyAlignment="1">
      <alignment vertical="center" shrinkToFit="1"/>
    </xf>
    <xf numFmtId="10" fontId="145" fillId="0" borderId="253" xfId="23" applyNumberFormat="1" applyFont="1" applyFill="1" applyBorder="1" applyAlignment="1">
      <alignment vertical="center" shrinkToFit="1"/>
    </xf>
    <xf numFmtId="199" fontId="151" fillId="0" borderId="253" xfId="23" applyNumberFormat="1" applyFont="1" applyFill="1" applyBorder="1" applyAlignment="1">
      <alignment vertical="center" shrinkToFit="1"/>
    </xf>
    <xf numFmtId="199" fontId="145" fillId="30" borderId="182" xfId="12" applyNumberFormat="1" applyFont="1" applyFill="1" applyBorder="1" applyAlignment="1">
      <alignment vertical="center" shrinkToFit="1"/>
    </xf>
    <xf numFmtId="199" fontId="149" fillId="30" borderId="0" xfId="12" applyNumberFormat="1" applyFont="1" applyFill="1">
      <alignment vertical="center"/>
    </xf>
    <xf numFmtId="41" fontId="144" fillId="0" borderId="183" xfId="19" applyNumberFormat="1" applyFont="1" applyFill="1" applyBorder="1" applyAlignment="1">
      <alignment vertical="center"/>
    </xf>
    <xf numFmtId="0" fontId="144" fillId="0" borderId="189" xfId="22" applyNumberFormat="1" applyFont="1" applyFill="1" applyBorder="1" applyAlignment="1">
      <alignment horizontal="center" vertical="center"/>
    </xf>
    <xf numFmtId="199" fontId="144" fillId="0" borderId="142" xfId="12" applyNumberFormat="1" applyFont="1" applyFill="1" applyBorder="1" applyAlignment="1">
      <alignment vertical="center" shrinkToFit="1"/>
    </xf>
    <xf numFmtId="41" fontId="144" fillId="30" borderId="183" xfId="24" applyNumberFormat="1" applyFont="1" applyFill="1" applyBorder="1">
      <alignment vertical="center"/>
    </xf>
    <xf numFmtId="41" fontId="144" fillId="30" borderId="189" xfId="20" applyNumberFormat="1" applyFont="1" applyFill="1" applyBorder="1" applyAlignment="1">
      <alignment horizontal="center" vertical="center"/>
    </xf>
    <xf numFmtId="41" fontId="144" fillId="30" borderId="182" xfId="24" applyNumberFormat="1" applyFont="1" applyFill="1" applyBorder="1" applyAlignment="1">
      <alignment vertical="center" shrinkToFit="1"/>
    </xf>
    <xf numFmtId="198" fontId="144" fillId="30" borderId="144" xfId="24" applyNumberFormat="1" applyFont="1" applyFill="1" applyBorder="1" applyAlignment="1">
      <alignment horizontal="center" vertical="center"/>
    </xf>
    <xf numFmtId="199" fontId="144" fillId="30" borderId="142" xfId="24" applyNumberFormat="1" applyFont="1" applyFill="1" applyBorder="1" applyAlignment="1">
      <alignment vertical="center" shrinkToFit="1"/>
    </xf>
    <xf numFmtId="199" fontId="144" fillId="30" borderId="253" xfId="24" applyNumberFormat="1" applyFont="1" applyFill="1" applyBorder="1" applyAlignment="1">
      <alignment vertical="center" shrinkToFit="1"/>
    </xf>
    <xf numFmtId="199" fontId="144" fillId="30" borderId="182" xfId="24" applyNumberFormat="1" applyFont="1" applyFill="1" applyBorder="1" applyAlignment="1">
      <alignment vertical="center" shrinkToFit="1"/>
    </xf>
    <xf numFmtId="199" fontId="144" fillId="30" borderId="143" xfId="24" applyNumberFormat="1" applyFont="1" applyFill="1" applyBorder="1" applyAlignment="1">
      <alignment vertical="center" shrinkToFit="1"/>
    </xf>
    <xf numFmtId="187" fontId="152" fillId="0" borderId="0" xfId="23" applyNumberFormat="1" applyFont="1" applyFill="1">
      <alignment vertical="center"/>
    </xf>
    <xf numFmtId="187" fontId="153" fillId="0" borderId="193" xfId="23" applyNumberFormat="1" applyFont="1" applyFill="1" applyBorder="1">
      <alignment vertical="center"/>
    </xf>
    <xf numFmtId="187" fontId="153" fillId="0" borderId="262" xfId="23" applyNumberFormat="1" applyFont="1" applyFill="1" applyBorder="1" applyAlignment="1">
      <alignment horizontal="center" vertical="center"/>
    </xf>
    <xf numFmtId="187" fontId="153" fillId="0" borderId="191" xfId="23" applyNumberFormat="1" applyFont="1" applyFill="1" applyBorder="1" applyAlignment="1">
      <alignment horizontal="right" vertical="center" shrinkToFit="1"/>
    </xf>
    <xf numFmtId="187" fontId="153" fillId="0" borderId="150" xfId="23" applyNumberFormat="1" applyFont="1" applyFill="1" applyBorder="1" applyAlignment="1">
      <alignment horizontal="center" vertical="center"/>
    </xf>
    <xf numFmtId="187" fontId="153" fillId="0" borderId="148" xfId="23" applyNumberFormat="1" applyFont="1" applyFill="1" applyBorder="1" applyAlignment="1">
      <alignment vertical="center" shrinkToFit="1"/>
    </xf>
    <xf numFmtId="187" fontId="153" fillId="0" borderId="260" xfId="23" applyNumberFormat="1" applyFont="1" applyFill="1" applyBorder="1" applyAlignment="1">
      <alignment vertical="center" shrinkToFit="1"/>
    </xf>
    <xf numFmtId="187" fontId="153" fillId="0" borderId="191" xfId="23" applyNumberFormat="1" applyFont="1" applyFill="1" applyBorder="1" applyAlignment="1">
      <alignment vertical="center" shrinkToFit="1"/>
    </xf>
    <xf numFmtId="187" fontId="153" fillId="0" borderId="149" xfId="23" applyNumberFormat="1" applyFont="1" applyFill="1" applyBorder="1" applyAlignment="1">
      <alignment vertical="center" shrinkToFit="1"/>
    </xf>
    <xf numFmtId="187" fontId="153" fillId="0" borderId="262" xfId="23" applyNumberFormat="1" applyFont="1" applyFill="1" applyBorder="1" applyAlignment="1">
      <alignment vertical="center" shrinkToFit="1"/>
    </xf>
    <xf numFmtId="187" fontId="153" fillId="0" borderId="260" xfId="23" applyNumberFormat="1" applyFont="1" applyFill="1" applyBorder="1" applyAlignment="1">
      <alignment horizontal="right" vertical="center" shrinkToFit="1"/>
    </xf>
    <xf numFmtId="187" fontId="153" fillId="0" borderId="148" xfId="23" applyNumberFormat="1" applyFont="1" applyFill="1" applyBorder="1" applyAlignment="1">
      <alignment horizontal="right" vertical="center" shrinkToFit="1"/>
    </xf>
    <xf numFmtId="187" fontId="153" fillId="0" borderId="150" xfId="23" applyNumberFormat="1" applyFont="1" applyFill="1" applyBorder="1" applyAlignment="1">
      <alignment vertical="center"/>
    </xf>
    <xf numFmtId="41" fontId="144" fillId="0" borderId="17" xfId="24" applyNumberFormat="1" applyFont="1" applyFill="1" applyBorder="1">
      <alignment vertical="center"/>
    </xf>
    <xf numFmtId="41" fontId="145" fillId="0" borderId="15" xfId="24" applyNumberFormat="1" applyFont="1" applyFill="1" applyBorder="1">
      <alignment vertical="center"/>
    </xf>
    <xf numFmtId="41" fontId="145" fillId="0" borderId="15" xfId="24" applyNumberFormat="1" applyFont="1" applyFill="1" applyBorder="1" applyAlignment="1">
      <alignment vertical="center" shrinkToFit="1"/>
    </xf>
    <xf numFmtId="198" fontId="145" fillId="0" borderId="15" xfId="24" applyNumberFormat="1" applyFont="1" applyFill="1" applyBorder="1" applyAlignment="1">
      <alignment horizontal="center" vertical="center"/>
    </xf>
    <xf numFmtId="198" fontId="145" fillId="0" borderId="15" xfId="12" applyNumberFormat="1" applyFont="1" applyFill="1" applyBorder="1" applyAlignment="1">
      <alignment vertical="center" shrinkToFit="1"/>
    </xf>
    <xf numFmtId="41" fontId="144" fillId="0" borderId="15" xfId="24" applyNumberFormat="1" applyFont="1" applyFill="1" applyBorder="1">
      <alignment vertical="center"/>
    </xf>
    <xf numFmtId="198" fontId="145" fillId="0" borderId="15" xfId="24" applyNumberFormat="1" applyFont="1" applyFill="1" applyBorder="1" applyAlignment="1">
      <alignment vertical="center" shrinkToFit="1"/>
    </xf>
    <xf numFmtId="198" fontId="145" fillId="0" borderId="15" xfId="24" applyNumberFormat="1" applyFont="1" applyFill="1" applyBorder="1" applyAlignment="1">
      <alignment vertical="center"/>
    </xf>
    <xf numFmtId="199" fontId="145" fillId="0" borderId="15" xfId="17" applyNumberFormat="1" applyFont="1" applyFill="1" applyBorder="1" applyAlignment="1">
      <alignment horizontal="right" vertical="center" shrinkToFit="1"/>
    </xf>
    <xf numFmtId="198" fontId="145" fillId="0" borderId="15" xfId="17" applyNumberFormat="1" applyFont="1" applyFill="1" applyBorder="1" applyAlignment="1">
      <alignment horizontal="right" vertical="center" shrinkToFit="1"/>
    </xf>
    <xf numFmtId="0" fontId="145" fillId="0" borderId="15" xfId="17" applyNumberFormat="1" applyFont="1" applyFill="1" applyBorder="1" applyAlignment="1">
      <alignment vertical="center"/>
    </xf>
    <xf numFmtId="0" fontId="145" fillId="0" borderId="16" xfId="17" applyNumberFormat="1" applyFont="1" applyFill="1" applyBorder="1" applyAlignment="1">
      <alignment horizontal="center" vertical="center"/>
    </xf>
    <xf numFmtId="41" fontId="144" fillId="0" borderId="57" xfId="24" applyNumberFormat="1" applyFont="1" applyFill="1" applyBorder="1">
      <alignment vertical="center"/>
    </xf>
    <xf numFmtId="198" fontId="154" fillId="0" borderId="0" xfId="24" applyNumberFormat="1" applyFont="1" applyFill="1" applyBorder="1" applyAlignment="1">
      <alignment vertical="center"/>
    </xf>
    <xf numFmtId="41" fontId="145" fillId="0" borderId="0" xfId="24" applyNumberFormat="1" applyFont="1" applyFill="1" applyBorder="1" applyAlignment="1">
      <alignment vertical="center" shrinkToFit="1"/>
    </xf>
    <xf numFmtId="198" fontId="145" fillId="0" borderId="0" xfId="24" applyNumberFormat="1" applyFont="1" applyFill="1" applyBorder="1" applyAlignment="1">
      <alignment horizontal="center" vertical="center"/>
    </xf>
    <xf numFmtId="41" fontId="144" fillId="0" borderId="0" xfId="24" applyNumberFormat="1" applyFont="1" applyFill="1" applyBorder="1">
      <alignment vertical="center"/>
    </xf>
    <xf numFmtId="198" fontId="145" fillId="0" borderId="0" xfId="24" applyNumberFormat="1" applyFont="1" applyFill="1" applyBorder="1" applyAlignment="1">
      <alignment vertical="center" shrinkToFit="1"/>
    </xf>
    <xf numFmtId="198" fontId="145" fillId="0" borderId="0" xfId="12" applyNumberFormat="1" applyFont="1" applyFill="1" applyBorder="1" applyAlignment="1">
      <alignment vertical="center" shrinkToFit="1"/>
    </xf>
    <xf numFmtId="41" fontId="144" fillId="0" borderId="0" xfId="24" applyNumberFormat="1" applyFont="1" applyFill="1" applyBorder="1" applyAlignment="1">
      <alignment vertical="center"/>
    </xf>
    <xf numFmtId="41" fontId="145" fillId="0" borderId="0" xfId="24" applyNumberFormat="1" applyFont="1" applyFill="1" applyBorder="1">
      <alignment vertical="center"/>
    </xf>
    <xf numFmtId="0" fontId="142" fillId="0" borderId="0" xfId="12" applyFont="1" applyFill="1" applyBorder="1">
      <alignment vertical="center"/>
    </xf>
    <xf numFmtId="198" fontId="144" fillId="0" borderId="0" xfId="12" quotePrefix="1" applyNumberFormat="1" applyFont="1" applyFill="1" applyBorder="1" applyAlignment="1">
      <alignment horizontal="center" vertical="center" shrinkToFit="1"/>
    </xf>
    <xf numFmtId="199" fontId="145" fillId="0" borderId="0" xfId="12" applyNumberFormat="1" applyFont="1" applyFill="1" applyBorder="1" applyAlignment="1">
      <alignment horizontal="right" vertical="center" shrinkToFit="1"/>
    </xf>
    <xf numFmtId="0" fontId="145" fillId="0" borderId="0" xfId="17" applyNumberFormat="1" applyFont="1" applyFill="1" applyBorder="1" applyAlignment="1">
      <alignment vertical="center"/>
    </xf>
    <xf numFmtId="0" fontId="145" fillId="0" borderId="58" xfId="17" applyNumberFormat="1" applyFont="1" applyFill="1" applyBorder="1" applyAlignment="1">
      <alignment horizontal="center" vertical="center"/>
    </xf>
    <xf numFmtId="198" fontId="155" fillId="0" borderId="0" xfId="24" applyNumberFormat="1" applyFont="1" applyFill="1" applyBorder="1" applyAlignment="1">
      <alignment horizontal="left" vertical="center" indent="1"/>
    </xf>
    <xf numFmtId="198" fontId="155" fillId="0" borderId="0" xfId="24" applyNumberFormat="1" applyFont="1" applyFill="1" applyBorder="1" applyAlignment="1">
      <alignment horizontal="left" vertical="center" indent="2"/>
    </xf>
    <xf numFmtId="199" fontId="145" fillId="0" borderId="0" xfId="17" applyNumberFormat="1" applyFont="1" applyFill="1" applyBorder="1" applyAlignment="1">
      <alignment horizontal="right" vertical="center" shrinkToFit="1"/>
    </xf>
    <xf numFmtId="198" fontId="145" fillId="0" borderId="0" xfId="17" applyNumberFormat="1" applyFont="1" applyFill="1" applyBorder="1" applyAlignment="1">
      <alignment horizontal="right" vertical="center" shrinkToFit="1"/>
    </xf>
    <xf numFmtId="41" fontId="145" fillId="0" borderId="57" xfId="24" applyNumberFormat="1" applyFont="1" applyFill="1" applyBorder="1">
      <alignment vertical="center"/>
    </xf>
    <xf numFmtId="41" fontId="145" fillId="0" borderId="0" xfId="24" applyNumberFormat="1" applyFont="1" applyFill="1" applyBorder="1" applyAlignment="1">
      <alignment horizontal="right" vertical="center"/>
    </xf>
    <xf numFmtId="198" fontId="145" fillId="0" borderId="0" xfId="24" applyNumberFormat="1" applyFont="1" applyFill="1" applyBorder="1">
      <alignment vertical="center"/>
    </xf>
    <xf numFmtId="201" fontId="145" fillId="0" borderId="0" xfId="12" applyNumberFormat="1" applyFont="1" applyFill="1" applyBorder="1" applyAlignment="1">
      <alignment vertical="center" shrinkToFit="1"/>
    </xf>
    <xf numFmtId="198" fontId="155" fillId="0" borderId="0" xfId="24" applyNumberFormat="1" applyFont="1" applyFill="1" applyBorder="1" applyAlignment="1">
      <alignment vertical="center"/>
    </xf>
    <xf numFmtId="41" fontId="145" fillId="0" borderId="21" xfId="24" applyNumberFormat="1" applyFont="1" applyFill="1" applyBorder="1">
      <alignment vertical="center"/>
    </xf>
    <xf numFmtId="41" fontId="155" fillId="0" borderId="51" xfId="24" applyNumberFormat="1" applyFont="1" applyFill="1" applyBorder="1">
      <alignment vertical="center"/>
    </xf>
    <xf numFmtId="41" fontId="145" fillId="0" borderId="51" xfId="24" applyNumberFormat="1" applyFont="1" applyFill="1" applyBorder="1" applyAlignment="1">
      <alignment vertical="center" shrinkToFit="1"/>
    </xf>
    <xf numFmtId="198" fontId="145" fillId="0" borderId="51" xfId="24" applyNumberFormat="1" applyFont="1" applyFill="1" applyBorder="1" applyAlignment="1">
      <alignment horizontal="center" vertical="center"/>
    </xf>
    <xf numFmtId="41" fontId="145" fillId="0" borderId="51" xfId="24" applyNumberFormat="1" applyFont="1" applyFill="1" applyBorder="1" applyAlignment="1">
      <alignment horizontal="right" vertical="center"/>
    </xf>
    <xf numFmtId="41" fontId="145" fillId="0" borderId="51" xfId="24" applyNumberFormat="1" applyFont="1" applyFill="1" applyBorder="1">
      <alignment vertical="center"/>
    </xf>
    <xf numFmtId="198" fontId="145" fillId="0" borderId="51" xfId="24" applyNumberFormat="1" applyFont="1" applyFill="1" applyBorder="1" applyAlignment="1">
      <alignment vertical="center" shrinkToFit="1"/>
    </xf>
    <xf numFmtId="198" fontId="145" fillId="0" borderId="51" xfId="12" applyNumberFormat="1" applyFont="1" applyFill="1" applyBorder="1" applyAlignment="1">
      <alignment vertical="center" shrinkToFit="1"/>
    </xf>
    <xf numFmtId="198" fontId="155" fillId="0" borderId="51" xfId="24" applyNumberFormat="1" applyFont="1" applyFill="1" applyBorder="1" applyAlignment="1">
      <alignment vertical="center"/>
    </xf>
    <xf numFmtId="199" fontId="145" fillId="0" borderId="51" xfId="17" applyNumberFormat="1" applyFont="1" applyFill="1" applyBorder="1" applyAlignment="1">
      <alignment horizontal="right" vertical="center" shrinkToFit="1"/>
    </xf>
    <xf numFmtId="198" fontId="145" fillId="0" borderId="51" xfId="17" applyNumberFormat="1" applyFont="1" applyFill="1" applyBorder="1" applyAlignment="1">
      <alignment horizontal="right" vertical="center" shrinkToFit="1"/>
    </xf>
    <xf numFmtId="0" fontId="145" fillId="0" borderId="51" xfId="17" applyNumberFormat="1" applyFont="1" applyFill="1" applyBorder="1" applyAlignment="1">
      <alignment vertical="center"/>
    </xf>
    <xf numFmtId="0" fontId="145" fillId="0" borderId="22" xfId="17" applyNumberFormat="1" applyFont="1" applyFill="1" applyBorder="1" applyAlignment="1">
      <alignment horizontal="center" vertical="center"/>
    </xf>
    <xf numFmtId="41" fontId="144" fillId="0" borderId="179" xfId="24" applyNumberFormat="1" applyFont="1" applyFill="1" applyBorder="1">
      <alignment vertical="center"/>
    </xf>
    <xf numFmtId="41" fontId="144" fillId="0" borderId="252" xfId="24" applyNumberFormat="1" applyFont="1" applyFill="1" applyBorder="1">
      <alignment vertical="center"/>
    </xf>
    <xf numFmtId="41" fontId="144" fillId="0" borderId="212" xfId="24" applyNumberFormat="1" applyFont="1" applyFill="1" applyBorder="1" applyAlignment="1">
      <alignment vertical="center" shrinkToFit="1"/>
    </xf>
    <xf numFmtId="198" fontId="144" fillId="0" borderId="156" xfId="24" applyNumberFormat="1" applyFont="1" applyFill="1" applyBorder="1" applyAlignment="1">
      <alignment horizontal="center" vertical="center"/>
    </xf>
    <xf numFmtId="199" fontId="144" fillId="0" borderId="154" xfId="24" applyNumberFormat="1" applyFont="1" applyFill="1" applyBorder="1" applyAlignment="1">
      <alignment vertical="center" shrinkToFit="1"/>
    </xf>
    <xf numFmtId="199" fontId="144" fillId="0" borderId="211" xfId="24" applyNumberFormat="1" applyFont="1" applyFill="1" applyBorder="1" applyAlignment="1">
      <alignment vertical="center" shrinkToFit="1"/>
    </xf>
    <xf numFmtId="199" fontId="144" fillId="0" borderId="211" xfId="12" applyNumberFormat="1" applyFont="1" applyFill="1" applyBorder="1" applyAlignment="1">
      <alignment vertical="center" shrinkToFit="1"/>
    </xf>
    <xf numFmtId="199" fontId="144" fillId="0" borderId="212" xfId="12" applyNumberFormat="1" applyFont="1" applyFill="1" applyBorder="1" applyAlignment="1">
      <alignment vertical="center" shrinkToFit="1"/>
    </xf>
    <xf numFmtId="199" fontId="144" fillId="0" borderId="252" xfId="12" applyNumberFormat="1" applyFont="1" applyFill="1" applyBorder="1" applyAlignment="1">
      <alignment vertical="center" shrinkToFit="1"/>
    </xf>
    <xf numFmtId="0" fontId="145" fillId="0" borderId="211" xfId="13" applyNumberFormat="1" applyFont="1" applyFill="1" applyBorder="1" applyAlignment="1">
      <alignment horizontal="right" vertical="center" shrinkToFit="1"/>
    </xf>
    <xf numFmtId="0" fontId="145" fillId="0" borderId="154" xfId="17" applyNumberFormat="1" applyFont="1" applyFill="1" applyBorder="1" applyAlignment="1">
      <alignment horizontal="right" vertical="center" shrinkToFit="1"/>
    </xf>
    <xf numFmtId="199" fontId="144" fillId="0" borderId="156" xfId="17" applyNumberFormat="1" applyFont="1" applyFill="1" applyBorder="1" applyAlignment="1">
      <alignment horizontal="right" vertical="center"/>
    </xf>
    <xf numFmtId="199" fontId="144" fillId="0" borderId="156" xfId="17" applyNumberFormat="1" applyFont="1" applyFill="1" applyBorder="1" applyAlignment="1">
      <alignment horizontal="center" vertical="center"/>
    </xf>
    <xf numFmtId="199" fontId="142" fillId="0" borderId="0" xfId="12" applyNumberFormat="1" applyFont="1" applyFill="1">
      <alignment vertical="center"/>
    </xf>
    <xf numFmtId="42" fontId="145" fillId="0" borderId="183" xfId="21" applyNumberFormat="1" applyFont="1" applyFill="1" applyBorder="1" applyAlignment="1">
      <alignment vertical="center"/>
    </xf>
    <xf numFmtId="41" fontId="145" fillId="0" borderId="189" xfId="21" applyNumberFormat="1" applyFont="1" applyFill="1" applyBorder="1" applyAlignment="1">
      <alignment vertical="center" shrinkToFit="1"/>
    </xf>
    <xf numFmtId="41" fontId="145" fillId="0" borderId="182" xfId="21" applyNumberFormat="1" applyFont="1" applyFill="1" applyBorder="1" applyAlignment="1">
      <alignment vertical="center" shrinkToFit="1"/>
    </xf>
    <xf numFmtId="41" fontId="145" fillId="0" borderId="144" xfId="12" applyNumberFormat="1" applyFont="1" applyFill="1" applyBorder="1" applyAlignment="1">
      <alignment horizontal="center" vertical="center"/>
    </xf>
    <xf numFmtId="199" fontId="145" fillId="0" borderId="142" xfId="21" applyNumberFormat="1" applyFont="1" applyFill="1" applyBorder="1" applyAlignment="1">
      <alignment vertical="center" shrinkToFit="1"/>
    </xf>
    <xf numFmtId="199" fontId="145" fillId="0" borderId="253" xfId="12" applyNumberFormat="1" applyFont="1" applyFill="1" applyBorder="1" applyAlignment="1">
      <alignment horizontal="right" vertical="center" shrinkToFit="1"/>
    </xf>
    <xf numFmtId="199" fontId="145" fillId="0" borderId="182" xfId="12" applyNumberFormat="1" applyFont="1" applyFill="1" applyBorder="1" applyAlignment="1">
      <alignment horizontal="right" vertical="center" shrinkToFit="1"/>
    </xf>
    <xf numFmtId="199" fontId="145" fillId="0" borderId="189" xfId="12" applyNumberFormat="1" applyFont="1" applyFill="1" applyBorder="1" applyAlignment="1">
      <alignment horizontal="right" vertical="center" shrinkToFit="1"/>
    </xf>
    <xf numFmtId="0" fontId="145" fillId="0" borderId="253" xfId="21" applyNumberFormat="1" applyFont="1" applyFill="1" applyBorder="1" applyAlignment="1">
      <alignment vertical="center" shrinkToFit="1"/>
    </xf>
    <xf numFmtId="0" fontId="145" fillId="0" borderId="253" xfId="13" applyNumberFormat="1" applyFont="1" applyFill="1" applyBorder="1" applyAlignment="1">
      <alignment horizontal="right" vertical="center" shrinkToFit="1"/>
    </xf>
    <xf numFmtId="0" fontId="145" fillId="0" borderId="142" xfId="17" applyNumberFormat="1" applyFont="1" applyFill="1" applyBorder="1" applyAlignment="1">
      <alignment horizontal="right" vertical="center" shrinkToFit="1"/>
    </xf>
    <xf numFmtId="199" fontId="145" fillId="0" borderId="182" xfId="17" applyNumberFormat="1" applyFont="1" applyFill="1" applyBorder="1" applyAlignment="1">
      <alignment vertical="center" shrinkToFit="1"/>
    </xf>
    <xf numFmtId="0" fontId="142" fillId="31" borderId="0" xfId="12" applyFont="1" applyFill="1">
      <alignment vertical="center"/>
    </xf>
    <xf numFmtId="42" fontId="145" fillId="31" borderId="183" xfId="21" applyNumberFormat="1" applyFont="1" applyFill="1" applyBorder="1" applyAlignment="1">
      <alignment vertical="center"/>
    </xf>
    <xf numFmtId="41" fontId="145" fillId="31" borderId="189" xfId="21" applyNumberFormat="1" applyFont="1" applyFill="1" applyBorder="1" applyAlignment="1">
      <alignment horizontal="left" vertical="center" indent="1" shrinkToFit="1"/>
    </xf>
    <xf numFmtId="41" fontId="145" fillId="31" borderId="182" xfId="21" applyNumberFormat="1" applyFont="1" applyFill="1" applyBorder="1" applyAlignment="1">
      <alignment vertical="center" shrinkToFit="1"/>
    </xf>
    <xf numFmtId="41" fontId="145" fillId="31" borderId="144" xfId="12" applyNumberFormat="1" applyFont="1" applyFill="1" applyBorder="1" applyAlignment="1">
      <alignment horizontal="center" vertical="center"/>
    </xf>
    <xf numFmtId="199" fontId="145" fillId="31" borderId="142" xfId="21" applyNumberFormat="1" applyFont="1" applyFill="1" applyBorder="1" applyAlignment="1">
      <alignment vertical="center" shrinkToFit="1"/>
    </xf>
    <xf numFmtId="199" fontId="145" fillId="31" borderId="253" xfId="12" applyNumberFormat="1" applyFont="1" applyFill="1" applyBorder="1" applyAlignment="1">
      <alignment vertical="center" shrinkToFit="1"/>
    </xf>
    <xf numFmtId="199" fontId="145" fillId="31" borderId="253" xfId="12" applyNumberFormat="1" applyFont="1" applyFill="1" applyBorder="1" applyAlignment="1">
      <alignment horizontal="right" vertical="center" shrinkToFit="1"/>
    </xf>
    <xf numFmtId="0" fontId="145" fillId="31" borderId="253" xfId="21" applyNumberFormat="1" applyFont="1" applyFill="1" applyBorder="1" applyAlignment="1">
      <alignment vertical="center" shrinkToFit="1"/>
    </xf>
    <xf numFmtId="199" fontId="145" fillId="31" borderId="182" xfId="12" applyNumberFormat="1" applyFont="1" applyFill="1" applyBorder="1" applyAlignment="1">
      <alignment horizontal="right" vertical="center" shrinkToFit="1"/>
    </xf>
    <xf numFmtId="0" fontId="145" fillId="31" borderId="142" xfId="21" applyNumberFormat="1" applyFont="1" applyFill="1" applyBorder="1" applyAlignment="1">
      <alignment vertical="center" shrinkToFit="1"/>
    </xf>
    <xf numFmtId="0" fontId="145" fillId="31" borderId="253" xfId="12" applyNumberFormat="1" applyFont="1" applyFill="1" applyBorder="1" applyAlignment="1">
      <alignment horizontal="right" vertical="center" shrinkToFit="1"/>
    </xf>
    <xf numFmtId="199" fontId="145" fillId="31" borderId="189" xfId="12" applyNumberFormat="1" applyFont="1" applyFill="1" applyBorder="1" applyAlignment="1">
      <alignment horizontal="right" vertical="center" shrinkToFit="1"/>
    </xf>
    <xf numFmtId="0" fontId="145" fillId="31" borderId="253" xfId="13" applyNumberFormat="1" applyFont="1" applyFill="1" applyBorder="1" applyAlignment="1">
      <alignment horizontal="right" vertical="center" shrinkToFit="1"/>
    </xf>
    <xf numFmtId="199" fontId="145" fillId="31" borderId="182" xfId="17" applyNumberFormat="1" applyFont="1" applyFill="1" applyBorder="1" applyAlignment="1">
      <alignment horizontal="right" vertical="center" shrinkToFit="1"/>
    </xf>
    <xf numFmtId="0" fontId="145" fillId="31" borderId="142" xfId="17" applyNumberFormat="1" applyFont="1" applyFill="1" applyBorder="1" applyAlignment="1">
      <alignment horizontal="right" vertical="center" shrinkToFit="1"/>
    </xf>
    <xf numFmtId="199" fontId="145" fillId="31" borderId="182" xfId="17" applyNumberFormat="1" applyFont="1" applyFill="1" applyBorder="1" applyAlignment="1">
      <alignment vertical="center" shrinkToFit="1"/>
    </xf>
    <xf numFmtId="199" fontId="145" fillId="31" borderId="144" xfId="17" applyNumberFormat="1" applyFont="1" applyFill="1" applyBorder="1" applyAlignment="1">
      <alignment vertical="center"/>
    </xf>
    <xf numFmtId="199" fontId="145" fillId="31" borderId="144" xfId="17" applyNumberFormat="1" applyFont="1" applyFill="1" applyBorder="1" applyAlignment="1">
      <alignment horizontal="center" vertical="center"/>
    </xf>
    <xf numFmtId="41" fontId="145" fillId="0" borderId="189" xfId="21" applyNumberFormat="1" applyFont="1" applyFill="1" applyBorder="1" applyAlignment="1">
      <alignment horizontal="left" vertical="center" indent="1" shrinkToFit="1"/>
    </xf>
    <xf numFmtId="0" fontId="145" fillId="0" borderId="142" xfId="21" applyNumberFormat="1" applyFont="1" applyFill="1" applyBorder="1" applyAlignment="1">
      <alignment vertical="center" shrinkToFit="1"/>
    </xf>
    <xf numFmtId="0" fontId="145" fillId="0" borderId="253" xfId="12" applyNumberFormat="1" applyFont="1" applyFill="1" applyBorder="1" applyAlignment="1">
      <alignment horizontal="right" vertical="center" shrinkToFit="1"/>
    </xf>
    <xf numFmtId="1" fontId="156" fillId="0" borderId="0" xfId="12" quotePrefix="1" applyNumberFormat="1" applyFont="1" applyFill="1" applyBorder="1" applyAlignment="1">
      <alignment vertical="center" wrapText="1"/>
    </xf>
    <xf numFmtId="41" fontId="145" fillId="0" borderId="189" xfId="21" applyNumberFormat="1" applyFont="1" applyFill="1" applyBorder="1" applyAlignment="1">
      <alignment horizontal="left" vertical="center" indent="2" shrinkToFit="1"/>
    </xf>
    <xf numFmtId="9" fontId="142" fillId="0" borderId="0" xfId="23" applyFont="1" applyFill="1">
      <alignment vertical="center"/>
    </xf>
    <xf numFmtId="1" fontId="156" fillId="6" borderId="0" xfId="12" quotePrefix="1" applyNumberFormat="1" applyFont="1" applyFill="1" applyBorder="1" applyAlignment="1">
      <alignment vertical="center" wrapText="1"/>
    </xf>
    <xf numFmtId="199" fontId="145" fillId="6" borderId="253" xfId="12" applyNumberFormat="1" applyFont="1" applyFill="1" applyBorder="1" applyAlignment="1">
      <alignment vertical="center" shrinkToFit="1"/>
    </xf>
    <xf numFmtId="199" fontId="145" fillId="6" borderId="253" xfId="12" applyNumberFormat="1" applyFont="1" applyFill="1" applyBorder="1" applyAlignment="1">
      <alignment horizontal="right" vertical="center" shrinkToFit="1"/>
    </xf>
    <xf numFmtId="202" fontId="145" fillId="0" borderId="253" xfId="21" applyNumberFormat="1" applyFont="1" applyFill="1" applyBorder="1" applyAlignment="1">
      <alignment vertical="center" shrinkToFit="1"/>
    </xf>
    <xf numFmtId="199" fontId="145" fillId="6" borderId="182" xfId="12" applyNumberFormat="1" applyFont="1" applyFill="1" applyBorder="1" applyAlignment="1">
      <alignment horizontal="right" vertical="center" shrinkToFit="1"/>
    </xf>
    <xf numFmtId="41" fontId="145" fillId="0" borderId="182" xfId="21" applyNumberFormat="1" applyFont="1" applyFill="1" applyBorder="1" applyAlignment="1">
      <alignment horizontal="left" vertical="center" shrinkToFit="1"/>
    </xf>
    <xf numFmtId="0" fontId="145" fillId="0" borderId="253" xfId="21" applyNumberFormat="1" applyFont="1" applyFill="1" applyBorder="1" applyAlignment="1">
      <alignment horizontal="right" vertical="center" shrinkToFit="1"/>
    </xf>
    <xf numFmtId="202" fontId="145" fillId="0" borderId="253" xfId="21" applyNumberFormat="1" applyFont="1" applyFill="1" applyBorder="1" applyAlignment="1">
      <alignment horizontal="right" vertical="center" shrinkToFit="1"/>
    </xf>
    <xf numFmtId="0" fontId="145" fillId="0" borderId="142" xfId="21" applyNumberFormat="1" applyFont="1" applyFill="1" applyBorder="1" applyAlignment="1">
      <alignment horizontal="right" vertical="center" shrinkToFit="1"/>
    </xf>
    <xf numFmtId="199" fontId="145" fillId="0" borderId="144" xfId="17" applyNumberFormat="1" applyFont="1" applyFill="1" applyBorder="1" applyAlignment="1">
      <alignment horizontal="right" vertical="center"/>
    </xf>
    <xf numFmtId="200" fontId="145" fillId="0" borderId="253" xfId="21" applyNumberFormat="1" applyFont="1" applyFill="1" applyBorder="1" applyAlignment="1">
      <alignment horizontal="right" vertical="center" shrinkToFit="1"/>
    </xf>
    <xf numFmtId="200" fontId="145" fillId="0" borderId="253" xfId="21" applyNumberFormat="1" applyFont="1" applyFill="1" applyBorder="1" applyAlignment="1">
      <alignment vertical="center" shrinkToFit="1"/>
    </xf>
    <xf numFmtId="1" fontId="156" fillId="9" borderId="0" xfId="12" quotePrefix="1" applyNumberFormat="1" applyFont="1" applyFill="1" applyBorder="1" applyAlignment="1">
      <alignment vertical="center" wrapText="1"/>
    </xf>
    <xf numFmtId="199" fontId="145" fillId="9" borderId="253" xfId="12" applyNumberFormat="1" applyFont="1" applyFill="1" applyBorder="1" applyAlignment="1">
      <alignment horizontal="right" vertical="center" shrinkToFit="1"/>
    </xf>
    <xf numFmtId="199" fontId="145" fillId="9" borderId="182" xfId="12" applyNumberFormat="1" applyFont="1" applyFill="1" applyBorder="1" applyAlignment="1">
      <alignment horizontal="right" vertical="center" shrinkToFit="1"/>
    </xf>
    <xf numFmtId="199" fontId="145" fillId="9" borderId="253" xfId="12" applyNumberFormat="1" applyFont="1" applyFill="1" applyBorder="1" applyAlignment="1">
      <alignment vertical="center" shrinkToFit="1"/>
    </xf>
    <xf numFmtId="1" fontId="156" fillId="32" borderId="0" xfId="12" quotePrefix="1" applyNumberFormat="1" applyFont="1" applyFill="1" applyBorder="1" applyAlignment="1">
      <alignment vertical="center" wrapText="1"/>
    </xf>
    <xf numFmtId="42" fontId="145" fillId="32" borderId="183" xfId="21" applyNumberFormat="1" applyFont="1" applyFill="1" applyBorder="1" applyAlignment="1">
      <alignment vertical="center"/>
    </xf>
    <xf numFmtId="41" fontId="145" fillId="32" borderId="189" xfId="21" applyNumberFormat="1" applyFont="1" applyFill="1" applyBorder="1" applyAlignment="1">
      <alignment horizontal="left" vertical="center" indent="2" shrinkToFit="1"/>
    </xf>
    <xf numFmtId="41" fontId="145" fillId="32" borderId="182" xfId="21" applyNumberFormat="1" applyFont="1" applyFill="1" applyBorder="1" applyAlignment="1">
      <alignment horizontal="left" vertical="center" shrinkToFit="1"/>
    </xf>
    <xf numFmtId="41" fontId="145" fillId="32" borderId="144" xfId="12" applyNumberFormat="1" applyFont="1" applyFill="1" applyBorder="1" applyAlignment="1">
      <alignment horizontal="center" vertical="center"/>
    </xf>
    <xf numFmtId="0" fontId="145" fillId="32" borderId="253" xfId="21" applyNumberFormat="1" applyFont="1" applyFill="1" applyBorder="1" applyAlignment="1">
      <alignment horizontal="right" vertical="center" shrinkToFit="1"/>
    </xf>
    <xf numFmtId="199" fontId="145" fillId="32" borderId="253" xfId="12" applyNumberFormat="1" applyFont="1" applyFill="1" applyBorder="1" applyAlignment="1">
      <alignment horizontal="right" vertical="center" shrinkToFit="1"/>
    </xf>
    <xf numFmtId="202" fontId="145" fillId="32" borderId="253" xfId="21" applyNumberFormat="1" applyFont="1" applyFill="1" applyBorder="1" applyAlignment="1">
      <alignment horizontal="right" vertical="center" shrinkToFit="1"/>
    </xf>
    <xf numFmtId="199" fontId="145" fillId="32" borderId="182" xfId="12" applyNumberFormat="1" applyFont="1" applyFill="1" applyBorder="1" applyAlignment="1">
      <alignment horizontal="right" vertical="center" shrinkToFit="1"/>
    </xf>
    <xf numFmtId="0" fontId="145" fillId="32" borderId="142" xfId="21" applyNumberFormat="1" applyFont="1" applyFill="1" applyBorder="1" applyAlignment="1">
      <alignment horizontal="right" vertical="center" shrinkToFit="1"/>
    </xf>
    <xf numFmtId="199" fontId="145" fillId="32" borderId="253" xfId="12" applyNumberFormat="1" applyFont="1" applyFill="1" applyBorder="1" applyAlignment="1">
      <alignment vertical="center" shrinkToFit="1"/>
    </xf>
    <xf numFmtId="0" fontId="145" fillId="32" borderId="142" xfId="17" applyNumberFormat="1" applyFont="1" applyFill="1" applyBorder="1" applyAlignment="1">
      <alignment horizontal="right" vertical="center" shrinkToFit="1"/>
    </xf>
    <xf numFmtId="199" fontId="145" fillId="32" borderId="182" xfId="17" applyNumberFormat="1" applyFont="1" applyFill="1" applyBorder="1" applyAlignment="1">
      <alignment vertical="center" shrinkToFit="1"/>
    </xf>
    <xf numFmtId="199" fontId="145" fillId="32" borderId="144" xfId="17" applyNumberFormat="1" applyFont="1" applyFill="1" applyBorder="1" applyAlignment="1">
      <alignment horizontal="right" vertical="center"/>
    </xf>
    <xf numFmtId="199" fontId="145" fillId="32" borderId="144" xfId="17" applyNumberFormat="1" applyFont="1" applyFill="1" applyBorder="1" applyAlignment="1">
      <alignment horizontal="center" vertical="center"/>
    </xf>
    <xf numFmtId="9" fontId="142" fillId="32" borderId="0" xfId="23" applyFont="1" applyFill="1">
      <alignment vertical="center"/>
    </xf>
    <xf numFmtId="0" fontId="142" fillId="32" borderId="0" xfId="12" applyFont="1" applyFill="1">
      <alignment vertical="center"/>
    </xf>
    <xf numFmtId="199" fontId="142" fillId="32" borderId="0" xfId="12" applyNumberFormat="1" applyFont="1" applyFill="1">
      <alignment vertical="center"/>
    </xf>
    <xf numFmtId="1" fontId="156" fillId="18" borderId="0" xfId="12" quotePrefix="1" applyNumberFormat="1" applyFont="1" applyFill="1" applyBorder="1" applyAlignment="1">
      <alignment vertical="center" wrapText="1"/>
    </xf>
    <xf numFmtId="42" fontId="145" fillId="18" borderId="183" xfId="21" applyNumberFormat="1" applyFont="1" applyFill="1" applyBorder="1" applyAlignment="1">
      <alignment vertical="center"/>
    </xf>
    <xf numFmtId="41" fontId="145" fillId="18" borderId="189" xfId="21" applyNumberFormat="1" applyFont="1" applyFill="1" applyBorder="1" applyAlignment="1">
      <alignment horizontal="left" vertical="center" indent="2" shrinkToFit="1"/>
    </xf>
    <xf numFmtId="41" fontId="145" fillId="18" borderId="182" xfId="21" applyNumberFormat="1" applyFont="1" applyFill="1" applyBorder="1" applyAlignment="1">
      <alignment horizontal="left" vertical="center" shrinkToFit="1"/>
    </xf>
    <xf numFmtId="41" fontId="145" fillId="18" borderId="144" xfId="12" applyNumberFormat="1" applyFont="1" applyFill="1" applyBorder="1" applyAlignment="1">
      <alignment horizontal="center" vertical="center"/>
    </xf>
    <xf numFmtId="0" fontId="145" fillId="18" borderId="253" xfId="21" applyNumberFormat="1" applyFont="1" applyFill="1" applyBorder="1" applyAlignment="1">
      <alignment horizontal="right" vertical="center" shrinkToFit="1"/>
    </xf>
    <xf numFmtId="199" fontId="145" fillId="18" borderId="253" xfId="12" applyNumberFormat="1" applyFont="1" applyFill="1" applyBorder="1" applyAlignment="1">
      <alignment horizontal="right" vertical="center" shrinkToFit="1"/>
    </xf>
    <xf numFmtId="199" fontId="145" fillId="18" borderId="182" xfId="12" applyNumberFormat="1" applyFont="1" applyFill="1" applyBorder="1" applyAlignment="1">
      <alignment horizontal="right" vertical="center" shrinkToFit="1"/>
    </xf>
    <xf numFmtId="0" fontId="145" fillId="18" borderId="142" xfId="21" applyNumberFormat="1" applyFont="1" applyFill="1" applyBorder="1" applyAlignment="1">
      <alignment horizontal="right" vertical="center" shrinkToFit="1"/>
    </xf>
    <xf numFmtId="199" fontId="145" fillId="18" borderId="253" xfId="12" applyNumberFormat="1" applyFont="1" applyFill="1" applyBorder="1" applyAlignment="1">
      <alignment vertical="center" shrinkToFit="1"/>
    </xf>
    <xf numFmtId="0" fontId="145" fillId="18" borderId="142" xfId="17" applyNumberFormat="1" applyFont="1" applyFill="1" applyBorder="1" applyAlignment="1">
      <alignment horizontal="right" vertical="center" shrinkToFit="1"/>
    </xf>
    <xf numFmtId="199" fontId="145" fillId="18" borderId="182" xfId="17" applyNumberFormat="1" applyFont="1" applyFill="1" applyBorder="1" applyAlignment="1">
      <alignment vertical="center" shrinkToFit="1"/>
    </xf>
    <xf numFmtId="199" fontId="145" fillId="18" borderId="144" xfId="17" applyNumberFormat="1" applyFont="1" applyFill="1" applyBorder="1" applyAlignment="1">
      <alignment horizontal="center" vertical="center"/>
    </xf>
    <xf numFmtId="9" fontId="142" fillId="18" borderId="0" xfId="23" applyFont="1" applyFill="1">
      <alignment vertical="center"/>
    </xf>
    <xf numFmtId="0" fontId="142" fillId="18" borderId="0" xfId="12" applyFont="1" applyFill="1">
      <alignment vertical="center"/>
    </xf>
    <xf numFmtId="199" fontId="142" fillId="18" borderId="0" xfId="12" applyNumberFormat="1" applyFont="1" applyFill="1">
      <alignment vertical="center"/>
    </xf>
    <xf numFmtId="199" fontId="144" fillId="0" borderId="144" xfId="17" applyNumberFormat="1" applyFont="1" applyFill="1" applyBorder="1" applyAlignment="1">
      <alignment horizontal="right" vertical="center"/>
    </xf>
    <xf numFmtId="41" fontId="145" fillId="0" borderId="183" xfId="24" applyNumberFormat="1" applyFont="1" applyFill="1" applyBorder="1">
      <alignment vertical="center"/>
    </xf>
    <xf numFmtId="41" fontId="145" fillId="0" borderId="182" xfId="24" applyNumberFormat="1" applyFont="1" applyFill="1" applyBorder="1" applyAlignment="1">
      <alignment vertical="center" shrinkToFit="1"/>
    </xf>
    <xf numFmtId="198" fontId="145" fillId="0" borderId="144" xfId="24" applyNumberFormat="1" applyFont="1" applyFill="1" applyBorder="1" applyAlignment="1">
      <alignment horizontal="center" vertical="center"/>
    </xf>
    <xf numFmtId="0" fontId="145" fillId="0" borderId="253" xfId="24" applyNumberFormat="1" applyFont="1" applyFill="1" applyBorder="1" applyAlignment="1">
      <alignment horizontal="right" vertical="center" shrinkToFit="1"/>
    </xf>
    <xf numFmtId="199" fontId="145" fillId="0" borderId="253" xfId="24" applyNumberFormat="1" applyFont="1" applyFill="1" applyBorder="1" applyAlignment="1">
      <alignment horizontal="right" vertical="center" shrinkToFit="1"/>
    </xf>
    <xf numFmtId="202" fontId="145" fillId="0" borderId="253" xfId="24" applyNumberFormat="1" applyFont="1" applyFill="1" applyBorder="1" applyAlignment="1">
      <alignment horizontal="right" vertical="center" shrinkToFit="1"/>
    </xf>
    <xf numFmtId="0" fontId="145" fillId="0" borderId="142" xfId="24" applyNumberFormat="1" applyFont="1" applyFill="1" applyBorder="1" applyAlignment="1">
      <alignment horizontal="right" vertical="center" shrinkToFit="1"/>
    </xf>
    <xf numFmtId="41" fontId="145" fillId="0" borderId="182" xfId="24" applyNumberFormat="1" applyFont="1" applyFill="1" applyBorder="1" applyAlignment="1">
      <alignment horizontal="left" vertical="center" shrinkToFit="1"/>
    </xf>
    <xf numFmtId="2" fontId="145" fillId="0" borderId="253" xfId="21" applyNumberFormat="1" applyFont="1" applyFill="1" applyBorder="1" applyAlignment="1">
      <alignment horizontal="right" vertical="center" shrinkToFit="1"/>
    </xf>
    <xf numFmtId="0" fontId="145" fillId="0" borderId="142" xfId="13" applyNumberFormat="1" applyFont="1" applyFill="1" applyBorder="1" applyAlignment="1">
      <alignment horizontal="right" vertical="center" shrinkToFit="1"/>
    </xf>
    <xf numFmtId="1" fontId="156" fillId="31" borderId="0" xfId="12" quotePrefix="1" applyNumberFormat="1" applyFont="1" applyFill="1" applyBorder="1" applyAlignment="1">
      <alignment vertical="center" wrapText="1"/>
    </xf>
    <xf numFmtId="9" fontId="142" fillId="31" borderId="0" xfId="23" applyFont="1" applyFill="1">
      <alignment vertical="center"/>
    </xf>
    <xf numFmtId="199" fontId="142" fillId="31" borderId="0" xfId="12" applyNumberFormat="1" applyFont="1" applyFill="1">
      <alignment vertical="center"/>
    </xf>
    <xf numFmtId="42" fontId="144" fillId="0" borderId="183" xfId="21" applyNumberFormat="1" applyFont="1" applyFill="1" applyBorder="1" applyAlignment="1">
      <alignment vertical="center"/>
    </xf>
    <xf numFmtId="41" fontId="145" fillId="0" borderId="182" xfId="21" applyNumberFormat="1" applyFont="1" applyFill="1" applyBorder="1" applyAlignment="1">
      <alignment horizontal="left" vertical="center" indent="1" shrinkToFit="1"/>
    </xf>
    <xf numFmtId="41" fontId="145" fillId="31" borderId="182" xfId="21" applyNumberFormat="1" applyFont="1" applyFill="1" applyBorder="1" applyAlignment="1">
      <alignment horizontal="left" vertical="center" shrinkToFit="1"/>
    </xf>
    <xf numFmtId="0" fontId="145" fillId="31" borderId="253" xfId="21" applyNumberFormat="1" applyFont="1" applyFill="1" applyBorder="1" applyAlignment="1">
      <alignment horizontal="right" vertical="center" shrinkToFit="1"/>
    </xf>
    <xf numFmtId="0" fontId="145" fillId="31" borderId="142" xfId="21" applyNumberFormat="1" applyFont="1" applyFill="1" applyBorder="1" applyAlignment="1">
      <alignment horizontal="right" vertical="center" shrinkToFit="1"/>
    </xf>
    <xf numFmtId="203" fontId="145" fillId="0" borderId="253" xfId="21" applyNumberFormat="1" applyFont="1" applyFill="1" applyBorder="1" applyAlignment="1">
      <alignment horizontal="right" vertical="center" shrinkToFit="1"/>
    </xf>
    <xf numFmtId="199" fontId="145" fillId="0" borderId="143" xfId="12" applyNumberFormat="1" applyFont="1" applyFill="1" applyBorder="1" applyAlignment="1">
      <alignment horizontal="right" vertical="center" shrinkToFit="1"/>
    </xf>
    <xf numFmtId="202" fontId="145" fillId="0" borderId="142" xfId="21" applyNumberFormat="1" applyFont="1" applyFill="1" applyBorder="1" applyAlignment="1">
      <alignment horizontal="right" vertical="center" shrinkToFit="1"/>
    </xf>
    <xf numFmtId="199" fontId="144" fillId="0" borderId="253" xfId="12" applyNumberFormat="1" applyFont="1" applyFill="1" applyBorder="1" applyAlignment="1">
      <alignment horizontal="right" vertical="center" shrinkToFit="1"/>
    </xf>
    <xf numFmtId="198" fontId="142" fillId="0" borderId="0" xfId="12" applyNumberFormat="1" applyFont="1" applyFill="1">
      <alignment vertical="center"/>
    </xf>
    <xf numFmtId="199" fontId="145" fillId="0" borderId="253" xfId="25" applyNumberFormat="1" applyFont="1" applyFill="1" applyBorder="1" applyAlignment="1">
      <alignment horizontal="right" vertical="center" shrinkToFit="1"/>
    </xf>
    <xf numFmtId="41" fontId="145" fillId="31" borderId="189" xfId="21" applyNumberFormat="1" applyFont="1" applyFill="1" applyBorder="1" applyAlignment="1">
      <alignment horizontal="left" vertical="center" shrinkToFit="1"/>
    </xf>
    <xf numFmtId="41" fontId="145" fillId="0" borderId="189" xfId="21" applyNumberFormat="1" applyFont="1" applyFill="1" applyBorder="1" applyAlignment="1">
      <alignment horizontal="left" vertical="center" shrinkToFit="1"/>
    </xf>
    <xf numFmtId="0" fontId="142" fillId="6" borderId="0" xfId="12" applyFont="1" applyFill="1">
      <alignment vertical="center"/>
    </xf>
    <xf numFmtId="199" fontId="145" fillId="0" borderId="253" xfId="21" applyNumberFormat="1" applyFont="1" applyFill="1" applyBorder="1" applyAlignment="1">
      <alignment horizontal="right" vertical="center" shrinkToFit="1"/>
    </xf>
    <xf numFmtId="1" fontId="156" fillId="30" borderId="0" xfId="12" quotePrefix="1" applyNumberFormat="1" applyFont="1" applyFill="1" applyBorder="1" applyAlignment="1">
      <alignment vertical="center" wrapText="1"/>
    </xf>
    <xf numFmtId="42" fontId="145" fillId="30" borderId="183" xfId="21" applyNumberFormat="1" applyFont="1" applyFill="1" applyBorder="1" applyAlignment="1">
      <alignment vertical="center"/>
    </xf>
    <xf numFmtId="41" fontId="144" fillId="30" borderId="189" xfId="21" applyNumberFormat="1" applyFont="1" applyFill="1" applyBorder="1" applyAlignment="1">
      <alignment horizontal="left" vertical="center" shrinkToFit="1"/>
    </xf>
    <xf numFmtId="41" fontId="145" fillId="30" borderId="182" xfId="21" applyNumberFormat="1" applyFont="1" applyFill="1" applyBorder="1" applyAlignment="1">
      <alignment horizontal="left" vertical="center" shrinkToFit="1"/>
    </xf>
    <xf numFmtId="41" fontId="145" fillId="30" borderId="144" xfId="12" applyNumberFormat="1" applyFont="1" applyFill="1" applyBorder="1" applyAlignment="1">
      <alignment horizontal="center" vertical="center"/>
    </xf>
    <xf numFmtId="199" fontId="145" fillId="30" borderId="253" xfId="21" applyNumberFormat="1" applyFont="1" applyFill="1" applyBorder="1" applyAlignment="1">
      <alignment horizontal="right" vertical="center" shrinkToFit="1"/>
    </xf>
    <xf numFmtId="199" fontId="145" fillId="30" borderId="253" xfId="12" applyNumberFormat="1" applyFont="1" applyFill="1" applyBorder="1" applyAlignment="1">
      <alignment horizontal="right" vertical="center" shrinkToFit="1"/>
    </xf>
    <xf numFmtId="199" fontId="145" fillId="30" borderId="182" xfId="12" applyNumberFormat="1" applyFont="1" applyFill="1" applyBorder="1" applyAlignment="1">
      <alignment horizontal="right" vertical="center" shrinkToFit="1"/>
    </xf>
    <xf numFmtId="0" fontId="145" fillId="30" borderId="142" xfId="21" applyNumberFormat="1" applyFont="1" applyFill="1" applyBorder="1" applyAlignment="1">
      <alignment horizontal="right" vertical="center" shrinkToFit="1"/>
    </xf>
    <xf numFmtId="199" fontId="145" fillId="30" borderId="182" xfId="17" applyNumberFormat="1" applyFont="1" applyFill="1" applyBorder="1" applyAlignment="1">
      <alignment horizontal="right" vertical="center" shrinkToFit="1"/>
    </xf>
    <xf numFmtId="0" fontId="145" fillId="30" borderId="142" xfId="17" applyNumberFormat="1" applyFont="1" applyFill="1" applyBorder="1" applyAlignment="1">
      <alignment horizontal="right" vertical="center" shrinkToFit="1"/>
    </xf>
    <xf numFmtId="199" fontId="145" fillId="30" borderId="182" xfId="17" applyNumberFormat="1" applyFont="1" applyFill="1" applyBorder="1" applyAlignment="1">
      <alignment vertical="center" shrinkToFit="1"/>
    </xf>
    <xf numFmtId="199" fontId="145" fillId="30" borderId="144" xfId="17" applyNumberFormat="1" applyFont="1" applyFill="1" applyBorder="1" applyAlignment="1">
      <alignment horizontal="center" vertical="center"/>
    </xf>
    <xf numFmtId="9" fontId="142" fillId="30" borderId="0" xfId="23" applyFont="1" applyFill="1">
      <alignment vertical="center"/>
    </xf>
    <xf numFmtId="199" fontId="142" fillId="30" borderId="0" xfId="12" applyNumberFormat="1" applyFont="1" applyFill="1">
      <alignment vertical="center"/>
    </xf>
    <xf numFmtId="199" fontId="145" fillId="0" borderId="142" xfId="21" applyNumberFormat="1" applyFont="1" applyFill="1" applyBorder="1" applyAlignment="1">
      <alignment horizontal="right" vertical="center" shrinkToFit="1"/>
    </xf>
    <xf numFmtId="199" fontId="145" fillId="0" borderId="253" xfId="13" applyNumberFormat="1" applyFont="1" applyFill="1" applyBorder="1" applyAlignment="1">
      <alignment horizontal="right" vertical="center" shrinkToFit="1"/>
    </xf>
    <xf numFmtId="42" fontId="145" fillId="0" borderId="193" xfId="21" applyNumberFormat="1" applyFont="1" applyFill="1" applyBorder="1" applyAlignment="1">
      <alignment vertical="center"/>
    </xf>
    <xf numFmtId="41" fontId="145" fillId="0" borderId="262" xfId="21" applyNumberFormat="1" applyFont="1" applyFill="1" applyBorder="1" applyAlignment="1">
      <alignment horizontal="left" vertical="center" indent="1" shrinkToFit="1"/>
    </xf>
    <xf numFmtId="41" fontId="145" fillId="0" borderId="191" xfId="21" applyNumberFormat="1" applyFont="1" applyFill="1" applyBorder="1" applyAlignment="1">
      <alignment horizontal="left" vertical="center" shrinkToFit="1"/>
    </xf>
    <xf numFmtId="41" fontId="145" fillId="0" borderId="150" xfId="12" applyNumberFormat="1" applyFont="1" applyFill="1" applyBorder="1" applyAlignment="1">
      <alignment horizontal="center" vertical="center"/>
    </xf>
    <xf numFmtId="199" fontId="145" fillId="0" borderId="260" xfId="21" applyNumberFormat="1" applyFont="1" applyFill="1" applyBorder="1" applyAlignment="1">
      <alignment horizontal="right" vertical="center" shrinkToFit="1"/>
    </xf>
    <xf numFmtId="199" fontId="145" fillId="0" borderId="260" xfId="12" applyNumberFormat="1" applyFont="1" applyFill="1" applyBorder="1" applyAlignment="1">
      <alignment horizontal="right" vertical="center" shrinkToFit="1"/>
    </xf>
    <xf numFmtId="199" fontId="145" fillId="0" borderId="191" xfId="12" applyNumberFormat="1" applyFont="1" applyFill="1" applyBorder="1" applyAlignment="1">
      <alignment horizontal="right" vertical="center" shrinkToFit="1"/>
    </xf>
    <xf numFmtId="199" fontId="145" fillId="0" borderId="148" xfId="21" applyNumberFormat="1" applyFont="1" applyFill="1" applyBorder="1" applyAlignment="1">
      <alignment horizontal="right" vertical="center" shrinkToFit="1"/>
    </xf>
    <xf numFmtId="199" fontId="145" fillId="0" borderId="260" xfId="13" applyNumberFormat="1" applyFont="1" applyFill="1" applyBorder="1" applyAlignment="1">
      <alignment horizontal="right" vertical="center" shrinkToFit="1"/>
    </xf>
    <xf numFmtId="199" fontId="145" fillId="0" borderId="191" xfId="17" applyNumberFormat="1" applyFont="1" applyFill="1" applyBorder="1" applyAlignment="1">
      <alignment horizontal="right" vertical="center" shrinkToFit="1"/>
    </xf>
    <xf numFmtId="199" fontId="145" fillId="0" borderId="148" xfId="17" applyNumberFormat="1" applyFont="1" applyFill="1" applyBorder="1" applyAlignment="1">
      <alignment horizontal="right" vertical="center" shrinkToFit="1"/>
    </xf>
    <xf numFmtId="199" fontId="145" fillId="0" borderId="191" xfId="17" applyNumberFormat="1" applyFont="1" applyFill="1" applyBorder="1" applyAlignment="1">
      <alignment vertical="center" shrinkToFit="1"/>
    </xf>
    <xf numFmtId="199" fontId="145" fillId="0" borderId="150" xfId="17" applyNumberFormat="1" applyFont="1" applyFill="1" applyBorder="1" applyAlignment="1">
      <alignment horizontal="center" vertical="center"/>
    </xf>
    <xf numFmtId="0" fontId="142" fillId="0" borderId="0" xfId="12" applyFont="1" applyFill="1" applyAlignment="1">
      <alignment vertical="center" shrinkToFit="1"/>
    </xf>
    <xf numFmtId="0" fontId="142" fillId="0" borderId="0" xfId="12" applyFont="1" applyFill="1" applyAlignment="1">
      <alignment horizontal="center" vertical="center"/>
    </xf>
    <xf numFmtId="0" fontId="142" fillId="0" borderId="0" xfId="12" applyFont="1" applyAlignment="1">
      <alignment vertical="center" shrinkToFit="1"/>
    </xf>
    <xf numFmtId="0" fontId="142" fillId="0" borderId="0" xfId="12" applyFont="1" applyAlignment="1">
      <alignment horizontal="center" vertical="center"/>
    </xf>
    <xf numFmtId="41" fontId="142" fillId="0" borderId="0" xfId="13" applyFont="1">
      <alignment vertical="center"/>
    </xf>
    <xf numFmtId="199" fontId="142" fillId="0" borderId="0" xfId="12" applyNumberFormat="1" applyFont="1">
      <alignment vertical="center"/>
    </xf>
  </cellXfs>
  <cellStyles count="26">
    <cellStyle name="Comma [0]_WATER PUMP (3)" xfId="6"/>
    <cellStyle name="백분율" xfId="3" builtinId="5"/>
    <cellStyle name="백분율 2" xfId="23"/>
    <cellStyle name="쉼표" xfId="1" builtinId="3"/>
    <cellStyle name="쉼표 [0]" xfId="2" builtinId="6"/>
    <cellStyle name="쉼표 [0] 2" xfId="8"/>
    <cellStyle name="쉼표 [0] 2 2" xfId="4"/>
    <cellStyle name="쉼표 [0] 2 2 2" xfId="21"/>
    <cellStyle name="쉼표 [0] 2_-01 입찰내역서(가실행,입찰내역)" xfId="15"/>
    <cellStyle name="쉼표 [0] 3" xfId="11"/>
    <cellStyle name="쉼표 [0] 4" xfId="13"/>
    <cellStyle name="쉼표 [0] 4 2 2" xfId="17"/>
    <cellStyle name="쉼표 [0] 5 2 2" xfId="20"/>
    <cellStyle name="표준" xfId="0" builtinId="0"/>
    <cellStyle name="표준 10 2 2" xfId="25"/>
    <cellStyle name="표준 2" xfId="7"/>
    <cellStyle name="표준 3" xfId="10"/>
    <cellStyle name="표준 3 2" xfId="5"/>
    <cellStyle name="표준 5" xfId="12"/>
    <cellStyle name="표준_(치료)090919-제강공장 공장내부 토사제거" xfId="19"/>
    <cellStyle name="표준_■090326 코크스변경계약-(구산)단가인상 2" xfId="18"/>
    <cellStyle name="표준_Sheet1 3" xfId="9"/>
    <cellStyle name="표준_남양충돌시험준비동_050718 전주소재공장입찰내역서(창호,유리,수장_금속공사-특수차 .협조전,입찰내역,기술부대조건(051226)" xfId="14"/>
    <cellStyle name="표준_남양충돌시험준비동_050718 전주소재공장입찰내역서(창호,유리,수장_금속공사-특수차 .협조전,입찰내역,기술부대조건(051226)_당)하이드로포밍-사무실입찰내역" xfId="16"/>
    <cellStyle name="표준_소결야드시행예산-엠코안" xfId="24"/>
    <cellStyle name="표준_화성도장2공장공조실증축(철콘,철골;혜광-변경)" xfId="22"/>
  </cellStyles>
  <dxfs count="514">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numFmt numFmtId="197" formatCode="&quot;&quot;"/>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theme="1"/>
      </font>
      <fill>
        <patternFill>
          <bgColor rgb="FF00B0F0"/>
        </patternFill>
      </fill>
    </dxf>
    <dxf>
      <fill>
        <patternFill>
          <bgColor rgb="FF00B0F0"/>
        </patternFill>
      </fill>
    </dxf>
    <dxf>
      <fill>
        <patternFill>
          <bgColor rgb="FF00B0F0"/>
        </patternFill>
      </fill>
    </dxf>
    <dxf>
      <font>
        <color theme="1"/>
      </font>
      <fill>
        <patternFill>
          <bgColor rgb="FF00B0F0"/>
        </patternFill>
      </fill>
    </dxf>
    <dxf>
      <font>
        <color theme="1"/>
      </font>
      <fill>
        <patternFill>
          <bgColor rgb="FF00B0F0"/>
        </patternFill>
      </fill>
    </dxf>
    <dxf>
      <fill>
        <patternFill>
          <bgColor rgb="FF00B0F0"/>
        </patternFill>
      </fill>
    </dxf>
    <dxf>
      <font>
        <color theme="1"/>
      </font>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theme="1"/>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76</xdr:row>
      <xdr:rowOff>0</xdr:rowOff>
    </xdr:from>
    <xdr:to>
      <xdr:col>9</xdr:col>
      <xdr:colOff>473988</xdr:colOff>
      <xdr:row>76</xdr:row>
      <xdr:rowOff>19050</xdr:rowOff>
    </xdr:to>
    <xdr:pic>
      <xdr:nvPicPr>
        <xdr:cNvPr id="2" name="그림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621350"/>
          <a:ext cx="16256913"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_00\&#50504;&#47560;&#46020;%20&#50977;&#49345;%20&#48143;%20&#51453;&#46020;%20&#48320;&#51204;&#49548;%20&#44148;&#52629;%20&#44204;&#51201;&#45236;&#50669;&#49436;%20220208%20(M.House@Port%20&#49325;&#5122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50504;&#47560;&#46020;&#54644;&#49345;&#54413;&#47141;\&#49884;&#44277;&#44288;&#47144;\Indicative%20BM\&#44148;&#52629;\&#50504;&#47560;&#46020;%20&#54644;&#49345;&#54413;&#47141;_Building%20BOQ_Rev.1_211025(&#49569;&#485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yhchoi\PROJECT\Form\cost\cost%20For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gsmail2.gsconst.co.kr/Documents%20and%20Settings/&#50724;%20&#44305;&#50896;/My%20Documents/My%20Documents/SKKIM/Work1999/&#54840;&#45224;&#49437;&#50976;/&#49892;&#54665;BM/YUKONG/PROPOSAL/SEOUL/PROPOS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DUJ10\&#47928;&#49436;&#44277;&#50976;\BAE\JOJIC\&#50629;&#4792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CHINA\PROJECT\CONTROL\CST_STAT.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Startup" Target="&#49552;&#49457;&#5484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44608;&#46020;&#50980;\C\HEE-DONG\&#49688;&#48520;&#49552;&#51061;\9614\&#49688;&#48520;&#45236;&#49688;.14"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uments%20and%20Settings\&#52292;&#52268;&#44216;\My%20Documents\My%20Documents\&#54788;&#51109;&#50629;&#47924;\WINDOWS\TEMP\&#44608;&#54952;&#50689;\&#50900;&#54788;&#54889;\&#54364;&#51456;&#47928;&#49436;.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49444;&#44228;\&#46020;&#47196;\&#50948;&#54744;&#46020;&#47196;\&#50948;&#54744;&#46020;&#47196;&#44060;&#49440;&#49324;&#50629;(&#44305;&#51452;&#44397;&#46020;&#44288;&#47532;&#49548;&amp;2000.7)\&#54532;&#47196;&#51117;&#53944;1,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4608;&#46020;&#50980;\C\&#44608;&#46020;&#50980;\&#47588;&#52636;\&#44228;&#54925;\98&#49324;&#50629;&#44228;&#54925;\LHI\SB\&#48139;&#49496;&#4832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물량 검증 Check Sheet"/>
      <sheetName val="Cost Data 분석"/>
      <sheetName val="LEVEL_2"/>
      <sheetName val="LEVEL1"/>
      <sheetName val="Indirect Cost"/>
      <sheetName val="Rev.1_Base"/>
      <sheetName val="Building list(Rev.2_220208)"/>
      <sheetName val="Spec"/>
      <sheetName val="물량단가 비교표"/>
      <sheetName val="사급자재  "/>
      <sheetName val="영만종합건설"/>
      <sheetName val="정민건설"/>
      <sheetName val="동해기지(건축)"/>
      <sheetName val="대도엔지니어링"/>
      <sheetName val="부명엔지니어링"/>
      <sheetName val="직영비"/>
      <sheetName val="부강종합건설"/>
      <sheetName val="직영비할증"/>
    </sheetNames>
    <sheetDataSet>
      <sheetData sheetId="0"/>
      <sheetData sheetId="1"/>
      <sheetData sheetId="2"/>
      <sheetData sheetId="3"/>
      <sheetData sheetId="4"/>
      <sheetData sheetId="5"/>
      <sheetData sheetId="6"/>
      <sheetData sheetId="7"/>
      <sheetData sheetId="8"/>
      <sheetData sheetId="9"/>
      <sheetData sheetId="10">
        <row r="13">
          <cell r="A13" t="str">
            <v>PACBBA000010</v>
          </cell>
          <cell r="C13" t="str">
            <v>EXCAVATION</v>
          </cell>
          <cell r="D13" t="str">
            <v>COMMON SOIL / LIMESTONE ROCK</v>
          </cell>
          <cell r="E13" t="str">
            <v>2.1</v>
          </cell>
          <cell r="F13" t="str">
            <v>M3</v>
          </cell>
          <cell r="G13">
            <v>21239.159999999996</v>
          </cell>
          <cell r="I13">
            <v>4592</v>
          </cell>
          <cell r="L13">
            <v>2611.1999999999998</v>
          </cell>
          <cell r="N13">
            <v>764.1</v>
          </cell>
          <cell r="O13">
            <v>764.1</v>
          </cell>
          <cell r="Q13">
            <v>4380</v>
          </cell>
          <cell r="R13">
            <v>5035.41</v>
          </cell>
          <cell r="S13">
            <v>193.6</v>
          </cell>
          <cell r="T13">
            <v>841.5</v>
          </cell>
          <cell r="U13">
            <v>417.2</v>
          </cell>
          <cell r="V13">
            <v>54</v>
          </cell>
          <cell r="W13">
            <v>1005.2</v>
          </cell>
          <cell r="X13">
            <v>121.5</v>
          </cell>
          <cell r="Y13">
            <v>412.1</v>
          </cell>
          <cell r="Z13">
            <v>47.25</v>
          </cell>
          <cell r="AC13">
            <v>0</v>
          </cell>
          <cell r="AD13">
            <v>1000</v>
          </cell>
          <cell r="AE13">
            <v>21239159.999999996</v>
          </cell>
          <cell r="AF13">
            <v>8000</v>
          </cell>
          <cell r="AG13">
            <v>169913279.99999997</v>
          </cell>
          <cell r="AI13">
            <v>0</v>
          </cell>
          <cell r="AJ13">
            <v>9000</v>
          </cell>
          <cell r="AK13">
            <v>191152439.99999997</v>
          </cell>
          <cell r="AM13">
            <v>0</v>
          </cell>
        </row>
        <row r="14">
          <cell r="A14" t="str">
            <v>PACBBB000010</v>
          </cell>
          <cell r="C14" t="str">
            <v>BACKFILL (GENERAL FILL)</v>
          </cell>
          <cell r="D14" t="str">
            <v>SELECTED EXCAVATED SOIL</v>
          </cell>
          <cell r="E14" t="str">
            <v>2.2</v>
          </cell>
          <cell r="F14" t="str">
            <v>M3</v>
          </cell>
          <cell r="G14">
            <v>7096.1600000000008</v>
          </cell>
          <cell r="I14">
            <v>1377.6</v>
          </cell>
          <cell r="L14">
            <v>783.36</v>
          </cell>
          <cell r="N14">
            <v>121</v>
          </cell>
          <cell r="O14">
            <v>121</v>
          </cell>
          <cell r="Q14">
            <v>1382</v>
          </cell>
          <cell r="R14">
            <v>1928.94</v>
          </cell>
          <cell r="S14">
            <v>96.8</v>
          </cell>
          <cell r="T14">
            <v>420.75</v>
          </cell>
          <cell r="U14">
            <v>120.6</v>
          </cell>
          <cell r="V14">
            <v>21.6</v>
          </cell>
          <cell r="W14">
            <v>415.2</v>
          </cell>
          <cell r="X14">
            <v>26.5</v>
          </cell>
          <cell r="Y14">
            <v>257.18</v>
          </cell>
          <cell r="Z14">
            <v>23.63</v>
          </cell>
          <cell r="AC14">
            <v>0</v>
          </cell>
          <cell r="AD14">
            <v>1500</v>
          </cell>
          <cell r="AE14">
            <v>10644240.000000002</v>
          </cell>
          <cell r="AF14">
            <v>5000</v>
          </cell>
          <cell r="AG14">
            <v>35480800.000000007</v>
          </cell>
          <cell r="AI14">
            <v>0</v>
          </cell>
          <cell r="AJ14">
            <v>6500</v>
          </cell>
          <cell r="AK14">
            <v>46125040.000000007</v>
          </cell>
          <cell r="AM14">
            <v>0</v>
          </cell>
        </row>
        <row r="15">
          <cell r="A15" t="str">
            <v>PACBBD000010</v>
          </cell>
          <cell r="C15" t="str">
            <v>DISPOSAL</v>
          </cell>
          <cell r="D15" t="str">
            <v/>
          </cell>
          <cell r="E15" t="str">
            <v>2.3</v>
          </cell>
          <cell r="F15" t="str">
            <v>M3</v>
          </cell>
          <cell r="G15">
            <v>14143</v>
          </cell>
          <cell r="I15">
            <v>3214.4</v>
          </cell>
          <cell r="L15">
            <v>1827.84</v>
          </cell>
          <cell r="N15">
            <v>643.1</v>
          </cell>
          <cell r="O15">
            <v>643.1</v>
          </cell>
          <cell r="Q15">
            <v>2998</v>
          </cell>
          <cell r="R15">
            <v>3106.47</v>
          </cell>
          <cell r="S15">
            <v>96.8</v>
          </cell>
          <cell r="T15">
            <v>420.75</v>
          </cell>
          <cell r="U15">
            <v>296.60000000000002</v>
          </cell>
          <cell r="V15">
            <v>32.4</v>
          </cell>
          <cell r="W15">
            <v>590</v>
          </cell>
          <cell r="X15">
            <v>95</v>
          </cell>
          <cell r="Y15">
            <v>154.91999999999999</v>
          </cell>
          <cell r="Z15">
            <v>23.62</v>
          </cell>
          <cell r="AC15">
            <v>0</v>
          </cell>
          <cell r="AD15">
            <v>500</v>
          </cell>
          <cell r="AE15">
            <v>7071500</v>
          </cell>
          <cell r="AF15">
            <v>6000</v>
          </cell>
          <cell r="AG15">
            <v>84858000</v>
          </cell>
          <cell r="AI15">
            <v>0</v>
          </cell>
          <cell r="AJ15">
            <v>6500</v>
          </cell>
          <cell r="AK15">
            <v>91929500</v>
          </cell>
          <cell r="AM15">
            <v>0</v>
          </cell>
          <cell r="AN15" t="str">
            <v>현장내 처리 적용</v>
          </cell>
        </row>
        <row r="16">
          <cell r="A16" t="str">
            <v>PACBBG000010</v>
          </cell>
          <cell r="C16" t="str">
            <v>PE SHEET (VAPOR BARRIER)</v>
          </cell>
          <cell r="D16" t="str">
            <v>THK. 0.15mm, 2 LAYERS</v>
          </cell>
          <cell r="E16" t="str">
            <v>8.15</v>
          </cell>
          <cell r="F16" t="str">
            <v>M2</v>
          </cell>
          <cell r="G16">
            <v>5413.8200000000006</v>
          </cell>
          <cell r="I16">
            <v>1836.8</v>
          </cell>
          <cell r="J16">
            <v>176.55</v>
          </cell>
          <cell r="K16">
            <v>176.55</v>
          </cell>
          <cell r="L16">
            <v>897.6</v>
          </cell>
          <cell r="M16">
            <v>313.64999999999998</v>
          </cell>
          <cell r="N16">
            <v>299.70999999999998</v>
          </cell>
          <cell r="O16">
            <v>299.70999999999998</v>
          </cell>
          <cell r="R16">
            <v>400.4</v>
          </cell>
          <cell r="S16">
            <v>96.8</v>
          </cell>
          <cell r="T16">
            <v>544.5</v>
          </cell>
          <cell r="U16">
            <v>98.2</v>
          </cell>
          <cell r="V16">
            <v>39.6</v>
          </cell>
          <cell r="W16">
            <v>55</v>
          </cell>
          <cell r="X16">
            <v>89.1</v>
          </cell>
          <cell r="Y16">
            <v>55</v>
          </cell>
          <cell r="Z16">
            <v>34.65</v>
          </cell>
          <cell r="AB16">
            <v>500</v>
          </cell>
          <cell r="AC16">
            <v>2706910.0000000005</v>
          </cell>
          <cell r="AD16">
            <v>500</v>
          </cell>
          <cell r="AE16">
            <v>2706910.0000000005</v>
          </cell>
          <cell r="AG16">
            <v>0</v>
          </cell>
          <cell r="AI16">
            <v>0</v>
          </cell>
          <cell r="AJ16">
            <v>1000</v>
          </cell>
          <cell r="AK16">
            <v>5413820.0000000009</v>
          </cell>
          <cell r="AM16">
            <v>0</v>
          </cell>
        </row>
        <row r="17">
          <cell r="A17" t="str">
            <v/>
          </cell>
          <cell r="G17">
            <v>0</v>
          </cell>
          <cell r="AC17">
            <v>0</v>
          </cell>
          <cell r="AE17">
            <v>0</v>
          </cell>
          <cell r="AG17">
            <v>0</v>
          </cell>
          <cell r="AI17">
            <v>0</v>
          </cell>
          <cell r="AJ17">
            <v>0</v>
          </cell>
          <cell r="AK17">
            <v>0</v>
          </cell>
          <cell r="AM17">
            <v>0</v>
          </cell>
        </row>
        <row r="18">
          <cell r="A18" t="str">
            <v>CONCRETE WORKS</v>
          </cell>
          <cell r="G18">
            <v>0</v>
          </cell>
          <cell r="AC18">
            <v>169544890.00000003</v>
          </cell>
          <cell r="AE18">
            <v>1282588525</v>
          </cell>
          <cell r="AG18">
            <v>197895750.00000003</v>
          </cell>
          <cell r="AI18">
            <v>0</v>
          </cell>
          <cell r="AJ18">
            <v>0</v>
          </cell>
          <cell r="AK18">
            <v>1650029165.0000002</v>
          </cell>
          <cell r="AM18">
            <v>0</v>
          </cell>
        </row>
        <row r="19">
          <cell r="A19" t="str">
            <v>PACBCA000010B</v>
          </cell>
          <cell r="C19" t="str">
            <v>LEAN CONCRETE</v>
          </cell>
          <cell r="D19" t="str">
            <v>[UG] F'C = 15 MPA, W/CONSTRUCTION JOINT</v>
          </cell>
          <cell r="E19" t="str">
            <v>3.1.1</v>
          </cell>
          <cell r="F19" t="str">
            <v>M3</v>
          </cell>
          <cell r="G19">
            <v>593.65000000000009</v>
          </cell>
          <cell r="I19">
            <v>183.7</v>
          </cell>
          <cell r="J19">
            <v>17.66</v>
          </cell>
          <cell r="K19">
            <v>17.66</v>
          </cell>
          <cell r="L19">
            <v>89.76</v>
          </cell>
          <cell r="M19">
            <v>31.37</v>
          </cell>
          <cell r="N19">
            <v>18.61</v>
          </cell>
          <cell r="O19">
            <v>12.57</v>
          </cell>
          <cell r="P19">
            <v>11.68</v>
          </cell>
          <cell r="Q19">
            <v>69.34</v>
          </cell>
          <cell r="R19">
            <v>40.04</v>
          </cell>
          <cell r="S19">
            <v>9.68</v>
          </cell>
          <cell r="T19">
            <v>54.45</v>
          </cell>
          <cell r="U19">
            <v>9.8000000000000007</v>
          </cell>
          <cell r="V19">
            <v>3.96</v>
          </cell>
          <cell r="W19">
            <v>5.5</v>
          </cell>
          <cell r="X19">
            <v>8.9</v>
          </cell>
          <cell r="Y19">
            <v>5.5</v>
          </cell>
          <cell r="Z19">
            <v>3.47</v>
          </cell>
          <cell r="AB19">
            <v>0</v>
          </cell>
          <cell r="AC19">
            <v>0</v>
          </cell>
          <cell r="AD19">
            <v>10000</v>
          </cell>
          <cell r="AE19">
            <v>5936500.0000000009</v>
          </cell>
          <cell r="AF19">
            <v>20000</v>
          </cell>
          <cell r="AG19">
            <v>11873000.000000002</v>
          </cell>
          <cell r="AI19">
            <v>0</v>
          </cell>
          <cell r="AJ19">
            <v>30000</v>
          </cell>
          <cell r="AK19">
            <v>17809500.000000004</v>
          </cell>
          <cell r="AM19">
            <v>0</v>
          </cell>
          <cell r="AN19" t="str">
            <v>자재비 제외 함</v>
          </cell>
        </row>
        <row r="20">
          <cell r="A20" t="str">
            <v>PACBCA000040A</v>
          </cell>
          <cell r="C20" t="str">
            <v>CONCRETE</v>
          </cell>
          <cell r="D20" t="str">
            <v>[AG] F'C = 28 MPA, W/CONSTRUCTION JOINT</v>
          </cell>
          <cell r="E20" t="str">
            <v>3.1.2.3</v>
          </cell>
          <cell r="F20" t="str">
            <v>M3</v>
          </cell>
          <cell r="G20">
            <v>1132.77</v>
          </cell>
          <cell r="I20">
            <v>250.5</v>
          </cell>
          <cell r="Q20">
            <v>399.2</v>
          </cell>
          <cell r="R20">
            <v>348.25</v>
          </cell>
          <cell r="U20">
            <v>66.8</v>
          </cell>
          <cell r="V20">
            <v>27.72</v>
          </cell>
          <cell r="W20">
            <v>40.299999999999997</v>
          </cell>
          <cell r="AB20">
            <v>0</v>
          </cell>
          <cell r="AC20">
            <v>0</v>
          </cell>
          <cell r="AD20">
            <v>10000</v>
          </cell>
          <cell r="AE20">
            <v>11327700</v>
          </cell>
          <cell r="AF20">
            <v>10000</v>
          </cell>
          <cell r="AG20">
            <v>11327700</v>
          </cell>
          <cell r="AI20">
            <v>0</v>
          </cell>
          <cell r="AJ20">
            <v>20000</v>
          </cell>
          <cell r="AK20">
            <v>22655400</v>
          </cell>
          <cell r="AM20">
            <v>0</v>
          </cell>
          <cell r="AN20" t="str">
            <v>자재비 제외 함</v>
          </cell>
        </row>
        <row r="21">
          <cell r="A21" t="str">
            <v>PACBCA000040B</v>
          </cell>
          <cell r="C21" t="str">
            <v>CONCRETE</v>
          </cell>
          <cell r="D21" t="str">
            <v>[UG] F'C = 28 MPA, W/CONSTRUCTION JOINT</v>
          </cell>
          <cell r="E21" t="str">
            <v>3.1.2.4</v>
          </cell>
          <cell r="F21" t="str">
            <v>M3</v>
          </cell>
          <cell r="G21">
            <v>5246.6500000000015</v>
          </cell>
          <cell r="I21">
            <v>1490.3</v>
          </cell>
          <cell r="L21">
            <v>771.12</v>
          </cell>
          <cell r="N21">
            <v>605.22</v>
          </cell>
          <cell r="O21">
            <v>605.22</v>
          </cell>
          <cell r="P21">
            <v>55.93</v>
          </cell>
          <cell r="Q21">
            <v>931.4</v>
          </cell>
          <cell r="R21">
            <v>149.25</v>
          </cell>
          <cell r="S21">
            <v>61.6</v>
          </cell>
          <cell r="T21">
            <v>396</v>
          </cell>
          <cell r="U21">
            <v>29.5</v>
          </cell>
          <cell r="V21">
            <v>11.88</v>
          </cell>
          <cell r="W21">
            <v>17.3</v>
          </cell>
          <cell r="X21">
            <v>60.8</v>
          </cell>
          <cell r="Y21">
            <v>37.5</v>
          </cell>
          <cell r="Z21">
            <v>23.63</v>
          </cell>
          <cell r="AB21">
            <v>0</v>
          </cell>
          <cell r="AC21">
            <v>0</v>
          </cell>
          <cell r="AD21">
            <v>10000</v>
          </cell>
          <cell r="AE21">
            <v>52466500.000000015</v>
          </cell>
          <cell r="AF21">
            <v>10000</v>
          </cell>
          <cell r="AG21">
            <v>52466500.000000015</v>
          </cell>
          <cell r="AI21">
            <v>0</v>
          </cell>
          <cell r="AJ21">
            <v>20000</v>
          </cell>
          <cell r="AK21">
            <v>104933000.00000003</v>
          </cell>
          <cell r="AM21">
            <v>0</v>
          </cell>
          <cell r="AN21" t="str">
            <v>자재비 제외 함</v>
          </cell>
        </row>
        <row r="22">
          <cell r="A22" t="str">
            <v>PACBCA000050A</v>
          </cell>
          <cell r="C22" t="str">
            <v>CONCRETE (FOR MAJOR EQUIPMENT FDN)</v>
          </cell>
          <cell r="D22" t="str">
            <v>[AG] F'C = 30 MPA, W/CONSTRUCTION JOINT (for TG)</v>
          </cell>
          <cell r="E22" t="str">
            <v>3.1.3</v>
          </cell>
          <cell r="F22" t="str">
            <v>M3</v>
          </cell>
          <cell r="G22">
            <v>420</v>
          </cell>
          <cell r="M22">
            <v>420</v>
          </cell>
          <cell r="AB22">
            <v>0</v>
          </cell>
          <cell r="AC22">
            <v>0</v>
          </cell>
          <cell r="AD22">
            <v>10000</v>
          </cell>
          <cell r="AE22">
            <v>4200000</v>
          </cell>
          <cell r="AF22">
            <v>10000</v>
          </cell>
          <cell r="AG22">
            <v>4200000</v>
          </cell>
          <cell r="AI22">
            <v>0</v>
          </cell>
          <cell r="AJ22">
            <v>20000</v>
          </cell>
          <cell r="AK22">
            <v>8400000</v>
          </cell>
          <cell r="AM22">
            <v>0</v>
          </cell>
          <cell r="AN22" t="str">
            <v>자재비 제외 함</v>
          </cell>
        </row>
        <row r="23">
          <cell r="A23" t="str">
            <v>PACBCA000050B</v>
          </cell>
          <cell r="C23" t="str">
            <v>CONCRETE (FOR MAJOR EQUIPMENT FDN)</v>
          </cell>
          <cell r="D23" t="str">
            <v>[UG] F'C = 30 MPA, W/CONSTRUCTION JOINT (for TG, HRSG)</v>
          </cell>
          <cell r="E23" t="str">
            <v>3.1.4</v>
          </cell>
          <cell r="F23" t="str">
            <v>M3</v>
          </cell>
          <cell r="G23">
            <v>1457.4</v>
          </cell>
          <cell r="J23">
            <v>398.7</v>
          </cell>
          <cell r="K23">
            <v>398.7</v>
          </cell>
          <cell r="M23">
            <v>660</v>
          </cell>
          <cell r="AB23">
            <v>0</v>
          </cell>
          <cell r="AC23">
            <v>0</v>
          </cell>
          <cell r="AD23">
            <v>10000</v>
          </cell>
          <cell r="AE23">
            <v>14574000</v>
          </cell>
          <cell r="AF23">
            <v>10000</v>
          </cell>
          <cell r="AG23">
            <v>14574000</v>
          </cell>
          <cell r="AI23">
            <v>0</v>
          </cell>
          <cell r="AJ23">
            <v>20000</v>
          </cell>
          <cell r="AK23">
            <v>29148000</v>
          </cell>
          <cell r="AM23">
            <v>0</v>
          </cell>
          <cell r="AN23" t="str">
            <v>자재비 제외 함</v>
          </cell>
        </row>
        <row r="24">
          <cell r="A24" t="str">
            <v>PACBCB000010</v>
          </cell>
          <cell r="C24" t="str">
            <v>FORM WORKS(Fair faced form)</v>
          </cell>
          <cell r="D24" t="str">
            <v>1 TIMES, FAIR FACE FOR ABOVE GROUND</v>
          </cell>
          <cell r="E24" t="str">
            <v>3.3.1</v>
          </cell>
          <cell r="F24" t="str">
            <v>M2</v>
          </cell>
          <cell r="G24">
            <v>2748.21</v>
          </cell>
          <cell r="J24">
            <v>51.83</v>
          </cell>
          <cell r="K24">
            <v>51.83</v>
          </cell>
          <cell r="M24">
            <v>518.4</v>
          </cell>
          <cell r="R24">
            <v>1462.65</v>
          </cell>
          <cell r="U24">
            <v>343.8</v>
          </cell>
          <cell r="V24">
            <v>138.6</v>
          </cell>
          <cell r="W24">
            <v>181.1</v>
          </cell>
          <cell r="AB24">
            <v>15000</v>
          </cell>
          <cell r="AC24">
            <v>41223150</v>
          </cell>
          <cell r="AD24">
            <v>50000</v>
          </cell>
          <cell r="AE24">
            <v>137410500</v>
          </cell>
          <cell r="AF24">
            <v>5000</v>
          </cell>
          <cell r="AG24">
            <v>13741050</v>
          </cell>
          <cell r="AH24">
            <v>0</v>
          </cell>
          <cell r="AI24">
            <v>0</v>
          </cell>
          <cell r="AJ24">
            <v>70000</v>
          </cell>
          <cell r="AK24">
            <v>192374700</v>
          </cell>
          <cell r="AM24">
            <v>0</v>
          </cell>
        </row>
        <row r="25">
          <cell r="A25" t="str">
            <v>PACBCB000020</v>
          </cell>
          <cell r="C25" t="str">
            <v>FORM WORKS(Normal faced form)</v>
          </cell>
          <cell r="D25" t="str">
            <v>3 TIMES, GENERAL FOR UNDERGROUND</v>
          </cell>
          <cell r="E25" t="str">
            <v>3.3.2</v>
          </cell>
          <cell r="F25" t="str">
            <v>M2</v>
          </cell>
          <cell r="G25">
            <v>8457.9000000000033</v>
          </cell>
          <cell r="I25">
            <v>2980.6</v>
          </cell>
          <cell r="J25">
            <v>207.32</v>
          </cell>
          <cell r="K25">
            <v>207.32</v>
          </cell>
          <cell r="L25">
            <v>1310.9</v>
          </cell>
          <cell r="M25">
            <v>345.6</v>
          </cell>
          <cell r="N25">
            <v>147.33000000000001</v>
          </cell>
          <cell r="O25">
            <v>147.33000000000001</v>
          </cell>
          <cell r="P25">
            <v>37.64</v>
          </cell>
          <cell r="Q25">
            <v>1210.8</v>
          </cell>
          <cell r="R25">
            <v>626.85</v>
          </cell>
          <cell r="S25">
            <v>135.52000000000001</v>
          </cell>
          <cell r="T25">
            <v>633.6</v>
          </cell>
          <cell r="U25">
            <v>147.30000000000001</v>
          </cell>
          <cell r="V25">
            <v>59.4</v>
          </cell>
          <cell r="W25">
            <v>77.599999999999994</v>
          </cell>
          <cell r="X25">
            <v>91.1</v>
          </cell>
          <cell r="Y25">
            <v>56.25</v>
          </cell>
          <cell r="Z25">
            <v>35.44</v>
          </cell>
          <cell r="AB25">
            <v>10000</v>
          </cell>
          <cell r="AC25">
            <v>84579000.00000003</v>
          </cell>
          <cell r="AD25">
            <v>45000</v>
          </cell>
          <cell r="AE25">
            <v>380605500.00000012</v>
          </cell>
          <cell r="AF25">
            <v>5000</v>
          </cell>
          <cell r="AG25">
            <v>42289500.000000015</v>
          </cell>
          <cell r="AH25">
            <v>0</v>
          </cell>
          <cell r="AI25">
            <v>0</v>
          </cell>
          <cell r="AJ25">
            <v>60000</v>
          </cell>
          <cell r="AK25">
            <v>507474000.00000018</v>
          </cell>
          <cell r="AM25">
            <v>0</v>
          </cell>
        </row>
        <row r="26">
          <cell r="A26" t="str">
            <v>PACBCC000010A</v>
          </cell>
          <cell r="C26" t="str">
            <v>REINFORCEMENT</v>
          </cell>
          <cell r="D26" t="str">
            <v>HIGH YIELD DEFORMED BAR WORK (BLACK DEFORMED BARS)</v>
          </cell>
          <cell r="E26" t="str">
            <v>3.2.2</v>
          </cell>
          <cell r="F26" t="str">
            <v>TON</v>
          </cell>
          <cell r="G26">
            <v>948.48</v>
          </cell>
          <cell r="I26">
            <v>177.8</v>
          </cell>
          <cell r="J26">
            <v>47.84</v>
          </cell>
          <cell r="K26">
            <v>47.84</v>
          </cell>
          <cell r="L26">
            <v>84.82</v>
          </cell>
          <cell r="M26">
            <v>129.6</v>
          </cell>
          <cell r="N26">
            <v>60.16</v>
          </cell>
          <cell r="O26">
            <v>60.16</v>
          </cell>
          <cell r="P26">
            <v>6.1</v>
          </cell>
          <cell r="Q26">
            <v>173</v>
          </cell>
          <cell r="R26">
            <v>70.650000000000006</v>
          </cell>
          <cell r="S26">
            <v>6.47</v>
          </cell>
          <cell r="T26">
            <v>43.56</v>
          </cell>
          <cell r="U26">
            <v>13.8</v>
          </cell>
          <cell r="V26">
            <v>5.15</v>
          </cell>
          <cell r="W26">
            <v>8.1</v>
          </cell>
          <cell r="X26">
            <v>6.7</v>
          </cell>
          <cell r="Y26">
            <v>4.13</v>
          </cell>
          <cell r="Z26">
            <v>2.6</v>
          </cell>
          <cell r="AB26">
            <v>20000</v>
          </cell>
          <cell r="AC26">
            <v>18969600</v>
          </cell>
          <cell r="AD26">
            <v>680000</v>
          </cell>
          <cell r="AE26">
            <v>644966400</v>
          </cell>
          <cell r="AF26">
            <v>50000</v>
          </cell>
          <cell r="AG26">
            <v>47424000</v>
          </cell>
          <cell r="AH26">
            <v>0</v>
          </cell>
          <cell r="AI26">
            <v>0</v>
          </cell>
          <cell r="AJ26">
            <v>750000</v>
          </cell>
          <cell r="AK26">
            <v>711360000</v>
          </cell>
          <cell r="AM26">
            <v>0</v>
          </cell>
          <cell r="AN26" t="str">
            <v>자재비 제외 함</v>
          </cell>
        </row>
        <row r="27">
          <cell r="A27" t="str">
            <v>PACBCE000050</v>
          </cell>
          <cell r="C27" t="str">
            <v>ISOLATION JOINT (SEPARATION JOINT)</v>
          </cell>
          <cell r="D27" t="str">
            <v>FOR SLAB+TIE GIRDER,</v>
          </cell>
          <cell r="E27" t="str">
            <v>15.4</v>
          </cell>
          <cell r="F27" t="str">
            <v>M</v>
          </cell>
          <cell r="G27">
            <v>939</v>
          </cell>
          <cell r="I27">
            <v>192.6</v>
          </cell>
          <cell r="L27">
            <v>115</v>
          </cell>
          <cell r="N27">
            <v>70.599999999999994</v>
          </cell>
          <cell r="O27">
            <v>70.599999999999994</v>
          </cell>
          <cell r="Q27">
            <v>133.19999999999999</v>
          </cell>
          <cell r="R27">
            <v>80</v>
          </cell>
          <cell r="S27">
            <v>43</v>
          </cell>
          <cell r="T27">
            <v>100</v>
          </cell>
          <cell r="U27">
            <v>26.4</v>
          </cell>
          <cell r="V27">
            <v>24</v>
          </cell>
          <cell r="W27">
            <v>20.5</v>
          </cell>
          <cell r="X27">
            <v>10.1</v>
          </cell>
          <cell r="Y27">
            <v>30</v>
          </cell>
          <cell r="Z27">
            <v>23</v>
          </cell>
          <cell r="AB27">
            <v>4000</v>
          </cell>
          <cell r="AC27">
            <v>3756000</v>
          </cell>
          <cell r="AD27">
            <v>5000</v>
          </cell>
          <cell r="AE27">
            <v>4695000</v>
          </cell>
          <cell r="AF27">
            <v>0</v>
          </cell>
          <cell r="AG27">
            <v>0</v>
          </cell>
          <cell r="AI27">
            <v>0</v>
          </cell>
          <cell r="AJ27">
            <v>9000</v>
          </cell>
          <cell r="AK27">
            <v>8451000</v>
          </cell>
          <cell r="AM27">
            <v>0</v>
          </cell>
        </row>
        <row r="28">
          <cell r="A28" t="str">
            <v>PACBCE000060</v>
          </cell>
          <cell r="C28" t="str">
            <v>ISOLATION JOINT (SEPARATION JOINT)</v>
          </cell>
          <cell r="D28" t="str">
            <v>FOR EQUIPMENT FOUNDATION</v>
          </cell>
          <cell r="E28" t="str">
            <v>15.1</v>
          </cell>
          <cell r="F28" t="str">
            <v>M</v>
          </cell>
          <cell r="G28">
            <v>134.5</v>
          </cell>
          <cell r="I28">
            <v>59.5</v>
          </cell>
          <cell r="L28">
            <v>75</v>
          </cell>
          <cell r="AB28">
            <v>4000</v>
          </cell>
          <cell r="AC28">
            <v>538000</v>
          </cell>
          <cell r="AD28">
            <v>5000</v>
          </cell>
          <cell r="AE28">
            <v>672500</v>
          </cell>
          <cell r="AF28">
            <v>0</v>
          </cell>
          <cell r="AG28">
            <v>0</v>
          </cell>
          <cell r="AI28">
            <v>0</v>
          </cell>
          <cell r="AJ28">
            <v>9000</v>
          </cell>
          <cell r="AK28">
            <v>1210500</v>
          </cell>
          <cell r="AM28">
            <v>0</v>
          </cell>
        </row>
        <row r="29">
          <cell r="A29" t="str">
            <v>PACBCF000010</v>
          </cell>
          <cell r="C29" t="str">
            <v>BITUMINOUS COATING</v>
          </cell>
          <cell r="D29" t="str">
            <v>FOR EXTERNAL WATERPROOFING</v>
          </cell>
          <cell r="E29" t="str">
            <v>8.9</v>
          </cell>
          <cell r="F29" t="str">
            <v>M2</v>
          </cell>
          <cell r="G29">
            <v>8995.9699999999993</v>
          </cell>
          <cell r="I29">
            <v>2504.6999999999998</v>
          </cell>
          <cell r="J29">
            <v>305</v>
          </cell>
          <cell r="K29">
            <v>305</v>
          </cell>
          <cell r="L29">
            <v>1224</v>
          </cell>
          <cell r="M29">
            <v>472.64</v>
          </cell>
          <cell r="N29">
            <v>408.69</v>
          </cell>
          <cell r="O29">
            <v>408.69</v>
          </cell>
          <cell r="Q29">
            <v>1440</v>
          </cell>
          <cell r="R29">
            <v>546</v>
          </cell>
          <cell r="S29">
            <v>132</v>
          </cell>
          <cell r="T29">
            <v>742.5</v>
          </cell>
          <cell r="U29">
            <v>134</v>
          </cell>
          <cell r="V29">
            <v>54</v>
          </cell>
          <cell r="W29">
            <v>75</v>
          </cell>
          <cell r="X29">
            <v>121.5</v>
          </cell>
          <cell r="Y29">
            <v>75</v>
          </cell>
          <cell r="Z29">
            <v>47.25</v>
          </cell>
          <cell r="AB29">
            <v>2000</v>
          </cell>
          <cell r="AC29">
            <v>17991940</v>
          </cell>
          <cell r="AD29">
            <v>2500</v>
          </cell>
          <cell r="AE29">
            <v>22489925</v>
          </cell>
          <cell r="AG29">
            <v>0</v>
          </cell>
          <cell r="AH29">
            <v>0</v>
          </cell>
          <cell r="AI29">
            <v>0</v>
          </cell>
          <cell r="AJ29">
            <v>4500</v>
          </cell>
          <cell r="AK29">
            <v>40481865</v>
          </cell>
          <cell r="AM29">
            <v>0</v>
          </cell>
        </row>
        <row r="30">
          <cell r="A30" t="str">
            <v>PACBCH000010</v>
          </cell>
          <cell r="C30" t="str">
            <v>WATER STOP</v>
          </cell>
          <cell r="D30" t="str">
            <v>PVC WATERSTOP</v>
          </cell>
          <cell r="E30" t="str">
            <v>8.10</v>
          </cell>
          <cell r="F30" t="str">
            <v>M</v>
          </cell>
          <cell r="G30">
            <v>621.79999999999995</v>
          </cell>
          <cell r="I30">
            <v>206</v>
          </cell>
          <cell r="L30">
            <v>80</v>
          </cell>
          <cell r="Q30">
            <v>266.39999999999998</v>
          </cell>
          <cell r="R30">
            <v>22</v>
          </cell>
          <cell r="T30">
            <v>14</v>
          </cell>
          <cell r="U30">
            <v>29.8</v>
          </cell>
          <cell r="W30">
            <v>3.6</v>
          </cell>
          <cell r="AB30">
            <v>4000</v>
          </cell>
          <cell r="AC30">
            <v>2487200</v>
          </cell>
          <cell r="AD30">
            <v>5000</v>
          </cell>
          <cell r="AE30">
            <v>3109000</v>
          </cell>
          <cell r="AG30">
            <v>0</v>
          </cell>
          <cell r="AI30">
            <v>0</v>
          </cell>
          <cell r="AJ30">
            <v>9000</v>
          </cell>
          <cell r="AK30">
            <v>5596200</v>
          </cell>
          <cell r="AM30">
            <v>0</v>
          </cell>
        </row>
        <row r="31">
          <cell r="A31" t="str">
            <v>PACBCJ000010A</v>
          </cell>
          <cell r="C31" t="str">
            <v>PRECAST CONCRETE (THK.150)</v>
          </cell>
          <cell r="D31" t="str">
            <v>FOR MISC PART SUCH AS PIT COVER, EQUIPEMENT PAD, ETC</v>
          </cell>
          <cell r="E31" t="str">
            <v>3.5.3.2</v>
          </cell>
          <cell r="F31" t="str">
            <v>M2</v>
          </cell>
          <cell r="G31">
            <v>5</v>
          </cell>
          <cell r="I31">
            <v>5</v>
          </cell>
          <cell r="AB31">
            <v>0</v>
          </cell>
          <cell r="AC31">
            <v>0</v>
          </cell>
          <cell r="AD31">
            <v>7000</v>
          </cell>
          <cell r="AE31">
            <v>35000</v>
          </cell>
          <cell r="AG31">
            <v>0</v>
          </cell>
          <cell r="AI31">
            <v>0</v>
          </cell>
          <cell r="AJ31">
            <v>7000</v>
          </cell>
          <cell r="AK31">
            <v>35000</v>
          </cell>
          <cell r="AM31">
            <v>0</v>
          </cell>
          <cell r="AN31" t="str">
            <v>자재비 제외 함</v>
          </cell>
        </row>
        <row r="32">
          <cell r="A32" t="str">
            <v>PACBCJ000010B</v>
          </cell>
          <cell r="C32" t="str">
            <v>PRECAST CONCRETE (THK.200)</v>
          </cell>
          <cell r="D32" t="str">
            <v>FOR MISC PART SUCH AS PIT COVER, EQUIPEMENT PAD, ETC</v>
          </cell>
          <cell r="E32" t="str">
            <v>3.5.3.3</v>
          </cell>
          <cell r="F32" t="str">
            <v>M2</v>
          </cell>
          <cell r="G32">
            <v>5</v>
          </cell>
          <cell r="I32">
            <v>5</v>
          </cell>
          <cell r="AB32">
            <v>0</v>
          </cell>
          <cell r="AC32">
            <v>0</v>
          </cell>
          <cell r="AD32">
            <v>9000</v>
          </cell>
          <cell r="AE32">
            <v>45000</v>
          </cell>
          <cell r="AG32">
            <v>0</v>
          </cell>
          <cell r="AI32">
            <v>0</v>
          </cell>
          <cell r="AJ32">
            <v>9000</v>
          </cell>
          <cell r="AK32">
            <v>45000</v>
          </cell>
          <cell r="AM32">
            <v>0</v>
          </cell>
          <cell r="AN32" t="str">
            <v>자재비 제외 함</v>
          </cell>
        </row>
        <row r="33">
          <cell r="A33" t="str">
            <v>PACBCJ000010C</v>
          </cell>
          <cell r="C33" t="str">
            <v>PRECAST CONCRETE (THK.250)</v>
          </cell>
          <cell r="D33" t="str">
            <v>FOR MISC PART SUCH AS PIT COVER, EQUIPEMENT PAD, ETC</v>
          </cell>
          <cell r="E33" t="str">
            <v>3.5.3.4</v>
          </cell>
          <cell r="F33" t="str">
            <v>M2</v>
          </cell>
          <cell r="G33">
            <v>5</v>
          </cell>
          <cell r="I33">
            <v>5</v>
          </cell>
          <cell r="AB33">
            <v>0</v>
          </cell>
          <cell r="AC33">
            <v>0</v>
          </cell>
          <cell r="AD33">
            <v>11000</v>
          </cell>
          <cell r="AE33">
            <v>55000</v>
          </cell>
          <cell r="AG33">
            <v>0</v>
          </cell>
          <cell r="AI33">
            <v>0</v>
          </cell>
          <cell r="AJ33">
            <v>11000</v>
          </cell>
          <cell r="AK33">
            <v>55000</v>
          </cell>
          <cell r="AM33">
            <v>0</v>
          </cell>
          <cell r="AN33" t="str">
            <v>자재비 제외 함</v>
          </cell>
        </row>
        <row r="34">
          <cell r="A34" t="str">
            <v/>
          </cell>
          <cell r="G34">
            <v>0</v>
          </cell>
          <cell r="AC34">
            <v>0</v>
          </cell>
          <cell r="AE34">
            <v>0</v>
          </cell>
          <cell r="AG34">
            <v>0</v>
          </cell>
          <cell r="AI34">
            <v>0</v>
          </cell>
          <cell r="AJ34">
            <v>0</v>
          </cell>
          <cell r="AK34">
            <v>0</v>
          </cell>
          <cell r="AM34">
            <v>0</v>
          </cell>
        </row>
        <row r="35">
          <cell r="A35" t="str">
            <v>BLOCK WORKS</v>
          </cell>
          <cell r="G35">
            <v>0</v>
          </cell>
          <cell r="AC35">
            <v>55048599.999999993</v>
          </cell>
          <cell r="AE35">
            <v>111475659.99999999</v>
          </cell>
          <cell r="AG35">
            <v>2654479.9999999995</v>
          </cell>
          <cell r="AI35">
            <v>0</v>
          </cell>
          <cell r="AJ35">
            <v>0</v>
          </cell>
          <cell r="AK35">
            <v>169178739.99999997</v>
          </cell>
          <cell r="AM35">
            <v>0</v>
          </cell>
        </row>
        <row r="36">
          <cell r="A36" t="str">
            <v>PACBDF000020A</v>
          </cell>
          <cell r="C36" t="str">
            <v>BRICK(T=115)</v>
          </cell>
          <cell r="D36" t="str">
            <v>[0.5B] W/LINTEL FOR OPENING</v>
          </cell>
          <cell r="E36" t="str">
            <v>5.2</v>
          </cell>
          <cell r="F36" t="str">
            <v>M2</v>
          </cell>
          <cell r="G36">
            <v>68.900000000000006</v>
          </cell>
          <cell r="U36">
            <v>68.900000000000006</v>
          </cell>
          <cell r="AB36">
            <v>12000</v>
          </cell>
          <cell r="AC36">
            <v>826800.00000000012</v>
          </cell>
          <cell r="AD36">
            <v>21000</v>
          </cell>
          <cell r="AE36">
            <v>1446900.0000000002</v>
          </cell>
          <cell r="AF36">
            <v>1000</v>
          </cell>
          <cell r="AG36">
            <v>68900</v>
          </cell>
          <cell r="AI36">
            <v>0</v>
          </cell>
          <cell r="AJ36">
            <v>34000</v>
          </cell>
          <cell r="AK36">
            <v>2342600</v>
          </cell>
          <cell r="AM36">
            <v>0</v>
          </cell>
        </row>
        <row r="37">
          <cell r="A37" t="str">
            <v>PACBDF000020B</v>
          </cell>
          <cell r="C37" t="str">
            <v>BRICK(T=230)</v>
          </cell>
          <cell r="D37" t="str">
            <v>[1.0B] W/LINTEL FOR OPENING</v>
          </cell>
          <cell r="E37" t="str">
            <v>5.3</v>
          </cell>
          <cell r="F37" t="str">
            <v>M2</v>
          </cell>
          <cell r="G37">
            <v>2585.5799999999995</v>
          </cell>
          <cell r="I37">
            <v>166.8</v>
          </cell>
          <cell r="L37">
            <v>107</v>
          </cell>
          <cell r="N37">
            <v>66.599999999999994</v>
          </cell>
          <cell r="O37">
            <v>66.599999999999994</v>
          </cell>
          <cell r="Q37">
            <v>657.68</v>
          </cell>
          <cell r="R37">
            <v>774.3</v>
          </cell>
          <cell r="T37">
            <v>311</v>
          </cell>
          <cell r="U37">
            <v>186.6</v>
          </cell>
          <cell r="V37">
            <v>115.5</v>
          </cell>
          <cell r="W37">
            <v>133.5</v>
          </cell>
          <cell r="AB37">
            <v>20000</v>
          </cell>
          <cell r="AC37">
            <v>51711599.999999993</v>
          </cell>
          <cell r="AD37">
            <v>42000</v>
          </cell>
          <cell r="AE37">
            <v>108594359.99999999</v>
          </cell>
          <cell r="AF37">
            <v>1000</v>
          </cell>
          <cell r="AG37">
            <v>2585579.9999999995</v>
          </cell>
          <cell r="AI37">
            <v>0</v>
          </cell>
          <cell r="AJ37">
            <v>63000</v>
          </cell>
          <cell r="AK37">
            <v>162891539.99999997</v>
          </cell>
          <cell r="AM37">
            <v>0</v>
          </cell>
        </row>
        <row r="38">
          <cell r="A38" t="str">
            <v>PACBDG000010</v>
          </cell>
          <cell r="C38" t="str">
            <v>INSULATION</v>
          </cell>
          <cell r="D38" t="str">
            <v>ONLY FOR BLOCK WALL INSULATION</v>
          </cell>
          <cell r="E38" t="str">
            <v>5.1</v>
          </cell>
          <cell r="F38" t="str">
            <v>M2</v>
          </cell>
          <cell r="G38">
            <v>358.6</v>
          </cell>
          <cell r="Q38">
            <v>133.19999999999999</v>
          </cell>
          <cell r="R38">
            <v>72.5</v>
          </cell>
          <cell r="U38">
            <v>68.900000000000006</v>
          </cell>
          <cell r="V38">
            <v>84</v>
          </cell>
          <cell r="AB38">
            <v>7000</v>
          </cell>
          <cell r="AC38">
            <v>2510200</v>
          </cell>
          <cell r="AD38">
            <v>4000</v>
          </cell>
          <cell r="AE38">
            <v>1434400</v>
          </cell>
          <cell r="AG38">
            <v>0</v>
          </cell>
          <cell r="AI38">
            <v>0</v>
          </cell>
          <cell r="AJ38">
            <v>11000</v>
          </cell>
          <cell r="AK38">
            <v>3944600.0000000005</v>
          </cell>
          <cell r="AM38">
            <v>0</v>
          </cell>
        </row>
        <row r="39">
          <cell r="A39" t="str">
            <v/>
          </cell>
          <cell r="G39">
            <v>0</v>
          </cell>
          <cell r="AC39">
            <v>0</v>
          </cell>
          <cell r="AE39">
            <v>0</v>
          </cell>
          <cell r="AG39">
            <v>0</v>
          </cell>
          <cell r="AI39">
            <v>0</v>
          </cell>
          <cell r="AJ39">
            <v>0</v>
          </cell>
          <cell r="AK39">
            <v>0</v>
          </cell>
          <cell r="AM39">
            <v>0</v>
          </cell>
        </row>
        <row r="40">
          <cell r="A40" t="str">
            <v>PAINTING WORKS</v>
          </cell>
          <cell r="G40">
            <v>0</v>
          </cell>
          <cell r="AC40">
            <v>126553175</v>
          </cell>
          <cell r="AE40">
            <v>94297390</v>
          </cell>
          <cell r="AG40">
            <v>0</v>
          </cell>
          <cell r="AI40">
            <v>0</v>
          </cell>
          <cell r="AJ40">
            <v>0</v>
          </cell>
          <cell r="AK40">
            <v>220850565</v>
          </cell>
          <cell r="AM40">
            <v>0</v>
          </cell>
        </row>
        <row r="41">
          <cell r="A41" t="str">
            <v>PACBEA000010</v>
          </cell>
          <cell r="C41" t="str">
            <v>ACRYLIC EMULSION PAINT (AEP)</v>
          </cell>
          <cell r="D41" t="str">
            <v>EXTERNAL WALL</v>
          </cell>
          <cell r="E41" t="str">
            <v>7.3</v>
          </cell>
          <cell r="F41" t="str">
            <v>M2</v>
          </cell>
          <cell r="G41">
            <v>1876.9499999999998</v>
          </cell>
          <cell r="I41">
            <v>166.8</v>
          </cell>
          <cell r="L41">
            <v>107</v>
          </cell>
          <cell r="N41">
            <v>66.599999999999994</v>
          </cell>
          <cell r="O41">
            <v>66.599999999999994</v>
          </cell>
          <cell r="Q41">
            <v>127.65</v>
          </cell>
          <cell r="R41">
            <v>774.3</v>
          </cell>
          <cell r="T41">
            <v>96</v>
          </cell>
          <cell r="U41">
            <v>254.5</v>
          </cell>
          <cell r="V41">
            <v>84</v>
          </cell>
          <cell r="W41">
            <v>133.5</v>
          </cell>
          <cell r="AB41">
            <v>1500</v>
          </cell>
          <cell r="AC41">
            <v>2815424.9999999995</v>
          </cell>
          <cell r="AD41">
            <v>6000</v>
          </cell>
          <cell r="AE41">
            <v>11261699.999999998</v>
          </cell>
          <cell r="AG41">
            <v>0</v>
          </cell>
          <cell r="AI41">
            <v>0</v>
          </cell>
          <cell r="AJ41">
            <v>7500</v>
          </cell>
          <cell r="AK41">
            <v>14077124.999999998</v>
          </cell>
          <cell r="AM41">
            <v>0</v>
          </cell>
        </row>
        <row r="42">
          <cell r="A42" t="str">
            <v>PACBEA000020</v>
          </cell>
          <cell r="C42" t="str">
            <v>ACRYLIC EMULSION PAINT (AEP)</v>
          </cell>
          <cell r="D42" t="str">
            <v>INTERNAL WALL</v>
          </cell>
          <cell r="E42" t="str">
            <v>7.2</v>
          </cell>
          <cell r="F42" t="str">
            <v>M2</v>
          </cell>
          <cell r="G42">
            <v>5992.42</v>
          </cell>
          <cell r="I42">
            <v>166.8</v>
          </cell>
          <cell r="L42">
            <v>107</v>
          </cell>
          <cell r="N42">
            <v>66.599999999999994</v>
          </cell>
          <cell r="O42">
            <v>66.599999999999994</v>
          </cell>
          <cell r="Q42">
            <v>3803.42</v>
          </cell>
          <cell r="R42">
            <v>1047.5</v>
          </cell>
          <cell r="T42">
            <v>526</v>
          </cell>
          <cell r="V42">
            <v>75</v>
          </cell>
          <cell r="W42">
            <v>133.5</v>
          </cell>
          <cell r="AB42">
            <v>1500</v>
          </cell>
          <cell r="AC42">
            <v>8988630</v>
          </cell>
          <cell r="AD42">
            <v>5000</v>
          </cell>
          <cell r="AE42">
            <v>29962100</v>
          </cell>
          <cell r="AG42">
            <v>0</v>
          </cell>
          <cell r="AI42">
            <v>0</v>
          </cell>
          <cell r="AJ42">
            <v>6500</v>
          </cell>
          <cell r="AK42">
            <v>38950730</v>
          </cell>
          <cell r="AM42">
            <v>0</v>
          </cell>
        </row>
        <row r="43">
          <cell r="A43" t="str">
            <v>PACBEB000020</v>
          </cell>
          <cell r="C43" t="str">
            <v>EPOXY PAINT</v>
          </cell>
          <cell r="D43" t="str">
            <v>INTERNAL WALL</v>
          </cell>
          <cell r="E43" t="str">
            <v>7.10</v>
          </cell>
          <cell r="F43" t="str">
            <v>M2</v>
          </cell>
          <cell r="G43">
            <v>227.5</v>
          </cell>
          <cell r="U43">
            <v>227.5</v>
          </cell>
          <cell r="AB43">
            <v>15000</v>
          </cell>
          <cell r="AC43">
            <v>3412500</v>
          </cell>
          <cell r="AD43">
            <v>7000</v>
          </cell>
          <cell r="AE43">
            <v>1592500</v>
          </cell>
          <cell r="AG43">
            <v>0</v>
          </cell>
          <cell r="AI43">
            <v>0</v>
          </cell>
          <cell r="AJ43">
            <v>22000</v>
          </cell>
          <cell r="AK43">
            <v>5005000</v>
          </cell>
          <cell r="AM43">
            <v>0</v>
          </cell>
        </row>
        <row r="44">
          <cell r="A44" t="str">
            <v>PACBEB000040</v>
          </cell>
          <cell r="C44" t="str">
            <v>EPOXY PAINT</v>
          </cell>
          <cell r="D44" t="str">
            <v>FLOOR</v>
          </cell>
          <cell r="E44" t="str">
            <v>7.7</v>
          </cell>
          <cell r="F44" t="str">
            <v>M2</v>
          </cell>
          <cell r="G44">
            <v>6001.24</v>
          </cell>
          <cell r="I44">
            <v>1504.5</v>
          </cell>
          <cell r="J44">
            <v>160.5</v>
          </cell>
          <cell r="K44">
            <v>160.5</v>
          </cell>
          <cell r="L44">
            <v>530.86</v>
          </cell>
          <cell r="M44">
            <v>285.14</v>
          </cell>
          <cell r="N44">
            <v>272.45999999999998</v>
          </cell>
          <cell r="O44">
            <v>272.45999999999998</v>
          </cell>
          <cell r="Q44">
            <v>1678.32</v>
          </cell>
          <cell r="R44">
            <v>323.5</v>
          </cell>
          <cell r="S44">
            <v>88</v>
          </cell>
          <cell r="T44">
            <v>447</v>
          </cell>
          <cell r="U44">
            <v>65.5</v>
          </cell>
          <cell r="W44">
            <v>50</v>
          </cell>
          <cell r="X44">
            <v>81</v>
          </cell>
          <cell r="Y44">
            <v>50</v>
          </cell>
          <cell r="Z44">
            <v>31.5</v>
          </cell>
          <cell r="AB44">
            <v>15000</v>
          </cell>
          <cell r="AC44">
            <v>90018600</v>
          </cell>
          <cell r="AD44">
            <v>7000</v>
          </cell>
          <cell r="AE44">
            <v>42008680</v>
          </cell>
          <cell r="AG44">
            <v>0</v>
          </cell>
          <cell r="AI44">
            <v>0</v>
          </cell>
          <cell r="AJ44">
            <v>22000</v>
          </cell>
          <cell r="AK44">
            <v>132027280</v>
          </cell>
          <cell r="AM44">
            <v>0</v>
          </cell>
        </row>
        <row r="45">
          <cell r="A45" t="str">
            <v>PACBEB00ZZZZ</v>
          </cell>
          <cell r="C45" t="str">
            <v>EPOXY PAINT</v>
          </cell>
          <cell r="D45" t="str">
            <v>SKIRT, H=100MM</v>
          </cell>
          <cell r="E45" t="str">
            <v>7.11</v>
          </cell>
          <cell r="F45" t="str">
            <v>M</v>
          </cell>
          <cell r="G45">
            <v>596.86</v>
          </cell>
          <cell r="Q45">
            <v>295.26</v>
          </cell>
          <cell r="R45">
            <v>135</v>
          </cell>
          <cell r="T45">
            <v>118</v>
          </cell>
          <cell r="U45">
            <v>28.1</v>
          </cell>
          <cell r="W45">
            <v>20.5</v>
          </cell>
          <cell r="AB45">
            <v>1500</v>
          </cell>
          <cell r="AC45">
            <v>895290</v>
          </cell>
          <cell r="AD45">
            <v>2000</v>
          </cell>
          <cell r="AE45">
            <v>1193720</v>
          </cell>
          <cell r="AG45">
            <v>0</v>
          </cell>
          <cell r="AI45">
            <v>0</v>
          </cell>
          <cell r="AJ45">
            <v>3500</v>
          </cell>
          <cell r="AK45">
            <v>2089010</v>
          </cell>
          <cell r="AM45">
            <v>0</v>
          </cell>
        </row>
        <row r="46">
          <cell r="A46" t="str">
            <v>PACBEC000020</v>
          </cell>
          <cell r="C46" t="str">
            <v>ACID RESISTANT PAINT</v>
          </cell>
          <cell r="D46" t="str">
            <v>FLOOR</v>
          </cell>
          <cell r="E46" t="str">
            <v>7.12</v>
          </cell>
          <cell r="F46" t="str">
            <v>M2</v>
          </cell>
          <cell r="G46">
            <v>196.67999999999998</v>
          </cell>
          <cell r="Q46">
            <v>186.48</v>
          </cell>
          <cell r="U46">
            <v>10.199999999999999</v>
          </cell>
          <cell r="AB46">
            <v>19000</v>
          </cell>
          <cell r="AC46">
            <v>3736919.9999999995</v>
          </cell>
          <cell r="AD46">
            <v>7000</v>
          </cell>
          <cell r="AE46">
            <v>1376759.9999999998</v>
          </cell>
          <cell r="AG46">
            <v>0</v>
          </cell>
          <cell r="AI46">
            <v>0</v>
          </cell>
          <cell r="AJ46">
            <v>26000</v>
          </cell>
          <cell r="AK46">
            <v>5113679.9999999991</v>
          </cell>
          <cell r="AM46">
            <v>0</v>
          </cell>
        </row>
        <row r="47">
          <cell r="A47" t="str">
            <v>PACBEC000030</v>
          </cell>
          <cell r="C47" t="str">
            <v>ACID RESISTANT PAINT</v>
          </cell>
          <cell r="D47" t="str">
            <v>INTERNAL WALL</v>
          </cell>
          <cell r="E47" t="str">
            <v>7.13</v>
          </cell>
          <cell r="F47" t="str">
            <v>M2</v>
          </cell>
          <cell r="G47">
            <v>392.39</v>
          </cell>
          <cell r="Q47">
            <v>354.09</v>
          </cell>
          <cell r="U47">
            <v>38.299999999999997</v>
          </cell>
          <cell r="AB47">
            <v>19000</v>
          </cell>
          <cell r="AC47">
            <v>7455410</v>
          </cell>
          <cell r="AD47">
            <v>7000</v>
          </cell>
          <cell r="AE47">
            <v>2746730</v>
          </cell>
          <cell r="AG47">
            <v>0</v>
          </cell>
          <cell r="AI47">
            <v>0</v>
          </cell>
          <cell r="AJ47">
            <v>26000</v>
          </cell>
          <cell r="AK47">
            <v>10202140</v>
          </cell>
          <cell r="AM47">
            <v>0</v>
          </cell>
        </row>
        <row r="48">
          <cell r="A48" t="str">
            <v>PACBEC000050B</v>
          </cell>
          <cell r="C48" t="str">
            <v>CHEMICAL RESISTANT PAINT</v>
          </cell>
          <cell r="D48" t="str">
            <v>FLOOR</v>
          </cell>
          <cell r="E48" t="str">
            <v>7.14</v>
          </cell>
          <cell r="F48" t="str">
            <v>M2</v>
          </cell>
          <cell r="G48">
            <v>49</v>
          </cell>
          <cell r="R48">
            <v>49</v>
          </cell>
          <cell r="AB48">
            <v>19000</v>
          </cell>
          <cell r="AC48">
            <v>931000</v>
          </cell>
          <cell r="AD48">
            <v>7000</v>
          </cell>
          <cell r="AE48">
            <v>343000</v>
          </cell>
          <cell r="AG48">
            <v>0</v>
          </cell>
          <cell r="AI48">
            <v>0</v>
          </cell>
          <cell r="AJ48">
            <v>26000</v>
          </cell>
          <cell r="AK48">
            <v>1274000</v>
          </cell>
          <cell r="AM48">
            <v>0</v>
          </cell>
        </row>
        <row r="49">
          <cell r="A49" t="str">
            <v>PACBEC000050C</v>
          </cell>
          <cell r="C49" t="str">
            <v>CHEMICAL RESISTANT PAINT</v>
          </cell>
          <cell r="D49" t="str">
            <v>INTERNAL WALL</v>
          </cell>
          <cell r="E49" t="str">
            <v>7.15</v>
          </cell>
          <cell r="F49" t="str">
            <v>M2</v>
          </cell>
          <cell r="G49">
            <v>135</v>
          </cell>
          <cell r="R49">
            <v>135</v>
          </cell>
          <cell r="AB49">
            <v>19000</v>
          </cell>
          <cell r="AC49">
            <v>2565000</v>
          </cell>
          <cell r="AD49">
            <v>7000</v>
          </cell>
          <cell r="AE49">
            <v>945000</v>
          </cell>
          <cell r="AG49">
            <v>0</v>
          </cell>
          <cell r="AI49">
            <v>0</v>
          </cell>
          <cell r="AJ49">
            <v>26000</v>
          </cell>
          <cell r="AK49">
            <v>3510000</v>
          </cell>
          <cell r="AM49">
            <v>0</v>
          </cell>
        </row>
        <row r="50">
          <cell r="A50" t="str">
            <v>PACBEE000010</v>
          </cell>
          <cell r="C50" t="str">
            <v>ANTI-DUST PAINT</v>
          </cell>
          <cell r="D50" t="str">
            <v>FLOOR</v>
          </cell>
          <cell r="E50" t="str">
            <v>7.8</v>
          </cell>
          <cell r="F50" t="str">
            <v>M2</v>
          </cell>
          <cell r="G50">
            <v>716.8</v>
          </cell>
          <cell r="Q50">
            <v>699.3</v>
          </cell>
          <cell r="R50">
            <v>17.5</v>
          </cell>
          <cell r="AB50">
            <v>8000</v>
          </cell>
          <cell r="AC50">
            <v>5734400</v>
          </cell>
          <cell r="AD50">
            <v>4000</v>
          </cell>
          <cell r="AE50">
            <v>2867200</v>
          </cell>
          <cell r="AG50">
            <v>0</v>
          </cell>
          <cell r="AI50">
            <v>0</v>
          </cell>
          <cell r="AJ50">
            <v>12000</v>
          </cell>
          <cell r="AK50">
            <v>8601600</v>
          </cell>
          <cell r="AM50">
            <v>0</v>
          </cell>
        </row>
        <row r="51">
          <cell r="A51" t="str">
            <v/>
          </cell>
          <cell r="G51">
            <v>0</v>
          </cell>
          <cell r="AC51">
            <v>0</v>
          </cell>
          <cell r="AE51">
            <v>0</v>
          </cell>
          <cell r="AG51">
            <v>0</v>
          </cell>
          <cell r="AI51">
            <v>0</v>
          </cell>
          <cell r="AJ51">
            <v>0</v>
          </cell>
          <cell r="AK51">
            <v>0</v>
          </cell>
          <cell r="AM51">
            <v>0</v>
          </cell>
        </row>
        <row r="52">
          <cell r="A52" t="str">
            <v>TILE WORKS</v>
          </cell>
          <cell r="G52">
            <v>0</v>
          </cell>
          <cell r="AC52">
            <v>37940900</v>
          </cell>
          <cell r="AE52">
            <v>32658580</v>
          </cell>
          <cell r="AG52">
            <v>7168000</v>
          </cell>
          <cell r="AI52">
            <v>0</v>
          </cell>
          <cell r="AJ52">
            <v>0</v>
          </cell>
          <cell r="AK52">
            <v>77767480</v>
          </cell>
          <cell r="AM52">
            <v>0</v>
          </cell>
        </row>
        <row r="53">
          <cell r="A53" t="str">
            <v>PACBFB000020</v>
          </cell>
          <cell r="C53" t="str">
            <v>GLAZED CERAMIC TILE</v>
          </cell>
          <cell r="D53" t="str">
            <v>WALL W/ BEDDING, WIREMESH IF NECESSARY</v>
          </cell>
          <cell r="E53" t="str">
            <v>9.13</v>
          </cell>
          <cell r="F53" t="str">
            <v>M2</v>
          </cell>
          <cell r="G53">
            <v>197</v>
          </cell>
          <cell r="Q53">
            <v>75</v>
          </cell>
          <cell r="R53">
            <v>37.5</v>
          </cell>
          <cell r="T53">
            <v>30</v>
          </cell>
          <cell r="U53">
            <v>24.5</v>
          </cell>
          <cell r="V53">
            <v>30</v>
          </cell>
          <cell r="AB53">
            <v>25000</v>
          </cell>
          <cell r="AC53">
            <v>4925000</v>
          </cell>
          <cell r="AD53">
            <v>30000</v>
          </cell>
          <cell r="AE53">
            <v>5910000</v>
          </cell>
          <cell r="AG53">
            <v>0</v>
          </cell>
          <cell r="AI53">
            <v>0</v>
          </cell>
          <cell r="AJ53">
            <v>55000</v>
          </cell>
          <cell r="AK53">
            <v>10835000</v>
          </cell>
          <cell r="AM53">
            <v>0</v>
          </cell>
        </row>
        <row r="54">
          <cell r="A54" t="str">
            <v>PACBFC000010</v>
          </cell>
          <cell r="C54" t="str">
            <v>NON-SLIP CERAMIC TILE</v>
          </cell>
          <cell r="D54" t="str">
            <v>FLOOR W/ BEDDING, WIREMESH IF NECESSARY</v>
          </cell>
          <cell r="E54" t="str">
            <v>9.12</v>
          </cell>
          <cell r="F54" t="str">
            <v>M2</v>
          </cell>
          <cell r="G54">
            <v>78.400000000000006</v>
          </cell>
          <cell r="Q54">
            <v>42</v>
          </cell>
          <cell r="R54">
            <v>12.5</v>
          </cell>
          <cell r="T54">
            <v>8</v>
          </cell>
          <cell r="U54">
            <v>6.9</v>
          </cell>
          <cell r="V54">
            <v>9</v>
          </cell>
          <cell r="AB54">
            <v>25000</v>
          </cell>
          <cell r="AC54">
            <v>1960000.0000000002</v>
          </cell>
          <cell r="AD54">
            <v>30000</v>
          </cell>
          <cell r="AE54">
            <v>2352000</v>
          </cell>
          <cell r="AG54">
            <v>0</v>
          </cell>
          <cell r="AI54">
            <v>0</v>
          </cell>
          <cell r="AJ54">
            <v>55000</v>
          </cell>
          <cell r="AK54">
            <v>4312000</v>
          </cell>
          <cell r="AM54">
            <v>0</v>
          </cell>
        </row>
        <row r="55">
          <cell r="A55" t="str">
            <v>PACBFD000010</v>
          </cell>
          <cell r="C55" t="str">
            <v>HEAVY DUTY PVC TILE</v>
          </cell>
          <cell r="D55" t="str">
            <v>FLOOR W/ BEDDING, WIREMESH IF NECESSARY</v>
          </cell>
          <cell r="E55" t="str">
            <v>9.6</v>
          </cell>
          <cell r="F55" t="str">
            <v>M2</v>
          </cell>
          <cell r="G55">
            <v>340.09999999999997</v>
          </cell>
          <cell r="Q55">
            <v>266.39999999999998</v>
          </cell>
          <cell r="T55">
            <v>40</v>
          </cell>
          <cell r="U55">
            <v>6.7</v>
          </cell>
          <cell r="V55">
            <v>27</v>
          </cell>
          <cell r="AB55">
            <v>13000</v>
          </cell>
          <cell r="AC55">
            <v>4421300</v>
          </cell>
          <cell r="AD55">
            <v>5000</v>
          </cell>
          <cell r="AE55">
            <v>1700499.9999999998</v>
          </cell>
          <cell r="AG55">
            <v>0</v>
          </cell>
          <cell r="AI55">
            <v>0</v>
          </cell>
          <cell r="AJ55">
            <v>18000</v>
          </cell>
          <cell r="AK55">
            <v>6121799.9999999991</v>
          </cell>
          <cell r="AM55">
            <v>0</v>
          </cell>
        </row>
        <row r="56">
          <cell r="A56" t="str">
            <v>PACBFD000020</v>
          </cell>
          <cell r="C56" t="str">
            <v>HEAVY DUTY PVC TILE</v>
          </cell>
          <cell r="D56" t="str">
            <v>SKIRTS W/ BEDDING, WIREMESH IF NECESSARY</v>
          </cell>
          <cell r="E56" t="str">
            <v>9.7</v>
          </cell>
          <cell r="F56" t="str">
            <v>M</v>
          </cell>
          <cell r="G56">
            <v>596.04</v>
          </cell>
          <cell r="Q56">
            <v>492.84</v>
          </cell>
          <cell r="R56">
            <v>19</v>
          </cell>
          <cell r="T56">
            <v>44</v>
          </cell>
          <cell r="U56">
            <v>10.199999999999999</v>
          </cell>
          <cell r="V56">
            <v>30</v>
          </cell>
          <cell r="AB56">
            <v>5000</v>
          </cell>
          <cell r="AC56">
            <v>2980200</v>
          </cell>
          <cell r="AD56">
            <v>2000</v>
          </cell>
          <cell r="AE56">
            <v>1192080</v>
          </cell>
          <cell r="AG56">
            <v>0</v>
          </cell>
          <cell r="AI56">
            <v>0</v>
          </cell>
          <cell r="AJ56">
            <v>7000</v>
          </cell>
          <cell r="AK56">
            <v>4172279.9999999995</v>
          </cell>
          <cell r="AM56">
            <v>0</v>
          </cell>
        </row>
        <row r="57">
          <cell r="A57" t="str">
            <v>PACBFG000010</v>
          </cell>
          <cell r="C57" t="str">
            <v>ANTI-STATIC VINYL TILE</v>
          </cell>
          <cell r="D57" t="str">
            <v xml:space="preserve"> W/ BEDDING, WIREMESH IF NECESSARY</v>
          </cell>
          <cell r="E57" t="str">
            <v>9.5</v>
          </cell>
          <cell r="F57" t="str">
            <v>M2</v>
          </cell>
          <cell r="G57">
            <v>716.8</v>
          </cell>
          <cell r="Q57">
            <v>699.3</v>
          </cell>
          <cell r="R57">
            <v>17.5</v>
          </cell>
          <cell r="AB57">
            <v>33000</v>
          </cell>
          <cell r="AC57">
            <v>23654400</v>
          </cell>
          <cell r="AD57">
            <v>30000</v>
          </cell>
          <cell r="AE57">
            <v>21504000</v>
          </cell>
          <cell r="AF57">
            <v>10000</v>
          </cell>
          <cell r="AG57">
            <v>7168000</v>
          </cell>
          <cell r="AI57">
            <v>0</v>
          </cell>
          <cell r="AJ57">
            <v>73000</v>
          </cell>
          <cell r="AK57">
            <v>52326400</v>
          </cell>
          <cell r="AM57">
            <v>0</v>
          </cell>
        </row>
        <row r="58">
          <cell r="A58" t="str">
            <v>PACBFS000010B</v>
          </cell>
          <cell r="C58" t="str">
            <v>DAMP-PROOF COURSE</v>
          </cell>
          <cell r="D58" t="str">
            <v>For masonry work</v>
          </cell>
          <cell r="E58" t="str">
            <v>5.19</v>
          </cell>
          <cell r="F58" t="str">
            <v>M2</v>
          </cell>
          <cell r="G58">
            <v>826.80000000000007</v>
          </cell>
          <cell r="I58">
            <v>190.5</v>
          </cell>
          <cell r="L58">
            <v>115</v>
          </cell>
          <cell r="N58">
            <v>70.599999999999994</v>
          </cell>
          <cell r="O58">
            <v>70.599999999999994</v>
          </cell>
          <cell r="Q58">
            <v>133.19999999999999</v>
          </cell>
          <cell r="R58">
            <v>80</v>
          </cell>
          <cell r="T58">
            <v>96</v>
          </cell>
          <cell r="U58">
            <v>26.4</v>
          </cell>
          <cell r="V58">
            <v>24</v>
          </cell>
          <cell r="W58">
            <v>20.5</v>
          </cell>
          <cell r="AC58">
            <v>0</v>
          </cell>
          <cell r="AE58">
            <v>0</v>
          </cell>
          <cell r="AG58">
            <v>0</v>
          </cell>
          <cell r="AI58">
            <v>0</v>
          </cell>
          <cell r="AJ58">
            <v>0</v>
          </cell>
          <cell r="AK58">
            <v>0</v>
          </cell>
          <cell r="AM58">
            <v>0</v>
          </cell>
          <cell r="AN58" t="str">
            <v>Shall be included in Brick unit price</v>
          </cell>
        </row>
        <row r="59">
          <cell r="A59" t="str">
            <v/>
          </cell>
          <cell r="G59">
            <v>0</v>
          </cell>
          <cell r="AC59">
            <v>0</v>
          </cell>
          <cell r="AE59">
            <v>0</v>
          </cell>
          <cell r="AG59">
            <v>0</v>
          </cell>
          <cell r="AI59">
            <v>0</v>
          </cell>
          <cell r="AJ59">
            <v>0</v>
          </cell>
          <cell r="AK59">
            <v>0</v>
          </cell>
          <cell r="AM59">
            <v>0</v>
          </cell>
        </row>
        <row r="60">
          <cell r="A60" t="str">
            <v>WATERPROOFING WORKS</v>
          </cell>
          <cell r="G60">
            <v>0</v>
          </cell>
          <cell r="AC60">
            <v>461520</v>
          </cell>
          <cell r="AE60">
            <v>1076880</v>
          </cell>
          <cell r="AG60">
            <v>0</v>
          </cell>
          <cell r="AI60">
            <v>0</v>
          </cell>
          <cell r="AJ60">
            <v>0</v>
          </cell>
          <cell r="AK60">
            <v>1538400</v>
          </cell>
          <cell r="AM60">
            <v>0</v>
          </cell>
        </row>
        <row r="61">
          <cell r="A61" t="str">
            <v>PACBGA000010</v>
          </cell>
          <cell r="C61" t="str">
            <v>LIQUID WATERPROOFING</v>
          </cell>
          <cell r="D61" t="str">
            <v>INTERNAL FLOOR AREA</v>
          </cell>
          <cell r="E61" t="str">
            <v>8.4</v>
          </cell>
          <cell r="F61" t="str">
            <v>M2</v>
          </cell>
          <cell r="G61">
            <v>76.92</v>
          </cell>
          <cell r="Q61">
            <v>40.520000000000003</v>
          </cell>
          <cell r="R61">
            <v>12.5</v>
          </cell>
          <cell r="T61">
            <v>8</v>
          </cell>
          <cell r="U61">
            <v>6.9</v>
          </cell>
          <cell r="V61">
            <v>9</v>
          </cell>
          <cell r="AB61">
            <v>6000</v>
          </cell>
          <cell r="AC61">
            <v>461520</v>
          </cell>
          <cell r="AD61">
            <v>14000</v>
          </cell>
          <cell r="AE61">
            <v>1076880</v>
          </cell>
          <cell r="AG61">
            <v>0</v>
          </cell>
          <cell r="AI61">
            <v>0</v>
          </cell>
          <cell r="AJ61">
            <v>20000</v>
          </cell>
          <cell r="AK61">
            <v>1538400</v>
          </cell>
          <cell r="AM61">
            <v>0</v>
          </cell>
        </row>
        <row r="62">
          <cell r="A62" t="str">
            <v/>
          </cell>
          <cell r="G62">
            <v>0</v>
          </cell>
          <cell r="AC62">
            <v>0</v>
          </cell>
          <cell r="AE62">
            <v>0</v>
          </cell>
          <cell r="AG62">
            <v>0</v>
          </cell>
          <cell r="AI62">
            <v>0</v>
          </cell>
          <cell r="AJ62">
            <v>0</v>
          </cell>
          <cell r="AK62">
            <v>0</v>
          </cell>
          <cell r="AM62">
            <v>0</v>
          </cell>
        </row>
        <row r="63">
          <cell r="A63" t="str">
            <v>ROOF WORKS</v>
          </cell>
          <cell r="G63">
            <v>0</v>
          </cell>
          <cell r="AC63">
            <v>150933610</v>
          </cell>
          <cell r="AE63">
            <v>74344450</v>
          </cell>
          <cell r="AG63">
            <v>4530100</v>
          </cell>
          <cell r="AI63">
            <v>0</v>
          </cell>
          <cell r="AJ63">
            <v>0</v>
          </cell>
          <cell r="AK63">
            <v>229808160</v>
          </cell>
          <cell r="AM63">
            <v>0</v>
          </cell>
        </row>
        <row r="64">
          <cell r="A64" t="str">
            <v>PACBHC000010A</v>
          </cell>
          <cell r="C64" t="str">
            <v>WATERPROOFING MEMBRANE</v>
          </cell>
          <cell r="D64" t="str">
            <v>FOR ROOF AREA ONLY</v>
          </cell>
          <cell r="E64" t="str">
            <v>8.2</v>
          </cell>
          <cell r="F64" t="str">
            <v>M2</v>
          </cell>
          <cell r="G64">
            <v>618.20000000000005</v>
          </cell>
          <cell r="I64">
            <v>500</v>
          </cell>
          <cell r="N64">
            <v>10</v>
          </cell>
          <cell r="O64">
            <v>10</v>
          </cell>
          <cell r="U64">
            <v>98.2</v>
          </cell>
          <cell r="AB64">
            <v>24000</v>
          </cell>
          <cell r="AC64">
            <v>14836800.000000002</v>
          </cell>
          <cell r="AD64">
            <v>8000</v>
          </cell>
          <cell r="AE64">
            <v>4945600</v>
          </cell>
          <cell r="AG64">
            <v>0</v>
          </cell>
          <cell r="AI64">
            <v>0</v>
          </cell>
          <cell r="AJ64">
            <v>32000</v>
          </cell>
          <cell r="AK64">
            <v>19782400</v>
          </cell>
          <cell r="AM64">
            <v>0</v>
          </cell>
        </row>
        <row r="65">
          <cell r="A65" t="str">
            <v>PACBHC000010B</v>
          </cell>
          <cell r="C65" t="str">
            <v>ELASTOMERIC COATING FOR ROOF</v>
          </cell>
          <cell r="D65" t="str">
            <v>FOR ROOF AREA ONLY</v>
          </cell>
          <cell r="E65" t="str">
            <v>8.2.2</v>
          </cell>
          <cell r="F65" t="str">
            <v>M2</v>
          </cell>
          <cell r="G65">
            <v>2833.25</v>
          </cell>
          <cell r="I65">
            <v>1283.6500000000001</v>
          </cell>
          <cell r="Q65">
            <v>1055</v>
          </cell>
          <cell r="R65">
            <v>400</v>
          </cell>
          <cell r="V65">
            <v>39.6</v>
          </cell>
          <cell r="W65">
            <v>55</v>
          </cell>
          <cell r="AB65">
            <v>18000</v>
          </cell>
          <cell r="AC65">
            <v>50998500</v>
          </cell>
          <cell r="AD65">
            <v>8000</v>
          </cell>
          <cell r="AE65">
            <v>22666000</v>
          </cell>
          <cell r="AG65">
            <v>0</v>
          </cell>
          <cell r="AH65">
            <v>0</v>
          </cell>
          <cell r="AI65">
            <v>0</v>
          </cell>
          <cell r="AJ65">
            <v>26000</v>
          </cell>
          <cell r="AK65">
            <v>73664500</v>
          </cell>
          <cell r="AM65">
            <v>0</v>
          </cell>
        </row>
        <row r="66">
          <cell r="A66" t="str">
            <v>PACBHD000010</v>
          </cell>
          <cell r="C66" t="str">
            <v>RIGID INSULATION FOR ROOF</v>
          </cell>
          <cell r="D66" t="str">
            <v>THK. 100mm MINERAL WOOK (100kg/M3)</v>
          </cell>
          <cell r="E66" t="str">
            <v>8.1</v>
          </cell>
          <cell r="F66" t="str">
            <v>M2</v>
          </cell>
          <cell r="G66">
            <v>3078.84</v>
          </cell>
          <cell r="I66">
            <v>1669.8</v>
          </cell>
          <cell r="Q66">
            <v>959.04</v>
          </cell>
          <cell r="R66">
            <v>364</v>
          </cell>
          <cell r="V66">
            <v>36</v>
          </cell>
          <cell r="W66">
            <v>50</v>
          </cell>
          <cell r="AB66">
            <v>14000</v>
          </cell>
          <cell r="AC66">
            <v>43103760</v>
          </cell>
          <cell r="AD66">
            <v>5000</v>
          </cell>
          <cell r="AE66">
            <v>15394200</v>
          </cell>
          <cell r="AG66">
            <v>0</v>
          </cell>
          <cell r="AI66">
            <v>0</v>
          </cell>
          <cell r="AJ66">
            <v>19000</v>
          </cell>
          <cell r="AK66">
            <v>58497960</v>
          </cell>
          <cell r="AM66">
            <v>0</v>
          </cell>
        </row>
        <row r="67">
          <cell r="A67" t="str">
            <v>PACBHL000010A</v>
          </cell>
          <cell r="C67" t="str">
            <v>FLASHING FOR PARAPET</v>
          </cell>
          <cell r="D67" t="str">
            <v>FOR CORNER AREA BETWEEN WALL AND SLAB</v>
          </cell>
          <cell r="E67" t="str">
            <v>11.7.2</v>
          </cell>
          <cell r="F67" t="str">
            <v>M</v>
          </cell>
          <cell r="G67">
            <v>700.44</v>
          </cell>
          <cell r="I67">
            <v>194.6</v>
          </cell>
          <cell r="L67">
            <v>119</v>
          </cell>
          <cell r="N67">
            <v>74.599999999999994</v>
          </cell>
          <cell r="O67">
            <v>74.599999999999994</v>
          </cell>
          <cell r="Q67">
            <v>137.63999999999999</v>
          </cell>
          <cell r="T67">
            <v>100</v>
          </cell>
          <cell r="AB67">
            <v>15000</v>
          </cell>
          <cell r="AC67">
            <v>10506600</v>
          </cell>
          <cell r="AD67">
            <v>10000</v>
          </cell>
          <cell r="AE67">
            <v>7004400.0000000009</v>
          </cell>
          <cell r="AF67">
            <v>5000</v>
          </cell>
          <cell r="AG67">
            <v>3502200.0000000005</v>
          </cell>
          <cell r="AI67">
            <v>0</v>
          </cell>
          <cell r="AJ67">
            <v>30000</v>
          </cell>
          <cell r="AK67">
            <v>21013200</v>
          </cell>
          <cell r="AM67">
            <v>0</v>
          </cell>
        </row>
        <row r="68">
          <cell r="A68" t="str">
            <v>PACBHL000010B</v>
          </cell>
          <cell r="C68" t="str">
            <v>GUTTER FLASHING</v>
          </cell>
          <cell r="D68" t="str">
            <v/>
          </cell>
          <cell r="E68" t="str">
            <v>11.7.1</v>
          </cell>
          <cell r="F68" t="str">
            <v>M</v>
          </cell>
          <cell r="G68">
            <v>205.57999999999998</v>
          </cell>
          <cell r="I68">
            <v>144.19999999999999</v>
          </cell>
          <cell r="P68">
            <v>46.28</v>
          </cell>
          <cell r="W68">
            <v>2</v>
          </cell>
          <cell r="X68">
            <v>13.1</v>
          </cell>
          <cell r="AB68">
            <v>45000</v>
          </cell>
          <cell r="AC68">
            <v>9251100</v>
          </cell>
          <cell r="AD68">
            <v>20000</v>
          </cell>
          <cell r="AE68">
            <v>4111599.9999999995</v>
          </cell>
          <cell r="AF68">
            <v>5000</v>
          </cell>
          <cell r="AG68">
            <v>1027899.9999999999</v>
          </cell>
          <cell r="AI68">
            <v>0</v>
          </cell>
          <cell r="AJ68">
            <v>70000</v>
          </cell>
          <cell r="AK68">
            <v>14390599.999999998</v>
          </cell>
          <cell r="AM68">
            <v>0</v>
          </cell>
        </row>
        <row r="69">
          <cell r="A69" t="str">
            <v>PACBHL000010C</v>
          </cell>
          <cell r="C69" t="str">
            <v>ROOF RIDGE FLASHING (TOP &amp; SIDE)</v>
          </cell>
          <cell r="D69" t="str">
            <v/>
          </cell>
          <cell r="E69" t="str">
            <v>11.7.3</v>
          </cell>
          <cell r="F69" t="str">
            <v>M</v>
          </cell>
          <cell r="G69">
            <v>368.28</v>
          </cell>
          <cell r="L69">
            <v>66</v>
          </cell>
          <cell r="N69">
            <v>49.8</v>
          </cell>
          <cell r="O69">
            <v>49.8</v>
          </cell>
          <cell r="P69">
            <v>46.28</v>
          </cell>
          <cell r="S69">
            <v>34</v>
          </cell>
          <cell r="T69">
            <v>68</v>
          </cell>
          <cell r="W69">
            <v>4.5</v>
          </cell>
          <cell r="X69">
            <v>13.9</v>
          </cell>
          <cell r="Y69">
            <v>22</v>
          </cell>
          <cell r="Z69">
            <v>14</v>
          </cell>
          <cell r="AB69">
            <v>8000</v>
          </cell>
          <cell r="AC69">
            <v>2946240</v>
          </cell>
          <cell r="AD69">
            <v>5000</v>
          </cell>
          <cell r="AE69">
            <v>1841399.9999999998</v>
          </cell>
          <cell r="AG69">
            <v>0</v>
          </cell>
          <cell r="AH69">
            <v>0</v>
          </cell>
          <cell r="AI69">
            <v>0</v>
          </cell>
          <cell r="AJ69">
            <v>13000</v>
          </cell>
          <cell r="AK69">
            <v>4787640</v>
          </cell>
          <cell r="AM69">
            <v>0</v>
          </cell>
        </row>
        <row r="70">
          <cell r="A70" t="str">
            <v>PACBHL000010D</v>
          </cell>
          <cell r="C70" t="str">
            <v>CORNER/JOINT FLASHING</v>
          </cell>
          <cell r="D70" t="str">
            <v/>
          </cell>
          <cell r="E70" t="str">
            <v>11.7.4</v>
          </cell>
          <cell r="F70" t="str">
            <v>M</v>
          </cell>
          <cell r="G70">
            <v>454.67999999999995</v>
          </cell>
          <cell r="I70">
            <v>49.4</v>
          </cell>
          <cell r="L70">
            <v>72</v>
          </cell>
          <cell r="N70">
            <v>126</v>
          </cell>
          <cell r="O70">
            <v>126</v>
          </cell>
          <cell r="Q70">
            <v>53.28</v>
          </cell>
          <cell r="T70">
            <v>28</v>
          </cell>
          <cell r="AB70">
            <v>7000</v>
          </cell>
          <cell r="AC70">
            <v>3182759.9999999995</v>
          </cell>
          <cell r="AD70">
            <v>5000</v>
          </cell>
          <cell r="AE70">
            <v>2273399.9999999995</v>
          </cell>
          <cell r="AG70">
            <v>0</v>
          </cell>
          <cell r="AH70">
            <v>0</v>
          </cell>
          <cell r="AI70">
            <v>0</v>
          </cell>
          <cell r="AJ70">
            <v>12000</v>
          </cell>
          <cell r="AK70">
            <v>5456159.9999999991</v>
          </cell>
          <cell r="AM70">
            <v>0</v>
          </cell>
        </row>
        <row r="71">
          <cell r="A71" t="str">
            <v>PACBHL000010E</v>
          </cell>
          <cell r="C71" t="str">
            <v>DOOR &amp; WINDOW FLASHING</v>
          </cell>
          <cell r="D71" t="str">
            <v/>
          </cell>
          <cell r="E71" t="str">
            <v>11.7.5</v>
          </cell>
          <cell r="F71" t="str">
            <v>M</v>
          </cell>
          <cell r="G71">
            <v>1067.25</v>
          </cell>
          <cell r="I71">
            <v>255.4</v>
          </cell>
          <cell r="L71">
            <v>124</v>
          </cell>
          <cell r="N71">
            <v>124</v>
          </cell>
          <cell r="O71">
            <v>124</v>
          </cell>
          <cell r="P71">
            <v>21.56</v>
          </cell>
          <cell r="Q71">
            <v>243.09</v>
          </cell>
          <cell r="T71">
            <v>175.2</v>
          </cell>
          <cell r="AB71">
            <v>5000</v>
          </cell>
          <cell r="AC71">
            <v>5336250</v>
          </cell>
          <cell r="AD71">
            <v>5000</v>
          </cell>
          <cell r="AE71">
            <v>5336250</v>
          </cell>
          <cell r="AG71">
            <v>0</v>
          </cell>
          <cell r="AI71">
            <v>0</v>
          </cell>
          <cell r="AJ71">
            <v>10000</v>
          </cell>
          <cell r="AK71">
            <v>10672500</v>
          </cell>
          <cell r="AM71">
            <v>0</v>
          </cell>
        </row>
        <row r="72">
          <cell r="A72" t="str">
            <v>PACBHL000010F</v>
          </cell>
          <cell r="C72" t="str">
            <v>OPENING FLASHING</v>
          </cell>
          <cell r="D72" t="str">
            <v/>
          </cell>
          <cell r="E72" t="str">
            <v>11.7.7</v>
          </cell>
          <cell r="F72" t="str">
            <v>M</v>
          </cell>
          <cell r="G72">
            <v>1435.1000000000001</v>
          </cell>
          <cell r="I72">
            <v>411.9</v>
          </cell>
          <cell r="L72">
            <v>250</v>
          </cell>
          <cell r="N72">
            <v>300</v>
          </cell>
          <cell r="O72">
            <v>300</v>
          </cell>
          <cell r="Q72">
            <v>133.19999999999999</v>
          </cell>
          <cell r="T72">
            <v>40</v>
          </cell>
          <cell r="AB72">
            <v>5000</v>
          </cell>
          <cell r="AC72">
            <v>7175500.0000000009</v>
          </cell>
          <cell r="AD72">
            <v>5000</v>
          </cell>
          <cell r="AE72">
            <v>7175500.0000000009</v>
          </cell>
          <cell r="AG72">
            <v>0</v>
          </cell>
          <cell r="AI72">
            <v>0</v>
          </cell>
          <cell r="AJ72">
            <v>10000</v>
          </cell>
          <cell r="AK72">
            <v>14351000.000000002</v>
          </cell>
          <cell r="AM72">
            <v>0</v>
          </cell>
        </row>
        <row r="73">
          <cell r="A73" t="str">
            <v>PACBHO000010</v>
          </cell>
          <cell r="C73" t="str">
            <v>BASE FLASHING SHEET</v>
          </cell>
          <cell r="D73" t="str">
            <v/>
          </cell>
          <cell r="E73" t="str">
            <v>11.7.6</v>
          </cell>
          <cell r="F73" t="str">
            <v>M2</v>
          </cell>
          <cell r="G73">
            <v>719.22</v>
          </cell>
          <cell r="I73">
            <v>194.6</v>
          </cell>
          <cell r="L73">
            <v>119</v>
          </cell>
          <cell r="N73">
            <v>74.599999999999994</v>
          </cell>
          <cell r="O73">
            <v>74.599999999999994</v>
          </cell>
          <cell r="P73">
            <v>21</v>
          </cell>
          <cell r="Q73">
            <v>135.41999999999999</v>
          </cell>
          <cell r="T73">
            <v>100</v>
          </cell>
          <cell r="AB73">
            <v>5000</v>
          </cell>
          <cell r="AC73">
            <v>3596100</v>
          </cell>
          <cell r="AD73">
            <v>5000</v>
          </cell>
          <cell r="AE73">
            <v>3596100</v>
          </cell>
          <cell r="AG73">
            <v>0</v>
          </cell>
          <cell r="AI73">
            <v>0</v>
          </cell>
          <cell r="AJ73">
            <v>10000</v>
          </cell>
          <cell r="AK73">
            <v>7192200</v>
          </cell>
          <cell r="AM73">
            <v>0</v>
          </cell>
          <cell r="AN73" t="str">
            <v>단위 오류로 판단됨(견적은 m로 함)</v>
          </cell>
        </row>
        <row r="74">
          <cell r="A74" t="str">
            <v/>
          </cell>
          <cell r="G74">
            <v>0</v>
          </cell>
          <cell r="AC74">
            <v>0</v>
          </cell>
          <cell r="AE74">
            <v>0</v>
          </cell>
          <cell r="AG74">
            <v>0</v>
          </cell>
          <cell r="AI74">
            <v>0</v>
          </cell>
          <cell r="AJ74">
            <v>0</v>
          </cell>
          <cell r="AK74">
            <v>0</v>
          </cell>
          <cell r="AM74">
            <v>0</v>
          </cell>
        </row>
        <row r="75">
          <cell r="A75" t="str">
            <v>DOOR &amp; WINDOW WORKS</v>
          </cell>
          <cell r="G75">
            <v>0</v>
          </cell>
          <cell r="AC75">
            <v>183324000</v>
          </cell>
          <cell r="AE75">
            <v>49750800</v>
          </cell>
          <cell r="AG75">
            <v>4000000</v>
          </cell>
          <cell r="AI75">
            <v>0</v>
          </cell>
          <cell r="AJ75">
            <v>0</v>
          </cell>
          <cell r="AK75">
            <v>237074800</v>
          </cell>
          <cell r="AM75">
            <v>0</v>
          </cell>
        </row>
        <row r="76">
          <cell r="A76" t="str">
            <v>PACBIA000010A</v>
          </cell>
          <cell r="C76" t="str">
            <v>STEEL DOOR (1.0 x2.1)</v>
          </cell>
          <cell r="D76" t="str">
            <v>SINGLE DOOR W/HARDWARE</v>
          </cell>
          <cell r="E76" t="str">
            <v>12.1.3</v>
          </cell>
          <cell r="F76" t="str">
            <v>EA</v>
          </cell>
          <cell r="G76">
            <v>30</v>
          </cell>
          <cell r="I76">
            <v>4</v>
          </cell>
          <cell r="P76">
            <v>2</v>
          </cell>
          <cell r="Q76">
            <v>8</v>
          </cell>
          <cell r="R76">
            <v>5</v>
          </cell>
          <cell r="T76">
            <v>6</v>
          </cell>
          <cell r="U76">
            <v>3</v>
          </cell>
          <cell r="V76">
            <v>1</v>
          </cell>
          <cell r="W76">
            <v>1</v>
          </cell>
          <cell r="AB76">
            <v>380000</v>
          </cell>
          <cell r="AC76">
            <v>11400000</v>
          </cell>
          <cell r="AD76">
            <v>140000</v>
          </cell>
          <cell r="AE76">
            <v>4200000</v>
          </cell>
          <cell r="AG76">
            <v>0</v>
          </cell>
          <cell r="AI76">
            <v>0</v>
          </cell>
          <cell r="AJ76">
            <v>520000</v>
          </cell>
          <cell r="AK76">
            <v>15600000</v>
          </cell>
          <cell r="AM76">
            <v>0</v>
          </cell>
        </row>
        <row r="77">
          <cell r="A77" t="str">
            <v>PACBIA000020A</v>
          </cell>
          <cell r="C77" t="str">
            <v>STEEL DOOR (2.0x 2.1)</v>
          </cell>
          <cell r="D77" t="str">
            <v>DOUBLE DOOR W/HARDWARE</v>
          </cell>
          <cell r="E77" t="str">
            <v>12.1.3</v>
          </cell>
          <cell r="F77" t="str">
            <v>EA</v>
          </cell>
          <cell r="G77">
            <v>5</v>
          </cell>
          <cell r="Q77">
            <v>3</v>
          </cell>
          <cell r="V77">
            <v>1</v>
          </cell>
          <cell r="W77">
            <v>1</v>
          </cell>
          <cell r="AB77">
            <v>760000</v>
          </cell>
          <cell r="AC77">
            <v>3800000</v>
          </cell>
          <cell r="AD77">
            <v>200000</v>
          </cell>
          <cell r="AE77">
            <v>1000000</v>
          </cell>
          <cell r="AG77">
            <v>0</v>
          </cell>
          <cell r="AI77">
            <v>0</v>
          </cell>
          <cell r="AJ77">
            <v>960000</v>
          </cell>
          <cell r="AK77">
            <v>4800000</v>
          </cell>
          <cell r="AM77">
            <v>0</v>
          </cell>
        </row>
        <row r="78">
          <cell r="A78" t="str">
            <v>PACBIA000020B</v>
          </cell>
          <cell r="C78" t="str">
            <v>STEEL DOOR (2.0 x 2.7)</v>
          </cell>
          <cell r="D78" t="str">
            <v>DOUBLE DOOR W/HARDWARE</v>
          </cell>
          <cell r="E78" t="str">
            <v>12.1.3</v>
          </cell>
          <cell r="F78" t="str">
            <v>EA</v>
          </cell>
          <cell r="G78">
            <v>2</v>
          </cell>
          <cell r="R78">
            <v>1</v>
          </cell>
          <cell r="U78">
            <v>1</v>
          </cell>
          <cell r="AB78">
            <v>1138000</v>
          </cell>
          <cell r="AC78">
            <v>2276000</v>
          </cell>
          <cell r="AD78">
            <v>300000</v>
          </cell>
          <cell r="AE78">
            <v>600000</v>
          </cell>
          <cell r="AG78">
            <v>0</v>
          </cell>
          <cell r="AI78">
            <v>0</v>
          </cell>
          <cell r="AJ78">
            <v>1438000</v>
          </cell>
          <cell r="AK78">
            <v>2876000</v>
          </cell>
          <cell r="AM78">
            <v>0</v>
          </cell>
        </row>
        <row r="79">
          <cell r="A79" t="str">
            <v>PACBIA000020D</v>
          </cell>
          <cell r="C79" t="str">
            <v>STEEL DOOR (2.4 x 3.0)</v>
          </cell>
          <cell r="D79" t="str">
            <v>DOUBLE DOOR W/HARDWARE</v>
          </cell>
          <cell r="E79" t="str">
            <v>12.1.3</v>
          </cell>
          <cell r="F79" t="str">
            <v>EA</v>
          </cell>
          <cell r="G79">
            <v>4</v>
          </cell>
          <cell r="I79">
            <v>3</v>
          </cell>
          <cell r="P79">
            <v>1</v>
          </cell>
          <cell r="AB79">
            <v>1444000</v>
          </cell>
          <cell r="AC79">
            <v>5776000</v>
          </cell>
          <cell r="AD79">
            <v>350000</v>
          </cell>
          <cell r="AE79">
            <v>1400000</v>
          </cell>
          <cell r="AG79">
            <v>0</v>
          </cell>
          <cell r="AI79">
            <v>0</v>
          </cell>
          <cell r="AJ79">
            <v>1794000</v>
          </cell>
          <cell r="AK79">
            <v>7176000</v>
          </cell>
          <cell r="AM79">
            <v>0</v>
          </cell>
        </row>
        <row r="80">
          <cell r="A80" t="str">
            <v>PACBIF000010</v>
          </cell>
          <cell r="C80" t="str">
            <v>TIMBER FLUSH DOOR (0.9 x 2.1)</v>
          </cell>
          <cell r="D80" t="str">
            <v>SINGLE DOOR W/HARDWARE</v>
          </cell>
          <cell r="E80" t="str">
            <v>12.2.4</v>
          </cell>
          <cell r="F80" t="str">
            <v>EA</v>
          </cell>
          <cell r="G80">
            <v>9</v>
          </cell>
          <cell r="Q80">
            <v>3</v>
          </cell>
          <cell r="R80">
            <v>1</v>
          </cell>
          <cell r="T80">
            <v>1</v>
          </cell>
          <cell r="U80">
            <v>3</v>
          </cell>
          <cell r="V80">
            <v>1</v>
          </cell>
          <cell r="AB80">
            <v>320000</v>
          </cell>
          <cell r="AC80">
            <v>2880000</v>
          </cell>
          <cell r="AD80">
            <v>100000</v>
          </cell>
          <cell r="AE80">
            <v>900000</v>
          </cell>
          <cell r="AG80">
            <v>0</v>
          </cell>
          <cell r="AI80">
            <v>0</v>
          </cell>
          <cell r="AJ80">
            <v>420000</v>
          </cell>
          <cell r="AK80">
            <v>3780000</v>
          </cell>
          <cell r="AM80">
            <v>0</v>
          </cell>
        </row>
        <row r="81">
          <cell r="A81" t="str">
            <v>PACBIO000010A</v>
          </cell>
          <cell r="C81" t="str">
            <v>SHUTTER (3.0x 4.0)</v>
          </cell>
          <cell r="D81" t="str">
            <v xml:space="preserve"> W/HARDWARE</v>
          </cell>
          <cell r="E81" t="str">
            <v>12.1.5</v>
          </cell>
          <cell r="F81" t="str">
            <v>EA</v>
          </cell>
          <cell r="G81">
            <v>4</v>
          </cell>
          <cell r="R81">
            <v>2</v>
          </cell>
          <cell r="T81">
            <v>2</v>
          </cell>
          <cell r="AB81">
            <v>2400000</v>
          </cell>
          <cell r="AC81">
            <v>9600000</v>
          </cell>
          <cell r="AD81">
            <v>500000</v>
          </cell>
          <cell r="AE81">
            <v>2000000</v>
          </cell>
          <cell r="AF81">
            <v>500000</v>
          </cell>
          <cell r="AG81">
            <v>2000000</v>
          </cell>
          <cell r="AI81">
            <v>0</v>
          </cell>
          <cell r="AJ81">
            <v>3400000</v>
          </cell>
          <cell r="AK81">
            <v>13600000</v>
          </cell>
          <cell r="AM81">
            <v>0</v>
          </cell>
        </row>
        <row r="82">
          <cell r="A82" t="str">
            <v>PACBIO000010B</v>
          </cell>
          <cell r="C82" t="str">
            <v>SHUTTER (6.0 x 6.0)</v>
          </cell>
          <cell r="D82" t="str">
            <v xml:space="preserve"> W/HARDWARE</v>
          </cell>
          <cell r="E82" t="str">
            <v>12.1.5</v>
          </cell>
          <cell r="F82" t="str">
            <v>EA</v>
          </cell>
          <cell r="G82">
            <v>1</v>
          </cell>
          <cell r="L82">
            <v>1</v>
          </cell>
          <cell r="AB82">
            <v>8600000</v>
          </cell>
          <cell r="AC82">
            <v>8600000</v>
          </cell>
          <cell r="AD82">
            <v>800000</v>
          </cell>
          <cell r="AE82">
            <v>800000</v>
          </cell>
          <cell r="AF82">
            <v>500000</v>
          </cell>
          <cell r="AG82">
            <v>500000</v>
          </cell>
          <cell r="AI82">
            <v>0</v>
          </cell>
          <cell r="AJ82">
            <v>9900000</v>
          </cell>
          <cell r="AK82">
            <v>9900000</v>
          </cell>
          <cell r="AM82">
            <v>0</v>
          </cell>
        </row>
        <row r="83">
          <cell r="A83" t="str">
            <v>PACBIO000010C</v>
          </cell>
          <cell r="C83" t="str">
            <v>SHUTTER (4.0 x 5.0)</v>
          </cell>
          <cell r="D83" t="str">
            <v xml:space="preserve"> W/HARDWARE</v>
          </cell>
          <cell r="E83" t="str">
            <v>12.1.5</v>
          </cell>
          <cell r="F83" t="str">
            <v>EA</v>
          </cell>
          <cell r="G83">
            <v>3</v>
          </cell>
          <cell r="I83">
            <v>3</v>
          </cell>
          <cell r="AB83">
            <v>4400000</v>
          </cell>
          <cell r="AC83">
            <v>13200000</v>
          </cell>
          <cell r="AD83">
            <v>600000</v>
          </cell>
          <cell r="AE83">
            <v>1800000</v>
          </cell>
          <cell r="AF83">
            <v>500000</v>
          </cell>
          <cell r="AG83">
            <v>1500000</v>
          </cell>
          <cell r="AI83">
            <v>0</v>
          </cell>
          <cell r="AJ83">
            <v>5500000</v>
          </cell>
          <cell r="AK83">
            <v>16500000</v>
          </cell>
          <cell r="AM83">
            <v>0</v>
          </cell>
        </row>
        <row r="84">
          <cell r="A84" t="str">
            <v>PACBIP000010A</v>
          </cell>
          <cell r="C84" t="str">
            <v>ALUMINUM WINDOW (1.2 x 1.2)</v>
          </cell>
          <cell r="D84" t="str">
            <v xml:space="preserve"> W/HARDWARE</v>
          </cell>
          <cell r="E84" t="str">
            <v>13.2</v>
          </cell>
          <cell r="F84" t="str">
            <v>EA</v>
          </cell>
          <cell r="G84">
            <v>325</v>
          </cell>
          <cell r="I84">
            <v>100</v>
          </cell>
          <cell r="L84">
            <v>40</v>
          </cell>
          <cell r="N84">
            <v>48</v>
          </cell>
          <cell r="O84">
            <v>48</v>
          </cell>
          <cell r="Q84">
            <v>30</v>
          </cell>
          <cell r="R84">
            <v>10</v>
          </cell>
          <cell r="T84">
            <v>26</v>
          </cell>
          <cell r="U84">
            <v>8</v>
          </cell>
          <cell r="V84">
            <v>3</v>
          </cell>
          <cell r="W84">
            <v>12</v>
          </cell>
          <cell r="AB84">
            <v>305000</v>
          </cell>
          <cell r="AC84">
            <v>99125000</v>
          </cell>
          <cell r="AD84">
            <v>100000</v>
          </cell>
          <cell r="AE84">
            <v>32500000</v>
          </cell>
          <cell r="AG84">
            <v>0</v>
          </cell>
          <cell r="AI84">
            <v>0</v>
          </cell>
          <cell r="AJ84">
            <v>405000</v>
          </cell>
          <cell r="AK84">
            <v>131625000</v>
          </cell>
          <cell r="AM84">
            <v>0</v>
          </cell>
        </row>
        <row r="85">
          <cell r="A85" t="str">
            <v>PACBIP000010D</v>
          </cell>
          <cell r="C85" t="str">
            <v>ALUMINUM WINDOW (0.6 x 1.2)</v>
          </cell>
          <cell r="D85" t="str">
            <v xml:space="preserve"> W/HARDWARE</v>
          </cell>
          <cell r="E85" t="str">
            <v>13.2</v>
          </cell>
          <cell r="F85" t="str">
            <v>EA</v>
          </cell>
          <cell r="G85">
            <v>7</v>
          </cell>
          <cell r="Q85">
            <v>4</v>
          </cell>
          <cell r="R85">
            <v>1</v>
          </cell>
          <cell r="U85">
            <v>2</v>
          </cell>
          <cell r="AB85">
            <v>155000</v>
          </cell>
          <cell r="AC85">
            <v>1085000</v>
          </cell>
          <cell r="AD85">
            <v>100000</v>
          </cell>
          <cell r="AE85">
            <v>700000</v>
          </cell>
          <cell r="AG85">
            <v>0</v>
          </cell>
          <cell r="AI85">
            <v>0</v>
          </cell>
          <cell r="AJ85">
            <v>255000</v>
          </cell>
          <cell r="AK85">
            <v>1785000</v>
          </cell>
          <cell r="AM85">
            <v>0</v>
          </cell>
        </row>
        <row r="86">
          <cell r="A86" t="str">
            <v>PACBIP000010F</v>
          </cell>
          <cell r="C86" t="str">
            <v>ALUMINUM WINDOW (3.6 x 1.2)</v>
          </cell>
          <cell r="D86" t="str">
            <v xml:space="preserve"> W/HARDWARE</v>
          </cell>
          <cell r="E86" t="str">
            <v>13.2</v>
          </cell>
          <cell r="F86" t="str">
            <v>EA</v>
          </cell>
          <cell r="G86">
            <v>1</v>
          </cell>
          <cell r="V86">
            <v>1</v>
          </cell>
          <cell r="AB86">
            <v>910000</v>
          </cell>
          <cell r="AC86">
            <v>910000</v>
          </cell>
          <cell r="AD86">
            <v>150000</v>
          </cell>
          <cell r="AE86">
            <v>150000</v>
          </cell>
          <cell r="AG86">
            <v>0</v>
          </cell>
          <cell r="AI86">
            <v>0</v>
          </cell>
          <cell r="AJ86">
            <v>1060000</v>
          </cell>
          <cell r="AK86">
            <v>1060000</v>
          </cell>
          <cell r="AM86">
            <v>0</v>
          </cell>
        </row>
        <row r="87">
          <cell r="A87" t="str">
            <v>PACBIP000060</v>
          </cell>
          <cell r="C87" t="str">
            <v>1HR FIRE-RATED STEEL WINDOW</v>
          </cell>
          <cell r="D87" t="str">
            <v xml:space="preserve"> W/HARDWARE</v>
          </cell>
          <cell r="E87" t="str">
            <v>13.5</v>
          </cell>
          <cell r="F87" t="str">
            <v>EA</v>
          </cell>
          <cell r="G87">
            <v>0.96</v>
          </cell>
          <cell r="Q87">
            <v>0.96</v>
          </cell>
          <cell r="AC87">
            <v>0</v>
          </cell>
          <cell r="AE87">
            <v>0</v>
          </cell>
          <cell r="AG87">
            <v>0</v>
          </cell>
          <cell r="AI87">
            <v>0</v>
          </cell>
          <cell r="AJ87">
            <v>0</v>
          </cell>
          <cell r="AK87">
            <v>0</v>
          </cell>
          <cell r="AM87">
            <v>0</v>
          </cell>
        </row>
        <row r="88">
          <cell r="A88" t="str">
            <v>PACBIQ000010</v>
          </cell>
          <cell r="C88" t="str">
            <v>ALUMINUM LOUVER</v>
          </cell>
          <cell r="D88" t="str">
            <v/>
          </cell>
          <cell r="E88" t="str">
            <v>13.7</v>
          </cell>
          <cell r="F88" t="str">
            <v>M2</v>
          </cell>
          <cell r="G88">
            <v>123.36</v>
          </cell>
          <cell r="I88">
            <v>42</v>
          </cell>
          <cell r="L88">
            <v>32.299999999999997</v>
          </cell>
          <cell r="N88">
            <v>20</v>
          </cell>
          <cell r="O88">
            <v>20</v>
          </cell>
          <cell r="R88">
            <v>2.67</v>
          </cell>
          <cell r="T88">
            <v>5.58</v>
          </cell>
          <cell r="W88">
            <v>0.81</v>
          </cell>
          <cell r="AB88">
            <v>200000</v>
          </cell>
          <cell r="AC88">
            <v>24672000</v>
          </cell>
          <cell r="AD88">
            <v>30000</v>
          </cell>
          <cell r="AE88">
            <v>3700800</v>
          </cell>
          <cell r="AG88">
            <v>0</v>
          </cell>
          <cell r="AI88">
            <v>0</v>
          </cell>
          <cell r="AJ88">
            <v>230000</v>
          </cell>
          <cell r="AK88">
            <v>28372800</v>
          </cell>
          <cell r="AM88">
            <v>0</v>
          </cell>
        </row>
        <row r="89">
          <cell r="A89" t="str">
            <v/>
          </cell>
          <cell r="G89">
            <v>0</v>
          </cell>
          <cell r="AC89">
            <v>0</v>
          </cell>
          <cell r="AE89">
            <v>0</v>
          </cell>
          <cell r="AG89">
            <v>0</v>
          </cell>
          <cell r="AI89">
            <v>0</v>
          </cell>
          <cell r="AJ89">
            <v>0</v>
          </cell>
          <cell r="AK89">
            <v>0</v>
          </cell>
          <cell r="AM89">
            <v>0</v>
          </cell>
        </row>
        <row r="90">
          <cell r="A90" t="str">
            <v>EXTERIOR/INTERIOR FINISH WORKS</v>
          </cell>
          <cell r="G90">
            <v>0</v>
          </cell>
          <cell r="AC90">
            <v>660499650</v>
          </cell>
          <cell r="AE90">
            <v>455268690</v>
          </cell>
          <cell r="AG90">
            <v>128389620</v>
          </cell>
          <cell r="AI90">
            <v>0</v>
          </cell>
          <cell r="AJ90">
            <v>0</v>
          </cell>
          <cell r="AK90">
            <v>1244157960</v>
          </cell>
          <cell r="AM90">
            <v>0</v>
          </cell>
        </row>
        <row r="91">
          <cell r="A91" t="str">
            <v>PACBJB000010</v>
          </cell>
          <cell r="C91" t="str">
            <v>GYPSUM BOARD</v>
          </cell>
          <cell r="D91" t="str">
            <v>WALL</v>
          </cell>
          <cell r="E91" t="str">
            <v>10.6</v>
          </cell>
          <cell r="F91" t="str">
            <v>M2</v>
          </cell>
          <cell r="G91">
            <v>1258.5</v>
          </cell>
          <cell r="Q91">
            <v>1186</v>
          </cell>
          <cell r="R91">
            <v>72.5</v>
          </cell>
          <cell r="AB91">
            <v>40000</v>
          </cell>
          <cell r="AC91">
            <v>50340000</v>
          </cell>
          <cell r="AD91">
            <v>15000</v>
          </cell>
          <cell r="AE91">
            <v>18877500</v>
          </cell>
          <cell r="AF91">
            <v>5000</v>
          </cell>
          <cell r="AG91">
            <v>6292500</v>
          </cell>
          <cell r="AI91">
            <v>0</v>
          </cell>
          <cell r="AJ91">
            <v>60000</v>
          </cell>
          <cell r="AK91">
            <v>75510000</v>
          </cell>
          <cell r="AM91">
            <v>0</v>
          </cell>
        </row>
        <row r="92">
          <cell r="A92" t="str">
            <v>PACBJB000030</v>
          </cell>
          <cell r="C92" t="str">
            <v>GYPSUM BOARD</v>
          </cell>
          <cell r="D92" t="str">
            <v>WALL, REMOVABLE TYPE, 2HR FIRE-RATING.</v>
          </cell>
          <cell r="E92" t="str">
            <v>10.8</v>
          </cell>
          <cell r="F92" t="str">
            <v>M2</v>
          </cell>
          <cell r="G92">
            <v>444</v>
          </cell>
          <cell r="Q92">
            <v>444</v>
          </cell>
          <cell r="AB92">
            <v>50000</v>
          </cell>
          <cell r="AC92">
            <v>22200000</v>
          </cell>
          <cell r="AD92">
            <v>15000</v>
          </cell>
          <cell r="AE92">
            <v>6660000</v>
          </cell>
          <cell r="AF92">
            <v>5000</v>
          </cell>
          <cell r="AG92">
            <v>2220000</v>
          </cell>
          <cell r="AI92">
            <v>0</v>
          </cell>
          <cell r="AJ92">
            <v>70000</v>
          </cell>
          <cell r="AK92">
            <v>31080000</v>
          </cell>
          <cell r="AM92">
            <v>0</v>
          </cell>
        </row>
        <row r="93">
          <cell r="A93" t="str">
            <v>PACBJC000010</v>
          </cell>
          <cell r="C93" t="str">
            <v>SUSPENDED ACOUSTIC CEILING SYSTEM</v>
          </cell>
          <cell r="D93" t="str">
            <v xml:space="preserve">600x600xTHK.15mm, NON COMBUSTIBLE </v>
          </cell>
          <cell r="E93" t="str">
            <v>10.1</v>
          </cell>
          <cell r="F93" t="str">
            <v>M2</v>
          </cell>
          <cell r="G93">
            <v>1027.52</v>
          </cell>
          <cell r="Q93">
            <v>901.32</v>
          </cell>
          <cell r="R93">
            <v>52.5</v>
          </cell>
          <cell r="T93">
            <v>40</v>
          </cell>
          <cell r="U93">
            <v>6.7</v>
          </cell>
          <cell r="V93">
            <v>27</v>
          </cell>
          <cell r="AB93">
            <v>35000</v>
          </cell>
          <cell r="AC93">
            <v>35963200</v>
          </cell>
          <cell r="AD93">
            <v>15000</v>
          </cell>
          <cell r="AE93">
            <v>15412800</v>
          </cell>
          <cell r="AG93">
            <v>0</v>
          </cell>
          <cell r="AI93">
            <v>0</v>
          </cell>
          <cell r="AJ93">
            <v>50000</v>
          </cell>
          <cell r="AK93">
            <v>51376000</v>
          </cell>
          <cell r="AM93">
            <v>0</v>
          </cell>
        </row>
        <row r="94">
          <cell r="A94" t="str">
            <v>PACBJC000070B</v>
          </cell>
          <cell r="C94" t="str">
            <v>PVC STRIP CEILING</v>
          </cell>
          <cell r="D94" t="str">
            <v>FOR TOILET &amp; SHOWER ROOM</v>
          </cell>
          <cell r="E94" t="str">
            <v>10.2</v>
          </cell>
          <cell r="F94" t="str">
            <v>M2</v>
          </cell>
          <cell r="G94">
            <v>64.400000000000006</v>
          </cell>
          <cell r="Q94">
            <v>28</v>
          </cell>
          <cell r="R94">
            <v>12.5</v>
          </cell>
          <cell r="T94">
            <v>8</v>
          </cell>
          <cell r="U94">
            <v>6.9</v>
          </cell>
          <cell r="V94">
            <v>9</v>
          </cell>
          <cell r="AB94">
            <v>25000</v>
          </cell>
          <cell r="AC94">
            <v>1610000.0000000002</v>
          </cell>
          <cell r="AD94">
            <v>15000</v>
          </cell>
          <cell r="AE94">
            <v>966000.00000000012</v>
          </cell>
          <cell r="AG94">
            <v>0</v>
          </cell>
          <cell r="AI94">
            <v>0</v>
          </cell>
          <cell r="AJ94">
            <v>40000</v>
          </cell>
          <cell r="AK94">
            <v>2576000</v>
          </cell>
          <cell r="AM94">
            <v>0</v>
          </cell>
        </row>
        <row r="95">
          <cell r="A95" t="str">
            <v>PACBJD000010</v>
          </cell>
          <cell r="C95" t="str">
            <v>EXTERNAL PLASTER</v>
          </cell>
          <cell r="D95" t="str">
            <v>WALL &amp; CEILING</v>
          </cell>
          <cell r="E95" t="str">
            <v>6.2</v>
          </cell>
          <cell r="F95" t="str">
            <v>M2</v>
          </cell>
          <cell r="G95">
            <v>1741.0499999999997</v>
          </cell>
          <cell r="I95">
            <v>166.8</v>
          </cell>
          <cell r="L95">
            <v>107</v>
          </cell>
          <cell r="N95">
            <v>66.599999999999994</v>
          </cell>
          <cell r="O95">
            <v>66.599999999999994</v>
          </cell>
          <cell r="Q95">
            <v>127.65</v>
          </cell>
          <cell r="R95">
            <v>774.3</v>
          </cell>
          <cell r="T95">
            <v>96</v>
          </cell>
          <cell r="U95">
            <v>118.6</v>
          </cell>
          <cell r="V95">
            <v>84</v>
          </cell>
          <cell r="W95">
            <v>133.5</v>
          </cell>
          <cell r="AB95">
            <v>5500</v>
          </cell>
          <cell r="AC95">
            <v>9575774.9999999981</v>
          </cell>
          <cell r="AD95">
            <v>18000</v>
          </cell>
          <cell r="AE95">
            <v>31338899.999999996</v>
          </cell>
          <cell r="AG95">
            <v>0</v>
          </cell>
          <cell r="AI95">
            <v>0</v>
          </cell>
          <cell r="AJ95">
            <v>23500</v>
          </cell>
          <cell r="AK95">
            <v>40914674.999999993</v>
          </cell>
          <cell r="AM95">
            <v>0</v>
          </cell>
        </row>
        <row r="96">
          <cell r="A96" t="str">
            <v>PACBJD000020</v>
          </cell>
          <cell r="C96" t="str">
            <v>INTERNAL PLASTER</v>
          </cell>
          <cell r="D96" t="str">
            <v>WALL</v>
          </cell>
          <cell r="E96" t="str">
            <v>6.3</v>
          </cell>
          <cell r="F96" t="str">
            <v>M2</v>
          </cell>
          <cell r="G96">
            <v>4121.25</v>
          </cell>
          <cell r="I96">
            <v>166.8</v>
          </cell>
          <cell r="L96">
            <v>107</v>
          </cell>
          <cell r="N96">
            <v>66.599999999999994</v>
          </cell>
          <cell r="O96">
            <v>66.599999999999994</v>
          </cell>
          <cell r="Q96">
            <v>1315.35</v>
          </cell>
          <cell r="R96">
            <v>1337.9</v>
          </cell>
          <cell r="T96">
            <v>526</v>
          </cell>
          <cell r="U96">
            <v>254.5</v>
          </cell>
          <cell r="V96">
            <v>147</v>
          </cell>
          <cell r="W96">
            <v>133.5</v>
          </cell>
          <cell r="AB96">
            <v>5500</v>
          </cell>
          <cell r="AC96">
            <v>22666875</v>
          </cell>
          <cell r="AD96">
            <v>17000</v>
          </cell>
          <cell r="AE96">
            <v>70061250</v>
          </cell>
          <cell r="AG96">
            <v>0</v>
          </cell>
          <cell r="AI96">
            <v>0</v>
          </cell>
          <cell r="AJ96">
            <v>22500</v>
          </cell>
          <cell r="AK96">
            <v>92728125</v>
          </cell>
          <cell r="AM96">
            <v>0</v>
          </cell>
        </row>
        <row r="97">
          <cell r="A97" t="str">
            <v>PACBJE000010</v>
          </cell>
          <cell r="C97" t="str">
            <v>RAISED FLOOR W/ VINYL TILE</v>
          </cell>
          <cell r="D97" t="str">
            <v/>
          </cell>
          <cell r="E97" t="str">
            <v>9.9</v>
          </cell>
          <cell r="F97" t="str">
            <v>M2</v>
          </cell>
          <cell r="G97">
            <v>716.8</v>
          </cell>
          <cell r="Q97">
            <v>699.3</v>
          </cell>
          <cell r="R97">
            <v>17.5</v>
          </cell>
          <cell r="AB97">
            <v>95000</v>
          </cell>
          <cell r="AC97">
            <v>68096000</v>
          </cell>
          <cell r="AD97">
            <v>30000</v>
          </cell>
          <cell r="AE97">
            <v>21504000</v>
          </cell>
          <cell r="AF97">
            <v>5000</v>
          </cell>
          <cell r="AG97">
            <v>3584000</v>
          </cell>
          <cell r="AI97">
            <v>0</v>
          </cell>
          <cell r="AJ97">
            <v>130000</v>
          </cell>
          <cell r="AK97">
            <v>93184000</v>
          </cell>
          <cell r="AM97">
            <v>0</v>
          </cell>
        </row>
        <row r="98">
          <cell r="A98" t="str">
            <v>PACBJG000030</v>
          </cell>
          <cell r="C98" t="str">
            <v>GALVANIZED STEEL SHEET W/FLASHING IF NECESSORY</v>
          </cell>
          <cell r="D98" t="str">
            <v>WALL</v>
          </cell>
          <cell r="E98" t="str">
            <v>11.5</v>
          </cell>
          <cell r="F98" t="str">
            <v>M2</v>
          </cell>
          <cell r="G98">
            <v>42.7</v>
          </cell>
          <cell r="X98">
            <v>42.7</v>
          </cell>
          <cell r="AB98">
            <v>16000</v>
          </cell>
          <cell r="AC98">
            <v>683200</v>
          </cell>
          <cell r="AD98">
            <v>15000</v>
          </cell>
          <cell r="AE98">
            <v>640500</v>
          </cell>
          <cell r="AF98">
            <v>5000</v>
          </cell>
          <cell r="AG98">
            <v>213500</v>
          </cell>
          <cell r="AI98">
            <v>0</v>
          </cell>
          <cell r="AJ98">
            <v>36000</v>
          </cell>
          <cell r="AK98">
            <v>1537200</v>
          </cell>
          <cell r="AM98">
            <v>0</v>
          </cell>
        </row>
        <row r="99">
          <cell r="A99" t="str">
            <v>PACBJG000040</v>
          </cell>
          <cell r="C99" t="str">
            <v>GALVANIZED STEEL SHEET W/FLASHING IF NECESSORY</v>
          </cell>
          <cell r="D99" t="str">
            <v>ROOF</v>
          </cell>
          <cell r="E99" t="str">
            <v>11.4</v>
          </cell>
          <cell r="F99" t="str">
            <v>M2</v>
          </cell>
          <cell r="G99">
            <v>382.5</v>
          </cell>
          <cell r="I99">
            <v>21.6</v>
          </cell>
          <cell r="L99">
            <v>21</v>
          </cell>
          <cell r="N99">
            <v>10</v>
          </cell>
          <cell r="O99">
            <v>10</v>
          </cell>
          <cell r="S99">
            <v>110.5</v>
          </cell>
          <cell r="W99">
            <v>8</v>
          </cell>
          <cell r="X99">
            <v>91.4</v>
          </cell>
          <cell r="Y99">
            <v>66</v>
          </cell>
          <cell r="Z99">
            <v>44</v>
          </cell>
          <cell r="AB99">
            <v>16000</v>
          </cell>
          <cell r="AC99">
            <v>6120000</v>
          </cell>
          <cell r="AD99">
            <v>15000</v>
          </cell>
          <cell r="AE99">
            <v>5737500</v>
          </cell>
          <cell r="AF99">
            <v>5000</v>
          </cell>
          <cell r="AG99">
            <v>1912500</v>
          </cell>
          <cell r="AI99">
            <v>0</v>
          </cell>
          <cell r="AJ99">
            <v>36000</v>
          </cell>
          <cell r="AK99">
            <v>13770000</v>
          </cell>
          <cell r="AM99">
            <v>0</v>
          </cell>
        </row>
        <row r="100">
          <cell r="A100" t="str">
            <v>PACBJH000010A</v>
          </cell>
          <cell r="C100" t="str">
            <v>SANDWICH PANEL W/FLASHING IF NECESSORY</v>
          </cell>
          <cell r="D100" t="str">
            <v>WALL</v>
          </cell>
          <cell r="E100" t="str">
            <v>11.2</v>
          </cell>
          <cell r="F100" t="str">
            <v>M2</v>
          </cell>
          <cell r="G100">
            <v>10293.379999999999</v>
          </cell>
          <cell r="I100">
            <v>2077</v>
          </cell>
          <cell r="L100">
            <v>2016.1</v>
          </cell>
          <cell r="N100">
            <v>1681.49</v>
          </cell>
          <cell r="O100">
            <v>1681.49</v>
          </cell>
          <cell r="P100">
            <v>283</v>
          </cell>
          <cell r="Q100">
            <v>1903.56</v>
          </cell>
          <cell r="T100">
            <v>650.74</v>
          </cell>
          <cell r="AB100">
            <v>32000</v>
          </cell>
          <cell r="AC100">
            <v>329388160</v>
          </cell>
          <cell r="AD100">
            <v>20000</v>
          </cell>
          <cell r="AE100">
            <v>205867599.99999997</v>
          </cell>
          <cell r="AF100">
            <v>8000</v>
          </cell>
          <cell r="AG100">
            <v>82347040</v>
          </cell>
          <cell r="AI100">
            <v>0</v>
          </cell>
          <cell r="AJ100">
            <v>60000</v>
          </cell>
          <cell r="AK100">
            <v>617602800</v>
          </cell>
          <cell r="AM100">
            <v>0</v>
          </cell>
        </row>
        <row r="101">
          <cell r="A101" t="str">
            <v>PACBJH000010B</v>
          </cell>
          <cell r="C101" t="str">
            <v>SANDWICH PANEL W/FLASHING IF NECESSORY</v>
          </cell>
          <cell r="D101" t="str">
            <v>WALL, 1HOUR FIRE RATING</v>
          </cell>
          <cell r="E101" t="str">
            <v>11.3</v>
          </cell>
          <cell r="F101" t="str">
            <v>M2</v>
          </cell>
          <cell r="G101">
            <v>178.7</v>
          </cell>
          <cell r="Q101">
            <v>178.7</v>
          </cell>
          <cell r="AB101">
            <v>32000</v>
          </cell>
          <cell r="AC101">
            <v>5718400</v>
          </cell>
          <cell r="AD101">
            <v>20000</v>
          </cell>
          <cell r="AE101">
            <v>3574000</v>
          </cell>
          <cell r="AF101">
            <v>8000</v>
          </cell>
          <cell r="AG101">
            <v>1429600</v>
          </cell>
          <cell r="AI101">
            <v>0</v>
          </cell>
          <cell r="AJ101">
            <v>60000</v>
          </cell>
          <cell r="AK101">
            <v>10722000</v>
          </cell>
          <cell r="AM101">
            <v>0</v>
          </cell>
        </row>
        <row r="102">
          <cell r="A102" t="str">
            <v>PACBJH000020</v>
          </cell>
          <cell r="C102" t="str">
            <v>SANDWICH PANEL W/FLASHING IF NECESSORY</v>
          </cell>
          <cell r="D102" t="str">
            <v>ROOF</v>
          </cell>
          <cell r="E102" t="str">
            <v>11.1</v>
          </cell>
          <cell r="F102" t="str">
            <v>M2</v>
          </cell>
          <cell r="G102">
            <v>2317.42</v>
          </cell>
          <cell r="L102">
            <v>874.5</v>
          </cell>
          <cell r="N102">
            <v>308.76</v>
          </cell>
          <cell r="O102">
            <v>308.76</v>
          </cell>
          <cell r="P102">
            <v>281.39999999999998</v>
          </cell>
          <cell r="T102">
            <v>544</v>
          </cell>
          <cell r="AB102">
            <v>34000</v>
          </cell>
          <cell r="AC102">
            <v>78792280</v>
          </cell>
          <cell r="AD102">
            <v>15000</v>
          </cell>
          <cell r="AE102">
            <v>34761300</v>
          </cell>
          <cell r="AF102">
            <v>8000</v>
          </cell>
          <cell r="AG102">
            <v>18539360</v>
          </cell>
          <cell r="AI102">
            <v>0</v>
          </cell>
          <cell r="AJ102">
            <v>57000</v>
          </cell>
          <cell r="AK102">
            <v>132092940</v>
          </cell>
          <cell r="AM102">
            <v>0</v>
          </cell>
        </row>
        <row r="103">
          <cell r="A103" t="str">
            <v>PACBJI000010</v>
          </cell>
          <cell r="C103" t="str">
            <v>GUTTER</v>
          </cell>
          <cell r="D103" t="str">
            <v xml:space="preserve">EAVE GUTTER. </v>
          </cell>
          <cell r="E103" t="str">
            <v>11.7.1</v>
          </cell>
          <cell r="F103" t="str">
            <v>M</v>
          </cell>
          <cell r="G103">
            <v>443.03999999999996</v>
          </cell>
          <cell r="L103">
            <v>66</v>
          </cell>
          <cell r="N103">
            <v>49.8</v>
          </cell>
          <cell r="O103">
            <v>49.8</v>
          </cell>
          <cell r="P103">
            <v>49.8</v>
          </cell>
          <cell r="Q103">
            <v>82.14</v>
          </cell>
          <cell r="S103">
            <v>17</v>
          </cell>
          <cell r="T103">
            <v>68</v>
          </cell>
          <cell r="W103">
            <v>4.5</v>
          </cell>
          <cell r="X103">
            <v>20</v>
          </cell>
          <cell r="Y103">
            <v>22</v>
          </cell>
          <cell r="Z103">
            <v>14</v>
          </cell>
          <cell r="AB103">
            <v>45000</v>
          </cell>
          <cell r="AC103">
            <v>19936800</v>
          </cell>
          <cell r="AD103">
            <v>30000</v>
          </cell>
          <cell r="AE103">
            <v>13291199.999999998</v>
          </cell>
          <cell r="AF103">
            <v>10000</v>
          </cell>
          <cell r="AG103">
            <v>4430400</v>
          </cell>
          <cell r="AI103">
            <v>0</v>
          </cell>
          <cell r="AJ103">
            <v>85000</v>
          </cell>
          <cell r="AK103">
            <v>37658400</v>
          </cell>
          <cell r="AM103">
            <v>0</v>
          </cell>
        </row>
        <row r="104">
          <cell r="A104" t="str">
            <v>PACBJJ000010</v>
          </cell>
          <cell r="C104" t="str">
            <v>CUBICLE PARTITION</v>
          </cell>
          <cell r="D104" t="str">
            <v>FOR TOILET,</v>
          </cell>
          <cell r="E104" t="str">
            <v>10.10</v>
          </cell>
          <cell r="F104" t="str">
            <v>M2</v>
          </cell>
          <cell r="G104">
            <v>7.1</v>
          </cell>
          <cell r="Q104">
            <v>3</v>
          </cell>
          <cell r="R104">
            <v>1</v>
          </cell>
          <cell r="T104">
            <v>1</v>
          </cell>
          <cell r="U104">
            <v>1</v>
          </cell>
          <cell r="V104">
            <v>1.1000000000000001</v>
          </cell>
          <cell r="AB104">
            <v>130000</v>
          </cell>
          <cell r="AC104">
            <v>923000</v>
          </cell>
          <cell r="AD104">
            <v>25000</v>
          </cell>
          <cell r="AE104">
            <v>177500</v>
          </cell>
          <cell r="AF104">
            <v>5000</v>
          </cell>
          <cell r="AG104">
            <v>35500</v>
          </cell>
          <cell r="AH104">
            <v>0</v>
          </cell>
          <cell r="AI104">
            <v>0</v>
          </cell>
          <cell r="AJ104">
            <v>160000</v>
          </cell>
          <cell r="AK104">
            <v>1136000</v>
          </cell>
          <cell r="AM104">
            <v>0</v>
          </cell>
        </row>
        <row r="105">
          <cell r="A105" t="str">
            <v>PACBJM000010</v>
          </cell>
          <cell r="C105" t="str">
            <v>STEEL TROWEL FINISH</v>
          </cell>
          <cell r="D105" t="str">
            <v>FOR CONCRETE SURFACE</v>
          </cell>
          <cell r="E105" t="str">
            <v>6.5</v>
          </cell>
          <cell r="F105" t="str">
            <v>M2</v>
          </cell>
          <cell r="G105">
            <v>7385.22</v>
          </cell>
          <cell r="I105">
            <v>1504.5</v>
          </cell>
          <cell r="J105">
            <v>160.5</v>
          </cell>
          <cell r="K105">
            <v>160.5</v>
          </cell>
          <cell r="L105">
            <v>530.86</v>
          </cell>
          <cell r="M105">
            <v>285.14</v>
          </cell>
          <cell r="N105">
            <v>272.45999999999998</v>
          </cell>
          <cell r="O105">
            <v>272.45999999999998</v>
          </cell>
          <cell r="Q105">
            <v>2880</v>
          </cell>
          <cell r="R105">
            <v>398</v>
          </cell>
          <cell r="S105">
            <v>88</v>
          </cell>
          <cell r="T105">
            <v>495</v>
          </cell>
          <cell r="U105">
            <v>89.3</v>
          </cell>
          <cell r="V105">
            <v>36</v>
          </cell>
          <cell r="W105">
            <v>50</v>
          </cell>
          <cell r="X105">
            <v>81</v>
          </cell>
          <cell r="Y105">
            <v>50</v>
          </cell>
          <cell r="Z105">
            <v>31.5</v>
          </cell>
          <cell r="AC105">
            <v>0</v>
          </cell>
          <cell r="AD105">
            <v>3000</v>
          </cell>
          <cell r="AE105">
            <v>22155660</v>
          </cell>
          <cell r="AF105">
            <v>1000</v>
          </cell>
          <cell r="AG105">
            <v>7385220</v>
          </cell>
          <cell r="AH105">
            <v>0</v>
          </cell>
          <cell r="AI105">
            <v>0</v>
          </cell>
          <cell r="AJ105">
            <v>4000</v>
          </cell>
          <cell r="AK105">
            <v>29540880</v>
          </cell>
          <cell r="AM105">
            <v>0</v>
          </cell>
        </row>
        <row r="106">
          <cell r="A106" t="str">
            <v>PACBJM000040</v>
          </cell>
          <cell r="C106" t="str">
            <v>SURFACE HARDENER</v>
          </cell>
          <cell r="D106" t="str">
            <v>HEAVY DUTY FLOOR CHEMICAL SURFACE HARDENER ANTI-DUST FINISH</v>
          </cell>
          <cell r="E106" t="str">
            <v>7.20</v>
          </cell>
          <cell r="F106" t="str">
            <v>M2</v>
          </cell>
          <cell r="G106">
            <v>606.14</v>
          </cell>
          <cell r="J106">
            <v>160.5</v>
          </cell>
          <cell r="K106">
            <v>160.5</v>
          </cell>
          <cell r="M106">
            <v>285.14</v>
          </cell>
          <cell r="AB106">
            <v>14000</v>
          </cell>
          <cell r="AC106">
            <v>8485960</v>
          </cell>
          <cell r="AD106">
            <v>7000</v>
          </cell>
          <cell r="AE106">
            <v>4242980</v>
          </cell>
          <cell r="AG106">
            <v>0</v>
          </cell>
          <cell r="AI106">
            <v>0</v>
          </cell>
          <cell r="AJ106">
            <v>21000</v>
          </cell>
          <cell r="AK106">
            <v>12728940</v>
          </cell>
          <cell r="AM106">
            <v>0</v>
          </cell>
        </row>
        <row r="107">
          <cell r="A107" t="str">
            <v/>
          </cell>
          <cell r="G107">
            <v>0</v>
          </cell>
          <cell r="AC107">
            <v>0</v>
          </cell>
          <cell r="AE107">
            <v>0</v>
          </cell>
          <cell r="AG107">
            <v>0</v>
          </cell>
          <cell r="AI107">
            <v>0</v>
          </cell>
          <cell r="AJ107">
            <v>0</v>
          </cell>
          <cell r="AK107">
            <v>0</v>
          </cell>
          <cell r="AM107">
            <v>0</v>
          </cell>
        </row>
        <row r="108">
          <cell r="A108" t="str">
            <v>STEEL WORKS</v>
          </cell>
          <cell r="G108">
            <v>0</v>
          </cell>
          <cell r="AC108">
            <v>0</v>
          </cell>
          <cell r="AE108">
            <v>45944999.999999993</v>
          </cell>
          <cell r="AG108">
            <v>5105000</v>
          </cell>
          <cell r="AI108">
            <v>0</v>
          </cell>
          <cell r="AJ108">
            <v>0</v>
          </cell>
          <cell r="AK108">
            <v>51049999.999999993</v>
          </cell>
          <cell r="AM108">
            <v>0</v>
          </cell>
        </row>
        <row r="109">
          <cell r="A109" t="str">
            <v>PACBKA000010A</v>
          </cell>
          <cell r="C109" t="str">
            <v>STEEL(ASTM A36)</v>
          </cell>
          <cell r="D109" t="str">
            <v>(INDOOR STEEL / ROLL MEMBER)</v>
          </cell>
          <cell r="E109" t="str">
            <v>4.1.1</v>
          </cell>
          <cell r="F109" t="str">
            <v>TON</v>
          </cell>
          <cell r="G109">
            <v>83.16</v>
          </cell>
          <cell r="T109">
            <v>83.16</v>
          </cell>
          <cell r="AC109">
            <v>0</v>
          </cell>
          <cell r="AE109">
            <v>0</v>
          </cell>
          <cell r="AG109">
            <v>0</v>
          </cell>
          <cell r="AI109">
            <v>0</v>
          </cell>
          <cell r="AJ109">
            <v>0</v>
          </cell>
          <cell r="AK109">
            <v>0</v>
          </cell>
          <cell r="AM109">
            <v>0</v>
          </cell>
          <cell r="AN109" t="str">
            <v>By Others (Included in Steel Structure BOQ)</v>
          </cell>
        </row>
        <row r="110">
          <cell r="A110" t="str">
            <v>PACBKA000010B</v>
          </cell>
          <cell r="C110" t="str">
            <v>STEEL(KS D 3515 SM355 or ASTM A572 G50)</v>
          </cell>
          <cell r="D110" t="str">
            <v>(INDOOR STEEL / ROLL MEMBER)</v>
          </cell>
          <cell r="E110" t="str">
            <v>4.2.1</v>
          </cell>
          <cell r="F110" t="str">
            <v>TON</v>
          </cell>
          <cell r="G110">
            <v>412.72</v>
          </cell>
          <cell r="N110">
            <v>189.65</v>
          </cell>
          <cell r="O110">
            <v>189.65</v>
          </cell>
          <cell r="P110">
            <v>33.42</v>
          </cell>
          <cell r="AC110">
            <v>0</v>
          </cell>
          <cell r="AE110">
            <v>0</v>
          </cell>
          <cell r="AG110">
            <v>0</v>
          </cell>
          <cell r="AI110">
            <v>0</v>
          </cell>
          <cell r="AJ110">
            <v>0</v>
          </cell>
          <cell r="AK110">
            <v>0</v>
          </cell>
          <cell r="AM110">
            <v>0</v>
          </cell>
          <cell r="AN110" t="str">
            <v>By Others (Included in Steel Structure BOQ)</v>
          </cell>
        </row>
        <row r="111">
          <cell r="A111" t="str">
            <v>PACBKA000010C</v>
          </cell>
          <cell r="C111" t="str">
            <v>STEEL(KS D 3515 SM355 or ASTM A572 G50)</v>
          </cell>
          <cell r="D111" t="str">
            <v>(INDOOR STEEL / BUILT-UP MEMBER)</v>
          </cell>
          <cell r="E111" t="str">
            <v>4.2.3</v>
          </cell>
          <cell r="F111" t="str">
            <v>TON</v>
          </cell>
          <cell r="G111">
            <v>103.16999999999999</v>
          </cell>
          <cell r="N111">
            <v>47.41</v>
          </cell>
          <cell r="O111">
            <v>47.41</v>
          </cell>
          <cell r="P111">
            <v>8.35</v>
          </cell>
          <cell r="AC111">
            <v>0</v>
          </cell>
          <cell r="AE111">
            <v>0</v>
          </cell>
          <cell r="AG111">
            <v>0</v>
          </cell>
          <cell r="AI111">
            <v>0</v>
          </cell>
          <cell r="AJ111">
            <v>0</v>
          </cell>
          <cell r="AK111">
            <v>0</v>
          </cell>
          <cell r="AM111">
            <v>0</v>
          </cell>
          <cell r="AN111" t="str">
            <v>By Others (Included in Steel Structure BOQ)</v>
          </cell>
        </row>
        <row r="112">
          <cell r="A112" t="str">
            <v>PACBKA000020A</v>
          </cell>
          <cell r="C112" t="str">
            <v>STEEL(ASTM A992 or KS D 3866 SHN490)</v>
          </cell>
          <cell r="D112" t="str">
            <v>(INDOOR STEEL / ROLL MEMBER)</v>
          </cell>
          <cell r="E112" t="str">
            <v>4.2.2</v>
          </cell>
          <cell r="F112" t="str">
            <v>TON</v>
          </cell>
          <cell r="G112">
            <v>567.01</v>
          </cell>
          <cell r="I112">
            <v>302.70999999999998</v>
          </cell>
          <cell r="L112">
            <v>264.3</v>
          </cell>
          <cell r="AC112">
            <v>0</v>
          </cell>
          <cell r="AE112">
            <v>0</v>
          </cell>
          <cell r="AG112">
            <v>0</v>
          </cell>
          <cell r="AI112">
            <v>0</v>
          </cell>
          <cell r="AJ112">
            <v>0</v>
          </cell>
          <cell r="AK112">
            <v>0</v>
          </cell>
          <cell r="AM112">
            <v>0</v>
          </cell>
          <cell r="AN112" t="str">
            <v>By Others (Included in Steel Structure BOQ)</v>
          </cell>
        </row>
        <row r="113">
          <cell r="A113" t="str">
            <v>PACBKA000030</v>
          </cell>
          <cell r="C113" t="str">
            <v>STEEL(ASTM A36 outdoor)</v>
          </cell>
          <cell r="D113" t="str">
            <v>(OUTDOOR STEEL / ROLL MEMBER)</v>
          </cell>
          <cell r="E113" t="str">
            <v>4.1.2</v>
          </cell>
          <cell r="F113" t="str">
            <v>TON</v>
          </cell>
          <cell r="G113">
            <v>33.869999999999997</v>
          </cell>
          <cell r="S113">
            <v>11.61</v>
          </cell>
          <cell r="W113">
            <v>0.9</v>
          </cell>
          <cell r="X113">
            <v>12.4</v>
          </cell>
          <cell r="Y113">
            <v>5.5</v>
          </cell>
          <cell r="Z113">
            <v>3.46</v>
          </cell>
          <cell r="AC113">
            <v>0</v>
          </cell>
          <cell r="AE113">
            <v>0</v>
          </cell>
          <cell r="AG113">
            <v>0</v>
          </cell>
          <cell r="AI113">
            <v>0</v>
          </cell>
          <cell r="AJ113">
            <v>0</v>
          </cell>
          <cell r="AK113">
            <v>0</v>
          </cell>
          <cell r="AM113">
            <v>0</v>
          </cell>
          <cell r="AN113" t="str">
            <v>By Others (Included in Steel Structure BOQ)</v>
          </cell>
        </row>
        <row r="114">
          <cell r="A114" t="str">
            <v>PACBKE000010A</v>
          </cell>
          <cell r="C114" t="str">
            <v xml:space="preserve">ANCHOR BOLT </v>
          </cell>
          <cell r="D114" t="str">
            <v>Ton base</v>
          </cell>
          <cell r="E114" t="str">
            <v>4.4</v>
          </cell>
          <cell r="F114" t="str">
            <v>TON</v>
          </cell>
          <cell r="G114">
            <v>10.209999999999999</v>
          </cell>
          <cell r="I114">
            <v>2.0099999999999998</v>
          </cell>
          <cell r="L114">
            <v>1.59</v>
          </cell>
          <cell r="N114">
            <v>1.42</v>
          </cell>
          <cell r="O114">
            <v>1.42</v>
          </cell>
          <cell r="P114">
            <v>0.25</v>
          </cell>
          <cell r="Q114">
            <v>2.85</v>
          </cell>
          <cell r="S114">
            <v>7.0000000000000007E-2</v>
          </cell>
          <cell r="T114">
            <v>0.5</v>
          </cell>
          <cell r="X114">
            <v>0.05</v>
          </cell>
          <cell r="Y114">
            <v>0.03</v>
          </cell>
          <cell r="Z114">
            <v>0.02</v>
          </cell>
          <cell r="AC114">
            <v>0</v>
          </cell>
          <cell r="AD114">
            <v>4500000</v>
          </cell>
          <cell r="AE114">
            <v>45944999.999999993</v>
          </cell>
          <cell r="AF114">
            <v>500000</v>
          </cell>
          <cell r="AG114">
            <v>5105000</v>
          </cell>
          <cell r="AH114">
            <v>0</v>
          </cell>
          <cell r="AI114">
            <v>0</v>
          </cell>
          <cell r="AJ114">
            <v>5000000</v>
          </cell>
          <cell r="AK114">
            <v>51049999.999999993</v>
          </cell>
          <cell r="AM114">
            <v>0</v>
          </cell>
          <cell r="AN114" t="str">
            <v>Material Supplied By Others</v>
          </cell>
        </row>
        <row r="115">
          <cell r="A115" t="str">
            <v>PACBKF000010A</v>
          </cell>
          <cell r="C115" t="str">
            <v>STEEL HANDRAIL</v>
          </cell>
          <cell r="D115" t="str">
            <v>W/ PAINT  (OR) HOT DIP GALVANIZED.</v>
          </cell>
          <cell r="E115" t="str">
            <v>14.8</v>
          </cell>
          <cell r="F115" t="str">
            <v>M</v>
          </cell>
          <cell r="G115">
            <v>969.61</v>
          </cell>
          <cell r="I115">
            <v>357.1</v>
          </cell>
          <cell r="L115">
            <v>188</v>
          </cell>
          <cell r="N115">
            <v>200.6</v>
          </cell>
          <cell r="O115">
            <v>200.6</v>
          </cell>
          <cell r="Q115">
            <v>23.31</v>
          </cell>
          <cell r="AC115">
            <v>0</v>
          </cell>
          <cell r="AE115">
            <v>0</v>
          </cell>
          <cell r="AG115">
            <v>0</v>
          </cell>
          <cell r="AI115">
            <v>0</v>
          </cell>
          <cell r="AJ115">
            <v>0</v>
          </cell>
          <cell r="AK115">
            <v>0</v>
          </cell>
          <cell r="AM115">
            <v>0</v>
          </cell>
          <cell r="AN115" t="str">
            <v>By Others (Included in Steel Structure BOQ)</v>
          </cell>
        </row>
        <row r="116">
          <cell r="A116" t="str">
            <v>PACBKG00AAAA</v>
          </cell>
          <cell r="C116" t="str">
            <v>STEEL PAINTING</v>
          </cell>
          <cell r="D116" t="str">
            <v>FOR-FIRE-PROOFED, PAINT TYPE (1 HOUR)</v>
          </cell>
          <cell r="E116" t="str">
            <v>4.8</v>
          </cell>
          <cell r="F116" t="str">
            <v>M2</v>
          </cell>
          <cell r="G116">
            <v>6060.6</v>
          </cell>
          <cell r="Q116">
            <v>6060.6</v>
          </cell>
          <cell r="AC116">
            <v>0</v>
          </cell>
          <cell r="AE116">
            <v>0</v>
          </cell>
          <cell r="AG116">
            <v>0</v>
          </cell>
          <cell r="AI116">
            <v>0</v>
          </cell>
          <cell r="AJ116">
            <v>0</v>
          </cell>
          <cell r="AK116">
            <v>0</v>
          </cell>
          <cell r="AM116">
            <v>0</v>
          </cell>
          <cell r="AN116" t="str">
            <v>By Others (Included in Steel Structure BOQ)</v>
          </cell>
        </row>
        <row r="117">
          <cell r="A117" t="str">
            <v>PACBKH000010A</v>
          </cell>
          <cell r="C117" t="str">
            <v>CAGED LADDER(2.5m &lt; H ≤ 10m)</v>
          </cell>
          <cell r="D117" t="str">
            <v>W/ PAINT  (OR) HOT DIP GALVANIZED.</v>
          </cell>
          <cell r="E117" t="str">
            <v>14.13</v>
          </cell>
          <cell r="F117" t="str">
            <v>M</v>
          </cell>
          <cell r="G117">
            <v>67.5</v>
          </cell>
          <cell r="Q117">
            <v>7</v>
          </cell>
          <cell r="R117">
            <v>6</v>
          </cell>
          <cell r="S117">
            <v>7</v>
          </cell>
          <cell r="T117">
            <v>15</v>
          </cell>
          <cell r="U117">
            <v>5.5</v>
          </cell>
          <cell r="V117">
            <v>4.5</v>
          </cell>
          <cell r="W117">
            <v>7.5</v>
          </cell>
          <cell r="X117">
            <v>5</v>
          </cell>
          <cell r="Y117">
            <v>5</v>
          </cell>
          <cell r="Z117">
            <v>5</v>
          </cell>
          <cell r="AC117">
            <v>0</v>
          </cell>
          <cell r="AE117">
            <v>0</v>
          </cell>
          <cell r="AG117">
            <v>0</v>
          </cell>
          <cell r="AI117">
            <v>0</v>
          </cell>
          <cell r="AJ117">
            <v>0</v>
          </cell>
          <cell r="AK117">
            <v>0</v>
          </cell>
          <cell r="AM117">
            <v>0</v>
          </cell>
          <cell r="AN117" t="str">
            <v>By Others (Included in Steel Structure BOQ)</v>
          </cell>
        </row>
        <row r="118">
          <cell r="A118" t="str">
            <v>PACBKH000010B</v>
          </cell>
          <cell r="C118" t="str">
            <v>CAGED LADDER(10.0m &lt; H)</v>
          </cell>
          <cell r="D118" t="str">
            <v>W/ PAINT  (OR) HOT DIP GALVANIZED.</v>
          </cell>
          <cell r="E118" t="str">
            <v>14.14</v>
          </cell>
          <cell r="F118" t="str">
            <v>M</v>
          </cell>
          <cell r="G118">
            <v>90</v>
          </cell>
          <cell r="I118">
            <v>14</v>
          </cell>
          <cell r="L118">
            <v>28</v>
          </cell>
          <cell r="N118">
            <v>24</v>
          </cell>
          <cell r="O118">
            <v>24</v>
          </cell>
          <cell r="AC118">
            <v>0</v>
          </cell>
          <cell r="AE118">
            <v>0</v>
          </cell>
          <cell r="AG118">
            <v>0</v>
          </cell>
          <cell r="AI118">
            <v>0</v>
          </cell>
          <cell r="AJ118">
            <v>0</v>
          </cell>
          <cell r="AK118">
            <v>0</v>
          </cell>
          <cell r="AM118">
            <v>0</v>
          </cell>
          <cell r="AN118" t="str">
            <v>By Others (Included in Steel Structure BOQ)</v>
          </cell>
        </row>
        <row r="119">
          <cell r="A119" t="str">
            <v>PACBKI000020</v>
          </cell>
          <cell r="C119" t="str">
            <v>GRATING</v>
          </cell>
          <cell r="D119" t="str">
            <v>THK.&gt;=32MM, GALVANIZED</v>
          </cell>
          <cell r="E119" t="str">
            <v>14.3</v>
          </cell>
          <cell r="F119" t="str">
            <v>M2</v>
          </cell>
          <cell r="G119">
            <v>774.00999999999988</v>
          </cell>
          <cell r="I119">
            <v>228</v>
          </cell>
          <cell r="L119">
            <v>198</v>
          </cell>
          <cell r="N119">
            <v>158.05000000000001</v>
          </cell>
          <cell r="O119">
            <v>158.05000000000001</v>
          </cell>
          <cell r="Q119">
            <v>23.31</v>
          </cell>
          <cell r="S119">
            <v>6.4</v>
          </cell>
          <cell r="W119">
            <v>2.2000000000000002</v>
          </cell>
          <cell r="AC119">
            <v>0</v>
          </cell>
          <cell r="AE119">
            <v>0</v>
          </cell>
          <cell r="AG119">
            <v>0</v>
          </cell>
          <cell r="AI119">
            <v>0</v>
          </cell>
          <cell r="AJ119">
            <v>0</v>
          </cell>
          <cell r="AK119">
            <v>0</v>
          </cell>
          <cell r="AM119">
            <v>0</v>
          </cell>
          <cell r="AN119" t="str">
            <v>By Others (Included in Steel Structure BOQ)</v>
          </cell>
        </row>
        <row r="120">
          <cell r="A120" t="str">
            <v>PACBKK000010</v>
          </cell>
          <cell r="C120" t="str">
            <v>CHECKERED PLATE</v>
          </cell>
          <cell r="D120" t="str">
            <v xml:space="preserve">GALVANIZED, </v>
          </cell>
          <cell r="E120" t="str">
            <v>14.4</v>
          </cell>
          <cell r="F120" t="str">
            <v>M2</v>
          </cell>
          <cell r="G120">
            <v>158.01000000000002</v>
          </cell>
          <cell r="Q120">
            <v>143.86000000000001</v>
          </cell>
          <cell r="T120">
            <v>6.75</v>
          </cell>
          <cell r="U120">
            <v>7.4</v>
          </cell>
          <cell r="AC120">
            <v>0</v>
          </cell>
          <cell r="AE120">
            <v>0</v>
          </cell>
          <cell r="AG120">
            <v>0</v>
          </cell>
          <cell r="AI120">
            <v>0</v>
          </cell>
          <cell r="AJ120">
            <v>0</v>
          </cell>
          <cell r="AK120">
            <v>0</v>
          </cell>
          <cell r="AM120">
            <v>0</v>
          </cell>
          <cell r="AN120" t="str">
            <v>By Others (Included in Steel Structure BOQ)</v>
          </cell>
        </row>
        <row r="121">
          <cell r="A121" t="str">
            <v>PACBKL000010</v>
          </cell>
          <cell r="C121" t="str">
            <v>DECK PLATE</v>
          </cell>
          <cell r="D121" t="str">
            <v>GALVANIZED.</v>
          </cell>
          <cell r="E121" t="str">
            <v>4.6.1</v>
          </cell>
          <cell r="F121" t="str">
            <v>M2</v>
          </cell>
          <cell r="G121">
            <v>4549.8</v>
          </cell>
          <cell r="I121">
            <v>1669.8</v>
          </cell>
          <cell r="Q121">
            <v>2880</v>
          </cell>
          <cell r="AC121">
            <v>0</v>
          </cell>
          <cell r="AE121">
            <v>0</v>
          </cell>
          <cell r="AG121">
            <v>0</v>
          </cell>
          <cell r="AI121">
            <v>0</v>
          </cell>
          <cell r="AJ121">
            <v>0</v>
          </cell>
          <cell r="AK121">
            <v>0</v>
          </cell>
          <cell r="AM121">
            <v>0</v>
          </cell>
          <cell r="AN121" t="str">
            <v>By Others (Included in Steel Structure BOQ)</v>
          </cell>
        </row>
        <row r="122">
          <cell r="A122" t="str">
            <v>PACBKM000010</v>
          </cell>
          <cell r="C122" t="str">
            <v>GROUTING</v>
          </cell>
          <cell r="D122" t="str">
            <v>NON-SHRINK CEMENT BASED GROUT.</v>
          </cell>
          <cell r="E122" t="str">
            <v>4.5</v>
          </cell>
          <cell r="F122" t="str">
            <v>M3</v>
          </cell>
          <cell r="G122">
            <v>3.4399999999999995</v>
          </cell>
          <cell r="I122">
            <v>0.71</v>
          </cell>
          <cell r="L122">
            <v>0.53</v>
          </cell>
          <cell r="N122">
            <v>0.47</v>
          </cell>
          <cell r="O122">
            <v>0.47</v>
          </cell>
          <cell r="P122">
            <v>0.08</v>
          </cell>
          <cell r="Q122">
            <v>0.95</v>
          </cell>
          <cell r="S122">
            <v>0.02</v>
          </cell>
          <cell r="T122">
            <v>0.17</v>
          </cell>
          <cell r="X122">
            <v>0.02</v>
          </cell>
          <cell r="Y122">
            <v>0.01</v>
          </cell>
          <cell r="Z122">
            <v>0.01</v>
          </cell>
          <cell r="AC122">
            <v>0</v>
          </cell>
          <cell r="AE122">
            <v>0</v>
          </cell>
          <cell r="AG122">
            <v>0</v>
          </cell>
          <cell r="AI122">
            <v>0</v>
          </cell>
          <cell r="AJ122">
            <v>0</v>
          </cell>
          <cell r="AK122">
            <v>0</v>
          </cell>
          <cell r="AM122">
            <v>0</v>
          </cell>
          <cell r="AN122" t="str">
            <v>By Others (Included in Steel Structure BOQ)</v>
          </cell>
        </row>
        <row r="123">
          <cell r="A123" t="str">
            <v/>
          </cell>
          <cell r="G123">
            <v>0</v>
          </cell>
          <cell r="AC123">
            <v>0</v>
          </cell>
          <cell r="AE123">
            <v>0</v>
          </cell>
          <cell r="AG123">
            <v>0</v>
          </cell>
          <cell r="AI123">
            <v>0</v>
          </cell>
          <cell r="AJ123">
            <v>0</v>
          </cell>
          <cell r="AK123">
            <v>0</v>
          </cell>
          <cell r="AM123">
            <v>0</v>
          </cell>
        </row>
        <row r="124">
          <cell r="A124" t="str">
            <v>MISC. WORKS</v>
          </cell>
          <cell r="G124">
            <v>0</v>
          </cell>
          <cell r="AC124">
            <v>182115000</v>
          </cell>
          <cell r="AE124">
            <v>152730000</v>
          </cell>
          <cell r="AG124">
            <v>21380000</v>
          </cell>
          <cell r="AI124">
            <v>0</v>
          </cell>
          <cell r="AJ124">
            <v>0</v>
          </cell>
          <cell r="AK124">
            <v>356225000</v>
          </cell>
          <cell r="AM124">
            <v>0</v>
          </cell>
        </row>
        <row r="125">
          <cell r="A125" t="str">
            <v>PACBLA000010A</v>
          </cell>
          <cell r="C125" t="str">
            <v>ROOF DRAIN (Φ100 / CAST IRON)</v>
          </cell>
          <cell r="D125" t="str">
            <v>FOR BUILDING</v>
          </cell>
          <cell r="E125" t="str">
            <v>11.8</v>
          </cell>
          <cell r="F125" t="str">
            <v>EA</v>
          </cell>
          <cell r="G125">
            <v>47</v>
          </cell>
          <cell r="I125">
            <v>18</v>
          </cell>
          <cell r="R125">
            <v>6</v>
          </cell>
          <cell r="S125">
            <v>3</v>
          </cell>
          <cell r="U125">
            <v>4</v>
          </cell>
          <cell r="V125">
            <v>2</v>
          </cell>
          <cell r="W125">
            <v>4</v>
          </cell>
          <cell r="X125">
            <v>6</v>
          </cell>
          <cell r="Y125">
            <v>2</v>
          </cell>
          <cell r="Z125">
            <v>2</v>
          </cell>
          <cell r="AB125">
            <v>35000</v>
          </cell>
          <cell r="AC125">
            <v>1645000</v>
          </cell>
          <cell r="AD125">
            <v>20000</v>
          </cell>
          <cell r="AE125">
            <v>940000</v>
          </cell>
          <cell r="AG125">
            <v>0</v>
          </cell>
          <cell r="AI125">
            <v>0</v>
          </cell>
          <cell r="AJ125">
            <v>55000</v>
          </cell>
          <cell r="AK125">
            <v>2585000</v>
          </cell>
          <cell r="AM125">
            <v>0</v>
          </cell>
        </row>
        <row r="126">
          <cell r="A126" t="str">
            <v>PACBLA000010B</v>
          </cell>
          <cell r="C126" t="str">
            <v>ROOF DRAIN (Φ150 / CAST IRON)</v>
          </cell>
          <cell r="D126" t="str">
            <v>FOR BUILDING</v>
          </cell>
          <cell r="E126" t="str">
            <v>11.9</v>
          </cell>
          <cell r="F126" t="str">
            <v>EA</v>
          </cell>
          <cell r="G126">
            <v>52</v>
          </cell>
          <cell r="L126">
            <v>12</v>
          </cell>
          <cell r="N126">
            <v>12</v>
          </cell>
          <cell r="O126">
            <v>12</v>
          </cell>
          <cell r="Q126">
            <v>10</v>
          </cell>
          <cell r="T126">
            <v>6</v>
          </cell>
          <cell r="AB126">
            <v>45000</v>
          </cell>
          <cell r="AC126">
            <v>2340000</v>
          </cell>
          <cell r="AD126">
            <v>20000</v>
          </cell>
          <cell r="AE126">
            <v>1040000</v>
          </cell>
          <cell r="AG126">
            <v>0</v>
          </cell>
          <cell r="AI126">
            <v>0</v>
          </cell>
          <cell r="AJ126">
            <v>65000</v>
          </cell>
          <cell r="AK126">
            <v>3380000</v>
          </cell>
          <cell r="AM126">
            <v>0</v>
          </cell>
        </row>
        <row r="127">
          <cell r="A127" t="str">
            <v>PACBLB000010A</v>
          </cell>
          <cell r="C127" t="str">
            <v>DOWNSPOUT(Φ100 / GALV. STL)</v>
          </cell>
          <cell r="D127" t="str">
            <v>FOR BUILDING, GALV. STEEL.</v>
          </cell>
          <cell r="E127" t="str">
            <v>11.12</v>
          </cell>
          <cell r="F127" t="str">
            <v>M</v>
          </cell>
          <cell r="G127">
            <v>377</v>
          </cell>
          <cell r="I127">
            <v>216</v>
          </cell>
          <cell r="R127">
            <v>24</v>
          </cell>
          <cell r="S127">
            <v>18</v>
          </cell>
          <cell r="U127">
            <v>18</v>
          </cell>
          <cell r="V127">
            <v>7</v>
          </cell>
          <cell r="W127">
            <v>26</v>
          </cell>
          <cell r="X127">
            <v>48</v>
          </cell>
          <cell r="Y127">
            <v>8</v>
          </cell>
          <cell r="Z127">
            <v>12</v>
          </cell>
          <cell r="AB127">
            <v>45000</v>
          </cell>
          <cell r="AC127">
            <v>16965000</v>
          </cell>
          <cell r="AD127">
            <v>30000</v>
          </cell>
          <cell r="AE127">
            <v>11310000</v>
          </cell>
          <cell r="AF127">
            <v>5000</v>
          </cell>
          <cell r="AG127">
            <v>1885000</v>
          </cell>
          <cell r="AI127">
            <v>0</v>
          </cell>
          <cell r="AJ127">
            <v>80000</v>
          </cell>
          <cell r="AK127">
            <v>30160000</v>
          </cell>
          <cell r="AM127">
            <v>0</v>
          </cell>
        </row>
        <row r="128">
          <cell r="A128" t="str">
            <v>PACBLB000010B</v>
          </cell>
          <cell r="C128" t="str">
            <v>DOWNSPOUT(Φ150 / GALV. STL)</v>
          </cell>
          <cell r="D128" t="str">
            <v>FOR BUILDING, GALV. STEEL.</v>
          </cell>
          <cell r="E128" t="str">
            <v>11.13</v>
          </cell>
          <cell r="F128" t="str">
            <v>M</v>
          </cell>
          <cell r="G128">
            <v>1155</v>
          </cell>
          <cell r="L128">
            <v>216</v>
          </cell>
          <cell r="N128">
            <v>378</v>
          </cell>
          <cell r="O128">
            <v>378</v>
          </cell>
          <cell r="Q128">
            <v>155</v>
          </cell>
          <cell r="T128">
            <v>28</v>
          </cell>
          <cell r="AB128">
            <v>65000</v>
          </cell>
          <cell r="AC128">
            <v>75075000</v>
          </cell>
          <cell r="AD128">
            <v>40000</v>
          </cell>
          <cell r="AE128">
            <v>46200000</v>
          </cell>
          <cell r="AF128">
            <v>5000</v>
          </cell>
          <cell r="AG128">
            <v>5775000</v>
          </cell>
          <cell r="AI128">
            <v>0</v>
          </cell>
          <cell r="AJ128">
            <v>110000</v>
          </cell>
          <cell r="AK128">
            <v>127050000</v>
          </cell>
          <cell r="AM128">
            <v>0</v>
          </cell>
        </row>
        <row r="129">
          <cell r="A129" t="str">
            <v>PACBLB000040</v>
          </cell>
          <cell r="C129" t="str">
            <v>WATER COLLECTION BOX</v>
          </cell>
          <cell r="D129" t="str">
            <v/>
          </cell>
          <cell r="E129" t="str">
            <v>11.16</v>
          </cell>
          <cell r="F129" t="str">
            <v>EA</v>
          </cell>
          <cell r="G129">
            <v>101</v>
          </cell>
          <cell r="I129">
            <v>18</v>
          </cell>
          <cell r="L129">
            <v>12</v>
          </cell>
          <cell r="N129">
            <v>12</v>
          </cell>
          <cell r="O129">
            <v>12</v>
          </cell>
          <cell r="Q129">
            <v>10</v>
          </cell>
          <cell r="R129">
            <v>6</v>
          </cell>
          <cell r="S129">
            <v>3</v>
          </cell>
          <cell r="T129">
            <v>6</v>
          </cell>
          <cell r="U129">
            <v>4</v>
          </cell>
          <cell r="V129">
            <v>2</v>
          </cell>
          <cell r="W129">
            <v>6</v>
          </cell>
          <cell r="X129">
            <v>6</v>
          </cell>
          <cell r="Y129">
            <v>2</v>
          </cell>
          <cell r="Z129">
            <v>2</v>
          </cell>
          <cell r="AB129">
            <v>40000</v>
          </cell>
          <cell r="AC129">
            <v>4040000</v>
          </cell>
          <cell r="AD129">
            <v>20000</v>
          </cell>
          <cell r="AE129">
            <v>2020000</v>
          </cell>
          <cell r="AG129">
            <v>0</v>
          </cell>
          <cell r="AI129">
            <v>0</v>
          </cell>
          <cell r="AJ129">
            <v>60000</v>
          </cell>
          <cell r="AK129">
            <v>6060000</v>
          </cell>
          <cell r="AM129">
            <v>0</v>
          </cell>
        </row>
        <row r="130">
          <cell r="A130" t="str">
            <v>PACBLC000010</v>
          </cell>
          <cell r="C130" t="str">
            <v>CONCRETE SPLASH BLOCK</v>
          </cell>
          <cell r="D130" t="str">
            <v>CONCRETE BLOCK TYPE.</v>
          </cell>
          <cell r="E130" t="str">
            <v>11.18</v>
          </cell>
          <cell r="F130" t="str">
            <v>EA</v>
          </cell>
          <cell r="G130">
            <v>2</v>
          </cell>
          <cell r="Z130">
            <v>2</v>
          </cell>
          <cell r="AB130">
            <v>25000</v>
          </cell>
          <cell r="AC130">
            <v>50000</v>
          </cell>
          <cell r="AD130">
            <v>5000</v>
          </cell>
          <cell r="AE130">
            <v>10000</v>
          </cell>
          <cell r="AG130">
            <v>0</v>
          </cell>
          <cell r="AI130">
            <v>0</v>
          </cell>
          <cell r="AJ130">
            <v>30000</v>
          </cell>
          <cell r="AK130">
            <v>60000</v>
          </cell>
          <cell r="AM130">
            <v>0</v>
          </cell>
        </row>
        <row r="131">
          <cell r="A131" t="str">
            <v>PACBLD000010</v>
          </cell>
          <cell r="C131" t="str">
            <v>CHAINLINK FENCE</v>
          </cell>
          <cell r="D131" t="str">
            <v/>
          </cell>
          <cell r="E131" t="str">
            <v>16.3</v>
          </cell>
          <cell r="F131" t="str">
            <v>M</v>
          </cell>
          <cell r="G131">
            <v>168</v>
          </cell>
          <cell r="X131">
            <v>168</v>
          </cell>
          <cell r="AB131">
            <v>160000</v>
          </cell>
          <cell r="AC131">
            <v>26880000</v>
          </cell>
          <cell r="AD131">
            <v>35000</v>
          </cell>
          <cell r="AE131">
            <v>5880000</v>
          </cell>
          <cell r="AF131">
            <v>15000</v>
          </cell>
          <cell r="AG131">
            <v>2520000</v>
          </cell>
          <cell r="AI131">
            <v>0</v>
          </cell>
          <cell r="AJ131">
            <v>210000</v>
          </cell>
          <cell r="AK131">
            <v>35280000</v>
          </cell>
          <cell r="AM131">
            <v>0</v>
          </cell>
        </row>
        <row r="132">
          <cell r="A132" t="str">
            <v>PACBLD000040</v>
          </cell>
          <cell r="C132" t="str">
            <v>CHAINLINK GATE</v>
          </cell>
          <cell r="D132" t="str">
            <v/>
          </cell>
          <cell r="E132" t="str">
            <v>16.4</v>
          </cell>
          <cell r="F132" t="str">
            <v>EA</v>
          </cell>
          <cell r="G132">
            <v>1</v>
          </cell>
          <cell r="X132">
            <v>1</v>
          </cell>
          <cell r="AB132">
            <v>1700000</v>
          </cell>
          <cell r="AC132">
            <v>1700000</v>
          </cell>
          <cell r="AD132">
            <v>300000</v>
          </cell>
          <cell r="AE132">
            <v>300000</v>
          </cell>
          <cell r="AF132">
            <v>100000</v>
          </cell>
          <cell r="AG132">
            <v>100000</v>
          </cell>
          <cell r="AI132">
            <v>0</v>
          </cell>
          <cell r="AJ132">
            <v>2100000</v>
          </cell>
          <cell r="AK132">
            <v>2100000</v>
          </cell>
          <cell r="AM132">
            <v>0</v>
          </cell>
        </row>
        <row r="133">
          <cell r="A133" t="str">
            <v>PACBLE000010</v>
          </cell>
          <cell r="C133" t="str">
            <v>STEEL BOLLARD</v>
          </cell>
          <cell r="D133" t="str">
            <v>GUARD POST, CONCRETE FILL.</v>
          </cell>
          <cell r="E133" t="str">
            <v>14.16</v>
          </cell>
          <cell r="F133" t="str">
            <v>EA</v>
          </cell>
          <cell r="G133">
            <v>22</v>
          </cell>
          <cell r="I133">
            <v>6</v>
          </cell>
          <cell r="L133">
            <v>2</v>
          </cell>
          <cell r="N133">
            <v>2</v>
          </cell>
          <cell r="O133">
            <v>2</v>
          </cell>
          <cell r="P133">
            <v>2</v>
          </cell>
          <cell r="R133">
            <v>4</v>
          </cell>
          <cell r="T133">
            <v>4</v>
          </cell>
          <cell r="AB133">
            <v>200000</v>
          </cell>
          <cell r="AC133">
            <v>4400000</v>
          </cell>
          <cell r="AD133">
            <v>150000</v>
          </cell>
          <cell r="AE133">
            <v>3300000</v>
          </cell>
          <cell r="AF133">
            <v>50000</v>
          </cell>
          <cell r="AG133">
            <v>1100000</v>
          </cell>
          <cell r="AI133">
            <v>0</v>
          </cell>
          <cell r="AJ133">
            <v>400000</v>
          </cell>
          <cell r="AK133">
            <v>8800000</v>
          </cell>
          <cell r="AM133">
            <v>0</v>
          </cell>
        </row>
        <row r="134">
          <cell r="A134" t="str">
            <v>PACBLI000020A</v>
          </cell>
          <cell r="C134" t="str">
            <v>MIRROR / W GLASS SHELF</v>
          </cell>
          <cell r="D134" t="str">
            <v>750Wx800Hx5T</v>
          </cell>
          <cell r="E134" t="str">
            <v>15.17</v>
          </cell>
          <cell r="F134" t="str">
            <v>EA</v>
          </cell>
          <cell r="G134">
            <v>6</v>
          </cell>
          <cell r="Q134">
            <v>1</v>
          </cell>
          <cell r="R134">
            <v>1</v>
          </cell>
          <cell r="T134">
            <v>1</v>
          </cell>
          <cell r="U134">
            <v>2</v>
          </cell>
          <cell r="V134">
            <v>1</v>
          </cell>
          <cell r="AB134">
            <v>80000</v>
          </cell>
          <cell r="AC134">
            <v>480000</v>
          </cell>
          <cell r="AD134">
            <v>30000</v>
          </cell>
          <cell r="AE134">
            <v>180000</v>
          </cell>
          <cell r="AG134">
            <v>0</v>
          </cell>
          <cell r="AI134">
            <v>0</v>
          </cell>
          <cell r="AJ134">
            <v>110000</v>
          </cell>
          <cell r="AK134">
            <v>660000</v>
          </cell>
          <cell r="AM134">
            <v>0</v>
          </cell>
        </row>
        <row r="135">
          <cell r="A135" t="str">
            <v>PACBLI000020B</v>
          </cell>
          <cell r="C135" t="str">
            <v>MIRROR / W GLASS SHELF</v>
          </cell>
          <cell r="D135" t="str">
            <v>1500Wx800Hx5T</v>
          </cell>
          <cell r="E135" t="str">
            <v>15.18</v>
          </cell>
          <cell r="F135" t="str">
            <v>EA</v>
          </cell>
          <cell r="G135">
            <v>1</v>
          </cell>
          <cell r="Q135">
            <v>1</v>
          </cell>
          <cell r="AB135">
            <v>160000</v>
          </cell>
          <cell r="AC135">
            <v>160000</v>
          </cell>
          <cell r="AD135">
            <v>50000</v>
          </cell>
          <cell r="AE135">
            <v>50000</v>
          </cell>
          <cell r="AG135">
            <v>0</v>
          </cell>
          <cell r="AI135">
            <v>0</v>
          </cell>
          <cell r="AJ135">
            <v>210000</v>
          </cell>
          <cell r="AK135">
            <v>210000</v>
          </cell>
          <cell r="AM135">
            <v>0</v>
          </cell>
        </row>
        <row r="136">
          <cell r="A136" t="str">
            <v>PACBLI000030</v>
          </cell>
          <cell r="C136" t="str">
            <v>SOAP DISPENSERS</v>
          </cell>
          <cell r="D136" t="str">
            <v/>
          </cell>
          <cell r="E136" t="str">
            <v>15.20</v>
          </cell>
          <cell r="F136" t="str">
            <v>EA</v>
          </cell>
          <cell r="G136">
            <v>7</v>
          </cell>
          <cell r="Q136">
            <v>2</v>
          </cell>
          <cell r="R136">
            <v>1</v>
          </cell>
          <cell r="T136">
            <v>1</v>
          </cell>
          <cell r="U136">
            <v>2</v>
          </cell>
          <cell r="V136">
            <v>1</v>
          </cell>
          <cell r="AB136">
            <v>20000</v>
          </cell>
          <cell r="AC136">
            <v>140000</v>
          </cell>
          <cell r="AE136">
            <v>0</v>
          </cell>
          <cell r="AG136">
            <v>0</v>
          </cell>
          <cell r="AI136">
            <v>0</v>
          </cell>
          <cell r="AJ136">
            <v>20000</v>
          </cell>
          <cell r="AK136">
            <v>140000</v>
          </cell>
          <cell r="AM136">
            <v>0</v>
          </cell>
        </row>
        <row r="137">
          <cell r="A137" t="str">
            <v>PACBLI000070</v>
          </cell>
          <cell r="C137" t="str">
            <v>LOCKER (WOODEN)</v>
          </cell>
          <cell r="D137" t="str">
            <v/>
          </cell>
          <cell r="E137" t="str">
            <v>18.18</v>
          </cell>
          <cell r="F137" t="str">
            <v>EA</v>
          </cell>
          <cell r="G137">
            <v>4</v>
          </cell>
          <cell r="T137">
            <v>2</v>
          </cell>
          <cell r="V137">
            <v>2</v>
          </cell>
          <cell r="AB137">
            <v>250000</v>
          </cell>
          <cell r="AC137">
            <v>1000000</v>
          </cell>
          <cell r="AE137">
            <v>0</v>
          </cell>
          <cell r="AG137">
            <v>0</v>
          </cell>
          <cell r="AI137">
            <v>0</v>
          </cell>
          <cell r="AJ137">
            <v>250000</v>
          </cell>
          <cell r="AK137">
            <v>1000000</v>
          </cell>
          <cell r="AM137">
            <v>0</v>
          </cell>
        </row>
        <row r="138">
          <cell r="A138" t="str">
            <v>PACBLI000090</v>
          </cell>
          <cell r="C138" t="str">
            <v>PAPER HOLDER</v>
          </cell>
          <cell r="D138" t="str">
            <v/>
          </cell>
          <cell r="E138" t="str">
            <v>15.21</v>
          </cell>
          <cell r="F138" t="str">
            <v>EA</v>
          </cell>
          <cell r="G138">
            <v>12</v>
          </cell>
          <cell r="Q138">
            <v>5</v>
          </cell>
          <cell r="R138">
            <v>1</v>
          </cell>
          <cell r="T138">
            <v>1</v>
          </cell>
          <cell r="U138">
            <v>4</v>
          </cell>
          <cell r="V138">
            <v>1</v>
          </cell>
          <cell r="AB138">
            <v>20000</v>
          </cell>
          <cell r="AC138">
            <v>240000</v>
          </cell>
          <cell r="AE138">
            <v>0</v>
          </cell>
          <cell r="AG138">
            <v>0</v>
          </cell>
          <cell r="AI138">
            <v>0</v>
          </cell>
          <cell r="AJ138">
            <v>20000</v>
          </cell>
          <cell r="AK138">
            <v>240000</v>
          </cell>
          <cell r="AM138">
            <v>0</v>
          </cell>
        </row>
        <row r="139">
          <cell r="A139" t="str">
            <v>PACBLI00AAAAD</v>
          </cell>
          <cell r="C139" t="str">
            <v>VANITY TOP</v>
          </cell>
          <cell r="D139" t="str">
            <v>L=750MM (1 BOWL)</v>
          </cell>
          <cell r="E139" t="str">
            <v>15.15</v>
          </cell>
          <cell r="F139" t="str">
            <v>EA</v>
          </cell>
          <cell r="G139">
            <v>6</v>
          </cell>
          <cell r="Q139">
            <v>1</v>
          </cell>
          <cell r="R139">
            <v>1</v>
          </cell>
          <cell r="T139">
            <v>1</v>
          </cell>
          <cell r="U139">
            <v>2</v>
          </cell>
          <cell r="V139">
            <v>1</v>
          </cell>
          <cell r="AB139">
            <v>250000</v>
          </cell>
          <cell r="AC139">
            <v>1500000</v>
          </cell>
          <cell r="AE139">
            <v>0</v>
          </cell>
          <cell r="AG139">
            <v>0</v>
          </cell>
          <cell r="AI139">
            <v>0</v>
          </cell>
          <cell r="AJ139">
            <v>250000</v>
          </cell>
          <cell r="AK139">
            <v>1500000</v>
          </cell>
          <cell r="AM139">
            <v>0</v>
          </cell>
        </row>
        <row r="140">
          <cell r="A140" t="str">
            <v>PACBLI00AAAAE</v>
          </cell>
          <cell r="C140" t="str">
            <v>VANITY TOP</v>
          </cell>
          <cell r="D140" t="str">
            <v>L=1500MM (2 BOWL)</v>
          </cell>
          <cell r="E140" t="str">
            <v>15.16</v>
          </cell>
          <cell r="F140" t="str">
            <v>EA</v>
          </cell>
          <cell r="G140">
            <v>1</v>
          </cell>
          <cell r="Q140">
            <v>1</v>
          </cell>
          <cell r="AB140">
            <v>250000</v>
          </cell>
          <cell r="AC140">
            <v>250000</v>
          </cell>
          <cell r="AE140">
            <v>0</v>
          </cell>
          <cell r="AG140">
            <v>0</v>
          </cell>
          <cell r="AI140">
            <v>0</v>
          </cell>
          <cell r="AJ140">
            <v>250000</v>
          </cell>
          <cell r="AK140">
            <v>250000</v>
          </cell>
          <cell r="AM140">
            <v>0</v>
          </cell>
        </row>
        <row r="141">
          <cell r="A141" t="str">
            <v>PACBLJ000010</v>
          </cell>
          <cell r="C141" t="str">
            <v>MISC STEEL</v>
          </cell>
          <cell r="D141" t="str">
            <v>GALVANIZED.</v>
          </cell>
          <cell r="E141" t="str">
            <v>14.1</v>
          </cell>
          <cell r="F141" t="str">
            <v>TON</v>
          </cell>
          <cell r="G141">
            <v>10.000000000000002</v>
          </cell>
          <cell r="I141">
            <v>1.59</v>
          </cell>
          <cell r="L141">
            <v>1.5</v>
          </cell>
          <cell r="N141">
            <v>1.5</v>
          </cell>
          <cell r="O141">
            <v>1.5</v>
          </cell>
          <cell r="Q141">
            <v>1.06</v>
          </cell>
          <cell r="R141">
            <v>0.7</v>
          </cell>
          <cell r="S141">
            <v>0.5</v>
          </cell>
          <cell r="T141">
            <v>0.5</v>
          </cell>
          <cell r="U141">
            <v>0.3</v>
          </cell>
          <cell r="W141">
            <v>0.2</v>
          </cell>
          <cell r="X141">
            <v>0.15</v>
          </cell>
          <cell r="Y141">
            <v>0.5</v>
          </cell>
          <cell r="AB141">
            <v>1400000</v>
          </cell>
          <cell r="AC141">
            <v>14000000.000000002</v>
          </cell>
          <cell r="AD141">
            <v>4000000</v>
          </cell>
          <cell r="AE141">
            <v>40000000.000000007</v>
          </cell>
          <cell r="AF141">
            <v>500000</v>
          </cell>
          <cell r="AG141">
            <v>5000000.0000000009</v>
          </cell>
          <cell r="AI141">
            <v>0</v>
          </cell>
          <cell r="AJ141">
            <v>5900000</v>
          </cell>
          <cell r="AK141">
            <v>59000000.000000007</v>
          </cell>
          <cell r="AM141">
            <v>0</v>
          </cell>
        </row>
        <row r="142">
          <cell r="A142" t="str">
            <v>PACBLJ00AAAA</v>
          </cell>
          <cell r="C142" t="str">
            <v>NON-SLIP NOSING</v>
          </cell>
          <cell r="D142" t="str">
            <v>STAINLESS STEEL NON-SLIP NOSING, FOR PVC TILE EDGE</v>
          </cell>
          <cell r="E142" t="str">
            <v>15.22</v>
          </cell>
          <cell r="F142" t="str">
            <v>M</v>
          </cell>
          <cell r="G142">
            <v>150</v>
          </cell>
          <cell r="Q142">
            <v>150</v>
          </cell>
          <cell r="AB142">
            <v>15000</v>
          </cell>
          <cell r="AC142">
            <v>2250000</v>
          </cell>
          <cell r="AD142">
            <v>10000</v>
          </cell>
          <cell r="AE142">
            <v>1500000</v>
          </cell>
          <cell r="AG142">
            <v>0</v>
          </cell>
          <cell r="AI142">
            <v>0</v>
          </cell>
          <cell r="AJ142">
            <v>25000</v>
          </cell>
          <cell r="AK142">
            <v>3750000</v>
          </cell>
          <cell r="AM142">
            <v>0</v>
          </cell>
        </row>
        <row r="143">
          <cell r="A143" t="str">
            <v>PACBLJ00ZZZZ</v>
          </cell>
          <cell r="C143" t="str">
            <v>STAINLESS DIVIDING STRIP</v>
          </cell>
          <cell r="D143" t="str">
            <v>GRADE 316L OR BETTER</v>
          </cell>
          <cell r="E143" t="str">
            <v>15.23</v>
          </cell>
          <cell r="F143" t="str">
            <v>TON</v>
          </cell>
          <cell r="G143">
            <v>10</v>
          </cell>
          <cell r="Q143">
            <v>10</v>
          </cell>
          <cell r="AB143">
            <v>2900000</v>
          </cell>
          <cell r="AC143">
            <v>29000000</v>
          </cell>
          <cell r="AD143">
            <v>4000000</v>
          </cell>
          <cell r="AE143">
            <v>40000000</v>
          </cell>
          <cell r="AF143">
            <v>500000</v>
          </cell>
          <cell r="AG143">
            <v>5000000</v>
          </cell>
          <cell r="AI143">
            <v>0</v>
          </cell>
          <cell r="AJ143">
            <v>7400000</v>
          </cell>
          <cell r="AK143">
            <v>74000000</v>
          </cell>
          <cell r="AM143">
            <v>0</v>
          </cell>
        </row>
        <row r="144">
          <cell r="A144" t="str">
            <v/>
          </cell>
          <cell r="G144">
            <v>0</v>
          </cell>
          <cell r="AC144">
            <v>0</v>
          </cell>
          <cell r="AE144">
            <v>0</v>
          </cell>
          <cell r="AG144">
            <v>0</v>
          </cell>
          <cell r="AI144">
            <v>0</v>
          </cell>
          <cell r="AJ144">
            <v>0</v>
          </cell>
          <cell r="AK144">
            <v>0</v>
          </cell>
          <cell r="AM144">
            <v>0</v>
          </cell>
        </row>
        <row r="145">
          <cell r="A145" t="str">
            <v>FURNITURE</v>
          </cell>
          <cell r="G145">
            <v>0</v>
          </cell>
          <cell r="AC145">
            <v>33000000</v>
          </cell>
          <cell r="AE145">
            <v>0</v>
          </cell>
          <cell r="AG145">
            <v>0</v>
          </cell>
          <cell r="AI145">
            <v>0</v>
          </cell>
          <cell r="AJ145">
            <v>0</v>
          </cell>
          <cell r="AK145">
            <v>33000000</v>
          </cell>
          <cell r="AM145">
            <v>0</v>
          </cell>
        </row>
        <row r="146">
          <cell r="A146" t="str">
            <v>PACBO0000070</v>
          </cell>
          <cell r="C146" t="str">
            <v>CHAIRS</v>
          </cell>
          <cell r="D146" t="str">
            <v/>
          </cell>
          <cell r="E146" t="str">
            <v>18.3.2</v>
          </cell>
          <cell r="F146" t="str">
            <v>EA</v>
          </cell>
          <cell r="G146">
            <v>34</v>
          </cell>
          <cell r="Q146">
            <v>24</v>
          </cell>
          <cell r="T146">
            <v>8</v>
          </cell>
          <cell r="V146">
            <v>2</v>
          </cell>
          <cell r="AB146">
            <v>150000</v>
          </cell>
          <cell r="AC146">
            <v>5100000</v>
          </cell>
          <cell r="AE146">
            <v>0</v>
          </cell>
          <cell r="AG146">
            <v>0</v>
          </cell>
          <cell r="AI146">
            <v>0</v>
          </cell>
          <cell r="AJ146">
            <v>150000</v>
          </cell>
          <cell r="AK146">
            <v>5100000</v>
          </cell>
          <cell r="AM146">
            <v>0</v>
          </cell>
        </row>
        <row r="147">
          <cell r="A147" t="str">
            <v>PACBO0000090</v>
          </cell>
          <cell r="C147" t="str">
            <v>DESK</v>
          </cell>
          <cell r="D147" t="str">
            <v/>
          </cell>
          <cell r="E147" t="str">
            <v>18.1.1</v>
          </cell>
          <cell r="F147" t="str">
            <v>EA</v>
          </cell>
          <cell r="G147">
            <v>25</v>
          </cell>
          <cell r="Q147">
            <v>12</v>
          </cell>
          <cell r="T147">
            <v>10</v>
          </cell>
          <cell r="V147">
            <v>3</v>
          </cell>
          <cell r="AB147">
            <v>500000</v>
          </cell>
          <cell r="AC147">
            <v>12500000</v>
          </cell>
          <cell r="AE147">
            <v>0</v>
          </cell>
          <cell r="AG147">
            <v>0</v>
          </cell>
          <cell r="AI147">
            <v>0</v>
          </cell>
          <cell r="AJ147">
            <v>500000</v>
          </cell>
          <cell r="AK147">
            <v>12500000</v>
          </cell>
          <cell r="AM147">
            <v>0</v>
          </cell>
        </row>
        <row r="148">
          <cell r="A148" t="str">
            <v>PACBO0000230A</v>
          </cell>
          <cell r="C148" t="str">
            <v>KITCHEN UNIT</v>
          </cell>
          <cell r="D148" t="str">
            <v>TEA KITCHEN</v>
          </cell>
          <cell r="E148" t="str">
            <v>18.17</v>
          </cell>
          <cell r="F148" t="str">
            <v>LOT</v>
          </cell>
          <cell r="G148">
            <v>1</v>
          </cell>
          <cell r="Q148">
            <v>1</v>
          </cell>
          <cell r="AB148">
            <v>900000</v>
          </cell>
          <cell r="AC148">
            <v>900000</v>
          </cell>
          <cell r="AE148">
            <v>0</v>
          </cell>
          <cell r="AG148">
            <v>0</v>
          </cell>
          <cell r="AI148">
            <v>0</v>
          </cell>
          <cell r="AJ148">
            <v>900000</v>
          </cell>
          <cell r="AK148">
            <v>900000</v>
          </cell>
          <cell r="AM148">
            <v>0</v>
          </cell>
        </row>
        <row r="149">
          <cell r="A149" t="str">
            <v>PACBO0000240</v>
          </cell>
          <cell r="C149" t="str">
            <v>METAL CABINET</v>
          </cell>
          <cell r="D149" t="str">
            <v>TALL TYPE</v>
          </cell>
          <cell r="E149" t="str">
            <v>18.9</v>
          </cell>
          <cell r="F149" t="str">
            <v>EA</v>
          </cell>
          <cell r="G149">
            <v>10</v>
          </cell>
          <cell r="T149">
            <v>8</v>
          </cell>
          <cell r="V149">
            <v>2</v>
          </cell>
          <cell r="AB149">
            <v>250000</v>
          </cell>
          <cell r="AC149">
            <v>2500000</v>
          </cell>
          <cell r="AE149">
            <v>0</v>
          </cell>
          <cell r="AG149">
            <v>0</v>
          </cell>
          <cell r="AI149">
            <v>0</v>
          </cell>
          <cell r="AJ149">
            <v>250000</v>
          </cell>
          <cell r="AK149">
            <v>2500000</v>
          </cell>
          <cell r="AM149">
            <v>0</v>
          </cell>
        </row>
        <row r="150">
          <cell r="A150" t="str">
            <v>PACBO0000330</v>
          </cell>
          <cell r="C150" t="str">
            <v>SOFA</v>
          </cell>
          <cell r="D150" t="str">
            <v/>
          </cell>
          <cell r="E150" t="str">
            <v>18.3.2.2</v>
          </cell>
          <cell r="F150" t="str">
            <v>EA</v>
          </cell>
          <cell r="G150">
            <v>4</v>
          </cell>
          <cell r="Q150">
            <v>3</v>
          </cell>
          <cell r="V150">
            <v>1</v>
          </cell>
          <cell r="AB150">
            <v>1500000</v>
          </cell>
          <cell r="AC150">
            <v>6000000</v>
          </cell>
          <cell r="AE150">
            <v>0</v>
          </cell>
          <cell r="AG150">
            <v>0</v>
          </cell>
          <cell r="AI150">
            <v>0</v>
          </cell>
          <cell r="AJ150">
            <v>1500000</v>
          </cell>
          <cell r="AK150">
            <v>6000000</v>
          </cell>
          <cell r="AM150">
            <v>0</v>
          </cell>
        </row>
        <row r="151">
          <cell r="A151" t="str">
            <v>PACBO0000400</v>
          </cell>
          <cell r="C151" t="str">
            <v>WALL CUPBOARD</v>
          </cell>
          <cell r="D151" t="str">
            <v/>
          </cell>
          <cell r="E151" t="str">
            <v>18.16</v>
          </cell>
          <cell r="F151" t="str">
            <v>EA</v>
          </cell>
          <cell r="G151">
            <v>5</v>
          </cell>
          <cell r="Q151">
            <v>2</v>
          </cell>
          <cell r="T151">
            <v>2</v>
          </cell>
          <cell r="V151">
            <v>1</v>
          </cell>
          <cell r="AB151">
            <v>1000000</v>
          </cell>
          <cell r="AC151">
            <v>5000000</v>
          </cell>
          <cell r="AE151">
            <v>0</v>
          </cell>
          <cell r="AG151">
            <v>0</v>
          </cell>
          <cell r="AI151">
            <v>0</v>
          </cell>
          <cell r="AJ151">
            <v>1000000</v>
          </cell>
          <cell r="AK151">
            <v>5000000</v>
          </cell>
          <cell r="AM151">
            <v>0</v>
          </cell>
        </row>
        <row r="152">
          <cell r="A152" t="str">
            <v>PACBO0000430</v>
          </cell>
          <cell r="C152" t="str">
            <v>WHITE BOARD</v>
          </cell>
          <cell r="D152" t="str">
            <v/>
          </cell>
          <cell r="E152" t="str">
            <v>18.6</v>
          </cell>
          <cell r="F152" t="str">
            <v>EA</v>
          </cell>
          <cell r="G152">
            <v>4</v>
          </cell>
          <cell r="Q152">
            <v>1</v>
          </cell>
          <cell r="T152">
            <v>2</v>
          </cell>
          <cell r="V152">
            <v>1</v>
          </cell>
          <cell r="AB152">
            <v>250000</v>
          </cell>
          <cell r="AC152">
            <v>1000000</v>
          </cell>
          <cell r="AE152">
            <v>0</v>
          </cell>
          <cell r="AG152">
            <v>0</v>
          </cell>
          <cell r="AI152">
            <v>0</v>
          </cell>
          <cell r="AJ152">
            <v>250000</v>
          </cell>
          <cell r="AK152">
            <v>1000000</v>
          </cell>
          <cell r="AM152">
            <v>0</v>
          </cell>
        </row>
        <row r="154">
          <cell r="D154" t="str">
            <v>Total</v>
          </cell>
          <cell r="AC154">
            <v>1602128255</v>
          </cell>
          <cell r="AE154">
            <v>2341797785</v>
          </cell>
          <cell r="AG154">
            <v>661375030</v>
          </cell>
          <cell r="AI154">
            <v>0</v>
          </cell>
          <cell r="AK154">
            <v>4605301070</v>
          </cell>
          <cell r="AM154">
            <v>0</v>
          </cell>
        </row>
      </sheetData>
      <sheetData sheetId="11"/>
      <sheetData sheetId="12"/>
      <sheetData sheetId="13">
        <row r="13">
          <cell r="A13" t="str">
            <v>PACBBA000010</v>
          </cell>
          <cell r="C13" t="str">
            <v>EXCAVATION</v>
          </cell>
          <cell r="D13" t="str">
            <v>COMMON SOIL / LIMESTONE ROCK</v>
          </cell>
          <cell r="E13" t="str">
            <v>2.1</v>
          </cell>
          <cell r="F13" t="str">
            <v>M3</v>
          </cell>
          <cell r="G13">
            <v>21239.159999999996</v>
          </cell>
          <cell r="I13">
            <v>4592</v>
          </cell>
          <cell r="L13">
            <v>2611.1999999999998</v>
          </cell>
          <cell r="N13">
            <v>764.1</v>
          </cell>
          <cell r="O13">
            <v>764.1</v>
          </cell>
          <cell r="Q13">
            <v>4380</v>
          </cell>
          <cell r="R13">
            <v>5035.41</v>
          </cell>
          <cell r="S13">
            <v>193.6</v>
          </cell>
          <cell r="T13">
            <v>841.5</v>
          </cell>
          <cell r="U13">
            <v>417.2</v>
          </cell>
          <cell r="V13">
            <v>54</v>
          </cell>
          <cell r="W13">
            <v>1005.2</v>
          </cell>
          <cell r="X13">
            <v>121.5</v>
          </cell>
          <cell r="Y13">
            <v>412.1</v>
          </cell>
          <cell r="Z13">
            <v>47.25</v>
          </cell>
          <cell r="AB13">
            <v>0</v>
          </cell>
          <cell r="AC13">
            <v>0</v>
          </cell>
          <cell r="AD13">
            <v>1650</v>
          </cell>
          <cell r="AE13">
            <v>35044613.999999993</v>
          </cell>
          <cell r="AF13">
            <v>6050</v>
          </cell>
          <cell r="AG13">
            <v>128496917.99999997</v>
          </cell>
          <cell r="AH13">
            <v>220</v>
          </cell>
          <cell r="AI13">
            <v>4672615.1999999993</v>
          </cell>
          <cell r="AJ13">
            <v>7920</v>
          </cell>
          <cell r="AK13">
            <v>168214147.19999996</v>
          </cell>
          <cell r="AM13">
            <v>0</v>
          </cell>
        </row>
        <row r="14">
          <cell r="A14" t="str">
            <v>PACBBB000010</v>
          </cell>
          <cell r="C14" t="str">
            <v>BACKFILL (GENERAL FILL)</v>
          </cell>
          <cell r="D14" t="str">
            <v>SELECTED EXCAVATED SOIL</v>
          </cell>
          <cell r="E14" t="str">
            <v>2.2</v>
          </cell>
          <cell r="F14" t="str">
            <v>M3</v>
          </cell>
          <cell r="G14">
            <v>7096.1600000000008</v>
          </cell>
          <cell r="I14">
            <v>1377.6</v>
          </cell>
          <cell r="L14">
            <v>783.36</v>
          </cell>
          <cell r="N14">
            <v>121</v>
          </cell>
          <cell r="O14">
            <v>121</v>
          </cell>
          <cell r="Q14">
            <v>1382</v>
          </cell>
          <cell r="R14">
            <v>1928.94</v>
          </cell>
          <cell r="S14">
            <v>96.8</v>
          </cell>
          <cell r="T14">
            <v>420.75</v>
          </cell>
          <cell r="U14">
            <v>120.6</v>
          </cell>
          <cell r="V14">
            <v>21.6</v>
          </cell>
          <cell r="W14">
            <v>415.2</v>
          </cell>
          <cell r="X14">
            <v>26.5</v>
          </cell>
          <cell r="Y14">
            <v>257.18</v>
          </cell>
          <cell r="Z14">
            <v>23.63</v>
          </cell>
          <cell r="AC14">
            <v>0</v>
          </cell>
          <cell r="AE14">
            <v>0</v>
          </cell>
          <cell r="AG14">
            <v>0</v>
          </cell>
          <cell r="AH14">
            <v>0</v>
          </cell>
          <cell r="AI14">
            <v>0</v>
          </cell>
          <cell r="AJ14">
            <v>0</v>
          </cell>
          <cell r="AK14">
            <v>0</v>
          </cell>
          <cell r="AM14">
            <v>0</v>
          </cell>
        </row>
        <row r="15">
          <cell r="A15" t="str">
            <v>PACBBD000010</v>
          </cell>
          <cell r="C15" t="str">
            <v>DISPOSAL</v>
          </cell>
          <cell r="D15" t="str">
            <v/>
          </cell>
          <cell r="E15" t="str">
            <v>2.3</v>
          </cell>
          <cell r="F15" t="str">
            <v>M3</v>
          </cell>
          <cell r="G15">
            <v>14143</v>
          </cell>
          <cell r="I15">
            <v>3214.4</v>
          </cell>
          <cell r="L15">
            <v>1827.84</v>
          </cell>
          <cell r="N15">
            <v>643.1</v>
          </cell>
          <cell r="O15">
            <v>643.1</v>
          </cell>
          <cell r="Q15">
            <v>2998</v>
          </cell>
          <cell r="R15">
            <v>3106.47</v>
          </cell>
          <cell r="S15">
            <v>96.8</v>
          </cell>
          <cell r="T15">
            <v>420.75</v>
          </cell>
          <cell r="U15">
            <v>296.60000000000002</v>
          </cell>
          <cell r="V15">
            <v>32.4</v>
          </cell>
          <cell r="W15">
            <v>590</v>
          </cell>
          <cell r="X15">
            <v>95</v>
          </cell>
          <cell r="Y15">
            <v>154.91999999999999</v>
          </cell>
          <cell r="Z15">
            <v>23.62</v>
          </cell>
          <cell r="AB15">
            <v>0</v>
          </cell>
          <cell r="AC15">
            <v>0</v>
          </cell>
          <cell r="AD15">
            <v>0</v>
          </cell>
          <cell r="AE15">
            <v>0</v>
          </cell>
          <cell r="AF15">
            <v>16500</v>
          </cell>
          <cell r="AG15">
            <v>233359500</v>
          </cell>
          <cell r="AH15">
            <v>460</v>
          </cell>
          <cell r="AI15">
            <v>6505780</v>
          </cell>
          <cell r="AJ15">
            <v>16960</v>
          </cell>
          <cell r="AK15">
            <v>239865280</v>
          </cell>
          <cell r="AM15">
            <v>0</v>
          </cell>
        </row>
        <row r="16">
          <cell r="A16" t="str">
            <v>PACBBG000010</v>
          </cell>
          <cell r="C16" t="str">
            <v>PE SHEET (VAPOR BARRIER)</v>
          </cell>
          <cell r="D16" t="str">
            <v>THK. 0.15mm, 2 LAYERS</v>
          </cell>
          <cell r="E16" t="str">
            <v>8.15</v>
          </cell>
          <cell r="F16" t="str">
            <v>M2</v>
          </cell>
          <cell r="G16">
            <v>5413.8200000000006</v>
          </cell>
          <cell r="I16">
            <v>1836.8</v>
          </cell>
          <cell r="J16">
            <v>176.55</v>
          </cell>
          <cell r="K16">
            <v>176.55</v>
          </cell>
          <cell r="L16">
            <v>897.6</v>
          </cell>
          <cell r="M16">
            <v>313.64999999999998</v>
          </cell>
          <cell r="N16">
            <v>299.70999999999998</v>
          </cell>
          <cell r="O16">
            <v>299.70999999999998</v>
          </cell>
          <cell r="R16">
            <v>400.4</v>
          </cell>
          <cell r="S16">
            <v>96.8</v>
          </cell>
          <cell r="T16">
            <v>544.5</v>
          </cell>
          <cell r="U16">
            <v>98.2</v>
          </cell>
          <cell r="V16">
            <v>39.6</v>
          </cell>
          <cell r="W16">
            <v>55</v>
          </cell>
          <cell r="X16">
            <v>89.1</v>
          </cell>
          <cell r="Y16">
            <v>55</v>
          </cell>
          <cell r="Z16">
            <v>34.65</v>
          </cell>
          <cell r="AB16">
            <v>1100</v>
          </cell>
          <cell r="AC16">
            <v>5955202.0000000009</v>
          </cell>
          <cell r="AD16">
            <v>1650</v>
          </cell>
          <cell r="AE16">
            <v>8932803.0000000019</v>
          </cell>
          <cell r="AF16">
            <v>0</v>
          </cell>
          <cell r="AG16">
            <v>0</v>
          </cell>
          <cell r="AH16">
            <v>70</v>
          </cell>
          <cell r="AI16">
            <v>378967.4</v>
          </cell>
          <cell r="AJ16">
            <v>2820</v>
          </cell>
          <cell r="AK16">
            <v>15266972.400000002</v>
          </cell>
          <cell r="AM16">
            <v>0</v>
          </cell>
        </row>
        <row r="17">
          <cell r="A17" t="str">
            <v/>
          </cell>
          <cell r="G17">
            <v>0</v>
          </cell>
          <cell r="AC17">
            <v>0</v>
          </cell>
          <cell r="AE17">
            <v>0</v>
          </cell>
          <cell r="AG17">
            <v>0</v>
          </cell>
          <cell r="AH17">
            <v>0</v>
          </cell>
          <cell r="AI17">
            <v>0</v>
          </cell>
          <cell r="AJ17">
            <v>0</v>
          </cell>
          <cell r="AK17">
            <v>0</v>
          </cell>
          <cell r="AM17">
            <v>0</v>
          </cell>
        </row>
        <row r="18">
          <cell r="A18" t="str">
            <v>CONCRETE WORKS</v>
          </cell>
          <cell r="G18">
            <v>0</v>
          </cell>
          <cell r="AC18">
            <v>1755060485</v>
          </cell>
          <cell r="AE18">
            <v>1164609655</v>
          </cell>
          <cell r="AG18">
            <v>191159148.00000003</v>
          </cell>
          <cell r="AH18">
            <v>0</v>
          </cell>
          <cell r="AI18">
            <v>139301714.80000004</v>
          </cell>
          <cell r="AJ18">
            <v>0</v>
          </cell>
          <cell r="AK18">
            <v>3250131002.8000002</v>
          </cell>
          <cell r="AM18">
            <v>0</v>
          </cell>
        </row>
        <row r="19">
          <cell r="A19" t="str">
            <v>PACBCA000010B</v>
          </cell>
          <cell r="C19" t="str">
            <v>LEAN CONCRETE</v>
          </cell>
          <cell r="D19" t="str">
            <v>[UG] F'C = 15 MPA, W/CONSTRUCTION JOINT</v>
          </cell>
          <cell r="E19" t="str">
            <v>3.1.1</v>
          </cell>
          <cell r="F19" t="str">
            <v>M3</v>
          </cell>
          <cell r="G19">
            <v>593.65000000000009</v>
          </cell>
          <cell r="I19">
            <v>183.7</v>
          </cell>
          <cell r="J19">
            <v>17.66</v>
          </cell>
          <cell r="K19">
            <v>17.66</v>
          </cell>
          <cell r="L19">
            <v>89.76</v>
          </cell>
          <cell r="M19">
            <v>31.37</v>
          </cell>
          <cell r="N19">
            <v>18.61</v>
          </cell>
          <cell r="O19">
            <v>12.57</v>
          </cell>
          <cell r="P19">
            <v>11.68</v>
          </cell>
          <cell r="Q19">
            <v>69.34</v>
          </cell>
          <cell r="R19">
            <v>40.04</v>
          </cell>
          <cell r="S19">
            <v>9.68</v>
          </cell>
          <cell r="T19">
            <v>54.45</v>
          </cell>
          <cell r="U19">
            <v>9.8000000000000007</v>
          </cell>
          <cell r="V19">
            <v>3.96</v>
          </cell>
          <cell r="W19">
            <v>5.5</v>
          </cell>
          <cell r="X19">
            <v>8.9</v>
          </cell>
          <cell r="Y19">
            <v>5.5</v>
          </cell>
          <cell r="Z19">
            <v>3.47</v>
          </cell>
          <cell r="AB19">
            <v>72000</v>
          </cell>
          <cell r="AC19">
            <v>42742800.000000007</v>
          </cell>
          <cell r="AD19">
            <v>11000</v>
          </cell>
          <cell r="AE19">
            <v>6530150.0000000009</v>
          </cell>
          <cell r="AF19">
            <v>16500</v>
          </cell>
          <cell r="AG19">
            <v>9795225.0000000019</v>
          </cell>
          <cell r="AH19">
            <v>2750</v>
          </cell>
          <cell r="AI19">
            <v>1632537.5000000002</v>
          </cell>
          <cell r="AJ19">
            <v>102250</v>
          </cell>
          <cell r="AK19">
            <v>60700712.500000007</v>
          </cell>
          <cell r="AM19">
            <v>0</v>
          </cell>
        </row>
        <row r="20">
          <cell r="A20" t="str">
            <v>PACBCA000040A</v>
          </cell>
          <cell r="C20" t="str">
            <v>CONCRETE</v>
          </cell>
          <cell r="D20" t="str">
            <v>[AG] F'C = 28 MPA, W/CONSTRUCTION JOINT</v>
          </cell>
          <cell r="E20" t="str">
            <v>3.1.2.3</v>
          </cell>
          <cell r="F20" t="str">
            <v>M3</v>
          </cell>
          <cell r="G20">
            <v>1132.77</v>
          </cell>
          <cell r="I20">
            <v>250.5</v>
          </cell>
          <cell r="Q20">
            <v>399.2</v>
          </cell>
          <cell r="R20">
            <v>348.25</v>
          </cell>
          <cell r="U20">
            <v>66.8</v>
          </cell>
          <cell r="V20">
            <v>27.72</v>
          </cell>
          <cell r="W20">
            <v>40.299999999999997</v>
          </cell>
          <cell r="AB20">
            <v>84000</v>
          </cell>
          <cell r="AC20">
            <v>95152680</v>
          </cell>
          <cell r="AD20">
            <v>11000</v>
          </cell>
          <cell r="AE20">
            <v>12460470</v>
          </cell>
          <cell r="AF20">
            <v>16500</v>
          </cell>
          <cell r="AG20">
            <v>18690705</v>
          </cell>
          <cell r="AH20">
            <v>3080</v>
          </cell>
          <cell r="AI20">
            <v>3488931.6</v>
          </cell>
          <cell r="AJ20">
            <v>114580</v>
          </cell>
          <cell r="AK20">
            <v>129792786.59999999</v>
          </cell>
          <cell r="AM20">
            <v>0</v>
          </cell>
        </row>
        <row r="21">
          <cell r="A21" t="str">
            <v>PACBCA000040B</v>
          </cell>
          <cell r="C21" t="str">
            <v>CONCRETE</v>
          </cell>
          <cell r="D21" t="str">
            <v>[UG] F'C = 28 MPA, W/CONSTRUCTION JOINT</v>
          </cell>
          <cell r="E21" t="str">
            <v>3.1.2.4</v>
          </cell>
          <cell r="F21" t="str">
            <v>M3</v>
          </cell>
          <cell r="G21">
            <v>5246.6500000000015</v>
          </cell>
          <cell r="I21">
            <v>1490.3</v>
          </cell>
          <cell r="L21">
            <v>771.12</v>
          </cell>
          <cell r="N21">
            <v>605.22</v>
          </cell>
          <cell r="O21">
            <v>605.22</v>
          </cell>
          <cell r="P21">
            <v>55.93</v>
          </cell>
          <cell r="Q21">
            <v>931.4</v>
          </cell>
          <cell r="R21">
            <v>149.25</v>
          </cell>
          <cell r="S21">
            <v>61.6</v>
          </cell>
          <cell r="T21">
            <v>396</v>
          </cell>
          <cell r="U21">
            <v>29.5</v>
          </cell>
          <cell r="V21">
            <v>11.88</v>
          </cell>
          <cell r="W21">
            <v>17.3</v>
          </cell>
          <cell r="X21">
            <v>60.8</v>
          </cell>
          <cell r="Y21">
            <v>37.5</v>
          </cell>
          <cell r="Z21">
            <v>23.63</v>
          </cell>
          <cell r="AB21">
            <v>84000</v>
          </cell>
          <cell r="AC21">
            <v>440718600.00000012</v>
          </cell>
          <cell r="AD21">
            <v>11000</v>
          </cell>
          <cell r="AE21">
            <v>57713150.000000015</v>
          </cell>
          <cell r="AF21">
            <v>16500</v>
          </cell>
          <cell r="AG21">
            <v>86569725.00000003</v>
          </cell>
          <cell r="AH21">
            <v>3080</v>
          </cell>
          <cell r="AI21">
            <v>16159682.000000004</v>
          </cell>
          <cell r="AJ21">
            <v>114580</v>
          </cell>
          <cell r="AK21">
            <v>601161157.00000012</v>
          </cell>
          <cell r="AM21">
            <v>0</v>
          </cell>
        </row>
        <row r="22">
          <cell r="A22" t="str">
            <v>PACBCA000050A</v>
          </cell>
          <cell r="C22" t="str">
            <v>CONCRETE (FOR MAJOR EQUIPMENT FDN)</v>
          </cell>
          <cell r="D22" t="str">
            <v>[AG] F'C = 30 MPA, W/CONSTRUCTION JOINT (for TG)</v>
          </cell>
          <cell r="E22" t="str">
            <v>3.1.3</v>
          </cell>
          <cell r="F22" t="str">
            <v>M3</v>
          </cell>
          <cell r="G22">
            <v>420</v>
          </cell>
          <cell r="M22">
            <v>420</v>
          </cell>
          <cell r="AB22">
            <v>90000</v>
          </cell>
          <cell r="AC22">
            <v>37800000</v>
          </cell>
          <cell r="AD22">
            <v>11000</v>
          </cell>
          <cell r="AE22">
            <v>4620000</v>
          </cell>
          <cell r="AF22">
            <v>16500</v>
          </cell>
          <cell r="AG22">
            <v>6930000</v>
          </cell>
          <cell r="AH22">
            <v>3260</v>
          </cell>
          <cell r="AI22">
            <v>1369200</v>
          </cell>
          <cell r="AJ22">
            <v>120760</v>
          </cell>
          <cell r="AK22">
            <v>50719200</v>
          </cell>
          <cell r="AM22">
            <v>0</v>
          </cell>
        </row>
        <row r="23">
          <cell r="A23" t="str">
            <v>PACBCA000050B</v>
          </cell>
          <cell r="C23" t="str">
            <v>CONCRETE (FOR MAJOR EQUIPMENT FDN)</v>
          </cell>
          <cell r="D23" t="str">
            <v>[UG] F'C = 30 MPA, W/CONSTRUCTION JOINT (for TG, HRSG)</v>
          </cell>
          <cell r="E23" t="str">
            <v>3.1.4</v>
          </cell>
          <cell r="F23" t="str">
            <v>M3</v>
          </cell>
          <cell r="G23">
            <v>1457.4</v>
          </cell>
          <cell r="J23">
            <v>398.7</v>
          </cell>
          <cell r="K23">
            <v>398.7</v>
          </cell>
          <cell r="M23">
            <v>660</v>
          </cell>
          <cell r="AB23">
            <v>90000</v>
          </cell>
          <cell r="AC23">
            <v>131166000.00000001</v>
          </cell>
          <cell r="AD23">
            <v>11000</v>
          </cell>
          <cell r="AE23">
            <v>16031400.000000002</v>
          </cell>
          <cell r="AF23">
            <v>16500</v>
          </cell>
          <cell r="AG23">
            <v>24047100</v>
          </cell>
          <cell r="AH23">
            <v>3260</v>
          </cell>
          <cell r="AI23">
            <v>4751124</v>
          </cell>
          <cell r="AJ23">
            <v>120760</v>
          </cell>
          <cell r="AK23">
            <v>175995624</v>
          </cell>
          <cell r="AM23">
            <v>0</v>
          </cell>
        </row>
        <row r="24">
          <cell r="A24" t="str">
            <v>PACBCB000010</v>
          </cell>
          <cell r="C24" t="str">
            <v>FORM WORKS(Fair faced form)</v>
          </cell>
          <cell r="D24" t="str">
            <v>1 TIMES, FAIR FACE FOR ABOVE GROUND</v>
          </cell>
          <cell r="E24" t="str">
            <v>3.3.1</v>
          </cell>
          <cell r="F24" t="str">
            <v>M2</v>
          </cell>
          <cell r="G24">
            <v>2748.21</v>
          </cell>
          <cell r="J24">
            <v>51.83</v>
          </cell>
          <cell r="K24">
            <v>51.83</v>
          </cell>
          <cell r="M24">
            <v>518.4</v>
          </cell>
          <cell r="R24">
            <v>1462.65</v>
          </cell>
          <cell r="U24">
            <v>343.8</v>
          </cell>
          <cell r="V24">
            <v>138.6</v>
          </cell>
          <cell r="W24">
            <v>181.1</v>
          </cell>
          <cell r="AB24">
            <v>11000</v>
          </cell>
          <cell r="AC24">
            <v>30230310</v>
          </cell>
          <cell r="AD24">
            <v>55000</v>
          </cell>
          <cell r="AE24">
            <v>151151550</v>
          </cell>
          <cell r="AF24">
            <v>3300</v>
          </cell>
          <cell r="AG24">
            <v>9069093</v>
          </cell>
          <cell r="AH24">
            <v>3610</v>
          </cell>
          <cell r="AI24">
            <v>9921038.0999999996</v>
          </cell>
          <cell r="AJ24">
            <v>72910</v>
          </cell>
          <cell r="AK24">
            <v>200371991.09999999</v>
          </cell>
          <cell r="AM24">
            <v>0</v>
          </cell>
        </row>
        <row r="25">
          <cell r="A25" t="str">
            <v>PACBCB000020</v>
          </cell>
          <cell r="C25" t="str">
            <v>FORM WORKS(Normal faced form)</v>
          </cell>
          <cell r="D25" t="str">
            <v>3 TIMES, GENERAL FOR UNDERGROUND</v>
          </cell>
          <cell r="E25" t="str">
            <v>3.3.2</v>
          </cell>
          <cell r="F25" t="str">
            <v>M2</v>
          </cell>
          <cell r="G25">
            <v>8457.9000000000033</v>
          </cell>
          <cell r="I25">
            <v>2980.6</v>
          </cell>
          <cell r="J25">
            <v>207.32</v>
          </cell>
          <cell r="K25">
            <v>207.32</v>
          </cell>
          <cell r="L25">
            <v>1310.9</v>
          </cell>
          <cell r="M25">
            <v>345.6</v>
          </cell>
          <cell r="N25">
            <v>147.33000000000001</v>
          </cell>
          <cell r="O25">
            <v>147.33000000000001</v>
          </cell>
          <cell r="P25">
            <v>37.64</v>
          </cell>
          <cell r="Q25">
            <v>1210.8</v>
          </cell>
          <cell r="R25">
            <v>626.85</v>
          </cell>
          <cell r="S25">
            <v>135.52000000000001</v>
          </cell>
          <cell r="T25">
            <v>633.6</v>
          </cell>
          <cell r="U25">
            <v>147.30000000000001</v>
          </cell>
          <cell r="V25">
            <v>59.4</v>
          </cell>
          <cell r="W25">
            <v>77.599999999999994</v>
          </cell>
          <cell r="X25">
            <v>91.1</v>
          </cell>
          <cell r="Y25">
            <v>56.25</v>
          </cell>
          <cell r="Z25">
            <v>35.44</v>
          </cell>
          <cell r="AB25">
            <v>8800</v>
          </cell>
          <cell r="AC25">
            <v>74429520.00000003</v>
          </cell>
          <cell r="AD25">
            <v>44000</v>
          </cell>
          <cell r="AE25">
            <v>372147600.00000012</v>
          </cell>
          <cell r="AF25">
            <v>2200</v>
          </cell>
          <cell r="AG25">
            <v>18607380.000000007</v>
          </cell>
          <cell r="AH25">
            <v>3220</v>
          </cell>
          <cell r="AI25">
            <v>27234438.000000011</v>
          </cell>
          <cell r="AJ25">
            <v>58220</v>
          </cell>
          <cell r="AK25">
            <v>492418938.00000018</v>
          </cell>
          <cell r="AM25">
            <v>0</v>
          </cell>
        </row>
        <row r="26">
          <cell r="A26" t="str">
            <v>PACBCC000010A</v>
          </cell>
          <cell r="C26" t="str">
            <v>REINFORCEMENT</v>
          </cell>
          <cell r="D26" t="str">
            <v>HIGH YIELD DEFORMED BAR WORK (BLACK DEFORMED BARS)</v>
          </cell>
          <cell r="E26" t="str">
            <v>3.2.2</v>
          </cell>
          <cell r="F26" t="str">
            <v>TON</v>
          </cell>
          <cell r="G26">
            <v>948.48</v>
          </cell>
          <cell r="I26">
            <v>177.8</v>
          </cell>
          <cell r="J26">
            <v>47.84</v>
          </cell>
          <cell r="K26">
            <v>47.84</v>
          </cell>
          <cell r="L26">
            <v>84.82</v>
          </cell>
          <cell r="M26">
            <v>129.6</v>
          </cell>
          <cell r="N26">
            <v>60.16</v>
          </cell>
          <cell r="O26">
            <v>60.16</v>
          </cell>
          <cell r="P26">
            <v>6.1</v>
          </cell>
          <cell r="Q26">
            <v>173</v>
          </cell>
          <cell r="R26">
            <v>70.650000000000006</v>
          </cell>
          <cell r="S26">
            <v>6.47</v>
          </cell>
          <cell r="T26">
            <v>43.56</v>
          </cell>
          <cell r="U26">
            <v>13.8</v>
          </cell>
          <cell r="V26">
            <v>5.15</v>
          </cell>
          <cell r="W26">
            <v>8.1</v>
          </cell>
          <cell r="X26">
            <v>6.7</v>
          </cell>
          <cell r="Y26">
            <v>4.13</v>
          </cell>
          <cell r="Z26">
            <v>2.6</v>
          </cell>
          <cell r="AB26">
            <v>880000</v>
          </cell>
          <cell r="AC26">
            <v>834662400</v>
          </cell>
          <cell r="AD26">
            <v>495000</v>
          </cell>
          <cell r="AE26">
            <v>469497600</v>
          </cell>
          <cell r="AF26">
            <v>16500</v>
          </cell>
          <cell r="AG26">
            <v>15649920</v>
          </cell>
          <cell r="AH26">
            <v>61060</v>
          </cell>
          <cell r="AI26">
            <v>57914188.800000004</v>
          </cell>
          <cell r="AJ26">
            <v>1452560</v>
          </cell>
          <cell r="AK26">
            <v>1377724108.8</v>
          </cell>
          <cell r="AM26">
            <v>0</v>
          </cell>
        </row>
        <row r="27">
          <cell r="A27" t="str">
            <v>PACBCE000050</v>
          </cell>
          <cell r="C27" t="str">
            <v>ISOLATION JOINT (SEPARATION JOINT)</v>
          </cell>
          <cell r="D27" t="str">
            <v>FOR SLAB+TIE GIRDER,</v>
          </cell>
          <cell r="E27" t="str">
            <v>15.4</v>
          </cell>
          <cell r="F27" t="str">
            <v>M</v>
          </cell>
          <cell r="G27">
            <v>939</v>
          </cell>
          <cell r="I27">
            <v>192.6</v>
          </cell>
          <cell r="L27">
            <v>115</v>
          </cell>
          <cell r="N27">
            <v>70.599999999999994</v>
          </cell>
          <cell r="O27">
            <v>70.599999999999994</v>
          </cell>
          <cell r="Q27">
            <v>133.19999999999999</v>
          </cell>
          <cell r="R27">
            <v>80</v>
          </cell>
          <cell r="S27">
            <v>43</v>
          </cell>
          <cell r="T27">
            <v>100</v>
          </cell>
          <cell r="U27">
            <v>26.4</v>
          </cell>
          <cell r="V27">
            <v>24</v>
          </cell>
          <cell r="W27">
            <v>20.5</v>
          </cell>
          <cell r="X27">
            <v>10.1</v>
          </cell>
          <cell r="Y27">
            <v>30</v>
          </cell>
          <cell r="Z27">
            <v>23</v>
          </cell>
          <cell r="AB27">
            <v>11000</v>
          </cell>
          <cell r="AC27">
            <v>10329000</v>
          </cell>
          <cell r="AD27">
            <v>13200</v>
          </cell>
          <cell r="AE27">
            <v>12394800</v>
          </cell>
          <cell r="AF27">
            <v>0</v>
          </cell>
          <cell r="AG27">
            <v>0</v>
          </cell>
          <cell r="AH27">
            <v>1800</v>
          </cell>
          <cell r="AI27">
            <v>1690200</v>
          </cell>
          <cell r="AJ27">
            <v>26000</v>
          </cell>
          <cell r="AK27">
            <v>24414000</v>
          </cell>
          <cell r="AM27">
            <v>0</v>
          </cell>
        </row>
        <row r="28">
          <cell r="A28" t="str">
            <v>PACBCE000060</v>
          </cell>
          <cell r="C28" t="str">
            <v>ISOLATION JOINT (SEPARATION JOINT)</v>
          </cell>
          <cell r="D28" t="str">
            <v>FOR EQUIPMENT FOUNDATION</v>
          </cell>
          <cell r="E28" t="str">
            <v>15.1</v>
          </cell>
          <cell r="F28" t="str">
            <v>M</v>
          </cell>
          <cell r="G28">
            <v>134.5</v>
          </cell>
          <cell r="I28">
            <v>59.5</v>
          </cell>
          <cell r="L28">
            <v>75</v>
          </cell>
          <cell r="AB28">
            <v>11000</v>
          </cell>
          <cell r="AC28">
            <v>1479500</v>
          </cell>
          <cell r="AD28">
            <v>13200</v>
          </cell>
          <cell r="AE28">
            <v>1775400</v>
          </cell>
          <cell r="AF28">
            <v>0</v>
          </cell>
          <cell r="AG28">
            <v>0</v>
          </cell>
          <cell r="AH28">
            <v>1800</v>
          </cell>
          <cell r="AI28">
            <v>242100</v>
          </cell>
          <cell r="AJ28">
            <v>26000</v>
          </cell>
          <cell r="AK28">
            <v>3497000</v>
          </cell>
          <cell r="AM28">
            <v>0</v>
          </cell>
        </row>
        <row r="29">
          <cell r="A29" t="str">
            <v>PACBCF000010</v>
          </cell>
          <cell r="C29" t="str">
            <v>BITUMINOUS COATING</v>
          </cell>
          <cell r="D29" t="str">
            <v>FOR EXTERNAL WATERPROOFING</v>
          </cell>
          <cell r="E29" t="str">
            <v>8.9</v>
          </cell>
          <cell r="F29" t="str">
            <v>M2</v>
          </cell>
          <cell r="G29">
            <v>8995.9699999999993</v>
          </cell>
          <cell r="I29">
            <v>2504.6999999999998</v>
          </cell>
          <cell r="J29">
            <v>305</v>
          </cell>
          <cell r="K29">
            <v>305</v>
          </cell>
          <cell r="L29">
            <v>1224</v>
          </cell>
          <cell r="M29">
            <v>472.64</v>
          </cell>
          <cell r="N29">
            <v>408.69</v>
          </cell>
          <cell r="O29">
            <v>408.69</v>
          </cell>
          <cell r="Q29">
            <v>1440</v>
          </cell>
          <cell r="R29">
            <v>546</v>
          </cell>
          <cell r="S29">
            <v>132</v>
          </cell>
          <cell r="T29">
            <v>742.5</v>
          </cell>
          <cell r="U29">
            <v>134</v>
          </cell>
          <cell r="V29">
            <v>54</v>
          </cell>
          <cell r="W29">
            <v>75</v>
          </cell>
          <cell r="X29">
            <v>121.5</v>
          </cell>
          <cell r="Y29">
            <v>75</v>
          </cell>
          <cell r="Z29">
            <v>47.25</v>
          </cell>
          <cell r="AB29">
            <v>5500</v>
          </cell>
          <cell r="AC29">
            <v>49477835</v>
          </cell>
          <cell r="AD29">
            <v>5500</v>
          </cell>
          <cell r="AE29">
            <v>49477835</v>
          </cell>
          <cell r="AF29">
            <v>0</v>
          </cell>
          <cell r="AG29">
            <v>0</v>
          </cell>
          <cell r="AH29">
            <v>1440</v>
          </cell>
          <cell r="AI29">
            <v>12954196.799999999</v>
          </cell>
          <cell r="AJ29">
            <v>12440</v>
          </cell>
          <cell r="AK29">
            <v>111909866.8</v>
          </cell>
          <cell r="AM29">
            <v>0</v>
          </cell>
        </row>
        <row r="30">
          <cell r="A30" t="str">
            <v>PACBCH000010</v>
          </cell>
          <cell r="C30" t="str">
            <v>WATER STOP</v>
          </cell>
          <cell r="D30" t="str">
            <v>PVC WATERSTOP</v>
          </cell>
          <cell r="E30" t="str">
            <v>8.10</v>
          </cell>
          <cell r="F30" t="str">
            <v>M</v>
          </cell>
          <cell r="G30">
            <v>621.79999999999995</v>
          </cell>
          <cell r="I30">
            <v>206</v>
          </cell>
          <cell r="L30">
            <v>80</v>
          </cell>
          <cell r="Q30">
            <v>266.39999999999998</v>
          </cell>
          <cell r="R30">
            <v>22</v>
          </cell>
          <cell r="T30">
            <v>14</v>
          </cell>
          <cell r="U30">
            <v>29.8</v>
          </cell>
          <cell r="W30">
            <v>3.6</v>
          </cell>
          <cell r="AB30">
            <v>8800</v>
          </cell>
          <cell r="AC30">
            <v>5471840</v>
          </cell>
          <cell r="AD30">
            <v>16500</v>
          </cell>
          <cell r="AE30">
            <v>10259700</v>
          </cell>
          <cell r="AF30">
            <v>0</v>
          </cell>
          <cell r="AG30">
            <v>0</v>
          </cell>
          <cell r="AH30">
            <v>2960</v>
          </cell>
          <cell r="AI30">
            <v>1840527.9999999998</v>
          </cell>
          <cell r="AJ30">
            <v>28260</v>
          </cell>
          <cell r="AK30">
            <v>17572068</v>
          </cell>
          <cell r="AM30">
            <v>0</v>
          </cell>
        </row>
        <row r="31">
          <cell r="A31" t="str">
            <v>PACBCJ000010A</v>
          </cell>
          <cell r="C31" t="str">
            <v>PRECAST CONCRETE (THK.150)</v>
          </cell>
          <cell r="D31" t="str">
            <v>FOR MISC PART SUCH AS PIT COVER, EQUIPEMENT PAD, ETC</v>
          </cell>
          <cell r="E31" t="str">
            <v>3.5.3.2</v>
          </cell>
          <cell r="F31" t="str">
            <v>M2</v>
          </cell>
          <cell r="G31">
            <v>5</v>
          </cell>
          <cell r="I31">
            <v>5</v>
          </cell>
          <cell r="AB31">
            <v>50000</v>
          </cell>
          <cell r="AC31">
            <v>250000</v>
          </cell>
          <cell r="AD31">
            <v>40000</v>
          </cell>
          <cell r="AE31">
            <v>200000</v>
          </cell>
          <cell r="AF31">
            <v>30000</v>
          </cell>
          <cell r="AG31">
            <v>150000</v>
          </cell>
          <cell r="AH31">
            <v>3310</v>
          </cell>
          <cell r="AI31">
            <v>16550</v>
          </cell>
          <cell r="AJ31">
            <v>123310</v>
          </cell>
          <cell r="AK31">
            <v>616550</v>
          </cell>
          <cell r="AM31">
            <v>0</v>
          </cell>
        </row>
        <row r="32">
          <cell r="A32" t="str">
            <v>PACBCJ000010B</v>
          </cell>
          <cell r="C32" t="str">
            <v>PRECAST CONCRETE (THK.200)</v>
          </cell>
          <cell r="D32" t="str">
            <v>FOR MISC PART SUCH AS PIT COVER, EQUIPEMENT PAD, ETC</v>
          </cell>
          <cell r="E32" t="str">
            <v>3.5.3.3</v>
          </cell>
          <cell r="F32" t="str">
            <v>M2</v>
          </cell>
          <cell r="G32">
            <v>5</v>
          </cell>
          <cell r="I32">
            <v>5</v>
          </cell>
          <cell r="AB32">
            <v>80000</v>
          </cell>
          <cell r="AC32">
            <v>400000</v>
          </cell>
          <cell r="AD32">
            <v>60000</v>
          </cell>
          <cell r="AE32">
            <v>300000</v>
          </cell>
          <cell r="AF32">
            <v>30000</v>
          </cell>
          <cell r="AG32">
            <v>150000</v>
          </cell>
          <cell r="AH32">
            <v>4690</v>
          </cell>
          <cell r="AI32">
            <v>23450</v>
          </cell>
          <cell r="AJ32">
            <v>174690</v>
          </cell>
          <cell r="AK32">
            <v>873450</v>
          </cell>
          <cell r="AM32">
            <v>0</v>
          </cell>
        </row>
        <row r="33">
          <cell r="A33" t="str">
            <v>PACBCJ000010C</v>
          </cell>
          <cell r="C33" t="str">
            <v>PRECAST CONCRETE (THK.250)</v>
          </cell>
          <cell r="D33" t="str">
            <v>FOR MISC PART SUCH AS PIT COVER, EQUIPEMENT PAD, ETC</v>
          </cell>
          <cell r="E33" t="str">
            <v>3.5.3.4</v>
          </cell>
          <cell r="F33" t="str">
            <v>M2</v>
          </cell>
          <cell r="G33">
            <v>5</v>
          </cell>
          <cell r="I33">
            <v>5</v>
          </cell>
          <cell r="AB33">
            <v>150000</v>
          </cell>
          <cell r="AC33">
            <v>750000</v>
          </cell>
          <cell r="AD33">
            <v>10000</v>
          </cell>
          <cell r="AE33">
            <v>50000</v>
          </cell>
          <cell r="AF33">
            <v>300000</v>
          </cell>
          <cell r="AG33">
            <v>1500000</v>
          </cell>
          <cell r="AH33">
            <v>12710</v>
          </cell>
          <cell r="AI33">
            <v>63550</v>
          </cell>
          <cell r="AJ33">
            <v>472710</v>
          </cell>
          <cell r="AK33">
            <v>2363550</v>
          </cell>
          <cell r="AM33">
            <v>0</v>
          </cell>
        </row>
        <row r="34">
          <cell r="A34" t="str">
            <v/>
          </cell>
          <cell r="G34">
            <v>0</v>
          </cell>
          <cell r="AC34">
            <v>0</v>
          </cell>
          <cell r="AE34">
            <v>0</v>
          </cell>
          <cell r="AG34">
            <v>0</v>
          </cell>
          <cell r="AH34">
            <v>0</v>
          </cell>
          <cell r="AI34">
            <v>0</v>
          </cell>
          <cell r="AJ34">
            <v>0</v>
          </cell>
          <cell r="AK34">
            <v>0</v>
          </cell>
          <cell r="AM34">
            <v>0</v>
          </cell>
        </row>
        <row r="35">
          <cell r="A35" t="str">
            <v>BLOCK WORKS</v>
          </cell>
          <cell r="G35">
            <v>0</v>
          </cell>
          <cell r="AC35">
            <v>48217767.399999991</v>
          </cell>
          <cell r="AE35">
            <v>119638342.99999999</v>
          </cell>
          <cell r="AG35">
            <v>3396080.82</v>
          </cell>
          <cell r="AH35">
            <v>0</v>
          </cell>
          <cell r="AI35">
            <v>5426816.669999999</v>
          </cell>
          <cell r="AJ35">
            <v>0</v>
          </cell>
          <cell r="AK35">
            <v>176679007.88999999</v>
          </cell>
          <cell r="AM35">
            <v>0</v>
          </cell>
        </row>
        <row r="36">
          <cell r="A36" t="str">
            <v>PACBDF000020A</v>
          </cell>
          <cell r="C36" t="str">
            <v>BRICK(T=115)</v>
          </cell>
          <cell r="D36" t="str">
            <v>[0.5B] W/LINTEL FOR OPENING</v>
          </cell>
          <cell r="E36" t="str">
            <v>5.2</v>
          </cell>
          <cell r="F36" t="str">
            <v>M2</v>
          </cell>
          <cell r="G36">
            <v>68.900000000000006</v>
          </cell>
          <cell r="U36">
            <v>68.900000000000006</v>
          </cell>
          <cell r="AB36">
            <v>31460</v>
          </cell>
          <cell r="AC36">
            <v>2167594</v>
          </cell>
          <cell r="AD36">
            <v>84700</v>
          </cell>
          <cell r="AE36">
            <v>5835830.0000000009</v>
          </cell>
          <cell r="AF36">
            <v>2178</v>
          </cell>
          <cell r="AG36">
            <v>150064.20000000001</v>
          </cell>
          <cell r="AH36">
            <v>3643</v>
          </cell>
          <cell r="AI36">
            <v>251002.7</v>
          </cell>
          <cell r="AJ36">
            <v>121981</v>
          </cell>
          <cell r="AK36">
            <v>8404490.9000000004</v>
          </cell>
          <cell r="AM36">
            <v>0</v>
          </cell>
        </row>
        <row r="37">
          <cell r="A37" t="str">
            <v>PACBDF000020B</v>
          </cell>
          <cell r="C37" t="str">
            <v>BRICK(T=230)</v>
          </cell>
          <cell r="D37" t="str">
            <v>[1.0B] W/LINTEL FOR OPENING</v>
          </cell>
          <cell r="E37" t="str">
            <v>5.3</v>
          </cell>
          <cell r="F37" t="str">
            <v>M2</v>
          </cell>
          <cell r="G37">
            <v>2585.5799999999995</v>
          </cell>
          <cell r="I37">
            <v>166.8</v>
          </cell>
          <cell r="L37">
            <v>107</v>
          </cell>
          <cell r="N37">
            <v>66.599999999999994</v>
          </cell>
          <cell r="O37">
            <v>66.599999999999994</v>
          </cell>
          <cell r="Q37">
            <v>657.68</v>
          </cell>
          <cell r="R37">
            <v>774.3</v>
          </cell>
          <cell r="T37">
            <v>311</v>
          </cell>
          <cell r="U37">
            <v>186.6</v>
          </cell>
          <cell r="V37">
            <v>115.5</v>
          </cell>
          <cell r="W37">
            <v>133.5</v>
          </cell>
          <cell r="AB37">
            <v>15730</v>
          </cell>
          <cell r="AC37">
            <v>40671173.399999991</v>
          </cell>
          <cell r="AD37">
            <v>42350</v>
          </cell>
          <cell r="AE37">
            <v>109499312.99999999</v>
          </cell>
          <cell r="AF37">
            <v>1089</v>
          </cell>
          <cell r="AG37">
            <v>2815696.6199999996</v>
          </cell>
          <cell r="AH37">
            <v>1821.5</v>
          </cell>
          <cell r="AI37">
            <v>4709633.9699999988</v>
          </cell>
          <cell r="AJ37">
            <v>60990.5</v>
          </cell>
          <cell r="AK37">
            <v>157695816.98999998</v>
          </cell>
          <cell r="AM37">
            <v>0</v>
          </cell>
        </row>
        <row r="38">
          <cell r="A38" t="str">
            <v>PACBDG000010</v>
          </cell>
          <cell r="C38" t="str">
            <v>INSULATION</v>
          </cell>
          <cell r="D38" t="str">
            <v>ONLY FOR BLOCK WALL INSULATION</v>
          </cell>
          <cell r="E38" t="str">
            <v>5.1</v>
          </cell>
          <cell r="F38" t="str">
            <v>M2</v>
          </cell>
          <cell r="G38">
            <v>358.6</v>
          </cell>
          <cell r="Q38">
            <v>133.19999999999999</v>
          </cell>
          <cell r="R38">
            <v>72.5</v>
          </cell>
          <cell r="U38">
            <v>68.900000000000006</v>
          </cell>
          <cell r="V38">
            <v>84</v>
          </cell>
          <cell r="AB38">
            <v>15000</v>
          </cell>
          <cell r="AC38">
            <v>5379000</v>
          </cell>
          <cell r="AD38">
            <v>12000</v>
          </cell>
          <cell r="AE38">
            <v>4303200</v>
          </cell>
          <cell r="AF38">
            <v>1200</v>
          </cell>
          <cell r="AG38">
            <v>430320</v>
          </cell>
          <cell r="AH38">
            <v>1300</v>
          </cell>
          <cell r="AI38">
            <v>466180.00000000006</v>
          </cell>
          <cell r="AJ38">
            <v>29500</v>
          </cell>
          <cell r="AK38">
            <v>10578700</v>
          </cell>
          <cell r="AM38">
            <v>0</v>
          </cell>
        </row>
        <row r="39">
          <cell r="A39" t="str">
            <v/>
          </cell>
          <cell r="G39">
            <v>0</v>
          </cell>
          <cell r="AC39">
            <v>0</v>
          </cell>
          <cell r="AE39">
            <v>0</v>
          </cell>
          <cell r="AG39">
            <v>0</v>
          </cell>
          <cell r="AH39">
            <v>0</v>
          </cell>
          <cell r="AI39">
            <v>0</v>
          </cell>
          <cell r="AJ39">
            <v>0</v>
          </cell>
          <cell r="AK39">
            <v>0</v>
          </cell>
          <cell r="AM39">
            <v>0</v>
          </cell>
        </row>
        <row r="40">
          <cell r="A40" t="str">
            <v>PAINTING WORKS</v>
          </cell>
          <cell r="G40">
            <v>0</v>
          </cell>
          <cell r="AC40">
            <v>113037252.56999999</v>
          </cell>
          <cell r="AE40">
            <v>173276394.72</v>
          </cell>
          <cell r="AG40">
            <v>0</v>
          </cell>
          <cell r="AH40">
            <v>0</v>
          </cell>
          <cell r="AI40">
            <v>10002546.359999999</v>
          </cell>
          <cell r="AJ40">
            <v>0</v>
          </cell>
          <cell r="AK40">
            <v>296316193.65000004</v>
          </cell>
          <cell r="AM40">
            <v>0</v>
          </cell>
        </row>
        <row r="41">
          <cell r="A41" t="str">
            <v>PACBEA000010</v>
          </cell>
          <cell r="C41" t="str">
            <v>ACRYLIC EMULSION PAINT (AEP)</v>
          </cell>
          <cell r="D41" t="str">
            <v>EXTERNAL WALL</v>
          </cell>
          <cell r="E41" t="str">
            <v>7.3</v>
          </cell>
          <cell r="F41" t="str">
            <v>M2</v>
          </cell>
          <cell r="G41">
            <v>1876.9499999999998</v>
          </cell>
          <cell r="I41">
            <v>166.8</v>
          </cell>
          <cell r="L41">
            <v>107</v>
          </cell>
          <cell r="N41">
            <v>66.599999999999994</v>
          </cell>
          <cell r="O41">
            <v>66.599999999999994</v>
          </cell>
          <cell r="Q41">
            <v>127.65</v>
          </cell>
          <cell r="R41">
            <v>774.3</v>
          </cell>
          <cell r="T41">
            <v>96</v>
          </cell>
          <cell r="U41">
            <v>254.5</v>
          </cell>
          <cell r="V41">
            <v>84</v>
          </cell>
          <cell r="W41">
            <v>133.5</v>
          </cell>
          <cell r="AB41">
            <v>847</v>
          </cell>
          <cell r="AC41">
            <v>1589776.65</v>
          </cell>
          <cell r="AD41">
            <v>6292</v>
          </cell>
          <cell r="AE41">
            <v>11809769.399999999</v>
          </cell>
          <cell r="AF41">
            <v>0</v>
          </cell>
          <cell r="AG41">
            <v>0</v>
          </cell>
          <cell r="AH41">
            <v>321</v>
          </cell>
          <cell r="AI41">
            <v>602500.94999999995</v>
          </cell>
          <cell r="AJ41">
            <v>7460</v>
          </cell>
          <cell r="AK41">
            <v>14002046.999999998</v>
          </cell>
          <cell r="AM41">
            <v>0</v>
          </cell>
        </row>
        <row r="42">
          <cell r="A42" t="str">
            <v>PACBEA000020</v>
          </cell>
          <cell r="C42" t="str">
            <v>ACRYLIC EMULSION PAINT (AEP)</v>
          </cell>
          <cell r="D42" t="str">
            <v>INTERNAL WALL</v>
          </cell>
          <cell r="E42" t="str">
            <v>7.2</v>
          </cell>
          <cell r="F42" t="str">
            <v>M2</v>
          </cell>
          <cell r="G42">
            <v>5992.42</v>
          </cell>
          <cell r="I42">
            <v>166.8</v>
          </cell>
          <cell r="L42">
            <v>107</v>
          </cell>
          <cell r="N42">
            <v>66.599999999999994</v>
          </cell>
          <cell r="O42">
            <v>66.599999999999994</v>
          </cell>
          <cell r="Q42">
            <v>3803.42</v>
          </cell>
          <cell r="R42">
            <v>1047.5</v>
          </cell>
          <cell r="T42">
            <v>526</v>
          </cell>
          <cell r="V42">
            <v>75</v>
          </cell>
          <cell r="W42">
            <v>133.5</v>
          </cell>
          <cell r="AB42">
            <v>847</v>
          </cell>
          <cell r="AC42">
            <v>5075579.74</v>
          </cell>
          <cell r="AD42">
            <v>6292</v>
          </cell>
          <cell r="AE42">
            <v>37704306.640000001</v>
          </cell>
          <cell r="AF42">
            <v>0</v>
          </cell>
          <cell r="AG42">
            <v>0</v>
          </cell>
          <cell r="AH42">
            <v>321</v>
          </cell>
          <cell r="AI42">
            <v>1923566.82</v>
          </cell>
          <cell r="AJ42">
            <v>7460</v>
          </cell>
          <cell r="AK42">
            <v>44703453.200000003</v>
          </cell>
          <cell r="AM42">
            <v>0</v>
          </cell>
        </row>
        <row r="43">
          <cell r="A43" t="str">
            <v>PACBEB000020</v>
          </cell>
          <cell r="C43" t="str">
            <v>EPOXY PAINT</v>
          </cell>
          <cell r="D43" t="str">
            <v>INTERNAL WALL</v>
          </cell>
          <cell r="E43" t="str">
            <v>7.10</v>
          </cell>
          <cell r="F43" t="str">
            <v>M2</v>
          </cell>
          <cell r="G43">
            <v>227.5</v>
          </cell>
          <cell r="U43">
            <v>227.5</v>
          </cell>
          <cell r="AB43">
            <v>3872</v>
          </cell>
          <cell r="AC43">
            <v>880880</v>
          </cell>
          <cell r="AD43">
            <v>10648</v>
          </cell>
          <cell r="AE43">
            <v>2422420</v>
          </cell>
          <cell r="AF43">
            <v>0</v>
          </cell>
          <cell r="AG43">
            <v>0</v>
          </cell>
          <cell r="AH43">
            <v>521</v>
          </cell>
          <cell r="AI43">
            <v>118527.5</v>
          </cell>
          <cell r="AJ43">
            <v>15041</v>
          </cell>
          <cell r="AK43">
            <v>3421827.5</v>
          </cell>
          <cell r="AM43">
            <v>0</v>
          </cell>
        </row>
        <row r="44">
          <cell r="A44" t="str">
            <v>PACBEB000040</v>
          </cell>
          <cell r="C44" t="str">
            <v>EPOXY PAINT</v>
          </cell>
          <cell r="D44" t="str">
            <v>FLOOR</v>
          </cell>
          <cell r="E44" t="str">
            <v>7.7</v>
          </cell>
          <cell r="F44" t="str">
            <v>M2</v>
          </cell>
          <cell r="G44">
            <v>6001.24</v>
          </cell>
          <cell r="I44">
            <v>1504.5</v>
          </cell>
          <cell r="J44">
            <v>160.5</v>
          </cell>
          <cell r="K44">
            <v>160.5</v>
          </cell>
          <cell r="L44">
            <v>530.86</v>
          </cell>
          <cell r="M44">
            <v>285.14</v>
          </cell>
          <cell r="N44">
            <v>272.45999999999998</v>
          </cell>
          <cell r="O44">
            <v>272.45999999999998</v>
          </cell>
          <cell r="Q44">
            <v>1678.32</v>
          </cell>
          <cell r="R44">
            <v>323.5</v>
          </cell>
          <cell r="S44">
            <v>88</v>
          </cell>
          <cell r="T44">
            <v>447</v>
          </cell>
          <cell r="U44">
            <v>65.5</v>
          </cell>
          <cell r="W44">
            <v>50</v>
          </cell>
          <cell r="X44">
            <v>81</v>
          </cell>
          <cell r="Y44">
            <v>50</v>
          </cell>
          <cell r="Z44">
            <v>31.5</v>
          </cell>
          <cell r="AB44">
            <v>3872</v>
          </cell>
          <cell r="AC44">
            <v>23236801.279999997</v>
          </cell>
          <cell r="AD44">
            <v>10648</v>
          </cell>
          <cell r="AE44">
            <v>63901203.519999996</v>
          </cell>
          <cell r="AF44">
            <v>0</v>
          </cell>
          <cell r="AG44">
            <v>0</v>
          </cell>
          <cell r="AH44">
            <v>521</v>
          </cell>
          <cell r="AI44">
            <v>3126646.04</v>
          </cell>
          <cell r="AJ44">
            <v>15041</v>
          </cell>
          <cell r="AK44">
            <v>90264650.840000004</v>
          </cell>
          <cell r="AM44">
            <v>0</v>
          </cell>
        </row>
        <row r="45">
          <cell r="A45" t="str">
            <v>PACBEB00ZZZZ</v>
          </cell>
          <cell r="C45" t="str">
            <v>EPOXY PAINT</v>
          </cell>
          <cell r="D45" t="str">
            <v>SKIRT, H=100MM</v>
          </cell>
          <cell r="E45" t="str">
            <v>7.11</v>
          </cell>
          <cell r="F45" t="str">
            <v>M</v>
          </cell>
          <cell r="G45">
            <v>596.86</v>
          </cell>
          <cell r="Q45">
            <v>295.26</v>
          </cell>
          <cell r="R45">
            <v>135</v>
          </cell>
          <cell r="T45">
            <v>118</v>
          </cell>
          <cell r="U45">
            <v>28.1</v>
          </cell>
          <cell r="W45">
            <v>20.5</v>
          </cell>
          <cell r="AB45">
            <v>605</v>
          </cell>
          <cell r="AC45">
            <v>361100.3</v>
          </cell>
          <cell r="AD45">
            <v>2541</v>
          </cell>
          <cell r="AE45">
            <v>1516621.26</v>
          </cell>
          <cell r="AG45">
            <v>0</v>
          </cell>
          <cell r="AH45">
            <v>80</v>
          </cell>
          <cell r="AI45">
            <v>47748.800000000003</v>
          </cell>
          <cell r="AJ45">
            <v>3226</v>
          </cell>
          <cell r="AK45">
            <v>1925470.36</v>
          </cell>
          <cell r="AM45">
            <v>0</v>
          </cell>
        </row>
        <row r="46">
          <cell r="A46" t="str">
            <v>PACBEC000020</v>
          </cell>
          <cell r="C46" t="str">
            <v>ACID RESISTANT PAINT</v>
          </cell>
          <cell r="D46" t="str">
            <v>FLOOR</v>
          </cell>
          <cell r="E46" t="str">
            <v>7.12</v>
          </cell>
          <cell r="F46" t="str">
            <v>M2</v>
          </cell>
          <cell r="G46">
            <v>196.67999999999998</v>
          </cell>
          <cell r="Q46">
            <v>186.48</v>
          </cell>
          <cell r="U46">
            <v>10.199999999999999</v>
          </cell>
          <cell r="AB46">
            <v>133100</v>
          </cell>
          <cell r="AC46">
            <v>26178107.999999996</v>
          </cell>
          <cell r="AD46">
            <v>78650</v>
          </cell>
          <cell r="AE46">
            <v>15468881.999999998</v>
          </cell>
          <cell r="AF46">
            <v>0</v>
          </cell>
          <cell r="AG46">
            <v>0</v>
          </cell>
          <cell r="AH46">
            <v>6475</v>
          </cell>
          <cell r="AI46">
            <v>1273502.9999999998</v>
          </cell>
          <cell r="AJ46">
            <v>218225</v>
          </cell>
          <cell r="AK46">
            <v>42920492.999999993</v>
          </cell>
          <cell r="AM46">
            <v>0</v>
          </cell>
        </row>
        <row r="47">
          <cell r="A47" t="str">
            <v>PACBEC000030</v>
          </cell>
          <cell r="C47" t="str">
            <v>ACID RESISTANT PAINT</v>
          </cell>
          <cell r="D47" t="str">
            <v>INTERNAL WALL</v>
          </cell>
          <cell r="E47" t="str">
            <v>7.13</v>
          </cell>
          <cell r="F47" t="str">
            <v>M2</v>
          </cell>
          <cell r="G47">
            <v>392.39</v>
          </cell>
          <cell r="Q47">
            <v>354.09</v>
          </cell>
          <cell r="U47">
            <v>38.299999999999997</v>
          </cell>
          <cell r="AB47">
            <v>133100</v>
          </cell>
          <cell r="AC47">
            <v>52227109</v>
          </cell>
          <cell r="AD47">
            <v>78650</v>
          </cell>
          <cell r="AE47">
            <v>30861473.5</v>
          </cell>
          <cell r="AF47">
            <v>0</v>
          </cell>
          <cell r="AG47">
            <v>0</v>
          </cell>
          <cell r="AH47">
            <v>6475</v>
          </cell>
          <cell r="AI47">
            <v>2540725.25</v>
          </cell>
          <cell r="AJ47">
            <v>218225</v>
          </cell>
          <cell r="AK47">
            <v>85629307.75</v>
          </cell>
          <cell r="AM47">
            <v>0</v>
          </cell>
        </row>
        <row r="48">
          <cell r="A48" t="str">
            <v>PACBEC000050B</v>
          </cell>
          <cell r="C48" t="str">
            <v>CHEMICAL RESISTANT PAINT</v>
          </cell>
          <cell r="D48" t="str">
            <v>FLOOR</v>
          </cell>
          <cell r="E48" t="str">
            <v>7.14</v>
          </cell>
          <cell r="F48" t="str">
            <v>M2</v>
          </cell>
          <cell r="G48">
            <v>49</v>
          </cell>
          <cell r="R48">
            <v>49</v>
          </cell>
          <cell r="AB48">
            <v>3872</v>
          </cell>
          <cell r="AC48">
            <v>189728</v>
          </cell>
          <cell r="AD48">
            <v>10648</v>
          </cell>
          <cell r="AE48">
            <v>521752</v>
          </cell>
          <cell r="AF48">
            <v>0</v>
          </cell>
          <cell r="AG48">
            <v>0</v>
          </cell>
          <cell r="AH48">
            <v>410</v>
          </cell>
          <cell r="AI48">
            <v>20090</v>
          </cell>
          <cell r="AJ48">
            <v>14930</v>
          </cell>
          <cell r="AK48">
            <v>731570</v>
          </cell>
          <cell r="AM48">
            <v>0</v>
          </cell>
        </row>
        <row r="49">
          <cell r="A49" t="str">
            <v>PACBEC000050C</v>
          </cell>
          <cell r="C49" t="str">
            <v>CHEMICAL RESISTANT PAINT</v>
          </cell>
          <cell r="D49" t="str">
            <v>INTERNAL WALL</v>
          </cell>
          <cell r="E49" t="str">
            <v>7.15</v>
          </cell>
          <cell r="F49" t="str">
            <v>M2</v>
          </cell>
          <cell r="G49">
            <v>135</v>
          </cell>
          <cell r="R49">
            <v>135</v>
          </cell>
          <cell r="AB49">
            <v>3872</v>
          </cell>
          <cell r="AC49">
            <v>522720</v>
          </cell>
          <cell r="AD49">
            <v>10648</v>
          </cell>
          <cell r="AE49">
            <v>1437480</v>
          </cell>
          <cell r="AF49">
            <v>0</v>
          </cell>
          <cell r="AG49">
            <v>0</v>
          </cell>
          <cell r="AH49">
            <v>410</v>
          </cell>
          <cell r="AI49">
            <v>55350</v>
          </cell>
          <cell r="AJ49">
            <v>14930</v>
          </cell>
          <cell r="AK49">
            <v>2015550</v>
          </cell>
          <cell r="AM49">
            <v>0</v>
          </cell>
        </row>
        <row r="50">
          <cell r="A50" t="str">
            <v>PACBEE000010</v>
          </cell>
          <cell r="C50" t="str">
            <v>ANTI-DUST PAINT</v>
          </cell>
          <cell r="D50" t="str">
            <v>FLOOR</v>
          </cell>
          <cell r="E50" t="str">
            <v>7.8</v>
          </cell>
          <cell r="F50" t="str">
            <v>M2</v>
          </cell>
          <cell r="G50">
            <v>716.8</v>
          </cell>
          <cell r="Q50">
            <v>699.3</v>
          </cell>
          <cell r="R50">
            <v>17.5</v>
          </cell>
          <cell r="AB50">
            <v>3872</v>
          </cell>
          <cell r="AC50">
            <v>2775449.5999999996</v>
          </cell>
          <cell r="AD50">
            <v>10648</v>
          </cell>
          <cell r="AE50">
            <v>7632486.3999999994</v>
          </cell>
          <cell r="AF50">
            <v>0</v>
          </cell>
          <cell r="AG50">
            <v>0</v>
          </cell>
          <cell r="AH50">
            <v>410</v>
          </cell>
          <cell r="AI50">
            <v>293888</v>
          </cell>
          <cell r="AJ50">
            <v>14930</v>
          </cell>
          <cell r="AK50">
            <v>10701824</v>
          </cell>
          <cell r="AM50">
            <v>0</v>
          </cell>
        </row>
        <row r="51">
          <cell r="A51" t="str">
            <v/>
          </cell>
          <cell r="G51">
            <v>0</v>
          </cell>
          <cell r="AC51">
            <v>0</v>
          </cell>
          <cell r="AE51">
            <v>0</v>
          </cell>
          <cell r="AG51">
            <v>0</v>
          </cell>
          <cell r="AH51">
            <v>0</v>
          </cell>
          <cell r="AI51">
            <v>0</v>
          </cell>
          <cell r="AJ51">
            <v>0</v>
          </cell>
          <cell r="AK51">
            <v>0</v>
          </cell>
          <cell r="AM51">
            <v>0</v>
          </cell>
        </row>
        <row r="52">
          <cell r="A52" t="str">
            <v>TILE WORKS</v>
          </cell>
          <cell r="G52">
            <v>0</v>
          </cell>
          <cell r="AC52">
            <v>27200470</v>
          </cell>
          <cell r="AE52">
            <v>25482098.399999999</v>
          </cell>
          <cell r="AG52">
            <v>0</v>
          </cell>
          <cell r="AH52">
            <v>0</v>
          </cell>
          <cell r="AI52">
            <v>1456989.4</v>
          </cell>
          <cell r="AJ52">
            <v>0</v>
          </cell>
          <cell r="AK52">
            <v>54139557.799999997</v>
          </cell>
          <cell r="AM52">
            <v>0</v>
          </cell>
        </row>
        <row r="53">
          <cell r="A53" t="str">
            <v>PACBFB000020</v>
          </cell>
          <cell r="C53" t="str">
            <v>GLAZED CERAMIC TILE</v>
          </cell>
          <cell r="D53" t="str">
            <v>WALL W/ BEDDING, WIREMESH IF NECESSARY</v>
          </cell>
          <cell r="E53" t="str">
            <v>9.13</v>
          </cell>
          <cell r="F53" t="str">
            <v>M2</v>
          </cell>
          <cell r="G53">
            <v>197</v>
          </cell>
          <cell r="Q53">
            <v>75</v>
          </cell>
          <cell r="R53">
            <v>37.5</v>
          </cell>
          <cell r="T53">
            <v>30</v>
          </cell>
          <cell r="U53">
            <v>24.5</v>
          </cell>
          <cell r="V53">
            <v>30</v>
          </cell>
          <cell r="AB53">
            <v>18150</v>
          </cell>
          <cell r="AC53">
            <v>3575550</v>
          </cell>
          <cell r="AD53">
            <v>26620</v>
          </cell>
          <cell r="AE53">
            <v>5244140</v>
          </cell>
          <cell r="AF53">
            <v>0</v>
          </cell>
          <cell r="AG53">
            <v>0</v>
          </cell>
          <cell r="AH53">
            <v>1230</v>
          </cell>
          <cell r="AI53">
            <v>242310</v>
          </cell>
          <cell r="AJ53">
            <v>46000</v>
          </cell>
          <cell r="AK53">
            <v>9062000</v>
          </cell>
          <cell r="AM53">
            <v>0</v>
          </cell>
        </row>
        <row r="54">
          <cell r="A54" t="str">
            <v>PACBFC000010</v>
          </cell>
          <cell r="C54" t="str">
            <v>NON-SLIP CERAMIC TILE</v>
          </cell>
          <cell r="D54" t="str">
            <v>FLOOR W/ BEDDING, WIREMESH IF NECESSARY</v>
          </cell>
          <cell r="E54" t="str">
            <v>9.12</v>
          </cell>
          <cell r="F54" t="str">
            <v>M2</v>
          </cell>
          <cell r="G54">
            <v>78.400000000000006</v>
          </cell>
          <cell r="Q54">
            <v>42</v>
          </cell>
          <cell r="R54">
            <v>12.5</v>
          </cell>
          <cell r="T54">
            <v>8</v>
          </cell>
          <cell r="U54">
            <v>6.9</v>
          </cell>
          <cell r="V54">
            <v>9</v>
          </cell>
          <cell r="AB54">
            <v>21780</v>
          </cell>
          <cell r="AC54">
            <v>1707552.0000000002</v>
          </cell>
          <cell r="AD54">
            <v>29040</v>
          </cell>
          <cell r="AE54">
            <v>2276736</v>
          </cell>
          <cell r="AF54">
            <v>0</v>
          </cell>
          <cell r="AG54">
            <v>0</v>
          </cell>
          <cell r="AH54">
            <v>1400</v>
          </cell>
          <cell r="AI54">
            <v>109760.00000000001</v>
          </cell>
          <cell r="AJ54">
            <v>52220</v>
          </cell>
          <cell r="AK54">
            <v>4094048.0000000005</v>
          </cell>
          <cell r="AM54">
            <v>0</v>
          </cell>
        </row>
        <row r="55">
          <cell r="A55" t="str">
            <v>PACBFD000010</v>
          </cell>
          <cell r="C55" t="str">
            <v>HEAVY DUTY PVC TILE</v>
          </cell>
          <cell r="D55" t="str">
            <v>FLOOR W/ BEDDING, WIREMESH IF NECESSARY</v>
          </cell>
          <cell r="E55" t="str">
            <v>9.6</v>
          </cell>
          <cell r="F55" t="str">
            <v>M2</v>
          </cell>
          <cell r="G55">
            <v>340.09999999999997</v>
          </cell>
          <cell r="Q55">
            <v>266.39999999999998</v>
          </cell>
          <cell r="T55">
            <v>40</v>
          </cell>
          <cell r="U55">
            <v>6.7</v>
          </cell>
          <cell r="V55">
            <v>27</v>
          </cell>
          <cell r="AB55">
            <v>25000</v>
          </cell>
          <cell r="AC55">
            <v>8502500</v>
          </cell>
          <cell r="AD55">
            <v>24000</v>
          </cell>
          <cell r="AE55">
            <v>8162399.9999999991</v>
          </cell>
          <cell r="AG55">
            <v>0</v>
          </cell>
          <cell r="AH55">
            <v>1350</v>
          </cell>
          <cell r="AI55">
            <v>459134.99999999994</v>
          </cell>
          <cell r="AJ55">
            <v>50350</v>
          </cell>
          <cell r="AK55">
            <v>17124035</v>
          </cell>
          <cell r="AM55">
            <v>0</v>
          </cell>
        </row>
        <row r="56">
          <cell r="A56" t="str">
            <v>PACBFD000020</v>
          </cell>
          <cell r="C56" t="str">
            <v>HEAVY DUTY PVC TILE</v>
          </cell>
          <cell r="D56" t="str">
            <v>SKIRTS W/ BEDDING, WIREMESH IF NECESSARY</v>
          </cell>
          <cell r="E56" t="str">
            <v>9.7</v>
          </cell>
          <cell r="F56" t="str">
            <v>M</v>
          </cell>
          <cell r="G56">
            <v>596.04</v>
          </cell>
          <cell r="Q56">
            <v>492.84</v>
          </cell>
          <cell r="R56">
            <v>19</v>
          </cell>
          <cell r="T56">
            <v>44</v>
          </cell>
          <cell r="U56">
            <v>10.199999999999999</v>
          </cell>
          <cell r="V56">
            <v>30</v>
          </cell>
          <cell r="AB56">
            <v>6500</v>
          </cell>
          <cell r="AC56">
            <v>3874259.9999999995</v>
          </cell>
          <cell r="AD56">
            <v>8000</v>
          </cell>
          <cell r="AE56">
            <v>4768320</v>
          </cell>
          <cell r="AG56">
            <v>0</v>
          </cell>
          <cell r="AH56">
            <v>410</v>
          </cell>
          <cell r="AI56">
            <v>244376.4</v>
          </cell>
          <cell r="AJ56">
            <v>14910</v>
          </cell>
          <cell r="AK56">
            <v>8886956.4000000004</v>
          </cell>
          <cell r="AM56">
            <v>0</v>
          </cell>
        </row>
        <row r="57">
          <cell r="A57" t="str">
            <v>PACBFG000010</v>
          </cell>
          <cell r="C57" t="str">
            <v>ANTI-STATIC VINYL TILE</v>
          </cell>
          <cell r="D57" t="str">
            <v xml:space="preserve"> W/ BEDDING, WIREMESH IF NECESSARY</v>
          </cell>
          <cell r="E57" t="str">
            <v>9.5</v>
          </cell>
          <cell r="F57" t="str">
            <v>M2</v>
          </cell>
          <cell r="G57">
            <v>716.8</v>
          </cell>
          <cell r="Q57">
            <v>699.3</v>
          </cell>
          <cell r="R57">
            <v>17.5</v>
          </cell>
          <cell r="AB57">
            <v>13310</v>
          </cell>
          <cell r="AC57">
            <v>9540608</v>
          </cell>
          <cell r="AD57">
            <v>7018</v>
          </cell>
          <cell r="AE57">
            <v>5030502.3999999994</v>
          </cell>
          <cell r="AG57">
            <v>0</v>
          </cell>
          <cell r="AH57">
            <v>560</v>
          </cell>
          <cell r="AI57">
            <v>401408</v>
          </cell>
          <cell r="AJ57">
            <v>20888</v>
          </cell>
          <cell r="AK57">
            <v>14972518.399999999</v>
          </cell>
          <cell r="AM57">
            <v>0</v>
          </cell>
        </row>
        <row r="58">
          <cell r="A58" t="str">
            <v>PACBFS000010B</v>
          </cell>
          <cell r="C58" t="str">
            <v>DAMP-PROOF COURSE</v>
          </cell>
          <cell r="D58" t="str">
            <v>For masonry work</v>
          </cell>
          <cell r="E58" t="str">
            <v>5.19</v>
          </cell>
          <cell r="F58" t="str">
            <v>M2</v>
          </cell>
          <cell r="G58">
            <v>826.80000000000007</v>
          </cell>
          <cell r="I58">
            <v>190.5</v>
          </cell>
          <cell r="L58">
            <v>115</v>
          </cell>
          <cell r="N58">
            <v>70.599999999999994</v>
          </cell>
          <cell r="O58">
            <v>70.599999999999994</v>
          </cell>
          <cell r="Q58">
            <v>133.19999999999999</v>
          </cell>
          <cell r="R58">
            <v>80</v>
          </cell>
          <cell r="T58">
            <v>96</v>
          </cell>
          <cell r="U58">
            <v>26.4</v>
          </cell>
          <cell r="V58">
            <v>24</v>
          </cell>
          <cell r="W58">
            <v>20.5</v>
          </cell>
          <cell r="AC58">
            <v>0</v>
          </cell>
          <cell r="AE58">
            <v>0</v>
          </cell>
          <cell r="AG58">
            <v>0</v>
          </cell>
          <cell r="AH58">
            <v>0</v>
          </cell>
          <cell r="AI58">
            <v>0</v>
          </cell>
          <cell r="AJ58">
            <v>0</v>
          </cell>
          <cell r="AK58">
            <v>0</v>
          </cell>
          <cell r="AM58">
            <v>0</v>
          </cell>
          <cell r="AN58" t="str">
            <v>Shall be included in Brick unit price</v>
          </cell>
        </row>
        <row r="59">
          <cell r="A59" t="str">
            <v/>
          </cell>
          <cell r="G59">
            <v>0</v>
          </cell>
          <cell r="AC59">
            <v>0</v>
          </cell>
          <cell r="AE59">
            <v>0</v>
          </cell>
          <cell r="AG59">
            <v>0</v>
          </cell>
          <cell r="AH59">
            <v>0</v>
          </cell>
          <cell r="AI59">
            <v>0</v>
          </cell>
          <cell r="AJ59">
            <v>0</v>
          </cell>
          <cell r="AK59">
            <v>0</v>
          </cell>
          <cell r="AM59">
            <v>0</v>
          </cell>
        </row>
        <row r="60">
          <cell r="A60" t="str">
            <v>WATERPROOFING WORKS</v>
          </cell>
          <cell r="G60">
            <v>0</v>
          </cell>
          <cell r="AC60">
            <v>325756.2</v>
          </cell>
          <cell r="AE60">
            <v>1116878.4000000001</v>
          </cell>
          <cell r="AG60">
            <v>0</v>
          </cell>
          <cell r="AH60">
            <v>0</v>
          </cell>
          <cell r="AI60">
            <v>39998.400000000001</v>
          </cell>
          <cell r="AJ60">
            <v>0</v>
          </cell>
          <cell r="AK60">
            <v>1482633</v>
          </cell>
          <cell r="AM60">
            <v>0</v>
          </cell>
        </row>
        <row r="61">
          <cell r="A61" t="str">
            <v>PACBGA000010</v>
          </cell>
          <cell r="C61" t="str">
            <v>LIQUID WATERPROOFING</v>
          </cell>
          <cell r="D61" t="str">
            <v>INTERNAL FLOOR AREA</v>
          </cell>
          <cell r="E61" t="str">
            <v>8.4</v>
          </cell>
          <cell r="F61" t="str">
            <v>M2</v>
          </cell>
          <cell r="G61">
            <v>76.92</v>
          </cell>
          <cell r="Q61">
            <v>40.520000000000003</v>
          </cell>
          <cell r="R61">
            <v>12.5</v>
          </cell>
          <cell r="T61">
            <v>8</v>
          </cell>
          <cell r="U61">
            <v>6.9</v>
          </cell>
          <cell r="V61">
            <v>9</v>
          </cell>
          <cell r="AB61">
            <v>4235</v>
          </cell>
          <cell r="AC61">
            <v>325756.2</v>
          </cell>
          <cell r="AD61">
            <v>14520</v>
          </cell>
          <cell r="AE61">
            <v>1116878.4000000001</v>
          </cell>
          <cell r="AF61">
            <v>0</v>
          </cell>
          <cell r="AG61">
            <v>0</v>
          </cell>
          <cell r="AH61">
            <v>520</v>
          </cell>
          <cell r="AI61">
            <v>39998.400000000001</v>
          </cell>
          <cell r="AJ61">
            <v>19275</v>
          </cell>
          <cell r="AK61">
            <v>1482633</v>
          </cell>
          <cell r="AM61">
            <v>0</v>
          </cell>
        </row>
        <row r="62">
          <cell r="A62" t="str">
            <v/>
          </cell>
          <cell r="G62">
            <v>0</v>
          </cell>
          <cell r="AC62">
            <v>0</v>
          </cell>
          <cell r="AE62">
            <v>0</v>
          </cell>
          <cell r="AG62">
            <v>0</v>
          </cell>
          <cell r="AH62">
            <v>0</v>
          </cell>
          <cell r="AI62">
            <v>0</v>
          </cell>
          <cell r="AJ62">
            <v>0</v>
          </cell>
          <cell r="AK62">
            <v>0</v>
          </cell>
          <cell r="AM62">
            <v>0</v>
          </cell>
        </row>
        <row r="63">
          <cell r="A63" t="str">
            <v>ROOF WORKS</v>
          </cell>
          <cell r="G63">
            <v>0</v>
          </cell>
          <cell r="AC63">
            <v>172463911</v>
          </cell>
          <cell r="AE63">
            <v>97124157.200000003</v>
          </cell>
          <cell r="AG63">
            <v>14137017.200000001</v>
          </cell>
          <cell r="AH63">
            <v>0</v>
          </cell>
          <cell r="AI63">
            <v>14211769.32</v>
          </cell>
          <cell r="AJ63">
            <v>0</v>
          </cell>
          <cell r="AK63">
            <v>297936854.72000003</v>
          </cell>
          <cell r="AM63">
            <v>0</v>
          </cell>
        </row>
        <row r="64">
          <cell r="A64" t="str">
            <v>PACBHC000010A</v>
          </cell>
          <cell r="C64" t="str">
            <v>WATERPROOFING MEMBRANE</v>
          </cell>
          <cell r="D64" t="str">
            <v>FOR ROOF AREA ONLY</v>
          </cell>
          <cell r="E64" t="str">
            <v>8.2</v>
          </cell>
          <cell r="F64" t="str">
            <v>M2</v>
          </cell>
          <cell r="G64">
            <v>618.20000000000005</v>
          </cell>
          <cell r="I64">
            <v>500</v>
          </cell>
          <cell r="N64">
            <v>10</v>
          </cell>
          <cell r="O64">
            <v>10</v>
          </cell>
          <cell r="U64">
            <v>98.2</v>
          </cell>
          <cell r="AB64">
            <v>18755</v>
          </cell>
          <cell r="AC64">
            <v>11594341</v>
          </cell>
          <cell r="AD64">
            <v>11495</v>
          </cell>
          <cell r="AE64">
            <v>7106209.0000000009</v>
          </cell>
          <cell r="AF64">
            <v>605</v>
          </cell>
          <cell r="AG64">
            <v>374011</v>
          </cell>
          <cell r="AH64">
            <v>850</v>
          </cell>
          <cell r="AI64">
            <v>525470</v>
          </cell>
          <cell r="AJ64">
            <v>31705</v>
          </cell>
          <cell r="AK64">
            <v>19600031</v>
          </cell>
          <cell r="AM64">
            <v>0</v>
          </cell>
        </row>
        <row r="65">
          <cell r="A65" t="str">
            <v>PACBHC000010B</v>
          </cell>
          <cell r="C65" t="str">
            <v>ELASTOMERIC COATING FOR ROOF</v>
          </cell>
          <cell r="D65" t="str">
            <v>FOR ROOF AREA ONLY</v>
          </cell>
          <cell r="E65" t="str">
            <v>8.2.2</v>
          </cell>
          <cell r="F65" t="str">
            <v>M2</v>
          </cell>
          <cell r="G65">
            <v>2833.25</v>
          </cell>
          <cell r="I65">
            <v>1283.6500000000001</v>
          </cell>
          <cell r="Q65">
            <v>1055</v>
          </cell>
          <cell r="R65">
            <v>400</v>
          </cell>
          <cell r="V65">
            <v>39.6</v>
          </cell>
          <cell r="W65">
            <v>55</v>
          </cell>
          <cell r="AB65">
            <v>24000</v>
          </cell>
          <cell r="AC65">
            <v>67998000</v>
          </cell>
          <cell r="AD65">
            <v>18000</v>
          </cell>
          <cell r="AE65">
            <v>50998500</v>
          </cell>
          <cell r="AG65">
            <v>0</v>
          </cell>
          <cell r="AH65">
            <v>2390</v>
          </cell>
          <cell r="AI65">
            <v>6771467.5</v>
          </cell>
          <cell r="AJ65">
            <v>44390</v>
          </cell>
          <cell r="AK65">
            <v>125767967.5</v>
          </cell>
          <cell r="AM65">
            <v>0</v>
          </cell>
        </row>
        <row r="66">
          <cell r="A66" t="str">
            <v>PACBHD000010</v>
          </cell>
          <cell r="C66" t="str">
            <v>RIGID INSULATION FOR ROOF</v>
          </cell>
          <cell r="D66" t="str">
            <v>THK. 100mm MINERAL WOOK (100kg/M3)</v>
          </cell>
          <cell r="E66" t="str">
            <v>8.1</v>
          </cell>
          <cell r="F66" t="str">
            <v>M2</v>
          </cell>
          <cell r="G66">
            <v>3078.84</v>
          </cell>
          <cell r="I66">
            <v>1669.8</v>
          </cell>
          <cell r="Q66">
            <v>959.04</v>
          </cell>
          <cell r="R66">
            <v>364</v>
          </cell>
          <cell r="V66">
            <v>36</v>
          </cell>
          <cell r="W66">
            <v>50</v>
          </cell>
          <cell r="AB66">
            <v>15000</v>
          </cell>
          <cell r="AC66">
            <v>46182600</v>
          </cell>
          <cell r="AD66">
            <v>3025</v>
          </cell>
          <cell r="AE66">
            <v>9313491</v>
          </cell>
          <cell r="AF66">
            <v>605</v>
          </cell>
          <cell r="AG66">
            <v>1862698.2000000002</v>
          </cell>
          <cell r="AH66">
            <v>883</v>
          </cell>
          <cell r="AI66">
            <v>2718615.72</v>
          </cell>
          <cell r="AJ66">
            <v>19513</v>
          </cell>
          <cell r="AK66">
            <v>60077404.920000002</v>
          </cell>
          <cell r="AM66">
            <v>0</v>
          </cell>
        </row>
        <row r="67">
          <cell r="A67" t="str">
            <v>PACBHL000010A</v>
          </cell>
          <cell r="C67" t="str">
            <v>FLASHING FOR PARAPET</v>
          </cell>
          <cell r="D67" t="str">
            <v>FOR CORNER AREA BETWEEN WALL AND SLAB</v>
          </cell>
          <cell r="E67" t="str">
            <v>11.7.2</v>
          </cell>
          <cell r="F67" t="str">
            <v>M</v>
          </cell>
          <cell r="G67">
            <v>700.44</v>
          </cell>
          <cell r="I67">
            <v>194.6</v>
          </cell>
          <cell r="L67">
            <v>119</v>
          </cell>
          <cell r="N67">
            <v>74.599999999999994</v>
          </cell>
          <cell r="O67">
            <v>74.599999999999994</v>
          </cell>
          <cell r="Q67">
            <v>137.63999999999999</v>
          </cell>
          <cell r="T67">
            <v>100</v>
          </cell>
          <cell r="AB67">
            <v>30250</v>
          </cell>
          <cell r="AC67">
            <v>21188310</v>
          </cell>
          <cell r="AD67">
            <v>21780</v>
          </cell>
          <cell r="AE67">
            <v>15255583.200000001</v>
          </cell>
          <cell r="AF67">
            <v>0</v>
          </cell>
          <cell r="AG67">
            <v>0</v>
          </cell>
          <cell r="AH67">
            <v>1440</v>
          </cell>
          <cell r="AI67">
            <v>1008633.6000000001</v>
          </cell>
          <cell r="AJ67">
            <v>53470</v>
          </cell>
          <cell r="AK67">
            <v>37452526.800000004</v>
          </cell>
          <cell r="AM67">
            <v>0</v>
          </cell>
        </row>
        <row r="68">
          <cell r="A68" t="str">
            <v>PACBHL000010B</v>
          </cell>
          <cell r="C68" t="str">
            <v>GUTTER FLASHING</v>
          </cell>
          <cell r="D68" t="str">
            <v/>
          </cell>
          <cell r="E68" t="str">
            <v>11.7.1</v>
          </cell>
          <cell r="F68" t="str">
            <v>M</v>
          </cell>
          <cell r="G68">
            <v>205.57999999999998</v>
          </cell>
          <cell r="I68">
            <v>144.19999999999999</v>
          </cell>
          <cell r="P68">
            <v>46.28</v>
          </cell>
          <cell r="W68">
            <v>2</v>
          </cell>
          <cell r="X68">
            <v>13.1</v>
          </cell>
          <cell r="AB68">
            <v>6000</v>
          </cell>
          <cell r="AC68">
            <v>1233480</v>
          </cell>
          <cell r="AD68">
            <v>3400</v>
          </cell>
          <cell r="AE68">
            <v>698972</v>
          </cell>
          <cell r="AF68">
            <v>2800</v>
          </cell>
          <cell r="AG68">
            <v>575624</v>
          </cell>
          <cell r="AH68">
            <v>750</v>
          </cell>
          <cell r="AI68">
            <v>154185</v>
          </cell>
          <cell r="AJ68">
            <v>12950</v>
          </cell>
          <cell r="AK68">
            <v>2662261</v>
          </cell>
          <cell r="AM68">
            <v>0</v>
          </cell>
        </row>
        <row r="69">
          <cell r="A69" t="str">
            <v>PACBHL000010C</v>
          </cell>
          <cell r="C69" t="str">
            <v>ROOF RIDGE FLASHING (TOP &amp; SIDE)</v>
          </cell>
          <cell r="D69" t="str">
            <v/>
          </cell>
          <cell r="E69" t="str">
            <v>11.7.3</v>
          </cell>
          <cell r="F69" t="str">
            <v>M</v>
          </cell>
          <cell r="G69">
            <v>368.28</v>
          </cell>
          <cell r="L69">
            <v>66</v>
          </cell>
          <cell r="N69">
            <v>49.8</v>
          </cell>
          <cell r="O69">
            <v>49.8</v>
          </cell>
          <cell r="P69">
            <v>46.28</v>
          </cell>
          <cell r="S69">
            <v>34</v>
          </cell>
          <cell r="T69">
            <v>68</v>
          </cell>
          <cell r="W69">
            <v>4.5</v>
          </cell>
          <cell r="X69">
            <v>13.9</v>
          </cell>
          <cell r="Y69">
            <v>22</v>
          </cell>
          <cell r="Z69">
            <v>14</v>
          </cell>
          <cell r="AB69">
            <v>6000</v>
          </cell>
          <cell r="AC69">
            <v>2209680</v>
          </cell>
          <cell r="AD69">
            <v>3400</v>
          </cell>
          <cell r="AE69">
            <v>1252152</v>
          </cell>
          <cell r="AF69">
            <v>2800</v>
          </cell>
          <cell r="AG69">
            <v>1031183.9999999999</v>
          </cell>
          <cell r="AH69">
            <v>750</v>
          </cell>
          <cell r="AI69">
            <v>276210</v>
          </cell>
          <cell r="AJ69">
            <v>12950</v>
          </cell>
          <cell r="AK69">
            <v>4769226</v>
          </cell>
          <cell r="AM69">
            <v>0</v>
          </cell>
        </row>
        <row r="70">
          <cell r="A70" t="str">
            <v>PACBHL000010D</v>
          </cell>
          <cell r="C70" t="str">
            <v>CORNER/JOINT FLASHING</v>
          </cell>
          <cell r="D70" t="str">
            <v/>
          </cell>
          <cell r="E70" t="str">
            <v>11.7.4</v>
          </cell>
          <cell r="F70" t="str">
            <v>M</v>
          </cell>
          <cell r="G70">
            <v>454.67999999999995</v>
          </cell>
          <cell r="I70">
            <v>49.4</v>
          </cell>
          <cell r="L70">
            <v>72</v>
          </cell>
          <cell r="N70">
            <v>126</v>
          </cell>
          <cell r="O70">
            <v>126</v>
          </cell>
          <cell r="Q70">
            <v>53.28</v>
          </cell>
          <cell r="T70">
            <v>28</v>
          </cell>
          <cell r="AB70">
            <v>6000</v>
          </cell>
          <cell r="AC70">
            <v>2728079.9999999995</v>
          </cell>
          <cell r="AD70">
            <v>3400</v>
          </cell>
          <cell r="AE70">
            <v>1545911.9999999998</v>
          </cell>
          <cell r="AF70">
            <v>2800</v>
          </cell>
          <cell r="AG70">
            <v>1273103.9999999998</v>
          </cell>
          <cell r="AH70">
            <v>750</v>
          </cell>
          <cell r="AI70">
            <v>341009.99999999994</v>
          </cell>
          <cell r="AJ70">
            <v>12950</v>
          </cell>
          <cell r="AK70">
            <v>5888105.9999999991</v>
          </cell>
          <cell r="AM70">
            <v>0</v>
          </cell>
        </row>
        <row r="71">
          <cell r="A71" t="str">
            <v>PACBHL000010E</v>
          </cell>
          <cell r="C71" t="str">
            <v>DOOR &amp; WINDOW FLASHING</v>
          </cell>
          <cell r="D71" t="str">
            <v/>
          </cell>
          <cell r="E71" t="str">
            <v>11.7.5</v>
          </cell>
          <cell r="F71" t="str">
            <v>M</v>
          </cell>
          <cell r="G71">
            <v>1067.25</v>
          </cell>
          <cell r="I71">
            <v>255.4</v>
          </cell>
          <cell r="L71">
            <v>124</v>
          </cell>
          <cell r="N71">
            <v>124</v>
          </cell>
          <cell r="O71">
            <v>124</v>
          </cell>
          <cell r="P71">
            <v>21.56</v>
          </cell>
          <cell r="Q71">
            <v>243.09</v>
          </cell>
          <cell r="T71">
            <v>175.2</v>
          </cell>
          <cell r="AB71">
            <v>6000</v>
          </cell>
          <cell r="AC71">
            <v>6403500</v>
          </cell>
          <cell r="AD71">
            <v>3400</v>
          </cell>
          <cell r="AE71">
            <v>3628650</v>
          </cell>
          <cell r="AF71">
            <v>2800</v>
          </cell>
          <cell r="AG71">
            <v>2988300</v>
          </cell>
          <cell r="AH71">
            <v>750</v>
          </cell>
          <cell r="AI71">
            <v>800437.5</v>
          </cell>
          <cell r="AJ71">
            <v>12950</v>
          </cell>
          <cell r="AK71">
            <v>13820887.5</v>
          </cell>
          <cell r="AM71">
            <v>0</v>
          </cell>
        </row>
        <row r="72">
          <cell r="A72" t="str">
            <v>PACBHL000010F</v>
          </cell>
          <cell r="C72" t="str">
            <v>OPENING FLASHING</v>
          </cell>
          <cell r="D72" t="str">
            <v/>
          </cell>
          <cell r="E72" t="str">
            <v>11.7.7</v>
          </cell>
          <cell r="F72" t="str">
            <v>M</v>
          </cell>
          <cell r="G72">
            <v>1435.1000000000001</v>
          </cell>
          <cell r="I72">
            <v>411.9</v>
          </cell>
          <cell r="L72">
            <v>250</v>
          </cell>
          <cell r="N72">
            <v>300</v>
          </cell>
          <cell r="O72">
            <v>300</v>
          </cell>
          <cell r="Q72">
            <v>133.19999999999999</v>
          </cell>
          <cell r="T72">
            <v>40</v>
          </cell>
          <cell r="AB72">
            <v>6000</v>
          </cell>
          <cell r="AC72">
            <v>8610600</v>
          </cell>
          <cell r="AD72">
            <v>3400</v>
          </cell>
          <cell r="AE72">
            <v>4879340</v>
          </cell>
          <cell r="AF72">
            <v>2800</v>
          </cell>
          <cell r="AG72">
            <v>4018280.0000000005</v>
          </cell>
          <cell r="AH72">
            <v>750</v>
          </cell>
          <cell r="AI72">
            <v>1076325</v>
          </cell>
          <cell r="AJ72">
            <v>12950</v>
          </cell>
          <cell r="AK72">
            <v>18584545</v>
          </cell>
          <cell r="AM72">
            <v>0</v>
          </cell>
        </row>
        <row r="73">
          <cell r="A73" t="str">
            <v>PACBHO000010</v>
          </cell>
          <cell r="C73" t="str">
            <v>BASE FLASHING SHEET</v>
          </cell>
          <cell r="D73" t="str">
            <v/>
          </cell>
          <cell r="E73" t="str">
            <v>11.7.6</v>
          </cell>
          <cell r="F73" t="str">
            <v>M2</v>
          </cell>
          <cell r="G73">
            <v>719.22</v>
          </cell>
          <cell r="I73">
            <v>194.6</v>
          </cell>
          <cell r="L73">
            <v>119</v>
          </cell>
          <cell r="N73">
            <v>74.599999999999994</v>
          </cell>
          <cell r="O73">
            <v>74.599999999999994</v>
          </cell>
          <cell r="P73">
            <v>21</v>
          </cell>
          <cell r="Q73">
            <v>135.41999999999999</v>
          </cell>
          <cell r="T73">
            <v>100</v>
          </cell>
          <cell r="AB73">
            <v>6000</v>
          </cell>
          <cell r="AC73">
            <v>4315320</v>
          </cell>
          <cell r="AD73">
            <v>3400</v>
          </cell>
          <cell r="AE73">
            <v>2445348</v>
          </cell>
          <cell r="AF73">
            <v>2800</v>
          </cell>
          <cell r="AG73">
            <v>2013816</v>
          </cell>
          <cell r="AH73">
            <v>750</v>
          </cell>
          <cell r="AI73">
            <v>539415</v>
          </cell>
          <cell r="AJ73">
            <v>12950</v>
          </cell>
          <cell r="AK73">
            <v>9313899</v>
          </cell>
          <cell r="AM73">
            <v>0</v>
          </cell>
        </row>
        <row r="74">
          <cell r="A74" t="str">
            <v/>
          </cell>
          <cell r="G74">
            <v>0</v>
          </cell>
          <cell r="AC74">
            <v>0</v>
          </cell>
          <cell r="AE74">
            <v>0</v>
          </cell>
          <cell r="AG74">
            <v>0</v>
          </cell>
          <cell r="AH74">
            <v>0</v>
          </cell>
          <cell r="AI74">
            <v>0</v>
          </cell>
          <cell r="AJ74">
            <v>0</v>
          </cell>
          <cell r="AK74">
            <v>0</v>
          </cell>
          <cell r="AM74">
            <v>0</v>
          </cell>
        </row>
        <row r="75">
          <cell r="A75" t="str">
            <v>DOOR &amp; WINDOW WORKS</v>
          </cell>
          <cell r="G75">
            <v>0</v>
          </cell>
          <cell r="AC75">
            <v>340784480</v>
          </cell>
          <cell r="AE75">
            <v>93945280</v>
          </cell>
          <cell r="AG75">
            <v>6698100</v>
          </cell>
          <cell r="AH75">
            <v>0</v>
          </cell>
          <cell r="AI75">
            <v>37508923.600000001</v>
          </cell>
          <cell r="AJ75">
            <v>0</v>
          </cell>
          <cell r="AK75">
            <v>478936783.60000002</v>
          </cell>
          <cell r="AM75">
            <v>0</v>
          </cell>
        </row>
        <row r="76">
          <cell r="A76" t="str">
            <v>PACBIA000010A</v>
          </cell>
          <cell r="C76" t="str">
            <v>STEEL DOOR (1.0 x2.1)</v>
          </cell>
          <cell r="D76" t="str">
            <v>SINGLE DOOR W/HARDWARE</v>
          </cell>
          <cell r="E76" t="str">
            <v>12.1.3</v>
          </cell>
          <cell r="F76" t="str">
            <v>EA</v>
          </cell>
          <cell r="G76">
            <v>30</v>
          </cell>
          <cell r="I76">
            <v>4</v>
          </cell>
          <cell r="P76">
            <v>2</v>
          </cell>
          <cell r="Q76">
            <v>8</v>
          </cell>
          <cell r="R76">
            <v>5</v>
          </cell>
          <cell r="T76">
            <v>6</v>
          </cell>
          <cell r="U76">
            <v>3</v>
          </cell>
          <cell r="V76">
            <v>1</v>
          </cell>
          <cell r="W76">
            <v>1</v>
          </cell>
          <cell r="AB76">
            <v>423500</v>
          </cell>
          <cell r="AC76">
            <v>12705000</v>
          </cell>
          <cell r="AD76">
            <v>242000</v>
          </cell>
          <cell r="AE76">
            <v>7260000</v>
          </cell>
          <cell r="AF76">
            <v>0</v>
          </cell>
          <cell r="AG76">
            <v>0</v>
          </cell>
          <cell r="AH76">
            <v>55690</v>
          </cell>
          <cell r="AI76">
            <v>1670700</v>
          </cell>
          <cell r="AJ76">
            <v>721190</v>
          </cell>
          <cell r="AK76">
            <v>21635700</v>
          </cell>
          <cell r="AM76">
            <v>0</v>
          </cell>
        </row>
        <row r="77">
          <cell r="A77" t="str">
            <v>PACBIA000020A</v>
          </cell>
          <cell r="C77" t="str">
            <v>STEEL DOOR (2.0x 2.1)</v>
          </cell>
          <cell r="D77" t="str">
            <v>DOUBLE DOOR W/HARDWARE</v>
          </cell>
          <cell r="E77" t="str">
            <v>12.1.3</v>
          </cell>
          <cell r="F77" t="str">
            <v>EA</v>
          </cell>
          <cell r="G77">
            <v>5</v>
          </cell>
          <cell r="Q77">
            <v>3</v>
          </cell>
          <cell r="V77">
            <v>1</v>
          </cell>
          <cell r="W77">
            <v>1</v>
          </cell>
          <cell r="AB77">
            <v>847000</v>
          </cell>
          <cell r="AC77">
            <v>4235000</v>
          </cell>
          <cell r="AD77">
            <v>363000</v>
          </cell>
          <cell r="AE77">
            <v>1815000</v>
          </cell>
          <cell r="AG77">
            <v>0</v>
          </cell>
          <cell r="AH77">
            <v>89380</v>
          </cell>
          <cell r="AI77">
            <v>446900</v>
          </cell>
          <cell r="AJ77">
            <v>1299380</v>
          </cell>
          <cell r="AK77">
            <v>6496900</v>
          </cell>
          <cell r="AM77">
            <v>0</v>
          </cell>
        </row>
        <row r="78">
          <cell r="A78" t="str">
            <v>PACBIA000020B</v>
          </cell>
          <cell r="C78" t="str">
            <v>STEEL DOOR (2.0 x 2.7)</v>
          </cell>
          <cell r="D78" t="str">
            <v>DOUBLE DOOR W/HARDWARE</v>
          </cell>
          <cell r="E78" t="str">
            <v>12.1.3</v>
          </cell>
          <cell r="F78" t="str">
            <v>EA</v>
          </cell>
          <cell r="G78">
            <v>2</v>
          </cell>
          <cell r="R78">
            <v>1</v>
          </cell>
          <cell r="U78">
            <v>1</v>
          </cell>
          <cell r="AB78">
            <v>1270500</v>
          </cell>
          <cell r="AC78">
            <v>2541000</v>
          </cell>
          <cell r="AD78">
            <v>544500</v>
          </cell>
          <cell r="AE78">
            <v>1089000</v>
          </cell>
          <cell r="AG78">
            <v>0</v>
          </cell>
          <cell r="AH78">
            <v>134075</v>
          </cell>
          <cell r="AI78">
            <v>268150</v>
          </cell>
          <cell r="AJ78">
            <v>1949075</v>
          </cell>
          <cell r="AK78">
            <v>3898150</v>
          </cell>
          <cell r="AM78">
            <v>0</v>
          </cell>
        </row>
        <row r="79">
          <cell r="A79" t="str">
            <v>PACBIA000020D</v>
          </cell>
          <cell r="C79" t="str">
            <v>STEEL DOOR (2.4 x 3.0)</v>
          </cell>
          <cell r="D79" t="str">
            <v>DOUBLE DOOR W/HARDWARE</v>
          </cell>
          <cell r="E79" t="str">
            <v>12.1.3</v>
          </cell>
          <cell r="F79" t="str">
            <v>EA</v>
          </cell>
          <cell r="G79">
            <v>4</v>
          </cell>
          <cell r="I79">
            <v>3</v>
          </cell>
          <cell r="P79">
            <v>1</v>
          </cell>
          <cell r="AB79">
            <v>1694000</v>
          </cell>
          <cell r="AC79">
            <v>6776000</v>
          </cell>
          <cell r="AD79">
            <v>726000</v>
          </cell>
          <cell r="AE79">
            <v>2904000</v>
          </cell>
          <cell r="AG79">
            <v>0</v>
          </cell>
          <cell r="AH79">
            <v>178760</v>
          </cell>
          <cell r="AI79">
            <v>715040</v>
          </cell>
          <cell r="AJ79">
            <v>2598760</v>
          </cell>
          <cell r="AK79">
            <v>10395040</v>
          </cell>
          <cell r="AM79">
            <v>0</v>
          </cell>
        </row>
        <row r="80">
          <cell r="A80" t="str">
            <v>PACBIF000010</v>
          </cell>
          <cell r="C80" t="str">
            <v>TIMBER FLUSH DOOR (0.9 x 2.1)</v>
          </cell>
          <cell r="D80" t="str">
            <v>SINGLE DOOR W/HARDWARE</v>
          </cell>
          <cell r="E80" t="str">
            <v>12.2.4</v>
          </cell>
          <cell r="F80" t="str">
            <v>EA</v>
          </cell>
          <cell r="G80">
            <v>9</v>
          </cell>
          <cell r="Q80">
            <v>3</v>
          </cell>
          <cell r="R80">
            <v>1</v>
          </cell>
          <cell r="T80">
            <v>1</v>
          </cell>
          <cell r="U80">
            <v>3</v>
          </cell>
          <cell r="V80">
            <v>1</v>
          </cell>
          <cell r="AB80">
            <v>250000</v>
          </cell>
          <cell r="AC80">
            <v>2250000</v>
          </cell>
          <cell r="AD80">
            <v>100000</v>
          </cell>
          <cell r="AE80">
            <v>900000</v>
          </cell>
          <cell r="AG80">
            <v>0</v>
          </cell>
          <cell r="AH80">
            <v>30220</v>
          </cell>
          <cell r="AI80">
            <v>271980</v>
          </cell>
          <cell r="AJ80">
            <v>380220</v>
          </cell>
          <cell r="AK80">
            <v>3421980</v>
          </cell>
          <cell r="AM80">
            <v>0</v>
          </cell>
        </row>
        <row r="81">
          <cell r="A81" t="str">
            <v>PACBIO000010A</v>
          </cell>
          <cell r="C81" t="str">
            <v>SHUTTER (3.0x 4.0)</v>
          </cell>
          <cell r="D81" t="str">
            <v xml:space="preserve"> W/HARDWARE</v>
          </cell>
          <cell r="E81" t="str">
            <v>12.1.5</v>
          </cell>
          <cell r="F81" t="str">
            <v>EA</v>
          </cell>
          <cell r="G81">
            <v>4</v>
          </cell>
          <cell r="R81">
            <v>2</v>
          </cell>
          <cell r="T81">
            <v>2</v>
          </cell>
          <cell r="AB81">
            <v>3388000</v>
          </cell>
          <cell r="AC81">
            <v>13552000</v>
          </cell>
          <cell r="AD81">
            <v>1089000</v>
          </cell>
          <cell r="AE81">
            <v>4356000</v>
          </cell>
          <cell r="AF81">
            <v>605000</v>
          </cell>
          <cell r="AG81">
            <v>2420000</v>
          </cell>
          <cell r="AH81">
            <v>202580</v>
          </cell>
          <cell r="AI81">
            <v>810320</v>
          </cell>
          <cell r="AJ81">
            <v>5284580</v>
          </cell>
          <cell r="AK81">
            <v>21138320</v>
          </cell>
          <cell r="AM81">
            <v>0</v>
          </cell>
        </row>
        <row r="82">
          <cell r="A82" t="str">
            <v>PACBIO000010B</v>
          </cell>
          <cell r="C82" t="str">
            <v>SHUTTER (6.0 x 6.0)</v>
          </cell>
          <cell r="D82" t="str">
            <v xml:space="preserve"> W/HARDWARE</v>
          </cell>
          <cell r="E82" t="str">
            <v>12.1.5</v>
          </cell>
          <cell r="F82" t="str">
            <v>EA</v>
          </cell>
          <cell r="G82">
            <v>1</v>
          </cell>
          <cell r="L82">
            <v>1</v>
          </cell>
          <cell r="AB82">
            <v>10164000</v>
          </cell>
          <cell r="AC82">
            <v>10164000</v>
          </cell>
          <cell r="AD82">
            <v>2178000</v>
          </cell>
          <cell r="AE82">
            <v>2178000</v>
          </cell>
          <cell r="AF82">
            <v>1210000</v>
          </cell>
          <cell r="AG82">
            <v>1210000</v>
          </cell>
          <cell r="AH82">
            <v>498760</v>
          </cell>
          <cell r="AI82">
            <v>498760</v>
          </cell>
          <cell r="AJ82">
            <v>14050760</v>
          </cell>
          <cell r="AK82">
            <v>14050760</v>
          </cell>
          <cell r="AM82">
            <v>0</v>
          </cell>
        </row>
        <row r="83">
          <cell r="A83" t="str">
            <v>PACBIO000010C</v>
          </cell>
          <cell r="C83" t="str">
            <v>SHUTTER (4.0 x 5.0)</v>
          </cell>
          <cell r="D83" t="str">
            <v xml:space="preserve"> W/HARDWARE</v>
          </cell>
          <cell r="E83" t="str">
            <v>12.1.5</v>
          </cell>
          <cell r="F83" t="str">
            <v>EA</v>
          </cell>
          <cell r="G83">
            <v>3</v>
          </cell>
          <cell r="I83">
            <v>3</v>
          </cell>
          <cell r="AB83">
            <v>6776000</v>
          </cell>
          <cell r="AC83">
            <v>20328000</v>
          </cell>
          <cell r="AD83">
            <v>1633500</v>
          </cell>
          <cell r="AE83">
            <v>4900500</v>
          </cell>
          <cell r="AF83">
            <v>907500</v>
          </cell>
          <cell r="AG83">
            <v>2722500</v>
          </cell>
          <cell r="AH83">
            <v>350660</v>
          </cell>
          <cell r="AI83">
            <v>1051980</v>
          </cell>
          <cell r="AJ83">
            <v>9667660</v>
          </cell>
          <cell r="AK83">
            <v>29002980</v>
          </cell>
          <cell r="AM83">
            <v>0</v>
          </cell>
        </row>
        <row r="84">
          <cell r="A84" t="str">
            <v>PACBIP000010A</v>
          </cell>
          <cell r="C84" t="str">
            <v>ALUMINUM WINDOW (1.2 x 1.2)</v>
          </cell>
          <cell r="D84" t="str">
            <v xml:space="preserve"> W/HARDWARE</v>
          </cell>
          <cell r="E84" t="str">
            <v>13.2</v>
          </cell>
          <cell r="F84" t="str">
            <v>EA</v>
          </cell>
          <cell r="G84">
            <v>325</v>
          </cell>
          <cell r="I84">
            <v>100</v>
          </cell>
          <cell r="L84">
            <v>40</v>
          </cell>
          <cell r="N84">
            <v>48</v>
          </cell>
          <cell r="O84">
            <v>48</v>
          </cell>
          <cell r="Q84">
            <v>30</v>
          </cell>
          <cell r="R84">
            <v>10</v>
          </cell>
          <cell r="T84">
            <v>26</v>
          </cell>
          <cell r="U84">
            <v>8</v>
          </cell>
          <cell r="V84">
            <v>3</v>
          </cell>
          <cell r="W84">
            <v>12</v>
          </cell>
          <cell r="AB84">
            <v>726000</v>
          </cell>
          <cell r="AC84">
            <v>235950000</v>
          </cell>
          <cell r="AD84">
            <v>181500</v>
          </cell>
          <cell r="AE84">
            <v>58987500</v>
          </cell>
          <cell r="AG84">
            <v>0</v>
          </cell>
          <cell r="AH84">
            <v>81030</v>
          </cell>
          <cell r="AI84">
            <v>26334750</v>
          </cell>
          <cell r="AJ84">
            <v>988530</v>
          </cell>
          <cell r="AK84">
            <v>321272250</v>
          </cell>
          <cell r="AM84">
            <v>0</v>
          </cell>
        </row>
        <row r="85">
          <cell r="A85" t="str">
            <v>PACBIP000010D</v>
          </cell>
          <cell r="C85" t="str">
            <v>ALUMINUM WINDOW (0.6 x 1.2)</v>
          </cell>
          <cell r="D85" t="str">
            <v xml:space="preserve"> W/HARDWARE</v>
          </cell>
          <cell r="E85" t="str">
            <v>13.2</v>
          </cell>
          <cell r="F85" t="str">
            <v>EA</v>
          </cell>
          <cell r="G85">
            <v>7</v>
          </cell>
          <cell r="Q85">
            <v>4</v>
          </cell>
          <cell r="R85">
            <v>1</v>
          </cell>
          <cell r="U85">
            <v>2</v>
          </cell>
          <cell r="AB85">
            <v>363000</v>
          </cell>
          <cell r="AC85">
            <v>2541000</v>
          </cell>
          <cell r="AD85">
            <v>121000</v>
          </cell>
          <cell r="AE85">
            <v>847000</v>
          </cell>
          <cell r="AF85">
            <v>0</v>
          </cell>
          <cell r="AG85">
            <v>0</v>
          </cell>
          <cell r="AH85">
            <v>50680</v>
          </cell>
          <cell r="AI85">
            <v>354760</v>
          </cell>
          <cell r="AJ85">
            <v>534680</v>
          </cell>
          <cell r="AK85">
            <v>3742760</v>
          </cell>
          <cell r="AM85">
            <v>0</v>
          </cell>
        </row>
        <row r="86">
          <cell r="A86" t="str">
            <v>PACBIP000010F</v>
          </cell>
          <cell r="C86" t="str">
            <v>ALUMINUM WINDOW (3.6 x 1.2)</v>
          </cell>
          <cell r="D86" t="str">
            <v xml:space="preserve"> W/HARDWARE</v>
          </cell>
          <cell r="E86" t="str">
            <v>13.2</v>
          </cell>
          <cell r="F86" t="str">
            <v>EA</v>
          </cell>
          <cell r="G86">
            <v>1</v>
          </cell>
          <cell r="V86">
            <v>1</v>
          </cell>
          <cell r="AB86">
            <v>2178000</v>
          </cell>
          <cell r="AC86">
            <v>2178000</v>
          </cell>
          <cell r="AD86">
            <v>363000</v>
          </cell>
          <cell r="AE86">
            <v>363000</v>
          </cell>
          <cell r="AG86">
            <v>0</v>
          </cell>
          <cell r="AH86">
            <v>182110</v>
          </cell>
          <cell r="AI86">
            <v>182110</v>
          </cell>
          <cell r="AJ86">
            <v>2723110</v>
          </cell>
          <cell r="AK86">
            <v>2723110</v>
          </cell>
          <cell r="AM86">
            <v>0</v>
          </cell>
        </row>
        <row r="87">
          <cell r="A87" t="str">
            <v>PACBIP000060</v>
          </cell>
          <cell r="C87" t="str">
            <v>1HR FIRE-RATED STEEL WINDOW</v>
          </cell>
          <cell r="D87" t="str">
            <v xml:space="preserve"> W/HARDWARE</v>
          </cell>
          <cell r="E87" t="str">
            <v>13.5</v>
          </cell>
          <cell r="F87" t="str">
            <v>EA</v>
          </cell>
          <cell r="G87">
            <v>0.96</v>
          </cell>
          <cell r="Q87">
            <v>0.96</v>
          </cell>
          <cell r="AB87">
            <v>5840000</v>
          </cell>
          <cell r="AC87">
            <v>5606400</v>
          </cell>
          <cell r="AD87">
            <v>1240000</v>
          </cell>
          <cell r="AE87">
            <v>1190400</v>
          </cell>
          <cell r="AF87">
            <v>360000</v>
          </cell>
          <cell r="AG87">
            <v>345600</v>
          </cell>
          <cell r="AH87">
            <v>308310</v>
          </cell>
          <cell r="AI87">
            <v>295977.59999999998</v>
          </cell>
          <cell r="AJ87">
            <v>7748310</v>
          </cell>
          <cell r="AK87">
            <v>7438377.5999999996</v>
          </cell>
          <cell r="AM87">
            <v>0</v>
          </cell>
        </row>
        <row r="88">
          <cell r="A88" t="str">
            <v>PACBIQ000010</v>
          </cell>
          <cell r="C88" t="str">
            <v>ALUMINUM LOUVER</v>
          </cell>
          <cell r="D88" t="str">
            <v/>
          </cell>
          <cell r="E88" t="str">
            <v>13.7</v>
          </cell>
          <cell r="F88" t="str">
            <v>M2</v>
          </cell>
          <cell r="G88">
            <v>123.36</v>
          </cell>
          <cell r="I88">
            <v>42</v>
          </cell>
          <cell r="L88">
            <v>32.299999999999997</v>
          </cell>
          <cell r="N88">
            <v>20</v>
          </cell>
          <cell r="O88">
            <v>20</v>
          </cell>
          <cell r="R88">
            <v>2.67</v>
          </cell>
          <cell r="T88">
            <v>5.58</v>
          </cell>
          <cell r="W88">
            <v>0.81</v>
          </cell>
          <cell r="AB88">
            <v>178000</v>
          </cell>
          <cell r="AC88">
            <v>21958080</v>
          </cell>
          <cell r="AD88">
            <v>58000</v>
          </cell>
          <cell r="AE88">
            <v>7154880</v>
          </cell>
          <cell r="AG88">
            <v>0</v>
          </cell>
          <cell r="AH88">
            <v>37350</v>
          </cell>
          <cell r="AI88">
            <v>4607496</v>
          </cell>
          <cell r="AJ88">
            <v>273350</v>
          </cell>
          <cell r="AK88">
            <v>33720456</v>
          </cell>
          <cell r="AM88">
            <v>0</v>
          </cell>
        </row>
        <row r="89">
          <cell r="A89" t="str">
            <v/>
          </cell>
          <cell r="G89">
            <v>0</v>
          </cell>
          <cell r="AC89">
            <v>0</v>
          </cell>
          <cell r="AE89">
            <v>0</v>
          </cell>
          <cell r="AG89">
            <v>0</v>
          </cell>
          <cell r="AH89">
            <v>0</v>
          </cell>
          <cell r="AI89">
            <v>0</v>
          </cell>
          <cell r="AJ89">
            <v>0</v>
          </cell>
          <cell r="AK89">
            <v>0</v>
          </cell>
          <cell r="AM89">
            <v>0</v>
          </cell>
        </row>
        <row r="90">
          <cell r="A90" t="str">
            <v>EXTERIOR/INTERIOR FINISH WORKS</v>
          </cell>
          <cell r="G90">
            <v>0</v>
          </cell>
          <cell r="AC90">
            <v>735132762.19999993</v>
          </cell>
          <cell r="AE90">
            <v>713649719</v>
          </cell>
          <cell r="AG90">
            <v>114331987</v>
          </cell>
          <cell r="AH90">
            <v>0</v>
          </cell>
          <cell r="AI90">
            <v>87545055.799999982</v>
          </cell>
          <cell r="AJ90">
            <v>0</v>
          </cell>
          <cell r="AK90">
            <v>1650659523.9999995</v>
          </cell>
          <cell r="AM90">
            <v>0</v>
          </cell>
        </row>
        <row r="91">
          <cell r="A91" t="str">
            <v>PACBJB000010</v>
          </cell>
          <cell r="C91" t="str">
            <v>GYPSUM BOARD</v>
          </cell>
          <cell r="D91" t="str">
            <v>WALL</v>
          </cell>
          <cell r="E91" t="str">
            <v>10.6</v>
          </cell>
          <cell r="F91" t="str">
            <v>M2</v>
          </cell>
          <cell r="G91">
            <v>1258.5</v>
          </cell>
          <cell r="Q91">
            <v>1186</v>
          </cell>
          <cell r="R91">
            <v>72.5</v>
          </cell>
          <cell r="AB91">
            <v>49500</v>
          </cell>
          <cell r="AC91">
            <v>62295750</v>
          </cell>
          <cell r="AD91">
            <v>60500</v>
          </cell>
          <cell r="AE91">
            <v>76139250</v>
          </cell>
          <cell r="AF91">
            <v>11000</v>
          </cell>
          <cell r="AG91">
            <v>13843500</v>
          </cell>
          <cell r="AH91">
            <v>3340</v>
          </cell>
          <cell r="AI91">
            <v>4203390</v>
          </cell>
          <cell r="AJ91">
            <v>124340</v>
          </cell>
          <cell r="AK91">
            <v>156481890</v>
          </cell>
          <cell r="AM91">
            <v>0</v>
          </cell>
        </row>
        <row r="92">
          <cell r="A92" t="str">
            <v>PACBJB000030</v>
          </cell>
          <cell r="C92" t="str">
            <v>GYPSUM BOARD</v>
          </cell>
          <cell r="D92" t="str">
            <v>WALL, REMOVABLE TYPE, 2HR FIRE-RATING.</v>
          </cell>
          <cell r="E92" t="str">
            <v>10.8</v>
          </cell>
          <cell r="F92" t="str">
            <v>M2</v>
          </cell>
          <cell r="G92">
            <v>444</v>
          </cell>
          <cell r="Q92">
            <v>444</v>
          </cell>
          <cell r="AB92">
            <v>69300</v>
          </cell>
          <cell r="AC92">
            <v>30769200</v>
          </cell>
          <cell r="AD92">
            <v>60500</v>
          </cell>
          <cell r="AE92">
            <v>26862000</v>
          </cell>
          <cell r="AF92">
            <v>11000</v>
          </cell>
          <cell r="AG92">
            <v>4884000</v>
          </cell>
          <cell r="AH92">
            <v>3900</v>
          </cell>
          <cell r="AI92">
            <v>1731600</v>
          </cell>
          <cell r="AJ92">
            <v>144700</v>
          </cell>
          <cell r="AK92">
            <v>64246800</v>
          </cell>
          <cell r="AM92">
            <v>0</v>
          </cell>
        </row>
        <row r="93">
          <cell r="A93" t="str">
            <v>PACBJC000010</v>
          </cell>
          <cell r="C93" t="str">
            <v>SUSPENDED ACOUSTIC CEILING SYSTEM</v>
          </cell>
          <cell r="D93" t="str">
            <v xml:space="preserve">600x600xTHK.15mm, NON COMBUSTIBLE </v>
          </cell>
          <cell r="E93" t="str">
            <v>10.1</v>
          </cell>
          <cell r="F93" t="str">
            <v>M2</v>
          </cell>
          <cell r="G93">
            <v>1027.52</v>
          </cell>
          <cell r="Q93">
            <v>901.32</v>
          </cell>
          <cell r="R93">
            <v>52.5</v>
          </cell>
          <cell r="T93">
            <v>40</v>
          </cell>
          <cell r="U93">
            <v>6.7</v>
          </cell>
          <cell r="V93">
            <v>27</v>
          </cell>
          <cell r="AB93">
            <v>24000</v>
          </cell>
          <cell r="AC93">
            <v>24660480</v>
          </cell>
          <cell r="AD93">
            <v>14000</v>
          </cell>
          <cell r="AE93">
            <v>14385280</v>
          </cell>
          <cell r="AG93">
            <v>0</v>
          </cell>
          <cell r="AH93">
            <v>3100</v>
          </cell>
          <cell r="AI93">
            <v>3185312</v>
          </cell>
          <cell r="AJ93">
            <v>41100</v>
          </cell>
          <cell r="AK93">
            <v>42231072</v>
          </cell>
          <cell r="AM93">
            <v>0</v>
          </cell>
        </row>
        <row r="94">
          <cell r="A94" t="str">
            <v>PACBJC000070B</v>
          </cell>
          <cell r="C94" t="str">
            <v>PVC STRIP CEILING</v>
          </cell>
          <cell r="D94" t="str">
            <v>FOR TOILET &amp; SHOWER ROOM</v>
          </cell>
          <cell r="E94" t="str">
            <v>10.2</v>
          </cell>
          <cell r="F94" t="str">
            <v>M2</v>
          </cell>
          <cell r="G94">
            <v>64.400000000000006</v>
          </cell>
          <cell r="Q94">
            <v>28</v>
          </cell>
          <cell r="R94">
            <v>12.5</v>
          </cell>
          <cell r="T94">
            <v>8</v>
          </cell>
          <cell r="U94">
            <v>6.9</v>
          </cell>
          <cell r="V94">
            <v>9</v>
          </cell>
          <cell r="AB94">
            <v>32000</v>
          </cell>
          <cell r="AC94">
            <v>2060800.0000000002</v>
          </cell>
          <cell r="AD94">
            <v>22000</v>
          </cell>
          <cell r="AE94">
            <v>1416800.0000000002</v>
          </cell>
          <cell r="AG94">
            <v>0</v>
          </cell>
          <cell r="AH94">
            <v>4570</v>
          </cell>
          <cell r="AI94">
            <v>294308</v>
          </cell>
          <cell r="AJ94">
            <v>58570</v>
          </cell>
          <cell r="AK94">
            <v>3771908.0000000005</v>
          </cell>
          <cell r="AM94">
            <v>0</v>
          </cell>
        </row>
        <row r="95">
          <cell r="A95" t="str">
            <v>PACBJD000010</v>
          </cell>
          <cell r="C95" t="str">
            <v>EXTERNAL PLASTER</v>
          </cell>
          <cell r="D95" t="str">
            <v>WALL &amp; CEILING</v>
          </cell>
          <cell r="E95" t="str">
            <v>6.2</v>
          </cell>
          <cell r="F95" t="str">
            <v>M2</v>
          </cell>
          <cell r="G95">
            <v>1741.0499999999997</v>
          </cell>
          <cell r="I95">
            <v>166.8</v>
          </cell>
          <cell r="L95">
            <v>107</v>
          </cell>
          <cell r="N95">
            <v>66.599999999999994</v>
          </cell>
          <cell r="O95">
            <v>66.599999999999994</v>
          </cell>
          <cell r="Q95">
            <v>127.65</v>
          </cell>
          <cell r="R95">
            <v>774.3</v>
          </cell>
          <cell r="T95">
            <v>96</v>
          </cell>
          <cell r="U95">
            <v>118.6</v>
          </cell>
          <cell r="V95">
            <v>84</v>
          </cell>
          <cell r="W95">
            <v>133.5</v>
          </cell>
          <cell r="AB95">
            <v>22000</v>
          </cell>
          <cell r="AC95">
            <v>38303099.999999993</v>
          </cell>
          <cell r="AD95">
            <v>16500</v>
          </cell>
          <cell r="AE95">
            <v>28727324.999999996</v>
          </cell>
          <cell r="AF95">
            <v>2200</v>
          </cell>
          <cell r="AG95">
            <v>3830309.9999999995</v>
          </cell>
          <cell r="AH95">
            <v>2260</v>
          </cell>
          <cell r="AI95">
            <v>3934772.9999999995</v>
          </cell>
          <cell r="AJ95">
            <v>42960</v>
          </cell>
          <cell r="AK95">
            <v>74795507.999999985</v>
          </cell>
          <cell r="AM95">
            <v>0</v>
          </cell>
        </row>
        <row r="96">
          <cell r="A96" t="str">
            <v>PACBJD000020</v>
          </cell>
          <cell r="C96" t="str">
            <v>INTERNAL PLASTER</v>
          </cell>
          <cell r="D96" t="str">
            <v>WALL</v>
          </cell>
          <cell r="E96" t="str">
            <v>6.3</v>
          </cell>
          <cell r="F96" t="str">
            <v>M2</v>
          </cell>
          <cell r="G96">
            <v>4121.25</v>
          </cell>
          <cell r="I96">
            <v>166.8</v>
          </cell>
          <cell r="L96">
            <v>107</v>
          </cell>
          <cell r="N96">
            <v>66.599999999999994</v>
          </cell>
          <cell r="O96">
            <v>66.599999999999994</v>
          </cell>
          <cell r="Q96">
            <v>1315.35</v>
          </cell>
          <cell r="R96">
            <v>1337.9</v>
          </cell>
          <cell r="T96">
            <v>526</v>
          </cell>
          <cell r="U96">
            <v>254.5</v>
          </cell>
          <cell r="V96">
            <v>147</v>
          </cell>
          <cell r="W96">
            <v>133.5</v>
          </cell>
          <cell r="AB96">
            <v>27500</v>
          </cell>
          <cell r="AC96">
            <v>113334375</v>
          </cell>
          <cell r="AD96">
            <v>22000</v>
          </cell>
          <cell r="AE96">
            <v>90667500</v>
          </cell>
          <cell r="AF96">
            <v>2200</v>
          </cell>
          <cell r="AG96">
            <v>9066750</v>
          </cell>
          <cell r="AH96">
            <v>2560</v>
          </cell>
          <cell r="AI96">
            <v>10550400</v>
          </cell>
          <cell r="AJ96">
            <v>54260</v>
          </cell>
          <cell r="AK96">
            <v>223619025</v>
          </cell>
          <cell r="AM96">
            <v>0</v>
          </cell>
        </row>
        <row r="97">
          <cell r="A97" t="str">
            <v>PACBJE000010</v>
          </cell>
          <cell r="C97" t="str">
            <v>RAISED FLOOR W/ VINYL TILE</v>
          </cell>
          <cell r="D97" t="str">
            <v/>
          </cell>
          <cell r="E97" t="str">
            <v>9.9</v>
          </cell>
          <cell r="F97" t="str">
            <v>M2</v>
          </cell>
          <cell r="G97">
            <v>716.8</v>
          </cell>
          <cell r="Q97">
            <v>699.3</v>
          </cell>
          <cell r="R97">
            <v>17.5</v>
          </cell>
          <cell r="AB97">
            <v>16500</v>
          </cell>
          <cell r="AC97">
            <v>11827200</v>
          </cell>
          <cell r="AD97">
            <v>22000</v>
          </cell>
          <cell r="AE97">
            <v>15769599.999999998</v>
          </cell>
          <cell r="AF97">
            <v>0</v>
          </cell>
          <cell r="AG97">
            <v>0</v>
          </cell>
          <cell r="AH97">
            <v>1070</v>
          </cell>
          <cell r="AI97">
            <v>766976</v>
          </cell>
          <cell r="AJ97">
            <v>39570</v>
          </cell>
          <cell r="AK97">
            <v>28363776</v>
          </cell>
          <cell r="AM97">
            <v>0</v>
          </cell>
        </row>
        <row r="98">
          <cell r="A98" t="str">
            <v>PACBJG000030</v>
          </cell>
          <cell r="C98" t="str">
            <v>GALVANIZED STEEL SHEET W/FLASHING IF NECESSORY</v>
          </cell>
          <cell r="D98" t="str">
            <v>WALL</v>
          </cell>
          <cell r="E98" t="str">
            <v>11.5</v>
          </cell>
          <cell r="F98" t="str">
            <v>M2</v>
          </cell>
          <cell r="G98">
            <v>42.7</v>
          </cell>
          <cell r="X98">
            <v>42.7</v>
          </cell>
          <cell r="AB98">
            <v>14520</v>
          </cell>
          <cell r="AC98">
            <v>620004</v>
          </cell>
          <cell r="AD98">
            <v>18150</v>
          </cell>
          <cell r="AE98">
            <v>775005</v>
          </cell>
          <cell r="AF98">
            <v>6050</v>
          </cell>
          <cell r="AG98">
            <v>258335.00000000003</v>
          </cell>
          <cell r="AH98">
            <v>3560</v>
          </cell>
          <cell r="AI98">
            <v>152012</v>
          </cell>
          <cell r="AJ98">
            <v>42280</v>
          </cell>
          <cell r="AK98">
            <v>1805356.0000000002</v>
          </cell>
          <cell r="AM98">
            <v>0</v>
          </cell>
        </row>
        <row r="99">
          <cell r="A99" t="str">
            <v>PACBJG000040</v>
          </cell>
          <cell r="C99" t="str">
            <v>GALVANIZED STEEL SHEET W/FLASHING IF NECESSORY</v>
          </cell>
          <cell r="D99" t="str">
            <v>ROOF</v>
          </cell>
          <cell r="E99" t="str">
            <v>11.4</v>
          </cell>
          <cell r="F99" t="str">
            <v>M2</v>
          </cell>
          <cell r="G99">
            <v>382.5</v>
          </cell>
          <cell r="I99">
            <v>21.6</v>
          </cell>
          <cell r="L99">
            <v>21</v>
          </cell>
          <cell r="N99">
            <v>10</v>
          </cell>
          <cell r="O99">
            <v>10</v>
          </cell>
          <cell r="S99">
            <v>110.5</v>
          </cell>
          <cell r="W99">
            <v>8</v>
          </cell>
          <cell r="X99">
            <v>91.4</v>
          </cell>
          <cell r="Y99">
            <v>66</v>
          </cell>
          <cell r="Z99">
            <v>44</v>
          </cell>
          <cell r="AB99">
            <v>14520</v>
          </cell>
          <cell r="AC99">
            <v>5553900</v>
          </cell>
          <cell r="AD99">
            <v>18150</v>
          </cell>
          <cell r="AE99">
            <v>6942375</v>
          </cell>
          <cell r="AF99">
            <v>6050</v>
          </cell>
          <cell r="AG99">
            <v>2314125</v>
          </cell>
          <cell r="AH99">
            <v>3560</v>
          </cell>
          <cell r="AI99">
            <v>1361700</v>
          </cell>
          <cell r="AJ99">
            <v>42280</v>
          </cell>
          <cell r="AK99">
            <v>16172100</v>
          </cell>
          <cell r="AM99">
            <v>0</v>
          </cell>
        </row>
        <row r="100">
          <cell r="A100" t="str">
            <v>PACBJH000010A</v>
          </cell>
          <cell r="C100" t="str">
            <v>SANDWICH PANEL W/FLASHING IF NECESSORY</v>
          </cell>
          <cell r="D100" t="str">
            <v>WALL</v>
          </cell>
          <cell r="E100" t="str">
            <v>11.2</v>
          </cell>
          <cell r="F100" t="str">
            <v>M2</v>
          </cell>
          <cell r="G100">
            <v>10293.379999999999</v>
          </cell>
          <cell r="I100">
            <v>2077</v>
          </cell>
          <cell r="L100">
            <v>2016.1</v>
          </cell>
          <cell r="N100">
            <v>1681.49</v>
          </cell>
          <cell r="O100">
            <v>1681.49</v>
          </cell>
          <cell r="P100">
            <v>283</v>
          </cell>
          <cell r="Q100">
            <v>1903.56</v>
          </cell>
          <cell r="T100">
            <v>650.74</v>
          </cell>
          <cell r="AB100">
            <v>33880</v>
          </cell>
          <cell r="AC100">
            <v>348739714.39999998</v>
          </cell>
          <cell r="AD100">
            <v>24200</v>
          </cell>
          <cell r="AE100">
            <v>249099795.99999997</v>
          </cell>
          <cell r="AF100">
            <v>6050</v>
          </cell>
          <cell r="AG100">
            <v>62274948.999999993</v>
          </cell>
          <cell r="AH100">
            <v>4260</v>
          </cell>
          <cell r="AI100">
            <v>43849798.799999997</v>
          </cell>
          <cell r="AJ100">
            <v>68390</v>
          </cell>
          <cell r="AK100">
            <v>703964258.19999993</v>
          </cell>
          <cell r="AM100">
            <v>0</v>
          </cell>
        </row>
        <row r="101">
          <cell r="A101" t="str">
            <v>PACBJH000010B</v>
          </cell>
          <cell r="C101" t="str">
            <v>SANDWICH PANEL W/FLASHING IF NECESSORY</v>
          </cell>
          <cell r="D101" t="str">
            <v>WALL, 1HOUR FIRE RATING</v>
          </cell>
          <cell r="E101" t="str">
            <v>11.3</v>
          </cell>
          <cell r="F101" t="str">
            <v>M2</v>
          </cell>
          <cell r="G101">
            <v>178.7</v>
          </cell>
          <cell r="Q101">
            <v>178.7</v>
          </cell>
          <cell r="AB101">
            <v>33880</v>
          </cell>
          <cell r="AC101">
            <v>6054356</v>
          </cell>
          <cell r="AD101">
            <v>24200</v>
          </cell>
          <cell r="AE101">
            <v>4324540</v>
          </cell>
          <cell r="AF101">
            <v>6050</v>
          </cell>
          <cell r="AG101">
            <v>1081135</v>
          </cell>
          <cell r="AH101">
            <v>4260</v>
          </cell>
          <cell r="AI101">
            <v>761262</v>
          </cell>
          <cell r="AJ101">
            <v>68390</v>
          </cell>
          <cell r="AK101">
            <v>12221293</v>
          </cell>
          <cell r="AM101">
            <v>0</v>
          </cell>
        </row>
        <row r="102">
          <cell r="A102" t="str">
            <v>PACBJH000020</v>
          </cell>
          <cell r="C102" t="str">
            <v>SANDWICH PANEL W/FLASHING IF NECESSORY</v>
          </cell>
          <cell r="D102" t="str">
            <v>ROOF</v>
          </cell>
          <cell r="E102" t="str">
            <v>11.1</v>
          </cell>
          <cell r="F102" t="str">
            <v>M2</v>
          </cell>
          <cell r="G102">
            <v>2317.42</v>
          </cell>
          <cell r="L102">
            <v>874.5</v>
          </cell>
          <cell r="N102">
            <v>308.76</v>
          </cell>
          <cell r="O102">
            <v>308.76</v>
          </cell>
          <cell r="P102">
            <v>281.39999999999998</v>
          </cell>
          <cell r="T102">
            <v>544</v>
          </cell>
          <cell r="AB102">
            <v>29040</v>
          </cell>
          <cell r="AC102">
            <v>67297876.799999997</v>
          </cell>
          <cell r="AD102">
            <v>30250</v>
          </cell>
          <cell r="AE102">
            <v>70101955</v>
          </cell>
          <cell r="AF102">
            <v>6050</v>
          </cell>
          <cell r="AG102">
            <v>14020391</v>
          </cell>
          <cell r="AH102">
            <v>4290</v>
          </cell>
          <cell r="AI102">
            <v>9941731.8000000007</v>
          </cell>
          <cell r="AJ102">
            <v>69630</v>
          </cell>
          <cell r="AK102">
            <v>161361954.59999999</v>
          </cell>
          <cell r="AM102">
            <v>0</v>
          </cell>
        </row>
        <row r="103">
          <cell r="A103" t="str">
            <v>PACBJI000010</v>
          </cell>
          <cell r="C103" t="str">
            <v>GUTTER</v>
          </cell>
          <cell r="D103" t="str">
            <v xml:space="preserve">EAVE GUTTER. </v>
          </cell>
          <cell r="E103" t="str">
            <v>11.7.1</v>
          </cell>
          <cell r="F103" t="str">
            <v>M</v>
          </cell>
          <cell r="G103">
            <v>443.03999999999996</v>
          </cell>
          <cell r="L103">
            <v>66</v>
          </cell>
          <cell r="N103">
            <v>49.8</v>
          </cell>
          <cell r="O103">
            <v>49.8</v>
          </cell>
          <cell r="P103">
            <v>49.8</v>
          </cell>
          <cell r="Q103">
            <v>82.14</v>
          </cell>
          <cell r="S103">
            <v>17</v>
          </cell>
          <cell r="T103">
            <v>68</v>
          </cell>
          <cell r="W103">
            <v>4.5</v>
          </cell>
          <cell r="X103">
            <v>20</v>
          </cell>
          <cell r="Y103">
            <v>22</v>
          </cell>
          <cell r="Z103">
            <v>14</v>
          </cell>
          <cell r="AB103">
            <v>30250</v>
          </cell>
          <cell r="AC103">
            <v>13401959.999999998</v>
          </cell>
          <cell r="AD103">
            <v>18150</v>
          </cell>
          <cell r="AE103">
            <v>8041175.9999999991</v>
          </cell>
          <cell r="AF103">
            <v>6050</v>
          </cell>
          <cell r="AG103">
            <v>2680392</v>
          </cell>
          <cell r="AH103">
            <v>3990</v>
          </cell>
          <cell r="AI103">
            <v>1767729.5999999999</v>
          </cell>
          <cell r="AJ103">
            <v>58440</v>
          </cell>
          <cell r="AK103">
            <v>25891257.599999998</v>
          </cell>
          <cell r="AM103">
            <v>0</v>
          </cell>
        </row>
        <row r="104">
          <cell r="A104" t="str">
            <v>PACBJJ000010</v>
          </cell>
          <cell r="C104" t="str">
            <v>CUBICLE PARTITION</v>
          </cell>
          <cell r="D104" t="str">
            <v>FOR TOILET,</v>
          </cell>
          <cell r="E104" t="str">
            <v>10.10</v>
          </cell>
          <cell r="F104" t="str">
            <v>M2</v>
          </cell>
          <cell r="G104">
            <v>7.1</v>
          </cell>
          <cell r="Q104">
            <v>3</v>
          </cell>
          <cell r="R104">
            <v>1</v>
          </cell>
          <cell r="T104">
            <v>1</v>
          </cell>
          <cell r="U104">
            <v>1</v>
          </cell>
          <cell r="V104">
            <v>1.1000000000000001</v>
          </cell>
          <cell r="AB104">
            <v>38500</v>
          </cell>
          <cell r="AC104">
            <v>273350</v>
          </cell>
          <cell r="AD104">
            <v>60500</v>
          </cell>
          <cell r="AE104">
            <v>429550</v>
          </cell>
          <cell r="AF104">
            <v>11000</v>
          </cell>
          <cell r="AG104">
            <v>78100</v>
          </cell>
          <cell r="AH104">
            <v>3040</v>
          </cell>
          <cell r="AI104">
            <v>21584</v>
          </cell>
          <cell r="AJ104">
            <v>113040</v>
          </cell>
          <cell r="AK104">
            <v>802584</v>
          </cell>
          <cell r="AM104">
            <v>0</v>
          </cell>
        </row>
        <row r="105">
          <cell r="A105" t="str">
            <v>PACBJM000010</v>
          </cell>
          <cell r="C105" t="str">
            <v>STEEL TROWEL FINISH</v>
          </cell>
          <cell r="D105" t="str">
            <v>FOR CONCRETE SURFACE</v>
          </cell>
          <cell r="E105" t="str">
            <v>6.5</v>
          </cell>
          <cell r="F105" t="str">
            <v>M2</v>
          </cell>
          <cell r="G105">
            <v>7385.22</v>
          </cell>
          <cell r="I105">
            <v>1504.5</v>
          </cell>
          <cell r="J105">
            <v>160.5</v>
          </cell>
          <cell r="K105">
            <v>160.5</v>
          </cell>
          <cell r="L105">
            <v>530.86</v>
          </cell>
          <cell r="M105">
            <v>285.14</v>
          </cell>
          <cell r="N105">
            <v>272.45999999999998</v>
          </cell>
          <cell r="O105">
            <v>272.45999999999998</v>
          </cell>
          <cell r="Q105">
            <v>2880</v>
          </cell>
          <cell r="R105">
            <v>398</v>
          </cell>
          <cell r="S105">
            <v>88</v>
          </cell>
          <cell r="T105">
            <v>495</v>
          </cell>
          <cell r="U105">
            <v>89.3</v>
          </cell>
          <cell r="V105">
            <v>36</v>
          </cell>
          <cell r="W105">
            <v>50</v>
          </cell>
          <cell r="X105">
            <v>81</v>
          </cell>
          <cell r="Y105">
            <v>50</v>
          </cell>
          <cell r="Z105">
            <v>31.5</v>
          </cell>
          <cell r="AC105">
            <v>0</v>
          </cell>
          <cell r="AD105">
            <v>9350</v>
          </cell>
          <cell r="AE105">
            <v>69051807</v>
          </cell>
          <cell r="AG105">
            <v>0</v>
          </cell>
          <cell r="AH105">
            <v>250</v>
          </cell>
          <cell r="AI105">
            <v>1846305</v>
          </cell>
          <cell r="AJ105">
            <v>9600</v>
          </cell>
          <cell r="AK105">
            <v>70898112</v>
          </cell>
          <cell r="AM105">
            <v>0</v>
          </cell>
        </row>
        <row r="106">
          <cell r="A106" t="str">
            <v>PACBJM000040</v>
          </cell>
          <cell r="C106" t="str">
            <v>SURFACE HARDENER</v>
          </cell>
          <cell r="D106" t="str">
            <v>HEAVY DUTY FLOOR CHEMICAL SURFACE HARDENER ANTI-DUST FINISH</v>
          </cell>
          <cell r="E106" t="str">
            <v>7.20</v>
          </cell>
          <cell r="F106" t="str">
            <v>M2</v>
          </cell>
          <cell r="G106">
            <v>606.14</v>
          </cell>
          <cell r="J106">
            <v>160.5</v>
          </cell>
          <cell r="K106">
            <v>160.5</v>
          </cell>
          <cell r="M106">
            <v>285.14</v>
          </cell>
          <cell r="AB106">
            <v>16400</v>
          </cell>
          <cell r="AC106">
            <v>9940696</v>
          </cell>
          <cell r="AD106">
            <v>84000</v>
          </cell>
          <cell r="AE106">
            <v>50915760</v>
          </cell>
          <cell r="AG106">
            <v>0</v>
          </cell>
          <cell r="AH106">
            <v>5240</v>
          </cell>
          <cell r="AI106">
            <v>3176173.6</v>
          </cell>
          <cell r="AJ106">
            <v>105640</v>
          </cell>
          <cell r="AK106">
            <v>64032629.600000001</v>
          </cell>
          <cell r="AM106">
            <v>0</v>
          </cell>
        </row>
        <row r="107">
          <cell r="A107" t="str">
            <v/>
          </cell>
          <cell r="G107">
            <v>0</v>
          </cell>
          <cell r="AC107">
            <v>0</v>
          </cell>
          <cell r="AE107">
            <v>0</v>
          </cell>
          <cell r="AG107">
            <v>0</v>
          </cell>
          <cell r="AH107">
            <v>0</v>
          </cell>
          <cell r="AI107">
            <v>0</v>
          </cell>
          <cell r="AJ107">
            <v>0</v>
          </cell>
          <cell r="AK107">
            <v>0</v>
          </cell>
          <cell r="AM107">
            <v>0</v>
          </cell>
        </row>
        <row r="108">
          <cell r="A108" t="str">
            <v>STEEL WORKS</v>
          </cell>
          <cell r="G108">
            <v>0</v>
          </cell>
          <cell r="AC108">
            <v>0</v>
          </cell>
          <cell r="AE108">
            <v>49007999.999999993</v>
          </cell>
          <cell r="AG108">
            <v>4083999.9999999995</v>
          </cell>
          <cell r="AH108">
            <v>0</v>
          </cell>
          <cell r="AI108">
            <v>8167999.9999999991</v>
          </cell>
          <cell r="AJ108">
            <v>0</v>
          </cell>
          <cell r="AK108">
            <v>61259999.999999993</v>
          </cell>
          <cell r="AM108">
            <v>0</v>
          </cell>
        </row>
        <row r="109">
          <cell r="A109" t="str">
            <v>PACBKA000010A</v>
          </cell>
          <cell r="C109" t="str">
            <v>STEEL(ASTM A36)</v>
          </cell>
          <cell r="D109" t="str">
            <v>(INDOOR STEEL / ROLL MEMBER)</v>
          </cell>
          <cell r="E109" t="str">
            <v>4.1.1</v>
          </cell>
          <cell r="F109" t="str">
            <v>TON</v>
          </cell>
          <cell r="G109">
            <v>83.16</v>
          </cell>
          <cell r="T109">
            <v>83.16</v>
          </cell>
          <cell r="AC109">
            <v>0</v>
          </cell>
          <cell r="AE109">
            <v>0</v>
          </cell>
          <cell r="AG109">
            <v>0</v>
          </cell>
          <cell r="AH109">
            <v>0</v>
          </cell>
          <cell r="AI109">
            <v>0</v>
          </cell>
          <cell r="AJ109">
            <v>0</v>
          </cell>
          <cell r="AK109">
            <v>0</v>
          </cell>
          <cell r="AM109">
            <v>0</v>
          </cell>
          <cell r="AN109" t="str">
            <v>By Others (Included in Steel Structure BOQ)</v>
          </cell>
        </row>
        <row r="110">
          <cell r="A110" t="str">
            <v>PACBKA000010B</v>
          </cell>
          <cell r="C110" t="str">
            <v>STEEL(KS D 3515 SM355 or ASTM A572 G50)</v>
          </cell>
          <cell r="D110" t="str">
            <v>(INDOOR STEEL / ROLL MEMBER)</v>
          </cell>
          <cell r="E110" t="str">
            <v>4.2.1</v>
          </cell>
          <cell r="F110" t="str">
            <v>TON</v>
          </cell>
          <cell r="G110">
            <v>412.72</v>
          </cell>
          <cell r="N110">
            <v>189.65</v>
          </cell>
          <cell r="O110">
            <v>189.65</v>
          </cell>
          <cell r="P110">
            <v>33.42</v>
          </cell>
          <cell r="AC110">
            <v>0</v>
          </cell>
          <cell r="AE110">
            <v>0</v>
          </cell>
          <cell r="AG110">
            <v>0</v>
          </cell>
          <cell r="AH110">
            <v>0</v>
          </cell>
          <cell r="AI110">
            <v>0</v>
          </cell>
          <cell r="AJ110">
            <v>0</v>
          </cell>
          <cell r="AK110">
            <v>0</v>
          </cell>
          <cell r="AM110">
            <v>0</v>
          </cell>
          <cell r="AN110" t="str">
            <v>By Others (Included in Steel Structure BOQ)</v>
          </cell>
        </row>
        <row r="111">
          <cell r="A111" t="str">
            <v>PACBKA000010C</v>
          </cell>
          <cell r="C111" t="str">
            <v>STEEL(KS D 3515 SM355 or ASTM A572 G50)</v>
          </cell>
          <cell r="D111" t="str">
            <v>(INDOOR STEEL / BUILT-UP MEMBER)</v>
          </cell>
          <cell r="E111" t="str">
            <v>4.2.3</v>
          </cell>
          <cell r="F111" t="str">
            <v>TON</v>
          </cell>
          <cell r="G111">
            <v>103.16999999999999</v>
          </cell>
          <cell r="N111">
            <v>47.41</v>
          </cell>
          <cell r="O111">
            <v>47.41</v>
          </cell>
          <cell r="P111">
            <v>8.35</v>
          </cell>
          <cell r="AC111">
            <v>0</v>
          </cell>
          <cell r="AE111">
            <v>0</v>
          </cell>
          <cell r="AG111">
            <v>0</v>
          </cell>
          <cell r="AH111">
            <v>0</v>
          </cell>
          <cell r="AI111">
            <v>0</v>
          </cell>
          <cell r="AJ111">
            <v>0</v>
          </cell>
          <cell r="AK111">
            <v>0</v>
          </cell>
          <cell r="AM111">
            <v>0</v>
          </cell>
          <cell r="AN111" t="str">
            <v>By Others (Included in Steel Structure BOQ)</v>
          </cell>
        </row>
        <row r="112">
          <cell r="A112" t="str">
            <v>PACBKA000020A</v>
          </cell>
          <cell r="C112" t="str">
            <v>STEEL(ASTM A992 or KS D 3866 SHN490)</v>
          </cell>
          <cell r="D112" t="str">
            <v>(INDOOR STEEL / ROLL MEMBER)</v>
          </cell>
          <cell r="E112" t="str">
            <v>4.2.2</v>
          </cell>
          <cell r="F112" t="str">
            <v>TON</v>
          </cell>
          <cell r="G112">
            <v>567.01</v>
          </cell>
          <cell r="I112">
            <v>302.70999999999998</v>
          </cell>
          <cell r="L112">
            <v>264.3</v>
          </cell>
          <cell r="AC112">
            <v>0</v>
          </cell>
          <cell r="AE112">
            <v>0</v>
          </cell>
          <cell r="AG112">
            <v>0</v>
          </cell>
          <cell r="AH112">
            <v>0</v>
          </cell>
          <cell r="AI112">
            <v>0</v>
          </cell>
          <cell r="AJ112">
            <v>0</v>
          </cell>
          <cell r="AK112">
            <v>0</v>
          </cell>
          <cell r="AM112">
            <v>0</v>
          </cell>
          <cell r="AN112" t="str">
            <v>By Others (Included in Steel Structure BOQ)</v>
          </cell>
        </row>
        <row r="113">
          <cell r="A113" t="str">
            <v>PACBKA000030</v>
          </cell>
          <cell r="C113" t="str">
            <v>STEEL(ASTM A36 outdoor)</v>
          </cell>
          <cell r="D113" t="str">
            <v>(OUTDOOR STEEL / ROLL MEMBER)</v>
          </cell>
          <cell r="E113" t="str">
            <v>4.1.2</v>
          </cell>
          <cell r="F113" t="str">
            <v>TON</v>
          </cell>
          <cell r="G113">
            <v>33.869999999999997</v>
          </cell>
          <cell r="S113">
            <v>11.61</v>
          </cell>
          <cell r="W113">
            <v>0.9</v>
          </cell>
          <cell r="X113">
            <v>12.4</v>
          </cell>
          <cell r="Y113">
            <v>5.5</v>
          </cell>
          <cell r="Z113">
            <v>3.46</v>
          </cell>
          <cell r="AC113">
            <v>0</v>
          </cell>
          <cell r="AE113">
            <v>0</v>
          </cell>
          <cell r="AG113">
            <v>0</v>
          </cell>
          <cell r="AH113">
            <v>0</v>
          </cell>
          <cell r="AI113">
            <v>0</v>
          </cell>
          <cell r="AJ113">
            <v>0</v>
          </cell>
          <cell r="AK113">
            <v>0</v>
          </cell>
          <cell r="AM113">
            <v>0</v>
          </cell>
          <cell r="AN113" t="str">
            <v>By Others (Included in Steel Structure BOQ)</v>
          </cell>
        </row>
        <row r="114">
          <cell r="A114" t="str">
            <v>PACBKE000010A</v>
          </cell>
          <cell r="C114" t="str">
            <v xml:space="preserve">ANCHOR BOLT </v>
          </cell>
          <cell r="D114" t="str">
            <v>Ton base</v>
          </cell>
          <cell r="E114" t="str">
            <v>4.4</v>
          </cell>
          <cell r="F114" t="str">
            <v>TON</v>
          </cell>
          <cell r="G114">
            <v>10.209999999999999</v>
          </cell>
          <cell r="I114">
            <v>2.0099999999999998</v>
          </cell>
          <cell r="L114">
            <v>1.59</v>
          </cell>
          <cell r="N114">
            <v>1.42</v>
          </cell>
          <cell r="O114">
            <v>1.42</v>
          </cell>
          <cell r="P114">
            <v>0.25</v>
          </cell>
          <cell r="Q114">
            <v>2.85</v>
          </cell>
          <cell r="S114">
            <v>7.0000000000000007E-2</v>
          </cell>
          <cell r="T114">
            <v>0.5</v>
          </cell>
          <cell r="X114">
            <v>0.05</v>
          </cell>
          <cell r="Y114">
            <v>0.03</v>
          </cell>
          <cell r="Z114">
            <v>0.02</v>
          </cell>
          <cell r="AC114">
            <v>0</v>
          </cell>
          <cell r="AD114">
            <v>4800000</v>
          </cell>
          <cell r="AE114">
            <v>49007999.999999993</v>
          </cell>
          <cell r="AF114">
            <v>400000</v>
          </cell>
          <cell r="AG114">
            <v>4083999.9999999995</v>
          </cell>
          <cell r="AH114">
            <v>800000</v>
          </cell>
          <cell r="AI114">
            <v>8167999.9999999991</v>
          </cell>
          <cell r="AJ114">
            <v>6000000</v>
          </cell>
          <cell r="AK114">
            <v>61259999.999999993</v>
          </cell>
          <cell r="AM114">
            <v>0</v>
          </cell>
          <cell r="AN114" t="str">
            <v>Material Supplied By Others</v>
          </cell>
        </row>
        <row r="115">
          <cell r="A115" t="str">
            <v>PACBKF000010A</v>
          </cell>
          <cell r="C115" t="str">
            <v>STEEL HANDRAIL</v>
          </cell>
          <cell r="D115" t="str">
            <v>W/ PAINT  (OR) HOT DIP GALVANIZED.</v>
          </cell>
          <cell r="E115" t="str">
            <v>14.8</v>
          </cell>
          <cell r="F115" t="str">
            <v>M</v>
          </cell>
          <cell r="G115">
            <v>969.61</v>
          </cell>
          <cell r="I115">
            <v>357.1</v>
          </cell>
          <cell r="L115">
            <v>188</v>
          </cell>
          <cell r="N115">
            <v>200.6</v>
          </cell>
          <cell r="O115">
            <v>200.6</v>
          </cell>
          <cell r="Q115">
            <v>23.31</v>
          </cell>
          <cell r="AC115">
            <v>0</v>
          </cell>
          <cell r="AE115">
            <v>0</v>
          </cell>
          <cell r="AG115">
            <v>0</v>
          </cell>
          <cell r="AH115">
            <v>0</v>
          </cell>
          <cell r="AI115">
            <v>0</v>
          </cell>
          <cell r="AJ115">
            <v>0</v>
          </cell>
          <cell r="AK115">
            <v>0</v>
          </cell>
          <cell r="AM115">
            <v>0</v>
          </cell>
          <cell r="AN115" t="str">
            <v>By Others (Included in Steel Structure BOQ)</v>
          </cell>
        </row>
        <row r="116">
          <cell r="A116" t="str">
            <v>PACBKG00AAAA</v>
          </cell>
          <cell r="C116" t="str">
            <v>STEEL PAINTING</v>
          </cell>
          <cell r="D116" t="str">
            <v>FOR-FIRE-PROOFED, PAINT TYPE (1 HOUR)</v>
          </cell>
          <cell r="E116" t="str">
            <v>4.8</v>
          </cell>
          <cell r="F116" t="str">
            <v>M2</v>
          </cell>
          <cell r="G116">
            <v>6060.6</v>
          </cell>
          <cell r="Q116">
            <v>6060.6</v>
          </cell>
          <cell r="AC116">
            <v>0</v>
          </cell>
          <cell r="AE116">
            <v>0</v>
          </cell>
          <cell r="AG116">
            <v>0</v>
          </cell>
          <cell r="AH116">
            <v>0</v>
          </cell>
          <cell r="AI116">
            <v>0</v>
          </cell>
          <cell r="AJ116">
            <v>0</v>
          </cell>
          <cell r="AK116">
            <v>0</v>
          </cell>
          <cell r="AM116">
            <v>0</v>
          </cell>
          <cell r="AN116" t="str">
            <v>By Others (Included in Steel Structure BOQ)</v>
          </cell>
        </row>
        <row r="117">
          <cell r="A117" t="str">
            <v>PACBKH000010A</v>
          </cell>
          <cell r="C117" t="str">
            <v>CAGED LADDER(2.5m &lt; H ≤ 10m)</v>
          </cell>
          <cell r="D117" t="str">
            <v>W/ PAINT  (OR) HOT DIP GALVANIZED.</v>
          </cell>
          <cell r="E117" t="str">
            <v>14.13</v>
          </cell>
          <cell r="F117" t="str">
            <v>M</v>
          </cell>
          <cell r="G117">
            <v>67.5</v>
          </cell>
          <cell r="Q117">
            <v>7</v>
          </cell>
          <cell r="R117">
            <v>6</v>
          </cell>
          <cell r="S117">
            <v>7</v>
          </cell>
          <cell r="T117">
            <v>15</v>
          </cell>
          <cell r="U117">
            <v>5.5</v>
          </cell>
          <cell r="V117">
            <v>4.5</v>
          </cell>
          <cell r="W117">
            <v>7.5</v>
          </cell>
          <cell r="X117">
            <v>5</v>
          </cell>
          <cell r="Y117">
            <v>5</v>
          </cell>
          <cell r="Z117">
            <v>5</v>
          </cell>
          <cell r="AC117">
            <v>0</v>
          </cell>
          <cell r="AE117">
            <v>0</v>
          </cell>
          <cell r="AG117">
            <v>0</v>
          </cell>
          <cell r="AH117">
            <v>0</v>
          </cell>
          <cell r="AI117">
            <v>0</v>
          </cell>
          <cell r="AJ117">
            <v>0</v>
          </cell>
          <cell r="AK117">
            <v>0</v>
          </cell>
          <cell r="AM117">
            <v>0</v>
          </cell>
          <cell r="AN117" t="str">
            <v>By Others (Included in Steel Structure BOQ)</v>
          </cell>
        </row>
        <row r="118">
          <cell r="A118" t="str">
            <v>PACBKH000010B</v>
          </cell>
          <cell r="C118" t="str">
            <v>CAGED LADDER(10.0m &lt; H)</v>
          </cell>
          <cell r="D118" t="str">
            <v>W/ PAINT  (OR) HOT DIP GALVANIZED.</v>
          </cell>
          <cell r="E118" t="str">
            <v>14.14</v>
          </cell>
          <cell r="F118" t="str">
            <v>M</v>
          </cell>
          <cell r="G118">
            <v>90</v>
          </cell>
          <cell r="I118">
            <v>14</v>
          </cell>
          <cell r="L118">
            <v>28</v>
          </cell>
          <cell r="N118">
            <v>24</v>
          </cell>
          <cell r="O118">
            <v>24</v>
          </cell>
          <cell r="AC118">
            <v>0</v>
          </cell>
          <cell r="AE118">
            <v>0</v>
          </cell>
          <cell r="AG118">
            <v>0</v>
          </cell>
          <cell r="AH118">
            <v>0</v>
          </cell>
          <cell r="AI118">
            <v>0</v>
          </cell>
          <cell r="AJ118">
            <v>0</v>
          </cell>
          <cell r="AK118">
            <v>0</v>
          </cell>
          <cell r="AM118">
            <v>0</v>
          </cell>
          <cell r="AN118" t="str">
            <v>By Others (Included in Steel Structure BOQ)</v>
          </cell>
        </row>
        <row r="119">
          <cell r="A119" t="str">
            <v>PACBKI000020</v>
          </cell>
          <cell r="C119" t="str">
            <v>GRATING</v>
          </cell>
          <cell r="D119" t="str">
            <v>THK.&gt;=32MM, GALVANIZED</v>
          </cell>
          <cell r="E119" t="str">
            <v>14.3</v>
          </cell>
          <cell r="F119" t="str">
            <v>M2</v>
          </cell>
          <cell r="G119">
            <v>774.00999999999988</v>
          </cell>
          <cell r="I119">
            <v>228</v>
          </cell>
          <cell r="L119">
            <v>198</v>
          </cell>
          <cell r="N119">
            <v>158.05000000000001</v>
          </cell>
          <cell r="O119">
            <v>158.05000000000001</v>
          </cell>
          <cell r="Q119">
            <v>23.31</v>
          </cell>
          <cell r="S119">
            <v>6.4</v>
          </cell>
          <cell r="W119">
            <v>2.2000000000000002</v>
          </cell>
          <cell r="AC119">
            <v>0</v>
          </cell>
          <cell r="AE119">
            <v>0</v>
          </cell>
          <cell r="AG119">
            <v>0</v>
          </cell>
          <cell r="AH119">
            <v>0</v>
          </cell>
          <cell r="AI119">
            <v>0</v>
          </cell>
          <cell r="AJ119">
            <v>0</v>
          </cell>
          <cell r="AK119">
            <v>0</v>
          </cell>
          <cell r="AM119">
            <v>0</v>
          </cell>
          <cell r="AN119" t="str">
            <v>By Others (Included in Steel Structure BOQ)</v>
          </cell>
        </row>
        <row r="120">
          <cell r="A120" t="str">
            <v>PACBKK000010</v>
          </cell>
          <cell r="C120" t="str">
            <v>CHECKERED PLATE</v>
          </cell>
          <cell r="D120" t="str">
            <v xml:space="preserve">GALVANIZED, </v>
          </cell>
          <cell r="E120" t="str">
            <v>14.4</v>
          </cell>
          <cell r="F120" t="str">
            <v>M2</v>
          </cell>
          <cell r="G120">
            <v>158.01000000000002</v>
          </cell>
          <cell r="Q120">
            <v>143.86000000000001</v>
          </cell>
          <cell r="T120">
            <v>6.75</v>
          </cell>
          <cell r="U120">
            <v>7.4</v>
          </cell>
          <cell r="AC120">
            <v>0</v>
          </cell>
          <cell r="AE120">
            <v>0</v>
          </cell>
          <cell r="AG120">
            <v>0</v>
          </cell>
          <cell r="AH120">
            <v>0</v>
          </cell>
          <cell r="AI120">
            <v>0</v>
          </cell>
          <cell r="AJ120">
            <v>0</v>
          </cell>
          <cell r="AK120">
            <v>0</v>
          </cell>
          <cell r="AM120">
            <v>0</v>
          </cell>
          <cell r="AN120" t="str">
            <v>By Others (Included in Steel Structure BOQ)</v>
          </cell>
        </row>
        <row r="121">
          <cell r="A121" t="str">
            <v>PACBKL000010</v>
          </cell>
          <cell r="C121" t="str">
            <v>DECK PLATE</v>
          </cell>
          <cell r="D121" t="str">
            <v>GALVANIZED.</v>
          </cell>
          <cell r="E121" t="str">
            <v>4.6.1</v>
          </cell>
          <cell r="F121" t="str">
            <v>M2</v>
          </cell>
          <cell r="G121">
            <v>4549.8</v>
          </cell>
          <cell r="I121">
            <v>1669.8</v>
          </cell>
          <cell r="Q121">
            <v>2880</v>
          </cell>
          <cell r="AC121">
            <v>0</v>
          </cell>
          <cell r="AE121">
            <v>0</v>
          </cell>
          <cell r="AG121">
            <v>0</v>
          </cell>
          <cell r="AH121">
            <v>0</v>
          </cell>
          <cell r="AI121">
            <v>0</v>
          </cell>
          <cell r="AJ121">
            <v>0</v>
          </cell>
          <cell r="AK121">
            <v>0</v>
          </cell>
          <cell r="AM121">
            <v>0</v>
          </cell>
          <cell r="AN121" t="str">
            <v>By Others (Included in Steel Structure BOQ)</v>
          </cell>
        </row>
        <row r="122">
          <cell r="A122" t="str">
            <v>PACBKM000010</v>
          </cell>
          <cell r="C122" t="str">
            <v>GROUTING</v>
          </cell>
          <cell r="D122" t="str">
            <v>NON-SHRINK CEMENT BASED GROUT.</v>
          </cell>
          <cell r="E122" t="str">
            <v>4.5</v>
          </cell>
          <cell r="F122" t="str">
            <v>M3</v>
          </cell>
          <cell r="G122">
            <v>3.4399999999999995</v>
          </cell>
          <cell r="I122">
            <v>0.71</v>
          </cell>
          <cell r="L122">
            <v>0.53</v>
          </cell>
          <cell r="N122">
            <v>0.47</v>
          </cell>
          <cell r="O122">
            <v>0.47</v>
          </cell>
          <cell r="P122">
            <v>0.08</v>
          </cell>
          <cell r="Q122">
            <v>0.95</v>
          </cell>
          <cell r="S122">
            <v>0.02</v>
          </cell>
          <cell r="T122">
            <v>0.17</v>
          </cell>
          <cell r="X122">
            <v>0.02</v>
          </cell>
          <cell r="Y122">
            <v>0.01</v>
          </cell>
          <cell r="Z122">
            <v>0.01</v>
          </cell>
          <cell r="AC122">
            <v>0</v>
          </cell>
          <cell r="AE122">
            <v>0</v>
          </cell>
          <cell r="AG122">
            <v>0</v>
          </cell>
          <cell r="AH122">
            <v>0</v>
          </cell>
          <cell r="AI122">
            <v>0</v>
          </cell>
          <cell r="AJ122">
            <v>0</v>
          </cell>
          <cell r="AK122">
            <v>0</v>
          </cell>
          <cell r="AM122">
            <v>0</v>
          </cell>
          <cell r="AN122" t="str">
            <v>By Others (Included in Steel Structure BOQ)</v>
          </cell>
        </row>
        <row r="123">
          <cell r="A123" t="str">
            <v/>
          </cell>
          <cell r="G123">
            <v>0</v>
          </cell>
          <cell r="AC123">
            <v>0</v>
          </cell>
          <cell r="AE123">
            <v>0</v>
          </cell>
          <cell r="AG123">
            <v>0</v>
          </cell>
          <cell r="AH123">
            <v>0</v>
          </cell>
          <cell r="AI123">
            <v>0</v>
          </cell>
          <cell r="AJ123">
            <v>0</v>
          </cell>
          <cell r="AK123">
            <v>0</v>
          </cell>
          <cell r="AM123">
            <v>0</v>
          </cell>
        </row>
        <row r="124">
          <cell r="A124" t="str">
            <v>MISC. WORKS</v>
          </cell>
          <cell r="G124">
            <v>0</v>
          </cell>
          <cell r="AC124">
            <v>184259350</v>
          </cell>
          <cell r="AE124">
            <v>114149100</v>
          </cell>
          <cell r="AG124">
            <v>34908600</v>
          </cell>
          <cell r="AH124">
            <v>0</v>
          </cell>
          <cell r="AI124">
            <v>19480290</v>
          </cell>
          <cell r="AJ124">
            <v>0</v>
          </cell>
          <cell r="AK124">
            <v>352797340</v>
          </cell>
          <cell r="AM124">
            <v>0</v>
          </cell>
        </row>
        <row r="125">
          <cell r="A125" t="str">
            <v>PACBLA000010A</v>
          </cell>
          <cell r="C125" t="str">
            <v>ROOF DRAIN (Φ100 / CAST IRON)</v>
          </cell>
          <cell r="D125" t="str">
            <v>FOR BUILDING</v>
          </cell>
          <cell r="E125" t="str">
            <v>11.8</v>
          </cell>
          <cell r="F125" t="str">
            <v>EA</v>
          </cell>
          <cell r="G125">
            <v>47</v>
          </cell>
          <cell r="I125">
            <v>18</v>
          </cell>
          <cell r="R125">
            <v>6</v>
          </cell>
          <cell r="S125">
            <v>3</v>
          </cell>
          <cell r="U125">
            <v>4</v>
          </cell>
          <cell r="V125">
            <v>2</v>
          </cell>
          <cell r="W125">
            <v>4</v>
          </cell>
          <cell r="X125">
            <v>6</v>
          </cell>
          <cell r="Y125">
            <v>2</v>
          </cell>
          <cell r="Z125">
            <v>2</v>
          </cell>
          <cell r="AB125">
            <v>40500</v>
          </cell>
          <cell r="AC125">
            <v>1903500</v>
          </cell>
          <cell r="AD125">
            <v>22000</v>
          </cell>
          <cell r="AE125">
            <v>1034000</v>
          </cell>
          <cell r="AF125">
            <v>0</v>
          </cell>
          <cell r="AG125">
            <v>0</v>
          </cell>
          <cell r="AH125">
            <v>1730</v>
          </cell>
          <cell r="AI125">
            <v>81310</v>
          </cell>
          <cell r="AJ125">
            <v>64230</v>
          </cell>
          <cell r="AK125">
            <v>3018810</v>
          </cell>
          <cell r="AM125">
            <v>0</v>
          </cell>
        </row>
        <row r="126">
          <cell r="A126" t="str">
            <v>PACBLA000010B</v>
          </cell>
          <cell r="C126" t="str">
            <v>ROOF DRAIN (Φ150 / CAST IRON)</v>
          </cell>
          <cell r="D126" t="str">
            <v>FOR BUILDING</v>
          </cell>
          <cell r="E126" t="str">
            <v>11.9</v>
          </cell>
          <cell r="F126" t="str">
            <v>EA</v>
          </cell>
          <cell r="G126">
            <v>52</v>
          </cell>
          <cell r="L126">
            <v>12</v>
          </cell>
          <cell r="N126">
            <v>12</v>
          </cell>
          <cell r="O126">
            <v>12</v>
          </cell>
          <cell r="Q126">
            <v>10</v>
          </cell>
          <cell r="T126">
            <v>6</v>
          </cell>
          <cell r="AB126">
            <v>60500</v>
          </cell>
          <cell r="AC126">
            <v>3146000</v>
          </cell>
          <cell r="AD126">
            <v>24200</v>
          </cell>
          <cell r="AE126">
            <v>1258400</v>
          </cell>
          <cell r="AF126">
            <v>0</v>
          </cell>
          <cell r="AG126">
            <v>0</v>
          </cell>
          <cell r="AH126">
            <v>2340</v>
          </cell>
          <cell r="AI126">
            <v>121680</v>
          </cell>
          <cell r="AJ126">
            <v>87040</v>
          </cell>
          <cell r="AK126">
            <v>4526080</v>
          </cell>
          <cell r="AM126">
            <v>0</v>
          </cell>
        </row>
        <row r="127">
          <cell r="A127" t="str">
            <v>PACBLB000010A</v>
          </cell>
          <cell r="C127" t="str">
            <v>DOWNSPOUT(Φ100 / GALV. STL)</v>
          </cell>
          <cell r="D127" t="str">
            <v>FOR BUILDING, GALV. STEEL.</v>
          </cell>
          <cell r="E127" t="str">
            <v>11.12</v>
          </cell>
          <cell r="F127" t="str">
            <v>M</v>
          </cell>
          <cell r="G127">
            <v>377</v>
          </cell>
          <cell r="I127">
            <v>216</v>
          </cell>
          <cell r="R127">
            <v>24</v>
          </cell>
          <cell r="S127">
            <v>18</v>
          </cell>
          <cell r="U127">
            <v>18</v>
          </cell>
          <cell r="V127">
            <v>7</v>
          </cell>
          <cell r="W127">
            <v>26</v>
          </cell>
          <cell r="X127">
            <v>48</v>
          </cell>
          <cell r="Y127">
            <v>8</v>
          </cell>
          <cell r="Z127">
            <v>12</v>
          </cell>
          <cell r="AB127">
            <v>36300</v>
          </cell>
          <cell r="AC127">
            <v>13685100</v>
          </cell>
          <cell r="AD127">
            <v>12100</v>
          </cell>
          <cell r="AE127">
            <v>4561700</v>
          </cell>
          <cell r="AF127">
            <v>6050</v>
          </cell>
          <cell r="AG127">
            <v>2280850</v>
          </cell>
          <cell r="AH127">
            <v>1500</v>
          </cell>
          <cell r="AI127">
            <v>565500</v>
          </cell>
          <cell r="AJ127">
            <v>55950</v>
          </cell>
          <cell r="AK127">
            <v>21093150</v>
          </cell>
          <cell r="AM127">
            <v>0</v>
          </cell>
        </row>
        <row r="128">
          <cell r="A128" t="str">
            <v>PACBLB000010B</v>
          </cell>
          <cell r="C128" t="str">
            <v>DOWNSPOUT(Φ150 / GALV. STL)</v>
          </cell>
          <cell r="D128" t="str">
            <v>FOR BUILDING, GALV. STEEL.</v>
          </cell>
          <cell r="E128" t="str">
            <v>11.13</v>
          </cell>
          <cell r="F128" t="str">
            <v>M</v>
          </cell>
          <cell r="G128">
            <v>1155</v>
          </cell>
          <cell r="L128">
            <v>216</v>
          </cell>
          <cell r="N128">
            <v>378</v>
          </cell>
          <cell r="O128">
            <v>378</v>
          </cell>
          <cell r="Q128">
            <v>155</v>
          </cell>
          <cell r="T128">
            <v>28</v>
          </cell>
          <cell r="AB128">
            <v>54450</v>
          </cell>
          <cell r="AC128">
            <v>62889750</v>
          </cell>
          <cell r="AD128">
            <v>14520</v>
          </cell>
          <cell r="AE128">
            <v>16770600</v>
          </cell>
          <cell r="AF128">
            <v>6050</v>
          </cell>
          <cell r="AG128">
            <v>6987750</v>
          </cell>
          <cell r="AH128">
            <v>2070</v>
          </cell>
          <cell r="AI128">
            <v>2390850</v>
          </cell>
          <cell r="AJ128">
            <v>77090</v>
          </cell>
          <cell r="AK128">
            <v>89038950</v>
          </cell>
          <cell r="AM128">
            <v>0</v>
          </cell>
        </row>
        <row r="129">
          <cell r="A129" t="str">
            <v>PACBLB000040</v>
          </cell>
          <cell r="C129" t="str">
            <v>WATER COLLECTION BOX</v>
          </cell>
          <cell r="D129" t="str">
            <v/>
          </cell>
          <cell r="E129" t="str">
            <v>11.16</v>
          </cell>
          <cell r="F129" t="str">
            <v>EA</v>
          </cell>
          <cell r="G129">
            <v>101</v>
          </cell>
          <cell r="I129">
            <v>18</v>
          </cell>
          <cell r="L129">
            <v>12</v>
          </cell>
          <cell r="N129">
            <v>12</v>
          </cell>
          <cell r="O129">
            <v>12</v>
          </cell>
          <cell r="Q129">
            <v>10</v>
          </cell>
          <cell r="R129">
            <v>6</v>
          </cell>
          <cell r="S129">
            <v>3</v>
          </cell>
          <cell r="T129">
            <v>6</v>
          </cell>
          <cell r="U129">
            <v>4</v>
          </cell>
          <cell r="V129">
            <v>2</v>
          </cell>
          <cell r="W129">
            <v>6</v>
          </cell>
          <cell r="X129">
            <v>6</v>
          </cell>
          <cell r="Y129">
            <v>2</v>
          </cell>
          <cell r="Z129">
            <v>2</v>
          </cell>
          <cell r="AB129">
            <v>24000</v>
          </cell>
          <cell r="AC129">
            <v>2424000</v>
          </cell>
          <cell r="AD129">
            <v>8400</v>
          </cell>
          <cell r="AE129">
            <v>848400</v>
          </cell>
          <cell r="AG129">
            <v>0</v>
          </cell>
          <cell r="AH129">
            <v>900</v>
          </cell>
          <cell r="AI129">
            <v>90900</v>
          </cell>
          <cell r="AJ129">
            <v>33300</v>
          </cell>
          <cell r="AK129">
            <v>3363300</v>
          </cell>
          <cell r="AM129">
            <v>0</v>
          </cell>
        </row>
        <row r="130">
          <cell r="A130" t="str">
            <v>PACBLC000010</v>
          </cell>
          <cell r="C130" t="str">
            <v>CONCRETE SPLASH BLOCK</v>
          </cell>
          <cell r="D130" t="str">
            <v>CONCRETE BLOCK TYPE.</v>
          </cell>
          <cell r="E130" t="str">
            <v>11.18</v>
          </cell>
          <cell r="F130" t="str">
            <v>EA</v>
          </cell>
          <cell r="G130">
            <v>2</v>
          </cell>
          <cell r="Z130">
            <v>2</v>
          </cell>
          <cell r="AB130">
            <v>20000</v>
          </cell>
          <cell r="AC130">
            <v>40000</v>
          </cell>
          <cell r="AD130">
            <v>10000</v>
          </cell>
          <cell r="AE130">
            <v>20000</v>
          </cell>
          <cell r="AG130">
            <v>0</v>
          </cell>
          <cell r="AH130">
            <v>830</v>
          </cell>
          <cell r="AI130">
            <v>1660</v>
          </cell>
          <cell r="AJ130">
            <v>30830</v>
          </cell>
          <cell r="AK130">
            <v>61660</v>
          </cell>
          <cell r="AM130">
            <v>0</v>
          </cell>
        </row>
        <row r="131">
          <cell r="A131" t="str">
            <v>PACBLD000010</v>
          </cell>
          <cell r="C131" t="str">
            <v>CHAINLINK FENCE</v>
          </cell>
          <cell r="D131" t="str">
            <v/>
          </cell>
          <cell r="E131" t="str">
            <v>16.3</v>
          </cell>
          <cell r="F131" t="str">
            <v>M</v>
          </cell>
          <cell r="G131">
            <v>168</v>
          </cell>
          <cell r="X131">
            <v>168</v>
          </cell>
          <cell r="AB131">
            <v>35000</v>
          </cell>
          <cell r="AC131">
            <v>5880000</v>
          </cell>
          <cell r="AD131">
            <v>32000</v>
          </cell>
          <cell r="AE131">
            <v>5376000</v>
          </cell>
          <cell r="AF131">
            <v>5000</v>
          </cell>
          <cell r="AG131">
            <v>840000</v>
          </cell>
          <cell r="AH131">
            <v>1990</v>
          </cell>
          <cell r="AI131">
            <v>334320</v>
          </cell>
          <cell r="AJ131">
            <v>73990</v>
          </cell>
          <cell r="AK131">
            <v>12430320</v>
          </cell>
          <cell r="AM131">
            <v>0</v>
          </cell>
        </row>
        <row r="132">
          <cell r="A132" t="str">
            <v>PACBLD000040</v>
          </cell>
          <cell r="C132" t="str">
            <v>CHAINLINK GATE</v>
          </cell>
          <cell r="D132" t="str">
            <v/>
          </cell>
          <cell r="E132" t="str">
            <v>16.4</v>
          </cell>
          <cell r="F132" t="str">
            <v>EA</v>
          </cell>
          <cell r="G132">
            <v>1</v>
          </cell>
          <cell r="X132">
            <v>1</v>
          </cell>
          <cell r="AB132">
            <v>650000</v>
          </cell>
          <cell r="AC132">
            <v>650000</v>
          </cell>
          <cell r="AD132">
            <v>250000</v>
          </cell>
          <cell r="AE132">
            <v>250000</v>
          </cell>
          <cell r="AG132">
            <v>0</v>
          </cell>
          <cell r="AH132">
            <v>24870</v>
          </cell>
          <cell r="AI132">
            <v>24870</v>
          </cell>
          <cell r="AJ132">
            <v>924870</v>
          </cell>
          <cell r="AK132">
            <v>924870</v>
          </cell>
          <cell r="AM132">
            <v>0</v>
          </cell>
        </row>
        <row r="133">
          <cell r="A133" t="str">
            <v>PACBLE000010</v>
          </cell>
          <cell r="C133" t="str">
            <v>STEEL BOLLARD</v>
          </cell>
          <cell r="D133" t="str">
            <v>GUARD POST, CONCRETE FILL.</v>
          </cell>
          <cell r="E133" t="str">
            <v>14.16</v>
          </cell>
          <cell r="F133" t="str">
            <v>EA</v>
          </cell>
          <cell r="G133">
            <v>22</v>
          </cell>
          <cell r="I133">
            <v>6</v>
          </cell>
          <cell r="L133">
            <v>2</v>
          </cell>
          <cell r="N133">
            <v>2</v>
          </cell>
          <cell r="O133">
            <v>2</v>
          </cell>
          <cell r="P133">
            <v>2</v>
          </cell>
          <cell r="R133">
            <v>4</v>
          </cell>
          <cell r="T133">
            <v>4</v>
          </cell>
          <cell r="AB133">
            <v>1800000</v>
          </cell>
          <cell r="AC133">
            <v>39600000</v>
          </cell>
          <cell r="AD133">
            <v>1200000</v>
          </cell>
          <cell r="AE133">
            <v>26400000</v>
          </cell>
          <cell r="AF133">
            <v>400000</v>
          </cell>
          <cell r="AG133">
            <v>8800000</v>
          </cell>
          <cell r="AH133">
            <v>93940</v>
          </cell>
          <cell r="AI133">
            <v>2066680</v>
          </cell>
          <cell r="AJ133">
            <v>3493940</v>
          </cell>
          <cell r="AK133">
            <v>76866680</v>
          </cell>
          <cell r="AM133">
            <v>0</v>
          </cell>
        </row>
        <row r="134">
          <cell r="A134" t="str">
            <v>PACBLI000020A</v>
          </cell>
          <cell r="C134" t="str">
            <v>MIRROR / W GLASS SHELF</v>
          </cell>
          <cell r="D134" t="str">
            <v>750Wx800Hx5T</v>
          </cell>
          <cell r="E134" t="str">
            <v>15.17</v>
          </cell>
          <cell r="F134" t="str">
            <v>EA</v>
          </cell>
          <cell r="G134">
            <v>6</v>
          </cell>
          <cell r="Q134">
            <v>1</v>
          </cell>
          <cell r="R134">
            <v>1</v>
          </cell>
          <cell r="T134">
            <v>1</v>
          </cell>
          <cell r="U134">
            <v>2</v>
          </cell>
          <cell r="V134">
            <v>1</v>
          </cell>
          <cell r="AB134">
            <v>400000</v>
          </cell>
          <cell r="AC134">
            <v>2400000</v>
          </cell>
          <cell r="AD134">
            <v>50000</v>
          </cell>
          <cell r="AE134">
            <v>300000</v>
          </cell>
          <cell r="AG134">
            <v>0</v>
          </cell>
          <cell r="AH134">
            <v>12430</v>
          </cell>
          <cell r="AI134">
            <v>74580</v>
          </cell>
          <cell r="AJ134">
            <v>462430</v>
          </cell>
          <cell r="AK134">
            <v>2774580</v>
          </cell>
          <cell r="AM134">
            <v>0</v>
          </cell>
        </row>
        <row r="135">
          <cell r="A135" t="str">
            <v>PACBLI000020B</v>
          </cell>
          <cell r="C135" t="str">
            <v>MIRROR / W GLASS SHELF</v>
          </cell>
          <cell r="D135" t="str">
            <v>1500Wx800Hx5T</v>
          </cell>
          <cell r="E135" t="str">
            <v>15.18</v>
          </cell>
          <cell r="F135" t="str">
            <v>EA</v>
          </cell>
          <cell r="G135">
            <v>1</v>
          </cell>
          <cell r="Q135">
            <v>1</v>
          </cell>
          <cell r="AB135">
            <v>600000</v>
          </cell>
          <cell r="AC135">
            <v>600000</v>
          </cell>
          <cell r="AD135">
            <v>60000</v>
          </cell>
          <cell r="AE135">
            <v>60000</v>
          </cell>
          <cell r="AG135">
            <v>0</v>
          </cell>
          <cell r="AH135">
            <v>18240</v>
          </cell>
          <cell r="AI135">
            <v>18240</v>
          </cell>
          <cell r="AJ135">
            <v>678240</v>
          </cell>
          <cell r="AK135">
            <v>678240</v>
          </cell>
          <cell r="AM135">
            <v>0</v>
          </cell>
        </row>
        <row r="136">
          <cell r="A136" t="str">
            <v>PACBLI000030</v>
          </cell>
          <cell r="C136" t="str">
            <v>SOAP DISPENSERS</v>
          </cell>
          <cell r="D136" t="str">
            <v/>
          </cell>
          <cell r="E136" t="str">
            <v>15.20</v>
          </cell>
          <cell r="F136" t="str">
            <v>EA</v>
          </cell>
          <cell r="G136">
            <v>7</v>
          </cell>
          <cell r="Q136">
            <v>2</v>
          </cell>
          <cell r="R136">
            <v>1</v>
          </cell>
          <cell r="T136">
            <v>1</v>
          </cell>
          <cell r="U136">
            <v>2</v>
          </cell>
          <cell r="V136">
            <v>1</v>
          </cell>
          <cell r="AB136">
            <v>3000</v>
          </cell>
          <cell r="AC136">
            <v>21000</v>
          </cell>
          <cell r="AD136">
            <v>10000</v>
          </cell>
          <cell r="AE136">
            <v>70000</v>
          </cell>
          <cell r="AG136">
            <v>0</v>
          </cell>
          <cell r="AH136">
            <v>360</v>
          </cell>
          <cell r="AI136">
            <v>2520</v>
          </cell>
          <cell r="AJ136">
            <v>13360</v>
          </cell>
          <cell r="AK136">
            <v>93520</v>
          </cell>
          <cell r="AM136">
            <v>0</v>
          </cell>
        </row>
        <row r="137">
          <cell r="A137" t="str">
            <v>PACBLI000070</v>
          </cell>
          <cell r="C137" t="str">
            <v>LOCKER (WOODEN)</v>
          </cell>
          <cell r="D137" t="str">
            <v/>
          </cell>
          <cell r="E137" t="str">
            <v>18.18</v>
          </cell>
          <cell r="F137" t="str">
            <v>EA</v>
          </cell>
          <cell r="G137">
            <v>4</v>
          </cell>
          <cell r="T137">
            <v>2</v>
          </cell>
          <cell r="V137">
            <v>2</v>
          </cell>
          <cell r="AB137">
            <v>300000</v>
          </cell>
          <cell r="AC137">
            <v>1200000</v>
          </cell>
          <cell r="AD137">
            <v>100000</v>
          </cell>
          <cell r="AE137">
            <v>400000</v>
          </cell>
          <cell r="AG137">
            <v>0</v>
          </cell>
          <cell r="AH137">
            <v>11050</v>
          </cell>
          <cell r="AI137">
            <v>44200</v>
          </cell>
          <cell r="AJ137">
            <v>411050</v>
          </cell>
          <cell r="AK137">
            <v>1644200</v>
          </cell>
          <cell r="AM137">
            <v>0</v>
          </cell>
        </row>
        <row r="138">
          <cell r="A138" t="str">
            <v>PACBLI000090</v>
          </cell>
          <cell r="C138" t="str">
            <v>PAPER HOLDER</v>
          </cell>
          <cell r="D138" t="str">
            <v/>
          </cell>
          <cell r="E138" t="str">
            <v>15.21</v>
          </cell>
          <cell r="F138" t="str">
            <v>EA</v>
          </cell>
          <cell r="G138">
            <v>12</v>
          </cell>
          <cell r="Q138">
            <v>5</v>
          </cell>
          <cell r="R138">
            <v>1</v>
          </cell>
          <cell r="T138">
            <v>1</v>
          </cell>
          <cell r="U138">
            <v>4</v>
          </cell>
          <cell r="V138">
            <v>1</v>
          </cell>
          <cell r="AB138">
            <v>10000</v>
          </cell>
          <cell r="AC138">
            <v>120000</v>
          </cell>
          <cell r="AE138">
            <v>0</v>
          </cell>
          <cell r="AG138">
            <v>0</v>
          </cell>
          <cell r="AH138">
            <v>280</v>
          </cell>
          <cell r="AI138">
            <v>3360</v>
          </cell>
          <cell r="AJ138">
            <v>10280</v>
          </cell>
          <cell r="AK138">
            <v>123360</v>
          </cell>
          <cell r="AM138">
            <v>0</v>
          </cell>
        </row>
        <row r="139">
          <cell r="A139" t="str">
            <v>PACBLI00AAAAD</v>
          </cell>
          <cell r="C139" t="str">
            <v>VANITY TOP</v>
          </cell>
          <cell r="D139" t="str">
            <v>L=750MM (1 BOWL)</v>
          </cell>
          <cell r="E139" t="str">
            <v>15.15</v>
          </cell>
          <cell r="F139" t="str">
            <v>EA</v>
          </cell>
          <cell r="G139">
            <v>6</v>
          </cell>
          <cell r="Q139">
            <v>1</v>
          </cell>
          <cell r="R139">
            <v>1</v>
          </cell>
          <cell r="T139">
            <v>1</v>
          </cell>
          <cell r="U139">
            <v>2</v>
          </cell>
          <cell r="V139">
            <v>1</v>
          </cell>
          <cell r="AB139">
            <v>600000</v>
          </cell>
          <cell r="AC139">
            <v>3600000</v>
          </cell>
          <cell r="AD139">
            <v>100000</v>
          </cell>
          <cell r="AE139">
            <v>600000</v>
          </cell>
          <cell r="AG139">
            <v>0</v>
          </cell>
          <cell r="AH139">
            <v>19340</v>
          </cell>
          <cell r="AI139">
            <v>116040</v>
          </cell>
          <cell r="AJ139">
            <v>719340</v>
          </cell>
          <cell r="AK139">
            <v>4316040</v>
          </cell>
          <cell r="AM139">
            <v>0</v>
          </cell>
        </row>
        <row r="140">
          <cell r="A140" t="str">
            <v>PACBLI00AAAAE</v>
          </cell>
          <cell r="C140" t="str">
            <v>VANITY TOP</v>
          </cell>
          <cell r="D140" t="str">
            <v>L=1500MM (2 BOWL)</v>
          </cell>
          <cell r="E140" t="str">
            <v>15.16</v>
          </cell>
          <cell r="F140" t="str">
            <v>EA</v>
          </cell>
          <cell r="G140">
            <v>1</v>
          </cell>
          <cell r="Q140">
            <v>1</v>
          </cell>
          <cell r="AB140">
            <v>1200000</v>
          </cell>
          <cell r="AC140">
            <v>1200000</v>
          </cell>
          <cell r="AD140">
            <v>200000</v>
          </cell>
          <cell r="AE140">
            <v>200000</v>
          </cell>
          <cell r="AG140">
            <v>0</v>
          </cell>
          <cell r="AH140">
            <v>38680</v>
          </cell>
          <cell r="AI140">
            <v>38680</v>
          </cell>
          <cell r="AJ140">
            <v>1438680</v>
          </cell>
          <cell r="AK140">
            <v>1438680</v>
          </cell>
          <cell r="AM140">
            <v>0</v>
          </cell>
        </row>
        <row r="141">
          <cell r="A141" t="str">
            <v>PACBLJ000010</v>
          </cell>
          <cell r="C141" t="str">
            <v>MISC STEEL</v>
          </cell>
          <cell r="D141" t="str">
            <v>GALVANIZED.</v>
          </cell>
          <cell r="E141" t="str">
            <v>14.1</v>
          </cell>
          <cell r="F141" t="str">
            <v>TON</v>
          </cell>
          <cell r="G141">
            <v>10.000000000000002</v>
          </cell>
          <cell r="I141">
            <v>1.59</v>
          </cell>
          <cell r="L141">
            <v>1.5</v>
          </cell>
          <cell r="N141">
            <v>1.5</v>
          </cell>
          <cell r="O141">
            <v>1.5</v>
          </cell>
          <cell r="Q141">
            <v>1.06</v>
          </cell>
          <cell r="R141">
            <v>0.7</v>
          </cell>
          <cell r="S141">
            <v>0.5</v>
          </cell>
          <cell r="T141">
            <v>0.5</v>
          </cell>
          <cell r="U141">
            <v>0.3</v>
          </cell>
          <cell r="W141">
            <v>0.2</v>
          </cell>
          <cell r="X141">
            <v>0.15</v>
          </cell>
          <cell r="Y141">
            <v>0.5</v>
          </cell>
          <cell r="AB141">
            <v>1200000</v>
          </cell>
          <cell r="AC141">
            <v>12000000.000000002</v>
          </cell>
          <cell r="AD141">
            <v>4800000</v>
          </cell>
          <cell r="AE141">
            <v>48000000.000000007</v>
          </cell>
          <cell r="AF141">
            <v>800000</v>
          </cell>
          <cell r="AG141">
            <v>8000000.0000000019</v>
          </cell>
          <cell r="AH141">
            <v>598920</v>
          </cell>
          <cell r="AI141">
            <v>5989200.0000000009</v>
          </cell>
          <cell r="AJ141">
            <v>7398920</v>
          </cell>
          <cell r="AK141">
            <v>73989200.000000015</v>
          </cell>
          <cell r="AM141">
            <v>0</v>
          </cell>
        </row>
        <row r="142">
          <cell r="A142" t="str">
            <v>PACBLJ00AAAA</v>
          </cell>
          <cell r="C142" t="str">
            <v>NON-SLIP NOSING</v>
          </cell>
          <cell r="D142" t="str">
            <v>STAINLESS STEEL NON-SLIP NOSING, FOR PVC TILE EDGE</v>
          </cell>
          <cell r="E142" t="str">
            <v>15.22</v>
          </cell>
          <cell r="F142" t="str">
            <v>M</v>
          </cell>
          <cell r="G142">
            <v>150</v>
          </cell>
          <cell r="Q142">
            <v>150</v>
          </cell>
          <cell r="AB142">
            <v>6000</v>
          </cell>
          <cell r="AC142">
            <v>900000</v>
          </cell>
          <cell r="AD142">
            <v>12000</v>
          </cell>
          <cell r="AE142">
            <v>1800000</v>
          </cell>
          <cell r="AG142">
            <v>0</v>
          </cell>
          <cell r="AH142">
            <v>490</v>
          </cell>
          <cell r="AI142">
            <v>73500</v>
          </cell>
          <cell r="AJ142">
            <v>18490</v>
          </cell>
          <cell r="AK142">
            <v>2773500</v>
          </cell>
          <cell r="AM142">
            <v>0</v>
          </cell>
        </row>
        <row r="143">
          <cell r="A143" t="str">
            <v>PACBLJ00ZZZZ</v>
          </cell>
          <cell r="C143" t="str">
            <v>STAINLESS DIVIDING STRIP</v>
          </cell>
          <cell r="D143" t="str">
            <v>GRADE 316L OR BETTER</v>
          </cell>
          <cell r="E143" t="str">
            <v>15.23</v>
          </cell>
          <cell r="F143" t="str">
            <v>TON</v>
          </cell>
          <cell r="G143">
            <v>10</v>
          </cell>
          <cell r="Q143">
            <v>10</v>
          </cell>
          <cell r="AB143">
            <v>3200000</v>
          </cell>
          <cell r="AC143">
            <v>32000000</v>
          </cell>
          <cell r="AD143">
            <v>620000</v>
          </cell>
          <cell r="AE143">
            <v>6200000</v>
          </cell>
          <cell r="AF143">
            <v>800000</v>
          </cell>
          <cell r="AG143">
            <v>8000000</v>
          </cell>
          <cell r="AH143">
            <v>744220</v>
          </cell>
          <cell r="AI143">
            <v>7442200</v>
          </cell>
          <cell r="AJ143">
            <v>5364220</v>
          </cell>
          <cell r="AK143">
            <v>53642200</v>
          </cell>
          <cell r="AM143">
            <v>0</v>
          </cell>
        </row>
        <row r="144">
          <cell r="A144" t="str">
            <v/>
          </cell>
          <cell r="G144">
            <v>0</v>
          </cell>
          <cell r="AC144">
            <v>0</v>
          </cell>
          <cell r="AE144">
            <v>0</v>
          </cell>
          <cell r="AG144">
            <v>0</v>
          </cell>
          <cell r="AH144">
            <v>0</v>
          </cell>
          <cell r="AI144">
            <v>0</v>
          </cell>
          <cell r="AJ144">
            <v>0</v>
          </cell>
          <cell r="AK144">
            <v>0</v>
          </cell>
          <cell r="AM144">
            <v>0</v>
          </cell>
        </row>
        <row r="145">
          <cell r="A145" t="str">
            <v>FURNITURE</v>
          </cell>
          <cell r="G145">
            <v>0</v>
          </cell>
          <cell r="AC145">
            <v>0</v>
          </cell>
          <cell r="AE145">
            <v>0</v>
          </cell>
          <cell r="AG145">
            <v>0</v>
          </cell>
          <cell r="AH145">
            <v>0</v>
          </cell>
          <cell r="AI145">
            <v>27273290</v>
          </cell>
          <cell r="AJ145">
            <v>0</v>
          </cell>
          <cell r="AK145">
            <v>27273290</v>
          </cell>
          <cell r="AM145">
            <v>0</v>
          </cell>
        </row>
        <row r="146">
          <cell r="A146" t="str">
            <v>PACBO0000070</v>
          </cell>
          <cell r="C146" t="str">
            <v>CHAIRS</v>
          </cell>
          <cell r="D146" t="str">
            <v/>
          </cell>
          <cell r="E146" t="str">
            <v>18.3.2</v>
          </cell>
          <cell r="F146" t="str">
            <v>EA</v>
          </cell>
          <cell r="G146">
            <v>34</v>
          </cell>
          <cell r="Q146">
            <v>24</v>
          </cell>
          <cell r="T146">
            <v>8</v>
          </cell>
          <cell r="V146">
            <v>2</v>
          </cell>
          <cell r="AC146">
            <v>0</v>
          </cell>
          <cell r="AE146">
            <v>0</v>
          </cell>
          <cell r="AG146">
            <v>0</v>
          </cell>
          <cell r="AH146">
            <v>61660</v>
          </cell>
          <cell r="AI146">
            <v>2096440</v>
          </cell>
          <cell r="AJ146">
            <v>61660</v>
          </cell>
          <cell r="AK146">
            <v>2096440</v>
          </cell>
          <cell r="AM146">
            <v>0</v>
          </cell>
        </row>
        <row r="147">
          <cell r="A147" t="str">
            <v>PACBO0000090</v>
          </cell>
          <cell r="C147" t="str">
            <v>DESK</v>
          </cell>
          <cell r="D147" t="str">
            <v/>
          </cell>
          <cell r="E147" t="str">
            <v>18.1.1</v>
          </cell>
          <cell r="F147" t="str">
            <v>EA</v>
          </cell>
          <cell r="G147">
            <v>25</v>
          </cell>
          <cell r="Q147">
            <v>12</v>
          </cell>
          <cell r="T147">
            <v>10</v>
          </cell>
          <cell r="V147">
            <v>3</v>
          </cell>
          <cell r="AC147">
            <v>0</v>
          </cell>
          <cell r="AE147">
            <v>0</v>
          </cell>
          <cell r="AG147">
            <v>0</v>
          </cell>
          <cell r="AH147">
            <v>411050</v>
          </cell>
          <cell r="AI147">
            <v>10276250</v>
          </cell>
          <cell r="AJ147">
            <v>411050</v>
          </cell>
          <cell r="AK147">
            <v>10276250</v>
          </cell>
          <cell r="AM147">
            <v>0</v>
          </cell>
        </row>
        <row r="148">
          <cell r="A148" t="str">
            <v>PACBO0000230A</v>
          </cell>
          <cell r="C148" t="str">
            <v>KITCHEN UNIT</v>
          </cell>
          <cell r="D148" t="str">
            <v>TEA KITCHEN</v>
          </cell>
          <cell r="E148" t="str">
            <v>18.17</v>
          </cell>
          <cell r="F148" t="str">
            <v>LOT</v>
          </cell>
          <cell r="G148">
            <v>1</v>
          </cell>
          <cell r="Q148">
            <v>1</v>
          </cell>
          <cell r="AC148">
            <v>0</v>
          </cell>
          <cell r="AE148">
            <v>0</v>
          </cell>
          <cell r="AG148">
            <v>0</v>
          </cell>
          <cell r="AH148">
            <v>2466310</v>
          </cell>
          <cell r="AI148">
            <v>2466310</v>
          </cell>
          <cell r="AJ148">
            <v>2466310</v>
          </cell>
          <cell r="AK148">
            <v>2466310</v>
          </cell>
          <cell r="AM148">
            <v>0</v>
          </cell>
        </row>
        <row r="149">
          <cell r="A149" t="str">
            <v>PACBO0000240</v>
          </cell>
          <cell r="C149" t="str">
            <v>METAL CABINET</v>
          </cell>
          <cell r="D149" t="str">
            <v>TALL TYPE</v>
          </cell>
          <cell r="E149" t="str">
            <v>18.9</v>
          </cell>
          <cell r="F149" t="str">
            <v>EA</v>
          </cell>
          <cell r="G149">
            <v>10</v>
          </cell>
          <cell r="T149">
            <v>8</v>
          </cell>
          <cell r="V149">
            <v>2</v>
          </cell>
          <cell r="AC149">
            <v>0</v>
          </cell>
          <cell r="AE149">
            <v>0</v>
          </cell>
          <cell r="AG149">
            <v>0</v>
          </cell>
          <cell r="AH149">
            <v>256910</v>
          </cell>
          <cell r="AI149">
            <v>2569100</v>
          </cell>
          <cell r="AJ149">
            <v>256910</v>
          </cell>
          <cell r="AK149">
            <v>2569100</v>
          </cell>
          <cell r="AM149">
            <v>0</v>
          </cell>
        </row>
        <row r="150">
          <cell r="A150" t="str">
            <v>PACBO0000330</v>
          </cell>
          <cell r="C150" t="str">
            <v>SOFA</v>
          </cell>
          <cell r="D150" t="str">
            <v/>
          </cell>
          <cell r="E150" t="str">
            <v>18.3.2.2</v>
          </cell>
          <cell r="F150" t="str">
            <v>EA</v>
          </cell>
          <cell r="G150">
            <v>4</v>
          </cell>
          <cell r="Q150">
            <v>3</v>
          </cell>
          <cell r="V150">
            <v>1</v>
          </cell>
          <cell r="AC150">
            <v>0</v>
          </cell>
          <cell r="AE150">
            <v>0</v>
          </cell>
          <cell r="AG150">
            <v>0</v>
          </cell>
          <cell r="AH150">
            <v>513810</v>
          </cell>
          <cell r="AI150">
            <v>2055240</v>
          </cell>
          <cell r="AJ150">
            <v>513810</v>
          </cell>
          <cell r="AK150">
            <v>2055240</v>
          </cell>
          <cell r="AM150">
            <v>0</v>
          </cell>
        </row>
        <row r="151">
          <cell r="A151" t="str">
            <v>PACBO0000400</v>
          </cell>
          <cell r="C151" t="str">
            <v>WALL CUPBOARD</v>
          </cell>
          <cell r="D151" t="str">
            <v/>
          </cell>
          <cell r="E151" t="str">
            <v>18.16</v>
          </cell>
          <cell r="F151" t="str">
            <v>EA</v>
          </cell>
          <cell r="G151">
            <v>5</v>
          </cell>
          <cell r="Q151">
            <v>2</v>
          </cell>
          <cell r="T151">
            <v>2</v>
          </cell>
          <cell r="V151">
            <v>1</v>
          </cell>
          <cell r="AC151">
            <v>0</v>
          </cell>
          <cell r="AE151">
            <v>0</v>
          </cell>
          <cell r="AG151">
            <v>0</v>
          </cell>
          <cell r="AH151">
            <v>1233150</v>
          </cell>
          <cell r="AI151">
            <v>6165750</v>
          </cell>
          <cell r="AJ151">
            <v>1233150</v>
          </cell>
          <cell r="AK151">
            <v>6165750</v>
          </cell>
          <cell r="AM151">
            <v>0</v>
          </cell>
        </row>
        <row r="152">
          <cell r="A152" t="str">
            <v>PACBO0000430</v>
          </cell>
          <cell r="C152" t="str">
            <v>WHITE BOARD</v>
          </cell>
          <cell r="D152" t="str">
            <v/>
          </cell>
          <cell r="E152" t="str">
            <v>18.6</v>
          </cell>
          <cell r="F152" t="str">
            <v>EA</v>
          </cell>
          <cell r="G152">
            <v>4</v>
          </cell>
          <cell r="Q152">
            <v>1</v>
          </cell>
          <cell r="T152">
            <v>2</v>
          </cell>
          <cell r="V152">
            <v>1</v>
          </cell>
          <cell r="AC152">
            <v>0</v>
          </cell>
          <cell r="AE152">
            <v>0</v>
          </cell>
          <cell r="AG152">
            <v>0</v>
          </cell>
          <cell r="AH152">
            <v>411050</v>
          </cell>
          <cell r="AI152">
            <v>1644200</v>
          </cell>
          <cell r="AJ152">
            <v>411050</v>
          </cell>
          <cell r="AK152">
            <v>1644200</v>
          </cell>
          <cell r="AM152">
            <v>0</v>
          </cell>
        </row>
        <row r="154">
          <cell r="D154" t="str">
            <v>Total</v>
          </cell>
          <cell r="AC154">
            <v>3382437436.3700004</v>
          </cell>
          <cell r="AE154">
            <v>2595977042.7200003</v>
          </cell>
          <cell r="AG154">
            <v>730571351.0200001</v>
          </cell>
          <cell r="AI154">
            <v>361972756.95000005</v>
          </cell>
          <cell r="AK154">
            <v>7070958587.0600023</v>
          </cell>
          <cell r="AM154">
            <v>0</v>
          </cell>
        </row>
      </sheetData>
      <sheetData sheetId="14">
        <row r="13">
          <cell r="A13" t="str">
            <v>PACBBA000010</v>
          </cell>
          <cell r="C13" t="str">
            <v>EXCAVATION</v>
          </cell>
          <cell r="D13" t="str">
            <v>COMMON SOIL / LIMESTONE ROCK</v>
          </cell>
          <cell r="E13" t="str">
            <v>2.1</v>
          </cell>
          <cell r="F13" t="str">
            <v>M3</v>
          </cell>
          <cell r="G13">
            <v>21239.159999999996</v>
          </cell>
          <cell r="I13">
            <v>4592</v>
          </cell>
          <cell r="L13">
            <v>2611.1999999999998</v>
          </cell>
          <cell r="N13">
            <v>764.1</v>
          </cell>
          <cell r="O13">
            <v>764.1</v>
          </cell>
          <cell r="Q13">
            <v>4380</v>
          </cell>
          <cell r="R13">
            <v>5035.41</v>
          </cell>
          <cell r="S13">
            <v>193.6</v>
          </cell>
          <cell r="T13">
            <v>841.5</v>
          </cell>
          <cell r="U13">
            <v>417.2</v>
          </cell>
          <cell r="V13">
            <v>54</v>
          </cell>
          <cell r="W13">
            <v>1005.2</v>
          </cell>
          <cell r="X13">
            <v>121.5</v>
          </cell>
          <cell r="Y13">
            <v>412.1</v>
          </cell>
          <cell r="Z13">
            <v>47.25</v>
          </cell>
          <cell r="AC13">
            <v>0</v>
          </cell>
          <cell r="AD13">
            <v>35000</v>
          </cell>
          <cell r="AE13">
            <v>743370599.99999988</v>
          </cell>
          <cell r="AF13">
            <v>5000</v>
          </cell>
          <cell r="AG13">
            <v>106195799.99999999</v>
          </cell>
          <cell r="AI13">
            <v>0</v>
          </cell>
          <cell r="AJ13">
            <v>40000</v>
          </cell>
          <cell r="AK13">
            <v>849566399.99999988</v>
          </cell>
          <cell r="AM13">
            <v>0</v>
          </cell>
        </row>
        <row r="14">
          <cell r="A14" t="str">
            <v>PACBBB000010</v>
          </cell>
          <cell r="C14" t="str">
            <v>BACKFILL (GENERAL FILL)</v>
          </cell>
          <cell r="D14" t="str">
            <v>SELECTED EXCAVATED SOIL</v>
          </cell>
          <cell r="E14" t="str">
            <v>2.2</v>
          </cell>
          <cell r="F14" t="str">
            <v>M3</v>
          </cell>
          <cell r="G14">
            <v>7096.1600000000008</v>
          </cell>
          <cell r="I14">
            <v>1377.6</v>
          </cell>
          <cell r="L14">
            <v>783.36</v>
          </cell>
          <cell r="N14">
            <v>121</v>
          </cell>
          <cell r="O14">
            <v>121</v>
          </cell>
          <cell r="Q14">
            <v>1382</v>
          </cell>
          <cell r="R14">
            <v>1928.94</v>
          </cell>
          <cell r="S14">
            <v>96.8</v>
          </cell>
          <cell r="T14">
            <v>420.75</v>
          </cell>
          <cell r="U14">
            <v>120.6</v>
          </cell>
          <cell r="V14">
            <v>21.6</v>
          </cell>
          <cell r="W14">
            <v>415.2</v>
          </cell>
          <cell r="X14">
            <v>26.5</v>
          </cell>
          <cell r="Y14">
            <v>257.18</v>
          </cell>
          <cell r="Z14">
            <v>23.63</v>
          </cell>
          <cell r="AB14">
            <v>1500</v>
          </cell>
          <cell r="AC14">
            <v>10644240.000000002</v>
          </cell>
          <cell r="AD14">
            <v>4000</v>
          </cell>
          <cell r="AE14">
            <v>28384640.000000004</v>
          </cell>
          <cell r="AF14">
            <v>2500</v>
          </cell>
          <cell r="AG14">
            <v>17740400.000000004</v>
          </cell>
          <cell r="AI14">
            <v>0</v>
          </cell>
          <cell r="AJ14">
            <v>8000</v>
          </cell>
          <cell r="AK14">
            <v>56769280.000000007</v>
          </cell>
          <cell r="AM14">
            <v>0</v>
          </cell>
        </row>
        <row r="15">
          <cell r="A15" t="str">
            <v>PACBBD000010</v>
          </cell>
          <cell r="C15" t="str">
            <v>DISPOSAL</v>
          </cell>
          <cell r="D15" t="str">
            <v/>
          </cell>
          <cell r="E15" t="str">
            <v>2.3</v>
          </cell>
          <cell r="F15" t="str">
            <v>M3</v>
          </cell>
          <cell r="G15">
            <v>14143</v>
          </cell>
          <cell r="I15">
            <v>3214.4</v>
          </cell>
          <cell r="L15">
            <v>1827.84</v>
          </cell>
          <cell r="N15">
            <v>643.1</v>
          </cell>
          <cell r="O15">
            <v>643.1</v>
          </cell>
          <cell r="Q15">
            <v>2998</v>
          </cell>
          <cell r="R15">
            <v>3106.47</v>
          </cell>
          <cell r="S15">
            <v>96.8</v>
          </cell>
          <cell r="T15">
            <v>420.75</v>
          </cell>
          <cell r="U15">
            <v>296.60000000000002</v>
          </cell>
          <cell r="V15">
            <v>32.4</v>
          </cell>
          <cell r="W15">
            <v>590</v>
          </cell>
          <cell r="X15">
            <v>95</v>
          </cell>
          <cell r="Y15">
            <v>154.91999999999999</v>
          </cell>
          <cell r="Z15">
            <v>23.62</v>
          </cell>
          <cell r="AB15">
            <v>1500</v>
          </cell>
          <cell r="AC15">
            <v>21214500</v>
          </cell>
          <cell r="AD15">
            <v>2000</v>
          </cell>
          <cell r="AE15">
            <v>28286000</v>
          </cell>
          <cell r="AF15">
            <v>12000</v>
          </cell>
          <cell r="AG15">
            <v>169716000</v>
          </cell>
          <cell r="AI15">
            <v>0</v>
          </cell>
          <cell r="AJ15">
            <v>15500</v>
          </cell>
          <cell r="AK15">
            <v>219216500</v>
          </cell>
          <cell r="AM15">
            <v>0</v>
          </cell>
        </row>
        <row r="16">
          <cell r="A16" t="str">
            <v>PACBBG000010</v>
          </cell>
          <cell r="C16" t="str">
            <v>PE SHEET (VAPOR BARRIER)</v>
          </cell>
          <cell r="D16" t="str">
            <v>THK. 0.15mm, 2 LAYERS</v>
          </cell>
          <cell r="E16" t="str">
            <v>8.15</v>
          </cell>
          <cell r="F16" t="str">
            <v>M2</v>
          </cell>
          <cell r="G16">
            <v>5413.8200000000006</v>
          </cell>
          <cell r="I16">
            <v>1836.8</v>
          </cell>
          <cell r="J16">
            <v>176.55</v>
          </cell>
          <cell r="K16">
            <v>176.55</v>
          </cell>
          <cell r="L16">
            <v>897.6</v>
          </cell>
          <cell r="M16">
            <v>313.64999999999998</v>
          </cell>
          <cell r="N16">
            <v>299.70999999999998</v>
          </cell>
          <cell r="O16">
            <v>299.70999999999998</v>
          </cell>
          <cell r="R16">
            <v>400.4</v>
          </cell>
          <cell r="S16">
            <v>96.8</v>
          </cell>
          <cell r="T16">
            <v>544.5</v>
          </cell>
          <cell r="U16">
            <v>98.2</v>
          </cell>
          <cell r="V16">
            <v>39.6</v>
          </cell>
          <cell r="W16">
            <v>55</v>
          </cell>
          <cell r="X16">
            <v>89.1</v>
          </cell>
          <cell r="Y16">
            <v>55</v>
          </cell>
          <cell r="Z16">
            <v>34.65</v>
          </cell>
          <cell r="AB16">
            <v>8000</v>
          </cell>
          <cell r="AC16">
            <v>43310560.000000007</v>
          </cell>
          <cell r="AD16">
            <v>1000</v>
          </cell>
          <cell r="AE16">
            <v>5413820.0000000009</v>
          </cell>
          <cell r="AG16">
            <v>0</v>
          </cell>
          <cell r="AI16">
            <v>0</v>
          </cell>
          <cell r="AJ16">
            <v>9000</v>
          </cell>
          <cell r="AK16">
            <v>48724380.000000007</v>
          </cell>
          <cell r="AM16">
            <v>0</v>
          </cell>
        </row>
        <row r="17">
          <cell r="A17" t="str">
            <v/>
          </cell>
          <cell r="G17">
            <v>0</v>
          </cell>
          <cell r="AC17">
            <v>0</v>
          </cell>
          <cell r="AE17">
            <v>0</v>
          </cell>
          <cell r="AG17">
            <v>0</v>
          </cell>
          <cell r="AI17">
            <v>0</v>
          </cell>
          <cell r="AJ17">
            <v>0</v>
          </cell>
          <cell r="AK17">
            <v>0</v>
          </cell>
          <cell r="AM17">
            <v>0</v>
          </cell>
        </row>
        <row r="18">
          <cell r="A18" t="str">
            <v>CONCRETE WORKS</v>
          </cell>
          <cell r="G18">
            <v>0</v>
          </cell>
          <cell r="AC18">
            <v>1639521740.0000002</v>
          </cell>
          <cell r="AE18">
            <v>1270563590</v>
          </cell>
          <cell r="AG18">
            <v>227605050</v>
          </cell>
          <cell r="AI18">
            <v>0</v>
          </cell>
          <cell r="AJ18">
            <v>0</v>
          </cell>
          <cell r="AK18">
            <v>3137690380</v>
          </cell>
          <cell r="AM18">
            <v>0</v>
          </cell>
        </row>
        <row r="19">
          <cell r="A19" t="str">
            <v>PACBCA000010B</v>
          </cell>
          <cell r="C19" t="str">
            <v>LEAN CONCRETE</v>
          </cell>
          <cell r="D19" t="str">
            <v>[UG] F'C = 15 MPA, W/CONSTRUCTION JOINT</v>
          </cell>
          <cell r="E19" t="str">
            <v>3.1.1</v>
          </cell>
          <cell r="F19" t="str">
            <v>M3</v>
          </cell>
          <cell r="G19">
            <v>593.65000000000009</v>
          </cell>
          <cell r="I19">
            <v>183.7</v>
          </cell>
          <cell r="J19">
            <v>17.66</v>
          </cell>
          <cell r="K19">
            <v>17.66</v>
          </cell>
          <cell r="L19">
            <v>89.76</v>
          </cell>
          <cell r="M19">
            <v>31.37</v>
          </cell>
          <cell r="N19">
            <v>18.61</v>
          </cell>
          <cell r="O19">
            <v>12.57</v>
          </cell>
          <cell r="P19">
            <v>11.68</v>
          </cell>
          <cell r="Q19">
            <v>69.34</v>
          </cell>
          <cell r="R19">
            <v>40.04</v>
          </cell>
          <cell r="S19">
            <v>9.68</v>
          </cell>
          <cell r="T19">
            <v>54.45</v>
          </cell>
          <cell r="U19">
            <v>9.8000000000000007</v>
          </cell>
          <cell r="V19">
            <v>3.96</v>
          </cell>
          <cell r="W19">
            <v>5.5</v>
          </cell>
          <cell r="X19">
            <v>8.9</v>
          </cell>
          <cell r="Y19">
            <v>5.5</v>
          </cell>
          <cell r="Z19">
            <v>3.47</v>
          </cell>
          <cell r="AB19">
            <v>72000</v>
          </cell>
          <cell r="AC19">
            <v>42742800.000000007</v>
          </cell>
          <cell r="AD19">
            <v>15000</v>
          </cell>
          <cell r="AE19">
            <v>8904750.0000000019</v>
          </cell>
          <cell r="AF19">
            <v>15000</v>
          </cell>
          <cell r="AG19">
            <v>8904750.0000000019</v>
          </cell>
          <cell r="AI19">
            <v>0</v>
          </cell>
          <cell r="AJ19">
            <v>102000</v>
          </cell>
          <cell r="AK19">
            <v>60552300.000000007</v>
          </cell>
          <cell r="AM19">
            <v>0</v>
          </cell>
        </row>
        <row r="20">
          <cell r="A20" t="str">
            <v>PACBCA000040A</v>
          </cell>
          <cell r="C20" t="str">
            <v>CONCRETE</v>
          </cell>
          <cell r="D20" t="str">
            <v>[AG] F'C = 28 MPA, W/CONSTRUCTION JOINT</v>
          </cell>
          <cell r="E20" t="str">
            <v>3.1.2.3</v>
          </cell>
          <cell r="F20" t="str">
            <v>M3</v>
          </cell>
          <cell r="G20">
            <v>1132.77</v>
          </cell>
          <cell r="I20">
            <v>250.5</v>
          </cell>
          <cell r="Q20">
            <v>399.2</v>
          </cell>
          <cell r="R20">
            <v>348.25</v>
          </cell>
          <cell r="U20">
            <v>66.8</v>
          </cell>
          <cell r="V20">
            <v>27.72</v>
          </cell>
          <cell r="W20">
            <v>40.299999999999997</v>
          </cell>
          <cell r="AB20">
            <v>80000</v>
          </cell>
          <cell r="AC20">
            <v>90621600</v>
          </cell>
          <cell r="AD20">
            <v>15000</v>
          </cell>
          <cell r="AE20">
            <v>16991550</v>
          </cell>
          <cell r="AF20">
            <v>15000</v>
          </cell>
          <cell r="AG20">
            <v>16991550</v>
          </cell>
          <cell r="AI20">
            <v>0</v>
          </cell>
          <cell r="AJ20">
            <v>110000</v>
          </cell>
          <cell r="AK20">
            <v>124604700</v>
          </cell>
          <cell r="AM20">
            <v>0</v>
          </cell>
        </row>
        <row r="21">
          <cell r="A21" t="str">
            <v>PACBCA000040B</v>
          </cell>
          <cell r="C21" t="str">
            <v>CONCRETE</v>
          </cell>
          <cell r="D21" t="str">
            <v>[UG] F'C = 28 MPA, W/CONSTRUCTION JOINT</v>
          </cell>
          <cell r="E21" t="str">
            <v>3.1.2.4</v>
          </cell>
          <cell r="F21" t="str">
            <v>M3</v>
          </cell>
          <cell r="G21">
            <v>5246.6500000000015</v>
          </cell>
          <cell r="I21">
            <v>1490.3</v>
          </cell>
          <cell r="L21">
            <v>771.12</v>
          </cell>
          <cell r="N21">
            <v>605.22</v>
          </cell>
          <cell r="O21">
            <v>605.22</v>
          </cell>
          <cell r="P21">
            <v>55.93</v>
          </cell>
          <cell r="Q21">
            <v>931.4</v>
          </cell>
          <cell r="R21">
            <v>149.25</v>
          </cell>
          <cell r="S21">
            <v>61.6</v>
          </cell>
          <cell r="T21">
            <v>396</v>
          </cell>
          <cell r="U21">
            <v>29.5</v>
          </cell>
          <cell r="V21">
            <v>11.88</v>
          </cell>
          <cell r="W21">
            <v>17.3</v>
          </cell>
          <cell r="X21">
            <v>60.8</v>
          </cell>
          <cell r="Y21">
            <v>37.5</v>
          </cell>
          <cell r="Z21">
            <v>23.63</v>
          </cell>
          <cell r="AB21">
            <v>80000</v>
          </cell>
          <cell r="AC21">
            <v>419732000.00000012</v>
          </cell>
          <cell r="AD21">
            <v>15000</v>
          </cell>
          <cell r="AE21">
            <v>78699750.000000015</v>
          </cell>
          <cell r="AF21">
            <v>15000</v>
          </cell>
          <cell r="AG21">
            <v>78699750.000000015</v>
          </cell>
          <cell r="AI21">
            <v>0</v>
          </cell>
          <cell r="AJ21">
            <v>110000</v>
          </cell>
          <cell r="AK21">
            <v>577131500.00000012</v>
          </cell>
          <cell r="AM21">
            <v>0</v>
          </cell>
        </row>
        <row r="22">
          <cell r="A22" t="str">
            <v>PACBCA000050A</v>
          </cell>
          <cell r="C22" t="str">
            <v>CONCRETE (FOR MAJOR EQUIPMENT FDN)</v>
          </cell>
          <cell r="D22" t="str">
            <v>[AG] F'C = 30 MPA, W/CONSTRUCTION JOINT (for TG)</v>
          </cell>
          <cell r="E22" t="str">
            <v>3.1.3</v>
          </cell>
          <cell r="F22" t="str">
            <v>M3</v>
          </cell>
          <cell r="G22">
            <v>420</v>
          </cell>
          <cell r="M22">
            <v>420</v>
          </cell>
          <cell r="AB22">
            <v>82000</v>
          </cell>
          <cell r="AC22">
            <v>34440000</v>
          </cell>
          <cell r="AD22">
            <v>15000</v>
          </cell>
          <cell r="AE22">
            <v>6300000</v>
          </cell>
          <cell r="AF22">
            <v>15000</v>
          </cell>
          <cell r="AG22">
            <v>6300000</v>
          </cell>
          <cell r="AI22">
            <v>0</v>
          </cell>
          <cell r="AJ22">
            <v>112000</v>
          </cell>
          <cell r="AK22">
            <v>47040000</v>
          </cell>
          <cell r="AM22">
            <v>0</v>
          </cell>
        </row>
        <row r="23">
          <cell r="A23" t="str">
            <v>PACBCA000050B</v>
          </cell>
          <cell r="C23" t="str">
            <v>CONCRETE (FOR MAJOR EQUIPMENT FDN)</v>
          </cell>
          <cell r="D23" t="str">
            <v>[UG] F'C = 30 MPA, W/CONSTRUCTION JOINT (for TG, HRSG)</v>
          </cell>
          <cell r="E23" t="str">
            <v>3.1.4</v>
          </cell>
          <cell r="F23" t="str">
            <v>M3</v>
          </cell>
          <cell r="G23">
            <v>1457.4</v>
          </cell>
          <cell r="J23">
            <v>398.7</v>
          </cell>
          <cell r="K23">
            <v>398.7</v>
          </cell>
          <cell r="M23">
            <v>660</v>
          </cell>
          <cell r="AB23">
            <v>82000</v>
          </cell>
          <cell r="AC23">
            <v>119506800.00000001</v>
          </cell>
          <cell r="AD23">
            <v>15000</v>
          </cell>
          <cell r="AE23">
            <v>21861000</v>
          </cell>
          <cell r="AF23">
            <v>15000</v>
          </cell>
          <cell r="AG23">
            <v>21861000</v>
          </cell>
          <cell r="AI23">
            <v>0</v>
          </cell>
          <cell r="AJ23">
            <v>112000</v>
          </cell>
          <cell r="AK23">
            <v>163228800</v>
          </cell>
          <cell r="AM23">
            <v>0</v>
          </cell>
        </row>
        <row r="24">
          <cell r="A24" t="str">
            <v>PACBCB000010</v>
          </cell>
          <cell r="C24" t="str">
            <v>FORM WORKS(Fair faced form)</v>
          </cell>
          <cell r="D24" t="str">
            <v>1 TIMES, FAIR FACE FOR ABOVE GROUND</v>
          </cell>
          <cell r="E24" t="str">
            <v>3.3.1</v>
          </cell>
          <cell r="F24" t="str">
            <v>M2</v>
          </cell>
          <cell r="G24">
            <v>2748.21</v>
          </cell>
          <cell r="J24">
            <v>51.83</v>
          </cell>
          <cell r="K24">
            <v>51.83</v>
          </cell>
          <cell r="M24">
            <v>518.4</v>
          </cell>
          <cell r="R24">
            <v>1462.65</v>
          </cell>
          <cell r="U24">
            <v>343.8</v>
          </cell>
          <cell r="V24">
            <v>138.6</v>
          </cell>
          <cell r="W24">
            <v>181.1</v>
          </cell>
          <cell r="AB24">
            <v>27000</v>
          </cell>
          <cell r="AC24">
            <v>74201670</v>
          </cell>
          <cell r="AD24">
            <v>69000</v>
          </cell>
          <cell r="AE24">
            <v>189626490</v>
          </cell>
          <cell r="AG24">
            <v>0</v>
          </cell>
          <cell r="AI24">
            <v>0</v>
          </cell>
          <cell r="AJ24">
            <v>96000</v>
          </cell>
          <cell r="AK24">
            <v>263828160</v>
          </cell>
          <cell r="AM24">
            <v>0</v>
          </cell>
        </row>
        <row r="25">
          <cell r="A25" t="str">
            <v>PACBCB000020</v>
          </cell>
          <cell r="C25" t="str">
            <v>FORM WORKS(Normal faced form)</v>
          </cell>
          <cell r="D25" t="str">
            <v>3 TIMES, GENERAL FOR UNDERGROUND</v>
          </cell>
          <cell r="E25" t="str">
            <v>3.3.2</v>
          </cell>
          <cell r="F25" t="str">
            <v>M2</v>
          </cell>
          <cell r="G25">
            <v>8457.9000000000033</v>
          </cell>
          <cell r="I25">
            <v>2980.6</v>
          </cell>
          <cell r="J25">
            <v>207.32</v>
          </cell>
          <cell r="K25">
            <v>207.32</v>
          </cell>
          <cell r="L25">
            <v>1310.9</v>
          </cell>
          <cell r="M25">
            <v>345.6</v>
          </cell>
          <cell r="N25">
            <v>147.33000000000001</v>
          </cell>
          <cell r="O25">
            <v>147.33000000000001</v>
          </cell>
          <cell r="P25">
            <v>37.64</v>
          </cell>
          <cell r="Q25">
            <v>1210.8</v>
          </cell>
          <cell r="R25">
            <v>626.85</v>
          </cell>
          <cell r="S25">
            <v>135.52000000000001</v>
          </cell>
          <cell r="T25">
            <v>633.6</v>
          </cell>
          <cell r="U25">
            <v>147.30000000000001</v>
          </cell>
          <cell r="V25">
            <v>59.4</v>
          </cell>
          <cell r="W25">
            <v>77.599999999999994</v>
          </cell>
          <cell r="X25">
            <v>91.1</v>
          </cell>
          <cell r="Y25">
            <v>56.25</v>
          </cell>
          <cell r="Z25">
            <v>35.44</v>
          </cell>
          <cell r="AB25">
            <v>18000</v>
          </cell>
          <cell r="AC25">
            <v>152242200.00000006</v>
          </cell>
          <cell r="AD25">
            <v>40000</v>
          </cell>
          <cell r="AE25">
            <v>338316000.00000012</v>
          </cell>
          <cell r="AG25">
            <v>0</v>
          </cell>
          <cell r="AI25">
            <v>0</v>
          </cell>
          <cell r="AJ25">
            <v>58000</v>
          </cell>
          <cell r="AK25">
            <v>490558200.00000018</v>
          </cell>
          <cell r="AM25">
            <v>0</v>
          </cell>
        </row>
        <row r="26">
          <cell r="A26" t="str">
            <v>PACBCC000010A</v>
          </cell>
          <cell r="C26" t="str">
            <v>REINFORCEMENT</v>
          </cell>
          <cell r="D26" t="str">
            <v>HIGH YIELD DEFORMED BAR WORK (BLACK DEFORMED BARS)</v>
          </cell>
          <cell r="E26" t="str">
            <v>3.2.2</v>
          </cell>
          <cell r="F26" t="str">
            <v>TON</v>
          </cell>
          <cell r="G26">
            <v>948.48</v>
          </cell>
          <cell r="I26">
            <v>177.8</v>
          </cell>
          <cell r="J26">
            <v>47.84</v>
          </cell>
          <cell r="K26">
            <v>47.84</v>
          </cell>
          <cell r="L26">
            <v>84.82</v>
          </cell>
          <cell r="M26">
            <v>129.6</v>
          </cell>
          <cell r="N26">
            <v>60.16</v>
          </cell>
          <cell r="O26">
            <v>60.16</v>
          </cell>
          <cell r="P26">
            <v>6.1</v>
          </cell>
          <cell r="Q26">
            <v>173</v>
          </cell>
          <cell r="R26">
            <v>70.650000000000006</v>
          </cell>
          <cell r="S26">
            <v>6.47</v>
          </cell>
          <cell r="T26">
            <v>43.56</v>
          </cell>
          <cell r="U26">
            <v>13.8</v>
          </cell>
          <cell r="V26">
            <v>5.15</v>
          </cell>
          <cell r="W26">
            <v>8.1</v>
          </cell>
          <cell r="X26">
            <v>6.7</v>
          </cell>
          <cell r="Y26">
            <v>4.13</v>
          </cell>
          <cell r="Z26">
            <v>2.6</v>
          </cell>
          <cell r="AB26">
            <v>720000</v>
          </cell>
          <cell r="AC26">
            <v>682905600</v>
          </cell>
          <cell r="AD26">
            <v>580000</v>
          </cell>
          <cell r="AE26">
            <v>550118400</v>
          </cell>
          <cell r="AF26">
            <v>100000</v>
          </cell>
          <cell r="AG26">
            <v>94848000</v>
          </cell>
          <cell r="AI26">
            <v>0</v>
          </cell>
          <cell r="AJ26">
            <v>1400000</v>
          </cell>
          <cell r="AK26">
            <v>1327872000</v>
          </cell>
          <cell r="AM26">
            <v>0</v>
          </cell>
        </row>
        <row r="27">
          <cell r="A27" t="str">
            <v>PACBCE000050</v>
          </cell>
          <cell r="C27" t="str">
            <v>ISOLATION JOINT (SEPARATION JOINT)</v>
          </cell>
          <cell r="D27" t="str">
            <v>FOR SLAB+TIE GIRDER,</v>
          </cell>
          <cell r="E27" t="str">
            <v>15.4</v>
          </cell>
          <cell r="F27" t="str">
            <v>M</v>
          </cell>
          <cell r="G27">
            <v>939</v>
          </cell>
          <cell r="I27">
            <v>192.6</v>
          </cell>
          <cell r="L27">
            <v>115</v>
          </cell>
          <cell r="N27">
            <v>70.599999999999994</v>
          </cell>
          <cell r="O27">
            <v>70.599999999999994</v>
          </cell>
          <cell r="Q27">
            <v>133.19999999999999</v>
          </cell>
          <cell r="R27">
            <v>80</v>
          </cell>
          <cell r="S27">
            <v>43</v>
          </cell>
          <cell r="T27">
            <v>100</v>
          </cell>
          <cell r="U27">
            <v>26.4</v>
          </cell>
          <cell r="V27">
            <v>24</v>
          </cell>
          <cell r="W27">
            <v>20.5</v>
          </cell>
          <cell r="X27">
            <v>10.1</v>
          </cell>
          <cell r="Y27">
            <v>30</v>
          </cell>
          <cell r="Z27">
            <v>23</v>
          </cell>
          <cell r="AB27">
            <v>10000</v>
          </cell>
          <cell r="AC27">
            <v>9390000</v>
          </cell>
          <cell r="AD27">
            <v>10000</v>
          </cell>
          <cell r="AE27">
            <v>9390000</v>
          </cell>
          <cell r="AG27">
            <v>0</v>
          </cell>
          <cell r="AI27">
            <v>0</v>
          </cell>
          <cell r="AJ27">
            <v>20000</v>
          </cell>
          <cell r="AK27">
            <v>18780000</v>
          </cell>
          <cell r="AM27">
            <v>0</v>
          </cell>
        </row>
        <row r="28">
          <cell r="A28" t="str">
            <v>PACBCE000060</v>
          </cell>
          <cell r="C28" t="str">
            <v>ISOLATION JOINT (SEPARATION JOINT)</v>
          </cell>
          <cell r="D28" t="str">
            <v>FOR EQUIPMENT FOUNDATION</v>
          </cell>
          <cell r="E28" t="str">
            <v>15.1</v>
          </cell>
          <cell r="F28" t="str">
            <v>M</v>
          </cell>
          <cell r="G28">
            <v>134.5</v>
          </cell>
          <cell r="I28">
            <v>59.5</v>
          </cell>
          <cell r="L28">
            <v>75</v>
          </cell>
          <cell r="AB28">
            <v>10000</v>
          </cell>
          <cell r="AC28">
            <v>1345000</v>
          </cell>
          <cell r="AD28">
            <v>10000</v>
          </cell>
          <cell r="AE28">
            <v>1345000</v>
          </cell>
          <cell r="AG28">
            <v>0</v>
          </cell>
          <cell r="AI28">
            <v>0</v>
          </cell>
          <cell r="AJ28">
            <v>20000</v>
          </cell>
          <cell r="AK28">
            <v>2690000</v>
          </cell>
          <cell r="AM28">
            <v>0</v>
          </cell>
        </row>
        <row r="29">
          <cell r="A29" t="str">
            <v>PACBCF000010</v>
          </cell>
          <cell r="C29" t="str">
            <v>BITUMINOUS COATING</v>
          </cell>
          <cell r="D29" t="str">
            <v>FOR EXTERNAL WATERPROOFING</v>
          </cell>
          <cell r="E29" t="str">
            <v>8.9</v>
          </cell>
          <cell r="F29" t="str">
            <v>M2</v>
          </cell>
          <cell r="G29">
            <v>8995.9699999999993</v>
          </cell>
          <cell r="I29">
            <v>2504.6999999999998</v>
          </cell>
          <cell r="J29">
            <v>305</v>
          </cell>
          <cell r="K29">
            <v>305</v>
          </cell>
          <cell r="L29">
            <v>1224</v>
          </cell>
          <cell r="M29">
            <v>472.64</v>
          </cell>
          <cell r="N29">
            <v>408.69</v>
          </cell>
          <cell r="O29">
            <v>408.69</v>
          </cell>
          <cell r="Q29">
            <v>1440</v>
          </cell>
          <cell r="R29">
            <v>546</v>
          </cell>
          <cell r="S29">
            <v>132</v>
          </cell>
          <cell r="T29">
            <v>742.5</v>
          </cell>
          <cell r="U29">
            <v>134</v>
          </cell>
          <cell r="V29">
            <v>54</v>
          </cell>
          <cell r="W29">
            <v>75</v>
          </cell>
          <cell r="X29">
            <v>121.5</v>
          </cell>
          <cell r="Y29">
            <v>75</v>
          </cell>
          <cell r="Z29">
            <v>47.25</v>
          </cell>
          <cell r="AB29">
            <v>1000</v>
          </cell>
          <cell r="AC29">
            <v>8995970</v>
          </cell>
          <cell r="AD29">
            <v>5000</v>
          </cell>
          <cell r="AE29">
            <v>44979850</v>
          </cell>
          <cell r="AG29">
            <v>0</v>
          </cell>
          <cell r="AI29">
            <v>0</v>
          </cell>
          <cell r="AJ29">
            <v>6000</v>
          </cell>
          <cell r="AK29">
            <v>53975819.999999993</v>
          </cell>
          <cell r="AM29">
            <v>0</v>
          </cell>
        </row>
        <row r="30">
          <cell r="A30" t="str">
            <v>PACBCH000010</v>
          </cell>
          <cell r="C30" t="str">
            <v>WATER STOP</v>
          </cell>
          <cell r="D30" t="str">
            <v>PVC WATERSTOP</v>
          </cell>
          <cell r="E30" t="str">
            <v>8.10</v>
          </cell>
          <cell r="F30" t="str">
            <v>M</v>
          </cell>
          <cell r="G30">
            <v>621.79999999999995</v>
          </cell>
          <cell r="I30">
            <v>206</v>
          </cell>
          <cell r="L30">
            <v>80</v>
          </cell>
          <cell r="Q30">
            <v>266.39999999999998</v>
          </cell>
          <cell r="R30">
            <v>22</v>
          </cell>
          <cell r="T30">
            <v>14</v>
          </cell>
          <cell r="U30">
            <v>29.8</v>
          </cell>
          <cell r="W30">
            <v>3.6</v>
          </cell>
          <cell r="AB30">
            <v>4500</v>
          </cell>
          <cell r="AC30">
            <v>2798100</v>
          </cell>
          <cell r="AD30">
            <v>6000</v>
          </cell>
          <cell r="AE30">
            <v>3730799.9999999995</v>
          </cell>
          <cell r="AG30">
            <v>0</v>
          </cell>
          <cell r="AI30">
            <v>0</v>
          </cell>
          <cell r="AJ30">
            <v>10500</v>
          </cell>
          <cell r="AK30">
            <v>6528899.9999999991</v>
          </cell>
          <cell r="AM30">
            <v>0</v>
          </cell>
        </row>
        <row r="31">
          <cell r="A31" t="str">
            <v>PACBCJ000010A</v>
          </cell>
          <cell r="C31" t="str">
            <v>PRECAST CONCRETE (THK.150)</v>
          </cell>
          <cell r="D31" t="str">
            <v>FOR MISC PART SUCH AS PIT COVER, EQUIPEMENT PAD, ETC</v>
          </cell>
          <cell r="E31" t="str">
            <v>3.5.3.2</v>
          </cell>
          <cell r="F31" t="str">
            <v>M2</v>
          </cell>
          <cell r="G31">
            <v>5</v>
          </cell>
          <cell r="I31">
            <v>5</v>
          </cell>
          <cell r="AB31">
            <v>30000</v>
          </cell>
          <cell r="AC31">
            <v>150000</v>
          </cell>
          <cell r="AD31">
            <v>20000</v>
          </cell>
          <cell r="AE31">
            <v>100000</v>
          </cell>
          <cell r="AG31">
            <v>0</v>
          </cell>
          <cell r="AI31">
            <v>0</v>
          </cell>
          <cell r="AJ31">
            <v>50000</v>
          </cell>
          <cell r="AK31">
            <v>250000</v>
          </cell>
          <cell r="AM31">
            <v>0</v>
          </cell>
        </row>
        <row r="32">
          <cell r="A32" t="str">
            <v>PACBCJ000010B</v>
          </cell>
          <cell r="C32" t="str">
            <v>PRECAST CONCRETE (THK.200)</v>
          </cell>
          <cell r="D32" t="str">
            <v>FOR MISC PART SUCH AS PIT COVER, EQUIPEMENT PAD, ETC</v>
          </cell>
          <cell r="E32" t="str">
            <v>3.5.3.3</v>
          </cell>
          <cell r="F32" t="str">
            <v>M2</v>
          </cell>
          <cell r="G32">
            <v>5</v>
          </cell>
          <cell r="I32">
            <v>5</v>
          </cell>
          <cell r="AB32">
            <v>40000</v>
          </cell>
          <cell r="AC32">
            <v>200000</v>
          </cell>
          <cell r="AD32">
            <v>20000</v>
          </cell>
          <cell r="AE32">
            <v>100000</v>
          </cell>
          <cell r="AG32">
            <v>0</v>
          </cell>
          <cell r="AI32">
            <v>0</v>
          </cell>
          <cell r="AJ32">
            <v>60000</v>
          </cell>
          <cell r="AK32">
            <v>300000</v>
          </cell>
          <cell r="AM32">
            <v>0</v>
          </cell>
        </row>
        <row r="33">
          <cell r="A33" t="str">
            <v>PACBCJ000010C</v>
          </cell>
          <cell r="C33" t="str">
            <v>PRECAST CONCRETE (THK.250)</v>
          </cell>
          <cell r="D33" t="str">
            <v>FOR MISC PART SUCH AS PIT COVER, EQUIPEMENT PAD, ETC</v>
          </cell>
          <cell r="E33" t="str">
            <v>3.5.3.4</v>
          </cell>
          <cell r="F33" t="str">
            <v>M2</v>
          </cell>
          <cell r="G33">
            <v>5</v>
          </cell>
          <cell r="I33">
            <v>5</v>
          </cell>
          <cell r="AB33">
            <v>50000</v>
          </cell>
          <cell r="AC33">
            <v>250000</v>
          </cell>
          <cell r="AD33">
            <v>20000</v>
          </cell>
          <cell r="AE33">
            <v>100000</v>
          </cell>
          <cell r="AG33">
            <v>0</v>
          </cell>
          <cell r="AI33">
            <v>0</v>
          </cell>
          <cell r="AJ33">
            <v>70000</v>
          </cell>
          <cell r="AK33">
            <v>350000</v>
          </cell>
          <cell r="AM33">
            <v>0</v>
          </cell>
        </row>
        <row r="34">
          <cell r="A34" t="str">
            <v/>
          </cell>
          <cell r="G34">
            <v>0</v>
          </cell>
          <cell r="AC34">
            <v>0</v>
          </cell>
          <cell r="AE34">
            <v>0</v>
          </cell>
          <cell r="AG34">
            <v>0</v>
          </cell>
          <cell r="AI34">
            <v>0</v>
          </cell>
          <cell r="AJ34">
            <v>0</v>
          </cell>
          <cell r="AK34">
            <v>0</v>
          </cell>
          <cell r="AM34">
            <v>0</v>
          </cell>
        </row>
        <row r="35">
          <cell r="A35" t="str">
            <v>BLOCK WORKS</v>
          </cell>
          <cell r="G35">
            <v>0</v>
          </cell>
          <cell r="AC35">
            <v>95708299.999999985</v>
          </cell>
          <cell r="AE35">
            <v>133827999.99999997</v>
          </cell>
          <cell r="AG35">
            <v>0</v>
          </cell>
          <cell r="AI35">
            <v>0</v>
          </cell>
          <cell r="AJ35">
            <v>0</v>
          </cell>
          <cell r="AK35">
            <v>229536299.99999994</v>
          </cell>
          <cell r="AM35">
            <v>0</v>
          </cell>
        </row>
        <row r="36">
          <cell r="A36" t="str">
            <v>PACBDF000020A</v>
          </cell>
          <cell r="C36" t="str">
            <v>BRICK(T=115)</v>
          </cell>
          <cell r="D36" t="str">
            <v>[0.5B] W/LINTEL FOR OPENING</v>
          </cell>
          <cell r="E36" t="str">
            <v>5.2</v>
          </cell>
          <cell r="F36" t="str">
            <v>M2</v>
          </cell>
          <cell r="G36">
            <v>68.900000000000006</v>
          </cell>
          <cell r="U36">
            <v>68.900000000000006</v>
          </cell>
          <cell r="AB36">
            <v>8000</v>
          </cell>
          <cell r="AC36">
            <v>551200</v>
          </cell>
          <cell r="AD36">
            <v>40000</v>
          </cell>
          <cell r="AE36">
            <v>2756000</v>
          </cell>
          <cell r="AG36">
            <v>0</v>
          </cell>
          <cell r="AI36">
            <v>0</v>
          </cell>
          <cell r="AJ36">
            <v>48000</v>
          </cell>
          <cell r="AK36">
            <v>3307200.0000000005</v>
          </cell>
          <cell r="AM36">
            <v>0</v>
          </cell>
        </row>
        <row r="37">
          <cell r="A37" t="str">
            <v>PACBDF000020B</v>
          </cell>
          <cell r="C37" t="str">
            <v>BRICK(T=230)</v>
          </cell>
          <cell r="D37" t="str">
            <v>[1.0B] W/LINTEL FOR OPENING</v>
          </cell>
          <cell r="E37" t="str">
            <v>5.3</v>
          </cell>
          <cell r="F37" t="str">
            <v>M2</v>
          </cell>
          <cell r="G37">
            <v>2585.5799999999995</v>
          </cell>
          <cell r="I37">
            <v>166.8</v>
          </cell>
          <cell r="L37">
            <v>107</v>
          </cell>
          <cell r="N37">
            <v>66.599999999999994</v>
          </cell>
          <cell r="O37">
            <v>66.599999999999994</v>
          </cell>
          <cell r="Q37">
            <v>657.68</v>
          </cell>
          <cell r="R37">
            <v>774.3</v>
          </cell>
          <cell r="T37">
            <v>311</v>
          </cell>
          <cell r="U37">
            <v>186.6</v>
          </cell>
          <cell r="V37">
            <v>115.5</v>
          </cell>
          <cell r="W37">
            <v>133.5</v>
          </cell>
          <cell r="AB37">
            <v>35000</v>
          </cell>
          <cell r="AC37">
            <v>90495299.999999985</v>
          </cell>
          <cell r="AD37">
            <v>50000</v>
          </cell>
          <cell r="AE37">
            <v>129278999.99999997</v>
          </cell>
          <cell r="AG37">
            <v>0</v>
          </cell>
          <cell r="AI37">
            <v>0</v>
          </cell>
          <cell r="AJ37">
            <v>85000</v>
          </cell>
          <cell r="AK37">
            <v>219774299.99999994</v>
          </cell>
          <cell r="AM37">
            <v>0</v>
          </cell>
        </row>
        <row r="38">
          <cell r="A38" t="str">
            <v>PACBDG000010</v>
          </cell>
          <cell r="C38" t="str">
            <v>INSULATION</v>
          </cell>
          <cell r="D38" t="str">
            <v>ONLY FOR BLOCK WALL INSULATION</v>
          </cell>
          <cell r="E38" t="str">
            <v>5.1</v>
          </cell>
          <cell r="F38" t="str">
            <v>M2</v>
          </cell>
          <cell r="G38">
            <v>358.6</v>
          </cell>
          <cell r="Q38">
            <v>133.19999999999999</v>
          </cell>
          <cell r="R38">
            <v>72.5</v>
          </cell>
          <cell r="U38">
            <v>68.900000000000006</v>
          </cell>
          <cell r="V38">
            <v>84</v>
          </cell>
          <cell r="AB38">
            <v>13000</v>
          </cell>
          <cell r="AC38">
            <v>4661800</v>
          </cell>
          <cell r="AD38">
            <v>5000</v>
          </cell>
          <cell r="AE38">
            <v>1793000</v>
          </cell>
          <cell r="AG38">
            <v>0</v>
          </cell>
          <cell r="AI38">
            <v>0</v>
          </cell>
          <cell r="AJ38">
            <v>18000</v>
          </cell>
          <cell r="AK38">
            <v>6454800</v>
          </cell>
          <cell r="AM38">
            <v>0</v>
          </cell>
        </row>
        <row r="39">
          <cell r="A39" t="str">
            <v/>
          </cell>
          <cell r="G39">
            <v>0</v>
          </cell>
          <cell r="AC39">
            <v>0</v>
          </cell>
          <cell r="AE39">
            <v>0</v>
          </cell>
          <cell r="AG39">
            <v>0</v>
          </cell>
          <cell r="AI39">
            <v>0</v>
          </cell>
          <cell r="AJ39">
            <v>0</v>
          </cell>
          <cell r="AK39">
            <v>0</v>
          </cell>
          <cell r="AM39">
            <v>0</v>
          </cell>
        </row>
        <row r="40">
          <cell r="A40" t="str">
            <v>PAINTING WORKS</v>
          </cell>
          <cell r="G40">
            <v>0</v>
          </cell>
          <cell r="AC40">
            <v>281765675</v>
          </cell>
          <cell r="AE40">
            <v>202716200</v>
          </cell>
          <cell r="AG40">
            <v>36855850</v>
          </cell>
          <cell r="AI40">
            <v>0</v>
          </cell>
          <cell r="AJ40">
            <v>0</v>
          </cell>
          <cell r="AK40">
            <v>521337725</v>
          </cell>
          <cell r="AM40">
            <v>0</v>
          </cell>
        </row>
        <row r="41">
          <cell r="A41" t="str">
            <v>PACBEA000010</v>
          </cell>
          <cell r="C41" t="str">
            <v>ACRYLIC EMULSION PAINT (AEP)</v>
          </cell>
          <cell r="D41" t="str">
            <v>EXTERNAL WALL</v>
          </cell>
          <cell r="E41" t="str">
            <v>7.3</v>
          </cell>
          <cell r="F41" t="str">
            <v>M2</v>
          </cell>
          <cell r="G41">
            <v>1876.9499999999998</v>
          </cell>
          <cell r="I41">
            <v>166.8</v>
          </cell>
          <cell r="L41">
            <v>107</v>
          </cell>
          <cell r="N41">
            <v>66.599999999999994</v>
          </cell>
          <cell r="O41">
            <v>66.599999999999994</v>
          </cell>
          <cell r="Q41">
            <v>127.65</v>
          </cell>
          <cell r="R41">
            <v>774.3</v>
          </cell>
          <cell r="T41">
            <v>96</v>
          </cell>
          <cell r="U41">
            <v>254.5</v>
          </cell>
          <cell r="V41">
            <v>84</v>
          </cell>
          <cell r="W41">
            <v>133.5</v>
          </cell>
          <cell r="AB41">
            <v>2500</v>
          </cell>
          <cell r="AC41">
            <v>4692375</v>
          </cell>
          <cell r="AD41">
            <v>10000</v>
          </cell>
          <cell r="AE41">
            <v>18769500</v>
          </cell>
          <cell r="AG41">
            <v>0</v>
          </cell>
          <cell r="AI41">
            <v>0</v>
          </cell>
          <cell r="AJ41">
            <v>12500</v>
          </cell>
          <cell r="AK41">
            <v>23461874.999999996</v>
          </cell>
          <cell r="AM41">
            <v>0</v>
          </cell>
        </row>
        <row r="42">
          <cell r="A42" t="str">
            <v>PACBEA000020</v>
          </cell>
          <cell r="C42" t="str">
            <v>ACRYLIC EMULSION PAINT (AEP)</v>
          </cell>
          <cell r="D42" t="str">
            <v>INTERNAL WALL</v>
          </cell>
          <cell r="E42" t="str">
            <v>7.2</v>
          </cell>
          <cell r="F42" t="str">
            <v>M2</v>
          </cell>
          <cell r="G42">
            <v>5992.42</v>
          </cell>
          <cell r="I42">
            <v>166.8</v>
          </cell>
          <cell r="L42">
            <v>107</v>
          </cell>
          <cell r="N42">
            <v>66.599999999999994</v>
          </cell>
          <cell r="O42">
            <v>66.599999999999994</v>
          </cell>
          <cell r="Q42">
            <v>3803.42</v>
          </cell>
          <cell r="R42">
            <v>1047.5</v>
          </cell>
          <cell r="T42">
            <v>526</v>
          </cell>
          <cell r="V42">
            <v>75</v>
          </cell>
          <cell r="W42">
            <v>133.5</v>
          </cell>
          <cell r="AB42">
            <v>2500</v>
          </cell>
          <cell r="AC42">
            <v>14981050</v>
          </cell>
          <cell r="AD42">
            <v>10000</v>
          </cell>
          <cell r="AE42">
            <v>59924200</v>
          </cell>
          <cell r="AG42">
            <v>0</v>
          </cell>
          <cell r="AI42">
            <v>0</v>
          </cell>
          <cell r="AJ42">
            <v>12500</v>
          </cell>
          <cell r="AK42">
            <v>74905250</v>
          </cell>
          <cell r="AM42">
            <v>0</v>
          </cell>
        </row>
        <row r="43">
          <cell r="A43" t="str">
            <v>PACBEB000020</v>
          </cell>
          <cell r="C43" t="str">
            <v>EPOXY PAINT</v>
          </cell>
          <cell r="D43" t="str">
            <v>INTERNAL WALL</v>
          </cell>
          <cell r="E43" t="str">
            <v>7.10</v>
          </cell>
          <cell r="F43" t="str">
            <v>M2</v>
          </cell>
          <cell r="G43">
            <v>227.5</v>
          </cell>
          <cell r="U43">
            <v>227.5</v>
          </cell>
          <cell r="AB43">
            <v>7000</v>
          </cell>
          <cell r="AC43">
            <v>1592500</v>
          </cell>
          <cell r="AD43">
            <v>12000</v>
          </cell>
          <cell r="AE43">
            <v>2730000</v>
          </cell>
          <cell r="AG43">
            <v>0</v>
          </cell>
          <cell r="AI43">
            <v>0</v>
          </cell>
          <cell r="AJ43">
            <v>19000</v>
          </cell>
          <cell r="AK43">
            <v>4322500</v>
          </cell>
          <cell r="AM43">
            <v>0</v>
          </cell>
        </row>
        <row r="44">
          <cell r="A44" t="str">
            <v>PACBEB000040</v>
          </cell>
          <cell r="C44" t="str">
            <v>EPOXY PAINT</v>
          </cell>
          <cell r="D44" t="str">
            <v>FLOOR</v>
          </cell>
          <cell r="E44" t="str">
            <v>7.7</v>
          </cell>
          <cell r="F44" t="str">
            <v>M2</v>
          </cell>
          <cell r="G44">
            <v>6001.24</v>
          </cell>
          <cell r="I44">
            <v>1504.5</v>
          </cell>
          <cell r="J44">
            <v>160.5</v>
          </cell>
          <cell r="K44">
            <v>160.5</v>
          </cell>
          <cell r="L44">
            <v>530.86</v>
          </cell>
          <cell r="M44">
            <v>285.14</v>
          </cell>
          <cell r="N44">
            <v>272.45999999999998</v>
          </cell>
          <cell r="O44">
            <v>272.45999999999998</v>
          </cell>
          <cell r="Q44">
            <v>1678.32</v>
          </cell>
          <cell r="R44">
            <v>323.5</v>
          </cell>
          <cell r="S44">
            <v>88</v>
          </cell>
          <cell r="T44">
            <v>447</v>
          </cell>
          <cell r="U44">
            <v>65.5</v>
          </cell>
          <cell r="W44">
            <v>50</v>
          </cell>
          <cell r="X44">
            <v>81</v>
          </cell>
          <cell r="Y44">
            <v>50</v>
          </cell>
          <cell r="Z44">
            <v>31.5</v>
          </cell>
          <cell r="AB44">
            <v>35000</v>
          </cell>
          <cell r="AC44">
            <v>210043400</v>
          </cell>
          <cell r="AD44">
            <v>15000</v>
          </cell>
          <cell r="AE44">
            <v>90018600</v>
          </cell>
          <cell r="AF44">
            <v>5000</v>
          </cell>
          <cell r="AG44">
            <v>30006200</v>
          </cell>
          <cell r="AI44">
            <v>0</v>
          </cell>
          <cell r="AJ44">
            <v>55000</v>
          </cell>
          <cell r="AK44">
            <v>330068200</v>
          </cell>
          <cell r="AM44">
            <v>0</v>
          </cell>
        </row>
        <row r="45">
          <cell r="A45" t="str">
            <v>PACBEB00ZZZZ</v>
          </cell>
          <cell r="C45" t="str">
            <v>EPOXY PAINT</v>
          </cell>
          <cell r="D45" t="str">
            <v>SKIRT, H=100MM</v>
          </cell>
          <cell r="E45" t="str">
            <v>7.11</v>
          </cell>
          <cell r="F45" t="str">
            <v>M</v>
          </cell>
          <cell r="G45">
            <v>596.86</v>
          </cell>
          <cell r="Q45">
            <v>295.26</v>
          </cell>
          <cell r="R45">
            <v>135</v>
          </cell>
          <cell r="T45">
            <v>118</v>
          </cell>
          <cell r="U45">
            <v>28.1</v>
          </cell>
          <cell r="W45">
            <v>20.5</v>
          </cell>
          <cell r="AB45">
            <v>35000</v>
          </cell>
          <cell r="AC45">
            <v>20890100</v>
          </cell>
          <cell r="AD45">
            <v>15000</v>
          </cell>
          <cell r="AE45">
            <v>8952900</v>
          </cell>
          <cell r="AF45">
            <v>5000</v>
          </cell>
          <cell r="AG45">
            <v>2984300</v>
          </cell>
          <cell r="AI45">
            <v>0</v>
          </cell>
          <cell r="AJ45">
            <v>55000</v>
          </cell>
          <cell r="AK45">
            <v>32827300</v>
          </cell>
          <cell r="AM45">
            <v>0</v>
          </cell>
        </row>
        <row r="46">
          <cell r="A46" t="str">
            <v>PACBEC000020</v>
          </cell>
          <cell r="C46" t="str">
            <v>ACID RESISTANT PAINT</v>
          </cell>
          <cell r="D46" t="str">
            <v>FLOOR</v>
          </cell>
          <cell r="E46" t="str">
            <v>7.12</v>
          </cell>
          <cell r="F46" t="str">
            <v>M2</v>
          </cell>
          <cell r="G46">
            <v>196.67999999999998</v>
          </cell>
          <cell r="Q46">
            <v>186.48</v>
          </cell>
          <cell r="U46">
            <v>10.199999999999999</v>
          </cell>
          <cell r="AB46">
            <v>35000</v>
          </cell>
          <cell r="AC46">
            <v>6883799.9999999991</v>
          </cell>
          <cell r="AD46">
            <v>15000</v>
          </cell>
          <cell r="AE46">
            <v>2950199.9999999995</v>
          </cell>
          <cell r="AF46">
            <v>5000</v>
          </cell>
          <cell r="AG46">
            <v>983399.99999999988</v>
          </cell>
          <cell r="AI46">
            <v>0</v>
          </cell>
          <cell r="AJ46">
            <v>55000</v>
          </cell>
          <cell r="AK46">
            <v>10817399.999999998</v>
          </cell>
          <cell r="AM46">
            <v>0</v>
          </cell>
        </row>
        <row r="47">
          <cell r="A47" t="str">
            <v>PACBEC000030</v>
          </cell>
          <cell r="C47" t="str">
            <v>ACID RESISTANT PAINT</v>
          </cell>
          <cell r="D47" t="str">
            <v>INTERNAL WALL</v>
          </cell>
          <cell r="E47" t="str">
            <v>7.13</v>
          </cell>
          <cell r="F47" t="str">
            <v>M2</v>
          </cell>
          <cell r="G47">
            <v>392.39</v>
          </cell>
          <cell r="Q47">
            <v>354.09</v>
          </cell>
          <cell r="U47">
            <v>38.299999999999997</v>
          </cell>
          <cell r="AB47">
            <v>35000</v>
          </cell>
          <cell r="AC47">
            <v>13733650</v>
          </cell>
          <cell r="AD47">
            <v>20000</v>
          </cell>
          <cell r="AE47">
            <v>7847800</v>
          </cell>
          <cell r="AF47">
            <v>5000</v>
          </cell>
          <cell r="AG47">
            <v>1961950</v>
          </cell>
          <cell r="AI47">
            <v>0</v>
          </cell>
          <cell r="AJ47">
            <v>60000</v>
          </cell>
          <cell r="AK47">
            <v>23543400</v>
          </cell>
          <cell r="AM47">
            <v>0</v>
          </cell>
        </row>
        <row r="48">
          <cell r="A48" t="str">
            <v>PACBEC000050B</v>
          </cell>
          <cell r="C48" t="str">
            <v>CHEMICAL RESISTANT PAINT</v>
          </cell>
          <cell r="D48" t="str">
            <v>FLOOR</v>
          </cell>
          <cell r="E48" t="str">
            <v>7.14</v>
          </cell>
          <cell r="F48" t="str">
            <v>M2</v>
          </cell>
          <cell r="G48">
            <v>49</v>
          </cell>
          <cell r="R48">
            <v>49</v>
          </cell>
          <cell r="AB48">
            <v>35000</v>
          </cell>
          <cell r="AC48">
            <v>1715000</v>
          </cell>
          <cell r="AD48">
            <v>20000</v>
          </cell>
          <cell r="AE48">
            <v>980000</v>
          </cell>
          <cell r="AF48">
            <v>5000</v>
          </cell>
          <cell r="AG48">
            <v>245000</v>
          </cell>
          <cell r="AI48">
            <v>0</v>
          </cell>
          <cell r="AJ48">
            <v>60000</v>
          </cell>
          <cell r="AK48">
            <v>2940000</v>
          </cell>
          <cell r="AM48">
            <v>0</v>
          </cell>
        </row>
        <row r="49">
          <cell r="A49" t="str">
            <v>PACBEC000050C</v>
          </cell>
          <cell r="C49" t="str">
            <v>CHEMICAL RESISTANT PAINT</v>
          </cell>
          <cell r="D49" t="str">
            <v>INTERNAL WALL</v>
          </cell>
          <cell r="E49" t="str">
            <v>7.15</v>
          </cell>
          <cell r="F49" t="str">
            <v>M2</v>
          </cell>
          <cell r="G49">
            <v>135</v>
          </cell>
          <cell r="R49">
            <v>135</v>
          </cell>
          <cell r="AB49">
            <v>35000</v>
          </cell>
          <cell r="AC49">
            <v>4725000</v>
          </cell>
          <cell r="AD49">
            <v>25000</v>
          </cell>
          <cell r="AE49">
            <v>3375000</v>
          </cell>
          <cell r="AF49">
            <v>5000</v>
          </cell>
          <cell r="AG49">
            <v>675000</v>
          </cell>
          <cell r="AI49">
            <v>0</v>
          </cell>
          <cell r="AJ49">
            <v>65000</v>
          </cell>
          <cell r="AK49">
            <v>8775000</v>
          </cell>
          <cell r="AM49">
            <v>0</v>
          </cell>
        </row>
        <row r="50">
          <cell r="A50" t="str">
            <v>PACBEE000010</v>
          </cell>
          <cell r="C50" t="str">
            <v>ANTI-DUST PAINT</v>
          </cell>
          <cell r="D50" t="str">
            <v>FLOOR</v>
          </cell>
          <cell r="E50" t="str">
            <v>7.8</v>
          </cell>
          <cell r="F50" t="str">
            <v>M2</v>
          </cell>
          <cell r="G50">
            <v>716.8</v>
          </cell>
          <cell r="Q50">
            <v>699.3</v>
          </cell>
          <cell r="R50">
            <v>17.5</v>
          </cell>
          <cell r="AB50">
            <v>3500</v>
          </cell>
          <cell r="AC50">
            <v>2508800</v>
          </cell>
          <cell r="AD50">
            <v>10000</v>
          </cell>
          <cell r="AE50">
            <v>7168000</v>
          </cell>
          <cell r="AG50">
            <v>0</v>
          </cell>
          <cell r="AI50">
            <v>0</v>
          </cell>
          <cell r="AJ50">
            <v>13500</v>
          </cell>
          <cell r="AK50">
            <v>9676800</v>
          </cell>
          <cell r="AM50">
            <v>0</v>
          </cell>
        </row>
        <row r="51">
          <cell r="A51" t="str">
            <v/>
          </cell>
          <cell r="G51">
            <v>0</v>
          </cell>
          <cell r="AC51">
            <v>0</v>
          </cell>
          <cell r="AE51">
            <v>0</v>
          </cell>
          <cell r="AG51">
            <v>0</v>
          </cell>
          <cell r="AI51">
            <v>0</v>
          </cell>
          <cell r="AJ51">
            <v>0</v>
          </cell>
          <cell r="AK51">
            <v>0</v>
          </cell>
          <cell r="AM51">
            <v>0</v>
          </cell>
        </row>
        <row r="52">
          <cell r="A52" t="str">
            <v>TILE WORKS</v>
          </cell>
          <cell r="G52">
            <v>0</v>
          </cell>
          <cell r="AC52">
            <v>80987000</v>
          </cell>
          <cell r="AE52">
            <v>63358200</v>
          </cell>
          <cell r="AG52">
            <v>0</v>
          </cell>
          <cell r="AI52">
            <v>0</v>
          </cell>
          <cell r="AJ52">
            <v>0</v>
          </cell>
          <cell r="AK52">
            <v>144345200</v>
          </cell>
          <cell r="AM52">
            <v>0</v>
          </cell>
        </row>
        <row r="53">
          <cell r="A53" t="str">
            <v>PACBFB000020</v>
          </cell>
          <cell r="C53" t="str">
            <v>GLAZED CERAMIC TILE</v>
          </cell>
          <cell r="D53" t="str">
            <v>WALL W/ BEDDING, WIREMESH IF NECESSARY</v>
          </cell>
          <cell r="E53" t="str">
            <v>9.13</v>
          </cell>
          <cell r="F53" t="str">
            <v>M2</v>
          </cell>
          <cell r="G53">
            <v>197</v>
          </cell>
          <cell r="Q53">
            <v>75</v>
          </cell>
          <cell r="R53">
            <v>37.5</v>
          </cell>
          <cell r="T53">
            <v>30</v>
          </cell>
          <cell r="U53">
            <v>24.5</v>
          </cell>
          <cell r="V53">
            <v>30</v>
          </cell>
          <cell r="AB53">
            <v>20000</v>
          </cell>
          <cell r="AC53">
            <v>3940000</v>
          </cell>
          <cell r="AD53">
            <v>50000</v>
          </cell>
          <cell r="AE53">
            <v>9850000</v>
          </cell>
          <cell r="AG53">
            <v>0</v>
          </cell>
          <cell r="AI53">
            <v>0</v>
          </cell>
          <cell r="AJ53">
            <v>70000</v>
          </cell>
          <cell r="AK53">
            <v>13790000</v>
          </cell>
          <cell r="AM53">
            <v>0</v>
          </cell>
        </row>
        <row r="54">
          <cell r="A54" t="str">
            <v>PACBFC000010</v>
          </cell>
          <cell r="C54" t="str">
            <v>NON-SLIP CERAMIC TILE</v>
          </cell>
          <cell r="D54" t="str">
            <v>FLOOR W/ BEDDING, WIREMESH IF NECESSARY</v>
          </cell>
          <cell r="E54" t="str">
            <v>9.12</v>
          </cell>
          <cell r="F54" t="str">
            <v>M2</v>
          </cell>
          <cell r="G54">
            <v>78.400000000000006</v>
          </cell>
          <cell r="Q54">
            <v>42</v>
          </cell>
          <cell r="R54">
            <v>12.5</v>
          </cell>
          <cell r="T54">
            <v>8</v>
          </cell>
          <cell r="U54">
            <v>6.9</v>
          </cell>
          <cell r="V54">
            <v>9</v>
          </cell>
          <cell r="AB54">
            <v>20000</v>
          </cell>
          <cell r="AC54">
            <v>1568000</v>
          </cell>
          <cell r="AD54">
            <v>50000</v>
          </cell>
          <cell r="AE54">
            <v>3920000.0000000005</v>
          </cell>
          <cell r="AG54">
            <v>0</v>
          </cell>
          <cell r="AI54">
            <v>0</v>
          </cell>
          <cell r="AJ54">
            <v>70000</v>
          </cell>
          <cell r="AK54">
            <v>5488000</v>
          </cell>
          <cell r="AM54">
            <v>0</v>
          </cell>
        </row>
        <row r="55">
          <cell r="A55" t="str">
            <v>PACBFD000010</v>
          </cell>
          <cell r="C55" t="str">
            <v>HEAVY DUTY PVC TILE</v>
          </cell>
          <cell r="D55" t="str">
            <v>FLOOR W/ BEDDING, WIREMESH IF NECESSARY</v>
          </cell>
          <cell r="E55" t="str">
            <v>9.6</v>
          </cell>
          <cell r="F55" t="str">
            <v>M2</v>
          </cell>
          <cell r="G55">
            <v>340.09999999999997</v>
          </cell>
          <cell r="Q55">
            <v>266.39999999999998</v>
          </cell>
          <cell r="T55">
            <v>40</v>
          </cell>
          <cell r="U55">
            <v>6.7</v>
          </cell>
          <cell r="V55">
            <v>27</v>
          </cell>
          <cell r="AB55">
            <v>50000</v>
          </cell>
          <cell r="AC55">
            <v>17005000</v>
          </cell>
          <cell r="AD55">
            <v>30000</v>
          </cell>
          <cell r="AE55">
            <v>10202999.999999998</v>
          </cell>
          <cell r="AG55">
            <v>0</v>
          </cell>
          <cell r="AI55">
            <v>0</v>
          </cell>
          <cell r="AJ55">
            <v>80000</v>
          </cell>
          <cell r="AK55">
            <v>27207999.999999996</v>
          </cell>
          <cell r="AM55">
            <v>0</v>
          </cell>
        </row>
        <row r="56">
          <cell r="A56" t="str">
            <v>PACBFD000020</v>
          </cell>
          <cell r="C56" t="str">
            <v>HEAVY DUTY PVC TILE</v>
          </cell>
          <cell r="D56" t="str">
            <v>SKIRTS W/ BEDDING, WIREMESH IF NECESSARY</v>
          </cell>
          <cell r="E56" t="str">
            <v>9.7</v>
          </cell>
          <cell r="F56" t="str">
            <v>M</v>
          </cell>
          <cell r="G56">
            <v>596.04</v>
          </cell>
          <cell r="Q56">
            <v>492.84</v>
          </cell>
          <cell r="R56">
            <v>19</v>
          </cell>
          <cell r="T56">
            <v>44</v>
          </cell>
          <cell r="U56">
            <v>10.199999999999999</v>
          </cell>
          <cell r="V56">
            <v>30</v>
          </cell>
          <cell r="AB56">
            <v>50000</v>
          </cell>
          <cell r="AC56">
            <v>29802000</v>
          </cell>
          <cell r="AD56">
            <v>30000</v>
          </cell>
          <cell r="AE56">
            <v>17881200</v>
          </cell>
          <cell r="AG56">
            <v>0</v>
          </cell>
          <cell r="AI56">
            <v>0</v>
          </cell>
          <cell r="AJ56">
            <v>80000</v>
          </cell>
          <cell r="AK56">
            <v>47683200</v>
          </cell>
          <cell r="AM56">
            <v>0</v>
          </cell>
        </row>
        <row r="57">
          <cell r="A57" t="str">
            <v>PACBFG000010</v>
          </cell>
          <cell r="C57" t="str">
            <v>ANTI-STATIC VINYL TILE</v>
          </cell>
          <cell r="D57" t="str">
            <v xml:space="preserve"> W/ BEDDING, WIREMESH IF NECESSARY</v>
          </cell>
          <cell r="E57" t="str">
            <v>9.5</v>
          </cell>
          <cell r="F57" t="str">
            <v>M2</v>
          </cell>
          <cell r="G57">
            <v>716.8</v>
          </cell>
          <cell r="Q57">
            <v>699.3</v>
          </cell>
          <cell r="R57">
            <v>17.5</v>
          </cell>
          <cell r="AB57">
            <v>40000</v>
          </cell>
          <cell r="AC57">
            <v>28672000</v>
          </cell>
          <cell r="AD57">
            <v>30000</v>
          </cell>
          <cell r="AE57">
            <v>21504000</v>
          </cell>
          <cell r="AG57">
            <v>0</v>
          </cell>
          <cell r="AI57">
            <v>0</v>
          </cell>
          <cell r="AJ57">
            <v>70000</v>
          </cell>
          <cell r="AK57">
            <v>50176000</v>
          </cell>
          <cell r="AM57">
            <v>0</v>
          </cell>
        </row>
        <row r="58">
          <cell r="A58" t="str">
            <v>PACBFS000010B</v>
          </cell>
          <cell r="C58" t="str">
            <v>DAMP-PROOF COURSE</v>
          </cell>
          <cell r="D58" t="str">
            <v>For masonry work</v>
          </cell>
          <cell r="E58" t="str">
            <v>5.19</v>
          </cell>
          <cell r="F58" t="str">
            <v>M2</v>
          </cell>
          <cell r="G58">
            <v>826.80000000000007</v>
          </cell>
          <cell r="I58">
            <v>190.5</v>
          </cell>
          <cell r="L58">
            <v>115</v>
          </cell>
          <cell r="N58">
            <v>70.599999999999994</v>
          </cell>
          <cell r="O58">
            <v>70.599999999999994</v>
          </cell>
          <cell r="Q58">
            <v>133.19999999999999</v>
          </cell>
          <cell r="R58">
            <v>80</v>
          </cell>
          <cell r="T58">
            <v>96</v>
          </cell>
          <cell r="U58">
            <v>26.4</v>
          </cell>
          <cell r="V58">
            <v>24</v>
          </cell>
          <cell r="W58">
            <v>20.5</v>
          </cell>
          <cell r="AC58">
            <v>0</v>
          </cell>
          <cell r="AE58">
            <v>0</v>
          </cell>
          <cell r="AG58">
            <v>0</v>
          </cell>
          <cell r="AI58">
            <v>0</v>
          </cell>
          <cell r="AJ58">
            <v>0</v>
          </cell>
          <cell r="AK58">
            <v>0</v>
          </cell>
          <cell r="AM58">
            <v>0</v>
          </cell>
          <cell r="AN58" t="str">
            <v>Shall be included in Brick unit price</v>
          </cell>
        </row>
        <row r="59">
          <cell r="A59" t="str">
            <v/>
          </cell>
          <cell r="G59">
            <v>0</v>
          </cell>
          <cell r="AC59">
            <v>0</v>
          </cell>
          <cell r="AE59">
            <v>0</v>
          </cell>
          <cell r="AG59">
            <v>0</v>
          </cell>
          <cell r="AI59">
            <v>0</v>
          </cell>
          <cell r="AJ59">
            <v>0</v>
          </cell>
          <cell r="AK59">
            <v>0</v>
          </cell>
          <cell r="AM59">
            <v>0</v>
          </cell>
        </row>
        <row r="60">
          <cell r="A60" t="str">
            <v>WATERPROOFING WORKS</v>
          </cell>
          <cell r="G60">
            <v>0</v>
          </cell>
          <cell r="AC60">
            <v>115380</v>
          </cell>
          <cell r="AE60">
            <v>769200</v>
          </cell>
          <cell r="AG60">
            <v>0</v>
          </cell>
          <cell r="AI60">
            <v>0</v>
          </cell>
          <cell r="AJ60">
            <v>0</v>
          </cell>
          <cell r="AK60">
            <v>884580</v>
          </cell>
          <cell r="AM60">
            <v>0</v>
          </cell>
        </row>
        <row r="61">
          <cell r="A61" t="str">
            <v>PACBGA000010</v>
          </cell>
          <cell r="C61" t="str">
            <v>LIQUID WATERPROOFING</v>
          </cell>
          <cell r="D61" t="str">
            <v>INTERNAL FLOOR AREA</v>
          </cell>
          <cell r="E61" t="str">
            <v>8.4</v>
          </cell>
          <cell r="F61" t="str">
            <v>M2</v>
          </cell>
          <cell r="G61">
            <v>76.92</v>
          </cell>
          <cell r="Q61">
            <v>40.520000000000003</v>
          </cell>
          <cell r="R61">
            <v>12.5</v>
          </cell>
          <cell r="T61">
            <v>8</v>
          </cell>
          <cell r="U61">
            <v>6.9</v>
          </cell>
          <cell r="V61">
            <v>9</v>
          </cell>
          <cell r="AB61">
            <v>1500</v>
          </cell>
          <cell r="AC61">
            <v>115380</v>
          </cell>
          <cell r="AD61">
            <v>10000</v>
          </cell>
          <cell r="AE61">
            <v>769200</v>
          </cell>
          <cell r="AG61">
            <v>0</v>
          </cell>
          <cell r="AI61">
            <v>0</v>
          </cell>
          <cell r="AJ61">
            <v>11500</v>
          </cell>
          <cell r="AK61">
            <v>884580</v>
          </cell>
          <cell r="AM61">
            <v>0</v>
          </cell>
        </row>
        <row r="62">
          <cell r="A62" t="str">
            <v/>
          </cell>
          <cell r="G62">
            <v>0</v>
          </cell>
          <cell r="AC62">
            <v>0</v>
          </cell>
          <cell r="AE62">
            <v>0</v>
          </cell>
          <cell r="AG62">
            <v>0</v>
          </cell>
          <cell r="AI62">
            <v>0</v>
          </cell>
          <cell r="AJ62">
            <v>0</v>
          </cell>
          <cell r="AK62">
            <v>0</v>
          </cell>
          <cell r="AM62">
            <v>0</v>
          </cell>
        </row>
        <row r="63">
          <cell r="A63" t="str">
            <v>ROOF WORKS</v>
          </cell>
          <cell r="G63">
            <v>0</v>
          </cell>
          <cell r="AC63">
            <v>250669350</v>
          </cell>
          <cell r="AE63">
            <v>176732160</v>
          </cell>
          <cell r="AG63">
            <v>0</v>
          </cell>
          <cell r="AI63">
            <v>0</v>
          </cell>
          <cell r="AJ63">
            <v>0</v>
          </cell>
          <cell r="AK63">
            <v>427401510</v>
          </cell>
          <cell r="AM63">
            <v>0</v>
          </cell>
        </row>
        <row r="64">
          <cell r="A64" t="str">
            <v>PACBHC000010A</v>
          </cell>
          <cell r="C64" t="str">
            <v>WATERPROOFING MEMBRANE</v>
          </cell>
          <cell r="D64" t="str">
            <v>FOR ROOF AREA ONLY</v>
          </cell>
          <cell r="E64" t="str">
            <v>8.2</v>
          </cell>
          <cell r="F64" t="str">
            <v>M2</v>
          </cell>
          <cell r="G64">
            <v>618.20000000000005</v>
          </cell>
          <cell r="I64">
            <v>500</v>
          </cell>
          <cell r="N64">
            <v>10</v>
          </cell>
          <cell r="O64">
            <v>10</v>
          </cell>
          <cell r="U64">
            <v>98.2</v>
          </cell>
          <cell r="AB64">
            <v>40000</v>
          </cell>
          <cell r="AC64">
            <v>24728000</v>
          </cell>
          <cell r="AD64">
            <v>30000</v>
          </cell>
          <cell r="AE64">
            <v>18546000</v>
          </cell>
          <cell r="AG64">
            <v>0</v>
          </cell>
          <cell r="AI64">
            <v>0</v>
          </cell>
          <cell r="AJ64">
            <v>70000</v>
          </cell>
          <cell r="AK64">
            <v>43274000</v>
          </cell>
          <cell r="AM64">
            <v>0</v>
          </cell>
        </row>
        <row r="65">
          <cell r="A65" t="str">
            <v>PACBHC000010B</v>
          </cell>
          <cell r="C65" t="str">
            <v>ELASTOMERIC COATING FOR ROOF</v>
          </cell>
          <cell r="D65" t="str">
            <v>FOR ROOF AREA ONLY</v>
          </cell>
          <cell r="E65" t="str">
            <v>8.2.2</v>
          </cell>
          <cell r="F65" t="str">
            <v>M2</v>
          </cell>
          <cell r="G65">
            <v>2833.25</v>
          </cell>
          <cell r="I65">
            <v>1283.6500000000001</v>
          </cell>
          <cell r="Q65">
            <v>1055</v>
          </cell>
          <cell r="R65">
            <v>400</v>
          </cell>
          <cell r="V65">
            <v>39.6</v>
          </cell>
          <cell r="W65">
            <v>55</v>
          </cell>
          <cell r="AB65">
            <v>35000</v>
          </cell>
          <cell r="AC65">
            <v>99163750</v>
          </cell>
          <cell r="AD65">
            <v>20000</v>
          </cell>
          <cell r="AE65">
            <v>56665000</v>
          </cell>
          <cell r="AG65">
            <v>0</v>
          </cell>
          <cell r="AI65">
            <v>0</v>
          </cell>
          <cell r="AJ65">
            <v>55000</v>
          </cell>
          <cell r="AK65">
            <v>155828750</v>
          </cell>
          <cell r="AM65">
            <v>0</v>
          </cell>
        </row>
        <row r="66">
          <cell r="A66" t="str">
            <v>PACBHD000010</v>
          </cell>
          <cell r="C66" t="str">
            <v>RIGID INSULATION FOR ROOF</v>
          </cell>
          <cell r="D66" t="str">
            <v>THK. 100mm MINERAL WOOK (100kg/M3)</v>
          </cell>
          <cell r="E66" t="str">
            <v>8.1</v>
          </cell>
          <cell r="F66" t="str">
            <v>M2</v>
          </cell>
          <cell r="G66">
            <v>3078.84</v>
          </cell>
          <cell r="I66">
            <v>1669.8</v>
          </cell>
          <cell r="Q66">
            <v>959.04</v>
          </cell>
          <cell r="R66">
            <v>364</v>
          </cell>
          <cell r="V66">
            <v>36</v>
          </cell>
          <cell r="W66">
            <v>50</v>
          </cell>
          <cell r="AC66">
            <v>0</v>
          </cell>
          <cell r="AE66">
            <v>0</v>
          </cell>
          <cell r="AG66">
            <v>0</v>
          </cell>
          <cell r="AI66">
            <v>0</v>
          </cell>
          <cell r="AJ66">
            <v>0</v>
          </cell>
          <cell r="AK66">
            <v>0</v>
          </cell>
          <cell r="AM66">
            <v>0</v>
          </cell>
        </row>
        <row r="67">
          <cell r="A67" t="str">
            <v>PACBHL000010A</v>
          </cell>
          <cell r="C67" t="str">
            <v>FLASHING FOR PARAPET</v>
          </cell>
          <cell r="D67" t="str">
            <v>FOR CORNER AREA BETWEEN WALL AND SLAB</v>
          </cell>
          <cell r="E67" t="str">
            <v>11.7.2</v>
          </cell>
          <cell r="F67" t="str">
            <v>M</v>
          </cell>
          <cell r="G67">
            <v>700.44</v>
          </cell>
          <cell r="I67">
            <v>194.6</v>
          </cell>
          <cell r="L67">
            <v>119</v>
          </cell>
          <cell r="N67">
            <v>74.599999999999994</v>
          </cell>
          <cell r="O67">
            <v>74.599999999999994</v>
          </cell>
          <cell r="Q67">
            <v>137.63999999999999</v>
          </cell>
          <cell r="T67">
            <v>100</v>
          </cell>
          <cell r="AB67">
            <v>35000</v>
          </cell>
          <cell r="AC67">
            <v>24515400.000000004</v>
          </cell>
          <cell r="AD67">
            <v>25000</v>
          </cell>
          <cell r="AE67">
            <v>17511000</v>
          </cell>
          <cell r="AG67">
            <v>0</v>
          </cell>
          <cell r="AI67">
            <v>0</v>
          </cell>
          <cell r="AJ67">
            <v>60000</v>
          </cell>
          <cell r="AK67">
            <v>42026400</v>
          </cell>
          <cell r="AM67">
            <v>0</v>
          </cell>
        </row>
        <row r="68">
          <cell r="A68" t="str">
            <v>PACBHL000010B</v>
          </cell>
          <cell r="C68" t="str">
            <v>GUTTER FLASHING</v>
          </cell>
          <cell r="D68" t="str">
            <v/>
          </cell>
          <cell r="E68" t="str">
            <v>11.7.1</v>
          </cell>
          <cell r="F68" t="str">
            <v>M</v>
          </cell>
          <cell r="G68">
            <v>205.57999999999998</v>
          </cell>
          <cell r="I68">
            <v>144.19999999999999</v>
          </cell>
          <cell r="P68">
            <v>46.28</v>
          </cell>
          <cell r="W68">
            <v>2</v>
          </cell>
          <cell r="X68">
            <v>13.1</v>
          </cell>
          <cell r="AB68">
            <v>40000</v>
          </cell>
          <cell r="AC68">
            <v>8223199.9999999991</v>
          </cell>
          <cell r="AD68">
            <v>20000</v>
          </cell>
          <cell r="AE68">
            <v>4111599.9999999995</v>
          </cell>
          <cell r="AG68">
            <v>0</v>
          </cell>
          <cell r="AI68">
            <v>0</v>
          </cell>
          <cell r="AJ68">
            <v>60000</v>
          </cell>
          <cell r="AK68">
            <v>12334799.999999998</v>
          </cell>
          <cell r="AM68">
            <v>0</v>
          </cell>
        </row>
        <row r="69">
          <cell r="A69" t="str">
            <v>PACBHL000010C</v>
          </cell>
          <cell r="C69" t="str">
            <v>ROOF RIDGE FLASHING (TOP &amp; SIDE)</v>
          </cell>
          <cell r="D69" t="str">
            <v/>
          </cell>
          <cell r="E69" t="str">
            <v>11.7.3</v>
          </cell>
          <cell r="F69" t="str">
            <v>M</v>
          </cell>
          <cell r="G69">
            <v>368.28</v>
          </cell>
          <cell r="L69">
            <v>66</v>
          </cell>
          <cell r="N69">
            <v>49.8</v>
          </cell>
          <cell r="O69">
            <v>49.8</v>
          </cell>
          <cell r="P69">
            <v>46.28</v>
          </cell>
          <cell r="S69">
            <v>34</v>
          </cell>
          <cell r="T69">
            <v>68</v>
          </cell>
          <cell r="W69">
            <v>4.5</v>
          </cell>
          <cell r="X69">
            <v>13.9</v>
          </cell>
          <cell r="Y69">
            <v>22</v>
          </cell>
          <cell r="Z69">
            <v>14</v>
          </cell>
          <cell r="AB69">
            <v>30000</v>
          </cell>
          <cell r="AC69">
            <v>11048400</v>
          </cell>
          <cell r="AD69">
            <v>20000</v>
          </cell>
          <cell r="AE69">
            <v>7365599.9999999991</v>
          </cell>
          <cell r="AG69">
            <v>0</v>
          </cell>
          <cell r="AI69">
            <v>0</v>
          </cell>
          <cell r="AJ69">
            <v>50000</v>
          </cell>
          <cell r="AK69">
            <v>18414000</v>
          </cell>
          <cell r="AM69">
            <v>0</v>
          </cell>
        </row>
        <row r="70">
          <cell r="A70" t="str">
            <v>PACBHL000010D</v>
          </cell>
          <cell r="C70" t="str">
            <v>CORNER/JOINT FLASHING</v>
          </cell>
          <cell r="D70" t="str">
            <v/>
          </cell>
          <cell r="E70" t="str">
            <v>11.7.4</v>
          </cell>
          <cell r="F70" t="str">
            <v>M</v>
          </cell>
          <cell r="G70">
            <v>454.67999999999995</v>
          </cell>
          <cell r="I70">
            <v>49.4</v>
          </cell>
          <cell r="L70">
            <v>72</v>
          </cell>
          <cell r="N70">
            <v>126</v>
          </cell>
          <cell r="O70">
            <v>126</v>
          </cell>
          <cell r="Q70">
            <v>53.28</v>
          </cell>
          <cell r="T70">
            <v>28</v>
          </cell>
          <cell r="AB70">
            <v>25000</v>
          </cell>
          <cell r="AC70">
            <v>11366999.999999998</v>
          </cell>
          <cell r="AD70">
            <v>2000</v>
          </cell>
          <cell r="AE70">
            <v>909359.99999999988</v>
          </cell>
          <cell r="AG70">
            <v>0</v>
          </cell>
          <cell r="AI70">
            <v>0</v>
          </cell>
          <cell r="AJ70">
            <v>27000</v>
          </cell>
          <cell r="AK70">
            <v>12276359.999999998</v>
          </cell>
          <cell r="AM70">
            <v>0</v>
          </cell>
        </row>
        <row r="71">
          <cell r="A71" t="str">
            <v>PACBHL000010E</v>
          </cell>
          <cell r="C71" t="str">
            <v>DOOR &amp; WINDOW FLASHING</v>
          </cell>
          <cell r="D71" t="str">
            <v/>
          </cell>
          <cell r="E71" t="str">
            <v>11.7.5</v>
          </cell>
          <cell r="F71" t="str">
            <v>M</v>
          </cell>
          <cell r="G71">
            <v>1067.25</v>
          </cell>
          <cell r="I71">
            <v>255.4</v>
          </cell>
          <cell r="L71">
            <v>124</v>
          </cell>
          <cell r="N71">
            <v>124</v>
          </cell>
          <cell r="O71">
            <v>124</v>
          </cell>
          <cell r="P71">
            <v>21.56</v>
          </cell>
          <cell r="Q71">
            <v>243.09</v>
          </cell>
          <cell r="T71">
            <v>175.2</v>
          </cell>
          <cell r="AB71">
            <v>20000</v>
          </cell>
          <cell r="AC71">
            <v>21345000</v>
          </cell>
          <cell r="AD71">
            <v>20000</v>
          </cell>
          <cell r="AE71">
            <v>21345000</v>
          </cell>
          <cell r="AG71">
            <v>0</v>
          </cell>
          <cell r="AI71">
            <v>0</v>
          </cell>
          <cell r="AJ71">
            <v>40000</v>
          </cell>
          <cell r="AK71">
            <v>42690000</v>
          </cell>
          <cell r="AM71">
            <v>0</v>
          </cell>
        </row>
        <row r="72">
          <cell r="A72" t="str">
            <v>PACBHL000010F</v>
          </cell>
          <cell r="C72" t="str">
            <v>OPENING FLASHING</v>
          </cell>
          <cell r="D72" t="str">
            <v/>
          </cell>
          <cell r="E72" t="str">
            <v>11.7.7</v>
          </cell>
          <cell r="F72" t="str">
            <v>M</v>
          </cell>
          <cell r="G72">
            <v>1435.1000000000001</v>
          </cell>
          <cell r="I72">
            <v>411.9</v>
          </cell>
          <cell r="L72">
            <v>250</v>
          </cell>
          <cell r="N72">
            <v>300</v>
          </cell>
          <cell r="O72">
            <v>300</v>
          </cell>
          <cell r="Q72">
            <v>133.19999999999999</v>
          </cell>
          <cell r="T72">
            <v>40</v>
          </cell>
          <cell r="AB72">
            <v>20000</v>
          </cell>
          <cell r="AC72">
            <v>28702000.000000004</v>
          </cell>
          <cell r="AD72">
            <v>20000</v>
          </cell>
          <cell r="AE72">
            <v>28702000.000000004</v>
          </cell>
          <cell r="AG72">
            <v>0</v>
          </cell>
          <cell r="AI72">
            <v>0</v>
          </cell>
          <cell r="AJ72">
            <v>40000</v>
          </cell>
          <cell r="AK72">
            <v>57404000.000000007</v>
          </cell>
          <cell r="AM72">
            <v>0</v>
          </cell>
        </row>
        <row r="73">
          <cell r="A73" t="str">
            <v>PACBHO000010</v>
          </cell>
          <cell r="C73" t="str">
            <v>BASE FLASHING SHEET</v>
          </cell>
          <cell r="D73" t="str">
            <v/>
          </cell>
          <cell r="E73" t="str">
            <v>11.7.6</v>
          </cell>
          <cell r="F73" t="str">
            <v>M2</v>
          </cell>
          <cell r="G73">
            <v>719.22</v>
          </cell>
          <cell r="I73">
            <v>194.6</v>
          </cell>
          <cell r="L73">
            <v>119</v>
          </cell>
          <cell r="N73">
            <v>74.599999999999994</v>
          </cell>
          <cell r="O73">
            <v>74.599999999999994</v>
          </cell>
          <cell r="P73">
            <v>21</v>
          </cell>
          <cell r="Q73">
            <v>135.41999999999999</v>
          </cell>
          <cell r="T73">
            <v>100</v>
          </cell>
          <cell r="AB73">
            <v>30000</v>
          </cell>
          <cell r="AC73">
            <v>21576600</v>
          </cell>
          <cell r="AD73">
            <v>30000</v>
          </cell>
          <cell r="AE73">
            <v>21576600</v>
          </cell>
          <cell r="AG73">
            <v>0</v>
          </cell>
          <cell r="AI73">
            <v>0</v>
          </cell>
          <cell r="AJ73">
            <v>60000</v>
          </cell>
          <cell r="AK73">
            <v>43153200</v>
          </cell>
          <cell r="AM73">
            <v>0</v>
          </cell>
        </row>
        <row r="74">
          <cell r="A74" t="str">
            <v/>
          </cell>
          <cell r="G74">
            <v>0</v>
          </cell>
          <cell r="AC74">
            <v>0</v>
          </cell>
          <cell r="AE74">
            <v>0</v>
          </cell>
          <cell r="AG74">
            <v>0</v>
          </cell>
          <cell r="AI74">
            <v>0</v>
          </cell>
          <cell r="AJ74">
            <v>0</v>
          </cell>
          <cell r="AK74">
            <v>0</v>
          </cell>
          <cell r="AM74">
            <v>0</v>
          </cell>
        </row>
        <row r="75">
          <cell r="A75" t="str">
            <v>DOOR &amp; WINDOW WORKS</v>
          </cell>
          <cell r="G75">
            <v>0</v>
          </cell>
          <cell r="AC75">
            <v>174800000</v>
          </cell>
          <cell r="AE75">
            <v>55280000</v>
          </cell>
          <cell r="AG75">
            <v>0</v>
          </cell>
          <cell r="AI75">
            <v>0</v>
          </cell>
          <cell r="AJ75">
            <v>0</v>
          </cell>
          <cell r="AK75">
            <v>230080000</v>
          </cell>
          <cell r="AM75">
            <v>0</v>
          </cell>
        </row>
        <row r="76">
          <cell r="A76" t="str">
            <v>PACBIA000010A</v>
          </cell>
          <cell r="C76" t="str">
            <v>STEEL DOOR (1.0 x2.1)</v>
          </cell>
          <cell r="D76" t="str">
            <v>SINGLE DOOR W/HARDWARE</v>
          </cell>
          <cell r="E76" t="str">
            <v>12.1.3</v>
          </cell>
          <cell r="F76" t="str">
            <v>EA</v>
          </cell>
          <cell r="G76">
            <v>30</v>
          </cell>
          <cell r="I76">
            <v>4</v>
          </cell>
          <cell r="P76">
            <v>2</v>
          </cell>
          <cell r="Q76">
            <v>8</v>
          </cell>
          <cell r="R76">
            <v>5</v>
          </cell>
          <cell r="T76">
            <v>6</v>
          </cell>
          <cell r="U76">
            <v>3</v>
          </cell>
          <cell r="V76">
            <v>1</v>
          </cell>
          <cell r="W76">
            <v>1</v>
          </cell>
          <cell r="AB76">
            <v>300000</v>
          </cell>
          <cell r="AC76">
            <v>9000000</v>
          </cell>
          <cell r="AD76">
            <v>150000</v>
          </cell>
          <cell r="AE76">
            <v>4500000</v>
          </cell>
          <cell r="AG76">
            <v>0</v>
          </cell>
          <cell r="AI76">
            <v>0</v>
          </cell>
          <cell r="AJ76">
            <v>450000</v>
          </cell>
          <cell r="AK76">
            <v>13500000</v>
          </cell>
          <cell r="AM76">
            <v>0</v>
          </cell>
        </row>
        <row r="77">
          <cell r="A77" t="str">
            <v>PACBIA000020A</v>
          </cell>
          <cell r="C77" t="str">
            <v>STEEL DOOR (2.0x 2.1)</v>
          </cell>
          <cell r="D77" t="str">
            <v>DOUBLE DOOR W/HARDWARE</v>
          </cell>
          <cell r="E77" t="str">
            <v>12.1.3</v>
          </cell>
          <cell r="F77" t="str">
            <v>EA</v>
          </cell>
          <cell r="G77">
            <v>5</v>
          </cell>
          <cell r="Q77">
            <v>3</v>
          </cell>
          <cell r="V77">
            <v>1</v>
          </cell>
          <cell r="W77">
            <v>1</v>
          </cell>
          <cell r="AB77">
            <v>700000</v>
          </cell>
          <cell r="AC77">
            <v>3500000</v>
          </cell>
          <cell r="AD77">
            <v>300000</v>
          </cell>
          <cell r="AE77">
            <v>1500000</v>
          </cell>
          <cell r="AG77">
            <v>0</v>
          </cell>
          <cell r="AI77">
            <v>0</v>
          </cell>
          <cell r="AJ77">
            <v>1000000</v>
          </cell>
          <cell r="AK77">
            <v>5000000</v>
          </cell>
          <cell r="AM77">
            <v>0</v>
          </cell>
        </row>
        <row r="78">
          <cell r="A78" t="str">
            <v>PACBIA000020B</v>
          </cell>
          <cell r="C78" t="str">
            <v>STEEL DOOR (2.0 x 2.7)</v>
          </cell>
          <cell r="D78" t="str">
            <v>DOUBLE DOOR W/HARDWARE</v>
          </cell>
          <cell r="E78" t="str">
            <v>12.1.3</v>
          </cell>
          <cell r="F78" t="str">
            <v>EA</v>
          </cell>
          <cell r="G78">
            <v>2</v>
          </cell>
          <cell r="R78">
            <v>1</v>
          </cell>
          <cell r="U78">
            <v>1</v>
          </cell>
          <cell r="AB78">
            <v>900000</v>
          </cell>
          <cell r="AC78">
            <v>1800000</v>
          </cell>
          <cell r="AD78">
            <v>400000</v>
          </cell>
          <cell r="AE78">
            <v>800000</v>
          </cell>
          <cell r="AG78">
            <v>0</v>
          </cell>
          <cell r="AI78">
            <v>0</v>
          </cell>
          <cell r="AJ78">
            <v>1300000</v>
          </cell>
          <cell r="AK78">
            <v>2600000</v>
          </cell>
          <cell r="AM78">
            <v>0</v>
          </cell>
        </row>
        <row r="79">
          <cell r="A79" t="str">
            <v>PACBIA000020D</v>
          </cell>
          <cell r="C79" t="str">
            <v>STEEL DOOR (2.4 x 3.0)</v>
          </cell>
          <cell r="D79" t="str">
            <v>DOUBLE DOOR W/HARDWARE</v>
          </cell>
          <cell r="E79" t="str">
            <v>12.1.3</v>
          </cell>
          <cell r="F79" t="str">
            <v>EA</v>
          </cell>
          <cell r="G79">
            <v>4</v>
          </cell>
          <cell r="I79">
            <v>3</v>
          </cell>
          <cell r="P79">
            <v>1</v>
          </cell>
          <cell r="AB79">
            <v>1200000</v>
          </cell>
          <cell r="AC79">
            <v>4800000</v>
          </cell>
          <cell r="AD79">
            <v>500000</v>
          </cell>
          <cell r="AE79">
            <v>2000000</v>
          </cell>
          <cell r="AG79">
            <v>0</v>
          </cell>
          <cell r="AI79">
            <v>0</v>
          </cell>
          <cell r="AJ79">
            <v>1700000</v>
          </cell>
          <cell r="AK79">
            <v>6800000</v>
          </cell>
          <cell r="AM79">
            <v>0</v>
          </cell>
        </row>
        <row r="80">
          <cell r="A80" t="str">
            <v>PACBIF000010</v>
          </cell>
          <cell r="C80" t="str">
            <v>TIMBER FLUSH DOOR (0.9 x 2.1)</v>
          </cell>
          <cell r="D80" t="str">
            <v>SINGLE DOOR W/HARDWARE</v>
          </cell>
          <cell r="E80" t="str">
            <v>12.2.4</v>
          </cell>
          <cell r="F80" t="str">
            <v>EA</v>
          </cell>
          <cell r="G80">
            <v>9</v>
          </cell>
          <cell r="Q80">
            <v>3</v>
          </cell>
          <cell r="R80">
            <v>1</v>
          </cell>
          <cell r="T80">
            <v>1</v>
          </cell>
          <cell r="U80">
            <v>3</v>
          </cell>
          <cell r="V80">
            <v>1</v>
          </cell>
          <cell r="AB80">
            <v>350000</v>
          </cell>
          <cell r="AC80">
            <v>3150000</v>
          </cell>
          <cell r="AD80">
            <v>200000</v>
          </cell>
          <cell r="AE80">
            <v>1800000</v>
          </cell>
          <cell r="AG80">
            <v>0</v>
          </cell>
          <cell r="AI80">
            <v>0</v>
          </cell>
          <cell r="AJ80">
            <v>550000</v>
          </cell>
          <cell r="AK80">
            <v>4950000</v>
          </cell>
          <cell r="AM80">
            <v>0</v>
          </cell>
        </row>
        <row r="81">
          <cell r="A81" t="str">
            <v>PACBIO000010A</v>
          </cell>
          <cell r="C81" t="str">
            <v>SHUTTER (3.0x 4.0)</v>
          </cell>
          <cell r="D81" t="str">
            <v xml:space="preserve"> W/HARDWARE</v>
          </cell>
          <cell r="E81" t="str">
            <v>12.1.5</v>
          </cell>
          <cell r="F81" t="str">
            <v>EA</v>
          </cell>
          <cell r="G81">
            <v>4</v>
          </cell>
          <cell r="R81">
            <v>2</v>
          </cell>
          <cell r="T81">
            <v>2</v>
          </cell>
          <cell r="AB81">
            <v>1800000</v>
          </cell>
          <cell r="AC81">
            <v>7200000</v>
          </cell>
          <cell r="AD81">
            <v>500000</v>
          </cell>
          <cell r="AE81">
            <v>2000000</v>
          </cell>
          <cell r="AG81">
            <v>0</v>
          </cell>
          <cell r="AI81">
            <v>0</v>
          </cell>
          <cell r="AJ81">
            <v>2300000</v>
          </cell>
          <cell r="AK81">
            <v>9200000</v>
          </cell>
          <cell r="AM81">
            <v>0</v>
          </cell>
        </row>
        <row r="82">
          <cell r="A82" t="str">
            <v>PACBIO000010B</v>
          </cell>
          <cell r="C82" t="str">
            <v>SHUTTER (6.0 x 6.0)</v>
          </cell>
          <cell r="D82" t="str">
            <v xml:space="preserve"> W/HARDWARE</v>
          </cell>
          <cell r="E82" t="str">
            <v>12.1.5</v>
          </cell>
          <cell r="F82" t="str">
            <v>EA</v>
          </cell>
          <cell r="G82">
            <v>1</v>
          </cell>
          <cell r="L82">
            <v>1</v>
          </cell>
          <cell r="AB82">
            <v>5000000</v>
          </cell>
          <cell r="AC82">
            <v>5000000</v>
          </cell>
          <cell r="AD82">
            <v>1000000</v>
          </cell>
          <cell r="AE82">
            <v>1000000</v>
          </cell>
          <cell r="AG82">
            <v>0</v>
          </cell>
          <cell r="AI82">
            <v>0</v>
          </cell>
          <cell r="AJ82">
            <v>6000000</v>
          </cell>
          <cell r="AK82">
            <v>6000000</v>
          </cell>
          <cell r="AM82">
            <v>0</v>
          </cell>
        </row>
        <row r="83">
          <cell r="A83" t="str">
            <v>PACBIO000010C</v>
          </cell>
          <cell r="C83" t="str">
            <v>SHUTTER (4.0 x 5.0)</v>
          </cell>
          <cell r="D83" t="str">
            <v xml:space="preserve"> W/HARDWARE</v>
          </cell>
          <cell r="E83" t="str">
            <v>12.1.5</v>
          </cell>
          <cell r="F83" t="str">
            <v>EA</v>
          </cell>
          <cell r="G83">
            <v>3</v>
          </cell>
          <cell r="I83">
            <v>3</v>
          </cell>
          <cell r="AB83">
            <v>3000000</v>
          </cell>
          <cell r="AC83">
            <v>9000000</v>
          </cell>
          <cell r="AD83">
            <v>700000</v>
          </cell>
          <cell r="AE83">
            <v>2100000</v>
          </cell>
          <cell r="AG83">
            <v>0</v>
          </cell>
          <cell r="AI83">
            <v>0</v>
          </cell>
          <cell r="AJ83">
            <v>3700000</v>
          </cell>
          <cell r="AK83">
            <v>11100000</v>
          </cell>
          <cell r="AM83">
            <v>0</v>
          </cell>
        </row>
        <row r="84">
          <cell r="A84" t="str">
            <v>PACBIP000010A</v>
          </cell>
          <cell r="C84" t="str">
            <v>ALUMINUM WINDOW (1.2 x 1.2)</v>
          </cell>
          <cell r="D84" t="str">
            <v xml:space="preserve"> W/HARDWARE</v>
          </cell>
          <cell r="E84" t="str">
            <v>13.2</v>
          </cell>
          <cell r="F84" t="str">
            <v>EA</v>
          </cell>
          <cell r="G84">
            <v>325</v>
          </cell>
          <cell r="I84">
            <v>100</v>
          </cell>
          <cell r="L84">
            <v>40</v>
          </cell>
          <cell r="N84">
            <v>48</v>
          </cell>
          <cell r="O84">
            <v>48</v>
          </cell>
          <cell r="Q84">
            <v>30</v>
          </cell>
          <cell r="R84">
            <v>10</v>
          </cell>
          <cell r="T84">
            <v>26</v>
          </cell>
          <cell r="U84">
            <v>8</v>
          </cell>
          <cell r="V84">
            <v>3</v>
          </cell>
          <cell r="W84">
            <v>12</v>
          </cell>
          <cell r="AB84">
            <v>300000</v>
          </cell>
          <cell r="AC84">
            <v>97500000</v>
          </cell>
          <cell r="AD84">
            <v>100000</v>
          </cell>
          <cell r="AE84">
            <v>32500000</v>
          </cell>
          <cell r="AG84">
            <v>0</v>
          </cell>
          <cell r="AI84">
            <v>0</v>
          </cell>
          <cell r="AJ84">
            <v>400000</v>
          </cell>
          <cell r="AK84">
            <v>130000000</v>
          </cell>
          <cell r="AM84">
            <v>0</v>
          </cell>
        </row>
        <row r="85">
          <cell r="A85" t="str">
            <v>PACBIP000010D</v>
          </cell>
          <cell r="C85" t="str">
            <v>ALUMINUM WINDOW (0.6 x 1.2)</v>
          </cell>
          <cell r="D85" t="str">
            <v xml:space="preserve"> W/HARDWARE</v>
          </cell>
          <cell r="E85" t="str">
            <v>13.2</v>
          </cell>
          <cell r="F85" t="str">
            <v>EA</v>
          </cell>
          <cell r="G85">
            <v>7</v>
          </cell>
          <cell r="Q85">
            <v>4</v>
          </cell>
          <cell r="R85">
            <v>1</v>
          </cell>
          <cell r="U85">
            <v>2</v>
          </cell>
          <cell r="AB85">
            <v>150000</v>
          </cell>
          <cell r="AC85">
            <v>1050000</v>
          </cell>
          <cell r="AD85">
            <v>60000</v>
          </cell>
          <cell r="AE85">
            <v>420000</v>
          </cell>
          <cell r="AG85">
            <v>0</v>
          </cell>
          <cell r="AI85">
            <v>0</v>
          </cell>
          <cell r="AJ85">
            <v>210000</v>
          </cell>
          <cell r="AK85">
            <v>1470000</v>
          </cell>
          <cell r="AM85">
            <v>0</v>
          </cell>
        </row>
        <row r="86">
          <cell r="A86" t="str">
            <v>PACBIP000010F</v>
          </cell>
          <cell r="C86" t="str">
            <v>ALUMINUM WINDOW (3.6 x 1.2)</v>
          </cell>
          <cell r="D86" t="str">
            <v xml:space="preserve"> W/HARDWARE</v>
          </cell>
          <cell r="E86" t="str">
            <v>13.2</v>
          </cell>
          <cell r="F86" t="str">
            <v>EA</v>
          </cell>
          <cell r="G86">
            <v>1</v>
          </cell>
          <cell r="V86">
            <v>1</v>
          </cell>
          <cell r="AB86">
            <v>1000000</v>
          </cell>
          <cell r="AC86">
            <v>1000000</v>
          </cell>
          <cell r="AD86">
            <v>300000</v>
          </cell>
          <cell r="AE86">
            <v>300000</v>
          </cell>
          <cell r="AG86">
            <v>0</v>
          </cell>
          <cell r="AI86">
            <v>0</v>
          </cell>
          <cell r="AJ86">
            <v>1300000</v>
          </cell>
          <cell r="AK86">
            <v>1300000</v>
          </cell>
          <cell r="AM86">
            <v>0</v>
          </cell>
        </row>
        <row r="87">
          <cell r="A87" t="str">
            <v>PACBIP000060</v>
          </cell>
          <cell r="C87" t="str">
            <v>1HR FIRE-RATED STEEL WINDOW</v>
          </cell>
          <cell r="D87" t="str">
            <v xml:space="preserve"> W/HARDWARE</v>
          </cell>
          <cell r="E87" t="str">
            <v>13.5</v>
          </cell>
          <cell r="F87" t="str">
            <v>EA</v>
          </cell>
          <cell r="G87">
            <v>0.96</v>
          </cell>
          <cell r="Q87">
            <v>0.96</v>
          </cell>
          <cell r="AB87">
            <v>1000000</v>
          </cell>
          <cell r="AC87">
            <v>960000</v>
          </cell>
          <cell r="AD87">
            <v>200000</v>
          </cell>
          <cell r="AE87">
            <v>192000</v>
          </cell>
          <cell r="AG87">
            <v>0</v>
          </cell>
          <cell r="AI87">
            <v>0</v>
          </cell>
          <cell r="AJ87">
            <v>1200000</v>
          </cell>
          <cell r="AK87">
            <v>1152000</v>
          </cell>
          <cell r="AM87">
            <v>0</v>
          </cell>
        </row>
        <row r="88">
          <cell r="A88" t="str">
            <v>PACBIQ000010</v>
          </cell>
          <cell r="C88" t="str">
            <v>ALUMINUM LOUVER</v>
          </cell>
          <cell r="D88" t="str">
            <v/>
          </cell>
          <cell r="E88" t="str">
            <v>13.7</v>
          </cell>
          <cell r="F88" t="str">
            <v>M2</v>
          </cell>
          <cell r="G88">
            <v>123.36</v>
          </cell>
          <cell r="I88">
            <v>42</v>
          </cell>
          <cell r="L88">
            <v>32.299999999999997</v>
          </cell>
          <cell r="N88">
            <v>20</v>
          </cell>
          <cell r="O88">
            <v>20</v>
          </cell>
          <cell r="R88">
            <v>2.67</v>
          </cell>
          <cell r="T88">
            <v>5.58</v>
          </cell>
          <cell r="W88">
            <v>0.81</v>
          </cell>
          <cell r="AB88">
            <v>250000</v>
          </cell>
          <cell r="AC88">
            <v>30840000</v>
          </cell>
          <cell r="AD88">
            <v>50000</v>
          </cell>
          <cell r="AE88">
            <v>6168000</v>
          </cell>
          <cell r="AG88">
            <v>0</v>
          </cell>
          <cell r="AI88">
            <v>0</v>
          </cell>
          <cell r="AJ88">
            <v>300000</v>
          </cell>
          <cell r="AK88">
            <v>37008000</v>
          </cell>
          <cell r="AM88">
            <v>0</v>
          </cell>
        </row>
        <row r="89">
          <cell r="A89" t="str">
            <v/>
          </cell>
          <cell r="G89">
            <v>0</v>
          </cell>
          <cell r="AC89">
            <v>0</v>
          </cell>
          <cell r="AE89">
            <v>0</v>
          </cell>
          <cell r="AG89">
            <v>0</v>
          </cell>
          <cell r="AI89">
            <v>0</v>
          </cell>
          <cell r="AJ89">
            <v>0</v>
          </cell>
          <cell r="AK89">
            <v>0</v>
          </cell>
          <cell r="AM89">
            <v>0</v>
          </cell>
        </row>
        <row r="90">
          <cell r="A90" t="str">
            <v>EXTERIOR/INTERIOR FINISH WORKS</v>
          </cell>
          <cell r="G90">
            <v>0</v>
          </cell>
          <cell r="AC90">
            <v>892015975</v>
          </cell>
          <cell r="AE90">
            <v>392077400</v>
          </cell>
          <cell r="AG90">
            <v>63947499.999999993</v>
          </cell>
          <cell r="AI90">
            <v>0</v>
          </cell>
          <cell r="AJ90">
            <v>0</v>
          </cell>
          <cell r="AK90">
            <v>1348040875</v>
          </cell>
          <cell r="AM90">
            <v>0</v>
          </cell>
        </row>
        <row r="91">
          <cell r="A91" t="str">
            <v>PACBJB000010</v>
          </cell>
          <cell r="C91" t="str">
            <v>GYPSUM BOARD</v>
          </cell>
          <cell r="D91" t="str">
            <v>WALL</v>
          </cell>
          <cell r="E91" t="str">
            <v>10.6</v>
          </cell>
          <cell r="F91" t="str">
            <v>M2</v>
          </cell>
          <cell r="G91">
            <v>1258.5</v>
          </cell>
          <cell r="Q91">
            <v>1186</v>
          </cell>
          <cell r="R91">
            <v>72.5</v>
          </cell>
          <cell r="AB91">
            <v>70000</v>
          </cell>
          <cell r="AC91">
            <v>88095000</v>
          </cell>
          <cell r="AD91">
            <v>30000</v>
          </cell>
          <cell r="AE91">
            <v>37755000</v>
          </cell>
          <cell r="AG91">
            <v>0</v>
          </cell>
          <cell r="AI91">
            <v>0</v>
          </cell>
          <cell r="AJ91">
            <v>100000</v>
          </cell>
          <cell r="AK91">
            <v>125850000</v>
          </cell>
          <cell r="AM91">
            <v>0</v>
          </cell>
        </row>
        <row r="92">
          <cell r="A92" t="str">
            <v>PACBJB000030</v>
          </cell>
          <cell r="C92" t="str">
            <v>GYPSUM BOARD</v>
          </cell>
          <cell r="D92" t="str">
            <v>WALL, REMOVABLE TYPE, 2HR FIRE-RATING.</v>
          </cell>
          <cell r="E92" t="str">
            <v>10.8</v>
          </cell>
          <cell r="F92" t="str">
            <v>M2</v>
          </cell>
          <cell r="G92">
            <v>444</v>
          </cell>
          <cell r="Q92">
            <v>444</v>
          </cell>
          <cell r="AB92">
            <v>80000</v>
          </cell>
          <cell r="AC92">
            <v>35520000</v>
          </cell>
          <cell r="AD92">
            <v>30000</v>
          </cell>
          <cell r="AE92">
            <v>13320000</v>
          </cell>
          <cell r="AG92">
            <v>0</v>
          </cell>
          <cell r="AI92">
            <v>0</v>
          </cell>
          <cell r="AJ92">
            <v>110000</v>
          </cell>
          <cell r="AK92">
            <v>48840000</v>
          </cell>
          <cell r="AM92">
            <v>0</v>
          </cell>
        </row>
        <row r="93">
          <cell r="A93" t="str">
            <v>PACBJC000010</v>
          </cell>
          <cell r="C93" t="str">
            <v>SUSPENDED ACOUSTIC CEILING SYSTEM</v>
          </cell>
          <cell r="D93" t="str">
            <v xml:space="preserve">600x600xTHK.15mm, NON COMBUSTIBLE </v>
          </cell>
          <cell r="E93" t="str">
            <v>10.1</v>
          </cell>
          <cell r="F93" t="str">
            <v>M2</v>
          </cell>
          <cell r="G93">
            <v>1027.52</v>
          </cell>
          <cell r="Q93">
            <v>901.32</v>
          </cell>
          <cell r="R93">
            <v>52.5</v>
          </cell>
          <cell r="T93">
            <v>40</v>
          </cell>
          <cell r="U93">
            <v>6.7</v>
          </cell>
          <cell r="V93">
            <v>27</v>
          </cell>
          <cell r="AB93">
            <v>35000</v>
          </cell>
          <cell r="AC93">
            <v>35963200</v>
          </cell>
          <cell r="AD93">
            <v>35000</v>
          </cell>
          <cell r="AE93">
            <v>35963200</v>
          </cell>
          <cell r="AG93">
            <v>0</v>
          </cell>
          <cell r="AI93">
            <v>0</v>
          </cell>
          <cell r="AJ93">
            <v>70000</v>
          </cell>
          <cell r="AK93">
            <v>71926400</v>
          </cell>
          <cell r="AM93">
            <v>0</v>
          </cell>
        </row>
        <row r="94">
          <cell r="A94" t="str">
            <v>PACBJC000070B</v>
          </cell>
          <cell r="C94" t="str">
            <v>PVC STRIP CEILING</v>
          </cell>
          <cell r="D94" t="str">
            <v>FOR TOILET &amp; SHOWER ROOM</v>
          </cell>
          <cell r="E94" t="str">
            <v>10.2</v>
          </cell>
          <cell r="F94" t="str">
            <v>M2</v>
          </cell>
          <cell r="G94">
            <v>64.400000000000006</v>
          </cell>
          <cell r="Q94">
            <v>28</v>
          </cell>
          <cell r="R94">
            <v>12.5</v>
          </cell>
          <cell r="T94">
            <v>8</v>
          </cell>
          <cell r="U94">
            <v>6.9</v>
          </cell>
          <cell r="V94">
            <v>9</v>
          </cell>
          <cell r="AB94">
            <v>30000</v>
          </cell>
          <cell r="AC94">
            <v>1932000.0000000002</v>
          </cell>
          <cell r="AD94">
            <v>15000</v>
          </cell>
          <cell r="AE94">
            <v>966000.00000000012</v>
          </cell>
          <cell r="AG94">
            <v>0</v>
          </cell>
          <cell r="AI94">
            <v>0</v>
          </cell>
          <cell r="AJ94">
            <v>45000</v>
          </cell>
          <cell r="AK94">
            <v>2898000.0000000005</v>
          </cell>
          <cell r="AM94">
            <v>0</v>
          </cell>
        </row>
        <row r="95">
          <cell r="A95" t="str">
            <v>PACBJD000010</v>
          </cell>
          <cell r="C95" t="str">
            <v>EXTERNAL PLASTER</v>
          </cell>
          <cell r="D95" t="str">
            <v>WALL &amp; CEILING</v>
          </cell>
          <cell r="E95" t="str">
            <v>6.2</v>
          </cell>
          <cell r="F95" t="str">
            <v>M2</v>
          </cell>
          <cell r="G95">
            <v>1741.0499999999997</v>
          </cell>
          <cell r="I95">
            <v>166.8</v>
          </cell>
          <cell r="L95">
            <v>107</v>
          </cell>
          <cell r="N95">
            <v>66.599999999999994</v>
          </cell>
          <cell r="O95">
            <v>66.599999999999994</v>
          </cell>
          <cell r="Q95">
            <v>127.65</v>
          </cell>
          <cell r="R95">
            <v>774.3</v>
          </cell>
          <cell r="T95">
            <v>96</v>
          </cell>
          <cell r="U95">
            <v>118.6</v>
          </cell>
          <cell r="V95">
            <v>84</v>
          </cell>
          <cell r="W95">
            <v>133.5</v>
          </cell>
          <cell r="AB95">
            <v>2500</v>
          </cell>
          <cell r="AC95">
            <v>4352624.9999999991</v>
          </cell>
          <cell r="AD95">
            <v>15000</v>
          </cell>
          <cell r="AE95">
            <v>26115749.999999996</v>
          </cell>
          <cell r="AG95">
            <v>0</v>
          </cell>
          <cell r="AI95">
            <v>0</v>
          </cell>
          <cell r="AJ95">
            <v>17500</v>
          </cell>
          <cell r="AK95">
            <v>30468374.999999996</v>
          </cell>
          <cell r="AM95">
            <v>0</v>
          </cell>
        </row>
        <row r="96">
          <cell r="A96" t="str">
            <v>PACBJD000020</v>
          </cell>
          <cell r="C96" t="str">
            <v>INTERNAL PLASTER</v>
          </cell>
          <cell r="D96" t="str">
            <v>WALL</v>
          </cell>
          <cell r="E96" t="str">
            <v>6.3</v>
          </cell>
          <cell r="F96" t="str">
            <v>M2</v>
          </cell>
          <cell r="G96">
            <v>4121.25</v>
          </cell>
          <cell r="I96">
            <v>166.8</v>
          </cell>
          <cell r="L96">
            <v>107</v>
          </cell>
          <cell r="N96">
            <v>66.599999999999994</v>
          </cell>
          <cell r="O96">
            <v>66.599999999999994</v>
          </cell>
          <cell r="Q96">
            <v>1315.35</v>
          </cell>
          <cell r="R96">
            <v>1337.9</v>
          </cell>
          <cell r="T96">
            <v>526</v>
          </cell>
          <cell r="U96">
            <v>254.5</v>
          </cell>
          <cell r="V96">
            <v>147</v>
          </cell>
          <cell r="W96">
            <v>133.5</v>
          </cell>
          <cell r="AB96">
            <v>3000</v>
          </cell>
          <cell r="AC96">
            <v>12363750</v>
          </cell>
          <cell r="AD96">
            <v>18000</v>
          </cell>
          <cell r="AE96">
            <v>74182500</v>
          </cell>
          <cell r="AG96">
            <v>0</v>
          </cell>
          <cell r="AI96">
            <v>0</v>
          </cell>
          <cell r="AJ96">
            <v>21000</v>
          </cell>
          <cell r="AK96">
            <v>86546250</v>
          </cell>
          <cell r="AM96">
            <v>0</v>
          </cell>
        </row>
        <row r="97">
          <cell r="A97" t="str">
            <v>PACBJE000010</v>
          </cell>
          <cell r="C97" t="str">
            <v>RAISED FLOOR W/ VINYL TILE</v>
          </cell>
          <cell r="D97" t="str">
            <v/>
          </cell>
          <cell r="E97" t="str">
            <v>9.9</v>
          </cell>
          <cell r="F97" t="str">
            <v>M2</v>
          </cell>
          <cell r="G97">
            <v>716.8</v>
          </cell>
          <cell r="Q97">
            <v>699.3</v>
          </cell>
          <cell r="R97">
            <v>17.5</v>
          </cell>
          <cell r="AB97">
            <v>150000</v>
          </cell>
          <cell r="AC97">
            <v>107520000</v>
          </cell>
          <cell r="AD97">
            <v>25000</v>
          </cell>
          <cell r="AE97">
            <v>17920000</v>
          </cell>
          <cell r="AG97">
            <v>0</v>
          </cell>
          <cell r="AI97">
            <v>0</v>
          </cell>
          <cell r="AJ97">
            <v>175000</v>
          </cell>
          <cell r="AK97">
            <v>125439999.99999999</v>
          </cell>
          <cell r="AM97">
            <v>0</v>
          </cell>
        </row>
        <row r="98">
          <cell r="A98" t="str">
            <v>PACBJG000030</v>
          </cell>
          <cell r="C98" t="str">
            <v>GALVANIZED STEEL SHEET W/FLASHING IF NECESSORY</v>
          </cell>
          <cell r="D98" t="str">
            <v>WALL</v>
          </cell>
          <cell r="E98" t="str">
            <v>11.5</v>
          </cell>
          <cell r="F98" t="str">
            <v>M2</v>
          </cell>
          <cell r="G98">
            <v>42.7</v>
          </cell>
          <cell r="X98">
            <v>42.7</v>
          </cell>
          <cell r="AB98">
            <v>150000</v>
          </cell>
          <cell r="AC98">
            <v>6405000</v>
          </cell>
          <cell r="AD98">
            <v>50000</v>
          </cell>
          <cell r="AE98">
            <v>2135000</v>
          </cell>
          <cell r="AG98">
            <v>0</v>
          </cell>
          <cell r="AI98">
            <v>0</v>
          </cell>
          <cell r="AJ98">
            <v>200000</v>
          </cell>
          <cell r="AK98">
            <v>8540000</v>
          </cell>
          <cell r="AM98">
            <v>0</v>
          </cell>
        </row>
        <row r="99">
          <cell r="A99" t="str">
            <v>PACBJG000040</v>
          </cell>
          <cell r="C99" t="str">
            <v>GALVANIZED STEEL SHEET W/FLASHING IF NECESSORY</v>
          </cell>
          <cell r="D99" t="str">
            <v>ROOF</v>
          </cell>
          <cell r="E99" t="str">
            <v>11.4</v>
          </cell>
          <cell r="F99" t="str">
            <v>M2</v>
          </cell>
          <cell r="G99">
            <v>382.5</v>
          </cell>
          <cell r="I99">
            <v>21.6</v>
          </cell>
          <cell r="L99">
            <v>21</v>
          </cell>
          <cell r="N99">
            <v>10</v>
          </cell>
          <cell r="O99">
            <v>10</v>
          </cell>
          <cell r="S99">
            <v>110.5</v>
          </cell>
          <cell r="W99">
            <v>8</v>
          </cell>
          <cell r="X99">
            <v>91.4</v>
          </cell>
          <cell r="Y99">
            <v>66</v>
          </cell>
          <cell r="Z99">
            <v>44</v>
          </cell>
          <cell r="AB99">
            <v>150000</v>
          </cell>
          <cell r="AC99">
            <v>57375000</v>
          </cell>
          <cell r="AD99">
            <v>50000</v>
          </cell>
          <cell r="AE99">
            <v>19125000</v>
          </cell>
          <cell r="AG99">
            <v>0</v>
          </cell>
          <cell r="AI99">
            <v>0</v>
          </cell>
          <cell r="AJ99">
            <v>200000</v>
          </cell>
          <cell r="AK99">
            <v>76500000</v>
          </cell>
          <cell r="AM99">
            <v>0</v>
          </cell>
        </row>
        <row r="100">
          <cell r="A100" t="str">
            <v>PACBJH000010A</v>
          </cell>
          <cell r="C100" t="str">
            <v>SANDWICH PANEL W/FLASHING IF NECESSORY</v>
          </cell>
          <cell r="D100" t="str">
            <v>WALL</v>
          </cell>
          <cell r="E100" t="str">
            <v>11.2</v>
          </cell>
          <cell r="F100" t="str">
            <v>M2</v>
          </cell>
          <cell r="G100">
            <v>10293.379999999999</v>
          </cell>
          <cell r="I100">
            <v>2077</v>
          </cell>
          <cell r="L100">
            <v>2016.1</v>
          </cell>
          <cell r="N100">
            <v>1681.49</v>
          </cell>
          <cell r="O100">
            <v>1681.49</v>
          </cell>
          <cell r="P100">
            <v>283</v>
          </cell>
          <cell r="Q100">
            <v>1903.56</v>
          </cell>
          <cell r="T100">
            <v>650.74</v>
          </cell>
          <cell r="AB100">
            <v>40000</v>
          </cell>
          <cell r="AC100">
            <v>411735199.99999994</v>
          </cell>
          <cell r="AD100">
            <v>10000</v>
          </cell>
          <cell r="AE100">
            <v>102933799.99999999</v>
          </cell>
          <cell r="AF100">
            <v>5000</v>
          </cell>
          <cell r="AG100">
            <v>51466899.999999993</v>
          </cell>
          <cell r="AI100">
            <v>0</v>
          </cell>
          <cell r="AJ100">
            <v>55000</v>
          </cell>
          <cell r="AK100">
            <v>566135900</v>
          </cell>
          <cell r="AM100">
            <v>0</v>
          </cell>
        </row>
        <row r="101">
          <cell r="A101" t="str">
            <v>PACBJH000010B</v>
          </cell>
          <cell r="C101" t="str">
            <v>SANDWICH PANEL W/FLASHING IF NECESSORY</v>
          </cell>
          <cell r="D101" t="str">
            <v>WALL, 1HOUR FIRE RATING</v>
          </cell>
          <cell r="E101" t="str">
            <v>11.3</v>
          </cell>
          <cell r="F101" t="str">
            <v>M2</v>
          </cell>
          <cell r="G101">
            <v>178.7</v>
          </cell>
          <cell r="Q101">
            <v>178.7</v>
          </cell>
          <cell r="AB101">
            <v>40000</v>
          </cell>
          <cell r="AC101">
            <v>7148000</v>
          </cell>
          <cell r="AD101">
            <v>10000</v>
          </cell>
          <cell r="AE101">
            <v>1787000</v>
          </cell>
          <cell r="AF101">
            <v>5000</v>
          </cell>
          <cell r="AG101">
            <v>893500</v>
          </cell>
          <cell r="AI101">
            <v>0</v>
          </cell>
          <cell r="AJ101">
            <v>55000</v>
          </cell>
          <cell r="AK101">
            <v>9828500</v>
          </cell>
          <cell r="AM101">
            <v>0</v>
          </cell>
        </row>
        <row r="102">
          <cell r="A102" t="str">
            <v>PACBJH000020</v>
          </cell>
          <cell r="C102" t="str">
            <v>SANDWICH PANEL W/FLASHING IF NECESSORY</v>
          </cell>
          <cell r="D102" t="str">
            <v>ROOF</v>
          </cell>
          <cell r="E102" t="str">
            <v>11.1</v>
          </cell>
          <cell r="F102" t="str">
            <v>M2</v>
          </cell>
          <cell r="G102">
            <v>2317.42</v>
          </cell>
          <cell r="L102">
            <v>874.5</v>
          </cell>
          <cell r="N102">
            <v>308.76</v>
          </cell>
          <cell r="O102">
            <v>308.76</v>
          </cell>
          <cell r="P102">
            <v>281.39999999999998</v>
          </cell>
          <cell r="T102">
            <v>544</v>
          </cell>
          <cell r="AB102">
            <v>40000</v>
          </cell>
          <cell r="AC102">
            <v>92696800</v>
          </cell>
          <cell r="AD102">
            <v>10000</v>
          </cell>
          <cell r="AE102">
            <v>23174200</v>
          </cell>
          <cell r="AF102">
            <v>5000</v>
          </cell>
          <cell r="AG102">
            <v>11587100</v>
          </cell>
          <cell r="AI102">
            <v>0</v>
          </cell>
          <cell r="AJ102">
            <v>55000</v>
          </cell>
          <cell r="AK102">
            <v>127458100</v>
          </cell>
          <cell r="AM102">
            <v>0</v>
          </cell>
        </row>
        <row r="103">
          <cell r="A103" t="str">
            <v>PACBJI000010</v>
          </cell>
          <cell r="C103" t="str">
            <v>GUTTER</v>
          </cell>
          <cell r="D103" t="str">
            <v xml:space="preserve">EAVE GUTTER. </v>
          </cell>
          <cell r="E103" t="str">
            <v>11.7.1</v>
          </cell>
          <cell r="F103" t="str">
            <v>M</v>
          </cell>
          <cell r="G103">
            <v>443.03999999999996</v>
          </cell>
          <cell r="L103">
            <v>66</v>
          </cell>
          <cell r="N103">
            <v>49.8</v>
          </cell>
          <cell r="O103">
            <v>49.8</v>
          </cell>
          <cell r="P103">
            <v>49.8</v>
          </cell>
          <cell r="Q103">
            <v>82.14</v>
          </cell>
          <cell r="S103">
            <v>17</v>
          </cell>
          <cell r="T103">
            <v>68</v>
          </cell>
          <cell r="W103">
            <v>4.5</v>
          </cell>
          <cell r="X103">
            <v>20</v>
          </cell>
          <cell r="Y103">
            <v>22</v>
          </cell>
          <cell r="Z103">
            <v>14</v>
          </cell>
          <cell r="AB103">
            <v>40000</v>
          </cell>
          <cell r="AC103">
            <v>17721600</v>
          </cell>
          <cell r="AD103">
            <v>20000</v>
          </cell>
          <cell r="AE103">
            <v>8860800</v>
          </cell>
          <cell r="AG103">
            <v>0</v>
          </cell>
          <cell r="AI103">
            <v>0</v>
          </cell>
          <cell r="AJ103">
            <v>60000</v>
          </cell>
          <cell r="AK103">
            <v>26582399.999999996</v>
          </cell>
          <cell r="AM103">
            <v>0</v>
          </cell>
        </row>
        <row r="104">
          <cell r="A104" t="str">
            <v>PACBJJ000010</v>
          </cell>
          <cell r="C104" t="str">
            <v>CUBICLE PARTITION</v>
          </cell>
          <cell r="D104" t="str">
            <v>FOR TOILET,</v>
          </cell>
          <cell r="E104" t="str">
            <v>10.10</v>
          </cell>
          <cell r="F104" t="str">
            <v>M2</v>
          </cell>
          <cell r="G104">
            <v>7.1</v>
          </cell>
          <cell r="Q104">
            <v>3</v>
          </cell>
          <cell r="R104">
            <v>1</v>
          </cell>
          <cell r="T104">
            <v>1</v>
          </cell>
          <cell r="U104">
            <v>1</v>
          </cell>
          <cell r="V104">
            <v>1.1000000000000001</v>
          </cell>
          <cell r="AB104">
            <v>150000</v>
          </cell>
          <cell r="AC104">
            <v>1065000</v>
          </cell>
          <cell r="AD104">
            <v>40000</v>
          </cell>
          <cell r="AE104">
            <v>284000</v>
          </cell>
          <cell r="AG104">
            <v>0</v>
          </cell>
          <cell r="AI104">
            <v>0</v>
          </cell>
          <cell r="AJ104">
            <v>190000</v>
          </cell>
          <cell r="AK104">
            <v>1349000</v>
          </cell>
          <cell r="AM104">
            <v>0</v>
          </cell>
        </row>
        <row r="105">
          <cell r="A105" t="str">
            <v>PACBJM000010</v>
          </cell>
          <cell r="C105" t="str">
            <v>STEEL TROWEL FINISH</v>
          </cell>
          <cell r="D105" t="str">
            <v>FOR CONCRETE SURFACE</v>
          </cell>
          <cell r="E105" t="str">
            <v>6.5</v>
          </cell>
          <cell r="F105" t="str">
            <v>M2</v>
          </cell>
          <cell r="G105">
            <v>7385.22</v>
          </cell>
          <cell r="I105">
            <v>1504.5</v>
          </cell>
          <cell r="J105">
            <v>160.5</v>
          </cell>
          <cell r="K105">
            <v>160.5</v>
          </cell>
          <cell r="L105">
            <v>530.86</v>
          </cell>
          <cell r="M105">
            <v>285.14</v>
          </cell>
          <cell r="N105">
            <v>272.45999999999998</v>
          </cell>
          <cell r="O105">
            <v>272.45999999999998</v>
          </cell>
          <cell r="Q105">
            <v>2880</v>
          </cell>
          <cell r="R105">
            <v>398</v>
          </cell>
          <cell r="S105">
            <v>88</v>
          </cell>
          <cell r="T105">
            <v>495</v>
          </cell>
          <cell r="U105">
            <v>89.3</v>
          </cell>
          <cell r="V105">
            <v>36</v>
          </cell>
          <cell r="W105">
            <v>50</v>
          </cell>
          <cell r="X105">
            <v>81</v>
          </cell>
          <cell r="Y105">
            <v>50</v>
          </cell>
          <cell r="Z105">
            <v>31.5</v>
          </cell>
          <cell r="AC105">
            <v>0</v>
          </cell>
          <cell r="AD105">
            <v>2500</v>
          </cell>
          <cell r="AE105">
            <v>18463050</v>
          </cell>
          <cell r="AG105">
            <v>0</v>
          </cell>
          <cell r="AI105">
            <v>0</v>
          </cell>
          <cell r="AJ105">
            <v>2500</v>
          </cell>
          <cell r="AK105">
            <v>18463050</v>
          </cell>
          <cell r="AM105">
            <v>0</v>
          </cell>
        </row>
        <row r="106">
          <cell r="A106" t="str">
            <v>PACBJM000040</v>
          </cell>
          <cell r="C106" t="str">
            <v>SURFACE HARDENER</v>
          </cell>
          <cell r="D106" t="str">
            <v>HEAVY DUTY FLOOR CHEMICAL SURFACE HARDENER ANTI-DUST FINISH</v>
          </cell>
          <cell r="E106" t="str">
            <v>7.20</v>
          </cell>
          <cell r="F106" t="str">
            <v>M2</v>
          </cell>
          <cell r="G106">
            <v>606.14</v>
          </cell>
          <cell r="J106">
            <v>160.5</v>
          </cell>
          <cell r="K106">
            <v>160.5</v>
          </cell>
          <cell r="M106">
            <v>285.14</v>
          </cell>
          <cell r="AB106">
            <v>20000</v>
          </cell>
          <cell r="AC106">
            <v>12122800</v>
          </cell>
          <cell r="AD106">
            <v>15000</v>
          </cell>
          <cell r="AE106">
            <v>9092100</v>
          </cell>
          <cell r="AG106">
            <v>0</v>
          </cell>
          <cell r="AI106">
            <v>0</v>
          </cell>
          <cell r="AJ106">
            <v>35000</v>
          </cell>
          <cell r="AK106">
            <v>21214900</v>
          </cell>
          <cell r="AM106">
            <v>0</v>
          </cell>
        </row>
        <row r="107">
          <cell r="A107" t="str">
            <v/>
          </cell>
          <cell r="G107">
            <v>0</v>
          </cell>
          <cell r="AC107">
            <v>0</v>
          </cell>
          <cell r="AE107">
            <v>0</v>
          </cell>
          <cell r="AG107">
            <v>0</v>
          </cell>
          <cell r="AI107">
            <v>0</v>
          </cell>
          <cell r="AJ107">
            <v>0</v>
          </cell>
          <cell r="AK107">
            <v>0</v>
          </cell>
          <cell r="AM107">
            <v>0</v>
          </cell>
        </row>
        <row r="108">
          <cell r="A108" t="str">
            <v>STEEL WORKS</v>
          </cell>
          <cell r="G108">
            <v>0</v>
          </cell>
          <cell r="AC108">
            <v>0</v>
          </cell>
          <cell r="AE108">
            <v>0</v>
          </cell>
          <cell r="AG108">
            <v>0</v>
          </cell>
          <cell r="AI108">
            <v>0</v>
          </cell>
          <cell r="AJ108">
            <v>0</v>
          </cell>
          <cell r="AK108">
            <v>0</v>
          </cell>
          <cell r="AM108">
            <v>0</v>
          </cell>
        </row>
        <row r="109">
          <cell r="A109" t="str">
            <v>PACBKA000010A</v>
          </cell>
          <cell r="C109" t="str">
            <v>STEEL(ASTM A36)</v>
          </cell>
          <cell r="D109" t="str">
            <v>(INDOOR STEEL / ROLL MEMBER)</v>
          </cell>
          <cell r="E109" t="str">
            <v>4.1.1</v>
          </cell>
          <cell r="F109" t="str">
            <v>TON</v>
          </cell>
          <cell r="G109">
            <v>83.16</v>
          </cell>
          <cell r="T109">
            <v>83.16</v>
          </cell>
          <cell r="AC109">
            <v>0</v>
          </cell>
          <cell r="AE109">
            <v>0</v>
          </cell>
          <cell r="AG109">
            <v>0</v>
          </cell>
          <cell r="AI109">
            <v>0</v>
          </cell>
          <cell r="AJ109">
            <v>0</v>
          </cell>
          <cell r="AK109">
            <v>0</v>
          </cell>
          <cell r="AM109">
            <v>0</v>
          </cell>
          <cell r="AN109" t="str">
            <v>By Others (Included in Steel Structure BOQ)</v>
          </cell>
        </row>
        <row r="110">
          <cell r="A110" t="str">
            <v>PACBKA000010B</v>
          </cell>
          <cell r="C110" t="str">
            <v>STEEL(KS D 3515 SM355 or ASTM A572 G50)</v>
          </cell>
          <cell r="D110" t="str">
            <v>(INDOOR STEEL / ROLL MEMBER)</v>
          </cell>
          <cell r="E110" t="str">
            <v>4.2.1</v>
          </cell>
          <cell r="F110" t="str">
            <v>TON</v>
          </cell>
          <cell r="G110">
            <v>412.72</v>
          </cell>
          <cell r="N110">
            <v>189.65</v>
          </cell>
          <cell r="O110">
            <v>189.65</v>
          </cell>
          <cell r="P110">
            <v>33.42</v>
          </cell>
          <cell r="AC110">
            <v>0</v>
          </cell>
          <cell r="AE110">
            <v>0</v>
          </cell>
          <cell r="AG110">
            <v>0</v>
          </cell>
          <cell r="AI110">
            <v>0</v>
          </cell>
          <cell r="AJ110">
            <v>0</v>
          </cell>
          <cell r="AK110">
            <v>0</v>
          </cell>
          <cell r="AM110">
            <v>0</v>
          </cell>
          <cell r="AN110" t="str">
            <v>By Others (Included in Steel Structure BOQ)</v>
          </cell>
        </row>
        <row r="111">
          <cell r="A111" t="str">
            <v>PACBKA000010C</v>
          </cell>
          <cell r="C111" t="str">
            <v>STEEL(KS D 3515 SM355 or ASTM A572 G50)</v>
          </cell>
          <cell r="D111" t="str">
            <v>(INDOOR STEEL / BUILT-UP MEMBER)</v>
          </cell>
          <cell r="E111" t="str">
            <v>4.2.3</v>
          </cell>
          <cell r="F111" t="str">
            <v>TON</v>
          </cell>
          <cell r="G111">
            <v>103.16999999999999</v>
          </cell>
          <cell r="N111">
            <v>47.41</v>
          </cell>
          <cell r="O111">
            <v>47.41</v>
          </cell>
          <cell r="P111">
            <v>8.35</v>
          </cell>
          <cell r="AC111">
            <v>0</v>
          </cell>
          <cell r="AE111">
            <v>0</v>
          </cell>
          <cell r="AG111">
            <v>0</v>
          </cell>
          <cell r="AI111">
            <v>0</v>
          </cell>
          <cell r="AJ111">
            <v>0</v>
          </cell>
          <cell r="AK111">
            <v>0</v>
          </cell>
          <cell r="AM111">
            <v>0</v>
          </cell>
          <cell r="AN111" t="str">
            <v>By Others (Included in Steel Structure BOQ)</v>
          </cell>
        </row>
        <row r="112">
          <cell r="A112" t="str">
            <v>PACBKA000020A</v>
          </cell>
          <cell r="C112" t="str">
            <v>STEEL(ASTM A992 or KS D 3866 SHN490)</v>
          </cell>
          <cell r="D112" t="str">
            <v>(INDOOR STEEL / ROLL MEMBER)</v>
          </cell>
          <cell r="E112" t="str">
            <v>4.2.2</v>
          </cell>
          <cell r="F112" t="str">
            <v>TON</v>
          </cell>
          <cell r="G112">
            <v>567.01</v>
          </cell>
          <cell r="I112">
            <v>302.70999999999998</v>
          </cell>
          <cell r="L112">
            <v>264.3</v>
          </cell>
          <cell r="AC112">
            <v>0</v>
          </cell>
          <cell r="AE112">
            <v>0</v>
          </cell>
          <cell r="AG112">
            <v>0</v>
          </cell>
          <cell r="AI112">
            <v>0</v>
          </cell>
          <cell r="AJ112">
            <v>0</v>
          </cell>
          <cell r="AK112">
            <v>0</v>
          </cell>
          <cell r="AM112">
            <v>0</v>
          </cell>
          <cell r="AN112" t="str">
            <v>By Others (Included in Steel Structure BOQ)</v>
          </cell>
        </row>
        <row r="113">
          <cell r="A113" t="str">
            <v>PACBKA000030</v>
          </cell>
          <cell r="C113" t="str">
            <v>STEEL(ASTM A36 outdoor)</v>
          </cell>
          <cell r="D113" t="str">
            <v>(OUTDOOR STEEL / ROLL MEMBER)</v>
          </cell>
          <cell r="E113" t="str">
            <v>4.1.2</v>
          </cell>
          <cell r="F113" t="str">
            <v>TON</v>
          </cell>
          <cell r="G113">
            <v>33.869999999999997</v>
          </cell>
          <cell r="S113">
            <v>11.61</v>
          </cell>
          <cell r="W113">
            <v>0.9</v>
          </cell>
          <cell r="X113">
            <v>12.4</v>
          </cell>
          <cell r="Y113">
            <v>5.5</v>
          </cell>
          <cell r="Z113">
            <v>3.46</v>
          </cell>
          <cell r="AC113">
            <v>0</v>
          </cell>
          <cell r="AE113">
            <v>0</v>
          </cell>
          <cell r="AG113">
            <v>0</v>
          </cell>
          <cell r="AI113">
            <v>0</v>
          </cell>
          <cell r="AJ113">
            <v>0</v>
          </cell>
          <cell r="AK113">
            <v>0</v>
          </cell>
          <cell r="AM113">
            <v>0</v>
          </cell>
          <cell r="AN113" t="str">
            <v>By Others (Included in Steel Structure BOQ)</v>
          </cell>
        </row>
        <row r="114">
          <cell r="A114" t="str">
            <v>PACBKE000010A</v>
          </cell>
          <cell r="C114" t="str">
            <v xml:space="preserve">ANCHOR BOLT </v>
          </cell>
          <cell r="D114" t="str">
            <v>Ton base</v>
          </cell>
          <cell r="E114" t="str">
            <v>4.4</v>
          </cell>
          <cell r="F114" t="str">
            <v>TON</v>
          </cell>
          <cell r="G114">
            <v>10.209999999999999</v>
          </cell>
          <cell r="I114">
            <v>2.0099999999999998</v>
          </cell>
          <cell r="L114">
            <v>1.59</v>
          </cell>
          <cell r="N114">
            <v>1.42</v>
          </cell>
          <cell r="O114">
            <v>1.42</v>
          </cell>
          <cell r="P114">
            <v>0.25</v>
          </cell>
          <cell r="Q114">
            <v>2.85</v>
          </cell>
          <cell r="S114">
            <v>7.0000000000000007E-2</v>
          </cell>
          <cell r="T114">
            <v>0.5</v>
          </cell>
          <cell r="X114">
            <v>0.05</v>
          </cell>
          <cell r="Y114">
            <v>0.03</v>
          </cell>
          <cell r="Z114">
            <v>0.02</v>
          </cell>
          <cell r="AC114">
            <v>0</v>
          </cell>
          <cell r="AE114">
            <v>0</v>
          </cell>
          <cell r="AG114">
            <v>0</v>
          </cell>
          <cell r="AI114">
            <v>0</v>
          </cell>
          <cell r="AJ114">
            <v>0</v>
          </cell>
          <cell r="AK114">
            <v>0</v>
          </cell>
          <cell r="AM114">
            <v>0</v>
          </cell>
          <cell r="AN114" t="str">
            <v>Material Supplied By Others</v>
          </cell>
        </row>
        <row r="115">
          <cell r="A115" t="str">
            <v>PACBKF000010A</v>
          </cell>
          <cell r="C115" t="str">
            <v>STEEL HANDRAIL</v>
          </cell>
          <cell r="D115" t="str">
            <v>W/ PAINT  (OR) HOT DIP GALVANIZED.</v>
          </cell>
          <cell r="E115" t="str">
            <v>14.8</v>
          </cell>
          <cell r="F115" t="str">
            <v>M</v>
          </cell>
          <cell r="G115">
            <v>969.61</v>
          </cell>
          <cell r="I115">
            <v>357.1</v>
          </cell>
          <cell r="L115">
            <v>188</v>
          </cell>
          <cell r="N115">
            <v>200.6</v>
          </cell>
          <cell r="O115">
            <v>200.6</v>
          </cell>
          <cell r="Q115">
            <v>23.31</v>
          </cell>
          <cell r="AC115">
            <v>0</v>
          </cell>
          <cell r="AE115">
            <v>0</v>
          </cell>
          <cell r="AG115">
            <v>0</v>
          </cell>
          <cell r="AI115">
            <v>0</v>
          </cell>
          <cell r="AJ115">
            <v>0</v>
          </cell>
          <cell r="AK115">
            <v>0</v>
          </cell>
          <cell r="AM115">
            <v>0</v>
          </cell>
          <cell r="AN115" t="str">
            <v>By Others (Included in Steel Structure BOQ)</v>
          </cell>
        </row>
        <row r="116">
          <cell r="A116" t="str">
            <v>PACBKG00AAAA</v>
          </cell>
          <cell r="C116" t="str">
            <v>STEEL PAINTING</v>
          </cell>
          <cell r="D116" t="str">
            <v>FOR-FIRE-PROOFED, PAINT TYPE (1 HOUR)</v>
          </cell>
          <cell r="E116" t="str">
            <v>4.8</v>
          </cell>
          <cell r="F116" t="str">
            <v>M2</v>
          </cell>
          <cell r="G116">
            <v>6060.6</v>
          </cell>
          <cell r="Q116">
            <v>6060.6</v>
          </cell>
          <cell r="AC116">
            <v>0</v>
          </cell>
          <cell r="AE116">
            <v>0</v>
          </cell>
          <cell r="AG116">
            <v>0</v>
          </cell>
          <cell r="AI116">
            <v>0</v>
          </cell>
          <cell r="AJ116">
            <v>0</v>
          </cell>
          <cell r="AK116">
            <v>0</v>
          </cell>
          <cell r="AM116">
            <v>0</v>
          </cell>
          <cell r="AN116" t="str">
            <v>By Others (Included in Steel Structure BOQ)</v>
          </cell>
        </row>
        <row r="117">
          <cell r="A117" t="str">
            <v>PACBKH000010A</v>
          </cell>
          <cell r="C117" t="str">
            <v>CAGED LADDER(2.5m &lt; H ≤ 10m)</v>
          </cell>
          <cell r="D117" t="str">
            <v>W/ PAINT  (OR) HOT DIP GALVANIZED.</v>
          </cell>
          <cell r="E117" t="str">
            <v>14.13</v>
          </cell>
          <cell r="F117" t="str">
            <v>M</v>
          </cell>
          <cell r="G117">
            <v>67.5</v>
          </cell>
          <cell r="Q117">
            <v>7</v>
          </cell>
          <cell r="R117">
            <v>6</v>
          </cell>
          <cell r="S117">
            <v>7</v>
          </cell>
          <cell r="T117">
            <v>15</v>
          </cell>
          <cell r="U117">
            <v>5.5</v>
          </cell>
          <cell r="V117">
            <v>4.5</v>
          </cell>
          <cell r="W117">
            <v>7.5</v>
          </cell>
          <cell r="X117">
            <v>5</v>
          </cell>
          <cell r="Y117">
            <v>5</v>
          </cell>
          <cell r="Z117">
            <v>5</v>
          </cell>
          <cell r="AC117">
            <v>0</v>
          </cell>
          <cell r="AE117">
            <v>0</v>
          </cell>
          <cell r="AG117">
            <v>0</v>
          </cell>
          <cell r="AI117">
            <v>0</v>
          </cell>
          <cell r="AJ117">
            <v>0</v>
          </cell>
          <cell r="AK117">
            <v>0</v>
          </cell>
          <cell r="AM117">
            <v>0</v>
          </cell>
          <cell r="AN117" t="str">
            <v>By Others (Included in Steel Structure BOQ)</v>
          </cell>
        </row>
        <row r="118">
          <cell r="A118" t="str">
            <v>PACBKH000010B</v>
          </cell>
          <cell r="C118" t="str">
            <v>CAGED LADDER(10.0m &lt; H)</v>
          </cell>
          <cell r="D118" t="str">
            <v>W/ PAINT  (OR) HOT DIP GALVANIZED.</v>
          </cell>
          <cell r="E118" t="str">
            <v>14.14</v>
          </cell>
          <cell r="F118" t="str">
            <v>M</v>
          </cell>
          <cell r="G118">
            <v>90</v>
          </cell>
          <cell r="I118">
            <v>14</v>
          </cell>
          <cell r="L118">
            <v>28</v>
          </cell>
          <cell r="N118">
            <v>24</v>
          </cell>
          <cell r="O118">
            <v>24</v>
          </cell>
          <cell r="AC118">
            <v>0</v>
          </cell>
          <cell r="AE118">
            <v>0</v>
          </cell>
          <cell r="AG118">
            <v>0</v>
          </cell>
          <cell r="AI118">
            <v>0</v>
          </cell>
          <cell r="AJ118">
            <v>0</v>
          </cell>
          <cell r="AK118">
            <v>0</v>
          </cell>
          <cell r="AM118">
            <v>0</v>
          </cell>
          <cell r="AN118" t="str">
            <v>By Others (Included in Steel Structure BOQ)</v>
          </cell>
        </row>
        <row r="119">
          <cell r="A119" t="str">
            <v>PACBKI000020</v>
          </cell>
          <cell r="C119" t="str">
            <v>GRATING</v>
          </cell>
          <cell r="D119" t="str">
            <v>THK.&gt;=32MM, GALVANIZED</v>
          </cell>
          <cell r="E119" t="str">
            <v>14.3</v>
          </cell>
          <cell r="F119" t="str">
            <v>M2</v>
          </cell>
          <cell r="G119">
            <v>774.00999999999988</v>
          </cell>
          <cell r="I119">
            <v>228</v>
          </cell>
          <cell r="L119">
            <v>198</v>
          </cell>
          <cell r="N119">
            <v>158.05000000000001</v>
          </cell>
          <cell r="O119">
            <v>158.05000000000001</v>
          </cell>
          <cell r="Q119">
            <v>23.31</v>
          </cell>
          <cell r="S119">
            <v>6.4</v>
          </cell>
          <cell r="W119">
            <v>2.2000000000000002</v>
          </cell>
          <cell r="AC119">
            <v>0</v>
          </cell>
          <cell r="AE119">
            <v>0</v>
          </cell>
          <cell r="AG119">
            <v>0</v>
          </cell>
          <cell r="AI119">
            <v>0</v>
          </cell>
          <cell r="AJ119">
            <v>0</v>
          </cell>
          <cell r="AK119">
            <v>0</v>
          </cell>
          <cell r="AM119">
            <v>0</v>
          </cell>
          <cell r="AN119" t="str">
            <v>By Others (Included in Steel Structure BOQ)</v>
          </cell>
        </row>
        <row r="120">
          <cell r="A120" t="str">
            <v>PACBKK000010</v>
          </cell>
          <cell r="C120" t="str">
            <v>CHECKERED PLATE</v>
          </cell>
          <cell r="D120" t="str">
            <v xml:space="preserve">GALVANIZED, </v>
          </cell>
          <cell r="E120" t="str">
            <v>14.4</v>
          </cell>
          <cell r="F120" t="str">
            <v>M2</v>
          </cell>
          <cell r="G120">
            <v>158.01000000000002</v>
          </cell>
          <cell r="Q120">
            <v>143.86000000000001</v>
          </cell>
          <cell r="T120">
            <v>6.75</v>
          </cell>
          <cell r="U120">
            <v>7.4</v>
          </cell>
          <cell r="AC120">
            <v>0</v>
          </cell>
          <cell r="AE120">
            <v>0</v>
          </cell>
          <cell r="AG120">
            <v>0</v>
          </cell>
          <cell r="AI120">
            <v>0</v>
          </cell>
          <cell r="AJ120">
            <v>0</v>
          </cell>
          <cell r="AK120">
            <v>0</v>
          </cell>
          <cell r="AM120">
            <v>0</v>
          </cell>
          <cell r="AN120" t="str">
            <v>By Others (Included in Steel Structure BOQ)</v>
          </cell>
        </row>
        <row r="121">
          <cell r="A121" t="str">
            <v>PACBKL000010</v>
          </cell>
          <cell r="C121" t="str">
            <v>DECK PLATE</v>
          </cell>
          <cell r="D121" t="str">
            <v>GALVANIZED.</v>
          </cell>
          <cell r="E121" t="str">
            <v>4.6.1</v>
          </cell>
          <cell r="F121" t="str">
            <v>M2</v>
          </cell>
          <cell r="G121">
            <v>4549.8</v>
          </cell>
          <cell r="I121">
            <v>1669.8</v>
          </cell>
          <cell r="Q121">
            <v>2880</v>
          </cell>
          <cell r="AC121">
            <v>0</v>
          </cell>
          <cell r="AE121">
            <v>0</v>
          </cell>
          <cell r="AG121">
            <v>0</v>
          </cell>
          <cell r="AI121">
            <v>0</v>
          </cell>
          <cell r="AJ121">
            <v>0</v>
          </cell>
          <cell r="AK121">
            <v>0</v>
          </cell>
          <cell r="AM121">
            <v>0</v>
          </cell>
          <cell r="AN121" t="str">
            <v>By Others (Included in Steel Structure BOQ)</v>
          </cell>
        </row>
        <row r="122">
          <cell r="A122" t="str">
            <v>PACBKM000010</v>
          </cell>
          <cell r="C122" t="str">
            <v>GROUTING</v>
          </cell>
          <cell r="D122" t="str">
            <v>NON-SHRINK CEMENT BASED GROUT.</v>
          </cell>
          <cell r="E122" t="str">
            <v>4.5</v>
          </cell>
          <cell r="F122" t="str">
            <v>M3</v>
          </cell>
          <cell r="G122">
            <v>3.4399999999999995</v>
          </cell>
          <cell r="I122">
            <v>0.71</v>
          </cell>
          <cell r="L122">
            <v>0.53</v>
          </cell>
          <cell r="N122">
            <v>0.47</v>
          </cell>
          <cell r="O122">
            <v>0.47</v>
          </cell>
          <cell r="P122">
            <v>0.08</v>
          </cell>
          <cell r="Q122">
            <v>0.95</v>
          </cell>
          <cell r="S122">
            <v>0.02</v>
          </cell>
          <cell r="T122">
            <v>0.17</v>
          </cell>
          <cell r="X122">
            <v>0.02</v>
          </cell>
          <cell r="Y122">
            <v>0.01</v>
          </cell>
          <cell r="Z122">
            <v>0.01</v>
          </cell>
          <cell r="AC122">
            <v>0</v>
          </cell>
          <cell r="AE122">
            <v>0</v>
          </cell>
          <cell r="AG122">
            <v>0</v>
          </cell>
          <cell r="AI122">
            <v>0</v>
          </cell>
          <cell r="AJ122">
            <v>0</v>
          </cell>
          <cell r="AK122">
            <v>0</v>
          </cell>
          <cell r="AM122">
            <v>0</v>
          </cell>
          <cell r="AN122" t="str">
            <v>By Others (Included in Steel Structure BOQ)</v>
          </cell>
        </row>
        <row r="123">
          <cell r="A123" t="str">
            <v/>
          </cell>
          <cell r="G123">
            <v>0</v>
          </cell>
          <cell r="AC123">
            <v>0</v>
          </cell>
          <cell r="AE123">
            <v>0</v>
          </cell>
          <cell r="AG123">
            <v>0</v>
          </cell>
          <cell r="AI123">
            <v>0</v>
          </cell>
          <cell r="AJ123">
            <v>0</v>
          </cell>
          <cell r="AK123">
            <v>0</v>
          </cell>
          <cell r="AM123">
            <v>0</v>
          </cell>
        </row>
        <row r="124">
          <cell r="A124" t="str">
            <v>MISC. WORKS</v>
          </cell>
          <cell r="G124">
            <v>0</v>
          </cell>
          <cell r="AC124">
            <v>129206000</v>
          </cell>
          <cell r="AE124">
            <v>80755000</v>
          </cell>
          <cell r="AG124">
            <v>3800000</v>
          </cell>
          <cell r="AI124">
            <v>0</v>
          </cell>
          <cell r="AJ124">
            <v>0</v>
          </cell>
          <cell r="AK124">
            <v>213761000</v>
          </cell>
          <cell r="AM124">
            <v>0</v>
          </cell>
        </row>
        <row r="125">
          <cell r="A125" t="str">
            <v>PACBLA000010A</v>
          </cell>
          <cell r="C125" t="str">
            <v>ROOF DRAIN (Φ100 / CAST IRON)</v>
          </cell>
          <cell r="D125" t="str">
            <v>FOR BUILDING</v>
          </cell>
          <cell r="E125" t="str">
            <v>11.8</v>
          </cell>
          <cell r="F125" t="str">
            <v>EA</v>
          </cell>
          <cell r="G125">
            <v>47</v>
          </cell>
          <cell r="I125">
            <v>18</v>
          </cell>
          <cell r="R125">
            <v>6</v>
          </cell>
          <cell r="S125">
            <v>3</v>
          </cell>
          <cell r="U125">
            <v>4</v>
          </cell>
          <cell r="V125">
            <v>2</v>
          </cell>
          <cell r="W125">
            <v>4</v>
          </cell>
          <cell r="X125">
            <v>6</v>
          </cell>
          <cell r="Y125">
            <v>2</v>
          </cell>
          <cell r="Z125">
            <v>2</v>
          </cell>
          <cell r="AB125">
            <v>118000</v>
          </cell>
          <cell r="AC125">
            <v>5546000</v>
          </cell>
          <cell r="AD125">
            <v>30000</v>
          </cell>
          <cell r="AE125">
            <v>1410000</v>
          </cell>
          <cell r="AG125">
            <v>0</v>
          </cell>
          <cell r="AI125">
            <v>0</v>
          </cell>
          <cell r="AJ125">
            <v>148000</v>
          </cell>
          <cell r="AK125">
            <v>6956000</v>
          </cell>
          <cell r="AM125">
            <v>0</v>
          </cell>
        </row>
        <row r="126">
          <cell r="A126" t="str">
            <v>PACBLA000010B</v>
          </cell>
          <cell r="C126" t="str">
            <v>ROOF DRAIN (Φ150 / CAST IRON)</v>
          </cell>
          <cell r="D126" t="str">
            <v>FOR BUILDING</v>
          </cell>
          <cell r="E126" t="str">
            <v>11.9</v>
          </cell>
          <cell r="F126" t="str">
            <v>EA</v>
          </cell>
          <cell r="G126">
            <v>52</v>
          </cell>
          <cell r="L126">
            <v>12</v>
          </cell>
          <cell r="N126">
            <v>12</v>
          </cell>
          <cell r="O126">
            <v>12</v>
          </cell>
          <cell r="Q126">
            <v>10</v>
          </cell>
          <cell r="T126">
            <v>6</v>
          </cell>
          <cell r="AB126">
            <v>160000</v>
          </cell>
          <cell r="AC126">
            <v>8320000</v>
          </cell>
          <cell r="AD126">
            <v>30000</v>
          </cell>
          <cell r="AE126">
            <v>1560000</v>
          </cell>
          <cell r="AG126">
            <v>0</v>
          </cell>
          <cell r="AI126">
            <v>0</v>
          </cell>
          <cell r="AJ126">
            <v>190000</v>
          </cell>
          <cell r="AK126">
            <v>9880000</v>
          </cell>
          <cell r="AM126">
            <v>0</v>
          </cell>
        </row>
        <row r="127">
          <cell r="A127" t="str">
            <v>PACBLB000010A</v>
          </cell>
          <cell r="C127" t="str">
            <v>DOWNSPOUT(Φ100 / GALV. STL)</v>
          </cell>
          <cell r="D127" t="str">
            <v>FOR BUILDING, GALV. STEEL.</v>
          </cell>
          <cell r="E127" t="str">
            <v>11.12</v>
          </cell>
          <cell r="F127" t="str">
            <v>M</v>
          </cell>
          <cell r="G127">
            <v>377</v>
          </cell>
          <cell r="I127">
            <v>216</v>
          </cell>
          <cell r="R127">
            <v>24</v>
          </cell>
          <cell r="S127">
            <v>18</v>
          </cell>
          <cell r="U127">
            <v>18</v>
          </cell>
          <cell r="V127">
            <v>7</v>
          </cell>
          <cell r="W127">
            <v>26</v>
          </cell>
          <cell r="X127">
            <v>48</v>
          </cell>
          <cell r="Y127">
            <v>8</v>
          </cell>
          <cell r="Z127">
            <v>12</v>
          </cell>
          <cell r="AB127">
            <v>15000</v>
          </cell>
          <cell r="AC127">
            <v>5655000</v>
          </cell>
          <cell r="AD127">
            <v>15000</v>
          </cell>
          <cell r="AE127">
            <v>5655000</v>
          </cell>
          <cell r="AG127">
            <v>0</v>
          </cell>
          <cell r="AI127">
            <v>0</v>
          </cell>
          <cell r="AJ127">
            <v>30000</v>
          </cell>
          <cell r="AK127">
            <v>11310000</v>
          </cell>
          <cell r="AM127">
            <v>0</v>
          </cell>
        </row>
        <row r="128">
          <cell r="A128" t="str">
            <v>PACBLB000010B</v>
          </cell>
          <cell r="C128" t="str">
            <v>DOWNSPOUT(Φ150 / GALV. STL)</v>
          </cell>
          <cell r="D128" t="str">
            <v>FOR BUILDING, GALV. STEEL.</v>
          </cell>
          <cell r="E128" t="str">
            <v>11.13</v>
          </cell>
          <cell r="F128" t="str">
            <v>M</v>
          </cell>
          <cell r="G128">
            <v>1155</v>
          </cell>
          <cell r="L128">
            <v>216</v>
          </cell>
          <cell r="N128">
            <v>378</v>
          </cell>
          <cell r="O128">
            <v>378</v>
          </cell>
          <cell r="Q128">
            <v>155</v>
          </cell>
          <cell r="T128">
            <v>28</v>
          </cell>
          <cell r="AB128">
            <v>25000</v>
          </cell>
          <cell r="AC128">
            <v>28875000</v>
          </cell>
          <cell r="AD128">
            <v>15000</v>
          </cell>
          <cell r="AE128">
            <v>17325000</v>
          </cell>
          <cell r="AG128">
            <v>0</v>
          </cell>
          <cell r="AI128">
            <v>0</v>
          </cell>
          <cell r="AJ128">
            <v>40000</v>
          </cell>
          <cell r="AK128">
            <v>46200000</v>
          </cell>
          <cell r="AM128">
            <v>0</v>
          </cell>
        </row>
        <row r="129">
          <cell r="A129" t="str">
            <v>PACBLB000040</v>
          </cell>
          <cell r="C129" t="str">
            <v>WATER COLLECTION BOX</v>
          </cell>
          <cell r="D129" t="str">
            <v/>
          </cell>
          <cell r="E129" t="str">
            <v>11.16</v>
          </cell>
          <cell r="F129" t="str">
            <v>EA</v>
          </cell>
          <cell r="G129">
            <v>101</v>
          </cell>
          <cell r="I129">
            <v>18</v>
          </cell>
          <cell r="L129">
            <v>12</v>
          </cell>
          <cell r="N129">
            <v>12</v>
          </cell>
          <cell r="O129">
            <v>12</v>
          </cell>
          <cell r="Q129">
            <v>10</v>
          </cell>
          <cell r="R129">
            <v>6</v>
          </cell>
          <cell r="S129">
            <v>3</v>
          </cell>
          <cell r="T129">
            <v>6</v>
          </cell>
          <cell r="U129">
            <v>4</v>
          </cell>
          <cell r="V129">
            <v>2</v>
          </cell>
          <cell r="W129">
            <v>6</v>
          </cell>
          <cell r="X129">
            <v>6</v>
          </cell>
          <cell r="Y129">
            <v>2</v>
          </cell>
          <cell r="Z129">
            <v>2</v>
          </cell>
          <cell r="AB129">
            <v>40000</v>
          </cell>
          <cell r="AC129">
            <v>4040000</v>
          </cell>
          <cell r="AD129">
            <v>20000</v>
          </cell>
          <cell r="AE129">
            <v>2020000</v>
          </cell>
          <cell r="AG129">
            <v>0</v>
          </cell>
          <cell r="AI129">
            <v>0</v>
          </cell>
          <cell r="AJ129">
            <v>60000</v>
          </cell>
          <cell r="AK129">
            <v>6060000</v>
          </cell>
          <cell r="AM129">
            <v>0</v>
          </cell>
        </row>
        <row r="130">
          <cell r="A130" t="str">
            <v>PACBLC000010</v>
          </cell>
          <cell r="C130" t="str">
            <v>CONCRETE SPLASH BLOCK</v>
          </cell>
          <cell r="D130" t="str">
            <v>CONCRETE BLOCK TYPE.</v>
          </cell>
          <cell r="E130" t="str">
            <v>11.18</v>
          </cell>
          <cell r="F130" t="str">
            <v>EA</v>
          </cell>
          <cell r="G130">
            <v>2</v>
          </cell>
          <cell r="Z130">
            <v>2</v>
          </cell>
          <cell r="AB130">
            <v>20000</v>
          </cell>
          <cell r="AC130">
            <v>40000</v>
          </cell>
          <cell r="AD130">
            <v>20000</v>
          </cell>
          <cell r="AE130">
            <v>40000</v>
          </cell>
          <cell r="AG130">
            <v>0</v>
          </cell>
          <cell r="AI130">
            <v>0</v>
          </cell>
          <cell r="AJ130">
            <v>40000</v>
          </cell>
          <cell r="AK130">
            <v>80000</v>
          </cell>
          <cell r="AM130">
            <v>0</v>
          </cell>
        </row>
        <row r="131">
          <cell r="A131" t="str">
            <v>PACBLD000010</v>
          </cell>
          <cell r="C131" t="str">
            <v>CHAINLINK FENCE</v>
          </cell>
          <cell r="D131" t="str">
            <v/>
          </cell>
          <cell r="E131" t="str">
            <v>16.3</v>
          </cell>
          <cell r="F131" t="str">
            <v>M</v>
          </cell>
          <cell r="G131">
            <v>168</v>
          </cell>
          <cell r="X131">
            <v>168</v>
          </cell>
          <cell r="AB131">
            <v>60000</v>
          </cell>
          <cell r="AC131">
            <v>10080000</v>
          </cell>
          <cell r="AD131">
            <v>65000</v>
          </cell>
          <cell r="AE131">
            <v>10920000</v>
          </cell>
          <cell r="AG131">
            <v>0</v>
          </cell>
          <cell r="AI131">
            <v>0</v>
          </cell>
          <cell r="AJ131">
            <v>125000</v>
          </cell>
          <cell r="AK131">
            <v>21000000</v>
          </cell>
          <cell r="AM131">
            <v>0</v>
          </cell>
        </row>
        <row r="132">
          <cell r="A132" t="str">
            <v>PACBLD000040</v>
          </cell>
          <cell r="C132" t="str">
            <v>CHAINLINK GATE</v>
          </cell>
          <cell r="D132" t="str">
            <v/>
          </cell>
          <cell r="E132" t="str">
            <v>16.4</v>
          </cell>
          <cell r="F132" t="str">
            <v>EA</v>
          </cell>
          <cell r="G132">
            <v>1</v>
          </cell>
          <cell r="X132">
            <v>1</v>
          </cell>
          <cell r="AB132">
            <v>1200000</v>
          </cell>
          <cell r="AC132">
            <v>1200000</v>
          </cell>
          <cell r="AD132">
            <v>500000</v>
          </cell>
          <cell r="AE132">
            <v>500000</v>
          </cell>
          <cell r="AF132">
            <v>500000</v>
          </cell>
          <cell r="AG132">
            <v>500000</v>
          </cell>
          <cell r="AI132">
            <v>0</v>
          </cell>
          <cell r="AJ132">
            <v>2200000</v>
          </cell>
          <cell r="AK132">
            <v>2200000</v>
          </cell>
          <cell r="AM132">
            <v>0</v>
          </cell>
        </row>
        <row r="133">
          <cell r="A133" t="str">
            <v>PACBLE000010</v>
          </cell>
          <cell r="C133" t="str">
            <v>STEEL BOLLARD</v>
          </cell>
          <cell r="D133" t="str">
            <v>GUARD POST, CONCRETE FILL.</v>
          </cell>
          <cell r="E133" t="str">
            <v>14.16</v>
          </cell>
          <cell r="F133" t="str">
            <v>EA</v>
          </cell>
          <cell r="G133">
            <v>22</v>
          </cell>
          <cell r="I133">
            <v>6</v>
          </cell>
          <cell r="L133">
            <v>2</v>
          </cell>
          <cell r="N133">
            <v>2</v>
          </cell>
          <cell r="O133">
            <v>2</v>
          </cell>
          <cell r="P133">
            <v>2</v>
          </cell>
          <cell r="R133">
            <v>4</v>
          </cell>
          <cell r="T133">
            <v>4</v>
          </cell>
          <cell r="AB133">
            <v>300000</v>
          </cell>
          <cell r="AC133">
            <v>6600000</v>
          </cell>
          <cell r="AD133">
            <v>150000</v>
          </cell>
          <cell r="AE133">
            <v>3300000</v>
          </cell>
          <cell r="AF133">
            <v>150000</v>
          </cell>
          <cell r="AG133">
            <v>3300000</v>
          </cell>
          <cell r="AI133">
            <v>0</v>
          </cell>
          <cell r="AJ133">
            <v>600000</v>
          </cell>
          <cell r="AK133">
            <v>13200000</v>
          </cell>
          <cell r="AM133">
            <v>0</v>
          </cell>
        </row>
        <row r="134">
          <cell r="A134" t="str">
            <v>PACBLI000020A</v>
          </cell>
          <cell r="C134" t="str">
            <v>MIRROR / W GLASS SHELF</v>
          </cell>
          <cell r="D134" t="str">
            <v>750Wx800Hx5T</v>
          </cell>
          <cell r="E134" t="str">
            <v>15.17</v>
          </cell>
          <cell r="F134" t="str">
            <v>EA</v>
          </cell>
          <cell r="G134">
            <v>6</v>
          </cell>
          <cell r="Q134">
            <v>1</v>
          </cell>
          <cell r="R134">
            <v>1</v>
          </cell>
          <cell r="T134">
            <v>1</v>
          </cell>
          <cell r="U134">
            <v>2</v>
          </cell>
          <cell r="V134">
            <v>1</v>
          </cell>
          <cell r="AB134">
            <v>60000</v>
          </cell>
          <cell r="AC134">
            <v>360000</v>
          </cell>
          <cell r="AD134">
            <v>30000</v>
          </cell>
          <cell r="AE134">
            <v>180000</v>
          </cell>
          <cell r="AG134">
            <v>0</v>
          </cell>
          <cell r="AI134">
            <v>0</v>
          </cell>
          <cell r="AJ134">
            <v>90000</v>
          </cell>
          <cell r="AK134">
            <v>540000</v>
          </cell>
          <cell r="AM134">
            <v>0</v>
          </cell>
        </row>
        <row r="135">
          <cell r="A135" t="str">
            <v>PACBLI000020B</v>
          </cell>
          <cell r="C135" t="str">
            <v>MIRROR / W GLASS SHELF</v>
          </cell>
          <cell r="D135" t="str">
            <v>1500Wx800Hx5T</v>
          </cell>
          <cell r="E135" t="str">
            <v>15.18</v>
          </cell>
          <cell r="F135" t="str">
            <v>EA</v>
          </cell>
          <cell r="G135">
            <v>1</v>
          </cell>
          <cell r="Q135">
            <v>1</v>
          </cell>
          <cell r="AB135">
            <v>100000</v>
          </cell>
          <cell r="AC135">
            <v>100000</v>
          </cell>
          <cell r="AD135">
            <v>50000</v>
          </cell>
          <cell r="AE135">
            <v>50000</v>
          </cell>
          <cell r="AG135">
            <v>0</v>
          </cell>
          <cell r="AI135">
            <v>0</v>
          </cell>
          <cell r="AJ135">
            <v>150000</v>
          </cell>
          <cell r="AK135">
            <v>150000</v>
          </cell>
          <cell r="AM135">
            <v>0</v>
          </cell>
        </row>
        <row r="136">
          <cell r="A136" t="str">
            <v>PACBLI000030</v>
          </cell>
          <cell r="C136" t="str">
            <v>SOAP DISPENSERS</v>
          </cell>
          <cell r="D136" t="str">
            <v/>
          </cell>
          <cell r="E136" t="str">
            <v>15.20</v>
          </cell>
          <cell r="F136" t="str">
            <v>EA</v>
          </cell>
          <cell r="G136">
            <v>7</v>
          </cell>
          <cell r="Q136">
            <v>2</v>
          </cell>
          <cell r="R136">
            <v>1</v>
          </cell>
          <cell r="T136">
            <v>1</v>
          </cell>
          <cell r="U136">
            <v>2</v>
          </cell>
          <cell r="V136">
            <v>1</v>
          </cell>
          <cell r="AB136">
            <v>10000</v>
          </cell>
          <cell r="AC136">
            <v>70000</v>
          </cell>
          <cell r="AD136">
            <v>5000</v>
          </cell>
          <cell r="AE136">
            <v>35000</v>
          </cell>
          <cell r="AG136">
            <v>0</v>
          </cell>
          <cell r="AI136">
            <v>0</v>
          </cell>
          <cell r="AJ136">
            <v>15000</v>
          </cell>
          <cell r="AK136">
            <v>105000</v>
          </cell>
          <cell r="AM136">
            <v>0</v>
          </cell>
        </row>
        <row r="137">
          <cell r="A137" t="str">
            <v>PACBLI000070</v>
          </cell>
          <cell r="C137" t="str">
            <v>LOCKER (WOODEN)</v>
          </cell>
          <cell r="D137" t="str">
            <v/>
          </cell>
          <cell r="E137" t="str">
            <v>18.18</v>
          </cell>
          <cell r="F137" t="str">
            <v>EA</v>
          </cell>
          <cell r="G137">
            <v>4</v>
          </cell>
          <cell r="T137">
            <v>2</v>
          </cell>
          <cell r="V137">
            <v>2</v>
          </cell>
          <cell r="AB137">
            <v>300000</v>
          </cell>
          <cell r="AC137">
            <v>1200000</v>
          </cell>
          <cell r="AD137">
            <v>100000</v>
          </cell>
          <cell r="AE137">
            <v>400000</v>
          </cell>
          <cell r="AG137">
            <v>0</v>
          </cell>
          <cell r="AI137">
            <v>0</v>
          </cell>
          <cell r="AJ137">
            <v>400000</v>
          </cell>
          <cell r="AK137">
            <v>1600000</v>
          </cell>
          <cell r="AM137">
            <v>0</v>
          </cell>
        </row>
        <row r="138">
          <cell r="A138" t="str">
            <v>PACBLI000090</v>
          </cell>
          <cell r="C138" t="str">
            <v>PAPER HOLDER</v>
          </cell>
          <cell r="D138" t="str">
            <v/>
          </cell>
          <cell r="E138" t="str">
            <v>15.21</v>
          </cell>
          <cell r="F138" t="str">
            <v>EA</v>
          </cell>
          <cell r="G138">
            <v>12</v>
          </cell>
          <cell r="Q138">
            <v>5</v>
          </cell>
          <cell r="R138">
            <v>1</v>
          </cell>
          <cell r="T138">
            <v>1</v>
          </cell>
          <cell r="U138">
            <v>4</v>
          </cell>
          <cell r="V138">
            <v>1</v>
          </cell>
          <cell r="AB138">
            <v>10000</v>
          </cell>
          <cell r="AC138">
            <v>120000</v>
          </cell>
          <cell r="AD138">
            <v>5000</v>
          </cell>
          <cell r="AE138">
            <v>60000</v>
          </cell>
          <cell r="AG138">
            <v>0</v>
          </cell>
          <cell r="AI138">
            <v>0</v>
          </cell>
          <cell r="AJ138">
            <v>15000</v>
          </cell>
          <cell r="AK138">
            <v>180000</v>
          </cell>
          <cell r="AM138">
            <v>0</v>
          </cell>
        </row>
        <row r="139">
          <cell r="A139" t="str">
            <v>PACBLI00AAAAD</v>
          </cell>
          <cell r="C139" t="str">
            <v>VANITY TOP</v>
          </cell>
          <cell r="D139" t="str">
            <v>L=750MM (1 BOWL)</v>
          </cell>
          <cell r="E139" t="str">
            <v>15.15</v>
          </cell>
          <cell r="F139" t="str">
            <v>EA</v>
          </cell>
          <cell r="G139">
            <v>6</v>
          </cell>
          <cell r="Q139">
            <v>1</v>
          </cell>
          <cell r="R139">
            <v>1</v>
          </cell>
          <cell r="T139">
            <v>1</v>
          </cell>
          <cell r="U139">
            <v>2</v>
          </cell>
          <cell r="V139">
            <v>1</v>
          </cell>
          <cell r="AB139">
            <v>500000</v>
          </cell>
          <cell r="AC139">
            <v>3000000</v>
          </cell>
          <cell r="AD139">
            <v>100000</v>
          </cell>
          <cell r="AE139">
            <v>600000</v>
          </cell>
          <cell r="AG139">
            <v>0</v>
          </cell>
          <cell r="AI139">
            <v>0</v>
          </cell>
          <cell r="AJ139">
            <v>600000</v>
          </cell>
          <cell r="AK139">
            <v>3600000</v>
          </cell>
          <cell r="AM139">
            <v>0</v>
          </cell>
        </row>
        <row r="140">
          <cell r="A140" t="str">
            <v>PACBLI00AAAAE</v>
          </cell>
          <cell r="C140" t="str">
            <v>VANITY TOP</v>
          </cell>
          <cell r="D140" t="str">
            <v>L=1500MM (2 BOWL)</v>
          </cell>
          <cell r="E140" t="str">
            <v>15.16</v>
          </cell>
          <cell r="F140" t="str">
            <v>EA</v>
          </cell>
          <cell r="G140">
            <v>1</v>
          </cell>
          <cell r="Q140">
            <v>1</v>
          </cell>
          <cell r="AB140">
            <v>1000000</v>
          </cell>
          <cell r="AC140">
            <v>1000000</v>
          </cell>
          <cell r="AD140">
            <v>200000</v>
          </cell>
          <cell r="AE140">
            <v>200000</v>
          </cell>
          <cell r="AG140">
            <v>0</v>
          </cell>
          <cell r="AI140">
            <v>0</v>
          </cell>
          <cell r="AJ140">
            <v>1200000</v>
          </cell>
          <cell r="AK140">
            <v>1200000</v>
          </cell>
          <cell r="AM140">
            <v>0</v>
          </cell>
        </row>
        <row r="141">
          <cell r="A141" t="str">
            <v>PACBLJ000010</v>
          </cell>
          <cell r="C141" t="str">
            <v>MISC STEEL</v>
          </cell>
          <cell r="D141" t="str">
            <v>GALVANIZED.</v>
          </cell>
          <cell r="E141" t="str">
            <v>14.1</v>
          </cell>
          <cell r="F141" t="str">
            <v>TON</v>
          </cell>
          <cell r="G141">
            <v>10.000000000000002</v>
          </cell>
          <cell r="I141">
            <v>1.59</v>
          </cell>
          <cell r="L141">
            <v>1.5</v>
          </cell>
          <cell r="N141">
            <v>1.5</v>
          </cell>
          <cell r="O141">
            <v>1.5</v>
          </cell>
          <cell r="Q141">
            <v>1.06</v>
          </cell>
          <cell r="R141">
            <v>0.7</v>
          </cell>
          <cell r="S141">
            <v>0.5</v>
          </cell>
          <cell r="T141">
            <v>0.5</v>
          </cell>
          <cell r="U141">
            <v>0.3</v>
          </cell>
          <cell r="W141">
            <v>0.2</v>
          </cell>
          <cell r="X141">
            <v>0.15</v>
          </cell>
          <cell r="Y141">
            <v>0.5</v>
          </cell>
          <cell r="AB141">
            <v>2000000</v>
          </cell>
          <cell r="AC141">
            <v>20000000.000000004</v>
          </cell>
          <cell r="AD141">
            <v>1500000</v>
          </cell>
          <cell r="AE141">
            <v>15000000.000000002</v>
          </cell>
          <cell r="AG141">
            <v>0</v>
          </cell>
          <cell r="AI141">
            <v>0</v>
          </cell>
          <cell r="AJ141">
            <v>3500000</v>
          </cell>
          <cell r="AK141">
            <v>35000000.000000007</v>
          </cell>
          <cell r="AM141">
            <v>0</v>
          </cell>
        </row>
        <row r="142">
          <cell r="A142" t="str">
            <v>PACBLJ00AAAA</v>
          </cell>
          <cell r="C142" t="str">
            <v>NON-SLIP NOSING</v>
          </cell>
          <cell r="D142" t="str">
            <v>STAINLESS STEEL NON-SLIP NOSING, FOR PVC TILE EDGE</v>
          </cell>
          <cell r="E142" t="str">
            <v>15.22</v>
          </cell>
          <cell r="F142" t="str">
            <v>M</v>
          </cell>
          <cell r="G142">
            <v>150</v>
          </cell>
          <cell r="Q142">
            <v>150</v>
          </cell>
          <cell r="AB142">
            <v>20000</v>
          </cell>
          <cell r="AC142">
            <v>3000000</v>
          </cell>
          <cell r="AD142">
            <v>10000</v>
          </cell>
          <cell r="AE142">
            <v>1500000</v>
          </cell>
          <cell r="AG142">
            <v>0</v>
          </cell>
          <cell r="AI142">
            <v>0</v>
          </cell>
          <cell r="AJ142">
            <v>30000</v>
          </cell>
          <cell r="AK142">
            <v>4500000</v>
          </cell>
          <cell r="AM142">
            <v>0</v>
          </cell>
        </row>
        <row r="143">
          <cell r="A143" t="str">
            <v>PACBLJ00ZZZZ</v>
          </cell>
          <cell r="C143" t="str">
            <v>STAINLESS DIVIDING STRIP</v>
          </cell>
          <cell r="D143" t="str">
            <v>GRADE 316L OR BETTER</v>
          </cell>
          <cell r="E143" t="str">
            <v>15.23</v>
          </cell>
          <cell r="F143" t="str">
            <v>TON</v>
          </cell>
          <cell r="G143">
            <v>10</v>
          </cell>
          <cell r="Q143">
            <v>10</v>
          </cell>
          <cell r="AB143">
            <v>3000000</v>
          </cell>
          <cell r="AC143">
            <v>30000000</v>
          </cell>
          <cell r="AD143">
            <v>2000000</v>
          </cell>
          <cell r="AE143">
            <v>20000000</v>
          </cell>
          <cell r="AG143">
            <v>0</v>
          </cell>
          <cell r="AI143">
            <v>0</v>
          </cell>
          <cell r="AJ143">
            <v>5000000</v>
          </cell>
          <cell r="AK143">
            <v>50000000</v>
          </cell>
          <cell r="AM143">
            <v>0</v>
          </cell>
        </row>
        <row r="144">
          <cell r="A144" t="str">
            <v/>
          </cell>
          <cell r="G144">
            <v>0</v>
          </cell>
          <cell r="AC144">
            <v>0</v>
          </cell>
          <cell r="AE144">
            <v>0</v>
          </cell>
          <cell r="AG144">
            <v>0</v>
          </cell>
          <cell r="AI144">
            <v>0</v>
          </cell>
          <cell r="AJ144">
            <v>0</v>
          </cell>
          <cell r="AK144">
            <v>0</v>
          </cell>
          <cell r="AM144">
            <v>0</v>
          </cell>
        </row>
        <row r="145">
          <cell r="A145" t="str">
            <v>FURNITURE</v>
          </cell>
          <cell r="G145">
            <v>0</v>
          </cell>
          <cell r="AC145">
            <v>37700000</v>
          </cell>
          <cell r="AE145">
            <v>0</v>
          </cell>
          <cell r="AG145">
            <v>0</v>
          </cell>
          <cell r="AI145">
            <v>0</v>
          </cell>
          <cell r="AJ145">
            <v>0</v>
          </cell>
          <cell r="AK145">
            <v>37700000</v>
          </cell>
          <cell r="AM145">
            <v>0</v>
          </cell>
        </row>
        <row r="146">
          <cell r="A146" t="str">
            <v>PACBO0000070</v>
          </cell>
          <cell r="C146" t="str">
            <v>CHAIRS</v>
          </cell>
          <cell r="D146" t="str">
            <v/>
          </cell>
          <cell r="E146" t="str">
            <v>18.3.2</v>
          </cell>
          <cell r="F146" t="str">
            <v>EA</v>
          </cell>
          <cell r="G146">
            <v>34</v>
          </cell>
          <cell r="Q146">
            <v>24</v>
          </cell>
          <cell r="T146">
            <v>8</v>
          </cell>
          <cell r="V146">
            <v>2</v>
          </cell>
          <cell r="AB146">
            <v>200000</v>
          </cell>
          <cell r="AC146">
            <v>6800000</v>
          </cell>
          <cell r="AE146">
            <v>0</v>
          </cell>
          <cell r="AG146">
            <v>0</v>
          </cell>
          <cell r="AI146">
            <v>0</v>
          </cell>
          <cell r="AJ146">
            <v>200000</v>
          </cell>
          <cell r="AK146">
            <v>6800000</v>
          </cell>
          <cell r="AM146">
            <v>0</v>
          </cell>
        </row>
        <row r="147">
          <cell r="A147" t="str">
            <v>PACBO0000090</v>
          </cell>
          <cell r="C147" t="str">
            <v>DESK</v>
          </cell>
          <cell r="D147" t="str">
            <v/>
          </cell>
          <cell r="E147" t="str">
            <v>18.1.1</v>
          </cell>
          <cell r="F147" t="str">
            <v>EA</v>
          </cell>
          <cell r="G147">
            <v>25</v>
          </cell>
          <cell r="Q147">
            <v>12</v>
          </cell>
          <cell r="T147">
            <v>10</v>
          </cell>
          <cell r="V147">
            <v>3</v>
          </cell>
          <cell r="AB147">
            <v>300000</v>
          </cell>
          <cell r="AC147">
            <v>7500000</v>
          </cell>
          <cell r="AE147">
            <v>0</v>
          </cell>
          <cell r="AG147">
            <v>0</v>
          </cell>
          <cell r="AI147">
            <v>0</v>
          </cell>
          <cell r="AJ147">
            <v>300000</v>
          </cell>
          <cell r="AK147">
            <v>7500000</v>
          </cell>
          <cell r="AM147">
            <v>0</v>
          </cell>
        </row>
        <row r="148">
          <cell r="A148" t="str">
            <v>PACBO0000230A</v>
          </cell>
          <cell r="C148" t="str">
            <v>KITCHEN UNIT</v>
          </cell>
          <cell r="D148" t="str">
            <v>TEA KITCHEN</v>
          </cell>
          <cell r="E148" t="str">
            <v>18.17</v>
          </cell>
          <cell r="F148" t="str">
            <v>LOT</v>
          </cell>
          <cell r="G148">
            <v>1</v>
          </cell>
          <cell r="Q148">
            <v>1</v>
          </cell>
          <cell r="AB148">
            <v>10000000</v>
          </cell>
          <cell r="AC148">
            <v>10000000</v>
          </cell>
          <cell r="AE148">
            <v>0</v>
          </cell>
          <cell r="AG148">
            <v>0</v>
          </cell>
          <cell r="AI148">
            <v>0</v>
          </cell>
          <cell r="AJ148">
            <v>10000000</v>
          </cell>
          <cell r="AK148">
            <v>10000000</v>
          </cell>
          <cell r="AM148">
            <v>0</v>
          </cell>
        </row>
        <row r="149">
          <cell r="A149" t="str">
            <v>PACBO0000240</v>
          </cell>
          <cell r="C149" t="str">
            <v>METAL CABINET</v>
          </cell>
          <cell r="D149" t="str">
            <v>TALL TYPE</v>
          </cell>
          <cell r="E149" t="str">
            <v>18.9</v>
          </cell>
          <cell r="F149" t="str">
            <v>EA</v>
          </cell>
          <cell r="G149">
            <v>10</v>
          </cell>
          <cell r="T149">
            <v>8</v>
          </cell>
          <cell r="V149">
            <v>2</v>
          </cell>
          <cell r="AB149">
            <v>150000</v>
          </cell>
          <cell r="AC149">
            <v>1500000</v>
          </cell>
          <cell r="AE149">
            <v>0</v>
          </cell>
          <cell r="AG149">
            <v>0</v>
          </cell>
          <cell r="AI149">
            <v>0</v>
          </cell>
          <cell r="AJ149">
            <v>150000</v>
          </cell>
          <cell r="AK149">
            <v>1500000</v>
          </cell>
          <cell r="AM149">
            <v>0</v>
          </cell>
        </row>
        <row r="150">
          <cell r="A150" t="str">
            <v>PACBO0000330</v>
          </cell>
          <cell r="C150" t="str">
            <v>SOFA</v>
          </cell>
          <cell r="D150" t="str">
            <v/>
          </cell>
          <cell r="E150" t="str">
            <v>18.3.2.2</v>
          </cell>
          <cell r="F150" t="str">
            <v>EA</v>
          </cell>
          <cell r="G150">
            <v>4</v>
          </cell>
          <cell r="Q150">
            <v>3</v>
          </cell>
          <cell r="V150">
            <v>1</v>
          </cell>
          <cell r="AB150">
            <v>1000000</v>
          </cell>
          <cell r="AC150">
            <v>4000000</v>
          </cell>
          <cell r="AE150">
            <v>0</v>
          </cell>
          <cell r="AG150">
            <v>0</v>
          </cell>
          <cell r="AI150">
            <v>0</v>
          </cell>
          <cell r="AJ150">
            <v>1000000</v>
          </cell>
          <cell r="AK150">
            <v>4000000</v>
          </cell>
          <cell r="AM150">
            <v>0</v>
          </cell>
        </row>
        <row r="151">
          <cell r="A151" t="str">
            <v>PACBO0000400</v>
          </cell>
          <cell r="C151" t="str">
            <v>WALL CUPBOARD</v>
          </cell>
          <cell r="D151" t="str">
            <v/>
          </cell>
          <cell r="E151" t="str">
            <v>18.16</v>
          </cell>
          <cell r="F151" t="str">
            <v>EA</v>
          </cell>
          <cell r="G151">
            <v>5</v>
          </cell>
          <cell r="Q151">
            <v>2</v>
          </cell>
          <cell r="T151">
            <v>2</v>
          </cell>
          <cell r="V151">
            <v>1</v>
          </cell>
          <cell r="AB151">
            <v>1500000</v>
          </cell>
          <cell r="AC151">
            <v>7500000</v>
          </cell>
          <cell r="AE151">
            <v>0</v>
          </cell>
          <cell r="AG151">
            <v>0</v>
          </cell>
          <cell r="AI151">
            <v>0</v>
          </cell>
          <cell r="AJ151">
            <v>1500000</v>
          </cell>
          <cell r="AK151">
            <v>7500000</v>
          </cell>
          <cell r="AM151">
            <v>0</v>
          </cell>
        </row>
        <row r="152">
          <cell r="A152" t="str">
            <v>PACBO0000430</v>
          </cell>
          <cell r="C152" t="str">
            <v>WHITE BOARD</v>
          </cell>
          <cell r="D152" t="str">
            <v/>
          </cell>
          <cell r="E152" t="str">
            <v>18.6</v>
          </cell>
          <cell r="F152" t="str">
            <v>EA</v>
          </cell>
          <cell r="G152">
            <v>4</v>
          </cell>
          <cell r="Q152">
            <v>1</v>
          </cell>
          <cell r="T152">
            <v>2</v>
          </cell>
          <cell r="V152">
            <v>1</v>
          </cell>
          <cell r="AB152">
            <v>100000</v>
          </cell>
          <cell r="AC152">
            <v>400000</v>
          </cell>
          <cell r="AE152">
            <v>0</v>
          </cell>
          <cell r="AG152">
            <v>0</v>
          </cell>
          <cell r="AI152">
            <v>0</v>
          </cell>
          <cell r="AJ152">
            <v>100000</v>
          </cell>
          <cell r="AK152">
            <v>400000</v>
          </cell>
          <cell r="AM152">
            <v>0</v>
          </cell>
        </row>
        <row r="154">
          <cell r="D154" t="str">
            <v>Total</v>
          </cell>
          <cell r="AC154">
            <v>3657658720</v>
          </cell>
          <cell r="AE154">
            <v>3181534810</v>
          </cell>
          <cell r="AG154">
            <v>625860600</v>
          </cell>
          <cell r="AI154">
            <v>0</v>
          </cell>
          <cell r="AK154">
            <v>7465054130</v>
          </cell>
          <cell r="AM154">
            <v>0</v>
          </cell>
        </row>
      </sheetData>
      <sheetData sheetId="15">
        <row r="262">
          <cell r="A262" t="str">
            <v>PACBBA000010</v>
          </cell>
          <cell r="B262">
            <v>2010</v>
          </cell>
          <cell r="C262" t="str">
            <v>Excavation (1)_(from ground up to 6m of depth)</v>
          </cell>
          <cell r="E262">
            <v>21239.159999999996</v>
          </cell>
          <cell r="F262" t="str">
            <v>M3</v>
          </cell>
          <cell r="G262">
            <v>0</v>
          </cell>
          <cell r="H262">
            <v>0</v>
          </cell>
          <cell r="I262">
            <v>0.43</v>
          </cell>
          <cell r="J262">
            <v>2.82</v>
          </cell>
          <cell r="K262">
            <v>0.98</v>
          </cell>
          <cell r="L262">
            <v>0</v>
          </cell>
          <cell r="M262">
            <v>0</v>
          </cell>
          <cell r="N262">
            <v>4.2300000000000004</v>
          </cell>
          <cell r="O262">
            <v>2010</v>
          </cell>
          <cell r="P262">
            <v>0</v>
          </cell>
          <cell r="Q262">
            <v>4.2300000000000004</v>
          </cell>
          <cell r="S262">
            <v>0</v>
          </cell>
          <cell r="T262">
            <v>0</v>
          </cell>
          <cell r="U262">
            <v>0.43</v>
          </cell>
          <cell r="V262">
            <v>9132.8387999999977</v>
          </cell>
          <cell r="W262">
            <v>0.45434923538497229</v>
          </cell>
          <cell r="X262">
            <v>9649.9961062190869</v>
          </cell>
          <cell r="Y262">
            <v>3.8</v>
          </cell>
          <cell r="Z262">
            <v>80708.807999999975</v>
          </cell>
          <cell r="AA262">
            <v>4.2543492353849723</v>
          </cell>
          <cell r="AB262">
            <v>90358.804106219075</v>
          </cell>
          <cell r="AC262">
            <v>0</v>
          </cell>
          <cell r="AD262">
            <v>0</v>
          </cell>
          <cell r="AE262">
            <v>4.2543492353849723</v>
          </cell>
          <cell r="AF262">
            <v>90358.804106219075</v>
          </cell>
        </row>
        <row r="263">
          <cell r="B263">
            <v>2011</v>
          </cell>
          <cell r="C263" t="str">
            <v>Excavation (2)_(below 6m depth)</v>
          </cell>
          <cell r="F263" t="str">
            <v>M3</v>
          </cell>
          <cell r="G263" t="e">
            <v>#DIV/0!</v>
          </cell>
          <cell r="H263" t="e">
            <v>#DIV/0!</v>
          </cell>
          <cell r="I263" t="e">
            <v>#DIV/0!</v>
          </cell>
          <cell r="J263" t="e">
            <v>#DIV/0!</v>
          </cell>
          <cell r="K263" t="e">
            <v>#DIV/0!</v>
          </cell>
          <cell r="L263" t="e">
            <v>#DIV/0!</v>
          </cell>
          <cell r="M263" t="e">
            <v>#DIV/0!</v>
          </cell>
          <cell r="N263" t="e">
            <v>#DIV/0!</v>
          </cell>
          <cell r="O263">
            <v>2011</v>
          </cell>
          <cell r="P263" t="e">
            <v>#DIV/0!</v>
          </cell>
          <cell r="Q263" t="e">
            <v>#DIV/0!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row>
        <row r="264">
          <cell r="B264">
            <v>2013</v>
          </cell>
          <cell r="C264" t="str">
            <v>Rock Excavation(Ripper Dozer, 풍화암)</v>
          </cell>
          <cell r="F264" t="str">
            <v>M3</v>
          </cell>
          <cell r="G264" t="e">
            <v>#DIV/0!</v>
          </cell>
          <cell r="H264" t="e">
            <v>#DIV/0!</v>
          </cell>
          <cell r="I264" t="e">
            <v>#DIV/0!</v>
          </cell>
          <cell r="J264" t="e">
            <v>#DIV/0!</v>
          </cell>
          <cell r="K264" t="e">
            <v>#DIV/0!</v>
          </cell>
          <cell r="L264" t="e">
            <v>#DIV/0!</v>
          </cell>
          <cell r="M264" t="e">
            <v>#DIV/0!</v>
          </cell>
          <cell r="N264" t="e">
            <v>#DIV/0!</v>
          </cell>
          <cell r="O264">
            <v>2013</v>
          </cell>
          <cell r="P264" t="e">
            <v>#DIV/0!</v>
          </cell>
          <cell r="Q264" t="e">
            <v>#DIV/0!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row>
        <row r="265">
          <cell r="B265">
            <v>2014</v>
          </cell>
          <cell r="C265" t="str">
            <v>Rock Excavation(대형브레이커,연암)</v>
          </cell>
          <cell r="F265" t="str">
            <v>M3</v>
          </cell>
          <cell r="G265" t="e">
            <v>#DIV/0!</v>
          </cell>
          <cell r="H265" t="e">
            <v>#DIV/0!</v>
          </cell>
          <cell r="I265" t="e">
            <v>#DIV/0!</v>
          </cell>
          <cell r="J265" t="e">
            <v>#DIV/0!</v>
          </cell>
          <cell r="K265" t="e">
            <v>#DIV/0!</v>
          </cell>
          <cell r="L265" t="e">
            <v>#DIV/0!</v>
          </cell>
          <cell r="M265" t="e">
            <v>#DIV/0!</v>
          </cell>
          <cell r="N265" t="e">
            <v>#DIV/0!</v>
          </cell>
          <cell r="O265">
            <v>2014</v>
          </cell>
          <cell r="P265" t="e">
            <v>#DIV/0!</v>
          </cell>
          <cell r="Q265" t="e">
            <v>#DIV/0!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row>
        <row r="266">
          <cell r="B266">
            <v>2020</v>
          </cell>
          <cell r="C266" t="str">
            <v>Excavation (3)_Manual_(from ground up to 2m of depth)</v>
          </cell>
          <cell r="F266" t="str">
            <v>M3</v>
          </cell>
          <cell r="G266" t="e">
            <v>#DIV/0!</v>
          </cell>
          <cell r="H266" t="e">
            <v>#DIV/0!</v>
          </cell>
          <cell r="I266" t="e">
            <v>#DIV/0!</v>
          </cell>
          <cell r="J266" t="e">
            <v>#DIV/0!</v>
          </cell>
          <cell r="K266" t="e">
            <v>#DIV/0!</v>
          </cell>
          <cell r="L266" t="e">
            <v>#DIV/0!</v>
          </cell>
          <cell r="M266" t="e">
            <v>#DIV/0!</v>
          </cell>
          <cell r="N266" t="e">
            <v>#DIV/0!</v>
          </cell>
          <cell r="O266">
            <v>2020</v>
          </cell>
          <cell r="P266" t="e">
            <v>#DIV/0!</v>
          </cell>
          <cell r="Q266" t="e">
            <v>#DIV/0!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row>
        <row r="267">
          <cell r="B267">
            <v>2021</v>
          </cell>
          <cell r="C267" t="str">
            <v>Excavation (4)_Manual_(below 2m depth)</v>
          </cell>
          <cell r="F267" t="str">
            <v>M3</v>
          </cell>
          <cell r="G267" t="e">
            <v>#DIV/0!</v>
          </cell>
          <cell r="H267" t="e">
            <v>#DIV/0!</v>
          </cell>
          <cell r="I267" t="e">
            <v>#DIV/0!</v>
          </cell>
          <cell r="J267" t="e">
            <v>#DIV/0!</v>
          </cell>
          <cell r="K267" t="e">
            <v>#DIV/0!</v>
          </cell>
          <cell r="L267" t="e">
            <v>#DIV/0!</v>
          </cell>
          <cell r="M267" t="e">
            <v>#DIV/0!</v>
          </cell>
          <cell r="N267" t="e">
            <v>#DIV/0!</v>
          </cell>
          <cell r="O267">
            <v>2021</v>
          </cell>
          <cell r="P267" t="e">
            <v>#DIV/0!</v>
          </cell>
          <cell r="Q267" t="e">
            <v>#DIV/0!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row>
        <row r="268">
          <cell r="A268" t="str">
            <v>PACBBB000010</v>
          </cell>
          <cell r="B268">
            <v>2030</v>
          </cell>
          <cell r="C268" t="str">
            <v>Backfilling by Excavated Soil</v>
          </cell>
          <cell r="E268">
            <v>7096.1600000000008</v>
          </cell>
          <cell r="F268" t="str">
            <v>M3</v>
          </cell>
          <cell r="G268">
            <v>0</v>
          </cell>
          <cell r="H268">
            <v>0.06</v>
          </cell>
          <cell r="I268">
            <v>3.2</v>
          </cell>
          <cell r="J268">
            <v>2.82</v>
          </cell>
          <cell r="K268">
            <v>1.06</v>
          </cell>
          <cell r="L268">
            <v>0.02</v>
          </cell>
          <cell r="M268">
            <v>9.9999999999997868E-3</v>
          </cell>
          <cell r="N268">
            <v>7.17</v>
          </cell>
          <cell r="O268">
            <v>2030</v>
          </cell>
          <cell r="P268">
            <v>0</v>
          </cell>
          <cell r="Q268">
            <v>7.17</v>
          </cell>
          <cell r="S268">
            <v>0.06</v>
          </cell>
          <cell r="T268">
            <v>425.76960000000003</v>
          </cell>
          <cell r="U268">
            <v>3.2</v>
          </cell>
          <cell r="V268">
            <v>22707.712000000003</v>
          </cell>
          <cell r="W268">
            <v>3.3812036121672358</v>
          </cell>
          <cell r="X268">
            <v>23993.561824516655</v>
          </cell>
          <cell r="Y268">
            <v>3.9</v>
          </cell>
          <cell r="Z268">
            <v>27675.024000000001</v>
          </cell>
          <cell r="AA268">
            <v>7.3412036121672362</v>
          </cell>
          <cell r="AB268">
            <v>52094.35542451666</v>
          </cell>
          <cell r="AC268">
            <v>0</v>
          </cell>
          <cell r="AD268">
            <v>0</v>
          </cell>
          <cell r="AE268">
            <v>7.3412036121672362</v>
          </cell>
          <cell r="AF268">
            <v>52094.35542451666</v>
          </cell>
        </row>
        <row r="269">
          <cell r="B269">
            <v>2031</v>
          </cell>
          <cell r="C269" t="str">
            <v>Backfilling by Borrowed Soil</v>
          </cell>
          <cell r="F269" t="str">
            <v>M3</v>
          </cell>
          <cell r="G269" t="e">
            <v>#DIV/0!</v>
          </cell>
          <cell r="H269" t="e">
            <v>#DIV/0!</v>
          </cell>
          <cell r="I269" t="e">
            <v>#DIV/0!</v>
          </cell>
          <cell r="J269" t="e">
            <v>#DIV/0!</v>
          </cell>
          <cell r="K269" t="e">
            <v>#DIV/0!</v>
          </cell>
          <cell r="L269" t="e">
            <v>#DIV/0!</v>
          </cell>
          <cell r="M269" t="e">
            <v>#DIV/0!</v>
          </cell>
          <cell r="N269" t="e">
            <v>#DIV/0!</v>
          </cell>
          <cell r="O269">
            <v>2031</v>
          </cell>
          <cell r="P269" t="e">
            <v>#DIV/0!</v>
          </cell>
          <cell r="Q269" t="e">
            <v>#DIV/0!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row>
        <row r="270">
          <cell r="B270">
            <v>2032</v>
          </cell>
          <cell r="C270" t="str">
            <v>Backfilling by Purchased Soil</v>
          </cell>
          <cell r="F270" t="str">
            <v>M3</v>
          </cell>
          <cell r="G270" t="e">
            <v>#DIV/0!</v>
          </cell>
          <cell r="H270" t="e">
            <v>#DIV/0!</v>
          </cell>
          <cell r="I270" t="e">
            <v>#DIV/0!</v>
          </cell>
          <cell r="J270" t="e">
            <v>#DIV/0!</v>
          </cell>
          <cell r="K270" t="e">
            <v>#DIV/0!</v>
          </cell>
          <cell r="L270" t="e">
            <v>#DIV/0!</v>
          </cell>
          <cell r="M270" t="e">
            <v>#DIV/0!</v>
          </cell>
          <cell r="N270" t="e">
            <v>#DIV/0!</v>
          </cell>
          <cell r="O270">
            <v>2032</v>
          </cell>
          <cell r="P270" t="e">
            <v>#DIV/0!</v>
          </cell>
          <cell r="Q270" t="e">
            <v>#DIV/0!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row>
        <row r="271">
          <cell r="B271">
            <v>2040</v>
          </cell>
          <cell r="C271" t="str">
            <v>Backfilling by Purchaced Sand</v>
          </cell>
          <cell r="F271" t="str">
            <v>M3</v>
          </cell>
          <cell r="G271" t="e">
            <v>#DIV/0!</v>
          </cell>
          <cell r="H271" t="e">
            <v>#DIV/0!</v>
          </cell>
          <cell r="I271" t="e">
            <v>#DIV/0!</v>
          </cell>
          <cell r="J271" t="e">
            <v>#DIV/0!</v>
          </cell>
          <cell r="K271" t="e">
            <v>#DIV/0!</v>
          </cell>
          <cell r="L271" t="e">
            <v>#DIV/0!</v>
          </cell>
          <cell r="M271" t="e">
            <v>#DIV/0!</v>
          </cell>
          <cell r="N271" t="e">
            <v>#DIV/0!</v>
          </cell>
          <cell r="O271">
            <v>2040</v>
          </cell>
          <cell r="P271" t="e">
            <v>#DIV/0!</v>
          </cell>
          <cell r="Q271" t="e">
            <v>#DIV/0!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row>
        <row r="272">
          <cell r="B272">
            <v>2050</v>
          </cell>
          <cell r="C272" t="str">
            <v>Backfilling by Purchaced gravel</v>
          </cell>
          <cell r="F272" t="str">
            <v>M3</v>
          </cell>
          <cell r="G272" t="e">
            <v>#DIV/0!</v>
          </cell>
          <cell r="H272" t="e">
            <v>#DIV/0!</v>
          </cell>
          <cell r="I272" t="e">
            <v>#DIV/0!</v>
          </cell>
          <cell r="J272" t="e">
            <v>#DIV/0!</v>
          </cell>
          <cell r="K272" t="e">
            <v>#DIV/0!</v>
          </cell>
          <cell r="L272" t="e">
            <v>#DIV/0!</v>
          </cell>
          <cell r="M272" t="e">
            <v>#DIV/0!</v>
          </cell>
          <cell r="N272" t="e">
            <v>#DIV/0!</v>
          </cell>
          <cell r="O272">
            <v>2050</v>
          </cell>
          <cell r="P272" t="e">
            <v>#DIV/0!</v>
          </cell>
          <cell r="Q272" t="e">
            <v>#DIV/0!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row>
        <row r="273">
          <cell r="B273">
            <v>2060</v>
          </cell>
          <cell r="C273" t="str">
            <v>Structural Fill by Purchaced material</v>
          </cell>
          <cell r="F273" t="str">
            <v>M3</v>
          </cell>
          <cell r="G273" t="e">
            <v>#DIV/0!</v>
          </cell>
          <cell r="H273" t="e">
            <v>#DIV/0!</v>
          </cell>
          <cell r="I273" t="e">
            <v>#DIV/0!</v>
          </cell>
          <cell r="J273" t="e">
            <v>#DIV/0!</v>
          </cell>
          <cell r="K273" t="e">
            <v>#DIV/0!</v>
          </cell>
          <cell r="L273" t="e">
            <v>#DIV/0!</v>
          </cell>
          <cell r="M273" t="e">
            <v>#DIV/0!</v>
          </cell>
          <cell r="N273" t="e">
            <v>#DIV/0!</v>
          </cell>
          <cell r="O273">
            <v>2060</v>
          </cell>
          <cell r="P273" t="e">
            <v>#DIV/0!</v>
          </cell>
          <cell r="Q273" t="e">
            <v>#DIV/0!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row>
        <row r="274">
          <cell r="A274" t="str">
            <v>PACBBD000010</v>
          </cell>
          <cell r="B274">
            <v>2080</v>
          </cell>
          <cell r="C274" t="str">
            <v>Disposal(Soil)</v>
          </cell>
          <cell r="E274">
            <v>14143</v>
          </cell>
          <cell r="F274" t="str">
            <v>M3</v>
          </cell>
          <cell r="G274">
            <v>0</v>
          </cell>
          <cell r="H274">
            <v>0</v>
          </cell>
          <cell r="I274">
            <v>0.16</v>
          </cell>
          <cell r="J274">
            <v>1.89</v>
          </cell>
          <cell r="K274">
            <v>0.53</v>
          </cell>
          <cell r="L274">
            <v>0</v>
          </cell>
          <cell r="M274">
            <v>0</v>
          </cell>
          <cell r="N274">
            <v>2.58</v>
          </cell>
          <cell r="O274">
            <v>2080</v>
          </cell>
          <cell r="P274">
            <v>0</v>
          </cell>
          <cell r="Q274">
            <v>2.58</v>
          </cell>
          <cell r="S274">
            <v>0</v>
          </cell>
          <cell r="T274">
            <v>0</v>
          </cell>
          <cell r="U274">
            <v>0.16</v>
          </cell>
          <cell r="V274">
            <v>2262.88</v>
          </cell>
          <cell r="W274">
            <v>0.16906018060836178</v>
          </cell>
          <cell r="X274">
            <v>2391.0181343440609</v>
          </cell>
          <cell r="Y274">
            <v>2.42</v>
          </cell>
          <cell r="Z274">
            <v>34226.06</v>
          </cell>
          <cell r="AA274">
            <v>2.5890601806083615</v>
          </cell>
          <cell r="AB274">
            <v>36617.078134344054</v>
          </cell>
          <cell r="AC274">
            <v>0</v>
          </cell>
          <cell r="AD274">
            <v>0</v>
          </cell>
          <cell r="AE274">
            <v>2.5890601806083615</v>
          </cell>
          <cell r="AF274">
            <v>36617.078134344054</v>
          </cell>
        </row>
        <row r="275">
          <cell r="B275">
            <v>2081</v>
          </cell>
          <cell r="C275" t="str">
            <v>Disposal(Rock)</v>
          </cell>
          <cell r="F275" t="str">
            <v>M3</v>
          </cell>
          <cell r="G275" t="e">
            <v>#DIV/0!</v>
          </cell>
          <cell r="H275" t="e">
            <v>#DIV/0!</v>
          </cell>
          <cell r="I275" t="e">
            <v>#DIV/0!</v>
          </cell>
          <cell r="J275" t="e">
            <v>#DIV/0!</v>
          </cell>
          <cell r="K275" t="e">
            <v>#DIV/0!</v>
          </cell>
          <cell r="L275" t="e">
            <v>#DIV/0!</v>
          </cell>
          <cell r="M275" t="e">
            <v>#DIV/0!</v>
          </cell>
          <cell r="N275" t="e">
            <v>#DIV/0!</v>
          </cell>
          <cell r="O275">
            <v>2081</v>
          </cell>
          <cell r="P275" t="e">
            <v>#DIV/0!</v>
          </cell>
          <cell r="Q275" t="e">
            <v>#DIV/0!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row>
        <row r="276">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row>
        <row r="277">
          <cell r="C277" t="str">
            <v>Concrete Work</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row>
        <row r="278">
          <cell r="B278">
            <v>3010</v>
          </cell>
          <cell r="C278" t="str">
            <v>Concrete (Lean Concrete_10MP)</v>
          </cell>
          <cell r="F278" t="str">
            <v>M3</v>
          </cell>
          <cell r="G278" t="e">
            <v>#DIV/0!</v>
          </cell>
          <cell r="H278" t="e">
            <v>#DIV/0!</v>
          </cell>
          <cell r="I278" t="e">
            <v>#DIV/0!</v>
          </cell>
          <cell r="J278" t="e">
            <v>#DIV/0!</v>
          </cell>
          <cell r="K278" t="e">
            <v>#DIV/0!</v>
          </cell>
          <cell r="L278" t="e">
            <v>#DIV/0!</v>
          </cell>
          <cell r="M278" t="e">
            <v>#DIV/0!</v>
          </cell>
          <cell r="N278" t="e">
            <v>#DIV/0!</v>
          </cell>
          <cell r="O278">
            <v>3010</v>
          </cell>
          <cell r="P278" t="e">
            <v>#DIV/0!</v>
          </cell>
          <cell r="Q278" t="e">
            <v>#DIV/0!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row>
        <row r="279">
          <cell r="A279" t="str">
            <v>PACBCA000010B</v>
          </cell>
          <cell r="B279">
            <v>3015</v>
          </cell>
          <cell r="C279" t="str">
            <v>Concrete (Lean Concrete_15MP)</v>
          </cell>
          <cell r="E279">
            <v>593.65000000000009</v>
          </cell>
          <cell r="F279" t="str">
            <v>M3</v>
          </cell>
          <cell r="G279">
            <v>0</v>
          </cell>
          <cell r="H279">
            <v>59.33</v>
          </cell>
          <cell r="I279">
            <v>17.600000000000001</v>
          </cell>
          <cell r="J279">
            <v>3.57</v>
          </cell>
          <cell r="K279">
            <v>12.38</v>
          </cell>
          <cell r="L279">
            <v>0</v>
          </cell>
          <cell r="M279">
            <v>0</v>
          </cell>
          <cell r="N279">
            <v>92.88</v>
          </cell>
          <cell r="O279">
            <v>3015</v>
          </cell>
          <cell r="P279">
            <v>0</v>
          </cell>
          <cell r="Q279">
            <v>92.88</v>
          </cell>
          <cell r="S279">
            <v>59.33</v>
          </cell>
          <cell r="T279">
            <v>35221.254500000003</v>
          </cell>
          <cell r="U279">
            <v>17.600000000000001</v>
          </cell>
          <cell r="V279">
            <v>10448.240000000002</v>
          </cell>
          <cell r="W279">
            <v>18.596619866919799</v>
          </cell>
          <cell r="X279">
            <v>11039.883383996939</v>
          </cell>
          <cell r="Y279">
            <v>15.950000000000001</v>
          </cell>
          <cell r="Z279">
            <v>9468.7175000000025</v>
          </cell>
          <cell r="AA279">
            <v>93.876619866919796</v>
          </cell>
          <cell r="AB279">
            <v>55729.855383996946</v>
          </cell>
          <cell r="AC279">
            <v>0</v>
          </cell>
          <cell r="AD279">
            <v>0</v>
          </cell>
          <cell r="AE279">
            <v>93.876619866919796</v>
          </cell>
          <cell r="AF279">
            <v>55729.855383996946</v>
          </cell>
        </row>
        <row r="280">
          <cell r="B280">
            <v>3020</v>
          </cell>
          <cell r="C280" t="str">
            <v>Concrete (Structual Concrete_20MP)</v>
          </cell>
          <cell r="F280" t="str">
            <v>M3</v>
          </cell>
          <cell r="G280" t="e">
            <v>#DIV/0!</v>
          </cell>
          <cell r="H280" t="e">
            <v>#DIV/0!</v>
          </cell>
          <cell r="I280" t="e">
            <v>#DIV/0!</v>
          </cell>
          <cell r="J280" t="e">
            <v>#DIV/0!</v>
          </cell>
          <cell r="K280" t="e">
            <v>#DIV/0!</v>
          </cell>
          <cell r="L280" t="e">
            <v>#DIV/0!</v>
          </cell>
          <cell r="M280" t="e">
            <v>#DIV/0!</v>
          </cell>
          <cell r="N280" t="e">
            <v>#DIV/0!</v>
          </cell>
          <cell r="O280">
            <v>3020</v>
          </cell>
          <cell r="P280" t="e">
            <v>#DIV/0!</v>
          </cell>
          <cell r="Q280" t="e">
            <v>#DIV/0!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row>
        <row r="281">
          <cell r="B281">
            <v>3025</v>
          </cell>
          <cell r="C281" t="str">
            <v>Concrete (Structual Concrete_25MP)</v>
          </cell>
          <cell r="F281" t="str">
            <v>M3</v>
          </cell>
          <cell r="G281" t="e">
            <v>#DIV/0!</v>
          </cell>
          <cell r="H281" t="e">
            <v>#DIV/0!</v>
          </cell>
          <cell r="I281" t="e">
            <v>#DIV/0!</v>
          </cell>
          <cell r="J281" t="e">
            <v>#DIV/0!</v>
          </cell>
          <cell r="K281" t="e">
            <v>#DIV/0!</v>
          </cell>
          <cell r="L281" t="e">
            <v>#DIV/0!</v>
          </cell>
          <cell r="M281" t="e">
            <v>#DIV/0!</v>
          </cell>
          <cell r="N281" t="e">
            <v>#DIV/0!</v>
          </cell>
          <cell r="O281">
            <v>3025</v>
          </cell>
          <cell r="P281" t="e">
            <v>#DIV/0!</v>
          </cell>
          <cell r="Q281" t="e">
            <v>#DIV/0!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row>
        <row r="282">
          <cell r="A282" t="str">
            <v>PACBCA000040B</v>
          </cell>
          <cell r="B282">
            <v>3028</v>
          </cell>
          <cell r="C282" t="str">
            <v>Concrete (Structual Concrete_28MP)</v>
          </cell>
          <cell r="E282">
            <v>5246.6500000000015</v>
          </cell>
          <cell r="F282" t="str">
            <v>M3</v>
          </cell>
          <cell r="G282">
            <v>0</v>
          </cell>
          <cell r="H282">
            <v>68.599999999999994</v>
          </cell>
          <cell r="I282">
            <v>23.63</v>
          </cell>
          <cell r="J282">
            <v>3.99</v>
          </cell>
          <cell r="K282">
            <v>13.84</v>
          </cell>
          <cell r="L282">
            <v>0</v>
          </cell>
          <cell r="M282">
            <v>0</v>
          </cell>
          <cell r="N282">
            <v>110.05999999999999</v>
          </cell>
          <cell r="O282">
            <v>3028</v>
          </cell>
          <cell r="P282">
            <v>0</v>
          </cell>
          <cell r="Q282">
            <v>110.05999999999999</v>
          </cell>
          <cell r="S282">
            <v>68.599999999999994</v>
          </cell>
          <cell r="T282">
            <v>359920.19000000006</v>
          </cell>
          <cell r="U282">
            <v>23.63</v>
          </cell>
          <cell r="V282">
            <v>123978.33950000003</v>
          </cell>
          <cell r="W282">
            <v>24.96807542359743</v>
          </cell>
          <cell r="X282">
            <v>130998.75292121748</v>
          </cell>
          <cell r="Y282">
            <v>17.829999999999998</v>
          </cell>
          <cell r="Z282">
            <v>93547.769500000024</v>
          </cell>
          <cell r="AA282">
            <v>111.39807542359742</v>
          </cell>
          <cell r="AB282">
            <v>584466.71242121758</v>
          </cell>
          <cell r="AC282">
            <v>0</v>
          </cell>
          <cell r="AD282">
            <v>0</v>
          </cell>
          <cell r="AE282">
            <v>111.39807542359742</v>
          </cell>
          <cell r="AF282">
            <v>584466.71242121758</v>
          </cell>
        </row>
        <row r="283">
          <cell r="A283" t="str">
            <v>PACBCA000050B</v>
          </cell>
          <cell r="B283">
            <v>3030</v>
          </cell>
          <cell r="C283" t="str">
            <v>Concrete (Structual Concrete_30MP)</v>
          </cell>
          <cell r="E283">
            <v>1457.4</v>
          </cell>
          <cell r="F283" t="str">
            <v>M3</v>
          </cell>
          <cell r="G283">
            <v>0</v>
          </cell>
          <cell r="H283">
            <v>70.36</v>
          </cell>
          <cell r="I283">
            <v>23.75</v>
          </cell>
          <cell r="J283">
            <v>4.01</v>
          </cell>
          <cell r="K283">
            <v>13.91</v>
          </cell>
          <cell r="L283">
            <v>0</v>
          </cell>
          <cell r="M283">
            <v>0</v>
          </cell>
          <cell r="N283">
            <v>112.03</v>
          </cell>
          <cell r="O283">
            <v>3030</v>
          </cell>
          <cell r="P283">
            <v>0</v>
          </cell>
          <cell r="Q283">
            <v>112.03</v>
          </cell>
          <cell r="S283">
            <v>70.36</v>
          </cell>
          <cell r="T283">
            <v>102542.664</v>
          </cell>
          <cell r="U283">
            <v>23.75</v>
          </cell>
          <cell r="V283">
            <v>34613.25</v>
          </cell>
          <cell r="W283">
            <v>25.094870559053703</v>
          </cell>
          <cell r="X283">
            <v>36573.264352764869</v>
          </cell>
          <cell r="Y283">
            <v>17.920000000000002</v>
          </cell>
          <cell r="Z283">
            <v>26116.608000000004</v>
          </cell>
          <cell r="AA283">
            <v>113.3748705590537</v>
          </cell>
          <cell r="AB283">
            <v>165232.53635276487</v>
          </cell>
          <cell r="AC283">
            <v>0</v>
          </cell>
          <cell r="AD283">
            <v>0</v>
          </cell>
          <cell r="AE283">
            <v>113.3748705590537</v>
          </cell>
          <cell r="AF283">
            <v>165232.53635276487</v>
          </cell>
        </row>
        <row r="284">
          <cell r="B284">
            <v>3035</v>
          </cell>
          <cell r="C284" t="str">
            <v>Concrete (Structual Concrete_35MP)</v>
          </cell>
          <cell r="F284" t="str">
            <v>M3</v>
          </cell>
          <cell r="G284" t="e">
            <v>#DIV/0!</v>
          </cell>
          <cell r="H284" t="e">
            <v>#DIV/0!</v>
          </cell>
          <cell r="I284" t="e">
            <v>#DIV/0!</v>
          </cell>
          <cell r="J284" t="e">
            <v>#DIV/0!</v>
          </cell>
          <cell r="K284" t="e">
            <v>#DIV/0!</v>
          </cell>
          <cell r="L284" t="e">
            <v>#DIV/0!</v>
          </cell>
          <cell r="M284" t="e">
            <v>#DIV/0!</v>
          </cell>
          <cell r="N284" t="e">
            <v>#DIV/0!</v>
          </cell>
          <cell r="O284">
            <v>3035</v>
          </cell>
          <cell r="P284" t="e">
            <v>#DIV/0!</v>
          </cell>
          <cell r="Q284" t="e">
            <v>#DIV/0!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row>
        <row r="285">
          <cell r="B285">
            <v>3040</v>
          </cell>
          <cell r="C285" t="str">
            <v>Concrete (Structual Concrete_40MP)</v>
          </cell>
          <cell r="F285" t="str">
            <v>M3</v>
          </cell>
          <cell r="G285" t="e">
            <v>#DIV/0!</v>
          </cell>
          <cell r="H285" t="e">
            <v>#DIV/0!</v>
          </cell>
          <cell r="I285" t="e">
            <v>#DIV/0!</v>
          </cell>
          <cell r="J285" t="e">
            <v>#DIV/0!</v>
          </cell>
          <cell r="K285" t="e">
            <v>#DIV/0!</v>
          </cell>
          <cell r="L285" t="e">
            <v>#DIV/0!</v>
          </cell>
          <cell r="M285" t="e">
            <v>#DIV/0!</v>
          </cell>
          <cell r="N285" t="e">
            <v>#DIV/0!</v>
          </cell>
          <cell r="O285">
            <v>3040</v>
          </cell>
          <cell r="P285" t="e">
            <v>#DIV/0!</v>
          </cell>
          <cell r="Q285" t="e">
            <v>#DIV/0!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row>
        <row r="286">
          <cell r="B286">
            <v>3060</v>
          </cell>
          <cell r="C286" t="str">
            <v>Concrete (Structual Concrete_ )</v>
          </cell>
          <cell r="F286" t="str">
            <v>M3</v>
          </cell>
          <cell r="G286" t="e">
            <v>#DIV/0!</v>
          </cell>
          <cell r="H286" t="e">
            <v>#DIV/0!</v>
          </cell>
          <cell r="I286" t="e">
            <v>#DIV/0!</v>
          </cell>
          <cell r="J286" t="e">
            <v>#DIV/0!</v>
          </cell>
          <cell r="K286" t="e">
            <v>#DIV/0!</v>
          </cell>
          <cell r="L286" t="e">
            <v>#DIV/0!</v>
          </cell>
          <cell r="M286" t="e">
            <v>#DIV/0!</v>
          </cell>
          <cell r="N286" t="e">
            <v>#DIV/0!</v>
          </cell>
          <cell r="O286">
            <v>3060</v>
          </cell>
          <cell r="P286" t="e">
            <v>#DIV/0!</v>
          </cell>
          <cell r="Q286" t="e">
            <v>#DIV/0!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row>
        <row r="287">
          <cell r="B287">
            <v>3061</v>
          </cell>
          <cell r="C287" t="str">
            <v>Concrete (Structual Concrete_ )</v>
          </cell>
          <cell r="F287" t="str">
            <v>M3</v>
          </cell>
          <cell r="G287" t="e">
            <v>#DIV/0!</v>
          </cell>
          <cell r="H287" t="e">
            <v>#DIV/0!</v>
          </cell>
          <cell r="I287" t="e">
            <v>#DIV/0!</v>
          </cell>
          <cell r="J287" t="e">
            <v>#DIV/0!</v>
          </cell>
          <cell r="K287" t="e">
            <v>#DIV/0!</v>
          </cell>
          <cell r="L287" t="e">
            <v>#DIV/0!</v>
          </cell>
          <cell r="M287" t="e">
            <v>#DIV/0!</v>
          </cell>
          <cell r="N287" t="e">
            <v>#DIV/0!</v>
          </cell>
          <cell r="O287">
            <v>3061</v>
          </cell>
          <cell r="P287" t="e">
            <v>#DIV/0!</v>
          </cell>
          <cell r="Q287" t="e">
            <v>#DIV/0!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row>
        <row r="288">
          <cell r="B288">
            <v>3062</v>
          </cell>
          <cell r="C288" t="str">
            <v>Concrete (Structual Concrete_ )</v>
          </cell>
          <cell r="F288" t="str">
            <v>M3</v>
          </cell>
          <cell r="G288" t="e">
            <v>#DIV/0!</v>
          </cell>
          <cell r="H288" t="e">
            <v>#DIV/0!</v>
          </cell>
          <cell r="I288" t="e">
            <v>#DIV/0!</v>
          </cell>
          <cell r="J288" t="e">
            <v>#DIV/0!</v>
          </cell>
          <cell r="K288" t="e">
            <v>#DIV/0!</v>
          </cell>
          <cell r="L288" t="e">
            <v>#DIV/0!</v>
          </cell>
          <cell r="M288" t="e">
            <v>#DIV/0!</v>
          </cell>
          <cell r="N288" t="e">
            <v>#DIV/0!</v>
          </cell>
          <cell r="O288">
            <v>3062</v>
          </cell>
          <cell r="P288" t="e">
            <v>#DIV/0!</v>
          </cell>
          <cell r="Q288" t="e">
            <v>#DIV/0!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row>
        <row r="289">
          <cell r="B289">
            <v>3063</v>
          </cell>
          <cell r="C289" t="str">
            <v>Concrete (Structual Concrete_ )</v>
          </cell>
          <cell r="F289" t="str">
            <v>M3</v>
          </cell>
          <cell r="G289" t="e">
            <v>#DIV/0!</v>
          </cell>
          <cell r="H289" t="e">
            <v>#DIV/0!</v>
          </cell>
          <cell r="I289" t="e">
            <v>#DIV/0!</v>
          </cell>
          <cell r="J289" t="e">
            <v>#DIV/0!</v>
          </cell>
          <cell r="K289" t="e">
            <v>#DIV/0!</v>
          </cell>
          <cell r="L289" t="e">
            <v>#DIV/0!</v>
          </cell>
          <cell r="M289" t="e">
            <v>#DIV/0!</v>
          </cell>
          <cell r="N289" t="e">
            <v>#DIV/0!</v>
          </cell>
          <cell r="O289">
            <v>3063</v>
          </cell>
          <cell r="P289" t="e">
            <v>#DIV/0!</v>
          </cell>
          <cell r="Q289" t="e">
            <v>#DIV/0!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row>
        <row r="290">
          <cell r="B290">
            <v>3064</v>
          </cell>
          <cell r="C290" t="str">
            <v>Concrete (Structual Concrete_ )</v>
          </cell>
          <cell r="F290" t="str">
            <v>M3</v>
          </cell>
          <cell r="G290" t="e">
            <v>#DIV/0!</v>
          </cell>
          <cell r="H290" t="e">
            <v>#DIV/0!</v>
          </cell>
          <cell r="I290" t="e">
            <v>#DIV/0!</v>
          </cell>
          <cell r="J290" t="e">
            <v>#DIV/0!</v>
          </cell>
          <cell r="K290" t="e">
            <v>#DIV/0!</v>
          </cell>
          <cell r="L290" t="e">
            <v>#DIV/0!</v>
          </cell>
          <cell r="M290" t="e">
            <v>#DIV/0!</v>
          </cell>
          <cell r="N290" t="e">
            <v>#DIV/0!</v>
          </cell>
          <cell r="O290">
            <v>3064</v>
          </cell>
          <cell r="P290" t="e">
            <v>#DIV/0!</v>
          </cell>
          <cell r="Q290" t="e">
            <v>#DIV/0!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row>
        <row r="291">
          <cell r="B291">
            <v>3065</v>
          </cell>
          <cell r="C291" t="str">
            <v>Concrete (Structual Concrete_ )</v>
          </cell>
          <cell r="F291" t="str">
            <v>M3</v>
          </cell>
          <cell r="G291" t="e">
            <v>#DIV/0!</v>
          </cell>
          <cell r="H291" t="e">
            <v>#DIV/0!</v>
          </cell>
          <cell r="I291" t="e">
            <v>#DIV/0!</v>
          </cell>
          <cell r="J291" t="e">
            <v>#DIV/0!</v>
          </cell>
          <cell r="K291" t="e">
            <v>#DIV/0!</v>
          </cell>
          <cell r="L291" t="e">
            <v>#DIV/0!</v>
          </cell>
          <cell r="M291" t="e">
            <v>#DIV/0!</v>
          </cell>
          <cell r="N291" t="e">
            <v>#DIV/0!</v>
          </cell>
          <cell r="O291">
            <v>3065</v>
          </cell>
          <cell r="P291" t="e">
            <v>#DIV/0!</v>
          </cell>
          <cell r="Q291" t="e">
            <v>#DIV/0!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row>
        <row r="292">
          <cell r="B292">
            <v>3066</v>
          </cell>
          <cell r="C292" t="str">
            <v>Concrete (Structual Concrete_ )</v>
          </cell>
          <cell r="F292" t="str">
            <v>M3</v>
          </cell>
          <cell r="G292" t="e">
            <v>#DIV/0!</v>
          </cell>
          <cell r="H292" t="e">
            <v>#DIV/0!</v>
          </cell>
          <cell r="I292" t="e">
            <v>#DIV/0!</v>
          </cell>
          <cell r="J292" t="e">
            <v>#DIV/0!</v>
          </cell>
          <cell r="K292" t="e">
            <v>#DIV/0!</v>
          </cell>
          <cell r="L292" t="e">
            <v>#DIV/0!</v>
          </cell>
          <cell r="M292" t="e">
            <v>#DIV/0!</v>
          </cell>
          <cell r="N292" t="e">
            <v>#DIV/0!</v>
          </cell>
          <cell r="O292">
            <v>3066</v>
          </cell>
          <cell r="P292" t="e">
            <v>#DIV/0!</v>
          </cell>
          <cell r="Q292" t="e">
            <v>#DIV/0!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row>
        <row r="293">
          <cell r="B293">
            <v>3067</v>
          </cell>
          <cell r="C293" t="str">
            <v>Concrete (Structual Concrete_ )</v>
          </cell>
          <cell r="F293" t="str">
            <v>M3</v>
          </cell>
          <cell r="G293" t="e">
            <v>#DIV/0!</v>
          </cell>
          <cell r="H293" t="e">
            <v>#DIV/0!</v>
          </cell>
          <cell r="I293" t="e">
            <v>#DIV/0!</v>
          </cell>
          <cell r="J293" t="e">
            <v>#DIV/0!</v>
          </cell>
          <cell r="K293" t="e">
            <v>#DIV/0!</v>
          </cell>
          <cell r="L293" t="e">
            <v>#DIV/0!</v>
          </cell>
          <cell r="M293" t="e">
            <v>#DIV/0!</v>
          </cell>
          <cell r="N293" t="e">
            <v>#DIV/0!</v>
          </cell>
          <cell r="O293">
            <v>3067</v>
          </cell>
          <cell r="P293" t="e">
            <v>#DIV/0!</v>
          </cell>
          <cell r="Q293" t="e">
            <v>#DIV/0!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row>
        <row r="294">
          <cell r="A294" t="str">
            <v>PACBCB000010</v>
          </cell>
          <cell r="B294">
            <v>3111</v>
          </cell>
          <cell r="C294" t="str">
            <v>Form Work(1 Times)</v>
          </cell>
          <cell r="E294">
            <v>2748.21</v>
          </cell>
          <cell r="F294" t="str">
            <v>M2</v>
          </cell>
          <cell r="G294">
            <v>0</v>
          </cell>
          <cell r="H294">
            <v>65.66</v>
          </cell>
          <cell r="I294">
            <v>109.62</v>
          </cell>
          <cell r="J294">
            <v>5.62</v>
          </cell>
          <cell r="K294">
            <v>20.399999999999999</v>
          </cell>
          <cell r="L294">
            <v>0</v>
          </cell>
          <cell r="M294">
            <v>0</v>
          </cell>
          <cell r="N294">
            <v>201.3</v>
          </cell>
          <cell r="O294">
            <v>3111</v>
          </cell>
          <cell r="P294">
            <v>0</v>
          </cell>
          <cell r="Q294">
            <v>201.3</v>
          </cell>
          <cell r="S294">
            <v>65.66</v>
          </cell>
          <cell r="T294">
            <v>180447.46859999999</v>
          </cell>
          <cell r="U294">
            <v>109.62</v>
          </cell>
          <cell r="V294">
            <v>301258.78020000004</v>
          </cell>
          <cell r="W294">
            <v>115.82735623930387</v>
          </cell>
          <cell r="X294">
            <v>318317.89869041729</v>
          </cell>
          <cell r="Y294">
            <v>26.02</v>
          </cell>
          <cell r="Z294">
            <v>71508.424199999994</v>
          </cell>
          <cell r="AA294">
            <v>207.50735623930387</v>
          </cell>
          <cell r="AB294">
            <v>570273.79149041732</v>
          </cell>
          <cell r="AC294">
            <v>0</v>
          </cell>
          <cell r="AD294">
            <v>0</v>
          </cell>
          <cell r="AE294">
            <v>207.50735623930387</v>
          </cell>
          <cell r="AF294">
            <v>570273.79149041732</v>
          </cell>
        </row>
        <row r="295">
          <cell r="B295">
            <v>3112</v>
          </cell>
          <cell r="C295" t="str">
            <v>Form Work(2 Times)</v>
          </cell>
          <cell r="F295" t="str">
            <v>M2</v>
          </cell>
          <cell r="G295" t="e">
            <v>#DIV/0!</v>
          </cell>
          <cell r="H295" t="e">
            <v>#DIV/0!</v>
          </cell>
          <cell r="I295" t="e">
            <v>#DIV/0!</v>
          </cell>
          <cell r="J295" t="e">
            <v>#DIV/0!</v>
          </cell>
          <cell r="K295" t="e">
            <v>#DIV/0!</v>
          </cell>
          <cell r="L295" t="e">
            <v>#DIV/0!</v>
          </cell>
          <cell r="M295" t="e">
            <v>#DIV/0!</v>
          </cell>
          <cell r="N295" t="e">
            <v>#DIV/0!</v>
          </cell>
          <cell r="O295">
            <v>3112</v>
          </cell>
          <cell r="P295" t="e">
            <v>#DIV/0!</v>
          </cell>
          <cell r="Q295" t="e">
            <v>#DIV/0!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row>
        <row r="296">
          <cell r="A296" t="str">
            <v>PACBCB000020</v>
          </cell>
          <cell r="B296">
            <v>3113</v>
          </cell>
          <cell r="C296" t="str">
            <v>Form Work(3 Times)</v>
          </cell>
          <cell r="E296">
            <v>8457.9000000000033</v>
          </cell>
          <cell r="F296" t="str">
            <v>M2</v>
          </cell>
          <cell r="G296">
            <v>0</v>
          </cell>
          <cell r="H296">
            <v>22.63</v>
          </cell>
          <cell r="I296">
            <v>57.26</v>
          </cell>
          <cell r="J296">
            <v>3.18</v>
          </cell>
          <cell r="K296">
            <v>9.9499999999999993</v>
          </cell>
          <cell r="L296">
            <v>0</v>
          </cell>
          <cell r="M296">
            <v>0</v>
          </cell>
          <cell r="N296">
            <v>93.02000000000001</v>
          </cell>
          <cell r="O296">
            <v>3113</v>
          </cell>
          <cell r="P296">
            <v>0</v>
          </cell>
          <cell r="Q296">
            <v>93.02000000000001</v>
          </cell>
          <cell r="S296">
            <v>22.63</v>
          </cell>
          <cell r="T296">
            <v>191402.27700000006</v>
          </cell>
          <cell r="U296">
            <v>57.26</v>
          </cell>
          <cell r="V296">
            <v>484299.35400000017</v>
          </cell>
          <cell r="W296">
            <v>60.502412135217469</v>
          </cell>
          <cell r="X296">
            <v>511723.35159845604</v>
          </cell>
          <cell r="Y296">
            <v>13.129999999999999</v>
          </cell>
          <cell r="Z296">
            <v>111052.22700000003</v>
          </cell>
          <cell r="AA296">
            <v>96.26241213521746</v>
          </cell>
          <cell r="AB296">
            <v>814177.85559845611</v>
          </cell>
          <cell r="AC296">
            <v>0</v>
          </cell>
          <cell r="AD296">
            <v>0</v>
          </cell>
          <cell r="AE296">
            <v>96.26241213521746</v>
          </cell>
          <cell r="AF296">
            <v>814177.85559845611</v>
          </cell>
        </row>
        <row r="297">
          <cell r="B297">
            <v>3114</v>
          </cell>
          <cell r="C297" t="str">
            <v>Form Work(4 Times)</v>
          </cell>
          <cell r="F297" t="str">
            <v>M2</v>
          </cell>
          <cell r="G297" t="e">
            <v>#DIV/0!</v>
          </cell>
          <cell r="H297" t="e">
            <v>#DIV/0!</v>
          </cell>
          <cell r="I297" t="e">
            <v>#DIV/0!</v>
          </cell>
          <cell r="J297" t="e">
            <v>#DIV/0!</v>
          </cell>
          <cell r="K297" t="e">
            <v>#DIV/0!</v>
          </cell>
          <cell r="L297" t="e">
            <v>#DIV/0!</v>
          </cell>
          <cell r="M297" t="e">
            <v>#DIV/0!</v>
          </cell>
          <cell r="N297" t="e">
            <v>#DIV/0!</v>
          </cell>
          <cell r="O297">
            <v>3114</v>
          </cell>
          <cell r="P297" t="e">
            <v>#DIV/0!</v>
          </cell>
          <cell r="Q297" t="e">
            <v>#DIV/0!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row>
        <row r="298">
          <cell r="B298">
            <v>3116</v>
          </cell>
          <cell r="C298" t="str">
            <v>Form Work(6 Times)</v>
          </cell>
          <cell r="F298" t="str">
            <v>M2</v>
          </cell>
          <cell r="G298" t="e">
            <v>#DIV/0!</v>
          </cell>
          <cell r="H298" t="e">
            <v>#DIV/0!</v>
          </cell>
          <cell r="I298" t="e">
            <v>#DIV/0!</v>
          </cell>
          <cell r="J298" t="e">
            <v>#DIV/0!</v>
          </cell>
          <cell r="K298" t="e">
            <v>#DIV/0!</v>
          </cell>
          <cell r="L298" t="e">
            <v>#DIV/0!</v>
          </cell>
          <cell r="M298" t="e">
            <v>#DIV/0!</v>
          </cell>
          <cell r="N298" t="e">
            <v>#DIV/0!</v>
          </cell>
          <cell r="O298">
            <v>3116</v>
          </cell>
          <cell r="P298" t="e">
            <v>#DIV/0!</v>
          </cell>
          <cell r="Q298" t="e">
            <v>#DIV/0!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row>
        <row r="299">
          <cell r="B299">
            <v>3211</v>
          </cell>
          <cell r="C299" t="str">
            <v>Re-bar Work(Normal)</v>
          </cell>
          <cell r="F299" t="str">
            <v>ton</v>
          </cell>
          <cell r="G299" t="e">
            <v>#DIV/0!</v>
          </cell>
          <cell r="H299" t="e">
            <v>#DIV/0!</v>
          </cell>
          <cell r="I299" t="e">
            <v>#DIV/0!</v>
          </cell>
          <cell r="J299" t="e">
            <v>#DIV/0!</v>
          </cell>
          <cell r="K299" t="e">
            <v>#DIV/0!</v>
          </cell>
          <cell r="L299" t="e">
            <v>#DIV/0!</v>
          </cell>
          <cell r="M299" t="e">
            <v>#DIV/0!</v>
          </cell>
          <cell r="N299" t="e">
            <v>#DIV/0!</v>
          </cell>
          <cell r="O299">
            <v>3211</v>
          </cell>
          <cell r="P299" t="e">
            <v>#DIV/0!</v>
          </cell>
          <cell r="Q299" t="e">
            <v>#DIV/0!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row>
        <row r="300">
          <cell r="A300" t="str">
            <v>PACBCC000010A</v>
          </cell>
          <cell r="B300">
            <v>3212</v>
          </cell>
          <cell r="C300" t="str">
            <v>Re-bar Work(Complex)</v>
          </cell>
          <cell r="F300" t="str">
            <v>ton</v>
          </cell>
          <cell r="G300" t="e">
            <v>#DIV/0!</v>
          </cell>
          <cell r="H300" t="e">
            <v>#DIV/0!</v>
          </cell>
          <cell r="I300" t="e">
            <v>#DIV/0!</v>
          </cell>
          <cell r="J300" t="e">
            <v>#DIV/0!</v>
          </cell>
          <cell r="K300" t="e">
            <v>#DIV/0!</v>
          </cell>
          <cell r="L300" t="e">
            <v>#DIV/0!</v>
          </cell>
          <cell r="M300" t="e">
            <v>#DIV/0!</v>
          </cell>
          <cell r="N300" t="e">
            <v>#DIV/0!</v>
          </cell>
          <cell r="O300">
            <v>3212</v>
          </cell>
          <cell r="P300" t="e">
            <v>#DIV/0!</v>
          </cell>
          <cell r="Q300" t="e">
            <v>#DIV/0!</v>
          </cell>
          <cell r="S300">
            <v>672.04</v>
          </cell>
          <cell r="T300">
            <v>637416.49919999996</v>
          </cell>
          <cell r="U300">
            <v>1091.21</v>
          </cell>
          <cell r="V300">
            <v>1034990.8608</v>
          </cell>
          <cell r="W300">
            <v>1153.0009980103155</v>
          </cell>
          <cell r="X300">
            <v>1093598.386592824</v>
          </cell>
          <cell r="Y300">
            <v>106.28</v>
          </cell>
          <cell r="Z300">
            <v>100804.4544</v>
          </cell>
          <cell r="AA300">
            <v>1931.3209980103154</v>
          </cell>
          <cell r="AB300">
            <v>1831819.3401928239</v>
          </cell>
          <cell r="AC300">
            <v>0</v>
          </cell>
          <cell r="AD300">
            <v>0</v>
          </cell>
          <cell r="AE300">
            <v>1931.3209980103154</v>
          </cell>
          <cell r="AF300">
            <v>1831819.3401928239</v>
          </cell>
        </row>
        <row r="301">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row>
        <row r="302">
          <cell r="C302" t="str">
            <v>Road &amp; Paving Work</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row>
        <row r="303">
          <cell r="B303">
            <v>4010</v>
          </cell>
          <cell r="C303" t="str">
            <v>Sub Grade</v>
          </cell>
          <cell r="E303" t="e">
            <v>#REF!</v>
          </cell>
          <cell r="F303" t="str">
            <v>M2</v>
          </cell>
          <cell r="G303" t="e">
            <v>#REF!</v>
          </cell>
          <cell r="H303" t="e">
            <v>#REF!</v>
          </cell>
          <cell r="I303" t="e">
            <v>#REF!</v>
          </cell>
          <cell r="J303" t="e">
            <v>#REF!</v>
          </cell>
          <cell r="K303" t="e">
            <v>#REF!</v>
          </cell>
          <cell r="L303" t="e">
            <v>#REF!</v>
          </cell>
          <cell r="M303" t="e">
            <v>#REF!</v>
          </cell>
          <cell r="N303" t="e">
            <v>#REF!</v>
          </cell>
          <cell r="O303">
            <v>4010</v>
          </cell>
          <cell r="P303" t="e">
            <v>#REF!</v>
          </cell>
          <cell r="Q303" t="e">
            <v>#REF!</v>
          </cell>
          <cell r="S303">
            <v>0</v>
          </cell>
          <cell r="T303" t="e">
            <v>#REF!</v>
          </cell>
          <cell r="U303">
            <v>0</v>
          </cell>
          <cell r="V303" t="e">
            <v>#REF!</v>
          </cell>
          <cell r="W303">
            <v>0</v>
          </cell>
          <cell r="X303" t="e">
            <v>#REF!</v>
          </cell>
          <cell r="Y303">
            <v>0</v>
          </cell>
          <cell r="Z303" t="e">
            <v>#REF!</v>
          </cell>
          <cell r="AA303">
            <v>0</v>
          </cell>
          <cell r="AB303" t="e">
            <v>#REF!</v>
          </cell>
          <cell r="AC303">
            <v>0</v>
          </cell>
          <cell r="AD303" t="e">
            <v>#REF!</v>
          </cell>
          <cell r="AE303">
            <v>0</v>
          </cell>
          <cell r="AF303" t="e">
            <v>#REF!</v>
          </cell>
        </row>
        <row r="304">
          <cell r="B304">
            <v>4020</v>
          </cell>
          <cell r="C304" t="str">
            <v>Sub-base Course (t = 450mm)</v>
          </cell>
          <cell r="E304" t="e">
            <v>#REF!</v>
          </cell>
          <cell r="F304" t="str">
            <v>M2</v>
          </cell>
          <cell r="G304" t="e">
            <v>#REF!</v>
          </cell>
          <cell r="H304" t="e">
            <v>#REF!</v>
          </cell>
          <cell r="I304" t="e">
            <v>#REF!</v>
          </cell>
          <cell r="J304" t="e">
            <v>#REF!</v>
          </cell>
          <cell r="K304" t="e">
            <v>#REF!</v>
          </cell>
          <cell r="L304" t="e">
            <v>#REF!</v>
          </cell>
          <cell r="M304" t="e">
            <v>#REF!</v>
          </cell>
          <cell r="N304" t="e">
            <v>#REF!</v>
          </cell>
          <cell r="O304">
            <v>4020</v>
          </cell>
          <cell r="P304" t="e">
            <v>#REF!</v>
          </cell>
          <cell r="Q304" t="e">
            <v>#REF!</v>
          </cell>
          <cell r="S304">
            <v>0</v>
          </cell>
          <cell r="T304" t="e">
            <v>#REF!</v>
          </cell>
          <cell r="U304">
            <v>0</v>
          </cell>
          <cell r="V304" t="e">
            <v>#REF!</v>
          </cell>
          <cell r="W304">
            <v>0</v>
          </cell>
          <cell r="X304" t="e">
            <v>#REF!</v>
          </cell>
          <cell r="Y304">
            <v>0</v>
          </cell>
          <cell r="Z304" t="e">
            <v>#REF!</v>
          </cell>
          <cell r="AA304">
            <v>0</v>
          </cell>
          <cell r="AB304" t="e">
            <v>#REF!</v>
          </cell>
          <cell r="AC304">
            <v>0</v>
          </cell>
          <cell r="AD304" t="e">
            <v>#REF!</v>
          </cell>
          <cell r="AE304">
            <v>0</v>
          </cell>
          <cell r="AF304" t="e">
            <v>#REF!</v>
          </cell>
        </row>
        <row r="305">
          <cell r="B305">
            <v>4021</v>
          </cell>
          <cell r="C305" t="str">
            <v>Sub-base Course (t = 450mm) + Earth work</v>
          </cell>
          <cell r="E305" t="e">
            <v>#REF!</v>
          </cell>
          <cell r="F305" t="str">
            <v>M2</v>
          </cell>
          <cell r="G305" t="e">
            <v>#REF!</v>
          </cell>
          <cell r="H305" t="e">
            <v>#REF!</v>
          </cell>
          <cell r="I305" t="e">
            <v>#REF!</v>
          </cell>
          <cell r="J305" t="e">
            <v>#REF!</v>
          </cell>
          <cell r="K305" t="e">
            <v>#REF!</v>
          </cell>
          <cell r="L305" t="e">
            <v>#REF!</v>
          </cell>
          <cell r="M305" t="e">
            <v>#REF!</v>
          </cell>
          <cell r="N305" t="e">
            <v>#REF!</v>
          </cell>
          <cell r="O305">
            <v>4021</v>
          </cell>
          <cell r="P305" t="e">
            <v>#REF!</v>
          </cell>
          <cell r="Q305" t="e">
            <v>#REF!</v>
          </cell>
          <cell r="S305">
            <v>0</v>
          </cell>
          <cell r="T305" t="e">
            <v>#REF!</v>
          </cell>
          <cell r="U305">
            <v>0</v>
          </cell>
          <cell r="V305" t="e">
            <v>#REF!</v>
          </cell>
          <cell r="W305">
            <v>0</v>
          </cell>
          <cell r="X305" t="e">
            <v>#REF!</v>
          </cell>
          <cell r="Y305">
            <v>0</v>
          </cell>
          <cell r="Z305" t="e">
            <v>#REF!</v>
          </cell>
          <cell r="AA305">
            <v>0</v>
          </cell>
          <cell r="AB305" t="e">
            <v>#REF!</v>
          </cell>
          <cell r="AC305">
            <v>0</v>
          </cell>
          <cell r="AD305" t="e">
            <v>#REF!</v>
          </cell>
          <cell r="AE305">
            <v>0</v>
          </cell>
          <cell r="AF305" t="e">
            <v>#REF!</v>
          </cell>
        </row>
        <row r="306">
          <cell r="B306">
            <v>4030</v>
          </cell>
          <cell r="C306" t="str">
            <v>Base Course (t = 200mm)</v>
          </cell>
          <cell r="E306" t="e">
            <v>#REF!</v>
          </cell>
          <cell r="F306" t="str">
            <v>M2</v>
          </cell>
          <cell r="G306" t="e">
            <v>#REF!</v>
          </cell>
          <cell r="H306" t="e">
            <v>#REF!</v>
          </cell>
          <cell r="I306" t="e">
            <v>#REF!</v>
          </cell>
          <cell r="J306" t="e">
            <v>#REF!</v>
          </cell>
          <cell r="K306" t="e">
            <v>#REF!</v>
          </cell>
          <cell r="L306" t="e">
            <v>#REF!</v>
          </cell>
          <cell r="M306" t="e">
            <v>#REF!</v>
          </cell>
          <cell r="N306" t="e">
            <v>#REF!</v>
          </cell>
          <cell r="O306">
            <v>4030</v>
          </cell>
          <cell r="P306" t="e">
            <v>#REF!</v>
          </cell>
          <cell r="Q306" t="e">
            <v>#REF!</v>
          </cell>
          <cell r="S306">
            <v>0</v>
          </cell>
          <cell r="T306" t="e">
            <v>#REF!</v>
          </cell>
          <cell r="U306">
            <v>0</v>
          </cell>
          <cell r="V306" t="e">
            <v>#REF!</v>
          </cell>
          <cell r="W306">
            <v>0</v>
          </cell>
          <cell r="X306" t="e">
            <v>#REF!</v>
          </cell>
          <cell r="Y306">
            <v>0</v>
          </cell>
          <cell r="Z306" t="e">
            <v>#REF!</v>
          </cell>
          <cell r="AA306">
            <v>0</v>
          </cell>
          <cell r="AB306" t="e">
            <v>#REF!</v>
          </cell>
          <cell r="AC306">
            <v>0</v>
          </cell>
          <cell r="AD306" t="e">
            <v>#REF!</v>
          </cell>
          <cell r="AE306">
            <v>0</v>
          </cell>
          <cell r="AF306" t="e">
            <v>#REF!</v>
          </cell>
        </row>
        <row r="307">
          <cell r="B307">
            <v>4040</v>
          </cell>
          <cell r="C307" t="str">
            <v>Gravel Paving (t = 125mm)</v>
          </cell>
          <cell r="E307" t="e">
            <v>#REF!</v>
          </cell>
          <cell r="F307" t="str">
            <v>M2</v>
          </cell>
          <cell r="G307" t="e">
            <v>#REF!</v>
          </cell>
          <cell r="H307" t="e">
            <v>#REF!</v>
          </cell>
          <cell r="I307" t="e">
            <v>#REF!</v>
          </cell>
          <cell r="J307" t="e">
            <v>#REF!</v>
          </cell>
          <cell r="K307" t="e">
            <v>#REF!</v>
          </cell>
          <cell r="L307" t="e">
            <v>#REF!</v>
          </cell>
          <cell r="M307" t="e">
            <v>#REF!</v>
          </cell>
          <cell r="N307" t="e">
            <v>#REF!</v>
          </cell>
          <cell r="O307">
            <v>4040</v>
          </cell>
          <cell r="P307" t="e">
            <v>#REF!</v>
          </cell>
          <cell r="Q307" t="e">
            <v>#REF!</v>
          </cell>
          <cell r="S307">
            <v>0</v>
          </cell>
          <cell r="T307" t="e">
            <v>#REF!</v>
          </cell>
          <cell r="U307">
            <v>0</v>
          </cell>
          <cell r="V307" t="e">
            <v>#REF!</v>
          </cell>
          <cell r="W307">
            <v>0</v>
          </cell>
          <cell r="X307" t="e">
            <v>#REF!</v>
          </cell>
          <cell r="Y307">
            <v>0</v>
          </cell>
          <cell r="Z307" t="e">
            <v>#REF!</v>
          </cell>
          <cell r="AA307">
            <v>0</v>
          </cell>
          <cell r="AB307" t="e">
            <v>#REF!</v>
          </cell>
          <cell r="AC307">
            <v>0</v>
          </cell>
          <cell r="AD307" t="e">
            <v>#REF!</v>
          </cell>
          <cell r="AE307">
            <v>0</v>
          </cell>
          <cell r="AF307" t="e">
            <v>#REF!</v>
          </cell>
        </row>
        <row r="308">
          <cell r="B308">
            <v>4050</v>
          </cell>
          <cell r="C308" t="str">
            <v>Asphalt Paving (Binder course, t = 50mm)</v>
          </cell>
          <cell r="E308" t="e">
            <v>#REF!</v>
          </cell>
          <cell r="F308" t="str">
            <v>M2</v>
          </cell>
          <cell r="G308" t="e">
            <v>#REF!</v>
          </cell>
          <cell r="H308" t="e">
            <v>#REF!</v>
          </cell>
          <cell r="I308" t="e">
            <v>#REF!</v>
          </cell>
          <cell r="J308" t="e">
            <v>#REF!</v>
          </cell>
          <cell r="K308" t="e">
            <v>#REF!</v>
          </cell>
          <cell r="L308" t="e">
            <v>#REF!</v>
          </cell>
          <cell r="M308" t="e">
            <v>#REF!</v>
          </cell>
          <cell r="N308" t="e">
            <v>#REF!</v>
          </cell>
          <cell r="O308">
            <v>4050</v>
          </cell>
          <cell r="P308" t="e">
            <v>#REF!</v>
          </cell>
          <cell r="Q308" t="e">
            <v>#REF!</v>
          </cell>
          <cell r="S308">
            <v>0</v>
          </cell>
          <cell r="T308" t="e">
            <v>#REF!</v>
          </cell>
          <cell r="U308">
            <v>0</v>
          </cell>
          <cell r="V308" t="e">
            <v>#REF!</v>
          </cell>
          <cell r="W308">
            <v>0</v>
          </cell>
          <cell r="X308" t="e">
            <v>#REF!</v>
          </cell>
          <cell r="Y308">
            <v>0</v>
          </cell>
          <cell r="Z308" t="e">
            <v>#REF!</v>
          </cell>
          <cell r="AA308">
            <v>0</v>
          </cell>
          <cell r="AB308" t="e">
            <v>#REF!</v>
          </cell>
          <cell r="AC308">
            <v>0</v>
          </cell>
          <cell r="AD308" t="e">
            <v>#REF!</v>
          </cell>
          <cell r="AE308">
            <v>0</v>
          </cell>
          <cell r="AF308" t="e">
            <v>#REF!</v>
          </cell>
        </row>
        <row r="309">
          <cell r="B309">
            <v>4051</v>
          </cell>
          <cell r="C309" t="str">
            <v>Asphalt Paving (Binder course, t = 50mm)+Prime coat</v>
          </cell>
          <cell r="E309" t="e">
            <v>#REF!</v>
          </cell>
          <cell r="F309" t="str">
            <v>M2</v>
          </cell>
          <cell r="G309" t="e">
            <v>#REF!</v>
          </cell>
          <cell r="H309" t="e">
            <v>#REF!</v>
          </cell>
          <cell r="I309" t="e">
            <v>#REF!</v>
          </cell>
          <cell r="J309" t="e">
            <v>#REF!</v>
          </cell>
          <cell r="K309" t="e">
            <v>#REF!</v>
          </cell>
          <cell r="L309" t="e">
            <v>#REF!</v>
          </cell>
          <cell r="M309" t="e">
            <v>#REF!</v>
          </cell>
          <cell r="N309" t="e">
            <v>#REF!</v>
          </cell>
          <cell r="O309">
            <v>4051</v>
          </cell>
          <cell r="P309" t="e">
            <v>#REF!</v>
          </cell>
          <cell r="Q309" t="e">
            <v>#REF!</v>
          </cell>
          <cell r="S309">
            <v>0</v>
          </cell>
          <cell r="T309" t="e">
            <v>#REF!</v>
          </cell>
          <cell r="U309">
            <v>0</v>
          </cell>
          <cell r="V309" t="e">
            <v>#REF!</v>
          </cell>
          <cell r="W309">
            <v>0</v>
          </cell>
          <cell r="X309" t="e">
            <v>#REF!</v>
          </cell>
          <cell r="Y309">
            <v>0</v>
          </cell>
          <cell r="Z309" t="e">
            <v>#REF!</v>
          </cell>
          <cell r="AA309">
            <v>0</v>
          </cell>
          <cell r="AB309" t="e">
            <v>#REF!</v>
          </cell>
          <cell r="AC309">
            <v>0</v>
          </cell>
          <cell r="AD309" t="e">
            <v>#REF!</v>
          </cell>
          <cell r="AE309">
            <v>0</v>
          </cell>
          <cell r="AF309" t="e">
            <v>#REF!</v>
          </cell>
        </row>
        <row r="310">
          <cell r="B310">
            <v>4060</v>
          </cell>
          <cell r="C310" t="str">
            <v>Asphalt Paving (Wearing course, t = 50mm)</v>
          </cell>
          <cell r="E310" t="e">
            <v>#REF!</v>
          </cell>
          <cell r="F310" t="str">
            <v>M2</v>
          </cell>
          <cell r="G310" t="e">
            <v>#REF!</v>
          </cell>
          <cell r="H310" t="e">
            <v>#REF!</v>
          </cell>
          <cell r="I310" t="e">
            <v>#REF!</v>
          </cell>
          <cell r="J310" t="e">
            <v>#REF!</v>
          </cell>
          <cell r="K310" t="e">
            <v>#REF!</v>
          </cell>
          <cell r="L310" t="e">
            <v>#REF!</v>
          </cell>
          <cell r="M310" t="e">
            <v>#REF!</v>
          </cell>
          <cell r="N310" t="e">
            <v>#REF!</v>
          </cell>
          <cell r="O310">
            <v>4060</v>
          </cell>
          <cell r="P310" t="e">
            <v>#REF!</v>
          </cell>
          <cell r="Q310" t="e">
            <v>#REF!</v>
          </cell>
          <cell r="S310">
            <v>0</v>
          </cell>
          <cell r="T310" t="e">
            <v>#REF!</v>
          </cell>
          <cell r="U310">
            <v>0</v>
          </cell>
          <cell r="V310" t="e">
            <v>#REF!</v>
          </cell>
          <cell r="W310">
            <v>0</v>
          </cell>
          <cell r="X310" t="e">
            <v>#REF!</v>
          </cell>
          <cell r="Y310">
            <v>0</v>
          </cell>
          <cell r="Z310" t="e">
            <v>#REF!</v>
          </cell>
          <cell r="AA310">
            <v>0</v>
          </cell>
          <cell r="AB310" t="e">
            <v>#REF!</v>
          </cell>
          <cell r="AC310">
            <v>0</v>
          </cell>
          <cell r="AD310" t="e">
            <v>#REF!</v>
          </cell>
          <cell r="AE310">
            <v>0</v>
          </cell>
          <cell r="AF310" t="e">
            <v>#REF!</v>
          </cell>
        </row>
        <row r="311">
          <cell r="B311">
            <v>4061</v>
          </cell>
          <cell r="C311" t="str">
            <v>Asphalt Paving (Wearing course, t = 50mm)+Tact coat</v>
          </cell>
          <cell r="E311" t="e">
            <v>#REF!</v>
          </cell>
          <cell r="F311" t="str">
            <v>M2</v>
          </cell>
          <cell r="G311" t="e">
            <v>#REF!</v>
          </cell>
          <cell r="H311" t="e">
            <v>#REF!</v>
          </cell>
          <cell r="I311" t="e">
            <v>#REF!</v>
          </cell>
          <cell r="J311" t="e">
            <v>#REF!</v>
          </cell>
          <cell r="K311" t="e">
            <v>#REF!</v>
          </cell>
          <cell r="L311" t="e">
            <v>#REF!</v>
          </cell>
          <cell r="M311" t="e">
            <v>#REF!</v>
          </cell>
          <cell r="N311" t="e">
            <v>#REF!</v>
          </cell>
          <cell r="O311">
            <v>4061</v>
          </cell>
          <cell r="P311" t="e">
            <v>#REF!</v>
          </cell>
          <cell r="Q311" t="e">
            <v>#REF!</v>
          </cell>
          <cell r="S311">
            <v>0</v>
          </cell>
          <cell r="T311" t="e">
            <v>#REF!</v>
          </cell>
          <cell r="U311">
            <v>0</v>
          </cell>
          <cell r="V311" t="e">
            <v>#REF!</v>
          </cell>
          <cell r="W311">
            <v>0</v>
          </cell>
          <cell r="X311" t="e">
            <v>#REF!</v>
          </cell>
          <cell r="Y311">
            <v>0</v>
          </cell>
          <cell r="Z311" t="e">
            <v>#REF!</v>
          </cell>
          <cell r="AA311">
            <v>0</v>
          </cell>
          <cell r="AB311" t="e">
            <v>#REF!</v>
          </cell>
          <cell r="AC311">
            <v>0</v>
          </cell>
          <cell r="AD311" t="e">
            <v>#REF!</v>
          </cell>
          <cell r="AE311">
            <v>0</v>
          </cell>
          <cell r="AF311" t="e">
            <v>#REF!</v>
          </cell>
        </row>
        <row r="312">
          <cell r="B312">
            <v>4070</v>
          </cell>
          <cell r="C312" t="str">
            <v>Prime coating</v>
          </cell>
          <cell r="E312" t="e">
            <v>#REF!</v>
          </cell>
          <cell r="F312" t="str">
            <v>M2</v>
          </cell>
          <cell r="G312" t="e">
            <v>#REF!</v>
          </cell>
          <cell r="H312" t="e">
            <v>#REF!</v>
          </cell>
          <cell r="I312" t="e">
            <v>#REF!</v>
          </cell>
          <cell r="J312" t="e">
            <v>#REF!</v>
          </cell>
          <cell r="K312" t="e">
            <v>#REF!</v>
          </cell>
          <cell r="L312" t="e">
            <v>#REF!</v>
          </cell>
          <cell r="M312" t="e">
            <v>#REF!</v>
          </cell>
          <cell r="N312" t="e">
            <v>#REF!</v>
          </cell>
          <cell r="O312">
            <v>4070</v>
          </cell>
          <cell r="P312" t="e">
            <v>#REF!</v>
          </cell>
          <cell r="Q312" t="e">
            <v>#REF!</v>
          </cell>
          <cell r="S312">
            <v>0</v>
          </cell>
          <cell r="T312" t="e">
            <v>#REF!</v>
          </cell>
          <cell r="U312">
            <v>0</v>
          </cell>
          <cell r="V312" t="e">
            <v>#REF!</v>
          </cell>
          <cell r="W312">
            <v>0</v>
          </cell>
          <cell r="X312" t="e">
            <v>#REF!</v>
          </cell>
          <cell r="Y312">
            <v>0</v>
          </cell>
          <cell r="Z312" t="e">
            <v>#REF!</v>
          </cell>
          <cell r="AA312">
            <v>0</v>
          </cell>
          <cell r="AB312" t="e">
            <v>#REF!</v>
          </cell>
          <cell r="AC312">
            <v>0</v>
          </cell>
          <cell r="AD312" t="e">
            <v>#REF!</v>
          </cell>
          <cell r="AE312">
            <v>0</v>
          </cell>
          <cell r="AF312" t="e">
            <v>#REF!</v>
          </cell>
        </row>
        <row r="313">
          <cell r="B313">
            <v>4080</v>
          </cell>
          <cell r="C313" t="str">
            <v>Tact coating</v>
          </cell>
          <cell r="E313" t="e">
            <v>#REF!</v>
          </cell>
          <cell r="F313" t="str">
            <v>M2</v>
          </cell>
          <cell r="G313" t="e">
            <v>#REF!</v>
          </cell>
          <cell r="H313" t="e">
            <v>#REF!</v>
          </cell>
          <cell r="I313" t="e">
            <v>#REF!</v>
          </cell>
          <cell r="J313" t="e">
            <v>#REF!</v>
          </cell>
          <cell r="K313" t="e">
            <v>#REF!</v>
          </cell>
          <cell r="L313" t="e">
            <v>#REF!</v>
          </cell>
          <cell r="M313" t="e">
            <v>#REF!</v>
          </cell>
          <cell r="N313" t="e">
            <v>#REF!</v>
          </cell>
          <cell r="O313">
            <v>4080</v>
          </cell>
          <cell r="P313" t="e">
            <v>#REF!</v>
          </cell>
          <cell r="Q313" t="e">
            <v>#REF!</v>
          </cell>
          <cell r="S313">
            <v>0</v>
          </cell>
          <cell r="T313" t="e">
            <v>#REF!</v>
          </cell>
          <cell r="U313">
            <v>0</v>
          </cell>
          <cell r="V313" t="e">
            <v>#REF!</v>
          </cell>
          <cell r="W313">
            <v>0</v>
          </cell>
          <cell r="X313" t="e">
            <v>#REF!</v>
          </cell>
          <cell r="Y313">
            <v>0</v>
          </cell>
          <cell r="Z313" t="e">
            <v>#REF!</v>
          </cell>
          <cell r="AA313">
            <v>0</v>
          </cell>
          <cell r="AB313" t="e">
            <v>#REF!</v>
          </cell>
          <cell r="AC313">
            <v>0</v>
          </cell>
          <cell r="AD313" t="e">
            <v>#REF!</v>
          </cell>
          <cell r="AE313">
            <v>0</v>
          </cell>
          <cell r="AF313" t="e">
            <v>#REF!</v>
          </cell>
        </row>
        <row r="314">
          <cell r="B314">
            <v>4090</v>
          </cell>
          <cell r="C314" t="str">
            <v>Concrter Paving (t = 100mm, 25Mpa)</v>
          </cell>
          <cell r="E314" t="e">
            <v>#REF!</v>
          </cell>
          <cell r="F314" t="str">
            <v>M2</v>
          </cell>
          <cell r="G314" t="e">
            <v>#REF!</v>
          </cell>
          <cell r="H314" t="e">
            <v>#REF!</v>
          </cell>
          <cell r="I314" t="e">
            <v>#REF!</v>
          </cell>
          <cell r="J314" t="e">
            <v>#REF!</v>
          </cell>
          <cell r="K314" t="e">
            <v>#REF!</v>
          </cell>
          <cell r="L314" t="e">
            <v>#REF!</v>
          </cell>
          <cell r="M314" t="e">
            <v>#REF!</v>
          </cell>
          <cell r="N314" t="e">
            <v>#REF!</v>
          </cell>
          <cell r="O314">
            <v>4090</v>
          </cell>
          <cell r="P314" t="e">
            <v>#REF!</v>
          </cell>
          <cell r="Q314" t="e">
            <v>#REF!</v>
          </cell>
          <cell r="S314">
            <v>0</v>
          </cell>
          <cell r="T314" t="e">
            <v>#REF!</v>
          </cell>
          <cell r="U314">
            <v>0</v>
          </cell>
          <cell r="V314" t="e">
            <v>#REF!</v>
          </cell>
          <cell r="W314">
            <v>0</v>
          </cell>
          <cell r="X314" t="e">
            <v>#REF!</v>
          </cell>
          <cell r="Y314">
            <v>0</v>
          </cell>
          <cell r="Z314" t="e">
            <v>#REF!</v>
          </cell>
          <cell r="AA314">
            <v>0</v>
          </cell>
          <cell r="AB314" t="e">
            <v>#REF!</v>
          </cell>
          <cell r="AC314">
            <v>0</v>
          </cell>
          <cell r="AD314" t="e">
            <v>#REF!</v>
          </cell>
          <cell r="AE314">
            <v>0</v>
          </cell>
          <cell r="AF314" t="e">
            <v>#REF!</v>
          </cell>
        </row>
        <row r="315">
          <cell r="B315">
            <v>4091</v>
          </cell>
          <cell r="C315" t="str">
            <v>Concrter Paving (t = 150mm, 25Mpa)</v>
          </cell>
          <cell r="E315" t="e">
            <v>#REF!</v>
          </cell>
          <cell r="F315" t="str">
            <v>M2</v>
          </cell>
          <cell r="G315" t="e">
            <v>#REF!</v>
          </cell>
          <cell r="H315" t="e">
            <v>#REF!</v>
          </cell>
          <cell r="I315" t="e">
            <v>#REF!</v>
          </cell>
          <cell r="J315" t="e">
            <v>#REF!</v>
          </cell>
          <cell r="K315" t="e">
            <v>#REF!</v>
          </cell>
          <cell r="L315" t="e">
            <v>#REF!</v>
          </cell>
          <cell r="M315" t="e">
            <v>#REF!</v>
          </cell>
          <cell r="N315" t="e">
            <v>#REF!</v>
          </cell>
          <cell r="O315">
            <v>4091</v>
          </cell>
          <cell r="P315" t="e">
            <v>#REF!</v>
          </cell>
          <cell r="Q315" t="e">
            <v>#REF!</v>
          </cell>
          <cell r="S315">
            <v>0</v>
          </cell>
          <cell r="T315" t="e">
            <v>#REF!</v>
          </cell>
          <cell r="U315">
            <v>0</v>
          </cell>
          <cell r="V315" t="e">
            <v>#REF!</v>
          </cell>
          <cell r="W315">
            <v>0</v>
          </cell>
          <cell r="X315" t="e">
            <v>#REF!</v>
          </cell>
          <cell r="Y315">
            <v>0</v>
          </cell>
          <cell r="Z315" t="e">
            <v>#REF!</v>
          </cell>
          <cell r="AA315">
            <v>0</v>
          </cell>
          <cell r="AB315" t="e">
            <v>#REF!</v>
          </cell>
          <cell r="AC315">
            <v>0</v>
          </cell>
          <cell r="AD315" t="e">
            <v>#REF!</v>
          </cell>
          <cell r="AE315">
            <v>0</v>
          </cell>
          <cell r="AF315" t="e">
            <v>#REF!</v>
          </cell>
        </row>
        <row r="316">
          <cell r="B316">
            <v>4092</v>
          </cell>
          <cell r="C316" t="str">
            <v>Concrter Paving (t = 200mm, 25Mpa)</v>
          </cell>
          <cell r="E316" t="e">
            <v>#REF!</v>
          </cell>
          <cell r="F316" t="str">
            <v>M2</v>
          </cell>
          <cell r="G316" t="e">
            <v>#REF!</v>
          </cell>
          <cell r="H316" t="e">
            <v>#REF!</v>
          </cell>
          <cell r="I316" t="e">
            <v>#REF!</v>
          </cell>
          <cell r="J316" t="e">
            <v>#REF!</v>
          </cell>
          <cell r="K316" t="e">
            <v>#REF!</v>
          </cell>
          <cell r="L316" t="e">
            <v>#REF!</v>
          </cell>
          <cell r="M316" t="e">
            <v>#REF!</v>
          </cell>
          <cell r="N316" t="e">
            <v>#REF!</v>
          </cell>
          <cell r="O316">
            <v>4092</v>
          </cell>
          <cell r="P316" t="e">
            <v>#REF!</v>
          </cell>
          <cell r="Q316" t="e">
            <v>#REF!</v>
          </cell>
          <cell r="S316">
            <v>0</v>
          </cell>
          <cell r="T316" t="e">
            <v>#REF!</v>
          </cell>
          <cell r="U316">
            <v>0</v>
          </cell>
          <cell r="V316" t="e">
            <v>#REF!</v>
          </cell>
          <cell r="W316">
            <v>0</v>
          </cell>
          <cell r="X316" t="e">
            <v>#REF!</v>
          </cell>
          <cell r="Y316">
            <v>0</v>
          </cell>
          <cell r="Z316" t="e">
            <v>#REF!</v>
          </cell>
          <cell r="AA316">
            <v>0</v>
          </cell>
          <cell r="AB316" t="e">
            <v>#REF!</v>
          </cell>
          <cell r="AC316">
            <v>0</v>
          </cell>
          <cell r="AD316" t="e">
            <v>#REF!</v>
          </cell>
          <cell r="AE316">
            <v>0</v>
          </cell>
          <cell r="AF316" t="e">
            <v>#REF!</v>
          </cell>
        </row>
        <row r="317">
          <cell r="B317" t="str">
            <v>N/A</v>
          </cell>
          <cell r="C317" t="str">
            <v>END</v>
          </cell>
          <cell r="G317">
            <v>0</v>
          </cell>
          <cell r="H317">
            <v>0</v>
          </cell>
          <cell r="I317">
            <v>0</v>
          </cell>
          <cell r="J317">
            <v>0</v>
          </cell>
          <cell r="K317">
            <v>0</v>
          </cell>
          <cell r="L317">
            <v>0</v>
          </cell>
          <cell r="M317">
            <v>0</v>
          </cell>
          <cell r="N317">
            <v>0</v>
          </cell>
          <cell r="O317" t="str">
            <v>N/A</v>
          </cell>
          <cell r="P317">
            <v>0</v>
          </cell>
          <cell r="Q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row>
        <row r="318">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row>
        <row r="319">
          <cell r="C319" t="str">
            <v>Building Work</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row>
        <row r="320">
          <cell r="B320">
            <v>5001</v>
          </cell>
          <cell r="C320" t="str">
            <v>Reinforce Concrete Hollow Block (50&lt;T&lt;=100)</v>
          </cell>
          <cell r="F320" t="str">
            <v>M2</v>
          </cell>
          <cell r="G320" t="e">
            <v>#DIV/0!</v>
          </cell>
          <cell r="H320" t="e">
            <v>#DIV/0!</v>
          </cell>
          <cell r="I320" t="e">
            <v>#DIV/0!</v>
          </cell>
          <cell r="J320" t="e">
            <v>#DIV/0!</v>
          </cell>
          <cell r="K320" t="e">
            <v>#DIV/0!</v>
          </cell>
          <cell r="L320" t="e">
            <v>#DIV/0!</v>
          </cell>
          <cell r="M320" t="e">
            <v>#DIV/0!</v>
          </cell>
          <cell r="N320" t="e">
            <v>#DIV/0!</v>
          </cell>
          <cell r="O320">
            <v>5001</v>
          </cell>
          <cell r="P320" t="e">
            <v>#DIV/0!</v>
          </cell>
          <cell r="Q320" t="e">
            <v>#DIV/0!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row>
        <row r="321">
          <cell r="B321">
            <v>5002</v>
          </cell>
          <cell r="C321" t="str">
            <v>Reinforce Concrete Hollow Block (101&lt;T&lt;=200)</v>
          </cell>
          <cell r="F321" t="str">
            <v>M2</v>
          </cell>
          <cell r="G321" t="e">
            <v>#DIV/0!</v>
          </cell>
          <cell r="H321" t="e">
            <v>#DIV/0!</v>
          </cell>
          <cell r="I321" t="e">
            <v>#DIV/0!</v>
          </cell>
          <cell r="J321" t="e">
            <v>#DIV/0!</v>
          </cell>
          <cell r="K321" t="e">
            <v>#DIV/0!</v>
          </cell>
          <cell r="L321" t="e">
            <v>#DIV/0!</v>
          </cell>
          <cell r="M321" t="e">
            <v>#DIV/0!</v>
          </cell>
          <cell r="N321" t="e">
            <v>#DIV/0!</v>
          </cell>
          <cell r="O321">
            <v>5002</v>
          </cell>
          <cell r="P321" t="e">
            <v>#DIV/0!</v>
          </cell>
          <cell r="Q321" t="e">
            <v>#DIV/0!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row>
        <row r="322">
          <cell r="A322" t="str">
            <v>PACBDF000020A</v>
          </cell>
          <cell r="B322">
            <v>5003</v>
          </cell>
          <cell r="C322" t="str">
            <v>Cement brick (0.5B)</v>
          </cell>
          <cell r="E322">
            <v>68.900000000000006</v>
          </cell>
          <cell r="F322" t="str">
            <v>M2</v>
          </cell>
          <cell r="G322">
            <v>0</v>
          </cell>
          <cell r="H322">
            <v>9.56</v>
          </cell>
          <cell r="I322">
            <v>35.26</v>
          </cell>
          <cell r="J322">
            <v>1.48</v>
          </cell>
          <cell r="K322">
            <v>2.98</v>
          </cell>
          <cell r="L322">
            <v>0</v>
          </cell>
          <cell r="M322">
            <v>0</v>
          </cell>
          <cell r="N322">
            <v>49.279999999999994</v>
          </cell>
          <cell r="O322">
            <v>5003</v>
          </cell>
          <cell r="P322">
            <v>0</v>
          </cell>
          <cell r="Q322">
            <v>49.279999999999994</v>
          </cell>
          <cell r="S322">
            <v>9.56</v>
          </cell>
          <cell r="T322">
            <v>658.68400000000008</v>
          </cell>
          <cell r="U322">
            <v>35.26</v>
          </cell>
          <cell r="V322">
            <v>2429.4140000000002</v>
          </cell>
          <cell r="W322">
            <v>37.256637301567729</v>
          </cell>
          <cell r="X322">
            <v>2566.9823100780168</v>
          </cell>
          <cell r="Y322">
            <v>4.46</v>
          </cell>
          <cell r="Z322">
            <v>307.29400000000004</v>
          </cell>
          <cell r="AA322">
            <v>51.276637301567732</v>
          </cell>
          <cell r="AB322">
            <v>3532.9603100780168</v>
          </cell>
          <cell r="AC322">
            <v>0</v>
          </cell>
          <cell r="AD322">
            <v>0</v>
          </cell>
          <cell r="AE322">
            <v>51.276637301567732</v>
          </cell>
          <cell r="AF322">
            <v>3532.9603100780168</v>
          </cell>
        </row>
        <row r="323">
          <cell r="A323" t="str">
            <v>PACBDF000020B</v>
          </cell>
          <cell r="B323">
            <v>5004</v>
          </cell>
          <cell r="C323" t="str">
            <v>Cement brick (1.0B)</v>
          </cell>
          <cell r="E323">
            <v>2585.5799999999995</v>
          </cell>
          <cell r="F323" t="str">
            <v>M2</v>
          </cell>
          <cell r="G323">
            <v>0</v>
          </cell>
          <cell r="H323">
            <v>17.329999999999998</v>
          </cell>
          <cell r="I323">
            <v>68.77</v>
          </cell>
          <cell r="J323">
            <v>2.89</v>
          </cell>
          <cell r="K323">
            <v>5.81</v>
          </cell>
          <cell r="L323">
            <v>0</v>
          </cell>
          <cell r="M323">
            <v>0</v>
          </cell>
          <cell r="N323">
            <v>94.8</v>
          </cell>
          <cell r="O323">
            <v>5004</v>
          </cell>
          <cell r="P323">
            <v>0</v>
          </cell>
          <cell r="Q323">
            <v>94.8</v>
          </cell>
          <cell r="S323">
            <v>17.329999999999998</v>
          </cell>
          <cell r="T323">
            <v>44808.101399999985</v>
          </cell>
          <cell r="U323">
            <v>68.77</v>
          </cell>
          <cell r="V323">
            <v>177810.33659999995</v>
          </cell>
          <cell r="W323">
            <v>72.664178877731501</v>
          </cell>
          <cell r="X323">
            <v>187879.04762268497</v>
          </cell>
          <cell r="Y323">
            <v>8.6999999999999993</v>
          </cell>
          <cell r="Z323">
            <v>22494.545999999995</v>
          </cell>
          <cell r="AA323">
            <v>98.694178877731503</v>
          </cell>
          <cell r="AB323">
            <v>255181.69502268496</v>
          </cell>
          <cell r="AC323">
            <v>0</v>
          </cell>
          <cell r="AD323">
            <v>0</v>
          </cell>
          <cell r="AE323">
            <v>98.694178877731503</v>
          </cell>
          <cell r="AF323">
            <v>255181.69502268496</v>
          </cell>
        </row>
        <row r="324">
          <cell r="A324" t="str">
            <v>PACBJD000010</v>
          </cell>
          <cell r="B324">
            <v>5011</v>
          </cell>
          <cell r="C324" t="str">
            <v>External Plaster (THK. 25mm)</v>
          </cell>
          <cell r="E324">
            <v>1741.0499999999997</v>
          </cell>
          <cell r="F324" t="str">
            <v>M2</v>
          </cell>
          <cell r="G324">
            <v>0</v>
          </cell>
          <cell r="H324">
            <v>3.73</v>
          </cell>
          <cell r="I324">
            <v>26.29</v>
          </cell>
          <cell r="J324">
            <v>0</v>
          </cell>
          <cell r="K324">
            <v>0</v>
          </cell>
          <cell r="L324">
            <v>0</v>
          </cell>
          <cell r="M324">
            <v>0</v>
          </cell>
          <cell r="N324">
            <v>30.02</v>
          </cell>
          <cell r="O324">
            <v>5011</v>
          </cell>
          <cell r="P324">
            <v>0</v>
          </cell>
          <cell r="Q324">
            <v>30.02</v>
          </cell>
          <cell r="S324">
            <v>3.73</v>
          </cell>
          <cell r="T324">
            <v>6494.1164999999992</v>
          </cell>
          <cell r="U324">
            <v>26.29</v>
          </cell>
          <cell r="V324">
            <v>45772.204499999993</v>
          </cell>
          <cell r="W324">
            <v>27.778700926211446</v>
          </cell>
          <cell r="X324">
            <v>48364.107247580432</v>
          </cell>
          <cell r="Y324">
            <v>0</v>
          </cell>
          <cell r="Z324">
            <v>0</v>
          </cell>
          <cell r="AA324">
            <v>31.508700926211446</v>
          </cell>
          <cell r="AB324">
            <v>54858.223747580429</v>
          </cell>
          <cell r="AC324">
            <v>0</v>
          </cell>
          <cell r="AD324">
            <v>0</v>
          </cell>
          <cell r="AE324">
            <v>31.508700926211446</v>
          </cell>
          <cell r="AF324">
            <v>54858.223747580429</v>
          </cell>
        </row>
        <row r="325">
          <cell r="A325" t="str">
            <v>PACBJD000020</v>
          </cell>
          <cell r="B325">
            <v>5012</v>
          </cell>
          <cell r="C325" t="str">
            <v>Internal Plaster (THK. 18mm)</v>
          </cell>
          <cell r="E325">
            <v>4121.25</v>
          </cell>
          <cell r="F325" t="str">
            <v>M2</v>
          </cell>
          <cell r="G325">
            <v>0</v>
          </cell>
          <cell r="H325">
            <v>3.14</v>
          </cell>
          <cell r="I325">
            <v>26.31</v>
          </cell>
          <cell r="J325">
            <v>0</v>
          </cell>
          <cell r="K325">
            <v>0</v>
          </cell>
          <cell r="L325">
            <v>0</v>
          </cell>
          <cell r="M325">
            <v>0</v>
          </cell>
          <cell r="N325">
            <v>29.45</v>
          </cell>
          <cell r="O325">
            <v>5012</v>
          </cell>
          <cell r="P325">
            <v>0</v>
          </cell>
          <cell r="Q325">
            <v>29.45</v>
          </cell>
          <cell r="S325">
            <v>3.14</v>
          </cell>
          <cell r="T325">
            <v>12940.725</v>
          </cell>
          <cell r="U325">
            <v>26.31</v>
          </cell>
          <cell r="V325">
            <v>108430.08749999999</v>
          </cell>
          <cell r="W325">
            <v>27.799833448787489</v>
          </cell>
          <cell r="X325">
            <v>114570.06360081544</v>
          </cell>
          <cell r="Y325">
            <v>0</v>
          </cell>
          <cell r="Z325">
            <v>0</v>
          </cell>
          <cell r="AA325">
            <v>30.939833448787489</v>
          </cell>
          <cell r="AB325">
            <v>127510.78860081545</v>
          </cell>
          <cell r="AC325">
            <v>0</v>
          </cell>
          <cell r="AD325">
            <v>0</v>
          </cell>
          <cell r="AE325">
            <v>30.939833448787489</v>
          </cell>
          <cell r="AF325">
            <v>127510.78860081545</v>
          </cell>
        </row>
        <row r="326">
          <cell r="A326" t="str">
            <v>PACBJG000030</v>
          </cell>
          <cell r="B326">
            <v>5021</v>
          </cell>
          <cell r="C326" t="str">
            <v>Single metal sheet (Wall)</v>
          </cell>
          <cell r="E326">
            <v>42.7</v>
          </cell>
          <cell r="F326" t="str">
            <v>M2</v>
          </cell>
          <cell r="G326">
            <v>0</v>
          </cell>
          <cell r="H326">
            <v>9.51</v>
          </cell>
          <cell r="I326">
            <v>19.29</v>
          </cell>
          <cell r="J326">
            <v>1.5</v>
          </cell>
          <cell r="K326">
            <v>6.83</v>
          </cell>
          <cell r="L326">
            <v>0</v>
          </cell>
          <cell r="M326">
            <v>0</v>
          </cell>
          <cell r="N326">
            <v>37.129999999999995</v>
          </cell>
          <cell r="O326">
            <v>5021</v>
          </cell>
          <cell r="P326">
            <v>0</v>
          </cell>
          <cell r="Q326">
            <v>37.129999999999995</v>
          </cell>
          <cell r="S326">
            <v>9.51</v>
          </cell>
          <cell r="T326">
            <v>406.077</v>
          </cell>
          <cell r="U326">
            <v>19.29</v>
          </cell>
          <cell r="V326">
            <v>823.68299999999999</v>
          </cell>
          <cell r="W326">
            <v>20.382318024595616</v>
          </cell>
          <cell r="X326">
            <v>870.32497965023288</v>
          </cell>
          <cell r="Y326">
            <v>8.33</v>
          </cell>
          <cell r="Z326">
            <v>355.69100000000003</v>
          </cell>
          <cell r="AA326">
            <v>38.222318024595616</v>
          </cell>
          <cell r="AB326">
            <v>1632.0929796502328</v>
          </cell>
          <cell r="AC326">
            <v>0</v>
          </cell>
          <cell r="AD326">
            <v>0</v>
          </cell>
          <cell r="AE326">
            <v>38.222318024595616</v>
          </cell>
          <cell r="AF326">
            <v>1632.0929796502328</v>
          </cell>
        </row>
        <row r="327">
          <cell r="A327" t="str">
            <v>PACBJG000040</v>
          </cell>
          <cell r="B327">
            <v>5022</v>
          </cell>
          <cell r="C327" t="str">
            <v>Single metal sheet (Roof)</v>
          </cell>
          <cell r="E327">
            <v>382.5</v>
          </cell>
          <cell r="F327" t="str">
            <v>M2</v>
          </cell>
          <cell r="G327">
            <v>0</v>
          </cell>
          <cell r="H327">
            <v>9.39</v>
          </cell>
          <cell r="I327">
            <v>16.95</v>
          </cell>
          <cell r="J327">
            <v>0.88</v>
          </cell>
          <cell r="K327">
            <v>4</v>
          </cell>
          <cell r="L327">
            <v>0</v>
          </cell>
          <cell r="M327">
            <v>0</v>
          </cell>
          <cell r="N327">
            <v>31.22</v>
          </cell>
          <cell r="O327">
            <v>5022</v>
          </cell>
          <cell r="P327">
            <v>0</v>
          </cell>
          <cell r="Q327">
            <v>31.22</v>
          </cell>
          <cell r="S327">
            <v>9.39</v>
          </cell>
          <cell r="T327">
            <v>3591.6750000000002</v>
          </cell>
          <cell r="U327">
            <v>16.95</v>
          </cell>
          <cell r="V327">
            <v>6483.375</v>
          </cell>
          <cell r="W327">
            <v>17.909812883198324</v>
          </cell>
          <cell r="X327">
            <v>6850.5034278233588</v>
          </cell>
          <cell r="Y327">
            <v>4.88</v>
          </cell>
          <cell r="Z327">
            <v>1866.6</v>
          </cell>
          <cell r="AA327">
            <v>32.179812883198323</v>
          </cell>
          <cell r="AB327">
            <v>12308.778427823359</v>
          </cell>
          <cell r="AC327">
            <v>0</v>
          </cell>
          <cell r="AD327">
            <v>0</v>
          </cell>
          <cell r="AE327">
            <v>32.179812883198323</v>
          </cell>
          <cell r="AF327">
            <v>12308.778427823359</v>
          </cell>
        </row>
        <row r="328">
          <cell r="A328" t="str">
            <v>PACBJH000010A</v>
          </cell>
          <cell r="B328">
            <v>5023</v>
          </cell>
          <cell r="C328" t="str">
            <v>Sandwich panel (Wall)</v>
          </cell>
          <cell r="E328">
            <v>10293.379999999999</v>
          </cell>
          <cell r="F328" t="str">
            <v>M2</v>
          </cell>
          <cell r="G328">
            <v>0</v>
          </cell>
          <cell r="H328">
            <v>18.010000000000002</v>
          </cell>
          <cell r="I328">
            <v>31.53</v>
          </cell>
          <cell r="J328">
            <v>1.63</v>
          </cell>
          <cell r="K328">
            <v>7.44</v>
          </cell>
          <cell r="L328">
            <v>0</v>
          </cell>
          <cell r="M328">
            <v>0</v>
          </cell>
          <cell r="N328">
            <v>58.610000000000007</v>
          </cell>
          <cell r="O328">
            <v>5023</v>
          </cell>
          <cell r="P328">
            <v>0</v>
          </cell>
          <cell r="Q328">
            <v>58.610000000000007</v>
          </cell>
          <cell r="S328">
            <v>18.010000000000002</v>
          </cell>
          <cell r="T328">
            <v>185383.7738</v>
          </cell>
          <cell r="U328">
            <v>31.53</v>
          </cell>
          <cell r="V328">
            <v>324550.27139999997</v>
          </cell>
          <cell r="W328">
            <v>33.315421841135297</v>
          </cell>
          <cell r="X328">
            <v>342928.29687110521</v>
          </cell>
          <cell r="Y328">
            <v>9.07</v>
          </cell>
          <cell r="Z328">
            <v>93360.95659999999</v>
          </cell>
          <cell r="AA328">
            <v>60.395421841135295</v>
          </cell>
          <cell r="AB328">
            <v>621673.02727110521</v>
          </cell>
          <cell r="AC328">
            <v>0</v>
          </cell>
          <cell r="AD328">
            <v>0</v>
          </cell>
          <cell r="AE328">
            <v>60.395421841135295</v>
          </cell>
          <cell r="AF328">
            <v>621673.02727110521</v>
          </cell>
        </row>
        <row r="329">
          <cell r="A329" t="str">
            <v>PACBJH000020</v>
          </cell>
          <cell r="B329">
            <v>5024</v>
          </cell>
          <cell r="C329" t="str">
            <v>Sandwich panel (Roof)</v>
          </cell>
          <cell r="E329">
            <v>2317.42</v>
          </cell>
          <cell r="F329" t="str">
            <v>M2</v>
          </cell>
          <cell r="G329">
            <v>0</v>
          </cell>
          <cell r="H329">
            <v>17.21</v>
          </cell>
          <cell r="I329">
            <v>15.64</v>
          </cell>
          <cell r="J329">
            <v>1.21</v>
          </cell>
          <cell r="K329">
            <v>5.54</v>
          </cell>
          <cell r="L329">
            <v>0</v>
          </cell>
          <cell r="M329">
            <v>0</v>
          </cell>
          <cell r="N329">
            <v>39.6</v>
          </cell>
          <cell r="O329">
            <v>5024</v>
          </cell>
          <cell r="P329">
            <v>0</v>
          </cell>
          <cell r="Q329">
            <v>39.6</v>
          </cell>
          <cell r="S329">
            <v>17.21</v>
          </cell>
          <cell r="T329">
            <v>39882.798200000005</v>
          </cell>
          <cell r="U329">
            <v>15.64</v>
          </cell>
          <cell r="V329">
            <v>36244.448800000006</v>
          </cell>
          <cell r="W329">
            <v>16.525632654467366</v>
          </cell>
          <cell r="X329">
            <v>38296.831626115767</v>
          </cell>
          <cell r="Y329">
            <v>6.75</v>
          </cell>
          <cell r="Z329">
            <v>15642.585000000001</v>
          </cell>
          <cell r="AA329">
            <v>40.485632654467366</v>
          </cell>
          <cell r="AB329">
            <v>93822.214826115771</v>
          </cell>
          <cell r="AC329">
            <v>0</v>
          </cell>
          <cell r="AD329">
            <v>0</v>
          </cell>
          <cell r="AE329">
            <v>40.485632654467366</v>
          </cell>
          <cell r="AF329">
            <v>93822.214826115771</v>
          </cell>
        </row>
        <row r="330">
          <cell r="A330" t="str">
            <v>PACBEB000040</v>
          </cell>
          <cell r="B330">
            <v>5100</v>
          </cell>
          <cell r="C330" t="str">
            <v>Epoxy Paint (Interior Floor/300㎛)</v>
          </cell>
          <cell r="E330">
            <v>6001.24</v>
          </cell>
          <cell r="F330" t="str">
            <v>M2</v>
          </cell>
          <cell r="G330">
            <v>0</v>
          </cell>
          <cell r="H330">
            <v>4.63</v>
          </cell>
          <cell r="I330">
            <v>14.21</v>
          </cell>
          <cell r="J330">
            <v>0</v>
          </cell>
          <cell r="K330">
            <v>14.14</v>
          </cell>
          <cell r="L330">
            <v>0</v>
          </cell>
          <cell r="M330">
            <v>0</v>
          </cell>
          <cell r="N330">
            <v>32.980000000000004</v>
          </cell>
          <cell r="O330">
            <v>5100</v>
          </cell>
          <cell r="P330">
            <v>0</v>
          </cell>
          <cell r="Q330">
            <v>32.980000000000004</v>
          </cell>
          <cell r="S330">
            <v>4.63</v>
          </cell>
          <cell r="T330">
            <v>27785.741199999997</v>
          </cell>
          <cell r="U330">
            <v>14.21</v>
          </cell>
          <cell r="V330">
            <v>85277.6204</v>
          </cell>
          <cell r="W330">
            <v>15.014657290280132</v>
          </cell>
          <cell r="X330">
            <v>90106.561916720733</v>
          </cell>
          <cell r="Y330">
            <v>14.14</v>
          </cell>
          <cell r="Z330">
            <v>84857.533599999995</v>
          </cell>
          <cell r="AA330">
            <v>33.784657290280137</v>
          </cell>
          <cell r="AB330">
            <v>202749.83671672078</v>
          </cell>
          <cell r="AC330">
            <v>0</v>
          </cell>
          <cell r="AD330">
            <v>0</v>
          </cell>
          <cell r="AE330">
            <v>33.784657290280137</v>
          </cell>
          <cell r="AF330">
            <v>202749.83671672078</v>
          </cell>
        </row>
        <row r="331">
          <cell r="A331" t="str">
            <v>PACBEB000020</v>
          </cell>
          <cell r="B331">
            <v>5110</v>
          </cell>
          <cell r="C331" t="str">
            <v>Epoxy Paint for INT. Wall</v>
          </cell>
          <cell r="E331">
            <v>227.5</v>
          </cell>
          <cell r="F331" t="str">
            <v>M2</v>
          </cell>
          <cell r="G331">
            <v>0</v>
          </cell>
          <cell r="H331">
            <v>2.93</v>
          </cell>
          <cell r="I331">
            <v>15.54</v>
          </cell>
          <cell r="J331">
            <v>0</v>
          </cell>
          <cell r="K331">
            <v>14.14</v>
          </cell>
          <cell r="L331">
            <v>0</v>
          </cell>
          <cell r="M331">
            <v>0</v>
          </cell>
          <cell r="N331">
            <v>32.61</v>
          </cell>
          <cell r="O331">
            <v>5110</v>
          </cell>
          <cell r="P331">
            <v>0</v>
          </cell>
          <cell r="Q331">
            <v>32.61</v>
          </cell>
          <cell r="S331">
            <v>2.93</v>
          </cell>
          <cell r="T331">
            <v>666.57500000000005</v>
          </cell>
          <cell r="U331">
            <v>15.54</v>
          </cell>
          <cell r="V331">
            <v>3535.35</v>
          </cell>
          <cell r="W331">
            <v>16.419970041587138</v>
          </cell>
          <cell r="X331">
            <v>3735.5431844610739</v>
          </cell>
          <cell r="Y331">
            <v>14.14</v>
          </cell>
          <cell r="Z331">
            <v>3216.85</v>
          </cell>
          <cell r="AA331">
            <v>33.489970041587142</v>
          </cell>
          <cell r="AB331">
            <v>7618.968184461075</v>
          </cell>
          <cell r="AC331">
            <v>0</v>
          </cell>
          <cell r="AD331">
            <v>0</v>
          </cell>
          <cell r="AE331">
            <v>33.489970041587142</v>
          </cell>
          <cell r="AF331">
            <v>7618.968184461075</v>
          </cell>
        </row>
        <row r="332">
          <cell r="A332" t="str">
            <v>PACBEA000020</v>
          </cell>
          <cell r="B332">
            <v>5200</v>
          </cell>
          <cell r="C332" t="str">
            <v>Emulsion Paint for WALL &amp; CEILING</v>
          </cell>
          <cell r="E332">
            <v>5992.42</v>
          </cell>
          <cell r="F332" t="str">
            <v>M2</v>
          </cell>
          <cell r="G332">
            <v>0</v>
          </cell>
          <cell r="H332">
            <v>1.52</v>
          </cell>
          <cell r="I332">
            <v>14.22</v>
          </cell>
          <cell r="J332">
            <v>0</v>
          </cell>
          <cell r="K332">
            <v>14.14</v>
          </cell>
          <cell r="L332">
            <v>0</v>
          </cell>
          <cell r="M332">
            <v>0</v>
          </cell>
          <cell r="N332">
            <v>29.880000000000003</v>
          </cell>
          <cell r="O332">
            <v>5200</v>
          </cell>
          <cell r="P332">
            <v>0</v>
          </cell>
          <cell r="Q332">
            <v>29.880000000000003</v>
          </cell>
          <cell r="S332">
            <v>1.52</v>
          </cell>
          <cell r="T332">
            <v>9108.4784</v>
          </cell>
          <cell r="U332">
            <v>14.22</v>
          </cell>
          <cell r="V332">
            <v>85212.212400000004</v>
          </cell>
          <cell r="W332">
            <v>15.025223551568153</v>
          </cell>
          <cell r="X332">
            <v>90037.450114888037</v>
          </cell>
          <cell r="Y332">
            <v>14.14</v>
          </cell>
          <cell r="Z332">
            <v>84732.818800000008</v>
          </cell>
          <cell r="AA332">
            <v>30.685223551568154</v>
          </cell>
          <cell r="AB332">
            <v>183878.74731488802</v>
          </cell>
          <cell r="AC332">
            <v>0</v>
          </cell>
          <cell r="AD332">
            <v>0</v>
          </cell>
          <cell r="AE332">
            <v>30.685223551568154</v>
          </cell>
          <cell r="AF332">
            <v>183878.74731488802</v>
          </cell>
        </row>
        <row r="333">
          <cell r="A333" t="str">
            <v>PACBFC000010</v>
          </cell>
          <cell r="B333">
            <v>5300</v>
          </cell>
          <cell r="C333" t="str">
            <v>Non-Slip Ceramic Tile  for Floor</v>
          </cell>
          <cell r="E333">
            <v>78.400000000000006</v>
          </cell>
          <cell r="F333" t="str">
            <v>M2</v>
          </cell>
          <cell r="G333">
            <v>0</v>
          </cell>
          <cell r="H333">
            <v>14.1</v>
          </cell>
          <cell r="I333">
            <v>38.450000000000003</v>
          </cell>
          <cell r="J333">
            <v>0</v>
          </cell>
          <cell r="K333">
            <v>13.82</v>
          </cell>
          <cell r="L333">
            <v>0</v>
          </cell>
          <cell r="M333">
            <v>0</v>
          </cell>
          <cell r="N333">
            <v>66.37</v>
          </cell>
          <cell r="O333">
            <v>5300</v>
          </cell>
          <cell r="P333">
            <v>0</v>
          </cell>
          <cell r="Q333">
            <v>66.37</v>
          </cell>
          <cell r="S333">
            <v>14.1</v>
          </cell>
          <cell r="T333">
            <v>1105.44</v>
          </cell>
          <cell r="U333">
            <v>38.450000000000003</v>
          </cell>
          <cell r="V333">
            <v>3014.4800000000005</v>
          </cell>
          <cell r="W333">
            <v>40.627274652446943</v>
          </cell>
          <cell r="X333">
            <v>3185.1783327518406</v>
          </cell>
          <cell r="Y333">
            <v>13.82</v>
          </cell>
          <cell r="Z333">
            <v>1083.4880000000001</v>
          </cell>
          <cell r="AA333">
            <v>68.547274652446944</v>
          </cell>
          <cell r="AB333">
            <v>5374.1063327518405</v>
          </cell>
          <cell r="AC333">
            <v>0</v>
          </cell>
          <cell r="AD333">
            <v>0</v>
          </cell>
          <cell r="AE333">
            <v>68.547274652446944</v>
          </cell>
          <cell r="AF333">
            <v>5374.1063327518405</v>
          </cell>
        </row>
        <row r="334">
          <cell r="A334" t="str">
            <v>PACBFB000020</v>
          </cell>
          <cell r="B334">
            <v>5310</v>
          </cell>
          <cell r="C334" t="str">
            <v>Glazed Ceramic Tile for Wall</v>
          </cell>
          <cell r="E334">
            <v>197</v>
          </cell>
          <cell r="F334" t="str">
            <v>M2</v>
          </cell>
          <cell r="G334">
            <v>0</v>
          </cell>
          <cell r="H334">
            <v>14.09</v>
          </cell>
          <cell r="I334">
            <v>49.48</v>
          </cell>
          <cell r="J334">
            <v>0</v>
          </cell>
          <cell r="K334">
            <v>13.82</v>
          </cell>
          <cell r="L334">
            <v>0</v>
          </cell>
          <cell r="M334">
            <v>0</v>
          </cell>
          <cell r="N334">
            <v>77.389999999999986</v>
          </cell>
          <cell r="O334">
            <v>5310</v>
          </cell>
          <cell r="P334">
            <v>0</v>
          </cell>
          <cell r="Q334">
            <v>77.389999999999986</v>
          </cell>
          <cell r="S334">
            <v>14.09</v>
          </cell>
          <cell r="T334">
            <v>2775.73</v>
          </cell>
          <cell r="U334">
            <v>49.48</v>
          </cell>
          <cell r="V334">
            <v>9747.56</v>
          </cell>
          <cell r="W334">
            <v>52.281860853135875</v>
          </cell>
          <cell r="X334">
            <v>10299.526588067767</v>
          </cell>
          <cell r="Y334">
            <v>13.82</v>
          </cell>
          <cell r="Z334">
            <v>2722.54</v>
          </cell>
          <cell r="AA334">
            <v>80.191860853135864</v>
          </cell>
          <cell r="AB334">
            <v>15797.796588067766</v>
          </cell>
          <cell r="AC334">
            <v>0</v>
          </cell>
          <cell r="AD334">
            <v>0</v>
          </cell>
          <cell r="AE334">
            <v>80.191860853135864</v>
          </cell>
          <cell r="AF334">
            <v>15797.796588067766</v>
          </cell>
        </row>
        <row r="335">
          <cell r="A335" t="str">
            <v>PACBJB000010</v>
          </cell>
          <cell r="B335">
            <v>5400</v>
          </cell>
          <cell r="C335" t="str">
            <v>Gypsumboard Partition Wall (2PLY Dry Wall)</v>
          </cell>
          <cell r="E335">
            <v>1258.5</v>
          </cell>
          <cell r="F335" t="str">
            <v>M2</v>
          </cell>
          <cell r="G335">
            <v>0</v>
          </cell>
          <cell r="H335">
            <v>28.57</v>
          </cell>
          <cell r="I335">
            <v>27.33</v>
          </cell>
          <cell r="J335">
            <v>0</v>
          </cell>
          <cell r="K335">
            <v>41.47</v>
          </cell>
          <cell r="L335">
            <v>0</v>
          </cell>
          <cell r="M335">
            <v>0</v>
          </cell>
          <cell r="N335">
            <v>97.37</v>
          </cell>
          <cell r="O335">
            <v>5400</v>
          </cell>
          <cell r="P335">
            <v>0</v>
          </cell>
          <cell r="Q335">
            <v>97.37</v>
          </cell>
          <cell r="S335">
            <v>28.57</v>
          </cell>
          <cell r="T335">
            <v>35955.345000000001</v>
          </cell>
          <cell r="U335">
            <v>27.33</v>
          </cell>
          <cell r="V335">
            <v>34394.805</v>
          </cell>
          <cell r="W335">
            <v>28.877592100165796</v>
          </cell>
          <cell r="X335">
            <v>36342.449658058656</v>
          </cell>
          <cell r="Y335">
            <v>41.47</v>
          </cell>
          <cell r="Z335">
            <v>52189.994999999995</v>
          </cell>
          <cell r="AA335">
            <v>98.917592100165791</v>
          </cell>
          <cell r="AB335">
            <v>124487.78965805865</v>
          </cell>
          <cell r="AC335">
            <v>0</v>
          </cell>
          <cell r="AD335">
            <v>0</v>
          </cell>
          <cell r="AE335">
            <v>98.917592100165791</v>
          </cell>
          <cell r="AF335">
            <v>124487.78965805865</v>
          </cell>
        </row>
        <row r="336">
          <cell r="A336" t="str">
            <v>PACBJC000010</v>
          </cell>
          <cell r="B336">
            <v>5410</v>
          </cell>
          <cell r="C336" t="str">
            <v>Fiber Board Ceiling (M-Bar System)</v>
          </cell>
          <cell r="E336">
            <v>1027.52</v>
          </cell>
          <cell r="F336" t="str">
            <v>M2</v>
          </cell>
          <cell r="G336">
            <v>0</v>
          </cell>
          <cell r="H336">
            <v>29.12</v>
          </cell>
          <cell r="I336">
            <v>13.64</v>
          </cell>
          <cell r="J336">
            <v>0</v>
          </cell>
          <cell r="K336">
            <v>45.16</v>
          </cell>
          <cell r="L336">
            <v>0</v>
          </cell>
          <cell r="M336">
            <v>0</v>
          </cell>
          <cell r="N336">
            <v>87.92</v>
          </cell>
          <cell r="O336">
            <v>5410</v>
          </cell>
          <cell r="P336">
            <v>0</v>
          </cell>
          <cell r="Q336">
            <v>87.92</v>
          </cell>
          <cell r="S336">
            <v>29.12</v>
          </cell>
          <cell r="T336">
            <v>29921.382400000002</v>
          </cell>
          <cell r="U336">
            <v>13.64</v>
          </cell>
          <cell r="V336">
            <v>14015.372800000001</v>
          </cell>
          <cell r="W336">
            <v>14.412380396862842</v>
          </cell>
          <cell r="X336">
            <v>14809.009105384506</v>
          </cell>
          <cell r="Y336">
            <v>45.16</v>
          </cell>
          <cell r="Z336">
            <v>46402.803199999995</v>
          </cell>
          <cell r="AA336">
            <v>88.692380396862831</v>
          </cell>
          <cell r="AB336">
            <v>91133.194705384492</v>
          </cell>
          <cell r="AC336">
            <v>0</v>
          </cell>
          <cell r="AD336">
            <v>0</v>
          </cell>
          <cell r="AE336">
            <v>88.692380396862831</v>
          </cell>
          <cell r="AF336">
            <v>91133.194705384492</v>
          </cell>
        </row>
        <row r="337">
          <cell r="B337" t="str">
            <v>이 행 이하 Item 추가 안됨</v>
          </cell>
        </row>
      </sheetData>
      <sheetData sheetId="16">
        <row r="13">
          <cell r="A13" t="str">
            <v>PACBBA000010</v>
          </cell>
          <cell r="C13" t="str">
            <v>EXCAVATION</v>
          </cell>
          <cell r="D13" t="str">
            <v>COMMON SOIL / LIMESTONE ROCK</v>
          </cell>
          <cell r="E13" t="str">
            <v>2.1</v>
          </cell>
          <cell r="F13" t="str">
            <v>M3</v>
          </cell>
          <cell r="G13">
            <v>21239.159999999996</v>
          </cell>
          <cell r="I13">
            <v>4592</v>
          </cell>
          <cell r="L13">
            <v>2611.1999999999998</v>
          </cell>
          <cell r="N13">
            <v>764.1</v>
          </cell>
          <cell r="O13">
            <v>764.1</v>
          </cell>
          <cell r="Q13">
            <v>4380</v>
          </cell>
          <cell r="R13">
            <v>5035.41</v>
          </cell>
          <cell r="S13">
            <v>193.6</v>
          </cell>
          <cell r="T13">
            <v>841.5</v>
          </cell>
          <cell r="U13">
            <v>417.2</v>
          </cell>
          <cell r="V13">
            <v>54</v>
          </cell>
          <cell r="W13">
            <v>1005.2</v>
          </cell>
          <cell r="X13">
            <v>121.5</v>
          </cell>
          <cell r="Y13">
            <v>412.1</v>
          </cell>
          <cell r="Z13">
            <v>47.25</v>
          </cell>
          <cell r="AC13">
            <v>0</v>
          </cell>
          <cell r="AD13">
            <v>1000</v>
          </cell>
          <cell r="AE13">
            <v>21239159.999999996</v>
          </cell>
          <cell r="AF13">
            <v>2500</v>
          </cell>
          <cell r="AG13">
            <v>53097899.999999993</v>
          </cell>
          <cell r="AH13">
            <v>480</v>
          </cell>
          <cell r="AI13">
            <v>10194796.799999999</v>
          </cell>
          <cell r="AJ13">
            <v>3980</v>
          </cell>
          <cell r="AK13">
            <v>84531856.799999982</v>
          </cell>
          <cell r="AM13">
            <v>0</v>
          </cell>
        </row>
        <row r="14">
          <cell r="A14" t="str">
            <v>PACBBB000010</v>
          </cell>
          <cell r="C14" t="str">
            <v>BACKFILL (GENERAL FILL)</v>
          </cell>
          <cell r="D14" t="str">
            <v>SELECTED EXCAVATED SOIL</v>
          </cell>
          <cell r="E14" t="str">
            <v>2.2</v>
          </cell>
          <cell r="F14" t="str">
            <v>M3</v>
          </cell>
          <cell r="G14">
            <v>7096.1600000000008</v>
          </cell>
          <cell r="I14">
            <v>1377.6</v>
          </cell>
          <cell r="L14">
            <v>783.36</v>
          </cell>
          <cell r="N14">
            <v>121</v>
          </cell>
          <cell r="O14">
            <v>121</v>
          </cell>
          <cell r="Q14">
            <v>1382</v>
          </cell>
          <cell r="R14">
            <v>1928.94</v>
          </cell>
          <cell r="S14">
            <v>96.8</v>
          </cell>
          <cell r="T14">
            <v>420.75</v>
          </cell>
          <cell r="U14">
            <v>120.6</v>
          </cell>
          <cell r="V14">
            <v>21.6</v>
          </cell>
          <cell r="W14">
            <v>415.2</v>
          </cell>
          <cell r="X14">
            <v>26.5</v>
          </cell>
          <cell r="Y14">
            <v>257.18</v>
          </cell>
          <cell r="Z14">
            <v>23.63</v>
          </cell>
          <cell r="AC14">
            <v>0</v>
          </cell>
          <cell r="AD14">
            <v>3000</v>
          </cell>
          <cell r="AE14">
            <v>21288480.000000004</v>
          </cell>
          <cell r="AF14">
            <v>4000</v>
          </cell>
          <cell r="AG14">
            <v>28384640.000000004</v>
          </cell>
          <cell r="AH14">
            <v>970</v>
          </cell>
          <cell r="AI14">
            <v>6883275.2000000011</v>
          </cell>
          <cell r="AJ14">
            <v>7970</v>
          </cell>
          <cell r="AK14">
            <v>56556395.200000003</v>
          </cell>
          <cell r="AM14">
            <v>0</v>
          </cell>
        </row>
        <row r="15">
          <cell r="A15" t="str">
            <v>PACBBD000010</v>
          </cell>
          <cell r="C15" t="str">
            <v>DISPOSAL</v>
          </cell>
          <cell r="D15" t="str">
            <v/>
          </cell>
          <cell r="E15" t="str">
            <v>2.3</v>
          </cell>
          <cell r="F15" t="str">
            <v>M3</v>
          </cell>
          <cell r="G15">
            <v>14143</v>
          </cell>
          <cell r="I15">
            <v>3214.4</v>
          </cell>
          <cell r="L15">
            <v>1827.84</v>
          </cell>
          <cell r="N15">
            <v>643.1</v>
          </cell>
          <cell r="O15">
            <v>643.1</v>
          </cell>
          <cell r="Q15">
            <v>2998</v>
          </cell>
          <cell r="R15">
            <v>3106.47</v>
          </cell>
          <cell r="S15">
            <v>96.8</v>
          </cell>
          <cell r="T15">
            <v>420.75</v>
          </cell>
          <cell r="U15">
            <v>296.60000000000002</v>
          </cell>
          <cell r="V15">
            <v>32.4</v>
          </cell>
          <cell r="W15">
            <v>590</v>
          </cell>
          <cell r="X15">
            <v>95</v>
          </cell>
          <cell r="Y15">
            <v>154.91999999999999</v>
          </cell>
          <cell r="Z15">
            <v>23.62</v>
          </cell>
          <cell r="AC15">
            <v>0</v>
          </cell>
          <cell r="AD15">
            <v>1000</v>
          </cell>
          <cell r="AE15">
            <v>14143000</v>
          </cell>
          <cell r="AF15">
            <v>11000</v>
          </cell>
          <cell r="AG15">
            <v>155573000</v>
          </cell>
          <cell r="AH15">
            <v>1670</v>
          </cell>
          <cell r="AI15">
            <v>23618810</v>
          </cell>
          <cell r="AJ15">
            <v>13670</v>
          </cell>
          <cell r="AK15">
            <v>193334810</v>
          </cell>
          <cell r="AM15">
            <v>0</v>
          </cell>
        </row>
        <row r="16">
          <cell r="A16" t="str">
            <v>PACBBG000010</v>
          </cell>
          <cell r="C16" t="str">
            <v>PE SHEET (VAPOR BARRIER)</v>
          </cell>
          <cell r="D16" t="str">
            <v>THK. 0.15mm, 2 LAYERS</v>
          </cell>
          <cell r="E16" t="str">
            <v>8.15</v>
          </cell>
          <cell r="F16" t="str">
            <v>M2</v>
          </cell>
          <cell r="G16">
            <v>5413.8200000000006</v>
          </cell>
          <cell r="I16">
            <v>1836.8</v>
          </cell>
          <cell r="J16">
            <v>176.55</v>
          </cell>
          <cell r="K16">
            <v>176.55</v>
          </cell>
          <cell r="L16">
            <v>897.6</v>
          </cell>
          <cell r="M16">
            <v>313.64999999999998</v>
          </cell>
          <cell r="N16">
            <v>299.70999999999998</v>
          </cell>
          <cell r="O16">
            <v>299.70999999999998</v>
          </cell>
          <cell r="R16">
            <v>400.4</v>
          </cell>
          <cell r="S16">
            <v>96.8</v>
          </cell>
          <cell r="T16">
            <v>544.5</v>
          </cell>
          <cell r="U16">
            <v>98.2</v>
          </cell>
          <cell r="V16">
            <v>39.6</v>
          </cell>
          <cell r="W16">
            <v>55</v>
          </cell>
          <cell r="X16">
            <v>89.1</v>
          </cell>
          <cell r="Y16">
            <v>55</v>
          </cell>
          <cell r="Z16">
            <v>34.65</v>
          </cell>
          <cell r="AB16">
            <v>1000</v>
          </cell>
          <cell r="AC16">
            <v>5413820.0000000009</v>
          </cell>
          <cell r="AD16">
            <v>1000</v>
          </cell>
          <cell r="AE16">
            <v>5413820.0000000009</v>
          </cell>
          <cell r="AG16">
            <v>0</v>
          </cell>
          <cell r="AH16">
            <v>270</v>
          </cell>
          <cell r="AI16">
            <v>1461731.4000000001</v>
          </cell>
          <cell r="AJ16">
            <v>2270</v>
          </cell>
          <cell r="AK16">
            <v>12289371.400000002</v>
          </cell>
          <cell r="AM16">
            <v>0</v>
          </cell>
        </row>
        <row r="17">
          <cell r="A17" t="str">
            <v/>
          </cell>
          <cell r="G17">
            <v>0</v>
          </cell>
          <cell r="AC17">
            <v>0</v>
          </cell>
          <cell r="AE17">
            <v>0</v>
          </cell>
          <cell r="AG17">
            <v>0</v>
          </cell>
          <cell r="AI17">
            <v>0</v>
          </cell>
          <cell r="AJ17">
            <v>0</v>
          </cell>
          <cell r="AK17">
            <v>0</v>
          </cell>
          <cell r="AM17">
            <v>0</v>
          </cell>
        </row>
        <row r="18">
          <cell r="A18" t="str">
            <v>CONCRETE WORKS</v>
          </cell>
          <cell r="G18">
            <v>0</v>
          </cell>
          <cell r="AC18">
            <v>1788153370.0000002</v>
          </cell>
          <cell r="AE18">
            <v>690297740.00000012</v>
          </cell>
          <cell r="AG18">
            <v>505436647</v>
          </cell>
          <cell r="AI18">
            <v>409681156.5</v>
          </cell>
          <cell r="AJ18">
            <v>0</v>
          </cell>
          <cell r="AK18">
            <v>3393568913.5000005</v>
          </cell>
          <cell r="AM18">
            <v>0</v>
          </cell>
        </row>
        <row r="19">
          <cell r="A19" t="str">
            <v>PACBCA000010B</v>
          </cell>
          <cell r="C19" t="str">
            <v>LEAN CONCRETE</v>
          </cell>
          <cell r="D19" t="str">
            <v>[UG] F'C = 15 MPA, W/CONSTRUCTION JOINT</v>
          </cell>
          <cell r="E19" t="str">
            <v>3.1.1</v>
          </cell>
          <cell r="F19" t="str">
            <v>M3</v>
          </cell>
          <cell r="G19">
            <v>593.65000000000009</v>
          </cell>
          <cell r="I19">
            <v>183.7</v>
          </cell>
          <cell r="J19">
            <v>17.66</v>
          </cell>
          <cell r="K19">
            <v>17.66</v>
          </cell>
          <cell r="L19">
            <v>89.76</v>
          </cell>
          <cell r="M19">
            <v>31.37</v>
          </cell>
          <cell r="N19">
            <v>18.61</v>
          </cell>
          <cell r="O19">
            <v>12.57</v>
          </cell>
          <cell r="P19">
            <v>11.68</v>
          </cell>
          <cell r="Q19">
            <v>69.34</v>
          </cell>
          <cell r="R19">
            <v>40.04</v>
          </cell>
          <cell r="S19">
            <v>9.68</v>
          </cell>
          <cell r="T19">
            <v>54.45</v>
          </cell>
          <cell r="U19">
            <v>9.8000000000000007</v>
          </cell>
          <cell r="V19">
            <v>3.96</v>
          </cell>
          <cell r="W19">
            <v>5.5</v>
          </cell>
          <cell r="X19">
            <v>8.9</v>
          </cell>
          <cell r="Y19">
            <v>5.5</v>
          </cell>
          <cell r="Z19">
            <v>3.47</v>
          </cell>
          <cell r="AB19">
            <v>65000</v>
          </cell>
          <cell r="AC19">
            <v>38587250.000000007</v>
          </cell>
          <cell r="AD19">
            <v>8000</v>
          </cell>
          <cell r="AE19">
            <v>4749200.0000000009</v>
          </cell>
          <cell r="AF19">
            <v>8000</v>
          </cell>
          <cell r="AG19">
            <v>4749200.0000000009</v>
          </cell>
          <cell r="AI19">
            <v>0</v>
          </cell>
          <cell r="AJ19">
            <v>81000</v>
          </cell>
          <cell r="AK19">
            <v>48085650.000000007</v>
          </cell>
          <cell r="AM19">
            <v>0</v>
          </cell>
        </row>
        <row r="20">
          <cell r="A20" t="str">
            <v>PACBCA000040A</v>
          </cell>
          <cell r="C20" t="str">
            <v>CONCRETE</v>
          </cell>
          <cell r="D20" t="str">
            <v>[AG] F'C = 28 MPA, W/CONSTRUCTION JOINT</v>
          </cell>
          <cell r="E20" t="str">
            <v>3.1.2.3</v>
          </cell>
          <cell r="F20" t="str">
            <v>M3</v>
          </cell>
          <cell r="G20">
            <v>1132.77</v>
          </cell>
          <cell r="I20">
            <v>250.5</v>
          </cell>
          <cell r="Q20">
            <v>399.2</v>
          </cell>
          <cell r="R20">
            <v>348.25</v>
          </cell>
          <cell r="U20">
            <v>66.8</v>
          </cell>
          <cell r="V20">
            <v>27.72</v>
          </cell>
          <cell r="W20">
            <v>40.299999999999997</v>
          </cell>
          <cell r="AB20">
            <v>70000</v>
          </cell>
          <cell r="AC20">
            <v>79293900</v>
          </cell>
          <cell r="AD20">
            <v>8000</v>
          </cell>
          <cell r="AE20">
            <v>9062160</v>
          </cell>
          <cell r="AF20">
            <v>8000</v>
          </cell>
          <cell r="AG20">
            <v>9062160</v>
          </cell>
          <cell r="AH20">
            <v>12000</v>
          </cell>
          <cell r="AI20">
            <v>13593240</v>
          </cell>
          <cell r="AJ20">
            <v>98000</v>
          </cell>
          <cell r="AK20">
            <v>111011460</v>
          </cell>
          <cell r="AM20">
            <v>0</v>
          </cell>
        </row>
        <row r="21">
          <cell r="A21" t="str">
            <v>PACBCA000040B</v>
          </cell>
          <cell r="C21" t="str">
            <v>CONCRETE</v>
          </cell>
          <cell r="D21" t="str">
            <v>[UG] F'C = 28 MPA, W/CONSTRUCTION JOINT</v>
          </cell>
          <cell r="E21" t="str">
            <v>3.1.2.4</v>
          </cell>
          <cell r="F21" t="str">
            <v>M3</v>
          </cell>
          <cell r="G21">
            <v>5246.6500000000015</v>
          </cell>
          <cell r="I21">
            <v>1490.3</v>
          </cell>
          <cell r="L21">
            <v>771.12</v>
          </cell>
          <cell r="N21">
            <v>605.22</v>
          </cell>
          <cell r="O21">
            <v>605.22</v>
          </cell>
          <cell r="P21">
            <v>55.93</v>
          </cell>
          <cell r="Q21">
            <v>931.4</v>
          </cell>
          <cell r="R21">
            <v>149.25</v>
          </cell>
          <cell r="S21">
            <v>61.6</v>
          </cell>
          <cell r="T21">
            <v>396</v>
          </cell>
          <cell r="U21">
            <v>29.5</v>
          </cell>
          <cell r="V21">
            <v>11.88</v>
          </cell>
          <cell r="W21">
            <v>17.3</v>
          </cell>
          <cell r="X21">
            <v>60.8</v>
          </cell>
          <cell r="Y21">
            <v>37.5</v>
          </cell>
          <cell r="Z21">
            <v>23.63</v>
          </cell>
          <cell r="AB21">
            <v>70000</v>
          </cell>
          <cell r="AC21">
            <v>367265500.00000012</v>
          </cell>
          <cell r="AD21">
            <v>8000</v>
          </cell>
          <cell r="AE21">
            <v>41973200.000000015</v>
          </cell>
          <cell r="AF21">
            <v>8000</v>
          </cell>
          <cell r="AG21">
            <v>41973200.000000015</v>
          </cell>
          <cell r="AH21">
            <v>12000</v>
          </cell>
          <cell r="AI21">
            <v>62959800.000000015</v>
          </cell>
          <cell r="AJ21">
            <v>98000</v>
          </cell>
          <cell r="AK21">
            <v>514171700.00000012</v>
          </cell>
          <cell r="AM21">
            <v>0</v>
          </cell>
        </row>
        <row r="22">
          <cell r="A22" t="str">
            <v>PACBCA000050A</v>
          </cell>
          <cell r="C22" t="str">
            <v>CONCRETE (FOR MAJOR EQUIPMENT FDN)</v>
          </cell>
          <cell r="D22" t="str">
            <v>[AG] F'C = 30 MPA, W/CONSTRUCTION JOINT (for TG)</v>
          </cell>
          <cell r="E22" t="str">
            <v>3.1.3</v>
          </cell>
          <cell r="F22" t="str">
            <v>M3</v>
          </cell>
          <cell r="G22">
            <v>420</v>
          </cell>
          <cell r="M22">
            <v>420</v>
          </cell>
          <cell r="AB22">
            <v>75000</v>
          </cell>
          <cell r="AC22">
            <v>31500000</v>
          </cell>
          <cell r="AD22">
            <v>8000</v>
          </cell>
          <cell r="AE22">
            <v>3360000</v>
          </cell>
          <cell r="AF22">
            <v>8000</v>
          </cell>
          <cell r="AG22">
            <v>3360000</v>
          </cell>
          <cell r="AH22">
            <v>12700</v>
          </cell>
          <cell r="AI22">
            <v>5334000</v>
          </cell>
          <cell r="AJ22">
            <v>103700</v>
          </cell>
          <cell r="AK22">
            <v>43554000</v>
          </cell>
          <cell r="AM22">
            <v>0</v>
          </cell>
        </row>
        <row r="23">
          <cell r="A23" t="str">
            <v>PACBCA000050B</v>
          </cell>
          <cell r="C23" t="str">
            <v>CONCRETE (FOR MAJOR EQUIPMENT FDN)</v>
          </cell>
          <cell r="D23" t="str">
            <v>[UG] F'C = 30 MPA, W/CONSTRUCTION JOINT (for TG, HRSG)</v>
          </cell>
          <cell r="E23" t="str">
            <v>3.1.4</v>
          </cell>
          <cell r="F23" t="str">
            <v>M3</v>
          </cell>
          <cell r="G23">
            <v>1457.4</v>
          </cell>
          <cell r="J23">
            <v>398.7</v>
          </cell>
          <cell r="K23">
            <v>398.7</v>
          </cell>
          <cell r="M23">
            <v>660</v>
          </cell>
          <cell r="AB23">
            <v>75000</v>
          </cell>
          <cell r="AC23">
            <v>109305000</v>
          </cell>
          <cell r="AD23">
            <v>8000</v>
          </cell>
          <cell r="AE23">
            <v>11659200</v>
          </cell>
          <cell r="AF23">
            <v>8000</v>
          </cell>
          <cell r="AG23">
            <v>11659200</v>
          </cell>
          <cell r="AH23">
            <v>12700</v>
          </cell>
          <cell r="AI23">
            <v>18508980</v>
          </cell>
          <cell r="AJ23">
            <v>103700</v>
          </cell>
          <cell r="AK23">
            <v>151132380</v>
          </cell>
          <cell r="AM23">
            <v>0</v>
          </cell>
        </row>
        <row r="24">
          <cell r="A24" t="str">
            <v>PACBCB000010</v>
          </cell>
          <cell r="C24" t="str">
            <v>FORM WORKS(Fair faced form)</v>
          </cell>
          <cell r="D24" t="str">
            <v>1 TIMES, FAIR FACE FOR ABOVE GROUND</v>
          </cell>
          <cell r="E24" t="str">
            <v>3.3.1</v>
          </cell>
          <cell r="F24" t="str">
            <v>M2</v>
          </cell>
          <cell r="G24">
            <v>2748.21</v>
          </cell>
          <cell r="J24">
            <v>51.83</v>
          </cell>
          <cell r="K24">
            <v>51.83</v>
          </cell>
          <cell r="M24">
            <v>518.4</v>
          </cell>
          <cell r="R24">
            <v>1462.65</v>
          </cell>
          <cell r="U24">
            <v>343.8</v>
          </cell>
          <cell r="V24">
            <v>138.6</v>
          </cell>
          <cell r="W24">
            <v>181.1</v>
          </cell>
          <cell r="AB24">
            <v>33000</v>
          </cell>
          <cell r="AC24">
            <v>90690930</v>
          </cell>
          <cell r="AD24">
            <v>33000</v>
          </cell>
          <cell r="AE24">
            <v>90690930</v>
          </cell>
          <cell r="AF24">
            <v>154700</v>
          </cell>
          <cell r="AG24">
            <v>425148087</v>
          </cell>
          <cell r="AH24">
            <v>30800</v>
          </cell>
          <cell r="AI24">
            <v>84644868</v>
          </cell>
          <cell r="AJ24">
            <v>251500</v>
          </cell>
          <cell r="AK24">
            <v>691174815</v>
          </cell>
          <cell r="AM24">
            <v>0</v>
          </cell>
        </row>
        <row r="25">
          <cell r="A25" t="str">
            <v>PACBCB000020</v>
          </cell>
          <cell r="C25" t="str">
            <v>FORM WORKS(Normal faced form)</v>
          </cell>
          <cell r="D25" t="str">
            <v>3 TIMES, GENERAL FOR UNDERGROUND</v>
          </cell>
          <cell r="E25" t="str">
            <v>3.3.2</v>
          </cell>
          <cell r="F25" t="str">
            <v>M2</v>
          </cell>
          <cell r="G25">
            <v>8457.9000000000033</v>
          </cell>
          <cell r="I25">
            <v>2980.6</v>
          </cell>
          <cell r="J25">
            <v>207.32</v>
          </cell>
          <cell r="K25">
            <v>207.32</v>
          </cell>
          <cell r="L25">
            <v>1310.9</v>
          </cell>
          <cell r="M25">
            <v>345.6</v>
          </cell>
          <cell r="N25">
            <v>147.33000000000001</v>
          </cell>
          <cell r="O25">
            <v>147.33000000000001</v>
          </cell>
          <cell r="P25">
            <v>37.64</v>
          </cell>
          <cell r="Q25">
            <v>1210.8</v>
          </cell>
          <cell r="R25">
            <v>626.85</v>
          </cell>
          <cell r="S25">
            <v>135.52000000000001</v>
          </cell>
          <cell r="T25">
            <v>633.6</v>
          </cell>
          <cell r="U25">
            <v>147.30000000000001</v>
          </cell>
          <cell r="V25">
            <v>59.4</v>
          </cell>
          <cell r="W25">
            <v>77.599999999999994</v>
          </cell>
          <cell r="X25">
            <v>91.1</v>
          </cell>
          <cell r="Y25">
            <v>56.25</v>
          </cell>
          <cell r="Z25">
            <v>35.44</v>
          </cell>
          <cell r="AB25">
            <v>23000</v>
          </cell>
          <cell r="AC25">
            <v>194531700.00000009</v>
          </cell>
          <cell r="AD25">
            <v>26000</v>
          </cell>
          <cell r="AE25">
            <v>219905400.00000009</v>
          </cell>
          <cell r="AG25">
            <v>0</v>
          </cell>
          <cell r="AH25">
            <v>6840</v>
          </cell>
          <cell r="AI25">
            <v>57852036.000000022</v>
          </cell>
          <cell r="AJ25">
            <v>55840</v>
          </cell>
          <cell r="AK25">
            <v>472289136.00000018</v>
          </cell>
          <cell r="AM25">
            <v>0</v>
          </cell>
        </row>
        <row r="26">
          <cell r="A26" t="str">
            <v>PACBCC000010A</v>
          </cell>
          <cell r="C26" t="str">
            <v>REINFORCEMENT</v>
          </cell>
          <cell r="D26" t="str">
            <v>HIGH YIELD DEFORMED BAR WORK (BLACK DEFORMED BARS)</v>
          </cell>
          <cell r="E26" t="str">
            <v>3.2.2</v>
          </cell>
          <cell r="F26" t="str">
            <v>TON</v>
          </cell>
          <cell r="G26">
            <v>948.48</v>
          </cell>
          <cell r="I26">
            <v>177.8</v>
          </cell>
          <cell r="J26">
            <v>47.84</v>
          </cell>
          <cell r="K26">
            <v>47.84</v>
          </cell>
          <cell r="L26">
            <v>84.82</v>
          </cell>
          <cell r="M26">
            <v>129.6</v>
          </cell>
          <cell r="N26">
            <v>60.16</v>
          </cell>
          <cell r="O26">
            <v>60.16</v>
          </cell>
          <cell r="P26">
            <v>6.1</v>
          </cell>
          <cell r="Q26">
            <v>173</v>
          </cell>
          <cell r="R26">
            <v>70.650000000000006</v>
          </cell>
          <cell r="S26">
            <v>6.47</v>
          </cell>
          <cell r="T26">
            <v>43.56</v>
          </cell>
          <cell r="U26">
            <v>13.8</v>
          </cell>
          <cell r="V26">
            <v>5.15</v>
          </cell>
          <cell r="W26">
            <v>8.1</v>
          </cell>
          <cell r="X26">
            <v>6.7</v>
          </cell>
          <cell r="Y26">
            <v>4.13</v>
          </cell>
          <cell r="Z26">
            <v>2.6</v>
          </cell>
          <cell r="AB26">
            <v>900000</v>
          </cell>
          <cell r="AC26">
            <v>853632000</v>
          </cell>
          <cell r="AD26">
            <v>270000</v>
          </cell>
          <cell r="AE26">
            <v>256089600</v>
          </cell>
          <cell r="AF26">
            <v>10000</v>
          </cell>
          <cell r="AG26">
            <v>9484800</v>
          </cell>
          <cell r="AH26">
            <v>164720</v>
          </cell>
          <cell r="AI26">
            <v>156233625.59999999</v>
          </cell>
          <cell r="AJ26">
            <v>1344720</v>
          </cell>
          <cell r="AK26">
            <v>1275440025.6000001</v>
          </cell>
          <cell r="AM26">
            <v>0</v>
          </cell>
        </row>
        <row r="27">
          <cell r="A27" t="str">
            <v>PACBCE000050</v>
          </cell>
          <cell r="C27" t="str">
            <v>ISOLATION JOINT (SEPARATION JOINT)</v>
          </cell>
          <cell r="D27" t="str">
            <v>FOR SLAB+TIE GIRDER,</v>
          </cell>
          <cell r="E27" t="str">
            <v>15.4</v>
          </cell>
          <cell r="F27" t="str">
            <v>M</v>
          </cell>
          <cell r="G27">
            <v>939</v>
          </cell>
          <cell r="I27">
            <v>192.6</v>
          </cell>
          <cell r="L27">
            <v>115</v>
          </cell>
          <cell r="N27">
            <v>70.599999999999994</v>
          </cell>
          <cell r="O27">
            <v>70.599999999999994</v>
          </cell>
          <cell r="Q27">
            <v>133.19999999999999</v>
          </cell>
          <cell r="R27">
            <v>80</v>
          </cell>
          <cell r="S27">
            <v>43</v>
          </cell>
          <cell r="T27">
            <v>100</v>
          </cell>
          <cell r="U27">
            <v>26.4</v>
          </cell>
          <cell r="V27">
            <v>24</v>
          </cell>
          <cell r="W27">
            <v>20.5</v>
          </cell>
          <cell r="X27">
            <v>10.1</v>
          </cell>
          <cell r="Y27">
            <v>30</v>
          </cell>
          <cell r="Z27">
            <v>23</v>
          </cell>
          <cell r="AB27">
            <v>1500</v>
          </cell>
          <cell r="AC27">
            <v>1408500</v>
          </cell>
          <cell r="AD27">
            <v>2000</v>
          </cell>
          <cell r="AE27">
            <v>1878000</v>
          </cell>
          <cell r="AG27">
            <v>0</v>
          </cell>
          <cell r="AH27">
            <v>480</v>
          </cell>
          <cell r="AI27">
            <v>450720</v>
          </cell>
          <cell r="AJ27">
            <v>3980</v>
          </cell>
          <cell r="AK27">
            <v>3737220</v>
          </cell>
          <cell r="AM27">
            <v>0</v>
          </cell>
        </row>
        <row r="28">
          <cell r="A28" t="str">
            <v>PACBCE000060</v>
          </cell>
          <cell r="C28" t="str">
            <v>ISOLATION JOINT (SEPARATION JOINT)</v>
          </cell>
          <cell r="D28" t="str">
            <v>FOR EQUIPMENT FOUNDATION</v>
          </cell>
          <cell r="E28" t="str">
            <v>15.1</v>
          </cell>
          <cell r="F28" t="str">
            <v>M</v>
          </cell>
          <cell r="G28">
            <v>134.5</v>
          </cell>
          <cell r="I28">
            <v>59.5</v>
          </cell>
          <cell r="L28">
            <v>75</v>
          </cell>
          <cell r="AB28">
            <v>1500</v>
          </cell>
          <cell r="AC28">
            <v>201750</v>
          </cell>
          <cell r="AD28">
            <v>2000</v>
          </cell>
          <cell r="AE28">
            <v>269000</v>
          </cell>
          <cell r="AG28">
            <v>0</v>
          </cell>
          <cell r="AH28">
            <v>480</v>
          </cell>
          <cell r="AI28">
            <v>64560</v>
          </cell>
          <cell r="AJ28">
            <v>3980</v>
          </cell>
          <cell r="AK28">
            <v>535310</v>
          </cell>
          <cell r="AM28">
            <v>0</v>
          </cell>
        </row>
        <row r="29">
          <cell r="A29" t="str">
            <v>PACBCF000010</v>
          </cell>
          <cell r="C29" t="str">
            <v>BITUMINOUS COATING</v>
          </cell>
          <cell r="D29" t="str">
            <v>FOR EXTERNAL WATERPROOFING</v>
          </cell>
          <cell r="E29" t="str">
            <v>8.9</v>
          </cell>
          <cell r="F29" t="str">
            <v>M2</v>
          </cell>
          <cell r="G29">
            <v>8995.9699999999993</v>
          </cell>
          <cell r="I29">
            <v>2504.6999999999998</v>
          </cell>
          <cell r="J29">
            <v>305</v>
          </cell>
          <cell r="K29">
            <v>305</v>
          </cell>
          <cell r="L29">
            <v>1224</v>
          </cell>
          <cell r="M29">
            <v>472.64</v>
          </cell>
          <cell r="N29">
            <v>408.69</v>
          </cell>
          <cell r="O29">
            <v>408.69</v>
          </cell>
          <cell r="Q29">
            <v>1440</v>
          </cell>
          <cell r="R29">
            <v>546</v>
          </cell>
          <cell r="S29">
            <v>132</v>
          </cell>
          <cell r="T29">
            <v>742.5</v>
          </cell>
          <cell r="U29">
            <v>134</v>
          </cell>
          <cell r="V29">
            <v>54</v>
          </cell>
          <cell r="W29">
            <v>75</v>
          </cell>
          <cell r="X29">
            <v>121.5</v>
          </cell>
          <cell r="Y29">
            <v>75</v>
          </cell>
          <cell r="Z29">
            <v>47.25</v>
          </cell>
          <cell r="AB29">
            <v>2000</v>
          </cell>
          <cell r="AC29">
            <v>17991940</v>
          </cell>
          <cell r="AD29">
            <v>5000</v>
          </cell>
          <cell r="AE29">
            <v>44979850</v>
          </cell>
          <cell r="AG29">
            <v>0</v>
          </cell>
          <cell r="AH29">
            <v>970</v>
          </cell>
          <cell r="AI29">
            <v>8726090.8999999985</v>
          </cell>
          <cell r="AJ29">
            <v>7970</v>
          </cell>
          <cell r="AK29">
            <v>71697880.899999991</v>
          </cell>
          <cell r="AM29">
            <v>0</v>
          </cell>
        </row>
        <row r="30">
          <cell r="A30" t="str">
            <v>PACBCH000010</v>
          </cell>
          <cell r="C30" t="str">
            <v>WATER STOP</v>
          </cell>
          <cell r="D30" t="str">
            <v>PVC WATERSTOP</v>
          </cell>
          <cell r="E30" t="str">
            <v>8.10</v>
          </cell>
          <cell r="F30" t="str">
            <v>M</v>
          </cell>
          <cell r="G30">
            <v>621.79999999999995</v>
          </cell>
          <cell r="I30">
            <v>206</v>
          </cell>
          <cell r="L30">
            <v>80</v>
          </cell>
          <cell r="Q30">
            <v>266.39999999999998</v>
          </cell>
          <cell r="R30">
            <v>22</v>
          </cell>
          <cell r="T30">
            <v>14</v>
          </cell>
          <cell r="U30">
            <v>29.8</v>
          </cell>
          <cell r="W30">
            <v>3.6</v>
          </cell>
          <cell r="AB30">
            <v>5500</v>
          </cell>
          <cell r="AC30">
            <v>3419899.9999999995</v>
          </cell>
          <cell r="AD30">
            <v>9000</v>
          </cell>
          <cell r="AE30">
            <v>5596200</v>
          </cell>
          <cell r="AG30">
            <v>0</v>
          </cell>
          <cell r="AH30">
            <v>2020</v>
          </cell>
          <cell r="AI30">
            <v>1256036</v>
          </cell>
          <cell r="AJ30">
            <v>16520</v>
          </cell>
          <cell r="AK30">
            <v>10272136</v>
          </cell>
          <cell r="AM30">
            <v>0</v>
          </cell>
        </row>
        <row r="31">
          <cell r="A31" t="str">
            <v>PACBCJ000010A</v>
          </cell>
          <cell r="C31" t="str">
            <v>PRECAST CONCRETE (THK.150)</v>
          </cell>
          <cell r="D31" t="str">
            <v>FOR MISC PART SUCH AS PIT COVER, EQUIPEMENT PAD, ETC</v>
          </cell>
          <cell r="E31" t="str">
            <v>3.5.3.2</v>
          </cell>
          <cell r="F31" t="str">
            <v>M2</v>
          </cell>
          <cell r="G31">
            <v>5</v>
          </cell>
          <cell r="I31">
            <v>5</v>
          </cell>
          <cell r="AB31">
            <v>15000</v>
          </cell>
          <cell r="AC31">
            <v>75000</v>
          </cell>
          <cell r="AD31">
            <v>5000</v>
          </cell>
          <cell r="AE31">
            <v>25000</v>
          </cell>
          <cell r="AG31">
            <v>0</v>
          </cell>
          <cell r="AH31">
            <v>2790</v>
          </cell>
          <cell r="AI31">
            <v>13950</v>
          </cell>
          <cell r="AJ31">
            <v>22790</v>
          </cell>
          <cell r="AK31">
            <v>113950</v>
          </cell>
          <cell r="AM31">
            <v>0</v>
          </cell>
        </row>
        <row r="32">
          <cell r="A32" t="str">
            <v>PACBCJ000010B</v>
          </cell>
          <cell r="C32" t="str">
            <v>PRECAST CONCRETE (THK.200)</v>
          </cell>
          <cell r="D32" t="str">
            <v>FOR MISC PART SUCH AS PIT COVER, EQUIPEMENT PAD, ETC</v>
          </cell>
          <cell r="E32" t="str">
            <v>3.5.3.3</v>
          </cell>
          <cell r="F32" t="str">
            <v>M2</v>
          </cell>
          <cell r="G32">
            <v>5</v>
          </cell>
          <cell r="I32">
            <v>5</v>
          </cell>
          <cell r="AB32">
            <v>20000</v>
          </cell>
          <cell r="AC32">
            <v>100000</v>
          </cell>
          <cell r="AD32">
            <v>5000</v>
          </cell>
          <cell r="AE32">
            <v>25000</v>
          </cell>
          <cell r="AG32">
            <v>0</v>
          </cell>
          <cell r="AH32">
            <v>3490</v>
          </cell>
          <cell r="AI32">
            <v>17450</v>
          </cell>
          <cell r="AJ32">
            <v>28490</v>
          </cell>
          <cell r="AK32">
            <v>142450</v>
          </cell>
          <cell r="AM32">
            <v>0</v>
          </cell>
        </row>
        <row r="33">
          <cell r="A33" t="str">
            <v>PACBCJ000010C</v>
          </cell>
          <cell r="C33" t="str">
            <v>PRECAST CONCRETE (THK.250)</v>
          </cell>
          <cell r="D33" t="str">
            <v>FOR MISC PART SUCH AS PIT COVER, EQUIPEMENT PAD, ETC</v>
          </cell>
          <cell r="E33" t="str">
            <v>3.5.3.4</v>
          </cell>
          <cell r="F33" t="str">
            <v>M2</v>
          </cell>
          <cell r="G33">
            <v>5</v>
          </cell>
          <cell r="I33">
            <v>5</v>
          </cell>
          <cell r="AB33">
            <v>30000</v>
          </cell>
          <cell r="AC33">
            <v>150000</v>
          </cell>
          <cell r="AD33">
            <v>7000</v>
          </cell>
          <cell r="AE33">
            <v>35000</v>
          </cell>
          <cell r="AG33">
            <v>0</v>
          </cell>
          <cell r="AH33">
            <v>5160</v>
          </cell>
          <cell r="AI33">
            <v>25800</v>
          </cell>
          <cell r="AJ33">
            <v>42160</v>
          </cell>
          <cell r="AK33">
            <v>210800</v>
          </cell>
          <cell r="AM33">
            <v>0</v>
          </cell>
        </row>
        <row r="34">
          <cell r="A34" t="str">
            <v/>
          </cell>
          <cell r="G34">
            <v>0</v>
          </cell>
          <cell r="AC34">
            <v>0</v>
          </cell>
          <cell r="AE34">
            <v>0</v>
          </cell>
          <cell r="AG34">
            <v>0</v>
          </cell>
          <cell r="AI34">
            <v>0</v>
          </cell>
          <cell r="AJ34">
            <v>0</v>
          </cell>
          <cell r="AK34">
            <v>0</v>
          </cell>
          <cell r="AM34">
            <v>0</v>
          </cell>
        </row>
        <row r="35">
          <cell r="A35" t="str">
            <v>BLOCK WORKS</v>
          </cell>
          <cell r="G35">
            <v>0</v>
          </cell>
          <cell r="AC35">
            <v>1075800</v>
          </cell>
          <cell r="AE35">
            <v>107627699.99999999</v>
          </cell>
          <cell r="AG35">
            <v>0</v>
          </cell>
          <cell r="AI35">
            <v>15161814.399999997</v>
          </cell>
          <cell r="AJ35">
            <v>0</v>
          </cell>
          <cell r="AK35">
            <v>123865314.39999998</v>
          </cell>
          <cell r="AM35">
            <v>0</v>
          </cell>
        </row>
        <row r="36">
          <cell r="A36" t="str">
            <v>PACBDF000020A</v>
          </cell>
          <cell r="C36" t="str">
            <v>BRICK(T=115)</v>
          </cell>
          <cell r="D36" t="str">
            <v>[0.5B] W/LINTEL FOR OPENING</v>
          </cell>
          <cell r="E36" t="str">
            <v>5.2</v>
          </cell>
          <cell r="F36" t="str">
            <v>M2</v>
          </cell>
          <cell r="G36">
            <v>68.900000000000006</v>
          </cell>
          <cell r="U36">
            <v>68.900000000000006</v>
          </cell>
          <cell r="AC36">
            <v>0</v>
          </cell>
          <cell r="AD36">
            <v>35000</v>
          </cell>
          <cell r="AE36">
            <v>2411500</v>
          </cell>
          <cell r="AG36">
            <v>0</v>
          </cell>
          <cell r="AH36">
            <v>4880</v>
          </cell>
          <cell r="AI36">
            <v>336232</v>
          </cell>
          <cell r="AJ36">
            <v>39880</v>
          </cell>
          <cell r="AK36">
            <v>2747732</v>
          </cell>
          <cell r="AM36">
            <v>0</v>
          </cell>
        </row>
        <row r="37">
          <cell r="A37" t="str">
            <v>PACBDF000020B</v>
          </cell>
          <cell r="C37" t="str">
            <v>BRICK(T=230)</v>
          </cell>
          <cell r="D37" t="str">
            <v>[1.0B] W/LINTEL FOR OPENING</v>
          </cell>
          <cell r="E37" t="str">
            <v>5.3</v>
          </cell>
          <cell r="F37" t="str">
            <v>M2</v>
          </cell>
          <cell r="G37">
            <v>2585.5799999999995</v>
          </cell>
          <cell r="I37">
            <v>166.8</v>
          </cell>
          <cell r="L37">
            <v>107</v>
          </cell>
          <cell r="N37">
            <v>66.599999999999994</v>
          </cell>
          <cell r="O37">
            <v>66.599999999999994</v>
          </cell>
          <cell r="Q37">
            <v>657.68</v>
          </cell>
          <cell r="R37">
            <v>774.3</v>
          </cell>
          <cell r="T37">
            <v>311</v>
          </cell>
          <cell r="U37">
            <v>186.6</v>
          </cell>
          <cell r="V37">
            <v>115.5</v>
          </cell>
          <cell r="W37">
            <v>133.5</v>
          </cell>
          <cell r="AC37">
            <v>0</v>
          </cell>
          <cell r="AD37">
            <v>40000</v>
          </cell>
          <cell r="AE37">
            <v>103423199.99999999</v>
          </cell>
          <cell r="AG37">
            <v>0</v>
          </cell>
          <cell r="AH37">
            <v>5580</v>
          </cell>
          <cell r="AI37">
            <v>14427536.399999997</v>
          </cell>
          <cell r="AJ37">
            <v>45580</v>
          </cell>
          <cell r="AK37">
            <v>117850736.39999998</v>
          </cell>
          <cell r="AM37">
            <v>0</v>
          </cell>
        </row>
        <row r="38">
          <cell r="A38" t="str">
            <v>PACBDG000010</v>
          </cell>
          <cell r="C38" t="str">
            <v>INSULATION</v>
          </cell>
          <cell r="D38" t="str">
            <v>ONLY FOR BLOCK WALL INSULATION</v>
          </cell>
          <cell r="E38" t="str">
            <v>5.1</v>
          </cell>
          <cell r="F38" t="str">
            <v>M2</v>
          </cell>
          <cell r="G38">
            <v>358.6</v>
          </cell>
          <cell r="Q38">
            <v>133.19999999999999</v>
          </cell>
          <cell r="R38">
            <v>72.5</v>
          </cell>
          <cell r="U38">
            <v>68.900000000000006</v>
          </cell>
          <cell r="V38">
            <v>84</v>
          </cell>
          <cell r="AB38">
            <v>3000</v>
          </cell>
          <cell r="AC38">
            <v>1075800</v>
          </cell>
          <cell r="AD38">
            <v>5000</v>
          </cell>
          <cell r="AE38">
            <v>1793000</v>
          </cell>
          <cell r="AG38">
            <v>0</v>
          </cell>
          <cell r="AH38">
            <v>1110</v>
          </cell>
          <cell r="AI38">
            <v>398046</v>
          </cell>
          <cell r="AJ38">
            <v>9110</v>
          </cell>
          <cell r="AK38">
            <v>3266846</v>
          </cell>
          <cell r="AM38">
            <v>0</v>
          </cell>
        </row>
        <row r="39">
          <cell r="A39" t="str">
            <v/>
          </cell>
          <cell r="G39">
            <v>0</v>
          </cell>
          <cell r="AC39">
            <v>0</v>
          </cell>
          <cell r="AE39">
            <v>0</v>
          </cell>
          <cell r="AG39">
            <v>0</v>
          </cell>
          <cell r="AI39">
            <v>0</v>
          </cell>
          <cell r="AJ39">
            <v>0</v>
          </cell>
          <cell r="AK39">
            <v>0</v>
          </cell>
          <cell r="AM39">
            <v>0</v>
          </cell>
        </row>
        <row r="40">
          <cell r="A40" t="str">
            <v>PAINTING WORKS</v>
          </cell>
          <cell r="G40">
            <v>0</v>
          </cell>
          <cell r="AC40">
            <v>89238705</v>
          </cell>
          <cell r="AE40">
            <v>76950670</v>
          </cell>
          <cell r="AG40">
            <v>0</v>
          </cell>
          <cell r="AI40">
            <v>23098773.399999995</v>
          </cell>
          <cell r="AJ40">
            <v>0</v>
          </cell>
          <cell r="AK40">
            <v>189288148.39999998</v>
          </cell>
          <cell r="AM40">
            <v>0</v>
          </cell>
        </row>
        <row r="41">
          <cell r="A41" t="str">
            <v>PACBEA000010</v>
          </cell>
          <cell r="C41" t="str">
            <v>ACRYLIC EMULSION PAINT (AEP)</v>
          </cell>
          <cell r="D41" t="str">
            <v>EXTERNAL WALL</v>
          </cell>
          <cell r="E41" t="str">
            <v>7.3</v>
          </cell>
          <cell r="F41" t="str">
            <v>M2</v>
          </cell>
          <cell r="G41">
            <v>1876.9499999999998</v>
          </cell>
          <cell r="I41">
            <v>166.8</v>
          </cell>
          <cell r="L41">
            <v>107</v>
          </cell>
          <cell r="N41">
            <v>66.599999999999994</v>
          </cell>
          <cell r="O41">
            <v>66.599999999999994</v>
          </cell>
          <cell r="Q41">
            <v>127.65</v>
          </cell>
          <cell r="R41">
            <v>774.3</v>
          </cell>
          <cell r="T41">
            <v>96</v>
          </cell>
          <cell r="U41">
            <v>254.5</v>
          </cell>
          <cell r="V41">
            <v>84</v>
          </cell>
          <cell r="W41">
            <v>133.5</v>
          </cell>
          <cell r="AB41">
            <v>4500</v>
          </cell>
          <cell r="AC41">
            <v>8446275</v>
          </cell>
          <cell r="AD41">
            <v>4000</v>
          </cell>
          <cell r="AE41">
            <v>7507799.9999999991</v>
          </cell>
          <cell r="AG41">
            <v>0</v>
          </cell>
          <cell r="AH41">
            <v>1180</v>
          </cell>
          <cell r="AI41">
            <v>2214801</v>
          </cell>
          <cell r="AJ41">
            <v>9680</v>
          </cell>
          <cell r="AK41">
            <v>18168876</v>
          </cell>
          <cell r="AM41">
            <v>0</v>
          </cell>
        </row>
        <row r="42">
          <cell r="A42" t="str">
            <v>PACBEA000020</v>
          </cell>
          <cell r="C42" t="str">
            <v>ACRYLIC EMULSION PAINT (AEP)</v>
          </cell>
          <cell r="D42" t="str">
            <v>INTERNAL WALL</v>
          </cell>
          <cell r="E42" t="str">
            <v>7.2</v>
          </cell>
          <cell r="F42" t="str">
            <v>M2</v>
          </cell>
          <cell r="G42">
            <v>5992.42</v>
          </cell>
          <cell r="I42">
            <v>166.8</v>
          </cell>
          <cell r="L42">
            <v>107</v>
          </cell>
          <cell r="N42">
            <v>66.599999999999994</v>
          </cell>
          <cell r="O42">
            <v>66.599999999999994</v>
          </cell>
          <cell r="Q42">
            <v>3803.42</v>
          </cell>
          <cell r="R42">
            <v>1047.5</v>
          </cell>
          <cell r="T42">
            <v>526</v>
          </cell>
          <cell r="V42">
            <v>75</v>
          </cell>
          <cell r="W42">
            <v>133.5</v>
          </cell>
          <cell r="AB42">
            <v>4500</v>
          </cell>
          <cell r="AC42">
            <v>26965890</v>
          </cell>
          <cell r="AD42">
            <v>4000</v>
          </cell>
          <cell r="AE42">
            <v>23969680</v>
          </cell>
          <cell r="AG42">
            <v>0</v>
          </cell>
          <cell r="AH42">
            <v>1180</v>
          </cell>
          <cell r="AI42">
            <v>7071055.5999999996</v>
          </cell>
          <cell r="AJ42">
            <v>9680</v>
          </cell>
          <cell r="AK42">
            <v>58006625.600000001</v>
          </cell>
          <cell r="AM42">
            <v>0</v>
          </cell>
        </row>
        <row r="43">
          <cell r="A43" t="str">
            <v>PACBEB000020</v>
          </cell>
          <cell r="C43" t="str">
            <v>EPOXY PAINT</v>
          </cell>
          <cell r="D43" t="str">
            <v>INTERNAL WALL</v>
          </cell>
          <cell r="E43" t="str">
            <v>7.10</v>
          </cell>
          <cell r="F43" t="str">
            <v>M2</v>
          </cell>
          <cell r="G43">
            <v>227.5</v>
          </cell>
          <cell r="U43">
            <v>227.5</v>
          </cell>
          <cell r="AB43">
            <v>5000</v>
          </cell>
          <cell r="AC43">
            <v>1137500</v>
          </cell>
          <cell r="AD43">
            <v>4500</v>
          </cell>
          <cell r="AE43">
            <v>1023750</v>
          </cell>
          <cell r="AG43">
            <v>0</v>
          </cell>
          <cell r="AH43">
            <v>1320</v>
          </cell>
          <cell r="AI43">
            <v>300300</v>
          </cell>
          <cell r="AJ43">
            <v>10820</v>
          </cell>
          <cell r="AK43">
            <v>2461550</v>
          </cell>
          <cell r="AM43">
            <v>0</v>
          </cell>
        </row>
        <row r="44">
          <cell r="A44" t="str">
            <v>PACBEB000040</v>
          </cell>
          <cell r="C44" t="str">
            <v>EPOXY PAINT</v>
          </cell>
          <cell r="D44" t="str">
            <v>FLOOR</v>
          </cell>
          <cell r="E44" t="str">
            <v>7.7</v>
          </cell>
          <cell r="F44" t="str">
            <v>M2</v>
          </cell>
          <cell r="G44">
            <v>6001.24</v>
          </cell>
          <cell r="I44">
            <v>1504.5</v>
          </cell>
          <cell r="J44">
            <v>160.5</v>
          </cell>
          <cell r="K44">
            <v>160.5</v>
          </cell>
          <cell r="L44">
            <v>530.86</v>
          </cell>
          <cell r="M44">
            <v>285.14</v>
          </cell>
          <cell r="N44">
            <v>272.45999999999998</v>
          </cell>
          <cell r="O44">
            <v>272.45999999999998</v>
          </cell>
          <cell r="Q44">
            <v>1678.32</v>
          </cell>
          <cell r="R44">
            <v>323.5</v>
          </cell>
          <cell r="S44">
            <v>88</v>
          </cell>
          <cell r="T44">
            <v>447</v>
          </cell>
          <cell r="U44">
            <v>65.5</v>
          </cell>
          <cell r="W44">
            <v>50</v>
          </cell>
          <cell r="X44">
            <v>81</v>
          </cell>
          <cell r="Y44">
            <v>50</v>
          </cell>
          <cell r="Z44">
            <v>31.5</v>
          </cell>
          <cell r="AB44">
            <v>5000</v>
          </cell>
          <cell r="AC44">
            <v>30006200</v>
          </cell>
          <cell r="AD44">
            <v>4500</v>
          </cell>
          <cell r="AE44">
            <v>27005580</v>
          </cell>
          <cell r="AG44">
            <v>0</v>
          </cell>
          <cell r="AH44">
            <v>1320</v>
          </cell>
          <cell r="AI44">
            <v>7921636.7999999998</v>
          </cell>
          <cell r="AJ44">
            <v>10820</v>
          </cell>
          <cell r="AK44">
            <v>64933416.799999997</v>
          </cell>
          <cell r="AM44">
            <v>0</v>
          </cell>
        </row>
        <row r="45">
          <cell r="A45" t="str">
            <v>PACBEB00ZZZZ</v>
          </cell>
          <cell r="C45" t="str">
            <v>EPOXY PAINT</v>
          </cell>
          <cell r="D45" t="str">
            <v>SKIRT, H=100MM</v>
          </cell>
          <cell r="E45" t="str">
            <v>7.11</v>
          </cell>
          <cell r="F45" t="str">
            <v>M</v>
          </cell>
          <cell r="G45">
            <v>596.86</v>
          </cell>
          <cell r="Q45">
            <v>295.26</v>
          </cell>
          <cell r="R45">
            <v>135</v>
          </cell>
          <cell r="T45">
            <v>118</v>
          </cell>
          <cell r="U45">
            <v>28.1</v>
          </cell>
          <cell r="W45">
            <v>20.5</v>
          </cell>
          <cell r="AB45">
            <v>1500</v>
          </cell>
          <cell r="AC45">
            <v>895290</v>
          </cell>
          <cell r="AD45">
            <v>1000</v>
          </cell>
          <cell r="AE45">
            <v>596860</v>
          </cell>
          <cell r="AG45">
            <v>0</v>
          </cell>
          <cell r="AH45">
            <v>340</v>
          </cell>
          <cell r="AI45">
            <v>202932.4</v>
          </cell>
          <cell r="AJ45">
            <v>2840</v>
          </cell>
          <cell r="AK45">
            <v>1695082.4000000001</v>
          </cell>
          <cell r="AM45">
            <v>0</v>
          </cell>
        </row>
        <row r="46">
          <cell r="A46" t="str">
            <v>PACBEC000020</v>
          </cell>
          <cell r="C46" t="str">
            <v>ACID RESISTANT PAINT</v>
          </cell>
          <cell r="D46" t="str">
            <v>FLOOR</v>
          </cell>
          <cell r="E46" t="str">
            <v>7.12</v>
          </cell>
          <cell r="F46" t="str">
            <v>M2</v>
          </cell>
          <cell r="G46">
            <v>196.67999999999998</v>
          </cell>
          <cell r="Q46">
            <v>186.48</v>
          </cell>
          <cell r="U46">
            <v>10.199999999999999</v>
          </cell>
          <cell r="AB46">
            <v>25000</v>
          </cell>
          <cell r="AC46">
            <v>4916999.9999999991</v>
          </cell>
          <cell r="AD46">
            <v>20000</v>
          </cell>
          <cell r="AE46">
            <v>3933599.9999999995</v>
          </cell>
          <cell r="AG46">
            <v>0</v>
          </cell>
          <cell r="AH46">
            <v>6280</v>
          </cell>
          <cell r="AI46">
            <v>1235150.3999999999</v>
          </cell>
          <cell r="AJ46">
            <v>51280</v>
          </cell>
          <cell r="AK46">
            <v>10085750.399999999</v>
          </cell>
          <cell r="AM46">
            <v>0</v>
          </cell>
        </row>
        <row r="47">
          <cell r="A47" t="str">
            <v>PACBEC000030</v>
          </cell>
          <cell r="C47" t="str">
            <v>ACID RESISTANT PAINT</v>
          </cell>
          <cell r="D47" t="str">
            <v>INTERNAL WALL</v>
          </cell>
          <cell r="E47" t="str">
            <v>7.13</v>
          </cell>
          <cell r="F47" t="str">
            <v>M2</v>
          </cell>
          <cell r="G47">
            <v>392.39</v>
          </cell>
          <cell r="Q47">
            <v>354.09</v>
          </cell>
          <cell r="U47">
            <v>38.299999999999997</v>
          </cell>
          <cell r="AB47">
            <v>25000</v>
          </cell>
          <cell r="AC47">
            <v>9809750</v>
          </cell>
          <cell r="AD47">
            <v>20000</v>
          </cell>
          <cell r="AE47">
            <v>7847800</v>
          </cell>
          <cell r="AG47">
            <v>0</v>
          </cell>
          <cell r="AH47">
            <v>6280</v>
          </cell>
          <cell r="AI47">
            <v>2464209.1999999997</v>
          </cell>
          <cell r="AJ47">
            <v>51280</v>
          </cell>
          <cell r="AK47">
            <v>20121759.199999999</v>
          </cell>
          <cell r="AM47">
            <v>0</v>
          </cell>
        </row>
        <row r="48">
          <cell r="A48" t="str">
            <v>PACBEC000050B</v>
          </cell>
          <cell r="C48" t="str">
            <v>CHEMICAL RESISTANT PAINT</v>
          </cell>
          <cell r="D48" t="str">
            <v>FLOOR</v>
          </cell>
          <cell r="E48" t="str">
            <v>7.14</v>
          </cell>
          <cell r="F48" t="str">
            <v>M2</v>
          </cell>
          <cell r="G48">
            <v>49</v>
          </cell>
          <cell r="R48">
            <v>49</v>
          </cell>
          <cell r="AB48">
            <v>15000</v>
          </cell>
          <cell r="AC48">
            <v>735000</v>
          </cell>
          <cell r="AD48">
            <v>10000</v>
          </cell>
          <cell r="AE48">
            <v>490000</v>
          </cell>
          <cell r="AG48">
            <v>0</v>
          </cell>
          <cell r="AH48">
            <v>3490</v>
          </cell>
          <cell r="AI48">
            <v>171010</v>
          </cell>
          <cell r="AJ48">
            <v>28490</v>
          </cell>
          <cell r="AK48">
            <v>1396010</v>
          </cell>
          <cell r="AM48">
            <v>0</v>
          </cell>
        </row>
        <row r="49">
          <cell r="A49" t="str">
            <v>PACBEC000050C</v>
          </cell>
          <cell r="C49" t="str">
            <v>CHEMICAL RESISTANT PAINT</v>
          </cell>
          <cell r="D49" t="str">
            <v>INTERNAL WALL</v>
          </cell>
          <cell r="E49" t="str">
            <v>7.15</v>
          </cell>
          <cell r="F49" t="str">
            <v>M2</v>
          </cell>
          <cell r="G49">
            <v>135</v>
          </cell>
          <cell r="R49">
            <v>135</v>
          </cell>
          <cell r="AB49">
            <v>15000</v>
          </cell>
          <cell r="AC49">
            <v>2025000</v>
          </cell>
          <cell r="AD49">
            <v>10000</v>
          </cell>
          <cell r="AE49">
            <v>1350000</v>
          </cell>
          <cell r="AG49">
            <v>0</v>
          </cell>
          <cell r="AH49">
            <v>3490</v>
          </cell>
          <cell r="AI49">
            <v>471150</v>
          </cell>
          <cell r="AJ49">
            <v>28490</v>
          </cell>
          <cell r="AK49">
            <v>3846150</v>
          </cell>
          <cell r="AM49">
            <v>0</v>
          </cell>
        </row>
        <row r="50">
          <cell r="A50" t="str">
            <v>PACBEE000010</v>
          </cell>
          <cell r="C50" t="str">
            <v>ANTI-DUST PAINT</v>
          </cell>
          <cell r="D50" t="str">
            <v>FLOOR</v>
          </cell>
          <cell r="E50" t="str">
            <v>7.8</v>
          </cell>
          <cell r="F50" t="str">
            <v>M2</v>
          </cell>
          <cell r="G50">
            <v>716.8</v>
          </cell>
          <cell r="Q50">
            <v>699.3</v>
          </cell>
          <cell r="R50">
            <v>17.5</v>
          </cell>
          <cell r="AB50">
            <v>6000</v>
          </cell>
          <cell r="AC50">
            <v>4300800</v>
          </cell>
          <cell r="AD50">
            <v>4500</v>
          </cell>
          <cell r="AE50">
            <v>3225600</v>
          </cell>
          <cell r="AG50">
            <v>0</v>
          </cell>
          <cell r="AH50">
            <v>1460</v>
          </cell>
          <cell r="AI50">
            <v>1046527.9999999999</v>
          </cell>
          <cell r="AJ50">
            <v>11960</v>
          </cell>
          <cell r="AK50">
            <v>8572928</v>
          </cell>
          <cell r="AM50">
            <v>0</v>
          </cell>
        </row>
        <row r="51">
          <cell r="A51" t="str">
            <v/>
          </cell>
          <cell r="G51">
            <v>0</v>
          </cell>
          <cell r="AC51">
            <v>0</v>
          </cell>
          <cell r="AE51">
            <v>0</v>
          </cell>
          <cell r="AG51">
            <v>0</v>
          </cell>
          <cell r="AI51">
            <v>0</v>
          </cell>
          <cell r="AJ51">
            <v>0</v>
          </cell>
          <cell r="AK51">
            <v>0</v>
          </cell>
          <cell r="AM51">
            <v>0</v>
          </cell>
        </row>
        <row r="52">
          <cell r="A52" t="str">
            <v>TILE WORKS</v>
          </cell>
          <cell r="G52">
            <v>0</v>
          </cell>
          <cell r="AC52">
            <v>21264200</v>
          </cell>
          <cell r="AE52">
            <v>24341700</v>
          </cell>
          <cell r="AG52">
            <v>0</v>
          </cell>
          <cell r="AI52">
            <v>6355620.5999999996</v>
          </cell>
          <cell r="AJ52">
            <v>0</v>
          </cell>
          <cell r="AK52">
            <v>51961520.600000001</v>
          </cell>
          <cell r="AM52">
            <v>0</v>
          </cell>
        </row>
        <row r="53">
          <cell r="A53" t="str">
            <v>PACBFB000020</v>
          </cell>
          <cell r="C53" t="str">
            <v>GLAZED CERAMIC TILE</v>
          </cell>
          <cell r="D53" t="str">
            <v>WALL W/ BEDDING, WIREMESH IF NECESSARY</v>
          </cell>
          <cell r="E53" t="str">
            <v>9.13</v>
          </cell>
          <cell r="F53" t="str">
            <v>M2</v>
          </cell>
          <cell r="G53">
            <v>197</v>
          </cell>
          <cell r="Q53">
            <v>75</v>
          </cell>
          <cell r="R53">
            <v>37.5</v>
          </cell>
          <cell r="T53">
            <v>30</v>
          </cell>
          <cell r="U53">
            <v>24.5</v>
          </cell>
          <cell r="V53">
            <v>30</v>
          </cell>
          <cell r="AB53">
            <v>15000</v>
          </cell>
          <cell r="AC53">
            <v>2955000</v>
          </cell>
          <cell r="AD53">
            <v>20000</v>
          </cell>
          <cell r="AE53">
            <v>3940000</v>
          </cell>
          <cell r="AG53">
            <v>0</v>
          </cell>
          <cell r="AH53">
            <v>4880</v>
          </cell>
          <cell r="AI53">
            <v>961360</v>
          </cell>
          <cell r="AJ53">
            <v>39880</v>
          </cell>
          <cell r="AK53">
            <v>7856360</v>
          </cell>
          <cell r="AM53">
            <v>0</v>
          </cell>
        </row>
        <row r="54">
          <cell r="A54" t="str">
            <v>PACBFC000010</v>
          </cell>
          <cell r="C54" t="str">
            <v>NON-SLIP CERAMIC TILE</v>
          </cell>
          <cell r="D54" t="str">
            <v>FLOOR W/ BEDDING, WIREMESH IF NECESSARY</v>
          </cell>
          <cell r="E54" t="str">
            <v>9.12</v>
          </cell>
          <cell r="F54" t="str">
            <v>M2</v>
          </cell>
          <cell r="G54">
            <v>78.400000000000006</v>
          </cell>
          <cell r="Q54">
            <v>42</v>
          </cell>
          <cell r="R54">
            <v>12.5</v>
          </cell>
          <cell r="T54">
            <v>8</v>
          </cell>
          <cell r="U54">
            <v>6.9</v>
          </cell>
          <cell r="V54">
            <v>9</v>
          </cell>
          <cell r="AB54">
            <v>15000</v>
          </cell>
          <cell r="AC54">
            <v>1176000</v>
          </cell>
          <cell r="AD54">
            <v>20000</v>
          </cell>
          <cell r="AE54">
            <v>1568000</v>
          </cell>
          <cell r="AG54">
            <v>0</v>
          </cell>
          <cell r="AH54">
            <v>4880</v>
          </cell>
          <cell r="AI54">
            <v>382592</v>
          </cell>
          <cell r="AJ54">
            <v>39880</v>
          </cell>
          <cell r="AK54">
            <v>3126592</v>
          </cell>
          <cell r="AM54">
            <v>0</v>
          </cell>
        </row>
        <row r="55">
          <cell r="A55" t="str">
            <v>PACBFD000010</v>
          </cell>
          <cell r="C55" t="str">
            <v>HEAVY DUTY PVC TILE</v>
          </cell>
          <cell r="D55" t="str">
            <v>FLOOR W/ BEDDING, WIREMESH IF NECESSARY</v>
          </cell>
          <cell r="E55" t="str">
            <v>9.6</v>
          </cell>
          <cell r="F55" t="str">
            <v>M2</v>
          </cell>
          <cell r="G55">
            <v>340.09999999999997</v>
          </cell>
          <cell r="Q55">
            <v>266.39999999999998</v>
          </cell>
          <cell r="T55">
            <v>40</v>
          </cell>
          <cell r="U55">
            <v>6.7</v>
          </cell>
          <cell r="V55">
            <v>27</v>
          </cell>
          <cell r="AB55">
            <v>10000</v>
          </cell>
          <cell r="AC55">
            <v>3400999.9999999995</v>
          </cell>
          <cell r="AD55">
            <v>15000</v>
          </cell>
          <cell r="AE55">
            <v>5101499.9999999991</v>
          </cell>
          <cell r="AG55">
            <v>0</v>
          </cell>
          <cell r="AH55">
            <v>3490</v>
          </cell>
          <cell r="AI55">
            <v>1186948.9999999998</v>
          </cell>
          <cell r="AJ55">
            <v>28490</v>
          </cell>
          <cell r="AK55">
            <v>9689448.9999999981</v>
          </cell>
          <cell r="AM55">
            <v>0</v>
          </cell>
        </row>
        <row r="56">
          <cell r="A56" t="str">
            <v>PACBFD000020</v>
          </cell>
          <cell r="C56" t="str">
            <v>HEAVY DUTY PVC TILE</v>
          </cell>
          <cell r="D56" t="str">
            <v>SKIRTS W/ BEDDING, WIREMESH IF NECESSARY</v>
          </cell>
          <cell r="E56" t="str">
            <v>9.7</v>
          </cell>
          <cell r="F56" t="str">
            <v>M</v>
          </cell>
          <cell r="G56">
            <v>596.04</v>
          </cell>
          <cell r="Q56">
            <v>492.84</v>
          </cell>
          <cell r="R56">
            <v>19</v>
          </cell>
          <cell r="T56">
            <v>44</v>
          </cell>
          <cell r="U56">
            <v>10.199999999999999</v>
          </cell>
          <cell r="V56">
            <v>30</v>
          </cell>
          <cell r="AB56">
            <v>5000</v>
          </cell>
          <cell r="AC56">
            <v>2980200</v>
          </cell>
          <cell r="AD56">
            <v>5000</v>
          </cell>
          <cell r="AE56">
            <v>2980200</v>
          </cell>
          <cell r="AG56">
            <v>0</v>
          </cell>
          <cell r="AH56">
            <v>1390</v>
          </cell>
          <cell r="AI56">
            <v>828495.6</v>
          </cell>
          <cell r="AJ56">
            <v>11390</v>
          </cell>
          <cell r="AK56">
            <v>6788895.5999999996</v>
          </cell>
          <cell r="AM56">
            <v>0</v>
          </cell>
        </row>
        <row r="57">
          <cell r="A57" t="str">
            <v>PACBFG000010</v>
          </cell>
          <cell r="C57" t="str">
            <v>ANTI-STATIC VINYL TILE</v>
          </cell>
          <cell r="D57" t="str">
            <v xml:space="preserve"> W/ BEDDING, WIREMESH IF NECESSARY</v>
          </cell>
          <cell r="E57" t="str">
            <v>9.5</v>
          </cell>
          <cell r="F57" t="str">
            <v>M2</v>
          </cell>
          <cell r="G57">
            <v>716.8</v>
          </cell>
          <cell r="Q57">
            <v>699.3</v>
          </cell>
          <cell r="R57">
            <v>17.5</v>
          </cell>
          <cell r="AB57">
            <v>15000</v>
          </cell>
          <cell r="AC57">
            <v>10752000</v>
          </cell>
          <cell r="AD57">
            <v>15000</v>
          </cell>
          <cell r="AE57">
            <v>10752000</v>
          </cell>
          <cell r="AG57">
            <v>0</v>
          </cell>
          <cell r="AH57">
            <v>4180</v>
          </cell>
          <cell r="AI57">
            <v>2996224</v>
          </cell>
          <cell r="AJ57">
            <v>34180</v>
          </cell>
          <cell r="AK57">
            <v>24500224</v>
          </cell>
          <cell r="AM57">
            <v>0</v>
          </cell>
        </row>
        <row r="58">
          <cell r="A58" t="str">
            <v>PACBFS000010B</v>
          </cell>
          <cell r="C58" t="str">
            <v>DAMP-PROOF COURSE</v>
          </cell>
          <cell r="D58" t="str">
            <v>For masonry work</v>
          </cell>
          <cell r="E58" t="str">
            <v>5.19</v>
          </cell>
          <cell r="F58" t="str">
            <v>M2</v>
          </cell>
          <cell r="G58">
            <v>826.80000000000007</v>
          </cell>
          <cell r="I58">
            <v>190.5</v>
          </cell>
          <cell r="L58">
            <v>115</v>
          </cell>
          <cell r="N58">
            <v>70.599999999999994</v>
          </cell>
          <cell r="O58">
            <v>70.599999999999994</v>
          </cell>
          <cell r="Q58">
            <v>133.19999999999999</v>
          </cell>
          <cell r="R58">
            <v>80</v>
          </cell>
          <cell r="T58">
            <v>96</v>
          </cell>
          <cell r="U58">
            <v>26.4</v>
          </cell>
          <cell r="V58">
            <v>24</v>
          </cell>
          <cell r="W58">
            <v>20.5</v>
          </cell>
          <cell r="AC58">
            <v>0</v>
          </cell>
          <cell r="AE58">
            <v>0</v>
          </cell>
          <cell r="AG58">
            <v>0</v>
          </cell>
          <cell r="AI58">
            <v>0</v>
          </cell>
          <cell r="AJ58">
            <v>0</v>
          </cell>
          <cell r="AK58">
            <v>0</v>
          </cell>
          <cell r="AM58">
            <v>0</v>
          </cell>
        </row>
        <row r="59">
          <cell r="A59" t="str">
            <v/>
          </cell>
          <cell r="G59">
            <v>0</v>
          </cell>
          <cell r="AC59">
            <v>0</v>
          </cell>
          <cell r="AE59">
            <v>0</v>
          </cell>
          <cell r="AG59">
            <v>0</v>
          </cell>
          <cell r="AI59">
            <v>0</v>
          </cell>
          <cell r="AJ59">
            <v>0</v>
          </cell>
          <cell r="AK59">
            <v>0</v>
          </cell>
          <cell r="AM59">
            <v>0</v>
          </cell>
        </row>
        <row r="60">
          <cell r="A60" t="str">
            <v>WATERPROOFING WORKS</v>
          </cell>
          <cell r="G60">
            <v>0</v>
          </cell>
          <cell r="AC60">
            <v>230760</v>
          </cell>
          <cell r="AE60">
            <v>538440</v>
          </cell>
          <cell r="AG60">
            <v>0</v>
          </cell>
          <cell r="AI60">
            <v>106918.8</v>
          </cell>
          <cell r="AJ60">
            <v>0</v>
          </cell>
          <cell r="AK60">
            <v>876118.8</v>
          </cell>
          <cell r="AM60">
            <v>0</v>
          </cell>
        </row>
        <row r="61">
          <cell r="A61" t="str">
            <v>PACBGA000010</v>
          </cell>
          <cell r="C61" t="str">
            <v>LIQUID WATERPROOFING</v>
          </cell>
          <cell r="D61" t="str">
            <v>INTERNAL FLOOR AREA</v>
          </cell>
          <cell r="E61" t="str">
            <v>8.4</v>
          </cell>
          <cell r="F61" t="str">
            <v>M2</v>
          </cell>
          <cell r="G61">
            <v>76.92</v>
          </cell>
          <cell r="Q61">
            <v>40.520000000000003</v>
          </cell>
          <cell r="R61">
            <v>12.5</v>
          </cell>
          <cell r="T61">
            <v>8</v>
          </cell>
          <cell r="U61">
            <v>6.9</v>
          </cell>
          <cell r="V61">
            <v>9</v>
          </cell>
          <cell r="AB61">
            <v>3000</v>
          </cell>
          <cell r="AC61">
            <v>230760</v>
          </cell>
          <cell r="AD61">
            <v>7000</v>
          </cell>
          <cell r="AE61">
            <v>538440</v>
          </cell>
          <cell r="AG61">
            <v>0</v>
          </cell>
          <cell r="AH61">
            <v>1390</v>
          </cell>
          <cell r="AI61">
            <v>106918.8</v>
          </cell>
          <cell r="AJ61">
            <v>11390</v>
          </cell>
          <cell r="AK61">
            <v>876118.8</v>
          </cell>
          <cell r="AM61">
            <v>0</v>
          </cell>
        </row>
        <row r="62">
          <cell r="A62" t="str">
            <v/>
          </cell>
          <cell r="G62">
            <v>0</v>
          </cell>
          <cell r="AC62">
            <v>0</v>
          </cell>
          <cell r="AE62">
            <v>0</v>
          </cell>
          <cell r="AG62">
            <v>0</v>
          </cell>
          <cell r="AI62">
            <v>0</v>
          </cell>
          <cell r="AJ62">
            <v>0</v>
          </cell>
          <cell r="AK62">
            <v>0</v>
          </cell>
          <cell r="AM62">
            <v>0</v>
          </cell>
        </row>
        <row r="63">
          <cell r="A63" t="str">
            <v>ROOF WORKS</v>
          </cell>
          <cell r="G63">
            <v>0</v>
          </cell>
          <cell r="AC63">
            <v>164844150</v>
          </cell>
          <cell r="AE63">
            <v>77261270</v>
          </cell>
          <cell r="AG63">
            <v>0</v>
          </cell>
          <cell r="AI63">
            <v>33745435.899999999</v>
          </cell>
          <cell r="AJ63">
            <v>0</v>
          </cell>
          <cell r="AK63">
            <v>275850855.89999998</v>
          </cell>
          <cell r="AM63">
            <v>0</v>
          </cell>
        </row>
        <row r="64">
          <cell r="A64" t="str">
            <v>PACBHC000010A</v>
          </cell>
          <cell r="C64" t="str">
            <v>WATERPROOFING MEMBRANE</v>
          </cell>
          <cell r="D64" t="str">
            <v>FOR ROOF AREA ONLY</v>
          </cell>
          <cell r="E64" t="str">
            <v>8.2</v>
          </cell>
          <cell r="F64" t="str">
            <v>M2</v>
          </cell>
          <cell r="G64">
            <v>618.20000000000005</v>
          </cell>
          <cell r="I64">
            <v>500</v>
          </cell>
          <cell r="N64">
            <v>10</v>
          </cell>
          <cell r="O64">
            <v>10</v>
          </cell>
          <cell r="U64">
            <v>98.2</v>
          </cell>
          <cell r="AB64">
            <v>33000</v>
          </cell>
          <cell r="AC64">
            <v>20400600</v>
          </cell>
          <cell r="AD64">
            <v>15000</v>
          </cell>
          <cell r="AE64">
            <v>9273000</v>
          </cell>
          <cell r="AG64">
            <v>0</v>
          </cell>
          <cell r="AH64">
            <v>6700</v>
          </cell>
          <cell r="AI64">
            <v>4141940.0000000005</v>
          </cell>
          <cell r="AJ64">
            <v>54700</v>
          </cell>
          <cell r="AK64">
            <v>33815540</v>
          </cell>
          <cell r="AM64">
            <v>0</v>
          </cell>
        </row>
        <row r="65">
          <cell r="A65" t="str">
            <v>PACBHC000010B</v>
          </cell>
          <cell r="C65" t="str">
            <v>ELASTOMERIC COATING FOR ROOF</v>
          </cell>
          <cell r="D65" t="str">
            <v>FOR ROOF AREA ONLY</v>
          </cell>
          <cell r="E65" t="str">
            <v>8.2.2</v>
          </cell>
          <cell r="F65" t="str">
            <v>M2</v>
          </cell>
          <cell r="G65">
            <v>2833.25</v>
          </cell>
          <cell r="I65">
            <v>1283.6500000000001</v>
          </cell>
          <cell r="Q65">
            <v>1055</v>
          </cell>
          <cell r="R65">
            <v>400</v>
          </cell>
          <cell r="V65">
            <v>39.6</v>
          </cell>
          <cell r="W65">
            <v>55</v>
          </cell>
          <cell r="AB65">
            <v>21000</v>
          </cell>
          <cell r="AC65">
            <v>59498250</v>
          </cell>
          <cell r="AD65">
            <v>12000</v>
          </cell>
          <cell r="AE65">
            <v>33999000</v>
          </cell>
          <cell r="AG65">
            <v>0</v>
          </cell>
          <cell r="AH65">
            <v>4600</v>
          </cell>
          <cell r="AI65">
            <v>13032950</v>
          </cell>
          <cell r="AJ65">
            <v>37600</v>
          </cell>
          <cell r="AK65">
            <v>106530200</v>
          </cell>
          <cell r="AM65">
            <v>0</v>
          </cell>
        </row>
        <row r="66">
          <cell r="A66" t="str">
            <v>PACBHD000010</v>
          </cell>
          <cell r="C66" t="str">
            <v>RIGID INSULATION FOR ROOF</v>
          </cell>
          <cell r="D66" t="str">
            <v>THK. 100mm MINERAL WOOK (100kg/M3)</v>
          </cell>
          <cell r="E66" t="str">
            <v>8.1</v>
          </cell>
          <cell r="F66" t="str">
            <v>M2</v>
          </cell>
          <cell r="G66">
            <v>3078.84</v>
          </cell>
          <cell r="I66">
            <v>1669.8</v>
          </cell>
          <cell r="Q66">
            <v>959.04</v>
          </cell>
          <cell r="R66">
            <v>364</v>
          </cell>
          <cell r="V66">
            <v>36</v>
          </cell>
          <cell r="W66">
            <v>50</v>
          </cell>
          <cell r="AB66">
            <v>16000</v>
          </cell>
          <cell r="AC66">
            <v>49261440</v>
          </cell>
          <cell r="AD66">
            <v>3000</v>
          </cell>
          <cell r="AE66">
            <v>9236520</v>
          </cell>
          <cell r="AG66">
            <v>0</v>
          </cell>
          <cell r="AH66">
            <v>2650</v>
          </cell>
          <cell r="AI66">
            <v>8158926</v>
          </cell>
          <cell r="AJ66">
            <v>21650</v>
          </cell>
          <cell r="AK66">
            <v>66656886</v>
          </cell>
          <cell r="AM66">
            <v>0</v>
          </cell>
        </row>
        <row r="67">
          <cell r="A67" t="str">
            <v>PACBHL000010A</v>
          </cell>
          <cell r="C67" t="str">
            <v>FLASHING FOR PARAPET</v>
          </cell>
          <cell r="D67" t="str">
            <v>FOR CORNER AREA BETWEEN WALL AND SLAB</v>
          </cell>
          <cell r="E67" t="str">
            <v>11.7.2</v>
          </cell>
          <cell r="F67" t="str">
            <v>M</v>
          </cell>
          <cell r="G67">
            <v>700.44</v>
          </cell>
          <cell r="I67">
            <v>194.6</v>
          </cell>
          <cell r="L67">
            <v>119</v>
          </cell>
          <cell r="N67">
            <v>74.599999999999994</v>
          </cell>
          <cell r="O67">
            <v>74.599999999999994</v>
          </cell>
          <cell r="Q67">
            <v>137.63999999999999</v>
          </cell>
          <cell r="T67">
            <v>100</v>
          </cell>
          <cell r="AB67">
            <v>9000</v>
          </cell>
          <cell r="AC67">
            <v>6303960.0000000009</v>
          </cell>
          <cell r="AD67">
            <v>5000</v>
          </cell>
          <cell r="AE67">
            <v>3502200.0000000005</v>
          </cell>
          <cell r="AG67">
            <v>0</v>
          </cell>
          <cell r="AH67">
            <v>1950</v>
          </cell>
          <cell r="AI67">
            <v>1365858</v>
          </cell>
          <cell r="AJ67">
            <v>15950</v>
          </cell>
          <cell r="AK67">
            <v>11172018</v>
          </cell>
          <cell r="AM67">
            <v>0</v>
          </cell>
        </row>
        <row r="68">
          <cell r="A68" t="str">
            <v>PACBHL000010B</v>
          </cell>
          <cell r="C68" t="str">
            <v>GUTTER FLASHING</v>
          </cell>
          <cell r="D68" t="str">
            <v/>
          </cell>
          <cell r="E68" t="str">
            <v>11.7.1</v>
          </cell>
          <cell r="F68" t="str">
            <v>M</v>
          </cell>
          <cell r="G68">
            <v>205.57999999999998</v>
          </cell>
          <cell r="I68">
            <v>144.19999999999999</v>
          </cell>
          <cell r="P68">
            <v>46.28</v>
          </cell>
          <cell r="W68">
            <v>2</v>
          </cell>
          <cell r="X68">
            <v>13.1</v>
          </cell>
          <cell r="AB68">
            <v>9000</v>
          </cell>
          <cell r="AC68">
            <v>1850219.9999999998</v>
          </cell>
          <cell r="AD68">
            <v>5000</v>
          </cell>
          <cell r="AE68">
            <v>1027899.9999999999</v>
          </cell>
          <cell r="AG68">
            <v>0</v>
          </cell>
          <cell r="AH68">
            <v>1950</v>
          </cell>
          <cell r="AI68">
            <v>400880.99999999994</v>
          </cell>
          <cell r="AJ68">
            <v>15950</v>
          </cell>
          <cell r="AK68">
            <v>3279000.9999999995</v>
          </cell>
          <cell r="AM68">
            <v>0</v>
          </cell>
        </row>
        <row r="69">
          <cell r="A69" t="str">
            <v>PACBHL000010C</v>
          </cell>
          <cell r="C69" t="str">
            <v>ROOF RIDGE FLASHING (TOP &amp; SIDE)</v>
          </cell>
          <cell r="D69" t="str">
            <v/>
          </cell>
          <cell r="E69" t="str">
            <v>11.7.3</v>
          </cell>
          <cell r="F69" t="str">
            <v>M</v>
          </cell>
          <cell r="G69">
            <v>368.28</v>
          </cell>
          <cell r="L69">
            <v>66</v>
          </cell>
          <cell r="N69">
            <v>49.8</v>
          </cell>
          <cell r="O69">
            <v>49.8</v>
          </cell>
          <cell r="P69">
            <v>46.28</v>
          </cell>
          <cell r="S69">
            <v>34</v>
          </cell>
          <cell r="T69">
            <v>68</v>
          </cell>
          <cell r="W69">
            <v>4.5</v>
          </cell>
          <cell r="X69">
            <v>13.9</v>
          </cell>
          <cell r="Y69">
            <v>22</v>
          </cell>
          <cell r="Z69">
            <v>14</v>
          </cell>
          <cell r="AB69">
            <v>9000</v>
          </cell>
          <cell r="AC69">
            <v>3314519.9999999995</v>
          </cell>
          <cell r="AD69">
            <v>5000</v>
          </cell>
          <cell r="AE69">
            <v>1841399.9999999998</v>
          </cell>
          <cell r="AG69">
            <v>0</v>
          </cell>
          <cell r="AH69">
            <v>1950</v>
          </cell>
          <cell r="AI69">
            <v>718146</v>
          </cell>
          <cell r="AJ69">
            <v>15950</v>
          </cell>
          <cell r="AK69">
            <v>5874066</v>
          </cell>
          <cell r="AM69">
            <v>0</v>
          </cell>
        </row>
        <row r="70">
          <cell r="A70" t="str">
            <v>PACBHL000010D</v>
          </cell>
          <cell r="C70" t="str">
            <v>CORNER/JOINT FLASHING</v>
          </cell>
          <cell r="D70" t="str">
            <v/>
          </cell>
          <cell r="E70" t="str">
            <v>11.7.4</v>
          </cell>
          <cell r="F70" t="str">
            <v>M</v>
          </cell>
          <cell r="G70">
            <v>454.67999999999995</v>
          </cell>
          <cell r="I70">
            <v>49.4</v>
          </cell>
          <cell r="L70">
            <v>72</v>
          </cell>
          <cell r="N70">
            <v>126</v>
          </cell>
          <cell r="O70">
            <v>126</v>
          </cell>
          <cell r="Q70">
            <v>53.28</v>
          </cell>
          <cell r="T70">
            <v>28</v>
          </cell>
          <cell r="AB70">
            <v>6000</v>
          </cell>
          <cell r="AC70">
            <v>2728079.9999999995</v>
          </cell>
          <cell r="AD70">
            <v>5000</v>
          </cell>
          <cell r="AE70">
            <v>2273399.9999999995</v>
          </cell>
          <cell r="AG70">
            <v>0</v>
          </cell>
          <cell r="AH70">
            <v>1530</v>
          </cell>
          <cell r="AI70">
            <v>695660.39999999991</v>
          </cell>
          <cell r="AJ70">
            <v>12530</v>
          </cell>
          <cell r="AK70">
            <v>5697140.3999999994</v>
          </cell>
          <cell r="AM70">
            <v>0</v>
          </cell>
        </row>
        <row r="71">
          <cell r="A71" t="str">
            <v>PACBHL000010E</v>
          </cell>
          <cell r="C71" t="str">
            <v>DOOR &amp; WINDOW FLASHING</v>
          </cell>
          <cell r="D71" t="str">
            <v/>
          </cell>
          <cell r="E71" t="str">
            <v>11.7.5</v>
          </cell>
          <cell r="F71" t="str">
            <v>M</v>
          </cell>
          <cell r="G71">
            <v>1067.25</v>
          </cell>
          <cell r="I71">
            <v>255.4</v>
          </cell>
          <cell r="L71">
            <v>124</v>
          </cell>
          <cell r="N71">
            <v>124</v>
          </cell>
          <cell r="O71">
            <v>124</v>
          </cell>
          <cell r="P71">
            <v>21.56</v>
          </cell>
          <cell r="Q71">
            <v>243.09</v>
          </cell>
          <cell r="T71">
            <v>175.2</v>
          </cell>
          <cell r="AB71">
            <v>6000</v>
          </cell>
          <cell r="AC71">
            <v>6403500</v>
          </cell>
          <cell r="AD71">
            <v>5000</v>
          </cell>
          <cell r="AE71">
            <v>5336250</v>
          </cell>
          <cell r="AG71">
            <v>0</v>
          </cell>
          <cell r="AH71">
            <v>1530</v>
          </cell>
          <cell r="AI71">
            <v>1632892.5</v>
          </cell>
          <cell r="AJ71">
            <v>12530</v>
          </cell>
          <cell r="AK71">
            <v>13372642.5</v>
          </cell>
          <cell r="AM71">
            <v>0</v>
          </cell>
        </row>
        <row r="72">
          <cell r="A72" t="str">
            <v>PACBHL000010F</v>
          </cell>
          <cell r="C72" t="str">
            <v>OPENING FLASHING</v>
          </cell>
          <cell r="D72" t="str">
            <v/>
          </cell>
          <cell r="E72" t="str">
            <v>11.7.7</v>
          </cell>
          <cell r="F72" t="str">
            <v>M</v>
          </cell>
          <cell r="G72">
            <v>1435.1000000000001</v>
          </cell>
          <cell r="I72">
            <v>411.9</v>
          </cell>
          <cell r="L72">
            <v>250</v>
          </cell>
          <cell r="N72">
            <v>300</v>
          </cell>
          <cell r="O72">
            <v>300</v>
          </cell>
          <cell r="Q72">
            <v>133.19999999999999</v>
          </cell>
          <cell r="T72">
            <v>40</v>
          </cell>
          <cell r="AB72">
            <v>6000</v>
          </cell>
          <cell r="AC72">
            <v>8610600</v>
          </cell>
          <cell r="AD72">
            <v>5000</v>
          </cell>
          <cell r="AE72">
            <v>7175500.0000000009</v>
          </cell>
          <cell r="AG72">
            <v>0</v>
          </cell>
          <cell r="AH72">
            <v>1530</v>
          </cell>
          <cell r="AI72">
            <v>2195703</v>
          </cell>
          <cell r="AJ72">
            <v>12530</v>
          </cell>
          <cell r="AK72">
            <v>17981803</v>
          </cell>
          <cell r="AM72">
            <v>0</v>
          </cell>
        </row>
        <row r="73">
          <cell r="A73" t="str">
            <v>PACBHO000010</v>
          </cell>
          <cell r="C73" t="str">
            <v>BASE FLASHING SHEET</v>
          </cell>
          <cell r="D73" t="str">
            <v/>
          </cell>
          <cell r="E73" t="str">
            <v>11.7.6</v>
          </cell>
          <cell r="F73" t="str">
            <v>M2</v>
          </cell>
          <cell r="G73">
            <v>719.22</v>
          </cell>
          <cell r="I73">
            <v>194.6</v>
          </cell>
          <cell r="L73">
            <v>119</v>
          </cell>
          <cell r="N73">
            <v>74.599999999999994</v>
          </cell>
          <cell r="O73">
            <v>74.599999999999994</v>
          </cell>
          <cell r="P73">
            <v>21</v>
          </cell>
          <cell r="Q73">
            <v>135.41999999999999</v>
          </cell>
          <cell r="T73">
            <v>100</v>
          </cell>
          <cell r="AB73">
            <v>9000</v>
          </cell>
          <cell r="AC73">
            <v>6472980</v>
          </cell>
          <cell r="AD73">
            <v>5000</v>
          </cell>
          <cell r="AE73">
            <v>3596100</v>
          </cell>
          <cell r="AG73">
            <v>0</v>
          </cell>
          <cell r="AH73">
            <v>1950</v>
          </cell>
          <cell r="AI73">
            <v>1402479</v>
          </cell>
          <cell r="AJ73">
            <v>15950</v>
          </cell>
          <cell r="AK73">
            <v>11471559</v>
          </cell>
          <cell r="AM73">
            <v>0</v>
          </cell>
        </row>
        <row r="74">
          <cell r="A74" t="str">
            <v/>
          </cell>
          <cell r="G74">
            <v>0</v>
          </cell>
          <cell r="AC74">
            <v>0</v>
          </cell>
          <cell r="AE74">
            <v>0</v>
          </cell>
          <cell r="AG74">
            <v>0</v>
          </cell>
          <cell r="AI74">
            <v>0</v>
          </cell>
          <cell r="AJ74">
            <v>0</v>
          </cell>
          <cell r="AK74">
            <v>0</v>
          </cell>
          <cell r="AM74">
            <v>0</v>
          </cell>
        </row>
        <row r="75">
          <cell r="A75" t="str">
            <v>DOOR &amp; WINDOW WORKS</v>
          </cell>
          <cell r="G75">
            <v>0</v>
          </cell>
          <cell r="AC75">
            <v>118256814</v>
          </cell>
          <cell r="AE75">
            <v>13139646</v>
          </cell>
          <cell r="AG75">
            <v>0</v>
          </cell>
          <cell r="AI75">
            <v>18340820</v>
          </cell>
          <cell r="AJ75">
            <v>0</v>
          </cell>
          <cell r="AK75">
            <v>149737280</v>
          </cell>
          <cell r="AM75">
            <v>0</v>
          </cell>
        </row>
        <row r="76">
          <cell r="A76" t="str">
            <v>PACBIA000010A</v>
          </cell>
          <cell r="C76" t="str">
            <v>STEEL DOOR (1.0 x2.1)</v>
          </cell>
          <cell r="D76" t="str">
            <v>SINGLE DOOR W/HARDWARE</v>
          </cell>
          <cell r="E76" t="str">
            <v>12.1.3</v>
          </cell>
          <cell r="F76" t="str">
            <v>EA</v>
          </cell>
          <cell r="G76">
            <v>30</v>
          </cell>
          <cell r="I76">
            <v>4</v>
          </cell>
          <cell r="P76">
            <v>2</v>
          </cell>
          <cell r="Q76">
            <v>8</v>
          </cell>
          <cell r="R76">
            <v>5</v>
          </cell>
          <cell r="T76">
            <v>6</v>
          </cell>
          <cell r="U76">
            <v>3</v>
          </cell>
          <cell r="V76">
            <v>1</v>
          </cell>
          <cell r="W76">
            <v>1</v>
          </cell>
          <cell r="AB76">
            <v>302400</v>
          </cell>
          <cell r="AC76">
            <v>9072000</v>
          </cell>
          <cell r="AD76">
            <v>33600</v>
          </cell>
          <cell r="AE76">
            <v>1008000</v>
          </cell>
          <cell r="AG76">
            <v>0</v>
          </cell>
          <cell r="AH76">
            <v>46900</v>
          </cell>
          <cell r="AI76">
            <v>1407000</v>
          </cell>
          <cell r="AJ76">
            <v>382900</v>
          </cell>
          <cell r="AK76">
            <v>11487000</v>
          </cell>
          <cell r="AM76">
            <v>0</v>
          </cell>
        </row>
        <row r="77">
          <cell r="A77" t="str">
            <v>PACBIA000020A</v>
          </cell>
          <cell r="C77" t="str">
            <v>STEEL DOOR (2.0x 2.1)</v>
          </cell>
          <cell r="D77" t="str">
            <v>DOUBLE DOOR W/HARDWARE</v>
          </cell>
          <cell r="E77" t="str">
            <v>12.1.3</v>
          </cell>
          <cell r="F77" t="str">
            <v>EA</v>
          </cell>
          <cell r="G77">
            <v>5</v>
          </cell>
          <cell r="Q77">
            <v>3</v>
          </cell>
          <cell r="V77">
            <v>1</v>
          </cell>
          <cell r="W77">
            <v>1</v>
          </cell>
          <cell r="AB77">
            <v>604800</v>
          </cell>
          <cell r="AC77">
            <v>3024000</v>
          </cell>
          <cell r="AD77">
            <v>67200</v>
          </cell>
          <cell r="AE77">
            <v>336000</v>
          </cell>
          <cell r="AG77">
            <v>0</v>
          </cell>
          <cell r="AH77">
            <v>93810</v>
          </cell>
          <cell r="AI77">
            <v>469050</v>
          </cell>
          <cell r="AJ77">
            <v>765810</v>
          </cell>
          <cell r="AK77">
            <v>3829050</v>
          </cell>
          <cell r="AM77">
            <v>0</v>
          </cell>
        </row>
        <row r="78">
          <cell r="A78" t="str">
            <v>PACBIA000020B</v>
          </cell>
          <cell r="C78" t="str">
            <v>STEEL DOOR (2.0 x 2.7)</v>
          </cell>
          <cell r="D78" t="str">
            <v>DOUBLE DOOR W/HARDWARE</v>
          </cell>
          <cell r="E78" t="str">
            <v>12.1.3</v>
          </cell>
          <cell r="F78" t="str">
            <v>EA</v>
          </cell>
          <cell r="G78">
            <v>2</v>
          </cell>
          <cell r="R78">
            <v>1</v>
          </cell>
          <cell r="U78">
            <v>1</v>
          </cell>
          <cell r="AB78">
            <v>777600</v>
          </cell>
          <cell r="AC78">
            <v>1555200</v>
          </cell>
          <cell r="AD78">
            <v>86400</v>
          </cell>
          <cell r="AE78">
            <v>172800</v>
          </cell>
          <cell r="AG78">
            <v>0</v>
          </cell>
          <cell r="AH78">
            <v>120610</v>
          </cell>
          <cell r="AI78">
            <v>241220</v>
          </cell>
          <cell r="AJ78">
            <v>984610</v>
          </cell>
          <cell r="AK78">
            <v>1969220</v>
          </cell>
          <cell r="AM78">
            <v>0</v>
          </cell>
        </row>
        <row r="79">
          <cell r="A79" t="str">
            <v>PACBIA000020D</v>
          </cell>
          <cell r="C79" t="str">
            <v>STEEL DOOR (2.4 x 3.0)</v>
          </cell>
          <cell r="D79" t="str">
            <v>DOUBLE DOOR W/HARDWARE</v>
          </cell>
          <cell r="E79" t="str">
            <v>12.1.3</v>
          </cell>
          <cell r="F79" t="str">
            <v>EA</v>
          </cell>
          <cell r="G79">
            <v>4</v>
          </cell>
          <cell r="I79">
            <v>3</v>
          </cell>
          <cell r="P79">
            <v>1</v>
          </cell>
          <cell r="AB79">
            <v>1036800</v>
          </cell>
          <cell r="AC79">
            <v>4147200</v>
          </cell>
          <cell r="AD79">
            <v>115200</v>
          </cell>
          <cell r="AE79">
            <v>460800</v>
          </cell>
          <cell r="AG79">
            <v>0</v>
          </cell>
          <cell r="AH79">
            <v>160810</v>
          </cell>
          <cell r="AI79">
            <v>643240</v>
          </cell>
          <cell r="AJ79">
            <v>1312810</v>
          </cell>
          <cell r="AK79">
            <v>5251240</v>
          </cell>
          <cell r="AM79">
            <v>0</v>
          </cell>
        </row>
        <row r="80">
          <cell r="A80" t="str">
            <v>PACBIF000010</v>
          </cell>
          <cell r="C80" t="str">
            <v>TIMBER FLUSH DOOR (0.9 x 2.1)</v>
          </cell>
          <cell r="D80" t="str">
            <v>SINGLE DOOR W/HARDWARE</v>
          </cell>
          <cell r="E80" t="str">
            <v>12.2.4</v>
          </cell>
          <cell r="F80" t="str">
            <v>EA</v>
          </cell>
          <cell r="G80">
            <v>9</v>
          </cell>
          <cell r="Q80">
            <v>3</v>
          </cell>
          <cell r="R80">
            <v>1</v>
          </cell>
          <cell r="T80">
            <v>1</v>
          </cell>
          <cell r="U80">
            <v>3</v>
          </cell>
          <cell r="V80">
            <v>1</v>
          </cell>
          <cell r="AB80">
            <v>255150</v>
          </cell>
          <cell r="AC80">
            <v>2296350</v>
          </cell>
          <cell r="AD80">
            <v>28350</v>
          </cell>
          <cell r="AE80">
            <v>255150</v>
          </cell>
          <cell r="AG80">
            <v>0</v>
          </cell>
          <cell r="AH80">
            <v>39570</v>
          </cell>
          <cell r="AI80">
            <v>356130</v>
          </cell>
          <cell r="AJ80">
            <v>323070</v>
          </cell>
          <cell r="AK80">
            <v>2907630</v>
          </cell>
          <cell r="AM80">
            <v>0</v>
          </cell>
        </row>
        <row r="81">
          <cell r="A81" t="str">
            <v>PACBIO000010A</v>
          </cell>
          <cell r="C81" t="str">
            <v>SHUTTER (3.0x 4.0)</v>
          </cell>
          <cell r="D81" t="str">
            <v xml:space="preserve"> W/HARDWARE</v>
          </cell>
          <cell r="E81" t="str">
            <v>12.1.5</v>
          </cell>
          <cell r="F81" t="str">
            <v>EA</v>
          </cell>
          <cell r="G81">
            <v>4</v>
          </cell>
          <cell r="R81">
            <v>2</v>
          </cell>
          <cell r="T81">
            <v>2</v>
          </cell>
          <cell r="AB81">
            <v>2484000</v>
          </cell>
          <cell r="AC81">
            <v>9936000</v>
          </cell>
          <cell r="AD81">
            <v>276000</v>
          </cell>
          <cell r="AE81">
            <v>1104000</v>
          </cell>
          <cell r="AG81">
            <v>0</v>
          </cell>
          <cell r="AH81">
            <v>385290</v>
          </cell>
          <cell r="AI81">
            <v>1541160</v>
          </cell>
          <cell r="AJ81">
            <v>3145290</v>
          </cell>
          <cell r="AK81">
            <v>12581160</v>
          </cell>
          <cell r="AM81">
            <v>0</v>
          </cell>
        </row>
        <row r="82">
          <cell r="A82" t="str">
            <v>PACBIO000010B</v>
          </cell>
          <cell r="C82" t="str">
            <v>SHUTTER (6.0 x 6.0)</v>
          </cell>
          <cell r="D82" t="str">
            <v xml:space="preserve"> W/HARDWARE</v>
          </cell>
          <cell r="E82" t="str">
            <v>12.1.5</v>
          </cell>
          <cell r="F82" t="str">
            <v>EA</v>
          </cell>
          <cell r="G82">
            <v>1</v>
          </cell>
          <cell r="L82">
            <v>1</v>
          </cell>
          <cell r="AB82">
            <v>7452000</v>
          </cell>
          <cell r="AC82">
            <v>7452000</v>
          </cell>
          <cell r="AD82">
            <v>828000</v>
          </cell>
          <cell r="AE82">
            <v>828000</v>
          </cell>
          <cell r="AG82">
            <v>0</v>
          </cell>
          <cell r="AH82">
            <v>1155880</v>
          </cell>
          <cell r="AI82">
            <v>1155880</v>
          </cell>
          <cell r="AJ82">
            <v>9435880</v>
          </cell>
          <cell r="AK82">
            <v>9435880</v>
          </cell>
          <cell r="AM82">
            <v>0</v>
          </cell>
        </row>
        <row r="83">
          <cell r="A83" t="str">
            <v>PACBIO000010C</v>
          </cell>
          <cell r="C83" t="str">
            <v>SHUTTER (4.0 x 5.0)</v>
          </cell>
          <cell r="D83" t="str">
            <v xml:space="preserve"> W/HARDWARE</v>
          </cell>
          <cell r="E83" t="str">
            <v>12.1.5</v>
          </cell>
          <cell r="F83" t="str">
            <v>EA</v>
          </cell>
          <cell r="G83">
            <v>3</v>
          </cell>
          <cell r="I83">
            <v>3</v>
          </cell>
          <cell r="AB83">
            <v>4140000</v>
          </cell>
          <cell r="AC83">
            <v>12420000</v>
          </cell>
          <cell r="AD83">
            <v>460000</v>
          </cell>
          <cell r="AE83">
            <v>1380000</v>
          </cell>
          <cell r="AG83">
            <v>0</v>
          </cell>
          <cell r="AH83">
            <v>642160</v>
          </cell>
          <cell r="AI83">
            <v>1926480</v>
          </cell>
          <cell r="AJ83">
            <v>5242160</v>
          </cell>
          <cell r="AK83">
            <v>15726480</v>
          </cell>
          <cell r="AM83">
            <v>0</v>
          </cell>
        </row>
        <row r="84">
          <cell r="A84" t="str">
            <v>PACBIP000010A</v>
          </cell>
          <cell r="C84" t="str">
            <v>ALUMINUM WINDOW (1.2 x 1.2)</v>
          </cell>
          <cell r="D84" t="str">
            <v xml:space="preserve"> W/HARDWARE</v>
          </cell>
          <cell r="E84" t="str">
            <v>13.2</v>
          </cell>
          <cell r="F84" t="str">
            <v>EA</v>
          </cell>
          <cell r="G84">
            <v>325</v>
          </cell>
          <cell r="I84">
            <v>100</v>
          </cell>
          <cell r="L84">
            <v>40</v>
          </cell>
          <cell r="N84">
            <v>48</v>
          </cell>
          <cell r="O84">
            <v>48</v>
          </cell>
          <cell r="Q84">
            <v>30</v>
          </cell>
          <cell r="R84">
            <v>10</v>
          </cell>
          <cell r="T84">
            <v>26</v>
          </cell>
          <cell r="U84">
            <v>8</v>
          </cell>
          <cell r="V84">
            <v>3</v>
          </cell>
          <cell r="W84">
            <v>12</v>
          </cell>
          <cell r="AB84">
            <v>168480</v>
          </cell>
          <cell r="AC84">
            <v>54756000</v>
          </cell>
          <cell r="AD84">
            <v>18720</v>
          </cell>
          <cell r="AE84">
            <v>6084000</v>
          </cell>
          <cell r="AG84">
            <v>0</v>
          </cell>
          <cell r="AH84">
            <v>26130</v>
          </cell>
          <cell r="AI84">
            <v>8492250</v>
          </cell>
          <cell r="AJ84">
            <v>213330</v>
          </cell>
          <cell r="AK84">
            <v>69332250</v>
          </cell>
          <cell r="AM84">
            <v>0</v>
          </cell>
        </row>
        <row r="85">
          <cell r="A85" t="str">
            <v>PACBIP000010D</v>
          </cell>
          <cell r="C85" t="str">
            <v>ALUMINUM WINDOW (0.6 x 1.2)</v>
          </cell>
          <cell r="D85" t="str">
            <v xml:space="preserve"> W/HARDWARE</v>
          </cell>
          <cell r="E85" t="str">
            <v>13.2</v>
          </cell>
          <cell r="F85" t="str">
            <v>EA</v>
          </cell>
          <cell r="G85">
            <v>7</v>
          </cell>
          <cell r="Q85">
            <v>4</v>
          </cell>
          <cell r="R85">
            <v>1</v>
          </cell>
          <cell r="U85">
            <v>2</v>
          </cell>
          <cell r="AB85">
            <v>84240</v>
          </cell>
          <cell r="AC85">
            <v>589680</v>
          </cell>
          <cell r="AD85">
            <v>9360</v>
          </cell>
          <cell r="AE85">
            <v>65520</v>
          </cell>
          <cell r="AG85">
            <v>0</v>
          </cell>
          <cell r="AH85">
            <v>13060</v>
          </cell>
          <cell r="AI85">
            <v>91420</v>
          </cell>
          <cell r="AJ85">
            <v>106660</v>
          </cell>
          <cell r="AK85">
            <v>746620</v>
          </cell>
          <cell r="AM85">
            <v>0</v>
          </cell>
        </row>
        <row r="86">
          <cell r="A86" t="str">
            <v>PACBIP000010F</v>
          </cell>
          <cell r="C86" t="str">
            <v>ALUMINUM WINDOW (3.6 x 1.2)</v>
          </cell>
          <cell r="D86" t="str">
            <v xml:space="preserve"> W/HARDWARE</v>
          </cell>
          <cell r="E86" t="str">
            <v>13.2</v>
          </cell>
          <cell r="F86" t="str">
            <v>EA</v>
          </cell>
          <cell r="G86">
            <v>1</v>
          </cell>
          <cell r="V86">
            <v>1</v>
          </cell>
          <cell r="AB86">
            <v>505440</v>
          </cell>
          <cell r="AC86">
            <v>505440</v>
          </cell>
          <cell r="AD86">
            <v>56160</v>
          </cell>
          <cell r="AE86">
            <v>56160</v>
          </cell>
          <cell r="AG86">
            <v>0</v>
          </cell>
          <cell r="AH86">
            <v>78390</v>
          </cell>
          <cell r="AI86">
            <v>78390</v>
          </cell>
          <cell r="AJ86">
            <v>639990</v>
          </cell>
          <cell r="AK86">
            <v>639990</v>
          </cell>
          <cell r="AM86">
            <v>0</v>
          </cell>
        </row>
        <row r="87">
          <cell r="A87" t="str">
            <v>PACBIP000060</v>
          </cell>
          <cell r="C87" t="str">
            <v>1HR FIRE-RATED STEEL WINDOW</v>
          </cell>
          <cell r="D87" t="str">
            <v xml:space="preserve"> W/HARDWARE</v>
          </cell>
          <cell r="E87" t="str">
            <v>13.5</v>
          </cell>
          <cell r="F87" t="str">
            <v>EA</v>
          </cell>
          <cell r="G87">
            <v>0.96</v>
          </cell>
          <cell r="Q87">
            <v>0.96</v>
          </cell>
          <cell r="AB87">
            <v>302400</v>
          </cell>
          <cell r="AC87">
            <v>290304</v>
          </cell>
          <cell r="AD87">
            <v>33600</v>
          </cell>
          <cell r="AE87">
            <v>32256</v>
          </cell>
          <cell r="AG87">
            <v>0</v>
          </cell>
          <cell r="AH87">
            <v>46900</v>
          </cell>
          <cell r="AI87">
            <v>45024</v>
          </cell>
          <cell r="AJ87">
            <v>382900</v>
          </cell>
          <cell r="AK87">
            <v>367584</v>
          </cell>
          <cell r="AM87">
            <v>0</v>
          </cell>
        </row>
        <row r="88">
          <cell r="A88" t="str">
            <v>PACBIQ000010</v>
          </cell>
          <cell r="C88" t="str">
            <v>ALUMINUM LOUVER</v>
          </cell>
          <cell r="D88" t="str">
            <v/>
          </cell>
          <cell r="E88" t="str">
            <v>13.7</v>
          </cell>
          <cell r="F88" t="str">
            <v>M2</v>
          </cell>
          <cell r="G88">
            <v>123.36</v>
          </cell>
          <cell r="I88">
            <v>42</v>
          </cell>
          <cell r="L88">
            <v>32.299999999999997</v>
          </cell>
          <cell r="N88">
            <v>20</v>
          </cell>
          <cell r="O88">
            <v>20</v>
          </cell>
          <cell r="R88">
            <v>2.67</v>
          </cell>
          <cell r="T88">
            <v>5.58</v>
          </cell>
          <cell r="W88">
            <v>0.81</v>
          </cell>
          <cell r="AB88">
            <v>99000</v>
          </cell>
          <cell r="AC88">
            <v>12212640</v>
          </cell>
          <cell r="AD88">
            <v>11000</v>
          </cell>
          <cell r="AE88">
            <v>1356960</v>
          </cell>
          <cell r="AG88">
            <v>0</v>
          </cell>
          <cell r="AH88">
            <v>15350</v>
          </cell>
          <cell r="AI88">
            <v>1893576</v>
          </cell>
          <cell r="AJ88">
            <v>125350</v>
          </cell>
          <cell r="AK88">
            <v>15463176</v>
          </cell>
          <cell r="AM88">
            <v>0</v>
          </cell>
        </row>
        <row r="89">
          <cell r="A89" t="str">
            <v/>
          </cell>
          <cell r="G89">
            <v>0</v>
          </cell>
          <cell r="AC89">
            <v>0</v>
          </cell>
          <cell r="AE89">
            <v>0</v>
          </cell>
          <cell r="AG89">
            <v>0</v>
          </cell>
          <cell r="AI89">
            <v>0</v>
          </cell>
          <cell r="AJ89">
            <v>0</v>
          </cell>
          <cell r="AK89">
            <v>0</v>
          </cell>
          <cell r="AM89">
            <v>0</v>
          </cell>
        </row>
        <row r="90">
          <cell r="A90" t="str">
            <v>EXTERIOR/INTERIOR FINISH WORKS</v>
          </cell>
          <cell r="G90">
            <v>0</v>
          </cell>
          <cell r="AC90">
            <v>583285300</v>
          </cell>
          <cell r="AE90">
            <v>449737800</v>
          </cell>
          <cell r="AG90">
            <v>0</v>
          </cell>
          <cell r="AI90">
            <v>143994221.19999999</v>
          </cell>
          <cell r="AJ90">
            <v>0</v>
          </cell>
          <cell r="AK90">
            <v>1177017321.1999998</v>
          </cell>
          <cell r="AM90">
            <v>0</v>
          </cell>
        </row>
        <row r="91">
          <cell r="A91" t="str">
            <v>PACBJB000010</v>
          </cell>
          <cell r="C91" t="str">
            <v>GYPSUM BOARD</v>
          </cell>
          <cell r="D91" t="str">
            <v>WALL</v>
          </cell>
          <cell r="E91" t="str">
            <v>10.6</v>
          </cell>
          <cell r="F91" t="str">
            <v>M2</v>
          </cell>
          <cell r="G91">
            <v>1258.5</v>
          </cell>
          <cell r="Q91">
            <v>1186</v>
          </cell>
          <cell r="R91">
            <v>72.5</v>
          </cell>
          <cell r="AB91">
            <v>20000</v>
          </cell>
          <cell r="AC91">
            <v>25170000</v>
          </cell>
          <cell r="AD91">
            <v>15000</v>
          </cell>
          <cell r="AE91">
            <v>18877500</v>
          </cell>
          <cell r="AG91">
            <v>0</v>
          </cell>
          <cell r="AH91">
            <v>4880</v>
          </cell>
          <cell r="AI91">
            <v>6141480</v>
          </cell>
          <cell r="AJ91">
            <v>39880</v>
          </cell>
          <cell r="AK91">
            <v>50188980</v>
          </cell>
          <cell r="AM91">
            <v>0</v>
          </cell>
        </row>
        <row r="92">
          <cell r="A92" t="str">
            <v>PACBJB000030</v>
          </cell>
          <cell r="C92" t="str">
            <v>GYPSUM BOARD</v>
          </cell>
          <cell r="D92" t="str">
            <v>WALL, REMOVABLE TYPE, 2HR FIRE-RATING.</v>
          </cell>
          <cell r="E92" t="str">
            <v>10.8</v>
          </cell>
          <cell r="F92" t="str">
            <v>M2</v>
          </cell>
          <cell r="G92">
            <v>444</v>
          </cell>
          <cell r="Q92">
            <v>444</v>
          </cell>
          <cell r="AB92">
            <v>32000</v>
          </cell>
          <cell r="AC92">
            <v>14208000</v>
          </cell>
          <cell r="AD92">
            <v>25000</v>
          </cell>
          <cell r="AE92">
            <v>11100000</v>
          </cell>
          <cell r="AG92">
            <v>0</v>
          </cell>
          <cell r="AH92">
            <v>7950</v>
          </cell>
          <cell r="AI92">
            <v>3529800</v>
          </cell>
          <cell r="AJ92">
            <v>64950</v>
          </cell>
          <cell r="AK92">
            <v>28837800</v>
          </cell>
          <cell r="AM92">
            <v>0</v>
          </cell>
        </row>
        <row r="93">
          <cell r="A93" t="str">
            <v>PACBJC000010</v>
          </cell>
          <cell r="C93" t="str">
            <v>SUSPENDED ACOUSTIC CEILING SYSTEM</v>
          </cell>
          <cell r="D93" t="str">
            <v xml:space="preserve">600x600xTHK.15mm, NON COMBUSTIBLE </v>
          </cell>
          <cell r="E93" t="str">
            <v>10.1</v>
          </cell>
          <cell r="F93" t="str">
            <v>M2</v>
          </cell>
          <cell r="G93">
            <v>1027.52</v>
          </cell>
          <cell r="Q93">
            <v>901.32</v>
          </cell>
          <cell r="R93">
            <v>52.5</v>
          </cell>
          <cell r="T93">
            <v>40</v>
          </cell>
          <cell r="U93">
            <v>6.7</v>
          </cell>
          <cell r="V93">
            <v>27</v>
          </cell>
          <cell r="AB93">
            <v>18000</v>
          </cell>
          <cell r="AC93">
            <v>18495360</v>
          </cell>
          <cell r="AD93">
            <v>11000</v>
          </cell>
          <cell r="AE93">
            <v>11302720</v>
          </cell>
          <cell r="AG93">
            <v>0</v>
          </cell>
          <cell r="AH93">
            <v>4040</v>
          </cell>
          <cell r="AI93">
            <v>4151180.8</v>
          </cell>
          <cell r="AJ93">
            <v>33040</v>
          </cell>
          <cell r="AK93">
            <v>33949260.799999997</v>
          </cell>
          <cell r="AM93">
            <v>0</v>
          </cell>
        </row>
        <row r="94">
          <cell r="A94" t="str">
            <v>PACBJC000070B</v>
          </cell>
          <cell r="C94" t="str">
            <v>PVC STRIP CEILING</v>
          </cell>
          <cell r="D94" t="str">
            <v>FOR TOILET &amp; SHOWER ROOM</v>
          </cell>
          <cell r="E94" t="str">
            <v>10.2</v>
          </cell>
          <cell r="F94" t="str">
            <v>M2</v>
          </cell>
          <cell r="G94">
            <v>64.400000000000006</v>
          </cell>
          <cell r="Q94">
            <v>28</v>
          </cell>
          <cell r="R94">
            <v>12.5</v>
          </cell>
          <cell r="T94">
            <v>8</v>
          </cell>
          <cell r="U94">
            <v>6.9</v>
          </cell>
          <cell r="V94">
            <v>9</v>
          </cell>
          <cell r="AB94">
            <v>20000</v>
          </cell>
          <cell r="AC94">
            <v>1288000</v>
          </cell>
          <cell r="AD94">
            <v>12000</v>
          </cell>
          <cell r="AE94">
            <v>772800.00000000012</v>
          </cell>
          <cell r="AG94">
            <v>0</v>
          </cell>
          <cell r="AH94">
            <v>4460</v>
          </cell>
          <cell r="AI94">
            <v>287224</v>
          </cell>
          <cell r="AJ94">
            <v>36460</v>
          </cell>
          <cell r="AK94">
            <v>2348024</v>
          </cell>
          <cell r="AM94">
            <v>0</v>
          </cell>
        </row>
        <row r="95">
          <cell r="A95" t="str">
            <v>PACBJD000010</v>
          </cell>
          <cell r="C95" t="str">
            <v>EXTERNAL PLASTER</v>
          </cell>
          <cell r="D95" t="str">
            <v>WALL &amp; CEILING</v>
          </cell>
          <cell r="E95" t="str">
            <v>6.2</v>
          </cell>
          <cell r="F95" t="str">
            <v>M2</v>
          </cell>
          <cell r="G95">
            <v>1741.0499999999997</v>
          </cell>
          <cell r="I95">
            <v>166.8</v>
          </cell>
          <cell r="L95">
            <v>107</v>
          </cell>
          <cell r="N95">
            <v>66.599999999999994</v>
          </cell>
          <cell r="O95">
            <v>66.599999999999994</v>
          </cell>
          <cell r="Q95">
            <v>127.65</v>
          </cell>
          <cell r="R95">
            <v>774.3</v>
          </cell>
          <cell r="T95">
            <v>96</v>
          </cell>
          <cell r="U95">
            <v>118.6</v>
          </cell>
          <cell r="V95">
            <v>84</v>
          </cell>
          <cell r="W95">
            <v>133.5</v>
          </cell>
          <cell r="AB95">
            <v>5000</v>
          </cell>
          <cell r="AC95">
            <v>8705249.9999999981</v>
          </cell>
          <cell r="AD95">
            <v>18000</v>
          </cell>
          <cell r="AE95">
            <v>31338899.999999996</v>
          </cell>
          <cell r="AG95">
            <v>0</v>
          </cell>
          <cell r="AH95">
            <v>3210</v>
          </cell>
          <cell r="AI95">
            <v>5588770.4999999991</v>
          </cell>
          <cell r="AJ95">
            <v>26210</v>
          </cell>
          <cell r="AK95">
            <v>45632920.499999993</v>
          </cell>
          <cell r="AM95">
            <v>0</v>
          </cell>
        </row>
        <row r="96">
          <cell r="A96" t="str">
            <v>PACBJD000020</v>
          </cell>
          <cell r="C96" t="str">
            <v>INTERNAL PLASTER</v>
          </cell>
          <cell r="D96" t="str">
            <v>WALL</v>
          </cell>
          <cell r="E96" t="str">
            <v>6.3</v>
          </cell>
          <cell r="F96" t="str">
            <v>M2</v>
          </cell>
          <cell r="G96">
            <v>4121.25</v>
          </cell>
          <cell r="I96">
            <v>166.8</v>
          </cell>
          <cell r="L96">
            <v>107</v>
          </cell>
          <cell r="N96">
            <v>66.599999999999994</v>
          </cell>
          <cell r="O96">
            <v>66.599999999999994</v>
          </cell>
          <cell r="Q96">
            <v>1315.35</v>
          </cell>
          <cell r="R96">
            <v>1337.9</v>
          </cell>
          <cell r="T96">
            <v>526</v>
          </cell>
          <cell r="U96">
            <v>254.5</v>
          </cell>
          <cell r="V96">
            <v>147</v>
          </cell>
          <cell r="W96">
            <v>133.5</v>
          </cell>
          <cell r="AB96">
            <v>5000</v>
          </cell>
          <cell r="AC96">
            <v>20606250</v>
          </cell>
          <cell r="AD96">
            <v>18000</v>
          </cell>
          <cell r="AE96">
            <v>74182500</v>
          </cell>
          <cell r="AG96">
            <v>0</v>
          </cell>
          <cell r="AH96">
            <v>3210</v>
          </cell>
          <cell r="AI96">
            <v>13229212.5</v>
          </cell>
          <cell r="AJ96">
            <v>26210</v>
          </cell>
          <cell r="AK96">
            <v>108017962.5</v>
          </cell>
          <cell r="AM96">
            <v>0</v>
          </cell>
        </row>
        <row r="97">
          <cell r="A97" t="str">
            <v>PACBJE000010</v>
          </cell>
          <cell r="C97" t="str">
            <v>RAISED FLOOR W/ VINYL TILE</v>
          </cell>
          <cell r="D97" t="str">
            <v/>
          </cell>
          <cell r="E97" t="str">
            <v>9.9</v>
          </cell>
          <cell r="F97" t="str">
            <v>M2</v>
          </cell>
          <cell r="G97">
            <v>716.8</v>
          </cell>
          <cell r="Q97">
            <v>699.3</v>
          </cell>
          <cell r="R97">
            <v>17.5</v>
          </cell>
          <cell r="AB97">
            <v>65000</v>
          </cell>
          <cell r="AC97">
            <v>46592000</v>
          </cell>
          <cell r="AD97">
            <v>25000</v>
          </cell>
          <cell r="AE97">
            <v>17920000</v>
          </cell>
          <cell r="AG97">
            <v>0</v>
          </cell>
          <cell r="AH97">
            <v>12560</v>
          </cell>
          <cell r="AI97">
            <v>9003008</v>
          </cell>
          <cell r="AJ97">
            <v>102560</v>
          </cell>
          <cell r="AK97">
            <v>73515008</v>
          </cell>
          <cell r="AM97">
            <v>0</v>
          </cell>
        </row>
        <row r="98">
          <cell r="A98" t="str">
            <v>PACBJG000030</v>
          </cell>
          <cell r="C98" t="str">
            <v>GALVANIZED STEEL SHEET W/FLASHING IF NECESSORY</v>
          </cell>
          <cell r="D98" t="str">
            <v>WALL</v>
          </cell>
          <cell r="E98" t="str">
            <v>11.5</v>
          </cell>
          <cell r="F98" t="str">
            <v>M2</v>
          </cell>
          <cell r="G98">
            <v>42.7</v>
          </cell>
          <cell r="X98">
            <v>42.7</v>
          </cell>
          <cell r="AB98">
            <v>23000</v>
          </cell>
          <cell r="AC98">
            <v>982100.00000000012</v>
          </cell>
          <cell r="AD98">
            <v>12000</v>
          </cell>
          <cell r="AE98">
            <v>512400.00000000006</v>
          </cell>
          <cell r="AG98">
            <v>0</v>
          </cell>
          <cell r="AH98">
            <v>4880</v>
          </cell>
          <cell r="AI98">
            <v>208376</v>
          </cell>
          <cell r="AJ98">
            <v>39880</v>
          </cell>
          <cell r="AK98">
            <v>1702876</v>
          </cell>
          <cell r="AM98">
            <v>0</v>
          </cell>
        </row>
        <row r="99">
          <cell r="A99" t="str">
            <v>PACBJG000040</v>
          </cell>
          <cell r="C99" t="str">
            <v>GALVANIZED STEEL SHEET W/FLASHING IF NECESSORY</v>
          </cell>
          <cell r="D99" t="str">
            <v>ROOF</v>
          </cell>
          <cell r="E99" t="str">
            <v>11.4</v>
          </cell>
          <cell r="F99" t="str">
            <v>M2</v>
          </cell>
          <cell r="G99">
            <v>382.5</v>
          </cell>
          <cell r="I99">
            <v>21.6</v>
          </cell>
          <cell r="L99">
            <v>21</v>
          </cell>
          <cell r="N99">
            <v>10</v>
          </cell>
          <cell r="O99">
            <v>10</v>
          </cell>
          <cell r="S99">
            <v>110.5</v>
          </cell>
          <cell r="W99">
            <v>8</v>
          </cell>
          <cell r="X99">
            <v>91.4</v>
          </cell>
          <cell r="Y99">
            <v>66</v>
          </cell>
          <cell r="Z99">
            <v>44</v>
          </cell>
          <cell r="AB99">
            <v>23000</v>
          </cell>
          <cell r="AC99">
            <v>8797500</v>
          </cell>
          <cell r="AD99">
            <v>12000</v>
          </cell>
          <cell r="AE99">
            <v>4590000</v>
          </cell>
          <cell r="AG99">
            <v>0</v>
          </cell>
          <cell r="AH99">
            <v>4880</v>
          </cell>
          <cell r="AI99">
            <v>1866600</v>
          </cell>
          <cell r="AJ99">
            <v>39880</v>
          </cell>
          <cell r="AK99">
            <v>15254100</v>
          </cell>
          <cell r="AM99">
            <v>0</v>
          </cell>
        </row>
        <row r="100">
          <cell r="A100" t="str">
            <v>PACBJH000010A</v>
          </cell>
          <cell r="C100" t="str">
            <v>SANDWICH PANEL W/FLASHING IF NECESSORY</v>
          </cell>
          <cell r="D100" t="str">
            <v>WALL</v>
          </cell>
          <cell r="E100" t="str">
            <v>11.2</v>
          </cell>
          <cell r="F100" t="str">
            <v>M2</v>
          </cell>
          <cell r="G100">
            <v>10293.379999999999</v>
          </cell>
          <cell r="I100">
            <v>2077</v>
          </cell>
          <cell r="L100">
            <v>2016.1</v>
          </cell>
          <cell r="N100">
            <v>1681.49</v>
          </cell>
          <cell r="O100">
            <v>1681.49</v>
          </cell>
          <cell r="P100">
            <v>283</v>
          </cell>
          <cell r="Q100">
            <v>1903.56</v>
          </cell>
          <cell r="T100">
            <v>650.74</v>
          </cell>
          <cell r="AB100">
            <v>33000</v>
          </cell>
          <cell r="AC100">
            <v>339681540</v>
          </cell>
          <cell r="AD100">
            <v>18000</v>
          </cell>
          <cell r="AE100">
            <v>185280840</v>
          </cell>
          <cell r="AG100">
            <v>0</v>
          </cell>
          <cell r="AH100">
            <v>7110</v>
          </cell>
          <cell r="AI100">
            <v>73185931.799999997</v>
          </cell>
          <cell r="AJ100">
            <v>58110</v>
          </cell>
          <cell r="AK100">
            <v>598148311.79999995</v>
          </cell>
          <cell r="AM100">
            <v>0</v>
          </cell>
        </row>
        <row r="101">
          <cell r="A101" t="str">
            <v>PACBJH000010B</v>
          </cell>
          <cell r="C101" t="str">
            <v>SANDWICH PANEL W/FLASHING IF NECESSORY</v>
          </cell>
          <cell r="D101" t="str">
            <v>WALL, 1HOUR FIRE RATING</v>
          </cell>
          <cell r="E101" t="str">
            <v>11.3</v>
          </cell>
          <cell r="F101" t="str">
            <v>M2</v>
          </cell>
          <cell r="G101">
            <v>178.7</v>
          </cell>
          <cell r="Q101">
            <v>178.7</v>
          </cell>
          <cell r="AB101">
            <v>38000</v>
          </cell>
          <cell r="AC101">
            <v>6790600</v>
          </cell>
          <cell r="AD101">
            <v>18000</v>
          </cell>
          <cell r="AE101">
            <v>3216600</v>
          </cell>
          <cell r="AG101">
            <v>0</v>
          </cell>
          <cell r="AH101">
            <v>7810</v>
          </cell>
          <cell r="AI101">
            <v>1395647</v>
          </cell>
          <cell r="AJ101">
            <v>63810</v>
          </cell>
          <cell r="AK101">
            <v>11402847</v>
          </cell>
          <cell r="AM101">
            <v>0</v>
          </cell>
        </row>
        <row r="102">
          <cell r="A102" t="str">
            <v>PACBJH000020</v>
          </cell>
          <cell r="C102" t="str">
            <v>SANDWICH PANEL W/FLASHING IF NECESSORY</v>
          </cell>
          <cell r="D102" t="str">
            <v>ROOF</v>
          </cell>
          <cell r="E102" t="str">
            <v>11.1</v>
          </cell>
          <cell r="F102" t="str">
            <v>M2</v>
          </cell>
          <cell r="G102">
            <v>2317.42</v>
          </cell>
          <cell r="L102">
            <v>874.5</v>
          </cell>
          <cell r="N102">
            <v>308.76</v>
          </cell>
          <cell r="O102">
            <v>308.76</v>
          </cell>
          <cell r="P102">
            <v>281.39999999999998</v>
          </cell>
          <cell r="T102">
            <v>544</v>
          </cell>
          <cell r="AB102">
            <v>33000</v>
          </cell>
          <cell r="AC102">
            <v>76474860</v>
          </cell>
          <cell r="AD102">
            <v>18000</v>
          </cell>
          <cell r="AE102">
            <v>41713560</v>
          </cell>
          <cell r="AG102">
            <v>0</v>
          </cell>
          <cell r="AH102">
            <v>7110</v>
          </cell>
          <cell r="AI102">
            <v>16476856.200000001</v>
          </cell>
          <cell r="AJ102">
            <v>58110</v>
          </cell>
          <cell r="AK102">
            <v>134665276.20000002</v>
          </cell>
          <cell r="AM102">
            <v>0</v>
          </cell>
        </row>
        <row r="103">
          <cell r="A103" t="str">
            <v>PACBJI000010</v>
          </cell>
          <cell r="C103" t="str">
            <v>GUTTER</v>
          </cell>
          <cell r="D103" t="str">
            <v xml:space="preserve">EAVE GUTTER. </v>
          </cell>
          <cell r="E103" t="str">
            <v>11.7.1</v>
          </cell>
          <cell r="F103" t="str">
            <v>M</v>
          </cell>
          <cell r="G103">
            <v>443.03999999999996</v>
          </cell>
          <cell r="L103">
            <v>66</v>
          </cell>
          <cell r="N103">
            <v>49.8</v>
          </cell>
          <cell r="O103">
            <v>49.8</v>
          </cell>
          <cell r="P103">
            <v>49.8</v>
          </cell>
          <cell r="Q103">
            <v>82.14</v>
          </cell>
          <cell r="S103">
            <v>17</v>
          </cell>
          <cell r="T103">
            <v>68</v>
          </cell>
          <cell r="W103">
            <v>4.5</v>
          </cell>
          <cell r="X103">
            <v>20</v>
          </cell>
          <cell r="Y103">
            <v>22</v>
          </cell>
          <cell r="Z103">
            <v>14</v>
          </cell>
          <cell r="AB103">
            <v>25000</v>
          </cell>
          <cell r="AC103">
            <v>11076000</v>
          </cell>
          <cell r="AD103">
            <v>6000</v>
          </cell>
          <cell r="AE103">
            <v>2658240</v>
          </cell>
          <cell r="AG103">
            <v>0</v>
          </cell>
          <cell r="AH103">
            <v>4320</v>
          </cell>
          <cell r="AI103">
            <v>1913932.7999999998</v>
          </cell>
          <cell r="AJ103">
            <v>35320</v>
          </cell>
          <cell r="AK103">
            <v>15648172.799999999</v>
          </cell>
          <cell r="AM103">
            <v>0</v>
          </cell>
        </row>
        <row r="104">
          <cell r="A104" t="str">
            <v>PACBJJ000010</v>
          </cell>
          <cell r="C104" t="str">
            <v>CUBICLE PARTITION</v>
          </cell>
          <cell r="D104" t="str">
            <v>FOR TOILET,</v>
          </cell>
          <cell r="E104" t="str">
            <v>10.10</v>
          </cell>
          <cell r="F104" t="str">
            <v>M2</v>
          </cell>
          <cell r="G104">
            <v>7.1</v>
          </cell>
          <cell r="Q104">
            <v>3</v>
          </cell>
          <cell r="R104">
            <v>1</v>
          </cell>
          <cell r="T104">
            <v>1</v>
          </cell>
          <cell r="U104">
            <v>1</v>
          </cell>
          <cell r="V104">
            <v>1.1000000000000001</v>
          </cell>
          <cell r="AB104">
            <v>110000</v>
          </cell>
          <cell r="AC104">
            <v>781000</v>
          </cell>
          <cell r="AD104">
            <v>20000</v>
          </cell>
          <cell r="AE104">
            <v>142000</v>
          </cell>
          <cell r="AG104">
            <v>0</v>
          </cell>
          <cell r="AH104">
            <v>18140</v>
          </cell>
          <cell r="AI104">
            <v>128794</v>
          </cell>
          <cell r="AJ104">
            <v>148140</v>
          </cell>
          <cell r="AK104">
            <v>1051794</v>
          </cell>
          <cell r="AM104">
            <v>0</v>
          </cell>
        </row>
        <row r="105">
          <cell r="A105" t="str">
            <v>PACBJM000010</v>
          </cell>
          <cell r="C105" t="str">
            <v>STEEL TROWEL FINISH</v>
          </cell>
          <cell r="D105" t="str">
            <v>FOR CONCRETE SURFACE</v>
          </cell>
          <cell r="E105" t="str">
            <v>6.5</v>
          </cell>
          <cell r="F105" t="str">
            <v>M2</v>
          </cell>
          <cell r="G105">
            <v>7385.22</v>
          </cell>
          <cell r="I105">
            <v>1504.5</v>
          </cell>
          <cell r="J105">
            <v>160.5</v>
          </cell>
          <cell r="K105">
            <v>160.5</v>
          </cell>
          <cell r="L105">
            <v>530.86</v>
          </cell>
          <cell r="M105">
            <v>285.14</v>
          </cell>
          <cell r="N105">
            <v>272.45999999999998</v>
          </cell>
          <cell r="O105">
            <v>272.45999999999998</v>
          </cell>
          <cell r="Q105">
            <v>2880</v>
          </cell>
          <cell r="R105">
            <v>398</v>
          </cell>
          <cell r="S105">
            <v>88</v>
          </cell>
          <cell r="T105">
            <v>495</v>
          </cell>
          <cell r="U105">
            <v>89.3</v>
          </cell>
          <cell r="V105">
            <v>36</v>
          </cell>
          <cell r="W105">
            <v>50</v>
          </cell>
          <cell r="X105">
            <v>81</v>
          </cell>
          <cell r="Y105">
            <v>50</v>
          </cell>
          <cell r="Z105">
            <v>31.5</v>
          </cell>
          <cell r="AC105">
            <v>0</v>
          </cell>
          <cell r="AD105">
            <v>6000</v>
          </cell>
          <cell r="AE105">
            <v>44311320</v>
          </cell>
          <cell r="AG105">
            <v>0</v>
          </cell>
          <cell r="AH105">
            <v>830</v>
          </cell>
          <cell r="AI105">
            <v>6129732.6000000006</v>
          </cell>
          <cell r="AJ105">
            <v>6830</v>
          </cell>
          <cell r="AK105">
            <v>50441052.600000001</v>
          </cell>
          <cell r="AM105">
            <v>0</v>
          </cell>
        </row>
        <row r="106">
          <cell r="A106" t="str">
            <v>PACBJM000040</v>
          </cell>
          <cell r="C106" t="str">
            <v>SURFACE HARDENER</v>
          </cell>
          <cell r="D106" t="str">
            <v>HEAVY DUTY FLOOR CHEMICAL SURFACE HARDENER ANTI-DUST FINISH</v>
          </cell>
          <cell r="E106" t="str">
            <v>7.20</v>
          </cell>
          <cell r="F106" t="str">
            <v>M2</v>
          </cell>
          <cell r="G106">
            <v>606.14</v>
          </cell>
          <cell r="J106">
            <v>160.5</v>
          </cell>
          <cell r="K106">
            <v>160.5</v>
          </cell>
          <cell r="M106">
            <v>285.14</v>
          </cell>
          <cell r="AB106">
            <v>6000</v>
          </cell>
          <cell r="AC106">
            <v>3636840</v>
          </cell>
          <cell r="AD106">
            <v>3000</v>
          </cell>
          <cell r="AE106">
            <v>1818420</v>
          </cell>
          <cell r="AG106">
            <v>0</v>
          </cell>
          <cell r="AH106">
            <v>1250</v>
          </cell>
          <cell r="AI106">
            <v>757675</v>
          </cell>
          <cell r="AJ106">
            <v>10250</v>
          </cell>
          <cell r="AK106">
            <v>6212935</v>
          </cell>
          <cell r="AM106">
            <v>0</v>
          </cell>
        </row>
        <row r="107">
          <cell r="A107" t="str">
            <v/>
          </cell>
          <cell r="G107">
            <v>0</v>
          </cell>
          <cell r="AC107">
            <v>0</v>
          </cell>
          <cell r="AE107">
            <v>0</v>
          </cell>
          <cell r="AG107">
            <v>0</v>
          </cell>
          <cell r="AI107">
            <v>0</v>
          </cell>
          <cell r="AJ107">
            <v>0</v>
          </cell>
          <cell r="AK107">
            <v>0</v>
          </cell>
          <cell r="AM107">
            <v>0</v>
          </cell>
        </row>
        <row r="108">
          <cell r="A108" t="str">
            <v>STEEL WORKS</v>
          </cell>
          <cell r="G108">
            <v>0</v>
          </cell>
          <cell r="AC108">
            <v>0</v>
          </cell>
          <cell r="AE108">
            <v>40840000</v>
          </cell>
          <cell r="AG108">
            <v>5105000</v>
          </cell>
          <cell r="AI108">
            <v>6413921.9999999991</v>
          </cell>
          <cell r="AJ108">
            <v>0</v>
          </cell>
          <cell r="AK108">
            <v>52358921.999999993</v>
          </cell>
          <cell r="AM108">
            <v>0</v>
          </cell>
        </row>
        <row r="109">
          <cell r="A109" t="str">
            <v>PACBKA000010A</v>
          </cell>
          <cell r="C109" t="str">
            <v>STEEL(ASTM A36)</v>
          </cell>
          <cell r="D109" t="str">
            <v>(INDOOR STEEL / ROLL MEMBER)</v>
          </cell>
          <cell r="E109" t="str">
            <v>4.1.1</v>
          </cell>
          <cell r="F109" t="str">
            <v>TON</v>
          </cell>
          <cell r="G109">
            <v>83.16</v>
          </cell>
          <cell r="T109">
            <v>83.16</v>
          </cell>
          <cell r="AC109">
            <v>0</v>
          </cell>
          <cell r="AE109">
            <v>0</v>
          </cell>
          <cell r="AG109">
            <v>0</v>
          </cell>
          <cell r="AI109">
            <v>0</v>
          </cell>
          <cell r="AJ109">
            <v>0</v>
          </cell>
          <cell r="AK109">
            <v>0</v>
          </cell>
          <cell r="AM109">
            <v>0</v>
          </cell>
        </row>
        <row r="110">
          <cell r="A110" t="str">
            <v>PACBKA000010B</v>
          </cell>
          <cell r="C110" t="str">
            <v>STEEL(KS D 3515 SM355 or ASTM A572 G50)</v>
          </cell>
          <cell r="D110" t="str">
            <v>(INDOOR STEEL / ROLL MEMBER)</v>
          </cell>
          <cell r="E110" t="str">
            <v>4.2.1</v>
          </cell>
          <cell r="F110" t="str">
            <v>TON</v>
          </cell>
          <cell r="G110">
            <v>412.72</v>
          </cell>
          <cell r="N110">
            <v>189.65</v>
          </cell>
          <cell r="O110">
            <v>189.65</v>
          </cell>
          <cell r="P110">
            <v>33.42</v>
          </cell>
          <cell r="AC110">
            <v>0</v>
          </cell>
          <cell r="AE110">
            <v>0</v>
          </cell>
          <cell r="AG110">
            <v>0</v>
          </cell>
          <cell r="AI110">
            <v>0</v>
          </cell>
          <cell r="AJ110">
            <v>0</v>
          </cell>
          <cell r="AK110">
            <v>0</v>
          </cell>
          <cell r="AM110">
            <v>0</v>
          </cell>
        </row>
        <row r="111">
          <cell r="A111" t="str">
            <v>PACBKA000010C</v>
          </cell>
          <cell r="C111" t="str">
            <v>STEEL(KS D 3515 SM355 or ASTM A572 G50)</v>
          </cell>
          <cell r="D111" t="str">
            <v>(INDOOR STEEL / BUILT-UP MEMBER)</v>
          </cell>
          <cell r="E111" t="str">
            <v>4.2.3</v>
          </cell>
          <cell r="F111" t="str">
            <v>TON</v>
          </cell>
          <cell r="G111">
            <v>103.16999999999999</v>
          </cell>
          <cell r="N111">
            <v>47.41</v>
          </cell>
          <cell r="O111">
            <v>47.41</v>
          </cell>
          <cell r="P111">
            <v>8.35</v>
          </cell>
          <cell r="AC111">
            <v>0</v>
          </cell>
          <cell r="AE111">
            <v>0</v>
          </cell>
          <cell r="AG111">
            <v>0</v>
          </cell>
          <cell r="AI111">
            <v>0</v>
          </cell>
          <cell r="AJ111">
            <v>0</v>
          </cell>
          <cell r="AK111">
            <v>0</v>
          </cell>
          <cell r="AM111">
            <v>0</v>
          </cell>
        </row>
        <row r="112">
          <cell r="A112" t="str">
            <v>PACBKA000020A</v>
          </cell>
          <cell r="C112" t="str">
            <v>STEEL(ASTM A992 or KS D 3866 SHN490)</v>
          </cell>
          <cell r="D112" t="str">
            <v>(INDOOR STEEL / ROLL MEMBER)</v>
          </cell>
          <cell r="E112" t="str">
            <v>4.2.2</v>
          </cell>
          <cell r="F112" t="str">
            <v>TON</v>
          </cell>
          <cell r="G112">
            <v>567.01</v>
          </cell>
          <cell r="I112">
            <v>302.70999999999998</v>
          </cell>
          <cell r="L112">
            <v>264.3</v>
          </cell>
          <cell r="AC112">
            <v>0</v>
          </cell>
          <cell r="AE112">
            <v>0</v>
          </cell>
          <cell r="AG112">
            <v>0</v>
          </cell>
          <cell r="AI112">
            <v>0</v>
          </cell>
          <cell r="AJ112">
            <v>0</v>
          </cell>
          <cell r="AK112">
            <v>0</v>
          </cell>
          <cell r="AM112">
            <v>0</v>
          </cell>
        </row>
        <row r="113">
          <cell r="A113" t="str">
            <v>PACBKA000030</v>
          </cell>
          <cell r="C113" t="str">
            <v>STEEL(ASTM A36 outdoor)</v>
          </cell>
          <cell r="D113" t="str">
            <v>(OUTDOOR STEEL / ROLL MEMBER)</v>
          </cell>
          <cell r="E113" t="str">
            <v>4.1.2</v>
          </cell>
          <cell r="F113" t="str">
            <v>TON</v>
          </cell>
          <cell r="G113">
            <v>33.869999999999997</v>
          </cell>
          <cell r="S113">
            <v>11.61</v>
          </cell>
          <cell r="W113">
            <v>0.9</v>
          </cell>
          <cell r="X113">
            <v>12.4</v>
          </cell>
          <cell r="Y113">
            <v>5.5</v>
          </cell>
          <cell r="Z113">
            <v>3.46</v>
          </cell>
          <cell r="AC113">
            <v>0</v>
          </cell>
          <cell r="AE113">
            <v>0</v>
          </cell>
          <cell r="AG113">
            <v>0</v>
          </cell>
          <cell r="AI113">
            <v>0</v>
          </cell>
          <cell r="AJ113">
            <v>0</v>
          </cell>
          <cell r="AK113">
            <v>0</v>
          </cell>
          <cell r="AM113">
            <v>0</v>
          </cell>
        </row>
        <row r="114">
          <cell r="A114" t="str">
            <v>PACBKE000010A</v>
          </cell>
          <cell r="C114" t="str">
            <v xml:space="preserve">ANCHOR BOLT </v>
          </cell>
          <cell r="D114" t="str">
            <v>Ton base</v>
          </cell>
          <cell r="E114" t="str">
            <v>4.4</v>
          </cell>
          <cell r="F114" t="str">
            <v>TON</v>
          </cell>
          <cell r="G114">
            <v>10.209999999999999</v>
          </cell>
          <cell r="I114">
            <v>2.0099999999999998</v>
          </cell>
          <cell r="L114">
            <v>1.59</v>
          </cell>
          <cell r="N114">
            <v>1.42</v>
          </cell>
          <cell r="O114">
            <v>1.42</v>
          </cell>
          <cell r="P114">
            <v>0.25</v>
          </cell>
          <cell r="Q114">
            <v>2.85</v>
          </cell>
          <cell r="S114">
            <v>7.0000000000000007E-2</v>
          </cell>
          <cell r="T114">
            <v>0.5</v>
          </cell>
          <cell r="X114">
            <v>0.05</v>
          </cell>
          <cell r="Y114">
            <v>0.03</v>
          </cell>
          <cell r="Z114">
            <v>0.02</v>
          </cell>
          <cell r="AC114">
            <v>0</v>
          </cell>
          <cell r="AD114">
            <v>4000000</v>
          </cell>
          <cell r="AE114">
            <v>40840000</v>
          </cell>
          <cell r="AF114">
            <v>500000</v>
          </cell>
          <cell r="AG114">
            <v>5105000</v>
          </cell>
          <cell r="AH114">
            <v>628200</v>
          </cell>
          <cell r="AI114">
            <v>6413921.9999999991</v>
          </cell>
          <cell r="AJ114">
            <v>5128200</v>
          </cell>
          <cell r="AK114">
            <v>52358921.999999993</v>
          </cell>
          <cell r="AM114">
            <v>0</v>
          </cell>
        </row>
        <row r="115">
          <cell r="A115" t="str">
            <v>PACBKF000010A</v>
          </cell>
          <cell r="C115" t="str">
            <v>STEEL HANDRAIL</v>
          </cell>
          <cell r="D115" t="str">
            <v>W/ PAINT  (OR) HOT DIP GALVANIZED.</v>
          </cell>
          <cell r="E115" t="str">
            <v>14.8</v>
          </cell>
          <cell r="F115" t="str">
            <v>M</v>
          </cell>
          <cell r="G115">
            <v>969.61</v>
          </cell>
          <cell r="I115">
            <v>357.1</v>
          </cell>
          <cell r="L115">
            <v>188</v>
          </cell>
          <cell r="N115">
            <v>200.6</v>
          </cell>
          <cell r="O115">
            <v>200.6</v>
          </cell>
          <cell r="Q115">
            <v>23.31</v>
          </cell>
          <cell r="AC115">
            <v>0</v>
          </cell>
          <cell r="AE115">
            <v>0</v>
          </cell>
          <cell r="AG115">
            <v>0</v>
          </cell>
          <cell r="AI115">
            <v>0</v>
          </cell>
          <cell r="AJ115">
            <v>0</v>
          </cell>
          <cell r="AK115">
            <v>0</v>
          </cell>
          <cell r="AM115">
            <v>0</v>
          </cell>
        </row>
        <row r="116">
          <cell r="A116" t="str">
            <v>PACBKG00AAAA</v>
          </cell>
          <cell r="C116" t="str">
            <v>STEEL PAINTING</v>
          </cell>
          <cell r="D116" t="str">
            <v>FOR-FIRE-PROOFED, PAINT TYPE (1 HOUR)</v>
          </cell>
          <cell r="E116" t="str">
            <v>4.8</v>
          </cell>
          <cell r="F116" t="str">
            <v>M2</v>
          </cell>
          <cell r="G116">
            <v>6060.6</v>
          </cell>
          <cell r="Q116">
            <v>6060.6</v>
          </cell>
          <cell r="AC116">
            <v>0</v>
          </cell>
          <cell r="AE116">
            <v>0</v>
          </cell>
          <cell r="AG116">
            <v>0</v>
          </cell>
          <cell r="AI116">
            <v>0</v>
          </cell>
          <cell r="AJ116">
            <v>0</v>
          </cell>
          <cell r="AK116">
            <v>0</v>
          </cell>
          <cell r="AM116">
            <v>0</v>
          </cell>
        </row>
        <row r="117">
          <cell r="A117" t="str">
            <v>PACBKH000010A</v>
          </cell>
          <cell r="C117" t="str">
            <v>CAGED LADDER(2.5m &lt; H ≤ 10m)</v>
          </cell>
          <cell r="D117" t="str">
            <v>W/ PAINT  (OR) HOT DIP GALVANIZED.</v>
          </cell>
          <cell r="E117" t="str">
            <v>14.13</v>
          </cell>
          <cell r="F117" t="str">
            <v>M</v>
          </cell>
          <cell r="G117">
            <v>67.5</v>
          </cell>
          <cell r="Q117">
            <v>7</v>
          </cell>
          <cell r="R117">
            <v>6</v>
          </cell>
          <cell r="S117">
            <v>7</v>
          </cell>
          <cell r="T117">
            <v>15</v>
          </cell>
          <cell r="U117">
            <v>5.5</v>
          </cell>
          <cell r="V117">
            <v>4.5</v>
          </cell>
          <cell r="W117">
            <v>7.5</v>
          </cell>
          <cell r="X117">
            <v>5</v>
          </cell>
          <cell r="Y117">
            <v>5</v>
          </cell>
          <cell r="Z117">
            <v>5</v>
          </cell>
          <cell r="AC117">
            <v>0</v>
          </cell>
          <cell r="AE117">
            <v>0</v>
          </cell>
          <cell r="AG117">
            <v>0</v>
          </cell>
          <cell r="AI117">
            <v>0</v>
          </cell>
          <cell r="AJ117">
            <v>0</v>
          </cell>
          <cell r="AK117">
            <v>0</v>
          </cell>
          <cell r="AM117">
            <v>0</v>
          </cell>
        </row>
        <row r="118">
          <cell r="A118" t="str">
            <v>PACBKH000010B</v>
          </cell>
          <cell r="C118" t="str">
            <v>CAGED LADDER(10.0m &lt; H)</v>
          </cell>
          <cell r="D118" t="str">
            <v>W/ PAINT  (OR) HOT DIP GALVANIZED.</v>
          </cell>
          <cell r="E118" t="str">
            <v>14.14</v>
          </cell>
          <cell r="F118" t="str">
            <v>M</v>
          </cell>
          <cell r="G118">
            <v>90</v>
          </cell>
          <cell r="I118">
            <v>14</v>
          </cell>
          <cell r="L118">
            <v>28</v>
          </cell>
          <cell r="N118">
            <v>24</v>
          </cell>
          <cell r="O118">
            <v>24</v>
          </cell>
          <cell r="AC118">
            <v>0</v>
          </cell>
          <cell r="AE118">
            <v>0</v>
          </cell>
          <cell r="AG118">
            <v>0</v>
          </cell>
          <cell r="AI118">
            <v>0</v>
          </cell>
          <cell r="AJ118">
            <v>0</v>
          </cell>
          <cell r="AK118">
            <v>0</v>
          </cell>
          <cell r="AM118">
            <v>0</v>
          </cell>
        </row>
        <row r="119">
          <cell r="A119" t="str">
            <v>PACBKI000020</v>
          </cell>
          <cell r="C119" t="str">
            <v>GRATING</v>
          </cell>
          <cell r="D119" t="str">
            <v>THK.&gt;=32MM, GALVANIZED</v>
          </cell>
          <cell r="E119" t="str">
            <v>14.3</v>
          </cell>
          <cell r="F119" t="str">
            <v>M2</v>
          </cell>
          <cell r="G119">
            <v>774.00999999999988</v>
          </cell>
          <cell r="I119">
            <v>228</v>
          </cell>
          <cell r="L119">
            <v>198</v>
          </cell>
          <cell r="N119">
            <v>158.05000000000001</v>
          </cell>
          <cell r="O119">
            <v>158.05000000000001</v>
          </cell>
          <cell r="Q119">
            <v>23.31</v>
          </cell>
          <cell r="S119">
            <v>6.4</v>
          </cell>
          <cell r="W119">
            <v>2.2000000000000002</v>
          </cell>
          <cell r="AC119">
            <v>0</v>
          </cell>
          <cell r="AE119">
            <v>0</v>
          </cell>
          <cell r="AG119">
            <v>0</v>
          </cell>
          <cell r="AI119">
            <v>0</v>
          </cell>
          <cell r="AJ119">
            <v>0</v>
          </cell>
          <cell r="AK119">
            <v>0</v>
          </cell>
          <cell r="AM119">
            <v>0</v>
          </cell>
        </row>
        <row r="120">
          <cell r="A120" t="str">
            <v>PACBKK000010</v>
          </cell>
          <cell r="C120" t="str">
            <v>CHECKERED PLATE</v>
          </cell>
          <cell r="D120" t="str">
            <v xml:space="preserve">GALVANIZED, </v>
          </cell>
          <cell r="E120" t="str">
            <v>14.4</v>
          </cell>
          <cell r="F120" t="str">
            <v>M2</v>
          </cell>
          <cell r="G120">
            <v>158.01000000000002</v>
          </cell>
          <cell r="Q120">
            <v>143.86000000000001</v>
          </cell>
          <cell r="T120">
            <v>6.75</v>
          </cell>
          <cell r="U120">
            <v>7.4</v>
          </cell>
          <cell r="AC120">
            <v>0</v>
          </cell>
          <cell r="AE120">
            <v>0</v>
          </cell>
          <cell r="AG120">
            <v>0</v>
          </cell>
          <cell r="AI120">
            <v>0</v>
          </cell>
          <cell r="AJ120">
            <v>0</v>
          </cell>
          <cell r="AK120">
            <v>0</v>
          </cell>
          <cell r="AM120">
            <v>0</v>
          </cell>
        </row>
        <row r="121">
          <cell r="A121" t="str">
            <v>PACBKL000010</v>
          </cell>
          <cell r="C121" t="str">
            <v>DECK PLATE</v>
          </cell>
          <cell r="D121" t="str">
            <v>GALVANIZED.</v>
          </cell>
          <cell r="E121" t="str">
            <v>4.6.1</v>
          </cell>
          <cell r="F121" t="str">
            <v>M2</v>
          </cell>
          <cell r="G121">
            <v>4549.8</v>
          </cell>
          <cell r="I121">
            <v>1669.8</v>
          </cell>
          <cell r="Q121">
            <v>2880</v>
          </cell>
          <cell r="AC121">
            <v>0</v>
          </cell>
          <cell r="AE121">
            <v>0</v>
          </cell>
          <cell r="AG121">
            <v>0</v>
          </cell>
          <cell r="AI121">
            <v>0</v>
          </cell>
          <cell r="AJ121">
            <v>0</v>
          </cell>
          <cell r="AK121">
            <v>0</v>
          </cell>
          <cell r="AM121">
            <v>0</v>
          </cell>
        </row>
        <row r="122">
          <cell r="A122" t="str">
            <v>PACBKM000010</v>
          </cell>
          <cell r="C122" t="str">
            <v>GROUTING</v>
          </cell>
          <cell r="D122" t="str">
            <v>NON-SHRINK CEMENT BASED GROUT.</v>
          </cell>
          <cell r="E122" t="str">
            <v>4.5</v>
          </cell>
          <cell r="F122" t="str">
            <v>M3</v>
          </cell>
          <cell r="G122">
            <v>3.4399999999999995</v>
          </cell>
          <cell r="I122">
            <v>0.71</v>
          </cell>
          <cell r="L122">
            <v>0.53</v>
          </cell>
          <cell r="N122">
            <v>0.47</v>
          </cell>
          <cell r="O122">
            <v>0.47</v>
          </cell>
          <cell r="P122">
            <v>0.08</v>
          </cell>
          <cell r="Q122">
            <v>0.95</v>
          </cell>
          <cell r="S122">
            <v>0.02</v>
          </cell>
          <cell r="T122">
            <v>0.17</v>
          </cell>
          <cell r="X122">
            <v>0.02</v>
          </cell>
          <cell r="Y122">
            <v>0.01</v>
          </cell>
          <cell r="Z122">
            <v>0.01</v>
          </cell>
          <cell r="AC122">
            <v>0</v>
          </cell>
          <cell r="AE122">
            <v>0</v>
          </cell>
          <cell r="AG122">
            <v>0</v>
          </cell>
          <cell r="AI122">
            <v>0</v>
          </cell>
          <cell r="AJ122">
            <v>0</v>
          </cell>
          <cell r="AK122">
            <v>0</v>
          </cell>
          <cell r="AM122">
            <v>0</v>
          </cell>
        </row>
        <row r="123">
          <cell r="A123" t="str">
            <v/>
          </cell>
          <cell r="G123">
            <v>0</v>
          </cell>
          <cell r="AC123">
            <v>0</v>
          </cell>
          <cell r="AE123">
            <v>0</v>
          </cell>
          <cell r="AG123">
            <v>0</v>
          </cell>
          <cell r="AI123">
            <v>0</v>
          </cell>
          <cell r="AJ123">
            <v>0</v>
          </cell>
          <cell r="AK123">
            <v>0</v>
          </cell>
          <cell r="AM123">
            <v>0</v>
          </cell>
        </row>
        <row r="124">
          <cell r="A124" t="str">
            <v>MISC. WORKS</v>
          </cell>
          <cell r="G124">
            <v>0</v>
          </cell>
          <cell r="AC124">
            <v>140432000</v>
          </cell>
          <cell r="AE124">
            <v>56397000</v>
          </cell>
          <cell r="AG124">
            <v>8300000.0000000009</v>
          </cell>
          <cell r="AI124">
            <v>28622980</v>
          </cell>
          <cell r="AJ124">
            <v>0</v>
          </cell>
          <cell r="AK124">
            <v>233751980</v>
          </cell>
          <cell r="AM124">
            <v>0</v>
          </cell>
        </row>
        <row r="125">
          <cell r="A125" t="str">
            <v>PACBLA000010A</v>
          </cell>
          <cell r="C125" t="str">
            <v>ROOF DRAIN (Φ100 / CAST IRON)</v>
          </cell>
          <cell r="D125" t="str">
            <v>FOR BUILDING</v>
          </cell>
          <cell r="E125" t="str">
            <v>11.8</v>
          </cell>
          <cell r="F125" t="str">
            <v>EA</v>
          </cell>
          <cell r="G125">
            <v>47</v>
          </cell>
          <cell r="I125">
            <v>18</v>
          </cell>
          <cell r="R125">
            <v>6</v>
          </cell>
          <cell r="S125">
            <v>3</v>
          </cell>
          <cell r="U125">
            <v>4</v>
          </cell>
          <cell r="V125">
            <v>2</v>
          </cell>
          <cell r="W125">
            <v>4</v>
          </cell>
          <cell r="X125">
            <v>6</v>
          </cell>
          <cell r="Y125">
            <v>2</v>
          </cell>
          <cell r="Z125">
            <v>2</v>
          </cell>
          <cell r="AB125">
            <v>110000</v>
          </cell>
          <cell r="AC125">
            <v>5170000</v>
          </cell>
          <cell r="AD125">
            <v>30000</v>
          </cell>
          <cell r="AE125">
            <v>1410000</v>
          </cell>
          <cell r="AG125">
            <v>0</v>
          </cell>
          <cell r="AH125">
            <v>19540</v>
          </cell>
          <cell r="AI125">
            <v>918380</v>
          </cell>
          <cell r="AJ125">
            <v>159540</v>
          </cell>
          <cell r="AK125">
            <v>7498380</v>
          </cell>
          <cell r="AM125">
            <v>0</v>
          </cell>
        </row>
        <row r="126">
          <cell r="A126" t="str">
            <v>PACBLA000010B</v>
          </cell>
          <cell r="C126" t="str">
            <v>ROOF DRAIN (Φ150 / CAST IRON)</v>
          </cell>
          <cell r="D126" t="str">
            <v>FOR BUILDING</v>
          </cell>
          <cell r="E126" t="str">
            <v>11.9</v>
          </cell>
          <cell r="F126" t="str">
            <v>EA</v>
          </cell>
          <cell r="G126">
            <v>52</v>
          </cell>
          <cell r="L126">
            <v>12</v>
          </cell>
          <cell r="N126">
            <v>12</v>
          </cell>
          <cell r="O126">
            <v>12</v>
          </cell>
          <cell r="Q126">
            <v>10</v>
          </cell>
          <cell r="T126">
            <v>6</v>
          </cell>
          <cell r="AB126">
            <v>130000</v>
          </cell>
          <cell r="AC126">
            <v>6760000</v>
          </cell>
          <cell r="AD126">
            <v>30000</v>
          </cell>
          <cell r="AE126">
            <v>1560000</v>
          </cell>
          <cell r="AG126">
            <v>0</v>
          </cell>
          <cell r="AH126">
            <v>22330</v>
          </cell>
          <cell r="AI126">
            <v>1161160</v>
          </cell>
          <cell r="AJ126">
            <v>182330</v>
          </cell>
          <cell r="AK126">
            <v>9481160</v>
          </cell>
          <cell r="AM126">
            <v>0</v>
          </cell>
        </row>
        <row r="127">
          <cell r="A127" t="str">
            <v>PACBLB000010A</v>
          </cell>
          <cell r="C127" t="str">
            <v>DOWNSPOUT(Φ100 / GALV. STL)</v>
          </cell>
          <cell r="D127" t="str">
            <v>FOR BUILDING, GALV. STEEL.</v>
          </cell>
          <cell r="E127" t="str">
            <v>11.12</v>
          </cell>
          <cell r="F127" t="str">
            <v>M</v>
          </cell>
          <cell r="G127">
            <v>377</v>
          </cell>
          <cell r="I127">
            <v>216</v>
          </cell>
          <cell r="R127">
            <v>24</v>
          </cell>
          <cell r="S127">
            <v>18</v>
          </cell>
          <cell r="U127">
            <v>18</v>
          </cell>
          <cell r="V127">
            <v>7</v>
          </cell>
          <cell r="W127">
            <v>26</v>
          </cell>
          <cell r="X127">
            <v>48</v>
          </cell>
          <cell r="Y127">
            <v>8</v>
          </cell>
          <cell r="Z127">
            <v>12</v>
          </cell>
          <cell r="AB127">
            <v>21000</v>
          </cell>
          <cell r="AC127">
            <v>7917000</v>
          </cell>
          <cell r="AD127">
            <v>8000</v>
          </cell>
          <cell r="AE127">
            <v>3016000</v>
          </cell>
          <cell r="AG127">
            <v>0</v>
          </cell>
          <cell r="AH127">
            <v>4040</v>
          </cell>
          <cell r="AI127">
            <v>1523080</v>
          </cell>
          <cell r="AJ127">
            <v>33040</v>
          </cell>
          <cell r="AK127">
            <v>12456080</v>
          </cell>
          <cell r="AM127">
            <v>0</v>
          </cell>
        </row>
        <row r="128">
          <cell r="A128" t="str">
            <v>PACBLB000010B</v>
          </cell>
          <cell r="C128" t="str">
            <v>DOWNSPOUT(Φ150 / GALV. STL)</v>
          </cell>
          <cell r="D128" t="str">
            <v>FOR BUILDING, GALV. STEEL.</v>
          </cell>
          <cell r="E128" t="str">
            <v>11.13</v>
          </cell>
          <cell r="F128" t="str">
            <v>M</v>
          </cell>
          <cell r="G128">
            <v>1155</v>
          </cell>
          <cell r="L128">
            <v>216</v>
          </cell>
          <cell r="N128">
            <v>378</v>
          </cell>
          <cell r="O128">
            <v>378</v>
          </cell>
          <cell r="Q128">
            <v>155</v>
          </cell>
          <cell r="T128">
            <v>28</v>
          </cell>
          <cell r="AB128">
            <v>27000</v>
          </cell>
          <cell r="AC128">
            <v>31185000</v>
          </cell>
          <cell r="AD128">
            <v>8000</v>
          </cell>
          <cell r="AE128">
            <v>9240000</v>
          </cell>
          <cell r="AG128">
            <v>0</v>
          </cell>
          <cell r="AH128">
            <v>4880</v>
          </cell>
          <cell r="AI128">
            <v>5636400</v>
          </cell>
          <cell r="AJ128">
            <v>39880</v>
          </cell>
          <cell r="AK128">
            <v>46061400</v>
          </cell>
          <cell r="AM128">
            <v>0</v>
          </cell>
        </row>
        <row r="129">
          <cell r="A129" t="str">
            <v>PACBLB000040</v>
          </cell>
          <cell r="C129" t="str">
            <v>WATER COLLECTION BOX</v>
          </cell>
          <cell r="D129" t="str">
            <v/>
          </cell>
          <cell r="E129" t="str">
            <v>11.16</v>
          </cell>
          <cell r="F129" t="str">
            <v>EA</v>
          </cell>
          <cell r="G129">
            <v>101</v>
          </cell>
          <cell r="I129">
            <v>18</v>
          </cell>
          <cell r="L129">
            <v>12</v>
          </cell>
          <cell r="N129">
            <v>12</v>
          </cell>
          <cell r="O129">
            <v>12</v>
          </cell>
          <cell r="Q129">
            <v>10</v>
          </cell>
          <cell r="R129">
            <v>6</v>
          </cell>
          <cell r="S129">
            <v>3</v>
          </cell>
          <cell r="T129">
            <v>6</v>
          </cell>
          <cell r="U129">
            <v>4</v>
          </cell>
          <cell r="V129">
            <v>2</v>
          </cell>
          <cell r="W129">
            <v>6</v>
          </cell>
          <cell r="X129">
            <v>6</v>
          </cell>
          <cell r="Y129">
            <v>2</v>
          </cell>
          <cell r="Z129">
            <v>2</v>
          </cell>
          <cell r="AB129">
            <v>75000</v>
          </cell>
          <cell r="AC129">
            <v>7575000</v>
          </cell>
          <cell r="AD129">
            <v>35000</v>
          </cell>
          <cell r="AE129">
            <v>3535000</v>
          </cell>
          <cell r="AG129">
            <v>0</v>
          </cell>
          <cell r="AH129">
            <v>15350</v>
          </cell>
          <cell r="AI129">
            <v>1550350</v>
          </cell>
          <cell r="AJ129">
            <v>125350</v>
          </cell>
          <cell r="AK129">
            <v>12660350</v>
          </cell>
          <cell r="AM129">
            <v>0</v>
          </cell>
        </row>
        <row r="130">
          <cell r="A130" t="str">
            <v>PACBLC000010</v>
          </cell>
          <cell r="C130" t="str">
            <v>CONCRETE SPLASH BLOCK</v>
          </cell>
          <cell r="D130" t="str">
            <v>CONCRETE BLOCK TYPE.</v>
          </cell>
          <cell r="E130" t="str">
            <v>11.18</v>
          </cell>
          <cell r="F130" t="str">
            <v>EA</v>
          </cell>
          <cell r="G130">
            <v>2</v>
          </cell>
          <cell r="Z130">
            <v>2</v>
          </cell>
          <cell r="AB130">
            <v>30000</v>
          </cell>
          <cell r="AC130">
            <v>60000</v>
          </cell>
          <cell r="AD130">
            <v>10000</v>
          </cell>
          <cell r="AE130">
            <v>20000</v>
          </cell>
          <cell r="AG130">
            <v>0</v>
          </cell>
          <cell r="AH130">
            <v>5580</v>
          </cell>
          <cell r="AI130">
            <v>11160</v>
          </cell>
          <cell r="AJ130">
            <v>45580</v>
          </cell>
          <cell r="AK130">
            <v>91160</v>
          </cell>
          <cell r="AM130">
            <v>0</v>
          </cell>
        </row>
        <row r="131">
          <cell r="A131" t="str">
            <v>PACBLD000010</v>
          </cell>
          <cell r="C131" t="str">
            <v>CHAINLINK FENCE</v>
          </cell>
          <cell r="D131" t="str">
            <v/>
          </cell>
          <cell r="E131" t="str">
            <v>16.3</v>
          </cell>
          <cell r="F131" t="str">
            <v>M</v>
          </cell>
          <cell r="G131">
            <v>168</v>
          </cell>
          <cell r="X131">
            <v>168</v>
          </cell>
          <cell r="AB131">
            <v>65000</v>
          </cell>
          <cell r="AC131">
            <v>10920000</v>
          </cell>
          <cell r="AD131">
            <v>32000</v>
          </cell>
          <cell r="AE131">
            <v>5376000</v>
          </cell>
          <cell r="AG131">
            <v>0</v>
          </cell>
          <cell r="AH131">
            <v>13540</v>
          </cell>
          <cell r="AI131">
            <v>2274720</v>
          </cell>
          <cell r="AJ131">
            <v>110540</v>
          </cell>
          <cell r="AK131">
            <v>18570720</v>
          </cell>
          <cell r="AM131">
            <v>0</v>
          </cell>
        </row>
        <row r="132">
          <cell r="A132" t="str">
            <v>PACBLD000040</v>
          </cell>
          <cell r="C132" t="str">
            <v>CHAINLINK GATE</v>
          </cell>
          <cell r="D132" t="str">
            <v/>
          </cell>
          <cell r="E132" t="str">
            <v>16.4</v>
          </cell>
          <cell r="F132" t="str">
            <v>EA</v>
          </cell>
          <cell r="G132">
            <v>1</v>
          </cell>
          <cell r="X132">
            <v>1</v>
          </cell>
          <cell r="AB132">
            <v>2100000</v>
          </cell>
          <cell r="AC132">
            <v>2100000</v>
          </cell>
          <cell r="AD132">
            <v>480000</v>
          </cell>
          <cell r="AE132">
            <v>480000</v>
          </cell>
          <cell r="AF132">
            <v>300000</v>
          </cell>
          <cell r="AG132">
            <v>300000</v>
          </cell>
          <cell r="AH132">
            <v>402040</v>
          </cell>
          <cell r="AI132">
            <v>402040</v>
          </cell>
          <cell r="AJ132">
            <v>3282040</v>
          </cell>
          <cell r="AK132">
            <v>3282040</v>
          </cell>
          <cell r="AM132">
            <v>0</v>
          </cell>
        </row>
        <row r="133">
          <cell r="A133" t="str">
            <v>PACBLE000010</v>
          </cell>
          <cell r="C133" t="str">
            <v>STEEL BOLLARD</v>
          </cell>
          <cell r="D133" t="str">
            <v>GUARD POST, CONCRETE FILL.</v>
          </cell>
          <cell r="E133" t="str">
            <v>14.16</v>
          </cell>
          <cell r="F133" t="str">
            <v>EA</v>
          </cell>
          <cell r="G133">
            <v>22</v>
          </cell>
          <cell r="I133">
            <v>6</v>
          </cell>
          <cell r="L133">
            <v>2</v>
          </cell>
          <cell r="N133">
            <v>2</v>
          </cell>
          <cell r="O133">
            <v>2</v>
          </cell>
          <cell r="P133">
            <v>2</v>
          </cell>
          <cell r="R133">
            <v>4</v>
          </cell>
          <cell r="T133">
            <v>4</v>
          </cell>
          <cell r="AB133">
            <v>30000</v>
          </cell>
          <cell r="AC133">
            <v>660000</v>
          </cell>
          <cell r="AD133">
            <v>15000</v>
          </cell>
          <cell r="AE133">
            <v>330000</v>
          </cell>
          <cell r="AG133">
            <v>0</v>
          </cell>
          <cell r="AH133">
            <v>6280</v>
          </cell>
          <cell r="AI133">
            <v>138160</v>
          </cell>
          <cell r="AJ133">
            <v>51280</v>
          </cell>
          <cell r="AK133">
            <v>1128160</v>
          </cell>
          <cell r="AM133">
            <v>0</v>
          </cell>
        </row>
        <row r="134">
          <cell r="A134" t="str">
            <v>PACBLI000020A</v>
          </cell>
          <cell r="C134" t="str">
            <v>MIRROR / W GLASS SHELF</v>
          </cell>
          <cell r="D134" t="str">
            <v>750Wx800Hx5T</v>
          </cell>
          <cell r="E134" t="str">
            <v>15.17</v>
          </cell>
          <cell r="F134" t="str">
            <v>EA</v>
          </cell>
          <cell r="G134">
            <v>6</v>
          </cell>
          <cell r="Q134">
            <v>1</v>
          </cell>
          <cell r="R134">
            <v>1</v>
          </cell>
          <cell r="T134">
            <v>1</v>
          </cell>
          <cell r="U134">
            <v>2</v>
          </cell>
          <cell r="V134">
            <v>1</v>
          </cell>
          <cell r="AB134">
            <v>60000</v>
          </cell>
          <cell r="AC134">
            <v>360000</v>
          </cell>
          <cell r="AD134">
            <v>25000</v>
          </cell>
          <cell r="AE134">
            <v>150000</v>
          </cell>
          <cell r="AG134">
            <v>0</v>
          </cell>
          <cell r="AH134">
            <v>11860</v>
          </cell>
          <cell r="AI134">
            <v>71160</v>
          </cell>
          <cell r="AJ134">
            <v>96860</v>
          </cell>
          <cell r="AK134">
            <v>581160</v>
          </cell>
          <cell r="AM134">
            <v>0</v>
          </cell>
        </row>
        <row r="135">
          <cell r="A135" t="str">
            <v>PACBLI000020B</v>
          </cell>
          <cell r="C135" t="str">
            <v>MIRROR / W GLASS SHELF</v>
          </cell>
          <cell r="D135" t="str">
            <v>1500Wx800Hx5T</v>
          </cell>
          <cell r="E135" t="str">
            <v>15.18</v>
          </cell>
          <cell r="F135" t="str">
            <v>EA</v>
          </cell>
          <cell r="G135">
            <v>1</v>
          </cell>
          <cell r="Q135">
            <v>1</v>
          </cell>
          <cell r="AB135">
            <v>120000</v>
          </cell>
          <cell r="AC135">
            <v>120000</v>
          </cell>
          <cell r="AD135">
            <v>25000</v>
          </cell>
          <cell r="AE135">
            <v>25000</v>
          </cell>
          <cell r="AG135">
            <v>0</v>
          </cell>
          <cell r="AH135">
            <v>20240</v>
          </cell>
          <cell r="AI135">
            <v>20240</v>
          </cell>
          <cell r="AJ135">
            <v>165240</v>
          </cell>
          <cell r="AK135">
            <v>165240</v>
          </cell>
          <cell r="AM135">
            <v>0</v>
          </cell>
        </row>
        <row r="136">
          <cell r="A136" t="str">
            <v>PACBLI000030</v>
          </cell>
          <cell r="C136" t="str">
            <v>SOAP DISPENSERS</v>
          </cell>
          <cell r="D136" t="str">
            <v/>
          </cell>
          <cell r="E136" t="str">
            <v>15.20</v>
          </cell>
          <cell r="F136" t="str">
            <v>EA</v>
          </cell>
          <cell r="G136">
            <v>7</v>
          </cell>
          <cell r="Q136">
            <v>2</v>
          </cell>
          <cell r="R136">
            <v>1</v>
          </cell>
          <cell r="T136">
            <v>1</v>
          </cell>
          <cell r="U136">
            <v>2</v>
          </cell>
          <cell r="V136">
            <v>1</v>
          </cell>
          <cell r="AB136">
            <v>55000</v>
          </cell>
          <cell r="AC136">
            <v>385000</v>
          </cell>
          <cell r="AD136">
            <v>5000</v>
          </cell>
          <cell r="AE136">
            <v>35000</v>
          </cell>
          <cell r="AG136">
            <v>0</v>
          </cell>
          <cell r="AH136">
            <v>8370</v>
          </cell>
          <cell r="AI136">
            <v>58590</v>
          </cell>
          <cell r="AJ136">
            <v>68370</v>
          </cell>
          <cell r="AK136">
            <v>478590</v>
          </cell>
          <cell r="AM136">
            <v>0</v>
          </cell>
        </row>
        <row r="137">
          <cell r="A137" t="str">
            <v>PACBLI000070</v>
          </cell>
          <cell r="C137" t="str">
            <v>LOCKER (WOODEN)</v>
          </cell>
          <cell r="D137" t="str">
            <v/>
          </cell>
          <cell r="E137" t="str">
            <v>18.18</v>
          </cell>
          <cell r="F137" t="str">
            <v>EA</v>
          </cell>
          <cell r="G137">
            <v>4</v>
          </cell>
          <cell r="T137">
            <v>2</v>
          </cell>
          <cell r="V137">
            <v>2</v>
          </cell>
          <cell r="AB137">
            <v>250000</v>
          </cell>
          <cell r="AC137">
            <v>1000000</v>
          </cell>
          <cell r="AD137">
            <v>30000</v>
          </cell>
          <cell r="AE137">
            <v>120000</v>
          </cell>
          <cell r="AG137">
            <v>0</v>
          </cell>
          <cell r="AH137">
            <v>39080</v>
          </cell>
          <cell r="AI137">
            <v>156320</v>
          </cell>
          <cell r="AJ137">
            <v>319080</v>
          </cell>
          <cell r="AK137">
            <v>1276320</v>
          </cell>
          <cell r="AM137">
            <v>0</v>
          </cell>
        </row>
        <row r="138">
          <cell r="A138" t="str">
            <v>PACBLI000090</v>
          </cell>
          <cell r="C138" t="str">
            <v>PAPER HOLDER</v>
          </cell>
          <cell r="D138" t="str">
            <v/>
          </cell>
          <cell r="E138" t="str">
            <v>15.21</v>
          </cell>
          <cell r="F138" t="str">
            <v>EA</v>
          </cell>
          <cell r="G138">
            <v>12</v>
          </cell>
          <cell r="Q138">
            <v>5</v>
          </cell>
          <cell r="R138">
            <v>1</v>
          </cell>
          <cell r="T138">
            <v>1</v>
          </cell>
          <cell r="U138">
            <v>4</v>
          </cell>
          <cell r="V138">
            <v>1</v>
          </cell>
          <cell r="AB138">
            <v>120000</v>
          </cell>
          <cell r="AC138">
            <v>1440000</v>
          </cell>
          <cell r="AD138">
            <v>10000</v>
          </cell>
          <cell r="AE138">
            <v>120000</v>
          </cell>
          <cell r="AG138">
            <v>0</v>
          </cell>
          <cell r="AH138">
            <v>18140</v>
          </cell>
          <cell r="AI138">
            <v>217680</v>
          </cell>
          <cell r="AJ138">
            <v>148140</v>
          </cell>
          <cell r="AK138">
            <v>1777680</v>
          </cell>
          <cell r="AM138">
            <v>0</v>
          </cell>
        </row>
        <row r="139">
          <cell r="A139" t="str">
            <v>PACBLI00AAAAD</v>
          </cell>
          <cell r="C139" t="str">
            <v>VANITY TOP</v>
          </cell>
          <cell r="D139" t="str">
            <v>L=750MM (1 BOWL)</v>
          </cell>
          <cell r="E139" t="str">
            <v>15.15</v>
          </cell>
          <cell r="F139" t="str">
            <v>EA</v>
          </cell>
          <cell r="G139">
            <v>6</v>
          </cell>
          <cell r="Q139">
            <v>1</v>
          </cell>
          <cell r="R139">
            <v>1</v>
          </cell>
          <cell r="T139">
            <v>1</v>
          </cell>
          <cell r="U139">
            <v>2</v>
          </cell>
          <cell r="V139">
            <v>1</v>
          </cell>
          <cell r="AB139">
            <v>180000</v>
          </cell>
          <cell r="AC139">
            <v>1080000</v>
          </cell>
          <cell r="AD139">
            <v>30000</v>
          </cell>
          <cell r="AE139">
            <v>180000</v>
          </cell>
          <cell r="AG139">
            <v>0</v>
          </cell>
          <cell r="AH139">
            <v>29310</v>
          </cell>
          <cell r="AI139">
            <v>175860</v>
          </cell>
          <cell r="AJ139">
            <v>239310</v>
          </cell>
          <cell r="AK139">
            <v>1435860</v>
          </cell>
          <cell r="AM139">
            <v>0</v>
          </cell>
        </row>
        <row r="140">
          <cell r="A140" t="str">
            <v>PACBLI00AAAAE</v>
          </cell>
          <cell r="C140" t="str">
            <v>VANITY TOP</v>
          </cell>
          <cell r="D140" t="str">
            <v>L=1500MM (2 BOWL)</v>
          </cell>
          <cell r="E140" t="str">
            <v>15.16</v>
          </cell>
          <cell r="F140" t="str">
            <v>EA</v>
          </cell>
          <cell r="G140">
            <v>1</v>
          </cell>
          <cell r="Q140">
            <v>1</v>
          </cell>
          <cell r="AB140">
            <v>250000</v>
          </cell>
          <cell r="AC140">
            <v>250000</v>
          </cell>
          <cell r="AD140">
            <v>50000</v>
          </cell>
          <cell r="AE140">
            <v>50000</v>
          </cell>
          <cell r="AG140">
            <v>0</v>
          </cell>
          <cell r="AH140">
            <v>41880</v>
          </cell>
          <cell r="AI140">
            <v>41880</v>
          </cell>
          <cell r="AJ140">
            <v>341880</v>
          </cell>
          <cell r="AK140">
            <v>341880</v>
          </cell>
          <cell r="AM140">
            <v>0</v>
          </cell>
        </row>
        <row r="141">
          <cell r="A141" t="str">
            <v>PACBLJ000010</v>
          </cell>
          <cell r="C141" t="str">
            <v>MISC STEEL</v>
          </cell>
          <cell r="D141" t="str">
            <v>GALVANIZED.</v>
          </cell>
          <cell r="E141" t="str">
            <v>14.1</v>
          </cell>
          <cell r="F141" t="str">
            <v>TON</v>
          </cell>
          <cell r="G141">
            <v>10.000000000000002</v>
          </cell>
          <cell r="I141">
            <v>1.59</v>
          </cell>
          <cell r="L141">
            <v>1.5</v>
          </cell>
          <cell r="N141">
            <v>1.5</v>
          </cell>
          <cell r="O141">
            <v>1.5</v>
          </cell>
          <cell r="Q141">
            <v>1.06</v>
          </cell>
          <cell r="R141">
            <v>0.7</v>
          </cell>
          <cell r="S141">
            <v>0.5</v>
          </cell>
          <cell r="T141">
            <v>0.5</v>
          </cell>
          <cell r="U141">
            <v>0.3</v>
          </cell>
          <cell r="W141">
            <v>0.2</v>
          </cell>
          <cell r="X141">
            <v>0.15</v>
          </cell>
          <cell r="Y141">
            <v>0.5</v>
          </cell>
          <cell r="AB141">
            <v>2500000</v>
          </cell>
          <cell r="AC141">
            <v>25000000.000000004</v>
          </cell>
          <cell r="AD141">
            <v>1500000</v>
          </cell>
          <cell r="AE141">
            <v>15000000.000000002</v>
          </cell>
          <cell r="AF141">
            <v>500000</v>
          </cell>
          <cell r="AG141">
            <v>5000000.0000000009</v>
          </cell>
          <cell r="AH141">
            <v>628200</v>
          </cell>
          <cell r="AI141">
            <v>6282000.0000000009</v>
          </cell>
          <cell r="AJ141">
            <v>5128200</v>
          </cell>
          <cell r="AK141">
            <v>51282000.000000007</v>
          </cell>
          <cell r="AM141">
            <v>0</v>
          </cell>
        </row>
        <row r="142">
          <cell r="A142" t="str">
            <v>PACBLJ00AAAA</v>
          </cell>
          <cell r="C142" t="str">
            <v>NON-SLIP NOSING</v>
          </cell>
          <cell r="D142" t="str">
            <v>STAINLESS STEEL NON-SLIP NOSING, FOR PVC TILE EDGE</v>
          </cell>
          <cell r="E142" t="str">
            <v>15.22</v>
          </cell>
          <cell r="F142" t="str">
            <v>M</v>
          </cell>
          <cell r="G142">
            <v>150</v>
          </cell>
          <cell r="Q142">
            <v>150</v>
          </cell>
          <cell r="AB142">
            <v>23000</v>
          </cell>
          <cell r="AC142">
            <v>3450000</v>
          </cell>
          <cell r="AD142">
            <v>5000</v>
          </cell>
          <cell r="AE142">
            <v>750000</v>
          </cell>
          <cell r="AG142">
            <v>0</v>
          </cell>
          <cell r="AH142">
            <v>3900</v>
          </cell>
          <cell r="AI142">
            <v>585000</v>
          </cell>
          <cell r="AJ142">
            <v>31900</v>
          </cell>
          <cell r="AK142">
            <v>4785000</v>
          </cell>
          <cell r="AM142">
            <v>0</v>
          </cell>
        </row>
        <row r="143">
          <cell r="A143" t="str">
            <v>PACBLJ00ZZZZ</v>
          </cell>
          <cell r="C143" t="str">
            <v>STAINLESS DIVIDING STRIP</v>
          </cell>
          <cell r="D143" t="str">
            <v>GRADE 316L OR BETTER</v>
          </cell>
          <cell r="E143" t="str">
            <v>15.23</v>
          </cell>
          <cell r="F143" t="str">
            <v>TON</v>
          </cell>
          <cell r="G143">
            <v>10</v>
          </cell>
          <cell r="Q143">
            <v>10</v>
          </cell>
          <cell r="AB143">
            <v>3500000</v>
          </cell>
          <cell r="AC143">
            <v>35000000</v>
          </cell>
          <cell r="AD143">
            <v>1500000</v>
          </cell>
          <cell r="AE143">
            <v>15000000</v>
          </cell>
          <cell r="AF143">
            <v>300000</v>
          </cell>
          <cell r="AG143">
            <v>3000000</v>
          </cell>
          <cell r="AH143">
            <v>739880</v>
          </cell>
          <cell r="AI143">
            <v>7398800</v>
          </cell>
          <cell r="AJ143">
            <v>6039880</v>
          </cell>
          <cell r="AK143">
            <v>60398800</v>
          </cell>
          <cell r="AM143">
            <v>0</v>
          </cell>
        </row>
        <row r="144">
          <cell r="A144" t="str">
            <v/>
          </cell>
          <cell r="G144">
            <v>0</v>
          </cell>
          <cell r="AC144">
            <v>0</v>
          </cell>
          <cell r="AE144">
            <v>0</v>
          </cell>
          <cell r="AG144">
            <v>0</v>
          </cell>
          <cell r="AI144">
            <v>0</v>
          </cell>
          <cell r="AJ144">
            <v>0</v>
          </cell>
          <cell r="AK144">
            <v>0</v>
          </cell>
          <cell r="AM144">
            <v>0</v>
          </cell>
        </row>
        <row r="145">
          <cell r="A145" t="str">
            <v>FURNITURE</v>
          </cell>
          <cell r="G145">
            <v>0</v>
          </cell>
          <cell r="AC145">
            <v>33500000</v>
          </cell>
          <cell r="AE145">
            <v>0</v>
          </cell>
          <cell r="AG145">
            <v>0</v>
          </cell>
          <cell r="AI145">
            <v>4676600</v>
          </cell>
          <cell r="AJ145">
            <v>0</v>
          </cell>
          <cell r="AK145">
            <v>38176600</v>
          </cell>
          <cell r="AM145">
            <v>0</v>
          </cell>
        </row>
        <row r="146">
          <cell r="A146" t="str">
            <v>PACBO0000070</v>
          </cell>
          <cell r="C146" t="str">
            <v>CHAIRS</v>
          </cell>
          <cell r="D146" t="str">
            <v/>
          </cell>
          <cell r="E146" t="str">
            <v>18.3.2</v>
          </cell>
          <cell r="F146" t="str">
            <v>EA</v>
          </cell>
          <cell r="G146">
            <v>34</v>
          </cell>
          <cell r="Q146">
            <v>24</v>
          </cell>
          <cell r="T146">
            <v>8</v>
          </cell>
          <cell r="V146">
            <v>2</v>
          </cell>
          <cell r="AB146">
            <v>250000</v>
          </cell>
          <cell r="AC146">
            <v>8500000</v>
          </cell>
          <cell r="AE146">
            <v>0</v>
          </cell>
          <cell r="AG146">
            <v>0</v>
          </cell>
          <cell r="AH146">
            <v>34900</v>
          </cell>
          <cell r="AI146">
            <v>1186600</v>
          </cell>
          <cell r="AJ146">
            <v>284900</v>
          </cell>
          <cell r="AK146">
            <v>9686600</v>
          </cell>
          <cell r="AM146">
            <v>0</v>
          </cell>
        </row>
        <row r="147">
          <cell r="A147" t="str">
            <v>PACBO0000090</v>
          </cell>
          <cell r="C147" t="str">
            <v>DESK</v>
          </cell>
          <cell r="D147" t="str">
            <v/>
          </cell>
          <cell r="E147" t="str">
            <v>18.1.1</v>
          </cell>
          <cell r="F147" t="str">
            <v>EA</v>
          </cell>
          <cell r="G147">
            <v>25</v>
          </cell>
          <cell r="Q147">
            <v>12</v>
          </cell>
          <cell r="T147">
            <v>10</v>
          </cell>
          <cell r="V147">
            <v>3</v>
          </cell>
          <cell r="AB147">
            <v>350000</v>
          </cell>
          <cell r="AC147">
            <v>8750000</v>
          </cell>
          <cell r="AE147">
            <v>0</v>
          </cell>
          <cell r="AG147">
            <v>0</v>
          </cell>
          <cell r="AH147">
            <v>48860</v>
          </cell>
          <cell r="AI147">
            <v>1221500</v>
          </cell>
          <cell r="AJ147">
            <v>398860</v>
          </cell>
          <cell r="AK147">
            <v>9971500</v>
          </cell>
          <cell r="AM147">
            <v>0</v>
          </cell>
        </row>
        <row r="148">
          <cell r="A148" t="str">
            <v>PACBO0000230A</v>
          </cell>
          <cell r="C148" t="str">
            <v>KITCHEN UNIT</v>
          </cell>
          <cell r="D148" t="str">
            <v>TEA KITCHEN</v>
          </cell>
          <cell r="E148" t="str">
            <v>18.17</v>
          </cell>
          <cell r="F148" t="str">
            <v>LOT</v>
          </cell>
          <cell r="G148">
            <v>1</v>
          </cell>
          <cell r="Q148">
            <v>1</v>
          </cell>
          <cell r="AB148">
            <v>1200000</v>
          </cell>
          <cell r="AC148">
            <v>1200000</v>
          </cell>
          <cell r="AE148">
            <v>0</v>
          </cell>
          <cell r="AG148">
            <v>0</v>
          </cell>
          <cell r="AH148">
            <v>167520</v>
          </cell>
          <cell r="AI148">
            <v>167520</v>
          </cell>
          <cell r="AJ148">
            <v>1367520</v>
          </cell>
          <cell r="AK148">
            <v>1367520</v>
          </cell>
          <cell r="AM148">
            <v>0</v>
          </cell>
        </row>
        <row r="149">
          <cell r="A149" t="str">
            <v>PACBO0000240</v>
          </cell>
          <cell r="C149" t="str">
            <v>METAL CABINET</v>
          </cell>
          <cell r="D149" t="str">
            <v>TALL TYPE</v>
          </cell>
          <cell r="E149" t="str">
            <v>18.9</v>
          </cell>
          <cell r="F149" t="str">
            <v>EA</v>
          </cell>
          <cell r="G149">
            <v>10</v>
          </cell>
          <cell r="T149">
            <v>8</v>
          </cell>
          <cell r="V149">
            <v>2</v>
          </cell>
          <cell r="AB149">
            <v>450000</v>
          </cell>
          <cell r="AC149">
            <v>4500000</v>
          </cell>
          <cell r="AE149">
            <v>0</v>
          </cell>
          <cell r="AG149">
            <v>0</v>
          </cell>
          <cell r="AH149">
            <v>62820</v>
          </cell>
          <cell r="AI149">
            <v>628200</v>
          </cell>
          <cell r="AJ149">
            <v>512820</v>
          </cell>
          <cell r="AK149">
            <v>5128200</v>
          </cell>
          <cell r="AM149">
            <v>0</v>
          </cell>
        </row>
        <row r="150">
          <cell r="A150" t="str">
            <v>PACBO0000330</v>
          </cell>
          <cell r="C150" t="str">
            <v>SOFA</v>
          </cell>
          <cell r="D150" t="str">
            <v/>
          </cell>
          <cell r="E150" t="str">
            <v>18.3.2.2</v>
          </cell>
          <cell r="F150" t="str">
            <v>EA</v>
          </cell>
          <cell r="G150">
            <v>4</v>
          </cell>
          <cell r="Q150">
            <v>3</v>
          </cell>
          <cell r="V150">
            <v>1</v>
          </cell>
          <cell r="AB150">
            <v>1500000</v>
          </cell>
          <cell r="AC150">
            <v>6000000</v>
          </cell>
          <cell r="AE150">
            <v>0</v>
          </cell>
          <cell r="AG150">
            <v>0</v>
          </cell>
          <cell r="AH150">
            <v>209400</v>
          </cell>
          <cell r="AI150">
            <v>837600</v>
          </cell>
          <cell r="AJ150">
            <v>1709400</v>
          </cell>
          <cell r="AK150">
            <v>6837600</v>
          </cell>
          <cell r="AM150">
            <v>0</v>
          </cell>
        </row>
        <row r="151">
          <cell r="A151" t="str">
            <v>PACBO0000400</v>
          </cell>
          <cell r="C151" t="str">
            <v>WALL CUPBOARD</v>
          </cell>
          <cell r="D151" t="str">
            <v/>
          </cell>
          <cell r="E151" t="str">
            <v>18.16</v>
          </cell>
          <cell r="F151" t="str">
            <v>EA</v>
          </cell>
          <cell r="G151">
            <v>5</v>
          </cell>
          <cell r="Q151">
            <v>2</v>
          </cell>
          <cell r="T151">
            <v>2</v>
          </cell>
          <cell r="V151">
            <v>1</v>
          </cell>
          <cell r="AB151">
            <v>750000</v>
          </cell>
          <cell r="AC151">
            <v>3750000</v>
          </cell>
          <cell r="AE151">
            <v>0</v>
          </cell>
          <cell r="AG151">
            <v>0</v>
          </cell>
          <cell r="AH151">
            <v>104700</v>
          </cell>
          <cell r="AI151">
            <v>523500</v>
          </cell>
          <cell r="AJ151">
            <v>854700</v>
          </cell>
          <cell r="AK151">
            <v>4273500</v>
          </cell>
          <cell r="AM151">
            <v>0</v>
          </cell>
        </row>
        <row r="152">
          <cell r="A152" t="str">
            <v>PACBO0000430</v>
          </cell>
          <cell r="C152" t="str">
            <v>WHITE BOARD</v>
          </cell>
          <cell r="D152" t="str">
            <v/>
          </cell>
          <cell r="E152" t="str">
            <v>18.6</v>
          </cell>
          <cell r="F152" t="str">
            <v>EA</v>
          </cell>
          <cell r="G152">
            <v>4</v>
          </cell>
          <cell r="Q152">
            <v>1</v>
          </cell>
          <cell r="T152">
            <v>2</v>
          </cell>
          <cell r="V152">
            <v>1</v>
          </cell>
          <cell r="AB152">
            <v>200000</v>
          </cell>
          <cell r="AC152">
            <v>800000</v>
          </cell>
          <cell r="AE152">
            <v>0</v>
          </cell>
          <cell r="AG152">
            <v>0</v>
          </cell>
          <cell r="AH152">
            <v>27920</v>
          </cell>
          <cell r="AI152">
            <v>111680</v>
          </cell>
          <cell r="AJ152">
            <v>227920</v>
          </cell>
          <cell r="AK152">
            <v>911680</v>
          </cell>
          <cell r="AM152">
            <v>0</v>
          </cell>
        </row>
        <row r="154">
          <cell r="D154" t="str">
            <v>Total</v>
          </cell>
          <cell r="AC154">
            <v>2945694919</v>
          </cell>
          <cell r="AE154">
            <v>1599216426</v>
          </cell>
          <cell r="AG154">
            <v>755897187</v>
          </cell>
          <cell r="AI154">
            <v>732356876.19999993</v>
          </cell>
          <cell r="AK154">
            <v>6033165408.2000008</v>
          </cell>
          <cell r="AM154">
            <v>0</v>
          </cell>
        </row>
      </sheetData>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1_Base"/>
      <sheetName val="Description"/>
    </sheetNames>
    <sheetDataSet>
      <sheetData sheetId="0"/>
      <sheetData sheetId="1">
        <row r="8">
          <cell r="K8">
            <v>0</v>
          </cell>
        </row>
        <row r="9">
          <cell r="K9">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집계표_OPTION_"/>
      <sheetName val="_REF"/>
      <sheetName val="당초"/>
      <sheetName val="단가(자재)"/>
      <sheetName val="단가(노임)"/>
      <sheetName val="기초목록"/>
      <sheetName val="노임단가"/>
      <sheetName val="???"/>
      <sheetName val="Sheet1"/>
      <sheetName val="VC2 10.99"/>
      <sheetName val="예산"/>
      <sheetName val="금액내역서"/>
      <sheetName val="KP1590_E"/>
      <sheetName val="영업2"/>
      <sheetName val="영업3"/>
      <sheetName val="BQ_Utl_Off"/>
      <sheetName val="수입"/>
      <sheetName val="집계표 (25,26ဩ"/>
      <sheetName val="inter"/>
      <sheetName val="1월"/>
      <sheetName val="Form 0"/>
      <sheetName val="COVER"/>
      <sheetName val="BQMPALOC"/>
      <sheetName val="공문"/>
      <sheetName val="ERECIN"/>
      <sheetName val="INPUT DATA"/>
      <sheetName val="12CGOU"/>
      <sheetName val="경영혁신본부"/>
      <sheetName val="??"/>
      <sheetName val="BD集計用"/>
      <sheetName val="»ê±Ù"/>
      <sheetName val="연돌일위집계"/>
      <sheetName val="___"/>
      <sheetName val="General Data"/>
      <sheetName val="갑지"/>
      <sheetName val="세금자료"/>
      <sheetName val="95삼성급(본사)"/>
      <sheetName val="Final(1)summary"/>
      <sheetName val="DESCRIPTION"/>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LABOR &amp; 자재"/>
      <sheetName val="제작도"/>
      <sheetName val="SANDAN"/>
      <sheetName val="CB"/>
      <sheetName val="주간기성"/>
      <sheetName val="__"/>
      <sheetName val="DRUM"/>
      <sheetName val="eq_data"/>
      <sheetName val="입출재고현황 (2)"/>
      <sheetName val="뜃맟뭁돽띿맟?-BLDG"/>
      <sheetName val="INPUT_DATA"/>
      <sheetName val="General_Data"/>
      <sheetName val="집계표_(25,26ဩ"/>
      <sheetName val="Form_0"/>
      <sheetName val="간접비 총괄"/>
      <sheetName val="ESCON"/>
      <sheetName val="뜃맟뭁돽띿맟_-BLDG"/>
      <sheetName val="기성내역"/>
      <sheetName val="SALA-002"/>
      <sheetName val="DHEQSUPT"/>
      <sheetName val="M-EQPT-Z"/>
      <sheetName val="TTL"/>
      <sheetName val="???(OPTION)"/>
      <sheetName val="3.공통공사대비"/>
      <sheetName val="B"/>
      <sheetName val="合成単価作成表-BLDG"/>
      <sheetName val="POWER"/>
      <sheetName val="Price Schedule"/>
      <sheetName val="간접비내역-1"/>
      <sheetName val="Lup2"/>
      <sheetName val="Rate Analysis"/>
      <sheetName val="내역서 耰&quot;_x0000__x0000_"/>
      <sheetName val="_x0008_"/>
      <sheetName val="비교검토"/>
      <sheetName val="노임단가표"/>
      <sheetName val="INSTR"/>
      <sheetName val="당진1,2호기전선관설치및접지4차공사내역서-을지"/>
      <sheetName val="BOROUGE2"/>
      <sheetName val="내역ࠜĀ_x0000_M4)"/>
      <sheetName val="h-013211-2"/>
      <sheetName val="PRICES"/>
      <sheetName val="F4-F7"/>
      <sheetName val="EQT-ESTN"/>
      <sheetName val="CAL."/>
      <sheetName val="???¡§????"/>
      <sheetName val="????¢ç¢®¡¿????"/>
      <sheetName val="??????????¢ç??????"/>
      <sheetName val="???????¢ç¢®¢¯????"/>
      <sheetName val="???????®¡¿????"/>
      <sheetName val="??????????????????"/>
      <sheetName val="Q&amp;pl-V"/>
      <sheetName val="EQUIPMENT -2"/>
      <sheetName val="찍기"/>
      <sheetName val="WE'T"/>
      <sheetName val="Cash2"/>
      <sheetName val="Z"/>
      <sheetName val="IN"/>
      <sheetName val="내역서 耰&quot;??"/>
      <sheetName val="A"/>
      <sheetName val="내역ࠜĀ_x005f_x0000_M4)"/>
      <sheetName val="내역서 耰&quot;_x005f_x0000__x005f_x0000_"/>
      <sheetName val="_x005f_x0008_"/>
      <sheetName val="CTEMCOST"/>
      <sheetName val="물량"/>
      <sheetName val="WEIGHT LIST"/>
      <sheetName val="산#2-1 (2)"/>
      <sheetName val="POL6차-PIPING"/>
      <sheetName val="산#3-1"/>
      <sheetName val="BEND LOSS"/>
      <sheetName val="내역"/>
      <sheetName val="단면 (2)"/>
      <sheetName val="표지"/>
      <sheetName val="24V"/>
      <sheetName val="SOURCE"/>
      <sheetName val="6PILE  (돌출)"/>
      <sheetName val="jobhist"/>
      <sheetName val="공사비 내역 (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실행"/>
      <sheetName val="EQUIP"/>
      <sheetName val="Static Equip"/>
      <sheetName val="CAT_5"/>
      <sheetName val="Form A "/>
      <sheetName val="LEGEND"/>
      <sheetName val="PROCURE"/>
      <sheetName val="당초내역서"/>
      <sheetName val="내역ࠜĀ"/>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Compare"/>
      <sheetName val="3.Breakdown Direct Paint"/>
      <sheetName val="Spl"/>
      <sheetName val="BID"/>
      <sheetName val="Quantity"/>
      <sheetName val="내역서 耰&quot;__"/>
      <sheetName val="Summary Sheets"/>
      <sheetName val="DATA"/>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내역ࠜĀ?M4)"/>
      <sheetName val="경영혁신본뷀"/>
      <sheetName val="electrical"/>
      <sheetName val="2.2 STAFF Scedule"/>
      <sheetName val="입력시트"/>
      <sheetName val="BCPAB"/>
      <sheetName val="내역ࠜĀ_x005f_x005f_x005f_x0000_M4)"/>
      <sheetName val="갑지1"/>
      <sheetName val="내역서 耰&quot;_x005f_x005f_x005f_x0000__x005f_x005f_x0000"/>
      <sheetName val="_x005f_x005f_x005f_x0008_"/>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EQUIPOS"/>
      <sheetName val="직재"/>
      <sheetName val="I一般比"/>
      <sheetName val="7. 월별투입내역서"/>
      <sheetName val="견적"/>
      <sheetName val="PI"/>
      <sheetName val="EQUIP LIST"/>
      <sheetName val="BM DATA SHEET"/>
      <sheetName val="수주추정"/>
      <sheetName val="9906"/>
      <sheetName val="계측 내역서"/>
      <sheetName val="내역ࠜĀ_M4)"/>
      <sheetName val="내역서_耰&quot;__"/>
      <sheetName val="내역ࠜĀ_x005f_x005f_x005f_x005f_x005f_x005f_x005f_x0000_M4"/>
      <sheetName val="내역서 耰&quot;_x005f_x005f_x005f_x005f_x005f_x005f_x005f_x0000_"/>
      <sheetName val="_x005f_x005f_x005f_x005f_x005f_x005f_x005f_x0008_"/>
      <sheetName val="Insts"/>
      <sheetName val="Vind - BtB"/>
      <sheetName val="LV induction motors"/>
      <sheetName val="인원계획"/>
      <sheetName val="BSD (2)"/>
      <sheetName val="CIVIL"/>
      <sheetName val="ERECT"/>
      <sheetName val="PROSUM"/>
      <sheetName val="Sheet1 (2)"/>
      <sheetName val="수로보호공"/>
      <sheetName val="데이타"/>
      <sheetName val="식재인부"/>
      <sheetName val="인부신상자료"/>
      <sheetName val="Z- GENERAL PRICE SUMMARY"/>
      <sheetName val=" Estimate  "/>
      <sheetName val="cable-data"/>
      <sheetName val="T 3"/>
      <sheetName val="HORI. VESSEL"/>
      <sheetName val="Resumen"/>
      <sheetName val="Precios Unitarios"/>
      <sheetName val="Administrative Prices"/>
      <sheetName val="Calc"/>
      <sheetName val="WBS 44"/>
      <sheetName val="WBS 41"/>
      <sheetName val="Precios por Administración"/>
      <sheetName val="Subcon A"/>
      <sheetName val="AILC004"/>
      <sheetName val="97 사업추정(WEKI)"/>
      <sheetName val="SummaryC"/>
      <sheetName val="Detail"/>
      <sheetName val="입찰품의서"/>
      <sheetName val="Q-7100-001"/>
      <sheetName val="cable"/>
      <sheetName val="배관내역"/>
      <sheetName val="내역서"/>
      <sheetName val="MP MOB"/>
      <sheetName val="Sheet4"/>
      <sheetName val="Form B"/>
      <sheetName val="Material Selections"/>
      <sheetName val="Basic_Rate"/>
      <sheetName val="appendix_2_5_final_accounts"/>
      <sheetName val="Format"/>
      <sheetName val="Labour"/>
      <sheetName val="Material"/>
      <sheetName val="Sheet1_(2)"/>
      <sheetName val="BATCH"/>
      <sheetName val="내역ࠜĀ_x005f_x005f_x005f_x005f_x005f_x005f_x005f_x005f_x0"/>
      <sheetName val="내역서 耰&quot;_x005f_x005f_x005f_x005f_x005f_x005f_x005f_x005f_"/>
      <sheetName val="변경집계표"/>
      <sheetName val="_x005f_x005f_x005f_x005f_x005f_x005f_x005f_x005f_x005f_x005f_"/>
      <sheetName val="All_2"/>
      <sheetName val="trf(36%)"/>
      <sheetName val="Monthly Load"/>
      <sheetName val="Weekly Load"/>
      <sheetName val="금융"/>
      <sheetName val="_x0002__x0000_뻘N_x0000__x0000__x0001_ࠀ역서"/>
      <sheetName val="M_DB"/>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DB@Acess"/>
      <sheetName val="집계표"/>
      <sheetName val="실행집계"/>
      <sheetName val="breakdown of wage rate"/>
      <sheetName val="Indirect Cost"/>
      <sheetName val="Unit"/>
      <sheetName val="Direct"/>
      <sheetName val="FORM-12"/>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총괄표"/>
      <sheetName val="choose"/>
      <sheetName val="[SANDAN.XLS??"/>
      <sheetName val="Lstsub"/>
      <sheetName val="Piping BQ for one turbine"/>
      <sheetName val="Preliminaries"/>
      <sheetName val="piping"/>
      <sheetName val="Mech"/>
      <sheetName val="Fire Protection"/>
      <sheetName val="Buildings"/>
      <sheetName val="Instrument"/>
      <sheetName val="입찰내역 발주처 양식"/>
      <sheetName val="breakdown_of_wage_rate"/>
      <sheetName val="Indirect_Cost"/>
      <sheetName val="생산계획"/>
      <sheetName val="상반기손익차2총괄"/>
      <sheetName val="VLOOKUP"/>
      <sheetName val="cal-foamglass"/>
      <sheetName val="정부노임단가"/>
      <sheetName val="연습"/>
      <sheetName val="경영현황"/>
      <sheetName val="Hot"/>
      <sheetName val="운반"/>
      <sheetName val="sum"/>
      <sheetName val="Summary"/>
      <sheetName val="2003년국내현장공사비_실적3"/>
      <sheetName val="VC2_10_993"/>
      <sheetName val="원가"/>
      <sheetName val="내역서 (∮ἀ嘆ɶ_x0000_᠀㬁_x0000_"/>
      <sheetName val="당초_xd8b4_∸ἀ"/>
      <sheetName val="중기"/>
      <sheetName val="수량집계"/>
      <sheetName val="총괄집계표"/>
      <sheetName val="Cal"/>
      <sheetName val="BREAKDOWN(철거설치)"/>
      <sheetName val="Resource table"/>
      <sheetName val="General"/>
      <sheetName val="Menus"/>
      <sheetName val="일일총괄"/>
      <sheetName val="criteria"/>
      <sheetName val="Utility and Fire flange"/>
      <sheetName val="_x0004__x0000__x000d__x0000__x0003__x0000__x0004__x0000__x0016__x0000__x000d__x0000__x0004_"/>
      <sheetName val="_x000a__x0000__x001b__x0000__x0006__x0000__x0006__x0000__x0008__x0000__x000a__x0000__x0000_"/>
      <sheetName val="97"/>
      <sheetName val="MANP"/>
      <sheetName val="C"/>
      <sheetName val="Equipment List"/>
      <sheetName val="info"/>
      <sheetName val="TP"/>
      <sheetName val="Form1.SQP"/>
      <sheetName val="Resource"/>
      <sheetName val="RFP002"/>
      <sheetName val="TDTKP"/>
      <sheetName val="DK-KH"/>
      <sheetName val="COVER-P"/>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D-623D"/>
      <sheetName val="HP-Steamdrum"/>
      <sheetName val="CHANNEL"/>
      <sheetName val="PROTECTION "/>
      <sheetName val="CIBATU5OO"/>
      <sheetName val="_x0002_?뻘N??_x0001_ࠀ역서"/>
      <sheetName val="목표세부명세"/>
      <sheetName val="중기일위대가"/>
      <sheetName val="결과조달"/>
      <sheetName val="TOTAL"/>
      <sheetName val="SS2"/>
      <sheetName val="품셈"/>
      <sheetName val="BM-Elec"/>
      <sheetName val="BM-Inst"/>
      <sheetName val="공정계획(내부계획25%,내부w.f)"/>
      <sheetName val="Heavy Equipments"/>
      <sheetName val="AG Pipe Qty Analysis"/>
      <sheetName val="7422CW00"/>
      <sheetName val="SFN ORIG"/>
      <sheetName val="SFN"/>
      <sheetName val="R2564AHDTS"/>
      <sheetName val="CPS"/>
      <sheetName val="1350-A"/>
      <sheetName val="_SANDAN.XLS__"/>
      <sheetName val="_x0002_"/>
      <sheetName val="Proposal"/>
      <sheetName val="w't table"/>
      <sheetName val="plan&amp;section of foundation"/>
      <sheetName val="working load at the btm ft."/>
      <sheetName val="stability check"/>
      <sheetName val="design criteria"/>
      <sheetName val="design load"/>
      <sheetName val="SCHEDD TAMBAHAN"/>
      <sheetName val="LOB"/>
      <sheetName val="도"/>
      <sheetName val="단가 (2)"/>
      <sheetName val="4-3LEVEL-5 epic.4"/>
      <sheetName val="부대비율"/>
      <sheetName val="INPUT"/>
      <sheetName val="사급자재집계표"/>
      <sheetName val="HVAC(사급자재)"/>
      <sheetName val="U-W"/>
      <sheetName val="수량산출서"/>
      <sheetName val="실행예산 MM"/>
      <sheetName val="강재"/>
      <sheetName val="OD5000"/>
      <sheetName val="실행내역"/>
      <sheetName val="BOQ-B.DOWN"/>
      <sheetName val="한강운반비"/>
      <sheetName val="mto-rev0B"/>
      <sheetName val="FWBS 1530"/>
      <sheetName val="이자율"/>
      <sheetName val="VIZ4"/>
      <sheetName val="VIZ7"/>
      <sheetName val="UZ"/>
      <sheetName val="K_SURFACES"/>
      <sheetName val="내역서 (∮ἀ嘆ɶ"/>
      <sheetName val="Dir Manpower Other Exp."/>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03"/>
      <sheetName val="Form_D-12"/>
      <sheetName val="Form_B-12"/>
      <sheetName val="Form_F-12"/>
      <sheetName val="Form_A2"/>
      <sheetName val="General_Data3"/>
      <sheetName val="LABOR_&amp;_자재2"/>
      <sheetName val="입출재고현황_(2)2"/>
      <sheetName val="3_공통공사대비2"/>
      <sheetName val="간접비_총괄2"/>
      <sheetName val="Price_Schedule2"/>
      <sheetName val="CAL_2"/>
      <sheetName val="Rate_Analysis2"/>
      <sheetName val="EQUIPMENT_-22"/>
      <sheetName val="공사비_내역_(가)1"/>
      <sheetName val="WEIGHT_LIST1"/>
      <sheetName val="산#2-1_(2)1"/>
      <sheetName val="BEND_LOSS1"/>
      <sheetName val="내역서_耰&quot;??2"/>
      <sheetName val="단면_(2)1"/>
      <sheetName val="6PILE__(돌출)1"/>
      <sheetName val="Static_Equip1"/>
      <sheetName val="Form_A_1"/>
      <sheetName val="내역서_耰&quot;_x005f_x0000__x005f_x0000_1"/>
      <sheetName val="3_Breakdown_Direct_Paint1"/>
      <sheetName val="내역서_耰&quot;__2"/>
      <sheetName val="Summary_Sheets1"/>
      <sheetName val="Civil_11"/>
      <sheetName val="Civil_21"/>
      <sheetName val="Civil_31"/>
      <sheetName val="Site_11"/>
      <sheetName val="Site_21"/>
      <sheetName val="Site_31"/>
      <sheetName val="Site_Faci1"/>
      <sheetName val="Man_Hole"/>
      <sheetName val="7__월별투입내역서"/>
      <sheetName val="Sheet1_(2)1"/>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내역서_耰&quot;_x005f_x005f_x005f_x0000__x005f_x005f_x0000"/>
      <sheetName val="2_2_STAFF_Scedule"/>
      <sheetName val="내역서_耰&quot;_x005f_x005f_x005f_x005f_x005f_x005f_x005f_x0000_"/>
      <sheetName val="계측_내역서"/>
      <sheetName val="EQUIP_LIST"/>
      <sheetName val="Z-_GENERAL_PRICE_SUMMARY"/>
      <sheetName val="_Estimate__"/>
      <sheetName val="T_3"/>
      <sheetName val="HORI__VESSEL"/>
      <sheetName val="MP_MOB"/>
      <sheetName val="Form_B"/>
      <sheetName val="Precios_Unitarios"/>
      <sheetName val="Vind_-_BtB"/>
      <sheetName val="LV_induction_motors"/>
      <sheetName val="BSD_(2)"/>
      <sheetName val="Administrative_Prices"/>
      <sheetName val="WBS_44"/>
      <sheetName val="WBS_41"/>
      <sheetName val="Precios_por_Administración"/>
      <sheetName val="Subcon_A"/>
      <sheetName val="뻘Nࠀ역서"/>
      <sheetName val="BM_DATA_SHEET1"/>
      <sheetName val="내역서_耰&quot;_x005f_x005f_x005f_x005f_x005f_x005f_x005f_x005f_"/>
      <sheetName val="Monthly_Load"/>
      <sheetName val="Weekly_Load"/>
      <sheetName val="97_사업추정(WEKI)"/>
      <sheetName val="내역서_(∮ἀ嘆ɶ᠀㬁"/>
      <sheetName val="Eq__Mobilization"/>
      <sheetName val="[SANDAN_XLS??"/>
      <sheetName val="Piping_BQ_for_one_turbine"/>
      <sheetName val="Material_Selections"/>
      <sheetName val="Resource_table"/>
      <sheetName val="Utility_and_Fire_flange"/>
      <sheetName val="_x000a__x000a_"/>
      <sheetName val="Equipment_List"/>
      <sheetName val="Form1_SQP"/>
      <sheetName val="AG_Pipe_Qty_Analysis"/>
      <sheetName val="공정계획(내부계획25%,내부w_f)"/>
      <sheetName val="Heavy_Equipments"/>
      <sheetName val="실행철강하도"/>
      <sheetName val="전기"/>
      <sheetName val="MODULE CONFIRM"/>
      <sheetName val="w't_table"/>
      <sheetName val="breakdown_of_wage_rate1"/>
      <sheetName val="Indirect_Cost1"/>
      <sheetName val="?뻘N??ࠀ역서"/>
      <sheetName val="_SANDAN_XLS__"/>
      <sheetName val="SCHEDD_TAMBAHAN"/>
      <sheetName val="SFN_ORIG"/>
      <sheetName val="Fire_Protection"/>
      <sheetName val="입찰내역_발주처_양식"/>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Dir_Manpower_Other_Exp_"/>
      <sheetName val="FWBS_1530"/>
      <sheetName val="WIND"/>
      <sheetName val="ITB COST"/>
      <sheetName val="Costo-MO"/>
      <sheetName val="분전반계산서(석관)"/>
      <sheetName val="내역서_耰&quot;1"/>
      <sheetName val="견적대비표"/>
      <sheetName val="노임9월"/>
      <sheetName val="일위대가(계측기설치)"/>
      <sheetName val="EP0618"/>
      <sheetName val="SILICATE"/>
      <sheetName val="DB"/>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SEX"/>
      <sheetName val="Currency Rate"/>
      <sheetName val="Personnel"/>
      <sheetName val="ANALISA"/>
      <sheetName val="Unit Price "/>
      <sheetName val="PNT"/>
      <sheetName val="D7(1)"/>
      <sheetName val="BOQ"/>
      <sheetName val="5-ALAT(1)"/>
      <sheetName val="4-Basic Price"/>
      <sheetName val="Rekap"/>
      <sheetName val="AHS"/>
      <sheetName val="Evaluasi Penw"/>
      <sheetName val="Rekapitulasi"/>
      <sheetName val="Man Power &amp; Comp"/>
      <sheetName val="MP-PLAN"/>
      <sheetName val="L-TIGA"/>
      <sheetName val="Data List"/>
      <sheetName val="MP_PLAN"/>
      <sheetName val="10"/>
      <sheetName val="5"/>
      <sheetName val="1"/>
      <sheetName val="PROGRESS"/>
      <sheetName val="Cash In-Cash Out Actual"/>
      <sheetName val="CÓDIGOS"/>
      <sheetName val="Database"/>
      <sheetName val=" _x0000__x001b__x0000__x0006__x0000__x0006__x0000__x0008__x0000_ _x0000__x0000_"/>
      <sheetName val="할증 "/>
      <sheetName val="경제지표"/>
      <sheetName val="1100-1200-1300-1910-2140-LEV 2"/>
      <sheetName val="내역ࠜĀ_x005f_x005f_x005f_x0000_M4"/>
      <sheetName val="내역서 耰&quot;_x005f_x005f_x005f_x0000_"/>
      <sheetName val="내역ࠜĀ_x005f_x005f_x005f_x005f_x0"/>
      <sheetName val="내역서 耰&quot;_x005f_x005f_x005f_x005f_"/>
      <sheetName val="_x0002__x0000_뻘N_x0000__x0000__"/>
      <sheetName val="_x0004__x0000__x000d__x0000__x0"/>
      <sheetName val="_x000a__x0000__x001b__x0000__x0"/>
      <sheetName val="HVAC"/>
      <sheetName val="내역서 耰&quot;_x005f_x0000__x0000"/>
      <sheetName val="_x005f_x005f_x005f_x005f_"/>
      <sheetName val="내역서_耰&quot;_x005f_x0000__x0000"/>
      <sheetName val="판가반영"/>
      <sheetName val="실행(ALT1)"/>
      <sheetName val="FWBS"/>
      <sheetName val="설계명세1-1"/>
      <sheetName val="내역서1999.8최종"/>
      <sheetName val="DESIGN"/>
      <sheetName val="영업소실적"/>
      <sheetName val="PROJECT BRIEF"/>
      <sheetName val="tggwan(mac)"/>
      <sheetName val="MTP"/>
      <sheetName val="배수내역"/>
      <sheetName val="공사내역"/>
      <sheetName val="_x0004_"/>
      <sheetName val="_x000a_"/>
      <sheetName val="dc1"/>
      <sheetName val="master"/>
      <sheetName val="MTO"/>
      <sheetName val="Elect_BOM"/>
      <sheetName val="Elect"/>
      <sheetName val="BQ"/>
      <sheetName val="aa_piping"/>
      <sheetName val="CABLE_DATA"/>
      <sheetName val="CIVIL_UP"/>
      <sheetName val="ETUDE_de_Prix__(2)"/>
      <sheetName val="選單"/>
      <sheetName val="99. FWBS(Ref)"/>
      <sheetName val="99. Change Rate"/>
      <sheetName val="CUADRO DE PRECIOS"/>
      <sheetName val="Checklist-Parameters"/>
      <sheetName val="Fillermetal"/>
      <sheetName val="Updating Form-Oct 2011"/>
      <sheetName val="Weld Consumable"/>
      <sheetName val="WQT"/>
      <sheetName val="NDE Cost-Summary"/>
      <sheetName val="9July Above Ground Pipe"/>
      <sheetName val="M 11"/>
      <sheetName val="Process Data 1"/>
      <sheetName val="REDUCER"/>
      <sheetName val="BAG-2"/>
      <sheetName val="Overall"/>
      <sheetName val="salary"/>
      <sheetName val="Hoja2"/>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CONFIG"/>
      <sheetName val="Datos"/>
      <sheetName val="첨부1-집행내역(요약)"/>
      <sheetName val="Closeout Control"/>
      <sheetName val="Site Findings Status Sheet"/>
      <sheetName val="골조시행"/>
      <sheetName val="RAB AR&amp;STR"/>
      <sheetName val="I-KAMAR"/>
      <sheetName val="Library"/>
      <sheetName val="Sum (Case-3)"/>
      <sheetName val="예산-내부"/>
      <sheetName val="Ocean Transporation Charge"/>
      <sheetName val="검측서"/>
      <sheetName val="예가표"/>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Engineering&amp;Management"/>
      <sheetName val="Tools &amp; Settings"/>
      <sheetName val="Data Summary"/>
      <sheetName val="Resources"/>
      <sheetName val="FFA"/>
      <sheetName val="Currencies"/>
      <sheetName val="Crew Costs"/>
      <sheetName val="Spread Costs"/>
      <sheetName val="Unique List_Misc"/>
      <sheetName val="Weekl_x0004__x0000__x0016__x0000__x000d__x0000_"/>
      <sheetName val="_x0000__x000e__x0000__x0005_"/>
      <sheetName val="내역서_(N _x000e__x000e__x000e_  _x0012__x0010__x000a_"/>
      <sheetName val="ഀࠀကЀЀԀЀԀ̀ᤀഀ؀Ѐༀ"/>
      <sheetName val="Discounted Cash Flow"/>
      <sheetName val="내역서_(N_x0009__x000e__x000e__x000e__x0009__x0009__x0012__x0010__x000a_"/>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Cash Flow bulanan"/>
      <sheetName val="schalt"/>
      <sheetName val="schtng"/>
      <sheetName val="schbhn"/>
      <sheetName val="H.Satuan"/>
      <sheetName val="I_KAMAR"/>
      <sheetName val="UP MINOR"/>
      <sheetName val="In-House Summary"/>
      <sheetName val="7422CW_x0013__x0000_"/>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Unt rate"/>
      <sheetName val="시행분석"/>
      <sheetName val="수량산출"/>
      <sheetName val="General Notes"/>
      <sheetName val="CAL1"/>
      <sheetName val="Pengesahan "/>
      <sheetName val="BILL"/>
      <sheetName val="Direct PMS"/>
      <sheetName val="OCT.FDN"/>
      <sheetName val="D-3109"/>
      <sheetName val="SCH"/>
      <sheetName val="_x0002__뻘N___x0001_ࠀ역서"/>
      <sheetName val="Codes.Pers"/>
      <sheetName val="경비실"/>
      <sheetName val="OPT_x0012__x0000__x0010__x0000__x000a__x0000_"/>
      <sheetName val="_x0000__x0013__x0000__x0014_"/>
      <sheetName val="배수공"/>
      <sheetName val="장산"/>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  "/>
      <sheetName val=" "/>
      <sheetName val="breakdown of wage ra`f"/>
      <sheetName val="breakdown of wage ra"/>
      <sheetName val="breakdown of wage rað-"/>
      <sheetName val="2.Overall Summary "/>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2. 현장 자금투입 집계표"/>
      <sheetName val="_도면 및 도서 제출목록 및 일정_170202.xlsx"/>
      <sheetName val="Bill rekap"/>
      <sheetName val="Harga Satuan"/>
      <sheetName val="LISTRIK"/>
      <sheetName val="F ALARM"/>
      <sheetName val="Exchange Rate"/>
      <sheetName val="00-Summary Information-ABB"/>
      <sheetName val="PABS,Site info"/>
      <sheetName val="물량표"/>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BD"/>
      <sheetName val="TYPE"/>
      <sheetName val="Rates &amp; Legend"/>
      <sheetName val="BQ_IMPORT"/>
      <sheetName val="Raw data"/>
      <sheetName val="도면자료제출일정"/>
      <sheetName val="DROP DOWN"/>
      <sheetName val="Material code"/>
      <sheetName val="개시대사 (2)"/>
      <sheetName val="용접품"/>
      <sheetName val="절단품"/>
      <sheetName val="Action Item"/>
      <sheetName val="Rating"/>
      <sheetName val="유림골조"/>
      <sheetName val="ID.CD"/>
      <sheetName val="Sheet5"/>
      <sheetName val="design_criteria1"/>
      <sheetName val="Codes_Pers"/>
      <sheetName val="Distribution Table"/>
      <sheetName val="BA1047集約"/>
      <sheetName val="대운산출"/>
      <sheetName val="내역서_(N _x000e__x000e__x000e_  _x0012__x0010_ "/>
      <sheetName val="차트 (2)"/>
      <sheetName val="Chart_Cable"/>
      <sheetName val="9_1차이내역"/>
      <sheetName val="pipeline-1"/>
      <sheetName val="BQMP"/>
      <sheetName val="Equipment Spec List"/>
      <sheetName val="Header"/>
      <sheetName val="EE-PROP"/>
      <sheetName val="DATA MENTAH"/>
      <sheetName val="breakdown of wage rap"/>
      <sheetName val="breakdown of wage ra"/>
      <sheetName val="breakdown of wage raÐ¾"/>
      <sheetName val="Pipe-Hot"/>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rocess Data (2)"/>
      <sheetName val="Process_Data_(2)"/>
      <sheetName val="실행집_x0005_"/>
      <sheetName val="실행집聈"/>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_뻘N__ࠀ역서"/>
      <sheetName val="Rates_&amp;_Legend"/>
      <sheetName val="OCT_FDN"/>
      <sheetName val="General_Notes"/>
      <sheetName val="热力"/>
      <sheetName val="PHSB"/>
      <sheetName val="AN"/>
      <sheetName val="drg"/>
      <sheetName val="BM"/>
      <sheetName val="BSD ᯷㧓_x0001_"/>
      <sheetName val="PWA"/>
      <sheetName val="2003상반기노임기준"/>
      <sheetName val="손익차9월2"/>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_"/>
      <sheetName val="내역서_耰&quot;_x0000__x0001"/>
      <sheetName val="내역서_耰&quot;_x00001"/>
      <sheetName val="내역서_耰&quot;_x005f1"/>
      <sheetName val="내역서_耰&quot;_x0000__x0002"/>
      <sheetName val="내역서_耰&quot;_x00002"/>
      <sheetName val="내역서_耰&quot;_x005f2"/>
      <sheetName val="Others"/>
      <sheetName val="DISCIPLINE"/>
      <sheetName val="Analysis"/>
      <sheetName val="EVA-004-MEC"/>
      <sheetName val="__x0000__x001b__x0000__x0006__x"/>
      <sheetName val="Linelist LNGC Process"/>
      <sheetName val="당초?∸ἀ"/>
      <sheetName val="TJ1Q47"/>
      <sheetName val="Particular Sch"/>
      <sheetName val="Orçamento"/>
      <sheetName val="Cashflow Analysis"/>
      <sheetName val="인산"/>
      <sheetName val="SPEC LIST(EQUP, SYS)"/>
      <sheetName val="Air Cooler-E"/>
      <sheetName val="HO_Site Rates-2011"/>
      <sheetName val="LEGENDA"/>
      <sheetName val="Al Taweelah"/>
      <sheetName val="SUM "/>
      <sheetName val="Multi-currency"/>
      <sheetName val="EQUIPMENT_-_x0000_"/>
      <sheetName val="USDKRW"/>
      <sheetName val="Inquiry"/>
      <sheetName val="품셈TABLE"/>
      <sheetName val="환율"/>
      <sheetName val="Additional data"/>
      <sheetName val="MD"/>
      <sheetName val="구분"/>
      <sheetName val="208"/>
      <sheetName val="TQ Format"/>
      <sheetName val="기기리스트"/>
      <sheetName val="定额"/>
      <sheetName val="공사비SUM"/>
      <sheetName val="백분율"/>
      <sheetName val="33628-Rev. A"/>
      <sheetName val="내역(한신APT)"/>
      <sheetName val="2_Overall_Summary_"/>
      <sheetName val="공사비집계"/>
      <sheetName val="손익차총괄2"/>
      <sheetName val="Benchmark"/>
      <sheetName val="Precios Unitariԯ_x0000_"/>
      <sheetName val="Attach 4-18"/>
      <sheetName val="Données"/>
      <sheetName val="GraphData"/>
      <sheetName val="BHANDUP"/>
      <sheetName val="Register"/>
      <sheetName val="INPUT DATA OF SCHEDULE"/>
      <sheetName val="CONST"/>
      <sheetName val="#¡REF"/>
      <sheetName val="WIP"/>
      <sheetName val="내역서 ᢐ_x001f__x0000__x0000_"/>
      <sheetName val="{}"/>
      <sheetName val="리스크 분류체계"/>
      <sheetName val="Risk"/>
      <sheetName val="광통신 견적내역서1"/>
      <sheetName val="11.자재단가"/>
      <sheetName val="바닥판_x0000_⽷_x0000_"/>
      <sheetName val="Values"/>
      <sheetName val="Pulldown"/>
      <sheetName val="14-Eng rate"/>
      <sheetName val="Grafico"/>
      <sheetName val="Codes"/>
      <sheetName val="C-301E~305E"/>
      <sheetName val="Cash Flow"/>
      <sheetName val="Yield"/>
      <sheetName val=" _x0000__x001b__x0000__x0006__x"/>
      <sheetName val="Weekl_x0004__x0000__x0016__x000"/>
      <sheetName val="내역서_(N_x0009__x000e__x000e__x00"/>
      <sheetName val="내역서_(N _x000e__x000e__x000e_  _"/>
      <sheetName val="__-BLDG"/>
      <sheetName val="C1C2"/>
      <sheetName val="LIFE &amp; REP PROVN"/>
      <sheetName val="O&amp;M CREW"/>
      <sheetName val="내역서_(N _x000e__x000e__x00"/>
      <sheetName val="Drop-Downs"/>
      <sheetName val="EXPAN-1"/>
      <sheetName val="Basic"/>
      <sheetName val="B_Down"/>
      <sheetName val="Scheme Area Details_Block__ C2"/>
      <sheetName val="Finansal tamamlanma Eğrisi"/>
      <sheetName val="SIVA"/>
      <sheetName val="ABUT수량-A1"/>
      <sheetName val="서부산시설"/>
      <sheetName val="SUPTMTO"/>
      <sheetName val="Tender data"/>
      <sheetName val="내역서 (∮ἀ嘆ɶ?᠀㬁?"/>
      <sheetName val="당초_xd8b4_➴ȭ"/>
      <sheetName val="KUWATI(Total)_10"/>
      <sheetName val="OPTION_210"/>
      <sheetName val="OPTION_3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2002년_현장공사비_국내_실적10"/>
      <sheetName val="2003년국내현장공사비_실적10"/>
      <sheetName val="VC2_10_9910"/>
      <sheetName val="INPUT_DATA9"/>
      <sheetName val="집계표_(25,26ဩ9"/>
      <sheetName val="Form_09"/>
      <sheetName val="Form_D-18"/>
      <sheetName val="Form_B-18"/>
      <sheetName val="Form_F-18"/>
      <sheetName val="Form_A8"/>
      <sheetName val="General_Data9"/>
      <sheetName val="LABOR_&amp;_자재8"/>
      <sheetName val="Rate_Analysis8"/>
      <sheetName val="입출재고현황_(2)8"/>
      <sheetName val="3_공통공사대비8"/>
      <sheetName val="간접비_총괄8"/>
      <sheetName val="Price_Schedule8"/>
      <sheetName val="CAL_8"/>
      <sheetName val="EQUIPMENT_-28"/>
      <sheetName val="공사비_내역_(가)7"/>
      <sheetName val="WEIGHT_LIST7"/>
      <sheetName val="산#2-1_(2)7"/>
      <sheetName val="BEND_LOSS7"/>
      <sheetName val="내역서_耰&quot;??8"/>
      <sheetName val="6PILE__(돌출)7"/>
      <sheetName val="Static_Equip7"/>
      <sheetName val="단면_(2)7"/>
      <sheetName val="Form_A_7"/>
      <sheetName val="내역서_耰&quot;_x005f_x0000__x005f_x0000_7"/>
      <sheetName val="3_Breakdown_Direct_Paint7"/>
      <sheetName val="내역서_耰&quot;__8"/>
      <sheetName val="Summary_Sheets7"/>
      <sheetName val="Civil_17"/>
      <sheetName val="Civil_27"/>
      <sheetName val="Civil_37"/>
      <sheetName val="Site_17"/>
      <sheetName val="Site_27"/>
      <sheetName val="Site_37"/>
      <sheetName val="Site_Faci7"/>
      <sheetName val="7__월별투입내역서6"/>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2_2_STAFF_Scedule6"/>
      <sheetName val="내역서_耰&quot;_x005f_x005f_x005f_x0000__x005f_x005f_x0006"/>
      <sheetName val="계측_내역서6"/>
      <sheetName val="Man_Hole6"/>
      <sheetName val="내역서_耰&quot;_x005f_x005f_x005f_x005f_x005f_x005f_x00006"/>
      <sheetName val="Z-_GENERAL_PRICE_SUMMARY6"/>
      <sheetName val="_Estimate__6"/>
      <sheetName val="T_36"/>
      <sheetName val="Sheet1_(2)7"/>
      <sheetName val="HORI__VESSEL6"/>
      <sheetName val="EQUIP_LIST6"/>
      <sheetName val="Form_B6"/>
      <sheetName val="Precios_Unitarios6"/>
      <sheetName val="MP_MOB6"/>
      <sheetName val="BM_DATA_SHEET7"/>
      <sheetName val="Vind_-_BtB6"/>
      <sheetName val="LV_induction_motors6"/>
      <sheetName val="BSD_(2)6"/>
      <sheetName val="Administrative_Prices6"/>
      <sheetName val="WBS_446"/>
      <sheetName val="WBS_416"/>
      <sheetName val="Precios_por_Administración6"/>
      <sheetName val="Subcon_A6"/>
      <sheetName val="내역서_耰&quot;_x005f_x005f_x005f_x005f_x005f_x005f_x005f6"/>
      <sheetName val="97_사업추정(WEKI)6"/>
      <sheetName val="Monthly_Load6"/>
      <sheetName val="Weekly_Load6"/>
      <sheetName val="breakdown_of_wage_rate6"/>
      <sheetName val="Indirect_Cost6"/>
      <sheetName val="Material_Selections6"/>
      <sheetName val="Eq__Mobilization6"/>
      <sheetName val="[SANDAN_XLS??6"/>
      <sheetName val="Piping_BQ_for_one_turbine6"/>
      <sheetName val="Resource_table6"/>
      <sheetName val="Utility_and_Fire_flange6"/>
      <sheetName val="Equipment_List6"/>
      <sheetName val="Form1_SQP6"/>
      <sheetName val="공정계획(내부계획25%,내부w_f)6"/>
      <sheetName val="Heavy_Equipments6"/>
      <sheetName val="AG_Pipe_Qty_Analysis6"/>
      <sheetName val="4-3LEVEL-5_epic_45"/>
      <sheetName val="단가_(2)5"/>
      <sheetName val="w't_table6"/>
      <sheetName val="SCHEDD_TAMBAHAN6"/>
      <sheetName val="_SANDAN_XLS__6"/>
      <sheetName val="SFN_ORIG6"/>
      <sheetName val="Fire_Protection6"/>
      <sheetName val="입찰내역_발주처_양식6"/>
      <sheetName val="MODULE_CONFIRM5"/>
      <sheetName val="ITB_COST6"/>
      <sheetName val="내역서_(∮ἀ嘆ɶ5"/>
      <sheetName val="Dir_Manpower_Other_Exp_6"/>
      <sheetName val="Cash_In-Cash_Out_Actual5"/>
      <sheetName val="BOQ-B_DOWN5"/>
      <sheetName val="FWBS_15305"/>
      <sheetName val="실행예산_MM5"/>
      <sheetName val="PROTECTION_5"/>
      <sheetName val="내역서1999_8최종1"/>
      <sheetName val="plan&amp;section_of_foundation2"/>
      <sheetName val="working_load_at_the_btm_ft_2"/>
      <sheetName val="stability_check2"/>
      <sheetName val="design_load2"/>
      <sheetName val="Updating_Form-Oct_20111"/>
      <sheetName val="Weld_Consumable1"/>
      <sheetName val="NDE_Cost-Summary1"/>
      <sheetName val="9July_Above_Ground_Pipe1"/>
      <sheetName val="M_111"/>
      <sheetName val="Process_Data_11"/>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4-Basic_Price1"/>
      <sheetName val="Evaluasi_Penw1"/>
      <sheetName val="Sum_(Case-3)1"/>
      <sheetName val="Man_Power_&amp;_Comp1"/>
      <sheetName val="Data_List1"/>
      <sheetName val="Currency_Rate1"/>
      <sheetName val="Closeout_Control1"/>
      <sheetName val="PROJECT_BRIEF1"/>
      <sheetName val="CUADRO_DE_PRECIOS5"/>
      <sheetName val="Site_Findings_Status_Sheet1"/>
      <sheetName val="1100-1200-1300-1910-2140-LEV_21"/>
      <sheetName val="5_)_Time_Delays1"/>
      <sheetName val="Material_Price1"/>
      <sheetName val="내역서_耰&quot;_x005f_x005f_x005f_x0000_1"/>
      <sheetName val="내역서_耰&quot;_x005f_x005f_x005f_x005f_1"/>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Tools_&amp;_Settings1"/>
      <sheetName val="Data_Summary1"/>
      <sheetName val="Crew_Costs1"/>
      <sheetName val="Spread_Costs1"/>
      <sheetName val="Unique_List_Misc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In-House_Summary1"/>
      <sheetName val="Unt_rate1"/>
      <sheetName val="2__현장_자금투입_집계표1"/>
      <sheetName val="_도면_및_도서_제출목록_및_일정_170202_xlsx1"/>
      <sheetName val="Direct_PMS1"/>
      <sheetName val="Aux_1"/>
      <sheetName val="Codes_Pers1"/>
      <sheetName val="Rates_&amp;_Legend1"/>
      <sheetName val="Cash_Flow_bulanan1"/>
      <sheetName val="H_Satuan1"/>
      <sheetName val="Discounted_Cash_Flow1"/>
      <sheetName val="Ocean_Transporation_Charge1"/>
      <sheetName val="Pengesahan_1"/>
      <sheetName val="__1"/>
      <sheetName val="_1"/>
      <sheetName val="breakdown_of_wage_ra`f"/>
      <sheetName val="breakdown_of_wage_ra"/>
      <sheetName val="breakdown_of_wage_rað-"/>
      <sheetName val="00-Summary_Information-ABB"/>
      <sheetName val="OCT_FDN1"/>
      <sheetName val="General_Notes1"/>
      <sheetName val="BO䁑-B_䁄OWN1"/>
      <sheetName val="PABS,Site_info"/>
      <sheetName val="0__Resource　Code"/>
      <sheetName val="Exchange_Rate1"/>
      <sheetName val="Material_code"/>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__x"/>
      <sheetName val="Distribution_Table"/>
      <sheetName val="HO_Site_Rates-2011"/>
      <sheetName val="내역서_(N____"/>
      <sheetName val="95TOTREV"/>
      <sheetName val="날개벽"/>
      <sheetName val="Admin Manu 2-Equipment Type ID"/>
      <sheetName val="SECL 리스크 분류체계 (2)"/>
      <sheetName val="내역서_耰&quot;_x0000__x0003"/>
      <sheetName val="내역서_耰&quot;_x0000__x0004"/>
      <sheetName val="내역서_耰&quot;_x0000__x0005"/>
      <sheetName val="내역서_耰&quot;_"/>
      <sheetName val="내역서_耰&quot;_x00003"/>
      <sheetName val="내역서_耰&quot;_x005f3"/>
      <sheetName val="내역서_耰&quot;_x00004"/>
      <sheetName val="내역서_耰&quot;_x005f4"/>
      <sheetName val="내역서_耰&quot;_x00005"/>
      <sheetName val="내역서_耰&quot;_x005f5"/>
      <sheetName val="목록"/>
      <sheetName val="MC-1"/>
      <sheetName val="인사자료총집계"/>
      <sheetName val="터파기및재료"/>
      <sheetName val="일위대가 "/>
      <sheetName val="98수문일위"/>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단가"/>
      <sheetName val="2857Q&amp;PL"/>
      <sheetName val="5. 월별투입내역서"/>
      <sheetName val="GM 000"/>
      <sheetName val="16"/>
      <sheetName val="50"/>
      <sheetName val="Drop"/>
      <sheetName val="1.설계기준"/>
      <sheetName val="REF for VV"/>
      <sheetName val="REF"/>
      <sheetName val="간접비"/>
      <sheetName val="조명시설"/>
      <sheetName val="Dropdown"/>
      <sheetName val="Activity Form"/>
      <sheetName val="Master List"/>
      <sheetName val="단가대비표"/>
      <sheetName val="FORM-0"/>
      <sheetName val=" _x0000__x001b__x0000__x0"/>
      <sheetName val="OPT_x0012__x0000__x0010__x0000_ _x0000_"/>
      <sheetName val="Weekl "/>
      <sheetName val="내역서_(N___ "/>
      <sheetName val="내역서_(N    "/>
      <sheetName val=" _x0"/>
      <sheetName val="OPT "/>
      <sheetName val="내역서_(N___ 1"/>
      <sheetName val="Direct Histogram Rev. A (f)"/>
      <sheetName val="Rate"/>
      <sheetName val="Leyenda"/>
      <sheetName val="Basis(site)"/>
      <sheetName val="design_criteria2"/>
      <sheetName val="내역서_耰&quot;_x005f_x0000_1"/>
      <sheetName val="내역서_耰&quot;_x005f_x005f_1"/>
      <sheetName val="OPT"/>
      <sheetName val="E-160"/>
      <sheetName val="CASH"/>
      <sheetName val="설산1.나"/>
      <sheetName val="본사S"/>
      <sheetName val="건축내역"/>
      <sheetName val="CUACA"/>
      <sheetName val="ANALISA-S"/>
      <sheetName val="hrgsat"/>
      <sheetName val="SCHEDULE"/>
      <sheetName val="Analisa Fave"/>
      <sheetName val="Bank"/>
      <sheetName val="BUA"/>
      <sheetName val="Harsat Bahan"/>
      <sheetName val="Harsat Subkon"/>
      <sheetName val="Harsat Upah"/>
      <sheetName val="PP"/>
      <sheetName val="RAB"/>
      <sheetName val="Master 1.0"/>
      <sheetName val="Estimate"/>
      <sheetName val="Agregat Halus &amp; Kasar"/>
      <sheetName val="TABEL"/>
      <sheetName val="DIV_5"/>
      <sheetName val="DIV_7A"/>
      <sheetName val="DIV_2"/>
      <sheetName val="DIV_4"/>
      <sheetName val="DIV_6"/>
      <sheetName val="DIV_8"/>
      <sheetName val="HARGA MATERIAL"/>
      <sheetName val="MT_an"/>
      <sheetName val="dasar"/>
      <sheetName val="Harga Sat_APP"/>
      <sheetName val="AMP"/>
      <sheetName val="ANTEK-AGGA"/>
      <sheetName val="BURDA"/>
      <sheetName val="ANTEK-GAL"/>
      <sheetName val="HRS-ATB"/>
      <sheetName val="ANTEK-PRIME"/>
      <sheetName val="ANTEK-TIMB"/>
      <sheetName val="BD-LS"/>
      <sheetName val="BIA-LUMPSUM"/>
      <sheetName val="CRUSER"/>
      <sheetName val="FINAL"/>
      <sheetName val="KEBALAT"/>
      <sheetName val="Div2"/>
      <sheetName val="6-AGREGAT"/>
      <sheetName val="STAF"/>
      <sheetName val="jpr"/>
      <sheetName val="Hitung"/>
      <sheetName val="Normalisasi"/>
      <sheetName val="Tgh JGC-Inv I clp"/>
      <sheetName val="PCS "/>
      <sheetName val="Progress Statement-SI"/>
      <sheetName val="Progress Payment-3110"/>
      <sheetName val="인원聈2"/>
      <sheetName val="KUWATI(Total)_11"/>
      <sheetName val="집계표_(TOTAL)11"/>
      <sheetName val="집계표_(CIVIL-23)11"/>
      <sheetName val="집계표_(FGRU)11"/>
      <sheetName val="집계표_(25,26)11"/>
      <sheetName val="집계표_(MEROX)11"/>
      <sheetName val="집계표_(NITROGEN)11"/>
      <sheetName val="집계표_(M4)11"/>
      <sheetName val="집계표_(CIVIL4)11"/>
      <sheetName val="집계표_(CIVIL6)11"/>
      <sheetName val="집계표_(CIVIL7)11"/>
      <sheetName val="내역서(DEMO_TOTAL)11"/>
      <sheetName val="내역서_(CIVIL-23)11"/>
      <sheetName val="내역서_(fgru)11"/>
      <sheetName val="내역서_(25&amp;26)11"/>
      <sheetName val="내역서_(MEROX)11"/>
      <sheetName val="내역서_(NITROGEN)11"/>
      <sheetName val="내역서_(M4)11"/>
      <sheetName val="내역서_(CIVIL-4)11"/>
      <sheetName val="내역서_(CIVIL-6)11"/>
      <sheetName val="내역서_(CIVIL-7)11"/>
      <sheetName val="OPTION_211"/>
      <sheetName val="OPTION_311"/>
      <sheetName val="2002년_현장공사비_국내_실적11"/>
      <sheetName val="2003년국내현장공사비_실적11"/>
      <sheetName val="VC2_10_9911"/>
      <sheetName val="INPUT_DATA10"/>
      <sheetName val="집계표_(25,26ဩ10"/>
      <sheetName val="Form_D-19"/>
      <sheetName val="Form_B-19"/>
      <sheetName val="Form_F-19"/>
      <sheetName val="Form_A9"/>
      <sheetName val="Form_010"/>
      <sheetName val="입출재고현황_(2)9"/>
      <sheetName val="General_Data10"/>
      <sheetName val="LABOR_&amp;_자재9"/>
      <sheetName val="간접비_총괄9"/>
      <sheetName val="3_공통공사대비9"/>
      <sheetName val="Price_Schedule9"/>
      <sheetName val="Rate_Analysis9"/>
      <sheetName val="내역서_耰&quot;??9"/>
      <sheetName val="EQUIPMENT_-29"/>
      <sheetName val="CAL_9"/>
      <sheetName val="내역서_耰&quot;_x005f_x0000__x005f_x0000_8"/>
      <sheetName val="WEIGHT_LIST8"/>
      <sheetName val="산#2-1_(2)8"/>
      <sheetName val="BEND_LOSS8"/>
      <sheetName val="공사비_내역_(가)8"/>
      <sheetName val="6PILE__(돌출)8"/>
      <sheetName val="Man_Hole7"/>
      <sheetName val="Form_A_8"/>
      <sheetName val="단면_(2)8"/>
      <sheetName val="Static_Equip8"/>
      <sheetName val="3_Breakdown_Direct_Paint8"/>
      <sheetName val="WBS_447"/>
      <sheetName val="WBS_417"/>
      <sheetName val="Administrative_Prices7"/>
      <sheetName val="Precios_por_Administración7"/>
      <sheetName val="Precios_Unitarios7"/>
      <sheetName val="내역서_耰&quot;_x005f_x005f_x005f_x0000__x005f_x005f_x0007"/>
      <sheetName val="내역서_耰&quot;__9"/>
      <sheetName val="SFN_ORIG7"/>
      <sheetName val="Z-_GENERAL_PRICE_SUMMARY7"/>
      <sheetName val="_Estimate__7"/>
      <sheetName val="Updating_Form-Oct_20112"/>
      <sheetName val="Weld_Consumable2"/>
      <sheetName val="NDE_Cost-Summary2"/>
      <sheetName val="9July_Above_Ground_Pipe2"/>
      <sheetName val="Civil_18"/>
      <sheetName val="Civil_28"/>
      <sheetName val="Civil_38"/>
      <sheetName val="Site_18"/>
      <sheetName val="Site_28"/>
      <sheetName val="Site_38"/>
      <sheetName val="Site_Faci8"/>
      <sheetName val="Áý°èÇ¥_(TOTAL)7"/>
      <sheetName val="Áý°èÇ¥_(CIVIL-23)7"/>
      <sheetName val="Áý°èÇ¥_(FGRU)7"/>
      <sheetName val="Áý°èÇ¥_(25,26)7"/>
      <sheetName val="Áý°èÇ¥_(MEROX)7"/>
      <sheetName val="Áý°èÇ¥_(NITROGEN)7"/>
      <sheetName val="Áý°èÇ¥_(M4)7"/>
      <sheetName val="Áý°èÇ¥_(CIVIL4)7"/>
      <sheetName val="Áý°èÇ¥_(CIVIL6)7"/>
      <sheetName val="Áý°èÇ¥_(CIVIL7)7"/>
      <sheetName val="³»¿ª¼­(DEMO_TOTAL)7"/>
      <sheetName val="³»¿ª¼­_(CIVIL-23)7"/>
      <sheetName val="³»¿ª¼­_(fgru)7"/>
      <sheetName val="³»¿ª¼­_(25&amp;26)7"/>
      <sheetName val="³»¿ª¼­_(MEROX)7"/>
      <sheetName val="³»¿ª¼­_(NITROGEN)7"/>
      <sheetName val="³»¿ª¼­_(M4)7"/>
      <sheetName val="³»¿ª¼­_(CIVIL-4)7"/>
      <sheetName val="³»¿ª¼­_(CIVIL-6)7"/>
      <sheetName val="³»¿ª¼­_(CIVIL-7)7"/>
      <sheetName val="2002³â_ÇöÀå°ø»çºñ_±¹³»_½ÇÀû7"/>
      <sheetName val="2003³â±¹³»ÇöÀå°ø»çºñ_½ÇÀû7"/>
      <sheetName val="Summary_Sheets8"/>
      <sheetName val="2_2_STAFF_Scedule7"/>
      <sheetName val="내역서_耰&quot;_x005f_x005f_x005f_x005f_x005f_x005f_x00007"/>
      <sheetName val="Subcon_A7"/>
      <sheetName val="Sheet1_(2)8"/>
      <sheetName val="계측_내역서7"/>
      <sheetName val="7__월별투입내역서7"/>
      <sheetName val="T_37"/>
      <sheetName val="HORI__VESSEL7"/>
      <sheetName val="BM_DATA_SHEET8"/>
      <sheetName val="Vind_-_BtB7"/>
      <sheetName val="LV_induction_motors7"/>
      <sheetName val="BSD_(2)7"/>
      <sheetName val="내역서_耰&quot;_x005f_x005f_x005f_x005f_x005f_x005f_x005f7"/>
      <sheetName val="EQUIP_LIST7"/>
      <sheetName val="MP_MOB7"/>
      <sheetName val="Form_B7"/>
      <sheetName val="내역서_耰&quot;7"/>
      <sheetName val="Tools_&amp;_Settings2"/>
      <sheetName val="Data_Summary2"/>
      <sheetName val="Crew_Costs2"/>
      <sheetName val="Spread_Costs2"/>
      <sheetName val="Unique_List_Misc2"/>
      <sheetName val="M_112"/>
      <sheetName val="Process_Data_(2)2"/>
      <sheetName val="Monthly_Load7"/>
      <sheetName val="Weekly_Load7"/>
      <sheetName val="97_사업추정(WEKI)7"/>
      <sheetName val="breakdown_of_wage_rate7"/>
      <sheetName val="Indirect_Cost7"/>
      <sheetName val="Eq__Mobilization7"/>
      <sheetName val="Material_Selections7"/>
      <sheetName val="[SANDAN_XLS??7"/>
      <sheetName val="Piping_BQ_for_one_turbine7"/>
      <sheetName val="Resource_table7"/>
      <sheetName val="Utility_and_Fire_flange7"/>
      <sheetName val="Equipment_List7"/>
      <sheetName val="Form1_SQP7"/>
      <sheetName val="공정계획(내부계획25%,내부w_f)7"/>
      <sheetName val="_SANDAN_XLS__7"/>
      <sheetName val="w't_table7"/>
      <sheetName val="Heavy_Equipments7"/>
      <sheetName val="AG_Pipe_Qty_Analysis7"/>
      <sheetName val="SCHEDD_TAMBAHAN7"/>
      <sheetName val="Fire_Protection7"/>
      <sheetName val="입찰내역_발주처_양식7"/>
      <sheetName val="실행예산_MM6"/>
      <sheetName val="FWBS_15306"/>
      <sheetName val="Dir_Manpower_Other_Exp_7"/>
      <sheetName val="BOQ-B_DOWN6"/>
      <sheetName val="내역서_(∮ἀ嘆ɶ6"/>
      <sheetName val="MODULE_CONFIRM6"/>
      <sheetName val="ITB_COST7"/>
      <sheetName val="단가_(2)6"/>
      <sheetName val="4-3LEVEL-5_epic_46"/>
      <sheetName val="PROTECTION_6"/>
      <sheetName val="Cash_In-Cash_Out_Actual6"/>
      <sheetName val="CUADRO_DE_PRECIOS6"/>
      <sheetName val="Process_Data_12"/>
      <sheetName val="내역서1999_8최종2"/>
      <sheetName val="plan&amp;section_of_foundation3"/>
      <sheetName val="working_load_at_the_btm_ft_3"/>
      <sheetName val="stability_check3"/>
      <sheetName val="design_load3"/>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1100-1200-1300-1910-2140-LEV_22"/>
      <sheetName val="Material_Price2"/>
      <sheetName val="Currency_Rate2"/>
      <sheetName val="Unit_Price_2"/>
      <sheetName val="4-Basic_Price2"/>
      <sheetName val="Evaluasi_Penw2"/>
      <sheetName val="Man_Power_&amp;_Comp2"/>
      <sheetName val="Data_List2"/>
      <sheetName val="Closeout_Control2"/>
      <sheetName val="Sum_(Case-3)2"/>
      <sheetName val="PROJECT_BRIEF2"/>
      <sheetName val="Site_Findings_Status_Sheet2"/>
      <sheetName val="내역서_耰&quot;_x005f_x005f_x005f_x0000_2"/>
      <sheetName val="내역서_耰&quot;_x005f_x005f_x005f_x005f_2"/>
      <sheetName val="내역서_耰&quot;_x005f_x0000__x00003"/>
      <sheetName val="Equip_Rental_Summary_by_Contr2"/>
      <sheetName val="Project_Equip_Rental_Summary2"/>
      <sheetName val="Contractor_Indirect_Sumry2"/>
      <sheetName val="Project_Indirect_Sumry2"/>
      <sheetName val="COA_Sumry_by_Area2"/>
      <sheetName val="COA_Sumry_by_Contr2"/>
      <sheetName val="COA_Sumry_by_RG2"/>
      <sheetName val="TDC_COA_Grp_Sumry2"/>
      <sheetName val="TDC_COA_Grp_Sumry_by_Area2"/>
      <sheetName val="TDC_COA_Grp_Sumry_by_RG2"/>
      <sheetName val="Equipment_Sumry2"/>
      <sheetName val="TDC_Item_Dets-Full2"/>
      <sheetName val="TDC_Item_Dets-IPM-Full2"/>
      <sheetName val="TDC_Item_Sumry_by_Area2"/>
      <sheetName val="TDC_Item_Sumry_by_RG2"/>
      <sheetName val="TDC_Key_Qty_Sumry_by_RG2"/>
      <sheetName val="List_-_Equipment_by_Area2"/>
      <sheetName val="List_-_Equipment_by_Contr2"/>
      <sheetName val="Equipment_-_Unit_Costs_by_Mat2"/>
      <sheetName val="List_-_Equipment_by_Rep_Grp2"/>
      <sheetName val="Craft_Summary_by_Contr2"/>
      <sheetName val="Project_Craft_Summary2"/>
      <sheetName val="Project_Metrics2"/>
      <sheetName val="99__FWBS(Ref)2"/>
      <sheetName val="99__Change_Rate2"/>
      <sheetName val="RAB_AR&amp;STR2"/>
      <sheetName val="할증_2"/>
      <sheetName val="2_Overall_Summary_1"/>
      <sheetName val="In-House_Summary2"/>
      <sheetName val="Pengesahan_2"/>
      <sheetName val="UP_MINOR2"/>
      <sheetName val="5_)_Time_Delays2"/>
      <sheetName val="Item_code2"/>
      <sheetName val="Unt_rate2"/>
      <sheetName val="Codes_Pers2"/>
      <sheetName val="Direct_PMS2"/>
      <sheetName val="__2"/>
      <sheetName val="_2"/>
      <sheetName val="SUMMARY_(0A)2"/>
      <sheetName val="SUMMARY_(1A)2"/>
      <sheetName val="SUMMARY_(1B)2"/>
      <sheetName val="SUMMARY_(03)2"/>
      <sheetName val="F1(Cable_Rack)2"/>
      <sheetName val="F2(Cable_Rack)2"/>
      <sheetName val="F3(Cable_Rack)2"/>
      <sheetName val="F1_(POLYMER)2"/>
      <sheetName val="F2_(POLYMER)2"/>
      <sheetName val="F3_(POLYMER)2"/>
      <sheetName val="F4_(POLYMER)2"/>
      <sheetName val="F5(_Polymerization_)2"/>
      <sheetName val="F6_(_Polymerization_)2"/>
      <sheetName val="B1_(Grid_A-7,_-6)2"/>
      <sheetName val="B1_(Grid_A,_B)2"/>
      <sheetName val="B1_(Grid_C-7,_-6)2"/>
      <sheetName val="B2_(Grid_-7_B,_C)_(1)2"/>
      <sheetName val="B2_(Grid_-7_B,_C)_(2)2"/>
      <sheetName val="B2_(Grid_-6_B,_C)_(1)2"/>
      <sheetName val="B2_(Grid_-6_B,_C)_(2)2"/>
      <sheetName val="F1_(MONOMER)2"/>
      <sheetName val="F2_(MONOMER)2"/>
      <sheetName val="F3_(MONOMER)2"/>
      <sheetName val="90K060C_(MONOMER)2"/>
      <sheetName val="F1_(EXTRUSION)2"/>
      <sheetName val="F2_(EXTRUSION)2"/>
      <sheetName val="F3_(EXTRUSION)2"/>
      <sheetName val="F4_(EXTRUSION)2"/>
      <sheetName val="F5_(EXTRUSION)2"/>
      <sheetName val="F6A_(EXTRUSION)2"/>
      <sheetName val="F6D_(EXTRUSION)2"/>
      <sheetName val="F7_(EXTRUSION)2"/>
      <sheetName val="F8_(EXTRUSION)2"/>
      <sheetName val="F9_(EXTRUSION)2"/>
      <sheetName val="F10_(EXTRUSION)2"/>
      <sheetName val="F11_(EXTRUSION)2"/>
      <sheetName val="B1_(Grid_F-5`,_4`)2"/>
      <sheetName val="B2_(Grid_F,E-4`)2"/>
      <sheetName val="B2_(Grid_F,E-5`)2"/>
      <sheetName val="B3_(Grid_C,B-4`)2"/>
      <sheetName val="B4_(Grid_B,A-4`)2"/>
      <sheetName val="B5_(Grid_E-5`)_&amp;_(Grid_D-5`)2"/>
      <sheetName val="B6_(Grid_E,D-5')2"/>
      <sheetName val="B7_(Grid_E,D-5')2"/>
      <sheetName val="95D040,_A5062"/>
      <sheetName val="95P040AB,_A5072"/>
      <sheetName val="95X020-U08,_A6022"/>
      <sheetName val="95X020-U07,_A6062"/>
      <sheetName val="95E040,_A5092"/>
      <sheetName val="95D024;025,_A6152"/>
      <sheetName val="95X020-U05,_A6012"/>
      <sheetName val="95X020-U02,_A2042"/>
      <sheetName val="Extruder_FDN2"/>
      <sheetName val="BOG_COMP__FDN2"/>
      <sheetName val="SOG_COMP__FDN2"/>
      <sheetName val="1G1_(Ground_Beam)2"/>
      <sheetName val="1G2-1(Ground_Beam)2"/>
      <sheetName val="1G2-2(Ground_Beam)2"/>
      <sheetName val="P15,_162"/>
      <sheetName val="LO_CONSOLE_FDN2"/>
      <sheetName val="OIL_COOLER_FDN2"/>
      <sheetName val="CW_CONSOLE_FDN_(SOG)2"/>
      <sheetName val="PD3_(SOG)2"/>
      <sheetName val="SF1_(SOG)2"/>
      <sheetName val="SF2_(SOG)2"/>
      <sheetName val="SLAB_(1S1-1)2"/>
      <sheetName val="SLAB_(1S1-2)2"/>
      <sheetName val="SLAB_(1S1-3)2"/>
      <sheetName val="COLUMN_(+5500)2"/>
      <sheetName val="COLUMN_(+12500)2"/>
      <sheetName val="COLUMN_(+15500)2"/>
      <sheetName val="ETC_2"/>
      <sheetName val="breakdown_of_wage_ra`f1"/>
      <sheetName val="breakdown_of_wage_ra1"/>
      <sheetName val="breakdown_of_wage_rað-1"/>
      <sheetName val="00-Summary_Information-ABB1"/>
      <sheetName val="0__Resource　Code1"/>
      <sheetName val="Ocean_Transporation_Charge2"/>
      <sheetName val="Discounted_Cash_Flow2"/>
      <sheetName val="Cash_Flow_bulanan2"/>
      <sheetName val="H_Satuan2"/>
      <sheetName val="breakdown_of_wage_rap1"/>
      <sheetName val="BO䁑-B_䁄OWN2"/>
      <sheetName val="breakdown_of_wage_ra1"/>
      <sheetName val="Material_code1"/>
      <sheetName val="Aux_2"/>
      <sheetName val="OCT_FDN2"/>
      <sheetName val="Exchange_Rate2"/>
      <sheetName val="DATA_MENTAH1"/>
      <sheetName val="General_Notes2"/>
      <sheetName val="PABS,Site_info1"/>
      <sheetName val="Bill_rekap2"/>
      <sheetName val="Harga_Satuan2"/>
      <sheetName val="F_ALARM2"/>
      <sheetName val="HO_Site_Rates-20111"/>
      <sheetName val="Raw_data1"/>
      <sheetName val="2__현장_자금투입_집계표2"/>
      <sheetName val="_도면_및_도서_제출목록_및_일정_170202_xlsx2"/>
      <sheetName val="Rates_&amp;_Legend2"/>
      <sheetName val="내역서_耰&quot;_x005f_x0000_2"/>
      <sheetName val="내역서_耰&quot;_x005f_x005f_2"/>
      <sheetName val="내역서_耰&quot;_1"/>
      <sheetName val="Distribution_Table1"/>
      <sheetName val="차트_(2)2"/>
      <sheetName val="DROP_DOWN1"/>
      <sheetName val="Linelist_LNGC_Process1"/>
      <sheetName val="Action_Item1"/>
      <sheetName val="ID_CD1"/>
      <sheetName val="Equipment_Spec_List1"/>
      <sheetName val="내역서_(N____x000a_2"/>
      <sheetName val="개시대사_(2)1"/>
      <sheetName val="SPEC_LIST(EQUP,_SYS)1"/>
      <sheetName val="Air_Cooler-E1"/>
      <sheetName val="Al_Taweelah1"/>
      <sheetName val="Particular_Sch1"/>
      <sheetName val="Linelist_LNGC_Process"/>
      <sheetName val="Equipment_Spec_List"/>
      <sheetName val="SPEC_LIST(EQUP,_SYS)"/>
      <sheetName val="Air_Cooler-E"/>
      <sheetName val="Al_Taweelah"/>
      <sheetName val="Particular_Sch"/>
      <sheetName val="Consortium VP"/>
      <sheetName val="Summary MONTH"/>
      <sheetName val="DESICON SUM"/>
      <sheetName val="DES TCF Rental"/>
      <sheetName val="DES TCF Maints pers"/>
      <sheetName val="DES TCF Heavy Equipment"/>
      <sheetName val="EQUIPMENT"/>
      <sheetName val="SECURITY"/>
      <sheetName val="SERVICES"/>
      <sheetName val="CONSUMABLES"/>
      <sheetName val="BANK BOND"/>
      <sheetName val="PHC WAREHOUSE - INFOONLY"/>
      <sheetName val="VENDORS"/>
      <sheetName val="CATERING CONTROL"/>
      <sheetName val="SUB CONTRACT"/>
      <sheetName val="SPDC - INFONLY"/>
      <sheetName val="VENDOR SCHEDUL"/>
      <sheetName val="VENDOR PRESENCE - COMM"/>
      <sheetName val="VENDOR PRESENCE - RECH"/>
      <sheetName val="VENDOR PRESENCE - COMM "/>
      <sheetName val="CONTRACT RATES"/>
      <sheetName val="Demand"/>
      <sheetName val="Occ"/>
      <sheetName val="Graph"/>
      <sheetName val="SUM_"/>
      <sheetName val="TABELE"/>
      <sheetName val="Fig 4-14"/>
      <sheetName val="내역서_(N _x000e__x000e__x000e_  _x0012__x0010__"/>
      <sheetName val="OPT_"/>
      <sheetName val="Weekl_"/>
      <sheetName val="내역서_耰&quot;_x005f_x0000__x0006"/>
      <sheetName val="내역서_耰&quot;_x005f_x005f_x00006"/>
      <sheetName val="내역서_耰&quot;_x005f_x005f_x005f6"/>
      <sheetName val="配管単価"/>
      <sheetName val="Mat"/>
      <sheetName val="제출계산서"/>
      <sheetName val="손익합산"/>
      <sheetName val="5. Work load(현재원기준)"/>
      <sheetName val="TABLAS"/>
      <sheetName val="Itembalance Report (18-sep-18)"/>
      <sheetName val="BUDGET SUMMARY "/>
      <sheetName val="PI-18031-M3-BOQ"/>
      <sheetName val="Void"/>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NDT"/>
      <sheetName val="VALVES"/>
      <sheetName val="Supports"/>
      <sheetName val="Miscellaneous"/>
      <sheetName val="Equip_ISBL &amp; OSBL "/>
      <sheetName val="Painting"/>
      <sheetName val="INS-Piping"/>
      <sheetName val="INS-Equipment"/>
      <sheetName val="ELECTRICITY"/>
      <sheetName val="INSTRUMENTATION"/>
      <sheetName val="Tables 3.1 to 3.5 EXH G"/>
      <sheetName val="Depreciation"/>
      <sheetName val="Validation"/>
      <sheetName val="ADMON"/>
      <sheetName val="EQUIPOS DE SEGURIDAD"/>
      <sheetName val="MATERIALES CONSUMIBLES"/>
      <sheetName val="PERSONAL INDIRECTO "/>
      <sheetName val="合成単価作成表_BLDG"/>
      <sheetName val="견적서"/>
      <sheetName val="간접노무비"/>
      <sheetName val="BM #1"/>
      <sheetName val="Cost Code"/>
      <sheetName val="Data Ref"/>
      <sheetName val="Interdept Rate"/>
      <sheetName val="급여"/>
      <sheetName val="전표분개장(공종별)"/>
      <sheetName val="노무비집계"/>
      <sheetName val="공통가설"/>
      <sheetName val="자재비"/>
      <sheetName val="감모비"/>
      <sheetName val="P-Ins &amp; Bonds"/>
      <sheetName val="Land Dev't. Ph-1"/>
      <sheetName val="4300 UTILITY BLDG (2)"/>
      <sheetName val="0000"/>
      <sheetName val="INSTLIST 1"/>
      <sheetName val="Index"/>
      <sheetName val="공사"/>
      <sheetName val="tifico"/>
      <sheetName val="SPEC(RECEPTACLE)"/>
      <sheetName val="SPEC(CABLE &amp; WIRE)"/>
      <sheetName val="달력"/>
      <sheetName val="총괄"/>
      <sheetName val="입찰안"/>
      <sheetName val="List register"/>
      <sheetName val="Lookup"/>
      <sheetName val="SoW"/>
      <sheetName val="SPT vs PHI"/>
      <sheetName val="Att-1 CTCI MH rate"/>
      <sheetName val="SUMMARY MTO_02.2.35"/>
      <sheetName val="N.G METERING CALC."/>
      <sheetName val="N.G METERING"/>
      <sheetName val="N.G METERING (2)"/>
      <sheetName val="summary(order)"/>
      <sheetName val="CUMENE METERING"/>
      <sheetName val="N2 METERING "/>
      <sheetName val="H2 METERING  "/>
      <sheetName val="MS-5101"/>
      <sheetName val="MS-5401"/>
      <sheetName val="MS-5102"/>
      <sheetName val="CO METERING"/>
      <sheetName val="L-5301"/>
      <sheetName val="Perm. Test"/>
      <sheetName val="Galian 1"/>
      <sheetName val="Analisa-Harga"/>
      <sheetName val="Analisa Lump sum"/>
      <sheetName val="data-pendukung"/>
      <sheetName val="CH-RANC"/>
      <sheetName val="351BQMCN"/>
      <sheetName val="rap"/>
      <sheetName val="As"/>
      <sheetName val="Sec I ML"/>
      <sheetName val="Har_mat"/>
      <sheetName val="chitimc"/>
      <sheetName val="dongia (2)"/>
      <sheetName val="LKVL-CK-HT-GD1"/>
      <sheetName val="本体取纏"/>
      <sheetName val="鉄骨纏め"/>
      <sheetName val="34"/>
      <sheetName val="35"/>
      <sheetName val="LOADDAT"/>
      <sheetName val="TQ_Format1"/>
      <sheetName val="11_자재단가"/>
      <sheetName val="내역서_(N____1"/>
      <sheetName val="__x1"/>
      <sheetName val="Weekl_x000"/>
      <sheetName val="내역서_(N _x00"/>
      <sheetName val="LIFE_&amp;_REP_PROVN"/>
      <sheetName val="O&amp;M_CREW"/>
      <sheetName val="내역서_(N__x00"/>
      <sheetName val="Cashflow_Analysis"/>
      <sheetName val="breakdown_of_wage_raÐ¾1"/>
      <sheetName val="Additional_data1"/>
      <sheetName val="Schedule_"/>
      <sheetName val="Loading_Struc"/>
      <sheetName val="Loading_Pip"/>
      <sheetName val="Loading_Overall_(BASE_Proposal)"/>
      <sheetName val="Steel_Structure"/>
      <sheetName val="PIPING_AG-UG_NEW_UNITS"/>
      <sheetName val="MEC_PIPING_PREFABR"/>
      <sheetName val="Working_File-Pip"/>
      <sheetName val="Equip_ISBL_&amp;_OSBL_"/>
      <sheetName val="Attach_4-18"/>
      <sheetName val="INPUT_DATA_OF_SCHEDULE"/>
      <sheetName val="OIL_SEPARATOR"/>
      <sheetName val="CATCH_BASIN"/>
      <sheetName val="FW_Post_Indicator_Valve_24&quot;"/>
      <sheetName val="FW_Post_Indicator_Valve_20&quot;"/>
      <sheetName val="FW_Post_Indicator_Valve_6&quot;"/>
      <sheetName val="Fire_Monitor_or_Hydrant_6&quot;_FDN"/>
      <sheetName val="SUMP_VB"/>
      <sheetName val="CLEANOUT_4&quot;"/>
      <sheetName val="Not_reqd"/>
      <sheetName val="호환성_보고서"/>
      <sheetName val="Finansal_tamamlanma_Eğrisi"/>
      <sheetName val="Master_List"/>
      <sheetName val="Activity_Form"/>
      <sheetName val="내역서_(∮ἀ嘆ɶ?᠀㬁?"/>
      <sheetName val="내역서_ᢐ"/>
      <sheetName val="33628-Rev__A"/>
      <sheetName val="Admin_Manu_2-Equipment_Type_ID"/>
      <sheetName val="14-Eng_rate"/>
      <sheetName val="리스크_분류체계"/>
      <sheetName val="Itembalance_Report_(18-sep-18)"/>
      <sheetName val="BUDGET_SUMMARY_"/>
      <sheetName val="Wellhrs"/>
      <sheetName val="37"/>
      <sheetName val="64.4"/>
      <sheetName val="64.5"/>
      <sheetName val="22"/>
      <sheetName val="36.2"/>
      <sheetName val="36.1"/>
      <sheetName val="NP"/>
      <sheetName val="Folha1"/>
      <sheetName val="1.자금요약"/>
      <sheetName val="2.실행비투입"/>
      <sheetName val="3.본사집계"/>
      <sheetName val="3-1.본사투입"/>
      <sheetName val="4.지사집계"/>
      <sheetName val="4-1.지사투입"/>
      <sheetName val="5.현장총집계"/>
      <sheetName val="5-1.현금집계"/>
      <sheetName val="5-2.현금출납"/>
      <sheetName val="5-3.외상집계"/>
      <sheetName val="5-4.외상투입"/>
      <sheetName val="6.미지급금"/>
      <sheetName val="5-5.기타공제집계"/>
      <sheetName val="5-6.기타공제"/>
      <sheetName val="7.기성현황(실)"/>
      <sheetName val="8.한국인수당"/>
      <sheetName val="8.한국인수당 (Master file)"/>
      <sheetName val="9.기타수입"/>
      <sheetName val="10.투입집계"/>
      <sheetName val="(참고)CashFlow"/>
      <sheetName val="(참고)기성대투입"/>
      <sheetName val="(참고)기타공제"/>
      <sheetName val="(참고)미지급금"/>
      <sheetName val="5-4.외상투입 (2)"/>
      <sheetName val="16.기성현황(예)"/>
      <sheetName val="17.자금요약2"/>
      <sheetName val="18.실행대비투입2"/>
      <sheetName val="설명서"/>
      <sheetName val="F&amp;C"/>
      <sheetName val="Settings"/>
      <sheetName val="회사99"/>
      <sheetName val="7-2"/>
      <sheetName val="최종(1)사용"/>
      <sheetName val="05. Curva S"/>
      <sheetName val="Offer"/>
      <sheetName val="TR Rev vs Commit"/>
      <sheetName val="TR +MMHE PL report"/>
      <sheetName val="P23P2724 _ Commitment "/>
      <sheetName val="6.공정표"/>
      <sheetName val="주차구획선수량"/>
      <sheetName val="Enron Form"/>
      <sheetName val="表三甲"/>
      <sheetName val="품의서(지출)"/>
      <sheetName val="MEMBER"/>
      <sheetName val="A. ENGINEERING"/>
      <sheetName val="B-1. 배관자재"/>
      <sheetName val="B-2. 전기자재"/>
      <sheetName val="B-3. 계장자재"/>
      <sheetName val="B-4. 기계자재"/>
      <sheetName val="C-1. 공통가설"/>
      <sheetName val="C-2. 토목"/>
      <sheetName val="C-4. 철골"/>
      <sheetName val="C-5. 기계"/>
      <sheetName val="C-6. 배관"/>
      <sheetName val="C-7. 전기"/>
      <sheetName val="C-8. 계장"/>
      <sheetName val="C-9. 중장비"/>
      <sheetName val="C-10. 소방설비"/>
      <sheetName val="C-11. 보온"/>
      <sheetName val="C-12. CMS"/>
      <sheetName val="금융비용"/>
      <sheetName val="을지"/>
      <sheetName val="RefG"/>
      <sheetName val="IRR sponsor"/>
      <sheetName val="4-Lane bridge"/>
      <sheetName val="부재치수입력"/>
      <sheetName val="OPT_x0012__x0000__x0010__x0000_"/>
      <sheetName val="Existing PC Pavement"/>
      <sheetName val="Subgrade"/>
      <sheetName val="Insulation_Utl_Off"/>
      <sheetName val="Note_Piping"/>
      <sheetName val="List Equip"/>
      <sheetName val="MatCost"/>
      <sheetName val="Concrete"/>
      <sheetName val="Process C (1-166)"/>
      <sheetName val="GAE8'97"/>
      <sheetName val="LLEGADA"/>
      <sheetName val="Sch.6"/>
      <sheetName val="DESBASTE"/>
      <sheetName val="Cash-Flow"/>
      <sheetName val="Master Data"/>
      <sheetName val="ind'l cp"/>
      <sheetName val="coutprod"/>
      <sheetName val="LAST UPDATE"/>
      <sheetName val="author_spending"/>
      <sheetName val="0.품의서(전체)"/>
      <sheetName val="TRUCK HAUL CYCLE-waste"/>
      <sheetName val="Equipt Rental"/>
      <sheetName val="CFA"/>
      <sheetName val="EQ"/>
      <sheetName val="EQ USED (CORRECTED)"/>
      <sheetName val="6BPRO"/>
      <sheetName val="2013电气概算 价目表 (营改增调整)"/>
      <sheetName val="06定额"/>
      <sheetName val="CERTIFICATE"/>
      <sheetName val="Rebar Constant"/>
      <sheetName val="CCL"/>
      <sheetName val="DATASHT"/>
      <sheetName val="Up"/>
      <sheetName val="name"/>
      <sheetName val="tblg denda"/>
      <sheetName val="304-06"/>
      <sheetName val="_x005f_x005f_x005f_x005f_x005f_x005f_x00ည톐ឮ"/>
      <sheetName val="공통부대비"/>
      <sheetName val="TESİSAT"/>
      <sheetName val="1.11.b"/>
      <sheetName val="기준표"/>
      <sheetName val="Welder"/>
      <sheetName val="Map"/>
      <sheetName val="EXR"/>
      <sheetName val="Payment Certificate-1"/>
      <sheetName val="PCL-1"/>
      <sheetName val="Floor wet"/>
      <sheetName val="Floor Balcony"/>
      <sheetName val="Hard scape Floor"/>
      <sheetName val="P03 Skirting"/>
      <sheetName val="GF wall"/>
      <sheetName val="Kitchen Wall wet LIN-701"/>
      <sheetName val="Wall wet LIN-601 "/>
      <sheetName val="BOQ (2)"/>
      <sheetName val="Kitchen"/>
      <sheetName val="VO Schedule-1"/>
      <sheetName val="Fly-1"/>
      <sheetName val="HOLD AMOUNT"/>
      <sheetName val="Back Charge (2)"/>
      <sheetName val="Penalties-1"/>
      <sheetName val="Temporary Deductions-1 "/>
      <sheetName val="Contracharges Check list-1 "/>
      <sheetName val="PC 03"/>
      <sheetName val="Sheet7"/>
      <sheetName val="Measurement sheet"/>
      <sheetName val="Material Only"/>
      <sheetName val="Man power supply"/>
      <sheetName val="Camp Deduction"/>
      <sheetName val="BazaEL"/>
      <sheetName val="eqpmad2"/>
      <sheetName val="RESUMEN CD"/>
      <sheetName val="BOQ REV6"/>
      <sheetName val="QUANTITIES"/>
      <sheetName val="NAV000"/>
      <sheetName val="Maliyet Ozet"/>
      <sheetName val="USD"/>
      <sheetName val="OZET"/>
      <sheetName val="1.1-1.2"/>
      <sheetName val="1.3- 1.4"/>
      <sheetName val="2"/>
      <sheetName val="3.1"/>
      <sheetName val="3.2"/>
      <sheetName val="4.1(a)"/>
      <sheetName val="4.1(b)"/>
      <sheetName val="4.1.(c)"/>
      <sheetName val="5.1"/>
      <sheetName val="Kuwaitisation"/>
      <sheetName val="예정(3)"/>
      <sheetName val="PIPE"/>
      <sheetName val="기초견적가"/>
      <sheetName val="TANK"/>
      <sheetName val="SG"/>
      <sheetName val="포장복구집계"/>
      <sheetName val="간선계산"/>
      <sheetName val="AS복구"/>
      <sheetName val="2000년1차"/>
      <sheetName val="DATE"/>
      <sheetName val="ITEM"/>
      <sheetName val="일반공사"/>
      <sheetName val="터널조도"/>
      <sheetName val="노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총괄내역서"/>
      <sheetName val="변수값"/>
      <sheetName val="청천내"/>
      <sheetName val="요율"/>
      <sheetName val="2공구하도급내역서"/>
      <sheetName val="기계경비(시간당)"/>
      <sheetName val="시설물"/>
      <sheetName val="연결임시"/>
      <sheetName val="구조물공"/>
      <sheetName val="부대tu"/>
      <sheetName val="중기조종사 단위단가"/>
      <sheetName val="9509"/>
      <sheetName val="투찰추정"/>
      <sheetName val="하부철근수량"/>
      <sheetName val="JUCKEYK"/>
      <sheetName val="식재출력용"/>
      <sheetName val="부대공"/>
      <sheetName val="가로등내역서"/>
      <sheetName val="램머"/>
      <sheetName val="저"/>
      <sheetName val="Baby일위대가"/>
      <sheetName val="45,46"/>
      <sheetName val="노무비"/>
      <sheetName val="실행대비"/>
      <sheetName val="지급자재"/>
      <sheetName val="노무비단가"/>
      <sheetName val="관리,공감"/>
      <sheetName val="입찰"/>
      <sheetName val="원가계산서"/>
      <sheetName val="산출내역서"/>
      <sheetName val="4차원가계산서"/>
      <sheetName val="중기상차"/>
      <sheetName val="단가결정"/>
      <sheetName val="유지관리"/>
      <sheetName val="단가산출"/>
      <sheetName val="9GNG운반"/>
      <sheetName val="내역아"/>
      <sheetName val="원가서"/>
      <sheetName val="여과지동"/>
      <sheetName val="울타리"/>
      <sheetName val="기초자료"/>
      <sheetName val="자재대"/>
      <sheetName val="조명율표"/>
      <sheetName val="재료"/>
      <sheetName val="200"/>
      <sheetName val="공정코드"/>
      <sheetName val="토공"/>
      <sheetName val="총괄-1"/>
      <sheetName val="도급"/>
      <sheetName val="포장공"/>
      <sheetName val="설 계"/>
      <sheetName val="현경"/>
      <sheetName val="소야공정계획표"/>
      <sheetName val="내역서(실행)"/>
      <sheetName val="재공품기초자료"/>
      <sheetName val="하치장수불부"/>
      <sheetName val="산수배수"/>
      <sheetName val="내역서_耰&quot;_x0000__x0006"/>
      <sheetName val="내역서_耰&quot;_x0000__x0000_8"/>
      <sheetName val="내역서_耰&quot;_x00006"/>
      <sheetName val="내역서_耰&quot;_x005f6"/>
      <sheetName val="내역서_耰&quot;_x005f_x0000__x0007"/>
      <sheetName val="내역서_耰&quot;_x005f_x005f_x00007"/>
      <sheetName val="내역서_耰&quot;_x005f_x005f_x005f7"/>
      <sheetName val="내역서_耰&quot;_2"/>
      <sheetName val="당초_∸ἀ"/>
      <sheetName val="내역서 (∮ἀ嘆ɶ_᠀㬁_"/>
      <sheetName val="내역서_(∮ἀ嘆ɶ_᠀㬁_"/>
      <sheetName val="M&amp;E Summary"/>
      <sheetName val="rev summary"/>
      <sheetName val="M&amp;E Prelims"/>
      <sheetName val="A-ELECT&amp;ELV"/>
      <sheetName val="B-FP (2)"/>
      <sheetName val="C-ACMV"/>
      <sheetName val="D-P&amp;S"/>
      <sheetName val="equiplist"/>
      <sheetName val="Sch.1"/>
      <sheetName val="revenue"/>
      <sheetName val="sga"/>
      <sheetName val="engineering"/>
      <sheetName val="KUWATI(Total)_12"/>
      <sheetName val="집계표_(TOTAL)12"/>
      <sheetName val="집계표_(CIVIL-23)12"/>
      <sheetName val="집계표_(FGRU)12"/>
      <sheetName val="집계표_(25,26)12"/>
      <sheetName val="집계표_(MEROX)12"/>
      <sheetName val="집계표_(NITROGEN)12"/>
      <sheetName val="집계표_(M4)12"/>
      <sheetName val="집계표_(CIVIL4)12"/>
      <sheetName val="집계표_(CIVIL6)12"/>
      <sheetName val="집계표_(CIVIL7)12"/>
      <sheetName val="내역서(DEMO_TOTAL)12"/>
      <sheetName val="내역서_(CIVIL-23)12"/>
      <sheetName val="내역서_(fgru)12"/>
      <sheetName val="내역서_(25&amp;26)12"/>
      <sheetName val="내역서_(MEROX)12"/>
      <sheetName val="내역서_(NITROGEN)12"/>
      <sheetName val="내역서_(M4)12"/>
      <sheetName val="내역서_(CIVIL-4)12"/>
      <sheetName val="내역서_(CIVIL-6)12"/>
      <sheetName val="내역서_(CIVIL-7)12"/>
      <sheetName val="OPTION_212"/>
      <sheetName val="OPTION_312"/>
      <sheetName val="2002년_현장공사비_국내_실적12"/>
      <sheetName val="2003년국내현장공사비_실적12"/>
      <sheetName val="VC2_10_9912"/>
      <sheetName val="WEIGHT_LIST9"/>
      <sheetName val="산#2-1_(2)9"/>
      <sheetName val="BEND_LOSS9"/>
      <sheetName val="INPUT_DATA11"/>
      <sheetName val="집계표_(25,26ဩ11"/>
      <sheetName val="Form_011"/>
      <sheetName val="General_Data11"/>
      <sheetName val="LABOR_&amp;_자재10"/>
      <sheetName val="입출재고현황_(2)10"/>
      <sheetName val="Form_D-110"/>
      <sheetName val="Form_B-110"/>
      <sheetName val="Form_F-110"/>
      <sheetName val="Form_A10"/>
      <sheetName val="3_공통공사대비10"/>
      <sheetName val="간접비_총괄10"/>
      <sheetName val="Price_Schedule10"/>
      <sheetName val="CAL_10"/>
      <sheetName val="Rate_Analysis10"/>
      <sheetName val="단면_(2)9"/>
      <sheetName val="EQUIPMENT_-210"/>
      <sheetName val="공사비_내역_(가)9"/>
      <sheetName val="내역서_耰&quot;??10"/>
      <sheetName val="내역서_耰&quot;_x005f_x0000__x005f_x0000_9"/>
      <sheetName val="6PILE__(돌출)9"/>
      <sheetName val="Static_Equip9"/>
      <sheetName val="Form_A_9"/>
      <sheetName val="3_Breakdown_Direct_Paint9"/>
      <sheetName val="내역서_耰&quot;__10"/>
      <sheetName val="Summary_Sheets9"/>
      <sheetName val="Civil_19"/>
      <sheetName val="Civil_29"/>
      <sheetName val="Civil_39"/>
      <sheetName val="Site_19"/>
      <sheetName val="Site_29"/>
      <sheetName val="Site_39"/>
      <sheetName val="Site_Faci9"/>
      <sheetName val="7__월별투입내역서8"/>
      <sheetName val="Man_Hole8"/>
      <sheetName val="Sheet1_(2)9"/>
      <sheetName val="Áý°èÇ¥_(TOTAL)8"/>
      <sheetName val="Áý°èÇ¥_(CIVIL-23)8"/>
      <sheetName val="Áý°èÇ¥_(FGRU)8"/>
      <sheetName val="Áý°èÇ¥_(25,26)8"/>
      <sheetName val="Áý°èÇ¥_(MEROX)8"/>
      <sheetName val="Áý°èÇ¥_(NITROGEN)8"/>
      <sheetName val="Áý°èÇ¥_(M4)8"/>
      <sheetName val="Áý°èÇ¥_(CIVIL4)8"/>
      <sheetName val="Áý°èÇ¥_(CIVIL6)8"/>
      <sheetName val="Áý°èÇ¥_(CIVIL7)8"/>
      <sheetName val="³»¿ª¼­(DEMO_TOTAL)8"/>
      <sheetName val="³»¿ª¼­_(CIVIL-23)8"/>
      <sheetName val="³»¿ª¼­_(fgru)8"/>
      <sheetName val="³»¿ª¼­_(25&amp;26)8"/>
      <sheetName val="³»¿ª¼­_(MEROX)8"/>
      <sheetName val="³»¿ª¼­_(NITROGEN)8"/>
      <sheetName val="³»¿ª¼­_(M4)8"/>
      <sheetName val="³»¿ª¼­_(CIVIL-4)8"/>
      <sheetName val="³»¿ª¼­_(CIVIL-6)8"/>
      <sheetName val="³»¿ª¼­_(CIVIL-7)8"/>
      <sheetName val="2002³â_ÇöÀå°ø»çºñ_±¹³»_½ÇÀû8"/>
      <sheetName val="2003³â±¹³»ÇöÀå°ø»çºñ_½ÇÀû8"/>
      <sheetName val="계측_내역서8"/>
      <sheetName val="내역서_耰&quot;_x005f_x005f_x005f_x0000__x005f_x005f_x0008"/>
      <sheetName val="2_2_STAFF_Scedule8"/>
      <sheetName val="내역서_耰&quot;_x005f_x005f_x005f_x005f_x005f_x005f_x00008"/>
      <sheetName val="Z-_GENERAL_PRICE_SUMMARY8"/>
      <sheetName val="_Estimate__8"/>
      <sheetName val="T_38"/>
      <sheetName val="HORI__VESSEL8"/>
      <sheetName val="MP_MOB8"/>
      <sheetName val="BM_DATA_SHEET9"/>
      <sheetName val="w't_table8"/>
      <sheetName val="Administrative_Prices8"/>
      <sheetName val="WBS_448"/>
      <sheetName val="WBS_418"/>
      <sheetName val="Precios_por_Administración8"/>
      <sheetName val="Precios_Unitarios8"/>
      <sheetName val="Subcon_A8"/>
      <sheetName val="EQUIP_LIST8"/>
      <sheetName val="Vind_-_BtB8"/>
      <sheetName val="LV_induction_motors8"/>
      <sheetName val="BSD_(2)8"/>
      <sheetName val="Form_B8"/>
      <sheetName val="내역서_耰&quot;_x005f_x005f_x005f_x005f_x005f_x005f_x005f8"/>
      <sheetName val="97_사업추정(WEKI)8"/>
      <sheetName val="[SANDAN_XLS??8"/>
      <sheetName val="Eq__Mobilization8"/>
      <sheetName val="Monthly_Load8"/>
      <sheetName val="Weekly_Load8"/>
      <sheetName val="breakdown_of_wage_rate8"/>
      <sheetName val="Indirect_Cost8"/>
      <sheetName val="Material_Selections8"/>
      <sheetName val="Piping_BQ_for_one_turbine8"/>
      <sheetName val="Item_code3"/>
      <sheetName val="공정계획(내부계획25%,내부w_f)8"/>
      <sheetName val="Utility_and_Fire_flange8"/>
      <sheetName val="SFN_ORIG8"/>
      <sheetName val="Resource_table8"/>
      <sheetName val="AG_Pipe_Qty_Analysis8"/>
      <sheetName val="Equipment_List8"/>
      <sheetName val="Form1_SQP8"/>
      <sheetName val="_SANDAN_XLS__8"/>
      <sheetName val="Heavy_Equipments8"/>
      <sheetName val="입찰내역_발주처_양식8"/>
      <sheetName val="BOQ-B_DOWN7"/>
      <sheetName val="실행예산_MM7"/>
      <sheetName val="Dir_Manpower_Other_Exp_8"/>
      <sheetName val="SCHEDD_TAMBAHAN8"/>
      <sheetName val="Fire_Protection8"/>
      <sheetName val="단가_(2)7"/>
      <sheetName val="4-3LEVEL-5_epic_47"/>
      <sheetName val="FWBS_15307"/>
      <sheetName val="MODULE_CONFIRM7"/>
      <sheetName val="내역서_(∮ἀ嘆ɶ7"/>
      <sheetName val="ITB_COST8"/>
      <sheetName val="PROTECTION_7"/>
      <sheetName val="Cash_In-Cash_Out_Actual7"/>
      <sheetName val="5_)_Time_Delays3"/>
      <sheetName val="Site_Findings_Status_Sheet3"/>
      <sheetName val="CUADRO_DE_PRECIOS7"/>
      <sheetName val="plan&amp;section_of_foundation4"/>
      <sheetName val="working_load_at_the_btm_ft_4"/>
      <sheetName val="stability_check4"/>
      <sheetName val="design_criteria3"/>
      <sheetName val="design_load4"/>
      <sheetName val="1100-1200-1300-1910-2140-LEV_23"/>
      <sheetName val="Material_Price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내역서1999_8최종3"/>
      <sheetName val="Closeout_Control3"/>
      <sheetName val="Currency_Rate3"/>
      <sheetName val="Unit_Price_3"/>
      <sheetName val="4-Basic_Price3"/>
      <sheetName val="Evaluasi_Penw3"/>
      <sheetName val="Man_Power_&amp;_Comp3"/>
      <sheetName val="Data_List3"/>
      <sheetName val="RAB_AR&amp;STR3"/>
      <sheetName val="PROJECT_BRIEF3"/>
      <sheetName val="내역서_耰&quot;_x005f_x005f_x005f_x0000_3"/>
      <sheetName val="내역서_耰&quot;_x005f_x005f_x005f_x005f_3"/>
      <sheetName val="내역서_耰&quot;_x005f_x0000__x00004"/>
      <sheetName val="Updating_Form-Oct_20113"/>
      <sheetName val="Weld_Consumable3"/>
      <sheetName val="NDE_Cost-Summary3"/>
      <sheetName val="9July_Above_Ground_Pipe3"/>
      <sheetName val="M_113"/>
      <sheetName val="Process_Data_13"/>
      <sheetName val="Sum_(Case-3)3"/>
      <sheetName val="할증_3"/>
      <sheetName val="Air_Cooler-E2"/>
      <sheetName val="2__현장_자금투입_집계표3"/>
      <sheetName val="Tools_&amp;_Settings3"/>
      <sheetName val="Data_Summary3"/>
      <sheetName val="Crew_Costs3"/>
      <sheetName val="Spread_Costs3"/>
      <sheetName val="Unique_List_Misc3"/>
      <sheetName val="UP_MINOR3"/>
      <sheetName val="Equip_Rental_Summary_by_Contr3"/>
      <sheetName val="Project_Equip_Rental_Summary3"/>
      <sheetName val="Contractor_Indirect_Sumry3"/>
      <sheetName val="Project_Indirect_Sumry3"/>
      <sheetName val="COA_Sumry_by_Area3"/>
      <sheetName val="COA_Sumry_by_Contr3"/>
      <sheetName val="COA_Sumry_by_RG3"/>
      <sheetName val="TDC_COA_Grp_Sumry3"/>
      <sheetName val="TDC_COA_Grp_Sumry_by_Area3"/>
      <sheetName val="TDC_COA_Grp_Sumry_by_RG3"/>
      <sheetName val="Equipment_Sumry3"/>
      <sheetName val="TDC_Item_Dets-Full3"/>
      <sheetName val="TDC_Item_Dets-IPM-Full3"/>
      <sheetName val="TDC_Item_Sumry_by_Area3"/>
      <sheetName val="TDC_Item_Sumry_by_RG3"/>
      <sheetName val="TDC_Key_Qty_Sumry_by_RG3"/>
      <sheetName val="List_-_Equipment_by_Area3"/>
      <sheetName val="List_-_Equipment_by_Contr3"/>
      <sheetName val="Equipment_-_Unit_Costs_by_Mat3"/>
      <sheetName val="List_-_Equipment_by_Rep_Grp3"/>
      <sheetName val="Craft_Summary_by_Contr3"/>
      <sheetName val="Project_Craft_Summary3"/>
      <sheetName val="Project_Metrics3"/>
      <sheetName val="99__FWBS(Ref)3"/>
      <sheetName val="99__Change_Rate3"/>
      <sheetName val="In-House_Summary3"/>
      <sheetName val="Unt_rate3"/>
      <sheetName val="SUMMARY_(0A)3"/>
      <sheetName val="SUMMARY_(1A)3"/>
      <sheetName val="SUMMARY_(1B)3"/>
      <sheetName val="SUMMARY_(03)3"/>
      <sheetName val="F1(Cable_Rack)3"/>
      <sheetName val="F2(Cable_Rack)3"/>
      <sheetName val="F3(Cable_Rack)3"/>
      <sheetName val="F1_(POLYMER)3"/>
      <sheetName val="F2_(POLYMER)3"/>
      <sheetName val="F3_(POLYMER)3"/>
      <sheetName val="F4_(POLYMER)3"/>
      <sheetName val="F5(_Polymerization_)3"/>
      <sheetName val="F6_(_Polymerization_)3"/>
      <sheetName val="B1_(Grid_A-7,_-6)3"/>
      <sheetName val="B1_(Grid_A,_B)3"/>
      <sheetName val="B1_(Grid_C-7,_-6)3"/>
      <sheetName val="B2_(Grid_-7_B,_C)_(1)3"/>
      <sheetName val="B2_(Grid_-7_B,_C)_(2)3"/>
      <sheetName val="B2_(Grid_-6_B,_C)_(1)3"/>
      <sheetName val="B2_(Grid_-6_B,_C)_(2)3"/>
      <sheetName val="F1_(MONOMER)3"/>
      <sheetName val="F2_(MONOMER)3"/>
      <sheetName val="F3_(MONOMER)3"/>
      <sheetName val="90K060C_(MONOMER)3"/>
      <sheetName val="F1_(EXTRUSION)3"/>
      <sheetName val="F2_(EXTRUSION)3"/>
      <sheetName val="F3_(EXTRUSION)3"/>
      <sheetName val="F4_(EXTRUSION)3"/>
      <sheetName val="F5_(EXTRUSION)3"/>
      <sheetName val="F6A_(EXTRUSION)3"/>
      <sheetName val="F6D_(EXTRUSION)3"/>
      <sheetName val="F7_(EXTRUSION)3"/>
      <sheetName val="F8_(EXTRUSION)3"/>
      <sheetName val="F9_(EXTRUSION)3"/>
      <sheetName val="F10_(EXTRUSION)3"/>
      <sheetName val="F11_(EXTRUSION)3"/>
      <sheetName val="B1_(Grid_F-5`,_4`)3"/>
      <sheetName val="B2_(Grid_F,E-4`)3"/>
      <sheetName val="B2_(Grid_F,E-5`)3"/>
      <sheetName val="B3_(Grid_C,B-4`)3"/>
      <sheetName val="B4_(Grid_B,A-4`)3"/>
      <sheetName val="B5_(Grid_E-5`)_&amp;_(Grid_D-5`)3"/>
      <sheetName val="B6_(Grid_E,D-5')3"/>
      <sheetName val="B7_(Grid_E,D-5')3"/>
      <sheetName val="95D040,_A5063"/>
      <sheetName val="95P040AB,_A5073"/>
      <sheetName val="95X020-U08,_A6023"/>
      <sheetName val="95X020-U07,_A6063"/>
      <sheetName val="95E040,_A5093"/>
      <sheetName val="95D024;025,_A6153"/>
      <sheetName val="95X020-U05,_A6013"/>
      <sheetName val="95X020-U02,_A2043"/>
      <sheetName val="Extruder_FDN3"/>
      <sheetName val="BOG_COMP__FDN3"/>
      <sheetName val="SOG_COMP__FDN3"/>
      <sheetName val="1G1_(Ground_Beam)3"/>
      <sheetName val="1G2-1(Ground_Beam)3"/>
      <sheetName val="1G2-2(Ground_Beam)3"/>
      <sheetName val="P15,_163"/>
      <sheetName val="LO_CONSOLE_FDN3"/>
      <sheetName val="OIL_COOLER_FDN3"/>
      <sheetName val="CW_CONSOLE_FDN_(SOG)3"/>
      <sheetName val="PD3_(SOG)3"/>
      <sheetName val="SF1_(SOG)3"/>
      <sheetName val="SF2_(SOG)3"/>
      <sheetName val="SLAB_(1S1-1)3"/>
      <sheetName val="SLAB_(1S1-2)3"/>
      <sheetName val="SLAB_(1S1-3)3"/>
      <sheetName val="COLUMN_(+5500)3"/>
      <sheetName val="COLUMN_(+12500)3"/>
      <sheetName val="COLUMN_(+15500)3"/>
      <sheetName val="ETC_3"/>
      <sheetName val="Discounted_Cash_Flow3"/>
      <sheetName val="Ocean_Transporation_Charge3"/>
      <sheetName val="Cash_Flow_bulanan3"/>
      <sheetName val="H_Satuan3"/>
      <sheetName val="OCT_FDN3"/>
      <sheetName val="Codes_Pers3"/>
      <sheetName val="General_Notes3"/>
      <sheetName val="BO䁑-B_䁄OWN3"/>
      <sheetName val="_도면_및_도서_제출목록_및_일정_170202_xlsx3"/>
      <sheetName val="Direct_PMS3"/>
      <sheetName val="Aux_3"/>
      <sheetName val="Rates_&amp;_Legend3"/>
      <sheetName val="Pengesahan_3"/>
      <sheetName val="00-Summary_Information-ABB2"/>
      <sheetName val="Harga_Satuan3"/>
      <sheetName val="F_ALARM3"/>
      <sheetName val="Distribution_Table2"/>
      <sheetName val="2_Overall_Summary_2"/>
      <sheetName val="__3"/>
      <sheetName val="_3"/>
      <sheetName val="breakdown_of_wage_ra`f2"/>
      <sheetName val="breakdown_of_wage_ra2"/>
      <sheetName val="breakdown_of_wage_rað-2"/>
      <sheetName val="Raw_data2"/>
      <sheetName val="Exchange_Rate3"/>
      <sheetName val="Bill_rekap3"/>
      <sheetName val="차트_(2)3"/>
      <sheetName val="Action_Item2"/>
      <sheetName val="PABS,Site_info2"/>
      <sheetName val="0__Resource　Code2"/>
      <sheetName val="Material_code2"/>
      <sheetName val="DATA_MENTAH2"/>
      <sheetName val="breakdown_of_wage_rap2"/>
      <sheetName val="내역서_耰&quot;_x005f_x0000_3"/>
      <sheetName val="내역서_耰&quot;_x005f_x005f_3"/>
      <sheetName val="Process_Data_(2)3"/>
      <sheetName val="breakdown_of_wage_ra2"/>
      <sheetName val="Equipment_Spec_List2"/>
      <sheetName val="SPEC_LIST(EQUP,_SYS)2"/>
      <sheetName val="DROP_DOWN2"/>
      <sheetName val="ID_CD2"/>
      <sheetName val="개시대사_(2)2"/>
      <sheetName val="SUM_1"/>
      <sheetName val="내역서_(N____x000a_3"/>
      <sheetName val="HO_Site_Rates-20112"/>
      <sheetName val="Al_Taweelah2"/>
      <sheetName val="Particular_Sch2"/>
      <sheetName val="1_설계기준"/>
      <sheetName val="5__Work_load(현재원기준)"/>
      <sheetName val="Linelist_LNGC_Process2"/>
      <sheetName val="BSD_᯷㧓"/>
      <sheetName val="Direct_Histogram_Rev__A_(f)"/>
      <sheetName val="Tender_data"/>
      <sheetName val="Scheme_Area_Details_Block___C2"/>
      <sheetName val="광통신_견적내역서1"/>
      <sheetName val="Cash_Flow"/>
      <sheetName val="5__월별투입내역서"/>
      <sheetName val="Fig_4-14"/>
      <sheetName val="GM_000"/>
      <sheetName val="설산1_나"/>
      <sheetName val="Tables_3_1_to_3_5_EXH_G"/>
      <sheetName val="EQUIPOS_DE_SEGURIDAD"/>
      <sheetName val="MATERIALES_CONSUMIBLES"/>
      <sheetName val="PERSONAL_INDIRECTO_"/>
      <sheetName val="일위대가_"/>
      <sheetName val="BM_#1"/>
      <sheetName val="SECL_리스크_분류체계_(2)"/>
      <sheetName val="Cost_Code"/>
      <sheetName val="Data_Ref"/>
      <sheetName val="Interdept_Rate"/>
      <sheetName val="Analisa_Fave"/>
      <sheetName val="Harsat_Bahan"/>
      <sheetName val="Harsat_Subkon"/>
      <sheetName val="Harsat_Upah"/>
      <sheetName val="Master_1_0"/>
      <sheetName val="Agregat_Halus_&amp;_Kasar"/>
      <sheetName val="HARGA_MATERIAL"/>
      <sheetName val="Harga_Sat_APP"/>
      <sheetName val="Tgh_JGC-Inv_I_clp"/>
      <sheetName val="PCS_"/>
      <sheetName val="Progress_Statement-SI"/>
      <sheetName val="Progress_Payment-3110"/>
      <sheetName val="REF_for_VV"/>
      <sheetName val="__x0"/>
      <sheetName val="Weekl_1"/>
      <sheetName val="내역서_(N____2"/>
      <sheetName val="OPT_1"/>
      <sheetName val="INSTLIST_1"/>
      <sheetName val="Land_Dev't__Ph-1"/>
      <sheetName val="4300_UTILITY_BLDG_(2)"/>
      <sheetName val="P-Ins_&amp;_Bonds"/>
      <sheetName val="Perm__Test"/>
      <sheetName val="Galian_1"/>
      <sheetName val="Analisa_Lump_sum"/>
      <sheetName val="Sec_I_ML"/>
      <sheetName val="64_4"/>
      <sheetName val="64_5"/>
      <sheetName val="36_2"/>
      <sheetName val="36_1"/>
      <sheetName val="List_register"/>
      <sheetName val="Att-1_CTCI_MH_rate"/>
      <sheetName val="dongia_(2)"/>
      <sheetName val="KUWATI(Total)_13"/>
      <sheetName val="집계표_(TOTAL)13"/>
      <sheetName val="집계표_(CIVIL-23)13"/>
      <sheetName val="집계표_(FGRU)13"/>
      <sheetName val="집계표_(25,26)13"/>
      <sheetName val="집계표_(MEROX)13"/>
      <sheetName val="집계표_(NITROGEN)13"/>
      <sheetName val="집계표_(M4)13"/>
      <sheetName val="집계표_(CIVIL4)13"/>
      <sheetName val="집계표_(CIVIL6)13"/>
      <sheetName val="집계표_(CIVIL7)13"/>
      <sheetName val="내역서(DEMO_TOTAL)13"/>
      <sheetName val="내역서_(CIVIL-23)13"/>
      <sheetName val="내역서_(fgru)13"/>
      <sheetName val="내역서_(25&amp;26)13"/>
      <sheetName val="내역서_(MEROX)13"/>
      <sheetName val="내역서_(NITROGEN)13"/>
      <sheetName val="내역서_(M4)13"/>
      <sheetName val="내역서_(CIVIL-4)13"/>
      <sheetName val="내역서_(CIVIL-6)13"/>
      <sheetName val="내역서_(CIVIL-7)13"/>
      <sheetName val="OPTION_213"/>
      <sheetName val="OPTION_313"/>
      <sheetName val="2002년_현장공사비_국내_실적13"/>
      <sheetName val="2003년국내현장공사비_실적13"/>
      <sheetName val="VC2_10_9913"/>
      <sheetName val="WEIGHT_LIST10"/>
      <sheetName val="산#2-1_(2)10"/>
      <sheetName val="BEND_LOSS10"/>
      <sheetName val="INPUT_DATA12"/>
      <sheetName val="집계표_(25,26ဩ12"/>
      <sheetName val="Form_012"/>
      <sheetName val="General_Data12"/>
      <sheetName val="LABOR_&amp;_자재11"/>
      <sheetName val="입출재고현황_(2)11"/>
      <sheetName val="Form_D-111"/>
      <sheetName val="Form_B-111"/>
      <sheetName val="Form_F-111"/>
      <sheetName val="Form_A11"/>
      <sheetName val="3_공통공사대비11"/>
      <sheetName val="간접비_총괄11"/>
      <sheetName val="Price_Schedule11"/>
      <sheetName val="CAL_11"/>
      <sheetName val="Rate_Analysis11"/>
      <sheetName val="단면_(2)10"/>
      <sheetName val="EQUIPMENT_-211"/>
      <sheetName val="공사비_내역_(가)10"/>
      <sheetName val="내역서_耰&quot;??11"/>
      <sheetName val="내역서_耰&quot;_x005f_x0000__x005f_x0000_10"/>
      <sheetName val="6PILE__(돌출)10"/>
      <sheetName val="Static_Equip10"/>
      <sheetName val="Form_A_10"/>
      <sheetName val="3_Breakdown_Direct_Paint10"/>
      <sheetName val="내역서_耰&quot;__11"/>
      <sheetName val="Summary_Sheets10"/>
      <sheetName val="Civil_110"/>
      <sheetName val="Civil_210"/>
      <sheetName val="Civil_310"/>
      <sheetName val="Site_110"/>
      <sheetName val="Site_210"/>
      <sheetName val="Site_310"/>
      <sheetName val="Site_Faci10"/>
      <sheetName val="7__월별투입내역서9"/>
      <sheetName val="Man_Hole9"/>
      <sheetName val="Sheet1_(2)10"/>
      <sheetName val="Áý°èÇ¥_(TOTAL)9"/>
      <sheetName val="Áý°èÇ¥_(CIVIL-23)9"/>
      <sheetName val="Áý°èÇ¥_(FGRU)9"/>
      <sheetName val="Áý°èÇ¥_(25,26)9"/>
      <sheetName val="Áý°èÇ¥_(MEROX)9"/>
      <sheetName val="Áý°èÇ¥_(NITROGEN)9"/>
      <sheetName val="Áý°èÇ¥_(M4)9"/>
      <sheetName val="Áý°èÇ¥_(CIVIL4)9"/>
      <sheetName val="Áý°èÇ¥_(CIVIL6)9"/>
      <sheetName val="Áý°èÇ¥_(CIVIL7)9"/>
      <sheetName val="³»¿ª¼­(DEMO_TOTAL)9"/>
      <sheetName val="³»¿ª¼­_(CIVIL-23)9"/>
      <sheetName val="³»¿ª¼­_(fgru)9"/>
      <sheetName val="³»¿ª¼­_(25&amp;26)9"/>
      <sheetName val="³»¿ª¼­_(MEROX)9"/>
      <sheetName val="³»¿ª¼­_(NITROGEN)9"/>
      <sheetName val="³»¿ª¼­_(M4)9"/>
      <sheetName val="³»¿ª¼­_(CIVIL-4)9"/>
      <sheetName val="³»¿ª¼­_(CIVIL-6)9"/>
      <sheetName val="³»¿ª¼­_(CIVIL-7)9"/>
      <sheetName val="2002³â_ÇöÀå°ø»çºñ_±¹³»_½ÇÀû9"/>
      <sheetName val="2003³â±¹³»ÇöÀå°ø»çºñ_½ÇÀû9"/>
      <sheetName val="계측_내역서9"/>
      <sheetName val="내역서_耰&quot;_x005f_x005f_x005f_x0000__x005f_x005f_x0009"/>
      <sheetName val="2_2_STAFF_Scedule9"/>
      <sheetName val="내역서_耰&quot;_x005f_x005f_x005f_x005f_x005f_x005f_x00009"/>
      <sheetName val="Z-_GENERAL_PRICE_SUMMARY9"/>
      <sheetName val="_Estimate__9"/>
      <sheetName val="T_39"/>
      <sheetName val="HORI__VESSEL9"/>
      <sheetName val="MP_MOB9"/>
      <sheetName val="BM_DATA_SHEET10"/>
      <sheetName val="w't_table9"/>
      <sheetName val="Administrative_Prices9"/>
      <sheetName val="WBS_449"/>
      <sheetName val="WBS_419"/>
      <sheetName val="Precios_por_Administración9"/>
      <sheetName val="Precios_Unitarios9"/>
      <sheetName val="Subcon_A9"/>
      <sheetName val="EQUIP_LIST9"/>
      <sheetName val="Vind_-_BtB9"/>
      <sheetName val="LV_induction_motors9"/>
      <sheetName val="BSD_(2)9"/>
      <sheetName val="Form_B9"/>
      <sheetName val="내역서_耰&quot;_x005f_x005f_x005f_x005f_x005f_x005f_x005f9"/>
      <sheetName val="97_사업추정(WEKI)9"/>
      <sheetName val="[SANDAN_XLS??9"/>
      <sheetName val="Eq__Mobilization9"/>
      <sheetName val="Monthly_Load9"/>
      <sheetName val="Weekly_Load9"/>
      <sheetName val="breakdown_of_wage_rate9"/>
      <sheetName val="Indirect_Cost9"/>
      <sheetName val="Material_Selections9"/>
      <sheetName val="Piping_BQ_for_one_turbine9"/>
      <sheetName val="Item_code4"/>
      <sheetName val="공정계획(내부계획25%,내부w_f)9"/>
      <sheetName val="Utility_and_Fire_flange9"/>
      <sheetName val="SFN_ORIG9"/>
      <sheetName val="Resource_table9"/>
      <sheetName val="AG_Pipe_Qty_Analysis9"/>
      <sheetName val="Equipment_List9"/>
      <sheetName val="Form1_SQP9"/>
      <sheetName val="_SANDAN_XLS__9"/>
      <sheetName val="Heavy_Equipments9"/>
      <sheetName val="입찰내역_발주처_양식9"/>
      <sheetName val="BOQ-B_DOWN8"/>
      <sheetName val="실행예산_MM8"/>
      <sheetName val="Dir_Manpower_Other_Exp_9"/>
      <sheetName val="SCHEDD_TAMBAHAN9"/>
      <sheetName val="Fire_Protection9"/>
      <sheetName val="단가_(2)8"/>
      <sheetName val="4-3LEVEL-5_epic_48"/>
      <sheetName val="FWBS_15308"/>
      <sheetName val="MODULE_CONFIRM8"/>
      <sheetName val="내역서_(∮ἀ嘆ɶ8"/>
      <sheetName val="ITB_COST9"/>
      <sheetName val="PROTECTION_8"/>
      <sheetName val="Cash_In-Cash_Out_Actual8"/>
      <sheetName val="5_)_Time_Delays4"/>
      <sheetName val="Site_Findings_Status_Sheet4"/>
      <sheetName val="CUADRO_DE_PRECIOS8"/>
      <sheetName val="plan&amp;section_of_foundation5"/>
      <sheetName val="working_load_at_the_btm_ft_5"/>
      <sheetName val="stability_check5"/>
      <sheetName val="design_criteria4"/>
      <sheetName val="design_load5"/>
      <sheetName val="1100-1200-1300-1910-2140-LEV_24"/>
      <sheetName val="Material_Price4"/>
      <sheetName val="TDC_COA_Sumry4"/>
      <sheetName val="TDC_Item_Dets4"/>
      <sheetName val="TDC_Item_Sumry4"/>
      <sheetName val="TDC_Key_Qty_Sumry4"/>
      <sheetName val="List_-_Components4"/>
      <sheetName val="List_-_Equipment4"/>
      <sheetName val="COA_Sumry_-_Std_Imp4"/>
      <sheetName val="Contr_TDC_-_Std_Imp4"/>
      <sheetName val="Item_Sumry_-_Std_Imp4"/>
      <sheetName val="Unit_Costs_-_Std_Imp4"/>
      <sheetName val="Unit_MH_-_Std_Imp4"/>
      <sheetName val="Proj_TIC_-_Std_Imp4"/>
      <sheetName val="내역서1999_8최종4"/>
      <sheetName val="Closeout_Control4"/>
      <sheetName val="Currency_Rate4"/>
      <sheetName val="Unit_Price_4"/>
      <sheetName val="4-Basic_Price4"/>
      <sheetName val="Evaluasi_Penw4"/>
      <sheetName val="Man_Power_&amp;_Comp4"/>
      <sheetName val="Data_List4"/>
      <sheetName val="RAB_AR&amp;STR4"/>
      <sheetName val="PROJECT_BRIEF4"/>
      <sheetName val="내역서_耰&quot;_x005f_x005f_x005f_x0000_4"/>
      <sheetName val="내역서_耰&quot;_x005f_x005f_x005f_x005f_4"/>
      <sheetName val="내역서_耰&quot;_x005f_x0000__x00005"/>
      <sheetName val="Updating_Form-Oct_20114"/>
      <sheetName val="Weld_Consumable4"/>
      <sheetName val="NDE_Cost-Summary4"/>
      <sheetName val="9July_Above_Ground_Pipe4"/>
      <sheetName val="M_114"/>
      <sheetName val="Process_Data_14"/>
      <sheetName val="Sum_(Case-3)4"/>
      <sheetName val="할증_4"/>
      <sheetName val="Air_Cooler-E3"/>
      <sheetName val="2__현장_자금투입_집계표4"/>
      <sheetName val="Tools_&amp;_Settings4"/>
      <sheetName val="Data_Summary4"/>
      <sheetName val="Crew_Costs4"/>
      <sheetName val="Spread_Costs4"/>
      <sheetName val="Unique_List_Misc4"/>
      <sheetName val="UP_MINOR4"/>
      <sheetName val="Equip_Rental_Summary_by_Contr4"/>
      <sheetName val="Project_Equip_Rental_Summary4"/>
      <sheetName val="Contractor_Indirect_Sumry4"/>
      <sheetName val="Project_Indirect_Sumry4"/>
      <sheetName val="COA_Sumry_by_Area4"/>
      <sheetName val="COA_Sumry_by_Contr4"/>
      <sheetName val="COA_Sumry_by_RG4"/>
      <sheetName val="TDC_COA_Grp_Sumry4"/>
      <sheetName val="TDC_COA_Grp_Sumry_by_Area4"/>
      <sheetName val="TDC_COA_Grp_Sumry_by_RG4"/>
      <sheetName val="Equipment_Sumry4"/>
      <sheetName val="TDC_Item_Dets-Full4"/>
      <sheetName val="TDC_Item_Dets-IPM-Full4"/>
      <sheetName val="TDC_Item_Sumry_by_Area4"/>
      <sheetName val="TDC_Item_Sumry_by_RG4"/>
      <sheetName val="TDC_Key_Qty_Sumry_by_RG4"/>
      <sheetName val="List_-_Equipment_by_Area4"/>
      <sheetName val="List_-_Equipment_by_Contr4"/>
      <sheetName val="Equipment_-_Unit_Costs_by_Mat4"/>
      <sheetName val="List_-_Equipment_by_Rep_Grp4"/>
      <sheetName val="Craft_Summary_by_Contr4"/>
      <sheetName val="Project_Craft_Summary4"/>
      <sheetName val="Project_Metrics4"/>
      <sheetName val="99__FWBS(Ref)4"/>
      <sheetName val="99__Change_Rate4"/>
      <sheetName val="In-House_Summary4"/>
      <sheetName val="Unt_rate4"/>
      <sheetName val="SUMMARY_(0A)4"/>
      <sheetName val="SUMMARY_(1A)4"/>
      <sheetName val="SUMMARY_(1B)4"/>
      <sheetName val="SUMMARY_(03)4"/>
      <sheetName val="F1(Cable_Rack)4"/>
      <sheetName val="F2(Cable_Rack)4"/>
      <sheetName val="F3(Cable_Rack)4"/>
      <sheetName val="F1_(POLYMER)4"/>
      <sheetName val="F2_(POLYMER)4"/>
      <sheetName val="F3_(POLYMER)4"/>
      <sheetName val="F4_(POLYMER)4"/>
      <sheetName val="F5(_Polymerization_)4"/>
      <sheetName val="F6_(_Polymerization_)4"/>
      <sheetName val="B1_(Grid_A-7,_-6)4"/>
      <sheetName val="B1_(Grid_A,_B)4"/>
      <sheetName val="B1_(Grid_C-7,_-6)4"/>
      <sheetName val="B2_(Grid_-7_B,_C)_(1)4"/>
      <sheetName val="B2_(Grid_-7_B,_C)_(2)4"/>
      <sheetName val="B2_(Grid_-6_B,_C)_(1)4"/>
      <sheetName val="B2_(Grid_-6_B,_C)_(2)4"/>
      <sheetName val="F1_(MONOMER)4"/>
      <sheetName val="F2_(MONOMER)4"/>
      <sheetName val="F3_(MONOMER)4"/>
      <sheetName val="90K060C_(MONOMER)4"/>
      <sheetName val="F1_(EXTRUSION)4"/>
      <sheetName val="F2_(EXTRUSION)4"/>
      <sheetName val="F3_(EXTRUSION)4"/>
      <sheetName val="F4_(EXTRUSION)4"/>
      <sheetName val="F5_(EXTRUSION)4"/>
      <sheetName val="F6A_(EXTRUSION)4"/>
      <sheetName val="F6D_(EXTRUSION)4"/>
      <sheetName val="F7_(EXTRUSION)4"/>
      <sheetName val="F8_(EXTRUSION)4"/>
      <sheetName val="F9_(EXTRUSION)4"/>
      <sheetName val="F10_(EXTRUSION)4"/>
      <sheetName val="F11_(EXTRUSION)4"/>
      <sheetName val="B1_(Grid_F-5`,_4`)4"/>
      <sheetName val="B2_(Grid_F,E-4`)4"/>
      <sheetName val="B2_(Grid_F,E-5`)4"/>
      <sheetName val="B3_(Grid_C,B-4`)4"/>
      <sheetName val="B4_(Grid_B,A-4`)4"/>
      <sheetName val="B5_(Grid_E-5`)_&amp;_(Grid_D-5`)4"/>
      <sheetName val="B6_(Grid_E,D-5')4"/>
      <sheetName val="B7_(Grid_E,D-5')4"/>
      <sheetName val="95D040,_A5064"/>
      <sheetName val="95P040AB,_A5074"/>
      <sheetName val="95X020-U08,_A6024"/>
      <sheetName val="95X020-U07,_A6064"/>
      <sheetName val="95E040,_A5094"/>
      <sheetName val="95D024;025,_A6154"/>
      <sheetName val="95X020-U05,_A6014"/>
      <sheetName val="95X020-U02,_A2044"/>
      <sheetName val="Extruder_FDN4"/>
      <sheetName val="BOG_COMP__FDN4"/>
      <sheetName val="SOG_COMP__FDN4"/>
      <sheetName val="1G1_(Ground_Beam)4"/>
      <sheetName val="1G2-1(Ground_Beam)4"/>
      <sheetName val="1G2-2(Ground_Beam)4"/>
      <sheetName val="P15,_164"/>
      <sheetName val="LO_CONSOLE_FDN4"/>
      <sheetName val="OIL_COOLER_FDN4"/>
      <sheetName val="CW_CONSOLE_FDN_(SOG)4"/>
      <sheetName val="PD3_(SOG)4"/>
      <sheetName val="SF1_(SOG)4"/>
      <sheetName val="SF2_(SOG)4"/>
      <sheetName val="SLAB_(1S1-1)4"/>
      <sheetName val="SLAB_(1S1-2)4"/>
      <sheetName val="SLAB_(1S1-3)4"/>
      <sheetName val="COLUMN_(+5500)4"/>
      <sheetName val="COLUMN_(+12500)4"/>
      <sheetName val="COLUMN_(+15500)4"/>
      <sheetName val="ETC_4"/>
      <sheetName val="Discounted_Cash_Flow4"/>
      <sheetName val="Ocean_Transporation_Charge4"/>
      <sheetName val="Cash_Flow_bulanan4"/>
      <sheetName val="H_Satuan4"/>
      <sheetName val="OCT_FDN4"/>
      <sheetName val="Codes_Pers4"/>
      <sheetName val="General_Notes4"/>
      <sheetName val="BO䁑-B_䁄OWN4"/>
      <sheetName val="_도면_및_도서_제출목록_및_일정_170202_xlsx4"/>
      <sheetName val="Direct_PMS4"/>
      <sheetName val="Aux_4"/>
      <sheetName val="Rates_&amp;_Legend4"/>
      <sheetName val="Pengesahan_4"/>
      <sheetName val="00-Summary_Information-ABB3"/>
      <sheetName val="Harga_Satuan4"/>
      <sheetName val="F_ALARM4"/>
      <sheetName val="Distribution_Table3"/>
      <sheetName val="2_Overall_Summary_3"/>
      <sheetName val="__4"/>
      <sheetName val="_4"/>
      <sheetName val="breakdown_of_wage_ra`f3"/>
      <sheetName val="breakdown_of_wage_ra3"/>
      <sheetName val="breakdown_of_wage_rað-3"/>
      <sheetName val="Raw_data3"/>
      <sheetName val="Exchange_Rate4"/>
      <sheetName val="Bill_rekap4"/>
      <sheetName val="차트_(2)4"/>
      <sheetName val="Action_Item3"/>
      <sheetName val="PABS,Site_info3"/>
      <sheetName val="0__Resource　Code3"/>
      <sheetName val="Material_code3"/>
      <sheetName val="DATA_MENTAH3"/>
      <sheetName val="breakdown_of_wage_rap3"/>
      <sheetName val="내역서_耰&quot;_x005f_x0000_4"/>
      <sheetName val="내역서_耰&quot;_x005f_x005f_4"/>
      <sheetName val="Process_Data_(2)4"/>
      <sheetName val="breakdown_of_wage_ra3"/>
      <sheetName val="Equipment_Spec_List3"/>
      <sheetName val="SPEC_LIST(EQUP,_SYS)3"/>
      <sheetName val="DROP_DOWN3"/>
      <sheetName val="ID_CD3"/>
      <sheetName val="개시대사_(2)3"/>
      <sheetName val="SUM_2"/>
      <sheetName val="내역서_(N____x000a_4"/>
      <sheetName val="HO_Site_Rates-20113"/>
      <sheetName val="Al_Taweelah3"/>
      <sheetName val="Particular_Sch3"/>
      <sheetName val="내역서_耰&quot;_3"/>
      <sheetName val="breakdown_of_wage_raÐ¾2"/>
      <sheetName val="Additional_data2"/>
      <sheetName val="TQ_Format2"/>
      <sheetName val="11_자재단가1"/>
      <sheetName val="1_설계기준1"/>
      <sheetName val="5__Work_load(현재원기준)1"/>
      <sheetName val="Cashflow_Analysis1"/>
      <sheetName val="Linelist_LNGC_Process3"/>
      <sheetName val="LIFE_&amp;_REP_PROVN1"/>
      <sheetName val="O&amp;M_CREW1"/>
      <sheetName val="33628-Rev__A1"/>
      <sheetName val="Direct_Histogram_Rev__A_(f)1"/>
      <sheetName val="Finansal_tamamlanma_Eğrisi1"/>
      <sheetName val="INPUT_DATA_OF_SCHEDULE1"/>
      <sheetName val="Tender_data1"/>
      <sheetName val="Attach_4-181"/>
      <sheetName val="내역서_(∮ἀ嘆ɶ?᠀㬁?1"/>
      <sheetName val="Scheme_Area_Details_Block___C21"/>
      <sheetName val="14-Eng_rate1"/>
      <sheetName val="리스크_분류체계1"/>
      <sheetName val="광통신_견적내역서11"/>
      <sheetName val="Cash_Flow1"/>
      <sheetName val="5__월별투입내역서1"/>
      <sheetName val="Itembalance_Report_(18-sep-18)1"/>
      <sheetName val="BUDGET_SUMMARY_1"/>
      <sheetName val="Master_List1"/>
      <sheetName val="Admin_Manu_2-Equipment_Type_ID1"/>
      <sheetName val="OIL_SEPARATOR1"/>
      <sheetName val="CATCH_BASIN1"/>
      <sheetName val="FW_Post_Indicator_Valve_24&quot;1"/>
      <sheetName val="FW_Post_Indicator_Valve_20&quot;1"/>
      <sheetName val="FW_Post_Indicator_Valve_6&quot;1"/>
      <sheetName val="Fire_Monitor_or_Hydrant_6&quot;_FDN1"/>
      <sheetName val="SUMP_VB1"/>
      <sheetName val="CLEANOUT_4&quot;1"/>
      <sheetName val="Not_reqd1"/>
      <sheetName val="호환성_보고서1"/>
      <sheetName val="Fig_4-141"/>
      <sheetName val="GM_0001"/>
      <sheetName val="Schedule_1"/>
      <sheetName val="Loading_Struc1"/>
      <sheetName val="Loading_Pip1"/>
      <sheetName val="Loading_Overall_(BASE_Proposal1"/>
      <sheetName val="Steel_Structure1"/>
      <sheetName val="PIPING_AG-UG_NEW_UNITS1"/>
      <sheetName val="MEC_PIPING_PREFABR1"/>
      <sheetName val="Working_File-Pip1"/>
      <sheetName val="Equip_ISBL_&amp;_OSBL_1"/>
      <sheetName val="설산1_나1"/>
      <sheetName val="Activity_Form1"/>
      <sheetName val="Tables_3_1_to_3_5_EXH_G1"/>
      <sheetName val="EQUIPOS_DE_SEGURIDAD1"/>
      <sheetName val="MATERIALES_CONSUMIBLES1"/>
      <sheetName val="PERSONAL_INDIRECTO_1"/>
      <sheetName val="일위대가_1"/>
      <sheetName val="BM_#11"/>
      <sheetName val="SECL_리스크_분류체계_(2)1"/>
      <sheetName val="Cost_Code1"/>
      <sheetName val="Data_Ref1"/>
      <sheetName val="Interdept_Rate1"/>
      <sheetName val="Analisa_Fave1"/>
      <sheetName val="Harsat_Bahan1"/>
      <sheetName val="Harsat_Subkon1"/>
      <sheetName val="Harsat_Upah1"/>
      <sheetName val="Master_1_01"/>
      <sheetName val="Agregat_Halus_&amp;_Kasar1"/>
      <sheetName val="HARGA_MATERIAL1"/>
      <sheetName val="Harga_Sat_APP1"/>
      <sheetName val="Tgh_JGC-Inv_I_clp1"/>
      <sheetName val="PCS_1"/>
      <sheetName val="Progress_Statement-SI1"/>
      <sheetName val="Progress_Payment-31101"/>
      <sheetName val="REF_for_VV1"/>
      <sheetName val="Weekl_2"/>
      <sheetName val="내역서_(N____3"/>
      <sheetName val="내역서_(N____4"/>
      <sheetName val="__x01"/>
      <sheetName val="OPT_2"/>
      <sheetName val="INSTLIST_11"/>
      <sheetName val="Land_Dev't__Ph-11"/>
      <sheetName val="4300_UTILITY_BLDG_(2)1"/>
      <sheetName val="P-Ins_&amp;_Bonds1"/>
      <sheetName val="Perm__Test1"/>
      <sheetName val="Galian_11"/>
      <sheetName val="Analisa_Lump_sum1"/>
      <sheetName val="Sec_I_ML1"/>
      <sheetName val="64_41"/>
      <sheetName val="64_51"/>
      <sheetName val="36_21"/>
      <sheetName val="36_11"/>
      <sheetName val="List_register1"/>
      <sheetName val="Att-1_CTCI_MH_rate1"/>
      <sheetName val="dongia_(2)1"/>
      <sheetName val="내역서_(N__x001"/>
      <sheetName val="KUWATI(Total)_14"/>
      <sheetName val="집계표_(TOTAL)14"/>
      <sheetName val="집계표_(CIVIL-23)14"/>
      <sheetName val="집계표_(FGRU)14"/>
      <sheetName val="집계표_(25,26)14"/>
      <sheetName val="집계표_(MEROX)14"/>
      <sheetName val="집계표_(NITROGEN)14"/>
      <sheetName val="집계표_(M4)14"/>
      <sheetName val="집계표_(CIVIL4)14"/>
      <sheetName val="집계표_(CIVIL6)14"/>
      <sheetName val="집계표_(CIVIL7)14"/>
      <sheetName val="내역서(DEMO_TOTAL)14"/>
      <sheetName val="내역서_(CIVIL-23)14"/>
      <sheetName val="내역서_(fgru)14"/>
      <sheetName val="내역서_(25&amp;26)14"/>
      <sheetName val="내역서_(MEROX)14"/>
      <sheetName val="내역서_(NITROGEN)14"/>
      <sheetName val="내역서_(M4)14"/>
      <sheetName val="내역서_(CIVIL-4)14"/>
      <sheetName val="내역서_(CIVIL-6)14"/>
      <sheetName val="내역서_(CIVIL-7)14"/>
      <sheetName val="OPTION_214"/>
      <sheetName val="OPTION_314"/>
      <sheetName val="2002년_현장공사비_국내_실적14"/>
      <sheetName val="2003년국내현장공사비_실적14"/>
      <sheetName val="VC2_10_9914"/>
      <sheetName val="WEIGHT_LIST11"/>
      <sheetName val="산#2-1_(2)11"/>
      <sheetName val="BEND_LOSS11"/>
      <sheetName val="INPUT_DATA13"/>
      <sheetName val="집계표_(25,26ဩ13"/>
      <sheetName val="Form_013"/>
      <sheetName val="General_Data13"/>
      <sheetName val="LABOR_&amp;_자재12"/>
      <sheetName val="입출재고현황_(2)12"/>
      <sheetName val="Form_D-112"/>
      <sheetName val="Form_B-112"/>
      <sheetName val="Form_F-112"/>
      <sheetName val="Form_A12"/>
      <sheetName val="3_공통공사대비12"/>
      <sheetName val="간접비_총괄12"/>
      <sheetName val="Price_Schedule12"/>
      <sheetName val="CAL_12"/>
      <sheetName val="Rate_Analysis12"/>
      <sheetName val="단면_(2)11"/>
      <sheetName val="EQUIPMENT_-212"/>
      <sheetName val="공사비_내역_(가)11"/>
      <sheetName val="내역서_耰&quot;??12"/>
      <sheetName val="내역서_耰&quot;_x005f_x0000__x005f_x0000_11"/>
      <sheetName val="6PILE__(돌출)11"/>
      <sheetName val="Static_Equip11"/>
      <sheetName val="Form_A_11"/>
      <sheetName val="3_Breakdown_Direct_Paint11"/>
      <sheetName val="내역서_耰&quot;__12"/>
      <sheetName val="Summary_Sheets11"/>
      <sheetName val="Civil_111"/>
      <sheetName val="Civil_211"/>
      <sheetName val="Civil_311"/>
      <sheetName val="Site_111"/>
      <sheetName val="Site_211"/>
      <sheetName val="Site_311"/>
      <sheetName val="Site_Faci11"/>
      <sheetName val="7__월별투입내역서10"/>
      <sheetName val="Man_Hole10"/>
      <sheetName val="Sheet1_(2)11"/>
      <sheetName val="Áý°èÇ¥_(TOTAL)10"/>
      <sheetName val="Áý°èÇ¥_(CIVIL-23)10"/>
      <sheetName val="Áý°èÇ¥_(FGRU)10"/>
      <sheetName val="Áý°èÇ¥_(25,26)10"/>
      <sheetName val="Áý°èÇ¥_(MEROX)10"/>
      <sheetName val="Áý°èÇ¥_(NITROGEN)10"/>
      <sheetName val="Áý°èÇ¥_(M4)10"/>
      <sheetName val="Áý°èÇ¥_(CIVIL4)10"/>
      <sheetName val="Áý°èÇ¥_(CIVIL6)10"/>
      <sheetName val="Áý°èÇ¥_(CIVIL7)10"/>
      <sheetName val="³»¿ª¼­(DEMO_TOTAL)10"/>
      <sheetName val="³»¿ª¼­_(CIVIL-23)10"/>
      <sheetName val="³»¿ª¼­_(fgru)10"/>
      <sheetName val="³»¿ª¼­_(25&amp;26)10"/>
      <sheetName val="³»¿ª¼­_(MEROX)10"/>
      <sheetName val="³»¿ª¼­_(NITROGEN)10"/>
      <sheetName val="³»¿ª¼­_(M4)10"/>
      <sheetName val="³»¿ª¼­_(CIVIL-4)10"/>
      <sheetName val="³»¿ª¼­_(CIVIL-6)10"/>
      <sheetName val="³»¿ª¼­_(CIVIL-7)10"/>
      <sheetName val="2002³â_ÇöÀå°ø»çºñ_±¹³»_½ÇÀû10"/>
      <sheetName val="2003³â±¹³»ÇöÀå°ø»çºñ_½ÇÀû10"/>
      <sheetName val="계측_내역서10"/>
      <sheetName val="내역서_耰&quot;_x005f_x005f_x005f_x0000__x005f_x005f_x0010"/>
      <sheetName val="2_2_STAFF_Scedule10"/>
      <sheetName val="내역서_耰&quot;_x005f_x005f_x005f_x005f_x005f_x005f_x00010"/>
      <sheetName val="Z-_GENERAL_PRICE_SUMMARY10"/>
      <sheetName val="_Estimate__10"/>
      <sheetName val="T_310"/>
      <sheetName val="HORI__VESSEL10"/>
      <sheetName val="MP_MOB10"/>
      <sheetName val="BM_DATA_SHEET11"/>
      <sheetName val="w't_table10"/>
      <sheetName val="Administrative_Prices10"/>
      <sheetName val="WBS_4410"/>
      <sheetName val="WBS_4110"/>
      <sheetName val="Precios_por_Administración10"/>
      <sheetName val="Precios_Unitarios10"/>
      <sheetName val="Subcon_A10"/>
      <sheetName val="EQUIP_LIST10"/>
      <sheetName val="Vind_-_BtB10"/>
      <sheetName val="LV_induction_motors10"/>
      <sheetName val="BSD_(2)10"/>
      <sheetName val="Form_B10"/>
      <sheetName val="내역서_耰&quot;_x005f_x005f_x005f_x005f_x005f_x005f_x00510"/>
      <sheetName val="97_사업추정(WEKI)10"/>
      <sheetName val="[SANDAN_XLS??10"/>
      <sheetName val="Eq__Mobilization10"/>
      <sheetName val="Monthly_Load10"/>
      <sheetName val="Weekly_Load10"/>
      <sheetName val="breakdown_of_wage_rate10"/>
      <sheetName val="Indirect_Cost10"/>
      <sheetName val="Material_Selections10"/>
      <sheetName val="Piping_BQ_for_one_turbine10"/>
      <sheetName val="Item_code5"/>
      <sheetName val="공정계획(내부계획25%,내부w_f)10"/>
      <sheetName val="Utility_and_Fire_flange10"/>
      <sheetName val="SFN_ORIG10"/>
      <sheetName val="Resource_table10"/>
      <sheetName val="AG_Pipe_Qty_Analysis10"/>
      <sheetName val="Equipment_List10"/>
      <sheetName val="Form1_SQP10"/>
      <sheetName val="_SANDAN_XLS__10"/>
      <sheetName val="Heavy_Equipments10"/>
      <sheetName val="입찰내역_발주처_양식10"/>
      <sheetName val="BOQ-B_DOWN9"/>
      <sheetName val="실행예산_MM9"/>
      <sheetName val="Dir_Manpower_Other_Exp_10"/>
      <sheetName val="SCHEDD_TAMBAHAN10"/>
      <sheetName val="Fire_Protection10"/>
      <sheetName val="단가_(2)9"/>
      <sheetName val="4-3LEVEL-5_epic_49"/>
      <sheetName val="FWBS_15309"/>
      <sheetName val="MODULE_CONFIRM9"/>
      <sheetName val="내역서_(∮ἀ嘆ɶ9"/>
      <sheetName val="ITB_COST10"/>
      <sheetName val="PROTECTION_9"/>
      <sheetName val="Cash_In-Cash_Out_Actual9"/>
      <sheetName val="5_)_Time_Delays5"/>
      <sheetName val="Site_Findings_Status_Sheet5"/>
      <sheetName val="CUADRO_DE_PRECIOS9"/>
      <sheetName val="plan&amp;section_of_foundation6"/>
      <sheetName val="working_load_at_the_btm_ft_6"/>
      <sheetName val="stability_check6"/>
      <sheetName val="design_criteria5"/>
      <sheetName val="design_load6"/>
      <sheetName val="1100-1200-1300-1910-2140-LEV_25"/>
      <sheetName val="Material_Price5"/>
      <sheetName val="TDC_COA_Sumry5"/>
      <sheetName val="TDC_Item_Dets5"/>
      <sheetName val="TDC_Item_Sumry5"/>
      <sheetName val="TDC_Key_Qty_Sumry5"/>
      <sheetName val="List_-_Components5"/>
      <sheetName val="List_-_Equipment5"/>
      <sheetName val="COA_Sumry_-_Std_Imp5"/>
      <sheetName val="Contr_TDC_-_Std_Imp5"/>
      <sheetName val="Item_Sumry_-_Std_Imp5"/>
      <sheetName val="Unit_Costs_-_Std_Imp5"/>
      <sheetName val="Unit_MH_-_Std_Imp5"/>
      <sheetName val="Proj_TIC_-_Std_Imp5"/>
      <sheetName val="내역서1999_8최종5"/>
      <sheetName val="Closeout_Control5"/>
      <sheetName val="Currency_Rate5"/>
      <sheetName val="Unit_Price_5"/>
      <sheetName val="4-Basic_Price5"/>
      <sheetName val="Evaluasi_Penw5"/>
      <sheetName val="Man_Power_&amp;_Comp5"/>
      <sheetName val="Data_List5"/>
      <sheetName val="RAB_AR&amp;STR5"/>
      <sheetName val="PROJECT_BRIEF5"/>
      <sheetName val="내역서_耰&quot;_x005f_x005f_x005f_x0000_5"/>
      <sheetName val="내역서_耰&quot;_x005f_x005f_x005f_x005f_5"/>
      <sheetName val="내역서_耰&quot;_x005f_x0000__x00006"/>
      <sheetName val="Updating_Form-Oct_20115"/>
      <sheetName val="Weld_Consumable5"/>
      <sheetName val="NDE_Cost-Summary5"/>
      <sheetName val="9July_Above_Ground_Pipe5"/>
      <sheetName val="M_115"/>
      <sheetName val="Process_Data_15"/>
      <sheetName val="Sum_(Case-3)5"/>
      <sheetName val="할증_5"/>
      <sheetName val="Air_Cooler-E4"/>
      <sheetName val="2__현장_자금투입_집계표5"/>
      <sheetName val="Tools_&amp;_Settings5"/>
      <sheetName val="Data_Summary5"/>
      <sheetName val="Crew_Costs5"/>
      <sheetName val="Spread_Costs5"/>
      <sheetName val="Unique_List_Misc5"/>
      <sheetName val="UP_MINOR5"/>
      <sheetName val="Equip_Rental_Summary_by_Contr5"/>
      <sheetName val="Project_Equip_Rental_Summary5"/>
      <sheetName val="Contractor_Indirect_Sumry5"/>
      <sheetName val="Project_Indirect_Sumry5"/>
      <sheetName val="COA_Sumry_by_Area5"/>
      <sheetName val="COA_Sumry_by_Contr5"/>
      <sheetName val="COA_Sumry_by_RG5"/>
      <sheetName val="TDC_COA_Grp_Sumry5"/>
      <sheetName val="TDC_COA_Grp_Sumry_by_Area5"/>
      <sheetName val="TDC_COA_Grp_Sumry_by_RG5"/>
      <sheetName val="Equipment_Sumry5"/>
      <sheetName val="TDC_Item_Dets-Full5"/>
      <sheetName val="TDC_Item_Dets-IPM-Full5"/>
      <sheetName val="TDC_Item_Sumry_by_Area5"/>
      <sheetName val="TDC_Item_Sumry_by_RG5"/>
      <sheetName val="TDC_Key_Qty_Sumry_by_RG5"/>
      <sheetName val="List_-_Equipment_by_Area5"/>
      <sheetName val="List_-_Equipment_by_Contr5"/>
      <sheetName val="Equipment_-_Unit_Costs_by_Mat5"/>
      <sheetName val="List_-_Equipment_by_Rep_Grp5"/>
      <sheetName val="Craft_Summary_by_Contr5"/>
      <sheetName val="Project_Craft_Summary5"/>
      <sheetName val="Project_Metrics5"/>
      <sheetName val="99__FWBS(Ref)5"/>
      <sheetName val="99__Change_Rate5"/>
      <sheetName val="In-House_Summary5"/>
      <sheetName val="Unt_rate5"/>
      <sheetName val="SUMMARY_(0A)5"/>
      <sheetName val="SUMMARY_(1A)5"/>
      <sheetName val="SUMMARY_(1B)5"/>
      <sheetName val="SUMMARY_(03)5"/>
      <sheetName val="F1(Cable_Rack)5"/>
      <sheetName val="F2(Cable_Rack)5"/>
      <sheetName val="F3(Cable_Rack)5"/>
      <sheetName val="F1_(POLYMER)5"/>
      <sheetName val="F2_(POLYMER)5"/>
      <sheetName val="F3_(POLYMER)5"/>
      <sheetName val="F4_(POLYMER)5"/>
      <sheetName val="F5(_Polymerization_)5"/>
      <sheetName val="F6_(_Polymerization_)5"/>
      <sheetName val="B1_(Grid_A-7,_-6)5"/>
      <sheetName val="B1_(Grid_A,_B)5"/>
      <sheetName val="B1_(Grid_C-7,_-6)5"/>
      <sheetName val="B2_(Grid_-7_B,_C)_(1)5"/>
      <sheetName val="B2_(Grid_-7_B,_C)_(2)5"/>
      <sheetName val="B2_(Grid_-6_B,_C)_(1)5"/>
      <sheetName val="B2_(Grid_-6_B,_C)_(2)5"/>
      <sheetName val="F1_(MONOMER)5"/>
      <sheetName val="F2_(MONOMER)5"/>
      <sheetName val="F3_(MONOMER)5"/>
      <sheetName val="90K060C_(MONOMER)5"/>
      <sheetName val="F1_(EXTRUSION)5"/>
      <sheetName val="F2_(EXTRUSION)5"/>
      <sheetName val="F3_(EXTRUSION)5"/>
      <sheetName val="F4_(EXTRUSION)5"/>
      <sheetName val="F5_(EXTRUSION)5"/>
      <sheetName val="F6A_(EXTRUSION)5"/>
      <sheetName val="F6D_(EXTRUSION)5"/>
      <sheetName val="F7_(EXTRUSION)5"/>
      <sheetName val="F8_(EXTRUSION)5"/>
      <sheetName val="F9_(EXTRUSION)5"/>
      <sheetName val="F10_(EXTRUSION)5"/>
      <sheetName val="F11_(EXTRUSION)5"/>
      <sheetName val="B1_(Grid_F-5`,_4`)5"/>
      <sheetName val="B2_(Grid_F,E-4`)5"/>
      <sheetName val="B2_(Grid_F,E-5`)5"/>
      <sheetName val="B3_(Grid_C,B-4`)5"/>
      <sheetName val="B4_(Grid_B,A-4`)5"/>
      <sheetName val="B5_(Grid_E-5`)_&amp;_(Grid_D-5`)5"/>
      <sheetName val="B6_(Grid_E,D-5')5"/>
      <sheetName val="B7_(Grid_E,D-5')5"/>
      <sheetName val="95D040,_A5065"/>
      <sheetName val="95P040AB,_A5075"/>
      <sheetName val="95X020-U08,_A6025"/>
      <sheetName val="95X020-U07,_A6065"/>
      <sheetName val="95E040,_A5095"/>
      <sheetName val="95D024;025,_A6155"/>
      <sheetName val="95X020-U05,_A6015"/>
      <sheetName val="95X020-U02,_A2045"/>
      <sheetName val="Extruder_FDN5"/>
      <sheetName val="BOG_COMP__FDN5"/>
      <sheetName val="SOG_COMP__FDN5"/>
      <sheetName val="1G1_(Ground_Beam)5"/>
      <sheetName val="1G2-1(Ground_Beam)5"/>
      <sheetName val="1G2-2(Ground_Beam)5"/>
      <sheetName val="P15,_165"/>
      <sheetName val="LO_CONSOLE_FDN5"/>
      <sheetName val="OIL_COOLER_FDN5"/>
      <sheetName val="CW_CONSOLE_FDN_(SOG)5"/>
      <sheetName val="PD3_(SOG)5"/>
      <sheetName val="SF1_(SOG)5"/>
      <sheetName val="SF2_(SOG)5"/>
      <sheetName val="SLAB_(1S1-1)5"/>
      <sheetName val="SLAB_(1S1-2)5"/>
      <sheetName val="SLAB_(1S1-3)5"/>
      <sheetName val="COLUMN_(+5500)5"/>
      <sheetName val="COLUMN_(+12500)5"/>
      <sheetName val="COLUMN_(+15500)5"/>
      <sheetName val="ETC_5"/>
      <sheetName val="Discounted_Cash_Flow5"/>
      <sheetName val="Ocean_Transporation_Charge5"/>
      <sheetName val="Cash_Flow_bulanan5"/>
      <sheetName val="H_Satuan5"/>
      <sheetName val="OCT_FDN5"/>
      <sheetName val="Codes_Pers5"/>
      <sheetName val="General_Notes5"/>
      <sheetName val="BO䁑-B_䁄OWN5"/>
      <sheetName val="_도면_및_도서_제출목록_및_일정_170202_xlsx5"/>
      <sheetName val="Direct_PMS5"/>
      <sheetName val="Aux_5"/>
      <sheetName val="Rates_&amp;_Legend5"/>
      <sheetName val="Pengesahan_5"/>
      <sheetName val="00-Summary_Information-ABB4"/>
      <sheetName val="Harga_Satuan5"/>
      <sheetName val="F_ALARM5"/>
      <sheetName val="Distribution_Table4"/>
      <sheetName val="2_Overall_Summary_4"/>
      <sheetName val="__5"/>
      <sheetName val="_5"/>
      <sheetName val="breakdown_of_wage_ra`f4"/>
      <sheetName val="breakdown_of_wage_ra4"/>
      <sheetName val="breakdown_of_wage_rað-4"/>
      <sheetName val="Raw_data4"/>
      <sheetName val="Exchange_Rate5"/>
      <sheetName val="Bill_rekap5"/>
      <sheetName val="차트_(2)5"/>
      <sheetName val="Action_Item4"/>
      <sheetName val="PABS,Site_info4"/>
      <sheetName val="0__Resource　Code4"/>
      <sheetName val="Material_code4"/>
      <sheetName val="DATA_MENTAH4"/>
      <sheetName val="breakdown_of_wage_rap4"/>
      <sheetName val="내역서_耰&quot;_x005f_x0000_5"/>
      <sheetName val="내역서_耰&quot;_x005f_x005f_5"/>
      <sheetName val="Process_Data_(2)5"/>
      <sheetName val="breakdown_of_wage_ra4"/>
      <sheetName val="HO_Site_Rates-20114"/>
      <sheetName val="Particular_Sch4"/>
      <sheetName val="내역서_耰&quot;_4"/>
      <sheetName val="DROP_DOWN4"/>
      <sheetName val="Al_Taweelah4"/>
      <sheetName val="ID_CD4"/>
      <sheetName val="Equipment_Spec_List4"/>
      <sheetName val="개시대사_(2)4"/>
      <sheetName val="SPEC_LIST(EQUP,_SYS)4"/>
      <sheetName val="내역서_(N____x000a_5"/>
      <sheetName val="Cashflow_Analysis2"/>
      <sheetName val="INPUT_DATA_OF_SCHEDULE2"/>
      <sheetName val="Linelist_LNGC_Process4"/>
      <sheetName val="SUM_3"/>
      <sheetName val="11_자재단가2"/>
      <sheetName val="LIFE_&amp;_REP_PROVN2"/>
      <sheetName val="O&amp;M_CREW2"/>
      <sheetName val="Tender_data2"/>
      <sheetName val="TQ_Format3"/>
      <sheetName val="breakdown_of_wage_raÐ¾3"/>
      <sheetName val="Additional_data3"/>
      <sheetName val="Attach_4-182"/>
      <sheetName val="33628-Rev__A2"/>
      <sheetName val="Finansal_tamamlanma_Eğrisi2"/>
      <sheetName val="Master_List2"/>
      <sheetName val="내역서_(∮ἀ嘆ɶ?᠀㬁?2"/>
      <sheetName val="Cash_Flow2"/>
      <sheetName val="Scheme_Area_Details_Block___C22"/>
      <sheetName val="14-Eng_rate2"/>
      <sheetName val="리스크_분류체계2"/>
      <sheetName val="광통신_견적내역서12"/>
      <sheetName val="Admin_Manu_2-Equipment_Type_ID2"/>
      <sheetName val="OIL_SEPARATOR2"/>
      <sheetName val="CATCH_BASIN2"/>
      <sheetName val="FW_Post_Indicator_Valve_24&quot;2"/>
      <sheetName val="FW_Post_Indicator_Valve_20&quot;2"/>
      <sheetName val="FW_Post_Indicator_Valve_6&quot;2"/>
      <sheetName val="Fire_Monitor_or_Hydrant_6&quot;_FDN2"/>
      <sheetName val="SUMP_VB2"/>
      <sheetName val="CLEANOUT_4&quot;2"/>
      <sheetName val="Not_reqd2"/>
      <sheetName val="호환성_보고서2"/>
      <sheetName val="Fig_4-142"/>
      <sheetName val="GM_0002"/>
      <sheetName val="Itembalance_Report_(18-sep-18)2"/>
      <sheetName val="BUDGET_SUMMARY_2"/>
      <sheetName val="Activity_Form2"/>
      <sheetName val="Schedule_2"/>
      <sheetName val="Loading_Struc2"/>
      <sheetName val="Loading_Pip2"/>
      <sheetName val="Loading_Overall_(BASE_Proposal2"/>
      <sheetName val="Steel_Structure2"/>
      <sheetName val="PIPING_AG-UG_NEW_UNITS2"/>
      <sheetName val="MEC_PIPING_PREFABR2"/>
      <sheetName val="Working_File-Pip2"/>
      <sheetName val="Equip_ISBL_&amp;_OSBL_2"/>
      <sheetName val="Tables_3_1_to_3_5_EXH_G2"/>
      <sheetName val="EQUIPOS_DE_SEGURIDAD2"/>
      <sheetName val="MATERIALES_CONSUMIBLES2"/>
      <sheetName val="PERSONAL_INDIRECTO_2"/>
      <sheetName val="설산1_나2"/>
      <sheetName val="일위대가_2"/>
      <sheetName val="SECL_리스크_분류체계_(2)2"/>
      <sheetName val="5__월별투입내역서2"/>
      <sheetName val="1_설계기준2"/>
      <sheetName val="BM_#12"/>
      <sheetName val="Cost_Code2"/>
      <sheetName val="Data_Ref2"/>
      <sheetName val="Interdept_Rate2"/>
      <sheetName val="REF_for_VV2"/>
      <sheetName val="Weekl_3"/>
      <sheetName val="내역서_(N____5"/>
      <sheetName val="내역서_(N____6"/>
      <sheetName val="__x02"/>
      <sheetName val="OPT_3"/>
      <sheetName val="P-Ins_&amp;_Bonds2"/>
      <sheetName val="Land_Dev't__Ph-12"/>
      <sheetName val="4300_UTILITY_BLDG_(2)2"/>
      <sheetName val="INSTLIST_12"/>
      <sheetName val="SPEC(CABLE_&amp;_WIRE)"/>
      <sheetName val="Analisa_Fave2"/>
      <sheetName val="Harsat_Bahan2"/>
      <sheetName val="Harsat_Subkon2"/>
      <sheetName val="Harsat_Upah2"/>
      <sheetName val="Master_1_02"/>
      <sheetName val="Agregat_Halus_&amp;_Kasar2"/>
      <sheetName val="HARGA_MATERIAL2"/>
      <sheetName val="Harga_Sat_APP2"/>
      <sheetName val="Tgh_JGC-Inv_I_clp2"/>
      <sheetName val="PCS_2"/>
      <sheetName val="Progress_Statement-SI2"/>
      <sheetName val="Progress_Payment-31102"/>
      <sheetName val="Direct_Histogram_Rev__A_(f)2"/>
      <sheetName val="List_register2"/>
      <sheetName val="SPT_vs_PHI"/>
      <sheetName val="Att-1_CTCI_MH_rate2"/>
      <sheetName val="SUMMARY_MTO_02_2_35"/>
      <sheetName val="N_G_METERING_CALC_"/>
      <sheetName val="N_G_METERING"/>
      <sheetName val="N_G_METERING_(2)"/>
      <sheetName val="CUMENE_METERING"/>
      <sheetName val="N2_METERING_"/>
      <sheetName val="H2_METERING__"/>
      <sheetName val="CO_METERING"/>
      <sheetName val="Perm__Test2"/>
      <sheetName val="Galian_12"/>
      <sheetName val="Analisa_Lump_sum2"/>
      <sheetName val="Sec_I_ML2"/>
      <sheetName val="dongia_(2)2"/>
      <sheetName val="내역서_(N__x002"/>
      <sheetName val="64_42"/>
      <sheetName val="64_52"/>
      <sheetName val="36_22"/>
      <sheetName val="36_12"/>
      <sheetName val="1_자금요약"/>
      <sheetName val="2_실행비투입"/>
      <sheetName val="3_본사집계"/>
      <sheetName val="3-1_본사투입"/>
      <sheetName val="4_지사집계"/>
      <sheetName val="4-1_지사투입"/>
      <sheetName val="5_현장총집계"/>
      <sheetName val="5-1_현금집계"/>
      <sheetName val="5-2_현금출납"/>
      <sheetName val="5-3_외상집계"/>
      <sheetName val="5-4_외상투입"/>
      <sheetName val="6_미지급금"/>
      <sheetName val="5-5_기타공제집계"/>
      <sheetName val="5-6_기타공제"/>
      <sheetName val="7_기성현황(실)"/>
      <sheetName val="8_한국인수당"/>
      <sheetName val="8_한국인수당_(Master_file)"/>
      <sheetName val="9_기타수입"/>
      <sheetName val="10_투입집계"/>
      <sheetName val="5-4_외상투입_(2)"/>
      <sheetName val="16_기성현황(예)"/>
      <sheetName val="17_자금요약2"/>
      <sheetName val="18_실행대비투입2"/>
      <sheetName val="05__Curva_S"/>
      <sheetName val="TR_Rev_vs_Commit"/>
      <sheetName val="TR_+MMHE_PL_report"/>
      <sheetName val="P23P2724___Commitment_"/>
      <sheetName val="6_공정표"/>
      <sheetName val="Enron_Form"/>
      <sheetName val="A__ENGINEERING"/>
      <sheetName val="B-1__배관자재"/>
      <sheetName val="B-2__전기자재"/>
      <sheetName val="B-3__계장자재"/>
      <sheetName val="B-4__기계자재"/>
      <sheetName val="C-1__공통가설"/>
      <sheetName val="C-2__토목"/>
      <sheetName val="C-4__철골"/>
      <sheetName val="C-5__기계"/>
      <sheetName val="C-6__배관"/>
      <sheetName val="C-7__전기"/>
      <sheetName val="C-8__계장"/>
      <sheetName val="C-9__중장비"/>
      <sheetName val="C-10__소방설비"/>
      <sheetName val="C-11__보온"/>
      <sheetName val="C-12__CMS"/>
      <sheetName val="5__Work_load(현재원기준)2"/>
      <sheetName val="내역서_耰&quot;9"/>
      <sheetName val="สรุปราคา"/>
      <sheetName val="Bill 4.7 Predestain Bridge "/>
      <sheetName val="Bill 4.7 Predestain"/>
      <sheetName val="1.1 FT type 1"/>
      <sheetName val="1.2 FT type 1A"/>
      <sheetName val="1.3 FT type 2"/>
      <sheetName val="1.4 FT type 3"/>
      <sheetName val="1.5 FT type 4"/>
      <sheetName val="2.1 CL Outside"/>
      <sheetName val="2.2 CL Inside"/>
      <sheetName val="2.3 CL Ramp"/>
      <sheetName val="3.1 CB Outside"/>
      <sheetName val="3.2 CB Inside"/>
      <sheetName val="4.Stair"/>
      <sheetName val="5.Ramp"/>
      <sheetName val="6.Handrail"/>
      <sheetName val="Invoice (Interim No.28)"/>
      <sheetName val="Cost Summary"/>
      <sheetName val="Direct Cost"/>
      <sheetName val="Direct Cost (2)"/>
      <sheetName val="Summary (3)"/>
      <sheetName val="Indirect Cost Summary"/>
      <sheetName val="สรุปยอดเหล็กตาม Cost Record VY "/>
      <sheetName val="แนบ PR"/>
      <sheetName val="OR21 Final Forecast Rev.2"/>
      <sheetName val="Summary Forecast Budget 1&amp;2"/>
      <sheetName val="Summary Forecast Budget Rev 2"/>
      <sheetName val="Backup OR21 "/>
      <sheetName val="Budget for ENT"/>
      <sheetName val="ADJ. D-Wall&amp;BR Ent. Rev.2.1"/>
      <sheetName val="Rebar+Conพื้น Waste10%"/>
      <sheetName val="Backup D-Wall Ent. 13.07.19"/>
      <sheetName val="Backup BR.ENT. 13.07.19"/>
      <sheetName val="Final Forecast 72111"/>
      <sheetName val="IMP OR21 2019.07.11"/>
      <sheetName val="Concrete 72112"/>
      <sheetName val="หินเกล็ด "/>
      <sheetName val="เปรียบเทียบBudget BR."/>
      <sheetName val="ADJ. BR Ent. Rev.2.1 (2)"/>
      <sheetName val="แผนงานBarrette Pile"/>
      <sheetName val="BOQ  VI 03.09.19 "/>
      <sheetName val="Backup BR.BMA"/>
      <sheetName val="Sum Budget&amp;Rev.1"/>
      <sheetName val="Sum Budget Rev.1"/>
      <sheetName val="Sum Budget&amp;Rev.1_Rebar"/>
      <sheetName val="Sum Budget Rev 2_Rebar"/>
      <sheetName val="Rebar+Conพื้น Waste10% Rev.00"/>
      <sheetName val="Rebar+Conพื้น Waste10% Rev.01 "/>
      <sheetName val="Equip Rev.00 Budget"/>
      <sheetName val="Budget Waterpoofing"/>
      <sheetName val="FAB별"/>
      <sheetName val="3.부제O호표"/>
      <sheetName val="5.소모재료비"/>
      <sheetName val="8.시멘트제원표"/>
      <sheetName val="2.품제O호표"/>
      <sheetName val="FitOutConfCentre"/>
      <sheetName val="변수데이타"/>
      <sheetName val="입고대장"/>
      <sheetName val="SK-정비동"/>
      <sheetName val="본부 SHOP"/>
      <sheetName val="사업부"/>
      <sheetName val="로디아"/>
      <sheetName val="#6 MDU 일반"/>
      <sheetName val="#6 MDU엄반장"/>
      <sheetName val="FCC일상"/>
      <sheetName val="오만기계배관"/>
      <sheetName val="#6MDU 기계"/>
      <sheetName val="SK동력"/>
      <sheetName val="SOHAR철골"/>
      <sheetName val="HOU COMP`"/>
      <sheetName val="태국ATC"/>
      <sheetName val="FCC OBL-SHOP"/>
      <sheetName val="NEW FCC OBL"/>
      <sheetName val="#4 MDU"/>
      <sheetName val="#6 SHOP"/>
      <sheetName val="NRC OBL-조연식"/>
      <sheetName val="PE합성"/>
      <sheetName val="GDS"/>
      <sheetName val="광양복합"/>
      <sheetName val="광양-신철균"/>
      <sheetName val="광양-조연식 반장"/>
      <sheetName val="25BL"/>
      <sheetName val="#5MDU REV"/>
      <sheetName val="육상시설"/>
      <sheetName val="EPDM재가동"/>
      <sheetName val="쿠웨이트"/>
      <sheetName val="노임정리"/>
      <sheetName val="인원"/>
      <sheetName val="인원(8월)"/>
      <sheetName val="직영"/>
      <sheetName val="일반"/>
      <sheetName val="비계"/>
      <sheetName val="비계(조은)"/>
      <sheetName val="비계(영동)"/>
      <sheetName val="배관"/>
      <sheetName val="제관"/>
      <sheetName val="배관LBO"/>
      <sheetName val="TD"/>
      <sheetName val="열교"/>
      <sheetName val="열비"/>
      <sheetName val="BLC"/>
      <sheetName val="토목"/>
      <sheetName val="LBO PROJECT"/>
      <sheetName val="PEL"/>
      <sheetName val="유형분류"/>
      <sheetName val="VENDOR LIST"/>
      <sheetName val="공통비"/>
      <sheetName val="BOP LINE LIST"/>
      <sheetName val="매출관리"/>
      <sheetName val="절단표"/>
      <sheetName val="공통비총괄표"/>
      <sheetName val="Ramp data"/>
      <sheetName val="Cashflow"/>
      <sheetName val="Lower Ground"/>
      <sheetName val="Income"/>
      <sheetName val="Assumptions"/>
      <sheetName val="Letting"/>
      <sheetName val="S-C+Market"/>
      <sheetName val="UBR"/>
      <sheetName val="Inputs"/>
      <sheetName val="AFFAN"/>
      <sheetName val="BOULEVARD"/>
      <sheetName val="PPlay_Data"/>
      <sheetName val="Cap Cost"/>
      <sheetName val="Control"/>
      <sheetName val="Data_Sheet"/>
      <sheetName val="RLV Calc"/>
      <sheetName val="Costs (dev)"/>
      <sheetName val="DE"/>
      <sheetName val="Bluewater NPV - sell January"/>
      <sheetName val="DW"/>
      <sheetName val="Calcs"/>
      <sheetName val="Upper Ground"/>
      <sheetName val="LANDSCAPE"/>
      <sheetName val="MALL"/>
      <sheetName val="PARK NE"/>
      <sheetName val="Financial Summary"/>
      <sheetName val="D&amp;C Calcs"/>
      <sheetName val="CA Upside_Downside Old"/>
      <sheetName val="EASEL CA Example"/>
      <sheetName val="External Issues"/>
      <sheetName val="5.Cennik"/>
      <sheetName val="5_Cennik"/>
      <sheetName val="Powierzchnie"/>
      <sheetName val="PERSONNELIST"/>
      <sheetName val="Sheet307"/>
      <sheetName val="Sheet358"/>
      <sheetName val="Sheet359"/>
      <sheetName val="Sheet360"/>
      <sheetName val="Sheet361"/>
      <sheetName val="Sheet362"/>
      <sheetName val="Sheet363"/>
      <sheetName val="Sheet364"/>
      <sheetName val="Sheet365"/>
      <sheetName val="Sheet366"/>
      <sheetName val="Sheet367"/>
      <sheetName val="Sheet368"/>
      <sheetName val="Sheet369"/>
      <sheetName val="Sheet370"/>
      <sheetName val="Sheet371"/>
      <sheetName val="Sheet372"/>
      <sheetName val="Sheet373"/>
      <sheetName val="SD_Trains_2019"/>
      <sheetName val="PROGRAM"/>
      <sheetName val="Quotation"/>
      <sheetName val="ABB Summary"/>
      <sheetName val="Man power rate"/>
      <sheetName val="Const equip rate"/>
      <sheetName val="01-Gang Rate &amp; Info"/>
      <sheetName val="02-Precal"/>
      <sheetName val="03-WBS_IA-EI-OF-751-01-0202"/>
      <sheetName val="04-CA"/>
      <sheetName val="05-Sum Cost"/>
      <sheetName val="06-Indirect Loading"/>
      <sheetName val="07-Heavy Equipment"/>
      <sheetName val="08-RR Check List"/>
      <sheetName val="09-THABB"/>
      <sheetName val="10-FD33"/>
      <sheetName val="11-IndustryUsage"/>
      <sheetName val="12-ServiceCategory"/>
      <sheetName val="13-ChannelClass"/>
      <sheetName val="15-Master"/>
      <sheetName val="1) Risk and Opportunities"/>
      <sheetName val="2) Full Cost Calculation"/>
      <sheetName val="FxExchangeRatesBudget"/>
      <sheetName val="CodeSheet"/>
      <sheetName val="CodeSheet(신2)"/>
      <sheetName val="CONCRETE TYPE"/>
      <sheetName val="내역서(전체)"/>
      <sheetName val="견적의뢰"/>
      <sheetName val="동상부 Tact 기준 반입일정 및 수량_0217"/>
      <sheetName val=" 토목 처리장도급내역서 "/>
      <sheetName val="구매DWG-정산용"/>
      <sheetName val="Equip_Mstr"/>
      <sheetName val="Costing"/>
      <sheetName val="Equip_Mstr FOR 3A1"/>
      <sheetName val="Rekap Biaya"/>
      <sheetName val="Kuantitas &amp; Harga"/>
      <sheetName val="Nopember (2)"/>
      <sheetName val="Nopember"/>
      <sheetName val="GRAND REKAP"/>
      <sheetName val="HARSAT"/>
      <sheetName val="analisa (2)"/>
      <sheetName val="HargaDasar"/>
      <sheetName val="D-4-Struktur"/>
      <sheetName val="Analisa 2"/>
      <sheetName val="F1.4"/>
      <sheetName val="tblg_denda"/>
      <sheetName val="LRK "/>
      <sheetName val="Statprod gab"/>
      <sheetName val="L 1"/>
      <sheetName val="Up &amp; bhn"/>
      <sheetName val="Str"/>
      <sheetName val="HRG BHN"/>
      <sheetName val="Analisa (ok punya)"/>
      <sheetName val="SAT-DAS"/>
      <sheetName val="sdm"/>
      <sheetName val="Alat (2)"/>
      <sheetName val="Anal"/>
      <sheetName val="RAB-NEGO"/>
      <sheetName val="DAF-2"/>
      <sheetName val="Anl"/>
      <sheetName val="AC"/>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sheetData sheetId="1179" refreshError="1"/>
      <sheetData sheetId="1180" refreshError="1"/>
      <sheetData sheetId="1181" refreshError="1"/>
      <sheetData sheetId="1182" refreshError="1"/>
      <sheetData sheetId="1183" refreshError="1"/>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refreshError="1"/>
      <sheetData sheetId="1342" refreshError="1"/>
      <sheetData sheetId="1343" refreshError="1"/>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sheetData sheetId="1462" refreshError="1"/>
      <sheetData sheetId="1463" refreshError="1"/>
      <sheetData sheetId="1464" refreshError="1"/>
      <sheetData sheetId="1465" refreshError="1"/>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refreshError="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refreshError="1"/>
      <sheetData sheetId="2093"/>
      <sheetData sheetId="2094"/>
      <sheetData sheetId="2095"/>
      <sheetData sheetId="2096" refreshError="1"/>
      <sheetData sheetId="2097" refreshError="1"/>
      <sheetData sheetId="2098" refreshError="1"/>
      <sheetData sheetId="2099" refreshError="1"/>
      <sheetData sheetId="2100" refreshError="1"/>
      <sheetData sheetId="210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sheetData sheetId="2155" refreshError="1"/>
      <sheetData sheetId="2156" refreshError="1"/>
      <sheetData sheetId="2157" refreshError="1"/>
      <sheetData sheetId="2158" refreshError="1"/>
      <sheetData sheetId="2159" refreshError="1"/>
      <sheetData sheetId="2160" refreshError="1"/>
      <sheetData sheetId="2161" refreshError="1"/>
      <sheetData sheetId="2162"/>
      <sheetData sheetId="2163"/>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refreshError="1"/>
      <sheetData sheetId="2552" refreshError="1"/>
      <sheetData sheetId="2553" refreshError="1"/>
      <sheetData sheetId="2554" refreshError="1"/>
      <sheetData sheetId="2555" refreshError="1"/>
      <sheetData sheetId="2556" refreshError="1"/>
      <sheetData sheetId="2557"/>
      <sheetData sheetId="2558"/>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sheetData sheetId="2601" refreshError="1"/>
      <sheetData sheetId="2602" refreshError="1"/>
      <sheetData sheetId="2603"/>
      <sheetData sheetId="2604"/>
      <sheetData sheetId="2605"/>
      <sheetData sheetId="2606"/>
      <sheetData sheetId="2607"/>
      <sheetData sheetId="2608"/>
      <sheetData sheetId="2609"/>
      <sheetData sheetId="2610" refreshError="1"/>
      <sheetData sheetId="2611" refreshError="1"/>
      <sheetData sheetId="2612" refreshError="1"/>
      <sheetData sheetId="2613" refreshError="1"/>
      <sheetData sheetId="2614" refreshError="1"/>
      <sheetData sheetId="2615"/>
      <sheetData sheetId="2616"/>
      <sheetData sheetId="2617"/>
      <sheetData sheetId="2618"/>
      <sheetData sheetId="2619"/>
      <sheetData sheetId="2620"/>
      <sheetData sheetId="2621" refreshError="1"/>
      <sheetData sheetId="2622" refreshError="1"/>
      <sheetData sheetId="2623" refreshError="1"/>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sheetData sheetId="2669"/>
      <sheetData sheetId="2670"/>
      <sheetData sheetId="2671"/>
      <sheetData sheetId="2672" refreshError="1"/>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refreshError="1"/>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sheetData sheetId="3117" refreshError="1"/>
      <sheetData sheetId="3118" refreshError="1"/>
      <sheetData sheetId="3119" refreshError="1"/>
      <sheetData sheetId="3120" refreshError="1"/>
      <sheetData sheetId="3121" refreshError="1"/>
      <sheetData sheetId="3122" refreshError="1"/>
      <sheetData sheetId="3123" refreshError="1"/>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sheetData sheetId="3456"/>
      <sheetData sheetId="3457"/>
      <sheetData sheetId="3458"/>
      <sheetData sheetId="3459"/>
      <sheetData sheetId="3460"/>
      <sheetData sheetId="3461"/>
      <sheetData sheetId="3462" refreshError="1"/>
      <sheetData sheetId="3463" refreshError="1"/>
      <sheetData sheetId="3464" refreshError="1"/>
      <sheetData sheetId="3465" refreshError="1"/>
      <sheetData sheetId="3466" refreshError="1"/>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refreshError="1"/>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refreshError="1"/>
      <sheetData sheetId="4822"/>
      <sheetData sheetId="4823" refreshError="1"/>
      <sheetData sheetId="4824" refreshError="1"/>
      <sheetData sheetId="4825" refreshError="1"/>
      <sheetData sheetId="4826" refreshError="1"/>
      <sheetData sheetId="4827" refreshError="1"/>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refreshError="1"/>
      <sheetData sheetId="4951" refreshError="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000"/>
      <sheetName val=" Summary(Rev.)"/>
      <sheetName val="Summary"/>
      <sheetName val="PM-MAN"/>
      <sheetName val="PM-MAN2"/>
      <sheetName val="PM_출장비"/>
      <sheetName val="PM복사비"/>
      <sheetName val="PM통신비"/>
      <sheetName val="검사용역비"/>
      <sheetName val="ENG'G"/>
      <sheetName val="ENG'G 경비"/>
      <sheetName val="ENG출장비"/>
      <sheetName val="ENG복사비"/>
      <sheetName val="PROCURE"/>
      <sheetName val="PROC운반비"/>
      <sheetName val="CONST"/>
      <sheetName val="Const(By YGN)"/>
      <sheetName val="가설시설"/>
      <sheetName val="현장MH"/>
      <sheetName val="현장MH(REV)"/>
      <sheetName val="현장경비"/>
      <sheetName val="시운전MH"/>
      <sheetName val="시운전 경비"/>
      <sheetName val="VENDOR"/>
      <sheetName val="OTHERS"/>
      <sheetName val="급료TABLE"/>
      <sheetName val="Proposed Payment Schedule"/>
      <sheetName val="Payment Schedule-Actual"/>
      <sheetName val="Cash Flow"/>
      <sheetName val="Cost Summary"/>
      <sheetName val="Progress Total"/>
      <sheetName val="Eng"/>
      <sheetName val="Procu-Cash in"/>
      <sheetName val="Procu-Cash Out"/>
      <sheetName val="Constr"/>
      <sheetName val="Chemical"/>
      <sheetName val="Comm &amp; PT"/>
      <sheetName val="Training"/>
      <sheetName val="Procure Pay-Sch"/>
      <sheetName val="산근"/>
      <sheetName val="단면가정"/>
      <sheetName val="설계조건"/>
      <sheetName val="Sheet5"/>
      <sheetName val="기지국"/>
      <sheetName val="UB2"/>
      <sheetName val="공사내역"/>
      <sheetName val="찍기"/>
      <sheetName val="DRUM"/>
      <sheetName val="갑지"/>
      <sheetName val="SUPT_Column"/>
      <sheetName val="SUPT_Rafter"/>
      <sheetName val="SUPT_STR2"/>
      <sheetName val="SUPT_Girder"/>
      <sheetName val="Int Wind Girder"/>
      <sheetName val="AnchorB"/>
      <sheetName val="AnchorC"/>
      <sheetName val="Shell (App A)"/>
      <sheetName val="Cover"/>
      <sheetName val="Annular"/>
      <sheetName val="Wind"/>
      <sheetName val="Rafter_Only"/>
      <sheetName val="App F"/>
      <sheetName val="Seismic"/>
      <sheetName val="Shell (VP Dgn)"/>
      <sheetName val="WT-LIST"/>
      <sheetName val="토목품셈"/>
      <sheetName val="일위대가"/>
      <sheetName val="Sheet4"/>
      <sheetName val="sum"/>
      <sheetName val="M 11"/>
      <sheetName val="KP1590_E"/>
      <sheetName val="기초견적가"/>
      <sheetName val="연돌일위집계"/>
      <sheetName val="당초"/>
      <sheetName val="Miser-P"/>
      <sheetName val="대비표"/>
      <sheetName val="#REF"/>
      <sheetName val="표지"/>
      <sheetName val="B1"/>
      <sheetName val="출자한도"/>
      <sheetName val="심의위원명단"/>
      <sheetName val="관접합및부설"/>
      <sheetName val="단가"/>
      <sheetName val="집계표"/>
      <sheetName val="내역서"/>
      <sheetName val="현장"/>
      <sheetName val="전체"/>
      <sheetName val="일년TOTAL"/>
      <sheetName val="PIPE-HOT"/>
      <sheetName val="bldg list"/>
      <sheetName val="Backup"/>
      <sheetName val="Spool Status"/>
      <sheetName val="DC SUM PRO_1"/>
      <sheetName val="DC SUM PRO_2"/>
      <sheetName val="DC SUM PRO_3"/>
      <sheetName val="DC SUM SUO"/>
      <sheetName val="cost Form"/>
      <sheetName val="_Summary(Rev_)"/>
      <sheetName val="ENG'G_경비"/>
      <sheetName val="Const(By_YGN)"/>
      <sheetName val="시운전_경비"/>
      <sheetName val="Proposed_Payment_Schedule"/>
      <sheetName val="Payment_Schedule-Actual"/>
      <sheetName val="Cash_Flow"/>
      <sheetName val="Cost_Summary"/>
      <sheetName val="Progress_Total"/>
      <sheetName val="Procu-Cash_in"/>
      <sheetName val="Procu-Cash_Out"/>
      <sheetName val="Comm_&amp;_PT"/>
      <sheetName val="Procure_Pay-Sch"/>
      <sheetName val="Int_Wind_Girder"/>
      <sheetName val="Shell_(App_A)"/>
      <sheetName val="App_F"/>
      <sheetName val="Shell_(VP_Dgn)"/>
      <sheetName val="Shut down"/>
      <sheetName val="Building"/>
      <sheetName val="12CGOU"/>
      <sheetName val="PIPING"/>
      <sheetName val="BID"/>
      <sheetName val="M_11"/>
      <sheetName val="bldg_list"/>
      <sheetName val="95삼성급(본사)"/>
      <sheetName val="수입"/>
      <sheetName val="ITC 현황"/>
      <sheetName val="포장공자재집계표"/>
      <sheetName val="D-3109"/>
      <sheetName val="조명시설"/>
      <sheetName val="BQMPALOC"/>
      <sheetName val="Process Piping"/>
      <sheetName val="EQUIP"/>
      <sheetName val="F801"/>
      <sheetName val="INPUT DATA OF SCHEDULE"/>
      <sheetName val="Z"/>
      <sheetName val="Cash2"/>
      <sheetName val="금액내역서"/>
      <sheetName val="_Summary(Rev_)1"/>
      <sheetName val="ENG'G_경비1"/>
      <sheetName val="Const(By_YGN)1"/>
      <sheetName val="시운전_경비1"/>
      <sheetName val="Proposed_Payment_Schedule1"/>
      <sheetName val="Payment_Schedule-Actual1"/>
      <sheetName val="Cash_Flow1"/>
      <sheetName val="Cost_Summary1"/>
      <sheetName val="Progress_Total1"/>
      <sheetName val="Procu-Cash_in1"/>
      <sheetName val="Procu-Cash_Out1"/>
      <sheetName val="Comm_&amp;_PT1"/>
      <sheetName val="Procure_Pay-Sch1"/>
      <sheetName val="TABLE2-1_ISBL-(SlTE_PREP)"/>
      <sheetName val="TABLE2_1_ISBL_(Soil_Invest)"/>
      <sheetName val="TABLE2-2_OSBL(GENERAL-CIVIL)"/>
      <sheetName val="음료실행"/>
      <sheetName val="D-623D"/>
      <sheetName val="장비"/>
      <sheetName val="노무"/>
      <sheetName val="자재"/>
      <sheetName val="산근1"/>
      <sheetName val="code"/>
      <sheetName val="1) COMMON FACILITIES"/>
      <sheetName val="CAT_5"/>
      <sheetName val="집계표(OPTION)"/>
      <sheetName val="cal"/>
      <sheetName val="HVAC"/>
      <sheetName val="Sheet1"/>
      <sheetName val="Sheet2"/>
      <sheetName val="Sheet3"/>
      <sheetName val="Mech"/>
      <sheetName val="Elec"/>
      <sheetName val="I&amp;C"/>
      <sheetName val="Civil"/>
      <sheetName val="Arch"/>
      <sheetName val="FF"/>
      <sheetName val="ENV "/>
      <sheetName val="PEM"/>
      <sheetName val="Assign Status"/>
      <sheetName val="기계설계팀(Mech)"/>
      <sheetName val="기계설계팀(ENV)"/>
      <sheetName val="기계설계팀(PEM)"/>
      <sheetName val="배관설계팀(Piping)"/>
      <sheetName val="배관설계팀(HVAC)"/>
      <sheetName val="배관설계팀(FF)"/>
      <sheetName val="E&amp;I설계팀(Elec)"/>
      <sheetName val="E&amp;I설계팀(I&amp;C)"/>
      <sheetName val="CSA설계팀(Civil)"/>
      <sheetName val="CSA설계팀(Arch)"/>
      <sheetName val="GA 입력현황"/>
      <sheetName val="cover (MR)"/>
      <sheetName val="MR"/>
      <sheetName val="cover(TS)"/>
      <sheetName val="CFB BLR"/>
      <sheetName val="Execution MH"/>
      <sheetName val="Mob. Plan(Eng'g)"/>
      <sheetName val="비교표"/>
      <sheetName val="M_DB"/>
      <sheetName val="MOTOR"/>
      <sheetName val="가격분석@1100(990104)"/>
      <sheetName val="Escalation"/>
      <sheetName val="6PILE  (돌출)"/>
      <sheetName val="HX"/>
      <sheetName val=""/>
      <sheetName val="+A - S&amp;U (Annually)"/>
      <sheetName val="Pag. 1"/>
      <sheetName val="1,2,3,4,5단위수량"/>
      <sheetName val="실행내역"/>
      <sheetName val="F4-F7"/>
      <sheetName val="FAB별"/>
      <sheetName val="_Summary(Rev_)2"/>
      <sheetName val="equiplist"/>
      <sheetName val="MAN-STD"/>
      <sheetName val="경비"/>
      <sheetName val="COVER-P"/>
      <sheetName val="옥외전기공사"/>
      <sheetName val="Proposal금액(DATA)"/>
      <sheetName val="하도내역 (철콘)"/>
      <sheetName val="wind-s"/>
      <sheetName val="기계내역서"/>
      <sheetName val="Drop Down List"/>
      <sheetName val="Heavy Equipments"/>
      <sheetName val="Vehicles-Cost"/>
      <sheetName val="기계경비(시간당)"/>
      <sheetName val="램머"/>
      <sheetName val="March 26 rev 1B"/>
      <sheetName val="Site conges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근"/>
      <sheetName val="갑지"/>
      <sheetName val="대비표"/>
      <sheetName val="PROCURE"/>
      <sheetName val="Sheet1"/>
      <sheetName val="부하계산서"/>
      <sheetName val="할증 "/>
      <sheetName val="재료비"/>
      <sheetName val="PIPE-HOT"/>
      <sheetName val="TTL"/>
      <sheetName val="inter"/>
      <sheetName val="HX"/>
      <sheetName val="집계표(OPTION)"/>
      <sheetName val="단면가정"/>
      <sheetName val="설계조건"/>
      <sheetName val="Z"/>
      <sheetName val="Cash2"/>
      <sheetName val="PROPOSAL"/>
      <sheetName val="CODE"/>
      <sheetName val="단면검토"/>
      <sheetName val="Default"/>
      <sheetName val="C &amp; G RHS"/>
      <sheetName val="AREA"/>
      <sheetName val="95삼성급(본사)"/>
      <sheetName val="운반"/>
      <sheetName val="Bid Summar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무분장"/>
      <sheetName val="조직도 (6)"/>
      <sheetName val="요약"/>
      <sheetName val="항목별"/>
      <sheetName val="판촉예산"/>
      <sheetName val="경상예산"/>
      <sheetName val="항목별명세표1월"/>
      <sheetName val="경비통장 잔액1월"/>
      <sheetName val="환전표 1월"/>
      <sheetName val="경리보고서 1월"/>
      <sheetName val="일반경비 1월"/>
      <sheetName val="투자예산 1월"/>
      <sheetName val="임차보증금 1월"/>
      <sheetName val="항목별명세표2월"/>
      <sheetName val="경비통장 잔액2월"/>
      <sheetName val="환전표 2월"/>
      <sheetName val="경리보고서  2월"/>
      <sheetName val="일반경비 2월"/>
      <sheetName val="투자예산 2월"/>
      <sheetName val="임차보증금 2월"/>
      <sheetName val="항목별명세표3월"/>
      <sheetName val="경비통장 잔액3월"/>
      <sheetName val="환전표 3월"/>
      <sheetName val="경리보고서  3월"/>
      <sheetName val="일반경비 3월"/>
      <sheetName val="투자예산 3월"/>
      <sheetName val="임차보증금 3월"/>
      <sheetName val="항목별명세표4월"/>
      <sheetName val="경비통장 잔액4월"/>
      <sheetName val="환전표 4월"/>
      <sheetName val="경리보고서 4월"/>
      <sheetName val="일반경비 4월"/>
      <sheetName val="투자예산 4월"/>
      <sheetName val="임차보증금 4월"/>
      <sheetName val="항목별명세표5월"/>
      <sheetName val="환전표 5월"/>
      <sheetName val="경비통장 잔액5월"/>
      <sheetName val="경리보고서  5월"/>
      <sheetName val="일반경비 5월"/>
      <sheetName val="투자예산 5월"/>
      <sheetName val="임차보증금 5월"/>
      <sheetName val="항목별명세표6월"/>
      <sheetName val="경비통장 잔액6월"/>
      <sheetName val="환전표 6월"/>
      <sheetName val="경리보고서  6월"/>
      <sheetName val="일반경비 6월"/>
      <sheetName val="투자예산 6월"/>
      <sheetName val="임차보증금 6월"/>
      <sheetName val="경비통장 잔액7월"/>
      <sheetName val="환전표 7월"/>
      <sheetName val="경리보고서  7월"/>
      <sheetName val="항목별명세표7월"/>
      <sheetName val="일반경비 7월"/>
      <sheetName val="투자예산 7월"/>
      <sheetName val="임차보증금 7월"/>
      <sheetName val="환전표 8월"/>
      <sheetName val="경비통장 잔액8월"/>
      <sheetName val="경리보고서  8월"/>
      <sheetName val="항목별명세표8월"/>
      <sheetName val="일반경비 8월"/>
      <sheetName val="투자예산 8월"/>
      <sheetName val="임차보증금 8월"/>
      <sheetName val="환전표 9월"/>
      <sheetName val="잔액9월"/>
      <sheetName val="경리보고서  9월"/>
      <sheetName val="항목별명세표9월"/>
      <sheetName val="일반경비 9월"/>
      <sheetName val="투자예산 9월"/>
      <sheetName val="임차보증금 9월"/>
      <sheetName val="환전표 10월"/>
      <sheetName val="잔액10월"/>
      <sheetName val="경리보고서 10월"/>
      <sheetName val="항목별명세표10월"/>
      <sheetName val="일반경비 10월"/>
      <sheetName val="투자예산 10월"/>
      <sheetName val="임차보증금 10월"/>
      <sheetName val="본사송금내역서11월"/>
      <sheetName val="환전표 11월"/>
      <sheetName val="잔액11월"/>
      <sheetName val="경리보고서 11월"/>
      <sheetName val="항목별명세표11월"/>
      <sheetName val="일반경비 11월"/>
      <sheetName val="투자예산 11월"/>
      <sheetName val="임차보증금 11월"/>
      <sheetName val="경리보고서 11월-2"/>
      <sheetName val="특별비용잔액"/>
      <sheetName val="환전표 12월"/>
      <sheetName val="본사송금내역12월"/>
      <sheetName val="잔액"/>
      <sheetName val="경리보고서 12월"/>
      <sheetName val="항목별명세표12월"/>
      <sheetName val="일반경비 12월"/>
      <sheetName val="투자예산 12월"/>
      <sheetName val="임차보증금 12월"/>
      <sheetName val="경리보고서 12월-2"/>
      <sheetName val="특별비용잔액보고용"/>
      <sheetName val="환전표 12월 (2)"/>
      <sheetName val="본사송금내역12월 (2)"/>
      <sheetName val="잔액 (2)"/>
      <sheetName val="경리보고서 12월 (2)"/>
      <sheetName val="항목별명세표12월 (2)"/>
      <sheetName val="Sheet1"/>
      <sheetName val="#REF"/>
      <sheetName val="COVER-P"/>
      <sheetName val="변경내용"/>
      <sheetName val="접대비"/>
      <sheetName val="회의비등"/>
      <sheetName val="교통비"/>
      <sheetName val="핸드폰"/>
      <sheetName val="당숙직"/>
      <sheetName val="영수증1"/>
      <sheetName val="영수증2"/>
      <sheetName val="정산서"/>
      <sheetName val="전표철"/>
      <sheetName val="Sheet2"/>
      <sheetName val="Sheet3"/>
      <sheetName val="수리결과"/>
      <sheetName val="95MAKER"/>
      <sheetName val="계정"/>
      <sheetName val="INPUT"/>
      <sheetName val="견적990322"/>
      <sheetName val="p2-1"/>
      <sheetName val="갑지"/>
      <sheetName val="입찰안"/>
      <sheetName val="OUT"/>
      <sheetName val="일위(PN)"/>
      <sheetName val="공사명입력"/>
      <sheetName val="근로자자료입력"/>
      <sheetName val="참고자료"/>
      <sheetName val="갑지1"/>
      <sheetName val="01"/>
      <sheetName val="외주현황.wq1"/>
      <sheetName val="영업.일1"/>
      <sheetName val="조직도_(6)"/>
      <sheetName val="경비통장_잔액1월"/>
      <sheetName val="환전표_1월"/>
      <sheetName val="경리보고서_1월"/>
      <sheetName val="일반경비_1월"/>
      <sheetName val="투자예산_1월"/>
      <sheetName val="임차보증금_1월"/>
      <sheetName val="경비통장_잔액2월"/>
      <sheetName val="환전표_2월"/>
      <sheetName val="경리보고서__2월"/>
      <sheetName val="일반경비_2월"/>
      <sheetName val="투자예산_2월"/>
      <sheetName val="임차보증금_2월"/>
      <sheetName val="경비통장_잔액3월"/>
      <sheetName val="환전표_3월"/>
      <sheetName val="경리보고서__3월"/>
      <sheetName val="일반경비_3월"/>
      <sheetName val="투자예산_3월"/>
      <sheetName val="임차보증금_3월"/>
      <sheetName val="경비통장_잔액4월"/>
      <sheetName val="환전표_4월"/>
      <sheetName val="경리보고서_4월"/>
      <sheetName val="일반경비_4월"/>
      <sheetName val="투자예산_4월"/>
      <sheetName val="임차보증금_4월"/>
      <sheetName val="환전표_5월"/>
      <sheetName val="경비통장_잔액5월"/>
      <sheetName val="경리보고서__5월"/>
      <sheetName val="일반경비_5월"/>
      <sheetName val="투자예산_5월"/>
      <sheetName val="임차보증금_5월"/>
      <sheetName val="경비통장_잔액6월"/>
      <sheetName val="환전표_6월"/>
      <sheetName val="경리보고서__6월"/>
      <sheetName val="일반경비_6월"/>
      <sheetName val="투자예산_6월"/>
      <sheetName val="임차보증금_6월"/>
      <sheetName val="경비통장_잔액7월"/>
      <sheetName val="환전표_7월"/>
      <sheetName val="경리보고서__7월"/>
      <sheetName val="일반경비_7월"/>
      <sheetName val="투자예산_7월"/>
      <sheetName val="임차보증금_7월"/>
      <sheetName val="환전표_8월"/>
      <sheetName val="경비통장_잔액8월"/>
      <sheetName val="경리보고서__8월"/>
      <sheetName val="일반경비_8월"/>
      <sheetName val="투자예산_8월"/>
      <sheetName val="임차보증금_8월"/>
      <sheetName val="환전표_9월"/>
      <sheetName val="경리보고서__9월"/>
      <sheetName val="일반경비_9월"/>
      <sheetName val="투자예산_9월"/>
      <sheetName val="임차보증금_9월"/>
      <sheetName val="환전표_10월"/>
      <sheetName val="경리보고서_10월"/>
      <sheetName val="일반경비_10월"/>
      <sheetName val="투자예산_10월"/>
      <sheetName val="임차보증금_10월"/>
      <sheetName val="환전표_11월"/>
      <sheetName val="경리보고서_11월"/>
      <sheetName val="일반경비_11월"/>
      <sheetName val="투자예산_11월"/>
      <sheetName val="임차보증금_11월"/>
      <sheetName val="경리보고서_11월-2"/>
      <sheetName val="환전표_12월"/>
      <sheetName val="경리보고서_12월"/>
      <sheetName val="일반경비_12월"/>
      <sheetName val="투자예산_12월"/>
      <sheetName val="임차보증금_12월"/>
      <sheetName val="경리보고서_12월-2"/>
      <sheetName val="환전표_12월_(2)"/>
      <sheetName val="본사송금내역12월_(2)"/>
      <sheetName val="잔액_(2)"/>
      <sheetName val="경리보고서_12월_(2)"/>
      <sheetName val="항목별명세표12월_(2)"/>
      <sheetName val="업무"/>
      <sheetName val="2.대외공문"/>
      <sheetName val="SG"/>
      <sheetName val="FORM-0"/>
      <sheetName val="5.WIRE적용LIST"/>
      <sheetName val="항목(1)"/>
      <sheetName val="THEME CODE"/>
      <sheetName val="CR CODE"/>
      <sheetName val="부서CODE"/>
      <sheetName val="날개벽수량표"/>
      <sheetName val="단면 (2)"/>
      <sheetName val="수입"/>
      <sheetName val="분납 2"/>
      <sheetName val="SAM (2)"/>
      <sheetName val="물가시세"/>
      <sheetName val="갑지(추정)"/>
      <sheetName val="소개"/>
      <sheetName val="소상 &quot;1&quot;"/>
      <sheetName val="조직도_(6)1"/>
      <sheetName val="경비통장_잔액1월1"/>
      <sheetName val="환전표_1월1"/>
      <sheetName val="경리보고서_1월1"/>
      <sheetName val="일반경비_1월1"/>
      <sheetName val="투자예산_1월1"/>
      <sheetName val="임차보증금_1월1"/>
      <sheetName val="경비통장_잔액2월1"/>
      <sheetName val="환전표_2월1"/>
      <sheetName val="경리보고서__2월1"/>
      <sheetName val="일반경비_2월1"/>
      <sheetName val="투자예산_2월1"/>
      <sheetName val="임차보증금_2월1"/>
      <sheetName val="경비통장_잔액3월1"/>
      <sheetName val="환전표_3월1"/>
      <sheetName val="경리보고서__3월1"/>
      <sheetName val="일반경비_3월1"/>
      <sheetName val="투자예산_3월1"/>
      <sheetName val="임차보증금_3월1"/>
      <sheetName val="경비통장_잔액4월1"/>
      <sheetName val="환전표_4월1"/>
      <sheetName val="경리보고서_4월1"/>
      <sheetName val="일반경비_4월1"/>
      <sheetName val="투자예산_4월1"/>
      <sheetName val="임차보증금_4월1"/>
      <sheetName val="환전표_5월1"/>
      <sheetName val="경비통장_잔액5월1"/>
      <sheetName val="경리보고서__5월1"/>
      <sheetName val="일반경비_5월1"/>
      <sheetName val="투자예산_5월1"/>
      <sheetName val="임차보증금_5월1"/>
      <sheetName val="경비통장_잔액6월1"/>
      <sheetName val="환전표_6월1"/>
      <sheetName val="경리보고서__6월1"/>
      <sheetName val="일반경비_6월1"/>
      <sheetName val="투자예산_6월1"/>
      <sheetName val="임차보증금_6월1"/>
      <sheetName val="경비통장_잔액7월1"/>
      <sheetName val="환전표_7월1"/>
      <sheetName val="경리보고서__7월1"/>
      <sheetName val="일반경비_7월1"/>
      <sheetName val="투자예산_7월1"/>
      <sheetName val="임차보증금_7월1"/>
      <sheetName val="환전표_8월1"/>
      <sheetName val="경비통장_잔액8월1"/>
      <sheetName val="경리보고서__8월1"/>
      <sheetName val="일반경비_8월1"/>
      <sheetName val="투자예산_8월1"/>
      <sheetName val="임차보증금_8월1"/>
      <sheetName val="환전표_9월1"/>
      <sheetName val="경리보고서__9월1"/>
      <sheetName val="일반경비_9월1"/>
      <sheetName val="투자예산_9월1"/>
      <sheetName val="임차보증금_9월1"/>
      <sheetName val="환전표_10월1"/>
      <sheetName val="경리보고서_10월1"/>
      <sheetName val="일반경비_10월1"/>
      <sheetName val="투자예산_10월1"/>
      <sheetName val="임차보증금_10월1"/>
      <sheetName val="환전표_11월1"/>
      <sheetName val="경리보고서_11월1"/>
      <sheetName val="일반경비_11월1"/>
      <sheetName val="투자예산_11월1"/>
      <sheetName val="임차보증금_11월1"/>
      <sheetName val="경리보고서_11월-21"/>
      <sheetName val="환전표_12월1"/>
      <sheetName val="경리보고서_12월1"/>
      <sheetName val="일반경비_12월1"/>
      <sheetName val="투자예산_12월1"/>
      <sheetName val="임차보증금_12월1"/>
      <sheetName val="경리보고서_12월-21"/>
      <sheetName val="환전표_12월_(2)1"/>
      <sheetName val="본사송금내역12월_(2)1"/>
      <sheetName val="잔액_(2)1"/>
      <sheetName val="경리보고서_12월_(2)1"/>
      <sheetName val="항목별명세표12월_(2)1"/>
      <sheetName val="외주현황_wq1"/>
      <sheetName val="영업_일1"/>
      <sheetName val="keyword"/>
      <sheetName val="조직도_(6)2"/>
      <sheetName val="경비통장_잔액1월2"/>
      <sheetName val="환전표_1월2"/>
      <sheetName val="경리보고서_1월2"/>
      <sheetName val="일반경비_1월2"/>
      <sheetName val="투자예산_1월2"/>
      <sheetName val="임차보증금_1월2"/>
      <sheetName val="경비통장_잔액2월2"/>
      <sheetName val="환전표_2월2"/>
      <sheetName val="경리보고서__2월2"/>
      <sheetName val="일반경비_2월2"/>
      <sheetName val="투자예산_2월2"/>
      <sheetName val="임차보증금_2월2"/>
      <sheetName val="경비통장_잔액3월2"/>
      <sheetName val="환전표_3월2"/>
      <sheetName val="경리보고서__3월2"/>
      <sheetName val="일반경비_3월2"/>
      <sheetName val="투자예산_3월2"/>
      <sheetName val="임차보증금_3월2"/>
      <sheetName val="경비통장_잔액4월2"/>
      <sheetName val="환전표_4월2"/>
      <sheetName val="경리보고서_4월2"/>
      <sheetName val="일반경비_4월2"/>
      <sheetName val="투자예산_4월2"/>
      <sheetName val="임차보증금_4월2"/>
      <sheetName val="환전표_5월2"/>
      <sheetName val="경비통장_잔액5월2"/>
      <sheetName val="경리보고서__5월2"/>
      <sheetName val="일반경비_5월2"/>
      <sheetName val="투자예산_5월2"/>
      <sheetName val="임차보증금_5월2"/>
      <sheetName val="경비통장_잔액6월2"/>
      <sheetName val="환전표_6월2"/>
      <sheetName val="경리보고서__6월2"/>
      <sheetName val="일반경비_6월2"/>
      <sheetName val="투자예산_6월2"/>
      <sheetName val="임차보증금_6월2"/>
      <sheetName val="경비통장_잔액7월2"/>
      <sheetName val="환전표_7월2"/>
      <sheetName val="경리보고서__7월2"/>
      <sheetName val="일반경비_7월2"/>
      <sheetName val="투자예산_7월2"/>
      <sheetName val="임차보증금_7월2"/>
      <sheetName val="환전표_8월2"/>
      <sheetName val="경비통장_잔액8월2"/>
      <sheetName val="경리보고서__8월2"/>
      <sheetName val="일반경비_8월2"/>
      <sheetName val="투자예산_8월2"/>
      <sheetName val="임차보증금_8월2"/>
      <sheetName val="환전표_9월2"/>
      <sheetName val="경리보고서__9월2"/>
      <sheetName val="일반경비_9월2"/>
      <sheetName val="투자예산_9월2"/>
      <sheetName val="임차보증금_9월2"/>
      <sheetName val="환전표_10월2"/>
      <sheetName val="경리보고서_10월2"/>
      <sheetName val="일반경비_10월2"/>
      <sheetName val="투자예산_10월2"/>
      <sheetName val="임차보증금_10월2"/>
      <sheetName val="환전표_11월2"/>
      <sheetName val="경리보고서_11월2"/>
      <sheetName val="일반경비_11월2"/>
      <sheetName val="투자예산_11월2"/>
      <sheetName val="임차보증금_11월2"/>
      <sheetName val="경리보고서_11월-22"/>
      <sheetName val="환전표_12월2"/>
      <sheetName val="경리보고서_12월2"/>
      <sheetName val="일반경비_12월2"/>
      <sheetName val="투자예산_12월2"/>
      <sheetName val="임차보증금_12월2"/>
      <sheetName val="경리보고서_12월-22"/>
      <sheetName val="환전표_12월_(2)2"/>
      <sheetName val="본사송금내역12월_(2)2"/>
      <sheetName val="잔액_(2)2"/>
      <sheetName val="경리보고서_12월_(2)2"/>
      <sheetName val="항목별명세표12월_(2)2"/>
      <sheetName val="외주현황_wq11"/>
      <sheetName val="영업_일11"/>
      <sheetName val="임_x0002__x0000_蘠t_x0000__x0000__x0001_"/>
      <sheetName val="CONCRETE"/>
      <sheetName val="관람석제출"/>
      <sheetName val="조건 (A)"/>
      <sheetName val="DATE"/>
      <sheetName val="일괄인쇄"/>
      <sheetName val="대비표"/>
      <sheetName val="총괄표"/>
      <sheetName val="을"/>
      <sheetName val="임_x005f_x0002__x005f_x0000_蘠t_x005f_x0000__x005f_x0000_"/>
      <sheetName val="시험장S자로가로등공사"/>
      <sheetName val="임_x005f_x005f_x005f_x0002__x005f_x005f_x005f_x0000_蘠t_x"/>
      <sheetName val="월별수입"/>
      <sheetName val="전체내역 (2)"/>
      <sheetName val="업무계획1"/>
      <sheetName val="일위대가"/>
      <sheetName val="차수"/>
      <sheetName val="세목별"/>
      <sheetName val="임_x0002_"/>
      <sheetName val="일위대가표"/>
      <sheetName val="차종별"/>
      <sheetName val="임_x005f_x005f_x005f_x005f_x005f_x005f_x005f_x0002__x005"/>
      <sheetName val="임_x005f_x0002_"/>
      <sheetName val="98지급계획"/>
      <sheetName val="임_x0002_?蘠t??_x0001_"/>
      <sheetName val="소화실적"/>
      <sheetName val="[업무.XLS塅䕃⹌塅E9월"/>
      <sheetName val="9"/>
      <sheetName val="10상"/>
      <sheetName val="남양시작동010313100%"/>
      <sheetName val="부하(성남)"/>
      <sheetName val="DRUM"/>
      <sheetName val="예산대비"/>
      <sheetName val="SKETCH"/>
      <sheetName val="12월 기타"/>
      <sheetName val="금액내역서"/>
      <sheetName val="배수공"/>
      <sheetName val="간지"/>
      <sheetName val="3분기"/>
      <sheetName val="CAUDIT"/>
      <sheetName val="Ring"/>
      <sheetName val="매립"/>
      <sheetName val="제안서"/>
      <sheetName val="행정표준(1)"/>
      <sheetName val="행정표준(2)"/>
      <sheetName val="石油類"/>
      <sheetName val="_REF"/>
      <sheetName val="금융비용"/>
      <sheetName val="5.단면설계"/>
      <sheetName val="날개벽(시점좌측)"/>
      <sheetName val="설계조건"/>
      <sheetName val="간이연락"/>
      <sheetName val="工완성공사율"/>
      <sheetName val="도"/>
      <sheetName val="임_x0002__蘠t___x0001_"/>
      <sheetName val="_업무.XLS塅䕃⹌塅E9월"/>
      <sheetName val="Variables"/>
      <sheetName val="시행내역서(1공구-참조)"/>
      <sheetName val="2014년 표준단가"/>
      <sheetName val="1공구"/>
      <sheetName val="2공구"/>
      <sheetName val="96수출"/>
      <sheetName val="임_x005f_x005f_x005f_x005f_x005f_x005f_x005f_x005f_x005f"/>
      <sheetName val="임_x005f_x005f_x005f_x0002_"/>
      <sheetName val="임_x005f_x0002__蘠t___x005f_x0001_"/>
      <sheetName val="개시전표"/>
      <sheetName val="공사집계"/>
      <sheetName val="약품공급2"/>
      <sheetName val="2000년1차"/>
      <sheetName val="단가일람"/>
      <sheetName val="조경일람"/>
      <sheetName val="조명율표"/>
      <sheetName val="부속동"/>
      <sheetName val="교각계산"/>
      <sheetName val="토목주소"/>
      <sheetName val="프랜트면허"/>
      <sheetName val="PE"/>
      <sheetName val="참고"/>
      <sheetName val="PE-KR"/>
      <sheetName val="캐완일정표 "/>
      <sheetName val="임_x0002__x0000_蘠t_x0000__x0000_"/>
      <sheetName val="임_x005f_x0002__x005f_x0000_蘠t_x"/>
      <sheetName val="임_x005f_x005f_x005f_x0002__x005"/>
      <sheetName val="임_x005f_x005f_x005f_x005f_x005f"/>
      <sheetName val="임_x005f_x0002__蘠t___x0001"/>
      <sheetName val="ARP2"/>
      <sheetName val="CHA REV"/>
      <sheetName val="GAMMA 1"/>
      <sheetName val="FJK 0"/>
      <sheetName val="임_x005f_x0002_?蘠t??_x005f_x0001_"/>
      <sheetName val="HISYEARSALE"/>
      <sheetName val="STAND20"/>
      <sheetName val="유림골조"/>
      <sheetName val="major"/>
      <sheetName val="무전표"/>
      <sheetName val="출입구총집계"/>
      <sheetName val="임_x005f_x005f_x005f_x005f_x005f_x005f_x005f_x0002_"/>
      <sheetName val="임_x005f_x005f_x005f_x0002__蘠t___x005f_x005f_x0001"/>
      <sheetName val="방음벽기초"/>
      <sheetName val="김창균"/>
      <sheetName val="laroux"/>
      <sheetName val="98년1월건축감리일지"/>
      <sheetName val="98년2월기계전기감리일지"/>
      <sheetName val="98년2월건축감리일지"/>
      <sheetName val="98년3월기계전기감리일지"/>
      <sheetName val="98년3월건축감리일지"/>
      <sheetName val="98년2월종합감리업무일지 "/>
      <sheetName val="98년3월종합감리업무일지"/>
      <sheetName val="98년3월공사일지"/>
      <sheetName val="98년2월공사일지 "/>
      <sheetName val="98년1월기계전기감리일지"/>
      <sheetName val="98년1월종합감리업무일지 "/>
      <sheetName val="98년1월공사일지 "/>
      <sheetName val="Sheet15"/>
      <sheetName val="Sheet16"/>
      <sheetName val="신청서"/>
      <sheetName val="집계표"/>
      <sheetName val="간접비"/>
      <sheetName val="대비"/>
      <sheetName val="내역서"/>
      <sheetName val="DESIGN"/>
      <sheetName val="임_x0002__x0000_蘠t_x"/>
      <sheetName val="임_x005f_x0002__x005"/>
      <sheetName val="카렌스센터계량기설치공사"/>
      <sheetName val="TEST1"/>
      <sheetName val="II손익관리"/>
      <sheetName val="신우"/>
      <sheetName val="(드롭다운)"/>
      <sheetName val="Macro1"/>
      <sheetName val="임_x005f_x0002_?蘠t??_x0栀ṋ㠀"/>
      <sheetName val="임_x005f_x0002_?蘠t??_x0栀ṋ렀̣"/>
      <sheetName val="day"/>
      <sheetName val="FAB별"/>
      <sheetName val="매크로"/>
      <sheetName val="기성집계"/>
      <sheetName val="구조물철거타공정이월"/>
      <sheetName val="부하계산서"/>
      <sheetName val="location"/>
      <sheetName val="임_x005f_x0002_?蘠t??_x0럷⩦0_x0000_"/>
      <sheetName val="2"/>
      <sheetName val="RD제품개발투자비(매가)"/>
      <sheetName val="1.설계조건"/>
      <sheetName val="환율"/>
      <sheetName val="외자배분"/>
      <sheetName val="외자내역"/>
      <sheetName val="9GNG운반"/>
      <sheetName val="포장절단"/>
      <sheetName val="__"/>
      <sheetName val="조직도_(6)3"/>
      <sheetName val="경비통장_잔액1월3"/>
      <sheetName val="환전표_1월3"/>
      <sheetName val="경리보고서_1월3"/>
      <sheetName val="일반경비_1월3"/>
      <sheetName val="투자예산_1월3"/>
      <sheetName val="임차보증금_1월3"/>
      <sheetName val="경비통장_잔액2월3"/>
      <sheetName val="환전표_2월3"/>
      <sheetName val="경리보고서__2월3"/>
      <sheetName val="일반경비_2월3"/>
      <sheetName val="투자예산_2월3"/>
      <sheetName val="임차보증금_2월3"/>
      <sheetName val="경비통장_잔액3월3"/>
      <sheetName val="환전표_3월3"/>
      <sheetName val="경리보고서__3월3"/>
      <sheetName val="일반경비_3월3"/>
      <sheetName val="투자예산_3월3"/>
      <sheetName val="임차보증금_3월3"/>
      <sheetName val="경비통장_잔액4월3"/>
      <sheetName val="환전표_4월3"/>
      <sheetName val="경리보고서_4월3"/>
      <sheetName val="일반경비_4월3"/>
      <sheetName val="투자예산_4월3"/>
      <sheetName val="임차보증금_4월3"/>
      <sheetName val="환전표_5월3"/>
      <sheetName val="경비통장_잔액5월3"/>
      <sheetName val="경리보고서__5월3"/>
      <sheetName val="일반경비_5월3"/>
      <sheetName val="투자예산_5월3"/>
      <sheetName val="임차보증금_5월3"/>
      <sheetName val="경비통장_잔액6월3"/>
      <sheetName val="환전표_6월3"/>
      <sheetName val="경리보고서__6월3"/>
      <sheetName val="일반경비_6월3"/>
      <sheetName val="투자예산_6월3"/>
      <sheetName val="임차보증금_6월3"/>
      <sheetName val="경비통장_잔액7월3"/>
      <sheetName val="환전표_7월3"/>
      <sheetName val="경리보고서__7월3"/>
      <sheetName val="일반경비_7월3"/>
      <sheetName val="투자예산_7월3"/>
      <sheetName val="임차보증금_7월3"/>
      <sheetName val="환전표_8월3"/>
      <sheetName val="경비통장_잔액8월3"/>
      <sheetName val="경리보고서__8월3"/>
      <sheetName val="일반경비_8월3"/>
      <sheetName val="투자예산_8월3"/>
      <sheetName val="임차보증금_8월3"/>
      <sheetName val="환전표_9월3"/>
      <sheetName val="경리보고서__9월3"/>
      <sheetName val="일반경비_9월3"/>
      <sheetName val="투자예산_9월3"/>
      <sheetName val="임차보증금_9월3"/>
      <sheetName val="환전표_10월3"/>
      <sheetName val="경리보고서_10월3"/>
      <sheetName val="일반경비_10월3"/>
      <sheetName val="투자예산_10월3"/>
      <sheetName val="임차보증금_10월3"/>
      <sheetName val="환전표_11월3"/>
      <sheetName val="경리보고서_11월3"/>
      <sheetName val="일반경비_11월3"/>
      <sheetName val="투자예산_11월3"/>
      <sheetName val="임차보증금_11월3"/>
      <sheetName val="경리보고서_11월-23"/>
      <sheetName val="환전표_12월3"/>
      <sheetName val="경리보고서_12월3"/>
      <sheetName val="일반경비_12월3"/>
      <sheetName val="투자예산_12월3"/>
      <sheetName val="임차보증금_12월3"/>
      <sheetName val="경리보고서_12월-23"/>
      <sheetName val="환전표_12월_(2)3"/>
      <sheetName val="본사송금내역12월_(2)3"/>
      <sheetName val="잔액_(2)3"/>
      <sheetName val="경리보고서_12월_(2)3"/>
      <sheetName val="항목별명세표12월_(2)3"/>
      <sheetName val="외주현황_wq12"/>
      <sheetName val="임蘠t"/>
      <sheetName val="5_WIRE적용LIST"/>
      <sheetName val="영업_일12"/>
      <sheetName val="분납_2"/>
      <sheetName val="SAM_(2)"/>
      <sheetName val="2_대외공문"/>
      <sheetName val="THEME_CODE"/>
      <sheetName val="CR_CODE"/>
      <sheetName val="[업무_XLS塅䕃⹌塅E9월"/>
      <sheetName val="단면_(2)"/>
      <sheetName val="소상_&quot;1&quot;"/>
      <sheetName val="조건_(A)"/>
      <sheetName val="전체내역_(2)"/>
      <sheetName val="임"/>
      <sheetName val="임?蘠t??"/>
      <sheetName val="12월_기타"/>
      <sheetName val="5_단면설계"/>
      <sheetName val="_업무_XLS塅䕃⹌塅E9월"/>
      <sheetName val="임_蘠t__"/>
      <sheetName val="2014년_표준단가"/>
      <sheetName val="입출재고현황 (2)"/>
      <sheetName val="내역대비표(코크스)"/>
      <sheetName val="변경내역(코크스)"/>
      <sheetName val="대공종"/>
      <sheetName val="원가계산서"/>
      <sheetName val="1.설계기준"/>
      <sheetName val="인사자료총집계"/>
      <sheetName val="설계내역서"/>
      <sheetName val="_R_x0000__x0000_"/>
      <sheetName val="출퇴근"/>
      <sheetName val="Development"/>
      <sheetName val="인자"/>
      <sheetName val="IRPJ"/>
      <sheetName val="CSLL"/>
      <sheetName val="DRE"/>
      <sheetName val="Variação cambial-USD"/>
      <sheetName val="IRRF CDB"/>
      <sheetName val="Despesas Indedutiveis"/>
      <sheetName val="Lalur 1.0007 -Derivativos"/>
      <sheetName val="Thin Capital-Juros"/>
      <sheetName val="_업무.XLS塅y_x0000_Ԁ_x0000_䀀᚝"/>
      <sheetName val="_업무.XLS塅y_x0000_က묓렂鸗"/>
      <sheetName val="_업무.XLS塅y_x0000_ကἓ렃ȗ"/>
      <sheetName val="요약표"/>
      <sheetName val="2. 사업장명 및 TO입력"/>
    </sheetNames>
    <sheetDataSet>
      <sheetData sheetId="0" refreshError="1">
        <row r="1">
          <cell r="A1" t="str">
            <v>고객써비스팀 업무분장(1996.11.15일 현재)</v>
          </cell>
        </row>
        <row r="5">
          <cell r="A5" t="str">
            <v>고객써비스팀 업무분장(1996.11.15일 현재)</v>
          </cell>
        </row>
        <row r="6">
          <cell r="A6" t="str">
            <v>본 사</v>
          </cell>
        </row>
        <row r="7">
          <cell r="A7" t="str">
            <v>지원업무</v>
          </cell>
          <cell r="C7" t="str">
            <v>보증업무</v>
          </cell>
          <cell r="E7" t="str">
            <v>고객불만업무</v>
          </cell>
          <cell r="G7" t="str">
            <v>긴급출동봉사반</v>
          </cell>
          <cell r="I7" t="str">
            <v>지역정비주재(장)</v>
          </cell>
        </row>
        <row r="8">
          <cell r="A8" t="str">
            <v>윤준태</v>
          </cell>
          <cell r="B8" t="str">
            <v>사업계획 수립</v>
          </cell>
          <cell r="C8" t="str">
            <v>정지석</v>
          </cell>
          <cell r="D8" t="str">
            <v>각종회의록 작성</v>
          </cell>
          <cell r="E8" t="str">
            <v>박권춘</v>
          </cell>
          <cell r="F8" t="str">
            <v>고객불만 처리</v>
          </cell>
          <cell r="G8" t="str">
            <v>이선근</v>
          </cell>
          <cell r="H8" t="str">
            <v>알라딘써비스 업무 총괄</v>
          </cell>
          <cell r="I8" t="str">
            <v>주재(장)</v>
          </cell>
          <cell r="J8" t="str">
            <v>주재업무총괄</v>
          </cell>
        </row>
        <row r="9">
          <cell r="A9" t="str">
            <v>과장</v>
          </cell>
          <cell r="B9" t="str">
            <v>사무자동화 추진</v>
          </cell>
          <cell r="C9" t="str">
            <v>과장</v>
          </cell>
          <cell r="D9" t="str">
            <v>PDI,TAXI 정비주재원 회의 주관</v>
          </cell>
          <cell r="E9" t="str">
            <v>과장</v>
          </cell>
          <cell r="F9" t="str">
            <v>사고차,화재차 조사 및 현황분석 보고</v>
          </cell>
          <cell r="G9" t="str">
            <v>차장</v>
          </cell>
          <cell r="J9" t="str">
            <v>사후승인 업무</v>
          </cell>
        </row>
        <row r="10">
          <cell r="B10" t="str">
            <v>전담공장 관리</v>
          </cell>
          <cell r="D10" t="str">
            <v>경쟁사 제품문제 분석</v>
          </cell>
          <cell r="F10" t="str">
            <v>대외단체 관련 업무</v>
          </cell>
        </row>
        <row r="11">
          <cell r="B11" t="str">
            <v>C.S 방안 수립</v>
          </cell>
          <cell r="C11" t="str">
            <v>최인호</v>
          </cell>
          <cell r="D11" t="str">
            <v>순회정비교육</v>
          </cell>
          <cell r="F11" t="str">
            <v>고객불만에 따른 각종 현황 집계 및 분석 대책수립</v>
          </cell>
          <cell r="G11" t="str">
            <v>윤용진</v>
          </cell>
          <cell r="H11" t="str">
            <v>신입사원 OJT</v>
          </cell>
          <cell r="I11" t="str">
            <v>주재원</v>
          </cell>
          <cell r="J11" t="str">
            <v>고객불만처리</v>
          </cell>
        </row>
        <row r="12">
          <cell r="B12" t="str">
            <v>관리일반</v>
          </cell>
          <cell r="C12" t="str">
            <v>대리</v>
          </cell>
          <cell r="F12" t="str">
            <v>소송건 관련 업무</v>
          </cell>
          <cell r="G12" t="str">
            <v>대리</v>
          </cell>
          <cell r="H12" t="str">
            <v>긴급처리 전산관리</v>
          </cell>
          <cell r="J12" t="str">
            <v>보증수리 관련업무</v>
          </cell>
        </row>
        <row r="13">
          <cell r="B13" t="str">
            <v>팀원 관리</v>
          </cell>
          <cell r="C13" t="str">
            <v>김한성</v>
          </cell>
          <cell r="D13" t="str">
            <v>SLC,GRD 사전승인 사항 처리</v>
          </cell>
          <cell r="E13" t="str">
            <v>최희열</v>
          </cell>
          <cell r="F13" t="str">
            <v>GRD,STR,SLC</v>
          </cell>
          <cell r="H13" t="str">
            <v>주.월간 업무보고</v>
          </cell>
          <cell r="J13" t="str">
            <v>지정정비공장관리</v>
          </cell>
        </row>
        <row r="14">
          <cell r="A14" t="str">
            <v>정창수</v>
          </cell>
          <cell r="B14" t="str">
            <v>특별순회정비</v>
          </cell>
          <cell r="C14" t="str">
            <v>대리</v>
          </cell>
          <cell r="D14" t="str">
            <v>SLC,GRD 자재 이관 사항 처리</v>
          </cell>
          <cell r="E14" t="str">
            <v>대리</v>
          </cell>
          <cell r="F14" t="str">
            <v xml:space="preserve"> 등록차량 교체(환불) 처리 업무</v>
          </cell>
          <cell r="H14" t="str">
            <v>업무분석 및 계획수립</v>
          </cell>
          <cell r="J14" t="str">
            <v>품질문제조사</v>
          </cell>
        </row>
        <row r="15">
          <cell r="A15" t="str">
            <v>대리</v>
          </cell>
          <cell r="B15" t="str">
            <v>DIY코너 관련업무</v>
          </cell>
          <cell r="D15" t="str">
            <v>SLC,GRD 제품문제 관련 사항</v>
          </cell>
          <cell r="F15" t="str">
            <v xml:space="preserve"> 고객불만 접수.처리(대내)</v>
          </cell>
          <cell r="H15" t="str">
            <v>특별순회써비스 계획실시</v>
          </cell>
          <cell r="J15" t="str">
            <v>CAMP'N 실시</v>
          </cell>
        </row>
        <row r="16">
          <cell r="B16" t="str">
            <v>CS관련 정비 CAMP'N</v>
          </cell>
          <cell r="D16" t="str">
            <v>GRD 고객관리 관련 사항 처리</v>
          </cell>
          <cell r="F16" t="str">
            <v xml:space="preserve"> 차대각자(원동기, 형식승인번호)상이</v>
          </cell>
          <cell r="H16" t="str">
            <v>상황실 관리 및 통제</v>
          </cell>
          <cell r="J16" t="str">
            <v>신차 방문</v>
          </cell>
        </row>
        <row r="17">
          <cell r="B17" t="str">
            <v>사업계획 관련</v>
          </cell>
          <cell r="D17" t="str">
            <v>임시번호 차량교체 분석</v>
          </cell>
          <cell r="F17" t="str">
            <v xml:space="preserve"> 화재 및 사고차량</v>
          </cell>
          <cell r="H17" t="str">
            <v xml:space="preserve">무전기 관련 대외업무 </v>
          </cell>
          <cell r="J17" t="str">
            <v>DIY코너 관련업무</v>
          </cell>
        </row>
        <row r="18">
          <cell r="B18" t="str">
            <v>일반 관리업무</v>
          </cell>
          <cell r="C18" t="str">
            <v>황중근</v>
          </cell>
          <cell r="D18" t="str">
            <v>PDI 업체 관리</v>
          </cell>
          <cell r="F18" t="str">
            <v xml:space="preserve"> 고객불만 관련 공통업무</v>
          </cell>
          <cell r="G18" t="str">
            <v>허준석</v>
          </cell>
          <cell r="H18" t="str">
            <v>긴급봉사반 차량관리</v>
          </cell>
          <cell r="J18" t="str">
            <v>HOME SERVICE 실시</v>
          </cell>
        </row>
        <row r="19">
          <cell r="B19" t="str">
            <v>홈써비스 업무</v>
          </cell>
          <cell r="C19" t="str">
            <v>대리</v>
          </cell>
          <cell r="D19" t="str">
            <v>PDI 장비 관리</v>
          </cell>
          <cell r="F19" t="str">
            <v xml:space="preserve"> 월간 종합 업무 보고서 작성</v>
          </cell>
          <cell r="G19" t="str">
            <v>사원</v>
          </cell>
          <cell r="H19" t="str">
            <v>지급장비 및 유지보수</v>
          </cell>
        </row>
        <row r="20">
          <cell r="A20" t="str">
            <v>김이배</v>
          </cell>
          <cell r="B20" t="str">
            <v>HD 고품폐기 관련업무</v>
          </cell>
          <cell r="D20" t="str">
            <v>PDI발생 제품문제 분석</v>
          </cell>
          <cell r="F20" t="str">
            <v xml:space="preserve"> 소송 관련 업무</v>
          </cell>
          <cell r="H20" t="str">
            <v>소모품 및 저장품 관리</v>
          </cell>
        </row>
        <row r="21">
          <cell r="A21" t="str">
            <v>사원</v>
          </cell>
          <cell r="B21" t="str">
            <v>물교자재 관련업무</v>
          </cell>
          <cell r="D21" t="str">
            <v>PDI 주재원 관리</v>
          </cell>
          <cell r="E21" t="str">
            <v>김명호</v>
          </cell>
          <cell r="F21" t="str">
            <v>SNT,MRC</v>
          </cell>
          <cell r="H21" t="str">
            <v>당직근무 편성</v>
          </cell>
        </row>
        <row r="22">
          <cell r="B22" t="str">
            <v>집기비품 관련업무</v>
          </cell>
          <cell r="C22" t="str">
            <v>이수선</v>
          </cell>
          <cell r="D22" t="str">
            <v>TAXI 순회정비 관련 사항 처리</v>
          </cell>
          <cell r="E22" t="str">
            <v>대리</v>
          </cell>
          <cell r="F22" t="str">
            <v xml:space="preserve"> 등록차량 교체(환불) 처리 업무</v>
          </cell>
          <cell r="H22" t="str">
            <v>피복관리 및 보수</v>
          </cell>
        </row>
        <row r="23">
          <cell r="B23" t="str">
            <v>T/A 저장품 관련업무</v>
          </cell>
          <cell r="C23" t="str">
            <v>사원</v>
          </cell>
          <cell r="D23" t="str">
            <v>TAXI 사전승인 사항 처리</v>
          </cell>
          <cell r="F23" t="str">
            <v xml:space="preserve"> 고객불만 접수.처리(대내)</v>
          </cell>
          <cell r="H23" t="str">
            <v>고객 정비상담</v>
          </cell>
        </row>
        <row r="24">
          <cell r="B24" t="str">
            <v>ISO 관련업무</v>
          </cell>
          <cell r="D24" t="str">
            <v>TAXI 자재 이관 사항 처리</v>
          </cell>
          <cell r="F24" t="str">
            <v xml:space="preserve"> 차대각자(원동기, 형식승인번호)상이</v>
          </cell>
          <cell r="H24" t="str">
            <v>주.월간 업무보고</v>
          </cell>
        </row>
        <row r="25">
          <cell r="B25" t="str">
            <v>울공 T/A RWK 관련업무</v>
          </cell>
          <cell r="D25" t="str">
            <v>TAXI 제품문제 관련 사항 처리</v>
          </cell>
          <cell r="F25" t="str">
            <v xml:space="preserve"> 화재 및 사고차량</v>
          </cell>
          <cell r="H25" t="str">
            <v>제안관련업무</v>
          </cell>
        </row>
        <row r="26">
          <cell r="B26" t="str">
            <v>시정조치 관련업무</v>
          </cell>
          <cell r="C26" t="str">
            <v>김동준</v>
          </cell>
          <cell r="D26" t="str">
            <v>SNT,MRC 사전승인 사항 처리</v>
          </cell>
          <cell r="F26" t="str">
            <v xml:space="preserve"> 고객불만 관련 공통업무</v>
          </cell>
          <cell r="H26" t="str">
            <v>품질정보보고서 관련업무</v>
          </cell>
        </row>
        <row r="27">
          <cell r="B27" t="str">
            <v>분리수거 관련업무</v>
          </cell>
          <cell r="C27" t="str">
            <v>사원</v>
          </cell>
          <cell r="D27" t="str">
            <v>SNT,MRC 자재 이관 사항 처리</v>
          </cell>
          <cell r="F27" t="str">
            <v xml:space="preserve"> 고객 의전차량 관리 업무</v>
          </cell>
          <cell r="H27" t="str">
            <v>긴급처리 전산관련업무</v>
          </cell>
        </row>
        <row r="28">
          <cell r="B28" t="str">
            <v>환경 프로그램 관련업무</v>
          </cell>
          <cell r="D28" t="str">
            <v>SNT,MRC 제품문제 관련 사항 처리</v>
          </cell>
          <cell r="E28" t="str">
            <v>권영곤</v>
          </cell>
          <cell r="F28" t="str">
            <v>ELT,ACT,EXL,AVT</v>
          </cell>
          <cell r="H28" t="str">
            <v>고객 정비상담</v>
          </cell>
        </row>
        <row r="29">
          <cell r="B29" t="str">
            <v>비상사태 관련업무</v>
          </cell>
          <cell r="D29" t="str">
            <v>임시번호 차량교체 탁송비용</v>
          </cell>
          <cell r="E29" t="str">
            <v>사원</v>
          </cell>
          <cell r="F29" t="str">
            <v xml:space="preserve"> 등록차량 교체(환불) 처리 업무</v>
          </cell>
          <cell r="G29" t="str">
            <v>이종성</v>
          </cell>
          <cell r="H29" t="str">
            <v>주말정비교실 업무</v>
          </cell>
        </row>
        <row r="30">
          <cell r="B30" t="str">
            <v>정보모니터 관련업무</v>
          </cell>
          <cell r="D30" t="str">
            <v xml:space="preserve"> 울공발생비용 처리</v>
          </cell>
          <cell r="F30" t="str">
            <v xml:space="preserve"> 고객불만 접수.처리(대내)</v>
          </cell>
          <cell r="G30" t="str">
            <v>사원</v>
          </cell>
          <cell r="H30" t="str">
            <v>정비통신문 관리</v>
          </cell>
        </row>
        <row r="31">
          <cell r="B31" t="str">
            <v>사업소주재원 회의 업무</v>
          </cell>
          <cell r="C31" t="str">
            <v>이승용</v>
          </cell>
          <cell r="D31" t="str">
            <v>ACT,AVT 사전승인 사항 처리</v>
          </cell>
          <cell r="F31" t="str">
            <v xml:space="preserve"> 차대각자(원동기, 형식승인번호)상이</v>
          </cell>
          <cell r="H31" t="str">
            <v>문서관리</v>
          </cell>
        </row>
        <row r="32">
          <cell r="A32" t="str">
            <v>강필식</v>
          </cell>
          <cell r="B32" t="str">
            <v>순회정비 업무</v>
          </cell>
          <cell r="C32" t="str">
            <v>사원</v>
          </cell>
          <cell r="D32" t="str">
            <v>ACT,AVT 자재 이관 사항 처리</v>
          </cell>
          <cell r="F32" t="str">
            <v xml:space="preserve"> 화재 및 사고차량</v>
          </cell>
          <cell r="H32" t="str">
            <v>전산관리</v>
          </cell>
        </row>
        <row r="33">
          <cell r="A33" t="str">
            <v>사원</v>
          </cell>
          <cell r="B33" t="str">
            <v>업무용차량 관련업무</v>
          </cell>
          <cell r="D33" t="str">
            <v>ACT,AVT 제품문제 관련 사항 처리</v>
          </cell>
          <cell r="F33" t="str">
            <v xml:space="preserve"> 고객불만 관련 공통업무</v>
          </cell>
          <cell r="G33" t="str">
            <v>김정희</v>
          </cell>
          <cell r="H33" t="str">
            <v>긴급처리 전산입력</v>
          </cell>
        </row>
        <row r="34">
          <cell r="B34" t="str">
            <v>장비관리 업무</v>
          </cell>
          <cell r="D34" t="str">
            <v>임시번호 교체 후 반납 이동 사항</v>
          </cell>
          <cell r="E34" t="str">
            <v>신상선</v>
          </cell>
          <cell r="F34" t="str">
            <v>대외 고객불만 (승/상용제품,판매) 처리</v>
          </cell>
          <cell r="G34" t="str">
            <v>사원</v>
          </cell>
          <cell r="H34" t="str">
            <v>당.숙직비용 처리</v>
          </cell>
        </row>
        <row r="35">
          <cell r="B35" t="str">
            <v>직원 사고관련업무</v>
          </cell>
          <cell r="D35" t="str">
            <v xml:space="preserve"> 손실비현황 집계</v>
          </cell>
          <cell r="E35" t="str">
            <v>대리</v>
          </cell>
          <cell r="F35" t="str">
            <v>소보원 조정위원회 개최시 참석 결과 추심보고</v>
          </cell>
          <cell r="H35" t="str">
            <v>근태관련업무</v>
          </cell>
        </row>
        <row r="36">
          <cell r="B36" t="str">
            <v>피복관리 업무</v>
          </cell>
          <cell r="D36" t="str">
            <v>타부서 차량수리 협조 사항 비용집계</v>
          </cell>
          <cell r="F36" t="str">
            <v>대외단체 주기적인 방문 및 동향파악</v>
          </cell>
          <cell r="H36" t="str">
            <v>문서 수발</v>
          </cell>
        </row>
        <row r="37">
          <cell r="B37" t="str">
            <v>회의자료 정리 업무</v>
          </cell>
          <cell r="C37" t="str">
            <v>박명호</v>
          </cell>
          <cell r="D37" t="str">
            <v xml:space="preserve">승용특판 군부대,업체 순회정비 </v>
          </cell>
          <cell r="F37" t="str">
            <v>대외관련단체(공업협회,OCAP,민원실..)유대강화</v>
          </cell>
          <cell r="H37" t="str">
            <v>도서관리</v>
          </cell>
        </row>
        <row r="38">
          <cell r="B38" t="str">
            <v>정비관련 FIELD통보</v>
          </cell>
          <cell r="C38" t="str">
            <v>사원</v>
          </cell>
          <cell r="D38" t="str">
            <v>LEASE 업체 순회정비</v>
          </cell>
          <cell r="F38" t="str">
            <v>대외기관(보호원,연맹,건교부,상공부,정부합동민원실</v>
          </cell>
          <cell r="G38" t="str">
            <v>봉사반</v>
          </cell>
          <cell r="H38" t="str">
            <v>긴급출동 처리업무</v>
          </cell>
        </row>
        <row r="39">
          <cell r="B39" t="str">
            <v>전담정비공장 관련업무</v>
          </cell>
          <cell r="D39" t="str">
            <v>금융단업체 순회정비</v>
          </cell>
          <cell r="F39" t="str">
            <v xml:space="preserve"> OCAP)유대강화</v>
          </cell>
          <cell r="H39" t="str">
            <v>품질문제조사 관련업무</v>
          </cell>
        </row>
        <row r="40">
          <cell r="B40" t="str">
            <v>고객카드 관련업무</v>
          </cell>
          <cell r="C40" t="str">
            <v>김상수</v>
          </cell>
          <cell r="D40" t="str">
            <v>승용특판 관공서,업체 순회정비</v>
          </cell>
          <cell r="F40" t="str">
            <v>대외단체 CAM'P 실시 및 결과보고</v>
          </cell>
        </row>
        <row r="41">
          <cell r="A41" t="str">
            <v>이준섭</v>
          </cell>
          <cell r="B41" t="str">
            <v>전산 관련업무</v>
          </cell>
          <cell r="C41" t="str">
            <v>사원</v>
          </cell>
          <cell r="F41" t="str">
            <v>화재 및 사고차량(대외 고발건)</v>
          </cell>
        </row>
        <row r="42">
          <cell r="A42" t="str">
            <v>사원</v>
          </cell>
          <cell r="C42" t="str">
            <v>나선근</v>
          </cell>
          <cell r="D42" t="str">
            <v>승용특판 관공서,업체 순회정비</v>
          </cell>
          <cell r="E42" t="str">
            <v>이원근</v>
          </cell>
          <cell r="F42" t="str">
            <v>대외 고객불만 추심 및 결과보고</v>
          </cell>
        </row>
        <row r="43">
          <cell r="A43" t="str">
            <v>김경희</v>
          </cell>
          <cell r="B43" t="str">
            <v>인사·교육 관련업무</v>
          </cell>
          <cell r="C43" t="str">
            <v>사원</v>
          </cell>
          <cell r="E43" t="str">
            <v>사원</v>
          </cell>
          <cell r="F43" t="str">
            <v>대외단체 주기적인 방문 및 동향파악</v>
          </cell>
        </row>
        <row r="44">
          <cell r="A44" t="str">
            <v>사원</v>
          </cell>
          <cell r="B44" t="str">
            <v>문서 수·발 업무</v>
          </cell>
          <cell r="F44" t="str">
            <v xml:space="preserve">관련단체(공업협회,OCAP,민원실..)유대강화 및 </v>
          </cell>
        </row>
        <row r="45">
          <cell r="B45" t="str">
            <v>서무업무</v>
          </cell>
          <cell r="F45" t="str">
            <v xml:space="preserve"> 경쟁사 동향파악</v>
          </cell>
        </row>
        <row r="46">
          <cell r="A46" t="str">
            <v>배경순</v>
          </cell>
          <cell r="B46" t="str">
            <v xml:space="preserve">CAMP'N비용 처리    </v>
          </cell>
          <cell r="F46" t="str">
            <v>대외기관(보호원,연맹,건교부,상공부,정부합동민원실</v>
          </cell>
        </row>
        <row r="47">
          <cell r="A47" t="str">
            <v>사원</v>
          </cell>
          <cell r="B47" t="str">
            <v xml:space="preserve">보증수리비용 처리  </v>
          </cell>
          <cell r="F47" t="str">
            <v xml:space="preserve"> OCAP) 관련업무</v>
          </cell>
        </row>
        <row r="48">
          <cell r="B48" t="str">
            <v xml:space="preserve">부서예산 관리     </v>
          </cell>
          <cell r="F48" t="str">
            <v>등록번호 차량교체 및 환불</v>
          </cell>
        </row>
        <row r="49">
          <cell r="B49" t="str">
            <v>HD 고품폐기  회계처리</v>
          </cell>
          <cell r="F49" t="str">
            <v>대외단체 CAM'P 실시 및 결과보고</v>
          </cell>
          <cell r="J49" t="str">
            <v>직급별 총인원</v>
          </cell>
        </row>
        <row r="50">
          <cell r="B50" t="str">
            <v xml:space="preserve">공조금,장학금,운반비 </v>
          </cell>
          <cell r="F50" t="str">
            <v xml:space="preserve">화재 및 사고차량 관련업무(대외 고발건) </v>
          </cell>
        </row>
        <row r="51">
          <cell r="B51" t="str">
            <v xml:space="preserve"> 화환대,경조금,수당 신청</v>
          </cell>
          <cell r="E51" t="str">
            <v>최종혁</v>
          </cell>
          <cell r="F51" t="str">
            <v>대외 고객불만 (승/상용제품,판매) 접수 처리</v>
          </cell>
        </row>
        <row r="52">
          <cell r="B52" t="str">
            <v xml:space="preserve">구매청구        </v>
          </cell>
          <cell r="E52" t="str">
            <v>사원</v>
          </cell>
          <cell r="F52" t="str">
            <v>대외관련단체(공업협회,OCAP,민원실..)유대강화</v>
          </cell>
          <cell r="I52" t="str">
            <v>직급</v>
          </cell>
          <cell r="J52" t="str">
            <v>인원</v>
          </cell>
        </row>
        <row r="53">
          <cell r="B53" t="str">
            <v>용역수수료 처리</v>
          </cell>
          <cell r="F53" t="str">
            <v>대외기관(보호원,연맹,건교부,상공부,정부합동민원실</v>
          </cell>
          <cell r="I53" t="str">
            <v>부장</v>
          </cell>
          <cell r="J53">
            <v>1</v>
          </cell>
          <cell r="K53" t="str">
            <v>담</v>
          </cell>
          <cell r="L53" t="str">
            <v>김이배</v>
          </cell>
          <cell r="M53" t="str">
            <v>팀</v>
          </cell>
          <cell r="N53" t="str">
            <v>최정근</v>
          </cell>
        </row>
        <row r="54">
          <cell r="B54" t="str">
            <v>울공전표 처리</v>
          </cell>
          <cell r="F54" t="str">
            <v xml:space="preserve"> OCAP)유대강화</v>
          </cell>
          <cell r="I54" t="str">
            <v>차장</v>
          </cell>
          <cell r="J54">
            <v>11</v>
          </cell>
          <cell r="L54" t="str">
            <v>SIGNED</v>
          </cell>
          <cell r="N54" t="str">
            <v>SIGNED</v>
          </cell>
        </row>
        <row r="55">
          <cell r="F55" t="str">
            <v>대외단체 CAM'P 실시 및 결과보고</v>
          </cell>
          <cell r="I55" t="str">
            <v>과장</v>
          </cell>
          <cell r="J55">
            <v>23</v>
          </cell>
          <cell r="K55" t="str">
            <v>당</v>
          </cell>
          <cell r="L55" t="str">
            <v>96/11/15</v>
          </cell>
          <cell r="M55" t="str">
            <v>장</v>
          </cell>
          <cell r="N55" t="str">
            <v>96/11/16</v>
          </cell>
        </row>
        <row r="56">
          <cell r="F56" t="str">
            <v>화재 및 사고차량</v>
          </cell>
          <cell r="I56" t="str">
            <v>대리</v>
          </cell>
          <cell r="J56">
            <v>54</v>
          </cell>
        </row>
        <row r="57">
          <cell r="E57" t="str">
            <v>이화연</v>
          </cell>
          <cell r="F57" t="str">
            <v>상담센타 접수 및 처리</v>
          </cell>
          <cell r="I57" t="str">
            <v>남사원</v>
          </cell>
          <cell r="J57">
            <v>369</v>
          </cell>
        </row>
        <row r="58">
          <cell r="E58" t="str">
            <v>사원</v>
          </cell>
          <cell r="F58" t="str">
            <v>고객상담 중요사항 처리</v>
          </cell>
          <cell r="I58" t="str">
            <v>여사원</v>
          </cell>
          <cell r="J58">
            <v>6</v>
          </cell>
          <cell r="L58" t="str">
            <v>김이배</v>
          </cell>
          <cell r="M58" t="str">
            <v>팀</v>
          </cell>
          <cell r="N58" t="str">
            <v>최정근</v>
          </cell>
        </row>
        <row r="59">
          <cell r="F59" t="str">
            <v>주간,월간,년간보고</v>
          </cell>
          <cell r="L59" t="str">
            <v>SIGNED</v>
          </cell>
          <cell r="N59" t="str">
            <v>SIGNED</v>
          </cell>
        </row>
        <row r="60">
          <cell r="F60" t="str">
            <v>고객불만 엽서접수</v>
          </cell>
          <cell r="I60" t="str">
            <v>계</v>
          </cell>
          <cell r="J60">
            <v>464</v>
          </cell>
          <cell r="L60" t="str">
            <v>96/11/15</v>
          </cell>
          <cell r="M60" t="str">
            <v>장</v>
          </cell>
          <cell r="N60" t="str">
            <v>96/11/16</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refreshError="1"/>
      <sheetData sheetId="640" refreshError="1"/>
      <sheetData sheetId="641"/>
      <sheetData sheetId="642"/>
      <sheetData sheetId="643"/>
      <sheetData sheetId="644">
        <row r="1">
          <cell r="A1" t="str">
            <v>▣ Exchange Rate Control</v>
          </cell>
        </row>
      </sheetData>
      <sheetData sheetId="645"/>
      <sheetData sheetId="646"/>
      <sheetData sheetId="647"/>
      <sheetData sheetId="648"/>
      <sheetData sheetId="649" refreshError="1"/>
      <sheetData sheetId="650" refreshError="1"/>
      <sheetData sheetId="651" refreshError="1"/>
      <sheetData sheetId="652" refreshError="1"/>
      <sheetData sheetId="65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T"/>
      <sheetName val="P-L"/>
      <sheetName val="BUDg"/>
      <sheetName val="예산"/>
      <sheetName val="FAS"/>
      <sheetName val="FCST"/>
      <sheetName val="M_H"/>
      <sheetName val="F_MONY"/>
      <sheetName val="환보고"/>
      <sheetName val="환자료"/>
      <sheetName val="inter"/>
      <sheetName val="노무비(MM)"/>
      <sheetName val="노무비(비용)"/>
      <sheetName val="공사비"/>
      <sheetName val="Sheet6"/>
      <sheetName val="Sheet7"/>
      <sheetName val="Sheet8"/>
      <sheetName val="Sheet9"/>
      <sheetName val="Sheet10"/>
      <sheetName val="Sheet11"/>
      <sheetName val="Sheet12"/>
      <sheetName val="Sheet13"/>
      <sheetName val="Sheet14"/>
      <sheetName val="Sheet15"/>
      <sheetName val="Sheet16"/>
      <sheetName val="Module1"/>
      <sheetName val="Module2"/>
      <sheetName val="Module3"/>
      <sheetName val="COA-17"/>
      <sheetName val="C-18"/>
      <sheetName val="별총"/>
      <sheetName val="h-013211-2"/>
      <sheetName val="갑지"/>
      <sheetName val="산근"/>
      <sheetName val="총괄표"/>
      <sheetName val="SHL"/>
      <sheetName val="Plan"/>
      <sheetName val="POWER"/>
      <sheetName val="SG"/>
      <sheetName val="인원계획"/>
      <sheetName val="TTL"/>
      <sheetName val="CAT_5"/>
      <sheetName val="도"/>
      <sheetName val="LinerWt"/>
      <sheetName val="일위대가"/>
      <sheetName val="기계내역서"/>
      <sheetName val="12CGOU"/>
      <sheetName val="INSTR"/>
      <sheetName val="DESIGN"/>
      <sheetName val="OCT.FDN"/>
      <sheetName val="Summary Sheets"/>
      <sheetName val="EQUIP LIST"/>
      <sheetName val="CST_STAT"/>
      <sheetName val="Cash2"/>
      <sheetName val="Z"/>
      <sheetName val="공조위생"/>
      <sheetName val="기준"/>
      <sheetName val="Input"/>
      <sheetName val="Activity"/>
      <sheetName val="Crew"/>
      <sheetName val="Piping"/>
      <sheetName val="Pipe Supports"/>
      <sheetName val="VXXXXX"/>
      <sheetName val="3. GROUNDING SYSTEM"/>
      <sheetName val="boq"/>
      <sheetName val="FILTER"/>
      <sheetName val="blk"/>
      <sheetName val="Sheet3"/>
      <sheetName val="Process Piping"/>
      <sheetName val="대비표"/>
      <sheetName val="EQT-ESTN"/>
      <sheetName val="당진1,2호기전선관설치및접지4차공사내역서-을지"/>
      <sheetName val="일위대가표"/>
      <sheetName val="집계표"/>
      <sheetName val="노임9월"/>
      <sheetName val="WORK-VOL"/>
      <sheetName val="9_Material Rates"/>
      <sheetName val="1_References"/>
      <sheetName val="실행내역"/>
      <sheetName val="rate"/>
      <sheetName val="단가"/>
      <sheetName val="Project-A"/>
      <sheetName val="Chart"/>
      <sheetName val="EQUIP"/>
      <sheetName val="견"/>
      <sheetName val="보온자재단가표"/>
      <sheetName val="작성기준"/>
      <sheetName val="Alum."/>
      <sheetName val="Data"/>
      <sheetName val="Calc"/>
      <sheetName val="LEGEND"/>
      <sheetName val="look-up"/>
      <sheetName val="AILC004"/>
      <sheetName val="Fax"/>
      <sheetName val="Material and Manpower data"/>
      <sheetName val="Pricing Summary"/>
      <sheetName val="B"/>
      <sheetName val="P-HOT.XLS"/>
      <sheetName val="내역서"/>
      <sheetName val="SKETCH"/>
      <sheetName val="2.2 STAFF Scedule"/>
      <sheetName val="갑지1"/>
      <sheetName val="PRO_DCI"/>
      <sheetName val="INST_DCI"/>
      <sheetName val="HVAC_DCI"/>
      <sheetName val="PIPE_DCI"/>
      <sheetName val="CALCULATION"/>
      <sheetName val="PROCURE"/>
      <sheetName val="조명시설"/>
      <sheetName val="환율"/>
      <sheetName val="현장지지물물량"/>
      <sheetName val="Code"/>
      <sheetName val="CONTENTS"/>
      <sheetName val="WORK"/>
      <sheetName val="HORI. VESSEL"/>
      <sheetName val="BQ"/>
      <sheetName val="@PRICE1"/>
      <sheetName val="최종단가"/>
      <sheetName val="#REF"/>
      <sheetName val="금액내역서"/>
      <sheetName val="steam table"/>
      <sheetName val="장비"/>
      <sheetName val="노무"/>
      <sheetName val="자재"/>
      <sheetName val="산근1"/>
      <sheetName val="토목품셈"/>
      <sheetName val="1. 설계조건 2.단면가정 3. 하중계산"/>
      <sheetName val="DATA 입력란"/>
      <sheetName val="BQMPALOC"/>
      <sheetName val="프랜트면허"/>
      <sheetName val="토목주소"/>
      <sheetName val="95삼성급(본사)"/>
      <sheetName val="Quantity"/>
      <sheetName val="Sheet1"/>
      <sheetName val="Sheet5"/>
      <sheetName val="입출재고현황 (2)"/>
      <sheetName val="AREA"/>
      <sheetName val="바닥판"/>
      <sheetName val="TYPE1"/>
      <sheetName val="철근량"/>
      <sheetName val="역T형"/>
      <sheetName val="PILE"/>
      <sheetName val="Rate Analysi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insulation"/>
      <sheetName val="내역"/>
      <sheetName val="초기화면"/>
      <sheetName val="견적"/>
      <sheetName val="97 사업추정(WEKI)"/>
      <sheetName val="찍기"/>
      <sheetName val="Man Hole"/>
      <sheetName val="대로근거"/>
      <sheetName val="중로근거"/>
      <sheetName val="조건표"/>
      <sheetName val="내역표지"/>
      <sheetName val="산출2-기기동력"/>
      <sheetName val="40총괄"/>
      <sheetName val="40집계"/>
      <sheetName val="30신설일위대가"/>
      <sheetName val="30집계표"/>
      <sheetName val="NSCP견적물량"/>
      <sheetName val="Inst Matl Table"/>
      <sheetName val="Inst_Type"/>
      <sheetName val="Loop Type"/>
      <sheetName val="Tracing"/>
      <sheetName val="Hookup"/>
      <sheetName val="WBS"/>
      <sheetName val="Code_Magics"/>
      <sheetName val="MP MOB"/>
      <sheetName val="재료비"/>
      <sheetName val="경비"/>
      <sheetName val="GROUNDING SYSTEM"/>
      <sheetName val="El(Increased)"/>
      <sheetName val="GiaVL"/>
      <sheetName val="Civil"/>
      <sheetName val="DB@Acess"/>
      <sheetName val="공사내역"/>
      <sheetName val="D-3109"/>
      <sheetName val="TABLES"/>
      <sheetName val="당초"/>
      <sheetName val="집계표(OPTION)"/>
      <sheetName val="배명(단가)"/>
      <sheetName val="TANK"/>
      <sheetName val="단면가정"/>
      <sheetName val="설계조건"/>
      <sheetName val="LTR-2"/>
      <sheetName val="PI"/>
      <sheetName val="공사비예산서(토목분)"/>
      <sheetName val="가격조사서"/>
      <sheetName val="연돌일위집계"/>
      <sheetName val="HANDHOLE(2)"/>
      <sheetName val="PAD TR보호대기초"/>
      <sheetName val="가로등기초"/>
      <sheetName val="Master_Data"/>
      <sheetName val="8.PILE  (돌출)"/>
      <sheetName val="General Data"/>
      <sheetName val="CTEMCOST"/>
      <sheetName val="부하(성남)"/>
      <sheetName val="Car park lease"/>
      <sheetName val="sum1 (2)"/>
      <sheetName val="s"/>
      <sheetName val="대비"/>
      <sheetName val="C1"/>
      <sheetName val="SILICATE"/>
      <sheetName val="철근단위중량"/>
      <sheetName val="Default"/>
      <sheetName val="Utility and Fire flange"/>
      <sheetName val="IBASE"/>
      <sheetName val="초임연봉"/>
      <sheetName val="L V Separator"/>
      <sheetName val="Eq. Mobilization"/>
      <sheetName val="DRUM"/>
      <sheetName val="전기"/>
      <sheetName val="ABB"/>
      <sheetName val="SCHEDULE"/>
      <sheetName val="bldg list"/>
      <sheetName val="MTO REV.2(ARMOR)"/>
      <sheetName val="Steel-Main Work"/>
      <sheetName val="parts-V2"/>
      <sheetName val="MK2-1"/>
      <sheetName val="C-301E~305E"/>
      <sheetName val="소화실적"/>
      <sheetName val="D2old"/>
      <sheetName val="D2"/>
      <sheetName val="D1.1"/>
      <sheetName val="Library"/>
      <sheetName val="D1X"/>
      <sheetName val="D2X"/>
      <sheetName val="D2.1"/>
      <sheetName val="Checklist"/>
      <sheetName val="D4"/>
      <sheetName val="실행철강하도"/>
      <sheetName val="DATE"/>
      <sheetName val="노임단가"/>
      <sheetName val="계수시트"/>
      <sheetName val="시가지우회도로공내역서"/>
      <sheetName val="Administrative Prices"/>
      <sheetName val="Summary"/>
      <sheetName val="Bid Summary"/>
      <sheetName val="영업소실적"/>
      <sheetName val="TOTAL"/>
      <sheetName val="jobhist"/>
      <sheetName val="Proj Cost Sumry"/>
      <sheetName val="장비검사 사진"/>
      <sheetName val="eq_data"/>
      <sheetName val="M3산출"/>
      <sheetName val="SM1-09"/>
      <sheetName val="SM2-09"/>
      <sheetName val="BAND(200)"/>
      <sheetName val="BD-09"/>
      <sheetName val="EL 표면적"/>
      <sheetName val="MT-09"/>
      <sheetName val="980731"/>
      <sheetName val="2000년1차"/>
      <sheetName val="EAS"/>
      <sheetName val="Engineering"/>
      <sheetName val="15100"/>
      <sheetName val="토공정보"/>
      <sheetName val="두앙"/>
      <sheetName val="2"/>
      <sheetName val="Sheet4"/>
      <sheetName val="Wt of Mod."/>
      <sheetName val="BM"/>
      <sheetName val="static.cal"/>
      <sheetName val="날개벽(좌,우=60도-4개)"/>
      <sheetName val="PriceSummary"/>
      <sheetName val="Summary_Sheets"/>
      <sheetName val="OCT_FDN"/>
      <sheetName val="Pipe_Supports"/>
      <sheetName val="Process_Piping"/>
      <sheetName val="EQUIP_LIST"/>
      <sheetName val="9_Material_Rates"/>
      <sheetName val="3__GROUNDING_SYSTEM"/>
      <sheetName val="Material_and_Manpower_data"/>
      <sheetName val="Pricing_Summary"/>
      <sheetName val="Alum_"/>
      <sheetName val="P-HOT_XLS"/>
      <sheetName val="steam_table"/>
      <sheetName val="2_2_STAFF_Scedule"/>
      <sheetName val="Civil_1"/>
      <sheetName val="Civil_2"/>
      <sheetName val="Civil_3"/>
      <sheetName val="Site_1"/>
      <sheetName val="Site_2"/>
      <sheetName val="Site_3"/>
      <sheetName val="Site_Faci"/>
      <sheetName val="Rate_Analysis"/>
      <sheetName val="HORI__VESSEL"/>
      <sheetName val="입출재고현황_(2)"/>
      <sheetName val="Man_Hole"/>
      <sheetName val="MP_MOB"/>
      <sheetName val="GROUNDING_SYSTEM"/>
      <sheetName val="97_사업추정(WEKI)"/>
      <sheetName val="Inst_Matl_Table"/>
      <sheetName val="Loop_Type"/>
      <sheetName val="PAD_TR보호대기초"/>
      <sheetName val="1__설계조건_2_단면가정_3__하중계산"/>
      <sheetName val="DATA_입력란"/>
      <sheetName val="General_Data"/>
      <sheetName val="Car_park_lease"/>
      <sheetName val="Utility_and_Fire_flange"/>
      <sheetName val="sum1_(2)"/>
      <sheetName val="L_V_Separator"/>
      <sheetName val="Eq__Mobilization"/>
      <sheetName val="8_PILE__(돌출)"/>
      <sheetName val="bldg_list"/>
      <sheetName val="IN"/>
      <sheetName val="Ex-Rate"/>
      <sheetName val="Air Cooler-E"/>
      <sheetName val="골조시행"/>
      <sheetName val="SPEC"/>
      <sheetName val="MEXICO-C"/>
      <sheetName val="HX"/>
      <sheetName val="백분율"/>
      <sheetName val="DHEQSUPT"/>
      <sheetName val="CASH"/>
      <sheetName val="dc1"/>
      <sheetName val="2-Conc"/>
      <sheetName val="수입"/>
      <sheetName val="⑤항목별2"/>
      <sheetName val="SOS_PLC &amp; Panel"/>
      <sheetName val="95D"/>
      <sheetName val="94D"/>
      <sheetName val="p2-1"/>
      <sheetName val="#1유량조정조"/>
      <sheetName val="중간재 재공"/>
      <sheetName val="UTCA"/>
      <sheetName val="CAUDIT"/>
      <sheetName val="본문"/>
      <sheetName val="118.세금과공과"/>
      <sheetName val="108.수선비"/>
      <sheetName val="EXT.CHECK"/>
      <sheetName val="Process_Piping1"/>
      <sheetName val="OCT_FDN1"/>
      <sheetName val="Summary_Sheets1"/>
      <sheetName val="Pipe_Supports1"/>
      <sheetName val="EQUIP_LIST1"/>
      <sheetName val="9_Material_Rates1"/>
      <sheetName val="3__GROUNDING_SYSTEM1"/>
      <sheetName val="P-HOT_XLS1"/>
      <sheetName val="Material_and_Manpower_data1"/>
      <sheetName val="Pricing_Summary1"/>
      <sheetName val="Alum_1"/>
      <sheetName val="steam_table1"/>
      <sheetName val="2_2_STAFF_Scedule1"/>
      <sheetName val="HORI__VESSEL1"/>
      <sheetName val="입출재고현황_(2)1"/>
      <sheetName val="Man_Hole1"/>
      <sheetName val="MP_MOB1"/>
      <sheetName val="Civil_11"/>
      <sheetName val="Civil_21"/>
      <sheetName val="Civil_31"/>
      <sheetName val="Site_11"/>
      <sheetName val="Site_21"/>
      <sheetName val="Site_31"/>
      <sheetName val="Site_Faci1"/>
      <sheetName val="Rate_Analysis1"/>
      <sheetName val="97_사업추정(WEKI)1"/>
      <sheetName val="Inst_Matl_Table1"/>
      <sheetName val="Loop_Type1"/>
      <sheetName val="1__설계조건_2_단면가정_3__하중계산1"/>
      <sheetName val="DATA_입력란1"/>
      <sheetName val="GROUNDING_SYSTEM1"/>
      <sheetName val="General_Data1"/>
      <sheetName val="PAD_TR보호대기초1"/>
      <sheetName val="Car_park_lease1"/>
      <sheetName val="Utility_and_Fire_flange1"/>
      <sheetName val="sum1_(2)1"/>
      <sheetName val="L_V_Separator1"/>
      <sheetName val="Eq__Mobilization1"/>
      <sheetName val="8_PILE__(돌출)1"/>
      <sheetName val="bldg_list1"/>
      <sheetName val="MTO_REV_2(ARMOR)"/>
      <sheetName val="Steel-Main_Work"/>
      <sheetName val="Proj_Cost_Sumry"/>
      <sheetName val="Administrative_Prices"/>
      <sheetName val="Wt_of_Mod_"/>
      <sheetName val="D1_1"/>
      <sheetName val="D2_1"/>
      <sheetName val="기성내역"/>
      <sheetName val="업무분장"/>
      <sheetName val="Insts"/>
      <sheetName val="KUNGDEVI"/>
      <sheetName val="부대공Ⅱ"/>
      <sheetName val="12월 수선비 사용실적"/>
      <sheetName val="Based Data_WACC"/>
      <sheetName val="일위(PN)"/>
      <sheetName val="PIPE(UG)내역"/>
      <sheetName val="Summary_Sheets2"/>
      <sheetName val="OCT_FDN2"/>
      <sheetName val="Pipe_Supports2"/>
      <sheetName val="Process_Piping2"/>
      <sheetName val="EQUIP_LIST2"/>
      <sheetName val="9_Material_Rates2"/>
      <sheetName val="3__GROUNDING_SYSTEM2"/>
      <sheetName val="Material_and_Manpower_data2"/>
      <sheetName val="Pricing_Summary2"/>
      <sheetName val="P-HOT_XLS2"/>
      <sheetName val="Alum_2"/>
      <sheetName val="steam_table2"/>
      <sheetName val="2_2_STAFF_Scedule2"/>
      <sheetName val="Civil_12"/>
      <sheetName val="Civil_22"/>
      <sheetName val="Civil_32"/>
      <sheetName val="Site_12"/>
      <sheetName val="Site_22"/>
      <sheetName val="Site_32"/>
      <sheetName val="Site_Faci2"/>
      <sheetName val="Rate_Analysis2"/>
      <sheetName val="HORI__VESSEL2"/>
      <sheetName val="입출재고현황_(2)2"/>
      <sheetName val="Man_Hole2"/>
      <sheetName val="Inst_Matl_Table2"/>
      <sheetName val="Loop_Type2"/>
      <sheetName val="MP_MOB2"/>
      <sheetName val="1__설계조건_2_단면가정_3__하중계산2"/>
      <sheetName val="DATA_입력란2"/>
      <sheetName val="GROUNDING_SYSTEM2"/>
      <sheetName val="General_Data2"/>
      <sheetName val="97_사업추정(WEKI)2"/>
      <sheetName val="Car_park_lease2"/>
      <sheetName val="sum1_(2)2"/>
      <sheetName val="PAD_TR보호대기초2"/>
      <sheetName val="Utility_and_Fire_flange2"/>
      <sheetName val="Summary_Sheets4"/>
      <sheetName val="OCT_FDN4"/>
      <sheetName val="Pipe_Supports4"/>
      <sheetName val="Process_Piping4"/>
      <sheetName val="EQUIP_LIST4"/>
      <sheetName val="9_Material_Rates4"/>
      <sheetName val="3__GROUNDING_SYSTEM4"/>
      <sheetName val="Material_and_Manpower_data4"/>
      <sheetName val="Pricing_Summary4"/>
      <sheetName val="P-HOT_XLS4"/>
      <sheetName val="Alum_4"/>
      <sheetName val="steam_table4"/>
      <sheetName val="2_2_STAFF_Scedule4"/>
      <sheetName val="Civil_14"/>
      <sheetName val="Civil_24"/>
      <sheetName val="Civil_34"/>
      <sheetName val="Site_14"/>
      <sheetName val="Site_24"/>
      <sheetName val="Site_34"/>
      <sheetName val="Site_Faci4"/>
      <sheetName val="Rate_Analysis4"/>
      <sheetName val="HORI__VESSEL4"/>
      <sheetName val="입출재고현황_(2)4"/>
      <sheetName val="Man_Hole4"/>
      <sheetName val="Inst_Matl_Table4"/>
      <sheetName val="Loop_Type4"/>
      <sheetName val="MP_MOB4"/>
      <sheetName val="1__설계조건_2_단면가정_3__하중계산4"/>
      <sheetName val="DATA_입력란4"/>
      <sheetName val="GROUNDING_SYSTEM4"/>
      <sheetName val="General_Data4"/>
      <sheetName val="97_사업추정(WEKI)4"/>
      <sheetName val="Car_park_lease4"/>
      <sheetName val="sum1_(2)4"/>
      <sheetName val="PAD_TR보호대기초4"/>
      <sheetName val="Utility_and_Fire_flange4"/>
      <sheetName val="8_PILE__(돌출)2"/>
      <sheetName val="Summary_Sheets3"/>
      <sheetName val="OCT_FDN3"/>
      <sheetName val="Pipe_Supports3"/>
      <sheetName val="Process_Piping3"/>
      <sheetName val="EQUIP_LIST3"/>
      <sheetName val="9_Material_Rates3"/>
      <sheetName val="3__GROUNDING_SYSTEM3"/>
      <sheetName val="Material_and_Manpower_data3"/>
      <sheetName val="Pricing_Summary3"/>
      <sheetName val="P-HOT_XLS3"/>
      <sheetName val="Alum_3"/>
      <sheetName val="steam_table3"/>
      <sheetName val="2_2_STAFF_Scedule3"/>
      <sheetName val="Civil_13"/>
      <sheetName val="Civil_23"/>
      <sheetName val="Civil_33"/>
      <sheetName val="Site_13"/>
      <sheetName val="Site_23"/>
      <sheetName val="Site_33"/>
      <sheetName val="Site_Faci3"/>
      <sheetName val="Rate_Analysis3"/>
      <sheetName val="HORI__VESSEL3"/>
      <sheetName val="입출재고현황_(2)3"/>
      <sheetName val="Man_Hole3"/>
      <sheetName val="Inst_Matl_Table3"/>
      <sheetName val="Loop_Type3"/>
      <sheetName val="MP_MOB3"/>
      <sheetName val="1__설계조건_2_단면가정_3__하중계산3"/>
      <sheetName val="DATA_입력란3"/>
      <sheetName val="GROUNDING_SYSTEM3"/>
      <sheetName val="General_Data3"/>
      <sheetName val="97_사업추정(WEKI)3"/>
      <sheetName val="Car_park_lease3"/>
      <sheetName val="sum1_(2)3"/>
      <sheetName val="PAD_TR보호대기초3"/>
      <sheetName val="Utility_and_Fire_flange3"/>
      <sheetName val="A"/>
      <sheetName val="CRITERIA"/>
      <sheetName val="1.설계조건"/>
      <sheetName val="Benchmark"/>
      <sheetName val="영동(D)"/>
      <sheetName val="ANALISA"/>
      <sheetName val="M 11"/>
      <sheetName val="PKG &quot;A&quot; Detail - 정풍"/>
      <sheetName val="nde_request"/>
      <sheetName val="terdistribusi"/>
      <sheetName val="CBF-Boş"/>
      <sheetName val="PRICES"/>
      <sheetName val="DB3"/>
      <sheetName val="공문"/>
      <sheetName val="Readiness"/>
      <sheetName val="h_013211_2"/>
      <sheetName val="근로자명부"/>
      <sheetName val="입찰안"/>
      <sheetName val="sum3"/>
      <sheetName val="EL_표면적"/>
      <sheetName val="Bid_Summary"/>
      <sheetName val="장비검사_사진"/>
      <sheetName val="backup"/>
      <sheetName val="Part A"/>
      <sheetName val="Part B"/>
      <sheetName val="Part C"/>
      <sheetName val="COVERSHEET"/>
      <sheetName val="견적총괄표"/>
      <sheetName val="교각계산"/>
      <sheetName val="예산M11A"/>
      <sheetName val="부표총괄"/>
      <sheetName val="품셈1-26"/>
      <sheetName val="Attach 4-18"/>
      <sheetName val="주관사업"/>
      <sheetName val="요약배부"/>
      <sheetName val="Proposal"/>
      <sheetName val=" 표지"/>
      <sheetName val="Valve Cl"/>
      <sheetName val="CODE-STR"/>
      <sheetName val="FLUID_INFO"/>
      <sheetName val="날개벽"/>
      <sheetName val="Page 2"/>
      <sheetName val="Coeff"/>
      <sheetName val="Subcon TR"/>
      <sheetName val="Material_TR"/>
      <sheetName val="PRO_A"/>
      <sheetName val="DWG"/>
      <sheetName val="ELEC_MCI"/>
      <sheetName val="MAIN"/>
      <sheetName val="INST_MCI"/>
      <sheetName val="MECH_MCI"/>
      <sheetName val="PRO"/>
      <sheetName val="상반기손익차2총괄"/>
      <sheetName val=""/>
      <sheetName val="Param"/>
      <sheetName val="EQUIPMENT -2"/>
      <sheetName val="R01 p1"/>
      <sheetName val="Malaysia incl. RET"/>
      <sheetName val="pipeline-1"/>
      <sheetName val="Paint Mat Summ"/>
      <sheetName val="Summary_Sheets5"/>
      <sheetName val="OCT_FDN5"/>
      <sheetName val="Pipe_Supports5"/>
      <sheetName val="Process_Piping5"/>
      <sheetName val="EQUIP_LIST5"/>
      <sheetName val="9_Material_Rates5"/>
      <sheetName val="3__GROUNDING_SYSTEM5"/>
      <sheetName val="Material_and_Manpower_data5"/>
      <sheetName val="Pricing_Summary5"/>
      <sheetName val="P-HOT_XLS5"/>
      <sheetName val="Alum_5"/>
      <sheetName val="steam_table5"/>
      <sheetName val="2_2_STAFF_Scedule5"/>
      <sheetName val="Civil_15"/>
      <sheetName val="Civil_25"/>
      <sheetName val="Civil_35"/>
      <sheetName val="Site_15"/>
      <sheetName val="Site_25"/>
      <sheetName val="Site_35"/>
      <sheetName val="Site_Faci5"/>
      <sheetName val="Rate_Analysis5"/>
      <sheetName val="HORI__VESSEL5"/>
      <sheetName val="입출재고현황_(2)5"/>
      <sheetName val="Man_Hole5"/>
      <sheetName val="Inst_Matl_Table5"/>
      <sheetName val="Loop_Type5"/>
      <sheetName val="MP_MOB5"/>
      <sheetName val="1__설계조건_2_단면가정_3__하중계산5"/>
      <sheetName val="DATA_입력란5"/>
      <sheetName val="GROUNDING_SYSTEM5"/>
      <sheetName val="General_Data5"/>
      <sheetName val="97_사업추정(WEKI)5"/>
      <sheetName val="Car_park_lease5"/>
      <sheetName val="sum1_(2)5"/>
      <sheetName val="PAD_TR보호대기초5"/>
      <sheetName val="Utility_and_Fire_flange5"/>
      <sheetName val="8_PILE__(돌출)3"/>
      <sheetName val="bldg_list2"/>
      <sheetName val="L_V_Separator2"/>
      <sheetName val="Eq__Mobilization2"/>
      <sheetName val="MTO_REV_2(ARMOR)1"/>
      <sheetName val="Steel-Main_Work1"/>
      <sheetName val="Proj_Cost_Sumry1"/>
      <sheetName val="Wt_of_Mod_1"/>
      <sheetName val="D1_11"/>
      <sheetName val="D2_11"/>
      <sheetName val="Administrative_Prices1"/>
      <sheetName val="Air_Cooler-E"/>
      <sheetName val="SOS_PLC_&amp;_Panel"/>
      <sheetName val="중간재_재공"/>
      <sheetName val="static_cal"/>
      <sheetName val="EXT_CHECK"/>
      <sheetName val="G2설비도급"/>
      <sheetName val="FORM-0"/>
      <sheetName val="의왕"/>
      <sheetName val="갑지(추정)"/>
      <sheetName val="HP"/>
      <sheetName val="118_세금과공과"/>
      <sheetName val="108_수선비"/>
      <sheetName val="12월_수선비_사용실적"/>
      <sheetName val="Based_Data_WACC"/>
      <sheetName val="1_설계조건"/>
      <sheetName val="M_11"/>
      <sheetName val="CSR"/>
      <sheetName val="Cover"/>
      <sheetName val="Total Staff"/>
      <sheetName val="0. SUMMARY"/>
      <sheetName val="1. Engineering"/>
      <sheetName val="2. Check point"/>
      <sheetName val="II Changes 1"/>
      <sheetName val="III Changes 2"/>
      <sheetName val="Qty."/>
      <sheetName val="MP"/>
      <sheetName val="EQP"/>
      <sheetName val="OQC Summary"/>
      <sheetName val="6.Unit Rates"/>
      <sheetName val="B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sheetData sheetId="274"/>
      <sheetData sheetId="275"/>
      <sheetData sheetId="276"/>
      <sheetData sheetId="277" refreshError="1"/>
      <sheetData sheetId="278" refreshError="1"/>
      <sheetData sheetId="279" refreshError="1"/>
      <sheetData sheetId="280"/>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refreshError="1"/>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refreshError="1"/>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sheetData sheetId="563"/>
      <sheetData sheetId="564"/>
      <sheetData sheetId="565" refreshError="1"/>
      <sheetData sheetId="566" refreshError="1"/>
      <sheetData sheetId="567"/>
      <sheetData sheetId="568" refreshError="1"/>
      <sheetData sheetId="569" refreshError="1"/>
      <sheetData sheetId="570" refreshError="1"/>
      <sheetData sheetId="571" refreshError="1"/>
      <sheetData sheetId="572" refreshError="1"/>
      <sheetData sheetId="573" refreshError="1"/>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efreshError="1"/>
      <sheetData sheetId="627" refreshError="1"/>
      <sheetData sheetId="628" refreshError="1"/>
      <sheetData sheetId="629" refreshError="1"/>
      <sheetData sheetId="630" refreshError="1"/>
      <sheetData sheetId="631"/>
      <sheetData sheetId="632"/>
      <sheetData sheetId="633"/>
      <sheetData sheetId="634"/>
      <sheetData sheetId="635"/>
      <sheetData sheetId="636"/>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개요"/>
      <sheetName val="협조전(견적의뢰)"/>
      <sheetName val="품질공문"/>
      <sheetName val="일정"/>
      <sheetName val="견적일지"/>
      <sheetName val="견적조건"/>
      <sheetName val="경상기준(980701)"/>
      <sheetName val="경상비"/>
      <sheetName val="경상내역"/>
      <sheetName val="실행결의"/>
      <sheetName val="시방서"/>
      <sheetName val="제출총괄총괄표"/>
      <sheetName val="제출갑지"/>
      <sheetName val="실행총괄(1)"/>
      <sheetName val="실행총괄 (2)"/>
      <sheetName val="실행총괄 (3)"/>
      <sheetName val="실행총괄 (4)"/>
      <sheetName val="실행총괄(ex)"/>
      <sheetName val="FAX"/>
      <sheetName val="간지"/>
      <sheetName val="현장사진"/>
      <sheetName val="총괄표"/>
      <sheetName val="세부내역"/>
      <sheetName val="자료"/>
      <sheetName val="손성호"/>
      <sheetName val="입찰안"/>
      <sheetName val="2000년1차"/>
      <sheetName val="5.경상직원"/>
      <sheetName val="RD제품개발투자비(매가)"/>
      <sheetName val="조명율표"/>
      <sheetName val="품셈표"/>
      <sheetName val="정공공사"/>
      <sheetName val="직공비"/>
      <sheetName val="200"/>
      <sheetName val="청주(철골발주의뢰서)"/>
      <sheetName val="#REF"/>
      <sheetName val="2.대외공문"/>
      <sheetName val="조건"/>
      <sheetName val="계정"/>
      <sheetName val="제안서"/>
      <sheetName val="행정표준(1)"/>
      <sheetName val="행정표준(2)"/>
      <sheetName val="TOT"/>
      <sheetName val="노임단가"/>
      <sheetName val="단위단가"/>
      <sheetName val="조명일위"/>
      <sheetName val="간접1"/>
      <sheetName val="업무분장"/>
      <sheetName val="Sheet2"/>
      <sheetName val="Resource2"/>
      <sheetName val="98지급계획"/>
      <sheetName val="협조전"/>
      <sheetName val="490A 소부재"/>
      <sheetName val="말뚝지지력산정"/>
      <sheetName val="조명시설"/>
      <sheetName val="일위대가"/>
      <sheetName val="전신"/>
      <sheetName val="지질조사"/>
      <sheetName val="품셈"/>
      <sheetName val="건축내역"/>
      <sheetName val="표  지"/>
      <sheetName val="총괄"/>
      <sheetName val="2000전체분"/>
      <sheetName val="신우"/>
      <sheetName val="산근"/>
      <sheetName val="계약내역서(을지)"/>
      <sheetName val="집계표"/>
      <sheetName val="wall"/>
      <sheetName val="Sheet6"/>
      <sheetName val="지역-가마감"/>
      <sheetName val="진주방향"/>
      <sheetName val="마산방향"/>
      <sheetName val="간선계산"/>
      <sheetName val="지사"/>
      <sheetName val="예산내역서"/>
      <sheetName val="설계예산서"/>
      <sheetName val="품셈TABLE"/>
      <sheetName val="TEL"/>
      <sheetName val="차액보증"/>
      <sheetName val="실행-CP"/>
      <sheetName val="약품공급2"/>
      <sheetName val="신대방33(적용)"/>
      <sheetName val="CABLE SIZE-3"/>
      <sheetName val="항목(1)"/>
      <sheetName val="건축집계표"/>
      <sheetName val="부대공"/>
      <sheetName val="토공"/>
      <sheetName val="포장공"/>
      <sheetName val="BID"/>
      <sheetName val="접지수량"/>
      <sheetName val="내역서"/>
      <sheetName val="조경일람"/>
      <sheetName val="실행(1)"/>
      <sheetName val="정산서"/>
      <sheetName val="현우실적"/>
      <sheetName val="자재단가"/>
      <sheetName val="업체별기성내역"/>
      <sheetName val="장비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승용 밋션별 &quot;1&quot;"/>
      <sheetName val="승용 밋션별 &quot;2&quot;"/>
      <sheetName val="승용 밋션별 &quot;3&quot;"/>
      <sheetName val="소상 &quot;1&quot;"/>
      <sheetName val="변경내용"/>
      <sheetName val="숙박비"/>
      <sheetName val="중식대"/>
      <sheetName val="회의비"/>
      <sheetName val="특근.간담회비"/>
      <sheetName val="접대비"/>
      <sheetName val="교통비"/>
      <sheetName val="교통비 (2)"/>
      <sheetName val="정산서"/>
      <sheetName val="사내영수증"/>
      <sheetName val="전표철"/>
      <sheetName val="전표철 (2)"/>
      <sheetName val="총지출"/>
      <sheetName val="Sheet1"/>
      <sheetName val="Sheet2"/>
      <sheetName val="Sheet3"/>
      <sheetName val="수불내수"/>
      <sheetName val="COPING"/>
      <sheetName val="96수출"/>
      <sheetName val="인원01"/>
      <sheetName val="협조전"/>
      <sheetName val="p2-1"/>
      <sheetName val="#REF"/>
      <sheetName val="내역1"/>
      <sheetName val="Key assumption"/>
      <sheetName val="품의양식"/>
      <sheetName val="정부노임단가"/>
      <sheetName val="3BL공동구 수량"/>
      <sheetName val="울산시산표"/>
      <sheetName val="관람석제출"/>
      <sheetName val="TEL"/>
      <sheetName val="남양시작동자105노65기1.3화1.2"/>
      <sheetName val="총괄표"/>
      <sheetName val="정보(MCC)"/>
      <sheetName val="정보(HEI)"/>
      <sheetName val="major"/>
      <sheetName val="0.1 KEY ASSUMPTIONS"/>
      <sheetName val="0. CONTROL"/>
      <sheetName val="자압"/>
      <sheetName val="회의비등"/>
      <sheetName val="핸드폰"/>
      <sheetName val="당숙직"/>
      <sheetName val="영수증1"/>
      <sheetName val="영수증2"/>
      <sheetName val="unit cost Bauteil 1"/>
      <sheetName val="unit cost Bauteil 2"/>
      <sheetName val="unit cost Bauteil 3"/>
      <sheetName val="unit cost Bauteil 4"/>
      <sheetName val="unit cost Bauteil 5"/>
      <sheetName val="명단"/>
      <sheetName val="TOT"/>
      <sheetName val="계열사현황종합"/>
      <sheetName val="94반성(Pnck)"/>
      <sheetName val="JUCK"/>
      <sheetName val="신1"/>
      <sheetName val="일별1"/>
      <sheetName val="MOTOR"/>
      <sheetName val="자압1"/>
      <sheetName val="VALVE"/>
      <sheetName val="Macro2"/>
      <sheetName val="GRACE"/>
      <sheetName val="Total"/>
      <sheetName val="2.대외공문"/>
      <sheetName val="매입세율"/>
      <sheetName val="공사개요"/>
      <sheetName val="TABLE DB"/>
      <sheetName val="쌍용 data base"/>
      <sheetName val="종기계획(월별)"/>
      <sheetName val="일반"/>
      <sheetName val="payroll"/>
      <sheetName val="구동"/>
      <sheetName val="공통(20-91)"/>
      <sheetName val="현장지지물물량"/>
      <sheetName val="내역서"/>
      <sheetName val="기안지"/>
      <sheetName val="SANTAMO"/>
      <sheetName val="Sheet4"/>
      <sheetName val="중기사용료"/>
      <sheetName val="Cost bd-&quot;A&quot;"/>
      <sheetName val="DAT(목표)"/>
      <sheetName val="출장거리"/>
      <sheetName val="본문"/>
      <sheetName val="계정"/>
      <sheetName val="승용_밋션별_&quot;1&quot;"/>
      <sheetName val="승용_밋션별_&quot;2&quot;"/>
      <sheetName val="승용_밋션별_&quot;3&quot;"/>
      <sheetName val="소상_&quot;1&quot;"/>
      <sheetName val="특근_간담회비"/>
      <sheetName val="교통비_(2)"/>
      <sheetName val="전표철_(2)"/>
      <sheetName val="Key_assumption"/>
      <sheetName val="3BL공동구_수량"/>
      <sheetName val="남양시작동자105노65기1_3화1_2"/>
      <sheetName val="0_1_KEY_ASSUMPTIONS"/>
      <sheetName val="0__CONTROL"/>
      <sheetName val="BID"/>
      <sheetName val="산출내역서"/>
      <sheetName val="CONCRETE"/>
      <sheetName val="대외공문"/>
      <sheetName val="세목별"/>
      <sheetName val="월별수입"/>
      <sheetName val="전문품의"/>
      <sheetName val="MFAB"/>
      <sheetName val="MFRT"/>
      <sheetName val="MPKG"/>
      <sheetName val="MPRD"/>
      <sheetName val="우각부보강"/>
      <sheetName val="조도계산서 (도서)"/>
      <sheetName val="공통비"/>
      <sheetName val="중장기판매계획"/>
      <sheetName val="2F 회의실견적(5_14 일대)"/>
      <sheetName val="세부추진"/>
      <sheetName val="상용보강"/>
      <sheetName val="수리결과"/>
      <sheetName val="참고"/>
      <sheetName val="플랜트 설치"/>
      <sheetName val="차량별점검"/>
      <sheetName val="수입"/>
      <sheetName val="전체현황"/>
      <sheetName val="승용_밋션별_&quot;1&quot;1"/>
      <sheetName val="승용_밋션별_&quot;2&quot;1"/>
      <sheetName val="승용_밋션별_&quot;3&quot;1"/>
      <sheetName val="소상_&quot;1&quot;1"/>
      <sheetName val="특근_간담회비1"/>
      <sheetName val="교통비_(2)1"/>
      <sheetName val="전표철_(2)1"/>
      <sheetName val="Key_assumption1"/>
      <sheetName val="3BL공동구_수량1"/>
      <sheetName val="남양시작동자105노65기1_3화1_21"/>
      <sheetName val="0_1_KEY_ASSUMPTIONS1"/>
      <sheetName val="0__CONTROL1"/>
      <sheetName val="unit_cost_Bauteil_1"/>
      <sheetName val="unit_cost_Bauteil_2"/>
      <sheetName val="unit_cost_Bauteil_3"/>
      <sheetName val="unit_cost_Bauteil_4"/>
      <sheetName val="unit_cost_Bauteil_5"/>
      <sheetName val="TABLE_DB"/>
      <sheetName val="쌍용_data_base"/>
      <sheetName val="2_대외공문"/>
      <sheetName val="Cost_bd-&quot;A&quot;"/>
      <sheetName val="조도계산서_(도서)"/>
      <sheetName val="95MAKER"/>
      <sheetName val="베네"/>
      <sheetName val="1-1"/>
      <sheetName val="일괄인쇄"/>
      <sheetName val="DATE"/>
      <sheetName val="ML"/>
      <sheetName val="충주"/>
      <sheetName val="견적990322"/>
      <sheetName val="001"/>
      <sheetName val="차수"/>
      <sheetName val="입력"/>
      <sheetName val="98지급계획"/>
      <sheetName val="KD율"/>
      <sheetName val="특별교실"/>
      <sheetName val="노무비"/>
      <sheetName val="부하계산서"/>
      <sheetName val="일위대가"/>
      <sheetName val="BEAM"/>
      <sheetName val="배수공 주요자재 집계표"/>
      <sheetName val="물량표"/>
      <sheetName val="선정요령"/>
      <sheetName val="가격정보"/>
      <sheetName val="8.특성항목"/>
      <sheetName val="콘크리트타설집계표"/>
      <sheetName val="1월"/>
      <sheetName val="구의33고"/>
      <sheetName val="BSD (2)"/>
      <sheetName val="bi"/>
      <sheetName val="공문"/>
      <sheetName val="공통부대비"/>
      <sheetName val="지보1_98"/>
      <sheetName val="설산1.나"/>
      <sheetName val="본사S"/>
      <sheetName val="차액보증"/>
      <sheetName val="COMPRESSOR"/>
      <sheetName val="Instruction"/>
      <sheetName val="다이꾸"/>
      <sheetName val="WIND-EQ"/>
      <sheetName val="실행대비"/>
      <sheetName val="Data&amp;Result"/>
      <sheetName val="A"/>
      <sheetName val="입력정보"/>
      <sheetName val="Data &amp; Result"/>
      <sheetName val="실행철강하도"/>
      <sheetName val="개요"/>
      <sheetName val="산출"/>
      <sheetName val="자재관리"/>
      <sheetName val="바닥판"/>
      <sheetName val="h-013211-2"/>
      <sheetName val="Macro(차단기)"/>
      <sheetName val="PumpSpec"/>
      <sheetName val="BQ(실행)"/>
      <sheetName val="투찰"/>
      <sheetName val="Y-WORK"/>
      <sheetName val="내역서비교"/>
      <sheetName val="5.모델링"/>
      <sheetName val="터널조도"/>
      <sheetName val="노임"/>
      <sheetName val="인수공규격"/>
      <sheetName val="전제"/>
      <sheetName val="생산"/>
      <sheetName val="차종별"/>
      <sheetName val="SPM(13.84)"/>
      <sheetName val="Benutzungshinweise"/>
      <sheetName val="95하U$가격"/>
      <sheetName val="전력구구조물산근2구간"/>
      <sheetName val="매입세"/>
      <sheetName val="TMMAN"/>
      <sheetName val="운행일지"/>
      <sheetName val="부대대비"/>
      <sheetName val="냉연집계"/>
      <sheetName val="날개벽수량표"/>
      <sheetName val="WBS"/>
      <sheetName val="할증 "/>
      <sheetName val="준검 내역서"/>
      <sheetName val="EJ"/>
      <sheetName val="부하LOAD"/>
      <sheetName val="Macro(전동기)"/>
      <sheetName val="INCOME"/>
      <sheetName val="COVER"/>
      <sheetName val="D=700"/>
      <sheetName val="c_balju"/>
      <sheetName val="재무현황"/>
      <sheetName val="개별스왑명세표"/>
      <sheetName val="카렌스센터계량기설치공사"/>
      <sheetName val="총괄"/>
      <sheetName val="YES"/>
      <sheetName val="Graph (LGEN)"/>
      <sheetName val="CALCULATION"/>
      <sheetName val="out_prog"/>
      <sheetName val="선적schedule (2)"/>
      <sheetName val="WORK-VOL"/>
      <sheetName val="조정금액결과표 (차수별)"/>
      <sheetName val="3련 BOX"/>
      <sheetName val="전체내역 (2)"/>
      <sheetName val="건축원가"/>
      <sheetName val="지급자재"/>
      <sheetName val="설계서(7)"/>
      <sheetName val="평균환율-USD"/>
      <sheetName val="간접"/>
      <sheetName val="조명시설"/>
      <sheetName val="9-1차이내역"/>
      <sheetName val="우수맨홀공제단위수량"/>
      <sheetName val="정공공사"/>
      <sheetName val="적정심사"/>
      <sheetName val="단가"/>
      <sheetName val="선로수량집계"/>
      <sheetName val="장비수량집계"/>
      <sheetName val="지장수량집계"/>
      <sheetName val="N賃率-職"/>
      <sheetName val="PBX"/>
      <sheetName val="Recording,Phone,Headset"/>
      <sheetName val="WORK"/>
      <sheetName val="전력구구조물산근"/>
      <sheetName val="사진"/>
      <sheetName val="DATA1"/>
      <sheetName val="Macro1"/>
      <sheetName val="1공구(을)"/>
      <sheetName val="업무분장"/>
      <sheetName val="dongia (2)"/>
      <sheetName val="업체별기성내역"/>
      <sheetName val="가설건물"/>
      <sheetName val="주소(한문)"/>
      <sheetName val="CVT산정"/>
      <sheetName val="공사개요 (2)"/>
      <sheetName val="ABUT수량-A1"/>
      <sheetName val="9.설치품셈"/>
      <sheetName val="C-직노1"/>
      <sheetName val="5.설치내역"/>
      <sheetName val="I一般比"/>
      <sheetName val="설직재-1"/>
      <sheetName val="FAB별"/>
      <sheetName val=""/>
      <sheetName val="재무가정"/>
      <sheetName val="6PILE  (돌출)"/>
      <sheetName val="RM목표&amp;실적"/>
      <sheetName val="데이타"/>
      <sheetName val="생활5"/>
      <sheetName val="MOKDONG(1)"/>
      <sheetName val="SELTDATA"/>
      <sheetName val="당초"/>
      <sheetName val="세부내역"/>
      <sheetName val="견적"/>
      <sheetName val="정화조방수미장"/>
      <sheetName val="FOOTING단면력"/>
      <sheetName val="KMCW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인부신상자료"/>
      <sheetName val="계정"/>
      <sheetName val="해외"/>
      <sheetName val="정공공사"/>
      <sheetName val="파이프류"/>
      <sheetName val="#REF"/>
      <sheetName val="Sheet2"/>
      <sheetName val="조건"/>
      <sheetName val="실행철강하도"/>
      <sheetName val="울산시산표"/>
      <sheetName val="Total"/>
      <sheetName val="사기도장"/>
      <sheetName val="대공종"/>
      <sheetName val="건축내역"/>
      <sheetName val="대외공문"/>
      <sheetName val="2000년1차"/>
      <sheetName val="도"/>
      <sheetName val="XL4Poppy"/>
      <sheetName val="총괄표"/>
      <sheetName val="입력"/>
      <sheetName val="집계표"/>
      <sheetName val="차량별점검"/>
      <sheetName val="이자율"/>
      <sheetName val="1.기안지"/>
      <sheetName val="Sheet1"/>
      <sheetName val="1.기안을지"/>
      <sheetName val="3.시행문"/>
      <sheetName val="4.협조전"/>
      <sheetName val="5.문서수발"/>
      <sheetName val="6.발송인"/>
      <sheetName val="7.우편물발송의뢰서"/>
      <sheetName val="8.간행물관리대장"/>
      <sheetName val="10.문서처리"/>
      <sheetName val="11.회람"/>
      <sheetName val="12.문서색인표"/>
      <sheetName val="14.문서목록"/>
      <sheetName val="15.이관문서목록표"/>
      <sheetName val="17.폐기문서목록표"/>
      <sheetName val="21.열람증"/>
      <sheetName val="문서열람및반출대장"/>
      <sheetName val="서식등록신청서"/>
      <sheetName val="서식등록대장"/>
      <sheetName val="회의록"/>
      <sheetName val="회의록 (을)"/>
      <sheetName val="도급"/>
      <sheetName val="DATA"/>
      <sheetName val="SULKEA"/>
      <sheetName val="식당동(010424)"/>
      <sheetName val="기본단가표"/>
      <sheetName val="노임이"/>
      <sheetName val="중기조종사 단위단가"/>
      <sheetName val="2_대외공문"/>
      <sheetName val="남양구조시험동"/>
      <sheetName val="경비"/>
      <sheetName val="코드"/>
      <sheetName val="표준문서"/>
      <sheetName val="일위대가목차"/>
      <sheetName val="기계경비(시간당)"/>
      <sheetName val="램머"/>
      <sheetName val="투찰(하수)"/>
      <sheetName val="DATA(VTL)"/>
      <sheetName val="교사기준면적(초등)"/>
      <sheetName val="전입"/>
      <sheetName val="내역서을지"/>
      <sheetName val="APT"/>
      <sheetName val="조건 (A)"/>
      <sheetName val="샘플표지"/>
      <sheetName val="영업.일1"/>
      <sheetName val="입찰안"/>
      <sheetName val="6호기"/>
      <sheetName val="항목(1)"/>
      <sheetName val="BOOK4"/>
      <sheetName val="업무분장"/>
      <sheetName val="데이타"/>
      <sheetName val="식재인부"/>
      <sheetName val="단면 (2)"/>
      <sheetName val="남양시작동자105노65기1.3화1.2"/>
      <sheetName val="출금실적"/>
      <sheetName val="원가계산서"/>
      <sheetName val="전문품의"/>
      <sheetName val="품의서(TL)"/>
      <sheetName val="NYS"/>
      <sheetName val="옹벽기초자료"/>
      <sheetName val="현황산출서"/>
      <sheetName val="단위수량"/>
      <sheetName val="가시설수량"/>
      <sheetName val="일위대가"/>
      <sheetName val="Sensitivity"/>
      <sheetName val="10.문서처리 (2)"/>
      <sheetName val="월별수입"/>
      <sheetName val="품의서P1"/>
      <sheetName val="품의서P2"/>
      <sheetName val="발송의뢰서"/>
      <sheetName val="회람"/>
      <sheetName val="문서색인표"/>
      <sheetName val="이관문서목록표"/>
      <sheetName val="폐기문서목록표"/>
      <sheetName val="문서수발"/>
      <sheetName val="시행문"/>
      <sheetName val="발송인"/>
      <sheetName val="간행물관리"/>
      <sheetName val="문서목록"/>
      <sheetName val="열람증"/>
      <sheetName val="재종"/>
      <sheetName val="품셈TABLE"/>
      <sheetName val="TABLE DB"/>
      <sheetName val="쌍용 data base"/>
      <sheetName val="문서처리"/>
      <sheetName val="협조전"/>
      <sheetName val="간이연락"/>
      <sheetName val="수입"/>
      <sheetName val="안전관리비갑지"/>
      <sheetName val="건축집계"/>
      <sheetName val="98지급계획"/>
      <sheetName val="내역"/>
      <sheetName val="P-산#1-1(WOWA1)"/>
      <sheetName val="소개"/>
      <sheetName val="토공집계표"/>
      <sheetName val="골조"/>
      <sheetName val="2_대외공문1"/>
      <sheetName val="원가총괄"/>
      <sheetName val="9-1차이내역"/>
      <sheetName val="G.R300경비"/>
      <sheetName val="전체"/>
      <sheetName val="B-III"/>
      <sheetName val="020114"/>
      <sheetName val="0111월"/>
      <sheetName val="월별손익"/>
      <sheetName val="5사남"/>
      <sheetName val="비품"/>
      <sheetName val="가정"/>
      <sheetName val="공량산출서"/>
      <sheetName val="BID"/>
      <sheetName val="일위(PN)"/>
      <sheetName val="계열사현황종합"/>
      <sheetName val="CALENDAR"/>
      <sheetName val="차수"/>
      <sheetName val="선급비용"/>
      <sheetName val="교수설계"/>
      <sheetName val="Summary by type of CIP"/>
      <sheetName val="CIP transfer to FA"/>
      <sheetName val="220 (2)"/>
      <sheetName val="JUM"/>
      <sheetName val="대차"/>
      <sheetName val="소방"/>
      <sheetName val="전체내역 (2)"/>
      <sheetName val="README FIRST"/>
      <sheetName val="금액내역서"/>
      <sheetName val="1단계 평가"/>
      <sheetName val="Data&amp;Result"/>
      <sheetName val="TOT"/>
      <sheetName val="INPUT"/>
      <sheetName val="원가"/>
      <sheetName val="주요공사"/>
      <sheetName val="을"/>
      <sheetName val="보할최종(준공)only"/>
      <sheetName val="동해title"/>
      <sheetName val="계수시트"/>
      <sheetName val="건축공사"/>
      <sheetName val="단가대비표"/>
      <sheetName val="소상 &quot;1&quot;"/>
      <sheetName val="산출내역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적용기준"/>
      <sheetName val="도면작업요령"/>
      <sheetName val="내역작업순서"/>
      <sheetName val="자료"/>
      <sheetName val="타이틀▶"/>
      <sheetName val="작성요령"/>
      <sheetName val="야장"/>
      <sheetName val="실시설계보고서"/>
      <sheetName val="사진첩1"/>
      <sheetName val="사진첩"/>
      <sheetName val="사진첩2"/>
      <sheetName val="설계서"/>
      <sheetName val="단가산출서"/>
      <sheetName val="수량산출서"/>
      <sheetName val="용지및지장물조서"/>
      <sheetName val="◀타이틀"/>
      <sheetName val="일반시방서"/>
      <sheetName val="특별시방서"/>
      <sheetName val="5.예정공정표"/>
      <sheetName val="6.동원인원계획표"/>
      <sheetName val="동원인원계획표 (2)"/>
      <sheetName val="율촌CK철골견적서.xls"/>
      <sheetName val="산근"/>
      <sheetName val="모래기초"/>
      <sheetName val="cal"/>
      <sheetName val="초기화면"/>
      <sheetName val="노임단가"/>
    </sheetNames>
    <sheetDataSet>
      <sheetData sheetId="0"/>
      <sheetData sheetId="1"/>
      <sheetData sheetId="2"/>
      <sheetData sheetId="3">
        <row r="1">
          <cell r="B1">
            <v>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2.대외공문"/>
      <sheetName val="소상 &quot;1&quot;"/>
      <sheetName val="남양시작동010313100%"/>
      <sheetName val="Code"/>
      <sheetName val="카렌스센터계량기설치공사"/>
      <sheetName val="입력"/>
      <sheetName val="RD제품개발투자비(매가)"/>
      <sheetName val="95MAKER"/>
      <sheetName val="주행"/>
      <sheetName val="내역서 제출"/>
      <sheetName val="골조시행"/>
      <sheetName val="#REF!"/>
      <sheetName val="본사현황"/>
      <sheetName val="공통가설"/>
      <sheetName val="밋션별"/>
      <sheetName val="차수"/>
      <sheetName val="협조전"/>
      <sheetName val="신규DEP"/>
      <sheetName val="지급자재"/>
      <sheetName val="대차대조표"/>
      <sheetName val="수리결과"/>
      <sheetName val="기본단가표"/>
      <sheetName val="5사남"/>
      <sheetName val="추천서"/>
      <sheetName val="현금경비중역"/>
      <sheetName val="대외공문"/>
      <sheetName val="기계설비"/>
      <sheetName val="건축공사실행"/>
      <sheetName val="영업.일1"/>
      <sheetName val="을지"/>
      <sheetName val="R&amp;D"/>
      <sheetName val="HCCE01"/>
      <sheetName val="대가목록"/>
      <sheetName val="인사자료총집계"/>
      <sheetName val="승용"/>
      <sheetName val="2공구산출내역"/>
      <sheetName val="Sheet1"/>
      <sheetName val="골재"/>
      <sheetName val="건축원가"/>
      <sheetName val="일위대가표"/>
      <sheetName val="DATA1"/>
      <sheetName val="총괄"/>
      <sheetName val="정공공사"/>
      <sheetName val="설계"/>
      <sheetName val="내역"/>
      <sheetName val="96수출"/>
      <sheetName val="원본"/>
      <sheetName val="2월"/>
      <sheetName val="계정"/>
      <sheetName val="2_대외공문"/>
      <sheetName val="소상_&quot;1&quot;"/>
      <sheetName val="내역서_제출"/>
      <sheetName val="PI"/>
      <sheetName val="DATE"/>
      <sheetName val="실행대비"/>
      <sheetName val="일위대가(가설)"/>
      <sheetName val="입찰안"/>
      <sheetName val="TOT"/>
      <sheetName val="재료율"/>
      <sheetName val="BEND LOSS"/>
      <sheetName val="Baby일위대가"/>
      <sheetName val="dog"/>
      <sheetName val="일반공사"/>
      <sheetName val="남양시작동자105노65기1.3화1.2"/>
      <sheetName val="정기적금"/>
      <sheetName val="수량산출"/>
      <sheetName val="저"/>
      <sheetName val="unit 4"/>
      <sheetName val="제안서"/>
      <sheetName val="행정표준(1)"/>
      <sheetName val="행정표준(2)"/>
      <sheetName val="차량별점검"/>
      <sheetName val="2_대외공문1"/>
      <sheetName val="소상_&quot;1&quot;1"/>
      <sheetName val="내역서_제출1"/>
      <sheetName val="영업_일1"/>
      <sheetName val="BEND_LOSS"/>
      <sheetName val="관람석제출"/>
      <sheetName val="기계공사"/>
      <sheetName val="세목별"/>
      <sheetName val="98지급계획"/>
      <sheetName val="수입"/>
      <sheetName val="월별수입"/>
      <sheetName val="항목(1)"/>
      <sheetName val="BOOK4"/>
      <sheetName val="원가"/>
      <sheetName val="3"/>
      <sheetName val="청산공사"/>
      <sheetName val="626TD"/>
      <sheetName val="직노"/>
      <sheetName val="DATA"/>
      <sheetName val="해외"/>
      <sheetName val="총괄표"/>
      <sheetName val="업무분장"/>
      <sheetName val="Sheet5"/>
      <sheetName val="실행철강하도"/>
      <sheetName val="터파기및재료"/>
      <sheetName val="남양구조시험동"/>
      <sheetName val="N賃率-職"/>
      <sheetName val="진도현황"/>
      <sheetName val="생산"/>
      <sheetName val="UNIT"/>
      <sheetName val="10월"/>
      <sheetName val="Menu_Link"/>
      <sheetName val="시험연구비상각"/>
      <sheetName val="을-ATYPE"/>
      <sheetName val="구조물수량집계"/>
      <sheetName val="내역대비표(코크스)"/>
      <sheetName val="A LINE"/>
      <sheetName val="갑지(추정)"/>
      <sheetName val="사업부배부A"/>
      <sheetName val="도급양식"/>
      <sheetName val="부표총괄"/>
      <sheetName val="CAUDIT"/>
      <sheetName val="EACT10"/>
      <sheetName val="손익차9월2"/>
      <sheetName val="프로젝트"/>
      <sheetName val="길어깨(현황)"/>
      <sheetName val="5.세운W-A"/>
      <sheetName val="구리토평1전기"/>
      <sheetName val="노임"/>
      <sheetName val="매출"/>
      <sheetName val="인원01"/>
      <sheetName val="투찰가"/>
      <sheetName val="노무비"/>
      <sheetName val="장기미등록"/>
      <sheetName val="내역서"/>
      <sheetName val="설계내역서"/>
      <sheetName val="main"/>
      <sheetName val="자재선정"/>
      <sheetName val="tggwan(mac)"/>
      <sheetName val="약전닥트"/>
      <sheetName val="건축부하"/>
      <sheetName val="FA설치명세"/>
      <sheetName val="FD"/>
      <sheetName val="일위"/>
      <sheetName val="대구은행"/>
      <sheetName val="조명시설"/>
      <sheetName val="II손익관리"/>
      <sheetName val="세부내역(3월)"/>
      <sheetName val="세부내역 (6)"/>
      <sheetName val="세부내역 (2)"/>
      <sheetName val="세부내역 (3)"/>
      <sheetName val="세부내역 (4)"/>
      <sheetName val="세부내역 (5)"/>
      <sheetName val="집계표"/>
      <sheetName val="전기"/>
      <sheetName val="처리단락"/>
      <sheetName val="변경내용"/>
      <sheetName val="회의비등"/>
      <sheetName val="접대비"/>
      <sheetName val="교통비"/>
      <sheetName val="핸드폰"/>
      <sheetName val="당숙직"/>
      <sheetName val="영수증1"/>
      <sheetName val="영수증2"/>
      <sheetName val="정산서"/>
      <sheetName val="전표철"/>
      <sheetName val="Sheet2"/>
      <sheetName val="Sheet3"/>
      <sheetName val="2,3"/>
      <sheetName val="3,4"/>
      <sheetName val="7,8"/>
      <sheetName val="9,10"/>
      <sheetName val="11월회의"/>
      <sheetName val="12월"/>
      <sheetName val="11월생산성"/>
      <sheetName val="0000"/>
      <sheetName val="실적이관"/>
      <sheetName val="완성검사증재발급(분실)"/>
      <sheetName val="호출기반납협조"/>
      <sheetName val="호출기"/>
      <sheetName val="선급금전표착오정정"/>
      <sheetName val="완성검사증재발급"/>
      <sheetName val="정보제공자변경"/>
      <sheetName val="임시운행증재발급(울산)"/>
      <sheetName val="요금후납"/>
      <sheetName val="추가예산-요금후납"/>
      <sheetName val="추가예산-판촉"/>
      <sheetName val="추가예산(기본형)"/>
      <sheetName val="Sheet12"/>
      <sheetName val="Sheet13"/>
      <sheetName val="Sheet14"/>
      <sheetName val="Sheet15"/>
      <sheetName val="Sheet16"/>
      <sheetName val="지역본부별 실적"/>
      <sheetName val="거점별"/>
      <sheetName val="지점-대리점"/>
      <sheetName val="back-data"/>
      <sheetName val="INPUT"/>
      <sheetName val="일별1"/>
      <sheetName val="기안지"/>
      <sheetName val="양수장(기계)"/>
      <sheetName val="인지대"/>
      <sheetName val="Macro1"/>
      <sheetName val="예정(3)"/>
      <sheetName val="터널조도"/>
      <sheetName val="파이프류"/>
      <sheetName val="공사개요"/>
      <sheetName val="매입세율"/>
      <sheetName val="견적990322"/>
      <sheetName val="단위세대물량"/>
      <sheetName val="97년추정손익계산서"/>
      <sheetName val="뒤차축소"/>
      <sheetName val="교통비 (2)"/>
      <sheetName val="인지마감"/>
      <sheetName val="전표증빙"/>
      <sheetName val="간이사업자"/>
      <sheetName val="투자-국내2"/>
      <sheetName val="점수계산1-2"/>
      <sheetName val="전문품의"/>
      <sheetName val="출장거리"/>
      <sheetName val="토목주소"/>
      <sheetName val="프랜트면허"/>
      <sheetName val="대공종"/>
      <sheetName val="산출"/>
      <sheetName val="DAT(목표)"/>
      <sheetName val="45,46"/>
      <sheetName val="선경개요"/>
      <sheetName val="engline"/>
      <sheetName val="외주현황.wq1"/>
      <sheetName val="Sheet9"/>
      <sheetName val="3.3검토국"/>
      <sheetName val="SANTAMO"/>
      <sheetName val="도"/>
      <sheetName val="말뚝지지력산정"/>
      <sheetName val="M6KK06018"/>
      <sheetName val="자체실적1Q"/>
      <sheetName val="대총괄"/>
      <sheetName val="현장관리비데이타"/>
      <sheetName val="준검 내역서"/>
      <sheetName val="도급견적가"/>
      <sheetName val="인부신상자료"/>
      <sheetName val="현장관리비내역 "/>
      <sheetName val="견적"/>
      <sheetName val="용산3(영광)"/>
      <sheetName val="샤워실위생"/>
      <sheetName val="원가계산서"/>
      <sheetName val="RCF CLAIMED"/>
      <sheetName val="일위대가"/>
      <sheetName val="Macro(전동기)"/>
      <sheetName val="Ref"/>
      <sheetName val="EP0618"/>
      <sheetName val="건축원가계산서"/>
      <sheetName val="Sheet1 (2)"/>
      <sheetName val="4"/>
      <sheetName val="결재갑지"/>
      <sheetName val="개요"/>
      <sheetName val="부재리스트"/>
      <sheetName val="하자보증보험료"/>
      <sheetName val="울산시산표"/>
      <sheetName val="노무비단가"/>
      <sheetName val="Total"/>
      <sheetName val="공통가설공사"/>
      <sheetName val="조건"/>
      <sheetName val="15"/>
      <sheetName val="1.종합손익(도급)"/>
      <sheetName val="영업외손익등"/>
      <sheetName val="평3"/>
      <sheetName val="공사대장"/>
      <sheetName val="H-PILE수량집계"/>
      <sheetName val="부하계산서"/>
      <sheetName val="COMPRESSOR"/>
      <sheetName val="단가"/>
      <sheetName val="인원계획-미화"/>
      <sheetName val="시멘트"/>
      <sheetName val="월별(급여)"/>
      <sheetName val="현장관리비"/>
      <sheetName val="공종목록표"/>
      <sheetName val="파일의이용"/>
      <sheetName val="차액보증"/>
      <sheetName val="노임단가"/>
      <sheetName val="표지"/>
      <sheetName val="기중"/>
      <sheetName val="일위2"/>
      <sheetName val="토목내역서 (도급단가)"/>
      <sheetName val="result"/>
      <sheetName val="건축기성"/>
      <sheetName val="지수"/>
      <sheetName val="Y-3WIRE.변경"/>
      <sheetName val="평형공사비"/>
      <sheetName val="METAL 자재 원가"/>
      <sheetName val="경비"/>
      <sheetName val="충주"/>
      <sheetName val="간접"/>
      <sheetName val="일반"/>
      <sheetName val="전체현황"/>
      <sheetName val="계열사현황종합"/>
      <sheetName val="setting"/>
      <sheetName val="HP1AMLIST"/>
      <sheetName val="주소(한문)"/>
      <sheetName val="노임이"/>
      <sheetName val="빌딩코드"/>
      <sheetName val="본관내역서"/>
      <sheetName val="날개벽(시점좌측)"/>
      <sheetName val="6호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I100"/>
  <sheetViews>
    <sheetView tabSelected="1" view="pageBreakPreview" zoomScale="70" zoomScaleNormal="55" zoomScaleSheetLayoutView="70" workbookViewId="0">
      <pane xSplit="7" ySplit="9" topLeftCell="H10" activePane="bottomRight" state="frozen"/>
      <selection activeCell="B4" sqref="B4:W9"/>
      <selection pane="topRight" activeCell="B4" sqref="B4:W9"/>
      <selection pane="bottomLeft" activeCell="B4" sqref="B4:W9"/>
      <selection pane="bottomRight" activeCell="B4" sqref="B4:W9"/>
    </sheetView>
  </sheetViews>
  <sheetFormatPr defaultRowHeight="14.25" outlineLevelRow="2" outlineLevelCol="1"/>
  <cols>
    <col min="1" max="1" width="4.875" style="5" customWidth="1"/>
    <col min="2" max="2" width="11.125" style="5" customWidth="1"/>
    <col min="3" max="3" width="35.25" style="5" customWidth="1"/>
    <col min="4" max="4" width="10.125" style="5" customWidth="1"/>
    <col min="5" max="6" width="6.875" style="5" customWidth="1"/>
    <col min="7" max="7" width="10.625" style="436" customWidth="1"/>
    <col min="8" max="8" width="16.625" style="5" hidden="1" customWidth="1" outlineLevel="1"/>
    <col min="9" max="9" width="18.625" style="5" hidden="1" customWidth="1" outlineLevel="1"/>
    <col min="10" max="10" width="16.625" style="5" hidden="1" customWidth="1" outlineLevel="1"/>
    <col min="11" max="11" width="18.625" style="5" hidden="1" customWidth="1" outlineLevel="1"/>
    <col min="12" max="12" width="16.625" style="5" hidden="1" customWidth="1" outlineLevel="1"/>
    <col min="13" max="13" width="18.625" style="5" hidden="1" customWidth="1" outlineLevel="1"/>
    <col min="14" max="14" width="16.625" style="5" hidden="1" customWidth="1" outlineLevel="1"/>
    <col min="15" max="15" width="18.625" style="5" hidden="1" customWidth="1" outlineLevel="1"/>
    <col min="16" max="16" width="16.625" style="5" hidden="1" customWidth="1"/>
    <col min="17" max="17" width="18.625" style="5" hidden="1" customWidth="1"/>
    <col min="18" max="18" width="16.625" style="5" hidden="1" customWidth="1"/>
    <col min="19" max="19" width="18.625" style="5" hidden="1" customWidth="1"/>
    <col min="20" max="20" width="16.625" style="5" hidden="1" customWidth="1"/>
    <col min="21" max="21" width="18.625" style="5" hidden="1" customWidth="1"/>
    <col min="22" max="23" width="16.625" style="5" hidden="1" customWidth="1"/>
    <col min="24" max="27" width="3.875" style="392" hidden="1" customWidth="1" outlineLevel="1"/>
    <col min="28" max="28" width="16.625" style="5" hidden="1" customWidth="1" outlineLevel="1" collapsed="1"/>
    <col min="29" max="29" width="18.625" style="5" hidden="1" customWidth="1" outlineLevel="1"/>
    <col min="30" max="30" width="16.625" style="5" hidden="1" customWidth="1" outlineLevel="1"/>
    <col min="31" max="31" width="18.625" style="5" hidden="1" customWidth="1" outlineLevel="1"/>
    <col min="32" max="32" width="16.625" style="5" hidden="1" customWidth="1" outlineLevel="1"/>
    <col min="33" max="33" width="18.625" style="5" hidden="1" customWidth="1" outlineLevel="1"/>
    <col min="34" max="34" width="16.625" style="5" hidden="1" customWidth="1" outlineLevel="1"/>
    <col min="35" max="35" width="18.625" style="5" hidden="1" customWidth="1" outlineLevel="1"/>
    <col min="36" max="36" width="16.625" style="5" hidden="1" customWidth="1"/>
    <col min="37" max="37" width="18.625" style="5" hidden="1" customWidth="1"/>
    <col min="38" max="38" width="16.625" style="5" hidden="1" customWidth="1"/>
    <col min="39" max="39" width="18.625" style="5" hidden="1" customWidth="1"/>
    <col min="40" max="40" width="16.625" style="5" hidden="1" customWidth="1"/>
    <col min="41" max="41" width="18.625" style="5" hidden="1" customWidth="1"/>
    <col min="42" max="43" width="16.625" style="5" hidden="1" customWidth="1"/>
    <col min="44" max="47" width="3.875" style="392" hidden="1" customWidth="1" outlineLevel="1"/>
    <col min="48" max="48" width="16.625" style="5" customWidth="1" collapsed="1"/>
    <col min="49" max="63" width="16.625" style="5" customWidth="1"/>
    <col min="64" max="67" width="3.875" style="392" hidden="1" customWidth="1" outlineLevel="1"/>
    <col min="68" max="68" width="16.625" style="5" hidden="1" customWidth="1"/>
    <col min="69" max="69" width="18.625" style="5" hidden="1" customWidth="1"/>
    <col min="70" max="70" width="16.625" style="5" hidden="1" customWidth="1"/>
    <col min="71" max="71" width="18.625" style="5" hidden="1" customWidth="1"/>
    <col min="72" max="72" width="16.625" style="5" hidden="1" customWidth="1"/>
    <col min="73" max="73" width="18.625" style="5" hidden="1" customWidth="1"/>
    <col min="74" max="74" width="16.625" style="5" hidden="1" customWidth="1"/>
    <col min="75" max="75" width="18.625" style="5" hidden="1" customWidth="1"/>
    <col min="76" max="76" width="16.625" style="5" hidden="1" customWidth="1"/>
    <col min="77" max="77" width="18.625" style="5" hidden="1" customWidth="1"/>
    <col min="78" max="78" width="16.625" style="5" hidden="1" customWidth="1"/>
    <col min="79" max="79" width="18.625" style="5" hidden="1" customWidth="1"/>
    <col min="80" max="80" width="16.625" style="5" hidden="1" customWidth="1"/>
    <col min="81" max="81" width="18.625" style="5" hidden="1" customWidth="1"/>
    <col min="82" max="82" width="16.625" style="5" hidden="1" customWidth="1"/>
    <col min="83" max="83" width="18.625" style="5" hidden="1" customWidth="1"/>
    <col min="84" max="87" width="3.875" style="392" hidden="1" customWidth="1" outlineLevel="1"/>
    <col min="88" max="88" width="16.625" style="5" hidden="1" customWidth="1"/>
    <col min="89" max="89" width="18.625" style="5" hidden="1" customWidth="1"/>
    <col min="90" max="90" width="16.625" style="5" hidden="1" customWidth="1"/>
    <col min="91" max="91" width="18.625" style="5" hidden="1" customWidth="1"/>
    <col min="92" max="92" width="16.625" style="5" hidden="1" customWidth="1"/>
    <col min="93" max="93" width="18.625" style="5" hidden="1" customWidth="1"/>
    <col min="94" max="94" width="16.625" style="5" hidden="1" customWidth="1"/>
    <col min="95" max="95" width="18.625" style="5" hidden="1" customWidth="1"/>
    <col min="96" max="96" width="16.625" style="5" hidden="1" customWidth="1"/>
    <col min="97" max="97" width="18.625" style="5" hidden="1" customWidth="1"/>
    <col min="98" max="98" width="16.625" style="5" hidden="1" customWidth="1"/>
    <col min="99" max="99" width="18.625" style="5" hidden="1" customWidth="1"/>
    <col min="100" max="100" width="16.625" style="5" hidden="1" customWidth="1"/>
    <col min="101" max="101" width="18.625" style="5" hidden="1" customWidth="1"/>
    <col min="102" max="102" width="16.625" style="5" hidden="1" customWidth="1"/>
    <col min="103" max="103" width="18.625" style="5" hidden="1" customWidth="1"/>
    <col min="104" max="107" width="3.875" style="392" hidden="1" customWidth="1" outlineLevel="1"/>
    <col min="108" max="108" width="16.625" style="5" hidden="1" customWidth="1"/>
    <col min="109" max="109" width="18.625" style="5" hidden="1" customWidth="1"/>
    <col min="110" max="110" width="16.625" style="5" hidden="1" customWidth="1"/>
    <col min="111" max="111" width="18.625" style="5" hidden="1" customWidth="1"/>
    <col min="112" max="112" width="16.625" style="5" hidden="1" customWidth="1"/>
    <col min="113" max="113" width="18.625" style="5" hidden="1" customWidth="1"/>
    <col min="114" max="114" width="16.625" style="5" hidden="1" customWidth="1"/>
    <col min="115" max="115" width="18.625" style="5" hidden="1" customWidth="1"/>
    <col min="116" max="116" width="16.625" style="5" hidden="1" customWidth="1"/>
    <col min="117" max="117" width="18.625" style="5" hidden="1" customWidth="1"/>
    <col min="118" max="118" width="16.625" style="5" hidden="1" customWidth="1"/>
    <col min="119" max="119" width="18.625" style="5" hidden="1" customWidth="1"/>
    <col min="120" max="120" width="16.625" style="5" hidden="1" customWidth="1"/>
    <col min="121" max="121" width="18.625" style="5" hidden="1" customWidth="1"/>
    <col min="122" max="122" width="16.625" style="5" hidden="1" customWidth="1"/>
    <col min="123" max="123" width="18.625" style="5" hidden="1" customWidth="1"/>
    <col min="124" max="127" width="3.875" style="392" hidden="1" customWidth="1" outlineLevel="1"/>
    <col min="128" max="128" width="16.625" style="5" hidden="1" customWidth="1"/>
    <col min="129" max="129" width="18.625" style="5" hidden="1" customWidth="1"/>
    <col min="130" max="130" width="16.625" style="5" hidden="1" customWidth="1"/>
    <col min="131" max="131" width="18.625" style="5" hidden="1" customWidth="1"/>
    <col min="132" max="132" width="16.625" style="5" hidden="1" customWidth="1"/>
    <col min="133" max="133" width="18.625" style="5" hidden="1" customWidth="1"/>
    <col min="134" max="134" width="16.625" style="5" hidden="1" customWidth="1"/>
    <col min="135" max="135" width="18.625" style="5" hidden="1" customWidth="1"/>
    <col min="136" max="136" width="16.625" style="5" hidden="1" customWidth="1"/>
    <col min="137" max="137" width="18.625" style="5" hidden="1" customWidth="1"/>
    <col min="138" max="138" width="16.625" style="5" hidden="1" customWidth="1"/>
    <col min="139" max="139" width="18.625" style="5" hidden="1" customWidth="1"/>
    <col min="140" max="140" width="16.625" style="5" hidden="1" customWidth="1"/>
    <col min="141" max="141" width="18.625" style="5" hidden="1" customWidth="1"/>
    <col min="142" max="142" width="16.625" style="5" hidden="1" customWidth="1"/>
    <col min="143" max="143" width="18.625" style="5" hidden="1" customWidth="1"/>
    <col min="144" max="147" width="3.875" style="392" hidden="1" customWidth="1" outlineLevel="1"/>
    <col min="148" max="148" width="16.625" style="5" hidden="1" customWidth="1"/>
    <col min="149" max="149" width="18.625" style="5" hidden="1" customWidth="1"/>
    <col min="150" max="150" width="16.625" style="5" hidden="1" customWidth="1"/>
    <col min="151" max="151" width="18.625" style="5" hidden="1" customWidth="1"/>
    <col min="152" max="152" width="16.625" style="5" hidden="1" customWidth="1"/>
    <col min="153" max="153" width="18.625" style="5" hidden="1" customWidth="1"/>
    <col min="154" max="154" width="16.625" style="5" hidden="1" customWidth="1"/>
    <col min="155" max="155" width="18.625" style="5" hidden="1" customWidth="1"/>
    <col min="156" max="156" width="16.625" style="5" hidden="1" customWidth="1"/>
    <col min="157" max="157" width="18.625" style="5" hidden="1" customWidth="1"/>
    <col min="158" max="158" width="16.625" style="5" hidden="1" customWidth="1"/>
    <col min="159" max="159" width="18.625" style="5" hidden="1" customWidth="1"/>
    <col min="160" max="160" width="16.625" style="5" hidden="1" customWidth="1"/>
    <col min="161" max="161" width="18.625" style="5" hidden="1" customWidth="1"/>
    <col min="162" max="162" width="16.625" style="5" hidden="1" customWidth="1"/>
    <col min="163" max="163" width="18.625" style="5" hidden="1" customWidth="1"/>
    <col min="164" max="167" width="3.875" style="392" hidden="1" customWidth="1" outlineLevel="1"/>
    <col min="168" max="168" width="16.625" style="5" hidden="1" customWidth="1"/>
    <col min="169" max="169" width="18.625" style="5" hidden="1" customWidth="1"/>
    <col min="170" max="170" width="16.625" style="5" hidden="1" customWidth="1"/>
    <col min="171" max="171" width="18.625" style="5" hidden="1" customWidth="1"/>
    <col min="172" max="172" width="16.625" style="5" hidden="1" customWidth="1"/>
    <col min="173" max="173" width="18.625" style="5" hidden="1" customWidth="1"/>
    <col min="174" max="174" width="16.625" style="5" hidden="1" customWidth="1"/>
    <col min="175" max="175" width="18.625" style="5" hidden="1" customWidth="1"/>
    <col min="176" max="176" width="16.625" style="5" hidden="1" customWidth="1"/>
    <col min="177" max="177" width="18.625" style="5" hidden="1" customWidth="1"/>
    <col min="178" max="178" width="16.625" style="5" hidden="1" customWidth="1"/>
    <col min="179" max="179" width="18.625" style="5" hidden="1" customWidth="1"/>
    <col min="180" max="180" width="16.625" style="5" hidden="1" customWidth="1"/>
    <col min="181" max="181" width="18.625" style="5" hidden="1" customWidth="1"/>
    <col min="182" max="183" width="16.625" style="5" hidden="1" customWidth="1"/>
    <col min="184" max="187" width="3.875" style="392" hidden="1" customWidth="1" outlineLevel="1"/>
    <col min="188" max="203" width="16.625" style="5" hidden="1" customWidth="1"/>
    <col min="204" max="207" width="3.875" style="392" hidden="1" customWidth="1" outlineLevel="1"/>
    <col min="208" max="223" width="16.625" style="5" hidden="1" customWidth="1"/>
    <col min="224" max="227" width="3.875" style="392" hidden="1" customWidth="1" outlineLevel="1"/>
    <col min="228" max="243" width="16.625" style="5" hidden="1" customWidth="1"/>
    <col min="244" max="247" width="3.875" style="392" hidden="1" customWidth="1" outlineLevel="1"/>
    <col min="248" max="263" width="16.625" style="5" hidden="1" customWidth="1"/>
    <col min="264" max="267" width="3.875" style="392" hidden="1" customWidth="1" outlineLevel="1"/>
    <col min="268" max="283" width="16.625" style="5" hidden="1" customWidth="1"/>
    <col min="284" max="287" width="3.875" style="392" hidden="1" customWidth="1" outlineLevel="1"/>
    <col min="288" max="303" width="16.625" style="5" hidden="1" customWidth="1"/>
    <col min="304" max="307" width="3.875" style="392" hidden="1" customWidth="1" outlineLevel="1"/>
    <col min="308" max="323" width="16.625" style="5" hidden="1" customWidth="1"/>
    <col min="324" max="327" width="3.875" style="392" hidden="1" customWidth="1" outlineLevel="1"/>
    <col min="328" max="343" width="16.625" style="5" hidden="1" customWidth="1"/>
    <col min="344" max="347" width="3.875" style="392" hidden="1" customWidth="1" outlineLevel="1"/>
    <col min="348" max="363" width="16.625" style="5" hidden="1" customWidth="1"/>
    <col min="364" max="367" width="3.875" style="392" hidden="1" customWidth="1" outlineLevel="1"/>
    <col min="368" max="383" width="16.625" style="5" hidden="1" customWidth="1"/>
    <col min="384" max="387" width="3.875" style="392" hidden="1" customWidth="1" outlineLevel="1"/>
    <col min="388" max="403" width="16.625" style="5" hidden="1" customWidth="1"/>
    <col min="404" max="407" width="3.875" style="392" hidden="1" customWidth="1" outlineLevel="1"/>
    <col min="408" max="423" width="16.625" style="5" hidden="1" customWidth="1"/>
    <col min="424" max="424" width="9" style="5" hidden="1" customWidth="1"/>
    <col min="425" max="425" width="9" style="5" customWidth="1"/>
    <col min="426" max="426" width="9" style="5"/>
    <col min="427" max="427" width="9.5" style="5" bestFit="1" customWidth="1"/>
    <col min="428" max="16384" width="9" style="5"/>
  </cols>
  <sheetData>
    <row r="1" spans="2:423" ht="26.25">
      <c r="B1" s="1" t="s">
        <v>0</v>
      </c>
      <c r="C1" s="2"/>
      <c r="D1" s="2"/>
      <c r="E1" s="2"/>
      <c r="F1" s="2"/>
      <c r="G1" s="3"/>
      <c r="H1" s="2"/>
      <c r="I1" s="2"/>
      <c r="J1" s="2"/>
      <c r="K1" s="2"/>
      <c r="L1" s="2"/>
      <c r="M1" s="2"/>
      <c r="N1" s="2"/>
      <c r="O1" s="2"/>
      <c r="P1" s="2"/>
      <c r="Q1" s="2"/>
      <c r="R1" s="2"/>
      <c r="S1" s="2"/>
      <c r="T1" s="2"/>
      <c r="U1" s="2"/>
      <c r="V1" s="2"/>
      <c r="W1" s="2"/>
      <c r="X1" s="4"/>
      <c r="Y1" s="4"/>
      <c r="Z1" s="4"/>
      <c r="AA1" s="4"/>
      <c r="AB1" s="2"/>
      <c r="AC1" s="2"/>
      <c r="AD1" s="2"/>
      <c r="AE1" s="2"/>
      <c r="AF1" s="2"/>
      <c r="AG1" s="2"/>
      <c r="AH1" s="2"/>
      <c r="AI1" s="2"/>
      <c r="AJ1" s="2"/>
      <c r="AK1" s="2"/>
      <c r="AL1" s="2"/>
      <c r="AM1" s="2"/>
      <c r="AN1" s="2"/>
      <c r="AO1" s="2"/>
      <c r="AP1" s="2"/>
      <c r="AQ1" s="2"/>
      <c r="AR1" s="4"/>
      <c r="AS1" s="4"/>
      <c r="AT1" s="4"/>
      <c r="AU1" s="4"/>
      <c r="AV1" s="2"/>
      <c r="AW1" s="2"/>
      <c r="AX1" s="2"/>
      <c r="AY1" s="2"/>
      <c r="AZ1" s="2"/>
      <c r="BA1" s="2"/>
      <c r="BB1" s="2"/>
      <c r="BC1" s="2"/>
      <c r="BD1" s="2"/>
      <c r="BE1" s="2"/>
      <c r="BF1" s="2"/>
      <c r="BG1" s="2"/>
      <c r="BH1" s="2"/>
      <c r="BI1" s="2"/>
      <c r="BJ1" s="2"/>
      <c r="BK1" s="2"/>
      <c r="BL1" s="4"/>
      <c r="BM1" s="4"/>
      <c r="BN1" s="4"/>
      <c r="BO1" s="4"/>
      <c r="BP1" s="2"/>
      <c r="BQ1" s="2"/>
      <c r="BR1" s="2"/>
      <c r="BS1" s="2"/>
      <c r="BT1" s="2"/>
      <c r="BU1" s="2"/>
      <c r="BV1" s="2"/>
      <c r="BW1" s="2"/>
      <c r="BX1" s="2"/>
      <c r="BY1" s="2"/>
      <c r="BZ1" s="2"/>
      <c r="CA1" s="2"/>
      <c r="CB1" s="2"/>
      <c r="CC1" s="2"/>
      <c r="CD1" s="2"/>
      <c r="CE1" s="2"/>
      <c r="CF1" s="4"/>
      <c r="CG1" s="4"/>
      <c r="CH1" s="4"/>
      <c r="CI1" s="4"/>
      <c r="CJ1" s="2"/>
      <c r="CK1" s="2"/>
      <c r="CL1" s="2"/>
      <c r="CM1" s="2"/>
      <c r="CN1" s="2"/>
      <c r="CO1" s="2"/>
      <c r="CP1" s="2"/>
      <c r="CQ1" s="2"/>
      <c r="CR1" s="2"/>
      <c r="CS1" s="2"/>
      <c r="CT1" s="2"/>
      <c r="CU1" s="2"/>
      <c r="CV1" s="2"/>
      <c r="CW1" s="2"/>
      <c r="CX1" s="2"/>
      <c r="CY1" s="2"/>
      <c r="CZ1" s="4"/>
      <c r="DA1" s="4"/>
      <c r="DB1" s="4"/>
      <c r="DC1" s="4"/>
      <c r="DD1" s="2"/>
      <c r="DE1" s="2"/>
      <c r="DF1" s="2"/>
      <c r="DG1" s="2"/>
      <c r="DH1" s="2"/>
      <c r="DI1" s="2"/>
      <c r="DJ1" s="2"/>
      <c r="DK1" s="2"/>
      <c r="DL1" s="2"/>
      <c r="DM1" s="2"/>
      <c r="DN1" s="2"/>
      <c r="DO1" s="2"/>
      <c r="DP1" s="2"/>
      <c r="DQ1" s="2"/>
      <c r="DR1" s="2"/>
      <c r="DS1" s="2"/>
      <c r="DT1" s="4"/>
      <c r="DU1" s="4"/>
      <c r="DV1" s="4"/>
      <c r="DW1" s="4"/>
      <c r="DX1" s="2"/>
      <c r="DY1" s="2"/>
      <c r="DZ1" s="2"/>
      <c r="EA1" s="2"/>
      <c r="EB1" s="2"/>
      <c r="EC1" s="2"/>
      <c r="ED1" s="2"/>
      <c r="EE1" s="2"/>
      <c r="EF1" s="2"/>
      <c r="EG1" s="2"/>
      <c r="EH1" s="2"/>
      <c r="EI1" s="2"/>
      <c r="EJ1" s="2"/>
      <c r="EK1" s="2"/>
      <c r="EL1" s="2"/>
      <c r="EM1" s="2"/>
      <c r="EN1" s="4"/>
      <c r="EO1" s="4"/>
      <c r="EP1" s="4"/>
      <c r="EQ1" s="4"/>
      <c r="ER1" s="2"/>
      <c r="ES1" s="2"/>
      <c r="ET1" s="2"/>
      <c r="EU1" s="2"/>
      <c r="EV1" s="2"/>
      <c r="EW1" s="2"/>
      <c r="EX1" s="2"/>
      <c r="EY1" s="2"/>
      <c r="EZ1" s="2"/>
      <c r="FA1" s="2"/>
      <c r="FB1" s="2"/>
      <c r="FC1" s="2"/>
      <c r="FD1" s="2"/>
      <c r="FE1" s="2"/>
      <c r="FF1" s="2"/>
      <c r="FG1" s="2"/>
      <c r="FH1" s="4"/>
      <c r="FI1" s="4"/>
      <c r="FJ1" s="4"/>
      <c r="FK1" s="4"/>
      <c r="FL1" s="2"/>
      <c r="FM1" s="2"/>
      <c r="FN1" s="2"/>
      <c r="FO1" s="2"/>
      <c r="FP1" s="2"/>
      <c r="FQ1" s="2"/>
      <c r="FR1" s="2"/>
      <c r="FS1" s="2"/>
      <c r="FT1" s="2"/>
      <c r="FU1" s="2"/>
      <c r="FV1" s="2"/>
      <c r="FW1" s="2"/>
      <c r="FX1" s="2"/>
      <c r="FY1" s="2"/>
      <c r="FZ1" s="2"/>
      <c r="GA1" s="2"/>
      <c r="GB1" s="4"/>
      <c r="GC1" s="4"/>
      <c r="GD1" s="4"/>
      <c r="GE1" s="4"/>
      <c r="GF1" s="2"/>
      <c r="GG1" s="2"/>
      <c r="GH1" s="2"/>
      <c r="GI1" s="2"/>
      <c r="GJ1" s="2"/>
      <c r="GK1" s="2"/>
      <c r="GL1" s="2"/>
      <c r="GM1" s="2"/>
      <c r="GN1" s="2"/>
      <c r="GO1" s="2"/>
      <c r="GP1" s="2"/>
      <c r="GQ1" s="2"/>
      <c r="GR1" s="2"/>
      <c r="GS1" s="2"/>
      <c r="GT1" s="2"/>
      <c r="GU1" s="2"/>
      <c r="GV1" s="4"/>
      <c r="GW1" s="4"/>
      <c r="GX1" s="4"/>
      <c r="GY1" s="4"/>
      <c r="GZ1" s="2"/>
      <c r="HA1" s="2"/>
      <c r="HB1" s="2"/>
      <c r="HC1" s="2"/>
      <c r="HD1" s="2"/>
      <c r="HE1" s="2"/>
      <c r="HF1" s="2"/>
      <c r="HG1" s="2"/>
      <c r="HH1" s="2"/>
      <c r="HI1" s="2"/>
      <c r="HJ1" s="2"/>
      <c r="HK1" s="2"/>
      <c r="HL1" s="2"/>
      <c r="HM1" s="2"/>
      <c r="HN1" s="2"/>
      <c r="HO1" s="2"/>
      <c r="HP1" s="4"/>
      <c r="HQ1" s="4"/>
      <c r="HR1" s="4"/>
      <c r="HS1" s="4"/>
      <c r="HT1" s="2"/>
      <c r="HU1" s="2"/>
      <c r="HV1" s="2"/>
      <c r="HW1" s="2"/>
      <c r="HX1" s="2"/>
      <c r="HY1" s="2"/>
      <c r="HZ1" s="2"/>
      <c r="IA1" s="2"/>
      <c r="IB1" s="2"/>
      <c r="IC1" s="2"/>
      <c r="ID1" s="2"/>
      <c r="IE1" s="2"/>
      <c r="IF1" s="2"/>
      <c r="IG1" s="2"/>
      <c r="IH1" s="2"/>
      <c r="II1" s="2"/>
      <c r="IJ1" s="4"/>
      <c r="IK1" s="4"/>
      <c r="IL1" s="4"/>
      <c r="IM1" s="4"/>
      <c r="IN1" s="2"/>
      <c r="IO1" s="2"/>
      <c r="IP1" s="2"/>
      <c r="IQ1" s="2"/>
      <c r="IR1" s="2"/>
      <c r="IS1" s="2"/>
      <c r="IT1" s="2"/>
      <c r="IU1" s="2"/>
      <c r="IV1" s="2"/>
      <c r="IW1" s="2"/>
      <c r="IX1" s="2"/>
      <c r="IY1" s="2"/>
      <c r="IZ1" s="2"/>
      <c r="JA1" s="2"/>
      <c r="JB1" s="2"/>
      <c r="JC1" s="2"/>
      <c r="JD1" s="4"/>
      <c r="JE1" s="4"/>
      <c r="JF1" s="4"/>
      <c r="JG1" s="4"/>
      <c r="JH1" s="2"/>
      <c r="JI1" s="2"/>
      <c r="JJ1" s="2"/>
      <c r="JK1" s="2"/>
      <c r="JL1" s="2"/>
      <c r="JM1" s="2"/>
      <c r="JN1" s="2"/>
      <c r="JO1" s="2"/>
      <c r="JP1" s="2"/>
      <c r="JQ1" s="2"/>
      <c r="JR1" s="2"/>
      <c r="JS1" s="2"/>
      <c r="JT1" s="2"/>
      <c r="JU1" s="2"/>
      <c r="JV1" s="2"/>
      <c r="JW1" s="2"/>
      <c r="JX1" s="4"/>
      <c r="JY1" s="4"/>
      <c r="JZ1" s="4"/>
      <c r="KA1" s="4"/>
      <c r="KB1" s="2"/>
      <c r="KC1" s="2"/>
      <c r="KD1" s="2"/>
      <c r="KE1" s="2"/>
      <c r="KF1" s="2"/>
      <c r="KG1" s="2"/>
      <c r="KH1" s="2"/>
      <c r="KI1" s="2"/>
      <c r="KJ1" s="2"/>
      <c r="KK1" s="2"/>
      <c r="KL1" s="2"/>
      <c r="KM1" s="2"/>
      <c r="KN1" s="2"/>
      <c r="KO1" s="2"/>
      <c r="KP1" s="2"/>
      <c r="KQ1" s="2"/>
      <c r="KR1" s="4"/>
      <c r="KS1" s="4"/>
      <c r="KT1" s="4"/>
      <c r="KU1" s="4"/>
      <c r="KV1" s="2"/>
      <c r="KW1" s="2"/>
      <c r="KX1" s="2"/>
      <c r="KY1" s="2"/>
      <c r="KZ1" s="2"/>
      <c r="LA1" s="2"/>
      <c r="LB1" s="2"/>
      <c r="LC1" s="2"/>
      <c r="LD1" s="2"/>
      <c r="LE1" s="2"/>
      <c r="LF1" s="2"/>
      <c r="LG1" s="2"/>
      <c r="LH1" s="2"/>
      <c r="LI1" s="2"/>
      <c r="LJ1" s="2"/>
      <c r="LK1" s="2"/>
      <c r="LL1" s="4"/>
      <c r="LM1" s="4"/>
      <c r="LN1" s="4"/>
      <c r="LO1" s="4"/>
      <c r="LP1" s="2"/>
      <c r="LQ1" s="2"/>
      <c r="LR1" s="2"/>
      <c r="LS1" s="2"/>
      <c r="LT1" s="2"/>
      <c r="LU1" s="2"/>
      <c r="LV1" s="2"/>
      <c r="LW1" s="2"/>
      <c r="LX1" s="2"/>
      <c r="LY1" s="2"/>
      <c r="LZ1" s="2"/>
      <c r="MA1" s="2"/>
      <c r="MB1" s="2"/>
      <c r="MC1" s="2"/>
      <c r="MD1" s="2"/>
      <c r="ME1" s="2"/>
      <c r="MF1" s="4"/>
      <c r="MG1" s="4"/>
      <c r="MH1" s="4"/>
      <c r="MI1" s="4"/>
      <c r="MJ1" s="2"/>
      <c r="MK1" s="2"/>
      <c r="ML1" s="2"/>
      <c r="MM1" s="2"/>
      <c r="MN1" s="2"/>
      <c r="MO1" s="2"/>
      <c r="MP1" s="2"/>
      <c r="MQ1" s="2"/>
      <c r="MR1" s="2"/>
      <c r="MS1" s="2"/>
      <c r="MT1" s="2"/>
      <c r="MU1" s="2"/>
      <c r="MV1" s="2"/>
      <c r="MW1" s="2"/>
      <c r="MX1" s="2"/>
      <c r="MY1" s="2"/>
      <c r="MZ1" s="4"/>
      <c r="NA1" s="4"/>
      <c r="NB1" s="4"/>
      <c r="NC1" s="4"/>
      <c r="ND1" s="2"/>
      <c r="NE1" s="2"/>
      <c r="NF1" s="2"/>
      <c r="NG1" s="2"/>
      <c r="NH1" s="2"/>
      <c r="NI1" s="2"/>
      <c r="NJ1" s="2"/>
      <c r="NK1" s="2"/>
      <c r="NL1" s="2"/>
      <c r="NM1" s="2"/>
      <c r="NN1" s="2"/>
      <c r="NO1" s="2"/>
      <c r="NP1" s="2"/>
      <c r="NQ1" s="2"/>
      <c r="NR1" s="2"/>
      <c r="NS1" s="2"/>
      <c r="NT1" s="4"/>
      <c r="NU1" s="4"/>
      <c r="NV1" s="4"/>
      <c r="NW1" s="4"/>
      <c r="NX1" s="2"/>
      <c r="NY1" s="2"/>
      <c r="NZ1" s="2"/>
      <c r="OA1" s="2"/>
      <c r="OB1" s="2"/>
      <c r="OC1" s="2"/>
      <c r="OD1" s="2"/>
      <c r="OE1" s="2"/>
      <c r="OF1" s="2"/>
      <c r="OG1" s="2"/>
      <c r="OH1" s="2"/>
      <c r="OI1" s="2"/>
      <c r="OJ1" s="2"/>
      <c r="OK1" s="2"/>
      <c r="OL1" s="2"/>
      <c r="OM1" s="2"/>
      <c r="ON1" s="4"/>
      <c r="OO1" s="4"/>
      <c r="OP1" s="4"/>
      <c r="OQ1" s="4"/>
      <c r="OR1" s="2"/>
      <c r="OS1" s="2"/>
      <c r="OT1" s="2"/>
      <c r="OU1" s="2"/>
      <c r="OV1" s="2"/>
      <c r="OW1" s="2"/>
      <c r="OX1" s="2"/>
      <c r="OY1" s="2"/>
      <c r="OZ1" s="2"/>
      <c r="PA1" s="2"/>
      <c r="PB1" s="2"/>
      <c r="PC1" s="2"/>
      <c r="PD1" s="2"/>
      <c r="PE1" s="2"/>
      <c r="PF1" s="2"/>
      <c r="PG1" s="2"/>
    </row>
    <row r="2" spans="2:423">
      <c r="B2" s="6"/>
      <c r="C2" s="7"/>
      <c r="D2" s="7"/>
      <c r="E2" s="7"/>
      <c r="F2" s="7"/>
      <c r="G2" s="8"/>
      <c r="H2" s="7"/>
      <c r="I2" s="7"/>
      <c r="J2" s="7"/>
      <c r="K2" s="7"/>
      <c r="L2" s="7"/>
      <c r="M2" s="7"/>
      <c r="N2" s="7"/>
      <c r="O2" s="7"/>
      <c r="P2" s="7"/>
      <c r="Q2" s="7"/>
      <c r="R2" s="7"/>
      <c r="S2" s="7"/>
      <c r="T2" s="7"/>
      <c r="U2" s="7"/>
      <c r="V2" s="7"/>
      <c r="W2" s="9"/>
      <c r="X2" s="10"/>
      <c r="Y2" s="10"/>
      <c r="Z2" s="10"/>
      <c r="AA2" s="10"/>
      <c r="AB2" s="7"/>
      <c r="AC2" s="7"/>
      <c r="AD2" s="7"/>
      <c r="AE2" s="7"/>
      <c r="AF2" s="7"/>
      <c r="AG2" s="7"/>
      <c r="AH2" s="7"/>
      <c r="AI2" s="7"/>
      <c r="AJ2" s="7"/>
      <c r="AK2" s="7"/>
      <c r="AL2" s="7"/>
      <c r="AM2" s="7"/>
      <c r="AN2" s="7"/>
      <c r="AO2" s="7"/>
      <c r="AP2" s="7"/>
      <c r="AQ2" s="9"/>
      <c r="AR2" s="10"/>
      <c r="AS2" s="10"/>
      <c r="AT2" s="10"/>
      <c r="AU2" s="10"/>
      <c r="AV2" s="7"/>
      <c r="AW2" s="7"/>
      <c r="AX2" s="7"/>
      <c r="AY2" s="7"/>
      <c r="AZ2" s="7"/>
      <c r="BA2" s="7"/>
      <c r="BB2" s="7"/>
      <c r="BC2" s="7"/>
      <c r="BD2" s="7"/>
      <c r="BE2" s="7"/>
      <c r="BF2" s="7"/>
      <c r="BG2" s="7"/>
      <c r="BH2" s="7"/>
      <c r="BI2" s="7"/>
      <c r="BJ2" s="7"/>
      <c r="BK2" s="9"/>
      <c r="BL2" s="10"/>
      <c r="BM2" s="10"/>
      <c r="BN2" s="10"/>
      <c r="BO2" s="10"/>
      <c r="BP2" s="7"/>
      <c r="BQ2" s="7"/>
      <c r="BR2" s="7"/>
      <c r="BS2" s="7"/>
      <c r="BT2" s="7"/>
      <c r="BU2" s="7"/>
      <c r="BV2" s="7"/>
      <c r="BW2" s="7"/>
      <c r="BX2" s="7"/>
      <c r="BY2" s="7"/>
      <c r="BZ2" s="7"/>
      <c r="CA2" s="7"/>
      <c r="CB2" s="7"/>
      <c r="CC2" s="7"/>
      <c r="CD2" s="7"/>
      <c r="CE2" s="9"/>
      <c r="CF2" s="10"/>
      <c r="CG2" s="10"/>
      <c r="CH2" s="10"/>
      <c r="CI2" s="10"/>
      <c r="CJ2" s="7"/>
      <c r="CK2" s="7"/>
      <c r="CL2" s="7"/>
      <c r="CM2" s="7"/>
      <c r="CN2" s="7"/>
      <c r="CO2" s="7"/>
      <c r="CP2" s="7"/>
      <c r="CQ2" s="7"/>
      <c r="CR2" s="7"/>
      <c r="CS2" s="7"/>
      <c r="CT2" s="7"/>
      <c r="CU2" s="7"/>
      <c r="CV2" s="7"/>
      <c r="CW2" s="7"/>
      <c r="CX2" s="7"/>
      <c r="CY2" s="9"/>
      <c r="CZ2" s="10"/>
      <c r="DA2" s="10"/>
      <c r="DB2" s="10"/>
      <c r="DC2" s="10"/>
      <c r="DD2" s="7"/>
      <c r="DE2" s="7"/>
      <c r="DF2" s="7"/>
      <c r="DG2" s="7"/>
      <c r="DH2" s="7"/>
      <c r="DI2" s="7"/>
      <c r="DJ2" s="7"/>
      <c r="DK2" s="7"/>
      <c r="DL2" s="7"/>
      <c r="DM2" s="7"/>
      <c r="DN2" s="7"/>
      <c r="DO2" s="7"/>
      <c r="DP2" s="7"/>
      <c r="DQ2" s="7"/>
      <c r="DR2" s="7"/>
      <c r="DS2" s="9"/>
      <c r="DT2" s="10"/>
      <c r="DU2" s="10"/>
      <c r="DV2" s="10"/>
      <c r="DW2" s="10"/>
      <c r="DX2" s="10"/>
      <c r="DY2" s="10"/>
      <c r="DZ2" s="10"/>
      <c r="EA2" s="7"/>
      <c r="EB2" s="7"/>
      <c r="EC2" s="7"/>
      <c r="ED2" s="7"/>
      <c r="EE2" s="7"/>
      <c r="EF2" s="7"/>
      <c r="EG2" s="7"/>
      <c r="EH2" s="7"/>
      <c r="EI2" s="7"/>
      <c r="EJ2" s="7"/>
      <c r="EK2" s="7"/>
      <c r="EL2" s="7"/>
      <c r="EM2" s="9"/>
      <c r="EN2" s="10"/>
      <c r="EO2" s="10"/>
      <c r="EP2" s="10"/>
      <c r="EQ2" s="10"/>
      <c r="ER2" s="10"/>
      <c r="ES2" s="10"/>
      <c r="ET2" s="10"/>
      <c r="EU2" s="7"/>
      <c r="EV2" s="7"/>
      <c r="EW2" s="7"/>
      <c r="EX2" s="7"/>
      <c r="EY2" s="7"/>
      <c r="EZ2" s="7"/>
      <c r="FA2" s="7"/>
      <c r="FB2" s="7"/>
      <c r="FC2" s="7"/>
      <c r="FD2" s="7"/>
      <c r="FE2" s="7"/>
      <c r="FF2" s="7"/>
      <c r="FG2" s="9"/>
      <c r="FH2" s="10"/>
      <c r="FI2" s="10"/>
      <c r="FJ2" s="10"/>
      <c r="FK2" s="10"/>
      <c r="FL2" s="10"/>
      <c r="FM2" s="10"/>
      <c r="FN2" s="10"/>
      <c r="FO2" s="7"/>
      <c r="FP2" s="7"/>
      <c r="FQ2" s="7"/>
      <c r="FR2" s="7"/>
      <c r="FS2" s="7"/>
      <c r="FT2" s="7"/>
      <c r="FU2" s="7"/>
      <c r="FV2" s="7"/>
      <c r="FW2" s="7"/>
      <c r="FX2" s="7"/>
      <c r="FY2" s="7"/>
      <c r="FZ2" s="7"/>
      <c r="GA2" s="9"/>
      <c r="GB2" s="10"/>
      <c r="GC2" s="10"/>
      <c r="GD2" s="10"/>
      <c r="GE2" s="10"/>
      <c r="GF2" s="10"/>
      <c r="GG2" s="10"/>
      <c r="GH2" s="10"/>
      <c r="GI2" s="7"/>
      <c r="GJ2" s="7"/>
      <c r="GK2" s="7"/>
      <c r="GL2" s="7"/>
      <c r="GM2" s="7"/>
      <c r="GN2" s="7"/>
      <c r="GO2" s="7"/>
      <c r="GP2" s="7"/>
      <c r="GQ2" s="7"/>
      <c r="GR2" s="7"/>
      <c r="GS2" s="7"/>
      <c r="GT2" s="7"/>
      <c r="GU2" s="9"/>
      <c r="GV2" s="10"/>
      <c r="GW2" s="10"/>
      <c r="GX2" s="10"/>
      <c r="GY2" s="10"/>
      <c r="GZ2" s="10"/>
      <c r="HA2" s="10"/>
      <c r="HB2" s="10"/>
      <c r="HC2" s="7"/>
      <c r="HD2" s="7"/>
      <c r="HE2" s="7"/>
      <c r="HF2" s="7"/>
      <c r="HG2" s="7"/>
      <c r="HH2" s="7"/>
      <c r="HI2" s="7"/>
      <c r="HJ2" s="7"/>
      <c r="HK2" s="7"/>
      <c r="HL2" s="7"/>
      <c r="HM2" s="7"/>
      <c r="HN2" s="7"/>
      <c r="HO2" s="9"/>
      <c r="HP2" s="10"/>
      <c r="HQ2" s="10"/>
      <c r="HR2" s="10"/>
      <c r="HS2" s="10"/>
      <c r="HT2" s="10"/>
      <c r="HU2" s="10"/>
      <c r="HV2" s="10"/>
      <c r="HW2" s="7"/>
      <c r="HX2" s="7"/>
      <c r="HY2" s="7"/>
      <c r="HZ2" s="7"/>
      <c r="IA2" s="7"/>
      <c r="IB2" s="7"/>
      <c r="IC2" s="7"/>
      <c r="ID2" s="7"/>
      <c r="IE2" s="7"/>
      <c r="IF2" s="7"/>
      <c r="IG2" s="7"/>
      <c r="IH2" s="7"/>
      <c r="II2" s="9"/>
      <c r="IJ2" s="10"/>
      <c r="IK2" s="10"/>
      <c r="IL2" s="10"/>
      <c r="IM2" s="10"/>
      <c r="IN2" s="10"/>
      <c r="IO2" s="10"/>
      <c r="IP2" s="10"/>
      <c r="IQ2" s="7"/>
      <c r="IR2" s="7"/>
      <c r="IS2" s="7"/>
      <c r="IT2" s="7"/>
      <c r="IU2" s="7"/>
      <c r="IV2" s="7"/>
      <c r="IW2" s="7"/>
      <c r="IX2" s="7"/>
      <c r="IY2" s="7"/>
      <c r="IZ2" s="7"/>
      <c r="JA2" s="7"/>
      <c r="JB2" s="7"/>
      <c r="JC2" s="9"/>
      <c r="JD2" s="10"/>
      <c r="JE2" s="10"/>
      <c r="JF2" s="10"/>
      <c r="JG2" s="10"/>
      <c r="JH2" s="10"/>
      <c r="JI2" s="10"/>
      <c r="JJ2" s="10"/>
      <c r="JK2" s="7"/>
      <c r="JL2" s="7"/>
      <c r="JM2" s="7"/>
      <c r="JN2" s="7"/>
      <c r="JO2" s="7"/>
      <c r="JP2" s="7"/>
      <c r="JQ2" s="7"/>
      <c r="JR2" s="7"/>
      <c r="JS2" s="7"/>
      <c r="JT2" s="7"/>
      <c r="JU2" s="7"/>
      <c r="JV2" s="7"/>
      <c r="JW2" s="9"/>
      <c r="JX2" s="10"/>
      <c r="JY2" s="10"/>
      <c r="JZ2" s="10"/>
      <c r="KA2" s="10"/>
      <c r="KB2" s="10"/>
      <c r="KC2" s="10"/>
      <c r="KD2" s="10"/>
      <c r="KE2" s="7"/>
      <c r="KF2" s="7"/>
      <c r="KG2" s="7"/>
      <c r="KH2" s="7"/>
      <c r="KI2" s="7"/>
      <c r="KJ2" s="7"/>
      <c r="KK2" s="7"/>
      <c r="KL2" s="7"/>
      <c r="KM2" s="7"/>
      <c r="KN2" s="7"/>
      <c r="KO2" s="7"/>
      <c r="KP2" s="7"/>
      <c r="KQ2" s="9"/>
      <c r="KR2" s="10"/>
      <c r="KS2" s="10"/>
      <c r="KT2" s="10"/>
      <c r="KU2" s="10"/>
      <c r="KV2" s="10"/>
      <c r="KW2" s="10"/>
      <c r="KX2" s="10"/>
      <c r="KY2" s="7"/>
      <c r="KZ2" s="7"/>
      <c r="LA2" s="7"/>
      <c r="LB2" s="7"/>
      <c r="LC2" s="7"/>
      <c r="LD2" s="7"/>
      <c r="LE2" s="7"/>
      <c r="LF2" s="7"/>
      <c r="LG2" s="7"/>
      <c r="LH2" s="7"/>
      <c r="LI2" s="7"/>
      <c r="LJ2" s="7"/>
      <c r="LK2" s="9"/>
      <c r="LL2" s="10"/>
      <c r="LM2" s="10"/>
      <c r="LN2" s="10"/>
      <c r="LO2" s="10"/>
      <c r="LP2" s="10"/>
      <c r="LQ2" s="10"/>
      <c r="LR2" s="10"/>
      <c r="LS2" s="7"/>
      <c r="LT2" s="7"/>
      <c r="LU2" s="7"/>
      <c r="LV2" s="7"/>
      <c r="LW2" s="7"/>
      <c r="LX2" s="7"/>
      <c r="LY2" s="7"/>
      <c r="LZ2" s="7"/>
      <c r="MA2" s="7"/>
      <c r="MB2" s="7"/>
      <c r="MC2" s="7"/>
      <c r="MD2" s="7"/>
      <c r="ME2" s="9"/>
      <c r="MF2" s="10"/>
      <c r="MG2" s="10"/>
      <c r="MH2" s="10"/>
      <c r="MI2" s="10"/>
      <c r="MJ2" s="10"/>
      <c r="MK2" s="10"/>
      <c r="ML2" s="10"/>
      <c r="MM2" s="7"/>
      <c r="MN2" s="7"/>
      <c r="MO2" s="7"/>
      <c r="MP2" s="7"/>
      <c r="MQ2" s="7"/>
      <c r="MR2" s="7"/>
      <c r="MS2" s="7"/>
      <c r="MT2" s="7"/>
      <c r="MU2" s="7"/>
      <c r="MV2" s="7"/>
      <c r="MW2" s="7"/>
      <c r="MX2" s="7"/>
      <c r="MY2" s="9"/>
      <c r="MZ2" s="10"/>
      <c r="NA2" s="10"/>
      <c r="NB2" s="10"/>
      <c r="NC2" s="10"/>
      <c r="ND2" s="10"/>
      <c r="NE2" s="10"/>
      <c r="NF2" s="10"/>
      <c r="NG2" s="7"/>
      <c r="NH2" s="7"/>
      <c r="NI2" s="7"/>
      <c r="NJ2" s="7"/>
      <c r="NK2" s="7"/>
      <c r="NL2" s="7"/>
      <c r="NM2" s="7"/>
      <c r="NN2" s="7"/>
      <c r="NO2" s="7"/>
      <c r="NP2" s="7"/>
      <c r="NQ2" s="7"/>
      <c r="NR2" s="7"/>
      <c r="NS2" s="9"/>
      <c r="NT2" s="10"/>
      <c r="NU2" s="10"/>
      <c r="NV2" s="10"/>
      <c r="NW2" s="10"/>
      <c r="NX2" s="10"/>
      <c r="NY2" s="10"/>
      <c r="NZ2" s="10"/>
      <c r="OA2" s="7"/>
      <c r="OB2" s="7"/>
      <c r="OC2" s="7"/>
      <c r="OD2" s="7"/>
      <c r="OE2" s="7"/>
      <c r="OF2" s="7"/>
      <c r="OG2" s="7"/>
      <c r="OH2" s="7"/>
      <c r="OI2" s="7"/>
      <c r="OJ2" s="7"/>
      <c r="OK2" s="7"/>
      <c r="OL2" s="7"/>
      <c r="OM2" s="9"/>
      <c r="ON2" s="10"/>
      <c r="OO2" s="10"/>
      <c r="OP2" s="10"/>
      <c r="OQ2" s="10"/>
      <c r="OR2" s="10"/>
      <c r="OS2" s="10"/>
      <c r="OT2" s="10"/>
      <c r="OU2" s="7"/>
      <c r="OV2" s="7"/>
      <c r="OW2" s="7"/>
      <c r="OX2" s="7"/>
      <c r="OY2" s="7"/>
      <c r="OZ2" s="7"/>
      <c r="PA2" s="7"/>
      <c r="PB2" s="7"/>
      <c r="PC2" s="7"/>
      <c r="PD2" s="7"/>
      <c r="PE2" s="7"/>
      <c r="PF2" s="7"/>
      <c r="PG2" s="9"/>
    </row>
    <row r="3" spans="2:423" ht="18.75" thickBot="1">
      <c r="B3" s="11" t="s">
        <v>1</v>
      </c>
      <c r="C3" s="12"/>
      <c r="D3" s="12"/>
      <c r="E3" s="13"/>
      <c r="F3" s="13"/>
      <c r="G3" s="14"/>
      <c r="O3" s="13"/>
      <c r="P3" s="13"/>
      <c r="Q3" s="13"/>
      <c r="R3" s="13"/>
      <c r="S3" s="13"/>
      <c r="T3" s="13"/>
      <c r="U3" s="13"/>
      <c r="V3" s="13"/>
      <c r="W3" s="15"/>
      <c r="X3" s="16"/>
      <c r="Y3" s="16"/>
      <c r="Z3" s="16"/>
      <c r="AA3" s="16"/>
      <c r="AI3" s="13"/>
      <c r="AJ3" s="13"/>
      <c r="AK3" s="13"/>
      <c r="AL3" s="13"/>
      <c r="AM3" s="13"/>
      <c r="AN3" s="13"/>
      <c r="AO3" s="13"/>
      <c r="AP3" s="13"/>
      <c r="AQ3" s="15"/>
      <c r="AR3" s="16"/>
      <c r="AS3" s="16"/>
      <c r="AT3" s="16"/>
      <c r="AU3" s="16"/>
      <c r="BC3" s="13"/>
      <c r="BD3" s="13"/>
      <c r="BE3" s="13"/>
      <c r="BF3" s="13"/>
      <c r="BG3" s="13"/>
      <c r="BH3" s="13"/>
      <c r="BI3" s="13"/>
      <c r="BJ3" s="13"/>
      <c r="BK3" s="15"/>
      <c r="BL3" s="16"/>
      <c r="BM3" s="16"/>
      <c r="BN3" s="16"/>
      <c r="BO3" s="16"/>
      <c r="BP3" s="17" t="s">
        <v>2</v>
      </c>
      <c r="BW3" s="13"/>
      <c r="BX3" s="13"/>
      <c r="BY3" s="13"/>
      <c r="BZ3" s="13"/>
      <c r="CA3" s="13"/>
      <c r="CB3" s="13"/>
      <c r="CC3" s="13"/>
      <c r="CD3" s="13"/>
      <c r="CE3" s="15"/>
      <c r="CF3" s="16"/>
      <c r="CG3" s="16"/>
      <c r="CH3" s="16"/>
      <c r="CI3" s="15"/>
      <c r="CJ3" s="18"/>
      <c r="CQ3" s="13"/>
      <c r="CR3" s="13"/>
      <c r="CS3" s="13"/>
      <c r="CT3" s="13"/>
      <c r="CU3" s="13"/>
      <c r="CV3" s="13"/>
      <c r="CW3" s="13"/>
      <c r="CX3" s="13"/>
      <c r="CY3" s="15"/>
      <c r="CZ3" s="16"/>
      <c r="DA3" s="16"/>
      <c r="DB3" s="16"/>
      <c r="DC3" s="15"/>
      <c r="DD3" s="18"/>
      <c r="DK3" s="13"/>
      <c r="DL3" s="13"/>
      <c r="DM3" s="13"/>
      <c r="DN3" s="13"/>
      <c r="DO3" s="13"/>
      <c r="DP3" s="13"/>
      <c r="DQ3" s="13"/>
      <c r="DR3" s="13"/>
      <c r="DS3" s="15"/>
      <c r="DT3" s="16"/>
      <c r="DU3" s="16"/>
      <c r="DV3" s="10"/>
      <c r="DW3" s="10"/>
      <c r="DX3" s="10"/>
      <c r="DY3" s="10"/>
      <c r="DZ3" s="10"/>
      <c r="EE3" s="13"/>
      <c r="EF3" s="13"/>
      <c r="EG3" s="13"/>
      <c r="EH3" s="13"/>
      <c r="EI3" s="13"/>
      <c r="EJ3" s="13"/>
      <c r="EK3" s="13"/>
      <c r="EL3" s="13"/>
      <c r="EM3" s="15"/>
      <c r="EN3" s="16"/>
      <c r="EO3" s="16"/>
      <c r="EP3" s="10"/>
      <c r="EQ3" s="10"/>
      <c r="ER3" s="10"/>
      <c r="ES3" s="10"/>
      <c r="ET3" s="10"/>
      <c r="EY3" s="13"/>
      <c r="EZ3" s="13"/>
      <c r="FA3" s="13"/>
      <c r="FB3" s="13"/>
      <c r="FC3" s="13"/>
      <c r="FD3" s="13"/>
      <c r="FE3" s="13"/>
      <c r="FF3" s="13"/>
      <c r="FG3" s="15"/>
      <c r="FH3" s="16"/>
      <c r="FI3" s="16"/>
      <c r="FJ3" s="10"/>
      <c r="FK3" s="10"/>
      <c r="FL3" s="10"/>
      <c r="FM3" s="10"/>
      <c r="FN3" s="10"/>
      <c r="FS3" s="13"/>
      <c r="FT3" s="13"/>
      <c r="FU3" s="13"/>
      <c r="FV3" s="13"/>
      <c r="FW3" s="13"/>
      <c r="FX3" s="13"/>
      <c r="FY3" s="13"/>
      <c r="FZ3" s="13"/>
      <c r="GA3" s="15"/>
      <c r="GB3" s="16"/>
      <c r="GC3" s="16"/>
      <c r="GD3" s="10"/>
      <c r="GE3" s="10"/>
      <c r="GF3" s="10"/>
      <c r="GG3" s="10"/>
      <c r="GH3" s="10"/>
      <c r="GM3" s="13"/>
      <c r="GN3" s="13"/>
      <c r="GO3" s="13"/>
      <c r="GP3" s="13"/>
      <c r="GQ3" s="13"/>
      <c r="GR3" s="13"/>
      <c r="GS3" s="13"/>
      <c r="GT3" s="13"/>
      <c r="GU3" s="15"/>
      <c r="GV3" s="16"/>
      <c r="GW3" s="16"/>
      <c r="GX3" s="10"/>
      <c r="GY3" s="10"/>
      <c r="GZ3" s="10"/>
      <c r="HA3" s="10"/>
      <c r="HB3" s="10"/>
      <c r="HG3" s="13"/>
      <c r="HH3" s="13"/>
      <c r="HI3" s="13"/>
      <c r="HJ3" s="13"/>
      <c r="HK3" s="13"/>
      <c r="HL3" s="13"/>
      <c r="HM3" s="13"/>
      <c r="HN3" s="13"/>
      <c r="HO3" s="15"/>
      <c r="HP3" s="16"/>
      <c r="HQ3" s="16"/>
      <c r="HR3" s="10"/>
      <c r="HS3" s="10"/>
      <c r="HT3" s="10"/>
      <c r="HU3" s="10"/>
      <c r="HV3" s="10"/>
      <c r="IA3" s="13"/>
      <c r="IB3" s="13"/>
      <c r="IC3" s="13"/>
      <c r="ID3" s="13"/>
      <c r="IE3" s="13"/>
      <c r="IF3" s="13"/>
      <c r="IG3" s="13"/>
      <c r="IH3" s="13"/>
      <c r="II3" s="15"/>
      <c r="IJ3" s="16"/>
      <c r="IK3" s="16"/>
      <c r="IL3" s="10"/>
      <c r="IM3" s="10"/>
      <c r="IN3" s="10"/>
      <c r="IO3" s="10"/>
      <c r="IP3" s="10"/>
      <c r="IU3" s="13"/>
      <c r="IV3" s="13"/>
      <c r="IW3" s="13"/>
      <c r="IX3" s="13"/>
      <c r="IY3" s="13"/>
      <c r="IZ3" s="13"/>
      <c r="JA3" s="13"/>
      <c r="JB3" s="13"/>
      <c r="JC3" s="15"/>
      <c r="JD3" s="16"/>
      <c r="JE3" s="16"/>
      <c r="JF3" s="10"/>
      <c r="JG3" s="10"/>
      <c r="JH3" s="10"/>
      <c r="JI3" s="10"/>
      <c r="JJ3" s="10"/>
      <c r="JO3" s="13"/>
      <c r="JP3" s="13"/>
      <c r="JQ3" s="13"/>
      <c r="JR3" s="13"/>
      <c r="JS3" s="13"/>
      <c r="JT3" s="13"/>
      <c r="JU3" s="13"/>
      <c r="JV3" s="13"/>
      <c r="JW3" s="15"/>
      <c r="JX3" s="16"/>
      <c r="JY3" s="16"/>
      <c r="JZ3" s="10"/>
      <c r="KA3" s="10"/>
      <c r="KB3" s="10"/>
      <c r="KC3" s="10"/>
      <c r="KD3" s="10"/>
      <c r="KI3" s="13"/>
      <c r="KJ3" s="13"/>
      <c r="KK3" s="13"/>
      <c r="KL3" s="13"/>
      <c r="KM3" s="13"/>
      <c r="KN3" s="13"/>
      <c r="KO3" s="13"/>
      <c r="KP3" s="13"/>
      <c r="KQ3" s="15"/>
      <c r="KR3" s="16"/>
      <c r="KS3" s="16"/>
      <c r="KT3" s="10"/>
      <c r="KU3" s="10"/>
      <c r="KV3" s="10"/>
      <c r="KW3" s="10"/>
      <c r="KX3" s="10"/>
      <c r="LC3" s="13"/>
      <c r="LD3" s="13"/>
      <c r="LE3" s="13"/>
      <c r="LF3" s="13"/>
      <c r="LG3" s="13"/>
      <c r="LH3" s="13"/>
      <c r="LI3" s="13"/>
      <c r="LJ3" s="13"/>
      <c r="LK3" s="15"/>
      <c r="LL3" s="16"/>
      <c r="LM3" s="16"/>
      <c r="LN3" s="10"/>
      <c r="LO3" s="10"/>
      <c r="LP3" s="10"/>
      <c r="LQ3" s="10"/>
      <c r="LR3" s="10"/>
      <c r="LW3" s="13"/>
      <c r="LX3" s="13"/>
      <c r="LY3" s="13"/>
      <c r="LZ3" s="13"/>
      <c r="MA3" s="13"/>
      <c r="MB3" s="13"/>
      <c r="MC3" s="13"/>
      <c r="MD3" s="13"/>
      <c r="ME3" s="15"/>
      <c r="MF3" s="16"/>
      <c r="MG3" s="16"/>
      <c r="MH3" s="10"/>
      <c r="MI3" s="10"/>
      <c r="MJ3" s="10"/>
      <c r="MK3" s="10"/>
      <c r="ML3" s="10"/>
      <c r="MQ3" s="13"/>
      <c r="MR3" s="13"/>
      <c r="MS3" s="13"/>
      <c r="MT3" s="13"/>
      <c r="MU3" s="13"/>
      <c r="MV3" s="13"/>
      <c r="MW3" s="13"/>
      <c r="MX3" s="13"/>
      <c r="MY3" s="15"/>
      <c r="MZ3" s="16"/>
      <c r="NA3" s="16"/>
      <c r="NB3" s="10"/>
      <c r="NC3" s="10"/>
      <c r="ND3" s="10"/>
      <c r="NE3" s="10"/>
      <c r="NF3" s="10"/>
      <c r="NK3" s="13"/>
      <c r="NL3" s="13"/>
      <c r="NM3" s="13"/>
      <c r="NN3" s="13"/>
      <c r="NO3" s="13"/>
      <c r="NP3" s="13"/>
      <c r="NQ3" s="13"/>
      <c r="NR3" s="13"/>
      <c r="NS3" s="15"/>
      <c r="NT3" s="16"/>
      <c r="NU3" s="16"/>
      <c r="NV3" s="10"/>
      <c r="NW3" s="10"/>
      <c r="NX3" s="10"/>
      <c r="NY3" s="10"/>
      <c r="NZ3" s="10"/>
      <c r="OE3" s="13"/>
      <c r="OF3" s="13"/>
      <c r="OG3" s="13"/>
      <c r="OH3" s="13"/>
      <c r="OI3" s="13"/>
      <c r="OJ3" s="13"/>
      <c r="OK3" s="13"/>
      <c r="OL3" s="13"/>
      <c r="OM3" s="15"/>
      <c r="ON3" s="16"/>
      <c r="OO3" s="16"/>
      <c r="OP3" s="10"/>
      <c r="OQ3" s="10"/>
      <c r="OR3" s="10"/>
      <c r="OS3" s="10"/>
      <c r="OT3" s="10"/>
      <c r="OY3" s="13"/>
      <c r="OZ3" s="13"/>
      <c r="PA3" s="13"/>
      <c r="PB3" s="13"/>
      <c r="PC3" s="13"/>
      <c r="PD3" s="13"/>
      <c r="PE3" s="13"/>
      <c r="PF3" s="13"/>
      <c r="PG3" s="15"/>
    </row>
    <row r="4" spans="2:423" ht="18.75" thickTop="1">
      <c r="B4" s="19" t="s">
        <v>3</v>
      </c>
      <c r="C4" s="12"/>
      <c r="D4" s="12"/>
      <c r="E4" s="13"/>
      <c r="F4" s="13"/>
      <c r="G4" s="14"/>
      <c r="O4" s="13"/>
      <c r="P4" s="13"/>
      <c r="Q4" s="13"/>
      <c r="R4" s="13"/>
      <c r="S4" s="13"/>
      <c r="T4" s="13"/>
      <c r="U4" s="13"/>
      <c r="V4" s="13"/>
      <c r="W4" s="20"/>
      <c r="X4" s="20"/>
      <c r="Y4" s="20"/>
      <c r="Z4" s="20"/>
      <c r="AA4" s="20"/>
      <c r="AI4" s="13"/>
      <c r="AJ4" s="13"/>
      <c r="AK4" s="13"/>
      <c r="AL4" s="13"/>
      <c r="AM4" s="13"/>
      <c r="AN4" s="13"/>
      <c r="AO4" s="13"/>
      <c r="AP4" s="13"/>
      <c r="AQ4" s="20"/>
      <c r="AR4" s="20"/>
      <c r="AS4" s="20"/>
      <c r="AT4" s="20"/>
      <c r="AU4" s="20"/>
      <c r="BC4" s="13"/>
      <c r="BD4" s="13"/>
      <c r="BE4" s="13"/>
      <c r="BF4" s="13"/>
      <c r="BG4" s="13"/>
      <c r="BH4" s="13"/>
      <c r="BI4" s="13"/>
      <c r="BJ4" s="13"/>
      <c r="BK4" s="20"/>
      <c r="BL4" s="20"/>
      <c r="BM4" s="20"/>
      <c r="BN4" s="20"/>
      <c r="BO4" s="20"/>
      <c r="BP4" s="21"/>
      <c r="BW4" s="13"/>
      <c r="BX4" s="13"/>
      <c r="BY4" s="13"/>
      <c r="BZ4" s="13"/>
      <c r="CA4" s="13"/>
      <c r="CB4" s="13"/>
      <c r="CC4" s="13"/>
      <c r="CD4" s="13"/>
      <c r="CE4" s="20"/>
      <c r="CF4" s="20"/>
      <c r="CG4" s="20"/>
      <c r="CH4" s="20"/>
      <c r="CI4" s="20"/>
      <c r="CJ4" s="22"/>
      <c r="CQ4" s="13"/>
      <c r="CR4" s="13"/>
      <c r="CS4" s="13"/>
      <c r="CT4" s="13"/>
      <c r="CU4" s="13"/>
      <c r="CV4" s="13"/>
      <c r="CW4" s="13"/>
      <c r="CX4" s="13"/>
      <c r="CY4" s="20"/>
      <c r="CZ4" s="20"/>
      <c r="DA4" s="20"/>
      <c r="DB4" s="20"/>
      <c r="DC4" s="20"/>
      <c r="DD4" s="22"/>
      <c r="DK4" s="13"/>
      <c r="DL4" s="13"/>
      <c r="DM4" s="13"/>
      <c r="DN4" s="13"/>
      <c r="DO4" s="13"/>
      <c r="DP4" s="13"/>
      <c r="DQ4" s="13"/>
      <c r="DR4" s="13"/>
      <c r="DS4" s="20"/>
      <c r="DT4" s="20"/>
      <c r="DU4" s="20"/>
      <c r="DV4" s="10"/>
      <c r="DW4" s="10"/>
      <c r="DX4" s="10"/>
      <c r="DY4" s="10"/>
      <c r="DZ4" s="10"/>
      <c r="EE4" s="13"/>
      <c r="EF4" s="13"/>
      <c r="EG4" s="13"/>
      <c r="EH4" s="13"/>
      <c r="EI4" s="13"/>
      <c r="EJ4" s="13"/>
      <c r="EK4" s="13"/>
      <c r="EL4" s="13"/>
      <c r="EM4" s="20"/>
      <c r="EN4" s="20"/>
      <c r="EO4" s="20"/>
      <c r="EP4" s="10"/>
      <c r="EQ4" s="10"/>
      <c r="ER4" s="10"/>
      <c r="ES4" s="10"/>
      <c r="ET4" s="10"/>
      <c r="EY4" s="13"/>
      <c r="EZ4" s="13"/>
      <c r="FA4" s="13"/>
      <c r="FB4" s="13"/>
      <c r="FC4" s="13"/>
      <c r="FD4" s="13"/>
      <c r="FE4" s="13"/>
      <c r="FF4" s="13"/>
      <c r="FG4" s="20"/>
      <c r="FH4" s="20"/>
      <c r="FI4" s="20"/>
      <c r="FJ4" s="10"/>
      <c r="FK4" s="10"/>
      <c r="FL4" s="10"/>
      <c r="FM4" s="10"/>
      <c r="FN4" s="10"/>
      <c r="FS4" s="13"/>
      <c r="FT4" s="13"/>
      <c r="FU4" s="13"/>
      <c r="FV4" s="13"/>
      <c r="FW4" s="13"/>
      <c r="FX4" s="13"/>
      <c r="FY4" s="13"/>
      <c r="FZ4" s="13"/>
      <c r="GA4" s="20"/>
      <c r="GB4" s="20"/>
      <c r="GC4" s="20"/>
      <c r="GD4" s="10"/>
      <c r="GE4" s="10"/>
      <c r="GF4" s="10"/>
      <c r="GG4" s="10"/>
      <c r="GH4" s="10"/>
      <c r="GM4" s="13"/>
      <c r="GN4" s="13"/>
      <c r="GO4" s="13"/>
      <c r="GP4" s="13"/>
      <c r="GQ4" s="13"/>
      <c r="GR4" s="13"/>
      <c r="GS4" s="13"/>
      <c r="GT4" s="13"/>
      <c r="GU4" s="20"/>
      <c r="GV4" s="20"/>
      <c r="GW4" s="20"/>
      <c r="GX4" s="10"/>
      <c r="GY4" s="10"/>
      <c r="GZ4" s="10"/>
      <c r="HA4" s="10"/>
      <c r="HB4" s="10"/>
      <c r="HG4" s="13"/>
      <c r="HH4" s="13"/>
      <c r="HI4" s="13"/>
      <c r="HJ4" s="13"/>
      <c r="HK4" s="13"/>
      <c r="HL4" s="13"/>
      <c r="HM4" s="13"/>
      <c r="HN4" s="13"/>
      <c r="HO4" s="20"/>
      <c r="HP4" s="20"/>
      <c r="HQ4" s="20"/>
      <c r="HR4" s="10"/>
      <c r="HS4" s="10"/>
      <c r="HT4" s="10"/>
      <c r="HU4" s="10"/>
      <c r="HV4" s="10"/>
      <c r="IA4" s="13"/>
      <c r="IB4" s="13"/>
      <c r="IC4" s="13"/>
      <c r="ID4" s="13"/>
      <c r="IE4" s="13"/>
      <c r="IF4" s="13"/>
      <c r="IG4" s="13"/>
      <c r="IH4" s="13"/>
      <c r="II4" s="20"/>
      <c r="IJ4" s="20"/>
      <c r="IK4" s="20"/>
      <c r="IL4" s="10"/>
      <c r="IM4" s="10"/>
      <c r="IN4" s="10"/>
      <c r="IO4" s="10"/>
      <c r="IP4" s="10"/>
      <c r="IU4" s="13"/>
      <c r="IV4" s="13"/>
      <c r="IW4" s="13"/>
      <c r="IX4" s="13"/>
      <c r="IY4" s="13"/>
      <c r="IZ4" s="13"/>
      <c r="JA4" s="13"/>
      <c r="JB4" s="13"/>
      <c r="JC4" s="20"/>
      <c r="JD4" s="20"/>
      <c r="JE4" s="20"/>
      <c r="JF4" s="10"/>
      <c r="JG4" s="10"/>
      <c r="JH4" s="10"/>
      <c r="JI4" s="10"/>
      <c r="JJ4" s="10"/>
      <c r="JO4" s="13"/>
      <c r="JP4" s="13"/>
      <c r="JQ4" s="13"/>
      <c r="JR4" s="13"/>
      <c r="JS4" s="13"/>
      <c r="JT4" s="13"/>
      <c r="JU4" s="13"/>
      <c r="JV4" s="13"/>
      <c r="JW4" s="20"/>
      <c r="JX4" s="20"/>
      <c r="JY4" s="20"/>
      <c r="JZ4" s="10"/>
      <c r="KA4" s="10"/>
      <c r="KB4" s="10"/>
      <c r="KC4" s="10"/>
      <c r="KD4" s="10"/>
      <c r="KI4" s="13"/>
      <c r="KJ4" s="13"/>
      <c r="KK4" s="13"/>
      <c r="KL4" s="13"/>
      <c r="KM4" s="13"/>
      <c r="KN4" s="13"/>
      <c r="KO4" s="13"/>
      <c r="KP4" s="13"/>
      <c r="KQ4" s="20"/>
      <c r="KR4" s="20"/>
      <c r="KS4" s="20"/>
      <c r="KT4" s="10"/>
      <c r="KU4" s="10"/>
      <c r="KV4" s="10"/>
      <c r="KW4" s="10"/>
      <c r="KX4" s="10"/>
      <c r="LC4" s="13"/>
      <c r="LD4" s="13"/>
      <c r="LE4" s="13"/>
      <c r="LF4" s="13"/>
      <c r="LG4" s="13"/>
      <c r="LH4" s="13"/>
      <c r="LI4" s="13"/>
      <c r="LJ4" s="13"/>
      <c r="LK4" s="20"/>
      <c r="LL4" s="20"/>
      <c r="LM4" s="20"/>
      <c r="LN4" s="10"/>
      <c r="LO4" s="10"/>
      <c r="LP4" s="10"/>
      <c r="LQ4" s="10"/>
      <c r="LR4" s="10"/>
      <c r="LW4" s="13"/>
      <c r="LX4" s="13"/>
      <c r="LY4" s="13"/>
      <c r="LZ4" s="13"/>
      <c r="MA4" s="13"/>
      <c r="MB4" s="13"/>
      <c r="MC4" s="13"/>
      <c r="MD4" s="13"/>
      <c r="ME4" s="20"/>
      <c r="MF4" s="20"/>
      <c r="MG4" s="20"/>
      <c r="MH4" s="10"/>
      <c r="MI4" s="10"/>
      <c r="MJ4" s="10"/>
      <c r="MK4" s="10"/>
      <c r="ML4" s="10"/>
      <c r="MQ4" s="13"/>
      <c r="MR4" s="13"/>
      <c r="MS4" s="13"/>
      <c r="MT4" s="13"/>
      <c r="MU4" s="13"/>
      <c r="MV4" s="13"/>
      <c r="MW4" s="13"/>
      <c r="MX4" s="13"/>
      <c r="MY4" s="20"/>
      <c r="MZ4" s="20"/>
      <c r="NA4" s="20"/>
      <c r="NB4" s="10"/>
      <c r="NC4" s="10"/>
      <c r="ND4" s="10"/>
      <c r="NE4" s="10"/>
      <c r="NF4" s="10"/>
      <c r="NK4" s="13"/>
      <c r="NL4" s="13"/>
      <c r="NM4" s="13"/>
      <c r="NN4" s="13"/>
      <c r="NO4" s="13"/>
      <c r="NP4" s="13"/>
      <c r="NQ4" s="13"/>
      <c r="NR4" s="13"/>
      <c r="NS4" s="20"/>
      <c r="NT4" s="20"/>
      <c r="NU4" s="20"/>
      <c r="NV4" s="10"/>
      <c r="NW4" s="10"/>
      <c r="NX4" s="10"/>
      <c r="NY4" s="10"/>
      <c r="NZ4" s="10"/>
      <c r="OE4" s="13"/>
      <c r="OF4" s="13"/>
      <c r="OG4" s="13"/>
      <c r="OH4" s="13"/>
      <c r="OI4" s="13"/>
      <c r="OJ4" s="13"/>
      <c r="OK4" s="13"/>
      <c r="OL4" s="13"/>
      <c r="OM4" s="20"/>
      <c r="ON4" s="20"/>
      <c r="OO4" s="20"/>
      <c r="OP4" s="10"/>
      <c r="OQ4" s="10"/>
      <c r="OR4" s="10"/>
      <c r="OS4" s="10"/>
      <c r="OT4" s="10"/>
      <c r="OY4" s="13"/>
      <c r="OZ4" s="13"/>
      <c r="PA4" s="13"/>
      <c r="PB4" s="13"/>
      <c r="PC4" s="13"/>
      <c r="PD4" s="13"/>
      <c r="PE4" s="13"/>
      <c r="PF4" s="13"/>
      <c r="PG4" s="20"/>
    </row>
    <row r="5" spans="2:423" ht="18.75" thickBot="1">
      <c r="B5" s="23" t="s">
        <v>4</v>
      </c>
      <c r="C5" s="24"/>
      <c r="D5" s="12"/>
      <c r="E5" s="13"/>
      <c r="F5" s="13"/>
      <c r="G5" s="14"/>
      <c r="O5" s="13"/>
      <c r="P5" s="13"/>
      <c r="Q5" s="13"/>
      <c r="R5" s="13"/>
      <c r="S5" s="13"/>
      <c r="T5" s="13"/>
      <c r="U5" s="13"/>
      <c r="V5" s="13"/>
      <c r="W5" s="25" t="s">
        <v>5</v>
      </c>
      <c r="X5" s="20"/>
      <c r="Y5" s="20"/>
      <c r="Z5" s="20"/>
      <c r="AA5" s="20"/>
      <c r="AI5" s="13"/>
      <c r="AJ5" s="13"/>
      <c r="AK5" s="13"/>
      <c r="AL5" s="13"/>
      <c r="AM5" s="13"/>
      <c r="AN5" s="13"/>
      <c r="AO5" s="13"/>
      <c r="AP5" s="13"/>
      <c r="AQ5" s="25" t="s">
        <v>6</v>
      </c>
      <c r="AR5" s="20"/>
      <c r="AS5" s="20"/>
      <c r="AT5" s="20"/>
      <c r="AU5" s="20"/>
      <c r="BC5" s="13"/>
      <c r="BD5" s="13"/>
      <c r="BE5" s="13"/>
      <c r="BF5" s="13"/>
      <c r="BG5" s="13"/>
      <c r="BH5" s="13"/>
      <c r="BI5" s="13"/>
      <c r="BJ5" s="13"/>
      <c r="BK5" s="25" t="s">
        <v>6</v>
      </c>
      <c r="BL5" s="20"/>
      <c r="BM5" s="20"/>
      <c r="BN5" s="20"/>
      <c r="BO5" s="20"/>
      <c r="BP5" s="26"/>
      <c r="BW5" s="13"/>
      <c r="BX5" s="13"/>
      <c r="BY5" s="13"/>
      <c r="BZ5" s="13"/>
      <c r="CA5" s="13"/>
      <c r="CB5" s="13"/>
      <c r="CC5" s="13"/>
      <c r="CD5" s="13"/>
      <c r="CE5" s="25" t="s">
        <v>7</v>
      </c>
      <c r="CF5" s="20"/>
      <c r="CG5" s="20"/>
      <c r="CH5" s="20"/>
      <c r="CI5" s="25"/>
      <c r="CJ5" s="27"/>
      <c r="CQ5" s="13"/>
      <c r="CR5" s="13"/>
      <c r="CS5" s="13"/>
      <c r="CT5" s="13"/>
      <c r="CU5" s="13"/>
      <c r="CV5" s="13"/>
      <c r="CW5" s="13"/>
      <c r="CX5" s="13"/>
      <c r="CY5" s="25" t="s">
        <v>6</v>
      </c>
      <c r="CZ5" s="20"/>
      <c r="DA5" s="20"/>
      <c r="DB5" s="20"/>
      <c r="DC5" s="25"/>
      <c r="DD5" s="27"/>
      <c r="DK5" s="13"/>
      <c r="DL5" s="13"/>
      <c r="DM5" s="13"/>
      <c r="DN5" s="13"/>
      <c r="DO5" s="13"/>
      <c r="DP5" s="13"/>
      <c r="DQ5" s="13"/>
      <c r="DR5" s="13"/>
      <c r="DS5" s="25" t="s">
        <v>6</v>
      </c>
      <c r="DT5" s="20"/>
      <c r="DU5" s="20"/>
      <c r="DV5" s="10"/>
      <c r="DW5" s="10"/>
      <c r="DX5" s="10"/>
      <c r="DY5" s="10"/>
      <c r="DZ5" s="10"/>
      <c r="EE5" s="13"/>
      <c r="EF5" s="13"/>
      <c r="EG5" s="13"/>
      <c r="EH5" s="13"/>
      <c r="EI5" s="13"/>
      <c r="EJ5" s="13"/>
      <c r="EK5" s="13"/>
      <c r="EL5" s="13"/>
      <c r="EM5" s="25" t="s">
        <v>6</v>
      </c>
      <c r="EN5" s="20"/>
      <c r="EO5" s="20"/>
      <c r="EP5" s="10"/>
      <c r="EQ5" s="10"/>
      <c r="ER5" s="10"/>
      <c r="ES5" s="10"/>
      <c r="ET5" s="10"/>
      <c r="EY5" s="13"/>
      <c r="EZ5" s="13"/>
      <c r="FA5" s="13"/>
      <c r="FB5" s="13"/>
      <c r="FC5" s="13"/>
      <c r="FD5" s="13"/>
      <c r="FE5" s="13"/>
      <c r="FF5" s="13"/>
      <c r="FG5" s="25" t="s">
        <v>6</v>
      </c>
      <c r="FH5" s="20"/>
      <c r="FI5" s="20"/>
      <c r="FJ5" s="10"/>
      <c r="FK5" s="10"/>
      <c r="FL5" s="10"/>
      <c r="FM5" s="10"/>
      <c r="FN5" s="10"/>
      <c r="FS5" s="13"/>
      <c r="FT5" s="13"/>
      <c r="FU5" s="13"/>
      <c r="FV5" s="13"/>
      <c r="FW5" s="13"/>
      <c r="FX5" s="13"/>
      <c r="FY5" s="13"/>
      <c r="FZ5" s="13"/>
      <c r="GA5" s="25" t="s">
        <v>5</v>
      </c>
      <c r="GB5" s="20"/>
      <c r="GC5" s="20"/>
      <c r="GD5" s="10"/>
      <c r="GE5" s="10"/>
      <c r="GF5" s="10"/>
      <c r="GG5" s="10"/>
      <c r="GH5" s="10"/>
      <c r="GM5" s="13"/>
      <c r="GN5" s="13"/>
      <c r="GO5" s="13"/>
      <c r="GP5" s="13"/>
      <c r="GQ5" s="13"/>
      <c r="GR5" s="13"/>
      <c r="GS5" s="13"/>
      <c r="GT5" s="13"/>
      <c r="GU5" s="25" t="s">
        <v>5</v>
      </c>
      <c r="GV5" s="20"/>
      <c r="GW5" s="20"/>
      <c r="GX5" s="10"/>
      <c r="GY5" s="10"/>
      <c r="GZ5" s="10"/>
      <c r="HA5" s="10"/>
      <c r="HB5" s="10"/>
      <c r="HG5" s="13"/>
      <c r="HH5" s="13"/>
      <c r="HI5" s="13"/>
      <c r="HJ5" s="13"/>
      <c r="HK5" s="13"/>
      <c r="HL5" s="13"/>
      <c r="HM5" s="13"/>
      <c r="HN5" s="13"/>
      <c r="HO5" s="25" t="s">
        <v>5</v>
      </c>
      <c r="HP5" s="20"/>
      <c r="HQ5" s="20"/>
      <c r="HR5" s="10"/>
      <c r="HS5" s="10"/>
      <c r="HT5" s="10"/>
      <c r="HU5" s="10"/>
      <c r="HV5" s="10"/>
      <c r="IA5" s="13"/>
      <c r="IB5" s="13"/>
      <c r="IC5" s="13"/>
      <c r="ID5" s="13"/>
      <c r="IE5" s="13"/>
      <c r="IF5" s="13"/>
      <c r="IG5" s="13"/>
      <c r="IH5" s="13"/>
      <c r="II5" s="25" t="s">
        <v>5</v>
      </c>
      <c r="IJ5" s="20"/>
      <c r="IK5" s="20"/>
      <c r="IL5" s="10"/>
      <c r="IM5" s="10"/>
      <c r="IN5" s="10"/>
      <c r="IO5" s="10"/>
      <c r="IP5" s="10"/>
      <c r="IU5" s="13"/>
      <c r="IV5" s="13"/>
      <c r="IW5" s="13"/>
      <c r="IX5" s="13"/>
      <c r="IY5" s="13"/>
      <c r="IZ5" s="13"/>
      <c r="JA5" s="13"/>
      <c r="JB5" s="13"/>
      <c r="JC5" s="25" t="s">
        <v>5</v>
      </c>
      <c r="JD5" s="20"/>
      <c r="JE5" s="20"/>
      <c r="JF5" s="10"/>
      <c r="JG5" s="10"/>
      <c r="JH5" s="10"/>
      <c r="JI5" s="10"/>
      <c r="JJ5" s="10"/>
      <c r="JO5" s="13"/>
      <c r="JP5" s="13"/>
      <c r="JQ5" s="13"/>
      <c r="JR5" s="13"/>
      <c r="JS5" s="13"/>
      <c r="JT5" s="13"/>
      <c r="JU5" s="13"/>
      <c r="JV5" s="13"/>
      <c r="JW5" s="25" t="s">
        <v>5</v>
      </c>
      <c r="JX5" s="20"/>
      <c r="JY5" s="20"/>
      <c r="JZ5" s="10"/>
      <c r="KA5" s="10"/>
      <c r="KB5" s="10"/>
      <c r="KC5" s="10"/>
      <c r="KD5" s="10"/>
      <c r="KI5" s="13"/>
      <c r="KJ5" s="13"/>
      <c r="KK5" s="13"/>
      <c r="KL5" s="13"/>
      <c r="KM5" s="13"/>
      <c r="KN5" s="13"/>
      <c r="KO5" s="13"/>
      <c r="KP5" s="13"/>
      <c r="KQ5" s="25" t="s">
        <v>5</v>
      </c>
      <c r="KR5" s="20"/>
      <c r="KS5" s="20"/>
      <c r="KT5" s="10"/>
      <c r="KU5" s="10"/>
      <c r="KV5" s="10"/>
      <c r="KW5" s="10"/>
      <c r="KX5" s="10"/>
      <c r="LC5" s="13"/>
      <c r="LD5" s="13"/>
      <c r="LE5" s="13"/>
      <c r="LF5" s="13"/>
      <c r="LG5" s="13"/>
      <c r="LH5" s="13"/>
      <c r="LI5" s="13"/>
      <c r="LJ5" s="13"/>
      <c r="LK5" s="25" t="s">
        <v>5</v>
      </c>
      <c r="LL5" s="20"/>
      <c r="LM5" s="20"/>
      <c r="LN5" s="10"/>
      <c r="LO5" s="10"/>
      <c r="LP5" s="10"/>
      <c r="LQ5" s="10"/>
      <c r="LR5" s="10"/>
      <c r="LW5" s="13"/>
      <c r="LX5" s="13"/>
      <c r="LY5" s="13"/>
      <c r="LZ5" s="13"/>
      <c r="MA5" s="13"/>
      <c r="MB5" s="13"/>
      <c r="MC5" s="13"/>
      <c r="MD5" s="13"/>
      <c r="ME5" s="25" t="s">
        <v>5</v>
      </c>
      <c r="MF5" s="20"/>
      <c r="MG5" s="20"/>
      <c r="MH5" s="10"/>
      <c r="MI5" s="10"/>
      <c r="MJ5" s="10"/>
      <c r="MK5" s="10"/>
      <c r="ML5" s="10"/>
      <c r="MQ5" s="13"/>
      <c r="MR5" s="13"/>
      <c r="MS5" s="13"/>
      <c r="MT5" s="13"/>
      <c r="MU5" s="13"/>
      <c r="MV5" s="13"/>
      <c r="MW5" s="13"/>
      <c r="MX5" s="13"/>
      <c r="MY5" s="25" t="s">
        <v>5</v>
      </c>
      <c r="MZ5" s="20"/>
      <c r="NA5" s="20"/>
      <c r="NB5" s="10"/>
      <c r="NC5" s="10"/>
      <c r="ND5" s="10"/>
      <c r="NE5" s="10"/>
      <c r="NF5" s="10"/>
      <c r="NK5" s="13"/>
      <c r="NL5" s="13"/>
      <c r="NM5" s="13"/>
      <c r="NN5" s="13"/>
      <c r="NO5" s="13"/>
      <c r="NP5" s="13"/>
      <c r="NQ5" s="13"/>
      <c r="NR5" s="13"/>
      <c r="NS5" s="25" t="s">
        <v>5</v>
      </c>
      <c r="NT5" s="20"/>
      <c r="NU5" s="20"/>
      <c r="NV5" s="10"/>
      <c r="NW5" s="10"/>
      <c r="NX5" s="10"/>
      <c r="NY5" s="10"/>
      <c r="NZ5" s="10"/>
      <c r="OE5" s="13"/>
      <c r="OF5" s="13"/>
      <c r="OG5" s="13"/>
      <c r="OH5" s="13"/>
      <c r="OI5" s="13"/>
      <c r="OJ5" s="13"/>
      <c r="OK5" s="13"/>
      <c r="OL5" s="13"/>
      <c r="OM5" s="25" t="s">
        <v>5</v>
      </c>
      <c r="ON5" s="20"/>
      <c r="OO5" s="20"/>
      <c r="OP5" s="10"/>
      <c r="OQ5" s="10"/>
      <c r="OR5" s="10"/>
      <c r="OS5" s="10"/>
      <c r="OT5" s="10"/>
      <c r="OY5" s="13"/>
      <c r="OZ5" s="13"/>
      <c r="PA5" s="13"/>
      <c r="PB5" s="13"/>
      <c r="PC5" s="13"/>
      <c r="PD5" s="13"/>
      <c r="PE5" s="13"/>
      <c r="PF5" s="13"/>
      <c r="PG5" s="25" t="s">
        <v>5</v>
      </c>
    </row>
    <row r="6" spans="2:423" s="63" customFormat="1" ht="36" customHeight="1">
      <c r="B6" s="28" t="s">
        <v>8</v>
      </c>
      <c r="C6" s="29" t="s">
        <v>9</v>
      </c>
      <c r="D6" s="29"/>
      <c r="E6" s="29"/>
      <c r="F6" s="29" t="s">
        <v>10</v>
      </c>
      <c r="G6" s="30" t="s">
        <v>11</v>
      </c>
      <c r="H6" s="31" t="str">
        <f>LEVEL1!AH6</f>
        <v>Selected_정민건설</v>
      </c>
      <c r="I6" s="32"/>
      <c r="J6" s="32"/>
      <c r="K6" s="32"/>
      <c r="L6" s="32"/>
      <c r="M6" s="32"/>
      <c r="N6" s="32"/>
      <c r="O6" s="32"/>
      <c r="P6" s="32"/>
      <c r="Q6" s="32"/>
      <c r="R6" s="32"/>
      <c r="S6" s="32"/>
      <c r="T6" s="32"/>
      <c r="U6" s="32"/>
      <c r="V6" s="32"/>
      <c r="W6" s="33"/>
      <c r="X6" s="34"/>
      <c r="Y6" s="34"/>
      <c r="Z6" s="34"/>
      <c r="AA6" s="34"/>
      <c r="AB6" s="35" t="str">
        <f>LEVEL1!BG6</f>
        <v>양산열병합 발전소</v>
      </c>
      <c r="AC6" s="35"/>
      <c r="AD6" s="36"/>
      <c r="AE6" s="36"/>
      <c r="AF6" s="36"/>
      <c r="AG6" s="36"/>
      <c r="AH6" s="36"/>
      <c r="AI6" s="36"/>
      <c r="AJ6" s="36"/>
      <c r="AK6" s="36"/>
      <c r="AL6" s="36"/>
      <c r="AM6" s="36"/>
      <c r="AN6" s="36"/>
      <c r="AO6" s="36"/>
      <c r="AP6" s="36"/>
      <c r="AQ6" s="37"/>
      <c r="AR6" s="34"/>
      <c r="AS6" s="34"/>
      <c r="AT6" s="34"/>
      <c r="AU6" s="34"/>
      <c r="AV6" s="35" t="str">
        <f>LEVEL1!CA6</f>
        <v>동해기지(울릉도) + 현대차CCPP + 여수 L-PROJECT</v>
      </c>
      <c r="AW6" s="35"/>
      <c r="AX6" s="36"/>
      <c r="AY6" s="36"/>
      <c r="AZ6" s="36"/>
      <c r="BA6" s="36"/>
      <c r="BB6" s="36"/>
      <c r="BC6" s="36"/>
      <c r="BD6" s="36"/>
      <c r="BE6" s="36"/>
      <c r="BF6" s="36"/>
      <c r="BG6" s="36"/>
      <c r="BH6" s="36"/>
      <c r="BI6" s="36"/>
      <c r="BJ6" s="36"/>
      <c r="BK6" s="37"/>
      <c r="BL6" s="34"/>
      <c r="BM6" s="34"/>
      <c r="BN6" s="34"/>
      <c r="BO6" s="34"/>
      <c r="BP6" s="38" t="str">
        <f>LEVEL1!DA6</f>
        <v>정민건설</v>
      </c>
      <c r="BQ6" s="39"/>
      <c r="BR6" s="39"/>
      <c r="BS6" s="39"/>
      <c r="BT6" s="39"/>
      <c r="BU6" s="39"/>
      <c r="BV6" s="39"/>
      <c r="BW6" s="39"/>
      <c r="BX6" s="39"/>
      <c r="BY6" s="39"/>
      <c r="BZ6" s="39"/>
      <c r="CA6" s="39"/>
      <c r="CB6" s="39"/>
      <c r="CC6" s="39"/>
      <c r="CD6" s="39"/>
      <c r="CE6" s="40"/>
      <c r="CF6" s="34"/>
      <c r="CG6" s="34"/>
      <c r="CH6" s="34"/>
      <c r="CI6" s="34"/>
      <c r="CJ6" s="38" t="str">
        <f>LEVEL1!DU6</f>
        <v>영만종합건설</v>
      </c>
      <c r="CK6" s="39"/>
      <c r="CL6" s="39"/>
      <c r="CM6" s="39"/>
      <c r="CN6" s="39"/>
      <c r="CO6" s="39"/>
      <c r="CP6" s="39"/>
      <c r="CQ6" s="39"/>
      <c r="CR6" s="39"/>
      <c r="CS6" s="39"/>
      <c r="CT6" s="39"/>
      <c r="CU6" s="39"/>
      <c r="CV6" s="39"/>
      <c r="CW6" s="39"/>
      <c r="CX6" s="39"/>
      <c r="CY6" s="40"/>
      <c r="CZ6" s="34"/>
      <c r="DA6" s="34"/>
      <c r="DB6" s="34"/>
      <c r="DC6" s="34"/>
      <c r="DD6" s="41" t="str">
        <f>LEVEL1!EO6</f>
        <v>부강종합건설</v>
      </c>
      <c r="DE6" s="39"/>
      <c r="DF6" s="39"/>
      <c r="DG6" s="39"/>
      <c r="DH6" s="39"/>
      <c r="DI6" s="39"/>
      <c r="DJ6" s="39"/>
      <c r="DK6" s="39"/>
      <c r="DL6" s="39"/>
      <c r="DM6" s="39"/>
      <c r="DN6" s="39"/>
      <c r="DO6" s="39"/>
      <c r="DP6" s="39"/>
      <c r="DQ6" s="39"/>
      <c r="DR6" s="39"/>
      <c r="DS6" s="40"/>
      <c r="DT6" s="34"/>
      <c r="DU6" s="34"/>
      <c r="DV6" s="34"/>
      <c r="DW6" s="34"/>
      <c r="DX6" s="38" t="str">
        <f>LEVEL1!FI6</f>
        <v>대도엔지니어링</v>
      </c>
      <c r="DY6" s="39"/>
      <c r="DZ6" s="39"/>
      <c r="EA6" s="39"/>
      <c r="EB6" s="39"/>
      <c r="EC6" s="39"/>
      <c r="ED6" s="39"/>
      <c r="EE6" s="39"/>
      <c r="EF6" s="39"/>
      <c r="EG6" s="39"/>
      <c r="EH6" s="39"/>
      <c r="EI6" s="39"/>
      <c r="EJ6" s="39"/>
      <c r="EK6" s="39"/>
      <c r="EL6" s="39"/>
      <c r="EM6" s="40"/>
      <c r="EN6" s="34"/>
      <c r="EO6" s="34"/>
      <c r="EP6" s="34"/>
      <c r="EQ6" s="34"/>
      <c r="ER6" s="38" t="str">
        <f>LEVEL1!GC6</f>
        <v>부명엔지니어링</v>
      </c>
      <c r="ES6" s="39"/>
      <c r="ET6" s="39"/>
      <c r="EU6" s="39"/>
      <c r="EV6" s="39"/>
      <c r="EW6" s="39"/>
      <c r="EX6" s="39"/>
      <c r="EY6" s="39"/>
      <c r="EZ6" s="39"/>
      <c r="FA6" s="39"/>
      <c r="FB6" s="39"/>
      <c r="FC6" s="39"/>
      <c r="FD6" s="39"/>
      <c r="FE6" s="39"/>
      <c r="FF6" s="39"/>
      <c r="FG6" s="40"/>
      <c r="FH6" s="34"/>
      <c r="FI6" s="34"/>
      <c r="FJ6" s="34"/>
      <c r="FK6" s="34"/>
      <c r="FL6" s="42" t="str">
        <f>LEVEL1!GW6</f>
        <v>HEC Estimation (직영비)</v>
      </c>
      <c r="FM6" s="43"/>
      <c r="FN6" s="43"/>
      <c r="FO6" s="43"/>
      <c r="FP6" s="43"/>
      <c r="FQ6" s="43"/>
      <c r="FR6" s="43"/>
      <c r="FS6" s="43"/>
      <c r="FT6" s="43"/>
      <c r="FU6" s="43"/>
      <c r="FV6" s="43"/>
      <c r="FW6" s="43"/>
      <c r="FX6" s="43"/>
      <c r="FY6" s="43"/>
      <c r="FZ6" s="43"/>
      <c r="GA6" s="44"/>
      <c r="GB6" s="34"/>
      <c r="GC6" s="34"/>
      <c r="GD6" s="34"/>
      <c r="GE6" s="34"/>
      <c r="GF6" s="45" t="str">
        <f>LEVEL1!HQ6</f>
        <v>Quotation 3-1</v>
      </c>
      <c r="GG6" s="45"/>
      <c r="GH6" s="46"/>
      <c r="GI6" s="46"/>
      <c r="GJ6" s="46"/>
      <c r="GK6" s="46"/>
      <c r="GL6" s="46"/>
      <c r="GM6" s="46"/>
      <c r="GN6" s="46"/>
      <c r="GO6" s="46"/>
      <c r="GP6" s="46"/>
      <c r="GQ6" s="46"/>
      <c r="GR6" s="46"/>
      <c r="GS6" s="46"/>
      <c r="GT6" s="46"/>
      <c r="GU6" s="47"/>
      <c r="GV6" s="34"/>
      <c r="GW6" s="34"/>
      <c r="GX6" s="34"/>
      <c r="GY6" s="34"/>
      <c r="GZ6" s="45" t="str">
        <f>LEVEL1!IK6</f>
        <v>Quotation 3-2</v>
      </c>
      <c r="HA6" s="45"/>
      <c r="HB6" s="46"/>
      <c r="HC6" s="46"/>
      <c r="HD6" s="46"/>
      <c r="HE6" s="46"/>
      <c r="HF6" s="46"/>
      <c r="HG6" s="46"/>
      <c r="HH6" s="46"/>
      <c r="HI6" s="46"/>
      <c r="HJ6" s="46"/>
      <c r="HK6" s="46"/>
      <c r="HL6" s="46"/>
      <c r="HM6" s="46"/>
      <c r="HN6" s="46"/>
      <c r="HO6" s="47"/>
      <c r="HP6" s="34"/>
      <c r="HQ6" s="34"/>
      <c r="HR6" s="34"/>
      <c r="HS6" s="34"/>
      <c r="HT6" s="48" t="str">
        <f>LEVEL1!JE6</f>
        <v>Quotation 4-1</v>
      </c>
      <c r="HU6" s="48"/>
      <c r="HV6" s="49"/>
      <c r="HW6" s="49"/>
      <c r="HX6" s="49"/>
      <c r="HY6" s="49"/>
      <c r="HZ6" s="49"/>
      <c r="IA6" s="49"/>
      <c r="IB6" s="49"/>
      <c r="IC6" s="49"/>
      <c r="ID6" s="49"/>
      <c r="IE6" s="49"/>
      <c r="IF6" s="49"/>
      <c r="IG6" s="49"/>
      <c r="IH6" s="49"/>
      <c r="II6" s="50"/>
      <c r="IJ6" s="34"/>
      <c r="IK6" s="34"/>
      <c r="IL6" s="34"/>
      <c r="IM6" s="34"/>
      <c r="IN6" s="48" t="str">
        <f>LEVEL1!JY6</f>
        <v>Quotation 4-2</v>
      </c>
      <c r="IO6" s="48"/>
      <c r="IP6" s="49"/>
      <c r="IQ6" s="49"/>
      <c r="IR6" s="49"/>
      <c r="IS6" s="49"/>
      <c r="IT6" s="49"/>
      <c r="IU6" s="49"/>
      <c r="IV6" s="49"/>
      <c r="IW6" s="49"/>
      <c r="IX6" s="49"/>
      <c r="IY6" s="49"/>
      <c r="IZ6" s="49"/>
      <c r="JA6" s="49"/>
      <c r="JB6" s="49"/>
      <c r="JC6" s="50"/>
      <c r="JD6" s="34"/>
      <c r="JE6" s="34"/>
      <c r="JF6" s="34"/>
      <c r="JG6" s="34"/>
      <c r="JH6" s="51" t="str">
        <f>LEVEL1!KS6</f>
        <v>Quotation 5-1</v>
      </c>
      <c r="JI6" s="51"/>
      <c r="JJ6" s="52"/>
      <c r="JK6" s="52"/>
      <c r="JL6" s="52"/>
      <c r="JM6" s="52"/>
      <c r="JN6" s="52"/>
      <c r="JO6" s="52"/>
      <c r="JP6" s="52"/>
      <c r="JQ6" s="52"/>
      <c r="JR6" s="52"/>
      <c r="JS6" s="52"/>
      <c r="JT6" s="52"/>
      <c r="JU6" s="52"/>
      <c r="JV6" s="52"/>
      <c r="JW6" s="53"/>
      <c r="JX6" s="34"/>
      <c r="JY6" s="34"/>
      <c r="JZ6" s="34"/>
      <c r="KA6" s="34"/>
      <c r="KB6" s="51" t="str">
        <f>LEVEL1!LM6</f>
        <v>Quotation 5-2</v>
      </c>
      <c r="KC6" s="51"/>
      <c r="KD6" s="52"/>
      <c r="KE6" s="52"/>
      <c r="KF6" s="52"/>
      <c r="KG6" s="52"/>
      <c r="KH6" s="52"/>
      <c r="KI6" s="52"/>
      <c r="KJ6" s="52"/>
      <c r="KK6" s="52"/>
      <c r="KL6" s="52"/>
      <c r="KM6" s="52"/>
      <c r="KN6" s="52"/>
      <c r="KO6" s="52"/>
      <c r="KP6" s="52"/>
      <c r="KQ6" s="53"/>
      <c r="KR6" s="34"/>
      <c r="KS6" s="34"/>
      <c r="KT6" s="34"/>
      <c r="KU6" s="34"/>
      <c r="KV6" s="54" t="str">
        <f>LEVEL1!MG6</f>
        <v>Quotation 6-1</v>
      </c>
      <c r="KW6" s="54"/>
      <c r="KX6" s="55"/>
      <c r="KY6" s="55"/>
      <c r="KZ6" s="55"/>
      <c r="LA6" s="55"/>
      <c r="LB6" s="55"/>
      <c r="LC6" s="55"/>
      <c r="LD6" s="55"/>
      <c r="LE6" s="55"/>
      <c r="LF6" s="55"/>
      <c r="LG6" s="55"/>
      <c r="LH6" s="55"/>
      <c r="LI6" s="55"/>
      <c r="LJ6" s="55"/>
      <c r="LK6" s="56"/>
      <c r="LL6" s="34"/>
      <c r="LM6" s="34"/>
      <c r="LN6" s="34"/>
      <c r="LO6" s="34"/>
      <c r="LP6" s="54" t="str">
        <f>LEVEL1!NA6</f>
        <v>Quotation 6-2</v>
      </c>
      <c r="LQ6" s="54"/>
      <c r="LR6" s="55"/>
      <c r="LS6" s="55"/>
      <c r="LT6" s="55"/>
      <c r="LU6" s="55"/>
      <c r="LV6" s="55"/>
      <c r="LW6" s="55"/>
      <c r="LX6" s="55"/>
      <c r="LY6" s="55"/>
      <c r="LZ6" s="55"/>
      <c r="MA6" s="55"/>
      <c r="MB6" s="55"/>
      <c r="MC6" s="55"/>
      <c r="MD6" s="55"/>
      <c r="ME6" s="56"/>
      <c r="MF6" s="34"/>
      <c r="MG6" s="34"/>
      <c r="MH6" s="34"/>
      <c r="MI6" s="34"/>
      <c r="MJ6" s="57" t="str">
        <f>LEVEL1!NU6</f>
        <v>Quotation 7-1</v>
      </c>
      <c r="MK6" s="57"/>
      <c r="ML6" s="58"/>
      <c r="MM6" s="58"/>
      <c r="MN6" s="58"/>
      <c r="MO6" s="58"/>
      <c r="MP6" s="58"/>
      <c r="MQ6" s="58"/>
      <c r="MR6" s="58"/>
      <c r="MS6" s="58"/>
      <c r="MT6" s="58"/>
      <c r="MU6" s="58"/>
      <c r="MV6" s="58"/>
      <c r="MW6" s="58"/>
      <c r="MX6" s="58"/>
      <c r="MY6" s="59"/>
      <c r="MZ6" s="34"/>
      <c r="NA6" s="34"/>
      <c r="NB6" s="34"/>
      <c r="NC6" s="34"/>
      <c r="ND6" s="57" t="str">
        <f>LEVEL1!OO6</f>
        <v>Quotation 7-2</v>
      </c>
      <c r="NE6" s="57"/>
      <c r="NF6" s="58"/>
      <c r="NG6" s="58"/>
      <c r="NH6" s="58"/>
      <c r="NI6" s="58"/>
      <c r="NJ6" s="58"/>
      <c r="NK6" s="58"/>
      <c r="NL6" s="58"/>
      <c r="NM6" s="58"/>
      <c r="NN6" s="58"/>
      <c r="NO6" s="58"/>
      <c r="NP6" s="58"/>
      <c r="NQ6" s="58"/>
      <c r="NR6" s="58"/>
      <c r="NS6" s="59"/>
      <c r="NT6" s="34"/>
      <c r="NU6" s="34"/>
      <c r="NV6" s="34"/>
      <c r="NW6" s="34"/>
      <c r="NX6" s="60" t="str">
        <f>LEVEL1!PI6</f>
        <v>Quotation 8-1</v>
      </c>
      <c r="NY6" s="60"/>
      <c r="NZ6" s="61"/>
      <c r="OA6" s="61"/>
      <c r="OB6" s="61"/>
      <c r="OC6" s="61"/>
      <c r="OD6" s="61"/>
      <c r="OE6" s="61"/>
      <c r="OF6" s="61"/>
      <c r="OG6" s="61"/>
      <c r="OH6" s="61"/>
      <c r="OI6" s="61"/>
      <c r="OJ6" s="61"/>
      <c r="OK6" s="61"/>
      <c r="OL6" s="61"/>
      <c r="OM6" s="62"/>
      <c r="ON6" s="34"/>
      <c r="OO6" s="34"/>
      <c r="OP6" s="34"/>
      <c r="OQ6" s="34"/>
      <c r="OR6" s="60" t="str">
        <f>LEVEL1!QC6</f>
        <v>Quotation 8-2</v>
      </c>
      <c r="OS6" s="60"/>
      <c r="OT6" s="61"/>
      <c r="OU6" s="61"/>
      <c r="OV6" s="61"/>
      <c r="OW6" s="61"/>
      <c r="OX6" s="61"/>
      <c r="OY6" s="61"/>
      <c r="OZ6" s="61"/>
      <c r="PA6" s="61"/>
      <c r="PB6" s="61"/>
      <c r="PC6" s="61"/>
      <c r="PD6" s="61"/>
      <c r="PE6" s="61"/>
      <c r="PF6" s="61"/>
      <c r="PG6" s="62"/>
    </row>
    <row r="7" spans="2:423" s="63" customFormat="1" ht="18" customHeight="1">
      <c r="B7" s="64"/>
      <c r="C7" s="65"/>
      <c r="D7" s="65"/>
      <c r="E7" s="65"/>
      <c r="F7" s="65"/>
      <c r="G7" s="66"/>
      <c r="H7" s="67" t="s">
        <v>12</v>
      </c>
      <c r="I7" s="68"/>
      <c r="J7" s="68"/>
      <c r="K7" s="68"/>
      <c r="L7" s="68"/>
      <c r="M7" s="68"/>
      <c r="N7" s="68"/>
      <c r="O7" s="68"/>
      <c r="P7" s="69" t="s">
        <v>12</v>
      </c>
      <c r="Q7" s="70"/>
      <c r="R7" s="71" t="s">
        <v>13</v>
      </c>
      <c r="S7" s="70"/>
      <c r="T7" s="71" t="s">
        <v>14</v>
      </c>
      <c r="U7" s="70"/>
      <c r="V7" s="72" t="s">
        <v>15</v>
      </c>
      <c r="W7" s="73"/>
      <c r="X7" s="74"/>
      <c r="Y7" s="74"/>
      <c r="Z7" s="74"/>
      <c r="AA7" s="74"/>
      <c r="AB7" s="75" t="s">
        <v>12</v>
      </c>
      <c r="AC7" s="76"/>
      <c r="AD7" s="76"/>
      <c r="AE7" s="76"/>
      <c r="AF7" s="76"/>
      <c r="AG7" s="76"/>
      <c r="AH7" s="76"/>
      <c r="AI7" s="76"/>
      <c r="AJ7" s="77"/>
      <c r="AK7" s="78"/>
      <c r="AL7" s="79" t="s">
        <v>13</v>
      </c>
      <c r="AM7" s="78"/>
      <c r="AN7" s="79" t="s">
        <v>14</v>
      </c>
      <c r="AO7" s="78"/>
      <c r="AP7" s="79" t="s">
        <v>15</v>
      </c>
      <c r="AQ7" s="80"/>
      <c r="AR7" s="74"/>
      <c r="AS7" s="74"/>
      <c r="AT7" s="74"/>
      <c r="AU7" s="74"/>
      <c r="AV7" s="75" t="s">
        <v>12</v>
      </c>
      <c r="AW7" s="76"/>
      <c r="AX7" s="76"/>
      <c r="AY7" s="76"/>
      <c r="AZ7" s="76"/>
      <c r="BA7" s="76"/>
      <c r="BB7" s="76"/>
      <c r="BC7" s="76"/>
      <c r="BD7" s="77"/>
      <c r="BE7" s="78"/>
      <c r="BF7" s="79" t="s">
        <v>13</v>
      </c>
      <c r="BG7" s="78"/>
      <c r="BH7" s="79" t="s">
        <v>14</v>
      </c>
      <c r="BI7" s="78"/>
      <c r="BJ7" s="79" t="s">
        <v>15</v>
      </c>
      <c r="BK7" s="80"/>
      <c r="BL7" s="74"/>
      <c r="BM7" s="74"/>
      <c r="BN7" s="74"/>
      <c r="BO7" s="74"/>
      <c r="BP7" s="81" t="s">
        <v>12</v>
      </c>
      <c r="BQ7" s="82"/>
      <c r="BR7" s="82"/>
      <c r="BS7" s="82"/>
      <c r="BT7" s="82"/>
      <c r="BU7" s="82"/>
      <c r="BV7" s="82"/>
      <c r="BW7" s="82"/>
      <c r="BX7" s="83"/>
      <c r="BY7" s="84"/>
      <c r="BZ7" s="85" t="s">
        <v>13</v>
      </c>
      <c r="CA7" s="86"/>
      <c r="CB7" s="85" t="s">
        <v>14</v>
      </c>
      <c r="CC7" s="86"/>
      <c r="CD7" s="85" t="s">
        <v>15</v>
      </c>
      <c r="CE7" s="87"/>
      <c r="CF7" s="74"/>
      <c r="CG7" s="74"/>
      <c r="CH7" s="74"/>
      <c r="CI7" s="74"/>
      <c r="CJ7" s="81" t="s">
        <v>12</v>
      </c>
      <c r="CK7" s="82"/>
      <c r="CL7" s="82"/>
      <c r="CM7" s="82"/>
      <c r="CN7" s="82"/>
      <c r="CO7" s="82"/>
      <c r="CP7" s="82"/>
      <c r="CQ7" s="82"/>
      <c r="CR7" s="83"/>
      <c r="CS7" s="84"/>
      <c r="CT7" s="85" t="s">
        <v>13</v>
      </c>
      <c r="CU7" s="86"/>
      <c r="CV7" s="85" t="s">
        <v>14</v>
      </c>
      <c r="CW7" s="86"/>
      <c r="CX7" s="85" t="s">
        <v>15</v>
      </c>
      <c r="CY7" s="87"/>
      <c r="CZ7" s="74"/>
      <c r="DA7" s="74"/>
      <c r="DB7" s="74"/>
      <c r="DC7" s="74"/>
      <c r="DD7" s="81" t="s">
        <v>12</v>
      </c>
      <c r="DE7" s="82"/>
      <c r="DF7" s="82"/>
      <c r="DG7" s="82"/>
      <c r="DH7" s="82"/>
      <c r="DI7" s="82"/>
      <c r="DJ7" s="82"/>
      <c r="DK7" s="82"/>
      <c r="DL7" s="83"/>
      <c r="DM7" s="84"/>
      <c r="DN7" s="85" t="s">
        <v>13</v>
      </c>
      <c r="DO7" s="86"/>
      <c r="DP7" s="85" t="s">
        <v>14</v>
      </c>
      <c r="DQ7" s="86"/>
      <c r="DR7" s="85" t="s">
        <v>15</v>
      </c>
      <c r="DS7" s="87"/>
      <c r="DT7" s="74"/>
      <c r="DU7" s="74"/>
      <c r="DV7" s="74"/>
      <c r="DW7" s="74"/>
      <c r="DX7" s="81" t="s">
        <v>12</v>
      </c>
      <c r="DY7" s="82"/>
      <c r="DZ7" s="82"/>
      <c r="EA7" s="82"/>
      <c r="EB7" s="82"/>
      <c r="EC7" s="82"/>
      <c r="ED7" s="82"/>
      <c r="EE7" s="82"/>
      <c r="EF7" s="83"/>
      <c r="EG7" s="84"/>
      <c r="EH7" s="85" t="s">
        <v>13</v>
      </c>
      <c r="EI7" s="86"/>
      <c r="EJ7" s="85" t="s">
        <v>14</v>
      </c>
      <c r="EK7" s="86"/>
      <c r="EL7" s="85" t="s">
        <v>15</v>
      </c>
      <c r="EM7" s="87"/>
      <c r="EN7" s="74"/>
      <c r="EO7" s="74"/>
      <c r="EP7" s="74"/>
      <c r="EQ7" s="74"/>
      <c r="ER7" s="81" t="s">
        <v>12</v>
      </c>
      <c r="ES7" s="82"/>
      <c r="ET7" s="82"/>
      <c r="EU7" s="82"/>
      <c r="EV7" s="82"/>
      <c r="EW7" s="82"/>
      <c r="EX7" s="82"/>
      <c r="EY7" s="82"/>
      <c r="EZ7" s="83"/>
      <c r="FA7" s="84"/>
      <c r="FB7" s="85" t="s">
        <v>13</v>
      </c>
      <c r="FC7" s="86"/>
      <c r="FD7" s="85" t="s">
        <v>14</v>
      </c>
      <c r="FE7" s="86"/>
      <c r="FF7" s="85" t="s">
        <v>15</v>
      </c>
      <c r="FG7" s="87"/>
      <c r="FH7" s="74"/>
      <c r="FI7" s="74"/>
      <c r="FJ7" s="74"/>
      <c r="FK7" s="74"/>
      <c r="FL7" s="88" t="s">
        <v>12</v>
      </c>
      <c r="FM7" s="89"/>
      <c r="FN7" s="89"/>
      <c r="FO7" s="89"/>
      <c r="FP7" s="89"/>
      <c r="FQ7" s="89"/>
      <c r="FR7" s="89"/>
      <c r="FS7" s="89"/>
      <c r="FT7" s="90"/>
      <c r="FU7" s="91"/>
      <c r="FV7" s="92" t="s">
        <v>13</v>
      </c>
      <c r="FW7" s="93"/>
      <c r="FX7" s="92" t="s">
        <v>14</v>
      </c>
      <c r="FY7" s="93"/>
      <c r="FZ7" s="92" t="s">
        <v>15</v>
      </c>
      <c r="GA7" s="94"/>
      <c r="GB7" s="74"/>
      <c r="GC7" s="74"/>
      <c r="GD7" s="74"/>
      <c r="GE7" s="74"/>
      <c r="GF7" s="95" t="s">
        <v>12</v>
      </c>
      <c r="GG7" s="96"/>
      <c r="GH7" s="96"/>
      <c r="GI7" s="96"/>
      <c r="GJ7" s="96"/>
      <c r="GK7" s="96"/>
      <c r="GL7" s="96"/>
      <c r="GM7" s="96"/>
      <c r="GN7" s="97"/>
      <c r="GO7" s="98"/>
      <c r="GP7" s="99" t="s">
        <v>13</v>
      </c>
      <c r="GQ7" s="98"/>
      <c r="GR7" s="99" t="s">
        <v>14</v>
      </c>
      <c r="GS7" s="98"/>
      <c r="GT7" s="99" t="s">
        <v>15</v>
      </c>
      <c r="GU7" s="100"/>
      <c r="GV7" s="74"/>
      <c r="GW7" s="74"/>
      <c r="GX7" s="74"/>
      <c r="GY7" s="74"/>
      <c r="GZ7" s="95" t="s">
        <v>12</v>
      </c>
      <c r="HA7" s="96"/>
      <c r="HB7" s="96"/>
      <c r="HC7" s="96"/>
      <c r="HD7" s="96"/>
      <c r="HE7" s="96"/>
      <c r="HF7" s="96"/>
      <c r="HG7" s="96"/>
      <c r="HH7" s="97"/>
      <c r="HI7" s="98"/>
      <c r="HJ7" s="99" t="s">
        <v>13</v>
      </c>
      <c r="HK7" s="98"/>
      <c r="HL7" s="99" t="s">
        <v>14</v>
      </c>
      <c r="HM7" s="98"/>
      <c r="HN7" s="99" t="s">
        <v>15</v>
      </c>
      <c r="HO7" s="100"/>
      <c r="HP7" s="74"/>
      <c r="HQ7" s="74"/>
      <c r="HR7" s="74"/>
      <c r="HS7" s="74"/>
      <c r="HT7" s="101" t="s">
        <v>12</v>
      </c>
      <c r="HU7" s="102"/>
      <c r="HV7" s="102"/>
      <c r="HW7" s="102"/>
      <c r="HX7" s="102"/>
      <c r="HY7" s="102"/>
      <c r="HZ7" s="102"/>
      <c r="IA7" s="102"/>
      <c r="IB7" s="103"/>
      <c r="IC7" s="104"/>
      <c r="ID7" s="105" t="s">
        <v>13</v>
      </c>
      <c r="IE7" s="104"/>
      <c r="IF7" s="105" t="s">
        <v>14</v>
      </c>
      <c r="IG7" s="104"/>
      <c r="IH7" s="105" t="s">
        <v>15</v>
      </c>
      <c r="II7" s="106"/>
      <c r="IJ7" s="74"/>
      <c r="IK7" s="74"/>
      <c r="IL7" s="74"/>
      <c r="IM7" s="74"/>
      <c r="IN7" s="101" t="s">
        <v>12</v>
      </c>
      <c r="IO7" s="102"/>
      <c r="IP7" s="102"/>
      <c r="IQ7" s="102"/>
      <c r="IR7" s="102"/>
      <c r="IS7" s="102"/>
      <c r="IT7" s="102"/>
      <c r="IU7" s="102"/>
      <c r="IV7" s="103"/>
      <c r="IW7" s="104"/>
      <c r="IX7" s="105" t="s">
        <v>13</v>
      </c>
      <c r="IY7" s="104"/>
      <c r="IZ7" s="105" t="s">
        <v>14</v>
      </c>
      <c r="JA7" s="104"/>
      <c r="JB7" s="105" t="s">
        <v>15</v>
      </c>
      <c r="JC7" s="106"/>
      <c r="JD7" s="74"/>
      <c r="JE7" s="74"/>
      <c r="JF7" s="74"/>
      <c r="JG7" s="74"/>
      <c r="JH7" s="107" t="s">
        <v>12</v>
      </c>
      <c r="JI7" s="108"/>
      <c r="JJ7" s="108"/>
      <c r="JK7" s="108"/>
      <c r="JL7" s="108"/>
      <c r="JM7" s="108"/>
      <c r="JN7" s="108"/>
      <c r="JO7" s="108"/>
      <c r="JP7" s="109"/>
      <c r="JQ7" s="110"/>
      <c r="JR7" s="111" t="s">
        <v>13</v>
      </c>
      <c r="JS7" s="110"/>
      <c r="JT7" s="111" t="s">
        <v>14</v>
      </c>
      <c r="JU7" s="110"/>
      <c r="JV7" s="111" t="s">
        <v>15</v>
      </c>
      <c r="JW7" s="112"/>
      <c r="JX7" s="74"/>
      <c r="JY7" s="74"/>
      <c r="JZ7" s="74"/>
      <c r="KA7" s="74"/>
      <c r="KB7" s="107" t="s">
        <v>12</v>
      </c>
      <c r="KC7" s="108"/>
      <c r="KD7" s="108"/>
      <c r="KE7" s="108"/>
      <c r="KF7" s="108"/>
      <c r="KG7" s="108"/>
      <c r="KH7" s="108"/>
      <c r="KI7" s="108"/>
      <c r="KJ7" s="109"/>
      <c r="KK7" s="110"/>
      <c r="KL7" s="111" t="s">
        <v>13</v>
      </c>
      <c r="KM7" s="110"/>
      <c r="KN7" s="111" t="s">
        <v>14</v>
      </c>
      <c r="KO7" s="110"/>
      <c r="KP7" s="111" t="s">
        <v>15</v>
      </c>
      <c r="KQ7" s="112"/>
      <c r="KR7" s="74"/>
      <c r="KS7" s="74"/>
      <c r="KT7" s="74"/>
      <c r="KU7" s="74"/>
      <c r="KV7" s="113" t="s">
        <v>12</v>
      </c>
      <c r="KW7" s="114"/>
      <c r="KX7" s="114"/>
      <c r="KY7" s="114"/>
      <c r="KZ7" s="114"/>
      <c r="LA7" s="114"/>
      <c r="LB7" s="114"/>
      <c r="LC7" s="114"/>
      <c r="LD7" s="115"/>
      <c r="LE7" s="116"/>
      <c r="LF7" s="117" t="s">
        <v>13</v>
      </c>
      <c r="LG7" s="116"/>
      <c r="LH7" s="117" t="s">
        <v>14</v>
      </c>
      <c r="LI7" s="116"/>
      <c r="LJ7" s="117" t="s">
        <v>15</v>
      </c>
      <c r="LK7" s="118"/>
      <c r="LL7" s="74"/>
      <c r="LM7" s="74"/>
      <c r="LN7" s="74"/>
      <c r="LO7" s="74"/>
      <c r="LP7" s="113" t="s">
        <v>12</v>
      </c>
      <c r="LQ7" s="114"/>
      <c r="LR7" s="114"/>
      <c r="LS7" s="114"/>
      <c r="LT7" s="114"/>
      <c r="LU7" s="114"/>
      <c r="LV7" s="114"/>
      <c r="LW7" s="114"/>
      <c r="LX7" s="115"/>
      <c r="LY7" s="116"/>
      <c r="LZ7" s="117" t="s">
        <v>13</v>
      </c>
      <c r="MA7" s="116"/>
      <c r="MB7" s="117" t="s">
        <v>14</v>
      </c>
      <c r="MC7" s="116"/>
      <c r="MD7" s="117" t="s">
        <v>15</v>
      </c>
      <c r="ME7" s="118"/>
      <c r="MF7" s="74"/>
      <c r="MG7" s="74"/>
      <c r="MH7" s="74"/>
      <c r="MI7" s="74"/>
      <c r="MJ7" s="119" t="s">
        <v>12</v>
      </c>
      <c r="MK7" s="120"/>
      <c r="ML7" s="120"/>
      <c r="MM7" s="120"/>
      <c r="MN7" s="120"/>
      <c r="MO7" s="120"/>
      <c r="MP7" s="120"/>
      <c r="MQ7" s="120"/>
      <c r="MR7" s="121"/>
      <c r="MS7" s="122"/>
      <c r="MT7" s="123" t="s">
        <v>13</v>
      </c>
      <c r="MU7" s="122"/>
      <c r="MV7" s="123" t="s">
        <v>14</v>
      </c>
      <c r="MW7" s="122"/>
      <c r="MX7" s="123" t="s">
        <v>15</v>
      </c>
      <c r="MY7" s="124"/>
      <c r="MZ7" s="74"/>
      <c r="NA7" s="74"/>
      <c r="NB7" s="74"/>
      <c r="NC7" s="74"/>
      <c r="ND7" s="119" t="s">
        <v>12</v>
      </c>
      <c r="NE7" s="120"/>
      <c r="NF7" s="120"/>
      <c r="NG7" s="120"/>
      <c r="NH7" s="120"/>
      <c r="NI7" s="120"/>
      <c r="NJ7" s="120"/>
      <c r="NK7" s="120"/>
      <c r="NL7" s="121"/>
      <c r="NM7" s="122"/>
      <c r="NN7" s="123" t="s">
        <v>13</v>
      </c>
      <c r="NO7" s="122"/>
      <c r="NP7" s="123" t="s">
        <v>14</v>
      </c>
      <c r="NQ7" s="122"/>
      <c r="NR7" s="123" t="s">
        <v>15</v>
      </c>
      <c r="NS7" s="124"/>
      <c r="NT7" s="74"/>
      <c r="NU7" s="74"/>
      <c r="NV7" s="74"/>
      <c r="NW7" s="74"/>
      <c r="NX7" s="125" t="s">
        <v>12</v>
      </c>
      <c r="NY7" s="126"/>
      <c r="NZ7" s="126"/>
      <c r="OA7" s="126"/>
      <c r="OB7" s="126"/>
      <c r="OC7" s="126"/>
      <c r="OD7" s="126"/>
      <c r="OE7" s="126"/>
      <c r="OF7" s="127"/>
      <c r="OG7" s="128"/>
      <c r="OH7" s="129" t="s">
        <v>13</v>
      </c>
      <c r="OI7" s="128"/>
      <c r="OJ7" s="129" t="s">
        <v>14</v>
      </c>
      <c r="OK7" s="128"/>
      <c r="OL7" s="129" t="s">
        <v>15</v>
      </c>
      <c r="OM7" s="130"/>
      <c r="ON7" s="74"/>
      <c r="OO7" s="74"/>
      <c r="OP7" s="74"/>
      <c r="OQ7" s="74"/>
      <c r="OR7" s="125" t="s">
        <v>12</v>
      </c>
      <c r="OS7" s="126"/>
      <c r="OT7" s="126"/>
      <c r="OU7" s="126"/>
      <c r="OV7" s="126"/>
      <c r="OW7" s="126"/>
      <c r="OX7" s="126"/>
      <c r="OY7" s="126"/>
      <c r="OZ7" s="127"/>
      <c r="PA7" s="128"/>
      <c r="PB7" s="129" t="s">
        <v>13</v>
      </c>
      <c r="PC7" s="128"/>
      <c r="PD7" s="129" t="s">
        <v>14</v>
      </c>
      <c r="PE7" s="128"/>
      <c r="PF7" s="129" t="s">
        <v>15</v>
      </c>
      <c r="PG7" s="130"/>
    </row>
    <row r="8" spans="2:423" s="63" customFormat="1" ht="18" customHeight="1">
      <c r="B8" s="64"/>
      <c r="C8" s="65"/>
      <c r="D8" s="65"/>
      <c r="E8" s="65"/>
      <c r="F8" s="65"/>
      <c r="G8" s="66"/>
      <c r="H8" s="67" t="s">
        <v>16</v>
      </c>
      <c r="I8" s="131"/>
      <c r="J8" s="132" t="s">
        <v>17</v>
      </c>
      <c r="K8" s="131"/>
      <c r="L8" s="132" t="s">
        <v>18</v>
      </c>
      <c r="M8" s="131"/>
      <c r="N8" s="132" t="s">
        <v>19</v>
      </c>
      <c r="O8" s="131"/>
      <c r="P8" s="133"/>
      <c r="Q8" s="134"/>
      <c r="R8" s="133"/>
      <c r="S8" s="134"/>
      <c r="T8" s="133"/>
      <c r="U8" s="134"/>
      <c r="V8" s="133"/>
      <c r="W8" s="135"/>
      <c r="X8" s="74"/>
      <c r="Y8" s="74"/>
      <c r="Z8" s="74"/>
      <c r="AA8" s="74"/>
      <c r="AB8" s="136" t="s">
        <v>16</v>
      </c>
      <c r="AC8" s="137"/>
      <c r="AD8" s="138" t="s">
        <v>17</v>
      </c>
      <c r="AE8" s="137"/>
      <c r="AF8" s="138" t="s">
        <v>18</v>
      </c>
      <c r="AG8" s="137"/>
      <c r="AH8" s="139" t="s">
        <v>19</v>
      </c>
      <c r="AI8" s="140"/>
      <c r="AJ8" s="141"/>
      <c r="AK8" s="142"/>
      <c r="AL8" s="141"/>
      <c r="AM8" s="142"/>
      <c r="AN8" s="141"/>
      <c r="AO8" s="142"/>
      <c r="AP8" s="141"/>
      <c r="AQ8" s="143"/>
      <c r="AR8" s="74"/>
      <c r="AS8" s="74"/>
      <c r="AT8" s="74"/>
      <c r="AU8" s="74"/>
      <c r="AV8" s="75" t="s">
        <v>16</v>
      </c>
      <c r="AW8" s="140"/>
      <c r="AX8" s="139" t="s">
        <v>17</v>
      </c>
      <c r="AY8" s="140"/>
      <c r="AZ8" s="139" t="s">
        <v>18</v>
      </c>
      <c r="BA8" s="140"/>
      <c r="BB8" s="139" t="s">
        <v>19</v>
      </c>
      <c r="BC8" s="140"/>
      <c r="BD8" s="141"/>
      <c r="BE8" s="142"/>
      <c r="BF8" s="141"/>
      <c r="BG8" s="142"/>
      <c r="BH8" s="141"/>
      <c r="BI8" s="142"/>
      <c r="BJ8" s="141"/>
      <c r="BK8" s="143"/>
      <c r="BL8" s="74"/>
      <c r="BM8" s="74"/>
      <c r="BN8" s="74"/>
      <c r="BO8" s="74"/>
      <c r="BP8" s="81" t="s">
        <v>16</v>
      </c>
      <c r="BQ8" s="82"/>
      <c r="BR8" s="144" t="s">
        <v>17</v>
      </c>
      <c r="BS8" s="145"/>
      <c r="BT8" s="82" t="s">
        <v>18</v>
      </c>
      <c r="BU8" s="82"/>
      <c r="BV8" s="144" t="s">
        <v>19</v>
      </c>
      <c r="BW8" s="145"/>
      <c r="BX8" s="146"/>
      <c r="BY8" s="147"/>
      <c r="BZ8" s="146"/>
      <c r="CA8" s="147"/>
      <c r="CB8" s="146"/>
      <c r="CC8" s="147"/>
      <c r="CD8" s="146"/>
      <c r="CE8" s="148"/>
      <c r="CF8" s="74"/>
      <c r="CG8" s="74"/>
      <c r="CH8" s="74"/>
      <c r="CI8" s="74"/>
      <c r="CJ8" s="81" t="s">
        <v>16</v>
      </c>
      <c r="CK8" s="82"/>
      <c r="CL8" s="144" t="s">
        <v>17</v>
      </c>
      <c r="CM8" s="145"/>
      <c r="CN8" s="82" t="s">
        <v>18</v>
      </c>
      <c r="CO8" s="82"/>
      <c r="CP8" s="144" t="s">
        <v>19</v>
      </c>
      <c r="CQ8" s="145"/>
      <c r="CR8" s="146"/>
      <c r="CS8" s="147"/>
      <c r="CT8" s="146"/>
      <c r="CU8" s="147"/>
      <c r="CV8" s="146"/>
      <c r="CW8" s="147"/>
      <c r="CX8" s="146"/>
      <c r="CY8" s="148"/>
      <c r="CZ8" s="74"/>
      <c r="DA8" s="74"/>
      <c r="DB8" s="74"/>
      <c r="DC8" s="74"/>
      <c r="DD8" s="81" t="s">
        <v>16</v>
      </c>
      <c r="DE8" s="82"/>
      <c r="DF8" s="144" t="s">
        <v>17</v>
      </c>
      <c r="DG8" s="145"/>
      <c r="DH8" s="82" t="s">
        <v>18</v>
      </c>
      <c r="DI8" s="82"/>
      <c r="DJ8" s="144" t="s">
        <v>19</v>
      </c>
      <c r="DK8" s="145"/>
      <c r="DL8" s="146"/>
      <c r="DM8" s="147"/>
      <c r="DN8" s="146"/>
      <c r="DO8" s="147"/>
      <c r="DP8" s="146"/>
      <c r="DQ8" s="147"/>
      <c r="DR8" s="146"/>
      <c r="DS8" s="148"/>
      <c r="DT8" s="74"/>
      <c r="DU8" s="74"/>
      <c r="DV8" s="74"/>
      <c r="DW8" s="74"/>
      <c r="DX8" s="81" t="s">
        <v>16</v>
      </c>
      <c r="DY8" s="82"/>
      <c r="DZ8" s="144" t="s">
        <v>17</v>
      </c>
      <c r="EA8" s="145"/>
      <c r="EB8" s="82" t="s">
        <v>18</v>
      </c>
      <c r="EC8" s="82"/>
      <c r="ED8" s="144" t="s">
        <v>19</v>
      </c>
      <c r="EE8" s="145"/>
      <c r="EF8" s="146"/>
      <c r="EG8" s="147"/>
      <c r="EH8" s="146"/>
      <c r="EI8" s="147"/>
      <c r="EJ8" s="146"/>
      <c r="EK8" s="147"/>
      <c r="EL8" s="146"/>
      <c r="EM8" s="148"/>
      <c r="EN8" s="74"/>
      <c r="EO8" s="74"/>
      <c r="EP8" s="74"/>
      <c r="EQ8" s="74"/>
      <c r="ER8" s="81" t="s">
        <v>16</v>
      </c>
      <c r="ES8" s="82"/>
      <c r="ET8" s="144" t="s">
        <v>17</v>
      </c>
      <c r="EU8" s="145"/>
      <c r="EV8" s="82" t="s">
        <v>18</v>
      </c>
      <c r="EW8" s="82"/>
      <c r="EX8" s="144" t="s">
        <v>19</v>
      </c>
      <c r="EY8" s="145"/>
      <c r="EZ8" s="146"/>
      <c r="FA8" s="147"/>
      <c r="FB8" s="146"/>
      <c r="FC8" s="147"/>
      <c r="FD8" s="146"/>
      <c r="FE8" s="147"/>
      <c r="FF8" s="146"/>
      <c r="FG8" s="148"/>
      <c r="FH8" s="74"/>
      <c r="FI8" s="74"/>
      <c r="FJ8" s="74"/>
      <c r="FK8" s="74"/>
      <c r="FL8" s="88" t="s">
        <v>16</v>
      </c>
      <c r="FM8" s="89"/>
      <c r="FN8" s="149" t="s">
        <v>17</v>
      </c>
      <c r="FO8" s="150"/>
      <c r="FP8" s="89" t="s">
        <v>18</v>
      </c>
      <c r="FQ8" s="89"/>
      <c r="FR8" s="149" t="s">
        <v>19</v>
      </c>
      <c r="FS8" s="150"/>
      <c r="FT8" s="151"/>
      <c r="FU8" s="152"/>
      <c r="FV8" s="151"/>
      <c r="FW8" s="152"/>
      <c r="FX8" s="151"/>
      <c r="FY8" s="152"/>
      <c r="FZ8" s="151"/>
      <c r="GA8" s="153"/>
      <c r="GB8" s="74"/>
      <c r="GC8" s="74"/>
      <c r="GD8" s="74"/>
      <c r="GE8" s="74"/>
      <c r="GF8" s="95" t="s">
        <v>16</v>
      </c>
      <c r="GG8" s="154"/>
      <c r="GH8" s="155" t="s">
        <v>17</v>
      </c>
      <c r="GI8" s="154"/>
      <c r="GJ8" s="155" t="s">
        <v>18</v>
      </c>
      <c r="GK8" s="154"/>
      <c r="GL8" s="155" t="s">
        <v>19</v>
      </c>
      <c r="GM8" s="154"/>
      <c r="GN8" s="156"/>
      <c r="GO8" s="157"/>
      <c r="GP8" s="156"/>
      <c r="GQ8" s="157"/>
      <c r="GR8" s="156"/>
      <c r="GS8" s="157"/>
      <c r="GT8" s="156"/>
      <c r="GU8" s="158"/>
      <c r="GV8" s="74"/>
      <c r="GW8" s="74"/>
      <c r="GX8" s="74"/>
      <c r="GY8" s="74"/>
      <c r="GZ8" s="95" t="s">
        <v>16</v>
      </c>
      <c r="HA8" s="154"/>
      <c r="HB8" s="155" t="s">
        <v>17</v>
      </c>
      <c r="HC8" s="154"/>
      <c r="HD8" s="155" t="s">
        <v>18</v>
      </c>
      <c r="HE8" s="154"/>
      <c r="HF8" s="155" t="s">
        <v>19</v>
      </c>
      <c r="HG8" s="154"/>
      <c r="HH8" s="156"/>
      <c r="HI8" s="157"/>
      <c r="HJ8" s="156"/>
      <c r="HK8" s="157"/>
      <c r="HL8" s="156"/>
      <c r="HM8" s="157"/>
      <c r="HN8" s="156"/>
      <c r="HO8" s="158"/>
      <c r="HP8" s="74"/>
      <c r="HQ8" s="74"/>
      <c r="HR8" s="74"/>
      <c r="HS8" s="74"/>
      <c r="HT8" s="101" t="s">
        <v>16</v>
      </c>
      <c r="HU8" s="159"/>
      <c r="HV8" s="160" t="s">
        <v>17</v>
      </c>
      <c r="HW8" s="159"/>
      <c r="HX8" s="160" t="s">
        <v>18</v>
      </c>
      <c r="HY8" s="159"/>
      <c r="HZ8" s="160" t="s">
        <v>19</v>
      </c>
      <c r="IA8" s="159"/>
      <c r="IB8" s="161"/>
      <c r="IC8" s="162"/>
      <c r="ID8" s="161"/>
      <c r="IE8" s="162"/>
      <c r="IF8" s="161"/>
      <c r="IG8" s="162"/>
      <c r="IH8" s="161"/>
      <c r="II8" s="163"/>
      <c r="IJ8" s="74"/>
      <c r="IK8" s="74"/>
      <c r="IL8" s="74"/>
      <c r="IM8" s="74"/>
      <c r="IN8" s="101" t="s">
        <v>16</v>
      </c>
      <c r="IO8" s="159"/>
      <c r="IP8" s="160" t="s">
        <v>17</v>
      </c>
      <c r="IQ8" s="159"/>
      <c r="IR8" s="160" t="s">
        <v>18</v>
      </c>
      <c r="IS8" s="159"/>
      <c r="IT8" s="160" t="s">
        <v>19</v>
      </c>
      <c r="IU8" s="159"/>
      <c r="IV8" s="161"/>
      <c r="IW8" s="162"/>
      <c r="IX8" s="161"/>
      <c r="IY8" s="162"/>
      <c r="IZ8" s="161"/>
      <c r="JA8" s="162"/>
      <c r="JB8" s="161"/>
      <c r="JC8" s="163"/>
      <c r="JD8" s="74"/>
      <c r="JE8" s="74"/>
      <c r="JF8" s="74"/>
      <c r="JG8" s="74"/>
      <c r="JH8" s="107" t="s">
        <v>16</v>
      </c>
      <c r="JI8" s="164"/>
      <c r="JJ8" s="165" t="s">
        <v>17</v>
      </c>
      <c r="JK8" s="164"/>
      <c r="JL8" s="165" t="s">
        <v>18</v>
      </c>
      <c r="JM8" s="164"/>
      <c r="JN8" s="165" t="s">
        <v>19</v>
      </c>
      <c r="JO8" s="164"/>
      <c r="JP8" s="166"/>
      <c r="JQ8" s="167"/>
      <c r="JR8" s="166"/>
      <c r="JS8" s="167"/>
      <c r="JT8" s="166"/>
      <c r="JU8" s="167"/>
      <c r="JV8" s="166"/>
      <c r="JW8" s="168"/>
      <c r="JX8" s="74"/>
      <c r="JY8" s="74"/>
      <c r="JZ8" s="74"/>
      <c r="KA8" s="74"/>
      <c r="KB8" s="107" t="s">
        <v>16</v>
      </c>
      <c r="KC8" s="164"/>
      <c r="KD8" s="165" t="s">
        <v>17</v>
      </c>
      <c r="KE8" s="164"/>
      <c r="KF8" s="165" t="s">
        <v>18</v>
      </c>
      <c r="KG8" s="164"/>
      <c r="KH8" s="165" t="s">
        <v>19</v>
      </c>
      <c r="KI8" s="164"/>
      <c r="KJ8" s="166"/>
      <c r="KK8" s="167"/>
      <c r="KL8" s="166"/>
      <c r="KM8" s="167"/>
      <c r="KN8" s="166"/>
      <c r="KO8" s="167"/>
      <c r="KP8" s="166"/>
      <c r="KQ8" s="168"/>
      <c r="KR8" s="74"/>
      <c r="KS8" s="74"/>
      <c r="KT8" s="74"/>
      <c r="KU8" s="74"/>
      <c r="KV8" s="113" t="s">
        <v>16</v>
      </c>
      <c r="KW8" s="169"/>
      <c r="KX8" s="170" t="s">
        <v>17</v>
      </c>
      <c r="KY8" s="169"/>
      <c r="KZ8" s="170" t="s">
        <v>18</v>
      </c>
      <c r="LA8" s="169"/>
      <c r="LB8" s="170" t="s">
        <v>19</v>
      </c>
      <c r="LC8" s="169"/>
      <c r="LD8" s="171"/>
      <c r="LE8" s="172"/>
      <c r="LF8" s="171"/>
      <c r="LG8" s="172"/>
      <c r="LH8" s="171"/>
      <c r="LI8" s="172"/>
      <c r="LJ8" s="171"/>
      <c r="LK8" s="173"/>
      <c r="LL8" s="74"/>
      <c r="LM8" s="74"/>
      <c r="LN8" s="74"/>
      <c r="LO8" s="74"/>
      <c r="LP8" s="113" t="s">
        <v>16</v>
      </c>
      <c r="LQ8" s="169"/>
      <c r="LR8" s="170" t="s">
        <v>17</v>
      </c>
      <c r="LS8" s="169"/>
      <c r="LT8" s="170" t="s">
        <v>18</v>
      </c>
      <c r="LU8" s="169"/>
      <c r="LV8" s="170" t="s">
        <v>19</v>
      </c>
      <c r="LW8" s="169"/>
      <c r="LX8" s="171"/>
      <c r="LY8" s="172"/>
      <c r="LZ8" s="171"/>
      <c r="MA8" s="172"/>
      <c r="MB8" s="171"/>
      <c r="MC8" s="172"/>
      <c r="MD8" s="171"/>
      <c r="ME8" s="173"/>
      <c r="MF8" s="74"/>
      <c r="MG8" s="74"/>
      <c r="MH8" s="74"/>
      <c r="MI8" s="74"/>
      <c r="MJ8" s="119" t="s">
        <v>16</v>
      </c>
      <c r="MK8" s="174"/>
      <c r="ML8" s="175" t="s">
        <v>17</v>
      </c>
      <c r="MM8" s="174"/>
      <c r="MN8" s="175" t="s">
        <v>18</v>
      </c>
      <c r="MO8" s="174"/>
      <c r="MP8" s="175" t="s">
        <v>19</v>
      </c>
      <c r="MQ8" s="174"/>
      <c r="MR8" s="176"/>
      <c r="MS8" s="177"/>
      <c r="MT8" s="176"/>
      <c r="MU8" s="177"/>
      <c r="MV8" s="176"/>
      <c r="MW8" s="177"/>
      <c r="MX8" s="176"/>
      <c r="MY8" s="178"/>
      <c r="MZ8" s="74"/>
      <c r="NA8" s="74"/>
      <c r="NB8" s="74"/>
      <c r="NC8" s="74"/>
      <c r="ND8" s="119" t="s">
        <v>16</v>
      </c>
      <c r="NE8" s="174"/>
      <c r="NF8" s="175" t="s">
        <v>17</v>
      </c>
      <c r="NG8" s="174"/>
      <c r="NH8" s="175" t="s">
        <v>18</v>
      </c>
      <c r="NI8" s="174"/>
      <c r="NJ8" s="175" t="s">
        <v>19</v>
      </c>
      <c r="NK8" s="174"/>
      <c r="NL8" s="176"/>
      <c r="NM8" s="177"/>
      <c r="NN8" s="176"/>
      <c r="NO8" s="177"/>
      <c r="NP8" s="176"/>
      <c r="NQ8" s="177"/>
      <c r="NR8" s="176"/>
      <c r="NS8" s="178"/>
      <c r="NT8" s="74"/>
      <c r="NU8" s="74"/>
      <c r="NV8" s="74"/>
      <c r="NW8" s="74"/>
      <c r="NX8" s="125" t="s">
        <v>16</v>
      </c>
      <c r="NY8" s="179"/>
      <c r="NZ8" s="180" t="s">
        <v>17</v>
      </c>
      <c r="OA8" s="179"/>
      <c r="OB8" s="180" t="s">
        <v>18</v>
      </c>
      <c r="OC8" s="179"/>
      <c r="OD8" s="180" t="s">
        <v>19</v>
      </c>
      <c r="OE8" s="179"/>
      <c r="OF8" s="181"/>
      <c r="OG8" s="182"/>
      <c r="OH8" s="181"/>
      <c r="OI8" s="182"/>
      <c r="OJ8" s="181"/>
      <c r="OK8" s="182"/>
      <c r="OL8" s="181"/>
      <c r="OM8" s="183"/>
      <c r="ON8" s="74"/>
      <c r="OO8" s="74"/>
      <c r="OP8" s="74"/>
      <c r="OQ8" s="74"/>
      <c r="OR8" s="125" t="s">
        <v>16</v>
      </c>
      <c r="OS8" s="179"/>
      <c r="OT8" s="180" t="s">
        <v>17</v>
      </c>
      <c r="OU8" s="179"/>
      <c r="OV8" s="180" t="s">
        <v>18</v>
      </c>
      <c r="OW8" s="179"/>
      <c r="OX8" s="180" t="s">
        <v>19</v>
      </c>
      <c r="OY8" s="179"/>
      <c r="OZ8" s="181"/>
      <c r="PA8" s="182"/>
      <c r="PB8" s="181"/>
      <c r="PC8" s="182"/>
      <c r="PD8" s="181"/>
      <c r="PE8" s="182"/>
      <c r="PF8" s="181"/>
      <c r="PG8" s="183"/>
    </row>
    <row r="9" spans="2:423" s="63" customFormat="1" ht="18.75" customHeight="1" thickBot="1">
      <c r="B9" s="184"/>
      <c r="C9" s="185"/>
      <c r="D9" s="185"/>
      <c r="E9" s="185"/>
      <c r="F9" s="185"/>
      <c r="G9" s="186"/>
      <c r="H9" s="187" t="s">
        <v>20</v>
      </c>
      <c r="I9" s="188" t="s">
        <v>21</v>
      </c>
      <c r="J9" s="189" t="s">
        <v>20</v>
      </c>
      <c r="K9" s="188" t="s">
        <v>21</v>
      </c>
      <c r="L9" s="189" t="s">
        <v>20</v>
      </c>
      <c r="M9" s="188" t="s">
        <v>21</v>
      </c>
      <c r="N9" s="189" t="s">
        <v>20</v>
      </c>
      <c r="O9" s="188" t="s">
        <v>21</v>
      </c>
      <c r="P9" s="189" t="s">
        <v>20</v>
      </c>
      <c r="Q9" s="188" t="s">
        <v>21</v>
      </c>
      <c r="R9" s="189" t="s">
        <v>20</v>
      </c>
      <c r="S9" s="188" t="s">
        <v>21</v>
      </c>
      <c r="T9" s="189" t="s">
        <v>20</v>
      </c>
      <c r="U9" s="188" t="s">
        <v>21</v>
      </c>
      <c r="V9" s="189" t="s">
        <v>22</v>
      </c>
      <c r="W9" s="190" t="s">
        <v>23</v>
      </c>
      <c r="X9" s="74"/>
      <c r="Y9" s="74"/>
      <c r="Z9" s="74"/>
      <c r="AA9" s="74"/>
      <c r="AB9" s="191" t="s">
        <v>20</v>
      </c>
      <c r="AC9" s="192" t="s">
        <v>21</v>
      </c>
      <c r="AD9" s="193" t="s">
        <v>20</v>
      </c>
      <c r="AE9" s="192" t="s">
        <v>21</v>
      </c>
      <c r="AF9" s="193" t="s">
        <v>20</v>
      </c>
      <c r="AG9" s="192" t="s">
        <v>21</v>
      </c>
      <c r="AH9" s="193" t="s">
        <v>20</v>
      </c>
      <c r="AI9" s="192" t="s">
        <v>21</v>
      </c>
      <c r="AJ9" s="193" t="s">
        <v>20</v>
      </c>
      <c r="AK9" s="192" t="s">
        <v>21</v>
      </c>
      <c r="AL9" s="193" t="s">
        <v>20</v>
      </c>
      <c r="AM9" s="192" t="s">
        <v>21</v>
      </c>
      <c r="AN9" s="193" t="s">
        <v>20</v>
      </c>
      <c r="AO9" s="192" t="s">
        <v>21</v>
      </c>
      <c r="AP9" s="193" t="s">
        <v>22</v>
      </c>
      <c r="AQ9" s="194" t="s">
        <v>23</v>
      </c>
      <c r="AR9" s="74"/>
      <c r="AS9" s="74"/>
      <c r="AT9" s="74"/>
      <c r="AU9" s="74"/>
      <c r="AV9" s="191" t="s">
        <v>20</v>
      </c>
      <c r="AW9" s="192" t="s">
        <v>21</v>
      </c>
      <c r="AX9" s="193" t="s">
        <v>20</v>
      </c>
      <c r="AY9" s="192" t="s">
        <v>21</v>
      </c>
      <c r="AZ9" s="193" t="s">
        <v>20</v>
      </c>
      <c r="BA9" s="192" t="s">
        <v>21</v>
      </c>
      <c r="BB9" s="193" t="s">
        <v>20</v>
      </c>
      <c r="BC9" s="192" t="s">
        <v>21</v>
      </c>
      <c r="BD9" s="193" t="s">
        <v>20</v>
      </c>
      <c r="BE9" s="192" t="s">
        <v>21</v>
      </c>
      <c r="BF9" s="193" t="s">
        <v>20</v>
      </c>
      <c r="BG9" s="192" t="s">
        <v>21</v>
      </c>
      <c r="BH9" s="193" t="s">
        <v>20</v>
      </c>
      <c r="BI9" s="192" t="s">
        <v>21</v>
      </c>
      <c r="BJ9" s="193" t="s">
        <v>22</v>
      </c>
      <c r="BK9" s="194" t="s">
        <v>23</v>
      </c>
      <c r="BL9" s="74"/>
      <c r="BM9" s="74"/>
      <c r="BN9" s="74"/>
      <c r="BO9" s="74"/>
      <c r="BP9" s="195" t="s">
        <v>20</v>
      </c>
      <c r="BQ9" s="196" t="s">
        <v>21</v>
      </c>
      <c r="BR9" s="197" t="s">
        <v>20</v>
      </c>
      <c r="BS9" s="196" t="s">
        <v>21</v>
      </c>
      <c r="BT9" s="197" t="s">
        <v>20</v>
      </c>
      <c r="BU9" s="196" t="s">
        <v>21</v>
      </c>
      <c r="BV9" s="197" t="s">
        <v>20</v>
      </c>
      <c r="BW9" s="196" t="s">
        <v>21</v>
      </c>
      <c r="BX9" s="197" t="s">
        <v>20</v>
      </c>
      <c r="BY9" s="196" t="s">
        <v>21</v>
      </c>
      <c r="BZ9" s="197" t="s">
        <v>20</v>
      </c>
      <c r="CA9" s="196" t="s">
        <v>21</v>
      </c>
      <c r="CB9" s="197" t="s">
        <v>20</v>
      </c>
      <c r="CC9" s="196" t="s">
        <v>21</v>
      </c>
      <c r="CD9" s="197" t="s">
        <v>22</v>
      </c>
      <c r="CE9" s="198" t="s">
        <v>23</v>
      </c>
      <c r="CF9" s="74"/>
      <c r="CG9" s="74"/>
      <c r="CH9" s="74"/>
      <c r="CI9" s="74"/>
      <c r="CJ9" s="195" t="s">
        <v>20</v>
      </c>
      <c r="CK9" s="196" t="s">
        <v>21</v>
      </c>
      <c r="CL9" s="197" t="s">
        <v>20</v>
      </c>
      <c r="CM9" s="196" t="s">
        <v>21</v>
      </c>
      <c r="CN9" s="197" t="s">
        <v>20</v>
      </c>
      <c r="CO9" s="196" t="s">
        <v>21</v>
      </c>
      <c r="CP9" s="197" t="s">
        <v>20</v>
      </c>
      <c r="CQ9" s="196" t="s">
        <v>21</v>
      </c>
      <c r="CR9" s="197" t="s">
        <v>20</v>
      </c>
      <c r="CS9" s="196" t="s">
        <v>21</v>
      </c>
      <c r="CT9" s="197" t="s">
        <v>20</v>
      </c>
      <c r="CU9" s="196" t="s">
        <v>21</v>
      </c>
      <c r="CV9" s="197" t="s">
        <v>20</v>
      </c>
      <c r="CW9" s="196" t="s">
        <v>21</v>
      </c>
      <c r="CX9" s="197" t="s">
        <v>22</v>
      </c>
      <c r="CY9" s="198" t="s">
        <v>23</v>
      </c>
      <c r="CZ9" s="74"/>
      <c r="DA9" s="74"/>
      <c r="DB9" s="74"/>
      <c r="DC9" s="74"/>
      <c r="DD9" s="195" t="s">
        <v>20</v>
      </c>
      <c r="DE9" s="196" t="s">
        <v>21</v>
      </c>
      <c r="DF9" s="197" t="s">
        <v>20</v>
      </c>
      <c r="DG9" s="196" t="s">
        <v>21</v>
      </c>
      <c r="DH9" s="197" t="s">
        <v>20</v>
      </c>
      <c r="DI9" s="196" t="s">
        <v>21</v>
      </c>
      <c r="DJ9" s="197" t="s">
        <v>20</v>
      </c>
      <c r="DK9" s="196" t="s">
        <v>21</v>
      </c>
      <c r="DL9" s="197" t="s">
        <v>20</v>
      </c>
      <c r="DM9" s="196" t="s">
        <v>21</v>
      </c>
      <c r="DN9" s="197" t="s">
        <v>20</v>
      </c>
      <c r="DO9" s="196" t="s">
        <v>21</v>
      </c>
      <c r="DP9" s="197" t="s">
        <v>20</v>
      </c>
      <c r="DQ9" s="196" t="s">
        <v>21</v>
      </c>
      <c r="DR9" s="197" t="s">
        <v>22</v>
      </c>
      <c r="DS9" s="198" t="s">
        <v>23</v>
      </c>
      <c r="DT9" s="74"/>
      <c r="DU9" s="74"/>
      <c r="DV9" s="74"/>
      <c r="DW9" s="74"/>
      <c r="DX9" s="195" t="s">
        <v>20</v>
      </c>
      <c r="DY9" s="196" t="s">
        <v>21</v>
      </c>
      <c r="DZ9" s="197" t="s">
        <v>20</v>
      </c>
      <c r="EA9" s="196" t="s">
        <v>21</v>
      </c>
      <c r="EB9" s="197" t="s">
        <v>20</v>
      </c>
      <c r="EC9" s="196" t="s">
        <v>21</v>
      </c>
      <c r="ED9" s="197" t="s">
        <v>20</v>
      </c>
      <c r="EE9" s="196" t="s">
        <v>21</v>
      </c>
      <c r="EF9" s="197" t="s">
        <v>20</v>
      </c>
      <c r="EG9" s="196" t="s">
        <v>21</v>
      </c>
      <c r="EH9" s="197" t="s">
        <v>20</v>
      </c>
      <c r="EI9" s="196" t="s">
        <v>21</v>
      </c>
      <c r="EJ9" s="197" t="s">
        <v>20</v>
      </c>
      <c r="EK9" s="196" t="s">
        <v>21</v>
      </c>
      <c r="EL9" s="197" t="s">
        <v>22</v>
      </c>
      <c r="EM9" s="198" t="s">
        <v>23</v>
      </c>
      <c r="EN9" s="74"/>
      <c r="EO9" s="74"/>
      <c r="EP9" s="74"/>
      <c r="EQ9" s="74"/>
      <c r="ER9" s="195" t="s">
        <v>20</v>
      </c>
      <c r="ES9" s="196" t="s">
        <v>21</v>
      </c>
      <c r="ET9" s="197" t="s">
        <v>20</v>
      </c>
      <c r="EU9" s="196" t="s">
        <v>21</v>
      </c>
      <c r="EV9" s="197" t="s">
        <v>20</v>
      </c>
      <c r="EW9" s="196" t="s">
        <v>21</v>
      </c>
      <c r="EX9" s="197" t="s">
        <v>20</v>
      </c>
      <c r="EY9" s="196" t="s">
        <v>21</v>
      </c>
      <c r="EZ9" s="197" t="s">
        <v>20</v>
      </c>
      <c r="FA9" s="196" t="s">
        <v>21</v>
      </c>
      <c r="FB9" s="197" t="s">
        <v>20</v>
      </c>
      <c r="FC9" s="196" t="s">
        <v>21</v>
      </c>
      <c r="FD9" s="197" t="s">
        <v>20</v>
      </c>
      <c r="FE9" s="196" t="s">
        <v>21</v>
      </c>
      <c r="FF9" s="197" t="s">
        <v>22</v>
      </c>
      <c r="FG9" s="198" t="s">
        <v>23</v>
      </c>
      <c r="FH9" s="74"/>
      <c r="FI9" s="74"/>
      <c r="FJ9" s="74"/>
      <c r="FK9" s="74"/>
      <c r="FL9" s="199" t="s">
        <v>20</v>
      </c>
      <c r="FM9" s="200" t="s">
        <v>21</v>
      </c>
      <c r="FN9" s="201" t="s">
        <v>20</v>
      </c>
      <c r="FO9" s="200" t="s">
        <v>21</v>
      </c>
      <c r="FP9" s="201" t="s">
        <v>20</v>
      </c>
      <c r="FQ9" s="200" t="s">
        <v>21</v>
      </c>
      <c r="FR9" s="201" t="s">
        <v>20</v>
      </c>
      <c r="FS9" s="200" t="s">
        <v>21</v>
      </c>
      <c r="FT9" s="201" t="s">
        <v>20</v>
      </c>
      <c r="FU9" s="200" t="s">
        <v>21</v>
      </c>
      <c r="FV9" s="201" t="s">
        <v>20</v>
      </c>
      <c r="FW9" s="200" t="s">
        <v>21</v>
      </c>
      <c r="FX9" s="201" t="s">
        <v>20</v>
      </c>
      <c r="FY9" s="200" t="s">
        <v>21</v>
      </c>
      <c r="FZ9" s="201" t="s">
        <v>22</v>
      </c>
      <c r="GA9" s="202" t="s">
        <v>23</v>
      </c>
      <c r="GB9" s="74"/>
      <c r="GC9" s="74"/>
      <c r="GD9" s="74"/>
      <c r="GE9" s="74"/>
      <c r="GF9" s="203" t="s">
        <v>20</v>
      </c>
      <c r="GG9" s="204" t="s">
        <v>21</v>
      </c>
      <c r="GH9" s="205" t="s">
        <v>20</v>
      </c>
      <c r="GI9" s="204" t="s">
        <v>21</v>
      </c>
      <c r="GJ9" s="205" t="s">
        <v>20</v>
      </c>
      <c r="GK9" s="204" t="s">
        <v>21</v>
      </c>
      <c r="GL9" s="205" t="s">
        <v>20</v>
      </c>
      <c r="GM9" s="204" t="s">
        <v>21</v>
      </c>
      <c r="GN9" s="205" t="s">
        <v>20</v>
      </c>
      <c r="GO9" s="204" t="s">
        <v>21</v>
      </c>
      <c r="GP9" s="205" t="s">
        <v>20</v>
      </c>
      <c r="GQ9" s="204" t="s">
        <v>21</v>
      </c>
      <c r="GR9" s="205" t="s">
        <v>20</v>
      </c>
      <c r="GS9" s="204" t="s">
        <v>21</v>
      </c>
      <c r="GT9" s="205" t="s">
        <v>22</v>
      </c>
      <c r="GU9" s="206" t="s">
        <v>23</v>
      </c>
      <c r="GV9" s="74"/>
      <c r="GW9" s="74"/>
      <c r="GX9" s="74"/>
      <c r="GY9" s="74"/>
      <c r="GZ9" s="203" t="s">
        <v>20</v>
      </c>
      <c r="HA9" s="204" t="s">
        <v>21</v>
      </c>
      <c r="HB9" s="205" t="s">
        <v>20</v>
      </c>
      <c r="HC9" s="204" t="s">
        <v>21</v>
      </c>
      <c r="HD9" s="205" t="s">
        <v>20</v>
      </c>
      <c r="HE9" s="204" t="s">
        <v>21</v>
      </c>
      <c r="HF9" s="205" t="s">
        <v>20</v>
      </c>
      <c r="HG9" s="204" t="s">
        <v>21</v>
      </c>
      <c r="HH9" s="205" t="s">
        <v>20</v>
      </c>
      <c r="HI9" s="204" t="s">
        <v>21</v>
      </c>
      <c r="HJ9" s="205" t="s">
        <v>20</v>
      </c>
      <c r="HK9" s="204" t="s">
        <v>21</v>
      </c>
      <c r="HL9" s="205" t="s">
        <v>20</v>
      </c>
      <c r="HM9" s="204" t="s">
        <v>21</v>
      </c>
      <c r="HN9" s="205" t="s">
        <v>22</v>
      </c>
      <c r="HO9" s="206" t="s">
        <v>23</v>
      </c>
      <c r="HP9" s="74"/>
      <c r="HQ9" s="74"/>
      <c r="HR9" s="74"/>
      <c r="HS9" s="74"/>
      <c r="HT9" s="207" t="s">
        <v>20</v>
      </c>
      <c r="HU9" s="208" t="s">
        <v>21</v>
      </c>
      <c r="HV9" s="209" t="s">
        <v>20</v>
      </c>
      <c r="HW9" s="208" t="s">
        <v>21</v>
      </c>
      <c r="HX9" s="209" t="s">
        <v>20</v>
      </c>
      <c r="HY9" s="208" t="s">
        <v>21</v>
      </c>
      <c r="HZ9" s="209" t="s">
        <v>20</v>
      </c>
      <c r="IA9" s="208" t="s">
        <v>21</v>
      </c>
      <c r="IB9" s="209" t="s">
        <v>20</v>
      </c>
      <c r="IC9" s="208" t="s">
        <v>21</v>
      </c>
      <c r="ID9" s="209" t="s">
        <v>20</v>
      </c>
      <c r="IE9" s="208" t="s">
        <v>21</v>
      </c>
      <c r="IF9" s="209" t="s">
        <v>20</v>
      </c>
      <c r="IG9" s="208" t="s">
        <v>21</v>
      </c>
      <c r="IH9" s="209" t="s">
        <v>22</v>
      </c>
      <c r="II9" s="210" t="s">
        <v>23</v>
      </c>
      <c r="IJ9" s="74"/>
      <c r="IK9" s="74"/>
      <c r="IL9" s="74"/>
      <c r="IM9" s="74"/>
      <c r="IN9" s="207" t="s">
        <v>20</v>
      </c>
      <c r="IO9" s="208" t="s">
        <v>21</v>
      </c>
      <c r="IP9" s="209" t="s">
        <v>20</v>
      </c>
      <c r="IQ9" s="208" t="s">
        <v>21</v>
      </c>
      <c r="IR9" s="209" t="s">
        <v>20</v>
      </c>
      <c r="IS9" s="208" t="s">
        <v>21</v>
      </c>
      <c r="IT9" s="209" t="s">
        <v>20</v>
      </c>
      <c r="IU9" s="208" t="s">
        <v>21</v>
      </c>
      <c r="IV9" s="209" t="s">
        <v>20</v>
      </c>
      <c r="IW9" s="208" t="s">
        <v>21</v>
      </c>
      <c r="IX9" s="209" t="s">
        <v>20</v>
      </c>
      <c r="IY9" s="208" t="s">
        <v>21</v>
      </c>
      <c r="IZ9" s="209" t="s">
        <v>20</v>
      </c>
      <c r="JA9" s="208" t="s">
        <v>21</v>
      </c>
      <c r="JB9" s="209" t="s">
        <v>22</v>
      </c>
      <c r="JC9" s="210" t="s">
        <v>23</v>
      </c>
      <c r="JD9" s="74"/>
      <c r="JE9" s="74"/>
      <c r="JF9" s="74"/>
      <c r="JG9" s="74"/>
      <c r="JH9" s="211" t="s">
        <v>20</v>
      </c>
      <c r="JI9" s="212" t="s">
        <v>21</v>
      </c>
      <c r="JJ9" s="213" t="s">
        <v>20</v>
      </c>
      <c r="JK9" s="212" t="s">
        <v>21</v>
      </c>
      <c r="JL9" s="213" t="s">
        <v>20</v>
      </c>
      <c r="JM9" s="212" t="s">
        <v>21</v>
      </c>
      <c r="JN9" s="213" t="s">
        <v>20</v>
      </c>
      <c r="JO9" s="212" t="s">
        <v>21</v>
      </c>
      <c r="JP9" s="213" t="s">
        <v>20</v>
      </c>
      <c r="JQ9" s="212" t="s">
        <v>21</v>
      </c>
      <c r="JR9" s="213" t="s">
        <v>20</v>
      </c>
      <c r="JS9" s="212" t="s">
        <v>21</v>
      </c>
      <c r="JT9" s="213" t="s">
        <v>20</v>
      </c>
      <c r="JU9" s="212" t="s">
        <v>21</v>
      </c>
      <c r="JV9" s="213" t="s">
        <v>22</v>
      </c>
      <c r="JW9" s="214" t="s">
        <v>23</v>
      </c>
      <c r="JX9" s="74"/>
      <c r="JY9" s="74"/>
      <c r="JZ9" s="74"/>
      <c r="KA9" s="74"/>
      <c r="KB9" s="211" t="s">
        <v>20</v>
      </c>
      <c r="KC9" s="212" t="s">
        <v>21</v>
      </c>
      <c r="KD9" s="213" t="s">
        <v>20</v>
      </c>
      <c r="KE9" s="212" t="s">
        <v>21</v>
      </c>
      <c r="KF9" s="213" t="s">
        <v>20</v>
      </c>
      <c r="KG9" s="212" t="s">
        <v>21</v>
      </c>
      <c r="KH9" s="213" t="s">
        <v>20</v>
      </c>
      <c r="KI9" s="212" t="s">
        <v>21</v>
      </c>
      <c r="KJ9" s="213" t="s">
        <v>20</v>
      </c>
      <c r="KK9" s="212" t="s">
        <v>21</v>
      </c>
      <c r="KL9" s="213" t="s">
        <v>20</v>
      </c>
      <c r="KM9" s="212" t="s">
        <v>21</v>
      </c>
      <c r="KN9" s="213" t="s">
        <v>20</v>
      </c>
      <c r="KO9" s="212" t="s">
        <v>21</v>
      </c>
      <c r="KP9" s="213" t="s">
        <v>22</v>
      </c>
      <c r="KQ9" s="214" t="s">
        <v>23</v>
      </c>
      <c r="KR9" s="74"/>
      <c r="KS9" s="74"/>
      <c r="KT9" s="74"/>
      <c r="KU9" s="74"/>
      <c r="KV9" s="215" t="s">
        <v>20</v>
      </c>
      <c r="KW9" s="216" t="s">
        <v>21</v>
      </c>
      <c r="KX9" s="217" t="s">
        <v>20</v>
      </c>
      <c r="KY9" s="216" t="s">
        <v>21</v>
      </c>
      <c r="KZ9" s="217" t="s">
        <v>20</v>
      </c>
      <c r="LA9" s="216" t="s">
        <v>21</v>
      </c>
      <c r="LB9" s="217" t="s">
        <v>20</v>
      </c>
      <c r="LC9" s="216" t="s">
        <v>21</v>
      </c>
      <c r="LD9" s="217" t="s">
        <v>20</v>
      </c>
      <c r="LE9" s="216" t="s">
        <v>21</v>
      </c>
      <c r="LF9" s="217" t="s">
        <v>20</v>
      </c>
      <c r="LG9" s="216" t="s">
        <v>21</v>
      </c>
      <c r="LH9" s="217" t="s">
        <v>20</v>
      </c>
      <c r="LI9" s="216" t="s">
        <v>21</v>
      </c>
      <c r="LJ9" s="217" t="s">
        <v>22</v>
      </c>
      <c r="LK9" s="218" t="s">
        <v>23</v>
      </c>
      <c r="LL9" s="74"/>
      <c r="LM9" s="74"/>
      <c r="LN9" s="74"/>
      <c r="LO9" s="74"/>
      <c r="LP9" s="215" t="s">
        <v>20</v>
      </c>
      <c r="LQ9" s="216" t="s">
        <v>21</v>
      </c>
      <c r="LR9" s="217" t="s">
        <v>20</v>
      </c>
      <c r="LS9" s="216" t="s">
        <v>21</v>
      </c>
      <c r="LT9" s="217" t="s">
        <v>20</v>
      </c>
      <c r="LU9" s="216" t="s">
        <v>21</v>
      </c>
      <c r="LV9" s="217" t="s">
        <v>20</v>
      </c>
      <c r="LW9" s="216" t="s">
        <v>21</v>
      </c>
      <c r="LX9" s="217" t="s">
        <v>20</v>
      </c>
      <c r="LY9" s="216" t="s">
        <v>21</v>
      </c>
      <c r="LZ9" s="217" t="s">
        <v>20</v>
      </c>
      <c r="MA9" s="216" t="s">
        <v>21</v>
      </c>
      <c r="MB9" s="217" t="s">
        <v>20</v>
      </c>
      <c r="MC9" s="216" t="s">
        <v>21</v>
      </c>
      <c r="MD9" s="217" t="s">
        <v>22</v>
      </c>
      <c r="ME9" s="218" t="s">
        <v>23</v>
      </c>
      <c r="MF9" s="74"/>
      <c r="MG9" s="74"/>
      <c r="MH9" s="74"/>
      <c r="MI9" s="74"/>
      <c r="MJ9" s="219" t="s">
        <v>20</v>
      </c>
      <c r="MK9" s="220" t="s">
        <v>21</v>
      </c>
      <c r="ML9" s="221" t="s">
        <v>20</v>
      </c>
      <c r="MM9" s="220" t="s">
        <v>21</v>
      </c>
      <c r="MN9" s="221" t="s">
        <v>20</v>
      </c>
      <c r="MO9" s="220" t="s">
        <v>21</v>
      </c>
      <c r="MP9" s="221" t="s">
        <v>20</v>
      </c>
      <c r="MQ9" s="220" t="s">
        <v>21</v>
      </c>
      <c r="MR9" s="221" t="s">
        <v>20</v>
      </c>
      <c r="MS9" s="220" t="s">
        <v>21</v>
      </c>
      <c r="MT9" s="221" t="s">
        <v>20</v>
      </c>
      <c r="MU9" s="220" t="s">
        <v>21</v>
      </c>
      <c r="MV9" s="221" t="s">
        <v>20</v>
      </c>
      <c r="MW9" s="220" t="s">
        <v>21</v>
      </c>
      <c r="MX9" s="221" t="s">
        <v>22</v>
      </c>
      <c r="MY9" s="222" t="s">
        <v>23</v>
      </c>
      <c r="MZ9" s="74"/>
      <c r="NA9" s="74"/>
      <c r="NB9" s="74"/>
      <c r="NC9" s="74"/>
      <c r="ND9" s="219" t="s">
        <v>20</v>
      </c>
      <c r="NE9" s="220" t="s">
        <v>21</v>
      </c>
      <c r="NF9" s="221" t="s">
        <v>20</v>
      </c>
      <c r="NG9" s="220" t="s">
        <v>21</v>
      </c>
      <c r="NH9" s="221" t="s">
        <v>20</v>
      </c>
      <c r="NI9" s="220" t="s">
        <v>21</v>
      </c>
      <c r="NJ9" s="221" t="s">
        <v>20</v>
      </c>
      <c r="NK9" s="220" t="s">
        <v>21</v>
      </c>
      <c r="NL9" s="221" t="s">
        <v>20</v>
      </c>
      <c r="NM9" s="220" t="s">
        <v>21</v>
      </c>
      <c r="NN9" s="221" t="s">
        <v>20</v>
      </c>
      <c r="NO9" s="220" t="s">
        <v>21</v>
      </c>
      <c r="NP9" s="221" t="s">
        <v>20</v>
      </c>
      <c r="NQ9" s="220" t="s">
        <v>21</v>
      </c>
      <c r="NR9" s="221" t="s">
        <v>22</v>
      </c>
      <c r="NS9" s="222" t="s">
        <v>23</v>
      </c>
      <c r="NT9" s="74"/>
      <c r="NU9" s="74"/>
      <c r="NV9" s="74"/>
      <c r="NW9" s="74"/>
      <c r="NX9" s="223" t="s">
        <v>20</v>
      </c>
      <c r="NY9" s="224" t="s">
        <v>21</v>
      </c>
      <c r="NZ9" s="225" t="s">
        <v>20</v>
      </c>
      <c r="OA9" s="224" t="s">
        <v>21</v>
      </c>
      <c r="OB9" s="225" t="s">
        <v>20</v>
      </c>
      <c r="OC9" s="224" t="s">
        <v>21</v>
      </c>
      <c r="OD9" s="225" t="s">
        <v>20</v>
      </c>
      <c r="OE9" s="224" t="s">
        <v>21</v>
      </c>
      <c r="OF9" s="225" t="s">
        <v>20</v>
      </c>
      <c r="OG9" s="224" t="s">
        <v>21</v>
      </c>
      <c r="OH9" s="225" t="s">
        <v>20</v>
      </c>
      <c r="OI9" s="224" t="s">
        <v>21</v>
      </c>
      <c r="OJ9" s="225" t="s">
        <v>20</v>
      </c>
      <c r="OK9" s="224" t="s">
        <v>21</v>
      </c>
      <c r="OL9" s="225" t="s">
        <v>22</v>
      </c>
      <c r="OM9" s="226" t="s">
        <v>23</v>
      </c>
      <c r="ON9" s="74"/>
      <c r="OO9" s="74"/>
      <c r="OP9" s="74"/>
      <c r="OQ9" s="74"/>
      <c r="OR9" s="223" t="s">
        <v>20</v>
      </c>
      <c r="OS9" s="224" t="s">
        <v>21</v>
      </c>
      <c r="OT9" s="225" t="s">
        <v>20</v>
      </c>
      <c r="OU9" s="224" t="s">
        <v>21</v>
      </c>
      <c r="OV9" s="225" t="s">
        <v>20</v>
      </c>
      <c r="OW9" s="224" t="s">
        <v>21</v>
      </c>
      <c r="OX9" s="225" t="s">
        <v>20</v>
      </c>
      <c r="OY9" s="224" t="s">
        <v>21</v>
      </c>
      <c r="OZ9" s="225" t="s">
        <v>20</v>
      </c>
      <c r="PA9" s="224" t="s">
        <v>21</v>
      </c>
      <c r="PB9" s="225" t="s">
        <v>20</v>
      </c>
      <c r="PC9" s="224" t="s">
        <v>21</v>
      </c>
      <c r="PD9" s="225" t="s">
        <v>20</v>
      </c>
      <c r="PE9" s="224" t="s">
        <v>21</v>
      </c>
      <c r="PF9" s="225" t="s">
        <v>22</v>
      </c>
      <c r="PG9" s="226" t="s">
        <v>23</v>
      </c>
    </row>
    <row r="10" spans="2:423" s="63" customFormat="1" ht="26.25" customHeight="1" thickBot="1">
      <c r="B10" s="227">
        <v>0</v>
      </c>
      <c r="C10" s="228" t="str">
        <f>LEVEL1!C23</f>
        <v>가설공사</v>
      </c>
      <c r="D10" s="229"/>
      <c r="E10" s="230"/>
      <c r="F10" s="231"/>
      <c r="G10" s="232"/>
      <c r="H10" s="233">
        <f>IFERROR(I10/$G10,0)</f>
        <v>0</v>
      </c>
      <c r="I10" s="234">
        <f>LEVEL1!AI36</f>
        <v>0</v>
      </c>
      <c r="J10" s="231">
        <f t="shared" ref="H10:J24" si="0">IFERROR(K10/$G10,0)</f>
        <v>0</v>
      </c>
      <c r="K10" s="234">
        <f>LEVEL1!AK36</f>
        <v>0</v>
      </c>
      <c r="L10" s="231">
        <f t="shared" ref="L10:N23" si="1">IFERROR(M10/$G10,0)</f>
        <v>0</v>
      </c>
      <c r="M10" s="234">
        <f>LEVEL1!AM36</f>
        <v>0</v>
      </c>
      <c r="N10" s="231">
        <f t="shared" ref="N10" si="2">IFERROR(O10/$G10,0)</f>
        <v>0</v>
      </c>
      <c r="O10" s="234">
        <f>LEVEL1!AO36</f>
        <v>0</v>
      </c>
      <c r="P10" s="231">
        <f t="shared" ref="P10:R24" si="3">IFERROR(Q10/$G10,0)</f>
        <v>0</v>
      </c>
      <c r="Q10" s="231">
        <f>SUM(I10,K10,M10,O10)</f>
        <v>0</v>
      </c>
      <c r="R10" s="231">
        <f t="shared" ref="R10" si="4">IFERROR(S10/$G10,0)</f>
        <v>0</v>
      </c>
      <c r="S10" s="234">
        <f>LEVEL1!AS36</f>
        <v>0</v>
      </c>
      <c r="T10" s="231">
        <f t="shared" ref="T10:V24" si="5">IFERROR(U10/$G10,0)</f>
        <v>0</v>
      </c>
      <c r="U10" s="231">
        <f>SUM(Q10,S10)</f>
        <v>0</v>
      </c>
      <c r="V10" s="231">
        <f t="shared" ref="V10" si="6">IFERROR(W10/$G10,0)</f>
        <v>0</v>
      </c>
      <c r="W10" s="235">
        <f>LEVEL1!BD36</f>
        <v>0</v>
      </c>
      <c r="X10" s="236"/>
      <c r="Y10" s="236"/>
      <c r="Z10" s="236"/>
      <c r="AA10" s="236"/>
      <c r="AB10" s="233">
        <f t="shared" ref="AB10:AB24" si="7">IFERROR(AC10/$G10,0)</f>
        <v>0</v>
      </c>
      <c r="AC10" s="234">
        <f>LEVEL1!BH36</f>
        <v>0</v>
      </c>
      <c r="AD10" s="231">
        <f t="shared" ref="AD10:AD23" si="8">IFERROR(AE10/$G10,0)</f>
        <v>0</v>
      </c>
      <c r="AE10" s="234">
        <f>LEVEL1!BJ36</f>
        <v>0</v>
      </c>
      <c r="AF10" s="231">
        <f t="shared" ref="AF10:AF23" si="9">IFERROR(AG10/$G10,0)</f>
        <v>0</v>
      </c>
      <c r="AG10" s="234">
        <f>LEVEL1!BL36</f>
        <v>0</v>
      </c>
      <c r="AH10" s="231">
        <f t="shared" ref="AH10:AH23" si="10">IFERROR(AI10/$G10,0)</f>
        <v>0</v>
      </c>
      <c r="AI10" s="234">
        <f>LEVEL1!BN36</f>
        <v>0</v>
      </c>
      <c r="AJ10" s="231">
        <f t="shared" ref="AJ10:AJ24" si="11">IFERROR(AK10/$G10,0)</f>
        <v>0</v>
      </c>
      <c r="AK10" s="231">
        <f>SUM(AC10,AE10,AG10,AI10)</f>
        <v>0</v>
      </c>
      <c r="AL10" s="231">
        <f t="shared" ref="AL10:AL23" si="12">IFERROR(AM10/$G10,0)</f>
        <v>0</v>
      </c>
      <c r="AM10" s="234">
        <f>LEVEL1!BR36</f>
        <v>0</v>
      </c>
      <c r="AN10" s="231">
        <f t="shared" ref="AN10:AN24" si="13">IFERROR(AO10/$G10,0)</f>
        <v>0</v>
      </c>
      <c r="AO10" s="231">
        <f>SUM(AK10,AM10)</f>
        <v>0</v>
      </c>
      <c r="AP10" s="231">
        <f t="shared" ref="AP10:AP24" si="14">IFERROR(AQ10/$G10,0)</f>
        <v>0</v>
      </c>
      <c r="AQ10" s="235">
        <f>LEVEL1!BX36</f>
        <v>0</v>
      </c>
      <c r="AR10" s="236"/>
      <c r="AS10" s="236"/>
      <c r="AT10" s="236"/>
      <c r="AU10" s="236"/>
      <c r="AV10" s="233">
        <f t="shared" ref="AV10:AV24" si="15">IFERROR(AW10/$G10,0)</f>
        <v>0</v>
      </c>
      <c r="AW10" s="234">
        <f>LEVEL1!CB23</f>
        <v>130157620</v>
      </c>
      <c r="AX10" s="231">
        <f t="shared" ref="AX10:AX23" si="16">IFERROR(AY10/$G10,0)</f>
        <v>0</v>
      </c>
      <c r="AY10" s="234">
        <f>LEVEL1!CD23</f>
        <v>236657920</v>
      </c>
      <c r="AZ10" s="231">
        <f t="shared" ref="AZ10:AZ23" si="17">IFERROR(BA10/$G10,0)</f>
        <v>0</v>
      </c>
      <c r="BA10" s="234">
        <f>LEVEL1!CF23</f>
        <v>0</v>
      </c>
      <c r="BB10" s="231">
        <f t="shared" ref="BB10:BB23" si="18">IFERROR(BC10/$G10,0)</f>
        <v>0</v>
      </c>
      <c r="BC10" s="234">
        <f>LEVEL1!CH23</f>
        <v>133880100</v>
      </c>
      <c r="BD10" s="231">
        <f t="shared" ref="BD10:BD24" si="19">IFERROR(BE10/$G10,0)</f>
        <v>0</v>
      </c>
      <c r="BE10" s="231">
        <f>SUM(AW10,AY10,BA10,BC10)</f>
        <v>500695640</v>
      </c>
      <c r="BF10" s="231">
        <f t="shared" ref="BF10:BF23" si="20">IFERROR(BG10/$G10,0)</f>
        <v>0</v>
      </c>
      <c r="BG10" s="237">
        <f>BE10*$BG$26</f>
        <v>107650731.74207526</v>
      </c>
      <c r="BH10" s="231">
        <f t="shared" ref="BH10:BH24" si="21">IFERROR(BI10/$G10,0)</f>
        <v>0</v>
      </c>
      <c r="BI10" s="231">
        <f>SUM(BE10,BG10)</f>
        <v>608346371.7420752</v>
      </c>
      <c r="BJ10" s="231">
        <f t="shared" ref="BJ10:BJ24" si="22">IFERROR(BK10/$G10,0)</f>
        <v>0</v>
      </c>
      <c r="BK10" s="235">
        <f>LEVEL1!CX36</f>
        <v>0</v>
      </c>
      <c r="BL10" s="236"/>
      <c r="BM10" s="236"/>
      <c r="BN10" s="236"/>
      <c r="BO10" s="236"/>
      <c r="BP10" s="238">
        <f t="shared" ref="BP10:BP24" si="23">IFERROR(BQ10/$G10,0)</f>
        <v>0</v>
      </c>
      <c r="BQ10" s="239">
        <f>LEVEL1!DB36</f>
        <v>0</v>
      </c>
      <c r="BR10" s="240">
        <f t="shared" ref="BR10:BR23" si="24">IFERROR(BS10/$G10,0)</f>
        <v>0</v>
      </c>
      <c r="BS10" s="239">
        <f>LEVEL1!DD36</f>
        <v>0</v>
      </c>
      <c r="BT10" s="240">
        <f t="shared" ref="BT10:BT23" si="25">IFERROR(BU10/$G10,0)</f>
        <v>0</v>
      </c>
      <c r="BU10" s="239">
        <f>LEVEL1!DF36</f>
        <v>0</v>
      </c>
      <c r="BV10" s="240">
        <f t="shared" ref="BV10:BV23" si="26">IFERROR(BW10/$G10,0)</f>
        <v>0</v>
      </c>
      <c r="BW10" s="239">
        <f>LEVEL1!DH36</f>
        <v>0</v>
      </c>
      <c r="BX10" s="240">
        <f t="shared" ref="BX10:BX24" si="27">IFERROR(BY10/$G10,0)</f>
        <v>0</v>
      </c>
      <c r="BY10" s="240">
        <f>SUM(BQ10,BS10,BU10,BW10)</f>
        <v>0</v>
      </c>
      <c r="BZ10" s="240">
        <f t="shared" ref="BZ10:BZ23" si="28">IFERROR(CA10/$G10,0)</f>
        <v>0</v>
      </c>
      <c r="CA10" s="239">
        <f>LEVEL1!DL36</f>
        <v>0</v>
      </c>
      <c r="CB10" s="240">
        <f t="shared" ref="CB10:CB24" si="29">IFERROR(CC10/$G10,0)</f>
        <v>0</v>
      </c>
      <c r="CC10" s="240">
        <f>SUM(BY10,CA10)</f>
        <v>0</v>
      </c>
      <c r="CD10" s="240">
        <f t="shared" ref="CD10:CD24" si="30">IFERROR(CE10/$G10,0)</f>
        <v>0</v>
      </c>
      <c r="CE10" s="241">
        <f>LEVEL1!DR36</f>
        <v>0</v>
      </c>
      <c r="CF10" s="236"/>
      <c r="CG10" s="236"/>
      <c r="CH10" s="236"/>
      <c r="CI10" s="236"/>
      <c r="CJ10" s="238">
        <f t="shared" ref="CJ10:CJ24" si="31">IFERROR(CK10/$G10,0)</f>
        <v>0</v>
      </c>
      <c r="CK10" s="239">
        <f>LEVEL1!DV36</f>
        <v>0</v>
      </c>
      <c r="CL10" s="240">
        <f t="shared" ref="CL10:CL23" si="32">IFERROR(CM10/$G10,0)</f>
        <v>0</v>
      </c>
      <c r="CM10" s="239">
        <f>LEVEL1!DX36</f>
        <v>0</v>
      </c>
      <c r="CN10" s="240">
        <f t="shared" ref="CN10:CN23" si="33">IFERROR(CO10/$G10,0)</f>
        <v>0</v>
      </c>
      <c r="CO10" s="239">
        <f>LEVEL1!DZ36</f>
        <v>0</v>
      </c>
      <c r="CP10" s="240">
        <f t="shared" ref="CP10:CP23" si="34">IFERROR(CQ10/$G10,0)</f>
        <v>0</v>
      </c>
      <c r="CQ10" s="239">
        <f>LEVEL1!EB36</f>
        <v>0</v>
      </c>
      <c r="CR10" s="240">
        <f t="shared" ref="CR10:CR24" si="35">IFERROR(CS10/$G10,0)</f>
        <v>0</v>
      </c>
      <c r="CS10" s="240">
        <f>SUM(CK10,CM10,CO10,CQ10)</f>
        <v>0</v>
      </c>
      <c r="CT10" s="240">
        <f t="shared" ref="CT10:CT23" si="36">IFERROR(CU10/$G10,0)</f>
        <v>0</v>
      </c>
      <c r="CU10" s="239">
        <f>LEVEL1!EF36</f>
        <v>0</v>
      </c>
      <c r="CV10" s="240">
        <f t="shared" ref="CV10:CV24" si="37">IFERROR(CW10/$G10,0)</f>
        <v>0</v>
      </c>
      <c r="CW10" s="240">
        <f>SUM(CS10,CU10)</f>
        <v>0</v>
      </c>
      <c r="CX10" s="240">
        <f t="shared" ref="CX10:CX24" si="38">IFERROR(CY10/$G10,0)</f>
        <v>0</v>
      </c>
      <c r="CY10" s="241">
        <f>LEVEL1!EL36</f>
        <v>0</v>
      </c>
      <c r="CZ10" s="236"/>
      <c r="DA10" s="236"/>
      <c r="DB10" s="236"/>
      <c r="DC10" s="236"/>
      <c r="DD10" s="238">
        <f t="shared" ref="DD10:DD24" si="39">IFERROR(DE10/$G10,0)</f>
        <v>0</v>
      </c>
      <c r="DE10" s="239">
        <f>LEVEL1!EP36</f>
        <v>0</v>
      </c>
      <c r="DF10" s="240">
        <f t="shared" ref="DF10:DF23" si="40">IFERROR(DG10/$G10,0)</f>
        <v>0</v>
      </c>
      <c r="DG10" s="239">
        <f>LEVEL1!ER36</f>
        <v>0</v>
      </c>
      <c r="DH10" s="240">
        <f t="shared" ref="DH10:DH23" si="41">IFERROR(DI10/$G10,0)</f>
        <v>0</v>
      </c>
      <c r="DI10" s="239">
        <f>LEVEL1!ET36</f>
        <v>0</v>
      </c>
      <c r="DJ10" s="240">
        <f t="shared" ref="DJ10:DJ23" si="42">IFERROR(DK10/$G10,0)</f>
        <v>0</v>
      </c>
      <c r="DK10" s="239">
        <f>LEVEL1!EV36</f>
        <v>0</v>
      </c>
      <c r="DL10" s="240">
        <f t="shared" ref="DL10:DL24" si="43">IFERROR(DM10/$G10,0)</f>
        <v>0</v>
      </c>
      <c r="DM10" s="240">
        <f>SUM(DE10,DG10,DI10,DK10)</f>
        <v>0</v>
      </c>
      <c r="DN10" s="240">
        <f t="shared" ref="DN10:DN23" si="44">IFERROR(DO10/$G10,0)</f>
        <v>0</v>
      </c>
      <c r="DO10" s="239">
        <f>LEVEL1!EZ36</f>
        <v>0</v>
      </c>
      <c r="DP10" s="240">
        <f t="shared" ref="DP10:DP24" si="45">IFERROR(DQ10/$G10,0)</f>
        <v>0</v>
      </c>
      <c r="DQ10" s="240">
        <f>SUM(DM10,DO10)</f>
        <v>0</v>
      </c>
      <c r="DR10" s="240">
        <f t="shared" ref="DR10:DR24" si="46">IFERROR(DS10/$G10,0)</f>
        <v>0</v>
      </c>
      <c r="DS10" s="241">
        <f>LEVEL1!FF36</f>
        <v>0</v>
      </c>
      <c r="DT10" s="236"/>
      <c r="DU10" s="236"/>
      <c r="DV10" s="236"/>
      <c r="DW10" s="236"/>
      <c r="DX10" s="238">
        <f t="shared" ref="DX10:DX24" si="47">IFERROR(DY10/$G10,0)</f>
        <v>0</v>
      </c>
      <c r="DY10" s="239">
        <f>LEVEL1!FJ36</f>
        <v>0</v>
      </c>
      <c r="DZ10" s="240">
        <f t="shared" ref="DZ10:DZ23" si="48">IFERROR(EA10/$G10,0)</f>
        <v>0</v>
      </c>
      <c r="EA10" s="239">
        <f>LEVEL1!FL36</f>
        <v>0</v>
      </c>
      <c r="EB10" s="240">
        <f t="shared" ref="EB10:EB23" si="49">IFERROR(EC10/$G10,0)</f>
        <v>0</v>
      </c>
      <c r="EC10" s="239">
        <f>LEVEL1!FN36</f>
        <v>0</v>
      </c>
      <c r="ED10" s="240">
        <f t="shared" ref="ED10:ED23" si="50">IFERROR(EE10/$G10,0)</f>
        <v>0</v>
      </c>
      <c r="EE10" s="239">
        <f>LEVEL1!FP36</f>
        <v>0</v>
      </c>
      <c r="EF10" s="240">
        <f t="shared" ref="EF10:EF24" si="51">IFERROR(EG10/$G10,0)</f>
        <v>0</v>
      </c>
      <c r="EG10" s="240">
        <f>SUM(DY10,EA10,EC10,EE10)</f>
        <v>0</v>
      </c>
      <c r="EH10" s="240">
        <f t="shared" ref="EH10:EH23" si="52">IFERROR(EI10/$G10,0)</f>
        <v>0</v>
      </c>
      <c r="EI10" s="239">
        <f>LEVEL1!FT36</f>
        <v>0</v>
      </c>
      <c r="EJ10" s="240">
        <f t="shared" ref="EJ10:EJ24" si="53">IFERROR(EK10/$G10,0)</f>
        <v>0</v>
      </c>
      <c r="EK10" s="240">
        <f>SUM(EG10,EI10)</f>
        <v>0</v>
      </c>
      <c r="EL10" s="240">
        <f t="shared" ref="EL10:EL24" si="54">IFERROR(EM10/$G10,0)</f>
        <v>0</v>
      </c>
      <c r="EM10" s="241">
        <f>LEVEL1!FZ36</f>
        <v>0</v>
      </c>
      <c r="EN10" s="236"/>
      <c r="EO10" s="236"/>
      <c r="EP10" s="236"/>
      <c r="EQ10" s="236"/>
      <c r="ER10" s="238">
        <f t="shared" ref="ER10:ER24" si="55">IFERROR(ES10/$G10,0)</f>
        <v>0</v>
      </c>
      <c r="ES10" s="239">
        <f>LEVEL1!GD36</f>
        <v>0</v>
      </c>
      <c r="ET10" s="240">
        <f t="shared" ref="ET10:ET23" si="56">IFERROR(EU10/$G10,0)</f>
        <v>0</v>
      </c>
      <c r="EU10" s="239">
        <f>LEVEL1!GF36</f>
        <v>0</v>
      </c>
      <c r="EV10" s="240">
        <f t="shared" ref="EV10:EV23" si="57">IFERROR(EW10/$G10,0)</f>
        <v>0</v>
      </c>
      <c r="EW10" s="239">
        <f>LEVEL1!GH36</f>
        <v>0</v>
      </c>
      <c r="EX10" s="240">
        <f t="shared" ref="EX10:EX23" si="58">IFERROR(EY10/$G10,0)</f>
        <v>0</v>
      </c>
      <c r="EY10" s="239">
        <f>LEVEL1!GJ36</f>
        <v>0</v>
      </c>
      <c r="EZ10" s="240">
        <f t="shared" ref="EZ10:EZ24" si="59">IFERROR(FA10/$G10,0)</f>
        <v>0</v>
      </c>
      <c r="FA10" s="240">
        <f>SUM(ES10,EU10,EW10,EY10)</f>
        <v>0</v>
      </c>
      <c r="FB10" s="240">
        <f t="shared" ref="FB10:FB23" si="60">IFERROR(FC10/$G10,0)</f>
        <v>0</v>
      </c>
      <c r="FC10" s="239">
        <f>LEVEL1!GN36</f>
        <v>0</v>
      </c>
      <c r="FD10" s="240">
        <f t="shared" ref="FD10:FD24" si="61">IFERROR(FE10/$G10,0)</f>
        <v>0</v>
      </c>
      <c r="FE10" s="240">
        <f>SUM(FA10,FC10)</f>
        <v>0</v>
      </c>
      <c r="FF10" s="240">
        <f t="shared" ref="FF10:FF24" si="62">IFERROR(FG10/$G10,0)</f>
        <v>0</v>
      </c>
      <c r="FG10" s="241">
        <f>LEVEL1!GT36</f>
        <v>0</v>
      </c>
      <c r="FH10" s="236"/>
      <c r="FI10" s="236"/>
      <c r="FJ10" s="236"/>
      <c r="FK10" s="236"/>
      <c r="FL10" s="238">
        <f t="shared" ref="FL10:FL24" si="63">IFERROR(FM10/$G10,0)</f>
        <v>0</v>
      </c>
      <c r="FM10" s="239">
        <f>LEVEL1!GX36</f>
        <v>0</v>
      </c>
      <c r="FN10" s="240">
        <f t="shared" ref="FN10:FN23" si="64">IFERROR(FO10/$G10,0)</f>
        <v>0</v>
      </c>
      <c r="FO10" s="239">
        <f>LEVEL1!GZ36</f>
        <v>0</v>
      </c>
      <c r="FP10" s="240">
        <f t="shared" ref="FP10:FP23" si="65">IFERROR(FQ10/$G10,0)</f>
        <v>0</v>
      </c>
      <c r="FQ10" s="239">
        <f>LEVEL1!HB36</f>
        <v>0</v>
      </c>
      <c r="FR10" s="240">
        <f t="shared" ref="FR10:FR23" si="66">IFERROR(FS10/$G10,0)</f>
        <v>0</v>
      </c>
      <c r="FS10" s="239">
        <f>LEVEL1!HD36</f>
        <v>0</v>
      </c>
      <c r="FT10" s="240">
        <f t="shared" ref="FT10:FT24" si="67">IFERROR(FU10/$G10,0)</f>
        <v>0</v>
      </c>
      <c r="FU10" s="240">
        <f>SUM(FM10,FO10,FQ10,FS10)</f>
        <v>0</v>
      </c>
      <c r="FV10" s="240">
        <f t="shared" ref="FV10:FV23" si="68">IFERROR(FW10/$G10,0)</f>
        <v>0</v>
      </c>
      <c r="FW10" s="239">
        <f>LEVEL1!HH36</f>
        <v>0</v>
      </c>
      <c r="FX10" s="240">
        <f t="shared" ref="FX10:FX24" si="69">IFERROR(FY10/$G10,0)</f>
        <v>0</v>
      </c>
      <c r="FY10" s="240">
        <f>SUM(FU10,FW10)</f>
        <v>0</v>
      </c>
      <c r="FZ10" s="240">
        <f t="shared" ref="FZ10:FZ24" si="70">IFERROR(GA10/$G10,0)</f>
        <v>0</v>
      </c>
      <c r="GA10" s="241">
        <f>LEVEL1!HN36</f>
        <v>0</v>
      </c>
      <c r="GB10" s="236"/>
      <c r="GC10" s="236"/>
      <c r="GD10" s="236"/>
      <c r="GE10" s="236"/>
      <c r="GF10" s="238">
        <f t="shared" ref="GF10:GF24" si="71">IFERROR(GG10/$G10,0)</f>
        <v>0</v>
      </c>
      <c r="GG10" s="239">
        <f>LEVEL1!HR36</f>
        <v>0</v>
      </c>
      <c r="GH10" s="240">
        <f t="shared" ref="GH10:GH23" si="72">IFERROR(GI10/$G10,0)</f>
        <v>0</v>
      </c>
      <c r="GI10" s="239">
        <f>LEVEL1!HT36</f>
        <v>0</v>
      </c>
      <c r="GJ10" s="240">
        <f t="shared" ref="GJ10:GJ23" si="73">IFERROR(GK10/$G10,0)</f>
        <v>0</v>
      </c>
      <c r="GK10" s="239">
        <f>LEVEL1!HV36</f>
        <v>0</v>
      </c>
      <c r="GL10" s="240">
        <f t="shared" ref="GL10:GL23" si="74">IFERROR(GM10/$G10,0)</f>
        <v>0</v>
      </c>
      <c r="GM10" s="239">
        <f>LEVEL1!HX36</f>
        <v>0</v>
      </c>
      <c r="GN10" s="240">
        <f t="shared" ref="GN10:GN24" si="75">IFERROR(GO10/$G10,0)</f>
        <v>0</v>
      </c>
      <c r="GO10" s="240">
        <f>SUM(GG10,GI10,GK10,GM10)</f>
        <v>0</v>
      </c>
      <c r="GP10" s="240">
        <f t="shared" ref="GP10:GP23" si="76">IFERROR(GQ10/$G10,0)</f>
        <v>0</v>
      </c>
      <c r="GQ10" s="239">
        <f>LEVEL1!IB36</f>
        <v>0</v>
      </c>
      <c r="GR10" s="240">
        <f t="shared" ref="GR10:GR24" si="77">IFERROR(GS10/$G10,0)</f>
        <v>0</v>
      </c>
      <c r="GS10" s="240">
        <f>SUM(GO10,GQ10)</f>
        <v>0</v>
      </c>
      <c r="GT10" s="240">
        <f t="shared" ref="GT10:GT24" si="78">IFERROR(GU10/$G10,0)</f>
        <v>0</v>
      </c>
      <c r="GU10" s="241">
        <f>LEVEL1!IH36</f>
        <v>0</v>
      </c>
      <c r="GV10" s="236"/>
      <c r="GW10" s="236"/>
      <c r="GX10" s="236"/>
      <c r="GY10" s="236"/>
      <c r="GZ10" s="238">
        <f t="shared" ref="GZ10:GZ24" si="79">IFERROR(HA10/$G10,0)</f>
        <v>0</v>
      </c>
      <c r="HA10" s="239">
        <f>LEVEL1!IL36</f>
        <v>0</v>
      </c>
      <c r="HB10" s="240">
        <f t="shared" ref="HB10:HB23" si="80">IFERROR(HC10/$G10,0)</f>
        <v>0</v>
      </c>
      <c r="HC10" s="239">
        <f>LEVEL1!IN36</f>
        <v>0</v>
      </c>
      <c r="HD10" s="240">
        <f t="shared" ref="HD10:HD23" si="81">IFERROR(HE10/$G10,0)</f>
        <v>0</v>
      </c>
      <c r="HE10" s="239">
        <f>LEVEL1!IP36</f>
        <v>0</v>
      </c>
      <c r="HF10" s="240">
        <f t="shared" ref="HF10:HF23" si="82">IFERROR(HG10/$G10,0)</f>
        <v>0</v>
      </c>
      <c r="HG10" s="239">
        <f>LEVEL1!IR36</f>
        <v>0</v>
      </c>
      <c r="HH10" s="240">
        <f t="shared" ref="HH10:HH24" si="83">IFERROR(HI10/$G10,0)</f>
        <v>0</v>
      </c>
      <c r="HI10" s="240">
        <f>SUM(HA10,HC10,HE10,HG10)</f>
        <v>0</v>
      </c>
      <c r="HJ10" s="240">
        <f t="shared" ref="HJ10:HJ23" si="84">IFERROR(HK10/$G10,0)</f>
        <v>0</v>
      </c>
      <c r="HK10" s="239">
        <f>LEVEL1!IV36</f>
        <v>0</v>
      </c>
      <c r="HL10" s="240">
        <f t="shared" ref="HL10:HL24" si="85">IFERROR(HM10/$G10,0)</f>
        <v>0</v>
      </c>
      <c r="HM10" s="240">
        <f>SUM(HI10,HK10)</f>
        <v>0</v>
      </c>
      <c r="HN10" s="240">
        <f t="shared" ref="HN10:HN24" si="86">IFERROR(HO10/$G10,0)</f>
        <v>0</v>
      </c>
      <c r="HO10" s="241">
        <f>LEVEL1!JB36</f>
        <v>0</v>
      </c>
      <c r="HP10" s="236"/>
      <c r="HQ10" s="236"/>
      <c r="HR10" s="236"/>
      <c r="HS10" s="236"/>
      <c r="HT10" s="238">
        <f t="shared" ref="HT10:HT24" si="87">IFERROR(HU10/$G10,0)</f>
        <v>0</v>
      </c>
      <c r="HU10" s="239">
        <f>LEVEL1!JF36</f>
        <v>0</v>
      </c>
      <c r="HV10" s="240">
        <f t="shared" ref="HV10:HV23" si="88">IFERROR(HW10/$G10,0)</f>
        <v>0</v>
      </c>
      <c r="HW10" s="239">
        <f>LEVEL1!JH36</f>
        <v>0</v>
      </c>
      <c r="HX10" s="240">
        <f t="shared" ref="HX10:HX23" si="89">IFERROR(HY10/$G10,0)</f>
        <v>0</v>
      </c>
      <c r="HY10" s="239">
        <f>LEVEL1!JJ36</f>
        <v>0</v>
      </c>
      <c r="HZ10" s="240">
        <f t="shared" ref="HZ10:HZ23" si="90">IFERROR(IA10/$G10,0)</f>
        <v>0</v>
      </c>
      <c r="IA10" s="239">
        <f>LEVEL1!JL36</f>
        <v>0</v>
      </c>
      <c r="IB10" s="240">
        <f t="shared" ref="IB10:IB24" si="91">IFERROR(IC10/$G10,0)</f>
        <v>0</v>
      </c>
      <c r="IC10" s="240">
        <f>SUM(HU10,HW10,HY10,IA10)</f>
        <v>0</v>
      </c>
      <c r="ID10" s="240">
        <f t="shared" ref="ID10:ID23" si="92">IFERROR(IE10/$G10,0)</f>
        <v>0</v>
      </c>
      <c r="IE10" s="239">
        <f>LEVEL1!JP36</f>
        <v>0</v>
      </c>
      <c r="IF10" s="240">
        <f t="shared" ref="IF10:IF24" si="93">IFERROR(IG10/$G10,0)</f>
        <v>0</v>
      </c>
      <c r="IG10" s="240">
        <f>SUM(IC10,IE10)</f>
        <v>0</v>
      </c>
      <c r="IH10" s="240">
        <f t="shared" ref="IH10:IH24" si="94">IFERROR(II10/$G10,0)</f>
        <v>0</v>
      </c>
      <c r="II10" s="241">
        <f>LEVEL1!JV36</f>
        <v>0</v>
      </c>
      <c r="IJ10" s="236"/>
      <c r="IK10" s="236"/>
      <c r="IL10" s="236"/>
      <c r="IM10" s="236"/>
      <c r="IN10" s="238">
        <f t="shared" ref="IN10:IN24" si="95">IFERROR(IO10/$G10,0)</f>
        <v>0</v>
      </c>
      <c r="IO10" s="239">
        <f>LEVEL1!JZ36</f>
        <v>0</v>
      </c>
      <c r="IP10" s="240">
        <f t="shared" ref="IP10:IP23" si="96">IFERROR(IQ10/$G10,0)</f>
        <v>0</v>
      </c>
      <c r="IQ10" s="239">
        <f>LEVEL1!KB36</f>
        <v>0</v>
      </c>
      <c r="IR10" s="240">
        <f t="shared" ref="IR10:IR23" si="97">IFERROR(IS10/$G10,0)</f>
        <v>0</v>
      </c>
      <c r="IS10" s="239">
        <f>LEVEL1!KD36</f>
        <v>0</v>
      </c>
      <c r="IT10" s="240">
        <f t="shared" ref="IT10:IT23" si="98">IFERROR(IU10/$G10,0)</f>
        <v>0</v>
      </c>
      <c r="IU10" s="239">
        <f>LEVEL1!KF36</f>
        <v>0</v>
      </c>
      <c r="IV10" s="240">
        <f t="shared" ref="IV10:IV24" si="99">IFERROR(IW10/$G10,0)</f>
        <v>0</v>
      </c>
      <c r="IW10" s="240">
        <f>SUM(IO10,IQ10,IS10,IU10)</f>
        <v>0</v>
      </c>
      <c r="IX10" s="240">
        <f t="shared" ref="IX10:IX23" si="100">IFERROR(IY10/$G10,0)</f>
        <v>0</v>
      </c>
      <c r="IY10" s="239">
        <f>LEVEL1!KJ36</f>
        <v>0</v>
      </c>
      <c r="IZ10" s="240">
        <f t="shared" ref="IZ10:IZ24" si="101">IFERROR(JA10/$G10,0)</f>
        <v>0</v>
      </c>
      <c r="JA10" s="240">
        <f>SUM(IW10,IY10)</f>
        <v>0</v>
      </c>
      <c r="JB10" s="240">
        <f t="shared" ref="JB10:JB24" si="102">IFERROR(JC10/$G10,0)</f>
        <v>0</v>
      </c>
      <c r="JC10" s="241">
        <f>LEVEL1!KP36</f>
        <v>0</v>
      </c>
      <c r="JD10" s="236"/>
      <c r="JE10" s="236"/>
      <c r="JF10" s="236"/>
      <c r="JG10" s="236"/>
      <c r="JH10" s="238">
        <f t="shared" ref="JH10:JH24" si="103">IFERROR(JI10/$G10,0)</f>
        <v>0</v>
      </c>
      <c r="JI10" s="239">
        <f>LEVEL1!KT36</f>
        <v>0</v>
      </c>
      <c r="JJ10" s="240">
        <f t="shared" ref="JJ10:JJ23" si="104">IFERROR(JK10/$G10,0)</f>
        <v>0</v>
      </c>
      <c r="JK10" s="239">
        <f>LEVEL1!KV36</f>
        <v>0</v>
      </c>
      <c r="JL10" s="240">
        <f t="shared" ref="JL10:JL23" si="105">IFERROR(JM10/$G10,0)</f>
        <v>0</v>
      </c>
      <c r="JM10" s="239">
        <f>LEVEL1!KX36</f>
        <v>0</v>
      </c>
      <c r="JN10" s="240">
        <f t="shared" ref="JN10:JN23" si="106">IFERROR(JO10/$G10,0)</f>
        <v>0</v>
      </c>
      <c r="JO10" s="239">
        <f>LEVEL1!KZ36</f>
        <v>0</v>
      </c>
      <c r="JP10" s="240">
        <f t="shared" ref="JP10:JP24" si="107">IFERROR(JQ10/$G10,0)</f>
        <v>0</v>
      </c>
      <c r="JQ10" s="240">
        <f>SUM(JI10,JK10,JM10,JO10)</f>
        <v>0</v>
      </c>
      <c r="JR10" s="240">
        <f t="shared" ref="JR10:JR23" si="108">IFERROR(JS10/$G10,0)</f>
        <v>0</v>
      </c>
      <c r="JS10" s="239">
        <f>LEVEL1!LD36</f>
        <v>0</v>
      </c>
      <c r="JT10" s="240">
        <f t="shared" ref="JT10:JT24" si="109">IFERROR(JU10/$G10,0)</f>
        <v>0</v>
      </c>
      <c r="JU10" s="240">
        <f>SUM(JQ10,JS10)</f>
        <v>0</v>
      </c>
      <c r="JV10" s="240">
        <f t="shared" ref="JV10:JV24" si="110">IFERROR(JW10/$G10,0)</f>
        <v>0</v>
      </c>
      <c r="JW10" s="241">
        <f>LEVEL1!LJ36</f>
        <v>0</v>
      </c>
      <c r="JX10" s="236"/>
      <c r="JY10" s="236"/>
      <c r="JZ10" s="236"/>
      <c r="KA10" s="236"/>
      <c r="KB10" s="238">
        <f t="shared" ref="KB10:KB24" si="111">IFERROR(KC10/$G10,0)</f>
        <v>0</v>
      </c>
      <c r="KC10" s="239">
        <f>LEVEL1!LN36</f>
        <v>0</v>
      </c>
      <c r="KD10" s="240">
        <f t="shared" ref="KD10:KD23" si="112">IFERROR(KE10/$G10,0)</f>
        <v>0</v>
      </c>
      <c r="KE10" s="239">
        <f>LEVEL1!LP36</f>
        <v>0</v>
      </c>
      <c r="KF10" s="240">
        <f t="shared" ref="KF10:KF23" si="113">IFERROR(KG10/$G10,0)</f>
        <v>0</v>
      </c>
      <c r="KG10" s="239">
        <f>LEVEL1!LR36</f>
        <v>0</v>
      </c>
      <c r="KH10" s="240">
        <f t="shared" ref="KH10:KH23" si="114">IFERROR(KI10/$G10,0)</f>
        <v>0</v>
      </c>
      <c r="KI10" s="239">
        <f>LEVEL1!LT36</f>
        <v>0</v>
      </c>
      <c r="KJ10" s="240">
        <f t="shared" ref="KJ10:KJ24" si="115">IFERROR(KK10/$G10,0)</f>
        <v>0</v>
      </c>
      <c r="KK10" s="240">
        <f>SUM(KC10,KE10,KG10,KI10)</f>
        <v>0</v>
      </c>
      <c r="KL10" s="240">
        <f t="shared" ref="KL10:KL23" si="116">IFERROR(KM10/$G10,0)</f>
        <v>0</v>
      </c>
      <c r="KM10" s="239">
        <f>LEVEL1!LX36</f>
        <v>0</v>
      </c>
      <c r="KN10" s="240">
        <f t="shared" ref="KN10:KN24" si="117">IFERROR(KO10/$G10,0)</f>
        <v>0</v>
      </c>
      <c r="KO10" s="240">
        <f>SUM(KK10,KM10)</f>
        <v>0</v>
      </c>
      <c r="KP10" s="240">
        <f t="shared" ref="KP10:KP24" si="118">IFERROR(KQ10/$G10,0)</f>
        <v>0</v>
      </c>
      <c r="KQ10" s="241">
        <f>LEVEL1!MD36</f>
        <v>0</v>
      </c>
      <c r="KR10" s="236"/>
      <c r="KS10" s="236"/>
      <c r="KT10" s="236"/>
      <c r="KU10" s="236"/>
      <c r="KV10" s="238">
        <f t="shared" ref="KV10:KV24" si="119">IFERROR(KW10/$G10,0)</f>
        <v>0</v>
      </c>
      <c r="KW10" s="239">
        <f>LEVEL1!MH36</f>
        <v>0</v>
      </c>
      <c r="KX10" s="240">
        <f t="shared" ref="KX10:KX23" si="120">IFERROR(KY10/$G10,0)</f>
        <v>0</v>
      </c>
      <c r="KY10" s="239">
        <f>LEVEL1!MJ36</f>
        <v>0</v>
      </c>
      <c r="KZ10" s="240">
        <f t="shared" ref="KZ10:KZ23" si="121">IFERROR(LA10/$G10,0)</f>
        <v>0</v>
      </c>
      <c r="LA10" s="239">
        <f>LEVEL1!ML36</f>
        <v>0</v>
      </c>
      <c r="LB10" s="240">
        <f t="shared" ref="LB10:LB23" si="122">IFERROR(LC10/$G10,0)</f>
        <v>0</v>
      </c>
      <c r="LC10" s="239">
        <f>LEVEL1!MN36</f>
        <v>0</v>
      </c>
      <c r="LD10" s="240">
        <f t="shared" ref="LD10:LD24" si="123">IFERROR(LE10/$G10,0)</f>
        <v>0</v>
      </c>
      <c r="LE10" s="240">
        <f>SUM(KW10,KY10,LA10,LC10)</f>
        <v>0</v>
      </c>
      <c r="LF10" s="240">
        <f t="shared" ref="LF10:LF23" si="124">IFERROR(LG10/$G10,0)</f>
        <v>0</v>
      </c>
      <c r="LG10" s="239">
        <f>LEVEL1!MR36</f>
        <v>0</v>
      </c>
      <c r="LH10" s="240">
        <f t="shared" ref="LH10:LH24" si="125">IFERROR(LI10/$G10,0)</f>
        <v>0</v>
      </c>
      <c r="LI10" s="240">
        <f>SUM(LE10,LG10)</f>
        <v>0</v>
      </c>
      <c r="LJ10" s="240">
        <f t="shared" ref="LJ10:LJ24" si="126">IFERROR(LK10/$G10,0)</f>
        <v>0</v>
      </c>
      <c r="LK10" s="241">
        <f>LEVEL1!MX36</f>
        <v>0</v>
      </c>
      <c r="LL10" s="236"/>
      <c r="LM10" s="236"/>
      <c r="LN10" s="236"/>
      <c r="LO10" s="236"/>
      <c r="LP10" s="238">
        <f t="shared" ref="LP10:LP24" si="127">IFERROR(LQ10/$G10,0)</f>
        <v>0</v>
      </c>
      <c r="LQ10" s="239">
        <f>LEVEL1!NB36</f>
        <v>0</v>
      </c>
      <c r="LR10" s="240">
        <f t="shared" ref="LR10:LR23" si="128">IFERROR(LS10/$G10,0)</f>
        <v>0</v>
      </c>
      <c r="LS10" s="239">
        <f>LEVEL1!ND36</f>
        <v>0</v>
      </c>
      <c r="LT10" s="240">
        <f t="shared" ref="LT10:LT23" si="129">IFERROR(LU10/$G10,0)</f>
        <v>0</v>
      </c>
      <c r="LU10" s="239">
        <f>LEVEL1!NF36</f>
        <v>0</v>
      </c>
      <c r="LV10" s="240">
        <f t="shared" ref="LV10:LV23" si="130">IFERROR(LW10/$G10,0)</f>
        <v>0</v>
      </c>
      <c r="LW10" s="239">
        <f>LEVEL1!NH36</f>
        <v>0</v>
      </c>
      <c r="LX10" s="240">
        <f t="shared" ref="LX10:LX24" si="131">IFERROR(LY10/$G10,0)</f>
        <v>0</v>
      </c>
      <c r="LY10" s="240">
        <f>SUM(LQ10,LS10,LU10,LW10)</f>
        <v>0</v>
      </c>
      <c r="LZ10" s="240">
        <f t="shared" ref="LZ10:LZ23" si="132">IFERROR(MA10/$G10,0)</f>
        <v>0</v>
      </c>
      <c r="MA10" s="239">
        <f>LEVEL1!NL36</f>
        <v>0</v>
      </c>
      <c r="MB10" s="240">
        <f t="shared" ref="MB10:MB24" si="133">IFERROR(MC10/$G10,0)</f>
        <v>0</v>
      </c>
      <c r="MC10" s="240">
        <f>SUM(LY10,MA10)</f>
        <v>0</v>
      </c>
      <c r="MD10" s="240">
        <f t="shared" ref="MD10:MD24" si="134">IFERROR(ME10/$G10,0)</f>
        <v>0</v>
      </c>
      <c r="ME10" s="241">
        <f>LEVEL1!NR36</f>
        <v>0</v>
      </c>
      <c r="MF10" s="236"/>
      <c r="MG10" s="236"/>
      <c r="MH10" s="236"/>
      <c r="MI10" s="236"/>
      <c r="MJ10" s="238">
        <f t="shared" ref="MJ10:MJ24" si="135">IFERROR(MK10/$G10,0)</f>
        <v>0</v>
      </c>
      <c r="MK10" s="239">
        <f>LEVEL1!NV36</f>
        <v>0</v>
      </c>
      <c r="ML10" s="240">
        <f t="shared" ref="ML10:ML23" si="136">IFERROR(MM10/$G10,0)</f>
        <v>0</v>
      </c>
      <c r="MM10" s="239">
        <f>LEVEL1!NX36</f>
        <v>0</v>
      </c>
      <c r="MN10" s="240">
        <f t="shared" ref="MN10:MN23" si="137">IFERROR(MO10/$G10,0)</f>
        <v>0</v>
      </c>
      <c r="MO10" s="239">
        <f>LEVEL1!NZ36</f>
        <v>0</v>
      </c>
      <c r="MP10" s="240">
        <f t="shared" ref="MP10:MP23" si="138">IFERROR(MQ10/$G10,0)</f>
        <v>0</v>
      </c>
      <c r="MQ10" s="239">
        <f>LEVEL1!OB36</f>
        <v>0</v>
      </c>
      <c r="MR10" s="240">
        <f t="shared" ref="MR10:MR24" si="139">IFERROR(MS10/$G10,0)</f>
        <v>0</v>
      </c>
      <c r="MS10" s="240">
        <f>SUM(MK10,MM10,MO10,MQ10)</f>
        <v>0</v>
      </c>
      <c r="MT10" s="240">
        <f t="shared" ref="MT10:MT23" si="140">IFERROR(MU10/$G10,0)</f>
        <v>0</v>
      </c>
      <c r="MU10" s="239">
        <f>LEVEL1!OF36</f>
        <v>0</v>
      </c>
      <c r="MV10" s="240">
        <f t="shared" ref="MV10:MV24" si="141">IFERROR(MW10/$G10,0)</f>
        <v>0</v>
      </c>
      <c r="MW10" s="240">
        <f>SUM(MS10,MU10)</f>
        <v>0</v>
      </c>
      <c r="MX10" s="240">
        <f t="shared" ref="MX10:MX24" si="142">IFERROR(MY10/$G10,0)</f>
        <v>0</v>
      </c>
      <c r="MY10" s="241">
        <f>LEVEL1!OL36</f>
        <v>0</v>
      </c>
      <c r="MZ10" s="236"/>
      <c r="NA10" s="236"/>
      <c r="NB10" s="236"/>
      <c r="NC10" s="236"/>
      <c r="ND10" s="238">
        <f t="shared" ref="ND10:ND24" si="143">IFERROR(NE10/$G10,0)</f>
        <v>0</v>
      </c>
      <c r="NE10" s="239">
        <f>LEVEL1!OP36</f>
        <v>0</v>
      </c>
      <c r="NF10" s="240">
        <f t="shared" ref="NF10:NF23" si="144">IFERROR(NG10/$G10,0)</f>
        <v>0</v>
      </c>
      <c r="NG10" s="239">
        <f>LEVEL1!OR36</f>
        <v>0</v>
      </c>
      <c r="NH10" s="240">
        <f t="shared" ref="NH10:NH23" si="145">IFERROR(NI10/$G10,0)</f>
        <v>0</v>
      </c>
      <c r="NI10" s="239">
        <f>LEVEL1!OT36</f>
        <v>0</v>
      </c>
      <c r="NJ10" s="240">
        <f t="shared" ref="NJ10:NJ23" si="146">IFERROR(NK10/$G10,0)</f>
        <v>0</v>
      </c>
      <c r="NK10" s="239">
        <f>LEVEL1!OV36</f>
        <v>0</v>
      </c>
      <c r="NL10" s="240">
        <f t="shared" ref="NL10:NL24" si="147">IFERROR(NM10/$G10,0)</f>
        <v>0</v>
      </c>
      <c r="NM10" s="240">
        <f>SUM(NE10,NG10,NI10,NK10)</f>
        <v>0</v>
      </c>
      <c r="NN10" s="240">
        <f t="shared" ref="NN10:NN23" si="148">IFERROR(NO10/$G10,0)</f>
        <v>0</v>
      </c>
      <c r="NO10" s="239">
        <f>LEVEL1!OZ36</f>
        <v>0</v>
      </c>
      <c r="NP10" s="240">
        <f t="shared" ref="NP10:NP24" si="149">IFERROR(NQ10/$G10,0)</f>
        <v>0</v>
      </c>
      <c r="NQ10" s="240">
        <f>SUM(NM10,NO10)</f>
        <v>0</v>
      </c>
      <c r="NR10" s="240">
        <f t="shared" ref="NR10:NR24" si="150">IFERROR(NS10/$G10,0)</f>
        <v>0</v>
      </c>
      <c r="NS10" s="241">
        <f>LEVEL1!PF36</f>
        <v>0</v>
      </c>
      <c r="NT10" s="236"/>
      <c r="NU10" s="236"/>
      <c r="NV10" s="236"/>
      <c r="NW10" s="236"/>
      <c r="NX10" s="238">
        <f t="shared" ref="NX10:NX24" si="151">IFERROR(NY10/$G10,0)</f>
        <v>0</v>
      </c>
      <c r="NY10" s="239">
        <f>LEVEL1!PJ36</f>
        <v>0</v>
      </c>
      <c r="NZ10" s="240">
        <f t="shared" ref="NZ10:NZ23" si="152">IFERROR(OA10/$G10,0)</f>
        <v>0</v>
      </c>
      <c r="OA10" s="239">
        <f>LEVEL1!PL36</f>
        <v>0</v>
      </c>
      <c r="OB10" s="240">
        <f t="shared" ref="OB10:OB23" si="153">IFERROR(OC10/$G10,0)</f>
        <v>0</v>
      </c>
      <c r="OC10" s="239">
        <f>LEVEL1!PN36</f>
        <v>0</v>
      </c>
      <c r="OD10" s="240">
        <f t="shared" ref="OD10:OD23" si="154">IFERROR(OE10/$G10,0)</f>
        <v>0</v>
      </c>
      <c r="OE10" s="239">
        <f>LEVEL1!PP36</f>
        <v>0</v>
      </c>
      <c r="OF10" s="240">
        <f t="shared" ref="OF10:OF24" si="155">IFERROR(OG10/$G10,0)</f>
        <v>0</v>
      </c>
      <c r="OG10" s="240">
        <f>SUM(NY10,OA10,OC10,OE10)</f>
        <v>0</v>
      </c>
      <c r="OH10" s="240">
        <f t="shared" ref="OH10:OH23" si="156">IFERROR(OI10/$G10,0)</f>
        <v>0</v>
      </c>
      <c r="OI10" s="239">
        <f>LEVEL1!PT36</f>
        <v>0</v>
      </c>
      <c r="OJ10" s="240">
        <f t="shared" ref="OJ10:OJ24" si="157">IFERROR(OK10/$G10,0)</f>
        <v>0</v>
      </c>
      <c r="OK10" s="240">
        <f>SUM(OG10,OI10)</f>
        <v>0</v>
      </c>
      <c r="OL10" s="240">
        <f t="shared" ref="OL10:OL24" si="158">IFERROR(OM10/$G10,0)</f>
        <v>0</v>
      </c>
      <c r="OM10" s="241">
        <f>LEVEL1!PZ36</f>
        <v>0</v>
      </c>
      <c r="ON10" s="236"/>
      <c r="OO10" s="236"/>
      <c r="OP10" s="236"/>
      <c r="OQ10" s="236"/>
      <c r="OR10" s="238">
        <f t="shared" ref="OR10:OR24" si="159">IFERROR(OS10/$G10,0)</f>
        <v>0</v>
      </c>
      <c r="OS10" s="239">
        <f>LEVEL1!QD36</f>
        <v>0</v>
      </c>
      <c r="OT10" s="240">
        <f t="shared" ref="OT10:OT23" si="160">IFERROR(OU10/$G10,0)</f>
        <v>0</v>
      </c>
      <c r="OU10" s="239">
        <f>LEVEL1!QF36</f>
        <v>0</v>
      </c>
      <c r="OV10" s="240">
        <f t="shared" ref="OV10:OV23" si="161">IFERROR(OW10/$G10,0)</f>
        <v>0</v>
      </c>
      <c r="OW10" s="239">
        <f>LEVEL1!QH36</f>
        <v>0</v>
      </c>
      <c r="OX10" s="240">
        <f t="shared" ref="OX10:OX23" si="162">IFERROR(OY10/$G10,0)</f>
        <v>0</v>
      </c>
      <c r="OY10" s="239">
        <f>LEVEL1!QJ36</f>
        <v>0</v>
      </c>
      <c r="OZ10" s="240">
        <f t="shared" ref="OZ10:OZ24" si="163">IFERROR(PA10/$G10,0)</f>
        <v>0</v>
      </c>
      <c r="PA10" s="240">
        <f>SUM(OS10,OU10,OW10,OY10)</f>
        <v>0</v>
      </c>
      <c r="PB10" s="240">
        <f t="shared" ref="PB10:PB23" si="164">IFERROR(PC10/$G10,0)</f>
        <v>0</v>
      </c>
      <c r="PC10" s="239">
        <f>LEVEL1!QN36</f>
        <v>0</v>
      </c>
      <c r="PD10" s="240">
        <f t="shared" ref="PD10:PD24" si="165">IFERROR(PE10/$G10,0)</f>
        <v>0</v>
      </c>
      <c r="PE10" s="240">
        <f>SUM(PA10,PC10)</f>
        <v>0</v>
      </c>
      <c r="PF10" s="240">
        <f t="shared" ref="PF10:PF24" si="166">IFERROR(PG10/$G10,0)</f>
        <v>0</v>
      </c>
      <c r="PG10" s="241">
        <f>LEVEL1!QT36</f>
        <v>0</v>
      </c>
    </row>
    <row r="11" spans="2:423" s="63" customFormat="1" ht="26.25" customHeight="1">
      <c r="B11" s="227">
        <v>1</v>
      </c>
      <c r="C11" s="228" t="str">
        <f>LEVEL1!C37</f>
        <v>EARTH WORKS</v>
      </c>
      <c r="D11" s="229"/>
      <c r="E11" s="230"/>
      <c r="F11" s="231" t="s">
        <v>24</v>
      </c>
      <c r="G11" s="232">
        <f>G44+G48+G49</f>
        <v>11917.232</v>
      </c>
      <c r="H11" s="233">
        <f>IFERROR(I11/$G11,0)</f>
        <v>316.68427702003282</v>
      </c>
      <c r="I11" s="234">
        <f>LEVEL1!AI37</f>
        <v>3774000</v>
      </c>
      <c r="J11" s="231">
        <f t="shared" si="0"/>
        <v>2583.6896940497591</v>
      </c>
      <c r="K11" s="234">
        <f>LEVEL1!AK37</f>
        <v>30790429.5</v>
      </c>
      <c r="L11" s="231">
        <f t="shared" si="1"/>
        <v>9818.9634556078126</v>
      </c>
      <c r="M11" s="234">
        <f>LEVEL1!AM37</f>
        <v>117014865.5</v>
      </c>
      <c r="N11" s="231">
        <f t="shared" si="1"/>
        <v>0</v>
      </c>
      <c r="O11" s="234">
        <f>LEVEL1!AO37</f>
        <v>0</v>
      </c>
      <c r="P11" s="231">
        <f t="shared" si="3"/>
        <v>12719.337426677605</v>
      </c>
      <c r="Q11" s="231">
        <f>SUM(I11,K11,M11,O11)</f>
        <v>151579295</v>
      </c>
      <c r="R11" s="231">
        <f t="shared" si="3"/>
        <v>1438.220575714819</v>
      </c>
      <c r="S11" s="234">
        <f>LEVEL1!AS37</f>
        <v>17139608.267967064</v>
      </c>
      <c r="T11" s="231">
        <f t="shared" si="5"/>
        <v>14157.558002392425</v>
      </c>
      <c r="U11" s="231">
        <f>SUM(Q11,S11)</f>
        <v>168718903.26796708</v>
      </c>
      <c r="V11" s="231">
        <f t="shared" si="5"/>
        <v>0</v>
      </c>
      <c r="W11" s="235">
        <f>LEVEL1!BD37</f>
        <v>0</v>
      </c>
      <c r="X11" s="236"/>
      <c r="Y11" s="236"/>
      <c r="Z11" s="236"/>
      <c r="AA11" s="236"/>
      <c r="AB11" s="233">
        <f t="shared" si="7"/>
        <v>1950.381490223589</v>
      </c>
      <c r="AC11" s="234">
        <f>LEVEL1!BH37</f>
        <v>23243148.707500242</v>
      </c>
      <c r="AD11" s="231">
        <f t="shared" si="8"/>
        <v>2101.7635526733093</v>
      </c>
      <c r="AE11" s="234">
        <f>LEVEL1!BJ37</f>
        <v>25047203.866352048</v>
      </c>
      <c r="AF11" s="231">
        <f t="shared" si="9"/>
        <v>7870.5871678987614</v>
      </c>
      <c r="AG11" s="234">
        <f>LEVEL1!BL37</f>
        <v>93795613.256072491</v>
      </c>
      <c r="AH11" s="231">
        <f t="shared" si="10"/>
        <v>0</v>
      </c>
      <c r="AI11" s="234">
        <f>LEVEL1!BN37</f>
        <v>0</v>
      </c>
      <c r="AJ11" s="231">
        <f t="shared" si="11"/>
        <v>11922.732210795659</v>
      </c>
      <c r="AK11" s="231">
        <f>SUM(AC11,AE11,AG11,AI11)</f>
        <v>142085965.82992476</v>
      </c>
      <c r="AL11" s="231">
        <f t="shared" si="12"/>
        <v>1525.3798471636103</v>
      </c>
      <c r="AM11" s="234">
        <f>LEVEL1!BR37</f>
        <v>18178305.526773285</v>
      </c>
      <c r="AN11" s="231">
        <f t="shared" si="13"/>
        <v>13448.112057959268</v>
      </c>
      <c r="AO11" s="231">
        <f>SUM(AK11,AM11)</f>
        <v>160264271.35669804</v>
      </c>
      <c r="AP11" s="231">
        <f t="shared" si="14"/>
        <v>0</v>
      </c>
      <c r="AQ11" s="235">
        <f>LEVEL1!BX37</f>
        <v>0</v>
      </c>
      <c r="AR11" s="236"/>
      <c r="AS11" s="236"/>
      <c r="AT11" s="236"/>
      <c r="AU11" s="236"/>
      <c r="AV11" s="233">
        <f t="shared" si="15"/>
        <v>316.68427702003282</v>
      </c>
      <c r="AW11" s="234">
        <f>LEVEL1!CB37</f>
        <v>3774000</v>
      </c>
      <c r="AX11" s="231">
        <f t="shared" si="16"/>
        <v>1458.2554145123634</v>
      </c>
      <c r="AY11" s="234">
        <f>LEVEL1!CD37</f>
        <v>17378368.09</v>
      </c>
      <c r="AZ11" s="231">
        <f t="shared" si="17"/>
        <v>0</v>
      </c>
      <c r="BA11" s="234">
        <f>LEVEL1!CF37</f>
        <v>0</v>
      </c>
      <c r="BB11" s="231">
        <f t="shared" si="18"/>
        <v>8024.4927765105176</v>
      </c>
      <c r="BC11" s="234">
        <f>LEVEL1!CH37</f>
        <v>95629742.099999994</v>
      </c>
      <c r="BD11" s="231">
        <f t="shared" si="19"/>
        <v>9799.4324680429145</v>
      </c>
      <c r="BE11" s="231">
        <f>SUM(AW11,AY11,BA11,BC11)</f>
        <v>116782110.19</v>
      </c>
      <c r="BF11" s="231">
        <f t="shared" si="20"/>
        <v>2106.9008626515511</v>
      </c>
      <c r="BG11" s="237">
        <f t="shared" ref="BG11:BG23" si="167">BE11*$BG$26</f>
        <v>25108426.381218668</v>
      </c>
      <c r="BH11" s="231">
        <f t="shared" si="21"/>
        <v>11906.333330694466</v>
      </c>
      <c r="BI11" s="231">
        <f>SUM(BE11,BG11)</f>
        <v>141890536.57121867</v>
      </c>
      <c r="BJ11" s="231">
        <f t="shared" si="22"/>
        <v>0</v>
      </c>
      <c r="BK11" s="235">
        <f>LEVEL1!CX37</f>
        <v>0</v>
      </c>
      <c r="BL11" s="236"/>
      <c r="BM11" s="236"/>
      <c r="BN11" s="236"/>
      <c r="BO11" s="236"/>
      <c r="BP11" s="238">
        <f t="shared" si="23"/>
        <v>316.68427702003282</v>
      </c>
      <c r="BQ11" s="239">
        <f>LEVEL1!DB37</f>
        <v>3774000</v>
      </c>
      <c r="BR11" s="240">
        <f t="shared" si="24"/>
        <v>2583.6896940497591</v>
      </c>
      <c r="BS11" s="239">
        <f>LEVEL1!DD37</f>
        <v>30790429.5</v>
      </c>
      <c r="BT11" s="240">
        <f t="shared" si="25"/>
        <v>9818.9634556078126</v>
      </c>
      <c r="BU11" s="239">
        <f>LEVEL1!DF37</f>
        <v>117014865.5</v>
      </c>
      <c r="BV11" s="240">
        <f t="shared" si="26"/>
        <v>0</v>
      </c>
      <c r="BW11" s="239">
        <f>LEVEL1!DH37</f>
        <v>0</v>
      </c>
      <c r="BX11" s="240">
        <f t="shared" si="27"/>
        <v>12719.337426677605</v>
      </c>
      <c r="BY11" s="240">
        <f>SUM(BQ11,BS11,BU11,BW11)</f>
        <v>151579295</v>
      </c>
      <c r="BZ11" s="240">
        <f t="shared" si="28"/>
        <v>1438.220575714819</v>
      </c>
      <c r="CA11" s="239">
        <f>LEVEL1!DL37</f>
        <v>17139608.267967064</v>
      </c>
      <c r="CB11" s="240">
        <f t="shared" si="29"/>
        <v>14157.558002392425</v>
      </c>
      <c r="CC11" s="240">
        <f>SUM(BY11,CA11)</f>
        <v>168718903.26796708</v>
      </c>
      <c r="CD11" s="240">
        <f t="shared" si="30"/>
        <v>0</v>
      </c>
      <c r="CE11" s="241">
        <f>LEVEL1!DR37</f>
        <v>0</v>
      </c>
      <c r="CF11" s="236"/>
      <c r="CG11" s="236"/>
      <c r="CH11" s="236"/>
      <c r="CI11" s="236"/>
      <c r="CJ11" s="238">
        <f t="shared" si="31"/>
        <v>316.68427702003282</v>
      </c>
      <c r="CK11" s="239">
        <f>LEVEL1!DV37</f>
        <v>3774000</v>
      </c>
      <c r="CL11" s="240">
        <f t="shared" si="32"/>
        <v>1210.3634048577724</v>
      </c>
      <c r="CM11" s="239">
        <f>LEVEL1!DX37</f>
        <v>14424181.5</v>
      </c>
      <c r="CN11" s="240">
        <f t="shared" si="33"/>
        <v>6856.319823260972</v>
      </c>
      <c r="CO11" s="239">
        <f>LEVEL1!DZ37</f>
        <v>81708354</v>
      </c>
      <c r="CP11" s="240">
        <f t="shared" si="34"/>
        <v>0</v>
      </c>
      <c r="CQ11" s="239">
        <f>LEVEL1!EB37</f>
        <v>0</v>
      </c>
      <c r="CR11" s="240">
        <f t="shared" si="35"/>
        <v>8383.3675051387763</v>
      </c>
      <c r="CS11" s="240">
        <f>SUM(CK11,CM11,CO11,CQ11)</f>
        <v>99906535.5</v>
      </c>
      <c r="CT11" s="240">
        <f t="shared" si="36"/>
        <v>887.5253239212816</v>
      </c>
      <c r="CU11" s="239">
        <f>LEVEL1!EF37</f>
        <v>10576845.191045063</v>
      </c>
      <c r="CV11" s="240">
        <f t="shared" si="37"/>
        <v>9270.8928290600579</v>
      </c>
      <c r="CW11" s="240">
        <f>SUM(CS11,CU11)</f>
        <v>110483380.69104506</v>
      </c>
      <c r="CX11" s="240">
        <f t="shared" si="38"/>
        <v>0</v>
      </c>
      <c r="CY11" s="241">
        <f>LEVEL1!EL37</f>
        <v>0</v>
      </c>
      <c r="CZ11" s="236"/>
      <c r="DA11" s="236"/>
      <c r="DB11" s="236"/>
      <c r="DC11" s="236"/>
      <c r="DD11" s="238">
        <f t="shared" si="39"/>
        <v>633.36855404006565</v>
      </c>
      <c r="DE11" s="239">
        <f>LEVEL1!EP37</f>
        <v>7548000</v>
      </c>
      <c r="DF11" s="240">
        <f t="shared" si="40"/>
        <v>1920.7272292760601</v>
      </c>
      <c r="DG11" s="239">
        <f>LEVEL1!ER37</f>
        <v>22889752</v>
      </c>
      <c r="DH11" s="240">
        <f t="shared" si="41"/>
        <v>5744.2482029384</v>
      </c>
      <c r="DI11" s="239">
        <f>LEVEL1!ET37</f>
        <v>68455538.5</v>
      </c>
      <c r="DJ11" s="240">
        <f t="shared" si="42"/>
        <v>1145.4344725352332</v>
      </c>
      <c r="DK11" s="239">
        <f>LEVEL1!EV37</f>
        <v>13650408.350000001</v>
      </c>
      <c r="DL11" s="240">
        <f t="shared" si="43"/>
        <v>9443.7784587897586</v>
      </c>
      <c r="DM11" s="240">
        <f>SUM(DE11,DG11,DI11,DK11)</f>
        <v>112543698.84999999</v>
      </c>
      <c r="DN11" s="240">
        <f t="shared" si="44"/>
        <v>1077.2681652448741</v>
      </c>
      <c r="DO11" s="239">
        <f>LEVEL1!EZ37</f>
        <v>12838054.6514375</v>
      </c>
      <c r="DP11" s="240">
        <f t="shared" si="45"/>
        <v>10521.046624034634</v>
      </c>
      <c r="DQ11" s="240">
        <f>SUM(DM11,DO11)</f>
        <v>125381753.5014375</v>
      </c>
      <c r="DR11" s="240">
        <f t="shared" si="46"/>
        <v>0</v>
      </c>
      <c r="DS11" s="241">
        <f>LEVEL1!FF37</f>
        <v>0</v>
      </c>
      <c r="DT11" s="236"/>
      <c r="DU11" s="236"/>
      <c r="DV11" s="236"/>
      <c r="DW11" s="236"/>
      <c r="DX11" s="238">
        <f t="shared" si="47"/>
        <v>696.7054094440723</v>
      </c>
      <c r="DY11" s="239">
        <f>LEVEL1!FJ37</f>
        <v>8302800</v>
      </c>
      <c r="DZ11" s="240">
        <f t="shared" si="48"/>
        <v>2301.0954347452498</v>
      </c>
      <c r="EA11" s="239">
        <f>LEVEL1!FL37</f>
        <v>27422688.150000002</v>
      </c>
      <c r="EB11" s="240">
        <f t="shared" si="49"/>
        <v>10197.409352272407</v>
      </c>
      <c r="EC11" s="239">
        <f>LEVEL1!FN37</f>
        <v>121524893.05</v>
      </c>
      <c r="ED11" s="240">
        <f t="shared" si="50"/>
        <v>318.24340417304956</v>
      </c>
      <c r="EE11" s="239">
        <f>LEVEL1!FP37</f>
        <v>3792580.48</v>
      </c>
      <c r="EF11" s="240">
        <f t="shared" si="51"/>
        <v>13513.453600634777</v>
      </c>
      <c r="EG11" s="240">
        <f>SUM(DY11,EA11,EC11,EE11)</f>
        <v>161042961.67999998</v>
      </c>
      <c r="EH11" s="240">
        <f t="shared" si="52"/>
        <v>1080.7307222463282</v>
      </c>
      <c r="EI11" s="239">
        <f>LEVEL1!FT37</f>
        <v>12879318.746537054</v>
      </c>
      <c r="EJ11" s="240">
        <f t="shared" si="53"/>
        <v>14594.184322881105</v>
      </c>
      <c r="EK11" s="240">
        <f>SUM(EG11,EI11)</f>
        <v>173922280.42653704</v>
      </c>
      <c r="EL11" s="240">
        <f t="shared" si="54"/>
        <v>0</v>
      </c>
      <c r="EM11" s="241">
        <f>LEVEL1!FZ37</f>
        <v>0</v>
      </c>
      <c r="EN11" s="236"/>
      <c r="EO11" s="236"/>
      <c r="EP11" s="236"/>
      <c r="EQ11" s="236"/>
      <c r="ER11" s="238">
        <f t="shared" si="55"/>
        <v>5816.9490616612984</v>
      </c>
      <c r="ES11" s="239">
        <f>LEVEL1!GD37</f>
        <v>69321931.5</v>
      </c>
      <c r="ET11" s="240">
        <f t="shared" si="56"/>
        <v>19420.713383779053</v>
      </c>
      <c r="EU11" s="239">
        <f>LEVEL1!GF37</f>
        <v>231441147</v>
      </c>
      <c r="EV11" s="240">
        <f t="shared" si="57"/>
        <v>7135.0492295526346</v>
      </c>
      <c r="EW11" s="239">
        <f>LEVEL1!GH37</f>
        <v>85030037</v>
      </c>
      <c r="EX11" s="240">
        <f t="shared" si="58"/>
        <v>0</v>
      </c>
      <c r="EY11" s="239">
        <f>LEVEL1!GJ37</f>
        <v>0</v>
      </c>
      <c r="EZ11" s="240">
        <f t="shared" si="59"/>
        <v>32372.711674992985</v>
      </c>
      <c r="FA11" s="240">
        <f>SUM(ES11,EU11,EW11,EY11)</f>
        <v>385793115.5</v>
      </c>
      <c r="FB11" s="240">
        <f t="shared" si="60"/>
        <v>5415.12470226401</v>
      </c>
      <c r="FC11" s="239">
        <f>LEVEL1!GN37</f>
        <v>64533297.385811128</v>
      </c>
      <c r="FD11" s="240">
        <f t="shared" si="61"/>
        <v>37787.836377256994</v>
      </c>
      <c r="FE11" s="240">
        <f>SUM(FA11,FC11)</f>
        <v>450326412.88581115</v>
      </c>
      <c r="FF11" s="240">
        <f t="shared" si="62"/>
        <v>0</v>
      </c>
      <c r="FG11" s="241">
        <f>LEVEL1!GT37</f>
        <v>0</v>
      </c>
      <c r="FH11" s="236"/>
      <c r="FI11" s="236"/>
      <c r="FJ11" s="236"/>
      <c r="FK11" s="236"/>
      <c r="FL11" s="238">
        <f t="shared" si="63"/>
        <v>326.59815131567467</v>
      </c>
      <c r="FM11" s="239">
        <f>LEVEL1!GX37</f>
        <v>3892145.94</v>
      </c>
      <c r="FN11" s="240">
        <f t="shared" si="64"/>
        <v>1079.2172794251969</v>
      </c>
      <c r="FO11" s="239">
        <f>LEVEL1!GZ37</f>
        <v>12861282.697318899</v>
      </c>
      <c r="FP11" s="240">
        <f t="shared" si="65"/>
        <v>3821.0415667832935</v>
      </c>
      <c r="FQ11" s="239">
        <f>LEVEL1!HB37</f>
        <v>45536238.833000004</v>
      </c>
      <c r="FR11" s="240">
        <f t="shared" si="66"/>
        <v>0</v>
      </c>
      <c r="FS11" s="239">
        <f>LEVEL1!HD37</f>
        <v>0</v>
      </c>
      <c r="FT11" s="240">
        <f t="shared" si="67"/>
        <v>5226.8569975241653</v>
      </c>
      <c r="FU11" s="240">
        <f>SUM(FM11,FO11,FQ11,FS11)</f>
        <v>62289667.470318899</v>
      </c>
      <c r="FV11" s="240">
        <f t="shared" si="68"/>
        <v>597.75002427693175</v>
      </c>
      <c r="FW11" s="239">
        <f>LEVEL1!HH37</f>
        <v>7123525.7173138279</v>
      </c>
      <c r="FX11" s="240">
        <f t="shared" si="69"/>
        <v>5824.6070218010964</v>
      </c>
      <c r="FY11" s="240">
        <f>SUM(FU11,FW11)</f>
        <v>69413193.187632725</v>
      </c>
      <c r="FZ11" s="240">
        <f t="shared" si="70"/>
        <v>0</v>
      </c>
      <c r="GA11" s="241">
        <f>LEVEL1!HN37</f>
        <v>0</v>
      </c>
      <c r="GB11" s="236"/>
      <c r="GC11" s="236"/>
      <c r="GD11" s="236"/>
      <c r="GE11" s="236"/>
      <c r="GF11" s="238">
        <f t="shared" si="71"/>
        <v>0</v>
      </c>
      <c r="GG11" s="239">
        <f>LEVEL1!HR37</f>
        <v>0</v>
      </c>
      <c r="GH11" s="240">
        <f t="shared" si="72"/>
        <v>0</v>
      </c>
      <c r="GI11" s="239">
        <f>LEVEL1!HT37</f>
        <v>0</v>
      </c>
      <c r="GJ11" s="240">
        <f t="shared" si="73"/>
        <v>0</v>
      </c>
      <c r="GK11" s="239">
        <f>LEVEL1!HV37</f>
        <v>0</v>
      </c>
      <c r="GL11" s="240">
        <f t="shared" si="74"/>
        <v>0</v>
      </c>
      <c r="GM11" s="239">
        <f>LEVEL1!HX37</f>
        <v>0</v>
      </c>
      <c r="GN11" s="240">
        <f t="shared" si="75"/>
        <v>0</v>
      </c>
      <c r="GO11" s="240">
        <f>SUM(GG11,GI11,GK11,GM11)</f>
        <v>0</v>
      </c>
      <c r="GP11" s="240">
        <f t="shared" si="76"/>
        <v>0</v>
      </c>
      <c r="GQ11" s="239">
        <f>LEVEL1!IB37</f>
        <v>0</v>
      </c>
      <c r="GR11" s="240">
        <f t="shared" si="77"/>
        <v>0</v>
      </c>
      <c r="GS11" s="240">
        <f>SUM(GO11,GQ11)</f>
        <v>0</v>
      </c>
      <c r="GT11" s="240">
        <f t="shared" si="78"/>
        <v>0</v>
      </c>
      <c r="GU11" s="241">
        <f>LEVEL1!IH37</f>
        <v>0</v>
      </c>
      <c r="GV11" s="236"/>
      <c r="GW11" s="236"/>
      <c r="GX11" s="236"/>
      <c r="GY11" s="236"/>
      <c r="GZ11" s="238">
        <f t="shared" si="79"/>
        <v>0</v>
      </c>
      <c r="HA11" s="239">
        <f>LEVEL1!IL37</f>
        <v>0</v>
      </c>
      <c r="HB11" s="240">
        <f t="shared" si="80"/>
        <v>0</v>
      </c>
      <c r="HC11" s="239">
        <f>LEVEL1!IN37</f>
        <v>0</v>
      </c>
      <c r="HD11" s="240">
        <f t="shared" si="81"/>
        <v>0</v>
      </c>
      <c r="HE11" s="239">
        <f>LEVEL1!IP37</f>
        <v>0</v>
      </c>
      <c r="HF11" s="240">
        <f t="shared" si="82"/>
        <v>0</v>
      </c>
      <c r="HG11" s="239">
        <f>LEVEL1!IR37</f>
        <v>0</v>
      </c>
      <c r="HH11" s="240">
        <f t="shared" si="83"/>
        <v>0</v>
      </c>
      <c r="HI11" s="240">
        <f>SUM(HA11,HC11,HE11,HG11)</f>
        <v>0</v>
      </c>
      <c r="HJ11" s="240">
        <f t="shared" si="84"/>
        <v>0</v>
      </c>
      <c r="HK11" s="239">
        <f>LEVEL1!IV37</f>
        <v>0</v>
      </c>
      <c r="HL11" s="240">
        <f t="shared" si="85"/>
        <v>0</v>
      </c>
      <c r="HM11" s="240">
        <f>SUM(HI11,HK11)</f>
        <v>0</v>
      </c>
      <c r="HN11" s="240">
        <f t="shared" si="86"/>
        <v>0</v>
      </c>
      <c r="HO11" s="241">
        <f>LEVEL1!JB37</f>
        <v>0</v>
      </c>
      <c r="HP11" s="236"/>
      <c r="HQ11" s="236"/>
      <c r="HR11" s="236"/>
      <c r="HS11" s="236"/>
      <c r="HT11" s="238">
        <f t="shared" si="87"/>
        <v>0</v>
      </c>
      <c r="HU11" s="239">
        <f>LEVEL1!JF37</f>
        <v>0</v>
      </c>
      <c r="HV11" s="240">
        <f t="shared" si="88"/>
        <v>0</v>
      </c>
      <c r="HW11" s="239">
        <f>LEVEL1!JH37</f>
        <v>0</v>
      </c>
      <c r="HX11" s="240">
        <f t="shared" si="89"/>
        <v>0</v>
      </c>
      <c r="HY11" s="239">
        <f>LEVEL1!JJ37</f>
        <v>0</v>
      </c>
      <c r="HZ11" s="240">
        <f t="shared" si="90"/>
        <v>0</v>
      </c>
      <c r="IA11" s="239">
        <f>LEVEL1!JL37</f>
        <v>0</v>
      </c>
      <c r="IB11" s="240">
        <f t="shared" si="91"/>
        <v>0</v>
      </c>
      <c r="IC11" s="240">
        <f>SUM(HU11,HW11,HY11,IA11)</f>
        <v>0</v>
      </c>
      <c r="ID11" s="240">
        <f t="shared" si="92"/>
        <v>0</v>
      </c>
      <c r="IE11" s="239">
        <f>LEVEL1!JP37</f>
        <v>0</v>
      </c>
      <c r="IF11" s="240">
        <f t="shared" si="93"/>
        <v>0</v>
      </c>
      <c r="IG11" s="240">
        <f>SUM(IC11,IE11)</f>
        <v>0</v>
      </c>
      <c r="IH11" s="240">
        <f t="shared" si="94"/>
        <v>0</v>
      </c>
      <c r="II11" s="241">
        <f>LEVEL1!JV37</f>
        <v>0</v>
      </c>
      <c r="IJ11" s="236"/>
      <c r="IK11" s="236"/>
      <c r="IL11" s="236"/>
      <c r="IM11" s="236"/>
      <c r="IN11" s="238">
        <f t="shared" si="95"/>
        <v>0</v>
      </c>
      <c r="IO11" s="239">
        <f>LEVEL1!JZ37</f>
        <v>0</v>
      </c>
      <c r="IP11" s="240">
        <f t="shared" si="96"/>
        <v>0</v>
      </c>
      <c r="IQ11" s="239">
        <f>LEVEL1!KB37</f>
        <v>0</v>
      </c>
      <c r="IR11" s="240">
        <f t="shared" si="97"/>
        <v>0</v>
      </c>
      <c r="IS11" s="239">
        <f>LEVEL1!KD37</f>
        <v>0</v>
      </c>
      <c r="IT11" s="240">
        <f t="shared" si="98"/>
        <v>0</v>
      </c>
      <c r="IU11" s="239">
        <f>LEVEL1!KF37</f>
        <v>0</v>
      </c>
      <c r="IV11" s="240">
        <f t="shared" si="99"/>
        <v>0</v>
      </c>
      <c r="IW11" s="240">
        <f>SUM(IO11,IQ11,IS11,IU11)</f>
        <v>0</v>
      </c>
      <c r="IX11" s="240">
        <f t="shared" si="100"/>
        <v>0</v>
      </c>
      <c r="IY11" s="239">
        <f>LEVEL1!KJ37</f>
        <v>0</v>
      </c>
      <c r="IZ11" s="240">
        <f t="shared" si="101"/>
        <v>0</v>
      </c>
      <c r="JA11" s="240">
        <f>SUM(IW11,IY11)</f>
        <v>0</v>
      </c>
      <c r="JB11" s="240">
        <f t="shared" si="102"/>
        <v>0</v>
      </c>
      <c r="JC11" s="241">
        <f>LEVEL1!KP37</f>
        <v>0</v>
      </c>
      <c r="JD11" s="236"/>
      <c r="JE11" s="236"/>
      <c r="JF11" s="236"/>
      <c r="JG11" s="236"/>
      <c r="JH11" s="238">
        <f t="shared" si="103"/>
        <v>0</v>
      </c>
      <c r="JI11" s="239">
        <f>LEVEL1!KT37</f>
        <v>0</v>
      </c>
      <c r="JJ11" s="240">
        <f t="shared" si="104"/>
        <v>0</v>
      </c>
      <c r="JK11" s="239">
        <f>LEVEL1!KV37</f>
        <v>0</v>
      </c>
      <c r="JL11" s="240">
        <f t="shared" si="105"/>
        <v>0</v>
      </c>
      <c r="JM11" s="239">
        <f>LEVEL1!KX37</f>
        <v>0</v>
      </c>
      <c r="JN11" s="240">
        <f t="shared" si="106"/>
        <v>0</v>
      </c>
      <c r="JO11" s="239">
        <f>LEVEL1!KZ37</f>
        <v>0</v>
      </c>
      <c r="JP11" s="240">
        <f t="shared" si="107"/>
        <v>0</v>
      </c>
      <c r="JQ11" s="240">
        <f>SUM(JI11,JK11,JM11,JO11)</f>
        <v>0</v>
      </c>
      <c r="JR11" s="240">
        <f t="shared" si="108"/>
        <v>0</v>
      </c>
      <c r="JS11" s="239">
        <f>LEVEL1!LD37</f>
        <v>0</v>
      </c>
      <c r="JT11" s="240">
        <f t="shared" si="109"/>
        <v>0</v>
      </c>
      <c r="JU11" s="240">
        <f>SUM(JQ11,JS11)</f>
        <v>0</v>
      </c>
      <c r="JV11" s="240">
        <f t="shared" si="110"/>
        <v>0</v>
      </c>
      <c r="JW11" s="241">
        <f>LEVEL1!LJ37</f>
        <v>0</v>
      </c>
      <c r="JX11" s="236"/>
      <c r="JY11" s="236"/>
      <c r="JZ11" s="236"/>
      <c r="KA11" s="236"/>
      <c r="KB11" s="238">
        <f t="shared" si="111"/>
        <v>0</v>
      </c>
      <c r="KC11" s="239">
        <f>LEVEL1!LN37</f>
        <v>0</v>
      </c>
      <c r="KD11" s="240">
        <f t="shared" si="112"/>
        <v>0</v>
      </c>
      <c r="KE11" s="239">
        <f>LEVEL1!LP37</f>
        <v>0</v>
      </c>
      <c r="KF11" s="240">
        <f t="shared" si="113"/>
        <v>0</v>
      </c>
      <c r="KG11" s="239">
        <f>LEVEL1!LR37</f>
        <v>0</v>
      </c>
      <c r="KH11" s="240">
        <f t="shared" si="114"/>
        <v>0</v>
      </c>
      <c r="KI11" s="239">
        <f>LEVEL1!LT37</f>
        <v>0</v>
      </c>
      <c r="KJ11" s="240">
        <f t="shared" si="115"/>
        <v>0</v>
      </c>
      <c r="KK11" s="240">
        <f>SUM(KC11,KE11,KG11,KI11)</f>
        <v>0</v>
      </c>
      <c r="KL11" s="240">
        <f t="shared" si="116"/>
        <v>0</v>
      </c>
      <c r="KM11" s="239">
        <f>LEVEL1!LX37</f>
        <v>0</v>
      </c>
      <c r="KN11" s="240">
        <f t="shared" si="117"/>
        <v>0</v>
      </c>
      <c r="KO11" s="240">
        <f>SUM(KK11,KM11)</f>
        <v>0</v>
      </c>
      <c r="KP11" s="240">
        <f t="shared" si="118"/>
        <v>0</v>
      </c>
      <c r="KQ11" s="241">
        <f>LEVEL1!MD37</f>
        <v>0</v>
      </c>
      <c r="KR11" s="236"/>
      <c r="KS11" s="236"/>
      <c r="KT11" s="236"/>
      <c r="KU11" s="236"/>
      <c r="KV11" s="238">
        <f t="shared" si="119"/>
        <v>0</v>
      </c>
      <c r="KW11" s="239">
        <f>LEVEL1!MH37</f>
        <v>0</v>
      </c>
      <c r="KX11" s="240">
        <f t="shared" si="120"/>
        <v>0</v>
      </c>
      <c r="KY11" s="239">
        <f>LEVEL1!MJ37</f>
        <v>0</v>
      </c>
      <c r="KZ11" s="240">
        <f t="shared" si="121"/>
        <v>0</v>
      </c>
      <c r="LA11" s="239">
        <f>LEVEL1!ML37</f>
        <v>0</v>
      </c>
      <c r="LB11" s="240">
        <f t="shared" si="122"/>
        <v>0</v>
      </c>
      <c r="LC11" s="239">
        <f>LEVEL1!MN37</f>
        <v>0</v>
      </c>
      <c r="LD11" s="240">
        <f t="shared" si="123"/>
        <v>0</v>
      </c>
      <c r="LE11" s="240">
        <f>SUM(KW11,KY11,LA11,LC11)</f>
        <v>0</v>
      </c>
      <c r="LF11" s="240">
        <f t="shared" si="124"/>
        <v>0</v>
      </c>
      <c r="LG11" s="239">
        <f>LEVEL1!MR37</f>
        <v>0</v>
      </c>
      <c r="LH11" s="240">
        <f t="shared" si="125"/>
        <v>0</v>
      </c>
      <c r="LI11" s="240">
        <f>SUM(LE11,LG11)</f>
        <v>0</v>
      </c>
      <c r="LJ11" s="240">
        <f t="shared" si="126"/>
        <v>0</v>
      </c>
      <c r="LK11" s="241">
        <f>LEVEL1!MX37</f>
        <v>0</v>
      </c>
      <c r="LL11" s="236"/>
      <c r="LM11" s="236"/>
      <c r="LN11" s="236"/>
      <c r="LO11" s="236"/>
      <c r="LP11" s="238">
        <f t="shared" si="127"/>
        <v>0</v>
      </c>
      <c r="LQ11" s="239">
        <f>LEVEL1!NB37</f>
        <v>0</v>
      </c>
      <c r="LR11" s="240">
        <f t="shared" si="128"/>
        <v>0</v>
      </c>
      <c r="LS11" s="239">
        <f>LEVEL1!ND37</f>
        <v>0</v>
      </c>
      <c r="LT11" s="240">
        <f t="shared" si="129"/>
        <v>0</v>
      </c>
      <c r="LU11" s="239">
        <f>LEVEL1!NF37</f>
        <v>0</v>
      </c>
      <c r="LV11" s="240">
        <f t="shared" si="130"/>
        <v>0</v>
      </c>
      <c r="LW11" s="239">
        <f>LEVEL1!NH37</f>
        <v>0</v>
      </c>
      <c r="LX11" s="240">
        <f t="shared" si="131"/>
        <v>0</v>
      </c>
      <c r="LY11" s="240">
        <f>SUM(LQ11,LS11,LU11,LW11)</f>
        <v>0</v>
      </c>
      <c r="LZ11" s="240">
        <f t="shared" si="132"/>
        <v>0</v>
      </c>
      <c r="MA11" s="239">
        <f>LEVEL1!NL37</f>
        <v>0</v>
      </c>
      <c r="MB11" s="240">
        <f t="shared" si="133"/>
        <v>0</v>
      </c>
      <c r="MC11" s="240">
        <f>SUM(LY11,MA11)</f>
        <v>0</v>
      </c>
      <c r="MD11" s="240">
        <f t="shared" si="134"/>
        <v>0</v>
      </c>
      <c r="ME11" s="241">
        <f>LEVEL1!NR37</f>
        <v>0</v>
      </c>
      <c r="MF11" s="236"/>
      <c r="MG11" s="236"/>
      <c r="MH11" s="236"/>
      <c r="MI11" s="236"/>
      <c r="MJ11" s="238">
        <f t="shared" si="135"/>
        <v>0</v>
      </c>
      <c r="MK11" s="239">
        <f>LEVEL1!NV37</f>
        <v>0</v>
      </c>
      <c r="ML11" s="240">
        <f t="shared" si="136"/>
        <v>0</v>
      </c>
      <c r="MM11" s="239">
        <f>LEVEL1!NX37</f>
        <v>0</v>
      </c>
      <c r="MN11" s="240">
        <f t="shared" si="137"/>
        <v>0</v>
      </c>
      <c r="MO11" s="239">
        <f>LEVEL1!NZ37</f>
        <v>0</v>
      </c>
      <c r="MP11" s="240">
        <f t="shared" si="138"/>
        <v>0</v>
      </c>
      <c r="MQ11" s="239">
        <f>LEVEL1!OB37</f>
        <v>0</v>
      </c>
      <c r="MR11" s="240">
        <f t="shared" si="139"/>
        <v>0</v>
      </c>
      <c r="MS11" s="240">
        <f>SUM(MK11,MM11,MO11,MQ11)</f>
        <v>0</v>
      </c>
      <c r="MT11" s="240">
        <f t="shared" si="140"/>
        <v>0</v>
      </c>
      <c r="MU11" s="239">
        <f>LEVEL1!OF37</f>
        <v>0</v>
      </c>
      <c r="MV11" s="240">
        <f t="shared" si="141"/>
        <v>0</v>
      </c>
      <c r="MW11" s="240">
        <f>SUM(MS11,MU11)</f>
        <v>0</v>
      </c>
      <c r="MX11" s="240">
        <f t="shared" si="142"/>
        <v>0</v>
      </c>
      <c r="MY11" s="241">
        <f>LEVEL1!OL37</f>
        <v>0</v>
      </c>
      <c r="MZ11" s="236"/>
      <c r="NA11" s="236"/>
      <c r="NB11" s="236"/>
      <c r="NC11" s="236"/>
      <c r="ND11" s="238">
        <f t="shared" si="143"/>
        <v>0</v>
      </c>
      <c r="NE11" s="239">
        <f>LEVEL1!OP37</f>
        <v>0</v>
      </c>
      <c r="NF11" s="240">
        <f t="shared" si="144"/>
        <v>0</v>
      </c>
      <c r="NG11" s="239">
        <f>LEVEL1!OR37</f>
        <v>0</v>
      </c>
      <c r="NH11" s="240">
        <f t="shared" si="145"/>
        <v>0</v>
      </c>
      <c r="NI11" s="239">
        <f>LEVEL1!OT37</f>
        <v>0</v>
      </c>
      <c r="NJ11" s="240">
        <f t="shared" si="146"/>
        <v>0</v>
      </c>
      <c r="NK11" s="239">
        <f>LEVEL1!OV37</f>
        <v>0</v>
      </c>
      <c r="NL11" s="240">
        <f t="shared" si="147"/>
        <v>0</v>
      </c>
      <c r="NM11" s="240">
        <f>SUM(NE11,NG11,NI11,NK11)</f>
        <v>0</v>
      </c>
      <c r="NN11" s="240">
        <f t="shared" si="148"/>
        <v>0</v>
      </c>
      <c r="NO11" s="239">
        <f>LEVEL1!OZ37</f>
        <v>0</v>
      </c>
      <c r="NP11" s="240">
        <f t="shared" si="149"/>
        <v>0</v>
      </c>
      <c r="NQ11" s="240">
        <f>SUM(NM11,NO11)</f>
        <v>0</v>
      </c>
      <c r="NR11" s="240">
        <f t="shared" si="150"/>
        <v>0</v>
      </c>
      <c r="NS11" s="241">
        <f>LEVEL1!PF37</f>
        <v>0</v>
      </c>
      <c r="NT11" s="236"/>
      <c r="NU11" s="236"/>
      <c r="NV11" s="236"/>
      <c r="NW11" s="236"/>
      <c r="NX11" s="238">
        <f t="shared" si="151"/>
        <v>0</v>
      </c>
      <c r="NY11" s="239">
        <f>LEVEL1!PJ37</f>
        <v>0</v>
      </c>
      <c r="NZ11" s="240">
        <f t="shared" si="152"/>
        <v>0</v>
      </c>
      <c r="OA11" s="239">
        <f>LEVEL1!PL37</f>
        <v>0</v>
      </c>
      <c r="OB11" s="240">
        <f t="shared" si="153"/>
        <v>0</v>
      </c>
      <c r="OC11" s="239">
        <f>LEVEL1!PN37</f>
        <v>0</v>
      </c>
      <c r="OD11" s="240">
        <f t="shared" si="154"/>
        <v>0</v>
      </c>
      <c r="OE11" s="239">
        <f>LEVEL1!PP37</f>
        <v>0</v>
      </c>
      <c r="OF11" s="240">
        <f t="shared" si="155"/>
        <v>0</v>
      </c>
      <c r="OG11" s="240">
        <f>SUM(NY11,OA11,OC11,OE11)</f>
        <v>0</v>
      </c>
      <c r="OH11" s="240">
        <f t="shared" si="156"/>
        <v>0</v>
      </c>
      <c r="OI11" s="239">
        <f>LEVEL1!PT37</f>
        <v>0</v>
      </c>
      <c r="OJ11" s="240">
        <f t="shared" si="157"/>
        <v>0</v>
      </c>
      <c r="OK11" s="240">
        <f>SUM(OG11,OI11)</f>
        <v>0</v>
      </c>
      <c r="OL11" s="240">
        <f t="shared" si="158"/>
        <v>0</v>
      </c>
      <c r="OM11" s="241">
        <f>LEVEL1!PZ37</f>
        <v>0</v>
      </c>
      <c r="ON11" s="236"/>
      <c r="OO11" s="236"/>
      <c r="OP11" s="236"/>
      <c r="OQ11" s="236"/>
      <c r="OR11" s="238">
        <f t="shared" si="159"/>
        <v>0</v>
      </c>
      <c r="OS11" s="239">
        <f>LEVEL1!QD37</f>
        <v>0</v>
      </c>
      <c r="OT11" s="240">
        <f t="shared" si="160"/>
        <v>0</v>
      </c>
      <c r="OU11" s="239">
        <f>LEVEL1!QF37</f>
        <v>0</v>
      </c>
      <c r="OV11" s="240">
        <f t="shared" si="161"/>
        <v>0</v>
      </c>
      <c r="OW11" s="239">
        <f>LEVEL1!QH37</f>
        <v>0</v>
      </c>
      <c r="OX11" s="240">
        <f t="shared" si="162"/>
        <v>0</v>
      </c>
      <c r="OY11" s="239">
        <f>LEVEL1!QJ37</f>
        <v>0</v>
      </c>
      <c r="OZ11" s="240">
        <f t="shared" si="163"/>
        <v>0</v>
      </c>
      <c r="PA11" s="240">
        <f>SUM(OS11,OU11,OW11,OY11)</f>
        <v>0</v>
      </c>
      <c r="PB11" s="240">
        <f t="shared" si="164"/>
        <v>0</v>
      </c>
      <c r="PC11" s="239">
        <f>LEVEL1!QN37</f>
        <v>0</v>
      </c>
      <c r="PD11" s="240">
        <f t="shared" si="165"/>
        <v>0</v>
      </c>
      <c r="PE11" s="240">
        <f>SUM(PA11,PC11)</f>
        <v>0</v>
      </c>
      <c r="PF11" s="240">
        <f t="shared" si="166"/>
        <v>0</v>
      </c>
      <c r="PG11" s="241">
        <f>LEVEL1!QT37</f>
        <v>0</v>
      </c>
    </row>
    <row r="12" spans="2:423" s="63" customFormat="1" ht="26.25" customHeight="1">
      <c r="B12" s="227">
        <v>2</v>
      </c>
      <c r="C12" s="228" t="str">
        <f>LEVEL1!C43</f>
        <v>CONCRETE WORKS</v>
      </c>
      <c r="D12" s="229"/>
      <c r="E12" s="230"/>
      <c r="F12" s="231" t="s">
        <v>25</v>
      </c>
      <c r="G12" s="232">
        <f>G50</f>
        <v>4902.4492</v>
      </c>
      <c r="H12" s="233">
        <f t="shared" si="0"/>
        <v>258805.70611522096</v>
      </c>
      <c r="I12" s="234">
        <f>LEVEL1!AI43</f>
        <v>1268781826.9000001</v>
      </c>
      <c r="J12" s="231">
        <f t="shared" si="0"/>
        <v>258197.53610093502</v>
      </c>
      <c r="K12" s="234">
        <f>LEVEL1!AK43</f>
        <v>1265800304.3</v>
      </c>
      <c r="L12" s="231">
        <f t="shared" si="1"/>
        <v>16555.056399156569</v>
      </c>
      <c r="M12" s="234">
        <f>LEVEL1!AM43</f>
        <v>81160323</v>
      </c>
      <c r="N12" s="231">
        <f t="shared" si="1"/>
        <v>39751.981540165674</v>
      </c>
      <c r="O12" s="234">
        <f>LEVEL1!AO43</f>
        <v>194882070.09999999</v>
      </c>
      <c r="P12" s="231">
        <f t="shared" si="3"/>
        <v>573310.28015547816</v>
      </c>
      <c r="Q12" s="231">
        <f t="shared" ref="Q12:Q24" si="168">SUM(I12,K12,M12,O12)</f>
        <v>2810624524.2999997</v>
      </c>
      <c r="R12" s="231">
        <f t="shared" si="3"/>
        <v>88521.781486108521</v>
      </c>
      <c r="S12" s="234">
        <f>LEVEL1!AS43</f>
        <v>433973536.82914752</v>
      </c>
      <c r="T12" s="231">
        <f t="shared" si="5"/>
        <v>661832.0616415866</v>
      </c>
      <c r="U12" s="231">
        <f t="shared" ref="U12:U24" si="169">SUM(Q12,S12)</f>
        <v>3244598061.1291471</v>
      </c>
      <c r="V12" s="231">
        <f t="shared" si="5"/>
        <v>0</v>
      </c>
      <c r="W12" s="235">
        <f>LEVEL1!BD43</f>
        <v>0</v>
      </c>
      <c r="X12" s="236"/>
      <c r="Y12" s="236"/>
      <c r="Z12" s="236"/>
      <c r="AA12" s="236"/>
      <c r="AB12" s="233">
        <f t="shared" si="7"/>
        <v>308355.74303478759</v>
      </c>
      <c r="AC12" s="234">
        <f>LEVEL1!BH43</f>
        <v>1511698365.7563</v>
      </c>
      <c r="AD12" s="231">
        <f t="shared" si="8"/>
        <v>178677.05368777711</v>
      </c>
      <c r="AE12" s="234">
        <f>LEVEL1!BJ43</f>
        <v>875955178.90999997</v>
      </c>
      <c r="AF12" s="231">
        <f t="shared" si="9"/>
        <v>139912.06752564426</v>
      </c>
      <c r="AG12" s="234">
        <f>LEVEL1!BL43</f>
        <v>685911803.51144075</v>
      </c>
      <c r="AH12" s="231">
        <f t="shared" si="10"/>
        <v>0</v>
      </c>
      <c r="AI12" s="234">
        <f>LEVEL1!BN43</f>
        <v>0</v>
      </c>
      <c r="AJ12" s="231">
        <f t="shared" si="11"/>
        <v>626944.86424820893</v>
      </c>
      <c r="AK12" s="231">
        <f t="shared" ref="AK12:AK24" si="170">SUM(AC12,AE12,AG12,AI12)</f>
        <v>3073565348.1777406</v>
      </c>
      <c r="AL12" s="231">
        <f t="shared" si="12"/>
        <v>87351.358853907601</v>
      </c>
      <c r="AM12" s="234">
        <f>LEVEL1!BR43</f>
        <v>428235599.33225226</v>
      </c>
      <c r="AN12" s="231">
        <f t="shared" si="13"/>
        <v>714296.22310211649</v>
      </c>
      <c r="AO12" s="231">
        <f t="shared" ref="AO12:AO24" si="171">SUM(AK12,AM12)</f>
        <v>3501800947.5099926</v>
      </c>
      <c r="AP12" s="231">
        <f t="shared" si="14"/>
        <v>0</v>
      </c>
      <c r="AQ12" s="235">
        <f>LEVEL1!BX43</f>
        <v>0</v>
      </c>
      <c r="AR12" s="236"/>
      <c r="AS12" s="236"/>
      <c r="AT12" s="236"/>
      <c r="AU12" s="236"/>
      <c r="AV12" s="233">
        <f t="shared" si="15"/>
        <v>399995.90641632758</v>
      </c>
      <c r="AW12" s="234">
        <f>LEVEL1!CB43</f>
        <v>1960959611.414</v>
      </c>
      <c r="AX12" s="231">
        <f t="shared" si="16"/>
        <v>261885.25812771299</v>
      </c>
      <c r="AY12" s="234">
        <f>LEVEL1!CD43</f>
        <v>1283879174.2</v>
      </c>
      <c r="AZ12" s="231">
        <f t="shared" si="17"/>
        <v>0</v>
      </c>
      <c r="BA12" s="234">
        <f>LEVEL1!CF43</f>
        <v>0</v>
      </c>
      <c r="BB12" s="231">
        <f t="shared" si="18"/>
        <v>47690.531757065422</v>
      </c>
      <c r="BC12" s="234">
        <f>LEVEL1!CH43</f>
        <v>233800409.25999999</v>
      </c>
      <c r="BD12" s="231">
        <f t="shared" si="19"/>
        <v>709571.69630110613</v>
      </c>
      <c r="BE12" s="231">
        <f t="shared" ref="BE12:BE24" si="172">SUM(AW12,AY12,BA12,BC12)</f>
        <v>3478639194.8740005</v>
      </c>
      <c r="BF12" s="231">
        <f t="shared" si="20"/>
        <v>152559.5715798118</v>
      </c>
      <c r="BG12" s="237">
        <f t="shared" si="167"/>
        <v>747915549.64379108</v>
      </c>
      <c r="BH12" s="231">
        <f t="shared" si="21"/>
        <v>862131.26788091788</v>
      </c>
      <c r="BI12" s="231">
        <f t="shared" ref="BI12:BI24" si="173">SUM(BE12,BG12)</f>
        <v>4226554744.5177917</v>
      </c>
      <c r="BJ12" s="231">
        <f t="shared" si="22"/>
        <v>0</v>
      </c>
      <c r="BK12" s="235">
        <f>LEVEL1!CX43</f>
        <v>0</v>
      </c>
      <c r="BL12" s="236"/>
      <c r="BM12" s="236"/>
      <c r="BN12" s="236"/>
      <c r="BO12" s="236"/>
      <c r="BP12" s="233">
        <f t="shared" si="23"/>
        <v>258805.70611522096</v>
      </c>
      <c r="BQ12" s="234">
        <f>LEVEL1!DB43</f>
        <v>1268781826.9000001</v>
      </c>
      <c r="BR12" s="231">
        <f t="shared" si="24"/>
        <v>258197.53610093502</v>
      </c>
      <c r="BS12" s="234">
        <f>LEVEL1!DD43</f>
        <v>1265800304.3</v>
      </c>
      <c r="BT12" s="231">
        <f t="shared" si="25"/>
        <v>16555.056399156569</v>
      </c>
      <c r="BU12" s="234">
        <f>LEVEL1!DF43</f>
        <v>81160323</v>
      </c>
      <c r="BV12" s="231">
        <f t="shared" si="26"/>
        <v>39751.981540165674</v>
      </c>
      <c r="BW12" s="234">
        <f>LEVEL1!DH43</f>
        <v>194882070.09999999</v>
      </c>
      <c r="BX12" s="231">
        <f t="shared" si="27"/>
        <v>573310.28015547816</v>
      </c>
      <c r="BY12" s="231">
        <f t="shared" ref="BY12:BY24" si="174">SUM(BQ12,BS12,BU12,BW12)</f>
        <v>2810624524.2999997</v>
      </c>
      <c r="BZ12" s="231">
        <f t="shared" si="28"/>
        <v>88521.781486108535</v>
      </c>
      <c r="CA12" s="234">
        <f>LEVEL1!DL43</f>
        <v>433973536.82914758</v>
      </c>
      <c r="CB12" s="231">
        <f t="shared" si="29"/>
        <v>661832.06164158671</v>
      </c>
      <c r="CC12" s="231">
        <f t="shared" ref="CC12:CC24" si="175">SUM(BY12,CA12)</f>
        <v>3244598061.1291475</v>
      </c>
      <c r="CD12" s="231">
        <f t="shared" si="30"/>
        <v>0</v>
      </c>
      <c r="CE12" s="235">
        <f>LEVEL1!DR43</f>
        <v>0</v>
      </c>
      <c r="CF12" s="236"/>
      <c r="CG12" s="236"/>
      <c r="CH12" s="236"/>
      <c r="CI12" s="236"/>
      <c r="CJ12" s="233">
        <f t="shared" si="31"/>
        <v>256128.39460733219</v>
      </c>
      <c r="CK12" s="234">
        <f>LEVEL1!DV43</f>
        <v>1255656443.24</v>
      </c>
      <c r="CL12" s="231">
        <f t="shared" si="32"/>
        <v>278498.65682646947</v>
      </c>
      <c r="CM12" s="234">
        <f>LEVEL1!DX43</f>
        <v>1365325517.3599999</v>
      </c>
      <c r="CN12" s="231">
        <f t="shared" si="33"/>
        <v>35631.44562517853</v>
      </c>
      <c r="CO12" s="234">
        <f>LEVEL1!DZ43</f>
        <v>174681352.09999999</v>
      </c>
      <c r="CP12" s="231">
        <f t="shared" si="34"/>
        <v>0</v>
      </c>
      <c r="CQ12" s="234">
        <f>LEVEL1!EB43</f>
        <v>0</v>
      </c>
      <c r="CR12" s="231">
        <f t="shared" si="35"/>
        <v>570258.49705898017</v>
      </c>
      <c r="CS12" s="231">
        <f t="shared" ref="CS12:CS24" si="176">SUM(CK12,CM12,CO12,CQ12)</f>
        <v>2795663312.6999998</v>
      </c>
      <c r="CT12" s="231">
        <f t="shared" si="36"/>
        <v>90788.089283621855</v>
      </c>
      <c r="CU12" s="234">
        <f>LEVEL1!EF43</f>
        <v>445083995.67802054</v>
      </c>
      <c r="CV12" s="231">
        <f t="shared" si="37"/>
        <v>661046.58634260204</v>
      </c>
      <c r="CW12" s="231">
        <f t="shared" ref="CW12:CW24" si="177">SUM(CS12,CU12)</f>
        <v>3240747308.3780203</v>
      </c>
      <c r="CX12" s="231">
        <f t="shared" si="38"/>
        <v>0</v>
      </c>
      <c r="CY12" s="235">
        <f>LEVEL1!EL43</f>
        <v>0</v>
      </c>
      <c r="CZ12" s="236"/>
      <c r="DA12" s="236"/>
      <c r="DB12" s="236"/>
      <c r="DC12" s="236"/>
      <c r="DD12" s="233">
        <f t="shared" si="39"/>
        <v>321960.68340697949</v>
      </c>
      <c r="DE12" s="234">
        <f>LEVEL1!EP43</f>
        <v>1578395894.8</v>
      </c>
      <c r="DF12" s="231">
        <f t="shared" si="40"/>
        <v>160402.08843775475</v>
      </c>
      <c r="DG12" s="234">
        <f>LEVEL1!ER43</f>
        <v>786363090.13999999</v>
      </c>
      <c r="DH12" s="231">
        <f t="shared" si="41"/>
        <v>389555.41010399454</v>
      </c>
      <c r="DI12" s="234">
        <f>LEVEL1!ET43</f>
        <v>1909775608.6199999</v>
      </c>
      <c r="DJ12" s="231">
        <f t="shared" si="42"/>
        <v>120504.64403495296</v>
      </c>
      <c r="DK12" s="234">
        <f>LEVEL1!EV43</f>
        <v>590767895.74543989</v>
      </c>
      <c r="DL12" s="231">
        <f t="shared" si="43"/>
        <v>992422.82598368183</v>
      </c>
      <c r="DM12" s="231">
        <f t="shared" ref="DM12:DM24" si="178">SUM(DE12,DG12,DI12,DK12)</f>
        <v>4865302489.3054399</v>
      </c>
      <c r="DN12" s="231">
        <f t="shared" si="44"/>
        <v>113765.21767288161</v>
      </c>
      <c r="DO12" s="234">
        <f>LEVEL1!EZ43</f>
        <v>557728200.36824429</v>
      </c>
      <c r="DP12" s="231">
        <f t="shared" si="45"/>
        <v>1106188.0436565634</v>
      </c>
      <c r="DQ12" s="231">
        <f t="shared" ref="DQ12:DQ24" si="179">SUM(DM12,DO12)</f>
        <v>5423030689.6736841</v>
      </c>
      <c r="DR12" s="231">
        <f t="shared" si="46"/>
        <v>0</v>
      </c>
      <c r="DS12" s="235">
        <f>LEVEL1!FF43</f>
        <v>0</v>
      </c>
      <c r="DT12" s="236"/>
      <c r="DU12" s="236"/>
      <c r="DV12" s="236"/>
      <c r="DW12" s="236"/>
      <c r="DX12" s="233">
        <f t="shared" si="47"/>
        <v>299749.2210546516</v>
      </c>
      <c r="DY12" s="234">
        <f>LEVEL1!FJ43</f>
        <v>1469505328.96</v>
      </c>
      <c r="DZ12" s="231">
        <f t="shared" si="48"/>
        <v>293275.34371799306</v>
      </c>
      <c r="EA12" s="234">
        <f>LEVEL1!FL43</f>
        <v>1437767474.1900001</v>
      </c>
      <c r="EB12" s="231">
        <f t="shared" si="49"/>
        <v>51678.668212003096</v>
      </c>
      <c r="EC12" s="234">
        <f>LEVEL1!FN43</f>
        <v>253352045.63300002</v>
      </c>
      <c r="ED12" s="231">
        <f t="shared" si="50"/>
        <v>28364.659051667484</v>
      </c>
      <c r="EE12" s="234">
        <f>LEVEL1!FP43</f>
        <v>139056300.07612002</v>
      </c>
      <c r="EF12" s="231">
        <f t="shared" si="51"/>
        <v>673067.89203631517</v>
      </c>
      <c r="EG12" s="231">
        <f t="shared" ref="EG12:EG24" si="180">SUM(DY12,EA12,EC12,EE12)</f>
        <v>3299681148.8591199</v>
      </c>
      <c r="EH12" s="231">
        <f t="shared" si="52"/>
        <v>53828.219682276598</v>
      </c>
      <c r="EI12" s="234">
        <f>LEVEL1!FT43</f>
        <v>263890112.51880115</v>
      </c>
      <c r="EJ12" s="231">
        <f t="shared" si="53"/>
        <v>726896.11171859177</v>
      </c>
      <c r="EK12" s="231">
        <f t="shared" ref="EK12:EK24" si="181">SUM(EG12,EI12)</f>
        <v>3563571261.3779211</v>
      </c>
      <c r="EL12" s="231">
        <f t="shared" si="54"/>
        <v>0</v>
      </c>
      <c r="EM12" s="235">
        <f>LEVEL1!FZ43</f>
        <v>0</v>
      </c>
      <c r="EN12" s="236"/>
      <c r="EO12" s="236"/>
      <c r="EP12" s="236"/>
      <c r="EQ12" s="236"/>
      <c r="ER12" s="233">
        <f t="shared" si="55"/>
        <v>298750.70922509511</v>
      </c>
      <c r="ES12" s="234">
        <f>LEVEL1!GD43</f>
        <v>1464610175.4400001</v>
      </c>
      <c r="ET12" s="231">
        <f t="shared" si="56"/>
        <v>325186.75321714702</v>
      </c>
      <c r="EU12" s="234">
        <f>LEVEL1!GF43</f>
        <v>1594211538.1599998</v>
      </c>
      <c r="EV12" s="231">
        <f t="shared" si="57"/>
        <v>31283.241690704308</v>
      </c>
      <c r="EW12" s="234">
        <f>LEVEL1!GH43</f>
        <v>153364503.19999999</v>
      </c>
      <c r="EX12" s="231">
        <f t="shared" si="58"/>
        <v>0</v>
      </c>
      <c r="EY12" s="234">
        <f>LEVEL1!GJ43</f>
        <v>0</v>
      </c>
      <c r="EZ12" s="231">
        <f t="shared" si="59"/>
        <v>655220.70413294644</v>
      </c>
      <c r="FA12" s="231">
        <f t="shared" ref="FA12:FA24" si="182">SUM(ES12,EU12,EW12,EY12)</f>
        <v>3212186216.7999997</v>
      </c>
      <c r="FB12" s="231">
        <f t="shared" si="60"/>
        <v>105079.91195280304</v>
      </c>
      <c r="FC12" s="234">
        <f>LEVEL1!GN43</f>
        <v>515148930.28908968</v>
      </c>
      <c r="FD12" s="231">
        <f t="shared" si="61"/>
        <v>760300.61608574947</v>
      </c>
      <c r="FE12" s="231">
        <f t="shared" ref="FE12:FE24" si="183">SUM(FA12,FC12)</f>
        <v>3727335147.0890894</v>
      </c>
      <c r="FF12" s="231">
        <f t="shared" si="62"/>
        <v>0</v>
      </c>
      <c r="FG12" s="235">
        <f>LEVEL1!GT43</f>
        <v>0</v>
      </c>
      <c r="FH12" s="236"/>
      <c r="FI12" s="236"/>
      <c r="FJ12" s="236"/>
      <c r="FK12" s="236"/>
      <c r="FL12" s="233">
        <f t="shared" si="63"/>
        <v>432015.10281289445</v>
      </c>
      <c r="FM12" s="234">
        <f>LEVEL1!GX43</f>
        <v>2117932095.172992</v>
      </c>
      <c r="FN12" s="231">
        <f t="shared" si="64"/>
        <v>324065.29638035712</v>
      </c>
      <c r="FO12" s="234">
        <f>LEVEL1!GZ43</f>
        <v>1588713652.9876447</v>
      </c>
      <c r="FP12" s="231">
        <f t="shared" si="65"/>
        <v>62825.826255266853</v>
      </c>
      <c r="FQ12" s="234">
        <f>LEVEL1!HB43</f>
        <v>308000421.66447198</v>
      </c>
      <c r="FR12" s="231">
        <f t="shared" si="66"/>
        <v>0</v>
      </c>
      <c r="FS12" s="234">
        <f>LEVEL1!HD43</f>
        <v>0</v>
      </c>
      <c r="FT12" s="231">
        <f t="shared" si="67"/>
        <v>818906.22544851841</v>
      </c>
      <c r="FU12" s="231">
        <f t="shared" ref="FU12:FU24" si="184">SUM(FM12,FO12,FQ12,FS12)</f>
        <v>4014646169.825109</v>
      </c>
      <c r="FV12" s="231">
        <f t="shared" si="68"/>
        <v>122158.74757426711</v>
      </c>
      <c r="FW12" s="234">
        <f>LEVEL1!HH43</f>
        <v>598877054.31846774</v>
      </c>
      <c r="FX12" s="231">
        <f t="shared" si="69"/>
        <v>941064.9730227855</v>
      </c>
      <c r="FY12" s="231">
        <f t="shared" ref="FY12:FY24" si="185">SUM(FU12,FW12)</f>
        <v>4613523224.1435766</v>
      </c>
      <c r="FZ12" s="231">
        <f t="shared" si="70"/>
        <v>0</v>
      </c>
      <c r="GA12" s="235">
        <f>LEVEL1!HN43</f>
        <v>0</v>
      </c>
      <c r="GB12" s="236"/>
      <c r="GC12" s="236"/>
      <c r="GD12" s="236"/>
      <c r="GE12" s="236"/>
      <c r="GF12" s="233">
        <f t="shared" si="71"/>
        <v>0</v>
      </c>
      <c r="GG12" s="234">
        <f>LEVEL1!HR43</f>
        <v>0</v>
      </c>
      <c r="GH12" s="231">
        <f t="shared" si="72"/>
        <v>0</v>
      </c>
      <c r="GI12" s="234">
        <f>LEVEL1!HT43</f>
        <v>0</v>
      </c>
      <c r="GJ12" s="231">
        <f t="shared" si="73"/>
        <v>0</v>
      </c>
      <c r="GK12" s="234">
        <f>LEVEL1!HV43</f>
        <v>0</v>
      </c>
      <c r="GL12" s="231">
        <f t="shared" si="74"/>
        <v>0</v>
      </c>
      <c r="GM12" s="234">
        <f>LEVEL1!HX43</f>
        <v>0</v>
      </c>
      <c r="GN12" s="231">
        <f t="shared" si="75"/>
        <v>0</v>
      </c>
      <c r="GO12" s="231">
        <f t="shared" ref="GO12:GO24" si="186">SUM(GG12,GI12,GK12,GM12)</f>
        <v>0</v>
      </c>
      <c r="GP12" s="231">
        <f t="shared" si="76"/>
        <v>0</v>
      </c>
      <c r="GQ12" s="234">
        <f>LEVEL1!IB43</f>
        <v>0</v>
      </c>
      <c r="GR12" s="231">
        <f t="shared" si="77"/>
        <v>0</v>
      </c>
      <c r="GS12" s="231">
        <f t="shared" ref="GS12:GS24" si="187">SUM(GO12,GQ12)</f>
        <v>0</v>
      </c>
      <c r="GT12" s="231">
        <f t="shared" si="78"/>
        <v>0</v>
      </c>
      <c r="GU12" s="235">
        <f>LEVEL1!IH43</f>
        <v>0</v>
      </c>
      <c r="GV12" s="236"/>
      <c r="GW12" s="236"/>
      <c r="GX12" s="236"/>
      <c r="GY12" s="236"/>
      <c r="GZ12" s="233">
        <f t="shared" si="79"/>
        <v>0</v>
      </c>
      <c r="HA12" s="234">
        <f>LEVEL1!IL43</f>
        <v>0</v>
      </c>
      <c r="HB12" s="231">
        <f t="shared" si="80"/>
        <v>0</v>
      </c>
      <c r="HC12" s="234">
        <f>LEVEL1!IN43</f>
        <v>0</v>
      </c>
      <c r="HD12" s="231">
        <f t="shared" si="81"/>
        <v>0</v>
      </c>
      <c r="HE12" s="234">
        <f>LEVEL1!IP43</f>
        <v>0</v>
      </c>
      <c r="HF12" s="231">
        <f t="shared" si="82"/>
        <v>0</v>
      </c>
      <c r="HG12" s="234">
        <f>LEVEL1!IR43</f>
        <v>0</v>
      </c>
      <c r="HH12" s="231">
        <f t="shared" si="83"/>
        <v>0</v>
      </c>
      <c r="HI12" s="231">
        <f t="shared" ref="HI12:HI24" si="188">SUM(HA12,HC12,HE12,HG12)</f>
        <v>0</v>
      </c>
      <c r="HJ12" s="231">
        <f t="shared" si="84"/>
        <v>0</v>
      </c>
      <c r="HK12" s="234">
        <f>LEVEL1!IV43</f>
        <v>0</v>
      </c>
      <c r="HL12" s="231">
        <f t="shared" si="85"/>
        <v>0</v>
      </c>
      <c r="HM12" s="231">
        <f t="shared" ref="HM12:HM24" si="189">SUM(HI12,HK12)</f>
        <v>0</v>
      </c>
      <c r="HN12" s="231">
        <f t="shared" si="86"/>
        <v>0</v>
      </c>
      <c r="HO12" s="235">
        <f>LEVEL1!JB43</f>
        <v>0</v>
      </c>
      <c r="HP12" s="236"/>
      <c r="HQ12" s="236"/>
      <c r="HR12" s="236"/>
      <c r="HS12" s="236"/>
      <c r="HT12" s="233">
        <f t="shared" si="87"/>
        <v>0</v>
      </c>
      <c r="HU12" s="234">
        <f>LEVEL1!JF43</f>
        <v>0</v>
      </c>
      <c r="HV12" s="231">
        <f t="shared" si="88"/>
        <v>0</v>
      </c>
      <c r="HW12" s="234">
        <f>LEVEL1!JH43</f>
        <v>0</v>
      </c>
      <c r="HX12" s="231">
        <f t="shared" si="89"/>
        <v>0</v>
      </c>
      <c r="HY12" s="234">
        <f>LEVEL1!JJ43</f>
        <v>0</v>
      </c>
      <c r="HZ12" s="231">
        <f t="shared" si="90"/>
        <v>0</v>
      </c>
      <c r="IA12" s="234">
        <f>LEVEL1!JL43</f>
        <v>0</v>
      </c>
      <c r="IB12" s="231">
        <f t="shared" si="91"/>
        <v>0</v>
      </c>
      <c r="IC12" s="231">
        <f t="shared" ref="IC12:IC24" si="190">SUM(HU12,HW12,HY12,IA12)</f>
        <v>0</v>
      </c>
      <c r="ID12" s="231">
        <f t="shared" si="92"/>
        <v>0</v>
      </c>
      <c r="IE12" s="234">
        <f>LEVEL1!JP43</f>
        <v>0</v>
      </c>
      <c r="IF12" s="231">
        <f t="shared" si="93"/>
        <v>0</v>
      </c>
      <c r="IG12" s="231">
        <f t="shared" ref="IG12:IG24" si="191">SUM(IC12,IE12)</f>
        <v>0</v>
      </c>
      <c r="IH12" s="231">
        <f t="shared" si="94"/>
        <v>0</v>
      </c>
      <c r="II12" s="235">
        <f>LEVEL1!JV43</f>
        <v>0</v>
      </c>
      <c r="IJ12" s="236"/>
      <c r="IK12" s="236"/>
      <c r="IL12" s="236"/>
      <c r="IM12" s="236"/>
      <c r="IN12" s="233">
        <f t="shared" si="95"/>
        <v>0</v>
      </c>
      <c r="IO12" s="234">
        <f>LEVEL1!JZ43</f>
        <v>0</v>
      </c>
      <c r="IP12" s="231">
        <f t="shared" si="96"/>
        <v>0</v>
      </c>
      <c r="IQ12" s="234">
        <f>LEVEL1!KB43</f>
        <v>0</v>
      </c>
      <c r="IR12" s="231">
        <f t="shared" si="97"/>
        <v>0</v>
      </c>
      <c r="IS12" s="234">
        <f>LEVEL1!KD43</f>
        <v>0</v>
      </c>
      <c r="IT12" s="231">
        <f t="shared" si="98"/>
        <v>0</v>
      </c>
      <c r="IU12" s="234">
        <f>LEVEL1!KF43</f>
        <v>0</v>
      </c>
      <c r="IV12" s="231">
        <f t="shared" si="99"/>
        <v>0</v>
      </c>
      <c r="IW12" s="231">
        <f t="shared" ref="IW12:IW24" si="192">SUM(IO12,IQ12,IS12,IU12)</f>
        <v>0</v>
      </c>
      <c r="IX12" s="231">
        <f t="shared" si="100"/>
        <v>0</v>
      </c>
      <c r="IY12" s="234">
        <f>LEVEL1!KJ43</f>
        <v>0</v>
      </c>
      <c r="IZ12" s="231">
        <f t="shared" si="101"/>
        <v>0</v>
      </c>
      <c r="JA12" s="231">
        <f t="shared" ref="JA12:JA24" si="193">SUM(IW12,IY12)</f>
        <v>0</v>
      </c>
      <c r="JB12" s="231">
        <f t="shared" si="102"/>
        <v>0</v>
      </c>
      <c r="JC12" s="235">
        <f>LEVEL1!KP43</f>
        <v>0</v>
      </c>
      <c r="JD12" s="236"/>
      <c r="JE12" s="236"/>
      <c r="JF12" s="236"/>
      <c r="JG12" s="236"/>
      <c r="JH12" s="233">
        <f t="shared" si="103"/>
        <v>0</v>
      </c>
      <c r="JI12" s="234">
        <f>LEVEL1!KT43</f>
        <v>0</v>
      </c>
      <c r="JJ12" s="231">
        <f t="shared" si="104"/>
        <v>0</v>
      </c>
      <c r="JK12" s="234">
        <f>LEVEL1!KV43</f>
        <v>0</v>
      </c>
      <c r="JL12" s="231">
        <f t="shared" si="105"/>
        <v>0</v>
      </c>
      <c r="JM12" s="234">
        <f>LEVEL1!KX43</f>
        <v>0</v>
      </c>
      <c r="JN12" s="231">
        <f t="shared" si="106"/>
        <v>0</v>
      </c>
      <c r="JO12" s="234">
        <f>LEVEL1!KZ43</f>
        <v>0</v>
      </c>
      <c r="JP12" s="231">
        <f t="shared" si="107"/>
        <v>0</v>
      </c>
      <c r="JQ12" s="231">
        <f t="shared" ref="JQ12:JQ24" si="194">SUM(JI12,JK12,JM12,JO12)</f>
        <v>0</v>
      </c>
      <c r="JR12" s="231">
        <f t="shared" si="108"/>
        <v>0</v>
      </c>
      <c r="JS12" s="234">
        <f>LEVEL1!LD43</f>
        <v>0</v>
      </c>
      <c r="JT12" s="231">
        <f t="shared" si="109"/>
        <v>0</v>
      </c>
      <c r="JU12" s="231">
        <f t="shared" ref="JU12:JU24" si="195">SUM(JQ12,JS12)</f>
        <v>0</v>
      </c>
      <c r="JV12" s="231">
        <f t="shared" si="110"/>
        <v>0</v>
      </c>
      <c r="JW12" s="235">
        <f>LEVEL1!LJ43</f>
        <v>0</v>
      </c>
      <c r="JX12" s="236"/>
      <c r="JY12" s="236"/>
      <c r="JZ12" s="236"/>
      <c r="KA12" s="236"/>
      <c r="KB12" s="233">
        <f t="shared" si="111"/>
        <v>0</v>
      </c>
      <c r="KC12" s="234">
        <f>LEVEL1!LN43</f>
        <v>0</v>
      </c>
      <c r="KD12" s="231">
        <f t="shared" si="112"/>
        <v>0</v>
      </c>
      <c r="KE12" s="234">
        <f>LEVEL1!LP43</f>
        <v>0</v>
      </c>
      <c r="KF12" s="231">
        <f t="shared" si="113"/>
        <v>0</v>
      </c>
      <c r="KG12" s="234">
        <f>LEVEL1!LR43</f>
        <v>0</v>
      </c>
      <c r="KH12" s="231">
        <f t="shared" si="114"/>
        <v>0</v>
      </c>
      <c r="KI12" s="234">
        <f>LEVEL1!LT43</f>
        <v>0</v>
      </c>
      <c r="KJ12" s="231">
        <f t="shared" si="115"/>
        <v>0</v>
      </c>
      <c r="KK12" s="231">
        <f t="shared" ref="KK12:KK24" si="196">SUM(KC12,KE12,KG12,KI12)</f>
        <v>0</v>
      </c>
      <c r="KL12" s="231">
        <f t="shared" si="116"/>
        <v>0</v>
      </c>
      <c r="KM12" s="234">
        <f>LEVEL1!LX43</f>
        <v>0</v>
      </c>
      <c r="KN12" s="231">
        <f t="shared" si="117"/>
        <v>0</v>
      </c>
      <c r="KO12" s="231">
        <f t="shared" ref="KO12:KO24" si="197">SUM(KK12,KM12)</f>
        <v>0</v>
      </c>
      <c r="KP12" s="231">
        <f t="shared" si="118"/>
        <v>0</v>
      </c>
      <c r="KQ12" s="235">
        <f>LEVEL1!MD43</f>
        <v>0</v>
      </c>
      <c r="KR12" s="236"/>
      <c r="KS12" s="236"/>
      <c r="KT12" s="236"/>
      <c r="KU12" s="236"/>
      <c r="KV12" s="233">
        <f t="shared" si="119"/>
        <v>0</v>
      </c>
      <c r="KW12" s="234">
        <f>LEVEL1!MH43</f>
        <v>0</v>
      </c>
      <c r="KX12" s="231">
        <f t="shared" si="120"/>
        <v>0</v>
      </c>
      <c r="KY12" s="234">
        <f>LEVEL1!MJ43</f>
        <v>0</v>
      </c>
      <c r="KZ12" s="231">
        <f t="shared" si="121"/>
        <v>0</v>
      </c>
      <c r="LA12" s="234">
        <f>LEVEL1!ML43</f>
        <v>0</v>
      </c>
      <c r="LB12" s="231">
        <f t="shared" si="122"/>
        <v>0</v>
      </c>
      <c r="LC12" s="234">
        <f>LEVEL1!MN43</f>
        <v>0</v>
      </c>
      <c r="LD12" s="231">
        <f t="shared" si="123"/>
        <v>0</v>
      </c>
      <c r="LE12" s="231">
        <f t="shared" ref="LE12:LE24" si="198">SUM(KW12,KY12,LA12,LC12)</f>
        <v>0</v>
      </c>
      <c r="LF12" s="231">
        <f t="shared" si="124"/>
        <v>0</v>
      </c>
      <c r="LG12" s="234">
        <f>LEVEL1!MR43</f>
        <v>0</v>
      </c>
      <c r="LH12" s="231">
        <f t="shared" si="125"/>
        <v>0</v>
      </c>
      <c r="LI12" s="231">
        <f t="shared" ref="LI12:LI24" si="199">SUM(LE12,LG12)</f>
        <v>0</v>
      </c>
      <c r="LJ12" s="231">
        <f t="shared" si="126"/>
        <v>0</v>
      </c>
      <c r="LK12" s="235">
        <f>LEVEL1!MX43</f>
        <v>0</v>
      </c>
      <c r="LL12" s="236"/>
      <c r="LM12" s="236"/>
      <c r="LN12" s="236"/>
      <c r="LO12" s="236"/>
      <c r="LP12" s="233">
        <f t="shared" si="127"/>
        <v>0</v>
      </c>
      <c r="LQ12" s="234">
        <f>LEVEL1!NB43</f>
        <v>0</v>
      </c>
      <c r="LR12" s="231">
        <f t="shared" si="128"/>
        <v>0</v>
      </c>
      <c r="LS12" s="234">
        <f>LEVEL1!ND43</f>
        <v>0</v>
      </c>
      <c r="LT12" s="231">
        <f t="shared" si="129"/>
        <v>0</v>
      </c>
      <c r="LU12" s="234">
        <f>LEVEL1!NF43</f>
        <v>0</v>
      </c>
      <c r="LV12" s="231">
        <f t="shared" si="130"/>
        <v>0</v>
      </c>
      <c r="LW12" s="234">
        <f>LEVEL1!NH43</f>
        <v>0</v>
      </c>
      <c r="LX12" s="231">
        <f t="shared" si="131"/>
        <v>0</v>
      </c>
      <c r="LY12" s="231">
        <f t="shared" ref="LY12:LY24" si="200">SUM(LQ12,LS12,LU12,LW12)</f>
        <v>0</v>
      </c>
      <c r="LZ12" s="231">
        <f t="shared" si="132"/>
        <v>0</v>
      </c>
      <c r="MA12" s="234">
        <f>LEVEL1!NL43</f>
        <v>0</v>
      </c>
      <c r="MB12" s="231">
        <f t="shared" si="133"/>
        <v>0</v>
      </c>
      <c r="MC12" s="231">
        <f t="shared" ref="MC12:MC24" si="201">SUM(LY12,MA12)</f>
        <v>0</v>
      </c>
      <c r="MD12" s="231">
        <f t="shared" si="134"/>
        <v>0</v>
      </c>
      <c r="ME12" s="235">
        <f>LEVEL1!NR43</f>
        <v>0</v>
      </c>
      <c r="MF12" s="236"/>
      <c r="MG12" s="236"/>
      <c r="MH12" s="236"/>
      <c r="MI12" s="236"/>
      <c r="MJ12" s="233">
        <f t="shared" si="135"/>
        <v>0</v>
      </c>
      <c r="MK12" s="234">
        <f>LEVEL1!NV43</f>
        <v>0</v>
      </c>
      <c r="ML12" s="231">
        <f t="shared" si="136"/>
        <v>0</v>
      </c>
      <c r="MM12" s="234">
        <f>LEVEL1!NX43</f>
        <v>0</v>
      </c>
      <c r="MN12" s="231">
        <f t="shared" si="137"/>
        <v>0</v>
      </c>
      <c r="MO12" s="234">
        <f>LEVEL1!NZ43</f>
        <v>0</v>
      </c>
      <c r="MP12" s="231">
        <f t="shared" si="138"/>
        <v>0</v>
      </c>
      <c r="MQ12" s="234">
        <f>LEVEL1!OB43</f>
        <v>0</v>
      </c>
      <c r="MR12" s="231">
        <f t="shared" si="139"/>
        <v>0</v>
      </c>
      <c r="MS12" s="231">
        <f t="shared" ref="MS12:MS24" si="202">SUM(MK12,MM12,MO12,MQ12)</f>
        <v>0</v>
      </c>
      <c r="MT12" s="231">
        <f t="shared" si="140"/>
        <v>0</v>
      </c>
      <c r="MU12" s="234">
        <f>LEVEL1!OF43</f>
        <v>0</v>
      </c>
      <c r="MV12" s="231">
        <f t="shared" si="141"/>
        <v>0</v>
      </c>
      <c r="MW12" s="231">
        <f t="shared" ref="MW12:MW24" si="203">SUM(MS12,MU12)</f>
        <v>0</v>
      </c>
      <c r="MX12" s="231">
        <f t="shared" si="142"/>
        <v>0</v>
      </c>
      <c r="MY12" s="235">
        <f>LEVEL1!OL43</f>
        <v>0</v>
      </c>
      <c r="MZ12" s="236"/>
      <c r="NA12" s="236"/>
      <c r="NB12" s="236"/>
      <c r="NC12" s="236"/>
      <c r="ND12" s="233">
        <f t="shared" si="143"/>
        <v>0</v>
      </c>
      <c r="NE12" s="234">
        <f>LEVEL1!OP43</f>
        <v>0</v>
      </c>
      <c r="NF12" s="231">
        <f t="shared" si="144"/>
        <v>0</v>
      </c>
      <c r="NG12" s="234">
        <f>LEVEL1!OR43</f>
        <v>0</v>
      </c>
      <c r="NH12" s="231">
        <f t="shared" si="145"/>
        <v>0</v>
      </c>
      <c r="NI12" s="234">
        <f>LEVEL1!OT43</f>
        <v>0</v>
      </c>
      <c r="NJ12" s="231">
        <f t="shared" si="146"/>
        <v>0</v>
      </c>
      <c r="NK12" s="234">
        <f>LEVEL1!OV43</f>
        <v>0</v>
      </c>
      <c r="NL12" s="231">
        <f t="shared" si="147"/>
        <v>0</v>
      </c>
      <c r="NM12" s="231">
        <f t="shared" ref="NM12:NM24" si="204">SUM(NE12,NG12,NI12,NK12)</f>
        <v>0</v>
      </c>
      <c r="NN12" s="231">
        <f t="shared" si="148"/>
        <v>0</v>
      </c>
      <c r="NO12" s="234">
        <f>LEVEL1!OZ43</f>
        <v>0</v>
      </c>
      <c r="NP12" s="231">
        <f t="shared" si="149"/>
        <v>0</v>
      </c>
      <c r="NQ12" s="231">
        <f t="shared" ref="NQ12:NQ24" si="205">SUM(NM12,NO12)</f>
        <v>0</v>
      </c>
      <c r="NR12" s="231">
        <f t="shared" si="150"/>
        <v>0</v>
      </c>
      <c r="NS12" s="235">
        <f>LEVEL1!PF43</f>
        <v>0</v>
      </c>
      <c r="NT12" s="236"/>
      <c r="NU12" s="236"/>
      <c r="NV12" s="236"/>
      <c r="NW12" s="236"/>
      <c r="NX12" s="233">
        <f t="shared" si="151"/>
        <v>0</v>
      </c>
      <c r="NY12" s="234">
        <f>LEVEL1!PJ43</f>
        <v>0</v>
      </c>
      <c r="NZ12" s="231">
        <f t="shared" si="152"/>
        <v>0</v>
      </c>
      <c r="OA12" s="234">
        <f>LEVEL1!PL43</f>
        <v>0</v>
      </c>
      <c r="OB12" s="231">
        <f t="shared" si="153"/>
        <v>0</v>
      </c>
      <c r="OC12" s="234">
        <f>LEVEL1!PN43</f>
        <v>0</v>
      </c>
      <c r="OD12" s="231">
        <f t="shared" si="154"/>
        <v>0</v>
      </c>
      <c r="OE12" s="234">
        <f>LEVEL1!PP43</f>
        <v>0</v>
      </c>
      <c r="OF12" s="231">
        <f t="shared" si="155"/>
        <v>0</v>
      </c>
      <c r="OG12" s="231">
        <f t="shared" ref="OG12:OG24" si="206">SUM(NY12,OA12,OC12,OE12)</f>
        <v>0</v>
      </c>
      <c r="OH12" s="231">
        <f t="shared" si="156"/>
        <v>0</v>
      </c>
      <c r="OI12" s="234">
        <f>LEVEL1!PT43</f>
        <v>0</v>
      </c>
      <c r="OJ12" s="231">
        <f t="shared" si="157"/>
        <v>0</v>
      </c>
      <c r="OK12" s="231">
        <f t="shared" ref="OK12:OK24" si="207">SUM(OG12,OI12)</f>
        <v>0</v>
      </c>
      <c r="OL12" s="231">
        <f t="shared" si="158"/>
        <v>0</v>
      </c>
      <c r="OM12" s="235">
        <f>LEVEL1!PZ43</f>
        <v>0</v>
      </c>
      <c r="ON12" s="236"/>
      <c r="OO12" s="236"/>
      <c r="OP12" s="236"/>
      <c r="OQ12" s="236"/>
      <c r="OR12" s="233">
        <f t="shared" si="159"/>
        <v>0</v>
      </c>
      <c r="OS12" s="234">
        <f>LEVEL1!QD43</f>
        <v>0</v>
      </c>
      <c r="OT12" s="231">
        <f t="shared" si="160"/>
        <v>0</v>
      </c>
      <c r="OU12" s="234">
        <f>LEVEL1!QF43</f>
        <v>0</v>
      </c>
      <c r="OV12" s="231">
        <f t="shared" si="161"/>
        <v>0</v>
      </c>
      <c r="OW12" s="234">
        <f>LEVEL1!QH43</f>
        <v>0</v>
      </c>
      <c r="OX12" s="231">
        <f t="shared" si="162"/>
        <v>0</v>
      </c>
      <c r="OY12" s="234">
        <f>LEVEL1!QJ43</f>
        <v>0</v>
      </c>
      <c r="OZ12" s="231">
        <f t="shared" si="163"/>
        <v>0</v>
      </c>
      <c r="PA12" s="231">
        <f t="shared" ref="PA12:PA24" si="208">SUM(OS12,OU12,OW12,OY12)</f>
        <v>0</v>
      </c>
      <c r="PB12" s="231">
        <f t="shared" si="164"/>
        <v>0</v>
      </c>
      <c r="PC12" s="234">
        <f>LEVEL1!QN43</f>
        <v>0</v>
      </c>
      <c r="PD12" s="231">
        <f t="shared" si="165"/>
        <v>0</v>
      </c>
      <c r="PE12" s="231">
        <f t="shared" ref="PE12:PE24" si="209">SUM(PA12,PC12)</f>
        <v>0</v>
      </c>
      <c r="PF12" s="231">
        <f t="shared" si="166"/>
        <v>0</v>
      </c>
      <c r="PG12" s="235">
        <f>LEVEL1!QT43</f>
        <v>0</v>
      </c>
    </row>
    <row r="13" spans="2:423" s="63" customFormat="1" ht="26.25" customHeight="1">
      <c r="B13" s="227">
        <v>3</v>
      </c>
      <c r="C13" s="228" t="str">
        <f>LEVEL1!C63</f>
        <v>BLOCK WORKS</v>
      </c>
      <c r="D13" s="229"/>
      <c r="E13" s="230"/>
      <c r="F13" s="231" t="s">
        <v>26</v>
      </c>
      <c r="G13" s="232">
        <f>G56</f>
        <v>9071.1</v>
      </c>
      <c r="H13" s="233">
        <f t="shared" si="0"/>
        <v>12060.748972010009</v>
      </c>
      <c r="I13" s="234">
        <f>LEVEL1!AI63</f>
        <v>109404260</v>
      </c>
      <c r="J13" s="231">
        <f t="shared" si="0"/>
        <v>30698.743812768022</v>
      </c>
      <c r="K13" s="234">
        <f>LEVEL1!AK63</f>
        <v>278471375</v>
      </c>
      <c r="L13" s="231">
        <f t="shared" si="1"/>
        <v>0</v>
      </c>
      <c r="M13" s="234">
        <f>LEVEL1!AM63</f>
        <v>0</v>
      </c>
      <c r="N13" s="231">
        <f t="shared" si="1"/>
        <v>0</v>
      </c>
      <c r="O13" s="234">
        <f>LEVEL1!AO63</f>
        <v>0</v>
      </c>
      <c r="P13" s="231">
        <f t="shared" si="3"/>
        <v>42759.492784778027</v>
      </c>
      <c r="Q13" s="231">
        <f t="shared" si="168"/>
        <v>387875635</v>
      </c>
      <c r="R13" s="231">
        <f t="shared" si="3"/>
        <v>7897.1391789546597</v>
      </c>
      <c r="S13" s="234">
        <f>LEVEL1!AS63</f>
        <v>71635739.20621562</v>
      </c>
      <c r="T13" s="231">
        <f t="shared" si="5"/>
        <v>50656.631963732689</v>
      </c>
      <c r="U13" s="231">
        <f t="shared" si="169"/>
        <v>459511374.20621562</v>
      </c>
      <c r="V13" s="231">
        <f t="shared" si="5"/>
        <v>0</v>
      </c>
      <c r="W13" s="235">
        <f>LEVEL1!BD63</f>
        <v>0</v>
      </c>
      <c r="X13" s="236"/>
      <c r="Y13" s="236"/>
      <c r="Z13" s="236"/>
      <c r="AA13" s="236"/>
      <c r="AB13" s="233">
        <f t="shared" si="7"/>
        <v>17077.615724664043</v>
      </c>
      <c r="AC13" s="234">
        <f>LEVEL1!BH63</f>
        <v>154912760</v>
      </c>
      <c r="AD13" s="231">
        <f t="shared" si="8"/>
        <v>33857.51176814278</v>
      </c>
      <c r="AE13" s="234">
        <f>LEVEL1!BJ63</f>
        <v>307124875</v>
      </c>
      <c r="AF13" s="231">
        <f t="shared" si="9"/>
        <v>0</v>
      </c>
      <c r="AG13" s="234">
        <f>LEVEL1!BL63</f>
        <v>0</v>
      </c>
      <c r="AH13" s="231">
        <f t="shared" si="10"/>
        <v>0</v>
      </c>
      <c r="AI13" s="234">
        <f>LEVEL1!BN63</f>
        <v>0</v>
      </c>
      <c r="AJ13" s="231">
        <f t="shared" si="11"/>
        <v>50935.127492806823</v>
      </c>
      <c r="AK13" s="231">
        <f t="shared" si="170"/>
        <v>462037635</v>
      </c>
      <c r="AL13" s="231">
        <f t="shared" si="12"/>
        <v>9123.0648961292591</v>
      </c>
      <c r="AM13" s="234">
        <f>LEVEL1!BR63</f>
        <v>82756233.979278117</v>
      </c>
      <c r="AN13" s="231">
        <f t="shared" si="13"/>
        <v>60058.192388936077</v>
      </c>
      <c r="AO13" s="231">
        <f t="shared" si="171"/>
        <v>544793868.97927809</v>
      </c>
      <c r="AP13" s="231">
        <f t="shared" si="14"/>
        <v>0</v>
      </c>
      <c r="AQ13" s="235">
        <f>LEVEL1!BX63</f>
        <v>0</v>
      </c>
      <c r="AR13" s="236"/>
      <c r="AS13" s="236"/>
      <c r="AT13" s="236"/>
      <c r="AU13" s="236"/>
      <c r="AV13" s="233">
        <f t="shared" si="15"/>
        <v>14757.10387935311</v>
      </c>
      <c r="AW13" s="234">
        <f>LEVEL1!CB63</f>
        <v>133863165</v>
      </c>
      <c r="AX13" s="231">
        <f t="shared" si="16"/>
        <v>31441.98333167973</v>
      </c>
      <c r="AY13" s="234">
        <f>LEVEL1!CD63</f>
        <v>285213375</v>
      </c>
      <c r="AZ13" s="231">
        <f t="shared" si="17"/>
        <v>0</v>
      </c>
      <c r="BA13" s="234">
        <f>LEVEL1!CF63</f>
        <v>0</v>
      </c>
      <c r="BB13" s="231">
        <f t="shared" si="18"/>
        <v>33857.51176814278</v>
      </c>
      <c r="BC13" s="234">
        <f>LEVEL1!CH63</f>
        <v>307124875</v>
      </c>
      <c r="BD13" s="231">
        <f t="shared" si="19"/>
        <v>80056.598979175615</v>
      </c>
      <c r="BE13" s="231">
        <f t="shared" si="172"/>
        <v>726201415</v>
      </c>
      <c r="BF13" s="231">
        <f t="shared" si="20"/>
        <v>17212.355715520371</v>
      </c>
      <c r="BG13" s="237">
        <f t="shared" si="167"/>
        <v>156134999.93105686</v>
      </c>
      <c r="BH13" s="231">
        <f t="shared" si="21"/>
        <v>97268.954694695989</v>
      </c>
      <c r="BI13" s="231">
        <f t="shared" si="173"/>
        <v>882336414.93105686</v>
      </c>
      <c r="BJ13" s="231">
        <f t="shared" si="22"/>
        <v>0</v>
      </c>
      <c r="BK13" s="235">
        <f>LEVEL1!CX63</f>
        <v>0</v>
      </c>
      <c r="BL13" s="236"/>
      <c r="BM13" s="236"/>
      <c r="BN13" s="236"/>
      <c r="BO13" s="236"/>
      <c r="BP13" s="233">
        <f t="shared" si="23"/>
        <v>12060.748972010009</v>
      </c>
      <c r="BQ13" s="234">
        <f>LEVEL1!DB63</f>
        <v>109404260</v>
      </c>
      <c r="BR13" s="231">
        <f t="shared" si="24"/>
        <v>30698.743812768022</v>
      </c>
      <c r="BS13" s="234">
        <f>LEVEL1!DD63</f>
        <v>278471375</v>
      </c>
      <c r="BT13" s="231">
        <f t="shared" si="25"/>
        <v>0</v>
      </c>
      <c r="BU13" s="234">
        <f>LEVEL1!DF63</f>
        <v>0</v>
      </c>
      <c r="BV13" s="231">
        <f t="shared" si="26"/>
        <v>0</v>
      </c>
      <c r="BW13" s="234">
        <f>LEVEL1!DH63</f>
        <v>0</v>
      </c>
      <c r="BX13" s="231">
        <f t="shared" si="27"/>
        <v>42759.492784778027</v>
      </c>
      <c r="BY13" s="231">
        <f t="shared" si="174"/>
        <v>387875635</v>
      </c>
      <c r="BZ13" s="231">
        <f t="shared" si="28"/>
        <v>7897.1391789546597</v>
      </c>
      <c r="CA13" s="234">
        <f>LEVEL1!DL63</f>
        <v>71635739.20621562</v>
      </c>
      <c r="CB13" s="231">
        <f t="shared" si="29"/>
        <v>50656.631963732689</v>
      </c>
      <c r="CC13" s="231">
        <f t="shared" si="175"/>
        <v>459511374.20621562</v>
      </c>
      <c r="CD13" s="231">
        <f t="shared" si="30"/>
        <v>0</v>
      </c>
      <c r="CE13" s="235">
        <f>LEVEL1!DR63</f>
        <v>0</v>
      </c>
      <c r="CF13" s="236"/>
      <c r="CG13" s="236"/>
      <c r="CH13" s="236"/>
      <c r="CI13" s="236"/>
      <c r="CJ13" s="233">
        <f t="shared" si="31"/>
        <v>19527.312012876057</v>
      </c>
      <c r="CK13" s="234">
        <f>LEVEL1!DV63</f>
        <v>177134200</v>
      </c>
      <c r="CL13" s="231">
        <f t="shared" si="32"/>
        <v>35417.159991621746</v>
      </c>
      <c r="CM13" s="234">
        <f>LEVEL1!DX63</f>
        <v>321272600</v>
      </c>
      <c r="CN13" s="231">
        <f t="shared" si="33"/>
        <v>1000</v>
      </c>
      <c r="CO13" s="234">
        <f>LEVEL1!DZ63</f>
        <v>9071100</v>
      </c>
      <c r="CP13" s="231">
        <f t="shared" si="34"/>
        <v>0</v>
      </c>
      <c r="CQ13" s="234">
        <f>LEVEL1!EB63</f>
        <v>0</v>
      </c>
      <c r="CR13" s="231">
        <f t="shared" si="35"/>
        <v>55944.472004497795</v>
      </c>
      <c r="CS13" s="231">
        <f t="shared" si="176"/>
        <v>507477900</v>
      </c>
      <c r="CT13" s="231">
        <f t="shared" si="36"/>
        <v>9811.939649769598</v>
      </c>
      <c r="CU13" s="234">
        <f>LEVEL1!EF63</f>
        <v>89005085.757025003</v>
      </c>
      <c r="CV13" s="231">
        <f t="shared" si="37"/>
        <v>65756.411654267402</v>
      </c>
      <c r="CW13" s="231">
        <f t="shared" si="177"/>
        <v>596482985.757025</v>
      </c>
      <c r="CX13" s="231">
        <f t="shared" si="38"/>
        <v>0</v>
      </c>
      <c r="CY13" s="235">
        <f>LEVEL1!EL63</f>
        <v>0</v>
      </c>
      <c r="CZ13" s="236"/>
      <c r="DA13" s="236"/>
      <c r="DB13" s="236"/>
      <c r="DC13" s="236"/>
      <c r="DD13" s="233">
        <f t="shared" si="39"/>
        <v>1114.8592783675629</v>
      </c>
      <c r="DE13" s="234">
        <f>LEVEL1!EP63</f>
        <v>10113000</v>
      </c>
      <c r="DF13" s="231">
        <f t="shared" si="40"/>
        <v>39936.832357707441</v>
      </c>
      <c r="DG13" s="234">
        <f>LEVEL1!ER63</f>
        <v>362271000</v>
      </c>
      <c r="DH13" s="231">
        <f t="shared" si="41"/>
        <v>0</v>
      </c>
      <c r="DI13" s="234">
        <f>LEVEL1!ET63</f>
        <v>0</v>
      </c>
      <c r="DJ13" s="231">
        <f t="shared" si="42"/>
        <v>5723.5206314559418</v>
      </c>
      <c r="DK13" s="234">
        <f>LEVEL1!EV63</f>
        <v>51918628</v>
      </c>
      <c r="DL13" s="231">
        <f t="shared" si="43"/>
        <v>46775.212267530951</v>
      </c>
      <c r="DM13" s="231">
        <f t="shared" si="178"/>
        <v>424302628</v>
      </c>
      <c r="DN13" s="231">
        <f t="shared" si="44"/>
        <v>9173.5308932306998</v>
      </c>
      <c r="DO13" s="234">
        <f>LEVEL1!EZ63</f>
        <v>83214016.085584998</v>
      </c>
      <c r="DP13" s="231">
        <f t="shared" si="45"/>
        <v>55948.743160761645</v>
      </c>
      <c r="DQ13" s="231">
        <f t="shared" si="179"/>
        <v>507516644.085585</v>
      </c>
      <c r="DR13" s="231">
        <f t="shared" si="46"/>
        <v>0</v>
      </c>
      <c r="DS13" s="235">
        <f>LEVEL1!FF63</f>
        <v>0</v>
      </c>
      <c r="DT13" s="236"/>
      <c r="DU13" s="236"/>
      <c r="DV13" s="236"/>
      <c r="DW13" s="236"/>
      <c r="DX13" s="233">
        <f t="shared" si="47"/>
        <v>27348.60061073078</v>
      </c>
      <c r="DY13" s="234">
        <f>LEVEL1!FJ63</f>
        <v>248081891</v>
      </c>
      <c r="DZ13" s="231">
        <f t="shared" si="48"/>
        <v>63082.563856643625</v>
      </c>
      <c r="EA13" s="234">
        <f>LEVEL1!FL63</f>
        <v>572228245</v>
      </c>
      <c r="EB13" s="231">
        <f t="shared" si="49"/>
        <v>1953.395541885769</v>
      </c>
      <c r="EC13" s="234">
        <f>LEVEL1!FN63</f>
        <v>17719446.300000001</v>
      </c>
      <c r="ED13" s="231">
        <f t="shared" si="50"/>
        <v>3004.5230512286271</v>
      </c>
      <c r="EE13" s="234">
        <f>LEVEL1!FP63</f>
        <v>27254329.050000001</v>
      </c>
      <c r="EF13" s="231">
        <f t="shared" si="51"/>
        <v>95389.083060488789</v>
      </c>
      <c r="EG13" s="231">
        <f t="shared" si="180"/>
        <v>865283911.3499999</v>
      </c>
      <c r="EH13" s="231">
        <f t="shared" si="52"/>
        <v>7628.6873568378205</v>
      </c>
      <c r="EI13" s="234">
        <f>LEVEL1!FT63</f>
        <v>69200585.882611558</v>
      </c>
      <c r="EJ13" s="231">
        <f t="shared" si="53"/>
        <v>103017.77041732661</v>
      </c>
      <c r="EK13" s="231">
        <f t="shared" si="181"/>
        <v>934484497.23261142</v>
      </c>
      <c r="EL13" s="231">
        <f t="shared" si="54"/>
        <v>0</v>
      </c>
      <c r="EM13" s="235">
        <f>LEVEL1!FZ63</f>
        <v>0</v>
      </c>
      <c r="EN13" s="236"/>
      <c r="EO13" s="236"/>
      <c r="EP13" s="236"/>
      <c r="EQ13" s="236"/>
      <c r="ER13" s="233">
        <f t="shared" si="55"/>
        <v>29456.218099238238</v>
      </c>
      <c r="ES13" s="234">
        <f>LEVEL1!GD63</f>
        <v>267200300</v>
      </c>
      <c r="ET13" s="231">
        <f t="shared" si="56"/>
        <v>48015.565918135617</v>
      </c>
      <c r="EU13" s="234">
        <f>LEVEL1!GF63</f>
        <v>435554000</v>
      </c>
      <c r="EV13" s="231">
        <f t="shared" si="57"/>
        <v>0</v>
      </c>
      <c r="EW13" s="234">
        <f>LEVEL1!GH63</f>
        <v>0</v>
      </c>
      <c r="EX13" s="231">
        <f t="shared" si="58"/>
        <v>0</v>
      </c>
      <c r="EY13" s="234">
        <f>LEVEL1!GJ63</f>
        <v>0</v>
      </c>
      <c r="EZ13" s="231">
        <f t="shared" si="59"/>
        <v>77471.784017373851</v>
      </c>
      <c r="FA13" s="231">
        <f t="shared" si="182"/>
        <v>702754300</v>
      </c>
      <c r="FB13" s="231">
        <f t="shared" si="60"/>
        <v>13511.349012330369</v>
      </c>
      <c r="FC13" s="234">
        <f>LEVEL1!GN63</f>
        <v>122562798.02575001</v>
      </c>
      <c r="FD13" s="231">
        <f t="shared" si="61"/>
        <v>90983.13302970423</v>
      </c>
      <c r="FE13" s="231">
        <f t="shared" si="183"/>
        <v>825317098.02575004</v>
      </c>
      <c r="FF13" s="231">
        <f t="shared" si="62"/>
        <v>0</v>
      </c>
      <c r="FG13" s="235">
        <f>LEVEL1!GT63</f>
        <v>0</v>
      </c>
      <c r="FH13" s="236"/>
      <c r="FI13" s="236"/>
      <c r="FJ13" s="236"/>
      <c r="FK13" s="236"/>
      <c r="FL13" s="233">
        <f t="shared" si="63"/>
        <v>18911.533182304236</v>
      </c>
      <c r="FM13" s="234">
        <f>LEVEL1!GX63</f>
        <v>171548408.64999998</v>
      </c>
      <c r="FN13" s="231">
        <f t="shared" si="64"/>
        <v>34516.190540006217</v>
      </c>
      <c r="FO13" s="234">
        <f>LEVEL1!GZ63</f>
        <v>313099816.0074504</v>
      </c>
      <c r="FP13" s="231">
        <f t="shared" si="65"/>
        <v>4065.6904840647771</v>
      </c>
      <c r="FQ13" s="234">
        <f>LEVEL1!HB63</f>
        <v>36880284.950000003</v>
      </c>
      <c r="FR13" s="231">
        <f t="shared" si="66"/>
        <v>0</v>
      </c>
      <c r="FS13" s="234">
        <f>LEVEL1!HD63</f>
        <v>0</v>
      </c>
      <c r="FT13" s="231">
        <f t="shared" si="67"/>
        <v>57493.41420637523</v>
      </c>
      <c r="FU13" s="231">
        <f t="shared" si="184"/>
        <v>521528509.60745037</v>
      </c>
      <c r="FV13" s="231">
        <f t="shared" si="68"/>
        <v>9816.9049351536378</v>
      </c>
      <c r="FW13" s="234">
        <f>LEVEL1!HH63</f>
        <v>89050126.357272163</v>
      </c>
      <c r="FX13" s="231">
        <f t="shared" si="69"/>
        <v>67310.31914152886</v>
      </c>
      <c r="FY13" s="231">
        <f t="shared" si="185"/>
        <v>610578635.96472251</v>
      </c>
      <c r="FZ13" s="231">
        <f t="shared" si="70"/>
        <v>0</v>
      </c>
      <c r="GA13" s="235">
        <f>LEVEL1!HN63</f>
        <v>0</v>
      </c>
      <c r="GB13" s="236"/>
      <c r="GC13" s="236"/>
      <c r="GD13" s="236"/>
      <c r="GE13" s="236"/>
      <c r="GF13" s="233">
        <f t="shared" si="71"/>
        <v>0</v>
      </c>
      <c r="GG13" s="234">
        <f>LEVEL1!HR63</f>
        <v>0</v>
      </c>
      <c r="GH13" s="231">
        <f t="shared" si="72"/>
        <v>0</v>
      </c>
      <c r="GI13" s="234">
        <f>LEVEL1!HT63</f>
        <v>0</v>
      </c>
      <c r="GJ13" s="231">
        <f t="shared" si="73"/>
        <v>0</v>
      </c>
      <c r="GK13" s="234">
        <f>LEVEL1!HV63</f>
        <v>0</v>
      </c>
      <c r="GL13" s="231">
        <f t="shared" si="74"/>
        <v>0</v>
      </c>
      <c r="GM13" s="234">
        <f>LEVEL1!HX63</f>
        <v>0</v>
      </c>
      <c r="GN13" s="231">
        <f t="shared" si="75"/>
        <v>0</v>
      </c>
      <c r="GO13" s="231">
        <f t="shared" si="186"/>
        <v>0</v>
      </c>
      <c r="GP13" s="231">
        <f t="shared" si="76"/>
        <v>0</v>
      </c>
      <c r="GQ13" s="234">
        <f>LEVEL1!IB63</f>
        <v>0</v>
      </c>
      <c r="GR13" s="231">
        <f t="shared" si="77"/>
        <v>0</v>
      </c>
      <c r="GS13" s="231">
        <f t="shared" si="187"/>
        <v>0</v>
      </c>
      <c r="GT13" s="231">
        <f t="shared" si="78"/>
        <v>0</v>
      </c>
      <c r="GU13" s="235">
        <f>LEVEL1!IH63</f>
        <v>0</v>
      </c>
      <c r="GV13" s="236"/>
      <c r="GW13" s="236"/>
      <c r="GX13" s="236"/>
      <c r="GY13" s="236"/>
      <c r="GZ13" s="233">
        <f t="shared" si="79"/>
        <v>0</v>
      </c>
      <c r="HA13" s="234">
        <f>LEVEL1!IL63</f>
        <v>0</v>
      </c>
      <c r="HB13" s="231">
        <f t="shared" si="80"/>
        <v>0</v>
      </c>
      <c r="HC13" s="234">
        <f>LEVEL1!IN63</f>
        <v>0</v>
      </c>
      <c r="HD13" s="231">
        <f t="shared" si="81"/>
        <v>0</v>
      </c>
      <c r="HE13" s="234">
        <f>LEVEL1!IP63</f>
        <v>0</v>
      </c>
      <c r="HF13" s="231">
        <f t="shared" si="82"/>
        <v>0</v>
      </c>
      <c r="HG13" s="234">
        <f>LEVEL1!IR63</f>
        <v>0</v>
      </c>
      <c r="HH13" s="231">
        <f t="shared" si="83"/>
        <v>0</v>
      </c>
      <c r="HI13" s="231">
        <f t="shared" si="188"/>
        <v>0</v>
      </c>
      <c r="HJ13" s="231">
        <f t="shared" si="84"/>
        <v>0</v>
      </c>
      <c r="HK13" s="234">
        <f>LEVEL1!IV63</f>
        <v>0</v>
      </c>
      <c r="HL13" s="231">
        <f t="shared" si="85"/>
        <v>0</v>
      </c>
      <c r="HM13" s="231">
        <f t="shared" si="189"/>
        <v>0</v>
      </c>
      <c r="HN13" s="231">
        <f t="shared" si="86"/>
        <v>0</v>
      </c>
      <c r="HO13" s="235">
        <f>LEVEL1!JB63</f>
        <v>0</v>
      </c>
      <c r="HP13" s="236"/>
      <c r="HQ13" s="236"/>
      <c r="HR13" s="236"/>
      <c r="HS13" s="236"/>
      <c r="HT13" s="233">
        <f t="shared" si="87"/>
        <v>0</v>
      </c>
      <c r="HU13" s="234">
        <f>LEVEL1!JF63</f>
        <v>0</v>
      </c>
      <c r="HV13" s="231">
        <f t="shared" si="88"/>
        <v>0</v>
      </c>
      <c r="HW13" s="234">
        <f>LEVEL1!JH63</f>
        <v>0</v>
      </c>
      <c r="HX13" s="231">
        <f t="shared" si="89"/>
        <v>0</v>
      </c>
      <c r="HY13" s="234">
        <f>LEVEL1!JJ63</f>
        <v>0</v>
      </c>
      <c r="HZ13" s="231">
        <f t="shared" si="90"/>
        <v>0</v>
      </c>
      <c r="IA13" s="234">
        <f>LEVEL1!JL63</f>
        <v>0</v>
      </c>
      <c r="IB13" s="231">
        <f t="shared" si="91"/>
        <v>0</v>
      </c>
      <c r="IC13" s="231">
        <f t="shared" si="190"/>
        <v>0</v>
      </c>
      <c r="ID13" s="231">
        <f t="shared" si="92"/>
        <v>0</v>
      </c>
      <c r="IE13" s="234">
        <f>LEVEL1!JP63</f>
        <v>0</v>
      </c>
      <c r="IF13" s="231">
        <f t="shared" si="93"/>
        <v>0</v>
      </c>
      <c r="IG13" s="231">
        <f t="shared" si="191"/>
        <v>0</v>
      </c>
      <c r="IH13" s="231">
        <f t="shared" si="94"/>
        <v>0</v>
      </c>
      <c r="II13" s="235">
        <f>LEVEL1!JV63</f>
        <v>0</v>
      </c>
      <c r="IJ13" s="236"/>
      <c r="IK13" s="236"/>
      <c r="IL13" s="236"/>
      <c r="IM13" s="236"/>
      <c r="IN13" s="233">
        <f t="shared" si="95"/>
        <v>0</v>
      </c>
      <c r="IO13" s="234">
        <f>LEVEL1!JZ63</f>
        <v>0</v>
      </c>
      <c r="IP13" s="231">
        <f t="shared" si="96"/>
        <v>0</v>
      </c>
      <c r="IQ13" s="234">
        <f>LEVEL1!KB63</f>
        <v>0</v>
      </c>
      <c r="IR13" s="231">
        <f t="shared" si="97"/>
        <v>0</v>
      </c>
      <c r="IS13" s="234">
        <f>LEVEL1!KD63</f>
        <v>0</v>
      </c>
      <c r="IT13" s="231">
        <f t="shared" si="98"/>
        <v>0</v>
      </c>
      <c r="IU13" s="234">
        <f>LEVEL1!KF63</f>
        <v>0</v>
      </c>
      <c r="IV13" s="231">
        <f t="shared" si="99"/>
        <v>0</v>
      </c>
      <c r="IW13" s="231">
        <f t="shared" si="192"/>
        <v>0</v>
      </c>
      <c r="IX13" s="231">
        <f t="shared" si="100"/>
        <v>0</v>
      </c>
      <c r="IY13" s="234">
        <f>LEVEL1!KJ63</f>
        <v>0</v>
      </c>
      <c r="IZ13" s="231">
        <f t="shared" si="101"/>
        <v>0</v>
      </c>
      <c r="JA13" s="231">
        <f t="shared" si="193"/>
        <v>0</v>
      </c>
      <c r="JB13" s="231">
        <f t="shared" si="102"/>
        <v>0</v>
      </c>
      <c r="JC13" s="235">
        <f>LEVEL1!KP63</f>
        <v>0</v>
      </c>
      <c r="JD13" s="236"/>
      <c r="JE13" s="236"/>
      <c r="JF13" s="236"/>
      <c r="JG13" s="236"/>
      <c r="JH13" s="233">
        <f t="shared" si="103"/>
        <v>0</v>
      </c>
      <c r="JI13" s="234">
        <f>LEVEL1!KT63</f>
        <v>0</v>
      </c>
      <c r="JJ13" s="231">
        <f t="shared" si="104"/>
        <v>0</v>
      </c>
      <c r="JK13" s="234">
        <f>LEVEL1!KV63</f>
        <v>0</v>
      </c>
      <c r="JL13" s="231">
        <f t="shared" si="105"/>
        <v>0</v>
      </c>
      <c r="JM13" s="234">
        <f>LEVEL1!KX63</f>
        <v>0</v>
      </c>
      <c r="JN13" s="231">
        <f t="shared" si="106"/>
        <v>0</v>
      </c>
      <c r="JO13" s="234">
        <f>LEVEL1!KZ63</f>
        <v>0</v>
      </c>
      <c r="JP13" s="231">
        <f t="shared" si="107"/>
        <v>0</v>
      </c>
      <c r="JQ13" s="231">
        <f t="shared" si="194"/>
        <v>0</v>
      </c>
      <c r="JR13" s="231">
        <f t="shared" si="108"/>
        <v>0</v>
      </c>
      <c r="JS13" s="234">
        <f>LEVEL1!LD63</f>
        <v>0</v>
      </c>
      <c r="JT13" s="231">
        <f t="shared" si="109"/>
        <v>0</v>
      </c>
      <c r="JU13" s="231">
        <f t="shared" si="195"/>
        <v>0</v>
      </c>
      <c r="JV13" s="231">
        <f t="shared" si="110"/>
        <v>0</v>
      </c>
      <c r="JW13" s="235">
        <f>LEVEL1!LJ63</f>
        <v>0</v>
      </c>
      <c r="JX13" s="236"/>
      <c r="JY13" s="236"/>
      <c r="JZ13" s="236"/>
      <c r="KA13" s="236"/>
      <c r="KB13" s="233">
        <f t="shared" si="111"/>
        <v>0</v>
      </c>
      <c r="KC13" s="234">
        <f>LEVEL1!LN63</f>
        <v>0</v>
      </c>
      <c r="KD13" s="231">
        <f t="shared" si="112"/>
        <v>0</v>
      </c>
      <c r="KE13" s="234">
        <f>LEVEL1!LP63</f>
        <v>0</v>
      </c>
      <c r="KF13" s="231">
        <f t="shared" si="113"/>
        <v>0</v>
      </c>
      <c r="KG13" s="234">
        <f>LEVEL1!LR63</f>
        <v>0</v>
      </c>
      <c r="KH13" s="231">
        <f t="shared" si="114"/>
        <v>0</v>
      </c>
      <c r="KI13" s="234">
        <f>LEVEL1!LT63</f>
        <v>0</v>
      </c>
      <c r="KJ13" s="231">
        <f t="shared" si="115"/>
        <v>0</v>
      </c>
      <c r="KK13" s="231">
        <f t="shared" si="196"/>
        <v>0</v>
      </c>
      <c r="KL13" s="231">
        <f t="shared" si="116"/>
        <v>0</v>
      </c>
      <c r="KM13" s="234">
        <f>LEVEL1!LX63</f>
        <v>0</v>
      </c>
      <c r="KN13" s="231">
        <f t="shared" si="117"/>
        <v>0</v>
      </c>
      <c r="KO13" s="231">
        <f t="shared" si="197"/>
        <v>0</v>
      </c>
      <c r="KP13" s="231">
        <f t="shared" si="118"/>
        <v>0</v>
      </c>
      <c r="KQ13" s="235">
        <f>LEVEL1!MD63</f>
        <v>0</v>
      </c>
      <c r="KR13" s="236"/>
      <c r="KS13" s="236"/>
      <c r="KT13" s="236"/>
      <c r="KU13" s="236"/>
      <c r="KV13" s="233">
        <f t="shared" si="119"/>
        <v>0</v>
      </c>
      <c r="KW13" s="234">
        <f>LEVEL1!MH63</f>
        <v>0</v>
      </c>
      <c r="KX13" s="231">
        <f t="shared" si="120"/>
        <v>0</v>
      </c>
      <c r="KY13" s="234">
        <f>LEVEL1!MJ63</f>
        <v>0</v>
      </c>
      <c r="KZ13" s="231">
        <f t="shared" si="121"/>
        <v>0</v>
      </c>
      <c r="LA13" s="234">
        <f>LEVEL1!ML63</f>
        <v>0</v>
      </c>
      <c r="LB13" s="231">
        <f t="shared" si="122"/>
        <v>0</v>
      </c>
      <c r="LC13" s="234">
        <f>LEVEL1!MN63</f>
        <v>0</v>
      </c>
      <c r="LD13" s="231">
        <f t="shared" si="123"/>
        <v>0</v>
      </c>
      <c r="LE13" s="231">
        <f t="shared" si="198"/>
        <v>0</v>
      </c>
      <c r="LF13" s="231">
        <f t="shared" si="124"/>
        <v>0</v>
      </c>
      <c r="LG13" s="234">
        <f>LEVEL1!MR63</f>
        <v>0</v>
      </c>
      <c r="LH13" s="231">
        <f t="shared" si="125"/>
        <v>0</v>
      </c>
      <c r="LI13" s="231">
        <f t="shared" si="199"/>
        <v>0</v>
      </c>
      <c r="LJ13" s="231">
        <f t="shared" si="126"/>
        <v>0</v>
      </c>
      <c r="LK13" s="235">
        <f>LEVEL1!MX63</f>
        <v>0</v>
      </c>
      <c r="LL13" s="236"/>
      <c r="LM13" s="236"/>
      <c r="LN13" s="236"/>
      <c r="LO13" s="236"/>
      <c r="LP13" s="233">
        <f t="shared" si="127"/>
        <v>0</v>
      </c>
      <c r="LQ13" s="234">
        <f>LEVEL1!NB63</f>
        <v>0</v>
      </c>
      <c r="LR13" s="231">
        <f t="shared" si="128"/>
        <v>0</v>
      </c>
      <c r="LS13" s="234">
        <f>LEVEL1!ND63</f>
        <v>0</v>
      </c>
      <c r="LT13" s="231">
        <f t="shared" si="129"/>
        <v>0</v>
      </c>
      <c r="LU13" s="234">
        <f>LEVEL1!NF63</f>
        <v>0</v>
      </c>
      <c r="LV13" s="231">
        <f t="shared" si="130"/>
        <v>0</v>
      </c>
      <c r="LW13" s="234">
        <f>LEVEL1!NH63</f>
        <v>0</v>
      </c>
      <c r="LX13" s="231">
        <f t="shared" si="131"/>
        <v>0</v>
      </c>
      <c r="LY13" s="231">
        <f t="shared" si="200"/>
        <v>0</v>
      </c>
      <c r="LZ13" s="231">
        <f t="shared" si="132"/>
        <v>0</v>
      </c>
      <c r="MA13" s="234">
        <f>LEVEL1!NL63</f>
        <v>0</v>
      </c>
      <c r="MB13" s="231">
        <f t="shared" si="133"/>
        <v>0</v>
      </c>
      <c r="MC13" s="231">
        <f t="shared" si="201"/>
        <v>0</v>
      </c>
      <c r="MD13" s="231">
        <f t="shared" si="134"/>
        <v>0</v>
      </c>
      <c r="ME13" s="235">
        <f>LEVEL1!NR63</f>
        <v>0</v>
      </c>
      <c r="MF13" s="236"/>
      <c r="MG13" s="236"/>
      <c r="MH13" s="236"/>
      <c r="MI13" s="236"/>
      <c r="MJ13" s="233">
        <f t="shared" si="135"/>
        <v>0</v>
      </c>
      <c r="MK13" s="234">
        <f>LEVEL1!NV63</f>
        <v>0</v>
      </c>
      <c r="ML13" s="231">
        <f t="shared" si="136"/>
        <v>0</v>
      </c>
      <c r="MM13" s="234">
        <f>LEVEL1!NX63</f>
        <v>0</v>
      </c>
      <c r="MN13" s="231">
        <f t="shared" si="137"/>
        <v>0</v>
      </c>
      <c r="MO13" s="234">
        <f>LEVEL1!NZ63</f>
        <v>0</v>
      </c>
      <c r="MP13" s="231">
        <f t="shared" si="138"/>
        <v>0</v>
      </c>
      <c r="MQ13" s="234">
        <f>LEVEL1!OB63</f>
        <v>0</v>
      </c>
      <c r="MR13" s="231">
        <f t="shared" si="139"/>
        <v>0</v>
      </c>
      <c r="MS13" s="231">
        <f t="shared" si="202"/>
        <v>0</v>
      </c>
      <c r="MT13" s="231">
        <f t="shared" si="140"/>
        <v>0</v>
      </c>
      <c r="MU13" s="234">
        <f>LEVEL1!OF63</f>
        <v>0</v>
      </c>
      <c r="MV13" s="231">
        <f t="shared" si="141"/>
        <v>0</v>
      </c>
      <c r="MW13" s="231">
        <f t="shared" si="203"/>
        <v>0</v>
      </c>
      <c r="MX13" s="231">
        <f t="shared" si="142"/>
        <v>0</v>
      </c>
      <c r="MY13" s="235">
        <f>LEVEL1!OL63</f>
        <v>0</v>
      </c>
      <c r="MZ13" s="236"/>
      <c r="NA13" s="236"/>
      <c r="NB13" s="236"/>
      <c r="NC13" s="236"/>
      <c r="ND13" s="233">
        <f t="shared" si="143"/>
        <v>0</v>
      </c>
      <c r="NE13" s="234">
        <f>LEVEL1!OP63</f>
        <v>0</v>
      </c>
      <c r="NF13" s="231">
        <f t="shared" si="144"/>
        <v>0</v>
      </c>
      <c r="NG13" s="234">
        <f>LEVEL1!OR63</f>
        <v>0</v>
      </c>
      <c r="NH13" s="231">
        <f t="shared" si="145"/>
        <v>0</v>
      </c>
      <c r="NI13" s="234">
        <f>LEVEL1!OT63</f>
        <v>0</v>
      </c>
      <c r="NJ13" s="231">
        <f t="shared" si="146"/>
        <v>0</v>
      </c>
      <c r="NK13" s="234">
        <f>LEVEL1!OV63</f>
        <v>0</v>
      </c>
      <c r="NL13" s="231">
        <f t="shared" si="147"/>
        <v>0</v>
      </c>
      <c r="NM13" s="231">
        <f t="shared" si="204"/>
        <v>0</v>
      </c>
      <c r="NN13" s="231">
        <f t="shared" si="148"/>
        <v>0</v>
      </c>
      <c r="NO13" s="234">
        <f>LEVEL1!OZ63</f>
        <v>0</v>
      </c>
      <c r="NP13" s="231">
        <f t="shared" si="149"/>
        <v>0</v>
      </c>
      <c r="NQ13" s="231">
        <f t="shared" si="205"/>
        <v>0</v>
      </c>
      <c r="NR13" s="231">
        <f t="shared" si="150"/>
        <v>0</v>
      </c>
      <c r="NS13" s="235">
        <f>LEVEL1!PF63</f>
        <v>0</v>
      </c>
      <c r="NT13" s="236"/>
      <c r="NU13" s="236"/>
      <c r="NV13" s="236"/>
      <c r="NW13" s="236"/>
      <c r="NX13" s="233">
        <f t="shared" si="151"/>
        <v>0</v>
      </c>
      <c r="NY13" s="234">
        <f>LEVEL1!PJ63</f>
        <v>0</v>
      </c>
      <c r="NZ13" s="231">
        <f t="shared" si="152"/>
        <v>0</v>
      </c>
      <c r="OA13" s="234">
        <f>LEVEL1!PL63</f>
        <v>0</v>
      </c>
      <c r="OB13" s="231">
        <f t="shared" si="153"/>
        <v>0</v>
      </c>
      <c r="OC13" s="234">
        <f>LEVEL1!PN63</f>
        <v>0</v>
      </c>
      <c r="OD13" s="231">
        <f t="shared" si="154"/>
        <v>0</v>
      </c>
      <c r="OE13" s="234">
        <f>LEVEL1!PP63</f>
        <v>0</v>
      </c>
      <c r="OF13" s="231">
        <f t="shared" si="155"/>
        <v>0</v>
      </c>
      <c r="OG13" s="231">
        <f t="shared" si="206"/>
        <v>0</v>
      </c>
      <c r="OH13" s="231">
        <f t="shared" si="156"/>
        <v>0</v>
      </c>
      <c r="OI13" s="234">
        <f>LEVEL1!PT63</f>
        <v>0</v>
      </c>
      <c r="OJ13" s="231">
        <f t="shared" si="157"/>
        <v>0</v>
      </c>
      <c r="OK13" s="231">
        <f t="shared" si="207"/>
        <v>0</v>
      </c>
      <c r="OL13" s="231">
        <f t="shared" si="158"/>
        <v>0</v>
      </c>
      <c r="OM13" s="235">
        <f>LEVEL1!PZ63</f>
        <v>0</v>
      </c>
      <c r="ON13" s="236"/>
      <c r="OO13" s="236"/>
      <c r="OP13" s="236"/>
      <c r="OQ13" s="236"/>
      <c r="OR13" s="233">
        <f t="shared" si="159"/>
        <v>0</v>
      </c>
      <c r="OS13" s="234">
        <f>LEVEL1!QD63</f>
        <v>0</v>
      </c>
      <c r="OT13" s="231">
        <f t="shared" si="160"/>
        <v>0</v>
      </c>
      <c r="OU13" s="234">
        <f>LEVEL1!QF63</f>
        <v>0</v>
      </c>
      <c r="OV13" s="231">
        <f t="shared" si="161"/>
        <v>0</v>
      </c>
      <c r="OW13" s="234">
        <f>LEVEL1!QH63</f>
        <v>0</v>
      </c>
      <c r="OX13" s="231">
        <f t="shared" si="162"/>
        <v>0</v>
      </c>
      <c r="OY13" s="234">
        <f>LEVEL1!QJ63</f>
        <v>0</v>
      </c>
      <c r="OZ13" s="231">
        <f t="shared" si="163"/>
        <v>0</v>
      </c>
      <c r="PA13" s="231">
        <f t="shared" si="208"/>
        <v>0</v>
      </c>
      <c r="PB13" s="231">
        <f t="shared" si="164"/>
        <v>0</v>
      </c>
      <c r="PC13" s="234">
        <f>LEVEL1!QN63</f>
        <v>0</v>
      </c>
      <c r="PD13" s="231">
        <f t="shared" si="165"/>
        <v>0</v>
      </c>
      <c r="PE13" s="231">
        <f t="shared" si="209"/>
        <v>0</v>
      </c>
      <c r="PF13" s="231">
        <f t="shared" si="166"/>
        <v>0</v>
      </c>
      <c r="PG13" s="235">
        <f>LEVEL1!QT63</f>
        <v>0</v>
      </c>
    </row>
    <row r="14" spans="2:423" s="63" customFormat="1" ht="26.25" customHeight="1">
      <c r="B14" s="227">
        <v>4</v>
      </c>
      <c r="C14" s="228" t="str">
        <f>LEVEL1!C68</f>
        <v>PAINTING WORKS</v>
      </c>
      <c r="D14" s="229"/>
      <c r="E14" s="230"/>
      <c r="F14" s="231" t="s">
        <v>27</v>
      </c>
      <c r="G14" s="232">
        <f>G59</f>
        <v>17458</v>
      </c>
      <c r="H14" s="233">
        <f t="shared" si="0"/>
        <v>5167.5306449765148</v>
      </c>
      <c r="I14" s="234">
        <f>LEVEL1!AI68</f>
        <v>90214750</v>
      </c>
      <c r="J14" s="231">
        <f t="shared" si="0"/>
        <v>4393.5588268988431</v>
      </c>
      <c r="K14" s="234">
        <f>LEVEL1!AK68</f>
        <v>76702750</v>
      </c>
      <c r="L14" s="231">
        <f t="shared" si="1"/>
        <v>0</v>
      </c>
      <c r="M14" s="234">
        <f>LEVEL1!AM68</f>
        <v>0</v>
      </c>
      <c r="N14" s="231">
        <f t="shared" si="1"/>
        <v>1209.8871577500286</v>
      </c>
      <c r="O14" s="234">
        <f>LEVEL1!AO68</f>
        <v>21122210</v>
      </c>
      <c r="P14" s="231">
        <f t="shared" si="3"/>
        <v>10770.976629625387</v>
      </c>
      <c r="Q14" s="231">
        <f t="shared" si="168"/>
        <v>188039710</v>
      </c>
      <c r="R14" s="231">
        <f t="shared" si="3"/>
        <v>1611.6984144937137</v>
      </c>
      <c r="S14" s="234">
        <f>LEVEL1!AS68</f>
        <v>28137030.920231253</v>
      </c>
      <c r="T14" s="231">
        <f t="shared" si="5"/>
        <v>12382.6750441191</v>
      </c>
      <c r="U14" s="231">
        <f t="shared" si="169"/>
        <v>216176740.92023125</v>
      </c>
      <c r="V14" s="231">
        <f t="shared" si="5"/>
        <v>0</v>
      </c>
      <c r="W14" s="235">
        <f>LEVEL1!BD68</f>
        <v>0</v>
      </c>
      <c r="X14" s="236"/>
      <c r="Y14" s="236"/>
      <c r="Z14" s="236"/>
      <c r="AA14" s="236"/>
      <c r="AB14" s="233">
        <f t="shared" si="7"/>
        <v>5341.2303814869974</v>
      </c>
      <c r="AC14" s="234">
        <f>LEVEL1!BH68</f>
        <v>93247200</v>
      </c>
      <c r="AD14" s="231">
        <f t="shared" si="8"/>
        <v>5970.6908007790125</v>
      </c>
      <c r="AE14" s="234">
        <f>LEVEL1!BJ68</f>
        <v>104236320</v>
      </c>
      <c r="AF14" s="231">
        <f t="shared" si="9"/>
        <v>2331.7379138662145</v>
      </c>
      <c r="AG14" s="234">
        <f>LEVEL1!BL68</f>
        <v>40707480.500276372</v>
      </c>
      <c r="AH14" s="231">
        <f t="shared" si="10"/>
        <v>1209.8871577500286</v>
      </c>
      <c r="AI14" s="234">
        <f>LEVEL1!BN68</f>
        <v>21122210</v>
      </c>
      <c r="AJ14" s="231">
        <f t="shared" si="11"/>
        <v>14853.546253882254</v>
      </c>
      <c r="AK14" s="231">
        <f t="shared" si="170"/>
        <v>259313210.50027639</v>
      </c>
      <c r="AL14" s="231">
        <f t="shared" si="12"/>
        <v>2251.5572812375563</v>
      </c>
      <c r="AM14" s="234">
        <f>LEVEL1!BR68</f>
        <v>39307687.015845254</v>
      </c>
      <c r="AN14" s="231">
        <f t="shared" si="13"/>
        <v>17105.103535119808</v>
      </c>
      <c r="AO14" s="231">
        <f t="shared" si="171"/>
        <v>298620897.51612163</v>
      </c>
      <c r="AP14" s="231">
        <f t="shared" si="14"/>
        <v>0</v>
      </c>
      <c r="AQ14" s="235">
        <f>LEVEL1!BX68</f>
        <v>0</v>
      </c>
      <c r="AR14" s="236"/>
      <c r="AS14" s="236"/>
      <c r="AT14" s="236"/>
      <c r="AU14" s="236"/>
      <c r="AV14" s="233">
        <f t="shared" si="15"/>
        <v>24066.410814526291</v>
      </c>
      <c r="AW14" s="234">
        <f>LEVEL1!CB68</f>
        <v>420151400</v>
      </c>
      <c r="AX14" s="231">
        <f t="shared" si="16"/>
        <v>15668.461450337954</v>
      </c>
      <c r="AY14" s="234">
        <f>LEVEL1!CD68</f>
        <v>273540000</v>
      </c>
      <c r="AZ14" s="231">
        <f t="shared" si="17"/>
        <v>0</v>
      </c>
      <c r="BA14" s="234">
        <f>LEVEL1!CF68</f>
        <v>0</v>
      </c>
      <c r="BB14" s="231">
        <f t="shared" si="18"/>
        <v>3131.6301981899414</v>
      </c>
      <c r="BC14" s="234">
        <f>LEVEL1!CH68</f>
        <v>54672000</v>
      </c>
      <c r="BD14" s="231">
        <f t="shared" si="19"/>
        <v>42866.502463054188</v>
      </c>
      <c r="BE14" s="231">
        <f t="shared" si="172"/>
        <v>748363400</v>
      </c>
      <c r="BF14" s="231">
        <f t="shared" si="20"/>
        <v>9216.3981243600501</v>
      </c>
      <c r="BG14" s="237">
        <f t="shared" si="167"/>
        <v>160899878.45507777</v>
      </c>
      <c r="BH14" s="231">
        <f t="shared" si="21"/>
        <v>52082.900587414239</v>
      </c>
      <c r="BI14" s="231">
        <f t="shared" si="173"/>
        <v>909263278.45507777</v>
      </c>
      <c r="BJ14" s="231">
        <f t="shared" si="22"/>
        <v>0</v>
      </c>
      <c r="BK14" s="235">
        <f>LEVEL1!CX68</f>
        <v>0</v>
      </c>
      <c r="BL14" s="236"/>
      <c r="BM14" s="236"/>
      <c r="BN14" s="236"/>
      <c r="BO14" s="236"/>
      <c r="BP14" s="233">
        <f t="shared" si="23"/>
        <v>5167.5306449765148</v>
      </c>
      <c r="BQ14" s="234">
        <f>LEVEL1!DB68</f>
        <v>90214750</v>
      </c>
      <c r="BR14" s="231">
        <f t="shared" si="24"/>
        <v>4393.5588268988431</v>
      </c>
      <c r="BS14" s="234">
        <f>LEVEL1!DD68</f>
        <v>76702750</v>
      </c>
      <c r="BT14" s="231">
        <f t="shared" si="25"/>
        <v>0</v>
      </c>
      <c r="BU14" s="234">
        <f>LEVEL1!DF68</f>
        <v>0</v>
      </c>
      <c r="BV14" s="231">
        <f t="shared" si="26"/>
        <v>1209.8871577500286</v>
      </c>
      <c r="BW14" s="234">
        <f>LEVEL1!DH68</f>
        <v>21122210</v>
      </c>
      <c r="BX14" s="231">
        <f t="shared" si="27"/>
        <v>10770.976629625387</v>
      </c>
      <c r="BY14" s="231">
        <f t="shared" si="174"/>
        <v>188039710</v>
      </c>
      <c r="BZ14" s="231">
        <f t="shared" si="28"/>
        <v>1611.6984144937137</v>
      </c>
      <c r="CA14" s="234">
        <f>LEVEL1!DL68</f>
        <v>28137030.920231253</v>
      </c>
      <c r="CB14" s="231">
        <f t="shared" si="29"/>
        <v>12382.6750441191</v>
      </c>
      <c r="CC14" s="231">
        <f t="shared" si="175"/>
        <v>216176740.92023125</v>
      </c>
      <c r="CD14" s="231">
        <f t="shared" si="30"/>
        <v>0</v>
      </c>
      <c r="CE14" s="235">
        <f>LEVEL1!DR68</f>
        <v>0</v>
      </c>
      <c r="CF14" s="236"/>
      <c r="CG14" s="236"/>
      <c r="CH14" s="236"/>
      <c r="CI14" s="236"/>
      <c r="CJ14" s="233">
        <f t="shared" si="31"/>
        <v>3875.830564784053</v>
      </c>
      <c r="CK14" s="234">
        <f>LEVEL1!DV68</f>
        <v>67664250</v>
      </c>
      <c r="CL14" s="231">
        <f t="shared" si="32"/>
        <v>5681.0058425936531</v>
      </c>
      <c r="CM14" s="234">
        <f>LEVEL1!DX68</f>
        <v>99179000</v>
      </c>
      <c r="CN14" s="231">
        <f t="shared" si="33"/>
        <v>0</v>
      </c>
      <c r="CO14" s="234">
        <f>LEVEL1!DZ68</f>
        <v>0</v>
      </c>
      <c r="CP14" s="231">
        <f t="shared" si="34"/>
        <v>0</v>
      </c>
      <c r="CQ14" s="234">
        <f>LEVEL1!EB68</f>
        <v>0</v>
      </c>
      <c r="CR14" s="231">
        <f t="shared" si="35"/>
        <v>9556.8364073777066</v>
      </c>
      <c r="CS14" s="231">
        <f t="shared" si="176"/>
        <v>166843250</v>
      </c>
      <c r="CT14" s="231">
        <f t="shared" si="36"/>
        <v>1641.3766320096804</v>
      </c>
      <c r="CU14" s="234">
        <f>LEVEL1!EF68</f>
        <v>28655153.241625</v>
      </c>
      <c r="CV14" s="231">
        <f t="shared" si="37"/>
        <v>11198.213039387387</v>
      </c>
      <c r="CW14" s="231">
        <f t="shared" si="177"/>
        <v>195498403.24162501</v>
      </c>
      <c r="CX14" s="231">
        <f t="shared" si="38"/>
        <v>0</v>
      </c>
      <c r="CY14" s="235">
        <f>LEVEL1!EL68</f>
        <v>0</v>
      </c>
      <c r="CZ14" s="236"/>
      <c r="DA14" s="236"/>
      <c r="DB14" s="236"/>
      <c r="DC14" s="236"/>
      <c r="DD14" s="233">
        <f t="shared" si="39"/>
        <v>4789.4804674074921</v>
      </c>
      <c r="DE14" s="234">
        <f>LEVEL1!EP68</f>
        <v>83614750</v>
      </c>
      <c r="DF14" s="231">
        <f t="shared" si="40"/>
        <v>4236.0379195784171</v>
      </c>
      <c r="DG14" s="234">
        <f>LEVEL1!ER68</f>
        <v>73952750</v>
      </c>
      <c r="DH14" s="231">
        <f t="shared" si="41"/>
        <v>0</v>
      </c>
      <c r="DI14" s="234">
        <f>LEVEL1!ET68</f>
        <v>0</v>
      </c>
      <c r="DJ14" s="231">
        <f t="shared" si="42"/>
        <v>1253.0536143888189</v>
      </c>
      <c r="DK14" s="234">
        <f>LEVEL1!EV68</f>
        <v>21875810</v>
      </c>
      <c r="DL14" s="231">
        <f t="shared" si="43"/>
        <v>10278.572001374729</v>
      </c>
      <c r="DM14" s="231">
        <f t="shared" si="178"/>
        <v>179443310</v>
      </c>
      <c r="DN14" s="231">
        <f t="shared" si="44"/>
        <v>1540.3031584935989</v>
      </c>
      <c r="DO14" s="234">
        <f>LEVEL1!EZ68</f>
        <v>26890612.540981248</v>
      </c>
      <c r="DP14" s="231">
        <f t="shared" si="45"/>
        <v>11818.875159868327</v>
      </c>
      <c r="DQ14" s="231">
        <f t="shared" si="179"/>
        <v>206333922.54098123</v>
      </c>
      <c r="DR14" s="231">
        <f t="shared" si="46"/>
        <v>0</v>
      </c>
      <c r="DS14" s="235">
        <f>LEVEL1!FF68</f>
        <v>0</v>
      </c>
      <c r="DT14" s="236"/>
      <c r="DU14" s="236"/>
      <c r="DV14" s="236"/>
      <c r="DW14" s="236"/>
      <c r="DX14" s="233">
        <f t="shared" si="47"/>
        <v>2273.5739202657805</v>
      </c>
      <c r="DY14" s="234">
        <f>LEVEL1!FJ68</f>
        <v>39692053.5</v>
      </c>
      <c r="DZ14" s="231">
        <f t="shared" si="48"/>
        <v>7609.7619429487913</v>
      </c>
      <c r="EA14" s="234">
        <f>LEVEL1!FL68</f>
        <v>132851224</v>
      </c>
      <c r="EB14" s="231">
        <f t="shared" si="49"/>
        <v>0</v>
      </c>
      <c r="EC14" s="234">
        <f>LEVEL1!FN68</f>
        <v>0</v>
      </c>
      <c r="ED14" s="231">
        <f t="shared" si="50"/>
        <v>399.31710390651853</v>
      </c>
      <c r="EE14" s="234">
        <f>LEVEL1!FP68</f>
        <v>6971278</v>
      </c>
      <c r="EF14" s="231">
        <f t="shared" si="51"/>
        <v>10282.65296712109</v>
      </c>
      <c r="EG14" s="231">
        <f t="shared" si="180"/>
        <v>179514555.5</v>
      </c>
      <c r="EH14" s="231">
        <f t="shared" si="52"/>
        <v>822.34928954380075</v>
      </c>
      <c r="EI14" s="234">
        <f>LEVEL1!FT68</f>
        <v>14356573.896855673</v>
      </c>
      <c r="EJ14" s="231">
        <f t="shared" si="53"/>
        <v>11105.002256664891</v>
      </c>
      <c r="EK14" s="231">
        <f t="shared" si="181"/>
        <v>193871129.39685568</v>
      </c>
      <c r="EL14" s="231">
        <f t="shared" si="54"/>
        <v>0</v>
      </c>
      <c r="EM14" s="235">
        <f>LEVEL1!FZ68</f>
        <v>0</v>
      </c>
      <c r="EN14" s="236"/>
      <c r="EO14" s="236"/>
      <c r="EP14" s="236"/>
      <c r="EQ14" s="236"/>
      <c r="ER14" s="233">
        <f t="shared" si="55"/>
        <v>9566.6027036315736</v>
      </c>
      <c r="ES14" s="234">
        <f>LEVEL1!GD68</f>
        <v>167013750</v>
      </c>
      <c r="ET14" s="231">
        <f t="shared" si="56"/>
        <v>11547.284912361096</v>
      </c>
      <c r="EU14" s="234">
        <f>LEVEL1!GF68</f>
        <v>201592500</v>
      </c>
      <c r="EV14" s="231">
        <f t="shared" si="57"/>
        <v>1069.8533623553672</v>
      </c>
      <c r="EW14" s="234">
        <f>LEVEL1!GH68</f>
        <v>18677500</v>
      </c>
      <c r="EX14" s="231">
        <f t="shared" si="58"/>
        <v>0</v>
      </c>
      <c r="EY14" s="234">
        <f>LEVEL1!GJ68</f>
        <v>0</v>
      </c>
      <c r="EZ14" s="231">
        <f t="shared" si="59"/>
        <v>22183.740978348036</v>
      </c>
      <c r="FA14" s="231">
        <f t="shared" si="182"/>
        <v>387283750</v>
      </c>
      <c r="FB14" s="231">
        <f t="shared" si="60"/>
        <v>3613.7447588319114</v>
      </c>
      <c r="FC14" s="234">
        <f>LEVEL1!GN68</f>
        <v>63088755.999687508</v>
      </c>
      <c r="FD14" s="231">
        <f t="shared" si="61"/>
        <v>25797.485737179944</v>
      </c>
      <c r="FE14" s="231">
        <f t="shared" si="183"/>
        <v>450372505.99968749</v>
      </c>
      <c r="FF14" s="231">
        <f t="shared" si="62"/>
        <v>0</v>
      </c>
      <c r="FG14" s="235">
        <f>LEVEL1!GT68</f>
        <v>0</v>
      </c>
      <c r="FH14" s="236"/>
      <c r="FI14" s="236"/>
      <c r="FJ14" s="236"/>
      <c r="FK14" s="236"/>
      <c r="FL14" s="233">
        <f t="shared" si="63"/>
        <v>2933.0696958414483</v>
      </c>
      <c r="FM14" s="234">
        <f>LEVEL1!GX68</f>
        <v>51205530.75</v>
      </c>
      <c r="FN14" s="231">
        <f t="shared" si="64"/>
        <v>8919.150045992963</v>
      </c>
      <c r="FO14" s="234">
        <f>LEVEL1!GZ68</f>
        <v>155710521.50294515</v>
      </c>
      <c r="FP14" s="231">
        <f t="shared" si="65"/>
        <v>8074.6138732959098</v>
      </c>
      <c r="FQ14" s="234">
        <f>LEVEL1!HB68</f>
        <v>140966609</v>
      </c>
      <c r="FR14" s="231">
        <f t="shared" si="66"/>
        <v>15.307595371749342</v>
      </c>
      <c r="FS14" s="234">
        <f>LEVEL1!HD68</f>
        <v>267240</v>
      </c>
      <c r="FT14" s="231">
        <f t="shared" si="67"/>
        <v>19942.141210502072</v>
      </c>
      <c r="FU14" s="231">
        <f t="shared" si="184"/>
        <v>348149901.25294518</v>
      </c>
      <c r="FV14" s="231">
        <f t="shared" si="68"/>
        <v>2932.2518533810303</v>
      </c>
      <c r="FW14" s="234">
        <f>LEVEL1!HH68</f>
        <v>51191252.856326029</v>
      </c>
      <c r="FX14" s="231">
        <f t="shared" si="69"/>
        <v>22874.393063883104</v>
      </c>
      <c r="FY14" s="231">
        <f t="shared" si="185"/>
        <v>399341154.10927123</v>
      </c>
      <c r="FZ14" s="231">
        <f t="shared" si="70"/>
        <v>0</v>
      </c>
      <c r="GA14" s="235">
        <f>LEVEL1!HN68</f>
        <v>0</v>
      </c>
      <c r="GB14" s="236"/>
      <c r="GC14" s="236"/>
      <c r="GD14" s="236"/>
      <c r="GE14" s="236"/>
      <c r="GF14" s="233">
        <f t="shared" si="71"/>
        <v>0</v>
      </c>
      <c r="GG14" s="234">
        <f>LEVEL1!HR68</f>
        <v>0</v>
      </c>
      <c r="GH14" s="231">
        <f t="shared" si="72"/>
        <v>0</v>
      </c>
      <c r="GI14" s="234">
        <f>LEVEL1!HT68</f>
        <v>0</v>
      </c>
      <c r="GJ14" s="231">
        <f t="shared" si="73"/>
        <v>0</v>
      </c>
      <c r="GK14" s="234">
        <f>LEVEL1!HV68</f>
        <v>0</v>
      </c>
      <c r="GL14" s="231">
        <f t="shared" si="74"/>
        <v>0</v>
      </c>
      <c r="GM14" s="234">
        <f>LEVEL1!HX68</f>
        <v>0</v>
      </c>
      <c r="GN14" s="231">
        <f t="shared" si="75"/>
        <v>0</v>
      </c>
      <c r="GO14" s="231">
        <f t="shared" si="186"/>
        <v>0</v>
      </c>
      <c r="GP14" s="231">
        <f t="shared" si="76"/>
        <v>0</v>
      </c>
      <c r="GQ14" s="234">
        <f>LEVEL1!IB68</f>
        <v>0</v>
      </c>
      <c r="GR14" s="231">
        <f t="shared" si="77"/>
        <v>0</v>
      </c>
      <c r="GS14" s="231">
        <f t="shared" si="187"/>
        <v>0</v>
      </c>
      <c r="GT14" s="231">
        <f t="shared" si="78"/>
        <v>0</v>
      </c>
      <c r="GU14" s="235">
        <f>LEVEL1!IH68</f>
        <v>0</v>
      </c>
      <c r="GV14" s="236"/>
      <c r="GW14" s="236"/>
      <c r="GX14" s="236"/>
      <c r="GY14" s="236"/>
      <c r="GZ14" s="233">
        <f t="shared" si="79"/>
        <v>0</v>
      </c>
      <c r="HA14" s="234">
        <f>LEVEL1!IL68</f>
        <v>0</v>
      </c>
      <c r="HB14" s="231">
        <f t="shared" si="80"/>
        <v>0</v>
      </c>
      <c r="HC14" s="234">
        <f>LEVEL1!IN68</f>
        <v>0</v>
      </c>
      <c r="HD14" s="231">
        <f t="shared" si="81"/>
        <v>0</v>
      </c>
      <c r="HE14" s="234">
        <f>LEVEL1!IP68</f>
        <v>0</v>
      </c>
      <c r="HF14" s="231">
        <f t="shared" si="82"/>
        <v>0</v>
      </c>
      <c r="HG14" s="234">
        <f>LEVEL1!IR68</f>
        <v>0</v>
      </c>
      <c r="HH14" s="231">
        <f t="shared" si="83"/>
        <v>0</v>
      </c>
      <c r="HI14" s="231">
        <f t="shared" si="188"/>
        <v>0</v>
      </c>
      <c r="HJ14" s="231">
        <f t="shared" si="84"/>
        <v>0</v>
      </c>
      <c r="HK14" s="234">
        <f>LEVEL1!IV68</f>
        <v>0</v>
      </c>
      <c r="HL14" s="231">
        <f t="shared" si="85"/>
        <v>0</v>
      </c>
      <c r="HM14" s="231">
        <f t="shared" si="189"/>
        <v>0</v>
      </c>
      <c r="HN14" s="231">
        <f t="shared" si="86"/>
        <v>0</v>
      </c>
      <c r="HO14" s="235">
        <f>LEVEL1!JB68</f>
        <v>0</v>
      </c>
      <c r="HP14" s="236"/>
      <c r="HQ14" s="236"/>
      <c r="HR14" s="236"/>
      <c r="HS14" s="236"/>
      <c r="HT14" s="233">
        <f t="shared" si="87"/>
        <v>0</v>
      </c>
      <c r="HU14" s="234">
        <f>LEVEL1!JF68</f>
        <v>0</v>
      </c>
      <c r="HV14" s="231">
        <f t="shared" si="88"/>
        <v>0</v>
      </c>
      <c r="HW14" s="234">
        <f>LEVEL1!JH68</f>
        <v>0</v>
      </c>
      <c r="HX14" s="231">
        <f t="shared" si="89"/>
        <v>0</v>
      </c>
      <c r="HY14" s="234">
        <f>LEVEL1!JJ68</f>
        <v>0</v>
      </c>
      <c r="HZ14" s="231">
        <f t="shared" si="90"/>
        <v>0</v>
      </c>
      <c r="IA14" s="234">
        <f>LEVEL1!JL68</f>
        <v>0</v>
      </c>
      <c r="IB14" s="231">
        <f t="shared" si="91"/>
        <v>0</v>
      </c>
      <c r="IC14" s="231">
        <f t="shared" si="190"/>
        <v>0</v>
      </c>
      <c r="ID14" s="231">
        <f t="shared" si="92"/>
        <v>0</v>
      </c>
      <c r="IE14" s="234">
        <f>LEVEL1!JP68</f>
        <v>0</v>
      </c>
      <c r="IF14" s="231">
        <f t="shared" si="93"/>
        <v>0</v>
      </c>
      <c r="IG14" s="231">
        <f t="shared" si="191"/>
        <v>0</v>
      </c>
      <c r="IH14" s="231">
        <f t="shared" si="94"/>
        <v>0</v>
      </c>
      <c r="II14" s="235">
        <f>LEVEL1!JV68</f>
        <v>0</v>
      </c>
      <c r="IJ14" s="236"/>
      <c r="IK14" s="236"/>
      <c r="IL14" s="236"/>
      <c r="IM14" s="236"/>
      <c r="IN14" s="233">
        <f t="shared" si="95"/>
        <v>0</v>
      </c>
      <c r="IO14" s="234">
        <f>LEVEL1!JZ68</f>
        <v>0</v>
      </c>
      <c r="IP14" s="231">
        <f t="shared" si="96"/>
        <v>0</v>
      </c>
      <c r="IQ14" s="234">
        <f>LEVEL1!KB68</f>
        <v>0</v>
      </c>
      <c r="IR14" s="231">
        <f t="shared" si="97"/>
        <v>0</v>
      </c>
      <c r="IS14" s="234">
        <f>LEVEL1!KD68</f>
        <v>0</v>
      </c>
      <c r="IT14" s="231">
        <f t="shared" si="98"/>
        <v>0</v>
      </c>
      <c r="IU14" s="234">
        <f>LEVEL1!KF68</f>
        <v>0</v>
      </c>
      <c r="IV14" s="231">
        <f t="shared" si="99"/>
        <v>0</v>
      </c>
      <c r="IW14" s="231">
        <f t="shared" si="192"/>
        <v>0</v>
      </c>
      <c r="IX14" s="231">
        <f t="shared" si="100"/>
        <v>0</v>
      </c>
      <c r="IY14" s="234">
        <f>LEVEL1!KJ68</f>
        <v>0</v>
      </c>
      <c r="IZ14" s="231">
        <f t="shared" si="101"/>
        <v>0</v>
      </c>
      <c r="JA14" s="231">
        <f t="shared" si="193"/>
        <v>0</v>
      </c>
      <c r="JB14" s="231">
        <f t="shared" si="102"/>
        <v>0</v>
      </c>
      <c r="JC14" s="235">
        <f>LEVEL1!KP68</f>
        <v>0</v>
      </c>
      <c r="JD14" s="236"/>
      <c r="JE14" s="236"/>
      <c r="JF14" s="236"/>
      <c r="JG14" s="236"/>
      <c r="JH14" s="233">
        <f t="shared" si="103"/>
        <v>0</v>
      </c>
      <c r="JI14" s="234">
        <f>LEVEL1!KT68</f>
        <v>0</v>
      </c>
      <c r="JJ14" s="231">
        <f t="shared" si="104"/>
        <v>0</v>
      </c>
      <c r="JK14" s="234">
        <f>LEVEL1!KV68</f>
        <v>0</v>
      </c>
      <c r="JL14" s="231">
        <f t="shared" si="105"/>
        <v>0</v>
      </c>
      <c r="JM14" s="234">
        <f>LEVEL1!KX68</f>
        <v>0</v>
      </c>
      <c r="JN14" s="231">
        <f t="shared" si="106"/>
        <v>0</v>
      </c>
      <c r="JO14" s="234">
        <f>LEVEL1!KZ68</f>
        <v>0</v>
      </c>
      <c r="JP14" s="231">
        <f t="shared" si="107"/>
        <v>0</v>
      </c>
      <c r="JQ14" s="231">
        <f t="shared" si="194"/>
        <v>0</v>
      </c>
      <c r="JR14" s="231">
        <f t="shared" si="108"/>
        <v>0</v>
      </c>
      <c r="JS14" s="234">
        <f>LEVEL1!LD68</f>
        <v>0</v>
      </c>
      <c r="JT14" s="231">
        <f t="shared" si="109"/>
        <v>0</v>
      </c>
      <c r="JU14" s="231">
        <f t="shared" si="195"/>
        <v>0</v>
      </c>
      <c r="JV14" s="231">
        <f t="shared" si="110"/>
        <v>0</v>
      </c>
      <c r="JW14" s="235">
        <f>LEVEL1!LJ68</f>
        <v>0</v>
      </c>
      <c r="JX14" s="236"/>
      <c r="JY14" s="236"/>
      <c r="JZ14" s="236"/>
      <c r="KA14" s="236"/>
      <c r="KB14" s="233">
        <f t="shared" si="111"/>
        <v>0</v>
      </c>
      <c r="KC14" s="234">
        <f>LEVEL1!LN68</f>
        <v>0</v>
      </c>
      <c r="KD14" s="231">
        <f t="shared" si="112"/>
        <v>0</v>
      </c>
      <c r="KE14" s="234">
        <f>LEVEL1!LP68</f>
        <v>0</v>
      </c>
      <c r="KF14" s="231">
        <f t="shared" si="113"/>
        <v>0</v>
      </c>
      <c r="KG14" s="234">
        <f>LEVEL1!LR68</f>
        <v>0</v>
      </c>
      <c r="KH14" s="231">
        <f t="shared" si="114"/>
        <v>0</v>
      </c>
      <c r="KI14" s="234">
        <f>LEVEL1!LT68</f>
        <v>0</v>
      </c>
      <c r="KJ14" s="231">
        <f t="shared" si="115"/>
        <v>0</v>
      </c>
      <c r="KK14" s="231">
        <f t="shared" si="196"/>
        <v>0</v>
      </c>
      <c r="KL14" s="231">
        <f t="shared" si="116"/>
        <v>0</v>
      </c>
      <c r="KM14" s="234">
        <f>LEVEL1!LX68</f>
        <v>0</v>
      </c>
      <c r="KN14" s="231">
        <f t="shared" si="117"/>
        <v>0</v>
      </c>
      <c r="KO14" s="231">
        <f t="shared" si="197"/>
        <v>0</v>
      </c>
      <c r="KP14" s="231">
        <f t="shared" si="118"/>
        <v>0</v>
      </c>
      <c r="KQ14" s="235">
        <f>LEVEL1!MD68</f>
        <v>0</v>
      </c>
      <c r="KR14" s="236"/>
      <c r="KS14" s="236"/>
      <c r="KT14" s="236"/>
      <c r="KU14" s="236"/>
      <c r="KV14" s="233">
        <f t="shared" si="119"/>
        <v>0</v>
      </c>
      <c r="KW14" s="234">
        <f>LEVEL1!MH68</f>
        <v>0</v>
      </c>
      <c r="KX14" s="231">
        <f t="shared" si="120"/>
        <v>0</v>
      </c>
      <c r="KY14" s="234">
        <f>LEVEL1!MJ68</f>
        <v>0</v>
      </c>
      <c r="KZ14" s="231">
        <f t="shared" si="121"/>
        <v>0</v>
      </c>
      <c r="LA14" s="234">
        <f>LEVEL1!ML68</f>
        <v>0</v>
      </c>
      <c r="LB14" s="231">
        <f t="shared" si="122"/>
        <v>0</v>
      </c>
      <c r="LC14" s="234">
        <f>LEVEL1!MN68</f>
        <v>0</v>
      </c>
      <c r="LD14" s="231">
        <f t="shared" si="123"/>
        <v>0</v>
      </c>
      <c r="LE14" s="231">
        <f t="shared" si="198"/>
        <v>0</v>
      </c>
      <c r="LF14" s="231">
        <f t="shared" si="124"/>
        <v>0</v>
      </c>
      <c r="LG14" s="234">
        <f>LEVEL1!MR68</f>
        <v>0</v>
      </c>
      <c r="LH14" s="231">
        <f t="shared" si="125"/>
        <v>0</v>
      </c>
      <c r="LI14" s="231">
        <f t="shared" si="199"/>
        <v>0</v>
      </c>
      <c r="LJ14" s="231">
        <f t="shared" si="126"/>
        <v>0</v>
      </c>
      <c r="LK14" s="235">
        <f>LEVEL1!MX68</f>
        <v>0</v>
      </c>
      <c r="LL14" s="236"/>
      <c r="LM14" s="236"/>
      <c r="LN14" s="236"/>
      <c r="LO14" s="236"/>
      <c r="LP14" s="233">
        <f t="shared" si="127"/>
        <v>0</v>
      </c>
      <c r="LQ14" s="234">
        <f>LEVEL1!NB68</f>
        <v>0</v>
      </c>
      <c r="LR14" s="231">
        <f t="shared" si="128"/>
        <v>0</v>
      </c>
      <c r="LS14" s="234">
        <f>LEVEL1!ND68</f>
        <v>0</v>
      </c>
      <c r="LT14" s="231">
        <f t="shared" si="129"/>
        <v>0</v>
      </c>
      <c r="LU14" s="234">
        <f>LEVEL1!NF68</f>
        <v>0</v>
      </c>
      <c r="LV14" s="231">
        <f t="shared" si="130"/>
        <v>0</v>
      </c>
      <c r="LW14" s="234">
        <f>LEVEL1!NH68</f>
        <v>0</v>
      </c>
      <c r="LX14" s="231">
        <f t="shared" si="131"/>
        <v>0</v>
      </c>
      <c r="LY14" s="231">
        <f t="shared" si="200"/>
        <v>0</v>
      </c>
      <c r="LZ14" s="231">
        <f t="shared" si="132"/>
        <v>0</v>
      </c>
      <c r="MA14" s="234">
        <f>LEVEL1!NL68</f>
        <v>0</v>
      </c>
      <c r="MB14" s="231">
        <f t="shared" si="133"/>
        <v>0</v>
      </c>
      <c r="MC14" s="231">
        <f t="shared" si="201"/>
        <v>0</v>
      </c>
      <c r="MD14" s="231">
        <f t="shared" si="134"/>
        <v>0</v>
      </c>
      <c r="ME14" s="235">
        <f>LEVEL1!NR68</f>
        <v>0</v>
      </c>
      <c r="MF14" s="236"/>
      <c r="MG14" s="236"/>
      <c r="MH14" s="236"/>
      <c r="MI14" s="236"/>
      <c r="MJ14" s="233">
        <f t="shared" si="135"/>
        <v>0</v>
      </c>
      <c r="MK14" s="234">
        <f>LEVEL1!NV68</f>
        <v>0</v>
      </c>
      <c r="ML14" s="231">
        <f t="shared" si="136"/>
        <v>0</v>
      </c>
      <c r="MM14" s="234">
        <f>LEVEL1!NX68</f>
        <v>0</v>
      </c>
      <c r="MN14" s="231">
        <f t="shared" si="137"/>
        <v>0</v>
      </c>
      <c r="MO14" s="234">
        <f>LEVEL1!NZ68</f>
        <v>0</v>
      </c>
      <c r="MP14" s="231">
        <f t="shared" si="138"/>
        <v>0</v>
      </c>
      <c r="MQ14" s="234">
        <f>LEVEL1!OB68</f>
        <v>0</v>
      </c>
      <c r="MR14" s="231">
        <f t="shared" si="139"/>
        <v>0</v>
      </c>
      <c r="MS14" s="231">
        <f t="shared" si="202"/>
        <v>0</v>
      </c>
      <c r="MT14" s="231">
        <f t="shared" si="140"/>
        <v>0</v>
      </c>
      <c r="MU14" s="234">
        <f>LEVEL1!OF68</f>
        <v>0</v>
      </c>
      <c r="MV14" s="231">
        <f t="shared" si="141"/>
        <v>0</v>
      </c>
      <c r="MW14" s="231">
        <f t="shared" si="203"/>
        <v>0</v>
      </c>
      <c r="MX14" s="231">
        <f t="shared" si="142"/>
        <v>0</v>
      </c>
      <c r="MY14" s="235">
        <f>LEVEL1!OL68</f>
        <v>0</v>
      </c>
      <c r="MZ14" s="236"/>
      <c r="NA14" s="236"/>
      <c r="NB14" s="236"/>
      <c r="NC14" s="236"/>
      <c r="ND14" s="233">
        <f t="shared" si="143"/>
        <v>0</v>
      </c>
      <c r="NE14" s="234">
        <f>LEVEL1!OP68</f>
        <v>0</v>
      </c>
      <c r="NF14" s="231">
        <f t="shared" si="144"/>
        <v>0</v>
      </c>
      <c r="NG14" s="234">
        <f>LEVEL1!OR68</f>
        <v>0</v>
      </c>
      <c r="NH14" s="231">
        <f t="shared" si="145"/>
        <v>0</v>
      </c>
      <c r="NI14" s="234">
        <f>LEVEL1!OT68</f>
        <v>0</v>
      </c>
      <c r="NJ14" s="231">
        <f t="shared" si="146"/>
        <v>0</v>
      </c>
      <c r="NK14" s="234">
        <f>LEVEL1!OV68</f>
        <v>0</v>
      </c>
      <c r="NL14" s="231">
        <f t="shared" si="147"/>
        <v>0</v>
      </c>
      <c r="NM14" s="231">
        <f t="shared" si="204"/>
        <v>0</v>
      </c>
      <c r="NN14" s="231">
        <f t="shared" si="148"/>
        <v>0</v>
      </c>
      <c r="NO14" s="234">
        <f>LEVEL1!OZ68</f>
        <v>0</v>
      </c>
      <c r="NP14" s="231">
        <f t="shared" si="149"/>
        <v>0</v>
      </c>
      <c r="NQ14" s="231">
        <f t="shared" si="205"/>
        <v>0</v>
      </c>
      <c r="NR14" s="231">
        <f t="shared" si="150"/>
        <v>0</v>
      </c>
      <c r="NS14" s="235">
        <f>LEVEL1!PF68</f>
        <v>0</v>
      </c>
      <c r="NT14" s="236"/>
      <c r="NU14" s="236"/>
      <c r="NV14" s="236"/>
      <c r="NW14" s="236"/>
      <c r="NX14" s="233">
        <f t="shared" si="151"/>
        <v>0</v>
      </c>
      <c r="NY14" s="234">
        <f>LEVEL1!PJ68</f>
        <v>0</v>
      </c>
      <c r="NZ14" s="231">
        <f t="shared" si="152"/>
        <v>0</v>
      </c>
      <c r="OA14" s="234">
        <f>LEVEL1!PL68</f>
        <v>0</v>
      </c>
      <c r="OB14" s="231">
        <f t="shared" si="153"/>
        <v>0</v>
      </c>
      <c r="OC14" s="234">
        <f>LEVEL1!PN68</f>
        <v>0</v>
      </c>
      <c r="OD14" s="231">
        <f t="shared" si="154"/>
        <v>0</v>
      </c>
      <c r="OE14" s="234">
        <f>LEVEL1!PP68</f>
        <v>0</v>
      </c>
      <c r="OF14" s="231">
        <f t="shared" si="155"/>
        <v>0</v>
      </c>
      <c r="OG14" s="231">
        <f t="shared" si="206"/>
        <v>0</v>
      </c>
      <c r="OH14" s="231">
        <f t="shared" si="156"/>
        <v>0</v>
      </c>
      <c r="OI14" s="234">
        <f>LEVEL1!PT68</f>
        <v>0</v>
      </c>
      <c r="OJ14" s="231">
        <f t="shared" si="157"/>
        <v>0</v>
      </c>
      <c r="OK14" s="231">
        <f t="shared" si="207"/>
        <v>0</v>
      </c>
      <c r="OL14" s="231">
        <f t="shared" si="158"/>
        <v>0</v>
      </c>
      <c r="OM14" s="235">
        <f>LEVEL1!PZ68</f>
        <v>0</v>
      </c>
      <c r="ON14" s="236"/>
      <c r="OO14" s="236"/>
      <c r="OP14" s="236"/>
      <c r="OQ14" s="236"/>
      <c r="OR14" s="233">
        <f t="shared" si="159"/>
        <v>0</v>
      </c>
      <c r="OS14" s="234">
        <f>LEVEL1!QD68</f>
        <v>0</v>
      </c>
      <c r="OT14" s="231">
        <f t="shared" si="160"/>
        <v>0</v>
      </c>
      <c r="OU14" s="234">
        <f>LEVEL1!QF68</f>
        <v>0</v>
      </c>
      <c r="OV14" s="231">
        <f t="shared" si="161"/>
        <v>0</v>
      </c>
      <c r="OW14" s="234">
        <f>LEVEL1!QH68</f>
        <v>0</v>
      </c>
      <c r="OX14" s="231">
        <f t="shared" si="162"/>
        <v>0</v>
      </c>
      <c r="OY14" s="234">
        <f>LEVEL1!QJ68</f>
        <v>0</v>
      </c>
      <c r="OZ14" s="231">
        <f t="shared" si="163"/>
        <v>0</v>
      </c>
      <c r="PA14" s="231">
        <f t="shared" si="208"/>
        <v>0</v>
      </c>
      <c r="PB14" s="231">
        <f t="shared" si="164"/>
        <v>0</v>
      </c>
      <c r="PC14" s="234">
        <f>LEVEL1!QN68</f>
        <v>0</v>
      </c>
      <c r="PD14" s="231">
        <f t="shared" si="165"/>
        <v>0</v>
      </c>
      <c r="PE14" s="231">
        <f t="shared" si="209"/>
        <v>0</v>
      </c>
      <c r="PF14" s="231">
        <f t="shared" si="166"/>
        <v>0</v>
      </c>
      <c r="PG14" s="235">
        <f>LEVEL1!QT68</f>
        <v>0</v>
      </c>
    </row>
    <row r="15" spans="2:423" s="63" customFormat="1" ht="26.25" customHeight="1">
      <c r="B15" s="227">
        <v>5</v>
      </c>
      <c r="C15" s="228" t="str">
        <f>LEVEL1!C80</f>
        <v>TILE WORKS</v>
      </c>
      <c r="D15" s="229"/>
      <c r="E15" s="230"/>
      <c r="F15" s="231" t="s">
        <v>26</v>
      </c>
      <c r="G15" s="232">
        <f>G62</f>
        <v>762</v>
      </c>
      <c r="H15" s="233">
        <f t="shared" si="0"/>
        <v>10334.317585301837</v>
      </c>
      <c r="I15" s="234">
        <f>LEVEL1!AI80</f>
        <v>7874750</v>
      </c>
      <c r="J15" s="231">
        <f t="shared" si="0"/>
        <v>16513.779527559054</v>
      </c>
      <c r="K15" s="234">
        <f>LEVEL1!AK80</f>
        <v>12583500</v>
      </c>
      <c r="L15" s="231">
        <f t="shared" si="1"/>
        <v>0</v>
      </c>
      <c r="M15" s="234">
        <f>LEVEL1!AM80</f>
        <v>0</v>
      </c>
      <c r="N15" s="231">
        <f t="shared" si="1"/>
        <v>0</v>
      </c>
      <c r="O15" s="234">
        <f>LEVEL1!AO80</f>
        <v>0</v>
      </c>
      <c r="P15" s="231">
        <f t="shared" si="3"/>
        <v>26848.097112860891</v>
      </c>
      <c r="Q15" s="231">
        <f t="shared" si="168"/>
        <v>20458250</v>
      </c>
      <c r="R15" s="231">
        <f t="shared" si="3"/>
        <v>4669.1830371555116</v>
      </c>
      <c r="S15" s="234">
        <f>LEVEL1!AS80</f>
        <v>3557917.4743125001</v>
      </c>
      <c r="T15" s="231">
        <f t="shared" si="5"/>
        <v>31517.280150016402</v>
      </c>
      <c r="U15" s="231">
        <f t="shared" si="169"/>
        <v>24016167.474312499</v>
      </c>
      <c r="V15" s="231">
        <f t="shared" si="5"/>
        <v>0</v>
      </c>
      <c r="W15" s="235">
        <f>LEVEL1!BD80</f>
        <v>0</v>
      </c>
      <c r="X15" s="236"/>
      <c r="Y15" s="236"/>
      <c r="Z15" s="236"/>
      <c r="AA15" s="236"/>
      <c r="AB15" s="233">
        <f t="shared" si="7"/>
        <v>14992.782152230971</v>
      </c>
      <c r="AC15" s="234">
        <f>LEVEL1!BH80</f>
        <v>11424500</v>
      </c>
      <c r="AD15" s="231">
        <f t="shared" si="8"/>
        <v>23362.874015748032</v>
      </c>
      <c r="AE15" s="234">
        <f>LEVEL1!BJ80</f>
        <v>17802510</v>
      </c>
      <c r="AF15" s="231">
        <f t="shared" si="9"/>
        <v>5582.2236643310571</v>
      </c>
      <c r="AG15" s="234">
        <f>LEVEL1!BL80</f>
        <v>4253654.4322202653</v>
      </c>
      <c r="AH15" s="231">
        <f t="shared" si="10"/>
        <v>315.81158388792136</v>
      </c>
      <c r="AI15" s="234">
        <f>LEVEL1!BN80</f>
        <v>240648.42692259606</v>
      </c>
      <c r="AJ15" s="231">
        <f t="shared" si="11"/>
        <v>44253.69141619798</v>
      </c>
      <c r="AK15" s="231">
        <f t="shared" si="170"/>
        <v>33721312.859142862</v>
      </c>
      <c r="AL15" s="231">
        <f t="shared" si="12"/>
        <v>7292.1419452908385</v>
      </c>
      <c r="AM15" s="234">
        <f>LEVEL1!BR80</f>
        <v>5556612.1623116191</v>
      </c>
      <c r="AN15" s="231">
        <f t="shared" si="13"/>
        <v>51545.833361488825</v>
      </c>
      <c r="AO15" s="231">
        <f t="shared" si="171"/>
        <v>39277925.021454483</v>
      </c>
      <c r="AP15" s="231">
        <f t="shared" si="14"/>
        <v>0</v>
      </c>
      <c r="AQ15" s="235">
        <f>LEVEL1!BX80</f>
        <v>0</v>
      </c>
      <c r="AR15" s="236"/>
      <c r="AS15" s="236"/>
      <c r="AT15" s="236"/>
      <c r="AU15" s="236"/>
      <c r="AV15" s="233">
        <f t="shared" si="15"/>
        <v>17889.107611548556</v>
      </c>
      <c r="AW15" s="234">
        <f>LEVEL1!CB80</f>
        <v>13631500</v>
      </c>
      <c r="AX15" s="231">
        <f t="shared" si="16"/>
        <v>52713.910761154853</v>
      </c>
      <c r="AY15" s="234">
        <f>LEVEL1!CD80</f>
        <v>40168000</v>
      </c>
      <c r="AZ15" s="231">
        <f t="shared" si="17"/>
        <v>0</v>
      </c>
      <c r="BA15" s="234">
        <f>LEVEL1!CF80</f>
        <v>0</v>
      </c>
      <c r="BB15" s="231">
        <f t="shared" si="18"/>
        <v>5405.5118110236217</v>
      </c>
      <c r="BC15" s="234">
        <f>LEVEL1!CH80</f>
        <v>4119000</v>
      </c>
      <c r="BD15" s="231">
        <f t="shared" si="19"/>
        <v>76008.530183727038</v>
      </c>
      <c r="BE15" s="231">
        <f t="shared" si="172"/>
        <v>57918500</v>
      </c>
      <c r="BF15" s="231">
        <f t="shared" si="20"/>
        <v>16342.011472114737</v>
      </c>
      <c r="BG15" s="237">
        <f t="shared" si="167"/>
        <v>12452612.741751429</v>
      </c>
      <c r="BH15" s="231">
        <f t="shared" si="21"/>
        <v>92350.541655841778</v>
      </c>
      <c r="BI15" s="231">
        <f t="shared" si="173"/>
        <v>70371112.741751432</v>
      </c>
      <c r="BJ15" s="231">
        <f t="shared" si="22"/>
        <v>0</v>
      </c>
      <c r="BK15" s="235">
        <f>LEVEL1!CX80</f>
        <v>0</v>
      </c>
      <c r="BL15" s="236"/>
      <c r="BM15" s="236"/>
      <c r="BN15" s="236"/>
      <c r="BO15" s="236"/>
      <c r="BP15" s="233">
        <f t="shared" si="23"/>
        <v>10334.317585301837</v>
      </c>
      <c r="BQ15" s="234">
        <f>LEVEL1!DB80</f>
        <v>7874750</v>
      </c>
      <c r="BR15" s="231">
        <f t="shared" si="24"/>
        <v>16513.779527559054</v>
      </c>
      <c r="BS15" s="234">
        <f>LEVEL1!DD80</f>
        <v>12583500</v>
      </c>
      <c r="BT15" s="231">
        <f t="shared" si="25"/>
        <v>0</v>
      </c>
      <c r="BU15" s="234">
        <f>LEVEL1!DF80</f>
        <v>0</v>
      </c>
      <c r="BV15" s="231">
        <f t="shared" si="26"/>
        <v>0</v>
      </c>
      <c r="BW15" s="234">
        <f>LEVEL1!DH80</f>
        <v>0</v>
      </c>
      <c r="BX15" s="231">
        <f t="shared" si="27"/>
        <v>26848.097112860891</v>
      </c>
      <c r="BY15" s="231">
        <f t="shared" si="174"/>
        <v>20458250</v>
      </c>
      <c r="BZ15" s="231">
        <f t="shared" si="28"/>
        <v>4669.1830371555116</v>
      </c>
      <c r="CA15" s="234">
        <f>LEVEL1!DL80</f>
        <v>3557917.4743125001</v>
      </c>
      <c r="CB15" s="231">
        <f t="shared" si="29"/>
        <v>31517.280150016402</v>
      </c>
      <c r="CC15" s="231">
        <f t="shared" si="175"/>
        <v>24016167.474312499</v>
      </c>
      <c r="CD15" s="231">
        <f t="shared" si="30"/>
        <v>0</v>
      </c>
      <c r="CE15" s="235">
        <f>LEVEL1!DR80</f>
        <v>0</v>
      </c>
      <c r="CF15" s="236"/>
      <c r="CG15" s="236"/>
      <c r="CH15" s="236"/>
      <c r="CI15" s="236"/>
      <c r="CJ15" s="233">
        <f t="shared" si="31"/>
        <v>28826.771653543306</v>
      </c>
      <c r="CK15" s="234">
        <f>LEVEL1!DV80</f>
        <v>21966000</v>
      </c>
      <c r="CL15" s="231">
        <f t="shared" si="32"/>
        <v>30000</v>
      </c>
      <c r="CM15" s="234">
        <f>LEVEL1!DX80</f>
        <v>22860000</v>
      </c>
      <c r="CN15" s="231">
        <f t="shared" si="33"/>
        <v>4783.464566929134</v>
      </c>
      <c r="CO15" s="234">
        <f>LEVEL1!DZ80</f>
        <v>3645000</v>
      </c>
      <c r="CP15" s="231">
        <f t="shared" si="34"/>
        <v>0</v>
      </c>
      <c r="CQ15" s="234">
        <f>LEVEL1!EB80</f>
        <v>0</v>
      </c>
      <c r="CR15" s="231">
        <f t="shared" si="35"/>
        <v>63610.236220472441</v>
      </c>
      <c r="CS15" s="231">
        <f t="shared" si="176"/>
        <v>48471000</v>
      </c>
      <c r="CT15" s="231">
        <f t="shared" si="36"/>
        <v>9996.9224704724402</v>
      </c>
      <c r="CU15" s="234">
        <f>LEVEL1!EF80</f>
        <v>7617654.9224999994</v>
      </c>
      <c r="CV15" s="231">
        <f t="shared" si="37"/>
        <v>73607.158690944882</v>
      </c>
      <c r="CW15" s="231">
        <f t="shared" si="177"/>
        <v>56088654.922499999</v>
      </c>
      <c r="CX15" s="231">
        <f t="shared" si="38"/>
        <v>0</v>
      </c>
      <c r="CY15" s="235">
        <f>LEVEL1!EL80</f>
        <v>0</v>
      </c>
      <c r="CZ15" s="236"/>
      <c r="DA15" s="236"/>
      <c r="DB15" s="236"/>
      <c r="DC15" s="236"/>
      <c r="DD15" s="233">
        <f t="shared" si="39"/>
        <v>15000</v>
      </c>
      <c r="DE15" s="234">
        <f>LEVEL1!EP80</f>
        <v>11430000</v>
      </c>
      <c r="DF15" s="231">
        <f t="shared" si="40"/>
        <v>17608.267716535433</v>
      </c>
      <c r="DG15" s="234">
        <f>LEVEL1!ER80</f>
        <v>13417500</v>
      </c>
      <c r="DH15" s="231">
        <f t="shared" si="41"/>
        <v>0</v>
      </c>
      <c r="DI15" s="234">
        <f>LEVEL1!ET80</f>
        <v>0</v>
      </c>
      <c r="DJ15" s="231">
        <f t="shared" si="42"/>
        <v>4545.1574803149606</v>
      </c>
      <c r="DK15" s="234">
        <f>LEVEL1!EV80</f>
        <v>3463410</v>
      </c>
      <c r="DL15" s="231">
        <f t="shared" si="43"/>
        <v>37153.425196850396</v>
      </c>
      <c r="DM15" s="231">
        <f t="shared" si="178"/>
        <v>28310910</v>
      </c>
      <c r="DN15" s="231">
        <f t="shared" si="44"/>
        <v>5807.8909452263779</v>
      </c>
      <c r="DO15" s="234">
        <f>LEVEL1!EZ80</f>
        <v>4425612.9002625002</v>
      </c>
      <c r="DP15" s="231">
        <f t="shared" si="45"/>
        <v>42961.316142076772</v>
      </c>
      <c r="DQ15" s="231">
        <f t="shared" si="179"/>
        <v>32736522.900262501</v>
      </c>
      <c r="DR15" s="231">
        <f t="shared" si="46"/>
        <v>0</v>
      </c>
      <c r="DS15" s="235">
        <f>LEVEL1!FF80</f>
        <v>0</v>
      </c>
      <c r="DT15" s="236"/>
      <c r="DU15" s="236"/>
      <c r="DV15" s="236"/>
      <c r="DW15" s="236"/>
      <c r="DX15" s="233">
        <f t="shared" si="47"/>
        <v>16194.468503937007</v>
      </c>
      <c r="DY15" s="234">
        <f>LEVEL1!FJ80</f>
        <v>12340185</v>
      </c>
      <c r="DZ15" s="231">
        <f t="shared" si="48"/>
        <v>17483.22965879265</v>
      </c>
      <c r="EA15" s="234">
        <f>LEVEL1!FL80</f>
        <v>13322221</v>
      </c>
      <c r="EB15" s="231">
        <f t="shared" si="49"/>
        <v>0</v>
      </c>
      <c r="EC15" s="234">
        <f>LEVEL1!FN80</f>
        <v>0</v>
      </c>
      <c r="ED15" s="231">
        <f t="shared" si="50"/>
        <v>926.35170603674544</v>
      </c>
      <c r="EE15" s="234">
        <f>LEVEL1!FP80</f>
        <v>705880</v>
      </c>
      <c r="EF15" s="231">
        <f t="shared" si="51"/>
        <v>34604.049868766408</v>
      </c>
      <c r="EG15" s="231">
        <f t="shared" si="180"/>
        <v>26368286</v>
      </c>
      <c r="EH15" s="231">
        <f t="shared" si="52"/>
        <v>2767.4390953296474</v>
      </c>
      <c r="EI15" s="234">
        <f>LEVEL1!FT80</f>
        <v>2108788.5906411912</v>
      </c>
      <c r="EJ15" s="231">
        <f t="shared" si="53"/>
        <v>37371.488964096054</v>
      </c>
      <c r="EK15" s="231">
        <f t="shared" si="181"/>
        <v>28477074.590641193</v>
      </c>
      <c r="EL15" s="231">
        <f t="shared" si="54"/>
        <v>0</v>
      </c>
      <c r="EM15" s="235">
        <f>LEVEL1!FZ80</f>
        <v>0</v>
      </c>
      <c r="EN15" s="236"/>
      <c r="EO15" s="236"/>
      <c r="EP15" s="236"/>
      <c r="EQ15" s="236"/>
      <c r="ER15" s="233">
        <f t="shared" si="55"/>
        <v>29566.929133858266</v>
      </c>
      <c r="ES15" s="234">
        <f>LEVEL1!GD80</f>
        <v>22530000</v>
      </c>
      <c r="ET15" s="231">
        <f t="shared" si="56"/>
        <v>40433.07086614173</v>
      </c>
      <c r="EU15" s="234">
        <f>LEVEL1!GF80</f>
        <v>30810000</v>
      </c>
      <c r="EV15" s="231">
        <f t="shared" si="57"/>
        <v>0</v>
      </c>
      <c r="EW15" s="234">
        <f>LEVEL1!GH80</f>
        <v>0</v>
      </c>
      <c r="EX15" s="231">
        <f t="shared" si="58"/>
        <v>0</v>
      </c>
      <c r="EY15" s="234">
        <f>LEVEL1!GJ80</f>
        <v>0</v>
      </c>
      <c r="EZ15" s="231">
        <f t="shared" si="59"/>
        <v>70000</v>
      </c>
      <c r="FA15" s="231">
        <f t="shared" si="182"/>
        <v>53340000</v>
      </c>
      <c r="FB15" s="231">
        <f t="shared" si="60"/>
        <v>11899.007130905511</v>
      </c>
      <c r="FC15" s="234">
        <f>LEVEL1!GN80</f>
        <v>9067043.4337499999</v>
      </c>
      <c r="FD15" s="231">
        <f t="shared" si="61"/>
        <v>81899.00713090552</v>
      </c>
      <c r="FE15" s="231">
        <f t="shared" si="183"/>
        <v>62407043.433750004</v>
      </c>
      <c r="FF15" s="231">
        <f t="shared" si="62"/>
        <v>0</v>
      </c>
      <c r="FG15" s="235">
        <f>LEVEL1!GT80</f>
        <v>0</v>
      </c>
      <c r="FH15" s="236"/>
      <c r="FI15" s="236"/>
      <c r="FJ15" s="236"/>
      <c r="FK15" s="236"/>
      <c r="FL15" s="233">
        <f t="shared" si="63"/>
        <v>12280.524278215224</v>
      </c>
      <c r="FM15" s="234">
        <f>LEVEL1!GX80</f>
        <v>9357759.5</v>
      </c>
      <c r="FN15" s="231">
        <f t="shared" si="64"/>
        <v>20279.813776650208</v>
      </c>
      <c r="FO15" s="234">
        <f>LEVEL1!GZ80</f>
        <v>15453218.09780746</v>
      </c>
      <c r="FP15" s="231">
        <f t="shared" si="65"/>
        <v>4145.3198818897636</v>
      </c>
      <c r="FQ15" s="234">
        <f>LEVEL1!HB80</f>
        <v>3158733.75</v>
      </c>
      <c r="FR15" s="231">
        <f t="shared" si="66"/>
        <v>0</v>
      </c>
      <c r="FS15" s="234">
        <f>LEVEL1!HD80</f>
        <v>0</v>
      </c>
      <c r="FT15" s="231">
        <f t="shared" si="67"/>
        <v>36705.657936755197</v>
      </c>
      <c r="FU15" s="231">
        <f t="shared" si="184"/>
        <v>27969711.34780746</v>
      </c>
      <c r="FV15" s="231">
        <f t="shared" si="68"/>
        <v>6047.9236837235721</v>
      </c>
      <c r="FW15" s="234">
        <f>LEVEL1!HH80</f>
        <v>4608517.8469973616</v>
      </c>
      <c r="FX15" s="231">
        <f t="shared" si="69"/>
        <v>42753.58162047877</v>
      </c>
      <c r="FY15" s="231">
        <f t="shared" si="185"/>
        <v>32578229.194804821</v>
      </c>
      <c r="FZ15" s="231">
        <f t="shared" si="70"/>
        <v>0</v>
      </c>
      <c r="GA15" s="235">
        <f>LEVEL1!HN80</f>
        <v>0</v>
      </c>
      <c r="GB15" s="236"/>
      <c r="GC15" s="236"/>
      <c r="GD15" s="236"/>
      <c r="GE15" s="236"/>
      <c r="GF15" s="233">
        <f t="shared" si="71"/>
        <v>0</v>
      </c>
      <c r="GG15" s="234">
        <f>LEVEL1!HR80</f>
        <v>0</v>
      </c>
      <c r="GH15" s="231">
        <f t="shared" si="72"/>
        <v>0</v>
      </c>
      <c r="GI15" s="234">
        <f>LEVEL1!HT80</f>
        <v>0</v>
      </c>
      <c r="GJ15" s="231">
        <f t="shared" si="73"/>
        <v>0</v>
      </c>
      <c r="GK15" s="234">
        <f>LEVEL1!HV80</f>
        <v>0</v>
      </c>
      <c r="GL15" s="231">
        <f t="shared" si="74"/>
        <v>0</v>
      </c>
      <c r="GM15" s="234">
        <f>LEVEL1!HX80</f>
        <v>0</v>
      </c>
      <c r="GN15" s="231">
        <f t="shared" si="75"/>
        <v>0</v>
      </c>
      <c r="GO15" s="231">
        <f t="shared" si="186"/>
        <v>0</v>
      </c>
      <c r="GP15" s="231">
        <f t="shared" si="76"/>
        <v>0</v>
      </c>
      <c r="GQ15" s="234">
        <f>LEVEL1!IB80</f>
        <v>0</v>
      </c>
      <c r="GR15" s="231">
        <f t="shared" si="77"/>
        <v>0</v>
      </c>
      <c r="GS15" s="231">
        <f t="shared" si="187"/>
        <v>0</v>
      </c>
      <c r="GT15" s="231">
        <f t="shared" si="78"/>
        <v>0</v>
      </c>
      <c r="GU15" s="235">
        <f>LEVEL1!IH80</f>
        <v>0</v>
      </c>
      <c r="GV15" s="236"/>
      <c r="GW15" s="236"/>
      <c r="GX15" s="236"/>
      <c r="GY15" s="236"/>
      <c r="GZ15" s="233">
        <f t="shared" si="79"/>
        <v>0</v>
      </c>
      <c r="HA15" s="234">
        <f>LEVEL1!IL80</f>
        <v>0</v>
      </c>
      <c r="HB15" s="231">
        <f t="shared" si="80"/>
        <v>0</v>
      </c>
      <c r="HC15" s="234">
        <f>LEVEL1!IN80</f>
        <v>0</v>
      </c>
      <c r="HD15" s="231">
        <f t="shared" si="81"/>
        <v>0</v>
      </c>
      <c r="HE15" s="234">
        <f>LEVEL1!IP80</f>
        <v>0</v>
      </c>
      <c r="HF15" s="231">
        <f t="shared" si="82"/>
        <v>0</v>
      </c>
      <c r="HG15" s="234">
        <f>LEVEL1!IR80</f>
        <v>0</v>
      </c>
      <c r="HH15" s="231">
        <f t="shared" si="83"/>
        <v>0</v>
      </c>
      <c r="HI15" s="231">
        <f t="shared" si="188"/>
        <v>0</v>
      </c>
      <c r="HJ15" s="231">
        <f t="shared" si="84"/>
        <v>0</v>
      </c>
      <c r="HK15" s="234">
        <f>LEVEL1!IV80</f>
        <v>0</v>
      </c>
      <c r="HL15" s="231">
        <f t="shared" si="85"/>
        <v>0</v>
      </c>
      <c r="HM15" s="231">
        <f t="shared" si="189"/>
        <v>0</v>
      </c>
      <c r="HN15" s="231">
        <f t="shared" si="86"/>
        <v>0</v>
      </c>
      <c r="HO15" s="235">
        <f>LEVEL1!JB80</f>
        <v>0</v>
      </c>
      <c r="HP15" s="236"/>
      <c r="HQ15" s="236"/>
      <c r="HR15" s="236"/>
      <c r="HS15" s="236"/>
      <c r="HT15" s="233">
        <f t="shared" si="87"/>
        <v>0</v>
      </c>
      <c r="HU15" s="234">
        <f>LEVEL1!JF80</f>
        <v>0</v>
      </c>
      <c r="HV15" s="231">
        <f t="shared" si="88"/>
        <v>0</v>
      </c>
      <c r="HW15" s="234">
        <f>LEVEL1!JH80</f>
        <v>0</v>
      </c>
      <c r="HX15" s="231">
        <f t="shared" si="89"/>
        <v>0</v>
      </c>
      <c r="HY15" s="234">
        <f>LEVEL1!JJ80</f>
        <v>0</v>
      </c>
      <c r="HZ15" s="231">
        <f t="shared" si="90"/>
        <v>0</v>
      </c>
      <c r="IA15" s="234">
        <f>LEVEL1!JL80</f>
        <v>0</v>
      </c>
      <c r="IB15" s="231">
        <f t="shared" si="91"/>
        <v>0</v>
      </c>
      <c r="IC15" s="231">
        <f t="shared" si="190"/>
        <v>0</v>
      </c>
      <c r="ID15" s="231">
        <f t="shared" si="92"/>
        <v>0</v>
      </c>
      <c r="IE15" s="234">
        <f>LEVEL1!JP80</f>
        <v>0</v>
      </c>
      <c r="IF15" s="231">
        <f t="shared" si="93"/>
        <v>0</v>
      </c>
      <c r="IG15" s="231">
        <f t="shared" si="191"/>
        <v>0</v>
      </c>
      <c r="IH15" s="231">
        <f t="shared" si="94"/>
        <v>0</v>
      </c>
      <c r="II15" s="235">
        <f>LEVEL1!JV80</f>
        <v>0</v>
      </c>
      <c r="IJ15" s="236"/>
      <c r="IK15" s="236"/>
      <c r="IL15" s="236"/>
      <c r="IM15" s="236"/>
      <c r="IN15" s="233">
        <f t="shared" si="95"/>
        <v>0</v>
      </c>
      <c r="IO15" s="234">
        <f>LEVEL1!JZ80</f>
        <v>0</v>
      </c>
      <c r="IP15" s="231">
        <f t="shared" si="96"/>
        <v>0</v>
      </c>
      <c r="IQ15" s="234">
        <f>LEVEL1!KB80</f>
        <v>0</v>
      </c>
      <c r="IR15" s="231">
        <f t="shared" si="97"/>
        <v>0</v>
      </c>
      <c r="IS15" s="234">
        <f>LEVEL1!KD80</f>
        <v>0</v>
      </c>
      <c r="IT15" s="231">
        <f t="shared" si="98"/>
        <v>0</v>
      </c>
      <c r="IU15" s="234">
        <f>LEVEL1!KF80</f>
        <v>0</v>
      </c>
      <c r="IV15" s="231">
        <f t="shared" si="99"/>
        <v>0</v>
      </c>
      <c r="IW15" s="231">
        <f t="shared" si="192"/>
        <v>0</v>
      </c>
      <c r="IX15" s="231">
        <f t="shared" si="100"/>
        <v>0</v>
      </c>
      <c r="IY15" s="234">
        <f>LEVEL1!KJ80</f>
        <v>0</v>
      </c>
      <c r="IZ15" s="231">
        <f t="shared" si="101"/>
        <v>0</v>
      </c>
      <c r="JA15" s="231">
        <f t="shared" si="193"/>
        <v>0</v>
      </c>
      <c r="JB15" s="231">
        <f t="shared" si="102"/>
        <v>0</v>
      </c>
      <c r="JC15" s="235">
        <f>LEVEL1!KP80</f>
        <v>0</v>
      </c>
      <c r="JD15" s="236"/>
      <c r="JE15" s="236"/>
      <c r="JF15" s="236"/>
      <c r="JG15" s="236"/>
      <c r="JH15" s="233">
        <f t="shared" si="103"/>
        <v>0</v>
      </c>
      <c r="JI15" s="234">
        <f>LEVEL1!KT80</f>
        <v>0</v>
      </c>
      <c r="JJ15" s="231">
        <f t="shared" si="104"/>
        <v>0</v>
      </c>
      <c r="JK15" s="234">
        <f>LEVEL1!KV80</f>
        <v>0</v>
      </c>
      <c r="JL15" s="231">
        <f t="shared" si="105"/>
        <v>0</v>
      </c>
      <c r="JM15" s="234">
        <f>LEVEL1!KX80</f>
        <v>0</v>
      </c>
      <c r="JN15" s="231">
        <f t="shared" si="106"/>
        <v>0</v>
      </c>
      <c r="JO15" s="234">
        <f>LEVEL1!KZ80</f>
        <v>0</v>
      </c>
      <c r="JP15" s="231">
        <f t="shared" si="107"/>
        <v>0</v>
      </c>
      <c r="JQ15" s="231">
        <f t="shared" si="194"/>
        <v>0</v>
      </c>
      <c r="JR15" s="231">
        <f t="shared" si="108"/>
        <v>0</v>
      </c>
      <c r="JS15" s="234">
        <f>LEVEL1!LD80</f>
        <v>0</v>
      </c>
      <c r="JT15" s="231">
        <f t="shared" si="109"/>
        <v>0</v>
      </c>
      <c r="JU15" s="231">
        <f t="shared" si="195"/>
        <v>0</v>
      </c>
      <c r="JV15" s="231">
        <f t="shared" si="110"/>
        <v>0</v>
      </c>
      <c r="JW15" s="235">
        <f>LEVEL1!LJ80</f>
        <v>0</v>
      </c>
      <c r="JX15" s="236"/>
      <c r="JY15" s="236"/>
      <c r="JZ15" s="236"/>
      <c r="KA15" s="236"/>
      <c r="KB15" s="233">
        <f t="shared" si="111"/>
        <v>0</v>
      </c>
      <c r="KC15" s="234">
        <f>LEVEL1!LN80</f>
        <v>0</v>
      </c>
      <c r="KD15" s="231">
        <f t="shared" si="112"/>
        <v>0</v>
      </c>
      <c r="KE15" s="234">
        <f>LEVEL1!LP80</f>
        <v>0</v>
      </c>
      <c r="KF15" s="231">
        <f t="shared" si="113"/>
        <v>0</v>
      </c>
      <c r="KG15" s="234">
        <f>LEVEL1!LR80</f>
        <v>0</v>
      </c>
      <c r="KH15" s="231">
        <f t="shared" si="114"/>
        <v>0</v>
      </c>
      <c r="KI15" s="234">
        <f>LEVEL1!LT80</f>
        <v>0</v>
      </c>
      <c r="KJ15" s="231">
        <f t="shared" si="115"/>
        <v>0</v>
      </c>
      <c r="KK15" s="231">
        <f t="shared" si="196"/>
        <v>0</v>
      </c>
      <c r="KL15" s="231">
        <f t="shared" si="116"/>
        <v>0</v>
      </c>
      <c r="KM15" s="234">
        <f>LEVEL1!LX80</f>
        <v>0</v>
      </c>
      <c r="KN15" s="231">
        <f t="shared" si="117"/>
        <v>0</v>
      </c>
      <c r="KO15" s="231">
        <f t="shared" si="197"/>
        <v>0</v>
      </c>
      <c r="KP15" s="231">
        <f t="shared" si="118"/>
        <v>0</v>
      </c>
      <c r="KQ15" s="235">
        <f>LEVEL1!MD80</f>
        <v>0</v>
      </c>
      <c r="KR15" s="236"/>
      <c r="KS15" s="236"/>
      <c r="KT15" s="236"/>
      <c r="KU15" s="236"/>
      <c r="KV15" s="233">
        <f t="shared" si="119"/>
        <v>0</v>
      </c>
      <c r="KW15" s="234">
        <f>LEVEL1!MH80</f>
        <v>0</v>
      </c>
      <c r="KX15" s="231">
        <f t="shared" si="120"/>
        <v>0</v>
      </c>
      <c r="KY15" s="234">
        <f>LEVEL1!MJ80</f>
        <v>0</v>
      </c>
      <c r="KZ15" s="231">
        <f t="shared" si="121"/>
        <v>0</v>
      </c>
      <c r="LA15" s="234">
        <f>LEVEL1!ML80</f>
        <v>0</v>
      </c>
      <c r="LB15" s="231">
        <f t="shared" si="122"/>
        <v>0</v>
      </c>
      <c r="LC15" s="234">
        <f>LEVEL1!MN80</f>
        <v>0</v>
      </c>
      <c r="LD15" s="231">
        <f t="shared" si="123"/>
        <v>0</v>
      </c>
      <c r="LE15" s="231">
        <f t="shared" si="198"/>
        <v>0</v>
      </c>
      <c r="LF15" s="231">
        <f t="shared" si="124"/>
        <v>0</v>
      </c>
      <c r="LG15" s="234">
        <f>LEVEL1!MR80</f>
        <v>0</v>
      </c>
      <c r="LH15" s="231">
        <f t="shared" si="125"/>
        <v>0</v>
      </c>
      <c r="LI15" s="231">
        <f t="shared" si="199"/>
        <v>0</v>
      </c>
      <c r="LJ15" s="231">
        <f t="shared" si="126"/>
        <v>0</v>
      </c>
      <c r="LK15" s="235">
        <f>LEVEL1!MX80</f>
        <v>0</v>
      </c>
      <c r="LL15" s="236"/>
      <c r="LM15" s="236"/>
      <c r="LN15" s="236"/>
      <c r="LO15" s="236"/>
      <c r="LP15" s="233">
        <f t="shared" si="127"/>
        <v>0</v>
      </c>
      <c r="LQ15" s="234">
        <f>LEVEL1!NB80</f>
        <v>0</v>
      </c>
      <c r="LR15" s="231">
        <f t="shared" si="128"/>
        <v>0</v>
      </c>
      <c r="LS15" s="234">
        <f>LEVEL1!ND80</f>
        <v>0</v>
      </c>
      <c r="LT15" s="231">
        <f t="shared" si="129"/>
        <v>0</v>
      </c>
      <c r="LU15" s="234">
        <f>LEVEL1!NF80</f>
        <v>0</v>
      </c>
      <c r="LV15" s="231">
        <f t="shared" si="130"/>
        <v>0</v>
      </c>
      <c r="LW15" s="234">
        <f>LEVEL1!NH80</f>
        <v>0</v>
      </c>
      <c r="LX15" s="231">
        <f t="shared" si="131"/>
        <v>0</v>
      </c>
      <c r="LY15" s="231">
        <f t="shared" si="200"/>
        <v>0</v>
      </c>
      <c r="LZ15" s="231">
        <f t="shared" si="132"/>
        <v>0</v>
      </c>
      <c r="MA15" s="234">
        <f>LEVEL1!NL80</f>
        <v>0</v>
      </c>
      <c r="MB15" s="231">
        <f t="shared" si="133"/>
        <v>0</v>
      </c>
      <c r="MC15" s="231">
        <f t="shared" si="201"/>
        <v>0</v>
      </c>
      <c r="MD15" s="231">
        <f t="shared" si="134"/>
        <v>0</v>
      </c>
      <c r="ME15" s="235">
        <f>LEVEL1!NR80</f>
        <v>0</v>
      </c>
      <c r="MF15" s="236"/>
      <c r="MG15" s="236"/>
      <c r="MH15" s="236"/>
      <c r="MI15" s="236"/>
      <c r="MJ15" s="233">
        <f t="shared" si="135"/>
        <v>0</v>
      </c>
      <c r="MK15" s="234">
        <f>LEVEL1!NV80</f>
        <v>0</v>
      </c>
      <c r="ML15" s="231">
        <f t="shared" si="136"/>
        <v>0</v>
      </c>
      <c r="MM15" s="234">
        <f>LEVEL1!NX80</f>
        <v>0</v>
      </c>
      <c r="MN15" s="231">
        <f t="shared" si="137"/>
        <v>0</v>
      </c>
      <c r="MO15" s="234">
        <f>LEVEL1!NZ80</f>
        <v>0</v>
      </c>
      <c r="MP15" s="231">
        <f t="shared" si="138"/>
        <v>0</v>
      </c>
      <c r="MQ15" s="234">
        <f>LEVEL1!OB80</f>
        <v>0</v>
      </c>
      <c r="MR15" s="231">
        <f t="shared" si="139"/>
        <v>0</v>
      </c>
      <c r="MS15" s="231">
        <f t="shared" si="202"/>
        <v>0</v>
      </c>
      <c r="MT15" s="231">
        <f t="shared" si="140"/>
        <v>0</v>
      </c>
      <c r="MU15" s="234">
        <f>LEVEL1!OF80</f>
        <v>0</v>
      </c>
      <c r="MV15" s="231">
        <f t="shared" si="141"/>
        <v>0</v>
      </c>
      <c r="MW15" s="231">
        <f t="shared" si="203"/>
        <v>0</v>
      </c>
      <c r="MX15" s="231">
        <f t="shared" si="142"/>
        <v>0</v>
      </c>
      <c r="MY15" s="235">
        <f>LEVEL1!OL80</f>
        <v>0</v>
      </c>
      <c r="MZ15" s="236"/>
      <c r="NA15" s="236"/>
      <c r="NB15" s="236"/>
      <c r="NC15" s="236"/>
      <c r="ND15" s="233">
        <f t="shared" si="143"/>
        <v>0</v>
      </c>
      <c r="NE15" s="234">
        <f>LEVEL1!OP80</f>
        <v>0</v>
      </c>
      <c r="NF15" s="231">
        <f t="shared" si="144"/>
        <v>0</v>
      </c>
      <c r="NG15" s="234">
        <f>LEVEL1!OR80</f>
        <v>0</v>
      </c>
      <c r="NH15" s="231">
        <f t="shared" si="145"/>
        <v>0</v>
      </c>
      <c r="NI15" s="234">
        <f>LEVEL1!OT80</f>
        <v>0</v>
      </c>
      <c r="NJ15" s="231">
        <f t="shared" si="146"/>
        <v>0</v>
      </c>
      <c r="NK15" s="234">
        <f>LEVEL1!OV80</f>
        <v>0</v>
      </c>
      <c r="NL15" s="231">
        <f t="shared" si="147"/>
        <v>0</v>
      </c>
      <c r="NM15" s="231">
        <f t="shared" si="204"/>
        <v>0</v>
      </c>
      <c r="NN15" s="231">
        <f t="shared" si="148"/>
        <v>0</v>
      </c>
      <c r="NO15" s="234">
        <f>LEVEL1!OZ80</f>
        <v>0</v>
      </c>
      <c r="NP15" s="231">
        <f t="shared" si="149"/>
        <v>0</v>
      </c>
      <c r="NQ15" s="231">
        <f t="shared" si="205"/>
        <v>0</v>
      </c>
      <c r="NR15" s="231">
        <f t="shared" si="150"/>
        <v>0</v>
      </c>
      <c r="NS15" s="235">
        <f>LEVEL1!PF80</f>
        <v>0</v>
      </c>
      <c r="NT15" s="236"/>
      <c r="NU15" s="236"/>
      <c r="NV15" s="236"/>
      <c r="NW15" s="236"/>
      <c r="NX15" s="233">
        <f t="shared" si="151"/>
        <v>0</v>
      </c>
      <c r="NY15" s="234">
        <f>LEVEL1!PJ80</f>
        <v>0</v>
      </c>
      <c r="NZ15" s="231">
        <f t="shared" si="152"/>
        <v>0</v>
      </c>
      <c r="OA15" s="234">
        <f>LEVEL1!PL80</f>
        <v>0</v>
      </c>
      <c r="OB15" s="231">
        <f t="shared" si="153"/>
        <v>0</v>
      </c>
      <c r="OC15" s="234">
        <f>LEVEL1!PN80</f>
        <v>0</v>
      </c>
      <c r="OD15" s="231">
        <f t="shared" si="154"/>
        <v>0</v>
      </c>
      <c r="OE15" s="234">
        <f>LEVEL1!PP80</f>
        <v>0</v>
      </c>
      <c r="OF15" s="231">
        <f t="shared" si="155"/>
        <v>0</v>
      </c>
      <c r="OG15" s="231">
        <f t="shared" si="206"/>
        <v>0</v>
      </c>
      <c r="OH15" s="231">
        <f t="shared" si="156"/>
        <v>0</v>
      </c>
      <c r="OI15" s="234">
        <f>LEVEL1!PT80</f>
        <v>0</v>
      </c>
      <c r="OJ15" s="231">
        <f t="shared" si="157"/>
        <v>0</v>
      </c>
      <c r="OK15" s="231">
        <f t="shared" si="207"/>
        <v>0</v>
      </c>
      <c r="OL15" s="231">
        <f t="shared" si="158"/>
        <v>0</v>
      </c>
      <c r="OM15" s="235">
        <f>LEVEL1!PZ80</f>
        <v>0</v>
      </c>
      <c r="ON15" s="236"/>
      <c r="OO15" s="236"/>
      <c r="OP15" s="236"/>
      <c r="OQ15" s="236"/>
      <c r="OR15" s="233">
        <f t="shared" si="159"/>
        <v>0</v>
      </c>
      <c r="OS15" s="234">
        <f>LEVEL1!QD80</f>
        <v>0</v>
      </c>
      <c r="OT15" s="231">
        <f t="shared" si="160"/>
        <v>0</v>
      </c>
      <c r="OU15" s="234">
        <f>LEVEL1!QF80</f>
        <v>0</v>
      </c>
      <c r="OV15" s="231">
        <f t="shared" si="161"/>
        <v>0</v>
      </c>
      <c r="OW15" s="234">
        <f>LEVEL1!QH80</f>
        <v>0</v>
      </c>
      <c r="OX15" s="231">
        <f t="shared" si="162"/>
        <v>0</v>
      </c>
      <c r="OY15" s="234">
        <f>LEVEL1!QJ80</f>
        <v>0</v>
      </c>
      <c r="OZ15" s="231">
        <f t="shared" si="163"/>
        <v>0</v>
      </c>
      <c r="PA15" s="231">
        <f t="shared" si="208"/>
        <v>0</v>
      </c>
      <c r="PB15" s="231">
        <f t="shared" si="164"/>
        <v>0</v>
      </c>
      <c r="PC15" s="234">
        <f>LEVEL1!QN80</f>
        <v>0</v>
      </c>
      <c r="PD15" s="231">
        <f t="shared" si="165"/>
        <v>0</v>
      </c>
      <c r="PE15" s="231">
        <f t="shared" si="209"/>
        <v>0</v>
      </c>
      <c r="PF15" s="231">
        <f t="shared" si="166"/>
        <v>0</v>
      </c>
      <c r="PG15" s="235">
        <f>LEVEL1!QT80</f>
        <v>0</v>
      </c>
    </row>
    <row r="16" spans="2:423" s="63" customFormat="1" ht="26.25" customHeight="1">
      <c r="B16" s="227">
        <v>6</v>
      </c>
      <c r="C16" s="228" t="str">
        <f>LEVEL1!C89</f>
        <v>WATERPROOFING WORKS</v>
      </c>
      <c r="D16" s="229"/>
      <c r="E16" s="230"/>
      <c r="F16" s="231" t="s">
        <v>27</v>
      </c>
      <c r="G16" s="242"/>
      <c r="H16" s="233">
        <f t="shared" si="0"/>
        <v>0</v>
      </c>
      <c r="I16" s="234">
        <f>LEVEL1!AI89</f>
        <v>0</v>
      </c>
      <c r="J16" s="231">
        <f t="shared" si="0"/>
        <v>0</v>
      </c>
      <c r="K16" s="234">
        <f>LEVEL1!AK89</f>
        <v>0</v>
      </c>
      <c r="L16" s="231">
        <f t="shared" si="1"/>
        <v>0</v>
      </c>
      <c r="M16" s="234">
        <f>LEVEL1!AM89</f>
        <v>0</v>
      </c>
      <c r="N16" s="231">
        <f t="shared" si="1"/>
        <v>0</v>
      </c>
      <c r="O16" s="234">
        <f>LEVEL1!AO89</f>
        <v>0</v>
      </c>
      <c r="P16" s="231">
        <f t="shared" si="3"/>
        <v>0</v>
      </c>
      <c r="Q16" s="231">
        <f t="shared" si="168"/>
        <v>0</v>
      </c>
      <c r="R16" s="231">
        <f t="shared" si="3"/>
        <v>0</v>
      </c>
      <c r="S16" s="234">
        <f>LEVEL1!AS89</f>
        <v>0</v>
      </c>
      <c r="T16" s="231">
        <f t="shared" si="5"/>
        <v>0</v>
      </c>
      <c r="U16" s="231">
        <f t="shared" si="169"/>
        <v>0</v>
      </c>
      <c r="V16" s="231">
        <f t="shared" si="5"/>
        <v>0</v>
      </c>
      <c r="W16" s="235">
        <f>LEVEL1!BD89</f>
        <v>0</v>
      </c>
      <c r="X16" s="236"/>
      <c r="Y16" s="236"/>
      <c r="Z16" s="236"/>
      <c r="AA16" s="236"/>
      <c r="AB16" s="233">
        <f t="shared" si="7"/>
        <v>0</v>
      </c>
      <c r="AC16" s="234">
        <f>LEVEL1!BH89</f>
        <v>0</v>
      </c>
      <c r="AD16" s="231">
        <f t="shared" si="8"/>
        <v>0</v>
      </c>
      <c r="AE16" s="234">
        <f>LEVEL1!BJ89</f>
        <v>0</v>
      </c>
      <c r="AF16" s="231">
        <f t="shared" si="9"/>
        <v>0</v>
      </c>
      <c r="AG16" s="234">
        <f>LEVEL1!BL89</f>
        <v>0</v>
      </c>
      <c r="AH16" s="231">
        <f t="shared" si="10"/>
        <v>0</v>
      </c>
      <c r="AI16" s="234">
        <f>LEVEL1!BN89</f>
        <v>0</v>
      </c>
      <c r="AJ16" s="231">
        <f t="shared" si="11"/>
        <v>0</v>
      </c>
      <c r="AK16" s="231">
        <f t="shared" si="170"/>
        <v>0</v>
      </c>
      <c r="AL16" s="231">
        <f t="shared" si="12"/>
        <v>0</v>
      </c>
      <c r="AM16" s="234">
        <f>LEVEL1!BR89</f>
        <v>0</v>
      </c>
      <c r="AN16" s="231">
        <f t="shared" si="13"/>
        <v>0</v>
      </c>
      <c r="AO16" s="231">
        <f t="shared" si="171"/>
        <v>0</v>
      </c>
      <c r="AP16" s="231">
        <f t="shared" si="14"/>
        <v>0</v>
      </c>
      <c r="AQ16" s="235">
        <f>LEVEL1!BX89</f>
        <v>0</v>
      </c>
      <c r="AR16" s="236"/>
      <c r="AS16" s="236"/>
      <c r="AT16" s="236"/>
      <c r="AU16" s="236"/>
      <c r="AV16" s="233">
        <f t="shared" si="15"/>
        <v>0</v>
      </c>
      <c r="AW16" s="234">
        <f>LEVEL1!CB89</f>
        <v>0</v>
      </c>
      <c r="AX16" s="231">
        <f t="shared" si="16"/>
        <v>0</v>
      </c>
      <c r="AY16" s="234">
        <f>LEVEL1!CD89</f>
        <v>0</v>
      </c>
      <c r="AZ16" s="231">
        <f t="shared" si="17"/>
        <v>0</v>
      </c>
      <c r="BA16" s="234">
        <f>LEVEL1!CF89</f>
        <v>0</v>
      </c>
      <c r="BB16" s="231">
        <f t="shared" si="18"/>
        <v>0</v>
      </c>
      <c r="BC16" s="234">
        <f>LEVEL1!CH89</f>
        <v>0</v>
      </c>
      <c r="BD16" s="231">
        <f t="shared" si="19"/>
        <v>0</v>
      </c>
      <c r="BE16" s="231">
        <f t="shared" si="172"/>
        <v>0</v>
      </c>
      <c r="BF16" s="231">
        <f t="shared" si="20"/>
        <v>0</v>
      </c>
      <c r="BG16" s="237">
        <f t="shared" si="167"/>
        <v>0</v>
      </c>
      <c r="BH16" s="231">
        <f t="shared" si="21"/>
        <v>0</v>
      </c>
      <c r="BI16" s="231">
        <f t="shared" si="173"/>
        <v>0</v>
      </c>
      <c r="BJ16" s="231">
        <f t="shared" si="22"/>
        <v>0</v>
      </c>
      <c r="BK16" s="235">
        <f>LEVEL1!CX89</f>
        <v>0</v>
      </c>
      <c r="BL16" s="236"/>
      <c r="BM16" s="236"/>
      <c r="BN16" s="236"/>
      <c r="BO16" s="236"/>
      <c r="BP16" s="233">
        <f t="shared" si="23"/>
        <v>0</v>
      </c>
      <c r="BQ16" s="234">
        <f>LEVEL1!DB89</f>
        <v>0</v>
      </c>
      <c r="BR16" s="231">
        <f t="shared" si="24"/>
        <v>0</v>
      </c>
      <c r="BS16" s="234">
        <f>LEVEL1!DD89</f>
        <v>0</v>
      </c>
      <c r="BT16" s="231">
        <f t="shared" si="25"/>
        <v>0</v>
      </c>
      <c r="BU16" s="234">
        <f>LEVEL1!DF89</f>
        <v>0</v>
      </c>
      <c r="BV16" s="231">
        <f t="shared" si="26"/>
        <v>0</v>
      </c>
      <c r="BW16" s="234">
        <f>LEVEL1!DH89</f>
        <v>0</v>
      </c>
      <c r="BX16" s="231">
        <f t="shared" si="27"/>
        <v>0</v>
      </c>
      <c r="BY16" s="231">
        <f t="shared" si="174"/>
        <v>0</v>
      </c>
      <c r="BZ16" s="231">
        <f t="shared" si="28"/>
        <v>0</v>
      </c>
      <c r="CA16" s="234">
        <f>LEVEL1!DL89</f>
        <v>0</v>
      </c>
      <c r="CB16" s="231">
        <f t="shared" si="29"/>
        <v>0</v>
      </c>
      <c r="CC16" s="231">
        <f t="shared" si="175"/>
        <v>0</v>
      </c>
      <c r="CD16" s="231">
        <f t="shared" si="30"/>
        <v>0</v>
      </c>
      <c r="CE16" s="235">
        <f>LEVEL1!DR89</f>
        <v>0</v>
      </c>
      <c r="CF16" s="236"/>
      <c r="CG16" s="236"/>
      <c r="CH16" s="236"/>
      <c r="CI16" s="236"/>
      <c r="CJ16" s="233">
        <f t="shared" si="31"/>
        <v>0</v>
      </c>
      <c r="CK16" s="234">
        <f>LEVEL1!DV89</f>
        <v>0</v>
      </c>
      <c r="CL16" s="231">
        <f t="shared" si="32"/>
        <v>0</v>
      </c>
      <c r="CM16" s="234">
        <f>LEVEL1!DX89</f>
        <v>0</v>
      </c>
      <c r="CN16" s="231">
        <f t="shared" si="33"/>
        <v>0</v>
      </c>
      <c r="CO16" s="234">
        <f>LEVEL1!DZ89</f>
        <v>0</v>
      </c>
      <c r="CP16" s="231">
        <f t="shared" si="34"/>
        <v>0</v>
      </c>
      <c r="CQ16" s="234">
        <f>LEVEL1!EB89</f>
        <v>0</v>
      </c>
      <c r="CR16" s="231">
        <f t="shared" si="35"/>
        <v>0</v>
      </c>
      <c r="CS16" s="231">
        <f t="shared" si="176"/>
        <v>0</v>
      </c>
      <c r="CT16" s="231">
        <f t="shared" si="36"/>
        <v>0</v>
      </c>
      <c r="CU16" s="234">
        <f>LEVEL1!EF89</f>
        <v>0</v>
      </c>
      <c r="CV16" s="231">
        <f t="shared" si="37"/>
        <v>0</v>
      </c>
      <c r="CW16" s="231">
        <f t="shared" si="177"/>
        <v>0</v>
      </c>
      <c r="CX16" s="231">
        <f t="shared" si="38"/>
        <v>0</v>
      </c>
      <c r="CY16" s="235">
        <f>LEVEL1!EL89</f>
        <v>0</v>
      </c>
      <c r="CZ16" s="236"/>
      <c r="DA16" s="236"/>
      <c r="DB16" s="236"/>
      <c r="DC16" s="236"/>
      <c r="DD16" s="233">
        <f t="shared" si="39"/>
        <v>0</v>
      </c>
      <c r="DE16" s="234">
        <f>LEVEL1!EP89</f>
        <v>0</v>
      </c>
      <c r="DF16" s="231">
        <f t="shared" si="40"/>
        <v>0</v>
      </c>
      <c r="DG16" s="234">
        <f>LEVEL1!ER89</f>
        <v>0</v>
      </c>
      <c r="DH16" s="231">
        <f t="shared" si="41"/>
        <v>0</v>
      </c>
      <c r="DI16" s="234">
        <f>LEVEL1!ET89</f>
        <v>0</v>
      </c>
      <c r="DJ16" s="231">
        <f t="shared" si="42"/>
        <v>0</v>
      </c>
      <c r="DK16" s="234">
        <f>LEVEL1!EV89</f>
        <v>0</v>
      </c>
      <c r="DL16" s="231">
        <f t="shared" si="43"/>
        <v>0</v>
      </c>
      <c r="DM16" s="231">
        <f t="shared" si="178"/>
        <v>0</v>
      </c>
      <c r="DN16" s="231">
        <f t="shared" si="44"/>
        <v>0</v>
      </c>
      <c r="DO16" s="234">
        <f>LEVEL1!EZ89</f>
        <v>0</v>
      </c>
      <c r="DP16" s="231">
        <f t="shared" si="45"/>
        <v>0</v>
      </c>
      <c r="DQ16" s="231">
        <f t="shared" si="179"/>
        <v>0</v>
      </c>
      <c r="DR16" s="231">
        <f t="shared" si="46"/>
        <v>0</v>
      </c>
      <c r="DS16" s="235">
        <f>LEVEL1!FF89</f>
        <v>0</v>
      </c>
      <c r="DT16" s="236"/>
      <c r="DU16" s="236"/>
      <c r="DV16" s="236"/>
      <c r="DW16" s="236"/>
      <c r="DX16" s="233">
        <f t="shared" si="47"/>
        <v>0</v>
      </c>
      <c r="DY16" s="234">
        <f>LEVEL1!FJ89</f>
        <v>0</v>
      </c>
      <c r="DZ16" s="231">
        <f t="shared" si="48"/>
        <v>0</v>
      </c>
      <c r="EA16" s="234">
        <f>LEVEL1!FL89</f>
        <v>0</v>
      </c>
      <c r="EB16" s="231">
        <f t="shared" si="49"/>
        <v>0</v>
      </c>
      <c r="EC16" s="234">
        <f>LEVEL1!FN89</f>
        <v>0</v>
      </c>
      <c r="ED16" s="231">
        <f t="shared" si="50"/>
        <v>0</v>
      </c>
      <c r="EE16" s="234">
        <f>LEVEL1!FP89</f>
        <v>0</v>
      </c>
      <c r="EF16" s="231">
        <f t="shared" si="51"/>
        <v>0</v>
      </c>
      <c r="EG16" s="231">
        <f t="shared" si="180"/>
        <v>0</v>
      </c>
      <c r="EH16" s="231">
        <f t="shared" si="52"/>
        <v>0</v>
      </c>
      <c r="EI16" s="234">
        <f>LEVEL1!FT89</f>
        <v>0</v>
      </c>
      <c r="EJ16" s="231">
        <f t="shared" si="53"/>
        <v>0</v>
      </c>
      <c r="EK16" s="231">
        <f t="shared" si="181"/>
        <v>0</v>
      </c>
      <c r="EL16" s="231">
        <f t="shared" si="54"/>
        <v>0</v>
      </c>
      <c r="EM16" s="235">
        <f>LEVEL1!FZ89</f>
        <v>0</v>
      </c>
      <c r="EN16" s="236"/>
      <c r="EO16" s="236"/>
      <c r="EP16" s="236"/>
      <c r="EQ16" s="236"/>
      <c r="ER16" s="233">
        <f t="shared" si="55"/>
        <v>0</v>
      </c>
      <c r="ES16" s="234">
        <f>LEVEL1!GD89</f>
        <v>0</v>
      </c>
      <c r="ET16" s="231">
        <f t="shared" si="56"/>
        <v>0</v>
      </c>
      <c r="EU16" s="234">
        <f>LEVEL1!GF89</f>
        <v>0</v>
      </c>
      <c r="EV16" s="231">
        <f t="shared" si="57"/>
        <v>0</v>
      </c>
      <c r="EW16" s="234">
        <f>LEVEL1!GH89</f>
        <v>0</v>
      </c>
      <c r="EX16" s="231">
        <f t="shared" si="58"/>
        <v>0</v>
      </c>
      <c r="EY16" s="234">
        <f>LEVEL1!GJ89</f>
        <v>0</v>
      </c>
      <c r="EZ16" s="231">
        <f t="shared" si="59"/>
        <v>0</v>
      </c>
      <c r="FA16" s="231">
        <f t="shared" si="182"/>
        <v>0</v>
      </c>
      <c r="FB16" s="231">
        <f t="shared" si="60"/>
        <v>0</v>
      </c>
      <c r="FC16" s="234">
        <f>LEVEL1!GN89</f>
        <v>0</v>
      </c>
      <c r="FD16" s="231">
        <f t="shared" si="61"/>
        <v>0</v>
      </c>
      <c r="FE16" s="231">
        <f t="shared" si="183"/>
        <v>0</v>
      </c>
      <c r="FF16" s="231">
        <f t="shared" si="62"/>
        <v>0</v>
      </c>
      <c r="FG16" s="235">
        <f>LEVEL1!GT89</f>
        <v>0</v>
      </c>
      <c r="FH16" s="236"/>
      <c r="FI16" s="236"/>
      <c r="FJ16" s="236"/>
      <c r="FK16" s="236"/>
      <c r="FL16" s="233">
        <f t="shared" si="63"/>
        <v>0</v>
      </c>
      <c r="FM16" s="234">
        <f>LEVEL1!GX89</f>
        <v>0</v>
      </c>
      <c r="FN16" s="231">
        <f t="shared" si="64"/>
        <v>0</v>
      </c>
      <c r="FO16" s="234">
        <f>LEVEL1!GZ89</f>
        <v>0</v>
      </c>
      <c r="FP16" s="231">
        <f t="shared" si="65"/>
        <v>0</v>
      </c>
      <c r="FQ16" s="234">
        <f>LEVEL1!HB89</f>
        <v>0</v>
      </c>
      <c r="FR16" s="231">
        <f t="shared" si="66"/>
        <v>0</v>
      </c>
      <c r="FS16" s="234">
        <f>LEVEL1!HD89</f>
        <v>0</v>
      </c>
      <c r="FT16" s="231">
        <f t="shared" si="67"/>
        <v>0</v>
      </c>
      <c r="FU16" s="231">
        <f t="shared" si="184"/>
        <v>0</v>
      </c>
      <c r="FV16" s="231">
        <f t="shared" si="68"/>
        <v>0</v>
      </c>
      <c r="FW16" s="234">
        <f>LEVEL1!HH89</f>
        <v>0</v>
      </c>
      <c r="FX16" s="231">
        <f t="shared" si="69"/>
        <v>0</v>
      </c>
      <c r="FY16" s="231">
        <f t="shared" si="185"/>
        <v>0</v>
      </c>
      <c r="FZ16" s="231">
        <f t="shared" si="70"/>
        <v>0</v>
      </c>
      <c r="GA16" s="235">
        <f>LEVEL1!HN89</f>
        <v>0</v>
      </c>
      <c r="GB16" s="236"/>
      <c r="GC16" s="236"/>
      <c r="GD16" s="236"/>
      <c r="GE16" s="236"/>
      <c r="GF16" s="233">
        <f t="shared" si="71"/>
        <v>0</v>
      </c>
      <c r="GG16" s="234">
        <f>LEVEL1!HR89</f>
        <v>0</v>
      </c>
      <c r="GH16" s="231">
        <f t="shared" si="72"/>
        <v>0</v>
      </c>
      <c r="GI16" s="234">
        <f>LEVEL1!HT89</f>
        <v>0</v>
      </c>
      <c r="GJ16" s="231">
        <f t="shared" si="73"/>
        <v>0</v>
      </c>
      <c r="GK16" s="234">
        <f>LEVEL1!HV89</f>
        <v>0</v>
      </c>
      <c r="GL16" s="231">
        <f t="shared" si="74"/>
        <v>0</v>
      </c>
      <c r="GM16" s="234">
        <f>LEVEL1!HX89</f>
        <v>0</v>
      </c>
      <c r="GN16" s="231">
        <f t="shared" si="75"/>
        <v>0</v>
      </c>
      <c r="GO16" s="231">
        <f t="shared" si="186"/>
        <v>0</v>
      </c>
      <c r="GP16" s="231">
        <f t="shared" si="76"/>
        <v>0</v>
      </c>
      <c r="GQ16" s="234">
        <f>LEVEL1!IB89</f>
        <v>0</v>
      </c>
      <c r="GR16" s="231">
        <f t="shared" si="77"/>
        <v>0</v>
      </c>
      <c r="GS16" s="231">
        <f t="shared" si="187"/>
        <v>0</v>
      </c>
      <c r="GT16" s="231">
        <f t="shared" si="78"/>
        <v>0</v>
      </c>
      <c r="GU16" s="235">
        <f>LEVEL1!IH89</f>
        <v>0</v>
      </c>
      <c r="GV16" s="236"/>
      <c r="GW16" s="236"/>
      <c r="GX16" s="236"/>
      <c r="GY16" s="236"/>
      <c r="GZ16" s="233">
        <f t="shared" si="79"/>
        <v>0</v>
      </c>
      <c r="HA16" s="234">
        <f>LEVEL1!IL89</f>
        <v>0</v>
      </c>
      <c r="HB16" s="231">
        <f t="shared" si="80"/>
        <v>0</v>
      </c>
      <c r="HC16" s="234">
        <f>LEVEL1!IN89</f>
        <v>0</v>
      </c>
      <c r="HD16" s="231">
        <f t="shared" si="81"/>
        <v>0</v>
      </c>
      <c r="HE16" s="234">
        <f>LEVEL1!IP89</f>
        <v>0</v>
      </c>
      <c r="HF16" s="231">
        <f t="shared" si="82"/>
        <v>0</v>
      </c>
      <c r="HG16" s="234">
        <f>LEVEL1!IR89</f>
        <v>0</v>
      </c>
      <c r="HH16" s="231">
        <f t="shared" si="83"/>
        <v>0</v>
      </c>
      <c r="HI16" s="231">
        <f t="shared" si="188"/>
        <v>0</v>
      </c>
      <c r="HJ16" s="231">
        <f t="shared" si="84"/>
        <v>0</v>
      </c>
      <c r="HK16" s="234">
        <f>LEVEL1!IV89</f>
        <v>0</v>
      </c>
      <c r="HL16" s="231">
        <f t="shared" si="85"/>
        <v>0</v>
      </c>
      <c r="HM16" s="231">
        <f t="shared" si="189"/>
        <v>0</v>
      </c>
      <c r="HN16" s="231">
        <f t="shared" si="86"/>
        <v>0</v>
      </c>
      <c r="HO16" s="235">
        <f>LEVEL1!JB89</f>
        <v>0</v>
      </c>
      <c r="HP16" s="236"/>
      <c r="HQ16" s="236"/>
      <c r="HR16" s="236"/>
      <c r="HS16" s="236"/>
      <c r="HT16" s="233">
        <f t="shared" si="87"/>
        <v>0</v>
      </c>
      <c r="HU16" s="234">
        <f>LEVEL1!JF89</f>
        <v>0</v>
      </c>
      <c r="HV16" s="231">
        <f t="shared" si="88"/>
        <v>0</v>
      </c>
      <c r="HW16" s="234">
        <f>LEVEL1!JH89</f>
        <v>0</v>
      </c>
      <c r="HX16" s="231">
        <f t="shared" si="89"/>
        <v>0</v>
      </c>
      <c r="HY16" s="234">
        <f>LEVEL1!JJ89</f>
        <v>0</v>
      </c>
      <c r="HZ16" s="231">
        <f t="shared" si="90"/>
        <v>0</v>
      </c>
      <c r="IA16" s="234">
        <f>LEVEL1!JL89</f>
        <v>0</v>
      </c>
      <c r="IB16" s="231">
        <f t="shared" si="91"/>
        <v>0</v>
      </c>
      <c r="IC16" s="231">
        <f t="shared" si="190"/>
        <v>0</v>
      </c>
      <c r="ID16" s="231">
        <f t="shared" si="92"/>
        <v>0</v>
      </c>
      <c r="IE16" s="234">
        <f>LEVEL1!JP89</f>
        <v>0</v>
      </c>
      <c r="IF16" s="231">
        <f t="shared" si="93"/>
        <v>0</v>
      </c>
      <c r="IG16" s="231">
        <f t="shared" si="191"/>
        <v>0</v>
      </c>
      <c r="IH16" s="231">
        <f t="shared" si="94"/>
        <v>0</v>
      </c>
      <c r="II16" s="235">
        <f>LEVEL1!JV89</f>
        <v>0</v>
      </c>
      <c r="IJ16" s="236"/>
      <c r="IK16" s="236"/>
      <c r="IL16" s="236"/>
      <c r="IM16" s="236"/>
      <c r="IN16" s="233">
        <f t="shared" si="95"/>
        <v>0</v>
      </c>
      <c r="IO16" s="234">
        <f>LEVEL1!JZ89</f>
        <v>0</v>
      </c>
      <c r="IP16" s="231">
        <f t="shared" si="96"/>
        <v>0</v>
      </c>
      <c r="IQ16" s="234">
        <f>LEVEL1!KB89</f>
        <v>0</v>
      </c>
      <c r="IR16" s="231">
        <f t="shared" si="97"/>
        <v>0</v>
      </c>
      <c r="IS16" s="234">
        <f>LEVEL1!KD89</f>
        <v>0</v>
      </c>
      <c r="IT16" s="231">
        <f t="shared" si="98"/>
        <v>0</v>
      </c>
      <c r="IU16" s="234">
        <f>LEVEL1!KF89</f>
        <v>0</v>
      </c>
      <c r="IV16" s="231">
        <f t="shared" si="99"/>
        <v>0</v>
      </c>
      <c r="IW16" s="231">
        <f t="shared" si="192"/>
        <v>0</v>
      </c>
      <c r="IX16" s="231">
        <f t="shared" si="100"/>
        <v>0</v>
      </c>
      <c r="IY16" s="234">
        <f>LEVEL1!KJ89</f>
        <v>0</v>
      </c>
      <c r="IZ16" s="231">
        <f t="shared" si="101"/>
        <v>0</v>
      </c>
      <c r="JA16" s="231">
        <f t="shared" si="193"/>
        <v>0</v>
      </c>
      <c r="JB16" s="231">
        <f t="shared" si="102"/>
        <v>0</v>
      </c>
      <c r="JC16" s="235">
        <f>LEVEL1!KP89</f>
        <v>0</v>
      </c>
      <c r="JD16" s="236"/>
      <c r="JE16" s="236"/>
      <c r="JF16" s="236"/>
      <c r="JG16" s="236"/>
      <c r="JH16" s="233">
        <f t="shared" si="103"/>
        <v>0</v>
      </c>
      <c r="JI16" s="234">
        <f>LEVEL1!KT89</f>
        <v>0</v>
      </c>
      <c r="JJ16" s="231">
        <f t="shared" si="104"/>
        <v>0</v>
      </c>
      <c r="JK16" s="234">
        <f>LEVEL1!KV89</f>
        <v>0</v>
      </c>
      <c r="JL16" s="231">
        <f t="shared" si="105"/>
        <v>0</v>
      </c>
      <c r="JM16" s="234">
        <f>LEVEL1!KX89</f>
        <v>0</v>
      </c>
      <c r="JN16" s="231">
        <f t="shared" si="106"/>
        <v>0</v>
      </c>
      <c r="JO16" s="234">
        <f>LEVEL1!KZ89</f>
        <v>0</v>
      </c>
      <c r="JP16" s="231">
        <f t="shared" si="107"/>
        <v>0</v>
      </c>
      <c r="JQ16" s="231">
        <f t="shared" si="194"/>
        <v>0</v>
      </c>
      <c r="JR16" s="231">
        <f t="shared" si="108"/>
        <v>0</v>
      </c>
      <c r="JS16" s="234">
        <f>LEVEL1!LD89</f>
        <v>0</v>
      </c>
      <c r="JT16" s="231">
        <f t="shared" si="109"/>
        <v>0</v>
      </c>
      <c r="JU16" s="231">
        <f t="shared" si="195"/>
        <v>0</v>
      </c>
      <c r="JV16" s="231">
        <f t="shared" si="110"/>
        <v>0</v>
      </c>
      <c r="JW16" s="235">
        <f>LEVEL1!LJ89</f>
        <v>0</v>
      </c>
      <c r="JX16" s="236"/>
      <c r="JY16" s="236"/>
      <c r="JZ16" s="236"/>
      <c r="KA16" s="236"/>
      <c r="KB16" s="233">
        <f t="shared" si="111"/>
        <v>0</v>
      </c>
      <c r="KC16" s="234">
        <f>LEVEL1!LN89</f>
        <v>0</v>
      </c>
      <c r="KD16" s="231">
        <f t="shared" si="112"/>
        <v>0</v>
      </c>
      <c r="KE16" s="234">
        <f>LEVEL1!LP89</f>
        <v>0</v>
      </c>
      <c r="KF16" s="231">
        <f t="shared" si="113"/>
        <v>0</v>
      </c>
      <c r="KG16" s="234">
        <f>LEVEL1!LR89</f>
        <v>0</v>
      </c>
      <c r="KH16" s="231">
        <f t="shared" si="114"/>
        <v>0</v>
      </c>
      <c r="KI16" s="234">
        <f>LEVEL1!LT89</f>
        <v>0</v>
      </c>
      <c r="KJ16" s="231">
        <f t="shared" si="115"/>
        <v>0</v>
      </c>
      <c r="KK16" s="231">
        <f t="shared" si="196"/>
        <v>0</v>
      </c>
      <c r="KL16" s="231">
        <f t="shared" si="116"/>
        <v>0</v>
      </c>
      <c r="KM16" s="234">
        <f>LEVEL1!LX89</f>
        <v>0</v>
      </c>
      <c r="KN16" s="231">
        <f t="shared" si="117"/>
        <v>0</v>
      </c>
      <c r="KO16" s="231">
        <f t="shared" si="197"/>
        <v>0</v>
      </c>
      <c r="KP16" s="231">
        <f t="shared" si="118"/>
        <v>0</v>
      </c>
      <c r="KQ16" s="235">
        <f>LEVEL1!MD89</f>
        <v>0</v>
      </c>
      <c r="KR16" s="236"/>
      <c r="KS16" s="236"/>
      <c r="KT16" s="236"/>
      <c r="KU16" s="236"/>
      <c r="KV16" s="233">
        <f t="shared" si="119"/>
        <v>0</v>
      </c>
      <c r="KW16" s="234">
        <f>LEVEL1!MH89</f>
        <v>0</v>
      </c>
      <c r="KX16" s="231">
        <f t="shared" si="120"/>
        <v>0</v>
      </c>
      <c r="KY16" s="234">
        <f>LEVEL1!MJ89</f>
        <v>0</v>
      </c>
      <c r="KZ16" s="231">
        <f t="shared" si="121"/>
        <v>0</v>
      </c>
      <c r="LA16" s="234">
        <f>LEVEL1!ML89</f>
        <v>0</v>
      </c>
      <c r="LB16" s="231">
        <f t="shared" si="122"/>
        <v>0</v>
      </c>
      <c r="LC16" s="234">
        <f>LEVEL1!MN89</f>
        <v>0</v>
      </c>
      <c r="LD16" s="231">
        <f t="shared" si="123"/>
        <v>0</v>
      </c>
      <c r="LE16" s="231">
        <f t="shared" si="198"/>
        <v>0</v>
      </c>
      <c r="LF16" s="231">
        <f t="shared" si="124"/>
        <v>0</v>
      </c>
      <c r="LG16" s="234">
        <f>LEVEL1!MR89</f>
        <v>0</v>
      </c>
      <c r="LH16" s="231">
        <f t="shared" si="125"/>
        <v>0</v>
      </c>
      <c r="LI16" s="231">
        <f t="shared" si="199"/>
        <v>0</v>
      </c>
      <c r="LJ16" s="231">
        <f t="shared" si="126"/>
        <v>0</v>
      </c>
      <c r="LK16" s="235">
        <f>LEVEL1!MX89</f>
        <v>0</v>
      </c>
      <c r="LL16" s="236"/>
      <c r="LM16" s="236"/>
      <c r="LN16" s="236"/>
      <c r="LO16" s="236"/>
      <c r="LP16" s="233">
        <f t="shared" si="127"/>
        <v>0</v>
      </c>
      <c r="LQ16" s="234">
        <f>LEVEL1!NB89</f>
        <v>0</v>
      </c>
      <c r="LR16" s="231">
        <f t="shared" si="128"/>
        <v>0</v>
      </c>
      <c r="LS16" s="234">
        <f>LEVEL1!ND89</f>
        <v>0</v>
      </c>
      <c r="LT16" s="231">
        <f t="shared" si="129"/>
        <v>0</v>
      </c>
      <c r="LU16" s="234">
        <f>LEVEL1!NF89</f>
        <v>0</v>
      </c>
      <c r="LV16" s="231">
        <f t="shared" si="130"/>
        <v>0</v>
      </c>
      <c r="LW16" s="234">
        <f>LEVEL1!NH89</f>
        <v>0</v>
      </c>
      <c r="LX16" s="231">
        <f t="shared" si="131"/>
        <v>0</v>
      </c>
      <c r="LY16" s="231">
        <f t="shared" si="200"/>
        <v>0</v>
      </c>
      <c r="LZ16" s="231">
        <f t="shared" si="132"/>
        <v>0</v>
      </c>
      <c r="MA16" s="234">
        <f>LEVEL1!NL89</f>
        <v>0</v>
      </c>
      <c r="MB16" s="231">
        <f t="shared" si="133"/>
        <v>0</v>
      </c>
      <c r="MC16" s="231">
        <f t="shared" si="201"/>
        <v>0</v>
      </c>
      <c r="MD16" s="231">
        <f t="shared" si="134"/>
        <v>0</v>
      </c>
      <c r="ME16" s="235">
        <f>LEVEL1!NR89</f>
        <v>0</v>
      </c>
      <c r="MF16" s="236"/>
      <c r="MG16" s="236"/>
      <c r="MH16" s="236"/>
      <c r="MI16" s="236"/>
      <c r="MJ16" s="233">
        <f t="shared" si="135"/>
        <v>0</v>
      </c>
      <c r="MK16" s="234">
        <f>LEVEL1!NV89</f>
        <v>0</v>
      </c>
      <c r="ML16" s="231">
        <f t="shared" si="136"/>
        <v>0</v>
      </c>
      <c r="MM16" s="234">
        <f>LEVEL1!NX89</f>
        <v>0</v>
      </c>
      <c r="MN16" s="231">
        <f t="shared" si="137"/>
        <v>0</v>
      </c>
      <c r="MO16" s="234">
        <f>LEVEL1!NZ89</f>
        <v>0</v>
      </c>
      <c r="MP16" s="231">
        <f t="shared" si="138"/>
        <v>0</v>
      </c>
      <c r="MQ16" s="234">
        <f>LEVEL1!OB89</f>
        <v>0</v>
      </c>
      <c r="MR16" s="231">
        <f t="shared" si="139"/>
        <v>0</v>
      </c>
      <c r="MS16" s="231">
        <f t="shared" si="202"/>
        <v>0</v>
      </c>
      <c r="MT16" s="231">
        <f t="shared" si="140"/>
        <v>0</v>
      </c>
      <c r="MU16" s="234">
        <f>LEVEL1!OF89</f>
        <v>0</v>
      </c>
      <c r="MV16" s="231">
        <f t="shared" si="141"/>
        <v>0</v>
      </c>
      <c r="MW16" s="231">
        <f t="shared" si="203"/>
        <v>0</v>
      </c>
      <c r="MX16" s="231">
        <f t="shared" si="142"/>
        <v>0</v>
      </c>
      <c r="MY16" s="235">
        <f>LEVEL1!OL89</f>
        <v>0</v>
      </c>
      <c r="MZ16" s="236"/>
      <c r="NA16" s="236"/>
      <c r="NB16" s="236"/>
      <c r="NC16" s="236"/>
      <c r="ND16" s="233">
        <f t="shared" si="143"/>
        <v>0</v>
      </c>
      <c r="NE16" s="234">
        <f>LEVEL1!OP89</f>
        <v>0</v>
      </c>
      <c r="NF16" s="231">
        <f t="shared" si="144"/>
        <v>0</v>
      </c>
      <c r="NG16" s="234">
        <f>LEVEL1!OR89</f>
        <v>0</v>
      </c>
      <c r="NH16" s="231">
        <f t="shared" si="145"/>
        <v>0</v>
      </c>
      <c r="NI16" s="234">
        <f>LEVEL1!OT89</f>
        <v>0</v>
      </c>
      <c r="NJ16" s="231">
        <f t="shared" si="146"/>
        <v>0</v>
      </c>
      <c r="NK16" s="234">
        <f>LEVEL1!OV89</f>
        <v>0</v>
      </c>
      <c r="NL16" s="231">
        <f t="shared" si="147"/>
        <v>0</v>
      </c>
      <c r="NM16" s="231">
        <f t="shared" si="204"/>
        <v>0</v>
      </c>
      <c r="NN16" s="231">
        <f t="shared" si="148"/>
        <v>0</v>
      </c>
      <c r="NO16" s="234">
        <f>LEVEL1!OZ89</f>
        <v>0</v>
      </c>
      <c r="NP16" s="231">
        <f t="shared" si="149"/>
        <v>0</v>
      </c>
      <c r="NQ16" s="231">
        <f t="shared" si="205"/>
        <v>0</v>
      </c>
      <c r="NR16" s="231">
        <f t="shared" si="150"/>
        <v>0</v>
      </c>
      <c r="NS16" s="235">
        <f>LEVEL1!PF89</f>
        <v>0</v>
      </c>
      <c r="NT16" s="236"/>
      <c r="NU16" s="236"/>
      <c r="NV16" s="236"/>
      <c r="NW16" s="236"/>
      <c r="NX16" s="233">
        <f t="shared" si="151"/>
        <v>0</v>
      </c>
      <c r="NY16" s="234">
        <f>LEVEL1!PJ89</f>
        <v>0</v>
      </c>
      <c r="NZ16" s="231">
        <f t="shared" si="152"/>
        <v>0</v>
      </c>
      <c r="OA16" s="234">
        <f>LEVEL1!PL89</f>
        <v>0</v>
      </c>
      <c r="OB16" s="231">
        <f t="shared" si="153"/>
        <v>0</v>
      </c>
      <c r="OC16" s="234">
        <f>LEVEL1!PN89</f>
        <v>0</v>
      </c>
      <c r="OD16" s="231">
        <f t="shared" si="154"/>
        <v>0</v>
      </c>
      <c r="OE16" s="234">
        <f>LEVEL1!PP89</f>
        <v>0</v>
      </c>
      <c r="OF16" s="231">
        <f t="shared" si="155"/>
        <v>0</v>
      </c>
      <c r="OG16" s="231">
        <f t="shared" si="206"/>
        <v>0</v>
      </c>
      <c r="OH16" s="231">
        <f t="shared" si="156"/>
        <v>0</v>
      </c>
      <c r="OI16" s="234">
        <f>LEVEL1!PT89</f>
        <v>0</v>
      </c>
      <c r="OJ16" s="231">
        <f t="shared" si="157"/>
        <v>0</v>
      </c>
      <c r="OK16" s="231">
        <f t="shared" si="207"/>
        <v>0</v>
      </c>
      <c r="OL16" s="231">
        <f t="shared" si="158"/>
        <v>0</v>
      </c>
      <c r="OM16" s="235">
        <f>LEVEL1!PZ89</f>
        <v>0</v>
      </c>
      <c r="ON16" s="236"/>
      <c r="OO16" s="236"/>
      <c r="OP16" s="236"/>
      <c r="OQ16" s="236"/>
      <c r="OR16" s="233">
        <f t="shared" si="159"/>
        <v>0</v>
      </c>
      <c r="OS16" s="234">
        <f>LEVEL1!QD89</f>
        <v>0</v>
      </c>
      <c r="OT16" s="231">
        <f t="shared" si="160"/>
        <v>0</v>
      </c>
      <c r="OU16" s="234">
        <f>LEVEL1!QF89</f>
        <v>0</v>
      </c>
      <c r="OV16" s="231">
        <f t="shared" si="161"/>
        <v>0</v>
      </c>
      <c r="OW16" s="234">
        <f>LEVEL1!QH89</f>
        <v>0</v>
      </c>
      <c r="OX16" s="231">
        <f t="shared" si="162"/>
        <v>0</v>
      </c>
      <c r="OY16" s="234">
        <f>LEVEL1!QJ89</f>
        <v>0</v>
      </c>
      <c r="OZ16" s="231">
        <f t="shared" si="163"/>
        <v>0</v>
      </c>
      <c r="PA16" s="231">
        <f t="shared" si="208"/>
        <v>0</v>
      </c>
      <c r="PB16" s="231">
        <f t="shared" si="164"/>
        <v>0</v>
      </c>
      <c r="PC16" s="234">
        <f>LEVEL1!QN89</f>
        <v>0</v>
      </c>
      <c r="PD16" s="231">
        <f t="shared" si="165"/>
        <v>0</v>
      </c>
      <c r="PE16" s="231">
        <f t="shared" si="209"/>
        <v>0</v>
      </c>
      <c r="PF16" s="231">
        <f t="shared" si="166"/>
        <v>0</v>
      </c>
      <c r="PG16" s="235">
        <f>LEVEL1!QT89</f>
        <v>0</v>
      </c>
    </row>
    <row r="17" spans="2:425" s="63" customFormat="1" ht="26.25" customHeight="1">
      <c r="B17" s="227">
        <v>7</v>
      </c>
      <c r="C17" s="228" t="str">
        <f>LEVEL1!C92</f>
        <v>ROOF WORKS</v>
      </c>
      <c r="D17" s="229"/>
      <c r="E17" s="230"/>
      <c r="F17" s="231" t="s">
        <v>26</v>
      </c>
      <c r="G17" s="232">
        <f>G63</f>
        <v>3467</v>
      </c>
      <c r="H17" s="233">
        <f t="shared" si="0"/>
        <v>32294.7793481396</v>
      </c>
      <c r="I17" s="234">
        <f>LEVEL1!AI92</f>
        <v>111966000</v>
      </c>
      <c r="J17" s="231">
        <f t="shared" si="0"/>
        <v>23060.369195269686</v>
      </c>
      <c r="K17" s="234">
        <f>LEVEL1!AK92</f>
        <v>79950300</v>
      </c>
      <c r="L17" s="231">
        <f t="shared" si="1"/>
        <v>0</v>
      </c>
      <c r="M17" s="234">
        <f>LEVEL1!AM92</f>
        <v>0</v>
      </c>
      <c r="N17" s="231">
        <f t="shared" si="1"/>
        <v>0</v>
      </c>
      <c r="O17" s="234">
        <f>LEVEL1!AO92</f>
        <v>0</v>
      </c>
      <c r="P17" s="231">
        <f t="shared" si="3"/>
        <v>55355.14854340929</v>
      </c>
      <c r="Q17" s="231">
        <f t="shared" si="168"/>
        <v>191916300</v>
      </c>
      <c r="R17" s="231">
        <f t="shared" si="3"/>
        <v>8475.725518535477</v>
      </c>
      <c r="S17" s="234">
        <f>LEVEL1!AS92</f>
        <v>29385340.372762498</v>
      </c>
      <c r="T17" s="231">
        <f t="shared" si="5"/>
        <v>63830.874061944764</v>
      </c>
      <c r="U17" s="231">
        <f t="shared" si="169"/>
        <v>221301640.3727625</v>
      </c>
      <c r="V17" s="231">
        <f t="shared" si="5"/>
        <v>0</v>
      </c>
      <c r="W17" s="235">
        <f>LEVEL1!BD92</f>
        <v>0</v>
      </c>
      <c r="X17" s="236"/>
      <c r="Y17" s="236"/>
      <c r="Z17" s="236"/>
      <c r="AA17" s="236"/>
      <c r="AB17" s="233">
        <f t="shared" si="7"/>
        <v>61655.98788578021</v>
      </c>
      <c r="AC17" s="234">
        <f>LEVEL1!BH92</f>
        <v>213761310</v>
      </c>
      <c r="AD17" s="231">
        <f t="shared" si="8"/>
        <v>15073.778482838188</v>
      </c>
      <c r="AE17" s="234">
        <f>LEVEL1!BJ92</f>
        <v>52260790</v>
      </c>
      <c r="AF17" s="231">
        <f t="shared" si="9"/>
        <v>788.63570810498993</v>
      </c>
      <c r="AG17" s="234">
        <f>LEVEL1!BL92</f>
        <v>2734200</v>
      </c>
      <c r="AH17" s="231">
        <f t="shared" si="10"/>
        <v>0</v>
      </c>
      <c r="AI17" s="234">
        <f>LEVEL1!BN92</f>
        <v>0</v>
      </c>
      <c r="AJ17" s="231">
        <f t="shared" si="11"/>
        <v>77518.402076723389</v>
      </c>
      <c r="AK17" s="231">
        <f t="shared" si="170"/>
        <v>268756300</v>
      </c>
      <c r="AL17" s="231">
        <f t="shared" si="12"/>
        <v>10065.194752095831</v>
      </c>
      <c r="AM17" s="234">
        <f>LEVEL1!BR92</f>
        <v>34896030.205516249</v>
      </c>
      <c r="AN17" s="231">
        <f t="shared" si="13"/>
        <v>87583.596828819209</v>
      </c>
      <c r="AO17" s="231">
        <f t="shared" si="171"/>
        <v>303652330.20551622</v>
      </c>
      <c r="AP17" s="231">
        <f t="shared" si="14"/>
        <v>0</v>
      </c>
      <c r="AQ17" s="235">
        <f>LEVEL1!BX92</f>
        <v>0</v>
      </c>
      <c r="AR17" s="236"/>
      <c r="AS17" s="236"/>
      <c r="AT17" s="236"/>
      <c r="AU17" s="236"/>
      <c r="AV17" s="233">
        <f t="shared" si="15"/>
        <v>40152.843957311794</v>
      </c>
      <c r="AW17" s="234">
        <f>LEVEL1!CB92</f>
        <v>139209910</v>
      </c>
      <c r="AX17" s="231">
        <f t="shared" si="16"/>
        <v>14906.571387366599</v>
      </c>
      <c r="AY17" s="234">
        <f>LEVEL1!CD92</f>
        <v>51681083</v>
      </c>
      <c r="AZ17" s="231">
        <f t="shared" si="17"/>
        <v>0</v>
      </c>
      <c r="BA17" s="234">
        <f>LEVEL1!CF92</f>
        <v>0</v>
      </c>
      <c r="BB17" s="231">
        <f t="shared" si="18"/>
        <v>7044.317854052495</v>
      </c>
      <c r="BC17" s="234">
        <f>LEVEL1!CH92</f>
        <v>24422650</v>
      </c>
      <c r="BD17" s="231">
        <f t="shared" si="19"/>
        <v>62103.733198730893</v>
      </c>
      <c r="BE17" s="231">
        <f t="shared" si="172"/>
        <v>215313643</v>
      </c>
      <c r="BF17" s="231">
        <f t="shared" si="20"/>
        <v>13352.447652146508</v>
      </c>
      <c r="BG17" s="237">
        <f t="shared" si="167"/>
        <v>46292936.009991944</v>
      </c>
      <c r="BH17" s="231">
        <f t="shared" si="21"/>
        <v>75456.180850877397</v>
      </c>
      <c r="BI17" s="231">
        <f t="shared" si="173"/>
        <v>261606579.00999194</v>
      </c>
      <c r="BJ17" s="231">
        <f t="shared" si="22"/>
        <v>0</v>
      </c>
      <c r="BK17" s="235">
        <f>LEVEL1!CX92</f>
        <v>0</v>
      </c>
      <c r="BL17" s="236"/>
      <c r="BM17" s="236"/>
      <c r="BN17" s="236"/>
      <c r="BO17" s="236"/>
      <c r="BP17" s="233">
        <f t="shared" si="23"/>
        <v>32294.7793481396</v>
      </c>
      <c r="BQ17" s="234">
        <f>LEVEL1!DB92</f>
        <v>111966000</v>
      </c>
      <c r="BR17" s="231">
        <f t="shared" si="24"/>
        <v>23060.369195269686</v>
      </c>
      <c r="BS17" s="234">
        <f>LEVEL1!DD92</f>
        <v>79950300</v>
      </c>
      <c r="BT17" s="231">
        <f t="shared" si="25"/>
        <v>0</v>
      </c>
      <c r="BU17" s="234">
        <f>LEVEL1!DF92</f>
        <v>0</v>
      </c>
      <c r="BV17" s="231">
        <f t="shared" si="26"/>
        <v>0</v>
      </c>
      <c r="BW17" s="234">
        <f>LEVEL1!DH92</f>
        <v>0</v>
      </c>
      <c r="BX17" s="231">
        <f t="shared" si="27"/>
        <v>55355.14854340929</v>
      </c>
      <c r="BY17" s="231">
        <f t="shared" si="174"/>
        <v>191916300</v>
      </c>
      <c r="BZ17" s="231">
        <f t="shared" si="28"/>
        <v>8475.725518535477</v>
      </c>
      <c r="CA17" s="234">
        <f>LEVEL1!DL92</f>
        <v>29385340.372762498</v>
      </c>
      <c r="CB17" s="231">
        <f t="shared" si="29"/>
        <v>63830.874061944764</v>
      </c>
      <c r="CC17" s="231">
        <f t="shared" si="175"/>
        <v>221301640.3727625</v>
      </c>
      <c r="CD17" s="231">
        <f t="shared" si="30"/>
        <v>0</v>
      </c>
      <c r="CE17" s="235">
        <f>LEVEL1!DR92</f>
        <v>0</v>
      </c>
      <c r="CF17" s="236"/>
      <c r="CG17" s="236"/>
      <c r="CH17" s="236"/>
      <c r="CI17" s="236"/>
      <c r="CJ17" s="233">
        <f t="shared" si="31"/>
        <v>50209.22988174214</v>
      </c>
      <c r="CK17" s="234">
        <f>LEVEL1!DV92</f>
        <v>174075400</v>
      </c>
      <c r="CL17" s="231">
        <f t="shared" si="32"/>
        <v>18188.866455148542</v>
      </c>
      <c r="CM17" s="234">
        <f>LEVEL1!DX92</f>
        <v>63060799.999999993</v>
      </c>
      <c r="CN17" s="231">
        <f t="shared" si="33"/>
        <v>0</v>
      </c>
      <c r="CO17" s="234">
        <f>LEVEL1!DZ92</f>
        <v>0</v>
      </c>
      <c r="CP17" s="231">
        <f t="shared" si="34"/>
        <v>0</v>
      </c>
      <c r="CQ17" s="234">
        <f>LEVEL1!EB92</f>
        <v>0</v>
      </c>
      <c r="CR17" s="231">
        <f t="shared" si="35"/>
        <v>68398.096336890681</v>
      </c>
      <c r="CS17" s="231">
        <f t="shared" si="176"/>
        <v>237136200</v>
      </c>
      <c r="CT17" s="231">
        <f t="shared" si="36"/>
        <v>9393.1575875973431</v>
      </c>
      <c r="CU17" s="234">
        <f>LEVEL1!EF92</f>
        <v>32566077.356199991</v>
      </c>
      <c r="CV17" s="231">
        <f t="shared" si="37"/>
        <v>77791.253924488017</v>
      </c>
      <c r="CW17" s="231">
        <f t="shared" si="177"/>
        <v>269702277.35619998</v>
      </c>
      <c r="CX17" s="231">
        <f t="shared" si="38"/>
        <v>0</v>
      </c>
      <c r="CY17" s="235">
        <f>LEVEL1!EL92</f>
        <v>0</v>
      </c>
      <c r="CZ17" s="236"/>
      <c r="DA17" s="236"/>
      <c r="DB17" s="236"/>
      <c r="DC17" s="236"/>
      <c r="DD17" s="233">
        <f t="shared" si="39"/>
        <v>65890.943178540518</v>
      </c>
      <c r="DE17" s="234">
        <f>LEVEL1!EP92</f>
        <v>228443899.99999997</v>
      </c>
      <c r="DF17" s="231">
        <f t="shared" si="40"/>
        <v>26214.738967406975</v>
      </c>
      <c r="DG17" s="234">
        <f>LEVEL1!ER92</f>
        <v>90886499.999999985</v>
      </c>
      <c r="DH17" s="231">
        <f t="shared" si="41"/>
        <v>0</v>
      </c>
      <c r="DI17" s="234">
        <f>LEVEL1!ET92</f>
        <v>0</v>
      </c>
      <c r="DJ17" s="231">
        <f t="shared" si="42"/>
        <v>12852.4805307182</v>
      </c>
      <c r="DK17" s="234">
        <f>LEVEL1!EV92</f>
        <v>44559550</v>
      </c>
      <c r="DL17" s="231">
        <f t="shared" si="43"/>
        <v>104958.16267666568</v>
      </c>
      <c r="DM17" s="231">
        <f t="shared" si="178"/>
        <v>363889949.99999994</v>
      </c>
      <c r="DN17" s="231">
        <f t="shared" si="44"/>
        <v>13941.923866725554</v>
      </c>
      <c r="DO17" s="234">
        <f>LEVEL1!EZ92</f>
        <v>48336650.045937493</v>
      </c>
      <c r="DP17" s="231">
        <f t="shared" si="45"/>
        <v>118900.08654339124</v>
      </c>
      <c r="DQ17" s="231">
        <f t="shared" si="179"/>
        <v>412226600.04593742</v>
      </c>
      <c r="DR17" s="231">
        <f t="shared" si="46"/>
        <v>0</v>
      </c>
      <c r="DS17" s="235">
        <f>LEVEL1!FF92</f>
        <v>0</v>
      </c>
      <c r="DT17" s="236"/>
      <c r="DU17" s="236"/>
      <c r="DV17" s="236"/>
      <c r="DW17" s="236"/>
      <c r="DX17" s="233">
        <f t="shared" si="47"/>
        <v>45052.394144793769</v>
      </c>
      <c r="DY17" s="234">
        <f>LEVEL1!FJ92</f>
        <v>156196650.5</v>
      </c>
      <c r="DZ17" s="231">
        <f t="shared" si="48"/>
        <v>21770.827660801846</v>
      </c>
      <c r="EA17" s="234">
        <f>LEVEL1!FL92</f>
        <v>75479459.5</v>
      </c>
      <c r="EB17" s="231">
        <f t="shared" si="49"/>
        <v>2165.6015286991637</v>
      </c>
      <c r="EC17" s="234">
        <f>LEVEL1!FN92</f>
        <v>7508140.5</v>
      </c>
      <c r="ED17" s="231">
        <f t="shared" si="50"/>
        <v>2528.8249206807036</v>
      </c>
      <c r="EE17" s="234">
        <f>LEVEL1!FP92</f>
        <v>8767436</v>
      </c>
      <c r="EF17" s="231">
        <f t="shared" si="51"/>
        <v>71517.648254975487</v>
      </c>
      <c r="EG17" s="231">
        <f t="shared" si="180"/>
        <v>247951686.5</v>
      </c>
      <c r="EH17" s="231">
        <f t="shared" si="52"/>
        <v>5719.5830123195028</v>
      </c>
      <c r="EI17" s="234">
        <f>LEVEL1!FT92</f>
        <v>19829794.303711716</v>
      </c>
      <c r="EJ17" s="231">
        <f t="shared" si="53"/>
        <v>77237.231267294992</v>
      </c>
      <c r="EK17" s="231">
        <f t="shared" si="181"/>
        <v>267781480.80371171</v>
      </c>
      <c r="EL17" s="231">
        <f t="shared" si="54"/>
        <v>0</v>
      </c>
      <c r="EM17" s="235">
        <f>LEVEL1!FZ92</f>
        <v>0</v>
      </c>
      <c r="EN17" s="236"/>
      <c r="EO17" s="236"/>
      <c r="EP17" s="236"/>
      <c r="EQ17" s="236"/>
      <c r="ER17" s="233">
        <f t="shared" si="55"/>
        <v>78151.571964234201</v>
      </c>
      <c r="ES17" s="234">
        <f>LEVEL1!GD92</f>
        <v>270951500</v>
      </c>
      <c r="ET17" s="231">
        <f t="shared" si="56"/>
        <v>53701.326795500427</v>
      </c>
      <c r="EU17" s="234">
        <f>LEVEL1!GF92</f>
        <v>186182499.99999997</v>
      </c>
      <c r="EV17" s="231">
        <f t="shared" si="57"/>
        <v>0</v>
      </c>
      <c r="EW17" s="234">
        <f>LEVEL1!GH92</f>
        <v>0</v>
      </c>
      <c r="EX17" s="231">
        <f t="shared" si="58"/>
        <v>0</v>
      </c>
      <c r="EY17" s="234">
        <f>LEVEL1!GJ92</f>
        <v>0</v>
      </c>
      <c r="EZ17" s="231">
        <f t="shared" si="59"/>
        <v>131852.89875973464</v>
      </c>
      <c r="FA17" s="231">
        <f t="shared" si="182"/>
        <v>457134000</v>
      </c>
      <c r="FB17" s="231">
        <f t="shared" si="60"/>
        <v>20060.137570936684</v>
      </c>
      <c r="FC17" s="234">
        <f>LEVEL1!GN92</f>
        <v>69548496.958437487</v>
      </c>
      <c r="FD17" s="231">
        <f t="shared" si="61"/>
        <v>151913.03633067134</v>
      </c>
      <c r="FE17" s="231">
        <f t="shared" si="183"/>
        <v>526682496.9584375</v>
      </c>
      <c r="FF17" s="231">
        <f t="shared" si="62"/>
        <v>0</v>
      </c>
      <c r="FG17" s="235">
        <f>LEVEL1!GT92</f>
        <v>0</v>
      </c>
      <c r="FH17" s="236"/>
      <c r="FI17" s="236"/>
      <c r="FJ17" s="236"/>
      <c r="FK17" s="236"/>
      <c r="FL17" s="233">
        <f t="shared" si="63"/>
        <v>32294.7793481396</v>
      </c>
      <c r="FM17" s="234">
        <f>LEVEL1!GX92</f>
        <v>111966000</v>
      </c>
      <c r="FN17" s="231">
        <f t="shared" si="64"/>
        <v>23060.369195269686</v>
      </c>
      <c r="FO17" s="234">
        <f>LEVEL1!GZ92</f>
        <v>79950300</v>
      </c>
      <c r="FP17" s="231">
        <f t="shared" si="65"/>
        <v>0</v>
      </c>
      <c r="FQ17" s="234">
        <f>LEVEL1!HB92</f>
        <v>0</v>
      </c>
      <c r="FR17" s="231">
        <f t="shared" si="66"/>
        <v>0</v>
      </c>
      <c r="FS17" s="234">
        <f>LEVEL1!HD92</f>
        <v>0</v>
      </c>
      <c r="FT17" s="231">
        <f t="shared" si="67"/>
        <v>55355.14854340929</v>
      </c>
      <c r="FU17" s="231">
        <f t="shared" si="184"/>
        <v>191916300</v>
      </c>
      <c r="FV17" s="231">
        <f t="shared" si="68"/>
        <v>8475.725518535477</v>
      </c>
      <c r="FW17" s="234">
        <f>LEVEL1!HH92</f>
        <v>29385340.372762498</v>
      </c>
      <c r="FX17" s="231">
        <f t="shared" si="69"/>
        <v>63830.874061944764</v>
      </c>
      <c r="FY17" s="231">
        <f t="shared" si="185"/>
        <v>221301640.3727625</v>
      </c>
      <c r="FZ17" s="231">
        <f t="shared" si="70"/>
        <v>0</v>
      </c>
      <c r="GA17" s="235">
        <f>LEVEL1!HN92</f>
        <v>0</v>
      </c>
      <c r="GB17" s="236"/>
      <c r="GC17" s="236"/>
      <c r="GD17" s="236"/>
      <c r="GE17" s="236"/>
      <c r="GF17" s="233">
        <f t="shared" si="71"/>
        <v>0</v>
      </c>
      <c r="GG17" s="234">
        <f>LEVEL1!HR92</f>
        <v>0</v>
      </c>
      <c r="GH17" s="231">
        <f t="shared" si="72"/>
        <v>0</v>
      </c>
      <c r="GI17" s="234">
        <f>LEVEL1!HT92</f>
        <v>0</v>
      </c>
      <c r="GJ17" s="231">
        <f t="shared" si="73"/>
        <v>0</v>
      </c>
      <c r="GK17" s="234">
        <f>LEVEL1!HV92</f>
        <v>0</v>
      </c>
      <c r="GL17" s="231">
        <f t="shared" si="74"/>
        <v>0</v>
      </c>
      <c r="GM17" s="234">
        <f>LEVEL1!HX92</f>
        <v>0</v>
      </c>
      <c r="GN17" s="231">
        <f t="shared" si="75"/>
        <v>0</v>
      </c>
      <c r="GO17" s="231">
        <f t="shared" si="186"/>
        <v>0</v>
      </c>
      <c r="GP17" s="231">
        <f t="shared" si="76"/>
        <v>0</v>
      </c>
      <c r="GQ17" s="234">
        <f>LEVEL1!IB92</f>
        <v>0</v>
      </c>
      <c r="GR17" s="231">
        <f t="shared" si="77"/>
        <v>0</v>
      </c>
      <c r="GS17" s="231">
        <f t="shared" si="187"/>
        <v>0</v>
      </c>
      <c r="GT17" s="231">
        <f t="shared" si="78"/>
        <v>0</v>
      </c>
      <c r="GU17" s="235">
        <f>LEVEL1!IH92</f>
        <v>0</v>
      </c>
      <c r="GV17" s="236"/>
      <c r="GW17" s="236"/>
      <c r="GX17" s="236"/>
      <c r="GY17" s="236"/>
      <c r="GZ17" s="233">
        <f t="shared" si="79"/>
        <v>0</v>
      </c>
      <c r="HA17" s="234">
        <f>LEVEL1!IL92</f>
        <v>0</v>
      </c>
      <c r="HB17" s="231">
        <f t="shared" si="80"/>
        <v>0</v>
      </c>
      <c r="HC17" s="234">
        <f>LEVEL1!IN92</f>
        <v>0</v>
      </c>
      <c r="HD17" s="231">
        <f t="shared" si="81"/>
        <v>0</v>
      </c>
      <c r="HE17" s="234">
        <f>LEVEL1!IP92</f>
        <v>0</v>
      </c>
      <c r="HF17" s="231">
        <f t="shared" si="82"/>
        <v>0</v>
      </c>
      <c r="HG17" s="234">
        <f>LEVEL1!IR92</f>
        <v>0</v>
      </c>
      <c r="HH17" s="231">
        <f t="shared" si="83"/>
        <v>0</v>
      </c>
      <c r="HI17" s="231">
        <f t="shared" si="188"/>
        <v>0</v>
      </c>
      <c r="HJ17" s="231">
        <f t="shared" si="84"/>
        <v>0</v>
      </c>
      <c r="HK17" s="234">
        <f>LEVEL1!IV92</f>
        <v>0</v>
      </c>
      <c r="HL17" s="231">
        <f t="shared" si="85"/>
        <v>0</v>
      </c>
      <c r="HM17" s="231">
        <f t="shared" si="189"/>
        <v>0</v>
      </c>
      <c r="HN17" s="231">
        <f t="shared" si="86"/>
        <v>0</v>
      </c>
      <c r="HO17" s="235">
        <f>LEVEL1!JB92</f>
        <v>0</v>
      </c>
      <c r="HP17" s="236"/>
      <c r="HQ17" s="236"/>
      <c r="HR17" s="236"/>
      <c r="HS17" s="236"/>
      <c r="HT17" s="233">
        <f t="shared" si="87"/>
        <v>0</v>
      </c>
      <c r="HU17" s="234">
        <f>LEVEL1!JF92</f>
        <v>0</v>
      </c>
      <c r="HV17" s="231">
        <f t="shared" si="88"/>
        <v>0</v>
      </c>
      <c r="HW17" s="234">
        <f>LEVEL1!JH92</f>
        <v>0</v>
      </c>
      <c r="HX17" s="231">
        <f t="shared" si="89"/>
        <v>0</v>
      </c>
      <c r="HY17" s="234">
        <f>LEVEL1!JJ92</f>
        <v>0</v>
      </c>
      <c r="HZ17" s="231">
        <f t="shared" si="90"/>
        <v>0</v>
      </c>
      <c r="IA17" s="234">
        <f>LEVEL1!JL92</f>
        <v>0</v>
      </c>
      <c r="IB17" s="231">
        <f t="shared" si="91"/>
        <v>0</v>
      </c>
      <c r="IC17" s="231">
        <f t="shared" si="190"/>
        <v>0</v>
      </c>
      <c r="ID17" s="231">
        <f t="shared" si="92"/>
        <v>0</v>
      </c>
      <c r="IE17" s="234">
        <f>LEVEL1!JP92</f>
        <v>0</v>
      </c>
      <c r="IF17" s="231">
        <f t="shared" si="93"/>
        <v>0</v>
      </c>
      <c r="IG17" s="231">
        <f t="shared" si="191"/>
        <v>0</v>
      </c>
      <c r="IH17" s="231">
        <f t="shared" si="94"/>
        <v>0</v>
      </c>
      <c r="II17" s="235">
        <f>LEVEL1!JV92</f>
        <v>0</v>
      </c>
      <c r="IJ17" s="236"/>
      <c r="IK17" s="236"/>
      <c r="IL17" s="236"/>
      <c r="IM17" s="236"/>
      <c r="IN17" s="233">
        <f t="shared" si="95"/>
        <v>0</v>
      </c>
      <c r="IO17" s="234">
        <f>LEVEL1!JZ92</f>
        <v>0</v>
      </c>
      <c r="IP17" s="231">
        <f t="shared" si="96"/>
        <v>0</v>
      </c>
      <c r="IQ17" s="234">
        <f>LEVEL1!KB92</f>
        <v>0</v>
      </c>
      <c r="IR17" s="231">
        <f t="shared" si="97"/>
        <v>0</v>
      </c>
      <c r="IS17" s="234">
        <f>LEVEL1!KD92</f>
        <v>0</v>
      </c>
      <c r="IT17" s="231">
        <f t="shared" si="98"/>
        <v>0</v>
      </c>
      <c r="IU17" s="234">
        <f>LEVEL1!KF92</f>
        <v>0</v>
      </c>
      <c r="IV17" s="231">
        <f t="shared" si="99"/>
        <v>0</v>
      </c>
      <c r="IW17" s="231">
        <f t="shared" si="192"/>
        <v>0</v>
      </c>
      <c r="IX17" s="231">
        <f t="shared" si="100"/>
        <v>0</v>
      </c>
      <c r="IY17" s="234">
        <f>LEVEL1!KJ92</f>
        <v>0</v>
      </c>
      <c r="IZ17" s="231">
        <f t="shared" si="101"/>
        <v>0</v>
      </c>
      <c r="JA17" s="231">
        <f t="shared" si="193"/>
        <v>0</v>
      </c>
      <c r="JB17" s="231">
        <f t="shared" si="102"/>
        <v>0</v>
      </c>
      <c r="JC17" s="235">
        <f>LEVEL1!KP92</f>
        <v>0</v>
      </c>
      <c r="JD17" s="236"/>
      <c r="JE17" s="236"/>
      <c r="JF17" s="236"/>
      <c r="JG17" s="236"/>
      <c r="JH17" s="233">
        <f t="shared" si="103"/>
        <v>0</v>
      </c>
      <c r="JI17" s="234">
        <f>LEVEL1!KT92</f>
        <v>0</v>
      </c>
      <c r="JJ17" s="231">
        <f t="shared" si="104"/>
        <v>0</v>
      </c>
      <c r="JK17" s="234">
        <f>LEVEL1!KV92</f>
        <v>0</v>
      </c>
      <c r="JL17" s="231">
        <f t="shared" si="105"/>
        <v>0</v>
      </c>
      <c r="JM17" s="234">
        <f>LEVEL1!KX92</f>
        <v>0</v>
      </c>
      <c r="JN17" s="231">
        <f t="shared" si="106"/>
        <v>0</v>
      </c>
      <c r="JO17" s="234">
        <f>LEVEL1!KZ92</f>
        <v>0</v>
      </c>
      <c r="JP17" s="231">
        <f t="shared" si="107"/>
        <v>0</v>
      </c>
      <c r="JQ17" s="231">
        <f t="shared" si="194"/>
        <v>0</v>
      </c>
      <c r="JR17" s="231">
        <f t="shared" si="108"/>
        <v>0</v>
      </c>
      <c r="JS17" s="234">
        <f>LEVEL1!LD92</f>
        <v>0</v>
      </c>
      <c r="JT17" s="231">
        <f t="shared" si="109"/>
        <v>0</v>
      </c>
      <c r="JU17" s="231">
        <f t="shared" si="195"/>
        <v>0</v>
      </c>
      <c r="JV17" s="231">
        <f t="shared" si="110"/>
        <v>0</v>
      </c>
      <c r="JW17" s="235">
        <f>LEVEL1!LJ92</f>
        <v>0</v>
      </c>
      <c r="JX17" s="236"/>
      <c r="JY17" s="236"/>
      <c r="JZ17" s="236"/>
      <c r="KA17" s="236"/>
      <c r="KB17" s="233">
        <f t="shared" si="111"/>
        <v>0</v>
      </c>
      <c r="KC17" s="234">
        <f>LEVEL1!LN92</f>
        <v>0</v>
      </c>
      <c r="KD17" s="231">
        <f t="shared" si="112"/>
        <v>0</v>
      </c>
      <c r="KE17" s="234">
        <f>LEVEL1!LP92</f>
        <v>0</v>
      </c>
      <c r="KF17" s="231">
        <f t="shared" si="113"/>
        <v>0</v>
      </c>
      <c r="KG17" s="234">
        <f>LEVEL1!LR92</f>
        <v>0</v>
      </c>
      <c r="KH17" s="231">
        <f t="shared" si="114"/>
        <v>0</v>
      </c>
      <c r="KI17" s="234">
        <f>LEVEL1!LT92</f>
        <v>0</v>
      </c>
      <c r="KJ17" s="231">
        <f t="shared" si="115"/>
        <v>0</v>
      </c>
      <c r="KK17" s="231">
        <f t="shared" si="196"/>
        <v>0</v>
      </c>
      <c r="KL17" s="231">
        <f t="shared" si="116"/>
        <v>0</v>
      </c>
      <c r="KM17" s="234">
        <f>LEVEL1!LX92</f>
        <v>0</v>
      </c>
      <c r="KN17" s="231">
        <f t="shared" si="117"/>
        <v>0</v>
      </c>
      <c r="KO17" s="231">
        <f t="shared" si="197"/>
        <v>0</v>
      </c>
      <c r="KP17" s="231">
        <f t="shared" si="118"/>
        <v>0</v>
      </c>
      <c r="KQ17" s="235">
        <f>LEVEL1!MD92</f>
        <v>0</v>
      </c>
      <c r="KR17" s="236"/>
      <c r="KS17" s="236"/>
      <c r="KT17" s="236"/>
      <c r="KU17" s="236"/>
      <c r="KV17" s="233">
        <f t="shared" si="119"/>
        <v>0</v>
      </c>
      <c r="KW17" s="234">
        <f>LEVEL1!MH92</f>
        <v>0</v>
      </c>
      <c r="KX17" s="231">
        <f t="shared" si="120"/>
        <v>0</v>
      </c>
      <c r="KY17" s="234">
        <f>LEVEL1!MJ92</f>
        <v>0</v>
      </c>
      <c r="KZ17" s="231">
        <f t="shared" si="121"/>
        <v>0</v>
      </c>
      <c r="LA17" s="234">
        <f>LEVEL1!ML92</f>
        <v>0</v>
      </c>
      <c r="LB17" s="231">
        <f t="shared" si="122"/>
        <v>0</v>
      </c>
      <c r="LC17" s="234">
        <f>LEVEL1!MN92</f>
        <v>0</v>
      </c>
      <c r="LD17" s="231">
        <f t="shared" si="123"/>
        <v>0</v>
      </c>
      <c r="LE17" s="231">
        <f t="shared" si="198"/>
        <v>0</v>
      </c>
      <c r="LF17" s="231">
        <f t="shared" si="124"/>
        <v>0</v>
      </c>
      <c r="LG17" s="234">
        <f>LEVEL1!MR92</f>
        <v>0</v>
      </c>
      <c r="LH17" s="231">
        <f t="shared" si="125"/>
        <v>0</v>
      </c>
      <c r="LI17" s="231">
        <f t="shared" si="199"/>
        <v>0</v>
      </c>
      <c r="LJ17" s="231">
        <f t="shared" si="126"/>
        <v>0</v>
      </c>
      <c r="LK17" s="235">
        <f>LEVEL1!MX92</f>
        <v>0</v>
      </c>
      <c r="LL17" s="236"/>
      <c r="LM17" s="236"/>
      <c r="LN17" s="236"/>
      <c r="LO17" s="236"/>
      <c r="LP17" s="233">
        <f t="shared" si="127"/>
        <v>0</v>
      </c>
      <c r="LQ17" s="234">
        <f>LEVEL1!NB92</f>
        <v>0</v>
      </c>
      <c r="LR17" s="231">
        <f t="shared" si="128"/>
        <v>0</v>
      </c>
      <c r="LS17" s="234">
        <f>LEVEL1!ND92</f>
        <v>0</v>
      </c>
      <c r="LT17" s="231">
        <f t="shared" si="129"/>
        <v>0</v>
      </c>
      <c r="LU17" s="234">
        <f>LEVEL1!NF92</f>
        <v>0</v>
      </c>
      <c r="LV17" s="231">
        <f t="shared" si="130"/>
        <v>0</v>
      </c>
      <c r="LW17" s="234">
        <f>LEVEL1!NH92</f>
        <v>0</v>
      </c>
      <c r="LX17" s="231">
        <f t="shared" si="131"/>
        <v>0</v>
      </c>
      <c r="LY17" s="231">
        <f t="shared" si="200"/>
        <v>0</v>
      </c>
      <c r="LZ17" s="231">
        <f t="shared" si="132"/>
        <v>0</v>
      </c>
      <c r="MA17" s="234">
        <f>LEVEL1!NL92</f>
        <v>0</v>
      </c>
      <c r="MB17" s="231">
        <f t="shared" si="133"/>
        <v>0</v>
      </c>
      <c r="MC17" s="231">
        <f t="shared" si="201"/>
        <v>0</v>
      </c>
      <c r="MD17" s="231">
        <f t="shared" si="134"/>
        <v>0</v>
      </c>
      <c r="ME17" s="235">
        <f>LEVEL1!NR92</f>
        <v>0</v>
      </c>
      <c r="MF17" s="236"/>
      <c r="MG17" s="236"/>
      <c r="MH17" s="236"/>
      <c r="MI17" s="236"/>
      <c r="MJ17" s="233">
        <f t="shared" si="135"/>
        <v>0</v>
      </c>
      <c r="MK17" s="234">
        <f>LEVEL1!NV92</f>
        <v>0</v>
      </c>
      <c r="ML17" s="231">
        <f t="shared" si="136"/>
        <v>0</v>
      </c>
      <c r="MM17" s="234">
        <f>LEVEL1!NX92</f>
        <v>0</v>
      </c>
      <c r="MN17" s="231">
        <f t="shared" si="137"/>
        <v>0</v>
      </c>
      <c r="MO17" s="234">
        <f>LEVEL1!NZ92</f>
        <v>0</v>
      </c>
      <c r="MP17" s="231">
        <f t="shared" si="138"/>
        <v>0</v>
      </c>
      <c r="MQ17" s="234">
        <f>LEVEL1!OB92</f>
        <v>0</v>
      </c>
      <c r="MR17" s="231">
        <f t="shared" si="139"/>
        <v>0</v>
      </c>
      <c r="MS17" s="231">
        <f t="shared" si="202"/>
        <v>0</v>
      </c>
      <c r="MT17" s="231">
        <f t="shared" si="140"/>
        <v>0</v>
      </c>
      <c r="MU17" s="234">
        <f>LEVEL1!OF92</f>
        <v>0</v>
      </c>
      <c r="MV17" s="231">
        <f t="shared" si="141"/>
        <v>0</v>
      </c>
      <c r="MW17" s="231">
        <f t="shared" si="203"/>
        <v>0</v>
      </c>
      <c r="MX17" s="231">
        <f t="shared" si="142"/>
        <v>0</v>
      </c>
      <c r="MY17" s="235">
        <f>LEVEL1!OL92</f>
        <v>0</v>
      </c>
      <c r="MZ17" s="236"/>
      <c r="NA17" s="236"/>
      <c r="NB17" s="236"/>
      <c r="NC17" s="236"/>
      <c r="ND17" s="233">
        <f t="shared" si="143"/>
        <v>0</v>
      </c>
      <c r="NE17" s="234">
        <f>LEVEL1!OP92</f>
        <v>0</v>
      </c>
      <c r="NF17" s="231">
        <f t="shared" si="144"/>
        <v>0</v>
      </c>
      <c r="NG17" s="234">
        <f>LEVEL1!OR92</f>
        <v>0</v>
      </c>
      <c r="NH17" s="231">
        <f t="shared" si="145"/>
        <v>0</v>
      </c>
      <c r="NI17" s="234">
        <f>LEVEL1!OT92</f>
        <v>0</v>
      </c>
      <c r="NJ17" s="231">
        <f t="shared" si="146"/>
        <v>0</v>
      </c>
      <c r="NK17" s="234">
        <f>LEVEL1!OV92</f>
        <v>0</v>
      </c>
      <c r="NL17" s="231">
        <f t="shared" si="147"/>
        <v>0</v>
      </c>
      <c r="NM17" s="231">
        <f t="shared" si="204"/>
        <v>0</v>
      </c>
      <c r="NN17" s="231">
        <f t="shared" si="148"/>
        <v>0</v>
      </c>
      <c r="NO17" s="234">
        <f>LEVEL1!OZ92</f>
        <v>0</v>
      </c>
      <c r="NP17" s="231">
        <f t="shared" si="149"/>
        <v>0</v>
      </c>
      <c r="NQ17" s="231">
        <f t="shared" si="205"/>
        <v>0</v>
      </c>
      <c r="NR17" s="231">
        <f t="shared" si="150"/>
        <v>0</v>
      </c>
      <c r="NS17" s="235">
        <f>LEVEL1!PF92</f>
        <v>0</v>
      </c>
      <c r="NT17" s="236"/>
      <c r="NU17" s="236"/>
      <c r="NV17" s="236"/>
      <c r="NW17" s="236"/>
      <c r="NX17" s="233">
        <f t="shared" si="151"/>
        <v>0</v>
      </c>
      <c r="NY17" s="234">
        <f>LEVEL1!PJ92</f>
        <v>0</v>
      </c>
      <c r="NZ17" s="231">
        <f t="shared" si="152"/>
        <v>0</v>
      </c>
      <c r="OA17" s="234">
        <f>LEVEL1!PL92</f>
        <v>0</v>
      </c>
      <c r="OB17" s="231">
        <f t="shared" si="153"/>
        <v>0</v>
      </c>
      <c r="OC17" s="234">
        <f>LEVEL1!PN92</f>
        <v>0</v>
      </c>
      <c r="OD17" s="231">
        <f t="shared" si="154"/>
        <v>0</v>
      </c>
      <c r="OE17" s="234">
        <f>LEVEL1!PP92</f>
        <v>0</v>
      </c>
      <c r="OF17" s="231">
        <f t="shared" si="155"/>
        <v>0</v>
      </c>
      <c r="OG17" s="231">
        <f t="shared" si="206"/>
        <v>0</v>
      </c>
      <c r="OH17" s="231">
        <f t="shared" si="156"/>
        <v>0</v>
      </c>
      <c r="OI17" s="234">
        <f>LEVEL1!PT92</f>
        <v>0</v>
      </c>
      <c r="OJ17" s="231">
        <f t="shared" si="157"/>
        <v>0</v>
      </c>
      <c r="OK17" s="231">
        <f t="shared" si="207"/>
        <v>0</v>
      </c>
      <c r="OL17" s="231">
        <f t="shared" si="158"/>
        <v>0</v>
      </c>
      <c r="OM17" s="235">
        <f>LEVEL1!PZ92</f>
        <v>0</v>
      </c>
      <c r="ON17" s="236"/>
      <c r="OO17" s="236"/>
      <c r="OP17" s="236"/>
      <c r="OQ17" s="236"/>
      <c r="OR17" s="233">
        <f t="shared" si="159"/>
        <v>0</v>
      </c>
      <c r="OS17" s="234">
        <f>LEVEL1!QD92</f>
        <v>0</v>
      </c>
      <c r="OT17" s="231">
        <f t="shared" si="160"/>
        <v>0</v>
      </c>
      <c r="OU17" s="234">
        <f>LEVEL1!QF92</f>
        <v>0</v>
      </c>
      <c r="OV17" s="231">
        <f t="shared" si="161"/>
        <v>0</v>
      </c>
      <c r="OW17" s="234">
        <f>LEVEL1!QH92</f>
        <v>0</v>
      </c>
      <c r="OX17" s="231">
        <f t="shared" si="162"/>
        <v>0</v>
      </c>
      <c r="OY17" s="234">
        <f>LEVEL1!QJ92</f>
        <v>0</v>
      </c>
      <c r="OZ17" s="231">
        <f t="shared" si="163"/>
        <v>0</v>
      </c>
      <c r="PA17" s="231">
        <f t="shared" si="208"/>
        <v>0</v>
      </c>
      <c r="PB17" s="231">
        <f t="shared" si="164"/>
        <v>0</v>
      </c>
      <c r="PC17" s="234">
        <f>LEVEL1!QN92</f>
        <v>0</v>
      </c>
      <c r="PD17" s="231">
        <f t="shared" si="165"/>
        <v>0</v>
      </c>
      <c r="PE17" s="231">
        <f t="shared" si="209"/>
        <v>0</v>
      </c>
      <c r="PF17" s="231">
        <f t="shared" si="166"/>
        <v>0</v>
      </c>
      <c r="PG17" s="235">
        <f>LEVEL1!QT92</f>
        <v>0</v>
      </c>
    </row>
    <row r="18" spans="2:425" s="63" customFormat="1" ht="26.25" customHeight="1">
      <c r="B18" s="227">
        <v>8</v>
      </c>
      <c r="C18" s="228" t="str">
        <f>LEVEL1!C104</f>
        <v>DOOR &amp; WINDOW WORKS</v>
      </c>
      <c r="D18" s="229"/>
      <c r="E18" s="230"/>
      <c r="F18" s="231" t="s">
        <v>28</v>
      </c>
      <c r="G18" s="232">
        <f>G71</f>
        <v>181</v>
      </c>
      <c r="H18" s="233">
        <f t="shared" si="0"/>
        <v>997580.11049723753</v>
      </c>
      <c r="I18" s="234">
        <f>LEVEL1!AI104</f>
        <v>180562000</v>
      </c>
      <c r="J18" s="231">
        <f t="shared" si="0"/>
        <v>84806.629834254141</v>
      </c>
      <c r="K18" s="234">
        <f>LEVEL1!AK104</f>
        <v>15350000</v>
      </c>
      <c r="L18" s="231">
        <f t="shared" si="1"/>
        <v>0</v>
      </c>
      <c r="M18" s="234">
        <f>LEVEL1!AM104</f>
        <v>0</v>
      </c>
      <c r="N18" s="231">
        <f t="shared" si="1"/>
        <v>0</v>
      </c>
      <c r="O18" s="234">
        <f>LEVEL1!AO104</f>
        <v>0</v>
      </c>
      <c r="P18" s="231">
        <f t="shared" si="3"/>
        <v>1082386.7403314917</v>
      </c>
      <c r="Q18" s="231">
        <f t="shared" si="168"/>
        <v>195912000</v>
      </c>
      <c r="R18" s="231">
        <f t="shared" si="3"/>
        <v>127373.92926104972</v>
      </c>
      <c r="S18" s="234">
        <f>LEVEL1!AS104</f>
        <v>23054681.196249999</v>
      </c>
      <c r="T18" s="231">
        <f t="shared" si="5"/>
        <v>1209760.6695925414</v>
      </c>
      <c r="U18" s="231">
        <f t="shared" si="169"/>
        <v>218966681.19624999</v>
      </c>
      <c r="V18" s="231">
        <f t="shared" si="5"/>
        <v>0</v>
      </c>
      <c r="W18" s="235">
        <f>LEVEL1!BD104</f>
        <v>0</v>
      </c>
      <c r="X18" s="236"/>
      <c r="Y18" s="236"/>
      <c r="Z18" s="236"/>
      <c r="AA18" s="236"/>
      <c r="AB18" s="233">
        <f t="shared" si="7"/>
        <v>997580.11049723753</v>
      </c>
      <c r="AC18" s="234">
        <f>LEVEL1!BH104</f>
        <v>180562000</v>
      </c>
      <c r="AD18" s="231">
        <f t="shared" si="8"/>
        <v>84806.629834254141</v>
      </c>
      <c r="AE18" s="234">
        <f>LEVEL1!BJ104</f>
        <v>15350000</v>
      </c>
      <c r="AF18" s="231">
        <f t="shared" si="9"/>
        <v>0</v>
      </c>
      <c r="AG18" s="234">
        <f>LEVEL1!BL104</f>
        <v>0</v>
      </c>
      <c r="AH18" s="231">
        <f t="shared" si="10"/>
        <v>0</v>
      </c>
      <c r="AI18" s="234">
        <f>LEVEL1!BN104</f>
        <v>0</v>
      </c>
      <c r="AJ18" s="231">
        <f t="shared" si="11"/>
        <v>1082386.7403314917</v>
      </c>
      <c r="AK18" s="231">
        <f t="shared" si="170"/>
        <v>195912000</v>
      </c>
      <c r="AL18" s="231">
        <f t="shared" si="12"/>
        <v>127373.92926104972</v>
      </c>
      <c r="AM18" s="234">
        <f>LEVEL1!BR104</f>
        <v>23054681.196249999</v>
      </c>
      <c r="AN18" s="231">
        <f t="shared" si="13"/>
        <v>1209760.6695925414</v>
      </c>
      <c r="AO18" s="231">
        <f t="shared" si="171"/>
        <v>218966681.19624999</v>
      </c>
      <c r="AP18" s="231">
        <f t="shared" si="14"/>
        <v>0</v>
      </c>
      <c r="AQ18" s="235">
        <f>LEVEL1!BX104</f>
        <v>0</v>
      </c>
      <c r="AR18" s="236"/>
      <c r="AS18" s="236"/>
      <c r="AT18" s="236"/>
      <c r="AU18" s="236"/>
      <c r="AV18" s="233">
        <f t="shared" si="15"/>
        <v>1187803.3149171271</v>
      </c>
      <c r="AW18" s="234">
        <f>LEVEL1!CB104</f>
        <v>214992400</v>
      </c>
      <c r="AX18" s="231">
        <f t="shared" si="16"/>
        <v>126488.85082872928</v>
      </c>
      <c r="AY18" s="234">
        <f>LEVEL1!CD104</f>
        <v>22894482</v>
      </c>
      <c r="AZ18" s="231">
        <f t="shared" si="17"/>
        <v>0</v>
      </c>
      <c r="BA18" s="234">
        <f>LEVEL1!CF104</f>
        <v>0</v>
      </c>
      <c r="BB18" s="231">
        <f t="shared" si="18"/>
        <v>322835.35911602213</v>
      </c>
      <c r="BC18" s="234">
        <f>LEVEL1!CH104</f>
        <v>58433200</v>
      </c>
      <c r="BD18" s="231">
        <f t="shared" si="19"/>
        <v>1637127.5248618785</v>
      </c>
      <c r="BE18" s="231">
        <f t="shared" si="172"/>
        <v>296320082</v>
      </c>
      <c r="BF18" s="231">
        <f t="shared" si="20"/>
        <v>351986.2405961309</v>
      </c>
      <c r="BG18" s="237">
        <f t="shared" si="167"/>
        <v>63709509.547899693</v>
      </c>
      <c r="BH18" s="231">
        <f t="shared" si="21"/>
        <v>1989113.7654580094</v>
      </c>
      <c r="BI18" s="231">
        <f t="shared" si="173"/>
        <v>360029591.54789972</v>
      </c>
      <c r="BJ18" s="231">
        <f t="shared" si="22"/>
        <v>0</v>
      </c>
      <c r="BK18" s="235">
        <f>LEVEL1!CX104</f>
        <v>0</v>
      </c>
      <c r="BL18" s="236"/>
      <c r="BM18" s="236"/>
      <c r="BN18" s="236"/>
      <c r="BO18" s="236"/>
      <c r="BP18" s="233">
        <f t="shared" si="23"/>
        <v>997580.11049723753</v>
      </c>
      <c r="BQ18" s="234">
        <f>LEVEL1!DB104</f>
        <v>180562000</v>
      </c>
      <c r="BR18" s="231">
        <f t="shared" si="24"/>
        <v>84806.629834254141</v>
      </c>
      <c r="BS18" s="234">
        <f>LEVEL1!DD104</f>
        <v>15350000</v>
      </c>
      <c r="BT18" s="231">
        <f t="shared" si="25"/>
        <v>0</v>
      </c>
      <c r="BU18" s="234">
        <f>LEVEL1!DF104</f>
        <v>0</v>
      </c>
      <c r="BV18" s="231">
        <f t="shared" si="26"/>
        <v>0</v>
      </c>
      <c r="BW18" s="234">
        <f>LEVEL1!DH104</f>
        <v>0</v>
      </c>
      <c r="BX18" s="231">
        <f t="shared" si="27"/>
        <v>1082386.7403314917</v>
      </c>
      <c r="BY18" s="231">
        <f t="shared" si="174"/>
        <v>195912000</v>
      </c>
      <c r="BZ18" s="231">
        <f t="shared" si="28"/>
        <v>127373.92926104972</v>
      </c>
      <c r="CA18" s="234">
        <f>LEVEL1!DL104</f>
        <v>23054681.196249999</v>
      </c>
      <c r="CB18" s="231">
        <f t="shared" si="29"/>
        <v>1209760.6695925414</v>
      </c>
      <c r="CC18" s="231">
        <f t="shared" si="175"/>
        <v>218966681.19624999</v>
      </c>
      <c r="CD18" s="231">
        <f t="shared" si="30"/>
        <v>0</v>
      </c>
      <c r="CE18" s="235">
        <f>LEVEL1!DR104</f>
        <v>0</v>
      </c>
      <c r="CF18" s="236"/>
      <c r="CG18" s="236"/>
      <c r="CH18" s="236"/>
      <c r="CI18" s="236"/>
      <c r="CJ18" s="233">
        <f t="shared" si="31"/>
        <v>928331.49171270721</v>
      </c>
      <c r="CK18" s="234">
        <f>LEVEL1!DV104</f>
        <v>168028000</v>
      </c>
      <c r="CL18" s="231">
        <f t="shared" si="32"/>
        <v>172651.93370165746</v>
      </c>
      <c r="CM18" s="234">
        <f>LEVEL1!DX104</f>
        <v>31250000</v>
      </c>
      <c r="CN18" s="231">
        <f t="shared" si="33"/>
        <v>22099.447513812156</v>
      </c>
      <c r="CO18" s="234">
        <f>LEVEL1!DZ104</f>
        <v>4000000</v>
      </c>
      <c r="CP18" s="231">
        <f t="shared" si="34"/>
        <v>0</v>
      </c>
      <c r="CQ18" s="234">
        <f>LEVEL1!EB104</f>
        <v>0</v>
      </c>
      <c r="CR18" s="231">
        <f t="shared" si="35"/>
        <v>1123082.8729281768</v>
      </c>
      <c r="CS18" s="231">
        <f t="shared" si="176"/>
        <v>203278000</v>
      </c>
      <c r="CT18" s="231">
        <f t="shared" si="36"/>
        <v>140526.26728591157</v>
      </c>
      <c r="CU18" s="234">
        <f>LEVEL1!EF104</f>
        <v>25435254.378749996</v>
      </c>
      <c r="CV18" s="231">
        <f t="shared" si="37"/>
        <v>1263609.1402140884</v>
      </c>
      <c r="CW18" s="231">
        <f t="shared" si="177"/>
        <v>228713254.37875</v>
      </c>
      <c r="CX18" s="231">
        <f t="shared" si="38"/>
        <v>0</v>
      </c>
      <c r="CY18" s="235">
        <f>LEVEL1!EL104</f>
        <v>0</v>
      </c>
      <c r="CZ18" s="236"/>
      <c r="DA18" s="236"/>
      <c r="DB18" s="236"/>
      <c r="DC18" s="236"/>
      <c r="DD18" s="233">
        <f t="shared" si="39"/>
        <v>652853.03867403313</v>
      </c>
      <c r="DE18" s="234">
        <f>LEVEL1!EP104</f>
        <v>118166400</v>
      </c>
      <c r="DF18" s="231">
        <f t="shared" si="40"/>
        <v>72539.226519337011</v>
      </c>
      <c r="DG18" s="234">
        <f>LEVEL1!ER104</f>
        <v>13129600</v>
      </c>
      <c r="DH18" s="231">
        <f t="shared" si="41"/>
        <v>0</v>
      </c>
      <c r="DI18" s="234">
        <f>LEVEL1!ET104</f>
        <v>0</v>
      </c>
      <c r="DJ18" s="231">
        <f t="shared" si="42"/>
        <v>101258.67403314917</v>
      </c>
      <c r="DK18" s="234">
        <f>LEVEL1!EV104</f>
        <v>18327820</v>
      </c>
      <c r="DL18" s="231">
        <f t="shared" si="43"/>
        <v>826650.93922651932</v>
      </c>
      <c r="DM18" s="231">
        <f t="shared" si="178"/>
        <v>149623820</v>
      </c>
      <c r="DN18" s="231">
        <f t="shared" si="44"/>
        <v>95774.471567955814</v>
      </c>
      <c r="DO18" s="234">
        <f>LEVEL1!EZ104</f>
        <v>17335179.353800002</v>
      </c>
      <c r="DP18" s="231">
        <f t="shared" si="45"/>
        <v>922425.41079447512</v>
      </c>
      <c r="DQ18" s="231">
        <f t="shared" si="179"/>
        <v>166958999.3538</v>
      </c>
      <c r="DR18" s="231">
        <f t="shared" si="46"/>
        <v>0</v>
      </c>
      <c r="DS18" s="235">
        <f>LEVEL1!FF104</f>
        <v>0</v>
      </c>
      <c r="DT18" s="236"/>
      <c r="DU18" s="236"/>
      <c r="DV18" s="236"/>
      <c r="DW18" s="236"/>
      <c r="DX18" s="233">
        <f t="shared" si="47"/>
        <v>1670267.9558011049</v>
      </c>
      <c r="DY18" s="234">
        <f>LEVEL1!FJ104</f>
        <v>302318500</v>
      </c>
      <c r="DZ18" s="231">
        <f t="shared" si="48"/>
        <v>380381.21546961326</v>
      </c>
      <c r="EA18" s="234">
        <f>LEVEL1!FL104</f>
        <v>68849000</v>
      </c>
      <c r="EB18" s="231">
        <f t="shared" si="49"/>
        <v>46795.580110497234</v>
      </c>
      <c r="EC18" s="234">
        <f>LEVEL1!FN104</f>
        <v>8470000</v>
      </c>
      <c r="ED18" s="231">
        <f t="shared" si="50"/>
        <v>138701.93370165746</v>
      </c>
      <c r="EE18" s="234">
        <f>LEVEL1!FP104</f>
        <v>25105050</v>
      </c>
      <c r="EF18" s="231">
        <f t="shared" si="51"/>
        <v>2236146.6850828729</v>
      </c>
      <c r="EG18" s="231">
        <f t="shared" si="180"/>
        <v>404742550</v>
      </c>
      <c r="EH18" s="231">
        <f t="shared" si="52"/>
        <v>178834.55210182728</v>
      </c>
      <c r="EI18" s="234">
        <f>LEVEL1!FT104</f>
        <v>32369053.93043074</v>
      </c>
      <c r="EJ18" s="231">
        <f t="shared" si="53"/>
        <v>2414981.2371847006</v>
      </c>
      <c r="EK18" s="231">
        <f t="shared" si="181"/>
        <v>437111603.93043077</v>
      </c>
      <c r="EL18" s="231">
        <f t="shared" si="54"/>
        <v>0</v>
      </c>
      <c r="EM18" s="235">
        <f>LEVEL1!FZ104</f>
        <v>0</v>
      </c>
      <c r="EN18" s="236"/>
      <c r="EO18" s="236"/>
      <c r="EP18" s="236"/>
      <c r="EQ18" s="236"/>
      <c r="ER18" s="233">
        <f t="shared" si="55"/>
        <v>826519.33701657457</v>
      </c>
      <c r="ES18" s="234">
        <f>LEVEL1!GD104</f>
        <v>149600000</v>
      </c>
      <c r="ET18" s="231">
        <f t="shared" si="56"/>
        <v>258287.29281767955</v>
      </c>
      <c r="EU18" s="234">
        <f>LEVEL1!GF104</f>
        <v>46750000</v>
      </c>
      <c r="EV18" s="231">
        <f t="shared" si="57"/>
        <v>0</v>
      </c>
      <c r="EW18" s="234">
        <f>LEVEL1!GH104</f>
        <v>0</v>
      </c>
      <c r="EX18" s="231">
        <f t="shared" si="58"/>
        <v>0</v>
      </c>
      <c r="EY18" s="234">
        <f>LEVEL1!GJ104</f>
        <v>0</v>
      </c>
      <c r="EZ18" s="231">
        <f t="shared" si="59"/>
        <v>1084806.629834254</v>
      </c>
      <c r="FA18" s="231">
        <f t="shared" si="182"/>
        <v>196350000</v>
      </c>
      <c r="FB18" s="231">
        <f t="shared" si="60"/>
        <v>145814.12171961326</v>
      </c>
      <c r="FC18" s="234">
        <f>LEVEL1!GN104</f>
        <v>26392356.03125</v>
      </c>
      <c r="FD18" s="231">
        <f t="shared" si="61"/>
        <v>1230620.7515538675</v>
      </c>
      <c r="FE18" s="231">
        <f t="shared" si="183"/>
        <v>222742356.03125</v>
      </c>
      <c r="FF18" s="231">
        <f t="shared" si="62"/>
        <v>0</v>
      </c>
      <c r="FG18" s="235">
        <f>LEVEL1!GT104</f>
        <v>0</v>
      </c>
      <c r="FH18" s="236"/>
      <c r="FI18" s="236"/>
      <c r="FJ18" s="236"/>
      <c r="FK18" s="236"/>
      <c r="FL18" s="233">
        <f t="shared" si="63"/>
        <v>997580.11049723753</v>
      </c>
      <c r="FM18" s="234">
        <f>LEVEL1!GX104</f>
        <v>180562000</v>
      </c>
      <c r="FN18" s="231">
        <f t="shared" si="64"/>
        <v>84806.629834254141</v>
      </c>
      <c r="FO18" s="234">
        <f>LEVEL1!GZ104</f>
        <v>15350000</v>
      </c>
      <c r="FP18" s="231">
        <f t="shared" si="65"/>
        <v>0</v>
      </c>
      <c r="FQ18" s="234">
        <f>LEVEL1!HB104</f>
        <v>0</v>
      </c>
      <c r="FR18" s="231">
        <f t="shared" si="66"/>
        <v>0</v>
      </c>
      <c r="FS18" s="234">
        <f>LEVEL1!HD104</f>
        <v>0</v>
      </c>
      <c r="FT18" s="231">
        <f t="shared" si="67"/>
        <v>1082386.7403314917</v>
      </c>
      <c r="FU18" s="231">
        <f t="shared" si="184"/>
        <v>195912000</v>
      </c>
      <c r="FV18" s="231">
        <f t="shared" si="68"/>
        <v>127373.92926104972</v>
      </c>
      <c r="FW18" s="234">
        <f>LEVEL1!HH104</f>
        <v>23054681.196249999</v>
      </c>
      <c r="FX18" s="231">
        <f t="shared" si="69"/>
        <v>1209760.6695925414</v>
      </c>
      <c r="FY18" s="231">
        <f t="shared" si="185"/>
        <v>218966681.19624999</v>
      </c>
      <c r="FZ18" s="231">
        <f t="shared" si="70"/>
        <v>0</v>
      </c>
      <c r="GA18" s="235">
        <f>LEVEL1!HN104</f>
        <v>0</v>
      </c>
      <c r="GB18" s="236"/>
      <c r="GC18" s="236"/>
      <c r="GD18" s="236"/>
      <c r="GE18" s="236"/>
      <c r="GF18" s="233">
        <f t="shared" si="71"/>
        <v>0</v>
      </c>
      <c r="GG18" s="234">
        <f>LEVEL1!HR104</f>
        <v>0</v>
      </c>
      <c r="GH18" s="231">
        <f t="shared" si="72"/>
        <v>0</v>
      </c>
      <c r="GI18" s="234">
        <f>LEVEL1!HT104</f>
        <v>0</v>
      </c>
      <c r="GJ18" s="231">
        <f t="shared" si="73"/>
        <v>0</v>
      </c>
      <c r="GK18" s="234">
        <f>LEVEL1!HV104</f>
        <v>0</v>
      </c>
      <c r="GL18" s="231">
        <f t="shared" si="74"/>
        <v>0</v>
      </c>
      <c r="GM18" s="234">
        <f>LEVEL1!HX104</f>
        <v>0</v>
      </c>
      <c r="GN18" s="231">
        <f t="shared" si="75"/>
        <v>0</v>
      </c>
      <c r="GO18" s="231">
        <f t="shared" si="186"/>
        <v>0</v>
      </c>
      <c r="GP18" s="231">
        <f t="shared" si="76"/>
        <v>0</v>
      </c>
      <c r="GQ18" s="234">
        <f>LEVEL1!IB104</f>
        <v>0</v>
      </c>
      <c r="GR18" s="231">
        <f t="shared" si="77"/>
        <v>0</v>
      </c>
      <c r="GS18" s="231">
        <f t="shared" si="187"/>
        <v>0</v>
      </c>
      <c r="GT18" s="231">
        <f t="shared" si="78"/>
        <v>0</v>
      </c>
      <c r="GU18" s="235">
        <f>LEVEL1!IH104</f>
        <v>0</v>
      </c>
      <c r="GV18" s="236"/>
      <c r="GW18" s="236"/>
      <c r="GX18" s="236"/>
      <c r="GY18" s="236"/>
      <c r="GZ18" s="233">
        <f t="shared" si="79"/>
        <v>0</v>
      </c>
      <c r="HA18" s="234">
        <f>LEVEL1!IL104</f>
        <v>0</v>
      </c>
      <c r="HB18" s="231">
        <f t="shared" si="80"/>
        <v>0</v>
      </c>
      <c r="HC18" s="234">
        <f>LEVEL1!IN104</f>
        <v>0</v>
      </c>
      <c r="HD18" s="231">
        <f t="shared" si="81"/>
        <v>0</v>
      </c>
      <c r="HE18" s="234">
        <f>LEVEL1!IP104</f>
        <v>0</v>
      </c>
      <c r="HF18" s="231">
        <f t="shared" si="82"/>
        <v>0</v>
      </c>
      <c r="HG18" s="234">
        <f>LEVEL1!IR104</f>
        <v>0</v>
      </c>
      <c r="HH18" s="231">
        <f t="shared" si="83"/>
        <v>0</v>
      </c>
      <c r="HI18" s="231">
        <f t="shared" si="188"/>
        <v>0</v>
      </c>
      <c r="HJ18" s="231">
        <f t="shared" si="84"/>
        <v>0</v>
      </c>
      <c r="HK18" s="234">
        <f>LEVEL1!IV104</f>
        <v>0</v>
      </c>
      <c r="HL18" s="231">
        <f t="shared" si="85"/>
        <v>0</v>
      </c>
      <c r="HM18" s="231">
        <f t="shared" si="189"/>
        <v>0</v>
      </c>
      <c r="HN18" s="231">
        <f t="shared" si="86"/>
        <v>0</v>
      </c>
      <c r="HO18" s="235">
        <f>LEVEL1!JB104</f>
        <v>0</v>
      </c>
      <c r="HP18" s="236"/>
      <c r="HQ18" s="236"/>
      <c r="HR18" s="236"/>
      <c r="HS18" s="236"/>
      <c r="HT18" s="233">
        <f t="shared" si="87"/>
        <v>0</v>
      </c>
      <c r="HU18" s="234">
        <f>LEVEL1!JF104</f>
        <v>0</v>
      </c>
      <c r="HV18" s="231">
        <f t="shared" si="88"/>
        <v>0</v>
      </c>
      <c r="HW18" s="234">
        <f>LEVEL1!JH104</f>
        <v>0</v>
      </c>
      <c r="HX18" s="231">
        <f t="shared" si="89"/>
        <v>0</v>
      </c>
      <c r="HY18" s="234">
        <f>LEVEL1!JJ104</f>
        <v>0</v>
      </c>
      <c r="HZ18" s="231">
        <f t="shared" si="90"/>
        <v>0</v>
      </c>
      <c r="IA18" s="234">
        <f>LEVEL1!JL104</f>
        <v>0</v>
      </c>
      <c r="IB18" s="231">
        <f t="shared" si="91"/>
        <v>0</v>
      </c>
      <c r="IC18" s="231">
        <f t="shared" si="190"/>
        <v>0</v>
      </c>
      <c r="ID18" s="231">
        <f t="shared" si="92"/>
        <v>0</v>
      </c>
      <c r="IE18" s="234">
        <f>LEVEL1!JP104</f>
        <v>0</v>
      </c>
      <c r="IF18" s="231">
        <f t="shared" si="93"/>
        <v>0</v>
      </c>
      <c r="IG18" s="231">
        <f t="shared" si="191"/>
        <v>0</v>
      </c>
      <c r="IH18" s="231">
        <f t="shared" si="94"/>
        <v>0</v>
      </c>
      <c r="II18" s="235">
        <f>LEVEL1!JV104</f>
        <v>0</v>
      </c>
      <c r="IJ18" s="236"/>
      <c r="IK18" s="236"/>
      <c r="IL18" s="236"/>
      <c r="IM18" s="236"/>
      <c r="IN18" s="233">
        <f t="shared" si="95"/>
        <v>0</v>
      </c>
      <c r="IO18" s="234">
        <f>LEVEL1!JZ104</f>
        <v>0</v>
      </c>
      <c r="IP18" s="231">
        <f t="shared" si="96"/>
        <v>0</v>
      </c>
      <c r="IQ18" s="234">
        <f>LEVEL1!KB104</f>
        <v>0</v>
      </c>
      <c r="IR18" s="231">
        <f t="shared" si="97"/>
        <v>0</v>
      </c>
      <c r="IS18" s="234">
        <f>LEVEL1!KD104</f>
        <v>0</v>
      </c>
      <c r="IT18" s="231">
        <f t="shared" si="98"/>
        <v>0</v>
      </c>
      <c r="IU18" s="234">
        <f>LEVEL1!KF104</f>
        <v>0</v>
      </c>
      <c r="IV18" s="231">
        <f t="shared" si="99"/>
        <v>0</v>
      </c>
      <c r="IW18" s="231">
        <f t="shared" si="192"/>
        <v>0</v>
      </c>
      <c r="IX18" s="231">
        <f t="shared" si="100"/>
        <v>0</v>
      </c>
      <c r="IY18" s="234">
        <f>LEVEL1!KJ104</f>
        <v>0</v>
      </c>
      <c r="IZ18" s="231">
        <f t="shared" si="101"/>
        <v>0</v>
      </c>
      <c r="JA18" s="231">
        <f t="shared" si="193"/>
        <v>0</v>
      </c>
      <c r="JB18" s="231">
        <f t="shared" si="102"/>
        <v>0</v>
      </c>
      <c r="JC18" s="235">
        <f>LEVEL1!KP104</f>
        <v>0</v>
      </c>
      <c r="JD18" s="236"/>
      <c r="JE18" s="236"/>
      <c r="JF18" s="236"/>
      <c r="JG18" s="236"/>
      <c r="JH18" s="233">
        <f t="shared" si="103"/>
        <v>0</v>
      </c>
      <c r="JI18" s="234">
        <f>LEVEL1!KT104</f>
        <v>0</v>
      </c>
      <c r="JJ18" s="231">
        <f t="shared" si="104"/>
        <v>0</v>
      </c>
      <c r="JK18" s="234">
        <f>LEVEL1!KV104</f>
        <v>0</v>
      </c>
      <c r="JL18" s="231">
        <f t="shared" si="105"/>
        <v>0</v>
      </c>
      <c r="JM18" s="234">
        <f>LEVEL1!KX104</f>
        <v>0</v>
      </c>
      <c r="JN18" s="231">
        <f t="shared" si="106"/>
        <v>0</v>
      </c>
      <c r="JO18" s="234">
        <f>LEVEL1!KZ104</f>
        <v>0</v>
      </c>
      <c r="JP18" s="231">
        <f t="shared" si="107"/>
        <v>0</v>
      </c>
      <c r="JQ18" s="231">
        <f t="shared" si="194"/>
        <v>0</v>
      </c>
      <c r="JR18" s="231">
        <f t="shared" si="108"/>
        <v>0</v>
      </c>
      <c r="JS18" s="234">
        <f>LEVEL1!LD104</f>
        <v>0</v>
      </c>
      <c r="JT18" s="231">
        <f t="shared" si="109"/>
        <v>0</v>
      </c>
      <c r="JU18" s="231">
        <f t="shared" si="195"/>
        <v>0</v>
      </c>
      <c r="JV18" s="231">
        <f t="shared" si="110"/>
        <v>0</v>
      </c>
      <c r="JW18" s="235">
        <f>LEVEL1!LJ104</f>
        <v>0</v>
      </c>
      <c r="JX18" s="236"/>
      <c r="JY18" s="236"/>
      <c r="JZ18" s="236"/>
      <c r="KA18" s="236"/>
      <c r="KB18" s="233">
        <f t="shared" si="111"/>
        <v>0</v>
      </c>
      <c r="KC18" s="234">
        <f>LEVEL1!LN104</f>
        <v>0</v>
      </c>
      <c r="KD18" s="231">
        <f t="shared" si="112"/>
        <v>0</v>
      </c>
      <c r="KE18" s="234">
        <f>LEVEL1!LP104</f>
        <v>0</v>
      </c>
      <c r="KF18" s="231">
        <f t="shared" si="113"/>
        <v>0</v>
      </c>
      <c r="KG18" s="234">
        <f>LEVEL1!LR104</f>
        <v>0</v>
      </c>
      <c r="KH18" s="231">
        <f t="shared" si="114"/>
        <v>0</v>
      </c>
      <c r="KI18" s="234">
        <f>LEVEL1!LT104</f>
        <v>0</v>
      </c>
      <c r="KJ18" s="231">
        <f t="shared" si="115"/>
        <v>0</v>
      </c>
      <c r="KK18" s="231">
        <f t="shared" si="196"/>
        <v>0</v>
      </c>
      <c r="KL18" s="231">
        <f t="shared" si="116"/>
        <v>0</v>
      </c>
      <c r="KM18" s="234">
        <f>LEVEL1!LX104</f>
        <v>0</v>
      </c>
      <c r="KN18" s="231">
        <f t="shared" si="117"/>
        <v>0</v>
      </c>
      <c r="KO18" s="231">
        <f t="shared" si="197"/>
        <v>0</v>
      </c>
      <c r="KP18" s="231">
        <f t="shared" si="118"/>
        <v>0</v>
      </c>
      <c r="KQ18" s="235">
        <f>LEVEL1!MD104</f>
        <v>0</v>
      </c>
      <c r="KR18" s="236"/>
      <c r="KS18" s="236"/>
      <c r="KT18" s="236"/>
      <c r="KU18" s="236"/>
      <c r="KV18" s="233">
        <f t="shared" si="119"/>
        <v>0</v>
      </c>
      <c r="KW18" s="234">
        <f>LEVEL1!MH104</f>
        <v>0</v>
      </c>
      <c r="KX18" s="231">
        <f t="shared" si="120"/>
        <v>0</v>
      </c>
      <c r="KY18" s="234">
        <f>LEVEL1!MJ104</f>
        <v>0</v>
      </c>
      <c r="KZ18" s="231">
        <f t="shared" si="121"/>
        <v>0</v>
      </c>
      <c r="LA18" s="234">
        <f>LEVEL1!ML104</f>
        <v>0</v>
      </c>
      <c r="LB18" s="231">
        <f t="shared" si="122"/>
        <v>0</v>
      </c>
      <c r="LC18" s="234">
        <f>LEVEL1!MN104</f>
        <v>0</v>
      </c>
      <c r="LD18" s="231">
        <f t="shared" si="123"/>
        <v>0</v>
      </c>
      <c r="LE18" s="231">
        <f t="shared" si="198"/>
        <v>0</v>
      </c>
      <c r="LF18" s="231">
        <f t="shared" si="124"/>
        <v>0</v>
      </c>
      <c r="LG18" s="234">
        <f>LEVEL1!MR104</f>
        <v>0</v>
      </c>
      <c r="LH18" s="231">
        <f t="shared" si="125"/>
        <v>0</v>
      </c>
      <c r="LI18" s="231">
        <f t="shared" si="199"/>
        <v>0</v>
      </c>
      <c r="LJ18" s="231">
        <f t="shared" si="126"/>
        <v>0</v>
      </c>
      <c r="LK18" s="235">
        <f>LEVEL1!MX104</f>
        <v>0</v>
      </c>
      <c r="LL18" s="236"/>
      <c r="LM18" s="236"/>
      <c r="LN18" s="236"/>
      <c r="LO18" s="236"/>
      <c r="LP18" s="233">
        <f t="shared" si="127"/>
        <v>0</v>
      </c>
      <c r="LQ18" s="234">
        <f>LEVEL1!NB104</f>
        <v>0</v>
      </c>
      <c r="LR18" s="231">
        <f t="shared" si="128"/>
        <v>0</v>
      </c>
      <c r="LS18" s="234">
        <f>LEVEL1!ND104</f>
        <v>0</v>
      </c>
      <c r="LT18" s="231">
        <f t="shared" si="129"/>
        <v>0</v>
      </c>
      <c r="LU18" s="234">
        <f>LEVEL1!NF104</f>
        <v>0</v>
      </c>
      <c r="LV18" s="231">
        <f t="shared" si="130"/>
        <v>0</v>
      </c>
      <c r="LW18" s="234">
        <f>LEVEL1!NH104</f>
        <v>0</v>
      </c>
      <c r="LX18" s="231">
        <f t="shared" si="131"/>
        <v>0</v>
      </c>
      <c r="LY18" s="231">
        <f t="shared" si="200"/>
        <v>0</v>
      </c>
      <c r="LZ18" s="231">
        <f t="shared" si="132"/>
        <v>0</v>
      </c>
      <c r="MA18" s="234">
        <f>LEVEL1!NL104</f>
        <v>0</v>
      </c>
      <c r="MB18" s="231">
        <f t="shared" si="133"/>
        <v>0</v>
      </c>
      <c r="MC18" s="231">
        <f t="shared" si="201"/>
        <v>0</v>
      </c>
      <c r="MD18" s="231">
        <f t="shared" si="134"/>
        <v>0</v>
      </c>
      <c r="ME18" s="235">
        <f>LEVEL1!NR104</f>
        <v>0</v>
      </c>
      <c r="MF18" s="236"/>
      <c r="MG18" s="236"/>
      <c r="MH18" s="236"/>
      <c r="MI18" s="236"/>
      <c r="MJ18" s="233">
        <f t="shared" si="135"/>
        <v>0</v>
      </c>
      <c r="MK18" s="234">
        <f>LEVEL1!NV104</f>
        <v>0</v>
      </c>
      <c r="ML18" s="231">
        <f t="shared" si="136"/>
        <v>0</v>
      </c>
      <c r="MM18" s="234">
        <f>LEVEL1!NX104</f>
        <v>0</v>
      </c>
      <c r="MN18" s="231">
        <f t="shared" si="137"/>
        <v>0</v>
      </c>
      <c r="MO18" s="234">
        <f>LEVEL1!NZ104</f>
        <v>0</v>
      </c>
      <c r="MP18" s="231">
        <f t="shared" si="138"/>
        <v>0</v>
      </c>
      <c r="MQ18" s="234">
        <f>LEVEL1!OB104</f>
        <v>0</v>
      </c>
      <c r="MR18" s="231">
        <f t="shared" si="139"/>
        <v>0</v>
      </c>
      <c r="MS18" s="231">
        <f t="shared" si="202"/>
        <v>0</v>
      </c>
      <c r="MT18" s="231">
        <f t="shared" si="140"/>
        <v>0</v>
      </c>
      <c r="MU18" s="234">
        <f>LEVEL1!OF104</f>
        <v>0</v>
      </c>
      <c r="MV18" s="231">
        <f t="shared" si="141"/>
        <v>0</v>
      </c>
      <c r="MW18" s="231">
        <f t="shared" si="203"/>
        <v>0</v>
      </c>
      <c r="MX18" s="231">
        <f t="shared" si="142"/>
        <v>0</v>
      </c>
      <c r="MY18" s="235">
        <f>LEVEL1!OL104</f>
        <v>0</v>
      </c>
      <c r="MZ18" s="236"/>
      <c r="NA18" s="236"/>
      <c r="NB18" s="236"/>
      <c r="NC18" s="236"/>
      <c r="ND18" s="233">
        <f t="shared" si="143"/>
        <v>0</v>
      </c>
      <c r="NE18" s="234">
        <f>LEVEL1!OP104</f>
        <v>0</v>
      </c>
      <c r="NF18" s="231">
        <f t="shared" si="144"/>
        <v>0</v>
      </c>
      <c r="NG18" s="234">
        <f>LEVEL1!OR104</f>
        <v>0</v>
      </c>
      <c r="NH18" s="231">
        <f t="shared" si="145"/>
        <v>0</v>
      </c>
      <c r="NI18" s="234">
        <f>LEVEL1!OT104</f>
        <v>0</v>
      </c>
      <c r="NJ18" s="231">
        <f t="shared" si="146"/>
        <v>0</v>
      </c>
      <c r="NK18" s="234">
        <f>LEVEL1!OV104</f>
        <v>0</v>
      </c>
      <c r="NL18" s="231">
        <f t="shared" si="147"/>
        <v>0</v>
      </c>
      <c r="NM18" s="231">
        <f t="shared" si="204"/>
        <v>0</v>
      </c>
      <c r="NN18" s="231">
        <f t="shared" si="148"/>
        <v>0</v>
      </c>
      <c r="NO18" s="234">
        <f>LEVEL1!OZ104</f>
        <v>0</v>
      </c>
      <c r="NP18" s="231">
        <f t="shared" si="149"/>
        <v>0</v>
      </c>
      <c r="NQ18" s="231">
        <f t="shared" si="205"/>
        <v>0</v>
      </c>
      <c r="NR18" s="231">
        <f t="shared" si="150"/>
        <v>0</v>
      </c>
      <c r="NS18" s="235">
        <f>LEVEL1!PF104</f>
        <v>0</v>
      </c>
      <c r="NT18" s="236"/>
      <c r="NU18" s="236"/>
      <c r="NV18" s="236"/>
      <c r="NW18" s="236"/>
      <c r="NX18" s="233">
        <f t="shared" si="151"/>
        <v>0</v>
      </c>
      <c r="NY18" s="234">
        <f>LEVEL1!PJ104</f>
        <v>0</v>
      </c>
      <c r="NZ18" s="231">
        <f t="shared" si="152"/>
        <v>0</v>
      </c>
      <c r="OA18" s="234">
        <f>LEVEL1!PL104</f>
        <v>0</v>
      </c>
      <c r="OB18" s="231">
        <f t="shared" si="153"/>
        <v>0</v>
      </c>
      <c r="OC18" s="234">
        <f>LEVEL1!PN104</f>
        <v>0</v>
      </c>
      <c r="OD18" s="231">
        <f t="shared" si="154"/>
        <v>0</v>
      </c>
      <c r="OE18" s="234">
        <f>LEVEL1!PP104</f>
        <v>0</v>
      </c>
      <c r="OF18" s="231">
        <f t="shared" si="155"/>
        <v>0</v>
      </c>
      <c r="OG18" s="231">
        <f t="shared" si="206"/>
        <v>0</v>
      </c>
      <c r="OH18" s="231">
        <f t="shared" si="156"/>
        <v>0</v>
      </c>
      <c r="OI18" s="234">
        <f>LEVEL1!PT104</f>
        <v>0</v>
      </c>
      <c r="OJ18" s="231">
        <f t="shared" si="157"/>
        <v>0</v>
      </c>
      <c r="OK18" s="231">
        <f t="shared" si="207"/>
        <v>0</v>
      </c>
      <c r="OL18" s="231">
        <f t="shared" si="158"/>
        <v>0</v>
      </c>
      <c r="OM18" s="235">
        <f>LEVEL1!PZ104</f>
        <v>0</v>
      </c>
      <c r="ON18" s="236"/>
      <c r="OO18" s="236"/>
      <c r="OP18" s="236"/>
      <c r="OQ18" s="236"/>
      <c r="OR18" s="233">
        <f t="shared" si="159"/>
        <v>0</v>
      </c>
      <c r="OS18" s="234">
        <f>LEVEL1!QD104</f>
        <v>0</v>
      </c>
      <c r="OT18" s="231">
        <f t="shared" si="160"/>
        <v>0</v>
      </c>
      <c r="OU18" s="234">
        <f>LEVEL1!QF104</f>
        <v>0</v>
      </c>
      <c r="OV18" s="231">
        <f t="shared" si="161"/>
        <v>0</v>
      </c>
      <c r="OW18" s="234">
        <f>LEVEL1!QH104</f>
        <v>0</v>
      </c>
      <c r="OX18" s="231">
        <f t="shared" si="162"/>
        <v>0</v>
      </c>
      <c r="OY18" s="234">
        <f>LEVEL1!QJ104</f>
        <v>0</v>
      </c>
      <c r="OZ18" s="231">
        <f t="shared" si="163"/>
        <v>0</v>
      </c>
      <c r="PA18" s="231">
        <f t="shared" si="208"/>
        <v>0</v>
      </c>
      <c r="PB18" s="231">
        <f t="shared" si="164"/>
        <v>0</v>
      </c>
      <c r="PC18" s="234">
        <f>LEVEL1!QN104</f>
        <v>0</v>
      </c>
      <c r="PD18" s="231">
        <f t="shared" si="165"/>
        <v>0</v>
      </c>
      <c r="PE18" s="231">
        <f t="shared" si="209"/>
        <v>0</v>
      </c>
      <c r="PF18" s="231">
        <f t="shared" si="166"/>
        <v>0</v>
      </c>
      <c r="PG18" s="235">
        <f>LEVEL1!QT104</f>
        <v>0</v>
      </c>
    </row>
    <row r="19" spans="2:425" s="63" customFormat="1" ht="26.25" customHeight="1">
      <c r="B19" s="227">
        <v>9</v>
      </c>
      <c r="C19" s="243" t="str">
        <f>LEVEL1!C119</f>
        <v>EXTERIOR/INTERIOR FINISH WORKS</v>
      </c>
      <c r="D19" s="229"/>
      <c r="E19" s="230"/>
      <c r="F19" s="231" t="s">
        <v>26</v>
      </c>
      <c r="G19" s="232">
        <f>G74+G75</f>
        <v>878</v>
      </c>
      <c r="H19" s="233">
        <f t="shared" si="0"/>
        <v>148986.04783599087</v>
      </c>
      <c r="I19" s="234">
        <f>LEVEL1!AI119</f>
        <v>130809750</v>
      </c>
      <c r="J19" s="231">
        <f t="shared" si="0"/>
        <v>291333.42824601365</v>
      </c>
      <c r="K19" s="234">
        <f>LEVEL1!AK119</f>
        <v>255790750</v>
      </c>
      <c r="L19" s="231">
        <f t="shared" si="1"/>
        <v>12212.414578587699</v>
      </c>
      <c r="M19" s="234">
        <f>LEVEL1!AM119</f>
        <v>10722500</v>
      </c>
      <c r="N19" s="231">
        <f t="shared" si="1"/>
        <v>12363.895216400912</v>
      </c>
      <c r="O19" s="234">
        <f>LEVEL1!AO119</f>
        <v>10855500</v>
      </c>
      <c r="P19" s="231">
        <f t="shared" si="3"/>
        <v>464895.78587699315</v>
      </c>
      <c r="Q19" s="231">
        <f t="shared" si="168"/>
        <v>408178500</v>
      </c>
      <c r="R19" s="231">
        <f t="shared" si="3"/>
        <v>80851.874046163168</v>
      </c>
      <c r="S19" s="234">
        <f>LEVEL1!AS119</f>
        <v>70987945.412531257</v>
      </c>
      <c r="T19" s="231">
        <f t="shared" si="5"/>
        <v>545747.65992315637</v>
      </c>
      <c r="U19" s="231">
        <f t="shared" si="169"/>
        <v>479166445.41253126</v>
      </c>
      <c r="V19" s="231">
        <f t="shared" si="5"/>
        <v>0</v>
      </c>
      <c r="W19" s="235">
        <f>LEVEL1!BD119</f>
        <v>0</v>
      </c>
      <c r="X19" s="236"/>
      <c r="Y19" s="236"/>
      <c r="Z19" s="236"/>
      <c r="AA19" s="236"/>
      <c r="AB19" s="233">
        <f t="shared" si="7"/>
        <v>136078.53280182232</v>
      </c>
      <c r="AC19" s="234">
        <f>LEVEL1!BH119</f>
        <v>119476951.8</v>
      </c>
      <c r="AD19" s="231">
        <f t="shared" si="8"/>
        <v>138725.61958997723</v>
      </c>
      <c r="AE19" s="234">
        <f>LEVEL1!BJ119</f>
        <v>121801094</v>
      </c>
      <c r="AF19" s="231">
        <f t="shared" si="9"/>
        <v>40884.51254689147</v>
      </c>
      <c r="AG19" s="234">
        <f>LEVEL1!BL119</f>
        <v>35896602.01617071</v>
      </c>
      <c r="AH19" s="231">
        <f t="shared" si="10"/>
        <v>7578.7927107061505</v>
      </c>
      <c r="AI19" s="234">
        <f>LEVEL1!BN119</f>
        <v>6654180</v>
      </c>
      <c r="AJ19" s="231">
        <f t="shared" si="11"/>
        <v>323267.45764939714</v>
      </c>
      <c r="AK19" s="231">
        <f t="shared" si="170"/>
        <v>283828827.81617069</v>
      </c>
      <c r="AL19" s="231">
        <f t="shared" si="12"/>
        <v>49922.146324189591</v>
      </c>
      <c r="AM19" s="234">
        <f>LEVEL1!BR119</f>
        <v>43831644.472638458</v>
      </c>
      <c r="AN19" s="231">
        <f t="shared" si="13"/>
        <v>373189.60397358675</v>
      </c>
      <c r="AO19" s="231">
        <f t="shared" si="171"/>
        <v>327660472.28880918</v>
      </c>
      <c r="AP19" s="231">
        <f t="shared" si="14"/>
        <v>0</v>
      </c>
      <c r="AQ19" s="235">
        <f>LEVEL1!BX119</f>
        <v>0</v>
      </c>
      <c r="AR19" s="236"/>
      <c r="AS19" s="236"/>
      <c r="AT19" s="236"/>
      <c r="AU19" s="236"/>
      <c r="AV19" s="233">
        <f t="shared" si="15"/>
        <v>174375.28473804099</v>
      </c>
      <c r="AW19" s="234">
        <f>LEVEL1!CB119</f>
        <v>153101500</v>
      </c>
      <c r="AX19" s="231">
        <f t="shared" si="16"/>
        <v>387018.22323462414</v>
      </c>
      <c r="AY19" s="234">
        <f>LEVEL1!CD119</f>
        <v>339802000</v>
      </c>
      <c r="AZ19" s="231">
        <f t="shared" si="17"/>
        <v>0</v>
      </c>
      <c r="BA19" s="234">
        <f>LEVEL1!CF119</f>
        <v>0</v>
      </c>
      <c r="BB19" s="231">
        <f t="shared" si="18"/>
        <v>111550.1138952164</v>
      </c>
      <c r="BC19" s="234">
        <f>LEVEL1!CH119</f>
        <v>97941000</v>
      </c>
      <c r="BD19" s="231">
        <f t="shared" si="19"/>
        <v>672943.62186788151</v>
      </c>
      <c r="BE19" s="231">
        <f t="shared" si="172"/>
        <v>590844500</v>
      </c>
      <c r="BF19" s="231">
        <f t="shared" si="20"/>
        <v>144684.45004881578</v>
      </c>
      <c r="BG19" s="237">
        <f t="shared" si="167"/>
        <v>127032947.14286026</v>
      </c>
      <c r="BH19" s="231">
        <f t="shared" si="21"/>
        <v>817628.07191669743</v>
      </c>
      <c r="BI19" s="231">
        <f t="shared" si="173"/>
        <v>717877447.14286029</v>
      </c>
      <c r="BJ19" s="231">
        <f t="shared" si="22"/>
        <v>0</v>
      </c>
      <c r="BK19" s="235">
        <f>LEVEL1!CX119</f>
        <v>0</v>
      </c>
      <c r="BL19" s="236"/>
      <c r="BM19" s="236"/>
      <c r="BN19" s="236"/>
      <c r="BO19" s="236"/>
      <c r="BP19" s="233">
        <f t="shared" si="23"/>
        <v>148986.04783599087</v>
      </c>
      <c r="BQ19" s="234">
        <f>LEVEL1!DB119</f>
        <v>130809750</v>
      </c>
      <c r="BR19" s="231">
        <f t="shared" si="24"/>
        <v>291333.42824601365</v>
      </c>
      <c r="BS19" s="234">
        <f>LEVEL1!DD119</f>
        <v>255790750</v>
      </c>
      <c r="BT19" s="231">
        <f t="shared" si="25"/>
        <v>12212.414578587699</v>
      </c>
      <c r="BU19" s="234">
        <f>LEVEL1!DF119</f>
        <v>10722500</v>
      </c>
      <c r="BV19" s="231">
        <f t="shared" si="26"/>
        <v>12363.895216400912</v>
      </c>
      <c r="BW19" s="234">
        <f>LEVEL1!DH119</f>
        <v>10855500</v>
      </c>
      <c r="BX19" s="231">
        <f t="shared" si="27"/>
        <v>464895.78587699315</v>
      </c>
      <c r="BY19" s="231">
        <f t="shared" si="174"/>
        <v>408178500</v>
      </c>
      <c r="BZ19" s="231">
        <f t="shared" si="28"/>
        <v>80851.874046163168</v>
      </c>
      <c r="CA19" s="234">
        <f>LEVEL1!DL119</f>
        <v>70987945.412531257</v>
      </c>
      <c r="CB19" s="231">
        <f t="shared" si="29"/>
        <v>545747.65992315637</v>
      </c>
      <c r="CC19" s="231">
        <f t="shared" si="175"/>
        <v>479166445.41253126</v>
      </c>
      <c r="CD19" s="231">
        <f t="shared" si="30"/>
        <v>0</v>
      </c>
      <c r="CE19" s="235">
        <f>LEVEL1!DR119</f>
        <v>0</v>
      </c>
      <c r="CF19" s="236"/>
      <c r="CG19" s="236"/>
      <c r="CH19" s="236"/>
      <c r="CI19" s="236"/>
      <c r="CJ19" s="233">
        <f t="shared" si="31"/>
        <v>181659.73804100227</v>
      </c>
      <c r="CK19" s="234">
        <f>LEVEL1!DV119</f>
        <v>159497250</v>
      </c>
      <c r="CL19" s="231">
        <f t="shared" si="32"/>
        <v>277966.40091116173</v>
      </c>
      <c r="CM19" s="234">
        <f>LEVEL1!DX119</f>
        <v>244054500</v>
      </c>
      <c r="CN19" s="231">
        <f t="shared" si="33"/>
        <v>17480.06833712984</v>
      </c>
      <c r="CO19" s="234">
        <f>LEVEL1!DZ119</f>
        <v>15347500</v>
      </c>
      <c r="CP19" s="231">
        <f t="shared" si="34"/>
        <v>0</v>
      </c>
      <c r="CQ19" s="234">
        <f>LEVEL1!EB119</f>
        <v>0</v>
      </c>
      <c r="CR19" s="231">
        <f t="shared" si="35"/>
        <v>477106.20728929387</v>
      </c>
      <c r="CS19" s="231">
        <f t="shared" si="176"/>
        <v>418899250</v>
      </c>
      <c r="CT19" s="231">
        <f t="shared" si="36"/>
        <v>80950.611075099645</v>
      </c>
      <c r="CU19" s="234">
        <f>LEVEL1!EF119</f>
        <v>71074636.523937494</v>
      </c>
      <c r="CV19" s="231">
        <f t="shared" si="37"/>
        <v>558056.81836439343</v>
      </c>
      <c r="CW19" s="231">
        <f t="shared" si="177"/>
        <v>489973886.52393746</v>
      </c>
      <c r="CX19" s="231">
        <f t="shared" si="38"/>
        <v>0</v>
      </c>
      <c r="CY19" s="235">
        <f>LEVEL1!EL119</f>
        <v>0</v>
      </c>
      <c r="CZ19" s="236"/>
      <c r="DA19" s="236"/>
      <c r="DB19" s="236"/>
      <c r="DC19" s="236"/>
      <c r="DD19" s="233">
        <f t="shared" si="39"/>
        <v>147052.39179954442</v>
      </c>
      <c r="DE19" s="234">
        <f>LEVEL1!EP119</f>
        <v>129112000</v>
      </c>
      <c r="DF19" s="231">
        <f t="shared" si="40"/>
        <v>289182.80182232347</v>
      </c>
      <c r="DG19" s="234">
        <f>LEVEL1!ER119</f>
        <v>253902500</v>
      </c>
      <c r="DH19" s="231">
        <f t="shared" si="41"/>
        <v>0</v>
      </c>
      <c r="DI19" s="234">
        <f>LEVEL1!ET119</f>
        <v>0</v>
      </c>
      <c r="DJ19" s="231">
        <f t="shared" si="42"/>
        <v>60831.429384965828</v>
      </c>
      <c r="DK19" s="234">
        <f>LEVEL1!EV119</f>
        <v>53409995</v>
      </c>
      <c r="DL19" s="231">
        <f t="shared" si="43"/>
        <v>497066.62300683372</v>
      </c>
      <c r="DM19" s="231">
        <f t="shared" si="178"/>
        <v>436424495</v>
      </c>
      <c r="DN19" s="231">
        <f t="shared" si="44"/>
        <v>83318.055712514251</v>
      </c>
      <c r="DO19" s="234">
        <f>LEVEL1!EZ119</f>
        <v>73153252.915587515</v>
      </c>
      <c r="DP19" s="231">
        <f t="shared" si="45"/>
        <v>580384.67871934804</v>
      </c>
      <c r="DQ19" s="231">
        <f t="shared" si="179"/>
        <v>509577747.91558754</v>
      </c>
      <c r="DR19" s="231">
        <f t="shared" si="46"/>
        <v>0</v>
      </c>
      <c r="DS19" s="235">
        <f>LEVEL1!FF119</f>
        <v>0</v>
      </c>
      <c r="DT19" s="236"/>
      <c r="DU19" s="236"/>
      <c r="DV19" s="236"/>
      <c r="DW19" s="236"/>
      <c r="DX19" s="233">
        <f t="shared" si="47"/>
        <v>385464.45330296125</v>
      </c>
      <c r="DY19" s="234">
        <f>LEVEL1!FJ119</f>
        <v>338437790</v>
      </c>
      <c r="DZ19" s="231">
        <f t="shared" si="48"/>
        <v>348362.98405466968</v>
      </c>
      <c r="EA19" s="234">
        <f>LEVEL1!FL119</f>
        <v>305862700</v>
      </c>
      <c r="EB19" s="231">
        <f t="shared" si="49"/>
        <v>34618.052391799545</v>
      </c>
      <c r="EC19" s="234">
        <f>LEVEL1!FN119</f>
        <v>30394650</v>
      </c>
      <c r="ED19" s="231">
        <f t="shared" si="50"/>
        <v>40121.087699316631</v>
      </c>
      <c r="EE19" s="234">
        <f>LEVEL1!FP119</f>
        <v>35226315</v>
      </c>
      <c r="EF19" s="231">
        <f t="shared" si="51"/>
        <v>808566.57744874712</v>
      </c>
      <c r="EG19" s="231">
        <f t="shared" si="180"/>
        <v>709921455</v>
      </c>
      <c r="EH19" s="231">
        <f t="shared" si="52"/>
        <v>64664.649545204222</v>
      </c>
      <c r="EI19" s="234">
        <f>LEVEL1!FT119</f>
        <v>56775562.30068931</v>
      </c>
      <c r="EJ19" s="231">
        <f t="shared" si="53"/>
        <v>873231.22699395136</v>
      </c>
      <c r="EK19" s="231">
        <f t="shared" si="181"/>
        <v>766697017.30068934</v>
      </c>
      <c r="EL19" s="231">
        <f t="shared" si="54"/>
        <v>0</v>
      </c>
      <c r="EM19" s="235">
        <f>LEVEL1!FZ119</f>
        <v>0</v>
      </c>
      <c r="EN19" s="236"/>
      <c r="EO19" s="236"/>
      <c r="EP19" s="236"/>
      <c r="EQ19" s="236"/>
      <c r="ER19" s="233">
        <f t="shared" si="55"/>
        <v>176825.74031890661</v>
      </c>
      <c r="ES19" s="234">
        <f>LEVEL1!GD119</f>
        <v>155253000</v>
      </c>
      <c r="ET19" s="231">
        <f t="shared" si="56"/>
        <v>278266.51480637811</v>
      </c>
      <c r="EU19" s="234">
        <f>LEVEL1!GF119</f>
        <v>244318000</v>
      </c>
      <c r="EV19" s="231">
        <f t="shared" si="57"/>
        <v>5000</v>
      </c>
      <c r="EW19" s="234">
        <f>LEVEL1!GH119</f>
        <v>4390000</v>
      </c>
      <c r="EX19" s="231">
        <f t="shared" si="58"/>
        <v>0</v>
      </c>
      <c r="EY19" s="234">
        <f>LEVEL1!GJ119</f>
        <v>0</v>
      </c>
      <c r="EZ19" s="231">
        <f t="shared" si="59"/>
        <v>460092.25512528472</v>
      </c>
      <c r="FA19" s="231">
        <f t="shared" si="182"/>
        <v>403961000</v>
      </c>
      <c r="FB19" s="231">
        <f t="shared" si="60"/>
        <v>79405.329741742593</v>
      </c>
      <c r="FC19" s="234">
        <f>LEVEL1!GN119</f>
        <v>69717879.513249993</v>
      </c>
      <c r="FD19" s="231">
        <f t="shared" si="61"/>
        <v>539497.58486702736</v>
      </c>
      <c r="FE19" s="231">
        <f t="shared" si="183"/>
        <v>473678879.51324999</v>
      </c>
      <c r="FF19" s="231">
        <f t="shared" si="62"/>
        <v>0</v>
      </c>
      <c r="FG19" s="235">
        <f>LEVEL1!GT119</f>
        <v>0</v>
      </c>
      <c r="FH19" s="236"/>
      <c r="FI19" s="236"/>
      <c r="FJ19" s="236"/>
      <c r="FK19" s="236"/>
      <c r="FL19" s="233">
        <f t="shared" si="63"/>
        <v>130439.38382687928</v>
      </c>
      <c r="FM19" s="234">
        <f>LEVEL1!GX119</f>
        <v>114525779</v>
      </c>
      <c r="FN19" s="231">
        <f t="shared" si="64"/>
        <v>252570.01769123683</v>
      </c>
      <c r="FO19" s="234">
        <f>LEVEL1!GZ119</f>
        <v>221756475.53290594</v>
      </c>
      <c r="FP19" s="231">
        <f t="shared" si="65"/>
        <v>27872.843394077445</v>
      </c>
      <c r="FQ19" s="234">
        <f>LEVEL1!HB119</f>
        <v>24472356.499999996</v>
      </c>
      <c r="FR19" s="231">
        <f t="shared" si="66"/>
        <v>4785.102505694761</v>
      </c>
      <c r="FS19" s="234">
        <f>LEVEL1!HD119</f>
        <v>4201320</v>
      </c>
      <c r="FT19" s="231">
        <f t="shared" si="67"/>
        <v>415667.34741788829</v>
      </c>
      <c r="FU19" s="231">
        <f t="shared" si="184"/>
        <v>364955931.03290594</v>
      </c>
      <c r="FV19" s="231">
        <f t="shared" si="68"/>
        <v>71216.587887963586</v>
      </c>
      <c r="FW19" s="234">
        <f>LEVEL1!HH119</f>
        <v>62528164.165632032</v>
      </c>
      <c r="FX19" s="231">
        <f t="shared" si="69"/>
        <v>486883.93530585186</v>
      </c>
      <c r="FY19" s="231">
        <f t="shared" si="185"/>
        <v>427484095.19853795</v>
      </c>
      <c r="FZ19" s="231">
        <f t="shared" si="70"/>
        <v>0</v>
      </c>
      <c r="GA19" s="235">
        <f>LEVEL1!HN119</f>
        <v>0</v>
      </c>
      <c r="GB19" s="236"/>
      <c r="GC19" s="236"/>
      <c r="GD19" s="236"/>
      <c r="GE19" s="236"/>
      <c r="GF19" s="233">
        <f t="shared" si="71"/>
        <v>0</v>
      </c>
      <c r="GG19" s="234">
        <f>LEVEL1!HR119</f>
        <v>0</v>
      </c>
      <c r="GH19" s="231">
        <f t="shared" si="72"/>
        <v>0</v>
      </c>
      <c r="GI19" s="234">
        <f>LEVEL1!HT119</f>
        <v>0</v>
      </c>
      <c r="GJ19" s="231">
        <f t="shared" si="73"/>
        <v>0</v>
      </c>
      <c r="GK19" s="234">
        <f>LEVEL1!HV119</f>
        <v>0</v>
      </c>
      <c r="GL19" s="231">
        <f t="shared" si="74"/>
        <v>0</v>
      </c>
      <c r="GM19" s="234">
        <f>LEVEL1!HX119</f>
        <v>0</v>
      </c>
      <c r="GN19" s="231">
        <f t="shared" si="75"/>
        <v>0</v>
      </c>
      <c r="GO19" s="231">
        <f t="shared" si="186"/>
        <v>0</v>
      </c>
      <c r="GP19" s="231">
        <f t="shared" si="76"/>
        <v>0</v>
      </c>
      <c r="GQ19" s="234">
        <f>LEVEL1!IB119</f>
        <v>0</v>
      </c>
      <c r="GR19" s="231">
        <f t="shared" si="77"/>
        <v>0</v>
      </c>
      <c r="GS19" s="231">
        <f t="shared" si="187"/>
        <v>0</v>
      </c>
      <c r="GT19" s="231">
        <f t="shared" si="78"/>
        <v>0</v>
      </c>
      <c r="GU19" s="235">
        <f>LEVEL1!IH119</f>
        <v>0</v>
      </c>
      <c r="GV19" s="236"/>
      <c r="GW19" s="236"/>
      <c r="GX19" s="236"/>
      <c r="GY19" s="236"/>
      <c r="GZ19" s="233">
        <f t="shared" si="79"/>
        <v>0</v>
      </c>
      <c r="HA19" s="234">
        <f>LEVEL1!IL119</f>
        <v>0</v>
      </c>
      <c r="HB19" s="231">
        <f t="shared" si="80"/>
        <v>0</v>
      </c>
      <c r="HC19" s="234">
        <f>LEVEL1!IN119</f>
        <v>0</v>
      </c>
      <c r="HD19" s="231">
        <f t="shared" si="81"/>
        <v>0</v>
      </c>
      <c r="HE19" s="234">
        <f>LEVEL1!IP119</f>
        <v>0</v>
      </c>
      <c r="HF19" s="231">
        <f t="shared" si="82"/>
        <v>0</v>
      </c>
      <c r="HG19" s="234">
        <f>LEVEL1!IR119</f>
        <v>0</v>
      </c>
      <c r="HH19" s="231">
        <f t="shared" si="83"/>
        <v>0</v>
      </c>
      <c r="HI19" s="231">
        <f t="shared" si="188"/>
        <v>0</v>
      </c>
      <c r="HJ19" s="231">
        <f t="shared" si="84"/>
        <v>0</v>
      </c>
      <c r="HK19" s="234">
        <f>LEVEL1!IV119</f>
        <v>0</v>
      </c>
      <c r="HL19" s="231">
        <f t="shared" si="85"/>
        <v>0</v>
      </c>
      <c r="HM19" s="231">
        <f t="shared" si="189"/>
        <v>0</v>
      </c>
      <c r="HN19" s="231">
        <f t="shared" si="86"/>
        <v>0</v>
      </c>
      <c r="HO19" s="235">
        <f>LEVEL1!JB119</f>
        <v>0</v>
      </c>
      <c r="HP19" s="236"/>
      <c r="HQ19" s="236"/>
      <c r="HR19" s="236"/>
      <c r="HS19" s="236"/>
      <c r="HT19" s="233">
        <f t="shared" si="87"/>
        <v>0</v>
      </c>
      <c r="HU19" s="234">
        <f>LEVEL1!JF119</f>
        <v>0</v>
      </c>
      <c r="HV19" s="231">
        <f t="shared" si="88"/>
        <v>0</v>
      </c>
      <c r="HW19" s="234">
        <f>LEVEL1!JH119</f>
        <v>0</v>
      </c>
      <c r="HX19" s="231">
        <f t="shared" si="89"/>
        <v>0</v>
      </c>
      <c r="HY19" s="234">
        <f>LEVEL1!JJ119</f>
        <v>0</v>
      </c>
      <c r="HZ19" s="231">
        <f t="shared" si="90"/>
        <v>0</v>
      </c>
      <c r="IA19" s="234">
        <f>LEVEL1!JL119</f>
        <v>0</v>
      </c>
      <c r="IB19" s="231">
        <f t="shared" si="91"/>
        <v>0</v>
      </c>
      <c r="IC19" s="231">
        <f t="shared" si="190"/>
        <v>0</v>
      </c>
      <c r="ID19" s="231">
        <f t="shared" si="92"/>
        <v>0</v>
      </c>
      <c r="IE19" s="234">
        <f>LEVEL1!JP119</f>
        <v>0</v>
      </c>
      <c r="IF19" s="231">
        <f t="shared" si="93"/>
        <v>0</v>
      </c>
      <c r="IG19" s="231">
        <f t="shared" si="191"/>
        <v>0</v>
      </c>
      <c r="IH19" s="231">
        <f t="shared" si="94"/>
        <v>0</v>
      </c>
      <c r="II19" s="235">
        <f>LEVEL1!JV119</f>
        <v>0</v>
      </c>
      <c r="IJ19" s="236"/>
      <c r="IK19" s="236"/>
      <c r="IL19" s="236"/>
      <c r="IM19" s="236"/>
      <c r="IN19" s="233">
        <f t="shared" si="95"/>
        <v>0</v>
      </c>
      <c r="IO19" s="234">
        <f>LEVEL1!JZ119</f>
        <v>0</v>
      </c>
      <c r="IP19" s="231">
        <f t="shared" si="96"/>
        <v>0</v>
      </c>
      <c r="IQ19" s="234">
        <f>LEVEL1!KB119</f>
        <v>0</v>
      </c>
      <c r="IR19" s="231">
        <f t="shared" si="97"/>
        <v>0</v>
      </c>
      <c r="IS19" s="234">
        <f>LEVEL1!KD119</f>
        <v>0</v>
      </c>
      <c r="IT19" s="231">
        <f t="shared" si="98"/>
        <v>0</v>
      </c>
      <c r="IU19" s="234">
        <f>LEVEL1!KF119</f>
        <v>0</v>
      </c>
      <c r="IV19" s="231">
        <f t="shared" si="99"/>
        <v>0</v>
      </c>
      <c r="IW19" s="231">
        <f t="shared" si="192"/>
        <v>0</v>
      </c>
      <c r="IX19" s="231">
        <f t="shared" si="100"/>
        <v>0</v>
      </c>
      <c r="IY19" s="234">
        <f>LEVEL1!KJ119</f>
        <v>0</v>
      </c>
      <c r="IZ19" s="231">
        <f t="shared" si="101"/>
        <v>0</v>
      </c>
      <c r="JA19" s="231">
        <f t="shared" si="193"/>
        <v>0</v>
      </c>
      <c r="JB19" s="231">
        <f t="shared" si="102"/>
        <v>0</v>
      </c>
      <c r="JC19" s="235">
        <f>LEVEL1!KP119</f>
        <v>0</v>
      </c>
      <c r="JD19" s="236"/>
      <c r="JE19" s="236"/>
      <c r="JF19" s="236"/>
      <c r="JG19" s="236"/>
      <c r="JH19" s="233">
        <f t="shared" si="103"/>
        <v>0</v>
      </c>
      <c r="JI19" s="234">
        <f>LEVEL1!KT119</f>
        <v>0</v>
      </c>
      <c r="JJ19" s="231">
        <f t="shared" si="104"/>
        <v>0</v>
      </c>
      <c r="JK19" s="234">
        <f>LEVEL1!KV119</f>
        <v>0</v>
      </c>
      <c r="JL19" s="231">
        <f t="shared" si="105"/>
        <v>0</v>
      </c>
      <c r="JM19" s="234">
        <f>LEVEL1!KX119</f>
        <v>0</v>
      </c>
      <c r="JN19" s="231">
        <f t="shared" si="106"/>
        <v>0</v>
      </c>
      <c r="JO19" s="234">
        <f>LEVEL1!KZ119</f>
        <v>0</v>
      </c>
      <c r="JP19" s="231">
        <f t="shared" si="107"/>
        <v>0</v>
      </c>
      <c r="JQ19" s="231">
        <f t="shared" si="194"/>
        <v>0</v>
      </c>
      <c r="JR19" s="231">
        <f t="shared" si="108"/>
        <v>0</v>
      </c>
      <c r="JS19" s="234">
        <f>LEVEL1!LD119</f>
        <v>0</v>
      </c>
      <c r="JT19" s="231">
        <f t="shared" si="109"/>
        <v>0</v>
      </c>
      <c r="JU19" s="231">
        <f t="shared" si="195"/>
        <v>0</v>
      </c>
      <c r="JV19" s="231">
        <f t="shared" si="110"/>
        <v>0</v>
      </c>
      <c r="JW19" s="235">
        <f>LEVEL1!LJ119</f>
        <v>0</v>
      </c>
      <c r="JX19" s="236"/>
      <c r="JY19" s="236"/>
      <c r="JZ19" s="236"/>
      <c r="KA19" s="236"/>
      <c r="KB19" s="233">
        <f t="shared" si="111"/>
        <v>0</v>
      </c>
      <c r="KC19" s="234">
        <f>LEVEL1!LN119</f>
        <v>0</v>
      </c>
      <c r="KD19" s="231">
        <f t="shared" si="112"/>
        <v>0</v>
      </c>
      <c r="KE19" s="234">
        <f>LEVEL1!LP119</f>
        <v>0</v>
      </c>
      <c r="KF19" s="231">
        <f t="shared" si="113"/>
        <v>0</v>
      </c>
      <c r="KG19" s="234">
        <f>LEVEL1!LR119</f>
        <v>0</v>
      </c>
      <c r="KH19" s="231">
        <f t="shared" si="114"/>
        <v>0</v>
      </c>
      <c r="KI19" s="234">
        <f>LEVEL1!LT119</f>
        <v>0</v>
      </c>
      <c r="KJ19" s="231">
        <f t="shared" si="115"/>
        <v>0</v>
      </c>
      <c r="KK19" s="231">
        <f t="shared" si="196"/>
        <v>0</v>
      </c>
      <c r="KL19" s="231">
        <f t="shared" si="116"/>
        <v>0</v>
      </c>
      <c r="KM19" s="234">
        <f>LEVEL1!LX119</f>
        <v>0</v>
      </c>
      <c r="KN19" s="231">
        <f t="shared" si="117"/>
        <v>0</v>
      </c>
      <c r="KO19" s="231">
        <f t="shared" si="197"/>
        <v>0</v>
      </c>
      <c r="KP19" s="231">
        <f t="shared" si="118"/>
        <v>0</v>
      </c>
      <c r="KQ19" s="235">
        <f>LEVEL1!MD119</f>
        <v>0</v>
      </c>
      <c r="KR19" s="236"/>
      <c r="KS19" s="236"/>
      <c r="KT19" s="236"/>
      <c r="KU19" s="236"/>
      <c r="KV19" s="233">
        <f t="shared" si="119"/>
        <v>0</v>
      </c>
      <c r="KW19" s="234">
        <f>LEVEL1!MH119</f>
        <v>0</v>
      </c>
      <c r="KX19" s="231">
        <f t="shared" si="120"/>
        <v>0</v>
      </c>
      <c r="KY19" s="234">
        <f>LEVEL1!MJ119</f>
        <v>0</v>
      </c>
      <c r="KZ19" s="231">
        <f t="shared" si="121"/>
        <v>0</v>
      </c>
      <c r="LA19" s="234">
        <f>LEVEL1!ML119</f>
        <v>0</v>
      </c>
      <c r="LB19" s="231">
        <f t="shared" si="122"/>
        <v>0</v>
      </c>
      <c r="LC19" s="234">
        <f>LEVEL1!MN119</f>
        <v>0</v>
      </c>
      <c r="LD19" s="231">
        <f t="shared" si="123"/>
        <v>0</v>
      </c>
      <c r="LE19" s="231">
        <f t="shared" si="198"/>
        <v>0</v>
      </c>
      <c r="LF19" s="231">
        <f t="shared" si="124"/>
        <v>0</v>
      </c>
      <c r="LG19" s="234">
        <f>LEVEL1!MR119</f>
        <v>0</v>
      </c>
      <c r="LH19" s="231">
        <f t="shared" si="125"/>
        <v>0</v>
      </c>
      <c r="LI19" s="231">
        <f t="shared" si="199"/>
        <v>0</v>
      </c>
      <c r="LJ19" s="231">
        <f t="shared" si="126"/>
        <v>0</v>
      </c>
      <c r="LK19" s="235">
        <f>LEVEL1!MX119</f>
        <v>0</v>
      </c>
      <c r="LL19" s="236"/>
      <c r="LM19" s="236"/>
      <c r="LN19" s="236"/>
      <c r="LO19" s="236"/>
      <c r="LP19" s="233">
        <f t="shared" si="127"/>
        <v>0</v>
      </c>
      <c r="LQ19" s="234">
        <f>LEVEL1!NB119</f>
        <v>0</v>
      </c>
      <c r="LR19" s="231">
        <f t="shared" si="128"/>
        <v>0</v>
      </c>
      <c r="LS19" s="234">
        <f>LEVEL1!ND119</f>
        <v>0</v>
      </c>
      <c r="LT19" s="231">
        <f t="shared" si="129"/>
        <v>0</v>
      </c>
      <c r="LU19" s="234">
        <f>LEVEL1!NF119</f>
        <v>0</v>
      </c>
      <c r="LV19" s="231">
        <f t="shared" si="130"/>
        <v>0</v>
      </c>
      <c r="LW19" s="234">
        <f>LEVEL1!NH119</f>
        <v>0</v>
      </c>
      <c r="LX19" s="231">
        <f t="shared" si="131"/>
        <v>0</v>
      </c>
      <c r="LY19" s="231">
        <f t="shared" si="200"/>
        <v>0</v>
      </c>
      <c r="LZ19" s="231">
        <f t="shared" si="132"/>
        <v>0</v>
      </c>
      <c r="MA19" s="234">
        <f>LEVEL1!NL119</f>
        <v>0</v>
      </c>
      <c r="MB19" s="231">
        <f t="shared" si="133"/>
        <v>0</v>
      </c>
      <c r="MC19" s="231">
        <f t="shared" si="201"/>
        <v>0</v>
      </c>
      <c r="MD19" s="231">
        <f t="shared" si="134"/>
        <v>0</v>
      </c>
      <c r="ME19" s="235">
        <f>LEVEL1!NR119</f>
        <v>0</v>
      </c>
      <c r="MF19" s="236"/>
      <c r="MG19" s="236"/>
      <c r="MH19" s="236"/>
      <c r="MI19" s="236"/>
      <c r="MJ19" s="233">
        <f t="shared" si="135"/>
        <v>0</v>
      </c>
      <c r="MK19" s="234">
        <f>LEVEL1!NV119</f>
        <v>0</v>
      </c>
      <c r="ML19" s="231">
        <f t="shared" si="136"/>
        <v>0</v>
      </c>
      <c r="MM19" s="234">
        <f>LEVEL1!NX119</f>
        <v>0</v>
      </c>
      <c r="MN19" s="231">
        <f t="shared" si="137"/>
        <v>0</v>
      </c>
      <c r="MO19" s="234">
        <f>LEVEL1!NZ119</f>
        <v>0</v>
      </c>
      <c r="MP19" s="231">
        <f t="shared" si="138"/>
        <v>0</v>
      </c>
      <c r="MQ19" s="234">
        <f>LEVEL1!OB119</f>
        <v>0</v>
      </c>
      <c r="MR19" s="231">
        <f t="shared" si="139"/>
        <v>0</v>
      </c>
      <c r="MS19" s="231">
        <f t="shared" si="202"/>
        <v>0</v>
      </c>
      <c r="MT19" s="231">
        <f t="shared" si="140"/>
        <v>0</v>
      </c>
      <c r="MU19" s="234">
        <f>LEVEL1!OF119</f>
        <v>0</v>
      </c>
      <c r="MV19" s="231">
        <f t="shared" si="141"/>
        <v>0</v>
      </c>
      <c r="MW19" s="231">
        <f t="shared" si="203"/>
        <v>0</v>
      </c>
      <c r="MX19" s="231">
        <f t="shared" si="142"/>
        <v>0</v>
      </c>
      <c r="MY19" s="235">
        <f>LEVEL1!OL119</f>
        <v>0</v>
      </c>
      <c r="MZ19" s="236"/>
      <c r="NA19" s="236"/>
      <c r="NB19" s="236"/>
      <c r="NC19" s="236"/>
      <c r="ND19" s="233">
        <f t="shared" si="143"/>
        <v>0</v>
      </c>
      <c r="NE19" s="234">
        <f>LEVEL1!OP119</f>
        <v>0</v>
      </c>
      <c r="NF19" s="231">
        <f t="shared" si="144"/>
        <v>0</v>
      </c>
      <c r="NG19" s="234">
        <f>LEVEL1!OR119</f>
        <v>0</v>
      </c>
      <c r="NH19" s="231">
        <f t="shared" si="145"/>
        <v>0</v>
      </c>
      <c r="NI19" s="234">
        <f>LEVEL1!OT119</f>
        <v>0</v>
      </c>
      <c r="NJ19" s="231">
        <f t="shared" si="146"/>
        <v>0</v>
      </c>
      <c r="NK19" s="234">
        <f>LEVEL1!OV119</f>
        <v>0</v>
      </c>
      <c r="NL19" s="231">
        <f t="shared" si="147"/>
        <v>0</v>
      </c>
      <c r="NM19" s="231">
        <f t="shared" si="204"/>
        <v>0</v>
      </c>
      <c r="NN19" s="231">
        <f t="shared" si="148"/>
        <v>0</v>
      </c>
      <c r="NO19" s="234">
        <f>LEVEL1!OZ119</f>
        <v>0</v>
      </c>
      <c r="NP19" s="231">
        <f t="shared" si="149"/>
        <v>0</v>
      </c>
      <c r="NQ19" s="231">
        <f t="shared" si="205"/>
        <v>0</v>
      </c>
      <c r="NR19" s="231">
        <f t="shared" si="150"/>
        <v>0</v>
      </c>
      <c r="NS19" s="235">
        <f>LEVEL1!PF119</f>
        <v>0</v>
      </c>
      <c r="NT19" s="236"/>
      <c r="NU19" s="236"/>
      <c r="NV19" s="236"/>
      <c r="NW19" s="236"/>
      <c r="NX19" s="233">
        <f t="shared" si="151"/>
        <v>0</v>
      </c>
      <c r="NY19" s="234">
        <f>LEVEL1!PJ119</f>
        <v>0</v>
      </c>
      <c r="NZ19" s="231">
        <f t="shared" si="152"/>
        <v>0</v>
      </c>
      <c r="OA19" s="234">
        <f>LEVEL1!PL119</f>
        <v>0</v>
      </c>
      <c r="OB19" s="231">
        <f t="shared" si="153"/>
        <v>0</v>
      </c>
      <c r="OC19" s="234">
        <f>LEVEL1!PN119</f>
        <v>0</v>
      </c>
      <c r="OD19" s="231">
        <f t="shared" si="154"/>
        <v>0</v>
      </c>
      <c r="OE19" s="234">
        <f>LEVEL1!PP119</f>
        <v>0</v>
      </c>
      <c r="OF19" s="231">
        <f t="shared" si="155"/>
        <v>0</v>
      </c>
      <c r="OG19" s="231">
        <f t="shared" si="206"/>
        <v>0</v>
      </c>
      <c r="OH19" s="231">
        <f t="shared" si="156"/>
        <v>0</v>
      </c>
      <c r="OI19" s="234">
        <f>LEVEL1!PT119</f>
        <v>0</v>
      </c>
      <c r="OJ19" s="231">
        <f t="shared" si="157"/>
        <v>0</v>
      </c>
      <c r="OK19" s="231">
        <f t="shared" si="207"/>
        <v>0</v>
      </c>
      <c r="OL19" s="231">
        <f t="shared" si="158"/>
        <v>0</v>
      </c>
      <c r="OM19" s="235">
        <f>LEVEL1!PZ119</f>
        <v>0</v>
      </c>
      <c r="ON19" s="236"/>
      <c r="OO19" s="236"/>
      <c r="OP19" s="236"/>
      <c r="OQ19" s="236"/>
      <c r="OR19" s="233">
        <f t="shared" si="159"/>
        <v>0</v>
      </c>
      <c r="OS19" s="234">
        <f>LEVEL1!QD119</f>
        <v>0</v>
      </c>
      <c r="OT19" s="231">
        <f t="shared" si="160"/>
        <v>0</v>
      </c>
      <c r="OU19" s="234">
        <f>LEVEL1!QF119</f>
        <v>0</v>
      </c>
      <c r="OV19" s="231">
        <f t="shared" si="161"/>
        <v>0</v>
      </c>
      <c r="OW19" s="234">
        <f>LEVEL1!QH119</f>
        <v>0</v>
      </c>
      <c r="OX19" s="231">
        <f t="shared" si="162"/>
        <v>0</v>
      </c>
      <c r="OY19" s="234">
        <f>LEVEL1!QJ119</f>
        <v>0</v>
      </c>
      <c r="OZ19" s="231">
        <f t="shared" si="163"/>
        <v>0</v>
      </c>
      <c r="PA19" s="231">
        <f t="shared" si="208"/>
        <v>0</v>
      </c>
      <c r="PB19" s="231">
        <f t="shared" si="164"/>
        <v>0</v>
      </c>
      <c r="PC19" s="234">
        <f>LEVEL1!QN119</f>
        <v>0</v>
      </c>
      <c r="PD19" s="231">
        <f t="shared" si="165"/>
        <v>0</v>
      </c>
      <c r="PE19" s="231">
        <f t="shared" si="209"/>
        <v>0</v>
      </c>
      <c r="PF19" s="231">
        <f t="shared" si="166"/>
        <v>0</v>
      </c>
      <c r="PG19" s="235">
        <f>LEVEL1!QT119</f>
        <v>0</v>
      </c>
    </row>
    <row r="20" spans="2:425" s="63" customFormat="1" ht="26.25" customHeight="1">
      <c r="B20" s="227">
        <v>10</v>
      </c>
      <c r="C20" s="228" t="str">
        <f>LEVEL1!C137</f>
        <v>STEEL WORKS</v>
      </c>
      <c r="D20" s="229"/>
      <c r="E20" s="230"/>
      <c r="F20" s="231" t="s">
        <v>28</v>
      </c>
      <c r="G20" s="232">
        <f>G80</f>
        <v>56</v>
      </c>
      <c r="H20" s="233">
        <f t="shared" si="0"/>
        <v>0</v>
      </c>
      <c r="I20" s="234">
        <f>LEVEL1!AI137</f>
        <v>0</v>
      </c>
      <c r="J20" s="231">
        <f t="shared" si="0"/>
        <v>7500000</v>
      </c>
      <c r="K20" s="234">
        <f>LEVEL1!AK137</f>
        <v>420000000</v>
      </c>
      <c r="L20" s="231">
        <f t="shared" si="1"/>
        <v>0</v>
      </c>
      <c r="M20" s="234">
        <f>LEVEL1!AM137</f>
        <v>0</v>
      </c>
      <c r="N20" s="231">
        <f t="shared" si="1"/>
        <v>0</v>
      </c>
      <c r="O20" s="234">
        <f>LEVEL1!AO137</f>
        <v>0</v>
      </c>
      <c r="P20" s="231">
        <f t="shared" si="3"/>
        <v>7500000</v>
      </c>
      <c r="Q20" s="231">
        <f t="shared" si="168"/>
        <v>420000000</v>
      </c>
      <c r="R20" s="231">
        <f t="shared" si="3"/>
        <v>1606787.8125</v>
      </c>
      <c r="S20" s="234">
        <f>LEVEL1!AS137</f>
        <v>89980117.5</v>
      </c>
      <c r="T20" s="231">
        <f t="shared" si="5"/>
        <v>9106787.8125</v>
      </c>
      <c r="U20" s="231">
        <f t="shared" si="169"/>
        <v>509980117.5</v>
      </c>
      <c r="V20" s="231">
        <f t="shared" si="5"/>
        <v>0</v>
      </c>
      <c r="W20" s="235">
        <f>LEVEL1!BD137</f>
        <v>0</v>
      </c>
      <c r="X20" s="236"/>
      <c r="Y20" s="236"/>
      <c r="Z20" s="236"/>
      <c r="AA20" s="236"/>
      <c r="AB20" s="233">
        <f t="shared" si="7"/>
        <v>0</v>
      </c>
      <c r="AC20" s="234">
        <f>LEVEL1!BH137</f>
        <v>0</v>
      </c>
      <c r="AD20" s="231">
        <f t="shared" si="8"/>
        <v>7500000</v>
      </c>
      <c r="AE20" s="234">
        <f>LEVEL1!BJ137</f>
        <v>420000000</v>
      </c>
      <c r="AF20" s="231">
        <f t="shared" si="9"/>
        <v>0</v>
      </c>
      <c r="AG20" s="234">
        <f>LEVEL1!BL137</f>
        <v>0</v>
      </c>
      <c r="AH20" s="231">
        <f t="shared" si="10"/>
        <v>0</v>
      </c>
      <c r="AI20" s="234">
        <f>LEVEL1!BN137</f>
        <v>0</v>
      </c>
      <c r="AJ20" s="231">
        <f t="shared" si="11"/>
        <v>7500000</v>
      </c>
      <c r="AK20" s="231">
        <f t="shared" si="170"/>
        <v>420000000</v>
      </c>
      <c r="AL20" s="231">
        <f t="shared" si="12"/>
        <v>1606787.8125</v>
      </c>
      <c r="AM20" s="234">
        <f>LEVEL1!BR137</f>
        <v>89980117.5</v>
      </c>
      <c r="AN20" s="231">
        <f t="shared" si="13"/>
        <v>9106787.8125</v>
      </c>
      <c r="AO20" s="231">
        <f t="shared" si="171"/>
        <v>509980117.5</v>
      </c>
      <c r="AP20" s="231">
        <f t="shared" si="14"/>
        <v>0</v>
      </c>
      <c r="AQ20" s="235">
        <f>LEVEL1!BX137</f>
        <v>0</v>
      </c>
      <c r="AR20" s="236"/>
      <c r="AS20" s="236"/>
      <c r="AT20" s="236"/>
      <c r="AU20" s="236"/>
      <c r="AV20" s="233">
        <f t="shared" si="15"/>
        <v>2104703.3624999998</v>
      </c>
      <c r="AW20" s="234">
        <f>LEVEL1!CB137</f>
        <v>117863388.3</v>
      </c>
      <c r="AX20" s="231">
        <f t="shared" si="16"/>
        <v>451960.43571428576</v>
      </c>
      <c r="AY20" s="234">
        <f>LEVEL1!CD137</f>
        <v>25309784.400000002</v>
      </c>
      <c r="AZ20" s="231">
        <f t="shared" si="17"/>
        <v>0</v>
      </c>
      <c r="BA20" s="234">
        <f>LEVEL1!CF137</f>
        <v>0</v>
      </c>
      <c r="BB20" s="231">
        <f t="shared" si="18"/>
        <v>680274.20535714284</v>
      </c>
      <c r="BC20" s="234">
        <f>LEVEL1!CH137</f>
        <v>38095355.5</v>
      </c>
      <c r="BD20" s="231">
        <f t="shared" si="19"/>
        <v>3236938.0035714284</v>
      </c>
      <c r="BE20" s="231">
        <f t="shared" si="172"/>
        <v>181268528.19999999</v>
      </c>
      <c r="BF20" s="231">
        <f t="shared" si="20"/>
        <v>695949.229132885</v>
      </c>
      <c r="BG20" s="237">
        <f t="shared" si="167"/>
        <v>38973156.831441559</v>
      </c>
      <c r="BH20" s="231">
        <f t="shared" si="21"/>
        <v>3932887.232704313</v>
      </c>
      <c r="BI20" s="231">
        <f t="shared" si="173"/>
        <v>220241685.03144154</v>
      </c>
      <c r="BJ20" s="231">
        <f t="shared" si="22"/>
        <v>0</v>
      </c>
      <c r="BK20" s="235">
        <f>LEVEL1!CX137</f>
        <v>0</v>
      </c>
      <c r="BL20" s="236"/>
      <c r="BM20" s="236"/>
      <c r="BN20" s="236"/>
      <c r="BO20" s="236"/>
      <c r="BP20" s="233">
        <f t="shared" si="23"/>
        <v>0</v>
      </c>
      <c r="BQ20" s="234">
        <f>LEVEL1!DB137</f>
        <v>0</v>
      </c>
      <c r="BR20" s="231">
        <f t="shared" si="24"/>
        <v>7500000</v>
      </c>
      <c r="BS20" s="234">
        <f>LEVEL1!DD137</f>
        <v>420000000</v>
      </c>
      <c r="BT20" s="231">
        <f t="shared" si="25"/>
        <v>0</v>
      </c>
      <c r="BU20" s="234">
        <f>LEVEL1!DF137</f>
        <v>0</v>
      </c>
      <c r="BV20" s="231">
        <f t="shared" si="26"/>
        <v>0</v>
      </c>
      <c r="BW20" s="234">
        <f>LEVEL1!DH137</f>
        <v>0</v>
      </c>
      <c r="BX20" s="231">
        <f t="shared" si="27"/>
        <v>7500000</v>
      </c>
      <c r="BY20" s="231">
        <f t="shared" si="174"/>
        <v>420000000</v>
      </c>
      <c r="BZ20" s="231">
        <f t="shared" si="28"/>
        <v>1606787.8125</v>
      </c>
      <c r="CA20" s="234">
        <f>LEVEL1!DL137</f>
        <v>89980117.5</v>
      </c>
      <c r="CB20" s="231">
        <f t="shared" si="29"/>
        <v>9106787.8125</v>
      </c>
      <c r="CC20" s="231">
        <f t="shared" si="175"/>
        <v>509980117.5</v>
      </c>
      <c r="CD20" s="231">
        <f t="shared" si="30"/>
        <v>0</v>
      </c>
      <c r="CE20" s="235">
        <f>LEVEL1!DR137</f>
        <v>0</v>
      </c>
      <c r="CF20" s="236"/>
      <c r="CG20" s="236"/>
      <c r="CH20" s="236"/>
      <c r="CI20" s="236"/>
      <c r="CJ20" s="233">
        <f t="shared" si="31"/>
        <v>0</v>
      </c>
      <c r="CK20" s="234">
        <f>LEVEL1!DV137</f>
        <v>0</v>
      </c>
      <c r="CL20" s="231">
        <f t="shared" si="32"/>
        <v>4500000</v>
      </c>
      <c r="CM20" s="234">
        <f>LEVEL1!DX137</f>
        <v>252000000</v>
      </c>
      <c r="CN20" s="231">
        <f t="shared" si="33"/>
        <v>500000</v>
      </c>
      <c r="CO20" s="234">
        <f>LEVEL1!DZ137</f>
        <v>28000000</v>
      </c>
      <c r="CP20" s="231">
        <f t="shared" si="34"/>
        <v>0</v>
      </c>
      <c r="CQ20" s="234">
        <f>LEVEL1!EB137</f>
        <v>0</v>
      </c>
      <c r="CR20" s="231">
        <f t="shared" si="35"/>
        <v>5000000</v>
      </c>
      <c r="CS20" s="231">
        <f t="shared" si="176"/>
        <v>280000000</v>
      </c>
      <c r="CT20" s="231">
        <f t="shared" si="36"/>
        <v>1007357.6875</v>
      </c>
      <c r="CU20" s="234">
        <f>LEVEL1!EF137</f>
        <v>56412030.5</v>
      </c>
      <c r="CV20" s="231">
        <f t="shared" si="37"/>
        <v>6007357.6875</v>
      </c>
      <c r="CW20" s="231">
        <f t="shared" si="177"/>
        <v>336412030.5</v>
      </c>
      <c r="CX20" s="231">
        <f t="shared" si="38"/>
        <v>0</v>
      </c>
      <c r="CY20" s="235">
        <f>LEVEL1!EL137</f>
        <v>0</v>
      </c>
      <c r="CZ20" s="236"/>
      <c r="DA20" s="236"/>
      <c r="DB20" s="236"/>
      <c r="DC20" s="236"/>
      <c r="DD20" s="233">
        <f t="shared" si="39"/>
        <v>0</v>
      </c>
      <c r="DE20" s="234">
        <f>LEVEL1!EP137</f>
        <v>0</v>
      </c>
      <c r="DF20" s="231">
        <f t="shared" si="40"/>
        <v>4000000</v>
      </c>
      <c r="DG20" s="234">
        <f>LEVEL1!ER137</f>
        <v>224000000</v>
      </c>
      <c r="DH20" s="231">
        <f t="shared" si="41"/>
        <v>500000</v>
      </c>
      <c r="DI20" s="234">
        <f>LEVEL1!ET137</f>
        <v>28000000</v>
      </c>
      <c r="DJ20" s="231">
        <f t="shared" si="42"/>
        <v>628200</v>
      </c>
      <c r="DK20" s="234">
        <f>LEVEL1!EV137</f>
        <v>35179200</v>
      </c>
      <c r="DL20" s="231">
        <f t="shared" si="43"/>
        <v>5128200</v>
      </c>
      <c r="DM20" s="231">
        <f t="shared" si="178"/>
        <v>287179200</v>
      </c>
      <c r="DN20" s="231">
        <f t="shared" si="44"/>
        <v>954621.77399999998</v>
      </c>
      <c r="DO20" s="234">
        <f>LEVEL1!EZ137</f>
        <v>53458819.343999997</v>
      </c>
      <c r="DP20" s="231">
        <f t="shared" si="45"/>
        <v>6082821.7739999993</v>
      </c>
      <c r="DQ20" s="231">
        <f t="shared" si="179"/>
        <v>340638019.34399998</v>
      </c>
      <c r="DR20" s="231">
        <f t="shared" si="46"/>
        <v>0</v>
      </c>
      <c r="DS20" s="235">
        <f>LEVEL1!FF137</f>
        <v>0</v>
      </c>
      <c r="DT20" s="236"/>
      <c r="DU20" s="236"/>
      <c r="DV20" s="236"/>
      <c r="DW20" s="236"/>
      <c r="DX20" s="233">
        <f t="shared" si="47"/>
        <v>0</v>
      </c>
      <c r="DY20" s="234">
        <f>LEVEL1!FJ137</f>
        <v>0</v>
      </c>
      <c r="DZ20" s="231">
        <f t="shared" si="48"/>
        <v>4800000</v>
      </c>
      <c r="EA20" s="234">
        <f>LEVEL1!FL137</f>
        <v>268800000</v>
      </c>
      <c r="EB20" s="231">
        <f t="shared" si="49"/>
        <v>400000</v>
      </c>
      <c r="EC20" s="234">
        <f>LEVEL1!FN137</f>
        <v>22400000</v>
      </c>
      <c r="ED20" s="231">
        <f t="shared" si="50"/>
        <v>800000</v>
      </c>
      <c r="EE20" s="234">
        <f>LEVEL1!FP137</f>
        <v>44800000</v>
      </c>
      <c r="EF20" s="231">
        <f t="shared" si="51"/>
        <v>6000000</v>
      </c>
      <c r="EG20" s="231">
        <f t="shared" si="180"/>
        <v>336000000</v>
      </c>
      <c r="EH20" s="231">
        <f t="shared" si="52"/>
        <v>479846.56810257398</v>
      </c>
      <c r="EI20" s="234">
        <f>LEVEL1!FT137</f>
        <v>26871407.813744143</v>
      </c>
      <c r="EJ20" s="231">
        <f t="shared" si="53"/>
        <v>6479846.568102574</v>
      </c>
      <c r="EK20" s="231">
        <f t="shared" si="181"/>
        <v>362871407.81374413</v>
      </c>
      <c r="EL20" s="231">
        <f t="shared" si="54"/>
        <v>0</v>
      </c>
      <c r="EM20" s="235">
        <f>LEVEL1!FZ137</f>
        <v>0</v>
      </c>
      <c r="EN20" s="236"/>
      <c r="EO20" s="236"/>
      <c r="EP20" s="236"/>
      <c r="EQ20" s="236"/>
      <c r="ER20" s="233">
        <f t="shared" si="55"/>
        <v>0</v>
      </c>
      <c r="ES20" s="234">
        <f>LEVEL1!GD137</f>
        <v>0</v>
      </c>
      <c r="ET20" s="231">
        <f t="shared" si="56"/>
        <v>7500000</v>
      </c>
      <c r="EU20" s="234">
        <f>LEVEL1!GF137</f>
        <v>420000000</v>
      </c>
      <c r="EV20" s="231">
        <f t="shared" si="57"/>
        <v>0</v>
      </c>
      <c r="EW20" s="234">
        <f>LEVEL1!GH137</f>
        <v>0</v>
      </c>
      <c r="EX20" s="231">
        <f t="shared" si="58"/>
        <v>0</v>
      </c>
      <c r="EY20" s="234">
        <f>LEVEL1!GJ137</f>
        <v>0</v>
      </c>
      <c r="EZ20" s="231">
        <f t="shared" si="59"/>
        <v>7500000</v>
      </c>
      <c r="FA20" s="231">
        <f t="shared" si="182"/>
        <v>420000000</v>
      </c>
      <c r="FB20" s="231">
        <f t="shared" si="60"/>
        <v>1606787.8125</v>
      </c>
      <c r="FC20" s="234">
        <f>LEVEL1!GN137</f>
        <v>89980117.5</v>
      </c>
      <c r="FD20" s="231">
        <f t="shared" si="61"/>
        <v>9106787.8125</v>
      </c>
      <c r="FE20" s="231">
        <f t="shared" si="183"/>
        <v>509980117.5</v>
      </c>
      <c r="FF20" s="231">
        <f t="shared" si="62"/>
        <v>0</v>
      </c>
      <c r="FG20" s="235">
        <f>LEVEL1!GT137</f>
        <v>0</v>
      </c>
      <c r="FH20" s="236"/>
      <c r="FI20" s="236"/>
      <c r="FJ20" s="236"/>
      <c r="FK20" s="236"/>
      <c r="FL20" s="233">
        <f t="shared" si="63"/>
        <v>0</v>
      </c>
      <c r="FM20" s="234">
        <f>LEVEL1!GX137</f>
        <v>0</v>
      </c>
      <c r="FN20" s="231">
        <f t="shared" si="64"/>
        <v>7500000</v>
      </c>
      <c r="FO20" s="234">
        <f>LEVEL1!GZ137</f>
        <v>420000000</v>
      </c>
      <c r="FP20" s="231">
        <f t="shared" si="65"/>
        <v>0</v>
      </c>
      <c r="FQ20" s="234">
        <f>LEVEL1!HB137</f>
        <v>0</v>
      </c>
      <c r="FR20" s="231">
        <f t="shared" si="66"/>
        <v>0</v>
      </c>
      <c r="FS20" s="234">
        <f>LEVEL1!HD137</f>
        <v>0</v>
      </c>
      <c r="FT20" s="231">
        <f t="shared" si="67"/>
        <v>7500000</v>
      </c>
      <c r="FU20" s="231">
        <f t="shared" si="184"/>
        <v>420000000</v>
      </c>
      <c r="FV20" s="231">
        <f t="shared" si="68"/>
        <v>1606787.8125</v>
      </c>
      <c r="FW20" s="234">
        <f>LEVEL1!HH137</f>
        <v>89980117.5</v>
      </c>
      <c r="FX20" s="231">
        <f t="shared" si="69"/>
        <v>9106787.8125</v>
      </c>
      <c r="FY20" s="231">
        <f t="shared" si="185"/>
        <v>509980117.5</v>
      </c>
      <c r="FZ20" s="231">
        <f t="shared" si="70"/>
        <v>0</v>
      </c>
      <c r="GA20" s="235">
        <f>LEVEL1!HN137</f>
        <v>0</v>
      </c>
      <c r="GB20" s="236"/>
      <c r="GC20" s="236"/>
      <c r="GD20" s="236"/>
      <c r="GE20" s="236"/>
      <c r="GF20" s="233">
        <f t="shared" si="71"/>
        <v>0</v>
      </c>
      <c r="GG20" s="234">
        <f>LEVEL1!HR137</f>
        <v>0</v>
      </c>
      <c r="GH20" s="231">
        <f t="shared" si="72"/>
        <v>0</v>
      </c>
      <c r="GI20" s="234">
        <f>LEVEL1!HT137</f>
        <v>0</v>
      </c>
      <c r="GJ20" s="231">
        <f t="shared" si="73"/>
        <v>0</v>
      </c>
      <c r="GK20" s="234">
        <f>LEVEL1!HV137</f>
        <v>0</v>
      </c>
      <c r="GL20" s="231">
        <f t="shared" si="74"/>
        <v>0</v>
      </c>
      <c r="GM20" s="234">
        <f>LEVEL1!HX137</f>
        <v>0</v>
      </c>
      <c r="GN20" s="231">
        <f t="shared" si="75"/>
        <v>0</v>
      </c>
      <c r="GO20" s="231">
        <f t="shared" si="186"/>
        <v>0</v>
      </c>
      <c r="GP20" s="231">
        <f t="shared" si="76"/>
        <v>0</v>
      </c>
      <c r="GQ20" s="234">
        <f>LEVEL1!IB137</f>
        <v>0</v>
      </c>
      <c r="GR20" s="231">
        <f t="shared" si="77"/>
        <v>0</v>
      </c>
      <c r="GS20" s="231">
        <f t="shared" si="187"/>
        <v>0</v>
      </c>
      <c r="GT20" s="231">
        <f t="shared" si="78"/>
        <v>0</v>
      </c>
      <c r="GU20" s="235">
        <f>LEVEL1!IH137</f>
        <v>0</v>
      </c>
      <c r="GV20" s="236"/>
      <c r="GW20" s="236"/>
      <c r="GX20" s="236"/>
      <c r="GY20" s="236"/>
      <c r="GZ20" s="233">
        <f t="shared" si="79"/>
        <v>0</v>
      </c>
      <c r="HA20" s="234">
        <f>LEVEL1!IL137</f>
        <v>0</v>
      </c>
      <c r="HB20" s="231">
        <f t="shared" si="80"/>
        <v>0</v>
      </c>
      <c r="HC20" s="234">
        <f>LEVEL1!IN137</f>
        <v>0</v>
      </c>
      <c r="HD20" s="231">
        <f t="shared" si="81"/>
        <v>0</v>
      </c>
      <c r="HE20" s="234">
        <f>LEVEL1!IP137</f>
        <v>0</v>
      </c>
      <c r="HF20" s="231">
        <f t="shared" si="82"/>
        <v>0</v>
      </c>
      <c r="HG20" s="234">
        <f>LEVEL1!IR137</f>
        <v>0</v>
      </c>
      <c r="HH20" s="231">
        <f t="shared" si="83"/>
        <v>0</v>
      </c>
      <c r="HI20" s="231">
        <f t="shared" si="188"/>
        <v>0</v>
      </c>
      <c r="HJ20" s="231">
        <f t="shared" si="84"/>
        <v>0</v>
      </c>
      <c r="HK20" s="234">
        <f>LEVEL1!IV137</f>
        <v>0</v>
      </c>
      <c r="HL20" s="231">
        <f t="shared" si="85"/>
        <v>0</v>
      </c>
      <c r="HM20" s="231">
        <f t="shared" si="189"/>
        <v>0</v>
      </c>
      <c r="HN20" s="231">
        <f t="shared" si="86"/>
        <v>0</v>
      </c>
      <c r="HO20" s="235">
        <f>LEVEL1!JB137</f>
        <v>0</v>
      </c>
      <c r="HP20" s="236"/>
      <c r="HQ20" s="236"/>
      <c r="HR20" s="236"/>
      <c r="HS20" s="236"/>
      <c r="HT20" s="233">
        <f t="shared" si="87"/>
        <v>0</v>
      </c>
      <c r="HU20" s="234">
        <f>LEVEL1!JF137</f>
        <v>0</v>
      </c>
      <c r="HV20" s="231">
        <f t="shared" si="88"/>
        <v>0</v>
      </c>
      <c r="HW20" s="234">
        <f>LEVEL1!JH137</f>
        <v>0</v>
      </c>
      <c r="HX20" s="231">
        <f t="shared" si="89"/>
        <v>0</v>
      </c>
      <c r="HY20" s="234">
        <f>LEVEL1!JJ137</f>
        <v>0</v>
      </c>
      <c r="HZ20" s="231">
        <f t="shared" si="90"/>
        <v>0</v>
      </c>
      <c r="IA20" s="234">
        <f>LEVEL1!JL137</f>
        <v>0</v>
      </c>
      <c r="IB20" s="231">
        <f t="shared" si="91"/>
        <v>0</v>
      </c>
      <c r="IC20" s="231">
        <f t="shared" si="190"/>
        <v>0</v>
      </c>
      <c r="ID20" s="231">
        <f t="shared" si="92"/>
        <v>0</v>
      </c>
      <c r="IE20" s="234">
        <f>LEVEL1!JP137</f>
        <v>0</v>
      </c>
      <c r="IF20" s="231">
        <f t="shared" si="93"/>
        <v>0</v>
      </c>
      <c r="IG20" s="231">
        <f t="shared" si="191"/>
        <v>0</v>
      </c>
      <c r="IH20" s="231">
        <f t="shared" si="94"/>
        <v>0</v>
      </c>
      <c r="II20" s="235">
        <f>LEVEL1!JV137</f>
        <v>0</v>
      </c>
      <c r="IJ20" s="236"/>
      <c r="IK20" s="236"/>
      <c r="IL20" s="236"/>
      <c r="IM20" s="236"/>
      <c r="IN20" s="233">
        <f t="shared" si="95"/>
        <v>0</v>
      </c>
      <c r="IO20" s="234">
        <f>LEVEL1!JZ137</f>
        <v>0</v>
      </c>
      <c r="IP20" s="231">
        <f t="shared" si="96"/>
        <v>0</v>
      </c>
      <c r="IQ20" s="234">
        <f>LEVEL1!KB137</f>
        <v>0</v>
      </c>
      <c r="IR20" s="231">
        <f t="shared" si="97"/>
        <v>0</v>
      </c>
      <c r="IS20" s="234">
        <f>LEVEL1!KD137</f>
        <v>0</v>
      </c>
      <c r="IT20" s="231">
        <f t="shared" si="98"/>
        <v>0</v>
      </c>
      <c r="IU20" s="234">
        <f>LEVEL1!KF137</f>
        <v>0</v>
      </c>
      <c r="IV20" s="231">
        <f t="shared" si="99"/>
        <v>0</v>
      </c>
      <c r="IW20" s="231">
        <f t="shared" si="192"/>
        <v>0</v>
      </c>
      <c r="IX20" s="231">
        <f t="shared" si="100"/>
        <v>0</v>
      </c>
      <c r="IY20" s="234">
        <f>LEVEL1!KJ137</f>
        <v>0</v>
      </c>
      <c r="IZ20" s="231">
        <f t="shared" si="101"/>
        <v>0</v>
      </c>
      <c r="JA20" s="231">
        <f t="shared" si="193"/>
        <v>0</v>
      </c>
      <c r="JB20" s="231">
        <f t="shared" si="102"/>
        <v>0</v>
      </c>
      <c r="JC20" s="235">
        <f>LEVEL1!KP137</f>
        <v>0</v>
      </c>
      <c r="JD20" s="236"/>
      <c r="JE20" s="236"/>
      <c r="JF20" s="236"/>
      <c r="JG20" s="236"/>
      <c r="JH20" s="233">
        <f t="shared" si="103"/>
        <v>0</v>
      </c>
      <c r="JI20" s="234">
        <f>LEVEL1!KT137</f>
        <v>0</v>
      </c>
      <c r="JJ20" s="231">
        <f t="shared" si="104"/>
        <v>0</v>
      </c>
      <c r="JK20" s="234">
        <f>LEVEL1!KV137</f>
        <v>0</v>
      </c>
      <c r="JL20" s="231">
        <f t="shared" si="105"/>
        <v>0</v>
      </c>
      <c r="JM20" s="234">
        <f>LEVEL1!KX137</f>
        <v>0</v>
      </c>
      <c r="JN20" s="231">
        <f t="shared" si="106"/>
        <v>0</v>
      </c>
      <c r="JO20" s="234">
        <f>LEVEL1!KZ137</f>
        <v>0</v>
      </c>
      <c r="JP20" s="231">
        <f t="shared" si="107"/>
        <v>0</v>
      </c>
      <c r="JQ20" s="231">
        <f t="shared" si="194"/>
        <v>0</v>
      </c>
      <c r="JR20" s="231">
        <f t="shared" si="108"/>
        <v>0</v>
      </c>
      <c r="JS20" s="234">
        <f>LEVEL1!LD137</f>
        <v>0</v>
      </c>
      <c r="JT20" s="231">
        <f t="shared" si="109"/>
        <v>0</v>
      </c>
      <c r="JU20" s="231">
        <f t="shared" si="195"/>
        <v>0</v>
      </c>
      <c r="JV20" s="231">
        <f t="shared" si="110"/>
        <v>0</v>
      </c>
      <c r="JW20" s="235">
        <f>LEVEL1!LJ137</f>
        <v>0</v>
      </c>
      <c r="JX20" s="236"/>
      <c r="JY20" s="236"/>
      <c r="JZ20" s="236"/>
      <c r="KA20" s="236"/>
      <c r="KB20" s="233">
        <f t="shared" si="111"/>
        <v>0</v>
      </c>
      <c r="KC20" s="234">
        <f>LEVEL1!LN137</f>
        <v>0</v>
      </c>
      <c r="KD20" s="231">
        <f t="shared" si="112"/>
        <v>0</v>
      </c>
      <c r="KE20" s="234">
        <f>LEVEL1!LP137</f>
        <v>0</v>
      </c>
      <c r="KF20" s="231">
        <f t="shared" si="113"/>
        <v>0</v>
      </c>
      <c r="KG20" s="234">
        <f>LEVEL1!LR137</f>
        <v>0</v>
      </c>
      <c r="KH20" s="231">
        <f t="shared" si="114"/>
        <v>0</v>
      </c>
      <c r="KI20" s="234">
        <f>LEVEL1!LT137</f>
        <v>0</v>
      </c>
      <c r="KJ20" s="231">
        <f t="shared" si="115"/>
        <v>0</v>
      </c>
      <c r="KK20" s="231">
        <f t="shared" si="196"/>
        <v>0</v>
      </c>
      <c r="KL20" s="231">
        <f t="shared" si="116"/>
        <v>0</v>
      </c>
      <c r="KM20" s="234">
        <f>LEVEL1!LX137</f>
        <v>0</v>
      </c>
      <c r="KN20" s="231">
        <f t="shared" si="117"/>
        <v>0</v>
      </c>
      <c r="KO20" s="231">
        <f t="shared" si="197"/>
        <v>0</v>
      </c>
      <c r="KP20" s="231">
        <f t="shared" si="118"/>
        <v>0</v>
      </c>
      <c r="KQ20" s="235">
        <f>LEVEL1!MD137</f>
        <v>0</v>
      </c>
      <c r="KR20" s="236"/>
      <c r="KS20" s="236"/>
      <c r="KT20" s="236"/>
      <c r="KU20" s="236"/>
      <c r="KV20" s="233">
        <f t="shared" si="119"/>
        <v>0</v>
      </c>
      <c r="KW20" s="234">
        <f>LEVEL1!MH137</f>
        <v>0</v>
      </c>
      <c r="KX20" s="231">
        <f t="shared" si="120"/>
        <v>0</v>
      </c>
      <c r="KY20" s="234">
        <f>LEVEL1!MJ137</f>
        <v>0</v>
      </c>
      <c r="KZ20" s="231">
        <f t="shared" si="121"/>
        <v>0</v>
      </c>
      <c r="LA20" s="234">
        <f>LEVEL1!ML137</f>
        <v>0</v>
      </c>
      <c r="LB20" s="231">
        <f t="shared" si="122"/>
        <v>0</v>
      </c>
      <c r="LC20" s="234">
        <f>LEVEL1!MN137</f>
        <v>0</v>
      </c>
      <c r="LD20" s="231">
        <f t="shared" si="123"/>
        <v>0</v>
      </c>
      <c r="LE20" s="231">
        <f t="shared" si="198"/>
        <v>0</v>
      </c>
      <c r="LF20" s="231">
        <f t="shared" si="124"/>
        <v>0</v>
      </c>
      <c r="LG20" s="234">
        <f>LEVEL1!MR137</f>
        <v>0</v>
      </c>
      <c r="LH20" s="231">
        <f t="shared" si="125"/>
        <v>0</v>
      </c>
      <c r="LI20" s="231">
        <f t="shared" si="199"/>
        <v>0</v>
      </c>
      <c r="LJ20" s="231">
        <f t="shared" si="126"/>
        <v>0</v>
      </c>
      <c r="LK20" s="235">
        <f>LEVEL1!MX137</f>
        <v>0</v>
      </c>
      <c r="LL20" s="236"/>
      <c r="LM20" s="236"/>
      <c r="LN20" s="236"/>
      <c r="LO20" s="236"/>
      <c r="LP20" s="233">
        <f t="shared" si="127"/>
        <v>0</v>
      </c>
      <c r="LQ20" s="234">
        <f>LEVEL1!NB137</f>
        <v>0</v>
      </c>
      <c r="LR20" s="231">
        <f t="shared" si="128"/>
        <v>0</v>
      </c>
      <c r="LS20" s="234">
        <f>LEVEL1!ND137</f>
        <v>0</v>
      </c>
      <c r="LT20" s="231">
        <f t="shared" si="129"/>
        <v>0</v>
      </c>
      <c r="LU20" s="234">
        <f>LEVEL1!NF137</f>
        <v>0</v>
      </c>
      <c r="LV20" s="231">
        <f t="shared" si="130"/>
        <v>0</v>
      </c>
      <c r="LW20" s="234">
        <f>LEVEL1!NH137</f>
        <v>0</v>
      </c>
      <c r="LX20" s="231">
        <f t="shared" si="131"/>
        <v>0</v>
      </c>
      <c r="LY20" s="231">
        <f t="shared" si="200"/>
        <v>0</v>
      </c>
      <c r="LZ20" s="231">
        <f t="shared" si="132"/>
        <v>0</v>
      </c>
      <c r="MA20" s="234">
        <f>LEVEL1!NL137</f>
        <v>0</v>
      </c>
      <c r="MB20" s="231">
        <f t="shared" si="133"/>
        <v>0</v>
      </c>
      <c r="MC20" s="231">
        <f t="shared" si="201"/>
        <v>0</v>
      </c>
      <c r="MD20" s="231">
        <f t="shared" si="134"/>
        <v>0</v>
      </c>
      <c r="ME20" s="235">
        <f>LEVEL1!NR137</f>
        <v>0</v>
      </c>
      <c r="MF20" s="236"/>
      <c r="MG20" s="236"/>
      <c r="MH20" s="236"/>
      <c r="MI20" s="236"/>
      <c r="MJ20" s="233">
        <f t="shared" si="135"/>
        <v>0</v>
      </c>
      <c r="MK20" s="234">
        <f>LEVEL1!NV137</f>
        <v>0</v>
      </c>
      <c r="ML20" s="231">
        <f t="shared" si="136"/>
        <v>0</v>
      </c>
      <c r="MM20" s="234">
        <f>LEVEL1!NX137</f>
        <v>0</v>
      </c>
      <c r="MN20" s="231">
        <f t="shared" si="137"/>
        <v>0</v>
      </c>
      <c r="MO20" s="234">
        <f>LEVEL1!NZ137</f>
        <v>0</v>
      </c>
      <c r="MP20" s="231">
        <f t="shared" si="138"/>
        <v>0</v>
      </c>
      <c r="MQ20" s="234">
        <f>LEVEL1!OB137</f>
        <v>0</v>
      </c>
      <c r="MR20" s="231">
        <f t="shared" si="139"/>
        <v>0</v>
      </c>
      <c r="MS20" s="231">
        <f t="shared" si="202"/>
        <v>0</v>
      </c>
      <c r="MT20" s="231">
        <f t="shared" si="140"/>
        <v>0</v>
      </c>
      <c r="MU20" s="234">
        <f>LEVEL1!OF137</f>
        <v>0</v>
      </c>
      <c r="MV20" s="231">
        <f t="shared" si="141"/>
        <v>0</v>
      </c>
      <c r="MW20" s="231">
        <f t="shared" si="203"/>
        <v>0</v>
      </c>
      <c r="MX20" s="231">
        <f t="shared" si="142"/>
        <v>0</v>
      </c>
      <c r="MY20" s="235">
        <f>LEVEL1!OL137</f>
        <v>0</v>
      </c>
      <c r="MZ20" s="236"/>
      <c r="NA20" s="236"/>
      <c r="NB20" s="236"/>
      <c r="NC20" s="236"/>
      <c r="ND20" s="233">
        <f t="shared" si="143"/>
        <v>0</v>
      </c>
      <c r="NE20" s="234">
        <f>LEVEL1!OP137</f>
        <v>0</v>
      </c>
      <c r="NF20" s="231">
        <f t="shared" si="144"/>
        <v>0</v>
      </c>
      <c r="NG20" s="234">
        <f>LEVEL1!OR137</f>
        <v>0</v>
      </c>
      <c r="NH20" s="231">
        <f t="shared" si="145"/>
        <v>0</v>
      </c>
      <c r="NI20" s="234">
        <f>LEVEL1!OT137</f>
        <v>0</v>
      </c>
      <c r="NJ20" s="231">
        <f t="shared" si="146"/>
        <v>0</v>
      </c>
      <c r="NK20" s="234">
        <f>LEVEL1!OV137</f>
        <v>0</v>
      </c>
      <c r="NL20" s="231">
        <f t="shared" si="147"/>
        <v>0</v>
      </c>
      <c r="NM20" s="231">
        <f t="shared" si="204"/>
        <v>0</v>
      </c>
      <c r="NN20" s="231">
        <f t="shared" si="148"/>
        <v>0</v>
      </c>
      <c r="NO20" s="234">
        <f>LEVEL1!OZ137</f>
        <v>0</v>
      </c>
      <c r="NP20" s="231">
        <f t="shared" si="149"/>
        <v>0</v>
      </c>
      <c r="NQ20" s="231">
        <f t="shared" si="205"/>
        <v>0</v>
      </c>
      <c r="NR20" s="231">
        <f t="shared" si="150"/>
        <v>0</v>
      </c>
      <c r="NS20" s="235">
        <f>LEVEL1!PF137</f>
        <v>0</v>
      </c>
      <c r="NT20" s="236"/>
      <c r="NU20" s="236"/>
      <c r="NV20" s="236"/>
      <c r="NW20" s="236"/>
      <c r="NX20" s="233">
        <f t="shared" si="151"/>
        <v>0</v>
      </c>
      <c r="NY20" s="234">
        <f>LEVEL1!PJ137</f>
        <v>0</v>
      </c>
      <c r="NZ20" s="231">
        <f t="shared" si="152"/>
        <v>0</v>
      </c>
      <c r="OA20" s="234">
        <f>LEVEL1!PL137</f>
        <v>0</v>
      </c>
      <c r="OB20" s="231">
        <f t="shared" si="153"/>
        <v>0</v>
      </c>
      <c r="OC20" s="234">
        <f>LEVEL1!PN137</f>
        <v>0</v>
      </c>
      <c r="OD20" s="231">
        <f t="shared" si="154"/>
        <v>0</v>
      </c>
      <c r="OE20" s="234">
        <f>LEVEL1!PP137</f>
        <v>0</v>
      </c>
      <c r="OF20" s="231">
        <f t="shared" si="155"/>
        <v>0</v>
      </c>
      <c r="OG20" s="231">
        <f t="shared" si="206"/>
        <v>0</v>
      </c>
      <c r="OH20" s="231">
        <f t="shared" si="156"/>
        <v>0</v>
      </c>
      <c r="OI20" s="234">
        <f>LEVEL1!PT137</f>
        <v>0</v>
      </c>
      <c r="OJ20" s="231">
        <f t="shared" si="157"/>
        <v>0</v>
      </c>
      <c r="OK20" s="231">
        <f t="shared" si="207"/>
        <v>0</v>
      </c>
      <c r="OL20" s="231">
        <f t="shared" si="158"/>
        <v>0</v>
      </c>
      <c r="OM20" s="235">
        <f>LEVEL1!PZ137</f>
        <v>0</v>
      </c>
      <c r="ON20" s="236"/>
      <c r="OO20" s="236"/>
      <c r="OP20" s="236"/>
      <c r="OQ20" s="236"/>
      <c r="OR20" s="233">
        <f t="shared" si="159"/>
        <v>0</v>
      </c>
      <c r="OS20" s="234">
        <f>LEVEL1!QD137</f>
        <v>0</v>
      </c>
      <c r="OT20" s="231">
        <f t="shared" si="160"/>
        <v>0</v>
      </c>
      <c r="OU20" s="234">
        <f>LEVEL1!QF137</f>
        <v>0</v>
      </c>
      <c r="OV20" s="231">
        <f t="shared" si="161"/>
        <v>0</v>
      </c>
      <c r="OW20" s="234">
        <f>LEVEL1!QH137</f>
        <v>0</v>
      </c>
      <c r="OX20" s="231">
        <f t="shared" si="162"/>
        <v>0</v>
      </c>
      <c r="OY20" s="234">
        <f>LEVEL1!QJ137</f>
        <v>0</v>
      </c>
      <c r="OZ20" s="231">
        <f t="shared" si="163"/>
        <v>0</v>
      </c>
      <c r="PA20" s="231">
        <f t="shared" si="208"/>
        <v>0</v>
      </c>
      <c r="PB20" s="231">
        <f t="shared" si="164"/>
        <v>0</v>
      </c>
      <c r="PC20" s="234">
        <f>LEVEL1!QN137</f>
        <v>0</v>
      </c>
      <c r="PD20" s="231">
        <f t="shared" si="165"/>
        <v>0</v>
      </c>
      <c r="PE20" s="231">
        <f t="shared" si="209"/>
        <v>0</v>
      </c>
      <c r="PF20" s="231">
        <f t="shared" si="166"/>
        <v>0</v>
      </c>
      <c r="PG20" s="235">
        <f>LEVEL1!QT137</f>
        <v>0</v>
      </c>
    </row>
    <row r="21" spans="2:425" s="63" customFormat="1" ht="26.25" customHeight="1">
      <c r="B21" s="227">
        <v>11</v>
      </c>
      <c r="C21" s="228" t="str">
        <f>LEVEL1!C153</f>
        <v>MISC. WORKS</v>
      </c>
      <c r="D21" s="229"/>
      <c r="E21" s="230"/>
      <c r="F21" s="231" t="s">
        <v>29</v>
      </c>
      <c r="G21" s="232">
        <f>G81</f>
        <v>282</v>
      </c>
      <c r="H21" s="233">
        <f t="shared" si="0"/>
        <v>119475.74468085106</v>
      </c>
      <c r="I21" s="234">
        <f>LEVEL1!AI153</f>
        <v>33692160</v>
      </c>
      <c r="J21" s="231">
        <f t="shared" si="0"/>
        <v>76817.375886524824</v>
      </c>
      <c r="K21" s="234">
        <f>LEVEL1!AK153</f>
        <v>21662500</v>
      </c>
      <c r="L21" s="231">
        <f t="shared" si="1"/>
        <v>23049.64539007092</v>
      </c>
      <c r="M21" s="234">
        <f>LEVEL1!AM153</f>
        <v>6500000</v>
      </c>
      <c r="N21" s="231">
        <f t="shared" si="1"/>
        <v>0</v>
      </c>
      <c r="O21" s="234">
        <f>LEVEL1!AO153</f>
        <v>0</v>
      </c>
      <c r="P21" s="231">
        <f t="shared" si="3"/>
        <v>219342.7659574468</v>
      </c>
      <c r="Q21" s="231">
        <f t="shared" si="168"/>
        <v>61854660</v>
      </c>
      <c r="R21" s="231">
        <f t="shared" si="3"/>
        <v>31531.647353324464</v>
      </c>
      <c r="S21" s="234">
        <f>LEVEL1!AS153</f>
        <v>8891924.553637499</v>
      </c>
      <c r="T21" s="231">
        <f t="shared" si="5"/>
        <v>250874.41331077128</v>
      </c>
      <c r="U21" s="231">
        <f t="shared" si="169"/>
        <v>70746584.553637505</v>
      </c>
      <c r="V21" s="231">
        <f t="shared" si="5"/>
        <v>0</v>
      </c>
      <c r="W21" s="235">
        <f>LEVEL1!BD153</f>
        <v>0</v>
      </c>
      <c r="X21" s="236"/>
      <c r="Y21" s="236"/>
      <c r="Z21" s="236"/>
      <c r="AA21" s="236"/>
      <c r="AB21" s="233">
        <f t="shared" si="7"/>
        <v>150354.52127659574</v>
      </c>
      <c r="AC21" s="234">
        <f>LEVEL1!BH153</f>
        <v>42399975</v>
      </c>
      <c r="AD21" s="231">
        <f t="shared" si="8"/>
        <v>81979.609929078011</v>
      </c>
      <c r="AE21" s="234">
        <f>LEVEL1!BJ153</f>
        <v>23118250</v>
      </c>
      <c r="AF21" s="231">
        <f t="shared" si="9"/>
        <v>25086.113592952086</v>
      </c>
      <c r="AG21" s="234">
        <f>LEVEL1!BL153</f>
        <v>7074284.0332124885</v>
      </c>
      <c r="AH21" s="231">
        <f t="shared" si="10"/>
        <v>0</v>
      </c>
      <c r="AI21" s="234">
        <f>LEVEL1!BN153</f>
        <v>0</v>
      </c>
      <c r="AJ21" s="231">
        <f t="shared" si="11"/>
        <v>257420.24479862582</v>
      </c>
      <c r="AK21" s="231">
        <f t="shared" si="170"/>
        <v>72592509.033212483</v>
      </c>
      <c r="AL21" s="231">
        <f t="shared" si="12"/>
        <v>36768.664713508937</v>
      </c>
      <c r="AM21" s="234">
        <f>LEVEL1!BR153</f>
        <v>10368763.449209521</v>
      </c>
      <c r="AN21" s="231">
        <f t="shared" si="13"/>
        <v>294188.90951213479</v>
      </c>
      <c r="AO21" s="231">
        <f t="shared" si="171"/>
        <v>82961272.482422009</v>
      </c>
      <c r="AP21" s="231">
        <f t="shared" si="14"/>
        <v>0</v>
      </c>
      <c r="AQ21" s="235">
        <f>LEVEL1!BX153</f>
        <v>0</v>
      </c>
      <c r="AR21" s="236"/>
      <c r="AS21" s="236"/>
      <c r="AT21" s="236"/>
      <c r="AU21" s="236"/>
      <c r="AV21" s="233">
        <f t="shared" si="15"/>
        <v>67446.808510638293</v>
      </c>
      <c r="AW21" s="234">
        <f>LEVEL1!CB153</f>
        <v>19020000</v>
      </c>
      <c r="AX21" s="231">
        <f t="shared" si="16"/>
        <v>117943.26241134752</v>
      </c>
      <c r="AY21" s="234">
        <f>LEVEL1!CD153</f>
        <v>33260000</v>
      </c>
      <c r="AZ21" s="231">
        <f t="shared" si="17"/>
        <v>0</v>
      </c>
      <c r="BA21" s="234">
        <f>LEVEL1!CF153</f>
        <v>0</v>
      </c>
      <c r="BB21" s="231">
        <f t="shared" si="18"/>
        <v>16737.588652482271</v>
      </c>
      <c r="BC21" s="234">
        <f>LEVEL1!CH153</f>
        <v>4720000</v>
      </c>
      <c r="BD21" s="231">
        <f t="shared" si="19"/>
        <v>202127.6595744681</v>
      </c>
      <c r="BE21" s="231">
        <f t="shared" si="172"/>
        <v>57000000</v>
      </c>
      <c r="BF21" s="231">
        <f t="shared" si="20"/>
        <v>43457.918783763671</v>
      </c>
      <c r="BG21" s="237">
        <f t="shared" si="167"/>
        <v>12255133.097021356</v>
      </c>
      <c r="BH21" s="231">
        <f t="shared" si="21"/>
        <v>245585.57835823175</v>
      </c>
      <c r="BI21" s="231">
        <f t="shared" si="173"/>
        <v>69255133.097021356</v>
      </c>
      <c r="BJ21" s="231">
        <f t="shared" si="22"/>
        <v>0</v>
      </c>
      <c r="BK21" s="235">
        <f>LEVEL1!CX153</f>
        <v>0</v>
      </c>
      <c r="BL21" s="236"/>
      <c r="BM21" s="236"/>
      <c r="BN21" s="236"/>
      <c r="BO21" s="236"/>
      <c r="BP21" s="233">
        <f t="shared" si="23"/>
        <v>119475.74468085106</v>
      </c>
      <c r="BQ21" s="234">
        <f>LEVEL1!DB153</f>
        <v>33692160</v>
      </c>
      <c r="BR21" s="231">
        <f t="shared" si="24"/>
        <v>76817.375886524824</v>
      </c>
      <c r="BS21" s="234">
        <f>LEVEL1!DD153</f>
        <v>21662500</v>
      </c>
      <c r="BT21" s="231">
        <f t="shared" si="25"/>
        <v>23049.64539007092</v>
      </c>
      <c r="BU21" s="234">
        <f>LEVEL1!DF153</f>
        <v>6500000</v>
      </c>
      <c r="BV21" s="231">
        <f t="shared" si="26"/>
        <v>0</v>
      </c>
      <c r="BW21" s="234">
        <f>LEVEL1!DH153</f>
        <v>0</v>
      </c>
      <c r="BX21" s="231">
        <f t="shared" si="27"/>
        <v>219342.7659574468</v>
      </c>
      <c r="BY21" s="231">
        <f t="shared" si="174"/>
        <v>61854660</v>
      </c>
      <c r="BZ21" s="231">
        <f t="shared" si="28"/>
        <v>31531.647353324464</v>
      </c>
      <c r="CA21" s="234">
        <f>LEVEL1!DL153</f>
        <v>8891924.553637499</v>
      </c>
      <c r="CB21" s="231">
        <f t="shared" si="29"/>
        <v>250874.41331077128</v>
      </c>
      <c r="CC21" s="231">
        <f t="shared" si="175"/>
        <v>70746584.553637505</v>
      </c>
      <c r="CD21" s="231">
        <f t="shared" si="30"/>
        <v>0</v>
      </c>
      <c r="CE21" s="235">
        <f>LEVEL1!DR153</f>
        <v>0</v>
      </c>
      <c r="CF21" s="236"/>
      <c r="CG21" s="236"/>
      <c r="CH21" s="236"/>
      <c r="CI21" s="236"/>
      <c r="CJ21" s="233">
        <f t="shared" si="31"/>
        <v>164592.19858156028</v>
      </c>
      <c r="CK21" s="234">
        <f>LEVEL1!DV153</f>
        <v>46415000</v>
      </c>
      <c r="CL21" s="231">
        <f t="shared" si="32"/>
        <v>236861.70212765958</v>
      </c>
      <c r="CM21" s="234">
        <f>LEVEL1!DX153</f>
        <v>66795000</v>
      </c>
      <c r="CN21" s="231">
        <f t="shared" si="33"/>
        <v>29361.702127659573</v>
      </c>
      <c r="CO21" s="234">
        <f>LEVEL1!DZ153</f>
        <v>8280000</v>
      </c>
      <c r="CP21" s="231">
        <f t="shared" si="34"/>
        <v>0</v>
      </c>
      <c r="CQ21" s="234">
        <f>LEVEL1!EB153</f>
        <v>0</v>
      </c>
      <c r="CR21" s="231">
        <f t="shared" si="35"/>
        <v>430815.60283687944</v>
      </c>
      <c r="CS21" s="231">
        <f t="shared" si="176"/>
        <v>121490000</v>
      </c>
      <c r="CT21" s="231">
        <f t="shared" si="36"/>
        <v>71304.616695478719</v>
      </c>
      <c r="CU21" s="234">
        <f>LEVEL1!EF153</f>
        <v>20107901.908124998</v>
      </c>
      <c r="CV21" s="231">
        <f t="shared" si="37"/>
        <v>502120.21953235811</v>
      </c>
      <c r="CW21" s="231">
        <f t="shared" si="177"/>
        <v>141597901.90812498</v>
      </c>
      <c r="CX21" s="231">
        <f t="shared" si="38"/>
        <v>0</v>
      </c>
      <c r="CY21" s="235">
        <f>LEVEL1!EL153</f>
        <v>0</v>
      </c>
      <c r="CZ21" s="236"/>
      <c r="DA21" s="236"/>
      <c r="DB21" s="236"/>
      <c r="DC21" s="236"/>
      <c r="DD21" s="233">
        <f t="shared" si="39"/>
        <v>197035.46099290781</v>
      </c>
      <c r="DE21" s="234">
        <f>LEVEL1!EP153</f>
        <v>55564000</v>
      </c>
      <c r="DF21" s="231">
        <f t="shared" si="40"/>
        <v>88609.929078014189</v>
      </c>
      <c r="DG21" s="234">
        <f>LEVEL1!ER153</f>
        <v>24988000</v>
      </c>
      <c r="DH21" s="231">
        <f t="shared" si="41"/>
        <v>23049.64539007092</v>
      </c>
      <c r="DI21" s="234">
        <f>LEVEL1!ET153</f>
        <v>6500000</v>
      </c>
      <c r="DJ21" s="231">
        <f t="shared" si="42"/>
        <v>43077.588652482271</v>
      </c>
      <c r="DK21" s="234">
        <f>LEVEL1!EV153</f>
        <v>12147880</v>
      </c>
      <c r="DL21" s="231">
        <f t="shared" si="43"/>
        <v>351772.62411347521</v>
      </c>
      <c r="DM21" s="231">
        <f t="shared" si="178"/>
        <v>99199880</v>
      </c>
      <c r="DN21" s="231">
        <f t="shared" si="44"/>
        <v>46277.753780496452</v>
      </c>
      <c r="DO21" s="234">
        <f>LEVEL1!EZ153</f>
        <v>13050326.566099999</v>
      </c>
      <c r="DP21" s="231">
        <f t="shared" si="45"/>
        <v>398050.37789397163</v>
      </c>
      <c r="DQ21" s="231">
        <f t="shared" si="179"/>
        <v>112250206.5661</v>
      </c>
      <c r="DR21" s="231">
        <f t="shared" si="46"/>
        <v>0</v>
      </c>
      <c r="DS21" s="235">
        <f>LEVEL1!FF153</f>
        <v>0</v>
      </c>
      <c r="DT21" s="236"/>
      <c r="DU21" s="236"/>
      <c r="DV21" s="236"/>
      <c r="DW21" s="236"/>
      <c r="DX21" s="233">
        <f t="shared" si="47"/>
        <v>243179.78723404257</v>
      </c>
      <c r="DY21" s="234">
        <f>LEVEL1!FJ153</f>
        <v>68576700</v>
      </c>
      <c r="DZ21" s="231">
        <f t="shared" si="48"/>
        <v>315719.57446808513</v>
      </c>
      <c r="EA21" s="234">
        <f>LEVEL1!FL153</f>
        <v>89032920</v>
      </c>
      <c r="EB21" s="231">
        <f t="shared" si="49"/>
        <v>61371.631205673759</v>
      </c>
      <c r="EC21" s="234">
        <f>LEVEL1!FN153</f>
        <v>17306800</v>
      </c>
      <c r="ED21" s="231">
        <f t="shared" si="50"/>
        <v>36076.418439716312</v>
      </c>
      <c r="EE21" s="234">
        <f>LEVEL1!FP153</f>
        <v>10173550</v>
      </c>
      <c r="EF21" s="231">
        <f t="shared" si="51"/>
        <v>656347.41134751774</v>
      </c>
      <c r="EG21" s="231">
        <f t="shared" si="180"/>
        <v>185089970</v>
      </c>
      <c r="EH21" s="231">
        <f t="shared" si="52"/>
        <v>52491.008803019125</v>
      </c>
      <c r="EI21" s="234">
        <f>LEVEL1!FT153</f>
        <v>14802464.482451394</v>
      </c>
      <c r="EJ21" s="231">
        <f t="shared" si="53"/>
        <v>708838.42015053681</v>
      </c>
      <c r="EK21" s="231">
        <f t="shared" si="181"/>
        <v>199892434.48245138</v>
      </c>
      <c r="EL21" s="231">
        <f t="shared" si="54"/>
        <v>0</v>
      </c>
      <c r="EM21" s="235">
        <f>LEVEL1!FZ153</f>
        <v>0</v>
      </c>
      <c r="EN21" s="236"/>
      <c r="EO21" s="236"/>
      <c r="EP21" s="236"/>
      <c r="EQ21" s="236"/>
      <c r="ER21" s="233">
        <f t="shared" si="55"/>
        <v>199078.01418439715</v>
      </c>
      <c r="ES21" s="234">
        <f>LEVEL1!GD153</f>
        <v>56140000</v>
      </c>
      <c r="ET21" s="231">
        <f t="shared" si="56"/>
        <v>111312.05673758865</v>
      </c>
      <c r="EU21" s="234">
        <f>LEVEL1!GF153</f>
        <v>31390000</v>
      </c>
      <c r="EV21" s="231">
        <f t="shared" si="57"/>
        <v>7446.8085106382978</v>
      </c>
      <c r="EW21" s="234">
        <f>LEVEL1!GH153</f>
        <v>2100000</v>
      </c>
      <c r="EX21" s="231">
        <f t="shared" si="58"/>
        <v>0</v>
      </c>
      <c r="EY21" s="234">
        <f>LEVEL1!GJ153</f>
        <v>0</v>
      </c>
      <c r="EZ21" s="231">
        <f t="shared" si="59"/>
        <v>317836.87943262409</v>
      </c>
      <c r="FA21" s="231">
        <f t="shared" si="182"/>
        <v>89630000</v>
      </c>
      <c r="FB21" s="231">
        <f t="shared" si="60"/>
        <v>46285.054578900708</v>
      </c>
      <c r="FC21" s="234">
        <f>LEVEL1!GN153</f>
        <v>13052385.391249999</v>
      </c>
      <c r="FD21" s="231">
        <f t="shared" si="61"/>
        <v>364121.93401152483</v>
      </c>
      <c r="FE21" s="231">
        <f t="shared" si="183"/>
        <v>102682385.39125</v>
      </c>
      <c r="FF21" s="231">
        <f t="shared" si="62"/>
        <v>0</v>
      </c>
      <c r="FG21" s="235">
        <f>LEVEL1!GT153</f>
        <v>0</v>
      </c>
      <c r="FH21" s="236"/>
      <c r="FI21" s="236"/>
      <c r="FJ21" s="236"/>
      <c r="FK21" s="236"/>
      <c r="FL21" s="233">
        <f t="shared" si="63"/>
        <v>119475.74468085106</v>
      </c>
      <c r="FM21" s="234">
        <f>LEVEL1!GX153</f>
        <v>33692160</v>
      </c>
      <c r="FN21" s="231">
        <f t="shared" si="64"/>
        <v>76817.375886524824</v>
      </c>
      <c r="FO21" s="234">
        <f>LEVEL1!GZ153</f>
        <v>21662500</v>
      </c>
      <c r="FP21" s="231">
        <f t="shared" si="65"/>
        <v>23049.64539007092</v>
      </c>
      <c r="FQ21" s="234">
        <f>LEVEL1!HB153</f>
        <v>6500000</v>
      </c>
      <c r="FR21" s="231">
        <f t="shared" si="66"/>
        <v>0</v>
      </c>
      <c r="FS21" s="234">
        <f>LEVEL1!HD153</f>
        <v>0</v>
      </c>
      <c r="FT21" s="231">
        <f t="shared" si="67"/>
        <v>219342.7659574468</v>
      </c>
      <c r="FU21" s="231">
        <f t="shared" si="184"/>
        <v>61854660</v>
      </c>
      <c r="FV21" s="231">
        <f t="shared" si="68"/>
        <v>31531.647353324464</v>
      </c>
      <c r="FW21" s="234">
        <f>LEVEL1!HH153</f>
        <v>8891924.553637499</v>
      </c>
      <c r="FX21" s="231">
        <f t="shared" si="69"/>
        <v>250874.41331077128</v>
      </c>
      <c r="FY21" s="231">
        <f t="shared" si="185"/>
        <v>70746584.553637505</v>
      </c>
      <c r="FZ21" s="231">
        <f t="shared" si="70"/>
        <v>0</v>
      </c>
      <c r="GA21" s="235">
        <f>LEVEL1!HN153</f>
        <v>0</v>
      </c>
      <c r="GB21" s="236"/>
      <c r="GC21" s="236"/>
      <c r="GD21" s="236"/>
      <c r="GE21" s="236"/>
      <c r="GF21" s="233">
        <f t="shared" si="71"/>
        <v>0</v>
      </c>
      <c r="GG21" s="234">
        <f>LEVEL1!HR153</f>
        <v>0</v>
      </c>
      <c r="GH21" s="231">
        <f t="shared" si="72"/>
        <v>0</v>
      </c>
      <c r="GI21" s="234">
        <f>LEVEL1!HT153</f>
        <v>0</v>
      </c>
      <c r="GJ21" s="231">
        <f t="shared" si="73"/>
        <v>0</v>
      </c>
      <c r="GK21" s="234">
        <f>LEVEL1!HV153</f>
        <v>0</v>
      </c>
      <c r="GL21" s="231">
        <f t="shared" si="74"/>
        <v>0</v>
      </c>
      <c r="GM21" s="234">
        <f>LEVEL1!HX153</f>
        <v>0</v>
      </c>
      <c r="GN21" s="231">
        <f t="shared" si="75"/>
        <v>0</v>
      </c>
      <c r="GO21" s="231">
        <f t="shared" si="186"/>
        <v>0</v>
      </c>
      <c r="GP21" s="231">
        <f t="shared" si="76"/>
        <v>0</v>
      </c>
      <c r="GQ21" s="234">
        <f>LEVEL1!IB153</f>
        <v>0</v>
      </c>
      <c r="GR21" s="231">
        <f t="shared" si="77"/>
        <v>0</v>
      </c>
      <c r="GS21" s="231">
        <f t="shared" si="187"/>
        <v>0</v>
      </c>
      <c r="GT21" s="231">
        <f t="shared" si="78"/>
        <v>0</v>
      </c>
      <c r="GU21" s="235">
        <f>LEVEL1!IH153</f>
        <v>0</v>
      </c>
      <c r="GV21" s="236"/>
      <c r="GW21" s="236"/>
      <c r="GX21" s="236"/>
      <c r="GY21" s="236"/>
      <c r="GZ21" s="233">
        <f t="shared" si="79"/>
        <v>0</v>
      </c>
      <c r="HA21" s="234">
        <f>LEVEL1!IL153</f>
        <v>0</v>
      </c>
      <c r="HB21" s="231">
        <f t="shared" si="80"/>
        <v>0</v>
      </c>
      <c r="HC21" s="234">
        <f>LEVEL1!IN153</f>
        <v>0</v>
      </c>
      <c r="HD21" s="231">
        <f t="shared" si="81"/>
        <v>0</v>
      </c>
      <c r="HE21" s="234">
        <f>LEVEL1!IP153</f>
        <v>0</v>
      </c>
      <c r="HF21" s="231">
        <f t="shared" si="82"/>
        <v>0</v>
      </c>
      <c r="HG21" s="234">
        <f>LEVEL1!IR153</f>
        <v>0</v>
      </c>
      <c r="HH21" s="231">
        <f t="shared" si="83"/>
        <v>0</v>
      </c>
      <c r="HI21" s="231">
        <f t="shared" si="188"/>
        <v>0</v>
      </c>
      <c r="HJ21" s="231">
        <f t="shared" si="84"/>
        <v>0</v>
      </c>
      <c r="HK21" s="234">
        <f>LEVEL1!IV153</f>
        <v>0</v>
      </c>
      <c r="HL21" s="231">
        <f t="shared" si="85"/>
        <v>0</v>
      </c>
      <c r="HM21" s="231">
        <f t="shared" si="189"/>
        <v>0</v>
      </c>
      <c r="HN21" s="231">
        <f t="shared" si="86"/>
        <v>0</v>
      </c>
      <c r="HO21" s="235">
        <f>LEVEL1!JB153</f>
        <v>0</v>
      </c>
      <c r="HP21" s="236"/>
      <c r="HQ21" s="236"/>
      <c r="HR21" s="236"/>
      <c r="HS21" s="236"/>
      <c r="HT21" s="233">
        <f t="shared" si="87"/>
        <v>0</v>
      </c>
      <c r="HU21" s="234">
        <f>LEVEL1!JF153</f>
        <v>0</v>
      </c>
      <c r="HV21" s="231">
        <f t="shared" si="88"/>
        <v>0</v>
      </c>
      <c r="HW21" s="234">
        <f>LEVEL1!JH153</f>
        <v>0</v>
      </c>
      <c r="HX21" s="231">
        <f t="shared" si="89"/>
        <v>0</v>
      </c>
      <c r="HY21" s="234">
        <f>LEVEL1!JJ153</f>
        <v>0</v>
      </c>
      <c r="HZ21" s="231">
        <f t="shared" si="90"/>
        <v>0</v>
      </c>
      <c r="IA21" s="234">
        <f>LEVEL1!JL153</f>
        <v>0</v>
      </c>
      <c r="IB21" s="231">
        <f t="shared" si="91"/>
        <v>0</v>
      </c>
      <c r="IC21" s="231">
        <f t="shared" si="190"/>
        <v>0</v>
      </c>
      <c r="ID21" s="231">
        <f t="shared" si="92"/>
        <v>0</v>
      </c>
      <c r="IE21" s="234">
        <f>LEVEL1!JP153</f>
        <v>0</v>
      </c>
      <c r="IF21" s="231">
        <f t="shared" si="93"/>
        <v>0</v>
      </c>
      <c r="IG21" s="231">
        <f t="shared" si="191"/>
        <v>0</v>
      </c>
      <c r="IH21" s="231">
        <f t="shared" si="94"/>
        <v>0</v>
      </c>
      <c r="II21" s="235">
        <f>LEVEL1!JV153</f>
        <v>0</v>
      </c>
      <c r="IJ21" s="236"/>
      <c r="IK21" s="236"/>
      <c r="IL21" s="236"/>
      <c r="IM21" s="236"/>
      <c r="IN21" s="233">
        <f t="shared" si="95"/>
        <v>0</v>
      </c>
      <c r="IO21" s="234">
        <f>LEVEL1!JZ153</f>
        <v>0</v>
      </c>
      <c r="IP21" s="231">
        <f t="shared" si="96"/>
        <v>0</v>
      </c>
      <c r="IQ21" s="234">
        <f>LEVEL1!KB153</f>
        <v>0</v>
      </c>
      <c r="IR21" s="231">
        <f t="shared" si="97"/>
        <v>0</v>
      </c>
      <c r="IS21" s="234">
        <f>LEVEL1!KD153</f>
        <v>0</v>
      </c>
      <c r="IT21" s="231">
        <f t="shared" si="98"/>
        <v>0</v>
      </c>
      <c r="IU21" s="234">
        <f>LEVEL1!KF153</f>
        <v>0</v>
      </c>
      <c r="IV21" s="231">
        <f t="shared" si="99"/>
        <v>0</v>
      </c>
      <c r="IW21" s="231">
        <f t="shared" si="192"/>
        <v>0</v>
      </c>
      <c r="IX21" s="231">
        <f t="shared" si="100"/>
        <v>0</v>
      </c>
      <c r="IY21" s="234">
        <f>LEVEL1!KJ153</f>
        <v>0</v>
      </c>
      <c r="IZ21" s="231">
        <f t="shared" si="101"/>
        <v>0</v>
      </c>
      <c r="JA21" s="231">
        <f t="shared" si="193"/>
        <v>0</v>
      </c>
      <c r="JB21" s="231">
        <f t="shared" si="102"/>
        <v>0</v>
      </c>
      <c r="JC21" s="235">
        <f>LEVEL1!KP153</f>
        <v>0</v>
      </c>
      <c r="JD21" s="236"/>
      <c r="JE21" s="236"/>
      <c r="JF21" s="236"/>
      <c r="JG21" s="236"/>
      <c r="JH21" s="233">
        <f t="shared" si="103"/>
        <v>0</v>
      </c>
      <c r="JI21" s="234">
        <f>LEVEL1!KT153</f>
        <v>0</v>
      </c>
      <c r="JJ21" s="231">
        <f t="shared" si="104"/>
        <v>0</v>
      </c>
      <c r="JK21" s="234">
        <f>LEVEL1!KV153</f>
        <v>0</v>
      </c>
      <c r="JL21" s="231">
        <f t="shared" si="105"/>
        <v>0</v>
      </c>
      <c r="JM21" s="234">
        <f>LEVEL1!KX153</f>
        <v>0</v>
      </c>
      <c r="JN21" s="231">
        <f t="shared" si="106"/>
        <v>0</v>
      </c>
      <c r="JO21" s="234">
        <f>LEVEL1!KZ153</f>
        <v>0</v>
      </c>
      <c r="JP21" s="231">
        <f t="shared" si="107"/>
        <v>0</v>
      </c>
      <c r="JQ21" s="231">
        <f t="shared" si="194"/>
        <v>0</v>
      </c>
      <c r="JR21" s="231">
        <f t="shared" si="108"/>
        <v>0</v>
      </c>
      <c r="JS21" s="234">
        <f>LEVEL1!LD153</f>
        <v>0</v>
      </c>
      <c r="JT21" s="231">
        <f t="shared" si="109"/>
        <v>0</v>
      </c>
      <c r="JU21" s="231">
        <f t="shared" si="195"/>
        <v>0</v>
      </c>
      <c r="JV21" s="231">
        <f t="shared" si="110"/>
        <v>0</v>
      </c>
      <c r="JW21" s="235">
        <f>LEVEL1!LJ153</f>
        <v>0</v>
      </c>
      <c r="JX21" s="236"/>
      <c r="JY21" s="236"/>
      <c r="JZ21" s="236"/>
      <c r="KA21" s="236"/>
      <c r="KB21" s="233">
        <f t="shared" si="111"/>
        <v>0</v>
      </c>
      <c r="KC21" s="234">
        <f>LEVEL1!LN153</f>
        <v>0</v>
      </c>
      <c r="KD21" s="231">
        <f t="shared" si="112"/>
        <v>0</v>
      </c>
      <c r="KE21" s="234">
        <f>LEVEL1!LP153</f>
        <v>0</v>
      </c>
      <c r="KF21" s="231">
        <f t="shared" si="113"/>
        <v>0</v>
      </c>
      <c r="KG21" s="234">
        <f>LEVEL1!LR153</f>
        <v>0</v>
      </c>
      <c r="KH21" s="231">
        <f t="shared" si="114"/>
        <v>0</v>
      </c>
      <c r="KI21" s="234">
        <f>LEVEL1!LT153</f>
        <v>0</v>
      </c>
      <c r="KJ21" s="231">
        <f t="shared" si="115"/>
        <v>0</v>
      </c>
      <c r="KK21" s="231">
        <f t="shared" si="196"/>
        <v>0</v>
      </c>
      <c r="KL21" s="231">
        <f t="shared" si="116"/>
        <v>0</v>
      </c>
      <c r="KM21" s="234">
        <f>LEVEL1!LX153</f>
        <v>0</v>
      </c>
      <c r="KN21" s="231">
        <f t="shared" si="117"/>
        <v>0</v>
      </c>
      <c r="KO21" s="231">
        <f t="shared" si="197"/>
        <v>0</v>
      </c>
      <c r="KP21" s="231">
        <f t="shared" si="118"/>
        <v>0</v>
      </c>
      <c r="KQ21" s="235">
        <f>LEVEL1!MD153</f>
        <v>0</v>
      </c>
      <c r="KR21" s="236"/>
      <c r="KS21" s="236"/>
      <c r="KT21" s="236"/>
      <c r="KU21" s="236"/>
      <c r="KV21" s="233">
        <f t="shared" si="119"/>
        <v>0</v>
      </c>
      <c r="KW21" s="234">
        <f>LEVEL1!MH153</f>
        <v>0</v>
      </c>
      <c r="KX21" s="231">
        <f t="shared" si="120"/>
        <v>0</v>
      </c>
      <c r="KY21" s="234">
        <f>LEVEL1!MJ153</f>
        <v>0</v>
      </c>
      <c r="KZ21" s="231">
        <f t="shared" si="121"/>
        <v>0</v>
      </c>
      <c r="LA21" s="234">
        <f>LEVEL1!ML153</f>
        <v>0</v>
      </c>
      <c r="LB21" s="231">
        <f t="shared" si="122"/>
        <v>0</v>
      </c>
      <c r="LC21" s="234">
        <f>LEVEL1!MN153</f>
        <v>0</v>
      </c>
      <c r="LD21" s="231">
        <f t="shared" si="123"/>
        <v>0</v>
      </c>
      <c r="LE21" s="231">
        <f t="shared" si="198"/>
        <v>0</v>
      </c>
      <c r="LF21" s="231">
        <f t="shared" si="124"/>
        <v>0</v>
      </c>
      <c r="LG21" s="234">
        <f>LEVEL1!MR153</f>
        <v>0</v>
      </c>
      <c r="LH21" s="231">
        <f t="shared" si="125"/>
        <v>0</v>
      </c>
      <c r="LI21" s="231">
        <f t="shared" si="199"/>
        <v>0</v>
      </c>
      <c r="LJ21" s="231">
        <f t="shared" si="126"/>
        <v>0</v>
      </c>
      <c r="LK21" s="235">
        <f>LEVEL1!MX153</f>
        <v>0</v>
      </c>
      <c r="LL21" s="236"/>
      <c r="LM21" s="236"/>
      <c r="LN21" s="236"/>
      <c r="LO21" s="236"/>
      <c r="LP21" s="233">
        <f t="shared" si="127"/>
        <v>0</v>
      </c>
      <c r="LQ21" s="234">
        <f>LEVEL1!NB153</f>
        <v>0</v>
      </c>
      <c r="LR21" s="231">
        <f t="shared" si="128"/>
        <v>0</v>
      </c>
      <c r="LS21" s="234">
        <f>LEVEL1!ND153</f>
        <v>0</v>
      </c>
      <c r="LT21" s="231">
        <f t="shared" si="129"/>
        <v>0</v>
      </c>
      <c r="LU21" s="234">
        <f>LEVEL1!NF153</f>
        <v>0</v>
      </c>
      <c r="LV21" s="231">
        <f t="shared" si="130"/>
        <v>0</v>
      </c>
      <c r="LW21" s="234">
        <f>LEVEL1!NH153</f>
        <v>0</v>
      </c>
      <c r="LX21" s="231">
        <f t="shared" si="131"/>
        <v>0</v>
      </c>
      <c r="LY21" s="231">
        <f t="shared" si="200"/>
        <v>0</v>
      </c>
      <c r="LZ21" s="231">
        <f t="shared" si="132"/>
        <v>0</v>
      </c>
      <c r="MA21" s="234">
        <f>LEVEL1!NL153</f>
        <v>0</v>
      </c>
      <c r="MB21" s="231">
        <f t="shared" si="133"/>
        <v>0</v>
      </c>
      <c r="MC21" s="231">
        <f t="shared" si="201"/>
        <v>0</v>
      </c>
      <c r="MD21" s="231">
        <f t="shared" si="134"/>
        <v>0</v>
      </c>
      <c r="ME21" s="235">
        <f>LEVEL1!NR153</f>
        <v>0</v>
      </c>
      <c r="MF21" s="236"/>
      <c r="MG21" s="236"/>
      <c r="MH21" s="236"/>
      <c r="MI21" s="236"/>
      <c r="MJ21" s="233">
        <f t="shared" si="135"/>
        <v>0</v>
      </c>
      <c r="MK21" s="234">
        <f>LEVEL1!NV153</f>
        <v>0</v>
      </c>
      <c r="ML21" s="231">
        <f t="shared" si="136"/>
        <v>0</v>
      </c>
      <c r="MM21" s="234">
        <f>LEVEL1!NX153</f>
        <v>0</v>
      </c>
      <c r="MN21" s="231">
        <f t="shared" si="137"/>
        <v>0</v>
      </c>
      <c r="MO21" s="234">
        <f>LEVEL1!NZ153</f>
        <v>0</v>
      </c>
      <c r="MP21" s="231">
        <f t="shared" si="138"/>
        <v>0</v>
      </c>
      <c r="MQ21" s="234">
        <f>LEVEL1!OB153</f>
        <v>0</v>
      </c>
      <c r="MR21" s="231">
        <f t="shared" si="139"/>
        <v>0</v>
      </c>
      <c r="MS21" s="231">
        <f t="shared" si="202"/>
        <v>0</v>
      </c>
      <c r="MT21" s="231">
        <f t="shared" si="140"/>
        <v>0</v>
      </c>
      <c r="MU21" s="234">
        <f>LEVEL1!OF153</f>
        <v>0</v>
      </c>
      <c r="MV21" s="231">
        <f t="shared" si="141"/>
        <v>0</v>
      </c>
      <c r="MW21" s="231">
        <f t="shared" si="203"/>
        <v>0</v>
      </c>
      <c r="MX21" s="231">
        <f t="shared" si="142"/>
        <v>0</v>
      </c>
      <c r="MY21" s="235">
        <f>LEVEL1!OL153</f>
        <v>0</v>
      </c>
      <c r="MZ21" s="236"/>
      <c r="NA21" s="236"/>
      <c r="NB21" s="236"/>
      <c r="NC21" s="236"/>
      <c r="ND21" s="233">
        <f t="shared" si="143"/>
        <v>0</v>
      </c>
      <c r="NE21" s="234">
        <f>LEVEL1!OP153</f>
        <v>0</v>
      </c>
      <c r="NF21" s="231">
        <f t="shared" si="144"/>
        <v>0</v>
      </c>
      <c r="NG21" s="234">
        <f>LEVEL1!OR153</f>
        <v>0</v>
      </c>
      <c r="NH21" s="231">
        <f t="shared" si="145"/>
        <v>0</v>
      </c>
      <c r="NI21" s="234">
        <f>LEVEL1!OT153</f>
        <v>0</v>
      </c>
      <c r="NJ21" s="231">
        <f t="shared" si="146"/>
        <v>0</v>
      </c>
      <c r="NK21" s="234">
        <f>LEVEL1!OV153</f>
        <v>0</v>
      </c>
      <c r="NL21" s="231">
        <f t="shared" si="147"/>
        <v>0</v>
      </c>
      <c r="NM21" s="231">
        <f t="shared" si="204"/>
        <v>0</v>
      </c>
      <c r="NN21" s="231">
        <f t="shared" si="148"/>
        <v>0</v>
      </c>
      <c r="NO21" s="234">
        <f>LEVEL1!OZ153</f>
        <v>0</v>
      </c>
      <c r="NP21" s="231">
        <f t="shared" si="149"/>
        <v>0</v>
      </c>
      <c r="NQ21" s="231">
        <f t="shared" si="205"/>
        <v>0</v>
      </c>
      <c r="NR21" s="231">
        <f t="shared" si="150"/>
        <v>0</v>
      </c>
      <c r="NS21" s="235">
        <f>LEVEL1!PF153</f>
        <v>0</v>
      </c>
      <c r="NT21" s="236"/>
      <c r="NU21" s="236"/>
      <c r="NV21" s="236"/>
      <c r="NW21" s="236"/>
      <c r="NX21" s="233">
        <f t="shared" si="151"/>
        <v>0</v>
      </c>
      <c r="NY21" s="234">
        <f>LEVEL1!PJ153</f>
        <v>0</v>
      </c>
      <c r="NZ21" s="231">
        <f t="shared" si="152"/>
        <v>0</v>
      </c>
      <c r="OA21" s="234">
        <f>LEVEL1!PL153</f>
        <v>0</v>
      </c>
      <c r="OB21" s="231">
        <f t="shared" si="153"/>
        <v>0</v>
      </c>
      <c r="OC21" s="234">
        <f>LEVEL1!PN153</f>
        <v>0</v>
      </c>
      <c r="OD21" s="231">
        <f t="shared" si="154"/>
        <v>0</v>
      </c>
      <c r="OE21" s="234">
        <f>LEVEL1!PP153</f>
        <v>0</v>
      </c>
      <c r="OF21" s="231">
        <f t="shared" si="155"/>
        <v>0</v>
      </c>
      <c r="OG21" s="231">
        <f t="shared" si="206"/>
        <v>0</v>
      </c>
      <c r="OH21" s="231">
        <f t="shared" si="156"/>
        <v>0</v>
      </c>
      <c r="OI21" s="234">
        <f>LEVEL1!PT153</f>
        <v>0</v>
      </c>
      <c r="OJ21" s="231">
        <f t="shared" si="157"/>
        <v>0</v>
      </c>
      <c r="OK21" s="231">
        <f t="shared" si="207"/>
        <v>0</v>
      </c>
      <c r="OL21" s="231">
        <f t="shared" si="158"/>
        <v>0</v>
      </c>
      <c r="OM21" s="235">
        <f>LEVEL1!PZ153</f>
        <v>0</v>
      </c>
      <c r="ON21" s="236"/>
      <c r="OO21" s="236"/>
      <c r="OP21" s="236"/>
      <c r="OQ21" s="236"/>
      <c r="OR21" s="233">
        <f t="shared" si="159"/>
        <v>0</v>
      </c>
      <c r="OS21" s="234">
        <f>LEVEL1!QD153</f>
        <v>0</v>
      </c>
      <c r="OT21" s="231">
        <f t="shared" si="160"/>
        <v>0</v>
      </c>
      <c r="OU21" s="234">
        <f>LEVEL1!QF153</f>
        <v>0</v>
      </c>
      <c r="OV21" s="231">
        <f t="shared" si="161"/>
        <v>0</v>
      </c>
      <c r="OW21" s="234">
        <f>LEVEL1!QH153</f>
        <v>0</v>
      </c>
      <c r="OX21" s="231">
        <f t="shared" si="162"/>
        <v>0</v>
      </c>
      <c r="OY21" s="234">
        <f>LEVEL1!QJ153</f>
        <v>0</v>
      </c>
      <c r="OZ21" s="231">
        <f t="shared" si="163"/>
        <v>0</v>
      </c>
      <c r="PA21" s="231">
        <f t="shared" si="208"/>
        <v>0</v>
      </c>
      <c r="PB21" s="231">
        <f t="shared" si="164"/>
        <v>0</v>
      </c>
      <c r="PC21" s="234">
        <f>LEVEL1!QN153</f>
        <v>0</v>
      </c>
      <c r="PD21" s="231">
        <f t="shared" si="165"/>
        <v>0</v>
      </c>
      <c r="PE21" s="231">
        <f t="shared" si="209"/>
        <v>0</v>
      </c>
      <c r="PF21" s="231">
        <f t="shared" si="166"/>
        <v>0</v>
      </c>
      <c r="PG21" s="235">
        <f>LEVEL1!QT153</f>
        <v>0</v>
      </c>
    </row>
    <row r="22" spans="2:425" s="63" customFormat="1" ht="26.25" customHeight="1">
      <c r="B22" s="227">
        <v>13</v>
      </c>
      <c r="C22" s="228" t="str">
        <f>LEVEL1!C174</f>
        <v>PILE WORK</v>
      </c>
      <c r="D22" s="229"/>
      <c r="E22" s="230"/>
      <c r="F22" s="231" t="s">
        <v>29</v>
      </c>
      <c r="G22" s="232">
        <f>G85</f>
        <v>15583.5</v>
      </c>
      <c r="H22" s="233">
        <f t="shared" si="0"/>
        <v>0</v>
      </c>
      <c r="I22" s="234">
        <f>LEVEL1!AI174</f>
        <v>0</v>
      </c>
      <c r="J22" s="231">
        <f t="shared" si="0"/>
        <v>0</v>
      </c>
      <c r="K22" s="234">
        <f>LEVEL1!AK174</f>
        <v>0</v>
      </c>
      <c r="L22" s="231">
        <f t="shared" si="1"/>
        <v>0</v>
      </c>
      <c r="M22" s="234">
        <f>LEVEL1!AM174</f>
        <v>0</v>
      </c>
      <c r="N22" s="231">
        <f t="shared" si="1"/>
        <v>0</v>
      </c>
      <c r="O22" s="234">
        <f>LEVEL1!AO174</f>
        <v>0</v>
      </c>
      <c r="P22" s="231">
        <f t="shared" si="3"/>
        <v>0</v>
      </c>
      <c r="Q22" s="231">
        <f t="shared" si="168"/>
        <v>0</v>
      </c>
      <c r="R22" s="231">
        <f t="shared" si="3"/>
        <v>0</v>
      </c>
      <c r="S22" s="234">
        <f>LEVEL1!AS174</f>
        <v>0</v>
      </c>
      <c r="T22" s="231">
        <f t="shared" si="5"/>
        <v>0</v>
      </c>
      <c r="U22" s="231">
        <f t="shared" si="169"/>
        <v>0</v>
      </c>
      <c r="V22" s="231">
        <f t="shared" si="5"/>
        <v>0</v>
      </c>
      <c r="W22" s="235">
        <f>LEVEL1!BD174</f>
        <v>0</v>
      </c>
      <c r="X22" s="236"/>
      <c r="Y22" s="236"/>
      <c r="Z22" s="236"/>
      <c r="AA22" s="236"/>
      <c r="AB22" s="233">
        <f t="shared" si="7"/>
        <v>0</v>
      </c>
      <c r="AC22" s="234">
        <f>LEVEL1!BH174</f>
        <v>0</v>
      </c>
      <c r="AD22" s="231">
        <f t="shared" si="8"/>
        <v>0</v>
      </c>
      <c r="AE22" s="234">
        <f>LEVEL1!BJ174</f>
        <v>0</v>
      </c>
      <c r="AF22" s="231">
        <f t="shared" si="9"/>
        <v>0</v>
      </c>
      <c r="AG22" s="234">
        <f>LEVEL1!BL174</f>
        <v>0</v>
      </c>
      <c r="AH22" s="231">
        <f t="shared" si="10"/>
        <v>0</v>
      </c>
      <c r="AI22" s="234">
        <f>LEVEL1!BN174</f>
        <v>0</v>
      </c>
      <c r="AJ22" s="231">
        <f t="shared" si="11"/>
        <v>0</v>
      </c>
      <c r="AK22" s="231">
        <f t="shared" si="170"/>
        <v>0</v>
      </c>
      <c r="AL22" s="231">
        <f t="shared" si="12"/>
        <v>0</v>
      </c>
      <c r="AM22" s="234">
        <f>LEVEL1!BR174</f>
        <v>0</v>
      </c>
      <c r="AN22" s="231">
        <f t="shared" si="13"/>
        <v>0</v>
      </c>
      <c r="AO22" s="231">
        <f t="shared" si="171"/>
        <v>0</v>
      </c>
      <c r="AP22" s="231">
        <f t="shared" si="14"/>
        <v>0</v>
      </c>
      <c r="AQ22" s="235">
        <f>LEVEL1!BX174</f>
        <v>0</v>
      </c>
      <c r="AR22" s="236"/>
      <c r="AS22" s="236"/>
      <c r="AT22" s="236"/>
      <c r="AU22" s="236"/>
      <c r="AV22" s="233">
        <f t="shared" si="15"/>
        <v>13885.455770526518</v>
      </c>
      <c r="AW22" s="234">
        <f>LEVEL1!CB174</f>
        <v>216384000</v>
      </c>
      <c r="AX22" s="231">
        <f t="shared" si="16"/>
        <v>1126.1269932941893</v>
      </c>
      <c r="AY22" s="234">
        <f>LEVEL1!CD174</f>
        <v>17549000</v>
      </c>
      <c r="AZ22" s="231">
        <f t="shared" si="17"/>
        <v>1126.1269932941893</v>
      </c>
      <c r="BA22" s="234">
        <f>LEVEL1!CF174</f>
        <v>17549000</v>
      </c>
      <c r="BB22" s="231">
        <f t="shared" si="18"/>
        <v>2252.2539865883787</v>
      </c>
      <c r="BC22" s="234">
        <f>LEVEL1!CH174</f>
        <v>35098000</v>
      </c>
      <c r="BD22" s="231">
        <f t="shared" si="19"/>
        <v>18389.963743703276</v>
      </c>
      <c r="BE22" s="231">
        <f t="shared" si="172"/>
        <v>286580000</v>
      </c>
      <c r="BF22" s="231">
        <f t="shared" si="20"/>
        <v>3953.8851461136983</v>
      </c>
      <c r="BG22" s="237">
        <f t="shared" si="167"/>
        <v>61615369.174462818</v>
      </c>
      <c r="BH22" s="231">
        <f t="shared" si="21"/>
        <v>22343.848889816974</v>
      </c>
      <c r="BI22" s="231">
        <f t="shared" si="173"/>
        <v>348195369.1744628</v>
      </c>
      <c r="BJ22" s="231">
        <f t="shared" si="22"/>
        <v>0</v>
      </c>
      <c r="BK22" s="235">
        <f>LEVEL1!CX174</f>
        <v>0</v>
      </c>
      <c r="BL22" s="236"/>
      <c r="BM22" s="236"/>
      <c r="BN22" s="236"/>
      <c r="BO22" s="236"/>
      <c r="BP22" s="233">
        <f t="shared" si="23"/>
        <v>0</v>
      </c>
      <c r="BQ22" s="234">
        <f>LEVEL1!DB174</f>
        <v>0</v>
      </c>
      <c r="BR22" s="231">
        <f t="shared" si="24"/>
        <v>0</v>
      </c>
      <c r="BS22" s="234">
        <f>LEVEL1!DD174</f>
        <v>0</v>
      </c>
      <c r="BT22" s="231">
        <f t="shared" si="25"/>
        <v>0</v>
      </c>
      <c r="BU22" s="234">
        <f>LEVEL1!DF174</f>
        <v>0</v>
      </c>
      <c r="BV22" s="231">
        <f t="shared" si="26"/>
        <v>0</v>
      </c>
      <c r="BW22" s="234">
        <f>LEVEL1!DH174</f>
        <v>0</v>
      </c>
      <c r="BX22" s="231">
        <f t="shared" si="27"/>
        <v>0</v>
      </c>
      <c r="BY22" s="231">
        <f t="shared" si="174"/>
        <v>0</v>
      </c>
      <c r="BZ22" s="231">
        <f t="shared" si="28"/>
        <v>0</v>
      </c>
      <c r="CA22" s="234">
        <f>LEVEL1!DL174</f>
        <v>0</v>
      </c>
      <c r="CB22" s="231">
        <f t="shared" si="29"/>
        <v>0</v>
      </c>
      <c r="CC22" s="231">
        <f t="shared" si="175"/>
        <v>0</v>
      </c>
      <c r="CD22" s="231">
        <f t="shared" si="30"/>
        <v>0</v>
      </c>
      <c r="CE22" s="235">
        <f>LEVEL1!DR174</f>
        <v>0</v>
      </c>
      <c r="CF22" s="236"/>
      <c r="CG22" s="236"/>
      <c r="CH22" s="236"/>
      <c r="CI22" s="236"/>
      <c r="CJ22" s="233">
        <f t="shared" si="31"/>
        <v>0</v>
      </c>
      <c r="CK22" s="234">
        <f>LEVEL1!DV174</f>
        <v>0</v>
      </c>
      <c r="CL22" s="231">
        <f t="shared" si="32"/>
        <v>0</v>
      </c>
      <c r="CM22" s="234">
        <f>LEVEL1!DX174</f>
        <v>0</v>
      </c>
      <c r="CN22" s="231">
        <f t="shared" si="33"/>
        <v>0</v>
      </c>
      <c r="CO22" s="234">
        <f>LEVEL1!DZ174</f>
        <v>0</v>
      </c>
      <c r="CP22" s="231">
        <f t="shared" si="34"/>
        <v>0</v>
      </c>
      <c r="CQ22" s="234">
        <f>LEVEL1!EB174</f>
        <v>0</v>
      </c>
      <c r="CR22" s="231">
        <f t="shared" si="35"/>
        <v>0</v>
      </c>
      <c r="CS22" s="231">
        <f t="shared" si="176"/>
        <v>0</v>
      </c>
      <c r="CT22" s="231">
        <f t="shared" si="36"/>
        <v>0</v>
      </c>
      <c r="CU22" s="234">
        <f>LEVEL1!EF174</f>
        <v>0</v>
      </c>
      <c r="CV22" s="231">
        <f t="shared" si="37"/>
        <v>0</v>
      </c>
      <c r="CW22" s="231">
        <f t="shared" si="177"/>
        <v>0</v>
      </c>
      <c r="CX22" s="231">
        <f t="shared" si="38"/>
        <v>0</v>
      </c>
      <c r="CY22" s="235">
        <f>LEVEL1!EL174</f>
        <v>0</v>
      </c>
      <c r="CZ22" s="236"/>
      <c r="DA22" s="236"/>
      <c r="DB22" s="236"/>
      <c r="DC22" s="236"/>
      <c r="DD22" s="233">
        <f t="shared" si="39"/>
        <v>0</v>
      </c>
      <c r="DE22" s="234">
        <f>LEVEL1!EP174</f>
        <v>0</v>
      </c>
      <c r="DF22" s="231">
        <f t="shared" si="40"/>
        <v>0</v>
      </c>
      <c r="DG22" s="234">
        <f>LEVEL1!ER174</f>
        <v>0</v>
      </c>
      <c r="DH22" s="231">
        <f t="shared" si="41"/>
        <v>0</v>
      </c>
      <c r="DI22" s="234">
        <f>LEVEL1!ET174</f>
        <v>0</v>
      </c>
      <c r="DJ22" s="231">
        <f t="shared" si="42"/>
        <v>0</v>
      </c>
      <c r="DK22" s="234">
        <f>LEVEL1!EV174</f>
        <v>0</v>
      </c>
      <c r="DL22" s="231">
        <f t="shared" si="43"/>
        <v>0</v>
      </c>
      <c r="DM22" s="231">
        <f t="shared" si="178"/>
        <v>0</v>
      </c>
      <c r="DN22" s="231">
        <f t="shared" si="44"/>
        <v>0</v>
      </c>
      <c r="DO22" s="234">
        <f>LEVEL1!EZ174</f>
        <v>0</v>
      </c>
      <c r="DP22" s="231">
        <f t="shared" si="45"/>
        <v>0</v>
      </c>
      <c r="DQ22" s="231">
        <f t="shared" si="179"/>
        <v>0</v>
      </c>
      <c r="DR22" s="231">
        <f t="shared" si="46"/>
        <v>0</v>
      </c>
      <c r="DS22" s="235">
        <f>LEVEL1!FF174</f>
        <v>0</v>
      </c>
      <c r="DT22" s="236"/>
      <c r="DU22" s="236"/>
      <c r="DV22" s="236"/>
      <c r="DW22" s="236"/>
      <c r="DX22" s="233">
        <f t="shared" si="47"/>
        <v>0</v>
      </c>
      <c r="DY22" s="234">
        <f>LEVEL1!FJ174</f>
        <v>0</v>
      </c>
      <c r="DZ22" s="231">
        <f t="shared" si="48"/>
        <v>0</v>
      </c>
      <c r="EA22" s="234">
        <f>LEVEL1!FL174</f>
        <v>0</v>
      </c>
      <c r="EB22" s="231">
        <f t="shared" si="49"/>
        <v>0</v>
      </c>
      <c r="EC22" s="234">
        <f>LEVEL1!FN174</f>
        <v>0</v>
      </c>
      <c r="ED22" s="231">
        <f t="shared" si="50"/>
        <v>0</v>
      </c>
      <c r="EE22" s="234">
        <f>LEVEL1!FP174</f>
        <v>0</v>
      </c>
      <c r="EF22" s="231">
        <f t="shared" si="51"/>
        <v>0</v>
      </c>
      <c r="EG22" s="231">
        <f t="shared" si="180"/>
        <v>0</v>
      </c>
      <c r="EH22" s="231">
        <f t="shared" si="52"/>
        <v>0</v>
      </c>
      <c r="EI22" s="234">
        <f>LEVEL1!FT174</f>
        <v>0</v>
      </c>
      <c r="EJ22" s="231">
        <f t="shared" si="53"/>
        <v>0</v>
      </c>
      <c r="EK22" s="231">
        <f t="shared" si="181"/>
        <v>0</v>
      </c>
      <c r="EL22" s="231">
        <f t="shared" si="54"/>
        <v>0</v>
      </c>
      <c r="EM22" s="235">
        <f>LEVEL1!FZ174</f>
        <v>0</v>
      </c>
      <c r="EN22" s="236"/>
      <c r="EO22" s="236"/>
      <c r="EP22" s="236"/>
      <c r="EQ22" s="236"/>
      <c r="ER22" s="233">
        <f t="shared" si="55"/>
        <v>0</v>
      </c>
      <c r="ES22" s="234">
        <f>LEVEL1!GD174</f>
        <v>0</v>
      </c>
      <c r="ET22" s="231">
        <f t="shared" si="56"/>
        <v>0</v>
      </c>
      <c r="EU22" s="234">
        <f>LEVEL1!GF174</f>
        <v>0</v>
      </c>
      <c r="EV22" s="231">
        <f t="shared" si="57"/>
        <v>0</v>
      </c>
      <c r="EW22" s="234">
        <f>LEVEL1!GH174</f>
        <v>0</v>
      </c>
      <c r="EX22" s="231">
        <f t="shared" si="58"/>
        <v>0</v>
      </c>
      <c r="EY22" s="234">
        <f>LEVEL1!GJ174</f>
        <v>0</v>
      </c>
      <c r="EZ22" s="231">
        <f t="shared" si="59"/>
        <v>0</v>
      </c>
      <c r="FA22" s="231">
        <f t="shared" si="182"/>
        <v>0</v>
      </c>
      <c r="FB22" s="231">
        <f t="shared" si="60"/>
        <v>0</v>
      </c>
      <c r="FC22" s="234">
        <f>LEVEL1!GN174</f>
        <v>0</v>
      </c>
      <c r="FD22" s="231">
        <f t="shared" si="61"/>
        <v>0</v>
      </c>
      <c r="FE22" s="231">
        <f t="shared" si="183"/>
        <v>0</v>
      </c>
      <c r="FF22" s="231">
        <f t="shared" si="62"/>
        <v>0</v>
      </c>
      <c r="FG22" s="235">
        <f>LEVEL1!GT174</f>
        <v>0</v>
      </c>
      <c r="FH22" s="236"/>
      <c r="FI22" s="236"/>
      <c r="FJ22" s="236"/>
      <c r="FK22" s="236"/>
      <c r="FL22" s="233">
        <f t="shared" si="63"/>
        <v>0</v>
      </c>
      <c r="FM22" s="234">
        <f>LEVEL1!GX174</f>
        <v>0</v>
      </c>
      <c r="FN22" s="231">
        <f t="shared" si="64"/>
        <v>0</v>
      </c>
      <c r="FO22" s="234">
        <f>LEVEL1!GZ174</f>
        <v>0</v>
      </c>
      <c r="FP22" s="231">
        <f t="shared" si="65"/>
        <v>0</v>
      </c>
      <c r="FQ22" s="234">
        <f>LEVEL1!HB174</f>
        <v>0</v>
      </c>
      <c r="FR22" s="231">
        <f t="shared" si="66"/>
        <v>0</v>
      </c>
      <c r="FS22" s="234">
        <f>LEVEL1!HD174</f>
        <v>0</v>
      </c>
      <c r="FT22" s="231">
        <f t="shared" si="67"/>
        <v>0</v>
      </c>
      <c r="FU22" s="231">
        <f t="shared" si="184"/>
        <v>0</v>
      </c>
      <c r="FV22" s="231">
        <f t="shared" si="68"/>
        <v>0</v>
      </c>
      <c r="FW22" s="234">
        <f>LEVEL1!HH174</f>
        <v>0</v>
      </c>
      <c r="FX22" s="231">
        <f t="shared" si="69"/>
        <v>0</v>
      </c>
      <c r="FY22" s="231">
        <f t="shared" si="185"/>
        <v>0</v>
      </c>
      <c r="FZ22" s="231">
        <f t="shared" si="70"/>
        <v>0</v>
      </c>
      <c r="GA22" s="235">
        <f>LEVEL1!HN174</f>
        <v>0</v>
      </c>
      <c r="GB22" s="236"/>
      <c r="GC22" s="236"/>
      <c r="GD22" s="236"/>
      <c r="GE22" s="236"/>
      <c r="GF22" s="233">
        <f t="shared" si="71"/>
        <v>0</v>
      </c>
      <c r="GG22" s="234">
        <f>LEVEL1!HR174</f>
        <v>0</v>
      </c>
      <c r="GH22" s="231">
        <f t="shared" si="72"/>
        <v>0</v>
      </c>
      <c r="GI22" s="234">
        <f>LEVEL1!HT174</f>
        <v>0</v>
      </c>
      <c r="GJ22" s="231">
        <f t="shared" si="73"/>
        <v>0</v>
      </c>
      <c r="GK22" s="234">
        <f>LEVEL1!HV174</f>
        <v>0</v>
      </c>
      <c r="GL22" s="231">
        <f t="shared" si="74"/>
        <v>0</v>
      </c>
      <c r="GM22" s="234">
        <f>LEVEL1!HX174</f>
        <v>0</v>
      </c>
      <c r="GN22" s="231">
        <f t="shared" si="75"/>
        <v>0</v>
      </c>
      <c r="GO22" s="231">
        <f t="shared" si="186"/>
        <v>0</v>
      </c>
      <c r="GP22" s="231">
        <f t="shared" si="76"/>
        <v>0</v>
      </c>
      <c r="GQ22" s="234">
        <f>LEVEL1!IB174</f>
        <v>0</v>
      </c>
      <c r="GR22" s="231">
        <f t="shared" si="77"/>
        <v>0</v>
      </c>
      <c r="GS22" s="231">
        <f t="shared" si="187"/>
        <v>0</v>
      </c>
      <c r="GT22" s="231">
        <f t="shared" si="78"/>
        <v>0</v>
      </c>
      <c r="GU22" s="235">
        <f>LEVEL1!IH174</f>
        <v>0</v>
      </c>
      <c r="GV22" s="236"/>
      <c r="GW22" s="236"/>
      <c r="GX22" s="236"/>
      <c r="GY22" s="236"/>
      <c r="GZ22" s="233">
        <f t="shared" si="79"/>
        <v>0</v>
      </c>
      <c r="HA22" s="234">
        <f>LEVEL1!IL174</f>
        <v>0</v>
      </c>
      <c r="HB22" s="231">
        <f t="shared" si="80"/>
        <v>0</v>
      </c>
      <c r="HC22" s="234">
        <f>LEVEL1!IN174</f>
        <v>0</v>
      </c>
      <c r="HD22" s="231">
        <f t="shared" si="81"/>
        <v>0</v>
      </c>
      <c r="HE22" s="234">
        <f>LEVEL1!IP174</f>
        <v>0</v>
      </c>
      <c r="HF22" s="231">
        <f t="shared" si="82"/>
        <v>0</v>
      </c>
      <c r="HG22" s="234">
        <f>LEVEL1!IR174</f>
        <v>0</v>
      </c>
      <c r="HH22" s="231">
        <f t="shared" si="83"/>
        <v>0</v>
      </c>
      <c r="HI22" s="231">
        <f t="shared" si="188"/>
        <v>0</v>
      </c>
      <c r="HJ22" s="231">
        <f t="shared" si="84"/>
        <v>0</v>
      </c>
      <c r="HK22" s="234">
        <f>LEVEL1!IV174</f>
        <v>0</v>
      </c>
      <c r="HL22" s="231">
        <f t="shared" si="85"/>
        <v>0</v>
      </c>
      <c r="HM22" s="231">
        <f t="shared" si="189"/>
        <v>0</v>
      </c>
      <c r="HN22" s="231">
        <f t="shared" si="86"/>
        <v>0</v>
      </c>
      <c r="HO22" s="235">
        <f>LEVEL1!JB174</f>
        <v>0</v>
      </c>
      <c r="HP22" s="236"/>
      <c r="HQ22" s="236"/>
      <c r="HR22" s="236"/>
      <c r="HS22" s="236"/>
      <c r="HT22" s="233">
        <f t="shared" si="87"/>
        <v>0</v>
      </c>
      <c r="HU22" s="234">
        <f>LEVEL1!JF174</f>
        <v>0</v>
      </c>
      <c r="HV22" s="231">
        <f t="shared" si="88"/>
        <v>0</v>
      </c>
      <c r="HW22" s="234">
        <f>LEVEL1!JH174</f>
        <v>0</v>
      </c>
      <c r="HX22" s="231">
        <f t="shared" si="89"/>
        <v>0</v>
      </c>
      <c r="HY22" s="234">
        <f>LEVEL1!JJ174</f>
        <v>0</v>
      </c>
      <c r="HZ22" s="231">
        <f t="shared" si="90"/>
        <v>0</v>
      </c>
      <c r="IA22" s="234">
        <f>LEVEL1!JL174</f>
        <v>0</v>
      </c>
      <c r="IB22" s="231">
        <f t="shared" si="91"/>
        <v>0</v>
      </c>
      <c r="IC22" s="231">
        <f t="shared" si="190"/>
        <v>0</v>
      </c>
      <c r="ID22" s="231">
        <f t="shared" si="92"/>
        <v>0</v>
      </c>
      <c r="IE22" s="234">
        <f>LEVEL1!JP174</f>
        <v>0</v>
      </c>
      <c r="IF22" s="231">
        <f t="shared" si="93"/>
        <v>0</v>
      </c>
      <c r="IG22" s="231">
        <f t="shared" si="191"/>
        <v>0</v>
      </c>
      <c r="IH22" s="231">
        <f t="shared" si="94"/>
        <v>0</v>
      </c>
      <c r="II22" s="235">
        <f>LEVEL1!JV174</f>
        <v>0</v>
      </c>
      <c r="IJ22" s="236"/>
      <c r="IK22" s="236"/>
      <c r="IL22" s="236"/>
      <c r="IM22" s="236"/>
      <c r="IN22" s="233">
        <f t="shared" si="95"/>
        <v>0</v>
      </c>
      <c r="IO22" s="234">
        <f>LEVEL1!JZ174</f>
        <v>0</v>
      </c>
      <c r="IP22" s="231">
        <f t="shared" si="96"/>
        <v>0</v>
      </c>
      <c r="IQ22" s="234">
        <f>LEVEL1!KB174</f>
        <v>0</v>
      </c>
      <c r="IR22" s="231">
        <f t="shared" si="97"/>
        <v>0</v>
      </c>
      <c r="IS22" s="234">
        <f>LEVEL1!KD174</f>
        <v>0</v>
      </c>
      <c r="IT22" s="231">
        <f t="shared" si="98"/>
        <v>0</v>
      </c>
      <c r="IU22" s="234">
        <f>LEVEL1!KF174</f>
        <v>0</v>
      </c>
      <c r="IV22" s="231">
        <f t="shared" si="99"/>
        <v>0</v>
      </c>
      <c r="IW22" s="231">
        <f t="shared" si="192"/>
        <v>0</v>
      </c>
      <c r="IX22" s="231">
        <f t="shared" si="100"/>
        <v>0</v>
      </c>
      <c r="IY22" s="234">
        <f>LEVEL1!KJ174</f>
        <v>0</v>
      </c>
      <c r="IZ22" s="231">
        <f t="shared" si="101"/>
        <v>0</v>
      </c>
      <c r="JA22" s="231">
        <f t="shared" si="193"/>
        <v>0</v>
      </c>
      <c r="JB22" s="231">
        <f t="shared" si="102"/>
        <v>0</v>
      </c>
      <c r="JC22" s="235">
        <f>LEVEL1!KP174</f>
        <v>0</v>
      </c>
      <c r="JD22" s="236"/>
      <c r="JE22" s="236"/>
      <c r="JF22" s="236"/>
      <c r="JG22" s="236"/>
      <c r="JH22" s="233">
        <f t="shared" si="103"/>
        <v>0</v>
      </c>
      <c r="JI22" s="234">
        <f>LEVEL1!KT174</f>
        <v>0</v>
      </c>
      <c r="JJ22" s="231">
        <f t="shared" si="104"/>
        <v>0</v>
      </c>
      <c r="JK22" s="234">
        <f>LEVEL1!KV174</f>
        <v>0</v>
      </c>
      <c r="JL22" s="231">
        <f t="shared" si="105"/>
        <v>0</v>
      </c>
      <c r="JM22" s="234">
        <f>LEVEL1!KX174</f>
        <v>0</v>
      </c>
      <c r="JN22" s="231">
        <f t="shared" si="106"/>
        <v>0</v>
      </c>
      <c r="JO22" s="234">
        <f>LEVEL1!KZ174</f>
        <v>0</v>
      </c>
      <c r="JP22" s="231">
        <f t="shared" si="107"/>
        <v>0</v>
      </c>
      <c r="JQ22" s="231">
        <f t="shared" si="194"/>
        <v>0</v>
      </c>
      <c r="JR22" s="231">
        <f t="shared" si="108"/>
        <v>0</v>
      </c>
      <c r="JS22" s="234">
        <f>LEVEL1!LD174</f>
        <v>0</v>
      </c>
      <c r="JT22" s="231">
        <f t="shared" si="109"/>
        <v>0</v>
      </c>
      <c r="JU22" s="231">
        <f t="shared" si="195"/>
        <v>0</v>
      </c>
      <c r="JV22" s="231">
        <f t="shared" si="110"/>
        <v>0</v>
      </c>
      <c r="JW22" s="235">
        <f>LEVEL1!LJ174</f>
        <v>0</v>
      </c>
      <c r="JX22" s="236"/>
      <c r="JY22" s="236"/>
      <c r="JZ22" s="236"/>
      <c r="KA22" s="236"/>
      <c r="KB22" s="233">
        <f t="shared" si="111"/>
        <v>0</v>
      </c>
      <c r="KC22" s="234">
        <f>LEVEL1!LN174</f>
        <v>0</v>
      </c>
      <c r="KD22" s="231">
        <f t="shared" si="112"/>
        <v>0</v>
      </c>
      <c r="KE22" s="234">
        <f>LEVEL1!LP174</f>
        <v>0</v>
      </c>
      <c r="KF22" s="231">
        <f t="shared" si="113"/>
        <v>0</v>
      </c>
      <c r="KG22" s="234">
        <f>LEVEL1!LR174</f>
        <v>0</v>
      </c>
      <c r="KH22" s="231">
        <f t="shared" si="114"/>
        <v>0</v>
      </c>
      <c r="KI22" s="234">
        <f>LEVEL1!LT174</f>
        <v>0</v>
      </c>
      <c r="KJ22" s="231">
        <f t="shared" si="115"/>
        <v>0</v>
      </c>
      <c r="KK22" s="231">
        <f t="shared" si="196"/>
        <v>0</v>
      </c>
      <c r="KL22" s="231">
        <f t="shared" si="116"/>
        <v>0</v>
      </c>
      <c r="KM22" s="234">
        <f>LEVEL1!LX174</f>
        <v>0</v>
      </c>
      <c r="KN22" s="231">
        <f t="shared" si="117"/>
        <v>0</v>
      </c>
      <c r="KO22" s="231">
        <f t="shared" si="197"/>
        <v>0</v>
      </c>
      <c r="KP22" s="231">
        <f t="shared" si="118"/>
        <v>0</v>
      </c>
      <c r="KQ22" s="235">
        <f>LEVEL1!MD174</f>
        <v>0</v>
      </c>
      <c r="KR22" s="236"/>
      <c r="KS22" s="236"/>
      <c r="KT22" s="236"/>
      <c r="KU22" s="236"/>
      <c r="KV22" s="233">
        <f t="shared" si="119"/>
        <v>0</v>
      </c>
      <c r="KW22" s="234">
        <f>LEVEL1!MH174</f>
        <v>0</v>
      </c>
      <c r="KX22" s="231">
        <f t="shared" si="120"/>
        <v>0</v>
      </c>
      <c r="KY22" s="234">
        <f>LEVEL1!MJ174</f>
        <v>0</v>
      </c>
      <c r="KZ22" s="231">
        <f t="shared" si="121"/>
        <v>0</v>
      </c>
      <c r="LA22" s="234">
        <f>LEVEL1!ML174</f>
        <v>0</v>
      </c>
      <c r="LB22" s="231">
        <f t="shared" si="122"/>
        <v>0</v>
      </c>
      <c r="LC22" s="234">
        <f>LEVEL1!MN174</f>
        <v>0</v>
      </c>
      <c r="LD22" s="231">
        <f t="shared" si="123"/>
        <v>0</v>
      </c>
      <c r="LE22" s="231">
        <f t="shared" si="198"/>
        <v>0</v>
      </c>
      <c r="LF22" s="231">
        <f t="shared" si="124"/>
        <v>0</v>
      </c>
      <c r="LG22" s="234">
        <f>LEVEL1!MR174</f>
        <v>0</v>
      </c>
      <c r="LH22" s="231">
        <f t="shared" si="125"/>
        <v>0</v>
      </c>
      <c r="LI22" s="231">
        <f t="shared" si="199"/>
        <v>0</v>
      </c>
      <c r="LJ22" s="231">
        <f t="shared" si="126"/>
        <v>0</v>
      </c>
      <c r="LK22" s="235">
        <f>LEVEL1!MX174</f>
        <v>0</v>
      </c>
      <c r="LL22" s="236"/>
      <c r="LM22" s="236"/>
      <c r="LN22" s="236"/>
      <c r="LO22" s="236"/>
      <c r="LP22" s="233">
        <f t="shared" si="127"/>
        <v>0</v>
      </c>
      <c r="LQ22" s="234">
        <f>LEVEL1!NB174</f>
        <v>0</v>
      </c>
      <c r="LR22" s="231">
        <f t="shared" si="128"/>
        <v>0</v>
      </c>
      <c r="LS22" s="234">
        <f>LEVEL1!ND174</f>
        <v>0</v>
      </c>
      <c r="LT22" s="231">
        <f t="shared" si="129"/>
        <v>0</v>
      </c>
      <c r="LU22" s="234">
        <f>LEVEL1!NF174</f>
        <v>0</v>
      </c>
      <c r="LV22" s="231">
        <f t="shared" si="130"/>
        <v>0</v>
      </c>
      <c r="LW22" s="234">
        <f>LEVEL1!NH174</f>
        <v>0</v>
      </c>
      <c r="LX22" s="231">
        <f t="shared" si="131"/>
        <v>0</v>
      </c>
      <c r="LY22" s="231">
        <f t="shared" si="200"/>
        <v>0</v>
      </c>
      <c r="LZ22" s="231">
        <f t="shared" si="132"/>
        <v>0</v>
      </c>
      <c r="MA22" s="234">
        <f>LEVEL1!NL174</f>
        <v>0</v>
      </c>
      <c r="MB22" s="231">
        <f t="shared" si="133"/>
        <v>0</v>
      </c>
      <c r="MC22" s="231">
        <f t="shared" si="201"/>
        <v>0</v>
      </c>
      <c r="MD22" s="231">
        <f t="shared" si="134"/>
        <v>0</v>
      </c>
      <c r="ME22" s="235">
        <f>LEVEL1!NR174</f>
        <v>0</v>
      </c>
      <c r="MF22" s="236"/>
      <c r="MG22" s="236"/>
      <c r="MH22" s="236"/>
      <c r="MI22" s="236"/>
      <c r="MJ22" s="233">
        <f t="shared" si="135"/>
        <v>0</v>
      </c>
      <c r="MK22" s="234">
        <f>LEVEL1!NV174</f>
        <v>0</v>
      </c>
      <c r="ML22" s="231">
        <f t="shared" si="136"/>
        <v>0</v>
      </c>
      <c r="MM22" s="234">
        <f>LEVEL1!NX174</f>
        <v>0</v>
      </c>
      <c r="MN22" s="231">
        <f t="shared" si="137"/>
        <v>0</v>
      </c>
      <c r="MO22" s="234">
        <f>LEVEL1!NZ174</f>
        <v>0</v>
      </c>
      <c r="MP22" s="231">
        <f t="shared" si="138"/>
        <v>0</v>
      </c>
      <c r="MQ22" s="234">
        <f>LEVEL1!OB174</f>
        <v>0</v>
      </c>
      <c r="MR22" s="231">
        <f t="shared" si="139"/>
        <v>0</v>
      </c>
      <c r="MS22" s="231">
        <f t="shared" si="202"/>
        <v>0</v>
      </c>
      <c r="MT22" s="231">
        <f t="shared" si="140"/>
        <v>0</v>
      </c>
      <c r="MU22" s="234">
        <f>LEVEL1!OF174</f>
        <v>0</v>
      </c>
      <c r="MV22" s="231">
        <f t="shared" si="141"/>
        <v>0</v>
      </c>
      <c r="MW22" s="231">
        <f t="shared" si="203"/>
        <v>0</v>
      </c>
      <c r="MX22" s="231">
        <f t="shared" si="142"/>
        <v>0</v>
      </c>
      <c r="MY22" s="235">
        <f>LEVEL1!OL174</f>
        <v>0</v>
      </c>
      <c r="MZ22" s="236"/>
      <c r="NA22" s="236"/>
      <c r="NB22" s="236"/>
      <c r="NC22" s="236"/>
      <c r="ND22" s="233">
        <f t="shared" si="143"/>
        <v>0</v>
      </c>
      <c r="NE22" s="234">
        <f>LEVEL1!OP174</f>
        <v>0</v>
      </c>
      <c r="NF22" s="231">
        <f t="shared" si="144"/>
        <v>0</v>
      </c>
      <c r="NG22" s="234">
        <f>LEVEL1!OR174</f>
        <v>0</v>
      </c>
      <c r="NH22" s="231">
        <f t="shared" si="145"/>
        <v>0</v>
      </c>
      <c r="NI22" s="234">
        <f>LEVEL1!OT174</f>
        <v>0</v>
      </c>
      <c r="NJ22" s="231">
        <f t="shared" si="146"/>
        <v>0</v>
      </c>
      <c r="NK22" s="234">
        <f>LEVEL1!OV174</f>
        <v>0</v>
      </c>
      <c r="NL22" s="231">
        <f t="shared" si="147"/>
        <v>0</v>
      </c>
      <c r="NM22" s="231">
        <f t="shared" si="204"/>
        <v>0</v>
      </c>
      <c r="NN22" s="231">
        <f t="shared" si="148"/>
        <v>0</v>
      </c>
      <c r="NO22" s="234">
        <f>LEVEL1!OZ174</f>
        <v>0</v>
      </c>
      <c r="NP22" s="231">
        <f t="shared" si="149"/>
        <v>0</v>
      </c>
      <c r="NQ22" s="231">
        <f t="shared" si="205"/>
        <v>0</v>
      </c>
      <c r="NR22" s="231">
        <f t="shared" si="150"/>
        <v>0</v>
      </c>
      <c r="NS22" s="235">
        <f>LEVEL1!PF174</f>
        <v>0</v>
      </c>
      <c r="NT22" s="236"/>
      <c r="NU22" s="236"/>
      <c r="NV22" s="236"/>
      <c r="NW22" s="236"/>
      <c r="NX22" s="233">
        <f t="shared" si="151"/>
        <v>0</v>
      </c>
      <c r="NY22" s="234">
        <f>LEVEL1!PJ174</f>
        <v>0</v>
      </c>
      <c r="NZ22" s="231">
        <f t="shared" si="152"/>
        <v>0</v>
      </c>
      <c r="OA22" s="234">
        <f>LEVEL1!PL174</f>
        <v>0</v>
      </c>
      <c r="OB22" s="231">
        <f t="shared" si="153"/>
        <v>0</v>
      </c>
      <c r="OC22" s="234">
        <f>LEVEL1!PN174</f>
        <v>0</v>
      </c>
      <c r="OD22" s="231">
        <f t="shared" si="154"/>
        <v>0</v>
      </c>
      <c r="OE22" s="234">
        <f>LEVEL1!PP174</f>
        <v>0</v>
      </c>
      <c r="OF22" s="231">
        <f t="shared" si="155"/>
        <v>0</v>
      </c>
      <c r="OG22" s="231">
        <f t="shared" si="206"/>
        <v>0</v>
      </c>
      <c r="OH22" s="231">
        <f t="shared" si="156"/>
        <v>0</v>
      </c>
      <c r="OI22" s="234">
        <f>LEVEL1!PT174</f>
        <v>0</v>
      </c>
      <c r="OJ22" s="231">
        <f t="shared" si="157"/>
        <v>0</v>
      </c>
      <c r="OK22" s="231">
        <f t="shared" si="207"/>
        <v>0</v>
      </c>
      <c r="OL22" s="231">
        <f t="shared" si="158"/>
        <v>0</v>
      </c>
      <c r="OM22" s="235">
        <f>LEVEL1!PZ174</f>
        <v>0</v>
      </c>
      <c r="ON22" s="236"/>
      <c r="OO22" s="236"/>
      <c r="OP22" s="236"/>
      <c r="OQ22" s="236"/>
      <c r="OR22" s="233">
        <f t="shared" si="159"/>
        <v>0</v>
      </c>
      <c r="OS22" s="234">
        <f>LEVEL1!QD174</f>
        <v>0</v>
      </c>
      <c r="OT22" s="231">
        <f t="shared" si="160"/>
        <v>0</v>
      </c>
      <c r="OU22" s="234">
        <f>LEVEL1!QF174</f>
        <v>0</v>
      </c>
      <c r="OV22" s="231">
        <f t="shared" si="161"/>
        <v>0</v>
      </c>
      <c r="OW22" s="234">
        <f>LEVEL1!QH174</f>
        <v>0</v>
      </c>
      <c r="OX22" s="231">
        <f t="shared" si="162"/>
        <v>0</v>
      </c>
      <c r="OY22" s="234">
        <f>LEVEL1!QJ174</f>
        <v>0</v>
      </c>
      <c r="OZ22" s="231">
        <f t="shared" si="163"/>
        <v>0</v>
      </c>
      <c r="PA22" s="231">
        <f t="shared" si="208"/>
        <v>0</v>
      </c>
      <c r="PB22" s="231">
        <f t="shared" si="164"/>
        <v>0</v>
      </c>
      <c r="PC22" s="234">
        <f>LEVEL1!QN174</f>
        <v>0</v>
      </c>
      <c r="PD22" s="231">
        <f t="shared" si="165"/>
        <v>0</v>
      </c>
      <c r="PE22" s="231">
        <f t="shared" si="209"/>
        <v>0</v>
      </c>
      <c r="PF22" s="231">
        <f t="shared" si="166"/>
        <v>0</v>
      </c>
      <c r="PG22" s="235">
        <f>LEVEL1!QT174</f>
        <v>0</v>
      </c>
    </row>
    <row r="23" spans="2:425" s="63" customFormat="1" ht="26.25" customHeight="1">
      <c r="B23" s="227">
        <v>13</v>
      </c>
      <c r="C23" s="228" t="str">
        <f>LEVEL1!C184</f>
        <v>FURNITURE WORK</v>
      </c>
      <c r="D23" s="229"/>
      <c r="E23" s="230"/>
      <c r="F23" s="231" t="s">
        <v>29</v>
      </c>
      <c r="G23" s="232"/>
      <c r="H23" s="233">
        <f t="shared" si="0"/>
        <v>0</v>
      </c>
      <c r="I23" s="234">
        <f>LEVEL1!AI184</f>
        <v>10741000</v>
      </c>
      <c r="J23" s="231">
        <f t="shared" si="0"/>
        <v>0</v>
      </c>
      <c r="K23" s="234">
        <f>LEVEL1!AK184</f>
        <v>240000</v>
      </c>
      <c r="L23" s="231">
        <f t="shared" si="1"/>
        <v>0</v>
      </c>
      <c r="M23" s="234">
        <f>LEVEL1!AM184</f>
        <v>0</v>
      </c>
      <c r="N23" s="231">
        <f t="shared" si="1"/>
        <v>0</v>
      </c>
      <c r="O23" s="234">
        <f>LEVEL1!AO184</f>
        <v>0</v>
      </c>
      <c r="P23" s="231">
        <f t="shared" si="3"/>
        <v>0</v>
      </c>
      <c r="Q23" s="231">
        <f t="shared" si="168"/>
        <v>10981000</v>
      </c>
      <c r="R23" s="231">
        <f t="shared" si="3"/>
        <v>0</v>
      </c>
      <c r="S23" s="234">
        <f>LEVEL1!AS184</f>
        <v>1227234.48</v>
      </c>
      <c r="T23" s="231">
        <f t="shared" si="5"/>
        <v>0</v>
      </c>
      <c r="U23" s="231">
        <f t="shared" si="169"/>
        <v>12208234.48</v>
      </c>
      <c r="V23" s="231">
        <f t="shared" si="5"/>
        <v>0</v>
      </c>
      <c r="W23" s="235">
        <f>LEVEL1!BD184</f>
        <v>0</v>
      </c>
      <c r="X23" s="236"/>
      <c r="Y23" s="236"/>
      <c r="Z23" s="236"/>
      <c r="AA23" s="236"/>
      <c r="AB23" s="233">
        <f t="shared" si="7"/>
        <v>0</v>
      </c>
      <c r="AC23" s="234">
        <f>LEVEL1!BH184</f>
        <v>10741000</v>
      </c>
      <c r="AD23" s="231">
        <f t="shared" si="8"/>
        <v>0</v>
      </c>
      <c r="AE23" s="234">
        <f>LEVEL1!BJ184</f>
        <v>240000</v>
      </c>
      <c r="AF23" s="231">
        <f t="shared" si="9"/>
        <v>0</v>
      </c>
      <c r="AG23" s="234">
        <f>LEVEL1!BL184</f>
        <v>0</v>
      </c>
      <c r="AH23" s="231">
        <f t="shared" si="10"/>
        <v>0</v>
      </c>
      <c r="AI23" s="234">
        <f>LEVEL1!BN184</f>
        <v>0</v>
      </c>
      <c r="AJ23" s="231">
        <f t="shared" si="11"/>
        <v>0</v>
      </c>
      <c r="AK23" s="231">
        <f t="shared" si="170"/>
        <v>10981000</v>
      </c>
      <c r="AL23" s="231">
        <f t="shared" si="12"/>
        <v>0</v>
      </c>
      <c r="AM23" s="234">
        <f>LEVEL1!BR184</f>
        <v>1227234.48</v>
      </c>
      <c r="AN23" s="231">
        <f t="shared" si="13"/>
        <v>0</v>
      </c>
      <c r="AO23" s="231">
        <f t="shared" si="171"/>
        <v>12208234.48</v>
      </c>
      <c r="AP23" s="231">
        <f t="shared" si="14"/>
        <v>0</v>
      </c>
      <c r="AQ23" s="235">
        <f>LEVEL1!BX184</f>
        <v>0</v>
      </c>
      <c r="AR23" s="236"/>
      <c r="AS23" s="236"/>
      <c r="AT23" s="236"/>
      <c r="AU23" s="236"/>
      <c r="AV23" s="233">
        <f t="shared" si="15"/>
        <v>0</v>
      </c>
      <c r="AW23" s="234">
        <f>LEVEL1!CB184</f>
        <v>26795000</v>
      </c>
      <c r="AX23" s="231">
        <f t="shared" si="16"/>
        <v>0</v>
      </c>
      <c r="AY23" s="234">
        <f>LEVEL1!CD184</f>
        <v>0</v>
      </c>
      <c r="AZ23" s="231">
        <f t="shared" si="17"/>
        <v>0</v>
      </c>
      <c r="BA23" s="234">
        <f>LEVEL1!CF184</f>
        <v>0</v>
      </c>
      <c r="BB23" s="231">
        <f t="shared" si="18"/>
        <v>0</v>
      </c>
      <c r="BC23" s="234">
        <f>LEVEL1!CH184</f>
        <v>7780000</v>
      </c>
      <c r="BD23" s="231">
        <f t="shared" si="19"/>
        <v>0</v>
      </c>
      <c r="BE23" s="231">
        <f t="shared" si="172"/>
        <v>34575000</v>
      </c>
      <c r="BF23" s="231">
        <f t="shared" si="20"/>
        <v>0</v>
      </c>
      <c r="BG23" s="237">
        <f t="shared" si="167"/>
        <v>7433705.7338511124</v>
      </c>
      <c r="BH23" s="231">
        <f t="shared" si="21"/>
        <v>0</v>
      </c>
      <c r="BI23" s="231">
        <f t="shared" si="173"/>
        <v>42008705.733851112</v>
      </c>
      <c r="BJ23" s="231">
        <f t="shared" si="22"/>
        <v>0</v>
      </c>
      <c r="BK23" s="235">
        <f>LEVEL1!CX184</f>
        <v>0</v>
      </c>
      <c r="BL23" s="236"/>
      <c r="BM23" s="236"/>
      <c r="BN23" s="236"/>
      <c r="BO23" s="236"/>
      <c r="BP23" s="233">
        <f t="shared" si="23"/>
        <v>0</v>
      </c>
      <c r="BQ23" s="234">
        <f>LEVEL1!DB184</f>
        <v>10741000</v>
      </c>
      <c r="BR23" s="231">
        <f t="shared" si="24"/>
        <v>0</v>
      </c>
      <c r="BS23" s="234">
        <f>LEVEL1!DD184</f>
        <v>240000</v>
      </c>
      <c r="BT23" s="231">
        <f t="shared" si="25"/>
        <v>0</v>
      </c>
      <c r="BU23" s="234">
        <f>LEVEL1!DF184</f>
        <v>0</v>
      </c>
      <c r="BV23" s="231">
        <f t="shared" si="26"/>
        <v>0</v>
      </c>
      <c r="BW23" s="234">
        <f>LEVEL1!DH184</f>
        <v>0</v>
      </c>
      <c r="BX23" s="231">
        <f t="shared" si="27"/>
        <v>0</v>
      </c>
      <c r="BY23" s="231">
        <f t="shared" si="174"/>
        <v>10981000</v>
      </c>
      <c r="BZ23" s="231">
        <f t="shared" si="28"/>
        <v>0</v>
      </c>
      <c r="CA23" s="234">
        <f>LEVEL1!DL184</f>
        <v>1227234.48</v>
      </c>
      <c r="CB23" s="231">
        <f t="shared" si="29"/>
        <v>0</v>
      </c>
      <c r="CC23" s="231">
        <f t="shared" si="175"/>
        <v>12208234.48</v>
      </c>
      <c r="CD23" s="231">
        <f t="shared" si="30"/>
        <v>0</v>
      </c>
      <c r="CE23" s="235">
        <f>LEVEL1!DR184</f>
        <v>0</v>
      </c>
      <c r="CF23" s="236"/>
      <c r="CG23" s="236"/>
      <c r="CH23" s="236"/>
      <c r="CI23" s="236"/>
      <c r="CJ23" s="233">
        <f t="shared" si="31"/>
        <v>0</v>
      </c>
      <c r="CK23" s="234">
        <f>LEVEL1!DV184</f>
        <v>27300000</v>
      </c>
      <c r="CL23" s="231">
        <f t="shared" si="32"/>
        <v>0</v>
      </c>
      <c r="CM23" s="234">
        <f>LEVEL1!DX184</f>
        <v>0</v>
      </c>
      <c r="CN23" s="231">
        <f t="shared" si="33"/>
        <v>0</v>
      </c>
      <c r="CO23" s="234">
        <f>LEVEL1!DZ184</f>
        <v>0</v>
      </c>
      <c r="CP23" s="231">
        <f t="shared" si="34"/>
        <v>0</v>
      </c>
      <c r="CQ23" s="234">
        <f>LEVEL1!EB184</f>
        <v>0</v>
      </c>
      <c r="CR23" s="231">
        <f t="shared" si="35"/>
        <v>0</v>
      </c>
      <c r="CS23" s="231">
        <f t="shared" si="176"/>
        <v>27300000</v>
      </c>
      <c r="CT23" s="231">
        <f t="shared" si="36"/>
        <v>0</v>
      </c>
      <c r="CU23" s="234">
        <f>LEVEL1!EF184</f>
        <v>2988531</v>
      </c>
      <c r="CV23" s="231">
        <f t="shared" si="37"/>
        <v>0</v>
      </c>
      <c r="CW23" s="231">
        <f t="shared" si="177"/>
        <v>30288531</v>
      </c>
      <c r="CX23" s="231">
        <f t="shared" si="38"/>
        <v>0</v>
      </c>
      <c r="CY23" s="235">
        <f>LEVEL1!EL184</f>
        <v>0</v>
      </c>
      <c r="CZ23" s="236"/>
      <c r="DA23" s="236"/>
      <c r="DB23" s="236"/>
      <c r="DC23" s="236"/>
      <c r="DD23" s="233">
        <f t="shared" si="39"/>
        <v>0</v>
      </c>
      <c r="DE23" s="234">
        <f>LEVEL1!EP184</f>
        <v>26250000</v>
      </c>
      <c r="DF23" s="231">
        <f t="shared" si="40"/>
        <v>0</v>
      </c>
      <c r="DG23" s="234">
        <f>LEVEL1!ER184</f>
        <v>0</v>
      </c>
      <c r="DH23" s="231">
        <f t="shared" si="41"/>
        <v>0</v>
      </c>
      <c r="DI23" s="234">
        <f>LEVEL1!ET184</f>
        <v>0</v>
      </c>
      <c r="DJ23" s="231">
        <f t="shared" si="42"/>
        <v>0</v>
      </c>
      <c r="DK23" s="234">
        <f>LEVEL1!EV184</f>
        <v>3664500</v>
      </c>
      <c r="DL23" s="231">
        <f t="shared" si="43"/>
        <v>0</v>
      </c>
      <c r="DM23" s="231">
        <f t="shared" si="178"/>
        <v>29914500</v>
      </c>
      <c r="DN23" s="231">
        <f t="shared" si="44"/>
        <v>0</v>
      </c>
      <c r="DO23" s="234">
        <f>LEVEL1!EZ184</f>
        <v>3190823.2650000006</v>
      </c>
      <c r="DP23" s="231">
        <f t="shared" si="45"/>
        <v>0</v>
      </c>
      <c r="DQ23" s="231">
        <f t="shared" si="179"/>
        <v>33105323.265000001</v>
      </c>
      <c r="DR23" s="231">
        <f t="shared" si="46"/>
        <v>0</v>
      </c>
      <c r="DS23" s="235">
        <f>LEVEL1!FF184</f>
        <v>0</v>
      </c>
      <c r="DT23" s="236"/>
      <c r="DU23" s="236"/>
      <c r="DV23" s="236"/>
      <c r="DW23" s="236"/>
      <c r="DX23" s="233">
        <f t="shared" si="47"/>
        <v>0</v>
      </c>
      <c r="DY23" s="234">
        <f>LEVEL1!FJ184</f>
        <v>0</v>
      </c>
      <c r="DZ23" s="231">
        <f t="shared" si="48"/>
        <v>0</v>
      </c>
      <c r="EA23" s="234">
        <f>LEVEL1!FL184</f>
        <v>0</v>
      </c>
      <c r="EB23" s="231">
        <f t="shared" si="49"/>
        <v>0</v>
      </c>
      <c r="EC23" s="234">
        <f>LEVEL1!FN184</f>
        <v>0</v>
      </c>
      <c r="ED23" s="231">
        <f t="shared" si="50"/>
        <v>0</v>
      </c>
      <c r="EE23" s="234">
        <f>LEVEL1!FP184</f>
        <v>23275760</v>
      </c>
      <c r="EF23" s="231">
        <f t="shared" si="51"/>
        <v>0</v>
      </c>
      <c r="EG23" s="231">
        <f t="shared" si="180"/>
        <v>23275760</v>
      </c>
      <c r="EH23" s="231">
        <f t="shared" si="52"/>
        <v>0</v>
      </c>
      <c r="EI23" s="234">
        <f>LEVEL1!FT184</f>
        <v>1861465.5926631945</v>
      </c>
      <c r="EJ23" s="231">
        <f t="shared" si="53"/>
        <v>0</v>
      </c>
      <c r="EK23" s="231">
        <f t="shared" si="181"/>
        <v>25137225.592663195</v>
      </c>
      <c r="EL23" s="231">
        <f t="shared" si="54"/>
        <v>0</v>
      </c>
      <c r="EM23" s="235">
        <f>LEVEL1!FZ184</f>
        <v>0</v>
      </c>
      <c r="EN23" s="236"/>
      <c r="EO23" s="236"/>
      <c r="EP23" s="236"/>
      <c r="EQ23" s="236"/>
      <c r="ER23" s="233">
        <f t="shared" si="55"/>
        <v>0</v>
      </c>
      <c r="ES23" s="234">
        <f>LEVEL1!GD184</f>
        <v>42950000</v>
      </c>
      <c r="ET23" s="231">
        <f t="shared" si="56"/>
        <v>0</v>
      </c>
      <c r="EU23" s="234">
        <f>LEVEL1!GF184</f>
        <v>0</v>
      </c>
      <c r="EV23" s="231">
        <f t="shared" si="57"/>
        <v>0</v>
      </c>
      <c r="EW23" s="234">
        <f>LEVEL1!GH184</f>
        <v>0</v>
      </c>
      <c r="EX23" s="231">
        <f t="shared" si="58"/>
        <v>0</v>
      </c>
      <c r="EY23" s="234">
        <f>LEVEL1!GJ184</f>
        <v>0</v>
      </c>
      <c r="EZ23" s="231">
        <f t="shared" si="59"/>
        <v>0</v>
      </c>
      <c r="FA23" s="231">
        <f t="shared" si="182"/>
        <v>42950000</v>
      </c>
      <c r="FB23" s="231">
        <f t="shared" si="60"/>
        <v>0</v>
      </c>
      <c r="FC23" s="234">
        <f>LEVEL1!GN184</f>
        <v>4701736.5</v>
      </c>
      <c r="FD23" s="231">
        <f t="shared" si="61"/>
        <v>0</v>
      </c>
      <c r="FE23" s="231">
        <f t="shared" si="183"/>
        <v>47651736.5</v>
      </c>
      <c r="FF23" s="231">
        <f t="shared" si="62"/>
        <v>0</v>
      </c>
      <c r="FG23" s="235">
        <f>LEVEL1!GT184</f>
        <v>0</v>
      </c>
      <c r="FH23" s="236"/>
      <c r="FI23" s="236"/>
      <c r="FJ23" s="236"/>
      <c r="FK23" s="236"/>
      <c r="FL23" s="233">
        <f t="shared" si="63"/>
        <v>0</v>
      </c>
      <c r="FM23" s="234">
        <f>LEVEL1!GX184</f>
        <v>10741000</v>
      </c>
      <c r="FN23" s="231">
        <f t="shared" si="64"/>
        <v>0</v>
      </c>
      <c r="FO23" s="234">
        <f>LEVEL1!GZ184</f>
        <v>240000</v>
      </c>
      <c r="FP23" s="231">
        <f t="shared" si="65"/>
        <v>0</v>
      </c>
      <c r="FQ23" s="234">
        <f>LEVEL1!HB184</f>
        <v>0</v>
      </c>
      <c r="FR23" s="231">
        <f t="shared" si="66"/>
        <v>0</v>
      </c>
      <c r="FS23" s="234">
        <f>LEVEL1!HD184</f>
        <v>0</v>
      </c>
      <c r="FT23" s="231">
        <f t="shared" si="67"/>
        <v>0</v>
      </c>
      <c r="FU23" s="231">
        <f t="shared" si="184"/>
        <v>10981000</v>
      </c>
      <c r="FV23" s="231">
        <f t="shared" si="68"/>
        <v>0</v>
      </c>
      <c r="FW23" s="234">
        <f>LEVEL1!HH184</f>
        <v>1227234.48</v>
      </c>
      <c r="FX23" s="231">
        <f t="shared" si="69"/>
        <v>0</v>
      </c>
      <c r="FY23" s="231">
        <f t="shared" si="185"/>
        <v>12208234.48</v>
      </c>
      <c r="FZ23" s="231">
        <f t="shared" si="70"/>
        <v>0</v>
      </c>
      <c r="GA23" s="235">
        <f>LEVEL1!HN184</f>
        <v>0</v>
      </c>
      <c r="GB23" s="236"/>
      <c r="GC23" s="236"/>
      <c r="GD23" s="236"/>
      <c r="GE23" s="236"/>
      <c r="GF23" s="233">
        <f t="shared" si="71"/>
        <v>0</v>
      </c>
      <c r="GG23" s="234">
        <f>LEVEL1!HR175</f>
        <v>0</v>
      </c>
      <c r="GH23" s="231">
        <f t="shared" si="72"/>
        <v>0</v>
      </c>
      <c r="GI23" s="234">
        <f>LEVEL1!HT175</f>
        <v>0</v>
      </c>
      <c r="GJ23" s="231">
        <f t="shared" si="73"/>
        <v>0</v>
      </c>
      <c r="GK23" s="234">
        <f>LEVEL1!HV175</f>
        <v>0</v>
      </c>
      <c r="GL23" s="231">
        <f t="shared" si="74"/>
        <v>0</v>
      </c>
      <c r="GM23" s="234">
        <f>LEVEL1!HX175</f>
        <v>0</v>
      </c>
      <c r="GN23" s="231">
        <f t="shared" si="75"/>
        <v>0</v>
      </c>
      <c r="GO23" s="231">
        <f t="shared" si="186"/>
        <v>0</v>
      </c>
      <c r="GP23" s="231">
        <f t="shared" si="76"/>
        <v>0</v>
      </c>
      <c r="GQ23" s="234">
        <f>LEVEL1!IB175</f>
        <v>0</v>
      </c>
      <c r="GR23" s="231">
        <f t="shared" si="77"/>
        <v>0</v>
      </c>
      <c r="GS23" s="231">
        <f t="shared" si="187"/>
        <v>0</v>
      </c>
      <c r="GT23" s="231">
        <f t="shared" si="78"/>
        <v>0</v>
      </c>
      <c r="GU23" s="235">
        <f>LEVEL1!IH175</f>
        <v>0</v>
      </c>
      <c r="GV23" s="236"/>
      <c r="GW23" s="236"/>
      <c r="GX23" s="236"/>
      <c r="GY23" s="236"/>
      <c r="GZ23" s="233">
        <f t="shared" si="79"/>
        <v>0</v>
      </c>
      <c r="HA23" s="234">
        <f>LEVEL1!IL175</f>
        <v>0</v>
      </c>
      <c r="HB23" s="231">
        <f t="shared" si="80"/>
        <v>0</v>
      </c>
      <c r="HC23" s="234">
        <f>LEVEL1!IN175</f>
        <v>0</v>
      </c>
      <c r="HD23" s="231">
        <f t="shared" si="81"/>
        <v>0</v>
      </c>
      <c r="HE23" s="234">
        <f>LEVEL1!IP175</f>
        <v>0</v>
      </c>
      <c r="HF23" s="231">
        <f t="shared" si="82"/>
        <v>0</v>
      </c>
      <c r="HG23" s="234">
        <f>LEVEL1!IR175</f>
        <v>0</v>
      </c>
      <c r="HH23" s="231">
        <f t="shared" si="83"/>
        <v>0</v>
      </c>
      <c r="HI23" s="231">
        <f t="shared" si="188"/>
        <v>0</v>
      </c>
      <c r="HJ23" s="231">
        <f t="shared" si="84"/>
        <v>0</v>
      </c>
      <c r="HK23" s="234">
        <f>LEVEL1!IV175</f>
        <v>0</v>
      </c>
      <c r="HL23" s="231">
        <f t="shared" si="85"/>
        <v>0</v>
      </c>
      <c r="HM23" s="231">
        <f t="shared" si="189"/>
        <v>0</v>
      </c>
      <c r="HN23" s="231">
        <f t="shared" si="86"/>
        <v>0</v>
      </c>
      <c r="HO23" s="235">
        <f>LEVEL1!JB175</f>
        <v>0</v>
      </c>
      <c r="HP23" s="236"/>
      <c r="HQ23" s="236"/>
      <c r="HR23" s="236"/>
      <c r="HS23" s="236"/>
      <c r="HT23" s="233">
        <f t="shared" si="87"/>
        <v>0</v>
      </c>
      <c r="HU23" s="234">
        <f>LEVEL1!JF175</f>
        <v>0</v>
      </c>
      <c r="HV23" s="231">
        <f t="shared" si="88"/>
        <v>0</v>
      </c>
      <c r="HW23" s="234">
        <f>LEVEL1!JH175</f>
        <v>0</v>
      </c>
      <c r="HX23" s="231">
        <f t="shared" si="89"/>
        <v>0</v>
      </c>
      <c r="HY23" s="234">
        <f>LEVEL1!JJ175</f>
        <v>0</v>
      </c>
      <c r="HZ23" s="231">
        <f t="shared" si="90"/>
        <v>0</v>
      </c>
      <c r="IA23" s="234">
        <f>LEVEL1!JL175</f>
        <v>0</v>
      </c>
      <c r="IB23" s="231">
        <f t="shared" si="91"/>
        <v>0</v>
      </c>
      <c r="IC23" s="231">
        <f t="shared" si="190"/>
        <v>0</v>
      </c>
      <c r="ID23" s="231">
        <f t="shared" si="92"/>
        <v>0</v>
      </c>
      <c r="IE23" s="234">
        <f>LEVEL1!JP175</f>
        <v>0</v>
      </c>
      <c r="IF23" s="231">
        <f t="shared" si="93"/>
        <v>0</v>
      </c>
      <c r="IG23" s="231">
        <f t="shared" si="191"/>
        <v>0</v>
      </c>
      <c r="IH23" s="231">
        <f t="shared" si="94"/>
        <v>0</v>
      </c>
      <c r="II23" s="235">
        <f>LEVEL1!JV175</f>
        <v>0</v>
      </c>
      <c r="IJ23" s="236"/>
      <c r="IK23" s="236"/>
      <c r="IL23" s="236"/>
      <c r="IM23" s="236"/>
      <c r="IN23" s="233">
        <f t="shared" si="95"/>
        <v>0</v>
      </c>
      <c r="IO23" s="234">
        <f>LEVEL1!JZ175</f>
        <v>0</v>
      </c>
      <c r="IP23" s="231">
        <f t="shared" si="96"/>
        <v>0</v>
      </c>
      <c r="IQ23" s="234">
        <f>LEVEL1!KB175</f>
        <v>0</v>
      </c>
      <c r="IR23" s="231">
        <f t="shared" si="97"/>
        <v>0</v>
      </c>
      <c r="IS23" s="234">
        <f>LEVEL1!KD175</f>
        <v>0</v>
      </c>
      <c r="IT23" s="231">
        <f t="shared" si="98"/>
        <v>0</v>
      </c>
      <c r="IU23" s="234">
        <f>LEVEL1!KF175</f>
        <v>0</v>
      </c>
      <c r="IV23" s="231">
        <f t="shared" si="99"/>
        <v>0</v>
      </c>
      <c r="IW23" s="231">
        <f t="shared" si="192"/>
        <v>0</v>
      </c>
      <c r="IX23" s="231">
        <f t="shared" si="100"/>
        <v>0</v>
      </c>
      <c r="IY23" s="234">
        <f>LEVEL1!KJ175</f>
        <v>0</v>
      </c>
      <c r="IZ23" s="231">
        <f t="shared" si="101"/>
        <v>0</v>
      </c>
      <c r="JA23" s="231">
        <f t="shared" si="193"/>
        <v>0</v>
      </c>
      <c r="JB23" s="231">
        <f t="shared" si="102"/>
        <v>0</v>
      </c>
      <c r="JC23" s="235">
        <f>LEVEL1!KP175</f>
        <v>0</v>
      </c>
      <c r="JD23" s="236"/>
      <c r="JE23" s="236"/>
      <c r="JF23" s="236"/>
      <c r="JG23" s="236"/>
      <c r="JH23" s="233">
        <f t="shared" si="103"/>
        <v>0</v>
      </c>
      <c r="JI23" s="234">
        <f>LEVEL1!KT175</f>
        <v>0</v>
      </c>
      <c r="JJ23" s="231">
        <f t="shared" si="104"/>
        <v>0</v>
      </c>
      <c r="JK23" s="234">
        <f>LEVEL1!KV175</f>
        <v>0</v>
      </c>
      <c r="JL23" s="231">
        <f t="shared" si="105"/>
        <v>0</v>
      </c>
      <c r="JM23" s="234">
        <f>LEVEL1!KX175</f>
        <v>0</v>
      </c>
      <c r="JN23" s="231">
        <f t="shared" si="106"/>
        <v>0</v>
      </c>
      <c r="JO23" s="234">
        <f>LEVEL1!KZ175</f>
        <v>0</v>
      </c>
      <c r="JP23" s="231">
        <f t="shared" si="107"/>
        <v>0</v>
      </c>
      <c r="JQ23" s="231">
        <f t="shared" si="194"/>
        <v>0</v>
      </c>
      <c r="JR23" s="231">
        <f t="shared" si="108"/>
        <v>0</v>
      </c>
      <c r="JS23" s="234">
        <f>LEVEL1!LD175</f>
        <v>0</v>
      </c>
      <c r="JT23" s="231">
        <f t="shared" si="109"/>
        <v>0</v>
      </c>
      <c r="JU23" s="231">
        <f t="shared" si="195"/>
        <v>0</v>
      </c>
      <c r="JV23" s="231">
        <f t="shared" si="110"/>
        <v>0</v>
      </c>
      <c r="JW23" s="235">
        <f>LEVEL1!LJ175</f>
        <v>0</v>
      </c>
      <c r="JX23" s="236"/>
      <c r="JY23" s="236"/>
      <c r="JZ23" s="236"/>
      <c r="KA23" s="236"/>
      <c r="KB23" s="233">
        <f t="shared" si="111"/>
        <v>0</v>
      </c>
      <c r="KC23" s="234">
        <f>LEVEL1!LN175</f>
        <v>0</v>
      </c>
      <c r="KD23" s="231">
        <f t="shared" si="112"/>
        <v>0</v>
      </c>
      <c r="KE23" s="234">
        <f>LEVEL1!LP175</f>
        <v>0</v>
      </c>
      <c r="KF23" s="231">
        <f t="shared" si="113"/>
        <v>0</v>
      </c>
      <c r="KG23" s="234">
        <f>LEVEL1!LR175</f>
        <v>0</v>
      </c>
      <c r="KH23" s="231">
        <f t="shared" si="114"/>
        <v>0</v>
      </c>
      <c r="KI23" s="234">
        <f>LEVEL1!LT175</f>
        <v>0</v>
      </c>
      <c r="KJ23" s="231">
        <f t="shared" si="115"/>
        <v>0</v>
      </c>
      <c r="KK23" s="231">
        <f t="shared" si="196"/>
        <v>0</v>
      </c>
      <c r="KL23" s="231">
        <f t="shared" si="116"/>
        <v>0</v>
      </c>
      <c r="KM23" s="234">
        <f>LEVEL1!LX175</f>
        <v>0</v>
      </c>
      <c r="KN23" s="231">
        <f t="shared" si="117"/>
        <v>0</v>
      </c>
      <c r="KO23" s="231">
        <f t="shared" si="197"/>
        <v>0</v>
      </c>
      <c r="KP23" s="231">
        <f t="shared" si="118"/>
        <v>0</v>
      </c>
      <c r="KQ23" s="235">
        <f>LEVEL1!MD175</f>
        <v>0</v>
      </c>
      <c r="KR23" s="236"/>
      <c r="KS23" s="236"/>
      <c r="KT23" s="236"/>
      <c r="KU23" s="236"/>
      <c r="KV23" s="233">
        <f t="shared" si="119"/>
        <v>0</v>
      </c>
      <c r="KW23" s="234">
        <f>LEVEL1!MH175</f>
        <v>0</v>
      </c>
      <c r="KX23" s="231">
        <f t="shared" si="120"/>
        <v>0</v>
      </c>
      <c r="KY23" s="234">
        <f>LEVEL1!MJ175</f>
        <v>0</v>
      </c>
      <c r="KZ23" s="231">
        <f t="shared" si="121"/>
        <v>0</v>
      </c>
      <c r="LA23" s="234">
        <f>LEVEL1!ML175</f>
        <v>0</v>
      </c>
      <c r="LB23" s="231">
        <f t="shared" si="122"/>
        <v>0</v>
      </c>
      <c r="LC23" s="234">
        <f>LEVEL1!MN175</f>
        <v>0</v>
      </c>
      <c r="LD23" s="231">
        <f t="shared" si="123"/>
        <v>0</v>
      </c>
      <c r="LE23" s="231">
        <f t="shared" si="198"/>
        <v>0</v>
      </c>
      <c r="LF23" s="231">
        <f t="shared" si="124"/>
        <v>0</v>
      </c>
      <c r="LG23" s="234">
        <f>LEVEL1!MR175</f>
        <v>0</v>
      </c>
      <c r="LH23" s="231">
        <f t="shared" si="125"/>
        <v>0</v>
      </c>
      <c r="LI23" s="231">
        <f t="shared" si="199"/>
        <v>0</v>
      </c>
      <c r="LJ23" s="231">
        <f t="shared" si="126"/>
        <v>0</v>
      </c>
      <c r="LK23" s="235">
        <f>LEVEL1!MX175</f>
        <v>0</v>
      </c>
      <c r="LL23" s="236"/>
      <c r="LM23" s="236"/>
      <c r="LN23" s="236"/>
      <c r="LO23" s="236"/>
      <c r="LP23" s="233">
        <f t="shared" si="127"/>
        <v>0</v>
      </c>
      <c r="LQ23" s="234">
        <f>LEVEL1!NB175</f>
        <v>0</v>
      </c>
      <c r="LR23" s="231">
        <f t="shared" si="128"/>
        <v>0</v>
      </c>
      <c r="LS23" s="234">
        <f>LEVEL1!ND175</f>
        <v>0</v>
      </c>
      <c r="LT23" s="231">
        <f t="shared" si="129"/>
        <v>0</v>
      </c>
      <c r="LU23" s="234">
        <f>LEVEL1!NF175</f>
        <v>0</v>
      </c>
      <c r="LV23" s="231">
        <f t="shared" si="130"/>
        <v>0</v>
      </c>
      <c r="LW23" s="234">
        <f>LEVEL1!NH175</f>
        <v>0</v>
      </c>
      <c r="LX23" s="231">
        <f t="shared" si="131"/>
        <v>0</v>
      </c>
      <c r="LY23" s="231">
        <f t="shared" si="200"/>
        <v>0</v>
      </c>
      <c r="LZ23" s="231">
        <f t="shared" si="132"/>
        <v>0</v>
      </c>
      <c r="MA23" s="234">
        <f>LEVEL1!NL175</f>
        <v>0</v>
      </c>
      <c r="MB23" s="231">
        <f t="shared" si="133"/>
        <v>0</v>
      </c>
      <c r="MC23" s="231">
        <f t="shared" si="201"/>
        <v>0</v>
      </c>
      <c r="MD23" s="231">
        <f t="shared" si="134"/>
        <v>0</v>
      </c>
      <c r="ME23" s="235">
        <f>LEVEL1!NR175</f>
        <v>0</v>
      </c>
      <c r="MF23" s="236"/>
      <c r="MG23" s="236"/>
      <c r="MH23" s="236"/>
      <c r="MI23" s="236"/>
      <c r="MJ23" s="233">
        <f t="shared" si="135"/>
        <v>0</v>
      </c>
      <c r="MK23" s="234">
        <f>LEVEL1!NV175</f>
        <v>0</v>
      </c>
      <c r="ML23" s="231">
        <f t="shared" si="136"/>
        <v>0</v>
      </c>
      <c r="MM23" s="234">
        <f>LEVEL1!NX175</f>
        <v>0</v>
      </c>
      <c r="MN23" s="231">
        <f t="shared" si="137"/>
        <v>0</v>
      </c>
      <c r="MO23" s="234">
        <f>LEVEL1!NZ175</f>
        <v>0</v>
      </c>
      <c r="MP23" s="231">
        <f t="shared" si="138"/>
        <v>0</v>
      </c>
      <c r="MQ23" s="234">
        <f>LEVEL1!OB175</f>
        <v>0</v>
      </c>
      <c r="MR23" s="231">
        <f t="shared" si="139"/>
        <v>0</v>
      </c>
      <c r="MS23" s="231">
        <f t="shared" si="202"/>
        <v>0</v>
      </c>
      <c r="MT23" s="231">
        <f t="shared" si="140"/>
        <v>0</v>
      </c>
      <c r="MU23" s="234">
        <f>LEVEL1!OF175</f>
        <v>0</v>
      </c>
      <c r="MV23" s="231">
        <f t="shared" si="141"/>
        <v>0</v>
      </c>
      <c r="MW23" s="231">
        <f t="shared" si="203"/>
        <v>0</v>
      </c>
      <c r="MX23" s="231">
        <f t="shared" si="142"/>
        <v>0</v>
      </c>
      <c r="MY23" s="235">
        <f>LEVEL1!OL175</f>
        <v>0</v>
      </c>
      <c r="MZ23" s="236"/>
      <c r="NA23" s="236"/>
      <c r="NB23" s="236"/>
      <c r="NC23" s="236"/>
      <c r="ND23" s="233">
        <f t="shared" si="143"/>
        <v>0</v>
      </c>
      <c r="NE23" s="234">
        <f>LEVEL1!OP175</f>
        <v>0</v>
      </c>
      <c r="NF23" s="231">
        <f t="shared" si="144"/>
        <v>0</v>
      </c>
      <c r="NG23" s="234">
        <f>LEVEL1!OR175</f>
        <v>0</v>
      </c>
      <c r="NH23" s="231">
        <f t="shared" si="145"/>
        <v>0</v>
      </c>
      <c r="NI23" s="234">
        <f>LEVEL1!OT175</f>
        <v>0</v>
      </c>
      <c r="NJ23" s="231">
        <f t="shared" si="146"/>
        <v>0</v>
      </c>
      <c r="NK23" s="234">
        <f>LEVEL1!OV175</f>
        <v>0</v>
      </c>
      <c r="NL23" s="231">
        <f t="shared" si="147"/>
        <v>0</v>
      </c>
      <c r="NM23" s="231">
        <f t="shared" si="204"/>
        <v>0</v>
      </c>
      <c r="NN23" s="231">
        <f t="shared" si="148"/>
        <v>0</v>
      </c>
      <c r="NO23" s="234">
        <f>LEVEL1!OZ175</f>
        <v>0</v>
      </c>
      <c r="NP23" s="231">
        <f t="shared" si="149"/>
        <v>0</v>
      </c>
      <c r="NQ23" s="231">
        <f t="shared" si="205"/>
        <v>0</v>
      </c>
      <c r="NR23" s="231">
        <f t="shared" si="150"/>
        <v>0</v>
      </c>
      <c r="NS23" s="235">
        <f>LEVEL1!PF175</f>
        <v>0</v>
      </c>
      <c r="NT23" s="236"/>
      <c r="NU23" s="236"/>
      <c r="NV23" s="236"/>
      <c r="NW23" s="236"/>
      <c r="NX23" s="233">
        <f t="shared" si="151"/>
        <v>0</v>
      </c>
      <c r="NY23" s="234">
        <f>LEVEL1!PJ175</f>
        <v>0</v>
      </c>
      <c r="NZ23" s="231">
        <f t="shared" si="152"/>
        <v>0</v>
      </c>
      <c r="OA23" s="234">
        <f>LEVEL1!PL175</f>
        <v>0</v>
      </c>
      <c r="OB23" s="231">
        <f t="shared" si="153"/>
        <v>0</v>
      </c>
      <c r="OC23" s="234">
        <f>LEVEL1!PN175</f>
        <v>0</v>
      </c>
      <c r="OD23" s="231">
        <f t="shared" si="154"/>
        <v>0</v>
      </c>
      <c r="OE23" s="234">
        <f>LEVEL1!PP175</f>
        <v>0</v>
      </c>
      <c r="OF23" s="231">
        <f t="shared" si="155"/>
        <v>0</v>
      </c>
      <c r="OG23" s="231">
        <f t="shared" si="206"/>
        <v>0</v>
      </c>
      <c r="OH23" s="231">
        <f t="shared" si="156"/>
        <v>0</v>
      </c>
      <c r="OI23" s="234">
        <f>LEVEL1!PT175</f>
        <v>0</v>
      </c>
      <c r="OJ23" s="231">
        <f t="shared" si="157"/>
        <v>0</v>
      </c>
      <c r="OK23" s="231">
        <f t="shared" si="207"/>
        <v>0</v>
      </c>
      <c r="OL23" s="231">
        <f t="shared" si="158"/>
        <v>0</v>
      </c>
      <c r="OM23" s="235">
        <f>LEVEL1!PZ175</f>
        <v>0</v>
      </c>
      <c r="ON23" s="236"/>
      <c r="OO23" s="236"/>
      <c r="OP23" s="236"/>
      <c r="OQ23" s="236"/>
      <c r="OR23" s="233">
        <f t="shared" si="159"/>
        <v>0</v>
      </c>
      <c r="OS23" s="234">
        <f>LEVEL1!QD175</f>
        <v>0</v>
      </c>
      <c r="OT23" s="231">
        <f t="shared" si="160"/>
        <v>0</v>
      </c>
      <c r="OU23" s="234">
        <f>LEVEL1!QF175</f>
        <v>0</v>
      </c>
      <c r="OV23" s="231">
        <f t="shared" si="161"/>
        <v>0</v>
      </c>
      <c r="OW23" s="234">
        <f>LEVEL1!QH175</f>
        <v>0</v>
      </c>
      <c r="OX23" s="231">
        <f t="shared" si="162"/>
        <v>0</v>
      </c>
      <c r="OY23" s="234">
        <f>LEVEL1!QJ175</f>
        <v>0</v>
      </c>
      <c r="OZ23" s="231">
        <f t="shared" si="163"/>
        <v>0</v>
      </c>
      <c r="PA23" s="231">
        <f t="shared" si="208"/>
        <v>0</v>
      </c>
      <c r="PB23" s="231">
        <f t="shared" si="164"/>
        <v>0</v>
      </c>
      <c r="PC23" s="234">
        <f>LEVEL1!QN175</f>
        <v>0</v>
      </c>
      <c r="PD23" s="231">
        <f t="shared" si="165"/>
        <v>0</v>
      </c>
      <c r="PE23" s="231">
        <f t="shared" si="209"/>
        <v>0</v>
      </c>
      <c r="PF23" s="231">
        <f t="shared" si="166"/>
        <v>0</v>
      </c>
      <c r="PG23" s="235">
        <f>LEVEL1!QT175</f>
        <v>0</v>
      </c>
    </row>
    <row r="24" spans="2:425" s="63" customFormat="1" ht="30" customHeight="1">
      <c r="B24" s="227">
        <v>14</v>
      </c>
      <c r="C24" s="228" t="s">
        <v>30</v>
      </c>
      <c r="D24" s="229"/>
      <c r="E24" s="230"/>
      <c r="F24" s="231"/>
      <c r="G24" s="232"/>
      <c r="H24" s="233">
        <f t="shared" si="0"/>
        <v>0</v>
      </c>
      <c r="I24" s="234">
        <f>LEVEL1!AI216</f>
        <v>0</v>
      </c>
      <c r="J24" s="231"/>
      <c r="K24" s="234"/>
      <c r="L24" s="231"/>
      <c r="M24" s="234"/>
      <c r="N24" s="231"/>
      <c r="O24" s="234"/>
      <c r="P24" s="231">
        <f t="shared" si="3"/>
        <v>0</v>
      </c>
      <c r="Q24" s="231">
        <f t="shared" si="168"/>
        <v>0</v>
      </c>
      <c r="R24" s="231"/>
      <c r="S24" s="234"/>
      <c r="T24" s="231">
        <f t="shared" si="5"/>
        <v>0</v>
      </c>
      <c r="U24" s="231">
        <f t="shared" si="169"/>
        <v>0</v>
      </c>
      <c r="V24" s="231">
        <f t="shared" si="5"/>
        <v>0</v>
      </c>
      <c r="W24" s="235"/>
      <c r="X24" s="244"/>
      <c r="Y24" s="244"/>
      <c r="Z24" s="244"/>
      <c r="AA24" s="244"/>
      <c r="AB24" s="233">
        <f t="shared" si="7"/>
        <v>0</v>
      </c>
      <c r="AC24" s="234">
        <f>LEVEL1!BH216</f>
        <v>0</v>
      </c>
      <c r="AD24" s="231"/>
      <c r="AE24" s="234"/>
      <c r="AF24" s="231"/>
      <c r="AG24" s="234"/>
      <c r="AH24" s="231"/>
      <c r="AI24" s="234"/>
      <c r="AJ24" s="231">
        <f t="shared" si="11"/>
        <v>0</v>
      </c>
      <c r="AK24" s="231">
        <f t="shared" si="170"/>
        <v>0</v>
      </c>
      <c r="AL24" s="231"/>
      <c r="AM24" s="234"/>
      <c r="AN24" s="231">
        <f t="shared" si="13"/>
        <v>0</v>
      </c>
      <c r="AO24" s="231">
        <f t="shared" si="171"/>
        <v>0</v>
      </c>
      <c r="AP24" s="231">
        <f t="shared" si="14"/>
        <v>0</v>
      </c>
      <c r="AQ24" s="235"/>
      <c r="AR24" s="244"/>
      <c r="AS24" s="244"/>
      <c r="AT24" s="244"/>
      <c r="AU24" s="244"/>
      <c r="AV24" s="233">
        <f t="shared" si="15"/>
        <v>0</v>
      </c>
      <c r="AW24" s="234">
        <f>LEVEL1!CB216</f>
        <v>0</v>
      </c>
      <c r="AX24" s="231"/>
      <c r="AY24" s="234"/>
      <c r="AZ24" s="231"/>
      <c r="BA24" s="234"/>
      <c r="BB24" s="231"/>
      <c r="BC24" s="234"/>
      <c r="BD24" s="231">
        <f t="shared" si="19"/>
        <v>0</v>
      </c>
      <c r="BE24" s="231">
        <f t="shared" si="172"/>
        <v>0</v>
      </c>
      <c r="BF24" s="231"/>
      <c r="BG24" s="234"/>
      <c r="BH24" s="231">
        <f t="shared" si="21"/>
        <v>0</v>
      </c>
      <c r="BI24" s="231">
        <f t="shared" si="173"/>
        <v>0</v>
      </c>
      <c r="BJ24" s="231">
        <f t="shared" si="22"/>
        <v>0</v>
      </c>
      <c r="BK24" s="235"/>
      <c r="BL24" s="244"/>
      <c r="BM24" s="244"/>
      <c r="BN24" s="244"/>
      <c r="BO24" s="244"/>
      <c r="BP24" s="233">
        <f t="shared" si="23"/>
        <v>0</v>
      </c>
      <c r="BQ24" s="234">
        <f>LEVEL1!DB216</f>
        <v>0</v>
      </c>
      <c r="BR24" s="231"/>
      <c r="BS24" s="234"/>
      <c r="BT24" s="231"/>
      <c r="BU24" s="234"/>
      <c r="BV24" s="231"/>
      <c r="BW24" s="234"/>
      <c r="BX24" s="231">
        <f t="shared" si="27"/>
        <v>0</v>
      </c>
      <c r="BY24" s="231">
        <f t="shared" si="174"/>
        <v>0</v>
      </c>
      <c r="BZ24" s="231"/>
      <c r="CA24" s="234"/>
      <c r="CB24" s="231">
        <f t="shared" si="29"/>
        <v>0</v>
      </c>
      <c r="CC24" s="231">
        <f t="shared" si="175"/>
        <v>0</v>
      </c>
      <c r="CD24" s="231">
        <f t="shared" si="30"/>
        <v>0</v>
      </c>
      <c r="CE24" s="235"/>
      <c r="CF24" s="244"/>
      <c r="CG24" s="244"/>
      <c r="CH24" s="244"/>
      <c r="CI24" s="244"/>
      <c r="CJ24" s="233">
        <f t="shared" si="31"/>
        <v>0</v>
      </c>
      <c r="CK24" s="234">
        <f>LEVEL1!DV216</f>
        <v>0</v>
      </c>
      <c r="CL24" s="231"/>
      <c r="CM24" s="234"/>
      <c r="CN24" s="231"/>
      <c r="CO24" s="234"/>
      <c r="CP24" s="231"/>
      <c r="CQ24" s="234"/>
      <c r="CR24" s="231">
        <f t="shared" si="35"/>
        <v>0</v>
      </c>
      <c r="CS24" s="231">
        <f t="shared" si="176"/>
        <v>0</v>
      </c>
      <c r="CT24" s="231"/>
      <c r="CU24" s="234"/>
      <c r="CV24" s="231">
        <f t="shared" si="37"/>
        <v>0</v>
      </c>
      <c r="CW24" s="231">
        <f t="shared" si="177"/>
        <v>0</v>
      </c>
      <c r="CX24" s="231">
        <f t="shared" si="38"/>
        <v>0</v>
      </c>
      <c r="CY24" s="235"/>
      <c r="CZ24" s="244"/>
      <c r="DA24" s="244"/>
      <c r="DB24" s="244"/>
      <c r="DC24" s="244"/>
      <c r="DD24" s="233">
        <f t="shared" si="39"/>
        <v>0</v>
      </c>
      <c r="DE24" s="234">
        <f>LEVEL1!EP216</f>
        <v>0</v>
      </c>
      <c r="DF24" s="231"/>
      <c r="DG24" s="234">
        <f>LEVEL1!ER216</f>
        <v>0</v>
      </c>
      <c r="DH24" s="231"/>
      <c r="DI24" s="234">
        <f>LEVEL1!ET216</f>
        <v>0</v>
      </c>
      <c r="DJ24" s="231"/>
      <c r="DK24" s="234">
        <f>LEVEL1!EV216</f>
        <v>0</v>
      </c>
      <c r="DL24" s="231">
        <f t="shared" si="43"/>
        <v>0</v>
      </c>
      <c r="DM24" s="231">
        <f t="shared" si="178"/>
        <v>0</v>
      </c>
      <c r="DN24" s="231"/>
      <c r="DO24" s="234">
        <f>LEVEL1!EZ216</f>
        <v>0</v>
      </c>
      <c r="DP24" s="231">
        <f t="shared" si="45"/>
        <v>0</v>
      </c>
      <c r="DQ24" s="231">
        <f t="shared" si="179"/>
        <v>0</v>
      </c>
      <c r="DR24" s="231">
        <f t="shared" si="46"/>
        <v>0</v>
      </c>
      <c r="DS24" s="235">
        <f>LEVEL1!FF216</f>
        <v>0</v>
      </c>
      <c r="DT24" s="244"/>
      <c r="DU24" s="244"/>
      <c r="DV24" s="244"/>
      <c r="DW24" s="244"/>
      <c r="DX24" s="233">
        <f t="shared" si="47"/>
        <v>0</v>
      </c>
      <c r="DY24" s="234">
        <f>LEVEL1!FJ216</f>
        <v>0</v>
      </c>
      <c r="DZ24" s="231"/>
      <c r="EA24" s="234"/>
      <c r="EB24" s="231"/>
      <c r="EC24" s="234"/>
      <c r="ED24" s="231"/>
      <c r="EE24" s="234"/>
      <c r="EF24" s="231">
        <f t="shared" si="51"/>
        <v>0</v>
      </c>
      <c r="EG24" s="231">
        <f t="shared" si="180"/>
        <v>0</v>
      </c>
      <c r="EH24" s="231"/>
      <c r="EI24" s="234"/>
      <c r="EJ24" s="231">
        <f t="shared" si="53"/>
        <v>0</v>
      </c>
      <c r="EK24" s="231">
        <f t="shared" si="181"/>
        <v>0</v>
      </c>
      <c r="EL24" s="231">
        <f t="shared" si="54"/>
        <v>0</v>
      </c>
      <c r="EM24" s="235"/>
      <c r="EN24" s="244"/>
      <c r="EO24" s="244"/>
      <c r="EP24" s="244"/>
      <c r="EQ24" s="244"/>
      <c r="ER24" s="233">
        <f t="shared" si="55"/>
        <v>0</v>
      </c>
      <c r="ES24" s="234">
        <f>LEVEL1!GD216</f>
        <v>0</v>
      </c>
      <c r="ET24" s="231"/>
      <c r="EU24" s="234"/>
      <c r="EV24" s="231"/>
      <c r="EW24" s="234"/>
      <c r="EX24" s="231"/>
      <c r="EY24" s="234"/>
      <c r="EZ24" s="231">
        <f t="shared" si="59"/>
        <v>0</v>
      </c>
      <c r="FA24" s="231">
        <f t="shared" si="182"/>
        <v>0</v>
      </c>
      <c r="FB24" s="231"/>
      <c r="FC24" s="234"/>
      <c r="FD24" s="231">
        <f t="shared" si="61"/>
        <v>0</v>
      </c>
      <c r="FE24" s="231">
        <f t="shared" si="183"/>
        <v>0</v>
      </c>
      <c r="FF24" s="231">
        <f t="shared" si="62"/>
        <v>0</v>
      </c>
      <c r="FG24" s="235"/>
      <c r="FH24" s="244"/>
      <c r="FI24" s="244"/>
      <c r="FJ24" s="244"/>
      <c r="FK24" s="244"/>
      <c r="FL24" s="233">
        <f t="shared" si="63"/>
        <v>0</v>
      </c>
      <c r="FM24" s="234">
        <f>LEVEL1!GX216</f>
        <v>0</v>
      </c>
      <c r="FN24" s="231"/>
      <c r="FO24" s="234"/>
      <c r="FP24" s="231"/>
      <c r="FQ24" s="234"/>
      <c r="FR24" s="231"/>
      <c r="FS24" s="234"/>
      <c r="FT24" s="231">
        <f t="shared" si="67"/>
        <v>0</v>
      </c>
      <c r="FU24" s="231">
        <f t="shared" si="184"/>
        <v>0</v>
      </c>
      <c r="FV24" s="231"/>
      <c r="FW24" s="234"/>
      <c r="FX24" s="231">
        <f t="shared" si="69"/>
        <v>0</v>
      </c>
      <c r="FY24" s="231">
        <f t="shared" si="185"/>
        <v>0</v>
      </c>
      <c r="FZ24" s="231">
        <f t="shared" si="70"/>
        <v>0</v>
      </c>
      <c r="GA24" s="235"/>
      <c r="GB24" s="244"/>
      <c r="GC24" s="244"/>
      <c r="GD24" s="244"/>
      <c r="GE24" s="244"/>
      <c r="GF24" s="233">
        <f t="shared" si="71"/>
        <v>0</v>
      </c>
      <c r="GG24" s="234">
        <f>LEVEL1!HR216</f>
        <v>0</v>
      </c>
      <c r="GH24" s="231"/>
      <c r="GI24" s="234"/>
      <c r="GJ24" s="231"/>
      <c r="GK24" s="234"/>
      <c r="GL24" s="231"/>
      <c r="GM24" s="234"/>
      <c r="GN24" s="231">
        <f t="shared" si="75"/>
        <v>0</v>
      </c>
      <c r="GO24" s="231">
        <f t="shared" si="186"/>
        <v>0</v>
      </c>
      <c r="GP24" s="231"/>
      <c r="GQ24" s="234"/>
      <c r="GR24" s="231">
        <f t="shared" si="77"/>
        <v>0</v>
      </c>
      <c r="GS24" s="231">
        <f t="shared" si="187"/>
        <v>0</v>
      </c>
      <c r="GT24" s="231">
        <f t="shared" si="78"/>
        <v>0</v>
      </c>
      <c r="GU24" s="235"/>
      <c r="GV24" s="244"/>
      <c r="GW24" s="244"/>
      <c r="GX24" s="244"/>
      <c r="GY24" s="244"/>
      <c r="GZ24" s="233">
        <f t="shared" si="79"/>
        <v>0</v>
      </c>
      <c r="HA24" s="234">
        <f>LEVEL1!IL216</f>
        <v>0</v>
      </c>
      <c r="HB24" s="231"/>
      <c r="HC24" s="234"/>
      <c r="HD24" s="231"/>
      <c r="HE24" s="234"/>
      <c r="HF24" s="231"/>
      <c r="HG24" s="234"/>
      <c r="HH24" s="231">
        <f t="shared" si="83"/>
        <v>0</v>
      </c>
      <c r="HI24" s="231">
        <f t="shared" si="188"/>
        <v>0</v>
      </c>
      <c r="HJ24" s="231"/>
      <c r="HK24" s="234"/>
      <c r="HL24" s="231">
        <f t="shared" si="85"/>
        <v>0</v>
      </c>
      <c r="HM24" s="231">
        <f t="shared" si="189"/>
        <v>0</v>
      </c>
      <c r="HN24" s="231">
        <f t="shared" si="86"/>
        <v>0</v>
      </c>
      <c r="HO24" s="235"/>
      <c r="HP24" s="244"/>
      <c r="HQ24" s="244"/>
      <c r="HR24" s="244"/>
      <c r="HS24" s="244"/>
      <c r="HT24" s="233">
        <f t="shared" si="87"/>
        <v>0</v>
      </c>
      <c r="HU24" s="234">
        <f>LEVEL1!JF216</f>
        <v>0</v>
      </c>
      <c r="HV24" s="231"/>
      <c r="HW24" s="234"/>
      <c r="HX24" s="231"/>
      <c r="HY24" s="234"/>
      <c r="HZ24" s="231"/>
      <c r="IA24" s="234"/>
      <c r="IB24" s="231">
        <f t="shared" si="91"/>
        <v>0</v>
      </c>
      <c r="IC24" s="231">
        <f t="shared" si="190"/>
        <v>0</v>
      </c>
      <c r="ID24" s="231"/>
      <c r="IE24" s="234"/>
      <c r="IF24" s="231">
        <f t="shared" si="93"/>
        <v>0</v>
      </c>
      <c r="IG24" s="231">
        <f t="shared" si="191"/>
        <v>0</v>
      </c>
      <c r="IH24" s="231">
        <f t="shared" si="94"/>
        <v>0</v>
      </c>
      <c r="II24" s="235"/>
      <c r="IJ24" s="244"/>
      <c r="IK24" s="244"/>
      <c r="IL24" s="244"/>
      <c r="IM24" s="244"/>
      <c r="IN24" s="233">
        <f t="shared" si="95"/>
        <v>0</v>
      </c>
      <c r="IO24" s="234">
        <f>LEVEL1!JZ216</f>
        <v>0</v>
      </c>
      <c r="IP24" s="231"/>
      <c r="IQ24" s="234"/>
      <c r="IR24" s="231"/>
      <c r="IS24" s="234"/>
      <c r="IT24" s="231"/>
      <c r="IU24" s="234"/>
      <c r="IV24" s="231">
        <f t="shared" si="99"/>
        <v>0</v>
      </c>
      <c r="IW24" s="231">
        <f t="shared" si="192"/>
        <v>0</v>
      </c>
      <c r="IX24" s="231"/>
      <c r="IY24" s="234"/>
      <c r="IZ24" s="231">
        <f t="shared" si="101"/>
        <v>0</v>
      </c>
      <c r="JA24" s="231">
        <f t="shared" si="193"/>
        <v>0</v>
      </c>
      <c r="JB24" s="231">
        <f t="shared" si="102"/>
        <v>0</v>
      </c>
      <c r="JC24" s="235"/>
      <c r="JD24" s="244"/>
      <c r="JE24" s="244"/>
      <c r="JF24" s="244"/>
      <c r="JG24" s="244"/>
      <c r="JH24" s="233">
        <f t="shared" si="103"/>
        <v>0</v>
      </c>
      <c r="JI24" s="234">
        <f>LEVEL1!KT216</f>
        <v>0</v>
      </c>
      <c r="JJ24" s="231"/>
      <c r="JK24" s="234"/>
      <c r="JL24" s="231"/>
      <c r="JM24" s="234"/>
      <c r="JN24" s="231"/>
      <c r="JO24" s="234"/>
      <c r="JP24" s="231">
        <f t="shared" si="107"/>
        <v>0</v>
      </c>
      <c r="JQ24" s="231">
        <f t="shared" si="194"/>
        <v>0</v>
      </c>
      <c r="JR24" s="231"/>
      <c r="JS24" s="234"/>
      <c r="JT24" s="231">
        <f t="shared" si="109"/>
        <v>0</v>
      </c>
      <c r="JU24" s="231">
        <f t="shared" si="195"/>
        <v>0</v>
      </c>
      <c r="JV24" s="231">
        <f t="shared" si="110"/>
        <v>0</v>
      </c>
      <c r="JW24" s="235"/>
      <c r="JX24" s="244"/>
      <c r="JY24" s="244"/>
      <c r="JZ24" s="244"/>
      <c r="KA24" s="244"/>
      <c r="KB24" s="233">
        <f t="shared" si="111"/>
        <v>0</v>
      </c>
      <c r="KC24" s="234">
        <f>LEVEL1!LN216</f>
        <v>0</v>
      </c>
      <c r="KD24" s="231"/>
      <c r="KE24" s="234"/>
      <c r="KF24" s="231"/>
      <c r="KG24" s="234"/>
      <c r="KH24" s="231"/>
      <c r="KI24" s="234"/>
      <c r="KJ24" s="231">
        <f t="shared" si="115"/>
        <v>0</v>
      </c>
      <c r="KK24" s="231">
        <f t="shared" si="196"/>
        <v>0</v>
      </c>
      <c r="KL24" s="231"/>
      <c r="KM24" s="234"/>
      <c r="KN24" s="231">
        <f t="shared" si="117"/>
        <v>0</v>
      </c>
      <c r="KO24" s="231">
        <f t="shared" si="197"/>
        <v>0</v>
      </c>
      <c r="KP24" s="231">
        <f t="shared" si="118"/>
        <v>0</v>
      </c>
      <c r="KQ24" s="235"/>
      <c r="KR24" s="244"/>
      <c r="KS24" s="244"/>
      <c r="KT24" s="244"/>
      <c r="KU24" s="244"/>
      <c r="KV24" s="233">
        <f t="shared" si="119"/>
        <v>0</v>
      </c>
      <c r="KW24" s="234">
        <f>LEVEL1!MH216</f>
        <v>0</v>
      </c>
      <c r="KX24" s="231"/>
      <c r="KY24" s="234"/>
      <c r="KZ24" s="231"/>
      <c r="LA24" s="234"/>
      <c r="LB24" s="231"/>
      <c r="LC24" s="234"/>
      <c r="LD24" s="231">
        <f t="shared" si="123"/>
        <v>0</v>
      </c>
      <c r="LE24" s="231">
        <f t="shared" si="198"/>
        <v>0</v>
      </c>
      <c r="LF24" s="231"/>
      <c r="LG24" s="234"/>
      <c r="LH24" s="231">
        <f t="shared" si="125"/>
        <v>0</v>
      </c>
      <c r="LI24" s="231">
        <f t="shared" si="199"/>
        <v>0</v>
      </c>
      <c r="LJ24" s="231">
        <f t="shared" si="126"/>
        <v>0</v>
      </c>
      <c r="LK24" s="235"/>
      <c r="LL24" s="244"/>
      <c r="LM24" s="244"/>
      <c r="LN24" s="244"/>
      <c r="LO24" s="244"/>
      <c r="LP24" s="233">
        <f t="shared" si="127"/>
        <v>0</v>
      </c>
      <c r="LQ24" s="234">
        <f>LEVEL1!NB216</f>
        <v>0</v>
      </c>
      <c r="LR24" s="231"/>
      <c r="LS24" s="234"/>
      <c r="LT24" s="231"/>
      <c r="LU24" s="234"/>
      <c r="LV24" s="231"/>
      <c r="LW24" s="234"/>
      <c r="LX24" s="231">
        <f t="shared" si="131"/>
        <v>0</v>
      </c>
      <c r="LY24" s="231">
        <f t="shared" si="200"/>
        <v>0</v>
      </c>
      <c r="LZ24" s="231"/>
      <c r="MA24" s="234"/>
      <c r="MB24" s="231">
        <f t="shared" si="133"/>
        <v>0</v>
      </c>
      <c r="MC24" s="231">
        <f t="shared" si="201"/>
        <v>0</v>
      </c>
      <c r="MD24" s="231">
        <f t="shared" si="134"/>
        <v>0</v>
      </c>
      <c r="ME24" s="235"/>
      <c r="MF24" s="244"/>
      <c r="MG24" s="244"/>
      <c r="MH24" s="244"/>
      <c r="MI24" s="244"/>
      <c r="MJ24" s="233">
        <f t="shared" si="135"/>
        <v>0</v>
      </c>
      <c r="MK24" s="234">
        <f>LEVEL1!NV216</f>
        <v>0</v>
      </c>
      <c r="ML24" s="231"/>
      <c r="MM24" s="234"/>
      <c r="MN24" s="231"/>
      <c r="MO24" s="234"/>
      <c r="MP24" s="231"/>
      <c r="MQ24" s="234"/>
      <c r="MR24" s="231">
        <f t="shared" si="139"/>
        <v>0</v>
      </c>
      <c r="MS24" s="231">
        <f t="shared" si="202"/>
        <v>0</v>
      </c>
      <c r="MT24" s="231"/>
      <c r="MU24" s="234"/>
      <c r="MV24" s="231">
        <f t="shared" si="141"/>
        <v>0</v>
      </c>
      <c r="MW24" s="231">
        <f t="shared" si="203"/>
        <v>0</v>
      </c>
      <c r="MX24" s="231">
        <f t="shared" si="142"/>
        <v>0</v>
      </c>
      <c r="MY24" s="235"/>
      <c r="MZ24" s="244"/>
      <c r="NA24" s="244"/>
      <c r="NB24" s="244"/>
      <c r="NC24" s="244"/>
      <c r="ND24" s="233">
        <f t="shared" si="143"/>
        <v>0</v>
      </c>
      <c r="NE24" s="234">
        <f>LEVEL1!OP216</f>
        <v>0</v>
      </c>
      <c r="NF24" s="231"/>
      <c r="NG24" s="234"/>
      <c r="NH24" s="231"/>
      <c r="NI24" s="234"/>
      <c r="NJ24" s="231"/>
      <c r="NK24" s="234"/>
      <c r="NL24" s="231">
        <f t="shared" si="147"/>
        <v>0</v>
      </c>
      <c r="NM24" s="231">
        <f t="shared" si="204"/>
        <v>0</v>
      </c>
      <c r="NN24" s="231"/>
      <c r="NO24" s="234"/>
      <c r="NP24" s="231">
        <f t="shared" si="149"/>
        <v>0</v>
      </c>
      <c r="NQ24" s="231">
        <f t="shared" si="205"/>
        <v>0</v>
      </c>
      <c r="NR24" s="231">
        <f t="shared" si="150"/>
        <v>0</v>
      </c>
      <c r="NS24" s="235"/>
      <c r="NT24" s="244"/>
      <c r="NU24" s="244"/>
      <c r="NV24" s="244"/>
      <c r="NW24" s="244"/>
      <c r="NX24" s="233">
        <f t="shared" si="151"/>
        <v>0</v>
      </c>
      <c r="NY24" s="234">
        <f>LEVEL1!PJ216</f>
        <v>0</v>
      </c>
      <c r="NZ24" s="231"/>
      <c r="OA24" s="234"/>
      <c r="OB24" s="231"/>
      <c r="OC24" s="234"/>
      <c r="OD24" s="231"/>
      <c r="OE24" s="234"/>
      <c r="OF24" s="231">
        <f t="shared" si="155"/>
        <v>0</v>
      </c>
      <c r="OG24" s="231">
        <f t="shared" si="206"/>
        <v>0</v>
      </c>
      <c r="OH24" s="231"/>
      <c r="OI24" s="234"/>
      <c r="OJ24" s="231">
        <f t="shared" si="157"/>
        <v>0</v>
      </c>
      <c r="OK24" s="231">
        <f t="shared" si="207"/>
        <v>0</v>
      </c>
      <c r="OL24" s="231">
        <f t="shared" si="158"/>
        <v>0</v>
      </c>
      <c r="OM24" s="235"/>
      <c r="ON24" s="244"/>
      <c r="OO24" s="244"/>
      <c r="OP24" s="244"/>
      <c r="OQ24" s="244"/>
      <c r="OR24" s="233">
        <f t="shared" si="159"/>
        <v>0</v>
      </c>
      <c r="OS24" s="234">
        <f>LEVEL1!QD216</f>
        <v>0</v>
      </c>
      <c r="OT24" s="231"/>
      <c r="OU24" s="234"/>
      <c r="OV24" s="231"/>
      <c r="OW24" s="234"/>
      <c r="OX24" s="231"/>
      <c r="OY24" s="234"/>
      <c r="OZ24" s="231">
        <f t="shared" si="163"/>
        <v>0</v>
      </c>
      <c r="PA24" s="231">
        <f t="shared" si="208"/>
        <v>0</v>
      </c>
      <c r="PB24" s="231"/>
      <c r="PC24" s="234"/>
      <c r="PD24" s="231">
        <f t="shared" si="165"/>
        <v>0</v>
      </c>
      <c r="PE24" s="231">
        <f t="shared" si="209"/>
        <v>0</v>
      </c>
      <c r="PF24" s="231">
        <f t="shared" si="166"/>
        <v>0</v>
      </c>
      <c r="PG24" s="235"/>
      <c r="PI24" s="245"/>
    </row>
    <row r="25" spans="2:425" s="63" customFormat="1" ht="30" customHeight="1">
      <c r="B25" s="246"/>
      <c r="C25" s="247" t="s">
        <v>31</v>
      </c>
      <c r="D25" s="248"/>
      <c r="E25" s="249"/>
      <c r="F25" s="250"/>
      <c r="G25" s="251"/>
      <c r="H25" s="252"/>
      <c r="I25" s="253">
        <f>SUM(I11:I24)</f>
        <v>1947820496.9000001</v>
      </c>
      <c r="J25" s="253"/>
      <c r="K25" s="253">
        <f>SUM(K11:K24)</f>
        <v>2457341908.8000002</v>
      </c>
      <c r="L25" s="253"/>
      <c r="M25" s="253">
        <f>SUM(M11:M24)</f>
        <v>215397688.5</v>
      </c>
      <c r="N25" s="253"/>
      <c r="O25" s="253">
        <f>SUM(O11:O24)</f>
        <v>226859780.09999999</v>
      </c>
      <c r="P25" s="253"/>
      <c r="Q25" s="253">
        <f>SUM(Q11:Q24)</f>
        <v>4847419874.2999992</v>
      </c>
      <c r="R25" s="253"/>
      <c r="S25" s="253">
        <f>SUM(S11:S24)</f>
        <v>777971076.21305513</v>
      </c>
      <c r="T25" s="253"/>
      <c r="U25" s="253">
        <f>SUM(U11:U24)</f>
        <v>5625390950.5130539</v>
      </c>
      <c r="V25" s="253"/>
      <c r="W25" s="254">
        <f>SUM(W11:W24)</f>
        <v>0</v>
      </c>
      <c r="X25" s="255"/>
      <c r="Y25" s="244"/>
      <c r="Z25" s="244"/>
      <c r="AA25" s="244"/>
      <c r="AB25" s="252"/>
      <c r="AC25" s="253">
        <f>SUM(AC11:AC24)</f>
        <v>2361467211.2638006</v>
      </c>
      <c r="AD25" s="253"/>
      <c r="AE25" s="253">
        <f>SUM(AE11:AE24)</f>
        <v>1962936221.7763519</v>
      </c>
      <c r="AF25" s="253"/>
      <c r="AG25" s="253">
        <f>SUM(AG11:AG24)</f>
        <v>870373637.74939311</v>
      </c>
      <c r="AH25" s="253"/>
      <c r="AI25" s="253">
        <f>SUM(AI11:AI24)</f>
        <v>28017038.426922597</v>
      </c>
      <c r="AJ25" s="253"/>
      <c r="AK25" s="253">
        <f>SUM(AK11:AK24)</f>
        <v>5222794109.2164679</v>
      </c>
      <c r="AL25" s="253"/>
      <c r="AM25" s="253">
        <f>SUM(AM11:AM24)</f>
        <v>777392909.32007492</v>
      </c>
      <c r="AN25" s="253"/>
      <c r="AO25" s="253">
        <f>SUM(AO11:AO24)</f>
        <v>6000187018.536541</v>
      </c>
      <c r="AP25" s="253"/>
      <c r="AQ25" s="254">
        <f>SUM(AQ11:AQ24)</f>
        <v>0</v>
      </c>
      <c r="AR25" s="255"/>
      <c r="AS25" s="244"/>
      <c r="AT25" s="244"/>
      <c r="AU25" s="244"/>
      <c r="AV25" s="252"/>
      <c r="AW25" s="253">
        <f>SUM(AW10:AW24)</f>
        <v>3549903494.7140002</v>
      </c>
      <c r="AX25" s="253"/>
      <c r="AY25" s="253">
        <f>SUM(AY10:AY24)</f>
        <v>2627333186.6900001</v>
      </c>
      <c r="AZ25" s="253"/>
      <c r="BA25" s="253">
        <f>SUM(BA10:BA24)</f>
        <v>17549000</v>
      </c>
      <c r="BB25" s="253"/>
      <c r="BC25" s="253">
        <f>SUM(BC10:BC24)</f>
        <v>1095716331.8600001</v>
      </c>
      <c r="BD25" s="253"/>
      <c r="BE25" s="253">
        <f>SUM(BE10:BE24)</f>
        <v>7290502013.2640009</v>
      </c>
      <c r="BF25" s="253"/>
      <c r="BG25" s="253">
        <f>LEVEL1!CL9</f>
        <v>1567474956.4324999</v>
      </c>
      <c r="BH25" s="253"/>
      <c r="BI25" s="256">
        <f>SUM(BI10:BI24)</f>
        <v>8857976969.6964989</v>
      </c>
      <c r="BJ25" s="253"/>
      <c r="BK25" s="254">
        <f>SUM(BK10:BK24)</f>
        <v>0</v>
      </c>
      <c r="BL25" s="255"/>
      <c r="BM25" s="244"/>
      <c r="BN25" s="244"/>
      <c r="BO25" s="244"/>
      <c r="BP25" s="252"/>
      <c r="BQ25" s="253">
        <f>SUM(BQ11:BQ24)</f>
        <v>1947820496.9000001</v>
      </c>
      <c r="BR25" s="253"/>
      <c r="BS25" s="253">
        <f>SUM(BS11:BS24)</f>
        <v>2457341908.8000002</v>
      </c>
      <c r="BT25" s="253"/>
      <c r="BU25" s="253">
        <f>SUM(BU11:BU24)</f>
        <v>215397688.5</v>
      </c>
      <c r="BV25" s="253"/>
      <c r="BW25" s="253">
        <f>SUM(BW11:BW24)</f>
        <v>226859780.09999999</v>
      </c>
      <c r="BX25" s="253"/>
      <c r="BY25" s="253">
        <f>SUM(BY11:BY24)</f>
        <v>4847419874.2999992</v>
      </c>
      <c r="BZ25" s="253"/>
      <c r="CA25" s="253">
        <f>SUM(CA11:CA24)</f>
        <v>777971076.21305525</v>
      </c>
      <c r="CB25" s="253"/>
      <c r="CC25" s="253">
        <f>SUM(CC11:CC24)</f>
        <v>5625390950.5130548</v>
      </c>
      <c r="CD25" s="253"/>
      <c r="CE25" s="254">
        <f>SUM(CE11:CE24)</f>
        <v>0</v>
      </c>
      <c r="CF25" s="255"/>
      <c r="CG25" s="244"/>
      <c r="CH25" s="244"/>
      <c r="CI25" s="244"/>
      <c r="CJ25" s="252"/>
      <c r="CK25" s="253">
        <f>SUM(CK11:CK24)</f>
        <v>2101510543.24</v>
      </c>
      <c r="CL25" s="253"/>
      <c r="CM25" s="253">
        <f>SUM(CM11:CM24)</f>
        <v>2480221598.8599997</v>
      </c>
      <c r="CN25" s="253"/>
      <c r="CO25" s="253">
        <f>SUM(CO11:CO24)</f>
        <v>324733306.10000002</v>
      </c>
      <c r="CP25" s="253"/>
      <c r="CQ25" s="253">
        <f>SUM(CQ11:CQ24)</f>
        <v>0</v>
      </c>
      <c r="CR25" s="253"/>
      <c r="CS25" s="253">
        <f>SUM(CS11:CS24)</f>
        <v>4906465448.1999998</v>
      </c>
      <c r="CT25" s="253"/>
      <c r="CU25" s="253">
        <f>SUM(CU11:CU24)</f>
        <v>789523166.45722795</v>
      </c>
      <c r="CV25" s="253"/>
      <c r="CW25" s="253">
        <f>SUM(CW11:CW24)</f>
        <v>5695988614.6572275</v>
      </c>
      <c r="CX25" s="253"/>
      <c r="CY25" s="254">
        <f>SUM(CY11:CY24)</f>
        <v>0</v>
      </c>
      <c r="CZ25" s="255"/>
      <c r="DA25" s="244"/>
      <c r="DB25" s="244"/>
      <c r="DC25" s="244"/>
      <c r="DD25" s="252"/>
      <c r="DE25" s="253">
        <f>SUM(DE11:DE24)</f>
        <v>2248637944.8000002</v>
      </c>
      <c r="DF25" s="253"/>
      <c r="DG25" s="253">
        <f>SUM(DG11:DG24)</f>
        <v>1865800692.1399999</v>
      </c>
      <c r="DH25" s="253"/>
      <c r="DI25" s="253">
        <f>SUM(DI11:DI24)</f>
        <v>2012731147.1199999</v>
      </c>
      <c r="DJ25" s="253"/>
      <c r="DK25" s="253">
        <f>SUM(DK11:DK24)</f>
        <v>848965097.09543991</v>
      </c>
      <c r="DL25" s="253"/>
      <c r="DM25" s="253">
        <f>SUM(DM11:DM24)</f>
        <v>6976134881.1554403</v>
      </c>
      <c r="DN25" s="253"/>
      <c r="DO25" s="253">
        <f>SUM(DO11:DO24)</f>
        <v>893621548.03693569</v>
      </c>
      <c r="DP25" s="253"/>
      <c r="DQ25" s="253">
        <f>SUM(DQ11:DQ24)</f>
        <v>7869756429.1923752</v>
      </c>
      <c r="DR25" s="253"/>
      <c r="DS25" s="254">
        <f>SUM(DS11:DS24)</f>
        <v>0</v>
      </c>
      <c r="DT25" s="255"/>
      <c r="DU25" s="244"/>
      <c r="DV25" s="244"/>
      <c r="DW25" s="244"/>
      <c r="DX25" s="252"/>
      <c r="DY25" s="253">
        <f>SUM(DY11:DY24)</f>
        <v>2643451898.96</v>
      </c>
      <c r="DZ25" s="253"/>
      <c r="EA25" s="253">
        <f>SUM(EA11:EA24)</f>
        <v>2991615931.8400002</v>
      </c>
      <c r="EB25" s="253"/>
      <c r="EC25" s="253">
        <f>SUM(EC11:EC24)</f>
        <v>478675975.48300004</v>
      </c>
      <c r="ED25" s="253"/>
      <c r="EE25" s="253">
        <f>SUM(EE11:EE24)</f>
        <v>325128478.60611999</v>
      </c>
      <c r="EF25" s="253"/>
      <c r="EG25" s="253">
        <f>SUM(EG11:EG24)</f>
        <v>6438872284.8891201</v>
      </c>
      <c r="EH25" s="253"/>
      <c r="EI25" s="253">
        <f>SUM(EI11:EI24)</f>
        <v>514945128.05913711</v>
      </c>
      <c r="EJ25" s="253"/>
      <c r="EK25" s="253">
        <f>SUM(EK11:EK24)</f>
        <v>6953817412.9482565</v>
      </c>
      <c r="EL25" s="253"/>
      <c r="EM25" s="254">
        <f>SUM(EM11:EM24)</f>
        <v>0</v>
      </c>
      <c r="EN25" s="255"/>
      <c r="EO25" s="244"/>
      <c r="EP25" s="244"/>
      <c r="EQ25" s="244"/>
      <c r="ER25" s="252"/>
      <c r="ES25" s="253">
        <f>SUM(ES11:ES24)</f>
        <v>2665570656.9400001</v>
      </c>
      <c r="ET25" s="253"/>
      <c r="EU25" s="253">
        <f>SUM(EU11:EU24)</f>
        <v>3422249685.1599998</v>
      </c>
      <c r="EV25" s="253"/>
      <c r="EW25" s="253">
        <f>SUM(EW11:EW24)</f>
        <v>263562040.19999999</v>
      </c>
      <c r="EX25" s="253"/>
      <c r="EY25" s="253">
        <f>SUM(EY11:EY24)</f>
        <v>0</v>
      </c>
      <c r="EZ25" s="253"/>
      <c r="FA25" s="253">
        <f>SUM(FA11:FA24)</f>
        <v>6351382382.2999992</v>
      </c>
      <c r="FB25" s="253"/>
      <c r="FC25" s="253">
        <f>SUM(FC11:FC24)</f>
        <v>1047793797.0282758</v>
      </c>
      <c r="FD25" s="253"/>
      <c r="FE25" s="253">
        <f>SUM(FE11:FE24)</f>
        <v>7399176179.3282757</v>
      </c>
      <c r="FF25" s="253"/>
      <c r="FG25" s="254">
        <f>SUM(FG11:FG24)</f>
        <v>0</v>
      </c>
      <c r="FH25" s="255"/>
      <c r="FI25" s="244"/>
      <c r="FJ25" s="244"/>
      <c r="FK25" s="244"/>
      <c r="FL25" s="252"/>
      <c r="FM25" s="253">
        <f>SUM(FM11:FM24)</f>
        <v>2805422879.0129919</v>
      </c>
      <c r="FN25" s="253"/>
      <c r="FO25" s="253">
        <f>SUM(FO11:FO24)</f>
        <v>2844797766.8260722</v>
      </c>
      <c r="FP25" s="253"/>
      <c r="FQ25" s="253">
        <f>SUM(FQ11:FQ24)</f>
        <v>565514644.69747198</v>
      </c>
      <c r="FR25" s="253"/>
      <c r="FS25" s="253">
        <f>SUM(FS11:FS24)</f>
        <v>4468560</v>
      </c>
      <c r="FT25" s="253"/>
      <c r="FU25" s="253">
        <f>SUM(FU11:FU24)</f>
        <v>6220203850.5365362</v>
      </c>
      <c r="FV25" s="253"/>
      <c r="FW25" s="253">
        <f>SUM(FW11:FW24)</f>
        <v>965917939.36465907</v>
      </c>
      <c r="FX25" s="253"/>
      <c r="FY25" s="253">
        <f>SUM(FY11:FY24)</f>
        <v>7186121789.9011955</v>
      </c>
      <c r="FZ25" s="253"/>
      <c r="GA25" s="254">
        <f>SUM(GA11:GA24)</f>
        <v>0</v>
      </c>
      <c r="GB25" s="255"/>
      <c r="GC25" s="244"/>
      <c r="GD25" s="244"/>
      <c r="GE25" s="244"/>
      <c r="GF25" s="252"/>
      <c r="GG25" s="253">
        <f>SUM(GG11:GG24)</f>
        <v>0</v>
      </c>
      <c r="GH25" s="253"/>
      <c r="GI25" s="253">
        <f>SUM(GI11:GI24)</f>
        <v>0</v>
      </c>
      <c r="GJ25" s="253"/>
      <c r="GK25" s="253">
        <f>SUM(GK11:GK24)</f>
        <v>0</v>
      </c>
      <c r="GL25" s="253"/>
      <c r="GM25" s="253">
        <f>SUM(GM11:GM24)</f>
        <v>0</v>
      </c>
      <c r="GN25" s="253"/>
      <c r="GO25" s="253">
        <f>SUM(GO11:GO24)</f>
        <v>0</v>
      </c>
      <c r="GP25" s="253"/>
      <c r="GQ25" s="253">
        <f>SUM(GQ11:GQ24)</f>
        <v>0</v>
      </c>
      <c r="GR25" s="253"/>
      <c r="GS25" s="253">
        <f>SUM(GS11:GS24)</f>
        <v>0</v>
      </c>
      <c r="GT25" s="253"/>
      <c r="GU25" s="254">
        <f>SUM(GU11:GU24)</f>
        <v>0</v>
      </c>
      <c r="GV25" s="255"/>
      <c r="GW25" s="244"/>
      <c r="GX25" s="244"/>
      <c r="GY25" s="244"/>
      <c r="GZ25" s="252"/>
      <c r="HA25" s="253">
        <f>SUM(HA11:HA24)</f>
        <v>0</v>
      </c>
      <c r="HB25" s="253"/>
      <c r="HC25" s="253">
        <f>SUM(HC11:HC24)</f>
        <v>0</v>
      </c>
      <c r="HD25" s="253"/>
      <c r="HE25" s="253">
        <f>SUM(HE11:HE24)</f>
        <v>0</v>
      </c>
      <c r="HF25" s="253"/>
      <c r="HG25" s="253">
        <f>SUM(HG11:HG24)</f>
        <v>0</v>
      </c>
      <c r="HH25" s="253"/>
      <c r="HI25" s="253">
        <f>SUM(HI11:HI24)</f>
        <v>0</v>
      </c>
      <c r="HJ25" s="253"/>
      <c r="HK25" s="253">
        <f>SUM(HK11:HK24)</f>
        <v>0</v>
      </c>
      <c r="HL25" s="253"/>
      <c r="HM25" s="253">
        <f>SUM(HM11:HM24)</f>
        <v>0</v>
      </c>
      <c r="HN25" s="253"/>
      <c r="HO25" s="254">
        <f>SUM(HO11:HO24)</f>
        <v>0</v>
      </c>
      <c r="HP25" s="255"/>
      <c r="HQ25" s="244"/>
      <c r="HR25" s="244"/>
      <c r="HS25" s="244"/>
      <c r="HT25" s="252"/>
      <c r="HU25" s="253">
        <f>SUM(HU11:HU24)</f>
        <v>0</v>
      </c>
      <c r="HV25" s="253"/>
      <c r="HW25" s="253">
        <f>SUM(HW11:HW24)</f>
        <v>0</v>
      </c>
      <c r="HX25" s="253"/>
      <c r="HY25" s="253">
        <f>SUM(HY11:HY24)</f>
        <v>0</v>
      </c>
      <c r="HZ25" s="253"/>
      <c r="IA25" s="253">
        <f>SUM(IA11:IA24)</f>
        <v>0</v>
      </c>
      <c r="IB25" s="253"/>
      <c r="IC25" s="253">
        <f>SUM(IC11:IC24)</f>
        <v>0</v>
      </c>
      <c r="ID25" s="253"/>
      <c r="IE25" s="253">
        <f>SUM(IE11:IE24)</f>
        <v>0</v>
      </c>
      <c r="IF25" s="253"/>
      <c r="IG25" s="253">
        <f>SUM(IG11:IG24)</f>
        <v>0</v>
      </c>
      <c r="IH25" s="253"/>
      <c r="II25" s="254">
        <f>SUM(II11:II24)</f>
        <v>0</v>
      </c>
      <c r="IJ25" s="255"/>
      <c r="IK25" s="244"/>
      <c r="IL25" s="244"/>
      <c r="IM25" s="244"/>
      <c r="IN25" s="252"/>
      <c r="IO25" s="253">
        <f>SUM(IO11:IO24)</f>
        <v>0</v>
      </c>
      <c r="IP25" s="253"/>
      <c r="IQ25" s="253">
        <f>SUM(IQ11:IQ24)</f>
        <v>0</v>
      </c>
      <c r="IR25" s="253"/>
      <c r="IS25" s="253">
        <f>SUM(IS11:IS24)</f>
        <v>0</v>
      </c>
      <c r="IT25" s="253"/>
      <c r="IU25" s="253">
        <f>SUM(IU11:IU24)</f>
        <v>0</v>
      </c>
      <c r="IV25" s="253"/>
      <c r="IW25" s="253">
        <f>SUM(IW11:IW24)</f>
        <v>0</v>
      </c>
      <c r="IX25" s="253"/>
      <c r="IY25" s="253">
        <f>SUM(IY11:IY24)</f>
        <v>0</v>
      </c>
      <c r="IZ25" s="253"/>
      <c r="JA25" s="253">
        <f>SUM(JA11:JA24)</f>
        <v>0</v>
      </c>
      <c r="JB25" s="253"/>
      <c r="JC25" s="254">
        <f>SUM(JC11:JC24)</f>
        <v>0</v>
      </c>
      <c r="JD25" s="255"/>
      <c r="JE25" s="244"/>
      <c r="JF25" s="244"/>
      <c r="JG25" s="244"/>
      <c r="JH25" s="252"/>
      <c r="JI25" s="253">
        <f>SUM(JI11:JI24)</f>
        <v>0</v>
      </c>
      <c r="JJ25" s="253"/>
      <c r="JK25" s="253">
        <f>SUM(JK11:JK24)</f>
        <v>0</v>
      </c>
      <c r="JL25" s="253"/>
      <c r="JM25" s="253">
        <f>SUM(JM11:JM24)</f>
        <v>0</v>
      </c>
      <c r="JN25" s="253"/>
      <c r="JO25" s="253">
        <f>SUM(JO11:JO24)</f>
        <v>0</v>
      </c>
      <c r="JP25" s="253"/>
      <c r="JQ25" s="253">
        <f>SUM(JQ11:JQ24)</f>
        <v>0</v>
      </c>
      <c r="JR25" s="253"/>
      <c r="JS25" s="253">
        <f>SUM(JS11:JS24)</f>
        <v>0</v>
      </c>
      <c r="JT25" s="253"/>
      <c r="JU25" s="253">
        <f>SUM(JU11:JU24)</f>
        <v>0</v>
      </c>
      <c r="JV25" s="253"/>
      <c r="JW25" s="254">
        <f>SUM(JW11:JW24)</f>
        <v>0</v>
      </c>
      <c r="JX25" s="255"/>
      <c r="JY25" s="244"/>
      <c r="JZ25" s="244"/>
      <c r="KA25" s="244"/>
      <c r="KB25" s="252"/>
      <c r="KC25" s="253">
        <f>SUM(KC11:KC24)</f>
        <v>0</v>
      </c>
      <c r="KD25" s="253"/>
      <c r="KE25" s="253">
        <f>SUM(KE11:KE24)</f>
        <v>0</v>
      </c>
      <c r="KF25" s="253"/>
      <c r="KG25" s="253">
        <f>SUM(KG11:KG24)</f>
        <v>0</v>
      </c>
      <c r="KH25" s="253"/>
      <c r="KI25" s="253">
        <f>SUM(KI11:KI24)</f>
        <v>0</v>
      </c>
      <c r="KJ25" s="253"/>
      <c r="KK25" s="253">
        <f>SUM(KK11:KK24)</f>
        <v>0</v>
      </c>
      <c r="KL25" s="253"/>
      <c r="KM25" s="253">
        <f>SUM(KM11:KM24)</f>
        <v>0</v>
      </c>
      <c r="KN25" s="253"/>
      <c r="KO25" s="253">
        <f>SUM(KO11:KO24)</f>
        <v>0</v>
      </c>
      <c r="KP25" s="253"/>
      <c r="KQ25" s="254">
        <f>SUM(KQ11:KQ24)</f>
        <v>0</v>
      </c>
      <c r="KR25" s="255"/>
      <c r="KS25" s="244"/>
      <c r="KT25" s="244"/>
      <c r="KU25" s="244"/>
      <c r="KV25" s="252"/>
      <c r="KW25" s="253">
        <f>SUM(KW11:KW24)</f>
        <v>0</v>
      </c>
      <c r="KX25" s="253"/>
      <c r="KY25" s="253">
        <f>SUM(KY11:KY24)</f>
        <v>0</v>
      </c>
      <c r="KZ25" s="253"/>
      <c r="LA25" s="253">
        <f>SUM(LA11:LA24)</f>
        <v>0</v>
      </c>
      <c r="LB25" s="253"/>
      <c r="LC25" s="253">
        <f>SUM(LC11:LC24)</f>
        <v>0</v>
      </c>
      <c r="LD25" s="253"/>
      <c r="LE25" s="253">
        <f>SUM(LE11:LE24)</f>
        <v>0</v>
      </c>
      <c r="LF25" s="253"/>
      <c r="LG25" s="253">
        <f>SUM(LG11:LG24)</f>
        <v>0</v>
      </c>
      <c r="LH25" s="253"/>
      <c r="LI25" s="253">
        <f>SUM(LI11:LI24)</f>
        <v>0</v>
      </c>
      <c r="LJ25" s="253"/>
      <c r="LK25" s="254">
        <f>SUM(LK11:LK24)</f>
        <v>0</v>
      </c>
      <c r="LL25" s="255"/>
      <c r="LM25" s="244"/>
      <c r="LN25" s="244"/>
      <c r="LO25" s="244"/>
      <c r="LP25" s="252"/>
      <c r="LQ25" s="253">
        <f>SUM(LQ11:LQ24)</f>
        <v>0</v>
      </c>
      <c r="LR25" s="253"/>
      <c r="LS25" s="253">
        <f>SUM(LS11:LS24)</f>
        <v>0</v>
      </c>
      <c r="LT25" s="253"/>
      <c r="LU25" s="253">
        <f>SUM(LU11:LU24)</f>
        <v>0</v>
      </c>
      <c r="LV25" s="253"/>
      <c r="LW25" s="253">
        <f>SUM(LW11:LW24)</f>
        <v>0</v>
      </c>
      <c r="LX25" s="253"/>
      <c r="LY25" s="253">
        <f>SUM(LY11:LY24)</f>
        <v>0</v>
      </c>
      <c r="LZ25" s="253"/>
      <c r="MA25" s="253">
        <f>SUM(MA11:MA24)</f>
        <v>0</v>
      </c>
      <c r="MB25" s="253"/>
      <c r="MC25" s="253">
        <f>SUM(MC11:MC24)</f>
        <v>0</v>
      </c>
      <c r="MD25" s="253"/>
      <c r="ME25" s="254">
        <f>SUM(ME11:ME24)</f>
        <v>0</v>
      </c>
      <c r="MF25" s="255"/>
      <c r="MG25" s="244"/>
      <c r="MH25" s="244"/>
      <c r="MI25" s="244"/>
      <c r="MJ25" s="252"/>
      <c r="MK25" s="253">
        <f>SUM(MK11:MK24)</f>
        <v>0</v>
      </c>
      <c r="ML25" s="253"/>
      <c r="MM25" s="253">
        <f>SUM(MM11:MM24)</f>
        <v>0</v>
      </c>
      <c r="MN25" s="253"/>
      <c r="MO25" s="253">
        <f>SUM(MO11:MO24)</f>
        <v>0</v>
      </c>
      <c r="MP25" s="253"/>
      <c r="MQ25" s="253">
        <f>SUM(MQ11:MQ24)</f>
        <v>0</v>
      </c>
      <c r="MR25" s="253"/>
      <c r="MS25" s="253">
        <f>SUM(MS11:MS24)</f>
        <v>0</v>
      </c>
      <c r="MT25" s="253"/>
      <c r="MU25" s="253">
        <f>SUM(MU11:MU24)</f>
        <v>0</v>
      </c>
      <c r="MV25" s="253"/>
      <c r="MW25" s="253">
        <f>SUM(MW11:MW24)</f>
        <v>0</v>
      </c>
      <c r="MX25" s="253"/>
      <c r="MY25" s="254">
        <f>SUM(MY11:MY24)</f>
        <v>0</v>
      </c>
      <c r="MZ25" s="255"/>
      <c r="NA25" s="244"/>
      <c r="NB25" s="244"/>
      <c r="NC25" s="244"/>
      <c r="ND25" s="252"/>
      <c r="NE25" s="253">
        <f>SUM(NE11:NE24)</f>
        <v>0</v>
      </c>
      <c r="NF25" s="253"/>
      <c r="NG25" s="253">
        <f>SUM(NG11:NG24)</f>
        <v>0</v>
      </c>
      <c r="NH25" s="253"/>
      <c r="NI25" s="253">
        <f>SUM(NI11:NI24)</f>
        <v>0</v>
      </c>
      <c r="NJ25" s="253"/>
      <c r="NK25" s="253">
        <f>SUM(NK11:NK24)</f>
        <v>0</v>
      </c>
      <c r="NL25" s="253"/>
      <c r="NM25" s="253">
        <f>SUM(NM11:NM24)</f>
        <v>0</v>
      </c>
      <c r="NN25" s="253"/>
      <c r="NO25" s="253">
        <f>SUM(NO11:NO24)</f>
        <v>0</v>
      </c>
      <c r="NP25" s="253"/>
      <c r="NQ25" s="253">
        <f>SUM(NQ11:NQ24)</f>
        <v>0</v>
      </c>
      <c r="NR25" s="253"/>
      <c r="NS25" s="254">
        <f>SUM(NS11:NS24)</f>
        <v>0</v>
      </c>
      <c r="NT25" s="255"/>
      <c r="NU25" s="244"/>
      <c r="NV25" s="244"/>
      <c r="NW25" s="244"/>
      <c r="NX25" s="252"/>
      <c r="NY25" s="253">
        <f>SUM(NY11:NY24)</f>
        <v>0</v>
      </c>
      <c r="NZ25" s="253"/>
      <c r="OA25" s="253">
        <f>SUM(OA11:OA24)</f>
        <v>0</v>
      </c>
      <c r="OB25" s="253"/>
      <c r="OC25" s="253">
        <f>SUM(OC11:OC24)</f>
        <v>0</v>
      </c>
      <c r="OD25" s="253"/>
      <c r="OE25" s="253">
        <f>SUM(OE11:OE24)</f>
        <v>0</v>
      </c>
      <c r="OF25" s="253"/>
      <c r="OG25" s="253">
        <f>SUM(OG11:OG24)</f>
        <v>0</v>
      </c>
      <c r="OH25" s="253"/>
      <c r="OI25" s="253">
        <f>SUM(OI11:OI24)</f>
        <v>0</v>
      </c>
      <c r="OJ25" s="253"/>
      <c r="OK25" s="253">
        <f>SUM(OK11:OK24)</f>
        <v>0</v>
      </c>
      <c r="OL25" s="253"/>
      <c r="OM25" s="254">
        <f>SUM(OM11:OM24)</f>
        <v>0</v>
      </c>
      <c r="ON25" s="255"/>
      <c r="OO25" s="244"/>
      <c r="OP25" s="244"/>
      <c r="OQ25" s="244"/>
      <c r="OR25" s="252"/>
      <c r="OS25" s="253">
        <f>SUM(OS11:OS24)</f>
        <v>0</v>
      </c>
      <c r="OT25" s="253"/>
      <c r="OU25" s="253">
        <f>SUM(OU11:OU24)</f>
        <v>0</v>
      </c>
      <c r="OV25" s="253"/>
      <c r="OW25" s="253">
        <f>SUM(OW11:OW24)</f>
        <v>0</v>
      </c>
      <c r="OX25" s="253"/>
      <c r="OY25" s="253">
        <f>SUM(OY11:OY24)</f>
        <v>0</v>
      </c>
      <c r="OZ25" s="253"/>
      <c r="PA25" s="253">
        <f>SUM(PA11:PA24)</f>
        <v>0</v>
      </c>
      <c r="PB25" s="253"/>
      <c r="PC25" s="253">
        <f>SUM(PC11:PC24)</f>
        <v>0</v>
      </c>
      <c r="PD25" s="253"/>
      <c r="PE25" s="253">
        <f>SUM(PE11:PE24)</f>
        <v>0</v>
      </c>
      <c r="PF25" s="253"/>
      <c r="PG25" s="254">
        <f>SUM(PG11:PG24)</f>
        <v>0</v>
      </c>
      <c r="PI25" s="245"/>
    </row>
    <row r="26" spans="2:425" s="63" customFormat="1" ht="30" customHeight="1" thickBot="1">
      <c r="B26" s="257"/>
      <c r="C26" s="258"/>
      <c r="D26" s="259"/>
      <c r="E26" s="260"/>
      <c r="F26" s="261"/>
      <c r="G26" s="262"/>
      <c r="H26" s="263"/>
      <c r="I26" s="264"/>
      <c r="J26" s="264"/>
      <c r="K26" s="264"/>
      <c r="L26" s="264"/>
      <c r="M26" s="264"/>
      <c r="N26" s="264"/>
      <c r="O26" s="264"/>
      <c r="P26" s="264"/>
      <c r="Q26" s="264"/>
      <c r="R26" s="264"/>
      <c r="S26" s="265">
        <f>IFERROR(S25/Q25,0)</f>
        <v>0.160491786638433</v>
      </c>
      <c r="T26" s="264"/>
      <c r="U26" s="264"/>
      <c r="V26" s="264"/>
      <c r="W26" s="266"/>
      <c r="X26" s="244"/>
      <c r="Y26" s="244"/>
      <c r="Z26" s="244"/>
      <c r="AA26" s="244"/>
      <c r="AB26" s="267"/>
      <c r="AC26" s="264"/>
      <c r="AD26" s="264"/>
      <c r="AE26" s="264"/>
      <c r="AF26" s="264"/>
      <c r="AG26" s="264"/>
      <c r="AH26" s="264"/>
      <c r="AI26" s="264"/>
      <c r="AJ26" s="264"/>
      <c r="AK26" s="264"/>
      <c r="AL26" s="264"/>
      <c r="AM26" s="265">
        <f>IFERROR(AM25/AK25,0)</f>
        <v>0.14884617181217979</v>
      </c>
      <c r="AN26" s="264"/>
      <c r="AO26" s="264"/>
      <c r="AP26" s="264"/>
      <c r="AQ26" s="268"/>
      <c r="AR26" s="244"/>
      <c r="AS26" s="244"/>
      <c r="AT26" s="244"/>
      <c r="AU26" s="244"/>
      <c r="AV26" s="267"/>
      <c r="AW26" s="264"/>
      <c r="AX26" s="264"/>
      <c r="AY26" s="264"/>
      <c r="AZ26" s="264"/>
      <c r="BA26" s="264"/>
      <c r="BB26" s="264"/>
      <c r="BC26" s="264"/>
      <c r="BD26" s="264"/>
      <c r="BE26" s="264"/>
      <c r="BF26" s="264"/>
      <c r="BG26" s="265">
        <f>IFERROR(BG25/BE25,0)</f>
        <v>0.2150023350354624</v>
      </c>
      <c r="BH26" s="264"/>
      <c r="BI26" s="264"/>
      <c r="BJ26" s="264"/>
      <c r="BK26" s="268"/>
      <c r="BL26" s="244"/>
      <c r="BM26" s="244"/>
      <c r="BN26" s="244"/>
      <c r="BO26" s="244"/>
      <c r="BP26" s="267"/>
      <c r="BQ26" s="264"/>
      <c r="BR26" s="264"/>
      <c r="BS26" s="264"/>
      <c r="BT26" s="264"/>
      <c r="BU26" s="264"/>
      <c r="BV26" s="264"/>
      <c r="BW26" s="264"/>
      <c r="BX26" s="264"/>
      <c r="BY26" s="264"/>
      <c r="BZ26" s="264"/>
      <c r="CA26" s="265">
        <f>IFERROR(CA25/BY25,0)</f>
        <v>0.16049178663843303</v>
      </c>
      <c r="CB26" s="264"/>
      <c r="CC26" s="264"/>
      <c r="CD26" s="264"/>
      <c r="CE26" s="268"/>
      <c r="CF26" s="244"/>
      <c r="CG26" s="244"/>
      <c r="CH26" s="244"/>
      <c r="CI26" s="244"/>
      <c r="CJ26" s="267"/>
      <c r="CK26" s="264"/>
      <c r="CL26" s="264"/>
      <c r="CM26" s="264"/>
      <c r="CN26" s="264"/>
      <c r="CO26" s="264"/>
      <c r="CP26" s="264"/>
      <c r="CQ26" s="264"/>
      <c r="CR26" s="264"/>
      <c r="CS26" s="264"/>
      <c r="CT26" s="264"/>
      <c r="CU26" s="265">
        <f>IFERROR(CU25/CS25,0)</f>
        <v>0.16091485302253064</v>
      </c>
      <c r="CV26" s="264"/>
      <c r="CW26" s="264"/>
      <c r="CX26" s="264"/>
      <c r="CY26" s="268"/>
      <c r="CZ26" s="244"/>
      <c r="DA26" s="244"/>
      <c r="DB26" s="244"/>
      <c r="DC26" s="244"/>
      <c r="DD26" s="267"/>
      <c r="DE26" s="264"/>
      <c r="DF26" s="264"/>
      <c r="DG26" s="264"/>
      <c r="DH26" s="264"/>
      <c r="DI26" s="264"/>
      <c r="DJ26" s="264"/>
      <c r="DK26" s="264"/>
      <c r="DL26" s="264"/>
      <c r="DM26" s="264"/>
      <c r="DN26" s="264"/>
      <c r="DO26" s="265">
        <f>IFERROR(DO25/DM25,0)</f>
        <v>0.12809694239870076</v>
      </c>
      <c r="DP26" s="264"/>
      <c r="DQ26" s="264"/>
      <c r="DR26" s="264"/>
      <c r="DS26" s="268"/>
      <c r="DT26" s="244"/>
      <c r="DU26" s="244"/>
      <c r="DV26" s="244"/>
      <c r="DW26" s="244"/>
      <c r="DX26" s="267"/>
      <c r="DY26" s="264"/>
      <c r="DZ26" s="264"/>
      <c r="EA26" s="264"/>
      <c r="EB26" s="264"/>
      <c r="EC26" s="264"/>
      <c r="ED26" s="264"/>
      <c r="EE26" s="264"/>
      <c r="EF26" s="264"/>
      <c r="EG26" s="264"/>
      <c r="EH26" s="264"/>
      <c r="EI26" s="265">
        <f>IFERROR(EI25/EG25,0)</f>
        <v>7.9974428017095645E-2</v>
      </c>
      <c r="EJ26" s="264"/>
      <c r="EK26" s="264"/>
      <c r="EL26" s="264"/>
      <c r="EM26" s="268"/>
      <c r="EN26" s="244"/>
      <c r="EO26" s="244"/>
      <c r="EP26" s="244"/>
      <c r="EQ26" s="244"/>
      <c r="ER26" s="267"/>
      <c r="ES26" s="264"/>
      <c r="ET26" s="264"/>
      <c r="EU26" s="264"/>
      <c r="EV26" s="264"/>
      <c r="EW26" s="264"/>
      <c r="EX26" s="264"/>
      <c r="EY26" s="264"/>
      <c r="EZ26" s="264"/>
      <c r="FA26" s="264"/>
      <c r="FB26" s="264"/>
      <c r="FC26" s="265">
        <f>IFERROR(FC25/FA25,0)</f>
        <v>0.16497098331668117</v>
      </c>
      <c r="FD26" s="264"/>
      <c r="FE26" s="264"/>
      <c r="FF26" s="264"/>
      <c r="FG26" s="268"/>
      <c r="FH26" s="244"/>
      <c r="FI26" s="244"/>
      <c r="FJ26" s="244"/>
      <c r="FK26" s="244"/>
      <c r="FL26" s="267"/>
      <c r="FM26" s="264"/>
      <c r="FN26" s="264"/>
      <c r="FO26" s="264"/>
      <c r="FP26" s="264"/>
      <c r="FQ26" s="264"/>
      <c r="FR26" s="264"/>
      <c r="FS26" s="264"/>
      <c r="FT26" s="264"/>
      <c r="FU26" s="264"/>
      <c r="FV26" s="264"/>
      <c r="FW26" s="265">
        <f>IFERROR(FW25/FU25,0)</f>
        <v>0.15528718392104496</v>
      </c>
      <c r="FX26" s="264"/>
      <c r="FY26" s="264"/>
      <c r="FZ26" s="264"/>
      <c r="GA26" s="268"/>
      <c r="GB26" s="244"/>
      <c r="GC26" s="244"/>
      <c r="GD26" s="244"/>
      <c r="GE26" s="244"/>
      <c r="GF26" s="267"/>
      <c r="GG26" s="264"/>
      <c r="GH26" s="264"/>
      <c r="GI26" s="264"/>
      <c r="GJ26" s="264"/>
      <c r="GK26" s="264"/>
      <c r="GL26" s="264"/>
      <c r="GM26" s="264"/>
      <c r="GN26" s="264"/>
      <c r="GO26" s="264"/>
      <c r="GP26" s="264"/>
      <c r="GQ26" s="265">
        <f>IFERROR(GQ25/GO25,0)</f>
        <v>0</v>
      </c>
      <c r="GR26" s="264"/>
      <c r="GS26" s="264"/>
      <c r="GT26" s="264"/>
      <c r="GU26" s="268"/>
      <c r="GV26" s="244"/>
      <c r="GW26" s="244"/>
      <c r="GX26" s="244"/>
      <c r="GY26" s="244"/>
      <c r="GZ26" s="267"/>
      <c r="HA26" s="264"/>
      <c r="HB26" s="264"/>
      <c r="HC26" s="264"/>
      <c r="HD26" s="264"/>
      <c r="HE26" s="264"/>
      <c r="HF26" s="264"/>
      <c r="HG26" s="264"/>
      <c r="HH26" s="264"/>
      <c r="HI26" s="264"/>
      <c r="HJ26" s="264"/>
      <c r="HK26" s="265">
        <f>IFERROR(HK25/HI25,0)</f>
        <v>0</v>
      </c>
      <c r="HL26" s="264"/>
      <c r="HM26" s="264"/>
      <c r="HN26" s="264"/>
      <c r="HO26" s="268"/>
      <c r="HP26" s="244"/>
      <c r="HQ26" s="244"/>
      <c r="HR26" s="244"/>
      <c r="HS26" s="244"/>
      <c r="HT26" s="267"/>
      <c r="HU26" s="264"/>
      <c r="HV26" s="264"/>
      <c r="HW26" s="264"/>
      <c r="HX26" s="264"/>
      <c r="HY26" s="264"/>
      <c r="HZ26" s="264"/>
      <c r="IA26" s="264"/>
      <c r="IB26" s="264"/>
      <c r="IC26" s="264"/>
      <c r="ID26" s="264"/>
      <c r="IE26" s="265">
        <f>IFERROR(IE25/IC25,0)</f>
        <v>0</v>
      </c>
      <c r="IF26" s="264"/>
      <c r="IG26" s="264"/>
      <c r="IH26" s="264"/>
      <c r="II26" s="268"/>
      <c r="IJ26" s="244"/>
      <c r="IK26" s="244"/>
      <c r="IL26" s="244"/>
      <c r="IM26" s="244"/>
      <c r="IN26" s="267"/>
      <c r="IO26" s="264"/>
      <c r="IP26" s="264"/>
      <c r="IQ26" s="264"/>
      <c r="IR26" s="264"/>
      <c r="IS26" s="264"/>
      <c r="IT26" s="264"/>
      <c r="IU26" s="264"/>
      <c r="IV26" s="264"/>
      <c r="IW26" s="264"/>
      <c r="IX26" s="264"/>
      <c r="IY26" s="265">
        <f>IFERROR(IY25/IW25,0)</f>
        <v>0</v>
      </c>
      <c r="IZ26" s="264"/>
      <c r="JA26" s="264"/>
      <c r="JB26" s="264"/>
      <c r="JC26" s="268"/>
      <c r="JD26" s="244"/>
      <c r="JE26" s="244"/>
      <c r="JF26" s="244"/>
      <c r="JG26" s="244"/>
      <c r="JH26" s="267"/>
      <c r="JI26" s="264"/>
      <c r="JJ26" s="264"/>
      <c r="JK26" s="264"/>
      <c r="JL26" s="264"/>
      <c r="JM26" s="264"/>
      <c r="JN26" s="264"/>
      <c r="JO26" s="264"/>
      <c r="JP26" s="264"/>
      <c r="JQ26" s="264"/>
      <c r="JR26" s="264"/>
      <c r="JS26" s="265">
        <f>IFERROR(JS25/JQ25,0)</f>
        <v>0</v>
      </c>
      <c r="JT26" s="264"/>
      <c r="JU26" s="264"/>
      <c r="JV26" s="264"/>
      <c r="JW26" s="268"/>
      <c r="JX26" s="244"/>
      <c r="JY26" s="244"/>
      <c r="JZ26" s="244"/>
      <c r="KA26" s="244"/>
      <c r="KB26" s="267"/>
      <c r="KC26" s="264"/>
      <c r="KD26" s="264"/>
      <c r="KE26" s="264"/>
      <c r="KF26" s="264"/>
      <c r="KG26" s="264"/>
      <c r="KH26" s="264"/>
      <c r="KI26" s="264"/>
      <c r="KJ26" s="264"/>
      <c r="KK26" s="264"/>
      <c r="KL26" s="264"/>
      <c r="KM26" s="265">
        <f>IFERROR(KM25/KK25,0)</f>
        <v>0</v>
      </c>
      <c r="KN26" s="264"/>
      <c r="KO26" s="264"/>
      <c r="KP26" s="264"/>
      <c r="KQ26" s="268"/>
      <c r="KR26" s="244"/>
      <c r="KS26" s="244"/>
      <c r="KT26" s="244"/>
      <c r="KU26" s="244"/>
      <c r="KV26" s="267"/>
      <c r="KW26" s="264"/>
      <c r="KX26" s="264"/>
      <c r="KY26" s="264"/>
      <c r="KZ26" s="264"/>
      <c r="LA26" s="264"/>
      <c r="LB26" s="264"/>
      <c r="LC26" s="264"/>
      <c r="LD26" s="264"/>
      <c r="LE26" s="264"/>
      <c r="LF26" s="264"/>
      <c r="LG26" s="265">
        <f>IFERROR(LG25/LE25,0)</f>
        <v>0</v>
      </c>
      <c r="LH26" s="264"/>
      <c r="LI26" s="264"/>
      <c r="LJ26" s="264"/>
      <c r="LK26" s="268"/>
      <c r="LL26" s="244"/>
      <c r="LM26" s="244"/>
      <c r="LN26" s="244"/>
      <c r="LO26" s="244"/>
      <c r="LP26" s="267"/>
      <c r="LQ26" s="264"/>
      <c r="LR26" s="264"/>
      <c r="LS26" s="264"/>
      <c r="LT26" s="264"/>
      <c r="LU26" s="264"/>
      <c r="LV26" s="264"/>
      <c r="LW26" s="264"/>
      <c r="LX26" s="264"/>
      <c r="LY26" s="264"/>
      <c r="LZ26" s="264"/>
      <c r="MA26" s="265">
        <f>IFERROR(MA25/LY25,0)</f>
        <v>0</v>
      </c>
      <c r="MB26" s="264"/>
      <c r="MC26" s="264"/>
      <c r="MD26" s="264"/>
      <c r="ME26" s="268"/>
      <c r="MF26" s="244"/>
      <c r="MG26" s="244"/>
      <c r="MH26" s="244"/>
      <c r="MI26" s="244"/>
      <c r="MJ26" s="267"/>
      <c r="MK26" s="264"/>
      <c r="ML26" s="264"/>
      <c r="MM26" s="264"/>
      <c r="MN26" s="264"/>
      <c r="MO26" s="264"/>
      <c r="MP26" s="264"/>
      <c r="MQ26" s="264"/>
      <c r="MR26" s="264"/>
      <c r="MS26" s="264"/>
      <c r="MT26" s="264"/>
      <c r="MU26" s="265">
        <f>IFERROR(MU25/MS25,0)</f>
        <v>0</v>
      </c>
      <c r="MV26" s="264"/>
      <c r="MW26" s="264"/>
      <c r="MX26" s="264"/>
      <c r="MY26" s="268"/>
      <c r="MZ26" s="244"/>
      <c r="NA26" s="244"/>
      <c r="NB26" s="244"/>
      <c r="NC26" s="244"/>
      <c r="ND26" s="267"/>
      <c r="NE26" s="264"/>
      <c r="NF26" s="264"/>
      <c r="NG26" s="264"/>
      <c r="NH26" s="264"/>
      <c r="NI26" s="264"/>
      <c r="NJ26" s="264"/>
      <c r="NK26" s="264"/>
      <c r="NL26" s="264"/>
      <c r="NM26" s="264"/>
      <c r="NN26" s="264"/>
      <c r="NO26" s="265">
        <f>IFERROR(NO25/NM25,0)</f>
        <v>0</v>
      </c>
      <c r="NP26" s="264"/>
      <c r="NQ26" s="264"/>
      <c r="NR26" s="264"/>
      <c r="NS26" s="268"/>
      <c r="NT26" s="244"/>
      <c r="NU26" s="244"/>
      <c r="NV26" s="244"/>
      <c r="NW26" s="244"/>
      <c r="NX26" s="267"/>
      <c r="NY26" s="264"/>
      <c r="NZ26" s="264"/>
      <c r="OA26" s="264"/>
      <c r="OB26" s="264"/>
      <c r="OC26" s="264"/>
      <c r="OD26" s="264"/>
      <c r="OE26" s="264"/>
      <c r="OF26" s="264"/>
      <c r="OG26" s="264"/>
      <c r="OH26" s="264"/>
      <c r="OI26" s="265">
        <f>IFERROR(OI25/OG25,0)</f>
        <v>0</v>
      </c>
      <c r="OJ26" s="264"/>
      <c r="OK26" s="264"/>
      <c r="OL26" s="264"/>
      <c r="OM26" s="268"/>
      <c r="ON26" s="244"/>
      <c r="OO26" s="244"/>
      <c r="OP26" s="244"/>
      <c r="OQ26" s="244"/>
      <c r="OR26" s="267"/>
      <c r="OS26" s="264"/>
      <c r="OT26" s="264"/>
      <c r="OU26" s="264"/>
      <c r="OV26" s="264"/>
      <c r="OW26" s="264"/>
      <c r="OX26" s="264"/>
      <c r="OY26" s="264"/>
      <c r="OZ26" s="264"/>
      <c r="PA26" s="264"/>
      <c r="PB26" s="264"/>
      <c r="PC26" s="265">
        <f>IFERROR(PC25/PA25,0)</f>
        <v>0</v>
      </c>
      <c r="PD26" s="264"/>
      <c r="PE26" s="264"/>
      <c r="PF26" s="264"/>
      <c r="PG26" s="268"/>
      <c r="PI26" s="245"/>
    </row>
    <row r="27" spans="2:425" s="282" customFormat="1" ht="21.75" customHeight="1" thickBot="1">
      <c r="B27" s="269">
        <v>1</v>
      </c>
      <c r="C27" s="270" t="s">
        <v>32</v>
      </c>
      <c r="D27" s="270"/>
      <c r="E27" s="270"/>
      <c r="F27" s="271"/>
      <c r="G27" s="272"/>
      <c r="H27" s="273"/>
      <c r="I27" s="274"/>
      <c r="J27" s="274"/>
      <c r="K27" s="274"/>
      <c r="L27" s="274"/>
      <c r="M27" s="274"/>
      <c r="N27" s="274"/>
      <c r="O27" s="274"/>
      <c r="P27" s="274"/>
      <c r="Q27" s="274"/>
      <c r="R27" s="274"/>
      <c r="S27" s="275" t="s">
        <v>33</v>
      </c>
      <c r="T27" s="275" t="s">
        <v>34</v>
      </c>
      <c r="U27" s="275" t="s">
        <v>35</v>
      </c>
      <c r="V27" s="275" t="s">
        <v>36</v>
      </c>
      <c r="W27" s="276" t="s">
        <v>37</v>
      </c>
      <c r="X27" s="277"/>
      <c r="Y27" s="278"/>
      <c r="Z27" s="278"/>
      <c r="AA27" s="279"/>
      <c r="AB27" s="273"/>
      <c r="AC27" s="274"/>
      <c r="AD27" s="274"/>
      <c r="AE27" s="280"/>
      <c r="AF27" s="274"/>
      <c r="AG27" s="274"/>
      <c r="AH27" s="274"/>
      <c r="AI27" s="274"/>
      <c r="AJ27" s="274"/>
      <c r="AK27" s="274"/>
      <c r="AL27" s="274"/>
      <c r="AM27" s="275" t="s">
        <v>33</v>
      </c>
      <c r="AN27" s="275" t="s">
        <v>34</v>
      </c>
      <c r="AO27" s="275" t="s">
        <v>35</v>
      </c>
      <c r="AP27" s="275" t="s">
        <v>36</v>
      </c>
      <c r="AQ27" s="276" t="s">
        <v>37</v>
      </c>
      <c r="AR27" s="278"/>
      <c r="AS27" s="278"/>
      <c r="AT27" s="278"/>
      <c r="AU27" s="279"/>
      <c r="AV27" s="273"/>
      <c r="AW27" s="274"/>
      <c r="AX27" s="274"/>
      <c r="AY27" s="274"/>
      <c r="AZ27" s="274"/>
      <c r="BA27" s="274"/>
      <c r="BB27" s="274"/>
      <c r="BC27" s="274"/>
      <c r="BD27" s="274"/>
      <c r="BE27" s="274"/>
      <c r="BF27" s="274"/>
      <c r="BG27" s="275" t="s">
        <v>33</v>
      </c>
      <c r="BH27" s="275" t="s">
        <v>34</v>
      </c>
      <c r="BI27" s="275" t="s">
        <v>35</v>
      </c>
      <c r="BJ27" s="275" t="s">
        <v>36</v>
      </c>
      <c r="BK27" s="281" t="s">
        <v>37</v>
      </c>
      <c r="BL27" s="278"/>
      <c r="BM27" s="278"/>
      <c r="BN27" s="278"/>
      <c r="BO27" s="279"/>
      <c r="BP27" s="273"/>
      <c r="BQ27" s="274"/>
      <c r="BR27" s="274"/>
      <c r="BS27" s="274"/>
      <c r="BT27" s="274"/>
      <c r="BU27" s="274"/>
      <c r="BV27" s="274"/>
      <c r="BW27" s="274"/>
      <c r="BX27" s="274"/>
      <c r="BY27" s="274"/>
      <c r="BZ27" s="274"/>
      <c r="CA27" s="275" t="s">
        <v>33</v>
      </c>
      <c r="CB27" s="275" t="s">
        <v>34</v>
      </c>
      <c r="CC27" s="275" t="s">
        <v>35</v>
      </c>
      <c r="CD27" s="275" t="s">
        <v>36</v>
      </c>
      <c r="CE27" s="276" t="s">
        <v>37</v>
      </c>
      <c r="CF27" s="278"/>
      <c r="CG27" s="278"/>
      <c r="CH27" s="278"/>
      <c r="CI27" s="279"/>
      <c r="CJ27" s="273"/>
      <c r="CK27" s="274"/>
      <c r="CL27" s="274"/>
      <c r="CM27" s="274"/>
      <c r="CN27" s="274"/>
      <c r="CO27" s="274"/>
      <c r="CP27" s="274"/>
      <c r="CQ27" s="274"/>
      <c r="CR27" s="274"/>
      <c r="CS27" s="274"/>
      <c r="CT27" s="274"/>
      <c r="CU27" s="275" t="s">
        <v>33</v>
      </c>
      <c r="CV27" s="275" t="s">
        <v>34</v>
      </c>
      <c r="CW27" s="275" t="s">
        <v>35</v>
      </c>
      <c r="CX27" s="275" t="s">
        <v>36</v>
      </c>
      <c r="CY27" s="276" t="s">
        <v>37</v>
      </c>
      <c r="CZ27" s="278"/>
      <c r="DA27" s="278"/>
      <c r="DB27" s="278"/>
      <c r="DC27" s="279"/>
      <c r="DD27" s="273"/>
      <c r="DE27" s="274"/>
      <c r="DF27" s="274"/>
      <c r="DG27" s="274"/>
      <c r="DH27" s="274"/>
      <c r="DI27" s="274"/>
      <c r="DJ27" s="274"/>
      <c r="DK27" s="274"/>
      <c r="DL27" s="274"/>
      <c r="DM27" s="274"/>
      <c r="DN27" s="274"/>
      <c r="DO27" s="275" t="s">
        <v>33</v>
      </c>
      <c r="DP27" s="275" t="s">
        <v>34</v>
      </c>
      <c r="DQ27" s="275" t="s">
        <v>35</v>
      </c>
      <c r="DR27" s="275" t="s">
        <v>36</v>
      </c>
      <c r="DS27" s="276" t="s">
        <v>37</v>
      </c>
      <c r="DT27" s="278"/>
      <c r="DU27" s="278"/>
      <c r="DV27" s="278"/>
      <c r="DW27" s="279"/>
      <c r="DX27" s="273"/>
      <c r="DY27" s="274"/>
      <c r="DZ27" s="274"/>
      <c r="EA27" s="274"/>
      <c r="EB27" s="274"/>
      <c r="EC27" s="274"/>
      <c r="ED27" s="274"/>
      <c r="EE27" s="274"/>
      <c r="EF27" s="274"/>
      <c r="EG27" s="274"/>
      <c r="EH27" s="274"/>
      <c r="EI27" s="275" t="s">
        <v>33</v>
      </c>
      <c r="EJ27" s="275" t="s">
        <v>34</v>
      </c>
      <c r="EK27" s="275" t="s">
        <v>35</v>
      </c>
      <c r="EL27" s="275" t="s">
        <v>36</v>
      </c>
      <c r="EM27" s="276" t="s">
        <v>37</v>
      </c>
      <c r="EN27" s="278"/>
      <c r="EO27" s="278"/>
      <c r="EP27" s="278"/>
      <c r="EQ27" s="279"/>
      <c r="ER27" s="273"/>
      <c r="ES27" s="274"/>
      <c r="ET27" s="274"/>
      <c r="EU27" s="274"/>
      <c r="EV27" s="274"/>
      <c r="EW27" s="274"/>
      <c r="EX27" s="274"/>
      <c r="EY27" s="274"/>
      <c r="EZ27" s="274"/>
      <c r="FA27" s="274"/>
      <c r="FB27" s="274"/>
      <c r="FC27" s="275" t="s">
        <v>33</v>
      </c>
      <c r="FD27" s="275" t="s">
        <v>34</v>
      </c>
      <c r="FE27" s="275" t="s">
        <v>35</v>
      </c>
      <c r="FF27" s="275" t="s">
        <v>36</v>
      </c>
      <c r="FG27" s="276" t="s">
        <v>37</v>
      </c>
      <c r="FH27" s="278"/>
      <c r="FI27" s="278"/>
      <c r="FJ27" s="278"/>
      <c r="FK27" s="279"/>
      <c r="FL27" s="273"/>
      <c r="FM27" s="274"/>
      <c r="FN27" s="274"/>
      <c r="FO27" s="274"/>
      <c r="FP27" s="274"/>
      <c r="FQ27" s="274"/>
      <c r="FR27" s="274"/>
      <c r="FS27" s="274"/>
      <c r="FT27" s="274"/>
      <c r="FU27" s="274"/>
      <c r="FV27" s="274"/>
      <c r="FW27" s="275" t="s">
        <v>33</v>
      </c>
      <c r="FX27" s="275" t="s">
        <v>34</v>
      </c>
      <c r="FY27" s="275" t="s">
        <v>35</v>
      </c>
      <c r="FZ27" s="275" t="s">
        <v>36</v>
      </c>
      <c r="GA27" s="276" t="s">
        <v>37</v>
      </c>
      <c r="GB27" s="278"/>
      <c r="GC27" s="278"/>
      <c r="GD27" s="278"/>
      <c r="GE27" s="279"/>
      <c r="GF27" s="273"/>
      <c r="GG27" s="274"/>
      <c r="GH27" s="274"/>
      <c r="GI27" s="274"/>
      <c r="GJ27" s="274"/>
      <c r="GK27" s="274"/>
      <c r="GL27" s="274"/>
      <c r="GM27" s="274"/>
      <c r="GN27" s="274"/>
      <c r="GO27" s="274"/>
      <c r="GP27" s="274"/>
      <c r="GQ27" s="275" t="s">
        <v>33</v>
      </c>
      <c r="GR27" s="275" t="s">
        <v>34</v>
      </c>
      <c r="GS27" s="275" t="s">
        <v>35</v>
      </c>
      <c r="GT27" s="275" t="s">
        <v>36</v>
      </c>
      <c r="GU27" s="281" t="s">
        <v>37</v>
      </c>
      <c r="GV27" s="278"/>
      <c r="GW27" s="278"/>
      <c r="GX27" s="278"/>
      <c r="GY27" s="279"/>
      <c r="GZ27" s="273"/>
      <c r="HA27" s="274"/>
      <c r="HB27" s="274"/>
      <c r="HC27" s="274"/>
      <c r="HD27" s="274"/>
      <c r="HE27" s="274"/>
      <c r="HF27" s="274"/>
      <c r="HG27" s="274"/>
      <c r="HH27" s="274"/>
      <c r="HI27" s="274"/>
      <c r="HJ27" s="274"/>
      <c r="HK27" s="275" t="s">
        <v>33</v>
      </c>
      <c r="HL27" s="275" t="s">
        <v>34</v>
      </c>
      <c r="HM27" s="275" t="s">
        <v>35</v>
      </c>
      <c r="HN27" s="275" t="s">
        <v>36</v>
      </c>
      <c r="HO27" s="281" t="s">
        <v>37</v>
      </c>
      <c r="HP27" s="278"/>
      <c r="HQ27" s="278"/>
      <c r="HR27" s="278"/>
      <c r="HS27" s="279"/>
      <c r="HT27" s="273"/>
      <c r="HU27" s="274"/>
      <c r="HV27" s="274"/>
      <c r="HW27" s="274"/>
      <c r="HX27" s="274"/>
      <c r="HY27" s="274"/>
      <c r="HZ27" s="274"/>
      <c r="IA27" s="274"/>
      <c r="IB27" s="274"/>
      <c r="IC27" s="274"/>
      <c r="ID27" s="274"/>
      <c r="IE27" s="275" t="s">
        <v>33</v>
      </c>
      <c r="IF27" s="275" t="s">
        <v>34</v>
      </c>
      <c r="IG27" s="275" t="s">
        <v>35</v>
      </c>
      <c r="IH27" s="275" t="s">
        <v>36</v>
      </c>
      <c r="II27" s="281" t="s">
        <v>37</v>
      </c>
      <c r="IJ27" s="278"/>
      <c r="IK27" s="278"/>
      <c r="IL27" s="278"/>
      <c r="IM27" s="279"/>
      <c r="IN27" s="273"/>
      <c r="IO27" s="274"/>
      <c r="IP27" s="274"/>
      <c r="IQ27" s="274"/>
      <c r="IR27" s="274"/>
      <c r="IS27" s="274"/>
      <c r="IT27" s="274"/>
      <c r="IU27" s="274"/>
      <c r="IV27" s="274"/>
      <c r="IW27" s="274"/>
      <c r="IX27" s="274"/>
      <c r="IY27" s="275" t="s">
        <v>33</v>
      </c>
      <c r="IZ27" s="275" t="s">
        <v>34</v>
      </c>
      <c r="JA27" s="275" t="s">
        <v>35</v>
      </c>
      <c r="JB27" s="275" t="s">
        <v>36</v>
      </c>
      <c r="JC27" s="281" t="s">
        <v>37</v>
      </c>
      <c r="JD27" s="278"/>
      <c r="JE27" s="278"/>
      <c r="JF27" s="278"/>
      <c r="JG27" s="279"/>
      <c r="JH27" s="273"/>
      <c r="JI27" s="274"/>
      <c r="JJ27" s="274"/>
      <c r="JK27" s="274"/>
      <c r="JL27" s="274"/>
      <c r="JM27" s="274"/>
      <c r="JN27" s="274"/>
      <c r="JO27" s="274"/>
      <c r="JP27" s="274"/>
      <c r="JQ27" s="274"/>
      <c r="JR27" s="274"/>
      <c r="JS27" s="275" t="s">
        <v>33</v>
      </c>
      <c r="JT27" s="275" t="s">
        <v>34</v>
      </c>
      <c r="JU27" s="275" t="s">
        <v>35</v>
      </c>
      <c r="JV27" s="275" t="s">
        <v>36</v>
      </c>
      <c r="JW27" s="281" t="s">
        <v>37</v>
      </c>
      <c r="JX27" s="278"/>
      <c r="JY27" s="278"/>
      <c r="JZ27" s="278"/>
      <c r="KA27" s="279"/>
      <c r="KB27" s="273"/>
      <c r="KC27" s="274"/>
      <c r="KD27" s="274"/>
      <c r="KE27" s="274"/>
      <c r="KF27" s="274"/>
      <c r="KG27" s="274"/>
      <c r="KH27" s="274"/>
      <c r="KI27" s="274"/>
      <c r="KJ27" s="274"/>
      <c r="KK27" s="274"/>
      <c r="KL27" s="274"/>
      <c r="KM27" s="275" t="s">
        <v>33</v>
      </c>
      <c r="KN27" s="275" t="s">
        <v>34</v>
      </c>
      <c r="KO27" s="275" t="s">
        <v>35</v>
      </c>
      <c r="KP27" s="275" t="s">
        <v>36</v>
      </c>
      <c r="KQ27" s="281" t="s">
        <v>37</v>
      </c>
      <c r="KR27" s="278"/>
      <c r="KS27" s="278"/>
      <c r="KT27" s="278"/>
      <c r="KU27" s="279"/>
      <c r="KV27" s="273"/>
      <c r="KW27" s="274"/>
      <c r="KX27" s="274"/>
      <c r="KY27" s="274"/>
      <c r="KZ27" s="274"/>
      <c r="LA27" s="274"/>
      <c r="LB27" s="274"/>
      <c r="LC27" s="274"/>
      <c r="LD27" s="274"/>
      <c r="LE27" s="274"/>
      <c r="LF27" s="274"/>
      <c r="LG27" s="275" t="s">
        <v>33</v>
      </c>
      <c r="LH27" s="275" t="s">
        <v>34</v>
      </c>
      <c r="LI27" s="275" t="s">
        <v>35</v>
      </c>
      <c r="LJ27" s="275" t="s">
        <v>36</v>
      </c>
      <c r="LK27" s="281" t="s">
        <v>37</v>
      </c>
      <c r="LL27" s="278"/>
      <c r="LM27" s="278"/>
      <c r="LN27" s="278"/>
      <c r="LO27" s="279"/>
      <c r="LP27" s="273"/>
      <c r="LQ27" s="274"/>
      <c r="LR27" s="274"/>
      <c r="LS27" s="274"/>
      <c r="LT27" s="274"/>
      <c r="LU27" s="274"/>
      <c r="LV27" s="274"/>
      <c r="LW27" s="274"/>
      <c r="LX27" s="274"/>
      <c r="LY27" s="274"/>
      <c r="LZ27" s="274"/>
      <c r="MA27" s="275" t="s">
        <v>33</v>
      </c>
      <c r="MB27" s="275" t="s">
        <v>34</v>
      </c>
      <c r="MC27" s="275" t="s">
        <v>35</v>
      </c>
      <c r="MD27" s="275" t="s">
        <v>36</v>
      </c>
      <c r="ME27" s="281" t="s">
        <v>37</v>
      </c>
      <c r="MF27" s="278"/>
      <c r="MG27" s="278"/>
      <c r="MH27" s="278"/>
      <c r="MI27" s="279"/>
      <c r="MJ27" s="273"/>
      <c r="MK27" s="274"/>
      <c r="ML27" s="274"/>
      <c r="MM27" s="274"/>
      <c r="MN27" s="274"/>
      <c r="MO27" s="274"/>
      <c r="MP27" s="274"/>
      <c r="MQ27" s="274"/>
      <c r="MR27" s="274"/>
      <c r="MS27" s="274"/>
      <c r="MT27" s="274"/>
      <c r="MU27" s="275" t="s">
        <v>33</v>
      </c>
      <c r="MV27" s="275" t="s">
        <v>34</v>
      </c>
      <c r="MW27" s="275" t="s">
        <v>35</v>
      </c>
      <c r="MX27" s="275" t="s">
        <v>36</v>
      </c>
      <c r="MY27" s="281" t="s">
        <v>37</v>
      </c>
      <c r="MZ27" s="278"/>
      <c r="NA27" s="278"/>
      <c r="NB27" s="278"/>
      <c r="NC27" s="279"/>
      <c r="ND27" s="273"/>
      <c r="NE27" s="274"/>
      <c r="NF27" s="274"/>
      <c r="NG27" s="274"/>
      <c r="NH27" s="274"/>
      <c r="NI27" s="274"/>
      <c r="NJ27" s="274"/>
      <c r="NK27" s="274"/>
      <c r="NL27" s="274"/>
      <c r="NM27" s="274"/>
      <c r="NN27" s="274"/>
      <c r="NO27" s="275" t="s">
        <v>33</v>
      </c>
      <c r="NP27" s="275" t="s">
        <v>34</v>
      </c>
      <c r="NQ27" s="275" t="s">
        <v>35</v>
      </c>
      <c r="NR27" s="275" t="s">
        <v>36</v>
      </c>
      <c r="NS27" s="281" t="s">
        <v>37</v>
      </c>
      <c r="NT27" s="278"/>
      <c r="NU27" s="278"/>
      <c r="NV27" s="278"/>
      <c r="NW27" s="279"/>
      <c r="NX27" s="273"/>
      <c r="NY27" s="274"/>
      <c r="NZ27" s="274"/>
      <c r="OA27" s="274"/>
      <c r="OB27" s="274"/>
      <c r="OC27" s="274"/>
      <c r="OD27" s="274"/>
      <c r="OE27" s="274"/>
      <c r="OF27" s="274"/>
      <c r="OG27" s="274"/>
      <c r="OH27" s="274"/>
      <c r="OI27" s="275" t="s">
        <v>33</v>
      </c>
      <c r="OJ27" s="275" t="s">
        <v>34</v>
      </c>
      <c r="OK27" s="275" t="s">
        <v>35</v>
      </c>
      <c r="OL27" s="275" t="s">
        <v>36</v>
      </c>
      <c r="OM27" s="281" t="s">
        <v>37</v>
      </c>
      <c r="ON27" s="278"/>
      <c r="OO27" s="278"/>
      <c r="OP27" s="278"/>
      <c r="OQ27" s="279"/>
      <c r="OR27" s="273"/>
      <c r="OS27" s="274"/>
      <c r="OT27" s="274"/>
      <c r="OU27" s="274"/>
      <c r="OV27" s="274"/>
      <c r="OW27" s="274"/>
      <c r="OX27" s="274"/>
      <c r="OY27" s="274"/>
      <c r="OZ27" s="274"/>
      <c r="PA27" s="274"/>
      <c r="PB27" s="274"/>
      <c r="PC27" s="275" t="s">
        <v>33</v>
      </c>
      <c r="PD27" s="275" t="s">
        <v>34</v>
      </c>
      <c r="PE27" s="275" t="s">
        <v>35</v>
      </c>
      <c r="PF27" s="275" t="s">
        <v>36</v>
      </c>
      <c r="PG27" s="281" t="s">
        <v>37</v>
      </c>
    </row>
    <row r="28" spans="2:425" s="282" customFormat="1" ht="21.75" hidden="1" customHeight="1" outlineLevel="1">
      <c r="B28" s="283"/>
      <c r="C28" s="284" t="s">
        <v>38</v>
      </c>
      <c r="D28" s="285">
        <v>1100</v>
      </c>
      <c r="E28" s="285" t="s">
        <v>39</v>
      </c>
      <c r="F28" s="286"/>
      <c r="G28" s="287"/>
      <c r="H28" s="288" t="s">
        <v>40</v>
      </c>
      <c r="I28" s="289"/>
      <c r="J28" s="289"/>
      <c r="K28" s="290"/>
      <c r="L28" s="290"/>
      <c r="M28" s="290"/>
      <c r="N28" s="290"/>
      <c r="O28" s="290"/>
      <c r="P28" s="290"/>
      <c r="Q28" s="290"/>
      <c r="R28" s="290"/>
      <c r="S28" s="291" t="s">
        <v>41</v>
      </c>
      <c r="T28" s="292" t="s">
        <v>42</v>
      </c>
      <c r="U28" s="292" t="s">
        <v>42</v>
      </c>
      <c r="V28" s="293" t="s">
        <v>42</v>
      </c>
      <c r="W28" s="294" t="s">
        <v>43</v>
      </c>
      <c r="X28" s="295"/>
      <c r="Y28" s="278"/>
      <c r="Z28" s="278"/>
      <c r="AA28" s="279"/>
      <c r="AB28" s="288"/>
      <c r="AC28" s="289"/>
      <c r="AD28" s="289"/>
      <c r="AE28" s="296"/>
      <c r="AF28" s="290"/>
      <c r="AG28" s="290"/>
      <c r="AH28" s="290"/>
      <c r="AI28" s="290"/>
      <c r="AJ28" s="290"/>
      <c r="AK28" s="290"/>
      <c r="AL28" s="290"/>
      <c r="AM28" s="291" t="s">
        <v>41</v>
      </c>
      <c r="AN28" s="292" t="s">
        <v>42</v>
      </c>
      <c r="AO28" s="292" t="s">
        <v>42</v>
      </c>
      <c r="AP28" s="293" t="s">
        <v>42</v>
      </c>
      <c r="AQ28" s="294" t="s">
        <v>43</v>
      </c>
      <c r="AR28" s="278"/>
      <c r="AS28" s="278"/>
      <c r="AT28" s="278"/>
      <c r="AU28" s="279"/>
      <c r="AV28" s="288"/>
      <c r="AW28" s="289"/>
      <c r="AX28" s="289"/>
      <c r="AY28" s="290"/>
      <c r="AZ28" s="290"/>
      <c r="BA28" s="290"/>
      <c r="BB28" s="290"/>
      <c r="BC28" s="290"/>
      <c r="BD28" s="290"/>
      <c r="BE28" s="290"/>
      <c r="BF28" s="290"/>
      <c r="BG28" s="291" t="s">
        <v>41</v>
      </c>
      <c r="BH28" s="292"/>
      <c r="BI28" s="292"/>
      <c r="BJ28" s="293"/>
      <c r="BK28" s="297"/>
      <c r="BL28" s="278"/>
      <c r="BM28" s="278"/>
      <c r="BN28" s="278"/>
      <c r="BO28" s="279"/>
      <c r="BP28" s="288"/>
      <c r="BQ28" s="289"/>
      <c r="BR28" s="289"/>
      <c r="BS28" s="290"/>
      <c r="BT28" s="290"/>
      <c r="BU28" s="290"/>
      <c r="BV28" s="290"/>
      <c r="BW28" s="290"/>
      <c r="BX28" s="290"/>
      <c r="BY28" s="290"/>
      <c r="BZ28" s="290"/>
      <c r="CA28" s="291" t="s">
        <v>41</v>
      </c>
      <c r="CB28" s="292" t="s">
        <v>44</v>
      </c>
      <c r="CC28" s="292" t="s">
        <v>44</v>
      </c>
      <c r="CD28" s="292" t="s">
        <v>44</v>
      </c>
      <c r="CE28" s="294" t="s">
        <v>43</v>
      </c>
      <c r="CF28" s="278"/>
      <c r="CG28" s="278"/>
      <c r="CH28" s="278"/>
      <c r="CI28" s="279"/>
      <c r="CJ28" s="288"/>
      <c r="CK28" s="289"/>
      <c r="CL28" s="289"/>
      <c r="CM28" s="298"/>
      <c r="CN28" s="290"/>
      <c r="CO28" s="290"/>
      <c r="CP28" s="290"/>
      <c r="CQ28" s="290"/>
      <c r="CR28" s="290"/>
      <c r="CS28" s="290"/>
      <c r="CT28" s="290"/>
      <c r="CU28" s="291" t="s">
        <v>41</v>
      </c>
      <c r="CV28" s="292" t="s">
        <v>44</v>
      </c>
      <c r="CW28" s="292" t="s">
        <v>44</v>
      </c>
      <c r="CX28" s="292" t="s">
        <v>44</v>
      </c>
      <c r="CY28" s="294" t="s">
        <v>43</v>
      </c>
      <c r="CZ28" s="278"/>
      <c r="DA28" s="278"/>
      <c r="DB28" s="278"/>
      <c r="DC28" s="279"/>
      <c r="DD28" s="288"/>
      <c r="DE28" s="289"/>
      <c r="DF28" s="289"/>
      <c r="DG28" s="298"/>
      <c r="DH28" s="290"/>
      <c r="DI28" s="290"/>
      <c r="DJ28" s="290"/>
      <c r="DK28" s="290"/>
      <c r="DL28" s="290"/>
      <c r="DM28" s="290"/>
      <c r="DN28" s="290"/>
      <c r="DO28" s="291" t="s">
        <v>41</v>
      </c>
      <c r="DP28" s="292" t="s">
        <v>44</v>
      </c>
      <c r="DQ28" s="292" t="s">
        <v>44</v>
      </c>
      <c r="DR28" s="292" t="s">
        <v>44</v>
      </c>
      <c r="DS28" s="294" t="s">
        <v>43</v>
      </c>
      <c r="DT28" s="278"/>
      <c r="DU28" s="278"/>
      <c r="DV28" s="278"/>
      <c r="DW28" s="279"/>
      <c r="DX28" s="288"/>
      <c r="DY28" s="289"/>
      <c r="DZ28" s="289"/>
      <c r="EA28" s="290"/>
      <c r="EB28" s="290"/>
      <c r="EC28" s="290"/>
      <c r="ED28" s="290"/>
      <c r="EE28" s="290"/>
      <c r="EF28" s="290"/>
      <c r="EG28" s="290"/>
      <c r="EH28" s="290"/>
      <c r="EI28" s="291" t="s">
        <v>41</v>
      </c>
      <c r="EJ28" s="292" t="s">
        <v>44</v>
      </c>
      <c r="EK28" s="292" t="s">
        <v>44</v>
      </c>
      <c r="EL28" s="292" t="s">
        <v>44</v>
      </c>
      <c r="EM28" s="294" t="s">
        <v>43</v>
      </c>
      <c r="EN28" s="278"/>
      <c r="EO28" s="278"/>
      <c r="EP28" s="278"/>
      <c r="EQ28" s="279"/>
      <c r="ER28" s="288"/>
      <c r="ES28" s="289"/>
      <c r="ET28" s="289"/>
      <c r="EU28" s="290"/>
      <c r="EV28" s="290"/>
      <c r="EW28" s="290"/>
      <c r="EX28" s="290"/>
      <c r="EY28" s="290"/>
      <c r="EZ28" s="290"/>
      <c r="FA28" s="290"/>
      <c r="FB28" s="290"/>
      <c r="FC28" s="291" t="s">
        <v>41</v>
      </c>
      <c r="FD28" s="292" t="s">
        <v>44</v>
      </c>
      <c r="FE28" s="292" t="s">
        <v>44</v>
      </c>
      <c r="FF28" s="292" t="s">
        <v>44</v>
      </c>
      <c r="FG28" s="294" t="s">
        <v>43</v>
      </c>
      <c r="FH28" s="278"/>
      <c r="FI28" s="278"/>
      <c r="FJ28" s="278"/>
      <c r="FK28" s="279"/>
      <c r="FL28" s="288"/>
      <c r="FM28" s="289"/>
      <c r="FN28" s="289"/>
      <c r="FO28" s="290"/>
      <c r="FP28" s="290"/>
      <c r="FQ28" s="290"/>
      <c r="FR28" s="290"/>
      <c r="FS28" s="290"/>
      <c r="FT28" s="290"/>
      <c r="FU28" s="290"/>
      <c r="FV28" s="290"/>
      <c r="FW28" s="291" t="s">
        <v>41</v>
      </c>
      <c r="FX28" s="292" t="s">
        <v>42</v>
      </c>
      <c r="FY28" s="292" t="s">
        <v>42</v>
      </c>
      <c r="FZ28" s="293" t="s">
        <v>42</v>
      </c>
      <c r="GA28" s="294" t="s">
        <v>43</v>
      </c>
      <c r="GB28" s="278"/>
      <c r="GC28" s="278"/>
      <c r="GD28" s="278"/>
      <c r="GE28" s="279"/>
      <c r="GF28" s="288"/>
      <c r="GG28" s="289"/>
      <c r="GH28" s="289"/>
      <c r="GI28" s="290"/>
      <c r="GJ28" s="290"/>
      <c r="GK28" s="290"/>
      <c r="GL28" s="290"/>
      <c r="GM28" s="290"/>
      <c r="GN28" s="290"/>
      <c r="GO28" s="290"/>
      <c r="GP28" s="290"/>
      <c r="GQ28" s="291" t="s">
        <v>41</v>
      </c>
      <c r="GR28" s="292"/>
      <c r="GS28" s="292"/>
      <c r="GT28" s="293"/>
      <c r="GU28" s="297"/>
      <c r="GV28" s="278"/>
      <c r="GW28" s="278"/>
      <c r="GX28" s="278"/>
      <c r="GY28" s="279"/>
      <c r="GZ28" s="288"/>
      <c r="HA28" s="289"/>
      <c r="HB28" s="289"/>
      <c r="HC28" s="290"/>
      <c r="HD28" s="290"/>
      <c r="HE28" s="290"/>
      <c r="HF28" s="290"/>
      <c r="HG28" s="290"/>
      <c r="HH28" s="290"/>
      <c r="HI28" s="290"/>
      <c r="HJ28" s="290"/>
      <c r="HK28" s="291" t="s">
        <v>41</v>
      </c>
      <c r="HL28" s="292"/>
      <c r="HM28" s="292"/>
      <c r="HN28" s="293"/>
      <c r="HO28" s="297"/>
      <c r="HP28" s="278"/>
      <c r="HQ28" s="278"/>
      <c r="HR28" s="278"/>
      <c r="HS28" s="279"/>
      <c r="HT28" s="288"/>
      <c r="HU28" s="289"/>
      <c r="HV28" s="289"/>
      <c r="HW28" s="290"/>
      <c r="HX28" s="290"/>
      <c r="HY28" s="290"/>
      <c r="HZ28" s="290"/>
      <c r="IA28" s="290"/>
      <c r="IB28" s="290"/>
      <c r="IC28" s="290"/>
      <c r="ID28" s="290"/>
      <c r="IE28" s="291" t="s">
        <v>41</v>
      </c>
      <c r="IF28" s="292"/>
      <c r="IG28" s="292"/>
      <c r="IH28" s="293"/>
      <c r="II28" s="297"/>
      <c r="IJ28" s="278"/>
      <c r="IK28" s="278"/>
      <c r="IL28" s="278"/>
      <c r="IM28" s="279"/>
      <c r="IN28" s="288"/>
      <c r="IO28" s="289"/>
      <c r="IP28" s="289"/>
      <c r="IQ28" s="290"/>
      <c r="IR28" s="290"/>
      <c r="IS28" s="290"/>
      <c r="IT28" s="290"/>
      <c r="IU28" s="290"/>
      <c r="IV28" s="290"/>
      <c r="IW28" s="290"/>
      <c r="IX28" s="290"/>
      <c r="IY28" s="291" t="s">
        <v>41</v>
      </c>
      <c r="IZ28" s="292"/>
      <c r="JA28" s="292"/>
      <c r="JB28" s="293"/>
      <c r="JC28" s="297"/>
      <c r="JD28" s="278"/>
      <c r="JE28" s="278"/>
      <c r="JF28" s="278"/>
      <c r="JG28" s="279"/>
      <c r="JH28" s="288"/>
      <c r="JI28" s="289"/>
      <c r="JJ28" s="289"/>
      <c r="JK28" s="290"/>
      <c r="JL28" s="290"/>
      <c r="JM28" s="290"/>
      <c r="JN28" s="290"/>
      <c r="JO28" s="290"/>
      <c r="JP28" s="290"/>
      <c r="JQ28" s="290"/>
      <c r="JR28" s="290"/>
      <c r="JS28" s="291" t="s">
        <v>41</v>
      </c>
      <c r="JT28" s="292"/>
      <c r="JU28" s="292"/>
      <c r="JV28" s="293"/>
      <c r="JW28" s="297"/>
      <c r="JX28" s="278"/>
      <c r="JY28" s="278"/>
      <c r="JZ28" s="278"/>
      <c r="KA28" s="279"/>
      <c r="KB28" s="288"/>
      <c r="KC28" s="289"/>
      <c r="KD28" s="289"/>
      <c r="KE28" s="290"/>
      <c r="KF28" s="290"/>
      <c r="KG28" s="290"/>
      <c r="KH28" s="290"/>
      <c r="KI28" s="290"/>
      <c r="KJ28" s="290"/>
      <c r="KK28" s="290"/>
      <c r="KL28" s="290"/>
      <c r="KM28" s="291" t="s">
        <v>41</v>
      </c>
      <c r="KN28" s="292"/>
      <c r="KO28" s="292"/>
      <c r="KP28" s="293"/>
      <c r="KQ28" s="297"/>
      <c r="KR28" s="278"/>
      <c r="KS28" s="278"/>
      <c r="KT28" s="278"/>
      <c r="KU28" s="279"/>
      <c r="KV28" s="288"/>
      <c r="KW28" s="289"/>
      <c r="KX28" s="289"/>
      <c r="KY28" s="290"/>
      <c r="KZ28" s="290"/>
      <c r="LA28" s="290"/>
      <c r="LB28" s="290"/>
      <c r="LC28" s="290"/>
      <c r="LD28" s="290"/>
      <c r="LE28" s="290"/>
      <c r="LF28" s="290"/>
      <c r="LG28" s="291" t="s">
        <v>41</v>
      </c>
      <c r="LH28" s="292"/>
      <c r="LI28" s="292"/>
      <c r="LJ28" s="293"/>
      <c r="LK28" s="297"/>
      <c r="LL28" s="278"/>
      <c r="LM28" s="278"/>
      <c r="LN28" s="278"/>
      <c r="LO28" s="279"/>
      <c r="LP28" s="288"/>
      <c r="LQ28" s="289"/>
      <c r="LR28" s="289"/>
      <c r="LS28" s="290"/>
      <c r="LT28" s="290"/>
      <c r="LU28" s="290"/>
      <c r="LV28" s="290"/>
      <c r="LW28" s="290"/>
      <c r="LX28" s="290"/>
      <c r="LY28" s="290"/>
      <c r="LZ28" s="290"/>
      <c r="MA28" s="291" t="s">
        <v>41</v>
      </c>
      <c r="MB28" s="292"/>
      <c r="MC28" s="292"/>
      <c r="MD28" s="293"/>
      <c r="ME28" s="297"/>
      <c r="MF28" s="278"/>
      <c r="MG28" s="278"/>
      <c r="MH28" s="278"/>
      <c r="MI28" s="279"/>
      <c r="MJ28" s="288"/>
      <c r="MK28" s="289"/>
      <c r="ML28" s="289"/>
      <c r="MM28" s="290"/>
      <c r="MN28" s="290"/>
      <c r="MO28" s="290"/>
      <c r="MP28" s="290"/>
      <c r="MQ28" s="290"/>
      <c r="MR28" s="290"/>
      <c r="MS28" s="290"/>
      <c r="MT28" s="290"/>
      <c r="MU28" s="291" t="s">
        <v>41</v>
      </c>
      <c r="MV28" s="292"/>
      <c r="MW28" s="292"/>
      <c r="MX28" s="293"/>
      <c r="MY28" s="297"/>
      <c r="MZ28" s="278"/>
      <c r="NA28" s="278"/>
      <c r="NB28" s="278"/>
      <c r="NC28" s="279"/>
      <c r="ND28" s="288"/>
      <c r="NE28" s="289"/>
      <c r="NF28" s="289"/>
      <c r="NG28" s="290"/>
      <c r="NH28" s="290"/>
      <c r="NI28" s="290"/>
      <c r="NJ28" s="290"/>
      <c r="NK28" s="290"/>
      <c r="NL28" s="290"/>
      <c r="NM28" s="290"/>
      <c r="NN28" s="290"/>
      <c r="NO28" s="291" t="s">
        <v>41</v>
      </c>
      <c r="NP28" s="292"/>
      <c r="NQ28" s="292"/>
      <c r="NR28" s="293"/>
      <c r="NS28" s="297"/>
      <c r="NT28" s="278"/>
      <c r="NU28" s="278"/>
      <c r="NV28" s="278"/>
      <c r="NW28" s="279"/>
      <c r="NX28" s="288"/>
      <c r="NY28" s="289"/>
      <c r="NZ28" s="289"/>
      <c r="OA28" s="290"/>
      <c r="OB28" s="290"/>
      <c r="OC28" s="290"/>
      <c r="OD28" s="290"/>
      <c r="OE28" s="290"/>
      <c r="OF28" s="290"/>
      <c r="OG28" s="290"/>
      <c r="OH28" s="290"/>
      <c r="OI28" s="291" t="s">
        <v>41</v>
      </c>
      <c r="OJ28" s="292"/>
      <c r="OK28" s="292"/>
      <c r="OL28" s="293"/>
      <c r="OM28" s="297"/>
      <c r="ON28" s="278"/>
      <c r="OO28" s="278"/>
      <c r="OP28" s="278"/>
      <c r="OQ28" s="279"/>
      <c r="OR28" s="288"/>
      <c r="OS28" s="289"/>
      <c r="OT28" s="289"/>
      <c r="OU28" s="290"/>
      <c r="OV28" s="290"/>
      <c r="OW28" s="290"/>
      <c r="OX28" s="290"/>
      <c r="OY28" s="290"/>
      <c r="OZ28" s="290"/>
      <c r="PA28" s="290"/>
      <c r="PB28" s="290"/>
      <c r="PC28" s="291" t="s">
        <v>41</v>
      </c>
      <c r="PD28" s="292"/>
      <c r="PE28" s="292"/>
      <c r="PF28" s="293"/>
      <c r="PG28" s="297"/>
    </row>
    <row r="29" spans="2:425" s="282" customFormat="1" ht="21.75" hidden="1" customHeight="1" outlineLevel="1">
      <c r="B29" s="283"/>
      <c r="C29" s="284" t="s">
        <v>45</v>
      </c>
      <c r="D29" s="285"/>
      <c r="E29" s="285" t="s">
        <v>39</v>
      </c>
      <c r="F29" s="286"/>
      <c r="G29" s="287"/>
      <c r="H29" s="288"/>
      <c r="I29" s="289"/>
      <c r="J29" s="289"/>
      <c r="K29" s="290"/>
      <c r="L29" s="290"/>
      <c r="M29" s="290"/>
      <c r="N29" s="290"/>
      <c r="O29" s="290"/>
      <c r="P29" s="290"/>
      <c r="Q29" s="290"/>
      <c r="R29" s="290"/>
      <c r="S29" s="290"/>
      <c r="T29" s="290"/>
      <c r="U29" s="290"/>
      <c r="V29" s="290"/>
      <c r="W29" s="299"/>
      <c r="X29" s="278"/>
      <c r="Y29" s="278"/>
      <c r="Z29" s="278"/>
      <c r="AA29" s="279"/>
      <c r="AB29" s="288"/>
      <c r="AC29" s="289"/>
      <c r="AD29" s="289"/>
      <c r="AE29" s="296"/>
      <c r="AF29" s="290"/>
      <c r="AG29" s="290"/>
      <c r="AH29" s="290"/>
      <c r="AI29" s="290"/>
      <c r="AJ29" s="290"/>
      <c r="AK29" s="290"/>
      <c r="AL29" s="290"/>
      <c r="AM29" s="290"/>
      <c r="AN29" s="290"/>
      <c r="AO29" s="290"/>
      <c r="AP29" s="290"/>
      <c r="AQ29" s="299"/>
      <c r="AR29" s="278"/>
      <c r="AS29" s="278"/>
      <c r="AT29" s="278"/>
      <c r="AU29" s="279"/>
      <c r="AV29" s="288"/>
      <c r="AW29" s="289"/>
      <c r="AX29" s="289"/>
      <c r="AY29" s="290"/>
      <c r="AZ29" s="290"/>
      <c r="BA29" s="290"/>
      <c r="BB29" s="290"/>
      <c r="BC29" s="290"/>
      <c r="BD29" s="290"/>
      <c r="BE29" s="290"/>
      <c r="BF29" s="290"/>
      <c r="BG29" s="290"/>
      <c r="BH29" s="290"/>
      <c r="BI29" s="290"/>
      <c r="BJ29" s="290"/>
      <c r="BK29" s="299"/>
      <c r="BL29" s="278"/>
      <c r="BM29" s="278"/>
      <c r="BN29" s="278"/>
      <c r="BO29" s="279"/>
      <c r="BP29" s="288"/>
      <c r="BQ29" s="289"/>
      <c r="BR29" s="289"/>
      <c r="BS29" s="290"/>
      <c r="BT29" s="290"/>
      <c r="BU29" s="290"/>
      <c r="BV29" s="290"/>
      <c r="BW29" s="290"/>
      <c r="BX29" s="290"/>
      <c r="BY29" s="290"/>
      <c r="BZ29" s="290"/>
      <c r="CA29" s="290"/>
      <c r="CB29" s="290"/>
      <c r="CC29" s="290"/>
      <c r="CD29" s="290"/>
      <c r="CE29" s="299"/>
      <c r="CF29" s="278"/>
      <c r="CG29" s="278"/>
      <c r="CH29" s="278"/>
      <c r="CI29" s="279"/>
      <c r="CJ29" s="288"/>
      <c r="CK29" s="289"/>
      <c r="CL29" s="289"/>
      <c r="CM29" s="290"/>
      <c r="CN29" s="290"/>
      <c r="CO29" s="290"/>
      <c r="CP29" s="290"/>
      <c r="CQ29" s="290"/>
      <c r="CR29" s="290"/>
      <c r="CS29" s="290"/>
      <c r="CT29" s="290"/>
      <c r="CU29" s="290"/>
      <c r="CV29" s="290"/>
      <c r="CW29" s="290"/>
      <c r="CX29" s="290"/>
      <c r="CY29" s="299"/>
      <c r="CZ29" s="278"/>
      <c r="DA29" s="278"/>
      <c r="DB29" s="278"/>
      <c r="DC29" s="279"/>
      <c r="DD29" s="288"/>
      <c r="DE29" s="289"/>
      <c r="DF29" s="289"/>
      <c r="DG29" s="290"/>
      <c r="DH29" s="290"/>
      <c r="DI29" s="290"/>
      <c r="DJ29" s="290"/>
      <c r="DK29" s="290"/>
      <c r="DL29" s="290"/>
      <c r="DM29" s="290"/>
      <c r="DN29" s="290"/>
      <c r="DO29" s="290"/>
      <c r="DP29" s="290"/>
      <c r="DQ29" s="290"/>
      <c r="DR29" s="290"/>
      <c r="DS29" s="299"/>
      <c r="DT29" s="278"/>
      <c r="DU29" s="278"/>
      <c r="DV29" s="278"/>
      <c r="DW29" s="279"/>
      <c r="DX29" s="288"/>
      <c r="DY29" s="289"/>
      <c r="DZ29" s="289"/>
      <c r="EA29" s="290"/>
      <c r="EB29" s="290"/>
      <c r="EC29" s="290"/>
      <c r="ED29" s="290"/>
      <c r="EE29" s="290"/>
      <c r="EF29" s="290"/>
      <c r="EG29" s="290"/>
      <c r="EH29" s="290"/>
      <c r="EI29" s="290"/>
      <c r="EJ29" s="290"/>
      <c r="EK29" s="290"/>
      <c r="EL29" s="290"/>
      <c r="EM29" s="299"/>
      <c r="EN29" s="278"/>
      <c r="EO29" s="278"/>
      <c r="EP29" s="278"/>
      <c r="EQ29" s="279"/>
      <c r="ER29" s="288"/>
      <c r="ES29" s="289"/>
      <c r="ET29" s="289"/>
      <c r="EU29" s="290"/>
      <c r="EV29" s="290"/>
      <c r="EW29" s="290"/>
      <c r="EX29" s="290"/>
      <c r="EY29" s="290"/>
      <c r="EZ29" s="290"/>
      <c r="FA29" s="290"/>
      <c r="FB29" s="290"/>
      <c r="FC29" s="290"/>
      <c r="FD29" s="290"/>
      <c r="FE29" s="290"/>
      <c r="FF29" s="290"/>
      <c r="FG29" s="299"/>
      <c r="FH29" s="278"/>
      <c r="FI29" s="278"/>
      <c r="FJ29" s="278"/>
      <c r="FK29" s="279"/>
      <c r="FL29" s="288"/>
      <c r="FM29" s="289"/>
      <c r="FN29" s="289"/>
      <c r="FO29" s="290"/>
      <c r="FP29" s="290"/>
      <c r="FQ29" s="290"/>
      <c r="FR29" s="290"/>
      <c r="FS29" s="290"/>
      <c r="FT29" s="290"/>
      <c r="FU29" s="290"/>
      <c r="FV29" s="290"/>
      <c r="FW29" s="290"/>
      <c r="FX29" s="290"/>
      <c r="FY29" s="290"/>
      <c r="FZ29" s="290"/>
      <c r="GA29" s="299"/>
      <c r="GB29" s="278"/>
      <c r="GC29" s="278"/>
      <c r="GD29" s="278"/>
      <c r="GE29" s="279"/>
      <c r="GF29" s="288"/>
      <c r="GG29" s="289"/>
      <c r="GH29" s="289"/>
      <c r="GI29" s="290"/>
      <c r="GJ29" s="290"/>
      <c r="GK29" s="290"/>
      <c r="GL29" s="290"/>
      <c r="GM29" s="290"/>
      <c r="GN29" s="290"/>
      <c r="GO29" s="290"/>
      <c r="GP29" s="290"/>
      <c r="GQ29" s="290"/>
      <c r="GR29" s="290"/>
      <c r="GS29" s="290"/>
      <c r="GT29" s="290"/>
      <c r="GU29" s="299"/>
      <c r="GV29" s="278"/>
      <c r="GW29" s="278"/>
      <c r="GX29" s="278"/>
      <c r="GY29" s="279"/>
      <c r="GZ29" s="288"/>
      <c r="HA29" s="289"/>
      <c r="HB29" s="289"/>
      <c r="HC29" s="290"/>
      <c r="HD29" s="290"/>
      <c r="HE29" s="290"/>
      <c r="HF29" s="290"/>
      <c r="HG29" s="290"/>
      <c r="HH29" s="290"/>
      <c r="HI29" s="290"/>
      <c r="HJ29" s="290"/>
      <c r="HK29" s="290"/>
      <c r="HL29" s="290"/>
      <c r="HM29" s="290"/>
      <c r="HN29" s="290"/>
      <c r="HO29" s="299"/>
      <c r="HP29" s="278"/>
      <c r="HQ29" s="278"/>
      <c r="HR29" s="278"/>
      <c r="HS29" s="279"/>
      <c r="HT29" s="288"/>
      <c r="HU29" s="289"/>
      <c r="HV29" s="289"/>
      <c r="HW29" s="290"/>
      <c r="HX29" s="290"/>
      <c r="HY29" s="290"/>
      <c r="HZ29" s="290"/>
      <c r="IA29" s="290"/>
      <c r="IB29" s="290"/>
      <c r="IC29" s="290"/>
      <c r="ID29" s="290"/>
      <c r="IE29" s="290"/>
      <c r="IF29" s="290"/>
      <c r="IG29" s="290"/>
      <c r="IH29" s="290"/>
      <c r="II29" s="299"/>
      <c r="IJ29" s="278"/>
      <c r="IK29" s="278"/>
      <c r="IL29" s="278"/>
      <c r="IM29" s="279"/>
      <c r="IN29" s="288"/>
      <c r="IO29" s="289"/>
      <c r="IP29" s="289"/>
      <c r="IQ29" s="290"/>
      <c r="IR29" s="290"/>
      <c r="IS29" s="290"/>
      <c r="IT29" s="290"/>
      <c r="IU29" s="290"/>
      <c r="IV29" s="290"/>
      <c r="IW29" s="290"/>
      <c r="IX29" s="290"/>
      <c r="IY29" s="290"/>
      <c r="IZ29" s="290"/>
      <c r="JA29" s="290"/>
      <c r="JB29" s="290"/>
      <c r="JC29" s="299"/>
      <c r="JD29" s="278"/>
      <c r="JE29" s="278"/>
      <c r="JF29" s="278"/>
      <c r="JG29" s="279"/>
      <c r="JH29" s="288"/>
      <c r="JI29" s="289"/>
      <c r="JJ29" s="289"/>
      <c r="JK29" s="290"/>
      <c r="JL29" s="290"/>
      <c r="JM29" s="290"/>
      <c r="JN29" s="290"/>
      <c r="JO29" s="290"/>
      <c r="JP29" s="290"/>
      <c r="JQ29" s="290"/>
      <c r="JR29" s="290"/>
      <c r="JS29" s="290"/>
      <c r="JT29" s="290"/>
      <c r="JU29" s="290"/>
      <c r="JV29" s="290"/>
      <c r="JW29" s="299"/>
      <c r="JX29" s="278"/>
      <c r="JY29" s="278"/>
      <c r="JZ29" s="278"/>
      <c r="KA29" s="279"/>
      <c r="KB29" s="288"/>
      <c r="KC29" s="289"/>
      <c r="KD29" s="289"/>
      <c r="KE29" s="290"/>
      <c r="KF29" s="290"/>
      <c r="KG29" s="290"/>
      <c r="KH29" s="290"/>
      <c r="KI29" s="290"/>
      <c r="KJ29" s="290"/>
      <c r="KK29" s="290"/>
      <c r="KL29" s="290"/>
      <c r="KM29" s="290"/>
      <c r="KN29" s="290"/>
      <c r="KO29" s="290"/>
      <c r="KP29" s="290"/>
      <c r="KQ29" s="299"/>
      <c r="KR29" s="278"/>
      <c r="KS29" s="278"/>
      <c r="KT29" s="278"/>
      <c r="KU29" s="279"/>
      <c r="KV29" s="288"/>
      <c r="KW29" s="289"/>
      <c r="KX29" s="289"/>
      <c r="KY29" s="290"/>
      <c r="KZ29" s="290"/>
      <c r="LA29" s="290"/>
      <c r="LB29" s="290"/>
      <c r="LC29" s="290"/>
      <c r="LD29" s="290"/>
      <c r="LE29" s="290"/>
      <c r="LF29" s="290"/>
      <c r="LG29" s="290"/>
      <c r="LH29" s="290"/>
      <c r="LI29" s="290"/>
      <c r="LJ29" s="290"/>
      <c r="LK29" s="299"/>
      <c r="LL29" s="278"/>
      <c r="LM29" s="278"/>
      <c r="LN29" s="278"/>
      <c r="LO29" s="279"/>
      <c r="LP29" s="288"/>
      <c r="LQ29" s="289"/>
      <c r="LR29" s="289"/>
      <c r="LS29" s="290"/>
      <c r="LT29" s="290"/>
      <c r="LU29" s="290"/>
      <c r="LV29" s="290"/>
      <c r="LW29" s="290"/>
      <c r="LX29" s="290"/>
      <c r="LY29" s="290"/>
      <c r="LZ29" s="290"/>
      <c r="MA29" s="290"/>
      <c r="MB29" s="290"/>
      <c r="MC29" s="290"/>
      <c r="MD29" s="290"/>
      <c r="ME29" s="299"/>
      <c r="MF29" s="278"/>
      <c r="MG29" s="278"/>
      <c r="MH29" s="278"/>
      <c r="MI29" s="279"/>
      <c r="MJ29" s="288"/>
      <c r="MK29" s="289"/>
      <c r="ML29" s="289"/>
      <c r="MM29" s="290"/>
      <c r="MN29" s="290"/>
      <c r="MO29" s="290"/>
      <c r="MP29" s="290"/>
      <c r="MQ29" s="290"/>
      <c r="MR29" s="290"/>
      <c r="MS29" s="290"/>
      <c r="MT29" s="290"/>
      <c r="MU29" s="290"/>
      <c r="MV29" s="290"/>
      <c r="MW29" s="290"/>
      <c r="MX29" s="290"/>
      <c r="MY29" s="299"/>
      <c r="MZ29" s="278"/>
      <c r="NA29" s="278"/>
      <c r="NB29" s="278"/>
      <c r="NC29" s="279"/>
      <c r="ND29" s="288"/>
      <c r="NE29" s="289"/>
      <c r="NF29" s="289"/>
      <c r="NG29" s="290"/>
      <c r="NH29" s="290"/>
      <c r="NI29" s="290"/>
      <c r="NJ29" s="290"/>
      <c r="NK29" s="290"/>
      <c r="NL29" s="290"/>
      <c r="NM29" s="290"/>
      <c r="NN29" s="290"/>
      <c r="NO29" s="290"/>
      <c r="NP29" s="290"/>
      <c r="NQ29" s="290"/>
      <c r="NR29" s="290"/>
      <c r="NS29" s="299"/>
      <c r="NT29" s="278"/>
      <c r="NU29" s="278"/>
      <c r="NV29" s="278"/>
      <c r="NW29" s="279"/>
      <c r="NX29" s="288"/>
      <c r="NY29" s="289"/>
      <c r="NZ29" s="289"/>
      <c r="OA29" s="290"/>
      <c r="OB29" s="290"/>
      <c r="OC29" s="290"/>
      <c r="OD29" s="290"/>
      <c r="OE29" s="290"/>
      <c r="OF29" s="290"/>
      <c r="OG29" s="290"/>
      <c r="OH29" s="290"/>
      <c r="OI29" s="290"/>
      <c r="OJ29" s="290"/>
      <c r="OK29" s="290"/>
      <c r="OL29" s="290"/>
      <c r="OM29" s="299"/>
      <c r="ON29" s="278"/>
      <c r="OO29" s="278"/>
      <c r="OP29" s="278"/>
      <c r="OQ29" s="279"/>
      <c r="OR29" s="288"/>
      <c r="OS29" s="289"/>
      <c r="OT29" s="289"/>
      <c r="OU29" s="290"/>
      <c r="OV29" s="290"/>
      <c r="OW29" s="290"/>
      <c r="OX29" s="290"/>
      <c r="OY29" s="290"/>
      <c r="OZ29" s="290"/>
      <c r="PA29" s="290"/>
      <c r="PB29" s="290"/>
      <c r="PC29" s="290"/>
      <c r="PD29" s="290"/>
      <c r="PE29" s="290"/>
      <c r="PF29" s="290"/>
      <c r="PG29" s="299"/>
    </row>
    <row r="30" spans="2:425" s="282" customFormat="1" ht="21.75" hidden="1" customHeight="1" outlineLevel="1">
      <c r="B30" s="283"/>
      <c r="C30" s="284" t="s">
        <v>38</v>
      </c>
      <c r="D30" s="300" t="e">
        <f>D28/D29</f>
        <v>#DIV/0!</v>
      </c>
      <c r="E30" s="285" t="s">
        <v>46</v>
      </c>
      <c r="F30" s="286"/>
      <c r="G30" s="287"/>
      <c r="H30" s="301"/>
      <c r="I30" s="290"/>
      <c r="J30" s="290"/>
      <c r="K30" s="290"/>
      <c r="L30" s="290"/>
      <c r="M30" s="290"/>
      <c r="N30" s="290"/>
      <c r="O30" s="290"/>
      <c r="P30" s="290"/>
      <c r="Q30" s="290"/>
      <c r="R30" s="290"/>
      <c r="S30" s="290"/>
      <c r="T30" s="290"/>
      <c r="U30" s="290"/>
      <c r="V30" s="290"/>
      <c r="W30" s="299"/>
      <c r="X30" s="278"/>
      <c r="Y30" s="278"/>
      <c r="Z30" s="278"/>
      <c r="AA30" s="279"/>
      <c r="AB30" s="301"/>
      <c r="AC30" s="290"/>
      <c r="AD30" s="290"/>
      <c r="AE30" s="296"/>
      <c r="AF30" s="290"/>
      <c r="AG30" s="290"/>
      <c r="AH30" s="290"/>
      <c r="AI30" s="290"/>
      <c r="AJ30" s="290"/>
      <c r="AK30" s="290"/>
      <c r="AL30" s="290"/>
      <c r="AM30" s="290"/>
      <c r="AN30" s="290"/>
      <c r="AO30" s="290"/>
      <c r="AP30" s="290"/>
      <c r="AQ30" s="299"/>
      <c r="AR30" s="278"/>
      <c r="AS30" s="278"/>
      <c r="AT30" s="278"/>
      <c r="AU30" s="279"/>
      <c r="AV30" s="301"/>
      <c r="AW30" s="290"/>
      <c r="AX30" s="290"/>
      <c r="AY30" s="290"/>
      <c r="AZ30" s="290"/>
      <c r="BA30" s="290"/>
      <c r="BB30" s="290"/>
      <c r="BC30" s="290"/>
      <c r="BD30" s="290"/>
      <c r="BE30" s="290"/>
      <c r="BF30" s="290"/>
      <c r="BG30" s="290"/>
      <c r="BH30" s="290"/>
      <c r="BI30" s="290"/>
      <c r="BJ30" s="290"/>
      <c r="BK30" s="299"/>
      <c r="BL30" s="278"/>
      <c r="BM30" s="278"/>
      <c r="BN30" s="278"/>
      <c r="BO30" s="279"/>
      <c r="BP30" s="301"/>
      <c r="BQ30" s="290"/>
      <c r="BR30" s="290"/>
      <c r="BS30" s="290"/>
      <c r="BT30" s="290"/>
      <c r="BU30" s="290"/>
      <c r="BV30" s="290"/>
      <c r="BW30" s="290"/>
      <c r="BX30" s="290"/>
      <c r="BY30" s="290"/>
      <c r="BZ30" s="290"/>
      <c r="CA30" s="290"/>
      <c r="CB30" s="290"/>
      <c r="CC30" s="290"/>
      <c r="CD30" s="290"/>
      <c r="CE30" s="299"/>
      <c r="CF30" s="278"/>
      <c r="CG30" s="278"/>
      <c r="CH30" s="278"/>
      <c r="CI30" s="279"/>
      <c r="CJ30" s="301"/>
      <c r="CK30" s="290"/>
      <c r="CL30" s="290"/>
      <c r="CM30" s="290"/>
      <c r="CN30" s="290"/>
      <c r="CO30" s="290"/>
      <c r="CP30" s="290"/>
      <c r="CQ30" s="290"/>
      <c r="CR30" s="290"/>
      <c r="CS30" s="290"/>
      <c r="CT30" s="290"/>
      <c r="CU30" s="290"/>
      <c r="CV30" s="290"/>
      <c r="CW30" s="290"/>
      <c r="CX30" s="290"/>
      <c r="CY30" s="299"/>
      <c r="CZ30" s="278"/>
      <c r="DA30" s="278"/>
      <c r="DB30" s="278"/>
      <c r="DC30" s="279"/>
      <c r="DD30" s="301"/>
      <c r="DE30" s="290"/>
      <c r="DF30" s="290"/>
      <c r="DG30" s="290"/>
      <c r="DH30" s="290"/>
      <c r="DI30" s="290"/>
      <c r="DJ30" s="290"/>
      <c r="DK30" s="290"/>
      <c r="DL30" s="290"/>
      <c r="DM30" s="290"/>
      <c r="DN30" s="290"/>
      <c r="DO30" s="290"/>
      <c r="DP30" s="290"/>
      <c r="DQ30" s="290"/>
      <c r="DR30" s="290"/>
      <c r="DS30" s="299"/>
      <c r="DT30" s="278"/>
      <c r="DU30" s="278"/>
      <c r="DV30" s="278"/>
      <c r="DW30" s="279"/>
      <c r="DX30" s="301"/>
      <c r="DY30" s="290"/>
      <c r="DZ30" s="290"/>
      <c r="EA30" s="290"/>
      <c r="EB30" s="290"/>
      <c r="EC30" s="290"/>
      <c r="ED30" s="290"/>
      <c r="EE30" s="290"/>
      <c r="EF30" s="290"/>
      <c r="EG30" s="290"/>
      <c r="EH30" s="290"/>
      <c r="EI30" s="290"/>
      <c r="EJ30" s="290"/>
      <c r="EK30" s="290"/>
      <c r="EL30" s="290"/>
      <c r="EM30" s="299"/>
      <c r="EN30" s="278"/>
      <c r="EO30" s="278"/>
      <c r="EP30" s="278"/>
      <c r="EQ30" s="279"/>
      <c r="ER30" s="301"/>
      <c r="ES30" s="290"/>
      <c r="ET30" s="290"/>
      <c r="EU30" s="290"/>
      <c r="EV30" s="290"/>
      <c r="EW30" s="290"/>
      <c r="EX30" s="290"/>
      <c r="EY30" s="290"/>
      <c r="EZ30" s="290"/>
      <c r="FA30" s="290"/>
      <c r="FB30" s="290"/>
      <c r="FC30" s="290"/>
      <c r="FD30" s="290"/>
      <c r="FE30" s="290"/>
      <c r="FF30" s="290"/>
      <c r="FG30" s="299"/>
      <c r="FH30" s="278"/>
      <c r="FI30" s="278"/>
      <c r="FJ30" s="278"/>
      <c r="FK30" s="279"/>
      <c r="FL30" s="301"/>
      <c r="FM30" s="290"/>
      <c r="FN30" s="290"/>
      <c r="FO30" s="290"/>
      <c r="FP30" s="290"/>
      <c r="FQ30" s="290"/>
      <c r="FR30" s="290"/>
      <c r="FS30" s="290"/>
      <c r="FT30" s="290"/>
      <c r="FU30" s="290"/>
      <c r="FV30" s="290"/>
      <c r="FW30" s="290"/>
      <c r="FX30" s="290"/>
      <c r="FY30" s="296"/>
      <c r="FZ30" s="290"/>
      <c r="GA30" s="299"/>
      <c r="GB30" s="278"/>
      <c r="GC30" s="278"/>
      <c r="GD30" s="278"/>
      <c r="GE30" s="279"/>
      <c r="GF30" s="301"/>
      <c r="GG30" s="290"/>
      <c r="GH30" s="290"/>
      <c r="GI30" s="290"/>
      <c r="GJ30" s="290"/>
      <c r="GK30" s="290"/>
      <c r="GL30" s="290"/>
      <c r="GM30" s="290"/>
      <c r="GN30" s="290"/>
      <c r="GO30" s="290"/>
      <c r="GP30" s="290"/>
      <c r="GQ30" s="290"/>
      <c r="GR30" s="290"/>
      <c r="GS30" s="290"/>
      <c r="GT30" s="290"/>
      <c r="GU30" s="299"/>
      <c r="GV30" s="278"/>
      <c r="GW30" s="278"/>
      <c r="GX30" s="278"/>
      <c r="GY30" s="279"/>
      <c r="GZ30" s="301"/>
      <c r="HA30" s="290"/>
      <c r="HB30" s="290"/>
      <c r="HC30" s="290"/>
      <c r="HD30" s="290"/>
      <c r="HE30" s="290"/>
      <c r="HF30" s="290"/>
      <c r="HG30" s="290"/>
      <c r="HH30" s="290"/>
      <c r="HI30" s="290"/>
      <c r="HJ30" s="290"/>
      <c r="HK30" s="290"/>
      <c r="HL30" s="290"/>
      <c r="HM30" s="290"/>
      <c r="HN30" s="290"/>
      <c r="HO30" s="299"/>
      <c r="HP30" s="278"/>
      <c r="HQ30" s="278"/>
      <c r="HR30" s="278"/>
      <c r="HS30" s="279"/>
      <c r="HT30" s="301"/>
      <c r="HU30" s="290"/>
      <c r="HV30" s="290"/>
      <c r="HW30" s="290"/>
      <c r="HX30" s="290"/>
      <c r="HY30" s="290"/>
      <c r="HZ30" s="290"/>
      <c r="IA30" s="290"/>
      <c r="IB30" s="290"/>
      <c r="IC30" s="290"/>
      <c r="ID30" s="290"/>
      <c r="IE30" s="290"/>
      <c r="IF30" s="290"/>
      <c r="IG30" s="290"/>
      <c r="IH30" s="290"/>
      <c r="II30" s="299"/>
      <c r="IJ30" s="278"/>
      <c r="IK30" s="278"/>
      <c r="IL30" s="278"/>
      <c r="IM30" s="279"/>
      <c r="IN30" s="301"/>
      <c r="IO30" s="290"/>
      <c r="IP30" s="290"/>
      <c r="IQ30" s="290"/>
      <c r="IR30" s="290"/>
      <c r="IS30" s="290"/>
      <c r="IT30" s="290"/>
      <c r="IU30" s="290"/>
      <c r="IV30" s="290"/>
      <c r="IW30" s="290"/>
      <c r="IX30" s="290"/>
      <c r="IY30" s="290"/>
      <c r="IZ30" s="290"/>
      <c r="JA30" s="290"/>
      <c r="JB30" s="290"/>
      <c r="JC30" s="299"/>
      <c r="JD30" s="278"/>
      <c r="JE30" s="278"/>
      <c r="JF30" s="278"/>
      <c r="JG30" s="279"/>
      <c r="JH30" s="301"/>
      <c r="JI30" s="290"/>
      <c r="JJ30" s="290"/>
      <c r="JK30" s="290"/>
      <c r="JL30" s="290"/>
      <c r="JM30" s="290"/>
      <c r="JN30" s="290"/>
      <c r="JO30" s="290"/>
      <c r="JP30" s="290"/>
      <c r="JQ30" s="290"/>
      <c r="JR30" s="290"/>
      <c r="JS30" s="290"/>
      <c r="JT30" s="290"/>
      <c r="JU30" s="290"/>
      <c r="JV30" s="290"/>
      <c r="JW30" s="299"/>
      <c r="JX30" s="278"/>
      <c r="JY30" s="278"/>
      <c r="JZ30" s="278"/>
      <c r="KA30" s="279"/>
      <c r="KB30" s="301"/>
      <c r="KC30" s="290"/>
      <c r="KD30" s="290"/>
      <c r="KE30" s="290"/>
      <c r="KF30" s="290"/>
      <c r="KG30" s="290"/>
      <c r="KH30" s="290"/>
      <c r="KI30" s="290"/>
      <c r="KJ30" s="290"/>
      <c r="KK30" s="290"/>
      <c r="KL30" s="290"/>
      <c r="KM30" s="290"/>
      <c r="KN30" s="290"/>
      <c r="KO30" s="290"/>
      <c r="KP30" s="290"/>
      <c r="KQ30" s="299"/>
      <c r="KR30" s="278"/>
      <c r="KS30" s="278"/>
      <c r="KT30" s="278"/>
      <c r="KU30" s="279"/>
      <c r="KV30" s="301"/>
      <c r="KW30" s="290"/>
      <c r="KX30" s="290"/>
      <c r="KY30" s="290"/>
      <c r="KZ30" s="290"/>
      <c r="LA30" s="290"/>
      <c r="LB30" s="290"/>
      <c r="LC30" s="290"/>
      <c r="LD30" s="290"/>
      <c r="LE30" s="290"/>
      <c r="LF30" s="290"/>
      <c r="LG30" s="290"/>
      <c r="LH30" s="290"/>
      <c r="LI30" s="290"/>
      <c r="LJ30" s="290"/>
      <c r="LK30" s="299"/>
      <c r="LL30" s="278"/>
      <c r="LM30" s="278"/>
      <c r="LN30" s="278"/>
      <c r="LO30" s="279"/>
      <c r="LP30" s="301"/>
      <c r="LQ30" s="290"/>
      <c r="LR30" s="290"/>
      <c r="LS30" s="290"/>
      <c r="LT30" s="290"/>
      <c r="LU30" s="290"/>
      <c r="LV30" s="290"/>
      <c r="LW30" s="290"/>
      <c r="LX30" s="290"/>
      <c r="LY30" s="290"/>
      <c r="LZ30" s="290"/>
      <c r="MA30" s="290"/>
      <c r="MB30" s="290"/>
      <c r="MC30" s="290"/>
      <c r="MD30" s="290"/>
      <c r="ME30" s="299"/>
      <c r="MF30" s="278"/>
      <c r="MG30" s="278"/>
      <c r="MH30" s="278"/>
      <c r="MI30" s="279"/>
      <c r="MJ30" s="301"/>
      <c r="MK30" s="290"/>
      <c r="ML30" s="290"/>
      <c r="MM30" s="290"/>
      <c r="MN30" s="290"/>
      <c r="MO30" s="290"/>
      <c r="MP30" s="290"/>
      <c r="MQ30" s="290"/>
      <c r="MR30" s="290"/>
      <c r="MS30" s="290"/>
      <c r="MT30" s="290"/>
      <c r="MU30" s="290"/>
      <c r="MV30" s="290"/>
      <c r="MW30" s="290"/>
      <c r="MX30" s="290"/>
      <c r="MY30" s="299"/>
      <c r="MZ30" s="278"/>
      <c r="NA30" s="278"/>
      <c r="NB30" s="278"/>
      <c r="NC30" s="279"/>
      <c r="ND30" s="301"/>
      <c r="NE30" s="290"/>
      <c r="NF30" s="290"/>
      <c r="NG30" s="290"/>
      <c r="NH30" s="290"/>
      <c r="NI30" s="290"/>
      <c r="NJ30" s="290"/>
      <c r="NK30" s="290"/>
      <c r="NL30" s="290"/>
      <c r="NM30" s="290"/>
      <c r="NN30" s="290"/>
      <c r="NO30" s="290"/>
      <c r="NP30" s="290"/>
      <c r="NQ30" s="290"/>
      <c r="NR30" s="290"/>
      <c r="NS30" s="299"/>
      <c r="NT30" s="278"/>
      <c r="NU30" s="278"/>
      <c r="NV30" s="278"/>
      <c r="NW30" s="279"/>
      <c r="NX30" s="301"/>
      <c r="NY30" s="290"/>
      <c r="NZ30" s="290"/>
      <c r="OA30" s="290"/>
      <c r="OB30" s="290"/>
      <c r="OC30" s="290"/>
      <c r="OD30" s="290"/>
      <c r="OE30" s="290"/>
      <c r="OF30" s="290"/>
      <c r="OG30" s="290"/>
      <c r="OH30" s="290"/>
      <c r="OI30" s="290"/>
      <c r="OJ30" s="290"/>
      <c r="OK30" s="290"/>
      <c r="OL30" s="290"/>
      <c r="OM30" s="299"/>
      <c r="ON30" s="278"/>
      <c r="OO30" s="278"/>
      <c r="OP30" s="278"/>
      <c r="OQ30" s="279"/>
      <c r="OR30" s="301"/>
      <c r="OS30" s="290"/>
      <c r="OT30" s="290"/>
      <c r="OU30" s="290"/>
      <c r="OV30" s="290"/>
      <c r="OW30" s="290"/>
      <c r="OX30" s="290"/>
      <c r="OY30" s="290"/>
      <c r="OZ30" s="290"/>
      <c r="PA30" s="290"/>
      <c r="PB30" s="290"/>
      <c r="PC30" s="290"/>
      <c r="PD30" s="290"/>
      <c r="PE30" s="290"/>
      <c r="PF30" s="290"/>
      <c r="PG30" s="299"/>
    </row>
    <row r="31" spans="2:425" s="282" customFormat="1" ht="21.75" hidden="1" customHeight="1" outlineLevel="1">
      <c r="B31" s="283"/>
      <c r="C31" s="284" t="s">
        <v>45</v>
      </c>
      <c r="D31" s="300">
        <f>D29/D28</f>
        <v>0</v>
      </c>
      <c r="E31" s="285" t="s">
        <v>47</v>
      </c>
      <c r="F31" s="286"/>
      <c r="G31" s="287"/>
      <c r="H31" s="301"/>
      <c r="I31" s="290"/>
      <c r="J31" s="290"/>
      <c r="K31" s="290"/>
      <c r="L31" s="290"/>
      <c r="M31" s="290"/>
      <c r="N31" s="290"/>
      <c r="O31" s="290"/>
      <c r="P31" s="290"/>
      <c r="Q31" s="290"/>
      <c r="R31" s="290"/>
      <c r="S31" s="290"/>
      <c r="T31" s="290"/>
      <c r="U31" s="290"/>
      <c r="V31" s="290"/>
      <c r="W31" s="299"/>
      <c r="X31" s="278"/>
      <c r="Y31" s="278"/>
      <c r="Z31" s="278"/>
      <c r="AA31" s="279"/>
      <c r="AB31" s="301"/>
      <c r="AC31" s="290"/>
      <c r="AD31" s="290"/>
      <c r="AE31" s="296"/>
      <c r="AF31" s="290"/>
      <c r="AG31" s="290"/>
      <c r="AH31" s="290"/>
      <c r="AI31" s="290"/>
      <c r="AJ31" s="290"/>
      <c r="AK31" s="290"/>
      <c r="AL31" s="290"/>
      <c r="AM31" s="290"/>
      <c r="AN31" s="290"/>
      <c r="AO31" s="290"/>
      <c r="AP31" s="290"/>
      <c r="AQ31" s="299"/>
      <c r="AR31" s="278"/>
      <c r="AS31" s="278"/>
      <c r="AT31" s="278"/>
      <c r="AU31" s="279"/>
      <c r="AV31" s="301"/>
      <c r="AW31" s="290"/>
      <c r="AX31" s="290"/>
      <c r="AY31" s="290"/>
      <c r="AZ31" s="290"/>
      <c r="BA31" s="290"/>
      <c r="BB31" s="290"/>
      <c r="BC31" s="290"/>
      <c r="BD31" s="290"/>
      <c r="BE31" s="290"/>
      <c r="BF31" s="290"/>
      <c r="BG31" s="290"/>
      <c r="BH31" s="290"/>
      <c r="BI31" s="290"/>
      <c r="BJ31" s="290"/>
      <c r="BK31" s="299"/>
      <c r="BL31" s="278"/>
      <c r="BM31" s="278"/>
      <c r="BN31" s="278"/>
      <c r="BO31" s="279"/>
      <c r="BP31" s="301"/>
      <c r="BQ31" s="290"/>
      <c r="BR31" s="290"/>
      <c r="BS31" s="290"/>
      <c r="BT31" s="290"/>
      <c r="BU31" s="290"/>
      <c r="BV31" s="290"/>
      <c r="BW31" s="290"/>
      <c r="BX31" s="290"/>
      <c r="BY31" s="290"/>
      <c r="BZ31" s="290"/>
      <c r="CA31" s="290"/>
      <c r="CB31" s="290"/>
      <c r="CC31" s="290"/>
      <c r="CD31" s="290"/>
      <c r="CE31" s="299"/>
      <c r="CF31" s="278"/>
      <c r="CG31" s="278"/>
      <c r="CH31" s="278"/>
      <c r="CI31" s="279"/>
      <c r="CJ31" s="301"/>
      <c r="CK31" s="290"/>
      <c r="CL31" s="290"/>
      <c r="CM31" s="290"/>
      <c r="CN31" s="290"/>
      <c r="CO31" s="290"/>
      <c r="CP31" s="290"/>
      <c r="CQ31" s="290"/>
      <c r="CR31" s="290"/>
      <c r="CS31" s="290"/>
      <c r="CT31" s="290"/>
      <c r="CU31" s="290"/>
      <c r="CV31" s="290"/>
      <c r="CW31" s="290"/>
      <c r="CX31" s="290"/>
      <c r="CY31" s="299"/>
      <c r="CZ31" s="278"/>
      <c r="DA31" s="278"/>
      <c r="DB31" s="278"/>
      <c r="DC31" s="279"/>
      <c r="DD31" s="301"/>
      <c r="DE31" s="290"/>
      <c r="DF31" s="290"/>
      <c r="DG31" s="290"/>
      <c r="DH31" s="290"/>
      <c r="DI31" s="290"/>
      <c r="DJ31" s="290"/>
      <c r="DK31" s="290"/>
      <c r="DL31" s="290"/>
      <c r="DM31" s="290"/>
      <c r="DN31" s="290"/>
      <c r="DO31" s="290"/>
      <c r="DP31" s="290"/>
      <c r="DQ31" s="290"/>
      <c r="DR31" s="290"/>
      <c r="DS31" s="299"/>
      <c r="DT31" s="278"/>
      <c r="DU31" s="278"/>
      <c r="DV31" s="278"/>
      <c r="DW31" s="279"/>
      <c r="DX31" s="301"/>
      <c r="DY31" s="290"/>
      <c r="DZ31" s="290"/>
      <c r="EA31" s="290"/>
      <c r="EB31" s="290"/>
      <c r="EC31" s="290"/>
      <c r="ED31" s="290"/>
      <c r="EE31" s="290"/>
      <c r="EF31" s="290"/>
      <c r="EG31" s="290"/>
      <c r="EH31" s="290"/>
      <c r="EI31" s="290"/>
      <c r="EJ31" s="290"/>
      <c r="EK31" s="290"/>
      <c r="EL31" s="290"/>
      <c r="EM31" s="299"/>
      <c r="EN31" s="278"/>
      <c r="EO31" s="278"/>
      <c r="EP31" s="278"/>
      <c r="EQ31" s="279"/>
      <c r="ER31" s="301"/>
      <c r="ES31" s="290"/>
      <c r="ET31" s="290"/>
      <c r="EU31" s="290"/>
      <c r="EV31" s="290"/>
      <c r="EW31" s="290"/>
      <c r="EX31" s="290"/>
      <c r="EY31" s="290"/>
      <c r="EZ31" s="290"/>
      <c r="FA31" s="290"/>
      <c r="FB31" s="290"/>
      <c r="FC31" s="290"/>
      <c r="FD31" s="290"/>
      <c r="FE31" s="290"/>
      <c r="FF31" s="290"/>
      <c r="FG31" s="299"/>
      <c r="FH31" s="278"/>
      <c r="FI31" s="278"/>
      <c r="FJ31" s="278"/>
      <c r="FK31" s="279"/>
      <c r="FL31" s="301"/>
      <c r="FM31" s="290"/>
      <c r="FN31" s="290"/>
      <c r="FO31" s="290"/>
      <c r="FP31" s="290"/>
      <c r="FQ31" s="290"/>
      <c r="FR31" s="290"/>
      <c r="FS31" s="290"/>
      <c r="FT31" s="290"/>
      <c r="FU31" s="290"/>
      <c r="FV31" s="290"/>
      <c r="FW31" s="290"/>
      <c r="FX31" s="290"/>
      <c r="FY31" s="290"/>
      <c r="FZ31" s="290"/>
      <c r="GA31" s="299"/>
      <c r="GB31" s="278"/>
      <c r="GC31" s="278"/>
      <c r="GD31" s="278"/>
      <c r="GE31" s="279"/>
      <c r="GF31" s="301"/>
      <c r="GG31" s="290"/>
      <c r="GH31" s="290"/>
      <c r="GI31" s="290"/>
      <c r="GJ31" s="290"/>
      <c r="GK31" s="290"/>
      <c r="GL31" s="290"/>
      <c r="GM31" s="290"/>
      <c r="GN31" s="290"/>
      <c r="GO31" s="290"/>
      <c r="GP31" s="290"/>
      <c r="GQ31" s="290"/>
      <c r="GR31" s="290"/>
      <c r="GS31" s="290"/>
      <c r="GT31" s="290"/>
      <c r="GU31" s="299"/>
      <c r="GV31" s="278"/>
      <c r="GW31" s="278"/>
      <c r="GX31" s="278"/>
      <c r="GY31" s="279"/>
      <c r="GZ31" s="301"/>
      <c r="HA31" s="290"/>
      <c r="HB31" s="290"/>
      <c r="HC31" s="290"/>
      <c r="HD31" s="290"/>
      <c r="HE31" s="290"/>
      <c r="HF31" s="290"/>
      <c r="HG31" s="290"/>
      <c r="HH31" s="290"/>
      <c r="HI31" s="290"/>
      <c r="HJ31" s="290"/>
      <c r="HK31" s="290"/>
      <c r="HL31" s="290"/>
      <c r="HM31" s="290"/>
      <c r="HN31" s="290"/>
      <c r="HO31" s="299"/>
      <c r="HP31" s="278"/>
      <c r="HQ31" s="278"/>
      <c r="HR31" s="278"/>
      <c r="HS31" s="279"/>
      <c r="HT31" s="301"/>
      <c r="HU31" s="290"/>
      <c r="HV31" s="290"/>
      <c r="HW31" s="290"/>
      <c r="HX31" s="290"/>
      <c r="HY31" s="290"/>
      <c r="HZ31" s="290"/>
      <c r="IA31" s="290"/>
      <c r="IB31" s="290"/>
      <c r="IC31" s="290"/>
      <c r="ID31" s="290"/>
      <c r="IE31" s="290"/>
      <c r="IF31" s="290"/>
      <c r="IG31" s="290"/>
      <c r="IH31" s="290"/>
      <c r="II31" s="299"/>
      <c r="IJ31" s="278"/>
      <c r="IK31" s="278"/>
      <c r="IL31" s="278"/>
      <c r="IM31" s="279"/>
      <c r="IN31" s="301"/>
      <c r="IO31" s="290"/>
      <c r="IP31" s="290"/>
      <c r="IQ31" s="290"/>
      <c r="IR31" s="290"/>
      <c r="IS31" s="290"/>
      <c r="IT31" s="290"/>
      <c r="IU31" s="290"/>
      <c r="IV31" s="290"/>
      <c r="IW31" s="290"/>
      <c r="IX31" s="290"/>
      <c r="IY31" s="290"/>
      <c r="IZ31" s="290"/>
      <c r="JA31" s="290"/>
      <c r="JB31" s="290"/>
      <c r="JC31" s="299"/>
      <c r="JD31" s="278"/>
      <c r="JE31" s="278"/>
      <c r="JF31" s="278"/>
      <c r="JG31" s="279"/>
      <c r="JH31" s="301"/>
      <c r="JI31" s="290"/>
      <c r="JJ31" s="290"/>
      <c r="JK31" s="290"/>
      <c r="JL31" s="290"/>
      <c r="JM31" s="290"/>
      <c r="JN31" s="290"/>
      <c r="JO31" s="290"/>
      <c r="JP31" s="290"/>
      <c r="JQ31" s="290"/>
      <c r="JR31" s="290"/>
      <c r="JS31" s="290"/>
      <c r="JT31" s="290"/>
      <c r="JU31" s="290"/>
      <c r="JV31" s="290"/>
      <c r="JW31" s="299"/>
      <c r="JX31" s="278"/>
      <c r="JY31" s="278"/>
      <c r="JZ31" s="278"/>
      <c r="KA31" s="279"/>
      <c r="KB31" s="301"/>
      <c r="KC31" s="290"/>
      <c r="KD31" s="290"/>
      <c r="KE31" s="290"/>
      <c r="KF31" s="290"/>
      <c r="KG31" s="290"/>
      <c r="KH31" s="290"/>
      <c r="KI31" s="290"/>
      <c r="KJ31" s="290"/>
      <c r="KK31" s="290"/>
      <c r="KL31" s="290"/>
      <c r="KM31" s="290"/>
      <c r="KN31" s="290"/>
      <c r="KO31" s="290"/>
      <c r="KP31" s="290"/>
      <c r="KQ31" s="299"/>
      <c r="KR31" s="278"/>
      <c r="KS31" s="278"/>
      <c r="KT31" s="278"/>
      <c r="KU31" s="279"/>
      <c r="KV31" s="301"/>
      <c r="KW31" s="290"/>
      <c r="KX31" s="290"/>
      <c r="KY31" s="290"/>
      <c r="KZ31" s="290"/>
      <c r="LA31" s="290"/>
      <c r="LB31" s="290"/>
      <c r="LC31" s="290"/>
      <c r="LD31" s="290"/>
      <c r="LE31" s="290"/>
      <c r="LF31" s="290"/>
      <c r="LG31" s="290"/>
      <c r="LH31" s="290"/>
      <c r="LI31" s="290"/>
      <c r="LJ31" s="290"/>
      <c r="LK31" s="299"/>
      <c r="LL31" s="278"/>
      <c r="LM31" s="278"/>
      <c r="LN31" s="278"/>
      <c r="LO31" s="279"/>
      <c r="LP31" s="301"/>
      <c r="LQ31" s="290"/>
      <c r="LR31" s="290"/>
      <c r="LS31" s="290"/>
      <c r="LT31" s="290"/>
      <c r="LU31" s="290"/>
      <c r="LV31" s="290"/>
      <c r="LW31" s="290"/>
      <c r="LX31" s="290"/>
      <c r="LY31" s="290"/>
      <c r="LZ31" s="290"/>
      <c r="MA31" s="290"/>
      <c r="MB31" s="290"/>
      <c r="MC31" s="290"/>
      <c r="MD31" s="290"/>
      <c r="ME31" s="299"/>
      <c r="MF31" s="278"/>
      <c r="MG31" s="278"/>
      <c r="MH31" s="278"/>
      <c r="MI31" s="279"/>
      <c r="MJ31" s="301"/>
      <c r="MK31" s="290"/>
      <c r="ML31" s="290"/>
      <c r="MM31" s="290"/>
      <c r="MN31" s="290"/>
      <c r="MO31" s="290"/>
      <c r="MP31" s="290"/>
      <c r="MQ31" s="290"/>
      <c r="MR31" s="290"/>
      <c r="MS31" s="290"/>
      <c r="MT31" s="290"/>
      <c r="MU31" s="290"/>
      <c r="MV31" s="290"/>
      <c r="MW31" s="290"/>
      <c r="MX31" s="290"/>
      <c r="MY31" s="299"/>
      <c r="MZ31" s="278"/>
      <c r="NA31" s="278"/>
      <c r="NB31" s="278"/>
      <c r="NC31" s="279"/>
      <c r="ND31" s="301"/>
      <c r="NE31" s="290"/>
      <c r="NF31" s="290"/>
      <c r="NG31" s="290"/>
      <c r="NH31" s="290"/>
      <c r="NI31" s="290"/>
      <c r="NJ31" s="290"/>
      <c r="NK31" s="290"/>
      <c r="NL31" s="290"/>
      <c r="NM31" s="290"/>
      <c r="NN31" s="290"/>
      <c r="NO31" s="290"/>
      <c r="NP31" s="290"/>
      <c r="NQ31" s="290"/>
      <c r="NR31" s="290"/>
      <c r="NS31" s="299"/>
      <c r="NT31" s="278"/>
      <c r="NU31" s="278"/>
      <c r="NV31" s="278"/>
      <c r="NW31" s="279"/>
      <c r="NX31" s="301"/>
      <c r="NY31" s="290"/>
      <c r="NZ31" s="290"/>
      <c r="OA31" s="290"/>
      <c r="OB31" s="290"/>
      <c r="OC31" s="290"/>
      <c r="OD31" s="290"/>
      <c r="OE31" s="290"/>
      <c r="OF31" s="290"/>
      <c r="OG31" s="290"/>
      <c r="OH31" s="290"/>
      <c r="OI31" s="290"/>
      <c r="OJ31" s="290"/>
      <c r="OK31" s="290"/>
      <c r="OL31" s="290"/>
      <c r="OM31" s="299"/>
      <c r="ON31" s="278"/>
      <c r="OO31" s="278"/>
      <c r="OP31" s="278"/>
      <c r="OQ31" s="279"/>
      <c r="OR31" s="301"/>
      <c r="OS31" s="290"/>
      <c r="OT31" s="290"/>
      <c r="OU31" s="290"/>
      <c r="OV31" s="290"/>
      <c r="OW31" s="290"/>
      <c r="OX31" s="290"/>
      <c r="OY31" s="290"/>
      <c r="OZ31" s="290"/>
      <c r="PA31" s="290"/>
      <c r="PB31" s="290"/>
      <c r="PC31" s="290"/>
      <c r="PD31" s="290"/>
      <c r="PE31" s="290"/>
      <c r="PF31" s="290"/>
      <c r="PG31" s="299"/>
    </row>
    <row r="32" spans="2:425" s="282" customFormat="1" ht="21.75" hidden="1" customHeight="1" outlineLevel="1">
      <c r="B32" s="283"/>
      <c r="C32" s="302"/>
      <c r="D32" s="302"/>
      <c r="E32" s="302"/>
      <c r="F32" s="286"/>
      <c r="G32" s="287"/>
      <c r="H32" s="301"/>
      <c r="I32" s="290"/>
      <c r="J32" s="290"/>
      <c r="K32" s="290"/>
      <c r="L32" s="290"/>
      <c r="M32" s="290"/>
      <c r="N32" s="290"/>
      <c r="O32" s="290"/>
      <c r="P32" s="290"/>
      <c r="Q32" s="290"/>
      <c r="R32" s="290"/>
      <c r="S32" s="290"/>
      <c r="T32" s="303"/>
      <c r="U32" s="303" t="s">
        <v>48</v>
      </c>
      <c r="V32" s="303"/>
      <c r="W32" s="304" t="s">
        <v>49</v>
      </c>
      <c r="X32" s="305"/>
      <c r="Y32" s="305"/>
      <c r="Z32" s="305"/>
      <c r="AA32" s="279"/>
      <c r="AB32" s="301"/>
      <c r="AC32" s="290"/>
      <c r="AD32" s="290"/>
      <c r="AE32" s="296"/>
      <c r="AF32" s="290"/>
      <c r="AG32" s="290"/>
      <c r="AH32" s="290"/>
      <c r="AI32" s="290"/>
      <c r="AJ32" s="290"/>
      <c r="AK32" s="290"/>
      <c r="AL32" s="290"/>
      <c r="AM32" s="290"/>
      <c r="AN32" s="303"/>
      <c r="AO32" s="303" t="s">
        <v>48</v>
      </c>
      <c r="AP32" s="303"/>
      <c r="AQ32" s="304" t="s">
        <v>49</v>
      </c>
      <c r="AR32" s="305"/>
      <c r="AS32" s="305"/>
      <c r="AT32" s="305"/>
      <c r="AU32" s="279"/>
      <c r="AV32" s="301"/>
      <c r="AW32" s="290"/>
      <c r="AX32" s="290"/>
      <c r="AY32" s="290"/>
      <c r="AZ32" s="290"/>
      <c r="BA32" s="290"/>
      <c r="BB32" s="290"/>
      <c r="BC32" s="290"/>
      <c r="BD32" s="290"/>
      <c r="BE32" s="290"/>
      <c r="BF32" s="290"/>
      <c r="BG32" s="290"/>
      <c r="BH32" s="303"/>
      <c r="BI32" s="303" t="s">
        <v>48</v>
      </c>
      <c r="BJ32" s="303"/>
      <c r="BK32" s="304" t="s">
        <v>50</v>
      </c>
      <c r="BL32" s="305"/>
      <c r="BM32" s="305"/>
      <c r="BN32" s="305"/>
      <c r="BO32" s="279"/>
      <c r="BP32" s="301"/>
      <c r="BQ32" s="290"/>
      <c r="BR32" s="290"/>
      <c r="BS32" s="290"/>
      <c r="BT32" s="290"/>
      <c r="BU32" s="290"/>
      <c r="BV32" s="290"/>
      <c r="BW32" s="290"/>
      <c r="BX32" s="290"/>
      <c r="BY32" s="290"/>
      <c r="BZ32" s="290"/>
      <c r="CA32" s="290"/>
      <c r="CB32" s="303"/>
      <c r="CC32" s="303" t="s">
        <v>48</v>
      </c>
      <c r="CD32" s="303"/>
      <c r="CE32" s="304" t="s">
        <v>49</v>
      </c>
      <c r="CF32" s="305"/>
      <c r="CG32" s="305"/>
      <c r="CH32" s="305"/>
      <c r="CI32" s="279"/>
      <c r="CJ32" s="301"/>
      <c r="CK32" s="290"/>
      <c r="CL32" s="290"/>
      <c r="CM32" s="290"/>
      <c r="CN32" s="290"/>
      <c r="CO32" s="290"/>
      <c r="CP32" s="290"/>
      <c r="CQ32" s="290"/>
      <c r="CR32" s="290"/>
      <c r="CS32" s="290"/>
      <c r="CT32" s="290"/>
      <c r="CU32" s="290"/>
      <c r="CV32" s="303"/>
      <c r="CW32" s="303" t="s">
        <v>48</v>
      </c>
      <c r="CX32" s="303"/>
      <c r="CY32" s="304" t="s">
        <v>49</v>
      </c>
      <c r="CZ32" s="305"/>
      <c r="DA32" s="305"/>
      <c r="DB32" s="305"/>
      <c r="DC32" s="279"/>
      <c r="DD32" s="301"/>
      <c r="DE32" s="290"/>
      <c r="DF32" s="290"/>
      <c r="DG32" s="290"/>
      <c r="DH32" s="290"/>
      <c r="DI32" s="290"/>
      <c r="DJ32" s="290"/>
      <c r="DK32" s="290"/>
      <c r="DL32" s="290"/>
      <c r="DM32" s="290"/>
      <c r="DN32" s="290"/>
      <c r="DO32" s="290"/>
      <c r="DP32" s="303"/>
      <c r="DQ32" s="303" t="s">
        <v>48</v>
      </c>
      <c r="DR32" s="303"/>
      <c r="DS32" s="304" t="s">
        <v>49</v>
      </c>
      <c r="DT32" s="305"/>
      <c r="DU32" s="305"/>
      <c r="DV32" s="305"/>
      <c r="DW32" s="279"/>
      <c r="DX32" s="301"/>
      <c r="DY32" s="290"/>
      <c r="DZ32" s="290"/>
      <c r="EA32" s="290"/>
      <c r="EB32" s="290"/>
      <c r="EC32" s="290"/>
      <c r="ED32" s="290"/>
      <c r="EE32" s="290"/>
      <c r="EF32" s="290"/>
      <c r="EG32" s="290"/>
      <c r="EH32" s="290"/>
      <c r="EI32" s="290"/>
      <c r="EJ32" s="303"/>
      <c r="EK32" s="303" t="s">
        <v>48</v>
      </c>
      <c r="EL32" s="303"/>
      <c r="EM32" s="304" t="s">
        <v>49</v>
      </c>
      <c r="EN32" s="305"/>
      <c r="EO32" s="305"/>
      <c r="EP32" s="305"/>
      <c r="EQ32" s="279"/>
      <c r="ER32" s="301"/>
      <c r="ES32" s="290"/>
      <c r="ET32" s="290"/>
      <c r="EU32" s="290"/>
      <c r="EV32" s="290"/>
      <c r="EW32" s="290"/>
      <c r="EX32" s="290"/>
      <c r="EY32" s="290"/>
      <c r="EZ32" s="290"/>
      <c r="FA32" s="290"/>
      <c r="FB32" s="290"/>
      <c r="FC32" s="290"/>
      <c r="FD32" s="303"/>
      <c r="FE32" s="303" t="s">
        <v>48</v>
      </c>
      <c r="FF32" s="303"/>
      <c r="FG32" s="304" t="s">
        <v>49</v>
      </c>
      <c r="FH32" s="305"/>
      <c r="FI32" s="305"/>
      <c r="FJ32" s="305"/>
      <c r="FK32" s="279"/>
      <c r="FL32" s="301"/>
      <c r="FM32" s="290"/>
      <c r="FN32" s="290"/>
      <c r="FO32" s="290"/>
      <c r="FP32" s="290"/>
      <c r="FQ32" s="290"/>
      <c r="FR32" s="290"/>
      <c r="FS32" s="290"/>
      <c r="FT32" s="290"/>
      <c r="FU32" s="290"/>
      <c r="FV32" s="290"/>
      <c r="FW32" s="290"/>
      <c r="FX32" s="303"/>
      <c r="FY32" s="303" t="s">
        <v>48</v>
      </c>
      <c r="FZ32" s="303"/>
      <c r="GA32" s="304" t="s">
        <v>49</v>
      </c>
      <c r="GB32" s="305"/>
      <c r="GC32" s="305"/>
      <c r="GD32" s="305"/>
      <c r="GE32" s="279"/>
      <c r="GF32" s="301"/>
      <c r="GG32" s="290"/>
      <c r="GH32" s="290"/>
      <c r="GI32" s="290"/>
      <c r="GJ32" s="290"/>
      <c r="GK32" s="290"/>
      <c r="GL32" s="290"/>
      <c r="GM32" s="290"/>
      <c r="GN32" s="290"/>
      <c r="GO32" s="290"/>
      <c r="GP32" s="290"/>
      <c r="GQ32" s="290"/>
      <c r="GR32" s="303"/>
      <c r="GS32" s="303" t="s">
        <v>48</v>
      </c>
      <c r="GT32" s="303"/>
      <c r="GU32" s="304" t="s">
        <v>49</v>
      </c>
      <c r="GV32" s="305"/>
      <c r="GW32" s="305"/>
      <c r="GX32" s="305"/>
      <c r="GY32" s="279"/>
      <c r="GZ32" s="301"/>
      <c r="HA32" s="290"/>
      <c r="HB32" s="290"/>
      <c r="HC32" s="290"/>
      <c r="HD32" s="290"/>
      <c r="HE32" s="290"/>
      <c r="HF32" s="290"/>
      <c r="HG32" s="290"/>
      <c r="HH32" s="290"/>
      <c r="HI32" s="290"/>
      <c r="HJ32" s="290"/>
      <c r="HK32" s="290"/>
      <c r="HL32" s="303"/>
      <c r="HM32" s="303" t="s">
        <v>48</v>
      </c>
      <c r="HN32" s="303"/>
      <c r="HO32" s="304" t="s">
        <v>49</v>
      </c>
      <c r="HP32" s="305"/>
      <c r="HQ32" s="305"/>
      <c r="HR32" s="305"/>
      <c r="HS32" s="279"/>
      <c r="HT32" s="301"/>
      <c r="HU32" s="290"/>
      <c r="HV32" s="290"/>
      <c r="HW32" s="290"/>
      <c r="HX32" s="290"/>
      <c r="HY32" s="290"/>
      <c r="HZ32" s="290"/>
      <c r="IA32" s="290"/>
      <c r="IB32" s="290"/>
      <c r="IC32" s="290"/>
      <c r="ID32" s="290"/>
      <c r="IE32" s="290"/>
      <c r="IF32" s="303"/>
      <c r="IG32" s="303" t="s">
        <v>48</v>
      </c>
      <c r="IH32" s="303"/>
      <c r="II32" s="304" t="s">
        <v>49</v>
      </c>
      <c r="IJ32" s="305"/>
      <c r="IK32" s="305"/>
      <c r="IL32" s="305"/>
      <c r="IM32" s="279"/>
      <c r="IN32" s="301"/>
      <c r="IO32" s="290"/>
      <c r="IP32" s="290"/>
      <c r="IQ32" s="290"/>
      <c r="IR32" s="290"/>
      <c r="IS32" s="290"/>
      <c r="IT32" s="290"/>
      <c r="IU32" s="290"/>
      <c r="IV32" s="290"/>
      <c r="IW32" s="290"/>
      <c r="IX32" s="290"/>
      <c r="IY32" s="290"/>
      <c r="IZ32" s="303"/>
      <c r="JA32" s="303" t="s">
        <v>48</v>
      </c>
      <c r="JB32" s="303"/>
      <c r="JC32" s="304" t="s">
        <v>49</v>
      </c>
      <c r="JD32" s="305"/>
      <c r="JE32" s="305"/>
      <c r="JF32" s="305"/>
      <c r="JG32" s="279"/>
      <c r="JH32" s="301"/>
      <c r="JI32" s="290"/>
      <c r="JJ32" s="290"/>
      <c r="JK32" s="290"/>
      <c r="JL32" s="290"/>
      <c r="JM32" s="290"/>
      <c r="JN32" s="290"/>
      <c r="JO32" s="290"/>
      <c r="JP32" s="290"/>
      <c r="JQ32" s="290"/>
      <c r="JR32" s="290"/>
      <c r="JS32" s="290"/>
      <c r="JT32" s="303"/>
      <c r="JU32" s="303" t="s">
        <v>48</v>
      </c>
      <c r="JV32" s="303"/>
      <c r="JW32" s="304" t="s">
        <v>49</v>
      </c>
      <c r="JX32" s="305"/>
      <c r="JY32" s="305"/>
      <c r="JZ32" s="305"/>
      <c r="KA32" s="279"/>
      <c r="KB32" s="301"/>
      <c r="KC32" s="290"/>
      <c r="KD32" s="290"/>
      <c r="KE32" s="290"/>
      <c r="KF32" s="290"/>
      <c r="KG32" s="290"/>
      <c r="KH32" s="290"/>
      <c r="KI32" s="290"/>
      <c r="KJ32" s="290"/>
      <c r="KK32" s="290"/>
      <c r="KL32" s="290"/>
      <c r="KM32" s="290"/>
      <c r="KN32" s="303"/>
      <c r="KO32" s="303" t="s">
        <v>48</v>
      </c>
      <c r="KP32" s="303"/>
      <c r="KQ32" s="304" t="s">
        <v>49</v>
      </c>
      <c r="KR32" s="305"/>
      <c r="KS32" s="305"/>
      <c r="KT32" s="305"/>
      <c r="KU32" s="279"/>
      <c r="KV32" s="301"/>
      <c r="KW32" s="290"/>
      <c r="KX32" s="290"/>
      <c r="KY32" s="290"/>
      <c r="KZ32" s="290"/>
      <c r="LA32" s="290"/>
      <c r="LB32" s="290"/>
      <c r="LC32" s="290"/>
      <c r="LD32" s="290"/>
      <c r="LE32" s="290"/>
      <c r="LF32" s="290"/>
      <c r="LG32" s="290"/>
      <c r="LH32" s="303"/>
      <c r="LI32" s="303" t="s">
        <v>48</v>
      </c>
      <c r="LJ32" s="303"/>
      <c r="LK32" s="304" t="s">
        <v>49</v>
      </c>
      <c r="LL32" s="305"/>
      <c r="LM32" s="305"/>
      <c r="LN32" s="305"/>
      <c r="LO32" s="279"/>
      <c r="LP32" s="301"/>
      <c r="LQ32" s="290"/>
      <c r="LR32" s="290"/>
      <c r="LS32" s="290"/>
      <c r="LT32" s="290"/>
      <c r="LU32" s="290"/>
      <c r="LV32" s="290"/>
      <c r="LW32" s="290"/>
      <c r="LX32" s="290"/>
      <c r="LY32" s="290"/>
      <c r="LZ32" s="290"/>
      <c r="MA32" s="290"/>
      <c r="MB32" s="303"/>
      <c r="MC32" s="303" t="s">
        <v>48</v>
      </c>
      <c r="MD32" s="303"/>
      <c r="ME32" s="304" t="s">
        <v>49</v>
      </c>
      <c r="MF32" s="305"/>
      <c r="MG32" s="305"/>
      <c r="MH32" s="305"/>
      <c r="MI32" s="279"/>
      <c r="MJ32" s="301"/>
      <c r="MK32" s="290"/>
      <c r="ML32" s="290"/>
      <c r="MM32" s="290"/>
      <c r="MN32" s="290"/>
      <c r="MO32" s="290"/>
      <c r="MP32" s="290"/>
      <c r="MQ32" s="290"/>
      <c r="MR32" s="290"/>
      <c r="MS32" s="290"/>
      <c r="MT32" s="290"/>
      <c r="MU32" s="290"/>
      <c r="MV32" s="303"/>
      <c r="MW32" s="303" t="s">
        <v>51</v>
      </c>
      <c r="MX32" s="303"/>
      <c r="MY32" s="304" t="s">
        <v>49</v>
      </c>
      <c r="MZ32" s="305"/>
      <c r="NA32" s="305"/>
      <c r="NB32" s="305"/>
      <c r="NC32" s="279"/>
      <c r="ND32" s="301"/>
      <c r="NE32" s="290"/>
      <c r="NF32" s="290"/>
      <c r="NG32" s="290"/>
      <c r="NH32" s="290"/>
      <c r="NI32" s="290"/>
      <c r="NJ32" s="290"/>
      <c r="NK32" s="290"/>
      <c r="NL32" s="290"/>
      <c r="NM32" s="290"/>
      <c r="NN32" s="290"/>
      <c r="NO32" s="290"/>
      <c r="NP32" s="303"/>
      <c r="NQ32" s="303" t="s">
        <v>48</v>
      </c>
      <c r="NR32" s="303"/>
      <c r="NS32" s="304" t="s">
        <v>49</v>
      </c>
      <c r="NT32" s="305"/>
      <c r="NU32" s="305"/>
      <c r="NV32" s="305"/>
      <c r="NW32" s="279"/>
      <c r="NX32" s="301"/>
      <c r="NY32" s="290"/>
      <c r="NZ32" s="290"/>
      <c r="OA32" s="290"/>
      <c r="OB32" s="290"/>
      <c r="OC32" s="290"/>
      <c r="OD32" s="290"/>
      <c r="OE32" s="290"/>
      <c r="OF32" s="290"/>
      <c r="OG32" s="290"/>
      <c r="OH32" s="290"/>
      <c r="OI32" s="290"/>
      <c r="OJ32" s="303"/>
      <c r="OK32" s="303" t="s">
        <v>48</v>
      </c>
      <c r="OL32" s="303"/>
      <c r="OM32" s="304" t="s">
        <v>49</v>
      </c>
      <c r="ON32" s="305"/>
      <c r="OO32" s="305"/>
      <c r="OP32" s="305"/>
      <c r="OQ32" s="279"/>
      <c r="OR32" s="301"/>
      <c r="OS32" s="290"/>
      <c r="OT32" s="290"/>
      <c r="OU32" s="290"/>
      <c r="OV32" s="290"/>
      <c r="OW32" s="290"/>
      <c r="OX32" s="290"/>
      <c r="OY32" s="290"/>
      <c r="OZ32" s="290"/>
      <c r="PA32" s="290"/>
      <c r="PB32" s="290"/>
      <c r="PC32" s="290"/>
      <c r="PD32" s="303"/>
      <c r="PE32" s="303" t="s">
        <v>48</v>
      </c>
      <c r="PF32" s="303"/>
      <c r="PG32" s="304" t="s">
        <v>49</v>
      </c>
    </row>
    <row r="33" spans="2:423" s="282" customFormat="1" ht="21.75" hidden="1" customHeight="1" outlineLevel="1">
      <c r="B33" s="283" t="s">
        <v>52</v>
      </c>
      <c r="C33" s="306"/>
      <c r="D33" s="307">
        <f>LEVEL1!N9</f>
        <v>0</v>
      </c>
      <c r="E33" s="302" t="s">
        <v>53</v>
      </c>
      <c r="F33" s="286"/>
      <c r="G33" s="287"/>
      <c r="H33" s="301"/>
      <c r="I33" s="290"/>
      <c r="J33" s="290"/>
      <c r="K33" s="290"/>
      <c r="L33" s="290"/>
      <c r="M33" s="290"/>
      <c r="N33" s="290"/>
      <c r="O33" s="290"/>
      <c r="P33" s="290"/>
      <c r="Q33" s="290"/>
      <c r="R33" s="290"/>
      <c r="S33" s="308">
        <f>LEVEL1!BA196</f>
        <v>5747309843.7875557</v>
      </c>
      <c r="T33" s="309" t="s">
        <v>54</v>
      </c>
      <c r="U33" s="310">
        <f>IFERROR(S33/$D33,0)</f>
        <v>0</v>
      </c>
      <c r="V33" s="309" t="s">
        <v>55</v>
      </c>
      <c r="W33" s="311">
        <f>IFERROR(U41/$G$50,0)</f>
        <v>1147465.4241216928</v>
      </c>
      <c r="X33" s="312"/>
      <c r="Y33" s="312"/>
      <c r="Z33" s="312"/>
      <c r="AA33" s="279"/>
      <c r="AB33" s="301"/>
      <c r="AC33" s="290"/>
      <c r="AD33" s="290"/>
      <c r="AE33" s="296"/>
      <c r="AF33" s="290"/>
      <c r="AG33" s="290"/>
      <c r="AH33" s="290"/>
      <c r="AI33" s="290"/>
      <c r="AJ33" s="290"/>
      <c r="AK33" s="290"/>
      <c r="AL33" s="290"/>
      <c r="AM33" s="313">
        <f>LEVEL1!BU196</f>
        <v>5651885049.3391066</v>
      </c>
      <c r="AN33" s="309" t="s">
        <v>54</v>
      </c>
      <c r="AO33" s="310">
        <f>IFERROR(AM33/$D33,0)</f>
        <v>0</v>
      </c>
      <c r="AP33" s="309" t="s">
        <v>55</v>
      </c>
      <c r="AQ33" s="311">
        <f>IFERROR(AO41/$G$50,0)</f>
        <v>1223916.2046873511</v>
      </c>
      <c r="AR33" s="312"/>
      <c r="AS33" s="312"/>
      <c r="AT33" s="312"/>
      <c r="AU33" s="279"/>
      <c r="AV33" s="301"/>
      <c r="AW33" s="290"/>
      <c r="AX33" s="290"/>
      <c r="AY33" s="290"/>
      <c r="AZ33" s="290"/>
      <c r="BA33" s="290"/>
      <c r="BB33" s="290"/>
      <c r="BC33" s="290"/>
      <c r="BD33" s="290"/>
      <c r="BE33" s="290"/>
      <c r="BF33" s="290"/>
      <c r="BG33" s="290"/>
      <c r="BH33" s="309" t="s">
        <v>54</v>
      </c>
      <c r="BI33" s="310">
        <f>IFERROR((LEVEL1!CO196+LEVEL1!CO222)/$D$33,0)*(1-$T$39)</f>
        <v>0</v>
      </c>
      <c r="BJ33" s="309" t="s">
        <v>56</v>
      </c>
      <c r="BK33" s="314">
        <f>IFERROR(BI41/$G$50,0)</f>
        <v>1806847.2733376818</v>
      </c>
      <c r="BL33" s="312"/>
      <c r="BM33" s="312"/>
      <c r="BN33" s="312"/>
      <c r="BO33" s="279"/>
      <c r="BP33" s="301"/>
      <c r="BQ33" s="290"/>
      <c r="BR33" s="290"/>
      <c r="BS33" s="290"/>
      <c r="BT33" s="290"/>
      <c r="BU33" s="290"/>
      <c r="BV33" s="290"/>
      <c r="BW33" s="290"/>
      <c r="BX33" s="290"/>
      <c r="BY33" s="290"/>
      <c r="BZ33" s="290"/>
      <c r="CA33" s="313">
        <f>LEVEL1!DO196</f>
        <v>5306275211.7741566</v>
      </c>
      <c r="CB33" s="309" t="s">
        <v>54</v>
      </c>
      <c r="CC33" s="310">
        <f>IFERROR(CA33/$D33,0)</f>
        <v>0</v>
      </c>
      <c r="CD33" s="309" t="s">
        <v>55</v>
      </c>
      <c r="CE33" s="311">
        <f>IFERROR(CC41/$G$50,0)</f>
        <v>1147465.424121693</v>
      </c>
      <c r="CF33" s="312"/>
      <c r="CG33" s="312"/>
      <c r="CH33" s="312"/>
      <c r="CI33" s="279"/>
      <c r="CJ33" s="301"/>
      <c r="CK33" s="290"/>
      <c r="CL33" s="290"/>
      <c r="CM33" s="290"/>
      <c r="CN33" s="290"/>
      <c r="CO33" s="290"/>
      <c r="CP33" s="290"/>
      <c r="CQ33" s="290"/>
      <c r="CR33" s="290"/>
      <c r="CS33" s="290"/>
      <c r="CT33" s="290"/>
      <c r="CU33" s="313">
        <f>LEVEL1!EI196</f>
        <v>5381756048.5893164</v>
      </c>
      <c r="CV33" s="309" t="s">
        <v>54</v>
      </c>
      <c r="CW33" s="310">
        <f>IFERROR(CU33/$D33,0)</f>
        <v>0</v>
      </c>
      <c r="CX33" s="309" t="s">
        <v>55</v>
      </c>
      <c r="CY33" s="311">
        <f>IFERROR(CW41/$G$50,0)</f>
        <v>1161865.9127884952</v>
      </c>
      <c r="CZ33" s="312"/>
      <c r="DA33" s="312"/>
      <c r="DB33" s="312"/>
      <c r="DC33" s="279"/>
      <c r="DD33" s="301"/>
      <c r="DE33" s="290"/>
      <c r="DF33" s="290"/>
      <c r="DG33" s="290"/>
      <c r="DH33" s="290"/>
      <c r="DI33" s="290"/>
      <c r="DJ33" s="290"/>
      <c r="DK33" s="290"/>
      <c r="DL33" s="290"/>
      <c r="DM33" s="290"/>
      <c r="DN33" s="290"/>
      <c r="DO33" s="313">
        <f>LEVEL1!FC196</f>
        <v>7546640560.4661951</v>
      </c>
      <c r="DP33" s="309" t="s">
        <v>54</v>
      </c>
      <c r="DQ33" s="310">
        <f>IFERROR(DO33/$D33,0)</f>
        <v>0</v>
      </c>
      <c r="DR33" s="309" t="s">
        <v>55</v>
      </c>
      <c r="DS33" s="311">
        <f>IFERROR(DQ41/$G$50,0)</f>
        <v>1605270.3675526867</v>
      </c>
      <c r="DT33" s="312"/>
      <c r="DU33" s="312"/>
      <c r="DV33" s="312"/>
      <c r="DW33" s="279"/>
      <c r="DX33" s="301"/>
      <c r="DY33" s="290"/>
      <c r="DZ33" s="290"/>
      <c r="EA33" s="290"/>
      <c r="EB33" s="290"/>
      <c r="EC33" s="290"/>
      <c r="ED33" s="290"/>
      <c r="EE33" s="290"/>
      <c r="EF33" s="290"/>
      <c r="EG33" s="290"/>
      <c r="EH33" s="290"/>
      <c r="EI33" s="313">
        <f>LEVEL1!FW196</f>
        <v>6597882980.3085775</v>
      </c>
      <c r="EJ33" s="309" t="s">
        <v>54</v>
      </c>
      <c r="EK33" s="310">
        <f>IFERROR(EI33/$D33,0)</f>
        <v>0</v>
      </c>
      <c r="EL33" s="309" t="s">
        <v>55</v>
      </c>
      <c r="EM33" s="311">
        <f>IFERROR(EK41/$G$50,0)</f>
        <v>1418437.423675549</v>
      </c>
      <c r="EN33" s="312"/>
      <c r="EO33" s="312"/>
      <c r="EP33" s="312"/>
      <c r="EQ33" s="279"/>
      <c r="ER33" s="301"/>
      <c r="ES33" s="290"/>
      <c r="ET33" s="290"/>
      <c r="EU33" s="290"/>
      <c r="EV33" s="290"/>
      <c r="EW33" s="290"/>
      <c r="EX33" s="290"/>
      <c r="EY33" s="290"/>
      <c r="EZ33" s="290"/>
      <c r="FA33" s="290"/>
      <c r="FB33" s="290"/>
      <c r="FC33" s="313">
        <f>LEVEL1!GQ196</f>
        <v>7020927312.1259117</v>
      </c>
      <c r="FD33" s="309" t="s">
        <v>54</v>
      </c>
      <c r="FE33" s="310">
        <f>IFERROR(FC33/$D33,0)</f>
        <v>0</v>
      </c>
      <c r="FF33" s="309" t="s">
        <v>55</v>
      </c>
      <c r="FG33" s="311">
        <f>IFERROR(FE41/$G$50,0)</f>
        <v>1509281.5605979713</v>
      </c>
      <c r="FH33" s="312"/>
      <c r="FI33" s="312"/>
      <c r="FJ33" s="312"/>
      <c r="FK33" s="279"/>
      <c r="FL33" s="301"/>
      <c r="FM33" s="290"/>
      <c r="FN33" s="290"/>
      <c r="FO33" s="290"/>
      <c r="FP33" s="290"/>
      <c r="FQ33" s="290"/>
      <c r="FR33" s="290"/>
      <c r="FS33" s="290"/>
      <c r="FT33" s="290"/>
      <c r="FU33" s="290"/>
      <c r="FV33" s="290"/>
      <c r="FW33" s="313">
        <f>LEVEL1!HK196</f>
        <v>6864758207.4199896</v>
      </c>
      <c r="FX33" s="309" t="s">
        <v>54</v>
      </c>
      <c r="FY33" s="310">
        <f>IFERROR(FW33/$D33,0)</f>
        <v>0</v>
      </c>
      <c r="FZ33" s="309" t="s">
        <v>55</v>
      </c>
      <c r="GA33" s="311">
        <f>IFERROR(FY41/$G$50,0)</f>
        <v>1465822.7952471585</v>
      </c>
      <c r="GB33" s="312"/>
      <c r="GC33" s="312"/>
      <c r="GD33" s="312"/>
      <c r="GE33" s="279"/>
      <c r="GF33" s="301"/>
      <c r="GG33" s="290"/>
      <c r="GH33" s="290"/>
      <c r="GI33" s="290"/>
      <c r="GJ33" s="290"/>
      <c r="GK33" s="290"/>
      <c r="GL33" s="290"/>
      <c r="GM33" s="290"/>
      <c r="GN33" s="290"/>
      <c r="GO33" s="290"/>
      <c r="GP33" s="290"/>
      <c r="GQ33" s="290"/>
      <c r="GR33" s="309" t="s">
        <v>54</v>
      </c>
      <c r="GS33" s="310">
        <f>IFERROR((LEVEL1!IE196+LEVEL1!IE222)/$D$33,0)*(1-$T$39)</f>
        <v>0</v>
      </c>
      <c r="GT33" s="309" t="s">
        <v>56</v>
      </c>
      <c r="GU33" s="314">
        <f>IFERROR(GS41/$G$50,0)</f>
        <v>0</v>
      </c>
      <c r="GV33" s="312"/>
      <c r="GW33" s="312"/>
      <c r="GX33" s="312"/>
      <c r="GY33" s="279"/>
      <c r="GZ33" s="301"/>
      <c r="HA33" s="290"/>
      <c r="HB33" s="290"/>
      <c r="HC33" s="290"/>
      <c r="HD33" s="290"/>
      <c r="HE33" s="290"/>
      <c r="HF33" s="290"/>
      <c r="HG33" s="290"/>
      <c r="HH33" s="290"/>
      <c r="HI33" s="290"/>
      <c r="HJ33" s="290"/>
      <c r="HK33" s="290"/>
      <c r="HL33" s="309" t="s">
        <v>54</v>
      </c>
      <c r="HM33" s="310">
        <f>IFERROR((LEVEL1!IY196+LEVEL1!IY222)/$D$33,0)*(1-$T$39)</f>
        <v>0</v>
      </c>
      <c r="HN33" s="309" t="s">
        <v>56</v>
      </c>
      <c r="HO33" s="314">
        <f>IFERROR(HM41/$G$50,0)</f>
        <v>0</v>
      </c>
      <c r="HP33" s="312"/>
      <c r="HQ33" s="312"/>
      <c r="HR33" s="312"/>
      <c r="HS33" s="279"/>
      <c r="HT33" s="301"/>
      <c r="HU33" s="290"/>
      <c r="HV33" s="290"/>
      <c r="HW33" s="290"/>
      <c r="HX33" s="290"/>
      <c r="HY33" s="290"/>
      <c r="HZ33" s="290"/>
      <c r="IA33" s="290"/>
      <c r="IB33" s="290"/>
      <c r="IC33" s="290"/>
      <c r="ID33" s="290"/>
      <c r="IE33" s="290"/>
      <c r="IF33" s="309" t="s">
        <v>54</v>
      </c>
      <c r="IG33" s="310">
        <f>IFERROR((LEVEL1!JS196+LEVEL1!JS222)/$D$33,0)*(1-$T$39)</f>
        <v>0</v>
      </c>
      <c r="IH33" s="309" t="s">
        <v>56</v>
      </c>
      <c r="II33" s="314">
        <f>IFERROR(IG41/$G$50,0)</f>
        <v>0</v>
      </c>
      <c r="IJ33" s="312"/>
      <c r="IK33" s="312"/>
      <c r="IL33" s="312"/>
      <c r="IM33" s="279"/>
      <c r="IN33" s="301"/>
      <c r="IO33" s="290"/>
      <c r="IP33" s="290"/>
      <c r="IQ33" s="290"/>
      <c r="IR33" s="290"/>
      <c r="IS33" s="290"/>
      <c r="IT33" s="290"/>
      <c r="IU33" s="290"/>
      <c r="IV33" s="290"/>
      <c r="IW33" s="290"/>
      <c r="IX33" s="290"/>
      <c r="IY33" s="290"/>
      <c r="IZ33" s="309" t="s">
        <v>54</v>
      </c>
      <c r="JA33" s="310">
        <f>IFERROR((LEVEL1!KM196+LEVEL1!KM222)/$D$33,0)*(1-$T$39)</f>
        <v>0</v>
      </c>
      <c r="JB33" s="309" t="s">
        <v>56</v>
      </c>
      <c r="JC33" s="314">
        <f>IFERROR(JA41/$G$50,0)</f>
        <v>0</v>
      </c>
      <c r="JD33" s="312"/>
      <c r="JE33" s="312"/>
      <c r="JF33" s="312"/>
      <c r="JG33" s="279"/>
      <c r="JH33" s="301"/>
      <c r="JI33" s="290"/>
      <c r="JJ33" s="290"/>
      <c r="JK33" s="290"/>
      <c r="JL33" s="290"/>
      <c r="JM33" s="290"/>
      <c r="JN33" s="290"/>
      <c r="JO33" s="290"/>
      <c r="JP33" s="290"/>
      <c r="JQ33" s="290"/>
      <c r="JR33" s="290"/>
      <c r="JS33" s="290"/>
      <c r="JT33" s="309" t="s">
        <v>54</v>
      </c>
      <c r="JU33" s="310">
        <f>IFERROR((LEVEL1!LG196+LEVEL1!LG222)/$D$33,0)*(1-$T$39)</f>
        <v>0</v>
      </c>
      <c r="JV33" s="309" t="s">
        <v>56</v>
      </c>
      <c r="JW33" s="314">
        <f>IFERROR(JU41/$G$50,0)</f>
        <v>0</v>
      </c>
      <c r="JX33" s="312"/>
      <c r="JY33" s="312"/>
      <c r="JZ33" s="312"/>
      <c r="KA33" s="279"/>
      <c r="KB33" s="301"/>
      <c r="KC33" s="290"/>
      <c r="KD33" s="290"/>
      <c r="KE33" s="290"/>
      <c r="KF33" s="290"/>
      <c r="KG33" s="290"/>
      <c r="KH33" s="290"/>
      <c r="KI33" s="290"/>
      <c r="KJ33" s="290"/>
      <c r="KK33" s="290"/>
      <c r="KL33" s="290"/>
      <c r="KM33" s="290"/>
      <c r="KN33" s="309" t="s">
        <v>54</v>
      </c>
      <c r="KO33" s="310">
        <f>IFERROR((LEVEL1!MA196+LEVEL1!MA222)/$D$33,0)*(1-$T$39)</f>
        <v>0</v>
      </c>
      <c r="KP33" s="309" t="s">
        <v>56</v>
      </c>
      <c r="KQ33" s="314">
        <f>IFERROR(KO41/$G$50,0)</f>
        <v>0</v>
      </c>
      <c r="KR33" s="312"/>
      <c r="KS33" s="312"/>
      <c r="KT33" s="312"/>
      <c r="KU33" s="279"/>
      <c r="KV33" s="301"/>
      <c r="KW33" s="290"/>
      <c r="KX33" s="290"/>
      <c r="KY33" s="290"/>
      <c r="KZ33" s="290"/>
      <c r="LA33" s="290"/>
      <c r="LB33" s="290"/>
      <c r="LC33" s="290"/>
      <c r="LD33" s="290"/>
      <c r="LE33" s="290"/>
      <c r="LF33" s="290"/>
      <c r="LG33" s="290"/>
      <c r="LH33" s="309" t="s">
        <v>54</v>
      </c>
      <c r="LI33" s="310">
        <f>IFERROR((LEVEL1!MU196+LEVEL1!MU222)/$D$33,0)*(1-$T$39)</f>
        <v>0</v>
      </c>
      <c r="LJ33" s="309" t="s">
        <v>56</v>
      </c>
      <c r="LK33" s="314">
        <f>IFERROR(LI41/$G$50,0)</f>
        <v>0</v>
      </c>
      <c r="LL33" s="312"/>
      <c r="LM33" s="312"/>
      <c r="LN33" s="312"/>
      <c r="LO33" s="279"/>
      <c r="LP33" s="301"/>
      <c r="LQ33" s="290"/>
      <c r="LR33" s="290"/>
      <c r="LS33" s="290"/>
      <c r="LT33" s="290"/>
      <c r="LU33" s="290"/>
      <c r="LV33" s="290"/>
      <c r="LW33" s="290"/>
      <c r="LX33" s="290"/>
      <c r="LY33" s="290"/>
      <c r="LZ33" s="290"/>
      <c r="MA33" s="290"/>
      <c r="MB33" s="309" t="s">
        <v>54</v>
      </c>
      <c r="MC33" s="310">
        <f>IFERROR((LEVEL1!NO196+LEVEL1!NO222)/$D$33,0)*(1-$T$39)</f>
        <v>0</v>
      </c>
      <c r="MD33" s="309" t="s">
        <v>56</v>
      </c>
      <c r="ME33" s="314">
        <f>IFERROR(MC41/$G$50,0)</f>
        <v>0</v>
      </c>
      <c r="MF33" s="312"/>
      <c r="MG33" s="312"/>
      <c r="MH33" s="312"/>
      <c r="MI33" s="279"/>
      <c r="MJ33" s="301"/>
      <c r="MK33" s="290"/>
      <c r="ML33" s="290"/>
      <c r="MM33" s="290"/>
      <c r="MN33" s="290"/>
      <c r="MO33" s="290"/>
      <c r="MP33" s="290"/>
      <c r="MQ33" s="290"/>
      <c r="MR33" s="290"/>
      <c r="MS33" s="290"/>
      <c r="MT33" s="290"/>
      <c r="MU33" s="290"/>
      <c r="MV33" s="309" t="s">
        <v>54</v>
      </c>
      <c r="MW33" s="310">
        <f>IFERROR((LEVEL1!OI196+LEVEL1!OI222)/$D$33,0)*(1-$T$39)</f>
        <v>0</v>
      </c>
      <c r="MX33" s="309" t="s">
        <v>56</v>
      </c>
      <c r="MY33" s="314">
        <f>IFERROR(MW41/$G$50,0)</f>
        <v>0</v>
      </c>
      <c r="MZ33" s="312"/>
      <c r="NA33" s="312"/>
      <c r="NB33" s="312"/>
      <c r="NC33" s="279"/>
      <c r="ND33" s="301"/>
      <c r="NE33" s="290"/>
      <c r="NF33" s="290"/>
      <c r="NG33" s="290"/>
      <c r="NH33" s="290"/>
      <c r="NI33" s="290"/>
      <c r="NJ33" s="290"/>
      <c r="NK33" s="290"/>
      <c r="NL33" s="290"/>
      <c r="NM33" s="290"/>
      <c r="NN33" s="290"/>
      <c r="NO33" s="290"/>
      <c r="NP33" s="309" t="s">
        <v>54</v>
      </c>
      <c r="NQ33" s="310">
        <f>IFERROR((LEVEL1!PC196+LEVEL1!PC222)/$D$33,0)*(1-$T$39)</f>
        <v>0</v>
      </c>
      <c r="NR33" s="309" t="s">
        <v>56</v>
      </c>
      <c r="NS33" s="314">
        <f>IFERROR(NQ41/$G$50,0)</f>
        <v>0</v>
      </c>
      <c r="NT33" s="312"/>
      <c r="NU33" s="312"/>
      <c r="NV33" s="312"/>
      <c r="NW33" s="279"/>
      <c r="NX33" s="301"/>
      <c r="NY33" s="290"/>
      <c r="NZ33" s="290"/>
      <c r="OA33" s="290"/>
      <c r="OB33" s="290"/>
      <c r="OC33" s="290"/>
      <c r="OD33" s="290"/>
      <c r="OE33" s="290"/>
      <c r="OF33" s="290"/>
      <c r="OG33" s="290"/>
      <c r="OH33" s="290"/>
      <c r="OI33" s="290"/>
      <c r="OJ33" s="309" t="s">
        <v>54</v>
      </c>
      <c r="OK33" s="310">
        <f>IFERROR((LEVEL1!PW196+LEVEL1!PW222)/$D$33,0)*(1-$T$39)</f>
        <v>0</v>
      </c>
      <c r="OL33" s="309" t="s">
        <v>56</v>
      </c>
      <c r="OM33" s="314">
        <f>IFERROR(OK41/$G$50,0)</f>
        <v>0</v>
      </c>
      <c r="ON33" s="312"/>
      <c r="OO33" s="312"/>
      <c r="OP33" s="312"/>
      <c r="OQ33" s="279"/>
      <c r="OR33" s="301"/>
      <c r="OS33" s="290"/>
      <c r="OT33" s="290"/>
      <c r="OU33" s="290"/>
      <c r="OV33" s="290"/>
      <c r="OW33" s="290"/>
      <c r="OX33" s="290"/>
      <c r="OY33" s="290"/>
      <c r="OZ33" s="290"/>
      <c r="PA33" s="290"/>
      <c r="PB33" s="290"/>
      <c r="PC33" s="290"/>
      <c r="PD33" s="309" t="s">
        <v>54</v>
      </c>
      <c r="PE33" s="310">
        <f>IFERROR((LEVEL1!QQ196+LEVEL1!QQ222)/$D$33,0)*(1-$T$39)</f>
        <v>0</v>
      </c>
      <c r="PF33" s="309" t="s">
        <v>56</v>
      </c>
      <c r="PG33" s="314">
        <f>IFERROR(PE41/$G$50,0)</f>
        <v>0</v>
      </c>
    </row>
    <row r="34" spans="2:423" s="282" customFormat="1" ht="21.75" hidden="1" customHeight="1" outlineLevel="1">
      <c r="B34" s="283" t="s">
        <v>57</v>
      </c>
      <c r="C34" s="306"/>
      <c r="D34" s="307">
        <f>LEVEL1!O9</f>
        <v>0</v>
      </c>
      <c r="E34" s="302" t="s">
        <v>53</v>
      </c>
      <c r="F34" s="286"/>
      <c r="G34" s="287"/>
      <c r="H34" s="301"/>
      <c r="I34" s="290"/>
      <c r="J34" s="290"/>
      <c r="K34" s="290"/>
      <c r="L34" s="290"/>
      <c r="M34" s="290"/>
      <c r="N34" s="290"/>
      <c r="O34" s="290"/>
      <c r="P34" s="290"/>
      <c r="Q34" s="290"/>
      <c r="R34" s="290"/>
      <c r="S34" s="308">
        <f>LEVEL1!BB196</f>
        <v>0</v>
      </c>
      <c r="T34" s="309" t="s">
        <v>58</v>
      </c>
      <c r="U34" s="310">
        <f t="shared" ref="U34" si="210">IFERROR(S34/$D34,0)</f>
        <v>0</v>
      </c>
      <c r="V34" s="309" t="s">
        <v>59</v>
      </c>
      <c r="W34" s="315"/>
      <c r="X34" s="316"/>
      <c r="Y34" s="316"/>
      <c r="Z34" s="316"/>
      <c r="AA34" s="279"/>
      <c r="AB34" s="301"/>
      <c r="AC34" s="290"/>
      <c r="AD34" s="290"/>
      <c r="AE34" s="296"/>
      <c r="AF34" s="290"/>
      <c r="AG34" s="290"/>
      <c r="AH34" s="290"/>
      <c r="AI34" s="290"/>
      <c r="AJ34" s="290"/>
      <c r="AK34" s="290"/>
      <c r="AL34" s="290"/>
      <c r="AM34" s="313">
        <f>LEVEL1!BV196</f>
        <v>0</v>
      </c>
      <c r="AN34" s="309" t="s">
        <v>58</v>
      </c>
      <c r="AO34" s="310">
        <f t="shared" ref="AO34" si="211">IFERROR(AM34/$D34,0)</f>
        <v>0</v>
      </c>
      <c r="AP34" s="309" t="s">
        <v>59</v>
      </c>
      <c r="AQ34" s="315"/>
      <c r="AR34" s="316"/>
      <c r="AS34" s="316"/>
      <c r="AT34" s="316"/>
      <c r="AU34" s="279"/>
      <c r="AV34" s="301"/>
      <c r="AW34" s="290"/>
      <c r="AX34" s="290"/>
      <c r="AY34" s="290"/>
      <c r="AZ34" s="290"/>
      <c r="BA34" s="290"/>
      <c r="BB34" s="290"/>
      <c r="BC34" s="290"/>
      <c r="BD34" s="290"/>
      <c r="BE34" s="290"/>
      <c r="BF34" s="290"/>
      <c r="BG34" s="290"/>
      <c r="BH34" s="309" t="s">
        <v>58</v>
      </c>
      <c r="BI34" s="310">
        <f>IFERROR((LEVEL1!CV196+LEVEL1!CV222)/$D$34,0)*(1-$T$39)</f>
        <v>0</v>
      </c>
      <c r="BJ34" s="309" t="s">
        <v>56</v>
      </c>
      <c r="BK34" s="315"/>
      <c r="BL34" s="316"/>
      <c r="BM34" s="316"/>
      <c r="BN34" s="316"/>
      <c r="BO34" s="279"/>
      <c r="BP34" s="301"/>
      <c r="BQ34" s="290"/>
      <c r="BR34" s="290"/>
      <c r="BS34" s="290"/>
      <c r="BT34" s="290"/>
      <c r="BU34" s="290"/>
      <c r="BV34" s="290"/>
      <c r="BW34" s="290"/>
      <c r="BX34" s="290"/>
      <c r="BY34" s="290"/>
      <c r="BZ34" s="290"/>
      <c r="CA34" s="313">
        <f>LEVEL1!DP196</f>
        <v>0</v>
      </c>
      <c r="CB34" s="309" t="s">
        <v>58</v>
      </c>
      <c r="CC34" s="310">
        <f t="shared" ref="CC34" si="212">IFERROR(CA34/$D34,0)</f>
        <v>0</v>
      </c>
      <c r="CD34" s="309" t="s">
        <v>59</v>
      </c>
      <c r="CE34" s="315"/>
      <c r="CF34" s="316"/>
      <c r="CG34" s="316"/>
      <c r="CH34" s="316"/>
      <c r="CI34" s="279"/>
      <c r="CJ34" s="301"/>
      <c r="CK34" s="290"/>
      <c r="CL34" s="290"/>
      <c r="CM34" s="290"/>
      <c r="CN34" s="290"/>
      <c r="CO34" s="290"/>
      <c r="CP34" s="290"/>
      <c r="CQ34" s="290"/>
      <c r="CR34" s="290"/>
      <c r="CS34" s="290"/>
      <c r="CT34" s="290"/>
      <c r="CU34" s="313">
        <f>LEVEL1!EJ196</f>
        <v>0</v>
      </c>
      <c r="CV34" s="309" t="s">
        <v>58</v>
      </c>
      <c r="CW34" s="310">
        <f t="shared" ref="CW34" si="213">IFERROR(CU34/$D34,0)</f>
        <v>0</v>
      </c>
      <c r="CX34" s="309" t="s">
        <v>59</v>
      </c>
      <c r="CY34" s="315"/>
      <c r="CZ34" s="316"/>
      <c r="DA34" s="316"/>
      <c r="DB34" s="316"/>
      <c r="DC34" s="279"/>
      <c r="DD34" s="301"/>
      <c r="DE34" s="290"/>
      <c r="DF34" s="290"/>
      <c r="DG34" s="290"/>
      <c r="DH34" s="290"/>
      <c r="DI34" s="290"/>
      <c r="DJ34" s="290"/>
      <c r="DK34" s="290"/>
      <c r="DL34" s="290"/>
      <c r="DM34" s="290"/>
      <c r="DN34" s="290"/>
      <c r="DO34" s="313">
        <f>LEVEL1!FD196</f>
        <v>0</v>
      </c>
      <c r="DP34" s="309" t="s">
        <v>58</v>
      </c>
      <c r="DQ34" s="310">
        <f t="shared" ref="DQ34" si="214">IFERROR(DO34/$D34,0)</f>
        <v>0</v>
      </c>
      <c r="DR34" s="309" t="s">
        <v>59</v>
      </c>
      <c r="DS34" s="315"/>
      <c r="DT34" s="316"/>
      <c r="DU34" s="316"/>
      <c r="DV34" s="316"/>
      <c r="DW34" s="279"/>
      <c r="DX34" s="301"/>
      <c r="DY34" s="290"/>
      <c r="DZ34" s="290"/>
      <c r="EA34" s="290"/>
      <c r="EB34" s="290"/>
      <c r="EC34" s="290"/>
      <c r="ED34" s="290"/>
      <c r="EE34" s="290"/>
      <c r="EF34" s="290"/>
      <c r="EG34" s="290"/>
      <c r="EH34" s="290"/>
      <c r="EI34" s="313">
        <f>LEVEL1!FX196</f>
        <v>0</v>
      </c>
      <c r="EJ34" s="309" t="s">
        <v>58</v>
      </c>
      <c r="EK34" s="310">
        <f t="shared" ref="EK34" si="215">IFERROR(EI34/$D34,0)</f>
        <v>0</v>
      </c>
      <c r="EL34" s="309" t="s">
        <v>59</v>
      </c>
      <c r="EM34" s="315"/>
      <c r="EN34" s="316"/>
      <c r="EO34" s="316"/>
      <c r="EP34" s="316"/>
      <c r="EQ34" s="279"/>
      <c r="ER34" s="301"/>
      <c r="ES34" s="290"/>
      <c r="ET34" s="290"/>
      <c r="EU34" s="290"/>
      <c r="EV34" s="290"/>
      <c r="EW34" s="290"/>
      <c r="EX34" s="290"/>
      <c r="EY34" s="290"/>
      <c r="EZ34" s="290"/>
      <c r="FA34" s="290"/>
      <c r="FB34" s="290"/>
      <c r="FC34" s="313">
        <f>LEVEL1!GR196</f>
        <v>0</v>
      </c>
      <c r="FD34" s="309" t="s">
        <v>58</v>
      </c>
      <c r="FE34" s="310">
        <f t="shared" ref="FE34" si="216">IFERROR(FC34/$D34,0)</f>
        <v>0</v>
      </c>
      <c r="FF34" s="309" t="s">
        <v>59</v>
      </c>
      <c r="FG34" s="315"/>
      <c r="FH34" s="316"/>
      <c r="FI34" s="316"/>
      <c r="FJ34" s="316"/>
      <c r="FK34" s="279"/>
      <c r="FL34" s="301"/>
      <c r="FM34" s="290"/>
      <c r="FN34" s="290"/>
      <c r="FO34" s="290"/>
      <c r="FP34" s="290"/>
      <c r="FQ34" s="290"/>
      <c r="FR34" s="290"/>
      <c r="FS34" s="290"/>
      <c r="FT34" s="290"/>
      <c r="FU34" s="290"/>
      <c r="FV34" s="290"/>
      <c r="FW34" s="313">
        <f>LEVEL1!HL196</f>
        <v>0</v>
      </c>
      <c r="FX34" s="309" t="s">
        <v>58</v>
      </c>
      <c r="FY34" s="310">
        <f t="shared" ref="FY34" si="217">IFERROR(FW34/$D34,0)</f>
        <v>0</v>
      </c>
      <c r="FZ34" s="309" t="s">
        <v>59</v>
      </c>
      <c r="GA34" s="315"/>
      <c r="GB34" s="316"/>
      <c r="GC34" s="316"/>
      <c r="GD34" s="316"/>
      <c r="GE34" s="279"/>
      <c r="GF34" s="301"/>
      <c r="GG34" s="290"/>
      <c r="GH34" s="290"/>
      <c r="GI34" s="290"/>
      <c r="GJ34" s="290"/>
      <c r="GK34" s="290"/>
      <c r="GL34" s="290"/>
      <c r="GM34" s="290"/>
      <c r="GN34" s="290"/>
      <c r="GO34" s="290"/>
      <c r="GP34" s="290"/>
      <c r="GQ34" s="290"/>
      <c r="GR34" s="309" t="s">
        <v>58</v>
      </c>
      <c r="GS34" s="310">
        <f>IFERROR((LEVEL1!IF196+LEVEL1!IF222)/$D$34,0)*(1-$T$39)</f>
        <v>0</v>
      </c>
      <c r="GT34" s="309" t="s">
        <v>56</v>
      </c>
      <c r="GU34" s="315"/>
      <c r="GV34" s="316"/>
      <c r="GW34" s="316"/>
      <c r="GX34" s="316"/>
      <c r="GY34" s="279"/>
      <c r="GZ34" s="301"/>
      <c r="HA34" s="290"/>
      <c r="HB34" s="290"/>
      <c r="HC34" s="290"/>
      <c r="HD34" s="290"/>
      <c r="HE34" s="290"/>
      <c r="HF34" s="290"/>
      <c r="HG34" s="290"/>
      <c r="HH34" s="290"/>
      <c r="HI34" s="290"/>
      <c r="HJ34" s="290"/>
      <c r="HK34" s="290"/>
      <c r="HL34" s="309" t="s">
        <v>58</v>
      </c>
      <c r="HM34" s="310">
        <f>IFERROR((LEVEL1!IZ196+LEVEL1!IZ222)/$D$34,0)*(1-$T$39)</f>
        <v>0</v>
      </c>
      <c r="HN34" s="309" t="s">
        <v>56</v>
      </c>
      <c r="HO34" s="315"/>
      <c r="HP34" s="316"/>
      <c r="HQ34" s="316"/>
      <c r="HR34" s="316"/>
      <c r="HS34" s="279"/>
      <c r="HT34" s="301"/>
      <c r="HU34" s="290"/>
      <c r="HV34" s="290"/>
      <c r="HW34" s="290"/>
      <c r="HX34" s="290"/>
      <c r="HY34" s="290"/>
      <c r="HZ34" s="290"/>
      <c r="IA34" s="290"/>
      <c r="IB34" s="290"/>
      <c r="IC34" s="290"/>
      <c r="ID34" s="290"/>
      <c r="IE34" s="290"/>
      <c r="IF34" s="309" t="s">
        <v>58</v>
      </c>
      <c r="IG34" s="310">
        <f>IFERROR((LEVEL1!JT196+LEVEL1!JT222)/$D$34,0)*(1-$T$39)</f>
        <v>0</v>
      </c>
      <c r="IH34" s="309" t="s">
        <v>56</v>
      </c>
      <c r="II34" s="315"/>
      <c r="IJ34" s="316"/>
      <c r="IK34" s="316"/>
      <c r="IL34" s="316"/>
      <c r="IM34" s="279"/>
      <c r="IN34" s="301"/>
      <c r="IO34" s="290"/>
      <c r="IP34" s="290"/>
      <c r="IQ34" s="290"/>
      <c r="IR34" s="290"/>
      <c r="IS34" s="290"/>
      <c r="IT34" s="290"/>
      <c r="IU34" s="290"/>
      <c r="IV34" s="290"/>
      <c r="IW34" s="290"/>
      <c r="IX34" s="290"/>
      <c r="IY34" s="290"/>
      <c r="IZ34" s="309" t="s">
        <v>58</v>
      </c>
      <c r="JA34" s="310">
        <f>IFERROR((LEVEL1!KN196+LEVEL1!KN222)/$D$34,0)*(1-$T$39)</f>
        <v>0</v>
      </c>
      <c r="JB34" s="309" t="s">
        <v>56</v>
      </c>
      <c r="JC34" s="315"/>
      <c r="JD34" s="316"/>
      <c r="JE34" s="316"/>
      <c r="JF34" s="316"/>
      <c r="JG34" s="279"/>
      <c r="JH34" s="301"/>
      <c r="JI34" s="290"/>
      <c r="JJ34" s="290"/>
      <c r="JK34" s="290"/>
      <c r="JL34" s="290"/>
      <c r="JM34" s="290"/>
      <c r="JN34" s="290"/>
      <c r="JO34" s="290"/>
      <c r="JP34" s="290"/>
      <c r="JQ34" s="290"/>
      <c r="JR34" s="290"/>
      <c r="JS34" s="290"/>
      <c r="JT34" s="309" t="s">
        <v>58</v>
      </c>
      <c r="JU34" s="310">
        <f>IFERROR((LEVEL1!LH196+LEVEL1!LH222)/$D$34,0)*(1-$T$39)</f>
        <v>0</v>
      </c>
      <c r="JV34" s="309" t="s">
        <v>56</v>
      </c>
      <c r="JW34" s="315"/>
      <c r="JX34" s="316"/>
      <c r="JY34" s="316"/>
      <c r="JZ34" s="316"/>
      <c r="KA34" s="279"/>
      <c r="KB34" s="301"/>
      <c r="KC34" s="290"/>
      <c r="KD34" s="290"/>
      <c r="KE34" s="290"/>
      <c r="KF34" s="290"/>
      <c r="KG34" s="290"/>
      <c r="KH34" s="290"/>
      <c r="KI34" s="290"/>
      <c r="KJ34" s="290"/>
      <c r="KK34" s="290"/>
      <c r="KL34" s="290"/>
      <c r="KM34" s="290"/>
      <c r="KN34" s="309" t="s">
        <v>58</v>
      </c>
      <c r="KO34" s="310">
        <f>IFERROR((LEVEL1!MB196+LEVEL1!MB222)/$D$34,0)*(1-$T$39)</f>
        <v>0</v>
      </c>
      <c r="KP34" s="309" t="s">
        <v>56</v>
      </c>
      <c r="KQ34" s="315"/>
      <c r="KR34" s="316"/>
      <c r="KS34" s="316"/>
      <c r="KT34" s="316"/>
      <c r="KU34" s="279"/>
      <c r="KV34" s="301"/>
      <c r="KW34" s="290"/>
      <c r="KX34" s="290"/>
      <c r="KY34" s="290"/>
      <c r="KZ34" s="290"/>
      <c r="LA34" s="290"/>
      <c r="LB34" s="290"/>
      <c r="LC34" s="290"/>
      <c r="LD34" s="290"/>
      <c r="LE34" s="290"/>
      <c r="LF34" s="290"/>
      <c r="LG34" s="290"/>
      <c r="LH34" s="309" t="s">
        <v>58</v>
      </c>
      <c r="LI34" s="310">
        <f>IFERROR((LEVEL1!MV196+LEVEL1!MV222)/$D$34,0)*(1-$T$39)</f>
        <v>0</v>
      </c>
      <c r="LJ34" s="309" t="s">
        <v>56</v>
      </c>
      <c r="LK34" s="315"/>
      <c r="LL34" s="316"/>
      <c r="LM34" s="316"/>
      <c r="LN34" s="316"/>
      <c r="LO34" s="279"/>
      <c r="LP34" s="301"/>
      <c r="LQ34" s="290"/>
      <c r="LR34" s="290"/>
      <c r="LS34" s="290"/>
      <c r="LT34" s="290"/>
      <c r="LU34" s="290"/>
      <c r="LV34" s="290"/>
      <c r="LW34" s="290"/>
      <c r="LX34" s="290"/>
      <c r="LY34" s="290"/>
      <c r="LZ34" s="290"/>
      <c r="MA34" s="290"/>
      <c r="MB34" s="309" t="s">
        <v>58</v>
      </c>
      <c r="MC34" s="310">
        <f>IFERROR((LEVEL1!NP196+LEVEL1!NP222)/$D$34,0)*(1-$T$39)</f>
        <v>0</v>
      </c>
      <c r="MD34" s="309" t="s">
        <v>56</v>
      </c>
      <c r="ME34" s="315"/>
      <c r="MF34" s="316"/>
      <c r="MG34" s="316"/>
      <c r="MH34" s="316"/>
      <c r="MI34" s="279"/>
      <c r="MJ34" s="301"/>
      <c r="MK34" s="290"/>
      <c r="ML34" s="290"/>
      <c r="MM34" s="290"/>
      <c r="MN34" s="290"/>
      <c r="MO34" s="290"/>
      <c r="MP34" s="290"/>
      <c r="MQ34" s="290"/>
      <c r="MR34" s="290"/>
      <c r="MS34" s="290"/>
      <c r="MT34" s="290"/>
      <c r="MU34" s="290"/>
      <c r="MV34" s="309" t="s">
        <v>58</v>
      </c>
      <c r="MW34" s="310">
        <f>IFERROR((LEVEL1!OJ196+LEVEL1!OJ222)/$D$34,0)*(1-$T$39)</f>
        <v>0</v>
      </c>
      <c r="MX34" s="309" t="s">
        <v>56</v>
      </c>
      <c r="MY34" s="315"/>
      <c r="MZ34" s="316"/>
      <c r="NA34" s="316"/>
      <c r="NB34" s="316"/>
      <c r="NC34" s="279"/>
      <c r="ND34" s="301"/>
      <c r="NE34" s="290"/>
      <c r="NF34" s="290"/>
      <c r="NG34" s="290"/>
      <c r="NH34" s="290"/>
      <c r="NI34" s="290"/>
      <c r="NJ34" s="290"/>
      <c r="NK34" s="290"/>
      <c r="NL34" s="290"/>
      <c r="NM34" s="290"/>
      <c r="NN34" s="290"/>
      <c r="NO34" s="290"/>
      <c r="NP34" s="309" t="s">
        <v>58</v>
      </c>
      <c r="NQ34" s="310">
        <f>IFERROR((LEVEL1!PD196+LEVEL1!PD222)/$D$34,0)*(1-$T$39)</f>
        <v>0</v>
      </c>
      <c r="NR34" s="309" t="s">
        <v>56</v>
      </c>
      <c r="NS34" s="315"/>
      <c r="NT34" s="316"/>
      <c r="NU34" s="316"/>
      <c r="NV34" s="316"/>
      <c r="NW34" s="279"/>
      <c r="NX34" s="301"/>
      <c r="NY34" s="290"/>
      <c r="NZ34" s="290"/>
      <c r="OA34" s="290"/>
      <c r="OB34" s="290"/>
      <c r="OC34" s="290"/>
      <c r="OD34" s="290"/>
      <c r="OE34" s="290"/>
      <c r="OF34" s="290"/>
      <c r="OG34" s="290"/>
      <c r="OH34" s="290"/>
      <c r="OI34" s="290"/>
      <c r="OJ34" s="309" t="s">
        <v>58</v>
      </c>
      <c r="OK34" s="310">
        <f>IFERROR((LEVEL1!PX196+LEVEL1!PX222)/$D$34,0)*(1-$T$39)</f>
        <v>0</v>
      </c>
      <c r="OL34" s="309" t="s">
        <v>56</v>
      </c>
      <c r="OM34" s="315"/>
      <c r="ON34" s="316"/>
      <c r="OO34" s="316"/>
      <c r="OP34" s="316"/>
      <c r="OQ34" s="279"/>
      <c r="OR34" s="301"/>
      <c r="OS34" s="290"/>
      <c r="OT34" s="290"/>
      <c r="OU34" s="290"/>
      <c r="OV34" s="290"/>
      <c r="OW34" s="290"/>
      <c r="OX34" s="290"/>
      <c r="OY34" s="290"/>
      <c r="OZ34" s="290"/>
      <c r="PA34" s="290"/>
      <c r="PB34" s="290"/>
      <c r="PC34" s="290"/>
      <c r="PD34" s="309" t="s">
        <v>58</v>
      </c>
      <c r="PE34" s="310">
        <f>IFERROR((LEVEL1!QR196+LEVEL1!QR222)/$D$34,0)*(1-$T$39)</f>
        <v>0</v>
      </c>
      <c r="PF34" s="309" t="s">
        <v>56</v>
      </c>
      <c r="PG34" s="315"/>
    </row>
    <row r="35" spans="2:423" s="282" customFormat="1" ht="21.75" hidden="1" customHeight="1" outlineLevel="1" thickBot="1">
      <c r="B35" s="283" t="s">
        <v>31</v>
      </c>
      <c r="C35" s="306"/>
      <c r="D35" s="307">
        <f>SUM(D33:D34)</f>
        <v>0</v>
      </c>
      <c r="E35" s="302" t="s">
        <v>60</v>
      </c>
      <c r="F35" s="286"/>
      <c r="G35" s="317"/>
      <c r="H35" s="318"/>
      <c r="I35" s="290"/>
      <c r="J35" s="290"/>
      <c r="K35" s="290"/>
      <c r="L35" s="290"/>
      <c r="M35" s="290"/>
      <c r="N35" s="290"/>
      <c r="O35" s="290"/>
      <c r="P35" s="290"/>
      <c r="Q35" s="290"/>
      <c r="R35" s="290"/>
      <c r="S35" s="319"/>
      <c r="T35" s="320" t="s">
        <v>61</v>
      </c>
      <c r="U35" s="321">
        <f>IFERROR(U41/$D35,0)</f>
        <v>0</v>
      </c>
      <c r="V35" s="320" t="s">
        <v>59</v>
      </c>
      <c r="W35" s="322"/>
      <c r="X35" s="312"/>
      <c r="Y35" s="312"/>
      <c r="Z35" s="312"/>
      <c r="AA35" s="279"/>
      <c r="AB35" s="318"/>
      <c r="AC35" s="290"/>
      <c r="AD35" s="290"/>
      <c r="AE35" s="296"/>
      <c r="AF35" s="290"/>
      <c r="AG35" s="290"/>
      <c r="AH35" s="290"/>
      <c r="AI35" s="290"/>
      <c r="AJ35" s="290"/>
      <c r="AK35" s="290"/>
      <c r="AL35" s="290"/>
      <c r="AM35" s="290"/>
      <c r="AN35" s="320" t="s">
        <v>61</v>
      </c>
      <c r="AO35" s="321">
        <f>IFERROR(AO41/$D35,0)</f>
        <v>0</v>
      </c>
      <c r="AP35" s="320" t="s">
        <v>59</v>
      </c>
      <c r="AQ35" s="322"/>
      <c r="AR35" s="312"/>
      <c r="AS35" s="312"/>
      <c r="AT35" s="312"/>
      <c r="AU35" s="279"/>
      <c r="AV35" s="318"/>
      <c r="AW35" s="290"/>
      <c r="AX35" s="290"/>
      <c r="AY35" s="290"/>
      <c r="AZ35" s="290"/>
      <c r="BA35" s="290"/>
      <c r="BB35" s="290"/>
      <c r="BC35" s="290"/>
      <c r="BD35" s="290"/>
      <c r="BE35" s="290"/>
      <c r="BF35" s="290"/>
      <c r="BG35" s="290"/>
      <c r="BH35" s="320" t="s">
        <v>61</v>
      </c>
      <c r="BI35" s="321">
        <f>IFERROR(BI41/$D$35,0)</f>
        <v>0</v>
      </c>
      <c r="BJ35" s="320" t="s">
        <v>56</v>
      </c>
      <c r="BK35" s="322"/>
      <c r="BL35" s="312"/>
      <c r="BM35" s="312"/>
      <c r="BN35" s="312"/>
      <c r="BO35" s="279"/>
      <c r="BP35" s="318"/>
      <c r="BQ35" s="290"/>
      <c r="BR35" s="290"/>
      <c r="BS35" s="290"/>
      <c r="BT35" s="290"/>
      <c r="BU35" s="290"/>
      <c r="BV35" s="290"/>
      <c r="BW35" s="290"/>
      <c r="BX35" s="290"/>
      <c r="BY35" s="290"/>
      <c r="BZ35" s="290"/>
      <c r="CA35" s="290"/>
      <c r="CB35" s="320" t="s">
        <v>61</v>
      </c>
      <c r="CC35" s="321">
        <f>IFERROR(CC41/$D35,0)</f>
        <v>0</v>
      </c>
      <c r="CD35" s="320" t="s">
        <v>59</v>
      </c>
      <c r="CE35" s="322"/>
      <c r="CF35" s="312"/>
      <c r="CG35" s="312"/>
      <c r="CH35" s="312"/>
      <c r="CI35" s="279"/>
      <c r="CJ35" s="318"/>
      <c r="CK35" s="290"/>
      <c r="CL35" s="290"/>
      <c r="CM35" s="290"/>
      <c r="CN35" s="290"/>
      <c r="CO35" s="290"/>
      <c r="CP35" s="290"/>
      <c r="CQ35" s="290"/>
      <c r="CR35" s="290"/>
      <c r="CS35" s="290"/>
      <c r="CT35" s="290"/>
      <c r="CU35" s="290"/>
      <c r="CV35" s="320" t="s">
        <v>61</v>
      </c>
      <c r="CW35" s="321">
        <f>IFERROR(CW41/$D35,0)</f>
        <v>0</v>
      </c>
      <c r="CX35" s="320" t="s">
        <v>59</v>
      </c>
      <c r="CY35" s="322"/>
      <c r="CZ35" s="312"/>
      <c r="DA35" s="312"/>
      <c r="DB35" s="312"/>
      <c r="DC35" s="279"/>
      <c r="DD35" s="318"/>
      <c r="DE35" s="290"/>
      <c r="DF35" s="290"/>
      <c r="DG35" s="290"/>
      <c r="DH35" s="290"/>
      <c r="DI35" s="290"/>
      <c r="DJ35" s="290"/>
      <c r="DK35" s="290"/>
      <c r="DL35" s="290"/>
      <c r="DM35" s="290"/>
      <c r="DN35" s="290"/>
      <c r="DO35" s="290"/>
      <c r="DP35" s="320" t="s">
        <v>61</v>
      </c>
      <c r="DQ35" s="321">
        <f>IFERROR(DQ41/$D35,0)</f>
        <v>0</v>
      </c>
      <c r="DR35" s="320" t="s">
        <v>59</v>
      </c>
      <c r="DS35" s="322"/>
      <c r="DT35" s="312"/>
      <c r="DU35" s="312"/>
      <c r="DV35" s="312"/>
      <c r="DW35" s="279"/>
      <c r="DX35" s="318"/>
      <c r="DY35" s="290"/>
      <c r="DZ35" s="290"/>
      <c r="EA35" s="290"/>
      <c r="EB35" s="290"/>
      <c r="EC35" s="290"/>
      <c r="ED35" s="290"/>
      <c r="EE35" s="290"/>
      <c r="EF35" s="290"/>
      <c r="EG35" s="290"/>
      <c r="EH35" s="290"/>
      <c r="EI35" s="290"/>
      <c r="EJ35" s="320" t="s">
        <v>61</v>
      </c>
      <c r="EK35" s="321">
        <f>IFERROR(EK41/$D35,0)</f>
        <v>0</v>
      </c>
      <c r="EL35" s="320" t="s">
        <v>59</v>
      </c>
      <c r="EM35" s="322"/>
      <c r="EN35" s="312"/>
      <c r="EO35" s="312"/>
      <c r="EP35" s="312"/>
      <c r="EQ35" s="279"/>
      <c r="ER35" s="318"/>
      <c r="ES35" s="290"/>
      <c r="ET35" s="290"/>
      <c r="EU35" s="290"/>
      <c r="EV35" s="290"/>
      <c r="EW35" s="290"/>
      <c r="EX35" s="290"/>
      <c r="EY35" s="290"/>
      <c r="EZ35" s="290"/>
      <c r="FA35" s="290"/>
      <c r="FB35" s="290"/>
      <c r="FC35" s="290"/>
      <c r="FD35" s="320" t="s">
        <v>61</v>
      </c>
      <c r="FE35" s="321">
        <f>IFERROR(FE41/$D35,0)</f>
        <v>0</v>
      </c>
      <c r="FF35" s="320" t="s">
        <v>59</v>
      </c>
      <c r="FG35" s="322"/>
      <c r="FH35" s="312"/>
      <c r="FI35" s="312"/>
      <c r="FJ35" s="312"/>
      <c r="FK35" s="279"/>
      <c r="FL35" s="318"/>
      <c r="FM35" s="290"/>
      <c r="FN35" s="290"/>
      <c r="FO35" s="290"/>
      <c r="FP35" s="290"/>
      <c r="FQ35" s="290"/>
      <c r="FR35" s="290"/>
      <c r="FS35" s="290"/>
      <c r="FT35" s="290"/>
      <c r="FU35" s="290"/>
      <c r="FV35" s="290"/>
      <c r="FW35" s="290"/>
      <c r="FX35" s="320" t="s">
        <v>61</v>
      </c>
      <c r="FY35" s="321">
        <f>IFERROR(FY41/$D35,0)</f>
        <v>0</v>
      </c>
      <c r="FZ35" s="320" t="s">
        <v>59</v>
      </c>
      <c r="GA35" s="322"/>
      <c r="GB35" s="312"/>
      <c r="GC35" s="312"/>
      <c r="GD35" s="312"/>
      <c r="GE35" s="279"/>
      <c r="GF35" s="318"/>
      <c r="GG35" s="290"/>
      <c r="GH35" s="290"/>
      <c r="GI35" s="290"/>
      <c r="GJ35" s="290"/>
      <c r="GK35" s="290"/>
      <c r="GL35" s="290"/>
      <c r="GM35" s="290"/>
      <c r="GN35" s="290"/>
      <c r="GO35" s="290"/>
      <c r="GP35" s="290"/>
      <c r="GQ35" s="290"/>
      <c r="GR35" s="320" t="s">
        <v>61</v>
      </c>
      <c r="GS35" s="321">
        <f>IFERROR(GS41/$D$35,0)</f>
        <v>0</v>
      </c>
      <c r="GT35" s="320" t="s">
        <v>56</v>
      </c>
      <c r="GU35" s="322"/>
      <c r="GV35" s="312"/>
      <c r="GW35" s="312"/>
      <c r="GX35" s="312"/>
      <c r="GY35" s="279"/>
      <c r="GZ35" s="318"/>
      <c r="HA35" s="290"/>
      <c r="HB35" s="290"/>
      <c r="HC35" s="290"/>
      <c r="HD35" s="290"/>
      <c r="HE35" s="290"/>
      <c r="HF35" s="290"/>
      <c r="HG35" s="290"/>
      <c r="HH35" s="290"/>
      <c r="HI35" s="290"/>
      <c r="HJ35" s="290"/>
      <c r="HK35" s="290"/>
      <c r="HL35" s="320" t="s">
        <v>61</v>
      </c>
      <c r="HM35" s="321">
        <f>IFERROR(HM41/$D$35,0)</f>
        <v>0</v>
      </c>
      <c r="HN35" s="320" t="s">
        <v>56</v>
      </c>
      <c r="HO35" s="322"/>
      <c r="HP35" s="312"/>
      <c r="HQ35" s="312"/>
      <c r="HR35" s="312"/>
      <c r="HS35" s="279"/>
      <c r="HT35" s="318"/>
      <c r="HU35" s="290"/>
      <c r="HV35" s="290"/>
      <c r="HW35" s="290"/>
      <c r="HX35" s="290"/>
      <c r="HY35" s="290"/>
      <c r="HZ35" s="290"/>
      <c r="IA35" s="290"/>
      <c r="IB35" s="290"/>
      <c r="IC35" s="290"/>
      <c r="ID35" s="290"/>
      <c r="IE35" s="290"/>
      <c r="IF35" s="320" t="s">
        <v>61</v>
      </c>
      <c r="IG35" s="321">
        <f>IFERROR(IG41/$D$35,0)</f>
        <v>0</v>
      </c>
      <c r="IH35" s="320" t="s">
        <v>56</v>
      </c>
      <c r="II35" s="322"/>
      <c r="IJ35" s="312"/>
      <c r="IK35" s="312"/>
      <c r="IL35" s="312"/>
      <c r="IM35" s="279"/>
      <c r="IN35" s="318"/>
      <c r="IO35" s="290"/>
      <c r="IP35" s="290"/>
      <c r="IQ35" s="290"/>
      <c r="IR35" s="290"/>
      <c r="IS35" s="290"/>
      <c r="IT35" s="290"/>
      <c r="IU35" s="290"/>
      <c r="IV35" s="290"/>
      <c r="IW35" s="290"/>
      <c r="IX35" s="290"/>
      <c r="IY35" s="290"/>
      <c r="IZ35" s="320" t="s">
        <v>61</v>
      </c>
      <c r="JA35" s="321">
        <f>IFERROR(JA41/$D$35,0)</f>
        <v>0</v>
      </c>
      <c r="JB35" s="320" t="s">
        <v>56</v>
      </c>
      <c r="JC35" s="322"/>
      <c r="JD35" s="312"/>
      <c r="JE35" s="312"/>
      <c r="JF35" s="312"/>
      <c r="JG35" s="279"/>
      <c r="JH35" s="318"/>
      <c r="JI35" s="290"/>
      <c r="JJ35" s="290"/>
      <c r="JK35" s="290"/>
      <c r="JL35" s="290"/>
      <c r="JM35" s="290"/>
      <c r="JN35" s="290"/>
      <c r="JO35" s="290"/>
      <c r="JP35" s="290"/>
      <c r="JQ35" s="290"/>
      <c r="JR35" s="290"/>
      <c r="JS35" s="290"/>
      <c r="JT35" s="320" t="s">
        <v>61</v>
      </c>
      <c r="JU35" s="321">
        <f>IFERROR(JU41/$D$35,0)</f>
        <v>0</v>
      </c>
      <c r="JV35" s="320" t="s">
        <v>56</v>
      </c>
      <c r="JW35" s="322"/>
      <c r="JX35" s="312"/>
      <c r="JY35" s="312"/>
      <c r="JZ35" s="312"/>
      <c r="KA35" s="279"/>
      <c r="KB35" s="318"/>
      <c r="KC35" s="290"/>
      <c r="KD35" s="290"/>
      <c r="KE35" s="290"/>
      <c r="KF35" s="290"/>
      <c r="KG35" s="290"/>
      <c r="KH35" s="290"/>
      <c r="KI35" s="290"/>
      <c r="KJ35" s="290"/>
      <c r="KK35" s="290"/>
      <c r="KL35" s="290"/>
      <c r="KM35" s="290"/>
      <c r="KN35" s="320" t="s">
        <v>61</v>
      </c>
      <c r="KO35" s="321">
        <f>IFERROR(KO41/$D$35,0)</f>
        <v>0</v>
      </c>
      <c r="KP35" s="320" t="s">
        <v>56</v>
      </c>
      <c r="KQ35" s="322"/>
      <c r="KR35" s="312"/>
      <c r="KS35" s="312"/>
      <c r="KT35" s="312"/>
      <c r="KU35" s="279"/>
      <c r="KV35" s="318"/>
      <c r="KW35" s="290"/>
      <c r="KX35" s="290"/>
      <c r="KY35" s="290"/>
      <c r="KZ35" s="290"/>
      <c r="LA35" s="290"/>
      <c r="LB35" s="290"/>
      <c r="LC35" s="290"/>
      <c r="LD35" s="290"/>
      <c r="LE35" s="290"/>
      <c r="LF35" s="290"/>
      <c r="LG35" s="290"/>
      <c r="LH35" s="320" t="s">
        <v>61</v>
      </c>
      <c r="LI35" s="321">
        <f>IFERROR(LI41/$D$35,0)</f>
        <v>0</v>
      </c>
      <c r="LJ35" s="320" t="s">
        <v>56</v>
      </c>
      <c r="LK35" s="322"/>
      <c r="LL35" s="312"/>
      <c r="LM35" s="312"/>
      <c r="LN35" s="312"/>
      <c r="LO35" s="279"/>
      <c r="LP35" s="318"/>
      <c r="LQ35" s="290"/>
      <c r="LR35" s="290"/>
      <c r="LS35" s="290"/>
      <c r="LT35" s="290"/>
      <c r="LU35" s="290"/>
      <c r="LV35" s="290"/>
      <c r="LW35" s="290"/>
      <c r="LX35" s="290"/>
      <c r="LY35" s="290"/>
      <c r="LZ35" s="290"/>
      <c r="MA35" s="290"/>
      <c r="MB35" s="320" t="s">
        <v>61</v>
      </c>
      <c r="MC35" s="321">
        <f>IFERROR(MC41/$D$35,0)</f>
        <v>0</v>
      </c>
      <c r="MD35" s="320" t="s">
        <v>56</v>
      </c>
      <c r="ME35" s="322"/>
      <c r="MF35" s="312"/>
      <c r="MG35" s="312"/>
      <c r="MH35" s="312"/>
      <c r="MI35" s="279"/>
      <c r="MJ35" s="318"/>
      <c r="MK35" s="290"/>
      <c r="ML35" s="290"/>
      <c r="MM35" s="290"/>
      <c r="MN35" s="290"/>
      <c r="MO35" s="290"/>
      <c r="MP35" s="290"/>
      <c r="MQ35" s="290"/>
      <c r="MR35" s="290"/>
      <c r="MS35" s="290"/>
      <c r="MT35" s="290"/>
      <c r="MU35" s="290"/>
      <c r="MV35" s="320" t="s">
        <v>61</v>
      </c>
      <c r="MW35" s="321">
        <f>IFERROR(MW41/$D$35,0)</f>
        <v>0</v>
      </c>
      <c r="MX35" s="320" t="s">
        <v>56</v>
      </c>
      <c r="MY35" s="322"/>
      <c r="MZ35" s="312"/>
      <c r="NA35" s="312"/>
      <c r="NB35" s="312"/>
      <c r="NC35" s="279"/>
      <c r="ND35" s="318"/>
      <c r="NE35" s="290"/>
      <c r="NF35" s="290"/>
      <c r="NG35" s="290"/>
      <c r="NH35" s="290"/>
      <c r="NI35" s="290"/>
      <c r="NJ35" s="290"/>
      <c r="NK35" s="290"/>
      <c r="NL35" s="290"/>
      <c r="NM35" s="290"/>
      <c r="NN35" s="290"/>
      <c r="NO35" s="290"/>
      <c r="NP35" s="320" t="s">
        <v>61</v>
      </c>
      <c r="NQ35" s="321">
        <f>IFERROR(NQ41/$D$35,0)</f>
        <v>0</v>
      </c>
      <c r="NR35" s="320" t="s">
        <v>56</v>
      </c>
      <c r="NS35" s="322"/>
      <c r="NT35" s="312"/>
      <c r="NU35" s="312"/>
      <c r="NV35" s="312"/>
      <c r="NW35" s="279"/>
      <c r="NX35" s="318"/>
      <c r="NY35" s="290"/>
      <c r="NZ35" s="290"/>
      <c r="OA35" s="290"/>
      <c r="OB35" s="290"/>
      <c r="OC35" s="290"/>
      <c r="OD35" s="290"/>
      <c r="OE35" s="290"/>
      <c r="OF35" s="290"/>
      <c r="OG35" s="290"/>
      <c r="OH35" s="290"/>
      <c r="OI35" s="290"/>
      <c r="OJ35" s="320" t="s">
        <v>61</v>
      </c>
      <c r="OK35" s="321">
        <f>IFERROR(OK41/$D$35,0)</f>
        <v>0</v>
      </c>
      <c r="OL35" s="320" t="s">
        <v>56</v>
      </c>
      <c r="OM35" s="322"/>
      <c r="ON35" s="312"/>
      <c r="OO35" s="312"/>
      <c r="OP35" s="312"/>
      <c r="OQ35" s="279"/>
      <c r="OR35" s="318"/>
      <c r="OS35" s="290"/>
      <c r="OT35" s="290"/>
      <c r="OU35" s="290"/>
      <c r="OV35" s="290"/>
      <c r="OW35" s="290"/>
      <c r="OX35" s="290"/>
      <c r="OY35" s="290"/>
      <c r="OZ35" s="290"/>
      <c r="PA35" s="290"/>
      <c r="PB35" s="290"/>
      <c r="PC35" s="290"/>
      <c r="PD35" s="320" t="s">
        <v>61</v>
      </c>
      <c r="PE35" s="321">
        <f>IFERROR(PE41/$D$35,0)</f>
        <v>0</v>
      </c>
      <c r="PF35" s="320" t="s">
        <v>56</v>
      </c>
      <c r="PG35" s="322"/>
    </row>
    <row r="36" spans="2:423" s="282" customFormat="1" ht="17.25" customHeight="1" collapsed="1">
      <c r="B36" s="269">
        <v>2</v>
      </c>
      <c r="C36" s="270" t="s">
        <v>62</v>
      </c>
      <c r="D36" s="270"/>
      <c r="E36" s="270"/>
      <c r="F36" s="271"/>
      <c r="G36" s="272"/>
      <c r="H36" s="273"/>
      <c r="I36" s="274"/>
      <c r="J36" s="274"/>
      <c r="K36" s="274"/>
      <c r="L36" s="274"/>
      <c r="M36" s="274"/>
      <c r="N36" s="274"/>
      <c r="O36" s="274"/>
      <c r="P36" s="274"/>
      <c r="Q36" s="274"/>
      <c r="R36" s="274"/>
      <c r="S36" s="274"/>
      <c r="T36" s="323" t="s">
        <v>63</v>
      </c>
      <c r="U36" s="323"/>
      <c r="V36" s="274"/>
      <c r="W36" s="324"/>
      <c r="X36" s="278"/>
      <c r="Y36" s="278"/>
      <c r="Z36" s="278"/>
      <c r="AA36" s="279"/>
      <c r="AB36" s="301"/>
      <c r="AC36" s="274"/>
      <c r="AD36" s="274"/>
      <c r="AE36" s="274"/>
      <c r="AF36" s="274"/>
      <c r="AG36" s="274"/>
      <c r="AH36" s="274"/>
      <c r="AI36" s="274"/>
      <c r="AJ36" s="274"/>
      <c r="AK36" s="274"/>
      <c r="AL36" s="274"/>
      <c r="AM36" s="274"/>
      <c r="AN36" s="323" t="s">
        <v>63</v>
      </c>
      <c r="AO36" s="323"/>
      <c r="AP36" s="274"/>
      <c r="AQ36" s="324"/>
      <c r="AR36" s="278"/>
      <c r="AS36" s="278"/>
      <c r="AT36" s="278"/>
      <c r="AU36" s="279"/>
      <c r="AV36" s="301"/>
      <c r="AW36" s="274"/>
      <c r="AX36" s="274"/>
      <c r="AY36" s="274"/>
      <c r="AZ36" s="274"/>
      <c r="BA36" s="274"/>
      <c r="BB36" s="274"/>
      <c r="BC36" s="274"/>
      <c r="BD36" s="274"/>
      <c r="BE36" s="274"/>
      <c r="BF36" s="274"/>
      <c r="BG36" s="274"/>
      <c r="BH36" s="323" t="s">
        <v>63</v>
      </c>
      <c r="BI36" s="323"/>
      <c r="BJ36" s="274"/>
      <c r="BK36" s="324"/>
      <c r="BL36" s="278"/>
      <c r="BM36" s="278"/>
      <c r="BN36" s="278"/>
      <c r="BO36" s="279"/>
      <c r="BP36" s="301"/>
      <c r="BQ36" s="274"/>
      <c r="BR36" s="274"/>
      <c r="BS36" s="274"/>
      <c r="BT36" s="274"/>
      <c r="BU36" s="274"/>
      <c r="BV36" s="274"/>
      <c r="BW36" s="274"/>
      <c r="BX36" s="274"/>
      <c r="BY36" s="274"/>
      <c r="BZ36" s="274"/>
      <c r="CA36" s="274"/>
      <c r="CB36" s="323" t="s">
        <v>63</v>
      </c>
      <c r="CC36" s="323"/>
      <c r="CD36" s="274"/>
      <c r="CE36" s="324"/>
      <c r="CF36" s="278"/>
      <c r="CG36" s="278"/>
      <c r="CH36" s="278"/>
      <c r="CI36" s="279"/>
      <c r="CJ36" s="301"/>
      <c r="CK36" s="274"/>
      <c r="CL36" s="274"/>
      <c r="CM36" s="274"/>
      <c r="CN36" s="274"/>
      <c r="CO36" s="274"/>
      <c r="CP36" s="274"/>
      <c r="CQ36" s="274"/>
      <c r="CR36" s="274"/>
      <c r="CS36" s="274"/>
      <c r="CT36" s="274"/>
      <c r="CU36" s="274"/>
      <c r="CV36" s="323" t="s">
        <v>63</v>
      </c>
      <c r="CW36" s="323"/>
      <c r="CX36" s="274"/>
      <c r="CY36" s="324"/>
      <c r="CZ36" s="278"/>
      <c r="DA36" s="278"/>
      <c r="DB36" s="278"/>
      <c r="DC36" s="279"/>
      <c r="DD36" s="301"/>
      <c r="DE36" s="274"/>
      <c r="DF36" s="274"/>
      <c r="DG36" s="274"/>
      <c r="DH36" s="274"/>
      <c r="DI36" s="274"/>
      <c r="DJ36" s="274"/>
      <c r="DK36" s="274"/>
      <c r="DL36" s="274"/>
      <c r="DM36" s="274"/>
      <c r="DN36" s="274"/>
      <c r="DO36" s="274"/>
      <c r="DP36" s="323" t="s">
        <v>63</v>
      </c>
      <c r="DQ36" s="323"/>
      <c r="DR36" s="274"/>
      <c r="DS36" s="324"/>
      <c r="DT36" s="278"/>
      <c r="DU36" s="278"/>
      <c r="DV36" s="278"/>
      <c r="DW36" s="279"/>
      <c r="DX36" s="301"/>
      <c r="DY36" s="274"/>
      <c r="DZ36" s="274"/>
      <c r="EA36" s="274"/>
      <c r="EB36" s="274"/>
      <c r="EC36" s="274"/>
      <c r="ED36" s="274"/>
      <c r="EE36" s="274"/>
      <c r="EF36" s="274"/>
      <c r="EG36" s="274"/>
      <c r="EH36" s="274"/>
      <c r="EI36" s="274"/>
      <c r="EJ36" s="323" t="s">
        <v>63</v>
      </c>
      <c r="EK36" s="323"/>
      <c r="EL36" s="274"/>
      <c r="EM36" s="324"/>
      <c r="EN36" s="278"/>
      <c r="EO36" s="278"/>
      <c r="EP36" s="278"/>
      <c r="EQ36" s="279"/>
      <c r="ER36" s="301"/>
      <c r="ES36" s="274"/>
      <c r="ET36" s="274"/>
      <c r="EU36" s="274"/>
      <c r="EV36" s="274"/>
      <c r="EW36" s="274"/>
      <c r="EX36" s="274"/>
      <c r="EY36" s="274"/>
      <c r="EZ36" s="274"/>
      <c r="FA36" s="274"/>
      <c r="FB36" s="274"/>
      <c r="FC36" s="274"/>
      <c r="FD36" s="323" t="s">
        <v>63</v>
      </c>
      <c r="FE36" s="323"/>
      <c r="FF36" s="274"/>
      <c r="FG36" s="324"/>
      <c r="FH36" s="278"/>
      <c r="FI36" s="278"/>
      <c r="FJ36" s="278"/>
      <c r="FK36" s="279"/>
      <c r="FL36" s="301"/>
      <c r="FM36" s="274"/>
      <c r="FN36" s="274"/>
      <c r="FO36" s="274"/>
      <c r="FP36" s="274"/>
      <c r="FQ36" s="274"/>
      <c r="FR36" s="274"/>
      <c r="FS36" s="274"/>
      <c r="FT36" s="274"/>
      <c r="FU36" s="274"/>
      <c r="FV36" s="274"/>
      <c r="FW36" s="274"/>
      <c r="FX36" s="323" t="s">
        <v>63</v>
      </c>
      <c r="FY36" s="323"/>
      <c r="FZ36" s="274"/>
      <c r="GA36" s="324"/>
      <c r="GB36" s="278"/>
      <c r="GC36" s="278"/>
      <c r="GD36" s="278"/>
      <c r="GE36" s="279"/>
      <c r="GF36" s="301"/>
      <c r="GG36" s="274"/>
      <c r="GH36" s="274"/>
      <c r="GI36" s="274"/>
      <c r="GJ36" s="274"/>
      <c r="GK36" s="274"/>
      <c r="GL36" s="274"/>
      <c r="GM36" s="274"/>
      <c r="GN36" s="274"/>
      <c r="GO36" s="274"/>
      <c r="GP36" s="274"/>
      <c r="GQ36" s="274"/>
      <c r="GR36" s="323" t="s">
        <v>64</v>
      </c>
      <c r="GS36" s="323"/>
      <c r="GT36" s="274"/>
      <c r="GU36" s="324"/>
      <c r="GV36" s="278"/>
      <c r="GW36" s="278"/>
      <c r="GX36" s="278"/>
      <c r="GY36" s="279"/>
      <c r="GZ36" s="301"/>
      <c r="HA36" s="274"/>
      <c r="HB36" s="274"/>
      <c r="HC36" s="274"/>
      <c r="HD36" s="274"/>
      <c r="HE36" s="274"/>
      <c r="HF36" s="274"/>
      <c r="HG36" s="274"/>
      <c r="HH36" s="274"/>
      <c r="HI36" s="274"/>
      <c r="HJ36" s="274"/>
      <c r="HK36" s="274"/>
      <c r="HL36" s="323" t="s">
        <v>63</v>
      </c>
      <c r="HM36" s="323"/>
      <c r="HN36" s="274"/>
      <c r="HO36" s="324"/>
      <c r="HP36" s="278"/>
      <c r="HQ36" s="278"/>
      <c r="HR36" s="278"/>
      <c r="HS36" s="279"/>
      <c r="HT36" s="301"/>
      <c r="HU36" s="274"/>
      <c r="HV36" s="274"/>
      <c r="HW36" s="274"/>
      <c r="HX36" s="274"/>
      <c r="HY36" s="274"/>
      <c r="HZ36" s="274"/>
      <c r="IA36" s="274"/>
      <c r="IB36" s="274"/>
      <c r="IC36" s="274"/>
      <c r="ID36" s="274"/>
      <c r="IE36" s="274"/>
      <c r="IF36" s="323" t="s">
        <v>63</v>
      </c>
      <c r="IG36" s="323"/>
      <c r="IH36" s="274"/>
      <c r="II36" s="324"/>
      <c r="IJ36" s="278"/>
      <c r="IK36" s="278"/>
      <c r="IL36" s="278"/>
      <c r="IM36" s="279"/>
      <c r="IN36" s="301"/>
      <c r="IO36" s="274"/>
      <c r="IP36" s="274"/>
      <c r="IQ36" s="274"/>
      <c r="IR36" s="274"/>
      <c r="IS36" s="274"/>
      <c r="IT36" s="274"/>
      <c r="IU36" s="274"/>
      <c r="IV36" s="274"/>
      <c r="IW36" s="274"/>
      <c r="IX36" s="274"/>
      <c r="IY36" s="274"/>
      <c r="IZ36" s="323" t="s">
        <v>64</v>
      </c>
      <c r="JA36" s="323"/>
      <c r="JB36" s="274"/>
      <c r="JC36" s="324"/>
      <c r="JD36" s="278"/>
      <c r="JE36" s="278"/>
      <c r="JF36" s="278"/>
      <c r="JG36" s="279"/>
      <c r="JH36" s="301"/>
      <c r="JI36" s="274"/>
      <c r="JJ36" s="274"/>
      <c r="JK36" s="274"/>
      <c r="JL36" s="274"/>
      <c r="JM36" s="274"/>
      <c r="JN36" s="274"/>
      <c r="JO36" s="274"/>
      <c r="JP36" s="274"/>
      <c r="JQ36" s="274"/>
      <c r="JR36" s="274"/>
      <c r="JS36" s="274"/>
      <c r="JT36" s="323" t="s">
        <v>63</v>
      </c>
      <c r="JU36" s="323"/>
      <c r="JV36" s="274"/>
      <c r="JW36" s="324"/>
      <c r="JX36" s="278"/>
      <c r="JY36" s="278"/>
      <c r="JZ36" s="278"/>
      <c r="KA36" s="279"/>
      <c r="KB36" s="301"/>
      <c r="KC36" s="274"/>
      <c r="KD36" s="274"/>
      <c r="KE36" s="274"/>
      <c r="KF36" s="274"/>
      <c r="KG36" s="274"/>
      <c r="KH36" s="274"/>
      <c r="KI36" s="274"/>
      <c r="KJ36" s="274"/>
      <c r="KK36" s="274"/>
      <c r="KL36" s="274"/>
      <c r="KM36" s="274"/>
      <c r="KN36" s="323" t="s">
        <v>63</v>
      </c>
      <c r="KO36" s="323"/>
      <c r="KP36" s="274"/>
      <c r="KQ36" s="324"/>
      <c r="KR36" s="278"/>
      <c r="KS36" s="278"/>
      <c r="KT36" s="278"/>
      <c r="KU36" s="279"/>
      <c r="KV36" s="301"/>
      <c r="KW36" s="274"/>
      <c r="KX36" s="274"/>
      <c r="KY36" s="274"/>
      <c r="KZ36" s="274"/>
      <c r="LA36" s="274"/>
      <c r="LB36" s="274"/>
      <c r="LC36" s="274"/>
      <c r="LD36" s="274"/>
      <c r="LE36" s="274"/>
      <c r="LF36" s="274"/>
      <c r="LG36" s="274"/>
      <c r="LH36" s="323" t="s">
        <v>63</v>
      </c>
      <c r="LI36" s="323"/>
      <c r="LJ36" s="274"/>
      <c r="LK36" s="324"/>
      <c r="LL36" s="278"/>
      <c r="LM36" s="278"/>
      <c r="LN36" s="278"/>
      <c r="LO36" s="279"/>
      <c r="LP36" s="301"/>
      <c r="LQ36" s="274"/>
      <c r="LR36" s="274"/>
      <c r="LS36" s="274"/>
      <c r="LT36" s="274"/>
      <c r="LU36" s="274"/>
      <c r="LV36" s="274"/>
      <c r="LW36" s="274"/>
      <c r="LX36" s="274"/>
      <c r="LY36" s="274"/>
      <c r="LZ36" s="274"/>
      <c r="MA36" s="274"/>
      <c r="MB36" s="323" t="s">
        <v>63</v>
      </c>
      <c r="MC36" s="323"/>
      <c r="MD36" s="274"/>
      <c r="ME36" s="324"/>
      <c r="MF36" s="278"/>
      <c r="MG36" s="278"/>
      <c r="MH36" s="278"/>
      <c r="MI36" s="279"/>
      <c r="MJ36" s="301"/>
      <c r="MK36" s="274"/>
      <c r="ML36" s="274"/>
      <c r="MM36" s="274"/>
      <c r="MN36" s="274"/>
      <c r="MO36" s="274"/>
      <c r="MP36" s="274"/>
      <c r="MQ36" s="274"/>
      <c r="MR36" s="274"/>
      <c r="MS36" s="274"/>
      <c r="MT36" s="274"/>
      <c r="MU36" s="274"/>
      <c r="MV36" s="323" t="s">
        <v>63</v>
      </c>
      <c r="MW36" s="323"/>
      <c r="MX36" s="274"/>
      <c r="MY36" s="324"/>
      <c r="MZ36" s="278"/>
      <c r="NA36" s="278"/>
      <c r="NB36" s="278"/>
      <c r="NC36" s="279"/>
      <c r="ND36" s="301"/>
      <c r="NE36" s="274"/>
      <c r="NF36" s="274"/>
      <c r="NG36" s="274"/>
      <c r="NH36" s="274"/>
      <c r="NI36" s="274"/>
      <c r="NJ36" s="274"/>
      <c r="NK36" s="274"/>
      <c r="NL36" s="274"/>
      <c r="NM36" s="274"/>
      <c r="NN36" s="274"/>
      <c r="NO36" s="274"/>
      <c r="NP36" s="323" t="s">
        <v>64</v>
      </c>
      <c r="NQ36" s="323"/>
      <c r="NR36" s="274"/>
      <c r="NS36" s="324"/>
      <c r="NT36" s="278"/>
      <c r="NU36" s="278"/>
      <c r="NV36" s="278"/>
      <c r="NW36" s="279"/>
      <c r="NX36" s="301"/>
      <c r="NY36" s="274"/>
      <c r="NZ36" s="274"/>
      <c r="OA36" s="274"/>
      <c r="OB36" s="274"/>
      <c r="OC36" s="274"/>
      <c r="OD36" s="274"/>
      <c r="OE36" s="274"/>
      <c r="OF36" s="274"/>
      <c r="OG36" s="274"/>
      <c r="OH36" s="274"/>
      <c r="OI36" s="274"/>
      <c r="OJ36" s="323" t="s">
        <v>63</v>
      </c>
      <c r="OK36" s="323"/>
      <c r="OL36" s="274"/>
      <c r="OM36" s="324"/>
      <c r="ON36" s="278"/>
      <c r="OO36" s="278"/>
      <c r="OP36" s="278"/>
      <c r="OQ36" s="279"/>
      <c r="OR36" s="301"/>
      <c r="OS36" s="274"/>
      <c r="OT36" s="274"/>
      <c r="OU36" s="274"/>
      <c r="OV36" s="274"/>
      <c r="OW36" s="274"/>
      <c r="OX36" s="274"/>
      <c r="OY36" s="274"/>
      <c r="OZ36" s="274"/>
      <c r="PA36" s="274"/>
      <c r="PB36" s="274"/>
      <c r="PC36" s="274"/>
      <c r="PD36" s="323" t="s">
        <v>63</v>
      </c>
      <c r="PE36" s="323"/>
      <c r="PF36" s="274"/>
      <c r="PG36" s="324"/>
    </row>
    <row r="37" spans="2:423" s="282" customFormat="1" ht="17.25" customHeight="1">
      <c r="B37" s="283"/>
      <c r="C37" s="302"/>
      <c r="D37" s="302"/>
      <c r="E37" s="302"/>
      <c r="F37" s="286"/>
      <c r="G37" s="287"/>
      <c r="H37" s="301"/>
      <c r="I37" s="290"/>
      <c r="J37" s="290"/>
      <c r="K37" s="290"/>
      <c r="L37" s="290"/>
      <c r="M37" s="290"/>
      <c r="N37" s="290"/>
      <c r="O37" s="290"/>
      <c r="P37" s="290"/>
      <c r="Q37" s="290"/>
      <c r="R37" s="290"/>
      <c r="S37" s="290"/>
      <c r="T37" s="290"/>
      <c r="U37" s="290"/>
      <c r="V37" s="290"/>
      <c r="W37" s="299"/>
      <c r="X37" s="278"/>
      <c r="Y37" s="278"/>
      <c r="Z37" s="278"/>
      <c r="AA37" s="278"/>
      <c r="AB37" s="301"/>
      <c r="AC37" s="290"/>
      <c r="AD37" s="290"/>
      <c r="AE37" s="290"/>
      <c r="AF37" s="290"/>
      <c r="AG37" s="290"/>
      <c r="AH37" s="290"/>
      <c r="AI37" s="290"/>
      <c r="AJ37" s="290"/>
      <c r="AK37" s="290"/>
      <c r="AL37" s="290"/>
      <c r="AM37" s="290"/>
      <c r="AN37" s="290"/>
      <c r="AO37" s="290"/>
      <c r="AP37" s="290"/>
      <c r="AQ37" s="299"/>
      <c r="AR37" s="278"/>
      <c r="AS37" s="278"/>
      <c r="AT37" s="278"/>
      <c r="AU37" s="278"/>
      <c r="AV37" s="301"/>
      <c r="AW37" s="290"/>
      <c r="AX37" s="290"/>
      <c r="AY37" s="290"/>
      <c r="AZ37" s="290"/>
      <c r="BA37" s="290"/>
      <c r="BB37" s="290"/>
      <c r="BC37" s="290"/>
      <c r="BD37" s="290"/>
      <c r="BE37" s="290"/>
      <c r="BF37" s="290"/>
      <c r="BG37" s="290"/>
      <c r="BH37" s="290"/>
      <c r="BI37" s="290"/>
      <c r="BJ37" s="290"/>
      <c r="BK37" s="299"/>
      <c r="BL37" s="278"/>
      <c r="BM37" s="278"/>
      <c r="BN37" s="278"/>
      <c r="BO37" s="278"/>
      <c r="BP37" s="301"/>
      <c r="BQ37" s="290"/>
      <c r="BR37" s="290"/>
      <c r="BS37" s="290"/>
      <c r="BT37" s="290"/>
      <c r="BU37" s="290"/>
      <c r="BV37" s="290"/>
      <c r="BW37" s="290"/>
      <c r="BX37" s="290"/>
      <c r="BY37" s="290"/>
      <c r="BZ37" s="290"/>
      <c r="CA37" s="290"/>
      <c r="CB37" s="290"/>
      <c r="CC37" s="290"/>
      <c r="CD37" s="290"/>
      <c r="CE37" s="299"/>
      <c r="CF37" s="278"/>
      <c r="CG37" s="278"/>
      <c r="CH37" s="278"/>
      <c r="CI37" s="278"/>
      <c r="CJ37" s="301"/>
      <c r="CK37" s="290"/>
      <c r="CL37" s="290"/>
      <c r="CM37" s="290"/>
      <c r="CN37" s="290"/>
      <c r="CO37" s="290"/>
      <c r="CP37" s="290"/>
      <c r="CQ37" s="290"/>
      <c r="CR37" s="290"/>
      <c r="CS37" s="290"/>
      <c r="CT37" s="290"/>
      <c r="CU37" s="290"/>
      <c r="CV37" s="290"/>
      <c r="CW37" s="290"/>
      <c r="CX37" s="290"/>
      <c r="CY37" s="299"/>
      <c r="CZ37" s="278"/>
      <c r="DA37" s="278"/>
      <c r="DB37" s="278"/>
      <c r="DC37" s="278"/>
      <c r="DD37" s="301"/>
      <c r="DE37" s="290"/>
      <c r="DF37" s="290"/>
      <c r="DG37" s="290"/>
      <c r="DH37" s="290"/>
      <c r="DI37" s="290"/>
      <c r="DJ37" s="290"/>
      <c r="DK37" s="290"/>
      <c r="DL37" s="290"/>
      <c r="DM37" s="290"/>
      <c r="DN37" s="290"/>
      <c r="DO37" s="290"/>
      <c r="DP37" s="290"/>
      <c r="DQ37" s="290"/>
      <c r="DR37" s="290"/>
      <c r="DS37" s="299"/>
      <c r="DT37" s="278"/>
      <c r="DU37" s="278"/>
      <c r="DV37" s="278"/>
      <c r="DW37" s="278"/>
      <c r="DX37" s="301"/>
      <c r="DY37" s="290"/>
      <c r="DZ37" s="290"/>
      <c r="EA37" s="290"/>
      <c r="EB37" s="290"/>
      <c r="EC37" s="290"/>
      <c r="ED37" s="290"/>
      <c r="EE37" s="290"/>
      <c r="EF37" s="290"/>
      <c r="EG37" s="290"/>
      <c r="EH37" s="290"/>
      <c r="EI37" s="290"/>
      <c r="EJ37" s="290"/>
      <c r="EK37" s="290"/>
      <c r="EL37" s="290"/>
      <c r="EM37" s="299"/>
      <c r="EN37" s="278"/>
      <c r="EO37" s="278"/>
      <c r="EP37" s="278"/>
      <c r="EQ37" s="278"/>
      <c r="ER37" s="301"/>
      <c r="ES37" s="290"/>
      <c r="ET37" s="290"/>
      <c r="EU37" s="290"/>
      <c r="EV37" s="290"/>
      <c r="EW37" s="290"/>
      <c r="EX37" s="290"/>
      <c r="EY37" s="290"/>
      <c r="EZ37" s="290"/>
      <c r="FA37" s="290"/>
      <c r="FB37" s="290"/>
      <c r="FC37" s="290"/>
      <c r="FD37" s="290"/>
      <c r="FE37" s="290"/>
      <c r="FF37" s="290"/>
      <c r="FG37" s="299"/>
      <c r="FH37" s="278"/>
      <c r="FI37" s="278"/>
      <c r="FJ37" s="278"/>
      <c r="FK37" s="278"/>
      <c r="FL37" s="301"/>
      <c r="FM37" s="290"/>
      <c r="FN37" s="290"/>
      <c r="FO37" s="290"/>
      <c r="FP37" s="290"/>
      <c r="FQ37" s="290"/>
      <c r="FR37" s="290"/>
      <c r="FS37" s="290"/>
      <c r="FT37" s="290"/>
      <c r="FU37" s="290"/>
      <c r="FV37" s="290"/>
      <c r="FW37" s="290"/>
      <c r="FX37" s="290"/>
      <c r="FY37" s="290"/>
      <c r="FZ37" s="290"/>
      <c r="GA37" s="299"/>
      <c r="GB37" s="278"/>
      <c r="GC37" s="278"/>
      <c r="GD37" s="278"/>
      <c r="GE37" s="278"/>
      <c r="GF37" s="301"/>
      <c r="GG37" s="290"/>
      <c r="GH37" s="290"/>
      <c r="GI37" s="290"/>
      <c r="GJ37" s="290"/>
      <c r="GK37" s="290"/>
      <c r="GL37" s="290"/>
      <c r="GM37" s="290"/>
      <c r="GN37" s="290"/>
      <c r="GO37" s="290"/>
      <c r="GP37" s="290"/>
      <c r="GQ37" s="290"/>
      <c r="GR37" s="290"/>
      <c r="GS37" s="290"/>
      <c r="GT37" s="290"/>
      <c r="GU37" s="299"/>
      <c r="GV37" s="278"/>
      <c r="GW37" s="278"/>
      <c r="GX37" s="278"/>
      <c r="GY37" s="278"/>
      <c r="GZ37" s="301"/>
      <c r="HA37" s="290"/>
      <c r="HB37" s="290"/>
      <c r="HC37" s="290"/>
      <c r="HD37" s="290"/>
      <c r="HE37" s="290"/>
      <c r="HF37" s="290"/>
      <c r="HG37" s="290"/>
      <c r="HH37" s="290"/>
      <c r="HI37" s="290"/>
      <c r="HJ37" s="290"/>
      <c r="HK37" s="290"/>
      <c r="HL37" s="290"/>
      <c r="HM37" s="290"/>
      <c r="HN37" s="290"/>
      <c r="HO37" s="299"/>
      <c r="HP37" s="278"/>
      <c r="HQ37" s="278"/>
      <c r="HR37" s="278"/>
      <c r="HS37" s="278"/>
      <c r="HT37" s="301"/>
      <c r="HU37" s="290"/>
      <c r="HV37" s="290"/>
      <c r="HW37" s="290"/>
      <c r="HX37" s="290"/>
      <c r="HY37" s="290"/>
      <c r="HZ37" s="290"/>
      <c r="IA37" s="290"/>
      <c r="IB37" s="290"/>
      <c r="IC37" s="290"/>
      <c r="ID37" s="290"/>
      <c r="IE37" s="290"/>
      <c r="IF37" s="290"/>
      <c r="IG37" s="290"/>
      <c r="IH37" s="290"/>
      <c r="II37" s="299"/>
      <c r="IJ37" s="278"/>
      <c r="IK37" s="278"/>
      <c r="IL37" s="278"/>
      <c r="IM37" s="278"/>
      <c r="IN37" s="301"/>
      <c r="IO37" s="290"/>
      <c r="IP37" s="290"/>
      <c r="IQ37" s="290"/>
      <c r="IR37" s="290"/>
      <c r="IS37" s="290"/>
      <c r="IT37" s="290"/>
      <c r="IU37" s="290"/>
      <c r="IV37" s="290"/>
      <c r="IW37" s="290"/>
      <c r="IX37" s="290"/>
      <c r="IY37" s="290"/>
      <c r="IZ37" s="290"/>
      <c r="JA37" s="290"/>
      <c r="JB37" s="290"/>
      <c r="JC37" s="299"/>
      <c r="JD37" s="278"/>
      <c r="JE37" s="278"/>
      <c r="JF37" s="278"/>
      <c r="JG37" s="278"/>
      <c r="JH37" s="301"/>
      <c r="JI37" s="290"/>
      <c r="JJ37" s="290"/>
      <c r="JK37" s="290"/>
      <c r="JL37" s="290"/>
      <c r="JM37" s="290"/>
      <c r="JN37" s="290"/>
      <c r="JO37" s="290"/>
      <c r="JP37" s="290"/>
      <c r="JQ37" s="290"/>
      <c r="JR37" s="290"/>
      <c r="JS37" s="290"/>
      <c r="JT37" s="290"/>
      <c r="JU37" s="290"/>
      <c r="JV37" s="290"/>
      <c r="JW37" s="299"/>
      <c r="JX37" s="278"/>
      <c r="JY37" s="278"/>
      <c r="JZ37" s="278"/>
      <c r="KA37" s="278"/>
      <c r="KB37" s="301"/>
      <c r="KC37" s="290"/>
      <c r="KD37" s="290"/>
      <c r="KE37" s="290"/>
      <c r="KF37" s="290"/>
      <c r="KG37" s="290"/>
      <c r="KH37" s="290"/>
      <c r="KI37" s="290"/>
      <c r="KJ37" s="290"/>
      <c r="KK37" s="290"/>
      <c r="KL37" s="290"/>
      <c r="KM37" s="290"/>
      <c r="KN37" s="290"/>
      <c r="KO37" s="290"/>
      <c r="KP37" s="290"/>
      <c r="KQ37" s="299"/>
      <c r="KR37" s="278"/>
      <c r="KS37" s="278"/>
      <c r="KT37" s="278"/>
      <c r="KU37" s="278"/>
      <c r="KV37" s="301"/>
      <c r="KW37" s="290"/>
      <c r="KX37" s="290"/>
      <c r="KY37" s="290"/>
      <c r="KZ37" s="290"/>
      <c r="LA37" s="290"/>
      <c r="LB37" s="290"/>
      <c r="LC37" s="290"/>
      <c r="LD37" s="290"/>
      <c r="LE37" s="290"/>
      <c r="LF37" s="290"/>
      <c r="LG37" s="290"/>
      <c r="LH37" s="290"/>
      <c r="LI37" s="290"/>
      <c r="LJ37" s="290"/>
      <c r="LK37" s="299"/>
      <c r="LL37" s="278"/>
      <c r="LM37" s="278"/>
      <c r="LN37" s="278"/>
      <c r="LO37" s="278"/>
      <c r="LP37" s="301"/>
      <c r="LQ37" s="290"/>
      <c r="LR37" s="290"/>
      <c r="LS37" s="290"/>
      <c r="LT37" s="290"/>
      <c r="LU37" s="290"/>
      <c r="LV37" s="290"/>
      <c r="LW37" s="290"/>
      <c r="LX37" s="290"/>
      <c r="LY37" s="290"/>
      <c r="LZ37" s="290"/>
      <c r="MA37" s="290"/>
      <c r="MB37" s="290"/>
      <c r="MC37" s="290"/>
      <c r="MD37" s="290"/>
      <c r="ME37" s="299"/>
      <c r="MF37" s="278"/>
      <c r="MG37" s="278"/>
      <c r="MH37" s="278"/>
      <c r="MI37" s="278"/>
      <c r="MJ37" s="301"/>
      <c r="MK37" s="290"/>
      <c r="ML37" s="290"/>
      <c r="MM37" s="290"/>
      <c r="MN37" s="290"/>
      <c r="MO37" s="290"/>
      <c r="MP37" s="290"/>
      <c r="MQ37" s="290"/>
      <c r="MR37" s="290"/>
      <c r="MS37" s="290"/>
      <c r="MT37" s="290"/>
      <c r="MU37" s="290"/>
      <c r="MV37" s="290"/>
      <c r="MW37" s="290"/>
      <c r="MX37" s="290"/>
      <c r="MY37" s="299"/>
      <c r="MZ37" s="278"/>
      <c r="NA37" s="278"/>
      <c r="NB37" s="278"/>
      <c r="NC37" s="278"/>
      <c r="ND37" s="301"/>
      <c r="NE37" s="290"/>
      <c r="NF37" s="290"/>
      <c r="NG37" s="290"/>
      <c r="NH37" s="290"/>
      <c r="NI37" s="290"/>
      <c r="NJ37" s="290"/>
      <c r="NK37" s="290"/>
      <c r="NL37" s="290"/>
      <c r="NM37" s="290"/>
      <c r="NN37" s="290"/>
      <c r="NO37" s="290"/>
      <c r="NP37" s="290"/>
      <c r="NQ37" s="290"/>
      <c r="NR37" s="290"/>
      <c r="NS37" s="299"/>
      <c r="NT37" s="278"/>
      <c r="NU37" s="278"/>
      <c r="NV37" s="278"/>
      <c r="NW37" s="278"/>
      <c r="NX37" s="301"/>
      <c r="NY37" s="290"/>
      <c r="NZ37" s="290"/>
      <c r="OA37" s="290"/>
      <c r="OB37" s="290"/>
      <c r="OC37" s="290"/>
      <c r="OD37" s="290"/>
      <c r="OE37" s="290"/>
      <c r="OF37" s="290"/>
      <c r="OG37" s="290"/>
      <c r="OH37" s="290"/>
      <c r="OI37" s="290"/>
      <c r="OJ37" s="290"/>
      <c r="OK37" s="290"/>
      <c r="OL37" s="290"/>
      <c r="OM37" s="299"/>
      <c r="ON37" s="278"/>
      <c r="OO37" s="278"/>
      <c r="OP37" s="278"/>
      <c r="OQ37" s="278"/>
      <c r="OR37" s="301"/>
      <c r="OS37" s="290"/>
      <c r="OT37" s="290"/>
      <c r="OU37" s="290"/>
      <c r="OV37" s="290"/>
      <c r="OW37" s="290"/>
      <c r="OX37" s="290"/>
      <c r="OY37" s="290"/>
      <c r="OZ37" s="290"/>
      <c r="PA37" s="290"/>
      <c r="PB37" s="290"/>
      <c r="PC37" s="290"/>
      <c r="PD37" s="290"/>
      <c r="PE37" s="290"/>
      <c r="PF37" s="290"/>
      <c r="PG37" s="299"/>
    </row>
    <row r="38" spans="2:423" s="282" customFormat="1" ht="17.25" customHeight="1" thickBot="1">
      <c r="B38" s="325"/>
      <c r="C38" s="326"/>
      <c r="D38" s="326"/>
      <c r="E38" s="326"/>
      <c r="F38" s="327"/>
      <c r="G38" s="317"/>
      <c r="H38" s="318"/>
      <c r="I38" s="328"/>
      <c r="J38" s="328"/>
      <c r="K38" s="328"/>
      <c r="L38" s="328"/>
      <c r="M38" s="328"/>
      <c r="N38" s="328"/>
      <c r="O38" s="328"/>
      <c r="P38" s="328"/>
      <c r="Q38" s="328"/>
      <c r="R38" s="328"/>
      <c r="S38" s="329"/>
      <c r="T38" s="329"/>
      <c r="U38" s="329"/>
      <c r="V38" s="329"/>
      <c r="W38" s="330"/>
      <c r="X38" s="331"/>
      <c r="Y38" s="331"/>
      <c r="Z38" s="331"/>
      <c r="AA38" s="331"/>
      <c r="AB38" s="318"/>
      <c r="AC38" s="328"/>
      <c r="AD38" s="328"/>
      <c r="AE38" s="328"/>
      <c r="AF38" s="328"/>
      <c r="AG38" s="328"/>
      <c r="AH38" s="328"/>
      <c r="AI38" s="328"/>
      <c r="AJ38" s="328"/>
      <c r="AK38" s="328"/>
      <c r="AL38" s="328"/>
      <c r="AM38" s="329"/>
      <c r="AN38" s="329"/>
      <c r="AO38" s="329"/>
      <c r="AP38" s="329"/>
      <c r="AQ38" s="330"/>
      <c r="AR38" s="331"/>
      <c r="AS38" s="331"/>
      <c r="AT38" s="331"/>
      <c r="AU38" s="331"/>
      <c r="AV38" s="318"/>
      <c r="AW38" s="328"/>
      <c r="AX38" s="328"/>
      <c r="AY38" s="328"/>
      <c r="AZ38" s="328"/>
      <c r="BA38" s="328"/>
      <c r="BB38" s="328"/>
      <c r="BC38" s="328"/>
      <c r="BD38" s="328"/>
      <c r="BE38" s="328"/>
      <c r="BF38" s="328"/>
      <c r="BG38" s="329"/>
      <c r="BH38" s="329"/>
      <c r="BI38" s="329"/>
      <c r="BJ38" s="329"/>
      <c r="BK38" s="330"/>
      <c r="BL38" s="331"/>
      <c r="BM38" s="331"/>
      <c r="BN38" s="331"/>
      <c r="BO38" s="331"/>
      <c r="BP38" s="318"/>
      <c r="BQ38" s="328"/>
      <c r="BR38" s="328"/>
      <c r="BS38" s="328"/>
      <c r="BT38" s="328"/>
      <c r="BU38" s="328"/>
      <c r="BV38" s="328"/>
      <c r="BW38" s="328"/>
      <c r="BX38" s="328"/>
      <c r="BY38" s="328"/>
      <c r="BZ38" s="328"/>
      <c r="CA38" s="329"/>
      <c r="CB38" s="329"/>
      <c r="CC38" s="329"/>
      <c r="CD38" s="329"/>
      <c r="CE38" s="330"/>
      <c r="CF38" s="331"/>
      <c r="CG38" s="331"/>
      <c r="CH38" s="331"/>
      <c r="CI38" s="331"/>
      <c r="CJ38" s="318"/>
      <c r="CK38" s="328"/>
      <c r="CL38" s="328"/>
      <c r="CM38" s="328"/>
      <c r="CN38" s="328"/>
      <c r="CO38" s="328"/>
      <c r="CP38" s="328"/>
      <c r="CQ38" s="328"/>
      <c r="CR38" s="328"/>
      <c r="CS38" s="328"/>
      <c r="CT38" s="328"/>
      <c r="CU38" s="329"/>
      <c r="CV38" s="329"/>
      <c r="CW38" s="329"/>
      <c r="CX38" s="329"/>
      <c r="CY38" s="330"/>
      <c r="CZ38" s="331"/>
      <c r="DA38" s="331"/>
      <c r="DB38" s="331"/>
      <c r="DC38" s="331"/>
      <c r="DD38" s="318"/>
      <c r="DE38" s="328"/>
      <c r="DF38" s="328"/>
      <c r="DG38" s="328"/>
      <c r="DH38" s="328"/>
      <c r="DI38" s="328"/>
      <c r="DJ38" s="328"/>
      <c r="DK38" s="328"/>
      <c r="DL38" s="328"/>
      <c r="DM38" s="328"/>
      <c r="DN38" s="328"/>
      <c r="DO38" s="329"/>
      <c r="DP38" s="329"/>
      <c r="DQ38" s="329"/>
      <c r="DR38" s="329"/>
      <c r="DS38" s="330"/>
      <c r="DT38" s="331"/>
      <c r="DU38" s="331"/>
      <c r="DV38" s="331"/>
      <c r="DW38" s="331"/>
      <c r="DX38" s="318"/>
      <c r="DY38" s="328"/>
      <c r="DZ38" s="328"/>
      <c r="EA38" s="328"/>
      <c r="EB38" s="328"/>
      <c r="EC38" s="328"/>
      <c r="ED38" s="328"/>
      <c r="EE38" s="328"/>
      <c r="EF38" s="328"/>
      <c r="EG38" s="328"/>
      <c r="EH38" s="328"/>
      <c r="EI38" s="329"/>
      <c r="EJ38" s="329"/>
      <c r="EK38" s="329"/>
      <c r="EL38" s="329"/>
      <c r="EM38" s="330"/>
      <c r="EN38" s="331"/>
      <c r="EO38" s="331"/>
      <c r="EP38" s="331"/>
      <c r="EQ38" s="331"/>
      <c r="ER38" s="318"/>
      <c r="ES38" s="328"/>
      <c r="ET38" s="328"/>
      <c r="EU38" s="328"/>
      <c r="EV38" s="328"/>
      <c r="EW38" s="328"/>
      <c r="EX38" s="328"/>
      <c r="EY38" s="328"/>
      <c r="EZ38" s="328"/>
      <c r="FA38" s="328"/>
      <c r="FB38" s="328"/>
      <c r="FC38" s="329"/>
      <c r="FD38" s="329"/>
      <c r="FE38" s="329"/>
      <c r="FF38" s="329"/>
      <c r="FG38" s="330"/>
      <c r="FH38" s="331"/>
      <c r="FI38" s="331"/>
      <c r="FJ38" s="331"/>
      <c r="FK38" s="331"/>
      <c r="FL38" s="318"/>
      <c r="FM38" s="328"/>
      <c r="FN38" s="328"/>
      <c r="FO38" s="328"/>
      <c r="FP38" s="328"/>
      <c r="FQ38" s="328"/>
      <c r="FR38" s="328"/>
      <c r="FS38" s="328"/>
      <c r="FT38" s="328"/>
      <c r="FU38" s="328"/>
      <c r="FV38" s="328"/>
      <c r="FW38" s="329"/>
      <c r="FX38" s="329"/>
      <c r="FY38" s="329"/>
      <c r="FZ38" s="329"/>
      <c r="GA38" s="330"/>
      <c r="GB38" s="331"/>
      <c r="GC38" s="331"/>
      <c r="GD38" s="331"/>
      <c r="GE38" s="331"/>
      <c r="GF38" s="318"/>
      <c r="GG38" s="328"/>
      <c r="GH38" s="328"/>
      <c r="GI38" s="328"/>
      <c r="GJ38" s="328"/>
      <c r="GK38" s="328"/>
      <c r="GL38" s="328"/>
      <c r="GM38" s="328"/>
      <c r="GN38" s="328"/>
      <c r="GO38" s="328"/>
      <c r="GP38" s="328"/>
      <c r="GQ38" s="329"/>
      <c r="GR38" s="329"/>
      <c r="GS38" s="329"/>
      <c r="GT38" s="329"/>
      <c r="GU38" s="330"/>
      <c r="GV38" s="331"/>
      <c r="GW38" s="331"/>
      <c r="GX38" s="331"/>
      <c r="GY38" s="331"/>
      <c r="GZ38" s="318"/>
      <c r="HA38" s="328"/>
      <c r="HB38" s="328"/>
      <c r="HC38" s="328"/>
      <c r="HD38" s="328"/>
      <c r="HE38" s="328"/>
      <c r="HF38" s="328"/>
      <c r="HG38" s="328"/>
      <c r="HH38" s="328"/>
      <c r="HI38" s="328"/>
      <c r="HJ38" s="328"/>
      <c r="HK38" s="329"/>
      <c r="HL38" s="329"/>
      <c r="HM38" s="329"/>
      <c r="HN38" s="329"/>
      <c r="HO38" s="330"/>
      <c r="HP38" s="331"/>
      <c r="HQ38" s="331"/>
      <c r="HR38" s="331"/>
      <c r="HS38" s="331"/>
      <c r="HT38" s="318"/>
      <c r="HU38" s="328"/>
      <c r="HV38" s="328"/>
      <c r="HW38" s="328"/>
      <c r="HX38" s="328"/>
      <c r="HY38" s="328"/>
      <c r="HZ38" s="328"/>
      <c r="IA38" s="328"/>
      <c r="IB38" s="328"/>
      <c r="IC38" s="328"/>
      <c r="ID38" s="328"/>
      <c r="IE38" s="329"/>
      <c r="IF38" s="329"/>
      <c r="IG38" s="329"/>
      <c r="IH38" s="329"/>
      <c r="II38" s="330"/>
      <c r="IJ38" s="331"/>
      <c r="IK38" s="331"/>
      <c r="IL38" s="331"/>
      <c r="IM38" s="331"/>
      <c r="IN38" s="318"/>
      <c r="IO38" s="328"/>
      <c r="IP38" s="328"/>
      <c r="IQ38" s="328"/>
      <c r="IR38" s="328"/>
      <c r="IS38" s="328"/>
      <c r="IT38" s="328"/>
      <c r="IU38" s="328"/>
      <c r="IV38" s="328"/>
      <c r="IW38" s="328"/>
      <c r="IX38" s="328"/>
      <c r="IY38" s="329"/>
      <c r="IZ38" s="329"/>
      <c r="JA38" s="329"/>
      <c r="JB38" s="329"/>
      <c r="JC38" s="330"/>
      <c r="JD38" s="331"/>
      <c r="JE38" s="331"/>
      <c r="JF38" s="331"/>
      <c r="JG38" s="331"/>
      <c r="JH38" s="318"/>
      <c r="JI38" s="328"/>
      <c r="JJ38" s="328"/>
      <c r="JK38" s="328"/>
      <c r="JL38" s="328"/>
      <c r="JM38" s="328"/>
      <c r="JN38" s="328"/>
      <c r="JO38" s="328"/>
      <c r="JP38" s="328"/>
      <c r="JQ38" s="328"/>
      <c r="JR38" s="328"/>
      <c r="JS38" s="329"/>
      <c r="JT38" s="329"/>
      <c r="JU38" s="329"/>
      <c r="JV38" s="329"/>
      <c r="JW38" s="330"/>
      <c r="JX38" s="331"/>
      <c r="JY38" s="331"/>
      <c r="JZ38" s="331"/>
      <c r="KA38" s="331"/>
      <c r="KB38" s="318"/>
      <c r="KC38" s="328"/>
      <c r="KD38" s="328"/>
      <c r="KE38" s="328"/>
      <c r="KF38" s="328"/>
      <c r="KG38" s="328"/>
      <c r="KH38" s="328"/>
      <c r="KI38" s="328"/>
      <c r="KJ38" s="328"/>
      <c r="KK38" s="328"/>
      <c r="KL38" s="328"/>
      <c r="KM38" s="329"/>
      <c r="KN38" s="329"/>
      <c r="KO38" s="329"/>
      <c r="KP38" s="329"/>
      <c r="KQ38" s="330"/>
      <c r="KR38" s="331"/>
      <c r="KS38" s="331"/>
      <c r="KT38" s="331"/>
      <c r="KU38" s="331"/>
      <c r="KV38" s="318"/>
      <c r="KW38" s="328"/>
      <c r="KX38" s="328"/>
      <c r="KY38" s="328"/>
      <c r="KZ38" s="328"/>
      <c r="LA38" s="328"/>
      <c r="LB38" s="328"/>
      <c r="LC38" s="328"/>
      <c r="LD38" s="328"/>
      <c r="LE38" s="328"/>
      <c r="LF38" s="328"/>
      <c r="LG38" s="329"/>
      <c r="LH38" s="329"/>
      <c r="LI38" s="329"/>
      <c r="LJ38" s="329"/>
      <c r="LK38" s="330"/>
      <c r="LL38" s="331"/>
      <c r="LM38" s="331"/>
      <c r="LN38" s="331"/>
      <c r="LO38" s="331"/>
      <c r="LP38" s="318"/>
      <c r="LQ38" s="328"/>
      <c r="LR38" s="328"/>
      <c r="LS38" s="328"/>
      <c r="LT38" s="328"/>
      <c r="LU38" s="328"/>
      <c r="LV38" s="328"/>
      <c r="LW38" s="328"/>
      <c r="LX38" s="328"/>
      <c r="LY38" s="328"/>
      <c r="LZ38" s="328"/>
      <c r="MA38" s="329"/>
      <c r="MB38" s="329"/>
      <c r="MC38" s="329"/>
      <c r="MD38" s="329"/>
      <c r="ME38" s="330"/>
      <c r="MF38" s="331"/>
      <c r="MG38" s="331"/>
      <c r="MH38" s="331"/>
      <c r="MI38" s="331"/>
      <c r="MJ38" s="318"/>
      <c r="MK38" s="328"/>
      <c r="ML38" s="328"/>
      <c r="MM38" s="328"/>
      <c r="MN38" s="328"/>
      <c r="MO38" s="328"/>
      <c r="MP38" s="328"/>
      <c r="MQ38" s="328"/>
      <c r="MR38" s="328"/>
      <c r="MS38" s="328"/>
      <c r="MT38" s="328"/>
      <c r="MU38" s="329"/>
      <c r="MV38" s="329"/>
      <c r="MW38" s="329"/>
      <c r="MX38" s="329"/>
      <c r="MY38" s="330"/>
      <c r="MZ38" s="331"/>
      <c r="NA38" s="331"/>
      <c r="NB38" s="331"/>
      <c r="NC38" s="331"/>
      <c r="ND38" s="318"/>
      <c r="NE38" s="328"/>
      <c r="NF38" s="328"/>
      <c r="NG38" s="328"/>
      <c r="NH38" s="328"/>
      <c r="NI38" s="328"/>
      <c r="NJ38" s="328"/>
      <c r="NK38" s="328"/>
      <c r="NL38" s="328"/>
      <c r="NM38" s="328"/>
      <c r="NN38" s="328"/>
      <c r="NO38" s="329"/>
      <c r="NP38" s="329"/>
      <c r="NQ38" s="329"/>
      <c r="NR38" s="329"/>
      <c r="NS38" s="330"/>
      <c r="NT38" s="331"/>
      <c r="NU38" s="331"/>
      <c r="NV38" s="331"/>
      <c r="NW38" s="331"/>
      <c r="NX38" s="318"/>
      <c r="NY38" s="328"/>
      <c r="NZ38" s="328"/>
      <c r="OA38" s="328"/>
      <c r="OB38" s="328"/>
      <c r="OC38" s="328"/>
      <c r="OD38" s="328"/>
      <c r="OE38" s="328"/>
      <c r="OF38" s="328"/>
      <c r="OG38" s="328"/>
      <c r="OH38" s="328"/>
      <c r="OI38" s="329"/>
      <c r="OJ38" s="329"/>
      <c r="OK38" s="329"/>
      <c r="OL38" s="329"/>
      <c r="OM38" s="330"/>
      <c r="ON38" s="331"/>
      <c r="OO38" s="331"/>
      <c r="OP38" s="331"/>
      <c r="OQ38" s="331"/>
      <c r="OR38" s="318"/>
      <c r="OS38" s="328"/>
      <c r="OT38" s="328"/>
      <c r="OU38" s="328"/>
      <c r="OV38" s="328"/>
      <c r="OW38" s="328"/>
      <c r="OX38" s="328"/>
      <c r="OY38" s="328"/>
      <c r="OZ38" s="328"/>
      <c r="PA38" s="328"/>
      <c r="PB38" s="328"/>
      <c r="PC38" s="329"/>
      <c r="PD38" s="329"/>
      <c r="PE38" s="329"/>
      <c r="PF38" s="329"/>
      <c r="PG38" s="330"/>
    </row>
    <row r="39" spans="2:423" s="282" customFormat="1" ht="17.25" customHeight="1">
      <c r="B39" s="283">
        <v>3</v>
      </c>
      <c r="C39" s="302" t="s">
        <v>65</v>
      </c>
      <c r="D39" s="302"/>
      <c r="E39" s="302"/>
      <c r="F39" s="286"/>
      <c r="G39" s="287"/>
      <c r="H39" s="301"/>
      <c r="I39" s="290"/>
      <c r="J39" s="290"/>
      <c r="K39" s="290"/>
      <c r="L39" s="290"/>
      <c r="M39" s="290"/>
      <c r="N39" s="290"/>
      <c r="O39" s="290"/>
      <c r="P39" s="290"/>
      <c r="Q39" s="290"/>
      <c r="R39" s="290"/>
      <c r="S39" s="290"/>
      <c r="T39" s="332"/>
      <c r="U39" s="290"/>
      <c r="V39" s="290"/>
      <c r="W39" s="299"/>
      <c r="X39" s="278"/>
      <c r="Y39" s="278"/>
      <c r="Z39" s="278"/>
      <c r="AA39" s="278"/>
      <c r="AB39" s="301"/>
      <c r="AC39" s="290"/>
      <c r="AD39" s="290"/>
      <c r="AE39" s="290"/>
      <c r="AF39" s="290"/>
      <c r="AG39" s="290"/>
      <c r="AH39" s="290"/>
      <c r="AI39" s="290"/>
      <c r="AJ39" s="290"/>
      <c r="AK39" s="290"/>
      <c r="AL39" s="290"/>
      <c r="AM39" s="290"/>
      <c r="AN39" s="332"/>
      <c r="AO39" s="290"/>
      <c r="AP39" s="290"/>
      <c r="AQ39" s="299"/>
      <c r="AR39" s="278"/>
      <c r="AS39" s="278"/>
      <c r="AT39" s="278"/>
      <c r="AU39" s="278"/>
      <c r="AV39" s="301"/>
      <c r="AW39" s="290"/>
      <c r="AX39" s="290"/>
      <c r="AY39" s="290"/>
      <c r="AZ39" s="290"/>
      <c r="BA39" s="290"/>
      <c r="BB39" s="290"/>
      <c r="BC39" s="290"/>
      <c r="BD39" s="290"/>
      <c r="BE39" s="290"/>
      <c r="BF39" s="290"/>
      <c r="BG39" s="290"/>
      <c r="BH39" s="332"/>
      <c r="BI39" s="290"/>
      <c r="BJ39" s="290"/>
      <c r="BK39" s="299"/>
      <c r="BL39" s="278"/>
      <c r="BM39" s="278"/>
      <c r="BN39" s="278"/>
      <c r="BO39" s="278"/>
      <c r="BP39" s="301"/>
      <c r="BQ39" s="290"/>
      <c r="BR39" s="290"/>
      <c r="BS39" s="290"/>
      <c r="BT39" s="290"/>
      <c r="BU39" s="290"/>
      <c r="BV39" s="290"/>
      <c r="BW39" s="290"/>
      <c r="BX39" s="290"/>
      <c r="BY39" s="290"/>
      <c r="BZ39" s="290"/>
      <c r="CA39" s="290"/>
      <c r="CB39" s="332"/>
      <c r="CC39" s="290"/>
      <c r="CD39" s="290"/>
      <c r="CE39" s="299"/>
      <c r="CF39" s="278"/>
      <c r="CG39" s="278"/>
      <c r="CH39" s="278"/>
      <c r="CI39" s="278"/>
      <c r="CJ39" s="301"/>
      <c r="CK39" s="290"/>
      <c r="CL39" s="290"/>
      <c r="CM39" s="290"/>
      <c r="CN39" s="290"/>
      <c r="CO39" s="290"/>
      <c r="CP39" s="290"/>
      <c r="CQ39" s="290"/>
      <c r="CR39" s="290"/>
      <c r="CS39" s="290"/>
      <c r="CT39" s="290"/>
      <c r="CU39" s="290"/>
      <c r="CV39" s="332"/>
      <c r="CW39" s="290"/>
      <c r="CX39" s="290"/>
      <c r="CY39" s="299"/>
      <c r="CZ39" s="278"/>
      <c r="DA39" s="278"/>
      <c r="DB39" s="278"/>
      <c r="DC39" s="278"/>
      <c r="DD39" s="301"/>
      <c r="DE39" s="290"/>
      <c r="DF39" s="290"/>
      <c r="DG39" s="290"/>
      <c r="DH39" s="290"/>
      <c r="DI39" s="290"/>
      <c r="DJ39" s="290"/>
      <c r="DK39" s="290"/>
      <c r="DL39" s="290"/>
      <c r="DM39" s="290"/>
      <c r="DN39" s="290"/>
      <c r="DO39" s="290"/>
      <c r="DP39" s="332"/>
      <c r="DQ39" s="290"/>
      <c r="DR39" s="290"/>
      <c r="DS39" s="299"/>
      <c r="DT39" s="278"/>
      <c r="DU39" s="278"/>
      <c r="DV39" s="278"/>
      <c r="DW39" s="278"/>
      <c r="DX39" s="301"/>
      <c r="DY39" s="290"/>
      <c r="DZ39" s="290"/>
      <c r="EA39" s="290"/>
      <c r="EB39" s="290"/>
      <c r="EC39" s="290"/>
      <c r="ED39" s="290"/>
      <c r="EE39" s="290"/>
      <c r="EF39" s="290"/>
      <c r="EG39" s="290"/>
      <c r="EH39" s="290"/>
      <c r="EI39" s="290"/>
      <c r="EJ39" s="332"/>
      <c r="EK39" s="290"/>
      <c r="EL39" s="290"/>
      <c r="EM39" s="299"/>
      <c r="EN39" s="278"/>
      <c r="EO39" s="278"/>
      <c r="EP39" s="278"/>
      <c r="EQ39" s="278"/>
      <c r="ER39" s="301"/>
      <c r="ES39" s="290"/>
      <c r="ET39" s="290"/>
      <c r="EU39" s="290"/>
      <c r="EV39" s="290"/>
      <c r="EW39" s="290"/>
      <c r="EX39" s="290"/>
      <c r="EY39" s="290"/>
      <c r="EZ39" s="290"/>
      <c r="FA39" s="290"/>
      <c r="FB39" s="290"/>
      <c r="FC39" s="290"/>
      <c r="FD39" s="332"/>
      <c r="FE39" s="290"/>
      <c r="FF39" s="290"/>
      <c r="FG39" s="299"/>
      <c r="FH39" s="278"/>
      <c r="FI39" s="278"/>
      <c r="FJ39" s="278"/>
      <c r="FK39" s="278"/>
      <c r="FL39" s="301"/>
      <c r="FM39" s="290"/>
      <c r="FN39" s="290"/>
      <c r="FO39" s="290"/>
      <c r="FP39" s="290"/>
      <c r="FQ39" s="290"/>
      <c r="FR39" s="290"/>
      <c r="FS39" s="290"/>
      <c r="FT39" s="290"/>
      <c r="FU39" s="290"/>
      <c r="FV39" s="290"/>
      <c r="FW39" s="290"/>
      <c r="FX39" s="332"/>
      <c r="FY39" s="290"/>
      <c r="FZ39" s="290"/>
      <c r="GA39" s="299"/>
      <c r="GB39" s="278"/>
      <c r="GC39" s="278"/>
      <c r="GD39" s="278"/>
      <c r="GE39" s="278"/>
      <c r="GF39" s="301"/>
      <c r="GG39" s="290"/>
      <c r="GH39" s="290"/>
      <c r="GI39" s="290"/>
      <c r="GJ39" s="290"/>
      <c r="GK39" s="290"/>
      <c r="GL39" s="290"/>
      <c r="GM39" s="290"/>
      <c r="GN39" s="290"/>
      <c r="GO39" s="290"/>
      <c r="GP39" s="290"/>
      <c r="GQ39" s="290"/>
      <c r="GR39" s="332">
        <v>0.05</v>
      </c>
      <c r="GS39" s="290"/>
      <c r="GT39" s="290"/>
      <c r="GU39" s="299"/>
      <c r="GV39" s="278"/>
      <c r="GW39" s="278"/>
      <c r="GX39" s="278"/>
      <c r="GY39" s="278"/>
      <c r="GZ39" s="301"/>
      <c r="HA39" s="290"/>
      <c r="HB39" s="290"/>
      <c r="HC39" s="290"/>
      <c r="HD39" s="290"/>
      <c r="HE39" s="290"/>
      <c r="HF39" s="290"/>
      <c r="HG39" s="290"/>
      <c r="HH39" s="290"/>
      <c r="HI39" s="290"/>
      <c r="HJ39" s="290"/>
      <c r="HK39" s="290"/>
      <c r="HL39" s="332">
        <v>0.05</v>
      </c>
      <c r="HM39" s="290"/>
      <c r="HN39" s="290"/>
      <c r="HO39" s="299"/>
      <c r="HP39" s="278"/>
      <c r="HQ39" s="278"/>
      <c r="HR39" s="278"/>
      <c r="HS39" s="278"/>
      <c r="HT39" s="301"/>
      <c r="HU39" s="290"/>
      <c r="HV39" s="290"/>
      <c r="HW39" s="290"/>
      <c r="HX39" s="290"/>
      <c r="HY39" s="290"/>
      <c r="HZ39" s="290"/>
      <c r="IA39" s="290"/>
      <c r="IB39" s="290"/>
      <c r="IC39" s="290"/>
      <c r="ID39" s="290"/>
      <c r="IE39" s="290"/>
      <c r="IF39" s="332">
        <v>0.05</v>
      </c>
      <c r="IG39" s="290"/>
      <c r="IH39" s="290"/>
      <c r="II39" s="299"/>
      <c r="IJ39" s="278"/>
      <c r="IK39" s="278"/>
      <c r="IL39" s="278"/>
      <c r="IM39" s="278"/>
      <c r="IN39" s="301"/>
      <c r="IO39" s="290"/>
      <c r="IP39" s="290"/>
      <c r="IQ39" s="290"/>
      <c r="IR39" s="290"/>
      <c r="IS39" s="290"/>
      <c r="IT39" s="290"/>
      <c r="IU39" s="290"/>
      <c r="IV39" s="290"/>
      <c r="IW39" s="290"/>
      <c r="IX39" s="290"/>
      <c r="IY39" s="290"/>
      <c r="IZ39" s="332">
        <v>0.05</v>
      </c>
      <c r="JA39" s="290"/>
      <c r="JB39" s="290"/>
      <c r="JC39" s="299"/>
      <c r="JD39" s="278"/>
      <c r="JE39" s="278"/>
      <c r="JF39" s="278"/>
      <c r="JG39" s="278"/>
      <c r="JH39" s="301"/>
      <c r="JI39" s="290"/>
      <c r="JJ39" s="290"/>
      <c r="JK39" s="290"/>
      <c r="JL39" s="290"/>
      <c r="JM39" s="290"/>
      <c r="JN39" s="290"/>
      <c r="JO39" s="290"/>
      <c r="JP39" s="290"/>
      <c r="JQ39" s="290"/>
      <c r="JR39" s="290"/>
      <c r="JS39" s="290"/>
      <c r="JT39" s="332">
        <v>0.05</v>
      </c>
      <c r="JU39" s="290"/>
      <c r="JV39" s="290"/>
      <c r="JW39" s="299"/>
      <c r="JX39" s="278"/>
      <c r="JY39" s="278"/>
      <c r="JZ39" s="278"/>
      <c r="KA39" s="278"/>
      <c r="KB39" s="301"/>
      <c r="KC39" s="290"/>
      <c r="KD39" s="290"/>
      <c r="KE39" s="290"/>
      <c r="KF39" s="290"/>
      <c r="KG39" s="290"/>
      <c r="KH39" s="290"/>
      <c r="KI39" s="290"/>
      <c r="KJ39" s="290"/>
      <c r="KK39" s="290"/>
      <c r="KL39" s="290"/>
      <c r="KM39" s="290"/>
      <c r="KN39" s="332">
        <v>0.05</v>
      </c>
      <c r="KO39" s="290"/>
      <c r="KP39" s="290"/>
      <c r="KQ39" s="299"/>
      <c r="KR39" s="278"/>
      <c r="KS39" s="278"/>
      <c r="KT39" s="278"/>
      <c r="KU39" s="278"/>
      <c r="KV39" s="301"/>
      <c r="KW39" s="290"/>
      <c r="KX39" s="290"/>
      <c r="KY39" s="290"/>
      <c r="KZ39" s="290"/>
      <c r="LA39" s="290"/>
      <c r="LB39" s="290"/>
      <c r="LC39" s="290"/>
      <c r="LD39" s="290"/>
      <c r="LE39" s="290"/>
      <c r="LF39" s="290"/>
      <c r="LG39" s="290"/>
      <c r="LH39" s="332">
        <v>0.05</v>
      </c>
      <c r="LI39" s="290"/>
      <c r="LJ39" s="290"/>
      <c r="LK39" s="299"/>
      <c r="LL39" s="278"/>
      <c r="LM39" s="278"/>
      <c r="LN39" s="278"/>
      <c r="LO39" s="278"/>
      <c r="LP39" s="301"/>
      <c r="LQ39" s="290"/>
      <c r="LR39" s="290"/>
      <c r="LS39" s="290"/>
      <c r="LT39" s="290"/>
      <c r="LU39" s="290"/>
      <c r="LV39" s="290"/>
      <c r="LW39" s="290"/>
      <c r="LX39" s="290"/>
      <c r="LY39" s="290"/>
      <c r="LZ39" s="290"/>
      <c r="MA39" s="290"/>
      <c r="MB39" s="332">
        <v>0.05</v>
      </c>
      <c r="MC39" s="290"/>
      <c r="MD39" s="290"/>
      <c r="ME39" s="299"/>
      <c r="MF39" s="278"/>
      <c r="MG39" s="278"/>
      <c r="MH39" s="278"/>
      <c r="MI39" s="278"/>
      <c r="MJ39" s="301"/>
      <c r="MK39" s="290"/>
      <c r="ML39" s="290"/>
      <c r="MM39" s="290"/>
      <c r="MN39" s="290"/>
      <c r="MO39" s="290"/>
      <c r="MP39" s="290"/>
      <c r="MQ39" s="290"/>
      <c r="MR39" s="290"/>
      <c r="MS39" s="290"/>
      <c r="MT39" s="290"/>
      <c r="MU39" s="290"/>
      <c r="MV39" s="332">
        <v>0.05</v>
      </c>
      <c r="MW39" s="290"/>
      <c r="MX39" s="290"/>
      <c r="MY39" s="299"/>
      <c r="MZ39" s="278"/>
      <c r="NA39" s="278"/>
      <c r="NB39" s="278"/>
      <c r="NC39" s="278"/>
      <c r="ND39" s="301"/>
      <c r="NE39" s="290"/>
      <c r="NF39" s="290"/>
      <c r="NG39" s="290"/>
      <c r="NH39" s="290"/>
      <c r="NI39" s="290"/>
      <c r="NJ39" s="290"/>
      <c r="NK39" s="290"/>
      <c r="NL39" s="290"/>
      <c r="NM39" s="290"/>
      <c r="NN39" s="290"/>
      <c r="NO39" s="290"/>
      <c r="NP39" s="332">
        <v>0.05</v>
      </c>
      <c r="NQ39" s="290"/>
      <c r="NR39" s="290"/>
      <c r="NS39" s="299"/>
      <c r="NT39" s="278"/>
      <c r="NU39" s="278"/>
      <c r="NV39" s="278"/>
      <c r="NW39" s="278"/>
      <c r="NX39" s="301"/>
      <c r="NY39" s="290"/>
      <c r="NZ39" s="290"/>
      <c r="OA39" s="290"/>
      <c r="OB39" s="290"/>
      <c r="OC39" s="290"/>
      <c r="OD39" s="290"/>
      <c r="OE39" s="290"/>
      <c r="OF39" s="290"/>
      <c r="OG39" s="290"/>
      <c r="OH39" s="290"/>
      <c r="OI39" s="290"/>
      <c r="OJ39" s="332">
        <v>0.05</v>
      </c>
      <c r="OK39" s="290"/>
      <c r="OL39" s="290"/>
      <c r="OM39" s="299"/>
      <c r="ON39" s="278"/>
      <c r="OO39" s="278"/>
      <c r="OP39" s="278"/>
      <c r="OQ39" s="278"/>
      <c r="OR39" s="301"/>
      <c r="OS39" s="290"/>
      <c r="OT39" s="290"/>
      <c r="OU39" s="290"/>
      <c r="OV39" s="290"/>
      <c r="OW39" s="290"/>
      <c r="OX39" s="290"/>
      <c r="OY39" s="290"/>
      <c r="OZ39" s="290"/>
      <c r="PA39" s="290"/>
      <c r="PB39" s="290"/>
      <c r="PC39" s="290"/>
      <c r="PD39" s="332">
        <v>0.05</v>
      </c>
      <c r="PE39" s="290"/>
      <c r="PF39" s="290"/>
      <c r="PG39" s="299"/>
    </row>
    <row r="40" spans="2:423" s="282" customFormat="1" ht="17.25" customHeight="1" thickBot="1">
      <c r="B40" s="325"/>
      <c r="C40" s="326"/>
      <c r="D40" s="326"/>
      <c r="E40" s="326"/>
      <c r="F40" s="327"/>
      <c r="G40" s="317"/>
      <c r="H40" s="318"/>
      <c r="I40" s="328"/>
      <c r="J40" s="328"/>
      <c r="K40" s="328"/>
      <c r="L40" s="328"/>
      <c r="M40" s="328"/>
      <c r="N40" s="328"/>
      <c r="O40" s="328"/>
      <c r="P40" s="328"/>
      <c r="Q40" s="328"/>
      <c r="R40" s="328"/>
      <c r="S40" s="329"/>
      <c r="T40" s="329"/>
      <c r="U40" s="329"/>
      <c r="V40" s="329"/>
      <c r="W40" s="330"/>
      <c r="X40" s="331"/>
      <c r="Y40" s="331"/>
      <c r="Z40" s="331"/>
      <c r="AA40" s="331"/>
      <c r="AB40" s="318"/>
      <c r="AC40" s="328"/>
      <c r="AD40" s="328"/>
      <c r="AE40" s="328"/>
      <c r="AF40" s="328"/>
      <c r="AG40" s="328"/>
      <c r="AH40" s="328"/>
      <c r="AI40" s="328"/>
      <c r="AJ40" s="328"/>
      <c r="AK40" s="328"/>
      <c r="AL40" s="328"/>
      <c r="AM40" s="329"/>
      <c r="AN40" s="329"/>
      <c r="AO40" s="329"/>
      <c r="AP40" s="329"/>
      <c r="AQ40" s="330"/>
      <c r="AR40" s="331"/>
      <c r="AS40" s="331"/>
      <c r="AT40" s="331"/>
      <c r="AU40" s="331"/>
      <c r="AV40" s="318"/>
      <c r="AW40" s="328"/>
      <c r="AX40" s="328"/>
      <c r="AY40" s="328"/>
      <c r="AZ40" s="328"/>
      <c r="BA40" s="328"/>
      <c r="BB40" s="328"/>
      <c r="BC40" s="328"/>
      <c r="BD40" s="328"/>
      <c r="BE40" s="328"/>
      <c r="BF40" s="328"/>
      <c r="BG40" s="329"/>
      <c r="BH40" s="329"/>
      <c r="BI40" s="329"/>
      <c r="BJ40" s="329"/>
      <c r="BK40" s="330"/>
      <c r="BL40" s="331"/>
      <c r="BM40" s="331"/>
      <c r="BN40" s="331"/>
      <c r="BO40" s="331"/>
      <c r="BP40" s="318"/>
      <c r="BQ40" s="328"/>
      <c r="BR40" s="328"/>
      <c r="BS40" s="328"/>
      <c r="BT40" s="328"/>
      <c r="BU40" s="328"/>
      <c r="BV40" s="328"/>
      <c r="BW40" s="328"/>
      <c r="BX40" s="328"/>
      <c r="BY40" s="328"/>
      <c r="BZ40" s="328"/>
      <c r="CA40" s="329"/>
      <c r="CB40" s="329"/>
      <c r="CC40" s="329"/>
      <c r="CD40" s="329"/>
      <c r="CE40" s="330"/>
      <c r="CF40" s="331"/>
      <c r="CG40" s="331"/>
      <c r="CH40" s="331"/>
      <c r="CI40" s="331"/>
      <c r="CJ40" s="318"/>
      <c r="CK40" s="328"/>
      <c r="CL40" s="328"/>
      <c r="CM40" s="328"/>
      <c r="CN40" s="328"/>
      <c r="CO40" s="328"/>
      <c r="CP40" s="328"/>
      <c r="CQ40" s="328"/>
      <c r="CR40" s="328"/>
      <c r="CS40" s="328"/>
      <c r="CT40" s="328"/>
      <c r="CU40" s="329"/>
      <c r="CV40" s="329"/>
      <c r="CW40" s="329"/>
      <c r="CX40" s="329"/>
      <c r="CY40" s="330"/>
      <c r="CZ40" s="331"/>
      <c r="DA40" s="331"/>
      <c r="DB40" s="331"/>
      <c r="DC40" s="331"/>
      <c r="DD40" s="318"/>
      <c r="DE40" s="328"/>
      <c r="DF40" s="328"/>
      <c r="DG40" s="328"/>
      <c r="DH40" s="328"/>
      <c r="DI40" s="328"/>
      <c r="DJ40" s="328"/>
      <c r="DK40" s="328"/>
      <c r="DL40" s="328"/>
      <c r="DM40" s="328"/>
      <c r="DN40" s="328"/>
      <c r="DO40" s="329"/>
      <c r="DP40" s="329"/>
      <c r="DQ40" s="329"/>
      <c r="DR40" s="329"/>
      <c r="DS40" s="330"/>
      <c r="DT40" s="331"/>
      <c r="DU40" s="331"/>
      <c r="DV40" s="331"/>
      <c r="DW40" s="331"/>
      <c r="DX40" s="318"/>
      <c r="DY40" s="328"/>
      <c r="DZ40" s="328"/>
      <c r="EA40" s="328"/>
      <c r="EB40" s="328"/>
      <c r="EC40" s="328"/>
      <c r="ED40" s="328"/>
      <c r="EE40" s="328"/>
      <c r="EF40" s="328"/>
      <c r="EG40" s="328"/>
      <c r="EH40" s="328"/>
      <c r="EI40" s="329"/>
      <c r="EJ40" s="329"/>
      <c r="EK40" s="329"/>
      <c r="EL40" s="329"/>
      <c r="EM40" s="330"/>
      <c r="EN40" s="331"/>
      <c r="EO40" s="331"/>
      <c r="EP40" s="331"/>
      <c r="EQ40" s="331"/>
      <c r="ER40" s="318"/>
      <c r="ES40" s="328"/>
      <c r="ET40" s="328"/>
      <c r="EU40" s="328"/>
      <c r="EV40" s="328"/>
      <c r="EW40" s="328"/>
      <c r="EX40" s="328"/>
      <c r="EY40" s="328"/>
      <c r="EZ40" s="328"/>
      <c r="FA40" s="328"/>
      <c r="FB40" s="328"/>
      <c r="FC40" s="329"/>
      <c r="FD40" s="329"/>
      <c r="FE40" s="329"/>
      <c r="FF40" s="329"/>
      <c r="FG40" s="330"/>
      <c r="FH40" s="331"/>
      <c r="FI40" s="331"/>
      <c r="FJ40" s="331"/>
      <c r="FK40" s="331"/>
      <c r="FL40" s="318"/>
      <c r="FM40" s="328"/>
      <c r="FN40" s="328"/>
      <c r="FO40" s="328"/>
      <c r="FP40" s="328"/>
      <c r="FQ40" s="328"/>
      <c r="FR40" s="328"/>
      <c r="FS40" s="328"/>
      <c r="FT40" s="328"/>
      <c r="FU40" s="328"/>
      <c r="FV40" s="328"/>
      <c r="FW40" s="329"/>
      <c r="FX40" s="329"/>
      <c r="FY40" s="329"/>
      <c r="FZ40" s="329"/>
      <c r="GA40" s="330"/>
      <c r="GB40" s="331"/>
      <c r="GC40" s="331"/>
      <c r="GD40" s="331"/>
      <c r="GE40" s="331"/>
      <c r="GF40" s="318"/>
      <c r="GG40" s="328"/>
      <c r="GH40" s="328"/>
      <c r="GI40" s="328"/>
      <c r="GJ40" s="328"/>
      <c r="GK40" s="328"/>
      <c r="GL40" s="328"/>
      <c r="GM40" s="328"/>
      <c r="GN40" s="328"/>
      <c r="GO40" s="328"/>
      <c r="GP40" s="328"/>
      <c r="GQ40" s="329"/>
      <c r="GR40" s="329"/>
      <c r="GS40" s="329"/>
      <c r="GT40" s="329"/>
      <c r="GU40" s="330"/>
      <c r="GV40" s="331"/>
      <c r="GW40" s="331"/>
      <c r="GX40" s="331"/>
      <c r="GY40" s="331"/>
      <c r="GZ40" s="318"/>
      <c r="HA40" s="328"/>
      <c r="HB40" s="328"/>
      <c r="HC40" s="328"/>
      <c r="HD40" s="328"/>
      <c r="HE40" s="328"/>
      <c r="HF40" s="328"/>
      <c r="HG40" s="328"/>
      <c r="HH40" s="328"/>
      <c r="HI40" s="328"/>
      <c r="HJ40" s="328"/>
      <c r="HK40" s="329"/>
      <c r="HL40" s="329"/>
      <c r="HM40" s="329"/>
      <c r="HN40" s="329"/>
      <c r="HO40" s="330"/>
      <c r="HP40" s="331"/>
      <c r="HQ40" s="331"/>
      <c r="HR40" s="331"/>
      <c r="HS40" s="331"/>
      <c r="HT40" s="318"/>
      <c r="HU40" s="328"/>
      <c r="HV40" s="328"/>
      <c r="HW40" s="328"/>
      <c r="HX40" s="328"/>
      <c r="HY40" s="328"/>
      <c r="HZ40" s="328"/>
      <c r="IA40" s="328"/>
      <c r="IB40" s="328"/>
      <c r="IC40" s="328"/>
      <c r="ID40" s="328"/>
      <c r="IE40" s="329"/>
      <c r="IF40" s="329"/>
      <c r="IG40" s="329"/>
      <c r="IH40" s="329"/>
      <c r="II40" s="330"/>
      <c r="IJ40" s="331"/>
      <c r="IK40" s="331"/>
      <c r="IL40" s="331"/>
      <c r="IM40" s="331"/>
      <c r="IN40" s="318"/>
      <c r="IO40" s="328"/>
      <c r="IP40" s="328"/>
      <c r="IQ40" s="328"/>
      <c r="IR40" s="328"/>
      <c r="IS40" s="328"/>
      <c r="IT40" s="328"/>
      <c r="IU40" s="328"/>
      <c r="IV40" s="328"/>
      <c r="IW40" s="328"/>
      <c r="IX40" s="328"/>
      <c r="IY40" s="329"/>
      <c r="IZ40" s="329"/>
      <c r="JA40" s="329"/>
      <c r="JB40" s="329"/>
      <c r="JC40" s="330"/>
      <c r="JD40" s="331"/>
      <c r="JE40" s="331"/>
      <c r="JF40" s="331"/>
      <c r="JG40" s="331"/>
      <c r="JH40" s="318"/>
      <c r="JI40" s="328"/>
      <c r="JJ40" s="328"/>
      <c r="JK40" s="328"/>
      <c r="JL40" s="328"/>
      <c r="JM40" s="328"/>
      <c r="JN40" s="328"/>
      <c r="JO40" s="328"/>
      <c r="JP40" s="328"/>
      <c r="JQ40" s="328"/>
      <c r="JR40" s="328"/>
      <c r="JS40" s="329"/>
      <c r="JT40" s="329"/>
      <c r="JU40" s="329"/>
      <c r="JV40" s="329"/>
      <c r="JW40" s="330"/>
      <c r="JX40" s="331"/>
      <c r="JY40" s="331"/>
      <c r="JZ40" s="331"/>
      <c r="KA40" s="331"/>
      <c r="KB40" s="318"/>
      <c r="KC40" s="328"/>
      <c r="KD40" s="328"/>
      <c r="KE40" s="328"/>
      <c r="KF40" s="328"/>
      <c r="KG40" s="328"/>
      <c r="KH40" s="328"/>
      <c r="KI40" s="328"/>
      <c r="KJ40" s="328"/>
      <c r="KK40" s="328"/>
      <c r="KL40" s="328"/>
      <c r="KM40" s="329"/>
      <c r="KN40" s="329"/>
      <c r="KO40" s="329"/>
      <c r="KP40" s="329"/>
      <c r="KQ40" s="330"/>
      <c r="KR40" s="331"/>
      <c r="KS40" s="331"/>
      <c r="KT40" s="331"/>
      <c r="KU40" s="331"/>
      <c r="KV40" s="318"/>
      <c r="KW40" s="328"/>
      <c r="KX40" s="328"/>
      <c r="KY40" s="328"/>
      <c r="KZ40" s="328"/>
      <c r="LA40" s="328"/>
      <c r="LB40" s="328"/>
      <c r="LC40" s="328"/>
      <c r="LD40" s="328"/>
      <c r="LE40" s="328"/>
      <c r="LF40" s="328"/>
      <c r="LG40" s="329"/>
      <c r="LH40" s="329"/>
      <c r="LI40" s="329"/>
      <c r="LJ40" s="329"/>
      <c r="LK40" s="330"/>
      <c r="LL40" s="331"/>
      <c r="LM40" s="331"/>
      <c r="LN40" s="331"/>
      <c r="LO40" s="331"/>
      <c r="LP40" s="318"/>
      <c r="LQ40" s="328"/>
      <c r="LR40" s="328"/>
      <c r="LS40" s="328"/>
      <c r="LT40" s="328"/>
      <c r="LU40" s="328"/>
      <c r="LV40" s="328"/>
      <c r="LW40" s="328"/>
      <c r="LX40" s="328"/>
      <c r="LY40" s="328"/>
      <c r="LZ40" s="328"/>
      <c r="MA40" s="329"/>
      <c r="MB40" s="329"/>
      <c r="MC40" s="329"/>
      <c r="MD40" s="329"/>
      <c r="ME40" s="330"/>
      <c r="MF40" s="331"/>
      <c r="MG40" s="331"/>
      <c r="MH40" s="331"/>
      <c r="MI40" s="331"/>
      <c r="MJ40" s="318"/>
      <c r="MK40" s="328"/>
      <c r="ML40" s="328"/>
      <c r="MM40" s="328"/>
      <c r="MN40" s="328"/>
      <c r="MO40" s="328"/>
      <c r="MP40" s="328"/>
      <c r="MQ40" s="328"/>
      <c r="MR40" s="328"/>
      <c r="MS40" s="328"/>
      <c r="MT40" s="328"/>
      <c r="MU40" s="329"/>
      <c r="MV40" s="329"/>
      <c r="MW40" s="329"/>
      <c r="MX40" s="329"/>
      <c r="MY40" s="330"/>
      <c r="MZ40" s="331"/>
      <c r="NA40" s="331"/>
      <c r="NB40" s="331"/>
      <c r="NC40" s="331"/>
      <c r="ND40" s="318"/>
      <c r="NE40" s="328"/>
      <c r="NF40" s="328"/>
      <c r="NG40" s="328"/>
      <c r="NH40" s="328"/>
      <c r="NI40" s="328"/>
      <c r="NJ40" s="328"/>
      <c r="NK40" s="328"/>
      <c r="NL40" s="328"/>
      <c r="NM40" s="328"/>
      <c r="NN40" s="328"/>
      <c r="NO40" s="329"/>
      <c r="NP40" s="329"/>
      <c r="NQ40" s="329"/>
      <c r="NR40" s="329"/>
      <c r="NS40" s="330"/>
      <c r="NT40" s="331"/>
      <c r="NU40" s="331"/>
      <c r="NV40" s="331"/>
      <c r="NW40" s="331"/>
      <c r="NX40" s="318"/>
      <c r="NY40" s="328"/>
      <c r="NZ40" s="328"/>
      <c r="OA40" s="328"/>
      <c r="OB40" s="328"/>
      <c r="OC40" s="328"/>
      <c r="OD40" s="328"/>
      <c r="OE40" s="328"/>
      <c r="OF40" s="328"/>
      <c r="OG40" s="328"/>
      <c r="OH40" s="328"/>
      <c r="OI40" s="329"/>
      <c r="OJ40" s="329"/>
      <c r="OK40" s="329"/>
      <c r="OL40" s="329"/>
      <c r="OM40" s="330"/>
      <c r="ON40" s="331"/>
      <c r="OO40" s="331"/>
      <c r="OP40" s="331"/>
      <c r="OQ40" s="331"/>
      <c r="OR40" s="318"/>
      <c r="OS40" s="328"/>
      <c r="OT40" s="328"/>
      <c r="OU40" s="328"/>
      <c r="OV40" s="328"/>
      <c r="OW40" s="328"/>
      <c r="OX40" s="328"/>
      <c r="OY40" s="328"/>
      <c r="OZ40" s="328"/>
      <c r="PA40" s="328"/>
      <c r="PB40" s="328"/>
      <c r="PC40" s="329"/>
      <c r="PD40" s="329"/>
      <c r="PE40" s="329"/>
      <c r="PF40" s="329"/>
      <c r="PG40" s="330"/>
    </row>
    <row r="41" spans="2:423" s="282" customFormat="1" ht="35.25" customHeight="1" thickBot="1">
      <c r="B41" s="333">
        <v>4</v>
      </c>
      <c r="C41" s="334" t="s">
        <v>66</v>
      </c>
      <c r="D41" s="334"/>
      <c r="E41" s="334"/>
      <c r="F41" s="335"/>
      <c r="G41" s="336"/>
      <c r="H41" s="337"/>
      <c r="I41" s="338"/>
      <c r="J41" s="338"/>
      <c r="K41" s="338"/>
      <c r="L41" s="338"/>
      <c r="M41" s="338"/>
      <c r="N41" s="338"/>
      <c r="O41" s="338"/>
      <c r="P41" s="338"/>
      <c r="Q41" s="338"/>
      <c r="R41" s="338"/>
      <c r="S41" s="339"/>
      <c r="T41" s="339"/>
      <c r="U41" s="340">
        <f>(U25-U36)*(1-T39)</f>
        <v>5625390950.5130539</v>
      </c>
      <c r="V41" s="339"/>
      <c r="W41" s="341"/>
      <c r="X41" s="278"/>
      <c r="Y41" s="278"/>
      <c r="Z41" s="278"/>
      <c r="AA41" s="278"/>
      <c r="AB41" s="337"/>
      <c r="AC41" s="338"/>
      <c r="AD41" s="338"/>
      <c r="AE41" s="338"/>
      <c r="AF41" s="338"/>
      <c r="AG41" s="338"/>
      <c r="AH41" s="338"/>
      <c r="AI41" s="338"/>
      <c r="AJ41" s="338"/>
      <c r="AK41" s="338"/>
      <c r="AL41" s="338"/>
      <c r="AM41" s="339"/>
      <c r="AN41" s="339"/>
      <c r="AO41" s="342">
        <f>(AO25-AO36)*(1-AN39)</f>
        <v>6000187018.536541</v>
      </c>
      <c r="AP41" s="339"/>
      <c r="AQ41" s="341"/>
      <c r="AR41" s="278"/>
      <c r="AS41" s="278"/>
      <c r="AT41" s="278"/>
      <c r="AU41" s="278"/>
      <c r="AV41" s="337"/>
      <c r="AW41" s="338"/>
      <c r="AX41" s="338"/>
      <c r="AY41" s="338"/>
      <c r="AZ41" s="338"/>
      <c r="BA41" s="338"/>
      <c r="BB41" s="338"/>
      <c r="BC41" s="338"/>
      <c r="BD41" s="338"/>
      <c r="BE41" s="338"/>
      <c r="BF41" s="338"/>
      <c r="BG41" s="339"/>
      <c r="BH41" s="339"/>
      <c r="BI41" s="339">
        <f>(BI25-BI36)*(1-BH39)</f>
        <v>8857976969.6964989</v>
      </c>
      <c r="BJ41" s="339"/>
      <c r="BK41" s="341"/>
      <c r="BL41" s="278"/>
      <c r="BM41" s="278"/>
      <c r="BN41" s="278"/>
      <c r="BO41" s="278"/>
      <c r="BP41" s="337"/>
      <c r="BQ41" s="338"/>
      <c r="BR41" s="338"/>
      <c r="BS41" s="338"/>
      <c r="BT41" s="338"/>
      <c r="BU41" s="338"/>
      <c r="BV41" s="338"/>
      <c r="BW41" s="338"/>
      <c r="BX41" s="338"/>
      <c r="BY41" s="338"/>
      <c r="BZ41" s="338"/>
      <c r="CA41" s="339"/>
      <c r="CB41" s="339"/>
      <c r="CC41" s="342">
        <f>(CC25-CC36)*(1-CB39)</f>
        <v>5625390950.5130548</v>
      </c>
      <c r="CD41" s="339"/>
      <c r="CE41" s="341"/>
      <c r="CF41" s="278"/>
      <c r="CG41" s="278"/>
      <c r="CH41" s="278"/>
      <c r="CI41" s="278"/>
      <c r="CJ41" s="337"/>
      <c r="CK41" s="338"/>
      <c r="CL41" s="338"/>
      <c r="CM41" s="338"/>
      <c r="CN41" s="338"/>
      <c r="CO41" s="338"/>
      <c r="CP41" s="338"/>
      <c r="CQ41" s="338"/>
      <c r="CR41" s="338"/>
      <c r="CS41" s="338"/>
      <c r="CT41" s="338"/>
      <c r="CU41" s="339"/>
      <c r="CV41" s="339"/>
      <c r="CW41" s="342">
        <f>(CW25-CW36)*(1-CV39)</f>
        <v>5695988614.6572275</v>
      </c>
      <c r="CX41" s="339"/>
      <c r="CY41" s="341"/>
      <c r="CZ41" s="278"/>
      <c r="DA41" s="278"/>
      <c r="DB41" s="278"/>
      <c r="DC41" s="278"/>
      <c r="DD41" s="337"/>
      <c r="DE41" s="338"/>
      <c r="DF41" s="338"/>
      <c r="DG41" s="338"/>
      <c r="DH41" s="338"/>
      <c r="DI41" s="338"/>
      <c r="DJ41" s="338"/>
      <c r="DK41" s="338"/>
      <c r="DL41" s="338"/>
      <c r="DM41" s="338"/>
      <c r="DN41" s="338"/>
      <c r="DO41" s="339"/>
      <c r="DP41" s="339"/>
      <c r="DQ41" s="342">
        <f>(DQ25-DQ36)*(1-DP39)</f>
        <v>7869756429.1923752</v>
      </c>
      <c r="DR41" s="339"/>
      <c r="DS41" s="341"/>
      <c r="DT41" s="278"/>
      <c r="DU41" s="278"/>
      <c r="DV41" s="278"/>
      <c r="DW41" s="278"/>
      <c r="DX41" s="337"/>
      <c r="DY41" s="338"/>
      <c r="DZ41" s="338"/>
      <c r="EA41" s="338"/>
      <c r="EB41" s="338"/>
      <c r="EC41" s="338"/>
      <c r="ED41" s="338"/>
      <c r="EE41" s="338"/>
      <c r="EF41" s="338"/>
      <c r="EG41" s="338"/>
      <c r="EH41" s="338"/>
      <c r="EI41" s="339"/>
      <c r="EJ41" s="339"/>
      <c r="EK41" s="342">
        <f>(EK25-EK36)*(1-EJ39)</f>
        <v>6953817412.9482565</v>
      </c>
      <c r="EL41" s="339"/>
      <c r="EM41" s="341"/>
      <c r="EN41" s="278"/>
      <c r="EO41" s="278"/>
      <c r="EP41" s="278"/>
      <c r="EQ41" s="278"/>
      <c r="ER41" s="337"/>
      <c r="ES41" s="338"/>
      <c r="ET41" s="338"/>
      <c r="EU41" s="338"/>
      <c r="EV41" s="338"/>
      <c r="EW41" s="338"/>
      <c r="EX41" s="338"/>
      <c r="EY41" s="338"/>
      <c r="EZ41" s="338"/>
      <c r="FA41" s="338"/>
      <c r="FB41" s="338"/>
      <c r="FC41" s="339"/>
      <c r="FD41" s="339"/>
      <c r="FE41" s="342">
        <f>(FE25-FE36)*(1-FD39)</f>
        <v>7399176179.3282757</v>
      </c>
      <c r="FF41" s="339"/>
      <c r="FG41" s="341"/>
      <c r="FH41" s="278"/>
      <c r="FI41" s="278"/>
      <c r="FJ41" s="278"/>
      <c r="FK41" s="278"/>
      <c r="FL41" s="337"/>
      <c r="FM41" s="338"/>
      <c r="FN41" s="338"/>
      <c r="FO41" s="338"/>
      <c r="FP41" s="338"/>
      <c r="FQ41" s="338"/>
      <c r="FR41" s="338"/>
      <c r="FS41" s="338"/>
      <c r="FT41" s="338"/>
      <c r="FU41" s="338"/>
      <c r="FV41" s="338"/>
      <c r="FW41" s="339"/>
      <c r="FX41" s="339"/>
      <c r="FY41" s="339">
        <f>(FY25-FY36)*(1-FX39)</f>
        <v>7186121789.9011955</v>
      </c>
      <c r="FZ41" s="339"/>
      <c r="GA41" s="341"/>
      <c r="GB41" s="278"/>
      <c r="GC41" s="278"/>
      <c r="GD41" s="278"/>
      <c r="GE41" s="278"/>
      <c r="GF41" s="337"/>
      <c r="GG41" s="338"/>
      <c r="GH41" s="338"/>
      <c r="GI41" s="338"/>
      <c r="GJ41" s="338"/>
      <c r="GK41" s="338"/>
      <c r="GL41" s="338"/>
      <c r="GM41" s="338"/>
      <c r="GN41" s="338"/>
      <c r="GO41" s="338"/>
      <c r="GP41" s="338"/>
      <c r="GQ41" s="339"/>
      <c r="GR41" s="339"/>
      <c r="GS41" s="339">
        <f>(GS25-GS36)*(1-GR39)</f>
        <v>0</v>
      </c>
      <c r="GT41" s="339"/>
      <c r="GU41" s="341"/>
      <c r="GV41" s="278"/>
      <c r="GW41" s="278"/>
      <c r="GX41" s="278"/>
      <c r="GY41" s="278"/>
      <c r="GZ41" s="337"/>
      <c r="HA41" s="338"/>
      <c r="HB41" s="338"/>
      <c r="HC41" s="338"/>
      <c r="HD41" s="338"/>
      <c r="HE41" s="338"/>
      <c r="HF41" s="338"/>
      <c r="HG41" s="338"/>
      <c r="HH41" s="338"/>
      <c r="HI41" s="338"/>
      <c r="HJ41" s="338"/>
      <c r="HK41" s="339"/>
      <c r="HL41" s="339"/>
      <c r="HM41" s="339">
        <f>(HM25-HM36)*(1-HL39)</f>
        <v>0</v>
      </c>
      <c r="HN41" s="339"/>
      <c r="HO41" s="341"/>
      <c r="HP41" s="278"/>
      <c r="HQ41" s="278"/>
      <c r="HR41" s="278"/>
      <c r="HS41" s="278"/>
      <c r="HT41" s="337"/>
      <c r="HU41" s="338"/>
      <c r="HV41" s="338"/>
      <c r="HW41" s="338"/>
      <c r="HX41" s="338"/>
      <c r="HY41" s="338"/>
      <c r="HZ41" s="338"/>
      <c r="IA41" s="338"/>
      <c r="IB41" s="338"/>
      <c r="IC41" s="338"/>
      <c r="ID41" s="338"/>
      <c r="IE41" s="339"/>
      <c r="IF41" s="339"/>
      <c r="IG41" s="339">
        <f>(IG25-IG36)*(1-IF39)</f>
        <v>0</v>
      </c>
      <c r="IH41" s="339"/>
      <c r="II41" s="341"/>
      <c r="IJ41" s="278"/>
      <c r="IK41" s="278"/>
      <c r="IL41" s="278"/>
      <c r="IM41" s="278"/>
      <c r="IN41" s="337"/>
      <c r="IO41" s="338"/>
      <c r="IP41" s="338"/>
      <c r="IQ41" s="338"/>
      <c r="IR41" s="338"/>
      <c r="IS41" s="338"/>
      <c r="IT41" s="338"/>
      <c r="IU41" s="338"/>
      <c r="IV41" s="338"/>
      <c r="IW41" s="338"/>
      <c r="IX41" s="338"/>
      <c r="IY41" s="339"/>
      <c r="IZ41" s="339"/>
      <c r="JA41" s="339">
        <f>(JA25-JA36)*(1-IZ39)</f>
        <v>0</v>
      </c>
      <c r="JB41" s="339"/>
      <c r="JC41" s="341"/>
      <c r="JD41" s="278"/>
      <c r="JE41" s="278"/>
      <c r="JF41" s="278"/>
      <c r="JG41" s="278"/>
      <c r="JH41" s="337"/>
      <c r="JI41" s="338"/>
      <c r="JJ41" s="338"/>
      <c r="JK41" s="338"/>
      <c r="JL41" s="338"/>
      <c r="JM41" s="338"/>
      <c r="JN41" s="338"/>
      <c r="JO41" s="338"/>
      <c r="JP41" s="338"/>
      <c r="JQ41" s="338"/>
      <c r="JR41" s="338"/>
      <c r="JS41" s="339"/>
      <c r="JT41" s="339"/>
      <c r="JU41" s="339">
        <f>(JU25-JU36)*(1-JT39)</f>
        <v>0</v>
      </c>
      <c r="JV41" s="339"/>
      <c r="JW41" s="341"/>
      <c r="JX41" s="278"/>
      <c r="JY41" s="278"/>
      <c r="JZ41" s="278"/>
      <c r="KA41" s="278"/>
      <c r="KB41" s="337"/>
      <c r="KC41" s="338"/>
      <c r="KD41" s="338"/>
      <c r="KE41" s="338"/>
      <c r="KF41" s="338"/>
      <c r="KG41" s="338"/>
      <c r="KH41" s="338"/>
      <c r="KI41" s="338"/>
      <c r="KJ41" s="338"/>
      <c r="KK41" s="338"/>
      <c r="KL41" s="338"/>
      <c r="KM41" s="339"/>
      <c r="KN41" s="339"/>
      <c r="KO41" s="339">
        <f>(KO25-KO36)*(1-KN39)</f>
        <v>0</v>
      </c>
      <c r="KP41" s="339"/>
      <c r="KQ41" s="341"/>
      <c r="KR41" s="278"/>
      <c r="KS41" s="278"/>
      <c r="KT41" s="278"/>
      <c r="KU41" s="278"/>
      <c r="KV41" s="337"/>
      <c r="KW41" s="338"/>
      <c r="KX41" s="338"/>
      <c r="KY41" s="338"/>
      <c r="KZ41" s="338"/>
      <c r="LA41" s="338"/>
      <c r="LB41" s="338"/>
      <c r="LC41" s="338"/>
      <c r="LD41" s="338"/>
      <c r="LE41" s="338"/>
      <c r="LF41" s="338"/>
      <c r="LG41" s="339"/>
      <c r="LH41" s="339"/>
      <c r="LI41" s="339">
        <f>(LI25-LI36)*(1-LH39)</f>
        <v>0</v>
      </c>
      <c r="LJ41" s="339"/>
      <c r="LK41" s="341"/>
      <c r="LL41" s="278"/>
      <c r="LM41" s="278"/>
      <c r="LN41" s="278"/>
      <c r="LO41" s="278"/>
      <c r="LP41" s="337"/>
      <c r="LQ41" s="338"/>
      <c r="LR41" s="338"/>
      <c r="LS41" s="338"/>
      <c r="LT41" s="338"/>
      <c r="LU41" s="338"/>
      <c r="LV41" s="338"/>
      <c r="LW41" s="338"/>
      <c r="LX41" s="338"/>
      <c r="LY41" s="338"/>
      <c r="LZ41" s="338"/>
      <c r="MA41" s="339"/>
      <c r="MB41" s="339"/>
      <c r="MC41" s="339">
        <f>(MC25-MC36)*(1-MB39)</f>
        <v>0</v>
      </c>
      <c r="MD41" s="339"/>
      <c r="ME41" s="341"/>
      <c r="MF41" s="278"/>
      <c r="MG41" s="278"/>
      <c r="MH41" s="278"/>
      <c r="MI41" s="278"/>
      <c r="MJ41" s="337"/>
      <c r="MK41" s="338"/>
      <c r="ML41" s="338"/>
      <c r="MM41" s="338"/>
      <c r="MN41" s="338"/>
      <c r="MO41" s="338"/>
      <c r="MP41" s="338"/>
      <c r="MQ41" s="338"/>
      <c r="MR41" s="338"/>
      <c r="MS41" s="338"/>
      <c r="MT41" s="338"/>
      <c r="MU41" s="339"/>
      <c r="MV41" s="339"/>
      <c r="MW41" s="339">
        <f>(MW25-MW36)*(1-MV39)</f>
        <v>0</v>
      </c>
      <c r="MX41" s="339"/>
      <c r="MY41" s="341"/>
      <c r="MZ41" s="278"/>
      <c r="NA41" s="278"/>
      <c r="NB41" s="278"/>
      <c r="NC41" s="278"/>
      <c r="ND41" s="337"/>
      <c r="NE41" s="338"/>
      <c r="NF41" s="338"/>
      <c r="NG41" s="338"/>
      <c r="NH41" s="338"/>
      <c r="NI41" s="338"/>
      <c r="NJ41" s="338"/>
      <c r="NK41" s="338"/>
      <c r="NL41" s="338"/>
      <c r="NM41" s="338"/>
      <c r="NN41" s="338"/>
      <c r="NO41" s="339"/>
      <c r="NP41" s="339"/>
      <c r="NQ41" s="339">
        <f>(NQ25-NQ36)*(1-NP39)</f>
        <v>0</v>
      </c>
      <c r="NR41" s="339"/>
      <c r="NS41" s="341"/>
      <c r="NT41" s="278"/>
      <c r="NU41" s="278"/>
      <c r="NV41" s="278"/>
      <c r="NW41" s="278"/>
      <c r="NX41" s="337"/>
      <c r="NY41" s="338"/>
      <c r="NZ41" s="338"/>
      <c r="OA41" s="338"/>
      <c r="OB41" s="338"/>
      <c r="OC41" s="338"/>
      <c r="OD41" s="338"/>
      <c r="OE41" s="338"/>
      <c r="OF41" s="338"/>
      <c r="OG41" s="338"/>
      <c r="OH41" s="338"/>
      <c r="OI41" s="339"/>
      <c r="OJ41" s="339"/>
      <c r="OK41" s="339">
        <f>(OK25-OK36)*(1-OJ39)</f>
        <v>0</v>
      </c>
      <c r="OL41" s="339"/>
      <c r="OM41" s="341"/>
      <c r="ON41" s="278"/>
      <c r="OO41" s="278"/>
      <c r="OP41" s="278"/>
      <c r="OQ41" s="278"/>
      <c r="OR41" s="337"/>
      <c r="OS41" s="338"/>
      <c r="OT41" s="338"/>
      <c r="OU41" s="338"/>
      <c r="OV41" s="338"/>
      <c r="OW41" s="338"/>
      <c r="OX41" s="338"/>
      <c r="OY41" s="338"/>
      <c r="OZ41" s="338"/>
      <c r="PA41" s="338"/>
      <c r="PB41" s="338"/>
      <c r="PC41" s="339"/>
      <c r="PD41" s="339"/>
      <c r="PE41" s="339">
        <f>(PE25-PE36)*(1-PD39)</f>
        <v>0</v>
      </c>
      <c r="PF41" s="339"/>
      <c r="PG41" s="341"/>
    </row>
    <row r="42" spans="2:423" s="282" customFormat="1" ht="30" customHeight="1" thickBot="1">
      <c r="B42" s="269">
        <v>5</v>
      </c>
      <c r="C42" s="343" t="s">
        <v>67</v>
      </c>
      <c r="D42" s="344"/>
      <c r="E42" s="345"/>
      <c r="F42" s="346"/>
      <c r="G42" s="347"/>
      <c r="H42" s="348" t="s">
        <v>68</v>
      </c>
      <c r="I42" s="349"/>
      <c r="J42" s="350" t="s">
        <v>69</v>
      </c>
      <c r="K42" s="349"/>
      <c r="L42" s="350" t="s">
        <v>70</v>
      </c>
      <c r="M42" s="349"/>
      <c r="N42" s="350" t="s">
        <v>71</v>
      </c>
      <c r="O42" s="349"/>
      <c r="P42" s="350" t="s">
        <v>72</v>
      </c>
      <c r="Q42" s="349"/>
      <c r="R42" s="350" t="s">
        <v>73</v>
      </c>
      <c r="S42" s="349"/>
      <c r="T42" s="350" t="s">
        <v>74</v>
      </c>
      <c r="U42" s="349"/>
      <c r="V42" s="350" t="s">
        <v>75</v>
      </c>
      <c r="W42" s="351"/>
      <c r="X42" s="352"/>
      <c r="Y42" s="352"/>
      <c r="Z42" s="352"/>
      <c r="AA42" s="352"/>
      <c r="AB42" s="348" t="s">
        <v>68</v>
      </c>
      <c r="AC42" s="349"/>
      <c r="AD42" s="350" t="s">
        <v>76</v>
      </c>
      <c r="AE42" s="349"/>
      <c r="AF42" s="350" t="s">
        <v>70</v>
      </c>
      <c r="AG42" s="349"/>
      <c r="AH42" s="350" t="s">
        <v>71</v>
      </c>
      <c r="AI42" s="349"/>
      <c r="AJ42" s="350" t="s">
        <v>77</v>
      </c>
      <c r="AK42" s="349"/>
      <c r="AL42" s="350" t="s">
        <v>73</v>
      </c>
      <c r="AM42" s="349"/>
      <c r="AN42" s="350" t="s">
        <v>74</v>
      </c>
      <c r="AO42" s="349"/>
      <c r="AP42" s="350" t="s">
        <v>75</v>
      </c>
      <c r="AQ42" s="351"/>
      <c r="AR42" s="352"/>
      <c r="AS42" s="352"/>
      <c r="AT42" s="352"/>
      <c r="AU42" s="352"/>
      <c r="AV42" s="348" t="s">
        <v>68</v>
      </c>
      <c r="AW42" s="349"/>
      <c r="AX42" s="350" t="s">
        <v>78</v>
      </c>
      <c r="AY42" s="349"/>
      <c r="AZ42" s="350" t="s">
        <v>70</v>
      </c>
      <c r="BA42" s="349"/>
      <c r="BB42" s="350" t="s">
        <v>71</v>
      </c>
      <c r="BC42" s="349"/>
      <c r="BD42" s="350" t="s">
        <v>77</v>
      </c>
      <c r="BE42" s="349"/>
      <c r="BF42" s="350" t="s">
        <v>73</v>
      </c>
      <c r="BG42" s="349"/>
      <c r="BH42" s="350" t="s">
        <v>74</v>
      </c>
      <c r="BI42" s="349"/>
      <c r="BJ42" s="350" t="s">
        <v>75</v>
      </c>
      <c r="BK42" s="351"/>
      <c r="BL42" s="352"/>
      <c r="BM42" s="352"/>
      <c r="BN42" s="352"/>
      <c r="BO42" s="352"/>
      <c r="BP42" s="348" t="s">
        <v>68</v>
      </c>
      <c r="BQ42" s="349"/>
      <c r="BR42" s="350" t="s">
        <v>76</v>
      </c>
      <c r="BS42" s="349"/>
      <c r="BT42" s="350" t="s">
        <v>70</v>
      </c>
      <c r="BU42" s="349"/>
      <c r="BV42" s="350" t="s">
        <v>71</v>
      </c>
      <c r="BW42" s="349"/>
      <c r="BX42" s="350" t="s">
        <v>77</v>
      </c>
      <c r="BY42" s="349"/>
      <c r="BZ42" s="350" t="s">
        <v>73</v>
      </c>
      <c r="CA42" s="349"/>
      <c r="CB42" s="350" t="s">
        <v>74</v>
      </c>
      <c r="CC42" s="349"/>
      <c r="CD42" s="350" t="s">
        <v>75</v>
      </c>
      <c r="CE42" s="351"/>
      <c r="CF42" s="352"/>
      <c r="CG42" s="352"/>
      <c r="CH42" s="352"/>
      <c r="CI42" s="352"/>
      <c r="CJ42" s="348" t="s">
        <v>68</v>
      </c>
      <c r="CK42" s="349"/>
      <c r="CL42" s="350" t="s">
        <v>78</v>
      </c>
      <c r="CM42" s="349"/>
      <c r="CN42" s="350" t="s">
        <v>70</v>
      </c>
      <c r="CO42" s="349"/>
      <c r="CP42" s="350" t="s">
        <v>71</v>
      </c>
      <c r="CQ42" s="349"/>
      <c r="CR42" s="350" t="s">
        <v>77</v>
      </c>
      <c r="CS42" s="349"/>
      <c r="CT42" s="350" t="s">
        <v>73</v>
      </c>
      <c r="CU42" s="349"/>
      <c r="CV42" s="350" t="s">
        <v>74</v>
      </c>
      <c r="CW42" s="349"/>
      <c r="CX42" s="350" t="s">
        <v>75</v>
      </c>
      <c r="CY42" s="351"/>
      <c r="CZ42" s="352"/>
      <c r="DA42" s="352"/>
      <c r="DB42" s="352"/>
      <c r="DC42" s="352"/>
      <c r="DD42" s="348" t="s">
        <v>68</v>
      </c>
      <c r="DE42" s="349"/>
      <c r="DF42" s="350" t="s">
        <v>78</v>
      </c>
      <c r="DG42" s="349"/>
      <c r="DH42" s="350" t="s">
        <v>70</v>
      </c>
      <c r="DI42" s="349"/>
      <c r="DJ42" s="350" t="s">
        <v>71</v>
      </c>
      <c r="DK42" s="349"/>
      <c r="DL42" s="350" t="s">
        <v>77</v>
      </c>
      <c r="DM42" s="349"/>
      <c r="DN42" s="350" t="s">
        <v>79</v>
      </c>
      <c r="DO42" s="349"/>
      <c r="DP42" s="350" t="s">
        <v>74</v>
      </c>
      <c r="DQ42" s="349"/>
      <c r="DR42" s="350" t="s">
        <v>75</v>
      </c>
      <c r="DS42" s="351"/>
      <c r="DT42" s="352"/>
      <c r="DU42" s="352"/>
      <c r="DV42" s="352"/>
      <c r="DW42" s="352"/>
      <c r="DX42" s="348" t="s">
        <v>68</v>
      </c>
      <c r="DY42" s="349"/>
      <c r="DZ42" s="350" t="s">
        <v>78</v>
      </c>
      <c r="EA42" s="349"/>
      <c r="EB42" s="350" t="s">
        <v>80</v>
      </c>
      <c r="EC42" s="349"/>
      <c r="ED42" s="350" t="s">
        <v>71</v>
      </c>
      <c r="EE42" s="349"/>
      <c r="EF42" s="350" t="s">
        <v>77</v>
      </c>
      <c r="EG42" s="349"/>
      <c r="EH42" s="350" t="s">
        <v>73</v>
      </c>
      <c r="EI42" s="349"/>
      <c r="EJ42" s="350" t="s">
        <v>74</v>
      </c>
      <c r="EK42" s="349"/>
      <c r="EL42" s="350" t="s">
        <v>75</v>
      </c>
      <c r="EM42" s="351"/>
      <c r="EN42" s="352"/>
      <c r="EO42" s="352"/>
      <c r="EP42" s="352"/>
      <c r="EQ42" s="352"/>
      <c r="ER42" s="348" t="s">
        <v>68</v>
      </c>
      <c r="ES42" s="349"/>
      <c r="ET42" s="350" t="s">
        <v>78</v>
      </c>
      <c r="EU42" s="349"/>
      <c r="EV42" s="350" t="s">
        <v>70</v>
      </c>
      <c r="EW42" s="349"/>
      <c r="EX42" s="350" t="s">
        <v>71</v>
      </c>
      <c r="EY42" s="349"/>
      <c r="EZ42" s="350" t="s">
        <v>77</v>
      </c>
      <c r="FA42" s="349"/>
      <c r="FB42" s="350" t="s">
        <v>73</v>
      </c>
      <c r="FC42" s="349"/>
      <c r="FD42" s="350" t="s">
        <v>74</v>
      </c>
      <c r="FE42" s="349"/>
      <c r="FF42" s="350" t="s">
        <v>75</v>
      </c>
      <c r="FG42" s="351"/>
      <c r="FH42" s="352"/>
      <c r="FI42" s="352"/>
      <c r="FJ42" s="352"/>
      <c r="FK42" s="352"/>
      <c r="FL42" s="348" t="s">
        <v>68</v>
      </c>
      <c r="FM42" s="349"/>
      <c r="FN42" s="350" t="s">
        <v>78</v>
      </c>
      <c r="FO42" s="349"/>
      <c r="FP42" s="350" t="s">
        <v>70</v>
      </c>
      <c r="FQ42" s="349"/>
      <c r="FR42" s="350" t="s">
        <v>71</v>
      </c>
      <c r="FS42" s="349"/>
      <c r="FT42" s="350" t="s">
        <v>77</v>
      </c>
      <c r="FU42" s="349"/>
      <c r="FV42" s="350" t="s">
        <v>73</v>
      </c>
      <c r="FW42" s="349"/>
      <c r="FX42" s="350" t="s">
        <v>74</v>
      </c>
      <c r="FY42" s="349"/>
      <c r="FZ42" s="350" t="s">
        <v>75</v>
      </c>
      <c r="GA42" s="351"/>
      <c r="GB42" s="352"/>
      <c r="GC42" s="352"/>
      <c r="GD42" s="352"/>
      <c r="GE42" s="352"/>
      <c r="GF42" s="348" t="s">
        <v>68</v>
      </c>
      <c r="GG42" s="349"/>
      <c r="GH42" s="350" t="s">
        <v>69</v>
      </c>
      <c r="GI42" s="349"/>
      <c r="GJ42" s="350" t="s">
        <v>80</v>
      </c>
      <c r="GK42" s="349"/>
      <c r="GL42" s="350" t="s">
        <v>71</v>
      </c>
      <c r="GM42" s="349"/>
      <c r="GN42" s="350" t="s">
        <v>77</v>
      </c>
      <c r="GO42" s="349"/>
      <c r="GP42" s="350" t="s">
        <v>73</v>
      </c>
      <c r="GQ42" s="349"/>
      <c r="GR42" s="350" t="s">
        <v>81</v>
      </c>
      <c r="GS42" s="349"/>
      <c r="GT42" s="350" t="s">
        <v>75</v>
      </c>
      <c r="GU42" s="351"/>
      <c r="GV42" s="352"/>
      <c r="GW42" s="352"/>
      <c r="GX42" s="352"/>
      <c r="GY42" s="352"/>
      <c r="GZ42" s="348" t="s">
        <v>68</v>
      </c>
      <c r="HA42" s="349"/>
      <c r="HB42" s="350" t="s">
        <v>78</v>
      </c>
      <c r="HC42" s="349"/>
      <c r="HD42" s="350" t="s">
        <v>70</v>
      </c>
      <c r="HE42" s="349"/>
      <c r="HF42" s="350" t="s">
        <v>71</v>
      </c>
      <c r="HG42" s="349"/>
      <c r="HH42" s="350" t="s">
        <v>77</v>
      </c>
      <c r="HI42" s="349"/>
      <c r="HJ42" s="350" t="s">
        <v>73</v>
      </c>
      <c r="HK42" s="349"/>
      <c r="HL42" s="350" t="s">
        <v>74</v>
      </c>
      <c r="HM42" s="349"/>
      <c r="HN42" s="350" t="s">
        <v>75</v>
      </c>
      <c r="HO42" s="351"/>
      <c r="HP42" s="352"/>
      <c r="HQ42" s="352"/>
      <c r="HR42" s="352"/>
      <c r="HS42" s="352"/>
      <c r="HT42" s="348" t="s">
        <v>68</v>
      </c>
      <c r="HU42" s="349"/>
      <c r="HV42" s="350" t="s">
        <v>78</v>
      </c>
      <c r="HW42" s="349"/>
      <c r="HX42" s="350" t="s">
        <v>70</v>
      </c>
      <c r="HY42" s="349"/>
      <c r="HZ42" s="350" t="s">
        <v>71</v>
      </c>
      <c r="IA42" s="349"/>
      <c r="IB42" s="350" t="s">
        <v>77</v>
      </c>
      <c r="IC42" s="349"/>
      <c r="ID42" s="350" t="s">
        <v>73</v>
      </c>
      <c r="IE42" s="349"/>
      <c r="IF42" s="350" t="s">
        <v>81</v>
      </c>
      <c r="IG42" s="349"/>
      <c r="IH42" s="350" t="s">
        <v>75</v>
      </c>
      <c r="II42" s="351"/>
      <c r="IJ42" s="352"/>
      <c r="IK42" s="352"/>
      <c r="IL42" s="352"/>
      <c r="IM42" s="352"/>
      <c r="IN42" s="348" t="s">
        <v>68</v>
      </c>
      <c r="IO42" s="349"/>
      <c r="IP42" s="350" t="s">
        <v>78</v>
      </c>
      <c r="IQ42" s="349"/>
      <c r="IR42" s="350" t="s">
        <v>70</v>
      </c>
      <c r="IS42" s="349"/>
      <c r="IT42" s="350" t="s">
        <v>71</v>
      </c>
      <c r="IU42" s="349"/>
      <c r="IV42" s="350" t="s">
        <v>77</v>
      </c>
      <c r="IW42" s="349"/>
      <c r="IX42" s="350" t="s">
        <v>73</v>
      </c>
      <c r="IY42" s="349"/>
      <c r="IZ42" s="350" t="s">
        <v>74</v>
      </c>
      <c r="JA42" s="349"/>
      <c r="JB42" s="350" t="s">
        <v>75</v>
      </c>
      <c r="JC42" s="351"/>
      <c r="JD42" s="352"/>
      <c r="JE42" s="352"/>
      <c r="JF42" s="352"/>
      <c r="JG42" s="352"/>
      <c r="JH42" s="348" t="s">
        <v>68</v>
      </c>
      <c r="JI42" s="349"/>
      <c r="JJ42" s="350" t="s">
        <v>69</v>
      </c>
      <c r="JK42" s="349"/>
      <c r="JL42" s="350" t="s">
        <v>70</v>
      </c>
      <c r="JM42" s="349"/>
      <c r="JN42" s="350" t="s">
        <v>71</v>
      </c>
      <c r="JO42" s="349"/>
      <c r="JP42" s="350" t="s">
        <v>77</v>
      </c>
      <c r="JQ42" s="349"/>
      <c r="JR42" s="350" t="s">
        <v>73</v>
      </c>
      <c r="JS42" s="349"/>
      <c r="JT42" s="350" t="s">
        <v>74</v>
      </c>
      <c r="JU42" s="349"/>
      <c r="JV42" s="350" t="s">
        <v>75</v>
      </c>
      <c r="JW42" s="351"/>
      <c r="JX42" s="352"/>
      <c r="JY42" s="352"/>
      <c r="JZ42" s="352"/>
      <c r="KA42" s="352"/>
      <c r="KB42" s="348" t="s">
        <v>68</v>
      </c>
      <c r="KC42" s="349"/>
      <c r="KD42" s="350" t="s">
        <v>78</v>
      </c>
      <c r="KE42" s="349"/>
      <c r="KF42" s="350" t="s">
        <v>70</v>
      </c>
      <c r="KG42" s="349"/>
      <c r="KH42" s="350" t="s">
        <v>71</v>
      </c>
      <c r="KI42" s="349"/>
      <c r="KJ42" s="350" t="s">
        <v>77</v>
      </c>
      <c r="KK42" s="349"/>
      <c r="KL42" s="350" t="s">
        <v>73</v>
      </c>
      <c r="KM42" s="349"/>
      <c r="KN42" s="350" t="s">
        <v>74</v>
      </c>
      <c r="KO42" s="349"/>
      <c r="KP42" s="350" t="s">
        <v>75</v>
      </c>
      <c r="KQ42" s="351"/>
      <c r="KR42" s="352"/>
      <c r="KS42" s="352"/>
      <c r="KT42" s="352"/>
      <c r="KU42" s="352"/>
      <c r="KV42" s="348" t="s">
        <v>68</v>
      </c>
      <c r="KW42" s="349"/>
      <c r="KX42" s="350" t="s">
        <v>78</v>
      </c>
      <c r="KY42" s="349"/>
      <c r="KZ42" s="350" t="s">
        <v>70</v>
      </c>
      <c r="LA42" s="349"/>
      <c r="LB42" s="350" t="s">
        <v>71</v>
      </c>
      <c r="LC42" s="349"/>
      <c r="LD42" s="350" t="s">
        <v>77</v>
      </c>
      <c r="LE42" s="349"/>
      <c r="LF42" s="350" t="s">
        <v>73</v>
      </c>
      <c r="LG42" s="349"/>
      <c r="LH42" s="350" t="s">
        <v>74</v>
      </c>
      <c r="LI42" s="349"/>
      <c r="LJ42" s="350" t="s">
        <v>75</v>
      </c>
      <c r="LK42" s="351"/>
      <c r="LL42" s="352"/>
      <c r="LM42" s="352"/>
      <c r="LN42" s="352"/>
      <c r="LO42" s="352"/>
      <c r="LP42" s="348" t="s">
        <v>68</v>
      </c>
      <c r="LQ42" s="349"/>
      <c r="LR42" s="350" t="s">
        <v>78</v>
      </c>
      <c r="LS42" s="349"/>
      <c r="LT42" s="350" t="s">
        <v>80</v>
      </c>
      <c r="LU42" s="349"/>
      <c r="LV42" s="350" t="s">
        <v>82</v>
      </c>
      <c r="LW42" s="349"/>
      <c r="LX42" s="350" t="s">
        <v>77</v>
      </c>
      <c r="LY42" s="349"/>
      <c r="LZ42" s="350" t="s">
        <v>73</v>
      </c>
      <c r="MA42" s="349"/>
      <c r="MB42" s="350" t="s">
        <v>74</v>
      </c>
      <c r="MC42" s="349"/>
      <c r="MD42" s="350" t="s">
        <v>75</v>
      </c>
      <c r="ME42" s="351"/>
      <c r="MF42" s="352"/>
      <c r="MG42" s="352"/>
      <c r="MH42" s="352"/>
      <c r="MI42" s="352"/>
      <c r="MJ42" s="348" t="s">
        <v>83</v>
      </c>
      <c r="MK42" s="349"/>
      <c r="ML42" s="350" t="s">
        <v>78</v>
      </c>
      <c r="MM42" s="349"/>
      <c r="MN42" s="350" t="s">
        <v>70</v>
      </c>
      <c r="MO42" s="349"/>
      <c r="MP42" s="350" t="s">
        <v>71</v>
      </c>
      <c r="MQ42" s="349"/>
      <c r="MR42" s="350" t="s">
        <v>77</v>
      </c>
      <c r="MS42" s="349"/>
      <c r="MT42" s="350" t="s">
        <v>73</v>
      </c>
      <c r="MU42" s="349"/>
      <c r="MV42" s="350" t="s">
        <v>74</v>
      </c>
      <c r="MW42" s="349"/>
      <c r="MX42" s="350" t="s">
        <v>75</v>
      </c>
      <c r="MY42" s="351"/>
      <c r="MZ42" s="352"/>
      <c r="NA42" s="352"/>
      <c r="NB42" s="352"/>
      <c r="NC42" s="352"/>
      <c r="ND42" s="348" t="s">
        <v>68</v>
      </c>
      <c r="NE42" s="349"/>
      <c r="NF42" s="350" t="s">
        <v>78</v>
      </c>
      <c r="NG42" s="349"/>
      <c r="NH42" s="350" t="s">
        <v>70</v>
      </c>
      <c r="NI42" s="349"/>
      <c r="NJ42" s="350" t="s">
        <v>71</v>
      </c>
      <c r="NK42" s="349"/>
      <c r="NL42" s="350" t="s">
        <v>77</v>
      </c>
      <c r="NM42" s="349"/>
      <c r="NN42" s="350" t="s">
        <v>73</v>
      </c>
      <c r="NO42" s="349"/>
      <c r="NP42" s="350" t="s">
        <v>74</v>
      </c>
      <c r="NQ42" s="349"/>
      <c r="NR42" s="350" t="s">
        <v>75</v>
      </c>
      <c r="NS42" s="351"/>
      <c r="NT42" s="352"/>
      <c r="NU42" s="352"/>
      <c r="NV42" s="352"/>
      <c r="NW42" s="352"/>
      <c r="NX42" s="348" t="s">
        <v>83</v>
      </c>
      <c r="NY42" s="349"/>
      <c r="NZ42" s="350" t="s">
        <v>78</v>
      </c>
      <c r="OA42" s="349"/>
      <c r="OB42" s="350" t="s">
        <v>70</v>
      </c>
      <c r="OC42" s="349"/>
      <c r="OD42" s="350" t="s">
        <v>71</v>
      </c>
      <c r="OE42" s="349"/>
      <c r="OF42" s="350" t="s">
        <v>77</v>
      </c>
      <c r="OG42" s="349"/>
      <c r="OH42" s="350" t="s">
        <v>73</v>
      </c>
      <c r="OI42" s="349"/>
      <c r="OJ42" s="350" t="s">
        <v>74</v>
      </c>
      <c r="OK42" s="349"/>
      <c r="OL42" s="350" t="s">
        <v>75</v>
      </c>
      <c r="OM42" s="351"/>
      <c r="ON42" s="352"/>
      <c r="OO42" s="352"/>
      <c r="OP42" s="352"/>
      <c r="OQ42" s="352"/>
      <c r="OR42" s="348" t="s">
        <v>68</v>
      </c>
      <c r="OS42" s="349"/>
      <c r="OT42" s="350" t="s">
        <v>78</v>
      </c>
      <c r="OU42" s="349"/>
      <c r="OV42" s="350" t="s">
        <v>80</v>
      </c>
      <c r="OW42" s="349"/>
      <c r="OX42" s="350" t="s">
        <v>71</v>
      </c>
      <c r="OY42" s="349"/>
      <c r="OZ42" s="350" t="s">
        <v>77</v>
      </c>
      <c r="PA42" s="349"/>
      <c r="PB42" s="350" t="s">
        <v>73</v>
      </c>
      <c r="PC42" s="349"/>
      <c r="PD42" s="350" t="s">
        <v>74</v>
      </c>
      <c r="PE42" s="349"/>
      <c r="PF42" s="350" t="s">
        <v>75</v>
      </c>
      <c r="PG42" s="351"/>
    </row>
    <row r="43" spans="2:423" s="282" customFormat="1" ht="30" hidden="1" customHeight="1" outlineLevel="1">
      <c r="B43" s="283"/>
      <c r="C43" s="353"/>
      <c r="D43" s="354"/>
      <c r="E43" s="355"/>
      <c r="F43" s="356"/>
      <c r="G43" s="357"/>
      <c r="H43" s="358" t="s">
        <v>20</v>
      </c>
      <c r="I43" s="359" t="s">
        <v>21</v>
      </c>
      <c r="J43" s="359" t="s">
        <v>20</v>
      </c>
      <c r="K43" s="359" t="s">
        <v>21</v>
      </c>
      <c r="L43" s="359" t="s">
        <v>20</v>
      </c>
      <c r="M43" s="359" t="s">
        <v>21</v>
      </c>
      <c r="N43" s="359" t="s">
        <v>20</v>
      </c>
      <c r="O43" s="359" t="s">
        <v>21</v>
      </c>
      <c r="P43" s="359" t="s">
        <v>20</v>
      </c>
      <c r="Q43" s="359" t="s">
        <v>21</v>
      </c>
      <c r="R43" s="359" t="s">
        <v>20</v>
      </c>
      <c r="S43" s="359" t="s">
        <v>21</v>
      </c>
      <c r="T43" s="359" t="s">
        <v>20</v>
      </c>
      <c r="U43" s="359" t="s">
        <v>21</v>
      </c>
      <c r="V43" s="359" t="s">
        <v>22</v>
      </c>
      <c r="W43" s="360" t="s">
        <v>23</v>
      </c>
      <c r="X43" s="352"/>
      <c r="Y43" s="352"/>
      <c r="Z43" s="352"/>
      <c r="AA43" s="352"/>
      <c r="AB43" s="358" t="s">
        <v>20</v>
      </c>
      <c r="AC43" s="359" t="s">
        <v>21</v>
      </c>
      <c r="AD43" s="359" t="s">
        <v>20</v>
      </c>
      <c r="AE43" s="359" t="s">
        <v>21</v>
      </c>
      <c r="AF43" s="359" t="s">
        <v>20</v>
      </c>
      <c r="AG43" s="359" t="s">
        <v>21</v>
      </c>
      <c r="AH43" s="359" t="s">
        <v>20</v>
      </c>
      <c r="AI43" s="359" t="s">
        <v>21</v>
      </c>
      <c r="AJ43" s="359" t="s">
        <v>20</v>
      </c>
      <c r="AK43" s="359" t="s">
        <v>21</v>
      </c>
      <c r="AL43" s="359" t="s">
        <v>20</v>
      </c>
      <c r="AM43" s="359" t="s">
        <v>21</v>
      </c>
      <c r="AN43" s="359" t="s">
        <v>20</v>
      </c>
      <c r="AO43" s="359" t="s">
        <v>21</v>
      </c>
      <c r="AP43" s="359" t="s">
        <v>22</v>
      </c>
      <c r="AQ43" s="360" t="s">
        <v>23</v>
      </c>
      <c r="AR43" s="352"/>
      <c r="AS43" s="352"/>
      <c r="AT43" s="352"/>
      <c r="AU43" s="352"/>
      <c r="AV43" s="358" t="s">
        <v>20</v>
      </c>
      <c r="AW43" s="359" t="s">
        <v>21</v>
      </c>
      <c r="AX43" s="359" t="s">
        <v>20</v>
      </c>
      <c r="AY43" s="359" t="s">
        <v>21</v>
      </c>
      <c r="AZ43" s="359" t="s">
        <v>20</v>
      </c>
      <c r="BA43" s="359" t="s">
        <v>21</v>
      </c>
      <c r="BB43" s="359" t="s">
        <v>20</v>
      </c>
      <c r="BC43" s="359" t="s">
        <v>21</v>
      </c>
      <c r="BD43" s="359" t="s">
        <v>20</v>
      </c>
      <c r="BE43" s="359" t="s">
        <v>21</v>
      </c>
      <c r="BF43" s="359" t="s">
        <v>20</v>
      </c>
      <c r="BG43" s="359" t="s">
        <v>21</v>
      </c>
      <c r="BH43" s="359" t="s">
        <v>20</v>
      </c>
      <c r="BI43" s="359" t="s">
        <v>21</v>
      </c>
      <c r="BJ43" s="359" t="s">
        <v>22</v>
      </c>
      <c r="BK43" s="360" t="s">
        <v>23</v>
      </c>
      <c r="BL43" s="352"/>
      <c r="BM43" s="352"/>
      <c r="BN43" s="352"/>
      <c r="BO43" s="352"/>
      <c r="BP43" s="358" t="s">
        <v>20</v>
      </c>
      <c r="BQ43" s="359" t="s">
        <v>21</v>
      </c>
      <c r="BR43" s="359" t="s">
        <v>20</v>
      </c>
      <c r="BS43" s="359" t="s">
        <v>21</v>
      </c>
      <c r="BT43" s="359" t="s">
        <v>20</v>
      </c>
      <c r="BU43" s="359" t="s">
        <v>21</v>
      </c>
      <c r="BV43" s="359" t="s">
        <v>20</v>
      </c>
      <c r="BW43" s="359" t="s">
        <v>21</v>
      </c>
      <c r="BX43" s="359" t="s">
        <v>20</v>
      </c>
      <c r="BY43" s="359" t="s">
        <v>21</v>
      </c>
      <c r="BZ43" s="359" t="s">
        <v>20</v>
      </c>
      <c r="CA43" s="359" t="s">
        <v>21</v>
      </c>
      <c r="CB43" s="359" t="s">
        <v>20</v>
      </c>
      <c r="CC43" s="359" t="s">
        <v>21</v>
      </c>
      <c r="CD43" s="359" t="s">
        <v>22</v>
      </c>
      <c r="CE43" s="360" t="s">
        <v>23</v>
      </c>
      <c r="CF43" s="352"/>
      <c r="CG43" s="352"/>
      <c r="CH43" s="352"/>
      <c r="CI43" s="352"/>
      <c r="CJ43" s="358" t="s">
        <v>20</v>
      </c>
      <c r="CK43" s="359" t="s">
        <v>21</v>
      </c>
      <c r="CL43" s="359" t="s">
        <v>20</v>
      </c>
      <c r="CM43" s="359" t="s">
        <v>21</v>
      </c>
      <c r="CN43" s="359" t="s">
        <v>20</v>
      </c>
      <c r="CO43" s="359" t="s">
        <v>21</v>
      </c>
      <c r="CP43" s="359" t="s">
        <v>20</v>
      </c>
      <c r="CQ43" s="359" t="s">
        <v>21</v>
      </c>
      <c r="CR43" s="359" t="s">
        <v>20</v>
      </c>
      <c r="CS43" s="359" t="s">
        <v>21</v>
      </c>
      <c r="CT43" s="359" t="s">
        <v>20</v>
      </c>
      <c r="CU43" s="359" t="s">
        <v>21</v>
      </c>
      <c r="CV43" s="359" t="s">
        <v>20</v>
      </c>
      <c r="CW43" s="359" t="s">
        <v>21</v>
      </c>
      <c r="CX43" s="359" t="s">
        <v>22</v>
      </c>
      <c r="CY43" s="360" t="s">
        <v>23</v>
      </c>
      <c r="CZ43" s="352"/>
      <c r="DA43" s="352"/>
      <c r="DB43" s="352"/>
      <c r="DC43" s="352"/>
      <c r="DD43" s="358" t="s">
        <v>20</v>
      </c>
      <c r="DE43" s="359" t="s">
        <v>21</v>
      </c>
      <c r="DF43" s="359" t="s">
        <v>20</v>
      </c>
      <c r="DG43" s="359" t="s">
        <v>21</v>
      </c>
      <c r="DH43" s="359" t="s">
        <v>20</v>
      </c>
      <c r="DI43" s="359" t="s">
        <v>21</v>
      </c>
      <c r="DJ43" s="359" t="s">
        <v>20</v>
      </c>
      <c r="DK43" s="359" t="s">
        <v>21</v>
      </c>
      <c r="DL43" s="359" t="s">
        <v>20</v>
      </c>
      <c r="DM43" s="359" t="s">
        <v>21</v>
      </c>
      <c r="DN43" s="359" t="s">
        <v>20</v>
      </c>
      <c r="DO43" s="359" t="s">
        <v>21</v>
      </c>
      <c r="DP43" s="359" t="s">
        <v>20</v>
      </c>
      <c r="DQ43" s="359" t="s">
        <v>21</v>
      </c>
      <c r="DR43" s="359" t="s">
        <v>22</v>
      </c>
      <c r="DS43" s="360" t="s">
        <v>23</v>
      </c>
      <c r="DT43" s="352"/>
      <c r="DU43" s="352"/>
      <c r="DV43" s="352"/>
      <c r="DW43" s="352"/>
      <c r="DX43" s="358" t="s">
        <v>20</v>
      </c>
      <c r="DY43" s="359" t="s">
        <v>21</v>
      </c>
      <c r="DZ43" s="359" t="s">
        <v>20</v>
      </c>
      <c r="EA43" s="359" t="s">
        <v>21</v>
      </c>
      <c r="EB43" s="359" t="s">
        <v>20</v>
      </c>
      <c r="EC43" s="359" t="s">
        <v>21</v>
      </c>
      <c r="ED43" s="359" t="s">
        <v>20</v>
      </c>
      <c r="EE43" s="359" t="s">
        <v>21</v>
      </c>
      <c r="EF43" s="359" t="s">
        <v>20</v>
      </c>
      <c r="EG43" s="359" t="s">
        <v>21</v>
      </c>
      <c r="EH43" s="359" t="s">
        <v>20</v>
      </c>
      <c r="EI43" s="359" t="s">
        <v>21</v>
      </c>
      <c r="EJ43" s="359" t="s">
        <v>20</v>
      </c>
      <c r="EK43" s="359" t="s">
        <v>21</v>
      </c>
      <c r="EL43" s="359" t="s">
        <v>22</v>
      </c>
      <c r="EM43" s="360" t="s">
        <v>23</v>
      </c>
      <c r="EN43" s="352"/>
      <c r="EO43" s="352"/>
      <c r="EP43" s="352"/>
      <c r="EQ43" s="352"/>
      <c r="ER43" s="358" t="s">
        <v>20</v>
      </c>
      <c r="ES43" s="359" t="s">
        <v>21</v>
      </c>
      <c r="ET43" s="359" t="s">
        <v>20</v>
      </c>
      <c r="EU43" s="359" t="s">
        <v>21</v>
      </c>
      <c r="EV43" s="359" t="s">
        <v>20</v>
      </c>
      <c r="EW43" s="359" t="s">
        <v>21</v>
      </c>
      <c r="EX43" s="359" t="s">
        <v>20</v>
      </c>
      <c r="EY43" s="359" t="s">
        <v>21</v>
      </c>
      <c r="EZ43" s="359" t="s">
        <v>20</v>
      </c>
      <c r="FA43" s="359" t="s">
        <v>21</v>
      </c>
      <c r="FB43" s="359" t="s">
        <v>20</v>
      </c>
      <c r="FC43" s="359" t="s">
        <v>21</v>
      </c>
      <c r="FD43" s="359" t="s">
        <v>20</v>
      </c>
      <c r="FE43" s="359" t="s">
        <v>21</v>
      </c>
      <c r="FF43" s="359" t="s">
        <v>22</v>
      </c>
      <c r="FG43" s="360" t="s">
        <v>23</v>
      </c>
      <c r="FH43" s="352"/>
      <c r="FI43" s="352"/>
      <c r="FJ43" s="352"/>
      <c r="FK43" s="352"/>
      <c r="FL43" s="358" t="s">
        <v>20</v>
      </c>
      <c r="FM43" s="359" t="s">
        <v>21</v>
      </c>
      <c r="FN43" s="359" t="s">
        <v>20</v>
      </c>
      <c r="FO43" s="359" t="s">
        <v>21</v>
      </c>
      <c r="FP43" s="359" t="s">
        <v>20</v>
      </c>
      <c r="FQ43" s="359" t="s">
        <v>21</v>
      </c>
      <c r="FR43" s="359" t="s">
        <v>20</v>
      </c>
      <c r="FS43" s="359" t="s">
        <v>21</v>
      </c>
      <c r="FT43" s="359" t="s">
        <v>20</v>
      </c>
      <c r="FU43" s="359" t="s">
        <v>21</v>
      </c>
      <c r="FV43" s="359" t="s">
        <v>20</v>
      </c>
      <c r="FW43" s="359" t="s">
        <v>21</v>
      </c>
      <c r="FX43" s="359" t="s">
        <v>20</v>
      </c>
      <c r="FY43" s="359" t="s">
        <v>21</v>
      </c>
      <c r="FZ43" s="359" t="s">
        <v>22</v>
      </c>
      <c r="GA43" s="360" t="s">
        <v>23</v>
      </c>
      <c r="GB43" s="352"/>
      <c r="GC43" s="352"/>
      <c r="GD43" s="352"/>
      <c r="GE43" s="352"/>
      <c r="GF43" s="358" t="s">
        <v>20</v>
      </c>
      <c r="GG43" s="359" t="s">
        <v>21</v>
      </c>
      <c r="GH43" s="359" t="s">
        <v>20</v>
      </c>
      <c r="GI43" s="359" t="s">
        <v>21</v>
      </c>
      <c r="GJ43" s="359" t="s">
        <v>20</v>
      </c>
      <c r="GK43" s="359" t="s">
        <v>21</v>
      </c>
      <c r="GL43" s="359" t="s">
        <v>20</v>
      </c>
      <c r="GM43" s="359" t="s">
        <v>21</v>
      </c>
      <c r="GN43" s="359" t="s">
        <v>20</v>
      </c>
      <c r="GO43" s="359" t="s">
        <v>21</v>
      </c>
      <c r="GP43" s="359" t="s">
        <v>20</v>
      </c>
      <c r="GQ43" s="359" t="s">
        <v>21</v>
      </c>
      <c r="GR43" s="359" t="s">
        <v>20</v>
      </c>
      <c r="GS43" s="359" t="s">
        <v>21</v>
      </c>
      <c r="GT43" s="359" t="s">
        <v>22</v>
      </c>
      <c r="GU43" s="360" t="s">
        <v>23</v>
      </c>
      <c r="GV43" s="352"/>
      <c r="GW43" s="352"/>
      <c r="GX43" s="352"/>
      <c r="GY43" s="352"/>
      <c r="GZ43" s="358" t="s">
        <v>20</v>
      </c>
      <c r="HA43" s="359" t="s">
        <v>21</v>
      </c>
      <c r="HB43" s="359" t="s">
        <v>20</v>
      </c>
      <c r="HC43" s="359" t="s">
        <v>21</v>
      </c>
      <c r="HD43" s="359" t="s">
        <v>20</v>
      </c>
      <c r="HE43" s="359" t="s">
        <v>21</v>
      </c>
      <c r="HF43" s="359" t="s">
        <v>20</v>
      </c>
      <c r="HG43" s="359" t="s">
        <v>21</v>
      </c>
      <c r="HH43" s="359" t="s">
        <v>20</v>
      </c>
      <c r="HI43" s="359" t="s">
        <v>21</v>
      </c>
      <c r="HJ43" s="359" t="s">
        <v>20</v>
      </c>
      <c r="HK43" s="359" t="s">
        <v>21</v>
      </c>
      <c r="HL43" s="359" t="s">
        <v>20</v>
      </c>
      <c r="HM43" s="359" t="s">
        <v>21</v>
      </c>
      <c r="HN43" s="359" t="s">
        <v>22</v>
      </c>
      <c r="HO43" s="360" t="s">
        <v>23</v>
      </c>
      <c r="HP43" s="352"/>
      <c r="HQ43" s="352"/>
      <c r="HR43" s="352"/>
      <c r="HS43" s="352"/>
      <c r="HT43" s="358" t="s">
        <v>20</v>
      </c>
      <c r="HU43" s="359" t="s">
        <v>21</v>
      </c>
      <c r="HV43" s="359" t="s">
        <v>20</v>
      </c>
      <c r="HW43" s="359" t="s">
        <v>21</v>
      </c>
      <c r="HX43" s="359" t="s">
        <v>20</v>
      </c>
      <c r="HY43" s="359" t="s">
        <v>21</v>
      </c>
      <c r="HZ43" s="359" t="s">
        <v>20</v>
      </c>
      <c r="IA43" s="359" t="s">
        <v>21</v>
      </c>
      <c r="IB43" s="359" t="s">
        <v>20</v>
      </c>
      <c r="IC43" s="359" t="s">
        <v>21</v>
      </c>
      <c r="ID43" s="359" t="s">
        <v>20</v>
      </c>
      <c r="IE43" s="359" t="s">
        <v>21</v>
      </c>
      <c r="IF43" s="359" t="s">
        <v>20</v>
      </c>
      <c r="IG43" s="359" t="s">
        <v>21</v>
      </c>
      <c r="IH43" s="359" t="s">
        <v>22</v>
      </c>
      <c r="II43" s="360" t="s">
        <v>23</v>
      </c>
      <c r="IJ43" s="352"/>
      <c r="IK43" s="352"/>
      <c r="IL43" s="352"/>
      <c r="IM43" s="352"/>
      <c r="IN43" s="358" t="s">
        <v>20</v>
      </c>
      <c r="IO43" s="359" t="s">
        <v>21</v>
      </c>
      <c r="IP43" s="359" t="s">
        <v>20</v>
      </c>
      <c r="IQ43" s="359" t="s">
        <v>21</v>
      </c>
      <c r="IR43" s="359" t="s">
        <v>20</v>
      </c>
      <c r="IS43" s="359" t="s">
        <v>21</v>
      </c>
      <c r="IT43" s="359" t="s">
        <v>20</v>
      </c>
      <c r="IU43" s="359" t="s">
        <v>21</v>
      </c>
      <c r="IV43" s="359" t="s">
        <v>20</v>
      </c>
      <c r="IW43" s="359" t="s">
        <v>21</v>
      </c>
      <c r="IX43" s="359" t="s">
        <v>20</v>
      </c>
      <c r="IY43" s="359" t="s">
        <v>21</v>
      </c>
      <c r="IZ43" s="359" t="s">
        <v>20</v>
      </c>
      <c r="JA43" s="359" t="s">
        <v>21</v>
      </c>
      <c r="JB43" s="359" t="s">
        <v>22</v>
      </c>
      <c r="JC43" s="360" t="s">
        <v>23</v>
      </c>
      <c r="JD43" s="352"/>
      <c r="JE43" s="352"/>
      <c r="JF43" s="352"/>
      <c r="JG43" s="352"/>
      <c r="JH43" s="358" t="s">
        <v>20</v>
      </c>
      <c r="JI43" s="359" t="s">
        <v>21</v>
      </c>
      <c r="JJ43" s="359" t="s">
        <v>20</v>
      </c>
      <c r="JK43" s="359" t="s">
        <v>21</v>
      </c>
      <c r="JL43" s="359" t="s">
        <v>20</v>
      </c>
      <c r="JM43" s="359" t="s">
        <v>21</v>
      </c>
      <c r="JN43" s="359" t="s">
        <v>20</v>
      </c>
      <c r="JO43" s="359" t="s">
        <v>21</v>
      </c>
      <c r="JP43" s="359" t="s">
        <v>20</v>
      </c>
      <c r="JQ43" s="359" t="s">
        <v>21</v>
      </c>
      <c r="JR43" s="359" t="s">
        <v>20</v>
      </c>
      <c r="JS43" s="359" t="s">
        <v>21</v>
      </c>
      <c r="JT43" s="359" t="s">
        <v>20</v>
      </c>
      <c r="JU43" s="359" t="s">
        <v>21</v>
      </c>
      <c r="JV43" s="359" t="s">
        <v>22</v>
      </c>
      <c r="JW43" s="360" t="s">
        <v>23</v>
      </c>
      <c r="JX43" s="352"/>
      <c r="JY43" s="352"/>
      <c r="JZ43" s="352"/>
      <c r="KA43" s="352"/>
      <c r="KB43" s="358" t="s">
        <v>20</v>
      </c>
      <c r="KC43" s="359" t="s">
        <v>21</v>
      </c>
      <c r="KD43" s="359" t="s">
        <v>20</v>
      </c>
      <c r="KE43" s="359" t="s">
        <v>21</v>
      </c>
      <c r="KF43" s="359" t="s">
        <v>20</v>
      </c>
      <c r="KG43" s="359" t="s">
        <v>21</v>
      </c>
      <c r="KH43" s="359" t="s">
        <v>20</v>
      </c>
      <c r="KI43" s="359" t="s">
        <v>21</v>
      </c>
      <c r="KJ43" s="359" t="s">
        <v>20</v>
      </c>
      <c r="KK43" s="359" t="s">
        <v>21</v>
      </c>
      <c r="KL43" s="359" t="s">
        <v>20</v>
      </c>
      <c r="KM43" s="359" t="s">
        <v>21</v>
      </c>
      <c r="KN43" s="359" t="s">
        <v>20</v>
      </c>
      <c r="KO43" s="359" t="s">
        <v>21</v>
      </c>
      <c r="KP43" s="359" t="s">
        <v>22</v>
      </c>
      <c r="KQ43" s="360" t="s">
        <v>23</v>
      </c>
      <c r="KR43" s="352"/>
      <c r="KS43" s="352"/>
      <c r="KT43" s="352"/>
      <c r="KU43" s="352"/>
      <c r="KV43" s="358" t="s">
        <v>20</v>
      </c>
      <c r="KW43" s="359" t="s">
        <v>21</v>
      </c>
      <c r="KX43" s="359" t="s">
        <v>20</v>
      </c>
      <c r="KY43" s="359" t="s">
        <v>21</v>
      </c>
      <c r="KZ43" s="359" t="s">
        <v>20</v>
      </c>
      <c r="LA43" s="359" t="s">
        <v>21</v>
      </c>
      <c r="LB43" s="359" t="s">
        <v>20</v>
      </c>
      <c r="LC43" s="359" t="s">
        <v>21</v>
      </c>
      <c r="LD43" s="359" t="s">
        <v>20</v>
      </c>
      <c r="LE43" s="359" t="s">
        <v>21</v>
      </c>
      <c r="LF43" s="359" t="s">
        <v>20</v>
      </c>
      <c r="LG43" s="359" t="s">
        <v>21</v>
      </c>
      <c r="LH43" s="359" t="s">
        <v>20</v>
      </c>
      <c r="LI43" s="359" t="s">
        <v>21</v>
      </c>
      <c r="LJ43" s="359" t="s">
        <v>22</v>
      </c>
      <c r="LK43" s="360" t="s">
        <v>23</v>
      </c>
      <c r="LL43" s="352"/>
      <c r="LM43" s="352"/>
      <c r="LN43" s="352"/>
      <c r="LO43" s="352"/>
      <c r="LP43" s="358" t="s">
        <v>20</v>
      </c>
      <c r="LQ43" s="359" t="s">
        <v>21</v>
      </c>
      <c r="LR43" s="359" t="s">
        <v>20</v>
      </c>
      <c r="LS43" s="359" t="s">
        <v>21</v>
      </c>
      <c r="LT43" s="359" t="s">
        <v>20</v>
      </c>
      <c r="LU43" s="359" t="s">
        <v>21</v>
      </c>
      <c r="LV43" s="359" t="s">
        <v>20</v>
      </c>
      <c r="LW43" s="359" t="s">
        <v>21</v>
      </c>
      <c r="LX43" s="359" t="s">
        <v>20</v>
      </c>
      <c r="LY43" s="359" t="s">
        <v>21</v>
      </c>
      <c r="LZ43" s="359" t="s">
        <v>20</v>
      </c>
      <c r="MA43" s="359" t="s">
        <v>21</v>
      </c>
      <c r="MB43" s="359" t="s">
        <v>20</v>
      </c>
      <c r="MC43" s="359" t="s">
        <v>21</v>
      </c>
      <c r="MD43" s="359" t="s">
        <v>22</v>
      </c>
      <c r="ME43" s="360" t="s">
        <v>23</v>
      </c>
      <c r="MF43" s="352"/>
      <c r="MG43" s="352"/>
      <c r="MH43" s="352"/>
      <c r="MI43" s="352"/>
      <c r="MJ43" s="358" t="s">
        <v>20</v>
      </c>
      <c r="MK43" s="359" t="s">
        <v>21</v>
      </c>
      <c r="ML43" s="359" t="s">
        <v>20</v>
      </c>
      <c r="MM43" s="359" t="s">
        <v>21</v>
      </c>
      <c r="MN43" s="359" t="s">
        <v>20</v>
      </c>
      <c r="MO43" s="359" t="s">
        <v>21</v>
      </c>
      <c r="MP43" s="359" t="s">
        <v>20</v>
      </c>
      <c r="MQ43" s="359" t="s">
        <v>21</v>
      </c>
      <c r="MR43" s="359" t="s">
        <v>20</v>
      </c>
      <c r="MS43" s="359" t="s">
        <v>21</v>
      </c>
      <c r="MT43" s="359" t="s">
        <v>20</v>
      </c>
      <c r="MU43" s="359" t="s">
        <v>21</v>
      </c>
      <c r="MV43" s="359" t="s">
        <v>20</v>
      </c>
      <c r="MW43" s="359" t="s">
        <v>21</v>
      </c>
      <c r="MX43" s="359" t="s">
        <v>22</v>
      </c>
      <c r="MY43" s="360" t="s">
        <v>23</v>
      </c>
      <c r="MZ43" s="352"/>
      <c r="NA43" s="352"/>
      <c r="NB43" s="352"/>
      <c r="NC43" s="352"/>
      <c r="ND43" s="358" t="s">
        <v>20</v>
      </c>
      <c r="NE43" s="359" t="s">
        <v>21</v>
      </c>
      <c r="NF43" s="359" t="s">
        <v>20</v>
      </c>
      <c r="NG43" s="359" t="s">
        <v>21</v>
      </c>
      <c r="NH43" s="359" t="s">
        <v>20</v>
      </c>
      <c r="NI43" s="359" t="s">
        <v>21</v>
      </c>
      <c r="NJ43" s="359" t="s">
        <v>20</v>
      </c>
      <c r="NK43" s="359" t="s">
        <v>21</v>
      </c>
      <c r="NL43" s="359" t="s">
        <v>20</v>
      </c>
      <c r="NM43" s="359" t="s">
        <v>21</v>
      </c>
      <c r="NN43" s="359" t="s">
        <v>20</v>
      </c>
      <c r="NO43" s="359" t="s">
        <v>21</v>
      </c>
      <c r="NP43" s="359" t="s">
        <v>20</v>
      </c>
      <c r="NQ43" s="359" t="s">
        <v>21</v>
      </c>
      <c r="NR43" s="359" t="s">
        <v>22</v>
      </c>
      <c r="NS43" s="360" t="s">
        <v>23</v>
      </c>
      <c r="NT43" s="352"/>
      <c r="NU43" s="352"/>
      <c r="NV43" s="352"/>
      <c r="NW43" s="352"/>
      <c r="NX43" s="358" t="s">
        <v>20</v>
      </c>
      <c r="NY43" s="359" t="s">
        <v>21</v>
      </c>
      <c r="NZ43" s="359" t="s">
        <v>20</v>
      </c>
      <c r="OA43" s="359" t="s">
        <v>21</v>
      </c>
      <c r="OB43" s="359" t="s">
        <v>20</v>
      </c>
      <c r="OC43" s="359" t="s">
        <v>21</v>
      </c>
      <c r="OD43" s="359" t="s">
        <v>20</v>
      </c>
      <c r="OE43" s="359" t="s">
        <v>21</v>
      </c>
      <c r="OF43" s="359" t="s">
        <v>20</v>
      </c>
      <c r="OG43" s="359" t="s">
        <v>21</v>
      </c>
      <c r="OH43" s="359" t="s">
        <v>20</v>
      </c>
      <c r="OI43" s="359" t="s">
        <v>21</v>
      </c>
      <c r="OJ43" s="359" t="s">
        <v>20</v>
      </c>
      <c r="OK43" s="359" t="s">
        <v>21</v>
      </c>
      <c r="OL43" s="359" t="s">
        <v>22</v>
      </c>
      <c r="OM43" s="360" t="s">
        <v>23</v>
      </c>
      <c r="ON43" s="352"/>
      <c r="OO43" s="352"/>
      <c r="OP43" s="352"/>
      <c r="OQ43" s="352"/>
      <c r="OR43" s="358" t="s">
        <v>20</v>
      </c>
      <c r="OS43" s="359" t="s">
        <v>21</v>
      </c>
      <c r="OT43" s="359" t="s">
        <v>20</v>
      </c>
      <c r="OU43" s="359" t="s">
        <v>21</v>
      </c>
      <c r="OV43" s="359" t="s">
        <v>20</v>
      </c>
      <c r="OW43" s="359" t="s">
        <v>21</v>
      </c>
      <c r="OX43" s="359" t="s">
        <v>20</v>
      </c>
      <c r="OY43" s="359" t="s">
        <v>21</v>
      </c>
      <c r="OZ43" s="359" t="s">
        <v>20</v>
      </c>
      <c r="PA43" s="359" t="s">
        <v>21</v>
      </c>
      <c r="PB43" s="359" t="s">
        <v>20</v>
      </c>
      <c r="PC43" s="359" t="s">
        <v>21</v>
      </c>
      <c r="PD43" s="359" t="s">
        <v>20</v>
      </c>
      <c r="PE43" s="359" t="s">
        <v>21</v>
      </c>
      <c r="PF43" s="359" t="s">
        <v>22</v>
      </c>
      <c r="PG43" s="360" t="s">
        <v>23</v>
      </c>
    </row>
    <row r="44" spans="2:423" s="282" customFormat="1" ht="24.75" hidden="1" customHeight="1" outlineLevel="1">
      <c r="B44" s="361" t="s">
        <v>84</v>
      </c>
      <c r="C44" s="362" t="s">
        <v>85</v>
      </c>
      <c r="D44" s="363"/>
      <c r="E44" s="364"/>
      <c r="F44" s="365" t="s">
        <v>86</v>
      </c>
      <c r="G44" s="366">
        <f>SUMIF(LEVEL1!$A:$A,LEVEL_2!$B44,LEVEL1!$I:$I)</f>
        <v>5958.6109999999999</v>
      </c>
      <c r="H44" s="367">
        <f>IFERROR(I44/$G44,0)</f>
        <v>0</v>
      </c>
      <c r="I44" s="368">
        <f>SUMIF(LEVEL1!$B:$B,LEVEL_2!$B44,LEVEL1!AI:AI)</f>
        <v>0</v>
      </c>
      <c r="J44" s="368">
        <f>IFERROR(K44/$G44,0)</f>
        <v>2500</v>
      </c>
      <c r="K44" s="368">
        <f>SUMIF(LEVEL1!$B:$B,LEVEL_2!$B44,LEVEL1!AK:AK)</f>
        <v>14896527.5</v>
      </c>
      <c r="L44" s="368">
        <f>IFERROR(M44/$G44,0)</f>
        <v>8500</v>
      </c>
      <c r="M44" s="368">
        <f>SUMIF(LEVEL1!$B:$B,LEVEL_2!$B44,LEVEL1!AM:AM)</f>
        <v>50648193.5</v>
      </c>
      <c r="N44" s="368">
        <f>IFERROR(O44/$G44,0)</f>
        <v>0</v>
      </c>
      <c r="O44" s="368">
        <f>SUMIF(LEVEL1!$B:$B,LEVEL_2!$B44,LEVEL1!AO:AO)</f>
        <v>0</v>
      </c>
      <c r="P44" s="368">
        <f>IFERROR(Q44/$G44,0)</f>
        <v>11000</v>
      </c>
      <c r="Q44" s="368">
        <f>SUM(I44,K44,M44,O44)</f>
        <v>65544721</v>
      </c>
      <c r="R44" s="368">
        <f>IFERROR(S44/$G44,0)</f>
        <v>1271.4409375</v>
      </c>
      <c r="S44" s="368">
        <f>SUMIF(LEVEL1!$B:$B,LEVEL_2!$B44,LEVEL1!AS:AS)</f>
        <v>7576021.9560378129</v>
      </c>
      <c r="T44" s="368">
        <f>IFERROR(U44/$G44,0)</f>
        <v>12271.440937500001</v>
      </c>
      <c r="U44" s="368">
        <f>SUM(Q44,S44)</f>
        <v>73120742.956037819</v>
      </c>
      <c r="V44" s="368">
        <f>IFERROR(W44/$G44,0)</f>
        <v>0</v>
      </c>
      <c r="W44" s="369">
        <f>SUMIF(LEVEL1!$B:$B,LEVEL_2!$B44,LEVEL1!BD:BD)</f>
        <v>0</v>
      </c>
      <c r="X44" s="370"/>
      <c r="Y44" s="370"/>
      <c r="Z44" s="370"/>
      <c r="AA44" s="370"/>
      <c r="AB44" s="367">
        <f>IFERROR(AC44/$G44,0)</f>
        <v>1580.4157886522532</v>
      </c>
      <c r="AC44" s="368">
        <f>SUMIF(LEVEL1!$B:$B,LEVEL_2!$B44,LEVEL1!BH:BH)</f>
        <v>9417082.9028369915</v>
      </c>
      <c r="AD44" s="368">
        <f>IFERROR(AE44/$G44,0)</f>
        <v>1580.4157886522532</v>
      </c>
      <c r="AE44" s="368">
        <f>SUMIF(LEVEL1!$B:$B,LEVEL_2!$B44,LEVEL1!BJ:BJ)</f>
        <v>9417082.9028369915</v>
      </c>
      <c r="AF44" s="368">
        <f>IFERROR(AG44/$G44,0)</f>
        <v>8695.120562935499</v>
      </c>
      <c r="AG44" s="368">
        <f>SUMIF(LEVEL1!$B:$B,LEVEL_2!$B44,LEVEL1!BL:BL)</f>
        <v>51810841.032633655</v>
      </c>
      <c r="AH44" s="368">
        <f>IFERROR(AI44/$G44,0)</f>
        <v>0</v>
      </c>
      <c r="AI44" s="368">
        <f>SUMIF(LEVEL1!$B:$B,LEVEL_2!$B44,LEVEL1!BN:BN)</f>
        <v>0</v>
      </c>
      <c r="AJ44" s="368">
        <f>IFERROR(AK44/$G44,0)</f>
        <v>11855.952140240004</v>
      </c>
      <c r="AK44" s="368">
        <f>SUM(AC44,AE44,AG44,AI44)</f>
        <v>70645006.838307634</v>
      </c>
      <c r="AL44" s="368">
        <f>IFERROR(AM44/$G44,0)</f>
        <v>1463.4486747935132</v>
      </c>
      <c r="AM44" s="368">
        <f>SUMIF(LEVEL1!$B:$B,LEVEL_2!$B44,LEVEL1!BR:BR)</f>
        <v>8720121.3715600502</v>
      </c>
      <c r="AN44" s="368">
        <f>IFERROR(AO44/$G44,0)</f>
        <v>13319.400815033518</v>
      </c>
      <c r="AO44" s="368">
        <f>SUM(AK44,AM44)</f>
        <v>79365128.209867686</v>
      </c>
      <c r="AP44" s="368">
        <f>IFERROR(AQ44/$G44,0)</f>
        <v>0</v>
      </c>
      <c r="AQ44" s="369">
        <f>SUMIF(LEVEL1!$B:$B,LEVEL_2!$B44,LEVEL1!BX:BX)</f>
        <v>0</v>
      </c>
      <c r="AR44" s="370"/>
      <c r="AS44" s="370"/>
      <c r="AT44" s="370"/>
      <c r="AU44" s="370"/>
      <c r="AV44" s="367">
        <f>IFERROR(AW44/$G44,0)</f>
        <v>0</v>
      </c>
      <c r="AW44" s="368">
        <f>SUMIF(LEVEL1!$B:$B,LEVEL_2!$B44,LEVEL1!CB:CB)</f>
        <v>0</v>
      </c>
      <c r="AX44" s="368">
        <f>IFERROR(AY44/$G44,0)</f>
        <v>690</v>
      </c>
      <c r="AY44" s="368">
        <f>SUMIF(LEVEL1!$B:$B,LEVEL_2!$B44,LEVEL1!CD:CD)</f>
        <v>4111441.59</v>
      </c>
      <c r="AZ44" s="368">
        <f>IFERROR(BA44/$G44,0)</f>
        <v>0</v>
      </c>
      <c r="BA44" s="368">
        <f>SUMIF(LEVEL1!$B:$B,LEVEL_2!$B44,LEVEL1!CF:CF)</f>
        <v>0</v>
      </c>
      <c r="BB44" s="368">
        <f>IFERROR(BC44/$G44,0)</f>
        <v>6600</v>
      </c>
      <c r="BC44" s="368">
        <f>SUMIF(LEVEL1!$B:$B,LEVEL_2!$B44,LEVEL1!CH:CH)</f>
        <v>39326832.600000001</v>
      </c>
      <c r="BD44" s="368">
        <f>IFERROR(BE44/$G44,0)</f>
        <v>7290</v>
      </c>
      <c r="BE44" s="368">
        <f>SUM(AW44,AY44,BA44,BC44)</f>
        <v>43438274.189999998</v>
      </c>
      <c r="BF44" s="368">
        <f>IFERROR(BG44/$G44,0)</f>
        <v>0</v>
      </c>
      <c r="BG44" s="368">
        <f>SUMIF(LEVEL1!$B:$B,LEVEL_2!$B44,LEVEL1!CL:CL)</f>
        <v>0</v>
      </c>
      <c r="BH44" s="368">
        <f>IFERROR(BI44/$G44,0)</f>
        <v>7290</v>
      </c>
      <c r="BI44" s="368">
        <f>SUM(BE44,BG44)</f>
        <v>43438274.189999998</v>
      </c>
      <c r="BJ44" s="368">
        <f>IFERROR(BK44/$G44,0)</f>
        <v>0</v>
      </c>
      <c r="BK44" s="369">
        <f>SUMIF(LEVEL1!$B:$B,LEVEL_2!$B44,LEVEL1!CX:CX)</f>
        <v>0</v>
      </c>
      <c r="BL44" s="370"/>
      <c r="BM44" s="370"/>
      <c r="BN44" s="370"/>
      <c r="BO44" s="370"/>
      <c r="BP44" s="367">
        <f>IFERROR(BQ44/$G44,0)</f>
        <v>0</v>
      </c>
      <c r="BQ44" s="368">
        <f>SUMIF(LEVEL1!$B:$B,LEVEL_2!$B44,LEVEL1!DB:DB)</f>
        <v>0</v>
      </c>
      <c r="BR44" s="368">
        <f>IFERROR(BS44/$G44,0)</f>
        <v>2500</v>
      </c>
      <c r="BS44" s="368">
        <f>SUMIF(LEVEL1!$B:$B,LEVEL_2!$B44,LEVEL1!DD:DD)</f>
        <v>14896527.5</v>
      </c>
      <c r="BT44" s="368">
        <f>IFERROR(BU44/$G44,0)</f>
        <v>8500</v>
      </c>
      <c r="BU44" s="368">
        <f>SUMIF(LEVEL1!$B:$B,LEVEL_2!$B44,LEVEL1!DF:DF)</f>
        <v>50648193.5</v>
      </c>
      <c r="BV44" s="368">
        <f>IFERROR(BW44/$G44,0)</f>
        <v>0</v>
      </c>
      <c r="BW44" s="368">
        <f>SUMIF(LEVEL1!$B:$B,LEVEL_2!$B44,LEVEL1!DH:DH)</f>
        <v>0</v>
      </c>
      <c r="BX44" s="368">
        <f>IFERROR(BY44/$G44,0)</f>
        <v>11000</v>
      </c>
      <c r="BY44" s="368">
        <f>SUM(BQ44,BS44,BU44,BW44)</f>
        <v>65544721</v>
      </c>
      <c r="BZ44" s="368">
        <f>IFERROR(CA44/$G44,0)</f>
        <v>1271.4409375</v>
      </c>
      <c r="CA44" s="368">
        <f>SUMIF(LEVEL1!$B:$B,LEVEL_2!$B44,LEVEL1!DL:DL)</f>
        <v>7576021.9560378129</v>
      </c>
      <c r="CB44" s="368">
        <f>IFERROR(CC44/$G44,0)</f>
        <v>12271.440937500001</v>
      </c>
      <c r="CC44" s="368">
        <f>SUM(BY44,CA44)</f>
        <v>73120742.956037819</v>
      </c>
      <c r="CD44" s="368">
        <f>IFERROR(CE44/$G44,0)</f>
        <v>0</v>
      </c>
      <c r="CE44" s="369">
        <f>SUMIF(LEVEL1!$B:$B,LEVEL_2!$B44,LEVEL1!DR:DR)</f>
        <v>0</v>
      </c>
      <c r="CF44" s="370"/>
      <c r="CG44" s="370"/>
      <c r="CH44" s="370"/>
      <c r="CI44" s="370"/>
      <c r="CJ44" s="367">
        <f>IFERROR(CK44/$G44,0)</f>
        <v>0</v>
      </c>
      <c r="CK44" s="368">
        <f>SUMIF(LEVEL1!$B:$B,LEVEL_2!$B44,LEVEL1!DV:DV)</f>
        <v>0</v>
      </c>
      <c r="CL44" s="368">
        <f>IFERROR(CM44/$G44,0)</f>
        <v>1000</v>
      </c>
      <c r="CM44" s="368">
        <f>SUMIF(LEVEL1!$B:$B,LEVEL_2!$B44,LEVEL1!DX:DX)</f>
        <v>5958611</v>
      </c>
      <c r="CN44" s="368">
        <f>IFERROR(CO44/$G44,0)</f>
        <v>8000</v>
      </c>
      <c r="CO44" s="368">
        <f>SUMIF(LEVEL1!$B:$B,LEVEL_2!$B44,LEVEL1!DZ:DZ)</f>
        <v>47668888</v>
      </c>
      <c r="CP44" s="368">
        <f>IFERROR(CQ44/$G44,0)</f>
        <v>0</v>
      </c>
      <c r="CQ44" s="368">
        <f>SUMIF(LEVEL1!$B:$B,LEVEL_2!$B44,LEVEL1!EB:EB)</f>
        <v>0</v>
      </c>
      <c r="CR44" s="368">
        <f>IFERROR(CS44/$G44,0)</f>
        <v>9000</v>
      </c>
      <c r="CS44" s="368">
        <f>SUM(CK44,CM44,CO44,CQ44)</f>
        <v>53627499</v>
      </c>
      <c r="CT44" s="368">
        <f>IFERROR(CU44/$G44,0)</f>
        <v>906.79837500000008</v>
      </c>
      <c r="CU44" s="368">
        <f>SUMIF(LEVEL1!$B:$B,LEVEL_2!$B44,LEVEL1!EF:EF)</f>
        <v>5403258.7720571253</v>
      </c>
      <c r="CV44" s="368">
        <f>IFERROR(CW44/$G44,0)</f>
        <v>9906.7983750000003</v>
      </c>
      <c r="CW44" s="368">
        <f>SUM(CS44,CU44)</f>
        <v>59030757.772057123</v>
      </c>
      <c r="CX44" s="368">
        <f>IFERROR(CY44/$G44,0)</f>
        <v>0</v>
      </c>
      <c r="CY44" s="369">
        <f>SUMIF(LEVEL1!$B:$B,LEVEL_2!$B44,LEVEL1!EL:EL)</f>
        <v>0</v>
      </c>
      <c r="CZ44" s="370"/>
      <c r="DA44" s="370"/>
      <c r="DB44" s="370"/>
      <c r="DC44" s="370"/>
      <c r="DD44" s="367">
        <f>IFERROR(DE44/$G44,0)</f>
        <v>0</v>
      </c>
      <c r="DE44" s="368">
        <f>SUMIF(LEVEL1!$B:$B,LEVEL_2!$B44,LEVEL1!EP:EP)</f>
        <v>0</v>
      </c>
      <c r="DF44" s="368">
        <f>IFERROR(DG44/$G44,0)</f>
        <v>1000</v>
      </c>
      <c r="DG44" s="368">
        <f>SUMIF(LEVEL1!$B:$B,LEVEL_2!$B44,LEVEL1!ER:ER)</f>
        <v>5958611</v>
      </c>
      <c r="DH44" s="368">
        <f>IFERROR(DI44/$G44,0)</f>
        <v>2500</v>
      </c>
      <c r="DI44" s="368">
        <f>SUMIF(LEVEL1!$B:$B,LEVEL_2!$B44,LEVEL1!ET:ET)</f>
        <v>14896527.5</v>
      </c>
      <c r="DJ44" s="368">
        <f>IFERROR(DK44/$G44,0)</f>
        <v>480</v>
      </c>
      <c r="DK44" s="368">
        <f>SUMIF(LEVEL1!$B:$B,LEVEL_2!$B44,LEVEL1!EV:EV)</f>
        <v>2860133.28</v>
      </c>
      <c r="DL44" s="368">
        <f>IFERROR(DM44/$G44,0)</f>
        <v>3980.0000000000005</v>
      </c>
      <c r="DM44" s="368">
        <f>SUM(DE44,DG44,DI44,DK44)</f>
        <v>23715271.780000001</v>
      </c>
      <c r="DN44" s="368">
        <f>IFERROR(DO44/$G44,0)</f>
        <v>472.21697499999999</v>
      </c>
      <c r="DO44" s="368">
        <f>SUMIF(LEVEL1!$B:$B,LEVEL_2!$B44,LEVEL1!EZ:EZ)</f>
        <v>2813757.2616217248</v>
      </c>
      <c r="DP44" s="368">
        <f>IFERROR(DQ44/$G44,0)</f>
        <v>4452.2169750000003</v>
      </c>
      <c r="DQ44" s="368">
        <f>SUM(DM44,DO44)</f>
        <v>26529029.041621726</v>
      </c>
      <c r="DR44" s="368">
        <f>IFERROR(DS44/$G44,0)</f>
        <v>0</v>
      </c>
      <c r="DS44" s="369">
        <f>SUMIF(LEVEL1!$B:$B,LEVEL_2!$B44,LEVEL1!FF:FF)</f>
        <v>0</v>
      </c>
      <c r="DT44" s="370"/>
      <c r="DU44" s="370"/>
      <c r="DV44" s="370"/>
      <c r="DW44" s="370"/>
      <c r="DX44" s="367">
        <f>IFERROR(DY44/$G44,0)</f>
        <v>0</v>
      </c>
      <c r="DY44" s="368">
        <f>SUMIF(LEVEL1!$B:$B,LEVEL_2!$B44,LEVEL1!FJ:FJ)</f>
        <v>0</v>
      </c>
      <c r="DZ44" s="368">
        <f>IFERROR(EA44/$G44,0)</f>
        <v>1650</v>
      </c>
      <c r="EA44" s="368">
        <f>SUMIF(LEVEL1!$B:$B,LEVEL_2!$B44,LEVEL1!FL:FL)</f>
        <v>9831708.1500000004</v>
      </c>
      <c r="EB44" s="368">
        <f>IFERROR(EC44/$G44,0)</f>
        <v>6050</v>
      </c>
      <c r="EC44" s="368">
        <f>SUMIF(LEVEL1!$B:$B,LEVEL_2!$B44,LEVEL1!FN:FN)</f>
        <v>36049596.549999997</v>
      </c>
      <c r="ED44" s="368">
        <f>IFERROR(EE44/$G44,0)</f>
        <v>220</v>
      </c>
      <c r="EE44" s="368">
        <f>SUMIF(LEVEL1!$B:$B,LEVEL_2!$B44,LEVEL1!FP:FP)</f>
        <v>1310894.42</v>
      </c>
      <c r="EF44" s="368">
        <f>IFERROR(EG44/$G44,0)</f>
        <v>7920</v>
      </c>
      <c r="EG44" s="368">
        <f>SUM(DY44,EA44,EC44,EE44)</f>
        <v>47192199.119999997</v>
      </c>
      <c r="EH44" s="368">
        <f>IFERROR(EI44/$G44,0)</f>
        <v>633.39746989539765</v>
      </c>
      <c r="EI44" s="368">
        <f>SUMIF(LEVEL1!$B:$B,LEVEL_2!$B44,LEVEL1!FT:FT)</f>
        <v>3774169.1314908853</v>
      </c>
      <c r="EJ44" s="368">
        <f>IFERROR(EK44/$G44,0)</f>
        <v>8553.3974698953971</v>
      </c>
      <c r="EK44" s="368">
        <f>SUM(EG44,EI44)</f>
        <v>50966368.251490884</v>
      </c>
      <c r="EL44" s="368">
        <f>IFERROR(EM44/$G44,0)</f>
        <v>0</v>
      </c>
      <c r="EM44" s="369">
        <f>SUMIF(LEVEL1!$B:$B,LEVEL_2!$B44,LEVEL1!FZ:FZ)</f>
        <v>0</v>
      </c>
      <c r="EN44" s="370"/>
      <c r="EO44" s="370"/>
      <c r="EP44" s="370"/>
      <c r="EQ44" s="370"/>
      <c r="ER44" s="367">
        <f>IFERROR(ES44/$G44,0)</f>
        <v>0</v>
      </c>
      <c r="ES44" s="368">
        <f>SUMIF(LEVEL1!$B:$B,LEVEL_2!$B44,LEVEL1!GD:GD)</f>
        <v>0</v>
      </c>
      <c r="ET44" s="368">
        <f>IFERROR(EU44/$G44,0)</f>
        <v>35000</v>
      </c>
      <c r="EU44" s="368">
        <f>SUMIF(LEVEL1!$B:$B,LEVEL_2!$B44,LEVEL1!GF:GF)</f>
        <v>208551385</v>
      </c>
      <c r="EV44" s="368">
        <f>IFERROR(EW44/$G44,0)</f>
        <v>5000</v>
      </c>
      <c r="EW44" s="368">
        <f>SUMIF(LEVEL1!$B:$B,LEVEL_2!$B44,LEVEL1!GH:GH)</f>
        <v>29793055</v>
      </c>
      <c r="EX44" s="368">
        <f>IFERROR(EY44/$G44,0)</f>
        <v>0</v>
      </c>
      <c r="EY44" s="368">
        <f>SUMIF(LEVEL1!$B:$B,LEVEL_2!$B44,LEVEL1!GJ:GJ)</f>
        <v>0</v>
      </c>
      <c r="EZ44" s="368">
        <f>IFERROR(FA44/$G44,0)</f>
        <v>40000</v>
      </c>
      <c r="FA44" s="368">
        <f>SUM(ES44,EU44,EW44,EY44)</f>
        <v>238344440</v>
      </c>
      <c r="FB44" s="368">
        <f>IFERROR(FC44/$G44,0)</f>
        <v>7931.1931250000016</v>
      </c>
      <c r="FC44" s="368">
        <f>SUMIF(LEVEL1!$B:$B,LEVEL_2!$B44,LEVEL1!GN:GN)</f>
        <v>47258894.597749382</v>
      </c>
      <c r="FD44" s="368">
        <f>IFERROR(FE44/$G44,0)</f>
        <v>47931.193124999998</v>
      </c>
      <c r="FE44" s="368">
        <f>SUM(FA44,FC44)</f>
        <v>285603334.59774935</v>
      </c>
      <c r="FF44" s="368">
        <f>IFERROR(FG44/$G44,0)</f>
        <v>0</v>
      </c>
      <c r="FG44" s="369">
        <f>SUMIF(LEVEL1!$B:$B,LEVEL_2!$B44,LEVEL1!GT:GT)</f>
        <v>0</v>
      </c>
      <c r="FH44" s="370"/>
      <c r="FI44" s="370"/>
      <c r="FJ44" s="370"/>
      <c r="FK44" s="370"/>
      <c r="FL44" s="367">
        <f>IFERROR(FM44/$G44,0)</f>
        <v>0</v>
      </c>
      <c r="FM44" s="368">
        <f>SUMIF(LEVEL1!$B:$B,LEVEL_2!$B44,LEVEL1!GX:GX)</f>
        <v>0</v>
      </c>
      <c r="FN44" s="368">
        <f>IFERROR(FO44/$G44,0)</f>
        <v>522.50162069271812</v>
      </c>
      <c r="FO44" s="368">
        <f>SUMIF(LEVEL1!$B:$B,LEVEL_2!$B44,LEVEL1!GZ:GZ)</f>
        <v>3113383.9045774578</v>
      </c>
      <c r="FP44" s="368">
        <f>IFERROR(FQ44/$G44,0)</f>
        <v>4370</v>
      </c>
      <c r="FQ44" s="368">
        <f>SUMIF(LEVEL1!$B:$B,LEVEL_2!$B44,LEVEL1!HB:HB)</f>
        <v>26039130.07</v>
      </c>
      <c r="FR44" s="368">
        <f>IFERROR(FS44/$G44,0)</f>
        <v>0</v>
      </c>
      <c r="FS44" s="368">
        <f>SUMIF(LEVEL1!$B:$B,LEVEL_2!$B44,LEVEL1!HD:HD)</f>
        <v>0</v>
      </c>
      <c r="FT44" s="368">
        <f>IFERROR(FU44/$G44,0)</f>
        <v>4892.5016206927185</v>
      </c>
      <c r="FU44" s="368">
        <f>SUM(FM44,FO44,FQ44,FS44)</f>
        <v>29152513.974577457</v>
      </c>
      <c r="FV44" s="368">
        <f>IFERROR(FW44/$G44,0)</f>
        <v>490.25079815207437</v>
      </c>
      <c r="FW44" s="368">
        <f>SUMIF(LEVEL1!$B:$B,LEVEL_2!$B44,LEVEL1!HH:HH)</f>
        <v>2921213.79862773</v>
      </c>
      <c r="FX44" s="368">
        <f>IFERROR(FY44/$G44,0)</f>
        <v>5382.7524188447924</v>
      </c>
      <c r="FY44" s="368">
        <f>SUM(FU44,FW44)</f>
        <v>32073727.773205187</v>
      </c>
      <c r="FZ44" s="368">
        <f>IFERROR(GA44/$G44,0)</f>
        <v>0</v>
      </c>
      <c r="GA44" s="369">
        <f>SUMIF(LEVEL1!$B:$B,LEVEL_2!$B44,LEVEL1!HN:HN)</f>
        <v>0</v>
      </c>
      <c r="GB44" s="370"/>
      <c r="GC44" s="370"/>
      <c r="GD44" s="370"/>
      <c r="GE44" s="370"/>
      <c r="GF44" s="367">
        <f>IFERROR(GG44/$G44,0)</f>
        <v>0</v>
      </c>
      <c r="GG44" s="368">
        <f>SUMIF(LEVEL1!$B:$B,LEVEL_2!$B44,LEVEL1!HR:HR)</f>
        <v>0</v>
      </c>
      <c r="GH44" s="368">
        <f>IFERROR(GI44/$G44,0)</f>
        <v>0</v>
      </c>
      <c r="GI44" s="368">
        <f>SUMIF(LEVEL1!$B:$B,LEVEL_2!$B44,LEVEL1!HT:HT)</f>
        <v>0</v>
      </c>
      <c r="GJ44" s="368">
        <f>IFERROR(GK44/$G44,0)</f>
        <v>0</v>
      </c>
      <c r="GK44" s="368">
        <f>SUMIF(LEVEL1!$B:$B,LEVEL_2!$B44,LEVEL1!HV:HV)</f>
        <v>0</v>
      </c>
      <c r="GL44" s="368">
        <f>IFERROR(GM44/$G44,0)</f>
        <v>0</v>
      </c>
      <c r="GM44" s="368">
        <f>SUMIF(LEVEL1!$B:$B,LEVEL_2!$B44,LEVEL1!HX:HX)</f>
        <v>0</v>
      </c>
      <c r="GN44" s="368">
        <f>IFERROR(GO44/$G44,0)</f>
        <v>0</v>
      </c>
      <c r="GO44" s="368">
        <f>SUM(GG44,GI44,GK44,GM44)</f>
        <v>0</v>
      </c>
      <c r="GP44" s="368">
        <f>IFERROR(GQ44/$G44,0)</f>
        <v>0</v>
      </c>
      <c r="GQ44" s="368">
        <f>SUMIF(LEVEL1!$B:$B,LEVEL_2!$B44,LEVEL1!IB:IB)</f>
        <v>0</v>
      </c>
      <c r="GR44" s="368">
        <f>IFERROR(GS44/$G44,0)</f>
        <v>0</v>
      </c>
      <c r="GS44" s="368">
        <f>SUM(GO44,GQ44)</f>
        <v>0</v>
      </c>
      <c r="GT44" s="368">
        <f>IFERROR(GU44/$G44,0)</f>
        <v>0</v>
      </c>
      <c r="GU44" s="369">
        <f>SUMIF(LEVEL1!$B:$B,LEVEL_2!$B44,LEVEL1!IH:IH)</f>
        <v>0</v>
      </c>
      <c r="GV44" s="370"/>
      <c r="GW44" s="370"/>
      <c r="GX44" s="370"/>
      <c r="GY44" s="370"/>
      <c r="GZ44" s="367">
        <f>IFERROR(HA44/$G44,0)</f>
        <v>0</v>
      </c>
      <c r="HA44" s="368">
        <f>SUMIF(LEVEL1!$B:$B,LEVEL_2!$B44,LEVEL1!IL:IL)</f>
        <v>0</v>
      </c>
      <c r="HB44" s="368">
        <f>IFERROR(HC44/$G44,0)</f>
        <v>0</v>
      </c>
      <c r="HC44" s="368">
        <f>SUMIF(LEVEL1!$B:$B,LEVEL_2!$B44,LEVEL1!IN:IN)</f>
        <v>0</v>
      </c>
      <c r="HD44" s="368">
        <f>IFERROR(HE44/$G44,0)</f>
        <v>0</v>
      </c>
      <c r="HE44" s="368">
        <f>SUMIF(LEVEL1!$B:$B,LEVEL_2!$B44,LEVEL1!IP:IP)</f>
        <v>0</v>
      </c>
      <c r="HF44" s="368">
        <f>IFERROR(HG44/$G44,0)</f>
        <v>0</v>
      </c>
      <c r="HG44" s="368">
        <f>SUMIF(LEVEL1!$B:$B,LEVEL_2!$B44,LEVEL1!IR:IR)</f>
        <v>0</v>
      </c>
      <c r="HH44" s="368">
        <f>IFERROR(HI44/$G44,0)</f>
        <v>0</v>
      </c>
      <c r="HI44" s="368">
        <f>SUM(HA44,HC44,HE44,HG44)</f>
        <v>0</v>
      </c>
      <c r="HJ44" s="368">
        <f>IFERROR(HK44/$G44,0)</f>
        <v>0</v>
      </c>
      <c r="HK44" s="368">
        <f>SUMIF(LEVEL1!$B:$B,LEVEL_2!$B44,LEVEL1!IV:IV)</f>
        <v>0</v>
      </c>
      <c r="HL44" s="368">
        <f>IFERROR(HM44/$G44,0)</f>
        <v>0</v>
      </c>
      <c r="HM44" s="368">
        <f>SUM(HI44,HK44)</f>
        <v>0</v>
      </c>
      <c r="HN44" s="368">
        <f>IFERROR(HO44/$G44,0)</f>
        <v>0</v>
      </c>
      <c r="HO44" s="369">
        <f>SUMIF(LEVEL1!$B:$B,LEVEL_2!$B44,LEVEL1!JB:JB)</f>
        <v>0</v>
      </c>
      <c r="HP44" s="370"/>
      <c r="HQ44" s="370"/>
      <c r="HR44" s="370"/>
      <c r="HS44" s="370"/>
      <c r="HT44" s="367">
        <f>IFERROR(HU44/$G44,0)</f>
        <v>0</v>
      </c>
      <c r="HU44" s="368">
        <f>SUMIF(LEVEL1!$B:$B,LEVEL_2!$B44,LEVEL1!JF:JF)</f>
        <v>0</v>
      </c>
      <c r="HV44" s="368">
        <f>IFERROR(HW44/$G44,0)</f>
        <v>0</v>
      </c>
      <c r="HW44" s="368">
        <f>SUMIF(LEVEL1!$B:$B,LEVEL_2!$B44,LEVEL1!JH:JH)</f>
        <v>0</v>
      </c>
      <c r="HX44" s="368">
        <f>IFERROR(HY44/$G44,0)</f>
        <v>0</v>
      </c>
      <c r="HY44" s="368">
        <f>SUMIF(LEVEL1!$B:$B,LEVEL_2!$B44,LEVEL1!JJ:JJ)</f>
        <v>0</v>
      </c>
      <c r="HZ44" s="368">
        <f>IFERROR(IA44/$G44,0)</f>
        <v>0</v>
      </c>
      <c r="IA44" s="368">
        <f>SUMIF(LEVEL1!$B:$B,LEVEL_2!$B44,LEVEL1!JL:JL)</f>
        <v>0</v>
      </c>
      <c r="IB44" s="368">
        <f>IFERROR(IC44/$G44,0)</f>
        <v>0</v>
      </c>
      <c r="IC44" s="368">
        <f>SUM(HU44,HW44,HY44,IA44)</f>
        <v>0</v>
      </c>
      <c r="ID44" s="368">
        <f>IFERROR(IE44/$G44,0)</f>
        <v>0</v>
      </c>
      <c r="IE44" s="368">
        <f>SUMIF(LEVEL1!$B:$B,LEVEL_2!$B44,LEVEL1!JP:JP)</f>
        <v>0</v>
      </c>
      <c r="IF44" s="368">
        <f>IFERROR(IG44/$G44,0)</f>
        <v>0</v>
      </c>
      <c r="IG44" s="368">
        <f>SUM(IC44,IE44)</f>
        <v>0</v>
      </c>
      <c r="IH44" s="368">
        <f>IFERROR(II44/$G44,0)</f>
        <v>0</v>
      </c>
      <c r="II44" s="369">
        <f>SUMIF(LEVEL1!$B:$B,LEVEL_2!$B44,LEVEL1!JV:JV)</f>
        <v>0</v>
      </c>
      <c r="IJ44" s="370"/>
      <c r="IK44" s="370"/>
      <c r="IL44" s="370"/>
      <c r="IM44" s="370"/>
      <c r="IN44" s="367">
        <f>IFERROR(IO44/$G44,0)</f>
        <v>0</v>
      </c>
      <c r="IO44" s="368">
        <f>SUMIF(LEVEL1!$B:$B,LEVEL_2!$B44,LEVEL1!JZ:JZ)</f>
        <v>0</v>
      </c>
      <c r="IP44" s="368">
        <f>IFERROR(IQ44/$G44,0)</f>
        <v>0</v>
      </c>
      <c r="IQ44" s="368">
        <f>SUMIF(LEVEL1!$B:$B,LEVEL_2!$B44,LEVEL1!KB:KB)</f>
        <v>0</v>
      </c>
      <c r="IR44" s="368">
        <f>IFERROR(IS44/$G44,0)</f>
        <v>0</v>
      </c>
      <c r="IS44" s="368">
        <f>SUMIF(LEVEL1!$B:$B,LEVEL_2!$B44,LEVEL1!KD:KD)</f>
        <v>0</v>
      </c>
      <c r="IT44" s="368">
        <f>IFERROR(IU44/$G44,0)</f>
        <v>0</v>
      </c>
      <c r="IU44" s="368">
        <f>SUMIF(LEVEL1!$B:$B,LEVEL_2!$B44,LEVEL1!KF:KF)</f>
        <v>0</v>
      </c>
      <c r="IV44" s="368">
        <f>IFERROR(IW44/$G44,0)</f>
        <v>0</v>
      </c>
      <c r="IW44" s="368">
        <f>SUM(IO44,IQ44,IS44,IU44)</f>
        <v>0</v>
      </c>
      <c r="IX44" s="368">
        <f>IFERROR(IY44/$G44,0)</f>
        <v>0</v>
      </c>
      <c r="IY44" s="368">
        <f>SUMIF(LEVEL1!$B:$B,LEVEL_2!$B44,LEVEL1!KJ:KJ)</f>
        <v>0</v>
      </c>
      <c r="IZ44" s="368">
        <f>IFERROR(JA44/$G44,0)</f>
        <v>0</v>
      </c>
      <c r="JA44" s="368">
        <f>SUM(IW44,IY44)</f>
        <v>0</v>
      </c>
      <c r="JB44" s="368">
        <f>IFERROR(JC44/$G44,0)</f>
        <v>0</v>
      </c>
      <c r="JC44" s="369">
        <f>SUMIF(LEVEL1!$B:$B,LEVEL_2!$B44,LEVEL1!KP:KP)</f>
        <v>0</v>
      </c>
      <c r="JD44" s="370"/>
      <c r="JE44" s="370"/>
      <c r="JF44" s="370"/>
      <c r="JG44" s="370"/>
      <c r="JH44" s="367">
        <f>IFERROR(JI44/$G44,0)</f>
        <v>0</v>
      </c>
      <c r="JI44" s="368">
        <f>SUMIF(LEVEL1!$B:$B,LEVEL_2!$B44,LEVEL1!KT:KT)</f>
        <v>0</v>
      </c>
      <c r="JJ44" s="368">
        <f>IFERROR(JK44/$G44,0)</f>
        <v>0</v>
      </c>
      <c r="JK44" s="368">
        <f>SUMIF(LEVEL1!$B:$B,LEVEL_2!$B44,LEVEL1!KV:KV)</f>
        <v>0</v>
      </c>
      <c r="JL44" s="368">
        <f>IFERROR(JM44/$G44,0)</f>
        <v>0</v>
      </c>
      <c r="JM44" s="368">
        <f>SUMIF(LEVEL1!$B:$B,LEVEL_2!$B44,LEVEL1!KX:KX)</f>
        <v>0</v>
      </c>
      <c r="JN44" s="368">
        <f>IFERROR(JO44/$G44,0)</f>
        <v>0</v>
      </c>
      <c r="JO44" s="368">
        <f>SUMIF(LEVEL1!$B:$B,LEVEL_2!$B44,LEVEL1!KZ:KZ)</f>
        <v>0</v>
      </c>
      <c r="JP44" s="368">
        <f>IFERROR(JQ44/$G44,0)</f>
        <v>0</v>
      </c>
      <c r="JQ44" s="368">
        <f>SUM(JI44,JK44,JM44,JO44)</f>
        <v>0</v>
      </c>
      <c r="JR44" s="368">
        <f>IFERROR(JS44/$G44,0)</f>
        <v>0</v>
      </c>
      <c r="JS44" s="368">
        <f>SUMIF(LEVEL1!$B:$B,LEVEL_2!$B44,LEVEL1!LD:LD)</f>
        <v>0</v>
      </c>
      <c r="JT44" s="368">
        <f>IFERROR(JU44/$G44,0)</f>
        <v>0</v>
      </c>
      <c r="JU44" s="368">
        <f>SUM(JQ44,JS44)</f>
        <v>0</v>
      </c>
      <c r="JV44" s="368">
        <f>IFERROR(JW44/$G44,0)</f>
        <v>0</v>
      </c>
      <c r="JW44" s="369">
        <f>SUMIF(LEVEL1!$B:$B,LEVEL_2!$B44,LEVEL1!LJ:LJ)</f>
        <v>0</v>
      </c>
      <c r="JX44" s="370"/>
      <c r="JY44" s="370"/>
      <c r="JZ44" s="370"/>
      <c r="KA44" s="370"/>
      <c r="KB44" s="367">
        <f>IFERROR(KC44/$G44,0)</f>
        <v>0</v>
      </c>
      <c r="KC44" s="368">
        <f>SUMIF(LEVEL1!$B:$B,LEVEL_2!$B44,LEVEL1!LN:LN)</f>
        <v>0</v>
      </c>
      <c r="KD44" s="368">
        <f>IFERROR(KE44/$G44,0)</f>
        <v>0</v>
      </c>
      <c r="KE44" s="368">
        <f>SUMIF(LEVEL1!$B:$B,LEVEL_2!$B44,LEVEL1!LP:LP)</f>
        <v>0</v>
      </c>
      <c r="KF44" s="368">
        <f>IFERROR(KG44/$G44,0)</f>
        <v>0</v>
      </c>
      <c r="KG44" s="368">
        <f>SUMIF(LEVEL1!$B:$B,LEVEL_2!$B44,LEVEL1!LR:LR)</f>
        <v>0</v>
      </c>
      <c r="KH44" s="368">
        <f>IFERROR(KI44/$G44,0)</f>
        <v>0</v>
      </c>
      <c r="KI44" s="368">
        <f>SUMIF(LEVEL1!$B:$B,LEVEL_2!$B44,LEVEL1!LT:LT)</f>
        <v>0</v>
      </c>
      <c r="KJ44" s="368">
        <f>IFERROR(KK44/$G44,0)</f>
        <v>0</v>
      </c>
      <c r="KK44" s="368">
        <f>SUM(KC44,KE44,KG44,KI44)</f>
        <v>0</v>
      </c>
      <c r="KL44" s="368">
        <f>IFERROR(KM44/$G44,0)</f>
        <v>0</v>
      </c>
      <c r="KM44" s="368">
        <f>SUMIF(LEVEL1!$B:$B,LEVEL_2!$B44,LEVEL1!LX:LX)</f>
        <v>0</v>
      </c>
      <c r="KN44" s="368">
        <f>IFERROR(KO44/$G44,0)</f>
        <v>0</v>
      </c>
      <c r="KO44" s="368">
        <f>SUM(KK44,KM44)</f>
        <v>0</v>
      </c>
      <c r="KP44" s="368">
        <f>IFERROR(KQ44/$G44,0)</f>
        <v>0</v>
      </c>
      <c r="KQ44" s="369">
        <f>SUMIF(LEVEL1!$B:$B,LEVEL_2!$B44,LEVEL1!MD:MD)</f>
        <v>0</v>
      </c>
      <c r="KR44" s="370"/>
      <c r="KS44" s="370"/>
      <c r="KT44" s="370"/>
      <c r="KU44" s="370"/>
      <c r="KV44" s="367">
        <f>IFERROR(KW44/$G44,0)</f>
        <v>0</v>
      </c>
      <c r="KW44" s="368">
        <f>SUMIF(LEVEL1!$B:$B,LEVEL_2!$B44,LEVEL1!MH:MH)</f>
        <v>0</v>
      </c>
      <c r="KX44" s="368">
        <f>IFERROR(KY44/$G44,0)</f>
        <v>0</v>
      </c>
      <c r="KY44" s="368">
        <f>SUMIF(LEVEL1!$B:$B,LEVEL_2!$B44,LEVEL1!MJ:MJ)</f>
        <v>0</v>
      </c>
      <c r="KZ44" s="368">
        <f>IFERROR(LA44/$G44,0)</f>
        <v>0</v>
      </c>
      <c r="LA44" s="368">
        <f>SUMIF(LEVEL1!$B:$B,LEVEL_2!$B44,LEVEL1!ML:ML)</f>
        <v>0</v>
      </c>
      <c r="LB44" s="368">
        <f>IFERROR(LC44/$G44,0)</f>
        <v>0</v>
      </c>
      <c r="LC44" s="368">
        <f>SUMIF(LEVEL1!$B:$B,LEVEL_2!$B44,LEVEL1!MN:MN)</f>
        <v>0</v>
      </c>
      <c r="LD44" s="368">
        <f>IFERROR(LE44/$G44,0)</f>
        <v>0</v>
      </c>
      <c r="LE44" s="368">
        <f>SUM(KW44,KY44,LA44,LC44)</f>
        <v>0</v>
      </c>
      <c r="LF44" s="368">
        <f>IFERROR(LG44/$G44,0)</f>
        <v>0</v>
      </c>
      <c r="LG44" s="368">
        <f>SUMIF(LEVEL1!$B:$B,LEVEL_2!$B44,LEVEL1!MR:MR)</f>
        <v>0</v>
      </c>
      <c r="LH44" s="368">
        <f>IFERROR(LI44/$G44,0)</f>
        <v>0</v>
      </c>
      <c r="LI44" s="368">
        <f>SUM(LE44,LG44)</f>
        <v>0</v>
      </c>
      <c r="LJ44" s="368">
        <f>IFERROR(LK44/$G44,0)</f>
        <v>0</v>
      </c>
      <c r="LK44" s="369">
        <f>SUMIF(LEVEL1!$B:$B,LEVEL_2!$B44,LEVEL1!MX:MX)</f>
        <v>0</v>
      </c>
      <c r="LL44" s="370"/>
      <c r="LM44" s="370"/>
      <c r="LN44" s="370"/>
      <c r="LO44" s="370"/>
      <c r="LP44" s="367">
        <f>IFERROR(LQ44/$G44,0)</f>
        <v>0</v>
      </c>
      <c r="LQ44" s="368">
        <f>SUMIF(LEVEL1!$B:$B,LEVEL_2!$B44,LEVEL1!NB:NB)</f>
        <v>0</v>
      </c>
      <c r="LR44" s="368">
        <f>IFERROR(LS44/$G44,0)</f>
        <v>0</v>
      </c>
      <c r="LS44" s="368">
        <f>SUMIF(LEVEL1!$B:$B,LEVEL_2!$B44,LEVEL1!ND:ND)</f>
        <v>0</v>
      </c>
      <c r="LT44" s="368">
        <f>IFERROR(LU44/$G44,0)</f>
        <v>0</v>
      </c>
      <c r="LU44" s="368">
        <f>SUMIF(LEVEL1!$B:$B,LEVEL_2!$B44,LEVEL1!NF:NF)</f>
        <v>0</v>
      </c>
      <c r="LV44" s="368">
        <f>IFERROR(LW44/$G44,0)</f>
        <v>0</v>
      </c>
      <c r="LW44" s="368">
        <f>SUMIF(LEVEL1!$B:$B,LEVEL_2!$B44,LEVEL1!NH:NH)</f>
        <v>0</v>
      </c>
      <c r="LX44" s="368">
        <f>IFERROR(LY44/$G44,0)</f>
        <v>0</v>
      </c>
      <c r="LY44" s="368">
        <f>SUM(LQ44,LS44,LU44,LW44)</f>
        <v>0</v>
      </c>
      <c r="LZ44" s="368">
        <f>IFERROR(MA44/$G44,0)</f>
        <v>0</v>
      </c>
      <c r="MA44" s="368">
        <f>SUMIF(LEVEL1!$B:$B,LEVEL_2!$B44,LEVEL1!NL:NL)</f>
        <v>0</v>
      </c>
      <c r="MB44" s="368">
        <f>IFERROR(MC44/$G44,0)</f>
        <v>0</v>
      </c>
      <c r="MC44" s="368">
        <f>SUM(LY44,MA44)</f>
        <v>0</v>
      </c>
      <c r="MD44" s="368">
        <f>IFERROR(ME44/$G44,0)</f>
        <v>0</v>
      </c>
      <c r="ME44" s="369">
        <f>SUMIF(LEVEL1!$B:$B,LEVEL_2!$B44,LEVEL1!NR:NR)</f>
        <v>0</v>
      </c>
      <c r="MF44" s="370"/>
      <c r="MG44" s="370"/>
      <c r="MH44" s="370"/>
      <c r="MI44" s="370"/>
      <c r="MJ44" s="367">
        <f>IFERROR(MK44/$G44,0)</f>
        <v>0</v>
      </c>
      <c r="MK44" s="368">
        <f>SUMIF(LEVEL1!$B:$B,LEVEL_2!$B44,LEVEL1!NV:NV)</f>
        <v>0</v>
      </c>
      <c r="ML44" s="368">
        <f>IFERROR(MM44/$G44,0)</f>
        <v>0</v>
      </c>
      <c r="MM44" s="368">
        <f>SUMIF(LEVEL1!$B:$B,LEVEL_2!$B44,LEVEL1!NX:NX)</f>
        <v>0</v>
      </c>
      <c r="MN44" s="368">
        <f>IFERROR(MO44/$G44,0)</f>
        <v>0</v>
      </c>
      <c r="MO44" s="368">
        <f>SUMIF(LEVEL1!$B:$B,LEVEL_2!$B44,LEVEL1!NZ:NZ)</f>
        <v>0</v>
      </c>
      <c r="MP44" s="368">
        <f>IFERROR(MQ44/$G44,0)</f>
        <v>0</v>
      </c>
      <c r="MQ44" s="368">
        <f>SUMIF(LEVEL1!$B:$B,LEVEL_2!$B44,LEVEL1!OB:OB)</f>
        <v>0</v>
      </c>
      <c r="MR44" s="368">
        <f>IFERROR(MS44/$G44,0)</f>
        <v>0</v>
      </c>
      <c r="MS44" s="368">
        <f>SUM(MK44,MM44,MO44,MQ44)</f>
        <v>0</v>
      </c>
      <c r="MT44" s="368">
        <f>IFERROR(MU44/$G44,0)</f>
        <v>0</v>
      </c>
      <c r="MU44" s="368">
        <f>SUMIF(LEVEL1!$B:$B,LEVEL_2!$B44,LEVEL1!OF:OF)</f>
        <v>0</v>
      </c>
      <c r="MV44" s="368">
        <f>IFERROR(MW44/$G44,0)</f>
        <v>0</v>
      </c>
      <c r="MW44" s="368">
        <f>SUM(MS44,MU44)</f>
        <v>0</v>
      </c>
      <c r="MX44" s="368">
        <f>IFERROR(MY44/$G44,0)</f>
        <v>0</v>
      </c>
      <c r="MY44" s="369">
        <f>SUMIF(LEVEL1!$B:$B,LEVEL_2!$B44,LEVEL1!OL:OL)</f>
        <v>0</v>
      </c>
      <c r="MZ44" s="370"/>
      <c r="NA44" s="370"/>
      <c r="NB44" s="370"/>
      <c r="NC44" s="370"/>
      <c r="ND44" s="367">
        <f>IFERROR(NE44/$G44,0)</f>
        <v>0</v>
      </c>
      <c r="NE44" s="368">
        <f>SUMIF(LEVEL1!$B:$B,LEVEL_2!$B44,LEVEL1!OP:OP)</f>
        <v>0</v>
      </c>
      <c r="NF44" s="368">
        <f>IFERROR(NG44/$G44,0)</f>
        <v>0</v>
      </c>
      <c r="NG44" s="368">
        <f>SUMIF(LEVEL1!$B:$B,LEVEL_2!$B44,LEVEL1!OR:OR)</f>
        <v>0</v>
      </c>
      <c r="NH44" s="368">
        <f>IFERROR(NI44/$G44,0)</f>
        <v>0</v>
      </c>
      <c r="NI44" s="368">
        <f>SUMIF(LEVEL1!$B:$B,LEVEL_2!$B44,LEVEL1!OT:OT)</f>
        <v>0</v>
      </c>
      <c r="NJ44" s="368">
        <f>IFERROR(NK44/$G44,0)</f>
        <v>0</v>
      </c>
      <c r="NK44" s="368">
        <f>SUMIF(LEVEL1!$B:$B,LEVEL_2!$B44,LEVEL1!OV:OV)</f>
        <v>0</v>
      </c>
      <c r="NL44" s="368">
        <f>IFERROR(NM44/$G44,0)</f>
        <v>0</v>
      </c>
      <c r="NM44" s="368">
        <f>SUM(NE44,NG44,NI44,NK44)</f>
        <v>0</v>
      </c>
      <c r="NN44" s="368">
        <f>IFERROR(NO44/$G44,0)</f>
        <v>0</v>
      </c>
      <c r="NO44" s="368">
        <f>SUMIF(LEVEL1!$B:$B,LEVEL_2!$B44,LEVEL1!OZ:OZ)</f>
        <v>0</v>
      </c>
      <c r="NP44" s="368">
        <f>IFERROR(NQ44/$G44,0)</f>
        <v>0</v>
      </c>
      <c r="NQ44" s="368">
        <f>SUM(NM44,NO44)</f>
        <v>0</v>
      </c>
      <c r="NR44" s="368">
        <f>IFERROR(NS44/$G44,0)</f>
        <v>0</v>
      </c>
      <c r="NS44" s="369">
        <f>SUMIF(LEVEL1!$B:$B,LEVEL_2!$B44,LEVEL1!PF:PF)</f>
        <v>0</v>
      </c>
      <c r="NT44" s="370"/>
      <c r="NU44" s="370"/>
      <c r="NV44" s="370"/>
      <c r="NW44" s="370"/>
      <c r="NX44" s="367">
        <f>IFERROR(NY44/$G44,0)</f>
        <v>0</v>
      </c>
      <c r="NY44" s="368">
        <f>SUMIF(LEVEL1!$B:$B,LEVEL_2!$B44,LEVEL1!PJ:PJ)</f>
        <v>0</v>
      </c>
      <c r="NZ44" s="368">
        <f>IFERROR(OA44/$G44,0)</f>
        <v>0</v>
      </c>
      <c r="OA44" s="368">
        <f>SUMIF(LEVEL1!$B:$B,LEVEL_2!$B44,LEVEL1!PL:PL)</f>
        <v>0</v>
      </c>
      <c r="OB44" s="368">
        <f>IFERROR(OC44/$G44,0)</f>
        <v>0</v>
      </c>
      <c r="OC44" s="368">
        <f>SUMIF(LEVEL1!$B:$B,LEVEL_2!$B44,LEVEL1!PN:PN)</f>
        <v>0</v>
      </c>
      <c r="OD44" s="368">
        <f>IFERROR(OE44/$G44,0)</f>
        <v>0</v>
      </c>
      <c r="OE44" s="368">
        <f>SUMIF(LEVEL1!$B:$B,LEVEL_2!$B44,LEVEL1!PP:PP)</f>
        <v>0</v>
      </c>
      <c r="OF44" s="368">
        <f>IFERROR(OG44/$G44,0)</f>
        <v>0</v>
      </c>
      <c r="OG44" s="368">
        <f>SUM(NY44,OA44,OC44,OE44)</f>
        <v>0</v>
      </c>
      <c r="OH44" s="368">
        <f>IFERROR(OI44/$G44,0)</f>
        <v>0</v>
      </c>
      <c r="OI44" s="368">
        <f>SUMIF(LEVEL1!$B:$B,LEVEL_2!$B44,LEVEL1!PT:PT)</f>
        <v>0</v>
      </c>
      <c r="OJ44" s="368">
        <f>IFERROR(OK44/$G44,0)</f>
        <v>0</v>
      </c>
      <c r="OK44" s="368">
        <f>SUM(OG44,OI44)</f>
        <v>0</v>
      </c>
      <c r="OL44" s="368">
        <f>IFERROR(OM44/$G44,0)</f>
        <v>0</v>
      </c>
      <c r="OM44" s="369">
        <f>SUMIF(LEVEL1!$B:$B,LEVEL_2!$B44,LEVEL1!PZ:PZ)</f>
        <v>0</v>
      </c>
      <c r="ON44" s="370"/>
      <c r="OO44" s="370"/>
      <c r="OP44" s="370"/>
      <c r="OQ44" s="370"/>
      <c r="OR44" s="367">
        <f>IFERROR(OS44/$G44,0)</f>
        <v>0</v>
      </c>
      <c r="OS44" s="368">
        <f>SUMIF(LEVEL1!$B:$B,LEVEL_2!$B44,LEVEL1!QD:QD)</f>
        <v>0</v>
      </c>
      <c r="OT44" s="368">
        <f>IFERROR(OU44/$G44,0)</f>
        <v>0</v>
      </c>
      <c r="OU44" s="368">
        <f>SUMIF(LEVEL1!$B:$B,LEVEL_2!$B44,LEVEL1!QF:QF)</f>
        <v>0</v>
      </c>
      <c r="OV44" s="368">
        <f>IFERROR(OW44/$G44,0)</f>
        <v>0</v>
      </c>
      <c r="OW44" s="368">
        <f>SUMIF(LEVEL1!$B:$B,LEVEL_2!$B44,LEVEL1!QH:QH)</f>
        <v>0</v>
      </c>
      <c r="OX44" s="368">
        <f>IFERROR(OY44/$G44,0)</f>
        <v>0</v>
      </c>
      <c r="OY44" s="368">
        <f>SUMIF(LEVEL1!$B:$B,LEVEL_2!$B44,LEVEL1!QJ:QJ)</f>
        <v>0</v>
      </c>
      <c r="OZ44" s="368">
        <f>IFERROR(PA44/$G44,0)</f>
        <v>0</v>
      </c>
      <c r="PA44" s="368">
        <f>SUM(OS44,OU44,OW44,OY44)</f>
        <v>0</v>
      </c>
      <c r="PB44" s="368">
        <f>IFERROR(PC44/$G44,0)</f>
        <v>0</v>
      </c>
      <c r="PC44" s="368">
        <f>SUMIF(LEVEL1!$B:$B,LEVEL_2!$B44,LEVEL1!QN:QN)</f>
        <v>0</v>
      </c>
      <c r="PD44" s="368">
        <f>IFERROR(PE44/$G44,0)</f>
        <v>0</v>
      </c>
      <c r="PE44" s="368">
        <f>SUM(PA44,PC44)</f>
        <v>0</v>
      </c>
      <c r="PF44" s="368">
        <f>IFERROR(PG44/$G44,0)</f>
        <v>0</v>
      </c>
      <c r="PG44" s="369">
        <f>SUMIF(LEVEL1!$B:$B,LEVEL_2!$B44,LEVEL1!QT:QT)</f>
        <v>0</v>
      </c>
    </row>
    <row r="45" spans="2:423" s="282" customFormat="1" ht="24.75" hidden="1" customHeight="1" outlineLevel="1">
      <c r="B45" s="361" t="s">
        <v>87</v>
      </c>
      <c r="C45" s="362" t="s">
        <v>88</v>
      </c>
      <c r="D45" s="363"/>
      <c r="E45" s="364"/>
      <c r="F45" s="365" t="s">
        <v>89</v>
      </c>
      <c r="G45" s="366">
        <f>SUMIF(LEVEL1!$A:$A,LEVEL_2!$B45,LEVEL1!$I:$I)</f>
        <v>1712.2600000000002</v>
      </c>
      <c r="H45" s="367">
        <f t="shared" ref="H45:J74" si="218">IFERROR(I45/$G45,0)</f>
        <v>0</v>
      </c>
      <c r="I45" s="368">
        <f>SUMIF(LEVEL1!$B:$B,LEVEL_2!$B45,LEVEL1!AI:AI)</f>
        <v>0</v>
      </c>
      <c r="J45" s="368">
        <f t="shared" si="218"/>
        <v>3000</v>
      </c>
      <c r="K45" s="368">
        <f>SUMIF(LEVEL1!$B:$B,LEVEL_2!$B45,LEVEL1!AK:AK)</f>
        <v>5136780.0000000009</v>
      </c>
      <c r="L45" s="368">
        <f t="shared" ref="L45:L59" si="219">IFERROR(M45/$G45,0)</f>
        <v>9000</v>
      </c>
      <c r="M45" s="368">
        <f>SUMIF(LEVEL1!$B:$B,LEVEL_2!$B45,LEVEL1!AM:AM)</f>
        <v>15410340.000000002</v>
      </c>
      <c r="N45" s="368">
        <f t="shared" ref="N45:P59" si="220">IFERROR(O45/$G45,0)</f>
        <v>0</v>
      </c>
      <c r="O45" s="368">
        <f>SUMIF(LEVEL1!$B:$B,LEVEL_2!$B45,LEVEL1!AO:AO)</f>
        <v>0</v>
      </c>
      <c r="P45" s="368">
        <f t="shared" si="220"/>
        <v>12000</v>
      </c>
      <c r="Q45" s="368">
        <f t="shared" ref="Q45:Q74" si="221">SUM(I45,K45,M45,O45)</f>
        <v>20547120.000000004</v>
      </c>
      <c r="R45" s="368">
        <f t="shared" ref="R45:T59" si="222">IFERROR(S45/$G45,0)</f>
        <v>1421.8451250000001</v>
      </c>
      <c r="S45" s="368">
        <f>SUMIF(LEVEL1!$B:$B,LEVEL_2!$B45,LEVEL1!AS:AS)</f>
        <v>2434568.5337325004</v>
      </c>
      <c r="T45" s="368">
        <f t="shared" si="222"/>
        <v>13421.845125</v>
      </c>
      <c r="U45" s="368">
        <f t="shared" ref="U45:U74" si="223">SUM(Q45,S45)</f>
        <v>22981688.533732504</v>
      </c>
      <c r="V45" s="368">
        <f t="shared" ref="V45:V59" si="224">IFERROR(W45/$G45,0)</f>
        <v>0</v>
      </c>
      <c r="W45" s="369">
        <f>SUMIF(LEVEL1!$B:$B,LEVEL_2!$B45,LEVEL1!BD:BD)</f>
        <v>0</v>
      </c>
      <c r="X45" s="370"/>
      <c r="Y45" s="370"/>
      <c r="Z45" s="370"/>
      <c r="AA45" s="370"/>
      <c r="AB45" s="367">
        <f t="shared" ref="AB45:AB59" si="225">IFERROR(AC45/$G45,0)</f>
        <v>1053.6105257681688</v>
      </c>
      <c r="AC45" s="368">
        <f>SUMIF(LEVEL1!$B:$B,LEVEL_2!$B45,LEVEL1!BH:BH)</f>
        <v>1804055.1588518049</v>
      </c>
      <c r="AD45" s="368">
        <f t="shared" ref="AD45:AD59" si="226">IFERROR(AE45/$G45,0)</f>
        <v>2107.2210515363377</v>
      </c>
      <c r="AE45" s="368">
        <f>SUMIF(LEVEL1!$B:$B,LEVEL_2!$B45,LEVEL1!BJ:BJ)</f>
        <v>3608110.3177036098</v>
      </c>
      <c r="AF45" s="368">
        <f t="shared" ref="AF45:AF59" si="227">IFERROR(AG45/$G45,0)</f>
        <v>10144.307323424753</v>
      </c>
      <c r="AG45" s="368">
        <f>SUMIF(LEVEL1!$B:$B,LEVEL_2!$B45,LEVEL1!BL:BL)</f>
        <v>17369691.657607269</v>
      </c>
      <c r="AH45" s="368">
        <f t="shared" ref="AH45:AH59" si="228">IFERROR(AI45/$G45,0)</f>
        <v>0</v>
      </c>
      <c r="AI45" s="368">
        <f>SUMIF(LEVEL1!$B:$B,LEVEL_2!$B45,LEVEL1!BN:BN)</f>
        <v>0</v>
      </c>
      <c r="AJ45" s="368">
        <f t="shared" ref="AJ45:AJ59" si="229">IFERROR(AK45/$G45,0)</f>
        <v>13305.138900729258</v>
      </c>
      <c r="AK45" s="368">
        <f t="shared" ref="AK45:AK59" si="230">SUM(AC45,AE45,AG45,AI45)</f>
        <v>22781857.134162683</v>
      </c>
      <c r="AL45" s="368">
        <f t="shared" ref="AL45:AL59" si="231">IFERROR(AM45/$G45,0)</f>
        <v>1677.2836807980855</v>
      </c>
      <c r="AM45" s="368">
        <f>SUMIF(LEVEL1!$B:$B,LEVEL_2!$B45,LEVEL1!BR:BR)</f>
        <v>2871945.7552833301</v>
      </c>
      <c r="AN45" s="368">
        <f t="shared" ref="AN45:AN59" si="232">IFERROR(AO45/$G45,0)</f>
        <v>14982.422581527344</v>
      </c>
      <c r="AO45" s="368">
        <f t="shared" ref="AO45:AO59" si="233">SUM(AK45,AM45)</f>
        <v>25653802.889446013</v>
      </c>
      <c r="AP45" s="368">
        <f t="shared" ref="AP45:AP59" si="234">IFERROR(AQ45/$G45,0)</f>
        <v>0</v>
      </c>
      <c r="AQ45" s="369">
        <f>SUMIF(LEVEL1!$B:$B,LEVEL_2!$B45,LEVEL1!BX:BX)</f>
        <v>0</v>
      </c>
      <c r="AR45" s="370"/>
      <c r="AS45" s="370"/>
      <c r="AT45" s="370"/>
      <c r="AU45" s="370"/>
      <c r="AV45" s="367">
        <f t="shared" ref="AV45:AV59" si="235">IFERROR(AW45/$G45,0)</f>
        <v>0</v>
      </c>
      <c r="AW45" s="368">
        <f>SUMIF(LEVEL1!$B:$B,LEVEL_2!$B45,LEVEL1!CB:CB)</f>
        <v>0</v>
      </c>
      <c r="AX45" s="368">
        <f t="shared" ref="AX45:AX59" si="236">IFERROR(AY45/$G45,0)</f>
        <v>2100</v>
      </c>
      <c r="AY45" s="368">
        <f>SUMIF(LEVEL1!$B:$B,LEVEL_2!$B45,LEVEL1!CD:CD)</f>
        <v>3595746.0000000005</v>
      </c>
      <c r="AZ45" s="368">
        <f t="shared" ref="AZ45:AZ59" si="237">IFERROR(BA45/$G45,0)</f>
        <v>0</v>
      </c>
      <c r="BA45" s="368">
        <f>SUMIF(LEVEL1!$B:$B,LEVEL_2!$B45,LEVEL1!CF:CF)</f>
        <v>0</v>
      </c>
      <c r="BB45" s="368">
        <f t="shared" ref="BB45:BB59" si="238">IFERROR(BC45/$G45,0)</f>
        <v>8000</v>
      </c>
      <c r="BC45" s="368">
        <f>SUMIF(LEVEL1!$B:$B,LEVEL_2!$B45,LEVEL1!CH:CH)</f>
        <v>13698080.000000002</v>
      </c>
      <c r="BD45" s="368">
        <f t="shared" ref="BD45:BD59" si="239">IFERROR(BE45/$G45,0)</f>
        <v>10100</v>
      </c>
      <c r="BE45" s="368">
        <f t="shared" ref="BE45:BE59" si="240">SUM(AW45,AY45,BA45,BC45)</f>
        <v>17293826.000000004</v>
      </c>
      <c r="BF45" s="368">
        <f t="shared" ref="BF45:BF59" si="241">IFERROR(BG45/$G45,0)</f>
        <v>0</v>
      </c>
      <c r="BG45" s="368">
        <f>SUMIF(LEVEL1!$B:$B,LEVEL_2!$B45,LEVEL1!CL:CL)</f>
        <v>0</v>
      </c>
      <c r="BH45" s="368">
        <f t="shared" ref="BH45:BH59" si="242">IFERROR(BI45/$G45,0)</f>
        <v>10100</v>
      </c>
      <c r="BI45" s="368">
        <f t="shared" ref="BI45:BI59" si="243">SUM(BE45,BG45)</f>
        <v>17293826.000000004</v>
      </c>
      <c r="BJ45" s="368">
        <f t="shared" ref="BJ45:BJ59" si="244">IFERROR(BK45/$G45,0)</f>
        <v>0</v>
      </c>
      <c r="BK45" s="369">
        <f>SUMIF(LEVEL1!$B:$B,LEVEL_2!$B45,LEVEL1!CX:CX)</f>
        <v>0</v>
      </c>
      <c r="BL45" s="370"/>
      <c r="BM45" s="370"/>
      <c r="BN45" s="370"/>
      <c r="BO45" s="370"/>
      <c r="BP45" s="367">
        <f t="shared" ref="BP45:BP59" si="245">IFERROR(BQ45/$G45,0)</f>
        <v>0</v>
      </c>
      <c r="BQ45" s="368">
        <f>SUMIF(LEVEL1!$B:$B,LEVEL_2!$B45,LEVEL1!DB:DB)</f>
        <v>0</v>
      </c>
      <c r="BR45" s="368">
        <f t="shared" ref="BR45:BR59" si="246">IFERROR(BS45/$G45,0)</f>
        <v>3000</v>
      </c>
      <c r="BS45" s="368">
        <f>SUMIF(LEVEL1!$B:$B,LEVEL_2!$B45,LEVEL1!DD:DD)</f>
        <v>5136780.0000000009</v>
      </c>
      <c r="BT45" s="368">
        <f t="shared" ref="BT45:BT59" si="247">IFERROR(BU45/$G45,0)</f>
        <v>9000</v>
      </c>
      <c r="BU45" s="368">
        <f>SUMIF(LEVEL1!$B:$B,LEVEL_2!$B45,LEVEL1!DF:DF)</f>
        <v>15410340.000000002</v>
      </c>
      <c r="BV45" s="368">
        <f t="shared" ref="BV45:BV59" si="248">IFERROR(BW45/$G45,0)</f>
        <v>0</v>
      </c>
      <c r="BW45" s="368">
        <f>SUMIF(LEVEL1!$B:$B,LEVEL_2!$B45,LEVEL1!DH:DH)</f>
        <v>0</v>
      </c>
      <c r="BX45" s="368">
        <f t="shared" ref="BX45:BX59" si="249">IFERROR(BY45/$G45,0)</f>
        <v>12000</v>
      </c>
      <c r="BY45" s="368">
        <f t="shared" ref="BY45:BY59" si="250">SUM(BQ45,BS45,BU45,BW45)</f>
        <v>20547120.000000004</v>
      </c>
      <c r="BZ45" s="368">
        <f t="shared" ref="BZ45:BZ59" si="251">IFERROR(CA45/$G45,0)</f>
        <v>1421.8451250000001</v>
      </c>
      <c r="CA45" s="368">
        <f>SUMIF(LEVEL1!$B:$B,LEVEL_2!$B45,LEVEL1!DL:DL)</f>
        <v>2434568.5337325004</v>
      </c>
      <c r="CB45" s="368">
        <f t="shared" ref="CB45:CB59" si="252">IFERROR(CC45/$G45,0)</f>
        <v>13421.845125</v>
      </c>
      <c r="CC45" s="368">
        <f t="shared" ref="CC45:CC59" si="253">SUM(BY45,CA45)</f>
        <v>22981688.533732504</v>
      </c>
      <c r="CD45" s="368">
        <f t="shared" ref="CD45:CD59" si="254">IFERROR(CE45/$G45,0)</f>
        <v>0</v>
      </c>
      <c r="CE45" s="369">
        <f>SUMIF(LEVEL1!$B:$B,LEVEL_2!$B45,LEVEL1!DR:DR)</f>
        <v>0</v>
      </c>
      <c r="CF45" s="370"/>
      <c r="CG45" s="370"/>
      <c r="CH45" s="370"/>
      <c r="CI45" s="370"/>
      <c r="CJ45" s="367">
        <f t="shared" ref="CJ45:CJ59" si="255">IFERROR(CK45/$G45,0)</f>
        <v>0</v>
      </c>
      <c r="CK45" s="368">
        <f>SUMIF(LEVEL1!$B:$B,LEVEL_2!$B45,LEVEL1!DV:DV)</f>
        <v>0</v>
      </c>
      <c r="CL45" s="368">
        <f t="shared" ref="CL45:CL59" si="256">IFERROR(CM45/$G45,0)</f>
        <v>1500</v>
      </c>
      <c r="CM45" s="368">
        <f>SUMIF(LEVEL1!$B:$B,LEVEL_2!$B45,LEVEL1!DX:DX)</f>
        <v>2568390.0000000005</v>
      </c>
      <c r="CN45" s="368">
        <f t="shared" ref="CN45:CN59" si="257">IFERROR(CO45/$G45,0)</f>
        <v>5000</v>
      </c>
      <c r="CO45" s="368">
        <f>SUMIF(LEVEL1!$B:$B,LEVEL_2!$B45,LEVEL1!DZ:DZ)</f>
        <v>8561300.0000000019</v>
      </c>
      <c r="CP45" s="368">
        <f t="shared" ref="CP45:CP59" si="258">IFERROR(CQ45/$G45,0)</f>
        <v>0</v>
      </c>
      <c r="CQ45" s="368">
        <f>SUMIF(LEVEL1!$B:$B,LEVEL_2!$B45,LEVEL1!EB:EB)</f>
        <v>0</v>
      </c>
      <c r="CR45" s="368">
        <f t="shared" ref="CR45:CR59" si="259">IFERROR(CS45/$G45,0)</f>
        <v>6500</v>
      </c>
      <c r="CS45" s="368">
        <f t="shared" ref="CS45:CS59" si="260">SUM(CK45,CM45,CO45,CQ45)</f>
        <v>11129690.000000002</v>
      </c>
      <c r="CT45" s="368">
        <f t="shared" ref="CT45:CT59" si="261">IFERROR(CU45/$G45,0)</f>
        <v>754.20756250000011</v>
      </c>
      <c r="CU45" s="368">
        <f>SUMIF(LEVEL1!$B:$B,LEVEL_2!$B45,LEVEL1!EF:EF)</f>
        <v>1291399.4409662504</v>
      </c>
      <c r="CV45" s="368">
        <f t="shared" ref="CV45:CV59" si="262">IFERROR(CW45/$G45,0)</f>
        <v>7254.2075625000007</v>
      </c>
      <c r="CW45" s="368">
        <f t="shared" ref="CW45:CW59" si="263">SUM(CS45,CU45)</f>
        <v>12421089.440966252</v>
      </c>
      <c r="CX45" s="368">
        <f t="shared" ref="CX45:CX59" si="264">IFERROR(CY45/$G45,0)</f>
        <v>0</v>
      </c>
      <c r="CY45" s="369">
        <f>SUMIF(LEVEL1!$B:$B,LEVEL_2!$B45,LEVEL1!EL:EL)</f>
        <v>0</v>
      </c>
      <c r="CZ45" s="370"/>
      <c r="DA45" s="370"/>
      <c r="DB45" s="370"/>
      <c r="DC45" s="370"/>
      <c r="DD45" s="367">
        <f t="shared" ref="DD45:DD59" si="265">IFERROR(DE45/$G45,0)</f>
        <v>0</v>
      </c>
      <c r="DE45" s="368">
        <f>SUMIF(LEVEL1!$B:$B,LEVEL_2!$B45,LEVEL1!EP:EP)</f>
        <v>0</v>
      </c>
      <c r="DF45" s="368">
        <f t="shared" ref="DF45:DF59" si="266">IFERROR(DG45/$G45,0)</f>
        <v>3000</v>
      </c>
      <c r="DG45" s="368">
        <f>SUMIF(LEVEL1!$B:$B,LEVEL_2!$B45,LEVEL1!ER:ER)</f>
        <v>5136780.0000000009</v>
      </c>
      <c r="DH45" s="368">
        <f t="shared" ref="DH45:DH59" si="267">IFERROR(DI45/$G45,0)</f>
        <v>4000</v>
      </c>
      <c r="DI45" s="368">
        <f>SUMIF(LEVEL1!$B:$B,LEVEL_2!$B45,LEVEL1!ET:ET)</f>
        <v>6849040.0000000009</v>
      </c>
      <c r="DJ45" s="368">
        <f t="shared" ref="DJ45:DJ59" si="268">IFERROR(DK45/$G45,0)</f>
        <v>970</v>
      </c>
      <c r="DK45" s="368">
        <f>SUMIF(LEVEL1!$B:$B,LEVEL_2!$B45,LEVEL1!EV:EV)</f>
        <v>1660892.2000000002</v>
      </c>
      <c r="DL45" s="368">
        <f t="shared" ref="DL45:DL59" si="269">IFERROR(DM45/$G45,0)</f>
        <v>7970.0000000000009</v>
      </c>
      <c r="DM45" s="368">
        <f t="shared" ref="DM45:DM59" si="270">SUM(DE45,DG45,DI45,DK45)</f>
        <v>13646712.200000003</v>
      </c>
      <c r="DN45" s="368">
        <f t="shared" ref="DN45:DN59" si="271">IFERROR(DO45/$G45,0)</f>
        <v>1072.9680249999999</v>
      </c>
      <c r="DO45" s="368">
        <f>SUMIF(LEVEL1!$B:$B,LEVEL_2!$B45,LEVEL1!EZ:EZ)</f>
        <v>1837200.2304865001</v>
      </c>
      <c r="DP45" s="368">
        <f t="shared" ref="DP45:DP59" si="272">IFERROR(DQ45/$G45,0)</f>
        <v>9042.9680250000019</v>
      </c>
      <c r="DQ45" s="368">
        <f t="shared" ref="DQ45:DQ59" si="273">SUM(DM45,DO45)</f>
        <v>15483912.430486504</v>
      </c>
      <c r="DR45" s="368">
        <f t="shared" ref="DR45:DR59" si="274">IFERROR(DS45/$G45,0)</f>
        <v>0</v>
      </c>
      <c r="DS45" s="369">
        <f>SUMIF(LEVEL1!$B:$B,LEVEL_2!$B45,LEVEL1!FF:FF)</f>
        <v>0</v>
      </c>
      <c r="DT45" s="370"/>
      <c r="DU45" s="370"/>
      <c r="DV45" s="370"/>
      <c r="DW45" s="370"/>
      <c r="DX45" s="367">
        <f t="shared" ref="DX45:DX59" si="275">IFERROR(DY45/$G45,0)</f>
        <v>0</v>
      </c>
      <c r="DY45" s="368">
        <f>SUMIF(LEVEL1!$B:$B,LEVEL_2!$B45,LEVEL1!FJ:FJ)</f>
        <v>0</v>
      </c>
      <c r="DZ45" s="368">
        <f t="shared" ref="DZ45:DZ59" si="276">IFERROR(EA45/$G45,0)</f>
        <v>3000</v>
      </c>
      <c r="EA45" s="368">
        <f>SUMIF(LEVEL1!$B:$B,LEVEL_2!$B45,LEVEL1!FL:FL)</f>
        <v>5136780.0000000009</v>
      </c>
      <c r="EB45" s="368">
        <f t="shared" ref="EB45:EB59" si="277">IFERROR(EC45/$G45,0)</f>
        <v>9000</v>
      </c>
      <c r="EC45" s="368">
        <f>SUMIF(LEVEL1!$B:$B,LEVEL_2!$B45,LEVEL1!FN:FN)</f>
        <v>15410340.000000002</v>
      </c>
      <c r="ED45" s="368">
        <f t="shared" ref="ED45:ED59" si="278">IFERROR(EE45/$G45,0)</f>
        <v>0</v>
      </c>
      <c r="EE45" s="368">
        <f>SUMIF(LEVEL1!$B:$B,LEVEL_2!$B45,LEVEL1!FP:FP)</f>
        <v>0</v>
      </c>
      <c r="EF45" s="368">
        <f t="shared" ref="EF45:EF59" si="279">IFERROR(EG45/$G45,0)</f>
        <v>12000</v>
      </c>
      <c r="EG45" s="368">
        <f t="shared" ref="EG45:EG59" si="280">SUM(DY45,EA45,EC45,EE45)</f>
        <v>20547120.000000004</v>
      </c>
      <c r="EH45" s="368">
        <f t="shared" ref="EH45:EH59" si="281">IFERROR(EI45/$G45,0)</f>
        <v>959.69313620514788</v>
      </c>
      <c r="EI45" s="368">
        <f>SUMIF(LEVEL1!$B:$B,LEVEL_2!$B45,LEVEL1!FT:FT)</f>
        <v>1643244.1693986268</v>
      </c>
      <c r="EJ45" s="368">
        <f t="shared" ref="EJ45:EJ59" si="282">IFERROR(EK45/$G45,0)</f>
        <v>12959.693136205149</v>
      </c>
      <c r="EK45" s="368">
        <f t="shared" ref="EK45:EK59" si="283">SUM(EG45,EI45)</f>
        <v>22190364.169398632</v>
      </c>
      <c r="EL45" s="368">
        <f t="shared" ref="EL45:EL59" si="284">IFERROR(EM45/$G45,0)</f>
        <v>0</v>
      </c>
      <c r="EM45" s="369">
        <f>SUMIF(LEVEL1!$B:$B,LEVEL_2!$B45,LEVEL1!FZ:FZ)</f>
        <v>0</v>
      </c>
      <c r="EN45" s="370"/>
      <c r="EO45" s="370"/>
      <c r="EP45" s="370"/>
      <c r="EQ45" s="370"/>
      <c r="ER45" s="367">
        <f t="shared" ref="ER45:ER59" si="285">IFERROR(ES45/$G45,0)</f>
        <v>1500</v>
      </c>
      <c r="ES45" s="368">
        <f>SUMIF(LEVEL1!$B:$B,LEVEL_2!$B45,LEVEL1!GD:GD)</f>
        <v>2568390.0000000005</v>
      </c>
      <c r="ET45" s="368">
        <f t="shared" ref="ET45:ET59" si="286">IFERROR(EU45/$G45,0)</f>
        <v>4000</v>
      </c>
      <c r="EU45" s="368">
        <f>SUMIF(LEVEL1!$B:$B,LEVEL_2!$B45,LEVEL1!GF:GF)</f>
        <v>6849040.0000000009</v>
      </c>
      <c r="EV45" s="368">
        <f t="shared" ref="EV45:EV59" si="287">IFERROR(EW45/$G45,0)</f>
        <v>2500</v>
      </c>
      <c r="EW45" s="368">
        <f>SUMIF(LEVEL1!$B:$B,LEVEL_2!$B45,LEVEL1!GH:GH)</f>
        <v>4280650.0000000009</v>
      </c>
      <c r="EX45" s="368">
        <f t="shared" ref="EX45:EX59" si="288">IFERROR(EY45/$G45,0)</f>
        <v>0</v>
      </c>
      <c r="EY45" s="368">
        <f>SUMIF(LEVEL1!$B:$B,LEVEL_2!$B45,LEVEL1!GJ:GJ)</f>
        <v>0</v>
      </c>
      <c r="EZ45" s="368">
        <f t="shared" ref="EZ45:EZ59" si="289">IFERROR(FA45/$G45,0)</f>
        <v>8000.0000000000009</v>
      </c>
      <c r="FA45" s="368">
        <f t="shared" ref="FA45:FA59" si="290">SUM(ES45,EU45,EW45,EY45)</f>
        <v>13698080.000000004</v>
      </c>
      <c r="FB45" s="368">
        <f t="shared" ref="FB45:FB59" si="291">IFERROR(FC45/$G45,0)</f>
        <v>1237.5835000000002</v>
      </c>
      <c r="FC45" s="368">
        <f>SUMIF(LEVEL1!$B:$B,LEVEL_2!$B45,LEVEL1!GN:GN)</f>
        <v>2119064.7237100005</v>
      </c>
      <c r="FD45" s="368">
        <f t="shared" ref="FD45:FD59" si="292">IFERROR(FE45/$G45,0)</f>
        <v>9237.5835000000006</v>
      </c>
      <c r="FE45" s="368">
        <f t="shared" ref="FE45:FE59" si="293">SUM(FA45,FC45)</f>
        <v>15817144.723710004</v>
      </c>
      <c r="FF45" s="368">
        <f t="shared" ref="FF45:FF59" si="294">IFERROR(FG45/$G45,0)</f>
        <v>0</v>
      </c>
      <c r="FG45" s="369">
        <f>SUMIF(LEVEL1!$B:$B,LEVEL_2!$B45,LEVEL1!GT:GT)</f>
        <v>0</v>
      </c>
      <c r="FH45" s="370"/>
      <c r="FI45" s="370"/>
      <c r="FJ45" s="370"/>
      <c r="FK45" s="370"/>
      <c r="FL45" s="367">
        <f t="shared" ref="FL45:FL59" si="295">IFERROR(FM45/$G45,0)</f>
        <v>69</v>
      </c>
      <c r="FM45" s="368">
        <f>SUMIF(LEVEL1!$B:$B,LEVEL_2!$B45,LEVEL1!GX:GX)</f>
        <v>118145.94000000002</v>
      </c>
      <c r="FN45" s="368">
        <f t="shared" ref="FN45:FN59" si="296">IFERROR(FO45/$G45,0)</f>
        <v>3888.384153992321</v>
      </c>
      <c r="FO45" s="368">
        <f>SUMIF(LEVEL1!$B:$B,LEVEL_2!$B45,LEVEL1!GZ:GZ)</f>
        <v>6657924.6515148925</v>
      </c>
      <c r="FP45" s="368">
        <f t="shared" ref="FP45:FP59" si="297">IFERROR(FQ45/$G45,0)</f>
        <v>4485</v>
      </c>
      <c r="FQ45" s="368">
        <f>SUMIF(LEVEL1!$B:$B,LEVEL_2!$B45,LEVEL1!HB:HB)</f>
        <v>7679486.1000000006</v>
      </c>
      <c r="FR45" s="368">
        <f t="shared" ref="FR45:FR59" si="298">IFERROR(FS45/$G45,0)</f>
        <v>0</v>
      </c>
      <c r="FS45" s="368">
        <f>SUMIF(LEVEL1!$B:$B,LEVEL_2!$B45,LEVEL1!HD:HD)</f>
        <v>0</v>
      </c>
      <c r="FT45" s="368">
        <f t="shared" ref="FT45:FT59" si="299">IFERROR(FU45/$G45,0)</f>
        <v>8442.3841539923214</v>
      </c>
      <c r="FU45" s="368">
        <f t="shared" ref="FU45:FU59" si="300">SUM(FM45,FO45,FQ45,FS45)</f>
        <v>14455556.691514894</v>
      </c>
      <c r="FV45" s="368">
        <f t="shared" ref="FV45:FV59" si="301">IFERROR(FW45/$G45,0)</f>
        <v>1228.8609825270648</v>
      </c>
      <c r="FW45" s="368">
        <f>SUMIF(LEVEL1!$B:$B,LEVEL_2!$B45,LEVEL1!HH:HH)</f>
        <v>2104129.5059417924</v>
      </c>
      <c r="FX45" s="368">
        <f t="shared" ref="FX45:FX59" si="302">IFERROR(FY45/$G45,0)</f>
        <v>9671.2451365193865</v>
      </c>
      <c r="FY45" s="368">
        <f t="shared" ref="FY45:FY59" si="303">SUM(FU45,FW45)</f>
        <v>16559686.197456688</v>
      </c>
      <c r="FZ45" s="368">
        <f t="shared" ref="FZ45:FZ59" si="304">IFERROR(GA45/$G45,0)</f>
        <v>0</v>
      </c>
      <c r="GA45" s="369">
        <f>SUMIF(LEVEL1!$B:$B,LEVEL_2!$B45,LEVEL1!HN:HN)</f>
        <v>0</v>
      </c>
      <c r="GB45" s="370"/>
      <c r="GC45" s="370"/>
      <c r="GD45" s="370"/>
      <c r="GE45" s="370"/>
      <c r="GF45" s="367">
        <f t="shared" ref="GF45:GF59" si="305">IFERROR(GG45/$G45,0)</f>
        <v>0</v>
      </c>
      <c r="GG45" s="368">
        <f>SUMIF(LEVEL1!$B:$B,LEVEL_2!$B45,LEVEL1!HR:HR)</f>
        <v>0</v>
      </c>
      <c r="GH45" s="368">
        <f t="shared" ref="GH45:GH59" si="306">IFERROR(GI45/$G45,0)</f>
        <v>0</v>
      </c>
      <c r="GI45" s="368">
        <f>SUMIF(LEVEL1!$B:$B,LEVEL_2!$B45,LEVEL1!HT:HT)</f>
        <v>0</v>
      </c>
      <c r="GJ45" s="368">
        <f t="shared" ref="GJ45:GJ59" si="307">IFERROR(GK45/$G45,0)</f>
        <v>0</v>
      </c>
      <c r="GK45" s="368">
        <f>SUMIF(LEVEL1!$B:$B,LEVEL_2!$B45,LEVEL1!HV:HV)</f>
        <v>0</v>
      </c>
      <c r="GL45" s="368">
        <f t="shared" ref="GL45:GL59" si="308">IFERROR(GM45/$G45,0)</f>
        <v>0</v>
      </c>
      <c r="GM45" s="368">
        <f>SUMIF(LEVEL1!$B:$B,LEVEL_2!$B45,LEVEL1!HX:HX)</f>
        <v>0</v>
      </c>
      <c r="GN45" s="368">
        <f t="shared" ref="GN45:GN59" si="309">IFERROR(GO45/$G45,0)</f>
        <v>0</v>
      </c>
      <c r="GO45" s="368">
        <f t="shared" ref="GO45:GO59" si="310">SUM(GG45,GI45,GK45,GM45)</f>
        <v>0</v>
      </c>
      <c r="GP45" s="368">
        <f t="shared" ref="GP45:GP59" si="311">IFERROR(GQ45/$G45,0)</f>
        <v>0</v>
      </c>
      <c r="GQ45" s="368">
        <f>SUMIF(LEVEL1!$B:$B,LEVEL_2!$B45,LEVEL1!IB:IB)</f>
        <v>0</v>
      </c>
      <c r="GR45" s="368">
        <f t="shared" ref="GR45:GR59" si="312">IFERROR(GS45/$G45,0)</f>
        <v>0</v>
      </c>
      <c r="GS45" s="368">
        <f t="shared" ref="GS45:GS59" si="313">SUM(GO45,GQ45)</f>
        <v>0</v>
      </c>
      <c r="GT45" s="368">
        <f t="shared" ref="GT45:GT59" si="314">IFERROR(GU45/$G45,0)</f>
        <v>0</v>
      </c>
      <c r="GU45" s="369">
        <f>SUMIF(LEVEL1!$B:$B,LEVEL_2!$B45,LEVEL1!IH:IH)</f>
        <v>0</v>
      </c>
      <c r="GV45" s="370"/>
      <c r="GW45" s="370"/>
      <c r="GX45" s="370"/>
      <c r="GY45" s="370"/>
      <c r="GZ45" s="367">
        <f t="shared" ref="GZ45:GZ59" si="315">IFERROR(HA45/$G45,0)</f>
        <v>0</v>
      </c>
      <c r="HA45" s="368">
        <f>SUMIF(LEVEL1!$B:$B,LEVEL_2!$B45,LEVEL1!IL:IL)</f>
        <v>0</v>
      </c>
      <c r="HB45" s="368">
        <f t="shared" ref="HB45:HB59" si="316">IFERROR(HC45/$G45,0)</f>
        <v>0</v>
      </c>
      <c r="HC45" s="368">
        <f>SUMIF(LEVEL1!$B:$B,LEVEL_2!$B45,LEVEL1!IN:IN)</f>
        <v>0</v>
      </c>
      <c r="HD45" s="368">
        <f t="shared" ref="HD45:HD59" si="317">IFERROR(HE45/$G45,0)</f>
        <v>0</v>
      </c>
      <c r="HE45" s="368">
        <f>SUMIF(LEVEL1!$B:$B,LEVEL_2!$B45,LEVEL1!IP:IP)</f>
        <v>0</v>
      </c>
      <c r="HF45" s="368">
        <f t="shared" ref="HF45:HF59" si="318">IFERROR(HG45/$G45,0)</f>
        <v>0</v>
      </c>
      <c r="HG45" s="368">
        <f>SUMIF(LEVEL1!$B:$B,LEVEL_2!$B45,LEVEL1!IR:IR)</f>
        <v>0</v>
      </c>
      <c r="HH45" s="368">
        <f t="shared" ref="HH45:HH59" si="319">IFERROR(HI45/$G45,0)</f>
        <v>0</v>
      </c>
      <c r="HI45" s="368">
        <f t="shared" ref="HI45:HI59" si="320">SUM(HA45,HC45,HE45,HG45)</f>
        <v>0</v>
      </c>
      <c r="HJ45" s="368">
        <f t="shared" ref="HJ45:HJ59" si="321">IFERROR(HK45/$G45,0)</f>
        <v>0</v>
      </c>
      <c r="HK45" s="368">
        <f>SUMIF(LEVEL1!$B:$B,LEVEL_2!$B45,LEVEL1!IV:IV)</f>
        <v>0</v>
      </c>
      <c r="HL45" s="368">
        <f t="shared" ref="HL45:HL59" si="322">IFERROR(HM45/$G45,0)</f>
        <v>0</v>
      </c>
      <c r="HM45" s="368">
        <f t="shared" ref="HM45:HM59" si="323">SUM(HI45,HK45)</f>
        <v>0</v>
      </c>
      <c r="HN45" s="368">
        <f t="shared" ref="HN45:HN59" si="324">IFERROR(HO45/$G45,0)</f>
        <v>0</v>
      </c>
      <c r="HO45" s="369">
        <f>SUMIF(LEVEL1!$B:$B,LEVEL_2!$B45,LEVEL1!JB:JB)</f>
        <v>0</v>
      </c>
      <c r="HP45" s="370"/>
      <c r="HQ45" s="370"/>
      <c r="HR45" s="370"/>
      <c r="HS45" s="370"/>
      <c r="HT45" s="367">
        <f t="shared" ref="HT45:HT59" si="325">IFERROR(HU45/$G45,0)</f>
        <v>0</v>
      </c>
      <c r="HU45" s="368">
        <f>SUMIF(LEVEL1!$B:$B,LEVEL_2!$B45,LEVEL1!JF:JF)</f>
        <v>0</v>
      </c>
      <c r="HV45" s="368">
        <f t="shared" ref="HV45:HV59" si="326">IFERROR(HW45/$G45,0)</f>
        <v>0</v>
      </c>
      <c r="HW45" s="368">
        <f>SUMIF(LEVEL1!$B:$B,LEVEL_2!$B45,LEVEL1!JH:JH)</f>
        <v>0</v>
      </c>
      <c r="HX45" s="368">
        <f t="shared" ref="HX45:HX59" si="327">IFERROR(HY45/$G45,0)</f>
        <v>0</v>
      </c>
      <c r="HY45" s="368">
        <f>SUMIF(LEVEL1!$B:$B,LEVEL_2!$B45,LEVEL1!JJ:JJ)</f>
        <v>0</v>
      </c>
      <c r="HZ45" s="368">
        <f t="shared" ref="HZ45:HZ59" si="328">IFERROR(IA45/$G45,0)</f>
        <v>0</v>
      </c>
      <c r="IA45" s="368">
        <f>SUMIF(LEVEL1!$B:$B,LEVEL_2!$B45,LEVEL1!JL:JL)</f>
        <v>0</v>
      </c>
      <c r="IB45" s="368">
        <f t="shared" ref="IB45:IB59" si="329">IFERROR(IC45/$G45,0)</f>
        <v>0</v>
      </c>
      <c r="IC45" s="368">
        <f t="shared" ref="IC45:IC59" si="330">SUM(HU45,HW45,HY45,IA45)</f>
        <v>0</v>
      </c>
      <c r="ID45" s="368">
        <f t="shared" ref="ID45:ID59" si="331">IFERROR(IE45/$G45,0)</f>
        <v>0</v>
      </c>
      <c r="IE45" s="368">
        <f>SUMIF(LEVEL1!$B:$B,LEVEL_2!$B45,LEVEL1!JP:JP)</f>
        <v>0</v>
      </c>
      <c r="IF45" s="368">
        <f t="shared" ref="IF45:IF59" si="332">IFERROR(IG45/$G45,0)</f>
        <v>0</v>
      </c>
      <c r="IG45" s="368">
        <f t="shared" ref="IG45:IG59" si="333">SUM(IC45,IE45)</f>
        <v>0</v>
      </c>
      <c r="IH45" s="368">
        <f t="shared" ref="IH45:IH59" si="334">IFERROR(II45/$G45,0)</f>
        <v>0</v>
      </c>
      <c r="II45" s="369">
        <f>SUMIF(LEVEL1!$B:$B,LEVEL_2!$B45,LEVEL1!JV:JV)</f>
        <v>0</v>
      </c>
      <c r="IJ45" s="370"/>
      <c r="IK45" s="370"/>
      <c r="IL45" s="370"/>
      <c r="IM45" s="370"/>
      <c r="IN45" s="367">
        <f t="shared" ref="IN45:IN59" si="335">IFERROR(IO45/$G45,0)</f>
        <v>0</v>
      </c>
      <c r="IO45" s="368">
        <f>SUMIF(LEVEL1!$B:$B,LEVEL_2!$B45,LEVEL1!JZ:JZ)</f>
        <v>0</v>
      </c>
      <c r="IP45" s="368">
        <f t="shared" ref="IP45:IP59" si="336">IFERROR(IQ45/$G45,0)</f>
        <v>0</v>
      </c>
      <c r="IQ45" s="368">
        <f>SUMIF(LEVEL1!$B:$B,LEVEL_2!$B45,LEVEL1!KB:KB)</f>
        <v>0</v>
      </c>
      <c r="IR45" s="368">
        <f t="shared" ref="IR45:IR59" si="337">IFERROR(IS45/$G45,0)</f>
        <v>0</v>
      </c>
      <c r="IS45" s="368">
        <f>SUMIF(LEVEL1!$B:$B,LEVEL_2!$B45,LEVEL1!KD:KD)</f>
        <v>0</v>
      </c>
      <c r="IT45" s="368">
        <f t="shared" ref="IT45:IT59" si="338">IFERROR(IU45/$G45,0)</f>
        <v>0</v>
      </c>
      <c r="IU45" s="368">
        <f>SUMIF(LEVEL1!$B:$B,LEVEL_2!$B45,LEVEL1!KF:KF)</f>
        <v>0</v>
      </c>
      <c r="IV45" s="368">
        <f t="shared" ref="IV45:IV59" si="339">IFERROR(IW45/$G45,0)</f>
        <v>0</v>
      </c>
      <c r="IW45" s="368">
        <f t="shared" ref="IW45:IW59" si="340">SUM(IO45,IQ45,IS45,IU45)</f>
        <v>0</v>
      </c>
      <c r="IX45" s="368">
        <f t="shared" ref="IX45:IX59" si="341">IFERROR(IY45/$G45,0)</f>
        <v>0</v>
      </c>
      <c r="IY45" s="368">
        <f>SUMIF(LEVEL1!$B:$B,LEVEL_2!$B45,LEVEL1!KJ:KJ)</f>
        <v>0</v>
      </c>
      <c r="IZ45" s="368">
        <f t="shared" ref="IZ45:IZ59" si="342">IFERROR(JA45/$G45,0)</f>
        <v>0</v>
      </c>
      <c r="JA45" s="368">
        <f t="shared" ref="JA45:JA59" si="343">SUM(IW45,IY45)</f>
        <v>0</v>
      </c>
      <c r="JB45" s="368">
        <f t="shared" ref="JB45:JB59" si="344">IFERROR(JC45/$G45,0)</f>
        <v>0</v>
      </c>
      <c r="JC45" s="369">
        <f>SUMIF(LEVEL1!$B:$B,LEVEL_2!$B45,LEVEL1!KP:KP)</f>
        <v>0</v>
      </c>
      <c r="JD45" s="370"/>
      <c r="JE45" s="370"/>
      <c r="JF45" s="370"/>
      <c r="JG45" s="370"/>
      <c r="JH45" s="367">
        <f t="shared" ref="JH45:JH59" si="345">IFERROR(JI45/$G45,0)</f>
        <v>0</v>
      </c>
      <c r="JI45" s="368">
        <f>SUMIF(LEVEL1!$B:$B,LEVEL_2!$B45,LEVEL1!KT:KT)</f>
        <v>0</v>
      </c>
      <c r="JJ45" s="368">
        <f t="shared" ref="JJ45:JJ59" si="346">IFERROR(JK45/$G45,0)</f>
        <v>0</v>
      </c>
      <c r="JK45" s="368">
        <f>SUMIF(LEVEL1!$B:$B,LEVEL_2!$B45,LEVEL1!KV:KV)</f>
        <v>0</v>
      </c>
      <c r="JL45" s="368">
        <f t="shared" ref="JL45:JL59" si="347">IFERROR(JM45/$G45,0)</f>
        <v>0</v>
      </c>
      <c r="JM45" s="368">
        <f>SUMIF(LEVEL1!$B:$B,LEVEL_2!$B45,LEVEL1!KX:KX)</f>
        <v>0</v>
      </c>
      <c r="JN45" s="368">
        <f t="shared" ref="JN45:JN59" si="348">IFERROR(JO45/$G45,0)</f>
        <v>0</v>
      </c>
      <c r="JO45" s="368">
        <f>SUMIF(LEVEL1!$B:$B,LEVEL_2!$B45,LEVEL1!KZ:KZ)</f>
        <v>0</v>
      </c>
      <c r="JP45" s="368">
        <f t="shared" ref="JP45:JP59" si="349">IFERROR(JQ45/$G45,0)</f>
        <v>0</v>
      </c>
      <c r="JQ45" s="368">
        <f t="shared" ref="JQ45:JQ59" si="350">SUM(JI45,JK45,JM45,JO45)</f>
        <v>0</v>
      </c>
      <c r="JR45" s="368">
        <f t="shared" ref="JR45:JR59" si="351">IFERROR(JS45/$G45,0)</f>
        <v>0</v>
      </c>
      <c r="JS45" s="368">
        <f>SUMIF(LEVEL1!$B:$B,LEVEL_2!$B45,LEVEL1!LD:LD)</f>
        <v>0</v>
      </c>
      <c r="JT45" s="368">
        <f t="shared" ref="JT45:JT59" si="352">IFERROR(JU45/$G45,0)</f>
        <v>0</v>
      </c>
      <c r="JU45" s="368">
        <f t="shared" ref="JU45:JU59" si="353">SUM(JQ45,JS45)</f>
        <v>0</v>
      </c>
      <c r="JV45" s="368">
        <f t="shared" ref="JV45:JV59" si="354">IFERROR(JW45/$G45,0)</f>
        <v>0</v>
      </c>
      <c r="JW45" s="369">
        <f>SUMIF(LEVEL1!$B:$B,LEVEL_2!$B45,LEVEL1!LJ:LJ)</f>
        <v>0</v>
      </c>
      <c r="JX45" s="370"/>
      <c r="JY45" s="370"/>
      <c r="JZ45" s="370"/>
      <c r="KA45" s="370"/>
      <c r="KB45" s="367">
        <f t="shared" ref="KB45:KB59" si="355">IFERROR(KC45/$G45,0)</f>
        <v>0</v>
      </c>
      <c r="KC45" s="368">
        <f>SUMIF(LEVEL1!$B:$B,LEVEL_2!$B45,LEVEL1!LN:LN)</f>
        <v>0</v>
      </c>
      <c r="KD45" s="368">
        <f t="shared" ref="KD45:KD59" si="356">IFERROR(KE45/$G45,0)</f>
        <v>0</v>
      </c>
      <c r="KE45" s="368">
        <f>SUMIF(LEVEL1!$B:$B,LEVEL_2!$B45,LEVEL1!LP:LP)</f>
        <v>0</v>
      </c>
      <c r="KF45" s="368">
        <f t="shared" ref="KF45:KF59" si="357">IFERROR(KG45/$G45,0)</f>
        <v>0</v>
      </c>
      <c r="KG45" s="368">
        <f>SUMIF(LEVEL1!$B:$B,LEVEL_2!$B45,LEVEL1!LR:LR)</f>
        <v>0</v>
      </c>
      <c r="KH45" s="368">
        <f t="shared" ref="KH45:KH59" si="358">IFERROR(KI45/$G45,0)</f>
        <v>0</v>
      </c>
      <c r="KI45" s="368">
        <f>SUMIF(LEVEL1!$B:$B,LEVEL_2!$B45,LEVEL1!LT:LT)</f>
        <v>0</v>
      </c>
      <c r="KJ45" s="368">
        <f t="shared" ref="KJ45:KJ59" si="359">IFERROR(KK45/$G45,0)</f>
        <v>0</v>
      </c>
      <c r="KK45" s="368">
        <f t="shared" ref="KK45:KK59" si="360">SUM(KC45,KE45,KG45,KI45)</f>
        <v>0</v>
      </c>
      <c r="KL45" s="368">
        <f t="shared" ref="KL45:KL59" si="361">IFERROR(KM45/$G45,0)</f>
        <v>0</v>
      </c>
      <c r="KM45" s="368">
        <f>SUMIF(LEVEL1!$B:$B,LEVEL_2!$B45,LEVEL1!LX:LX)</f>
        <v>0</v>
      </c>
      <c r="KN45" s="368">
        <f t="shared" ref="KN45:KN59" si="362">IFERROR(KO45/$G45,0)</f>
        <v>0</v>
      </c>
      <c r="KO45" s="368">
        <f t="shared" ref="KO45:KO59" si="363">SUM(KK45,KM45)</f>
        <v>0</v>
      </c>
      <c r="KP45" s="368">
        <f t="shared" ref="KP45:KP59" si="364">IFERROR(KQ45/$G45,0)</f>
        <v>0</v>
      </c>
      <c r="KQ45" s="369">
        <f>SUMIF(LEVEL1!$B:$B,LEVEL_2!$B45,LEVEL1!MD:MD)</f>
        <v>0</v>
      </c>
      <c r="KR45" s="370"/>
      <c r="KS45" s="370"/>
      <c r="KT45" s="370"/>
      <c r="KU45" s="370"/>
      <c r="KV45" s="367">
        <f t="shared" ref="KV45:KV59" si="365">IFERROR(KW45/$G45,0)</f>
        <v>0</v>
      </c>
      <c r="KW45" s="368">
        <f>SUMIF(LEVEL1!$B:$B,LEVEL_2!$B45,LEVEL1!MH:MH)</f>
        <v>0</v>
      </c>
      <c r="KX45" s="368">
        <f t="shared" ref="KX45:KX59" si="366">IFERROR(KY45/$G45,0)</f>
        <v>0</v>
      </c>
      <c r="KY45" s="368">
        <f>SUMIF(LEVEL1!$B:$B,LEVEL_2!$B45,LEVEL1!MJ:MJ)</f>
        <v>0</v>
      </c>
      <c r="KZ45" s="368">
        <f t="shared" ref="KZ45:KZ59" si="367">IFERROR(LA45/$G45,0)</f>
        <v>0</v>
      </c>
      <c r="LA45" s="368">
        <f>SUMIF(LEVEL1!$B:$B,LEVEL_2!$B45,LEVEL1!ML:ML)</f>
        <v>0</v>
      </c>
      <c r="LB45" s="368">
        <f t="shared" ref="LB45:LB59" si="368">IFERROR(LC45/$G45,0)</f>
        <v>0</v>
      </c>
      <c r="LC45" s="368">
        <f>SUMIF(LEVEL1!$B:$B,LEVEL_2!$B45,LEVEL1!MN:MN)</f>
        <v>0</v>
      </c>
      <c r="LD45" s="368">
        <f t="shared" ref="LD45:LD59" si="369">IFERROR(LE45/$G45,0)</f>
        <v>0</v>
      </c>
      <c r="LE45" s="368">
        <f t="shared" ref="LE45:LE59" si="370">SUM(KW45,KY45,LA45,LC45)</f>
        <v>0</v>
      </c>
      <c r="LF45" s="368">
        <f t="shared" ref="LF45:LF59" si="371">IFERROR(LG45/$G45,0)</f>
        <v>0</v>
      </c>
      <c r="LG45" s="368">
        <f>SUMIF(LEVEL1!$B:$B,LEVEL_2!$B45,LEVEL1!MR:MR)</f>
        <v>0</v>
      </c>
      <c r="LH45" s="368">
        <f t="shared" ref="LH45:LH59" si="372">IFERROR(LI45/$G45,0)</f>
        <v>0</v>
      </c>
      <c r="LI45" s="368">
        <f t="shared" ref="LI45:LI59" si="373">SUM(LE45,LG45)</f>
        <v>0</v>
      </c>
      <c r="LJ45" s="368">
        <f t="shared" ref="LJ45:LJ59" si="374">IFERROR(LK45/$G45,0)</f>
        <v>0</v>
      </c>
      <c r="LK45" s="369">
        <f>SUMIF(LEVEL1!$B:$B,LEVEL_2!$B45,LEVEL1!MX:MX)</f>
        <v>0</v>
      </c>
      <c r="LL45" s="370"/>
      <c r="LM45" s="370"/>
      <c r="LN45" s="370"/>
      <c r="LO45" s="370"/>
      <c r="LP45" s="367">
        <f t="shared" ref="LP45:LP59" si="375">IFERROR(LQ45/$G45,0)</f>
        <v>0</v>
      </c>
      <c r="LQ45" s="368">
        <f>SUMIF(LEVEL1!$B:$B,LEVEL_2!$B45,LEVEL1!NB:NB)</f>
        <v>0</v>
      </c>
      <c r="LR45" s="368">
        <f t="shared" ref="LR45:LR59" si="376">IFERROR(LS45/$G45,0)</f>
        <v>0</v>
      </c>
      <c r="LS45" s="368">
        <f>SUMIF(LEVEL1!$B:$B,LEVEL_2!$B45,LEVEL1!ND:ND)</f>
        <v>0</v>
      </c>
      <c r="LT45" s="368">
        <f t="shared" ref="LT45:LT59" si="377">IFERROR(LU45/$G45,0)</f>
        <v>0</v>
      </c>
      <c r="LU45" s="368">
        <f>SUMIF(LEVEL1!$B:$B,LEVEL_2!$B45,LEVEL1!NF:NF)</f>
        <v>0</v>
      </c>
      <c r="LV45" s="368">
        <f t="shared" ref="LV45:LV59" si="378">IFERROR(LW45/$G45,0)</f>
        <v>0</v>
      </c>
      <c r="LW45" s="368">
        <f>SUMIF(LEVEL1!$B:$B,LEVEL_2!$B45,LEVEL1!NH:NH)</f>
        <v>0</v>
      </c>
      <c r="LX45" s="368">
        <f t="shared" ref="LX45:LX59" si="379">IFERROR(LY45/$G45,0)</f>
        <v>0</v>
      </c>
      <c r="LY45" s="368">
        <f t="shared" ref="LY45:LY59" si="380">SUM(LQ45,LS45,LU45,LW45)</f>
        <v>0</v>
      </c>
      <c r="LZ45" s="368">
        <f t="shared" ref="LZ45:LZ59" si="381">IFERROR(MA45/$G45,0)</f>
        <v>0</v>
      </c>
      <c r="MA45" s="368">
        <f>SUMIF(LEVEL1!$B:$B,LEVEL_2!$B45,LEVEL1!NL:NL)</f>
        <v>0</v>
      </c>
      <c r="MB45" s="368">
        <f t="shared" ref="MB45:MB59" si="382">IFERROR(MC45/$G45,0)</f>
        <v>0</v>
      </c>
      <c r="MC45" s="368">
        <f t="shared" ref="MC45:MC59" si="383">SUM(LY45,MA45)</f>
        <v>0</v>
      </c>
      <c r="MD45" s="368">
        <f t="shared" ref="MD45:MD59" si="384">IFERROR(ME45/$G45,0)</f>
        <v>0</v>
      </c>
      <c r="ME45" s="369">
        <f>SUMIF(LEVEL1!$B:$B,LEVEL_2!$B45,LEVEL1!NR:NR)</f>
        <v>0</v>
      </c>
      <c r="MF45" s="370"/>
      <c r="MG45" s="370"/>
      <c r="MH45" s="370"/>
      <c r="MI45" s="370"/>
      <c r="MJ45" s="367">
        <f t="shared" ref="MJ45:MJ59" si="385">IFERROR(MK45/$G45,0)</f>
        <v>0</v>
      </c>
      <c r="MK45" s="368">
        <f>SUMIF(LEVEL1!$B:$B,LEVEL_2!$B45,LEVEL1!NV:NV)</f>
        <v>0</v>
      </c>
      <c r="ML45" s="368">
        <f t="shared" ref="ML45:ML59" si="386">IFERROR(MM45/$G45,0)</f>
        <v>0</v>
      </c>
      <c r="MM45" s="368">
        <f>SUMIF(LEVEL1!$B:$B,LEVEL_2!$B45,LEVEL1!NX:NX)</f>
        <v>0</v>
      </c>
      <c r="MN45" s="368">
        <f t="shared" ref="MN45:MN59" si="387">IFERROR(MO45/$G45,0)</f>
        <v>0</v>
      </c>
      <c r="MO45" s="368">
        <f>SUMIF(LEVEL1!$B:$B,LEVEL_2!$B45,LEVEL1!NZ:NZ)</f>
        <v>0</v>
      </c>
      <c r="MP45" s="368">
        <f t="shared" ref="MP45:MP59" si="388">IFERROR(MQ45/$G45,0)</f>
        <v>0</v>
      </c>
      <c r="MQ45" s="368">
        <f>SUMIF(LEVEL1!$B:$B,LEVEL_2!$B45,LEVEL1!OB:OB)</f>
        <v>0</v>
      </c>
      <c r="MR45" s="368">
        <f t="shared" ref="MR45:MR59" si="389">IFERROR(MS45/$G45,0)</f>
        <v>0</v>
      </c>
      <c r="MS45" s="368">
        <f t="shared" ref="MS45:MS59" si="390">SUM(MK45,MM45,MO45,MQ45)</f>
        <v>0</v>
      </c>
      <c r="MT45" s="368">
        <f t="shared" ref="MT45:MT59" si="391">IFERROR(MU45/$G45,0)</f>
        <v>0</v>
      </c>
      <c r="MU45" s="368">
        <f>SUMIF(LEVEL1!$B:$B,LEVEL_2!$B45,LEVEL1!OF:OF)</f>
        <v>0</v>
      </c>
      <c r="MV45" s="368">
        <f t="shared" ref="MV45:MV59" si="392">IFERROR(MW45/$G45,0)</f>
        <v>0</v>
      </c>
      <c r="MW45" s="368">
        <f t="shared" ref="MW45:MW59" si="393">SUM(MS45,MU45)</f>
        <v>0</v>
      </c>
      <c r="MX45" s="368">
        <f t="shared" ref="MX45:MX59" si="394">IFERROR(MY45/$G45,0)</f>
        <v>0</v>
      </c>
      <c r="MY45" s="369">
        <f>SUMIF(LEVEL1!$B:$B,LEVEL_2!$B45,LEVEL1!OL:OL)</f>
        <v>0</v>
      </c>
      <c r="MZ45" s="370"/>
      <c r="NA45" s="370"/>
      <c r="NB45" s="370"/>
      <c r="NC45" s="370"/>
      <c r="ND45" s="367">
        <f t="shared" ref="ND45:ND59" si="395">IFERROR(NE45/$G45,0)</f>
        <v>0</v>
      </c>
      <c r="NE45" s="368">
        <f>SUMIF(LEVEL1!$B:$B,LEVEL_2!$B45,LEVEL1!OP:OP)</f>
        <v>0</v>
      </c>
      <c r="NF45" s="368">
        <f t="shared" ref="NF45:NF59" si="396">IFERROR(NG45/$G45,0)</f>
        <v>0</v>
      </c>
      <c r="NG45" s="368">
        <f>SUMIF(LEVEL1!$B:$B,LEVEL_2!$B45,LEVEL1!OR:OR)</f>
        <v>0</v>
      </c>
      <c r="NH45" s="368">
        <f t="shared" ref="NH45:NH59" si="397">IFERROR(NI45/$G45,0)</f>
        <v>0</v>
      </c>
      <c r="NI45" s="368">
        <f>SUMIF(LEVEL1!$B:$B,LEVEL_2!$B45,LEVEL1!OT:OT)</f>
        <v>0</v>
      </c>
      <c r="NJ45" s="368">
        <f t="shared" ref="NJ45:NJ59" si="398">IFERROR(NK45/$G45,0)</f>
        <v>0</v>
      </c>
      <c r="NK45" s="368">
        <f>SUMIF(LEVEL1!$B:$B,LEVEL_2!$B45,LEVEL1!OV:OV)</f>
        <v>0</v>
      </c>
      <c r="NL45" s="368">
        <f t="shared" ref="NL45:NL59" si="399">IFERROR(NM45/$G45,0)</f>
        <v>0</v>
      </c>
      <c r="NM45" s="368">
        <f t="shared" ref="NM45:NM59" si="400">SUM(NE45,NG45,NI45,NK45)</f>
        <v>0</v>
      </c>
      <c r="NN45" s="368">
        <f t="shared" ref="NN45:NN59" si="401">IFERROR(NO45/$G45,0)</f>
        <v>0</v>
      </c>
      <c r="NO45" s="368">
        <f>SUMIF(LEVEL1!$B:$B,LEVEL_2!$B45,LEVEL1!OZ:OZ)</f>
        <v>0</v>
      </c>
      <c r="NP45" s="368">
        <f t="shared" ref="NP45:NP59" si="402">IFERROR(NQ45/$G45,0)</f>
        <v>0</v>
      </c>
      <c r="NQ45" s="368">
        <f t="shared" ref="NQ45:NQ59" si="403">SUM(NM45,NO45)</f>
        <v>0</v>
      </c>
      <c r="NR45" s="368">
        <f t="shared" ref="NR45:NR59" si="404">IFERROR(NS45/$G45,0)</f>
        <v>0</v>
      </c>
      <c r="NS45" s="369">
        <f>SUMIF(LEVEL1!$B:$B,LEVEL_2!$B45,LEVEL1!PF:PF)</f>
        <v>0</v>
      </c>
      <c r="NT45" s="370"/>
      <c r="NU45" s="370"/>
      <c r="NV45" s="370"/>
      <c r="NW45" s="370"/>
      <c r="NX45" s="367">
        <f t="shared" ref="NX45:NX59" si="405">IFERROR(NY45/$G45,0)</f>
        <v>0</v>
      </c>
      <c r="NY45" s="368">
        <f>SUMIF(LEVEL1!$B:$B,LEVEL_2!$B45,LEVEL1!PJ:PJ)</f>
        <v>0</v>
      </c>
      <c r="NZ45" s="368">
        <f t="shared" ref="NZ45:NZ59" si="406">IFERROR(OA45/$G45,0)</f>
        <v>0</v>
      </c>
      <c r="OA45" s="368">
        <f>SUMIF(LEVEL1!$B:$B,LEVEL_2!$B45,LEVEL1!PL:PL)</f>
        <v>0</v>
      </c>
      <c r="OB45" s="368">
        <f t="shared" ref="OB45:OB59" si="407">IFERROR(OC45/$G45,0)</f>
        <v>0</v>
      </c>
      <c r="OC45" s="368">
        <f>SUMIF(LEVEL1!$B:$B,LEVEL_2!$B45,LEVEL1!PN:PN)</f>
        <v>0</v>
      </c>
      <c r="OD45" s="368">
        <f t="shared" ref="OD45:OD59" si="408">IFERROR(OE45/$G45,0)</f>
        <v>0</v>
      </c>
      <c r="OE45" s="368">
        <f>SUMIF(LEVEL1!$B:$B,LEVEL_2!$B45,LEVEL1!PP:PP)</f>
        <v>0</v>
      </c>
      <c r="OF45" s="368">
        <f t="shared" ref="OF45:OF59" si="409">IFERROR(OG45/$G45,0)</f>
        <v>0</v>
      </c>
      <c r="OG45" s="368">
        <f t="shared" ref="OG45:OG59" si="410">SUM(NY45,OA45,OC45,OE45)</f>
        <v>0</v>
      </c>
      <c r="OH45" s="368">
        <f t="shared" ref="OH45:OH59" si="411">IFERROR(OI45/$G45,0)</f>
        <v>0</v>
      </c>
      <c r="OI45" s="368">
        <f>SUMIF(LEVEL1!$B:$B,LEVEL_2!$B45,LEVEL1!PT:PT)</f>
        <v>0</v>
      </c>
      <c r="OJ45" s="368">
        <f t="shared" ref="OJ45:OJ59" si="412">IFERROR(OK45/$G45,0)</f>
        <v>0</v>
      </c>
      <c r="OK45" s="368">
        <f t="shared" ref="OK45:OK59" si="413">SUM(OG45,OI45)</f>
        <v>0</v>
      </c>
      <c r="OL45" s="368">
        <f t="shared" ref="OL45:OL59" si="414">IFERROR(OM45/$G45,0)</f>
        <v>0</v>
      </c>
      <c r="OM45" s="369">
        <f>SUMIF(LEVEL1!$B:$B,LEVEL_2!$B45,LEVEL1!PZ:PZ)</f>
        <v>0</v>
      </c>
      <c r="ON45" s="370"/>
      <c r="OO45" s="370"/>
      <c r="OP45" s="370"/>
      <c r="OQ45" s="370"/>
      <c r="OR45" s="367">
        <f t="shared" ref="OR45:OR59" si="415">IFERROR(OS45/$G45,0)</f>
        <v>0</v>
      </c>
      <c r="OS45" s="368">
        <f>SUMIF(LEVEL1!$B:$B,LEVEL_2!$B45,LEVEL1!QD:QD)</f>
        <v>0</v>
      </c>
      <c r="OT45" s="368">
        <f t="shared" ref="OT45:OT59" si="416">IFERROR(OU45/$G45,0)</f>
        <v>0</v>
      </c>
      <c r="OU45" s="368">
        <f>SUMIF(LEVEL1!$B:$B,LEVEL_2!$B45,LEVEL1!QF:QF)</f>
        <v>0</v>
      </c>
      <c r="OV45" s="368">
        <f t="shared" ref="OV45:OV59" si="417">IFERROR(OW45/$G45,0)</f>
        <v>0</v>
      </c>
      <c r="OW45" s="368">
        <f>SUMIF(LEVEL1!$B:$B,LEVEL_2!$B45,LEVEL1!QH:QH)</f>
        <v>0</v>
      </c>
      <c r="OX45" s="368">
        <f t="shared" ref="OX45:OX59" si="418">IFERROR(OY45/$G45,0)</f>
        <v>0</v>
      </c>
      <c r="OY45" s="368">
        <f>SUMIF(LEVEL1!$B:$B,LEVEL_2!$B45,LEVEL1!QJ:QJ)</f>
        <v>0</v>
      </c>
      <c r="OZ45" s="368">
        <f t="shared" ref="OZ45:OZ59" si="419">IFERROR(PA45/$G45,0)</f>
        <v>0</v>
      </c>
      <c r="PA45" s="368">
        <f t="shared" ref="PA45:PA59" si="420">SUM(OS45,OU45,OW45,OY45)</f>
        <v>0</v>
      </c>
      <c r="PB45" s="368">
        <f t="shared" ref="PB45:PB59" si="421">IFERROR(PC45/$G45,0)</f>
        <v>0</v>
      </c>
      <c r="PC45" s="368">
        <f>SUMIF(LEVEL1!$B:$B,LEVEL_2!$B45,LEVEL1!QN:QN)</f>
        <v>0</v>
      </c>
      <c r="PD45" s="368">
        <f t="shared" ref="PD45:PD59" si="422">IFERROR(PE45/$G45,0)</f>
        <v>0</v>
      </c>
      <c r="PE45" s="368">
        <f t="shared" ref="PE45:PE59" si="423">SUM(PA45,PC45)</f>
        <v>0</v>
      </c>
      <c r="PF45" s="368">
        <f t="shared" ref="PF45:PF59" si="424">IFERROR(PG45/$G45,0)</f>
        <v>0</v>
      </c>
      <c r="PG45" s="369">
        <f>SUMIF(LEVEL1!$B:$B,LEVEL_2!$B45,LEVEL1!QT:QT)</f>
        <v>0</v>
      </c>
    </row>
    <row r="46" spans="2:423" s="282" customFormat="1" ht="24.75" hidden="1" customHeight="1" outlineLevel="1">
      <c r="B46" s="361" t="s">
        <v>90</v>
      </c>
      <c r="C46" s="362" t="s">
        <v>91</v>
      </c>
      <c r="D46" s="363"/>
      <c r="E46" s="364"/>
      <c r="F46" s="365" t="s">
        <v>86</v>
      </c>
      <c r="G46" s="366">
        <f>SUMIF(LEVEL1!$A:$A,LEVEL_2!$B46,LEVEL1!$I:$I)</f>
        <v>0</v>
      </c>
      <c r="H46" s="367">
        <f t="shared" si="218"/>
        <v>0</v>
      </c>
      <c r="I46" s="368">
        <f>SUMIF(LEVEL1!$B:$B,LEVEL_2!$B46,LEVEL1!AI:AI)</f>
        <v>0</v>
      </c>
      <c r="J46" s="368">
        <f t="shared" si="218"/>
        <v>0</v>
      </c>
      <c r="K46" s="368">
        <f>SUMIF(LEVEL1!$B:$B,LEVEL_2!$B46,LEVEL1!AK:AK)</f>
        <v>0</v>
      </c>
      <c r="L46" s="368">
        <f t="shared" si="219"/>
        <v>0</v>
      </c>
      <c r="M46" s="368">
        <f>SUMIF(LEVEL1!$B:$B,LEVEL_2!$B46,LEVEL1!AM:AM)</f>
        <v>0</v>
      </c>
      <c r="N46" s="368">
        <f t="shared" si="220"/>
        <v>0</v>
      </c>
      <c r="O46" s="368">
        <f>SUMIF(LEVEL1!$B:$B,LEVEL_2!$B46,LEVEL1!AO:AO)</f>
        <v>0</v>
      </c>
      <c r="P46" s="368">
        <f t="shared" si="220"/>
        <v>0</v>
      </c>
      <c r="Q46" s="368">
        <f t="shared" si="221"/>
        <v>0</v>
      </c>
      <c r="R46" s="368">
        <f t="shared" si="222"/>
        <v>0</v>
      </c>
      <c r="S46" s="368">
        <f>SUMIF(LEVEL1!$B:$B,LEVEL_2!$B46,LEVEL1!AS:AS)</f>
        <v>0</v>
      </c>
      <c r="T46" s="368">
        <f t="shared" si="222"/>
        <v>0</v>
      </c>
      <c r="U46" s="368">
        <f t="shared" si="223"/>
        <v>0</v>
      </c>
      <c r="V46" s="368">
        <f t="shared" si="224"/>
        <v>0</v>
      </c>
      <c r="W46" s="369">
        <f>SUMIF(LEVEL1!$B:$B,LEVEL_2!$B46,LEVEL1!BD:BD)</f>
        <v>0</v>
      </c>
      <c r="X46" s="370"/>
      <c r="Y46" s="370"/>
      <c r="Z46" s="370"/>
      <c r="AA46" s="370"/>
      <c r="AB46" s="367">
        <f t="shared" si="225"/>
        <v>0</v>
      </c>
      <c r="AC46" s="368">
        <f>SUMIF(LEVEL1!$B:$B,LEVEL_2!$B46,LEVEL1!BH:BH)</f>
        <v>0</v>
      </c>
      <c r="AD46" s="368">
        <f t="shared" si="226"/>
        <v>0</v>
      </c>
      <c r="AE46" s="368">
        <f>SUMIF(LEVEL1!$B:$B,LEVEL_2!$B46,LEVEL1!BJ:BJ)</f>
        <v>0</v>
      </c>
      <c r="AF46" s="368">
        <f t="shared" si="227"/>
        <v>0</v>
      </c>
      <c r="AG46" s="368">
        <f>SUMIF(LEVEL1!$B:$B,LEVEL_2!$B46,LEVEL1!BL:BL)</f>
        <v>0</v>
      </c>
      <c r="AH46" s="368">
        <f t="shared" si="228"/>
        <v>0</v>
      </c>
      <c r="AI46" s="368">
        <f>SUMIF(LEVEL1!$B:$B,LEVEL_2!$B46,LEVEL1!BN:BN)</f>
        <v>0</v>
      </c>
      <c r="AJ46" s="368">
        <f t="shared" si="229"/>
        <v>0</v>
      </c>
      <c r="AK46" s="368">
        <f t="shared" si="230"/>
        <v>0</v>
      </c>
      <c r="AL46" s="368">
        <f t="shared" si="231"/>
        <v>0</v>
      </c>
      <c r="AM46" s="368">
        <f>SUMIF(LEVEL1!$B:$B,LEVEL_2!$B46,LEVEL1!BR:BR)</f>
        <v>0</v>
      </c>
      <c r="AN46" s="368">
        <f t="shared" si="232"/>
        <v>0</v>
      </c>
      <c r="AO46" s="368">
        <f t="shared" si="233"/>
        <v>0</v>
      </c>
      <c r="AP46" s="368">
        <f t="shared" si="234"/>
        <v>0</v>
      </c>
      <c r="AQ46" s="369">
        <f>SUMIF(LEVEL1!$B:$B,LEVEL_2!$B46,LEVEL1!BX:BX)</f>
        <v>0</v>
      </c>
      <c r="AR46" s="370"/>
      <c r="AS46" s="370"/>
      <c r="AT46" s="370"/>
      <c r="AU46" s="370"/>
      <c r="AV46" s="367">
        <f t="shared" si="235"/>
        <v>0</v>
      </c>
      <c r="AW46" s="368">
        <f>SUMIF(LEVEL1!$B:$B,LEVEL_2!$B46,LEVEL1!CB:CB)</f>
        <v>0</v>
      </c>
      <c r="AX46" s="368">
        <f t="shared" si="236"/>
        <v>0</v>
      </c>
      <c r="AY46" s="368">
        <f>SUMIF(LEVEL1!$B:$B,LEVEL_2!$B46,LEVEL1!CD:CD)</f>
        <v>0</v>
      </c>
      <c r="AZ46" s="368">
        <f t="shared" si="237"/>
        <v>0</v>
      </c>
      <c r="BA46" s="368">
        <f>SUMIF(LEVEL1!$B:$B,LEVEL_2!$B46,LEVEL1!CF:CF)</f>
        <v>0</v>
      </c>
      <c r="BB46" s="368">
        <f t="shared" si="238"/>
        <v>0</v>
      </c>
      <c r="BC46" s="368">
        <f>SUMIF(LEVEL1!$B:$B,LEVEL_2!$B46,LEVEL1!CH:CH)</f>
        <v>0</v>
      </c>
      <c r="BD46" s="368">
        <f t="shared" si="239"/>
        <v>0</v>
      </c>
      <c r="BE46" s="368">
        <f t="shared" si="240"/>
        <v>0</v>
      </c>
      <c r="BF46" s="368">
        <f t="shared" si="241"/>
        <v>0</v>
      </c>
      <c r="BG46" s="368">
        <f>SUMIF(LEVEL1!$B:$B,LEVEL_2!$B46,LEVEL1!CL:CL)</f>
        <v>0</v>
      </c>
      <c r="BH46" s="368">
        <f t="shared" si="242"/>
        <v>0</v>
      </c>
      <c r="BI46" s="368">
        <f t="shared" si="243"/>
        <v>0</v>
      </c>
      <c r="BJ46" s="368">
        <f t="shared" si="244"/>
        <v>0</v>
      </c>
      <c r="BK46" s="369">
        <f>SUMIF(LEVEL1!$B:$B,LEVEL_2!$B46,LEVEL1!CX:CX)</f>
        <v>0</v>
      </c>
      <c r="BL46" s="370"/>
      <c r="BM46" s="370"/>
      <c r="BN46" s="370"/>
      <c r="BO46" s="370"/>
      <c r="BP46" s="367">
        <f t="shared" si="245"/>
        <v>0</v>
      </c>
      <c r="BQ46" s="368">
        <f>SUMIF(LEVEL1!$B:$B,LEVEL_2!$B46,LEVEL1!DB:DB)</f>
        <v>0</v>
      </c>
      <c r="BR46" s="368">
        <f t="shared" si="246"/>
        <v>0</v>
      </c>
      <c r="BS46" s="368">
        <f>SUMIF(LEVEL1!$B:$B,LEVEL_2!$B46,LEVEL1!DD:DD)</f>
        <v>0</v>
      </c>
      <c r="BT46" s="368">
        <f t="shared" si="247"/>
        <v>0</v>
      </c>
      <c r="BU46" s="368">
        <f>SUMIF(LEVEL1!$B:$B,LEVEL_2!$B46,LEVEL1!DF:DF)</f>
        <v>0</v>
      </c>
      <c r="BV46" s="368">
        <f t="shared" si="248"/>
        <v>0</v>
      </c>
      <c r="BW46" s="368">
        <f>SUMIF(LEVEL1!$B:$B,LEVEL_2!$B46,LEVEL1!DH:DH)</f>
        <v>0</v>
      </c>
      <c r="BX46" s="368">
        <f t="shared" si="249"/>
        <v>0</v>
      </c>
      <c r="BY46" s="368">
        <f t="shared" si="250"/>
        <v>0</v>
      </c>
      <c r="BZ46" s="368">
        <f t="shared" si="251"/>
        <v>0</v>
      </c>
      <c r="CA46" s="368">
        <f>SUMIF(LEVEL1!$B:$B,LEVEL_2!$B46,LEVEL1!DL:DL)</f>
        <v>0</v>
      </c>
      <c r="CB46" s="368">
        <f t="shared" si="252"/>
        <v>0</v>
      </c>
      <c r="CC46" s="368">
        <f t="shared" si="253"/>
        <v>0</v>
      </c>
      <c r="CD46" s="368">
        <f t="shared" si="254"/>
        <v>0</v>
      </c>
      <c r="CE46" s="369">
        <f>SUMIF(LEVEL1!$B:$B,LEVEL_2!$B46,LEVEL1!DR:DR)</f>
        <v>0</v>
      </c>
      <c r="CF46" s="370"/>
      <c r="CG46" s="370"/>
      <c r="CH46" s="370"/>
      <c r="CI46" s="370"/>
      <c r="CJ46" s="367">
        <f t="shared" si="255"/>
        <v>0</v>
      </c>
      <c r="CK46" s="368">
        <f>SUMIF(LEVEL1!$B:$B,LEVEL_2!$B46,LEVEL1!DV:DV)</f>
        <v>0</v>
      </c>
      <c r="CL46" s="368">
        <f t="shared" si="256"/>
        <v>0</v>
      </c>
      <c r="CM46" s="368">
        <f>SUMIF(LEVEL1!$B:$B,LEVEL_2!$B46,LEVEL1!DX:DX)</f>
        <v>0</v>
      </c>
      <c r="CN46" s="368">
        <f t="shared" si="257"/>
        <v>0</v>
      </c>
      <c r="CO46" s="368">
        <f>SUMIF(LEVEL1!$B:$B,LEVEL_2!$B46,LEVEL1!DZ:DZ)</f>
        <v>0</v>
      </c>
      <c r="CP46" s="368">
        <f t="shared" si="258"/>
        <v>0</v>
      </c>
      <c r="CQ46" s="368">
        <f>SUMIF(LEVEL1!$B:$B,LEVEL_2!$B46,LEVEL1!EB:EB)</f>
        <v>0</v>
      </c>
      <c r="CR46" s="368">
        <f t="shared" si="259"/>
        <v>0</v>
      </c>
      <c r="CS46" s="368">
        <f t="shared" si="260"/>
        <v>0</v>
      </c>
      <c r="CT46" s="368">
        <f t="shared" si="261"/>
        <v>0</v>
      </c>
      <c r="CU46" s="368">
        <f>SUMIF(LEVEL1!$B:$B,LEVEL_2!$B46,LEVEL1!EF:EF)</f>
        <v>0</v>
      </c>
      <c r="CV46" s="368">
        <f t="shared" si="262"/>
        <v>0</v>
      </c>
      <c r="CW46" s="368">
        <f t="shared" si="263"/>
        <v>0</v>
      </c>
      <c r="CX46" s="368">
        <f t="shared" si="264"/>
        <v>0</v>
      </c>
      <c r="CY46" s="369">
        <f>SUMIF(LEVEL1!$B:$B,LEVEL_2!$B46,LEVEL1!EL:EL)</f>
        <v>0</v>
      </c>
      <c r="CZ46" s="370"/>
      <c r="DA46" s="370"/>
      <c r="DB46" s="370"/>
      <c r="DC46" s="370"/>
      <c r="DD46" s="367">
        <f t="shared" si="265"/>
        <v>0</v>
      </c>
      <c r="DE46" s="368">
        <f>SUMIF(LEVEL1!$B:$B,LEVEL_2!$B46,LEVEL1!EP:EP)</f>
        <v>0</v>
      </c>
      <c r="DF46" s="368">
        <f t="shared" si="266"/>
        <v>0</v>
      </c>
      <c r="DG46" s="368">
        <f>SUMIF(LEVEL1!$B:$B,LEVEL_2!$B46,LEVEL1!ER:ER)</f>
        <v>0</v>
      </c>
      <c r="DH46" s="368">
        <f t="shared" si="267"/>
        <v>0</v>
      </c>
      <c r="DI46" s="368">
        <f>SUMIF(LEVEL1!$B:$B,LEVEL_2!$B46,LEVEL1!ET:ET)</f>
        <v>0</v>
      </c>
      <c r="DJ46" s="368">
        <f t="shared" si="268"/>
        <v>0</v>
      </c>
      <c r="DK46" s="368">
        <f>SUMIF(LEVEL1!$B:$B,LEVEL_2!$B46,LEVEL1!EV:EV)</f>
        <v>0</v>
      </c>
      <c r="DL46" s="368">
        <f t="shared" si="269"/>
        <v>0</v>
      </c>
      <c r="DM46" s="368">
        <f t="shared" si="270"/>
        <v>0</v>
      </c>
      <c r="DN46" s="368">
        <f t="shared" si="271"/>
        <v>0</v>
      </c>
      <c r="DO46" s="368">
        <f>SUMIF(LEVEL1!$B:$B,LEVEL_2!$B46,LEVEL1!EZ:EZ)</f>
        <v>0</v>
      </c>
      <c r="DP46" s="368">
        <f t="shared" si="272"/>
        <v>0</v>
      </c>
      <c r="DQ46" s="368">
        <f t="shared" si="273"/>
        <v>0</v>
      </c>
      <c r="DR46" s="368">
        <f t="shared" si="274"/>
        <v>0</v>
      </c>
      <c r="DS46" s="369">
        <f>SUMIF(LEVEL1!$B:$B,LEVEL_2!$B46,LEVEL1!FF:FF)</f>
        <v>0</v>
      </c>
      <c r="DT46" s="370"/>
      <c r="DU46" s="370"/>
      <c r="DV46" s="370"/>
      <c r="DW46" s="370"/>
      <c r="DX46" s="367">
        <f t="shared" si="275"/>
        <v>0</v>
      </c>
      <c r="DY46" s="368">
        <f>SUMIF(LEVEL1!$B:$B,LEVEL_2!$B46,LEVEL1!FJ:FJ)</f>
        <v>0</v>
      </c>
      <c r="DZ46" s="368">
        <f t="shared" si="276"/>
        <v>0</v>
      </c>
      <c r="EA46" s="368">
        <f>SUMIF(LEVEL1!$B:$B,LEVEL_2!$B46,LEVEL1!FL:FL)</f>
        <v>0</v>
      </c>
      <c r="EB46" s="368">
        <f t="shared" si="277"/>
        <v>0</v>
      </c>
      <c r="EC46" s="368">
        <f>SUMIF(LEVEL1!$B:$B,LEVEL_2!$B46,LEVEL1!FN:FN)</f>
        <v>0</v>
      </c>
      <c r="ED46" s="368">
        <f t="shared" si="278"/>
        <v>0</v>
      </c>
      <c r="EE46" s="368">
        <f>SUMIF(LEVEL1!$B:$B,LEVEL_2!$B46,LEVEL1!FP:FP)</f>
        <v>0</v>
      </c>
      <c r="EF46" s="368">
        <f t="shared" si="279"/>
        <v>0</v>
      </c>
      <c r="EG46" s="368">
        <f t="shared" si="280"/>
        <v>0</v>
      </c>
      <c r="EH46" s="368">
        <f t="shared" si="281"/>
        <v>0</v>
      </c>
      <c r="EI46" s="368">
        <f>SUMIF(LEVEL1!$B:$B,LEVEL_2!$B46,LEVEL1!FT:FT)</f>
        <v>0</v>
      </c>
      <c r="EJ46" s="368">
        <f t="shared" si="282"/>
        <v>0</v>
      </c>
      <c r="EK46" s="368">
        <f t="shared" si="283"/>
        <v>0</v>
      </c>
      <c r="EL46" s="368">
        <f t="shared" si="284"/>
        <v>0</v>
      </c>
      <c r="EM46" s="369">
        <f>SUMIF(LEVEL1!$B:$B,LEVEL_2!$B46,LEVEL1!FZ:FZ)</f>
        <v>0</v>
      </c>
      <c r="EN46" s="370"/>
      <c r="EO46" s="370"/>
      <c r="EP46" s="370"/>
      <c r="EQ46" s="370"/>
      <c r="ER46" s="367">
        <f t="shared" si="285"/>
        <v>0</v>
      </c>
      <c r="ES46" s="368">
        <f>SUMIF(LEVEL1!$B:$B,LEVEL_2!$B46,LEVEL1!GD:GD)</f>
        <v>0</v>
      </c>
      <c r="ET46" s="368">
        <f t="shared" si="286"/>
        <v>0</v>
      </c>
      <c r="EU46" s="368">
        <f>SUMIF(LEVEL1!$B:$B,LEVEL_2!$B46,LEVEL1!GF:GF)</f>
        <v>0</v>
      </c>
      <c r="EV46" s="368">
        <f t="shared" si="287"/>
        <v>0</v>
      </c>
      <c r="EW46" s="368">
        <f>SUMIF(LEVEL1!$B:$B,LEVEL_2!$B46,LEVEL1!GH:GH)</f>
        <v>0</v>
      </c>
      <c r="EX46" s="368">
        <f t="shared" si="288"/>
        <v>0</v>
      </c>
      <c r="EY46" s="368">
        <f>SUMIF(LEVEL1!$B:$B,LEVEL_2!$B46,LEVEL1!GJ:GJ)</f>
        <v>0</v>
      </c>
      <c r="EZ46" s="368">
        <f t="shared" si="289"/>
        <v>0</v>
      </c>
      <c r="FA46" s="368">
        <f t="shared" si="290"/>
        <v>0</v>
      </c>
      <c r="FB46" s="368">
        <f t="shared" si="291"/>
        <v>0</v>
      </c>
      <c r="FC46" s="368">
        <f>SUMIF(LEVEL1!$B:$B,LEVEL_2!$B46,LEVEL1!GN:GN)</f>
        <v>0</v>
      </c>
      <c r="FD46" s="368">
        <f t="shared" si="292"/>
        <v>0</v>
      </c>
      <c r="FE46" s="368">
        <f t="shared" si="293"/>
        <v>0</v>
      </c>
      <c r="FF46" s="368">
        <f t="shared" si="294"/>
        <v>0</v>
      </c>
      <c r="FG46" s="369">
        <f>SUMIF(LEVEL1!$B:$B,LEVEL_2!$B46,LEVEL1!GT:GT)</f>
        <v>0</v>
      </c>
      <c r="FH46" s="370"/>
      <c r="FI46" s="370"/>
      <c r="FJ46" s="370"/>
      <c r="FK46" s="370"/>
      <c r="FL46" s="367">
        <f t="shared" si="295"/>
        <v>0</v>
      </c>
      <c r="FM46" s="368">
        <f>SUMIF(LEVEL1!$B:$B,LEVEL_2!$B46,LEVEL1!GX:GX)</f>
        <v>0</v>
      </c>
      <c r="FN46" s="368">
        <f t="shared" si="296"/>
        <v>0</v>
      </c>
      <c r="FO46" s="368">
        <f>SUMIF(LEVEL1!$B:$B,LEVEL_2!$B46,LEVEL1!GZ:GZ)</f>
        <v>0</v>
      </c>
      <c r="FP46" s="368">
        <f t="shared" si="297"/>
        <v>0</v>
      </c>
      <c r="FQ46" s="368">
        <f>SUMIF(LEVEL1!$B:$B,LEVEL_2!$B46,LEVEL1!HB:HB)</f>
        <v>0</v>
      </c>
      <c r="FR46" s="368">
        <f t="shared" si="298"/>
        <v>0</v>
      </c>
      <c r="FS46" s="368">
        <f>SUMIF(LEVEL1!$B:$B,LEVEL_2!$B46,LEVEL1!HD:HD)</f>
        <v>0</v>
      </c>
      <c r="FT46" s="368">
        <f t="shared" si="299"/>
        <v>0</v>
      </c>
      <c r="FU46" s="368">
        <f t="shared" si="300"/>
        <v>0</v>
      </c>
      <c r="FV46" s="368">
        <f t="shared" si="301"/>
        <v>0</v>
      </c>
      <c r="FW46" s="368">
        <f>SUMIF(LEVEL1!$B:$B,LEVEL_2!$B46,LEVEL1!HH:HH)</f>
        <v>0</v>
      </c>
      <c r="FX46" s="368">
        <f t="shared" si="302"/>
        <v>0</v>
      </c>
      <c r="FY46" s="368">
        <f t="shared" si="303"/>
        <v>0</v>
      </c>
      <c r="FZ46" s="368">
        <f t="shared" si="304"/>
        <v>0</v>
      </c>
      <c r="GA46" s="369">
        <f>SUMIF(LEVEL1!$B:$B,LEVEL_2!$B46,LEVEL1!HN:HN)</f>
        <v>0</v>
      </c>
      <c r="GB46" s="370"/>
      <c r="GC46" s="370"/>
      <c r="GD46" s="370"/>
      <c r="GE46" s="370"/>
      <c r="GF46" s="367">
        <f t="shared" si="305"/>
        <v>0</v>
      </c>
      <c r="GG46" s="368">
        <f>SUMIF(LEVEL1!$B:$B,LEVEL_2!$B46,LEVEL1!HR:HR)</f>
        <v>0</v>
      </c>
      <c r="GH46" s="368">
        <f t="shared" si="306"/>
        <v>0</v>
      </c>
      <c r="GI46" s="368">
        <f>SUMIF(LEVEL1!$B:$B,LEVEL_2!$B46,LEVEL1!HT:HT)</f>
        <v>0</v>
      </c>
      <c r="GJ46" s="368">
        <f t="shared" si="307"/>
        <v>0</v>
      </c>
      <c r="GK46" s="368">
        <f>SUMIF(LEVEL1!$B:$B,LEVEL_2!$B46,LEVEL1!HV:HV)</f>
        <v>0</v>
      </c>
      <c r="GL46" s="368">
        <f t="shared" si="308"/>
        <v>0</v>
      </c>
      <c r="GM46" s="368">
        <f>SUMIF(LEVEL1!$B:$B,LEVEL_2!$B46,LEVEL1!HX:HX)</f>
        <v>0</v>
      </c>
      <c r="GN46" s="368">
        <f t="shared" si="309"/>
        <v>0</v>
      </c>
      <c r="GO46" s="368">
        <f t="shared" si="310"/>
        <v>0</v>
      </c>
      <c r="GP46" s="368">
        <f t="shared" si="311"/>
        <v>0</v>
      </c>
      <c r="GQ46" s="368">
        <f>SUMIF(LEVEL1!$B:$B,LEVEL_2!$B46,LEVEL1!IB:IB)</f>
        <v>0</v>
      </c>
      <c r="GR46" s="368">
        <f t="shared" si="312"/>
        <v>0</v>
      </c>
      <c r="GS46" s="368">
        <f t="shared" si="313"/>
        <v>0</v>
      </c>
      <c r="GT46" s="368">
        <f t="shared" si="314"/>
        <v>0</v>
      </c>
      <c r="GU46" s="369">
        <f>SUMIF(LEVEL1!$B:$B,LEVEL_2!$B46,LEVEL1!IH:IH)</f>
        <v>0</v>
      </c>
      <c r="GV46" s="370"/>
      <c r="GW46" s="370"/>
      <c r="GX46" s="370"/>
      <c r="GY46" s="370"/>
      <c r="GZ46" s="367">
        <f t="shared" si="315"/>
        <v>0</v>
      </c>
      <c r="HA46" s="368">
        <f>SUMIF(LEVEL1!$B:$B,LEVEL_2!$B46,LEVEL1!IL:IL)</f>
        <v>0</v>
      </c>
      <c r="HB46" s="368">
        <f t="shared" si="316"/>
        <v>0</v>
      </c>
      <c r="HC46" s="368">
        <f>SUMIF(LEVEL1!$B:$B,LEVEL_2!$B46,LEVEL1!IN:IN)</f>
        <v>0</v>
      </c>
      <c r="HD46" s="368">
        <f t="shared" si="317"/>
        <v>0</v>
      </c>
      <c r="HE46" s="368">
        <f>SUMIF(LEVEL1!$B:$B,LEVEL_2!$B46,LEVEL1!IP:IP)</f>
        <v>0</v>
      </c>
      <c r="HF46" s="368">
        <f t="shared" si="318"/>
        <v>0</v>
      </c>
      <c r="HG46" s="368">
        <f>SUMIF(LEVEL1!$B:$B,LEVEL_2!$B46,LEVEL1!IR:IR)</f>
        <v>0</v>
      </c>
      <c r="HH46" s="368">
        <f t="shared" si="319"/>
        <v>0</v>
      </c>
      <c r="HI46" s="368">
        <f t="shared" si="320"/>
        <v>0</v>
      </c>
      <c r="HJ46" s="368">
        <f t="shared" si="321"/>
        <v>0</v>
      </c>
      <c r="HK46" s="368">
        <f>SUMIF(LEVEL1!$B:$B,LEVEL_2!$B46,LEVEL1!IV:IV)</f>
        <v>0</v>
      </c>
      <c r="HL46" s="368">
        <f t="shared" si="322"/>
        <v>0</v>
      </c>
      <c r="HM46" s="368">
        <f t="shared" si="323"/>
        <v>0</v>
      </c>
      <c r="HN46" s="368">
        <f t="shared" si="324"/>
        <v>0</v>
      </c>
      <c r="HO46" s="369">
        <f>SUMIF(LEVEL1!$B:$B,LEVEL_2!$B46,LEVEL1!JB:JB)</f>
        <v>0</v>
      </c>
      <c r="HP46" s="370"/>
      <c r="HQ46" s="370"/>
      <c r="HR46" s="370"/>
      <c r="HS46" s="370"/>
      <c r="HT46" s="367">
        <f t="shared" si="325"/>
        <v>0</v>
      </c>
      <c r="HU46" s="368">
        <f>SUMIF(LEVEL1!$B:$B,LEVEL_2!$B46,LEVEL1!JF:JF)</f>
        <v>0</v>
      </c>
      <c r="HV46" s="368">
        <f t="shared" si="326"/>
        <v>0</v>
      </c>
      <c r="HW46" s="368">
        <f>SUMIF(LEVEL1!$B:$B,LEVEL_2!$B46,LEVEL1!JH:JH)</f>
        <v>0</v>
      </c>
      <c r="HX46" s="368">
        <f t="shared" si="327"/>
        <v>0</v>
      </c>
      <c r="HY46" s="368">
        <f>SUMIF(LEVEL1!$B:$B,LEVEL_2!$B46,LEVEL1!JJ:JJ)</f>
        <v>0</v>
      </c>
      <c r="HZ46" s="368">
        <f t="shared" si="328"/>
        <v>0</v>
      </c>
      <c r="IA46" s="368">
        <f>SUMIF(LEVEL1!$B:$B,LEVEL_2!$B46,LEVEL1!JL:JL)</f>
        <v>0</v>
      </c>
      <c r="IB46" s="368">
        <f t="shared" si="329"/>
        <v>0</v>
      </c>
      <c r="IC46" s="368">
        <f t="shared" si="330"/>
        <v>0</v>
      </c>
      <c r="ID46" s="368">
        <f t="shared" si="331"/>
        <v>0</v>
      </c>
      <c r="IE46" s="368">
        <f>SUMIF(LEVEL1!$B:$B,LEVEL_2!$B46,LEVEL1!JP:JP)</f>
        <v>0</v>
      </c>
      <c r="IF46" s="368">
        <f t="shared" si="332"/>
        <v>0</v>
      </c>
      <c r="IG46" s="368">
        <f t="shared" si="333"/>
        <v>0</v>
      </c>
      <c r="IH46" s="368">
        <f t="shared" si="334"/>
        <v>0</v>
      </c>
      <c r="II46" s="369">
        <f>SUMIF(LEVEL1!$B:$B,LEVEL_2!$B46,LEVEL1!JV:JV)</f>
        <v>0</v>
      </c>
      <c r="IJ46" s="370"/>
      <c r="IK46" s="370"/>
      <c r="IL46" s="370"/>
      <c r="IM46" s="370"/>
      <c r="IN46" s="367">
        <f t="shared" si="335"/>
        <v>0</v>
      </c>
      <c r="IO46" s="368">
        <f>SUMIF(LEVEL1!$B:$B,LEVEL_2!$B46,LEVEL1!JZ:JZ)</f>
        <v>0</v>
      </c>
      <c r="IP46" s="368">
        <f t="shared" si="336"/>
        <v>0</v>
      </c>
      <c r="IQ46" s="368">
        <f>SUMIF(LEVEL1!$B:$B,LEVEL_2!$B46,LEVEL1!KB:KB)</f>
        <v>0</v>
      </c>
      <c r="IR46" s="368">
        <f t="shared" si="337"/>
        <v>0</v>
      </c>
      <c r="IS46" s="368">
        <f>SUMIF(LEVEL1!$B:$B,LEVEL_2!$B46,LEVEL1!KD:KD)</f>
        <v>0</v>
      </c>
      <c r="IT46" s="368">
        <f t="shared" si="338"/>
        <v>0</v>
      </c>
      <c r="IU46" s="368">
        <f>SUMIF(LEVEL1!$B:$B,LEVEL_2!$B46,LEVEL1!KF:KF)</f>
        <v>0</v>
      </c>
      <c r="IV46" s="368">
        <f t="shared" si="339"/>
        <v>0</v>
      </c>
      <c r="IW46" s="368">
        <f t="shared" si="340"/>
        <v>0</v>
      </c>
      <c r="IX46" s="368">
        <f t="shared" si="341"/>
        <v>0</v>
      </c>
      <c r="IY46" s="368">
        <f>SUMIF(LEVEL1!$B:$B,LEVEL_2!$B46,LEVEL1!KJ:KJ)</f>
        <v>0</v>
      </c>
      <c r="IZ46" s="368">
        <f t="shared" si="342"/>
        <v>0</v>
      </c>
      <c r="JA46" s="368">
        <f t="shared" si="343"/>
        <v>0</v>
      </c>
      <c r="JB46" s="368">
        <f t="shared" si="344"/>
        <v>0</v>
      </c>
      <c r="JC46" s="369">
        <f>SUMIF(LEVEL1!$B:$B,LEVEL_2!$B46,LEVEL1!KP:KP)</f>
        <v>0</v>
      </c>
      <c r="JD46" s="370"/>
      <c r="JE46" s="370"/>
      <c r="JF46" s="370"/>
      <c r="JG46" s="370"/>
      <c r="JH46" s="367">
        <f t="shared" si="345"/>
        <v>0</v>
      </c>
      <c r="JI46" s="368">
        <f>SUMIF(LEVEL1!$B:$B,LEVEL_2!$B46,LEVEL1!KT:KT)</f>
        <v>0</v>
      </c>
      <c r="JJ46" s="368">
        <f t="shared" si="346"/>
        <v>0</v>
      </c>
      <c r="JK46" s="368">
        <f>SUMIF(LEVEL1!$B:$B,LEVEL_2!$B46,LEVEL1!KV:KV)</f>
        <v>0</v>
      </c>
      <c r="JL46" s="368">
        <f t="shared" si="347"/>
        <v>0</v>
      </c>
      <c r="JM46" s="368">
        <f>SUMIF(LEVEL1!$B:$B,LEVEL_2!$B46,LEVEL1!KX:KX)</f>
        <v>0</v>
      </c>
      <c r="JN46" s="368">
        <f t="shared" si="348"/>
        <v>0</v>
      </c>
      <c r="JO46" s="368">
        <f>SUMIF(LEVEL1!$B:$B,LEVEL_2!$B46,LEVEL1!KZ:KZ)</f>
        <v>0</v>
      </c>
      <c r="JP46" s="368">
        <f t="shared" si="349"/>
        <v>0</v>
      </c>
      <c r="JQ46" s="368">
        <f t="shared" si="350"/>
        <v>0</v>
      </c>
      <c r="JR46" s="368">
        <f t="shared" si="351"/>
        <v>0</v>
      </c>
      <c r="JS46" s="368">
        <f>SUMIF(LEVEL1!$B:$B,LEVEL_2!$B46,LEVEL1!LD:LD)</f>
        <v>0</v>
      </c>
      <c r="JT46" s="368">
        <f t="shared" si="352"/>
        <v>0</v>
      </c>
      <c r="JU46" s="368">
        <f t="shared" si="353"/>
        <v>0</v>
      </c>
      <c r="JV46" s="368">
        <f t="shared" si="354"/>
        <v>0</v>
      </c>
      <c r="JW46" s="369">
        <f>SUMIF(LEVEL1!$B:$B,LEVEL_2!$B46,LEVEL1!LJ:LJ)</f>
        <v>0</v>
      </c>
      <c r="JX46" s="370"/>
      <c r="JY46" s="370"/>
      <c r="JZ46" s="370"/>
      <c r="KA46" s="370"/>
      <c r="KB46" s="367">
        <f t="shared" si="355"/>
        <v>0</v>
      </c>
      <c r="KC46" s="368">
        <f>SUMIF(LEVEL1!$B:$B,LEVEL_2!$B46,LEVEL1!LN:LN)</f>
        <v>0</v>
      </c>
      <c r="KD46" s="368">
        <f t="shared" si="356"/>
        <v>0</v>
      </c>
      <c r="KE46" s="368">
        <f>SUMIF(LEVEL1!$B:$B,LEVEL_2!$B46,LEVEL1!LP:LP)</f>
        <v>0</v>
      </c>
      <c r="KF46" s="368">
        <f t="shared" si="357"/>
        <v>0</v>
      </c>
      <c r="KG46" s="368">
        <f>SUMIF(LEVEL1!$B:$B,LEVEL_2!$B46,LEVEL1!LR:LR)</f>
        <v>0</v>
      </c>
      <c r="KH46" s="368">
        <f t="shared" si="358"/>
        <v>0</v>
      </c>
      <c r="KI46" s="368">
        <f>SUMIF(LEVEL1!$B:$B,LEVEL_2!$B46,LEVEL1!LT:LT)</f>
        <v>0</v>
      </c>
      <c r="KJ46" s="368">
        <f t="shared" si="359"/>
        <v>0</v>
      </c>
      <c r="KK46" s="368">
        <f t="shared" si="360"/>
        <v>0</v>
      </c>
      <c r="KL46" s="368">
        <f t="shared" si="361"/>
        <v>0</v>
      </c>
      <c r="KM46" s="368">
        <f>SUMIF(LEVEL1!$B:$B,LEVEL_2!$B46,LEVEL1!LX:LX)</f>
        <v>0</v>
      </c>
      <c r="KN46" s="368">
        <f t="shared" si="362"/>
        <v>0</v>
      </c>
      <c r="KO46" s="368">
        <f t="shared" si="363"/>
        <v>0</v>
      </c>
      <c r="KP46" s="368">
        <f t="shared" si="364"/>
        <v>0</v>
      </c>
      <c r="KQ46" s="369">
        <f>SUMIF(LEVEL1!$B:$B,LEVEL_2!$B46,LEVEL1!MD:MD)</f>
        <v>0</v>
      </c>
      <c r="KR46" s="370"/>
      <c r="KS46" s="370"/>
      <c r="KT46" s="370"/>
      <c r="KU46" s="370"/>
      <c r="KV46" s="367">
        <f t="shared" si="365"/>
        <v>0</v>
      </c>
      <c r="KW46" s="368">
        <f>SUMIF(LEVEL1!$B:$B,LEVEL_2!$B46,LEVEL1!MH:MH)</f>
        <v>0</v>
      </c>
      <c r="KX46" s="368">
        <f t="shared" si="366"/>
        <v>0</v>
      </c>
      <c r="KY46" s="368">
        <f>SUMIF(LEVEL1!$B:$B,LEVEL_2!$B46,LEVEL1!MJ:MJ)</f>
        <v>0</v>
      </c>
      <c r="KZ46" s="368">
        <f t="shared" si="367"/>
        <v>0</v>
      </c>
      <c r="LA46" s="368">
        <f>SUMIF(LEVEL1!$B:$B,LEVEL_2!$B46,LEVEL1!ML:ML)</f>
        <v>0</v>
      </c>
      <c r="LB46" s="368">
        <f t="shared" si="368"/>
        <v>0</v>
      </c>
      <c r="LC46" s="368">
        <f>SUMIF(LEVEL1!$B:$B,LEVEL_2!$B46,LEVEL1!MN:MN)</f>
        <v>0</v>
      </c>
      <c r="LD46" s="368">
        <f t="shared" si="369"/>
        <v>0</v>
      </c>
      <c r="LE46" s="368">
        <f t="shared" si="370"/>
        <v>0</v>
      </c>
      <c r="LF46" s="368">
        <f t="shared" si="371"/>
        <v>0</v>
      </c>
      <c r="LG46" s="368">
        <f>SUMIF(LEVEL1!$B:$B,LEVEL_2!$B46,LEVEL1!MR:MR)</f>
        <v>0</v>
      </c>
      <c r="LH46" s="368">
        <f t="shared" si="372"/>
        <v>0</v>
      </c>
      <c r="LI46" s="368">
        <f t="shared" si="373"/>
        <v>0</v>
      </c>
      <c r="LJ46" s="368">
        <f t="shared" si="374"/>
        <v>0</v>
      </c>
      <c r="LK46" s="369">
        <f>SUMIF(LEVEL1!$B:$B,LEVEL_2!$B46,LEVEL1!MX:MX)</f>
        <v>0</v>
      </c>
      <c r="LL46" s="370"/>
      <c r="LM46" s="370"/>
      <c r="LN46" s="370"/>
      <c r="LO46" s="370"/>
      <c r="LP46" s="367">
        <f t="shared" si="375"/>
        <v>0</v>
      </c>
      <c r="LQ46" s="368">
        <f>SUMIF(LEVEL1!$B:$B,LEVEL_2!$B46,LEVEL1!NB:NB)</f>
        <v>0</v>
      </c>
      <c r="LR46" s="368">
        <f t="shared" si="376"/>
        <v>0</v>
      </c>
      <c r="LS46" s="368">
        <f>SUMIF(LEVEL1!$B:$B,LEVEL_2!$B46,LEVEL1!ND:ND)</f>
        <v>0</v>
      </c>
      <c r="LT46" s="368">
        <f t="shared" si="377"/>
        <v>0</v>
      </c>
      <c r="LU46" s="368">
        <f>SUMIF(LEVEL1!$B:$B,LEVEL_2!$B46,LEVEL1!NF:NF)</f>
        <v>0</v>
      </c>
      <c r="LV46" s="368">
        <f t="shared" si="378"/>
        <v>0</v>
      </c>
      <c r="LW46" s="368">
        <f>SUMIF(LEVEL1!$B:$B,LEVEL_2!$B46,LEVEL1!NH:NH)</f>
        <v>0</v>
      </c>
      <c r="LX46" s="368">
        <f t="shared" si="379"/>
        <v>0</v>
      </c>
      <c r="LY46" s="368">
        <f t="shared" si="380"/>
        <v>0</v>
      </c>
      <c r="LZ46" s="368">
        <f t="shared" si="381"/>
        <v>0</v>
      </c>
      <c r="MA46" s="368">
        <f>SUMIF(LEVEL1!$B:$B,LEVEL_2!$B46,LEVEL1!NL:NL)</f>
        <v>0</v>
      </c>
      <c r="MB46" s="368">
        <f t="shared" si="382"/>
        <v>0</v>
      </c>
      <c r="MC46" s="368">
        <f t="shared" si="383"/>
        <v>0</v>
      </c>
      <c r="MD46" s="368">
        <f t="shared" si="384"/>
        <v>0</v>
      </c>
      <c r="ME46" s="369">
        <f>SUMIF(LEVEL1!$B:$B,LEVEL_2!$B46,LEVEL1!NR:NR)</f>
        <v>0</v>
      </c>
      <c r="MF46" s="370"/>
      <c r="MG46" s="370"/>
      <c r="MH46" s="370"/>
      <c r="MI46" s="370"/>
      <c r="MJ46" s="367">
        <f t="shared" si="385"/>
        <v>0</v>
      </c>
      <c r="MK46" s="368">
        <f>SUMIF(LEVEL1!$B:$B,LEVEL_2!$B46,LEVEL1!NV:NV)</f>
        <v>0</v>
      </c>
      <c r="ML46" s="368">
        <f t="shared" si="386"/>
        <v>0</v>
      </c>
      <c r="MM46" s="368">
        <f>SUMIF(LEVEL1!$B:$B,LEVEL_2!$B46,LEVEL1!NX:NX)</f>
        <v>0</v>
      </c>
      <c r="MN46" s="368">
        <f t="shared" si="387"/>
        <v>0</v>
      </c>
      <c r="MO46" s="368">
        <f>SUMIF(LEVEL1!$B:$B,LEVEL_2!$B46,LEVEL1!NZ:NZ)</f>
        <v>0</v>
      </c>
      <c r="MP46" s="368">
        <f t="shared" si="388"/>
        <v>0</v>
      </c>
      <c r="MQ46" s="368">
        <f>SUMIF(LEVEL1!$B:$B,LEVEL_2!$B46,LEVEL1!OB:OB)</f>
        <v>0</v>
      </c>
      <c r="MR46" s="368">
        <f t="shared" si="389"/>
        <v>0</v>
      </c>
      <c r="MS46" s="368">
        <f t="shared" si="390"/>
        <v>0</v>
      </c>
      <c r="MT46" s="368">
        <f t="shared" si="391"/>
        <v>0</v>
      </c>
      <c r="MU46" s="368">
        <f>SUMIF(LEVEL1!$B:$B,LEVEL_2!$B46,LEVEL1!OF:OF)</f>
        <v>0</v>
      </c>
      <c r="MV46" s="368">
        <f t="shared" si="392"/>
        <v>0</v>
      </c>
      <c r="MW46" s="368">
        <f t="shared" si="393"/>
        <v>0</v>
      </c>
      <c r="MX46" s="368">
        <f t="shared" si="394"/>
        <v>0</v>
      </c>
      <c r="MY46" s="369">
        <f>SUMIF(LEVEL1!$B:$B,LEVEL_2!$B46,LEVEL1!OL:OL)</f>
        <v>0</v>
      </c>
      <c r="MZ46" s="370"/>
      <c r="NA46" s="370"/>
      <c r="NB46" s="370"/>
      <c r="NC46" s="370"/>
      <c r="ND46" s="367">
        <f t="shared" si="395"/>
        <v>0</v>
      </c>
      <c r="NE46" s="368">
        <f>SUMIF(LEVEL1!$B:$B,LEVEL_2!$B46,LEVEL1!OP:OP)</f>
        <v>0</v>
      </c>
      <c r="NF46" s="368">
        <f t="shared" si="396"/>
        <v>0</v>
      </c>
      <c r="NG46" s="368">
        <f>SUMIF(LEVEL1!$B:$B,LEVEL_2!$B46,LEVEL1!OR:OR)</f>
        <v>0</v>
      </c>
      <c r="NH46" s="368">
        <f t="shared" si="397"/>
        <v>0</v>
      </c>
      <c r="NI46" s="368">
        <f>SUMIF(LEVEL1!$B:$B,LEVEL_2!$B46,LEVEL1!OT:OT)</f>
        <v>0</v>
      </c>
      <c r="NJ46" s="368">
        <f t="shared" si="398"/>
        <v>0</v>
      </c>
      <c r="NK46" s="368">
        <f>SUMIF(LEVEL1!$B:$B,LEVEL_2!$B46,LEVEL1!OV:OV)</f>
        <v>0</v>
      </c>
      <c r="NL46" s="368">
        <f t="shared" si="399"/>
        <v>0</v>
      </c>
      <c r="NM46" s="368">
        <f t="shared" si="400"/>
        <v>0</v>
      </c>
      <c r="NN46" s="368">
        <f t="shared" si="401"/>
        <v>0</v>
      </c>
      <c r="NO46" s="368">
        <f>SUMIF(LEVEL1!$B:$B,LEVEL_2!$B46,LEVEL1!OZ:OZ)</f>
        <v>0</v>
      </c>
      <c r="NP46" s="368">
        <f t="shared" si="402"/>
        <v>0</v>
      </c>
      <c r="NQ46" s="368">
        <f t="shared" si="403"/>
        <v>0</v>
      </c>
      <c r="NR46" s="368">
        <f t="shared" si="404"/>
        <v>0</v>
      </c>
      <c r="NS46" s="369">
        <f>SUMIF(LEVEL1!$B:$B,LEVEL_2!$B46,LEVEL1!PF:PF)</f>
        <v>0</v>
      </c>
      <c r="NT46" s="370"/>
      <c r="NU46" s="370"/>
      <c r="NV46" s="370"/>
      <c r="NW46" s="370"/>
      <c r="NX46" s="367">
        <f t="shared" si="405"/>
        <v>0</v>
      </c>
      <c r="NY46" s="368">
        <f>SUMIF(LEVEL1!$B:$B,LEVEL_2!$B46,LEVEL1!PJ:PJ)</f>
        <v>0</v>
      </c>
      <c r="NZ46" s="368">
        <f t="shared" si="406"/>
        <v>0</v>
      </c>
      <c r="OA46" s="368">
        <f>SUMIF(LEVEL1!$B:$B,LEVEL_2!$B46,LEVEL1!PL:PL)</f>
        <v>0</v>
      </c>
      <c r="OB46" s="368">
        <f t="shared" si="407"/>
        <v>0</v>
      </c>
      <c r="OC46" s="368">
        <f>SUMIF(LEVEL1!$B:$B,LEVEL_2!$B46,LEVEL1!PN:PN)</f>
        <v>0</v>
      </c>
      <c r="OD46" s="368">
        <f t="shared" si="408"/>
        <v>0</v>
      </c>
      <c r="OE46" s="368">
        <f>SUMIF(LEVEL1!$B:$B,LEVEL_2!$B46,LEVEL1!PP:PP)</f>
        <v>0</v>
      </c>
      <c r="OF46" s="368">
        <f t="shared" si="409"/>
        <v>0</v>
      </c>
      <c r="OG46" s="368">
        <f t="shared" si="410"/>
        <v>0</v>
      </c>
      <c r="OH46" s="368">
        <f t="shared" si="411"/>
        <v>0</v>
      </c>
      <c r="OI46" s="368">
        <f>SUMIF(LEVEL1!$B:$B,LEVEL_2!$B46,LEVEL1!PT:PT)</f>
        <v>0</v>
      </c>
      <c r="OJ46" s="368">
        <f t="shared" si="412"/>
        <v>0</v>
      </c>
      <c r="OK46" s="368">
        <f t="shared" si="413"/>
        <v>0</v>
      </c>
      <c r="OL46" s="368">
        <f t="shared" si="414"/>
        <v>0</v>
      </c>
      <c r="OM46" s="369">
        <f>SUMIF(LEVEL1!$B:$B,LEVEL_2!$B46,LEVEL1!PZ:PZ)</f>
        <v>0</v>
      </c>
      <c r="ON46" s="370"/>
      <c r="OO46" s="370"/>
      <c r="OP46" s="370"/>
      <c r="OQ46" s="370"/>
      <c r="OR46" s="367">
        <f t="shared" si="415"/>
        <v>0</v>
      </c>
      <c r="OS46" s="368">
        <f>SUMIF(LEVEL1!$B:$B,LEVEL_2!$B46,LEVEL1!QD:QD)</f>
        <v>0</v>
      </c>
      <c r="OT46" s="368">
        <f t="shared" si="416"/>
        <v>0</v>
      </c>
      <c r="OU46" s="368">
        <f>SUMIF(LEVEL1!$B:$B,LEVEL_2!$B46,LEVEL1!QF:QF)</f>
        <v>0</v>
      </c>
      <c r="OV46" s="368">
        <f t="shared" si="417"/>
        <v>0</v>
      </c>
      <c r="OW46" s="368">
        <f>SUMIF(LEVEL1!$B:$B,LEVEL_2!$B46,LEVEL1!QH:QH)</f>
        <v>0</v>
      </c>
      <c r="OX46" s="368">
        <f t="shared" si="418"/>
        <v>0</v>
      </c>
      <c r="OY46" s="368">
        <f>SUMIF(LEVEL1!$B:$B,LEVEL_2!$B46,LEVEL1!QJ:QJ)</f>
        <v>0</v>
      </c>
      <c r="OZ46" s="368">
        <f t="shared" si="419"/>
        <v>0</v>
      </c>
      <c r="PA46" s="368">
        <f t="shared" si="420"/>
        <v>0</v>
      </c>
      <c r="PB46" s="368">
        <f t="shared" si="421"/>
        <v>0</v>
      </c>
      <c r="PC46" s="368">
        <f>SUMIF(LEVEL1!$B:$B,LEVEL_2!$B46,LEVEL1!QN:QN)</f>
        <v>0</v>
      </c>
      <c r="PD46" s="368">
        <f t="shared" si="422"/>
        <v>0</v>
      </c>
      <c r="PE46" s="368">
        <f t="shared" si="423"/>
        <v>0</v>
      </c>
      <c r="PF46" s="368">
        <f t="shared" si="424"/>
        <v>0</v>
      </c>
      <c r="PG46" s="369">
        <f>SUMIF(LEVEL1!$B:$B,LEVEL_2!$B46,LEVEL1!QT:QT)</f>
        <v>0</v>
      </c>
    </row>
    <row r="47" spans="2:423" s="282" customFormat="1" ht="24.75" hidden="1" customHeight="1" outlineLevel="1">
      <c r="B47" s="361" t="s">
        <v>92</v>
      </c>
      <c r="C47" s="362" t="s">
        <v>93</v>
      </c>
      <c r="D47" s="363"/>
      <c r="E47" s="364"/>
      <c r="F47" s="365" t="s">
        <v>86</v>
      </c>
      <c r="G47" s="366">
        <f>SUMIF(LEVEL1!$A:$A,LEVEL_2!$B47,LEVEL1!$I:$I)</f>
        <v>0</v>
      </c>
      <c r="H47" s="367">
        <f t="shared" si="218"/>
        <v>0</v>
      </c>
      <c r="I47" s="368">
        <f>SUMIF(LEVEL1!$B:$B,LEVEL_2!$B47,LEVEL1!AI:AI)</f>
        <v>0</v>
      </c>
      <c r="J47" s="368">
        <f t="shared" si="218"/>
        <v>0</v>
      </c>
      <c r="K47" s="368">
        <f>SUMIF(LEVEL1!$B:$B,LEVEL_2!$B47,LEVEL1!AK:AK)</f>
        <v>0</v>
      </c>
      <c r="L47" s="368">
        <f t="shared" si="219"/>
        <v>0</v>
      </c>
      <c r="M47" s="368">
        <f>SUMIF(LEVEL1!$B:$B,LEVEL_2!$B47,LEVEL1!AM:AM)</f>
        <v>0</v>
      </c>
      <c r="N47" s="368">
        <f t="shared" si="220"/>
        <v>0</v>
      </c>
      <c r="O47" s="368">
        <f>SUMIF(LEVEL1!$B:$B,LEVEL_2!$B47,LEVEL1!AO:AO)</f>
        <v>0</v>
      </c>
      <c r="P47" s="368">
        <f t="shared" si="220"/>
        <v>0</v>
      </c>
      <c r="Q47" s="368">
        <f t="shared" si="221"/>
        <v>0</v>
      </c>
      <c r="R47" s="368">
        <f t="shared" si="222"/>
        <v>0</v>
      </c>
      <c r="S47" s="368">
        <f>SUMIF(LEVEL1!$B:$B,LEVEL_2!$B47,LEVEL1!AS:AS)</f>
        <v>0</v>
      </c>
      <c r="T47" s="368">
        <f t="shared" si="222"/>
        <v>0</v>
      </c>
      <c r="U47" s="368">
        <f t="shared" si="223"/>
        <v>0</v>
      </c>
      <c r="V47" s="368">
        <f t="shared" si="224"/>
        <v>0</v>
      </c>
      <c r="W47" s="369">
        <f>SUMIF(LEVEL1!$B:$B,LEVEL_2!$B47,LEVEL1!BD:BD)</f>
        <v>0</v>
      </c>
      <c r="X47" s="370"/>
      <c r="Y47" s="370"/>
      <c r="Z47" s="370"/>
      <c r="AA47" s="370"/>
      <c r="AB47" s="367">
        <f t="shared" si="225"/>
        <v>0</v>
      </c>
      <c r="AC47" s="368">
        <f>SUMIF(LEVEL1!$B:$B,LEVEL_2!$B47,LEVEL1!BH:BH)</f>
        <v>0</v>
      </c>
      <c r="AD47" s="368">
        <f t="shared" si="226"/>
        <v>0</v>
      </c>
      <c r="AE47" s="368">
        <f>SUMIF(LEVEL1!$B:$B,LEVEL_2!$B47,LEVEL1!BJ:BJ)</f>
        <v>0</v>
      </c>
      <c r="AF47" s="368">
        <f t="shared" si="227"/>
        <v>0</v>
      </c>
      <c r="AG47" s="368">
        <f>SUMIF(LEVEL1!$B:$B,LEVEL_2!$B47,LEVEL1!BL:BL)</f>
        <v>0</v>
      </c>
      <c r="AH47" s="368">
        <f t="shared" si="228"/>
        <v>0</v>
      </c>
      <c r="AI47" s="368">
        <f>SUMIF(LEVEL1!$B:$B,LEVEL_2!$B47,LEVEL1!BN:BN)</f>
        <v>0</v>
      </c>
      <c r="AJ47" s="368">
        <f t="shared" si="229"/>
        <v>0</v>
      </c>
      <c r="AK47" s="368">
        <f t="shared" si="230"/>
        <v>0</v>
      </c>
      <c r="AL47" s="368">
        <f t="shared" si="231"/>
        <v>0</v>
      </c>
      <c r="AM47" s="368">
        <f>SUMIF(LEVEL1!$B:$B,LEVEL_2!$B47,LEVEL1!BR:BR)</f>
        <v>0</v>
      </c>
      <c r="AN47" s="368">
        <f t="shared" si="232"/>
        <v>0</v>
      </c>
      <c r="AO47" s="368">
        <f t="shared" si="233"/>
        <v>0</v>
      </c>
      <c r="AP47" s="368">
        <f t="shared" si="234"/>
        <v>0</v>
      </c>
      <c r="AQ47" s="369">
        <f>SUMIF(LEVEL1!$B:$B,LEVEL_2!$B47,LEVEL1!BX:BX)</f>
        <v>0</v>
      </c>
      <c r="AR47" s="370"/>
      <c r="AS47" s="370"/>
      <c r="AT47" s="370"/>
      <c r="AU47" s="370"/>
      <c r="AV47" s="367">
        <f t="shared" si="235"/>
        <v>0</v>
      </c>
      <c r="AW47" s="368">
        <f>SUMIF(LEVEL1!$B:$B,LEVEL_2!$B47,LEVEL1!CB:CB)</f>
        <v>0</v>
      </c>
      <c r="AX47" s="368">
        <f t="shared" si="236"/>
        <v>0</v>
      </c>
      <c r="AY47" s="368">
        <f>SUMIF(LEVEL1!$B:$B,LEVEL_2!$B47,LEVEL1!CD:CD)</f>
        <v>0</v>
      </c>
      <c r="AZ47" s="368">
        <f t="shared" si="237"/>
        <v>0</v>
      </c>
      <c r="BA47" s="368">
        <f>SUMIF(LEVEL1!$B:$B,LEVEL_2!$B47,LEVEL1!CF:CF)</f>
        <v>0</v>
      </c>
      <c r="BB47" s="368">
        <f t="shared" si="238"/>
        <v>0</v>
      </c>
      <c r="BC47" s="368">
        <f>SUMIF(LEVEL1!$B:$B,LEVEL_2!$B47,LEVEL1!CH:CH)</f>
        <v>0</v>
      </c>
      <c r="BD47" s="368">
        <f t="shared" si="239"/>
        <v>0</v>
      </c>
      <c r="BE47" s="368">
        <f t="shared" si="240"/>
        <v>0</v>
      </c>
      <c r="BF47" s="368">
        <f t="shared" si="241"/>
        <v>0</v>
      </c>
      <c r="BG47" s="368">
        <f>SUMIF(LEVEL1!$B:$B,LEVEL_2!$B47,LEVEL1!CL:CL)</f>
        <v>0</v>
      </c>
      <c r="BH47" s="368">
        <f t="shared" si="242"/>
        <v>0</v>
      </c>
      <c r="BI47" s="368">
        <f t="shared" si="243"/>
        <v>0</v>
      </c>
      <c r="BJ47" s="368">
        <f t="shared" si="244"/>
        <v>0</v>
      </c>
      <c r="BK47" s="369">
        <f>SUMIF(LEVEL1!$B:$B,LEVEL_2!$B47,LEVEL1!CX:CX)</f>
        <v>0</v>
      </c>
      <c r="BL47" s="370"/>
      <c r="BM47" s="370"/>
      <c r="BN47" s="370"/>
      <c r="BO47" s="370"/>
      <c r="BP47" s="367">
        <f t="shared" si="245"/>
        <v>0</v>
      </c>
      <c r="BQ47" s="368">
        <f>SUMIF(LEVEL1!$B:$B,LEVEL_2!$B47,LEVEL1!DB:DB)</f>
        <v>0</v>
      </c>
      <c r="BR47" s="368">
        <f t="shared" si="246"/>
        <v>0</v>
      </c>
      <c r="BS47" s="368">
        <f>SUMIF(LEVEL1!$B:$B,LEVEL_2!$B47,LEVEL1!DD:DD)</f>
        <v>0</v>
      </c>
      <c r="BT47" s="368">
        <f t="shared" si="247"/>
        <v>0</v>
      </c>
      <c r="BU47" s="368">
        <f>SUMIF(LEVEL1!$B:$B,LEVEL_2!$B47,LEVEL1!DF:DF)</f>
        <v>0</v>
      </c>
      <c r="BV47" s="368">
        <f t="shared" si="248"/>
        <v>0</v>
      </c>
      <c r="BW47" s="368">
        <f>SUMIF(LEVEL1!$B:$B,LEVEL_2!$B47,LEVEL1!DH:DH)</f>
        <v>0</v>
      </c>
      <c r="BX47" s="368">
        <f t="shared" si="249"/>
        <v>0</v>
      </c>
      <c r="BY47" s="368">
        <f t="shared" si="250"/>
        <v>0</v>
      </c>
      <c r="BZ47" s="368">
        <f t="shared" si="251"/>
        <v>0</v>
      </c>
      <c r="CA47" s="368">
        <f>SUMIF(LEVEL1!$B:$B,LEVEL_2!$B47,LEVEL1!DL:DL)</f>
        <v>0</v>
      </c>
      <c r="CB47" s="368">
        <f t="shared" si="252"/>
        <v>0</v>
      </c>
      <c r="CC47" s="368">
        <f t="shared" si="253"/>
        <v>0</v>
      </c>
      <c r="CD47" s="368">
        <f t="shared" si="254"/>
        <v>0</v>
      </c>
      <c r="CE47" s="369">
        <f>SUMIF(LEVEL1!$B:$B,LEVEL_2!$B47,LEVEL1!DR:DR)</f>
        <v>0</v>
      </c>
      <c r="CF47" s="370"/>
      <c r="CG47" s="370"/>
      <c r="CH47" s="370"/>
      <c r="CI47" s="370"/>
      <c r="CJ47" s="367">
        <f t="shared" si="255"/>
        <v>0</v>
      </c>
      <c r="CK47" s="368">
        <f>SUMIF(LEVEL1!$B:$B,LEVEL_2!$B47,LEVEL1!DV:DV)</f>
        <v>0</v>
      </c>
      <c r="CL47" s="368">
        <f t="shared" si="256"/>
        <v>0</v>
      </c>
      <c r="CM47" s="368">
        <f>SUMIF(LEVEL1!$B:$B,LEVEL_2!$B47,LEVEL1!DX:DX)</f>
        <v>0</v>
      </c>
      <c r="CN47" s="368">
        <f t="shared" si="257"/>
        <v>0</v>
      </c>
      <c r="CO47" s="368">
        <f>SUMIF(LEVEL1!$B:$B,LEVEL_2!$B47,LEVEL1!DZ:DZ)</f>
        <v>0</v>
      </c>
      <c r="CP47" s="368">
        <f t="shared" si="258"/>
        <v>0</v>
      </c>
      <c r="CQ47" s="368">
        <f>SUMIF(LEVEL1!$B:$B,LEVEL_2!$B47,LEVEL1!EB:EB)</f>
        <v>0</v>
      </c>
      <c r="CR47" s="368">
        <f t="shared" si="259"/>
        <v>0</v>
      </c>
      <c r="CS47" s="368">
        <f t="shared" si="260"/>
        <v>0</v>
      </c>
      <c r="CT47" s="368">
        <f t="shared" si="261"/>
        <v>0</v>
      </c>
      <c r="CU47" s="368">
        <f>SUMIF(LEVEL1!$B:$B,LEVEL_2!$B47,LEVEL1!EF:EF)</f>
        <v>0</v>
      </c>
      <c r="CV47" s="368">
        <f t="shared" si="262"/>
        <v>0</v>
      </c>
      <c r="CW47" s="368">
        <f t="shared" si="263"/>
        <v>0</v>
      </c>
      <c r="CX47" s="368">
        <f t="shared" si="264"/>
        <v>0</v>
      </c>
      <c r="CY47" s="369">
        <f>SUMIF(LEVEL1!$B:$B,LEVEL_2!$B47,LEVEL1!EL:EL)</f>
        <v>0</v>
      </c>
      <c r="CZ47" s="370"/>
      <c r="DA47" s="370"/>
      <c r="DB47" s="370"/>
      <c r="DC47" s="370"/>
      <c r="DD47" s="367">
        <f t="shared" si="265"/>
        <v>0</v>
      </c>
      <c r="DE47" s="368">
        <f>SUMIF(LEVEL1!$B:$B,LEVEL_2!$B47,LEVEL1!EP:EP)</f>
        <v>0</v>
      </c>
      <c r="DF47" s="368">
        <f t="shared" si="266"/>
        <v>0</v>
      </c>
      <c r="DG47" s="368">
        <f>SUMIF(LEVEL1!$B:$B,LEVEL_2!$B47,LEVEL1!ER:ER)</f>
        <v>0</v>
      </c>
      <c r="DH47" s="368">
        <f t="shared" si="267"/>
        <v>0</v>
      </c>
      <c r="DI47" s="368">
        <f>SUMIF(LEVEL1!$B:$B,LEVEL_2!$B47,LEVEL1!ET:ET)</f>
        <v>0</v>
      </c>
      <c r="DJ47" s="368">
        <f t="shared" si="268"/>
        <v>0</v>
      </c>
      <c r="DK47" s="368">
        <f>SUMIF(LEVEL1!$B:$B,LEVEL_2!$B47,LEVEL1!EV:EV)</f>
        <v>0</v>
      </c>
      <c r="DL47" s="368">
        <f t="shared" si="269"/>
        <v>0</v>
      </c>
      <c r="DM47" s="368">
        <f t="shared" si="270"/>
        <v>0</v>
      </c>
      <c r="DN47" s="368">
        <f t="shared" si="271"/>
        <v>0</v>
      </c>
      <c r="DO47" s="368">
        <f>SUMIF(LEVEL1!$B:$B,LEVEL_2!$B47,LEVEL1!EZ:EZ)</f>
        <v>0</v>
      </c>
      <c r="DP47" s="368">
        <f t="shared" si="272"/>
        <v>0</v>
      </c>
      <c r="DQ47" s="368">
        <f t="shared" si="273"/>
        <v>0</v>
      </c>
      <c r="DR47" s="368">
        <f t="shared" si="274"/>
        <v>0</v>
      </c>
      <c r="DS47" s="369">
        <f>SUMIF(LEVEL1!$B:$B,LEVEL_2!$B47,LEVEL1!FF:FF)</f>
        <v>0</v>
      </c>
      <c r="DT47" s="370"/>
      <c r="DU47" s="370"/>
      <c r="DV47" s="370"/>
      <c r="DW47" s="370"/>
      <c r="DX47" s="367">
        <f t="shared" si="275"/>
        <v>0</v>
      </c>
      <c r="DY47" s="368">
        <f>SUMIF(LEVEL1!$B:$B,LEVEL_2!$B47,LEVEL1!FJ:FJ)</f>
        <v>0</v>
      </c>
      <c r="DZ47" s="368">
        <f t="shared" si="276"/>
        <v>0</v>
      </c>
      <c r="EA47" s="368">
        <f>SUMIF(LEVEL1!$B:$B,LEVEL_2!$B47,LEVEL1!FL:FL)</f>
        <v>0</v>
      </c>
      <c r="EB47" s="368">
        <f t="shared" si="277"/>
        <v>0</v>
      </c>
      <c r="EC47" s="368">
        <f>SUMIF(LEVEL1!$B:$B,LEVEL_2!$B47,LEVEL1!FN:FN)</f>
        <v>0</v>
      </c>
      <c r="ED47" s="368">
        <f t="shared" si="278"/>
        <v>0</v>
      </c>
      <c r="EE47" s="368">
        <f>SUMIF(LEVEL1!$B:$B,LEVEL_2!$B47,LEVEL1!FP:FP)</f>
        <v>0</v>
      </c>
      <c r="EF47" s="368">
        <f t="shared" si="279"/>
        <v>0</v>
      </c>
      <c r="EG47" s="368">
        <f t="shared" si="280"/>
        <v>0</v>
      </c>
      <c r="EH47" s="368">
        <f t="shared" si="281"/>
        <v>0</v>
      </c>
      <c r="EI47" s="368">
        <f>SUMIF(LEVEL1!$B:$B,LEVEL_2!$B47,LEVEL1!FT:FT)</f>
        <v>0</v>
      </c>
      <c r="EJ47" s="368">
        <f t="shared" si="282"/>
        <v>0</v>
      </c>
      <c r="EK47" s="368">
        <f t="shared" si="283"/>
        <v>0</v>
      </c>
      <c r="EL47" s="368">
        <f t="shared" si="284"/>
        <v>0</v>
      </c>
      <c r="EM47" s="369">
        <f>SUMIF(LEVEL1!$B:$B,LEVEL_2!$B47,LEVEL1!FZ:FZ)</f>
        <v>0</v>
      </c>
      <c r="EN47" s="370"/>
      <c r="EO47" s="370"/>
      <c r="EP47" s="370"/>
      <c r="EQ47" s="370"/>
      <c r="ER47" s="367">
        <f t="shared" si="285"/>
        <v>0</v>
      </c>
      <c r="ES47" s="368">
        <f>SUMIF(LEVEL1!$B:$B,LEVEL_2!$B47,LEVEL1!GD:GD)</f>
        <v>0</v>
      </c>
      <c r="ET47" s="368">
        <f t="shared" si="286"/>
        <v>0</v>
      </c>
      <c r="EU47" s="368">
        <f>SUMIF(LEVEL1!$B:$B,LEVEL_2!$B47,LEVEL1!GF:GF)</f>
        <v>0</v>
      </c>
      <c r="EV47" s="368">
        <f t="shared" si="287"/>
        <v>0</v>
      </c>
      <c r="EW47" s="368">
        <f>SUMIF(LEVEL1!$B:$B,LEVEL_2!$B47,LEVEL1!GH:GH)</f>
        <v>0</v>
      </c>
      <c r="EX47" s="368">
        <f t="shared" si="288"/>
        <v>0</v>
      </c>
      <c r="EY47" s="368">
        <f>SUMIF(LEVEL1!$B:$B,LEVEL_2!$B47,LEVEL1!GJ:GJ)</f>
        <v>0</v>
      </c>
      <c r="EZ47" s="368">
        <f t="shared" si="289"/>
        <v>0</v>
      </c>
      <c r="FA47" s="368">
        <f t="shared" si="290"/>
        <v>0</v>
      </c>
      <c r="FB47" s="368">
        <f t="shared" si="291"/>
        <v>0</v>
      </c>
      <c r="FC47" s="368">
        <f>SUMIF(LEVEL1!$B:$B,LEVEL_2!$B47,LEVEL1!GN:GN)</f>
        <v>0</v>
      </c>
      <c r="FD47" s="368">
        <f t="shared" si="292"/>
        <v>0</v>
      </c>
      <c r="FE47" s="368">
        <f t="shared" si="293"/>
        <v>0</v>
      </c>
      <c r="FF47" s="368">
        <f t="shared" si="294"/>
        <v>0</v>
      </c>
      <c r="FG47" s="369">
        <f>SUMIF(LEVEL1!$B:$B,LEVEL_2!$B47,LEVEL1!GT:GT)</f>
        <v>0</v>
      </c>
      <c r="FH47" s="370"/>
      <c r="FI47" s="370"/>
      <c r="FJ47" s="370"/>
      <c r="FK47" s="370"/>
      <c r="FL47" s="367">
        <f t="shared" si="295"/>
        <v>0</v>
      </c>
      <c r="FM47" s="368">
        <f>SUMIF(LEVEL1!$B:$B,LEVEL_2!$B47,LEVEL1!GX:GX)</f>
        <v>0</v>
      </c>
      <c r="FN47" s="368">
        <f t="shared" si="296"/>
        <v>0</v>
      </c>
      <c r="FO47" s="368">
        <f>SUMIF(LEVEL1!$B:$B,LEVEL_2!$B47,LEVEL1!GZ:GZ)</f>
        <v>0</v>
      </c>
      <c r="FP47" s="368">
        <f t="shared" si="297"/>
        <v>0</v>
      </c>
      <c r="FQ47" s="368">
        <f>SUMIF(LEVEL1!$B:$B,LEVEL_2!$B47,LEVEL1!HB:HB)</f>
        <v>0</v>
      </c>
      <c r="FR47" s="368">
        <f t="shared" si="298"/>
        <v>0</v>
      </c>
      <c r="FS47" s="368">
        <f>SUMIF(LEVEL1!$B:$B,LEVEL_2!$B47,LEVEL1!HD:HD)</f>
        <v>0</v>
      </c>
      <c r="FT47" s="368">
        <f t="shared" si="299"/>
        <v>0</v>
      </c>
      <c r="FU47" s="368">
        <f t="shared" si="300"/>
        <v>0</v>
      </c>
      <c r="FV47" s="368">
        <f t="shared" si="301"/>
        <v>0</v>
      </c>
      <c r="FW47" s="368">
        <f>SUMIF(LEVEL1!$B:$B,LEVEL_2!$B47,LEVEL1!HH:HH)</f>
        <v>0</v>
      </c>
      <c r="FX47" s="368">
        <f t="shared" si="302"/>
        <v>0</v>
      </c>
      <c r="FY47" s="368">
        <f t="shared" si="303"/>
        <v>0</v>
      </c>
      <c r="FZ47" s="368">
        <f t="shared" si="304"/>
        <v>0</v>
      </c>
      <c r="GA47" s="369">
        <f>SUMIF(LEVEL1!$B:$B,LEVEL_2!$B47,LEVEL1!HN:HN)</f>
        <v>0</v>
      </c>
      <c r="GB47" s="370"/>
      <c r="GC47" s="370"/>
      <c r="GD47" s="370"/>
      <c r="GE47" s="370"/>
      <c r="GF47" s="367">
        <f t="shared" si="305"/>
        <v>0</v>
      </c>
      <c r="GG47" s="368">
        <f>SUMIF(LEVEL1!$B:$B,LEVEL_2!$B47,LEVEL1!HR:HR)</f>
        <v>0</v>
      </c>
      <c r="GH47" s="368">
        <f t="shared" si="306"/>
        <v>0</v>
      </c>
      <c r="GI47" s="368">
        <f>SUMIF(LEVEL1!$B:$B,LEVEL_2!$B47,LEVEL1!HT:HT)</f>
        <v>0</v>
      </c>
      <c r="GJ47" s="368">
        <f t="shared" si="307"/>
        <v>0</v>
      </c>
      <c r="GK47" s="368">
        <f>SUMIF(LEVEL1!$B:$B,LEVEL_2!$B47,LEVEL1!HV:HV)</f>
        <v>0</v>
      </c>
      <c r="GL47" s="368">
        <f t="shared" si="308"/>
        <v>0</v>
      </c>
      <c r="GM47" s="368">
        <f>SUMIF(LEVEL1!$B:$B,LEVEL_2!$B47,LEVEL1!HX:HX)</f>
        <v>0</v>
      </c>
      <c r="GN47" s="368">
        <f t="shared" si="309"/>
        <v>0</v>
      </c>
      <c r="GO47" s="368">
        <f t="shared" si="310"/>
        <v>0</v>
      </c>
      <c r="GP47" s="368">
        <f t="shared" si="311"/>
        <v>0</v>
      </c>
      <c r="GQ47" s="368">
        <f>SUMIF(LEVEL1!$B:$B,LEVEL_2!$B47,LEVEL1!IB:IB)</f>
        <v>0</v>
      </c>
      <c r="GR47" s="368">
        <f t="shared" si="312"/>
        <v>0</v>
      </c>
      <c r="GS47" s="368">
        <f t="shared" si="313"/>
        <v>0</v>
      </c>
      <c r="GT47" s="368">
        <f t="shared" si="314"/>
        <v>0</v>
      </c>
      <c r="GU47" s="369">
        <f>SUMIF(LEVEL1!$B:$B,LEVEL_2!$B47,LEVEL1!IH:IH)</f>
        <v>0</v>
      </c>
      <c r="GV47" s="370"/>
      <c r="GW47" s="370"/>
      <c r="GX47" s="370"/>
      <c r="GY47" s="370"/>
      <c r="GZ47" s="367">
        <f t="shared" si="315"/>
        <v>0</v>
      </c>
      <c r="HA47" s="368">
        <f>SUMIF(LEVEL1!$B:$B,LEVEL_2!$B47,LEVEL1!IL:IL)</f>
        <v>0</v>
      </c>
      <c r="HB47" s="368">
        <f t="shared" si="316"/>
        <v>0</v>
      </c>
      <c r="HC47" s="368">
        <f>SUMIF(LEVEL1!$B:$B,LEVEL_2!$B47,LEVEL1!IN:IN)</f>
        <v>0</v>
      </c>
      <c r="HD47" s="368">
        <f t="shared" si="317"/>
        <v>0</v>
      </c>
      <c r="HE47" s="368">
        <f>SUMIF(LEVEL1!$B:$B,LEVEL_2!$B47,LEVEL1!IP:IP)</f>
        <v>0</v>
      </c>
      <c r="HF47" s="368">
        <f t="shared" si="318"/>
        <v>0</v>
      </c>
      <c r="HG47" s="368">
        <f>SUMIF(LEVEL1!$B:$B,LEVEL_2!$B47,LEVEL1!IR:IR)</f>
        <v>0</v>
      </c>
      <c r="HH47" s="368">
        <f t="shared" si="319"/>
        <v>0</v>
      </c>
      <c r="HI47" s="368">
        <f t="shared" si="320"/>
        <v>0</v>
      </c>
      <c r="HJ47" s="368">
        <f t="shared" si="321"/>
        <v>0</v>
      </c>
      <c r="HK47" s="368">
        <f>SUMIF(LEVEL1!$B:$B,LEVEL_2!$B47,LEVEL1!IV:IV)</f>
        <v>0</v>
      </c>
      <c r="HL47" s="368">
        <f t="shared" si="322"/>
        <v>0</v>
      </c>
      <c r="HM47" s="368">
        <f t="shared" si="323"/>
        <v>0</v>
      </c>
      <c r="HN47" s="368">
        <f t="shared" si="324"/>
        <v>0</v>
      </c>
      <c r="HO47" s="369">
        <f>SUMIF(LEVEL1!$B:$B,LEVEL_2!$B47,LEVEL1!JB:JB)</f>
        <v>0</v>
      </c>
      <c r="HP47" s="370"/>
      <c r="HQ47" s="370"/>
      <c r="HR47" s="370"/>
      <c r="HS47" s="370"/>
      <c r="HT47" s="367">
        <f t="shared" si="325"/>
        <v>0</v>
      </c>
      <c r="HU47" s="368">
        <f>SUMIF(LEVEL1!$B:$B,LEVEL_2!$B47,LEVEL1!JF:JF)</f>
        <v>0</v>
      </c>
      <c r="HV47" s="368">
        <f t="shared" si="326"/>
        <v>0</v>
      </c>
      <c r="HW47" s="368">
        <f>SUMIF(LEVEL1!$B:$B,LEVEL_2!$B47,LEVEL1!JH:JH)</f>
        <v>0</v>
      </c>
      <c r="HX47" s="368">
        <f t="shared" si="327"/>
        <v>0</v>
      </c>
      <c r="HY47" s="368">
        <f>SUMIF(LEVEL1!$B:$B,LEVEL_2!$B47,LEVEL1!JJ:JJ)</f>
        <v>0</v>
      </c>
      <c r="HZ47" s="368">
        <f t="shared" si="328"/>
        <v>0</v>
      </c>
      <c r="IA47" s="368">
        <f>SUMIF(LEVEL1!$B:$B,LEVEL_2!$B47,LEVEL1!JL:JL)</f>
        <v>0</v>
      </c>
      <c r="IB47" s="368">
        <f t="shared" si="329"/>
        <v>0</v>
      </c>
      <c r="IC47" s="368">
        <f t="shared" si="330"/>
        <v>0</v>
      </c>
      <c r="ID47" s="368">
        <f t="shared" si="331"/>
        <v>0</v>
      </c>
      <c r="IE47" s="368">
        <f>SUMIF(LEVEL1!$B:$B,LEVEL_2!$B47,LEVEL1!JP:JP)</f>
        <v>0</v>
      </c>
      <c r="IF47" s="368">
        <f t="shared" si="332"/>
        <v>0</v>
      </c>
      <c r="IG47" s="368">
        <f t="shared" si="333"/>
        <v>0</v>
      </c>
      <c r="IH47" s="368">
        <f t="shared" si="334"/>
        <v>0</v>
      </c>
      <c r="II47" s="369">
        <f>SUMIF(LEVEL1!$B:$B,LEVEL_2!$B47,LEVEL1!JV:JV)</f>
        <v>0</v>
      </c>
      <c r="IJ47" s="370"/>
      <c r="IK47" s="370"/>
      <c r="IL47" s="370"/>
      <c r="IM47" s="370"/>
      <c r="IN47" s="367">
        <f t="shared" si="335"/>
        <v>0</v>
      </c>
      <c r="IO47" s="368">
        <f>SUMIF(LEVEL1!$B:$B,LEVEL_2!$B47,LEVEL1!JZ:JZ)</f>
        <v>0</v>
      </c>
      <c r="IP47" s="368">
        <f t="shared" si="336"/>
        <v>0</v>
      </c>
      <c r="IQ47" s="368">
        <f>SUMIF(LEVEL1!$B:$B,LEVEL_2!$B47,LEVEL1!KB:KB)</f>
        <v>0</v>
      </c>
      <c r="IR47" s="368">
        <f t="shared" si="337"/>
        <v>0</v>
      </c>
      <c r="IS47" s="368">
        <f>SUMIF(LEVEL1!$B:$B,LEVEL_2!$B47,LEVEL1!KD:KD)</f>
        <v>0</v>
      </c>
      <c r="IT47" s="368">
        <f t="shared" si="338"/>
        <v>0</v>
      </c>
      <c r="IU47" s="368">
        <f>SUMIF(LEVEL1!$B:$B,LEVEL_2!$B47,LEVEL1!KF:KF)</f>
        <v>0</v>
      </c>
      <c r="IV47" s="368">
        <f t="shared" si="339"/>
        <v>0</v>
      </c>
      <c r="IW47" s="368">
        <f t="shared" si="340"/>
        <v>0</v>
      </c>
      <c r="IX47" s="368">
        <f t="shared" si="341"/>
        <v>0</v>
      </c>
      <c r="IY47" s="368">
        <f>SUMIF(LEVEL1!$B:$B,LEVEL_2!$B47,LEVEL1!KJ:KJ)</f>
        <v>0</v>
      </c>
      <c r="IZ47" s="368">
        <f t="shared" si="342"/>
        <v>0</v>
      </c>
      <c r="JA47" s="368">
        <f t="shared" si="343"/>
        <v>0</v>
      </c>
      <c r="JB47" s="368">
        <f t="shared" si="344"/>
        <v>0</v>
      </c>
      <c r="JC47" s="369">
        <f>SUMIF(LEVEL1!$B:$B,LEVEL_2!$B47,LEVEL1!KP:KP)</f>
        <v>0</v>
      </c>
      <c r="JD47" s="370"/>
      <c r="JE47" s="370"/>
      <c r="JF47" s="370"/>
      <c r="JG47" s="370"/>
      <c r="JH47" s="367">
        <f t="shared" si="345"/>
        <v>0</v>
      </c>
      <c r="JI47" s="368">
        <f>SUMIF(LEVEL1!$B:$B,LEVEL_2!$B47,LEVEL1!KT:KT)</f>
        <v>0</v>
      </c>
      <c r="JJ47" s="368">
        <f t="shared" si="346"/>
        <v>0</v>
      </c>
      <c r="JK47" s="368">
        <f>SUMIF(LEVEL1!$B:$B,LEVEL_2!$B47,LEVEL1!KV:KV)</f>
        <v>0</v>
      </c>
      <c r="JL47" s="368">
        <f t="shared" si="347"/>
        <v>0</v>
      </c>
      <c r="JM47" s="368">
        <f>SUMIF(LEVEL1!$B:$B,LEVEL_2!$B47,LEVEL1!KX:KX)</f>
        <v>0</v>
      </c>
      <c r="JN47" s="368">
        <f t="shared" si="348"/>
        <v>0</v>
      </c>
      <c r="JO47" s="368">
        <f>SUMIF(LEVEL1!$B:$B,LEVEL_2!$B47,LEVEL1!KZ:KZ)</f>
        <v>0</v>
      </c>
      <c r="JP47" s="368">
        <f t="shared" si="349"/>
        <v>0</v>
      </c>
      <c r="JQ47" s="368">
        <f t="shared" si="350"/>
        <v>0</v>
      </c>
      <c r="JR47" s="368">
        <f t="shared" si="351"/>
        <v>0</v>
      </c>
      <c r="JS47" s="368">
        <f>SUMIF(LEVEL1!$B:$B,LEVEL_2!$B47,LEVEL1!LD:LD)</f>
        <v>0</v>
      </c>
      <c r="JT47" s="368">
        <f t="shared" si="352"/>
        <v>0</v>
      </c>
      <c r="JU47" s="368">
        <f t="shared" si="353"/>
        <v>0</v>
      </c>
      <c r="JV47" s="368">
        <f t="shared" si="354"/>
        <v>0</v>
      </c>
      <c r="JW47" s="369">
        <f>SUMIF(LEVEL1!$B:$B,LEVEL_2!$B47,LEVEL1!LJ:LJ)</f>
        <v>0</v>
      </c>
      <c r="JX47" s="370"/>
      <c r="JY47" s="370"/>
      <c r="JZ47" s="370"/>
      <c r="KA47" s="370"/>
      <c r="KB47" s="367">
        <f t="shared" si="355"/>
        <v>0</v>
      </c>
      <c r="KC47" s="368">
        <f>SUMIF(LEVEL1!$B:$B,LEVEL_2!$B47,LEVEL1!LN:LN)</f>
        <v>0</v>
      </c>
      <c r="KD47" s="368">
        <f t="shared" si="356"/>
        <v>0</v>
      </c>
      <c r="KE47" s="368">
        <f>SUMIF(LEVEL1!$B:$B,LEVEL_2!$B47,LEVEL1!LP:LP)</f>
        <v>0</v>
      </c>
      <c r="KF47" s="368">
        <f t="shared" si="357"/>
        <v>0</v>
      </c>
      <c r="KG47" s="368">
        <f>SUMIF(LEVEL1!$B:$B,LEVEL_2!$B47,LEVEL1!LR:LR)</f>
        <v>0</v>
      </c>
      <c r="KH47" s="368">
        <f t="shared" si="358"/>
        <v>0</v>
      </c>
      <c r="KI47" s="368">
        <f>SUMIF(LEVEL1!$B:$B,LEVEL_2!$B47,LEVEL1!LT:LT)</f>
        <v>0</v>
      </c>
      <c r="KJ47" s="368">
        <f t="shared" si="359"/>
        <v>0</v>
      </c>
      <c r="KK47" s="368">
        <f t="shared" si="360"/>
        <v>0</v>
      </c>
      <c r="KL47" s="368">
        <f t="shared" si="361"/>
        <v>0</v>
      </c>
      <c r="KM47" s="368">
        <f>SUMIF(LEVEL1!$B:$B,LEVEL_2!$B47,LEVEL1!LX:LX)</f>
        <v>0</v>
      </c>
      <c r="KN47" s="368">
        <f t="shared" si="362"/>
        <v>0</v>
      </c>
      <c r="KO47" s="368">
        <f t="shared" si="363"/>
        <v>0</v>
      </c>
      <c r="KP47" s="368">
        <f t="shared" si="364"/>
        <v>0</v>
      </c>
      <c r="KQ47" s="369">
        <f>SUMIF(LEVEL1!$B:$B,LEVEL_2!$B47,LEVEL1!MD:MD)</f>
        <v>0</v>
      </c>
      <c r="KR47" s="370"/>
      <c r="KS47" s="370"/>
      <c r="KT47" s="370"/>
      <c r="KU47" s="370"/>
      <c r="KV47" s="367">
        <f t="shared" si="365"/>
        <v>0</v>
      </c>
      <c r="KW47" s="368">
        <f>SUMIF(LEVEL1!$B:$B,LEVEL_2!$B47,LEVEL1!MH:MH)</f>
        <v>0</v>
      </c>
      <c r="KX47" s="368">
        <f t="shared" si="366"/>
        <v>0</v>
      </c>
      <c r="KY47" s="368">
        <f>SUMIF(LEVEL1!$B:$B,LEVEL_2!$B47,LEVEL1!MJ:MJ)</f>
        <v>0</v>
      </c>
      <c r="KZ47" s="368">
        <f t="shared" si="367"/>
        <v>0</v>
      </c>
      <c r="LA47" s="368">
        <f>SUMIF(LEVEL1!$B:$B,LEVEL_2!$B47,LEVEL1!ML:ML)</f>
        <v>0</v>
      </c>
      <c r="LB47" s="368">
        <f t="shared" si="368"/>
        <v>0</v>
      </c>
      <c r="LC47" s="368">
        <f>SUMIF(LEVEL1!$B:$B,LEVEL_2!$B47,LEVEL1!MN:MN)</f>
        <v>0</v>
      </c>
      <c r="LD47" s="368">
        <f t="shared" si="369"/>
        <v>0</v>
      </c>
      <c r="LE47" s="368">
        <f t="shared" si="370"/>
        <v>0</v>
      </c>
      <c r="LF47" s="368">
        <f t="shared" si="371"/>
        <v>0</v>
      </c>
      <c r="LG47" s="368">
        <f>SUMIF(LEVEL1!$B:$B,LEVEL_2!$B47,LEVEL1!MR:MR)</f>
        <v>0</v>
      </c>
      <c r="LH47" s="368">
        <f t="shared" si="372"/>
        <v>0</v>
      </c>
      <c r="LI47" s="368">
        <f t="shared" si="373"/>
        <v>0</v>
      </c>
      <c r="LJ47" s="368">
        <f t="shared" si="374"/>
        <v>0</v>
      </c>
      <c r="LK47" s="369">
        <f>SUMIF(LEVEL1!$B:$B,LEVEL_2!$B47,LEVEL1!MX:MX)</f>
        <v>0</v>
      </c>
      <c r="LL47" s="370"/>
      <c r="LM47" s="370"/>
      <c r="LN47" s="370"/>
      <c r="LO47" s="370"/>
      <c r="LP47" s="367">
        <f t="shared" si="375"/>
        <v>0</v>
      </c>
      <c r="LQ47" s="368">
        <f>SUMIF(LEVEL1!$B:$B,LEVEL_2!$B47,LEVEL1!NB:NB)</f>
        <v>0</v>
      </c>
      <c r="LR47" s="368">
        <f t="shared" si="376"/>
        <v>0</v>
      </c>
      <c r="LS47" s="368">
        <f>SUMIF(LEVEL1!$B:$B,LEVEL_2!$B47,LEVEL1!ND:ND)</f>
        <v>0</v>
      </c>
      <c r="LT47" s="368">
        <f t="shared" si="377"/>
        <v>0</v>
      </c>
      <c r="LU47" s="368">
        <f>SUMIF(LEVEL1!$B:$B,LEVEL_2!$B47,LEVEL1!NF:NF)</f>
        <v>0</v>
      </c>
      <c r="LV47" s="368">
        <f t="shared" si="378"/>
        <v>0</v>
      </c>
      <c r="LW47" s="368">
        <f>SUMIF(LEVEL1!$B:$B,LEVEL_2!$B47,LEVEL1!NH:NH)</f>
        <v>0</v>
      </c>
      <c r="LX47" s="368">
        <f t="shared" si="379"/>
        <v>0</v>
      </c>
      <c r="LY47" s="368">
        <f t="shared" si="380"/>
        <v>0</v>
      </c>
      <c r="LZ47" s="368">
        <f t="shared" si="381"/>
        <v>0</v>
      </c>
      <c r="MA47" s="368">
        <f>SUMIF(LEVEL1!$B:$B,LEVEL_2!$B47,LEVEL1!NL:NL)</f>
        <v>0</v>
      </c>
      <c r="MB47" s="368">
        <f t="shared" si="382"/>
        <v>0</v>
      </c>
      <c r="MC47" s="368">
        <f t="shared" si="383"/>
        <v>0</v>
      </c>
      <c r="MD47" s="368">
        <f t="shared" si="384"/>
        <v>0</v>
      </c>
      <c r="ME47" s="369">
        <f>SUMIF(LEVEL1!$B:$B,LEVEL_2!$B47,LEVEL1!NR:NR)</f>
        <v>0</v>
      </c>
      <c r="MF47" s="370"/>
      <c r="MG47" s="370"/>
      <c r="MH47" s="370"/>
      <c r="MI47" s="370"/>
      <c r="MJ47" s="367">
        <f t="shared" si="385"/>
        <v>0</v>
      </c>
      <c r="MK47" s="368">
        <f>SUMIF(LEVEL1!$B:$B,LEVEL_2!$B47,LEVEL1!NV:NV)</f>
        <v>0</v>
      </c>
      <c r="ML47" s="368">
        <f t="shared" si="386"/>
        <v>0</v>
      </c>
      <c r="MM47" s="368">
        <f>SUMIF(LEVEL1!$B:$B,LEVEL_2!$B47,LEVEL1!NX:NX)</f>
        <v>0</v>
      </c>
      <c r="MN47" s="368">
        <f t="shared" si="387"/>
        <v>0</v>
      </c>
      <c r="MO47" s="368">
        <f>SUMIF(LEVEL1!$B:$B,LEVEL_2!$B47,LEVEL1!NZ:NZ)</f>
        <v>0</v>
      </c>
      <c r="MP47" s="368">
        <f t="shared" si="388"/>
        <v>0</v>
      </c>
      <c r="MQ47" s="368">
        <f>SUMIF(LEVEL1!$B:$B,LEVEL_2!$B47,LEVEL1!OB:OB)</f>
        <v>0</v>
      </c>
      <c r="MR47" s="368">
        <f t="shared" si="389"/>
        <v>0</v>
      </c>
      <c r="MS47" s="368">
        <f t="shared" si="390"/>
        <v>0</v>
      </c>
      <c r="MT47" s="368">
        <f t="shared" si="391"/>
        <v>0</v>
      </c>
      <c r="MU47" s="368">
        <f>SUMIF(LEVEL1!$B:$B,LEVEL_2!$B47,LEVEL1!OF:OF)</f>
        <v>0</v>
      </c>
      <c r="MV47" s="368">
        <f t="shared" si="392"/>
        <v>0</v>
      </c>
      <c r="MW47" s="368">
        <f t="shared" si="393"/>
        <v>0</v>
      </c>
      <c r="MX47" s="368">
        <f t="shared" si="394"/>
        <v>0</v>
      </c>
      <c r="MY47" s="369">
        <f>SUMIF(LEVEL1!$B:$B,LEVEL_2!$B47,LEVEL1!OL:OL)</f>
        <v>0</v>
      </c>
      <c r="MZ47" s="370"/>
      <c r="NA47" s="370"/>
      <c r="NB47" s="370"/>
      <c r="NC47" s="370"/>
      <c r="ND47" s="367">
        <f t="shared" si="395"/>
        <v>0</v>
      </c>
      <c r="NE47" s="368">
        <f>SUMIF(LEVEL1!$B:$B,LEVEL_2!$B47,LEVEL1!OP:OP)</f>
        <v>0</v>
      </c>
      <c r="NF47" s="368">
        <f t="shared" si="396"/>
        <v>0</v>
      </c>
      <c r="NG47" s="368">
        <f>SUMIF(LEVEL1!$B:$B,LEVEL_2!$B47,LEVEL1!OR:OR)</f>
        <v>0</v>
      </c>
      <c r="NH47" s="368">
        <f t="shared" si="397"/>
        <v>0</v>
      </c>
      <c r="NI47" s="368">
        <f>SUMIF(LEVEL1!$B:$B,LEVEL_2!$B47,LEVEL1!OT:OT)</f>
        <v>0</v>
      </c>
      <c r="NJ47" s="368">
        <f t="shared" si="398"/>
        <v>0</v>
      </c>
      <c r="NK47" s="368">
        <f>SUMIF(LEVEL1!$B:$B,LEVEL_2!$B47,LEVEL1!OV:OV)</f>
        <v>0</v>
      </c>
      <c r="NL47" s="368">
        <f t="shared" si="399"/>
        <v>0</v>
      </c>
      <c r="NM47" s="368">
        <f t="shared" si="400"/>
        <v>0</v>
      </c>
      <c r="NN47" s="368">
        <f t="shared" si="401"/>
        <v>0</v>
      </c>
      <c r="NO47" s="368">
        <f>SUMIF(LEVEL1!$B:$B,LEVEL_2!$B47,LEVEL1!OZ:OZ)</f>
        <v>0</v>
      </c>
      <c r="NP47" s="368">
        <f t="shared" si="402"/>
        <v>0</v>
      </c>
      <c r="NQ47" s="368">
        <f t="shared" si="403"/>
        <v>0</v>
      </c>
      <c r="NR47" s="368">
        <f t="shared" si="404"/>
        <v>0</v>
      </c>
      <c r="NS47" s="369">
        <f>SUMIF(LEVEL1!$B:$B,LEVEL_2!$B47,LEVEL1!PF:PF)</f>
        <v>0</v>
      </c>
      <c r="NT47" s="370"/>
      <c r="NU47" s="370"/>
      <c r="NV47" s="370"/>
      <c r="NW47" s="370"/>
      <c r="NX47" s="367">
        <f t="shared" si="405"/>
        <v>0</v>
      </c>
      <c r="NY47" s="368">
        <f>SUMIF(LEVEL1!$B:$B,LEVEL_2!$B47,LEVEL1!PJ:PJ)</f>
        <v>0</v>
      </c>
      <c r="NZ47" s="368">
        <f t="shared" si="406"/>
        <v>0</v>
      </c>
      <c r="OA47" s="368">
        <f>SUMIF(LEVEL1!$B:$B,LEVEL_2!$B47,LEVEL1!PL:PL)</f>
        <v>0</v>
      </c>
      <c r="OB47" s="368">
        <f t="shared" si="407"/>
        <v>0</v>
      </c>
      <c r="OC47" s="368">
        <f>SUMIF(LEVEL1!$B:$B,LEVEL_2!$B47,LEVEL1!PN:PN)</f>
        <v>0</v>
      </c>
      <c r="OD47" s="368">
        <f t="shared" si="408"/>
        <v>0</v>
      </c>
      <c r="OE47" s="368">
        <f>SUMIF(LEVEL1!$B:$B,LEVEL_2!$B47,LEVEL1!PP:PP)</f>
        <v>0</v>
      </c>
      <c r="OF47" s="368">
        <f t="shared" si="409"/>
        <v>0</v>
      </c>
      <c r="OG47" s="368">
        <f t="shared" si="410"/>
        <v>0</v>
      </c>
      <c r="OH47" s="368">
        <f t="shared" si="411"/>
        <v>0</v>
      </c>
      <c r="OI47" s="368">
        <f>SUMIF(LEVEL1!$B:$B,LEVEL_2!$B47,LEVEL1!PT:PT)</f>
        <v>0</v>
      </c>
      <c r="OJ47" s="368">
        <f t="shared" si="412"/>
        <v>0</v>
      </c>
      <c r="OK47" s="368">
        <f t="shared" si="413"/>
        <v>0</v>
      </c>
      <c r="OL47" s="368">
        <f t="shared" si="414"/>
        <v>0</v>
      </c>
      <c r="OM47" s="369">
        <f>SUMIF(LEVEL1!$B:$B,LEVEL_2!$B47,LEVEL1!PZ:PZ)</f>
        <v>0</v>
      </c>
      <c r="ON47" s="370"/>
      <c r="OO47" s="370"/>
      <c r="OP47" s="370"/>
      <c r="OQ47" s="370"/>
      <c r="OR47" s="367">
        <f t="shared" si="415"/>
        <v>0</v>
      </c>
      <c r="OS47" s="368">
        <f>SUMIF(LEVEL1!$B:$B,LEVEL_2!$B47,LEVEL1!QD:QD)</f>
        <v>0</v>
      </c>
      <c r="OT47" s="368">
        <f t="shared" si="416"/>
        <v>0</v>
      </c>
      <c r="OU47" s="368">
        <f>SUMIF(LEVEL1!$B:$B,LEVEL_2!$B47,LEVEL1!QF:QF)</f>
        <v>0</v>
      </c>
      <c r="OV47" s="368">
        <f t="shared" si="417"/>
        <v>0</v>
      </c>
      <c r="OW47" s="368">
        <f>SUMIF(LEVEL1!$B:$B,LEVEL_2!$B47,LEVEL1!QH:QH)</f>
        <v>0</v>
      </c>
      <c r="OX47" s="368">
        <f t="shared" si="418"/>
        <v>0</v>
      </c>
      <c r="OY47" s="368">
        <f>SUMIF(LEVEL1!$B:$B,LEVEL_2!$B47,LEVEL1!QJ:QJ)</f>
        <v>0</v>
      </c>
      <c r="OZ47" s="368">
        <f t="shared" si="419"/>
        <v>0</v>
      </c>
      <c r="PA47" s="368">
        <f t="shared" si="420"/>
        <v>0</v>
      </c>
      <c r="PB47" s="368">
        <f t="shared" si="421"/>
        <v>0</v>
      </c>
      <c r="PC47" s="368">
        <f>SUMIF(LEVEL1!$B:$B,LEVEL_2!$B47,LEVEL1!QN:QN)</f>
        <v>0</v>
      </c>
      <c r="PD47" s="368">
        <f t="shared" si="422"/>
        <v>0</v>
      </c>
      <c r="PE47" s="368">
        <f t="shared" si="423"/>
        <v>0</v>
      </c>
      <c r="PF47" s="368">
        <f t="shared" si="424"/>
        <v>0</v>
      </c>
      <c r="PG47" s="369">
        <f>SUMIF(LEVEL1!$B:$B,LEVEL_2!$B47,LEVEL1!QT:QT)</f>
        <v>0</v>
      </c>
    </row>
    <row r="48" spans="2:423" s="282" customFormat="1" ht="24.75" hidden="1" customHeight="1" outlineLevel="1">
      <c r="B48" s="361"/>
      <c r="C48" s="362" t="s">
        <v>94</v>
      </c>
      <c r="D48" s="363"/>
      <c r="E48" s="364"/>
      <c r="F48" s="365" t="s">
        <v>86</v>
      </c>
      <c r="G48" s="371">
        <f>SUM(G45:G47)</f>
        <v>1712.2600000000002</v>
      </c>
      <c r="H48" s="367">
        <f t="shared" si="218"/>
        <v>0</v>
      </c>
      <c r="I48" s="368">
        <f t="shared" ref="I48:K48" si="425">SUM(I45:I47)</f>
        <v>0</v>
      </c>
      <c r="J48" s="368">
        <f t="shared" si="218"/>
        <v>3000</v>
      </c>
      <c r="K48" s="368">
        <f t="shared" si="425"/>
        <v>5136780.0000000009</v>
      </c>
      <c r="L48" s="368">
        <f t="shared" si="219"/>
        <v>9000</v>
      </c>
      <c r="M48" s="368">
        <f t="shared" ref="M48:O48" si="426">SUM(M45:M47)</f>
        <v>15410340.000000002</v>
      </c>
      <c r="N48" s="368">
        <f t="shared" si="220"/>
        <v>0</v>
      </c>
      <c r="O48" s="368">
        <f t="shared" si="426"/>
        <v>0</v>
      </c>
      <c r="P48" s="368">
        <f t="shared" si="220"/>
        <v>12000</v>
      </c>
      <c r="Q48" s="368">
        <f t="shared" si="221"/>
        <v>20547120.000000004</v>
      </c>
      <c r="R48" s="368">
        <f t="shared" si="222"/>
        <v>1421.8451250000001</v>
      </c>
      <c r="S48" s="368">
        <f t="shared" ref="S48" si="427">SUM(S45:S47)</f>
        <v>2434568.5337325004</v>
      </c>
      <c r="T48" s="368">
        <f t="shared" si="222"/>
        <v>13421.845125</v>
      </c>
      <c r="U48" s="368">
        <f t="shared" si="223"/>
        <v>22981688.533732504</v>
      </c>
      <c r="V48" s="368">
        <f t="shared" si="224"/>
        <v>0</v>
      </c>
      <c r="W48" s="369">
        <f t="shared" ref="W48" si="428">SUM(W45:W47)</f>
        <v>0</v>
      </c>
      <c r="X48" s="370"/>
      <c r="Y48" s="370"/>
      <c r="Z48" s="370"/>
      <c r="AA48" s="370"/>
      <c r="AB48" s="367">
        <f t="shared" si="225"/>
        <v>1053.6105257681688</v>
      </c>
      <c r="AC48" s="368">
        <f t="shared" ref="AC48" si="429">SUM(AC45:AC47)</f>
        <v>1804055.1588518049</v>
      </c>
      <c r="AD48" s="368">
        <f t="shared" si="226"/>
        <v>2107.2210515363377</v>
      </c>
      <c r="AE48" s="368">
        <f t="shared" ref="AE48" si="430">SUM(AE45:AE47)</f>
        <v>3608110.3177036098</v>
      </c>
      <c r="AF48" s="368">
        <f t="shared" si="227"/>
        <v>10144.307323424753</v>
      </c>
      <c r="AG48" s="368">
        <f t="shared" ref="AG48" si="431">SUM(AG45:AG47)</f>
        <v>17369691.657607269</v>
      </c>
      <c r="AH48" s="368">
        <f t="shared" si="228"/>
        <v>0</v>
      </c>
      <c r="AI48" s="368">
        <f t="shared" ref="AI48" si="432">SUM(AI45:AI47)</f>
        <v>0</v>
      </c>
      <c r="AJ48" s="368">
        <f t="shared" si="229"/>
        <v>13305.138900729258</v>
      </c>
      <c r="AK48" s="368">
        <f t="shared" si="230"/>
        <v>22781857.134162683</v>
      </c>
      <c r="AL48" s="368">
        <f t="shared" si="231"/>
        <v>1677.2836807980855</v>
      </c>
      <c r="AM48" s="368">
        <f t="shared" ref="AM48" si="433">SUM(AM45:AM47)</f>
        <v>2871945.7552833301</v>
      </c>
      <c r="AN48" s="368">
        <f t="shared" si="232"/>
        <v>14982.422581527344</v>
      </c>
      <c r="AO48" s="368">
        <f t="shared" si="233"/>
        <v>25653802.889446013</v>
      </c>
      <c r="AP48" s="368">
        <f t="shared" si="234"/>
        <v>0</v>
      </c>
      <c r="AQ48" s="369">
        <f t="shared" ref="AQ48" si="434">SUM(AQ45:AQ47)</f>
        <v>0</v>
      </c>
      <c r="AR48" s="370"/>
      <c r="AS48" s="370"/>
      <c r="AT48" s="370"/>
      <c r="AU48" s="370"/>
      <c r="AV48" s="367">
        <f t="shared" si="235"/>
        <v>0</v>
      </c>
      <c r="AW48" s="368">
        <f t="shared" ref="AW48" si="435">SUM(AW45:AW47)</f>
        <v>0</v>
      </c>
      <c r="AX48" s="368">
        <f t="shared" si="236"/>
        <v>2100</v>
      </c>
      <c r="AY48" s="368">
        <f t="shared" ref="AY48" si="436">SUM(AY45:AY47)</f>
        <v>3595746.0000000005</v>
      </c>
      <c r="AZ48" s="368">
        <f t="shared" si="237"/>
        <v>0</v>
      </c>
      <c r="BA48" s="368">
        <f t="shared" ref="BA48" si="437">SUM(BA45:BA47)</f>
        <v>0</v>
      </c>
      <c r="BB48" s="368">
        <f t="shared" si="238"/>
        <v>8000</v>
      </c>
      <c r="BC48" s="368">
        <f t="shared" ref="BC48" si="438">SUM(BC45:BC47)</f>
        <v>13698080.000000002</v>
      </c>
      <c r="BD48" s="368">
        <f t="shared" si="239"/>
        <v>10100</v>
      </c>
      <c r="BE48" s="368">
        <f t="shared" si="240"/>
        <v>17293826.000000004</v>
      </c>
      <c r="BF48" s="368">
        <f t="shared" si="241"/>
        <v>0</v>
      </c>
      <c r="BG48" s="368">
        <f t="shared" ref="BG48" si="439">SUM(BG45:BG47)</f>
        <v>0</v>
      </c>
      <c r="BH48" s="368">
        <f t="shared" si="242"/>
        <v>10100</v>
      </c>
      <c r="BI48" s="368">
        <f t="shared" si="243"/>
        <v>17293826.000000004</v>
      </c>
      <c r="BJ48" s="368">
        <f t="shared" si="244"/>
        <v>0</v>
      </c>
      <c r="BK48" s="369">
        <f t="shared" ref="BK48" si="440">SUM(BK45:BK47)</f>
        <v>0</v>
      </c>
      <c r="BL48" s="370"/>
      <c r="BM48" s="370"/>
      <c r="BN48" s="370"/>
      <c r="BO48" s="370"/>
      <c r="BP48" s="367">
        <f t="shared" si="245"/>
        <v>0</v>
      </c>
      <c r="BQ48" s="368">
        <f t="shared" ref="BQ48" si="441">SUM(BQ45:BQ47)</f>
        <v>0</v>
      </c>
      <c r="BR48" s="368">
        <f t="shared" si="246"/>
        <v>3000</v>
      </c>
      <c r="BS48" s="368">
        <f t="shared" ref="BS48" si="442">SUM(BS45:BS47)</f>
        <v>5136780.0000000009</v>
      </c>
      <c r="BT48" s="368">
        <f t="shared" si="247"/>
        <v>9000</v>
      </c>
      <c r="BU48" s="368">
        <f t="shared" ref="BU48" si="443">SUM(BU45:BU47)</f>
        <v>15410340.000000002</v>
      </c>
      <c r="BV48" s="368">
        <f t="shared" si="248"/>
        <v>0</v>
      </c>
      <c r="BW48" s="368">
        <f t="shared" ref="BW48" si="444">SUM(BW45:BW47)</f>
        <v>0</v>
      </c>
      <c r="BX48" s="368">
        <f t="shared" si="249"/>
        <v>12000</v>
      </c>
      <c r="BY48" s="368">
        <f t="shared" si="250"/>
        <v>20547120.000000004</v>
      </c>
      <c r="BZ48" s="368">
        <f t="shared" si="251"/>
        <v>1421.8451250000001</v>
      </c>
      <c r="CA48" s="368">
        <f t="shared" ref="CA48" si="445">SUM(CA45:CA47)</f>
        <v>2434568.5337325004</v>
      </c>
      <c r="CB48" s="368">
        <f t="shared" si="252"/>
        <v>13421.845125</v>
      </c>
      <c r="CC48" s="368">
        <f t="shared" si="253"/>
        <v>22981688.533732504</v>
      </c>
      <c r="CD48" s="368">
        <f t="shared" si="254"/>
        <v>0</v>
      </c>
      <c r="CE48" s="369">
        <f t="shared" ref="CE48" si="446">SUM(CE45:CE47)</f>
        <v>0</v>
      </c>
      <c r="CF48" s="370"/>
      <c r="CG48" s="370"/>
      <c r="CH48" s="370"/>
      <c r="CI48" s="370"/>
      <c r="CJ48" s="367">
        <f t="shared" si="255"/>
        <v>0</v>
      </c>
      <c r="CK48" s="368">
        <f t="shared" ref="CK48" si="447">SUM(CK45:CK47)</f>
        <v>0</v>
      </c>
      <c r="CL48" s="368">
        <f t="shared" si="256"/>
        <v>1500</v>
      </c>
      <c r="CM48" s="368">
        <f t="shared" ref="CM48" si="448">SUM(CM45:CM47)</f>
        <v>2568390.0000000005</v>
      </c>
      <c r="CN48" s="368">
        <f t="shared" si="257"/>
        <v>5000</v>
      </c>
      <c r="CO48" s="368">
        <f t="shared" ref="CO48" si="449">SUM(CO45:CO47)</f>
        <v>8561300.0000000019</v>
      </c>
      <c r="CP48" s="368">
        <f t="shared" si="258"/>
        <v>0</v>
      </c>
      <c r="CQ48" s="368">
        <f t="shared" ref="CQ48" si="450">SUM(CQ45:CQ47)</f>
        <v>0</v>
      </c>
      <c r="CR48" s="368">
        <f t="shared" si="259"/>
        <v>6500</v>
      </c>
      <c r="CS48" s="368">
        <f t="shared" si="260"/>
        <v>11129690.000000002</v>
      </c>
      <c r="CT48" s="368">
        <f t="shared" si="261"/>
        <v>754.20756250000011</v>
      </c>
      <c r="CU48" s="368">
        <f t="shared" ref="CU48" si="451">SUM(CU45:CU47)</f>
        <v>1291399.4409662504</v>
      </c>
      <c r="CV48" s="368">
        <f t="shared" si="262"/>
        <v>7254.2075625000007</v>
      </c>
      <c r="CW48" s="368">
        <f t="shared" si="263"/>
        <v>12421089.440966252</v>
      </c>
      <c r="CX48" s="368">
        <f t="shared" si="264"/>
        <v>0</v>
      </c>
      <c r="CY48" s="369">
        <f t="shared" ref="CY48" si="452">SUM(CY45:CY47)</f>
        <v>0</v>
      </c>
      <c r="CZ48" s="370"/>
      <c r="DA48" s="370"/>
      <c r="DB48" s="370"/>
      <c r="DC48" s="370"/>
      <c r="DD48" s="367">
        <f t="shared" si="265"/>
        <v>0</v>
      </c>
      <c r="DE48" s="368">
        <f t="shared" ref="DE48" si="453">SUM(DE45:DE47)</f>
        <v>0</v>
      </c>
      <c r="DF48" s="368">
        <f t="shared" si="266"/>
        <v>3000</v>
      </c>
      <c r="DG48" s="368">
        <f t="shared" ref="DG48" si="454">SUM(DG45:DG47)</f>
        <v>5136780.0000000009</v>
      </c>
      <c r="DH48" s="368">
        <f t="shared" si="267"/>
        <v>4000</v>
      </c>
      <c r="DI48" s="368">
        <f t="shared" ref="DI48" si="455">SUM(DI45:DI47)</f>
        <v>6849040.0000000009</v>
      </c>
      <c r="DJ48" s="368">
        <f t="shared" si="268"/>
        <v>970</v>
      </c>
      <c r="DK48" s="368">
        <f t="shared" ref="DK48" si="456">SUM(DK45:DK47)</f>
        <v>1660892.2000000002</v>
      </c>
      <c r="DL48" s="368">
        <f t="shared" si="269"/>
        <v>7970.0000000000009</v>
      </c>
      <c r="DM48" s="368">
        <f t="shared" si="270"/>
        <v>13646712.200000003</v>
      </c>
      <c r="DN48" s="368">
        <f t="shared" si="271"/>
        <v>1072.9680249999999</v>
      </c>
      <c r="DO48" s="368">
        <f t="shared" ref="DO48" si="457">SUM(DO45:DO47)</f>
        <v>1837200.2304865001</v>
      </c>
      <c r="DP48" s="368">
        <f t="shared" si="272"/>
        <v>9042.9680250000019</v>
      </c>
      <c r="DQ48" s="368">
        <f t="shared" si="273"/>
        <v>15483912.430486504</v>
      </c>
      <c r="DR48" s="368">
        <f t="shared" si="274"/>
        <v>0</v>
      </c>
      <c r="DS48" s="369">
        <f t="shared" ref="DS48" si="458">SUM(DS45:DS47)</f>
        <v>0</v>
      </c>
      <c r="DT48" s="370"/>
      <c r="DU48" s="370"/>
      <c r="DV48" s="370"/>
      <c r="DW48" s="370"/>
      <c r="DX48" s="367">
        <f t="shared" si="275"/>
        <v>0</v>
      </c>
      <c r="DY48" s="368">
        <f t="shared" ref="DY48" si="459">SUM(DY45:DY47)</f>
        <v>0</v>
      </c>
      <c r="DZ48" s="368">
        <f t="shared" si="276"/>
        <v>3000</v>
      </c>
      <c r="EA48" s="368">
        <f t="shared" ref="EA48" si="460">SUM(EA45:EA47)</f>
        <v>5136780.0000000009</v>
      </c>
      <c r="EB48" s="368">
        <f t="shared" si="277"/>
        <v>9000</v>
      </c>
      <c r="EC48" s="368">
        <f t="shared" ref="EC48" si="461">SUM(EC45:EC47)</f>
        <v>15410340.000000002</v>
      </c>
      <c r="ED48" s="368">
        <f t="shared" si="278"/>
        <v>0</v>
      </c>
      <c r="EE48" s="368">
        <f t="shared" ref="EE48" si="462">SUM(EE45:EE47)</f>
        <v>0</v>
      </c>
      <c r="EF48" s="368">
        <f t="shared" si="279"/>
        <v>12000</v>
      </c>
      <c r="EG48" s="368">
        <f t="shared" si="280"/>
        <v>20547120.000000004</v>
      </c>
      <c r="EH48" s="368">
        <f t="shared" si="281"/>
        <v>959.69313620514788</v>
      </c>
      <c r="EI48" s="368">
        <f t="shared" ref="EI48" si="463">SUM(EI45:EI47)</f>
        <v>1643244.1693986268</v>
      </c>
      <c r="EJ48" s="368">
        <f t="shared" si="282"/>
        <v>12959.693136205149</v>
      </c>
      <c r="EK48" s="368">
        <f t="shared" si="283"/>
        <v>22190364.169398632</v>
      </c>
      <c r="EL48" s="368">
        <f t="shared" si="284"/>
        <v>0</v>
      </c>
      <c r="EM48" s="369">
        <f t="shared" ref="EM48" si="464">SUM(EM45:EM47)</f>
        <v>0</v>
      </c>
      <c r="EN48" s="370"/>
      <c r="EO48" s="370"/>
      <c r="EP48" s="370"/>
      <c r="EQ48" s="370"/>
      <c r="ER48" s="367">
        <f t="shared" si="285"/>
        <v>1500</v>
      </c>
      <c r="ES48" s="368">
        <f t="shared" ref="ES48" si="465">SUM(ES45:ES47)</f>
        <v>2568390.0000000005</v>
      </c>
      <c r="ET48" s="368">
        <f t="shared" si="286"/>
        <v>4000</v>
      </c>
      <c r="EU48" s="368">
        <f t="shared" ref="EU48" si="466">SUM(EU45:EU47)</f>
        <v>6849040.0000000009</v>
      </c>
      <c r="EV48" s="368">
        <f t="shared" si="287"/>
        <v>2500</v>
      </c>
      <c r="EW48" s="368">
        <f t="shared" ref="EW48" si="467">SUM(EW45:EW47)</f>
        <v>4280650.0000000009</v>
      </c>
      <c r="EX48" s="368">
        <f t="shared" si="288"/>
        <v>0</v>
      </c>
      <c r="EY48" s="368">
        <f t="shared" ref="EY48" si="468">SUM(EY45:EY47)</f>
        <v>0</v>
      </c>
      <c r="EZ48" s="368">
        <f t="shared" si="289"/>
        <v>8000.0000000000009</v>
      </c>
      <c r="FA48" s="368">
        <f t="shared" si="290"/>
        <v>13698080.000000004</v>
      </c>
      <c r="FB48" s="368">
        <f t="shared" si="291"/>
        <v>1237.5835000000002</v>
      </c>
      <c r="FC48" s="368">
        <f t="shared" ref="FC48" si="469">SUM(FC45:FC47)</f>
        <v>2119064.7237100005</v>
      </c>
      <c r="FD48" s="368">
        <f t="shared" si="292"/>
        <v>9237.5835000000006</v>
      </c>
      <c r="FE48" s="368">
        <f t="shared" si="293"/>
        <v>15817144.723710004</v>
      </c>
      <c r="FF48" s="368">
        <f t="shared" si="294"/>
        <v>0</v>
      </c>
      <c r="FG48" s="369">
        <f t="shared" ref="FG48" si="470">SUM(FG45:FG47)</f>
        <v>0</v>
      </c>
      <c r="FH48" s="370"/>
      <c r="FI48" s="370"/>
      <c r="FJ48" s="370"/>
      <c r="FK48" s="370"/>
      <c r="FL48" s="367">
        <f t="shared" si="295"/>
        <v>69</v>
      </c>
      <c r="FM48" s="368">
        <f t="shared" ref="FM48" si="471">SUM(FM45:FM47)</f>
        <v>118145.94000000002</v>
      </c>
      <c r="FN48" s="368">
        <f t="shared" si="296"/>
        <v>3888.384153992321</v>
      </c>
      <c r="FO48" s="368">
        <f t="shared" ref="FO48" si="472">SUM(FO45:FO47)</f>
        <v>6657924.6515148925</v>
      </c>
      <c r="FP48" s="368">
        <f t="shared" si="297"/>
        <v>4485</v>
      </c>
      <c r="FQ48" s="368">
        <f t="shared" ref="FQ48" si="473">SUM(FQ45:FQ47)</f>
        <v>7679486.1000000006</v>
      </c>
      <c r="FR48" s="368">
        <f t="shared" si="298"/>
        <v>0</v>
      </c>
      <c r="FS48" s="368">
        <f t="shared" ref="FS48" si="474">SUM(FS45:FS47)</f>
        <v>0</v>
      </c>
      <c r="FT48" s="368">
        <f t="shared" si="299"/>
        <v>8442.3841539923214</v>
      </c>
      <c r="FU48" s="368">
        <f t="shared" si="300"/>
        <v>14455556.691514894</v>
      </c>
      <c r="FV48" s="368">
        <f t="shared" si="301"/>
        <v>1228.8609825270648</v>
      </c>
      <c r="FW48" s="368">
        <f t="shared" ref="FW48" si="475">SUM(FW45:FW47)</f>
        <v>2104129.5059417924</v>
      </c>
      <c r="FX48" s="368">
        <f t="shared" si="302"/>
        <v>9671.2451365193865</v>
      </c>
      <c r="FY48" s="368">
        <f t="shared" si="303"/>
        <v>16559686.197456688</v>
      </c>
      <c r="FZ48" s="368">
        <f t="shared" si="304"/>
        <v>0</v>
      </c>
      <c r="GA48" s="369">
        <f t="shared" ref="GA48" si="476">SUM(GA45:GA47)</f>
        <v>0</v>
      </c>
      <c r="GB48" s="370"/>
      <c r="GC48" s="370"/>
      <c r="GD48" s="370"/>
      <c r="GE48" s="370"/>
      <c r="GF48" s="367">
        <f t="shared" si="305"/>
        <v>0</v>
      </c>
      <c r="GG48" s="368">
        <f t="shared" ref="GG48" si="477">SUM(GG45:GG47)</f>
        <v>0</v>
      </c>
      <c r="GH48" s="368">
        <f t="shared" si="306"/>
        <v>0</v>
      </c>
      <c r="GI48" s="368">
        <f t="shared" ref="GI48" si="478">SUM(GI45:GI47)</f>
        <v>0</v>
      </c>
      <c r="GJ48" s="368">
        <f t="shared" si="307"/>
        <v>0</v>
      </c>
      <c r="GK48" s="368">
        <f t="shared" ref="GK48" si="479">SUM(GK45:GK47)</f>
        <v>0</v>
      </c>
      <c r="GL48" s="368">
        <f t="shared" si="308"/>
        <v>0</v>
      </c>
      <c r="GM48" s="368">
        <f t="shared" ref="GM48" si="480">SUM(GM45:GM47)</f>
        <v>0</v>
      </c>
      <c r="GN48" s="368">
        <f t="shared" si="309"/>
        <v>0</v>
      </c>
      <c r="GO48" s="368">
        <f t="shared" si="310"/>
        <v>0</v>
      </c>
      <c r="GP48" s="368">
        <f t="shared" si="311"/>
        <v>0</v>
      </c>
      <c r="GQ48" s="368">
        <f t="shared" ref="GQ48" si="481">SUM(GQ45:GQ47)</f>
        <v>0</v>
      </c>
      <c r="GR48" s="368">
        <f t="shared" si="312"/>
        <v>0</v>
      </c>
      <c r="GS48" s="368">
        <f t="shared" si="313"/>
        <v>0</v>
      </c>
      <c r="GT48" s="368">
        <f t="shared" si="314"/>
        <v>0</v>
      </c>
      <c r="GU48" s="369">
        <f t="shared" ref="GU48" si="482">SUM(GU45:GU47)</f>
        <v>0</v>
      </c>
      <c r="GV48" s="370"/>
      <c r="GW48" s="370"/>
      <c r="GX48" s="370"/>
      <c r="GY48" s="370"/>
      <c r="GZ48" s="367">
        <f t="shared" si="315"/>
        <v>0</v>
      </c>
      <c r="HA48" s="368">
        <f t="shared" ref="HA48" si="483">SUM(HA45:HA47)</f>
        <v>0</v>
      </c>
      <c r="HB48" s="368">
        <f t="shared" si="316"/>
        <v>0</v>
      </c>
      <c r="HC48" s="368">
        <f t="shared" ref="HC48" si="484">SUM(HC45:HC47)</f>
        <v>0</v>
      </c>
      <c r="HD48" s="368">
        <f t="shared" si="317"/>
        <v>0</v>
      </c>
      <c r="HE48" s="368">
        <f t="shared" ref="HE48" si="485">SUM(HE45:HE47)</f>
        <v>0</v>
      </c>
      <c r="HF48" s="368">
        <f t="shared" si="318"/>
        <v>0</v>
      </c>
      <c r="HG48" s="368">
        <f t="shared" ref="HG48" si="486">SUM(HG45:HG47)</f>
        <v>0</v>
      </c>
      <c r="HH48" s="368">
        <f t="shared" si="319"/>
        <v>0</v>
      </c>
      <c r="HI48" s="368">
        <f t="shared" si="320"/>
        <v>0</v>
      </c>
      <c r="HJ48" s="368">
        <f t="shared" si="321"/>
        <v>0</v>
      </c>
      <c r="HK48" s="368">
        <f t="shared" ref="HK48" si="487">SUM(HK45:HK47)</f>
        <v>0</v>
      </c>
      <c r="HL48" s="368">
        <f t="shared" si="322"/>
        <v>0</v>
      </c>
      <c r="HM48" s="368">
        <f t="shared" si="323"/>
        <v>0</v>
      </c>
      <c r="HN48" s="368">
        <f t="shared" si="324"/>
        <v>0</v>
      </c>
      <c r="HO48" s="369">
        <f t="shared" ref="HO48" si="488">SUM(HO45:HO47)</f>
        <v>0</v>
      </c>
      <c r="HP48" s="370"/>
      <c r="HQ48" s="370"/>
      <c r="HR48" s="370"/>
      <c r="HS48" s="370"/>
      <c r="HT48" s="367">
        <f t="shared" si="325"/>
        <v>0</v>
      </c>
      <c r="HU48" s="368">
        <f t="shared" ref="HU48" si="489">SUM(HU45:HU47)</f>
        <v>0</v>
      </c>
      <c r="HV48" s="368">
        <f t="shared" si="326"/>
        <v>0</v>
      </c>
      <c r="HW48" s="368">
        <f t="shared" ref="HW48" si="490">SUM(HW45:HW47)</f>
        <v>0</v>
      </c>
      <c r="HX48" s="368">
        <f t="shared" si="327"/>
        <v>0</v>
      </c>
      <c r="HY48" s="368">
        <f t="shared" ref="HY48" si="491">SUM(HY45:HY47)</f>
        <v>0</v>
      </c>
      <c r="HZ48" s="368">
        <f t="shared" si="328"/>
        <v>0</v>
      </c>
      <c r="IA48" s="368">
        <f t="shared" ref="IA48" si="492">SUM(IA45:IA47)</f>
        <v>0</v>
      </c>
      <c r="IB48" s="368">
        <f t="shared" si="329"/>
        <v>0</v>
      </c>
      <c r="IC48" s="368">
        <f t="shared" si="330"/>
        <v>0</v>
      </c>
      <c r="ID48" s="368">
        <f t="shared" si="331"/>
        <v>0</v>
      </c>
      <c r="IE48" s="368">
        <f t="shared" ref="IE48" si="493">SUM(IE45:IE47)</f>
        <v>0</v>
      </c>
      <c r="IF48" s="368">
        <f t="shared" si="332"/>
        <v>0</v>
      </c>
      <c r="IG48" s="368">
        <f t="shared" si="333"/>
        <v>0</v>
      </c>
      <c r="IH48" s="368">
        <f t="shared" si="334"/>
        <v>0</v>
      </c>
      <c r="II48" s="369">
        <f t="shared" ref="II48" si="494">SUM(II45:II47)</f>
        <v>0</v>
      </c>
      <c r="IJ48" s="370"/>
      <c r="IK48" s="370"/>
      <c r="IL48" s="370"/>
      <c r="IM48" s="370"/>
      <c r="IN48" s="367">
        <f t="shared" si="335"/>
        <v>0</v>
      </c>
      <c r="IO48" s="368">
        <f t="shared" ref="IO48" si="495">SUM(IO45:IO47)</f>
        <v>0</v>
      </c>
      <c r="IP48" s="368">
        <f t="shared" si="336"/>
        <v>0</v>
      </c>
      <c r="IQ48" s="368">
        <f t="shared" ref="IQ48" si="496">SUM(IQ45:IQ47)</f>
        <v>0</v>
      </c>
      <c r="IR48" s="368">
        <f t="shared" si="337"/>
        <v>0</v>
      </c>
      <c r="IS48" s="368">
        <f t="shared" ref="IS48" si="497">SUM(IS45:IS47)</f>
        <v>0</v>
      </c>
      <c r="IT48" s="368">
        <f t="shared" si="338"/>
        <v>0</v>
      </c>
      <c r="IU48" s="368">
        <f t="shared" ref="IU48" si="498">SUM(IU45:IU47)</f>
        <v>0</v>
      </c>
      <c r="IV48" s="368">
        <f t="shared" si="339"/>
        <v>0</v>
      </c>
      <c r="IW48" s="368">
        <f t="shared" si="340"/>
        <v>0</v>
      </c>
      <c r="IX48" s="368">
        <f t="shared" si="341"/>
        <v>0</v>
      </c>
      <c r="IY48" s="368">
        <f t="shared" ref="IY48" si="499">SUM(IY45:IY47)</f>
        <v>0</v>
      </c>
      <c r="IZ48" s="368">
        <f t="shared" si="342"/>
        <v>0</v>
      </c>
      <c r="JA48" s="368">
        <f t="shared" si="343"/>
        <v>0</v>
      </c>
      <c r="JB48" s="368">
        <f t="shared" si="344"/>
        <v>0</v>
      </c>
      <c r="JC48" s="369">
        <f t="shared" ref="JC48" si="500">SUM(JC45:JC47)</f>
        <v>0</v>
      </c>
      <c r="JD48" s="370"/>
      <c r="JE48" s="370"/>
      <c r="JF48" s="370"/>
      <c r="JG48" s="370"/>
      <c r="JH48" s="367">
        <f t="shared" si="345"/>
        <v>0</v>
      </c>
      <c r="JI48" s="368">
        <f t="shared" ref="JI48" si="501">SUM(JI45:JI47)</f>
        <v>0</v>
      </c>
      <c r="JJ48" s="368">
        <f t="shared" si="346"/>
        <v>0</v>
      </c>
      <c r="JK48" s="368">
        <f t="shared" ref="JK48" si="502">SUM(JK45:JK47)</f>
        <v>0</v>
      </c>
      <c r="JL48" s="368">
        <f t="shared" si="347"/>
        <v>0</v>
      </c>
      <c r="JM48" s="368">
        <f t="shared" ref="JM48" si="503">SUM(JM45:JM47)</f>
        <v>0</v>
      </c>
      <c r="JN48" s="368">
        <f t="shared" si="348"/>
        <v>0</v>
      </c>
      <c r="JO48" s="368">
        <f t="shared" ref="JO48" si="504">SUM(JO45:JO47)</f>
        <v>0</v>
      </c>
      <c r="JP48" s="368">
        <f t="shared" si="349"/>
        <v>0</v>
      </c>
      <c r="JQ48" s="368">
        <f t="shared" si="350"/>
        <v>0</v>
      </c>
      <c r="JR48" s="368">
        <f t="shared" si="351"/>
        <v>0</v>
      </c>
      <c r="JS48" s="368">
        <f t="shared" ref="JS48" si="505">SUM(JS45:JS47)</f>
        <v>0</v>
      </c>
      <c r="JT48" s="368">
        <f t="shared" si="352"/>
        <v>0</v>
      </c>
      <c r="JU48" s="368">
        <f t="shared" si="353"/>
        <v>0</v>
      </c>
      <c r="JV48" s="368">
        <f t="shared" si="354"/>
        <v>0</v>
      </c>
      <c r="JW48" s="369">
        <f t="shared" ref="JW48" si="506">SUM(JW45:JW47)</f>
        <v>0</v>
      </c>
      <c r="JX48" s="370"/>
      <c r="JY48" s="370"/>
      <c r="JZ48" s="370"/>
      <c r="KA48" s="370"/>
      <c r="KB48" s="367">
        <f t="shared" si="355"/>
        <v>0</v>
      </c>
      <c r="KC48" s="368">
        <f t="shared" ref="KC48" si="507">SUM(KC45:KC47)</f>
        <v>0</v>
      </c>
      <c r="KD48" s="368">
        <f t="shared" si="356"/>
        <v>0</v>
      </c>
      <c r="KE48" s="368">
        <f t="shared" ref="KE48" si="508">SUM(KE45:KE47)</f>
        <v>0</v>
      </c>
      <c r="KF48" s="368">
        <f t="shared" si="357"/>
        <v>0</v>
      </c>
      <c r="KG48" s="368">
        <f t="shared" ref="KG48" si="509">SUM(KG45:KG47)</f>
        <v>0</v>
      </c>
      <c r="KH48" s="368">
        <f t="shared" si="358"/>
        <v>0</v>
      </c>
      <c r="KI48" s="368">
        <f t="shared" ref="KI48" si="510">SUM(KI45:KI47)</f>
        <v>0</v>
      </c>
      <c r="KJ48" s="368">
        <f t="shared" si="359"/>
        <v>0</v>
      </c>
      <c r="KK48" s="368">
        <f t="shared" si="360"/>
        <v>0</v>
      </c>
      <c r="KL48" s="368">
        <f t="shared" si="361"/>
        <v>0</v>
      </c>
      <c r="KM48" s="368">
        <f t="shared" ref="KM48" si="511">SUM(KM45:KM47)</f>
        <v>0</v>
      </c>
      <c r="KN48" s="368">
        <f t="shared" si="362"/>
        <v>0</v>
      </c>
      <c r="KO48" s="368">
        <f t="shared" si="363"/>
        <v>0</v>
      </c>
      <c r="KP48" s="368">
        <f t="shared" si="364"/>
        <v>0</v>
      </c>
      <c r="KQ48" s="369">
        <f t="shared" ref="KQ48" si="512">SUM(KQ45:KQ47)</f>
        <v>0</v>
      </c>
      <c r="KR48" s="370"/>
      <c r="KS48" s="370"/>
      <c r="KT48" s="370"/>
      <c r="KU48" s="370"/>
      <c r="KV48" s="367">
        <f t="shared" si="365"/>
        <v>0</v>
      </c>
      <c r="KW48" s="368">
        <f t="shared" ref="KW48" si="513">SUM(KW45:KW47)</f>
        <v>0</v>
      </c>
      <c r="KX48" s="368">
        <f t="shared" si="366"/>
        <v>0</v>
      </c>
      <c r="KY48" s="368">
        <f t="shared" ref="KY48" si="514">SUM(KY45:KY47)</f>
        <v>0</v>
      </c>
      <c r="KZ48" s="368">
        <f t="shared" si="367"/>
        <v>0</v>
      </c>
      <c r="LA48" s="368">
        <f t="shared" ref="LA48" si="515">SUM(LA45:LA47)</f>
        <v>0</v>
      </c>
      <c r="LB48" s="368">
        <f t="shared" si="368"/>
        <v>0</v>
      </c>
      <c r="LC48" s="368">
        <f t="shared" ref="LC48" si="516">SUM(LC45:LC47)</f>
        <v>0</v>
      </c>
      <c r="LD48" s="368">
        <f t="shared" si="369"/>
        <v>0</v>
      </c>
      <c r="LE48" s="368">
        <f t="shared" si="370"/>
        <v>0</v>
      </c>
      <c r="LF48" s="368">
        <f t="shared" si="371"/>
        <v>0</v>
      </c>
      <c r="LG48" s="368">
        <f t="shared" ref="LG48" si="517">SUM(LG45:LG47)</f>
        <v>0</v>
      </c>
      <c r="LH48" s="368">
        <f t="shared" si="372"/>
        <v>0</v>
      </c>
      <c r="LI48" s="368">
        <f t="shared" si="373"/>
        <v>0</v>
      </c>
      <c r="LJ48" s="368">
        <f t="shared" si="374"/>
        <v>0</v>
      </c>
      <c r="LK48" s="369">
        <f t="shared" ref="LK48" si="518">SUM(LK45:LK47)</f>
        <v>0</v>
      </c>
      <c r="LL48" s="370"/>
      <c r="LM48" s="370"/>
      <c r="LN48" s="370"/>
      <c r="LO48" s="370"/>
      <c r="LP48" s="367">
        <f t="shared" si="375"/>
        <v>0</v>
      </c>
      <c r="LQ48" s="368">
        <f t="shared" ref="LQ48" si="519">SUM(LQ45:LQ47)</f>
        <v>0</v>
      </c>
      <c r="LR48" s="368">
        <f t="shared" si="376"/>
        <v>0</v>
      </c>
      <c r="LS48" s="368">
        <f t="shared" ref="LS48" si="520">SUM(LS45:LS47)</f>
        <v>0</v>
      </c>
      <c r="LT48" s="368">
        <f t="shared" si="377"/>
        <v>0</v>
      </c>
      <c r="LU48" s="368">
        <f t="shared" ref="LU48" si="521">SUM(LU45:LU47)</f>
        <v>0</v>
      </c>
      <c r="LV48" s="368">
        <f t="shared" si="378"/>
        <v>0</v>
      </c>
      <c r="LW48" s="368">
        <f t="shared" ref="LW48" si="522">SUM(LW45:LW47)</f>
        <v>0</v>
      </c>
      <c r="LX48" s="368">
        <f t="shared" si="379"/>
        <v>0</v>
      </c>
      <c r="LY48" s="368">
        <f t="shared" si="380"/>
        <v>0</v>
      </c>
      <c r="LZ48" s="368">
        <f t="shared" si="381"/>
        <v>0</v>
      </c>
      <c r="MA48" s="368">
        <f t="shared" ref="MA48" si="523">SUM(MA45:MA47)</f>
        <v>0</v>
      </c>
      <c r="MB48" s="368">
        <f t="shared" si="382"/>
        <v>0</v>
      </c>
      <c r="MC48" s="368">
        <f t="shared" si="383"/>
        <v>0</v>
      </c>
      <c r="MD48" s="368">
        <f t="shared" si="384"/>
        <v>0</v>
      </c>
      <c r="ME48" s="369">
        <f t="shared" ref="ME48" si="524">SUM(ME45:ME47)</f>
        <v>0</v>
      </c>
      <c r="MF48" s="370"/>
      <c r="MG48" s="370"/>
      <c r="MH48" s="370"/>
      <c r="MI48" s="370"/>
      <c r="MJ48" s="367">
        <f t="shared" si="385"/>
        <v>0</v>
      </c>
      <c r="MK48" s="368">
        <f t="shared" ref="MK48" si="525">SUM(MK45:MK47)</f>
        <v>0</v>
      </c>
      <c r="ML48" s="368">
        <f t="shared" si="386"/>
        <v>0</v>
      </c>
      <c r="MM48" s="368">
        <f t="shared" ref="MM48" si="526">SUM(MM45:MM47)</f>
        <v>0</v>
      </c>
      <c r="MN48" s="368">
        <f t="shared" si="387"/>
        <v>0</v>
      </c>
      <c r="MO48" s="368">
        <f t="shared" ref="MO48" si="527">SUM(MO45:MO47)</f>
        <v>0</v>
      </c>
      <c r="MP48" s="368">
        <f t="shared" si="388"/>
        <v>0</v>
      </c>
      <c r="MQ48" s="368">
        <f t="shared" ref="MQ48" si="528">SUM(MQ45:MQ47)</f>
        <v>0</v>
      </c>
      <c r="MR48" s="368">
        <f t="shared" si="389"/>
        <v>0</v>
      </c>
      <c r="MS48" s="368">
        <f t="shared" si="390"/>
        <v>0</v>
      </c>
      <c r="MT48" s="368">
        <f t="shared" si="391"/>
        <v>0</v>
      </c>
      <c r="MU48" s="368">
        <f t="shared" ref="MU48" si="529">SUM(MU45:MU47)</f>
        <v>0</v>
      </c>
      <c r="MV48" s="368">
        <f t="shared" si="392"/>
        <v>0</v>
      </c>
      <c r="MW48" s="368">
        <f t="shared" si="393"/>
        <v>0</v>
      </c>
      <c r="MX48" s="368">
        <f t="shared" si="394"/>
        <v>0</v>
      </c>
      <c r="MY48" s="369">
        <f t="shared" ref="MY48" si="530">SUM(MY45:MY47)</f>
        <v>0</v>
      </c>
      <c r="MZ48" s="370"/>
      <c r="NA48" s="370"/>
      <c r="NB48" s="370"/>
      <c r="NC48" s="370"/>
      <c r="ND48" s="367">
        <f t="shared" si="395"/>
        <v>0</v>
      </c>
      <c r="NE48" s="368">
        <f t="shared" ref="NE48" si="531">SUM(NE45:NE47)</f>
        <v>0</v>
      </c>
      <c r="NF48" s="368">
        <f t="shared" si="396"/>
        <v>0</v>
      </c>
      <c r="NG48" s="368">
        <f t="shared" ref="NG48" si="532">SUM(NG45:NG47)</f>
        <v>0</v>
      </c>
      <c r="NH48" s="368">
        <f t="shared" si="397"/>
        <v>0</v>
      </c>
      <c r="NI48" s="368">
        <f t="shared" ref="NI48" si="533">SUM(NI45:NI47)</f>
        <v>0</v>
      </c>
      <c r="NJ48" s="368">
        <f t="shared" si="398"/>
        <v>0</v>
      </c>
      <c r="NK48" s="368">
        <f t="shared" ref="NK48" si="534">SUM(NK45:NK47)</f>
        <v>0</v>
      </c>
      <c r="NL48" s="368">
        <f t="shared" si="399"/>
        <v>0</v>
      </c>
      <c r="NM48" s="368">
        <f t="shared" si="400"/>
        <v>0</v>
      </c>
      <c r="NN48" s="368">
        <f t="shared" si="401"/>
        <v>0</v>
      </c>
      <c r="NO48" s="368">
        <f t="shared" ref="NO48" si="535">SUM(NO45:NO47)</f>
        <v>0</v>
      </c>
      <c r="NP48" s="368">
        <f t="shared" si="402"/>
        <v>0</v>
      </c>
      <c r="NQ48" s="368">
        <f t="shared" si="403"/>
        <v>0</v>
      </c>
      <c r="NR48" s="368">
        <f t="shared" si="404"/>
        <v>0</v>
      </c>
      <c r="NS48" s="369">
        <f t="shared" ref="NS48" si="536">SUM(NS45:NS47)</f>
        <v>0</v>
      </c>
      <c r="NT48" s="370"/>
      <c r="NU48" s="370"/>
      <c r="NV48" s="370"/>
      <c r="NW48" s="370"/>
      <c r="NX48" s="367">
        <f t="shared" si="405"/>
        <v>0</v>
      </c>
      <c r="NY48" s="368">
        <f t="shared" ref="NY48" si="537">SUM(NY45:NY47)</f>
        <v>0</v>
      </c>
      <c r="NZ48" s="368">
        <f t="shared" si="406"/>
        <v>0</v>
      </c>
      <c r="OA48" s="368">
        <f t="shared" ref="OA48" si="538">SUM(OA45:OA47)</f>
        <v>0</v>
      </c>
      <c r="OB48" s="368">
        <f t="shared" si="407"/>
        <v>0</v>
      </c>
      <c r="OC48" s="368">
        <f t="shared" ref="OC48" si="539">SUM(OC45:OC47)</f>
        <v>0</v>
      </c>
      <c r="OD48" s="368">
        <f t="shared" si="408"/>
        <v>0</v>
      </c>
      <c r="OE48" s="368">
        <f t="shared" ref="OE48" si="540">SUM(OE45:OE47)</f>
        <v>0</v>
      </c>
      <c r="OF48" s="368">
        <f t="shared" si="409"/>
        <v>0</v>
      </c>
      <c r="OG48" s="368">
        <f t="shared" si="410"/>
        <v>0</v>
      </c>
      <c r="OH48" s="368">
        <f t="shared" si="411"/>
        <v>0</v>
      </c>
      <c r="OI48" s="368">
        <f t="shared" ref="OI48" si="541">SUM(OI45:OI47)</f>
        <v>0</v>
      </c>
      <c r="OJ48" s="368">
        <f t="shared" si="412"/>
        <v>0</v>
      </c>
      <c r="OK48" s="368">
        <f t="shared" si="413"/>
        <v>0</v>
      </c>
      <c r="OL48" s="368">
        <f t="shared" si="414"/>
        <v>0</v>
      </c>
      <c r="OM48" s="369">
        <f t="shared" ref="OM48" si="542">SUM(OM45:OM47)</f>
        <v>0</v>
      </c>
      <c r="ON48" s="370"/>
      <c r="OO48" s="370"/>
      <c r="OP48" s="370"/>
      <c r="OQ48" s="370"/>
      <c r="OR48" s="367">
        <f t="shared" si="415"/>
        <v>0</v>
      </c>
      <c r="OS48" s="368">
        <f t="shared" ref="OS48" si="543">SUM(OS45:OS47)</f>
        <v>0</v>
      </c>
      <c r="OT48" s="368">
        <f t="shared" si="416"/>
        <v>0</v>
      </c>
      <c r="OU48" s="368">
        <f t="shared" ref="OU48" si="544">SUM(OU45:OU47)</f>
        <v>0</v>
      </c>
      <c r="OV48" s="368">
        <f t="shared" si="417"/>
        <v>0</v>
      </c>
      <c r="OW48" s="368">
        <f t="shared" ref="OW48" si="545">SUM(OW45:OW47)</f>
        <v>0</v>
      </c>
      <c r="OX48" s="368">
        <f t="shared" si="418"/>
        <v>0</v>
      </c>
      <c r="OY48" s="368">
        <f t="shared" ref="OY48" si="546">SUM(OY45:OY47)</f>
        <v>0</v>
      </c>
      <c r="OZ48" s="368">
        <f t="shared" si="419"/>
        <v>0</v>
      </c>
      <c r="PA48" s="368">
        <f t="shared" si="420"/>
        <v>0</v>
      </c>
      <c r="PB48" s="368">
        <f t="shared" si="421"/>
        <v>0</v>
      </c>
      <c r="PC48" s="368">
        <f t="shared" ref="PC48" si="547">SUM(PC45:PC47)</f>
        <v>0</v>
      </c>
      <c r="PD48" s="368">
        <f t="shared" si="422"/>
        <v>0</v>
      </c>
      <c r="PE48" s="368">
        <f t="shared" si="423"/>
        <v>0</v>
      </c>
      <c r="PF48" s="368">
        <f t="shared" si="424"/>
        <v>0</v>
      </c>
      <c r="PG48" s="369">
        <f t="shared" ref="PG48" si="548">SUM(PG45:PG47)</f>
        <v>0</v>
      </c>
    </row>
    <row r="49" spans="2:423" s="282" customFormat="1" ht="24.75" hidden="1" customHeight="1" outlineLevel="1">
      <c r="B49" s="361" t="s">
        <v>95</v>
      </c>
      <c r="C49" s="362" t="s">
        <v>96</v>
      </c>
      <c r="D49" s="363"/>
      <c r="E49" s="364"/>
      <c r="F49" s="365" t="s">
        <v>86</v>
      </c>
      <c r="G49" s="366">
        <f>SUMIF(LEVEL1!$A:$A,LEVEL_2!$B49,LEVEL1!$I:$I)</f>
        <v>4246.3609999999999</v>
      </c>
      <c r="H49" s="367">
        <f t="shared" si="218"/>
        <v>0</v>
      </c>
      <c r="I49" s="368">
        <f>SUMIF(LEVEL1!$B:$B,LEVEL_2!$B49,LEVEL1!AI:AI)</f>
        <v>0</v>
      </c>
      <c r="J49" s="368">
        <f t="shared" si="218"/>
        <v>2000</v>
      </c>
      <c r="K49" s="368">
        <f>SUMIF(LEVEL1!$B:$B,LEVEL_2!$B49,LEVEL1!AK:AK)</f>
        <v>8492722</v>
      </c>
      <c r="L49" s="368">
        <f t="shared" si="219"/>
        <v>12000</v>
      </c>
      <c r="M49" s="368">
        <f>SUMIF(LEVEL1!$B:$B,LEVEL_2!$B49,LEVEL1!AM:AM)</f>
        <v>50956332</v>
      </c>
      <c r="N49" s="368">
        <f t="shared" si="220"/>
        <v>0</v>
      </c>
      <c r="O49" s="368">
        <f>SUMIF(LEVEL1!$B:$B,LEVEL_2!$B49,LEVEL1!AO:AO)</f>
        <v>0</v>
      </c>
      <c r="P49" s="368">
        <f t="shared" si="220"/>
        <v>14000</v>
      </c>
      <c r="Q49" s="368">
        <f t="shared" si="221"/>
        <v>59449054</v>
      </c>
      <c r="R49" s="368">
        <f t="shared" si="222"/>
        <v>1467.3167500000002</v>
      </c>
      <c r="S49" s="368">
        <f>SUMIF(LEVEL1!$B:$B,LEVEL_2!$B49,LEVEL1!AS:AS)</f>
        <v>6230756.6218467504</v>
      </c>
      <c r="T49" s="368">
        <f t="shared" si="222"/>
        <v>15467.31675</v>
      </c>
      <c r="U49" s="368">
        <f t="shared" si="223"/>
        <v>65679810.62184675</v>
      </c>
      <c r="V49" s="368">
        <f t="shared" si="224"/>
        <v>0</v>
      </c>
      <c r="W49" s="369">
        <f>SUMIF(LEVEL1!$B:$B,LEVEL_2!$B49,LEVEL1!BD:BD)</f>
        <v>0</v>
      </c>
      <c r="X49" s="370"/>
      <c r="Y49" s="370"/>
      <c r="Z49" s="370"/>
      <c r="AA49" s="370"/>
      <c r="AB49" s="367">
        <f t="shared" si="225"/>
        <v>1053.6105257681688</v>
      </c>
      <c r="AC49" s="368">
        <f>SUMIF(LEVEL1!$B:$B,LEVEL_2!$B49,LEVEL1!BH:BH)</f>
        <v>4474010.6458114469</v>
      </c>
      <c r="AD49" s="368">
        <f t="shared" si="226"/>
        <v>1053.6105257681688</v>
      </c>
      <c r="AE49" s="368">
        <f>SUMIF(LEVEL1!$B:$B,LEVEL_2!$B49,LEVEL1!BJ:BJ)</f>
        <v>4474010.6458114469</v>
      </c>
      <c r="AF49" s="368">
        <f t="shared" si="227"/>
        <v>5796.747041957</v>
      </c>
      <c r="AG49" s="368">
        <f>SUMIF(LEVEL1!$B:$B,LEVEL_2!$B49,LEVEL1!BL:BL)</f>
        <v>24615080.565831568</v>
      </c>
      <c r="AH49" s="368">
        <f t="shared" si="228"/>
        <v>0</v>
      </c>
      <c r="AI49" s="368">
        <f>SUMIF(LEVEL1!$B:$B,LEVEL_2!$B49,LEVEL1!BN:BN)</f>
        <v>0</v>
      </c>
      <c r="AJ49" s="368">
        <f t="shared" si="229"/>
        <v>7903.9680934933385</v>
      </c>
      <c r="AK49" s="368">
        <f t="shared" si="230"/>
        <v>33563101.857454464</v>
      </c>
      <c r="AL49" s="368">
        <f t="shared" si="231"/>
        <v>975.63244986234236</v>
      </c>
      <c r="AM49" s="368">
        <f>SUMIF(LEVEL1!$B:$B,LEVEL_2!$B49,LEVEL1!BR:BR)</f>
        <v>4142887.5854299059</v>
      </c>
      <c r="AN49" s="368">
        <f t="shared" si="232"/>
        <v>8879.6005433556802</v>
      </c>
      <c r="AO49" s="368">
        <f t="shared" si="233"/>
        <v>37705989.442884371</v>
      </c>
      <c r="AP49" s="368">
        <f t="shared" si="234"/>
        <v>0</v>
      </c>
      <c r="AQ49" s="369">
        <f>SUMIF(LEVEL1!$B:$B,LEVEL_2!$B49,LEVEL1!BX:BX)</f>
        <v>0</v>
      </c>
      <c r="AR49" s="370"/>
      <c r="AS49" s="370"/>
      <c r="AT49" s="370"/>
      <c r="AU49" s="370"/>
      <c r="AV49" s="367">
        <f t="shared" si="235"/>
        <v>0</v>
      </c>
      <c r="AW49" s="368">
        <f>SUMIF(LEVEL1!$B:$B,LEVEL_2!$B49,LEVEL1!CB:CB)</f>
        <v>0</v>
      </c>
      <c r="AX49" s="368">
        <f t="shared" si="236"/>
        <v>500</v>
      </c>
      <c r="AY49" s="368">
        <f>SUMIF(LEVEL1!$B:$B,LEVEL_2!$B49,LEVEL1!CD:CD)</f>
        <v>2123180.5</v>
      </c>
      <c r="AZ49" s="368">
        <f t="shared" si="237"/>
        <v>0</v>
      </c>
      <c r="BA49" s="368">
        <f>SUMIF(LEVEL1!$B:$B,LEVEL_2!$B49,LEVEL1!CF:CF)</f>
        <v>0</v>
      </c>
      <c r="BB49" s="368">
        <f t="shared" si="238"/>
        <v>9500</v>
      </c>
      <c r="BC49" s="368">
        <f>SUMIF(LEVEL1!$B:$B,LEVEL_2!$B49,LEVEL1!CH:CH)</f>
        <v>40340429.5</v>
      </c>
      <c r="BD49" s="368">
        <f t="shared" si="239"/>
        <v>10000</v>
      </c>
      <c r="BE49" s="368">
        <f t="shared" si="240"/>
        <v>42463610</v>
      </c>
      <c r="BF49" s="368">
        <f t="shared" si="241"/>
        <v>0</v>
      </c>
      <c r="BG49" s="368">
        <f>SUMIF(LEVEL1!$B:$B,LEVEL_2!$B49,LEVEL1!CL:CL)</f>
        <v>0</v>
      </c>
      <c r="BH49" s="368">
        <f t="shared" si="242"/>
        <v>10000</v>
      </c>
      <c r="BI49" s="368">
        <f t="shared" si="243"/>
        <v>42463610</v>
      </c>
      <c r="BJ49" s="368">
        <f t="shared" si="244"/>
        <v>0</v>
      </c>
      <c r="BK49" s="369">
        <f>SUMIF(LEVEL1!$B:$B,LEVEL_2!$B49,LEVEL1!CX:CX)</f>
        <v>0</v>
      </c>
      <c r="BL49" s="370"/>
      <c r="BM49" s="370"/>
      <c r="BN49" s="370"/>
      <c r="BO49" s="370"/>
      <c r="BP49" s="367">
        <f t="shared" si="245"/>
        <v>0</v>
      </c>
      <c r="BQ49" s="368">
        <f>SUMIF(LEVEL1!$B:$B,LEVEL_2!$B49,LEVEL1!DB:DB)</f>
        <v>0</v>
      </c>
      <c r="BR49" s="368">
        <f t="shared" si="246"/>
        <v>2000</v>
      </c>
      <c r="BS49" s="368">
        <f>SUMIF(LEVEL1!$B:$B,LEVEL_2!$B49,LEVEL1!DD:DD)</f>
        <v>8492722</v>
      </c>
      <c r="BT49" s="368">
        <f t="shared" si="247"/>
        <v>12000</v>
      </c>
      <c r="BU49" s="368">
        <f>SUMIF(LEVEL1!$B:$B,LEVEL_2!$B49,LEVEL1!DF:DF)</f>
        <v>50956332</v>
      </c>
      <c r="BV49" s="368">
        <f t="shared" si="248"/>
        <v>0</v>
      </c>
      <c r="BW49" s="368">
        <f>SUMIF(LEVEL1!$B:$B,LEVEL_2!$B49,LEVEL1!DH:DH)</f>
        <v>0</v>
      </c>
      <c r="BX49" s="368">
        <f t="shared" si="249"/>
        <v>14000</v>
      </c>
      <c r="BY49" s="368">
        <f t="shared" si="250"/>
        <v>59449054</v>
      </c>
      <c r="BZ49" s="368">
        <f t="shared" si="251"/>
        <v>1467.3167500000002</v>
      </c>
      <c r="CA49" s="368">
        <f>SUMIF(LEVEL1!$B:$B,LEVEL_2!$B49,LEVEL1!DL:DL)</f>
        <v>6230756.6218467504</v>
      </c>
      <c r="CB49" s="368">
        <f t="shared" si="252"/>
        <v>15467.31675</v>
      </c>
      <c r="CC49" s="368">
        <f t="shared" si="253"/>
        <v>65679810.62184675</v>
      </c>
      <c r="CD49" s="368">
        <f t="shared" si="254"/>
        <v>0</v>
      </c>
      <c r="CE49" s="369">
        <f>SUMIF(LEVEL1!$B:$B,LEVEL_2!$B49,LEVEL1!DR:DR)</f>
        <v>0</v>
      </c>
      <c r="CF49" s="370"/>
      <c r="CG49" s="370"/>
      <c r="CH49" s="370"/>
      <c r="CI49" s="370"/>
      <c r="CJ49" s="367">
        <f t="shared" si="255"/>
        <v>0</v>
      </c>
      <c r="CK49" s="368">
        <f>SUMIF(LEVEL1!$B:$B,LEVEL_2!$B49,LEVEL1!DV:DV)</f>
        <v>0</v>
      </c>
      <c r="CL49" s="368">
        <f t="shared" si="256"/>
        <v>500</v>
      </c>
      <c r="CM49" s="368">
        <f>SUMIF(LEVEL1!$B:$B,LEVEL_2!$B49,LEVEL1!DX:DX)</f>
        <v>2123180.5</v>
      </c>
      <c r="CN49" s="368">
        <f t="shared" si="257"/>
        <v>6000</v>
      </c>
      <c r="CO49" s="368">
        <f>SUMIF(LEVEL1!$B:$B,LEVEL_2!$B49,LEVEL1!DZ:DZ)</f>
        <v>25478166</v>
      </c>
      <c r="CP49" s="368">
        <f t="shared" si="258"/>
        <v>0</v>
      </c>
      <c r="CQ49" s="368">
        <f>SUMIF(LEVEL1!$B:$B,LEVEL_2!$B49,LEVEL1!EB:EB)</f>
        <v>0</v>
      </c>
      <c r="CR49" s="368">
        <f t="shared" si="259"/>
        <v>6500</v>
      </c>
      <c r="CS49" s="368">
        <f t="shared" si="260"/>
        <v>27601346.5</v>
      </c>
      <c r="CT49" s="368">
        <f t="shared" si="261"/>
        <v>626.53918750000003</v>
      </c>
      <c r="CU49" s="368">
        <f>SUMIF(LEVEL1!$B:$B,LEVEL_2!$B49,LEVEL1!EF:EF)</f>
        <v>2660511.5707716877</v>
      </c>
      <c r="CV49" s="368">
        <f t="shared" si="262"/>
        <v>7126.5391875000005</v>
      </c>
      <c r="CW49" s="368">
        <f t="shared" si="263"/>
        <v>30261858.070771687</v>
      </c>
      <c r="CX49" s="368">
        <f t="shared" si="264"/>
        <v>0</v>
      </c>
      <c r="CY49" s="369">
        <f>SUMIF(LEVEL1!$B:$B,LEVEL_2!$B49,LEVEL1!EL:EL)</f>
        <v>0</v>
      </c>
      <c r="CZ49" s="370"/>
      <c r="DA49" s="370"/>
      <c r="DB49" s="370"/>
      <c r="DC49" s="370"/>
      <c r="DD49" s="367">
        <f t="shared" si="265"/>
        <v>0</v>
      </c>
      <c r="DE49" s="368">
        <f>SUMIF(LEVEL1!$B:$B,LEVEL_2!$B49,LEVEL1!EP:EP)</f>
        <v>0</v>
      </c>
      <c r="DF49" s="368">
        <f t="shared" si="266"/>
        <v>1000</v>
      </c>
      <c r="DG49" s="368">
        <f>SUMIF(LEVEL1!$B:$B,LEVEL_2!$B49,LEVEL1!ER:ER)</f>
        <v>4246361</v>
      </c>
      <c r="DH49" s="368">
        <f t="shared" si="267"/>
        <v>11000</v>
      </c>
      <c r="DI49" s="368">
        <f>SUMIF(LEVEL1!$B:$B,LEVEL_2!$B49,LEVEL1!ET:ET)</f>
        <v>46709971</v>
      </c>
      <c r="DJ49" s="368">
        <f t="shared" si="268"/>
        <v>1670</v>
      </c>
      <c r="DK49" s="368">
        <f>SUMIF(LEVEL1!$B:$B,LEVEL_2!$B49,LEVEL1!EV:EV)</f>
        <v>7091422.8700000001</v>
      </c>
      <c r="DL49" s="368">
        <f t="shared" si="269"/>
        <v>13670</v>
      </c>
      <c r="DM49" s="368">
        <f t="shared" si="270"/>
        <v>58047754.869999997</v>
      </c>
      <c r="DN49" s="368">
        <f t="shared" si="271"/>
        <v>1311.080275</v>
      </c>
      <c r="DO49" s="368">
        <f>SUMIF(LEVEL1!$B:$B,LEVEL_2!$B49,LEVEL1!EZ:EZ)</f>
        <v>5567320.147629275</v>
      </c>
      <c r="DP49" s="368">
        <f t="shared" si="272"/>
        <v>14981.080275</v>
      </c>
      <c r="DQ49" s="368">
        <f t="shared" si="273"/>
        <v>63615075.017629273</v>
      </c>
      <c r="DR49" s="368">
        <f t="shared" si="274"/>
        <v>0</v>
      </c>
      <c r="DS49" s="369">
        <f>SUMIF(LEVEL1!$B:$B,LEVEL_2!$B49,LEVEL1!FF:FF)</f>
        <v>0</v>
      </c>
      <c r="DT49" s="370"/>
      <c r="DU49" s="370"/>
      <c r="DV49" s="370"/>
      <c r="DW49" s="370"/>
      <c r="DX49" s="367">
        <f t="shared" si="275"/>
        <v>0</v>
      </c>
      <c r="DY49" s="368">
        <f>SUMIF(LEVEL1!$B:$B,LEVEL_2!$B49,LEVEL1!FJ:FJ)</f>
        <v>0</v>
      </c>
      <c r="DZ49" s="368">
        <f t="shared" si="276"/>
        <v>0</v>
      </c>
      <c r="EA49" s="368">
        <f>SUMIF(LEVEL1!$B:$B,LEVEL_2!$B49,LEVEL1!FL:FL)</f>
        <v>0</v>
      </c>
      <c r="EB49" s="368">
        <f t="shared" si="277"/>
        <v>16500</v>
      </c>
      <c r="EC49" s="368">
        <f>SUMIF(LEVEL1!$B:$B,LEVEL_2!$B49,LEVEL1!FN:FN)</f>
        <v>70064956.5</v>
      </c>
      <c r="ED49" s="368">
        <f t="shared" si="278"/>
        <v>460</v>
      </c>
      <c r="EE49" s="368">
        <f>SUMIF(LEVEL1!$B:$B,LEVEL_2!$B49,LEVEL1!FP:FP)</f>
        <v>1953326.06</v>
      </c>
      <c r="EF49" s="368">
        <f t="shared" si="279"/>
        <v>16960</v>
      </c>
      <c r="EG49" s="368">
        <f t="shared" si="280"/>
        <v>72018282.560000002</v>
      </c>
      <c r="EH49" s="368">
        <f t="shared" si="281"/>
        <v>1356.3662991699423</v>
      </c>
      <c r="EI49" s="368">
        <f>SUMIF(LEVEL1!$B:$B,LEVEL_2!$B49,LEVEL1!FT:FT)</f>
        <v>5759620.9545095749</v>
      </c>
      <c r="EJ49" s="368">
        <f t="shared" si="282"/>
        <v>18316.366299169942</v>
      </c>
      <c r="EK49" s="368">
        <f t="shared" si="283"/>
        <v>77777903.514509574</v>
      </c>
      <c r="EL49" s="368">
        <f t="shared" si="284"/>
        <v>0</v>
      </c>
      <c r="EM49" s="369">
        <f>SUMIF(LEVEL1!$B:$B,LEVEL_2!$B49,LEVEL1!FZ:FZ)</f>
        <v>0</v>
      </c>
      <c r="EN49" s="370"/>
      <c r="EO49" s="370"/>
      <c r="EP49" s="370"/>
      <c r="EQ49" s="370"/>
      <c r="ER49" s="367">
        <f t="shared" si="285"/>
        <v>1500</v>
      </c>
      <c r="ES49" s="368">
        <f>SUMIF(LEVEL1!$B:$B,LEVEL_2!$B49,LEVEL1!GD:GD)</f>
        <v>6369541.5</v>
      </c>
      <c r="ET49" s="368">
        <f t="shared" si="286"/>
        <v>2000</v>
      </c>
      <c r="EU49" s="368">
        <f>SUMIF(LEVEL1!$B:$B,LEVEL_2!$B49,LEVEL1!GF:GF)</f>
        <v>8492722</v>
      </c>
      <c r="EV49" s="368">
        <f t="shared" si="287"/>
        <v>12000</v>
      </c>
      <c r="EW49" s="368">
        <f>SUMIF(LEVEL1!$B:$B,LEVEL_2!$B49,LEVEL1!GH:GH)</f>
        <v>50956332</v>
      </c>
      <c r="EX49" s="368">
        <f t="shared" si="288"/>
        <v>0</v>
      </c>
      <c r="EY49" s="368">
        <f>SUMIF(LEVEL1!$B:$B,LEVEL_2!$B49,LEVEL1!GJ:GJ)</f>
        <v>0</v>
      </c>
      <c r="EZ49" s="368">
        <f t="shared" si="289"/>
        <v>15500</v>
      </c>
      <c r="FA49" s="368">
        <f t="shared" si="290"/>
        <v>65818595.5</v>
      </c>
      <c r="FB49" s="368">
        <f t="shared" si="291"/>
        <v>1631.5217500000001</v>
      </c>
      <c r="FC49" s="368">
        <f>SUMIF(LEVEL1!$B:$B,LEVEL_2!$B49,LEVEL1!GN:GN)</f>
        <v>6928030.3298517503</v>
      </c>
      <c r="FD49" s="368">
        <f t="shared" si="292"/>
        <v>17131.52175</v>
      </c>
      <c r="FE49" s="368">
        <f t="shared" si="293"/>
        <v>72746625.829851747</v>
      </c>
      <c r="FF49" s="368">
        <f t="shared" si="294"/>
        <v>0</v>
      </c>
      <c r="FG49" s="369">
        <f>SUMIF(LEVEL1!$B:$B,LEVEL_2!$B49,LEVEL1!GT:GT)</f>
        <v>0</v>
      </c>
      <c r="FH49" s="370"/>
      <c r="FI49" s="370"/>
      <c r="FJ49" s="370"/>
      <c r="FK49" s="370"/>
      <c r="FL49" s="367">
        <f t="shared" si="295"/>
        <v>0</v>
      </c>
      <c r="FM49" s="368">
        <f>SUMIF(LEVEL1!$B:$B,LEVEL_2!$B49,LEVEL1!GX:GX)</f>
        <v>0</v>
      </c>
      <c r="FN49" s="368">
        <f t="shared" si="296"/>
        <v>194.41920769961604</v>
      </c>
      <c r="FO49" s="368">
        <f>SUMIF(LEVEL1!$B:$B,LEVEL_2!$B49,LEVEL1!GZ:GZ)</f>
        <v>825574.14122654928</v>
      </c>
      <c r="FP49" s="368">
        <f t="shared" si="297"/>
        <v>2783</v>
      </c>
      <c r="FQ49" s="368">
        <f>SUMIF(LEVEL1!$B:$B,LEVEL_2!$B49,LEVEL1!HB:HB)</f>
        <v>11817622.662999999</v>
      </c>
      <c r="FR49" s="368">
        <f t="shared" si="298"/>
        <v>0</v>
      </c>
      <c r="FS49" s="368">
        <f>SUMIF(LEVEL1!$B:$B,LEVEL_2!$B49,LEVEL1!HD:HD)</f>
        <v>0</v>
      </c>
      <c r="FT49" s="368">
        <f t="shared" si="299"/>
        <v>2977.4192076996155</v>
      </c>
      <c r="FU49" s="368">
        <f t="shared" si="300"/>
        <v>12643196.804226547</v>
      </c>
      <c r="FV49" s="368">
        <f t="shared" si="301"/>
        <v>282.57636512635321</v>
      </c>
      <c r="FW49" s="368">
        <f>SUMIF(LEVEL1!$B:$B,LEVEL_2!$B49,LEVEL1!HH:HH)</f>
        <v>1199921.2563943062</v>
      </c>
      <c r="FX49" s="368">
        <f t="shared" si="302"/>
        <v>3259.9955728259688</v>
      </c>
      <c r="FY49" s="368">
        <f t="shared" si="303"/>
        <v>13843118.060620854</v>
      </c>
      <c r="FZ49" s="368">
        <f t="shared" si="304"/>
        <v>0</v>
      </c>
      <c r="GA49" s="369">
        <f>SUMIF(LEVEL1!$B:$B,LEVEL_2!$B49,LEVEL1!HN:HN)</f>
        <v>0</v>
      </c>
      <c r="GB49" s="370"/>
      <c r="GC49" s="370"/>
      <c r="GD49" s="370"/>
      <c r="GE49" s="370"/>
      <c r="GF49" s="367">
        <f t="shared" si="305"/>
        <v>0</v>
      </c>
      <c r="GG49" s="368">
        <f>SUMIF(LEVEL1!$B:$B,LEVEL_2!$B49,LEVEL1!HR:HR)</f>
        <v>0</v>
      </c>
      <c r="GH49" s="368">
        <f t="shared" si="306"/>
        <v>0</v>
      </c>
      <c r="GI49" s="368">
        <f>SUMIF(LEVEL1!$B:$B,LEVEL_2!$B49,LEVEL1!HT:HT)</f>
        <v>0</v>
      </c>
      <c r="GJ49" s="368">
        <f t="shared" si="307"/>
        <v>0</v>
      </c>
      <c r="GK49" s="368">
        <f>SUMIF(LEVEL1!$B:$B,LEVEL_2!$B49,LEVEL1!HV:HV)</f>
        <v>0</v>
      </c>
      <c r="GL49" s="368">
        <f t="shared" si="308"/>
        <v>0</v>
      </c>
      <c r="GM49" s="368">
        <f>SUMIF(LEVEL1!$B:$B,LEVEL_2!$B49,LEVEL1!HX:HX)</f>
        <v>0</v>
      </c>
      <c r="GN49" s="368">
        <f t="shared" si="309"/>
        <v>0</v>
      </c>
      <c r="GO49" s="368">
        <f t="shared" si="310"/>
        <v>0</v>
      </c>
      <c r="GP49" s="368">
        <f t="shared" si="311"/>
        <v>0</v>
      </c>
      <c r="GQ49" s="368">
        <f>SUMIF(LEVEL1!$B:$B,LEVEL_2!$B49,LEVEL1!IB:IB)</f>
        <v>0</v>
      </c>
      <c r="GR49" s="368">
        <f t="shared" si="312"/>
        <v>0</v>
      </c>
      <c r="GS49" s="368">
        <f t="shared" si="313"/>
        <v>0</v>
      </c>
      <c r="GT49" s="368">
        <f t="shared" si="314"/>
        <v>0</v>
      </c>
      <c r="GU49" s="369">
        <f>SUMIF(LEVEL1!$B:$B,LEVEL_2!$B49,LEVEL1!IH:IH)</f>
        <v>0</v>
      </c>
      <c r="GV49" s="370"/>
      <c r="GW49" s="370"/>
      <c r="GX49" s="370"/>
      <c r="GY49" s="370"/>
      <c r="GZ49" s="367">
        <f t="shared" si="315"/>
        <v>0</v>
      </c>
      <c r="HA49" s="368">
        <f>SUMIF(LEVEL1!$B:$B,LEVEL_2!$B49,LEVEL1!IL:IL)</f>
        <v>0</v>
      </c>
      <c r="HB49" s="368">
        <f t="shared" si="316"/>
        <v>0</v>
      </c>
      <c r="HC49" s="368">
        <f>SUMIF(LEVEL1!$B:$B,LEVEL_2!$B49,LEVEL1!IN:IN)</f>
        <v>0</v>
      </c>
      <c r="HD49" s="368">
        <f t="shared" si="317"/>
        <v>0</v>
      </c>
      <c r="HE49" s="368">
        <f>SUMIF(LEVEL1!$B:$B,LEVEL_2!$B49,LEVEL1!IP:IP)</f>
        <v>0</v>
      </c>
      <c r="HF49" s="368">
        <f t="shared" si="318"/>
        <v>0</v>
      </c>
      <c r="HG49" s="368">
        <f>SUMIF(LEVEL1!$B:$B,LEVEL_2!$B49,LEVEL1!IR:IR)</f>
        <v>0</v>
      </c>
      <c r="HH49" s="368">
        <f t="shared" si="319"/>
        <v>0</v>
      </c>
      <c r="HI49" s="368">
        <f t="shared" si="320"/>
        <v>0</v>
      </c>
      <c r="HJ49" s="368">
        <f t="shared" si="321"/>
        <v>0</v>
      </c>
      <c r="HK49" s="368">
        <f>SUMIF(LEVEL1!$B:$B,LEVEL_2!$B49,LEVEL1!IV:IV)</f>
        <v>0</v>
      </c>
      <c r="HL49" s="368">
        <f t="shared" si="322"/>
        <v>0</v>
      </c>
      <c r="HM49" s="368">
        <f t="shared" si="323"/>
        <v>0</v>
      </c>
      <c r="HN49" s="368">
        <f t="shared" si="324"/>
        <v>0</v>
      </c>
      <c r="HO49" s="369">
        <f>SUMIF(LEVEL1!$B:$B,LEVEL_2!$B49,LEVEL1!JB:JB)</f>
        <v>0</v>
      </c>
      <c r="HP49" s="370"/>
      <c r="HQ49" s="370"/>
      <c r="HR49" s="370"/>
      <c r="HS49" s="370"/>
      <c r="HT49" s="367">
        <f t="shared" si="325"/>
        <v>0</v>
      </c>
      <c r="HU49" s="368">
        <f>SUMIF(LEVEL1!$B:$B,LEVEL_2!$B49,LEVEL1!JF:JF)</f>
        <v>0</v>
      </c>
      <c r="HV49" s="368">
        <f t="shared" si="326"/>
        <v>0</v>
      </c>
      <c r="HW49" s="368">
        <f>SUMIF(LEVEL1!$B:$B,LEVEL_2!$B49,LEVEL1!JH:JH)</f>
        <v>0</v>
      </c>
      <c r="HX49" s="368">
        <f t="shared" si="327"/>
        <v>0</v>
      </c>
      <c r="HY49" s="368">
        <f>SUMIF(LEVEL1!$B:$B,LEVEL_2!$B49,LEVEL1!JJ:JJ)</f>
        <v>0</v>
      </c>
      <c r="HZ49" s="368">
        <f t="shared" si="328"/>
        <v>0</v>
      </c>
      <c r="IA49" s="368">
        <f>SUMIF(LEVEL1!$B:$B,LEVEL_2!$B49,LEVEL1!JL:JL)</f>
        <v>0</v>
      </c>
      <c r="IB49" s="368">
        <f t="shared" si="329"/>
        <v>0</v>
      </c>
      <c r="IC49" s="368">
        <f t="shared" si="330"/>
        <v>0</v>
      </c>
      <c r="ID49" s="368">
        <f t="shared" si="331"/>
        <v>0</v>
      </c>
      <c r="IE49" s="368">
        <f>SUMIF(LEVEL1!$B:$B,LEVEL_2!$B49,LEVEL1!JP:JP)</f>
        <v>0</v>
      </c>
      <c r="IF49" s="368">
        <f t="shared" si="332"/>
        <v>0</v>
      </c>
      <c r="IG49" s="368">
        <f t="shared" si="333"/>
        <v>0</v>
      </c>
      <c r="IH49" s="368">
        <f t="shared" si="334"/>
        <v>0</v>
      </c>
      <c r="II49" s="369">
        <f>SUMIF(LEVEL1!$B:$B,LEVEL_2!$B49,LEVEL1!JV:JV)</f>
        <v>0</v>
      </c>
      <c r="IJ49" s="370"/>
      <c r="IK49" s="370"/>
      <c r="IL49" s="370"/>
      <c r="IM49" s="370"/>
      <c r="IN49" s="367">
        <f t="shared" si="335"/>
        <v>0</v>
      </c>
      <c r="IO49" s="368">
        <f>SUMIF(LEVEL1!$B:$B,LEVEL_2!$B49,LEVEL1!JZ:JZ)</f>
        <v>0</v>
      </c>
      <c r="IP49" s="368">
        <f t="shared" si="336"/>
        <v>0</v>
      </c>
      <c r="IQ49" s="368">
        <f>SUMIF(LEVEL1!$B:$B,LEVEL_2!$B49,LEVEL1!KB:KB)</f>
        <v>0</v>
      </c>
      <c r="IR49" s="368">
        <f t="shared" si="337"/>
        <v>0</v>
      </c>
      <c r="IS49" s="368">
        <f>SUMIF(LEVEL1!$B:$B,LEVEL_2!$B49,LEVEL1!KD:KD)</f>
        <v>0</v>
      </c>
      <c r="IT49" s="368">
        <f t="shared" si="338"/>
        <v>0</v>
      </c>
      <c r="IU49" s="368">
        <f>SUMIF(LEVEL1!$B:$B,LEVEL_2!$B49,LEVEL1!KF:KF)</f>
        <v>0</v>
      </c>
      <c r="IV49" s="368">
        <f t="shared" si="339"/>
        <v>0</v>
      </c>
      <c r="IW49" s="368">
        <f t="shared" si="340"/>
        <v>0</v>
      </c>
      <c r="IX49" s="368">
        <f t="shared" si="341"/>
        <v>0</v>
      </c>
      <c r="IY49" s="368">
        <f>SUMIF(LEVEL1!$B:$B,LEVEL_2!$B49,LEVEL1!KJ:KJ)</f>
        <v>0</v>
      </c>
      <c r="IZ49" s="368">
        <f t="shared" si="342"/>
        <v>0</v>
      </c>
      <c r="JA49" s="368">
        <f t="shared" si="343"/>
        <v>0</v>
      </c>
      <c r="JB49" s="368">
        <f t="shared" si="344"/>
        <v>0</v>
      </c>
      <c r="JC49" s="369">
        <f>SUMIF(LEVEL1!$B:$B,LEVEL_2!$B49,LEVEL1!KP:KP)</f>
        <v>0</v>
      </c>
      <c r="JD49" s="370"/>
      <c r="JE49" s="370"/>
      <c r="JF49" s="370"/>
      <c r="JG49" s="370"/>
      <c r="JH49" s="367">
        <f t="shared" si="345"/>
        <v>0</v>
      </c>
      <c r="JI49" s="368">
        <f>SUMIF(LEVEL1!$B:$B,LEVEL_2!$B49,LEVEL1!KT:KT)</f>
        <v>0</v>
      </c>
      <c r="JJ49" s="368">
        <f t="shared" si="346"/>
        <v>0</v>
      </c>
      <c r="JK49" s="368">
        <f>SUMIF(LEVEL1!$B:$B,LEVEL_2!$B49,LEVEL1!KV:KV)</f>
        <v>0</v>
      </c>
      <c r="JL49" s="368">
        <f t="shared" si="347"/>
        <v>0</v>
      </c>
      <c r="JM49" s="368">
        <f>SUMIF(LEVEL1!$B:$B,LEVEL_2!$B49,LEVEL1!KX:KX)</f>
        <v>0</v>
      </c>
      <c r="JN49" s="368">
        <f t="shared" si="348"/>
        <v>0</v>
      </c>
      <c r="JO49" s="368">
        <f>SUMIF(LEVEL1!$B:$B,LEVEL_2!$B49,LEVEL1!KZ:KZ)</f>
        <v>0</v>
      </c>
      <c r="JP49" s="368">
        <f t="shared" si="349"/>
        <v>0</v>
      </c>
      <c r="JQ49" s="368">
        <f t="shared" si="350"/>
        <v>0</v>
      </c>
      <c r="JR49" s="368">
        <f t="shared" si="351"/>
        <v>0</v>
      </c>
      <c r="JS49" s="368">
        <f>SUMIF(LEVEL1!$B:$B,LEVEL_2!$B49,LEVEL1!LD:LD)</f>
        <v>0</v>
      </c>
      <c r="JT49" s="368">
        <f t="shared" si="352"/>
        <v>0</v>
      </c>
      <c r="JU49" s="368">
        <f t="shared" si="353"/>
        <v>0</v>
      </c>
      <c r="JV49" s="368">
        <f t="shared" si="354"/>
        <v>0</v>
      </c>
      <c r="JW49" s="369">
        <f>SUMIF(LEVEL1!$B:$B,LEVEL_2!$B49,LEVEL1!LJ:LJ)</f>
        <v>0</v>
      </c>
      <c r="JX49" s="370"/>
      <c r="JY49" s="370"/>
      <c r="JZ49" s="370"/>
      <c r="KA49" s="370"/>
      <c r="KB49" s="367">
        <f t="shared" si="355"/>
        <v>0</v>
      </c>
      <c r="KC49" s="368">
        <f>SUMIF(LEVEL1!$B:$B,LEVEL_2!$B49,LEVEL1!LN:LN)</f>
        <v>0</v>
      </c>
      <c r="KD49" s="368">
        <f t="shared" si="356"/>
        <v>0</v>
      </c>
      <c r="KE49" s="368">
        <f>SUMIF(LEVEL1!$B:$B,LEVEL_2!$B49,LEVEL1!LP:LP)</f>
        <v>0</v>
      </c>
      <c r="KF49" s="368">
        <f t="shared" si="357"/>
        <v>0</v>
      </c>
      <c r="KG49" s="368">
        <f>SUMIF(LEVEL1!$B:$B,LEVEL_2!$B49,LEVEL1!LR:LR)</f>
        <v>0</v>
      </c>
      <c r="KH49" s="368">
        <f t="shared" si="358"/>
        <v>0</v>
      </c>
      <c r="KI49" s="368">
        <f>SUMIF(LEVEL1!$B:$B,LEVEL_2!$B49,LEVEL1!LT:LT)</f>
        <v>0</v>
      </c>
      <c r="KJ49" s="368">
        <f t="shared" si="359"/>
        <v>0</v>
      </c>
      <c r="KK49" s="368">
        <f t="shared" si="360"/>
        <v>0</v>
      </c>
      <c r="KL49" s="368">
        <f t="shared" si="361"/>
        <v>0</v>
      </c>
      <c r="KM49" s="368">
        <f>SUMIF(LEVEL1!$B:$B,LEVEL_2!$B49,LEVEL1!LX:LX)</f>
        <v>0</v>
      </c>
      <c r="KN49" s="368">
        <f t="shared" si="362"/>
        <v>0</v>
      </c>
      <c r="KO49" s="368">
        <f t="shared" si="363"/>
        <v>0</v>
      </c>
      <c r="KP49" s="368">
        <f t="shared" si="364"/>
        <v>0</v>
      </c>
      <c r="KQ49" s="369">
        <f>SUMIF(LEVEL1!$B:$B,LEVEL_2!$B49,LEVEL1!MD:MD)</f>
        <v>0</v>
      </c>
      <c r="KR49" s="370"/>
      <c r="KS49" s="370"/>
      <c r="KT49" s="370"/>
      <c r="KU49" s="370"/>
      <c r="KV49" s="367">
        <f t="shared" si="365"/>
        <v>0</v>
      </c>
      <c r="KW49" s="368">
        <f>SUMIF(LEVEL1!$B:$B,LEVEL_2!$B49,LEVEL1!MH:MH)</f>
        <v>0</v>
      </c>
      <c r="KX49" s="368">
        <f t="shared" si="366"/>
        <v>0</v>
      </c>
      <c r="KY49" s="368">
        <f>SUMIF(LEVEL1!$B:$B,LEVEL_2!$B49,LEVEL1!MJ:MJ)</f>
        <v>0</v>
      </c>
      <c r="KZ49" s="368">
        <f t="shared" si="367"/>
        <v>0</v>
      </c>
      <c r="LA49" s="368">
        <f>SUMIF(LEVEL1!$B:$B,LEVEL_2!$B49,LEVEL1!ML:ML)</f>
        <v>0</v>
      </c>
      <c r="LB49" s="368">
        <f t="shared" si="368"/>
        <v>0</v>
      </c>
      <c r="LC49" s="368">
        <f>SUMIF(LEVEL1!$B:$B,LEVEL_2!$B49,LEVEL1!MN:MN)</f>
        <v>0</v>
      </c>
      <c r="LD49" s="368">
        <f t="shared" si="369"/>
        <v>0</v>
      </c>
      <c r="LE49" s="368">
        <f t="shared" si="370"/>
        <v>0</v>
      </c>
      <c r="LF49" s="368">
        <f t="shared" si="371"/>
        <v>0</v>
      </c>
      <c r="LG49" s="368">
        <f>SUMIF(LEVEL1!$B:$B,LEVEL_2!$B49,LEVEL1!MR:MR)</f>
        <v>0</v>
      </c>
      <c r="LH49" s="368">
        <f t="shared" si="372"/>
        <v>0</v>
      </c>
      <c r="LI49" s="368">
        <f t="shared" si="373"/>
        <v>0</v>
      </c>
      <c r="LJ49" s="368">
        <f t="shared" si="374"/>
        <v>0</v>
      </c>
      <c r="LK49" s="369">
        <f>SUMIF(LEVEL1!$B:$B,LEVEL_2!$B49,LEVEL1!MX:MX)</f>
        <v>0</v>
      </c>
      <c r="LL49" s="370"/>
      <c r="LM49" s="370"/>
      <c r="LN49" s="370"/>
      <c r="LO49" s="370"/>
      <c r="LP49" s="367">
        <f t="shared" si="375"/>
        <v>0</v>
      </c>
      <c r="LQ49" s="368">
        <f>SUMIF(LEVEL1!$B:$B,LEVEL_2!$B49,LEVEL1!NB:NB)</f>
        <v>0</v>
      </c>
      <c r="LR49" s="368">
        <f t="shared" si="376"/>
        <v>0</v>
      </c>
      <c r="LS49" s="368">
        <f>SUMIF(LEVEL1!$B:$B,LEVEL_2!$B49,LEVEL1!ND:ND)</f>
        <v>0</v>
      </c>
      <c r="LT49" s="368">
        <f t="shared" si="377"/>
        <v>0</v>
      </c>
      <c r="LU49" s="368">
        <f>SUMIF(LEVEL1!$B:$B,LEVEL_2!$B49,LEVEL1!NF:NF)</f>
        <v>0</v>
      </c>
      <c r="LV49" s="368">
        <f t="shared" si="378"/>
        <v>0</v>
      </c>
      <c r="LW49" s="368">
        <f>SUMIF(LEVEL1!$B:$B,LEVEL_2!$B49,LEVEL1!NH:NH)</f>
        <v>0</v>
      </c>
      <c r="LX49" s="368">
        <f t="shared" si="379"/>
        <v>0</v>
      </c>
      <c r="LY49" s="368">
        <f t="shared" si="380"/>
        <v>0</v>
      </c>
      <c r="LZ49" s="368">
        <f t="shared" si="381"/>
        <v>0</v>
      </c>
      <c r="MA49" s="368">
        <f>SUMIF(LEVEL1!$B:$B,LEVEL_2!$B49,LEVEL1!NL:NL)</f>
        <v>0</v>
      </c>
      <c r="MB49" s="368">
        <f t="shared" si="382"/>
        <v>0</v>
      </c>
      <c r="MC49" s="368">
        <f t="shared" si="383"/>
        <v>0</v>
      </c>
      <c r="MD49" s="368">
        <f t="shared" si="384"/>
        <v>0</v>
      </c>
      <c r="ME49" s="369">
        <f>SUMIF(LEVEL1!$B:$B,LEVEL_2!$B49,LEVEL1!NR:NR)</f>
        <v>0</v>
      </c>
      <c r="MF49" s="370"/>
      <c r="MG49" s="370"/>
      <c r="MH49" s="370"/>
      <c r="MI49" s="370"/>
      <c r="MJ49" s="367">
        <f t="shared" si="385"/>
        <v>0</v>
      </c>
      <c r="MK49" s="368">
        <f>SUMIF(LEVEL1!$B:$B,LEVEL_2!$B49,LEVEL1!NV:NV)</f>
        <v>0</v>
      </c>
      <c r="ML49" s="368">
        <f t="shared" si="386"/>
        <v>0</v>
      </c>
      <c r="MM49" s="368">
        <f>SUMIF(LEVEL1!$B:$B,LEVEL_2!$B49,LEVEL1!NX:NX)</f>
        <v>0</v>
      </c>
      <c r="MN49" s="368">
        <f t="shared" si="387"/>
        <v>0</v>
      </c>
      <c r="MO49" s="368">
        <f>SUMIF(LEVEL1!$B:$B,LEVEL_2!$B49,LEVEL1!NZ:NZ)</f>
        <v>0</v>
      </c>
      <c r="MP49" s="368">
        <f t="shared" si="388"/>
        <v>0</v>
      </c>
      <c r="MQ49" s="368">
        <f>SUMIF(LEVEL1!$B:$B,LEVEL_2!$B49,LEVEL1!OB:OB)</f>
        <v>0</v>
      </c>
      <c r="MR49" s="368">
        <f t="shared" si="389"/>
        <v>0</v>
      </c>
      <c r="MS49" s="368">
        <f t="shared" si="390"/>
        <v>0</v>
      </c>
      <c r="MT49" s="368">
        <f t="shared" si="391"/>
        <v>0</v>
      </c>
      <c r="MU49" s="368">
        <f>SUMIF(LEVEL1!$B:$B,LEVEL_2!$B49,LEVEL1!OF:OF)</f>
        <v>0</v>
      </c>
      <c r="MV49" s="368">
        <f t="shared" si="392"/>
        <v>0</v>
      </c>
      <c r="MW49" s="368">
        <f t="shared" si="393"/>
        <v>0</v>
      </c>
      <c r="MX49" s="368">
        <f t="shared" si="394"/>
        <v>0</v>
      </c>
      <c r="MY49" s="369">
        <f>SUMIF(LEVEL1!$B:$B,LEVEL_2!$B49,LEVEL1!OL:OL)</f>
        <v>0</v>
      </c>
      <c r="MZ49" s="370"/>
      <c r="NA49" s="370"/>
      <c r="NB49" s="370"/>
      <c r="NC49" s="370"/>
      <c r="ND49" s="367">
        <f t="shared" si="395"/>
        <v>0</v>
      </c>
      <c r="NE49" s="368">
        <f>SUMIF(LEVEL1!$B:$B,LEVEL_2!$B49,LEVEL1!OP:OP)</f>
        <v>0</v>
      </c>
      <c r="NF49" s="368">
        <f t="shared" si="396"/>
        <v>0</v>
      </c>
      <c r="NG49" s="368">
        <f>SUMIF(LEVEL1!$B:$B,LEVEL_2!$B49,LEVEL1!OR:OR)</f>
        <v>0</v>
      </c>
      <c r="NH49" s="368">
        <f t="shared" si="397"/>
        <v>0</v>
      </c>
      <c r="NI49" s="368">
        <f>SUMIF(LEVEL1!$B:$B,LEVEL_2!$B49,LEVEL1!OT:OT)</f>
        <v>0</v>
      </c>
      <c r="NJ49" s="368">
        <f t="shared" si="398"/>
        <v>0</v>
      </c>
      <c r="NK49" s="368">
        <f>SUMIF(LEVEL1!$B:$B,LEVEL_2!$B49,LEVEL1!OV:OV)</f>
        <v>0</v>
      </c>
      <c r="NL49" s="368">
        <f t="shared" si="399"/>
        <v>0</v>
      </c>
      <c r="NM49" s="368">
        <f t="shared" si="400"/>
        <v>0</v>
      </c>
      <c r="NN49" s="368">
        <f t="shared" si="401"/>
        <v>0</v>
      </c>
      <c r="NO49" s="368">
        <f>SUMIF(LEVEL1!$B:$B,LEVEL_2!$B49,LEVEL1!OZ:OZ)</f>
        <v>0</v>
      </c>
      <c r="NP49" s="368">
        <f t="shared" si="402"/>
        <v>0</v>
      </c>
      <c r="NQ49" s="368">
        <f t="shared" si="403"/>
        <v>0</v>
      </c>
      <c r="NR49" s="368">
        <f t="shared" si="404"/>
        <v>0</v>
      </c>
      <c r="NS49" s="369">
        <f>SUMIF(LEVEL1!$B:$B,LEVEL_2!$B49,LEVEL1!PF:PF)</f>
        <v>0</v>
      </c>
      <c r="NT49" s="370"/>
      <c r="NU49" s="370"/>
      <c r="NV49" s="370"/>
      <c r="NW49" s="370"/>
      <c r="NX49" s="367">
        <f t="shared" si="405"/>
        <v>0</v>
      </c>
      <c r="NY49" s="368">
        <f>SUMIF(LEVEL1!$B:$B,LEVEL_2!$B49,LEVEL1!PJ:PJ)</f>
        <v>0</v>
      </c>
      <c r="NZ49" s="368">
        <f t="shared" si="406"/>
        <v>0</v>
      </c>
      <c r="OA49" s="368">
        <f>SUMIF(LEVEL1!$B:$B,LEVEL_2!$B49,LEVEL1!PL:PL)</f>
        <v>0</v>
      </c>
      <c r="OB49" s="368">
        <f t="shared" si="407"/>
        <v>0</v>
      </c>
      <c r="OC49" s="368">
        <f>SUMIF(LEVEL1!$B:$B,LEVEL_2!$B49,LEVEL1!PN:PN)</f>
        <v>0</v>
      </c>
      <c r="OD49" s="368">
        <f t="shared" si="408"/>
        <v>0</v>
      </c>
      <c r="OE49" s="368">
        <f>SUMIF(LEVEL1!$B:$B,LEVEL_2!$B49,LEVEL1!PP:PP)</f>
        <v>0</v>
      </c>
      <c r="OF49" s="368">
        <f t="shared" si="409"/>
        <v>0</v>
      </c>
      <c r="OG49" s="368">
        <f t="shared" si="410"/>
        <v>0</v>
      </c>
      <c r="OH49" s="368">
        <f t="shared" si="411"/>
        <v>0</v>
      </c>
      <c r="OI49" s="368">
        <f>SUMIF(LEVEL1!$B:$B,LEVEL_2!$B49,LEVEL1!PT:PT)</f>
        <v>0</v>
      </c>
      <c r="OJ49" s="368">
        <f t="shared" si="412"/>
        <v>0</v>
      </c>
      <c r="OK49" s="368">
        <f t="shared" si="413"/>
        <v>0</v>
      </c>
      <c r="OL49" s="368">
        <f t="shared" si="414"/>
        <v>0</v>
      </c>
      <c r="OM49" s="369">
        <f>SUMIF(LEVEL1!$B:$B,LEVEL_2!$B49,LEVEL1!PZ:PZ)</f>
        <v>0</v>
      </c>
      <c r="ON49" s="370"/>
      <c r="OO49" s="370"/>
      <c r="OP49" s="370"/>
      <c r="OQ49" s="370"/>
      <c r="OR49" s="367">
        <f t="shared" si="415"/>
        <v>0</v>
      </c>
      <c r="OS49" s="368">
        <f>SUMIF(LEVEL1!$B:$B,LEVEL_2!$B49,LEVEL1!QD:QD)</f>
        <v>0</v>
      </c>
      <c r="OT49" s="368">
        <f t="shared" si="416"/>
        <v>0</v>
      </c>
      <c r="OU49" s="368">
        <f>SUMIF(LEVEL1!$B:$B,LEVEL_2!$B49,LEVEL1!QF:QF)</f>
        <v>0</v>
      </c>
      <c r="OV49" s="368">
        <f t="shared" si="417"/>
        <v>0</v>
      </c>
      <c r="OW49" s="368">
        <f>SUMIF(LEVEL1!$B:$B,LEVEL_2!$B49,LEVEL1!QH:QH)</f>
        <v>0</v>
      </c>
      <c r="OX49" s="368">
        <f t="shared" si="418"/>
        <v>0</v>
      </c>
      <c r="OY49" s="368">
        <f>SUMIF(LEVEL1!$B:$B,LEVEL_2!$B49,LEVEL1!QJ:QJ)</f>
        <v>0</v>
      </c>
      <c r="OZ49" s="368">
        <f t="shared" si="419"/>
        <v>0</v>
      </c>
      <c r="PA49" s="368">
        <f t="shared" si="420"/>
        <v>0</v>
      </c>
      <c r="PB49" s="368">
        <f t="shared" si="421"/>
        <v>0</v>
      </c>
      <c r="PC49" s="368">
        <f>SUMIF(LEVEL1!$B:$B,LEVEL_2!$B49,LEVEL1!QN:QN)</f>
        <v>0</v>
      </c>
      <c r="PD49" s="368">
        <f t="shared" si="422"/>
        <v>0</v>
      </c>
      <c r="PE49" s="368">
        <f t="shared" si="423"/>
        <v>0</v>
      </c>
      <c r="PF49" s="368">
        <f t="shared" si="424"/>
        <v>0</v>
      </c>
      <c r="PG49" s="369">
        <f>SUMIF(LEVEL1!$B:$B,LEVEL_2!$B49,LEVEL1!QT:QT)</f>
        <v>0</v>
      </c>
    </row>
    <row r="50" spans="2:423" s="282" customFormat="1" ht="24.75" hidden="1" customHeight="1" outlineLevel="1">
      <c r="B50" s="361" t="s">
        <v>97</v>
      </c>
      <c r="C50" s="362" t="s">
        <v>98</v>
      </c>
      <c r="D50" s="363"/>
      <c r="E50" s="364"/>
      <c r="F50" s="365" t="s">
        <v>86</v>
      </c>
      <c r="G50" s="366">
        <f>SUMIF(LEVEL1!$A:$A,LEVEL_2!$B50,LEVEL1!$I:$I)</f>
        <v>4902.4492</v>
      </c>
      <c r="H50" s="367">
        <f t="shared" si="218"/>
        <v>72000</v>
      </c>
      <c r="I50" s="368">
        <f>SUMIF(LEVEL1!$B:$B,LEVEL_2!$B50,LEVEL1!AI:AI)</f>
        <v>352976342.39999998</v>
      </c>
      <c r="J50" s="368">
        <f t="shared" si="218"/>
        <v>15000</v>
      </c>
      <c r="K50" s="368">
        <f>SUMIF(LEVEL1!$B:$B,LEVEL_2!$B50,LEVEL1!AK:AK)</f>
        <v>73536738</v>
      </c>
      <c r="L50" s="368">
        <f t="shared" si="219"/>
        <v>15000</v>
      </c>
      <c r="M50" s="368">
        <f>SUMIF(LEVEL1!$B:$B,LEVEL_2!$B50,LEVEL1!AM:AM)</f>
        <v>73536738</v>
      </c>
      <c r="N50" s="368">
        <f t="shared" si="220"/>
        <v>0</v>
      </c>
      <c r="O50" s="368">
        <f>SUMIF(LEVEL1!$B:$B,LEVEL_2!$B50,LEVEL1!AO:AO)</f>
        <v>0</v>
      </c>
      <c r="P50" s="368">
        <f t="shared" si="220"/>
        <v>102000</v>
      </c>
      <c r="Q50" s="368">
        <f t="shared" si="221"/>
        <v>500049818.39999998</v>
      </c>
      <c r="R50" s="368">
        <f t="shared" si="222"/>
        <v>12393.965625000001</v>
      </c>
      <c r="S50" s="368">
        <f>SUMIF(LEVEL1!$B:$B,LEVEL_2!$B50,LEVEL1!AS:AS)</f>
        <v>60760786.863108754</v>
      </c>
      <c r="T50" s="368">
        <f t="shared" si="222"/>
        <v>114393.965625</v>
      </c>
      <c r="U50" s="368">
        <f t="shared" si="223"/>
        <v>560810605.26310873</v>
      </c>
      <c r="V50" s="368">
        <f t="shared" si="224"/>
        <v>0</v>
      </c>
      <c r="W50" s="369">
        <f>SUMIF(LEVEL1!$B:$B,LEVEL_2!$B50,LEVEL1!BD:BD)</f>
        <v>0</v>
      </c>
      <c r="X50" s="370"/>
      <c r="Y50" s="370"/>
      <c r="Z50" s="370"/>
      <c r="AA50" s="370"/>
      <c r="AB50" s="367">
        <f t="shared" si="225"/>
        <v>75174</v>
      </c>
      <c r="AC50" s="368">
        <f>SUMIF(LEVEL1!$B:$B,LEVEL_2!$B50,LEVEL1!BH:BH)</f>
        <v>368536716.16079998</v>
      </c>
      <c r="AD50" s="368">
        <f t="shared" si="226"/>
        <v>15000</v>
      </c>
      <c r="AE50" s="368">
        <f>SUMIF(LEVEL1!$B:$B,LEVEL_2!$B50,LEVEL1!BJ:BJ)</f>
        <v>73536738</v>
      </c>
      <c r="AF50" s="368">
        <f t="shared" si="227"/>
        <v>20631.723844529839</v>
      </c>
      <c r="AG50" s="368">
        <f>SUMIF(LEVEL1!$B:$B,LEVEL_2!$B50,LEVEL1!BL:BL)</f>
        <v>101145978.05623624</v>
      </c>
      <c r="AH50" s="368">
        <f t="shared" si="228"/>
        <v>0</v>
      </c>
      <c r="AI50" s="368">
        <f>SUMIF(LEVEL1!$B:$B,LEVEL_2!$B50,LEVEL1!BN:BN)</f>
        <v>0</v>
      </c>
      <c r="AJ50" s="368">
        <f t="shared" si="229"/>
        <v>110805.72384452984</v>
      </c>
      <c r="AK50" s="368">
        <f t="shared" si="230"/>
        <v>543219432.21703625</v>
      </c>
      <c r="AL50" s="368">
        <f t="shared" si="231"/>
        <v>13701.428214260683</v>
      </c>
      <c r="AM50" s="368">
        <f>SUMIF(LEVEL1!$B:$B,LEVEL_2!$B50,LEVEL1!BR:BR)</f>
        <v>67170555.787859708</v>
      </c>
      <c r="AN50" s="368">
        <f t="shared" si="232"/>
        <v>124507.15205879051</v>
      </c>
      <c r="AO50" s="368">
        <f t="shared" si="233"/>
        <v>610389988.00489593</v>
      </c>
      <c r="AP50" s="368">
        <f t="shared" si="234"/>
        <v>0</v>
      </c>
      <c r="AQ50" s="369">
        <f>SUMIF(LEVEL1!$B:$B,LEVEL_2!$B50,LEVEL1!BX:BX)</f>
        <v>0</v>
      </c>
      <c r="AR50" s="370"/>
      <c r="AS50" s="370"/>
      <c r="AT50" s="370"/>
      <c r="AU50" s="370"/>
      <c r="AV50" s="367">
        <f t="shared" si="235"/>
        <v>38118.567119471634</v>
      </c>
      <c r="AW50" s="368">
        <f>SUMIF(LEVEL1!$B:$B,LEVEL_2!$B50,LEVEL1!CB:CB)</f>
        <v>186874338.88000003</v>
      </c>
      <c r="AX50" s="368">
        <f t="shared" si="236"/>
        <v>7484.01186900621</v>
      </c>
      <c r="AY50" s="368">
        <f>SUMIF(LEVEL1!$B:$B,LEVEL_2!$B50,LEVEL1!CD:CD)</f>
        <v>36689988</v>
      </c>
      <c r="AZ50" s="368">
        <f t="shared" si="237"/>
        <v>0</v>
      </c>
      <c r="BA50" s="368">
        <f>SUMIF(LEVEL1!$B:$B,LEVEL_2!$B50,LEVEL1!CF:CF)</f>
        <v>0</v>
      </c>
      <c r="BB50" s="368">
        <f t="shared" si="238"/>
        <v>4989.34124600414</v>
      </c>
      <c r="BC50" s="368">
        <f>SUMIF(LEVEL1!$B:$B,LEVEL_2!$B50,LEVEL1!CH:CH)</f>
        <v>24459992</v>
      </c>
      <c r="BD50" s="368">
        <f t="shared" si="239"/>
        <v>50591.920234481986</v>
      </c>
      <c r="BE50" s="368">
        <f t="shared" si="240"/>
        <v>248024318.88000003</v>
      </c>
      <c r="BF50" s="368">
        <f t="shared" si="241"/>
        <v>0</v>
      </c>
      <c r="BG50" s="368">
        <f>SUMIF(LEVEL1!$B:$B,LEVEL_2!$B50,LEVEL1!CL:CL)</f>
        <v>0</v>
      </c>
      <c r="BH50" s="368">
        <f t="shared" si="242"/>
        <v>50591.920234481986</v>
      </c>
      <c r="BI50" s="368">
        <f t="shared" si="243"/>
        <v>248024318.88000003</v>
      </c>
      <c r="BJ50" s="368">
        <f t="shared" si="244"/>
        <v>0</v>
      </c>
      <c r="BK50" s="369">
        <f>SUMIF(LEVEL1!$B:$B,LEVEL_2!$B50,LEVEL1!CX:CX)</f>
        <v>0</v>
      </c>
      <c r="BL50" s="370"/>
      <c r="BM50" s="370"/>
      <c r="BN50" s="370"/>
      <c r="BO50" s="370"/>
      <c r="BP50" s="367">
        <f t="shared" si="245"/>
        <v>72000</v>
      </c>
      <c r="BQ50" s="368">
        <f>SUMIF(LEVEL1!$B:$B,LEVEL_2!$B50,LEVEL1!DB:DB)</f>
        <v>352976342.39999998</v>
      </c>
      <c r="BR50" s="368">
        <f t="shared" si="246"/>
        <v>15000</v>
      </c>
      <c r="BS50" s="368">
        <f>SUMIF(LEVEL1!$B:$B,LEVEL_2!$B50,LEVEL1!DD:DD)</f>
        <v>73536738</v>
      </c>
      <c r="BT50" s="368">
        <f t="shared" si="247"/>
        <v>15000</v>
      </c>
      <c r="BU50" s="368">
        <f>SUMIF(LEVEL1!$B:$B,LEVEL_2!$B50,LEVEL1!DF:DF)</f>
        <v>73536738</v>
      </c>
      <c r="BV50" s="368">
        <f t="shared" si="248"/>
        <v>0</v>
      </c>
      <c r="BW50" s="368">
        <f>SUMIF(LEVEL1!$B:$B,LEVEL_2!$B50,LEVEL1!DH:DH)</f>
        <v>0</v>
      </c>
      <c r="BX50" s="368">
        <f t="shared" si="249"/>
        <v>102000</v>
      </c>
      <c r="BY50" s="368">
        <f t="shared" si="250"/>
        <v>500049818.39999998</v>
      </c>
      <c r="BZ50" s="368">
        <f t="shared" si="251"/>
        <v>12393.965625000001</v>
      </c>
      <c r="CA50" s="368">
        <f>SUMIF(LEVEL1!$B:$B,LEVEL_2!$B50,LEVEL1!DL:DL)</f>
        <v>60760786.863108754</v>
      </c>
      <c r="CB50" s="368">
        <f t="shared" si="252"/>
        <v>114393.965625</v>
      </c>
      <c r="CC50" s="368">
        <f t="shared" si="253"/>
        <v>560810605.26310873</v>
      </c>
      <c r="CD50" s="368">
        <f t="shared" si="254"/>
        <v>0</v>
      </c>
      <c r="CE50" s="369">
        <f>SUMIF(LEVEL1!$B:$B,LEVEL_2!$B50,LEVEL1!DR:DR)</f>
        <v>0</v>
      </c>
      <c r="CF50" s="370"/>
      <c r="CG50" s="370"/>
      <c r="CH50" s="370"/>
      <c r="CI50" s="370"/>
      <c r="CJ50" s="367">
        <f t="shared" si="255"/>
        <v>73999.999999999985</v>
      </c>
      <c r="CK50" s="368">
        <f>SUMIF(LEVEL1!$B:$B,LEVEL_2!$B50,LEVEL1!DV:DV)</f>
        <v>362781240.79999995</v>
      </c>
      <c r="CL50" s="368">
        <f t="shared" si="256"/>
        <v>10000</v>
      </c>
      <c r="CM50" s="368">
        <f>SUMIF(LEVEL1!$B:$B,LEVEL_2!$B50,LEVEL1!DX:DX)</f>
        <v>49024492</v>
      </c>
      <c r="CN50" s="368">
        <f t="shared" si="257"/>
        <v>10000</v>
      </c>
      <c r="CO50" s="368">
        <f>SUMIF(LEVEL1!$B:$B,LEVEL_2!$B50,LEVEL1!DZ:DZ)</f>
        <v>49024492</v>
      </c>
      <c r="CP50" s="368">
        <f t="shared" si="258"/>
        <v>0</v>
      </c>
      <c r="CQ50" s="368">
        <f>SUMIF(LEVEL1!$B:$B,LEVEL_2!$B50,LEVEL1!EB:EB)</f>
        <v>0</v>
      </c>
      <c r="CR50" s="368">
        <f t="shared" si="259"/>
        <v>93999.999999999985</v>
      </c>
      <c r="CS50" s="368">
        <f t="shared" si="260"/>
        <v>460830224.79999995</v>
      </c>
      <c r="CT50" s="368">
        <f t="shared" si="261"/>
        <v>11108.863749999999</v>
      </c>
      <c r="CU50" s="368">
        <f>SUMIF(LEVEL1!$B:$B,LEVEL_2!$B50,LEVEL1!EF:EF)</f>
        <v>54460640.204096496</v>
      </c>
      <c r="CV50" s="368">
        <f t="shared" si="262"/>
        <v>105108.86374999999</v>
      </c>
      <c r="CW50" s="368">
        <f t="shared" si="263"/>
        <v>515290865.00409645</v>
      </c>
      <c r="CX50" s="368">
        <f t="shared" si="264"/>
        <v>0</v>
      </c>
      <c r="CY50" s="369">
        <f>SUMIF(LEVEL1!$B:$B,LEVEL_2!$B50,LEVEL1!EL:EL)</f>
        <v>0</v>
      </c>
      <c r="CZ50" s="370"/>
      <c r="DA50" s="370"/>
      <c r="DB50" s="370"/>
      <c r="DC50" s="370"/>
      <c r="DD50" s="367">
        <f t="shared" si="265"/>
        <v>70000</v>
      </c>
      <c r="DE50" s="368">
        <f>SUMIF(LEVEL1!$B:$B,LEVEL_2!$B50,LEVEL1!EP:EP)</f>
        <v>343171444</v>
      </c>
      <c r="DF50" s="368">
        <f t="shared" si="266"/>
        <v>7999.9999999999991</v>
      </c>
      <c r="DG50" s="368">
        <f>SUMIF(LEVEL1!$B:$B,LEVEL_2!$B50,LEVEL1!ER:ER)</f>
        <v>39219593.599999994</v>
      </c>
      <c r="DH50" s="368">
        <f t="shared" si="267"/>
        <v>7999.9999999999991</v>
      </c>
      <c r="DI50" s="368">
        <f>SUMIF(LEVEL1!$B:$B,LEVEL_2!$B50,LEVEL1!ET:ET)</f>
        <v>39219593.599999994</v>
      </c>
      <c r="DJ50" s="368">
        <f t="shared" si="268"/>
        <v>12000</v>
      </c>
      <c r="DK50" s="368">
        <f>SUMIF(LEVEL1!$B:$B,LEVEL_2!$B50,LEVEL1!EV:EV)</f>
        <v>58829390.399999999</v>
      </c>
      <c r="DL50" s="368">
        <f t="shared" si="269"/>
        <v>98000</v>
      </c>
      <c r="DM50" s="368">
        <f t="shared" si="270"/>
        <v>480440021.60000002</v>
      </c>
      <c r="DN50" s="368">
        <f t="shared" si="271"/>
        <v>11108.206999999999</v>
      </c>
      <c r="DO50" s="368">
        <f>SUMIF(LEVEL1!$B:$B,LEVEL_2!$B50,LEVEL1!EZ:EZ)</f>
        <v>54457420.520584397</v>
      </c>
      <c r="DP50" s="368">
        <f t="shared" si="272"/>
        <v>109108.20700000001</v>
      </c>
      <c r="DQ50" s="368">
        <f t="shared" si="273"/>
        <v>534897442.12058443</v>
      </c>
      <c r="DR50" s="368">
        <f t="shared" si="274"/>
        <v>0</v>
      </c>
      <c r="DS50" s="369">
        <f>SUMIF(LEVEL1!$B:$B,LEVEL_2!$B50,LEVEL1!FF:FF)</f>
        <v>0</v>
      </c>
      <c r="DT50" s="370"/>
      <c r="DU50" s="370"/>
      <c r="DV50" s="370"/>
      <c r="DW50" s="370"/>
      <c r="DX50" s="367">
        <f t="shared" si="275"/>
        <v>83999.999999999985</v>
      </c>
      <c r="DY50" s="368">
        <f>SUMIF(LEVEL1!$B:$B,LEVEL_2!$B50,LEVEL1!FJ:FJ)</f>
        <v>411805732.79999995</v>
      </c>
      <c r="DZ50" s="368">
        <f t="shared" si="276"/>
        <v>11000</v>
      </c>
      <c r="EA50" s="368">
        <f>SUMIF(LEVEL1!$B:$B,LEVEL_2!$B50,LEVEL1!FL:FL)</f>
        <v>53926941.200000003</v>
      </c>
      <c r="EB50" s="368">
        <f t="shared" si="277"/>
        <v>16500</v>
      </c>
      <c r="EC50" s="368">
        <f>SUMIF(LEVEL1!$B:$B,LEVEL_2!$B50,LEVEL1!FN:FN)</f>
        <v>80890411.799999997</v>
      </c>
      <c r="ED50" s="368">
        <f t="shared" si="278"/>
        <v>3079.9999999999995</v>
      </c>
      <c r="EE50" s="368">
        <f>SUMIF(LEVEL1!$B:$B,LEVEL_2!$B50,LEVEL1!FP:FP)</f>
        <v>15099543.535999998</v>
      </c>
      <c r="EF50" s="368">
        <f t="shared" si="279"/>
        <v>114579.99999999999</v>
      </c>
      <c r="EG50" s="368">
        <f t="shared" si="280"/>
        <v>561722629.33599997</v>
      </c>
      <c r="EH50" s="368">
        <f t="shared" si="281"/>
        <v>9163.4699621988202</v>
      </c>
      <c r="EI50" s="368">
        <f>SUMIF(LEVEL1!$B:$B,LEVEL_2!$B50,LEVEL1!FT:FT)</f>
        <v>44923445.985405639</v>
      </c>
      <c r="EJ50" s="368">
        <f t="shared" si="282"/>
        <v>123743.46996219883</v>
      </c>
      <c r="EK50" s="368">
        <f t="shared" si="283"/>
        <v>606646075.32140565</v>
      </c>
      <c r="EL50" s="368">
        <f t="shared" si="284"/>
        <v>0</v>
      </c>
      <c r="EM50" s="369">
        <f>SUMIF(LEVEL1!$B:$B,LEVEL_2!$B50,LEVEL1!FZ:FZ)</f>
        <v>0</v>
      </c>
      <c r="EN50" s="370"/>
      <c r="EO50" s="370"/>
      <c r="EP50" s="370"/>
      <c r="EQ50" s="370"/>
      <c r="ER50" s="367">
        <f t="shared" si="285"/>
        <v>80000</v>
      </c>
      <c r="ES50" s="368">
        <f>SUMIF(LEVEL1!$B:$B,LEVEL_2!$B50,LEVEL1!GD:GD)</f>
        <v>392195936</v>
      </c>
      <c r="ET50" s="368">
        <f t="shared" si="286"/>
        <v>15000</v>
      </c>
      <c r="EU50" s="368">
        <f>SUMIF(LEVEL1!$B:$B,LEVEL_2!$B50,LEVEL1!GF:GF)</f>
        <v>73536738</v>
      </c>
      <c r="EV50" s="368">
        <f t="shared" si="287"/>
        <v>15000</v>
      </c>
      <c r="EW50" s="368">
        <f>SUMIF(LEVEL1!$B:$B,LEVEL_2!$B50,LEVEL1!GH:GH)</f>
        <v>73536738</v>
      </c>
      <c r="EX50" s="368">
        <f t="shared" si="288"/>
        <v>0</v>
      </c>
      <c r="EY50" s="368">
        <f>SUMIF(LEVEL1!$B:$B,LEVEL_2!$B50,LEVEL1!GJ:GJ)</f>
        <v>0</v>
      </c>
      <c r="EZ50" s="368">
        <f t="shared" si="289"/>
        <v>110000</v>
      </c>
      <c r="FA50" s="368">
        <f t="shared" si="290"/>
        <v>539269412</v>
      </c>
      <c r="FB50" s="368">
        <f t="shared" si="291"/>
        <v>13269.725625000001</v>
      </c>
      <c r="FC50" s="368">
        <f>SUMIF(LEVEL1!$B:$B,LEVEL_2!$B50,LEVEL1!GN:GN)</f>
        <v>65054155.774500757</v>
      </c>
      <c r="FD50" s="368">
        <f t="shared" si="292"/>
        <v>123269.72562499999</v>
      </c>
      <c r="FE50" s="368">
        <f t="shared" si="293"/>
        <v>604323567.77450073</v>
      </c>
      <c r="FF50" s="368">
        <f t="shared" si="294"/>
        <v>0</v>
      </c>
      <c r="FG50" s="369">
        <f>SUMIF(LEVEL1!$B:$B,LEVEL_2!$B50,LEVEL1!GT:GT)</f>
        <v>0</v>
      </c>
      <c r="FH50" s="370"/>
      <c r="FI50" s="370"/>
      <c r="FJ50" s="370"/>
      <c r="FK50" s="370"/>
      <c r="FL50" s="367">
        <f t="shared" si="295"/>
        <v>78890</v>
      </c>
      <c r="FM50" s="368">
        <f>SUMIF(LEVEL1!$B:$B,LEVEL_2!$B50,LEVEL1!GX:GX)</f>
        <v>386754217.38800001</v>
      </c>
      <c r="FN50" s="368">
        <f t="shared" si="296"/>
        <v>14356.643368568522</v>
      </c>
      <c r="FO50" s="368">
        <f>SUMIF(LEVEL1!$B:$B,LEVEL_2!$B50,LEVEL1!GZ:GZ)</f>
        <v>70382714.796924055</v>
      </c>
      <c r="FP50" s="368">
        <f t="shared" si="297"/>
        <v>10252.249999999996</v>
      </c>
      <c r="FQ50" s="368">
        <f>SUMIF(LEVEL1!$B:$B,LEVEL_2!$B50,LEVEL1!HB:HB)</f>
        <v>50261134.810699984</v>
      </c>
      <c r="FR50" s="368">
        <f t="shared" si="298"/>
        <v>0</v>
      </c>
      <c r="FS50" s="368">
        <f>SUMIF(LEVEL1!$B:$B,LEVEL_2!$B50,LEVEL1!HD:HD)</f>
        <v>0</v>
      </c>
      <c r="FT50" s="368">
        <f t="shared" si="299"/>
        <v>103498.89336856852</v>
      </c>
      <c r="FU50" s="368">
        <f t="shared" si="300"/>
        <v>507398066.99562407</v>
      </c>
      <c r="FV50" s="368">
        <f t="shared" si="301"/>
        <v>12599.369528236646</v>
      </c>
      <c r="FW50" s="368">
        <f>SUMIF(LEVEL1!$B:$B,LEVEL_2!$B50,LEVEL1!HH:HH)</f>
        <v>61767769.06420812</v>
      </c>
      <c r="FX50" s="368">
        <f t="shared" si="302"/>
        <v>116098.26289680517</v>
      </c>
      <c r="FY50" s="368">
        <f t="shared" si="303"/>
        <v>569165836.05983222</v>
      </c>
      <c r="FZ50" s="368">
        <f t="shared" si="304"/>
        <v>0</v>
      </c>
      <c r="GA50" s="369">
        <f>SUMIF(LEVEL1!$B:$B,LEVEL_2!$B50,LEVEL1!HN:HN)</f>
        <v>0</v>
      </c>
      <c r="GB50" s="370"/>
      <c r="GC50" s="370"/>
      <c r="GD50" s="370"/>
      <c r="GE50" s="370"/>
      <c r="GF50" s="367">
        <f t="shared" si="305"/>
        <v>0</v>
      </c>
      <c r="GG50" s="368">
        <f>SUMIF(LEVEL1!$B:$B,LEVEL_2!$B50,LEVEL1!HR:HR)</f>
        <v>0</v>
      </c>
      <c r="GH50" s="368">
        <f t="shared" si="306"/>
        <v>0</v>
      </c>
      <c r="GI50" s="368">
        <f>SUMIF(LEVEL1!$B:$B,LEVEL_2!$B50,LEVEL1!HT:HT)</f>
        <v>0</v>
      </c>
      <c r="GJ50" s="368">
        <f t="shared" si="307"/>
        <v>0</v>
      </c>
      <c r="GK50" s="368">
        <f>SUMIF(LEVEL1!$B:$B,LEVEL_2!$B50,LEVEL1!HV:HV)</f>
        <v>0</v>
      </c>
      <c r="GL50" s="368">
        <f t="shared" si="308"/>
        <v>0</v>
      </c>
      <c r="GM50" s="368">
        <f>SUMIF(LEVEL1!$B:$B,LEVEL_2!$B50,LEVEL1!HX:HX)</f>
        <v>0</v>
      </c>
      <c r="GN50" s="368">
        <f t="shared" si="309"/>
        <v>0</v>
      </c>
      <c r="GO50" s="368">
        <f t="shared" si="310"/>
        <v>0</v>
      </c>
      <c r="GP50" s="368">
        <f t="shared" si="311"/>
        <v>0</v>
      </c>
      <c r="GQ50" s="368">
        <f>SUMIF(LEVEL1!$B:$B,LEVEL_2!$B50,LEVEL1!IB:IB)</f>
        <v>0</v>
      </c>
      <c r="GR50" s="368">
        <f t="shared" si="312"/>
        <v>0</v>
      </c>
      <c r="GS50" s="368">
        <f t="shared" si="313"/>
        <v>0</v>
      </c>
      <c r="GT50" s="368">
        <f t="shared" si="314"/>
        <v>0</v>
      </c>
      <c r="GU50" s="369">
        <f>SUMIF(LEVEL1!$B:$B,LEVEL_2!$B50,LEVEL1!IH:IH)</f>
        <v>0</v>
      </c>
      <c r="GV50" s="370"/>
      <c r="GW50" s="370"/>
      <c r="GX50" s="370"/>
      <c r="GY50" s="370"/>
      <c r="GZ50" s="367">
        <f t="shared" si="315"/>
        <v>0</v>
      </c>
      <c r="HA50" s="368">
        <f>SUMIF(LEVEL1!$B:$B,LEVEL_2!$B50,LEVEL1!IL:IL)</f>
        <v>0</v>
      </c>
      <c r="HB50" s="368">
        <f t="shared" si="316"/>
        <v>0</v>
      </c>
      <c r="HC50" s="368">
        <f>SUMIF(LEVEL1!$B:$B,LEVEL_2!$B50,LEVEL1!IN:IN)</f>
        <v>0</v>
      </c>
      <c r="HD50" s="368">
        <f t="shared" si="317"/>
        <v>0</v>
      </c>
      <c r="HE50" s="368">
        <f>SUMIF(LEVEL1!$B:$B,LEVEL_2!$B50,LEVEL1!IP:IP)</f>
        <v>0</v>
      </c>
      <c r="HF50" s="368">
        <f t="shared" si="318"/>
        <v>0</v>
      </c>
      <c r="HG50" s="368">
        <f>SUMIF(LEVEL1!$B:$B,LEVEL_2!$B50,LEVEL1!IR:IR)</f>
        <v>0</v>
      </c>
      <c r="HH50" s="368">
        <f t="shared" si="319"/>
        <v>0</v>
      </c>
      <c r="HI50" s="368">
        <f t="shared" si="320"/>
        <v>0</v>
      </c>
      <c r="HJ50" s="368">
        <f t="shared" si="321"/>
        <v>0</v>
      </c>
      <c r="HK50" s="368">
        <f>SUMIF(LEVEL1!$B:$B,LEVEL_2!$B50,LEVEL1!IV:IV)</f>
        <v>0</v>
      </c>
      <c r="HL50" s="368">
        <f t="shared" si="322"/>
        <v>0</v>
      </c>
      <c r="HM50" s="368">
        <f t="shared" si="323"/>
        <v>0</v>
      </c>
      <c r="HN50" s="368">
        <f t="shared" si="324"/>
        <v>0</v>
      </c>
      <c r="HO50" s="369">
        <f>SUMIF(LEVEL1!$B:$B,LEVEL_2!$B50,LEVEL1!JB:JB)</f>
        <v>0</v>
      </c>
      <c r="HP50" s="370"/>
      <c r="HQ50" s="370"/>
      <c r="HR50" s="370"/>
      <c r="HS50" s="370"/>
      <c r="HT50" s="367">
        <f t="shared" si="325"/>
        <v>0</v>
      </c>
      <c r="HU50" s="368">
        <f>SUMIF(LEVEL1!$B:$B,LEVEL_2!$B50,LEVEL1!JF:JF)</f>
        <v>0</v>
      </c>
      <c r="HV50" s="368">
        <f t="shared" si="326"/>
        <v>0</v>
      </c>
      <c r="HW50" s="368">
        <f>SUMIF(LEVEL1!$B:$B,LEVEL_2!$B50,LEVEL1!JH:JH)</f>
        <v>0</v>
      </c>
      <c r="HX50" s="368">
        <f t="shared" si="327"/>
        <v>0</v>
      </c>
      <c r="HY50" s="368">
        <f>SUMIF(LEVEL1!$B:$B,LEVEL_2!$B50,LEVEL1!JJ:JJ)</f>
        <v>0</v>
      </c>
      <c r="HZ50" s="368">
        <f t="shared" si="328"/>
        <v>0</v>
      </c>
      <c r="IA50" s="368">
        <f>SUMIF(LEVEL1!$B:$B,LEVEL_2!$B50,LEVEL1!JL:JL)</f>
        <v>0</v>
      </c>
      <c r="IB50" s="368">
        <f t="shared" si="329"/>
        <v>0</v>
      </c>
      <c r="IC50" s="368">
        <f t="shared" si="330"/>
        <v>0</v>
      </c>
      <c r="ID50" s="368">
        <f t="shared" si="331"/>
        <v>0</v>
      </c>
      <c r="IE50" s="368">
        <f>SUMIF(LEVEL1!$B:$B,LEVEL_2!$B50,LEVEL1!JP:JP)</f>
        <v>0</v>
      </c>
      <c r="IF50" s="368">
        <f t="shared" si="332"/>
        <v>0</v>
      </c>
      <c r="IG50" s="368">
        <f t="shared" si="333"/>
        <v>0</v>
      </c>
      <c r="IH50" s="368">
        <f t="shared" si="334"/>
        <v>0</v>
      </c>
      <c r="II50" s="369">
        <f>SUMIF(LEVEL1!$B:$B,LEVEL_2!$B50,LEVEL1!JV:JV)</f>
        <v>0</v>
      </c>
      <c r="IJ50" s="370"/>
      <c r="IK50" s="370"/>
      <c r="IL50" s="370"/>
      <c r="IM50" s="370"/>
      <c r="IN50" s="367">
        <f t="shared" si="335"/>
        <v>0</v>
      </c>
      <c r="IO50" s="368">
        <f>SUMIF(LEVEL1!$B:$B,LEVEL_2!$B50,LEVEL1!JZ:JZ)</f>
        <v>0</v>
      </c>
      <c r="IP50" s="368">
        <f t="shared" si="336"/>
        <v>0</v>
      </c>
      <c r="IQ50" s="368">
        <f>SUMIF(LEVEL1!$B:$B,LEVEL_2!$B50,LEVEL1!KB:KB)</f>
        <v>0</v>
      </c>
      <c r="IR50" s="368">
        <f t="shared" si="337"/>
        <v>0</v>
      </c>
      <c r="IS50" s="368">
        <f>SUMIF(LEVEL1!$B:$B,LEVEL_2!$B50,LEVEL1!KD:KD)</f>
        <v>0</v>
      </c>
      <c r="IT50" s="368">
        <f t="shared" si="338"/>
        <v>0</v>
      </c>
      <c r="IU50" s="368">
        <f>SUMIF(LEVEL1!$B:$B,LEVEL_2!$B50,LEVEL1!KF:KF)</f>
        <v>0</v>
      </c>
      <c r="IV50" s="368">
        <f t="shared" si="339"/>
        <v>0</v>
      </c>
      <c r="IW50" s="368">
        <f t="shared" si="340"/>
        <v>0</v>
      </c>
      <c r="IX50" s="368">
        <f t="shared" si="341"/>
        <v>0</v>
      </c>
      <c r="IY50" s="368">
        <f>SUMIF(LEVEL1!$B:$B,LEVEL_2!$B50,LEVEL1!KJ:KJ)</f>
        <v>0</v>
      </c>
      <c r="IZ50" s="368">
        <f t="shared" si="342"/>
        <v>0</v>
      </c>
      <c r="JA50" s="368">
        <f t="shared" si="343"/>
        <v>0</v>
      </c>
      <c r="JB50" s="368">
        <f t="shared" si="344"/>
        <v>0</v>
      </c>
      <c r="JC50" s="369">
        <f>SUMIF(LEVEL1!$B:$B,LEVEL_2!$B50,LEVEL1!KP:KP)</f>
        <v>0</v>
      </c>
      <c r="JD50" s="370"/>
      <c r="JE50" s="370"/>
      <c r="JF50" s="370"/>
      <c r="JG50" s="370"/>
      <c r="JH50" s="367">
        <f t="shared" si="345"/>
        <v>0</v>
      </c>
      <c r="JI50" s="368">
        <f>SUMIF(LEVEL1!$B:$B,LEVEL_2!$B50,LEVEL1!KT:KT)</f>
        <v>0</v>
      </c>
      <c r="JJ50" s="368">
        <f t="shared" si="346"/>
        <v>0</v>
      </c>
      <c r="JK50" s="368">
        <f>SUMIF(LEVEL1!$B:$B,LEVEL_2!$B50,LEVEL1!KV:KV)</f>
        <v>0</v>
      </c>
      <c r="JL50" s="368">
        <f t="shared" si="347"/>
        <v>0</v>
      </c>
      <c r="JM50" s="368">
        <f>SUMIF(LEVEL1!$B:$B,LEVEL_2!$B50,LEVEL1!KX:KX)</f>
        <v>0</v>
      </c>
      <c r="JN50" s="368">
        <f t="shared" si="348"/>
        <v>0</v>
      </c>
      <c r="JO50" s="368">
        <f>SUMIF(LEVEL1!$B:$B,LEVEL_2!$B50,LEVEL1!KZ:KZ)</f>
        <v>0</v>
      </c>
      <c r="JP50" s="368">
        <f t="shared" si="349"/>
        <v>0</v>
      </c>
      <c r="JQ50" s="368">
        <f t="shared" si="350"/>
        <v>0</v>
      </c>
      <c r="JR50" s="368">
        <f t="shared" si="351"/>
        <v>0</v>
      </c>
      <c r="JS50" s="368">
        <f>SUMIF(LEVEL1!$B:$B,LEVEL_2!$B50,LEVEL1!LD:LD)</f>
        <v>0</v>
      </c>
      <c r="JT50" s="368">
        <f t="shared" si="352"/>
        <v>0</v>
      </c>
      <c r="JU50" s="368">
        <f t="shared" si="353"/>
        <v>0</v>
      </c>
      <c r="JV50" s="368">
        <f t="shared" si="354"/>
        <v>0</v>
      </c>
      <c r="JW50" s="369">
        <f>SUMIF(LEVEL1!$B:$B,LEVEL_2!$B50,LEVEL1!LJ:LJ)</f>
        <v>0</v>
      </c>
      <c r="JX50" s="370"/>
      <c r="JY50" s="370"/>
      <c r="JZ50" s="370"/>
      <c r="KA50" s="370"/>
      <c r="KB50" s="367">
        <f t="shared" si="355"/>
        <v>0</v>
      </c>
      <c r="KC50" s="368">
        <f>SUMIF(LEVEL1!$B:$B,LEVEL_2!$B50,LEVEL1!LN:LN)</f>
        <v>0</v>
      </c>
      <c r="KD50" s="368">
        <f t="shared" si="356"/>
        <v>0</v>
      </c>
      <c r="KE50" s="368">
        <f>SUMIF(LEVEL1!$B:$B,LEVEL_2!$B50,LEVEL1!LP:LP)</f>
        <v>0</v>
      </c>
      <c r="KF50" s="368">
        <f t="shared" si="357"/>
        <v>0</v>
      </c>
      <c r="KG50" s="368">
        <f>SUMIF(LEVEL1!$B:$B,LEVEL_2!$B50,LEVEL1!LR:LR)</f>
        <v>0</v>
      </c>
      <c r="KH50" s="368">
        <f t="shared" si="358"/>
        <v>0</v>
      </c>
      <c r="KI50" s="368">
        <f>SUMIF(LEVEL1!$B:$B,LEVEL_2!$B50,LEVEL1!LT:LT)</f>
        <v>0</v>
      </c>
      <c r="KJ50" s="368">
        <f t="shared" si="359"/>
        <v>0</v>
      </c>
      <c r="KK50" s="368">
        <f t="shared" si="360"/>
        <v>0</v>
      </c>
      <c r="KL50" s="368">
        <f t="shared" si="361"/>
        <v>0</v>
      </c>
      <c r="KM50" s="368">
        <f>SUMIF(LEVEL1!$B:$B,LEVEL_2!$B50,LEVEL1!LX:LX)</f>
        <v>0</v>
      </c>
      <c r="KN50" s="368">
        <f t="shared" si="362"/>
        <v>0</v>
      </c>
      <c r="KO50" s="368">
        <f t="shared" si="363"/>
        <v>0</v>
      </c>
      <c r="KP50" s="368">
        <f t="shared" si="364"/>
        <v>0</v>
      </c>
      <c r="KQ50" s="369">
        <f>SUMIF(LEVEL1!$B:$B,LEVEL_2!$B50,LEVEL1!MD:MD)</f>
        <v>0</v>
      </c>
      <c r="KR50" s="370"/>
      <c r="KS50" s="370"/>
      <c r="KT50" s="370"/>
      <c r="KU50" s="370"/>
      <c r="KV50" s="367">
        <f t="shared" si="365"/>
        <v>0</v>
      </c>
      <c r="KW50" s="368">
        <f>SUMIF(LEVEL1!$B:$B,LEVEL_2!$B50,LEVEL1!MH:MH)</f>
        <v>0</v>
      </c>
      <c r="KX50" s="368">
        <f t="shared" si="366"/>
        <v>0</v>
      </c>
      <c r="KY50" s="368">
        <f>SUMIF(LEVEL1!$B:$B,LEVEL_2!$B50,LEVEL1!MJ:MJ)</f>
        <v>0</v>
      </c>
      <c r="KZ50" s="368">
        <f t="shared" si="367"/>
        <v>0</v>
      </c>
      <c r="LA50" s="368">
        <f>SUMIF(LEVEL1!$B:$B,LEVEL_2!$B50,LEVEL1!ML:ML)</f>
        <v>0</v>
      </c>
      <c r="LB50" s="368">
        <f t="shared" si="368"/>
        <v>0</v>
      </c>
      <c r="LC50" s="368">
        <f>SUMIF(LEVEL1!$B:$B,LEVEL_2!$B50,LEVEL1!MN:MN)</f>
        <v>0</v>
      </c>
      <c r="LD50" s="368">
        <f t="shared" si="369"/>
        <v>0</v>
      </c>
      <c r="LE50" s="368">
        <f t="shared" si="370"/>
        <v>0</v>
      </c>
      <c r="LF50" s="368">
        <f t="shared" si="371"/>
        <v>0</v>
      </c>
      <c r="LG50" s="368">
        <f>SUMIF(LEVEL1!$B:$B,LEVEL_2!$B50,LEVEL1!MR:MR)</f>
        <v>0</v>
      </c>
      <c r="LH50" s="368">
        <f t="shared" si="372"/>
        <v>0</v>
      </c>
      <c r="LI50" s="368">
        <f t="shared" si="373"/>
        <v>0</v>
      </c>
      <c r="LJ50" s="368">
        <f t="shared" si="374"/>
        <v>0</v>
      </c>
      <c r="LK50" s="369">
        <f>SUMIF(LEVEL1!$B:$B,LEVEL_2!$B50,LEVEL1!MX:MX)</f>
        <v>0</v>
      </c>
      <c r="LL50" s="370"/>
      <c r="LM50" s="370"/>
      <c r="LN50" s="370"/>
      <c r="LO50" s="370"/>
      <c r="LP50" s="367">
        <f t="shared" si="375"/>
        <v>0</v>
      </c>
      <c r="LQ50" s="368">
        <f>SUMIF(LEVEL1!$B:$B,LEVEL_2!$B50,LEVEL1!NB:NB)</f>
        <v>0</v>
      </c>
      <c r="LR50" s="368">
        <f t="shared" si="376"/>
        <v>0</v>
      </c>
      <c r="LS50" s="368">
        <f>SUMIF(LEVEL1!$B:$B,LEVEL_2!$B50,LEVEL1!ND:ND)</f>
        <v>0</v>
      </c>
      <c r="LT50" s="368">
        <f t="shared" si="377"/>
        <v>0</v>
      </c>
      <c r="LU50" s="368">
        <f>SUMIF(LEVEL1!$B:$B,LEVEL_2!$B50,LEVEL1!NF:NF)</f>
        <v>0</v>
      </c>
      <c r="LV50" s="368">
        <f t="shared" si="378"/>
        <v>0</v>
      </c>
      <c r="LW50" s="368">
        <f>SUMIF(LEVEL1!$B:$B,LEVEL_2!$B50,LEVEL1!NH:NH)</f>
        <v>0</v>
      </c>
      <c r="LX50" s="368">
        <f t="shared" si="379"/>
        <v>0</v>
      </c>
      <c r="LY50" s="368">
        <f t="shared" si="380"/>
        <v>0</v>
      </c>
      <c r="LZ50" s="368">
        <f t="shared" si="381"/>
        <v>0</v>
      </c>
      <c r="MA50" s="368">
        <f>SUMIF(LEVEL1!$B:$B,LEVEL_2!$B50,LEVEL1!NL:NL)</f>
        <v>0</v>
      </c>
      <c r="MB50" s="368">
        <f t="shared" si="382"/>
        <v>0</v>
      </c>
      <c r="MC50" s="368">
        <f t="shared" si="383"/>
        <v>0</v>
      </c>
      <c r="MD50" s="368">
        <f t="shared" si="384"/>
        <v>0</v>
      </c>
      <c r="ME50" s="369">
        <f>SUMIF(LEVEL1!$B:$B,LEVEL_2!$B50,LEVEL1!NR:NR)</f>
        <v>0</v>
      </c>
      <c r="MF50" s="370"/>
      <c r="MG50" s="370"/>
      <c r="MH50" s="370"/>
      <c r="MI50" s="370"/>
      <c r="MJ50" s="367">
        <f t="shared" si="385"/>
        <v>0</v>
      </c>
      <c r="MK50" s="368">
        <f>SUMIF(LEVEL1!$B:$B,LEVEL_2!$B50,LEVEL1!NV:NV)</f>
        <v>0</v>
      </c>
      <c r="ML50" s="368">
        <f t="shared" si="386"/>
        <v>0</v>
      </c>
      <c r="MM50" s="368">
        <f>SUMIF(LEVEL1!$B:$B,LEVEL_2!$B50,LEVEL1!NX:NX)</f>
        <v>0</v>
      </c>
      <c r="MN50" s="368">
        <f t="shared" si="387"/>
        <v>0</v>
      </c>
      <c r="MO50" s="368">
        <f>SUMIF(LEVEL1!$B:$B,LEVEL_2!$B50,LEVEL1!NZ:NZ)</f>
        <v>0</v>
      </c>
      <c r="MP50" s="368">
        <f t="shared" si="388"/>
        <v>0</v>
      </c>
      <c r="MQ50" s="368">
        <f>SUMIF(LEVEL1!$B:$B,LEVEL_2!$B50,LEVEL1!OB:OB)</f>
        <v>0</v>
      </c>
      <c r="MR50" s="368">
        <f t="shared" si="389"/>
        <v>0</v>
      </c>
      <c r="MS50" s="368">
        <f t="shared" si="390"/>
        <v>0</v>
      </c>
      <c r="MT50" s="368">
        <f t="shared" si="391"/>
        <v>0</v>
      </c>
      <c r="MU50" s="368">
        <f>SUMIF(LEVEL1!$B:$B,LEVEL_2!$B50,LEVEL1!OF:OF)</f>
        <v>0</v>
      </c>
      <c r="MV50" s="368">
        <f t="shared" si="392"/>
        <v>0</v>
      </c>
      <c r="MW50" s="368">
        <f t="shared" si="393"/>
        <v>0</v>
      </c>
      <c r="MX50" s="368">
        <f t="shared" si="394"/>
        <v>0</v>
      </c>
      <c r="MY50" s="369">
        <f>SUMIF(LEVEL1!$B:$B,LEVEL_2!$B50,LEVEL1!OL:OL)</f>
        <v>0</v>
      </c>
      <c r="MZ50" s="370"/>
      <c r="NA50" s="370"/>
      <c r="NB50" s="370"/>
      <c r="NC50" s="370"/>
      <c r="ND50" s="367">
        <f t="shared" si="395"/>
        <v>0</v>
      </c>
      <c r="NE50" s="368">
        <f>SUMIF(LEVEL1!$B:$B,LEVEL_2!$B50,LEVEL1!OP:OP)</f>
        <v>0</v>
      </c>
      <c r="NF50" s="368">
        <f t="shared" si="396"/>
        <v>0</v>
      </c>
      <c r="NG50" s="368">
        <f>SUMIF(LEVEL1!$B:$B,LEVEL_2!$B50,LEVEL1!OR:OR)</f>
        <v>0</v>
      </c>
      <c r="NH50" s="368">
        <f t="shared" si="397"/>
        <v>0</v>
      </c>
      <c r="NI50" s="368">
        <f>SUMIF(LEVEL1!$B:$B,LEVEL_2!$B50,LEVEL1!OT:OT)</f>
        <v>0</v>
      </c>
      <c r="NJ50" s="368">
        <f t="shared" si="398"/>
        <v>0</v>
      </c>
      <c r="NK50" s="368">
        <f>SUMIF(LEVEL1!$B:$B,LEVEL_2!$B50,LEVEL1!OV:OV)</f>
        <v>0</v>
      </c>
      <c r="NL50" s="368">
        <f t="shared" si="399"/>
        <v>0</v>
      </c>
      <c r="NM50" s="368">
        <f t="shared" si="400"/>
        <v>0</v>
      </c>
      <c r="NN50" s="368">
        <f t="shared" si="401"/>
        <v>0</v>
      </c>
      <c r="NO50" s="368">
        <f>SUMIF(LEVEL1!$B:$B,LEVEL_2!$B50,LEVEL1!OZ:OZ)</f>
        <v>0</v>
      </c>
      <c r="NP50" s="368">
        <f t="shared" si="402"/>
        <v>0</v>
      </c>
      <c r="NQ50" s="368">
        <f t="shared" si="403"/>
        <v>0</v>
      </c>
      <c r="NR50" s="368">
        <f t="shared" si="404"/>
        <v>0</v>
      </c>
      <c r="NS50" s="369">
        <f>SUMIF(LEVEL1!$B:$B,LEVEL_2!$B50,LEVEL1!PF:PF)</f>
        <v>0</v>
      </c>
      <c r="NT50" s="370"/>
      <c r="NU50" s="370"/>
      <c r="NV50" s="370"/>
      <c r="NW50" s="370"/>
      <c r="NX50" s="367">
        <f t="shared" si="405"/>
        <v>0</v>
      </c>
      <c r="NY50" s="368">
        <f>SUMIF(LEVEL1!$B:$B,LEVEL_2!$B50,LEVEL1!PJ:PJ)</f>
        <v>0</v>
      </c>
      <c r="NZ50" s="368">
        <f t="shared" si="406"/>
        <v>0</v>
      </c>
      <c r="OA50" s="368">
        <f>SUMIF(LEVEL1!$B:$B,LEVEL_2!$B50,LEVEL1!PL:PL)</f>
        <v>0</v>
      </c>
      <c r="OB50" s="368">
        <f t="shared" si="407"/>
        <v>0</v>
      </c>
      <c r="OC50" s="368">
        <f>SUMIF(LEVEL1!$B:$B,LEVEL_2!$B50,LEVEL1!PN:PN)</f>
        <v>0</v>
      </c>
      <c r="OD50" s="368">
        <f t="shared" si="408"/>
        <v>0</v>
      </c>
      <c r="OE50" s="368">
        <f>SUMIF(LEVEL1!$B:$B,LEVEL_2!$B50,LEVEL1!PP:PP)</f>
        <v>0</v>
      </c>
      <c r="OF50" s="368">
        <f t="shared" si="409"/>
        <v>0</v>
      </c>
      <c r="OG50" s="368">
        <f t="shared" si="410"/>
        <v>0</v>
      </c>
      <c r="OH50" s="368">
        <f t="shared" si="411"/>
        <v>0</v>
      </c>
      <c r="OI50" s="368">
        <f>SUMIF(LEVEL1!$B:$B,LEVEL_2!$B50,LEVEL1!PT:PT)</f>
        <v>0</v>
      </c>
      <c r="OJ50" s="368">
        <f t="shared" si="412"/>
        <v>0</v>
      </c>
      <c r="OK50" s="368">
        <f t="shared" si="413"/>
        <v>0</v>
      </c>
      <c r="OL50" s="368">
        <f t="shared" si="414"/>
        <v>0</v>
      </c>
      <c r="OM50" s="369">
        <f>SUMIF(LEVEL1!$B:$B,LEVEL_2!$B50,LEVEL1!PZ:PZ)</f>
        <v>0</v>
      </c>
      <c r="ON50" s="370"/>
      <c r="OO50" s="370"/>
      <c r="OP50" s="370"/>
      <c r="OQ50" s="370"/>
      <c r="OR50" s="367">
        <f t="shared" si="415"/>
        <v>0</v>
      </c>
      <c r="OS50" s="368">
        <f>SUMIF(LEVEL1!$B:$B,LEVEL_2!$B50,LEVEL1!QD:QD)</f>
        <v>0</v>
      </c>
      <c r="OT50" s="368">
        <f t="shared" si="416"/>
        <v>0</v>
      </c>
      <c r="OU50" s="368">
        <f>SUMIF(LEVEL1!$B:$B,LEVEL_2!$B50,LEVEL1!QF:QF)</f>
        <v>0</v>
      </c>
      <c r="OV50" s="368">
        <f t="shared" si="417"/>
        <v>0</v>
      </c>
      <c r="OW50" s="368">
        <f>SUMIF(LEVEL1!$B:$B,LEVEL_2!$B50,LEVEL1!QH:QH)</f>
        <v>0</v>
      </c>
      <c r="OX50" s="368">
        <f t="shared" si="418"/>
        <v>0</v>
      </c>
      <c r="OY50" s="368">
        <f>SUMIF(LEVEL1!$B:$B,LEVEL_2!$B50,LEVEL1!QJ:QJ)</f>
        <v>0</v>
      </c>
      <c r="OZ50" s="368">
        <f t="shared" si="419"/>
        <v>0</v>
      </c>
      <c r="PA50" s="368">
        <f t="shared" si="420"/>
        <v>0</v>
      </c>
      <c r="PB50" s="368">
        <f t="shared" si="421"/>
        <v>0</v>
      </c>
      <c r="PC50" s="368">
        <f>SUMIF(LEVEL1!$B:$B,LEVEL_2!$B50,LEVEL1!QN:QN)</f>
        <v>0</v>
      </c>
      <c r="PD50" s="368">
        <f t="shared" si="422"/>
        <v>0</v>
      </c>
      <c r="PE50" s="368">
        <f t="shared" si="423"/>
        <v>0</v>
      </c>
      <c r="PF50" s="368">
        <f t="shared" si="424"/>
        <v>0</v>
      </c>
      <c r="PG50" s="369">
        <f>SUMIF(LEVEL1!$B:$B,LEVEL_2!$B50,LEVEL1!QT:QT)</f>
        <v>0</v>
      </c>
    </row>
    <row r="51" spans="2:423" s="282" customFormat="1" ht="24.75" hidden="1" customHeight="1" outlineLevel="1">
      <c r="B51" s="361" t="s">
        <v>99</v>
      </c>
      <c r="C51" s="362" t="s">
        <v>100</v>
      </c>
      <c r="D51" s="363"/>
      <c r="E51" s="364"/>
      <c r="F51" s="365" t="s">
        <v>86</v>
      </c>
      <c r="G51" s="366">
        <f>SUMIF(LEVEL1!$A:$A,LEVEL_2!$B51,LEVEL1!$I:$I)</f>
        <v>508.23900000000003</v>
      </c>
      <c r="H51" s="367">
        <f t="shared" si="218"/>
        <v>65000</v>
      </c>
      <c r="I51" s="368">
        <f>SUMIF(LEVEL1!$B:$B,LEVEL_2!$B51,LEVEL1!AI:AI)</f>
        <v>33035535.000000004</v>
      </c>
      <c r="J51" s="368">
        <f t="shared" si="218"/>
        <v>15000</v>
      </c>
      <c r="K51" s="368">
        <f>SUMIF(LEVEL1!$B:$B,LEVEL_2!$B51,LEVEL1!AK:AK)</f>
        <v>7623585.0000000009</v>
      </c>
      <c r="L51" s="368">
        <f t="shared" si="219"/>
        <v>15000</v>
      </c>
      <c r="M51" s="368">
        <f>SUMIF(LEVEL1!$B:$B,LEVEL_2!$B51,LEVEL1!AM:AM)</f>
        <v>7623585.0000000009</v>
      </c>
      <c r="N51" s="368">
        <f t="shared" si="220"/>
        <v>0</v>
      </c>
      <c r="O51" s="368">
        <f>SUMIF(LEVEL1!$B:$B,LEVEL_2!$B51,LEVEL1!AO:AO)</f>
        <v>0</v>
      </c>
      <c r="P51" s="368">
        <f t="shared" si="220"/>
        <v>95000.000000000015</v>
      </c>
      <c r="Q51" s="368">
        <f t="shared" si="221"/>
        <v>48282705.000000007</v>
      </c>
      <c r="R51" s="368">
        <f t="shared" si="222"/>
        <v>11627.675624999998</v>
      </c>
      <c r="S51" s="368">
        <f>SUMIF(LEVEL1!$B:$B,LEVEL_2!$B51,LEVEL1!AS:AS)</f>
        <v>5909638.2319743745</v>
      </c>
      <c r="T51" s="368">
        <f t="shared" si="222"/>
        <v>106627.675625</v>
      </c>
      <c r="U51" s="368">
        <f t="shared" si="223"/>
        <v>54192343.231974378</v>
      </c>
      <c r="V51" s="368">
        <f t="shared" si="224"/>
        <v>0</v>
      </c>
      <c r="W51" s="369">
        <f>SUMIF(LEVEL1!$B:$B,LEVEL_2!$B51,LEVEL1!BD:BD)</f>
        <v>0</v>
      </c>
      <c r="X51" s="370"/>
      <c r="Y51" s="370"/>
      <c r="Z51" s="370"/>
      <c r="AA51" s="370"/>
      <c r="AB51" s="367">
        <f t="shared" si="225"/>
        <v>75174</v>
      </c>
      <c r="AC51" s="368">
        <f>SUMIF(LEVEL1!$B:$B,LEVEL_2!$B51,LEVEL1!BH:BH)</f>
        <v>38206358.586000003</v>
      </c>
      <c r="AD51" s="368">
        <f t="shared" si="226"/>
        <v>15000</v>
      </c>
      <c r="AE51" s="368">
        <f>SUMIF(LEVEL1!$B:$B,LEVEL_2!$B51,LEVEL1!BJ:BJ)</f>
        <v>7623585.0000000009</v>
      </c>
      <c r="AF51" s="368">
        <f t="shared" si="227"/>
        <v>20631.723844529839</v>
      </c>
      <c r="AG51" s="368">
        <f>SUMIF(LEVEL1!$B:$B,LEVEL_2!$B51,LEVEL1!BL:BL)</f>
        <v>10485846.695020001</v>
      </c>
      <c r="AH51" s="368">
        <f t="shared" si="228"/>
        <v>0</v>
      </c>
      <c r="AI51" s="368">
        <f>SUMIF(LEVEL1!$B:$B,LEVEL_2!$B51,LEVEL1!BN:BN)</f>
        <v>0</v>
      </c>
      <c r="AJ51" s="368">
        <f t="shared" si="229"/>
        <v>110805.72384452983</v>
      </c>
      <c r="AK51" s="368">
        <f t="shared" si="230"/>
        <v>56315790.281020001</v>
      </c>
      <c r="AL51" s="368">
        <f t="shared" si="231"/>
        <v>13701.428214260683</v>
      </c>
      <c r="AM51" s="368">
        <f>SUMIF(LEVEL1!$B:$B,LEVEL_2!$B51,LEVEL1!BR:BR)</f>
        <v>6963600.1741876351</v>
      </c>
      <c r="AN51" s="368">
        <f t="shared" si="232"/>
        <v>124507.15205879053</v>
      </c>
      <c r="AO51" s="368">
        <f t="shared" si="233"/>
        <v>63279390.455207638</v>
      </c>
      <c r="AP51" s="368">
        <f t="shared" si="234"/>
        <v>0</v>
      </c>
      <c r="AQ51" s="369">
        <f>SUMIF(LEVEL1!$B:$B,LEVEL_2!$B51,LEVEL1!BX:BX)</f>
        <v>0</v>
      </c>
      <c r="AR51" s="370"/>
      <c r="AS51" s="370"/>
      <c r="AT51" s="370"/>
      <c r="AU51" s="370"/>
      <c r="AV51" s="367">
        <f t="shared" si="235"/>
        <v>35547.562465690353</v>
      </c>
      <c r="AW51" s="368">
        <f>SUMIF(LEVEL1!$B:$B,LEVEL_2!$B51,LEVEL1!CB:CB)</f>
        <v>18066657.600000001</v>
      </c>
      <c r="AX51" s="368">
        <f t="shared" si="236"/>
        <v>7829.8595739406082</v>
      </c>
      <c r="AY51" s="368">
        <f>SUMIF(LEVEL1!$B:$B,LEVEL_2!$B51,LEVEL1!CD:CD)</f>
        <v>3979440.0000000009</v>
      </c>
      <c r="AZ51" s="368">
        <f t="shared" si="237"/>
        <v>0</v>
      </c>
      <c r="BA51" s="368">
        <f>SUMIF(LEVEL1!$B:$B,LEVEL_2!$B51,LEVEL1!CF:CF)</f>
        <v>0</v>
      </c>
      <c r="BB51" s="368">
        <f t="shared" si="238"/>
        <v>5219.9063826270713</v>
      </c>
      <c r="BC51" s="368">
        <f>SUMIF(LEVEL1!$B:$B,LEVEL_2!$B51,LEVEL1!CH:CH)</f>
        <v>2652960.0000000005</v>
      </c>
      <c r="BD51" s="368">
        <f t="shared" si="239"/>
        <v>48597.328422258033</v>
      </c>
      <c r="BE51" s="368">
        <f t="shared" si="240"/>
        <v>24699057.600000001</v>
      </c>
      <c r="BF51" s="368">
        <f t="shared" si="241"/>
        <v>0</v>
      </c>
      <c r="BG51" s="368">
        <f>SUMIF(LEVEL1!$B:$B,LEVEL_2!$B51,LEVEL1!CL:CL)</f>
        <v>0</v>
      </c>
      <c r="BH51" s="368">
        <f t="shared" si="242"/>
        <v>48597.328422258033</v>
      </c>
      <c r="BI51" s="368">
        <f t="shared" si="243"/>
        <v>24699057.600000001</v>
      </c>
      <c r="BJ51" s="368">
        <f t="shared" si="244"/>
        <v>0</v>
      </c>
      <c r="BK51" s="369">
        <f>SUMIF(LEVEL1!$B:$B,LEVEL_2!$B51,LEVEL1!CX:CX)</f>
        <v>0</v>
      </c>
      <c r="BL51" s="370"/>
      <c r="BM51" s="370"/>
      <c r="BN51" s="370"/>
      <c r="BO51" s="370"/>
      <c r="BP51" s="367">
        <f t="shared" si="245"/>
        <v>65000</v>
      </c>
      <c r="BQ51" s="368">
        <f>SUMIF(LEVEL1!$B:$B,LEVEL_2!$B51,LEVEL1!DB:DB)</f>
        <v>33035535.000000004</v>
      </c>
      <c r="BR51" s="368">
        <f t="shared" si="246"/>
        <v>15000</v>
      </c>
      <c r="BS51" s="368">
        <f>SUMIF(LEVEL1!$B:$B,LEVEL_2!$B51,LEVEL1!DD:DD)</f>
        <v>7623585.0000000009</v>
      </c>
      <c r="BT51" s="368">
        <f t="shared" si="247"/>
        <v>15000</v>
      </c>
      <c r="BU51" s="368">
        <f>SUMIF(LEVEL1!$B:$B,LEVEL_2!$B51,LEVEL1!DF:DF)</f>
        <v>7623585.0000000009</v>
      </c>
      <c r="BV51" s="368">
        <f t="shared" si="248"/>
        <v>0</v>
      </c>
      <c r="BW51" s="368">
        <f>SUMIF(LEVEL1!$B:$B,LEVEL_2!$B51,LEVEL1!DH:DH)</f>
        <v>0</v>
      </c>
      <c r="BX51" s="368">
        <f t="shared" si="249"/>
        <v>95000.000000000015</v>
      </c>
      <c r="BY51" s="368">
        <f t="shared" si="250"/>
        <v>48282705.000000007</v>
      </c>
      <c r="BZ51" s="368">
        <f t="shared" si="251"/>
        <v>11627.675624999998</v>
      </c>
      <c r="CA51" s="368">
        <f>SUMIF(LEVEL1!$B:$B,LEVEL_2!$B51,LEVEL1!DL:DL)</f>
        <v>5909638.2319743745</v>
      </c>
      <c r="CB51" s="368">
        <f t="shared" si="252"/>
        <v>106627.675625</v>
      </c>
      <c r="CC51" s="368">
        <f t="shared" si="253"/>
        <v>54192343.231974378</v>
      </c>
      <c r="CD51" s="368">
        <f t="shared" si="254"/>
        <v>0</v>
      </c>
      <c r="CE51" s="369">
        <f>SUMIF(LEVEL1!$B:$B,LEVEL_2!$B51,LEVEL1!DR:DR)</f>
        <v>0</v>
      </c>
      <c r="CF51" s="370"/>
      <c r="CG51" s="370"/>
      <c r="CH51" s="370"/>
      <c r="CI51" s="370"/>
      <c r="CJ51" s="367">
        <f t="shared" si="255"/>
        <v>65000</v>
      </c>
      <c r="CK51" s="368">
        <f>SUMIF(LEVEL1!$B:$B,LEVEL_2!$B51,LEVEL1!DV:DV)</f>
        <v>33035535.000000004</v>
      </c>
      <c r="CL51" s="368">
        <f t="shared" si="256"/>
        <v>10000</v>
      </c>
      <c r="CM51" s="368">
        <f>SUMIF(LEVEL1!$B:$B,LEVEL_2!$B51,LEVEL1!DX:DX)</f>
        <v>5082390</v>
      </c>
      <c r="CN51" s="368">
        <f t="shared" si="257"/>
        <v>20000</v>
      </c>
      <c r="CO51" s="368">
        <f>SUMIF(LEVEL1!$B:$B,LEVEL_2!$B51,LEVEL1!DZ:DZ)</f>
        <v>10164780</v>
      </c>
      <c r="CP51" s="368">
        <f t="shared" si="258"/>
        <v>0</v>
      </c>
      <c r="CQ51" s="368">
        <f>SUMIF(LEVEL1!$B:$B,LEVEL_2!$B51,LEVEL1!EB:EB)</f>
        <v>0</v>
      </c>
      <c r="CR51" s="368">
        <f t="shared" si="259"/>
        <v>95000</v>
      </c>
      <c r="CS51" s="368">
        <f t="shared" si="260"/>
        <v>48282705</v>
      </c>
      <c r="CT51" s="368">
        <f t="shared" si="261"/>
        <v>10989.333749999998</v>
      </c>
      <c r="CU51" s="368">
        <f>SUMIF(LEVEL1!$B:$B,LEVEL_2!$B51,LEVEL1!EF:EF)</f>
        <v>5585207.9957662495</v>
      </c>
      <c r="CV51" s="368">
        <f t="shared" si="262"/>
        <v>105989.33374999999</v>
      </c>
      <c r="CW51" s="368">
        <f t="shared" si="263"/>
        <v>53867912.995766252</v>
      </c>
      <c r="CX51" s="368">
        <f t="shared" si="264"/>
        <v>0</v>
      </c>
      <c r="CY51" s="369">
        <f>SUMIF(LEVEL1!$B:$B,LEVEL_2!$B51,LEVEL1!EL:EL)</f>
        <v>0</v>
      </c>
      <c r="CZ51" s="370"/>
      <c r="DA51" s="370"/>
      <c r="DB51" s="370"/>
      <c r="DC51" s="370"/>
      <c r="DD51" s="367">
        <f t="shared" si="265"/>
        <v>65000</v>
      </c>
      <c r="DE51" s="368">
        <f>SUMIF(LEVEL1!$B:$B,LEVEL_2!$B51,LEVEL1!EP:EP)</f>
        <v>33035535.000000004</v>
      </c>
      <c r="DF51" s="368">
        <f t="shared" si="266"/>
        <v>8000</v>
      </c>
      <c r="DG51" s="368">
        <f>SUMIF(LEVEL1!$B:$B,LEVEL_2!$B51,LEVEL1!ER:ER)</f>
        <v>4065912.0000000005</v>
      </c>
      <c r="DH51" s="368">
        <f t="shared" si="267"/>
        <v>8000</v>
      </c>
      <c r="DI51" s="368">
        <f>SUMIF(LEVEL1!$B:$B,LEVEL_2!$B51,LEVEL1!ET:ET)</f>
        <v>4065912.0000000005</v>
      </c>
      <c r="DJ51" s="368">
        <f t="shared" si="268"/>
        <v>0</v>
      </c>
      <c r="DK51" s="368">
        <f>SUMIF(LEVEL1!$B:$B,LEVEL_2!$B51,LEVEL1!EV:EV)</f>
        <v>0</v>
      </c>
      <c r="DL51" s="368">
        <f t="shared" si="269"/>
        <v>81000.000000000015</v>
      </c>
      <c r="DM51" s="368">
        <f t="shared" si="270"/>
        <v>41167359.000000007</v>
      </c>
      <c r="DN51" s="368">
        <f t="shared" si="271"/>
        <v>9522.0169999999998</v>
      </c>
      <c r="DO51" s="368">
        <f>SUMIF(LEVEL1!$B:$B,LEVEL_2!$B51,LEVEL1!EZ:EZ)</f>
        <v>4839460.3980630003</v>
      </c>
      <c r="DP51" s="368">
        <f t="shared" si="272"/>
        <v>90522.017000000007</v>
      </c>
      <c r="DQ51" s="368">
        <f t="shared" si="273"/>
        <v>46006819.398063004</v>
      </c>
      <c r="DR51" s="368">
        <f t="shared" si="274"/>
        <v>0</v>
      </c>
      <c r="DS51" s="369">
        <f>SUMIF(LEVEL1!$B:$B,LEVEL_2!$B51,LEVEL1!FF:FF)</f>
        <v>0</v>
      </c>
      <c r="DT51" s="370"/>
      <c r="DU51" s="370"/>
      <c r="DV51" s="370"/>
      <c r="DW51" s="370"/>
      <c r="DX51" s="367">
        <f t="shared" si="275"/>
        <v>72000</v>
      </c>
      <c r="DY51" s="368">
        <f>SUMIF(LEVEL1!$B:$B,LEVEL_2!$B51,LEVEL1!FJ:FJ)</f>
        <v>36593208</v>
      </c>
      <c r="DZ51" s="368">
        <f t="shared" si="276"/>
        <v>11000</v>
      </c>
      <c r="EA51" s="368">
        <f>SUMIF(LEVEL1!$B:$B,LEVEL_2!$B51,LEVEL1!FL:FL)</f>
        <v>5590629</v>
      </c>
      <c r="EB51" s="368">
        <f t="shared" si="277"/>
        <v>16500</v>
      </c>
      <c r="EC51" s="368">
        <f>SUMIF(LEVEL1!$B:$B,LEVEL_2!$B51,LEVEL1!FN:FN)</f>
        <v>8385943.5000000009</v>
      </c>
      <c r="ED51" s="368">
        <f t="shared" si="278"/>
        <v>2750</v>
      </c>
      <c r="EE51" s="368">
        <f>SUMIF(LEVEL1!$B:$B,LEVEL_2!$B51,LEVEL1!FP:FP)</f>
        <v>1397657.25</v>
      </c>
      <c r="EF51" s="368">
        <f t="shared" si="279"/>
        <v>102250</v>
      </c>
      <c r="EG51" s="368">
        <f t="shared" si="280"/>
        <v>51967437.75</v>
      </c>
      <c r="EH51" s="368">
        <f t="shared" si="281"/>
        <v>8177.3852647480307</v>
      </c>
      <c r="EI51" s="368">
        <f>SUMIF(LEVEL1!$B:$B,LEVEL_2!$B51,LEVEL1!FT:FT)</f>
        <v>4156066.1095702746</v>
      </c>
      <c r="EJ51" s="368">
        <f t="shared" si="282"/>
        <v>110427.38526474802</v>
      </c>
      <c r="EK51" s="368">
        <f t="shared" si="283"/>
        <v>56123503.859570272</v>
      </c>
      <c r="EL51" s="368">
        <f t="shared" si="284"/>
        <v>0</v>
      </c>
      <c r="EM51" s="369">
        <f>SUMIF(LEVEL1!$B:$B,LEVEL_2!$B51,LEVEL1!FZ:FZ)</f>
        <v>0</v>
      </c>
      <c r="EN51" s="370"/>
      <c r="EO51" s="370"/>
      <c r="EP51" s="370"/>
      <c r="EQ51" s="370"/>
      <c r="ER51" s="367">
        <f t="shared" si="285"/>
        <v>72000</v>
      </c>
      <c r="ES51" s="368">
        <f>SUMIF(LEVEL1!$B:$B,LEVEL_2!$B51,LEVEL1!GD:GD)</f>
        <v>36593208</v>
      </c>
      <c r="ET51" s="368">
        <f t="shared" si="286"/>
        <v>15000</v>
      </c>
      <c r="EU51" s="368">
        <f>SUMIF(LEVEL1!$B:$B,LEVEL_2!$B51,LEVEL1!GF:GF)</f>
        <v>7623585.0000000009</v>
      </c>
      <c r="EV51" s="368">
        <f t="shared" si="287"/>
        <v>15000</v>
      </c>
      <c r="EW51" s="368">
        <f>SUMIF(LEVEL1!$B:$B,LEVEL_2!$B51,LEVEL1!GH:GH)</f>
        <v>7623585.0000000009</v>
      </c>
      <c r="EX51" s="368">
        <f t="shared" si="288"/>
        <v>0</v>
      </c>
      <c r="EY51" s="368">
        <f>SUMIF(LEVEL1!$B:$B,LEVEL_2!$B51,LEVEL1!GJ:GJ)</f>
        <v>0</v>
      </c>
      <c r="EZ51" s="368">
        <f t="shared" si="289"/>
        <v>102000</v>
      </c>
      <c r="FA51" s="368">
        <f t="shared" si="290"/>
        <v>51840378</v>
      </c>
      <c r="FB51" s="368">
        <f t="shared" si="291"/>
        <v>12393.965625000001</v>
      </c>
      <c r="FC51" s="368">
        <f>SUMIF(LEVEL1!$B:$B,LEVEL_2!$B51,LEVEL1!GN:GN)</f>
        <v>6299096.6952843759</v>
      </c>
      <c r="FD51" s="368">
        <f t="shared" si="292"/>
        <v>114393.965625</v>
      </c>
      <c r="FE51" s="368">
        <f t="shared" si="293"/>
        <v>58139474.695284374</v>
      </c>
      <c r="FF51" s="368">
        <f t="shared" si="294"/>
        <v>0</v>
      </c>
      <c r="FG51" s="369">
        <f>SUMIF(LEVEL1!$B:$B,LEVEL_2!$B51,LEVEL1!GT:GT)</f>
        <v>0</v>
      </c>
      <c r="FH51" s="370"/>
      <c r="FI51" s="370"/>
      <c r="FJ51" s="370"/>
      <c r="FK51" s="370"/>
      <c r="FL51" s="367">
        <f t="shared" si="295"/>
        <v>68229.5</v>
      </c>
      <c r="FM51" s="368">
        <f>SUMIF(LEVEL1!$B:$B,LEVEL_2!$B51,LEVEL1!GX:GX)</f>
        <v>34676892.850500003</v>
      </c>
      <c r="FN51" s="368">
        <f t="shared" si="296"/>
        <v>10693.056423478884</v>
      </c>
      <c r="FO51" s="368">
        <f>SUMIF(LEVEL1!$B:$B,LEVEL_2!$B51,LEVEL1!GZ:GZ)</f>
        <v>5434628.3036124846</v>
      </c>
      <c r="FP51" s="368">
        <f t="shared" si="297"/>
        <v>9171.25</v>
      </c>
      <c r="FQ51" s="368">
        <f>SUMIF(LEVEL1!$B:$B,LEVEL_2!$B51,LEVEL1!HB:HB)</f>
        <v>4661186.92875</v>
      </c>
      <c r="FR51" s="368">
        <f t="shared" si="298"/>
        <v>0</v>
      </c>
      <c r="FS51" s="368">
        <f>SUMIF(LEVEL1!$B:$B,LEVEL_2!$B51,LEVEL1!HD:HD)</f>
        <v>0</v>
      </c>
      <c r="FT51" s="368">
        <f t="shared" si="299"/>
        <v>88093.806423478891</v>
      </c>
      <c r="FU51" s="368">
        <f t="shared" si="300"/>
        <v>44772708.082862489</v>
      </c>
      <c r="FV51" s="368">
        <f t="shared" si="301"/>
        <v>10553.901509449428</v>
      </c>
      <c r="FW51" s="368">
        <f>SUMIF(LEVEL1!$B:$B,LEVEL_2!$B51,LEVEL1!HH:HH)</f>
        <v>5363904.3492610678</v>
      </c>
      <c r="FX51" s="368">
        <f t="shared" si="302"/>
        <v>98647.707932928315</v>
      </c>
      <c r="FY51" s="368">
        <f t="shared" si="303"/>
        <v>50136612.432123557</v>
      </c>
      <c r="FZ51" s="368">
        <f t="shared" si="304"/>
        <v>0</v>
      </c>
      <c r="GA51" s="369">
        <f>SUMIF(LEVEL1!$B:$B,LEVEL_2!$B51,LEVEL1!HN:HN)</f>
        <v>0</v>
      </c>
      <c r="GB51" s="370"/>
      <c r="GC51" s="370"/>
      <c r="GD51" s="370"/>
      <c r="GE51" s="370"/>
      <c r="GF51" s="367">
        <f t="shared" si="305"/>
        <v>0</v>
      </c>
      <c r="GG51" s="368">
        <f>SUMIF(LEVEL1!$B:$B,LEVEL_2!$B51,LEVEL1!HR:HR)</f>
        <v>0</v>
      </c>
      <c r="GH51" s="368">
        <f t="shared" si="306"/>
        <v>0</v>
      </c>
      <c r="GI51" s="368">
        <f>SUMIF(LEVEL1!$B:$B,LEVEL_2!$B51,LEVEL1!HT:HT)</f>
        <v>0</v>
      </c>
      <c r="GJ51" s="368">
        <f t="shared" si="307"/>
        <v>0</v>
      </c>
      <c r="GK51" s="368">
        <f>SUMIF(LEVEL1!$B:$B,LEVEL_2!$B51,LEVEL1!HV:HV)</f>
        <v>0</v>
      </c>
      <c r="GL51" s="368">
        <f t="shared" si="308"/>
        <v>0</v>
      </c>
      <c r="GM51" s="368">
        <f>SUMIF(LEVEL1!$B:$B,LEVEL_2!$B51,LEVEL1!HX:HX)</f>
        <v>0</v>
      </c>
      <c r="GN51" s="368">
        <f t="shared" si="309"/>
        <v>0</v>
      </c>
      <c r="GO51" s="368">
        <f t="shared" si="310"/>
        <v>0</v>
      </c>
      <c r="GP51" s="368">
        <f t="shared" si="311"/>
        <v>0</v>
      </c>
      <c r="GQ51" s="368">
        <f>SUMIF(LEVEL1!$B:$B,LEVEL_2!$B51,LEVEL1!IB:IB)</f>
        <v>0</v>
      </c>
      <c r="GR51" s="368">
        <f t="shared" si="312"/>
        <v>0</v>
      </c>
      <c r="GS51" s="368">
        <f t="shared" si="313"/>
        <v>0</v>
      </c>
      <c r="GT51" s="368">
        <f t="shared" si="314"/>
        <v>0</v>
      </c>
      <c r="GU51" s="369">
        <f>SUMIF(LEVEL1!$B:$B,LEVEL_2!$B51,LEVEL1!IH:IH)</f>
        <v>0</v>
      </c>
      <c r="GV51" s="370"/>
      <c r="GW51" s="370"/>
      <c r="GX51" s="370"/>
      <c r="GY51" s="370"/>
      <c r="GZ51" s="367">
        <f t="shared" si="315"/>
        <v>0</v>
      </c>
      <c r="HA51" s="368">
        <f>SUMIF(LEVEL1!$B:$B,LEVEL_2!$B51,LEVEL1!IL:IL)</f>
        <v>0</v>
      </c>
      <c r="HB51" s="368">
        <f t="shared" si="316"/>
        <v>0</v>
      </c>
      <c r="HC51" s="368">
        <f>SUMIF(LEVEL1!$B:$B,LEVEL_2!$B51,LEVEL1!IN:IN)</f>
        <v>0</v>
      </c>
      <c r="HD51" s="368">
        <f t="shared" si="317"/>
        <v>0</v>
      </c>
      <c r="HE51" s="368">
        <f>SUMIF(LEVEL1!$B:$B,LEVEL_2!$B51,LEVEL1!IP:IP)</f>
        <v>0</v>
      </c>
      <c r="HF51" s="368">
        <f t="shared" si="318"/>
        <v>0</v>
      </c>
      <c r="HG51" s="368">
        <f>SUMIF(LEVEL1!$B:$B,LEVEL_2!$B51,LEVEL1!IR:IR)</f>
        <v>0</v>
      </c>
      <c r="HH51" s="368">
        <f t="shared" si="319"/>
        <v>0</v>
      </c>
      <c r="HI51" s="368">
        <f t="shared" si="320"/>
        <v>0</v>
      </c>
      <c r="HJ51" s="368">
        <f t="shared" si="321"/>
        <v>0</v>
      </c>
      <c r="HK51" s="368">
        <f>SUMIF(LEVEL1!$B:$B,LEVEL_2!$B51,LEVEL1!IV:IV)</f>
        <v>0</v>
      </c>
      <c r="HL51" s="368">
        <f t="shared" si="322"/>
        <v>0</v>
      </c>
      <c r="HM51" s="368">
        <f t="shared" si="323"/>
        <v>0</v>
      </c>
      <c r="HN51" s="368">
        <f t="shared" si="324"/>
        <v>0</v>
      </c>
      <c r="HO51" s="369">
        <f>SUMIF(LEVEL1!$B:$B,LEVEL_2!$B51,LEVEL1!JB:JB)</f>
        <v>0</v>
      </c>
      <c r="HP51" s="370"/>
      <c r="HQ51" s="370"/>
      <c r="HR51" s="370"/>
      <c r="HS51" s="370"/>
      <c r="HT51" s="367">
        <f t="shared" si="325"/>
        <v>0</v>
      </c>
      <c r="HU51" s="368">
        <f>SUMIF(LEVEL1!$B:$B,LEVEL_2!$B51,LEVEL1!JF:JF)</f>
        <v>0</v>
      </c>
      <c r="HV51" s="368">
        <f t="shared" si="326"/>
        <v>0</v>
      </c>
      <c r="HW51" s="368">
        <f>SUMIF(LEVEL1!$B:$B,LEVEL_2!$B51,LEVEL1!JH:JH)</f>
        <v>0</v>
      </c>
      <c r="HX51" s="368">
        <f t="shared" si="327"/>
        <v>0</v>
      </c>
      <c r="HY51" s="368">
        <f>SUMIF(LEVEL1!$B:$B,LEVEL_2!$B51,LEVEL1!JJ:JJ)</f>
        <v>0</v>
      </c>
      <c r="HZ51" s="368">
        <f t="shared" si="328"/>
        <v>0</v>
      </c>
      <c r="IA51" s="368">
        <f>SUMIF(LEVEL1!$B:$B,LEVEL_2!$B51,LEVEL1!JL:JL)</f>
        <v>0</v>
      </c>
      <c r="IB51" s="368">
        <f t="shared" si="329"/>
        <v>0</v>
      </c>
      <c r="IC51" s="368">
        <f t="shared" si="330"/>
        <v>0</v>
      </c>
      <c r="ID51" s="368">
        <f t="shared" si="331"/>
        <v>0</v>
      </c>
      <c r="IE51" s="368">
        <f>SUMIF(LEVEL1!$B:$B,LEVEL_2!$B51,LEVEL1!JP:JP)</f>
        <v>0</v>
      </c>
      <c r="IF51" s="368">
        <f t="shared" si="332"/>
        <v>0</v>
      </c>
      <c r="IG51" s="368">
        <f t="shared" si="333"/>
        <v>0</v>
      </c>
      <c r="IH51" s="368">
        <f t="shared" si="334"/>
        <v>0</v>
      </c>
      <c r="II51" s="369">
        <f>SUMIF(LEVEL1!$B:$B,LEVEL_2!$B51,LEVEL1!JV:JV)</f>
        <v>0</v>
      </c>
      <c r="IJ51" s="370"/>
      <c r="IK51" s="370"/>
      <c r="IL51" s="370"/>
      <c r="IM51" s="370"/>
      <c r="IN51" s="367">
        <f t="shared" si="335"/>
        <v>0</v>
      </c>
      <c r="IO51" s="368">
        <f>SUMIF(LEVEL1!$B:$B,LEVEL_2!$B51,LEVEL1!JZ:JZ)</f>
        <v>0</v>
      </c>
      <c r="IP51" s="368">
        <f t="shared" si="336"/>
        <v>0</v>
      </c>
      <c r="IQ51" s="368">
        <f>SUMIF(LEVEL1!$B:$B,LEVEL_2!$B51,LEVEL1!KB:KB)</f>
        <v>0</v>
      </c>
      <c r="IR51" s="368">
        <f t="shared" si="337"/>
        <v>0</v>
      </c>
      <c r="IS51" s="368">
        <f>SUMIF(LEVEL1!$B:$B,LEVEL_2!$B51,LEVEL1!KD:KD)</f>
        <v>0</v>
      </c>
      <c r="IT51" s="368">
        <f t="shared" si="338"/>
        <v>0</v>
      </c>
      <c r="IU51" s="368">
        <f>SUMIF(LEVEL1!$B:$B,LEVEL_2!$B51,LEVEL1!KF:KF)</f>
        <v>0</v>
      </c>
      <c r="IV51" s="368">
        <f t="shared" si="339"/>
        <v>0</v>
      </c>
      <c r="IW51" s="368">
        <f t="shared" si="340"/>
        <v>0</v>
      </c>
      <c r="IX51" s="368">
        <f t="shared" si="341"/>
        <v>0</v>
      </c>
      <c r="IY51" s="368">
        <f>SUMIF(LEVEL1!$B:$B,LEVEL_2!$B51,LEVEL1!KJ:KJ)</f>
        <v>0</v>
      </c>
      <c r="IZ51" s="368">
        <f t="shared" si="342"/>
        <v>0</v>
      </c>
      <c r="JA51" s="368">
        <f t="shared" si="343"/>
        <v>0</v>
      </c>
      <c r="JB51" s="368">
        <f t="shared" si="344"/>
        <v>0</v>
      </c>
      <c r="JC51" s="369">
        <f>SUMIF(LEVEL1!$B:$B,LEVEL_2!$B51,LEVEL1!KP:KP)</f>
        <v>0</v>
      </c>
      <c r="JD51" s="370"/>
      <c r="JE51" s="370"/>
      <c r="JF51" s="370"/>
      <c r="JG51" s="370"/>
      <c r="JH51" s="367">
        <f t="shared" si="345"/>
        <v>0</v>
      </c>
      <c r="JI51" s="368">
        <f>SUMIF(LEVEL1!$B:$B,LEVEL_2!$B51,LEVEL1!KT:KT)</f>
        <v>0</v>
      </c>
      <c r="JJ51" s="368">
        <f t="shared" si="346"/>
        <v>0</v>
      </c>
      <c r="JK51" s="368">
        <f>SUMIF(LEVEL1!$B:$B,LEVEL_2!$B51,LEVEL1!KV:KV)</f>
        <v>0</v>
      </c>
      <c r="JL51" s="368">
        <f t="shared" si="347"/>
        <v>0</v>
      </c>
      <c r="JM51" s="368">
        <f>SUMIF(LEVEL1!$B:$B,LEVEL_2!$B51,LEVEL1!KX:KX)</f>
        <v>0</v>
      </c>
      <c r="JN51" s="368">
        <f t="shared" si="348"/>
        <v>0</v>
      </c>
      <c r="JO51" s="368">
        <f>SUMIF(LEVEL1!$B:$B,LEVEL_2!$B51,LEVEL1!KZ:KZ)</f>
        <v>0</v>
      </c>
      <c r="JP51" s="368">
        <f t="shared" si="349"/>
        <v>0</v>
      </c>
      <c r="JQ51" s="368">
        <f t="shared" si="350"/>
        <v>0</v>
      </c>
      <c r="JR51" s="368">
        <f t="shared" si="351"/>
        <v>0</v>
      </c>
      <c r="JS51" s="368">
        <f>SUMIF(LEVEL1!$B:$B,LEVEL_2!$B51,LEVEL1!LD:LD)</f>
        <v>0</v>
      </c>
      <c r="JT51" s="368">
        <f t="shared" si="352"/>
        <v>0</v>
      </c>
      <c r="JU51" s="368">
        <f t="shared" si="353"/>
        <v>0</v>
      </c>
      <c r="JV51" s="368">
        <f t="shared" si="354"/>
        <v>0</v>
      </c>
      <c r="JW51" s="369">
        <f>SUMIF(LEVEL1!$B:$B,LEVEL_2!$B51,LEVEL1!LJ:LJ)</f>
        <v>0</v>
      </c>
      <c r="JX51" s="370"/>
      <c r="JY51" s="370"/>
      <c r="JZ51" s="370"/>
      <c r="KA51" s="370"/>
      <c r="KB51" s="367">
        <f t="shared" si="355"/>
        <v>0</v>
      </c>
      <c r="KC51" s="368">
        <f>SUMIF(LEVEL1!$B:$B,LEVEL_2!$B51,LEVEL1!LN:LN)</f>
        <v>0</v>
      </c>
      <c r="KD51" s="368">
        <f t="shared" si="356"/>
        <v>0</v>
      </c>
      <c r="KE51" s="368">
        <f>SUMIF(LEVEL1!$B:$B,LEVEL_2!$B51,LEVEL1!LP:LP)</f>
        <v>0</v>
      </c>
      <c r="KF51" s="368">
        <f t="shared" si="357"/>
        <v>0</v>
      </c>
      <c r="KG51" s="368">
        <f>SUMIF(LEVEL1!$B:$B,LEVEL_2!$B51,LEVEL1!LR:LR)</f>
        <v>0</v>
      </c>
      <c r="KH51" s="368">
        <f t="shared" si="358"/>
        <v>0</v>
      </c>
      <c r="KI51" s="368">
        <f>SUMIF(LEVEL1!$B:$B,LEVEL_2!$B51,LEVEL1!LT:LT)</f>
        <v>0</v>
      </c>
      <c r="KJ51" s="368">
        <f t="shared" si="359"/>
        <v>0</v>
      </c>
      <c r="KK51" s="368">
        <f t="shared" si="360"/>
        <v>0</v>
      </c>
      <c r="KL51" s="368">
        <f t="shared" si="361"/>
        <v>0</v>
      </c>
      <c r="KM51" s="368">
        <f>SUMIF(LEVEL1!$B:$B,LEVEL_2!$B51,LEVEL1!LX:LX)</f>
        <v>0</v>
      </c>
      <c r="KN51" s="368">
        <f t="shared" si="362"/>
        <v>0</v>
      </c>
      <c r="KO51" s="368">
        <f t="shared" si="363"/>
        <v>0</v>
      </c>
      <c r="KP51" s="368">
        <f t="shared" si="364"/>
        <v>0</v>
      </c>
      <c r="KQ51" s="369">
        <f>SUMIF(LEVEL1!$B:$B,LEVEL_2!$B51,LEVEL1!MD:MD)</f>
        <v>0</v>
      </c>
      <c r="KR51" s="370"/>
      <c r="KS51" s="370"/>
      <c r="KT51" s="370"/>
      <c r="KU51" s="370"/>
      <c r="KV51" s="367">
        <f t="shared" si="365"/>
        <v>0</v>
      </c>
      <c r="KW51" s="368">
        <f>SUMIF(LEVEL1!$B:$B,LEVEL_2!$B51,LEVEL1!MH:MH)</f>
        <v>0</v>
      </c>
      <c r="KX51" s="368">
        <f t="shared" si="366"/>
        <v>0</v>
      </c>
      <c r="KY51" s="368">
        <f>SUMIF(LEVEL1!$B:$B,LEVEL_2!$B51,LEVEL1!MJ:MJ)</f>
        <v>0</v>
      </c>
      <c r="KZ51" s="368">
        <f t="shared" si="367"/>
        <v>0</v>
      </c>
      <c r="LA51" s="368">
        <f>SUMIF(LEVEL1!$B:$B,LEVEL_2!$B51,LEVEL1!ML:ML)</f>
        <v>0</v>
      </c>
      <c r="LB51" s="368">
        <f t="shared" si="368"/>
        <v>0</v>
      </c>
      <c r="LC51" s="368">
        <f>SUMIF(LEVEL1!$B:$B,LEVEL_2!$B51,LEVEL1!MN:MN)</f>
        <v>0</v>
      </c>
      <c r="LD51" s="368">
        <f t="shared" si="369"/>
        <v>0</v>
      </c>
      <c r="LE51" s="368">
        <f t="shared" si="370"/>
        <v>0</v>
      </c>
      <c r="LF51" s="368">
        <f t="shared" si="371"/>
        <v>0</v>
      </c>
      <c r="LG51" s="368">
        <f>SUMIF(LEVEL1!$B:$B,LEVEL_2!$B51,LEVEL1!MR:MR)</f>
        <v>0</v>
      </c>
      <c r="LH51" s="368">
        <f t="shared" si="372"/>
        <v>0</v>
      </c>
      <c r="LI51" s="368">
        <f t="shared" si="373"/>
        <v>0</v>
      </c>
      <c r="LJ51" s="368">
        <f t="shared" si="374"/>
        <v>0</v>
      </c>
      <c r="LK51" s="369">
        <f>SUMIF(LEVEL1!$B:$B,LEVEL_2!$B51,LEVEL1!MX:MX)</f>
        <v>0</v>
      </c>
      <c r="LL51" s="370"/>
      <c r="LM51" s="370"/>
      <c r="LN51" s="370"/>
      <c r="LO51" s="370"/>
      <c r="LP51" s="367">
        <f t="shared" si="375"/>
        <v>0</v>
      </c>
      <c r="LQ51" s="368">
        <f>SUMIF(LEVEL1!$B:$B,LEVEL_2!$B51,LEVEL1!NB:NB)</f>
        <v>0</v>
      </c>
      <c r="LR51" s="368">
        <f t="shared" si="376"/>
        <v>0</v>
      </c>
      <c r="LS51" s="368">
        <f>SUMIF(LEVEL1!$B:$B,LEVEL_2!$B51,LEVEL1!ND:ND)</f>
        <v>0</v>
      </c>
      <c r="LT51" s="368">
        <f t="shared" si="377"/>
        <v>0</v>
      </c>
      <c r="LU51" s="368">
        <f>SUMIF(LEVEL1!$B:$B,LEVEL_2!$B51,LEVEL1!NF:NF)</f>
        <v>0</v>
      </c>
      <c r="LV51" s="368">
        <f t="shared" si="378"/>
        <v>0</v>
      </c>
      <c r="LW51" s="368">
        <f>SUMIF(LEVEL1!$B:$B,LEVEL_2!$B51,LEVEL1!NH:NH)</f>
        <v>0</v>
      </c>
      <c r="LX51" s="368">
        <f t="shared" si="379"/>
        <v>0</v>
      </c>
      <c r="LY51" s="368">
        <f t="shared" si="380"/>
        <v>0</v>
      </c>
      <c r="LZ51" s="368">
        <f t="shared" si="381"/>
        <v>0</v>
      </c>
      <c r="MA51" s="368">
        <f>SUMIF(LEVEL1!$B:$B,LEVEL_2!$B51,LEVEL1!NL:NL)</f>
        <v>0</v>
      </c>
      <c r="MB51" s="368">
        <f t="shared" si="382"/>
        <v>0</v>
      </c>
      <c r="MC51" s="368">
        <f t="shared" si="383"/>
        <v>0</v>
      </c>
      <c r="MD51" s="368">
        <f t="shared" si="384"/>
        <v>0</v>
      </c>
      <c r="ME51" s="369">
        <f>SUMIF(LEVEL1!$B:$B,LEVEL_2!$B51,LEVEL1!NR:NR)</f>
        <v>0</v>
      </c>
      <c r="MF51" s="370"/>
      <c r="MG51" s="370"/>
      <c r="MH51" s="370"/>
      <c r="MI51" s="370"/>
      <c r="MJ51" s="367">
        <f t="shared" si="385"/>
        <v>0</v>
      </c>
      <c r="MK51" s="368">
        <f>SUMIF(LEVEL1!$B:$B,LEVEL_2!$B51,LEVEL1!NV:NV)</f>
        <v>0</v>
      </c>
      <c r="ML51" s="368">
        <f t="shared" si="386"/>
        <v>0</v>
      </c>
      <c r="MM51" s="368">
        <f>SUMIF(LEVEL1!$B:$B,LEVEL_2!$B51,LEVEL1!NX:NX)</f>
        <v>0</v>
      </c>
      <c r="MN51" s="368">
        <f t="shared" si="387"/>
        <v>0</v>
      </c>
      <c r="MO51" s="368">
        <f>SUMIF(LEVEL1!$B:$B,LEVEL_2!$B51,LEVEL1!NZ:NZ)</f>
        <v>0</v>
      </c>
      <c r="MP51" s="368">
        <f t="shared" si="388"/>
        <v>0</v>
      </c>
      <c r="MQ51" s="368">
        <f>SUMIF(LEVEL1!$B:$B,LEVEL_2!$B51,LEVEL1!OB:OB)</f>
        <v>0</v>
      </c>
      <c r="MR51" s="368">
        <f t="shared" si="389"/>
        <v>0</v>
      </c>
      <c r="MS51" s="368">
        <f t="shared" si="390"/>
        <v>0</v>
      </c>
      <c r="MT51" s="368">
        <f t="shared" si="391"/>
        <v>0</v>
      </c>
      <c r="MU51" s="368">
        <f>SUMIF(LEVEL1!$B:$B,LEVEL_2!$B51,LEVEL1!OF:OF)</f>
        <v>0</v>
      </c>
      <c r="MV51" s="368">
        <f t="shared" si="392"/>
        <v>0</v>
      </c>
      <c r="MW51" s="368">
        <f t="shared" si="393"/>
        <v>0</v>
      </c>
      <c r="MX51" s="368">
        <f t="shared" si="394"/>
        <v>0</v>
      </c>
      <c r="MY51" s="369">
        <f>SUMIF(LEVEL1!$B:$B,LEVEL_2!$B51,LEVEL1!OL:OL)</f>
        <v>0</v>
      </c>
      <c r="MZ51" s="370"/>
      <c r="NA51" s="370"/>
      <c r="NB51" s="370"/>
      <c r="NC51" s="370"/>
      <c r="ND51" s="367">
        <f t="shared" si="395"/>
        <v>0</v>
      </c>
      <c r="NE51" s="368">
        <f>SUMIF(LEVEL1!$B:$B,LEVEL_2!$B51,LEVEL1!OP:OP)</f>
        <v>0</v>
      </c>
      <c r="NF51" s="368">
        <f t="shared" si="396"/>
        <v>0</v>
      </c>
      <c r="NG51" s="368">
        <f>SUMIF(LEVEL1!$B:$B,LEVEL_2!$B51,LEVEL1!OR:OR)</f>
        <v>0</v>
      </c>
      <c r="NH51" s="368">
        <f t="shared" si="397"/>
        <v>0</v>
      </c>
      <c r="NI51" s="368">
        <f>SUMIF(LEVEL1!$B:$B,LEVEL_2!$B51,LEVEL1!OT:OT)</f>
        <v>0</v>
      </c>
      <c r="NJ51" s="368">
        <f t="shared" si="398"/>
        <v>0</v>
      </c>
      <c r="NK51" s="368">
        <f>SUMIF(LEVEL1!$B:$B,LEVEL_2!$B51,LEVEL1!OV:OV)</f>
        <v>0</v>
      </c>
      <c r="NL51" s="368">
        <f t="shared" si="399"/>
        <v>0</v>
      </c>
      <c r="NM51" s="368">
        <f t="shared" si="400"/>
        <v>0</v>
      </c>
      <c r="NN51" s="368">
        <f t="shared" si="401"/>
        <v>0</v>
      </c>
      <c r="NO51" s="368">
        <f>SUMIF(LEVEL1!$B:$B,LEVEL_2!$B51,LEVEL1!OZ:OZ)</f>
        <v>0</v>
      </c>
      <c r="NP51" s="368">
        <f t="shared" si="402"/>
        <v>0</v>
      </c>
      <c r="NQ51" s="368">
        <f t="shared" si="403"/>
        <v>0</v>
      </c>
      <c r="NR51" s="368">
        <f t="shared" si="404"/>
        <v>0</v>
      </c>
      <c r="NS51" s="369">
        <f>SUMIF(LEVEL1!$B:$B,LEVEL_2!$B51,LEVEL1!PF:PF)</f>
        <v>0</v>
      </c>
      <c r="NT51" s="370"/>
      <c r="NU51" s="370"/>
      <c r="NV51" s="370"/>
      <c r="NW51" s="370"/>
      <c r="NX51" s="367">
        <f t="shared" si="405"/>
        <v>0</v>
      </c>
      <c r="NY51" s="368">
        <f>SUMIF(LEVEL1!$B:$B,LEVEL_2!$B51,LEVEL1!PJ:PJ)</f>
        <v>0</v>
      </c>
      <c r="NZ51" s="368">
        <f t="shared" si="406"/>
        <v>0</v>
      </c>
      <c r="OA51" s="368">
        <f>SUMIF(LEVEL1!$B:$B,LEVEL_2!$B51,LEVEL1!PL:PL)</f>
        <v>0</v>
      </c>
      <c r="OB51" s="368">
        <f t="shared" si="407"/>
        <v>0</v>
      </c>
      <c r="OC51" s="368">
        <f>SUMIF(LEVEL1!$B:$B,LEVEL_2!$B51,LEVEL1!PN:PN)</f>
        <v>0</v>
      </c>
      <c r="OD51" s="368">
        <f t="shared" si="408"/>
        <v>0</v>
      </c>
      <c r="OE51" s="368">
        <f>SUMIF(LEVEL1!$B:$B,LEVEL_2!$B51,LEVEL1!PP:PP)</f>
        <v>0</v>
      </c>
      <c r="OF51" s="368">
        <f t="shared" si="409"/>
        <v>0</v>
      </c>
      <c r="OG51" s="368">
        <f t="shared" si="410"/>
        <v>0</v>
      </c>
      <c r="OH51" s="368">
        <f t="shared" si="411"/>
        <v>0</v>
      </c>
      <c r="OI51" s="368">
        <f>SUMIF(LEVEL1!$B:$B,LEVEL_2!$B51,LEVEL1!PT:PT)</f>
        <v>0</v>
      </c>
      <c r="OJ51" s="368">
        <f t="shared" si="412"/>
        <v>0</v>
      </c>
      <c r="OK51" s="368">
        <f t="shared" si="413"/>
        <v>0</v>
      </c>
      <c r="OL51" s="368">
        <f t="shared" si="414"/>
        <v>0</v>
      </c>
      <c r="OM51" s="369">
        <f>SUMIF(LEVEL1!$B:$B,LEVEL_2!$B51,LEVEL1!PZ:PZ)</f>
        <v>0</v>
      </c>
      <c r="ON51" s="370"/>
      <c r="OO51" s="370"/>
      <c r="OP51" s="370"/>
      <c r="OQ51" s="370"/>
      <c r="OR51" s="367">
        <f t="shared" si="415"/>
        <v>0</v>
      </c>
      <c r="OS51" s="368">
        <f>SUMIF(LEVEL1!$B:$B,LEVEL_2!$B51,LEVEL1!QD:QD)</f>
        <v>0</v>
      </c>
      <c r="OT51" s="368">
        <f t="shared" si="416"/>
        <v>0</v>
      </c>
      <c r="OU51" s="368">
        <f>SUMIF(LEVEL1!$B:$B,LEVEL_2!$B51,LEVEL1!QF:QF)</f>
        <v>0</v>
      </c>
      <c r="OV51" s="368">
        <f t="shared" si="417"/>
        <v>0</v>
      </c>
      <c r="OW51" s="368">
        <f>SUMIF(LEVEL1!$B:$B,LEVEL_2!$B51,LEVEL1!QH:QH)</f>
        <v>0</v>
      </c>
      <c r="OX51" s="368">
        <f t="shared" si="418"/>
        <v>0</v>
      </c>
      <c r="OY51" s="368">
        <f>SUMIF(LEVEL1!$B:$B,LEVEL_2!$B51,LEVEL1!QJ:QJ)</f>
        <v>0</v>
      </c>
      <c r="OZ51" s="368">
        <f t="shared" si="419"/>
        <v>0</v>
      </c>
      <c r="PA51" s="368">
        <f t="shared" si="420"/>
        <v>0</v>
      </c>
      <c r="PB51" s="368">
        <f t="shared" si="421"/>
        <v>0</v>
      </c>
      <c r="PC51" s="368">
        <f>SUMIF(LEVEL1!$B:$B,LEVEL_2!$B51,LEVEL1!QN:QN)</f>
        <v>0</v>
      </c>
      <c r="PD51" s="368">
        <f t="shared" si="422"/>
        <v>0</v>
      </c>
      <c r="PE51" s="368">
        <f t="shared" si="423"/>
        <v>0</v>
      </c>
      <c r="PF51" s="368">
        <f t="shared" si="424"/>
        <v>0</v>
      </c>
      <c r="PG51" s="369">
        <f>SUMIF(LEVEL1!$B:$B,LEVEL_2!$B51,LEVEL1!QT:QT)</f>
        <v>0</v>
      </c>
    </row>
    <row r="52" spans="2:423" s="282" customFormat="1" ht="24.75" hidden="1" customHeight="1" outlineLevel="1">
      <c r="B52" s="361" t="s">
        <v>101</v>
      </c>
      <c r="C52" s="362" t="s">
        <v>102</v>
      </c>
      <c r="D52" s="363"/>
      <c r="E52" s="364"/>
      <c r="F52" s="365" t="s">
        <v>103</v>
      </c>
      <c r="G52" s="366">
        <f>SUMIF(LEVEL1!$A:$A,LEVEL_2!$B52,LEVEL1!$I:$I)</f>
        <v>15877.998</v>
      </c>
      <c r="H52" s="367">
        <f t="shared" si="218"/>
        <v>13270.79320705293</v>
      </c>
      <c r="I52" s="368">
        <f>SUMIF(LEVEL1!$B:$B,LEVEL_2!$B52,LEVEL1!AI:AI)</f>
        <v>210713628</v>
      </c>
      <c r="J52" s="368">
        <f t="shared" si="218"/>
        <v>38784.65534508822</v>
      </c>
      <c r="K52" s="368">
        <f>SUMIF(LEVEL1!$B:$B,LEVEL_2!$B52,LEVEL1!AK:AK)</f>
        <v>615822680</v>
      </c>
      <c r="L52" s="368">
        <f t="shared" si="219"/>
        <v>0</v>
      </c>
      <c r="M52" s="368">
        <f>SUMIF(LEVEL1!$B:$B,LEVEL_2!$B52,LEVEL1!AM:AM)</f>
        <v>0</v>
      </c>
      <c r="N52" s="368">
        <f t="shared" si="220"/>
        <v>10000</v>
      </c>
      <c r="O52" s="368">
        <f>SUMIF(LEVEL1!$B:$B,LEVEL_2!$B52,LEVEL1!AO:AO)</f>
        <v>158779980</v>
      </c>
      <c r="P52" s="368">
        <f t="shared" si="220"/>
        <v>62055.448552141148</v>
      </c>
      <c r="Q52" s="368">
        <f t="shared" si="221"/>
        <v>985316288</v>
      </c>
      <c r="R52" s="368">
        <f t="shared" si="222"/>
        <v>10627.615268442847</v>
      </c>
      <c r="S52" s="368">
        <f>SUMIF(LEVEL1!$B:$B,LEVEL_2!$B52,LEVEL1!AS:AS)</f>
        <v>168745253.97710499</v>
      </c>
      <c r="T52" s="368">
        <f t="shared" si="222"/>
        <v>72683.063820583993</v>
      </c>
      <c r="U52" s="368">
        <f t="shared" si="223"/>
        <v>1154061541.9771049</v>
      </c>
      <c r="V52" s="368">
        <f t="shared" si="224"/>
        <v>0</v>
      </c>
      <c r="W52" s="369">
        <f>SUMIF(LEVEL1!$B:$B,LEVEL_2!$B52,LEVEL1!BD:BD)</f>
        <v>0</v>
      </c>
      <c r="X52" s="370"/>
      <c r="Y52" s="370"/>
      <c r="Z52" s="370"/>
      <c r="AA52" s="370"/>
      <c r="AB52" s="367">
        <f t="shared" si="225"/>
        <v>27756.931069017643</v>
      </c>
      <c r="AC52" s="368">
        <f>SUMIF(LEVEL1!$B:$B,LEVEL_2!$B52,LEVEL1!BH:BH)</f>
        <v>440724496</v>
      </c>
      <c r="AD52" s="368">
        <f t="shared" si="226"/>
        <v>22000</v>
      </c>
      <c r="AE52" s="368">
        <f>SUMIF(LEVEL1!$B:$B,LEVEL_2!$B52,LEVEL1!BJ:BJ)</f>
        <v>349315956</v>
      </c>
      <c r="AF52" s="368">
        <f t="shared" si="227"/>
        <v>23657.91230433789</v>
      </c>
      <c r="AG52" s="368">
        <f>SUMIF(LEVEL1!$B:$B,LEVEL_2!$B52,LEVEL1!BL:BL)</f>
        <v>375640284.25245237</v>
      </c>
      <c r="AH52" s="368">
        <f t="shared" si="228"/>
        <v>0</v>
      </c>
      <c r="AI52" s="368">
        <f>SUMIF(LEVEL1!$B:$B,LEVEL_2!$B52,LEVEL1!BN:BN)</f>
        <v>0</v>
      </c>
      <c r="AJ52" s="368">
        <f t="shared" si="229"/>
        <v>73414.843373355528</v>
      </c>
      <c r="AK52" s="368">
        <f t="shared" si="230"/>
        <v>1165680736.2524524</v>
      </c>
      <c r="AL52" s="368">
        <f t="shared" si="231"/>
        <v>10341.627154081229</v>
      </c>
      <c r="AM52" s="368">
        <f>SUMIF(LEVEL1!$B:$B,LEVEL_2!$B52,LEVEL1!BR:BR)</f>
        <v>164204335.26924744</v>
      </c>
      <c r="AN52" s="368">
        <f t="shared" si="232"/>
        <v>83756.470527436773</v>
      </c>
      <c r="AO52" s="368">
        <f t="shared" si="233"/>
        <v>1329885071.5216999</v>
      </c>
      <c r="AP52" s="368">
        <f t="shared" si="234"/>
        <v>0</v>
      </c>
      <c r="AQ52" s="369">
        <f>SUMIF(LEVEL1!$B:$B,LEVEL_2!$B52,LEVEL1!BX:BX)</f>
        <v>0</v>
      </c>
      <c r="AR52" s="370"/>
      <c r="AS52" s="370"/>
      <c r="AT52" s="370"/>
      <c r="AU52" s="370"/>
      <c r="AV52" s="367">
        <f t="shared" si="235"/>
        <v>12729.20679294707</v>
      </c>
      <c r="AW52" s="368">
        <f>SUMIF(LEVEL1!$B:$B,LEVEL_2!$B52,LEVEL1!CB:CB)</f>
        <v>202114320</v>
      </c>
      <c r="AX52" s="368">
        <f t="shared" si="236"/>
        <v>35000</v>
      </c>
      <c r="AY52" s="368">
        <f>SUMIF(LEVEL1!$B:$B,LEVEL_2!$B52,LEVEL1!CD:CD)</f>
        <v>555729930</v>
      </c>
      <c r="AZ52" s="368">
        <f t="shared" si="237"/>
        <v>0</v>
      </c>
      <c r="BA52" s="368">
        <f>SUMIF(LEVEL1!$B:$B,LEVEL_2!$B52,LEVEL1!CF:CF)</f>
        <v>0</v>
      </c>
      <c r="BB52" s="368">
        <f t="shared" si="238"/>
        <v>3500</v>
      </c>
      <c r="BC52" s="368">
        <f>SUMIF(LEVEL1!$B:$B,LEVEL_2!$B52,LEVEL1!CH:CH)</f>
        <v>55572993</v>
      </c>
      <c r="BD52" s="368">
        <f t="shared" si="239"/>
        <v>51229.206792947072</v>
      </c>
      <c r="BE52" s="368">
        <f t="shared" si="240"/>
        <v>813417243</v>
      </c>
      <c r="BF52" s="368">
        <f t="shared" si="241"/>
        <v>0</v>
      </c>
      <c r="BG52" s="368">
        <f>SUMIF(LEVEL1!$B:$B,LEVEL_2!$B52,LEVEL1!CL:CL)</f>
        <v>0</v>
      </c>
      <c r="BH52" s="368">
        <f t="shared" si="242"/>
        <v>51229.206792947072</v>
      </c>
      <c r="BI52" s="368">
        <f t="shared" si="243"/>
        <v>813417243</v>
      </c>
      <c r="BJ52" s="368">
        <f t="shared" si="244"/>
        <v>0</v>
      </c>
      <c r="BK52" s="369">
        <f>SUMIF(LEVEL1!$B:$B,LEVEL_2!$B52,LEVEL1!CX:CX)</f>
        <v>0</v>
      </c>
      <c r="BL52" s="370"/>
      <c r="BM52" s="370"/>
      <c r="BN52" s="370"/>
      <c r="BO52" s="370"/>
      <c r="BP52" s="367">
        <f t="shared" si="245"/>
        <v>13270.79320705293</v>
      </c>
      <c r="BQ52" s="368">
        <f>SUMIF(LEVEL1!$B:$B,LEVEL_2!$B52,LEVEL1!DB:DB)</f>
        <v>210713628</v>
      </c>
      <c r="BR52" s="368">
        <f t="shared" si="246"/>
        <v>38784.65534508822</v>
      </c>
      <c r="BS52" s="368">
        <f>SUMIF(LEVEL1!$B:$B,LEVEL_2!$B52,LEVEL1!DD:DD)</f>
        <v>615822680</v>
      </c>
      <c r="BT52" s="368">
        <f t="shared" si="247"/>
        <v>0</v>
      </c>
      <c r="BU52" s="368">
        <f>SUMIF(LEVEL1!$B:$B,LEVEL_2!$B52,LEVEL1!DF:DF)</f>
        <v>0</v>
      </c>
      <c r="BV52" s="368">
        <f t="shared" si="248"/>
        <v>10000</v>
      </c>
      <c r="BW52" s="368">
        <f>SUMIF(LEVEL1!$B:$B,LEVEL_2!$B52,LEVEL1!DH:DH)</f>
        <v>158779980</v>
      </c>
      <c r="BX52" s="368">
        <f t="shared" si="249"/>
        <v>62055.448552141148</v>
      </c>
      <c r="BY52" s="368">
        <f t="shared" si="250"/>
        <v>985316288</v>
      </c>
      <c r="BZ52" s="368">
        <f t="shared" si="251"/>
        <v>10627.615268442849</v>
      </c>
      <c r="CA52" s="368">
        <f>SUMIF(LEVEL1!$B:$B,LEVEL_2!$B52,LEVEL1!DL:DL)</f>
        <v>168745253.97710502</v>
      </c>
      <c r="CB52" s="368">
        <f t="shared" si="252"/>
        <v>72683.063820584008</v>
      </c>
      <c r="CC52" s="368">
        <f t="shared" si="253"/>
        <v>1154061541.9771051</v>
      </c>
      <c r="CD52" s="368">
        <f t="shared" si="254"/>
        <v>0</v>
      </c>
      <c r="CE52" s="369">
        <f>SUMIF(LEVEL1!$B:$B,LEVEL_2!$B52,LEVEL1!DR:DR)</f>
        <v>0</v>
      </c>
      <c r="CF52" s="370"/>
      <c r="CG52" s="370"/>
      <c r="CH52" s="370"/>
      <c r="CI52" s="370"/>
      <c r="CJ52" s="367">
        <f t="shared" si="255"/>
        <v>13784.655345088217</v>
      </c>
      <c r="CK52" s="368">
        <f>SUMIF(LEVEL1!$B:$B,LEVEL_2!$B52,LEVEL1!DV:DV)</f>
        <v>218872730</v>
      </c>
      <c r="CL52" s="368">
        <f t="shared" si="256"/>
        <v>48784.65534508822</v>
      </c>
      <c r="CM52" s="368">
        <f>SUMIF(LEVEL1!$B:$B,LEVEL_2!$B52,LEVEL1!DX:DX)</f>
        <v>774602660</v>
      </c>
      <c r="CN52" s="368">
        <f t="shared" si="257"/>
        <v>5000</v>
      </c>
      <c r="CO52" s="368">
        <f>SUMIF(LEVEL1!$B:$B,LEVEL_2!$B52,LEVEL1!DZ:DZ)</f>
        <v>79389990</v>
      </c>
      <c r="CP52" s="368">
        <f t="shared" si="258"/>
        <v>0</v>
      </c>
      <c r="CQ52" s="368">
        <f>SUMIF(LEVEL1!$B:$B,LEVEL_2!$B52,LEVEL1!EB:EB)</f>
        <v>0</v>
      </c>
      <c r="CR52" s="368">
        <f t="shared" si="259"/>
        <v>67569.31069017644</v>
      </c>
      <c r="CS52" s="368">
        <f t="shared" si="260"/>
        <v>1072865380</v>
      </c>
      <c r="CT52" s="368">
        <f t="shared" si="261"/>
        <v>12393.401506693572</v>
      </c>
      <c r="CU52" s="368">
        <f>SUMIF(LEVEL1!$B:$B,LEVEL_2!$B52,LEVEL1!EF:EF)</f>
        <v>196782404.33647752</v>
      </c>
      <c r="CV52" s="368">
        <f t="shared" si="262"/>
        <v>79962.712196870008</v>
      </c>
      <c r="CW52" s="368">
        <f t="shared" si="263"/>
        <v>1269647784.3364775</v>
      </c>
      <c r="CX52" s="368">
        <f t="shared" si="264"/>
        <v>0</v>
      </c>
      <c r="CY52" s="369">
        <f>SUMIF(LEVEL1!$B:$B,LEVEL_2!$B52,LEVEL1!EL:EL)</f>
        <v>0</v>
      </c>
      <c r="CZ52" s="370"/>
      <c r="DA52" s="370"/>
      <c r="DB52" s="370"/>
      <c r="DC52" s="370"/>
      <c r="DD52" s="367">
        <f t="shared" si="265"/>
        <v>30569.310690176433</v>
      </c>
      <c r="DE52" s="368">
        <f>SUMIF(LEVEL1!$B:$B,LEVEL_2!$B52,LEVEL1!EP:EP)</f>
        <v>485379454</v>
      </c>
      <c r="DF52" s="368">
        <f t="shared" si="266"/>
        <v>31298.517483123502</v>
      </c>
      <c r="DG52" s="368">
        <f>SUMIF(LEVEL1!$B:$B,LEVEL_2!$B52,LEVEL1!ER:ER)</f>
        <v>496957798</v>
      </c>
      <c r="DH52" s="368">
        <f t="shared" si="267"/>
        <v>117097.2363770294</v>
      </c>
      <c r="DI52" s="368">
        <f>SUMIF(LEVEL1!$B:$B,LEVEL_2!$B52,LEVEL1!ET:ET)</f>
        <v>1859269685</v>
      </c>
      <c r="DJ52" s="368">
        <f t="shared" si="268"/>
        <v>24976.068413662731</v>
      </c>
      <c r="DK52" s="368">
        <f>SUMIF(LEVEL1!$B:$B,LEVEL_2!$B52,LEVEL1!EV:EV)</f>
        <v>396569964.31999999</v>
      </c>
      <c r="DL52" s="368">
        <f t="shared" si="269"/>
        <v>203941.13296399207</v>
      </c>
      <c r="DM52" s="368">
        <f t="shared" si="270"/>
        <v>3238176901.3200002</v>
      </c>
      <c r="DN52" s="368">
        <f t="shared" si="271"/>
        <v>22351.051962477301</v>
      </c>
      <c r="DO52" s="368">
        <f>SUMIF(LEVEL1!$B:$B,LEVEL_2!$B52,LEVEL1!EZ:EZ)</f>
        <v>354889958.35811067</v>
      </c>
      <c r="DP52" s="368">
        <f t="shared" si="272"/>
        <v>226292.1849264694</v>
      </c>
      <c r="DQ52" s="368">
        <f t="shared" si="273"/>
        <v>3593066859.6781111</v>
      </c>
      <c r="DR52" s="368">
        <f t="shared" si="274"/>
        <v>0</v>
      </c>
      <c r="DS52" s="369">
        <f>SUMIF(LEVEL1!$B:$B,LEVEL_2!$B52,LEVEL1!FF:FF)</f>
        <v>0</v>
      </c>
      <c r="DT52" s="370"/>
      <c r="DU52" s="370"/>
      <c r="DV52" s="370"/>
      <c r="DW52" s="370"/>
      <c r="DX52" s="367">
        <f t="shared" si="275"/>
        <v>10465.248351838814</v>
      </c>
      <c r="DY52" s="368">
        <f>SUMIF(LEVEL1!$B:$B,LEVEL_2!$B52,LEVEL1!FJ:FJ)</f>
        <v>166167192.39999998</v>
      </c>
      <c r="DZ52" s="368">
        <f t="shared" si="276"/>
        <v>52326.241759194076</v>
      </c>
      <c r="EA52" s="368">
        <f>SUMIF(LEVEL1!$B:$B,LEVEL_2!$B52,LEVEL1!FL:FL)</f>
        <v>830835962</v>
      </c>
      <c r="EB52" s="368">
        <f t="shared" si="277"/>
        <v>3032.6241759194077</v>
      </c>
      <c r="EC52" s="368">
        <f>SUMIF(LEVEL1!$B:$B,LEVEL_2!$B52,LEVEL1!FN:FN)</f>
        <v>48152000.600000001</v>
      </c>
      <c r="ED52" s="368">
        <f t="shared" si="278"/>
        <v>3515.2031169168808</v>
      </c>
      <c r="EE52" s="368">
        <f>SUMIF(LEVEL1!$B:$B,LEVEL_2!$B52,LEVEL1!FP:FP)</f>
        <v>55814388.060000002</v>
      </c>
      <c r="EF52" s="368">
        <f t="shared" si="279"/>
        <v>69339.31740386918</v>
      </c>
      <c r="EG52" s="368">
        <f t="shared" si="280"/>
        <v>1100969543.0599999</v>
      </c>
      <c r="EH52" s="368">
        <f t="shared" si="281"/>
        <v>5545.372248470283</v>
      </c>
      <c r="EI52" s="368">
        <f>SUMIF(LEVEL1!$B:$B,LEVEL_2!$B52,LEVEL1!FT:FT)</f>
        <v>88049409.470466658</v>
      </c>
      <c r="EJ52" s="368">
        <f t="shared" si="282"/>
        <v>74884.689652339453</v>
      </c>
      <c r="EK52" s="368">
        <f t="shared" si="283"/>
        <v>1189018952.5304666</v>
      </c>
      <c r="EL52" s="368">
        <f t="shared" si="284"/>
        <v>0</v>
      </c>
      <c r="EM52" s="369">
        <f>SUMIF(LEVEL1!$B:$B,LEVEL_2!$B52,LEVEL1!FZ:FZ)</f>
        <v>0</v>
      </c>
      <c r="EN52" s="370"/>
      <c r="EO52" s="370"/>
      <c r="EP52" s="370"/>
      <c r="EQ52" s="370"/>
      <c r="ER52" s="367">
        <f t="shared" si="285"/>
        <v>24812.379621158791</v>
      </c>
      <c r="ES52" s="368">
        <f>SUMIF(LEVEL1!$B:$B,LEVEL_2!$B52,LEVEL1!GD:GD)</f>
        <v>393970914</v>
      </c>
      <c r="ET52" s="368">
        <f t="shared" si="286"/>
        <v>61951.00100151165</v>
      </c>
      <c r="EU52" s="368">
        <f>SUMIF(LEVEL1!$B:$B,LEVEL_2!$B52,LEVEL1!GF:GF)</f>
        <v>983657870</v>
      </c>
      <c r="EV52" s="368">
        <f t="shared" si="287"/>
        <v>0</v>
      </c>
      <c r="EW52" s="368">
        <f>SUMIF(LEVEL1!$B:$B,LEVEL_2!$B52,LEVEL1!GH:GH)</f>
        <v>0</v>
      </c>
      <c r="EX52" s="368">
        <f t="shared" si="288"/>
        <v>0</v>
      </c>
      <c r="EY52" s="368">
        <f>SUMIF(LEVEL1!$B:$B,LEVEL_2!$B52,LEVEL1!GJ:GJ)</f>
        <v>0</v>
      </c>
      <c r="EZ52" s="368">
        <f t="shared" si="289"/>
        <v>86763.380622670447</v>
      </c>
      <c r="FA52" s="368">
        <f t="shared" si="290"/>
        <v>1377628784</v>
      </c>
      <c r="FB52" s="368">
        <f t="shared" si="291"/>
        <v>15988.492981315479</v>
      </c>
      <c r="FC52" s="368">
        <f>SUMIF(LEVEL1!$B:$B,LEVEL_2!$B52,LEVEL1!GN:GN)</f>
        <v>253865259.58034122</v>
      </c>
      <c r="FD52" s="368">
        <f t="shared" si="292"/>
        <v>102751.87360398594</v>
      </c>
      <c r="FE52" s="368">
        <f t="shared" si="293"/>
        <v>1631494043.5803413</v>
      </c>
      <c r="FF52" s="368">
        <f t="shared" si="294"/>
        <v>0</v>
      </c>
      <c r="FG52" s="369">
        <f>SUMIF(LEVEL1!$B:$B,LEVEL_2!$B52,LEVEL1!GT:GT)</f>
        <v>0</v>
      </c>
      <c r="FH52" s="370"/>
      <c r="FI52" s="370"/>
      <c r="FJ52" s="370"/>
      <c r="FK52" s="370"/>
      <c r="FL52" s="367">
        <f t="shared" si="295"/>
        <v>63480.855484803556</v>
      </c>
      <c r="FM52" s="368">
        <f>SUMIF(LEVEL1!$B:$B,LEVEL_2!$B52,LEVEL1!GX:GX)</f>
        <v>1007948896.4259999</v>
      </c>
      <c r="FN52" s="368">
        <f t="shared" si="296"/>
        <v>58868.25920107733</v>
      </c>
      <c r="FO52" s="368">
        <f>SUMIF(LEVEL1!$B:$B,LEVEL_2!$B52,LEVEL1!GZ:GZ)</f>
        <v>934710101.85818744</v>
      </c>
      <c r="FP52" s="368">
        <f t="shared" si="297"/>
        <v>13159.933850791516</v>
      </c>
      <c r="FQ52" s="368">
        <f>SUMIF(LEVEL1!$B:$B,LEVEL_2!$B52,LEVEL1!HB:HB)</f>
        <v>208953403.36299998</v>
      </c>
      <c r="FR52" s="368">
        <f t="shared" si="298"/>
        <v>0</v>
      </c>
      <c r="FS52" s="368">
        <f>SUMIF(LEVEL1!$B:$B,LEVEL_2!$B52,LEVEL1!HD:HD)</f>
        <v>0</v>
      </c>
      <c r="FT52" s="368">
        <f t="shared" si="299"/>
        <v>135509.0485366724</v>
      </c>
      <c r="FU52" s="368">
        <f t="shared" si="300"/>
        <v>2151612401.6471872</v>
      </c>
      <c r="FV52" s="368">
        <f t="shared" si="301"/>
        <v>20700.344913702076</v>
      </c>
      <c r="FW52" s="368">
        <f>SUMIF(LEVEL1!$B:$B,LEVEL_2!$B52,LEVEL1!HH:HH)</f>
        <v>328680035.1390717</v>
      </c>
      <c r="FX52" s="368">
        <f t="shared" si="302"/>
        <v>156209.39345037445</v>
      </c>
      <c r="FY52" s="368">
        <f t="shared" si="303"/>
        <v>2480292436.7862587</v>
      </c>
      <c r="FZ52" s="368">
        <f t="shared" si="304"/>
        <v>0</v>
      </c>
      <c r="GA52" s="369">
        <f>SUMIF(LEVEL1!$B:$B,LEVEL_2!$B52,LEVEL1!HN:HN)</f>
        <v>0</v>
      </c>
      <c r="GB52" s="370"/>
      <c r="GC52" s="370"/>
      <c r="GD52" s="370"/>
      <c r="GE52" s="370"/>
      <c r="GF52" s="367">
        <f t="shared" si="305"/>
        <v>0</v>
      </c>
      <c r="GG52" s="368">
        <f>SUMIF(LEVEL1!$B:$B,LEVEL_2!$B52,LEVEL1!HR:HR)</f>
        <v>0</v>
      </c>
      <c r="GH52" s="368">
        <f t="shared" si="306"/>
        <v>0</v>
      </c>
      <c r="GI52" s="368">
        <f>SUMIF(LEVEL1!$B:$B,LEVEL_2!$B52,LEVEL1!HT:HT)</f>
        <v>0</v>
      </c>
      <c r="GJ52" s="368">
        <f t="shared" si="307"/>
        <v>0</v>
      </c>
      <c r="GK52" s="368">
        <f>SUMIF(LEVEL1!$B:$B,LEVEL_2!$B52,LEVEL1!HV:HV)</f>
        <v>0</v>
      </c>
      <c r="GL52" s="368">
        <f t="shared" si="308"/>
        <v>0</v>
      </c>
      <c r="GM52" s="368">
        <f>SUMIF(LEVEL1!$B:$B,LEVEL_2!$B52,LEVEL1!HX:HX)</f>
        <v>0</v>
      </c>
      <c r="GN52" s="368">
        <f t="shared" si="309"/>
        <v>0</v>
      </c>
      <c r="GO52" s="368">
        <f t="shared" si="310"/>
        <v>0</v>
      </c>
      <c r="GP52" s="368">
        <f t="shared" si="311"/>
        <v>0</v>
      </c>
      <c r="GQ52" s="368">
        <f>SUMIF(LEVEL1!$B:$B,LEVEL_2!$B52,LEVEL1!IB:IB)</f>
        <v>0</v>
      </c>
      <c r="GR52" s="368">
        <f t="shared" si="312"/>
        <v>0</v>
      </c>
      <c r="GS52" s="368">
        <f t="shared" si="313"/>
        <v>0</v>
      </c>
      <c r="GT52" s="368">
        <f t="shared" si="314"/>
        <v>0</v>
      </c>
      <c r="GU52" s="369">
        <f>SUMIF(LEVEL1!$B:$B,LEVEL_2!$B52,LEVEL1!IH:IH)</f>
        <v>0</v>
      </c>
      <c r="GV52" s="370"/>
      <c r="GW52" s="370"/>
      <c r="GX52" s="370"/>
      <c r="GY52" s="370"/>
      <c r="GZ52" s="367">
        <f t="shared" si="315"/>
        <v>0</v>
      </c>
      <c r="HA52" s="368">
        <f>SUMIF(LEVEL1!$B:$B,LEVEL_2!$B52,LEVEL1!IL:IL)</f>
        <v>0</v>
      </c>
      <c r="HB52" s="368">
        <f t="shared" si="316"/>
        <v>0</v>
      </c>
      <c r="HC52" s="368">
        <f>SUMIF(LEVEL1!$B:$B,LEVEL_2!$B52,LEVEL1!IN:IN)</f>
        <v>0</v>
      </c>
      <c r="HD52" s="368">
        <f t="shared" si="317"/>
        <v>0</v>
      </c>
      <c r="HE52" s="368">
        <f>SUMIF(LEVEL1!$B:$B,LEVEL_2!$B52,LEVEL1!IP:IP)</f>
        <v>0</v>
      </c>
      <c r="HF52" s="368">
        <f t="shared" si="318"/>
        <v>0</v>
      </c>
      <c r="HG52" s="368">
        <f>SUMIF(LEVEL1!$B:$B,LEVEL_2!$B52,LEVEL1!IR:IR)</f>
        <v>0</v>
      </c>
      <c r="HH52" s="368">
        <f t="shared" si="319"/>
        <v>0</v>
      </c>
      <c r="HI52" s="368">
        <f t="shared" si="320"/>
        <v>0</v>
      </c>
      <c r="HJ52" s="368">
        <f t="shared" si="321"/>
        <v>0</v>
      </c>
      <c r="HK52" s="368">
        <f>SUMIF(LEVEL1!$B:$B,LEVEL_2!$B52,LEVEL1!IV:IV)</f>
        <v>0</v>
      </c>
      <c r="HL52" s="368">
        <f t="shared" si="322"/>
        <v>0</v>
      </c>
      <c r="HM52" s="368">
        <f t="shared" si="323"/>
        <v>0</v>
      </c>
      <c r="HN52" s="368">
        <f t="shared" si="324"/>
        <v>0</v>
      </c>
      <c r="HO52" s="369">
        <f>SUMIF(LEVEL1!$B:$B,LEVEL_2!$B52,LEVEL1!JB:JB)</f>
        <v>0</v>
      </c>
      <c r="HP52" s="370"/>
      <c r="HQ52" s="370"/>
      <c r="HR52" s="370"/>
      <c r="HS52" s="370"/>
      <c r="HT52" s="367">
        <f t="shared" si="325"/>
        <v>0</v>
      </c>
      <c r="HU52" s="368">
        <f>SUMIF(LEVEL1!$B:$B,LEVEL_2!$B52,LEVEL1!JF:JF)</f>
        <v>0</v>
      </c>
      <c r="HV52" s="368">
        <f t="shared" si="326"/>
        <v>0</v>
      </c>
      <c r="HW52" s="368">
        <f>SUMIF(LEVEL1!$B:$B,LEVEL_2!$B52,LEVEL1!JH:JH)</f>
        <v>0</v>
      </c>
      <c r="HX52" s="368">
        <f t="shared" si="327"/>
        <v>0</v>
      </c>
      <c r="HY52" s="368">
        <f>SUMIF(LEVEL1!$B:$B,LEVEL_2!$B52,LEVEL1!JJ:JJ)</f>
        <v>0</v>
      </c>
      <c r="HZ52" s="368">
        <f t="shared" si="328"/>
        <v>0</v>
      </c>
      <c r="IA52" s="368">
        <f>SUMIF(LEVEL1!$B:$B,LEVEL_2!$B52,LEVEL1!JL:JL)</f>
        <v>0</v>
      </c>
      <c r="IB52" s="368">
        <f t="shared" si="329"/>
        <v>0</v>
      </c>
      <c r="IC52" s="368">
        <f t="shared" si="330"/>
        <v>0</v>
      </c>
      <c r="ID52" s="368">
        <f t="shared" si="331"/>
        <v>0</v>
      </c>
      <c r="IE52" s="368">
        <f>SUMIF(LEVEL1!$B:$B,LEVEL_2!$B52,LEVEL1!JP:JP)</f>
        <v>0</v>
      </c>
      <c r="IF52" s="368">
        <f t="shared" si="332"/>
        <v>0</v>
      </c>
      <c r="IG52" s="368">
        <f t="shared" si="333"/>
        <v>0</v>
      </c>
      <c r="IH52" s="368">
        <f t="shared" si="334"/>
        <v>0</v>
      </c>
      <c r="II52" s="369">
        <f>SUMIF(LEVEL1!$B:$B,LEVEL_2!$B52,LEVEL1!JV:JV)</f>
        <v>0</v>
      </c>
      <c r="IJ52" s="370"/>
      <c r="IK52" s="370"/>
      <c r="IL52" s="370"/>
      <c r="IM52" s="370"/>
      <c r="IN52" s="367">
        <f t="shared" si="335"/>
        <v>0</v>
      </c>
      <c r="IO52" s="368">
        <f>SUMIF(LEVEL1!$B:$B,LEVEL_2!$B52,LEVEL1!JZ:JZ)</f>
        <v>0</v>
      </c>
      <c r="IP52" s="368">
        <f t="shared" si="336"/>
        <v>0</v>
      </c>
      <c r="IQ52" s="368">
        <f>SUMIF(LEVEL1!$B:$B,LEVEL_2!$B52,LEVEL1!KB:KB)</f>
        <v>0</v>
      </c>
      <c r="IR52" s="368">
        <f t="shared" si="337"/>
        <v>0</v>
      </c>
      <c r="IS52" s="368">
        <f>SUMIF(LEVEL1!$B:$B,LEVEL_2!$B52,LEVEL1!KD:KD)</f>
        <v>0</v>
      </c>
      <c r="IT52" s="368">
        <f t="shared" si="338"/>
        <v>0</v>
      </c>
      <c r="IU52" s="368">
        <f>SUMIF(LEVEL1!$B:$B,LEVEL_2!$B52,LEVEL1!KF:KF)</f>
        <v>0</v>
      </c>
      <c r="IV52" s="368">
        <f t="shared" si="339"/>
        <v>0</v>
      </c>
      <c r="IW52" s="368">
        <f t="shared" si="340"/>
        <v>0</v>
      </c>
      <c r="IX52" s="368">
        <f t="shared" si="341"/>
        <v>0</v>
      </c>
      <c r="IY52" s="368">
        <f>SUMIF(LEVEL1!$B:$B,LEVEL_2!$B52,LEVEL1!KJ:KJ)</f>
        <v>0</v>
      </c>
      <c r="IZ52" s="368">
        <f t="shared" si="342"/>
        <v>0</v>
      </c>
      <c r="JA52" s="368">
        <f t="shared" si="343"/>
        <v>0</v>
      </c>
      <c r="JB52" s="368">
        <f t="shared" si="344"/>
        <v>0</v>
      </c>
      <c r="JC52" s="369">
        <f>SUMIF(LEVEL1!$B:$B,LEVEL_2!$B52,LEVEL1!KP:KP)</f>
        <v>0</v>
      </c>
      <c r="JD52" s="370"/>
      <c r="JE52" s="370"/>
      <c r="JF52" s="370"/>
      <c r="JG52" s="370"/>
      <c r="JH52" s="367">
        <f t="shared" si="345"/>
        <v>0</v>
      </c>
      <c r="JI52" s="368">
        <f>SUMIF(LEVEL1!$B:$B,LEVEL_2!$B52,LEVEL1!KT:KT)</f>
        <v>0</v>
      </c>
      <c r="JJ52" s="368">
        <f t="shared" si="346"/>
        <v>0</v>
      </c>
      <c r="JK52" s="368">
        <f>SUMIF(LEVEL1!$B:$B,LEVEL_2!$B52,LEVEL1!KV:KV)</f>
        <v>0</v>
      </c>
      <c r="JL52" s="368">
        <f t="shared" si="347"/>
        <v>0</v>
      </c>
      <c r="JM52" s="368">
        <f>SUMIF(LEVEL1!$B:$B,LEVEL_2!$B52,LEVEL1!KX:KX)</f>
        <v>0</v>
      </c>
      <c r="JN52" s="368">
        <f t="shared" si="348"/>
        <v>0</v>
      </c>
      <c r="JO52" s="368">
        <f>SUMIF(LEVEL1!$B:$B,LEVEL_2!$B52,LEVEL1!KZ:KZ)</f>
        <v>0</v>
      </c>
      <c r="JP52" s="368">
        <f t="shared" si="349"/>
        <v>0</v>
      </c>
      <c r="JQ52" s="368">
        <f t="shared" si="350"/>
        <v>0</v>
      </c>
      <c r="JR52" s="368">
        <f t="shared" si="351"/>
        <v>0</v>
      </c>
      <c r="JS52" s="368">
        <f>SUMIF(LEVEL1!$B:$B,LEVEL_2!$B52,LEVEL1!LD:LD)</f>
        <v>0</v>
      </c>
      <c r="JT52" s="368">
        <f t="shared" si="352"/>
        <v>0</v>
      </c>
      <c r="JU52" s="368">
        <f t="shared" si="353"/>
        <v>0</v>
      </c>
      <c r="JV52" s="368">
        <f t="shared" si="354"/>
        <v>0</v>
      </c>
      <c r="JW52" s="369">
        <f>SUMIF(LEVEL1!$B:$B,LEVEL_2!$B52,LEVEL1!LJ:LJ)</f>
        <v>0</v>
      </c>
      <c r="JX52" s="370"/>
      <c r="JY52" s="370"/>
      <c r="JZ52" s="370"/>
      <c r="KA52" s="370"/>
      <c r="KB52" s="367">
        <f t="shared" si="355"/>
        <v>0</v>
      </c>
      <c r="KC52" s="368">
        <f>SUMIF(LEVEL1!$B:$B,LEVEL_2!$B52,LEVEL1!LN:LN)</f>
        <v>0</v>
      </c>
      <c r="KD52" s="368">
        <f t="shared" si="356"/>
        <v>0</v>
      </c>
      <c r="KE52" s="368">
        <f>SUMIF(LEVEL1!$B:$B,LEVEL_2!$B52,LEVEL1!LP:LP)</f>
        <v>0</v>
      </c>
      <c r="KF52" s="368">
        <f t="shared" si="357"/>
        <v>0</v>
      </c>
      <c r="KG52" s="368">
        <f>SUMIF(LEVEL1!$B:$B,LEVEL_2!$B52,LEVEL1!LR:LR)</f>
        <v>0</v>
      </c>
      <c r="KH52" s="368">
        <f t="shared" si="358"/>
        <v>0</v>
      </c>
      <c r="KI52" s="368">
        <f>SUMIF(LEVEL1!$B:$B,LEVEL_2!$B52,LEVEL1!LT:LT)</f>
        <v>0</v>
      </c>
      <c r="KJ52" s="368">
        <f t="shared" si="359"/>
        <v>0</v>
      </c>
      <c r="KK52" s="368">
        <f t="shared" si="360"/>
        <v>0</v>
      </c>
      <c r="KL52" s="368">
        <f t="shared" si="361"/>
        <v>0</v>
      </c>
      <c r="KM52" s="368">
        <f>SUMIF(LEVEL1!$B:$B,LEVEL_2!$B52,LEVEL1!LX:LX)</f>
        <v>0</v>
      </c>
      <c r="KN52" s="368">
        <f t="shared" si="362"/>
        <v>0</v>
      </c>
      <c r="KO52" s="368">
        <f t="shared" si="363"/>
        <v>0</v>
      </c>
      <c r="KP52" s="368">
        <f t="shared" si="364"/>
        <v>0</v>
      </c>
      <c r="KQ52" s="369">
        <f>SUMIF(LEVEL1!$B:$B,LEVEL_2!$B52,LEVEL1!MD:MD)</f>
        <v>0</v>
      </c>
      <c r="KR52" s="370"/>
      <c r="KS52" s="370"/>
      <c r="KT52" s="370"/>
      <c r="KU52" s="370"/>
      <c r="KV52" s="367">
        <f t="shared" si="365"/>
        <v>0</v>
      </c>
      <c r="KW52" s="368">
        <f>SUMIF(LEVEL1!$B:$B,LEVEL_2!$B52,LEVEL1!MH:MH)</f>
        <v>0</v>
      </c>
      <c r="KX52" s="368">
        <f t="shared" si="366"/>
        <v>0</v>
      </c>
      <c r="KY52" s="368">
        <f>SUMIF(LEVEL1!$B:$B,LEVEL_2!$B52,LEVEL1!MJ:MJ)</f>
        <v>0</v>
      </c>
      <c r="KZ52" s="368">
        <f t="shared" si="367"/>
        <v>0</v>
      </c>
      <c r="LA52" s="368">
        <f>SUMIF(LEVEL1!$B:$B,LEVEL_2!$B52,LEVEL1!ML:ML)</f>
        <v>0</v>
      </c>
      <c r="LB52" s="368">
        <f t="shared" si="368"/>
        <v>0</v>
      </c>
      <c r="LC52" s="368">
        <f>SUMIF(LEVEL1!$B:$B,LEVEL_2!$B52,LEVEL1!MN:MN)</f>
        <v>0</v>
      </c>
      <c r="LD52" s="368">
        <f t="shared" si="369"/>
        <v>0</v>
      </c>
      <c r="LE52" s="368">
        <f t="shared" si="370"/>
        <v>0</v>
      </c>
      <c r="LF52" s="368">
        <f t="shared" si="371"/>
        <v>0</v>
      </c>
      <c r="LG52" s="368">
        <f>SUMIF(LEVEL1!$B:$B,LEVEL_2!$B52,LEVEL1!MR:MR)</f>
        <v>0</v>
      </c>
      <c r="LH52" s="368">
        <f t="shared" si="372"/>
        <v>0</v>
      </c>
      <c r="LI52" s="368">
        <f t="shared" si="373"/>
        <v>0</v>
      </c>
      <c r="LJ52" s="368">
        <f t="shared" si="374"/>
        <v>0</v>
      </c>
      <c r="LK52" s="369">
        <f>SUMIF(LEVEL1!$B:$B,LEVEL_2!$B52,LEVEL1!MX:MX)</f>
        <v>0</v>
      </c>
      <c r="LL52" s="370"/>
      <c r="LM52" s="370"/>
      <c r="LN52" s="370"/>
      <c r="LO52" s="370"/>
      <c r="LP52" s="367">
        <f t="shared" si="375"/>
        <v>0</v>
      </c>
      <c r="LQ52" s="368">
        <f>SUMIF(LEVEL1!$B:$B,LEVEL_2!$B52,LEVEL1!NB:NB)</f>
        <v>0</v>
      </c>
      <c r="LR52" s="368">
        <f t="shared" si="376"/>
        <v>0</v>
      </c>
      <c r="LS52" s="368">
        <f>SUMIF(LEVEL1!$B:$B,LEVEL_2!$B52,LEVEL1!ND:ND)</f>
        <v>0</v>
      </c>
      <c r="LT52" s="368">
        <f t="shared" si="377"/>
        <v>0</v>
      </c>
      <c r="LU52" s="368">
        <f>SUMIF(LEVEL1!$B:$B,LEVEL_2!$B52,LEVEL1!NF:NF)</f>
        <v>0</v>
      </c>
      <c r="LV52" s="368">
        <f t="shared" si="378"/>
        <v>0</v>
      </c>
      <c r="LW52" s="368">
        <f>SUMIF(LEVEL1!$B:$B,LEVEL_2!$B52,LEVEL1!NH:NH)</f>
        <v>0</v>
      </c>
      <c r="LX52" s="368">
        <f t="shared" si="379"/>
        <v>0</v>
      </c>
      <c r="LY52" s="368">
        <f t="shared" si="380"/>
        <v>0</v>
      </c>
      <c r="LZ52" s="368">
        <f t="shared" si="381"/>
        <v>0</v>
      </c>
      <c r="MA52" s="368">
        <f>SUMIF(LEVEL1!$B:$B,LEVEL_2!$B52,LEVEL1!NL:NL)</f>
        <v>0</v>
      </c>
      <c r="MB52" s="368">
        <f t="shared" si="382"/>
        <v>0</v>
      </c>
      <c r="MC52" s="368">
        <f t="shared" si="383"/>
        <v>0</v>
      </c>
      <c r="MD52" s="368">
        <f t="shared" si="384"/>
        <v>0</v>
      </c>
      <c r="ME52" s="369">
        <f>SUMIF(LEVEL1!$B:$B,LEVEL_2!$B52,LEVEL1!NR:NR)</f>
        <v>0</v>
      </c>
      <c r="MF52" s="370"/>
      <c r="MG52" s="370"/>
      <c r="MH52" s="370"/>
      <c r="MI52" s="370"/>
      <c r="MJ52" s="367">
        <f t="shared" si="385"/>
        <v>0</v>
      </c>
      <c r="MK52" s="368">
        <f>SUMIF(LEVEL1!$B:$B,LEVEL_2!$B52,LEVEL1!NV:NV)</f>
        <v>0</v>
      </c>
      <c r="ML52" s="368">
        <f t="shared" si="386"/>
        <v>0</v>
      </c>
      <c r="MM52" s="368">
        <f>SUMIF(LEVEL1!$B:$B,LEVEL_2!$B52,LEVEL1!NX:NX)</f>
        <v>0</v>
      </c>
      <c r="MN52" s="368">
        <f t="shared" si="387"/>
        <v>0</v>
      </c>
      <c r="MO52" s="368">
        <f>SUMIF(LEVEL1!$B:$B,LEVEL_2!$B52,LEVEL1!NZ:NZ)</f>
        <v>0</v>
      </c>
      <c r="MP52" s="368">
        <f t="shared" si="388"/>
        <v>0</v>
      </c>
      <c r="MQ52" s="368">
        <f>SUMIF(LEVEL1!$B:$B,LEVEL_2!$B52,LEVEL1!OB:OB)</f>
        <v>0</v>
      </c>
      <c r="MR52" s="368">
        <f t="shared" si="389"/>
        <v>0</v>
      </c>
      <c r="MS52" s="368">
        <f t="shared" si="390"/>
        <v>0</v>
      </c>
      <c r="MT52" s="368">
        <f t="shared" si="391"/>
        <v>0</v>
      </c>
      <c r="MU52" s="368">
        <f>SUMIF(LEVEL1!$B:$B,LEVEL_2!$B52,LEVEL1!OF:OF)</f>
        <v>0</v>
      </c>
      <c r="MV52" s="368">
        <f t="shared" si="392"/>
        <v>0</v>
      </c>
      <c r="MW52" s="368">
        <f t="shared" si="393"/>
        <v>0</v>
      </c>
      <c r="MX52" s="368">
        <f t="shared" si="394"/>
        <v>0</v>
      </c>
      <c r="MY52" s="369">
        <f>SUMIF(LEVEL1!$B:$B,LEVEL_2!$B52,LEVEL1!OL:OL)</f>
        <v>0</v>
      </c>
      <c r="MZ52" s="370"/>
      <c r="NA52" s="370"/>
      <c r="NB52" s="370"/>
      <c r="NC52" s="370"/>
      <c r="ND52" s="367">
        <f t="shared" si="395"/>
        <v>0</v>
      </c>
      <c r="NE52" s="368">
        <f>SUMIF(LEVEL1!$B:$B,LEVEL_2!$B52,LEVEL1!OP:OP)</f>
        <v>0</v>
      </c>
      <c r="NF52" s="368">
        <f t="shared" si="396"/>
        <v>0</v>
      </c>
      <c r="NG52" s="368">
        <f>SUMIF(LEVEL1!$B:$B,LEVEL_2!$B52,LEVEL1!OR:OR)</f>
        <v>0</v>
      </c>
      <c r="NH52" s="368">
        <f t="shared" si="397"/>
        <v>0</v>
      </c>
      <c r="NI52" s="368">
        <f>SUMIF(LEVEL1!$B:$B,LEVEL_2!$B52,LEVEL1!OT:OT)</f>
        <v>0</v>
      </c>
      <c r="NJ52" s="368">
        <f t="shared" si="398"/>
        <v>0</v>
      </c>
      <c r="NK52" s="368">
        <f>SUMIF(LEVEL1!$B:$B,LEVEL_2!$B52,LEVEL1!OV:OV)</f>
        <v>0</v>
      </c>
      <c r="NL52" s="368">
        <f t="shared" si="399"/>
        <v>0</v>
      </c>
      <c r="NM52" s="368">
        <f t="shared" si="400"/>
        <v>0</v>
      </c>
      <c r="NN52" s="368">
        <f t="shared" si="401"/>
        <v>0</v>
      </c>
      <c r="NO52" s="368">
        <f>SUMIF(LEVEL1!$B:$B,LEVEL_2!$B52,LEVEL1!OZ:OZ)</f>
        <v>0</v>
      </c>
      <c r="NP52" s="368">
        <f t="shared" si="402"/>
        <v>0</v>
      </c>
      <c r="NQ52" s="368">
        <f t="shared" si="403"/>
        <v>0</v>
      </c>
      <c r="NR52" s="368">
        <f t="shared" si="404"/>
        <v>0</v>
      </c>
      <c r="NS52" s="369">
        <f>SUMIF(LEVEL1!$B:$B,LEVEL_2!$B52,LEVEL1!PF:PF)</f>
        <v>0</v>
      </c>
      <c r="NT52" s="370"/>
      <c r="NU52" s="370"/>
      <c r="NV52" s="370"/>
      <c r="NW52" s="370"/>
      <c r="NX52" s="367">
        <f t="shared" si="405"/>
        <v>0</v>
      </c>
      <c r="NY52" s="368">
        <f>SUMIF(LEVEL1!$B:$B,LEVEL_2!$B52,LEVEL1!PJ:PJ)</f>
        <v>0</v>
      </c>
      <c r="NZ52" s="368">
        <f t="shared" si="406"/>
        <v>0</v>
      </c>
      <c r="OA52" s="368">
        <f>SUMIF(LEVEL1!$B:$B,LEVEL_2!$B52,LEVEL1!PL:PL)</f>
        <v>0</v>
      </c>
      <c r="OB52" s="368">
        <f t="shared" si="407"/>
        <v>0</v>
      </c>
      <c r="OC52" s="368">
        <f>SUMIF(LEVEL1!$B:$B,LEVEL_2!$B52,LEVEL1!PN:PN)</f>
        <v>0</v>
      </c>
      <c r="OD52" s="368">
        <f t="shared" si="408"/>
        <v>0</v>
      </c>
      <c r="OE52" s="368">
        <f>SUMIF(LEVEL1!$B:$B,LEVEL_2!$B52,LEVEL1!PP:PP)</f>
        <v>0</v>
      </c>
      <c r="OF52" s="368">
        <f t="shared" si="409"/>
        <v>0</v>
      </c>
      <c r="OG52" s="368">
        <f t="shared" si="410"/>
        <v>0</v>
      </c>
      <c r="OH52" s="368">
        <f t="shared" si="411"/>
        <v>0</v>
      </c>
      <c r="OI52" s="368">
        <f>SUMIF(LEVEL1!$B:$B,LEVEL_2!$B52,LEVEL1!PT:PT)</f>
        <v>0</v>
      </c>
      <c r="OJ52" s="368">
        <f t="shared" si="412"/>
        <v>0</v>
      </c>
      <c r="OK52" s="368">
        <f t="shared" si="413"/>
        <v>0</v>
      </c>
      <c r="OL52" s="368">
        <f t="shared" si="414"/>
        <v>0</v>
      </c>
      <c r="OM52" s="369">
        <f>SUMIF(LEVEL1!$B:$B,LEVEL_2!$B52,LEVEL1!PZ:PZ)</f>
        <v>0</v>
      </c>
      <c r="ON52" s="370"/>
      <c r="OO52" s="370"/>
      <c r="OP52" s="370"/>
      <c r="OQ52" s="370"/>
      <c r="OR52" s="367">
        <f t="shared" si="415"/>
        <v>0</v>
      </c>
      <c r="OS52" s="368">
        <f>SUMIF(LEVEL1!$B:$B,LEVEL_2!$B52,LEVEL1!QD:QD)</f>
        <v>0</v>
      </c>
      <c r="OT52" s="368">
        <f t="shared" si="416"/>
        <v>0</v>
      </c>
      <c r="OU52" s="368">
        <f>SUMIF(LEVEL1!$B:$B,LEVEL_2!$B52,LEVEL1!QF:QF)</f>
        <v>0</v>
      </c>
      <c r="OV52" s="368">
        <f t="shared" si="417"/>
        <v>0</v>
      </c>
      <c r="OW52" s="368">
        <f>SUMIF(LEVEL1!$B:$B,LEVEL_2!$B52,LEVEL1!QH:QH)</f>
        <v>0</v>
      </c>
      <c r="OX52" s="368">
        <f t="shared" si="418"/>
        <v>0</v>
      </c>
      <c r="OY52" s="368">
        <f>SUMIF(LEVEL1!$B:$B,LEVEL_2!$B52,LEVEL1!QJ:QJ)</f>
        <v>0</v>
      </c>
      <c r="OZ52" s="368">
        <f t="shared" si="419"/>
        <v>0</v>
      </c>
      <c r="PA52" s="368">
        <f t="shared" si="420"/>
        <v>0</v>
      </c>
      <c r="PB52" s="368">
        <f t="shared" si="421"/>
        <v>0</v>
      </c>
      <c r="PC52" s="368">
        <f>SUMIF(LEVEL1!$B:$B,LEVEL_2!$B52,LEVEL1!QN:QN)</f>
        <v>0</v>
      </c>
      <c r="PD52" s="368">
        <f t="shared" si="422"/>
        <v>0</v>
      </c>
      <c r="PE52" s="368">
        <f t="shared" si="423"/>
        <v>0</v>
      </c>
      <c r="PF52" s="368">
        <f t="shared" si="424"/>
        <v>0</v>
      </c>
      <c r="PG52" s="369">
        <f>SUMIF(LEVEL1!$B:$B,LEVEL_2!$B52,LEVEL1!QT:QT)</f>
        <v>0</v>
      </c>
    </row>
    <row r="53" spans="2:423" s="282" customFormat="1" ht="24.75" hidden="1" customHeight="1" outlineLevel="1">
      <c r="B53" s="361" t="s">
        <v>104</v>
      </c>
      <c r="C53" s="362" t="s">
        <v>105</v>
      </c>
      <c r="D53" s="363"/>
      <c r="E53" s="364"/>
      <c r="F53" s="365" t="s">
        <v>106</v>
      </c>
      <c r="G53" s="366">
        <f>SUMIF(LEVEL1!$A:$A,LEVEL_2!$B53,LEVEL1!$I:$I)</f>
        <v>722.04180199999996</v>
      </c>
      <c r="H53" s="367">
        <f t="shared" si="218"/>
        <v>750000</v>
      </c>
      <c r="I53" s="368">
        <f>SUMIF(LEVEL1!$B:$B,LEVEL_2!$B53,LEVEL1!AI:AI)</f>
        <v>541531351.5</v>
      </c>
      <c r="J53" s="368">
        <f t="shared" si="218"/>
        <v>650000</v>
      </c>
      <c r="K53" s="368">
        <f>SUMIF(LEVEL1!$B:$B,LEVEL_2!$B53,LEVEL1!AK:AK)</f>
        <v>469327171.29999995</v>
      </c>
      <c r="L53" s="368">
        <f t="shared" si="219"/>
        <v>0</v>
      </c>
      <c r="M53" s="368">
        <f>SUMIF(LEVEL1!$B:$B,LEVEL_2!$B53,LEVEL1!AM:AM)</f>
        <v>0</v>
      </c>
      <c r="N53" s="368">
        <f t="shared" si="220"/>
        <v>50000.000000000007</v>
      </c>
      <c r="O53" s="368">
        <f>SUMIF(LEVEL1!$B:$B,LEVEL_2!$B53,LEVEL1!AO:AO)</f>
        <v>36102090.100000001</v>
      </c>
      <c r="P53" s="368">
        <f t="shared" si="220"/>
        <v>1450000</v>
      </c>
      <c r="Q53" s="368">
        <f t="shared" si="221"/>
        <v>1046960612.9</v>
      </c>
      <c r="R53" s="368">
        <f t="shared" si="222"/>
        <v>225685.94375000003</v>
      </c>
      <c r="S53" s="368">
        <f>SUMIF(LEVEL1!$B:$B,LEVEL_2!$B53,LEVEL1!AS:AS)</f>
        <v>162954685.51132065</v>
      </c>
      <c r="T53" s="368">
        <f t="shared" si="222"/>
        <v>1675685.9437500001</v>
      </c>
      <c r="U53" s="368">
        <f t="shared" si="223"/>
        <v>1209915298.4113207</v>
      </c>
      <c r="V53" s="368">
        <f t="shared" si="224"/>
        <v>0</v>
      </c>
      <c r="W53" s="369">
        <f>SUMIF(LEVEL1!$B:$B,LEVEL_2!$B53,LEVEL1!BD:BD)</f>
        <v>0</v>
      </c>
      <c r="X53" s="370"/>
      <c r="Y53" s="370"/>
      <c r="Z53" s="370"/>
      <c r="AA53" s="370"/>
      <c r="AB53" s="367">
        <f t="shared" si="225"/>
        <v>729750</v>
      </c>
      <c r="AC53" s="368">
        <f>SUMIF(LEVEL1!$B:$B,LEVEL_2!$B53,LEVEL1!BH:BH)</f>
        <v>526910005.00949997</v>
      </c>
      <c r="AD53" s="368">
        <f t="shared" si="226"/>
        <v>455000</v>
      </c>
      <c r="AE53" s="368">
        <f>SUMIF(LEVEL1!$B:$B,LEVEL_2!$B53,LEVEL1!BJ:BJ)</f>
        <v>328529019.90999997</v>
      </c>
      <c r="AF53" s="368">
        <f t="shared" si="227"/>
        <v>268212.40997888794</v>
      </c>
      <c r="AG53" s="368">
        <f>SUMIF(LEVEL1!$B:$B,LEVEL_2!$B53,LEVEL1!BL:BL)</f>
        <v>193660571.81991902</v>
      </c>
      <c r="AH53" s="368">
        <f t="shared" si="228"/>
        <v>0</v>
      </c>
      <c r="AI53" s="368">
        <f>SUMIF(LEVEL1!$B:$B,LEVEL_2!$B53,LEVEL1!BN:BN)</f>
        <v>0</v>
      </c>
      <c r="AJ53" s="368">
        <f t="shared" si="229"/>
        <v>1452962.4099788878</v>
      </c>
      <c r="AK53" s="368">
        <f t="shared" si="230"/>
        <v>1049099596.7394189</v>
      </c>
      <c r="AL53" s="368">
        <f t="shared" si="231"/>
        <v>206725.40564538888</v>
      </c>
      <c r="AM53" s="368">
        <f>SUMIF(LEVEL1!$B:$B,LEVEL_2!$B53,LEVEL1!BR:BR)</f>
        <v>149264384.41137755</v>
      </c>
      <c r="AN53" s="368">
        <f t="shared" si="232"/>
        <v>1659687.8156242766</v>
      </c>
      <c r="AO53" s="368">
        <f t="shared" si="233"/>
        <v>1198363981.1507964</v>
      </c>
      <c r="AP53" s="368">
        <f t="shared" si="234"/>
        <v>0</v>
      </c>
      <c r="AQ53" s="369">
        <f>SUMIF(LEVEL1!$B:$B,LEVEL_2!$B53,LEVEL1!BX:BX)</f>
        <v>0</v>
      </c>
      <c r="AR53" s="370"/>
      <c r="AS53" s="370"/>
      <c r="AT53" s="370"/>
      <c r="AU53" s="370"/>
      <c r="AV53" s="367">
        <f t="shared" si="235"/>
        <v>1167000</v>
      </c>
      <c r="AW53" s="368">
        <f>SUMIF(LEVEL1!$B:$B,LEVEL_2!$B53,LEVEL1!CB:CB)</f>
        <v>842622782.9339999</v>
      </c>
      <c r="AX53" s="368">
        <f t="shared" si="236"/>
        <v>600000</v>
      </c>
      <c r="AY53" s="368">
        <f>SUMIF(LEVEL1!$B:$B,LEVEL_2!$B53,LEVEL1!CD:CD)</f>
        <v>433225081.19999999</v>
      </c>
      <c r="AZ53" s="368">
        <f t="shared" si="237"/>
        <v>0</v>
      </c>
      <c r="BA53" s="368">
        <f>SUMIF(LEVEL1!$B:$B,LEVEL_2!$B53,LEVEL1!CF:CF)</f>
        <v>0</v>
      </c>
      <c r="BB53" s="368">
        <f t="shared" si="238"/>
        <v>130000</v>
      </c>
      <c r="BC53" s="368">
        <f>SUMIF(LEVEL1!$B:$B,LEVEL_2!$B53,LEVEL1!CH:CH)</f>
        <v>93865434.25999999</v>
      </c>
      <c r="BD53" s="368">
        <f t="shared" si="239"/>
        <v>1896999.9999999998</v>
      </c>
      <c r="BE53" s="368">
        <f t="shared" si="240"/>
        <v>1369713298.3939998</v>
      </c>
      <c r="BF53" s="368">
        <f t="shared" si="241"/>
        <v>0</v>
      </c>
      <c r="BG53" s="368">
        <f>SUMIF(LEVEL1!$B:$B,LEVEL_2!$B53,LEVEL1!CL:CL)</f>
        <v>0</v>
      </c>
      <c r="BH53" s="368">
        <f t="shared" si="242"/>
        <v>1896999.9999999998</v>
      </c>
      <c r="BI53" s="368">
        <f t="shared" si="243"/>
        <v>1369713298.3939998</v>
      </c>
      <c r="BJ53" s="368">
        <f t="shared" si="244"/>
        <v>0</v>
      </c>
      <c r="BK53" s="369">
        <f>SUMIF(LEVEL1!$B:$B,LEVEL_2!$B53,LEVEL1!CX:CX)</f>
        <v>0</v>
      </c>
      <c r="BL53" s="370"/>
      <c r="BM53" s="370"/>
      <c r="BN53" s="370"/>
      <c r="BO53" s="370"/>
      <c r="BP53" s="367">
        <f t="shared" si="245"/>
        <v>750000</v>
      </c>
      <c r="BQ53" s="368">
        <f>SUMIF(LEVEL1!$B:$B,LEVEL_2!$B53,LEVEL1!DB:DB)</f>
        <v>541531351.5</v>
      </c>
      <c r="BR53" s="368">
        <f t="shared" si="246"/>
        <v>650000</v>
      </c>
      <c r="BS53" s="368">
        <f>SUMIF(LEVEL1!$B:$B,LEVEL_2!$B53,LEVEL1!DD:DD)</f>
        <v>469327171.29999995</v>
      </c>
      <c r="BT53" s="368">
        <f t="shared" si="247"/>
        <v>0</v>
      </c>
      <c r="BU53" s="368">
        <f>SUMIF(LEVEL1!$B:$B,LEVEL_2!$B53,LEVEL1!DF:DF)</f>
        <v>0</v>
      </c>
      <c r="BV53" s="368">
        <f t="shared" si="248"/>
        <v>50000.000000000007</v>
      </c>
      <c r="BW53" s="368">
        <f>SUMIF(LEVEL1!$B:$B,LEVEL_2!$B53,LEVEL1!DH:DH)</f>
        <v>36102090.100000001</v>
      </c>
      <c r="BX53" s="368">
        <f t="shared" si="249"/>
        <v>1450000</v>
      </c>
      <c r="BY53" s="368">
        <f t="shared" si="250"/>
        <v>1046960612.9</v>
      </c>
      <c r="BZ53" s="368">
        <f t="shared" si="251"/>
        <v>225685.94375000003</v>
      </c>
      <c r="CA53" s="368">
        <f>SUMIF(LEVEL1!$B:$B,LEVEL_2!$B53,LEVEL1!DL:DL)</f>
        <v>162954685.51132065</v>
      </c>
      <c r="CB53" s="368">
        <f t="shared" si="252"/>
        <v>1675685.9437500001</v>
      </c>
      <c r="CC53" s="368">
        <f t="shared" si="253"/>
        <v>1209915298.4113207</v>
      </c>
      <c r="CD53" s="368">
        <f t="shared" si="254"/>
        <v>0</v>
      </c>
      <c r="CE53" s="369">
        <f>SUMIF(LEVEL1!$B:$B,LEVEL_2!$B53,LEVEL1!DR:DR)</f>
        <v>0</v>
      </c>
      <c r="CF53" s="370"/>
      <c r="CG53" s="370"/>
      <c r="CH53" s="370"/>
      <c r="CI53" s="370"/>
      <c r="CJ53" s="367">
        <f t="shared" si="255"/>
        <v>720000</v>
      </c>
      <c r="CK53" s="368">
        <f>SUMIF(LEVEL1!$B:$B,LEVEL_2!$B53,LEVEL1!DV:DV)</f>
        <v>519870097.44</v>
      </c>
      <c r="CL53" s="368">
        <f t="shared" si="256"/>
        <v>680000</v>
      </c>
      <c r="CM53" s="368">
        <f>SUMIF(LEVEL1!$B:$B,LEVEL_2!$B53,LEVEL1!DX:DX)</f>
        <v>490988425.35999995</v>
      </c>
      <c r="CN53" s="368">
        <f t="shared" si="257"/>
        <v>50000.000000000007</v>
      </c>
      <c r="CO53" s="368">
        <f>SUMIF(LEVEL1!$B:$B,LEVEL_2!$B53,LEVEL1!DZ:DZ)</f>
        <v>36102090.100000001</v>
      </c>
      <c r="CP53" s="368">
        <f t="shared" si="258"/>
        <v>0</v>
      </c>
      <c r="CQ53" s="368">
        <f>SUMIF(LEVEL1!$B:$B,LEVEL_2!$B53,LEVEL1!EB:EB)</f>
        <v>0</v>
      </c>
      <c r="CR53" s="368">
        <f t="shared" si="259"/>
        <v>1450000</v>
      </c>
      <c r="CS53" s="368">
        <f t="shared" si="260"/>
        <v>1046960612.9</v>
      </c>
      <c r="CT53" s="368">
        <f t="shared" si="261"/>
        <v>228828.99499999997</v>
      </c>
      <c r="CU53" s="368">
        <f>SUMIF(LEVEL1!$B:$B,LEVEL_2!$B53,LEVEL1!EF:EF)</f>
        <v>165224099.89964896</v>
      </c>
      <c r="CV53" s="368">
        <f t="shared" si="262"/>
        <v>1678828.9950000001</v>
      </c>
      <c r="CW53" s="368">
        <f t="shared" si="263"/>
        <v>1212184712.799649</v>
      </c>
      <c r="CX53" s="368">
        <f t="shared" si="264"/>
        <v>0</v>
      </c>
      <c r="CY53" s="369">
        <f>SUMIF(LEVEL1!$B:$B,LEVEL_2!$B53,LEVEL1!EL:EL)</f>
        <v>0</v>
      </c>
      <c r="CZ53" s="370"/>
      <c r="DA53" s="370"/>
      <c r="DB53" s="370"/>
      <c r="DC53" s="370"/>
      <c r="DD53" s="367">
        <f t="shared" si="265"/>
        <v>900000</v>
      </c>
      <c r="DE53" s="368">
        <f>SUMIF(LEVEL1!$B:$B,LEVEL_2!$B53,LEVEL1!EP:EP)</f>
        <v>649837621.79999995</v>
      </c>
      <c r="DF53" s="368">
        <f t="shared" si="266"/>
        <v>270000</v>
      </c>
      <c r="DG53" s="368">
        <f>SUMIF(LEVEL1!$B:$B,LEVEL_2!$B53,LEVEL1!ER:ER)</f>
        <v>194951286.53999999</v>
      </c>
      <c r="DH53" s="368">
        <f t="shared" si="267"/>
        <v>10000</v>
      </c>
      <c r="DI53" s="368">
        <f>SUMIF(LEVEL1!$B:$B,LEVEL_2!$B53,LEVEL1!ET:ET)</f>
        <v>7220418.0199999996</v>
      </c>
      <c r="DJ53" s="368">
        <f t="shared" si="268"/>
        <v>164720</v>
      </c>
      <c r="DK53" s="368">
        <f>SUMIF(LEVEL1!$B:$B,LEVEL_2!$B53,LEVEL1!EV:EV)</f>
        <v>118934725.62543999</v>
      </c>
      <c r="DL53" s="368">
        <f t="shared" si="269"/>
        <v>1344720</v>
      </c>
      <c r="DM53" s="368">
        <f t="shared" si="270"/>
        <v>970944051.9854399</v>
      </c>
      <c r="DN53" s="368">
        <f t="shared" si="271"/>
        <v>171492.87164999999</v>
      </c>
      <c r="DO53" s="368">
        <f>SUMIF(LEVEL1!$B:$B,LEVEL_2!$B53,LEVEL1!EZ:EZ)</f>
        <v>123825022.07632069</v>
      </c>
      <c r="DP53" s="368">
        <f t="shared" si="272"/>
        <v>1516212.8716500001</v>
      </c>
      <c r="DQ53" s="368">
        <f t="shared" si="273"/>
        <v>1094769074.0617607</v>
      </c>
      <c r="DR53" s="368">
        <f t="shared" si="274"/>
        <v>0</v>
      </c>
      <c r="DS53" s="369">
        <f>SUMIF(LEVEL1!$B:$B,LEVEL_2!$B53,LEVEL1!FF:FF)</f>
        <v>0</v>
      </c>
      <c r="DT53" s="370"/>
      <c r="DU53" s="370"/>
      <c r="DV53" s="370"/>
      <c r="DW53" s="370"/>
      <c r="DX53" s="367">
        <f t="shared" si="275"/>
        <v>880000</v>
      </c>
      <c r="DY53" s="368">
        <f>SUMIF(LEVEL1!$B:$B,LEVEL_2!$B53,LEVEL1!FJ:FJ)</f>
        <v>635396785.75999999</v>
      </c>
      <c r="DZ53" s="368">
        <f t="shared" si="276"/>
        <v>495000.00000000006</v>
      </c>
      <c r="EA53" s="368">
        <f>SUMIF(LEVEL1!$B:$B,LEVEL_2!$B53,LEVEL1!FL:FL)</f>
        <v>357410691.99000001</v>
      </c>
      <c r="EB53" s="368">
        <f t="shared" si="277"/>
        <v>16500</v>
      </c>
      <c r="EC53" s="368">
        <f>SUMIF(LEVEL1!$B:$B,LEVEL_2!$B53,LEVEL1!FN:FN)</f>
        <v>11913689.732999999</v>
      </c>
      <c r="ED53" s="368">
        <f t="shared" si="278"/>
        <v>61060</v>
      </c>
      <c r="EE53" s="368">
        <f>SUMIF(LEVEL1!$B:$B,LEVEL_2!$B53,LEVEL1!FP:FP)</f>
        <v>44087872.430119999</v>
      </c>
      <c r="EF53" s="368">
        <f t="shared" si="279"/>
        <v>1452560.0000000002</v>
      </c>
      <c r="EG53" s="368">
        <f t="shared" si="280"/>
        <v>1048809039.91312</v>
      </c>
      <c r="EH53" s="368">
        <f t="shared" si="281"/>
        <v>116167.65516051247</v>
      </c>
      <c r="EI53" s="368">
        <f>SUMIF(LEVEL1!$B:$B,LEVEL_2!$B53,LEVEL1!FT:FT)</f>
        <v>83877903.066211015</v>
      </c>
      <c r="EJ53" s="368">
        <f t="shared" si="282"/>
        <v>1568727.6551605125</v>
      </c>
      <c r="EK53" s="368">
        <f t="shared" si="283"/>
        <v>1132686942.979331</v>
      </c>
      <c r="EL53" s="368">
        <f t="shared" si="284"/>
        <v>0</v>
      </c>
      <c r="EM53" s="369">
        <f>SUMIF(LEVEL1!$B:$B,LEVEL_2!$B53,LEVEL1!FZ:FZ)</f>
        <v>0</v>
      </c>
      <c r="EN53" s="370"/>
      <c r="EO53" s="370"/>
      <c r="EP53" s="370"/>
      <c r="EQ53" s="370"/>
      <c r="ER53" s="367">
        <f t="shared" si="285"/>
        <v>720000</v>
      </c>
      <c r="ES53" s="368">
        <f>SUMIF(LEVEL1!$B:$B,LEVEL_2!$B53,LEVEL1!GD:GD)</f>
        <v>519870097.44</v>
      </c>
      <c r="ET53" s="368">
        <f t="shared" si="286"/>
        <v>580000</v>
      </c>
      <c r="EU53" s="368">
        <f>SUMIF(LEVEL1!$B:$B,LEVEL_2!$B53,LEVEL1!GF:GF)</f>
        <v>418784245.15999997</v>
      </c>
      <c r="EV53" s="368">
        <f t="shared" si="287"/>
        <v>100000.00000000001</v>
      </c>
      <c r="EW53" s="368">
        <f>SUMIF(LEVEL1!$B:$B,LEVEL_2!$B53,LEVEL1!GH:GH)</f>
        <v>72204180.200000003</v>
      </c>
      <c r="EX53" s="368">
        <f t="shared" si="288"/>
        <v>0</v>
      </c>
      <c r="EY53" s="368">
        <f>SUMIF(LEVEL1!$B:$B,LEVEL_2!$B53,LEVEL1!GJ:GJ)</f>
        <v>0</v>
      </c>
      <c r="EZ53" s="368">
        <f t="shared" si="289"/>
        <v>1400000</v>
      </c>
      <c r="FA53" s="368">
        <f t="shared" si="290"/>
        <v>1010858522.8</v>
      </c>
      <c r="FB53" s="368">
        <f t="shared" si="291"/>
        <v>211733.65749999997</v>
      </c>
      <c r="FC53" s="368">
        <f>SUMIF(LEVEL1!$B:$B,LEVEL_2!$B53,LEVEL1!GN:GN)</f>
        <v>152880551.60535079</v>
      </c>
      <c r="FD53" s="368">
        <f t="shared" si="292"/>
        <v>1611733.6575</v>
      </c>
      <c r="FE53" s="368">
        <f t="shared" si="293"/>
        <v>1163739074.4053507</v>
      </c>
      <c r="FF53" s="368">
        <f t="shared" si="294"/>
        <v>0</v>
      </c>
      <c r="FG53" s="369">
        <f>SUMIF(LEVEL1!$B:$B,LEVEL_2!$B53,LEVEL1!GT:GT)</f>
        <v>0</v>
      </c>
      <c r="FH53" s="370"/>
      <c r="FI53" s="370"/>
      <c r="FJ53" s="370"/>
      <c r="FK53" s="370"/>
      <c r="FL53" s="367">
        <f t="shared" si="295"/>
        <v>772846</v>
      </c>
      <c r="FM53" s="368">
        <f>SUMIF(LEVEL1!$B:$B,LEVEL_2!$B53,LEVEL1!GX:GX)</f>
        <v>558027118.50849199</v>
      </c>
      <c r="FN53" s="368">
        <f t="shared" si="296"/>
        <v>662975.5738559314</v>
      </c>
      <c r="FO53" s="368">
        <f>SUMIF(LEVEL1!$B:$B,LEVEL_2!$B53,LEVEL1!GZ:GZ)</f>
        <v>478696078.02892077</v>
      </c>
      <c r="FP53" s="368">
        <f t="shared" si="297"/>
        <v>61111.000000000007</v>
      </c>
      <c r="FQ53" s="368">
        <f>SUMIF(LEVEL1!$B:$B,LEVEL_2!$B53,LEVEL1!HB:HB)</f>
        <v>44124696.562022001</v>
      </c>
      <c r="FR53" s="368">
        <f t="shared" si="298"/>
        <v>0</v>
      </c>
      <c r="FS53" s="368">
        <f>SUMIF(LEVEL1!$B:$B,LEVEL_2!$B53,LEVEL1!HD:HD)</f>
        <v>0</v>
      </c>
      <c r="FT53" s="368">
        <f t="shared" si="299"/>
        <v>1496932.5738559316</v>
      </c>
      <c r="FU53" s="368">
        <f t="shared" si="300"/>
        <v>1080847893.0994349</v>
      </c>
      <c r="FV53" s="368">
        <f t="shared" si="301"/>
        <v>231928.64049758727</v>
      </c>
      <c r="FW53" s="368">
        <f>SUMIF(LEVEL1!$B:$B,LEVEL_2!$B53,LEVEL1!HH:HH)</f>
        <v>167462173.52028808</v>
      </c>
      <c r="FX53" s="368">
        <f t="shared" si="302"/>
        <v>1728861.2143535188</v>
      </c>
      <c r="FY53" s="368">
        <f t="shared" si="303"/>
        <v>1248310066.6197228</v>
      </c>
      <c r="FZ53" s="368">
        <f t="shared" si="304"/>
        <v>0</v>
      </c>
      <c r="GA53" s="369">
        <f>SUMIF(LEVEL1!$B:$B,LEVEL_2!$B53,LEVEL1!HN:HN)</f>
        <v>0</v>
      </c>
      <c r="GB53" s="370"/>
      <c r="GC53" s="370"/>
      <c r="GD53" s="370"/>
      <c r="GE53" s="370"/>
      <c r="GF53" s="367">
        <f t="shared" si="305"/>
        <v>0</v>
      </c>
      <c r="GG53" s="368">
        <f>SUMIF(LEVEL1!$B:$B,LEVEL_2!$B53,LEVEL1!HR:HR)</f>
        <v>0</v>
      </c>
      <c r="GH53" s="368">
        <f t="shared" si="306"/>
        <v>0</v>
      </c>
      <c r="GI53" s="368">
        <f>SUMIF(LEVEL1!$B:$B,LEVEL_2!$B53,LEVEL1!HT:HT)</f>
        <v>0</v>
      </c>
      <c r="GJ53" s="368">
        <f t="shared" si="307"/>
        <v>0</v>
      </c>
      <c r="GK53" s="368">
        <f>SUMIF(LEVEL1!$B:$B,LEVEL_2!$B53,LEVEL1!HV:HV)</f>
        <v>0</v>
      </c>
      <c r="GL53" s="368">
        <f t="shared" si="308"/>
        <v>0</v>
      </c>
      <c r="GM53" s="368">
        <f>SUMIF(LEVEL1!$B:$B,LEVEL_2!$B53,LEVEL1!HX:HX)</f>
        <v>0</v>
      </c>
      <c r="GN53" s="368">
        <f t="shared" si="309"/>
        <v>0</v>
      </c>
      <c r="GO53" s="368">
        <f t="shared" si="310"/>
        <v>0</v>
      </c>
      <c r="GP53" s="368">
        <f t="shared" si="311"/>
        <v>0</v>
      </c>
      <c r="GQ53" s="368">
        <f>SUMIF(LEVEL1!$B:$B,LEVEL_2!$B53,LEVEL1!IB:IB)</f>
        <v>0</v>
      </c>
      <c r="GR53" s="368">
        <f t="shared" si="312"/>
        <v>0</v>
      </c>
      <c r="GS53" s="368">
        <f t="shared" si="313"/>
        <v>0</v>
      </c>
      <c r="GT53" s="368">
        <f t="shared" si="314"/>
        <v>0</v>
      </c>
      <c r="GU53" s="369">
        <f>SUMIF(LEVEL1!$B:$B,LEVEL_2!$B53,LEVEL1!IH:IH)</f>
        <v>0</v>
      </c>
      <c r="GV53" s="370"/>
      <c r="GW53" s="370"/>
      <c r="GX53" s="370"/>
      <c r="GY53" s="370"/>
      <c r="GZ53" s="367">
        <f t="shared" si="315"/>
        <v>0</v>
      </c>
      <c r="HA53" s="368">
        <f>SUMIF(LEVEL1!$B:$B,LEVEL_2!$B53,LEVEL1!IL:IL)</f>
        <v>0</v>
      </c>
      <c r="HB53" s="368">
        <f t="shared" si="316"/>
        <v>0</v>
      </c>
      <c r="HC53" s="368">
        <f>SUMIF(LEVEL1!$B:$B,LEVEL_2!$B53,LEVEL1!IN:IN)</f>
        <v>0</v>
      </c>
      <c r="HD53" s="368">
        <f t="shared" si="317"/>
        <v>0</v>
      </c>
      <c r="HE53" s="368">
        <f>SUMIF(LEVEL1!$B:$B,LEVEL_2!$B53,LEVEL1!IP:IP)</f>
        <v>0</v>
      </c>
      <c r="HF53" s="368">
        <f t="shared" si="318"/>
        <v>0</v>
      </c>
      <c r="HG53" s="368">
        <f>SUMIF(LEVEL1!$B:$B,LEVEL_2!$B53,LEVEL1!IR:IR)</f>
        <v>0</v>
      </c>
      <c r="HH53" s="368">
        <f t="shared" si="319"/>
        <v>0</v>
      </c>
      <c r="HI53" s="368">
        <f t="shared" si="320"/>
        <v>0</v>
      </c>
      <c r="HJ53" s="368">
        <f t="shared" si="321"/>
        <v>0</v>
      </c>
      <c r="HK53" s="368">
        <f>SUMIF(LEVEL1!$B:$B,LEVEL_2!$B53,LEVEL1!IV:IV)</f>
        <v>0</v>
      </c>
      <c r="HL53" s="368">
        <f t="shared" si="322"/>
        <v>0</v>
      </c>
      <c r="HM53" s="368">
        <f t="shared" si="323"/>
        <v>0</v>
      </c>
      <c r="HN53" s="368">
        <f t="shared" si="324"/>
        <v>0</v>
      </c>
      <c r="HO53" s="369">
        <f>SUMIF(LEVEL1!$B:$B,LEVEL_2!$B53,LEVEL1!JB:JB)</f>
        <v>0</v>
      </c>
      <c r="HP53" s="370"/>
      <c r="HQ53" s="370"/>
      <c r="HR53" s="370"/>
      <c r="HS53" s="370"/>
      <c r="HT53" s="367">
        <f t="shared" si="325"/>
        <v>0</v>
      </c>
      <c r="HU53" s="368">
        <f>SUMIF(LEVEL1!$B:$B,LEVEL_2!$B53,LEVEL1!JF:JF)</f>
        <v>0</v>
      </c>
      <c r="HV53" s="368">
        <f t="shared" si="326"/>
        <v>0</v>
      </c>
      <c r="HW53" s="368">
        <f>SUMIF(LEVEL1!$B:$B,LEVEL_2!$B53,LEVEL1!JH:JH)</f>
        <v>0</v>
      </c>
      <c r="HX53" s="368">
        <f t="shared" si="327"/>
        <v>0</v>
      </c>
      <c r="HY53" s="368">
        <f>SUMIF(LEVEL1!$B:$B,LEVEL_2!$B53,LEVEL1!JJ:JJ)</f>
        <v>0</v>
      </c>
      <c r="HZ53" s="368">
        <f t="shared" si="328"/>
        <v>0</v>
      </c>
      <c r="IA53" s="368">
        <f>SUMIF(LEVEL1!$B:$B,LEVEL_2!$B53,LEVEL1!JL:JL)</f>
        <v>0</v>
      </c>
      <c r="IB53" s="368">
        <f t="shared" si="329"/>
        <v>0</v>
      </c>
      <c r="IC53" s="368">
        <f t="shared" si="330"/>
        <v>0</v>
      </c>
      <c r="ID53" s="368">
        <f t="shared" si="331"/>
        <v>0</v>
      </c>
      <c r="IE53" s="368">
        <f>SUMIF(LEVEL1!$B:$B,LEVEL_2!$B53,LEVEL1!JP:JP)</f>
        <v>0</v>
      </c>
      <c r="IF53" s="368">
        <f t="shared" si="332"/>
        <v>0</v>
      </c>
      <c r="IG53" s="368">
        <f t="shared" si="333"/>
        <v>0</v>
      </c>
      <c r="IH53" s="368">
        <f t="shared" si="334"/>
        <v>0</v>
      </c>
      <c r="II53" s="369">
        <f>SUMIF(LEVEL1!$B:$B,LEVEL_2!$B53,LEVEL1!JV:JV)</f>
        <v>0</v>
      </c>
      <c r="IJ53" s="370"/>
      <c r="IK53" s="370"/>
      <c r="IL53" s="370"/>
      <c r="IM53" s="370"/>
      <c r="IN53" s="367">
        <f t="shared" si="335"/>
        <v>0</v>
      </c>
      <c r="IO53" s="368">
        <f>SUMIF(LEVEL1!$B:$B,LEVEL_2!$B53,LEVEL1!JZ:JZ)</f>
        <v>0</v>
      </c>
      <c r="IP53" s="368">
        <f t="shared" si="336"/>
        <v>0</v>
      </c>
      <c r="IQ53" s="368">
        <f>SUMIF(LEVEL1!$B:$B,LEVEL_2!$B53,LEVEL1!KB:KB)</f>
        <v>0</v>
      </c>
      <c r="IR53" s="368">
        <f t="shared" si="337"/>
        <v>0</v>
      </c>
      <c r="IS53" s="368">
        <f>SUMIF(LEVEL1!$B:$B,LEVEL_2!$B53,LEVEL1!KD:KD)</f>
        <v>0</v>
      </c>
      <c r="IT53" s="368">
        <f t="shared" si="338"/>
        <v>0</v>
      </c>
      <c r="IU53" s="368">
        <f>SUMIF(LEVEL1!$B:$B,LEVEL_2!$B53,LEVEL1!KF:KF)</f>
        <v>0</v>
      </c>
      <c r="IV53" s="368">
        <f t="shared" si="339"/>
        <v>0</v>
      </c>
      <c r="IW53" s="368">
        <f t="shared" si="340"/>
        <v>0</v>
      </c>
      <c r="IX53" s="368">
        <f t="shared" si="341"/>
        <v>0</v>
      </c>
      <c r="IY53" s="368">
        <f>SUMIF(LEVEL1!$B:$B,LEVEL_2!$B53,LEVEL1!KJ:KJ)</f>
        <v>0</v>
      </c>
      <c r="IZ53" s="368">
        <f t="shared" si="342"/>
        <v>0</v>
      </c>
      <c r="JA53" s="368">
        <f t="shared" si="343"/>
        <v>0</v>
      </c>
      <c r="JB53" s="368">
        <f t="shared" si="344"/>
        <v>0</v>
      </c>
      <c r="JC53" s="369">
        <f>SUMIF(LEVEL1!$B:$B,LEVEL_2!$B53,LEVEL1!KP:KP)</f>
        <v>0</v>
      </c>
      <c r="JD53" s="370"/>
      <c r="JE53" s="370"/>
      <c r="JF53" s="370"/>
      <c r="JG53" s="370"/>
      <c r="JH53" s="367">
        <f t="shared" si="345"/>
        <v>0</v>
      </c>
      <c r="JI53" s="368">
        <f>SUMIF(LEVEL1!$B:$B,LEVEL_2!$B53,LEVEL1!KT:KT)</f>
        <v>0</v>
      </c>
      <c r="JJ53" s="368">
        <f t="shared" si="346"/>
        <v>0</v>
      </c>
      <c r="JK53" s="368">
        <f>SUMIF(LEVEL1!$B:$B,LEVEL_2!$B53,LEVEL1!KV:KV)</f>
        <v>0</v>
      </c>
      <c r="JL53" s="368">
        <f t="shared" si="347"/>
        <v>0</v>
      </c>
      <c r="JM53" s="368">
        <f>SUMIF(LEVEL1!$B:$B,LEVEL_2!$B53,LEVEL1!KX:KX)</f>
        <v>0</v>
      </c>
      <c r="JN53" s="368">
        <f t="shared" si="348"/>
        <v>0</v>
      </c>
      <c r="JO53" s="368">
        <f>SUMIF(LEVEL1!$B:$B,LEVEL_2!$B53,LEVEL1!KZ:KZ)</f>
        <v>0</v>
      </c>
      <c r="JP53" s="368">
        <f t="shared" si="349"/>
        <v>0</v>
      </c>
      <c r="JQ53" s="368">
        <f t="shared" si="350"/>
        <v>0</v>
      </c>
      <c r="JR53" s="368">
        <f t="shared" si="351"/>
        <v>0</v>
      </c>
      <c r="JS53" s="368">
        <f>SUMIF(LEVEL1!$B:$B,LEVEL_2!$B53,LEVEL1!LD:LD)</f>
        <v>0</v>
      </c>
      <c r="JT53" s="368">
        <f t="shared" si="352"/>
        <v>0</v>
      </c>
      <c r="JU53" s="368">
        <f t="shared" si="353"/>
        <v>0</v>
      </c>
      <c r="JV53" s="368">
        <f t="shared" si="354"/>
        <v>0</v>
      </c>
      <c r="JW53" s="369">
        <f>SUMIF(LEVEL1!$B:$B,LEVEL_2!$B53,LEVEL1!LJ:LJ)</f>
        <v>0</v>
      </c>
      <c r="JX53" s="370"/>
      <c r="JY53" s="370"/>
      <c r="JZ53" s="370"/>
      <c r="KA53" s="370"/>
      <c r="KB53" s="367">
        <f t="shared" si="355"/>
        <v>0</v>
      </c>
      <c r="KC53" s="368">
        <f>SUMIF(LEVEL1!$B:$B,LEVEL_2!$B53,LEVEL1!LN:LN)</f>
        <v>0</v>
      </c>
      <c r="KD53" s="368">
        <f t="shared" si="356"/>
        <v>0</v>
      </c>
      <c r="KE53" s="368">
        <f>SUMIF(LEVEL1!$B:$B,LEVEL_2!$B53,LEVEL1!LP:LP)</f>
        <v>0</v>
      </c>
      <c r="KF53" s="368">
        <f t="shared" si="357"/>
        <v>0</v>
      </c>
      <c r="KG53" s="368">
        <f>SUMIF(LEVEL1!$B:$B,LEVEL_2!$B53,LEVEL1!LR:LR)</f>
        <v>0</v>
      </c>
      <c r="KH53" s="368">
        <f t="shared" si="358"/>
        <v>0</v>
      </c>
      <c r="KI53" s="368">
        <f>SUMIF(LEVEL1!$B:$B,LEVEL_2!$B53,LEVEL1!LT:LT)</f>
        <v>0</v>
      </c>
      <c r="KJ53" s="368">
        <f t="shared" si="359"/>
        <v>0</v>
      </c>
      <c r="KK53" s="368">
        <f t="shared" si="360"/>
        <v>0</v>
      </c>
      <c r="KL53" s="368">
        <f t="shared" si="361"/>
        <v>0</v>
      </c>
      <c r="KM53" s="368">
        <f>SUMIF(LEVEL1!$B:$B,LEVEL_2!$B53,LEVEL1!LX:LX)</f>
        <v>0</v>
      </c>
      <c r="KN53" s="368">
        <f t="shared" si="362"/>
        <v>0</v>
      </c>
      <c r="KO53" s="368">
        <f t="shared" si="363"/>
        <v>0</v>
      </c>
      <c r="KP53" s="368">
        <f t="shared" si="364"/>
        <v>0</v>
      </c>
      <c r="KQ53" s="369">
        <f>SUMIF(LEVEL1!$B:$B,LEVEL_2!$B53,LEVEL1!MD:MD)</f>
        <v>0</v>
      </c>
      <c r="KR53" s="370"/>
      <c r="KS53" s="370"/>
      <c r="KT53" s="370"/>
      <c r="KU53" s="370"/>
      <c r="KV53" s="367">
        <f t="shared" si="365"/>
        <v>0</v>
      </c>
      <c r="KW53" s="368">
        <f>SUMIF(LEVEL1!$B:$B,LEVEL_2!$B53,LEVEL1!MH:MH)</f>
        <v>0</v>
      </c>
      <c r="KX53" s="368">
        <f t="shared" si="366"/>
        <v>0</v>
      </c>
      <c r="KY53" s="368">
        <f>SUMIF(LEVEL1!$B:$B,LEVEL_2!$B53,LEVEL1!MJ:MJ)</f>
        <v>0</v>
      </c>
      <c r="KZ53" s="368">
        <f t="shared" si="367"/>
        <v>0</v>
      </c>
      <c r="LA53" s="368">
        <f>SUMIF(LEVEL1!$B:$B,LEVEL_2!$B53,LEVEL1!ML:ML)</f>
        <v>0</v>
      </c>
      <c r="LB53" s="368">
        <f t="shared" si="368"/>
        <v>0</v>
      </c>
      <c r="LC53" s="368">
        <f>SUMIF(LEVEL1!$B:$B,LEVEL_2!$B53,LEVEL1!MN:MN)</f>
        <v>0</v>
      </c>
      <c r="LD53" s="368">
        <f t="shared" si="369"/>
        <v>0</v>
      </c>
      <c r="LE53" s="368">
        <f t="shared" si="370"/>
        <v>0</v>
      </c>
      <c r="LF53" s="368">
        <f t="shared" si="371"/>
        <v>0</v>
      </c>
      <c r="LG53" s="368">
        <f>SUMIF(LEVEL1!$B:$B,LEVEL_2!$B53,LEVEL1!MR:MR)</f>
        <v>0</v>
      </c>
      <c r="LH53" s="368">
        <f t="shared" si="372"/>
        <v>0</v>
      </c>
      <c r="LI53" s="368">
        <f t="shared" si="373"/>
        <v>0</v>
      </c>
      <c r="LJ53" s="368">
        <f t="shared" si="374"/>
        <v>0</v>
      </c>
      <c r="LK53" s="369">
        <f>SUMIF(LEVEL1!$B:$B,LEVEL_2!$B53,LEVEL1!MX:MX)</f>
        <v>0</v>
      </c>
      <c r="LL53" s="370"/>
      <c r="LM53" s="370"/>
      <c r="LN53" s="370"/>
      <c r="LO53" s="370"/>
      <c r="LP53" s="367">
        <f t="shared" si="375"/>
        <v>0</v>
      </c>
      <c r="LQ53" s="368">
        <f>SUMIF(LEVEL1!$B:$B,LEVEL_2!$B53,LEVEL1!NB:NB)</f>
        <v>0</v>
      </c>
      <c r="LR53" s="368">
        <f t="shared" si="376"/>
        <v>0</v>
      </c>
      <c r="LS53" s="368">
        <f>SUMIF(LEVEL1!$B:$B,LEVEL_2!$B53,LEVEL1!ND:ND)</f>
        <v>0</v>
      </c>
      <c r="LT53" s="368">
        <f t="shared" si="377"/>
        <v>0</v>
      </c>
      <c r="LU53" s="368">
        <f>SUMIF(LEVEL1!$B:$B,LEVEL_2!$B53,LEVEL1!NF:NF)</f>
        <v>0</v>
      </c>
      <c r="LV53" s="368">
        <f t="shared" si="378"/>
        <v>0</v>
      </c>
      <c r="LW53" s="368">
        <f>SUMIF(LEVEL1!$B:$B,LEVEL_2!$B53,LEVEL1!NH:NH)</f>
        <v>0</v>
      </c>
      <c r="LX53" s="368">
        <f t="shared" si="379"/>
        <v>0</v>
      </c>
      <c r="LY53" s="368">
        <f t="shared" si="380"/>
        <v>0</v>
      </c>
      <c r="LZ53" s="368">
        <f t="shared" si="381"/>
        <v>0</v>
      </c>
      <c r="MA53" s="368">
        <f>SUMIF(LEVEL1!$B:$B,LEVEL_2!$B53,LEVEL1!NL:NL)</f>
        <v>0</v>
      </c>
      <c r="MB53" s="368">
        <f t="shared" si="382"/>
        <v>0</v>
      </c>
      <c r="MC53" s="368">
        <f t="shared" si="383"/>
        <v>0</v>
      </c>
      <c r="MD53" s="368">
        <f t="shared" si="384"/>
        <v>0</v>
      </c>
      <c r="ME53" s="369">
        <f>SUMIF(LEVEL1!$B:$B,LEVEL_2!$B53,LEVEL1!NR:NR)</f>
        <v>0</v>
      </c>
      <c r="MF53" s="370"/>
      <c r="MG53" s="370"/>
      <c r="MH53" s="370"/>
      <c r="MI53" s="370"/>
      <c r="MJ53" s="367">
        <f t="shared" si="385"/>
        <v>0</v>
      </c>
      <c r="MK53" s="368">
        <f>SUMIF(LEVEL1!$B:$B,LEVEL_2!$B53,LEVEL1!NV:NV)</f>
        <v>0</v>
      </c>
      <c r="ML53" s="368">
        <f t="shared" si="386"/>
        <v>0</v>
      </c>
      <c r="MM53" s="368">
        <f>SUMIF(LEVEL1!$B:$B,LEVEL_2!$B53,LEVEL1!NX:NX)</f>
        <v>0</v>
      </c>
      <c r="MN53" s="368">
        <f t="shared" si="387"/>
        <v>0</v>
      </c>
      <c r="MO53" s="368">
        <f>SUMIF(LEVEL1!$B:$B,LEVEL_2!$B53,LEVEL1!NZ:NZ)</f>
        <v>0</v>
      </c>
      <c r="MP53" s="368">
        <f t="shared" si="388"/>
        <v>0</v>
      </c>
      <c r="MQ53" s="368">
        <f>SUMIF(LEVEL1!$B:$B,LEVEL_2!$B53,LEVEL1!OB:OB)</f>
        <v>0</v>
      </c>
      <c r="MR53" s="368">
        <f t="shared" si="389"/>
        <v>0</v>
      </c>
      <c r="MS53" s="368">
        <f t="shared" si="390"/>
        <v>0</v>
      </c>
      <c r="MT53" s="368">
        <f t="shared" si="391"/>
        <v>0</v>
      </c>
      <c r="MU53" s="368">
        <f>SUMIF(LEVEL1!$B:$B,LEVEL_2!$B53,LEVEL1!OF:OF)</f>
        <v>0</v>
      </c>
      <c r="MV53" s="368">
        <f t="shared" si="392"/>
        <v>0</v>
      </c>
      <c r="MW53" s="368">
        <f t="shared" si="393"/>
        <v>0</v>
      </c>
      <c r="MX53" s="368">
        <f t="shared" si="394"/>
        <v>0</v>
      </c>
      <c r="MY53" s="369">
        <f>SUMIF(LEVEL1!$B:$B,LEVEL_2!$B53,LEVEL1!OL:OL)</f>
        <v>0</v>
      </c>
      <c r="MZ53" s="370"/>
      <c r="NA53" s="370"/>
      <c r="NB53" s="370"/>
      <c r="NC53" s="370"/>
      <c r="ND53" s="367">
        <f t="shared" si="395"/>
        <v>0</v>
      </c>
      <c r="NE53" s="368">
        <f>SUMIF(LEVEL1!$B:$B,LEVEL_2!$B53,LEVEL1!OP:OP)</f>
        <v>0</v>
      </c>
      <c r="NF53" s="368">
        <f t="shared" si="396"/>
        <v>0</v>
      </c>
      <c r="NG53" s="368">
        <f>SUMIF(LEVEL1!$B:$B,LEVEL_2!$B53,LEVEL1!OR:OR)</f>
        <v>0</v>
      </c>
      <c r="NH53" s="368">
        <f t="shared" si="397"/>
        <v>0</v>
      </c>
      <c r="NI53" s="368">
        <f>SUMIF(LEVEL1!$B:$B,LEVEL_2!$B53,LEVEL1!OT:OT)</f>
        <v>0</v>
      </c>
      <c r="NJ53" s="368">
        <f t="shared" si="398"/>
        <v>0</v>
      </c>
      <c r="NK53" s="368">
        <f>SUMIF(LEVEL1!$B:$B,LEVEL_2!$B53,LEVEL1!OV:OV)</f>
        <v>0</v>
      </c>
      <c r="NL53" s="368">
        <f t="shared" si="399"/>
        <v>0</v>
      </c>
      <c r="NM53" s="368">
        <f t="shared" si="400"/>
        <v>0</v>
      </c>
      <c r="NN53" s="368">
        <f t="shared" si="401"/>
        <v>0</v>
      </c>
      <c r="NO53" s="368">
        <f>SUMIF(LEVEL1!$B:$B,LEVEL_2!$B53,LEVEL1!OZ:OZ)</f>
        <v>0</v>
      </c>
      <c r="NP53" s="368">
        <f t="shared" si="402"/>
        <v>0</v>
      </c>
      <c r="NQ53" s="368">
        <f t="shared" si="403"/>
        <v>0</v>
      </c>
      <c r="NR53" s="368">
        <f t="shared" si="404"/>
        <v>0</v>
      </c>
      <c r="NS53" s="369">
        <f>SUMIF(LEVEL1!$B:$B,LEVEL_2!$B53,LEVEL1!PF:PF)</f>
        <v>0</v>
      </c>
      <c r="NT53" s="370"/>
      <c r="NU53" s="370"/>
      <c r="NV53" s="370"/>
      <c r="NW53" s="370"/>
      <c r="NX53" s="367">
        <f t="shared" si="405"/>
        <v>0</v>
      </c>
      <c r="NY53" s="368">
        <f>SUMIF(LEVEL1!$B:$B,LEVEL_2!$B53,LEVEL1!PJ:PJ)</f>
        <v>0</v>
      </c>
      <c r="NZ53" s="368">
        <f t="shared" si="406"/>
        <v>0</v>
      </c>
      <c r="OA53" s="368">
        <f>SUMIF(LEVEL1!$B:$B,LEVEL_2!$B53,LEVEL1!PL:PL)</f>
        <v>0</v>
      </c>
      <c r="OB53" s="368">
        <f t="shared" si="407"/>
        <v>0</v>
      </c>
      <c r="OC53" s="368">
        <f>SUMIF(LEVEL1!$B:$B,LEVEL_2!$B53,LEVEL1!PN:PN)</f>
        <v>0</v>
      </c>
      <c r="OD53" s="368">
        <f t="shared" si="408"/>
        <v>0</v>
      </c>
      <c r="OE53" s="368">
        <f>SUMIF(LEVEL1!$B:$B,LEVEL_2!$B53,LEVEL1!PP:PP)</f>
        <v>0</v>
      </c>
      <c r="OF53" s="368">
        <f t="shared" si="409"/>
        <v>0</v>
      </c>
      <c r="OG53" s="368">
        <f t="shared" si="410"/>
        <v>0</v>
      </c>
      <c r="OH53" s="368">
        <f t="shared" si="411"/>
        <v>0</v>
      </c>
      <c r="OI53" s="368">
        <f>SUMIF(LEVEL1!$B:$B,LEVEL_2!$B53,LEVEL1!PT:PT)</f>
        <v>0</v>
      </c>
      <c r="OJ53" s="368">
        <f t="shared" si="412"/>
        <v>0</v>
      </c>
      <c r="OK53" s="368">
        <f t="shared" si="413"/>
        <v>0</v>
      </c>
      <c r="OL53" s="368">
        <f t="shared" si="414"/>
        <v>0</v>
      </c>
      <c r="OM53" s="369">
        <f>SUMIF(LEVEL1!$B:$B,LEVEL_2!$B53,LEVEL1!PZ:PZ)</f>
        <v>0</v>
      </c>
      <c r="ON53" s="370"/>
      <c r="OO53" s="370"/>
      <c r="OP53" s="370"/>
      <c r="OQ53" s="370"/>
      <c r="OR53" s="367">
        <f t="shared" si="415"/>
        <v>0</v>
      </c>
      <c r="OS53" s="368">
        <f>SUMIF(LEVEL1!$B:$B,LEVEL_2!$B53,LEVEL1!QD:QD)</f>
        <v>0</v>
      </c>
      <c r="OT53" s="368">
        <f t="shared" si="416"/>
        <v>0</v>
      </c>
      <c r="OU53" s="368">
        <f>SUMIF(LEVEL1!$B:$B,LEVEL_2!$B53,LEVEL1!QF:QF)</f>
        <v>0</v>
      </c>
      <c r="OV53" s="368">
        <f t="shared" si="417"/>
        <v>0</v>
      </c>
      <c r="OW53" s="368">
        <f>SUMIF(LEVEL1!$B:$B,LEVEL_2!$B53,LEVEL1!QH:QH)</f>
        <v>0</v>
      </c>
      <c r="OX53" s="368">
        <f t="shared" si="418"/>
        <v>0</v>
      </c>
      <c r="OY53" s="368">
        <f>SUMIF(LEVEL1!$B:$B,LEVEL_2!$B53,LEVEL1!QJ:QJ)</f>
        <v>0</v>
      </c>
      <c r="OZ53" s="368">
        <f t="shared" si="419"/>
        <v>0</v>
      </c>
      <c r="PA53" s="368">
        <f t="shared" si="420"/>
        <v>0</v>
      </c>
      <c r="PB53" s="368">
        <f t="shared" si="421"/>
        <v>0</v>
      </c>
      <c r="PC53" s="368">
        <f>SUMIF(LEVEL1!$B:$B,LEVEL_2!$B53,LEVEL1!QN:QN)</f>
        <v>0</v>
      </c>
      <c r="PD53" s="368">
        <f t="shared" si="422"/>
        <v>0</v>
      </c>
      <c r="PE53" s="368">
        <f t="shared" si="423"/>
        <v>0</v>
      </c>
      <c r="PF53" s="368">
        <f t="shared" si="424"/>
        <v>0</v>
      </c>
      <c r="PG53" s="369">
        <f>SUMIF(LEVEL1!$B:$B,LEVEL_2!$B53,LEVEL1!QT:QT)</f>
        <v>0</v>
      </c>
    </row>
    <row r="54" spans="2:423" s="282" customFormat="1" ht="24.75" hidden="1" customHeight="1" outlineLevel="1">
      <c r="B54" s="361" t="s">
        <v>107</v>
      </c>
      <c r="C54" s="362" t="s">
        <v>108</v>
      </c>
      <c r="D54" s="363"/>
      <c r="E54" s="364"/>
      <c r="F54" s="365" t="s">
        <v>103</v>
      </c>
      <c r="G54" s="366">
        <f>SUMIF(LEVEL1!$A:$A,LEVEL_2!$B54,LEVEL1!$I:$I)</f>
        <v>9071.1</v>
      </c>
      <c r="H54" s="367">
        <f t="shared" si="218"/>
        <v>9645.2205355469559</v>
      </c>
      <c r="I54" s="368">
        <f>SUMIF(LEVEL1!$B:$B,LEVEL_2!$B54,LEVEL1!AI:AI)</f>
        <v>87492760</v>
      </c>
      <c r="J54" s="368">
        <f t="shared" si="218"/>
        <v>30141.31417358424</v>
      </c>
      <c r="K54" s="368">
        <f>SUMIF(LEVEL1!$B:$B,LEVEL_2!$B54,LEVEL1!AK:AK)</f>
        <v>273414875</v>
      </c>
      <c r="L54" s="368">
        <f t="shared" si="219"/>
        <v>0</v>
      </c>
      <c r="M54" s="368">
        <f>SUMIF(LEVEL1!$B:$B,LEVEL_2!$B54,LEVEL1!AM:AM)</f>
        <v>0</v>
      </c>
      <c r="N54" s="368">
        <f t="shared" si="220"/>
        <v>0</v>
      </c>
      <c r="O54" s="368">
        <f>SUMIF(LEVEL1!$B:$B,LEVEL_2!$B54,LEVEL1!AO:AO)</f>
        <v>0</v>
      </c>
      <c r="P54" s="368">
        <f t="shared" si="220"/>
        <v>39786.534709131192</v>
      </c>
      <c r="Q54" s="368">
        <f t="shared" si="221"/>
        <v>360907635</v>
      </c>
      <c r="R54" s="368">
        <f t="shared" si="222"/>
        <v>7513.2884609394805</v>
      </c>
      <c r="S54" s="368">
        <f>SUMIF(LEVEL1!$B:$B,LEVEL_2!$B54,LEVEL1!AS:AS)</f>
        <v>68153790.958028123</v>
      </c>
      <c r="T54" s="368">
        <f t="shared" si="222"/>
        <v>47299.823170070675</v>
      </c>
      <c r="U54" s="368">
        <f t="shared" si="223"/>
        <v>429061425.95802814</v>
      </c>
      <c r="V54" s="368">
        <f t="shared" si="224"/>
        <v>0</v>
      </c>
      <c r="W54" s="369">
        <f>SUMIF(LEVEL1!$B:$B,LEVEL_2!$B54,LEVEL1!BD:BD)</f>
        <v>0</v>
      </c>
      <c r="X54" s="370"/>
      <c r="Y54" s="370"/>
      <c r="Z54" s="370"/>
      <c r="AA54" s="370"/>
      <c r="AB54" s="367">
        <f t="shared" si="225"/>
        <v>9645.2205355469559</v>
      </c>
      <c r="AC54" s="368">
        <f>SUMIF(LEVEL1!$B:$B,LEVEL_2!$B54,LEVEL1!BH:BH)</f>
        <v>87492760</v>
      </c>
      <c r="AD54" s="368">
        <f t="shared" si="226"/>
        <v>30141.31417358424</v>
      </c>
      <c r="AE54" s="368">
        <f>SUMIF(LEVEL1!$B:$B,LEVEL_2!$B54,LEVEL1!BJ:BJ)</f>
        <v>273414875</v>
      </c>
      <c r="AF54" s="368">
        <f t="shared" si="227"/>
        <v>0</v>
      </c>
      <c r="AG54" s="368">
        <f>SUMIF(LEVEL1!$B:$B,LEVEL_2!$B54,LEVEL1!BL:BL)</f>
        <v>0</v>
      </c>
      <c r="AH54" s="368">
        <f t="shared" si="228"/>
        <v>0</v>
      </c>
      <c r="AI54" s="368">
        <f>SUMIF(LEVEL1!$B:$B,LEVEL_2!$B54,LEVEL1!BN:BN)</f>
        <v>0</v>
      </c>
      <c r="AJ54" s="368">
        <f t="shared" si="229"/>
        <v>39786.534709131192</v>
      </c>
      <c r="AK54" s="368">
        <f t="shared" si="230"/>
        <v>360907635</v>
      </c>
      <c r="AL54" s="368">
        <f t="shared" si="231"/>
        <v>7513.2884609394805</v>
      </c>
      <c r="AM54" s="368">
        <f>SUMIF(LEVEL1!$B:$B,LEVEL_2!$B54,LEVEL1!BR:BR)</f>
        <v>68153790.958028123</v>
      </c>
      <c r="AN54" s="368">
        <f t="shared" si="232"/>
        <v>47299.823170070675</v>
      </c>
      <c r="AO54" s="368">
        <f t="shared" si="233"/>
        <v>429061425.95802814</v>
      </c>
      <c r="AP54" s="368">
        <f t="shared" si="234"/>
        <v>0</v>
      </c>
      <c r="AQ54" s="369">
        <f>SUMIF(LEVEL1!$B:$B,LEVEL_2!$B54,LEVEL1!BX:BX)</f>
        <v>0</v>
      </c>
      <c r="AR54" s="370"/>
      <c r="AS54" s="370"/>
      <c r="AT54" s="370"/>
      <c r="AU54" s="370"/>
      <c r="AV54" s="367">
        <f t="shared" si="235"/>
        <v>8439.5679686035874</v>
      </c>
      <c r="AW54" s="368">
        <f>SUMIF(LEVEL1!$B:$B,LEVEL_2!$B54,LEVEL1!CB:CB)</f>
        <v>76556165</v>
      </c>
      <c r="AX54" s="368">
        <f t="shared" si="236"/>
        <v>30141.31417358424</v>
      </c>
      <c r="AY54" s="368">
        <f>SUMIF(LEVEL1!$B:$B,LEVEL_2!$B54,LEVEL1!CD:CD)</f>
        <v>273414875</v>
      </c>
      <c r="AZ54" s="368">
        <f t="shared" si="237"/>
        <v>0</v>
      </c>
      <c r="BA54" s="368">
        <f>SUMIF(LEVEL1!$B:$B,LEVEL_2!$B54,LEVEL1!CF:CF)</f>
        <v>0</v>
      </c>
      <c r="BB54" s="368">
        <f t="shared" si="238"/>
        <v>30141.31417358424</v>
      </c>
      <c r="BC54" s="368">
        <f>SUMIF(LEVEL1!$B:$B,LEVEL_2!$B54,LEVEL1!CH:CH)</f>
        <v>273414875</v>
      </c>
      <c r="BD54" s="368">
        <f t="shared" si="239"/>
        <v>68722.19631577206</v>
      </c>
      <c r="BE54" s="368">
        <f t="shared" si="240"/>
        <v>623385915</v>
      </c>
      <c r="BF54" s="368">
        <f t="shared" si="241"/>
        <v>0</v>
      </c>
      <c r="BG54" s="368">
        <f>SUMIF(LEVEL1!$B:$B,LEVEL_2!$B54,LEVEL1!CL:CL)</f>
        <v>0</v>
      </c>
      <c r="BH54" s="368">
        <f t="shared" si="242"/>
        <v>68722.19631577206</v>
      </c>
      <c r="BI54" s="368">
        <f t="shared" si="243"/>
        <v>623385915</v>
      </c>
      <c r="BJ54" s="368">
        <f t="shared" si="244"/>
        <v>0</v>
      </c>
      <c r="BK54" s="369">
        <f>SUMIF(LEVEL1!$B:$B,LEVEL_2!$B54,LEVEL1!CX:CX)</f>
        <v>0</v>
      </c>
      <c r="BL54" s="370"/>
      <c r="BM54" s="370"/>
      <c r="BN54" s="370"/>
      <c r="BO54" s="370"/>
      <c r="BP54" s="367">
        <f t="shared" si="245"/>
        <v>9645.2205355469559</v>
      </c>
      <c r="BQ54" s="368">
        <f>SUMIF(LEVEL1!$B:$B,LEVEL_2!$B54,LEVEL1!DB:DB)</f>
        <v>87492760</v>
      </c>
      <c r="BR54" s="368">
        <f t="shared" si="246"/>
        <v>30141.31417358424</v>
      </c>
      <c r="BS54" s="368">
        <f>SUMIF(LEVEL1!$B:$B,LEVEL_2!$B54,LEVEL1!DD:DD)</f>
        <v>273414875</v>
      </c>
      <c r="BT54" s="368">
        <f t="shared" si="247"/>
        <v>0</v>
      </c>
      <c r="BU54" s="368">
        <f>SUMIF(LEVEL1!$B:$B,LEVEL_2!$B54,LEVEL1!DF:DF)</f>
        <v>0</v>
      </c>
      <c r="BV54" s="368">
        <f t="shared" si="248"/>
        <v>0</v>
      </c>
      <c r="BW54" s="368">
        <f>SUMIF(LEVEL1!$B:$B,LEVEL_2!$B54,LEVEL1!DH:DH)</f>
        <v>0</v>
      </c>
      <c r="BX54" s="368">
        <f t="shared" si="249"/>
        <v>39786.534709131192</v>
      </c>
      <c r="BY54" s="368">
        <f t="shared" si="250"/>
        <v>360907635</v>
      </c>
      <c r="BZ54" s="368">
        <f t="shared" si="251"/>
        <v>7513.2884609394805</v>
      </c>
      <c r="CA54" s="368">
        <f>SUMIF(LEVEL1!$B:$B,LEVEL_2!$B54,LEVEL1!DL:DL)</f>
        <v>68153790.958028123</v>
      </c>
      <c r="CB54" s="368">
        <f t="shared" si="252"/>
        <v>47299.823170070675</v>
      </c>
      <c r="CC54" s="368">
        <f t="shared" si="253"/>
        <v>429061425.95802814</v>
      </c>
      <c r="CD54" s="368">
        <f t="shared" si="254"/>
        <v>0</v>
      </c>
      <c r="CE54" s="369">
        <f>SUMIF(LEVEL1!$B:$B,LEVEL_2!$B54,LEVEL1!DR:DR)</f>
        <v>0</v>
      </c>
      <c r="CF54" s="370"/>
      <c r="CG54" s="370"/>
      <c r="CH54" s="370"/>
      <c r="CI54" s="370"/>
      <c r="CJ54" s="367">
        <f t="shared" si="255"/>
        <v>16925.973696685076</v>
      </c>
      <c r="CK54" s="368">
        <f>SUMIF(LEVEL1!$B:$B,LEVEL_2!$B54,LEVEL1!DV:DV)</f>
        <v>153537200</v>
      </c>
      <c r="CL54" s="368">
        <f t="shared" si="256"/>
        <v>33930.680953798328</v>
      </c>
      <c r="CM54" s="368">
        <f>SUMIF(LEVEL1!$B:$B,LEVEL_2!$B54,LEVEL1!DX:DX)</f>
        <v>307788600</v>
      </c>
      <c r="CN54" s="368">
        <f t="shared" si="257"/>
        <v>1000</v>
      </c>
      <c r="CO54" s="368">
        <f>SUMIF(LEVEL1!$B:$B,LEVEL_2!$B54,LEVEL1!DZ:DZ)</f>
        <v>9071100</v>
      </c>
      <c r="CP54" s="368">
        <f t="shared" si="258"/>
        <v>0</v>
      </c>
      <c r="CQ54" s="368">
        <f>SUMIF(LEVEL1!$B:$B,LEVEL_2!$B54,LEVEL1!EB:EB)</f>
        <v>0</v>
      </c>
      <c r="CR54" s="368">
        <f t="shared" si="259"/>
        <v>51856.654650483404</v>
      </c>
      <c r="CS54" s="368">
        <f t="shared" si="260"/>
        <v>470396900</v>
      </c>
      <c r="CT54" s="368">
        <f t="shared" si="261"/>
        <v>9208.7102907613189</v>
      </c>
      <c r="CU54" s="368">
        <f>SUMIF(LEVEL1!$B:$B,LEVEL_2!$B54,LEVEL1!EF:EF)</f>
        <v>83533131.91852501</v>
      </c>
      <c r="CV54" s="368">
        <f t="shared" si="262"/>
        <v>61065.364941244719</v>
      </c>
      <c r="CW54" s="368">
        <f t="shared" si="263"/>
        <v>553930031.91852498</v>
      </c>
      <c r="CX54" s="368">
        <f t="shared" si="264"/>
        <v>0</v>
      </c>
      <c r="CY54" s="369">
        <f>SUMIF(LEVEL1!$B:$B,LEVEL_2!$B54,LEVEL1!EL:EL)</f>
        <v>0</v>
      </c>
      <c r="CZ54" s="370"/>
      <c r="DA54" s="370"/>
      <c r="DB54" s="370"/>
      <c r="DC54" s="370"/>
      <c r="DD54" s="367">
        <f t="shared" si="265"/>
        <v>0</v>
      </c>
      <c r="DE54" s="368">
        <f>SUMIF(LEVEL1!$B:$B,LEVEL_2!$B54,LEVEL1!EP:EP)</f>
        <v>0</v>
      </c>
      <c r="DF54" s="368">
        <f t="shared" si="266"/>
        <v>38078.733560428169</v>
      </c>
      <c r="DG54" s="368">
        <f>SUMIF(LEVEL1!$B:$B,LEVEL_2!$B54,LEVEL1!ER:ER)</f>
        <v>345416000</v>
      </c>
      <c r="DH54" s="368">
        <f t="shared" si="267"/>
        <v>0</v>
      </c>
      <c r="DI54" s="368">
        <f>SUMIF(LEVEL1!$B:$B,LEVEL_2!$B54,LEVEL1!ET:ET)</f>
        <v>0</v>
      </c>
      <c r="DJ54" s="368">
        <f t="shared" si="268"/>
        <v>5311.022698459944</v>
      </c>
      <c r="DK54" s="368">
        <f>SUMIF(LEVEL1!$B:$B,LEVEL_2!$B54,LEVEL1!EV:EV)</f>
        <v>48176818</v>
      </c>
      <c r="DL54" s="368">
        <f t="shared" si="269"/>
        <v>43389.756258888112</v>
      </c>
      <c r="DM54" s="368">
        <f t="shared" si="270"/>
        <v>393592818</v>
      </c>
      <c r="DN54" s="368">
        <f t="shared" si="271"/>
        <v>8617.7012350497735</v>
      </c>
      <c r="DO54" s="368">
        <f>SUMIF(LEVEL1!$B:$B,LEVEL_2!$B54,LEVEL1!EZ:EZ)</f>
        <v>78172029.673260003</v>
      </c>
      <c r="DP54" s="368">
        <f t="shared" si="272"/>
        <v>52007.457493937887</v>
      </c>
      <c r="DQ54" s="368">
        <f t="shared" si="273"/>
        <v>471764847.67325997</v>
      </c>
      <c r="DR54" s="368">
        <f t="shared" si="274"/>
        <v>0</v>
      </c>
      <c r="DS54" s="369">
        <f>SUMIF(LEVEL1!$B:$B,LEVEL_2!$B54,LEVEL1!FF:FF)</f>
        <v>0</v>
      </c>
      <c r="DT54" s="370"/>
      <c r="DU54" s="370"/>
      <c r="DV54" s="370"/>
      <c r="DW54" s="370"/>
      <c r="DX54" s="367">
        <f t="shared" si="275"/>
        <v>21774.304218892968</v>
      </c>
      <c r="DY54" s="368">
        <f>SUMIF(LEVEL1!$B:$B,LEVEL_2!$B54,LEVEL1!FJ:FJ)</f>
        <v>197516891</v>
      </c>
      <c r="DZ54" s="368">
        <f t="shared" si="276"/>
        <v>58623.12674317338</v>
      </c>
      <c r="EA54" s="368">
        <f>SUMIF(LEVEL1!$B:$B,LEVEL_2!$B54,LEVEL1!FL:FL)</f>
        <v>531776245.00000006</v>
      </c>
      <c r="EB54" s="368">
        <f t="shared" si="277"/>
        <v>1507.4518305387439</v>
      </c>
      <c r="EC54" s="368">
        <f>SUMIF(LEVEL1!$B:$B,LEVEL_2!$B54,LEVEL1!FN:FN)</f>
        <v>13674246.300000001</v>
      </c>
      <c r="ED54" s="368">
        <f t="shared" si="278"/>
        <v>2521.4173639360165</v>
      </c>
      <c r="EE54" s="368">
        <f>SUMIF(LEVEL1!$B:$B,LEVEL_2!$B54,LEVEL1!FP:FP)</f>
        <v>22872029.050000001</v>
      </c>
      <c r="EF54" s="368">
        <f t="shared" si="279"/>
        <v>84426.300156541096</v>
      </c>
      <c r="EG54" s="368">
        <f t="shared" si="280"/>
        <v>765839411.3499999</v>
      </c>
      <c r="EH54" s="368">
        <f t="shared" si="281"/>
        <v>6751.945064619008</v>
      </c>
      <c r="EI54" s="368">
        <f>SUMIF(LEVEL1!$B:$B,LEVEL_2!$B54,LEVEL1!FT:FT)</f>
        <v>61247568.875665486</v>
      </c>
      <c r="EJ54" s="368">
        <f t="shared" si="282"/>
        <v>91178.24522116009</v>
      </c>
      <c r="EK54" s="368">
        <f t="shared" si="283"/>
        <v>827086980.22566533</v>
      </c>
      <c r="EL54" s="368">
        <f t="shared" si="284"/>
        <v>0</v>
      </c>
      <c r="EM54" s="369">
        <f>SUMIF(LEVEL1!$B:$B,LEVEL_2!$B54,LEVEL1!FZ:FZ)</f>
        <v>0</v>
      </c>
      <c r="EN54" s="370"/>
      <c r="EO54" s="370"/>
      <c r="EP54" s="370"/>
      <c r="EQ54" s="370"/>
      <c r="ER54" s="367">
        <f t="shared" si="285"/>
        <v>24625.161226312131</v>
      </c>
      <c r="ES54" s="368">
        <f>SUMIF(LEVEL1!$B:$B,LEVEL_2!$B54,LEVEL1!GD:GD)</f>
        <v>223377300</v>
      </c>
      <c r="ET54" s="368">
        <f t="shared" si="286"/>
        <v>46157.467120856345</v>
      </c>
      <c r="EU54" s="368">
        <f>SUMIF(LEVEL1!$B:$B,LEVEL_2!$B54,LEVEL1!GF:GF)</f>
        <v>418699000</v>
      </c>
      <c r="EV54" s="368">
        <f t="shared" si="287"/>
        <v>0</v>
      </c>
      <c r="EW54" s="368">
        <f>SUMIF(LEVEL1!$B:$B,LEVEL_2!$B54,LEVEL1!GH:GH)</f>
        <v>0</v>
      </c>
      <c r="EX54" s="368">
        <f t="shared" si="288"/>
        <v>0</v>
      </c>
      <c r="EY54" s="368">
        <f>SUMIF(LEVEL1!$B:$B,LEVEL_2!$B54,LEVEL1!GJ:GJ)</f>
        <v>0</v>
      </c>
      <c r="EZ54" s="368">
        <f t="shared" si="289"/>
        <v>70782.628347168473</v>
      </c>
      <c r="FA54" s="368">
        <f t="shared" si="290"/>
        <v>642076300</v>
      </c>
      <c r="FB54" s="368">
        <f t="shared" si="291"/>
        <v>12584.417149532581</v>
      </c>
      <c r="FC54" s="368">
        <f>SUMIF(LEVEL1!$B:$B,LEVEL_2!$B54,LEVEL1!GN:GN)</f>
        <v>114154506.40512501</v>
      </c>
      <c r="FD54" s="368">
        <f t="shared" si="292"/>
        <v>83367.045496701059</v>
      </c>
      <c r="FE54" s="368">
        <f t="shared" si="293"/>
        <v>756230806.40512502</v>
      </c>
      <c r="FF54" s="368">
        <f t="shared" si="294"/>
        <v>0</v>
      </c>
      <c r="FG54" s="369">
        <f>SUMIF(LEVEL1!$B:$B,LEVEL_2!$B54,LEVEL1!GT:GT)</f>
        <v>0</v>
      </c>
      <c r="FH54" s="370"/>
      <c r="FI54" s="370"/>
      <c r="FJ54" s="370"/>
      <c r="FK54" s="370"/>
      <c r="FL54" s="367">
        <f t="shared" si="295"/>
        <v>16496.004745841186</v>
      </c>
      <c r="FM54" s="368">
        <f>SUMIF(LEVEL1!$B:$B,LEVEL_2!$B54,LEVEL1!GX:GX)</f>
        <v>149636908.64999998</v>
      </c>
      <c r="FN54" s="368">
        <f t="shared" si="296"/>
        <v>33958.760900822432</v>
      </c>
      <c r="FO54" s="368">
        <f>SUMIF(LEVEL1!$B:$B,LEVEL_2!$B54,LEVEL1!GZ:GZ)</f>
        <v>308043316.0074504</v>
      </c>
      <c r="FP54" s="368">
        <f t="shared" si="297"/>
        <v>4065.6904840647771</v>
      </c>
      <c r="FQ54" s="368">
        <f>SUMIF(LEVEL1!$B:$B,LEVEL_2!$B54,LEVEL1!HB:HB)</f>
        <v>36880284.950000003</v>
      </c>
      <c r="FR54" s="368">
        <f t="shared" si="298"/>
        <v>0</v>
      </c>
      <c r="FS54" s="368">
        <f>SUMIF(LEVEL1!$B:$B,LEVEL_2!$B54,LEVEL1!HD:HD)</f>
        <v>0</v>
      </c>
      <c r="FT54" s="368">
        <f t="shared" si="299"/>
        <v>54520.456130728395</v>
      </c>
      <c r="FU54" s="368">
        <f t="shared" si="300"/>
        <v>494560509.60745037</v>
      </c>
      <c r="FV54" s="368">
        <f t="shared" si="301"/>
        <v>9433.0542171384568</v>
      </c>
      <c r="FW54" s="368">
        <f>SUMIF(LEVEL1!$B:$B,LEVEL_2!$B54,LEVEL1!HH:HH)</f>
        <v>85568178.109084666</v>
      </c>
      <c r="FX54" s="368">
        <f t="shared" si="302"/>
        <v>63953.510347866861</v>
      </c>
      <c r="FY54" s="368">
        <f t="shared" si="303"/>
        <v>580128687.71653509</v>
      </c>
      <c r="FZ54" s="368">
        <f t="shared" si="304"/>
        <v>0</v>
      </c>
      <c r="GA54" s="369">
        <f>SUMIF(LEVEL1!$B:$B,LEVEL_2!$B54,LEVEL1!HN:HN)</f>
        <v>0</v>
      </c>
      <c r="GB54" s="370"/>
      <c r="GC54" s="370"/>
      <c r="GD54" s="370"/>
      <c r="GE54" s="370"/>
      <c r="GF54" s="367">
        <f t="shared" si="305"/>
        <v>0</v>
      </c>
      <c r="GG54" s="368">
        <f>SUMIF(LEVEL1!$B:$B,LEVEL_2!$B54,LEVEL1!HR:HR)</f>
        <v>0</v>
      </c>
      <c r="GH54" s="368">
        <f t="shared" si="306"/>
        <v>0</v>
      </c>
      <c r="GI54" s="368">
        <f>SUMIF(LEVEL1!$B:$B,LEVEL_2!$B54,LEVEL1!HT:HT)</f>
        <v>0</v>
      </c>
      <c r="GJ54" s="368">
        <f t="shared" si="307"/>
        <v>0</v>
      </c>
      <c r="GK54" s="368">
        <f>SUMIF(LEVEL1!$B:$B,LEVEL_2!$B54,LEVEL1!HV:HV)</f>
        <v>0</v>
      </c>
      <c r="GL54" s="368">
        <f t="shared" si="308"/>
        <v>0</v>
      </c>
      <c r="GM54" s="368">
        <f>SUMIF(LEVEL1!$B:$B,LEVEL_2!$B54,LEVEL1!HX:HX)</f>
        <v>0</v>
      </c>
      <c r="GN54" s="368">
        <f t="shared" si="309"/>
        <v>0</v>
      </c>
      <c r="GO54" s="368">
        <f t="shared" si="310"/>
        <v>0</v>
      </c>
      <c r="GP54" s="368">
        <f t="shared" si="311"/>
        <v>0</v>
      </c>
      <c r="GQ54" s="368">
        <f>SUMIF(LEVEL1!$B:$B,LEVEL_2!$B54,LEVEL1!IB:IB)</f>
        <v>0</v>
      </c>
      <c r="GR54" s="368">
        <f t="shared" si="312"/>
        <v>0</v>
      </c>
      <c r="GS54" s="368">
        <f t="shared" si="313"/>
        <v>0</v>
      </c>
      <c r="GT54" s="368">
        <f t="shared" si="314"/>
        <v>0</v>
      </c>
      <c r="GU54" s="369">
        <f>SUMIF(LEVEL1!$B:$B,LEVEL_2!$B54,LEVEL1!IH:IH)</f>
        <v>0</v>
      </c>
      <c r="GV54" s="370"/>
      <c r="GW54" s="370"/>
      <c r="GX54" s="370"/>
      <c r="GY54" s="370"/>
      <c r="GZ54" s="367">
        <f t="shared" si="315"/>
        <v>0</v>
      </c>
      <c r="HA54" s="368">
        <f>SUMIF(LEVEL1!$B:$B,LEVEL_2!$B54,LEVEL1!IL:IL)</f>
        <v>0</v>
      </c>
      <c r="HB54" s="368">
        <f t="shared" si="316"/>
        <v>0</v>
      </c>
      <c r="HC54" s="368">
        <f>SUMIF(LEVEL1!$B:$B,LEVEL_2!$B54,LEVEL1!IN:IN)</f>
        <v>0</v>
      </c>
      <c r="HD54" s="368">
        <f t="shared" si="317"/>
        <v>0</v>
      </c>
      <c r="HE54" s="368">
        <f>SUMIF(LEVEL1!$B:$B,LEVEL_2!$B54,LEVEL1!IP:IP)</f>
        <v>0</v>
      </c>
      <c r="HF54" s="368">
        <f t="shared" si="318"/>
        <v>0</v>
      </c>
      <c r="HG54" s="368">
        <f>SUMIF(LEVEL1!$B:$B,LEVEL_2!$B54,LEVEL1!IR:IR)</f>
        <v>0</v>
      </c>
      <c r="HH54" s="368">
        <f t="shared" si="319"/>
        <v>0</v>
      </c>
      <c r="HI54" s="368">
        <f t="shared" si="320"/>
        <v>0</v>
      </c>
      <c r="HJ54" s="368">
        <f t="shared" si="321"/>
        <v>0</v>
      </c>
      <c r="HK54" s="368">
        <f>SUMIF(LEVEL1!$B:$B,LEVEL_2!$B54,LEVEL1!IV:IV)</f>
        <v>0</v>
      </c>
      <c r="HL54" s="368">
        <f t="shared" si="322"/>
        <v>0</v>
      </c>
      <c r="HM54" s="368">
        <f t="shared" si="323"/>
        <v>0</v>
      </c>
      <c r="HN54" s="368">
        <f t="shared" si="324"/>
        <v>0</v>
      </c>
      <c r="HO54" s="369">
        <f>SUMIF(LEVEL1!$B:$B,LEVEL_2!$B54,LEVEL1!JB:JB)</f>
        <v>0</v>
      </c>
      <c r="HP54" s="370"/>
      <c r="HQ54" s="370"/>
      <c r="HR54" s="370"/>
      <c r="HS54" s="370"/>
      <c r="HT54" s="367">
        <f t="shared" si="325"/>
        <v>0</v>
      </c>
      <c r="HU54" s="368">
        <f>SUMIF(LEVEL1!$B:$B,LEVEL_2!$B54,LEVEL1!JF:JF)</f>
        <v>0</v>
      </c>
      <c r="HV54" s="368">
        <f t="shared" si="326"/>
        <v>0</v>
      </c>
      <c r="HW54" s="368">
        <f>SUMIF(LEVEL1!$B:$B,LEVEL_2!$B54,LEVEL1!JH:JH)</f>
        <v>0</v>
      </c>
      <c r="HX54" s="368">
        <f t="shared" si="327"/>
        <v>0</v>
      </c>
      <c r="HY54" s="368">
        <f>SUMIF(LEVEL1!$B:$B,LEVEL_2!$B54,LEVEL1!JJ:JJ)</f>
        <v>0</v>
      </c>
      <c r="HZ54" s="368">
        <f t="shared" si="328"/>
        <v>0</v>
      </c>
      <c r="IA54" s="368">
        <f>SUMIF(LEVEL1!$B:$B,LEVEL_2!$B54,LEVEL1!JL:JL)</f>
        <v>0</v>
      </c>
      <c r="IB54" s="368">
        <f t="shared" si="329"/>
        <v>0</v>
      </c>
      <c r="IC54" s="368">
        <f t="shared" si="330"/>
        <v>0</v>
      </c>
      <c r="ID54" s="368">
        <f t="shared" si="331"/>
        <v>0</v>
      </c>
      <c r="IE54" s="368">
        <f>SUMIF(LEVEL1!$B:$B,LEVEL_2!$B54,LEVEL1!JP:JP)</f>
        <v>0</v>
      </c>
      <c r="IF54" s="368">
        <f t="shared" si="332"/>
        <v>0</v>
      </c>
      <c r="IG54" s="368">
        <f t="shared" si="333"/>
        <v>0</v>
      </c>
      <c r="IH54" s="368">
        <f t="shared" si="334"/>
        <v>0</v>
      </c>
      <c r="II54" s="369">
        <f>SUMIF(LEVEL1!$B:$B,LEVEL_2!$B54,LEVEL1!JV:JV)</f>
        <v>0</v>
      </c>
      <c r="IJ54" s="370"/>
      <c r="IK54" s="370"/>
      <c r="IL54" s="370"/>
      <c r="IM54" s="370"/>
      <c r="IN54" s="367">
        <f t="shared" si="335"/>
        <v>0</v>
      </c>
      <c r="IO54" s="368">
        <f>SUMIF(LEVEL1!$B:$B,LEVEL_2!$B54,LEVEL1!JZ:JZ)</f>
        <v>0</v>
      </c>
      <c r="IP54" s="368">
        <f t="shared" si="336"/>
        <v>0</v>
      </c>
      <c r="IQ54" s="368">
        <f>SUMIF(LEVEL1!$B:$B,LEVEL_2!$B54,LEVEL1!KB:KB)</f>
        <v>0</v>
      </c>
      <c r="IR54" s="368">
        <f t="shared" si="337"/>
        <v>0</v>
      </c>
      <c r="IS54" s="368">
        <f>SUMIF(LEVEL1!$B:$B,LEVEL_2!$B54,LEVEL1!KD:KD)</f>
        <v>0</v>
      </c>
      <c r="IT54" s="368">
        <f t="shared" si="338"/>
        <v>0</v>
      </c>
      <c r="IU54" s="368">
        <f>SUMIF(LEVEL1!$B:$B,LEVEL_2!$B54,LEVEL1!KF:KF)</f>
        <v>0</v>
      </c>
      <c r="IV54" s="368">
        <f t="shared" si="339"/>
        <v>0</v>
      </c>
      <c r="IW54" s="368">
        <f t="shared" si="340"/>
        <v>0</v>
      </c>
      <c r="IX54" s="368">
        <f t="shared" si="341"/>
        <v>0</v>
      </c>
      <c r="IY54" s="368">
        <f>SUMIF(LEVEL1!$B:$B,LEVEL_2!$B54,LEVEL1!KJ:KJ)</f>
        <v>0</v>
      </c>
      <c r="IZ54" s="368">
        <f t="shared" si="342"/>
        <v>0</v>
      </c>
      <c r="JA54" s="368">
        <f t="shared" si="343"/>
        <v>0</v>
      </c>
      <c r="JB54" s="368">
        <f t="shared" si="344"/>
        <v>0</v>
      </c>
      <c r="JC54" s="369">
        <f>SUMIF(LEVEL1!$B:$B,LEVEL_2!$B54,LEVEL1!KP:KP)</f>
        <v>0</v>
      </c>
      <c r="JD54" s="370"/>
      <c r="JE54" s="370"/>
      <c r="JF54" s="370"/>
      <c r="JG54" s="370"/>
      <c r="JH54" s="367">
        <f t="shared" si="345"/>
        <v>0</v>
      </c>
      <c r="JI54" s="368">
        <f>SUMIF(LEVEL1!$B:$B,LEVEL_2!$B54,LEVEL1!KT:KT)</f>
        <v>0</v>
      </c>
      <c r="JJ54" s="368">
        <f t="shared" si="346"/>
        <v>0</v>
      </c>
      <c r="JK54" s="368">
        <f>SUMIF(LEVEL1!$B:$B,LEVEL_2!$B54,LEVEL1!KV:KV)</f>
        <v>0</v>
      </c>
      <c r="JL54" s="368">
        <f t="shared" si="347"/>
        <v>0</v>
      </c>
      <c r="JM54" s="368">
        <f>SUMIF(LEVEL1!$B:$B,LEVEL_2!$B54,LEVEL1!KX:KX)</f>
        <v>0</v>
      </c>
      <c r="JN54" s="368">
        <f t="shared" si="348"/>
        <v>0</v>
      </c>
      <c r="JO54" s="368">
        <f>SUMIF(LEVEL1!$B:$B,LEVEL_2!$B54,LEVEL1!KZ:KZ)</f>
        <v>0</v>
      </c>
      <c r="JP54" s="368">
        <f t="shared" si="349"/>
        <v>0</v>
      </c>
      <c r="JQ54" s="368">
        <f t="shared" si="350"/>
        <v>0</v>
      </c>
      <c r="JR54" s="368">
        <f t="shared" si="351"/>
        <v>0</v>
      </c>
      <c r="JS54" s="368">
        <f>SUMIF(LEVEL1!$B:$B,LEVEL_2!$B54,LEVEL1!LD:LD)</f>
        <v>0</v>
      </c>
      <c r="JT54" s="368">
        <f t="shared" si="352"/>
        <v>0</v>
      </c>
      <c r="JU54" s="368">
        <f t="shared" si="353"/>
        <v>0</v>
      </c>
      <c r="JV54" s="368">
        <f t="shared" si="354"/>
        <v>0</v>
      </c>
      <c r="JW54" s="369">
        <f>SUMIF(LEVEL1!$B:$B,LEVEL_2!$B54,LEVEL1!LJ:LJ)</f>
        <v>0</v>
      </c>
      <c r="JX54" s="370"/>
      <c r="JY54" s="370"/>
      <c r="JZ54" s="370"/>
      <c r="KA54" s="370"/>
      <c r="KB54" s="367">
        <f t="shared" si="355"/>
        <v>0</v>
      </c>
      <c r="KC54" s="368">
        <f>SUMIF(LEVEL1!$B:$B,LEVEL_2!$B54,LEVEL1!LN:LN)</f>
        <v>0</v>
      </c>
      <c r="KD54" s="368">
        <f t="shared" si="356"/>
        <v>0</v>
      </c>
      <c r="KE54" s="368">
        <f>SUMIF(LEVEL1!$B:$B,LEVEL_2!$B54,LEVEL1!LP:LP)</f>
        <v>0</v>
      </c>
      <c r="KF54" s="368">
        <f t="shared" si="357"/>
        <v>0</v>
      </c>
      <c r="KG54" s="368">
        <f>SUMIF(LEVEL1!$B:$B,LEVEL_2!$B54,LEVEL1!LR:LR)</f>
        <v>0</v>
      </c>
      <c r="KH54" s="368">
        <f t="shared" si="358"/>
        <v>0</v>
      </c>
      <c r="KI54" s="368">
        <f>SUMIF(LEVEL1!$B:$B,LEVEL_2!$B54,LEVEL1!LT:LT)</f>
        <v>0</v>
      </c>
      <c r="KJ54" s="368">
        <f t="shared" si="359"/>
        <v>0</v>
      </c>
      <c r="KK54" s="368">
        <f t="shared" si="360"/>
        <v>0</v>
      </c>
      <c r="KL54" s="368">
        <f t="shared" si="361"/>
        <v>0</v>
      </c>
      <c r="KM54" s="368">
        <f>SUMIF(LEVEL1!$B:$B,LEVEL_2!$B54,LEVEL1!LX:LX)</f>
        <v>0</v>
      </c>
      <c r="KN54" s="368">
        <f t="shared" si="362"/>
        <v>0</v>
      </c>
      <c r="KO54" s="368">
        <f t="shared" si="363"/>
        <v>0</v>
      </c>
      <c r="KP54" s="368">
        <f t="shared" si="364"/>
        <v>0</v>
      </c>
      <c r="KQ54" s="369">
        <f>SUMIF(LEVEL1!$B:$B,LEVEL_2!$B54,LEVEL1!MD:MD)</f>
        <v>0</v>
      </c>
      <c r="KR54" s="370"/>
      <c r="KS54" s="370"/>
      <c r="KT54" s="370"/>
      <c r="KU54" s="370"/>
      <c r="KV54" s="367">
        <f t="shared" si="365"/>
        <v>0</v>
      </c>
      <c r="KW54" s="368">
        <f>SUMIF(LEVEL1!$B:$B,LEVEL_2!$B54,LEVEL1!MH:MH)</f>
        <v>0</v>
      </c>
      <c r="KX54" s="368">
        <f t="shared" si="366"/>
        <v>0</v>
      </c>
      <c r="KY54" s="368">
        <f>SUMIF(LEVEL1!$B:$B,LEVEL_2!$B54,LEVEL1!MJ:MJ)</f>
        <v>0</v>
      </c>
      <c r="KZ54" s="368">
        <f t="shared" si="367"/>
        <v>0</v>
      </c>
      <c r="LA54" s="368">
        <f>SUMIF(LEVEL1!$B:$B,LEVEL_2!$B54,LEVEL1!ML:ML)</f>
        <v>0</v>
      </c>
      <c r="LB54" s="368">
        <f t="shared" si="368"/>
        <v>0</v>
      </c>
      <c r="LC54" s="368">
        <f>SUMIF(LEVEL1!$B:$B,LEVEL_2!$B54,LEVEL1!MN:MN)</f>
        <v>0</v>
      </c>
      <c r="LD54" s="368">
        <f t="shared" si="369"/>
        <v>0</v>
      </c>
      <c r="LE54" s="368">
        <f t="shared" si="370"/>
        <v>0</v>
      </c>
      <c r="LF54" s="368">
        <f t="shared" si="371"/>
        <v>0</v>
      </c>
      <c r="LG54" s="368">
        <f>SUMIF(LEVEL1!$B:$B,LEVEL_2!$B54,LEVEL1!MR:MR)</f>
        <v>0</v>
      </c>
      <c r="LH54" s="368">
        <f t="shared" si="372"/>
        <v>0</v>
      </c>
      <c r="LI54" s="368">
        <f t="shared" si="373"/>
        <v>0</v>
      </c>
      <c r="LJ54" s="368">
        <f t="shared" si="374"/>
        <v>0</v>
      </c>
      <c r="LK54" s="369">
        <f>SUMIF(LEVEL1!$B:$B,LEVEL_2!$B54,LEVEL1!MX:MX)</f>
        <v>0</v>
      </c>
      <c r="LL54" s="370"/>
      <c r="LM54" s="370"/>
      <c r="LN54" s="370"/>
      <c r="LO54" s="370"/>
      <c r="LP54" s="367">
        <f t="shared" si="375"/>
        <v>0</v>
      </c>
      <c r="LQ54" s="368">
        <f>SUMIF(LEVEL1!$B:$B,LEVEL_2!$B54,LEVEL1!NB:NB)</f>
        <v>0</v>
      </c>
      <c r="LR54" s="368">
        <f t="shared" si="376"/>
        <v>0</v>
      </c>
      <c r="LS54" s="368">
        <f>SUMIF(LEVEL1!$B:$B,LEVEL_2!$B54,LEVEL1!ND:ND)</f>
        <v>0</v>
      </c>
      <c r="LT54" s="368">
        <f t="shared" si="377"/>
        <v>0</v>
      </c>
      <c r="LU54" s="368">
        <f>SUMIF(LEVEL1!$B:$B,LEVEL_2!$B54,LEVEL1!NF:NF)</f>
        <v>0</v>
      </c>
      <c r="LV54" s="368">
        <f t="shared" si="378"/>
        <v>0</v>
      </c>
      <c r="LW54" s="368">
        <f>SUMIF(LEVEL1!$B:$B,LEVEL_2!$B54,LEVEL1!NH:NH)</f>
        <v>0</v>
      </c>
      <c r="LX54" s="368">
        <f t="shared" si="379"/>
        <v>0</v>
      </c>
      <c r="LY54" s="368">
        <f t="shared" si="380"/>
        <v>0</v>
      </c>
      <c r="LZ54" s="368">
        <f t="shared" si="381"/>
        <v>0</v>
      </c>
      <c r="MA54" s="368">
        <f>SUMIF(LEVEL1!$B:$B,LEVEL_2!$B54,LEVEL1!NL:NL)</f>
        <v>0</v>
      </c>
      <c r="MB54" s="368">
        <f t="shared" si="382"/>
        <v>0</v>
      </c>
      <c r="MC54" s="368">
        <f t="shared" si="383"/>
        <v>0</v>
      </c>
      <c r="MD54" s="368">
        <f t="shared" si="384"/>
        <v>0</v>
      </c>
      <c r="ME54" s="369">
        <f>SUMIF(LEVEL1!$B:$B,LEVEL_2!$B54,LEVEL1!NR:NR)</f>
        <v>0</v>
      </c>
      <c r="MF54" s="370"/>
      <c r="MG54" s="370"/>
      <c r="MH54" s="370"/>
      <c r="MI54" s="370"/>
      <c r="MJ54" s="367">
        <f t="shared" si="385"/>
        <v>0</v>
      </c>
      <c r="MK54" s="368">
        <f>SUMIF(LEVEL1!$B:$B,LEVEL_2!$B54,LEVEL1!NV:NV)</f>
        <v>0</v>
      </c>
      <c r="ML54" s="368">
        <f t="shared" si="386"/>
        <v>0</v>
      </c>
      <c r="MM54" s="368">
        <f>SUMIF(LEVEL1!$B:$B,LEVEL_2!$B54,LEVEL1!NX:NX)</f>
        <v>0</v>
      </c>
      <c r="MN54" s="368">
        <f t="shared" si="387"/>
        <v>0</v>
      </c>
      <c r="MO54" s="368">
        <f>SUMIF(LEVEL1!$B:$B,LEVEL_2!$B54,LEVEL1!NZ:NZ)</f>
        <v>0</v>
      </c>
      <c r="MP54" s="368">
        <f t="shared" si="388"/>
        <v>0</v>
      </c>
      <c r="MQ54" s="368">
        <f>SUMIF(LEVEL1!$B:$B,LEVEL_2!$B54,LEVEL1!OB:OB)</f>
        <v>0</v>
      </c>
      <c r="MR54" s="368">
        <f t="shared" si="389"/>
        <v>0</v>
      </c>
      <c r="MS54" s="368">
        <f t="shared" si="390"/>
        <v>0</v>
      </c>
      <c r="MT54" s="368">
        <f t="shared" si="391"/>
        <v>0</v>
      </c>
      <c r="MU54" s="368">
        <f>SUMIF(LEVEL1!$B:$B,LEVEL_2!$B54,LEVEL1!OF:OF)</f>
        <v>0</v>
      </c>
      <c r="MV54" s="368">
        <f t="shared" si="392"/>
        <v>0</v>
      </c>
      <c r="MW54" s="368">
        <f t="shared" si="393"/>
        <v>0</v>
      </c>
      <c r="MX54" s="368">
        <f t="shared" si="394"/>
        <v>0</v>
      </c>
      <c r="MY54" s="369">
        <f>SUMIF(LEVEL1!$B:$B,LEVEL_2!$B54,LEVEL1!OL:OL)</f>
        <v>0</v>
      </c>
      <c r="MZ54" s="370"/>
      <c r="NA54" s="370"/>
      <c r="NB54" s="370"/>
      <c r="NC54" s="370"/>
      <c r="ND54" s="367">
        <f t="shared" si="395"/>
        <v>0</v>
      </c>
      <c r="NE54" s="368">
        <f>SUMIF(LEVEL1!$B:$B,LEVEL_2!$B54,LEVEL1!OP:OP)</f>
        <v>0</v>
      </c>
      <c r="NF54" s="368">
        <f t="shared" si="396"/>
        <v>0</v>
      </c>
      <c r="NG54" s="368">
        <f>SUMIF(LEVEL1!$B:$B,LEVEL_2!$B54,LEVEL1!OR:OR)</f>
        <v>0</v>
      </c>
      <c r="NH54" s="368">
        <f t="shared" si="397"/>
        <v>0</v>
      </c>
      <c r="NI54" s="368">
        <f>SUMIF(LEVEL1!$B:$B,LEVEL_2!$B54,LEVEL1!OT:OT)</f>
        <v>0</v>
      </c>
      <c r="NJ54" s="368">
        <f t="shared" si="398"/>
        <v>0</v>
      </c>
      <c r="NK54" s="368">
        <f>SUMIF(LEVEL1!$B:$B,LEVEL_2!$B54,LEVEL1!OV:OV)</f>
        <v>0</v>
      </c>
      <c r="NL54" s="368">
        <f t="shared" si="399"/>
        <v>0</v>
      </c>
      <c r="NM54" s="368">
        <f t="shared" si="400"/>
        <v>0</v>
      </c>
      <c r="NN54" s="368">
        <f t="shared" si="401"/>
        <v>0</v>
      </c>
      <c r="NO54" s="368">
        <f>SUMIF(LEVEL1!$B:$B,LEVEL_2!$B54,LEVEL1!OZ:OZ)</f>
        <v>0</v>
      </c>
      <c r="NP54" s="368">
        <f t="shared" si="402"/>
        <v>0</v>
      </c>
      <c r="NQ54" s="368">
        <f t="shared" si="403"/>
        <v>0</v>
      </c>
      <c r="NR54" s="368">
        <f t="shared" si="404"/>
        <v>0</v>
      </c>
      <c r="NS54" s="369">
        <f>SUMIF(LEVEL1!$B:$B,LEVEL_2!$B54,LEVEL1!PF:PF)</f>
        <v>0</v>
      </c>
      <c r="NT54" s="370"/>
      <c r="NU54" s="370"/>
      <c r="NV54" s="370"/>
      <c r="NW54" s="370"/>
      <c r="NX54" s="367">
        <f t="shared" si="405"/>
        <v>0</v>
      </c>
      <c r="NY54" s="368">
        <f>SUMIF(LEVEL1!$B:$B,LEVEL_2!$B54,LEVEL1!PJ:PJ)</f>
        <v>0</v>
      </c>
      <c r="NZ54" s="368">
        <f t="shared" si="406"/>
        <v>0</v>
      </c>
      <c r="OA54" s="368">
        <f>SUMIF(LEVEL1!$B:$B,LEVEL_2!$B54,LEVEL1!PL:PL)</f>
        <v>0</v>
      </c>
      <c r="OB54" s="368">
        <f t="shared" si="407"/>
        <v>0</v>
      </c>
      <c r="OC54" s="368">
        <f>SUMIF(LEVEL1!$B:$B,LEVEL_2!$B54,LEVEL1!PN:PN)</f>
        <v>0</v>
      </c>
      <c r="OD54" s="368">
        <f t="shared" si="408"/>
        <v>0</v>
      </c>
      <c r="OE54" s="368">
        <f>SUMIF(LEVEL1!$B:$B,LEVEL_2!$B54,LEVEL1!PP:PP)</f>
        <v>0</v>
      </c>
      <c r="OF54" s="368">
        <f t="shared" si="409"/>
        <v>0</v>
      </c>
      <c r="OG54" s="368">
        <f t="shared" si="410"/>
        <v>0</v>
      </c>
      <c r="OH54" s="368">
        <f t="shared" si="411"/>
        <v>0</v>
      </c>
      <c r="OI54" s="368">
        <f>SUMIF(LEVEL1!$B:$B,LEVEL_2!$B54,LEVEL1!PT:PT)</f>
        <v>0</v>
      </c>
      <c r="OJ54" s="368">
        <f t="shared" si="412"/>
        <v>0</v>
      </c>
      <c r="OK54" s="368">
        <f t="shared" si="413"/>
        <v>0</v>
      </c>
      <c r="OL54" s="368">
        <f t="shared" si="414"/>
        <v>0</v>
      </c>
      <c r="OM54" s="369">
        <f>SUMIF(LEVEL1!$B:$B,LEVEL_2!$B54,LEVEL1!PZ:PZ)</f>
        <v>0</v>
      </c>
      <c r="ON54" s="370"/>
      <c r="OO54" s="370"/>
      <c r="OP54" s="370"/>
      <c r="OQ54" s="370"/>
      <c r="OR54" s="367">
        <f t="shared" si="415"/>
        <v>0</v>
      </c>
      <c r="OS54" s="368">
        <f>SUMIF(LEVEL1!$B:$B,LEVEL_2!$B54,LEVEL1!QD:QD)</f>
        <v>0</v>
      </c>
      <c r="OT54" s="368">
        <f t="shared" si="416"/>
        <v>0</v>
      </c>
      <c r="OU54" s="368">
        <f>SUMIF(LEVEL1!$B:$B,LEVEL_2!$B54,LEVEL1!QF:QF)</f>
        <v>0</v>
      </c>
      <c r="OV54" s="368">
        <f t="shared" si="417"/>
        <v>0</v>
      </c>
      <c r="OW54" s="368">
        <f>SUMIF(LEVEL1!$B:$B,LEVEL_2!$B54,LEVEL1!QH:QH)</f>
        <v>0</v>
      </c>
      <c r="OX54" s="368">
        <f t="shared" si="418"/>
        <v>0</v>
      </c>
      <c r="OY54" s="368">
        <f>SUMIF(LEVEL1!$B:$B,LEVEL_2!$B54,LEVEL1!QJ:QJ)</f>
        <v>0</v>
      </c>
      <c r="OZ54" s="368">
        <f t="shared" si="419"/>
        <v>0</v>
      </c>
      <c r="PA54" s="368">
        <f t="shared" si="420"/>
        <v>0</v>
      </c>
      <c r="PB54" s="368">
        <f t="shared" si="421"/>
        <v>0</v>
      </c>
      <c r="PC54" s="368">
        <f>SUMIF(LEVEL1!$B:$B,LEVEL_2!$B54,LEVEL1!QN:QN)</f>
        <v>0</v>
      </c>
      <c r="PD54" s="368">
        <f t="shared" si="422"/>
        <v>0</v>
      </c>
      <c r="PE54" s="368">
        <f t="shared" si="423"/>
        <v>0</v>
      </c>
      <c r="PF54" s="368">
        <f t="shared" si="424"/>
        <v>0</v>
      </c>
      <c r="PG54" s="369">
        <f>SUMIF(LEVEL1!$B:$B,LEVEL_2!$B54,LEVEL1!QT:QT)</f>
        <v>0</v>
      </c>
    </row>
    <row r="55" spans="2:423" s="282" customFormat="1" ht="24.75" hidden="1" customHeight="1" outlineLevel="1">
      <c r="B55" s="361" t="s">
        <v>109</v>
      </c>
      <c r="C55" s="362" t="s">
        <v>110</v>
      </c>
      <c r="D55" s="363"/>
      <c r="E55" s="364"/>
      <c r="F55" s="365" t="s">
        <v>103</v>
      </c>
      <c r="G55" s="366">
        <f>SUMIF(LEVEL1!$A:$A,LEVEL_2!$B55,LEVEL1!$I:$I)</f>
        <v>3371</v>
      </c>
      <c r="H55" s="367">
        <f t="shared" si="218"/>
        <v>6500</v>
      </c>
      <c r="I55" s="368">
        <f>SUMIF(LEVEL1!$B:$B,LEVEL_2!$B55,LEVEL1!AI:AI)</f>
        <v>21911500</v>
      </c>
      <c r="J55" s="368">
        <f t="shared" si="218"/>
        <v>1500</v>
      </c>
      <c r="K55" s="368">
        <f>SUMIF(LEVEL1!$B:$B,LEVEL_2!$B55,LEVEL1!AK:AK)</f>
        <v>5056500</v>
      </c>
      <c r="L55" s="368">
        <f t="shared" si="219"/>
        <v>0</v>
      </c>
      <c r="M55" s="368">
        <f>SUMIF(LEVEL1!$B:$B,LEVEL_2!$B55,LEVEL1!AM:AM)</f>
        <v>0</v>
      </c>
      <c r="N55" s="368">
        <f t="shared" si="220"/>
        <v>0</v>
      </c>
      <c r="O55" s="368">
        <f>SUMIF(LEVEL1!$B:$B,LEVEL_2!$B55,LEVEL1!AO:AO)</f>
        <v>0</v>
      </c>
      <c r="P55" s="368">
        <f t="shared" si="220"/>
        <v>8000</v>
      </c>
      <c r="Q55" s="368">
        <f t="shared" si="221"/>
        <v>26968000</v>
      </c>
      <c r="R55" s="368">
        <f t="shared" si="222"/>
        <v>1032.9125624999999</v>
      </c>
      <c r="S55" s="368">
        <f>SUMIF(LEVEL1!$B:$B,LEVEL_2!$B55,LEVEL1!AS:AS)</f>
        <v>3481948.2481874996</v>
      </c>
      <c r="T55" s="368">
        <f t="shared" si="222"/>
        <v>9032.9125624999997</v>
      </c>
      <c r="U55" s="368">
        <f t="shared" si="223"/>
        <v>30449948.248187501</v>
      </c>
      <c r="V55" s="368">
        <f t="shared" si="224"/>
        <v>0</v>
      </c>
      <c r="W55" s="369">
        <f>SUMIF(LEVEL1!$B:$B,LEVEL_2!$B55,LEVEL1!BD:BD)</f>
        <v>0</v>
      </c>
      <c r="X55" s="370"/>
      <c r="Y55" s="370"/>
      <c r="Z55" s="370"/>
      <c r="AA55" s="370"/>
      <c r="AB55" s="367">
        <f t="shared" si="225"/>
        <v>20000</v>
      </c>
      <c r="AC55" s="368">
        <f>SUMIF(LEVEL1!$B:$B,LEVEL_2!$B55,LEVEL1!BH:BH)</f>
        <v>67420000</v>
      </c>
      <c r="AD55" s="368">
        <f t="shared" si="226"/>
        <v>10000</v>
      </c>
      <c r="AE55" s="368">
        <f>SUMIF(LEVEL1!$B:$B,LEVEL_2!$B55,LEVEL1!BJ:BJ)</f>
        <v>33710000</v>
      </c>
      <c r="AF55" s="368">
        <f t="shared" si="227"/>
        <v>0</v>
      </c>
      <c r="AG55" s="368">
        <f>SUMIF(LEVEL1!$B:$B,LEVEL_2!$B55,LEVEL1!BL:BL)</f>
        <v>0</v>
      </c>
      <c r="AH55" s="368">
        <f t="shared" si="228"/>
        <v>0</v>
      </c>
      <c r="AI55" s="368">
        <f>SUMIF(LEVEL1!$B:$B,LEVEL_2!$B55,LEVEL1!BN:BN)</f>
        <v>0</v>
      </c>
      <c r="AJ55" s="368">
        <f t="shared" si="229"/>
        <v>30000</v>
      </c>
      <c r="AK55" s="368">
        <f t="shared" si="230"/>
        <v>101130000</v>
      </c>
      <c r="AL55" s="368">
        <f t="shared" si="231"/>
        <v>4331.7837500000005</v>
      </c>
      <c r="AM55" s="368">
        <f>SUMIF(LEVEL1!$B:$B,LEVEL_2!$B55,LEVEL1!BR:BR)</f>
        <v>14602443.02125</v>
      </c>
      <c r="AN55" s="368">
        <f t="shared" si="232"/>
        <v>34331.783749999995</v>
      </c>
      <c r="AO55" s="368">
        <f t="shared" si="233"/>
        <v>115732443.02124999</v>
      </c>
      <c r="AP55" s="368">
        <f t="shared" si="234"/>
        <v>0</v>
      </c>
      <c r="AQ55" s="369">
        <f>SUMIF(LEVEL1!$B:$B,LEVEL_2!$B55,LEVEL1!BX:BX)</f>
        <v>0</v>
      </c>
      <c r="AR55" s="370"/>
      <c r="AS55" s="370"/>
      <c r="AT55" s="370"/>
      <c r="AU55" s="370"/>
      <c r="AV55" s="367">
        <f t="shared" si="235"/>
        <v>17000</v>
      </c>
      <c r="AW55" s="368">
        <f>SUMIF(LEVEL1!$B:$B,LEVEL_2!$B55,LEVEL1!CB:CB)</f>
        <v>57307000</v>
      </c>
      <c r="AX55" s="368">
        <f t="shared" si="236"/>
        <v>3500</v>
      </c>
      <c r="AY55" s="368">
        <f>SUMIF(LEVEL1!$B:$B,LEVEL_2!$B55,LEVEL1!CD:CD)</f>
        <v>11798500</v>
      </c>
      <c r="AZ55" s="368">
        <f t="shared" si="237"/>
        <v>0</v>
      </c>
      <c r="BA55" s="368">
        <f>SUMIF(LEVEL1!$B:$B,LEVEL_2!$B55,LEVEL1!CF:CF)</f>
        <v>0</v>
      </c>
      <c r="BB55" s="368">
        <f t="shared" si="238"/>
        <v>10000</v>
      </c>
      <c r="BC55" s="368">
        <f>SUMIF(LEVEL1!$B:$B,LEVEL_2!$B55,LEVEL1!CH:CH)</f>
        <v>33710000</v>
      </c>
      <c r="BD55" s="368">
        <f t="shared" si="239"/>
        <v>30500</v>
      </c>
      <c r="BE55" s="368">
        <f t="shared" si="240"/>
        <v>102815500</v>
      </c>
      <c r="BF55" s="368">
        <f t="shared" si="241"/>
        <v>0</v>
      </c>
      <c r="BG55" s="368">
        <f>SUMIF(LEVEL1!$B:$B,LEVEL_2!$B55,LEVEL1!CL:CL)</f>
        <v>0</v>
      </c>
      <c r="BH55" s="368">
        <f t="shared" si="242"/>
        <v>30500</v>
      </c>
      <c r="BI55" s="368">
        <f t="shared" si="243"/>
        <v>102815500</v>
      </c>
      <c r="BJ55" s="368">
        <f t="shared" si="244"/>
        <v>0</v>
      </c>
      <c r="BK55" s="369">
        <f>SUMIF(LEVEL1!$B:$B,LEVEL_2!$B55,LEVEL1!CX:CX)</f>
        <v>0</v>
      </c>
      <c r="BL55" s="370"/>
      <c r="BM55" s="370"/>
      <c r="BN55" s="370"/>
      <c r="BO55" s="370"/>
      <c r="BP55" s="367">
        <f t="shared" si="245"/>
        <v>6500</v>
      </c>
      <c r="BQ55" s="368">
        <f>SUMIF(LEVEL1!$B:$B,LEVEL_2!$B55,LEVEL1!DB:DB)</f>
        <v>21911500</v>
      </c>
      <c r="BR55" s="368">
        <f t="shared" si="246"/>
        <v>1500</v>
      </c>
      <c r="BS55" s="368">
        <f>SUMIF(LEVEL1!$B:$B,LEVEL_2!$B55,LEVEL1!DD:DD)</f>
        <v>5056500</v>
      </c>
      <c r="BT55" s="368">
        <f t="shared" si="247"/>
        <v>0</v>
      </c>
      <c r="BU55" s="368">
        <f>SUMIF(LEVEL1!$B:$B,LEVEL_2!$B55,LEVEL1!DF:DF)</f>
        <v>0</v>
      </c>
      <c r="BV55" s="368">
        <f t="shared" si="248"/>
        <v>0</v>
      </c>
      <c r="BW55" s="368">
        <f>SUMIF(LEVEL1!$B:$B,LEVEL_2!$B55,LEVEL1!DH:DH)</f>
        <v>0</v>
      </c>
      <c r="BX55" s="368">
        <f t="shared" si="249"/>
        <v>8000</v>
      </c>
      <c r="BY55" s="368">
        <f t="shared" si="250"/>
        <v>26968000</v>
      </c>
      <c r="BZ55" s="368">
        <f t="shared" si="251"/>
        <v>1032.9125624999999</v>
      </c>
      <c r="CA55" s="368">
        <f>SUMIF(LEVEL1!$B:$B,LEVEL_2!$B55,LEVEL1!DL:DL)</f>
        <v>3481948.2481875001</v>
      </c>
      <c r="CB55" s="368">
        <f t="shared" si="252"/>
        <v>9032.9125624999997</v>
      </c>
      <c r="CC55" s="368">
        <f t="shared" si="253"/>
        <v>30449948.248187501</v>
      </c>
      <c r="CD55" s="368">
        <f t="shared" si="254"/>
        <v>0</v>
      </c>
      <c r="CE55" s="369">
        <f>SUMIF(LEVEL1!$B:$B,LEVEL_2!$B55,LEVEL1!DR:DR)</f>
        <v>0</v>
      </c>
      <c r="CF55" s="370"/>
      <c r="CG55" s="370"/>
      <c r="CH55" s="370"/>
      <c r="CI55" s="370"/>
      <c r="CJ55" s="367">
        <f t="shared" si="255"/>
        <v>7000</v>
      </c>
      <c r="CK55" s="368">
        <f>SUMIF(LEVEL1!$B:$B,LEVEL_2!$B55,LEVEL1!DV:DV)</f>
        <v>23597000</v>
      </c>
      <c r="CL55" s="368">
        <f t="shared" si="256"/>
        <v>4000</v>
      </c>
      <c r="CM55" s="368">
        <f>SUMIF(LEVEL1!$B:$B,LEVEL_2!$B55,LEVEL1!DX:DX)</f>
        <v>13484000</v>
      </c>
      <c r="CN55" s="368">
        <f t="shared" si="257"/>
        <v>0</v>
      </c>
      <c r="CO55" s="368">
        <f>SUMIF(LEVEL1!$B:$B,LEVEL_2!$B55,LEVEL1!DZ:DZ)</f>
        <v>0</v>
      </c>
      <c r="CP55" s="368">
        <f t="shared" si="258"/>
        <v>0</v>
      </c>
      <c r="CQ55" s="368">
        <f>SUMIF(LEVEL1!$B:$B,LEVEL_2!$B55,LEVEL1!EB:EB)</f>
        <v>0</v>
      </c>
      <c r="CR55" s="368">
        <f t="shared" si="259"/>
        <v>11000</v>
      </c>
      <c r="CS55" s="368">
        <f t="shared" si="260"/>
        <v>37081000</v>
      </c>
      <c r="CT55" s="368">
        <f t="shared" si="261"/>
        <v>1623.2435000000003</v>
      </c>
      <c r="CU55" s="368">
        <f>SUMIF(LEVEL1!$B:$B,LEVEL_2!$B55,LEVEL1!EF:EF)</f>
        <v>5471953.8385000005</v>
      </c>
      <c r="CV55" s="368">
        <f t="shared" si="262"/>
        <v>12623.2435</v>
      </c>
      <c r="CW55" s="368">
        <f t="shared" si="263"/>
        <v>42552953.838500001</v>
      </c>
      <c r="CX55" s="368">
        <f t="shared" si="264"/>
        <v>0</v>
      </c>
      <c r="CY55" s="369">
        <f>SUMIF(LEVEL1!$B:$B,LEVEL_2!$B55,LEVEL1!EL:EL)</f>
        <v>0</v>
      </c>
      <c r="CZ55" s="370"/>
      <c r="DA55" s="370"/>
      <c r="DB55" s="370"/>
      <c r="DC55" s="370"/>
      <c r="DD55" s="367">
        <f t="shared" si="265"/>
        <v>3000</v>
      </c>
      <c r="DE55" s="368">
        <f>SUMIF(LEVEL1!$B:$B,LEVEL_2!$B55,LEVEL1!EP:EP)</f>
        <v>10113000</v>
      </c>
      <c r="DF55" s="368">
        <f t="shared" si="266"/>
        <v>5000</v>
      </c>
      <c r="DG55" s="368">
        <f>SUMIF(LEVEL1!$B:$B,LEVEL_2!$B55,LEVEL1!ER:ER)</f>
        <v>16855000</v>
      </c>
      <c r="DH55" s="368">
        <f t="shared" si="267"/>
        <v>0</v>
      </c>
      <c r="DI55" s="368">
        <f>SUMIF(LEVEL1!$B:$B,LEVEL_2!$B55,LEVEL1!ET:ET)</f>
        <v>0</v>
      </c>
      <c r="DJ55" s="368">
        <f t="shared" si="268"/>
        <v>1110</v>
      </c>
      <c r="DK55" s="368">
        <f>SUMIF(LEVEL1!$B:$B,LEVEL_2!$B55,LEVEL1!EV:EV)</f>
        <v>3741810</v>
      </c>
      <c r="DL55" s="368">
        <f t="shared" si="269"/>
        <v>9110</v>
      </c>
      <c r="DM55" s="368">
        <f t="shared" si="270"/>
        <v>30709810</v>
      </c>
      <c r="DN55" s="368">
        <f t="shared" si="271"/>
        <v>1495.6945750000002</v>
      </c>
      <c r="DO55" s="368">
        <f>SUMIF(LEVEL1!$B:$B,LEVEL_2!$B55,LEVEL1!EZ:EZ)</f>
        <v>5041986.4123250004</v>
      </c>
      <c r="DP55" s="368">
        <f t="shared" si="272"/>
        <v>10605.694575000001</v>
      </c>
      <c r="DQ55" s="368">
        <f t="shared" si="273"/>
        <v>35751796.412325002</v>
      </c>
      <c r="DR55" s="368">
        <f t="shared" si="274"/>
        <v>0</v>
      </c>
      <c r="DS55" s="369">
        <f>SUMIF(LEVEL1!$B:$B,LEVEL_2!$B55,LEVEL1!FF:FF)</f>
        <v>0</v>
      </c>
      <c r="DT55" s="370"/>
      <c r="DU55" s="370"/>
      <c r="DV55" s="370"/>
      <c r="DW55" s="370"/>
      <c r="DX55" s="367">
        <f t="shared" si="275"/>
        <v>15000</v>
      </c>
      <c r="DY55" s="368">
        <f>SUMIF(LEVEL1!$B:$B,LEVEL_2!$B55,LEVEL1!FJ:FJ)</f>
        <v>50565000</v>
      </c>
      <c r="DZ55" s="368">
        <f t="shared" si="276"/>
        <v>12000</v>
      </c>
      <c r="EA55" s="368">
        <f>SUMIF(LEVEL1!$B:$B,LEVEL_2!$B55,LEVEL1!FL:FL)</f>
        <v>40452000</v>
      </c>
      <c r="EB55" s="368">
        <f t="shared" si="277"/>
        <v>1200</v>
      </c>
      <c r="EC55" s="368">
        <f>SUMIF(LEVEL1!$B:$B,LEVEL_2!$B55,LEVEL1!FN:FN)</f>
        <v>4045200</v>
      </c>
      <c r="ED55" s="368">
        <f t="shared" si="278"/>
        <v>1300</v>
      </c>
      <c r="EE55" s="368">
        <f>SUMIF(LEVEL1!$B:$B,LEVEL_2!$B55,LEVEL1!FP:FP)</f>
        <v>4382300</v>
      </c>
      <c r="EF55" s="368">
        <f t="shared" si="279"/>
        <v>29500</v>
      </c>
      <c r="EG55" s="368">
        <f t="shared" si="280"/>
        <v>99444500</v>
      </c>
      <c r="EH55" s="368">
        <f t="shared" si="281"/>
        <v>2359.245626504322</v>
      </c>
      <c r="EI55" s="368">
        <f>SUMIF(LEVEL1!$B:$B,LEVEL_2!$B55,LEVEL1!FT:FT)</f>
        <v>7953017.0069460692</v>
      </c>
      <c r="EJ55" s="368">
        <f t="shared" si="282"/>
        <v>31859.245626504322</v>
      </c>
      <c r="EK55" s="368">
        <f t="shared" si="283"/>
        <v>107397517.00694607</v>
      </c>
      <c r="EL55" s="368">
        <f t="shared" si="284"/>
        <v>0</v>
      </c>
      <c r="EM55" s="369">
        <f>SUMIF(LEVEL1!$B:$B,LEVEL_2!$B55,LEVEL1!FZ:FZ)</f>
        <v>0</v>
      </c>
      <c r="EN55" s="370"/>
      <c r="EO55" s="370"/>
      <c r="EP55" s="370"/>
      <c r="EQ55" s="370"/>
      <c r="ER55" s="367">
        <f t="shared" si="285"/>
        <v>13000</v>
      </c>
      <c r="ES55" s="368">
        <f>SUMIF(LEVEL1!$B:$B,LEVEL_2!$B55,LEVEL1!GD:GD)</f>
        <v>43823000</v>
      </c>
      <c r="ET55" s="368">
        <f t="shared" si="286"/>
        <v>5000</v>
      </c>
      <c r="EU55" s="368">
        <f>SUMIF(LEVEL1!$B:$B,LEVEL_2!$B55,LEVEL1!GF:GF)</f>
        <v>16855000</v>
      </c>
      <c r="EV55" s="368">
        <f t="shared" si="287"/>
        <v>0</v>
      </c>
      <c r="EW55" s="368">
        <f>SUMIF(LEVEL1!$B:$B,LEVEL_2!$B55,LEVEL1!GH:GH)</f>
        <v>0</v>
      </c>
      <c r="EX55" s="368">
        <f t="shared" si="288"/>
        <v>0</v>
      </c>
      <c r="EY55" s="368">
        <f>SUMIF(LEVEL1!$B:$B,LEVEL_2!$B55,LEVEL1!GJ:GJ)</f>
        <v>0</v>
      </c>
      <c r="EZ55" s="368">
        <f t="shared" si="289"/>
        <v>18000</v>
      </c>
      <c r="FA55" s="368">
        <f t="shared" si="290"/>
        <v>60678000</v>
      </c>
      <c r="FB55" s="368">
        <f t="shared" si="291"/>
        <v>2494.3018750000001</v>
      </c>
      <c r="FC55" s="368">
        <f>SUMIF(LEVEL1!$B:$B,LEVEL_2!$B55,LEVEL1!GN:GN)</f>
        <v>8408291.6206250004</v>
      </c>
      <c r="FD55" s="368">
        <f t="shared" si="292"/>
        <v>20494.301875000001</v>
      </c>
      <c r="FE55" s="368">
        <f t="shared" si="293"/>
        <v>69086291.620625004</v>
      </c>
      <c r="FF55" s="368">
        <f t="shared" si="294"/>
        <v>0</v>
      </c>
      <c r="FG55" s="369">
        <f>SUMIF(LEVEL1!$B:$B,LEVEL_2!$B55,LEVEL1!GT:GT)</f>
        <v>0</v>
      </c>
      <c r="FH55" s="370"/>
      <c r="FI55" s="370"/>
      <c r="FJ55" s="370"/>
      <c r="FK55" s="370"/>
      <c r="FL55" s="367">
        <f t="shared" si="295"/>
        <v>6500</v>
      </c>
      <c r="FM55" s="368">
        <f>SUMIF(LEVEL1!$B:$B,LEVEL_2!$B55,LEVEL1!GX:GX)</f>
        <v>21911500</v>
      </c>
      <c r="FN55" s="368">
        <f t="shared" si="296"/>
        <v>1500</v>
      </c>
      <c r="FO55" s="368">
        <f>SUMIF(LEVEL1!$B:$B,LEVEL_2!$B55,LEVEL1!GZ:GZ)</f>
        <v>5056500</v>
      </c>
      <c r="FP55" s="368">
        <f t="shared" si="297"/>
        <v>0</v>
      </c>
      <c r="FQ55" s="368">
        <f>SUMIF(LEVEL1!$B:$B,LEVEL_2!$B55,LEVEL1!HB:HB)</f>
        <v>0</v>
      </c>
      <c r="FR55" s="368">
        <f t="shared" si="298"/>
        <v>0</v>
      </c>
      <c r="FS55" s="368">
        <f>SUMIF(LEVEL1!$B:$B,LEVEL_2!$B55,LEVEL1!HD:HD)</f>
        <v>0</v>
      </c>
      <c r="FT55" s="368">
        <f t="shared" si="299"/>
        <v>8000</v>
      </c>
      <c r="FU55" s="368">
        <f t="shared" si="300"/>
        <v>26968000</v>
      </c>
      <c r="FV55" s="368">
        <f t="shared" si="301"/>
        <v>1032.9125624999999</v>
      </c>
      <c r="FW55" s="368">
        <f>SUMIF(LEVEL1!$B:$B,LEVEL_2!$B55,LEVEL1!HH:HH)</f>
        <v>3481948.2481875001</v>
      </c>
      <c r="FX55" s="368">
        <f t="shared" si="302"/>
        <v>9032.9125624999997</v>
      </c>
      <c r="FY55" s="368">
        <f t="shared" si="303"/>
        <v>30449948.248187501</v>
      </c>
      <c r="FZ55" s="368">
        <f t="shared" si="304"/>
        <v>0</v>
      </c>
      <c r="GA55" s="369">
        <f>SUMIF(LEVEL1!$B:$B,LEVEL_2!$B55,LEVEL1!HN:HN)</f>
        <v>0</v>
      </c>
      <c r="GB55" s="370"/>
      <c r="GC55" s="370"/>
      <c r="GD55" s="370"/>
      <c r="GE55" s="370"/>
      <c r="GF55" s="367">
        <f t="shared" si="305"/>
        <v>0</v>
      </c>
      <c r="GG55" s="368">
        <f>SUMIF(LEVEL1!$B:$B,LEVEL_2!$B55,LEVEL1!HR:HR)</f>
        <v>0</v>
      </c>
      <c r="GH55" s="368">
        <f t="shared" si="306"/>
        <v>0</v>
      </c>
      <c r="GI55" s="368">
        <f>SUMIF(LEVEL1!$B:$B,LEVEL_2!$B55,LEVEL1!HT:HT)</f>
        <v>0</v>
      </c>
      <c r="GJ55" s="368">
        <f t="shared" si="307"/>
        <v>0</v>
      </c>
      <c r="GK55" s="368">
        <f>SUMIF(LEVEL1!$B:$B,LEVEL_2!$B55,LEVEL1!HV:HV)</f>
        <v>0</v>
      </c>
      <c r="GL55" s="368">
        <f t="shared" si="308"/>
        <v>0</v>
      </c>
      <c r="GM55" s="368">
        <f>SUMIF(LEVEL1!$B:$B,LEVEL_2!$B55,LEVEL1!HX:HX)</f>
        <v>0</v>
      </c>
      <c r="GN55" s="368">
        <f t="shared" si="309"/>
        <v>0</v>
      </c>
      <c r="GO55" s="368">
        <f t="shared" si="310"/>
        <v>0</v>
      </c>
      <c r="GP55" s="368">
        <f t="shared" si="311"/>
        <v>0</v>
      </c>
      <c r="GQ55" s="368">
        <f>SUMIF(LEVEL1!$B:$B,LEVEL_2!$B55,LEVEL1!IB:IB)</f>
        <v>0</v>
      </c>
      <c r="GR55" s="368">
        <f t="shared" si="312"/>
        <v>0</v>
      </c>
      <c r="GS55" s="368">
        <f t="shared" si="313"/>
        <v>0</v>
      </c>
      <c r="GT55" s="368">
        <f t="shared" si="314"/>
        <v>0</v>
      </c>
      <c r="GU55" s="369">
        <f>SUMIF(LEVEL1!$B:$B,LEVEL_2!$B55,LEVEL1!IH:IH)</f>
        <v>0</v>
      </c>
      <c r="GV55" s="370"/>
      <c r="GW55" s="370"/>
      <c r="GX55" s="370"/>
      <c r="GY55" s="370"/>
      <c r="GZ55" s="367">
        <f t="shared" si="315"/>
        <v>0</v>
      </c>
      <c r="HA55" s="368">
        <f>SUMIF(LEVEL1!$B:$B,LEVEL_2!$B55,LEVEL1!IL:IL)</f>
        <v>0</v>
      </c>
      <c r="HB55" s="368">
        <f t="shared" si="316"/>
        <v>0</v>
      </c>
      <c r="HC55" s="368">
        <f>SUMIF(LEVEL1!$B:$B,LEVEL_2!$B55,LEVEL1!IN:IN)</f>
        <v>0</v>
      </c>
      <c r="HD55" s="368">
        <f t="shared" si="317"/>
        <v>0</v>
      </c>
      <c r="HE55" s="368">
        <f>SUMIF(LEVEL1!$B:$B,LEVEL_2!$B55,LEVEL1!IP:IP)</f>
        <v>0</v>
      </c>
      <c r="HF55" s="368">
        <f t="shared" si="318"/>
        <v>0</v>
      </c>
      <c r="HG55" s="368">
        <f>SUMIF(LEVEL1!$B:$B,LEVEL_2!$B55,LEVEL1!IR:IR)</f>
        <v>0</v>
      </c>
      <c r="HH55" s="368">
        <f t="shared" si="319"/>
        <v>0</v>
      </c>
      <c r="HI55" s="368">
        <f t="shared" si="320"/>
        <v>0</v>
      </c>
      <c r="HJ55" s="368">
        <f t="shared" si="321"/>
        <v>0</v>
      </c>
      <c r="HK55" s="368">
        <f>SUMIF(LEVEL1!$B:$B,LEVEL_2!$B55,LEVEL1!IV:IV)</f>
        <v>0</v>
      </c>
      <c r="HL55" s="368">
        <f t="shared" si="322"/>
        <v>0</v>
      </c>
      <c r="HM55" s="368">
        <f t="shared" si="323"/>
        <v>0</v>
      </c>
      <c r="HN55" s="368">
        <f t="shared" si="324"/>
        <v>0</v>
      </c>
      <c r="HO55" s="369">
        <f>SUMIF(LEVEL1!$B:$B,LEVEL_2!$B55,LEVEL1!JB:JB)</f>
        <v>0</v>
      </c>
      <c r="HP55" s="370"/>
      <c r="HQ55" s="370"/>
      <c r="HR55" s="370"/>
      <c r="HS55" s="370"/>
      <c r="HT55" s="367">
        <f t="shared" si="325"/>
        <v>0</v>
      </c>
      <c r="HU55" s="368">
        <f>SUMIF(LEVEL1!$B:$B,LEVEL_2!$B55,LEVEL1!JF:JF)</f>
        <v>0</v>
      </c>
      <c r="HV55" s="368">
        <f t="shared" si="326"/>
        <v>0</v>
      </c>
      <c r="HW55" s="368">
        <f>SUMIF(LEVEL1!$B:$B,LEVEL_2!$B55,LEVEL1!JH:JH)</f>
        <v>0</v>
      </c>
      <c r="HX55" s="368">
        <f t="shared" si="327"/>
        <v>0</v>
      </c>
      <c r="HY55" s="368">
        <f>SUMIF(LEVEL1!$B:$B,LEVEL_2!$B55,LEVEL1!JJ:JJ)</f>
        <v>0</v>
      </c>
      <c r="HZ55" s="368">
        <f t="shared" si="328"/>
        <v>0</v>
      </c>
      <c r="IA55" s="368">
        <f>SUMIF(LEVEL1!$B:$B,LEVEL_2!$B55,LEVEL1!JL:JL)</f>
        <v>0</v>
      </c>
      <c r="IB55" s="368">
        <f t="shared" si="329"/>
        <v>0</v>
      </c>
      <c r="IC55" s="368">
        <f t="shared" si="330"/>
        <v>0</v>
      </c>
      <c r="ID55" s="368">
        <f t="shared" si="331"/>
        <v>0</v>
      </c>
      <c r="IE55" s="368">
        <f>SUMIF(LEVEL1!$B:$B,LEVEL_2!$B55,LEVEL1!JP:JP)</f>
        <v>0</v>
      </c>
      <c r="IF55" s="368">
        <f t="shared" si="332"/>
        <v>0</v>
      </c>
      <c r="IG55" s="368">
        <f t="shared" si="333"/>
        <v>0</v>
      </c>
      <c r="IH55" s="368">
        <f t="shared" si="334"/>
        <v>0</v>
      </c>
      <c r="II55" s="369">
        <f>SUMIF(LEVEL1!$B:$B,LEVEL_2!$B55,LEVEL1!JV:JV)</f>
        <v>0</v>
      </c>
      <c r="IJ55" s="370"/>
      <c r="IK55" s="370"/>
      <c r="IL55" s="370"/>
      <c r="IM55" s="370"/>
      <c r="IN55" s="367">
        <f t="shared" si="335"/>
        <v>0</v>
      </c>
      <c r="IO55" s="368">
        <f>SUMIF(LEVEL1!$B:$B,LEVEL_2!$B55,LEVEL1!JZ:JZ)</f>
        <v>0</v>
      </c>
      <c r="IP55" s="368">
        <f t="shared" si="336"/>
        <v>0</v>
      </c>
      <c r="IQ55" s="368">
        <f>SUMIF(LEVEL1!$B:$B,LEVEL_2!$B55,LEVEL1!KB:KB)</f>
        <v>0</v>
      </c>
      <c r="IR55" s="368">
        <f t="shared" si="337"/>
        <v>0</v>
      </c>
      <c r="IS55" s="368">
        <f>SUMIF(LEVEL1!$B:$B,LEVEL_2!$B55,LEVEL1!KD:KD)</f>
        <v>0</v>
      </c>
      <c r="IT55" s="368">
        <f t="shared" si="338"/>
        <v>0</v>
      </c>
      <c r="IU55" s="368">
        <f>SUMIF(LEVEL1!$B:$B,LEVEL_2!$B55,LEVEL1!KF:KF)</f>
        <v>0</v>
      </c>
      <c r="IV55" s="368">
        <f t="shared" si="339"/>
        <v>0</v>
      </c>
      <c r="IW55" s="368">
        <f t="shared" si="340"/>
        <v>0</v>
      </c>
      <c r="IX55" s="368">
        <f t="shared" si="341"/>
        <v>0</v>
      </c>
      <c r="IY55" s="368">
        <f>SUMIF(LEVEL1!$B:$B,LEVEL_2!$B55,LEVEL1!KJ:KJ)</f>
        <v>0</v>
      </c>
      <c r="IZ55" s="368">
        <f t="shared" si="342"/>
        <v>0</v>
      </c>
      <c r="JA55" s="368">
        <f t="shared" si="343"/>
        <v>0</v>
      </c>
      <c r="JB55" s="368">
        <f t="shared" si="344"/>
        <v>0</v>
      </c>
      <c r="JC55" s="369">
        <f>SUMIF(LEVEL1!$B:$B,LEVEL_2!$B55,LEVEL1!KP:KP)</f>
        <v>0</v>
      </c>
      <c r="JD55" s="370"/>
      <c r="JE55" s="370"/>
      <c r="JF55" s="370"/>
      <c r="JG55" s="370"/>
      <c r="JH55" s="367">
        <f t="shared" si="345"/>
        <v>0</v>
      </c>
      <c r="JI55" s="368">
        <f>SUMIF(LEVEL1!$B:$B,LEVEL_2!$B55,LEVEL1!KT:KT)</f>
        <v>0</v>
      </c>
      <c r="JJ55" s="368">
        <f t="shared" si="346"/>
        <v>0</v>
      </c>
      <c r="JK55" s="368">
        <f>SUMIF(LEVEL1!$B:$B,LEVEL_2!$B55,LEVEL1!KV:KV)</f>
        <v>0</v>
      </c>
      <c r="JL55" s="368">
        <f t="shared" si="347"/>
        <v>0</v>
      </c>
      <c r="JM55" s="368">
        <f>SUMIF(LEVEL1!$B:$B,LEVEL_2!$B55,LEVEL1!KX:KX)</f>
        <v>0</v>
      </c>
      <c r="JN55" s="368">
        <f t="shared" si="348"/>
        <v>0</v>
      </c>
      <c r="JO55" s="368">
        <f>SUMIF(LEVEL1!$B:$B,LEVEL_2!$B55,LEVEL1!KZ:KZ)</f>
        <v>0</v>
      </c>
      <c r="JP55" s="368">
        <f t="shared" si="349"/>
        <v>0</v>
      </c>
      <c r="JQ55" s="368">
        <f t="shared" si="350"/>
        <v>0</v>
      </c>
      <c r="JR55" s="368">
        <f t="shared" si="351"/>
        <v>0</v>
      </c>
      <c r="JS55" s="368">
        <f>SUMIF(LEVEL1!$B:$B,LEVEL_2!$B55,LEVEL1!LD:LD)</f>
        <v>0</v>
      </c>
      <c r="JT55" s="368">
        <f t="shared" si="352"/>
        <v>0</v>
      </c>
      <c r="JU55" s="368">
        <f t="shared" si="353"/>
        <v>0</v>
      </c>
      <c r="JV55" s="368">
        <f t="shared" si="354"/>
        <v>0</v>
      </c>
      <c r="JW55" s="369">
        <f>SUMIF(LEVEL1!$B:$B,LEVEL_2!$B55,LEVEL1!LJ:LJ)</f>
        <v>0</v>
      </c>
      <c r="JX55" s="370"/>
      <c r="JY55" s="370"/>
      <c r="JZ55" s="370"/>
      <c r="KA55" s="370"/>
      <c r="KB55" s="367">
        <f t="shared" si="355"/>
        <v>0</v>
      </c>
      <c r="KC55" s="368">
        <f>SUMIF(LEVEL1!$B:$B,LEVEL_2!$B55,LEVEL1!LN:LN)</f>
        <v>0</v>
      </c>
      <c r="KD55" s="368">
        <f t="shared" si="356"/>
        <v>0</v>
      </c>
      <c r="KE55" s="368">
        <f>SUMIF(LEVEL1!$B:$B,LEVEL_2!$B55,LEVEL1!LP:LP)</f>
        <v>0</v>
      </c>
      <c r="KF55" s="368">
        <f t="shared" si="357"/>
        <v>0</v>
      </c>
      <c r="KG55" s="368">
        <f>SUMIF(LEVEL1!$B:$B,LEVEL_2!$B55,LEVEL1!LR:LR)</f>
        <v>0</v>
      </c>
      <c r="KH55" s="368">
        <f t="shared" si="358"/>
        <v>0</v>
      </c>
      <c r="KI55" s="368">
        <f>SUMIF(LEVEL1!$B:$B,LEVEL_2!$B55,LEVEL1!LT:LT)</f>
        <v>0</v>
      </c>
      <c r="KJ55" s="368">
        <f t="shared" si="359"/>
        <v>0</v>
      </c>
      <c r="KK55" s="368">
        <f t="shared" si="360"/>
        <v>0</v>
      </c>
      <c r="KL55" s="368">
        <f t="shared" si="361"/>
        <v>0</v>
      </c>
      <c r="KM55" s="368">
        <f>SUMIF(LEVEL1!$B:$B,LEVEL_2!$B55,LEVEL1!LX:LX)</f>
        <v>0</v>
      </c>
      <c r="KN55" s="368">
        <f t="shared" si="362"/>
        <v>0</v>
      </c>
      <c r="KO55" s="368">
        <f t="shared" si="363"/>
        <v>0</v>
      </c>
      <c r="KP55" s="368">
        <f t="shared" si="364"/>
        <v>0</v>
      </c>
      <c r="KQ55" s="369">
        <f>SUMIF(LEVEL1!$B:$B,LEVEL_2!$B55,LEVEL1!MD:MD)</f>
        <v>0</v>
      </c>
      <c r="KR55" s="370"/>
      <c r="KS55" s="370"/>
      <c r="KT55" s="370"/>
      <c r="KU55" s="370"/>
      <c r="KV55" s="367">
        <f t="shared" si="365"/>
        <v>0</v>
      </c>
      <c r="KW55" s="368">
        <f>SUMIF(LEVEL1!$B:$B,LEVEL_2!$B55,LEVEL1!MH:MH)</f>
        <v>0</v>
      </c>
      <c r="KX55" s="368">
        <f t="shared" si="366"/>
        <v>0</v>
      </c>
      <c r="KY55" s="368">
        <f>SUMIF(LEVEL1!$B:$B,LEVEL_2!$B55,LEVEL1!MJ:MJ)</f>
        <v>0</v>
      </c>
      <c r="KZ55" s="368">
        <f t="shared" si="367"/>
        <v>0</v>
      </c>
      <c r="LA55" s="368">
        <f>SUMIF(LEVEL1!$B:$B,LEVEL_2!$B55,LEVEL1!ML:ML)</f>
        <v>0</v>
      </c>
      <c r="LB55" s="368">
        <f t="shared" si="368"/>
        <v>0</v>
      </c>
      <c r="LC55" s="368">
        <f>SUMIF(LEVEL1!$B:$B,LEVEL_2!$B55,LEVEL1!MN:MN)</f>
        <v>0</v>
      </c>
      <c r="LD55" s="368">
        <f t="shared" si="369"/>
        <v>0</v>
      </c>
      <c r="LE55" s="368">
        <f t="shared" si="370"/>
        <v>0</v>
      </c>
      <c r="LF55" s="368">
        <f t="shared" si="371"/>
        <v>0</v>
      </c>
      <c r="LG55" s="368">
        <f>SUMIF(LEVEL1!$B:$B,LEVEL_2!$B55,LEVEL1!MR:MR)</f>
        <v>0</v>
      </c>
      <c r="LH55" s="368">
        <f t="shared" si="372"/>
        <v>0</v>
      </c>
      <c r="LI55" s="368">
        <f t="shared" si="373"/>
        <v>0</v>
      </c>
      <c r="LJ55" s="368">
        <f t="shared" si="374"/>
        <v>0</v>
      </c>
      <c r="LK55" s="369">
        <f>SUMIF(LEVEL1!$B:$B,LEVEL_2!$B55,LEVEL1!MX:MX)</f>
        <v>0</v>
      </c>
      <c r="LL55" s="370"/>
      <c r="LM55" s="370"/>
      <c r="LN55" s="370"/>
      <c r="LO55" s="370"/>
      <c r="LP55" s="367">
        <f t="shared" si="375"/>
        <v>0</v>
      </c>
      <c r="LQ55" s="368">
        <f>SUMIF(LEVEL1!$B:$B,LEVEL_2!$B55,LEVEL1!NB:NB)</f>
        <v>0</v>
      </c>
      <c r="LR55" s="368">
        <f t="shared" si="376"/>
        <v>0</v>
      </c>
      <c r="LS55" s="368">
        <f>SUMIF(LEVEL1!$B:$B,LEVEL_2!$B55,LEVEL1!ND:ND)</f>
        <v>0</v>
      </c>
      <c r="LT55" s="368">
        <f t="shared" si="377"/>
        <v>0</v>
      </c>
      <c r="LU55" s="368">
        <f>SUMIF(LEVEL1!$B:$B,LEVEL_2!$B55,LEVEL1!NF:NF)</f>
        <v>0</v>
      </c>
      <c r="LV55" s="368">
        <f t="shared" si="378"/>
        <v>0</v>
      </c>
      <c r="LW55" s="368">
        <f>SUMIF(LEVEL1!$B:$B,LEVEL_2!$B55,LEVEL1!NH:NH)</f>
        <v>0</v>
      </c>
      <c r="LX55" s="368">
        <f t="shared" si="379"/>
        <v>0</v>
      </c>
      <c r="LY55" s="368">
        <f t="shared" si="380"/>
        <v>0</v>
      </c>
      <c r="LZ55" s="368">
        <f t="shared" si="381"/>
        <v>0</v>
      </c>
      <c r="MA55" s="368">
        <f>SUMIF(LEVEL1!$B:$B,LEVEL_2!$B55,LEVEL1!NL:NL)</f>
        <v>0</v>
      </c>
      <c r="MB55" s="368">
        <f t="shared" si="382"/>
        <v>0</v>
      </c>
      <c r="MC55" s="368">
        <f t="shared" si="383"/>
        <v>0</v>
      </c>
      <c r="MD55" s="368">
        <f t="shared" si="384"/>
        <v>0</v>
      </c>
      <c r="ME55" s="369">
        <f>SUMIF(LEVEL1!$B:$B,LEVEL_2!$B55,LEVEL1!NR:NR)</f>
        <v>0</v>
      </c>
      <c r="MF55" s="370"/>
      <c r="MG55" s="370"/>
      <c r="MH55" s="370"/>
      <c r="MI55" s="370"/>
      <c r="MJ55" s="367">
        <f t="shared" si="385"/>
        <v>0</v>
      </c>
      <c r="MK55" s="368">
        <f>SUMIF(LEVEL1!$B:$B,LEVEL_2!$B55,LEVEL1!NV:NV)</f>
        <v>0</v>
      </c>
      <c r="ML55" s="368">
        <f t="shared" si="386"/>
        <v>0</v>
      </c>
      <c r="MM55" s="368">
        <f>SUMIF(LEVEL1!$B:$B,LEVEL_2!$B55,LEVEL1!NX:NX)</f>
        <v>0</v>
      </c>
      <c r="MN55" s="368">
        <f t="shared" si="387"/>
        <v>0</v>
      </c>
      <c r="MO55" s="368">
        <f>SUMIF(LEVEL1!$B:$B,LEVEL_2!$B55,LEVEL1!NZ:NZ)</f>
        <v>0</v>
      </c>
      <c r="MP55" s="368">
        <f t="shared" si="388"/>
        <v>0</v>
      </c>
      <c r="MQ55" s="368">
        <f>SUMIF(LEVEL1!$B:$B,LEVEL_2!$B55,LEVEL1!OB:OB)</f>
        <v>0</v>
      </c>
      <c r="MR55" s="368">
        <f t="shared" si="389"/>
        <v>0</v>
      </c>
      <c r="MS55" s="368">
        <f t="shared" si="390"/>
        <v>0</v>
      </c>
      <c r="MT55" s="368">
        <f t="shared" si="391"/>
        <v>0</v>
      </c>
      <c r="MU55" s="368">
        <f>SUMIF(LEVEL1!$B:$B,LEVEL_2!$B55,LEVEL1!OF:OF)</f>
        <v>0</v>
      </c>
      <c r="MV55" s="368">
        <f t="shared" si="392"/>
        <v>0</v>
      </c>
      <c r="MW55" s="368">
        <f t="shared" si="393"/>
        <v>0</v>
      </c>
      <c r="MX55" s="368">
        <f t="shared" si="394"/>
        <v>0</v>
      </c>
      <c r="MY55" s="369">
        <f>SUMIF(LEVEL1!$B:$B,LEVEL_2!$B55,LEVEL1!OL:OL)</f>
        <v>0</v>
      </c>
      <c r="MZ55" s="370"/>
      <c r="NA55" s="370"/>
      <c r="NB55" s="370"/>
      <c r="NC55" s="370"/>
      <c r="ND55" s="367">
        <f t="shared" si="395"/>
        <v>0</v>
      </c>
      <c r="NE55" s="368">
        <f>SUMIF(LEVEL1!$B:$B,LEVEL_2!$B55,LEVEL1!OP:OP)</f>
        <v>0</v>
      </c>
      <c r="NF55" s="368">
        <f t="shared" si="396"/>
        <v>0</v>
      </c>
      <c r="NG55" s="368">
        <f>SUMIF(LEVEL1!$B:$B,LEVEL_2!$B55,LEVEL1!OR:OR)</f>
        <v>0</v>
      </c>
      <c r="NH55" s="368">
        <f t="shared" si="397"/>
        <v>0</v>
      </c>
      <c r="NI55" s="368">
        <f>SUMIF(LEVEL1!$B:$B,LEVEL_2!$B55,LEVEL1!OT:OT)</f>
        <v>0</v>
      </c>
      <c r="NJ55" s="368">
        <f t="shared" si="398"/>
        <v>0</v>
      </c>
      <c r="NK55" s="368">
        <f>SUMIF(LEVEL1!$B:$B,LEVEL_2!$B55,LEVEL1!OV:OV)</f>
        <v>0</v>
      </c>
      <c r="NL55" s="368">
        <f t="shared" si="399"/>
        <v>0</v>
      </c>
      <c r="NM55" s="368">
        <f t="shared" si="400"/>
        <v>0</v>
      </c>
      <c r="NN55" s="368">
        <f t="shared" si="401"/>
        <v>0</v>
      </c>
      <c r="NO55" s="368">
        <f>SUMIF(LEVEL1!$B:$B,LEVEL_2!$B55,LEVEL1!OZ:OZ)</f>
        <v>0</v>
      </c>
      <c r="NP55" s="368">
        <f t="shared" si="402"/>
        <v>0</v>
      </c>
      <c r="NQ55" s="368">
        <f t="shared" si="403"/>
        <v>0</v>
      </c>
      <c r="NR55" s="368">
        <f t="shared" si="404"/>
        <v>0</v>
      </c>
      <c r="NS55" s="369">
        <f>SUMIF(LEVEL1!$B:$B,LEVEL_2!$B55,LEVEL1!PF:PF)</f>
        <v>0</v>
      </c>
      <c r="NT55" s="370"/>
      <c r="NU55" s="370"/>
      <c r="NV55" s="370"/>
      <c r="NW55" s="370"/>
      <c r="NX55" s="367">
        <f t="shared" si="405"/>
        <v>0</v>
      </c>
      <c r="NY55" s="368">
        <f>SUMIF(LEVEL1!$B:$B,LEVEL_2!$B55,LEVEL1!PJ:PJ)</f>
        <v>0</v>
      </c>
      <c r="NZ55" s="368">
        <f t="shared" si="406"/>
        <v>0</v>
      </c>
      <c r="OA55" s="368">
        <f>SUMIF(LEVEL1!$B:$B,LEVEL_2!$B55,LEVEL1!PL:PL)</f>
        <v>0</v>
      </c>
      <c r="OB55" s="368">
        <f t="shared" si="407"/>
        <v>0</v>
      </c>
      <c r="OC55" s="368">
        <f>SUMIF(LEVEL1!$B:$B,LEVEL_2!$B55,LEVEL1!PN:PN)</f>
        <v>0</v>
      </c>
      <c r="OD55" s="368">
        <f t="shared" si="408"/>
        <v>0</v>
      </c>
      <c r="OE55" s="368">
        <f>SUMIF(LEVEL1!$B:$B,LEVEL_2!$B55,LEVEL1!PP:PP)</f>
        <v>0</v>
      </c>
      <c r="OF55" s="368">
        <f t="shared" si="409"/>
        <v>0</v>
      </c>
      <c r="OG55" s="368">
        <f t="shared" si="410"/>
        <v>0</v>
      </c>
      <c r="OH55" s="368">
        <f t="shared" si="411"/>
        <v>0</v>
      </c>
      <c r="OI55" s="368">
        <f>SUMIF(LEVEL1!$B:$B,LEVEL_2!$B55,LEVEL1!PT:PT)</f>
        <v>0</v>
      </c>
      <c r="OJ55" s="368">
        <f t="shared" si="412"/>
        <v>0</v>
      </c>
      <c r="OK55" s="368">
        <f t="shared" si="413"/>
        <v>0</v>
      </c>
      <c r="OL55" s="368">
        <f t="shared" si="414"/>
        <v>0</v>
      </c>
      <c r="OM55" s="369">
        <f>SUMIF(LEVEL1!$B:$B,LEVEL_2!$B55,LEVEL1!PZ:PZ)</f>
        <v>0</v>
      </c>
      <c r="ON55" s="370"/>
      <c r="OO55" s="370"/>
      <c r="OP55" s="370"/>
      <c r="OQ55" s="370"/>
      <c r="OR55" s="367">
        <f t="shared" si="415"/>
        <v>0</v>
      </c>
      <c r="OS55" s="368">
        <f>SUMIF(LEVEL1!$B:$B,LEVEL_2!$B55,LEVEL1!QD:QD)</f>
        <v>0</v>
      </c>
      <c r="OT55" s="368">
        <f t="shared" si="416"/>
        <v>0</v>
      </c>
      <c r="OU55" s="368">
        <f>SUMIF(LEVEL1!$B:$B,LEVEL_2!$B55,LEVEL1!QF:QF)</f>
        <v>0</v>
      </c>
      <c r="OV55" s="368">
        <f t="shared" si="417"/>
        <v>0</v>
      </c>
      <c r="OW55" s="368">
        <f>SUMIF(LEVEL1!$B:$B,LEVEL_2!$B55,LEVEL1!QH:QH)</f>
        <v>0</v>
      </c>
      <c r="OX55" s="368">
        <f t="shared" si="418"/>
        <v>0</v>
      </c>
      <c r="OY55" s="368">
        <f>SUMIF(LEVEL1!$B:$B,LEVEL_2!$B55,LEVEL1!QJ:QJ)</f>
        <v>0</v>
      </c>
      <c r="OZ55" s="368">
        <f t="shared" si="419"/>
        <v>0</v>
      </c>
      <c r="PA55" s="368">
        <f t="shared" si="420"/>
        <v>0</v>
      </c>
      <c r="PB55" s="368">
        <f t="shared" si="421"/>
        <v>0</v>
      </c>
      <c r="PC55" s="368">
        <f>SUMIF(LEVEL1!$B:$B,LEVEL_2!$B55,LEVEL1!QN:QN)</f>
        <v>0</v>
      </c>
      <c r="PD55" s="368">
        <f t="shared" si="422"/>
        <v>0</v>
      </c>
      <c r="PE55" s="368">
        <f t="shared" si="423"/>
        <v>0</v>
      </c>
      <c r="PF55" s="368">
        <f t="shared" si="424"/>
        <v>0</v>
      </c>
      <c r="PG55" s="369">
        <f>SUMIF(LEVEL1!$B:$B,LEVEL_2!$B55,LEVEL1!QT:QT)</f>
        <v>0</v>
      </c>
    </row>
    <row r="56" spans="2:423" s="282" customFormat="1" ht="24.75" hidden="1" customHeight="1" outlineLevel="1">
      <c r="B56" s="361"/>
      <c r="C56" s="362" t="s">
        <v>111</v>
      </c>
      <c r="D56" s="363"/>
      <c r="E56" s="364"/>
      <c r="F56" s="365" t="s">
        <v>103</v>
      </c>
      <c r="G56" s="371">
        <f>G54</f>
        <v>9071.1</v>
      </c>
      <c r="H56" s="367">
        <f t="shared" si="218"/>
        <v>12060.748972010009</v>
      </c>
      <c r="I56" s="368">
        <f>SUM(I54:I55)</f>
        <v>109404260</v>
      </c>
      <c r="J56" s="368">
        <f t="shared" si="218"/>
        <v>30698.743812768022</v>
      </c>
      <c r="K56" s="368">
        <f>SUM(K54:K55)</f>
        <v>278471375</v>
      </c>
      <c r="L56" s="368">
        <f t="shared" si="219"/>
        <v>0</v>
      </c>
      <c r="M56" s="368">
        <f>SUM(M54:M55)</f>
        <v>0</v>
      </c>
      <c r="N56" s="368">
        <f t="shared" si="220"/>
        <v>0</v>
      </c>
      <c r="O56" s="368">
        <f>SUM(O54:O55)</f>
        <v>0</v>
      </c>
      <c r="P56" s="368">
        <f t="shared" si="220"/>
        <v>42759.492784778027</v>
      </c>
      <c r="Q56" s="368">
        <f t="shared" si="221"/>
        <v>387875635</v>
      </c>
      <c r="R56" s="368">
        <f t="shared" si="222"/>
        <v>7897.1391789546597</v>
      </c>
      <c r="S56" s="368">
        <f>SUM(S54:S55)</f>
        <v>71635739.20621562</v>
      </c>
      <c r="T56" s="368">
        <f t="shared" si="222"/>
        <v>50656.631963732689</v>
      </c>
      <c r="U56" s="368">
        <f t="shared" si="223"/>
        <v>459511374.20621562</v>
      </c>
      <c r="V56" s="368">
        <f t="shared" si="224"/>
        <v>0</v>
      </c>
      <c r="W56" s="369">
        <f>SUM(W54:W55)</f>
        <v>0</v>
      </c>
      <c r="X56" s="370"/>
      <c r="Y56" s="370"/>
      <c r="Z56" s="370"/>
      <c r="AA56" s="370"/>
      <c r="AB56" s="367">
        <f t="shared" si="225"/>
        <v>17077.615724664043</v>
      </c>
      <c r="AC56" s="368">
        <f>SUM(AC54:AC55)</f>
        <v>154912760</v>
      </c>
      <c r="AD56" s="368">
        <f t="shared" si="226"/>
        <v>33857.51176814278</v>
      </c>
      <c r="AE56" s="368">
        <f>SUM(AE54:AE55)</f>
        <v>307124875</v>
      </c>
      <c r="AF56" s="368">
        <f t="shared" si="227"/>
        <v>0</v>
      </c>
      <c r="AG56" s="368">
        <f>SUM(AG54:AG55)</f>
        <v>0</v>
      </c>
      <c r="AH56" s="368">
        <f t="shared" si="228"/>
        <v>0</v>
      </c>
      <c r="AI56" s="368">
        <f>SUM(AI54:AI55)</f>
        <v>0</v>
      </c>
      <c r="AJ56" s="368">
        <f t="shared" si="229"/>
        <v>50935.127492806823</v>
      </c>
      <c r="AK56" s="368">
        <f t="shared" si="230"/>
        <v>462037635</v>
      </c>
      <c r="AL56" s="368">
        <f t="shared" si="231"/>
        <v>9123.0648961292591</v>
      </c>
      <c r="AM56" s="368">
        <f>SUM(AM54:AM55)</f>
        <v>82756233.979278117</v>
      </c>
      <c r="AN56" s="368">
        <f t="shared" si="232"/>
        <v>60058.192388936077</v>
      </c>
      <c r="AO56" s="368">
        <f t="shared" si="233"/>
        <v>544793868.97927809</v>
      </c>
      <c r="AP56" s="368">
        <f t="shared" si="234"/>
        <v>0</v>
      </c>
      <c r="AQ56" s="369">
        <f>SUM(AQ54:AQ55)</f>
        <v>0</v>
      </c>
      <c r="AR56" s="370"/>
      <c r="AS56" s="370"/>
      <c r="AT56" s="370"/>
      <c r="AU56" s="370"/>
      <c r="AV56" s="367">
        <f t="shared" si="235"/>
        <v>14757.10387935311</v>
      </c>
      <c r="AW56" s="368">
        <f>SUM(AW54:AW55)</f>
        <v>133863165</v>
      </c>
      <c r="AX56" s="368">
        <f t="shared" si="236"/>
        <v>31441.98333167973</v>
      </c>
      <c r="AY56" s="368">
        <f>SUM(AY54:AY55)</f>
        <v>285213375</v>
      </c>
      <c r="AZ56" s="368">
        <f t="shared" si="237"/>
        <v>0</v>
      </c>
      <c r="BA56" s="368">
        <f>SUM(BA54:BA55)</f>
        <v>0</v>
      </c>
      <c r="BB56" s="368">
        <f t="shared" si="238"/>
        <v>33857.51176814278</v>
      </c>
      <c r="BC56" s="368">
        <f>SUM(BC54:BC55)</f>
        <v>307124875</v>
      </c>
      <c r="BD56" s="368">
        <f t="shared" si="239"/>
        <v>80056.598979175615</v>
      </c>
      <c r="BE56" s="368">
        <f t="shared" si="240"/>
        <v>726201415</v>
      </c>
      <c r="BF56" s="368">
        <f t="shared" si="241"/>
        <v>0</v>
      </c>
      <c r="BG56" s="368">
        <f>SUM(BG54:BG55)</f>
        <v>0</v>
      </c>
      <c r="BH56" s="368">
        <f t="shared" si="242"/>
        <v>80056.598979175615</v>
      </c>
      <c r="BI56" s="368">
        <f t="shared" si="243"/>
        <v>726201415</v>
      </c>
      <c r="BJ56" s="368">
        <f t="shared" si="244"/>
        <v>0</v>
      </c>
      <c r="BK56" s="369">
        <f>SUM(BK54:BK55)</f>
        <v>0</v>
      </c>
      <c r="BL56" s="370"/>
      <c r="BM56" s="370"/>
      <c r="BN56" s="370"/>
      <c r="BO56" s="370"/>
      <c r="BP56" s="367">
        <f t="shared" si="245"/>
        <v>12060.748972010009</v>
      </c>
      <c r="BQ56" s="368">
        <f>SUM(BQ54:BQ55)</f>
        <v>109404260</v>
      </c>
      <c r="BR56" s="368">
        <f t="shared" si="246"/>
        <v>30698.743812768022</v>
      </c>
      <c r="BS56" s="368">
        <f>SUM(BS54:BS55)</f>
        <v>278471375</v>
      </c>
      <c r="BT56" s="368">
        <f t="shared" si="247"/>
        <v>0</v>
      </c>
      <c r="BU56" s="368">
        <f>SUM(BU54:BU55)</f>
        <v>0</v>
      </c>
      <c r="BV56" s="368">
        <f t="shared" si="248"/>
        <v>0</v>
      </c>
      <c r="BW56" s="368">
        <f>SUM(BW54:BW55)</f>
        <v>0</v>
      </c>
      <c r="BX56" s="368">
        <f t="shared" si="249"/>
        <v>42759.492784778027</v>
      </c>
      <c r="BY56" s="368">
        <f t="shared" si="250"/>
        <v>387875635</v>
      </c>
      <c r="BZ56" s="368">
        <f t="shared" si="251"/>
        <v>7897.1391789546597</v>
      </c>
      <c r="CA56" s="368">
        <f>SUM(CA54:CA55)</f>
        <v>71635739.20621562</v>
      </c>
      <c r="CB56" s="368">
        <f t="shared" si="252"/>
        <v>50656.631963732689</v>
      </c>
      <c r="CC56" s="368">
        <f t="shared" si="253"/>
        <v>459511374.20621562</v>
      </c>
      <c r="CD56" s="368">
        <f t="shared" si="254"/>
        <v>0</v>
      </c>
      <c r="CE56" s="369">
        <f>SUM(CE54:CE55)</f>
        <v>0</v>
      </c>
      <c r="CF56" s="370"/>
      <c r="CG56" s="370"/>
      <c r="CH56" s="370"/>
      <c r="CI56" s="370"/>
      <c r="CJ56" s="367">
        <f t="shared" si="255"/>
        <v>19527.312012876057</v>
      </c>
      <c r="CK56" s="368">
        <f>SUM(CK54:CK55)</f>
        <v>177134200</v>
      </c>
      <c r="CL56" s="368">
        <f t="shared" si="256"/>
        <v>35417.159991621746</v>
      </c>
      <c r="CM56" s="368">
        <f>SUM(CM54:CM55)</f>
        <v>321272600</v>
      </c>
      <c r="CN56" s="368">
        <f t="shared" si="257"/>
        <v>1000</v>
      </c>
      <c r="CO56" s="368">
        <f>SUM(CO54:CO55)</f>
        <v>9071100</v>
      </c>
      <c r="CP56" s="368">
        <f t="shared" si="258"/>
        <v>0</v>
      </c>
      <c r="CQ56" s="368">
        <f>SUM(CQ54:CQ55)</f>
        <v>0</v>
      </c>
      <c r="CR56" s="368">
        <f t="shared" si="259"/>
        <v>55944.472004497795</v>
      </c>
      <c r="CS56" s="368">
        <f t="shared" si="260"/>
        <v>507477900</v>
      </c>
      <c r="CT56" s="368">
        <f t="shared" si="261"/>
        <v>9811.939649769598</v>
      </c>
      <c r="CU56" s="368">
        <f>SUM(CU54:CU55)</f>
        <v>89005085.757025003</v>
      </c>
      <c r="CV56" s="368">
        <f t="shared" si="262"/>
        <v>65756.411654267402</v>
      </c>
      <c r="CW56" s="368">
        <f t="shared" si="263"/>
        <v>596482985.757025</v>
      </c>
      <c r="CX56" s="368">
        <f t="shared" si="264"/>
        <v>0</v>
      </c>
      <c r="CY56" s="369">
        <f>SUM(CY54:CY55)</f>
        <v>0</v>
      </c>
      <c r="CZ56" s="370"/>
      <c r="DA56" s="370"/>
      <c r="DB56" s="370"/>
      <c r="DC56" s="370"/>
      <c r="DD56" s="367">
        <f t="shared" si="265"/>
        <v>1114.8592783675629</v>
      </c>
      <c r="DE56" s="368">
        <f>SUM(DE54:DE55)</f>
        <v>10113000</v>
      </c>
      <c r="DF56" s="368">
        <f t="shared" si="266"/>
        <v>39936.832357707441</v>
      </c>
      <c r="DG56" s="368">
        <f>SUM(DG54:DG55)</f>
        <v>362271000</v>
      </c>
      <c r="DH56" s="368">
        <f t="shared" si="267"/>
        <v>0</v>
      </c>
      <c r="DI56" s="368">
        <f>SUM(DI54:DI55)</f>
        <v>0</v>
      </c>
      <c r="DJ56" s="368">
        <f t="shared" si="268"/>
        <v>5723.5206314559418</v>
      </c>
      <c r="DK56" s="368">
        <f>SUM(DK54:DK55)</f>
        <v>51918628</v>
      </c>
      <c r="DL56" s="368">
        <f t="shared" si="269"/>
        <v>46775.212267530951</v>
      </c>
      <c r="DM56" s="368">
        <f t="shared" si="270"/>
        <v>424302628</v>
      </c>
      <c r="DN56" s="368">
        <f t="shared" si="271"/>
        <v>9173.5308932306998</v>
      </c>
      <c r="DO56" s="368">
        <f>SUM(DO54:DO55)</f>
        <v>83214016.085584998</v>
      </c>
      <c r="DP56" s="368">
        <f t="shared" si="272"/>
        <v>55948.743160761645</v>
      </c>
      <c r="DQ56" s="368">
        <f t="shared" si="273"/>
        <v>507516644.085585</v>
      </c>
      <c r="DR56" s="368">
        <f t="shared" si="274"/>
        <v>0</v>
      </c>
      <c r="DS56" s="369">
        <f>SUM(DS54:DS55)</f>
        <v>0</v>
      </c>
      <c r="DT56" s="370"/>
      <c r="DU56" s="370"/>
      <c r="DV56" s="370"/>
      <c r="DW56" s="370"/>
      <c r="DX56" s="367">
        <f t="shared" si="275"/>
        <v>27348.60061073078</v>
      </c>
      <c r="DY56" s="368">
        <f>SUM(DY54:DY55)</f>
        <v>248081891</v>
      </c>
      <c r="DZ56" s="368">
        <f t="shared" si="276"/>
        <v>63082.563856643625</v>
      </c>
      <c r="EA56" s="368">
        <f>SUM(EA54:EA55)</f>
        <v>572228245</v>
      </c>
      <c r="EB56" s="368">
        <f t="shared" si="277"/>
        <v>1953.395541885769</v>
      </c>
      <c r="EC56" s="368">
        <f>SUM(EC54:EC55)</f>
        <v>17719446.300000001</v>
      </c>
      <c r="ED56" s="368">
        <f t="shared" si="278"/>
        <v>3004.5230512286271</v>
      </c>
      <c r="EE56" s="368">
        <f>SUM(EE54:EE55)</f>
        <v>27254329.050000001</v>
      </c>
      <c r="EF56" s="368">
        <f t="shared" si="279"/>
        <v>95389.083060488789</v>
      </c>
      <c r="EG56" s="368">
        <f t="shared" si="280"/>
        <v>865283911.3499999</v>
      </c>
      <c r="EH56" s="368">
        <f t="shared" si="281"/>
        <v>7628.6873568378205</v>
      </c>
      <c r="EI56" s="368">
        <f>SUM(EI54:EI55)</f>
        <v>69200585.882611558</v>
      </c>
      <c r="EJ56" s="368">
        <f t="shared" si="282"/>
        <v>103017.77041732661</v>
      </c>
      <c r="EK56" s="368">
        <f t="shared" si="283"/>
        <v>934484497.23261142</v>
      </c>
      <c r="EL56" s="368">
        <f t="shared" si="284"/>
        <v>0</v>
      </c>
      <c r="EM56" s="369">
        <f>SUM(EM54:EM55)</f>
        <v>0</v>
      </c>
      <c r="EN56" s="370"/>
      <c r="EO56" s="370"/>
      <c r="EP56" s="370"/>
      <c r="EQ56" s="370"/>
      <c r="ER56" s="367">
        <f t="shared" si="285"/>
        <v>29456.218099238238</v>
      </c>
      <c r="ES56" s="368">
        <f>SUM(ES54:ES55)</f>
        <v>267200300</v>
      </c>
      <c r="ET56" s="368">
        <f t="shared" si="286"/>
        <v>48015.565918135617</v>
      </c>
      <c r="EU56" s="368">
        <f>SUM(EU54:EU55)</f>
        <v>435554000</v>
      </c>
      <c r="EV56" s="368">
        <f t="shared" si="287"/>
        <v>0</v>
      </c>
      <c r="EW56" s="368">
        <f>SUM(EW54:EW55)</f>
        <v>0</v>
      </c>
      <c r="EX56" s="368">
        <f t="shared" si="288"/>
        <v>0</v>
      </c>
      <c r="EY56" s="368">
        <f>SUM(EY54:EY55)</f>
        <v>0</v>
      </c>
      <c r="EZ56" s="368">
        <f t="shared" si="289"/>
        <v>77471.784017373851</v>
      </c>
      <c r="FA56" s="368">
        <f t="shared" si="290"/>
        <v>702754300</v>
      </c>
      <c r="FB56" s="368">
        <f t="shared" si="291"/>
        <v>13511.349012330369</v>
      </c>
      <c r="FC56" s="368">
        <f>SUM(FC54:FC55)</f>
        <v>122562798.02575001</v>
      </c>
      <c r="FD56" s="368">
        <f t="shared" si="292"/>
        <v>90983.13302970423</v>
      </c>
      <c r="FE56" s="368">
        <f t="shared" si="293"/>
        <v>825317098.02575004</v>
      </c>
      <c r="FF56" s="368">
        <f t="shared" si="294"/>
        <v>0</v>
      </c>
      <c r="FG56" s="369">
        <f>SUM(FG54:FG55)</f>
        <v>0</v>
      </c>
      <c r="FH56" s="370"/>
      <c r="FI56" s="370"/>
      <c r="FJ56" s="370"/>
      <c r="FK56" s="370"/>
      <c r="FL56" s="367">
        <f t="shared" si="295"/>
        <v>18911.533182304236</v>
      </c>
      <c r="FM56" s="368">
        <f>SUM(FM54:FM55)</f>
        <v>171548408.64999998</v>
      </c>
      <c r="FN56" s="368">
        <f t="shared" si="296"/>
        <v>34516.190540006217</v>
      </c>
      <c r="FO56" s="368">
        <f>SUM(FO54:FO55)</f>
        <v>313099816.0074504</v>
      </c>
      <c r="FP56" s="368">
        <f t="shared" si="297"/>
        <v>4065.6904840647771</v>
      </c>
      <c r="FQ56" s="368">
        <f>SUM(FQ54:FQ55)</f>
        <v>36880284.950000003</v>
      </c>
      <c r="FR56" s="368">
        <f t="shared" si="298"/>
        <v>0</v>
      </c>
      <c r="FS56" s="368">
        <f>SUM(FS54:FS55)</f>
        <v>0</v>
      </c>
      <c r="FT56" s="368">
        <f t="shared" si="299"/>
        <v>57493.41420637523</v>
      </c>
      <c r="FU56" s="368">
        <f t="shared" si="300"/>
        <v>521528509.60745037</v>
      </c>
      <c r="FV56" s="368">
        <f t="shared" si="301"/>
        <v>9816.9049351536378</v>
      </c>
      <c r="FW56" s="368">
        <f>SUM(FW54:FW55)</f>
        <v>89050126.357272163</v>
      </c>
      <c r="FX56" s="368">
        <f t="shared" si="302"/>
        <v>67310.31914152886</v>
      </c>
      <c r="FY56" s="368">
        <f t="shared" si="303"/>
        <v>610578635.96472251</v>
      </c>
      <c r="FZ56" s="368">
        <f t="shared" si="304"/>
        <v>0</v>
      </c>
      <c r="GA56" s="369">
        <f>SUM(GA54:GA55)</f>
        <v>0</v>
      </c>
      <c r="GB56" s="370"/>
      <c r="GC56" s="370"/>
      <c r="GD56" s="370"/>
      <c r="GE56" s="370"/>
      <c r="GF56" s="367">
        <f t="shared" si="305"/>
        <v>0</v>
      </c>
      <c r="GG56" s="368">
        <f>SUM(GG54:GG55)</f>
        <v>0</v>
      </c>
      <c r="GH56" s="368">
        <f t="shared" si="306"/>
        <v>0</v>
      </c>
      <c r="GI56" s="368">
        <f>SUM(GI54:GI55)</f>
        <v>0</v>
      </c>
      <c r="GJ56" s="368">
        <f t="shared" si="307"/>
        <v>0</v>
      </c>
      <c r="GK56" s="368">
        <f>SUM(GK54:GK55)</f>
        <v>0</v>
      </c>
      <c r="GL56" s="368">
        <f t="shared" si="308"/>
        <v>0</v>
      </c>
      <c r="GM56" s="368">
        <f>SUM(GM54:GM55)</f>
        <v>0</v>
      </c>
      <c r="GN56" s="368">
        <f t="shared" si="309"/>
        <v>0</v>
      </c>
      <c r="GO56" s="368">
        <f t="shared" si="310"/>
        <v>0</v>
      </c>
      <c r="GP56" s="368">
        <f t="shared" si="311"/>
        <v>0</v>
      </c>
      <c r="GQ56" s="368">
        <f>SUM(GQ54:GQ55)</f>
        <v>0</v>
      </c>
      <c r="GR56" s="368">
        <f t="shared" si="312"/>
        <v>0</v>
      </c>
      <c r="GS56" s="368">
        <f t="shared" si="313"/>
        <v>0</v>
      </c>
      <c r="GT56" s="368">
        <f t="shared" si="314"/>
        <v>0</v>
      </c>
      <c r="GU56" s="369">
        <f>SUM(GU54:GU55)</f>
        <v>0</v>
      </c>
      <c r="GV56" s="370"/>
      <c r="GW56" s="370"/>
      <c r="GX56" s="370"/>
      <c r="GY56" s="370"/>
      <c r="GZ56" s="367">
        <f t="shared" si="315"/>
        <v>0</v>
      </c>
      <c r="HA56" s="368">
        <f>SUM(HA54:HA55)</f>
        <v>0</v>
      </c>
      <c r="HB56" s="368">
        <f t="shared" si="316"/>
        <v>0</v>
      </c>
      <c r="HC56" s="368">
        <f>SUM(HC54:HC55)</f>
        <v>0</v>
      </c>
      <c r="HD56" s="368">
        <f t="shared" si="317"/>
        <v>0</v>
      </c>
      <c r="HE56" s="368">
        <f>SUM(HE54:HE55)</f>
        <v>0</v>
      </c>
      <c r="HF56" s="368">
        <f t="shared" si="318"/>
        <v>0</v>
      </c>
      <c r="HG56" s="368">
        <f>SUM(HG54:HG55)</f>
        <v>0</v>
      </c>
      <c r="HH56" s="368">
        <f t="shared" si="319"/>
        <v>0</v>
      </c>
      <c r="HI56" s="368">
        <f t="shared" si="320"/>
        <v>0</v>
      </c>
      <c r="HJ56" s="368">
        <f t="shared" si="321"/>
        <v>0</v>
      </c>
      <c r="HK56" s="368">
        <f>SUM(HK54:HK55)</f>
        <v>0</v>
      </c>
      <c r="HL56" s="368">
        <f t="shared" si="322"/>
        <v>0</v>
      </c>
      <c r="HM56" s="368">
        <f t="shared" si="323"/>
        <v>0</v>
      </c>
      <c r="HN56" s="368">
        <f t="shared" si="324"/>
        <v>0</v>
      </c>
      <c r="HO56" s="369">
        <f>SUM(HO54:HO55)</f>
        <v>0</v>
      </c>
      <c r="HP56" s="370"/>
      <c r="HQ56" s="370"/>
      <c r="HR56" s="370"/>
      <c r="HS56" s="370"/>
      <c r="HT56" s="367">
        <f t="shared" si="325"/>
        <v>0</v>
      </c>
      <c r="HU56" s="368">
        <f>SUM(HU54:HU55)</f>
        <v>0</v>
      </c>
      <c r="HV56" s="368">
        <f t="shared" si="326"/>
        <v>0</v>
      </c>
      <c r="HW56" s="368">
        <f>SUM(HW54:HW55)</f>
        <v>0</v>
      </c>
      <c r="HX56" s="368">
        <f t="shared" si="327"/>
        <v>0</v>
      </c>
      <c r="HY56" s="368">
        <f>SUM(HY54:HY55)</f>
        <v>0</v>
      </c>
      <c r="HZ56" s="368">
        <f t="shared" si="328"/>
        <v>0</v>
      </c>
      <c r="IA56" s="368">
        <f>SUM(IA54:IA55)</f>
        <v>0</v>
      </c>
      <c r="IB56" s="368">
        <f t="shared" si="329"/>
        <v>0</v>
      </c>
      <c r="IC56" s="368">
        <f t="shared" si="330"/>
        <v>0</v>
      </c>
      <c r="ID56" s="368">
        <f t="shared" si="331"/>
        <v>0</v>
      </c>
      <c r="IE56" s="368">
        <f>SUM(IE54:IE55)</f>
        <v>0</v>
      </c>
      <c r="IF56" s="368">
        <f t="shared" si="332"/>
        <v>0</v>
      </c>
      <c r="IG56" s="368">
        <f t="shared" si="333"/>
        <v>0</v>
      </c>
      <c r="IH56" s="368">
        <f t="shared" si="334"/>
        <v>0</v>
      </c>
      <c r="II56" s="369">
        <f>SUM(II54:II55)</f>
        <v>0</v>
      </c>
      <c r="IJ56" s="370"/>
      <c r="IK56" s="370"/>
      <c r="IL56" s="370"/>
      <c r="IM56" s="370"/>
      <c r="IN56" s="367">
        <f t="shared" si="335"/>
        <v>0</v>
      </c>
      <c r="IO56" s="368">
        <f>SUM(IO54:IO55)</f>
        <v>0</v>
      </c>
      <c r="IP56" s="368">
        <f t="shared" si="336"/>
        <v>0</v>
      </c>
      <c r="IQ56" s="368">
        <f>SUM(IQ54:IQ55)</f>
        <v>0</v>
      </c>
      <c r="IR56" s="368">
        <f t="shared" si="337"/>
        <v>0</v>
      </c>
      <c r="IS56" s="368">
        <f>SUM(IS54:IS55)</f>
        <v>0</v>
      </c>
      <c r="IT56" s="368">
        <f t="shared" si="338"/>
        <v>0</v>
      </c>
      <c r="IU56" s="368">
        <f>SUM(IU54:IU55)</f>
        <v>0</v>
      </c>
      <c r="IV56" s="368">
        <f t="shared" si="339"/>
        <v>0</v>
      </c>
      <c r="IW56" s="368">
        <f t="shared" si="340"/>
        <v>0</v>
      </c>
      <c r="IX56" s="368">
        <f t="shared" si="341"/>
        <v>0</v>
      </c>
      <c r="IY56" s="368">
        <f>SUM(IY54:IY55)</f>
        <v>0</v>
      </c>
      <c r="IZ56" s="368">
        <f t="shared" si="342"/>
        <v>0</v>
      </c>
      <c r="JA56" s="368">
        <f t="shared" si="343"/>
        <v>0</v>
      </c>
      <c r="JB56" s="368">
        <f t="shared" si="344"/>
        <v>0</v>
      </c>
      <c r="JC56" s="369">
        <f>SUM(JC54:JC55)</f>
        <v>0</v>
      </c>
      <c r="JD56" s="370"/>
      <c r="JE56" s="370"/>
      <c r="JF56" s="370"/>
      <c r="JG56" s="370"/>
      <c r="JH56" s="367">
        <f t="shared" si="345"/>
        <v>0</v>
      </c>
      <c r="JI56" s="368">
        <f>SUM(JI54:JI55)</f>
        <v>0</v>
      </c>
      <c r="JJ56" s="368">
        <f t="shared" si="346"/>
        <v>0</v>
      </c>
      <c r="JK56" s="368">
        <f>SUM(JK54:JK55)</f>
        <v>0</v>
      </c>
      <c r="JL56" s="368">
        <f t="shared" si="347"/>
        <v>0</v>
      </c>
      <c r="JM56" s="368">
        <f>SUM(JM54:JM55)</f>
        <v>0</v>
      </c>
      <c r="JN56" s="368">
        <f t="shared" si="348"/>
        <v>0</v>
      </c>
      <c r="JO56" s="368">
        <f>SUM(JO54:JO55)</f>
        <v>0</v>
      </c>
      <c r="JP56" s="368">
        <f t="shared" si="349"/>
        <v>0</v>
      </c>
      <c r="JQ56" s="368">
        <f t="shared" si="350"/>
        <v>0</v>
      </c>
      <c r="JR56" s="368">
        <f t="shared" si="351"/>
        <v>0</v>
      </c>
      <c r="JS56" s="368">
        <f>SUM(JS54:JS55)</f>
        <v>0</v>
      </c>
      <c r="JT56" s="368">
        <f t="shared" si="352"/>
        <v>0</v>
      </c>
      <c r="JU56" s="368">
        <f t="shared" si="353"/>
        <v>0</v>
      </c>
      <c r="JV56" s="368">
        <f t="shared" si="354"/>
        <v>0</v>
      </c>
      <c r="JW56" s="369">
        <f>SUM(JW54:JW55)</f>
        <v>0</v>
      </c>
      <c r="JX56" s="370"/>
      <c r="JY56" s="370"/>
      <c r="JZ56" s="370"/>
      <c r="KA56" s="370"/>
      <c r="KB56" s="367">
        <f t="shared" si="355"/>
        <v>0</v>
      </c>
      <c r="KC56" s="368">
        <f>SUM(KC54:KC55)</f>
        <v>0</v>
      </c>
      <c r="KD56" s="368">
        <f t="shared" si="356"/>
        <v>0</v>
      </c>
      <c r="KE56" s="368">
        <f>SUM(KE54:KE55)</f>
        <v>0</v>
      </c>
      <c r="KF56" s="368">
        <f t="shared" si="357"/>
        <v>0</v>
      </c>
      <c r="KG56" s="368">
        <f>SUM(KG54:KG55)</f>
        <v>0</v>
      </c>
      <c r="KH56" s="368">
        <f t="shared" si="358"/>
        <v>0</v>
      </c>
      <c r="KI56" s="368">
        <f>SUM(KI54:KI55)</f>
        <v>0</v>
      </c>
      <c r="KJ56" s="368">
        <f t="shared" si="359"/>
        <v>0</v>
      </c>
      <c r="KK56" s="368">
        <f t="shared" si="360"/>
        <v>0</v>
      </c>
      <c r="KL56" s="368">
        <f t="shared" si="361"/>
        <v>0</v>
      </c>
      <c r="KM56" s="368">
        <f>SUM(KM54:KM55)</f>
        <v>0</v>
      </c>
      <c r="KN56" s="368">
        <f t="shared" si="362"/>
        <v>0</v>
      </c>
      <c r="KO56" s="368">
        <f t="shared" si="363"/>
        <v>0</v>
      </c>
      <c r="KP56" s="368">
        <f t="shared" si="364"/>
        <v>0</v>
      </c>
      <c r="KQ56" s="369">
        <f>SUM(KQ54:KQ55)</f>
        <v>0</v>
      </c>
      <c r="KR56" s="370"/>
      <c r="KS56" s="370"/>
      <c r="KT56" s="370"/>
      <c r="KU56" s="370"/>
      <c r="KV56" s="367">
        <f t="shared" si="365"/>
        <v>0</v>
      </c>
      <c r="KW56" s="368">
        <f>SUM(KW54:KW55)</f>
        <v>0</v>
      </c>
      <c r="KX56" s="368">
        <f t="shared" si="366"/>
        <v>0</v>
      </c>
      <c r="KY56" s="368">
        <f>SUM(KY54:KY55)</f>
        <v>0</v>
      </c>
      <c r="KZ56" s="368">
        <f t="shared" si="367"/>
        <v>0</v>
      </c>
      <c r="LA56" s="368">
        <f>SUM(LA54:LA55)</f>
        <v>0</v>
      </c>
      <c r="LB56" s="368">
        <f t="shared" si="368"/>
        <v>0</v>
      </c>
      <c r="LC56" s="368">
        <f>SUM(LC54:LC55)</f>
        <v>0</v>
      </c>
      <c r="LD56" s="368">
        <f t="shared" si="369"/>
        <v>0</v>
      </c>
      <c r="LE56" s="368">
        <f t="shared" si="370"/>
        <v>0</v>
      </c>
      <c r="LF56" s="368">
        <f t="shared" si="371"/>
        <v>0</v>
      </c>
      <c r="LG56" s="368">
        <f>SUM(LG54:LG55)</f>
        <v>0</v>
      </c>
      <c r="LH56" s="368">
        <f t="shared" si="372"/>
        <v>0</v>
      </c>
      <c r="LI56" s="368">
        <f t="shared" si="373"/>
        <v>0</v>
      </c>
      <c r="LJ56" s="368">
        <f t="shared" si="374"/>
        <v>0</v>
      </c>
      <c r="LK56" s="369">
        <f>SUM(LK54:LK55)</f>
        <v>0</v>
      </c>
      <c r="LL56" s="370"/>
      <c r="LM56" s="370"/>
      <c r="LN56" s="370"/>
      <c r="LO56" s="370"/>
      <c r="LP56" s="367">
        <f t="shared" si="375"/>
        <v>0</v>
      </c>
      <c r="LQ56" s="368">
        <f>SUM(LQ54:LQ55)</f>
        <v>0</v>
      </c>
      <c r="LR56" s="368">
        <f t="shared" si="376"/>
        <v>0</v>
      </c>
      <c r="LS56" s="368">
        <f>SUM(LS54:LS55)</f>
        <v>0</v>
      </c>
      <c r="LT56" s="368">
        <f t="shared" si="377"/>
        <v>0</v>
      </c>
      <c r="LU56" s="368">
        <f>SUM(LU54:LU55)</f>
        <v>0</v>
      </c>
      <c r="LV56" s="368">
        <f t="shared" si="378"/>
        <v>0</v>
      </c>
      <c r="LW56" s="368">
        <f>SUM(LW54:LW55)</f>
        <v>0</v>
      </c>
      <c r="LX56" s="368">
        <f t="shared" si="379"/>
        <v>0</v>
      </c>
      <c r="LY56" s="368">
        <f t="shared" si="380"/>
        <v>0</v>
      </c>
      <c r="LZ56" s="368">
        <f t="shared" si="381"/>
        <v>0</v>
      </c>
      <c r="MA56" s="368">
        <f>SUM(MA54:MA55)</f>
        <v>0</v>
      </c>
      <c r="MB56" s="368">
        <f t="shared" si="382"/>
        <v>0</v>
      </c>
      <c r="MC56" s="368">
        <f t="shared" si="383"/>
        <v>0</v>
      </c>
      <c r="MD56" s="368">
        <f t="shared" si="384"/>
        <v>0</v>
      </c>
      <c r="ME56" s="369">
        <f>SUM(ME54:ME55)</f>
        <v>0</v>
      </c>
      <c r="MF56" s="370"/>
      <c r="MG56" s="370"/>
      <c r="MH56" s="370"/>
      <c r="MI56" s="370"/>
      <c r="MJ56" s="367">
        <f t="shared" si="385"/>
        <v>0</v>
      </c>
      <c r="MK56" s="368">
        <f>SUM(MK54:MK55)</f>
        <v>0</v>
      </c>
      <c r="ML56" s="368">
        <f t="shared" si="386"/>
        <v>0</v>
      </c>
      <c r="MM56" s="368">
        <f>SUM(MM54:MM55)</f>
        <v>0</v>
      </c>
      <c r="MN56" s="368">
        <f t="shared" si="387"/>
        <v>0</v>
      </c>
      <c r="MO56" s="368">
        <f>SUM(MO54:MO55)</f>
        <v>0</v>
      </c>
      <c r="MP56" s="368">
        <f t="shared" si="388"/>
        <v>0</v>
      </c>
      <c r="MQ56" s="368">
        <f>SUM(MQ54:MQ55)</f>
        <v>0</v>
      </c>
      <c r="MR56" s="368">
        <f t="shared" si="389"/>
        <v>0</v>
      </c>
      <c r="MS56" s="368">
        <f t="shared" si="390"/>
        <v>0</v>
      </c>
      <c r="MT56" s="368">
        <f t="shared" si="391"/>
        <v>0</v>
      </c>
      <c r="MU56" s="368">
        <f>SUM(MU54:MU55)</f>
        <v>0</v>
      </c>
      <c r="MV56" s="368">
        <f t="shared" si="392"/>
        <v>0</v>
      </c>
      <c r="MW56" s="368">
        <f t="shared" si="393"/>
        <v>0</v>
      </c>
      <c r="MX56" s="368">
        <f t="shared" si="394"/>
        <v>0</v>
      </c>
      <c r="MY56" s="369">
        <f>SUM(MY54:MY55)</f>
        <v>0</v>
      </c>
      <c r="MZ56" s="370"/>
      <c r="NA56" s="370"/>
      <c r="NB56" s="370"/>
      <c r="NC56" s="370"/>
      <c r="ND56" s="367">
        <f t="shared" si="395"/>
        <v>0</v>
      </c>
      <c r="NE56" s="368">
        <f>SUM(NE54:NE55)</f>
        <v>0</v>
      </c>
      <c r="NF56" s="368">
        <f t="shared" si="396"/>
        <v>0</v>
      </c>
      <c r="NG56" s="368">
        <f>SUM(NG54:NG55)</f>
        <v>0</v>
      </c>
      <c r="NH56" s="368">
        <f t="shared" si="397"/>
        <v>0</v>
      </c>
      <c r="NI56" s="368">
        <f>SUM(NI54:NI55)</f>
        <v>0</v>
      </c>
      <c r="NJ56" s="368">
        <f t="shared" si="398"/>
        <v>0</v>
      </c>
      <c r="NK56" s="368">
        <f>SUM(NK54:NK55)</f>
        <v>0</v>
      </c>
      <c r="NL56" s="368">
        <f t="shared" si="399"/>
        <v>0</v>
      </c>
      <c r="NM56" s="368">
        <f t="shared" si="400"/>
        <v>0</v>
      </c>
      <c r="NN56" s="368">
        <f t="shared" si="401"/>
        <v>0</v>
      </c>
      <c r="NO56" s="368">
        <f>SUM(NO54:NO55)</f>
        <v>0</v>
      </c>
      <c r="NP56" s="368">
        <f t="shared" si="402"/>
        <v>0</v>
      </c>
      <c r="NQ56" s="368">
        <f t="shared" si="403"/>
        <v>0</v>
      </c>
      <c r="NR56" s="368">
        <f t="shared" si="404"/>
        <v>0</v>
      </c>
      <c r="NS56" s="369">
        <f>SUM(NS54:NS55)</f>
        <v>0</v>
      </c>
      <c r="NT56" s="370"/>
      <c r="NU56" s="370"/>
      <c r="NV56" s="370"/>
      <c r="NW56" s="370"/>
      <c r="NX56" s="367">
        <f t="shared" si="405"/>
        <v>0</v>
      </c>
      <c r="NY56" s="368">
        <f>SUM(NY54:NY55)</f>
        <v>0</v>
      </c>
      <c r="NZ56" s="368">
        <f t="shared" si="406"/>
        <v>0</v>
      </c>
      <c r="OA56" s="368">
        <f>SUM(OA54:OA55)</f>
        <v>0</v>
      </c>
      <c r="OB56" s="368">
        <f t="shared" si="407"/>
        <v>0</v>
      </c>
      <c r="OC56" s="368">
        <f>SUM(OC54:OC55)</f>
        <v>0</v>
      </c>
      <c r="OD56" s="368">
        <f t="shared" si="408"/>
        <v>0</v>
      </c>
      <c r="OE56" s="368">
        <f>SUM(OE54:OE55)</f>
        <v>0</v>
      </c>
      <c r="OF56" s="368">
        <f t="shared" si="409"/>
        <v>0</v>
      </c>
      <c r="OG56" s="368">
        <f t="shared" si="410"/>
        <v>0</v>
      </c>
      <c r="OH56" s="368">
        <f t="shared" si="411"/>
        <v>0</v>
      </c>
      <c r="OI56" s="368">
        <f>SUM(OI54:OI55)</f>
        <v>0</v>
      </c>
      <c r="OJ56" s="368">
        <f t="shared" si="412"/>
        <v>0</v>
      </c>
      <c r="OK56" s="368">
        <f t="shared" si="413"/>
        <v>0</v>
      </c>
      <c r="OL56" s="368">
        <f t="shared" si="414"/>
        <v>0</v>
      </c>
      <c r="OM56" s="369">
        <f>SUM(OM54:OM55)</f>
        <v>0</v>
      </c>
      <c r="ON56" s="370"/>
      <c r="OO56" s="370"/>
      <c r="OP56" s="370"/>
      <c r="OQ56" s="370"/>
      <c r="OR56" s="367">
        <f t="shared" si="415"/>
        <v>0</v>
      </c>
      <c r="OS56" s="368">
        <f>SUM(OS54:OS55)</f>
        <v>0</v>
      </c>
      <c r="OT56" s="368">
        <f t="shared" si="416"/>
        <v>0</v>
      </c>
      <c r="OU56" s="368">
        <f>SUM(OU54:OU55)</f>
        <v>0</v>
      </c>
      <c r="OV56" s="368">
        <f t="shared" si="417"/>
        <v>0</v>
      </c>
      <c r="OW56" s="368">
        <f>SUM(OW54:OW55)</f>
        <v>0</v>
      </c>
      <c r="OX56" s="368">
        <f t="shared" si="418"/>
        <v>0</v>
      </c>
      <c r="OY56" s="368">
        <f>SUM(OY54:OY55)</f>
        <v>0</v>
      </c>
      <c r="OZ56" s="368">
        <f t="shared" si="419"/>
        <v>0</v>
      </c>
      <c r="PA56" s="368">
        <f t="shared" si="420"/>
        <v>0</v>
      </c>
      <c r="PB56" s="368">
        <f t="shared" si="421"/>
        <v>0</v>
      </c>
      <c r="PC56" s="368">
        <f>SUM(PC54:PC55)</f>
        <v>0</v>
      </c>
      <c r="PD56" s="368">
        <f t="shared" si="422"/>
        <v>0</v>
      </c>
      <c r="PE56" s="368">
        <f t="shared" si="423"/>
        <v>0</v>
      </c>
      <c r="PF56" s="368">
        <f t="shared" si="424"/>
        <v>0</v>
      </c>
      <c r="PG56" s="369">
        <f>SUM(PG54:PG55)</f>
        <v>0</v>
      </c>
    </row>
    <row r="57" spans="2:423" s="282" customFormat="1" ht="24.75" hidden="1" customHeight="1" outlineLevel="1">
      <c r="B57" s="361" t="s">
        <v>112</v>
      </c>
      <c r="C57" s="362" t="s">
        <v>113</v>
      </c>
      <c r="D57" s="363"/>
      <c r="E57" s="364"/>
      <c r="F57" s="365" t="s">
        <v>103</v>
      </c>
      <c r="G57" s="366">
        <f>SUMIF(LEVEL1!$A:$A,LEVEL_2!$B57,LEVEL1!$I:$I)</f>
        <v>17458</v>
      </c>
      <c r="H57" s="367">
        <f t="shared" si="218"/>
        <v>5099.9971359835035</v>
      </c>
      <c r="I57" s="368">
        <f>SUMIF(LEVEL1!$B:$B,LEVEL_2!$B57,LEVEL1!AI:AI)</f>
        <v>89035750</v>
      </c>
      <c r="J57" s="368">
        <f t="shared" si="218"/>
        <v>4348.536487570168</v>
      </c>
      <c r="K57" s="368">
        <f>SUMIF(LEVEL1!$B:$B,LEVEL_2!$B57,LEVEL1!AK:AK)</f>
        <v>75916750</v>
      </c>
      <c r="L57" s="368">
        <f t="shared" si="219"/>
        <v>0</v>
      </c>
      <c r="M57" s="368">
        <f>SUMIF(LEVEL1!$B:$B,LEVEL_2!$B57,LEVEL1!AM:AM)</f>
        <v>0</v>
      </c>
      <c r="N57" s="368">
        <f t="shared" si="220"/>
        <v>1194.5795623782792</v>
      </c>
      <c r="O57" s="368">
        <f>SUMIF(LEVEL1!$B:$B,LEVEL_2!$B57,LEVEL1!AO:AO)</f>
        <v>20854970</v>
      </c>
      <c r="P57" s="368">
        <f t="shared" si="220"/>
        <v>10643.11318593195</v>
      </c>
      <c r="Q57" s="368">
        <f t="shared" si="221"/>
        <v>185807470</v>
      </c>
      <c r="R57" s="368">
        <f t="shared" si="222"/>
        <v>1593.3348299164425</v>
      </c>
      <c r="S57" s="368">
        <f>SUMIF(LEVEL1!$B:$B,LEVEL_2!$B57,LEVEL1!AS:AS)</f>
        <v>27816439.460681252</v>
      </c>
      <c r="T57" s="368">
        <f t="shared" si="222"/>
        <v>12236.448015848393</v>
      </c>
      <c r="U57" s="368">
        <f t="shared" si="223"/>
        <v>213623909.46068126</v>
      </c>
      <c r="V57" s="368">
        <f t="shared" si="224"/>
        <v>0</v>
      </c>
      <c r="W57" s="369">
        <f>SUMIF(LEVEL1!$B:$B,LEVEL_2!$B57,LEVEL1!BD:BD)</f>
        <v>0</v>
      </c>
      <c r="X57" s="370"/>
      <c r="Y57" s="370"/>
      <c r="Z57" s="370"/>
      <c r="AA57" s="370"/>
      <c r="AB57" s="367">
        <f t="shared" si="225"/>
        <v>5319.6196586092337</v>
      </c>
      <c r="AC57" s="368">
        <f>SUMIF(LEVEL1!$B:$B,LEVEL_2!$B57,LEVEL1!BH:BH)</f>
        <v>92869920</v>
      </c>
      <c r="AD57" s="368">
        <f t="shared" si="226"/>
        <v>5927.4693550234852</v>
      </c>
      <c r="AE57" s="368">
        <f>SUMIF(LEVEL1!$B:$B,LEVEL_2!$B57,LEVEL1!BJ:BJ)</f>
        <v>103481760</v>
      </c>
      <c r="AF57" s="368">
        <f t="shared" si="227"/>
        <v>2319.8481414263561</v>
      </c>
      <c r="AG57" s="368">
        <f>SUMIF(LEVEL1!$B:$B,LEVEL_2!$B57,LEVEL1!BL:BL)</f>
        <v>40499908.853021324</v>
      </c>
      <c r="AH57" s="368">
        <f t="shared" si="228"/>
        <v>1194.5795623782792</v>
      </c>
      <c r="AI57" s="368">
        <f>SUMIF(LEVEL1!$B:$B,LEVEL_2!$B57,LEVEL1!BN:BN)</f>
        <v>20854970</v>
      </c>
      <c r="AJ57" s="368">
        <f t="shared" si="229"/>
        <v>14761.516717437355</v>
      </c>
      <c r="AK57" s="368">
        <f t="shared" si="230"/>
        <v>257706558.85302132</v>
      </c>
      <c r="AL57" s="368">
        <f t="shared" si="231"/>
        <v>2236.9545672459758</v>
      </c>
      <c r="AM57" s="368">
        <f>SUMIF(LEVEL1!$B:$B,LEVEL_2!$B57,LEVEL1!BR:BR)</f>
        <v>39052752.834980242</v>
      </c>
      <c r="AN57" s="368">
        <f t="shared" si="232"/>
        <v>16998.471284683328</v>
      </c>
      <c r="AO57" s="368">
        <f t="shared" si="233"/>
        <v>296759311.68800157</v>
      </c>
      <c r="AP57" s="368">
        <f t="shared" si="234"/>
        <v>0</v>
      </c>
      <c r="AQ57" s="369">
        <f>SUMIF(LEVEL1!$B:$B,LEVEL_2!$B57,LEVEL1!BX:BX)</f>
        <v>0</v>
      </c>
      <c r="AR57" s="370"/>
      <c r="AS57" s="370"/>
      <c r="AT57" s="370"/>
      <c r="AU57" s="370"/>
      <c r="AV57" s="367">
        <f t="shared" si="235"/>
        <v>23391.075724596172</v>
      </c>
      <c r="AW57" s="368">
        <f>SUMIF(LEVEL1!$B:$B,LEVEL_2!$B57,LEVEL1!CB:CB)</f>
        <v>408361400</v>
      </c>
      <c r="AX57" s="368">
        <f t="shared" si="236"/>
        <v>14993.126360407836</v>
      </c>
      <c r="AY57" s="368">
        <f>SUMIF(LEVEL1!$B:$B,LEVEL_2!$B57,LEVEL1!CD:CD)</f>
        <v>261750000</v>
      </c>
      <c r="AZ57" s="368">
        <f t="shared" si="237"/>
        <v>0</v>
      </c>
      <c r="BA57" s="368">
        <f>SUMIF(LEVEL1!$B:$B,LEVEL_2!$B57,LEVEL1!CF:CF)</f>
        <v>0</v>
      </c>
      <c r="BB57" s="368">
        <f t="shared" si="238"/>
        <v>2996.5631802039179</v>
      </c>
      <c r="BC57" s="368">
        <f>SUMIF(LEVEL1!$B:$B,LEVEL_2!$B57,LEVEL1!CH:CH)</f>
        <v>52314000</v>
      </c>
      <c r="BD57" s="368">
        <f t="shared" si="239"/>
        <v>41380.765265207927</v>
      </c>
      <c r="BE57" s="368">
        <f t="shared" si="240"/>
        <v>722425400</v>
      </c>
      <c r="BF57" s="368">
        <f t="shared" si="241"/>
        <v>0</v>
      </c>
      <c r="BG57" s="368">
        <f>SUMIF(LEVEL1!$B:$B,LEVEL_2!$B57,LEVEL1!CL:CL)</f>
        <v>0</v>
      </c>
      <c r="BH57" s="368">
        <f t="shared" si="242"/>
        <v>41380.765265207927</v>
      </c>
      <c r="BI57" s="368">
        <f t="shared" si="243"/>
        <v>722425400</v>
      </c>
      <c r="BJ57" s="368">
        <f t="shared" si="244"/>
        <v>0</v>
      </c>
      <c r="BK57" s="369">
        <f>SUMIF(LEVEL1!$B:$B,LEVEL_2!$B57,LEVEL1!CX:CX)</f>
        <v>0</v>
      </c>
      <c r="BL57" s="370"/>
      <c r="BM57" s="370"/>
      <c r="BN57" s="370"/>
      <c r="BO57" s="370"/>
      <c r="BP57" s="367">
        <f t="shared" si="245"/>
        <v>5099.9971359835035</v>
      </c>
      <c r="BQ57" s="368">
        <f>SUMIF(LEVEL1!$B:$B,LEVEL_2!$B57,LEVEL1!DB:DB)</f>
        <v>89035750</v>
      </c>
      <c r="BR57" s="368">
        <f t="shared" si="246"/>
        <v>4348.536487570168</v>
      </c>
      <c r="BS57" s="368">
        <f>SUMIF(LEVEL1!$B:$B,LEVEL_2!$B57,LEVEL1!DD:DD)</f>
        <v>75916750</v>
      </c>
      <c r="BT57" s="368">
        <f t="shared" si="247"/>
        <v>0</v>
      </c>
      <c r="BU57" s="368">
        <f>SUMIF(LEVEL1!$B:$B,LEVEL_2!$B57,LEVEL1!DF:DF)</f>
        <v>0</v>
      </c>
      <c r="BV57" s="368">
        <f t="shared" si="248"/>
        <v>1194.5795623782792</v>
      </c>
      <c r="BW57" s="368">
        <f>SUMIF(LEVEL1!$B:$B,LEVEL_2!$B57,LEVEL1!DH:DH)</f>
        <v>20854970</v>
      </c>
      <c r="BX57" s="368">
        <f t="shared" si="249"/>
        <v>10643.11318593195</v>
      </c>
      <c r="BY57" s="368">
        <f t="shared" si="250"/>
        <v>185807470</v>
      </c>
      <c r="BZ57" s="368">
        <f t="shared" si="251"/>
        <v>1593.3348299164425</v>
      </c>
      <c r="CA57" s="368">
        <f>SUMIF(LEVEL1!$B:$B,LEVEL_2!$B57,LEVEL1!DL:DL)</f>
        <v>27816439.460681252</v>
      </c>
      <c r="CB57" s="368">
        <f t="shared" si="252"/>
        <v>12236.448015848393</v>
      </c>
      <c r="CC57" s="368">
        <f t="shared" si="253"/>
        <v>213623909.46068126</v>
      </c>
      <c r="CD57" s="368">
        <f t="shared" si="254"/>
        <v>0</v>
      </c>
      <c r="CE57" s="369">
        <f>SUMIF(LEVEL1!$B:$B,LEVEL_2!$B57,LEVEL1!DR:DR)</f>
        <v>0</v>
      </c>
      <c r="CF57" s="370"/>
      <c r="CG57" s="370"/>
      <c r="CH57" s="370"/>
      <c r="CI57" s="370"/>
      <c r="CJ57" s="367">
        <f t="shared" si="255"/>
        <v>3808.2970557910412</v>
      </c>
      <c r="CK57" s="368">
        <f>SUMIF(LEVEL1!$B:$B,LEVEL_2!$B57,LEVEL1!DV:DV)</f>
        <v>66485250</v>
      </c>
      <c r="CL57" s="368">
        <f t="shared" si="256"/>
        <v>5590.9611639363038</v>
      </c>
      <c r="CM57" s="368">
        <f>SUMIF(LEVEL1!$B:$B,LEVEL_2!$B57,LEVEL1!DX:DX)</f>
        <v>97607000</v>
      </c>
      <c r="CN57" s="368">
        <f t="shared" si="257"/>
        <v>0</v>
      </c>
      <c r="CO57" s="368">
        <f>SUMIF(LEVEL1!$B:$B,LEVEL_2!$B57,LEVEL1!DZ:DZ)</f>
        <v>0</v>
      </c>
      <c r="CP57" s="368">
        <f t="shared" si="258"/>
        <v>0</v>
      </c>
      <c r="CQ57" s="368">
        <f>SUMIF(LEVEL1!$B:$B,LEVEL_2!$B57,LEVEL1!EB:EB)</f>
        <v>0</v>
      </c>
      <c r="CR57" s="368">
        <f t="shared" si="259"/>
        <v>9399.2582197273459</v>
      </c>
      <c r="CS57" s="368">
        <f t="shared" si="260"/>
        <v>164092250</v>
      </c>
      <c r="CT57" s="368">
        <f t="shared" si="261"/>
        <v>1614.6927131472676</v>
      </c>
      <c r="CU57" s="368">
        <f>SUMIF(LEVEL1!$B:$B,LEVEL_2!$B57,LEVEL1!EF:EF)</f>
        <v>28189305.386124998</v>
      </c>
      <c r="CV57" s="368">
        <f t="shared" si="262"/>
        <v>11013.950932874613</v>
      </c>
      <c r="CW57" s="368">
        <f t="shared" si="263"/>
        <v>192281555.386125</v>
      </c>
      <c r="CX57" s="368">
        <f t="shared" si="264"/>
        <v>0</v>
      </c>
      <c r="CY57" s="369">
        <f>SUMIF(LEVEL1!$B:$B,LEVEL_2!$B57,LEVEL1!EL:EL)</f>
        <v>0</v>
      </c>
      <c r="CZ57" s="370"/>
      <c r="DA57" s="370"/>
      <c r="DB57" s="370"/>
      <c r="DC57" s="370"/>
      <c r="DD57" s="367">
        <f t="shared" si="265"/>
        <v>4721.9469584144808</v>
      </c>
      <c r="DE57" s="368">
        <f>SUMIF(LEVEL1!$B:$B,LEVEL_2!$B57,LEVEL1!EP:EP)</f>
        <v>82435750</v>
      </c>
      <c r="DF57" s="368">
        <f t="shared" si="266"/>
        <v>4191.015580249742</v>
      </c>
      <c r="DG57" s="368">
        <f>SUMIF(LEVEL1!$B:$B,LEVEL_2!$B57,LEVEL1!ER:ER)</f>
        <v>73166750</v>
      </c>
      <c r="DH57" s="368">
        <f t="shared" si="267"/>
        <v>0</v>
      </c>
      <c r="DI57" s="368">
        <f>SUMIF(LEVEL1!$B:$B,LEVEL_2!$B57,LEVEL1!ET:ET)</f>
        <v>0</v>
      </c>
      <c r="DJ57" s="368">
        <f t="shared" si="268"/>
        <v>1237.7460190170696</v>
      </c>
      <c r="DK57" s="368">
        <f>SUMIF(LEVEL1!$B:$B,LEVEL_2!$B57,LEVEL1!EV:EV)</f>
        <v>21608570</v>
      </c>
      <c r="DL57" s="368">
        <f t="shared" si="269"/>
        <v>10150.708557681291</v>
      </c>
      <c r="DM57" s="368">
        <f t="shared" si="270"/>
        <v>177211070</v>
      </c>
      <c r="DN57" s="368">
        <f t="shared" si="271"/>
        <v>1521.9395739163276</v>
      </c>
      <c r="DO57" s="368">
        <f>SUMIF(LEVEL1!$B:$B,LEVEL_2!$B57,LEVEL1!EZ:EZ)</f>
        <v>26570021.081431247</v>
      </c>
      <c r="DP57" s="368">
        <f t="shared" si="272"/>
        <v>11672.64813159762</v>
      </c>
      <c r="DQ57" s="368">
        <f t="shared" si="273"/>
        <v>203781091.08143124</v>
      </c>
      <c r="DR57" s="368">
        <f t="shared" si="274"/>
        <v>0</v>
      </c>
      <c r="DS57" s="369">
        <f>SUMIF(LEVEL1!$B:$B,LEVEL_2!$B57,LEVEL1!FF:FF)</f>
        <v>0</v>
      </c>
      <c r="DT57" s="370"/>
      <c r="DU57" s="370"/>
      <c r="DV57" s="370"/>
      <c r="DW57" s="370"/>
      <c r="DX57" s="367">
        <f t="shared" si="275"/>
        <v>2246.3354049719328</v>
      </c>
      <c r="DY57" s="368">
        <f>SUMIF(LEVEL1!$B:$B,LEVEL_2!$B57,LEVEL1!FJ:FJ)</f>
        <v>39216523.5</v>
      </c>
      <c r="DZ57" s="368">
        <f t="shared" si="276"/>
        <v>7495.360178714629</v>
      </c>
      <c r="EA57" s="368">
        <f>SUMIF(LEVEL1!$B:$B,LEVEL_2!$B57,LEVEL1!FL:FL)</f>
        <v>130853998</v>
      </c>
      <c r="EB57" s="368">
        <f t="shared" si="277"/>
        <v>0</v>
      </c>
      <c r="EC57" s="368">
        <f>SUMIF(LEVEL1!$B:$B,LEVEL_2!$B57,LEVEL1!FN:FN)</f>
        <v>0</v>
      </c>
      <c r="ED57" s="368">
        <f t="shared" si="278"/>
        <v>395.71531676022454</v>
      </c>
      <c r="EE57" s="368">
        <f>SUMIF(LEVEL1!$B:$B,LEVEL_2!$B57,LEVEL1!FP:FP)</f>
        <v>6908398</v>
      </c>
      <c r="EF57" s="368">
        <f t="shared" si="279"/>
        <v>10137.410900446786</v>
      </c>
      <c r="EG57" s="368">
        <f t="shared" si="280"/>
        <v>176978919.5</v>
      </c>
      <c r="EH57" s="368">
        <f t="shared" si="281"/>
        <v>810.73363833750238</v>
      </c>
      <c r="EI57" s="368">
        <f>SUMIF(LEVEL1!$B:$B,LEVEL_2!$B57,LEVEL1!FT:FT)</f>
        <v>14153787.858096117</v>
      </c>
      <c r="EJ57" s="368">
        <f t="shared" si="282"/>
        <v>10948.144538784289</v>
      </c>
      <c r="EK57" s="368">
        <f t="shared" si="283"/>
        <v>191132707.35809612</v>
      </c>
      <c r="EL57" s="368">
        <f t="shared" si="284"/>
        <v>0</v>
      </c>
      <c r="EM57" s="369">
        <f>SUMIF(LEVEL1!$B:$B,LEVEL_2!$B57,LEVEL1!FZ:FZ)</f>
        <v>0</v>
      </c>
      <c r="EN57" s="370"/>
      <c r="EO57" s="370"/>
      <c r="EP57" s="370"/>
      <c r="EQ57" s="370"/>
      <c r="ER57" s="367">
        <f t="shared" si="285"/>
        <v>7990.8208271279645</v>
      </c>
      <c r="ES57" s="368">
        <f>SUMIF(LEVEL1!$B:$B,LEVEL_2!$B57,LEVEL1!GD:GD)</f>
        <v>139503750</v>
      </c>
      <c r="ET57" s="368">
        <f t="shared" si="286"/>
        <v>10871.949822430977</v>
      </c>
      <c r="EU57" s="368">
        <f>SUMIF(LEVEL1!$B:$B,LEVEL_2!$B57,LEVEL1!GF:GF)</f>
        <v>189802500</v>
      </c>
      <c r="EV57" s="368">
        <f t="shared" si="287"/>
        <v>844.74166571199453</v>
      </c>
      <c r="EW57" s="368">
        <f>SUMIF(LEVEL1!$B:$B,LEVEL_2!$B57,LEVEL1!GH:GH)</f>
        <v>14747500</v>
      </c>
      <c r="EX57" s="368">
        <f t="shared" si="288"/>
        <v>0</v>
      </c>
      <c r="EY57" s="368">
        <f>SUMIF(LEVEL1!$B:$B,LEVEL_2!$B57,LEVEL1!GJ:GJ)</f>
        <v>0</v>
      </c>
      <c r="EZ57" s="368">
        <f t="shared" si="289"/>
        <v>19707.512315270935</v>
      </c>
      <c r="FA57" s="368">
        <f t="shared" si="290"/>
        <v>344053750</v>
      </c>
      <c r="FB57" s="368">
        <f t="shared" si="291"/>
        <v>3277.0733049855371</v>
      </c>
      <c r="FC57" s="368">
        <f>SUMIF(LEVEL1!$B:$B,LEVEL_2!$B57,LEVEL1!GN:GN)</f>
        <v>57211145.758437507</v>
      </c>
      <c r="FD57" s="368">
        <f t="shared" si="292"/>
        <v>22984.585620256472</v>
      </c>
      <c r="FE57" s="368">
        <f t="shared" si="293"/>
        <v>401264895.75843751</v>
      </c>
      <c r="FF57" s="368">
        <f t="shared" si="294"/>
        <v>0</v>
      </c>
      <c r="FG57" s="369">
        <f>SUMIF(LEVEL1!$B:$B,LEVEL_2!$B57,LEVEL1!GT:GT)</f>
        <v>0</v>
      </c>
      <c r="FH57" s="370"/>
      <c r="FI57" s="370"/>
      <c r="FJ57" s="370"/>
      <c r="FK57" s="370"/>
      <c r="FL57" s="367">
        <f t="shared" si="295"/>
        <v>2865.536186848436</v>
      </c>
      <c r="FM57" s="368">
        <f>SUMIF(LEVEL1!$B:$B,LEVEL_2!$B57,LEVEL1!GX:GX)</f>
        <v>50026530.75</v>
      </c>
      <c r="FN57" s="368">
        <f t="shared" si="296"/>
        <v>8874.1277066642888</v>
      </c>
      <c r="FO57" s="368">
        <f>SUMIF(LEVEL1!$B:$B,LEVEL_2!$B57,LEVEL1!GZ:GZ)</f>
        <v>154924521.50294515</v>
      </c>
      <c r="FP57" s="368">
        <f t="shared" si="297"/>
        <v>8074.6138732959098</v>
      </c>
      <c r="FQ57" s="368">
        <f>SUMIF(LEVEL1!$B:$B,LEVEL_2!$B57,LEVEL1!HB:HB)</f>
        <v>140966609</v>
      </c>
      <c r="FR57" s="368">
        <f t="shared" si="298"/>
        <v>0</v>
      </c>
      <c r="FS57" s="368">
        <f>SUMIF(LEVEL1!$B:$B,LEVEL_2!$B57,LEVEL1!HD:HD)</f>
        <v>0</v>
      </c>
      <c r="FT57" s="368">
        <f t="shared" si="299"/>
        <v>19814.277766808638</v>
      </c>
      <c r="FU57" s="368">
        <f t="shared" si="300"/>
        <v>345917661.25294518</v>
      </c>
      <c r="FV57" s="368">
        <f t="shared" si="301"/>
        <v>2913.8882688037593</v>
      </c>
      <c r="FW57" s="368">
        <f>SUMIF(LEVEL1!$B:$B,LEVEL_2!$B57,LEVEL1!HH:HH)</f>
        <v>50870661.396776028</v>
      </c>
      <c r="FX57" s="368">
        <f t="shared" si="302"/>
        <v>22728.166035612398</v>
      </c>
      <c r="FY57" s="368">
        <f t="shared" si="303"/>
        <v>396788322.64972121</v>
      </c>
      <c r="FZ57" s="368">
        <f t="shared" si="304"/>
        <v>0</v>
      </c>
      <c r="GA57" s="369">
        <f>SUMIF(LEVEL1!$B:$B,LEVEL_2!$B57,LEVEL1!HN:HN)</f>
        <v>0</v>
      </c>
      <c r="GB57" s="370"/>
      <c r="GC57" s="370"/>
      <c r="GD57" s="370"/>
      <c r="GE57" s="370"/>
      <c r="GF57" s="367">
        <f t="shared" si="305"/>
        <v>0</v>
      </c>
      <c r="GG57" s="368">
        <f>SUMIF(LEVEL1!$B:$B,LEVEL_2!$B57,LEVEL1!HR:HR)</f>
        <v>0</v>
      </c>
      <c r="GH57" s="368">
        <f t="shared" si="306"/>
        <v>0</v>
      </c>
      <c r="GI57" s="368">
        <f>SUMIF(LEVEL1!$B:$B,LEVEL_2!$B57,LEVEL1!HT:HT)</f>
        <v>0</v>
      </c>
      <c r="GJ57" s="368">
        <f t="shared" si="307"/>
        <v>0</v>
      </c>
      <c r="GK57" s="368">
        <f>SUMIF(LEVEL1!$B:$B,LEVEL_2!$B57,LEVEL1!HV:HV)</f>
        <v>0</v>
      </c>
      <c r="GL57" s="368">
        <f t="shared" si="308"/>
        <v>0</v>
      </c>
      <c r="GM57" s="368">
        <f>SUMIF(LEVEL1!$B:$B,LEVEL_2!$B57,LEVEL1!HX:HX)</f>
        <v>0</v>
      </c>
      <c r="GN57" s="368">
        <f t="shared" si="309"/>
        <v>0</v>
      </c>
      <c r="GO57" s="368">
        <f t="shared" si="310"/>
        <v>0</v>
      </c>
      <c r="GP57" s="368">
        <f t="shared" si="311"/>
        <v>0</v>
      </c>
      <c r="GQ57" s="368">
        <f>SUMIF(LEVEL1!$B:$B,LEVEL_2!$B57,LEVEL1!IB:IB)</f>
        <v>0</v>
      </c>
      <c r="GR57" s="368">
        <f t="shared" si="312"/>
        <v>0</v>
      </c>
      <c r="GS57" s="368">
        <f t="shared" si="313"/>
        <v>0</v>
      </c>
      <c r="GT57" s="368">
        <f t="shared" si="314"/>
        <v>0</v>
      </c>
      <c r="GU57" s="369">
        <f>SUMIF(LEVEL1!$B:$B,LEVEL_2!$B57,LEVEL1!IH:IH)</f>
        <v>0</v>
      </c>
      <c r="GV57" s="370"/>
      <c r="GW57" s="370"/>
      <c r="GX57" s="370"/>
      <c r="GY57" s="370"/>
      <c r="GZ57" s="367">
        <f t="shared" si="315"/>
        <v>0</v>
      </c>
      <c r="HA57" s="368">
        <f>SUMIF(LEVEL1!$B:$B,LEVEL_2!$B57,LEVEL1!IL:IL)</f>
        <v>0</v>
      </c>
      <c r="HB57" s="368">
        <f t="shared" si="316"/>
        <v>0</v>
      </c>
      <c r="HC57" s="368">
        <f>SUMIF(LEVEL1!$B:$B,LEVEL_2!$B57,LEVEL1!IN:IN)</f>
        <v>0</v>
      </c>
      <c r="HD57" s="368">
        <f t="shared" si="317"/>
        <v>0</v>
      </c>
      <c r="HE57" s="368">
        <f>SUMIF(LEVEL1!$B:$B,LEVEL_2!$B57,LEVEL1!IP:IP)</f>
        <v>0</v>
      </c>
      <c r="HF57" s="368">
        <f t="shared" si="318"/>
        <v>0</v>
      </c>
      <c r="HG57" s="368">
        <f>SUMIF(LEVEL1!$B:$B,LEVEL_2!$B57,LEVEL1!IR:IR)</f>
        <v>0</v>
      </c>
      <c r="HH57" s="368">
        <f t="shared" si="319"/>
        <v>0</v>
      </c>
      <c r="HI57" s="368">
        <f t="shared" si="320"/>
        <v>0</v>
      </c>
      <c r="HJ57" s="368">
        <f t="shared" si="321"/>
        <v>0</v>
      </c>
      <c r="HK57" s="368">
        <f>SUMIF(LEVEL1!$B:$B,LEVEL_2!$B57,LEVEL1!IV:IV)</f>
        <v>0</v>
      </c>
      <c r="HL57" s="368">
        <f t="shared" si="322"/>
        <v>0</v>
      </c>
      <c r="HM57" s="368">
        <f t="shared" si="323"/>
        <v>0</v>
      </c>
      <c r="HN57" s="368">
        <f t="shared" si="324"/>
        <v>0</v>
      </c>
      <c r="HO57" s="369">
        <f>SUMIF(LEVEL1!$B:$B,LEVEL_2!$B57,LEVEL1!JB:JB)</f>
        <v>0</v>
      </c>
      <c r="HP57" s="370"/>
      <c r="HQ57" s="370"/>
      <c r="HR57" s="370"/>
      <c r="HS57" s="370"/>
      <c r="HT57" s="367">
        <f t="shared" si="325"/>
        <v>0</v>
      </c>
      <c r="HU57" s="368">
        <f>SUMIF(LEVEL1!$B:$B,LEVEL_2!$B57,LEVEL1!JF:JF)</f>
        <v>0</v>
      </c>
      <c r="HV57" s="368">
        <f t="shared" si="326"/>
        <v>0</v>
      </c>
      <c r="HW57" s="368">
        <f>SUMIF(LEVEL1!$B:$B,LEVEL_2!$B57,LEVEL1!JH:JH)</f>
        <v>0</v>
      </c>
      <c r="HX57" s="368">
        <f t="shared" si="327"/>
        <v>0</v>
      </c>
      <c r="HY57" s="368">
        <f>SUMIF(LEVEL1!$B:$B,LEVEL_2!$B57,LEVEL1!JJ:JJ)</f>
        <v>0</v>
      </c>
      <c r="HZ57" s="368">
        <f t="shared" si="328"/>
        <v>0</v>
      </c>
      <c r="IA57" s="368">
        <f>SUMIF(LEVEL1!$B:$B,LEVEL_2!$B57,LEVEL1!JL:JL)</f>
        <v>0</v>
      </c>
      <c r="IB57" s="368">
        <f t="shared" si="329"/>
        <v>0</v>
      </c>
      <c r="IC57" s="368">
        <f t="shared" si="330"/>
        <v>0</v>
      </c>
      <c r="ID57" s="368">
        <f t="shared" si="331"/>
        <v>0</v>
      </c>
      <c r="IE57" s="368">
        <f>SUMIF(LEVEL1!$B:$B,LEVEL_2!$B57,LEVEL1!JP:JP)</f>
        <v>0</v>
      </c>
      <c r="IF57" s="368">
        <f t="shared" si="332"/>
        <v>0</v>
      </c>
      <c r="IG57" s="368">
        <f t="shared" si="333"/>
        <v>0</v>
      </c>
      <c r="IH57" s="368">
        <f t="shared" si="334"/>
        <v>0</v>
      </c>
      <c r="II57" s="369">
        <f>SUMIF(LEVEL1!$B:$B,LEVEL_2!$B57,LEVEL1!JV:JV)</f>
        <v>0</v>
      </c>
      <c r="IJ57" s="370"/>
      <c r="IK57" s="370"/>
      <c r="IL57" s="370"/>
      <c r="IM57" s="370"/>
      <c r="IN57" s="367">
        <f t="shared" si="335"/>
        <v>0</v>
      </c>
      <c r="IO57" s="368">
        <f>SUMIF(LEVEL1!$B:$B,LEVEL_2!$B57,LEVEL1!JZ:JZ)</f>
        <v>0</v>
      </c>
      <c r="IP57" s="368">
        <f t="shared" si="336"/>
        <v>0</v>
      </c>
      <c r="IQ57" s="368">
        <f>SUMIF(LEVEL1!$B:$B,LEVEL_2!$B57,LEVEL1!KB:KB)</f>
        <v>0</v>
      </c>
      <c r="IR57" s="368">
        <f t="shared" si="337"/>
        <v>0</v>
      </c>
      <c r="IS57" s="368">
        <f>SUMIF(LEVEL1!$B:$B,LEVEL_2!$B57,LEVEL1!KD:KD)</f>
        <v>0</v>
      </c>
      <c r="IT57" s="368">
        <f t="shared" si="338"/>
        <v>0</v>
      </c>
      <c r="IU57" s="368">
        <f>SUMIF(LEVEL1!$B:$B,LEVEL_2!$B57,LEVEL1!KF:KF)</f>
        <v>0</v>
      </c>
      <c r="IV57" s="368">
        <f t="shared" si="339"/>
        <v>0</v>
      </c>
      <c r="IW57" s="368">
        <f t="shared" si="340"/>
        <v>0</v>
      </c>
      <c r="IX57" s="368">
        <f t="shared" si="341"/>
        <v>0</v>
      </c>
      <c r="IY57" s="368">
        <f>SUMIF(LEVEL1!$B:$B,LEVEL_2!$B57,LEVEL1!KJ:KJ)</f>
        <v>0</v>
      </c>
      <c r="IZ57" s="368">
        <f t="shared" si="342"/>
        <v>0</v>
      </c>
      <c r="JA57" s="368">
        <f t="shared" si="343"/>
        <v>0</v>
      </c>
      <c r="JB57" s="368">
        <f t="shared" si="344"/>
        <v>0</v>
      </c>
      <c r="JC57" s="369">
        <f>SUMIF(LEVEL1!$B:$B,LEVEL_2!$B57,LEVEL1!KP:KP)</f>
        <v>0</v>
      </c>
      <c r="JD57" s="370"/>
      <c r="JE57" s="370"/>
      <c r="JF57" s="370"/>
      <c r="JG57" s="370"/>
      <c r="JH57" s="367">
        <f t="shared" si="345"/>
        <v>0</v>
      </c>
      <c r="JI57" s="368">
        <f>SUMIF(LEVEL1!$B:$B,LEVEL_2!$B57,LEVEL1!KT:KT)</f>
        <v>0</v>
      </c>
      <c r="JJ57" s="368">
        <f t="shared" si="346"/>
        <v>0</v>
      </c>
      <c r="JK57" s="368">
        <f>SUMIF(LEVEL1!$B:$B,LEVEL_2!$B57,LEVEL1!KV:KV)</f>
        <v>0</v>
      </c>
      <c r="JL57" s="368">
        <f t="shared" si="347"/>
        <v>0</v>
      </c>
      <c r="JM57" s="368">
        <f>SUMIF(LEVEL1!$B:$B,LEVEL_2!$B57,LEVEL1!KX:KX)</f>
        <v>0</v>
      </c>
      <c r="JN57" s="368">
        <f t="shared" si="348"/>
        <v>0</v>
      </c>
      <c r="JO57" s="368">
        <f>SUMIF(LEVEL1!$B:$B,LEVEL_2!$B57,LEVEL1!KZ:KZ)</f>
        <v>0</v>
      </c>
      <c r="JP57" s="368">
        <f t="shared" si="349"/>
        <v>0</v>
      </c>
      <c r="JQ57" s="368">
        <f t="shared" si="350"/>
        <v>0</v>
      </c>
      <c r="JR57" s="368">
        <f t="shared" si="351"/>
        <v>0</v>
      </c>
      <c r="JS57" s="368">
        <f>SUMIF(LEVEL1!$B:$B,LEVEL_2!$B57,LEVEL1!LD:LD)</f>
        <v>0</v>
      </c>
      <c r="JT57" s="368">
        <f t="shared" si="352"/>
        <v>0</v>
      </c>
      <c r="JU57" s="368">
        <f t="shared" si="353"/>
        <v>0</v>
      </c>
      <c r="JV57" s="368">
        <f t="shared" si="354"/>
        <v>0</v>
      </c>
      <c r="JW57" s="369">
        <f>SUMIF(LEVEL1!$B:$B,LEVEL_2!$B57,LEVEL1!LJ:LJ)</f>
        <v>0</v>
      </c>
      <c r="JX57" s="370"/>
      <c r="JY57" s="370"/>
      <c r="JZ57" s="370"/>
      <c r="KA57" s="370"/>
      <c r="KB57" s="367">
        <f t="shared" si="355"/>
        <v>0</v>
      </c>
      <c r="KC57" s="368">
        <f>SUMIF(LEVEL1!$B:$B,LEVEL_2!$B57,LEVEL1!LN:LN)</f>
        <v>0</v>
      </c>
      <c r="KD57" s="368">
        <f t="shared" si="356"/>
        <v>0</v>
      </c>
      <c r="KE57" s="368">
        <f>SUMIF(LEVEL1!$B:$B,LEVEL_2!$B57,LEVEL1!LP:LP)</f>
        <v>0</v>
      </c>
      <c r="KF57" s="368">
        <f t="shared" si="357"/>
        <v>0</v>
      </c>
      <c r="KG57" s="368">
        <f>SUMIF(LEVEL1!$B:$B,LEVEL_2!$B57,LEVEL1!LR:LR)</f>
        <v>0</v>
      </c>
      <c r="KH57" s="368">
        <f t="shared" si="358"/>
        <v>0</v>
      </c>
      <c r="KI57" s="368">
        <f>SUMIF(LEVEL1!$B:$B,LEVEL_2!$B57,LEVEL1!LT:LT)</f>
        <v>0</v>
      </c>
      <c r="KJ57" s="368">
        <f t="shared" si="359"/>
        <v>0</v>
      </c>
      <c r="KK57" s="368">
        <f t="shared" si="360"/>
        <v>0</v>
      </c>
      <c r="KL57" s="368">
        <f t="shared" si="361"/>
        <v>0</v>
      </c>
      <c r="KM57" s="368">
        <f>SUMIF(LEVEL1!$B:$B,LEVEL_2!$B57,LEVEL1!LX:LX)</f>
        <v>0</v>
      </c>
      <c r="KN57" s="368">
        <f t="shared" si="362"/>
        <v>0</v>
      </c>
      <c r="KO57" s="368">
        <f t="shared" si="363"/>
        <v>0</v>
      </c>
      <c r="KP57" s="368">
        <f t="shared" si="364"/>
        <v>0</v>
      </c>
      <c r="KQ57" s="369">
        <f>SUMIF(LEVEL1!$B:$B,LEVEL_2!$B57,LEVEL1!MD:MD)</f>
        <v>0</v>
      </c>
      <c r="KR57" s="370"/>
      <c r="KS57" s="370"/>
      <c r="KT57" s="370"/>
      <c r="KU57" s="370"/>
      <c r="KV57" s="367">
        <f t="shared" si="365"/>
        <v>0</v>
      </c>
      <c r="KW57" s="368">
        <f>SUMIF(LEVEL1!$B:$B,LEVEL_2!$B57,LEVEL1!MH:MH)</f>
        <v>0</v>
      </c>
      <c r="KX57" s="368">
        <f t="shared" si="366"/>
        <v>0</v>
      </c>
      <c r="KY57" s="368">
        <f>SUMIF(LEVEL1!$B:$B,LEVEL_2!$B57,LEVEL1!MJ:MJ)</f>
        <v>0</v>
      </c>
      <c r="KZ57" s="368">
        <f t="shared" si="367"/>
        <v>0</v>
      </c>
      <c r="LA57" s="368">
        <f>SUMIF(LEVEL1!$B:$B,LEVEL_2!$B57,LEVEL1!ML:ML)</f>
        <v>0</v>
      </c>
      <c r="LB57" s="368">
        <f t="shared" si="368"/>
        <v>0</v>
      </c>
      <c r="LC57" s="368">
        <f>SUMIF(LEVEL1!$B:$B,LEVEL_2!$B57,LEVEL1!MN:MN)</f>
        <v>0</v>
      </c>
      <c r="LD57" s="368">
        <f t="shared" si="369"/>
        <v>0</v>
      </c>
      <c r="LE57" s="368">
        <f t="shared" si="370"/>
        <v>0</v>
      </c>
      <c r="LF57" s="368">
        <f t="shared" si="371"/>
        <v>0</v>
      </c>
      <c r="LG57" s="368">
        <f>SUMIF(LEVEL1!$B:$B,LEVEL_2!$B57,LEVEL1!MR:MR)</f>
        <v>0</v>
      </c>
      <c r="LH57" s="368">
        <f t="shared" si="372"/>
        <v>0</v>
      </c>
      <c r="LI57" s="368">
        <f t="shared" si="373"/>
        <v>0</v>
      </c>
      <c r="LJ57" s="368">
        <f t="shared" si="374"/>
        <v>0</v>
      </c>
      <c r="LK57" s="369">
        <f>SUMIF(LEVEL1!$B:$B,LEVEL_2!$B57,LEVEL1!MX:MX)</f>
        <v>0</v>
      </c>
      <c r="LL57" s="370"/>
      <c r="LM57" s="370"/>
      <c r="LN57" s="370"/>
      <c r="LO57" s="370"/>
      <c r="LP57" s="367">
        <f t="shared" si="375"/>
        <v>0</v>
      </c>
      <c r="LQ57" s="368">
        <f>SUMIF(LEVEL1!$B:$B,LEVEL_2!$B57,LEVEL1!NB:NB)</f>
        <v>0</v>
      </c>
      <c r="LR57" s="368">
        <f t="shared" si="376"/>
        <v>0</v>
      </c>
      <c r="LS57" s="368">
        <f>SUMIF(LEVEL1!$B:$B,LEVEL_2!$B57,LEVEL1!ND:ND)</f>
        <v>0</v>
      </c>
      <c r="LT57" s="368">
        <f t="shared" si="377"/>
        <v>0</v>
      </c>
      <c r="LU57" s="368">
        <f>SUMIF(LEVEL1!$B:$B,LEVEL_2!$B57,LEVEL1!NF:NF)</f>
        <v>0</v>
      </c>
      <c r="LV57" s="368">
        <f t="shared" si="378"/>
        <v>0</v>
      </c>
      <c r="LW57" s="368">
        <f>SUMIF(LEVEL1!$B:$B,LEVEL_2!$B57,LEVEL1!NH:NH)</f>
        <v>0</v>
      </c>
      <c r="LX57" s="368">
        <f t="shared" si="379"/>
        <v>0</v>
      </c>
      <c r="LY57" s="368">
        <f t="shared" si="380"/>
        <v>0</v>
      </c>
      <c r="LZ57" s="368">
        <f t="shared" si="381"/>
        <v>0</v>
      </c>
      <c r="MA57" s="368">
        <f>SUMIF(LEVEL1!$B:$B,LEVEL_2!$B57,LEVEL1!NL:NL)</f>
        <v>0</v>
      </c>
      <c r="MB57" s="368">
        <f t="shared" si="382"/>
        <v>0</v>
      </c>
      <c r="MC57" s="368">
        <f t="shared" si="383"/>
        <v>0</v>
      </c>
      <c r="MD57" s="368">
        <f t="shared" si="384"/>
        <v>0</v>
      </c>
      <c r="ME57" s="369">
        <f>SUMIF(LEVEL1!$B:$B,LEVEL_2!$B57,LEVEL1!NR:NR)</f>
        <v>0</v>
      </c>
      <c r="MF57" s="370"/>
      <c r="MG57" s="370"/>
      <c r="MH57" s="370"/>
      <c r="MI57" s="370"/>
      <c r="MJ57" s="367">
        <f t="shared" si="385"/>
        <v>0</v>
      </c>
      <c r="MK57" s="368">
        <f>SUMIF(LEVEL1!$B:$B,LEVEL_2!$B57,LEVEL1!NV:NV)</f>
        <v>0</v>
      </c>
      <c r="ML57" s="368">
        <f t="shared" si="386"/>
        <v>0</v>
      </c>
      <c r="MM57" s="368">
        <f>SUMIF(LEVEL1!$B:$B,LEVEL_2!$B57,LEVEL1!NX:NX)</f>
        <v>0</v>
      </c>
      <c r="MN57" s="368">
        <f t="shared" si="387"/>
        <v>0</v>
      </c>
      <c r="MO57" s="368">
        <f>SUMIF(LEVEL1!$B:$B,LEVEL_2!$B57,LEVEL1!NZ:NZ)</f>
        <v>0</v>
      </c>
      <c r="MP57" s="368">
        <f t="shared" si="388"/>
        <v>0</v>
      </c>
      <c r="MQ57" s="368">
        <f>SUMIF(LEVEL1!$B:$B,LEVEL_2!$B57,LEVEL1!OB:OB)</f>
        <v>0</v>
      </c>
      <c r="MR57" s="368">
        <f t="shared" si="389"/>
        <v>0</v>
      </c>
      <c r="MS57" s="368">
        <f t="shared" si="390"/>
        <v>0</v>
      </c>
      <c r="MT57" s="368">
        <f t="shared" si="391"/>
        <v>0</v>
      </c>
      <c r="MU57" s="368">
        <f>SUMIF(LEVEL1!$B:$B,LEVEL_2!$B57,LEVEL1!OF:OF)</f>
        <v>0</v>
      </c>
      <c r="MV57" s="368">
        <f t="shared" si="392"/>
        <v>0</v>
      </c>
      <c r="MW57" s="368">
        <f t="shared" si="393"/>
        <v>0</v>
      </c>
      <c r="MX57" s="368">
        <f t="shared" si="394"/>
        <v>0</v>
      </c>
      <c r="MY57" s="369">
        <f>SUMIF(LEVEL1!$B:$B,LEVEL_2!$B57,LEVEL1!OL:OL)</f>
        <v>0</v>
      </c>
      <c r="MZ57" s="370"/>
      <c r="NA57" s="370"/>
      <c r="NB57" s="370"/>
      <c r="NC57" s="370"/>
      <c r="ND57" s="367">
        <f t="shared" si="395"/>
        <v>0</v>
      </c>
      <c r="NE57" s="368">
        <f>SUMIF(LEVEL1!$B:$B,LEVEL_2!$B57,LEVEL1!OP:OP)</f>
        <v>0</v>
      </c>
      <c r="NF57" s="368">
        <f t="shared" si="396"/>
        <v>0</v>
      </c>
      <c r="NG57" s="368">
        <f>SUMIF(LEVEL1!$B:$B,LEVEL_2!$B57,LEVEL1!OR:OR)</f>
        <v>0</v>
      </c>
      <c r="NH57" s="368">
        <f t="shared" si="397"/>
        <v>0</v>
      </c>
      <c r="NI57" s="368">
        <f>SUMIF(LEVEL1!$B:$B,LEVEL_2!$B57,LEVEL1!OT:OT)</f>
        <v>0</v>
      </c>
      <c r="NJ57" s="368">
        <f t="shared" si="398"/>
        <v>0</v>
      </c>
      <c r="NK57" s="368">
        <f>SUMIF(LEVEL1!$B:$B,LEVEL_2!$B57,LEVEL1!OV:OV)</f>
        <v>0</v>
      </c>
      <c r="NL57" s="368">
        <f t="shared" si="399"/>
        <v>0</v>
      </c>
      <c r="NM57" s="368">
        <f t="shared" si="400"/>
        <v>0</v>
      </c>
      <c r="NN57" s="368">
        <f t="shared" si="401"/>
        <v>0</v>
      </c>
      <c r="NO57" s="368">
        <f>SUMIF(LEVEL1!$B:$B,LEVEL_2!$B57,LEVEL1!OZ:OZ)</f>
        <v>0</v>
      </c>
      <c r="NP57" s="368">
        <f t="shared" si="402"/>
        <v>0</v>
      </c>
      <c r="NQ57" s="368">
        <f t="shared" si="403"/>
        <v>0</v>
      </c>
      <c r="NR57" s="368">
        <f t="shared" si="404"/>
        <v>0</v>
      </c>
      <c r="NS57" s="369">
        <f>SUMIF(LEVEL1!$B:$B,LEVEL_2!$B57,LEVEL1!PF:PF)</f>
        <v>0</v>
      </c>
      <c r="NT57" s="370"/>
      <c r="NU57" s="370"/>
      <c r="NV57" s="370"/>
      <c r="NW57" s="370"/>
      <c r="NX57" s="367">
        <f t="shared" si="405"/>
        <v>0</v>
      </c>
      <c r="NY57" s="368">
        <f>SUMIF(LEVEL1!$B:$B,LEVEL_2!$B57,LEVEL1!PJ:PJ)</f>
        <v>0</v>
      </c>
      <c r="NZ57" s="368">
        <f t="shared" si="406"/>
        <v>0</v>
      </c>
      <c r="OA57" s="368">
        <f>SUMIF(LEVEL1!$B:$B,LEVEL_2!$B57,LEVEL1!PL:PL)</f>
        <v>0</v>
      </c>
      <c r="OB57" s="368">
        <f t="shared" si="407"/>
        <v>0</v>
      </c>
      <c r="OC57" s="368">
        <f>SUMIF(LEVEL1!$B:$B,LEVEL_2!$B57,LEVEL1!PN:PN)</f>
        <v>0</v>
      </c>
      <c r="OD57" s="368">
        <f t="shared" si="408"/>
        <v>0</v>
      </c>
      <c r="OE57" s="368">
        <f>SUMIF(LEVEL1!$B:$B,LEVEL_2!$B57,LEVEL1!PP:PP)</f>
        <v>0</v>
      </c>
      <c r="OF57" s="368">
        <f t="shared" si="409"/>
        <v>0</v>
      </c>
      <c r="OG57" s="368">
        <f t="shared" si="410"/>
        <v>0</v>
      </c>
      <c r="OH57" s="368">
        <f t="shared" si="411"/>
        <v>0</v>
      </c>
      <c r="OI57" s="368">
        <f>SUMIF(LEVEL1!$B:$B,LEVEL_2!$B57,LEVEL1!PT:PT)</f>
        <v>0</v>
      </c>
      <c r="OJ57" s="368">
        <f t="shared" si="412"/>
        <v>0</v>
      </c>
      <c r="OK57" s="368">
        <f t="shared" si="413"/>
        <v>0</v>
      </c>
      <c r="OL57" s="368">
        <f t="shared" si="414"/>
        <v>0</v>
      </c>
      <c r="OM57" s="369">
        <f>SUMIF(LEVEL1!$B:$B,LEVEL_2!$B57,LEVEL1!PZ:PZ)</f>
        <v>0</v>
      </c>
      <c r="ON57" s="370"/>
      <c r="OO57" s="370"/>
      <c r="OP57" s="370"/>
      <c r="OQ57" s="370"/>
      <c r="OR57" s="367">
        <f t="shared" si="415"/>
        <v>0</v>
      </c>
      <c r="OS57" s="368">
        <f>SUMIF(LEVEL1!$B:$B,LEVEL_2!$B57,LEVEL1!QD:QD)</f>
        <v>0</v>
      </c>
      <c r="OT57" s="368">
        <f t="shared" si="416"/>
        <v>0</v>
      </c>
      <c r="OU57" s="368">
        <f>SUMIF(LEVEL1!$B:$B,LEVEL_2!$B57,LEVEL1!QF:QF)</f>
        <v>0</v>
      </c>
      <c r="OV57" s="368">
        <f t="shared" si="417"/>
        <v>0</v>
      </c>
      <c r="OW57" s="368">
        <f>SUMIF(LEVEL1!$B:$B,LEVEL_2!$B57,LEVEL1!QH:QH)</f>
        <v>0</v>
      </c>
      <c r="OX57" s="368">
        <f t="shared" si="418"/>
        <v>0</v>
      </c>
      <c r="OY57" s="368">
        <f>SUMIF(LEVEL1!$B:$B,LEVEL_2!$B57,LEVEL1!QJ:QJ)</f>
        <v>0</v>
      </c>
      <c r="OZ57" s="368">
        <f t="shared" si="419"/>
        <v>0</v>
      </c>
      <c r="PA57" s="368">
        <f t="shared" si="420"/>
        <v>0</v>
      </c>
      <c r="PB57" s="368">
        <f t="shared" si="421"/>
        <v>0</v>
      </c>
      <c r="PC57" s="368">
        <f>SUMIF(LEVEL1!$B:$B,LEVEL_2!$B57,LEVEL1!QN:QN)</f>
        <v>0</v>
      </c>
      <c r="PD57" s="368">
        <f t="shared" si="422"/>
        <v>0</v>
      </c>
      <c r="PE57" s="368">
        <f t="shared" si="423"/>
        <v>0</v>
      </c>
      <c r="PF57" s="368">
        <f t="shared" si="424"/>
        <v>0</v>
      </c>
      <c r="PG57" s="369">
        <f>SUMIF(LEVEL1!$B:$B,LEVEL_2!$B57,LEVEL1!QT:QT)</f>
        <v>0</v>
      </c>
    </row>
    <row r="58" spans="2:423" s="282" customFormat="1" ht="24.75" hidden="1" customHeight="1" outlineLevel="1">
      <c r="B58" s="361" t="s">
        <v>114</v>
      </c>
      <c r="C58" s="362" t="s">
        <v>115</v>
      </c>
      <c r="D58" s="363"/>
      <c r="E58" s="364"/>
      <c r="F58" s="365" t="s">
        <v>116</v>
      </c>
      <c r="G58" s="366">
        <f>SUMIF(LEVEL1!$A:$A,LEVEL_2!$B58,LEVEL1!$I:$I)</f>
        <v>786</v>
      </c>
      <c r="H58" s="367">
        <f t="shared" si="218"/>
        <v>1500</v>
      </c>
      <c r="I58" s="368">
        <f>SUMIF(LEVEL1!$B:$B,LEVEL_2!$B58,LEVEL1!AI:AI)</f>
        <v>1179000</v>
      </c>
      <c r="J58" s="368">
        <f t="shared" si="218"/>
        <v>1000</v>
      </c>
      <c r="K58" s="368">
        <f>SUMIF(LEVEL1!$B:$B,LEVEL_2!$B58,LEVEL1!AK:AK)</f>
        <v>786000</v>
      </c>
      <c r="L58" s="368">
        <f t="shared" si="219"/>
        <v>0</v>
      </c>
      <c r="M58" s="368">
        <f>SUMIF(LEVEL1!$B:$B,LEVEL_2!$B58,LEVEL1!AM:AM)</f>
        <v>0</v>
      </c>
      <c r="N58" s="368">
        <f t="shared" si="220"/>
        <v>340</v>
      </c>
      <c r="O58" s="368">
        <f>SUMIF(LEVEL1!$B:$B,LEVEL_2!$B58,LEVEL1!AO:AO)</f>
        <v>267240</v>
      </c>
      <c r="P58" s="368">
        <f t="shared" si="220"/>
        <v>2840</v>
      </c>
      <c r="Q58" s="368">
        <f t="shared" si="221"/>
        <v>2232240</v>
      </c>
      <c r="R58" s="368">
        <f t="shared" si="222"/>
        <v>407.87717499999997</v>
      </c>
      <c r="S58" s="368">
        <f>SUMIF(LEVEL1!$B:$B,LEVEL_2!$B58,LEVEL1!AS:AS)</f>
        <v>320591.45954999997</v>
      </c>
      <c r="T58" s="368">
        <f t="shared" si="222"/>
        <v>3247.8771749999996</v>
      </c>
      <c r="U58" s="368">
        <f t="shared" si="223"/>
        <v>2552831.4595499998</v>
      </c>
      <c r="V58" s="368">
        <f t="shared" si="224"/>
        <v>0</v>
      </c>
      <c r="W58" s="369">
        <f>SUMIF(LEVEL1!$B:$B,LEVEL_2!$B58,LEVEL1!BD:BD)</f>
        <v>0</v>
      </c>
      <c r="X58" s="370"/>
      <c r="Y58" s="370"/>
      <c r="Z58" s="370"/>
      <c r="AA58" s="370"/>
      <c r="AB58" s="367">
        <f t="shared" si="225"/>
        <v>480</v>
      </c>
      <c r="AC58" s="368">
        <f>SUMIF(LEVEL1!$B:$B,LEVEL_2!$B58,LEVEL1!BH:BH)</f>
        <v>377280</v>
      </c>
      <c r="AD58" s="368">
        <f t="shared" si="226"/>
        <v>960</v>
      </c>
      <c r="AE58" s="368">
        <f>SUMIF(LEVEL1!$B:$B,LEVEL_2!$B58,LEVEL1!BJ:BJ)</f>
        <v>754560</v>
      </c>
      <c r="AF58" s="368">
        <f t="shared" si="227"/>
        <v>264.08606520998194</v>
      </c>
      <c r="AG58" s="368">
        <f>SUMIF(LEVEL1!$B:$B,LEVEL_2!$B58,LEVEL1!BL:BL)</f>
        <v>207571.6472550458</v>
      </c>
      <c r="AH58" s="368">
        <f t="shared" si="228"/>
        <v>340</v>
      </c>
      <c r="AI58" s="368">
        <f>SUMIF(LEVEL1!$B:$B,LEVEL_2!$B58,LEVEL1!BN:BN)</f>
        <v>267240</v>
      </c>
      <c r="AJ58" s="368">
        <f t="shared" si="229"/>
        <v>2044.0860652099821</v>
      </c>
      <c r="AK58" s="368">
        <f t="shared" si="230"/>
        <v>1606651.6472550458</v>
      </c>
      <c r="AL58" s="368">
        <f t="shared" si="231"/>
        <v>324.34374155853675</v>
      </c>
      <c r="AM58" s="368">
        <f>SUMIF(LEVEL1!$B:$B,LEVEL_2!$B58,LEVEL1!BR:BR)</f>
        <v>254934.18086500987</v>
      </c>
      <c r="AN58" s="368">
        <f t="shared" si="232"/>
        <v>2368.4298067685186</v>
      </c>
      <c r="AO58" s="368">
        <f t="shared" si="233"/>
        <v>1861585.8281200556</v>
      </c>
      <c r="AP58" s="368">
        <f t="shared" si="234"/>
        <v>0</v>
      </c>
      <c r="AQ58" s="369">
        <f>SUMIF(LEVEL1!$B:$B,LEVEL_2!$B58,LEVEL1!BX:BX)</f>
        <v>0</v>
      </c>
      <c r="AR58" s="370"/>
      <c r="AS58" s="370"/>
      <c r="AT58" s="370"/>
      <c r="AU58" s="370"/>
      <c r="AV58" s="367">
        <f t="shared" si="235"/>
        <v>15000</v>
      </c>
      <c r="AW58" s="368">
        <f>SUMIF(LEVEL1!$B:$B,LEVEL_2!$B58,LEVEL1!CB:CB)</f>
        <v>11790000</v>
      </c>
      <c r="AX58" s="368">
        <f t="shared" si="236"/>
        <v>15000</v>
      </c>
      <c r="AY58" s="368">
        <f>SUMIF(LEVEL1!$B:$B,LEVEL_2!$B58,LEVEL1!CD:CD)</f>
        <v>11790000</v>
      </c>
      <c r="AZ58" s="368">
        <f t="shared" si="237"/>
        <v>0</v>
      </c>
      <c r="BA58" s="368">
        <f>SUMIF(LEVEL1!$B:$B,LEVEL_2!$B58,LEVEL1!CF:CF)</f>
        <v>0</v>
      </c>
      <c r="BB58" s="368">
        <f t="shared" si="238"/>
        <v>3000</v>
      </c>
      <c r="BC58" s="368">
        <f>SUMIF(LEVEL1!$B:$B,LEVEL_2!$B58,LEVEL1!CH:CH)</f>
        <v>2358000</v>
      </c>
      <c r="BD58" s="368">
        <f t="shared" si="239"/>
        <v>33000</v>
      </c>
      <c r="BE58" s="368">
        <f t="shared" si="240"/>
        <v>25938000</v>
      </c>
      <c r="BF58" s="368">
        <f t="shared" si="241"/>
        <v>0</v>
      </c>
      <c r="BG58" s="368">
        <f>SUMIF(LEVEL1!$B:$B,LEVEL_2!$B58,LEVEL1!CL:CL)</f>
        <v>0</v>
      </c>
      <c r="BH58" s="368">
        <f t="shared" si="242"/>
        <v>33000</v>
      </c>
      <c r="BI58" s="368">
        <f t="shared" si="243"/>
        <v>25938000</v>
      </c>
      <c r="BJ58" s="368">
        <f t="shared" si="244"/>
        <v>0</v>
      </c>
      <c r="BK58" s="369">
        <f>SUMIF(LEVEL1!$B:$B,LEVEL_2!$B58,LEVEL1!CX:CX)</f>
        <v>0</v>
      </c>
      <c r="BL58" s="370"/>
      <c r="BM58" s="370"/>
      <c r="BN58" s="370"/>
      <c r="BO58" s="370"/>
      <c r="BP58" s="367">
        <f t="shared" si="245"/>
        <v>1500</v>
      </c>
      <c r="BQ58" s="368">
        <f>SUMIF(LEVEL1!$B:$B,LEVEL_2!$B58,LEVEL1!DB:DB)</f>
        <v>1179000</v>
      </c>
      <c r="BR58" s="368">
        <f t="shared" si="246"/>
        <v>1000</v>
      </c>
      <c r="BS58" s="368">
        <f>SUMIF(LEVEL1!$B:$B,LEVEL_2!$B58,LEVEL1!DD:DD)</f>
        <v>786000</v>
      </c>
      <c r="BT58" s="368">
        <f t="shared" si="247"/>
        <v>0</v>
      </c>
      <c r="BU58" s="368">
        <f>SUMIF(LEVEL1!$B:$B,LEVEL_2!$B58,LEVEL1!DF:DF)</f>
        <v>0</v>
      </c>
      <c r="BV58" s="368">
        <f t="shared" si="248"/>
        <v>340</v>
      </c>
      <c r="BW58" s="368">
        <f>SUMIF(LEVEL1!$B:$B,LEVEL_2!$B58,LEVEL1!DH:DH)</f>
        <v>267240</v>
      </c>
      <c r="BX58" s="368">
        <f t="shared" si="249"/>
        <v>2840</v>
      </c>
      <c r="BY58" s="368">
        <f t="shared" si="250"/>
        <v>2232240</v>
      </c>
      <c r="BZ58" s="368">
        <f t="shared" si="251"/>
        <v>407.87717499999997</v>
      </c>
      <c r="CA58" s="368">
        <f>SUMIF(LEVEL1!$B:$B,LEVEL_2!$B58,LEVEL1!DL:DL)</f>
        <v>320591.45954999997</v>
      </c>
      <c r="CB58" s="368">
        <f t="shared" si="252"/>
        <v>3247.8771749999996</v>
      </c>
      <c r="CC58" s="368">
        <f t="shared" si="253"/>
        <v>2552831.4595499998</v>
      </c>
      <c r="CD58" s="368">
        <f t="shared" si="254"/>
        <v>0</v>
      </c>
      <c r="CE58" s="369">
        <f>SUMIF(LEVEL1!$B:$B,LEVEL_2!$B58,LEVEL1!DR:DR)</f>
        <v>0</v>
      </c>
      <c r="CF58" s="370"/>
      <c r="CG58" s="370"/>
      <c r="CH58" s="370"/>
      <c r="CI58" s="370"/>
      <c r="CJ58" s="367">
        <f t="shared" si="255"/>
        <v>1500</v>
      </c>
      <c r="CK58" s="368">
        <f>SUMIF(LEVEL1!$B:$B,LEVEL_2!$B58,LEVEL1!DV:DV)</f>
        <v>1179000</v>
      </c>
      <c r="CL58" s="368">
        <f t="shared" si="256"/>
        <v>2000</v>
      </c>
      <c r="CM58" s="368">
        <f>SUMIF(LEVEL1!$B:$B,LEVEL_2!$B58,LEVEL1!DX:DX)</f>
        <v>1572000</v>
      </c>
      <c r="CN58" s="368">
        <f t="shared" si="257"/>
        <v>0</v>
      </c>
      <c r="CO58" s="368">
        <f>SUMIF(LEVEL1!$B:$B,LEVEL_2!$B58,LEVEL1!DZ:DZ)</f>
        <v>0</v>
      </c>
      <c r="CP58" s="368">
        <f t="shared" si="258"/>
        <v>0</v>
      </c>
      <c r="CQ58" s="368">
        <f>SUMIF(LEVEL1!$B:$B,LEVEL_2!$B58,LEVEL1!EB:EB)</f>
        <v>0</v>
      </c>
      <c r="CR58" s="368">
        <f t="shared" si="259"/>
        <v>3500</v>
      </c>
      <c r="CS58" s="368">
        <f t="shared" si="260"/>
        <v>2751000</v>
      </c>
      <c r="CT58" s="368">
        <f t="shared" si="261"/>
        <v>592.68175000000008</v>
      </c>
      <c r="CU58" s="368">
        <f>SUMIF(LEVEL1!$B:$B,LEVEL_2!$B58,LEVEL1!EF:EF)</f>
        <v>465847.85550000006</v>
      </c>
      <c r="CV58" s="368">
        <f t="shared" si="262"/>
        <v>4092.6817500000002</v>
      </c>
      <c r="CW58" s="368">
        <f t="shared" si="263"/>
        <v>3216847.8555000001</v>
      </c>
      <c r="CX58" s="368">
        <f t="shared" si="264"/>
        <v>0</v>
      </c>
      <c r="CY58" s="369">
        <f>SUMIF(LEVEL1!$B:$B,LEVEL_2!$B58,LEVEL1!EL:EL)</f>
        <v>0</v>
      </c>
      <c r="CZ58" s="370"/>
      <c r="DA58" s="370"/>
      <c r="DB58" s="370"/>
      <c r="DC58" s="370"/>
      <c r="DD58" s="367">
        <f t="shared" si="265"/>
        <v>1500</v>
      </c>
      <c r="DE58" s="368">
        <f>SUMIF(LEVEL1!$B:$B,LEVEL_2!$B58,LEVEL1!EP:EP)</f>
        <v>1179000</v>
      </c>
      <c r="DF58" s="368">
        <f t="shared" si="266"/>
        <v>1000</v>
      </c>
      <c r="DG58" s="368">
        <f>SUMIF(LEVEL1!$B:$B,LEVEL_2!$B58,LEVEL1!ER:ER)</f>
        <v>786000</v>
      </c>
      <c r="DH58" s="368">
        <f t="shared" si="267"/>
        <v>0</v>
      </c>
      <c r="DI58" s="368">
        <f>SUMIF(LEVEL1!$B:$B,LEVEL_2!$B58,LEVEL1!ET:ET)</f>
        <v>0</v>
      </c>
      <c r="DJ58" s="368">
        <f t="shared" si="268"/>
        <v>340</v>
      </c>
      <c r="DK58" s="368">
        <f>SUMIF(LEVEL1!$B:$B,LEVEL_2!$B58,LEVEL1!EV:EV)</f>
        <v>267240</v>
      </c>
      <c r="DL58" s="368">
        <f t="shared" si="269"/>
        <v>2840</v>
      </c>
      <c r="DM58" s="368">
        <f t="shared" si="270"/>
        <v>2232240</v>
      </c>
      <c r="DN58" s="368">
        <f t="shared" si="271"/>
        <v>407.87717499999997</v>
      </c>
      <c r="DO58" s="368">
        <f>SUMIF(LEVEL1!$B:$B,LEVEL_2!$B58,LEVEL1!EZ:EZ)</f>
        <v>320591.45954999997</v>
      </c>
      <c r="DP58" s="368">
        <f t="shared" si="272"/>
        <v>3247.8771749999996</v>
      </c>
      <c r="DQ58" s="368">
        <f t="shared" si="273"/>
        <v>2552831.4595499998</v>
      </c>
      <c r="DR58" s="368">
        <f t="shared" si="274"/>
        <v>0</v>
      </c>
      <c r="DS58" s="369">
        <f>SUMIF(LEVEL1!$B:$B,LEVEL_2!$B58,LEVEL1!FF:FF)</f>
        <v>0</v>
      </c>
      <c r="DT58" s="370"/>
      <c r="DU58" s="370"/>
      <c r="DV58" s="370"/>
      <c r="DW58" s="370"/>
      <c r="DX58" s="367">
        <f t="shared" si="275"/>
        <v>605</v>
      </c>
      <c r="DY58" s="368">
        <f>SUMIF(LEVEL1!$B:$B,LEVEL_2!$B58,LEVEL1!FJ:FJ)</f>
        <v>475530</v>
      </c>
      <c r="DZ58" s="368">
        <f t="shared" si="276"/>
        <v>2541</v>
      </c>
      <c r="EA58" s="368">
        <f>SUMIF(LEVEL1!$B:$B,LEVEL_2!$B58,LEVEL1!FL:FL)</f>
        <v>1997226</v>
      </c>
      <c r="EB58" s="368">
        <f t="shared" si="277"/>
        <v>0</v>
      </c>
      <c r="EC58" s="368">
        <f>SUMIF(LEVEL1!$B:$B,LEVEL_2!$B58,LEVEL1!FN:FN)</f>
        <v>0</v>
      </c>
      <c r="ED58" s="368">
        <f t="shared" si="278"/>
        <v>80</v>
      </c>
      <c r="EE58" s="368">
        <f>SUMIF(LEVEL1!$B:$B,LEVEL_2!$B58,LEVEL1!FP:FP)</f>
        <v>62880</v>
      </c>
      <c r="EF58" s="368">
        <f t="shared" si="279"/>
        <v>3226</v>
      </c>
      <c r="EG58" s="368">
        <f t="shared" si="280"/>
        <v>2535636</v>
      </c>
      <c r="EH58" s="368">
        <f t="shared" si="281"/>
        <v>257.99750478315059</v>
      </c>
      <c r="EI58" s="368">
        <f>SUMIF(LEVEL1!$B:$B,LEVEL_2!$B58,LEVEL1!FT:FT)</f>
        <v>202786.03875955637</v>
      </c>
      <c r="EJ58" s="368">
        <f t="shared" si="282"/>
        <v>3483.9975047831508</v>
      </c>
      <c r="EK58" s="368">
        <f t="shared" si="283"/>
        <v>2738422.0387595566</v>
      </c>
      <c r="EL58" s="368">
        <f t="shared" si="284"/>
        <v>0</v>
      </c>
      <c r="EM58" s="369">
        <f>SUMIF(LEVEL1!$B:$B,LEVEL_2!$B58,LEVEL1!FZ:FZ)</f>
        <v>0</v>
      </c>
      <c r="EN58" s="370"/>
      <c r="EO58" s="370"/>
      <c r="EP58" s="370"/>
      <c r="EQ58" s="370"/>
      <c r="ER58" s="367">
        <f t="shared" si="285"/>
        <v>35000</v>
      </c>
      <c r="ES58" s="368">
        <f>SUMIF(LEVEL1!$B:$B,LEVEL_2!$B58,LEVEL1!GD:GD)</f>
        <v>27510000</v>
      </c>
      <c r="ET58" s="368">
        <f t="shared" si="286"/>
        <v>15000</v>
      </c>
      <c r="EU58" s="368">
        <f>SUMIF(LEVEL1!$B:$B,LEVEL_2!$B58,LEVEL1!GF:GF)</f>
        <v>11790000</v>
      </c>
      <c r="EV58" s="368">
        <f t="shared" si="287"/>
        <v>5000</v>
      </c>
      <c r="EW58" s="368">
        <f>SUMIF(LEVEL1!$B:$B,LEVEL_2!$B58,LEVEL1!GH:GH)</f>
        <v>3930000</v>
      </c>
      <c r="EX58" s="368">
        <f t="shared" si="288"/>
        <v>0</v>
      </c>
      <c r="EY58" s="368">
        <f>SUMIF(LEVEL1!$B:$B,LEVEL_2!$B58,LEVEL1!GJ:GJ)</f>
        <v>0</v>
      </c>
      <c r="EZ58" s="368">
        <f t="shared" si="289"/>
        <v>55000</v>
      </c>
      <c r="FA58" s="368">
        <f t="shared" si="290"/>
        <v>43230000</v>
      </c>
      <c r="FB58" s="368">
        <f t="shared" si="291"/>
        <v>7477.8756249999997</v>
      </c>
      <c r="FC58" s="368">
        <f>SUMIF(LEVEL1!$B:$B,LEVEL_2!$B58,LEVEL1!GN:GN)</f>
        <v>5877610.24125</v>
      </c>
      <c r="FD58" s="368">
        <f t="shared" si="292"/>
        <v>62477.875625000001</v>
      </c>
      <c r="FE58" s="368">
        <f t="shared" si="293"/>
        <v>49107610.241250001</v>
      </c>
      <c r="FF58" s="368">
        <f t="shared" si="294"/>
        <v>0</v>
      </c>
      <c r="FG58" s="369">
        <f>SUMIF(LEVEL1!$B:$B,LEVEL_2!$B58,LEVEL1!GT:GT)</f>
        <v>0</v>
      </c>
      <c r="FH58" s="370"/>
      <c r="FI58" s="370"/>
      <c r="FJ58" s="370"/>
      <c r="FK58" s="370"/>
      <c r="FL58" s="367">
        <f t="shared" si="295"/>
        <v>1500</v>
      </c>
      <c r="FM58" s="368">
        <f>SUMIF(LEVEL1!$B:$B,LEVEL_2!$B58,LEVEL1!GX:GX)</f>
        <v>1179000</v>
      </c>
      <c r="FN58" s="368">
        <f t="shared" si="296"/>
        <v>1000</v>
      </c>
      <c r="FO58" s="368">
        <f>SUMIF(LEVEL1!$B:$B,LEVEL_2!$B58,LEVEL1!GZ:GZ)</f>
        <v>786000</v>
      </c>
      <c r="FP58" s="368">
        <f t="shared" si="297"/>
        <v>0</v>
      </c>
      <c r="FQ58" s="368">
        <f>SUMIF(LEVEL1!$B:$B,LEVEL_2!$B58,LEVEL1!HB:HB)</f>
        <v>0</v>
      </c>
      <c r="FR58" s="368">
        <f t="shared" si="298"/>
        <v>340</v>
      </c>
      <c r="FS58" s="368">
        <f>SUMIF(LEVEL1!$B:$B,LEVEL_2!$B58,LEVEL1!HD:HD)</f>
        <v>267240</v>
      </c>
      <c r="FT58" s="368">
        <f t="shared" si="299"/>
        <v>2840</v>
      </c>
      <c r="FU58" s="368">
        <f t="shared" si="300"/>
        <v>2232240</v>
      </c>
      <c r="FV58" s="368">
        <f t="shared" si="301"/>
        <v>407.87717499999997</v>
      </c>
      <c r="FW58" s="368">
        <f>SUMIF(LEVEL1!$B:$B,LEVEL_2!$B58,LEVEL1!HH:HH)</f>
        <v>320591.45954999997</v>
      </c>
      <c r="FX58" s="368">
        <f t="shared" si="302"/>
        <v>3247.8771749999996</v>
      </c>
      <c r="FY58" s="368">
        <f t="shared" si="303"/>
        <v>2552831.4595499998</v>
      </c>
      <c r="FZ58" s="368">
        <f t="shared" si="304"/>
        <v>0</v>
      </c>
      <c r="GA58" s="369">
        <f>SUMIF(LEVEL1!$B:$B,LEVEL_2!$B58,LEVEL1!HN:HN)</f>
        <v>0</v>
      </c>
      <c r="GB58" s="370"/>
      <c r="GC58" s="370"/>
      <c r="GD58" s="370"/>
      <c r="GE58" s="370"/>
      <c r="GF58" s="367">
        <f t="shared" si="305"/>
        <v>0</v>
      </c>
      <c r="GG58" s="368">
        <f>SUMIF(LEVEL1!$B:$B,LEVEL_2!$B58,LEVEL1!HR:HR)</f>
        <v>0</v>
      </c>
      <c r="GH58" s="368">
        <f t="shared" si="306"/>
        <v>0</v>
      </c>
      <c r="GI58" s="368">
        <f>SUMIF(LEVEL1!$B:$B,LEVEL_2!$B58,LEVEL1!HT:HT)</f>
        <v>0</v>
      </c>
      <c r="GJ58" s="368">
        <f t="shared" si="307"/>
        <v>0</v>
      </c>
      <c r="GK58" s="368">
        <f>SUMIF(LEVEL1!$B:$B,LEVEL_2!$B58,LEVEL1!HV:HV)</f>
        <v>0</v>
      </c>
      <c r="GL58" s="368">
        <f t="shared" si="308"/>
        <v>0</v>
      </c>
      <c r="GM58" s="368">
        <f>SUMIF(LEVEL1!$B:$B,LEVEL_2!$B58,LEVEL1!HX:HX)</f>
        <v>0</v>
      </c>
      <c r="GN58" s="368">
        <f t="shared" si="309"/>
        <v>0</v>
      </c>
      <c r="GO58" s="368">
        <f t="shared" si="310"/>
        <v>0</v>
      </c>
      <c r="GP58" s="368">
        <f t="shared" si="311"/>
        <v>0</v>
      </c>
      <c r="GQ58" s="368">
        <f>SUMIF(LEVEL1!$B:$B,LEVEL_2!$B58,LEVEL1!IB:IB)</f>
        <v>0</v>
      </c>
      <c r="GR58" s="368">
        <f t="shared" si="312"/>
        <v>0</v>
      </c>
      <c r="GS58" s="368">
        <f t="shared" si="313"/>
        <v>0</v>
      </c>
      <c r="GT58" s="368">
        <f t="shared" si="314"/>
        <v>0</v>
      </c>
      <c r="GU58" s="369">
        <f>SUMIF(LEVEL1!$B:$B,LEVEL_2!$B58,LEVEL1!IH:IH)</f>
        <v>0</v>
      </c>
      <c r="GV58" s="370"/>
      <c r="GW58" s="370"/>
      <c r="GX58" s="370"/>
      <c r="GY58" s="370"/>
      <c r="GZ58" s="367">
        <f t="shared" si="315"/>
        <v>0</v>
      </c>
      <c r="HA58" s="368">
        <f>SUMIF(LEVEL1!$B:$B,LEVEL_2!$B58,LEVEL1!IL:IL)</f>
        <v>0</v>
      </c>
      <c r="HB58" s="368">
        <f t="shared" si="316"/>
        <v>0</v>
      </c>
      <c r="HC58" s="368">
        <f>SUMIF(LEVEL1!$B:$B,LEVEL_2!$B58,LEVEL1!IN:IN)</f>
        <v>0</v>
      </c>
      <c r="HD58" s="368">
        <f t="shared" si="317"/>
        <v>0</v>
      </c>
      <c r="HE58" s="368">
        <f>SUMIF(LEVEL1!$B:$B,LEVEL_2!$B58,LEVEL1!IP:IP)</f>
        <v>0</v>
      </c>
      <c r="HF58" s="368">
        <f t="shared" si="318"/>
        <v>0</v>
      </c>
      <c r="HG58" s="368">
        <f>SUMIF(LEVEL1!$B:$B,LEVEL_2!$B58,LEVEL1!IR:IR)</f>
        <v>0</v>
      </c>
      <c r="HH58" s="368">
        <f t="shared" si="319"/>
        <v>0</v>
      </c>
      <c r="HI58" s="368">
        <f t="shared" si="320"/>
        <v>0</v>
      </c>
      <c r="HJ58" s="368">
        <f t="shared" si="321"/>
        <v>0</v>
      </c>
      <c r="HK58" s="368">
        <f>SUMIF(LEVEL1!$B:$B,LEVEL_2!$B58,LEVEL1!IV:IV)</f>
        <v>0</v>
      </c>
      <c r="HL58" s="368">
        <f t="shared" si="322"/>
        <v>0</v>
      </c>
      <c r="HM58" s="368">
        <f t="shared" si="323"/>
        <v>0</v>
      </c>
      <c r="HN58" s="368">
        <f t="shared" si="324"/>
        <v>0</v>
      </c>
      <c r="HO58" s="369">
        <f>SUMIF(LEVEL1!$B:$B,LEVEL_2!$B58,LEVEL1!JB:JB)</f>
        <v>0</v>
      </c>
      <c r="HP58" s="370"/>
      <c r="HQ58" s="370"/>
      <c r="HR58" s="370"/>
      <c r="HS58" s="370"/>
      <c r="HT58" s="367">
        <f t="shared" si="325"/>
        <v>0</v>
      </c>
      <c r="HU58" s="368">
        <f>SUMIF(LEVEL1!$B:$B,LEVEL_2!$B58,LEVEL1!JF:JF)</f>
        <v>0</v>
      </c>
      <c r="HV58" s="368">
        <f t="shared" si="326"/>
        <v>0</v>
      </c>
      <c r="HW58" s="368">
        <f>SUMIF(LEVEL1!$B:$B,LEVEL_2!$B58,LEVEL1!JH:JH)</f>
        <v>0</v>
      </c>
      <c r="HX58" s="368">
        <f t="shared" si="327"/>
        <v>0</v>
      </c>
      <c r="HY58" s="368">
        <f>SUMIF(LEVEL1!$B:$B,LEVEL_2!$B58,LEVEL1!JJ:JJ)</f>
        <v>0</v>
      </c>
      <c r="HZ58" s="368">
        <f t="shared" si="328"/>
        <v>0</v>
      </c>
      <c r="IA58" s="368">
        <f>SUMIF(LEVEL1!$B:$B,LEVEL_2!$B58,LEVEL1!JL:JL)</f>
        <v>0</v>
      </c>
      <c r="IB58" s="368">
        <f t="shared" si="329"/>
        <v>0</v>
      </c>
      <c r="IC58" s="368">
        <f t="shared" si="330"/>
        <v>0</v>
      </c>
      <c r="ID58" s="368">
        <f t="shared" si="331"/>
        <v>0</v>
      </c>
      <c r="IE58" s="368">
        <f>SUMIF(LEVEL1!$B:$B,LEVEL_2!$B58,LEVEL1!JP:JP)</f>
        <v>0</v>
      </c>
      <c r="IF58" s="368">
        <f t="shared" si="332"/>
        <v>0</v>
      </c>
      <c r="IG58" s="368">
        <f t="shared" si="333"/>
        <v>0</v>
      </c>
      <c r="IH58" s="368">
        <f t="shared" si="334"/>
        <v>0</v>
      </c>
      <c r="II58" s="369">
        <f>SUMIF(LEVEL1!$B:$B,LEVEL_2!$B58,LEVEL1!JV:JV)</f>
        <v>0</v>
      </c>
      <c r="IJ58" s="370"/>
      <c r="IK58" s="370"/>
      <c r="IL58" s="370"/>
      <c r="IM58" s="370"/>
      <c r="IN58" s="367">
        <f t="shared" si="335"/>
        <v>0</v>
      </c>
      <c r="IO58" s="368">
        <f>SUMIF(LEVEL1!$B:$B,LEVEL_2!$B58,LEVEL1!JZ:JZ)</f>
        <v>0</v>
      </c>
      <c r="IP58" s="368">
        <f t="shared" si="336"/>
        <v>0</v>
      </c>
      <c r="IQ58" s="368">
        <f>SUMIF(LEVEL1!$B:$B,LEVEL_2!$B58,LEVEL1!KB:KB)</f>
        <v>0</v>
      </c>
      <c r="IR58" s="368">
        <f t="shared" si="337"/>
        <v>0</v>
      </c>
      <c r="IS58" s="368">
        <f>SUMIF(LEVEL1!$B:$B,LEVEL_2!$B58,LEVEL1!KD:KD)</f>
        <v>0</v>
      </c>
      <c r="IT58" s="368">
        <f t="shared" si="338"/>
        <v>0</v>
      </c>
      <c r="IU58" s="368">
        <f>SUMIF(LEVEL1!$B:$B,LEVEL_2!$B58,LEVEL1!KF:KF)</f>
        <v>0</v>
      </c>
      <c r="IV58" s="368">
        <f t="shared" si="339"/>
        <v>0</v>
      </c>
      <c r="IW58" s="368">
        <f t="shared" si="340"/>
        <v>0</v>
      </c>
      <c r="IX58" s="368">
        <f t="shared" si="341"/>
        <v>0</v>
      </c>
      <c r="IY58" s="368">
        <f>SUMIF(LEVEL1!$B:$B,LEVEL_2!$B58,LEVEL1!KJ:KJ)</f>
        <v>0</v>
      </c>
      <c r="IZ58" s="368">
        <f t="shared" si="342"/>
        <v>0</v>
      </c>
      <c r="JA58" s="368">
        <f t="shared" si="343"/>
        <v>0</v>
      </c>
      <c r="JB58" s="368">
        <f t="shared" si="344"/>
        <v>0</v>
      </c>
      <c r="JC58" s="369">
        <f>SUMIF(LEVEL1!$B:$B,LEVEL_2!$B58,LEVEL1!KP:KP)</f>
        <v>0</v>
      </c>
      <c r="JD58" s="370"/>
      <c r="JE58" s="370"/>
      <c r="JF58" s="370"/>
      <c r="JG58" s="370"/>
      <c r="JH58" s="367">
        <f t="shared" si="345"/>
        <v>0</v>
      </c>
      <c r="JI58" s="368">
        <f>SUMIF(LEVEL1!$B:$B,LEVEL_2!$B58,LEVEL1!KT:KT)</f>
        <v>0</v>
      </c>
      <c r="JJ58" s="368">
        <f t="shared" si="346"/>
        <v>0</v>
      </c>
      <c r="JK58" s="368">
        <f>SUMIF(LEVEL1!$B:$B,LEVEL_2!$B58,LEVEL1!KV:KV)</f>
        <v>0</v>
      </c>
      <c r="JL58" s="368">
        <f t="shared" si="347"/>
        <v>0</v>
      </c>
      <c r="JM58" s="368">
        <f>SUMIF(LEVEL1!$B:$B,LEVEL_2!$B58,LEVEL1!KX:KX)</f>
        <v>0</v>
      </c>
      <c r="JN58" s="368">
        <f t="shared" si="348"/>
        <v>0</v>
      </c>
      <c r="JO58" s="368">
        <f>SUMIF(LEVEL1!$B:$B,LEVEL_2!$B58,LEVEL1!KZ:KZ)</f>
        <v>0</v>
      </c>
      <c r="JP58" s="368">
        <f t="shared" si="349"/>
        <v>0</v>
      </c>
      <c r="JQ58" s="368">
        <f t="shared" si="350"/>
        <v>0</v>
      </c>
      <c r="JR58" s="368">
        <f t="shared" si="351"/>
        <v>0</v>
      </c>
      <c r="JS58" s="368">
        <f>SUMIF(LEVEL1!$B:$B,LEVEL_2!$B58,LEVEL1!LD:LD)</f>
        <v>0</v>
      </c>
      <c r="JT58" s="368">
        <f t="shared" si="352"/>
        <v>0</v>
      </c>
      <c r="JU58" s="368">
        <f t="shared" si="353"/>
        <v>0</v>
      </c>
      <c r="JV58" s="368">
        <f t="shared" si="354"/>
        <v>0</v>
      </c>
      <c r="JW58" s="369">
        <f>SUMIF(LEVEL1!$B:$B,LEVEL_2!$B58,LEVEL1!LJ:LJ)</f>
        <v>0</v>
      </c>
      <c r="JX58" s="370"/>
      <c r="JY58" s="370"/>
      <c r="JZ58" s="370"/>
      <c r="KA58" s="370"/>
      <c r="KB58" s="367">
        <f t="shared" si="355"/>
        <v>0</v>
      </c>
      <c r="KC58" s="368">
        <f>SUMIF(LEVEL1!$B:$B,LEVEL_2!$B58,LEVEL1!LN:LN)</f>
        <v>0</v>
      </c>
      <c r="KD58" s="368">
        <f t="shared" si="356"/>
        <v>0</v>
      </c>
      <c r="KE58" s="368">
        <f>SUMIF(LEVEL1!$B:$B,LEVEL_2!$B58,LEVEL1!LP:LP)</f>
        <v>0</v>
      </c>
      <c r="KF58" s="368">
        <f t="shared" si="357"/>
        <v>0</v>
      </c>
      <c r="KG58" s="368">
        <f>SUMIF(LEVEL1!$B:$B,LEVEL_2!$B58,LEVEL1!LR:LR)</f>
        <v>0</v>
      </c>
      <c r="KH58" s="368">
        <f t="shared" si="358"/>
        <v>0</v>
      </c>
      <c r="KI58" s="368">
        <f>SUMIF(LEVEL1!$B:$B,LEVEL_2!$B58,LEVEL1!LT:LT)</f>
        <v>0</v>
      </c>
      <c r="KJ58" s="368">
        <f t="shared" si="359"/>
        <v>0</v>
      </c>
      <c r="KK58" s="368">
        <f t="shared" si="360"/>
        <v>0</v>
      </c>
      <c r="KL58" s="368">
        <f t="shared" si="361"/>
        <v>0</v>
      </c>
      <c r="KM58" s="368">
        <f>SUMIF(LEVEL1!$B:$B,LEVEL_2!$B58,LEVEL1!LX:LX)</f>
        <v>0</v>
      </c>
      <c r="KN58" s="368">
        <f t="shared" si="362"/>
        <v>0</v>
      </c>
      <c r="KO58" s="368">
        <f t="shared" si="363"/>
        <v>0</v>
      </c>
      <c r="KP58" s="368">
        <f t="shared" si="364"/>
        <v>0</v>
      </c>
      <c r="KQ58" s="369">
        <f>SUMIF(LEVEL1!$B:$B,LEVEL_2!$B58,LEVEL1!MD:MD)</f>
        <v>0</v>
      </c>
      <c r="KR58" s="370"/>
      <c r="KS58" s="370"/>
      <c r="KT58" s="370"/>
      <c r="KU58" s="370"/>
      <c r="KV58" s="367">
        <f t="shared" si="365"/>
        <v>0</v>
      </c>
      <c r="KW58" s="368">
        <f>SUMIF(LEVEL1!$B:$B,LEVEL_2!$B58,LEVEL1!MH:MH)</f>
        <v>0</v>
      </c>
      <c r="KX58" s="368">
        <f t="shared" si="366"/>
        <v>0</v>
      </c>
      <c r="KY58" s="368">
        <f>SUMIF(LEVEL1!$B:$B,LEVEL_2!$B58,LEVEL1!MJ:MJ)</f>
        <v>0</v>
      </c>
      <c r="KZ58" s="368">
        <f t="shared" si="367"/>
        <v>0</v>
      </c>
      <c r="LA58" s="368">
        <f>SUMIF(LEVEL1!$B:$B,LEVEL_2!$B58,LEVEL1!ML:ML)</f>
        <v>0</v>
      </c>
      <c r="LB58" s="368">
        <f t="shared" si="368"/>
        <v>0</v>
      </c>
      <c r="LC58" s="368">
        <f>SUMIF(LEVEL1!$B:$B,LEVEL_2!$B58,LEVEL1!MN:MN)</f>
        <v>0</v>
      </c>
      <c r="LD58" s="368">
        <f t="shared" si="369"/>
        <v>0</v>
      </c>
      <c r="LE58" s="368">
        <f t="shared" si="370"/>
        <v>0</v>
      </c>
      <c r="LF58" s="368">
        <f t="shared" si="371"/>
        <v>0</v>
      </c>
      <c r="LG58" s="368">
        <f>SUMIF(LEVEL1!$B:$B,LEVEL_2!$B58,LEVEL1!MR:MR)</f>
        <v>0</v>
      </c>
      <c r="LH58" s="368">
        <f t="shared" si="372"/>
        <v>0</v>
      </c>
      <c r="LI58" s="368">
        <f t="shared" si="373"/>
        <v>0</v>
      </c>
      <c r="LJ58" s="368">
        <f t="shared" si="374"/>
        <v>0</v>
      </c>
      <c r="LK58" s="369">
        <f>SUMIF(LEVEL1!$B:$B,LEVEL_2!$B58,LEVEL1!MX:MX)</f>
        <v>0</v>
      </c>
      <c r="LL58" s="370"/>
      <c r="LM58" s="370"/>
      <c r="LN58" s="370"/>
      <c r="LO58" s="370"/>
      <c r="LP58" s="367">
        <f t="shared" si="375"/>
        <v>0</v>
      </c>
      <c r="LQ58" s="368">
        <f>SUMIF(LEVEL1!$B:$B,LEVEL_2!$B58,LEVEL1!NB:NB)</f>
        <v>0</v>
      </c>
      <c r="LR58" s="368">
        <f t="shared" si="376"/>
        <v>0</v>
      </c>
      <c r="LS58" s="368">
        <f>SUMIF(LEVEL1!$B:$B,LEVEL_2!$B58,LEVEL1!ND:ND)</f>
        <v>0</v>
      </c>
      <c r="LT58" s="368">
        <f t="shared" si="377"/>
        <v>0</v>
      </c>
      <c r="LU58" s="368">
        <f>SUMIF(LEVEL1!$B:$B,LEVEL_2!$B58,LEVEL1!NF:NF)</f>
        <v>0</v>
      </c>
      <c r="LV58" s="368">
        <f t="shared" si="378"/>
        <v>0</v>
      </c>
      <c r="LW58" s="368">
        <f>SUMIF(LEVEL1!$B:$B,LEVEL_2!$B58,LEVEL1!NH:NH)</f>
        <v>0</v>
      </c>
      <c r="LX58" s="368">
        <f t="shared" si="379"/>
        <v>0</v>
      </c>
      <c r="LY58" s="368">
        <f t="shared" si="380"/>
        <v>0</v>
      </c>
      <c r="LZ58" s="368">
        <f t="shared" si="381"/>
        <v>0</v>
      </c>
      <c r="MA58" s="368">
        <f>SUMIF(LEVEL1!$B:$B,LEVEL_2!$B58,LEVEL1!NL:NL)</f>
        <v>0</v>
      </c>
      <c r="MB58" s="368">
        <f t="shared" si="382"/>
        <v>0</v>
      </c>
      <c r="MC58" s="368">
        <f t="shared" si="383"/>
        <v>0</v>
      </c>
      <c r="MD58" s="368">
        <f t="shared" si="384"/>
        <v>0</v>
      </c>
      <c r="ME58" s="369">
        <f>SUMIF(LEVEL1!$B:$B,LEVEL_2!$B58,LEVEL1!NR:NR)</f>
        <v>0</v>
      </c>
      <c r="MF58" s="370"/>
      <c r="MG58" s="370"/>
      <c r="MH58" s="370"/>
      <c r="MI58" s="370"/>
      <c r="MJ58" s="367">
        <f t="shared" si="385"/>
        <v>0</v>
      </c>
      <c r="MK58" s="368">
        <f>SUMIF(LEVEL1!$B:$B,LEVEL_2!$B58,LEVEL1!NV:NV)</f>
        <v>0</v>
      </c>
      <c r="ML58" s="368">
        <f t="shared" si="386"/>
        <v>0</v>
      </c>
      <c r="MM58" s="368">
        <f>SUMIF(LEVEL1!$B:$B,LEVEL_2!$B58,LEVEL1!NX:NX)</f>
        <v>0</v>
      </c>
      <c r="MN58" s="368">
        <f t="shared" si="387"/>
        <v>0</v>
      </c>
      <c r="MO58" s="368">
        <f>SUMIF(LEVEL1!$B:$B,LEVEL_2!$B58,LEVEL1!NZ:NZ)</f>
        <v>0</v>
      </c>
      <c r="MP58" s="368">
        <f t="shared" si="388"/>
        <v>0</v>
      </c>
      <c r="MQ58" s="368">
        <f>SUMIF(LEVEL1!$B:$B,LEVEL_2!$B58,LEVEL1!OB:OB)</f>
        <v>0</v>
      </c>
      <c r="MR58" s="368">
        <f t="shared" si="389"/>
        <v>0</v>
      </c>
      <c r="MS58" s="368">
        <f t="shared" si="390"/>
        <v>0</v>
      </c>
      <c r="MT58" s="368">
        <f t="shared" si="391"/>
        <v>0</v>
      </c>
      <c r="MU58" s="368">
        <f>SUMIF(LEVEL1!$B:$B,LEVEL_2!$B58,LEVEL1!OF:OF)</f>
        <v>0</v>
      </c>
      <c r="MV58" s="368">
        <f t="shared" si="392"/>
        <v>0</v>
      </c>
      <c r="MW58" s="368">
        <f t="shared" si="393"/>
        <v>0</v>
      </c>
      <c r="MX58" s="368">
        <f t="shared" si="394"/>
        <v>0</v>
      </c>
      <c r="MY58" s="369">
        <f>SUMIF(LEVEL1!$B:$B,LEVEL_2!$B58,LEVEL1!OL:OL)</f>
        <v>0</v>
      </c>
      <c r="MZ58" s="370"/>
      <c r="NA58" s="370"/>
      <c r="NB58" s="370"/>
      <c r="NC58" s="370"/>
      <c r="ND58" s="367">
        <f t="shared" si="395"/>
        <v>0</v>
      </c>
      <c r="NE58" s="368">
        <f>SUMIF(LEVEL1!$B:$B,LEVEL_2!$B58,LEVEL1!OP:OP)</f>
        <v>0</v>
      </c>
      <c r="NF58" s="368">
        <f t="shared" si="396"/>
        <v>0</v>
      </c>
      <c r="NG58" s="368">
        <f>SUMIF(LEVEL1!$B:$B,LEVEL_2!$B58,LEVEL1!OR:OR)</f>
        <v>0</v>
      </c>
      <c r="NH58" s="368">
        <f t="shared" si="397"/>
        <v>0</v>
      </c>
      <c r="NI58" s="368">
        <f>SUMIF(LEVEL1!$B:$B,LEVEL_2!$B58,LEVEL1!OT:OT)</f>
        <v>0</v>
      </c>
      <c r="NJ58" s="368">
        <f t="shared" si="398"/>
        <v>0</v>
      </c>
      <c r="NK58" s="368">
        <f>SUMIF(LEVEL1!$B:$B,LEVEL_2!$B58,LEVEL1!OV:OV)</f>
        <v>0</v>
      </c>
      <c r="NL58" s="368">
        <f t="shared" si="399"/>
        <v>0</v>
      </c>
      <c r="NM58" s="368">
        <f t="shared" si="400"/>
        <v>0</v>
      </c>
      <c r="NN58" s="368">
        <f t="shared" si="401"/>
        <v>0</v>
      </c>
      <c r="NO58" s="368">
        <f>SUMIF(LEVEL1!$B:$B,LEVEL_2!$B58,LEVEL1!OZ:OZ)</f>
        <v>0</v>
      </c>
      <c r="NP58" s="368">
        <f t="shared" si="402"/>
        <v>0</v>
      </c>
      <c r="NQ58" s="368">
        <f t="shared" si="403"/>
        <v>0</v>
      </c>
      <c r="NR58" s="368">
        <f t="shared" si="404"/>
        <v>0</v>
      </c>
      <c r="NS58" s="369">
        <f>SUMIF(LEVEL1!$B:$B,LEVEL_2!$B58,LEVEL1!PF:PF)</f>
        <v>0</v>
      </c>
      <c r="NT58" s="370"/>
      <c r="NU58" s="370"/>
      <c r="NV58" s="370"/>
      <c r="NW58" s="370"/>
      <c r="NX58" s="367">
        <f t="shared" si="405"/>
        <v>0</v>
      </c>
      <c r="NY58" s="368">
        <f>SUMIF(LEVEL1!$B:$B,LEVEL_2!$B58,LEVEL1!PJ:PJ)</f>
        <v>0</v>
      </c>
      <c r="NZ58" s="368">
        <f t="shared" si="406"/>
        <v>0</v>
      </c>
      <c r="OA58" s="368">
        <f>SUMIF(LEVEL1!$B:$B,LEVEL_2!$B58,LEVEL1!PL:PL)</f>
        <v>0</v>
      </c>
      <c r="OB58" s="368">
        <f t="shared" si="407"/>
        <v>0</v>
      </c>
      <c r="OC58" s="368">
        <f>SUMIF(LEVEL1!$B:$B,LEVEL_2!$B58,LEVEL1!PN:PN)</f>
        <v>0</v>
      </c>
      <c r="OD58" s="368">
        <f t="shared" si="408"/>
        <v>0</v>
      </c>
      <c r="OE58" s="368">
        <f>SUMIF(LEVEL1!$B:$B,LEVEL_2!$B58,LEVEL1!PP:PP)</f>
        <v>0</v>
      </c>
      <c r="OF58" s="368">
        <f t="shared" si="409"/>
        <v>0</v>
      </c>
      <c r="OG58" s="368">
        <f t="shared" si="410"/>
        <v>0</v>
      </c>
      <c r="OH58" s="368">
        <f t="shared" si="411"/>
        <v>0</v>
      </c>
      <c r="OI58" s="368">
        <f>SUMIF(LEVEL1!$B:$B,LEVEL_2!$B58,LEVEL1!PT:PT)</f>
        <v>0</v>
      </c>
      <c r="OJ58" s="368">
        <f t="shared" si="412"/>
        <v>0</v>
      </c>
      <c r="OK58" s="368">
        <f t="shared" si="413"/>
        <v>0</v>
      </c>
      <c r="OL58" s="368">
        <f t="shared" si="414"/>
        <v>0</v>
      </c>
      <c r="OM58" s="369">
        <f>SUMIF(LEVEL1!$B:$B,LEVEL_2!$B58,LEVEL1!PZ:PZ)</f>
        <v>0</v>
      </c>
      <c r="ON58" s="370"/>
      <c r="OO58" s="370"/>
      <c r="OP58" s="370"/>
      <c r="OQ58" s="370"/>
      <c r="OR58" s="367">
        <f t="shared" si="415"/>
        <v>0</v>
      </c>
      <c r="OS58" s="368">
        <f>SUMIF(LEVEL1!$B:$B,LEVEL_2!$B58,LEVEL1!QD:QD)</f>
        <v>0</v>
      </c>
      <c r="OT58" s="368">
        <f t="shared" si="416"/>
        <v>0</v>
      </c>
      <c r="OU58" s="368">
        <f>SUMIF(LEVEL1!$B:$B,LEVEL_2!$B58,LEVEL1!QF:QF)</f>
        <v>0</v>
      </c>
      <c r="OV58" s="368">
        <f t="shared" si="417"/>
        <v>0</v>
      </c>
      <c r="OW58" s="368">
        <f>SUMIF(LEVEL1!$B:$B,LEVEL_2!$B58,LEVEL1!QH:QH)</f>
        <v>0</v>
      </c>
      <c r="OX58" s="368">
        <f t="shared" si="418"/>
        <v>0</v>
      </c>
      <c r="OY58" s="368">
        <f>SUMIF(LEVEL1!$B:$B,LEVEL_2!$B58,LEVEL1!QJ:QJ)</f>
        <v>0</v>
      </c>
      <c r="OZ58" s="368">
        <f t="shared" si="419"/>
        <v>0</v>
      </c>
      <c r="PA58" s="368">
        <f t="shared" si="420"/>
        <v>0</v>
      </c>
      <c r="PB58" s="368">
        <f t="shared" si="421"/>
        <v>0</v>
      </c>
      <c r="PC58" s="368">
        <f>SUMIF(LEVEL1!$B:$B,LEVEL_2!$B58,LEVEL1!QN:QN)</f>
        <v>0</v>
      </c>
      <c r="PD58" s="368">
        <f t="shared" si="422"/>
        <v>0</v>
      </c>
      <c r="PE58" s="368">
        <f t="shared" si="423"/>
        <v>0</v>
      </c>
      <c r="PF58" s="368">
        <f t="shared" si="424"/>
        <v>0</v>
      </c>
      <c r="PG58" s="369">
        <f>SUMIF(LEVEL1!$B:$B,LEVEL_2!$B58,LEVEL1!QT:QT)</f>
        <v>0</v>
      </c>
    </row>
    <row r="59" spans="2:423" s="282" customFormat="1" ht="24.75" hidden="1" customHeight="1" outlineLevel="1">
      <c r="B59" s="361"/>
      <c r="C59" s="362" t="s">
        <v>117</v>
      </c>
      <c r="D59" s="363"/>
      <c r="E59" s="364"/>
      <c r="F59" s="365" t="s">
        <v>103</v>
      </c>
      <c r="G59" s="371">
        <f>G57</f>
        <v>17458</v>
      </c>
      <c r="H59" s="367">
        <f t="shared" si="218"/>
        <v>5167.5306449765148</v>
      </c>
      <c r="I59" s="368">
        <f>SUM(I57:I58)</f>
        <v>90214750</v>
      </c>
      <c r="J59" s="368">
        <f t="shared" si="218"/>
        <v>4393.5588268988431</v>
      </c>
      <c r="K59" s="368">
        <f>SUM(K57:K58)</f>
        <v>76702750</v>
      </c>
      <c r="L59" s="368">
        <f t="shared" si="219"/>
        <v>0</v>
      </c>
      <c r="M59" s="368">
        <f>SUM(M57:M58)</f>
        <v>0</v>
      </c>
      <c r="N59" s="368">
        <f t="shared" si="220"/>
        <v>1209.8871577500286</v>
      </c>
      <c r="O59" s="368">
        <f>SUM(O57:O58)</f>
        <v>21122210</v>
      </c>
      <c r="P59" s="368">
        <f t="shared" si="220"/>
        <v>10770.976629625387</v>
      </c>
      <c r="Q59" s="368">
        <f t="shared" si="221"/>
        <v>188039710</v>
      </c>
      <c r="R59" s="368">
        <f t="shared" si="222"/>
        <v>1611.6984144937137</v>
      </c>
      <c r="S59" s="368">
        <f>SUM(S57:S58)</f>
        <v>28137030.920231253</v>
      </c>
      <c r="T59" s="368">
        <f t="shared" si="222"/>
        <v>12382.6750441191</v>
      </c>
      <c r="U59" s="368">
        <f t="shared" si="223"/>
        <v>216176740.92023125</v>
      </c>
      <c r="V59" s="368">
        <f t="shared" si="224"/>
        <v>0</v>
      </c>
      <c r="W59" s="369">
        <f>SUM(W57:W58)</f>
        <v>0</v>
      </c>
      <c r="X59" s="370"/>
      <c r="Y59" s="370"/>
      <c r="Z59" s="370"/>
      <c r="AA59" s="370"/>
      <c r="AB59" s="367">
        <f t="shared" si="225"/>
        <v>5341.2303814869974</v>
      </c>
      <c r="AC59" s="368">
        <f>SUM(AC57:AC58)</f>
        <v>93247200</v>
      </c>
      <c r="AD59" s="368">
        <f t="shared" si="226"/>
        <v>5970.6908007790125</v>
      </c>
      <c r="AE59" s="368">
        <f>SUM(AE57:AE58)</f>
        <v>104236320</v>
      </c>
      <c r="AF59" s="368">
        <f t="shared" si="227"/>
        <v>2331.7379138662145</v>
      </c>
      <c r="AG59" s="368">
        <f>SUM(AG57:AG58)</f>
        <v>40707480.500276372</v>
      </c>
      <c r="AH59" s="368">
        <f t="shared" si="228"/>
        <v>1209.8871577500286</v>
      </c>
      <c r="AI59" s="368">
        <f>SUM(AI57:AI58)</f>
        <v>21122210</v>
      </c>
      <c r="AJ59" s="368">
        <f t="shared" si="229"/>
        <v>14853.546253882254</v>
      </c>
      <c r="AK59" s="368">
        <f t="shared" si="230"/>
        <v>259313210.50027639</v>
      </c>
      <c r="AL59" s="368">
        <f t="shared" si="231"/>
        <v>2251.5572812375563</v>
      </c>
      <c r="AM59" s="368">
        <f>SUM(AM57:AM58)</f>
        <v>39307687.015845254</v>
      </c>
      <c r="AN59" s="368">
        <f t="shared" si="232"/>
        <v>17105.103535119808</v>
      </c>
      <c r="AO59" s="368">
        <f t="shared" si="233"/>
        <v>298620897.51612163</v>
      </c>
      <c r="AP59" s="368">
        <f t="shared" si="234"/>
        <v>0</v>
      </c>
      <c r="AQ59" s="369">
        <f>SUM(AQ57:AQ58)</f>
        <v>0</v>
      </c>
      <c r="AR59" s="370"/>
      <c r="AS59" s="370"/>
      <c r="AT59" s="370"/>
      <c r="AU59" s="370"/>
      <c r="AV59" s="367">
        <f t="shared" si="235"/>
        <v>24066.410814526291</v>
      </c>
      <c r="AW59" s="368">
        <f>SUM(AW57:AW58)</f>
        <v>420151400</v>
      </c>
      <c r="AX59" s="368">
        <f t="shared" si="236"/>
        <v>15668.461450337954</v>
      </c>
      <c r="AY59" s="368">
        <f>SUM(AY57:AY58)</f>
        <v>273540000</v>
      </c>
      <c r="AZ59" s="368">
        <f t="shared" si="237"/>
        <v>0</v>
      </c>
      <c r="BA59" s="368">
        <f>SUM(BA57:BA58)</f>
        <v>0</v>
      </c>
      <c r="BB59" s="368">
        <f t="shared" si="238"/>
        <v>3131.6301981899414</v>
      </c>
      <c r="BC59" s="368">
        <f>SUM(BC57:BC58)</f>
        <v>54672000</v>
      </c>
      <c r="BD59" s="368">
        <f t="shared" si="239"/>
        <v>42866.502463054188</v>
      </c>
      <c r="BE59" s="368">
        <f t="shared" si="240"/>
        <v>748363400</v>
      </c>
      <c r="BF59" s="368">
        <f t="shared" si="241"/>
        <v>0</v>
      </c>
      <c r="BG59" s="368">
        <f>SUM(BG57:BG58)</f>
        <v>0</v>
      </c>
      <c r="BH59" s="368">
        <f t="shared" si="242"/>
        <v>42866.502463054188</v>
      </c>
      <c r="BI59" s="368">
        <f t="shared" si="243"/>
        <v>748363400</v>
      </c>
      <c r="BJ59" s="368">
        <f t="shared" si="244"/>
        <v>0</v>
      </c>
      <c r="BK59" s="369">
        <f>SUM(BK57:BK58)</f>
        <v>0</v>
      </c>
      <c r="BL59" s="370"/>
      <c r="BM59" s="370"/>
      <c r="BN59" s="370"/>
      <c r="BO59" s="370"/>
      <c r="BP59" s="367">
        <f t="shared" si="245"/>
        <v>5167.5306449765148</v>
      </c>
      <c r="BQ59" s="368">
        <f>SUM(BQ57:BQ58)</f>
        <v>90214750</v>
      </c>
      <c r="BR59" s="368">
        <f t="shared" si="246"/>
        <v>4393.5588268988431</v>
      </c>
      <c r="BS59" s="368">
        <f>SUM(BS57:BS58)</f>
        <v>76702750</v>
      </c>
      <c r="BT59" s="368">
        <f t="shared" si="247"/>
        <v>0</v>
      </c>
      <c r="BU59" s="368">
        <f>SUM(BU57:BU58)</f>
        <v>0</v>
      </c>
      <c r="BV59" s="368">
        <f t="shared" si="248"/>
        <v>1209.8871577500286</v>
      </c>
      <c r="BW59" s="368">
        <f>SUM(BW57:BW58)</f>
        <v>21122210</v>
      </c>
      <c r="BX59" s="368">
        <f t="shared" si="249"/>
        <v>10770.976629625387</v>
      </c>
      <c r="BY59" s="368">
        <f t="shared" si="250"/>
        <v>188039710</v>
      </c>
      <c r="BZ59" s="368">
        <f t="shared" si="251"/>
        <v>1611.6984144937137</v>
      </c>
      <c r="CA59" s="368">
        <f>SUM(CA57:CA58)</f>
        <v>28137030.920231253</v>
      </c>
      <c r="CB59" s="368">
        <f t="shared" si="252"/>
        <v>12382.6750441191</v>
      </c>
      <c r="CC59" s="368">
        <f t="shared" si="253"/>
        <v>216176740.92023125</v>
      </c>
      <c r="CD59" s="368">
        <f t="shared" si="254"/>
        <v>0</v>
      </c>
      <c r="CE59" s="369">
        <f>SUM(CE57:CE58)</f>
        <v>0</v>
      </c>
      <c r="CF59" s="370"/>
      <c r="CG59" s="370"/>
      <c r="CH59" s="370"/>
      <c r="CI59" s="370"/>
      <c r="CJ59" s="367">
        <f t="shared" si="255"/>
        <v>3875.830564784053</v>
      </c>
      <c r="CK59" s="368">
        <f>SUM(CK57:CK58)</f>
        <v>67664250</v>
      </c>
      <c r="CL59" s="368">
        <f t="shared" si="256"/>
        <v>5681.0058425936531</v>
      </c>
      <c r="CM59" s="368">
        <f>SUM(CM57:CM58)</f>
        <v>99179000</v>
      </c>
      <c r="CN59" s="368">
        <f t="shared" si="257"/>
        <v>0</v>
      </c>
      <c r="CO59" s="368">
        <f>SUM(CO57:CO58)</f>
        <v>0</v>
      </c>
      <c r="CP59" s="368">
        <f t="shared" si="258"/>
        <v>0</v>
      </c>
      <c r="CQ59" s="368">
        <f>SUM(CQ57:CQ58)</f>
        <v>0</v>
      </c>
      <c r="CR59" s="368">
        <f t="shared" si="259"/>
        <v>9556.8364073777066</v>
      </c>
      <c r="CS59" s="368">
        <f t="shared" si="260"/>
        <v>166843250</v>
      </c>
      <c r="CT59" s="368">
        <f t="shared" si="261"/>
        <v>1641.3766320096804</v>
      </c>
      <c r="CU59" s="368">
        <f>SUM(CU57:CU58)</f>
        <v>28655153.241625</v>
      </c>
      <c r="CV59" s="368">
        <f t="shared" si="262"/>
        <v>11198.213039387387</v>
      </c>
      <c r="CW59" s="368">
        <f t="shared" si="263"/>
        <v>195498403.24162501</v>
      </c>
      <c r="CX59" s="368">
        <f t="shared" si="264"/>
        <v>0</v>
      </c>
      <c r="CY59" s="369">
        <f>SUM(CY57:CY58)</f>
        <v>0</v>
      </c>
      <c r="CZ59" s="370"/>
      <c r="DA59" s="370"/>
      <c r="DB59" s="370"/>
      <c r="DC59" s="370"/>
      <c r="DD59" s="367">
        <f t="shared" si="265"/>
        <v>4789.4804674074921</v>
      </c>
      <c r="DE59" s="368">
        <f>SUM(DE57:DE58)</f>
        <v>83614750</v>
      </c>
      <c r="DF59" s="368">
        <f t="shared" si="266"/>
        <v>4236.0379195784171</v>
      </c>
      <c r="DG59" s="368">
        <f>SUM(DG57:DG58)</f>
        <v>73952750</v>
      </c>
      <c r="DH59" s="368">
        <f t="shared" si="267"/>
        <v>0</v>
      </c>
      <c r="DI59" s="368">
        <f>SUM(DI57:DI58)</f>
        <v>0</v>
      </c>
      <c r="DJ59" s="368">
        <f t="shared" si="268"/>
        <v>1253.0536143888189</v>
      </c>
      <c r="DK59" s="368">
        <f>SUM(DK57:DK58)</f>
        <v>21875810</v>
      </c>
      <c r="DL59" s="368">
        <f t="shared" si="269"/>
        <v>10278.572001374729</v>
      </c>
      <c r="DM59" s="368">
        <f t="shared" si="270"/>
        <v>179443310</v>
      </c>
      <c r="DN59" s="368">
        <f t="shared" si="271"/>
        <v>1540.3031584935989</v>
      </c>
      <c r="DO59" s="368">
        <f>SUM(DO57:DO58)</f>
        <v>26890612.540981248</v>
      </c>
      <c r="DP59" s="368">
        <f t="shared" si="272"/>
        <v>11818.875159868327</v>
      </c>
      <c r="DQ59" s="368">
        <f t="shared" si="273"/>
        <v>206333922.54098123</v>
      </c>
      <c r="DR59" s="368">
        <f t="shared" si="274"/>
        <v>0</v>
      </c>
      <c r="DS59" s="369">
        <f>SUM(DS57:DS58)</f>
        <v>0</v>
      </c>
      <c r="DT59" s="370"/>
      <c r="DU59" s="370"/>
      <c r="DV59" s="370"/>
      <c r="DW59" s="370"/>
      <c r="DX59" s="367">
        <f t="shared" si="275"/>
        <v>2273.5739202657805</v>
      </c>
      <c r="DY59" s="368">
        <f>SUM(DY57:DY58)</f>
        <v>39692053.5</v>
      </c>
      <c r="DZ59" s="368">
        <f t="shared" si="276"/>
        <v>7609.7619429487913</v>
      </c>
      <c r="EA59" s="368">
        <f>SUM(EA57:EA58)</f>
        <v>132851224</v>
      </c>
      <c r="EB59" s="368">
        <f t="shared" si="277"/>
        <v>0</v>
      </c>
      <c r="EC59" s="368">
        <f>SUM(EC57:EC58)</f>
        <v>0</v>
      </c>
      <c r="ED59" s="368">
        <f t="shared" si="278"/>
        <v>399.31710390651853</v>
      </c>
      <c r="EE59" s="368">
        <f>SUM(EE57:EE58)</f>
        <v>6971278</v>
      </c>
      <c r="EF59" s="368">
        <f t="shared" si="279"/>
        <v>10282.65296712109</v>
      </c>
      <c r="EG59" s="368">
        <f t="shared" si="280"/>
        <v>179514555.5</v>
      </c>
      <c r="EH59" s="368">
        <f t="shared" si="281"/>
        <v>822.34928954380075</v>
      </c>
      <c r="EI59" s="368">
        <f>SUM(EI57:EI58)</f>
        <v>14356573.896855673</v>
      </c>
      <c r="EJ59" s="368">
        <f t="shared" si="282"/>
        <v>11105.002256664891</v>
      </c>
      <c r="EK59" s="368">
        <f t="shared" si="283"/>
        <v>193871129.39685568</v>
      </c>
      <c r="EL59" s="368">
        <f t="shared" si="284"/>
        <v>0</v>
      </c>
      <c r="EM59" s="369">
        <f>SUM(EM57:EM58)</f>
        <v>0</v>
      </c>
      <c r="EN59" s="370"/>
      <c r="EO59" s="370"/>
      <c r="EP59" s="370"/>
      <c r="EQ59" s="370"/>
      <c r="ER59" s="367">
        <f t="shared" si="285"/>
        <v>9566.6027036315736</v>
      </c>
      <c r="ES59" s="368">
        <f>SUM(ES57:ES58)</f>
        <v>167013750</v>
      </c>
      <c r="ET59" s="368">
        <f t="shared" si="286"/>
        <v>11547.284912361096</v>
      </c>
      <c r="EU59" s="368">
        <f>SUM(EU57:EU58)</f>
        <v>201592500</v>
      </c>
      <c r="EV59" s="368">
        <f t="shared" si="287"/>
        <v>1069.8533623553672</v>
      </c>
      <c r="EW59" s="368">
        <f>SUM(EW57:EW58)</f>
        <v>18677500</v>
      </c>
      <c r="EX59" s="368">
        <f t="shared" si="288"/>
        <v>0</v>
      </c>
      <c r="EY59" s="368">
        <f>SUM(EY57:EY58)</f>
        <v>0</v>
      </c>
      <c r="EZ59" s="368">
        <f t="shared" si="289"/>
        <v>22183.740978348036</v>
      </c>
      <c r="FA59" s="368">
        <f t="shared" si="290"/>
        <v>387283750</v>
      </c>
      <c r="FB59" s="368">
        <f t="shared" si="291"/>
        <v>3613.7447588319114</v>
      </c>
      <c r="FC59" s="368">
        <f>SUM(FC57:FC58)</f>
        <v>63088755.999687508</v>
      </c>
      <c r="FD59" s="368">
        <f t="shared" si="292"/>
        <v>25797.485737179944</v>
      </c>
      <c r="FE59" s="368">
        <f t="shared" si="293"/>
        <v>450372505.99968749</v>
      </c>
      <c r="FF59" s="368">
        <f t="shared" si="294"/>
        <v>0</v>
      </c>
      <c r="FG59" s="369">
        <f>SUM(FG57:FG58)</f>
        <v>0</v>
      </c>
      <c r="FH59" s="370"/>
      <c r="FI59" s="370"/>
      <c r="FJ59" s="370"/>
      <c r="FK59" s="370"/>
      <c r="FL59" s="367">
        <f t="shared" si="295"/>
        <v>2933.0696958414483</v>
      </c>
      <c r="FM59" s="368">
        <f>SUM(FM57:FM58)</f>
        <v>51205530.75</v>
      </c>
      <c r="FN59" s="368">
        <f t="shared" si="296"/>
        <v>8919.150045992963</v>
      </c>
      <c r="FO59" s="368">
        <f>SUM(FO57:FO58)</f>
        <v>155710521.50294515</v>
      </c>
      <c r="FP59" s="368">
        <f t="shared" si="297"/>
        <v>8074.6138732959098</v>
      </c>
      <c r="FQ59" s="368">
        <f>SUM(FQ57:FQ58)</f>
        <v>140966609</v>
      </c>
      <c r="FR59" s="368">
        <f t="shared" si="298"/>
        <v>15.307595371749342</v>
      </c>
      <c r="FS59" s="368">
        <f>SUM(FS57:FS58)</f>
        <v>267240</v>
      </c>
      <c r="FT59" s="368">
        <f t="shared" si="299"/>
        <v>19942.141210502072</v>
      </c>
      <c r="FU59" s="368">
        <f t="shared" si="300"/>
        <v>348149901.25294518</v>
      </c>
      <c r="FV59" s="368">
        <f t="shared" si="301"/>
        <v>2932.2518533810303</v>
      </c>
      <c r="FW59" s="368">
        <f>SUM(FW57:FW58)</f>
        <v>51191252.856326029</v>
      </c>
      <c r="FX59" s="368">
        <f t="shared" si="302"/>
        <v>22874.393063883104</v>
      </c>
      <c r="FY59" s="368">
        <f t="shared" si="303"/>
        <v>399341154.10927123</v>
      </c>
      <c r="FZ59" s="368">
        <f t="shared" si="304"/>
        <v>0</v>
      </c>
      <c r="GA59" s="369">
        <f>SUM(GA57:GA58)</f>
        <v>0</v>
      </c>
      <c r="GB59" s="370"/>
      <c r="GC59" s="370"/>
      <c r="GD59" s="370"/>
      <c r="GE59" s="370"/>
      <c r="GF59" s="367">
        <f t="shared" si="305"/>
        <v>0</v>
      </c>
      <c r="GG59" s="368">
        <f>SUM(GG57:GG58)</f>
        <v>0</v>
      </c>
      <c r="GH59" s="368">
        <f t="shared" si="306"/>
        <v>0</v>
      </c>
      <c r="GI59" s="368">
        <f>SUM(GI57:GI58)</f>
        <v>0</v>
      </c>
      <c r="GJ59" s="368">
        <f t="shared" si="307"/>
        <v>0</v>
      </c>
      <c r="GK59" s="368">
        <f>SUM(GK57:GK58)</f>
        <v>0</v>
      </c>
      <c r="GL59" s="368">
        <f t="shared" si="308"/>
        <v>0</v>
      </c>
      <c r="GM59" s="368">
        <f>SUM(GM57:GM58)</f>
        <v>0</v>
      </c>
      <c r="GN59" s="368">
        <f t="shared" si="309"/>
        <v>0</v>
      </c>
      <c r="GO59" s="368">
        <f t="shared" si="310"/>
        <v>0</v>
      </c>
      <c r="GP59" s="368">
        <f t="shared" si="311"/>
        <v>0</v>
      </c>
      <c r="GQ59" s="368">
        <f>SUM(GQ57:GQ58)</f>
        <v>0</v>
      </c>
      <c r="GR59" s="368">
        <f t="shared" si="312"/>
        <v>0</v>
      </c>
      <c r="GS59" s="368">
        <f t="shared" si="313"/>
        <v>0</v>
      </c>
      <c r="GT59" s="368">
        <f t="shared" si="314"/>
        <v>0</v>
      </c>
      <c r="GU59" s="369">
        <f>SUM(GU57:GU58)</f>
        <v>0</v>
      </c>
      <c r="GV59" s="370"/>
      <c r="GW59" s="370"/>
      <c r="GX59" s="370"/>
      <c r="GY59" s="370"/>
      <c r="GZ59" s="367">
        <f t="shared" si="315"/>
        <v>0</v>
      </c>
      <c r="HA59" s="368">
        <f>SUM(HA57:HA58)</f>
        <v>0</v>
      </c>
      <c r="HB59" s="368">
        <f t="shared" si="316"/>
        <v>0</v>
      </c>
      <c r="HC59" s="368">
        <f>SUM(HC57:HC58)</f>
        <v>0</v>
      </c>
      <c r="HD59" s="368">
        <f t="shared" si="317"/>
        <v>0</v>
      </c>
      <c r="HE59" s="368">
        <f>SUM(HE57:HE58)</f>
        <v>0</v>
      </c>
      <c r="HF59" s="368">
        <f t="shared" si="318"/>
        <v>0</v>
      </c>
      <c r="HG59" s="368">
        <f>SUM(HG57:HG58)</f>
        <v>0</v>
      </c>
      <c r="HH59" s="368">
        <f t="shared" si="319"/>
        <v>0</v>
      </c>
      <c r="HI59" s="368">
        <f t="shared" si="320"/>
        <v>0</v>
      </c>
      <c r="HJ59" s="368">
        <f t="shared" si="321"/>
        <v>0</v>
      </c>
      <c r="HK59" s="368">
        <f>SUM(HK57:HK58)</f>
        <v>0</v>
      </c>
      <c r="HL59" s="368">
        <f t="shared" si="322"/>
        <v>0</v>
      </c>
      <c r="HM59" s="368">
        <f t="shared" si="323"/>
        <v>0</v>
      </c>
      <c r="HN59" s="368">
        <f t="shared" si="324"/>
        <v>0</v>
      </c>
      <c r="HO59" s="369">
        <f>SUM(HO57:HO58)</f>
        <v>0</v>
      </c>
      <c r="HP59" s="370"/>
      <c r="HQ59" s="370"/>
      <c r="HR59" s="370"/>
      <c r="HS59" s="370"/>
      <c r="HT59" s="367">
        <f t="shared" si="325"/>
        <v>0</v>
      </c>
      <c r="HU59" s="368">
        <f>SUM(HU57:HU58)</f>
        <v>0</v>
      </c>
      <c r="HV59" s="368">
        <f t="shared" si="326"/>
        <v>0</v>
      </c>
      <c r="HW59" s="368">
        <f>SUM(HW57:HW58)</f>
        <v>0</v>
      </c>
      <c r="HX59" s="368">
        <f t="shared" si="327"/>
        <v>0</v>
      </c>
      <c r="HY59" s="368">
        <f>SUM(HY57:HY58)</f>
        <v>0</v>
      </c>
      <c r="HZ59" s="368">
        <f t="shared" si="328"/>
        <v>0</v>
      </c>
      <c r="IA59" s="368">
        <f>SUM(IA57:IA58)</f>
        <v>0</v>
      </c>
      <c r="IB59" s="368">
        <f t="shared" si="329"/>
        <v>0</v>
      </c>
      <c r="IC59" s="368">
        <f t="shared" si="330"/>
        <v>0</v>
      </c>
      <c r="ID59" s="368">
        <f t="shared" si="331"/>
        <v>0</v>
      </c>
      <c r="IE59" s="368">
        <f>SUM(IE57:IE58)</f>
        <v>0</v>
      </c>
      <c r="IF59" s="368">
        <f t="shared" si="332"/>
        <v>0</v>
      </c>
      <c r="IG59" s="368">
        <f t="shared" si="333"/>
        <v>0</v>
      </c>
      <c r="IH59" s="368">
        <f t="shared" si="334"/>
        <v>0</v>
      </c>
      <c r="II59" s="369">
        <f>SUM(II57:II58)</f>
        <v>0</v>
      </c>
      <c r="IJ59" s="370"/>
      <c r="IK59" s="370"/>
      <c r="IL59" s="370"/>
      <c r="IM59" s="370"/>
      <c r="IN59" s="367">
        <f t="shared" si="335"/>
        <v>0</v>
      </c>
      <c r="IO59" s="368">
        <f>SUM(IO57:IO58)</f>
        <v>0</v>
      </c>
      <c r="IP59" s="368">
        <f t="shared" si="336"/>
        <v>0</v>
      </c>
      <c r="IQ59" s="368">
        <f>SUM(IQ57:IQ58)</f>
        <v>0</v>
      </c>
      <c r="IR59" s="368">
        <f t="shared" si="337"/>
        <v>0</v>
      </c>
      <c r="IS59" s="368">
        <f>SUM(IS57:IS58)</f>
        <v>0</v>
      </c>
      <c r="IT59" s="368">
        <f t="shared" si="338"/>
        <v>0</v>
      </c>
      <c r="IU59" s="368">
        <f>SUM(IU57:IU58)</f>
        <v>0</v>
      </c>
      <c r="IV59" s="368">
        <f t="shared" si="339"/>
        <v>0</v>
      </c>
      <c r="IW59" s="368">
        <f t="shared" si="340"/>
        <v>0</v>
      </c>
      <c r="IX59" s="368">
        <f t="shared" si="341"/>
        <v>0</v>
      </c>
      <c r="IY59" s="368">
        <f>SUM(IY57:IY58)</f>
        <v>0</v>
      </c>
      <c r="IZ59" s="368">
        <f t="shared" si="342"/>
        <v>0</v>
      </c>
      <c r="JA59" s="368">
        <f t="shared" si="343"/>
        <v>0</v>
      </c>
      <c r="JB59" s="368">
        <f t="shared" si="344"/>
        <v>0</v>
      </c>
      <c r="JC59" s="369">
        <f>SUM(JC57:JC58)</f>
        <v>0</v>
      </c>
      <c r="JD59" s="370"/>
      <c r="JE59" s="370"/>
      <c r="JF59" s="370"/>
      <c r="JG59" s="370"/>
      <c r="JH59" s="367">
        <f t="shared" si="345"/>
        <v>0</v>
      </c>
      <c r="JI59" s="368">
        <f>SUM(JI57:JI58)</f>
        <v>0</v>
      </c>
      <c r="JJ59" s="368">
        <f t="shared" si="346"/>
        <v>0</v>
      </c>
      <c r="JK59" s="368">
        <f>SUM(JK57:JK58)</f>
        <v>0</v>
      </c>
      <c r="JL59" s="368">
        <f t="shared" si="347"/>
        <v>0</v>
      </c>
      <c r="JM59" s="368">
        <f>SUM(JM57:JM58)</f>
        <v>0</v>
      </c>
      <c r="JN59" s="368">
        <f t="shared" si="348"/>
        <v>0</v>
      </c>
      <c r="JO59" s="368">
        <f>SUM(JO57:JO58)</f>
        <v>0</v>
      </c>
      <c r="JP59" s="368">
        <f t="shared" si="349"/>
        <v>0</v>
      </c>
      <c r="JQ59" s="368">
        <f t="shared" si="350"/>
        <v>0</v>
      </c>
      <c r="JR59" s="368">
        <f t="shared" si="351"/>
        <v>0</v>
      </c>
      <c r="JS59" s="368">
        <f>SUM(JS57:JS58)</f>
        <v>0</v>
      </c>
      <c r="JT59" s="368">
        <f t="shared" si="352"/>
        <v>0</v>
      </c>
      <c r="JU59" s="368">
        <f t="shared" si="353"/>
        <v>0</v>
      </c>
      <c r="JV59" s="368">
        <f t="shared" si="354"/>
        <v>0</v>
      </c>
      <c r="JW59" s="369">
        <f>SUM(JW57:JW58)</f>
        <v>0</v>
      </c>
      <c r="JX59" s="370"/>
      <c r="JY59" s="370"/>
      <c r="JZ59" s="370"/>
      <c r="KA59" s="370"/>
      <c r="KB59" s="367">
        <f t="shared" si="355"/>
        <v>0</v>
      </c>
      <c r="KC59" s="368">
        <f>SUM(KC57:KC58)</f>
        <v>0</v>
      </c>
      <c r="KD59" s="368">
        <f t="shared" si="356"/>
        <v>0</v>
      </c>
      <c r="KE59" s="368">
        <f>SUM(KE57:KE58)</f>
        <v>0</v>
      </c>
      <c r="KF59" s="368">
        <f t="shared" si="357"/>
        <v>0</v>
      </c>
      <c r="KG59" s="368">
        <f>SUM(KG57:KG58)</f>
        <v>0</v>
      </c>
      <c r="KH59" s="368">
        <f t="shared" si="358"/>
        <v>0</v>
      </c>
      <c r="KI59" s="368">
        <f>SUM(KI57:KI58)</f>
        <v>0</v>
      </c>
      <c r="KJ59" s="368">
        <f t="shared" si="359"/>
        <v>0</v>
      </c>
      <c r="KK59" s="368">
        <f t="shared" si="360"/>
        <v>0</v>
      </c>
      <c r="KL59" s="368">
        <f t="shared" si="361"/>
        <v>0</v>
      </c>
      <c r="KM59" s="368">
        <f>SUM(KM57:KM58)</f>
        <v>0</v>
      </c>
      <c r="KN59" s="368">
        <f t="shared" si="362"/>
        <v>0</v>
      </c>
      <c r="KO59" s="368">
        <f t="shared" si="363"/>
        <v>0</v>
      </c>
      <c r="KP59" s="368">
        <f t="shared" si="364"/>
        <v>0</v>
      </c>
      <c r="KQ59" s="369">
        <f>SUM(KQ57:KQ58)</f>
        <v>0</v>
      </c>
      <c r="KR59" s="370"/>
      <c r="KS59" s="370"/>
      <c r="KT59" s="370"/>
      <c r="KU59" s="370"/>
      <c r="KV59" s="367">
        <f t="shared" si="365"/>
        <v>0</v>
      </c>
      <c r="KW59" s="368">
        <f>SUM(KW57:KW58)</f>
        <v>0</v>
      </c>
      <c r="KX59" s="368">
        <f t="shared" si="366"/>
        <v>0</v>
      </c>
      <c r="KY59" s="368">
        <f>SUM(KY57:KY58)</f>
        <v>0</v>
      </c>
      <c r="KZ59" s="368">
        <f t="shared" si="367"/>
        <v>0</v>
      </c>
      <c r="LA59" s="368">
        <f>SUM(LA57:LA58)</f>
        <v>0</v>
      </c>
      <c r="LB59" s="368">
        <f t="shared" si="368"/>
        <v>0</v>
      </c>
      <c r="LC59" s="368">
        <f>SUM(LC57:LC58)</f>
        <v>0</v>
      </c>
      <c r="LD59" s="368">
        <f t="shared" si="369"/>
        <v>0</v>
      </c>
      <c r="LE59" s="368">
        <f t="shared" si="370"/>
        <v>0</v>
      </c>
      <c r="LF59" s="368">
        <f t="shared" si="371"/>
        <v>0</v>
      </c>
      <c r="LG59" s="368">
        <f>SUM(LG57:LG58)</f>
        <v>0</v>
      </c>
      <c r="LH59" s="368">
        <f t="shared" si="372"/>
        <v>0</v>
      </c>
      <c r="LI59" s="368">
        <f t="shared" si="373"/>
        <v>0</v>
      </c>
      <c r="LJ59" s="368">
        <f t="shared" si="374"/>
        <v>0</v>
      </c>
      <c r="LK59" s="369">
        <f>SUM(LK57:LK58)</f>
        <v>0</v>
      </c>
      <c r="LL59" s="370"/>
      <c r="LM59" s="370"/>
      <c r="LN59" s="370"/>
      <c r="LO59" s="370"/>
      <c r="LP59" s="367">
        <f t="shared" si="375"/>
        <v>0</v>
      </c>
      <c r="LQ59" s="368">
        <f>SUM(LQ57:LQ58)</f>
        <v>0</v>
      </c>
      <c r="LR59" s="368">
        <f t="shared" si="376"/>
        <v>0</v>
      </c>
      <c r="LS59" s="368">
        <f>SUM(LS57:LS58)</f>
        <v>0</v>
      </c>
      <c r="LT59" s="368">
        <f t="shared" si="377"/>
        <v>0</v>
      </c>
      <c r="LU59" s="368">
        <f>SUM(LU57:LU58)</f>
        <v>0</v>
      </c>
      <c r="LV59" s="368">
        <f t="shared" si="378"/>
        <v>0</v>
      </c>
      <c r="LW59" s="368">
        <f>SUM(LW57:LW58)</f>
        <v>0</v>
      </c>
      <c r="LX59" s="368">
        <f t="shared" si="379"/>
        <v>0</v>
      </c>
      <c r="LY59" s="368">
        <f t="shared" si="380"/>
        <v>0</v>
      </c>
      <c r="LZ59" s="368">
        <f t="shared" si="381"/>
        <v>0</v>
      </c>
      <c r="MA59" s="368">
        <f>SUM(MA57:MA58)</f>
        <v>0</v>
      </c>
      <c r="MB59" s="368">
        <f t="shared" si="382"/>
        <v>0</v>
      </c>
      <c r="MC59" s="368">
        <f t="shared" si="383"/>
        <v>0</v>
      </c>
      <c r="MD59" s="368">
        <f t="shared" si="384"/>
        <v>0</v>
      </c>
      <c r="ME59" s="369">
        <f>SUM(ME57:ME58)</f>
        <v>0</v>
      </c>
      <c r="MF59" s="370"/>
      <c r="MG59" s="370"/>
      <c r="MH59" s="370"/>
      <c r="MI59" s="370"/>
      <c r="MJ59" s="367">
        <f t="shared" si="385"/>
        <v>0</v>
      </c>
      <c r="MK59" s="368">
        <f>SUM(MK57:MK58)</f>
        <v>0</v>
      </c>
      <c r="ML59" s="368">
        <f t="shared" si="386"/>
        <v>0</v>
      </c>
      <c r="MM59" s="368">
        <f>SUM(MM57:MM58)</f>
        <v>0</v>
      </c>
      <c r="MN59" s="368">
        <f t="shared" si="387"/>
        <v>0</v>
      </c>
      <c r="MO59" s="368">
        <f>SUM(MO57:MO58)</f>
        <v>0</v>
      </c>
      <c r="MP59" s="368">
        <f t="shared" si="388"/>
        <v>0</v>
      </c>
      <c r="MQ59" s="368">
        <f>SUM(MQ57:MQ58)</f>
        <v>0</v>
      </c>
      <c r="MR59" s="368">
        <f t="shared" si="389"/>
        <v>0</v>
      </c>
      <c r="MS59" s="368">
        <f t="shared" si="390"/>
        <v>0</v>
      </c>
      <c r="MT59" s="368">
        <f t="shared" si="391"/>
        <v>0</v>
      </c>
      <c r="MU59" s="368">
        <f>SUM(MU57:MU58)</f>
        <v>0</v>
      </c>
      <c r="MV59" s="368">
        <f t="shared" si="392"/>
        <v>0</v>
      </c>
      <c r="MW59" s="368">
        <f t="shared" si="393"/>
        <v>0</v>
      </c>
      <c r="MX59" s="368">
        <f t="shared" si="394"/>
        <v>0</v>
      </c>
      <c r="MY59" s="369">
        <f>SUM(MY57:MY58)</f>
        <v>0</v>
      </c>
      <c r="MZ59" s="370"/>
      <c r="NA59" s="370"/>
      <c r="NB59" s="370"/>
      <c r="NC59" s="370"/>
      <c r="ND59" s="367">
        <f t="shared" si="395"/>
        <v>0</v>
      </c>
      <c r="NE59" s="368">
        <f>SUM(NE57:NE58)</f>
        <v>0</v>
      </c>
      <c r="NF59" s="368">
        <f t="shared" si="396"/>
        <v>0</v>
      </c>
      <c r="NG59" s="368">
        <f>SUM(NG57:NG58)</f>
        <v>0</v>
      </c>
      <c r="NH59" s="368">
        <f t="shared" si="397"/>
        <v>0</v>
      </c>
      <c r="NI59" s="368">
        <f>SUM(NI57:NI58)</f>
        <v>0</v>
      </c>
      <c r="NJ59" s="368">
        <f t="shared" si="398"/>
        <v>0</v>
      </c>
      <c r="NK59" s="368">
        <f>SUM(NK57:NK58)</f>
        <v>0</v>
      </c>
      <c r="NL59" s="368">
        <f t="shared" si="399"/>
        <v>0</v>
      </c>
      <c r="NM59" s="368">
        <f t="shared" si="400"/>
        <v>0</v>
      </c>
      <c r="NN59" s="368">
        <f t="shared" si="401"/>
        <v>0</v>
      </c>
      <c r="NO59" s="368">
        <f>SUM(NO57:NO58)</f>
        <v>0</v>
      </c>
      <c r="NP59" s="368">
        <f t="shared" si="402"/>
        <v>0</v>
      </c>
      <c r="NQ59" s="368">
        <f t="shared" si="403"/>
        <v>0</v>
      </c>
      <c r="NR59" s="368">
        <f t="shared" si="404"/>
        <v>0</v>
      </c>
      <c r="NS59" s="369">
        <f>SUM(NS57:NS58)</f>
        <v>0</v>
      </c>
      <c r="NT59" s="370"/>
      <c r="NU59" s="370"/>
      <c r="NV59" s="370"/>
      <c r="NW59" s="370"/>
      <c r="NX59" s="367">
        <f t="shared" si="405"/>
        <v>0</v>
      </c>
      <c r="NY59" s="368">
        <f>SUM(NY57:NY58)</f>
        <v>0</v>
      </c>
      <c r="NZ59" s="368">
        <f t="shared" si="406"/>
        <v>0</v>
      </c>
      <c r="OA59" s="368">
        <f>SUM(OA57:OA58)</f>
        <v>0</v>
      </c>
      <c r="OB59" s="368">
        <f t="shared" si="407"/>
        <v>0</v>
      </c>
      <c r="OC59" s="368">
        <f>SUM(OC57:OC58)</f>
        <v>0</v>
      </c>
      <c r="OD59" s="368">
        <f t="shared" si="408"/>
        <v>0</v>
      </c>
      <c r="OE59" s="368">
        <f>SUM(OE57:OE58)</f>
        <v>0</v>
      </c>
      <c r="OF59" s="368">
        <f t="shared" si="409"/>
        <v>0</v>
      </c>
      <c r="OG59" s="368">
        <f t="shared" si="410"/>
        <v>0</v>
      </c>
      <c r="OH59" s="368">
        <f t="shared" si="411"/>
        <v>0</v>
      </c>
      <c r="OI59" s="368">
        <f>SUM(OI57:OI58)</f>
        <v>0</v>
      </c>
      <c r="OJ59" s="368">
        <f t="shared" si="412"/>
        <v>0</v>
      </c>
      <c r="OK59" s="368">
        <f t="shared" si="413"/>
        <v>0</v>
      </c>
      <c r="OL59" s="368">
        <f t="shared" si="414"/>
        <v>0</v>
      </c>
      <c r="OM59" s="369">
        <f>SUM(OM57:OM58)</f>
        <v>0</v>
      </c>
      <c r="ON59" s="370"/>
      <c r="OO59" s="370"/>
      <c r="OP59" s="370"/>
      <c r="OQ59" s="370"/>
      <c r="OR59" s="367">
        <f t="shared" si="415"/>
        <v>0</v>
      </c>
      <c r="OS59" s="368">
        <f>SUM(OS57:OS58)</f>
        <v>0</v>
      </c>
      <c r="OT59" s="368">
        <f t="shared" si="416"/>
        <v>0</v>
      </c>
      <c r="OU59" s="368">
        <f>SUM(OU57:OU58)</f>
        <v>0</v>
      </c>
      <c r="OV59" s="368">
        <f t="shared" si="417"/>
        <v>0</v>
      </c>
      <c r="OW59" s="368">
        <f>SUM(OW57:OW58)</f>
        <v>0</v>
      </c>
      <c r="OX59" s="368">
        <f t="shared" si="418"/>
        <v>0</v>
      </c>
      <c r="OY59" s="368">
        <f>SUM(OY57:OY58)</f>
        <v>0</v>
      </c>
      <c r="OZ59" s="368">
        <f t="shared" si="419"/>
        <v>0</v>
      </c>
      <c r="PA59" s="368">
        <f t="shared" si="420"/>
        <v>0</v>
      </c>
      <c r="PB59" s="368">
        <f t="shared" si="421"/>
        <v>0</v>
      </c>
      <c r="PC59" s="368">
        <f>SUM(PC57:PC58)</f>
        <v>0</v>
      </c>
      <c r="PD59" s="368">
        <f t="shared" si="422"/>
        <v>0</v>
      </c>
      <c r="PE59" s="368">
        <f t="shared" si="423"/>
        <v>0</v>
      </c>
      <c r="PF59" s="368">
        <f t="shared" si="424"/>
        <v>0</v>
      </c>
      <c r="PG59" s="369">
        <f>SUM(PG57:PG58)</f>
        <v>0</v>
      </c>
    </row>
    <row r="60" spans="2:423" s="282" customFormat="1" ht="24.75" hidden="1" customHeight="1" outlineLevel="1">
      <c r="B60" s="361" t="s">
        <v>118</v>
      </c>
      <c r="C60" s="362" t="s">
        <v>119</v>
      </c>
      <c r="D60" s="363"/>
      <c r="E60" s="364"/>
      <c r="F60" s="365" t="s">
        <v>120</v>
      </c>
      <c r="G60" s="366">
        <f>SUMIF(LEVEL1!$A:$A,LEVEL_2!$B60,LEVEL1!$I:$I)</f>
        <v>762</v>
      </c>
      <c r="H60" s="367">
        <f>IFERROR(I60/$G60,0)</f>
        <v>10334.317585301837</v>
      </c>
      <c r="I60" s="368">
        <f>SUMIF(LEVEL1!$B:$B,LEVEL_2!$B60,LEVEL1!AI:AI)</f>
        <v>7874750</v>
      </c>
      <c r="J60" s="368">
        <f>IFERROR(K60/$G60,0)</f>
        <v>16513.779527559054</v>
      </c>
      <c r="K60" s="368">
        <f>SUMIF(LEVEL1!$B:$B,LEVEL_2!$B60,LEVEL1!AK:AK)</f>
        <v>12583500</v>
      </c>
      <c r="L60" s="368">
        <f>IFERROR(M60/$G60,0)</f>
        <v>0</v>
      </c>
      <c r="M60" s="368">
        <f>SUMIF(LEVEL1!$B:$B,LEVEL_2!$B60,LEVEL1!AM:AM)</f>
        <v>0</v>
      </c>
      <c r="N60" s="368">
        <f>IFERROR(O60/$G60,0)</f>
        <v>0</v>
      </c>
      <c r="O60" s="368">
        <f>SUMIF(LEVEL1!$B:$B,LEVEL_2!$B60,LEVEL1!AO:AO)</f>
        <v>0</v>
      </c>
      <c r="P60" s="368">
        <f>IFERROR(Q60/$G60,0)</f>
        <v>26848.097112860891</v>
      </c>
      <c r="Q60" s="368">
        <f>SUM(I60,K60,M60,O60)</f>
        <v>20458250</v>
      </c>
      <c r="R60" s="368">
        <f>IFERROR(S60/$G60,0)</f>
        <v>4669.1830371555116</v>
      </c>
      <c r="S60" s="368">
        <f>SUMIF(LEVEL1!$B:$B,LEVEL_2!$B60,LEVEL1!AS:AS)</f>
        <v>3557917.4743125001</v>
      </c>
      <c r="T60" s="368">
        <f>IFERROR(U60/$G60,0)</f>
        <v>31517.280150016402</v>
      </c>
      <c r="U60" s="368">
        <f>SUM(Q60,S60)</f>
        <v>24016167.474312499</v>
      </c>
      <c r="V60" s="368">
        <f>IFERROR(W60/$G60,0)</f>
        <v>0</v>
      </c>
      <c r="W60" s="369">
        <f>SUMIF(LEVEL1!$B:$B,LEVEL_2!$B60,LEVEL1!BD:BD)</f>
        <v>0</v>
      </c>
      <c r="X60" s="370"/>
      <c r="Y60" s="370"/>
      <c r="Z60" s="370"/>
      <c r="AA60" s="370"/>
      <c r="AB60" s="367">
        <f>IFERROR(AC60/$G60,0)</f>
        <v>14992.782152230971</v>
      </c>
      <c r="AC60" s="368">
        <f>SUMIF(LEVEL1!$B:$B,LEVEL_2!$B60,LEVEL1!BH:BH)</f>
        <v>11424500</v>
      </c>
      <c r="AD60" s="368">
        <f>IFERROR(AE60/$G60,0)</f>
        <v>23362.874015748032</v>
      </c>
      <c r="AE60" s="368">
        <f>SUMIF(LEVEL1!$B:$B,LEVEL_2!$B60,LEVEL1!BJ:BJ)</f>
        <v>17802510</v>
      </c>
      <c r="AF60" s="368">
        <f>IFERROR(AG60/$G60,0)</f>
        <v>5582.2236643310571</v>
      </c>
      <c r="AG60" s="368">
        <f>SUMIF(LEVEL1!$B:$B,LEVEL_2!$B60,LEVEL1!BL:BL)</f>
        <v>4253654.4322202653</v>
      </c>
      <c r="AH60" s="368">
        <f>IFERROR(AI60/$G60,0)</f>
        <v>315.81158388792136</v>
      </c>
      <c r="AI60" s="368">
        <f>SUMIF(LEVEL1!$B:$B,LEVEL_2!$B60,LEVEL1!BN:BN)</f>
        <v>240648.42692259606</v>
      </c>
      <c r="AJ60" s="368">
        <f>IFERROR(AK60/$G60,0)</f>
        <v>44253.69141619798</v>
      </c>
      <c r="AK60" s="368">
        <f>SUM(AC60,AE60,AG60,AI60)</f>
        <v>33721312.859142862</v>
      </c>
      <c r="AL60" s="368">
        <f>IFERROR(AM60/$G60,0)</f>
        <v>7292.1419452908385</v>
      </c>
      <c r="AM60" s="368">
        <f>SUMIF(LEVEL1!$B:$B,LEVEL_2!$B60,LEVEL1!BR:BR)</f>
        <v>5556612.1623116191</v>
      </c>
      <c r="AN60" s="368">
        <f>IFERROR(AO60/$G60,0)</f>
        <v>51545.833361488825</v>
      </c>
      <c r="AO60" s="368">
        <f>SUM(AK60,AM60)</f>
        <v>39277925.021454483</v>
      </c>
      <c r="AP60" s="368">
        <f>IFERROR(AQ60/$G60,0)</f>
        <v>0</v>
      </c>
      <c r="AQ60" s="369">
        <f>SUMIF(LEVEL1!$B:$B,LEVEL_2!$B60,LEVEL1!BX:BX)</f>
        <v>0</v>
      </c>
      <c r="AR60" s="370"/>
      <c r="AS60" s="370"/>
      <c r="AT60" s="370"/>
      <c r="AU60" s="370"/>
      <c r="AV60" s="367">
        <f>IFERROR(AW60/$G60,0)</f>
        <v>9500</v>
      </c>
      <c r="AW60" s="368">
        <f>SUMIF(LEVEL1!$B:$B,LEVEL_2!$B60,LEVEL1!CB:CB)</f>
        <v>7239000</v>
      </c>
      <c r="AX60" s="368">
        <f>IFERROR(AY60/$G60,0)</f>
        <v>43513.779527559054</v>
      </c>
      <c r="AY60" s="368">
        <f>SUMIF(LEVEL1!$B:$B,LEVEL_2!$B60,LEVEL1!CD:CD)</f>
        <v>33157500</v>
      </c>
      <c r="AZ60" s="368">
        <f>IFERROR(BA60/$G60,0)</f>
        <v>0</v>
      </c>
      <c r="BA60" s="368">
        <f>SUMIF(LEVEL1!$B:$B,LEVEL_2!$B60,LEVEL1!CF:CF)</f>
        <v>0</v>
      </c>
      <c r="BB60" s="368">
        <f>IFERROR(BC60/$G60,0)</f>
        <v>5000</v>
      </c>
      <c r="BC60" s="368">
        <f>SUMIF(LEVEL1!$B:$B,LEVEL_2!$B60,LEVEL1!CH:CH)</f>
        <v>3810000</v>
      </c>
      <c r="BD60" s="368">
        <f>IFERROR(BE60/$G60,0)</f>
        <v>58013.779527559054</v>
      </c>
      <c r="BE60" s="368">
        <f>SUM(AW60,AY60,BA60,BC60)</f>
        <v>44206500</v>
      </c>
      <c r="BF60" s="368">
        <f>IFERROR(BG60/$G60,0)</f>
        <v>0</v>
      </c>
      <c r="BG60" s="368">
        <f>SUMIF(LEVEL1!$B:$B,LEVEL_2!$B60,LEVEL1!CL:CL)</f>
        <v>0</v>
      </c>
      <c r="BH60" s="368">
        <f>IFERROR(BI60/$G60,0)</f>
        <v>58013.779527559054</v>
      </c>
      <c r="BI60" s="368">
        <f>SUM(BE60,BG60)</f>
        <v>44206500</v>
      </c>
      <c r="BJ60" s="368">
        <f>IFERROR(BK60/$G60,0)</f>
        <v>0</v>
      </c>
      <c r="BK60" s="369">
        <f>SUMIF(LEVEL1!$B:$B,LEVEL_2!$B60,LEVEL1!CX:CX)</f>
        <v>0</v>
      </c>
      <c r="BL60" s="370"/>
      <c r="BM60" s="370"/>
      <c r="BN60" s="370"/>
      <c r="BO60" s="370"/>
      <c r="BP60" s="367">
        <f>IFERROR(BQ60/$G60,0)</f>
        <v>10334.317585301837</v>
      </c>
      <c r="BQ60" s="368">
        <f>SUMIF(LEVEL1!$B:$B,LEVEL_2!$B60,LEVEL1!DB:DB)</f>
        <v>7874750</v>
      </c>
      <c r="BR60" s="368">
        <f>IFERROR(BS60/$G60,0)</f>
        <v>16513.779527559054</v>
      </c>
      <c r="BS60" s="368">
        <f>SUMIF(LEVEL1!$B:$B,LEVEL_2!$B60,LEVEL1!DD:DD)</f>
        <v>12583500</v>
      </c>
      <c r="BT60" s="368">
        <f>IFERROR(BU60/$G60,0)</f>
        <v>0</v>
      </c>
      <c r="BU60" s="368">
        <f>SUMIF(LEVEL1!$B:$B,LEVEL_2!$B60,LEVEL1!DF:DF)</f>
        <v>0</v>
      </c>
      <c r="BV60" s="368">
        <f>IFERROR(BW60/$G60,0)</f>
        <v>0</v>
      </c>
      <c r="BW60" s="368">
        <f>SUMIF(LEVEL1!$B:$B,LEVEL_2!$B60,LEVEL1!DH:DH)</f>
        <v>0</v>
      </c>
      <c r="BX60" s="368">
        <f>IFERROR(BY60/$G60,0)</f>
        <v>26848.097112860891</v>
      </c>
      <c r="BY60" s="368">
        <f>SUM(BQ60,BS60,BU60,BW60)</f>
        <v>20458250</v>
      </c>
      <c r="BZ60" s="368">
        <f>IFERROR(CA60/$G60,0)</f>
        <v>4669.1830371555116</v>
      </c>
      <c r="CA60" s="368">
        <f>SUMIF(LEVEL1!$B:$B,LEVEL_2!$B60,LEVEL1!DL:DL)</f>
        <v>3557917.4743125001</v>
      </c>
      <c r="CB60" s="368">
        <f>IFERROR(CC60/$G60,0)</f>
        <v>31517.280150016402</v>
      </c>
      <c r="CC60" s="368">
        <f>SUM(BY60,CA60)</f>
        <v>24016167.474312499</v>
      </c>
      <c r="CD60" s="368">
        <f>IFERROR(CE60/$G60,0)</f>
        <v>0</v>
      </c>
      <c r="CE60" s="369">
        <f>SUMIF(LEVEL1!$B:$B,LEVEL_2!$B60,LEVEL1!DR:DR)</f>
        <v>0</v>
      </c>
      <c r="CF60" s="370"/>
      <c r="CG60" s="370"/>
      <c r="CH60" s="370"/>
      <c r="CI60" s="370"/>
      <c r="CJ60" s="367">
        <f>IFERROR(CK60/$G60,0)</f>
        <v>28826.771653543306</v>
      </c>
      <c r="CK60" s="368">
        <f>SUMIF(LEVEL1!$B:$B,LEVEL_2!$B60,LEVEL1!DV:DV)</f>
        <v>21966000</v>
      </c>
      <c r="CL60" s="368">
        <f>IFERROR(CM60/$G60,0)</f>
        <v>30000</v>
      </c>
      <c r="CM60" s="368">
        <f>SUMIF(LEVEL1!$B:$B,LEVEL_2!$B60,LEVEL1!DX:DX)</f>
        <v>22860000</v>
      </c>
      <c r="CN60" s="368">
        <f>IFERROR(CO60/$G60,0)</f>
        <v>4783.464566929134</v>
      </c>
      <c r="CO60" s="368">
        <f>SUMIF(LEVEL1!$B:$B,LEVEL_2!$B60,LEVEL1!DZ:DZ)</f>
        <v>3645000</v>
      </c>
      <c r="CP60" s="368">
        <f>IFERROR(CQ60/$G60,0)</f>
        <v>0</v>
      </c>
      <c r="CQ60" s="368">
        <f>SUMIF(LEVEL1!$B:$B,LEVEL_2!$B60,LEVEL1!EB:EB)</f>
        <v>0</v>
      </c>
      <c r="CR60" s="368">
        <f>IFERROR(CS60/$G60,0)</f>
        <v>63610.236220472441</v>
      </c>
      <c r="CS60" s="368">
        <f>SUM(CK60,CM60,CO60,CQ60)</f>
        <v>48471000</v>
      </c>
      <c r="CT60" s="368">
        <f>IFERROR(CU60/$G60,0)</f>
        <v>9996.9224704724402</v>
      </c>
      <c r="CU60" s="368">
        <f>SUMIF(LEVEL1!$B:$B,LEVEL_2!$B60,LEVEL1!EF:EF)</f>
        <v>7617654.9224999994</v>
      </c>
      <c r="CV60" s="368">
        <f>IFERROR(CW60/$G60,0)</f>
        <v>73607.158690944882</v>
      </c>
      <c r="CW60" s="368">
        <f>SUM(CS60,CU60)</f>
        <v>56088654.922499999</v>
      </c>
      <c r="CX60" s="368">
        <f>IFERROR(CY60/$G60,0)</f>
        <v>0</v>
      </c>
      <c r="CY60" s="369">
        <f>SUMIF(LEVEL1!$B:$B,LEVEL_2!$B60,LEVEL1!EL:EL)</f>
        <v>0</v>
      </c>
      <c r="CZ60" s="370"/>
      <c r="DA60" s="370"/>
      <c r="DB60" s="370"/>
      <c r="DC60" s="370"/>
      <c r="DD60" s="367">
        <f>IFERROR(DE60/$G60,0)</f>
        <v>15000</v>
      </c>
      <c r="DE60" s="368">
        <f>SUMIF(LEVEL1!$B:$B,LEVEL_2!$B60,LEVEL1!EP:EP)</f>
        <v>11430000</v>
      </c>
      <c r="DF60" s="368">
        <f>IFERROR(DG60/$G60,0)</f>
        <v>17608.267716535433</v>
      </c>
      <c r="DG60" s="368">
        <f>SUMIF(LEVEL1!$B:$B,LEVEL_2!$B60,LEVEL1!ER:ER)</f>
        <v>13417500</v>
      </c>
      <c r="DH60" s="368">
        <f>IFERROR(DI60/$G60,0)</f>
        <v>0</v>
      </c>
      <c r="DI60" s="368">
        <f>SUMIF(LEVEL1!$B:$B,LEVEL_2!$B60,LEVEL1!ET:ET)</f>
        <v>0</v>
      </c>
      <c r="DJ60" s="368">
        <f>IFERROR(DK60/$G60,0)</f>
        <v>4545.1574803149606</v>
      </c>
      <c r="DK60" s="368">
        <f>SUMIF(LEVEL1!$B:$B,LEVEL_2!$B60,LEVEL1!EV:EV)</f>
        <v>3463410</v>
      </c>
      <c r="DL60" s="368">
        <f>IFERROR(DM60/$G60,0)</f>
        <v>37153.425196850396</v>
      </c>
      <c r="DM60" s="368">
        <f>SUM(DE60,DG60,DI60,DK60)</f>
        <v>28310910</v>
      </c>
      <c r="DN60" s="368">
        <f>IFERROR(DO60/$G60,0)</f>
        <v>5807.8909452263779</v>
      </c>
      <c r="DO60" s="368">
        <f>SUMIF(LEVEL1!$B:$B,LEVEL_2!$B60,LEVEL1!EZ:EZ)</f>
        <v>4425612.9002625002</v>
      </c>
      <c r="DP60" s="368">
        <f>IFERROR(DQ60/$G60,0)</f>
        <v>42961.316142076772</v>
      </c>
      <c r="DQ60" s="368">
        <f>SUM(DM60,DO60)</f>
        <v>32736522.900262501</v>
      </c>
      <c r="DR60" s="368">
        <f>IFERROR(DS60/$G60,0)</f>
        <v>0</v>
      </c>
      <c r="DS60" s="369">
        <f>SUMIF(LEVEL1!$B:$B,LEVEL_2!$B60,LEVEL1!FF:FF)</f>
        <v>0</v>
      </c>
      <c r="DT60" s="370"/>
      <c r="DU60" s="370"/>
      <c r="DV60" s="370"/>
      <c r="DW60" s="370"/>
      <c r="DX60" s="367">
        <f>IFERROR(DY60/$G60,0)</f>
        <v>16194.468503937007</v>
      </c>
      <c r="DY60" s="368">
        <f>SUMIF(LEVEL1!$B:$B,LEVEL_2!$B60,LEVEL1!FJ:FJ)</f>
        <v>12340185</v>
      </c>
      <c r="DZ60" s="368">
        <f>IFERROR(EA60/$G60,0)</f>
        <v>17483.22965879265</v>
      </c>
      <c r="EA60" s="368">
        <f>SUMIF(LEVEL1!$B:$B,LEVEL_2!$B60,LEVEL1!FL:FL)</f>
        <v>13322221</v>
      </c>
      <c r="EB60" s="368">
        <f>IFERROR(EC60/$G60,0)</f>
        <v>0</v>
      </c>
      <c r="EC60" s="368">
        <f>SUMIF(LEVEL1!$B:$B,LEVEL_2!$B60,LEVEL1!FN:FN)</f>
        <v>0</v>
      </c>
      <c r="ED60" s="368">
        <f>IFERROR(EE60/$G60,0)</f>
        <v>926.35170603674544</v>
      </c>
      <c r="EE60" s="368">
        <f>SUMIF(LEVEL1!$B:$B,LEVEL_2!$B60,LEVEL1!FP:FP)</f>
        <v>705880</v>
      </c>
      <c r="EF60" s="368">
        <f>IFERROR(EG60/$G60,0)</f>
        <v>34604.049868766408</v>
      </c>
      <c r="EG60" s="368">
        <f>SUM(DY60,EA60,EC60,EE60)</f>
        <v>26368286</v>
      </c>
      <c r="EH60" s="368">
        <f>IFERROR(EI60/$G60,0)</f>
        <v>2767.4390953296474</v>
      </c>
      <c r="EI60" s="368">
        <f>SUMIF(LEVEL1!$B:$B,LEVEL_2!$B60,LEVEL1!FT:FT)</f>
        <v>2108788.5906411912</v>
      </c>
      <c r="EJ60" s="368">
        <f>IFERROR(EK60/$G60,0)</f>
        <v>37371.488964096054</v>
      </c>
      <c r="EK60" s="368">
        <f>SUM(EG60,EI60)</f>
        <v>28477074.590641193</v>
      </c>
      <c r="EL60" s="368">
        <f>IFERROR(EM60/$G60,0)</f>
        <v>0</v>
      </c>
      <c r="EM60" s="369">
        <f>SUMIF(LEVEL1!$B:$B,LEVEL_2!$B60,LEVEL1!FZ:FZ)</f>
        <v>0</v>
      </c>
      <c r="EN60" s="370"/>
      <c r="EO60" s="370"/>
      <c r="EP60" s="370"/>
      <c r="EQ60" s="370"/>
      <c r="ER60" s="367">
        <f>IFERROR(ES60/$G60,0)</f>
        <v>29566.929133858266</v>
      </c>
      <c r="ES60" s="368">
        <f>SUMIF(LEVEL1!$B:$B,LEVEL_2!$B60,LEVEL1!GD:GD)</f>
        <v>22530000</v>
      </c>
      <c r="ET60" s="368">
        <f>IFERROR(EU60/$G60,0)</f>
        <v>40433.07086614173</v>
      </c>
      <c r="EU60" s="368">
        <f>SUMIF(LEVEL1!$B:$B,LEVEL_2!$B60,LEVEL1!GF:GF)</f>
        <v>30810000</v>
      </c>
      <c r="EV60" s="368">
        <f>IFERROR(EW60/$G60,0)</f>
        <v>0</v>
      </c>
      <c r="EW60" s="368">
        <f>SUMIF(LEVEL1!$B:$B,LEVEL_2!$B60,LEVEL1!GH:GH)</f>
        <v>0</v>
      </c>
      <c r="EX60" s="368">
        <f>IFERROR(EY60/$G60,0)</f>
        <v>0</v>
      </c>
      <c r="EY60" s="368">
        <f>SUMIF(LEVEL1!$B:$B,LEVEL_2!$B60,LEVEL1!GJ:GJ)</f>
        <v>0</v>
      </c>
      <c r="EZ60" s="368">
        <f>IFERROR(FA60/$G60,0)</f>
        <v>70000</v>
      </c>
      <c r="FA60" s="368">
        <f>SUM(ES60,EU60,EW60,EY60)</f>
        <v>53340000</v>
      </c>
      <c r="FB60" s="368">
        <f>IFERROR(FC60/$G60,0)</f>
        <v>11899.007130905511</v>
      </c>
      <c r="FC60" s="368">
        <f>SUMIF(LEVEL1!$B:$B,LEVEL_2!$B60,LEVEL1!GN:GN)</f>
        <v>9067043.4337499999</v>
      </c>
      <c r="FD60" s="368">
        <f>IFERROR(FE60/$G60,0)</f>
        <v>81899.00713090552</v>
      </c>
      <c r="FE60" s="368">
        <f>SUM(FA60,FC60)</f>
        <v>62407043.433750004</v>
      </c>
      <c r="FF60" s="368">
        <f>IFERROR(FG60/$G60,0)</f>
        <v>0</v>
      </c>
      <c r="FG60" s="369">
        <f>SUMIF(LEVEL1!$B:$B,LEVEL_2!$B60,LEVEL1!GT:GT)</f>
        <v>0</v>
      </c>
      <c r="FH60" s="370"/>
      <c r="FI60" s="370"/>
      <c r="FJ60" s="370"/>
      <c r="FK60" s="370"/>
      <c r="FL60" s="367">
        <f>IFERROR(FM60/$G60,0)</f>
        <v>12280.524278215224</v>
      </c>
      <c r="FM60" s="368">
        <f>SUMIF(LEVEL1!$B:$B,LEVEL_2!$B60,LEVEL1!GX:GX)</f>
        <v>9357759.5</v>
      </c>
      <c r="FN60" s="368">
        <f>IFERROR(FO60/$G60,0)</f>
        <v>20279.813776650208</v>
      </c>
      <c r="FO60" s="368">
        <f>SUMIF(LEVEL1!$B:$B,LEVEL_2!$B60,LEVEL1!GZ:GZ)</f>
        <v>15453218.09780746</v>
      </c>
      <c r="FP60" s="368">
        <f>IFERROR(FQ60/$G60,0)</f>
        <v>4145.3198818897636</v>
      </c>
      <c r="FQ60" s="368">
        <f>SUMIF(LEVEL1!$B:$B,LEVEL_2!$B60,LEVEL1!HB:HB)</f>
        <v>3158733.75</v>
      </c>
      <c r="FR60" s="368">
        <f>IFERROR(FS60/$G60,0)</f>
        <v>0</v>
      </c>
      <c r="FS60" s="368">
        <f>SUMIF(LEVEL1!$B:$B,LEVEL_2!$B60,LEVEL1!HD:HD)</f>
        <v>0</v>
      </c>
      <c r="FT60" s="368">
        <f>IFERROR(FU60/$G60,0)</f>
        <v>36705.657936755197</v>
      </c>
      <c r="FU60" s="368">
        <f>SUM(FM60,FO60,FQ60,FS60)</f>
        <v>27969711.34780746</v>
      </c>
      <c r="FV60" s="368">
        <f>IFERROR(FW60/$G60,0)</f>
        <v>6047.9236837235721</v>
      </c>
      <c r="FW60" s="368">
        <f>SUMIF(LEVEL1!$B:$B,LEVEL_2!$B60,LEVEL1!HH:HH)</f>
        <v>4608517.8469973616</v>
      </c>
      <c r="FX60" s="368">
        <f>IFERROR(FY60/$G60,0)</f>
        <v>42753.58162047877</v>
      </c>
      <c r="FY60" s="368">
        <f>SUM(FU60,FW60)</f>
        <v>32578229.194804821</v>
      </c>
      <c r="FZ60" s="368">
        <f>IFERROR(GA60/$G60,0)</f>
        <v>0</v>
      </c>
      <c r="GA60" s="369">
        <f>SUMIF(LEVEL1!$B:$B,LEVEL_2!$B60,LEVEL1!HN:HN)</f>
        <v>0</v>
      </c>
      <c r="GB60" s="370"/>
      <c r="GC60" s="370"/>
      <c r="GD60" s="370"/>
      <c r="GE60" s="370"/>
      <c r="GF60" s="367">
        <f>IFERROR(GG60/$G60,0)</f>
        <v>0</v>
      </c>
      <c r="GG60" s="368">
        <f>SUMIF(LEVEL1!$B:$B,LEVEL_2!$B60,LEVEL1!HR:HR)</f>
        <v>0</v>
      </c>
      <c r="GH60" s="368">
        <f>IFERROR(GI60/$G60,0)</f>
        <v>0</v>
      </c>
      <c r="GI60" s="368">
        <f>SUMIF(LEVEL1!$B:$B,LEVEL_2!$B60,LEVEL1!HT:HT)</f>
        <v>0</v>
      </c>
      <c r="GJ60" s="368">
        <f>IFERROR(GK60/$G60,0)</f>
        <v>0</v>
      </c>
      <c r="GK60" s="368">
        <f>SUMIF(LEVEL1!$B:$B,LEVEL_2!$B60,LEVEL1!HV:HV)</f>
        <v>0</v>
      </c>
      <c r="GL60" s="368">
        <f>IFERROR(GM60/$G60,0)</f>
        <v>0</v>
      </c>
      <c r="GM60" s="368">
        <f>SUMIF(LEVEL1!$B:$B,LEVEL_2!$B60,LEVEL1!HX:HX)</f>
        <v>0</v>
      </c>
      <c r="GN60" s="368">
        <f>IFERROR(GO60/$G60,0)</f>
        <v>0</v>
      </c>
      <c r="GO60" s="368">
        <f>SUM(GG60,GI60,GK60,GM60)</f>
        <v>0</v>
      </c>
      <c r="GP60" s="368">
        <f>IFERROR(GQ60/$G60,0)</f>
        <v>0</v>
      </c>
      <c r="GQ60" s="368">
        <f>SUMIF(LEVEL1!$B:$B,LEVEL_2!$B60,LEVEL1!IB:IB)</f>
        <v>0</v>
      </c>
      <c r="GR60" s="368">
        <f>IFERROR(GS60/$G60,0)</f>
        <v>0</v>
      </c>
      <c r="GS60" s="368">
        <f>SUM(GO60,GQ60)</f>
        <v>0</v>
      </c>
      <c r="GT60" s="368">
        <f>IFERROR(GU60/$G60,0)</f>
        <v>0</v>
      </c>
      <c r="GU60" s="369">
        <f>SUMIF(LEVEL1!$B:$B,LEVEL_2!$B60,LEVEL1!IH:IH)</f>
        <v>0</v>
      </c>
      <c r="GV60" s="370"/>
      <c r="GW60" s="370"/>
      <c r="GX60" s="370"/>
      <c r="GY60" s="370"/>
      <c r="GZ60" s="367">
        <f>IFERROR(HA60/$G60,0)</f>
        <v>0</v>
      </c>
      <c r="HA60" s="368">
        <f>SUMIF(LEVEL1!$B:$B,LEVEL_2!$B60,LEVEL1!IL:IL)</f>
        <v>0</v>
      </c>
      <c r="HB60" s="368">
        <f>IFERROR(HC60/$G60,0)</f>
        <v>0</v>
      </c>
      <c r="HC60" s="368">
        <f>SUMIF(LEVEL1!$B:$B,LEVEL_2!$B60,LEVEL1!IN:IN)</f>
        <v>0</v>
      </c>
      <c r="HD60" s="368">
        <f>IFERROR(HE60/$G60,0)</f>
        <v>0</v>
      </c>
      <c r="HE60" s="368">
        <f>SUMIF(LEVEL1!$B:$B,LEVEL_2!$B60,LEVEL1!IP:IP)</f>
        <v>0</v>
      </c>
      <c r="HF60" s="368">
        <f>IFERROR(HG60/$G60,0)</f>
        <v>0</v>
      </c>
      <c r="HG60" s="368">
        <f>SUMIF(LEVEL1!$B:$B,LEVEL_2!$B60,LEVEL1!IR:IR)</f>
        <v>0</v>
      </c>
      <c r="HH60" s="368">
        <f>IFERROR(HI60/$G60,0)</f>
        <v>0</v>
      </c>
      <c r="HI60" s="368">
        <f>SUM(HA60,HC60,HE60,HG60)</f>
        <v>0</v>
      </c>
      <c r="HJ60" s="368">
        <f>IFERROR(HK60/$G60,0)</f>
        <v>0</v>
      </c>
      <c r="HK60" s="368">
        <f>SUMIF(LEVEL1!$B:$B,LEVEL_2!$B60,LEVEL1!IV:IV)</f>
        <v>0</v>
      </c>
      <c r="HL60" s="368">
        <f>IFERROR(HM60/$G60,0)</f>
        <v>0</v>
      </c>
      <c r="HM60" s="368">
        <f>SUM(HI60,HK60)</f>
        <v>0</v>
      </c>
      <c r="HN60" s="368">
        <f>IFERROR(HO60/$G60,0)</f>
        <v>0</v>
      </c>
      <c r="HO60" s="369">
        <f>SUMIF(LEVEL1!$B:$B,LEVEL_2!$B60,LEVEL1!JB:JB)</f>
        <v>0</v>
      </c>
      <c r="HP60" s="370"/>
      <c r="HQ60" s="370"/>
      <c r="HR60" s="370"/>
      <c r="HS60" s="370"/>
      <c r="HT60" s="367">
        <f>IFERROR(HU60/$G60,0)</f>
        <v>0</v>
      </c>
      <c r="HU60" s="368">
        <f>SUMIF(LEVEL1!$B:$B,LEVEL_2!$B60,LEVEL1!JF:JF)</f>
        <v>0</v>
      </c>
      <c r="HV60" s="368">
        <f>IFERROR(HW60/$G60,0)</f>
        <v>0</v>
      </c>
      <c r="HW60" s="368">
        <f>SUMIF(LEVEL1!$B:$B,LEVEL_2!$B60,LEVEL1!JH:JH)</f>
        <v>0</v>
      </c>
      <c r="HX60" s="368">
        <f>IFERROR(HY60/$G60,0)</f>
        <v>0</v>
      </c>
      <c r="HY60" s="368">
        <f>SUMIF(LEVEL1!$B:$B,LEVEL_2!$B60,LEVEL1!JJ:JJ)</f>
        <v>0</v>
      </c>
      <c r="HZ60" s="368">
        <f>IFERROR(IA60/$G60,0)</f>
        <v>0</v>
      </c>
      <c r="IA60" s="368">
        <f>SUMIF(LEVEL1!$B:$B,LEVEL_2!$B60,LEVEL1!JL:JL)</f>
        <v>0</v>
      </c>
      <c r="IB60" s="368">
        <f>IFERROR(IC60/$G60,0)</f>
        <v>0</v>
      </c>
      <c r="IC60" s="368">
        <f>SUM(HU60,HW60,HY60,IA60)</f>
        <v>0</v>
      </c>
      <c r="ID60" s="368">
        <f>IFERROR(IE60/$G60,0)</f>
        <v>0</v>
      </c>
      <c r="IE60" s="368">
        <f>SUMIF(LEVEL1!$B:$B,LEVEL_2!$B60,LEVEL1!JP:JP)</f>
        <v>0</v>
      </c>
      <c r="IF60" s="368">
        <f>IFERROR(IG60/$G60,0)</f>
        <v>0</v>
      </c>
      <c r="IG60" s="368">
        <f>SUM(IC60,IE60)</f>
        <v>0</v>
      </c>
      <c r="IH60" s="368">
        <f>IFERROR(II60/$G60,0)</f>
        <v>0</v>
      </c>
      <c r="II60" s="369">
        <f>SUMIF(LEVEL1!$B:$B,LEVEL_2!$B60,LEVEL1!JV:JV)</f>
        <v>0</v>
      </c>
      <c r="IJ60" s="370"/>
      <c r="IK60" s="370"/>
      <c r="IL60" s="370"/>
      <c r="IM60" s="370"/>
      <c r="IN60" s="367">
        <f>IFERROR(IO60/$G60,0)</f>
        <v>0</v>
      </c>
      <c r="IO60" s="368">
        <f>SUMIF(LEVEL1!$B:$B,LEVEL_2!$B60,LEVEL1!JZ:JZ)</f>
        <v>0</v>
      </c>
      <c r="IP60" s="368">
        <f>IFERROR(IQ60/$G60,0)</f>
        <v>0</v>
      </c>
      <c r="IQ60" s="368">
        <f>SUMIF(LEVEL1!$B:$B,LEVEL_2!$B60,LEVEL1!KB:KB)</f>
        <v>0</v>
      </c>
      <c r="IR60" s="368">
        <f>IFERROR(IS60/$G60,0)</f>
        <v>0</v>
      </c>
      <c r="IS60" s="368">
        <f>SUMIF(LEVEL1!$B:$B,LEVEL_2!$B60,LEVEL1!KD:KD)</f>
        <v>0</v>
      </c>
      <c r="IT60" s="368">
        <f>IFERROR(IU60/$G60,0)</f>
        <v>0</v>
      </c>
      <c r="IU60" s="368">
        <f>SUMIF(LEVEL1!$B:$B,LEVEL_2!$B60,LEVEL1!KF:KF)</f>
        <v>0</v>
      </c>
      <c r="IV60" s="368">
        <f>IFERROR(IW60/$G60,0)</f>
        <v>0</v>
      </c>
      <c r="IW60" s="368">
        <f>SUM(IO60,IQ60,IS60,IU60)</f>
        <v>0</v>
      </c>
      <c r="IX60" s="368">
        <f>IFERROR(IY60/$G60,0)</f>
        <v>0</v>
      </c>
      <c r="IY60" s="368">
        <f>SUMIF(LEVEL1!$B:$B,LEVEL_2!$B60,LEVEL1!KJ:KJ)</f>
        <v>0</v>
      </c>
      <c r="IZ60" s="368">
        <f>IFERROR(JA60/$G60,0)</f>
        <v>0</v>
      </c>
      <c r="JA60" s="368">
        <f>SUM(IW60,IY60)</f>
        <v>0</v>
      </c>
      <c r="JB60" s="368">
        <f>IFERROR(JC60/$G60,0)</f>
        <v>0</v>
      </c>
      <c r="JC60" s="369">
        <f>SUMIF(LEVEL1!$B:$B,LEVEL_2!$B60,LEVEL1!KP:KP)</f>
        <v>0</v>
      </c>
      <c r="JD60" s="370"/>
      <c r="JE60" s="370"/>
      <c r="JF60" s="370"/>
      <c r="JG60" s="370"/>
      <c r="JH60" s="367">
        <f>IFERROR(JI60/$G60,0)</f>
        <v>0</v>
      </c>
      <c r="JI60" s="368">
        <f>SUMIF(LEVEL1!$B:$B,LEVEL_2!$B60,LEVEL1!KT:KT)</f>
        <v>0</v>
      </c>
      <c r="JJ60" s="368">
        <f>IFERROR(JK60/$G60,0)</f>
        <v>0</v>
      </c>
      <c r="JK60" s="368">
        <f>SUMIF(LEVEL1!$B:$B,LEVEL_2!$B60,LEVEL1!KV:KV)</f>
        <v>0</v>
      </c>
      <c r="JL60" s="368">
        <f>IFERROR(JM60/$G60,0)</f>
        <v>0</v>
      </c>
      <c r="JM60" s="368">
        <f>SUMIF(LEVEL1!$B:$B,LEVEL_2!$B60,LEVEL1!KX:KX)</f>
        <v>0</v>
      </c>
      <c r="JN60" s="368">
        <f>IFERROR(JO60/$G60,0)</f>
        <v>0</v>
      </c>
      <c r="JO60" s="368">
        <f>SUMIF(LEVEL1!$B:$B,LEVEL_2!$B60,LEVEL1!KZ:KZ)</f>
        <v>0</v>
      </c>
      <c r="JP60" s="368">
        <f>IFERROR(JQ60/$G60,0)</f>
        <v>0</v>
      </c>
      <c r="JQ60" s="368">
        <f>SUM(JI60,JK60,JM60,JO60)</f>
        <v>0</v>
      </c>
      <c r="JR60" s="368">
        <f>IFERROR(JS60/$G60,0)</f>
        <v>0</v>
      </c>
      <c r="JS60" s="368">
        <f>SUMIF(LEVEL1!$B:$B,LEVEL_2!$B60,LEVEL1!LD:LD)</f>
        <v>0</v>
      </c>
      <c r="JT60" s="368">
        <f>IFERROR(JU60/$G60,0)</f>
        <v>0</v>
      </c>
      <c r="JU60" s="368">
        <f>SUM(JQ60,JS60)</f>
        <v>0</v>
      </c>
      <c r="JV60" s="368">
        <f>IFERROR(JW60/$G60,0)</f>
        <v>0</v>
      </c>
      <c r="JW60" s="369">
        <f>SUMIF(LEVEL1!$B:$B,LEVEL_2!$B60,LEVEL1!LJ:LJ)</f>
        <v>0</v>
      </c>
      <c r="JX60" s="370"/>
      <c r="JY60" s="370"/>
      <c r="JZ60" s="370"/>
      <c r="KA60" s="370"/>
      <c r="KB60" s="367">
        <f>IFERROR(KC60/$G60,0)</f>
        <v>0</v>
      </c>
      <c r="KC60" s="368">
        <f>SUMIF(LEVEL1!$B:$B,LEVEL_2!$B60,LEVEL1!LN:LN)</f>
        <v>0</v>
      </c>
      <c r="KD60" s="368">
        <f>IFERROR(KE60/$G60,0)</f>
        <v>0</v>
      </c>
      <c r="KE60" s="368">
        <f>SUMIF(LEVEL1!$B:$B,LEVEL_2!$B60,LEVEL1!LP:LP)</f>
        <v>0</v>
      </c>
      <c r="KF60" s="368">
        <f>IFERROR(KG60/$G60,0)</f>
        <v>0</v>
      </c>
      <c r="KG60" s="368">
        <f>SUMIF(LEVEL1!$B:$B,LEVEL_2!$B60,LEVEL1!LR:LR)</f>
        <v>0</v>
      </c>
      <c r="KH60" s="368">
        <f>IFERROR(KI60/$G60,0)</f>
        <v>0</v>
      </c>
      <c r="KI60" s="368">
        <f>SUMIF(LEVEL1!$B:$B,LEVEL_2!$B60,LEVEL1!LT:LT)</f>
        <v>0</v>
      </c>
      <c r="KJ60" s="368">
        <f>IFERROR(KK60/$G60,0)</f>
        <v>0</v>
      </c>
      <c r="KK60" s="368">
        <f>SUM(KC60,KE60,KG60,KI60)</f>
        <v>0</v>
      </c>
      <c r="KL60" s="368">
        <f>IFERROR(KM60/$G60,0)</f>
        <v>0</v>
      </c>
      <c r="KM60" s="368">
        <f>SUMIF(LEVEL1!$B:$B,LEVEL_2!$B60,LEVEL1!LX:LX)</f>
        <v>0</v>
      </c>
      <c r="KN60" s="368">
        <f>IFERROR(KO60/$G60,0)</f>
        <v>0</v>
      </c>
      <c r="KO60" s="368">
        <f>SUM(KK60,KM60)</f>
        <v>0</v>
      </c>
      <c r="KP60" s="368">
        <f>IFERROR(KQ60/$G60,0)</f>
        <v>0</v>
      </c>
      <c r="KQ60" s="369">
        <f>SUMIF(LEVEL1!$B:$B,LEVEL_2!$B60,LEVEL1!MD:MD)</f>
        <v>0</v>
      </c>
      <c r="KR60" s="370"/>
      <c r="KS60" s="370"/>
      <c r="KT60" s="370"/>
      <c r="KU60" s="370"/>
      <c r="KV60" s="367">
        <f>IFERROR(KW60/$G60,0)</f>
        <v>0</v>
      </c>
      <c r="KW60" s="368">
        <f>SUMIF(LEVEL1!$B:$B,LEVEL_2!$B60,LEVEL1!MH:MH)</f>
        <v>0</v>
      </c>
      <c r="KX60" s="368">
        <f>IFERROR(KY60/$G60,0)</f>
        <v>0</v>
      </c>
      <c r="KY60" s="368">
        <f>SUMIF(LEVEL1!$B:$B,LEVEL_2!$B60,LEVEL1!MJ:MJ)</f>
        <v>0</v>
      </c>
      <c r="KZ60" s="368">
        <f>IFERROR(LA60/$G60,0)</f>
        <v>0</v>
      </c>
      <c r="LA60" s="368">
        <f>SUMIF(LEVEL1!$B:$B,LEVEL_2!$B60,LEVEL1!ML:ML)</f>
        <v>0</v>
      </c>
      <c r="LB60" s="368">
        <f>IFERROR(LC60/$G60,0)</f>
        <v>0</v>
      </c>
      <c r="LC60" s="368">
        <f>SUMIF(LEVEL1!$B:$B,LEVEL_2!$B60,LEVEL1!MN:MN)</f>
        <v>0</v>
      </c>
      <c r="LD60" s="368">
        <f>IFERROR(LE60/$G60,0)</f>
        <v>0</v>
      </c>
      <c r="LE60" s="368">
        <f>SUM(KW60,KY60,LA60,LC60)</f>
        <v>0</v>
      </c>
      <c r="LF60" s="368">
        <f>IFERROR(LG60/$G60,0)</f>
        <v>0</v>
      </c>
      <c r="LG60" s="368">
        <f>SUMIF(LEVEL1!$B:$B,LEVEL_2!$B60,LEVEL1!MR:MR)</f>
        <v>0</v>
      </c>
      <c r="LH60" s="368">
        <f>IFERROR(LI60/$G60,0)</f>
        <v>0</v>
      </c>
      <c r="LI60" s="368">
        <f>SUM(LE60,LG60)</f>
        <v>0</v>
      </c>
      <c r="LJ60" s="368">
        <f>IFERROR(LK60/$G60,0)</f>
        <v>0</v>
      </c>
      <c r="LK60" s="369">
        <f>SUMIF(LEVEL1!$B:$B,LEVEL_2!$B60,LEVEL1!MX:MX)</f>
        <v>0</v>
      </c>
      <c r="LL60" s="370"/>
      <c r="LM60" s="370"/>
      <c r="LN60" s="370"/>
      <c r="LO60" s="370"/>
      <c r="LP60" s="367">
        <f>IFERROR(LQ60/$G60,0)</f>
        <v>0</v>
      </c>
      <c r="LQ60" s="368">
        <f>SUMIF(LEVEL1!$B:$B,LEVEL_2!$B60,LEVEL1!NB:NB)</f>
        <v>0</v>
      </c>
      <c r="LR60" s="368">
        <f>IFERROR(LS60/$G60,0)</f>
        <v>0</v>
      </c>
      <c r="LS60" s="368">
        <f>SUMIF(LEVEL1!$B:$B,LEVEL_2!$B60,LEVEL1!ND:ND)</f>
        <v>0</v>
      </c>
      <c r="LT60" s="368">
        <f>IFERROR(LU60/$G60,0)</f>
        <v>0</v>
      </c>
      <c r="LU60" s="368">
        <f>SUMIF(LEVEL1!$B:$B,LEVEL_2!$B60,LEVEL1!NF:NF)</f>
        <v>0</v>
      </c>
      <c r="LV60" s="368">
        <f>IFERROR(LW60/$G60,0)</f>
        <v>0</v>
      </c>
      <c r="LW60" s="368">
        <f>SUMIF(LEVEL1!$B:$B,LEVEL_2!$B60,LEVEL1!NH:NH)</f>
        <v>0</v>
      </c>
      <c r="LX60" s="368">
        <f>IFERROR(LY60/$G60,0)</f>
        <v>0</v>
      </c>
      <c r="LY60" s="368">
        <f>SUM(LQ60,LS60,LU60,LW60)</f>
        <v>0</v>
      </c>
      <c r="LZ60" s="368">
        <f>IFERROR(MA60/$G60,0)</f>
        <v>0</v>
      </c>
      <c r="MA60" s="368">
        <f>SUMIF(LEVEL1!$B:$B,LEVEL_2!$B60,LEVEL1!NL:NL)</f>
        <v>0</v>
      </c>
      <c r="MB60" s="368">
        <f>IFERROR(MC60/$G60,0)</f>
        <v>0</v>
      </c>
      <c r="MC60" s="368">
        <f>SUM(LY60,MA60)</f>
        <v>0</v>
      </c>
      <c r="MD60" s="368">
        <f>IFERROR(ME60/$G60,0)</f>
        <v>0</v>
      </c>
      <c r="ME60" s="369">
        <f>SUMIF(LEVEL1!$B:$B,LEVEL_2!$B60,LEVEL1!NR:NR)</f>
        <v>0</v>
      </c>
      <c r="MF60" s="370"/>
      <c r="MG60" s="370"/>
      <c r="MH60" s="370"/>
      <c r="MI60" s="370"/>
      <c r="MJ60" s="367">
        <f>IFERROR(MK60/$G60,0)</f>
        <v>0</v>
      </c>
      <c r="MK60" s="368">
        <f>SUMIF(LEVEL1!$B:$B,LEVEL_2!$B60,LEVEL1!NV:NV)</f>
        <v>0</v>
      </c>
      <c r="ML60" s="368">
        <f>IFERROR(MM60/$G60,0)</f>
        <v>0</v>
      </c>
      <c r="MM60" s="368">
        <f>SUMIF(LEVEL1!$B:$B,LEVEL_2!$B60,LEVEL1!NX:NX)</f>
        <v>0</v>
      </c>
      <c r="MN60" s="368">
        <f>IFERROR(MO60/$G60,0)</f>
        <v>0</v>
      </c>
      <c r="MO60" s="368">
        <f>SUMIF(LEVEL1!$B:$B,LEVEL_2!$B60,LEVEL1!NZ:NZ)</f>
        <v>0</v>
      </c>
      <c r="MP60" s="368">
        <f>IFERROR(MQ60/$G60,0)</f>
        <v>0</v>
      </c>
      <c r="MQ60" s="368">
        <f>SUMIF(LEVEL1!$B:$B,LEVEL_2!$B60,LEVEL1!OB:OB)</f>
        <v>0</v>
      </c>
      <c r="MR60" s="368">
        <f>IFERROR(MS60/$G60,0)</f>
        <v>0</v>
      </c>
      <c r="MS60" s="368">
        <f>SUM(MK60,MM60,MO60,MQ60)</f>
        <v>0</v>
      </c>
      <c r="MT60" s="368">
        <f>IFERROR(MU60/$G60,0)</f>
        <v>0</v>
      </c>
      <c r="MU60" s="368">
        <f>SUMIF(LEVEL1!$B:$B,LEVEL_2!$B60,LEVEL1!OF:OF)</f>
        <v>0</v>
      </c>
      <c r="MV60" s="368">
        <f>IFERROR(MW60/$G60,0)</f>
        <v>0</v>
      </c>
      <c r="MW60" s="368">
        <f>SUM(MS60,MU60)</f>
        <v>0</v>
      </c>
      <c r="MX60" s="368">
        <f>IFERROR(MY60/$G60,0)</f>
        <v>0</v>
      </c>
      <c r="MY60" s="369">
        <f>SUMIF(LEVEL1!$B:$B,LEVEL_2!$B60,LEVEL1!OL:OL)</f>
        <v>0</v>
      </c>
      <c r="MZ60" s="370"/>
      <c r="NA60" s="370"/>
      <c r="NB60" s="370"/>
      <c r="NC60" s="370"/>
      <c r="ND60" s="367">
        <f>IFERROR(NE60/$G60,0)</f>
        <v>0</v>
      </c>
      <c r="NE60" s="368">
        <f>SUMIF(LEVEL1!$B:$B,LEVEL_2!$B60,LEVEL1!OP:OP)</f>
        <v>0</v>
      </c>
      <c r="NF60" s="368">
        <f>IFERROR(NG60/$G60,0)</f>
        <v>0</v>
      </c>
      <c r="NG60" s="368">
        <f>SUMIF(LEVEL1!$B:$B,LEVEL_2!$B60,LEVEL1!OR:OR)</f>
        <v>0</v>
      </c>
      <c r="NH60" s="368">
        <f>IFERROR(NI60/$G60,0)</f>
        <v>0</v>
      </c>
      <c r="NI60" s="368">
        <f>SUMIF(LEVEL1!$B:$B,LEVEL_2!$B60,LEVEL1!OT:OT)</f>
        <v>0</v>
      </c>
      <c r="NJ60" s="368">
        <f>IFERROR(NK60/$G60,0)</f>
        <v>0</v>
      </c>
      <c r="NK60" s="368">
        <f>SUMIF(LEVEL1!$B:$B,LEVEL_2!$B60,LEVEL1!OV:OV)</f>
        <v>0</v>
      </c>
      <c r="NL60" s="368">
        <f>IFERROR(NM60/$G60,0)</f>
        <v>0</v>
      </c>
      <c r="NM60" s="368">
        <f>SUM(NE60,NG60,NI60,NK60)</f>
        <v>0</v>
      </c>
      <c r="NN60" s="368">
        <f>IFERROR(NO60/$G60,0)</f>
        <v>0</v>
      </c>
      <c r="NO60" s="368">
        <f>SUMIF(LEVEL1!$B:$B,LEVEL_2!$B60,LEVEL1!OZ:OZ)</f>
        <v>0</v>
      </c>
      <c r="NP60" s="368">
        <f>IFERROR(NQ60/$G60,0)</f>
        <v>0</v>
      </c>
      <c r="NQ60" s="368">
        <f>SUM(NM60,NO60)</f>
        <v>0</v>
      </c>
      <c r="NR60" s="368">
        <f>IFERROR(NS60/$G60,0)</f>
        <v>0</v>
      </c>
      <c r="NS60" s="369">
        <f>SUMIF(LEVEL1!$B:$B,LEVEL_2!$B60,LEVEL1!PF:PF)</f>
        <v>0</v>
      </c>
      <c r="NT60" s="370"/>
      <c r="NU60" s="370"/>
      <c r="NV60" s="370"/>
      <c r="NW60" s="370"/>
      <c r="NX60" s="367">
        <f>IFERROR(NY60/$G60,0)</f>
        <v>0</v>
      </c>
      <c r="NY60" s="368">
        <f>SUMIF(LEVEL1!$B:$B,LEVEL_2!$B60,LEVEL1!PJ:PJ)</f>
        <v>0</v>
      </c>
      <c r="NZ60" s="368">
        <f>IFERROR(OA60/$G60,0)</f>
        <v>0</v>
      </c>
      <c r="OA60" s="368">
        <f>SUMIF(LEVEL1!$B:$B,LEVEL_2!$B60,LEVEL1!PL:PL)</f>
        <v>0</v>
      </c>
      <c r="OB60" s="368">
        <f>IFERROR(OC60/$G60,0)</f>
        <v>0</v>
      </c>
      <c r="OC60" s="368">
        <f>SUMIF(LEVEL1!$B:$B,LEVEL_2!$B60,LEVEL1!PN:PN)</f>
        <v>0</v>
      </c>
      <c r="OD60" s="368">
        <f>IFERROR(OE60/$G60,0)</f>
        <v>0</v>
      </c>
      <c r="OE60" s="368">
        <f>SUMIF(LEVEL1!$B:$B,LEVEL_2!$B60,LEVEL1!PP:PP)</f>
        <v>0</v>
      </c>
      <c r="OF60" s="368">
        <f>IFERROR(OG60/$G60,0)</f>
        <v>0</v>
      </c>
      <c r="OG60" s="368">
        <f>SUM(NY60,OA60,OC60,OE60)</f>
        <v>0</v>
      </c>
      <c r="OH60" s="368">
        <f>IFERROR(OI60/$G60,0)</f>
        <v>0</v>
      </c>
      <c r="OI60" s="368">
        <f>SUMIF(LEVEL1!$B:$B,LEVEL_2!$B60,LEVEL1!PT:PT)</f>
        <v>0</v>
      </c>
      <c r="OJ60" s="368">
        <f>IFERROR(OK60/$G60,0)</f>
        <v>0</v>
      </c>
      <c r="OK60" s="368">
        <f>SUM(OG60,OI60)</f>
        <v>0</v>
      </c>
      <c r="OL60" s="368">
        <f>IFERROR(OM60/$G60,0)</f>
        <v>0</v>
      </c>
      <c r="OM60" s="369">
        <f>SUMIF(LEVEL1!$B:$B,LEVEL_2!$B60,LEVEL1!PZ:PZ)</f>
        <v>0</v>
      </c>
      <c r="ON60" s="370"/>
      <c r="OO60" s="370"/>
      <c r="OP60" s="370"/>
      <c r="OQ60" s="370"/>
      <c r="OR60" s="367">
        <f>IFERROR(OS60/$G60,0)</f>
        <v>0</v>
      </c>
      <c r="OS60" s="368">
        <f>SUMIF(LEVEL1!$B:$B,LEVEL_2!$B60,LEVEL1!QD:QD)</f>
        <v>0</v>
      </c>
      <c r="OT60" s="368">
        <f>IFERROR(OU60/$G60,0)</f>
        <v>0</v>
      </c>
      <c r="OU60" s="368">
        <f>SUMIF(LEVEL1!$B:$B,LEVEL_2!$B60,LEVEL1!QF:QF)</f>
        <v>0</v>
      </c>
      <c r="OV60" s="368">
        <f>IFERROR(OW60/$G60,0)</f>
        <v>0</v>
      </c>
      <c r="OW60" s="368">
        <f>SUMIF(LEVEL1!$B:$B,LEVEL_2!$B60,LEVEL1!QH:QH)</f>
        <v>0</v>
      </c>
      <c r="OX60" s="368">
        <f>IFERROR(OY60/$G60,0)</f>
        <v>0</v>
      </c>
      <c r="OY60" s="368">
        <f>SUMIF(LEVEL1!$B:$B,LEVEL_2!$B60,LEVEL1!QJ:QJ)</f>
        <v>0</v>
      </c>
      <c r="OZ60" s="368">
        <f>IFERROR(PA60/$G60,0)</f>
        <v>0</v>
      </c>
      <c r="PA60" s="368">
        <f>SUM(OS60,OU60,OW60,OY60)</f>
        <v>0</v>
      </c>
      <c r="PB60" s="368">
        <f>IFERROR(PC60/$G60,0)</f>
        <v>0</v>
      </c>
      <c r="PC60" s="368">
        <f>SUMIF(LEVEL1!$B:$B,LEVEL_2!$B60,LEVEL1!QN:QN)</f>
        <v>0</v>
      </c>
      <c r="PD60" s="368">
        <f>IFERROR(PE60/$G60,0)</f>
        <v>0</v>
      </c>
      <c r="PE60" s="368">
        <f>SUM(PA60,PC60)</f>
        <v>0</v>
      </c>
      <c r="PF60" s="368">
        <f>IFERROR(PG60/$G60,0)</f>
        <v>0</v>
      </c>
      <c r="PG60" s="369">
        <f>SUMIF(LEVEL1!$B:$B,LEVEL_2!$B60,LEVEL1!QT:QT)</f>
        <v>0</v>
      </c>
    </row>
    <row r="61" spans="2:423" s="282" customFormat="1" ht="24.75" hidden="1" customHeight="1" outlineLevel="1">
      <c r="B61" s="361" t="s">
        <v>121</v>
      </c>
      <c r="C61" s="362" t="s">
        <v>122</v>
      </c>
      <c r="D61" s="363"/>
      <c r="E61" s="364"/>
      <c r="F61" s="365" t="s">
        <v>103</v>
      </c>
      <c r="G61" s="366">
        <f>SUMIF(LEVEL1!$A:$A,LEVEL_2!$B61,LEVEL1!$I:$I)</f>
        <v>0</v>
      </c>
      <c r="H61" s="367">
        <f>IFERROR(I61/$G61,0)</f>
        <v>0</v>
      </c>
      <c r="I61" s="368">
        <f>SUMIF(LEVEL1!$B:$B,LEVEL_2!$B61,LEVEL1!AI:AI)</f>
        <v>0</v>
      </c>
      <c r="J61" s="368">
        <f>IFERROR(K61/$G61,0)</f>
        <v>0</v>
      </c>
      <c r="K61" s="368">
        <f>SUMIF(LEVEL1!$B:$B,LEVEL_2!$B61,LEVEL1!AK:AK)</f>
        <v>0</v>
      </c>
      <c r="L61" s="368">
        <f>IFERROR(M61/$G61,0)</f>
        <v>0</v>
      </c>
      <c r="M61" s="368">
        <f>SUMIF(LEVEL1!$B:$B,LEVEL_2!$B61,LEVEL1!AM:AM)</f>
        <v>0</v>
      </c>
      <c r="N61" s="368">
        <f>IFERROR(O61/$G61,0)</f>
        <v>0</v>
      </c>
      <c r="O61" s="368">
        <f>SUMIF(LEVEL1!$B:$B,LEVEL_2!$B61,LEVEL1!AO:AO)</f>
        <v>0</v>
      </c>
      <c r="P61" s="368">
        <f>IFERROR(Q61/$G61,0)</f>
        <v>0</v>
      </c>
      <c r="Q61" s="368">
        <f>SUM(I61,K61,M61,O61)</f>
        <v>0</v>
      </c>
      <c r="R61" s="368">
        <f>IFERROR(S61/$G61,0)</f>
        <v>0</v>
      </c>
      <c r="S61" s="368">
        <f>SUMIF(LEVEL1!$B:$B,LEVEL_2!$B61,LEVEL1!AS:AS)</f>
        <v>0</v>
      </c>
      <c r="T61" s="368">
        <f>IFERROR(U61/$G61,0)</f>
        <v>0</v>
      </c>
      <c r="U61" s="368">
        <f>SUM(Q61,S61)</f>
        <v>0</v>
      </c>
      <c r="V61" s="368">
        <f>IFERROR(W61/$G61,0)</f>
        <v>0</v>
      </c>
      <c r="W61" s="369">
        <f>SUMIF(LEVEL1!$B:$B,LEVEL_2!$B61,LEVEL1!BD:BD)</f>
        <v>0</v>
      </c>
      <c r="X61" s="370"/>
      <c r="Y61" s="370"/>
      <c r="Z61" s="370"/>
      <c r="AA61" s="370"/>
      <c r="AB61" s="367">
        <f>IFERROR(AC61/$G61,0)</f>
        <v>0</v>
      </c>
      <c r="AC61" s="368">
        <f>SUMIF(LEVEL1!$B:$B,LEVEL_2!$B61,LEVEL1!BH:BH)</f>
        <v>0</v>
      </c>
      <c r="AD61" s="368">
        <f>IFERROR(AE61/$G61,0)</f>
        <v>0</v>
      </c>
      <c r="AE61" s="368">
        <f>SUMIF(LEVEL1!$B:$B,LEVEL_2!$B61,LEVEL1!BJ:BJ)</f>
        <v>0</v>
      </c>
      <c r="AF61" s="368">
        <f>IFERROR(AG61/$G61,0)</f>
        <v>0</v>
      </c>
      <c r="AG61" s="368">
        <f>SUMIF(LEVEL1!$B:$B,LEVEL_2!$B61,LEVEL1!BL:BL)</f>
        <v>0</v>
      </c>
      <c r="AH61" s="368">
        <f>IFERROR(AI61/$G61,0)</f>
        <v>0</v>
      </c>
      <c r="AI61" s="368">
        <f>SUMIF(LEVEL1!$B:$B,LEVEL_2!$B61,LEVEL1!BN:BN)</f>
        <v>0</v>
      </c>
      <c r="AJ61" s="368">
        <f>IFERROR(AK61/$G61,0)</f>
        <v>0</v>
      </c>
      <c r="AK61" s="368">
        <f>SUM(AC61,AE61,AG61,AI61)</f>
        <v>0</v>
      </c>
      <c r="AL61" s="368">
        <f>IFERROR(AM61/$G61,0)</f>
        <v>0</v>
      </c>
      <c r="AM61" s="368">
        <f>SUMIF(LEVEL1!$B:$B,LEVEL_2!$B61,LEVEL1!BR:BR)</f>
        <v>0</v>
      </c>
      <c r="AN61" s="368">
        <f>IFERROR(AO61/$G61,0)</f>
        <v>0</v>
      </c>
      <c r="AO61" s="368">
        <f>SUM(AK61,AM61)</f>
        <v>0</v>
      </c>
      <c r="AP61" s="368">
        <f>IFERROR(AQ61/$G61,0)</f>
        <v>0</v>
      </c>
      <c r="AQ61" s="369">
        <f>SUMIF(LEVEL1!$B:$B,LEVEL_2!$B61,LEVEL1!BX:BX)</f>
        <v>0</v>
      </c>
      <c r="AR61" s="370"/>
      <c r="AS61" s="370"/>
      <c r="AT61" s="370"/>
      <c r="AU61" s="370"/>
      <c r="AV61" s="367">
        <f>IFERROR(AW61/$G61,0)</f>
        <v>0</v>
      </c>
      <c r="AW61" s="368">
        <f>SUMIF(LEVEL1!$B:$B,LEVEL_2!$B61,LEVEL1!CB:CB)</f>
        <v>0</v>
      </c>
      <c r="AX61" s="368">
        <f>IFERROR(AY61/$G61,0)</f>
        <v>0</v>
      </c>
      <c r="AY61" s="368">
        <f>SUMIF(LEVEL1!$B:$B,LEVEL_2!$B61,LEVEL1!CD:CD)</f>
        <v>0</v>
      </c>
      <c r="AZ61" s="368">
        <f>IFERROR(BA61/$G61,0)</f>
        <v>0</v>
      </c>
      <c r="BA61" s="368">
        <f>SUMIF(LEVEL1!$B:$B,LEVEL_2!$B61,LEVEL1!CF:CF)</f>
        <v>0</v>
      </c>
      <c r="BB61" s="368">
        <f>IFERROR(BC61/$G61,0)</f>
        <v>0</v>
      </c>
      <c r="BC61" s="368">
        <f>SUMIF(LEVEL1!$B:$B,LEVEL_2!$B61,LEVEL1!CH:CH)</f>
        <v>0</v>
      </c>
      <c r="BD61" s="368">
        <f>IFERROR(BE61/$G61,0)</f>
        <v>0</v>
      </c>
      <c r="BE61" s="368">
        <f>SUM(AW61,AY61,BA61,BC61)</f>
        <v>0</v>
      </c>
      <c r="BF61" s="368">
        <f>IFERROR(BG61/$G61,0)</f>
        <v>0</v>
      </c>
      <c r="BG61" s="368">
        <f>SUMIF(LEVEL1!$B:$B,LEVEL_2!$B61,LEVEL1!CL:CL)</f>
        <v>0</v>
      </c>
      <c r="BH61" s="368">
        <f>IFERROR(BI61/$G61,0)</f>
        <v>0</v>
      </c>
      <c r="BI61" s="368">
        <f>SUM(BE61,BG61)</f>
        <v>0</v>
      </c>
      <c r="BJ61" s="368">
        <f>IFERROR(BK61/$G61,0)</f>
        <v>0</v>
      </c>
      <c r="BK61" s="369">
        <f>SUMIF(LEVEL1!$B:$B,LEVEL_2!$B61,LEVEL1!CX:CX)</f>
        <v>0</v>
      </c>
      <c r="BL61" s="370"/>
      <c r="BM61" s="370"/>
      <c r="BN61" s="370"/>
      <c r="BO61" s="370"/>
      <c r="BP61" s="367">
        <f>IFERROR(BQ61/$G61,0)</f>
        <v>0</v>
      </c>
      <c r="BQ61" s="368">
        <f>SUMIF(LEVEL1!$B:$B,LEVEL_2!$B61,LEVEL1!DB:DB)</f>
        <v>0</v>
      </c>
      <c r="BR61" s="368">
        <f>IFERROR(BS61/$G61,0)</f>
        <v>0</v>
      </c>
      <c r="BS61" s="368">
        <f>SUMIF(LEVEL1!$B:$B,LEVEL_2!$B61,LEVEL1!DD:DD)</f>
        <v>0</v>
      </c>
      <c r="BT61" s="368">
        <f>IFERROR(BU61/$G61,0)</f>
        <v>0</v>
      </c>
      <c r="BU61" s="368">
        <f>SUMIF(LEVEL1!$B:$B,LEVEL_2!$B61,LEVEL1!DF:DF)</f>
        <v>0</v>
      </c>
      <c r="BV61" s="368">
        <f>IFERROR(BW61/$G61,0)</f>
        <v>0</v>
      </c>
      <c r="BW61" s="368">
        <f>SUMIF(LEVEL1!$B:$B,LEVEL_2!$B61,LEVEL1!DH:DH)</f>
        <v>0</v>
      </c>
      <c r="BX61" s="368">
        <f>IFERROR(BY61/$G61,0)</f>
        <v>0</v>
      </c>
      <c r="BY61" s="368">
        <f>SUM(BQ61,BS61,BU61,BW61)</f>
        <v>0</v>
      </c>
      <c r="BZ61" s="368">
        <f>IFERROR(CA61/$G61,0)</f>
        <v>0</v>
      </c>
      <c r="CA61" s="368">
        <f>SUMIF(LEVEL1!$B:$B,LEVEL_2!$B61,LEVEL1!DL:DL)</f>
        <v>0</v>
      </c>
      <c r="CB61" s="368">
        <f>IFERROR(CC61/$G61,0)</f>
        <v>0</v>
      </c>
      <c r="CC61" s="368">
        <f>SUM(BY61,CA61)</f>
        <v>0</v>
      </c>
      <c r="CD61" s="368">
        <f>IFERROR(CE61/$G61,0)</f>
        <v>0</v>
      </c>
      <c r="CE61" s="369">
        <f>SUMIF(LEVEL1!$B:$B,LEVEL_2!$B61,LEVEL1!DR:DR)</f>
        <v>0</v>
      </c>
      <c r="CF61" s="370"/>
      <c r="CG61" s="370"/>
      <c r="CH61" s="370"/>
      <c r="CI61" s="370"/>
      <c r="CJ61" s="367">
        <f>IFERROR(CK61/$G61,0)</f>
        <v>0</v>
      </c>
      <c r="CK61" s="368">
        <f>SUMIF(LEVEL1!$B:$B,LEVEL_2!$B61,LEVEL1!DV:DV)</f>
        <v>0</v>
      </c>
      <c r="CL61" s="368">
        <f>IFERROR(CM61/$G61,0)</f>
        <v>0</v>
      </c>
      <c r="CM61" s="368">
        <f>SUMIF(LEVEL1!$B:$B,LEVEL_2!$B61,LEVEL1!DX:DX)</f>
        <v>0</v>
      </c>
      <c r="CN61" s="368">
        <f>IFERROR(CO61/$G61,0)</f>
        <v>0</v>
      </c>
      <c r="CO61" s="368">
        <f>SUMIF(LEVEL1!$B:$B,LEVEL_2!$B61,LEVEL1!DZ:DZ)</f>
        <v>0</v>
      </c>
      <c r="CP61" s="368">
        <f>IFERROR(CQ61/$G61,0)</f>
        <v>0</v>
      </c>
      <c r="CQ61" s="368">
        <f>SUMIF(LEVEL1!$B:$B,LEVEL_2!$B61,LEVEL1!EB:EB)</f>
        <v>0</v>
      </c>
      <c r="CR61" s="368">
        <f>IFERROR(CS61/$G61,0)</f>
        <v>0</v>
      </c>
      <c r="CS61" s="368">
        <f>SUM(CK61,CM61,CO61,CQ61)</f>
        <v>0</v>
      </c>
      <c r="CT61" s="368">
        <f>IFERROR(CU61/$G61,0)</f>
        <v>0</v>
      </c>
      <c r="CU61" s="368">
        <f>SUMIF(LEVEL1!$B:$B,LEVEL_2!$B61,LEVEL1!EF:EF)</f>
        <v>0</v>
      </c>
      <c r="CV61" s="368">
        <f>IFERROR(CW61/$G61,0)</f>
        <v>0</v>
      </c>
      <c r="CW61" s="368">
        <f>SUM(CS61,CU61)</f>
        <v>0</v>
      </c>
      <c r="CX61" s="368">
        <f>IFERROR(CY61/$G61,0)</f>
        <v>0</v>
      </c>
      <c r="CY61" s="369">
        <f>SUMIF(LEVEL1!$B:$B,LEVEL_2!$B61,LEVEL1!EL:EL)</f>
        <v>0</v>
      </c>
      <c r="CZ61" s="370"/>
      <c r="DA61" s="370"/>
      <c r="DB61" s="370"/>
      <c r="DC61" s="370"/>
      <c r="DD61" s="367">
        <f>IFERROR(DE61/$G61,0)</f>
        <v>0</v>
      </c>
      <c r="DE61" s="368">
        <f>SUMIF(LEVEL1!$B:$B,LEVEL_2!$B61,LEVEL1!EP:EP)</f>
        <v>0</v>
      </c>
      <c r="DF61" s="368">
        <f>IFERROR(DG61/$G61,0)</f>
        <v>0</v>
      </c>
      <c r="DG61" s="368">
        <f>SUMIF(LEVEL1!$B:$B,LEVEL_2!$B61,LEVEL1!ER:ER)</f>
        <v>0</v>
      </c>
      <c r="DH61" s="368">
        <f>IFERROR(DI61/$G61,0)</f>
        <v>0</v>
      </c>
      <c r="DI61" s="368">
        <f>SUMIF(LEVEL1!$B:$B,LEVEL_2!$B61,LEVEL1!ET:ET)</f>
        <v>0</v>
      </c>
      <c r="DJ61" s="368">
        <f>IFERROR(DK61/$G61,0)</f>
        <v>0</v>
      </c>
      <c r="DK61" s="368">
        <f>SUMIF(LEVEL1!$B:$B,LEVEL_2!$B61,LEVEL1!EV:EV)</f>
        <v>0</v>
      </c>
      <c r="DL61" s="368">
        <f>IFERROR(DM61/$G61,0)</f>
        <v>0</v>
      </c>
      <c r="DM61" s="368">
        <f>SUM(DE61,DG61,DI61,DK61)</f>
        <v>0</v>
      </c>
      <c r="DN61" s="368">
        <f>IFERROR(DO61/$G61,0)</f>
        <v>0</v>
      </c>
      <c r="DO61" s="368">
        <f>SUMIF(LEVEL1!$B:$B,LEVEL_2!$B61,LEVEL1!EZ:EZ)</f>
        <v>0</v>
      </c>
      <c r="DP61" s="368">
        <f>IFERROR(DQ61/$G61,0)</f>
        <v>0</v>
      </c>
      <c r="DQ61" s="368">
        <f>SUM(DM61,DO61)</f>
        <v>0</v>
      </c>
      <c r="DR61" s="368">
        <f>IFERROR(DS61/$G61,0)</f>
        <v>0</v>
      </c>
      <c r="DS61" s="369">
        <f>SUMIF(LEVEL1!$B:$B,LEVEL_2!$B61,LEVEL1!FF:FF)</f>
        <v>0</v>
      </c>
      <c r="DT61" s="370"/>
      <c r="DU61" s="370"/>
      <c r="DV61" s="370"/>
      <c r="DW61" s="370"/>
      <c r="DX61" s="367">
        <f>IFERROR(DY61/$G61,0)</f>
        <v>0</v>
      </c>
      <c r="DY61" s="368">
        <f>SUMIF(LEVEL1!$B:$B,LEVEL_2!$B61,LEVEL1!FJ:FJ)</f>
        <v>0</v>
      </c>
      <c r="DZ61" s="368">
        <f>IFERROR(EA61/$G61,0)</f>
        <v>0</v>
      </c>
      <c r="EA61" s="368">
        <f>SUMIF(LEVEL1!$B:$B,LEVEL_2!$B61,LEVEL1!FL:FL)</f>
        <v>0</v>
      </c>
      <c r="EB61" s="368">
        <f>IFERROR(EC61/$G61,0)</f>
        <v>0</v>
      </c>
      <c r="EC61" s="368">
        <f>SUMIF(LEVEL1!$B:$B,LEVEL_2!$B61,LEVEL1!FN:FN)</f>
        <v>0</v>
      </c>
      <c r="ED61" s="368">
        <f>IFERROR(EE61/$G61,0)</f>
        <v>0</v>
      </c>
      <c r="EE61" s="368">
        <f>SUMIF(LEVEL1!$B:$B,LEVEL_2!$B61,LEVEL1!FP:FP)</f>
        <v>0</v>
      </c>
      <c r="EF61" s="368">
        <f>IFERROR(EG61/$G61,0)</f>
        <v>0</v>
      </c>
      <c r="EG61" s="368">
        <f>SUM(DY61,EA61,EC61,EE61)</f>
        <v>0</v>
      </c>
      <c r="EH61" s="368">
        <f>IFERROR(EI61/$G61,0)</f>
        <v>0</v>
      </c>
      <c r="EI61" s="368">
        <f>SUMIF(LEVEL1!$B:$B,LEVEL_2!$B61,LEVEL1!FT:FT)</f>
        <v>0</v>
      </c>
      <c r="EJ61" s="368">
        <f>IFERROR(EK61/$G61,0)</f>
        <v>0</v>
      </c>
      <c r="EK61" s="368">
        <f>SUM(EG61,EI61)</f>
        <v>0</v>
      </c>
      <c r="EL61" s="368">
        <f>IFERROR(EM61/$G61,0)</f>
        <v>0</v>
      </c>
      <c r="EM61" s="369">
        <f>SUMIF(LEVEL1!$B:$B,LEVEL_2!$B61,LEVEL1!FZ:FZ)</f>
        <v>0</v>
      </c>
      <c r="EN61" s="370"/>
      <c r="EO61" s="370"/>
      <c r="EP61" s="370"/>
      <c r="EQ61" s="370"/>
      <c r="ER61" s="367">
        <f>IFERROR(ES61/$G61,0)</f>
        <v>0</v>
      </c>
      <c r="ES61" s="368">
        <f>SUMIF(LEVEL1!$B:$B,LEVEL_2!$B61,LEVEL1!GD:GD)</f>
        <v>0</v>
      </c>
      <c r="ET61" s="368">
        <f>IFERROR(EU61/$G61,0)</f>
        <v>0</v>
      </c>
      <c r="EU61" s="368">
        <f>SUMIF(LEVEL1!$B:$B,LEVEL_2!$B61,LEVEL1!GF:GF)</f>
        <v>0</v>
      </c>
      <c r="EV61" s="368">
        <f>IFERROR(EW61/$G61,0)</f>
        <v>0</v>
      </c>
      <c r="EW61" s="368">
        <f>SUMIF(LEVEL1!$B:$B,LEVEL_2!$B61,LEVEL1!GH:GH)</f>
        <v>0</v>
      </c>
      <c r="EX61" s="368">
        <f>IFERROR(EY61/$G61,0)</f>
        <v>0</v>
      </c>
      <c r="EY61" s="368">
        <f>SUMIF(LEVEL1!$B:$B,LEVEL_2!$B61,LEVEL1!GJ:GJ)</f>
        <v>0</v>
      </c>
      <c r="EZ61" s="368">
        <f>IFERROR(FA61/$G61,0)</f>
        <v>0</v>
      </c>
      <c r="FA61" s="368">
        <f>SUM(ES61,EU61,EW61,EY61)</f>
        <v>0</v>
      </c>
      <c r="FB61" s="368">
        <f>IFERROR(FC61/$G61,0)</f>
        <v>0</v>
      </c>
      <c r="FC61" s="368">
        <f>SUMIF(LEVEL1!$B:$B,LEVEL_2!$B61,LEVEL1!GN:GN)</f>
        <v>0</v>
      </c>
      <c r="FD61" s="368">
        <f>IFERROR(FE61/$G61,0)</f>
        <v>0</v>
      </c>
      <c r="FE61" s="368">
        <f>SUM(FA61,FC61)</f>
        <v>0</v>
      </c>
      <c r="FF61" s="368">
        <f>IFERROR(FG61/$G61,0)</f>
        <v>0</v>
      </c>
      <c r="FG61" s="369">
        <f>SUMIF(LEVEL1!$B:$B,LEVEL_2!$B61,LEVEL1!GT:GT)</f>
        <v>0</v>
      </c>
      <c r="FH61" s="370"/>
      <c r="FI61" s="370"/>
      <c r="FJ61" s="370"/>
      <c r="FK61" s="370"/>
      <c r="FL61" s="367">
        <f>IFERROR(FM61/$G61,0)</f>
        <v>0</v>
      </c>
      <c r="FM61" s="368">
        <f>SUMIF(LEVEL1!$B:$B,LEVEL_2!$B61,LEVEL1!GX:GX)</f>
        <v>0</v>
      </c>
      <c r="FN61" s="368">
        <f>IFERROR(FO61/$G61,0)</f>
        <v>0</v>
      </c>
      <c r="FO61" s="368">
        <f>SUMIF(LEVEL1!$B:$B,LEVEL_2!$B61,LEVEL1!GZ:GZ)</f>
        <v>0</v>
      </c>
      <c r="FP61" s="368">
        <f>IFERROR(FQ61/$G61,0)</f>
        <v>0</v>
      </c>
      <c r="FQ61" s="368">
        <f>SUMIF(LEVEL1!$B:$B,LEVEL_2!$B61,LEVEL1!HB:HB)</f>
        <v>0</v>
      </c>
      <c r="FR61" s="368">
        <f>IFERROR(FS61/$G61,0)</f>
        <v>0</v>
      </c>
      <c r="FS61" s="368">
        <f>SUMIF(LEVEL1!$B:$B,LEVEL_2!$B61,LEVEL1!HD:HD)</f>
        <v>0</v>
      </c>
      <c r="FT61" s="368">
        <f>IFERROR(FU61/$G61,0)</f>
        <v>0</v>
      </c>
      <c r="FU61" s="368">
        <f>SUM(FM61,FO61,FQ61,FS61)</f>
        <v>0</v>
      </c>
      <c r="FV61" s="368">
        <f>IFERROR(FW61/$G61,0)</f>
        <v>0</v>
      </c>
      <c r="FW61" s="368">
        <f>SUMIF(LEVEL1!$B:$B,LEVEL_2!$B61,LEVEL1!HH:HH)</f>
        <v>0</v>
      </c>
      <c r="FX61" s="368">
        <f>IFERROR(FY61/$G61,0)</f>
        <v>0</v>
      </c>
      <c r="FY61" s="368">
        <f>SUM(FU61,FW61)</f>
        <v>0</v>
      </c>
      <c r="FZ61" s="368">
        <f>IFERROR(GA61/$G61,0)</f>
        <v>0</v>
      </c>
      <c r="GA61" s="369">
        <f>SUMIF(LEVEL1!$B:$B,LEVEL_2!$B61,LEVEL1!HN:HN)</f>
        <v>0</v>
      </c>
      <c r="GB61" s="370"/>
      <c r="GC61" s="370"/>
      <c r="GD61" s="370"/>
      <c r="GE61" s="370"/>
      <c r="GF61" s="367">
        <f>IFERROR(GG61/$G61,0)</f>
        <v>0</v>
      </c>
      <c r="GG61" s="368">
        <f>SUMIF(LEVEL1!$B:$B,LEVEL_2!$B61,LEVEL1!HR:HR)</f>
        <v>0</v>
      </c>
      <c r="GH61" s="368">
        <f>IFERROR(GI61/$G61,0)</f>
        <v>0</v>
      </c>
      <c r="GI61" s="368">
        <f>SUMIF(LEVEL1!$B:$B,LEVEL_2!$B61,LEVEL1!HT:HT)</f>
        <v>0</v>
      </c>
      <c r="GJ61" s="368">
        <f>IFERROR(GK61/$G61,0)</f>
        <v>0</v>
      </c>
      <c r="GK61" s="368">
        <f>SUMIF(LEVEL1!$B:$B,LEVEL_2!$B61,LEVEL1!HV:HV)</f>
        <v>0</v>
      </c>
      <c r="GL61" s="368">
        <f>IFERROR(GM61/$G61,0)</f>
        <v>0</v>
      </c>
      <c r="GM61" s="368">
        <f>SUMIF(LEVEL1!$B:$B,LEVEL_2!$B61,LEVEL1!HX:HX)</f>
        <v>0</v>
      </c>
      <c r="GN61" s="368">
        <f>IFERROR(GO61/$G61,0)</f>
        <v>0</v>
      </c>
      <c r="GO61" s="368">
        <f>SUM(GG61,GI61,GK61,GM61)</f>
        <v>0</v>
      </c>
      <c r="GP61" s="368">
        <f>IFERROR(GQ61/$G61,0)</f>
        <v>0</v>
      </c>
      <c r="GQ61" s="368">
        <f>SUMIF(LEVEL1!$B:$B,LEVEL_2!$B61,LEVEL1!IB:IB)</f>
        <v>0</v>
      </c>
      <c r="GR61" s="368">
        <f>IFERROR(GS61/$G61,0)</f>
        <v>0</v>
      </c>
      <c r="GS61" s="368">
        <f>SUM(GO61,GQ61)</f>
        <v>0</v>
      </c>
      <c r="GT61" s="368">
        <f>IFERROR(GU61/$G61,0)</f>
        <v>0</v>
      </c>
      <c r="GU61" s="369">
        <f>SUMIF(LEVEL1!$B:$B,LEVEL_2!$B61,LEVEL1!IH:IH)</f>
        <v>0</v>
      </c>
      <c r="GV61" s="370"/>
      <c r="GW61" s="370"/>
      <c r="GX61" s="370"/>
      <c r="GY61" s="370"/>
      <c r="GZ61" s="367">
        <f>IFERROR(HA61/$G61,0)</f>
        <v>0</v>
      </c>
      <c r="HA61" s="368">
        <f>SUMIF(LEVEL1!$B:$B,LEVEL_2!$B61,LEVEL1!IL:IL)</f>
        <v>0</v>
      </c>
      <c r="HB61" s="368">
        <f>IFERROR(HC61/$G61,0)</f>
        <v>0</v>
      </c>
      <c r="HC61" s="368">
        <f>SUMIF(LEVEL1!$B:$B,LEVEL_2!$B61,LEVEL1!IN:IN)</f>
        <v>0</v>
      </c>
      <c r="HD61" s="368">
        <f>IFERROR(HE61/$G61,0)</f>
        <v>0</v>
      </c>
      <c r="HE61" s="368">
        <f>SUMIF(LEVEL1!$B:$B,LEVEL_2!$B61,LEVEL1!IP:IP)</f>
        <v>0</v>
      </c>
      <c r="HF61" s="368">
        <f>IFERROR(HG61/$G61,0)</f>
        <v>0</v>
      </c>
      <c r="HG61" s="368">
        <f>SUMIF(LEVEL1!$B:$B,LEVEL_2!$B61,LEVEL1!IR:IR)</f>
        <v>0</v>
      </c>
      <c r="HH61" s="368">
        <f>IFERROR(HI61/$G61,0)</f>
        <v>0</v>
      </c>
      <c r="HI61" s="368">
        <f>SUM(HA61,HC61,HE61,HG61)</f>
        <v>0</v>
      </c>
      <c r="HJ61" s="368">
        <f>IFERROR(HK61/$G61,0)</f>
        <v>0</v>
      </c>
      <c r="HK61" s="368">
        <f>SUMIF(LEVEL1!$B:$B,LEVEL_2!$B61,LEVEL1!IV:IV)</f>
        <v>0</v>
      </c>
      <c r="HL61" s="368">
        <f>IFERROR(HM61/$G61,0)</f>
        <v>0</v>
      </c>
      <c r="HM61" s="368">
        <f>SUM(HI61,HK61)</f>
        <v>0</v>
      </c>
      <c r="HN61" s="368">
        <f>IFERROR(HO61/$G61,0)</f>
        <v>0</v>
      </c>
      <c r="HO61" s="369">
        <f>SUMIF(LEVEL1!$B:$B,LEVEL_2!$B61,LEVEL1!JB:JB)</f>
        <v>0</v>
      </c>
      <c r="HP61" s="370"/>
      <c r="HQ61" s="370"/>
      <c r="HR61" s="370"/>
      <c r="HS61" s="370"/>
      <c r="HT61" s="367">
        <f>IFERROR(HU61/$G61,0)</f>
        <v>0</v>
      </c>
      <c r="HU61" s="368">
        <f>SUMIF(LEVEL1!$B:$B,LEVEL_2!$B61,LEVEL1!JF:JF)</f>
        <v>0</v>
      </c>
      <c r="HV61" s="368">
        <f>IFERROR(HW61/$G61,0)</f>
        <v>0</v>
      </c>
      <c r="HW61" s="368">
        <f>SUMIF(LEVEL1!$B:$B,LEVEL_2!$B61,LEVEL1!JH:JH)</f>
        <v>0</v>
      </c>
      <c r="HX61" s="368">
        <f>IFERROR(HY61/$G61,0)</f>
        <v>0</v>
      </c>
      <c r="HY61" s="368">
        <f>SUMIF(LEVEL1!$B:$B,LEVEL_2!$B61,LEVEL1!JJ:JJ)</f>
        <v>0</v>
      </c>
      <c r="HZ61" s="368">
        <f>IFERROR(IA61/$G61,0)</f>
        <v>0</v>
      </c>
      <c r="IA61" s="368">
        <f>SUMIF(LEVEL1!$B:$B,LEVEL_2!$B61,LEVEL1!JL:JL)</f>
        <v>0</v>
      </c>
      <c r="IB61" s="368">
        <f>IFERROR(IC61/$G61,0)</f>
        <v>0</v>
      </c>
      <c r="IC61" s="368">
        <f>SUM(HU61,HW61,HY61,IA61)</f>
        <v>0</v>
      </c>
      <c r="ID61" s="368">
        <f>IFERROR(IE61/$G61,0)</f>
        <v>0</v>
      </c>
      <c r="IE61" s="368">
        <f>SUMIF(LEVEL1!$B:$B,LEVEL_2!$B61,LEVEL1!JP:JP)</f>
        <v>0</v>
      </c>
      <c r="IF61" s="368">
        <f>IFERROR(IG61/$G61,0)</f>
        <v>0</v>
      </c>
      <c r="IG61" s="368">
        <f>SUM(IC61,IE61)</f>
        <v>0</v>
      </c>
      <c r="IH61" s="368">
        <f>IFERROR(II61/$G61,0)</f>
        <v>0</v>
      </c>
      <c r="II61" s="369">
        <f>SUMIF(LEVEL1!$B:$B,LEVEL_2!$B61,LEVEL1!JV:JV)</f>
        <v>0</v>
      </c>
      <c r="IJ61" s="370"/>
      <c r="IK61" s="370"/>
      <c r="IL61" s="370"/>
      <c r="IM61" s="370"/>
      <c r="IN61" s="367">
        <f>IFERROR(IO61/$G61,0)</f>
        <v>0</v>
      </c>
      <c r="IO61" s="368">
        <f>SUMIF(LEVEL1!$B:$B,LEVEL_2!$B61,LEVEL1!JZ:JZ)</f>
        <v>0</v>
      </c>
      <c r="IP61" s="368">
        <f>IFERROR(IQ61/$G61,0)</f>
        <v>0</v>
      </c>
      <c r="IQ61" s="368">
        <f>SUMIF(LEVEL1!$B:$B,LEVEL_2!$B61,LEVEL1!KB:KB)</f>
        <v>0</v>
      </c>
      <c r="IR61" s="368">
        <f>IFERROR(IS61/$G61,0)</f>
        <v>0</v>
      </c>
      <c r="IS61" s="368">
        <f>SUMIF(LEVEL1!$B:$B,LEVEL_2!$B61,LEVEL1!KD:KD)</f>
        <v>0</v>
      </c>
      <c r="IT61" s="368">
        <f>IFERROR(IU61/$G61,0)</f>
        <v>0</v>
      </c>
      <c r="IU61" s="368">
        <f>SUMIF(LEVEL1!$B:$B,LEVEL_2!$B61,LEVEL1!KF:KF)</f>
        <v>0</v>
      </c>
      <c r="IV61" s="368">
        <f>IFERROR(IW61/$G61,0)</f>
        <v>0</v>
      </c>
      <c r="IW61" s="368">
        <f>SUM(IO61,IQ61,IS61,IU61)</f>
        <v>0</v>
      </c>
      <c r="IX61" s="368">
        <f>IFERROR(IY61/$G61,0)</f>
        <v>0</v>
      </c>
      <c r="IY61" s="368">
        <f>SUMIF(LEVEL1!$B:$B,LEVEL_2!$B61,LEVEL1!KJ:KJ)</f>
        <v>0</v>
      </c>
      <c r="IZ61" s="368">
        <f>IFERROR(JA61/$G61,0)</f>
        <v>0</v>
      </c>
      <c r="JA61" s="368">
        <f>SUM(IW61,IY61)</f>
        <v>0</v>
      </c>
      <c r="JB61" s="368">
        <f>IFERROR(JC61/$G61,0)</f>
        <v>0</v>
      </c>
      <c r="JC61" s="369">
        <f>SUMIF(LEVEL1!$B:$B,LEVEL_2!$B61,LEVEL1!KP:KP)</f>
        <v>0</v>
      </c>
      <c r="JD61" s="370"/>
      <c r="JE61" s="370"/>
      <c r="JF61" s="370"/>
      <c r="JG61" s="370"/>
      <c r="JH61" s="367">
        <f>IFERROR(JI61/$G61,0)</f>
        <v>0</v>
      </c>
      <c r="JI61" s="368">
        <f>SUMIF(LEVEL1!$B:$B,LEVEL_2!$B61,LEVEL1!KT:KT)</f>
        <v>0</v>
      </c>
      <c r="JJ61" s="368">
        <f>IFERROR(JK61/$G61,0)</f>
        <v>0</v>
      </c>
      <c r="JK61" s="368">
        <f>SUMIF(LEVEL1!$B:$B,LEVEL_2!$B61,LEVEL1!KV:KV)</f>
        <v>0</v>
      </c>
      <c r="JL61" s="368">
        <f>IFERROR(JM61/$G61,0)</f>
        <v>0</v>
      </c>
      <c r="JM61" s="368">
        <f>SUMIF(LEVEL1!$B:$B,LEVEL_2!$B61,LEVEL1!KX:KX)</f>
        <v>0</v>
      </c>
      <c r="JN61" s="368">
        <f>IFERROR(JO61/$G61,0)</f>
        <v>0</v>
      </c>
      <c r="JO61" s="368">
        <f>SUMIF(LEVEL1!$B:$B,LEVEL_2!$B61,LEVEL1!KZ:KZ)</f>
        <v>0</v>
      </c>
      <c r="JP61" s="368">
        <f>IFERROR(JQ61/$G61,0)</f>
        <v>0</v>
      </c>
      <c r="JQ61" s="368">
        <f>SUM(JI61,JK61,JM61,JO61)</f>
        <v>0</v>
      </c>
      <c r="JR61" s="368">
        <f>IFERROR(JS61/$G61,0)</f>
        <v>0</v>
      </c>
      <c r="JS61" s="368">
        <f>SUMIF(LEVEL1!$B:$B,LEVEL_2!$B61,LEVEL1!LD:LD)</f>
        <v>0</v>
      </c>
      <c r="JT61" s="368">
        <f>IFERROR(JU61/$G61,0)</f>
        <v>0</v>
      </c>
      <c r="JU61" s="368">
        <f>SUM(JQ61,JS61)</f>
        <v>0</v>
      </c>
      <c r="JV61" s="368">
        <f>IFERROR(JW61/$G61,0)</f>
        <v>0</v>
      </c>
      <c r="JW61" s="369">
        <f>SUMIF(LEVEL1!$B:$B,LEVEL_2!$B61,LEVEL1!LJ:LJ)</f>
        <v>0</v>
      </c>
      <c r="JX61" s="370"/>
      <c r="JY61" s="370"/>
      <c r="JZ61" s="370"/>
      <c r="KA61" s="370"/>
      <c r="KB61" s="367">
        <f>IFERROR(KC61/$G61,0)</f>
        <v>0</v>
      </c>
      <c r="KC61" s="368">
        <f>SUMIF(LEVEL1!$B:$B,LEVEL_2!$B61,LEVEL1!LN:LN)</f>
        <v>0</v>
      </c>
      <c r="KD61" s="368">
        <f>IFERROR(KE61/$G61,0)</f>
        <v>0</v>
      </c>
      <c r="KE61" s="368">
        <f>SUMIF(LEVEL1!$B:$B,LEVEL_2!$B61,LEVEL1!LP:LP)</f>
        <v>0</v>
      </c>
      <c r="KF61" s="368">
        <f>IFERROR(KG61/$G61,0)</f>
        <v>0</v>
      </c>
      <c r="KG61" s="368">
        <f>SUMIF(LEVEL1!$B:$B,LEVEL_2!$B61,LEVEL1!LR:LR)</f>
        <v>0</v>
      </c>
      <c r="KH61" s="368">
        <f>IFERROR(KI61/$G61,0)</f>
        <v>0</v>
      </c>
      <c r="KI61" s="368">
        <f>SUMIF(LEVEL1!$B:$B,LEVEL_2!$B61,LEVEL1!LT:LT)</f>
        <v>0</v>
      </c>
      <c r="KJ61" s="368">
        <f>IFERROR(KK61/$G61,0)</f>
        <v>0</v>
      </c>
      <c r="KK61" s="368">
        <f>SUM(KC61,KE61,KG61,KI61)</f>
        <v>0</v>
      </c>
      <c r="KL61" s="368">
        <f>IFERROR(KM61/$G61,0)</f>
        <v>0</v>
      </c>
      <c r="KM61" s="368">
        <f>SUMIF(LEVEL1!$B:$B,LEVEL_2!$B61,LEVEL1!LX:LX)</f>
        <v>0</v>
      </c>
      <c r="KN61" s="368">
        <f>IFERROR(KO61/$G61,0)</f>
        <v>0</v>
      </c>
      <c r="KO61" s="368">
        <f>SUM(KK61,KM61)</f>
        <v>0</v>
      </c>
      <c r="KP61" s="368">
        <f>IFERROR(KQ61/$G61,0)</f>
        <v>0</v>
      </c>
      <c r="KQ61" s="369">
        <f>SUMIF(LEVEL1!$B:$B,LEVEL_2!$B61,LEVEL1!MD:MD)</f>
        <v>0</v>
      </c>
      <c r="KR61" s="370"/>
      <c r="KS61" s="370"/>
      <c r="KT61" s="370"/>
      <c r="KU61" s="370"/>
      <c r="KV61" s="367">
        <f>IFERROR(KW61/$G61,0)</f>
        <v>0</v>
      </c>
      <c r="KW61" s="368">
        <f>SUMIF(LEVEL1!$B:$B,LEVEL_2!$B61,LEVEL1!MH:MH)</f>
        <v>0</v>
      </c>
      <c r="KX61" s="368">
        <f>IFERROR(KY61/$G61,0)</f>
        <v>0</v>
      </c>
      <c r="KY61" s="368">
        <f>SUMIF(LEVEL1!$B:$B,LEVEL_2!$B61,LEVEL1!MJ:MJ)</f>
        <v>0</v>
      </c>
      <c r="KZ61" s="368">
        <f>IFERROR(LA61/$G61,0)</f>
        <v>0</v>
      </c>
      <c r="LA61" s="368">
        <f>SUMIF(LEVEL1!$B:$B,LEVEL_2!$B61,LEVEL1!ML:ML)</f>
        <v>0</v>
      </c>
      <c r="LB61" s="368">
        <f>IFERROR(LC61/$G61,0)</f>
        <v>0</v>
      </c>
      <c r="LC61" s="368">
        <f>SUMIF(LEVEL1!$B:$B,LEVEL_2!$B61,LEVEL1!MN:MN)</f>
        <v>0</v>
      </c>
      <c r="LD61" s="368">
        <f>IFERROR(LE61/$G61,0)</f>
        <v>0</v>
      </c>
      <c r="LE61" s="368">
        <f>SUM(KW61,KY61,LA61,LC61)</f>
        <v>0</v>
      </c>
      <c r="LF61" s="368">
        <f>IFERROR(LG61/$G61,0)</f>
        <v>0</v>
      </c>
      <c r="LG61" s="368">
        <f>SUMIF(LEVEL1!$B:$B,LEVEL_2!$B61,LEVEL1!MR:MR)</f>
        <v>0</v>
      </c>
      <c r="LH61" s="368">
        <f>IFERROR(LI61/$G61,0)</f>
        <v>0</v>
      </c>
      <c r="LI61" s="368">
        <f>SUM(LE61,LG61)</f>
        <v>0</v>
      </c>
      <c r="LJ61" s="368">
        <f>IFERROR(LK61/$G61,0)</f>
        <v>0</v>
      </c>
      <c r="LK61" s="369">
        <f>SUMIF(LEVEL1!$B:$B,LEVEL_2!$B61,LEVEL1!MX:MX)</f>
        <v>0</v>
      </c>
      <c r="LL61" s="370"/>
      <c r="LM61" s="370"/>
      <c r="LN61" s="370"/>
      <c r="LO61" s="370"/>
      <c r="LP61" s="367">
        <f>IFERROR(LQ61/$G61,0)</f>
        <v>0</v>
      </c>
      <c r="LQ61" s="368">
        <f>SUMIF(LEVEL1!$B:$B,LEVEL_2!$B61,LEVEL1!NB:NB)</f>
        <v>0</v>
      </c>
      <c r="LR61" s="368">
        <f>IFERROR(LS61/$G61,0)</f>
        <v>0</v>
      </c>
      <c r="LS61" s="368">
        <f>SUMIF(LEVEL1!$B:$B,LEVEL_2!$B61,LEVEL1!ND:ND)</f>
        <v>0</v>
      </c>
      <c r="LT61" s="368">
        <f>IFERROR(LU61/$G61,0)</f>
        <v>0</v>
      </c>
      <c r="LU61" s="368">
        <f>SUMIF(LEVEL1!$B:$B,LEVEL_2!$B61,LEVEL1!NF:NF)</f>
        <v>0</v>
      </c>
      <c r="LV61" s="368">
        <f>IFERROR(LW61/$G61,0)</f>
        <v>0</v>
      </c>
      <c r="LW61" s="368">
        <f>SUMIF(LEVEL1!$B:$B,LEVEL_2!$B61,LEVEL1!NH:NH)</f>
        <v>0</v>
      </c>
      <c r="LX61" s="368">
        <f>IFERROR(LY61/$G61,0)</f>
        <v>0</v>
      </c>
      <c r="LY61" s="368">
        <f>SUM(LQ61,LS61,LU61,LW61)</f>
        <v>0</v>
      </c>
      <c r="LZ61" s="368">
        <f>IFERROR(MA61/$G61,0)</f>
        <v>0</v>
      </c>
      <c r="MA61" s="368">
        <f>SUMIF(LEVEL1!$B:$B,LEVEL_2!$B61,LEVEL1!NL:NL)</f>
        <v>0</v>
      </c>
      <c r="MB61" s="368">
        <f>IFERROR(MC61/$G61,0)</f>
        <v>0</v>
      </c>
      <c r="MC61" s="368">
        <f>SUM(LY61,MA61)</f>
        <v>0</v>
      </c>
      <c r="MD61" s="368">
        <f>IFERROR(ME61/$G61,0)</f>
        <v>0</v>
      </c>
      <c r="ME61" s="369">
        <f>SUMIF(LEVEL1!$B:$B,LEVEL_2!$B61,LEVEL1!NR:NR)</f>
        <v>0</v>
      </c>
      <c r="MF61" s="370"/>
      <c r="MG61" s="370"/>
      <c r="MH61" s="370"/>
      <c r="MI61" s="370"/>
      <c r="MJ61" s="367">
        <f>IFERROR(MK61/$G61,0)</f>
        <v>0</v>
      </c>
      <c r="MK61" s="368">
        <f>SUMIF(LEVEL1!$B:$B,LEVEL_2!$B61,LEVEL1!NV:NV)</f>
        <v>0</v>
      </c>
      <c r="ML61" s="368">
        <f>IFERROR(MM61/$G61,0)</f>
        <v>0</v>
      </c>
      <c r="MM61" s="368">
        <f>SUMIF(LEVEL1!$B:$B,LEVEL_2!$B61,LEVEL1!NX:NX)</f>
        <v>0</v>
      </c>
      <c r="MN61" s="368">
        <f>IFERROR(MO61/$G61,0)</f>
        <v>0</v>
      </c>
      <c r="MO61" s="368">
        <f>SUMIF(LEVEL1!$B:$B,LEVEL_2!$B61,LEVEL1!NZ:NZ)</f>
        <v>0</v>
      </c>
      <c r="MP61" s="368">
        <f>IFERROR(MQ61/$G61,0)</f>
        <v>0</v>
      </c>
      <c r="MQ61" s="368">
        <f>SUMIF(LEVEL1!$B:$B,LEVEL_2!$B61,LEVEL1!OB:OB)</f>
        <v>0</v>
      </c>
      <c r="MR61" s="368">
        <f>IFERROR(MS61/$G61,0)</f>
        <v>0</v>
      </c>
      <c r="MS61" s="368">
        <f>SUM(MK61,MM61,MO61,MQ61)</f>
        <v>0</v>
      </c>
      <c r="MT61" s="368">
        <f>IFERROR(MU61/$G61,0)</f>
        <v>0</v>
      </c>
      <c r="MU61" s="368">
        <f>SUMIF(LEVEL1!$B:$B,LEVEL_2!$B61,LEVEL1!OF:OF)</f>
        <v>0</v>
      </c>
      <c r="MV61" s="368">
        <f>IFERROR(MW61/$G61,0)</f>
        <v>0</v>
      </c>
      <c r="MW61" s="368">
        <f>SUM(MS61,MU61)</f>
        <v>0</v>
      </c>
      <c r="MX61" s="368">
        <f>IFERROR(MY61/$G61,0)</f>
        <v>0</v>
      </c>
      <c r="MY61" s="369">
        <f>SUMIF(LEVEL1!$B:$B,LEVEL_2!$B61,LEVEL1!OL:OL)</f>
        <v>0</v>
      </c>
      <c r="MZ61" s="370"/>
      <c r="NA61" s="370"/>
      <c r="NB61" s="370"/>
      <c r="NC61" s="370"/>
      <c r="ND61" s="367">
        <f>IFERROR(NE61/$G61,0)</f>
        <v>0</v>
      </c>
      <c r="NE61" s="368">
        <f>SUMIF(LEVEL1!$B:$B,LEVEL_2!$B61,LEVEL1!OP:OP)</f>
        <v>0</v>
      </c>
      <c r="NF61" s="368">
        <f>IFERROR(NG61/$G61,0)</f>
        <v>0</v>
      </c>
      <c r="NG61" s="368">
        <f>SUMIF(LEVEL1!$B:$B,LEVEL_2!$B61,LEVEL1!OR:OR)</f>
        <v>0</v>
      </c>
      <c r="NH61" s="368">
        <f>IFERROR(NI61/$G61,0)</f>
        <v>0</v>
      </c>
      <c r="NI61" s="368">
        <f>SUMIF(LEVEL1!$B:$B,LEVEL_2!$B61,LEVEL1!OT:OT)</f>
        <v>0</v>
      </c>
      <c r="NJ61" s="368">
        <f>IFERROR(NK61/$G61,0)</f>
        <v>0</v>
      </c>
      <c r="NK61" s="368">
        <f>SUMIF(LEVEL1!$B:$B,LEVEL_2!$B61,LEVEL1!OV:OV)</f>
        <v>0</v>
      </c>
      <c r="NL61" s="368">
        <f>IFERROR(NM61/$G61,0)</f>
        <v>0</v>
      </c>
      <c r="NM61" s="368">
        <f>SUM(NE61,NG61,NI61,NK61)</f>
        <v>0</v>
      </c>
      <c r="NN61" s="368">
        <f>IFERROR(NO61/$G61,0)</f>
        <v>0</v>
      </c>
      <c r="NO61" s="368">
        <f>SUMIF(LEVEL1!$B:$B,LEVEL_2!$B61,LEVEL1!OZ:OZ)</f>
        <v>0</v>
      </c>
      <c r="NP61" s="368">
        <f>IFERROR(NQ61/$G61,0)</f>
        <v>0</v>
      </c>
      <c r="NQ61" s="368">
        <f>SUM(NM61,NO61)</f>
        <v>0</v>
      </c>
      <c r="NR61" s="368">
        <f>IFERROR(NS61/$G61,0)</f>
        <v>0</v>
      </c>
      <c r="NS61" s="369">
        <f>SUMIF(LEVEL1!$B:$B,LEVEL_2!$B61,LEVEL1!PF:PF)</f>
        <v>0</v>
      </c>
      <c r="NT61" s="370"/>
      <c r="NU61" s="370"/>
      <c r="NV61" s="370"/>
      <c r="NW61" s="370"/>
      <c r="NX61" s="367">
        <f>IFERROR(NY61/$G61,0)</f>
        <v>0</v>
      </c>
      <c r="NY61" s="368">
        <f>SUMIF(LEVEL1!$B:$B,LEVEL_2!$B61,LEVEL1!PJ:PJ)</f>
        <v>0</v>
      </c>
      <c r="NZ61" s="368">
        <f>IFERROR(OA61/$G61,0)</f>
        <v>0</v>
      </c>
      <c r="OA61" s="368">
        <f>SUMIF(LEVEL1!$B:$B,LEVEL_2!$B61,LEVEL1!PL:PL)</f>
        <v>0</v>
      </c>
      <c r="OB61" s="368">
        <f>IFERROR(OC61/$G61,0)</f>
        <v>0</v>
      </c>
      <c r="OC61" s="368">
        <f>SUMIF(LEVEL1!$B:$B,LEVEL_2!$B61,LEVEL1!PN:PN)</f>
        <v>0</v>
      </c>
      <c r="OD61" s="368">
        <f>IFERROR(OE61/$G61,0)</f>
        <v>0</v>
      </c>
      <c r="OE61" s="368">
        <f>SUMIF(LEVEL1!$B:$B,LEVEL_2!$B61,LEVEL1!PP:PP)</f>
        <v>0</v>
      </c>
      <c r="OF61" s="368">
        <f>IFERROR(OG61/$G61,0)</f>
        <v>0</v>
      </c>
      <c r="OG61" s="368">
        <f>SUM(NY61,OA61,OC61,OE61)</f>
        <v>0</v>
      </c>
      <c r="OH61" s="368">
        <f>IFERROR(OI61/$G61,0)</f>
        <v>0</v>
      </c>
      <c r="OI61" s="368">
        <f>SUMIF(LEVEL1!$B:$B,LEVEL_2!$B61,LEVEL1!PT:PT)</f>
        <v>0</v>
      </c>
      <c r="OJ61" s="368">
        <f>IFERROR(OK61/$G61,0)</f>
        <v>0</v>
      </c>
      <c r="OK61" s="368">
        <f>SUM(OG61,OI61)</f>
        <v>0</v>
      </c>
      <c r="OL61" s="368">
        <f>IFERROR(OM61/$G61,0)</f>
        <v>0</v>
      </c>
      <c r="OM61" s="369">
        <f>SUMIF(LEVEL1!$B:$B,LEVEL_2!$B61,LEVEL1!PZ:PZ)</f>
        <v>0</v>
      </c>
      <c r="ON61" s="370"/>
      <c r="OO61" s="370"/>
      <c r="OP61" s="370"/>
      <c r="OQ61" s="370"/>
      <c r="OR61" s="367">
        <f>IFERROR(OS61/$G61,0)</f>
        <v>0</v>
      </c>
      <c r="OS61" s="368">
        <f>SUMIF(LEVEL1!$B:$B,LEVEL_2!$B61,LEVEL1!QD:QD)</f>
        <v>0</v>
      </c>
      <c r="OT61" s="368">
        <f>IFERROR(OU61/$G61,0)</f>
        <v>0</v>
      </c>
      <c r="OU61" s="368">
        <f>SUMIF(LEVEL1!$B:$B,LEVEL_2!$B61,LEVEL1!QF:QF)</f>
        <v>0</v>
      </c>
      <c r="OV61" s="368">
        <f>IFERROR(OW61/$G61,0)</f>
        <v>0</v>
      </c>
      <c r="OW61" s="368">
        <f>SUMIF(LEVEL1!$B:$B,LEVEL_2!$B61,LEVEL1!QH:QH)</f>
        <v>0</v>
      </c>
      <c r="OX61" s="368">
        <f>IFERROR(OY61/$G61,0)</f>
        <v>0</v>
      </c>
      <c r="OY61" s="368">
        <f>SUMIF(LEVEL1!$B:$B,LEVEL_2!$B61,LEVEL1!QJ:QJ)</f>
        <v>0</v>
      </c>
      <c r="OZ61" s="368">
        <f>IFERROR(PA61/$G61,0)</f>
        <v>0</v>
      </c>
      <c r="PA61" s="368">
        <f>SUM(OS61,OU61,OW61,OY61)</f>
        <v>0</v>
      </c>
      <c r="PB61" s="368">
        <f>IFERROR(PC61/$G61,0)</f>
        <v>0</v>
      </c>
      <c r="PC61" s="368">
        <f>SUMIF(LEVEL1!$B:$B,LEVEL_2!$B61,LEVEL1!QN:QN)</f>
        <v>0</v>
      </c>
      <c r="PD61" s="368">
        <f>IFERROR(PE61/$G61,0)</f>
        <v>0</v>
      </c>
      <c r="PE61" s="368">
        <f>SUM(PA61,PC61)</f>
        <v>0</v>
      </c>
      <c r="PF61" s="368">
        <f>IFERROR(PG61/$G61,0)</f>
        <v>0</v>
      </c>
      <c r="PG61" s="369">
        <f>SUMIF(LEVEL1!$B:$B,LEVEL_2!$B61,LEVEL1!QT:QT)</f>
        <v>0</v>
      </c>
    </row>
    <row r="62" spans="2:423" s="282" customFormat="1" ht="24.75" hidden="1" customHeight="1" outlineLevel="1">
      <c r="B62" s="361"/>
      <c r="C62" s="362" t="s">
        <v>123</v>
      </c>
      <c r="D62" s="363"/>
      <c r="E62" s="364"/>
      <c r="F62" s="365" t="s">
        <v>103</v>
      </c>
      <c r="G62" s="371">
        <f>G60</f>
        <v>762</v>
      </c>
      <c r="H62" s="367">
        <f>IFERROR(I62/$G62,0)</f>
        <v>10334.317585301837</v>
      </c>
      <c r="I62" s="368">
        <f>SUM(I60:I61)</f>
        <v>7874750</v>
      </c>
      <c r="J62" s="368">
        <f>IFERROR(K62/$G62,0)</f>
        <v>16513.779527559054</v>
      </c>
      <c r="K62" s="368">
        <f>SUM(K60:K61)</f>
        <v>12583500</v>
      </c>
      <c r="L62" s="368">
        <f>IFERROR(M62/$G62,0)</f>
        <v>0</v>
      </c>
      <c r="M62" s="368">
        <f>SUM(M60:M61)</f>
        <v>0</v>
      </c>
      <c r="N62" s="368">
        <f>IFERROR(O62/$G62,0)</f>
        <v>0</v>
      </c>
      <c r="O62" s="368">
        <f>SUM(O60:O61)</f>
        <v>0</v>
      </c>
      <c r="P62" s="368">
        <f>IFERROR(Q62/$G62,0)</f>
        <v>26848.097112860891</v>
      </c>
      <c r="Q62" s="368">
        <f>SUM(I62,K62,M62,O62)</f>
        <v>20458250</v>
      </c>
      <c r="R62" s="368">
        <f>IFERROR(S62/$G62,0)</f>
        <v>4669.1830371555116</v>
      </c>
      <c r="S62" s="368">
        <f>SUM(S60:S61)</f>
        <v>3557917.4743125001</v>
      </c>
      <c r="T62" s="368">
        <f>IFERROR(U62/$G62,0)</f>
        <v>31517.280150016402</v>
      </c>
      <c r="U62" s="368">
        <f>SUM(Q62,S62)</f>
        <v>24016167.474312499</v>
      </c>
      <c r="V62" s="368">
        <f>IFERROR(W62/$G62,0)</f>
        <v>0</v>
      </c>
      <c r="W62" s="369">
        <f>SUM(W60:W61)</f>
        <v>0</v>
      </c>
      <c r="X62" s="370"/>
      <c r="Y62" s="370"/>
      <c r="Z62" s="370"/>
      <c r="AA62" s="370"/>
      <c r="AB62" s="367">
        <f>IFERROR(AC62/$G62,0)</f>
        <v>14992.782152230971</v>
      </c>
      <c r="AC62" s="368">
        <f>SUM(AC60:AC61)</f>
        <v>11424500</v>
      </c>
      <c r="AD62" s="368">
        <f>IFERROR(AE62/$G62,0)</f>
        <v>23362.874015748032</v>
      </c>
      <c r="AE62" s="368">
        <f>SUM(AE60:AE61)</f>
        <v>17802510</v>
      </c>
      <c r="AF62" s="368">
        <f>IFERROR(AG62/$G62,0)</f>
        <v>5582.2236643310571</v>
      </c>
      <c r="AG62" s="368">
        <f>SUM(AG60:AG61)</f>
        <v>4253654.4322202653</v>
      </c>
      <c r="AH62" s="368">
        <f>IFERROR(AI62/$G62,0)</f>
        <v>315.81158388792136</v>
      </c>
      <c r="AI62" s="368">
        <f>SUM(AI60:AI61)</f>
        <v>240648.42692259606</v>
      </c>
      <c r="AJ62" s="368">
        <f>IFERROR(AK62/$G62,0)</f>
        <v>44253.69141619798</v>
      </c>
      <c r="AK62" s="368">
        <f>SUM(AC62,AE62,AG62,AI62)</f>
        <v>33721312.859142862</v>
      </c>
      <c r="AL62" s="368">
        <f>IFERROR(AM62/$G62,0)</f>
        <v>7292.1419452908385</v>
      </c>
      <c r="AM62" s="368">
        <f>SUM(AM60:AM61)</f>
        <v>5556612.1623116191</v>
      </c>
      <c r="AN62" s="368">
        <f>IFERROR(AO62/$G62,0)</f>
        <v>51545.833361488825</v>
      </c>
      <c r="AO62" s="368">
        <f>SUM(AK62,AM62)</f>
        <v>39277925.021454483</v>
      </c>
      <c r="AP62" s="368">
        <f>IFERROR(AQ62/$G62,0)</f>
        <v>0</v>
      </c>
      <c r="AQ62" s="369">
        <f>SUM(AQ60:AQ61)</f>
        <v>0</v>
      </c>
      <c r="AR62" s="370"/>
      <c r="AS62" s="370"/>
      <c r="AT62" s="370"/>
      <c r="AU62" s="370"/>
      <c r="AV62" s="367">
        <f>IFERROR(AW62/$G62,0)</f>
        <v>9500</v>
      </c>
      <c r="AW62" s="368">
        <f>SUM(AW60:AW61)</f>
        <v>7239000</v>
      </c>
      <c r="AX62" s="368">
        <f>IFERROR(AY62/$G62,0)</f>
        <v>43513.779527559054</v>
      </c>
      <c r="AY62" s="368">
        <f>SUM(AY60:AY61)</f>
        <v>33157500</v>
      </c>
      <c r="AZ62" s="368">
        <f>IFERROR(BA62/$G62,0)</f>
        <v>0</v>
      </c>
      <c r="BA62" s="368">
        <f>SUM(BA60:BA61)</f>
        <v>0</v>
      </c>
      <c r="BB62" s="368">
        <f>IFERROR(BC62/$G62,0)</f>
        <v>5000</v>
      </c>
      <c r="BC62" s="368">
        <f>SUM(BC60:BC61)</f>
        <v>3810000</v>
      </c>
      <c r="BD62" s="368">
        <f>IFERROR(BE62/$G62,0)</f>
        <v>58013.779527559054</v>
      </c>
      <c r="BE62" s="368">
        <f>SUM(AW62,AY62,BA62,BC62)</f>
        <v>44206500</v>
      </c>
      <c r="BF62" s="368">
        <f>IFERROR(BG62/$G62,0)</f>
        <v>0</v>
      </c>
      <c r="BG62" s="368">
        <f>SUM(BG60:BG61)</f>
        <v>0</v>
      </c>
      <c r="BH62" s="368">
        <f>IFERROR(BI62/$G62,0)</f>
        <v>58013.779527559054</v>
      </c>
      <c r="BI62" s="368">
        <f>SUM(BE62,BG62)</f>
        <v>44206500</v>
      </c>
      <c r="BJ62" s="368">
        <f>IFERROR(BK62/$G62,0)</f>
        <v>0</v>
      </c>
      <c r="BK62" s="369">
        <f>SUM(BK60:BK61)</f>
        <v>0</v>
      </c>
      <c r="BL62" s="370"/>
      <c r="BM62" s="370"/>
      <c r="BN62" s="370"/>
      <c r="BO62" s="370"/>
      <c r="BP62" s="367">
        <f>IFERROR(BQ62/$G62,0)</f>
        <v>10334.317585301837</v>
      </c>
      <c r="BQ62" s="368">
        <f>SUM(BQ60:BQ61)</f>
        <v>7874750</v>
      </c>
      <c r="BR62" s="368">
        <f>IFERROR(BS62/$G62,0)</f>
        <v>16513.779527559054</v>
      </c>
      <c r="BS62" s="368">
        <f>SUM(BS60:BS61)</f>
        <v>12583500</v>
      </c>
      <c r="BT62" s="368">
        <f>IFERROR(BU62/$G62,0)</f>
        <v>0</v>
      </c>
      <c r="BU62" s="368">
        <f>SUM(BU60:BU61)</f>
        <v>0</v>
      </c>
      <c r="BV62" s="368">
        <f>IFERROR(BW62/$G62,0)</f>
        <v>0</v>
      </c>
      <c r="BW62" s="368">
        <f>SUM(BW60:BW61)</f>
        <v>0</v>
      </c>
      <c r="BX62" s="368">
        <f>IFERROR(BY62/$G62,0)</f>
        <v>26848.097112860891</v>
      </c>
      <c r="BY62" s="368">
        <f>SUM(BQ62,BS62,BU62,BW62)</f>
        <v>20458250</v>
      </c>
      <c r="BZ62" s="368">
        <f>IFERROR(CA62/$G62,0)</f>
        <v>4669.1830371555116</v>
      </c>
      <c r="CA62" s="368">
        <f>SUM(CA60:CA61)</f>
        <v>3557917.4743125001</v>
      </c>
      <c r="CB62" s="368">
        <f>IFERROR(CC62/$G62,0)</f>
        <v>31517.280150016402</v>
      </c>
      <c r="CC62" s="368">
        <f>SUM(BY62,CA62)</f>
        <v>24016167.474312499</v>
      </c>
      <c r="CD62" s="368">
        <f>IFERROR(CE62/$G62,0)</f>
        <v>0</v>
      </c>
      <c r="CE62" s="369">
        <f>SUM(CE60:CE61)</f>
        <v>0</v>
      </c>
      <c r="CF62" s="370"/>
      <c r="CG62" s="370"/>
      <c r="CH62" s="370"/>
      <c r="CI62" s="370"/>
      <c r="CJ62" s="367">
        <f>IFERROR(CK62/$G62,0)</f>
        <v>28826.771653543306</v>
      </c>
      <c r="CK62" s="368">
        <f>SUM(CK60:CK61)</f>
        <v>21966000</v>
      </c>
      <c r="CL62" s="368">
        <f>IFERROR(CM62/$G62,0)</f>
        <v>30000</v>
      </c>
      <c r="CM62" s="368">
        <f>SUM(CM60:CM61)</f>
        <v>22860000</v>
      </c>
      <c r="CN62" s="368">
        <f>IFERROR(CO62/$G62,0)</f>
        <v>4783.464566929134</v>
      </c>
      <c r="CO62" s="368">
        <f>SUM(CO60:CO61)</f>
        <v>3645000</v>
      </c>
      <c r="CP62" s="368">
        <f>IFERROR(CQ62/$G62,0)</f>
        <v>0</v>
      </c>
      <c r="CQ62" s="368">
        <f>SUM(CQ60:CQ61)</f>
        <v>0</v>
      </c>
      <c r="CR62" s="368">
        <f>IFERROR(CS62/$G62,0)</f>
        <v>63610.236220472441</v>
      </c>
      <c r="CS62" s="368">
        <f>SUM(CK62,CM62,CO62,CQ62)</f>
        <v>48471000</v>
      </c>
      <c r="CT62" s="368">
        <f>IFERROR(CU62/$G62,0)</f>
        <v>9996.9224704724402</v>
      </c>
      <c r="CU62" s="368">
        <f>SUM(CU60:CU61)</f>
        <v>7617654.9224999994</v>
      </c>
      <c r="CV62" s="368">
        <f>IFERROR(CW62/$G62,0)</f>
        <v>73607.158690944882</v>
      </c>
      <c r="CW62" s="368">
        <f>SUM(CS62,CU62)</f>
        <v>56088654.922499999</v>
      </c>
      <c r="CX62" s="368">
        <f>IFERROR(CY62/$G62,0)</f>
        <v>0</v>
      </c>
      <c r="CY62" s="369">
        <f>SUM(CY60:CY61)</f>
        <v>0</v>
      </c>
      <c r="CZ62" s="370"/>
      <c r="DA62" s="370"/>
      <c r="DB62" s="370"/>
      <c r="DC62" s="370"/>
      <c r="DD62" s="367">
        <f>IFERROR(DE62/$G62,0)</f>
        <v>15000</v>
      </c>
      <c r="DE62" s="368">
        <f>SUM(DE60:DE61)</f>
        <v>11430000</v>
      </c>
      <c r="DF62" s="368">
        <f>IFERROR(DG62/$G62,0)</f>
        <v>17608.267716535433</v>
      </c>
      <c r="DG62" s="368">
        <f>SUM(DG60:DG61)</f>
        <v>13417500</v>
      </c>
      <c r="DH62" s="368">
        <f>IFERROR(DI62/$G62,0)</f>
        <v>0</v>
      </c>
      <c r="DI62" s="368">
        <f>SUM(DI60:DI61)</f>
        <v>0</v>
      </c>
      <c r="DJ62" s="368">
        <f>IFERROR(DK62/$G62,0)</f>
        <v>4545.1574803149606</v>
      </c>
      <c r="DK62" s="368">
        <f>SUM(DK60:DK61)</f>
        <v>3463410</v>
      </c>
      <c r="DL62" s="368">
        <f>IFERROR(DM62/$G62,0)</f>
        <v>37153.425196850396</v>
      </c>
      <c r="DM62" s="368">
        <f>SUM(DE62,DG62,DI62,DK62)</f>
        <v>28310910</v>
      </c>
      <c r="DN62" s="368">
        <f>IFERROR(DO62/$G62,0)</f>
        <v>5807.8909452263779</v>
      </c>
      <c r="DO62" s="368">
        <f>SUM(DO60:DO61)</f>
        <v>4425612.9002625002</v>
      </c>
      <c r="DP62" s="368">
        <f>IFERROR(DQ62/$G62,0)</f>
        <v>42961.316142076772</v>
      </c>
      <c r="DQ62" s="368">
        <f>SUM(DM62,DO62)</f>
        <v>32736522.900262501</v>
      </c>
      <c r="DR62" s="368">
        <f>IFERROR(DS62/$G62,0)</f>
        <v>0</v>
      </c>
      <c r="DS62" s="369">
        <f>SUM(DS60:DS61)</f>
        <v>0</v>
      </c>
      <c r="DT62" s="370"/>
      <c r="DU62" s="370"/>
      <c r="DV62" s="370"/>
      <c r="DW62" s="370"/>
      <c r="DX62" s="367">
        <f>IFERROR(DY62/$G62,0)</f>
        <v>16194.468503937007</v>
      </c>
      <c r="DY62" s="368">
        <f>SUM(DY60:DY61)</f>
        <v>12340185</v>
      </c>
      <c r="DZ62" s="368">
        <f>IFERROR(EA62/$G62,0)</f>
        <v>17483.22965879265</v>
      </c>
      <c r="EA62" s="368">
        <f>SUM(EA60:EA61)</f>
        <v>13322221</v>
      </c>
      <c r="EB62" s="368">
        <f>IFERROR(EC62/$G62,0)</f>
        <v>0</v>
      </c>
      <c r="EC62" s="368">
        <f>SUM(EC60:EC61)</f>
        <v>0</v>
      </c>
      <c r="ED62" s="368">
        <f>IFERROR(EE62/$G62,0)</f>
        <v>926.35170603674544</v>
      </c>
      <c r="EE62" s="368">
        <f>SUM(EE60:EE61)</f>
        <v>705880</v>
      </c>
      <c r="EF62" s="368">
        <f>IFERROR(EG62/$G62,0)</f>
        <v>34604.049868766408</v>
      </c>
      <c r="EG62" s="368">
        <f>SUM(DY62,EA62,EC62,EE62)</f>
        <v>26368286</v>
      </c>
      <c r="EH62" s="368">
        <f>IFERROR(EI62/$G62,0)</f>
        <v>2767.4390953296474</v>
      </c>
      <c r="EI62" s="368">
        <f>SUM(EI60:EI61)</f>
        <v>2108788.5906411912</v>
      </c>
      <c r="EJ62" s="368">
        <f>IFERROR(EK62/$G62,0)</f>
        <v>37371.488964096054</v>
      </c>
      <c r="EK62" s="368">
        <f>SUM(EG62,EI62)</f>
        <v>28477074.590641193</v>
      </c>
      <c r="EL62" s="368">
        <f>IFERROR(EM62/$G62,0)</f>
        <v>0</v>
      </c>
      <c r="EM62" s="369">
        <f>SUM(EM60:EM61)</f>
        <v>0</v>
      </c>
      <c r="EN62" s="370"/>
      <c r="EO62" s="370"/>
      <c r="EP62" s="370"/>
      <c r="EQ62" s="370"/>
      <c r="ER62" s="367">
        <f>IFERROR(ES62/$G62,0)</f>
        <v>29566.929133858266</v>
      </c>
      <c r="ES62" s="368">
        <f>SUM(ES60:ES61)</f>
        <v>22530000</v>
      </c>
      <c r="ET62" s="368">
        <f>IFERROR(EU62/$G62,0)</f>
        <v>40433.07086614173</v>
      </c>
      <c r="EU62" s="368">
        <f>SUM(EU60:EU61)</f>
        <v>30810000</v>
      </c>
      <c r="EV62" s="368">
        <f>IFERROR(EW62/$G62,0)</f>
        <v>0</v>
      </c>
      <c r="EW62" s="368">
        <f>SUM(EW60:EW61)</f>
        <v>0</v>
      </c>
      <c r="EX62" s="368">
        <f>IFERROR(EY62/$G62,0)</f>
        <v>0</v>
      </c>
      <c r="EY62" s="368">
        <f>SUM(EY60:EY61)</f>
        <v>0</v>
      </c>
      <c r="EZ62" s="368">
        <f>IFERROR(FA62/$G62,0)</f>
        <v>70000</v>
      </c>
      <c r="FA62" s="368">
        <f>SUM(ES62,EU62,EW62,EY62)</f>
        <v>53340000</v>
      </c>
      <c r="FB62" s="368">
        <f>IFERROR(FC62/$G62,0)</f>
        <v>11899.007130905511</v>
      </c>
      <c r="FC62" s="368">
        <f>SUM(FC60:FC61)</f>
        <v>9067043.4337499999</v>
      </c>
      <c r="FD62" s="368">
        <f>IFERROR(FE62/$G62,0)</f>
        <v>81899.00713090552</v>
      </c>
      <c r="FE62" s="368">
        <f>SUM(FA62,FC62)</f>
        <v>62407043.433750004</v>
      </c>
      <c r="FF62" s="368">
        <f>IFERROR(FG62/$G62,0)</f>
        <v>0</v>
      </c>
      <c r="FG62" s="369">
        <f>SUM(FG60:FG61)</f>
        <v>0</v>
      </c>
      <c r="FH62" s="370"/>
      <c r="FI62" s="370"/>
      <c r="FJ62" s="370"/>
      <c r="FK62" s="370"/>
      <c r="FL62" s="367">
        <f>IFERROR(FM62/$G62,0)</f>
        <v>12280.524278215224</v>
      </c>
      <c r="FM62" s="368">
        <f>SUM(FM60:FM61)</f>
        <v>9357759.5</v>
      </c>
      <c r="FN62" s="368">
        <f>IFERROR(FO62/$G62,0)</f>
        <v>20279.813776650208</v>
      </c>
      <c r="FO62" s="368">
        <f>SUM(FO60:FO61)</f>
        <v>15453218.09780746</v>
      </c>
      <c r="FP62" s="368">
        <f>IFERROR(FQ62/$G62,0)</f>
        <v>4145.3198818897636</v>
      </c>
      <c r="FQ62" s="368">
        <f>SUM(FQ60:FQ61)</f>
        <v>3158733.75</v>
      </c>
      <c r="FR62" s="368">
        <f>IFERROR(FS62/$G62,0)</f>
        <v>0</v>
      </c>
      <c r="FS62" s="368">
        <f>SUM(FS60:FS61)</f>
        <v>0</v>
      </c>
      <c r="FT62" s="368">
        <f>IFERROR(FU62/$G62,0)</f>
        <v>36705.657936755197</v>
      </c>
      <c r="FU62" s="368">
        <f>SUM(FM62,FO62,FQ62,FS62)</f>
        <v>27969711.34780746</v>
      </c>
      <c r="FV62" s="368">
        <f>IFERROR(FW62/$G62,0)</f>
        <v>6047.9236837235721</v>
      </c>
      <c r="FW62" s="368">
        <f>SUM(FW60:FW61)</f>
        <v>4608517.8469973616</v>
      </c>
      <c r="FX62" s="368">
        <f>IFERROR(FY62/$G62,0)</f>
        <v>42753.58162047877</v>
      </c>
      <c r="FY62" s="368">
        <f>SUM(FU62,FW62)</f>
        <v>32578229.194804821</v>
      </c>
      <c r="FZ62" s="368">
        <f>IFERROR(GA62/$G62,0)</f>
        <v>0</v>
      </c>
      <c r="GA62" s="369">
        <f>SUM(GA60:GA61)</f>
        <v>0</v>
      </c>
      <c r="GB62" s="370"/>
      <c r="GC62" s="370"/>
      <c r="GD62" s="370"/>
      <c r="GE62" s="370"/>
      <c r="GF62" s="367">
        <f>IFERROR(GG62/$G62,0)</f>
        <v>0</v>
      </c>
      <c r="GG62" s="368">
        <f>SUM(GG60:GG61)</f>
        <v>0</v>
      </c>
      <c r="GH62" s="368">
        <f>IFERROR(GI62/$G62,0)</f>
        <v>0</v>
      </c>
      <c r="GI62" s="368">
        <f>SUM(GI60:GI61)</f>
        <v>0</v>
      </c>
      <c r="GJ62" s="368">
        <f>IFERROR(GK62/$G62,0)</f>
        <v>0</v>
      </c>
      <c r="GK62" s="368">
        <f>SUM(GK60:GK61)</f>
        <v>0</v>
      </c>
      <c r="GL62" s="368">
        <f>IFERROR(GM62/$G62,0)</f>
        <v>0</v>
      </c>
      <c r="GM62" s="368">
        <f>SUM(GM60:GM61)</f>
        <v>0</v>
      </c>
      <c r="GN62" s="368">
        <f>IFERROR(GO62/$G62,0)</f>
        <v>0</v>
      </c>
      <c r="GO62" s="368">
        <f>SUM(GG62,GI62,GK62,GM62)</f>
        <v>0</v>
      </c>
      <c r="GP62" s="368">
        <f>IFERROR(GQ62/$G62,0)</f>
        <v>0</v>
      </c>
      <c r="GQ62" s="368">
        <f>SUM(GQ60:GQ61)</f>
        <v>0</v>
      </c>
      <c r="GR62" s="368">
        <f>IFERROR(GS62/$G62,0)</f>
        <v>0</v>
      </c>
      <c r="GS62" s="368">
        <f>SUM(GO62,GQ62)</f>
        <v>0</v>
      </c>
      <c r="GT62" s="368">
        <f>IFERROR(GU62/$G62,0)</f>
        <v>0</v>
      </c>
      <c r="GU62" s="369">
        <f>SUM(GU60:GU61)</f>
        <v>0</v>
      </c>
      <c r="GV62" s="370"/>
      <c r="GW62" s="370"/>
      <c r="GX62" s="370"/>
      <c r="GY62" s="370"/>
      <c r="GZ62" s="367">
        <f>IFERROR(HA62/$G62,0)</f>
        <v>0</v>
      </c>
      <c r="HA62" s="368">
        <f>SUM(HA60:HA61)</f>
        <v>0</v>
      </c>
      <c r="HB62" s="368">
        <f>IFERROR(HC62/$G62,0)</f>
        <v>0</v>
      </c>
      <c r="HC62" s="368">
        <f>SUM(HC60:HC61)</f>
        <v>0</v>
      </c>
      <c r="HD62" s="368">
        <f>IFERROR(HE62/$G62,0)</f>
        <v>0</v>
      </c>
      <c r="HE62" s="368">
        <f>SUM(HE60:HE61)</f>
        <v>0</v>
      </c>
      <c r="HF62" s="368">
        <f>IFERROR(HG62/$G62,0)</f>
        <v>0</v>
      </c>
      <c r="HG62" s="368">
        <f>SUM(HG60:HG61)</f>
        <v>0</v>
      </c>
      <c r="HH62" s="368">
        <f>IFERROR(HI62/$G62,0)</f>
        <v>0</v>
      </c>
      <c r="HI62" s="368">
        <f>SUM(HA62,HC62,HE62,HG62)</f>
        <v>0</v>
      </c>
      <c r="HJ62" s="368">
        <f>IFERROR(HK62/$G62,0)</f>
        <v>0</v>
      </c>
      <c r="HK62" s="368">
        <f>SUM(HK60:HK61)</f>
        <v>0</v>
      </c>
      <c r="HL62" s="368">
        <f>IFERROR(HM62/$G62,0)</f>
        <v>0</v>
      </c>
      <c r="HM62" s="368">
        <f>SUM(HI62,HK62)</f>
        <v>0</v>
      </c>
      <c r="HN62" s="368">
        <f>IFERROR(HO62/$G62,0)</f>
        <v>0</v>
      </c>
      <c r="HO62" s="369">
        <f>SUM(HO60:HO61)</f>
        <v>0</v>
      </c>
      <c r="HP62" s="370"/>
      <c r="HQ62" s="370"/>
      <c r="HR62" s="370"/>
      <c r="HS62" s="370"/>
      <c r="HT62" s="367">
        <f>IFERROR(HU62/$G62,0)</f>
        <v>0</v>
      </c>
      <c r="HU62" s="368">
        <f>SUM(HU60:HU61)</f>
        <v>0</v>
      </c>
      <c r="HV62" s="368">
        <f>IFERROR(HW62/$G62,0)</f>
        <v>0</v>
      </c>
      <c r="HW62" s="368">
        <f>SUM(HW60:HW61)</f>
        <v>0</v>
      </c>
      <c r="HX62" s="368">
        <f>IFERROR(HY62/$G62,0)</f>
        <v>0</v>
      </c>
      <c r="HY62" s="368">
        <f>SUM(HY60:HY61)</f>
        <v>0</v>
      </c>
      <c r="HZ62" s="368">
        <f>IFERROR(IA62/$G62,0)</f>
        <v>0</v>
      </c>
      <c r="IA62" s="368">
        <f>SUM(IA60:IA61)</f>
        <v>0</v>
      </c>
      <c r="IB62" s="368">
        <f>IFERROR(IC62/$G62,0)</f>
        <v>0</v>
      </c>
      <c r="IC62" s="368">
        <f>SUM(HU62,HW62,HY62,IA62)</f>
        <v>0</v>
      </c>
      <c r="ID62" s="368">
        <f>IFERROR(IE62/$G62,0)</f>
        <v>0</v>
      </c>
      <c r="IE62" s="368">
        <f>SUM(IE60:IE61)</f>
        <v>0</v>
      </c>
      <c r="IF62" s="368">
        <f>IFERROR(IG62/$G62,0)</f>
        <v>0</v>
      </c>
      <c r="IG62" s="368">
        <f>SUM(IC62,IE62)</f>
        <v>0</v>
      </c>
      <c r="IH62" s="368">
        <f>IFERROR(II62/$G62,0)</f>
        <v>0</v>
      </c>
      <c r="II62" s="369">
        <f>SUM(II60:II61)</f>
        <v>0</v>
      </c>
      <c r="IJ62" s="370"/>
      <c r="IK62" s="370"/>
      <c r="IL62" s="370"/>
      <c r="IM62" s="370"/>
      <c r="IN62" s="367">
        <f>IFERROR(IO62/$G62,0)</f>
        <v>0</v>
      </c>
      <c r="IO62" s="368">
        <f>SUM(IO60:IO61)</f>
        <v>0</v>
      </c>
      <c r="IP62" s="368">
        <f>IFERROR(IQ62/$G62,0)</f>
        <v>0</v>
      </c>
      <c r="IQ62" s="368">
        <f>SUM(IQ60:IQ61)</f>
        <v>0</v>
      </c>
      <c r="IR62" s="368">
        <f>IFERROR(IS62/$G62,0)</f>
        <v>0</v>
      </c>
      <c r="IS62" s="368">
        <f>SUM(IS60:IS61)</f>
        <v>0</v>
      </c>
      <c r="IT62" s="368">
        <f>IFERROR(IU62/$G62,0)</f>
        <v>0</v>
      </c>
      <c r="IU62" s="368">
        <f>SUM(IU60:IU61)</f>
        <v>0</v>
      </c>
      <c r="IV62" s="368">
        <f>IFERROR(IW62/$G62,0)</f>
        <v>0</v>
      </c>
      <c r="IW62" s="368">
        <f>SUM(IO62,IQ62,IS62,IU62)</f>
        <v>0</v>
      </c>
      <c r="IX62" s="368">
        <f>IFERROR(IY62/$G62,0)</f>
        <v>0</v>
      </c>
      <c r="IY62" s="368">
        <f>SUM(IY60:IY61)</f>
        <v>0</v>
      </c>
      <c r="IZ62" s="368">
        <f>IFERROR(JA62/$G62,0)</f>
        <v>0</v>
      </c>
      <c r="JA62" s="368">
        <f>SUM(IW62,IY62)</f>
        <v>0</v>
      </c>
      <c r="JB62" s="368">
        <f>IFERROR(JC62/$G62,0)</f>
        <v>0</v>
      </c>
      <c r="JC62" s="369">
        <f>SUM(JC60:JC61)</f>
        <v>0</v>
      </c>
      <c r="JD62" s="370"/>
      <c r="JE62" s="370"/>
      <c r="JF62" s="370"/>
      <c r="JG62" s="370"/>
      <c r="JH62" s="367">
        <f>IFERROR(JI62/$G62,0)</f>
        <v>0</v>
      </c>
      <c r="JI62" s="368">
        <f>SUM(JI60:JI61)</f>
        <v>0</v>
      </c>
      <c r="JJ62" s="368">
        <f>IFERROR(JK62/$G62,0)</f>
        <v>0</v>
      </c>
      <c r="JK62" s="368">
        <f>SUM(JK60:JK61)</f>
        <v>0</v>
      </c>
      <c r="JL62" s="368">
        <f>IFERROR(JM62/$G62,0)</f>
        <v>0</v>
      </c>
      <c r="JM62" s="368">
        <f>SUM(JM60:JM61)</f>
        <v>0</v>
      </c>
      <c r="JN62" s="368">
        <f>IFERROR(JO62/$G62,0)</f>
        <v>0</v>
      </c>
      <c r="JO62" s="368">
        <f>SUM(JO60:JO61)</f>
        <v>0</v>
      </c>
      <c r="JP62" s="368">
        <f>IFERROR(JQ62/$G62,0)</f>
        <v>0</v>
      </c>
      <c r="JQ62" s="368">
        <f>SUM(JI62,JK62,JM62,JO62)</f>
        <v>0</v>
      </c>
      <c r="JR62" s="368">
        <f>IFERROR(JS62/$G62,0)</f>
        <v>0</v>
      </c>
      <c r="JS62" s="368">
        <f>SUM(JS60:JS61)</f>
        <v>0</v>
      </c>
      <c r="JT62" s="368">
        <f>IFERROR(JU62/$G62,0)</f>
        <v>0</v>
      </c>
      <c r="JU62" s="368">
        <f>SUM(JQ62,JS62)</f>
        <v>0</v>
      </c>
      <c r="JV62" s="368">
        <f>IFERROR(JW62/$G62,0)</f>
        <v>0</v>
      </c>
      <c r="JW62" s="369">
        <f>SUM(JW60:JW61)</f>
        <v>0</v>
      </c>
      <c r="JX62" s="370"/>
      <c r="JY62" s="370"/>
      <c r="JZ62" s="370"/>
      <c r="KA62" s="370"/>
      <c r="KB62" s="367">
        <f>IFERROR(KC62/$G62,0)</f>
        <v>0</v>
      </c>
      <c r="KC62" s="368">
        <f>SUM(KC60:KC61)</f>
        <v>0</v>
      </c>
      <c r="KD62" s="368">
        <f>IFERROR(KE62/$G62,0)</f>
        <v>0</v>
      </c>
      <c r="KE62" s="368">
        <f>SUM(KE60:KE61)</f>
        <v>0</v>
      </c>
      <c r="KF62" s="368">
        <f>IFERROR(KG62/$G62,0)</f>
        <v>0</v>
      </c>
      <c r="KG62" s="368">
        <f>SUM(KG60:KG61)</f>
        <v>0</v>
      </c>
      <c r="KH62" s="368">
        <f>IFERROR(KI62/$G62,0)</f>
        <v>0</v>
      </c>
      <c r="KI62" s="368">
        <f>SUM(KI60:KI61)</f>
        <v>0</v>
      </c>
      <c r="KJ62" s="368">
        <f>IFERROR(KK62/$G62,0)</f>
        <v>0</v>
      </c>
      <c r="KK62" s="368">
        <f>SUM(KC62,KE62,KG62,KI62)</f>
        <v>0</v>
      </c>
      <c r="KL62" s="368">
        <f>IFERROR(KM62/$G62,0)</f>
        <v>0</v>
      </c>
      <c r="KM62" s="368">
        <f>SUM(KM60:KM61)</f>
        <v>0</v>
      </c>
      <c r="KN62" s="368">
        <f>IFERROR(KO62/$G62,0)</f>
        <v>0</v>
      </c>
      <c r="KO62" s="368">
        <f>SUM(KK62,KM62)</f>
        <v>0</v>
      </c>
      <c r="KP62" s="368">
        <f>IFERROR(KQ62/$G62,0)</f>
        <v>0</v>
      </c>
      <c r="KQ62" s="369">
        <f>SUM(KQ60:KQ61)</f>
        <v>0</v>
      </c>
      <c r="KR62" s="370"/>
      <c r="KS62" s="370"/>
      <c r="KT62" s="370"/>
      <c r="KU62" s="370"/>
      <c r="KV62" s="367">
        <f>IFERROR(KW62/$G62,0)</f>
        <v>0</v>
      </c>
      <c r="KW62" s="368">
        <f>SUM(KW60:KW61)</f>
        <v>0</v>
      </c>
      <c r="KX62" s="368">
        <f>IFERROR(KY62/$G62,0)</f>
        <v>0</v>
      </c>
      <c r="KY62" s="368">
        <f>SUM(KY60:KY61)</f>
        <v>0</v>
      </c>
      <c r="KZ62" s="368">
        <f>IFERROR(LA62/$G62,0)</f>
        <v>0</v>
      </c>
      <c r="LA62" s="368">
        <f>SUM(LA60:LA61)</f>
        <v>0</v>
      </c>
      <c r="LB62" s="368">
        <f>IFERROR(LC62/$G62,0)</f>
        <v>0</v>
      </c>
      <c r="LC62" s="368">
        <f>SUM(LC60:LC61)</f>
        <v>0</v>
      </c>
      <c r="LD62" s="368">
        <f>IFERROR(LE62/$G62,0)</f>
        <v>0</v>
      </c>
      <c r="LE62" s="368">
        <f>SUM(KW62,KY62,LA62,LC62)</f>
        <v>0</v>
      </c>
      <c r="LF62" s="368">
        <f>IFERROR(LG62/$G62,0)</f>
        <v>0</v>
      </c>
      <c r="LG62" s="368">
        <f>SUM(LG60:LG61)</f>
        <v>0</v>
      </c>
      <c r="LH62" s="368">
        <f>IFERROR(LI62/$G62,0)</f>
        <v>0</v>
      </c>
      <c r="LI62" s="368">
        <f>SUM(LE62,LG62)</f>
        <v>0</v>
      </c>
      <c r="LJ62" s="368">
        <f>IFERROR(LK62/$G62,0)</f>
        <v>0</v>
      </c>
      <c r="LK62" s="369">
        <f>SUM(LK60:LK61)</f>
        <v>0</v>
      </c>
      <c r="LL62" s="370"/>
      <c r="LM62" s="370"/>
      <c r="LN62" s="370"/>
      <c r="LO62" s="370"/>
      <c r="LP62" s="367">
        <f>IFERROR(LQ62/$G62,0)</f>
        <v>0</v>
      </c>
      <c r="LQ62" s="368">
        <f>SUM(LQ60:LQ61)</f>
        <v>0</v>
      </c>
      <c r="LR62" s="368">
        <f>IFERROR(LS62/$G62,0)</f>
        <v>0</v>
      </c>
      <c r="LS62" s="368">
        <f>SUM(LS60:LS61)</f>
        <v>0</v>
      </c>
      <c r="LT62" s="368">
        <f>IFERROR(LU62/$G62,0)</f>
        <v>0</v>
      </c>
      <c r="LU62" s="368">
        <f>SUM(LU60:LU61)</f>
        <v>0</v>
      </c>
      <c r="LV62" s="368">
        <f>IFERROR(LW62/$G62,0)</f>
        <v>0</v>
      </c>
      <c r="LW62" s="368">
        <f>SUM(LW60:LW61)</f>
        <v>0</v>
      </c>
      <c r="LX62" s="368">
        <f>IFERROR(LY62/$G62,0)</f>
        <v>0</v>
      </c>
      <c r="LY62" s="368">
        <f>SUM(LQ62,LS62,LU62,LW62)</f>
        <v>0</v>
      </c>
      <c r="LZ62" s="368">
        <f>IFERROR(MA62/$G62,0)</f>
        <v>0</v>
      </c>
      <c r="MA62" s="368">
        <f>SUM(MA60:MA61)</f>
        <v>0</v>
      </c>
      <c r="MB62" s="368">
        <f>IFERROR(MC62/$G62,0)</f>
        <v>0</v>
      </c>
      <c r="MC62" s="368">
        <f>SUM(LY62,MA62)</f>
        <v>0</v>
      </c>
      <c r="MD62" s="368">
        <f>IFERROR(ME62/$G62,0)</f>
        <v>0</v>
      </c>
      <c r="ME62" s="369">
        <f>SUM(ME60:ME61)</f>
        <v>0</v>
      </c>
      <c r="MF62" s="370"/>
      <c r="MG62" s="370"/>
      <c r="MH62" s="370"/>
      <c r="MI62" s="370"/>
      <c r="MJ62" s="367">
        <f>IFERROR(MK62/$G62,0)</f>
        <v>0</v>
      </c>
      <c r="MK62" s="368">
        <f>SUM(MK60:MK61)</f>
        <v>0</v>
      </c>
      <c r="ML62" s="368">
        <f>IFERROR(MM62/$G62,0)</f>
        <v>0</v>
      </c>
      <c r="MM62" s="368">
        <f>SUM(MM60:MM61)</f>
        <v>0</v>
      </c>
      <c r="MN62" s="368">
        <f>IFERROR(MO62/$G62,0)</f>
        <v>0</v>
      </c>
      <c r="MO62" s="368">
        <f>SUM(MO60:MO61)</f>
        <v>0</v>
      </c>
      <c r="MP62" s="368">
        <f>IFERROR(MQ62/$G62,0)</f>
        <v>0</v>
      </c>
      <c r="MQ62" s="368">
        <f>SUM(MQ60:MQ61)</f>
        <v>0</v>
      </c>
      <c r="MR62" s="368">
        <f>IFERROR(MS62/$G62,0)</f>
        <v>0</v>
      </c>
      <c r="MS62" s="368">
        <f>SUM(MK62,MM62,MO62,MQ62)</f>
        <v>0</v>
      </c>
      <c r="MT62" s="368">
        <f>IFERROR(MU62/$G62,0)</f>
        <v>0</v>
      </c>
      <c r="MU62" s="368">
        <f>SUM(MU60:MU61)</f>
        <v>0</v>
      </c>
      <c r="MV62" s="368">
        <f>IFERROR(MW62/$G62,0)</f>
        <v>0</v>
      </c>
      <c r="MW62" s="368">
        <f>SUM(MS62,MU62)</f>
        <v>0</v>
      </c>
      <c r="MX62" s="368">
        <f>IFERROR(MY62/$G62,0)</f>
        <v>0</v>
      </c>
      <c r="MY62" s="369">
        <f>SUM(MY60:MY61)</f>
        <v>0</v>
      </c>
      <c r="MZ62" s="370"/>
      <c r="NA62" s="370"/>
      <c r="NB62" s="370"/>
      <c r="NC62" s="370"/>
      <c r="ND62" s="367">
        <f>IFERROR(NE62/$G62,0)</f>
        <v>0</v>
      </c>
      <c r="NE62" s="368">
        <f>SUM(NE60:NE61)</f>
        <v>0</v>
      </c>
      <c r="NF62" s="368">
        <f>IFERROR(NG62/$G62,0)</f>
        <v>0</v>
      </c>
      <c r="NG62" s="368">
        <f>SUM(NG60:NG61)</f>
        <v>0</v>
      </c>
      <c r="NH62" s="368">
        <f>IFERROR(NI62/$G62,0)</f>
        <v>0</v>
      </c>
      <c r="NI62" s="368">
        <f>SUM(NI60:NI61)</f>
        <v>0</v>
      </c>
      <c r="NJ62" s="368">
        <f>IFERROR(NK62/$G62,0)</f>
        <v>0</v>
      </c>
      <c r="NK62" s="368">
        <f>SUM(NK60:NK61)</f>
        <v>0</v>
      </c>
      <c r="NL62" s="368">
        <f>IFERROR(NM62/$G62,0)</f>
        <v>0</v>
      </c>
      <c r="NM62" s="368">
        <f>SUM(NE62,NG62,NI62,NK62)</f>
        <v>0</v>
      </c>
      <c r="NN62" s="368">
        <f>IFERROR(NO62/$G62,0)</f>
        <v>0</v>
      </c>
      <c r="NO62" s="368">
        <f>SUM(NO60:NO61)</f>
        <v>0</v>
      </c>
      <c r="NP62" s="368">
        <f>IFERROR(NQ62/$G62,0)</f>
        <v>0</v>
      </c>
      <c r="NQ62" s="368">
        <f>SUM(NM62,NO62)</f>
        <v>0</v>
      </c>
      <c r="NR62" s="368">
        <f>IFERROR(NS62/$G62,0)</f>
        <v>0</v>
      </c>
      <c r="NS62" s="369">
        <f>SUM(NS60:NS61)</f>
        <v>0</v>
      </c>
      <c r="NT62" s="370"/>
      <c r="NU62" s="370"/>
      <c r="NV62" s="370"/>
      <c r="NW62" s="370"/>
      <c r="NX62" s="367">
        <f>IFERROR(NY62/$G62,0)</f>
        <v>0</v>
      </c>
      <c r="NY62" s="368">
        <f>SUM(NY60:NY61)</f>
        <v>0</v>
      </c>
      <c r="NZ62" s="368">
        <f>IFERROR(OA62/$G62,0)</f>
        <v>0</v>
      </c>
      <c r="OA62" s="368">
        <f>SUM(OA60:OA61)</f>
        <v>0</v>
      </c>
      <c r="OB62" s="368">
        <f>IFERROR(OC62/$G62,0)</f>
        <v>0</v>
      </c>
      <c r="OC62" s="368">
        <f>SUM(OC60:OC61)</f>
        <v>0</v>
      </c>
      <c r="OD62" s="368">
        <f>IFERROR(OE62/$G62,0)</f>
        <v>0</v>
      </c>
      <c r="OE62" s="368">
        <f>SUM(OE60:OE61)</f>
        <v>0</v>
      </c>
      <c r="OF62" s="368">
        <f>IFERROR(OG62/$G62,0)</f>
        <v>0</v>
      </c>
      <c r="OG62" s="368">
        <f>SUM(NY62,OA62,OC62,OE62)</f>
        <v>0</v>
      </c>
      <c r="OH62" s="368">
        <f>IFERROR(OI62/$G62,0)</f>
        <v>0</v>
      </c>
      <c r="OI62" s="368">
        <f>SUM(OI60:OI61)</f>
        <v>0</v>
      </c>
      <c r="OJ62" s="368">
        <f>IFERROR(OK62/$G62,0)</f>
        <v>0</v>
      </c>
      <c r="OK62" s="368">
        <f>SUM(OG62,OI62)</f>
        <v>0</v>
      </c>
      <c r="OL62" s="368">
        <f>IFERROR(OM62/$G62,0)</f>
        <v>0</v>
      </c>
      <c r="OM62" s="369">
        <f>SUM(OM60:OM61)</f>
        <v>0</v>
      </c>
      <c r="ON62" s="370"/>
      <c r="OO62" s="370"/>
      <c r="OP62" s="370"/>
      <c r="OQ62" s="370"/>
      <c r="OR62" s="367">
        <f>IFERROR(OS62/$G62,0)</f>
        <v>0</v>
      </c>
      <c r="OS62" s="368">
        <f>SUM(OS60:OS61)</f>
        <v>0</v>
      </c>
      <c r="OT62" s="368">
        <f>IFERROR(OU62/$G62,0)</f>
        <v>0</v>
      </c>
      <c r="OU62" s="368">
        <f>SUM(OU60:OU61)</f>
        <v>0</v>
      </c>
      <c r="OV62" s="368">
        <f>IFERROR(OW62/$G62,0)</f>
        <v>0</v>
      </c>
      <c r="OW62" s="368">
        <f>SUM(OW60:OW61)</f>
        <v>0</v>
      </c>
      <c r="OX62" s="368">
        <f>IFERROR(OY62/$G62,0)</f>
        <v>0</v>
      </c>
      <c r="OY62" s="368">
        <f>SUM(OY60:OY61)</f>
        <v>0</v>
      </c>
      <c r="OZ62" s="368">
        <f>IFERROR(PA62/$G62,0)</f>
        <v>0</v>
      </c>
      <c r="PA62" s="368">
        <f>SUM(OS62,OU62,OW62,OY62)</f>
        <v>0</v>
      </c>
      <c r="PB62" s="368">
        <f>IFERROR(PC62/$G62,0)</f>
        <v>0</v>
      </c>
      <c r="PC62" s="368">
        <f>SUM(PC60:PC61)</f>
        <v>0</v>
      </c>
      <c r="PD62" s="368">
        <f>IFERROR(PE62/$G62,0)</f>
        <v>0</v>
      </c>
      <c r="PE62" s="368">
        <f>SUM(PA62,PC62)</f>
        <v>0</v>
      </c>
      <c r="PF62" s="368">
        <f>IFERROR(PG62/$G62,0)</f>
        <v>0</v>
      </c>
      <c r="PG62" s="369">
        <f>SUM(PG60:PG61)</f>
        <v>0</v>
      </c>
    </row>
    <row r="63" spans="2:423" s="282" customFormat="1" ht="24.75" hidden="1" customHeight="1" outlineLevel="1">
      <c r="B63" s="361" t="s">
        <v>124</v>
      </c>
      <c r="C63" s="362" t="s">
        <v>125</v>
      </c>
      <c r="D63" s="363"/>
      <c r="E63" s="364"/>
      <c r="F63" s="365" t="s">
        <v>126</v>
      </c>
      <c r="G63" s="366">
        <f>SUMIF(LEVEL1!$A:$A,LEVEL_2!$B63,LEVEL1!$I:$I)</f>
        <v>3467</v>
      </c>
      <c r="H63" s="367">
        <f t="shared" si="218"/>
        <v>32294.7793481396</v>
      </c>
      <c r="I63" s="368">
        <f>SUMIF(LEVEL1!$B:$B,LEVEL_2!$B63,LEVEL1!AI:AI)</f>
        <v>111966000</v>
      </c>
      <c r="J63" s="368">
        <f t="shared" si="218"/>
        <v>23060.369195269686</v>
      </c>
      <c r="K63" s="368">
        <f>SUMIF(LEVEL1!$B:$B,LEVEL_2!$B63,LEVEL1!AK:AK)</f>
        <v>79950300</v>
      </c>
      <c r="L63" s="368">
        <f t="shared" ref="L63:L74" si="549">IFERROR(M63/$G63,0)</f>
        <v>0</v>
      </c>
      <c r="M63" s="368">
        <f>SUMIF(LEVEL1!$B:$B,LEVEL_2!$B63,LEVEL1!AM:AM)</f>
        <v>0</v>
      </c>
      <c r="N63" s="368">
        <f t="shared" ref="N63:P74" si="550">IFERROR(O63/$G63,0)</f>
        <v>0</v>
      </c>
      <c r="O63" s="368">
        <f>SUMIF(LEVEL1!$B:$B,LEVEL_2!$B63,LEVEL1!AO:AO)</f>
        <v>0</v>
      </c>
      <c r="P63" s="368">
        <f t="shared" si="550"/>
        <v>55355.14854340929</v>
      </c>
      <c r="Q63" s="368">
        <f t="shared" ref="Q63" si="551">SUM(I63,K63,M63,O63)</f>
        <v>191916300</v>
      </c>
      <c r="R63" s="368">
        <f t="shared" ref="R63:T74" si="552">IFERROR(S63/$G63,0)</f>
        <v>8475.725518535477</v>
      </c>
      <c r="S63" s="368">
        <f>SUMIF(LEVEL1!$B:$B,LEVEL_2!$B63,LEVEL1!AS:AS)</f>
        <v>29385340.372762498</v>
      </c>
      <c r="T63" s="368">
        <f t="shared" si="552"/>
        <v>63830.874061944764</v>
      </c>
      <c r="U63" s="368">
        <f t="shared" ref="U63" si="553">SUM(Q63,S63)</f>
        <v>221301640.3727625</v>
      </c>
      <c r="V63" s="368">
        <f t="shared" ref="V63:V74" si="554">IFERROR(W63/$G63,0)</f>
        <v>0</v>
      </c>
      <c r="W63" s="369">
        <f>SUMIF(LEVEL1!$B:$B,LEVEL_2!$B63,LEVEL1!BD:BD)</f>
        <v>0</v>
      </c>
      <c r="X63" s="370"/>
      <c r="Y63" s="370"/>
      <c r="Z63" s="370"/>
      <c r="AA63" s="370"/>
      <c r="AB63" s="367">
        <f t="shared" ref="AB63:AB74" si="555">IFERROR(AC63/$G63,0)</f>
        <v>61655.98788578021</v>
      </c>
      <c r="AC63" s="368">
        <f>SUMIF(LEVEL1!$B:$B,LEVEL_2!$B63,LEVEL1!BH:BH)</f>
        <v>213761310</v>
      </c>
      <c r="AD63" s="368">
        <f t="shared" ref="AD63:AD74" si="556">IFERROR(AE63/$G63,0)</f>
        <v>15073.778482838188</v>
      </c>
      <c r="AE63" s="368">
        <f>SUMIF(LEVEL1!$B:$B,LEVEL_2!$B63,LEVEL1!BJ:BJ)</f>
        <v>52260790</v>
      </c>
      <c r="AF63" s="368">
        <f t="shared" ref="AF63:AF74" si="557">IFERROR(AG63/$G63,0)</f>
        <v>788.63570810498993</v>
      </c>
      <c r="AG63" s="368">
        <f>SUMIF(LEVEL1!$B:$B,LEVEL_2!$B63,LEVEL1!BL:BL)</f>
        <v>2734200</v>
      </c>
      <c r="AH63" s="368">
        <f t="shared" ref="AH63:AH74" si="558">IFERROR(AI63/$G63,0)</f>
        <v>0</v>
      </c>
      <c r="AI63" s="368">
        <f>SUMIF(LEVEL1!$B:$B,LEVEL_2!$B63,LEVEL1!BN:BN)</f>
        <v>0</v>
      </c>
      <c r="AJ63" s="368">
        <f t="shared" ref="AJ63:AJ74" si="559">IFERROR(AK63/$G63,0)</f>
        <v>77518.402076723389</v>
      </c>
      <c r="AK63" s="368">
        <f t="shared" ref="AK63:AK74" si="560">SUM(AC63,AE63,AG63,AI63)</f>
        <v>268756300</v>
      </c>
      <c r="AL63" s="368">
        <f t="shared" ref="AL63:AL74" si="561">IFERROR(AM63/$G63,0)</f>
        <v>10065.194752095831</v>
      </c>
      <c r="AM63" s="368">
        <f>SUMIF(LEVEL1!$B:$B,LEVEL_2!$B63,LEVEL1!BR:BR)</f>
        <v>34896030.205516249</v>
      </c>
      <c r="AN63" s="368">
        <f t="shared" ref="AN63:AN74" si="562">IFERROR(AO63/$G63,0)</f>
        <v>87583.596828819209</v>
      </c>
      <c r="AO63" s="368">
        <f t="shared" ref="AO63:AO74" si="563">SUM(AK63,AM63)</f>
        <v>303652330.20551622</v>
      </c>
      <c r="AP63" s="368">
        <f t="shared" ref="AP63:AP74" si="564">IFERROR(AQ63/$G63,0)</f>
        <v>0</v>
      </c>
      <c r="AQ63" s="369">
        <f>SUMIF(LEVEL1!$B:$B,LEVEL_2!$B63,LEVEL1!BX:BX)</f>
        <v>0</v>
      </c>
      <c r="AR63" s="370"/>
      <c r="AS63" s="370"/>
      <c r="AT63" s="370"/>
      <c r="AU63" s="370"/>
      <c r="AV63" s="367">
        <f t="shared" ref="AV63:AV74" si="565">IFERROR(AW63/$G63,0)</f>
        <v>40152.843957311794</v>
      </c>
      <c r="AW63" s="368">
        <f>SUMIF(LEVEL1!$B:$B,LEVEL_2!$B63,LEVEL1!CB:CB)</f>
        <v>139209910</v>
      </c>
      <c r="AX63" s="368">
        <f t="shared" ref="AX63:AX74" si="566">IFERROR(AY63/$G63,0)</f>
        <v>14906.571387366599</v>
      </c>
      <c r="AY63" s="368">
        <f>SUMIF(LEVEL1!$B:$B,LEVEL_2!$B63,LEVEL1!CD:CD)</f>
        <v>51681083</v>
      </c>
      <c r="AZ63" s="368">
        <f t="shared" ref="AZ63:AZ74" si="567">IFERROR(BA63/$G63,0)</f>
        <v>0</v>
      </c>
      <c r="BA63" s="368">
        <f>SUMIF(LEVEL1!$B:$B,LEVEL_2!$B63,LEVEL1!CF:CF)</f>
        <v>0</v>
      </c>
      <c r="BB63" s="368">
        <f t="shared" ref="BB63:BB74" si="568">IFERROR(BC63/$G63,0)</f>
        <v>7044.317854052495</v>
      </c>
      <c r="BC63" s="368">
        <f>SUMIF(LEVEL1!$B:$B,LEVEL_2!$B63,LEVEL1!CH:CH)</f>
        <v>24422650</v>
      </c>
      <c r="BD63" s="368">
        <f t="shared" ref="BD63:BD74" si="569">IFERROR(BE63/$G63,0)</f>
        <v>62103.733198730893</v>
      </c>
      <c r="BE63" s="368">
        <f t="shared" ref="BE63:BE74" si="570">SUM(AW63,AY63,BA63,BC63)</f>
        <v>215313643</v>
      </c>
      <c r="BF63" s="368">
        <f t="shared" ref="BF63:BF74" si="571">IFERROR(BG63/$G63,0)</f>
        <v>0</v>
      </c>
      <c r="BG63" s="368">
        <f>SUMIF(LEVEL1!$B:$B,LEVEL_2!$B63,LEVEL1!CL:CL)</f>
        <v>0</v>
      </c>
      <c r="BH63" s="368">
        <f t="shared" ref="BH63:BH74" si="572">IFERROR(BI63/$G63,0)</f>
        <v>62103.733198730893</v>
      </c>
      <c r="BI63" s="368">
        <f t="shared" ref="BI63:BI74" si="573">SUM(BE63,BG63)</f>
        <v>215313643</v>
      </c>
      <c r="BJ63" s="368">
        <f t="shared" ref="BJ63:BJ74" si="574">IFERROR(BK63/$G63,0)</f>
        <v>0</v>
      </c>
      <c r="BK63" s="369">
        <f>SUMIF(LEVEL1!$B:$B,LEVEL_2!$B63,LEVEL1!CX:CX)</f>
        <v>0</v>
      </c>
      <c r="BL63" s="370"/>
      <c r="BM63" s="370"/>
      <c r="BN63" s="370"/>
      <c r="BO63" s="370"/>
      <c r="BP63" s="367">
        <f t="shared" ref="BP63:BP74" si="575">IFERROR(BQ63/$G63,0)</f>
        <v>32294.7793481396</v>
      </c>
      <c r="BQ63" s="368">
        <f>SUMIF(LEVEL1!$B:$B,LEVEL_2!$B63,LEVEL1!DB:DB)</f>
        <v>111966000</v>
      </c>
      <c r="BR63" s="368">
        <f t="shared" ref="BR63:BR74" si="576">IFERROR(BS63/$G63,0)</f>
        <v>23060.369195269686</v>
      </c>
      <c r="BS63" s="368">
        <f>SUMIF(LEVEL1!$B:$B,LEVEL_2!$B63,LEVEL1!DD:DD)</f>
        <v>79950300</v>
      </c>
      <c r="BT63" s="368">
        <f t="shared" ref="BT63:BT74" si="577">IFERROR(BU63/$G63,0)</f>
        <v>0</v>
      </c>
      <c r="BU63" s="368">
        <f>SUMIF(LEVEL1!$B:$B,LEVEL_2!$B63,LEVEL1!DF:DF)</f>
        <v>0</v>
      </c>
      <c r="BV63" s="368">
        <f t="shared" ref="BV63:BV74" si="578">IFERROR(BW63/$G63,0)</f>
        <v>0</v>
      </c>
      <c r="BW63" s="368">
        <f>SUMIF(LEVEL1!$B:$B,LEVEL_2!$B63,LEVEL1!DH:DH)</f>
        <v>0</v>
      </c>
      <c r="BX63" s="368">
        <f t="shared" ref="BX63:BX74" si="579">IFERROR(BY63/$G63,0)</f>
        <v>55355.14854340929</v>
      </c>
      <c r="BY63" s="368">
        <f t="shared" ref="BY63:BY74" si="580">SUM(BQ63,BS63,BU63,BW63)</f>
        <v>191916300</v>
      </c>
      <c r="BZ63" s="368">
        <f t="shared" ref="BZ63:BZ74" si="581">IFERROR(CA63/$G63,0)</f>
        <v>8475.725518535477</v>
      </c>
      <c r="CA63" s="368">
        <f>SUMIF(LEVEL1!$B:$B,LEVEL_2!$B63,LEVEL1!DL:DL)</f>
        <v>29385340.372762498</v>
      </c>
      <c r="CB63" s="368">
        <f t="shared" ref="CB63:CB74" si="582">IFERROR(CC63/$G63,0)</f>
        <v>63830.874061944764</v>
      </c>
      <c r="CC63" s="368">
        <f t="shared" ref="CC63:CC74" si="583">SUM(BY63,CA63)</f>
        <v>221301640.3727625</v>
      </c>
      <c r="CD63" s="368">
        <f t="shared" ref="CD63:CD74" si="584">IFERROR(CE63/$G63,0)</f>
        <v>0</v>
      </c>
      <c r="CE63" s="369">
        <f>SUMIF(LEVEL1!$B:$B,LEVEL_2!$B63,LEVEL1!DR:DR)</f>
        <v>0</v>
      </c>
      <c r="CF63" s="370"/>
      <c r="CG63" s="370"/>
      <c r="CH63" s="370"/>
      <c r="CI63" s="370"/>
      <c r="CJ63" s="367">
        <f t="shared" ref="CJ63:CJ74" si="585">IFERROR(CK63/$G63,0)</f>
        <v>50209.22988174214</v>
      </c>
      <c r="CK63" s="368">
        <f>SUMIF(LEVEL1!$B:$B,LEVEL_2!$B63,LEVEL1!DV:DV)</f>
        <v>174075400</v>
      </c>
      <c r="CL63" s="368">
        <f t="shared" ref="CL63:CL74" si="586">IFERROR(CM63/$G63,0)</f>
        <v>18188.866455148542</v>
      </c>
      <c r="CM63" s="368">
        <f>SUMIF(LEVEL1!$B:$B,LEVEL_2!$B63,LEVEL1!DX:DX)</f>
        <v>63060799.999999993</v>
      </c>
      <c r="CN63" s="368">
        <f t="shared" ref="CN63:CN74" si="587">IFERROR(CO63/$G63,0)</f>
        <v>0</v>
      </c>
      <c r="CO63" s="368">
        <f>SUMIF(LEVEL1!$B:$B,LEVEL_2!$B63,LEVEL1!DZ:DZ)</f>
        <v>0</v>
      </c>
      <c r="CP63" s="368">
        <f t="shared" ref="CP63:CP74" si="588">IFERROR(CQ63/$G63,0)</f>
        <v>0</v>
      </c>
      <c r="CQ63" s="368">
        <f>SUMIF(LEVEL1!$B:$B,LEVEL_2!$B63,LEVEL1!EB:EB)</f>
        <v>0</v>
      </c>
      <c r="CR63" s="368">
        <f t="shared" ref="CR63:CR74" si="589">IFERROR(CS63/$G63,0)</f>
        <v>68398.096336890681</v>
      </c>
      <c r="CS63" s="368">
        <f t="shared" ref="CS63:CS74" si="590">SUM(CK63,CM63,CO63,CQ63)</f>
        <v>237136200</v>
      </c>
      <c r="CT63" s="368">
        <f t="shared" ref="CT63:CT74" si="591">IFERROR(CU63/$G63,0)</f>
        <v>9393.1575875973431</v>
      </c>
      <c r="CU63" s="368">
        <f>SUMIF(LEVEL1!$B:$B,LEVEL_2!$B63,LEVEL1!EF:EF)</f>
        <v>32566077.356199991</v>
      </c>
      <c r="CV63" s="368">
        <f t="shared" ref="CV63:CV74" si="592">IFERROR(CW63/$G63,0)</f>
        <v>77791.253924488017</v>
      </c>
      <c r="CW63" s="368">
        <f t="shared" ref="CW63:CW74" si="593">SUM(CS63,CU63)</f>
        <v>269702277.35619998</v>
      </c>
      <c r="CX63" s="368">
        <f t="shared" ref="CX63:CX74" si="594">IFERROR(CY63/$G63,0)</f>
        <v>0</v>
      </c>
      <c r="CY63" s="369">
        <f>SUMIF(LEVEL1!$B:$B,LEVEL_2!$B63,LEVEL1!EL:EL)</f>
        <v>0</v>
      </c>
      <c r="CZ63" s="370"/>
      <c r="DA63" s="370"/>
      <c r="DB63" s="370"/>
      <c r="DC63" s="370"/>
      <c r="DD63" s="367">
        <f t="shared" ref="DD63:DD74" si="595">IFERROR(DE63/$G63,0)</f>
        <v>65890.943178540518</v>
      </c>
      <c r="DE63" s="368">
        <f>SUMIF(LEVEL1!$B:$B,LEVEL_2!$B63,LEVEL1!EP:EP)</f>
        <v>228443899.99999997</v>
      </c>
      <c r="DF63" s="368">
        <f t="shared" ref="DF63:DF74" si="596">IFERROR(DG63/$G63,0)</f>
        <v>26214.738967406975</v>
      </c>
      <c r="DG63" s="368">
        <f>SUMIF(LEVEL1!$B:$B,LEVEL_2!$B63,LEVEL1!ER:ER)</f>
        <v>90886499.999999985</v>
      </c>
      <c r="DH63" s="368">
        <f t="shared" ref="DH63:DH74" si="597">IFERROR(DI63/$G63,0)</f>
        <v>0</v>
      </c>
      <c r="DI63" s="368">
        <f>SUMIF(LEVEL1!$B:$B,LEVEL_2!$B63,LEVEL1!ET:ET)</f>
        <v>0</v>
      </c>
      <c r="DJ63" s="368">
        <f t="shared" ref="DJ63:DJ74" si="598">IFERROR(DK63/$G63,0)</f>
        <v>12852.4805307182</v>
      </c>
      <c r="DK63" s="368">
        <f>SUMIF(LEVEL1!$B:$B,LEVEL_2!$B63,LEVEL1!EV:EV)</f>
        <v>44559550</v>
      </c>
      <c r="DL63" s="368">
        <f t="shared" ref="DL63:DL74" si="599">IFERROR(DM63/$G63,0)</f>
        <v>104958.16267666568</v>
      </c>
      <c r="DM63" s="368">
        <f t="shared" ref="DM63:DM74" si="600">SUM(DE63,DG63,DI63,DK63)</f>
        <v>363889949.99999994</v>
      </c>
      <c r="DN63" s="368">
        <f t="shared" ref="DN63:DN74" si="601">IFERROR(DO63/$G63,0)</f>
        <v>13941.923866725554</v>
      </c>
      <c r="DO63" s="368">
        <f>SUMIF(LEVEL1!$B:$B,LEVEL_2!$B63,LEVEL1!EZ:EZ)</f>
        <v>48336650.045937493</v>
      </c>
      <c r="DP63" s="368">
        <f t="shared" ref="DP63:DP74" si="602">IFERROR(DQ63/$G63,0)</f>
        <v>118900.08654339124</v>
      </c>
      <c r="DQ63" s="368">
        <f t="shared" ref="DQ63:DQ74" si="603">SUM(DM63,DO63)</f>
        <v>412226600.04593742</v>
      </c>
      <c r="DR63" s="368">
        <f t="shared" ref="DR63:DR74" si="604">IFERROR(DS63/$G63,0)</f>
        <v>0</v>
      </c>
      <c r="DS63" s="369">
        <f>SUMIF(LEVEL1!$B:$B,LEVEL_2!$B63,LEVEL1!FF:FF)</f>
        <v>0</v>
      </c>
      <c r="DT63" s="370"/>
      <c r="DU63" s="370"/>
      <c r="DV63" s="370"/>
      <c r="DW63" s="370"/>
      <c r="DX63" s="367">
        <f t="shared" ref="DX63:DX74" si="605">IFERROR(DY63/$G63,0)</f>
        <v>45052.394144793769</v>
      </c>
      <c r="DY63" s="368">
        <f>SUMIF(LEVEL1!$B:$B,LEVEL_2!$B63,LEVEL1!FJ:FJ)</f>
        <v>156196650.5</v>
      </c>
      <c r="DZ63" s="368">
        <f t="shared" ref="DZ63:DZ74" si="606">IFERROR(EA63/$G63,0)</f>
        <v>21770.827660801846</v>
      </c>
      <c r="EA63" s="368">
        <f>SUMIF(LEVEL1!$B:$B,LEVEL_2!$B63,LEVEL1!FL:FL)</f>
        <v>75479459.5</v>
      </c>
      <c r="EB63" s="368">
        <f t="shared" ref="EB63:EB74" si="607">IFERROR(EC63/$G63,0)</f>
        <v>2165.6015286991637</v>
      </c>
      <c r="EC63" s="368">
        <f>SUMIF(LEVEL1!$B:$B,LEVEL_2!$B63,LEVEL1!FN:FN)</f>
        <v>7508140.5</v>
      </c>
      <c r="ED63" s="368">
        <f t="shared" ref="ED63:ED74" si="608">IFERROR(EE63/$G63,0)</f>
        <v>2528.8249206807036</v>
      </c>
      <c r="EE63" s="368">
        <f>SUMIF(LEVEL1!$B:$B,LEVEL_2!$B63,LEVEL1!FP:FP)</f>
        <v>8767436</v>
      </c>
      <c r="EF63" s="368">
        <f t="shared" ref="EF63:EF74" si="609">IFERROR(EG63/$G63,0)</f>
        <v>71517.648254975487</v>
      </c>
      <c r="EG63" s="368">
        <f t="shared" ref="EG63:EG74" si="610">SUM(DY63,EA63,EC63,EE63)</f>
        <v>247951686.5</v>
      </c>
      <c r="EH63" s="368">
        <f t="shared" ref="EH63:EH74" si="611">IFERROR(EI63/$G63,0)</f>
        <v>5719.5830123195028</v>
      </c>
      <c r="EI63" s="368">
        <f>SUMIF(LEVEL1!$B:$B,LEVEL_2!$B63,LEVEL1!FT:FT)</f>
        <v>19829794.303711716</v>
      </c>
      <c r="EJ63" s="368">
        <f t="shared" ref="EJ63:EJ74" si="612">IFERROR(EK63/$G63,0)</f>
        <v>77237.231267294992</v>
      </c>
      <c r="EK63" s="368">
        <f t="shared" ref="EK63:EK74" si="613">SUM(EG63,EI63)</f>
        <v>267781480.80371171</v>
      </c>
      <c r="EL63" s="368">
        <f t="shared" ref="EL63:EL74" si="614">IFERROR(EM63/$G63,0)</f>
        <v>0</v>
      </c>
      <c r="EM63" s="369">
        <f>SUMIF(LEVEL1!$B:$B,LEVEL_2!$B63,LEVEL1!FZ:FZ)</f>
        <v>0</v>
      </c>
      <c r="EN63" s="370"/>
      <c r="EO63" s="370"/>
      <c r="EP63" s="370"/>
      <c r="EQ63" s="370"/>
      <c r="ER63" s="367">
        <f t="shared" ref="ER63:ER74" si="615">IFERROR(ES63/$G63,0)</f>
        <v>78151.571964234201</v>
      </c>
      <c r="ES63" s="368">
        <f>SUMIF(LEVEL1!$B:$B,LEVEL_2!$B63,LEVEL1!GD:GD)</f>
        <v>270951500</v>
      </c>
      <c r="ET63" s="368">
        <f t="shared" ref="ET63:ET74" si="616">IFERROR(EU63/$G63,0)</f>
        <v>53701.326795500427</v>
      </c>
      <c r="EU63" s="368">
        <f>SUMIF(LEVEL1!$B:$B,LEVEL_2!$B63,LEVEL1!GF:GF)</f>
        <v>186182499.99999997</v>
      </c>
      <c r="EV63" s="368">
        <f t="shared" ref="EV63:EV74" si="617">IFERROR(EW63/$G63,0)</f>
        <v>0</v>
      </c>
      <c r="EW63" s="368">
        <f>SUMIF(LEVEL1!$B:$B,LEVEL_2!$B63,LEVEL1!GH:GH)</f>
        <v>0</v>
      </c>
      <c r="EX63" s="368">
        <f t="shared" ref="EX63:EX74" si="618">IFERROR(EY63/$G63,0)</f>
        <v>0</v>
      </c>
      <c r="EY63" s="368">
        <f>SUMIF(LEVEL1!$B:$B,LEVEL_2!$B63,LEVEL1!GJ:GJ)</f>
        <v>0</v>
      </c>
      <c r="EZ63" s="368">
        <f t="shared" ref="EZ63:EZ74" si="619">IFERROR(FA63/$G63,0)</f>
        <v>131852.89875973464</v>
      </c>
      <c r="FA63" s="368">
        <f t="shared" ref="FA63:FA74" si="620">SUM(ES63,EU63,EW63,EY63)</f>
        <v>457134000</v>
      </c>
      <c r="FB63" s="368">
        <f t="shared" ref="FB63:FB74" si="621">IFERROR(FC63/$G63,0)</f>
        <v>20060.137570936684</v>
      </c>
      <c r="FC63" s="368">
        <f>SUMIF(LEVEL1!$B:$B,LEVEL_2!$B63,LEVEL1!GN:GN)</f>
        <v>69548496.958437487</v>
      </c>
      <c r="FD63" s="368">
        <f t="shared" ref="FD63:FD74" si="622">IFERROR(FE63/$G63,0)</f>
        <v>151913.03633067134</v>
      </c>
      <c r="FE63" s="368">
        <f t="shared" ref="FE63:FE74" si="623">SUM(FA63,FC63)</f>
        <v>526682496.9584375</v>
      </c>
      <c r="FF63" s="368">
        <f t="shared" ref="FF63:FF74" si="624">IFERROR(FG63/$G63,0)</f>
        <v>0</v>
      </c>
      <c r="FG63" s="369">
        <f>SUMIF(LEVEL1!$B:$B,LEVEL_2!$B63,LEVEL1!GT:GT)</f>
        <v>0</v>
      </c>
      <c r="FH63" s="370"/>
      <c r="FI63" s="370"/>
      <c r="FJ63" s="370"/>
      <c r="FK63" s="370"/>
      <c r="FL63" s="367">
        <f t="shared" ref="FL63:FL74" si="625">IFERROR(FM63/$G63,0)</f>
        <v>32294.7793481396</v>
      </c>
      <c r="FM63" s="368">
        <f>SUMIF(LEVEL1!$B:$B,LEVEL_2!$B63,LEVEL1!GX:GX)</f>
        <v>111966000</v>
      </c>
      <c r="FN63" s="368">
        <f t="shared" ref="FN63:FN74" si="626">IFERROR(FO63/$G63,0)</f>
        <v>23060.369195269686</v>
      </c>
      <c r="FO63" s="368">
        <f>SUMIF(LEVEL1!$B:$B,LEVEL_2!$B63,LEVEL1!GZ:GZ)</f>
        <v>79950300</v>
      </c>
      <c r="FP63" s="368">
        <f t="shared" ref="FP63:FP74" si="627">IFERROR(FQ63/$G63,0)</f>
        <v>0</v>
      </c>
      <c r="FQ63" s="368">
        <f>SUMIF(LEVEL1!$B:$B,LEVEL_2!$B63,LEVEL1!HB:HB)</f>
        <v>0</v>
      </c>
      <c r="FR63" s="368">
        <f t="shared" ref="FR63:FR74" si="628">IFERROR(FS63/$G63,0)</f>
        <v>0</v>
      </c>
      <c r="FS63" s="368">
        <f>SUMIF(LEVEL1!$B:$B,LEVEL_2!$B63,LEVEL1!HD:HD)</f>
        <v>0</v>
      </c>
      <c r="FT63" s="368">
        <f t="shared" ref="FT63:FT74" si="629">IFERROR(FU63/$G63,0)</f>
        <v>55355.14854340929</v>
      </c>
      <c r="FU63" s="368">
        <f t="shared" ref="FU63:FU74" si="630">SUM(FM63,FO63,FQ63,FS63)</f>
        <v>191916300</v>
      </c>
      <c r="FV63" s="368">
        <f t="shared" ref="FV63:FV74" si="631">IFERROR(FW63/$G63,0)</f>
        <v>8475.725518535477</v>
      </c>
      <c r="FW63" s="368">
        <f>SUMIF(LEVEL1!$B:$B,LEVEL_2!$B63,LEVEL1!HH:HH)</f>
        <v>29385340.372762498</v>
      </c>
      <c r="FX63" s="368">
        <f t="shared" ref="FX63:FX74" si="632">IFERROR(FY63/$G63,0)</f>
        <v>63830.874061944764</v>
      </c>
      <c r="FY63" s="368">
        <f t="shared" ref="FY63:FY74" si="633">SUM(FU63,FW63)</f>
        <v>221301640.3727625</v>
      </c>
      <c r="FZ63" s="368">
        <f t="shared" ref="FZ63:FZ74" si="634">IFERROR(GA63/$G63,0)</f>
        <v>0</v>
      </c>
      <c r="GA63" s="369">
        <f>SUMIF(LEVEL1!$B:$B,LEVEL_2!$B63,LEVEL1!HN:HN)</f>
        <v>0</v>
      </c>
      <c r="GB63" s="370"/>
      <c r="GC63" s="370"/>
      <c r="GD63" s="370"/>
      <c r="GE63" s="370"/>
      <c r="GF63" s="367">
        <f t="shared" ref="GF63:GF74" si="635">IFERROR(GG63/$G63,0)</f>
        <v>0</v>
      </c>
      <c r="GG63" s="368">
        <f>SUMIF(LEVEL1!$B:$B,LEVEL_2!$B63,LEVEL1!HR:HR)</f>
        <v>0</v>
      </c>
      <c r="GH63" s="368">
        <f t="shared" ref="GH63:GH74" si="636">IFERROR(GI63/$G63,0)</f>
        <v>0</v>
      </c>
      <c r="GI63" s="368">
        <f>SUMIF(LEVEL1!$B:$B,LEVEL_2!$B63,LEVEL1!HT:HT)</f>
        <v>0</v>
      </c>
      <c r="GJ63" s="368">
        <f t="shared" ref="GJ63:GJ74" si="637">IFERROR(GK63/$G63,0)</f>
        <v>0</v>
      </c>
      <c r="GK63" s="368">
        <f>SUMIF(LEVEL1!$B:$B,LEVEL_2!$B63,LEVEL1!HV:HV)</f>
        <v>0</v>
      </c>
      <c r="GL63" s="368">
        <f t="shared" ref="GL63:GL74" si="638">IFERROR(GM63/$G63,0)</f>
        <v>0</v>
      </c>
      <c r="GM63" s="368">
        <f>SUMIF(LEVEL1!$B:$B,LEVEL_2!$B63,LEVEL1!HX:HX)</f>
        <v>0</v>
      </c>
      <c r="GN63" s="368">
        <f t="shared" ref="GN63:GN74" si="639">IFERROR(GO63/$G63,0)</f>
        <v>0</v>
      </c>
      <c r="GO63" s="368">
        <f t="shared" ref="GO63:GO74" si="640">SUM(GG63,GI63,GK63,GM63)</f>
        <v>0</v>
      </c>
      <c r="GP63" s="368">
        <f t="shared" ref="GP63:GP74" si="641">IFERROR(GQ63/$G63,0)</f>
        <v>0</v>
      </c>
      <c r="GQ63" s="368">
        <f>SUMIF(LEVEL1!$B:$B,LEVEL_2!$B63,LEVEL1!IB:IB)</f>
        <v>0</v>
      </c>
      <c r="GR63" s="368">
        <f t="shared" ref="GR63:GR74" si="642">IFERROR(GS63/$G63,0)</f>
        <v>0</v>
      </c>
      <c r="GS63" s="368">
        <f t="shared" ref="GS63:GS74" si="643">SUM(GO63,GQ63)</f>
        <v>0</v>
      </c>
      <c r="GT63" s="368">
        <f t="shared" ref="GT63:GT74" si="644">IFERROR(GU63/$G63,0)</f>
        <v>0</v>
      </c>
      <c r="GU63" s="369">
        <f>SUMIF(LEVEL1!$B:$B,LEVEL_2!$B63,LEVEL1!IH:IH)</f>
        <v>0</v>
      </c>
      <c r="GV63" s="370"/>
      <c r="GW63" s="370"/>
      <c r="GX63" s="370"/>
      <c r="GY63" s="370"/>
      <c r="GZ63" s="367">
        <f t="shared" ref="GZ63:GZ74" si="645">IFERROR(HA63/$G63,0)</f>
        <v>0</v>
      </c>
      <c r="HA63" s="368">
        <f>SUMIF(LEVEL1!$B:$B,LEVEL_2!$B63,LEVEL1!IL:IL)</f>
        <v>0</v>
      </c>
      <c r="HB63" s="368">
        <f t="shared" ref="HB63:HB74" si="646">IFERROR(HC63/$G63,0)</f>
        <v>0</v>
      </c>
      <c r="HC63" s="368">
        <f>SUMIF(LEVEL1!$B:$B,LEVEL_2!$B63,LEVEL1!IN:IN)</f>
        <v>0</v>
      </c>
      <c r="HD63" s="368">
        <f t="shared" ref="HD63:HD74" si="647">IFERROR(HE63/$G63,0)</f>
        <v>0</v>
      </c>
      <c r="HE63" s="368">
        <f>SUMIF(LEVEL1!$B:$B,LEVEL_2!$B63,LEVEL1!IP:IP)</f>
        <v>0</v>
      </c>
      <c r="HF63" s="368">
        <f t="shared" ref="HF63:HF74" si="648">IFERROR(HG63/$G63,0)</f>
        <v>0</v>
      </c>
      <c r="HG63" s="368">
        <f>SUMIF(LEVEL1!$B:$B,LEVEL_2!$B63,LEVEL1!IR:IR)</f>
        <v>0</v>
      </c>
      <c r="HH63" s="368">
        <f t="shared" ref="HH63:HH74" si="649">IFERROR(HI63/$G63,0)</f>
        <v>0</v>
      </c>
      <c r="HI63" s="368">
        <f t="shared" ref="HI63:HI74" si="650">SUM(HA63,HC63,HE63,HG63)</f>
        <v>0</v>
      </c>
      <c r="HJ63" s="368">
        <f t="shared" ref="HJ63:HJ74" si="651">IFERROR(HK63/$G63,0)</f>
        <v>0</v>
      </c>
      <c r="HK63" s="368">
        <f>SUMIF(LEVEL1!$B:$B,LEVEL_2!$B63,LEVEL1!IV:IV)</f>
        <v>0</v>
      </c>
      <c r="HL63" s="368">
        <f t="shared" ref="HL63:HL74" si="652">IFERROR(HM63/$G63,0)</f>
        <v>0</v>
      </c>
      <c r="HM63" s="368">
        <f t="shared" ref="HM63:HM74" si="653">SUM(HI63,HK63)</f>
        <v>0</v>
      </c>
      <c r="HN63" s="368">
        <f t="shared" ref="HN63:HN74" si="654">IFERROR(HO63/$G63,0)</f>
        <v>0</v>
      </c>
      <c r="HO63" s="369">
        <f>SUMIF(LEVEL1!$B:$B,LEVEL_2!$B63,LEVEL1!JB:JB)</f>
        <v>0</v>
      </c>
      <c r="HP63" s="370"/>
      <c r="HQ63" s="370"/>
      <c r="HR63" s="370"/>
      <c r="HS63" s="370"/>
      <c r="HT63" s="367">
        <f t="shared" ref="HT63:HT74" si="655">IFERROR(HU63/$G63,0)</f>
        <v>0</v>
      </c>
      <c r="HU63" s="368">
        <f>SUMIF(LEVEL1!$B:$B,LEVEL_2!$B63,LEVEL1!JF:JF)</f>
        <v>0</v>
      </c>
      <c r="HV63" s="368">
        <f t="shared" ref="HV63:HV74" si="656">IFERROR(HW63/$G63,0)</f>
        <v>0</v>
      </c>
      <c r="HW63" s="368">
        <f>SUMIF(LEVEL1!$B:$B,LEVEL_2!$B63,LEVEL1!JH:JH)</f>
        <v>0</v>
      </c>
      <c r="HX63" s="368">
        <f t="shared" ref="HX63:HX74" si="657">IFERROR(HY63/$G63,0)</f>
        <v>0</v>
      </c>
      <c r="HY63" s="368">
        <f>SUMIF(LEVEL1!$B:$B,LEVEL_2!$B63,LEVEL1!JJ:JJ)</f>
        <v>0</v>
      </c>
      <c r="HZ63" s="368">
        <f t="shared" ref="HZ63:HZ74" si="658">IFERROR(IA63/$G63,0)</f>
        <v>0</v>
      </c>
      <c r="IA63" s="368">
        <f>SUMIF(LEVEL1!$B:$B,LEVEL_2!$B63,LEVEL1!JL:JL)</f>
        <v>0</v>
      </c>
      <c r="IB63" s="368">
        <f t="shared" ref="IB63:IB74" si="659">IFERROR(IC63/$G63,0)</f>
        <v>0</v>
      </c>
      <c r="IC63" s="368">
        <f t="shared" ref="IC63:IC74" si="660">SUM(HU63,HW63,HY63,IA63)</f>
        <v>0</v>
      </c>
      <c r="ID63" s="368">
        <f t="shared" ref="ID63:ID74" si="661">IFERROR(IE63/$G63,0)</f>
        <v>0</v>
      </c>
      <c r="IE63" s="368">
        <f>SUMIF(LEVEL1!$B:$B,LEVEL_2!$B63,LEVEL1!JP:JP)</f>
        <v>0</v>
      </c>
      <c r="IF63" s="368">
        <f t="shared" ref="IF63:IF74" si="662">IFERROR(IG63/$G63,0)</f>
        <v>0</v>
      </c>
      <c r="IG63" s="368">
        <f t="shared" ref="IG63:IG74" si="663">SUM(IC63,IE63)</f>
        <v>0</v>
      </c>
      <c r="IH63" s="368">
        <f t="shared" ref="IH63:IH74" si="664">IFERROR(II63/$G63,0)</f>
        <v>0</v>
      </c>
      <c r="II63" s="369">
        <f>SUMIF(LEVEL1!$B:$B,LEVEL_2!$B63,LEVEL1!JV:JV)</f>
        <v>0</v>
      </c>
      <c r="IJ63" s="370"/>
      <c r="IK63" s="370"/>
      <c r="IL63" s="370"/>
      <c r="IM63" s="370"/>
      <c r="IN63" s="367">
        <f t="shared" ref="IN63:IN74" si="665">IFERROR(IO63/$G63,0)</f>
        <v>0</v>
      </c>
      <c r="IO63" s="368">
        <f>SUMIF(LEVEL1!$B:$B,LEVEL_2!$B63,LEVEL1!JZ:JZ)</f>
        <v>0</v>
      </c>
      <c r="IP63" s="368">
        <f t="shared" ref="IP63:IP74" si="666">IFERROR(IQ63/$G63,0)</f>
        <v>0</v>
      </c>
      <c r="IQ63" s="368">
        <f>SUMIF(LEVEL1!$B:$B,LEVEL_2!$B63,LEVEL1!KB:KB)</f>
        <v>0</v>
      </c>
      <c r="IR63" s="368">
        <f t="shared" ref="IR63:IR74" si="667">IFERROR(IS63/$G63,0)</f>
        <v>0</v>
      </c>
      <c r="IS63" s="368">
        <f>SUMIF(LEVEL1!$B:$B,LEVEL_2!$B63,LEVEL1!KD:KD)</f>
        <v>0</v>
      </c>
      <c r="IT63" s="368">
        <f t="shared" ref="IT63:IT74" si="668">IFERROR(IU63/$G63,0)</f>
        <v>0</v>
      </c>
      <c r="IU63" s="368">
        <f>SUMIF(LEVEL1!$B:$B,LEVEL_2!$B63,LEVEL1!KF:KF)</f>
        <v>0</v>
      </c>
      <c r="IV63" s="368">
        <f t="shared" ref="IV63:IV74" si="669">IFERROR(IW63/$G63,0)</f>
        <v>0</v>
      </c>
      <c r="IW63" s="368">
        <f t="shared" ref="IW63:IW74" si="670">SUM(IO63,IQ63,IS63,IU63)</f>
        <v>0</v>
      </c>
      <c r="IX63" s="368">
        <f t="shared" ref="IX63:IX74" si="671">IFERROR(IY63/$G63,0)</f>
        <v>0</v>
      </c>
      <c r="IY63" s="368">
        <f>SUMIF(LEVEL1!$B:$B,LEVEL_2!$B63,LEVEL1!KJ:KJ)</f>
        <v>0</v>
      </c>
      <c r="IZ63" s="368">
        <f t="shared" ref="IZ63:IZ74" si="672">IFERROR(JA63/$G63,0)</f>
        <v>0</v>
      </c>
      <c r="JA63" s="368">
        <f t="shared" ref="JA63:JA74" si="673">SUM(IW63,IY63)</f>
        <v>0</v>
      </c>
      <c r="JB63" s="368">
        <f t="shared" ref="JB63:JB74" si="674">IFERROR(JC63/$G63,0)</f>
        <v>0</v>
      </c>
      <c r="JC63" s="369">
        <f>SUMIF(LEVEL1!$B:$B,LEVEL_2!$B63,LEVEL1!KP:KP)</f>
        <v>0</v>
      </c>
      <c r="JD63" s="370"/>
      <c r="JE63" s="370"/>
      <c r="JF63" s="370"/>
      <c r="JG63" s="370"/>
      <c r="JH63" s="367">
        <f t="shared" ref="JH63:JH74" si="675">IFERROR(JI63/$G63,0)</f>
        <v>0</v>
      </c>
      <c r="JI63" s="368">
        <f>SUMIF(LEVEL1!$B:$B,LEVEL_2!$B63,LEVEL1!KT:KT)</f>
        <v>0</v>
      </c>
      <c r="JJ63" s="368">
        <f t="shared" ref="JJ63:JJ74" si="676">IFERROR(JK63/$G63,0)</f>
        <v>0</v>
      </c>
      <c r="JK63" s="368">
        <f>SUMIF(LEVEL1!$B:$B,LEVEL_2!$B63,LEVEL1!KV:KV)</f>
        <v>0</v>
      </c>
      <c r="JL63" s="368">
        <f t="shared" ref="JL63:JL74" si="677">IFERROR(JM63/$G63,0)</f>
        <v>0</v>
      </c>
      <c r="JM63" s="368">
        <f>SUMIF(LEVEL1!$B:$B,LEVEL_2!$B63,LEVEL1!KX:KX)</f>
        <v>0</v>
      </c>
      <c r="JN63" s="368">
        <f t="shared" ref="JN63:JN74" si="678">IFERROR(JO63/$G63,0)</f>
        <v>0</v>
      </c>
      <c r="JO63" s="368">
        <f>SUMIF(LEVEL1!$B:$B,LEVEL_2!$B63,LEVEL1!KZ:KZ)</f>
        <v>0</v>
      </c>
      <c r="JP63" s="368">
        <f t="shared" ref="JP63:JP74" si="679">IFERROR(JQ63/$G63,0)</f>
        <v>0</v>
      </c>
      <c r="JQ63" s="368">
        <f t="shared" ref="JQ63:JQ74" si="680">SUM(JI63,JK63,JM63,JO63)</f>
        <v>0</v>
      </c>
      <c r="JR63" s="368">
        <f t="shared" ref="JR63:JR74" si="681">IFERROR(JS63/$G63,0)</f>
        <v>0</v>
      </c>
      <c r="JS63" s="368">
        <f>SUMIF(LEVEL1!$B:$B,LEVEL_2!$B63,LEVEL1!LD:LD)</f>
        <v>0</v>
      </c>
      <c r="JT63" s="368">
        <f t="shared" ref="JT63:JT74" si="682">IFERROR(JU63/$G63,0)</f>
        <v>0</v>
      </c>
      <c r="JU63" s="368">
        <f t="shared" ref="JU63:JU74" si="683">SUM(JQ63,JS63)</f>
        <v>0</v>
      </c>
      <c r="JV63" s="368">
        <f t="shared" ref="JV63:JV74" si="684">IFERROR(JW63/$G63,0)</f>
        <v>0</v>
      </c>
      <c r="JW63" s="369">
        <f>SUMIF(LEVEL1!$B:$B,LEVEL_2!$B63,LEVEL1!LJ:LJ)</f>
        <v>0</v>
      </c>
      <c r="JX63" s="370"/>
      <c r="JY63" s="370"/>
      <c r="JZ63" s="370"/>
      <c r="KA63" s="370"/>
      <c r="KB63" s="367">
        <f t="shared" ref="KB63:KB74" si="685">IFERROR(KC63/$G63,0)</f>
        <v>0</v>
      </c>
      <c r="KC63" s="368">
        <f>SUMIF(LEVEL1!$B:$B,LEVEL_2!$B63,LEVEL1!LN:LN)</f>
        <v>0</v>
      </c>
      <c r="KD63" s="368">
        <f t="shared" ref="KD63:KD74" si="686">IFERROR(KE63/$G63,0)</f>
        <v>0</v>
      </c>
      <c r="KE63" s="368">
        <f>SUMIF(LEVEL1!$B:$B,LEVEL_2!$B63,LEVEL1!LP:LP)</f>
        <v>0</v>
      </c>
      <c r="KF63" s="368">
        <f t="shared" ref="KF63:KF74" si="687">IFERROR(KG63/$G63,0)</f>
        <v>0</v>
      </c>
      <c r="KG63" s="368">
        <f>SUMIF(LEVEL1!$B:$B,LEVEL_2!$B63,LEVEL1!LR:LR)</f>
        <v>0</v>
      </c>
      <c r="KH63" s="368">
        <f t="shared" ref="KH63:KH74" si="688">IFERROR(KI63/$G63,0)</f>
        <v>0</v>
      </c>
      <c r="KI63" s="368">
        <f>SUMIF(LEVEL1!$B:$B,LEVEL_2!$B63,LEVEL1!LT:LT)</f>
        <v>0</v>
      </c>
      <c r="KJ63" s="368">
        <f t="shared" ref="KJ63:KJ74" si="689">IFERROR(KK63/$G63,0)</f>
        <v>0</v>
      </c>
      <c r="KK63" s="368">
        <f t="shared" ref="KK63:KK74" si="690">SUM(KC63,KE63,KG63,KI63)</f>
        <v>0</v>
      </c>
      <c r="KL63" s="368">
        <f t="shared" ref="KL63:KL74" si="691">IFERROR(KM63/$G63,0)</f>
        <v>0</v>
      </c>
      <c r="KM63" s="368">
        <f>SUMIF(LEVEL1!$B:$B,LEVEL_2!$B63,LEVEL1!LX:LX)</f>
        <v>0</v>
      </c>
      <c r="KN63" s="368">
        <f t="shared" ref="KN63:KN74" si="692">IFERROR(KO63/$G63,0)</f>
        <v>0</v>
      </c>
      <c r="KO63" s="368">
        <f t="shared" ref="KO63:KO74" si="693">SUM(KK63,KM63)</f>
        <v>0</v>
      </c>
      <c r="KP63" s="368">
        <f t="shared" ref="KP63:KP74" si="694">IFERROR(KQ63/$G63,0)</f>
        <v>0</v>
      </c>
      <c r="KQ63" s="369">
        <f>SUMIF(LEVEL1!$B:$B,LEVEL_2!$B63,LEVEL1!MD:MD)</f>
        <v>0</v>
      </c>
      <c r="KR63" s="370"/>
      <c r="KS63" s="370"/>
      <c r="KT63" s="370"/>
      <c r="KU63" s="370"/>
      <c r="KV63" s="367">
        <f t="shared" ref="KV63:KV74" si="695">IFERROR(KW63/$G63,0)</f>
        <v>0</v>
      </c>
      <c r="KW63" s="368">
        <f>SUMIF(LEVEL1!$B:$B,LEVEL_2!$B63,LEVEL1!MH:MH)</f>
        <v>0</v>
      </c>
      <c r="KX63" s="368">
        <f t="shared" ref="KX63:KX74" si="696">IFERROR(KY63/$G63,0)</f>
        <v>0</v>
      </c>
      <c r="KY63" s="368">
        <f>SUMIF(LEVEL1!$B:$B,LEVEL_2!$B63,LEVEL1!MJ:MJ)</f>
        <v>0</v>
      </c>
      <c r="KZ63" s="368">
        <f t="shared" ref="KZ63:KZ74" si="697">IFERROR(LA63/$G63,0)</f>
        <v>0</v>
      </c>
      <c r="LA63" s="368">
        <f>SUMIF(LEVEL1!$B:$B,LEVEL_2!$B63,LEVEL1!ML:ML)</f>
        <v>0</v>
      </c>
      <c r="LB63" s="368">
        <f t="shared" ref="LB63:LB74" si="698">IFERROR(LC63/$G63,0)</f>
        <v>0</v>
      </c>
      <c r="LC63" s="368">
        <f>SUMIF(LEVEL1!$B:$B,LEVEL_2!$B63,LEVEL1!MN:MN)</f>
        <v>0</v>
      </c>
      <c r="LD63" s="368">
        <f t="shared" ref="LD63:LD74" si="699">IFERROR(LE63/$G63,0)</f>
        <v>0</v>
      </c>
      <c r="LE63" s="368">
        <f t="shared" ref="LE63:LE74" si="700">SUM(KW63,KY63,LA63,LC63)</f>
        <v>0</v>
      </c>
      <c r="LF63" s="368">
        <f t="shared" ref="LF63:LF74" si="701">IFERROR(LG63/$G63,0)</f>
        <v>0</v>
      </c>
      <c r="LG63" s="368">
        <f>SUMIF(LEVEL1!$B:$B,LEVEL_2!$B63,LEVEL1!MR:MR)</f>
        <v>0</v>
      </c>
      <c r="LH63" s="368">
        <f t="shared" ref="LH63:LH74" si="702">IFERROR(LI63/$G63,0)</f>
        <v>0</v>
      </c>
      <c r="LI63" s="368">
        <f t="shared" ref="LI63:LI74" si="703">SUM(LE63,LG63)</f>
        <v>0</v>
      </c>
      <c r="LJ63" s="368">
        <f t="shared" ref="LJ63:LJ74" si="704">IFERROR(LK63/$G63,0)</f>
        <v>0</v>
      </c>
      <c r="LK63" s="369">
        <f>SUMIF(LEVEL1!$B:$B,LEVEL_2!$B63,LEVEL1!MX:MX)</f>
        <v>0</v>
      </c>
      <c r="LL63" s="370"/>
      <c r="LM63" s="370"/>
      <c r="LN63" s="370"/>
      <c r="LO63" s="370"/>
      <c r="LP63" s="367">
        <f t="shared" ref="LP63:LP74" si="705">IFERROR(LQ63/$G63,0)</f>
        <v>0</v>
      </c>
      <c r="LQ63" s="368">
        <f>SUMIF(LEVEL1!$B:$B,LEVEL_2!$B63,LEVEL1!NB:NB)</f>
        <v>0</v>
      </c>
      <c r="LR63" s="368">
        <f t="shared" ref="LR63:LR74" si="706">IFERROR(LS63/$G63,0)</f>
        <v>0</v>
      </c>
      <c r="LS63" s="368">
        <f>SUMIF(LEVEL1!$B:$B,LEVEL_2!$B63,LEVEL1!ND:ND)</f>
        <v>0</v>
      </c>
      <c r="LT63" s="368">
        <f t="shared" ref="LT63:LT74" si="707">IFERROR(LU63/$G63,0)</f>
        <v>0</v>
      </c>
      <c r="LU63" s="368">
        <f>SUMIF(LEVEL1!$B:$B,LEVEL_2!$B63,LEVEL1!NF:NF)</f>
        <v>0</v>
      </c>
      <c r="LV63" s="368">
        <f t="shared" ref="LV63:LV74" si="708">IFERROR(LW63/$G63,0)</f>
        <v>0</v>
      </c>
      <c r="LW63" s="368">
        <f>SUMIF(LEVEL1!$B:$B,LEVEL_2!$B63,LEVEL1!NH:NH)</f>
        <v>0</v>
      </c>
      <c r="LX63" s="368">
        <f t="shared" ref="LX63:LX74" si="709">IFERROR(LY63/$G63,0)</f>
        <v>0</v>
      </c>
      <c r="LY63" s="368">
        <f t="shared" ref="LY63:LY74" si="710">SUM(LQ63,LS63,LU63,LW63)</f>
        <v>0</v>
      </c>
      <c r="LZ63" s="368">
        <f t="shared" ref="LZ63:LZ74" si="711">IFERROR(MA63/$G63,0)</f>
        <v>0</v>
      </c>
      <c r="MA63" s="368">
        <f>SUMIF(LEVEL1!$B:$B,LEVEL_2!$B63,LEVEL1!NL:NL)</f>
        <v>0</v>
      </c>
      <c r="MB63" s="368">
        <f t="shared" ref="MB63:MB74" si="712">IFERROR(MC63/$G63,0)</f>
        <v>0</v>
      </c>
      <c r="MC63" s="368">
        <f t="shared" ref="MC63:MC74" si="713">SUM(LY63,MA63)</f>
        <v>0</v>
      </c>
      <c r="MD63" s="368">
        <f t="shared" ref="MD63:MD74" si="714">IFERROR(ME63/$G63,0)</f>
        <v>0</v>
      </c>
      <c r="ME63" s="369">
        <f>SUMIF(LEVEL1!$B:$B,LEVEL_2!$B63,LEVEL1!NR:NR)</f>
        <v>0</v>
      </c>
      <c r="MF63" s="370"/>
      <c r="MG63" s="370"/>
      <c r="MH63" s="370"/>
      <c r="MI63" s="370"/>
      <c r="MJ63" s="367">
        <f t="shared" ref="MJ63:MJ74" si="715">IFERROR(MK63/$G63,0)</f>
        <v>0</v>
      </c>
      <c r="MK63" s="368">
        <f>SUMIF(LEVEL1!$B:$B,LEVEL_2!$B63,LEVEL1!NV:NV)</f>
        <v>0</v>
      </c>
      <c r="ML63" s="368">
        <f t="shared" ref="ML63:ML74" si="716">IFERROR(MM63/$G63,0)</f>
        <v>0</v>
      </c>
      <c r="MM63" s="368">
        <f>SUMIF(LEVEL1!$B:$B,LEVEL_2!$B63,LEVEL1!NX:NX)</f>
        <v>0</v>
      </c>
      <c r="MN63" s="368">
        <f t="shared" ref="MN63:MN74" si="717">IFERROR(MO63/$G63,0)</f>
        <v>0</v>
      </c>
      <c r="MO63" s="368">
        <f>SUMIF(LEVEL1!$B:$B,LEVEL_2!$B63,LEVEL1!NZ:NZ)</f>
        <v>0</v>
      </c>
      <c r="MP63" s="368">
        <f t="shared" ref="MP63:MP74" si="718">IFERROR(MQ63/$G63,0)</f>
        <v>0</v>
      </c>
      <c r="MQ63" s="368">
        <f>SUMIF(LEVEL1!$B:$B,LEVEL_2!$B63,LEVEL1!OB:OB)</f>
        <v>0</v>
      </c>
      <c r="MR63" s="368">
        <f t="shared" ref="MR63:MR74" si="719">IFERROR(MS63/$G63,0)</f>
        <v>0</v>
      </c>
      <c r="MS63" s="368">
        <f t="shared" ref="MS63:MS74" si="720">SUM(MK63,MM63,MO63,MQ63)</f>
        <v>0</v>
      </c>
      <c r="MT63" s="368">
        <f t="shared" ref="MT63:MT74" si="721">IFERROR(MU63/$G63,0)</f>
        <v>0</v>
      </c>
      <c r="MU63" s="368">
        <f>SUMIF(LEVEL1!$B:$B,LEVEL_2!$B63,LEVEL1!OF:OF)</f>
        <v>0</v>
      </c>
      <c r="MV63" s="368">
        <f t="shared" ref="MV63:MV74" si="722">IFERROR(MW63/$G63,0)</f>
        <v>0</v>
      </c>
      <c r="MW63" s="368">
        <f t="shared" ref="MW63:MW74" si="723">SUM(MS63,MU63)</f>
        <v>0</v>
      </c>
      <c r="MX63" s="368">
        <f t="shared" ref="MX63:MX74" si="724">IFERROR(MY63/$G63,0)</f>
        <v>0</v>
      </c>
      <c r="MY63" s="369">
        <f>SUMIF(LEVEL1!$B:$B,LEVEL_2!$B63,LEVEL1!OL:OL)</f>
        <v>0</v>
      </c>
      <c r="MZ63" s="370"/>
      <c r="NA63" s="370"/>
      <c r="NB63" s="370"/>
      <c r="NC63" s="370"/>
      <c r="ND63" s="367">
        <f t="shared" ref="ND63:ND74" si="725">IFERROR(NE63/$G63,0)</f>
        <v>0</v>
      </c>
      <c r="NE63" s="368">
        <f>SUMIF(LEVEL1!$B:$B,LEVEL_2!$B63,LEVEL1!OP:OP)</f>
        <v>0</v>
      </c>
      <c r="NF63" s="368">
        <f t="shared" ref="NF63:NF74" si="726">IFERROR(NG63/$G63,0)</f>
        <v>0</v>
      </c>
      <c r="NG63" s="368">
        <f>SUMIF(LEVEL1!$B:$B,LEVEL_2!$B63,LEVEL1!OR:OR)</f>
        <v>0</v>
      </c>
      <c r="NH63" s="368">
        <f t="shared" ref="NH63:NH74" si="727">IFERROR(NI63/$G63,0)</f>
        <v>0</v>
      </c>
      <c r="NI63" s="368">
        <f>SUMIF(LEVEL1!$B:$B,LEVEL_2!$B63,LEVEL1!OT:OT)</f>
        <v>0</v>
      </c>
      <c r="NJ63" s="368">
        <f t="shared" ref="NJ63:NJ74" si="728">IFERROR(NK63/$G63,0)</f>
        <v>0</v>
      </c>
      <c r="NK63" s="368">
        <f>SUMIF(LEVEL1!$B:$B,LEVEL_2!$B63,LEVEL1!OV:OV)</f>
        <v>0</v>
      </c>
      <c r="NL63" s="368">
        <f t="shared" ref="NL63:NL74" si="729">IFERROR(NM63/$G63,0)</f>
        <v>0</v>
      </c>
      <c r="NM63" s="368">
        <f t="shared" ref="NM63:NM74" si="730">SUM(NE63,NG63,NI63,NK63)</f>
        <v>0</v>
      </c>
      <c r="NN63" s="368">
        <f t="shared" ref="NN63:NN74" si="731">IFERROR(NO63/$G63,0)</f>
        <v>0</v>
      </c>
      <c r="NO63" s="368">
        <f>SUMIF(LEVEL1!$B:$B,LEVEL_2!$B63,LEVEL1!OZ:OZ)</f>
        <v>0</v>
      </c>
      <c r="NP63" s="368">
        <f t="shared" ref="NP63:NP74" si="732">IFERROR(NQ63/$G63,0)</f>
        <v>0</v>
      </c>
      <c r="NQ63" s="368">
        <f t="shared" ref="NQ63:NQ74" si="733">SUM(NM63,NO63)</f>
        <v>0</v>
      </c>
      <c r="NR63" s="368">
        <f t="shared" ref="NR63:NR74" si="734">IFERROR(NS63/$G63,0)</f>
        <v>0</v>
      </c>
      <c r="NS63" s="369">
        <f>SUMIF(LEVEL1!$B:$B,LEVEL_2!$B63,LEVEL1!PF:PF)</f>
        <v>0</v>
      </c>
      <c r="NT63" s="370"/>
      <c r="NU63" s="370"/>
      <c r="NV63" s="370"/>
      <c r="NW63" s="370"/>
      <c r="NX63" s="367">
        <f t="shared" ref="NX63:NX74" si="735">IFERROR(NY63/$G63,0)</f>
        <v>0</v>
      </c>
      <c r="NY63" s="368">
        <f>SUMIF(LEVEL1!$B:$B,LEVEL_2!$B63,LEVEL1!PJ:PJ)</f>
        <v>0</v>
      </c>
      <c r="NZ63" s="368">
        <f t="shared" ref="NZ63:NZ74" si="736">IFERROR(OA63/$G63,0)</f>
        <v>0</v>
      </c>
      <c r="OA63" s="368">
        <f>SUMIF(LEVEL1!$B:$B,LEVEL_2!$B63,LEVEL1!PL:PL)</f>
        <v>0</v>
      </c>
      <c r="OB63" s="368">
        <f t="shared" ref="OB63:OB74" si="737">IFERROR(OC63/$G63,0)</f>
        <v>0</v>
      </c>
      <c r="OC63" s="368">
        <f>SUMIF(LEVEL1!$B:$B,LEVEL_2!$B63,LEVEL1!PN:PN)</f>
        <v>0</v>
      </c>
      <c r="OD63" s="368">
        <f t="shared" ref="OD63:OD74" si="738">IFERROR(OE63/$G63,0)</f>
        <v>0</v>
      </c>
      <c r="OE63" s="368">
        <f>SUMIF(LEVEL1!$B:$B,LEVEL_2!$B63,LEVEL1!PP:PP)</f>
        <v>0</v>
      </c>
      <c r="OF63" s="368">
        <f t="shared" ref="OF63:OF74" si="739">IFERROR(OG63/$G63,0)</f>
        <v>0</v>
      </c>
      <c r="OG63" s="368">
        <f t="shared" ref="OG63:OG74" si="740">SUM(NY63,OA63,OC63,OE63)</f>
        <v>0</v>
      </c>
      <c r="OH63" s="368">
        <f t="shared" ref="OH63:OH74" si="741">IFERROR(OI63/$G63,0)</f>
        <v>0</v>
      </c>
      <c r="OI63" s="368">
        <f>SUMIF(LEVEL1!$B:$B,LEVEL_2!$B63,LEVEL1!PT:PT)</f>
        <v>0</v>
      </c>
      <c r="OJ63" s="368">
        <f t="shared" ref="OJ63:OJ74" si="742">IFERROR(OK63/$G63,0)</f>
        <v>0</v>
      </c>
      <c r="OK63" s="368">
        <f t="shared" ref="OK63:OK74" si="743">SUM(OG63,OI63)</f>
        <v>0</v>
      </c>
      <c r="OL63" s="368">
        <f t="shared" ref="OL63:OL74" si="744">IFERROR(OM63/$G63,0)</f>
        <v>0</v>
      </c>
      <c r="OM63" s="369">
        <f>SUMIF(LEVEL1!$B:$B,LEVEL_2!$B63,LEVEL1!PZ:PZ)</f>
        <v>0</v>
      </c>
      <c r="ON63" s="370"/>
      <c r="OO63" s="370"/>
      <c r="OP63" s="370"/>
      <c r="OQ63" s="370"/>
      <c r="OR63" s="367">
        <f t="shared" ref="OR63:OR74" si="745">IFERROR(OS63/$G63,0)</f>
        <v>0</v>
      </c>
      <c r="OS63" s="368">
        <f>SUMIF(LEVEL1!$B:$B,LEVEL_2!$B63,LEVEL1!QD:QD)</f>
        <v>0</v>
      </c>
      <c r="OT63" s="368">
        <f t="shared" ref="OT63:OT74" si="746">IFERROR(OU63/$G63,0)</f>
        <v>0</v>
      </c>
      <c r="OU63" s="368">
        <f>SUMIF(LEVEL1!$B:$B,LEVEL_2!$B63,LEVEL1!QF:QF)</f>
        <v>0</v>
      </c>
      <c r="OV63" s="368">
        <f t="shared" ref="OV63:OV74" si="747">IFERROR(OW63/$G63,0)</f>
        <v>0</v>
      </c>
      <c r="OW63" s="368">
        <f>SUMIF(LEVEL1!$B:$B,LEVEL_2!$B63,LEVEL1!QH:QH)</f>
        <v>0</v>
      </c>
      <c r="OX63" s="368">
        <f t="shared" ref="OX63:OX74" si="748">IFERROR(OY63/$G63,0)</f>
        <v>0</v>
      </c>
      <c r="OY63" s="368">
        <f>SUMIF(LEVEL1!$B:$B,LEVEL_2!$B63,LEVEL1!QJ:QJ)</f>
        <v>0</v>
      </c>
      <c r="OZ63" s="368">
        <f t="shared" ref="OZ63:OZ74" si="749">IFERROR(PA63/$G63,0)</f>
        <v>0</v>
      </c>
      <c r="PA63" s="368">
        <f t="shared" ref="PA63:PA74" si="750">SUM(OS63,OU63,OW63,OY63)</f>
        <v>0</v>
      </c>
      <c r="PB63" s="368">
        <f t="shared" ref="PB63:PB74" si="751">IFERROR(PC63/$G63,0)</f>
        <v>0</v>
      </c>
      <c r="PC63" s="368">
        <f>SUMIF(LEVEL1!$B:$B,LEVEL_2!$B63,LEVEL1!QN:QN)</f>
        <v>0</v>
      </c>
      <c r="PD63" s="368">
        <f t="shared" ref="PD63:PD74" si="752">IFERROR(PE63/$G63,0)</f>
        <v>0</v>
      </c>
      <c r="PE63" s="368">
        <f t="shared" ref="PE63:PE74" si="753">SUM(PA63,PC63)</f>
        <v>0</v>
      </c>
      <c r="PF63" s="368">
        <f t="shared" ref="PF63:PF74" si="754">IFERROR(PG63/$G63,0)</f>
        <v>0</v>
      </c>
      <c r="PG63" s="369">
        <f>SUMIF(LEVEL1!$B:$B,LEVEL_2!$B63,LEVEL1!QT:QT)</f>
        <v>0</v>
      </c>
    </row>
    <row r="64" spans="2:423" s="282" customFormat="1" ht="24.75" hidden="1" customHeight="1" outlineLevel="1">
      <c r="B64" s="361" t="s">
        <v>127</v>
      </c>
      <c r="C64" s="362" t="s">
        <v>128</v>
      </c>
      <c r="D64" s="363"/>
      <c r="E64" s="364"/>
      <c r="F64" s="365" t="s">
        <v>28</v>
      </c>
      <c r="G64" s="366">
        <f>SUMIF(LEVEL1!$A:$A,LEVEL_2!$B64,LEVEL1!$I:$I)</f>
        <v>51</v>
      </c>
      <c r="H64" s="367">
        <f t="shared" si="218"/>
        <v>689607.84313725494</v>
      </c>
      <c r="I64" s="368">
        <f>SUMIF(LEVEL1!$B:$B,LEVEL_2!$B64,LEVEL1!AI:AI)</f>
        <v>35170000</v>
      </c>
      <c r="J64" s="368">
        <f t="shared" si="218"/>
        <v>68039.215686274503</v>
      </c>
      <c r="K64" s="368">
        <f>SUMIF(LEVEL1!$B:$B,LEVEL_2!$B64,LEVEL1!AK:AK)</f>
        <v>3470000</v>
      </c>
      <c r="L64" s="368">
        <f t="shared" si="549"/>
        <v>0</v>
      </c>
      <c r="M64" s="368">
        <f>SUMIF(LEVEL1!$B:$B,LEVEL_2!$B64,LEVEL1!AM:AM)</f>
        <v>0</v>
      </c>
      <c r="N64" s="368">
        <f t="shared" si="550"/>
        <v>0</v>
      </c>
      <c r="O64" s="368">
        <f>SUMIF(LEVEL1!$B:$B,LEVEL_2!$B64,LEVEL1!AO:AO)</f>
        <v>0</v>
      </c>
      <c r="P64" s="368">
        <f t="shared" si="550"/>
        <v>757647.0588235294</v>
      </c>
      <c r="Q64" s="368">
        <f t="shared" si="221"/>
        <v>38640000</v>
      </c>
      <c r="R64" s="368">
        <f t="shared" si="552"/>
        <v>90067.981593137258</v>
      </c>
      <c r="S64" s="368">
        <f>SUMIF(LEVEL1!$B:$B,LEVEL_2!$B64,LEVEL1!AS:AS)</f>
        <v>4593467.0612500003</v>
      </c>
      <c r="T64" s="368">
        <f t="shared" si="552"/>
        <v>847715.04041666666</v>
      </c>
      <c r="U64" s="368">
        <f t="shared" si="223"/>
        <v>43233467.061250001</v>
      </c>
      <c r="V64" s="368">
        <f t="shared" si="554"/>
        <v>0</v>
      </c>
      <c r="W64" s="369">
        <f>SUMIF(LEVEL1!$B:$B,LEVEL_2!$B64,LEVEL1!BD:BD)</f>
        <v>0</v>
      </c>
      <c r="X64" s="370"/>
      <c r="Y64" s="370"/>
      <c r="Z64" s="370"/>
      <c r="AA64" s="370"/>
      <c r="AB64" s="367">
        <f t="shared" si="555"/>
        <v>689607.84313725494</v>
      </c>
      <c r="AC64" s="368">
        <f>SUMIF(LEVEL1!$B:$B,LEVEL_2!$B64,LEVEL1!BH:BH)</f>
        <v>35170000</v>
      </c>
      <c r="AD64" s="368">
        <f t="shared" si="556"/>
        <v>68039.215686274503</v>
      </c>
      <c r="AE64" s="368">
        <f>SUMIF(LEVEL1!$B:$B,LEVEL_2!$B64,LEVEL1!BJ:BJ)</f>
        <v>3470000</v>
      </c>
      <c r="AF64" s="368">
        <f t="shared" si="557"/>
        <v>0</v>
      </c>
      <c r="AG64" s="368">
        <f>SUMIF(LEVEL1!$B:$B,LEVEL_2!$B64,LEVEL1!BL:BL)</f>
        <v>0</v>
      </c>
      <c r="AH64" s="368">
        <f t="shared" si="558"/>
        <v>0</v>
      </c>
      <c r="AI64" s="368">
        <f>SUMIF(LEVEL1!$B:$B,LEVEL_2!$B64,LEVEL1!BN:BN)</f>
        <v>0</v>
      </c>
      <c r="AJ64" s="368">
        <f t="shared" si="559"/>
        <v>757647.0588235294</v>
      </c>
      <c r="AK64" s="368">
        <f t="shared" si="560"/>
        <v>38640000</v>
      </c>
      <c r="AL64" s="368">
        <f t="shared" si="561"/>
        <v>90067.981593137258</v>
      </c>
      <c r="AM64" s="368">
        <f>SUMIF(LEVEL1!$B:$B,LEVEL_2!$B64,LEVEL1!BR:BR)</f>
        <v>4593467.0612500003</v>
      </c>
      <c r="AN64" s="368">
        <f t="shared" si="562"/>
        <v>847715.04041666666</v>
      </c>
      <c r="AO64" s="368">
        <f t="shared" si="563"/>
        <v>43233467.061250001</v>
      </c>
      <c r="AP64" s="368">
        <f t="shared" si="564"/>
        <v>0</v>
      </c>
      <c r="AQ64" s="369">
        <f>SUMIF(LEVEL1!$B:$B,LEVEL_2!$B64,LEVEL1!BX:BX)</f>
        <v>0</v>
      </c>
      <c r="AR64" s="370"/>
      <c r="AS64" s="370"/>
      <c r="AT64" s="370"/>
      <c r="AU64" s="370"/>
      <c r="AV64" s="367">
        <f t="shared" si="565"/>
        <v>710784.31372549024</v>
      </c>
      <c r="AW64" s="368">
        <f>SUMIF(LEVEL1!$B:$B,LEVEL_2!$B64,LEVEL1!CB:CB)</f>
        <v>36250000</v>
      </c>
      <c r="AX64" s="368">
        <f t="shared" si="566"/>
        <v>62182</v>
      </c>
      <c r="AY64" s="368">
        <f>SUMIF(LEVEL1!$B:$B,LEVEL_2!$B64,LEVEL1!CD:CD)</f>
        <v>3171282</v>
      </c>
      <c r="AZ64" s="368">
        <f t="shared" si="567"/>
        <v>0</v>
      </c>
      <c r="BA64" s="368">
        <f>SUMIF(LEVEL1!$B:$B,LEVEL_2!$B64,LEVEL1!CF:CF)</f>
        <v>0</v>
      </c>
      <c r="BB64" s="368">
        <f t="shared" si="568"/>
        <v>106862.74509803922</v>
      </c>
      <c r="BC64" s="368">
        <f>SUMIF(LEVEL1!$B:$B,LEVEL_2!$B64,LEVEL1!CH:CH)</f>
        <v>5450000</v>
      </c>
      <c r="BD64" s="368">
        <f t="shared" si="569"/>
        <v>879829.0588235294</v>
      </c>
      <c r="BE64" s="368">
        <f t="shared" si="570"/>
        <v>44871282</v>
      </c>
      <c r="BF64" s="368">
        <f t="shared" si="571"/>
        <v>0</v>
      </c>
      <c r="BG64" s="368">
        <f>SUMIF(LEVEL1!$B:$B,LEVEL_2!$B64,LEVEL1!CL:CL)</f>
        <v>0</v>
      </c>
      <c r="BH64" s="368">
        <f t="shared" si="572"/>
        <v>879829.0588235294</v>
      </c>
      <c r="BI64" s="368">
        <f t="shared" si="573"/>
        <v>44871282</v>
      </c>
      <c r="BJ64" s="368">
        <f t="shared" si="574"/>
        <v>0</v>
      </c>
      <c r="BK64" s="369">
        <f>SUMIF(LEVEL1!$B:$B,LEVEL_2!$B64,LEVEL1!CX:CX)</f>
        <v>0</v>
      </c>
      <c r="BL64" s="370"/>
      <c r="BM64" s="370"/>
      <c r="BN64" s="370"/>
      <c r="BO64" s="370"/>
      <c r="BP64" s="367">
        <f t="shared" si="575"/>
        <v>689607.84313725494</v>
      </c>
      <c r="BQ64" s="368">
        <f>SUMIF(LEVEL1!$B:$B,LEVEL_2!$B64,LEVEL1!DB:DB)</f>
        <v>35170000</v>
      </c>
      <c r="BR64" s="368">
        <f t="shared" si="576"/>
        <v>68039.215686274503</v>
      </c>
      <c r="BS64" s="368">
        <f>SUMIF(LEVEL1!$B:$B,LEVEL_2!$B64,LEVEL1!DD:DD)</f>
        <v>3470000</v>
      </c>
      <c r="BT64" s="368">
        <f t="shared" si="577"/>
        <v>0</v>
      </c>
      <c r="BU64" s="368">
        <f>SUMIF(LEVEL1!$B:$B,LEVEL_2!$B64,LEVEL1!DF:DF)</f>
        <v>0</v>
      </c>
      <c r="BV64" s="368">
        <f t="shared" si="578"/>
        <v>0</v>
      </c>
      <c r="BW64" s="368">
        <f>SUMIF(LEVEL1!$B:$B,LEVEL_2!$B64,LEVEL1!DH:DH)</f>
        <v>0</v>
      </c>
      <c r="BX64" s="368">
        <f t="shared" si="579"/>
        <v>757647.0588235294</v>
      </c>
      <c r="BY64" s="368">
        <f t="shared" si="580"/>
        <v>38640000</v>
      </c>
      <c r="BZ64" s="368">
        <f t="shared" si="581"/>
        <v>90067.981593137258</v>
      </c>
      <c r="CA64" s="368">
        <f>SUMIF(LEVEL1!$B:$B,LEVEL_2!$B64,LEVEL1!DL:DL)</f>
        <v>4593467.0612500003</v>
      </c>
      <c r="CB64" s="368">
        <f t="shared" si="582"/>
        <v>847715.04041666666</v>
      </c>
      <c r="CC64" s="368">
        <f t="shared" si="583"/>
        <v>43233467.061250001</v>
      </c>
      <c r="CD64" s="368">
        <f t="shared" si="584"/>
        <v>0</v>
      </c>
      <c r="CE64" s="369">
        <f>SUMIF(LEVEL1!$B:$B,LEVEL_2!$B64,LEVEL1!DR:DR)</f>
        <v>0</v>
      </c>
      <c r="CF64" s="370"/>
      <c r="CG64" s="370"/>
      <c r="CH64" s="370"/>
      <c r="CI64" s="370"/>
      <c r="CJ64" s="367">
        <f t="shared" si="585"/>
        <v>667607.84313725494</v>
      </c>
      <c r="CK64" s="368">
        <f>SUMIF(LEVEL1!$B:$B,LEVEL_2!$B64,LEVEL1!DV:DV)</f>
        <v>34048000</v>
      </c>
      <c r="CL64" s="368">
        <f t="shared" si="586"/>
        <v>191176.4705882353</v>
      </c>
      <c r="CM64" s="368">
        <f>SUMIF(LEVEL1!$B:$B,LEVEL_2!$B64,LEVEL1!DX:DX)</f>
        <v>9750000</v>
      </c>
      <c r="CN64" s="368">
        <f t="shared" si="587"/>
        <v>0</v>
      </c>
      <c r="CO64" s="368">
        <f>SUMIF(LEVEL1!$B:$B,LEVEL_2!$B64,LEVEL1!DZ:DZ)</f>
        <v>0</v>
      </c>
      <c r="CP64" s="368">
        <f t="shared" si="588"/>
        <v>0</v>
      </c>
      <c r="CQ64" s="368">
        <f>SUMIF(LEVEL1!$B:$B,LEVEL_2!$B64,LEVEL1!EB:EB)</f>
        <v>0</v>
      </c>
      <c r="CR64" s="368">
        <f t="shared" si="589"/>
        <v>858784.31372549024</v>
      </c>
      <c r="CS64" s="368">
        <f t="shared" si="590"/>
        <v>43798000</v>
      </c>
      <c r="CT64" s="368">
        <f t="shared" si="591"/>
        <v>114040.36698529411</v>
      </c>
      <c r="CU64" s="368">
        <f>SUMIF(LEVEL1!$B:$B,LEVEL_2!$B64,LEVEL1!EF:EF)</f>
        <v>5816058.7162499996</v>
      </c>
      <c r="CV64" s="368">
        <f t="shared" si="592"/>
        <v>972824.68071078439</v>
      </c>
      <c r="CW64" s="368">
        <f t="shared" si="593"/>
        <v>49614058.716250002</v>
      </c>
      <c r="CX64" s="368">
        <f t="shared" si="594"/>
        <v>0</v>
      </c>
      <c r="CY64" s="369">
        <f>SUMIF(LEVEL1!$B:$B,LEVEL_2!$B64,LEVEL1!EL:EL)</f>
        <v>0</v>
      </c>
      <c r="CZ64" s="370"/>
      <c r="DA64" s="370"/>
      <c r="DB64" s="370"/>
      <c r="DC64" s="370"/>
      <c r="DD64" s="367">
        <f t="shared" si="595"/>
        <v>515858.82352941175</v>
      </c>
      <c r="DE64" s="368">
        <f>SUMIF(LEVEL1!$B:$B,LEVEL_2!$B64,LEVEL1!EP:EP)</f>
        <v>26308800</v>
      </c>
      <c r="DF64" s="368">
        <f t="shared" si="596"/>
        <v>57317.647058823532</v>
      </c>
      <c r="DG64" s="368">
        <f>SUMIF(LEVEL1!$B:$B,LEVEL_2!$B64,LEVEL1!ER:ER)</f>
        <v>2923200</v>
      </c>
      <c r="DH64" s="368">
        <f t="shared" si="597"/>
        <v>0</v>
      </c>
      <c r="DI64" s="368">
        <f>SUMIF(LEVEL1!$B:$B,LEVEL_2!$B64,LEVEL1!ET:ET)</f>
        <v>0</v>
      </c>
      <c r="DJ64" s="368">
        <f t="shared" si="598"/>
        <v>80010.980392156867</v>
      </c>
      <c r="DK64" s="368">
        <f>SUMIF(LEVEL1!$B:$B,LEVEL_2!$B64,LEVEL1!EV:EV)</f>
        <v>4080560</v>
      </c>
      <c r="DL64" s="368">
        <f t="shared" si="599"/>
        <v>653187.45098039217</v>
      </c>
      <c r="DM64" s="368">
        <f t="shared" si="600"/>
        <v>33312560</v>
      </c>
      <c r="DN64" s="368">
        <f t="shared" si="601"/>
        <v>75677.25554901961</v>
      </c>
      <c r="DO64" s="368">
        <f>SUMIF(LEVEL1!$B:$B,LEVEL_2!$B64,LEVEL1!EZ:EZ)</f>
        <v>3859540.0329999998</v>
      </c>
      <c r="DP64" s="368">
        <f t="shared" si="602"/>
        <v>728864.70652941172</v>
      </c>
      <c r="DQ64" s="368">
        <f t="shared" si="603"/>
        <v>37172100.033</v>
      </c>
      <c r="DR64" s="368">
        <f t="shared" si="604"/>
        <v>0</v>
      </c>
      <c r="DS64" s="369">
        <f>SUMIF(LEVEL1!$B:$B,LEVEL_2!$B64,LEVEL1!FF:FF)</f>
        <v>0</v>
      </c>
      <c r="DT64" s="370"/>
      <c r="DU64" s="370"/>
      <c r="DV64" s="370"/>
      <c r="DW64" s="370"/>
      <c r="DX64" s="367">
        <f t="shared" si="605"/>
        <v>755656.86274509807</v>
      </c>
      <c r="DY64" s="368">
        <f>SUMIF(LEVEL1!$B:$B,LEVEL_2!$B64,LEVEL1!FJ:FJ)</f>
        <v>38538500</v>
      </c>
      <c r="DZ64" s="368">
        <f t="shared" si="606"/>
        <v>353509.80392156861</v>
      </c>
      <c r="EA64" s="368">
        <f>SUMIF(LEVEL1!$B:$B,LEVEL_2!$B64,LEVEL1!FL:FL)</f>
        <v>18029000</v>
      </c>
      <c r="EB64" s="368">
        <f t="shared" si="607"/>
        <v>0</v>
      </c>
      <c r="EC64" s="368">
        <f>SUMIF(LEVEL1!$B:$B,LEVEL_2!$B64,LEVEL1!FN:FN)</f>
        <v>0</v>
      </c>
      <c r="ED64" s="368">
        <f t="shared" si="608"/>
        <v>85133.137254901958</v>
      </c>
      <c r="EE64" s="368">
        <f>SUMIF(LEVEL1!$B:$B,LEVEL_2!$B64,LEVEL1!FP:FP)</f>
        <v>4341790</v>
      </c>
      <c r="EF64" s="368">
        <f t="shared" si="609"/>
        <v>1194299.8039215687</v>
      </c>
      <c r="EG64" s="368">
        <f t="shared" si="610"/>
        <v>60909290</v>
      </c>
      <c r="EH64" s="368">
        <f t="shared" si="611"/>
        <v>95513.443699556927</v>
      </c>
      <c r="EI64" s="368">
        <f>SUMIF(LEVEL1!$B:$B,LEVEL_2!$B64,LEVEL1!FT:FT)</f>
        <v>4871185.6286774036</v>
      </c>
      <c r="EJ64" s="368">
        <f t="shared" si="612"/>
        <v>1289813.2476211255</v>
      </c>
      <c r="EK64" s="368">
        <f t="shared" si="613"/>
        <v>65780475.628677405</v>
      </c>
      <c r="EL64" s="368">
        <f t="shared" si="614"/>
        <v>0</v>
      </c>
      <c r="EM64" s="369">
        <f>SUMIF(LEVEL1!$B:$B,LEVEL_2!$B64,LEVEL1!FZ:FZ)</f>
        <v>0</v>
      </c>
      <c r="EN64" s="370"/>
      <c r="EO64" s="370"/>
      <c r="EP64" s="370"/>
      <c r="EQ64" s="370"/>
      <c r="ER64" s="367">
        <f t="shared" si="615"/>
        <v>572549.01960784313</v>
      </c>
      <c r="ES64" s="368">
        <f>SUMIF(LEVEL1!$B:$B,LEVEL_2!$B64,LEVEL1!GD:GD)</f>
        <v>29200000</v>
      </c>
      <c r="ET64" s="368">
        <f t="shared" si="616"/>
        <v>253921.56862745099</v>
      </c>
      <c r="EU64" s="368">
        <f>SUMIF(LEVEL1!$B:$B,LEVEL_2!$B64,LEVEL1!GF:GF)</f>
        <v>12950000</v>
      </c>
      <c r="EV64" s="368">
        <f t="shared" si="617"/>
        <v>0</v>
      </c>
      <c r="EW64" s="368">
        <f>SUMIF(LEVEL1!$B:$B,LEVEL_2!$B64,LEVEL1!GH:GH)</f>
        <v>0</v>
      </c>
      <c r="EX64" s="368">
        <f t="shared" si="618"/>
        <v>0</v>
      </c>
      <c r="EY64" s="368">
        <f>SUMIF(LEVEL1!$B:$B,LEVEL_2!$B64,LEVEL1!GJ:GJ)</f>
        <v>0</v>
      </c>
      <c r="EZ64" s="368">
        <f t="shared" si="619"/>
        <v>826470.5882352941</v>
      </c>
      <c r="FA64" s="368">
        <f t="shared" si="620"/>
        <v>42150000</v>
      </c>
      <c r="FB64" s="368">
        <f t="shared" si="621"/>
        <v>117076.68541666666</v>
      </c>
      <c r="FC64" s="368">
        <f>SUMIF(LEVEL1!$B:$B,LEVEL_2!$B64,LEVEL1!GN:GN)</f>
        <v>5970910.9562499998</v>
      </c>
      <c r="FD64" s="368">
        <f t="shared" si="622"/>
        <v>943547.27365196077</v>
      </c>
      <c r="FE64" s="368">
        <f t="shared" si="623"/>
        <v>48120910.956249997</v>
      </c>
      <c r="FF64" s="368">
        <f t="shared" si="624"/>
        <v>0</v>
      </c>
      <c r="FG64" s="369">
        <f>SUMIF(LEVEL1!$B:$B,LEVEL_2!$B64,LEVEL1!GT:GT)</f>
        <v>0</v>
      </c>
      <c r="FH64" s="370"/>
      <c r="FI64" s="370"/>
      <c r="FJ64" s="370"/>
      <c r="FK64" s="370"/>
      <c r="FL64" s="367">
        <f t="shared" si="625"/>
        <v>689607.84313725494</v>
      </c>
      <c r="FM64" s="368">
        <f>SUMIF(LEVEL1!$B:$B,LEVEL_2!$B64,LEVEL1!GX:GX)</f>
        <v>35170000</v>
      </c>
      <c r="FN64" s="368">
        <f t="shared" si="626"/>
        <v>68039.215686274503</v>
      </c>
      <c r="FO64" s="368">
        <f>SUMIF(LEVEL1!$B:$B,LEVEL_2!$B64,LEVEL1!GZ:GZ)</f>
        <v>3470000</v>
      </c>
      <c r="FP64" s="368">
        <f t="shared" si="627"/>
        <v>0</v>
      </c>
      <c r="FQ64" s="368">
        <f>SUMIF(LEVEL1!$B:$B,LEVEL_2!$B64,LEVEL1!HB:HB)</f>
        <v>0</v>
      </c>
      <c r="FR64" s="368">
        <f t="shared" si="628"/>
        <v>0</v>
      </c>
      <c r="FS64" s="368">
        <f>SUMIF(LEVEL1!$B:$B,LEVEL_2!$B64,LEVEL1!HD:HD)</f>
        <v>0</v>
      </c>
      <c r="FT64" s="368">
        <f t="shared" si="629"/>
        <v>757647.0588235294</v>
      </c>
      <c r="FU64" s="368">
        <f t="shared" si="630"/>
        <v>38640000</v>
      </c>
      <c r="FV64" s="368">
        <f t="shared" si="631"/>
        <v>90067.981593137258</v>
      </c>
      <c r="FW64" s="368">
        <f>SUMIF(LEVEL1!$B:$B,LEVEL_2!$B64,LEVEL1!HH:HH)</f>
        <v>4593467.0612500003</v>
      </c>
      <c r="FX64" s="368">
        <f t="shared" si="632"/>
        <v>847715.04041666666</v>
      </c>
      <c r="FY64" s="368">
        <f t="shared" si="633"/>
        <v>43233467.061250001</v>
      </c>
      <c r="FZ64" s="368">
        <f t="shared" si="634"/>
        <v>0</v>
      </c>
      <c r="GA64" s="369">
        <f>SUMIF(LEVEL1!$B:$B,LEVEL_2!$B64,LEVEL1!HN:HN)</f>
        <v>0</v>
      </c>
      <c r="GB64" s="370"/>
      <c r="GC64" s="370"/>
      <c r="GD64" s="370"/>
      <c r="GE64" s="370"/>
      <c r="GF64" s="367">
        <f t="shared" si="635"/>
        <v>0</v>
      </c>
      <c r="GG64" s="368">
        <f>SUMIF(LEVEL1!$B:$B,LEVEL_2!$B64,LEVEL1!HR:HR)</f>
        <v>0</v>
      </c>
      <c r="GH64" s="368">
        <f t="shared" si="636"/>
        <v>0</v>
      </c>
      <c r="GI64" s="368">
        <f>SUMIF(LEVEL1!$B:$B,LEVEL_2!$B64,LEVEL1!HT:HT)</f>
        <v>0</v>
      </c>
      <c r="GJ64" s="368">
        <f t="shared" si="637"/>
        <v>0</v>
      </c>
      <c r="GK64" s="368">
        <f>SUMIF(LEVEL1!$B:$B,LEVEL_2!$B64,LEVEL1!HV:HV)</f>
        <v>0</v>
      </c>
      <c r="GL64" s="368">
        <f t="shared" si="638"/>
        <v>0</v>
      </c>
      <c r="GM64" s="368">
        <f>SUMIF(LEVEL1!$B:$B,LEVEL_2!$B64,LEVEL1!HX:HX)</f>
        <v>0</v>
      </c>
      <c r="GN64" s="368">
        <f t="shared" si="639"/>
        <v>0</v>
      </c>
      <c r="GO64" s="368">
        <f t="shared" si="640"/>
        <v>0</v>
      </c>
      <c r="GP64" s="368">
        <f t="shared" si="641"/>
        <v>0</v>
      </c>
      <c r="GQ64" s="368">
        <f>SUMIF(LEVEL1!$B:$B,LEVEL_2!$B64,LEVEL1!IB:IB)</f>
        <v>0</v>
      </c>
      <c r="GR64" s="368">
        <f t="shared" si="642"/>
        <v>0</v>
      </c>
      <c r="GS64" s="368">
        <f t="shared" si="643"/>
        <v>0</v>
      </c>
      <c r="GT64" s="368">
        <f t="shared" si="644"/>
        <v>0</v>
      </c>
      <c r="GU64" s="369">
        <f>SUMIF(LEVEL1!$B:$B,LEVEL_2!$B64,LEVEL1!IH:IH)</f>
        <v>0</v>
      </c>
      <c r="GV64" s="370"/>
      <c r="GW64" s="370"/>
      <c r="GX64" s="370"/>
      <c r="GY64" s="370"/>
      <c r="GZ64" s="367">
        <f t="shared" si="645"/>
        <v>0</v>
      </c>
      <c r="HA64" s="368">
        <f>SUMIF(LEVEL1!$B:$B,LEVEL_2!$B64,LEVEL1!IL:IL)</f>
        <v>0</v>
      </c>
      <c r="HB64" s="368">
        <f t="shared" si="646"/>
        <v>0</v>
      </c>
      <c r="HC64" s="368">
        <f>SUMIF(LEVEL1!$B:$B,LEVEL_2!$B64,LEVEL1!IN:IN)</f>
        <v>0</v>
      </c>
      <c r="HD64" s="368">
        <f t="shared" si="647"/>
        <v>0</v>
      </c>
      <c r="HE64" s="368">
        <f>SUMIF(LEVEL1!$B:$B,LEVEL_2!$B64,LEVEL1!IP:IP)</f>
        <v>0</v>
      </c>
      <c r="HF64" s="368">
        <f t="shared" si="648"/>
        <v>0</v>
      </c>
      <c r="HG64" s="368">
        <f>SUMIF(LEVEL1!$B:$B,LEVEL_2!$B64,LEVEL1!IR:IR)</f>
        <v>0</v>
      </c>
      <c r="HH64" s="368">
        <f t="shared" si="649"/>
        <v>0</v>
      </c>
      <c r="HI64" s="368">
        <f t="shared" si="650"/>
        <v>0</v>
      </c>
      <c r="HJ64" s="368">
        <f t="shared" si="651"/>
        <v>0</v>
      </c>
      <c r="HK64" s="368">
        <f>SUMIF(LEVEL1!$B:$B,LEVEL_2!$B64,LEVEL1!IV:IV)</f>
        <v>0</v>
      </c>
      <c r="HL64" s="368">
        <f t="shared" si="652"/>
        <v>0</v>
      </c>
      <c r="HM64" s="368">
        <f t="shared" si="653"/>
        <v>0</v>
      </c>
      <c r="HN64" s="368">
        <f t="shared" si="654"/>
        <v>0</v>
      </c>
      <c r="HO64" s="369">
        <f>SUMIF(LEVEL1!$B:$B,LEVEL_2!$B64,LEVEL1!JB:JB)</f>
        <v>0</v>
      </c>
      <c r="HP64" s="370"/>
      <c r="HQ64" s="370"/>
      <c r="HR64" s="370"/>
      <c r="HS64" s="370"/>
      <c r="HT64" s="367">
        <f t="shared" si="655"/>
        <v>0</v>
      </c>
      <c r="HU64" s="368">
        <f>SUMIF(LEVEL1!$B:$B,LEVEL_2!$B64,LEVEL1!JF:JF)</f>
        <v>0</v>
      </c>
      <c r="HV64" s="368">
        <f t="shared" si="656"/>
        <v>0</v>
      </c>
      <c r="HW64" s="368">
        <f>SUMIF(LEVEL1!$B:$B,LEVEL_2!$B64,LEVEL1!JH:JH)</f>
        <v>0</v>
      </c>
      <c r="HX64" s="368">
        <f t="shared" si="657"/>
        <v>0</v>
      </c>
      <c r="HY64" s="368">
        <f>SUMIF(LEVEL1!$B:$B,LEVEL_2!$B64,LEVEL1!JJ:JJ)</f>
        <v>0</v>
      </c>
      <c r="HZ64" s="368">
        <f t="shared" si="658"/>
        <v>0</v>
      </c>
      <c r="IA64" s="368">
        <f>SUMIF(LEVEL1!$B:$B,LEVEL_2!$B64,LEVEL1!JL:JL)</f>
        <v>0</v>
      </c>
      <c r="IB64" s="368">
        <f t="shared" si="659"/>
        <v>0</v>
      </c>
      <c r="IC64" s="368">
        <f t="shared" si="660"/>
        <v>0</v>
      </c>
      <c r="ID64" s="368">
        <f t="shared" si="661"/>
        <v>0</v>
      </c>
      <c r="IE64" s="368">
        <f>SUMIF(LEVEL1!$B:$B,LEVEL_2!$B64,LEVEL1!JP:JP)</f>
        <v>0</v>
      </c>
      <c r="IF64" s="368">
        <f t="shared" si="662"/>
        <v>0</v>
      </c>
      <c r="IG64" s="368">
        <f t="shared" si="663"/>
        <v>0</v>
      </c>
      <c r="IH64" s="368">
        <f t="shared" si="664"/>
        <v>0</v>
      </c>
      <c r="II64" s="369">
        <f>SUMIF(LEVEL1!$B:$B,LEVEL_2!$B64,LEVEL1!JV:JV)</f>
        <v>0</v>
      </c>
      <c r="IJ64" s="370"/>
      <c r="IK64" s="370"/>
      <c r="IL64" s="370"/>
      <c r="IM64" s="370"/>
      <c r="IN64" s="367">
        <f t="shared" si="665"/>
        <v>0</v>
      </c>
      <c r="IO64" s="368">
        <f>SUMIF(LEVEL1!$B:$B,LEVEL_2!$B64,LEVEL1!JZ:JZ)</f>
        <v>0</v>
      </c>
      <c r="IP64" s="368">
        <f t="shared" si="666"/>
        <v>0</v>
      </c>
      <c r="IQ64" s="368">
        <f>SUMIF(LEVEL1!$B:$B,LEVEL_2!$B64,LEVEL1!KB:KB)</f>
        <v>0</v>
      </c>
      <c r="IR64" s="368">
        <f t="shared" si="667"/>
        <v>0</v>
      </c>
      <c r="IS64" s="368">
        <f>SUMIF(LEVEL1!$B:$B,LEVEL_2!$B64,LEVEL1!KD:KD)</f>
        <v>0</v>
      </c>
      <c r="IT64" s="368">
        <f t="shared" si="668"/>
        <v>0</v>
      </c>
      <c r="IU64" s="368">
        <f>SUMIF(LEVEL1!$B:$B,LEVEL_2!$B64,LEVEL1!KF:KF)</f>
        <v>0</v>
      </c>
      <c r="IV64" s="368">
        <f t="shared" si="669"/>
        <v>0</v>
      </c>
      <c r="IW64" s="368">
        <f t="shared" si="670"/>
        <v>0</v>
      </c>
      <c r="IX64" s="368">
        <f t="shared" si="671"/>
        <v>0</v>
      </c>
      <c r="IY64" s="368">
        <f>SUMIF(LEVEL1!$B:$B,LEVEL_2!$B64,LEVEL1!KJ:KJ)</f>
        <v>0</v>
      </c>
      <c r="IZ64" s="368">
        <f t="shared" si="672"/>
        <v>0</v>
      </c>
      <c r="JA64" s="368">
        <f t="shared" si="673"/>
        <v>0</v>
      </c>
      <c r="JB64" s="368">
        <f t="shared" si="674"/>
        <v>0</v>
      </c>
      <c r="JC64" s="369">
        <f>SUMIF(LEVEL1!$B:$B,LEVEL_2!$B64,LEVEL1!KP:KP)</f>
        <v>0</v>
      </c>
      <c r="JD64" s="370"/>
      <c r="JE64" s="370"/>
      <c r="JF64" s="370"/>
      <c r="JG64" s="370"/>
      <c r="JH64" s="367">
        <f t="shared" si="675"/>
        <v>0</v>
      </c>
      <c r="JI64" s="368">
        <f>SUMIF(LEVEL1!$B:$B,LEVEL_2!$B64,LEVEL1!KT:KT)</f>
        <v>0</v>
      </c>
      <c r="JJ64" s="368">
        <f t="shared" si="676"/>
        <v>0</v>
      </c>
      <c r="JK64" s="368">
        <f>SUMIF(LEVEL1!$B:$B,LEVEL_2!$B64,LEVEL1!KV:KV)</f>
        <v>0</v>
      </c>
      <c r="JL64" s="368">
        <f t="shared" si="677"/>
        <v>0</v>
      </c>
      <c r="JM64" s="368">
        <f>SUMIF(LEVEL1!$B:$B,LEVEL_2!$B64,LEVEL1!KX:KX)</f>
        <v>0</v>
      </c>
      <c r="JN64" s="368">
        <f t="shared" si="678"/>
        <v>0</v>
      </c>
      <c r="JO64" s="368">
        <f>SUMIF(LEVEL1!$B:$B,LEVEL_2!$B64,LEVEL1!KZ:KZ)</f>
        <v>0</v>
      </c>
      <c r="JP64" s="368">
        <f t="shared" si="679"/>
        <v>0</v>
      </c>
      <c r="JQ64" s="368">
        <f t="shared" si="680"/>
        <v>0</v>
      </c>
      <c r="JR64" s="368">
        <f t="shared" si="681"/>
        <v>0</v>
      </c>
      <c r="JS64" s="368">
        <f>SUMIF(LEVEL1!$B:$B,LEVEL_2!$B64,LEVEL1!LD:LD)</f>
        <v>0</v>
      </c>
      <c r="JT64" s="368">
        <f t="shared" si="682"/>
        <v>0</v>
      </c>
      <c r="JU64" s="368">
        <f t="shared" si="683"/>
        <v>0</v>
      </c>
      <c r="JV64" s="368">
        <f t="shared" si="684"/>
        <v>0</v>
      </c>
      <c r="JW64" s="369">
        <f>SUMIF(LEVEL1!$B:$B,LEVEL_2!$B64,LEVEL1!LJ:LJ)</f>
        <v>0</v>
      </c>
      <c r="JX64" s="370"/>
      <c r="JY64" s="370"/>
      <c r="JZ64" s="370"/>
      <c r="KA64" s="370"/>
      <c r="KB64" s="367">
        <f t="shared" si="685"/>
        <v>0</v>
      </c>
      <c r="KC64" s="368">
        <f>SUMIF(LEVEL1!$B:$B,LEVEL_2!$B64,LEVEL1!LN:LN)</f>
        <v>0</v>
      </c>
      <c r="KD64" s="368">
        <f t="shared" si="686"/>
        <v>0</v>
      </c>
      <c r="KE64" s="368">
        <f>SUMIF(LEVEL1!$B:$B,LEVEL_2!$B64,LEVEL1!LP:LP)</f>
        <v>0</v>
      </c>
      <c r="KF64" s="368">
        <f t="shared" si="687"/>
        <v>0</v>
      </c>
      <c r="KG64" s="368">
        <f>SUMIF(LEVEL1!$B:$B,LEVEL_2!$B64,LEVEL1!LR:LR)</f>
        <v>0</v>
      </c>
      <c r="KH64" s="368">
        <f t="shared" si="688"/>
        <v>0</v>
      </c>
      <c r="KI64" s="368">
        <f>SUMIF(LEVEL1!$B:$B,LEVEL_2!$B64,LEVEL1!LT:LT)</f>
        <v>0</v>
      </c>
      <c r="KJ64" s="368">
        <f t="shared" si="689"/>
        <v>0</v>
      </c>
      <c r="KK64" s="368">
        <f t="shared" si="690"/>
        <v>0</v>
      </c>
      <c r="KL64" s="368">
        <f t="shared" si="691"/>
        <v>0</v>
      </c>
      <c r="KM64" s="368">
        <f>SUMIF(LEVEL1!$B:$B,LEVEL_2!$B64,LEVEL1!LX:LX)</f>
        <v>0</v>
      </c>
      <c r="KN64" s="368">
        <f t="shared" si="692"/>
        <v>0</v>
      </c>
      <c r="KO64" s="368">
        <f t="shared" si="693"/>
        <v>0</v>
      </c>
      <c r="KP64" s="368">
        <f t="shared" si="694"/>
        <v>0</v>
      </c>
      <c r="KQ64" s="369">
        <f>SUMIF(LEVEL1!$B:$B,LEVEL_2!$B64,LEVEL1!MD:MD)</f>
        <v>0</v>
      </c>
      <c r="KR64" s="370"/>
      <c r="KS64" s="370"/>
      <c r="KT64" s="370"/>
      <c r="KU64" s="370"/>
      <c r="KV64" s="367">
        <f t="shared" si="695"/>
        <v>0</v>
      </c>
      <c r="KW64" s="368">
        <f>SUMIF(LEVEL1!$B:$B,LEVEL_2!$B64,LEVEL1!MH:MH)</f>
        <v>0</v>
      </c>
      <c r="KX64" s="368">
        <f t="shared" si="696"/>
        <v>0</v>
      </c>
      <c r="KY64" s="368">
        <f>SUMIF(LEVEL1!$B:$B,LEVEL_2!$B64,LEVEL1!MJ:MJ)</f>
        <v>0</v>
      </c>
      <c r="KZ64" s="368">
        <f t="shared" si="697"/>
        <v>0</v>
      </c>
      <c r="LA64" s="368">
        <f>SUMIF(LEVEL1!$B:$B,LEVEL_2!$B64,LEVEL1!ML:ML)</f>
        <v>0</v>
      </c>
      <c r="LB64" s="368">
        <f t="shared" si="698"/>
        <v>0</v>
      </c>
      <c r="LC64" s="368">
        <f>SUMIF(LEVEL1!$B:$B,LEVEL_2!$B64,LEVEL1!MN:MN)</f>
        <v>0</v>
      </c>
      <c r="LD64" s="368">
        <f t="shared" si="699"/>
        <v>0</v>
      </c>
      <c r="LE64" s="368">
        <f t="shared" si="700"/>
        <v>0</v>
      </c>
      <c r="LF64" s="368">
        <f t="shared" si="701"/>
        <v>0</v>
      </c>
      <c r="LG64" s="368">
        <f>SUMIF(LEVEL1!$B:$B,LEVEL_2!$B64,LEVEL1!MR:MR)</f>
        <v>0</v>
      </c>
      <c r="LH64" s="368">
        <f t="shared" si="702"/>
        <v>0</v>
      </c>
      <c r="LI64" s="368">
        <f t="shared" si="703"/>
        <v>0</v>
      </c>
      <c r="LJ64" s="368">
        <f t="shared" si="704"/>
        <v>0</v>
      </c>
      <c r="LK64" s="369">
        <f>SUMIF(LEVEL1!$B:$B,LEVEL_2!$B64,LEVEL1!MX:MX)</f>
        <v>0</v>
      </c>
      <c r="LL64" s="370"/>
      <c r="LM64" s="370"/>
      <c r="LN64" s="370"/>
      <c r="LO64" s="370"/>
      <c r="LP64" s="367">
        <f t="shared" si="705"/>
        <v>0</v>
      </c>
      <c r="LQ64" s="368">
        <f>SUMIF(LEVEL1!$B:$B,LEVEL_2!$B64,LEVEL1!NB:NB)</f>
        <v>0</v>
      </c>
      <c r="LR64" s="368">
        <f t="shared" si="706"/>
        <v>0</v>
      </c>
      <c r="LS64" s="368">
        <f>SUMIF(LEVEL1!$B:$B,LEVEL_2!$B64,LEVEL1!ND:ND)</f>
        <v>0</v>
      </c>
      <c r="LT64" s="368">
        <f t="shared" si="707"/>
        <v>0</v>
      </c>
      <c r="LU64" s="368">
        <f>SUMIF(LEVEL1!$B:$B,LEVEL_2!$B64,LEVEL1!NF:NF)</f>
        <v>0</v>
      </c>
      <c r="LV64" s="368">
        <f t="shared" si="708"/>
        <v>0</v>
      </c>
      <c r="LW64" s="368">
        <f>SUMIF(LEVEL1!$B:$B,LEVEL_2!$B64,LEVEL1!NH:NH)</f>
        <v>0</v>
      </c>
      <c r="LX64" s="368">
        <f t="shared" si="709"/>
        <v>0</v>
      </c>
      <c r="LY64" s="368">
        <f t="shared" si="710"/>
        <v>0</v>
      </c>
      <c r="LZ64" s="368">
        <f t="shared" si="711"/>
        <v>0</v>
      </c>
      <c r="MA64" s="368">
        <f>SUMIF(LEVEL1!$B:$B,LEVEL_2!$B64,LEVEL1!NL:NL)</f>
        <v>0</v>
      </c>
      <c r="MB64" s="368">
        <f t="shared" si="712"/>
        <v>0</v>
      </c>
      <c r="MC64" s="368">
        <f t="shared" si="713"/>
        <v>0</v>
      </c>
      <c r="MD64" s="368">
        <f t="shared" si="714"/>
        <v>0</v>
      </c>
      <c r="ME64" s="369">
        <f>SUMIF(LEVEL1!$B:$B,LEVEL_2!$B64,LEVEL1!NR:NR)</f>
        <v>0</v>
      </c>
      <c r="MF64" s="370"/>
      <c r="MG64" s="370"/>
      <c r="MH64" s="370"/>
      <c r="MI64" s="370"/>
      <c r="MJ64" s="367">
        <f t="shared" si="715"/>
        <v>0</v>
      </c>
      <c r="MK64" s="368">
        <f>SUMIF(LEVEL1!$B:$B,LEVEL_2!$B64,LEVEL1!NV:NV)</f>
        <v>0</v>
      </c>
      <c r="ML64" s="368">
        <f t="shared" si="716"/>
        <v>0</v>
      </c>
      <c r="MM64" s="368">
        <f>SUMIF(LEVEL1!$B:$B,LEVEL_2!$B64,LEVEL1!NX:NX)</f>
        <v>0</v>
      </c>
      <c r="MN64" s="368">
        <f t="shared" si="717"/>
        <v>0</v>
      </c>
      <c r="MO64" s="368">
        <f>SUMIF(LEVEL1!$B:$B,LEVEL_2!$B64,LEVEL1!NZ:NZ)</f>
        <v>0</v>
      </c>
      <c r="MP64" s="368">
        <f t="shared" si="718"/>
        <v>0</v>
      </c>
      <c r="MQ64" s="368">
        <f>SUMIF(LEVEL1!$B:$B,LEVEL_2!$B64,LEVEL1!OB:OB)</f>
        <v>0</v>
      </c>
      <c r="MR64" s="368">
        <f t="shared" si="719"/>
        <v>0</v>
      </c>
      <c r="MS64" s="368">
        <f t="shared" si="720"/>
        <v>0</v>
      </c>
      <c r="MT64" s="368">
        <f t="shared" si="721"/>
        <v>0</v>
      </c>
      <c r="MU64" s="368">
        <f>SUMIF(LEVEL1!$B:$B,LEVEL_2!$B64,LEVEL1!OF:OF)</f>
        <v>0</v>
      </c>
      <c r="MV64" s="368">
        <f t="shared" si="722"/>
        <v>0</v>
      </c>
      <c r="MW64" s="368">
        <f t="shared" si="723"/>
        <v>0</v>
      </c>
      <c r="MX64" s="368">
        <f t="shared" si="724"/>
        <v>0</v>
      </c>
      <c r="MY64" s="369">
        <f>SUMIF(LEVEL1!$B:$B,LEVEL_2!$B64,LEVEL1!OL:OL)</f>
        <v>0</v>
      </c>
      <c r="MZ64" s="370"/>
      <c r="NA64" s="370"/>
      <c r="NB64" s="370"/>
      <c r="NC64" s="370"/>
      <c r="ND64" s="367">
        <f t="shared" si="725"/>
        <v>0</v>
      </c>
      <c r="NE64" s="368">
        <f>SUMIF(LEVEL1!$B:$B,LEVEL_2!$B64,LEVEL1!OP:OP)</f>
        <v>0</v>
      </c>
      <c r="NF64" s="368">
        <f t="shared" si="726"/>
        <v>0</v>
      </c>
      <c r="NG64" s="368">
        <f>SUMIF(LEVEL1!$B:$B,LEVEL_2!$B64,LEVEL1!OR:OR)</f>
        <v>0</v>
      </c>
      <c r="NH64" s="368">
        <f t="shared" si="727"/>
        <v>0</v>
      </c>
      <c r="NI64" s="368">
        <f>SUMIF(LEVEL1!$B:$B,LEVEL_2!$B64,LEVEL1!OT:OT)</f>
        <v>0</v>
      </c>
      <c r="NJ64" s="368">
        <f t="shared" si="728"/>
        <v>0</v>
      </c>
      <c r="NK64" s="368">
        <f>SUMIF(LEVEL1!$B:$B,LEVEL_2!$B64,LEVEL1!OV:OV)</f>
        <v>0</v>
      </c>
      <c r="NL64" s="368">
        <f t="shared" si="729"/>
        <v>0</v>
      </c>
      <c r="NM64" s="368">
        <f t="shared" si="730"/>
        <v>0</v>
      </c>
      <c r="NN64" s="368">
        <f t="shared" si="731"/>
        <v>0</v>
      </c>
      <c r="NO64" s="368">
        <f>SUMIF(LEVEL1!$B:$B,LEVEL_2!$B64,LEVEL1!OZ:OZ)</f>
        <v>0</v>
      </c>
      <c r="NP64" s="368">
        <f t="shared" si="732"/>
        <v>0</v>
      </c>
      <c r="NQ64" s="368">
        <f t="shared" si="733"/>
        <v>0</v>
      </c>
      <c r="NR64" s="368">
        <f t="shared" si="734"/>
        <v>0</v>
      </c>
      <c r="NS64" s="369">
        <f>SUMIF(LEVEL1!$B:$B,LEVEL_2!$B64,LEVEL1!PF:PF)</f>
        <v>0</v>
      </c>
      <c r="NT64" s="370"/>
      <c r="NU64" s="370"/>
      <c r="NV64" s="370"/>
      <c r="NW64" s="370"/>
      <c r="NX64" s="367">
        <f t="shared" si="735"/>
        <v>0</v>
      </c>
      <c r="NY64" s="368">
        <f>SUMIF(LEVEL1!$B:$B,LEVEL_2!$B64,LEVEL1!PJ:PJ)</f>
        <v>0</v>
      </c>
      <c r="NZ64" s="368">
        <f t="shared" si="736"/>
        <v>0</v>
      </c>
      <c r="OA64" s="368">
        <f>SUMIF(LEVEL1!$B:$B,LEVEL_2!$B64,LEVEL1!PL:PL)</f>
        <v>0</v>
      </c>
      <c r="OB64" s="368">
        <f t="shared" si="737"/>
        <v>0</v>
      </c>
      <c r="OC64" s="368">
        <f>SUMIF(LEVEL1!$B:$B,LEVEL_2!$B64,LEVEL1!PN:PN)</f>
        <v>0</v>
      </c>
      <c r="OD64" s="368">
        <f t="shared" si="738"/>
        <v>0</v>
      </c>
      <c r="OE64" s="368">
        <f>SUMIF(LEVEL1!$B:$B,LEVEL_2!$B64,LEVEL1!PP:PP)</f>
        <v>0</v>
      </c>
      <c r="OF64" s="368">
        <f t="shared" si="739"/>
        <v>0</v>
      </c>
      <c r="OG64" s="368">
        <f t="shared" si="740"/>
        <v>0</v>
      </c>
      <c r="OH64" s="368">
        <f t="shared" si="741"/>
        <v>0</v>
      </c>
      <c r="OI64" s="368">
        <f>SUMIF(LEVEL1!$B:$B,LEVEL_2!$B64,LEVEL1!PT:PT)</f>
        <v>0</v>
      </c>
      <c r="OJ64" s="368">
        <f t="shared" si="742"/>
        <v>0</v>
      </c>
      <c r="OK64" s="368">
        <f t="shared" si="743"/>
        <v>0</v>
      </c>
      <c r="OL64" s="368">
        <f t="shared" si="744"/>
        <v>0</v>
      </c>
      <c r="OM64" s="369">
        <f>SUMIF(LEVEL1!$B:$B,LEVEL_2!$B64,LEVEL1!PZ:PZ)</f>
        <v>0</v>
      </c>
      <c r="ON64" s="370"/>
      <c r="OO64" s="370"/>
      <c r="OP64" s="370"/>
      <c r="OQ64" s="370"/>
      <c r="OR64" s="367">
        <f t="shared" si="745"/>
        <v>0</v>
      </c>
      <c r="OS64" s="368">
        <f>SUMIF(LEVEL1!$B:$B,LEVEL_2!$B64,LEVEL1!QD:QD)</f>
        <v>0</v>
      </c>
      <c r="OT64" s="368">
        <f t="shared" si="746"/>
        <v>0</v>
      </c>
      <c r="OU64" s="368">
        <f>SUMIF(LEVEL1!$B:$B,LEVEL_2!$B64,LEVEL1!QF:QF)</f>
        <v>0</v>
      </c>
      <c r="OV64" s="368">
        <f t="shared" si="747"/>
        <v>0</v>
      </c>
      <c r="OW64" s="368">
        <f>SUMIF(LEVEL1!$B:$B,LEVEL_2!$B64,LEVEL1!QH:QH)</f>
        <v>0</v>
      </c>
      <c r="OX64" s="368">
        <f t="shared" si="748"/>
        <v>0</v>
      </c>
      <c r="OY64" s="368">
        <f>SUMIF(LEVEL1!$B:$B,LEVEL_2!$B64,LEVEL1!QJ:QJ)</f>
        <v>0</v>
      </c>
      <c r="OZ64" s="368">
        <f t="shared" si="749"/>
        <v>0</v>
      </c>
      <c r="PA64" s="368">
        <f t="shared" si="750"/>
        <v>0</v>
      </c>
      <c r="PB64" s="368">
        <f t="shared" si="751"/>
        <v>0</v>
      </c>
      <c r="PC64" s="368">
        <f>SUMIF(LEVEL1!$B:$B,LEVEL_2!$B64,LEVEL1!QN:QN)</f>
        <v>0</v>
      </c>
      <c r="PD64" s="368">
        <f t="shared" si="752"/>
        <v>0</v>
      </c>
      <c r="PE64" s="368">
        <f t="shared" si="753"/>
        <v>0</v>
      </c>
      <c r="PF64" s="368">
        <f t="shared" si="754"/>
        <v>0</v>
      </c>
      <c r="PG64" s="369">
        <f>SUMIF(LEVEL1!$B:$B,LEVEL_2!$B64,LEVEL1!QT:QT)</f>
        <v>0</v>
      </c>
    </row>
    <row r="65" spans="2:423" s="282" customFormat="1" ht="24.75" hidden="1" customHeight="1" outlineLevel="1">
      <c r="B65" s="361" t="s">
        <v>129</v>
      </c>
      <c r="C65" s="362" t="s">
        <v>130</v>
      </c>
      <c r="D65" s="363"/>
      <c r="E65" s="364"/>
      <c r="F65" s="365" t="s">
        <v>28</v>
      </c>
      <c r="G65" s="366">
        <f>SUMIF(LEVEL1!$A:$A,LEVEL_2!$B65,LEVEL1!$I:$I)</f>
        <v>0</v>
      </c>
      <c r="H65" s="367">
        <f t="shared" si="218"/>
        <v>0</v>
      </c>
      <c r="I65" s="368">
        <f>SUMIF(LEVEL1!$B:$B,LEVEL_2!$B65,LEVEL1!AI:AI)</f>
        <v>0</v>
      </c>
      <c r="J65" s="368">
        <f t="shared" si="218"/>
        <v>0</v>
      </c>
      <c r="K65" s="368">
        <f>SUMIF(LEVEL1!$B:$B,LEVEL_2!$B65,LEVEL1!AK:AK)</f>
        <v>0</v>
      </c>
      <c r="L65" s="368">
        <f t="shared" si="549"/>
        <v>0</v>
      </c>
      <c r="M65" s="368">
        <f>SUMIF(LEVEL1!$B:$B,LEVEL_2!$B65,LEVEL1!AM:AM)</f>
        <v>0</v>
      </c>
      <c r="N65" s="368">
        <f t="shared" si="550"/>
        <v>0</v>
      </c>
      <c r="O65" s="368">
        <f>SUMIF(LEVEL1!$B:$B,LEVEL_2!$B65,LEVEL1!AO:AO)</f>
        <v>0</v>
      </c>
      <c r="P65" s="368">
        <f t="shared" si="550"/>
        <v>0</v>
      </c>
      <c r="Q65" s="368">
        <f t="shared" si="221"/>
        <v>0</v>
      </c>
      <c r="R65" s="368">
        <f t="shared" si="552"/>
        <v>0</v>
      </c>
      <c r="S65" s="368">
        <f>SUMIF(LEVEL1!$B:$B,LEVEL_2!$B65,LEVEL1!AS:AS)</f>
        <v>0</v>
      </c>
      <c r="T65" s="368">
        <f t="shared" si="552"/>
        <v>0</v>
      </c>
      <c r="U65" s="368">
        <f t="shared" si="223"/>
        <v>0</v>
      </c>
      <c r="V65" s="368">
        <f t="shared" si="554"/>
        <v>0</v>
      </c>
      <c r="W65" s="369">
        <f>SUMIF(LEVEL1!$B:$B,LEVEL_2!$B65,LEVEL1!BD:BD)</f>
        <v>0</v>
      </c>
      <c r="X65" s="370"/>
      <c r="Y65" s="370"/>
      <c r="Z65" s="370"/>
      <c r="AA65" s="370"/>
      <c r="AB65" s="367">
        <f t="shared" si="555"/>
        <v>0</v>
      </c>
      <c r="AC65" s="368">
        <f>SUMIF(LEVEL1!$B:$B,LEVEL_2!$B65,LEVEL1!BH:BH)</f>
        <v>0</v>
      </c>
      <c r="AD65" s="368">
        <f t="shared" si="556"/>
        <v>0</v>
      </c>
      <c r="AE65" s="368">
        <f>SUMIF(LEVEL1!$B:$B,LEVEL_2!$B65,LEVEL1!BJ:BJ)</f>
        <v>0</v>
      </c>
      <c r="AF65" s="368">
        <f t="shared" si="557"/>
        <v>0</v>
      </c>
      <c r="AG65" s="368">
        <f>SUMIF(LEVEL1!$B:$B,LEVEL_2!$B65,LEVEL1!BL:BL)</f>
        <v>0</v>
      </c>
      <c r="AH65" s="368">
        <f t="shared" si="558"/>
        <v>0</v>
      </c>
      <c r="AI65" s="368">
        <f>SUMIF(LEVEL1!$B:$B,LEVEL_2!$B65,LEVEL1!BN:BN)</f>
        <v>0</v>
      </c>
      <c r="AJ65" s="368">
        <f t="shared" si="559"/>
        <v>0</v>
      </c>
      <c r="AK65" s="368">
        <f t="shared" si="560"/>
        <v>0</v>
      </c>
      <c r="AL65" s="368">
        <f t="shared" si="561"/>
        <v>0</v>
      </c>
      <c r="AM65" s="368">
        <f>SUMIF(LEVEL1!$B:$B,LEVEL_2!$B65,LEVEL1!BR:BR)</f>
        <v>0</v>
      </c>
      <c r="AN65" s="368">
        <f t="shared" si="562"/>
        <v>0</v>
      </c>
      <c r="AO65" s="368">
        <f t="shared" si="563"/>
        <v>0</v>
      </c>
      <c r="AP65" s="368">
        <f t="shared" si="564"/>
        <v>0</v>
      </c>
      <c r="AQ65" s="369">
        <f>SUMIF(LEVEL1!$B:$B,LEVEL_2!$B65,LEVEL1!BX:BX)</f>
        <v>0</v>
      </c>
      <c r="AR65" s="370"/>
      <c r="AS65" s="370"/>
      <c r="AT65" s="370"/>
      <c r="AU65" s="370"/>
      <c r="AV65" s="367">
        <f t="shared" si="565"/>
        <v>0</v>
      </c>
      <c r="AW65" s="368">
        <f>SUMIF(LEVEL1!$B:$B,LEVEL_2!$B65,LEVEL1!CB:CB)</f>
        <v>0</v>
      </c>
      <c r="AX65" s="368">
        <f t="shared" si="566"/>
        <v>0</v>
      </c>
      <c r="AY65" s="368">
        <f>SUMIF(LEVEL1!$B:$B,LEVEL_2!$B65,LEVEL1!CD:CD)</f>
        <v>0</v>
      </c>
      <c r="AZ65" s="368">
        <f t="shared" si="567"/>
        <v>0</v>
      </c>
      <c r="BA65" s="368">
        <f>SUMIF(LEVEL1!$B:$B,LEVEL_2!$B65,LEVEL1!CF:CF)</f>
        <v>0</v>
      </c>
      <c r="BB65" s="368">
        <f t="shared" si="568"/>
        <v>0</v>
      </c>
      <c r="BC65" s="368">
        <f>SUMIF(LEVEL1!$B:$B,LEVEL_2!$B65,LEVEL1!CH:CH)</f>
        <v>0</v>
      </c>
      <c r="BD65" s="368">
        <f t="shared" si="569"/>
        <v>0</v>
      </c>
      <c r="BE65" s="368">
        <f t="shared" si="570"/>
        <v>0</v>
      </c>
      <c r="BF65" s="368">
        <f t="shared" si="571"/>
        <v>0</v>
      </c>
      <c r="BG65" s="368">
        <f>SUMIF(LEVEL1!$B:$B,LEVEL_2!$B65,LEVEL1!CL:CL)</f>
        <v>0</v>
      </c>
      <c r="BH65" s="368">
        <f t="shared" si="572"/>
        <v>0</v>
      </c>
      <c r="BI65" s="368">
        <f t="shared" si="573"/>
        <v>0</v>
      </c>
      <c r="BJ65" s="368">
        <f t="shared" si="574"/>
        <v>0</v>
      </c>
      <c r="BK65" s="369">
        <f>SUMIF(LEVEL1!$B:$B,LEVEL_2!$B65,LEVEL1!CX:CX)</f>
        <v>0</v>
      </c>
      <c r="BL65" s="370"/>
      <c r="BM65" s="370"/>
      <c r="BN65" s="370"/>
      <c r="BO65" s="370"/>
      <c r="BP65" s="367">
        <f t="shared" si="575"/>
        <v>0</v>
      </c>
      <c r="BQ65" s="368">
        <f>SUMIF(LEVEL1!$B:$B,LEVEL_2!$B65,LEVEL1!DB:DB)</f>
        <v>0</v>
      </c>
      <c r="BR65" s="368">
        <f t="shared" si="576"/>
        <v>0</v>
      </c>
      <c r="BS65" s="368">
        <f>SUMIF(LEVEL1!$B:$B,LEVEL_2!$B65,LEVEL1!DD:DD)</f>
        <v>0</v>
      </c>
      <c r="BT65" s="368">
        <f t="shared" si="577"/>
        <v>0</v>
      </c>
      <c r="BU65" s="368">
        <f>SUMIF(LEVEL1!$B:$B,LEVEL_2!$B65,LEVEL1!DF:DF)</f>
        <v>0</v>
      </c>
      <c r="BV65" s="368">
        <f t="shared" si="578"/>
        <v>0</v>
      </c>
      <c r="BW65" s="368">
        <f>SUMIF(LEVEL1!$B:$B,LEVEL_2!$B65,LEVEL1!DH:DH)</f>
        <v>0</v>
      </c>
      <c r="BX65" s="368">
        <f t="shared" si="579"/>
        <v>0</v>
      </c>
      <c r="BY65" s="368">
        <f t="shared" si="580"/>
        <v>0</v>
      </c>
      <c r="BZ65" s="368">
        <f t="shared" si="581"/>
        <v>0</v>
      </c>
      <c r="CA65" s="368">
        <f>SUMIF(LEVEL1!$B:$B,LEVEL_2!$B65,LEVEL1!DL:DL)</f>
        <v>0</v>
      </c>
      <c r="CB65" s="368">
        <f t="shared" si="582"/>
        <v>0</v>
      </c>
      <c r="CC65" s="368">
        <f t="shared" si="583"/>
        <v>0</v>
      </c>
      <c r="CD65" s="368">
        <f t="shared" si="584"/>
        <v>0</v>
      </c>
      <c r="CE65" s="369">
        <f>SUMIF(LEVEL1!$B:$B,LEVEL_2!$B65,LEVEL1!DR:DR)</f>
        <v>0</v>
      </c>
      <c r="CF65" s="370"/>
      <c r="CG65" s="370"/>
      <c r="CH65" s="370"/>
      <c r="CI65" s="370"/>
      <c r="CJ65" s="367">
        <f t="shared" si="585"/>
        <v>0</v>
      </c>
      <c r="CK65" s="368">
        <f>SUMIF(LEVEL1!$B:$B,LEVEL_2!$B65,LEVEL1!DV:DV)</f>
        <v>0</v>
      </c>
      <c r="CL65" s="368">
        <f t="shared" si="586"/>
        <v>0</v>
      </c>
      <c r="CM65" s="368">
        <f>SUMIF(LEVEL1!$B:$B,LEVEL_2!$B65,LEVEL1!DX:DX)</f>
        <v>0</v>
      </c>
      <c r="CN65" s="368">
        <f t="shared" si="587"/>
        <v>0</v>
      </c>
      <c r="CO65" s="368">
        <f>SUMIF(LEVEL1!$B:$B,LEVEL_2!$B65,LEVEL1!DZ:DZ)</f>
        <v>0</v>
      </c>
      <c r="CP65" s="368">
        <f t="shared" si="588"/>
        <v>0</v>
      </c>
      <c r="CQ65" s="368">
        <f>SUMIF(LEVEL1!$B:$B,LEVEL_2!$B65,LEVEL1!EB:EB)</f>
        <v>0</v>
      </c>
      <c r="CR65" s="368">
        <f t="shared" si="589"/>
        <v>0</v>
      </c>
      <c r="CS65" s="368">
        <f t="shared" si="590"/>
        <v>0</v>
      </c>
      <c r="CT65" s="368">
        <f t="shared" si="591"/>
        <v>0</v>
      </c>
      <c r="CU65" s="368">
        <f>SUMIF(LEVEL1!$B:$B,LEVEL_2!$B65,LEVEL1!EF:EF)</f>
        <v>0</v>
      </c>
      <c r="CV65" s="368">
        <f t="shared" si="592"/>
        <v>0</v>
      </c>
      <c r="CW65" s="368">
        <f t="shared" si="593"/>
        <v>0</v>
      </c>
      <c r="CX65" s="368">
        <f t="shared" si="594"/>
        <v>0</v>
      </c>
      <c r="CY65" s="369">
        <f>SUMIF(LEVEL1!$B:$B,LEVEL_2!$B65,LEVEL1!EL:EL)</f>
        <v>0</v>
      </c>
      <c r="CZ65" s="370"/>
      <c r="DA65" s="370"/>
      <c r="DB65" s="370"/>
      <c r="DC65" s="370"/>
      <c r="DD65" s="367">
        <f t="shared" si="595"/>
        <v>0</v>
      </c>
      <c r="DE65" s="368">
        <f>SUMIF(LEVEL1!$B:$B,LEVEL_2!$B65,LEVEL1!EP:EP)</f>
        <v>0</v>
      </c>
      <c r="DF65" s="368">
        <f t="shared" si="596"/>
        <v>0</v>
      </c>
      <c r="DG65" s="368">
        <f>SUMIF(LEVEL1!$B:$B,LEVEL_2!$B65,LEVEL1!ER:ER)</f>
        <v>0</v>
      </c>
      <c r="DH65" s="368">
        <f t="shared" si="597"/>
        <v>0</v>
      </c>
      <c r="DI65" s="368">
        <f>SUMIF(LEVEL1!$B:$B,LEVEL_2!$B65,LEVEL1!ET:ET)</f>
        <v>0</v>
      </c>
      <c r="DJ65" s="368">
        <f t="shared" si="598"/>
        <v>0</v>
      </c>
      <c r="DK65" s="368">
        <f>SUMIF(LEVEL1!$B:$B,LEVEL_2!$B65,LEVEL1!EV:EV)</f>
        <v>0</v>
      </c>
      <c r="DL65" s="368">
        <f t="shared" si="599"/>
        <v>0</v>
      </c>
      <c r="DM65" s="368">
        <f t="shared" si="600"/>
        <v>0</v>
      </c>
      <c r="DN65" s="368">
        <f t="shared" si="601"/>
        <v>0</v>
      </c>
      <c r="DO65" s="368">
        <f>SUMIF(LEVEL1!$B:$B,LEVEL_2!$B65,LEVEL1!EZ:EZ)</f>
        <v>0</v>
      </c>
      <c r="DP65" s="368">
        <f t="shared" si="602"/>
        <v>0</v>
      </c>
      <c r="DQ65" s="368">
        <f t="shared" si="603"/>
        <v>0</v>
      </c>
      <c r="DR65" s="368">
        <f t="shared" si="604"/>
        <v>0</v>
      </c>
      <c r="DS65" s="369">
        <f>SUMIF(LEVEL1!$B:$B,LEVEL_2!$B65,LEVEL1!FF:FF)</f>
        <v>0</v>
      </c>
      <c r="DT65" s="370"/>
      <c r="DU65" s="370"/>
      <c r="DV65" s="370"/>
      <c r="DW65" s="370"/>
      <c r="DX65" s="367">
        <f t="shared" si="605"/>
        <v>0</v>
      </c>
      <c r="DY65" s="368">
        <f>SUMIF(LEVEL1!$B:$B,LEVEL_2!$B65,LEVEL1!FJ:FJ)</f>
        <v>0</v>
      </c>
      <c r="DZ65" s="368">
        <f t="shared" si="606"/>
        <v>0</v>
      </c>
      <c r="EA65" s="368">
        <f>SUMIF(LEVEL1!$B:$B,LEVEL_2!$B65,LEVEL1!FL:FL)</f>
        <v>0</v>
      </c>
      <c r="EB65" s="368">
        <f t="shared" si="607"/>
        <v>0</v>
      </c>
      <c r="EC65" s="368">
        <f>SUMIF(LEVEL1!$B:$B,LEVEL_2!$B65,LEVEL1!FN:FN)</f>
        <v>0</v>
      </c>
      <c r="ED65" s="368">
        <f t="shared" si="608"/>
        <v>0</v>
      </c>
      <c r="EE65" s="368">
        <f>SUMIF(LEVEL1!$B:$B,LEVEL_2!$B65,LEVEL1!FP:FP)</f>
        <v>0</v>
      </c>
      <c r="EF65" s="368">
        <f t="shared" si="609"/>
        <v>0</v>
      </c>
      <c r="EG65" s="368">
        <f t="shared" si="610"/>
        <v>0</v>
      </c>
      <c r="EH65" s="368">
        <f t="shared" si="611"/>
        <v>0</v>
      </c>
      <c r="EI65" s="368">
        <f>SUMIF(LEVEL1!$B:$B,LEVEL_2!$B65,LEVEL1!FT:FT)</f>
        <v>0</v>
      </c>
      <c r="EJ65" s="368">
        <f t="shared" si="612"/>
        <v>0</v>
      </c>
      <c r="EK65" s="368">
        <f t="shared" si="613"/>
        <v>0</v>
      </c>
      <c r="EL65" s="368">
        <f t="shared" si="614"/>
        <v>0</v>
      </c>
      <c r="EM65" s="369">
        <f>SUMIF(LEVEL1!$B:$B,LEVEL_2!$B65,LEVEL1!FZ:FZ)</f>
        <v>0</v>
      </c>
      <c r="EN65" s="370"/>
      <c r="EO65" s="370"/>
      <c r="EP65" s="370"/>
      <c r="EQ65" s="370"/>
      <c r="ER65" s="367">
        <f t="shared" si="615"/>
        <v>0</v>
      </c>
      <c r="ES65" s="368">
        <f>SUMIF(LEVEL1!$B:$B,LEVEL_2!$B65,LEVEL1!GD:GD)</f>
        <v>0</v>
      </c>
      <c r="ET65" s="368">
        <f t="shared" si="616"/>
        <v>0</v>
      </c>
      <c r="EU65" s="368">
        <f>SUMIF(LEVEL1!$B:$B,LEVEL_2!$B65,LEVEL1!GF:GF)</f>
        <v>0</v>
      </c>
      <c r="EV65" s="368">
        <f t="shared" si="617"/>
        <v>0</v>
      </c>
      <c r="EW65" s="368">
        <f>SUMIF(LEVEL1!$B:$B,LEVEL_2!$B65,LEVEL1!GH:GH)</f>
        <v>0</v>
      </c>
      <c r="EX65" s="368">
        <f t="shared" si="618"/>
        <v>0</v>
      </c>
      <c r="EY65" s="368">
        <f>SUMIF(LEVEL1!$B:$B,LEVEL_2!$B65,LEVEL1!GJ:GJ)</f>
        <v>0</v>
      </c>
      <c r="EZ65" s="368">
        <f t="shared" si="619"/>
        <v>0</v>
      </c>
      <c r="FA65" s="368">
        <f t="shared" si="620"/>
        <v>0</v>
      </c>
      <c r="FB65" s="368">
        <f t="shared" si="621"/>
        <v>0</v>
      </c>
      <c r="FC65" s="368">
        <f>SUMIF(LEVEL1!$B:$B,LEVEL_2!$B65,LEVEL1!GN:GN)</f>
        <v>0</v>
      </c>
      <c r="FD65" s="368">
        <f t="shared" si="622"/>
        <v>0</v>
      </c>
      <c r="FE65" s="368">
        <f t="shared" si="623"/>
        <v>0</v>
      </c>
      <c r="FF65" s="368">
        <f t="shared" si="624"/>
        <v>0</v>
      </c>
      <c r="FG65" s="369">
        <f>SUMIF(LEVEL1!$B:$B,LEVEL_2!$B65,LEVEL1!GT:GT)</f>
        <v>0</v>
      </c>
      <c r="FH65" s="370"/>
      <c r="FI65" s="370"/>
      <c r="FJ65" s="370"/>
      <c r="FK65" s="370"/>
      <c r="FL65" s="367">
        <f t="shared" si="625"/>
        <v>0</v>
      </c>
      <c r="FM65" s="368">
        <f>SUMIF(LEVEL1!$B:$B,LEVEL_2!$B65,LEVEL1!GX:GX)</f>
        <v>0</v>
      </c>
      <c r="FN65" s="368">
        <f t="shared" si="626"/>
        <v>0</v>
      </c>
      <c r="FO65" s="368">
        <f>SUMIF(LEVEL1!$B:$B,LEVEL_2!$B65,LEVEL1!GZ:GZ)</f>
        <v>0</v>
      </c>
      <c r="FP65" s="368">
        <f t="shared" si="627"/>
        <v>0</v>
      </c>
      <c r="FQ65" s="368">
        <f>SUMIF(LEVEL1!$B:$B,LEVEL_2!$B65,LEVEL1!HB:HB)</f>
        <v>0</v>
      </c>
      <c r="FR65" s="368">
        <f t="shared" si="628"/>
        <v>0</v>
      </c>
      <c r="FS65" s="368">
        <f>SUMIF(LEVEL1!$B:$B,LEVEL_2!$B65,LEVEL1!HD:HD)</f>
        <v>0</v>
      </c>
      <c r="FT65" s="368">
        <f t="shared" si="629"/>
        <v>0</v>
      </c>
      <c r="FU65" s="368">
        <f t="shared" si="630"/>
        <v>0</v>
      </c>
      <c r="FV65" s="368">
        <f t="shared" si="631"/>
        <v>0</v>
      </c>
      <c r="FW65" s="368">
        <f>SUMIF(LEVEL1!$B:$B,LEVEL_2!$B65,LEVEL1!HH:HH)</f>
        <v>0</v>
      </c>
      <c r="FX65" s="368">
        <f t="shared" si="632"/>
        <v>0</v>
      </c>
      <c r="FY65" s="368">
        <f t="shared" si="633"/>
        <v>0</v>
      </c>
      <c r="FZ65" s="368">
        <f t="shared" si="634"/>
        <v>0</v>
      </c>
      <c r="GA65" s="369">
        <f>SUMIF(LEVEL1!$B:$B,LEVEL_2!$B65,LEVEL1!HN:HN)</f>
        <v>0</v>
      </c>
      <c r="GB65" s="370"/>
      <c r="GC65" s="370"/>
      <c r="GD65" s="370"/>
      <c r="GE65" s="370"/>
      <c r="GF65" s="367">
        <f t="shared" si="635"/>
        <v>0</v>
      </c>
      <c r="GG65" s="368">
        <f>SUMIF(LEVEL1!$B:$B,LEVEL_2!$B65,LEVEL1!HR:HR)</f>
        <v>0</v>
      </c>
      <c r="GH65" s="368">
        <f t="shared" si="636"/>
        <v>0</v>
      </c>
      <c r="GI65" s="368">
        <f>SUMIF(LEVEL1!$B:$B,LEVEL_2!$B65,LEVEL1!HT:HT)</f>
        <v>0</v>
      </c>
      <c r="GJ65" s="368">
        <f t="shared" si="637"/>
        <v>0</v>
      </c>
      <c r="GK65" s="368">
        <f>SUMIF(LEVEL1!$B:$B,LEVEL_2!$B65,LEVEL1!HV:HV)</f>
        <v>0</v>
      </c>
      <c r="GL65" s="368">
        <f t="shared" si="638"/>
        <v>0</v>
      </c>
      <c r="GM65" s="368">
        <f>SUMIF(LEVEL1!$B:$B,LEVEL_2!$B65,LEVEL1!HX:HX)</f>
        <v>0</v>
      </c>
      <c r="GN65" s="368">
        <f t="shared" si="639"/>
        <v>0</v>
      </c>
      <c r="GO65" s="368">
        <f t="shared" si="640"/>
        <v>0</v>
      </c>
      <c r="GP65" s="368">
        <f t="shared" si="641"/>
        <v>0</v>
      </c>
      <c r="GQ65" s="368">
        <f>SUMIF(LEVEL1!$B:$B,LEVEL_2!$B65,LEVEL1!IB:IB)</f>
        <v>0</v>
      </c>
      <c r="GR65" s="368">
        <f t="shared" si="642"/>
        <v>0</v>
      </c>
      <c r="GS65" s="368">
        <f t="shared" si="643"/>
        <v>0</v>
      </c>
      <c r="GT65" s="368">
        <f t="shared" si="644"/>
        <v>0</v>
      </c>
      <c r="GU65" s="369">
        <f>SUMIF(LEVEL1!$B:$B,LEVEL_2!$B65,LEVEL1!IH:IH)</f>
        <v>0</v>
      </c>
      <c r="GV65" s="370"/>
      <c r="GW65" s="370"/>
      <c r="GX65" s="370"/>
      <c r="GY65" s="370"/>
      <c r="GZ65" s="367">
        <f t="shared" si="645"/>
        <v>0</v>
      </c>
      <c r="HA65" s="368">
        <f>SUMIF(LEVEL1!$B:$B,LEVEL_2!$B65,LEVEL1!IL:IL)</f>
        <v>0</v>
      </c>
      <c r="HB65" s="368">
        <f t="shared" si="646"/>
        <v>0</v>
      </c>
      <c r="HC65" s="368">
        <f>SUMIF(LEVEL1!$B:$B,LEVEL_2!$B65,LEVEL1!IN:IN)</f>
        <v>0</v>
      </c>
      <c r="HD65" s="368">
        <f t="shared" si="647"/>
        <v>0</v>
      </c>
      <c r="HE65" s="368">
        <f>SUMIF(LEVEL1!$B:$B,LEVEL_2!$B65,LEVEL1!IP:IP)</f>
        <v>0</v>
      </c>
      <c r="HF65" s="368">
        <f t="shared" si="648"/>
        <v>0</v>
      </c>
      <c r="HG65" s="368">
        <f>SUMIF(LEVEL1!$B:$B,LEVEL_2!$B65,LEVEL1!IR:IR)</f>
        <v>0</v>
      </c>
      <c r="HH65" s="368">
        <f t="shared" si="649"/>
        <v>0</v>
      </c>
      <c r="HI65" s="368">
        <f t="shared" si="650"/>
        <v>0</v>
      </c>
      <c r="HJ65" s="368">
        <f t="shared" si="651"/>
        <v>0</v>
      </c>
      <c r="HK65" s="368">
        <f>SUMIF(LEVEL1!$B:$B,LEVEL_2!$B65,LEVEL1!IV:IV)</f>
        <v>0</v>
      </c>
      <c r="HL65" s="368">
        <f t="shared" si="652"/>
        <v>0</v>
      </c>
      <c r="HM65" s="368">
        <f t="shared" si="653"/>
        <v>0</v>
      </c>
      <c r="HN65" s="368">
        <f t="shared" si="654"/>
        <v>0</v>
      </c>
      <c r="HO65" s="369">
        <f>SUMIF(LEVEL1!$B:$B,LEVEL_2!$B65,LEVEL1!JB:JB)</f>
        <v>0</v>
      </c>
      <c r="HP65" s="370"/>
      <c r="HQ65" s="370"/>
      <c r="HR65" s="370"/>
      <c r="HS65" s="370"/>
      <c r="HT65" s="367">
        <f t="shared" si="655"/>
        <v>0</v>
      </c>
      <c r="HU65" s="368">
        <f>SUMIF(LEVEL1!$B:$B,LEVEL_2!$B65,LEVEL1!JF:JF)</f>
        <v>0</v>
      </c>
      <c r="HV65" s="368">
        <f t="shared" si="656"/>
        <v>0</v>
      </c>
      <c r="HW65" s="368">
        <f>SUMIF(LEVEL1!$B:$B,LEVEL_2!$B65,LEVEL1!JH:JH)</f>
        <v>0</v>
      </c>
      <c r="HX65" s="368">
        <f t="shared" si="657"/>
        <v>0</v>
      </c>
      <c r="HY65" s="368">
        <f>SUMIF(LEVEL1!$B:$B,LEVEL_2!$B65,LEVEL1!JJ:JJ)</f>
        <v>0</v>
      </c>
      <c r="HZ65" s="368">
        <f t="shared" si="658"/>
        <v>0</v>
      </c>
      <c r="IA65" s="368">
        <f>SUMIF(LEVEL1!$B:$B,LEVEL_2!$B65,LEVEL1!JL:JL)</f>
        <v>0</v>
      </c>
      <c r="IB65" s="368">
        <f t="shared" si="659"/>
        <v>0</v>
      </c>
      <c r="IC65" s="368">
        <f t="shared" si="660"/>
        <v>0</v>
      </c>
      <c r="ID65" s="368">
        <f t="shared" si="661"/>
        <v>0</v>
      </c>
      <c r="IE65" s="368">
        <f>SUMIF(LEVEL1!$B:$B,LEVEL_2!$B65,LEVEL1!JP:JP)</f>
        <v>0</v>
      </c>
      <c r="IF65" s="368">
        <f t="shared" si="662"/>
        <v>0</v>
      </c>
      <c r="IG65" s="368">
        <f t="shared" si="663"/>
        <v>0</v>
      </c>
      <c r="IH65" s="368">
        <f t="shared" si="664"/>
        <v>0</v>
      </c>
      <c r="II65" s="369">
        <f>SUMIF(LEVEL1!$B:$B,LEVEL_2!$B65,LEVEL1!JV:JV)</f>
        <v>0</v>
      </c>
      <c r="IJ65" s="370"/>
      <c r="IK65" s="370"/>
      <c r="IL65" s="370"/>
      <c r="IM65" s="370"/>
      <c r="IN65" s="367">
        <f t="shared" si="665"/>
        <v>0</v>
      </c>
      <c r="IO65" s="368">
        <f>SUMIF(LEVEL1!$B:$B,LEVEL_2!$B65,LEVEL1!JZ:JZ)</f>
        <v>0</v>
      </c>
      <c r="IP65" s="368">
        <f t="shared" si="666"/>
        <v>0</v>
      </c>
      <c r="IQ65" s="368">
        <f>SUMIF(LEVEL1!$B:$B,LEVEL_2!$B65,LEVEL1!KB:KB)</f>
        <v>0</v>
      </c>
      <c r="IR65" s="368">
        <f t="shared" si="667"/>
        <v>0</v>
      </c>
      <c r="IS65" s="368">
        <f>SUMIF(LEVEL1!$B:$B,LEVEL_2!$B65,LEVEL1!KD:KD)</f>
        <v>0</v>
      </c>
      <c r="IT65" s="368">
        <f t="shared" si="668"/>
        <v>0</v>
      </c>
      <c r="IU65" s="368">
        <f>SUMIF(LEVEL1!$B:$B,LEVEL_2!$B65,LEVEL1!KF:KF)</f>
        <v>0</v>
      </c>
      <c r="IV65" s="368">
        <f t="shared" si="669"/>
        <v>0</v>
      </c>
      <c r="IW65" s="368">
        <f t="shared" si="670"/>
        <v>0</v>
      </c>
      <c r="IX65" s="368">
        <f t="shared" si="671"/>
        <v>0</v>
      </c>
      <c r="IY65" s="368">
        <f>SUMIF(LEVEL1!$B:$B,LEVEL_2!$B65,LEVEL1!KJ:KJ)</f>
        <v>0</v>
      </c>
      <c r="IZ65" s="368">
        <f t="shared" si="672"/>
        <v>0</v>
      </c>
      <c r="JA65" s="368">
        <f t="shared" si="673"/>
        <v>0</v>
      </c>
      <c r="JB65" s="368">
        <f t="shared" si="674"/>
        <v>0</v>
      </c>
      <c r="JC65" s="369">
        <f>SUMIF(LEVEL1!$B:$B,LEVEL_2!$B65,LEVEL1!KP:KP)</f>
        <v>0</v>
      </c>
      <c r="JD65" s="370"/>
      <c r="JE65" s="370"/>
      <c r="JF65" s="370"/>
      <c r="JG65" s="370"/>
      <c r="JH65" s="367">
        <f t="shared" si="675"/>
        <v>0</v>
      </c>
      <c r="JI65" s="368">
        <f>SUMIF(LEVEL1!$B:$B,LEVEL_2!$B65,LEVEL1!KT:KT)</f>
        <v>0</v>
      </c>
      <c r="JJ65" s="368">
        <f t="shared" si="676"/>
        <v>0</v>
      </c>
      <c r="JK65" s="368">
        <f>SUMIF(LEVEL1!$B:$B,LEVEL_2!$B65,LEVEL1!KV:KV)</f>
        <v>0</v>
      </c>
      <c r="JL65" s="368">
        <f t="shared" si="677"/>
        <v>0</v>
      </c>
      <c r="JM65" s="368">
        <f>SUMIF(LEVEL1!$B:$B,LEVEL_2!$B65,LEVEL1!KX:KX)</f>
        <v>0</v>
      </c>
      <c r="JN65" s="368">
        <f t="shared" si="678"/>
        <v>0</v>
      </c>
      <c r="JO65" s="368">
        <f>SUMIF(LEVEL1!$B:$B,LEVEL_2!$B65,LEVEL1!KZ:KZ)</f>
        <v>0</v>
      </c>
      <c r="JP65" s="368">
        <f t="shared" si="679"/>
        <v>0</v>
      </c>
      <c r="JQ65" s="368">
        <f t="shared" si="680"/>
        <v>0</v>
      </c>
      <c r="JR65" s="368">
        <f t="shared" si="681"/>
        <v>0</v>
      </c>
      <c r="JS65" s="368">
        <f>SUMIF(LEVEL1!$B:$B,LEVEL_2!$B65,LEVEL1!LD:LD)</f>
        <v>0</v>
      </c>
      <c r="JT65" s="368">
        <f t="shared" si="682"/>
        <v>0</v>
      </c>
      <c r="JU65" s="368">
        <f t="shared" si="683"/>
        <v>0</v>
      </c>
      <c r="JV65" s="368">
        <f t="shared" si="684"/>
        <v>0</v>
      </c>
      <c r="JW65" s="369">
        <f>SUMIF(LEVEL1!$B:$B,LEVEL_2!$B65,LEVEL1!LJ:LJ)</f>
        <v>0</v>
      </c>
      <c r="JX65" s="370"/>
      <c r="JY65" s="370"/>
      <c r="JZ65" s="370"/>
      <c r="KA65" s="370"/>
      <c r="KB65" s="367">
        <f t="shared" si="685"/>
        <v>0</v>
      </c>
      <c r="KC65" s="368">
        <f>SUMIF(LEVEL1!$B:$B,LEVEL_2!$B65,LEVEL1!LN:LN)</f>
        <v>0</v>
      </c>
      <c r="KD65" s="368">
        <f t="shared" si="686"/>
        <v>0</v>
      </c>
      <c r="KE65" s="368">
        <f>SUMIF(LEVEL1!$B:$B,LEVEL_2!$B65,LEVEL1!LP:LP)</f>
        <v>0</v>
      </c>
      <c r="KF65" s="368">
        <f t="shared" si="687"/>
        <v>0</v>
      </c>
      <c r="KG65" s="368">
        <f>SUMIF(LEVEL1!$B:$B,LEVEL_2!$B65,LEVEL1!LR:LR)</f>
        <v>0</v>
      </c>
      <c r="KH65" s="368">
        <f t="shared" si="688"/>
        <v>0</v>
      </c>
      <c r="KI65" s="368">
        <f>SUMIF(LEVEL1!$B:$B,LEVEL_2!$B65,LEVEL1!LT:LT)</f>
        <v>0</v>
      </c>
      <c r="KJ65" s="368">
        <f t="shared" si="689"/>
        <v>0</v>
      </c>
      <c r="KK65" s="368">
        <f t="shared" si="690"/>
        <v>0</v>
      </c>
      <c r="KL65" s="368">
        <f t="shared" si="691"/>
        <v>0</v>
      </c>
      <c r="KM65" s="368">
        <f>SUMIF(LEVEL1!$B:$B,LEVEL_2!$B65,LEVEL1!LX:LX)</f>
        <v>0</v>
      </c>
      <c r="KN65" s="368">
        <f t="shared" si="692"/>
        <v>0</v>
      </c>
      <c r="KO65" s="368">
        <f t="shared" si="693"/>
        <v>0</v>
      </c>
      <c r="KP65" s="368">
        <f t="shared" si="694"/>
        <v>0</v>
      </c>
      <c r="KQ65" s="369">
        <f>SUMIF(LEVEL1!$B:$B,LEVEL_2!$B65,LEVEL1!MD:MD)</f>
        <v>0</v>
      </c>
      <c r="KR65" s="370"/>
      <c r="KS65" s="370"/>
      <c r="KT65" s="370"/>
      <c r="KU65" s="370"/>
      <c r="KV65" s="367">
        <f t="shared" si="695"/>
        <v>0</v>
      </c>
      <c r="KW65" s="368">
        <f>SUMIF(LEVEL1!$B:$B,LEVEL_2!$B65,LEVEL1!MH:MH)</f>
        <v>0</v>
      </c>
      <c r="KX65" s="368">
        <f t="shared" si="696"/>
        <v>0</v>
      </c>
      <c r="KY65" s="368">
        <f>SUMIF(LEVEL1!$B:$B,LEVEL_2!$B65,LEVEL1!MJ:MJ)</f>
        <v>0</v>
      </c>
      <c r="KZ65" s="368">
        <f t="shared" si="697"/>
        <v>0</v>
      </c>
      <c r="LA65" s="368">
        <f>SUMIF(LEVEL1!$B:$B,LEVEL_2!$B65,LEVEL1!ML:ML)</f>
        <v>0</v>
      </c>
      <c r="LB65" s="368">
        <f t="shared" si="698"/>
        <v>0</v>
      </c>
      <c r="LC65" s="368">
        <f>SUMIF(LEVEL1!$B:$B,LEVEL_2!$B65,LEVEL1!MN:MN)</f>
        <v>0</v>
      </c>
      <c r="LD65" s="368">
        <f t="shared" si="699"/>
        <v>0</v>
      </c>
      <c r="LE65" s="368">
        <f t="shared" si="700"/>
        <v>0</v>
      </c>
      <c r="LF65" s="368">
        <f t="shared" si="701"/>
        <v>0</v>
      </c>
      <c r="LG65" s="368">
        <f>SUMIF(LEVEL1!$B:$B,LEVEL_2!$B65,LEVEL1!MR:MR)</f>
        <v>0</v>
      </c>
      <c r="LH65" s="368">
        <f t="shared" si="702"/>
        <v>0</v>
      </c>
      <c r="LI65" s="368">
        <f t="shared" si="703"/>
        <v>0</v>
      </c>
      <c r="LJ65" s="368">
        <f t="shared" si="704"/>
        <v>0</v>
      </c>
      <c r="LK65" s="369">
        <f>SUMIF(LEVEL1!$B:$B,LEVEL_2!$B65,LEVEL1!MX:MX)</f>
        <v>0</v>
      </c>
      <c r="LL65" s="370"/>
      <c r="LM65" s="370"/>
      <c r="LN65" s="370"/>
      <c r="LO65" s="370"/>
      <c r="LP65" s="367">
        <f t="shared" si="705"/>
        <v>0</v>
      </c>
      <c r="LQ65" s="368">
        <f>SUMIF(LEVEL1!$B:$B,LEVEL_2!$B65,LEVEL1!NB:NB)</f>
        <v>0</v>
      </c>
      <c r="LR65" s="368">
        <f t="shared" si="706"/>
        <v>0</v>
      </c>
      <c r="LS65" s="368">
        <f>SUMIF(LEVEL1!$B:$B,LEVEL_2!$B65,LEVEL1!ND:ND)</f>
        <v>0</v>
      </c>
      <c r="LT65" s="368">
        <f t="shared" si="707"/>
        <v>0</v>
      </c>
      <c r="LU65" s="368">
        <f>SUMIF(LEVEL1!$B:$B,LEVEL_2!$B65,LEVEL1!NF:NF)</f>
        <v>0</v>
      </c>
      <c r="LV65" s="368">
        <f t="shared" si="708"/>
        <v>0</v>
      </c>
      <c r="LW65" s="368">
        <f>SUMIF(LEVEL1!$B:$B,LEVEL_2!$B65,LEVEL1!NH:NH)</f>
        <v>0</v>
      </c>
      <c r="LX65" s="368">
        <f t="shared" si="709"/>
        <v>0</v>
      </c>
      <c r="LY65" s="368">
        <f t="shared" si="710"/>
        <v>0</v>
      </c>
      <c r="LZ65" s="368">
        <f t="shared" si="711"/>
        <v>0</v>
      </c>
      <c r="MA65" s="368">
        <f>SUMIF(LEVEL1!$B:$B,LEVEL_2!$B65,LEVEL1!NL:NL)</f>
        <v>0</v>
      </c>
      <c r="MB65" s="368">
        <f t="shared" si="712"/>
        <v>0</v>
      </c>
      <c r="MC65" s="368">
        <f t="shared" si="713"/>
        <v>0</v>
      </c>
      <c r="MD65" s="368">
        <f t="shared" si="714"/>
        <v>0</v>
      </c>
      <c r="ME65" s="369">
        <f>SUMIF(LEVEL1!$B:$B,LEVEL_2!$B65,LEVEL1!NR:NR)</f>
        <v>0</v>
      </c>
      <c r="MF65" s="370"/>
      <c r="MG65" s="370"/>
      <c r="MH65" s="370"/>
      <c r="MI65" s="370"/>
      <c r="MJ65" s="367">
        <f t="shared" si="715"/>
        <v>0</v>
      </c>
      <c r="MK65" s="368">
        <f>SUMIF(LEVEL1!$B:$B,LEVEL_2!$B65,LEVEL1!NV:NV)</f>
        <v>0</v>
      </c>
      <c r="ML65" s="368">
        <f t="shared" si="716"/>
        <v>0</v>
      </c>
      <c r="MM65" s="368">
        <f>SUMIF(LEVEL1!$B:$B,LEVEL_2!$B65,LEVEL1!NX:NX)</f>
        <v>0</v>
      </c>
      <c r="MN65" s="368">
        <f t="shared" si="717"/>
        <v>0</v>
      </c>
      <c r="MO65" s="368">
        <f>SUMIF(LEVEL1!$B:$B,LEVEL_2!$B65,LEVEL1!NZ:NZ)</f>
        <v>0</v>
      </c>
      <c r="MP65" s="368">
        <f t="shared" si="718"/>
        <v>0</v>
      </c>
      <c r="MQ65" s="368">
        <f>SUMIF(LEVEL1!$B:$B,LEVEL_2!$B65,LEVEL1!OB:OB)</f>
        <v>0</v>
      </c>
      <c r="MR65" s="368">
        <f t="shared" si="719"/>
        <v>0</v>
      </c>
      <c r="MS65" s="368">
        <f t="shared" si="720"/>
        <v>0</v>
      </c>
      <c r="MT65" s="368">
        <f t="shared" si="721"/>
        <v>0</v>
      </c>
      <c r="MU65" s="368">
        <f>SUMIF(LEVEL1!$B:$B,LEVEL_2!$B65,LEVEL1!OF:OF)</f>
        <v>0</v>
      </c>
      <c r="MV65" s="368">
        <f t="shared" si="722"/>
        <v>0</v>
      </c>
      <c r="MW65" s="368">
        <f t="shared" si="723"/>
        <v>0</v>
      </c>
      <c r="MX65" s="368">
        <f t="shared" si="724"/>
        <v>0</v>
      </c>
      <c r="MY65" s="369">
        <f>SUMIF(LEVEL1!$B:$B,LEVEL_2!$B65,LEVEL1!OL:OL)</f>
        <v>0</v>
      </c>
      <c r="MZ65" s="370"/>
      <c r="NA65" s="370"/>
      <c r="NB65" s="370"/>
      <c r="NC65" s="370"/>
      <c r="ND65" s="367">
        <f t="shared" si="725"/>
        <v>0</v>
      </c>
      <c r="NE65" s="368">
        <f>SUMIF(LEVEL1!$B:$B,LEVEL_2!$B65,LEVEL1!OP:OP)</f>
        <v>0</v>
      </c>
      <c r="NF65" s="368">
        <f t="shared" si="726"/>
        <v>0</v>
      </c>
      <c r="NG65" s="368">
        <f>SUMIF(LEVEL1!$B:$B,LEVEL_2!$B65,LEVEL1!OR:OR)</f>
        <v>0</v>
      </c>
      <c r="NH65" s="368">
        <f t="shared" si="727"/>
        <v>0</v>
      </c>
      <c r="NI65" s="368">
        <f>SUMIF(LEVEL1!$B:$B,LEVEL_2!$B65,LEVEL1!OT:OT)</f>
        <v>0</v>
      </c>
      <c r="NJ65" s="368">
        <f t="shared" si="728"/>
        <v>0</v>
      </c>
      <c r="NK65" s="368">
        <f>SUMIF(LEVEL1!$B:$B,LEVEL_2!$B65,LEVEL1!OV:OV)</f>
        <v>0</v>
      </c>
      <c r="NL65" s="368">
        <f t="shared" si="729"/>
        <v>0</v>
      </c>
      <c r="NM65" s="368">
        <f t="shared" si="730"/>
        <v>0</v>
      </c>
      <c r="NN65" s="368">
        <f t="shared" si="731"/>
        <v>0</v>
      </c>
      <c r="NO65" s="368">
        <f>SUMIF(LEVEL1!$B:$B,LEVEL_2!$B65,LEVEL1!OZ:OZ)</f>
        <v>0</v>
      </c>
      <c r="NP65" s="368">
        <f t="shared" si="732"/>
        <v>0</v>
      </c>
      <c r="NQ65" s="368">
        <f t="shared" si="733"/>
        <v>0</v>
      </c>
      <c r="NR65" s="368">
        <f t="shared" si="734"/>
        <v>0</v>
      </c>
      <c r="NS65" s="369">
        <f>SUMIF(LEVEL1!$B:$B,LEVEL_2!$B65,LEVEL1!PF:PF)</f>
        <v>0</v>
      </c>
      <c r="NT65" s="370"/>
      <c r="NU65" s="370"/>
      <c r="NV65" s="370"/>
      <c r="NW65" s="370"/>
      <c r="NX65" s="367">
        <f t="shared" si="735"/>
        <v>0</v>
      </c>
      <c r="NY65" s="368">
        <f>SUMIF(LEVEL1!$B:$B,LEVEL_2!$B65,LEVEL1!PJ:PJ)</f>
        <v>0</v>
      </c>
      <c r="NZ65" s="368">
        <f t="shared" si="736"/>
        <v>0</v>
      </c>
      <c r="OA65" s="368">
        <f>SUMIF(LEVEL1!$B:$B,LEVEL_2!$B65,LEVEL1!PL:PL)</f>
        <v>0</v>
      </c>
      <c r="OB65" s="368">
        <f t="shared" si="737"/>
        <v>0</v>
      </c>
      <c r="OC65" s="368">
        <f>SUMIF(LEVEL1!$B:$B,LEVEL_2!$B65,LEVEL1!PN:PN)</f>
        <v>0</v>
      </c>
      <c r="OD65" s="368">
        <f t="shared" si="738"/>
        <v>0</v>
      </c>
      <c r="OE65" s="368">
        <f>SUMIF(LEVEL1!$B:$B,LEVEL_2!$B65,LEVEL1!PP:PP)</f>
        <v>0</v>
      </c>
      <c r="OF65" s="368">
        <f t="shared" si="739"/>
        <v>0</v>
      </c>
      <c r="OG65" s="368">
        <f t="shared" si="740"/>
        <v>0</v>
      </c>
      <c r="OH65" s="368">
        <f t="shared" si="741"/>
        <v>0</v>
      </c>
      <c r="OI65" s="368">
        <f>SUMIF(LEVEL1!$B:$B,LEVEL_2!$B65,LEVEL1!PT:PT)</f>
        <v>0</v>
      </c>
      <c r="OJ65" s="368">
        <f t="shared" si="742"/>
        <v>0</v>
      </c>
      <c r="OK65" s="368">
        <f t="shared" si="743"/>
        <v>0</v>
      </c>
      <c r="OL65" s="368">
        <f t="shared" si="744"/>
        <v>0</v>
      </c>
      <c r="OM65" s="369">
        <f>SUMIF(LEVEL1!$B:$B,LEVEL_2!$B65,LEVEL1!PZ:PZ)</f>
        <v>0</v>
      </c>
      <c r="ON65" s="370"/>
      <c r="OO65" s="370"/>
      <c r="OP65" s="370"/>
      <c r="OQ65" s="370"/>
      <c r="OR65" s="367">
        <f t="shared" si="745"/>
        <v>0</v>
      </c>
      <c r="OS65" s="368">
        <f>SUMIF(LEVEL1!$B:$B,LEVEL_2!$B65,LEVEL1!QD:QD)</f>
        <v>0</v>
      </c>
      <c r="OT65" s="368">
        <f t="shared" si="746"/>
        <v>0</v>
      </c>
      <c r="OU65" s="368">
        <f>SUMIF(LEVEL1!$B:$B,LEVEL_2!$B65,LEVEL1!QF:QF)</f>
        <v>0</v>
      </c>
      <c r="OV65" s="368">
        <f t="shared" si="747"/>
        <v>0</v>
      </c>
      <c r="OW65" s="368">
        <f>SUMIF(LEVEL1!$B:$B,LEVEL_2!$B65,LEVEL1!QH:QH)</f>
        <v>0</v>
      </c>
      <c r="OX65" s="368">
        <f t="shared" si="748"/>
        <v>0</v>
      </c>
      <c r="OY65" s="368">
        <f>SUMIF(LEVEL1!$B:$B,LEVEL_2!$B65,LEVEL1!QJ:QJ)</f>
        <v>0</v>
      </c>
      <c r="OZ65" s="368">
        <f t="shared" si="749"/>
        <v>0</v>
      </c>
      <c r="PA65" s="368">
        <f t="shared" si="750"/>
        <v>0</v>
      </c>
      <c r="PB65" s="368">
        <f t="shared" si="751"/>
        <v>0</v>
      </c>
      <c r="PC65" s="368">
        <f>SUMIF(LEVEL1!$B:$B,LEVEL_2!$B65,LEVEL1!QN:QN)</f>
        <v>0</v>
      </c>
      <c r="PD65" s="368">
        <f t="shared" si="752"/>
        <v>0</v>
      </c>
      <c r="PE65" s="368">
        <f t="shared" si="753"/>
        <v>0</v>
      </c>
      <c r="PF65" s="368">
        <f t="shared" si="754"/>
        <v>0</v>
      </c>
      <c r="PG65" s="369">
        <f>SUMIF(LEVEL1!$B:$B,LEVEL_2!$B65,LEVEL1!QT:QT)</f>
        <v>0</v>
      </c>
    </row>
    <row r="66" spans="2:423" s="282" customFormat="1" ht="24.75" hidden="1" customHeight="1" outlineLevel="1">
      <c r="B66" s="361" t="s">
        <v>131</v>
      </c>
      <c r="C66" s="362" t="s">
        <v>132</v>
      </c>
      <c r="D66" s="363"/>
      <c r="E66" s="364"/>
      <c r="F66" s="365" t="s">
        <v>28</v>
      </c>
      <c r="G66" s="366">
        <f>SUMIF(LEVEL1!$A:$A,LEVEL_2!$B66,LEVEL1!$I:$I)</f>
        <v>0</v>
      </c>
      <c r="H66" s="367">
        <f t="shared" si="218"/>
        <v>0</v>
      </c>
      <c r="I66" s="368">
        <f>SUMIF(LEVEL1!$B:$B,LEVEL_2!$B66,LEVEL1!AI:AI)</f>
        <v>0</v>
      </c>
      <c r="J66" s="368">
        <f t="shared" si="218"/>
        <v>0</v>
      </c>
      <c r="K66" s="368">
        <f>SUMIF(LEVEL1!$B:$B,LEVEL_2!$B66,LEVEL1!AK:AK)</f>
        <v>0</v>
      </c>
      <c r="L66" s="368">
        <f t="shared" si="549"/>
        <v>0</v>
      </c>
      <c r="M66" s="368">
        <f>SUMIF(LEVEL1!$B:$B,LEVEL_2!$B66,LEVEL1!AM:AM)</f>
        <v>0</v>
      </c>
      <c r="N66" s="368">
        <f t="shared" si="550"/>
        <v>0</v>
      </c>
      <c r="O66" s="368">
        <f>SUMIF(LEVEL1!$B:$B,LEVEL_2!$B66,LEVEL1!AO:AO)</f>
        <v>0</v>
      </c>
      <c r="P66" s="368">
        <f t="shared" si="550"/>
        <v>0</v>
      </c>
      <c r="Q66" s="368">
        <f t="shared" si="221"/>
        <v>0</v>
      </c>
      <c r="R66" s="368">
        <f t="shared" si="552"/>
        <v>0</v>
      </c>
      <c r="S66" s="368">
        <f>SUMIF(LEVEL1!$B:$B,LEVEL_2!$B66,LEVEL1!AS:AS)</f>
        <v>0</v>
      </c>
      <c r="T66" s="368">
        <f t="shared" si="552"/>
        <v>0</v>
      </c>
      <c r="U66" s="368">
        <f t="shared" si="223"/>
        <v>0</v>
      </c>
      <c r="V66" s="368">
        <f t="shared" si="554"/>
        <v>0</v>
      </c>
      <c r="W66" s="369">
        <f>SUMIF(LEVEL1!$B:$B,LEVEL_2!$B66,LEVEL1!BD:BD)</f>
        <v>0</v>
      </c>
      <c r="X66" s="370"/>
      <c r="Y66" s="370"/>
      <c r="Z66" s="370"/>
      <c r="AA66" s="370"/>
      <c r="AB66" s="367">
        <f t="shared" si="555"/>
        <v>0</v>
      </c>
      <c r="AC66" s="368">
        <f>SUMIF(LEVEL1!$B:$B,LEVEL_2!$B66,LEVEL1!BH:BH)</f>
        <v>0</v>
      </c>
      <c r="AD66" s="368">
        <f t="shared" si="556"/>
        <v>0</v>
      </c>
      <c r="AE66" s="368">
        <f>SUMIF(LEVEL1!$B:$B,LEVEL_2!$B66,LEVEL1!BJ:BJ)</f>
        <v>0</v>
      </c>
      <c r="AF66" s="368">
        <f t="shared" si="557"/>
        <v>0</v>
      </c>
      <c r="AG66" s="368">
        <f>SUMIF(LEVEL1!$B:$B,LEVEL_2!$B66,LEVEL1!BL:BL)</f>
        <v>0</v>
      </c>
      <c r="AH66" s="368">
        <f t="shared" si="558"/>
        <v>0</v>
      </c>
      <c r="AI66" s="368">
        <f>SUMIF(LEVEL1!$B:$B,LEVEL_2!$B66,LEVEL1!BN:BN)</f>
        <v>0</v>
      </c>
      <c r="AJ66" s="368">
        <f t="shared" si="559"/>
        <v>0</v>
      </c>
      <c r="AK66" s="368">
        <f t="shared" si="560"/>
        <v>0</v>
      </c>
      <c r="AL66" s="368">
        <f t="shared" si="561"/>
        <v>0</v>
      </c>
      <c r="AM66" s="368">
        <f>SUMIF(LEVEL1!$B:$B,LEVEL_2!$B66,LEVEL1!BR:BR)</f>
        <v>0</v>
      </c>
      <c r="AN66" s="368">
        <f t="shared" si="562"/>
        <v>0</v>
      </c>
      <c r="AO66" s="368">
        <f t="shared" si="563"/>
        <v>0</v>
      </c>
      <c r="AP66" s="368">
        <f t="shared" si="564"/>
        <v>0</v>
      </c>
      <c r="AQ66" s="369">
        <f>SUMIF(LEVEL1!$B:$B,LEVEL_2!$B66,LEVEL1!BX:BX)</f>
        <v>0</v>
      </c>
      <c r="AR66" s="370"/>
      <c r="AS66" s="370"/>
      <c r="AT66" s="370"/>
      <c r="AU66" s="370"/>
      <c r="AV66" s="367">
        <f t="shared" si="565"/>
        <v>0</v>
      </c>
      <c r="AW66" s="368">
        <f>SUMIF(LEVEL1!$B:$B,LEVEL_2!$B66,LEVEL1!CB:CB)</f>
        <v>0</v>
      </c>
      <c r="AX66" s="368">
        <f t="shared" si="566"/>
        <v>0</v>
      </c>
      <c r="AY66" s="368">
        <f>SUMIF(LEVEL1!$B:$B,LEVEL_2!$B66,LEVEL1!CD:CD)</f>
        <v>0</v>
      </c>
      <c r="AZ66" s="368">
        <f t="shared" si="567"/>
        <v>0</v>
      </c>
      <c r="BA66" s="368">
        <f>SUMIF(LEVEL1!$B:$B,LEVEL_2!$B66,LEVEL1!CF:CF)</f>
        <v>0</v>
      </c>
      <c r="BB66" s="368">
        <f t="shared" si="568"/>
        <v>0</v>
      </c>
      <c r="BC66" s="368">
        <f>SUMIF(LEVEL1!$B:$B,LEVEL_2!$B66,LEVEL1!CH:CH)</f>
        <v>0</v>
      </c>
      <c r="BD66" s="368">
        <f t="shared" si="569"/>
        <v>0</v>
      </c>
      <c r="BE66" s="368">
        <f t="shared" si="570"/>
        <v>0</v>
      </c>
      <c r="BF66" s="368">
        <f t="shared" si="571"/>
        <v>0</v>
      </c>
      <c r="BG66" s="368">
        <f>SUMIF(LEVEL1!$B:$B,LEVEL_2!$B66,LEVEL1!CL:CL)</f>
        <v>0</v>
      </c>
      <c r="BH66" s="368">
        <f t="shared" si="572"/>
        <v>0</v>
      </c>
      <c r="BI66" s="368">
        <f t="shared" si="573"/>
        <v>0</v>
      </c>
      <c r="BJ66" s="368">
        <f t="shared" si="574"/>
        <v>0</v>
      </c>
      <c r="BK66" s="369">
        <f>SUMIF(LEVEL1!$B:$B,LEVEL_2!$B66,LEVEL1!CX:CX)</f>
        <v>0</v>
      </c>
      <c r="BL66" s="370"/>
      <c r="BM66" s="370"/>
      <c r="BN66" s="370"/>
      <c r="BO66" s="370"/>
      <c r="BP66" s="367">
        <f t="shared" si="575"/>
        <v>0</v>
      </c>
      <c r="BQ66" s="368">
        <f>SUMIF(LEVEL1!$B:$B,LEVEL_2!$B66,LEVEL1!DB:DB)</f>
        <v>0</v>
      </c>
      <c r="BR66" s="368">
        <f t="shared" si="576"/>
        <v>0</v>
      </c>
      <c r="BS66" s="368">
        <f>SUMIF(LEVEL1!$B:$B,LEVEL_2!$B66,LEVEL1!DD:DD)</f>
        <v>0</v>
      </c>
      <c r="BT66" s="368">
        <f t="shared" si="577"/>
        <v>0</v>
      </c>
      <c r="BU66" s="368">
        <f>SUMIF(LEVEL1!$B:$B,LEVEL_2!$B66,LEVEL1!DF:DF)</f>
        <v>0</v>
      </c>
      <c r="BV66" s="368">
        <f t="shared" si="578"/>
        <v>0</v>
      </c>
      <c r="BW66" s="368">
        <f>SUMIF(LEVEL1!$B:$B,LEVEL_2!$B66,LEVEL1!DH:DH)</f>
        <v>0</v>
      </c>
      <c r="BX66" s="368">
        <f t="shared" si="579"/>
        <v>0</v>
      </c>
      <c r="BY66" s="368">
        <f t="shared" si="580"/>
        <v>0</v>
      </c>
      <c r="BZ66" s="368">
        <f t="shared" si="581"/>
        <v>0</v>
      </c>
      <c r="CA66" s="368">
        <f>SUMIF(LEVEL1!$B:$B,LEVEL_2!$B66,LEVEL1!DL:DL)</f>
        <v>0</v>
      </c>
      <c r="CB66" s="368">
        <f t="shared" si="582"/>
        <v>0</v>
      </c>
      <c r="CC66" s="368">
        <f t="shared" si="583"/>
        <v>0</v>
      </c>
      <c r="CD66" s="368">
        <f t="shared" si="584"/>
        <v>0</v>
      </c>
      <c r="CE66" s="369">
        <f>SUMIF(LEVEL1!$B:$B,LEVEL_2!$B66,LEVEL1!DR:DR)</f>
        <v>0</v>
      </c>
      <c r="CF66" s="370"/>
      <c r="CG66" s="370"/>
      <c r="CH66" s="370"/>
      <c r="CI66" s="370"/>
      <c r="CJ66" s="367">
        <f t="shared" si="585"/>
        <v>0</v>
      </c>
      <c r="CK66" s="368">
        <f>SUMIF(LEVEL1!$B:$B,LEVEL_2!$B66,LEVEL1!DV:DV)</f>
        <v>0</v>
      </c>
      <c r="CL66" s="368">
        <f t="shared" si="586"/>
        <v>0</v>
      </c>
      <c r="CM66" s="368">
        <f>SUMIF(LEVEL1!$B:$B,LEVEL_2!$B66,LEVEL1!DX:DX)</f>
        <v>0</v>
      </c>
      <c r="CN66" s="368">
        <f t="shared" si="587"/>
        <v>0</v>
      </c>
      <c r="CO66" s="368">
        <f>SUMIF(LEVEL1!$B:$B,LEVEL_2!$B66,LEVEL1!DZ:DZ)</f>
        <v>0</v>
      </c>
      <c r="CP66" s="368">
        <f t="shared" si="588"/>
        <v>0</v>
      </c>
      <c r="CQ66" s="368">
        <f>SUMIF(LEVEL1!$B:$B,LEVEL_2!$B66,LEVEL1!EB:EB)</f>
        <v>0</v>
      </c>
      <c r="CR66" s="368">
        <f t="shared" si="589"/>
        <v>0</v>
      </c>
      <c r="CS66" s="368">
        <f t="shared" si="590"/>
        <v>0</v>
      </c>
      <c r="CT66" s="368">
        <f t="shared" si="591"/>
        <v>0</v>
      </c>
      <c r="CU66" s="368">
        <f>SUMIF(LEVEL1!$B:$B,LEVEL_2!$B66,LEVEL1!EF:EF)</f>
        <v>0</v>
      </c>
      <c r="CV66" s="368">
        <f t="shared" si="592"/>
        <v>0</v>
      </c>
      <c r="CW66" s="368">
        <f t="shared" si="593"/>
        <v>0</v>
      </c>
      <c r="CX66" s="368">
        <f t="shared" si="594"/>
        <v>0</v>
      </c>
      <c r="CY66" s="369">
        <f>SUMIF(LEVEL1!$B:$B,LEVEL_2!$B66,LEVEL1!EL:EL)</f>
        <v>0</v>
      </c>
      <c r="CZ66" s="370"/>
      <c r="DA66" s="370"/>
      <c r="DB66" s="370"/>
      <c r="DC66" s="370"/>
      <c r="DD66" s="367">
        <f t="shared" si="595"/>
        <v>0</v>
      </c>
      <c r="DE66" s="368">
        <f>SUMIF(LEVEL1!$B:$B,LEVEL_2!$B66,LEVEL1!EP:EP)</f>
        <v>0</v>
      </c>
      <c r="DF66" s="368">
        <f t="shared" si="596"/>
        <v>0</v>
      </c>
      <c r="DG66" s="368">
        <f>SUMIF(LEVEL1!$B:$B,LEVEL_2!$B66,LEVEL1!ER:ER)</f>
        <v>0</v>
      </c>
      <c r="DH66" s="368">
        <f t="shared" si="597"/>
        <v>0</v>
      </c>
      <c r="DI66" s="368">
        <f>SUMIF(LEVEL1!$B:$B,LEVEL_2!$B66,LEVEL1!ET:ET)</f>
        <v>0</v>
      </c>
      <c r="DJ66" s="368">
        <f t="shared" si="598"/>
        <v>0</v>
      </c>
      <c r="DK66" s="368">
        <f>SUMIF(LEVEL1!$B:$B,LEVEL_2!$B66,LEVEL1!EV:EV)</f>
        <v>0</v>
      </c>
      <c r="DL66" s="368">
        <f t="shared" si="599"/>
        <v>0</v>
      </c>
      <c r="DM66" s="368">
        <f t="shared" si="600"/>
        <v>0</v>
      </c>
      <c r="DN66" s="368">
        <f t="shared" si="601"/>
        <v>0</v>
      </c>
      <c r="DO66" s="368">
        <f>SUMIF(LEVEL1!$B:$B,LEVEL_2!$B66,LEVEL1!EZ:EZ)</f>
        <v>0</v>
      </c>
      <c r="DP66" s="368">
        <f t="shared" si="602"/>
        <v>0</v>
      </c>
      <c r="DQ66" s="368">
        <f t="shared" si="603"/>
        <v>0</v>
      </c>
      <c r="DR66" s="368">
        <f t="shared" si="604"/>
        <v>0</v>
      </c>
      <c r="DS66" s="369">
        <f>SUMIF(LEVEL1!$B:$B,LEVEL_2!$B66,LEVEL1!FF:FF)</f>
        <v>0</v>
      </c>
      <c r="DT66" s="370"/>
      <c r="DU66" s="370"/>
      <c r="DV66" s="370"/>
      <c r="DW66" s="370"/>
      <c r="DX66" s="367">
        <f t="shared" si="605"/>
        <v>0</v>
      </c>
      <c r="DY66" s="368">
        <f>SUMIF(LEVEL1!$B:$B,LEVEL_2!$B66,LEVEL1!FJ:FJ)</f>
        <v>0</v>
      </c>
      <c r="DZ66" s="368">
        <f t="shared" si="606"/>
        <v>0</v>
      </c>
      <c r="EA66" s="368">
        <f>SUMIF(LEVEL1!$B:$B,LEVEL_2!$B66,LEVEL1!FL:FL)</f>
        <v>0</v>
      </c>
      <c r="EB66" s="368">
        <f t="shared" si="607"/>
        <v>0</v>
      </c>
      <c r="EC66" s="368">
        <f>SUMIF(LEVEL1!$B:$B,LEVEL_2!$B66,LEVEL1!FN:FN)</f>
        <v>0</v>
      </c>
      <c r="ED66" s="368">
        <f t="shared" si="608"/>
        <v>0</v>
      </c>
      <c r="EE66" s="368">
        <f>SUMIF(LEVEL1!$B:$B,LEVEL_2!$B66,LEVEL1!FP:FP)</f>
        <v>0</v>
      </c>
      <c r="EF66" s="368">
        <f t="shared" si="609"/>
        <v>0</v>
      </c>
      <c r="EG66" s="368">
        <f t="shared" si="610"/>
        <v>0</v>
      </c>
      <c r="EH66" s="368">
        <f t="shared" si="611"/>
        <v>0</v>
      </c>
      <c r="EI66" s="368">
        <f>SUMIF(LEVEL1!$B:$B,LEVEL_2!$B66,LEVEL1!FT:FT)</f>
        <v>0</v>
      </c>
      <c r="EJ66" s="368">
        <f t="shared" si="612"/>
        <v>0</v>
      </c>
      <c r="EK66" s="368">
        <f t="shared" si="613"/>
        <v>0</v>
      </c>
      <c r="EL66" s="368">
        <f t="shared" si="614"/>
        <v>0</v>
      </c>
      <c r="EM66" s="369">
        <f>SUMIF(LEVEL1!$B:$B,LEVEL_2!$B66,LEVEL1!FZ:FZ)</f>
        <v>0</v>
      </c>
      <c r="EN66" s="370"/>
      <c r="EO66" s="370"/>
      <c r="EP66" s="370"/>
      <c r="EQ66" s="370"/>
      <c r="ER66" s="367">
        <f t="shared" si="615"/>
        <v>0</v>
      </c>
      <c r="ES66" s="368">
        <f>SUMIF(LEVEL1!$B:$B,LEVEL_2!$B66,LEVEL1!GD:GD)</f>
        <v>0</v>
      </c>
      <c r="ET66" s="368">
        <f t="shared" si="616"/>
        <v>0</v>
      </c>
      <c r="EU66" s="368">
        <f>SUMIF(LEVEL1!$B:$B,LEVEL_2!$B66,LEVEL1!GF:GF)</f>
        <v>0</v>
      </c>
      <c r="EV66" s="368">
        <f t="shared" si="617"/>
        <v>0</v>
      </c>
      <c r="EW66" s="368">
        <f>SUMIF(LEVEL1!$B:$B,LEVEL_2!$B66,LEVEL1!GH:GH)</f>
        <v>0</v>
      </c>
      <c r="EX66" s="368">
        <f t="shared" si="618"/>
        <v>0</v>
      </c>
      <c r="EY66" s="368">
        <f>SUMIF(LEVEL1!$B:$B,LEVEL_2!$B66,LEVEL1!GJ:GJ)</f>
        <v>0</v>
      </c>
      <c r="EZ66" s="368">
        <f t="shared" si="619"/>
        <v>0</v>
      </c>
      <c r="FA66" s="368">
        <f t="shared" si="620"/>
        <v>0</v>
      </c>
      <c r="FB66" s="368">
        <f t="shared" si="621"/>
        <v>0</v>
      </c>
      <c r="FC66" s="368">
        <f>SUMIF(LEVEL1!$B:$B,LEVEL_2!$B66,LEVEL1!GN:GN)</f>
        <v>0</v>
      </c>
      <c r="FD66" s="368">
        <f t="shared" si="622"/>
        <v>0</v>
      </c>
      <c r="FE66" s="368">
        <f t="shared" si="623"/>
        <v>0</v>
      </c>
      <c r="FF66" s="368">
        <f t="shared" si="624"/>
        <v>0</v>
      </c>
      <c r="FG66" s="369">
        <f>SUMIF(LEVEL1!$B:$B,LEVEL_2!$B66,LEVEL1!GT:GT)</f>
        <v>0</v>
      </c>
      <c r="FH66" s="370"/>
      <c r="FI66" s="370"/>
      <c r="FJ66" s="370"/>
      <c r="FK66" s="370"/>
      <c r="FL66" s="367">
        <f t="shared" si="625"/>
        <v>0</v>
      </c>
      <c r="FM66" s="368">
        <f>SUMIF(LEVEL1!$B:$B,LEVEL_2!$B66,LEVEL1!GX:GX)</f>
        <v>0</v>
      </c>
      <c r="FN66" s="368">
        <f t="shared" si="626"/>
        <v>0</v>
      </c>
      <c r="FO66" s="368">
        <f>SUMIF(LEVEL1!$B:$B,LEVEL_2!$B66,LEVEL1!GZ:GZ)</f>
        <v>0</v>
      </c>
      <c r="FP66" s="368">
        <f t="shared" si="627"/>
        <v>0</v>
      </c>
      <c r="FQ66" s="368">
        <f>SUMIF(LEVEL1!$B:$B,LEVEL_2!$B66,LEVEL1!HB:HB)</f>
        <v>0</v>
      </c>
      <c r="FR66" s="368">
        <f t="shared" si="628"/>
        <v>0</v>
      </c>
      <c r="FS66" s="368">
        <f>SUMIF(LEVEL1!$B:$B,LEVEL_2!$B66,LEVEL1!HD:HD)</f>
        <v>0</v>
      </c>
      <c r="FT66" s="368">
        <f t="shared" si="629"/>
        <v>0</v>
      </c>
      <c r="FU66" s="368">
        <f t="shared" si="630"/>
        <v>0</v>
      </c>
      <c r="FV66" s="368">
        <f t="shared" si="631"/>
        <v>0</v>
      </c>
      <c r="FW66" s="368">
        <f>SUMIF(LEVEL1!$B:$B,LEVEL_2!$B66,LEVEL1!HH:HH)</f>
        <v>0</v>
      </c>
      <c r="FX66" s="368">
        <f t="shared" si="632"/>
        <v>0</v>
      </c>
      <c r="FY66" s="368">
        <f t="shared" si="633"/>
        <v>0</v>
      </c>
      <c r="FZ66" s="368">
        <f t="shared" si="634"/>
        <v>0</v>
      </c>
      <c r="GA66" s="369">
        <f>SUMIF(LEVEL1!$B:$B,LEVEL_2!$B66,LEVEL1!HN:HN)</f>
        <v>0</v>
      </c>
      <c r="GB66" s="370"/>
      <c r="GC66" s="370"/>
      <c r="GD66" s="370"/>
      <c r="GE66" s="370"/>
      <c r="GF66" s="367">
        <f t="shared" si="635"/>
        <v>0</v>
      </c>
      <c r="GG66" s="368">
        <f>SUMIF(LEVEL1!$B:$B,LEVEL_2!$B66,LEVEL1!HR:HR)</f>
        <v>0</v>
      </c>
      <c r="GH66" s="368">
        <f t="shared" si="636"/>
        <v>0</v>
      </c>
      <c r="GI66" s="368">
        <f>SUMIF(LEVEL1!$B:$B,LEVEL_2!$B66,LEVEL1!HT:HT)</f>
        <v>0</v>
      </c>
      <c r="GJ66" s="368">
        <f t="shared" si="637"/>
        <v>0</v>
      </c>
      <c r="GK66" s="368">
        <f>SUMIF(LEVEL1!$B:$B,LEVEL_2!$B66,LEVEL1!HV:HV)</f>
        <v>0</v>
      </c>
      <c r="GL66" s="368">
        <f t="shared" si="638"/>
        <v>0</v>
      </c>
      <c r="GM66" s="368">
        <f>SUMIF(LEVEL1!$B:$B,LEVEL_2!$B66,LEVEL1!HX:HX)</f>
        <v>0</v>
      </c>
      <c r="GN66" s="368">
        <f t="shared" si="639"/>
        <v>0</v>
      </c>
      <c r="GO66" s="368">
        <f t="shared" si="640"/>
        <v>0</v>
      </c>
      <c r="GP66" s="368">
        <f t="shared" si="641"/>
        <v>0</v>
      </c>
      <c r="GQ66" s="368">
        <f>SUMIF(LEVEL1!$B:$B,LEVEL_2!$B66,LEVEL1!IB:IB)</f>
        <v>0</v>
      </c>
      <c r="GR66" s="368">
        <f t="shared" si="642"/>
        <v>0</v>
      </c>
      <c r="GS66" s="368">
        <f t="shared" si="643"/>
        <v>0</v>
      </c>
      <c r="GT66" s="368">
        <f t="shared" si="644"/>
        <v>0</v>
      </c>
      <c r="GU66" s="369">
        <f>SUMIF(LEVEL1!$B:$B,LEVEL_2!$B66,LEVEL1!IH:IH)</f>
        <v>0</v>
      </c>
      <c r="GV66" s="370"/>
      <c r="GW66" s="370"/>
      <c r="GX66" s="370"/>
      <c r="GY66" s="370"/>
      <c r="GZ66" s="367">
        <f t="shared" si="645"/>
        <v>0</v>
      </c>
      <c r="HA66" s="368">
        <f>SUMIF(LEVEL1!$B:$B,LEVEL_2!$B66,LEVEL1!IL:IL)</f>
        <v>0</v>
      </c>
      <c r="HB66" s="368">
        <f t="shared" si="646"/>
        <v>0</v>
      </c>
      <c r="HC66" s="368">
        <f>SUMIF(LEVEL1!$B:$B,LEVEL_2!$B66,LEVEL1!IN:IN)</f>
        <v>0</v>
      </c>
      <c r="HD66" s="368">
        <f t="shared" si="647"/>
        <v>0</v>
      </c>
      <c r="HE66" s="368">
        <f>SUMIF(LEVEL1!$B:$B,LEVEL_2!$B66,LEVEL1!IP:IP)</f>
        <v>0</v>
      </c>
      <c r="HF66" s="368">
        <f t="shared" si="648"/>
        <v>0</v>
      </c>
      <c r="HG66" s="368">
        <f>SUMIF(LEVEL1!$B:$B,LEVEL_2!$B66,LEVEL1!IR:IR)</f>
        <v>0</v>
      </c>
      <c r="HH66" s="368">
        <f t="shared" si="649"/>
        <v>0</v>
      </c>
      <c r="HI66" s="368">
        <f t="shared" si="650"/>
        <v>0</v>
      </c>
      <c r="HJ66" s="368">
        <f t="shared" si="651"/>
        <v>0</v>
      </c>
      <c r="HK66" s="368">
        <f>SUMIF(LEVEL1!$B:$B,LEVEL_2!$B66,LEVEL1!IV:IV)</f>
        <v>0</v>
      </c>
      <c r="HL66" s="368">
        <f t="shared" si="652"/>
        <v>0</v>
      </c>
      <c r="HM66" s="368">
        <f t="shared" si="653"/>
        <v>0</v>
      </c>
      <c r="HN66" s="368">
        <f t="shared" si="654"/>
        <v>0</v>
      </c>
      <c r="HO66" s="369">
        <f>SUMIF(LEVEL1!$B:$B,LEVEL_2!$B66,LEVEL1!JB:JB)</f>
        <v>0</v>
      </c>
      <c r="HP66" s="370"/>
      <c r="HQ66" s="370"/>
      <c r="HR66" s="370"/>
      <c r="HS66" s="370"/>
      <c r="HT66" s="367">
        <f t="shared" si="655"/>
        <v>0</v>
      </c>
      <c r="HU66" s="368">
        <f>SUMIF(LEVEL1!$B:$B,LEVEL_2!$B66,LEVEL1!JF:JF)</f>
        <v>0</v>
      </c>
      <c r="HV66" s="368">
        <f t="shared" si="656"/>
        <v>0</v>
      </c>
      <c r="HW66" s="368">
        <f>SUMIF(LEVEL1!$B:$B,LEVEL_2!$B66,LEVEL1!JH:JH)</f>
        <v>0</v>
      </c>
      <c r="HX66" s="368">
        <f t="shared" si="657"/>
        <v>0</v>
      </c>
      <c r="HY66" s="368">
        <f>SUMIF(LEVEL1!$B:$B,LEVEL_2!$B66,LEVEL1!JJ:JJ)</f>
        <v>0</v>
      </c>
      <c r="HZ66" s="368">
        <f t="shared" si="658"/>
        <v>0</v>
      </c>
      <c r="IA66" s="368">
        <f>SUMIF(LEVEL1!$B:$B,LEVEL_2!$B66,LEVEL1!JL:JL)</f>
        <v>0</v>
      </c>
      <c r="IB66" s="368">
        <f t="shared" si="659"/>
        <v>0</v>
      </c>
      <c r="IC66" s="368">
        <f t="shared" si="660"/>
        <v>0</v>
      </c>
      <c r="ID66" s="368">
        <f t="shared" si="661"/>
        <v>0</v>
      </c>
      <c r="IE66" s="368">
        <f>SUMIF(LEVEL1!$B:$B,LEVEL_2!$B66,LEVEL1!JP:JP)</f>
        <v>0</v>
      </c>
      <c r="IF66" s="368">
        <f t="shared" si="662"/>
        <v>0</v>
      </c>
      <c r="IG66" s="368">
        <f t="shared" si="663"/>
        <v>0</v>
      </c>
      <c r="IH66" s="368">
        <f t="shared" si="664"/>
        <v>0</v>
      </c>
      <c r="II66" s="369">
        <f>SUMIF(LEVEL1!$B:$B,LEVEL_2!$B66,LEVEL1!JV:JV)</f>
        <v>0</v>
      </c>
      <c r="IJ66" s="370"/>
      <c r="IK66" s="370"/>
      <c r="IL66" s="370"/>
      <c r="IM66" s="370"/>
      <c r="IN66" s="367">
        <f t="shared" si="665"/>
        <v>0</v>
      </c>
      <c r="IO66" s="368">
        <f>SUMIF(LEVEL1!$B:$B,LEVEL_2!$B66,LEVEL1!JZ:JZ)</f>
        <v>0</v>
      </c>
      <c r="IP66" s="368">
        <f t="shared" si="666"/>
        <v>0</v>
      </c>
      <c r="IQ66" s="368">
        <f>SUMIF(LEVEL1!$B:$B,LEVEL_2!$B66,LEVEL1!KB:KB)</f>
        <v>0</v>
      </c>
      <c r="IR66" s="368">
        <f t="shared" si="667"/>
        <v>0</v>
      </c>
      <c r="IS66" s="368">
        <f>SUMIF(LEVEL1!$B:$B,LEVEL_2!$B66,LEVEL1!KD:KD)</f>
        <v>0</v>
      </c>
      <c r="IT66" s="368">
        <f t="shared" si="668"/>
        <v>0</v>
      </c>
      <c r="IU66" s="368">
        <f>SUMIF(LEVEL1!$B:$B,LEVEL_2!$B66,LEVEL1!KF:KF)</f>
        <v>0</v>
      </c>
      <c r="IV66" s="368">
        <f t="shared" si="669"/>
        <v>0</v>
      </c>
      <c r="IW66" s="368">
        <f t="shared" si="670"/>
        <v>0</v>
      </c>
      <c r="IX66" s="368">
        <f t="shared" si="671"/>
        <v>0</v>
      </c>
      <c r="IY66" s="368">
        <f>SUMIF(LEVEL1!$B:$B,LEVEL_2!$B66,LEVEL1!KJ:KJ)</f>
        <v>0</v>
      </c>
      <c r="IZ66" s="368">
        <f t="shared" si="672"/>
        <v>0</v>
      </c>
      <c r="JA66" s="368">
        <f t="shared" si="673"/>
        <v>0</v>
      </c>
      <c r="JB66" s="368">
        <f t="shared" si="674"/>
        <v>0</v>
      </c>
      <c r="JC66" s="369">
        <f>SUMIF(LEVEL1!$B:$B,LEVEL_2!$B66,LEVEL1!KP:KP)</f>
        <v>0</v>
      </c>
      <c r="JD66" s="370"/>
      <c r="JE66" s="370"/>
      <c r="JF66" s="370"/>
      <c r="JG66" s="370"/>
      <c r="JH66" s="367">
        <f t="shared" si="675"/>
        <v>0</v>
      </c>
      <c r="JI66" s="368">
        <f>SUMIF(LEVEL1!$B:$B,LEVEL_2!$B66,LEVEL1!KT:KT)</f>
        <v>0</v>
      </c>
      <c r="JJ66" s="368">
        <f t="shared" si="676"/>
        <v>0</v>
      </c>
      <c r="JK66" s="368">
        <f>SUMIF(LEVEL1!$B:$B,LEVEL_2!$B66,LEVEL1!KV:KV)</f>
        <v>0</v>
      </c>
      <c r="JL66" s="368">
        <f t="shared" si="677"/>
        <v>0</v>
      </c>
      <c r="JM66" s="368">
        <f>SUMIF(LEVEL1!$B:$B,LEVEL_2!$B66,LEVEL1!KX:KX)</f>
        <v>0</v>
      </c>
      <c r="JN66" s="368">
        <f t="shared" si="678"/>
        <v>0</v>
      </c>
      <c r="JO66" s="368">
        <f>SUMIF(LEVEL1!$B:$B,LEVEL_2!$B66,LEVEL1!KZ:KZ)</f>
        <v>0</v>
      </c>
      <c r="JP66" s="368">
        <f t="shared" si="679"/>
        <v>0</v>
      </c>
      <c r="JQ66" s="368">
        <f t="shared" si="680"/>
        <v>0</v>
      </c>
      <c r="JR66" s="368">
        <f t="shared" si="681"/>
        <v>0</v>
      </c>
      <c r="JS66" s="368">
        <f>SUMIF(LEVEL1!$B:$B,LEVEL_2!$B66,LEVEL1!LD:LD)</f>
        <v>0</v>
      </c>
      <c r="JT66" s="368">
        <f t="shared" si="682"/>
        <v>0</v>
      </c>
      <c r="JU66" s="368">
        <f t="shared" si="683"/>
        <v>0</v>
      </c>
      <c r="JV66" s="368">
        <f t="shared" si="684"/>
        <v>0</v>
      </c>
      <c r="JW66" s="369">
        <f>SUMIF(LEVEL1!$B:$B,LEVEL_2!$B66,LEVEL1!LJ:LJ)</f>
        <v>0</v>
      </c>
      <c r="JX66" s="370"/>
      <c r="JY66" s="370"/>
      <c r="JZ66" s="370"/>
      <c r="KA66" s="370"/>
      <c r="KB66" s="367">
        <f t="shared" si="685"/>
        <v>0</v>
      </c>
      <c r="KC66" s="368">
        <f>SUMIF(LEVEL1!$B:$B,LEVEL_2!$B66,LEVEL1!LN:LN)</f>
        <v>0</v>
      </c>
      <c r="KD66" s="368">
        <f t="shared" si="686"/>
        <v>0</v>
      </c>
      <c r="KE66" s="368">
        <f>SUMIF(LEVEL1!$B:$B,LEVEL_2!$B66,LEVEL1!LP:LP)</f>
        <v>0</v>
      </c>
      <c r="KF66" s="368">
        <f t="shared" si="687"/>
        <v>0</v>
      </c>
      <c r="KG66" s="368">
        <f>SUMIF(LEVEL1!$B:$B,LEVEL_2!$B66,LEVEL1!LR:LR)</f>
        <v>0</v>
      </c>
      <c r="KH66" s="368">
        <f t="shared" si="688"/>
        <v>0</v>
      </c>
      <c r="KI66" s="368">
        <f>SUMIF(LEVEL1!$B:$B,LEVEL_2!$B66,LEVEL1!LT:LT)</f>
        <v>0</v>
      </c>
      <c r="KJ66" s="368">
        <f t="shared" si="689"/>
        <v>0</v>
      </c>
      <c r="KK66" s="368">
        <f t="shared" si="690"/>
        <v>0</v>
      </c>
      <c r="KL66" s="368">
        <f t="shared" si="691"/>
        <v>0</v>
      </c>
      <c r="KM66" s="368">
        <f>SUMIF(LEVEL1!$B:$B,LEVEL_2!$B66,LEVEL1!LX:LX)</f>
        <v>0</v>
      </c>
      <c r="KN66" s="368">
        <f t="shared" si="692"/>
        <v>0</v>
      </c>
      <c r="KO66" s="368">
        <f t="shared" si="693"/>
        <v>0</v>
      </c>
      <c r="KP66" s="368">
        <f t="shared" si="694"/>
        <v>0</v>
      </c>
      <c r="KQ66" s="369">
        <f>SUMIF(LEVEL1!$B:$B,LEVEL_2!$B66,LEVEL1!MD:MD)</f>
        <v>0</v>
      </c>
      <c r="KR66" s="370"/>
      <c r="KS66" s="370"/>
      <c r="KT66" s="370"/>
      <c r="KU66" s="370"/>
      <c r="KV66" s="367">
        <f t="shared" si="695"/>
        <v>0</v>
      </c>
      <c r="KW66" s="368">
        <f>SUMIF(LEVEL1!$B:$B,LEVEL_2!$B66,LEVEL1!MH:MH)</f>
        <v>0</v>
      </c>
      <c r="KX66" s="368">
        <f t="shared" si="696"/>
        <v>0</v>
      </c>
      <c r="KY66" s="368">
        <f>SUMIF(LEVEL1!$B:$B,LEVEL_2!$B66,LEVEL1!MJ:MJ)</f>
        <v>0</v>
      </c>
      <c r="KZ66" s="368">
        <f t="shared" si="697"/>
        <v>0</v>
      </c>
      <c r="LA66" s="368">
        <f>SUMIF(LEVEL1!$B:$B,LEVEL_2!$B66,LEVEL1!ML:ML)</f>
        <v>0</v>
      </c>
      <c r="LB66" s="368">
        <f t="shared" si="698"/>
        <v>0</v>
      </c>
      <c r="LC66" s="368">
        <f>SUMIF(LEVEL1!$B:$B,LEVEL_2!$B66,LEVEL1!MN:MN)</f>
        <v>0</v>
      </c>
      <c r="LD66" s="368">
        <f t="shared" si="699"/>
        <v>0</v>
      </c>
      <c r="LE66" s="368">
        <f t="shared" si="700"/>
        <v>0</v>
      </c>
      <c r="LF66" s="368">
        <f t="shared" si="701"/>
        <v>0</v>
      </c>
      <c r="LG66" s="368">
        <f>SUMIF(LEVEL1!$B:$B,LEVEL_2!$B66,LEVEL1!MR:MR)</f>
        <v>0</v>
      </c>
      <c r="LH66" s="368">
        <f t="shared" si="702"/>
        <v>0</v>
      </c>
      <c r="LI66" s="368">
        <f t="shared" si="703"/>
        <v>0</v>
      </c>
      <c r="LJ66" s="368">
        <f t="shared" si="704"/>
        <v>0</v>
      </c>
      <c r="LK66" s="369">
        <f>SUMIF(LEVEL1!$B:$B,LEVEL_2!$B66,LEVEL1!MX:MX)</f>
        <v>0</v>
      </c>
      <c r="LL66" s="370"/>
      <c r="LM66" s="370"/>
      <c r="LN66" s="370"/>
      <c r="LO66" s="370"/>
      <c r="LP66" s="367">
        <f t="shared" si="705"/>
        <v>0</v>
      </c>
      <c r="LQ66" s="368">
        <f>SUMIF(LEVEL1!$B:$B,LEVEL_2!$B66,LEVEL1!NB:NB)</f>
        <v>0</v>
      </c>
      <c r="LR66" s="368">
        <f t="shared" si="706"/>
        <v>0</v>
      </c>
      <c r="LS66" s="368">
        <f>SUMIF(LEVEL1!$B:$B,LEVEL_2!$B66,LEVEL1!ND:ND)</f>
        <v>0</v>
      </c>
      <c r="LT66" s="368">
        <f t="shared" si="707"/>
        <v>0</v>
      </c>
      <c r="LU66" s="368">
        <f>SUMIF(LEVEL1!$B:$B,LEVEL_2!$B66,LEVEL1!NF:NF)</f>
        <v>0</v>
      </c>
      <c r="LV66" s="368">
        <f t="shared" si="708"/>
        <v>0</v>
      </c>
      <c r="LW66" s="368">
        <f>SUMIF(LEVEL1!$B:$B,LEVEL_2!$B66,LEVEL1!NH:NH)</f>
        <v>0</v>
      </c>
      <c r="LX66" s="368">
        <f t="shared" si="709"/>
        <v>0</v>
      </c>
      <c r="LY66" s="368">
        <f t="shared" si="710"/>
        <v>0</v>
      </c>
      <c r="LZ66" s="368">
        <f t="shared" si="711"/>
        <v>0</v>
      </c>
      <c r="MA66" s="368">
        <f>SUMIF(LEVEL1!$B:$B,LEVEL_2!$B66,LEVEL1!NL:NL)</f>
        <v>0</v>
      </c>
      <c r="MB66" s="368">
        <f t="shared" si="712"/>
        <v>0</v>
      </c>
      <c r="MC66" s="368">
        <f t="shared" si="713"/>
        <v>0</v>
      </c>
      <c r="MD66" s="368">
        <f t="shared" si="714"/>
        <v>0</v>
      </c>
      <c r="ME66" s="369">
        <f>SUMIF(LEVEL1!$B:$B,LEVEL_2!$B66,LEVEL1!NR:NR)</f>
        <v>0</v>
      </c>
      <c r="MF66" s="370"/>
      <c r="MG66" s="370"/>
      <c r="MH66" s="370"/>
      <c r="MI66" s="370"/>
      <c r="MJ66" s="367">
        <f t="shared" si="715"/>
        <v>0</v>
      </c>
      <c r="MK66" s="368">
        <f>SUMIF(LEVEL1!$B:$B,LEVEL_2!$B66,LEVEL1!NV:NV)</f>
        <v>0</v>
      </c>
      <c r="ML66" s="368">
        <f t="shared" si="716"/>
        <v>0</v>
      </c>
      <c r="MM66" s="368">
        <f>SUMIF(LEVEL1!$B:$B,LEVEL_2!$B66,LEVEL1!NX:NX)</f>
        <v>0</v>
      </c>
      <c r="MN66" s="368">
        <f t="shared" si="717"/>
        <v>0</v>
      </c>
      <c r="MO66" s="368">
        <f>SUMIF(LEVEL1!$B:$B,LEVEL_2!$B66,LEVEL1!NZ:NZ)</f>
        <v>0</v>
      </c>
      <c r="MP66" s="368">
        <f t="shared" si="718"/>
        <v>0</v>
      </c>
      <c r="MQ66" s="368">
        <f>SUMIF(LEVEL1!$B:$B,LEVEL_2!$B66,LEVEL1!OB:OB)</f>
        <v>0</v>
      </c>
      <c r="MR66" s="368">
        <f t="shared" si="719"/>
        <v>0</v>
      </c>
      <c r="MS66" s="368">
        <f t="shared" si="720"/>
        <v>0</v>
      </c>
      <c r="MT66" s="368">
        <f t="shared" si="721"/>
        <v>0</v>
      </c>
      <c r="MU66" s="368">
        <f>SUMIF(LEVEL1!$B:$B,LEVEL_2!$B66,LEVEL1!OF:OF)</f>
        <v>0</v>
      </c>
      <c r="MV66" s="368">
        <f t="shared" si="722"/>
        <v>0</v>
      </c>
      <c r="MW66" s="368">
        <f t="shared" si="723"/>
        <v>0</v>
      </c>
      <c r="MX66" s="368">
        <f t="shared" si="724"/>
        <v>0</v>
      </c>
      <c r="MY66" s="369">
        <f>SUMIF(LEVEL1!$B:$B,LEVEL_2!$B66,LEVEL1!OL:OL)</f>
        <v>0</v>
      </c>
      <c r="MZ66" s="370"/>
      <c r="NA66" s="370"/>
      <c r="NB66" s="370"/>
      <c r="NC66" s="370"/>
      <c r="ND66" s="367">
        <f t="shared" si="725"/>
        <v>0</v>
      </c>
      <c r="NE66" s="368">
        <f>SUMIF(LEVEL1!$B:$B,LEVEL_2!$B66,LEVEL1!OP:OP)</f>
        <v>0</v>
      </c>
      <c r="NF66" s="368">
        <f t="shared" si="726"/>
        <v>0</v>
      </c>
      <c r="NG66" s="368">
        <f>SUMIF(LEVEL1!$B:$B,LEVEL_2!$B66,LEVEL1!OR:OR)</f>
        <v>0</v>
      </c>
      <c r="NH66" s="368">
        <f t="shared" si="727"/>
        <v>0</v>
      </c>
      <c r="NI66" s="368">
        <f>SUMIF(LEVEL1!$B:$B,LEVEL_2!$B66,LEVEL1!OT:OT)</f>
        <v>0</v>
      </c>
      <c r="NJ66" s="368">
        <f t="shared" si="728"/>
        <v>0</v>
      </c>
      <c r="NK66" s="368">
        <f>SUMIF(LEVEL1!$B:$B,LEVEL_2!$B66,LEVEL1!OV:OV)</f>
        <v>0</v>
      </c>
      <c r="NL66" s="368">
        <f t="shared" si="729"/>
        <v>0</v>
      </c>
      <c r="NM66" s="368">
        <f t="shared" si="730"/>
        <v>0</v>
      </c>
      <c r="NN66" s="368">
        <f t="shared" si="731"/>
        <v>0</v>
      </c>
      <c r="NO66" s="368">
        <f>SUMIF(LEVEL1!$B:$B,LEVEL_2!$B66,LEVEL1!OZ:OZ)</f>
        <v>0</v>
      </c>
      <c r="NP66" s="368">
        <f t="shared" si="732"/>
        <v>0</v>
      </c>
      <c r="NQ66" s="368">
        <f t="shared" si="733"/>
        <v>0</v>
      </c>
      <c r="NR66" s="368">
        <f t="shared" si="734"/>
        <v>0</v>
      </c>
      <c r="NS66" s="369">
        <f>SUMIF(LEVEL1!$B:$B,LEVEL_2!$B66,LEVEL1!PF:PF)</f>
        <v>0</v>
      </c>
      <c r="NT66" s="370"/>
      <c r="NU66" s="370"/>
      <c r="NV66" s="370"/>
      <c r="NW66" s="370"/>
      <c r="NX66" s="367">
        <f t="shared" si="735"/>
        <v>0</v>
      </c>
      <c r="NY66" s="368">
        <f>SUMIF(LEVEL1!$B:$B,LEVEL_2!$B66,LEVEL1!PJ:PJ)</f>
        <v>0</v>
      </c>
      <c r="NZ66" s="368">
        <f t="shared" si="736"/>
        <v>0</v>
      </c>
      <c r="OA66" s="368">
        <f>SUMIF(LEVEL1!$B:$B,LEVEL_2!$B66,LEVEL1!PL:PL)</f>
        <v>0</v>
      </c>
      <c r="OB66" s="368">
        <f t="shared" si="737"/>
        <v>0</v>
      </c>
      <c r="OC66" s="368">
        <f>SUMIF(LEVEL1!$B:$B,LEVEL_2!$B66,LEVEL1!PN:PN)</f>
        <v>0</v>
      </c>
      <c r="OD66" s="368">
        <f t="shared" si="738"/>
        <v>0</v>
      </c>
      <c r="OE66" s="368">
        <f>SUMIF(LEVEL1!$B:$B,LEVEL_2!$B66,LEVEL1!PP:PP)</f>
        <v>0</v>
      </c>
      <c r="OF66" s="368">
        <f t="shared" si="739"/>
        <v>0</v>
      </c>
      <c r="OG66" s="368">
        <f t="shared" si="740"/>
        <v>0</v>
      </c>
      <c r="OH66" s="368">
        <f t="shared" si="741"/>
        <v>0</v>
      </c>
      <c r="OI66" s="368">
        <f>SUMIF(LEVEL1!$B:$B,LEVEL_2!$B66,LEVEL1!PT:PT)</f>
        <v>0</v>
      </c>
      <c r="OJ66" s="368">
        <f t="shared" si="742"/>
        <v>0</v>
      </c>
      <c r="OK66" s="368">
        <f t="shared" si="743"/>
        <v>0</v>
      </c>
      <c r="OL66" s="368">
        <f t="shared" si="744"/>
        <v>0</v>
      </c>
      <c r="OM66" s="369">
        <f>SUMIF(LEVEL1!$B:$B,LEVEL_2!$B66,LEVEL1!PZ:PZ)</f>
        <v>0</v>
      </c>
      <c r="ON66" s="370"/>
      <c r="OO66" s="370"/>
      <c r="OP66" s="370"/>
      <c r="OQ66" s="370"/>
      <c r="OR66" s="367">
        <f t="shared" si="745"/>
        <v>0</v>
      </c>
      <c r="OS66" s="368">
        <f>SUMIF(LEVEL1!$B:$B,LEVEL_2!$B66,LEVEL1!QD:QD)</f>
        <v>0</v>
      </c>
      <c r="OT66" s="368">
        <f t="shared" si="746"/>
        <v>0</v>
      </c>
      <c r="OU66" s="368">
        <f>SUMIF(LEVEL1!$B:$B,LEVEL_2!$B66,LEVEL1!QF:QF)</f>
        <v>0</v>
      </c>
      <c r="OV66" s="368">
        <f t="shared" si="747"/>
        <v>0</v>
      </c>
      <c r="OW66" s="368">
        <f>SUMIF(LEVEL1!$B:$B,LEVEL_2!$B66,LEVEL1!QH:QH)</f>
        <v>0</v>
      </c>
      <c r="OX66" s="368">
        <f t="shared" si="748"/>
        <v>0</v>
      </c>
      <c r="OY66" s="368">
        <f>SUMIF(LEVEL1!$B:$B,LEVEL_2!$B66,LEVEL1!QJ:QJ)</f>
        <v>0</v>
      </c>
      <c r="OZ66" s="368">
        <f t="shared" si="749"/>
        <v>0</v>
      </c>
      <c r="PA66" s="368">
        <f t="shared" si="750"/>
        <v>0</v>
      </c>
      <c r="PB66" s="368">
        <f t="shared" si="751"/>
        <v>0</v>
      </c>
      <c r="PC66" s="368">
        <f>SUMIF(LEVEL1!$B:$B,LEVEL_2!$B66,LEVEL1!QN:QN)</f>
        <v>0</v>
      </c>
      <c r="PD66" s="368">
        <f t="shared" si="752"/>
        <v>0</v>
      </c>
      <c r="PE66" s="368">
        <f t="shared" si="753"/>
        <v>0</v>
      </c>
      <c r="PF66" s="368">
        <f t="shared" si="754"/>
        <v>0</v>
      </c>
      <c r="PG66" s="369">
        <f>SUMIF(LEVEL1!$B:$B,LEVEL_2!$B66,LEVEL1!QT:QT)</f>
        <v>0</v>
      </c>
    </row>
    <row r="67" spans="2:423" s="282" customFormat="1" ht="24.75" hidden="1" customHeight="1" outlineLevel="1">
      <c r="B67" s="361" t="s">
        <v>133</v>
      </c>
      <c r="C67" s="362" t="s">
        <v>134</v>
      </c>
      <c r="D67" s="363"/>
      <c r="E67" s="364"/>
      <c r="F67" s="365" t="s">
        <v>28</v>
      </c>
      <c r="G67" s="366">
        <f>SUMIF(LEVEL1!$A:$A,LEVEL_2!$B67,LEVEL1!$I:$I)</f>
        <v>0</v>
      </c>
      <c r="H67" s="367">
        <f t="shared" si="218"/>
        <v>0</v>
      </c>
      <c r="I67" s="368">
        <f>SUMIF(LEVEL1!$B:$B,LEVEL_2!$B67,LEVEL1!AI:AI)</f>
        <v>0</v>
      </c>
      <c r="J67" s="368">
        <f t="shared" si="218"/>
        <v>0</v>
      </c>
      <c r="K67" s="368">
        <f>SUMIF(LEVEL1!$B:$B,LEVEL_2!$B67,LEVEL1!AK:AK)</f>
        <v>0</v>
      </c>
      <c r="L67" s="368">
        <f t="shared" si="549"/>
        <v>0</v>
      </c>
      <c r="M67" s="368">
        <f>SUMIF(LEVEL1!$B:$B,LEVEL_2!$B67,LEVEL1!AM:AM)</f>
        <v>0</v>
      </c>
      <c r="N67" s="368">
        <f t="shared" si="550"/>
        <v>0</v>
      </c>
      <c r="O67" s="368">
        <f>SUMIF(LEVEL1!$B:$B,LEVEL_2!$B67,LEVEL1!AO:AO)</f>
        <v>0</v>
      </c>
      <c r="P67" s="368">
        <f t="shared" si="550"/>
        <v>0</v>
      </c>
      <c r="Q67" s="368">
        <f t="shared" si="221"/>
        <v>0</v>
      </c>
      <c r="R67" s="368">
        <f t="shared" si="552"/>
        <v>0</v>
      </c>
      <c r="S67" s="368">
        <f>SUMIF(LEVEL1!$B:$B,LEVEL_2!$B67,LEVEL1!AS:AS)</f>
        <v>0</v>
      </c>
      <c r="T67" s="368">
        <f t="shared" si="552"/>
        <v>0</v>
      </c>
      <c r="U67" s="368">
        <f t="shared" si="223"/>
        <v>0</v>
      </c>
      <c r="V67" s="368">
        <f t="shared" si="554"/>
        <v>0</v>
      </c>
      <c r="W67" s="369">
        <f>SUMIF(LEVEL1!$B:$B,LEVEL_2!$B67,LEVEL1!BD:BD)</f>
        <v>0</v>
      </c>
      <c r="X67" s="370"/>
      <c r="Y67" s="370"/>
      <c r="Z67" s="370"/>
      <c r="AA67" s="370"/>
      <c r="AB67" s="367">
        <f t="shared" si="555"/>
        <v>0</v>
      </c>
      <c r="AC67" s="368">
        <f>SUMIF(LEVEL1!$B:$B,LEVEL_2!$B67,LEVEL1!BH:BH)</f>
        <v>0</v>
      </c>
      <c r="AD67" s="368">
        <f t="shared" si="556"/>
        <v>0</v>
      </c>
      <c r="AE67" s="368">
        <f>SUMIF(LEVEL1!$B:$B,LEVEL_2!$B67,LEVEL1!BJ:BJ)</f>
        <v>0</v>
      </c>
      <c r="AF67" s="368">
        <f t="shared" si="557"/>
        <v>0</v>
      </c>
      <c r="AG67" s="368">
        <f>SUMIF(LEVEL1!$B:$B,LEVEL_2!$B67,LEVEL1!BL:BL)</f>
        <v>0</v>
      </c>
      <c r="AH67" s="368">
        <f t="shared" si="558"/>
        <v>0</v>
      </c>
      <c r="AI67" s="368">
        <f>SUMIF(LEVEL1!$B:$B,LEVEL_2!$B67,LEVEL1!BN:BN)</f>
        <v>0</v>
      </c>
      <c r="AJ67" s="368">
        <f t="shared" si="559"/>
        <v>0</v>
      </c>
      <c r="AK67" s="368">
        <f t="shared" si="560"/>
        <v>0</v>
      </c>
      <c r="AL67" s="368">
        <f t="shared" si="561"/>
        <v>0</v>
      </c>
      <c r="AM67" s="368">
        <f>SUMIF(LEVEL1!$B:$B,LEVEL_2!$B67,LEVEL1!BR:BR)</f>
        <v>0</v>
      </c>
      <c r="AN67" s="368">
        <f t="shared" si="562"/>
        <v>0</v>
      </c>
      <c r="AO67" s="368">
        <f t="shared" si="563"/>
        <v>0</v>
      </c>
      <c r="AP67" s="368">
        <f t="shared" si="564"/>
        <v>0</v>
      </c>
      <c r="AQ67" s="369">
        <f>SUMIF(LEVEL1!$B:$B,LEVEL_2!$B67,LEVEL1!BX:BX)</f>
        <v>0</v>
      </c>
      <c r="AR67" s="370"/>
      <c r="AS67" s="370"/>
      <c r="AT67" s="370"/>
      <c r="AU67" s="370"/>
      <c r="AV67" s="367">
        <f t="shared" si="565"/>
        <v>0</v>
      </c>
      <c r="AW67" s="368">
        <f>SUMIF(LEVEL1!$B:$B,LEVEL_2!$B67,LEVEL1!CB:CB)</f>
        <v>0</v>
      </c>
      <c r="AX67" s="368">
        <f t="shared" si="566"/>
        <v>0</v>
      </c>
      <c r="AY67" s="368">
        <f>SUMIF(LEVEL1!$B:$B,LEVEL_2!$B67,LEVEL1!CD:CD)</f>
        <v>0</v>
      </c>
      <c r="AZ67" s="368">
        <f t="shared" si="567"/>
        <v>0</v>
      </c>
      <c r="BA67" s="368">
        <f>SUMIF(LEVEL1!$B:$B,LEVEL_2!$B67,LEVEL1!CF:CF)</f>
        <v>0</v>
      </c>
      <c r="BB67" s="368">
        <f t="shared" si="568"/>
        <v>0</v>
      </c>
      <c r="BC67" s="368">
        <f>SUMIF(LEVEL1!$B:$B,LEVEL_2!$B67,LEVEL1!CH:CH)</f>
        <v>0</v>
      </c>
      <c r="BD67" s="368">
        <f t="shared" si="569"/>
        <v>0</v>
      </c>
      <c r="BE67" s="368">
        <f t="shared" si="570"/>
        <v>0</v>
      </c>
      <c r="BF67" s="368">
        <f t="shared" si="571"/>
        <v>0</v>
      </c>
      <c r="BG67" s="368">
        <f>SUMIF(LEVEL1!$B:$B,LEVEL_2!$B67,LEVEL1!CL:CL)</f>
        <v>0</v>
      </c>
      <c r="BH67" s="368">
        <f t="shared" si="572"/>
        <v>0</v>
      </c>
      <c r="BI67" s="368">
        <f t="shared" si="573"/>
        <v>0</v>
      </c>
      <c r="BJ67" s="368">
        <f t="shared" si="574"/>
        <v>0</v>
      </c>
      <c r="BK67" s="369">
        <f>SUMIF(LEVEL1!$B:$B,LEVEL_2!$B67,LEVEL1!CX:CX)</f>
        <v>0</v>
      </c>
      <c r="BL67" s="370"/>
      <c r="BM67" s="370"/>
      <c r="BN67" s="370"/>
      <c r="BO67" s="370"/>
      <c r="BP67" s="367">
        <f t="shared" si="575"/>
        <v>0</v>
      </c>
      <c r="BQ67" s="368">
        <f>SUMIF(LEVEL1!$B:$B,LEVEL_2!$B67,LEVEL1!DB:DB)</f>
        <v>0</v>
      </c>
      <c r="BR67" s="368">
        <f t="shared" si="576"/>
        <v>0</v>
      </c>
      <c r="BS67" s="368">
        <f>SUMIF(LEVEL1!$B:$B,LEVEL_2!$B67,LEVEL1!DD:DD)</f>
        <v>0</v>
      </c>
      <c r="BT67" s="368">
        <f t="shared" si="577"/>
        <v>0</v>
      </c>
      <c r="BU67" s="368">
        <f>SUMIF(LEVEL1!$B:$B,LEVEL_2!$B67,LEVEL1!DF:DF)</f>
        <v>0</v>
      </c>
      <c r="BV67" s="368">
        <f t="shared" si="578"/>
        <v>0</v>
      </c>
      <c r="BW67" s="368">
        <f>SUMIF(LEVEL1!$B:$B,LEVEL_2!$B67,LEVEL1!DH:DH)</f>
        <v>0</v>
      </c>
      <c r="BX67" s="368">
        <f t="shared" si="579"/>
        <v>0</v>
      </c>
      <c r="BY67" s="368">
        <f t="shared" si="580"/>
        <v>0</v>
      </c>
      <c r="BZ67" s="368">
        <f t="shared" si="581"/>
        <v>0</v>
      </c>
      <c r="CA67" s="368">
        <f>SUMIF(LEVEL1!$B:$B,LEVEL_2!$B67,LEVEL1!DL:DL)</f>
        <v>0</v>
      </c>
      <c r="CB67" s="368">
        <f t="shared" si="582"/>
        <v>0</v>
      </c>
      <c r="CC67" s="368">
        <f t="shared" si="583"/>
        <v>0</v>
      </c>
      <c r="CD67" s="368">
        <f t="shared" si="584"/>
        <v>0</v>
      </c>
      <c r="CE67" s="369">
        <f>SUMIF(LEVEL1!$B:$B,LEVEL_2!$B67,LEVEL1!DR:DR)</f>
        <v>0</v>
      </c>
      <c r="CF67" s="370"/>
      <c r="CG67" s="370"/>
      <c r="CH67" s="370"/>
      <c r="CI67" s="370"/>
      <c r="CJ67" s="367">
        <f t="shared" si="585"/>
        <v>0</v>
      </c>
      <c r="CK67" s="368">
        <f>SUMIF(LEVEL1!$B:$B,LEVEL_2!$B67,LEVEL1!DV:DV)</f>
        <v>0</v>
      </c>
      <c r="CL67" s="368">
        <f t="shared" si="586"/>
        <v>0</v>
      </c>
      <c r="CM67" s="368">
        <f>SUMIF(LEVEL1!$B:$B,LEVEL_2!$B67,LEVEL1!DX:DX)</f>
        <v>0</v>
      </c>
      <c r="CN67" s="368">
        <f t="shared" si="587"/>
        <v>0</v>
      </c>
      <c r="CO67" s="368">
        <f>SUMIF(LEVEL1!$B:$B,LEVEL_2!$B67,LEVEL1!DZ:DZ)</f>
        <v>0</v>
      </c>
      <c r="CP67" s="368">
        <f t="shared" si="588"/>
        <v>0</v>
      </c>
      <c r="CQ67" s="368">
        <f>SUMIF(LEVEL1!$B:$B,LEVEL_2!$B67,LEVEL1!EB:EB)</f>
        <v>0</v>
      </c>
      <c r="CR67" s="368">
        <f t="shared" si="589"/>
        <v>0</v>
      </c>
      <c r="CS67" s="368">
        <f t="shared" si="590"/>
        <v>0</v>
      </c>
      <c r="CT67" s="368">
        <f t="shared" si="591"/>
        <v>0</v>
      </c>
      <c r="CU67" s="368">
        <f>SUMIF(LEVEL1!$B:$B,LEVEL_2!$B67,LEVEL1!EF:EF)</f>
        <v>0</v>
      </c>
      <c r="CV67" s="368">
        <f t="shared" si="592"/>
        <v>0</v>
      </c>
      <c r="CW67" s="368">
        <f t="shared" si="593"/>
        <v>0</v>
      </c>
      <c r="CX67" s="368">
        <f t="shared" si="594"/>
        <v>0</v>
      </c>
      <c r="CY67" s="369">
        <f>SUMIF(LEVEL1!$B:$B,LEVEL_2!$B67,LEVEL1!EL:EL)</f>
        <v>0</v>
      </c>
      <c r="CZ67" s="370"/>
      <c r="DA67" s="370"/>
      <c r="DB67" s="370"/>
      <c r="DC67" s="370"/>
      <c r="DD67" s="367">
        <f t="shared" si="595"/>
        <v>0</v>
      </c>
      <c r="DE67" s="368">
        <f>SUMIF(LEVEL1!$B:$B,LEVEL_2!$B67,LEVEL1!EP:EP)</f>
        <v>0</v>
      </c>
      <c r="DF67" s="368">
        <f t="shared" si="596"/>
        <v>0</v>
      </c>
      <c r="DG67" s="368">
        <f>SUMIF(LEVEL1!$B:$B,LEVEL_2!$B67,LEVEL1!ER:ER)</f>
        <v>0</v>
      </c>
      <c r="DH67" s="368">
        <f t="shared" si="597"/>
        <v>0</v>
      </c>
      <c r="DI67" s="368">
        <f>SUMIF(LEVEL1!$B:$B,LEVEL_2!$B67,LEVEL1!ET:ET)</f>
        <v>0</v>
      </c>
      <c r="DJ67" s="368">
        <f t="shared" si="598"/>
        <v>0</v>
      </c>
      <c r="DK67" s="368">
        <f>SUMIF(LEVEL1!$B:$B,LEVEL_2!$B67,LEVEL1!EV:EV)</f>
        <v>0</v>
      </c>
      <c r="DL67" s="368">
        <f t="shared" si="599"/>
        <v>0</v>
      </c>
      <c r="DM67" s="368">
        <f t="shared" si="600"/>
        <v>0</v>
      </c>
      <c r="DN67" s="368">
        <f t="shared" si="601"/>
        <v>0</v>
      </c>
      <c r="DO67" s="368">
        <f>SUMIF(LEVEL1!$B:$B,LEVEL_2!$B67,LEVEL1!EZ:EZ)</f>
        <v>0</v>
      </c>
      <c r="DP67" s="368">
        <f t="shared" si="602"/>
        <v>0</v>
      </c>
      <c r="DQ67" s="368">
        <f t="shared" si="603"/>
        <v>0</v>
      </c>
      <c r="DR67" s="368">
        <f t="shared" si="604"/>
        <v>0</v>
      </c>
      <c r="DS67" s="369">
        <f>SUMIF(LEVEL1!$B:$B,LEVEL_2!$B67,LEVEL1!FF:FF)</f>
        <v>0</v>
      </c>
      <c r="DT67" s="370"/>
      <c r="DU67" s="370"/>
      <c r="DV67" s="370"/>
      <c r="DW67" s="370"/>
      <c r="DX67" s="367">
        <f t="shared" si="605"/>
        <v>0</v>
      </c>
      <c r="DY67" s="368">
        <f>SUMIF(LEVEL1!$B:$B,LEVEL_2!$B67,LEVEL1!FJ:FJ)</f>
        <v>0</v>
      </c>
      <c r="DZ67" s="368">
        <f t="shared" si="606"/>
        <v>0</v>
      </c>
      <c r="EA67" s="368">
        <f>SUMIF(LEVEL1!$B:$B,LEVEL_2!$B67,LEVEL1!FL:FL)</f>
        <v>0</v>
      </c>
      <c r="EB67" s="368">
        <f t="shared" si="607"/>
        <v>0</v>
      </c>
      <c r="EC67" s="368">
        <f>SUMIF(LEVEL1!$B:$B,LEVEL_2!$B67,LEVEL1!FN:FN)</f>
        <v>0</v>
      </c>
      <c r="ED67" s="368">
        <f t="shared" si="608"/>
        <v>0</v>
      </c>
      <c r="EE67" s="368">
        <f>SUMIF(LEVEL1!$B:$B,LEVEL_2!$B67,LEVEL1!FP:FP)</f>
        <v>0</v>
      </c>
      <c r="EF67" s="368">
        <f t="shared" si="609"/>
        <v>0</v>
      </c>
      <c r="EG67" s="368">
        <f t="shared" si="610"/>
        <v>0</v>
      </c>
      <c r="EH67" s="368">
        <f t="shared" si="611"/>
        <v>0</v>
      </c>
      <c r="EI67" s="368">
        <f>SUMIF(LEVEL1!$B:$B,LEVEL_2!$B67,LEVEL1!FT:FT)</f>
        <v>0</v>
      </c>
      <c r="EJ67" s="368">
        <f t="shared" si="612"/>
        <v>0</v>
      </c>
      <c r="EK67" s="368">
        <f t="shared" si="613"/>
        <v>0</v>
      </c>
      <c r="EL67" s="368">
        <f t="shared" si="614"/>
        <v>0</v>
      </c>
      <c r="EM67" s="369">
        <f>SUMIF(LEVEL1!$B:$B,LEVEL_2!$B67,LEVEL1!FZ:FZ)</f>
        <v>0</v>
      </c>
      <c r="EN67" s="370"/>
      <c r="EO67" s="370"/>
      <c r="EP67" s="370"/>
      <c r="EQ67" s="370"/>
      <c r="ER67" s="367">
        <f t="shared" si="615"/>
        <v>0</v>
      </c>
      <c r="ES67" s="368">
        <f>SUMIF(LEVEL1!$B:$B,LEVEL_2!$B67,LEVEL1!GD:GD)</f>
        <v>0</v>
      </c>
      <c r="ET67" s="368">
        <f t="shared" si="616"/>
        <v>0</v>
      </c>
      <c r="EU67" s="368">
        <f>SUMIF(LEVEL1!$B:$B,LEVEL_2!$B67,LEVEL1!GF:GF)</f>
        <v>0</v>
      </c>
      <c r="EV67" s="368">
        <f t="shared" si="617"/>
        <v>0</v>
      </c>
      <c r="EW67" s="368">
        <f>SUMIF(LEVEL1!$B:$B,LEVEL_2!$B67,LEVEL1!GH:GH)</f>
        <v>0</v>
      </c>
      <c r="EX67" s="368">
        <f t="shared" si="618"/>
        <v>0</v>
      </c>
      <c r="EY67" s="368">
        <f>SUMIF(LEVEL1!$B:$B,LEVEL_2!$B67,LEVEL1!GJ:GJ)</f>
        <v>0</v>
      </c>
      <c r="EZ67" s="368">
        <f t="shared" si="619"/>
        <v>0</v>
      </c>
      <c r="FA67" s="368">
        <f t="shared" si="620"/>
        <v>0</v>
      </c>
      <c r="FB67" s="368">
        <f t="shared" si="621"/>
        <v>0</v>
      </c>
      <c r="FC67" s="368">
        <f>SUMIF(LEVEL1!$B:$B,LEVEL_2!$B67,LEVEL1!GN:GN)</f>
        <v>0</v>
      </c>
      <c r="FD67" s="368">
        <f t="shared" si="622"/>
        <v>0</v>
      </c>
      <c r="FE67" s="368">
        <f t="shared" si="623"/>
        <v>0</v>
      </c>
      <c r="FF67" s="368">
        <f t="shared" si="624"/>
        <v>0</v>
      </c>
      <c r="FG67" s="369">
        <f>SUMIF(LEVEL1!$B:$B,LEVEL_2!$B67,LEVEL1!GT:GT)</f>
        <v>0</v>
      </c>
      <c r="FH67" s="370"/>
      <c r="FI67" s="370"/>
      <c r="FJ67" s="370"/>
      <c r="FK67" s="370"/>
      <c r="FL67" s="367">
        <f t="shared" si="625"/>
        <v>0</v>
      </c>
      <c r="FM67" s="368">
        <f>SUMIF(LEVEL1!$B:$B,LEVEL_2!$B67,LEVEL1!GX:GX)</f>
        <v>0</v>
      </c>
      <c r="FN67" s="368">
        <f t="shared" si="626"/>
        <v>0</v>
      </c>
      <c r="FO67" s="368">
        <f>SUMIF(LEVEL1!$B:$B,LEVEL_2!$B67,LEVEL1!GZ:GZ)</f>
        <v>0</v>
      </c>
      <c r="FP67" s="368">
        <f t="shared" si="627"/>
        <v>0</v>
      </c>
      <c r="FQ67" s="368">
        <f>SUMIF(LEVEL1!$B:$B,LEVEL_2!$B67,LEVEL1!HB:HB)</f>
        <v>0</v>
      </c>
      <c r="FR67" s="368">
        <f t="shared" si="628"/>
        <v>0</v>
      </c>
      <c r="FS67" s="368">
        <f>SUMIF(LEVEL1!$B:$B,LEVEL_2!$B67,LEVEL1!HD:HD)</f>
        <v>0</v>
      </c>
      <c r="FT67" s="368">
        <f t="shared" si="629"/>
        <v>0</v>
      </c>
      <c r="FU67" s="368">
        <f t="shared" si="630"/>
        <v>0</v>
      </c>
      <c r="FV67" s="368">
        <f t="shared" si="631"/>
        <v>0</v>
      </c>
      <c r="FW67" s="368">
        <f>SUMIF(LEVEL1!$B:$B,LEVEL_2!$B67,LEVEL1!HH:HH)</f>
        <v>0</v>
      </c>
      <c r="FX67" s="368">
        <f t="shared" si="632"/>
        <v>0</v>
      </c>
      <c r="FY67" s="368">
        <f t="shared" si="633"/>
        <v>0</v>
      </c>
      <c r="FZ67" s="368">
        <f t="shared" si="634"/>
        <v>0</v>
      </c>
      <c r="GA67" s="369">
        <f>SUMIF(LEVEL1!$B:$B,LEVEL_2!$B67,LEVEL1!HN:HN)</f>
        <v>0</v>
      </c>
      <c r="GB67" s="370"/>
      <c r="GC67" s="370"/>
      <c r="GD67" s="370"/>
      <c r="GE67" s="370"/>
      <c r="GF67" s="367">
        <f t="shared" si="635"/>
        <v>0</v>
      </c>
      <c r="GG67" s="368">
        <f>SUMIF(LEVEL1!$B:$B,LEVEL_2!$B67,LEVEL1!HR:HR)</f>
        <v>0</v>
      </c>
      <c r="GH67" s="368">
        <f t="shared" si="636"/>
        <v>0</v>
      </c>
      <c r="GI67" s="368">
        <f>SUMIF(LEVEL1!$B:$B,LEVEL_2!$B67,LEVEL1!HT:HT)</f>
        <v>0</v>
      </c>
      <c r="GJ67" s="368">
        <f t="shared" si="637"/>
        <v>0</v>
      </c>
      <c r="GK67" s="368">
        <f>SUMIF(LEVEL1!$B:$B,LEVEL_2!$B67,LEVEL1!HV:HV)</f>
        <v>0</v>
      </c>
      <c r="GL67" s="368">
        <f t="shared" si="638"/>
        <v>0</v>
      </c>
      <c r="GM67" s="368">
        <f>SUMIF(LEVEL1!$B:$B,LEVEL_2!$B67,LEVEL1!HX:HX)</f>
        <v>0</v>
      </c>
      <c r="GN67" s="368">
        <f t="shared" si="639"/>
        <v>0</v>
      </c>
      <c r="GO67" s="368">
        <f t="shared" si="640"/>
        <v>0</v>
      </c>
      <c r="GP67" s="368">
        <f t="shared" si="641"/>
        <v>0</v>
      </c>
      <c r="GQ67" s="368">
        <f>SUMIF(LEVEL1!$B:$B,LEVEL_2!$B67,LEVEL1!IB:IB)</f>
        <v>0</v>
      </c>
      <c r="GR67" s="368">
        <f t="shared" si="642"/>
        <v>0</v>
      </c>
      <c r="GS67" s="368">
        <f t="shared" si="643"/>
        <v>0</v>
      </c>
      <c r="GT67" s="368">
        <f t="shared" si="644"/>
        <v>0</v>
      </c>
      <c r="GU67" s="369">
        <f>SUMIF(LEVEL1!$B:$B,LEVEL_2!$B67,LEVEL1!IH:IH)</f>
        <v>0</v>
      </c>
      <c r="GV67" s="370"/>
      <c r="GW67" s="370"/>
      <c r="GX67" s="370"/>
      <c r="GY67" s="370"/>
      <c r="GZ67" s="367">
        <f t="shared" si="645"/>
        <v>0</v>
      </c>
      <c r="HA67" s="368">
        <f>SUMIF(LEVEL1!$B:$B,LEVEL_2!$B67,LEVEL1!IL:IL)</f>
        <v>0</v>
      </c>
      <c r="HB67" s="368">
        <f t="shared" si="646"/>
        <v>0</v>
      </c>
      <c r="HC67" s="368">
        <f>SUMIF(LEVEL1!$B:$B,LEVEL_2!$B67,LEVEL1!IN:IN)</f>
        <v>0</v>
      </c>
      <c r="HD67" s="368">
        <f t="shared" si="647"/>
        <v>0</v>
      </c>
      <c r="HE67" s="368">
        <f>SUMIF(LEVEL1!$B:$B,LEVEL_2!$B67,LEVEL1!IP:IP)</f>
        <v>0</v>
      </c>
      <c r="HF67" s="368">
        <f t="shared" si="648"/>
        <v>0</v>
      </c>
      <c r="HG67" s="368">
        <f>SUMIF(LEVEL1!$B:$B,LEVEL_2!$B67,LEVEL1!IR:IR)</f>
        <v>0</v>
      </c>
      <c r="HH67" s="368">
        <f t="shared" si="649"/>
        <v>0</v>
      </c>
      <c r="HI67" s="368">
        <f t="shared" si="650"/>
        <v>0</v>
      </c>
      <c r="HJ67" s="368">
        <f t="shared" si="651"/>
        <v>0</v>
      </c>
      <c r="HK67" s="368">
        <f>SUMIF(LEVEL1!$B:$B,LEVEL_2!$B67,LEVEL1!IV:IV)</f>
        <v>0</v>
      </c>
      <c r="HL67" s="368">
        <f t="shared" si="652"/>
        <v>0</v>
      </c>
      <c r="HM67" s="368">
        <f t="shared" si="653"/>
        <v>0</v>
      </c>
      <c r="HN67" s="368">
        <f t="shared" si="654"/>
        <v>0</v>
      </c>
      <c r="HO67" s="369">
        <f>SUMIF(LEVEL1!$B:$B,LEVEL_2!$B67,LEVEL1!JB:JB)</f>
        <v>0</v>
      </c>
      <c r="HP67" s="370"/>
      <c r="HQ67" s="370"/>
      <c r="HR67" s="370"/>
      <c r="HS67" s="370"/>
      <c r="HT67" s="367">
        <f t="shared" si="655"/>
        <v>0</v>
      </c>
      <c r="HU67" s="368">
        <f>SUMIF(LEVEL1!$B:$B,LEVEL_2!$B67,LEVEL1!JF:JF)</f>
        <v>0</v>
      </c>
      <c r="HV67" s="368">
        <f t="shared" si="656"/>
        <v>0</v>
      </c>
      <c r="HW67" s="368">
        <f>SUMIF(LEVEL1!$B:$B,LEVEL_2!$B67,LEVEL1!JH:JH)</f>
        <v>0</v>
      </c>
      <c r="HX67" s="368">
        <f t="shared" si="657"/>
        <v>0</v>
      </c>
      <c r="HY67" s="368">
        <f>SUMIF(LEVEL1!$B:$B,LEVEL_2!$B67,LEVEL1!JJ:JJ)</f>
        <v>0</v>
      </c>
      <c r="HZ67" s="368">
        <f t="shared" si="658"/>
        <v>0</v>
      </c>
      <c r="IA67" s="368">
        <f>SUMIF(LEVEL1!$B:$B,LEVEL_2!$B67,LEVEL1!JL:JL)</f>
        <v>0</v>
      </c>
      <c r="IB67" s="368">
        <f t="shared" si="659"/>
        <v>0</v>
      </c>
      <c r="IC67" s="368">
        <f t="shared" si="660"/>
        <v>0</v>
      </c>
      <c r="ID67" s="368">
        <f t="shared" si="661"/>
        <v>0</v>
      </c>
      <c r="IE67" s="368">
        <f>SUMIF(LEVEL1!$B:$B,LEVEL_2!$B67,LEVEL1!JP:JP)</f>
        <v>0</v>
      </c>
      <c r="IF67" s="368">
        <f t="shared" si="662"/>
        <v>0</v>
      </c>
      <c r="IG67" s="368">
        <f t="shared" si="663"/>
        <v>0</v>
      </c>
      <c r="IH67" s="368">
        <f t="shared" si="664"/>
        <v>0</v>
      </c>
      <c r="II67" s="369">
        <f>SUMIF(LEVEL1!$B:$B,LEVEL_2!$B67,LEVEL1!JV:JV)</f>
        <v>0</v>
      </c>
      <c r="IJ67" s="370"/>
      <c r="IK67" s="370"/>
      <c r="IL67" s="370"/>
      <c r="IM67" s="370"/>
      <c r="IN67" s="367">
        <f t="shared" si="665"/>
        <v>0</v>
      </c>
      <c r="IO67" s="368">
        <f>SUMIF(LEVEL1!$B:$B,LEVEL_2!$B67,LEVEL1!JZ:JZ)</f>
        <v>0</v>
      </c>
      <c r="IP67" s="368">
        <f t="shared" si="666"/>
        <v>0</v>
      </c>
      <c r="IQ67" s="368">
        <f>SUMIF(LEVEL1!$B:$B,LEVEL_2!$B67,LEVEL1!KB:KB)</f>
        <v>0</v>
      </c>
      <c r="IR67" s="368">
        <f t="shared" si="667"/>
        <v>0</v>
      </c>
      <c r="IS67" s="368">
        <f>SUMIF(LEVEL1!$B:$B,LEVEL_2!$B67,LEVEL1!KD:KD)</f>
        <v>0</v>
      </c>
      <c r="IT67" s="368">
        <f t="shared" si="668"/>
        <v>0</v>
      </c>
      <c r="IU67" s="368">
        <f>SUMIF(LEVEL1!$B:$B,LEVEL_2!$B67,LEVEL1!KF:KF)</f>
        <v>0</v>
      </c>
      <c r="IV67" s="368">
        <f t="shared" si="669"/>
        <v>0</v>
      </c>
      <c r="IW67" s="368">
        <f t="shared" si="670"/>
        <v>0</v>
      </c>
      <c r="IX67" s="368">
        <f t="shared" si="671"/>
        <v>0</v>
      </c>
      <c r="IY67" s="368">
        <f>SUMIF(LEVEL1!$B:$B,LEVEL_2!$B67,LEVEL1!KJ:KJ)</f>
        <v>0</v>
      </c>
      <c r="IZ67" s="368">
        <f t="shared" si="672"/>
        <v>0</v>
      </c>
      <c r="JA67" s="368">
        <f t="shared" si="673"/>
        <v>0</v>
      </c>
      <c r="JB67" s="368">
        <f t="shared" si="674"/>
        <v>0</v>
      </c>
      <c r="JC67" s="369">
        <f>SUMIF(LEVEL1!$B:$B,LEVEL_2!$B67,LEVEL1!KP:KP)</f>
        <v>0</v>
      </c>
      <c r="JD67" s="370"/>
      <c r="JE67" s="370"/>
      <c r="JF67" s="370"/>
      <c r="JG67" s="370"/>
      <c r="JH67" s="367">
        <f t="shared" si="675"/>
        <v>0</v>
      </c>
      <c r="JI67" s="368">
        <f>SUMIF(LEVEL1!$B:$B,LEVEL_2!$B67,LEVEL1!KT:KT)</f>
        <v>0</v>
      </c>
      <c r="JJ67" s="368">
        <f t="shared" si="676"/>
        <v>0</v>
      </c>
      <c r="JK67" s="368">
        <f>SUMIF(LEVEL1!$B:$B,LEVEL_2!$B67,LEVEL1!KV:KV)</f>
        <v>0</v>
      </c>
      <c r="JL67" s="368">
        <f t="shared" si="677"/>
        <v>0</v>
      </c>
      <c r="JM67" s="368">
        <f>SUMIF(LEVEL1!$B:$B,LEVEL_2!$B67,LEVEL1!KX:KX)</f>
        <v>0</v>
      </c>
      <c r="JN67" s="368">
        <f t="shared" si="678"/>
        <v>0</v>
      </c>
      <c r="JO67" s="368">
        <f>SUMIF(LEVEL1!$B:$B,LEVEL_2!$B67,LEVEL1!KZ:KZ)</f>
        <v>0</v>
      </c>
      <c r="JP67" s="368">
        <f t="shared" si="679"/>
        <v>0</v>
      </c>
      <c r="JQ67" s="368">
        <f t="shared" si="680"/>
        <v>0</v>
      </c>
      <c r="JR67" s="368">
        <f t="shared" si="681"/>
        <v>0</v>
      </c>
      <c r="JS67" s="368">
        <f>SUMIF(LEVEL1!$B:$B,LEVEL_2!$B67,LEVEL1!LD:LD)</f>
        <v>0</v>
      </c>
      <c r="JT67" s="368">
        <f t="shared" si="682"/>
        <v>0</v>
      </c>
      <c r="JU67" s="368">
        <f t="shared" si="683"/>
        <v>0</v>
      </c>
      <c r="JV67" s="368">
        <f t="shared" si="684"/>
        <v>0</v>
      </c>
      <c r="JW67" s="369">
        <f>SUMIF(LEVEL1!$B:$B,LEVEL_2!$B67,LEVEL1!LJ:LJ)</f>
        <v>0</v>
      </c>
      <c r="JX67" s="370"/>
      <c r="JY67" s="370"/>
      <c r="JZ67" s="370"/>
      <c r="KA67" s="370"/>
      <c r="KB67" s="367">
        <f t="shared" si="685"/>
        <v>0</v>
      </c>
      <c r="KC67" s="368">
        <f>SUMIF(LEVEL1!$B:$B,LEVEL_2!$B67,LEVEL1!LN:LN)</f>
        <v>0</v>
      </c>
      <c r="KD67" s="368">
        <f t="shared" si="686"/>
        <v>0</v>
      </c>
      <c r="KE67" s="368">
        <f>SUMIF(LEVEL1!$B:$B,LEVEL_2!$B67,LEVEL1!LP:LP)</f>
        <v>0</v>
      </c>
      <c r="KF67" s="368">
        <f t="shared" si="687"/>
        <v>0</v>
      </c>
      <c r="KG67" s="368">
        <f>SUMIF(LEVEL1!$B:$B,LEVEL_2!$B67,LEVEL1!LR:LR)</f>
        <v>0</v>
      </c>
      <c r="KH67" s="368">
        <f t="shared" si="688"/>
        <v>0</v>
      </c>
      <c r="KI67" s="368">
        <f>SUMIF(LEVEL1!$B:$B,LEVEL_2!$B67,LEVEL1!LT:LT)</f>
        <v>0</v>
      </c>
      <c r="KJ67" s="368">
        <f t="shared" si="689"/>
        <v>0</v>
      </c>
      <c r="KK67" s="368">
        <f t="shared" si="690"/>
        <v>0</v>
      </c>
      <c r="KL67" s="368">
        <f t="shared" si="691"/>
        <v>0</v>
      </c>
      <c r="KM67" s="368">
        <f>SUMIF(LEVEL1!$B:$B,LEVEL_2!$B67,LEVEL1!LX:LX)</f>
        <v>0</v>
      </c>
      <c r="KN67" s="368">
        <f t="shared" si="692"/>
        <v>0</v>
      </c>
      <c r="KO67" s="368">
        <f t="shared" si="693"/>
        <v>0</v>
      </c>
      <c r="KP67" s="368">
        <f t="shared" si="694"/>
        <v>0</v>
      </c>
      <c r="KQ67" s="369">
        <f>SUMIF(LEVEL1!$B:$B,LEVEL_2!$B67,LEVEL1!MD:MD)</f>
        <v>0</v>
      </c>
      <c r="KR67" s="370"/>
      <c r="KS67" s="370"/>
      <c r="KT67" s="370"/>
      <c r="KU67" s="370"/>
      <c r="KV67" s="367">
        <f t="shared" si="695"/>
        <v>0</v>
      </c>
      <c r="KW67" s="368">
        <f>SUMIF(LEVEL1!$B:$B,LEVEL_2!$B67,LEVEL1!MH:MH)</f>
        <v>0</v>
      </c>
      <c r="KX67" s="368">
        <f t="shared" si="696"/>
        <v>0</v>
      </c>
      <c r="KY67" s="368">
        <f>SUMIF(LEVEL1!$B:$B,LEVEL_2!$B67,LEVEL1!MJ:MJ)</f>
        <v>0</v>
      </c>
      <c r="KZ67" s="368">
        <f t="shared" si="697"/>
        <v>0</v>
      </c>
      <c r="LA67" s="368">
        <f>SUMIF(LEVEL1!$B:$B,LEVEL_2!$B67,LEVEL1!ML:ML)</f>
        <v>0</v>
      </c>
      <c r="LB67" s="368">
        <f t="shared" si="698"/>
        <v>0</v>
      </c>
      <c r="LC67" s="368">
        <f>SUMIF(LEVEL1!$B:$B,LEVEL_2!$B67,LEVEL1!MN:MN)</f>
        <v>0</v>
      </c>
      <c r="LD67" s="368">
        <f t="shared" si="699"/>
        <v>0</v>
      </c>
      <c r="LE67" s="368">
        <f t="shared" si="700"/>
        <v>0</v>
      </c>
      <c r="LF67" s="368">
        <f t="shared" si="701"/>
        <v>0</v>
      </c>
      <c r="LG67" s="368">
        <f>SUMIF(LEVEL1!$B:$B,LEVEL_2!$B67,LEVEL1!MR:MR)</f>
        <v>0</v>
      </c>
      <c r="LH67" s="368">
        <f t="shared" si="702"/>
        <v>0</v>
      </c>
      <c r="LI67" s="368">
        <f t="shared" si="703"/>
        <v>0</v>
      </c>
      <c r="LJ67" s="368">
        <f t="shared" si="704"/>
        <v>0</v>
      </c>
      <c r="LK67" s="369">
        <f>SUMIF(LEVEL1!$B:$B,LEVEL_2!$B67,LEVEL1!MX:MX)</f>
        <v>0</v>
      </c>
      <c r="LL67" s="370"/>
      <c r="LM67" s="370"/>
      <c r="LN67" s="370"/>
      <c r="LO67" s="370"/>
      <c r="LP67" s="367">
        <f t="shared" si="705"/>
        <v>0</v>
      </c>
      <c r="LQ67" s="368">
        <f>SUMIF(LEVEL1!$B:$B,LEVEL_2!$B67,LEVEL1!NB:NB)</f>
        <v>0</v>
      </c>
      <c r="LR67" s="368">
        <f t="shared" si="706"/>
        <v>0</v>
      </c>
      <c r="LS67" s="368">
        <f>SUMIF(LEVEL1!$B:$B,LEVEL_2!$B67,LEVEL1!ND:ND)</f>
        <v>0</v>
      </c>
      <c r="LT67" s="368">
        <f t="shared" si="707"/>
        <v>0</v>
      </c>
      <c r="LU67" s="368">
        <f>SUMIF(LEVEL1!$B:$B,LEVEL_2!$B67,LEVEL1!NF:NF)</f>
        <v>0</v>
      </c>
      <c r="LV67" s="368">
        <f t="shared" si="708"/>
        <v>0</v>
      </c>
      <c r="LW67" s="368">
        <f>SUMIF(LEVEL1!$B:$B,LEVEL_2!$B67,LEVEL1!NH:NH)</f>
        <v>0</v>
      </c>
      <c r="LX67" s="368">
        <f t="shared" si="709"/>
        <v>0</v>
      </c>
      <c r="LY67" s="368">
        <f t="shared" si="710"/>
        <v>0</v>
      </c>
      <c r="LZ67" s="368">
        <f t="shared" si="711"/>
        <v>0</v>
      </c>
      <c r="MA67" s="368">
        <f>SUMIF(LEVEL1!$B:$B,LEVEL_2!$B67,LEVEL1!NL:NL)</f>
        <v>0</v>
      </c>
      <c r="MB67" s="368">
        <f t="shared" si="712"/>
        <v>0</v>
      </c>
      <c r="MC67" s="368">
        <f t="shared" si="713"/>
        <v>0</v>
      </c>
      <c r="MD67" s="368">
        <f t="shared" si="714"/>
        <v>0</v>
      </c>
      <c r="ME67" s="369">
        <f>SUMIF(LEVEL1!$B:$B,LEVEL_2!$B67,LEVEL1!NR:NR)</f>
        <v>0</v>
      </c>
      <c r="MF67" s="370"/>
      <c r="MG67" s="370"/>
      <c r="MH67" s="370"/>
      <c r="MI67" s="370"/>
      <c r="MJ67" s="367">
        <f t="shared" si="715"/>
        <v>0</v>
      </c>
      <c r="MK67" s="368">
        <f>SUMIF(LEVEL1!$B:$B,LEVEL_2!$B67,LEVEL1!NV:NV)</f>
        <v>0</v>
      </c>
      <c r="ML67" s="368">
        <f t="shared" si="716"/>
        <v>0</v>
      </c>
      <c r="MM67" s="368">
        <f>SUMIF(LEVEL1!$B:$B,LEVEL_2!$B67,LEVEL1!NX:NX)</f>
        <v>0</v>
      </c>
      <c r="MN67" s="368">
        <f t="shared" si="717"/>
        <v>0</v>
      </c>
      <c r="MO67" s="368">
        <f>SUMIF(LEVEL1!$B:$B,LEVEL_2!$B67,LEVEL1!NZ:NZ)</f>
        <v>0</v>
      </c>
      <c r="MP67" s="368">
        <f t="shared" si="718"/>
        <v>0</v>
      </c>
      <c r="MQ67" s="368">
        <f>SUMIF(LEVEL1!$B:$B,LEVEL_2!$B67,LEVEL1!OB:OB)</f>
        <v>0</v>
      </c>
      <c r="MR67" s="368">
        <f t="shared" si="719"/>
        <v>0</v>
      </c>
      <c r="MS67" s="368">
        <f t="shared" si="720"/>
        <v>0</v>
      </c>
      <c r="MT67" s="368">
        <f t="shared" si="721"/>
        <v>0</v>
      </c>
      <c r="MU67" s="368">
        <f>SUMIF(LEVEL1!$B:$B,LEVEL_2!$B67,LEVEL1!OF:OF)</f>
        <v>0</v>
      </c>
      <c r="MV67" s="368">
        <f t="shared" si="722"/>
        <v>0</v>
      </c>
      <c r="MW67" s="368">
        <f t="shared" si="723"/>
        <v>0</v>
      </c>
      <c r="MX67" s="368">
        <f t="shared" si="724"/>
        <v>0</v>
      </c>
      <c r="MY67" s="369">
        <f>SUMIF(LEVEL1!$B:$B,LEVEL_2!$B67,LEVEL1!OL:OL)</f>
        <v>0</v>
      </c>
      <c r="MZ67" s="370"/>
      <c r="NA67" s="370"/>
      <c r="NB67" s="370"/>
      <c r="NC67" s="370"/>
      <c r="ND67" s="367">
        <f t="shared" si="725"/>
        <v>0</v>
      </c>
      <c r="NE67" s="368">
        <f>SUMIF(LEVEL1!$B:$B,LEVEL_2!$B67,LEVEL1!OP:OP)</f>
        <v>0</v>
      </c>
      <c r="NF67" s="368">
        <f t="shared" si="726"/>
        <v>0</v>
      </c>
      <c r="NG67" s="368">
        <f>SUMIF(LEVEL1!$B:$B,LEVEL_2!$B67,LEVEL1!OR:OR)</f>
        <v>0</v>
      </c>
      <c r="NH67" s="368">
        <f t="shared" si="727"/>
        <v>0</v>
      </c>
      <c r="NI67" s="368">
        <f>SUMIF(LEVEL1!$B:$B,LEVEL_2!$B67,LEVEL1!OT:OT)</f>
        <v>0</v>
      </c>
      <c r="NJ67" s="368">
        <f t="shared" si="728"/>
        <v>0</v>
      </c>
      <c r="NK67" s="368">
        <f>SUMIF(LEVEL1!$B:$B,LEVEL_2!$B67,LEVEL1!OV:OV)</f>
        <v>0</v>
      </c>
      <c r="NL67" s="368">
        <f t="shared" si="729"/>
        <v>0</v>
      </c>
      <c r="NM67" s="368">
        <f t="shared" si="730"/>
        <v>0</v>
      </c>
      <c r="NN67" s="368">
        <f t="shared" si="731"/>
        <v>0</v>
      </c>
      <c r="NO67" s="368">
        <f>SUMIF(LEVEL1!$B:$B,LEVEL_2!$B67,LEVEL1!OZ:OZ)</f>
        <v>0</v>
      </c>
      <c r="NP67" s="368">
        <f t="shared" si="732"/>
        <v>0</v>
      </c>
      <c r="NQ67" s="368">
        <f t="shared" si="733"/>
        <v>0</v>
      </c>
      <c r="NR67" s="368">
        <f t="shared" si="734"/>
        <v>0</v>
      </c>
      <c r="NS67" s="369">
        <f>SUMIF(LEVEL1!$B:$B,LEVEL_2!$B67,LEVEL1!PF:PF)</f>
        <v>0</v>
      </c>
      <c r="NT67" s="370"/>
      <c r="NU67" s="370"/>
      <c r="NV67" s="370"/>
      <c r="NW67" s="370"/>
      <c r="NX67" s="367">
        <f t="shared" si="735"/>
        <v>0</v>
      </c>
      <c r="NY67" s="368">
        <f>SUMIF(LEVEL1!$B:$B,LEVEL_2!$B67,LEVEL1!PJ:PJ)</f>
        <v>0</v>
      </c>
      <c r="NZ67" s="368">
        <f t="shared" si="736"/>
        <v>0</v>
      </c>
      <c r="OA67" s="368">
        <f>SUMIF(LEVEL1!$B:$B,LEVEL_2!$B67,LEVEL1!PL:PL)</f>
        <v>0</v>
      </c>
      <c r="OB67" s="368">
        <f t="shared" si="737"/>
        <v>0</v>
      </c>
      <c r="OC67" s="368">
        <f>SUMIF(LEVEL1!$B:$B,LEVEL_2!$B67,LEVEL1!PN:PN)</f>
        <v>0</v>
      </c>
      <c r="OD67" s="368">
        <f t="shared" si="738"/>
        <v>0</v>
      </c>
      <c r="OE67" s="368">
        <f>SUMIF(LEVEL1!$B:$B,LEVEL_2!$B67,LEVEL1!PP:PP)</f>
        <v>0</v>
      </c>
      <c r="OF67" s="368">
        <f t="shared" si="739"/>
        <v>0</v>
      </c>
      <c r="OG67" s="368">
        <f t="shared" si="740"/>
        <v>0</v>
      </c>
      <c r="OH67" s="368">
        <f t="shared" si="741"/>
        <v>0</v>
      </c>
      <c r="OI67" s="368">
        <f>SUMIF(LEVEL1!$B:$B,LEVEL_2!$B67,LEVEL1!PT:PT)</f>
        <v>0</v>
      </c>
      <c r="OJ67" s="368">
        <f t="shared" si="742"/>
        <v>0</v>
      </c>
      <c r="OK67" s="368">
        <f t="shared" si="743"/>
        <v>0</v>
      </c>
      <c r="OL67" s="368">
        <f t="shared" si="744"/>
        <v>0</v>
      </c>
      <c r="OM67" s="369">
        <f>SUMIF(LEVEL1!$B:$B,LEVEL_2!$B67,LEVEL1!PZ:PZ)</f>
        <v>0</v>
      </c>
      <c r="ON67" s="370"/>
      <c r="OO67" s="370"/>
      <c r="OP67" s="370"/>
      <c r="OQ67" s="370"/>
      <c r="OR67" s="367">
        <f t="shared" si="745"/>
        <v>0</v>
      </c>
      <c r="OS67" s="368">
        <f>SUMIF(LEVEL1!$B:$B,LEVEL_2!$B67,LEVEL1!QD:QD)</f>
        <v>0</v>
      </c>
      <c r="OT67" s="368">
        <f t="shared" si="746"/>
        <v>0</v>
      </c>
      <c r="OU67" s="368">
        <f>SUMIF(LEVEL1!$B:$B,LEVEL_2!$B67,LEVEL1!QF:QF)</f>
        <v>0</v>
      </c>
      <c r="OV67" s="368">
        <f t="shared" si="747"/>
        <v>0</v>
      </c>
      <c r="OW67" s="368">
        <f>SUMIF(LEVEL1!$B:$B,LEVEL_2!$B67,LEVEL1!QH:QH)</f>
        <v>0</v>
      </c>
      <c r="OX67" s="368">
        <f t="shared" si="748"/>
        <v>0</v>
      </c>
      <c r="OY67" s="368">
        <f>SUMIF(LEVEL1!$B:$B,LEVEL_2!$B67,LEVEL1!QJ:QJ)</f>
        <v>0</v>
      </c>
      <c r="OZ67" s="368">
        <f t="shared" si="749"/>
        <v>0</v>
      </c>
      <c r="PA67" s="368">
        <f t="shared" si="750"/>
        <v>0</v>
      </c>
      <c r="PB67" s="368">
        <f t="shared" si="751"/>
        <v>0</v>
      </c>
      <c r="PC67" s="368">
        <f>SUMIF(LEVEL1!$B:$B,LEVEL_2!$B67,LEVEL1!QN:QN)</f>
        <v>0</v>
      </c>
      <c r="PD67" s="368">
        <f t="shared" si="752"/>
        <v>0</v>
      </c>
      <c r="PE67" s="368">
        <f t="shared" si="753"/>
        <v>0</v>
      </c>
      <c r="PF67" s="368">
        <f t="shared" si="754"/>
        <v>0</v>
      </c>
      <c r="PG67" s="369">
        <f>SUMIF(LEVEL1!$B:$B,LEVEL_2!$B67,LEVEL1!QT:QT)</f>
        <v>0</v>
      </c>
    </row>
    <row r="68" spans="2:423" s="282" customFormat="1" ht="24.75" hidden="1" customHeight="1" outlineLevel="1">
      <c r="B68" s="361" t="s">
        <v>135</v>
      </c>
      <c r="C68" s="362" t="s">
        <v>136</v>
      </c>
      <c r="D68" s="363"/>
      <c r="E68" s="364"/>
      <c r="F68" s="365" t="s">
        <v>28</v>
      </c>
      <c r="G68" s="366">
        <f>SUMIF(LEVEL1!$A:$A,LEVEL_2!$B68,LEVEL1!$I:$I)</f>
        <v>0</v>
      </c>
      <c r="H68" s="367">
        <f t="shared" si="218"/>
        <v>0</v>
      </c>
      <c r="I68" s="368">
        <f>SUMIF(LEVEL1!$B:$B,LEVEL_2!$B68,LEVEL1!AI:AI)</f>
        <v>0</v>
      </c>
      <c r="J68" s="368">
        <f t="shared" si="218"/>
        <v>0</v>
      </c>
      <c r="K68" s="368">
        <f>SUMIF(LEVEL1!$B:$B,LEVEL_2!$B68,LEVEL1!AK:AK)</f>
        <v>0</v>
      </c>
      <c r="L68" s="368">
        <f t="shared" si="549"/>
        <v>0</v>
      </c>
      <c r="M68" s="368">
        <f>SUMIF(LEVEL1!$B:$B,LEVEL_2!$B68,LEVEL1!AM:AM)</f>
        <v>0</v>
      </c>
      <c r="N68" s="368">
        <f t="shared" si="550"/>
        <v>0</v>
      </c>
      <c r="O68" s="368">
        <f>SUMIF(LEVEL1!$B:$B,LEVEL_2!$B68,LEVEL1!AO:AO)</f>
        <v>0</v>
      </c>
      <c r="P68" s="368">
        <f t="shared" si="550"/>
        <v>0</v>
      </c>
      <c r="Q68" s="368">
        <f t="shared" si="221"/>
        <v>0</v>
      </c>
      <c r="R68" s="368">
        <f t="shared" si="552"/>
        <v>0</v>
      </c>
      <c r="S68" s="368">
        <f>SUMIF(LEVEL1!$B:$B,LEVEL_2!$B68,LEVEL1!AS:AS)</f>
        <v>0</v>
      </c>
      <c r="T68" s="368">
        <f t="shared" si="552"/>
        <v>0</v>
      </c>
      <c r="U68" s="368">
        <f t="shared" si="223"/>
        <v>0</v>
      </c>
      <c r="V68" s="368">
        <f t="shared" si="554"/>
        <v>0</v>
      </c>
      <c r="W68" s="369">
        <f>SUMIF(LEVEL1!$B:$B,LEVEL_2!$B68,LEVEL1!BD:BD)</f>
        <v>0</v>
      </c>
      <c r="X68" s="370"/>
      <c r="Y68" s="370"/>
      <c r="Z68" s="370"/>
      <c r="AA68" s="370"/>
      <c r="AB68" s="367">
        <f t="shared" si="555"/>
        <v>0</v>
      </c>
      <c r="AC68" s="368">
        <f>SUMIF(LEVEL1!$B:$B,LEVEL_2!$B68,LEVEL1!BH:BH)</f>
        <v>0</v>
      </c>
      <c r="AD68" s="368">
        <f t="shared" si="556"/>
        <v>0</v>
      </c>
      <c r="AE68" s="368">
        <f>SUMIF(LEVEL1!$B:$B,LEVEL_2!$B68,LEVEL1!BJ:BJ)</f>
        <v>0</v>
      </c>
      <c r="AF68" s="368">
        <f t="shared" si="557"/>
        <v>0</v>
      </c>
      <c r="AG68" s="368">
        <f>SUMIF(LEVEL1!$B:$B,LEVEL_2!$B68,LEVEL1!BL:BL)</f>
        <v>0</v>
      </c>
      <c r="AH68" s="368">
        <f t="shared" si="558"/>
        <v>0</v>
      </c>
      <c r="AI68" s="368">
        <f>SUMIF(LEVEL1!$B:$B,LEVEL_2!$B68,LEVEL1!BN:BN)</f>
        <v>0</v>
      </c>
      <c r="AJ68" s="368">
        <f t="shared" si="559"/>
        <v>0</v>
      </c>
      <c r="AK68" s="368">
        <f t="shared" si="560"/>
        <v>0</v>
      </c>
      <c r="AL68" s="368">
        <f t="shared" si="561"/>
        <v>0</v>
      </c>
      <c r="AM68" s="368">
        <f>SUMIF(LEVEL1!$B:$B,LEVEL_2!$B68,LEVEL1!BR:BR)</f>
        <v>0</v>
      </c>
      <c r="AN68" s="368">
        <f t="shared" si="562"/>
        <v>0</v>
      </c>
      <c r="AO68" s="368">
        <f t="shared" si="563"/>
        <v>0</v>
      </c>
      <c r="AP68" s="368">
        <f t="shared" si="564"/>
        <v>0</v>
      </c>
      <c r="AQ68" s="369">
        <f>SUMIF(LEVEL1!$B:$B,LEVEL_2!$B68,LEVEL1!BX:BX)</f>
        <v>0</v>
      </c>
      <c r="AR68" s="370"/>
      <c r="AS68" s="370"/>
      <c r="AT68" s="370"/>
      <c r="AU68" s="370"/>
      <c r="AV68" s="367">
        <f t="shared" si="565"/>
        <v>0</v>
      </c>
      <c r="AW68" s="368">
        <f>SUMIF(LEVEL1!$B:$B,LEVEL_2!$B68,LEVEL1!CB:CB)</f>
        <v>0</v>
      </c>
      <c r="AX68" s="368">
        <f t="shared" si="566"/>
        <v>0</v>
      </c>
      <c r="AY68" s="368">
        <f>SUMIF(LEVEL1!$B:$B,LEVEL_2!$B68,LEVEL1!CD:CD)</f>
        <v>0</v>
      </c>
      <c r="AZ68" s="368">
        <f t="shared" si="567"/>
        <v>0</v>
      </c>
      <c r="BA68" s="368">
        <f>SUMIF(LEVEL1!$B:$B,LEVEL_2!$B68,LEVEL1!CF:CF)</f>
        <v>0</v>
      </c>
      <c r="BB68" s="368">
        <f t="shared" si="568"/>
        <v>0</v>
      </c>
      <c r="BC68" s="368">
        <f>SUMIF(LEVEL1!$B:$B,LEVEL_2!$B68,LEVEL1!CH:CH)</f>
        <v>0</v>
      </c>
      <c r="BD68" s="368">
        <f t="shared" si="569"/>
        <v>0</v>
      </c>
      <c r="BE68" s="368">
        <f t="shared" si="570"/>
        <v>0</v>
      </c>
      <c r="BF68" s="368">
        <f t="shared" si="571"/>
        <v>0</v>
      </c>
      <c r="BG68" s="368">
        <f>SUMIF(LEVEL1!$B:$B,LEVEL_2!$B68,LEVEL1!CL:CL)</f>
        <v>0</v>
      </c>
      <c r="BH68" s="368">
        <f t="shared" si="572"/>
        <v>0</v>
      </c>
      <c r="BI68" s="368">
        <f t="shared" si="573"/>
        <v>0</v>
      </c>
      <c r="BJ68" s="368">
        <f t="shared" si="574"/>
        <v>0</v>
      </c>
      <c r="BK68" s="369">
        <f>SUMIF(LEVEL1!$B:$B,LEVEL_2!$B68,LEVEL1!CX:CX)</f>
        <v>0</v>
      </c>
      <c r="BL68" s="370"/>
      <c r="BM68" s="370"/>
      <c r="BN68" s="370"/>
      <c r="BO68" s="370"/>
      <c r="BP68" s="367">
        <f t="shared" si="575"/>
        <v>0</v>
      </c>
      <c r="BQ68" s="368">
        <f>SUMIF(LEVEL1!$B:$B,LEVEL_2!$B68,LEVEL1!DB:DB)</f>
        <v>0</v>
      </c>
      <c r="BR68" s="368">
        <f t="shared" si="576"/>
        <v>0</v>
      </c>
      <c r="BS68" s="368">
        <f>SUMIF(LEVEL1!$B:$B,LEVEL_2!$B68,LEVEL1!DD:DD)</f>
        <v>0</v>
      </c>
      <c r="BT68" s="368">
        <f t="shared" si="577"/>
        <v>0</v>
      </c>
      <c r="BU68" s="368">
        <f>SUMIF(LEVEL1!$B:$B,LEVEL_2!$B68,LEVEL1!DF:DF)</f>
        <v>0</v>
      </c>
      <c r="BV68" s="368">
        <f t="shared" si="578"/>
        <v>0</v>
      </c>
      <c r="BW68" s="368">
        <f>SUMIF(LEVEL1!$B:$B,LEVEL_2!$B68,LEVEL1!DH:DH)</f>
        <v>0</v>
      </c>
      <c r="BX68" s="368">
        <f t="shared" si="579"/>
        <v>0</v>
      </c>
      <c r="BY68" s="368">
        <f t="shared" si="580"/>
        <v>0</v>
      </c>
      <c r="BZ68" s="368">
        <f t="shared" si="581"/>
        <v>0</v>
      </c>
      <c r="CA68" s="368">
        <f>SUMIF(LEVEL1!$B:$B,LEVEL_2!$B68,LEVEL1!DL:DL)</f>
        <v>0</v>
      </c>
      <c r="CB68" s="368">
        <f t="shared" si="582"/>
        <v>0</v>
      </c>
      <c r="CC68" s="368">
        <f t="shared" si="583"/>
        <v>0</v>
      </c>
      <c r="CD68" s="368">
        <f t="shared" si="584"/>
        <v>0</v>
      </c>
      <c r="CE68" s="369">
        <f>SUMIF(LEVEL1!$B:$B,LEVEL_2!$B68,LEVEL1!DR:DR)</f>
        <v>0</v>
      </c>
      <c r="CF68" s="370"/>
      <c r="CG68" s="370"/>
      <c r="CH68" s="370"/>
      <c r="CI68" s="370"/>
      <c r="CJ68" s="367">
        <f t="shared" si="585"/>
        <v>0</v>
      </c>
      <c r="CK68" s="368">
        <f>SUMIF(LEVEL1!$B:$B,LEVEL_2!$B68,LEVEL1!DV:DV)</f>
        <v>0</v>
      </c>
      <c r="CL68" s="368">
        <f t="shared" si="586"/>
        <v>0</v>
      </c>
      <c r="CM68" s="368">
        <f>SUMIF(LEVEL1!$B:$B,LEVEL_2!$B68,LEVEL1!DX:DX)</f>
        <v>0</v>
      </c>
      <c r="CN68" s="368">
        <f t="shared" si="587"/>
        <v>0</v>
      </c>
      <c r="CO68" s="368">
        <f>SUMIF(LEVEL1!$B:$B,LEVEL_2!$B68,LEVEL1!DZ:DZ)</f>
        <v>0</v>
      </c>
      <c r="CP68" s="368">
        <f t="shared" si="588"/>
        <v>0</v>
      </c>
      <c r="CQ68" s="368">
        <f>SUMIF(LEVEL1!$B:$B,LEVEL_2!$B68,LEVEL1!EB:EB)</f>
        <v>0</v>
      </c>
      <c r="CR68" s="368">
        <f t="shared" si="589"/>
        <v>0</v>
      </c>
      <c r="CS68" s="368">
        <f t="shared" si="590"/>
        <v>0</v>
      </c>
      <c r="CT68" s="368">
        <f t="shared" si="591"/>
        <v>0</v>
      </c>
      <c r="CU68" s="368">
        <f>SUMIF(LEVEL1!$B:$B,LEVEL_2!$B68,LEVEL1!EF:EF)</f>
        <v>0</v>
      </c>
      <c r="CV68" s="368">
        <f t="shared" si="592"/>
        <v>0</v>
      </c>
      <c r="CW68" s="368">
        <f t="shared" si="593"/>
        <v>0</v>
      </c>
      <c r="CX68" s="368">
        <f t="shared" si="594"/>
        <v>0</v>
      </c>
      <c r="CY68" s="369">
        <f>SUMIF(LEVEL1!$B:$B,LEVEL_2!$B68,LEVEL1!EL:EL)</f>
        <v>0</v>
      </c>
      <c r="CZ68" s="370"/>
      <c r="DA68" s="370"/>
      <c r="DB68" s="370"/>
      <c r="DC68" s="370"/>
      <c r="DD68" s="367">
        <f t="shared" si="595"/>
        <v>0</v>
      </c>
      <c r="DE68" s="368">
        <f>SUMIF(LEVEL1!$B:$B,LEVEL_2!$B68,LEVEL1!EP:EP)</f>
        <v>0</v>
      </c>
      <c r="DF68" s="368">
        <f t="shared" si="596"/>
        <v>0</v>
      </c>
      <c r="DG68" s="368">
        <f>SUMIF(LEVEL1!$B:$B,LEVEL_2!$B68,LEVEL1!ER:ER)</f>
        <v>0</v>
      </c>
      <c r="DH68" s="368">
        <f t="shared" si="597"/>
        <v>0</v>
      </c>
      <c r="DI68" s="368">
        <f>SUMIF(LEVEL1!$B:$B,LEVEL_2!$B68,LEVEL1!ET:ET)</f>
        <v>0</v>
      </c>
      <c r="DJ68" s="368">
        <f t="shared" si="598"/>
        <v>0</v>
      </c>
      <c r="DK68" s="368">
        <f>SUMIF(LEVEL1!$B:$B,LEVEL_2!$B68,LEVEL1!EV:EV)</f>
        <v>0</v>
      </c>
      <c r="DL68" s="368">
        <f t="shared" si="599"/>
        <v>0</v>
      </c>
      <c r="DM68" s="368">
        <f t="shared" si="600"/>
        <v>0</v>
      </c>
      <c r="DN68" s="368">
        <f t="shared" si="601"/>
        <v>0</v>
      </c>
      <c r="DO68" s="368">
        <f>SUMIF(LEVEL1!$B:$B,LEVEL_2!$B68,LEVEL1!EZ:EZ)</f>
        <v>0</v>
      </c>
      <c r="DP68" s="368">
        <f t="shared" si="602"/>
        <v>0</v>
      </c>
      <c r="DQ68" s="368">
        <f t="shared" si="603"/>
        <v>0</v>
      </c>
      <c r="DR68" s="368">
        <f t="shared" si="604"/>
        <v>0</v>
      </c>
      <c r="DS68" s="369">
        <f>SUMIF(LEVEL1!$B:$B,LEVEL_2!$B68,LEVEL1!FF:FF)</f>
        <v>0</v>
      </c>
      <c r="DT68" s="370"/>
      <c r="DU68" s="370"/>
      <c r="DV68" s="370"/>
      <c r="DW68" s="370"/>
      <c r="DX68" s="367">
        <f t="shared" si="605"/>
        <v>0</v>
      </c>
      <c r="DY68" s="368">
        <f>SUMIF(LEVEL1!$B:$B,LEVEL_2!$B68,LEVEL1!FJ:FJ)</f>
        <v>0</v>
      </c>
      <c r="DZ68" s="368">
        <f t="shared" si="606"/>
        <v>0</v>
      </c>
      <c r="EA68" s="368">
        <f>SUMIF(LEVEL1!$B:$B,LEVEL_2!$B68,LEVEL1!FL:FL)</f>
        <v>0</v>
      </c>
      <c r="EB68" s="368">
        <f t="shared" si="607"/>
        <v>0</v>
      </c>
      <c r="EC68" s="368">
        <f>SUMIF(LEVEL1!$B:$B,LEVEL_2!$B68,LEVEL1!FN:FN)</f>
        <v>0</v>
      </c>
      <c r="ED68" s="368">
        <f t="shared" si="608"/>
        <v>0</v>
      </c>
      <c r="EE68" s="368">
        <f>SUMIF(LEVEL1!$B:$B,LEVEL_2!$B68,LEVEL1!FP:FP)</f>
        <v>0</v>
      </c>
      <c r="EF68" s="368">
        <f t="shared" si="609"/>
        <v>0</v>
      </c>
      <c r="EG68" s="368">
        <f t="shared" si="610"/>
        <v>0</v>
      </c>
      <c r="EH68" s="368">
        <f t="shared" si="611"/>
        <v>0</v>
      </c>
      <c r="EI68" s="368">
        <f>SUMIF(LEVEL1!$B:$B,LEVEL_2!$B68,LEVEL1!FT:FT)</f>
        <v>0</v>
      </c>
      <c r="EJ68" s="368">
        <f t="shared" si="612"/>
        <v>0</v>
      </c>
      <c r="EK68" s="368">
        <f t="shared" si="613"/>
        <v>0</v>
      </c>
      <c r="EL68" s="368">
        <f t="shared" si="614"/>
        <v>0</v>
      </c>
      <c r="EM68" s="369">
        <f>SUMIF(LEVEL1!$B:$B,LEVEL_2!$B68,LEVEL1!FZ:FZ)</f>
        <v>0</v>
      </c>
      <c r="EN68" s="370"/>
      <c r="EO68" s="370"/>
      <c r="EP68" s="370"/>
      <c r="EQ68" s="370"/>
      <c r="ER68" s="367">
        <f t="shared" si="615"/>
        <v>0</v>
      </c>
      <c r="ES68" s="368">
        <f>SUMIF(LEVEL1!$B:$B,LEVEL_2!$B68,LEVEL1!GD:GD)</f>
        <v>0</v>
      </c>
      <c r="ET68" s="368">
        <f t="shared" si="616"/>
        <v>0</v>
      </c>
      <c r="EU68" s="368">
        <f>SUMIF(LEVEL1!$B:$B,LEVEL_2!$B68,LEVEL1!GF:GF)</f>
        <v>0</v>
      </c>
      <c r="EV68" s="368">
        <f t="shared" si="617"/>
        <v>0</v>
      </c>
      <c r="EW68" s="368">
        <f>SUMIF(LEVEL1!$B:$B,LEVEL_2!$B68,LEVEL1!GH:GH)</f>
        <v>0</v>
      </c>
      <c r="EX68" s="368">
        <f t="shared" si="618"/>
        <v>0</v>
      </c>
      <c r="EY68" s="368">
        <f>SUMIF(LEVEL1!$B:$B,LEVEL_2!$B68,LEVEL1!GJ:GJ)</f>
        <v>0</v>
      </c>
      <c r="EZ68" s="368">
        <f t="shared" si="619"/>
        <v>0</v>
      </c>
      <c r="FA68" s="368">
        <f t="shared" si="620"/>
        <v>0</v>
      </c>
      <c r="FB68" s="368">
        <f t="shared" si="621"/>
        <v>0</v>
      </c>
      <c r="FC68" s="368">
        <f>SUMIF(LEVEL1!$B:$B,LEVEL_2!$B68,LEVEL1!GN:GN)</f>
        <v>0</v>
      </c>
      <c r="FD68" s="368">
        <f t="shared" si="622"/>
        <v>0</v>
      </c>
      <c r="FE68" s="368">
        <f t="shared" si="623"/>
        <v>0</v>
      </c>
      <c r="FF68" s="368">
        <f t="shared" si="624"/>
        <v>0</v>
      </c>
      <c r="FG68" s="369">
        <f>SUMIF(LEVEL1!$B:$B,LEVEL_2!$B68,LEVEL1!GT:GT)</f>
        <v>0</v>
      </c>
      <c r="FH68" s="370"/>
      <c r="FI68" s="370"/>
      <c r="FJ68" s="370"/>
      <c r="FK68" s="370"/>
      <c r="FL68" s="367">
        <f t="shared" si="625"/>
        <v>0</v>
      </c>
      <c r="FM68" s="368">
        <f>SUMIF(LEVEL1!$B:$B,LEVEL_2!$B68,LEVEL1!GX:GX)</f>
        <v>0</v>
      </c>
      <c r="FN68" s="368">
        <f t="shared" si="626"/>
        <v>0</v>
      </c>
      <c r="FO68" s="368">
        <f>SUMIF(LEVEL1!$B:$B,LEVEL_2!$B68,LEVEL1!GZ:GZ)</f>
        <v>0</v>
      </c>
      <c r="FP68" s="368">
        <f t="shared" si="627"/>
        <v>0</v>
      </c>
      <c r="FQ68" s="368">
        <f>SUMIF(LEVEL1!$B:$B,LEVEL_2!$B68,LEVEL1!HB:HB)</f>
        <v>0</v>
      </c>
      <c r="FR68" s="368">
        <f t="shared" si="628"/>
        <v>0</v>
      </c>
      <c r="FS68" s="368">
        <f>SUMIF(LEVEL1!$B:$B,LEVEL_2!$B68,LEVEL1!HD:HD)</f>
        <v>0</v>
      </c>
      <c r="FT68" s="368">
        <f t="shared" si="629"/>
        <v>0</v>
      </c>
      <c r="FU68" s="368">
        <f t="shared" si="630"/>
        <v>0</v>
      </c>
      <c r="FV68" s="368">
        <f t="shared" si="631"/>
        <v>0</v>
      </c>
      <c r="FW68" s="368">
        <f>SUMIF(LEVEL1!$B:$B,LEVEL_2!$B68,LEVEL1!HH:HH)</f>
        <v>0</v>
      </c>
      <c r="FX68" s="368">
        <f t="shared" si="632"/>
        <v>0</v>
      </c>
      <c r="FY68" s="368">
        <f t="shared" si="633"/>
        <v>0</v>
      </c>
      <c r="FZ68" s="368">
        <f t="shared" si="634"/>
        <v>0</v>
      </c>
      <c r="GA68" s="369">
        <f>SUMIF(LEVEL1!$B:$B,LEVEL_2!$B68,LEVEL1!HN:HN)</f>
        <v>0</v>
      </c>
      <c r="GB68" s="370"/>
      <c r="GC68" s="370"/>
      <c r="GD68" s="370"/>
      <c r="GE68" s="370"/>
      <c r="GF68" s="367">
        <f t="shared" si="635"/>
        <v>0</v>
      </c>
      <c r="GG68" s="368">
        <f>SUMIF(LEVEL1!$B:$B,LEVEL_2!$B68,LEVEL1!HR:HR)</f>
        <v>0</v>
      </c>
      <c r="GH68" s="368">
        <f t="shared" si="636"/>
        <v>0</v>
      </c>
      <c r="GI68" s="368">
        <f>SUMIF(LEVEL1!$B:$B,LEVEL_2!$B68,LEVEL1!HT:HT)</f>
        <v>0</v>
      </c>
      <c r="GJ68" s="368">
        <f t="shared" si="637"/>
        <v>0</v>
      </c>
      <c r="GK68" s="368">
        <f>SUMIF(LEVEL1!$B:$B,LEVEL_2!$B68,LEVEL1!HV:HV)</f>
        <v>0</v>
      </c>
      <c r="GL68" s="368">
        <f t="shared" si="638"/>
        <v>0</v>
      </c>
      <c r="GM68" s="368">
        <f>SUMIF(LEVEL1!$B:$B,LEVEL_2!$B68,LEVEL1!HX:HX)</f>
        <v>0</v>
      </c>
      <c r="GN68" s="368">
        <f t="shared" si="639"/>
        <v>0</v>
      </c>
      <c r="GO68" s="368">
        <f t="shared" si="640"/>
        <v>0</v>
      </c>
      <c r="GP68" s="368">
        <f t="shared" si="641"/>
        <v>0</v>
      </c>
      <c r="GQ68" s="368">
        <f>SUMIF(LEVEL1!$B:$B,LEVEL_2!$B68,LEVEL1!IB:IB)</f>
        <v>0</v>
      </c>
      <c r="GR68" s="368">
        <f t="shared" si="642"/>
        <v>0</v>
      </c>
      <c r="GS68" s="368">
        <f t="shared" si="643"/>
        <v>0</v>
      </c>
      <c r="GT68" s="368">
        <f t="shared" si="644"/>
        <v>0</v>
      </c>
      <c r="GU68" s="369">
        <f>SUMIF(LEVEL1!$B:$B,LEVEL_2!$B68,LEVEL1!IH:IH)</f>
        <v>0</v>
      </c>
      <c r="GV68" s="370"/>
      <c r="GW68" s="370"/>
      <c r="GX68" s="370"/>
      <c r="GY68" s="370"/>
      <c r="GZ68" s="367">
        <f t="shared" si="645"/>
        <v>0</v>
      </c>
      <c r="HA68" s="368">
        <f>SUMIF(LEVEL1!$B:$B,LEVEL_2!$B68,LEVEL1!IL:IL)</f>
        <v>0</v>
      </c>
      <c r="HB68" s="368">
        <f t="shared" si="646"/>
        <v>0</v>
      </c>
      <c r="HC68" s="368">
        <f>SUMIF(LEVEL1!$B:$B,LEVEL_2!$B68,LEVEL1!IN:IN)</f>
        <v>0</v>
      </c>
      <c r="HD68" s="368">
        <f t="shared" si="647"/>
        <v>0</v>
      </c>
      <c r="HE68" s="368">
        <f>SUMIF(LEVEL1!$B:$B,LEVEL_2!$B68,LEVEL1!IP:IP)</f>
        <v>0</v>
      </c>
      <c r="HF68" s="368">
        <f t="shared" si="648"/>
        <v>0</v>
      </c>
      <c r="HG68" s="368">
        <f>SUMIF(LEVEL1!$B:$B,LEVEL_2!$B68,LEVEL1!IR:IR)</f>
        <v>0</v>
      </c>
      <c r="HH68" s="368">
        <f t="shared" si="649"/>
        <v>0</v>
      </c>
      <c r="HI68" s="368">
        <f t="shared" si="650"/>
        <v>0</v>
      </c>
      <c r="HJ68" s="368">
        <f t="shared" si="651"/>
        <v>0</v>
      </c>
      <c r="HK68" s="368">
        <f>SUMIF(LEVEL1!$B:$B,LEVEL_2!$B68,LEVEL1!IV:IV)</f>
        <v>0</v>
      </c>
      <c r="HL68" s="368">
        <f t="shared" si="652"/>
        <v>0</v>
      </c>
      <c r="HM68" s="368">
        <f t="shared" si="653"/>
        <v>0</v>
      </c>
      <c r="HN68" s="368">
        <f t="shared" si="654"/>
        <v>0</v>
      </c>
      <c r="HO68" s="369">
        <f>SUMIF(LEVEL1!$B:$B,LEVEL_2!$B68,LEVEL1!JB:JB)</f>
        <v>0</v>
      </c>
      <c r="HP68" s="370"/>
      <c r="HQ68" s="370"/>
      <c r="HR68" s="370"/>
      <c r="HS68" s="370"/>
      <c r="HT68" s="367">
        <f t="shared" si="655"/>
        <v>0</v>
      </c>
      <c r="HU68" s="368">
        <f>SUMIF(LEVEL1!$B:$B,LEVEL_2!$B68,LEVEL1!JF:JF)</f>
        <v>0</v>
      </c>
      <c r="HV68" s="368">
        <f t="shared" si="656"/>
        <v>0</v>
      </c>
      <c r="HW68" s="368">
        <f>SUMIF(LEVEL1!$B:$B,LEVEL_2!$B68,LEVEL1!JH:JH)</f>
        <v>0</v>
      </c>
      <c r="HX68" s="368">
        <f t="shared" si="657"/>
        <v>0</v>
      </c>
      <c r="HY68" s="368">
        <f>SUMIF(LEVEL1!$B:$B,LEVEL_2!$B68,LEVEL1!JJ:JJ)</f>
        <v>0</v>
      </c>
      <c r="HZ68" s="368">
        <f t="shared" si="658"/>
        <v>0</v>
      </c>
      <c r="IA68" s="368">
        <f>SUMIF(LEVEL1!$B:$B,LEVEL_2!$B68,LEVEL1!JL:JL)</f>
        <v>0</v>
      </c>
      <c r="IB68" s="368">
        <f t="shared" si="659"/>
        <v>0</v>
      </c>
      <c r="IC68" s="368">
        <f t="shared" si="660"/>
        <v>0</v>
      </c>
      <c r="ID68" s="368">
        <f t="shared" si="661"/>
        <v>0</v>
      </c>
      <c r="IE68" s="368">
        <f>SUMIF(LEVEL1!$B:$B,LEVEL_2!$B68,LEVEL1!JP:JP)</f>
        <v>0</v>
      </c>
      <c r="IF68" s="368">
        <f t="shared" si="662"/>
        <v>0</v>
      </c>
      <c r="IG68" s="368">
        <f t="shared" si="663"/>
        <v>0</v>
      </c>
      <c r="IH68" s="368">
        <f t="shared" si="664"/>
        <v>0</v>
      </c>
      <c r="II68" s="369">
        <f>SUMIF(LEVEL1!$B:$B,LEVEL_2!$B68,LEVEL1!JV:JV)</f>
        <v>0</v>
      </c>
      <c r="IJ68" s="370"/>
      <c r="IK68" s="370"/>
      <c r="IL68" s="370"/>
      <c r="IM68" s="370"/>
      <c r="IN68" s="367">
        <f t="shared" si="665"/>
        <v>0</v>
      </c>
      <c r="IO68" s="368">
        <f>SUMIF(LEVEL1!$B:$B,LEVEL_2!$B68,LEVEL1!JZ:JZ)</f>
        <v>0</v>
      </c>
      <c r="IP68" s="368">
        <f t="shared" si="666"/>
        <v>0</v>
      </c>
      <c r="IQ68" s="368">
        <f>SUMIF(LEVEL1!$B:$B,LEVEL_2!$B68,LEVEL1!KB:KB)</f>
        <v>0</v>
      </c>
      <c r="IR68" s="368">
        <f t="shared" si="667"/>
        <v>0</v>
      </c>
      <c r="IS68" s="368">
        <f>SUMIF(LEVEL1!$B:$B,LEVEL_2!$B68,LEVEL1!KD:KD)</f>
        <v>0</v>
      </c>
      <c r="IT68" s="368">
        <f t="shared" si="668"/>
        <v>0</v>
      </c>
      <c r="IU68" s="368">
        <f>SUMIF(LEVEL1!$B:$B,LEVEL_2!$B68,LEVEL1!KF:KF)</f>
        <v>0</v>
      </c>
      <c r="IV68" s="368">
        <f t="shared" si="669"/>
        <v>0</v>
      </c>
      <c r="IW68" s="368">
        <f t="shared" si="670"/>
        <v>0</v>
      </c>
      <c r="IX68" s="368">
        <f t="shared" si="671"/>
        <v>0</v>
      </c>
      <c r="IY68" s="368">
        <f>SUMIF(LEVEL1!$B:$B,LEVEL_2!$B68,LEVEL1!KJ:KJ)</f>
        <v>0</v>
      </c>
      <c r="IZ68" s="368">
        <f t="shared" si="672"/>
        <v>0</v>
      </c>
      <c r="JA68" s="368">
        <f t="shared" si="673"/>
        <v>0</v>
      </c>
      <c r="JB68" s="368">
        <f t="shared" si="674"/>
        <v>0</v>
      </c>
      <c r="JC68" s="369">
        <f>SUMIF(LEVEL1!$B:$B,LEVEL_2!$B68,LEVEL1!KP:KP)</f>
        <v>0</v>
      </c>
      <c r="JD68" s="370"/>
      <c r="JE68" s="370"/>
      <c r="JF68" s="370"/>
      <c r="JG68" s="370"/>
      <c r="JH68" s="367">
        <f t="shared" si="675"/>
        <v>0</v>
      </c>
      <c r="JI68" s="368">
        <f>SUMIF(LEVEL1!$B:$B,LEVEL_2!$B68,LEVEL1!KT:KT)</f>
        <v>0</v>
      </c>
      <c r="JJ68" s="368">
        <f t="shared" si="676"/>
        <v>0</v>
      </c>
      <c r="JK68" s="368">
        <f>SUMIF(LEVEL1!$B:$B,LEVEL_2!$B68,LEVEL1!KV:KV)</f>
        <v>0</v>
      </c>
      <c r="JL68" s="368">
        <f t="shared" si="677"/>
        <v>0</v>
      </c>
      <c r="JM68" s="368">
        <f>SUMIF(LEVEL1!$B:$B,LEVEL_2!$B68,LEVEL1!KX:KX)</f>
        <v>0</v>
      </c>
      <c r="JN68" s="368">
        <f t="shared" si="678"/>
        <v>0</v>
      </c>
      <c r="JO68" s="368">
        <f>SUMIF(LEVEL1!$B:$B,LEVEL_2!$B68,LEVEL1!KZ:KZ)</f>
        <v>0</v>
      </c>
      <c r="JP68" s="368">
        <f t="shared" si="679"/>
        <v>0</v>
      </c>
      <c r="JQ68" s="368">
        <f t="shared" si="680"/>
        <v>0</v>
      </c>
      <c r="JR68" s="368">
        <f t="shared" si="681"/>
        <v>0</v>
      </c>
      <c r="JS68" s="368">
        <f>SUMIF(LEVEL1!$B:$B,LEVEL_2!$B68,LEVEL1!LD:LD)</f>
        <v>0</v>
      </c>
      <c r="JT68" s="368">
        <f t="shared" si="682"/>
        <v>0</v>
      </c>
      <c r="JU68" s="368">
        <f t="shared" si="683"/>
        <v>0</v>
      </c>
      <c r="JV68" s="368">
        <f t="shared" si="684"/>
        <v>0</v>
      </c>
      <c r="JW68" s="369">
        <f>SUMIF(LEVEL1!$B:$B,LEVEL_2!$B68,LEVEL1!LJ:LJ)</f>
        <v>0</v>
      </c>
      <c r="JX68" s="370"/>
      <c r="JY68" s="370"/>
      <c r="JZ68" s="370"/>
      <c r="KA68" s="370"/>
      <c r="KB68" s="367">
        <f t="shared" si="685"/>
        <v>0</v>
      </c>
      <c r="KC68" s="368">
        <f>SUMIF(LEVEL1!$B:$B,LEVEL_2!$B68,LEVEL1!LN:LN)</f>
        <v>0</v>
      </c>
      <c r="KD68" s="368">
        <f t="shared" si="686"/>
        <v>0</v>
      </c>
      <c r="KE68" s="368">
        <f>SUMIF(LEVEL1!$B:$B,LEVEL_2!$B68,LEVEL1!LP:LP)</f>
        <v>0</v>
      </c>
      <c r="KF68" s="368">
        <f t="shared" si="687"/>
        <v>0</v>
      </c>
      <c r="KG68" s="368">
        <f>SUMIF(LEVEL1!$B:$B,LEVEL_2!$B68,LEVEL1!LR:LR)</f>
        <v>0</v>
      </c>
      <c r="KH68" s="368">
        <f t="shared" si="688"/>
        <v>0</v>
      </c>
      <c r="KI68" s="368">
        <f>SUMIF(LEVEL1!$B:$B,LEVEL_2!$B68,LEVEL1!LT:LT)</f>
        <v>0</v>
      </c>
      <c r="KJ68" s="368">
        <f t="shared" si="689"/>
        <v>0</v>
      </c>
      <c r="KK68" s="368">
        <f t="shared" si="690"/>
        <v>0</v>
      </c>
      <c r="KL68" s="368">
        <f t="shared" si="691"/>
        <v>0</v>
      </c>
      <c r="KM68" s="368">
        <f>SUMIF(LEVEL1!$B:$B,LEVEL_2!$B68,LEVEL1!LX:LX)</f>
        <v>0</v>
      </c>
      <c r="KN68" s="368">
        <f t="shared" si="692"/>
        <v>0</v>
      </c>
      <c r="KO68" s="368">
        <f t="shared" si="693"/>
        <v>0</v>
      </c>
      <c r="KP68" s="368">
        <f t="shared" si="694"/>
        <v>0</v>
      </c>
      <c r="KQ68" s="369">
        <f>SUMIF(LEVEL1!$B:$B,LEVEL_2!$B68,LEVEL1!MD:MD)</f>
        <v>0</v>
      </c>
      <c r="KR68" s="370"/>
      <c r="KS68" s="370"/>
      <c r="KT68" s="370"/>
      <c r="KU68" s="370"/>
      <c r="KV68" s="367">
        <f t="shared" si="695"/>
        <v>0</v>
      </c>
      <c r="KW68" s="368">
        <f>SUMIF(LEVEL1!$B:$B,LEVEL_2!$B68,LEVEL1!MH:MH)</f>
        <v>0</v>
      </c>
      <c r="KX68" s="368">
        <f t="shared" si="696"/>
        <v>0</v>
      </c>
      <c r="KY68" s="368">
        <f>SUMIF(LEVEL1!$B:$B,LEVEL_2!$B68,LEVEL1!MJ:MJ)</f>
        <v>0</v>
      </c>
      <c r="KZ68" s="368">
        <f t="shared" si="697"/>
        <v>0</v>
      </c>
      <c r="LA68" s="368">
        <f>SUMIF(LEVEL1!$B:$B,LEVEL_2!$B68,LEVEL1!ML:ML)</f>
        <v>0</v>
      </c>
      <c r="LB68" s="368">
        <f t="shared" si="698"/>
        <v>0</v>
      </c>
      <c r="LC68" s="368">
        <f>SUMIF(LEVEL1!$B:$B,LEVEL_2!$B68,LEVEL1!MN:MN)</f>
        <v>0</v>
      </c>
      <c r="LD68" s="368">
        <f t="shared" si="699"/>
        <v>0</v>
      </c>
      <c r="LE68" s="368">
        <f t="shared" si="700"/>
        <v>0</v>
      </c>
      <c r="LF68" s="368">
        <f t="shared" si="701"/>
        <v>0</v>
      </c>
      <c r="LG68" s="368">
        <f>SUMIF(LEVEL1!$B:$B,LEVEL_2!$B68,LEVEL1!MR:MR)</f>
        <v>0</v>
      </c>
      <c r="LH68" s="368">
        <f t="shared" si="702"/>
        <v>0</v>
      </c>
      <c r="LI68" s="368">
        <f t="shared" si="703"/>
        <v>0</v>
      </c>
      <c r="LJ68" s="368">
        <f t="shared" si="704"/>
        <v>0</v>
      </c>
      <c r="LK68" s="369">
        <f>SUMIF(LEVEL1!$B:$B,LEVEL_2!$B68,LEVEL1!MX:MX)</f>
        <v>0</v>
      </c>
      <c r="LL68" s="370"/>
      <c r="LM68" s="370"/>
      <c r="LN68" s="370"/>
      <c r="LO68" s="370"/>
      <c r="LP68" s="367">
        <f t="shared" si="705"/>
        <v>0</v>
      </c>
      <c r="LQ68" s="368">
        <f>SUMIF(LEVEL1!$B:$B,LEVEL_2!$B68,LEVEL1!NB:NB)</f>
        <v>0</v>
      </c>
      <c r="LR68" s="368">
        <f t="shared" si="706"/>
        <v>0</v>
      </c>
      <c r="LS68" s="368">
        <f>SUMIF(LEVEL1!$B:$B,LEVEL_2!$B68,LEVEL1!ND:ND)</f>
        <v>0</v>
      </c>
      <c r="LT68" s="368">
        <f t="shared" si="707"/>
        <v>0</v>
      </c>
      <c r="LU68" s="368">
        <f>SUMIF(LEVEL1!$B:$B,LEVEL_2!$B68,LEVEL1!NF:NF)</f>
        <v>0</v>
      </c>
      <c r="LV68" s="368">
        <f t="shared" si="708"/>
        <v>0</v>
      </c>
      <c r="LW68" s="368">
        <f>SUMIF(LEVEL1!$B:$B,LEVEL_2!$B68,LEVEL1!NH:NH)</f>
        <v>0</v>
      </c>
      <c r="LX68" s="368">
        <f t="shared" si="709"/>
        <v>0</v>
      </c>
      <c r="LY68" s="368">
        <f t="shared" si="710"/>
        <v>0</v>
      </c>
      <c r="LZ68" s="368">
        <f t="shared" si="711"/>
        <v>0</v>
      </c>
      <c r="MA68" s="368">
        <f>SUMIF(LEVEL1!$B:$B,LEVEL_2!$B68,LEVEL1!NL:NL)</f>
        <v>0</v>
      </c>
      <c r="MB68" s="368">
        <f t="shared" si="712"/>
        <v>0</v>
      </c>
      <c r="MC68" s="368">
        <f t="shared" si="713"/>
        <v>0</v>
      </c>
      <c r="MD68" s="368">
        <f t="shared" si="714"/>
        <v>0</v>
      </c>
      <c r="ME68" s="369">
        <f>SUMIF(LEVEL1!$B:$B,LEVEL_2!$B68,LEVEL1!NR:NR)</f>
        <v>0</v>
      </c>
      <c r="MF68" s="370"/>
      <c r="MG68" s="370"/>
      <c r="MH68" s="370"/>
      <c r="MI68" s="370"/>
      <c r="MJ68" s="367">
        <f t="shared" si="715"/>
        <v>0</v>
      </c>
      <c r="MK68" s="368">
        <f>SUMIF(LEVEL1!$B:$B,LEVEL_2!$B68,LEVEL1!NV:NV)</f>
        <v>0</v>
      </c>
      <c r="ML68" s="368">
        <f t="shared" si="716"/>
        <v>0</v>
      </c>
      <c r="MM68" s="368">
        <f>SUMIF(LEVEL1!$B:$B,LEVEL_2!$B68,LEVEL1!NX:NX)</f>
        <v>0</v>
      </c>
      <c r="MN68" s="368">
        <f t="shared" si="717"/>
        <v>0</v>
      </c>
      <c r="MO68" s="368">
        <f>SUMIF(LEVEL1!$B:$B,LEVEL_2!$B68,LEVEL1!NZ:NZ)</f>
        <v>0</v>
      </c>
      <c r="MP68" s="368">
        <f t="shared" si="718"/>
        <v>0</v>
      </c>
      <c r="MQ68" s="368">
        <f>SUMIF(LEVEL1!$B:$B,LEVEL_2!$B68,LEVEL1!OB:OB)</f>
        <v>0</v>
      </c>
      <c r="MR68" s="368">
        <f t="shared" si="719"/>
        <v>0</v>
      </c>
      <c r="MS68" s="368">
        <f t="shared" si="720"/>
        <v>0</v>
      </c>
      <c r="MT68" s="368">
        <f t="shared" si="721"/>
        <v>0</v>
      </c>
      <c r="MU68" s="368">
        <f>SUMIF(LEVEL1!$B:$B,LEVEL_2!$B68,LEVEL1!OF:OF)</f>
        <v>0</v>
      </c>
      <c r="MV68" s="368">
        <f t="shared" si="722"/>
        <v>0</v>
      </c>
      <c r="MW68" s="368">
        <f t="shared" si="723"/>
        <v>0</v>
      </c>
      <c r="MX68" s="368">
        <f t="shared" si="724"/>
        <v>0</v>
      </c>
      <c r="MY68" s="369">
        <f>SUMIF(LEVEL1!$B:$B,LEVEL_2!$B68,LEVEL1!OL:OL)</f>
        <v>0</v>
      </c>
      <c r="MZ68" s="370"/>
      <c r="NA68" s="370"/>
      <c r="NB68" s="370"/>
      <c r="NC68" s="370"/>
      <c r="ND68" s="367">
        <f t="shared" si="725"/>
        <v>0</v>
      </c>
      <c r="NE68" s="368">
        <f>SUMIF(LEVEL1!$B:$B,LEVEL_2!$B68,LEVEL1!OP:OP)</f>
        <v>0</v>
      </c>
      <c r="NF68" s="368">
        <f t="shared" si="726"/>
        <v>0</v>
      </c>
      <c r="NG68" s="368">
        <f>SUMIF(LEVEL1!$B:$B,LEVEL_2!$B68,LEVEL1!OR:OR)</f>
        <v>0</v>
      </c>
      <c r="NH68" s="368">
        <f t="shared" si="727"/>
        <v>0</v>
      </c>
      <c r="NI68" s="368">
        <f>SUMIF(LEVEL1!$B:$B,LEVEL_2!$B68,LEVEL1!OT:OT)</f>
        <v>0</v>
      </c>
      <c r="NJ68" s="368">
        <f t="shared" si="728"/>
        <v>0</v>
      </c>
      <c r="NK68" s="368">
        <f>SUMIF(LEVEL1!$B:$B,LEVEL_2!$B68,LEVEL1!OV:OV)</f>
        <v>0</v>
      </c>
      <c r="NL68" s="368">
        <f t="shared" si="729"/>
        <v>0</v>
      </c>
      <c r="NM68" s="368">
        <f t="shared" si="730"/>
        <v>0</v>
      </c>
      <c r="NN68" s="368">
        <f t="shared" si="731"/>
        <v>0</v>
      </c>
      <c r="NO68" s="368">
        <f>SUMIF(LEVEL1!$B:$B,LEVEL_2!$B68,LEVEL1!OZ:OZ)</f>
        <v>0</v>
      </c>
      <c r="NP68" s="368">
        <f t="shared" si="732"/>
        <v>0</v>
      </c>
      <c r="NQ68" s="368">
        <f t="shared" si="733"/>
        <v>0</v>
      </c>
      <c r="NR68" s="368">
        <f t="shared" si="734"/>
        <v>0</v>
      </c>
      <c r="NS68" s="369">
        <f>SUMIF(LEVEL1!$B:$B,LEVEL_2!$B68,LEVEL1!PF:PF)</f>
        <v>0</v>
      </c>
      <c r="NT68" s="370"/>
      <c r="NU68" s="370"/>
      <c r="NV68" s="370"/>
      <c r="NW68" s="370"/>
      <c r="NX68" s="367">
        <f t="shared" si="735"/>
        <v>0</v>
      </c>
      <c r="NY68" s="368">
        <f>SUMIF(LEVEL1!$B:$B,LEVEL_2!$B68,LEVEL1!PJ:PJ)</f>
        <v>0</v>
      </c>
      <c r="NZ68" s="368">
        <f t="shared" si="736"/>
        <v>0</v>
      </c>
      <c r="OA68" s="368">
        <f>SUMIF(LEVEL1!$B:$B,LEVEL_2!$B68,LEVEL1!PL:PL)</f>
        <v>0</v>
      </c>
      <c r="OB68" s="368">
        <f t="shared" si="737"/>
        <v>0</v>
      </c>
      <c r="OC68" s="368">
        <f>SUMIF(LEVEL1!$B:$B,LEVEL_2!$B68,LEVEL1!PN:PN)</f>
        <v>0</v>
      </c>
      <c r="OD68" s="368">
        <f t="shared" si="738"/>
        <v>0</v>
      </c>
      <c r="OE68" s="368">
        <f>SUMIF(LEVEL1!$B:$B,LEVEL_2!$B68,LEVEL1!PP:PP)</f>
        <v>0</v>
      </c>
      <c r="OF68" s="368">
        <f t="shared" si="739"/>
        <v>0</v>
      </c>
      <c r="OG68" s="368">
        <f t="shared" si="740"/>
        <v>0</v>
      </c>
      <c r="OH68" s="368">
        <f t="shared" si="741"/>
        <v>0</v>
      </c>
      <c r="OI68" s="368">
        <f>SUMIF(LEVEL1!$B:$B,LEVEL_2!$B68,LEVEL1!PT:PT)</f>
        <v>0</v>
      </c>
      <c r="OJ68" s="368">
        <f t="shared" si="742"/>
        <v>0</v>
      </c>
      <c r="OK68" s="368">
        <f t="shared" si="743"/>
        <v>0</v>
      </c>
      <c r="OL68" s="368">
        <f t="shared" si="744"/>
        <v>0</v>
      </c>
      <c r="OM68" s="369">
        <f>SUMIF(LEVEL1!$B:$B,LEVEL_2!$B68,LEVEL1!PZ:PZ)</f>
        <v>0</v>
      </c>
      <c r="ON68" s="370"/>
      <c r="OO68" s="370"/>
      <c r="OP68" s="370"/>
      <c r="OQ68" s="370"/>
      <c r="OR68" s="367">
        <f t="shared" si="745"/>
        <v>0</v>
      </c>
      <c r="OS68" s="368">
        <f>SUMIF(LEVEL1!$B:$B,LEVEL_2!$B68,LEVEL1!QD:QD)</f>
        <v>0</v>
      </c>
      <c r="OT68" s="368">
        <f t="shared" si="746"/>
        <v>0</v>
      </c>
      <c r="OU68" s="368">
        <f>SUMIF(LEVEL1!$B:$B,LEVEL_2!$B68,LEVEL1!QF:QF)</f>
        <v>0</v>
      </c>
      <c r="OV68" s="368">
        <f t="shared" si="747"/>
        <v>0</v>
      </c>
      <c r="OW68" s="368">
        <f>SUMIF(LEVEL1!$B:$B,LEVEL_2!$B68,LEVEL1!QH:QH)</f>
        <v>0</v>
      </c>
      <c r="OX68" s="368">
        <f t="shared" si="748"/>
        <v>0</v>
      </c>
      <c r="OY68" s="368">
        <f>SUMIF(LEVEL1!$B:$B,LEVEL_2!$B68,LEVEL1!QJ:QJ)</f>
        <v>0</v>
      </c>
      <c r="OZ68" s="368">
        <f t="shared" si="749"/>
        <v>0</v>
      </c>
      <c r="PA68" s="368">
        <f t="shared" si="750"/>
        <v>0</v>
      </c>
      <c r="PB68" s="368">
        <f t="shared" si="751"/>
        <v>0</v>
      </c>
      <c r="PC68" s="368">
        <f>SUMIF(LEVEL1!$B:$B,LEVEL_2!$B68,LEVEL1!QN:QN)</f>
        <v>0</v>
      </c>
      <c r="PD68" s="368">
        <f t="shared" si="752"/>
        <v>0</v>
      </c>
      <c r="PE68" s="368">
        <f t="shared" si="753"/>
        <v>0</v>
      </c>
      <c r="PF68" s="368">
        <f t="shared" si="754"/>
        <v>0</v>
      </c>
      <c r="PG68" s="369">
        <f>SUMIF(LEVEL1!$B:$B,LEVEL_2!$B68,LEVEL1!QT:QT)</f>
        <v>0</v>
      </c>
    </row>
    <row r="69" spans="2:423" s="282" customFormat="1" ht="24.75" hidden="1" customHeight="1" outlineLevel="1">
      <c r="B69" s="361" t="s">
        <v>137</v>
      </c>
      <c r="C69" s="362" t="s">
        <v>138</v>
      </c>
      <c r="D69" s="363"/>
      <c r="E69" s="364"/>
      <c r="F69" s="365" t="s">
        <v>28</v>
      </c>
      <c r="G69" s="366">
        <f>SUMIF(LEVEL1!$A:$A,LEVEL_2!$B69,LEVEL1!$I:$I)</f>
        <v>122</v>
      </c>
      <c r="H69" s="367">
        <f t="shared" si="218"/>
        <v>516327.86885245901</v>
      </c>
      <c r="I69" s="368">
        <f>SUMIF(LEVEL1!$B:$B,LEVEL_2!$B69,LEVEL1!AI:AI)</f>
        <v>62992000</v>
      </c>
      <c r="J69" s="368">
        <f t="shared" si="218"/>
        <v>48196.721311475412</v>
      </c>
      <c r="K69" s="368">
        <f>SUMIF(LEVEL1!$B:$B,LEVEL_2!$B69,LEVEL1!AK:AK)</f>
        <v>5880000</v>
      </c>
      <c r="L69" s="368">
        <f t="shared" si="549"/>
        <v>0</v>
      </c>
      <c r="M69" s="368">
        <f>SUMIF(LEVEL1!$B:$B,LEVEL_2!$B69,LEVEL1!AM:AM)</f>
        <v>0</v>
      </c>
      <c r="N69" s="368">
        <f t="shared" si="550"/>
        <v>0</v>
      </c>
      <c r="O69" s="368">
        <f>SUMIF(LEVEL1!$B:$B,LEVEL_2!$B69,LEVEL1!AO:AO)</f>
        <v>0</v>
      </c>
      <c r="P69" s="368">
        <f t="shared" si="550"/>
        <v>564524.59016393439</v>
      </c>
      <c r="Q69" s="368">
        <f t="shared" si="221"/>
        <v>68872000</v>
      </c>
      <c r="R69" s="368">
        <f t="shared" si="552"/>
        <v>66847.999057377048</v>
      </c>
      <c r="S69" s="368">
        <f>SUMIF(LEVEL1!$B:$B,LEVEL_2!$B69,LEVEL1!AS:AS)</f>
        <v>8155455.8849999998</v>
      </c>
      <c r="T69" s="368">
        <f t="shared" si="552"/>
        <v>631372.5892213115</v>
      </c>
      <c r="U69" s="368">
        <f t="shared" si="223"/>
        <v>77027455.885000005</v>
      </c>
      <c r="V69" s="368">
        <f t="shared" si="554"/>
        <v>0</v>
      </c>
      <c r="W69" s="369">
        <f>SUMIF(LEVEL1!$B:$B,LEVEL_2!$B69,LEVEL1!BD:BD)</f>
        <v>0</v>
      </c>
      <c r="X69" s="370"/>
      <c r="Y69" s="370"/>
      <c r="Z69" s="370"/>
      <c r="AA69" s="370"/>
      <c r="AB69" s="367">
        <f t="shared" si="555"/>
        <v>516327.86885245901</v>
      </c>
      <c r="AC69" s="368">
        <f>SUMIF(LEVEL1!$B:$B,LEVEL_2!$B69,LEVEL1!BH:BH)</f>
        <v>62992000</v>
      </c>
      <c r="AD69" s="368">
        <f t="shared" si="556"/>
        <v>48196.721311475412</v>
      </c>
      <c r="AE69" s="368">
        <f>SUMIF(LEVEL1!$B:$B,LEVEL_2!$B69,LEVEL1!BJ:BJ)</f>
        <v>5880000</v>
      </c>
      <c r="AF69" s="368">
        <f t="shared" si="557"/>
        <v>0</v>
      </c>
      <c r="AG69" s="368">
        <f>SUMIF(LEVEL1!$B:$B,LEVEL_2!$B69,LEVEL1!BL:BL)</f>
        <v>0</v>
      </c>
      <c r="AH69" s="368">
        <f t="shared" si="558"/>
        <v>0</v>
      </c>
      <c r="AI69" s="368">
        <f>SUMIF(LEVEL1!$B:$B,LEVEL_2!$B69,LEVEL1!BN:BN)</f>
        <v>0</v>
      </c>
      <c r="AJ69" s="368">
        <f t="shared" si="559"/>
        <v>564524.59016393439</v>
      </c>
      <c r="AK69" s="368">
        <f t="shared" si="560"/>
        <v>68872000</v>
      </c>
      <c r="AL69" s="368">
        <f t="shared" si="561"/>
        <v>66847.999057377048</v>
      </c>
      <c r="AM69" s="368">
        <f>SUMIF(LEVEL1!$B:$B,LEVEL_2!$B69,LEVEL1!BR:BR)</f>
        <v>8155455.8849999998</v>
      </c>
      <c r="AN69" s="368">
        <f t="shared" si="562"/>
        <v>631372.5892213115</v>
      </c>
      <c r="AO69" s="368">
        <f t="shared" si="563"/>
        <v>77027455.885000005</v>
      </c>
      <c r="AP69" s="368">
        <f t="shared" si="564"/>
        <v>0</v>
      </c>
      <c r="AQ69" s="369">
        <f>SUMIF(LEVEL1!$B:$B,LEVEL_2!$B69,LEVEL1!BX:BX)</f>
        <v>0</v>
      </c>
      <c r="AR69" s="370"/>
      <c r="AS69" s="370"/>
      <c r="AT69" s="370"/>
      <c r="AU69" s="370"/>
      <c r="AV69" s="367">
        <f t="shared" si="565"/>
        <v>481495.08196721313</v>
      </c>
      <c r="AW69" s="368">
        <f>SUMIF(LEVEL1!$B:$B,LEVEL_2!$B69,LEVEL1!CB:CB)</f>
        <v>58742400</v>
      </c>
      <c r="AX69" s="368">
        <f t="shared" si="566"/>
        <v>161665.57377049181</v>
      </c>
      <c r="AY69" s="368">
        <f>SUMIF(LEVEL1!$B:$B,LEVEL_2!$B69,LEVEL1!CD:CD)</f>
        <v>19723200</v>
      </c>
      <c r="AZ69" s="368">
        <f t="shared" si="567"/>
        <v>0</v>
      </c>
      <c r="BA69" s="368">
        <f>SUMIF(LEVEL1!$B:$B,LEVEL_2!$B69,LEVEL1!CF:CF)</f>
        <v>0</v>
      </c>
      <c r="BB69" s="368">
        <f t="shared" si="568"/>
        <v>106419.67213114754</v>
      </c>
      <c r="BC69" s="368">
        <f>SUMIF(LEVEL1!$B:$B,LEVEL_2!$B69,LEVEL1!CH:CH)</f>
        <v>12983200</v>
      </c>
      <c r="BD69" s="368">
        <f t="shared" si="569"/>
        <v>749580.32786885242</v>
      </c>
      <c r="BE69" s="368">
        <f t="shared" si="570"/>
        <v>91448800</v>
      </c>
      <c r="BF69" s="368">
        <f t="shared" si="571"/>
        <v>0</v>
      </c>
      <c r="BG69" s="368">
        <f>SUMIF(LEVEL1!$B:$B,LEVEL_2!$B69,LEVEL1!CL:CL)</f>
        <v>0</v>
      </c>
      <c r="BH69" s="368">
        <f t="shared" si="572"/>
        <v>749580.32786885242</v>
      </c>
      <c r="BI69" s="368">
        <f t="shared" si="573"/>
        <v>91448800</v>
      </c>
      <c r="BJ69" s="368">
        <f t="shared" si="574"/>
        <v>0</v>
      </c>
      <c r="BK69" s="369">
        <f>SUMIF(LEVEL1!$B:$B,LEVEL_2!$B69,LEVEL1!CX:CX)</f>
        <v>0</v>
      </c>
      <c r="BL69" s="370"/>
      <c r="BM69" s="370"/>
      <c r="BN69" s="370"/>
      <c r="BO69" s="370"/>
      <c r="BP69" s="367">
        <f t="shared" si="575"/>
        <v>516327.86885245901</v>
      </c>
      <c r="BQ69" s="368">
        <f>SUMIF(LEVEL1!$B:$B,LEVEL_2!$B69,LEVEL1!DB:DB)</f>
        <v>62992000</v>
      </c>
      <c r="BR69" s="368">
        <f t="shared" si="576"/>
        <v>48196.721311475412</v>
      </c>
      <c r="BS69" s="368">
        <f>SUMIF(LEVEL1!$B:$B,LEVEL_2!$B69,LEVEL1!DD:DD)</f>
        <v>5880000</v>
      </c>
      <c r="BT69" s="368">
        <f t="shared" si="577"/>
        <v>0</v>
      </c>
      <c r="BU69" s="368">
        <f>SUMIF(LEVEL1!$B:$B,LEVEL_2!$B69,LEVEL1!DF:DF)</f>
        <v>0</v>
      </c>
      <c r="BV69" s="368">
        <f t="shared" si="578"/>
        <v>0</v>
      </c>
      <c r="BW69" s="368">
        <f>SUMIF(LEVEL1!$B:$B,LEVEL_2!$B69,LEVEL1!DH:DH)</f>
        <v>0</v>
      </c>
      <c r="BX69" s="368">
        <f t="shared" si="579"/>
        <v>564524.59016393439</v>
      </c>
      <c r="BY69" s="368">
        <f t="shared" si="580"/>
        <v>68872000</v>
      </c>
      <c r="BZ69" s="368">
        <f t="shared" si="581"/>
        <v>66847.999057377048</v>
      </c>
      <c r="CA69" s="368">
        <f>SUMIF(LEVEL1!$B:$B,LEVEL_2!$B69,LEVEL1!DL:DL)</f>
        <v>8155455.8849999998</v>
      </c>
      <c r="CB69" s="368">
        <f t="shared" si="582"/>
        <v>631372.5892213115</v>
      </c>
      <c r="CC69" s="368">
        <f t="shared" si="583"/>
        <v>77027455.885000005</v>
      </c>
      <c r="CD69" s="368">
        <f t="shared" si="584"/>
        <v>0</v>
      </c>
      <c r="CE69" s="369">
        <f>SUMIF(LEVEL1!$B:$B,LEVEL_2!$B69,LEVEL1!DR:DR)</f>
        <v>0</v>
      </c>
      <c r="CF69" s="370"/>
      <c r="CG69" s="370"/>
      <c r="CH69" s="370"/>
      <c r="CI69" s="370"/>
      <c r="CJ69" s="367">
        <f t="shared" si="585"/>
        <v>671967.21311475406</v>
      </c>
      <c r="CK69" s="368">
        <f>SUMIF(LEVEL1!$B:$B,LEVEL_2!$B69,LEVEL1!DV:DV)</f>
        <v>81980000</v>
      </c>
      <c r="CL69" s="368">
        <f t="shared" si="586"/>
        <v>130327.86885245901</v>
      </c>
      <c r="CM69" s="368">
        <f>SUMIF(LEVEL1!$B:$B,LEVEL_2!$B69,LEVEL1!DX:DX)</f>
        <v>15900000</v>
      </c>
      <c r="CN69" s="368">
        <f t="shared" si="587"/>
        <v>0</v>
      </c>
      <c r="CO69" s="368">
        <f>SUMIF(LEVEL1!$B:$B,LEVEL_2!$B69,LEVEL1!DZ:DZ)</f>
        <v>0</v>
      </c>
      <c r="CP69" s="368">
        <f t="shared" si="588"/>
        <v>0</v>
      </c>
      <c r="CQ69" s="368">
        <f>SUMIF(LEVEL1!$B:$B,LEVEL_2!$B69,LEVEL1!EB:EB)</f>
        <v>0</v>
      </c>
      <c r="CR69" s="368">
        <f t="shared" si="589"/>
        <v>802295.08196721307</v>
      </c>
      <c r="CS69" s="368">
        <f t="shared" si="590"/>
        <v>97880000</v>
      </c>
      <c r="CT69" s="368">
        <f t="shared" si="591"/>
        <v>101481.48165983606</v>
      </c>
      <c r="CU69" s="368">
        <f>SUMIF(LEVEL1!$B:$B,LEVEL_2!$B69,LEVEL1!EF:EF)</f>
        <v>12380740.762499999</v>
      </c>
      <c r="CV69" s="368">
        <f t="shared" si="592"/>
        <v>903776.56362704921</v>
      </c>
      <c r="CW69" s="368">
        <f t="shared" si="593"/>
        <v>110260740.7625</v>
      </c>
      <c r="CX69" s="368">
        <f t="shared" si="594"/>
        <v>0</v>
      </c>
      <c r="CY69" s="369">
        <f>SUMIF(LEVEL1!$B:$B,LEVEL_2!$B69,LEVEL1!EL:EL)</f>
        <v>0</v>
      </c>
      <c r="CZ69" s="370"/>
      <c r="DA69" s="370"/>
      <c r="DB69" s="370"/>
      <c r="DC69" s="370"/>
      <c r="DD69" s="367">
        <f t="shared" si="595"/>
        <v>372865.57377049181</v>
      </c>
      <c r="DE69" s="368">
        <f>SUMIF(LEVEL1!$B:$B,LEVEL_2!$B69,LEVEL1!EP:EP)</f>
        <v>45489600</v>
      </c>
      <c r="DF69" s="368">
        <f t="shared" si="596"/>
        <v>41429.508196721312</v>
      </c>
      <c r="DG69" s="368">
        <f>SUMIF(LEVEL1!$B:$B,LEVEL_2!$B69,LEVEL1!ER:ER)</f>
        <v>5054400</v>
      </c>
      <c r="DH69" s="368">
        <f t="shared" si="597"/>
        <v>0</v>
      </c>
      <c r="DI69" s="368">
        <f>SUMIF(LEVEL1!$B:$B,LEVEL_2!$B69,LEVEL1!ET:ET)</f>
        <v>0</v>
      </c>
      <c r="DJ69" s="368">
        <f t="shared" si="598"/>
        <v>57828.688524590165</v>
      </c>
      <c r="DK69" s="368">
        <f>SUMIF(LEVEL1!$B:$B,LEVEL_2!$B69,LEVEL1!EV:EV)</f>
        <v>7055100</v>
      </c>
      <c r="DL69" s="368">
        <f t="shared" si="599"/>
        <v>472123.7704918033</v>
      </c>
      <c r="DM69" s="368">
        <f t="shared" si="600"/>
        <v>57599100</v>
      </c>
      <c r="DN69" s="368">
        <f t="shared" si="601"/>
        <v>54699.614439344274</v>
      </c>
      <c r="DO69" s="368">
        <f>SUMIF(LEVEL1!$B:$B,LEVEL_2!$B69,LEVEL1!EZ:EZ)</f>
        <v>6673352.961600001</v>
      </c>
      <c r="DP69" s="368">
        <f t="shared" si="602"/>
        <v>526823.38493114756</v>
      </c>
      <c r="DQ69" s="368">
        <f t="shared" si="603"/>
        <v>64272452.961599998</v>
      </c>
      <c r="DR69" s="368">
        <f t="shared" si="604"/>
        <v>0</v>
      </c>
      <c r="DS69" s="369">
        <f>SUMIF(LEVEL1!$B:$B,LEVEL_2!$B69,LEVEL1!FF:FF)</f>
        <v>0</v>
      </c>
      <c r="DT69" s="370"/>
      <c r="DU69" s="370"/>
      <c r="DV69" s="370"/>
      <c r="DW69" s="370"/>
      <c r="DX69" s="367">
        <f t="shared" si="605"/>
        <v>1606721.3114754099</v>
      </c>
      <c r="DY69" s="368">
        <f>SUMIF(LEVEL1!$B:$B,LEVEL_2!$B69,LEVEL1!FJ:FJ)</f>
        <v>196020000</v>
      </c>
      <c r="DZ69" s="368">
        <f t="shared" si="606"/>
        <v>291590.16393442621</v>
      </c>
      <c r="EA69" s="368">
        <f>SUMIF(LEVEL1!$B:$B,LEVEL_2!$B69,LEVEL1!FL:FL)</f>
        <v>35574000</v>
      </c>
      <c r="EB69" s="368">
        <f t="shared" si="607"/>
        <v>0</v>
      </c>
      <c r="EC69" s="368">
        <f>SUMIF(LEVEL1!$B:$B,LEVEL_2!$B69,LEVEL1!FN:FN)</f>
        <v>0</v>
      </c>
      <c r="ED69" s="368">
        <f t="shared" si="608"/>
        <v>142340.81967213115</v>
      </c>
      <c r="EE69" s="368">
        <f>SUMIF(LEVEL1!$B:$B,LEVEL_2!$B69,LEVEL1!FP:FP)</f>
        <v>17365580</v>
      </c>
      <c r="EF69" s="368">
        <f t="shared" si="609"/>
        <v>2040652.2950819673</v>
      </c>
      <c r="EG69" s="368">
        <f t="shared" si="610"/>
        <v>248959580</v>
      </c>
      <c r="EH69" s="368">
        <f t="shared" si="611"/>
        <v>163200.00008095382</v>
      </c>
      <c r="EI69" s="368">
        <f>SUMIF(LEVEL1!$B:$B,LEVEL_2!$B69,LEVEL1!FT:FT)</f>
        <v>19910400.009876367</v>
      </c>
      <c r="EJ69" s="368">
        <f t="shared" si="612"/>
        <v>2203852.2951629208</v>
      </c>
      <c r="EK69" s="368">
        <f t="shared" si="613"/>
        <v>268869980.00987637</v>
      </c>
      <c r="EL69" s="368">
        <f t="shared" si="614"/>
        <v>0</v>
      </c>
      <c r="EM69" s="369">
        <f>SUMIF(LEVEL1!$B:$B,LEVEL_2!$B69,LEVEL1!FZ:FZ)</f>
        <v>0</v>
      </c>
      <c r="EN69" s="370"/>
      <c r="EO69" s="370"/>
      <c r="EP69" s="370"/>
      <c r="EQ69" s="370"/>
      <c r="ER69" s="367">
        <f t="shared" si="615"/>
        <v>724590.16393442627</v>
      </c>
      <c r="ES69" s="368">
        <f>SUMIF(LEVEL1!$B:$B,LEVEL_2!$B69,LEVEL1!GD:GD)</f>
        <v>88400000</v>
      </c>
      <c r="ET69" s="368">
        <f t="shared" si="616"/>
        <v>221311.47540983607</v>
      </c>
      <c r="EU69" s="368">
        <f>SUMIF(LEVEL1!$B:$B,LEVEL_2!$B69,LEVEL1!GF:GF)</f>
        <v>27000000</v>
      </c>
      <c r="EV69" s="368">
        <f t="shared" si="617"/>
        <v>0</v>
      </c>
      <c r="EW69" s="368">
        <f>SUMIF(LEVEL1!$B:$B,LEVEL_2!$B69,LEVEL1!GH:GH)</f>
        <v>0</v>
      </c>
      <c r="EX69" s="368">
        <f t="shared" si="618"/>
        <v>0</v>
      </c>
      <c r="EY69" s="368">
        <f>SUMIF(LEVEL1!$B:$B,LEVEL_2!$B69,LEVEL1!GJ:GJ)</f>
        <v>0</v>
      </c>
      <c r="EZ69" s="368">
        <f t="shared" si="619"/>
        <v>945901.63934426231</v>
      </c>
      <c r="FA69" s="368">
        <f t="shared" si="620"/>
        <v>115400000</v>
      </c>
      <c r="FB69" s="368">
        <f t="shared" si="621"/>
        <v>126734.29610655738</v>
      </c>
      <c r="FC69" s="368">
        <f>SUMIF(LEVEL1!$B:$B,LEVEL_2!$B69,LEVEL1!GN:GN)</f>
        <v>15461584.125</v>
      </c>
      <c r="FD69" s="368">
        <f t="shared" si="622"/>
        <v>1072635.9354508198</v>
      </c>
      <c r="FE69" s="368">
        <f t="shared" si="623"/>
        <v>130861584.125</v>
      </c>
      <c r="FF69" s="368">
        <f t="shared" si="624"/>
        <v>0</v>
      </c>
      <c r="FG69" s="369">
        <f>SUMIF(LEVEL1!$B:$B,LEVEL_2!$B69,LEVEL1!GT:GT)</f>
        <v>0</v>
      </c>
      <c r="FH69" s="370"/>
      <c r="FI69" s="370"/>
      <c r="FJ69" s="370"/>
      <c r="FK69" s="370"/>
      <c r="FL69" s="367">
        <f t="shared" si="625"/>
        <v>516327.86885245901</v>
      </c>
      <c r="FM69" s="368">
        <f>SUMIF(LEVEL1!$B:$B,LEVEL_2!$B69,LEVEL1!GX:GX)</f>
        <v>62992000</v>
      </c>
      <c r="FN69" s="368">
        <f t="shared" si="626"/>
        <v>48196.721311475412</v>
      </c>
      <c r="FO69" s="368">
        <f>SUMIF(LEVEL1!$B:$B,LEVEL_2!$B69,LEVEL1!GZ:GZ)</f>
        <v>5880000</v>
      </c>
      <c r="FP69" s="368">
        <f t="shared" si="627"/>
        <v>0</v>
      </c>
      <c r="FQ69" s="368">
        <f>SUMIF(LEVEL1!$B:$B,LEVEL_2!$B69,LEVEL1!HB:HB)</f>
        <v>0</v>
      </c>
      <c r="FR69" s="368">
        <f t="shared" si="628"/>
        <v>0</v>
      </c>
      <c r="FS69" s="368">
        <f>SUMIF(LEVEL1!$B:$B,LEVEL_2!$B69,LEVEL1!HD:HD)</f>
        <v>0</v>
      </c>
      <c r="FT69" s="368">
        <f t="shared" si="629"/>
        <v>564524.59016393439</v>
      </c>
      <c r="FU69" s="368">
        <f t="shared" si="630"/>
        <v>68872000</v>
      </c>
      <c r="FV69" s="368">
        <f t="shared" si="631"/>
        <v>66847.999057377048</v>
      </c>
      <c r="FW69" s="368">
        <f>SUMIF(LEVEL1!$B:$B,LEVEL_2!$B69,LEVEL1!HH:HH)</f>
        <v>8155455.8849999998</v>
      </c>
      <c r="FX69" s="368">
        <f t="shared" si="632"/>
        <v>631372.5892213115</v>
      </c>
      <c r="FY69" s="368">
        <f t="shared" si="633"/>
        <v>77027455.885000005</v>
      </c>
      <c r="FZ69" s="368">
        <f t="shared" si="634"/>
        <v>0</v>
      </c>
      <c r="GA69" s="369">
        <f>SUMIF(LEVEL1!$B:$B,LEVEL_2!$B69,LEVEL1!HN:HN)</f>
        <v>0</v>
      </c>
      <c r="GB69" s="370"/>
      <c r="GC69" s="370"/>
      <c r="GD69" s="370"/>
      <c r="GE69" s="370"/>
      <c r="GF69" s="367">
        <f t="shared" si="635"/>
        <v>0</v>
      </c>
      <c r="GG69" s="368">
        <f>SUMIF(LEVEL1!$B:$B,LEVEL_2!$B69,LEVEL1!HR:HR)</f>
        <v>0</v>
      </c>
      <c r="GH69" s="368">
        <f t="shared" si="636"/>
        <v>0</v>
      </c>
      <c r="GI69" s="368">
        <f>SUMIF(LEVEL1!$B:$B,LEVEL_2!$B69,LEVEL1!HT:HT)</f>
        <v>0</v>
      </c>
      <c r="GJ69" s="368">
        <f t="shared" si="637"/>
        <v>0</v>
      </c>
      <c r="GK69" s="368">
        <f>SUMIF(LEVEL1!$B:$B,LEVEL_2!$B69,LEVEL1!HV:HV)</f>
        <v>0</v>
      </c>
      <c r="GL69" s="368">
        <f t="shared" si="638"/>
        <v>0</v>
      </c>
      <c r="GM69" s="368">
        <f>SUMIF(LEVEL1!$B:$B,LEVEL_2!$B69,LEVEL1!HX:HX)</f>
        <v>0</v>
      </c>
      <c r="GN69" s="368">
        <f t="shared" si="639"/>
        <v>0</v>
      </c>
      <c r="GO69" s="368">
        <f t="shared" si="640"/>
        <v>0</v>
      </c>
      <c r="GP69" s="368">
        <f t="shared" si="641"/>
        <v>0</v>
      </c>
      <c r="GQ69" s="368">
        <f>SUMIF(LEVEL1!$B:$B,LEVEL_2!$B69,LEVEL1!IB:IB)</f>
        <v>0</v>
      </c>
      <c r="GR69" s="368">
        <f t="shared" si="642"/>
        <v>0</v>
      </c>
      <c r="GS69" s="368">
        <f t="shared" si="643"/>
        <v>0</v>
      </c>
      <c r="GT69" s="368">
        <f t="shared" si="644"/>
        <v>0</v>
      </c>
      <c r="GU69" s="369">
        <f>SUMIF(LEVEL1!$B:$B,LEVEL_2!$B69,LEVEL1!IH:IH)</f>
        <v>0</v>
      </c>
      <c r="GV69" s="370"/>
      <c r="GW69" s="370"/>
      <c r="GX69" s="370"/>
      <c r="GY69" s="370"/>
      <c r="GZ69" s="367">
        <f t="shared" si="645"/>
        <v>0</v>
      </c>
      <c r="HA69" s="368">
        <f>SUMIF(LEVEL1!$B:$B,LEVEL_2!$B69,LEVEL1!IL:IL)</f>
        <v>0</v>
      </c>
      <c r="HB69" s="368">
        <f t="shared" si="646"/>
        <v>0</v>
      </c>
      <c r="HC69" s="368">
        <f>SUMIF(LEVEL1!$B:$B,LEVEL_2!$B69,LEVEL1!IN:IN)</f>
        <v>0</v>
      </c>
      <c r="HD69" s="368">
        <f t="shared" si="647"/>
        <v>0</v>
      </c>
      <c r="HE69" s="368">
        <f>SUMIF(LEVEL1!$B:$B,LEVEL_2!$B69,LEVEL1!IP:IP)</f>
        <v>0</v>
      </c>
      <c r="HF69" s="368">
        <f t="shared" si="648"/>
        <v>0</v>
      </c>
      <c r="HG69" s="368">
        <f>SUMIF(LEVEL1!$B:$B,LEVEL_2!$B69,LEVEL1!IR:IR)</f>
        <v>0</v>
      </c>
      <c r="HH69" s="368">
        <f t="shared" si="649"/>
        <v>0</v>
      </c>
      <c r="HI69" s="368">
        <f t="shared" si="650"/>
        <v>0</v>
      </c>
      <c r="HJ69" s="368">
        <f t="shared" si="651"/>
        <v>0</v>
      </c>
      <c r="HK69" s="368">
        <f>SUMIF(LEVEL1!$B:$B,LEVEL_2!$B69,LEVEL1!IV:IV)</f>
        <v>0</v>
      </c>
      <c r="HL69" s="368">
        <f t="shared" si="652"/>
        <v>0</v>
      </c>
      <c r="HM69" s="368">
        <f t="shared" si="653"/>
        <v>0</v>
      </c>
      <c r="HN69" s="368">
        <f t="shared" si="654"/>
        <v>0</v>
      </c>
      <c r="HO69" s="369">
        <f>SUMIF(LEVEL1!$B:$B,LEVEL_2!$B69,LEVEL1!JB:JB)</f>
        <v>0</v>
      </c>
      <c r="HP69" s="370"/>
      <c r="HQ69" s="370"/>
      <c r="HR69" s="370"/>
      <c r="HS69" s="370"/>
      <c r="HT69" s="367">
        <f t="shared" si="655"/>
        <v>0</v>
      </c>
      <c r="HU69" s="368">
        <f>SUMIF(LEVEL1!$B:$B,LEVEL_2!$B69,LEVEL1!JF:JF)</f>
        <v>0</v>
      </c>
      <c r="HV69" s="368">
        <f t="shared" si="656"/>
        <v>0</v>
      </c>
      <c r="HW69" s="368">
        <f>SUMIF(LEVEL1!$B:$B,LEVEL_2!$B69,LEVEL1!JH:JH)</f>
        <v>0</v>
      </c>
      <c r="HX69" s="368">
        <f t="shared" si="657"/>
        <v>0</v>
      </c>
      <c r="HY69" s="368">
        <f>SUMIF(LEVEL1!$B:$B,LEVEL_2!$B69,LEVEL1!JJ:JJ)</f>
        <v>0</v>
      </c>
      <c r="HZ69" s="368">
        <f t="shared" si="658"/>
        <v>0</v>
      </c>
      <c r="IA69" s="368">
        <f>SUMIF(LEVEL1!$B:$B,LEVEL_2!$B69,LEVEL1!JL:JL)</f>
        <v>0</v>
      </c>
      <c r="IB69" s="368">
        <f t="shared" si="659"/>
        <v>0</v>
      </c>
      <c r="IC69" s="368">
        <f t="shared" si="660"/>
        <v>0</v>
      </c>
      <c r="ID69" s="368">
        <f t="shared" si="661"/>
        <v>0</v>
      </c>
      <c r="IE69" s="368">
        <f>SUMIF(LEVEL1!$B:$B,LEVEL_2!$B69,LEVEL1!JP:JP)</f>
        <v>0</v>
      </c>
      <c r="IF69" s="368">
        <f t="shared" si="662"/>
        <v>0</v>
      </c>
      <c r="IG69" s="368">
        <f t="shared" si="663"/>
        <v>0</v>
      </c>
      <c r="IH69" s="368">
        <f t="shared" si="664"/>
        <v>0</v>
      </c>
      <c r="II69" s="369">
        <f>SUMIF(LEVEL1!$B:$B,LEVEL_2!$B69,LEVEL1!JV:JV)</f>
        <v>0</v>
      </c>
      <c r="IJ69" s="370"/>
      <c r="IK69" s="370"/>
      <c r="IL69" s="370"/>
      <c r="IM69" s="370"/>
      <c r="IN69" s="367">
        <f t="shared" si="665"/>
        <v>0</v>
      </c>
      <c r="IO69" s="368">
        <f>SUMIF(LEVEL1!$B:$B,LEVEL_2!$B69,LEVEL1!JZ:JZ)</f>
        <v>0</v>
      </c>
      <c r="IP69" s="368">
        <f t="shared" si="666"/>
        <v>0</v>
      </c>
      <c r="IQ69" s="368">
        <f>SUMIF(LEVEL1!$B:$B,LEVEL_2!$B69,LEVEL1!KB:KB)</f>
        <v>0</v>
      </c>
      <c r="IR69" s="368">
        <f t="shared" si="667"/>
        <v>0</v>
      </c>
      <c r="IS69" s="368">
        <f>SUMIF(LEVEL1!$B:$B,LEVEL_2!$B69,LEVEL1!KD:KD)</f>
        <v>0</v>
      </c>
      <c r="IT69" s="368">
        <f t="shared" si="668"/>
        <v>0</v>
      </c>
      <c r="IU69" s="368">
        <f>SUMIF(LEVEL1!$B:$B,LEVEL_2!$B69,LEVEL1!KF:KF)</f>
        <v>0</v>
      </c>
      <c r="IV69" s="368">
        <f t="shared" si="669"/>
        <v>0</v>
      </c>
      <c r="IW69" s="368">
        <f t="shared" si="670"/>
        <v>0</v>
      </c>
      <c r="IX69" s="368">
        <f t="shared" si="671"/>
        <v>0</v>
      </c>
      <c r="IY69" s="368">
        <f>SUMIF(LEVEL1!$B:$B,LEVEL_2!$B69,LEVEL1!KJ:KJ)</f>
        <v>0</v>
      </c>
      <c r="IZ69" s="368">
        <f t="shared" si="672"/>
        <v>0</v>
      </c>
      <c r="JA69" s="368">
        <f t="shared" si="673"/>
        <v>0</v>
      </c>
      <c r="JB69" s="368">
        <f t="shared" si="674"/>
        <v>0</v>
      </c>
      <c r="JC69" s="369">
        <f>SUMIF(LEVEL1!$B:$B,LEVEL_2!$B69,LEVEL1!KP:KP)</f>
        <v>0</v>
      </c>
      <c r="JD69" s="370"/>
      <c r="JE69" s="370"/>
      <c r="JF69" s="370"/>
      <c r="JG69" s="370"/>
      <c r="JH69" s="367">
        <f t="shared" si="675"/>
        <v>0</v>
      </c>
      <c r="JI69" s="368">
        <f>SUMIF(LEVEL1!$B:$B,LEVEL_2!$B69,LEVEL1!KT:KT)</f>
        <v>0</v>
      </c>
      <c r="JJ69" s="368">
        <f t="shared" si="676"/>
        <v>0</v>
      </c>
      <c r="JK69" s="368">
        <f>SUMIF(LEVEL1!$B:$B,LEVEL_2!$B69,LEVEL1!KV:KV)</f>
        <v>0</v>
      </c>
      <c r="JL69" s="368">
        <f t="shared" si="677"/>
        <v>0</v>
      </c>
      <c r="JM69" s="368">
        <f>SUMIF(LEVEL1!$B:$B,LEVEL_2!$B69,LEVEL1!KX:KX)</f>
        <v>0</v>
      </c>
      <c r="JN69" s="368">
        <f t="shared" si="678"/>
        <v>0</v>
      </c>
      <c r="JO69" s="368">
        <f>SUMIF(LEVEL1!$B:$B,LEVEL_2!$B69,LEVEL1!KZ:KZ)</f>
        <v>0</v>
      </c>
      <c r="JP69" s="368">
        <f t="shared" si="679"/>
        <v>0</v>
      </c>
      <c r="JQ69" s="368">
        <f t="shared" si="680"/>
        <v>0</v>
      </c>
      <c r="JR69" s="368">
        <f t="shared" si="681"/>
        <v>0</v>
      </c>
      <c r="JS69" s="368">
        <f>SUMIF(LEVEL1!$B:$B,LEVEL_2!$B69,LEVEL1!LD:LD)</f>
        <v>0</v>
      </c>
      <c r="JT69" s="368">
        <f t="shared" si="682"/>
        <v>0</v>
      </c>
      <c r="JU69" s="368">
        <f t="shared" si="683"/>
        <v>0</v>
      </c>
      <c r="JV69" s="368">
        <f t="shared" si="684"/>
        <v>0</v>
      </c>
      <c r="JW69" s="369">
        <f>SUMIF(LEVEL1!$B:$B,LEVEL_2!$B69,LEVEL1!LJ:LJ)</f>
        <v>0</v>
      </c>
      <c r="JX69" s="370"/>
      <c r="JY69" s="370"/>
      <c r="JZ69" s="370"/>
      <c r="KA69" s="370"/>
      <c r="KB69" s="367">
        <f t="shared" si="685"/>
        <v>0</v>
      </c>
      <c r="KC69" s="368">
        <f>SUMIF(LEVEL1!$B:$B,LEVEL_2!$B69,LEVEL1!LN:LN)</f>
        <v>0</v>
      </c>
      <c r="KD69" s="368">
        <f t="shared" si="686"/>
        <v>0</v>
      </c>
      <c r="KE69" s="368">
        <f>SUMIF(LEVEL1!$B:$B,LEVEL_2!$B69,LEVEL1!LP:LP)</f>
        <v>0</v>
      </c>
      <c r="KF69" s="368">
        <f t="shared" si="687"/>
        <v>0</v>
      </c>
      <c r="KG69" s="368">
        <f>SUMIF(LEVEL1!$B:$B,LEVEL_2!$B69,LEVEL1!LR:LR)</f>
        <v>0</v>
      </c>
      <c r="KH69" s="368">
        <f t="shared" si="688"/>
        <v>0</v>
      </c>
      <c r="KI69" s="368">
        <f>SUMIF(LEVEL1!$B:$B,LEVEL_2!$B69,LEVEL1!LT:LT)</f>
        <v>0</v>
      </c>
      <c r="KJ69" s="368">
        <f t="shared" si="689"/>
        <v>0</v>
      </c>
      <c r="KK69" s="368">
        <f t="shared" si="690"/>
        <v>0</v>
      </c>
      <c r="KL69" s="368">
        <f t="shared" si="691"/>
        <v>0</v>
      </c>
      <c r="KM69" s="368">
        <f>SUMIF(LEVEL1!$B:$B,LEVEL_2!$B69,LEVEL1!LX:LX)</f>
        <v>0</v>
      </c>
      <c r="KN69" s="368">
        <f t="shared" si="692"/>
        <v>0</v>
      </c>
      <c r="KO69" s="368">
        <f t="shared" si="693"/>
        <v>0</v>
      </c>
      <c r="KP69" s="368">
        <f t="shared" si="694"/>
        <v>0</v>
      </c>
      <c r="KQ69" s="369">
        <f>SUMIF(LEVEL1!$B:$B,LEVEL_2!$B69,LEVEL1!MD:MD)</f>
        <v>0</v>
      </c>
      <c r="KR69" s="370"/>
      <c r="KS69" s="370"/>
      <c r="KT69" s="370"/>
      <c r="KU69" s="370"/>
      <c r="KV69" s="367">
        <f t="shared" si="695"/>
        <v>0</v>
      </c>
      <c r="KW69" s="368">
        <f>SUMIF(LEVEL1!$B:$B,LEVEL_2!$B69,LEVEL1!MH:MH)</f>
        <v>0</v>
      </c>
      <c r="KX69" s="368">
        <f t="shared" si="696"/>
        <v>0</v>
      </c>
      <c r="KY69" s="368">
        <f>SUMIF(LEVEL1!$B:$B,LEVEL_2!$B69,LEVEL1!MJ:MJ)</f>
        <v>0</v>
      </c>
      <c r="KZ69" s="368">
        <f t="shared" si="697"/>
        <v>0</v>
      </c>
      <c r="LA69" s="368">
        <f>SUMIF(LEVEL1!$B:$B,LEVEL_2!$B69,LEVEL1!ML:ML)</f>
        <v>0</v>
      </c>
      <c r="LB69" s="368">
        <f t="shared" si="698"/>
        <v>0</v>
      </c>
      <c r="LC69" s="368">
        <f>SUMIF(LEVEL1!$B:$B,LEVEL_2!$B69,LEVEL1!MN:MN)</f>
        <v>0</v>
      </c>
      <c r="LD69" s="368">
        <f t="shared" si="699"/>
        <v>0</v>
      </c>
      <c r="LE69" s="368">
        <f t="shared" si="700"/>
        <v>0</v>
      </c>
      <c r="LF69" s="368">
        <f t="shared" si="701"/>
        <v>0</v>
      </c>
      <c r="LG69" s="368">
        <f>SUMIF(LEVEL1!$B:$B,LEVEL_2!$B69,LEVEL1!MR:MR)</f>
        <v>0</v>
      </c>
      <c r="LH69" s="368">
        <f t="shared" si="702"/>
        <v>0</v>
      </c>
      <c r="LI69" s="368">
        <f t="shared" si="703"/>
        <v>0</v>
      </c>
      <c r="LJ69" s="368">
        <f t="shared" si="704"/>
        <v>0</v>
      </c>
      <c r="LK69" s="369">
        <f>SUMIF(LEVEL1!$B:$B,LEVEL_2!$B69,LEVEL1!MX:MX)</f>
        <v>0</v>
      </c>
      <c r="LL69" s="370"/>
      <c r="LM69" s="370"/>
      <c r="LN69" s="370"/>
      <c r="LO69" s="370"/>
      <c r="LP69" s="367">
        <f t="shared" si="705"/>
        <v>0</v>
      </c>
      <c r="LQ69" s="368">
        <f>SUMIF(LEVEL1!$B:$B,LEVEL_2!$B69,LEVEL1!NB:NB)</f>
        <v>0</v>
      </c>
      <c r="LR69" s="368">
        <f t="shared" si="706"/>
        <v>0</v>
      </c>
      <c r="LS69" s="368">
        <f>SUMIF(LEVEL1!$B:$B,LEVEL_2!$B69,LEVEL1!ND:ND)</f>
        <v>0</v>
      </c>
      <c r="LT69" s="368">
        <f t="shared" si="707"/>
        <v>0</v>
      </c>
      <c r="LU69" s="368">
        <f>SUMIF(LEVEL1!$B:$B,LEVEL_2!$B69,LEVEL1!NF:NF)</f>
        <v>0</v>
      </c>
      <c r="LV69" s="368">
        <f t="shared" si="708"/>
        <v>0</v>
      </c>
      <c r="LW69" s="368">
        <f>SUMIF(LEVEL1!$B:$B,LEVEL_2!$B69,LEVEL1!NH:NH)</f>
        <v>0</v>
      </c>
      <c r="LX69" s="368">
        <f t="shared" si="709"/>
        <v>0</v>
      </c>
      <c r="LY69" s="368">
        <f t="shared" si="710"/>
        <v>0</v>
      </c>
      <c r="LZ69" s="368">
        <f t="shared" si="711"/>
        <v>0</v>
      </c>
      <c r="MA69" s="368">
        <f>SUMIF(LEVEL1!$B:$B,LEVEL_2!$B69,LEVEL1!NL:NL)</f>
        <v>0</v>
      </c>
      <c r="MB69" s="368">
        <f t="shared" si="712"/>
        <v>0</v>
      </c>
      <c r="MC69" s="368">
        <f t="shared" si="713"/>
        <v>0</v>
      </c>
      <c r="MD69" s="368">
        <f t="shared" si="714"/>
        <v>0</v>
      </c>
      <c r="ME69" s="369">
        <f>SUMIF(LEVEL1!$B:$B,LEVEL_2!$B69,LEVEL1!NR:NR)</f>
        <v>0</v>
      </c>
      <c r="MF69" s="370"/>
      <c r="MG69" s="370"/>
      <c r="MH69" s="370"/>
      <c r="MI69" s="370"/>
      <c r="MJ69" s="367">
        <f t="shared" si="715"/>
        <v>0</v>
      </c>
      <c r="MK69" s="368">
        <f>SUMIF(LEVEL1!$B:$B,LEVEL_2!$B69,LEVEL1!NV:NV)</f>
        <v>0</v>
      </c>
      <c r="ML69" s="368">
        <f t="shared" si="716"/>
        <v>0</v>
      </c>
      <c r="MM69" s="368">
        <f>SUMIF(LEVEL1!$B:$B,LEVEL_2!$B69,LEVEL1!NX:NX)</f>
        <v>0</v>
      </c>
      <c r="MN69" s="368">
        <f t="shared" si="717"/>
        <v>0</v>
      </c>
      <c r="MO69" s="368">
        <f>SUMIF(LEVEL1!$B:$B,LEVEL_2!$B69,LEVEL1!NZ:NZ)</f>
        <v>0</v>
      </c>
      <c r="MP69" s="368">
        <f t="shared" si="718"/>
        <v>0</v>
      </c>
      <c r="MQ69" s="368">
        <f>SUMIF(LEVEL1!$B:$B,LEVEL_2!$B69,LEVEL1!OB:OB)</f>
        <v>0</v>
      </c>
      <c r="MR69" s="368">
        <f t="shared" si="719"/>
        <v>0</v>
      </c>
      <c r="MS69" s="368">
        <f t="shared" si="720"/>
        <v>0</v>
      </c>
      <c r="MT69" s="368">
        <f t="shared" si="721"/>
        <v>0</v>
      </c>
      <c r="MU69" s="368">
        <f>SUMIF(LEVEL1!$B:$B,LEVEL_2!$B69,LEVEL1!OF:OF)</f>
        <v>0</v>
      </c>
      <c r="MV69" s="368">
        <f t="shared" si="722"/>
        <v>0</v>
      </c>
      <c r="MW69" s="368">
        <f t="shared" si="723"/>
        <v>0</v>
      </c>
      <c r="MX69" s="368">
        <f t="shared" si="724"/>
        <v>0</v>
      </c>
      <c r="MY69" s="369">
        <f>SUMIF(LEVEL1!$B:$B,LEVEL_2!$B69,LEVEL1!OL:OL)</f>
        <v>0</v>
      </c>
      <c r="MZ69" s="370"/>
      <c r="NA69" s="370"/>
      <c r="NB69" s="370"/>
      <c r="NC69" s="370"/>
      <c r="ND69" s="367">
        <f t="shared" si="725"/>
        <v>0</v>
      </c>
      <c r="NE69" s="368">
        <f>SUMIF(LEVEL1!$B:$B,LEVEL_2!$B69,LEVEL1!OP:OP)</f>
        <v>0</v>
      </c>
      <c r="NF69" s="368">
        <f t="shared" si="726"/>
        <v>0</v>
      </c>
      <c r="NG69" s="368">
        <f>SUMIF(LEVEL1!$B:$B,LEVEL_2!$B69,LEVEL1!OR:OR)</f>
        <v>0</v>
      </c>
      <c r="NH69" s="368">
        <f t="shared" si="727"/>
        <v>0</v>
      </c>
      <c r="NI69" s="368">
        <f>SUMIF(LEVEL1!$B:$B,LEVEL_2!$B69,LEVEL1!OT:OT)</f>
        <v>0</v>
      </c>
      <c r="NJ69" s="368">
        <f t="shared" si="728"/>
        <v>0</v>
      </c>
      <c r="NK69" s="368">
        <f>SUMIF(LEVEL1!$B:$B,LEVEL_2!$B69,LEVEL1!OV:OV)</f>
        <v>0</v>
      </c>
      <c r="NL69" s="368">
        <f t="shared" si="729"/>
        <v>0</v>
      </c>
      <c r="NM69" s="368">
        <f t="shared" si="730"/>
        <v>0</v>
      </c>
      <c r="NN69" s="368">
        <f t="shared" si="731"/>
        <v>0</v>
      </c>
      <c r="NO69" s="368">
        <f>SUMIF(LEVEL1!$B:$B,LEVEL_2!$B69,LEVEL1!OZ:OZ)</f>
        <v>0</v>
      </c>
      <c r="NP69" s="368">
        <f t="shared" si="732"/>
        <v>0</v>
      </c>
      <c r="NQ69" s="368">
        <f t="shared" si="733"/>
        <v>0</v>
      </c>
      <c r="NR69" s="368">
        <f t="shared" si="734"/>
        <v>0</v>
      </c>
      <c r="NS69" s="369">
        <f>SUMIF(LEVEL1!$B:$B,LEVEL_2!$B69,LEVEL1!PF:PF)</f>
        <v>0</v>
      </c>
      <c r="NT69" s="370"/>
      <c r="NU69" s="370"/>
      <c r="NV69" s="370"/>
      <c r="NW69" s="370"/>
      <c r="NX69" s="367">
        <f t="shared" si="735"/>
        <v>0</v>
      </c>
      <c r="NY69" s="368">
        <f>SUMIF(LEVEL1!$B:$B,LEVEL_2!$B69,LEVEL1!PJ:PJ)</f>
        <v>0</v>
      </c>
      <c r="NZ69" s="368">
        <f t="shared" si="736"/>
        <v>0</v>
      </c>
      <c r="OA69" s="368">
        <f>SUMIF(LEVEL1!$B:$B,LEVEL_2!$B69,LEVEL1!PL:PL)</f>
        <v>0</v>
      </c>
      <c r="OB69" s="368">
        <f t="shared" si="737"/>
        <v>0</v>
      </c>
      <c r="OC69" s="368">
        <f>SUMIF(LEVEL1!$B:$B,LEVEL_2!$B69,LEVEL1!PN:PN)</f>
        <v>0</v>
      </c>
      <c r="OD69" s="368">
        <f t="shared" si="738"/>
        <v>0</v>
      </c>
      <c r="OE69" s="368">
        <f>SUMIF(LEVEL1!$B:$B,LEVEL_2!$B69,LEVEL1!PP:PP)</f>
        <v>0</v>
      </c>
      <c r="OF69" s="368">
        <f t="shared" si="739"/>
        <v>0</v>
      </c>
      <c r="OG69" s="368">
        <f t="shared" si="740"/>
        <v>0</v>
      </c>
      <c r="OH69" s="368">
        <f t="shared" si="741"/>
        <v>0</v>
      </c>
      <c r="OI69" s="368">
        <f>SUMIF(LEVEL1!$B:$B,LEVEL_2!$B69,LEVEL1!PT:PT)</f>
        <v>0</v>
      </c>
      <c r="OJ69" s="368">
        <f t="shared" si="742"/>
        <v>0</v>
      </c>
      <c r="OK69" s="368">
        <f t="shared" si="743"/>
        <v>0</v>
      </c>
      <c r="OL69" s="368">
        <f t="shared" si="744"/>
        <v>0</v>
      </c>
      <c r="OM69" s="369">
        <f>SUMIF(LEVEL1!$B:$B,LEVEL_2!$B69,LEVEL1!PZ:PZ)</f>
        <v>0</v>
      </c>
      <c r="ON69" s="370"/>
      <c r="OO69" s="370"/>
      <c r="OP69" s="370"/>
      <c r="OQ69" s="370"/>
      <c r="OR69" s="367">
        <f t="shared" si="745"/>
        <v>0</v>
      </c>
      <c r="OS69" s="368">
        <f>SUMIF(LEVEL1!$B:$B,LEVEL_2!$B69,LEVEL1!QD:QD)</f>
        <v>0</v>
      </c>
      <c r="OT69" s="368">
        <f t="shared" si="746"/>
        <v>0</v>
      </c>
      <c r="OU69" s="368">
        <f>SUMIF(LEVEL1!$B:$B,LEVEL_2!$B69,LEVEL1!QF:QF)</f>
        <v>0</v>
      </c>
      <c r="OV69" s="368">
        <f t="shared" si="747"/>
        <v>0</v>
      </c>
      <c r="OW69" s="368">
        <f>SUMIF(LEVEL1!$B:$B,LEVEL_2!$B69,LEVEL1!QH:QH)</f>
        <v>0</v>
      </c>
      <c r="OX69" s="368">
        <f t="shared" si="748"/>
        <v>0</v>
      </c>
      <c r="OY69" s="368">
        <f>SUMIF(LEVEL1!$B:$B,LEVEL_2!$B69,LEVEL1!QJ:QJ)</f>
        <v>0</v>
      </c>
      <c r="OZ69" s="368">
        <f t="shared" si="749"/>
        <v>0</v>
      </c>
      <c r="PA69" s="368">
        <f t="shared" si="750"/>
        <v>0</v>
      </c>
      <c r="PB69" s="368">
        <f t="shared" si="751"/>
        <v>0</v>
      </c>
      <c r="PC69" s="368">
        <f>SUMIF(LEVEL1!$B:$B,LEVEL_2!$B69,LEVEL1!QN:QN)</f>
        <v>0</v>
      </c>
      <c r="PD69" s="368">
        <f t="shared" si="752"/>
        <v>0</v>
      </c>
      <c r="PE69" s="368">
        <f t="shared" si="753"/>
        <v>0</v>
      </c>
      <c r="PF69" s="368">
        <f t="shared" si="754"/>
        <v>0</v>
      </c>
      <c r="PG69" s="369">
        <f>SUMIF(LEVEL1!$B:$B,LEVEL_2!$B69,LEVEL1!QT:QT)</f>
        <v>0</v>
      </c>
    </row>
    <row r="70" spans="2:423" s="282" customFormat="1" ht="24.75" hidden="1" customHeight="1" outlineLevel="1">
      <c r="B70" s="361" t="s">
        <v>139</v>
      </c>
      <c r="C70" s="362" t="s">
        <v>140</v>
      </c>
      <c r="D70" s="363"/>
      <c r="E70" s="364"/>
      <c r="F70" s="365" t="s">
        <v>28</v>
      </c>
      <c r="G70" s="366">
        <f>SUMIF(LEVEL1!$A:$A,LEVEL_2!$B70,LEVEL1!$I:$I)</f>
        <v>8</v>
      </c>
      <c r="H70" s="367">
        <f t="shared" si="218"/>
        <v>10300000</v>
      </c>
      <c r="I70" s="368">
        <f>SUMIF(LEVEL1!$B:$B,LEVEL_2!$B70,LEVEL1!AI:AI)</f>
        <v>82400000</v>
      </c>
      <c r="J70" s="368">
        <f t="shared" si="218"/>
        <v>750000</v>
      </c>
      <c r="K70" s="368">
        <f>SUMIF(LEVEL1!$B:$B,LEVEL_2!$B70,LEVEL1!AK:AK)</f>
        <v>6000000</v>
      </c>
      <c r="L70" s="368">
        <f t="shared" si="549"/>
        <v>0</v>
      </c>
      <c r="M70" s="368">
        <f>SUMIF(LEVEL1!$B:$B,LEVEL_2!$B70,LEVEL1!AM:AM)</f>
        <v>0</v>
      </c>
      <c r="N70" s="368">
        <f t="shared" si="550"/>
        <v>0</v>
      </c>
      <c r="O70" s="368">
        <f>SUMIF(LEVEL1!$B:$B,LEVEL_2!$B70,LEVEL1!AO:AO)</f>
        <v>0</v>
      </c>
      <c r="P70" s="368">
        <f t="shared" si="550"/>
        <v>11050000</v>
      </c>
      <c r="Q70" s="368">
        <f t="shared" si="221"/>
        <v>88400000</v>
      </c>
      <c r="R70" s="368">
        <f t="shared" si="552"/>
        <v>1288219.78125</v>
      </c>
      <c r="S70" s="368">
        <f>SUMIF(LEVEL1!$B:$B,LEVEL_2!$B70,LEVEL1!AS:AS)</f>
        <v>10305758.25</v>
      </c>
      <c r="T70" s="368">
        <f t="shared" si="552"/>
        <v>12338219.78125</v>
      </c>
      <c r="U70" s="368">
        <f t="shared" si="223"/>
        <v>98705758.25</v>
      </c>
      <c r="V70" s="368">
        <f t="shared" si="554"/>
        <v>0</v>
      </c>
      <c r="W70" s="369">
        <f>SUMIF(LEVEL1!$B:$B,LEVEL_2!$B70,LEVEL1!BD:BD)</f>
        <v>0</v>
      </c>
      <c r="X70" s="370"/>
      <c r="Y70" s="370"/>
      <c r="Z70" s="370"/>
      <c r="AA70" s="370"/>
      <c r="AB70" s="367">
        <f t="shared" si="555"/>
        <v>10300000</v>
      </c>
      <c r="AC70" s="368">
        <f>SUMIF(LEVEL1!$B:$B,LEVEL_2!$B70,LEVEL1!BH:BH)</f>
        <v>82400000</v>
      </c>
      <c r="AD70" s="368">
        <f t="shared" si="556"/>
        <v>750000</v>
      </c>
      <c r="AE70" s="368">
        <f>SUMIF(LEVEL1!$B:$B,LEVEL_2!$B70,LEVEL1!BJ:BJ)</f>
        <v>6000000</v>
      </c>
      <c r="AF70" s="368">
        <f t="shared" si="557"/>
        <v>0</v>
      </c>
      <c r="AG70" s="368">
        <f>SUMIF(LEVEL1!$B:$B,LEVEL_2!$B70,LEVEL1!BL:BL)</f>
        <v>0</v>
      </c>
      <c r="AH70" s="368">
        <f t="shared" si="558"/>
        <v>0</v>
      </c>
      <c r="AI70" s="368">
        <f>SUMIF(LEVEL1!$B:$B,LEVEL_2!$B70,LEVEL1!BN:BN)</f>
        <v>0</v>
      </c>
      <c r="AJ70" s="368">
        <f t="shared" si="559"/>
        <v>11050000</v>
      </c>
      <c r="AK70" s="368">
        <f t="shared" si="560"/>
        <v>88400000</v>
      </c>
      <c r="AL70" s="368">
        <f t="shared" si="561"/>
        <v>1288219.78125</v>
      </c>
      <c r="AM70" s="368">
        <f>SUMIF(LEVEL1!$B:$B,LEVEL_2!$B70,LEVEL1!BR:BR)</f>
        <v>10305758.25</v>
      </c>
      <c r="AN70" s="368">
        <f t="shared" si="562"/>
        <v>12338219.78125</v>
      </c>
      <c r="AO70" s="368">
        <f t="shared" si="563"/>
        <v>98705758.25</v>
      </c>
      <c r="AP70" s="368">
        <f t="shared" si="564"/>
        <v>0</v>
      </c>
      <c r="AQ70" s="369">
        <f>SUMIF(LEVEL1!$B:$B,LEVEL_2!$B70,LEVEL1!BX:BX)</f>
        <v>0</v>
      </c>
      <c r="AR70" s="370"/>
      <c r="AS70" s="370"/>
      <c r="AT70" s="370"/>
      <c r="AU70" s="370"/>
      <c r="AV70" s="367">
        <f t="shared" si="565"/>
        <v>15000000</v>
      </c>
      <c r="AW70" s="368">
        <f>SUMIF(LEVEL1!$B:$B,LEVEL_2!$B70,LEVEL1!CB:CB)</f>
        <v>120000000</v>
      </c>
      <c r="AX70" s="368">
        <f t="shared" si="566"/>
        <v>0</v>
      </c>
      <c r="AY70" s="368">
        <f>SUMIF(LEVEL1!$B:$B,LEVEL_2!$B70,LEVEL1!CD:CD)</f>
        <v>0</v>
      </c>
      <c r="AZ70" s="368">
        <f t="shared" si="567"/>
        <v>0</v>
      </c>
      <c r="BA70" s="368">
        <f>SUMIF(LEVEL1!$B:$B,LEVEL_2!$B70,LEVEL1!CF:CF)</f>
        <v>0</v>
      </c>
      <c r="BB70" s="368">
        <f t="shared" si="568"/>
        <v>5000000</v>
      </c>
      <c r="BC70" s="368">
        <f>SUMIF(LEVEL1!$B:$B,LEVEL_2!$B70,LEVEL1!CH:CH)</f>
        <v>40000000</v>
      </c>
      <c r="BD70" s="368">
        <f t="shared" si="569"/>
        <v>20000000</v>
      </c>
      <c r="BE70" s="368">
        <f t="shared" si="570"/>
        <v>160000000</v>
      </c>
      <c r="BF70" s="368">
        <f t="shared" si="571"/>
        <v>0</v>
      </c>
      <c r="BG70" s="368">
        <f>SUMIF(LEVEL1!$B:$B,LEVEL_2!$B70,LEVEL1!CL:CL)</f>
        <v>0</v>
      </c>
      <c r="BH70" s="368">
        <f t="shared" si="572"/>
        <v>20000000</v>
      </c>
      <c r="BI70" s="368">
        <f t="shared" si="573"/>
        <v>160000000</v>
      </c>
      <c r="BJ70" s="368">
        <f t="shared" si="574"/>
        <v>0</v>
      </c>
      <c r="BK70" s="369">
        <f>SUMIF(LEVEL1!$B:$B,LEVEL_2!$B70,LEVEL1!CX:CX)</f>
        <v>0</v>
      </c>
      <c r="BL70" s="370"/>
      <c r="BM70" s="370"/>
      <c r="BN70" s="370"/>
      <c r="BO70" s="370"/>
      <c r="BP70" s="367">
        <f t="shared" si="575"/>
        <v>10300000</v>
      </c>
      <c r="BQ70" s="368">
        <f>SUMIF(LEVEL1!$B:$B,LEVEL_2!$B70,LEVEL1!DB:DB)</f>
        <v>82400000</v>
      </c>
      <c r="BR70" s="368">
        <f t="shared" si="576"/>
        <v>750000</v>
      </c>
      <c r="BS70" s="368">
        <f>SUMIF(LEVEL1!$B:$B,LEVEL_2!$B70,LEVEL1!DD:DD)</f>
        <v>6000000</v>
      </c>
      <c r="BT70" s="368">
        <f t="shared" si="577"/>
        <v>0</v>
      </c>
      <c r="BU70" s="368">
        <f>SUMIF(LEVEL1!$B:$B,LEVEL_2!$B70,LEVEL1!DF:DF)</f>
        <v>0</v>
      </c>
      <c r="BV70" s="368">
        <f t="shared" si="578"/>
        <v>0</v>
      </c>
      <c r="BW70" s="368">
        <f>SUMIF(LEVEL1!$B:$B,LEVEL_2!$B70,LEVEL1!DH:DH)</f>
        <v>0</v>
      </c>
      <c r="BX70" s="368">
        <f t="shared" si="579"/>
        <v>11050000</v>
      </c>
      <c r="BY70" s="368">
        <f t="shared" si="580"/>
        <v>88400000</v>
      </c>
      <c r="BZ70" s="368">
        <f t="shared" si="581"/>
        <v>1288219.78125</v>
      </c>
      <c r="CA70" s="368">
        <f>SUMIF(LEVEL1!$B:$B,LEVEL_2!$B70,LEVEL1!DL:DL)</f>
        <v>10305758.25</v>
      </c>
      <c r="CB70" s="368">
        <f t="shared" si="582"/>
        <v>12338219.78125</v>
      </c>
      <c r="CC70" s="368">
        <f t="shared" si="583"/>
        <v>98705758.25</v>
      </c>
      <c r="CD70" s="368">
        <f t="shared" si="584"/>
        <v>0</v>
      </c>
      <c r="CE70" s="369">
        <f>SUMIF(LEVEL1!$B:$B,LEVEL_2!$B70,LEVEL1!DR:DR)</f>
        <v>0</v>
      </c>
      <c r="CF70" s="370"/>
      <c r="CG70" s="370"/>
      <c r="CH70" s="370"/>
      <c r="CI70" s="370"/>
      <c r="CJ70" s="367">
        <f t="shared" si="585"/>
        <v>6500000</v>
      </c>
      <c r="CK70" s="368">
        <f>SUMIF(LEVEL1!$B:$B,LEVEL_2!$B70,LEVEL1!DV:DV)</f>
        <v>52000000</v>
      </c>
      <c r="CL70" s="368">
        <f t="shared" si="586"/>
        <v>700000</v>
      </c>
      <c r="CM70" s="368">
        <f>SUMIF(LEVEL1!$B:$B,LEVEL_2!$B70,LEVEL1!DX:DX)</f>
        <v>5600000</v>
      </c>
      <c r="CN70" s="368">
        <f t="shared" si="587"/>
        <v>500000</v>
      </c>
      <c r="CO70" s="368">
        <f>SUMIF(LEVEL1!$B:$B,LEVEL_2!$B70,LEVEL1!DZ:DZ)</f>
        <v>4000000</v>
      </c>
      <c r="CP70" s="368">
        <f t="shared" si="588"/>
        <v>0</v>
      </c>
      <c r="CQ70" s="368">
        <f>SUMIF(LEVEL1!$B:$B,LEVEL_2!$B70,LEVEL1!EB:EB)</f>
        <v>0</v>
      </c>
      <c r="CR70" s="368">
        <f t="shared" si="589"/>
        <v>7700000</v>
      </c>
      <c r="CS70" s="368">
        <f t="shared" si="590"/>
        <v>61600000</v>
      </c>
      <c r="CT70" s="368">
        <f t="shared" si="591"/>
        <v>904806.86250000005</v>
      </c>
      <c r="CU70" s="368">
        <f>SUMIF(LEVEL1!$B:$B,LEVEL_2!$B70,LEVEL1!EF:EF)</f>
        <v>7238454.9000000004</v>
      </c>
      <c r="CV70" s="368">
        <f t="shared" si="592"/>
        <v>8604806.8625000007</v>
      </c>
      <c r="CW70" s="368">
        <f t="shared" si="593"/>
        <v>68838454.900000006</v>
      </c>
      <c r="CX70" s="368">
        <f t="shared" si="594"/>
        <v>0</v>
      </c>
      <c r="CY70" s="369">
        <f>SUMIF(LEVEL1!$B:$B,LEVEL_2!$B70,LEVEL1!EL:EL)</f>
        <v>0</v>
      </c>
      <c r="CZ70" s="370"/>
      <c r="DA70" s="370"/>
      <c r="DB70" s="370"/>
      <c r="DC70" s="370"/>
      <c r="DD70" s="367">
        <f t="shared" si="595"/>
        <v>5796000</v>
      </c>
      <c r="DE70" s="368">
        <f>SUMIF(LEVEL1!$B:$B,LEVEL_2!$B70,LEVEL1!EP:EP)</f>
        <v>46368000</v>
      </c>
      <c r="DF70" s="368">
        <f t="shared" si="596"/>
        <v>644000</v>
      </c>
      <c r="DG70" s="368">
        <f>SUMIF(LEVEL1!$B:$B,LEVEL_2!$B70,LEVEL1!ER:ER)</f>
        <v>5152000</v>
      </c>
      <c r="DH70" s="368">
        <f t="shared" si="597"/>
        <v>0</v>
      </c>
      <c r="DI70" s="368">
        <f>SUMIF(LEVEL1!$B:$B,LEVEL_2!$B70,LEVEL1!ET:ET)</f>
        <v>0</v>
      </c>
      <c r="DJ70" s="368">
        <f t="shared" si="598"/>
        <v>899020</v>
      </c>
      <c r="DK70" s="368">
        <f>SUMIF(LEVEL1!$B:$B,LEVEL_2!$B70,LEVEL1!EV:EV)</f>
        <v>7192160</v>
      </c>
      <c r="DL70" s="368">
        <f t="shared" si="599"/>
        <v>7339020</v>
      </c>
      <c r="DM70" s="368">
        <f t="shared" si="600"/>
        <v>58712160</v>
      </c>
      <c r="DN70" s="368">
        <f t="shared" si="601"/>
        <v>850285.79489999998</v>
      </c>
      <c r="DO70" s="368">
        <f>SUMIF(LEVEL1!$B:$B,LEVEL_2!$B70,LEVEL1!EZ:EZ)</f>
        <v>6802286.3591999998</v>
      </c>
      <c r="DP70" s="368">
        <f t="shared" si="602"/>
        <v>8189305.7949000001</v>
      </c>
      <c r="DQ70" s="368">
        <f t="shared" si="603"/>
        <v>65514446.359200001</v>
      </c>
      <c r="DR70" s="368">
        <f t="shared" si="604"/>
        <v>0</v>
      </c>
      <c r="DS70" s="369">
        <f>SUMIF(LEVEL1!$B:$B,LEVEL_2!$B70,LEVEL1!FF:FF)</f>
        <v>0</v>
      </c>
      <c r="DT70" s="370"/>
      <c r="DU70" s="370"/>
      <c r="DV70" s="370"/>
      <c r="DW70" s="370"/>
      <c r="DX70" s="367">
        <f t="shared" si="605"/>
        <v>8470000</v>
      </c>
      <c r="DY70" s="368">
        <f>SUMIF(LEVEL1!$B:$B,LEVEL_2!$B70,LEVEL1!FJ:FJ)</f>
        <v>67760000</v>
      </c>
      <c r="DZ70" s="368">
        <f t="shared" si="606"/>
        <v>1905750</v>
      </c>
      <c r="EA70" s="368">
        <f>SUMIF(LEVEL1!$B:$B,LEVEL_2!$B70,LEVEL1!FL:FL)</f>
        <v>15246000</v>
      </c>
      <c r="EB70" s="368">
        <f t="shared" si="607"/>
        <v>1058750</v>
      </c>
      <c r="EC70" s="368">
        <f>SUMIF(LEVEL1!$B:$B,LEVEL_2!$B70,LEVEL1!FN:FN)</f>
        <v>8470000</v>
      </c>
      <c r="ED70" s="368">
        <f t="shared" si="608"/>
        <v>424710</v>
      </c>
      <c r="EE70" s="368">
        <f>SUMIF(LEVEL1!$B:$B,LEVEL_2!$B70,LEVEL1!FP:FP)</f>
        <v>3397680</v>
      </c>
      <c r="EF70" s="368">
        <f t="shared" si="609"/>
        <v>11859210</v>
      </c>
      <c r="EG70" s="368">
        <f t="shared" si="610"/>
        <v>94873680</v>
      </c>
      <c r="EH70" s="368">
        <f t="shared" si="611"/>
        <v>948433.536484621</v>
      </c>
      <c r="EI70" s="368">
        <f>SUMIF(LEVEL1!$B:$B,LEVEL_2!$B70,LEVEL1!FT:FT)</f>
        <v>7587468.291876968</v>
      </c>
      <c r="EJ70" s="368">
        <f t="shared" si="612"/>
        <v>12807643.536484621</v>
      </c>
      <c r="EK70" s="368">
        <f t="shared" si="613"/>
        <v>102461148.29187697</v>
      </c>
      <c r="EL70" s="368">
        <f t="shared" si="614"/>
        <v>0</v>
      </c>
      <c r="EM70" s="369">
        <f>SUMIF(LEVEL1!$B:$B,LEVEL_2!$B70,LEVEL1!FZ:FZ)</f>
        <v>0</v>
      </c>
      <c r="EN70" s="370"/>
      <c r="EO70" s="370"/>
      <c r="EP70" s="370"/>
      <c r="EQ70" s="370"/>
      <c r="ER70" s="367">
        <f t="shared" si="615"/>
        <v>4000000</v>
      </c>
      <c r="ES70" s="368">
        <f>SUMIF(LEVEL1!$B:$B,LEVEL_2!$B70,LEVEL1!GD:GD)</f>
        <v>32000000</v>
      </c>
      <c r="ET70" s="368">
        <f t="shared" si="616"/>
        <v>850000</v>
      </c>
      <c r="EU70" s="368">
        <f>SUMIF(LEVEL1!$B:$B,LEVEL_2!$B70,LEVEL1!GF:GF)</f>
        <v>6800000</v>
      </c>
      <c r="EV70" s="368">
        <f t="shared" si="617"/>
        <v>0</v>
      </c>
      <c r="EW70" s="368">
        <f>SUMIF(LEVEL1!$B:$B,LEVEL_2!$B70,LEVEL1!GH:GH)</f>
        <v>0</v>
      </c>
      <c r="EX70" s="368">
        <f t="shared" si="618"/>
        <v>0</v>
      </c>
      <c r="EY70" s="368">
        <f>SUMIF(LEVEL1!$B:$B,LEVEL_2!$B70,LEVEL1!GJ:GJ)</f>
        <v>0</v>
      </c>
      <c r="EZ70" s="368">
        <f t="shared" si="619"/>
        <v>4850000</v>
      </c>
      <c r="FA70" s="368">
        <f t="shared" si="620"/>
        <v>38800000</v>
      </c>
      <c r="FB70" s="368">
        <f t="shared" si="621"/>
        <v>619982.61875000002</v>
      </c>
      <c r="FC70" s="368">
        <f>SUMIF(LEVEL1!$B:$B,LEVEL_2!$B70,LEVEL1!GN:GN)</f>
        <v>4959860.95</v>
      </c>
      <c r="FD70" s="368">
        <f t="shared" si="622"/>
        <v>5469982.6187500004</v>
      </c>
      <c r="FE70" s="368">
        <f t="shared" si="623"/>
        <v>43759860.950000003</v>
      </c>
      <c r="FF70" s="368">
        <f t="shared" si="624"/>
        <v>0</v>
      </c>
      <c r="FG70" s="369">
        <f>SUMIF(LEVEL1!$B:$B,LEVEL_2!$B70,LEVEL1!GT:GT)</f>
        <v>0</v>
      </c>
      <c r="FH70" s="370"/>
      <c r="FI70" s="370"/>
      <c r="FJ70" s="370"/>
      <c r="FK70" s="370"/>
      <c r="FL70" s="367">
        <f t="shared" si="625"/>
        <v>10300000</v>
      </c>
      <c r="FM70" s="368">
        <f>SUMIF(LEVEL1!$B:$B,LEVEL_2!$B70,LEVEL1!GX:GX)</f>
        <v>82400000</v>
      </c>
      <c r="FN70" s="368">
        <f t="shared" si="626"/>
        <v>750000</v>
      </c>
      <c r="FO70" s="368">
        <f>SUMIF(LEVEL1!$B:$B,LEVEL_2!$B70,LEVEL1!GZ:GZ)</f>
        <v>6000000</v>
      </c>
      <c r="FP70" s="368">
        <f t="shared" si="627"/>
        <v>0</v>
      </c>
      <c r="FQ70" s="368">
        <f>SUMIF(LEVEL1!$B:$B,LEVEL_2!$B70,LEVEL1!HB:HB)</f>
        <v>0</v>
      </c>
      <c r="FR70" s="368">
        <f t="shared" si="628"/>
        <v>0</v>
      </c>
      <c r="FS70" s="368">
        <f>SUMIF(LEVEL1!$B:$B,LEVEL_2!$B70,LEVEL1!HD:HD)</f>
        <v>0</v>
      </c>
      <c r="FT70" s="368">
        <f t="shared" si="629"/>
        <v>11050000</v>
      </c>
      <c r="FU70" s="368">
        <f t="shared" si="630"/>
        <v>88400000</v>
      </c>
      <c r="FV70" s="368">
        <f t="shared" si="631"/>
        <v>1288219.78125</v>
      </c>
      <c r="FW70" s="368">
        <f>SUMIF(LEVEL1!$B:$B,LEVEL_2!$B70,LEVEL1!HH:HH)</f>
        <v>10305758.25</v>
      </c>
      <c r="FX70" s="368">
        <f t="shared" si="632"/>
        <v>12338219.78125</v>
      </c>
      <c r="FY70" s="368">
        <f t="shared" si="633"/>
        <v>98705758.25</v>
      </c>
      <c r="FZ70" s="368">
        <f t="shared" si="634"/>
        <v>0</v>
      </c>
      <c r="GA70" s="369">
        <f>SUMIF(LEVEL1!$B:$B,LEVEL_2!$B70,LEVEL1!HN:HN)</f>
        <v>0</v>
      </c>
      <c r="GB70" s="370"/>
      <c r="GC70" s="370"/>
      <c r="GD70" s="370"/>
      <c r="GE70" s="370"/>
      <c r="GF70" s="367">
        <f t="shared" si="635"/>
        <v>0</v>
      </c>
      <c r="GG70" s="368">
        <f>SUMIF(LEVEL1!$B:$B,LEVEL_2!$B70,LEVEL1!HR:HR)</f>
        <v>0</v>
      </c>
      <c r="GH70" s="368">
        <f t="shared" si="636"/>
        <v>0</v>
      </c>
      <c r="GI70" s="368">
        <f>SUMIF(LEVEL1!$B:$B,LEVEL_2!$B70,LEVEL1!HT:HT)</f>
        <v>0</v>
      </c>
      <c r="GJ70" s="368">
        <f t="shared" si="637"/>
        <v>0</v>
      </c>
      <c r="GK70" s="368">
        <f>SUMIF(LEVEL1!$B:$B,LEVEL_2!$B70,LEVEL1!HV:HV)</f>
        <v>0</v>
      </c>
      <c r="GL70" s="368">
        <f t="shared" si="638"/>
        <v>0</v>
      </c>
      <c r="GM70" s="368">
        <f>SUMIF(LEVEL1!$B:$B,LEVEL_2!$B70,LEVEL1!HX:HX)</f>
        <v>0</v>
      </c>
      <c r="GN70" s="368">
        <f t="shared" si="639"/>
        <v>0</v>
      </c>
      <c r="GO70" s="368">
        <f t="shared" si="640"/>
        <v>0</v>
      </c>
      <c r="GP70" s="368">
        <f t="shared" si="641"/>
        <v>0</v>
      </c>
      <c r="GQ70" s="368">
        <f>SUMIF(LEVEL1!$B:$B,LEVEL_2!$B70,LEVEL1!IB:IB)</f>
        <v>0</v>
      </c>
      <c r="GR70" s="368">
        <f t="shared" si="642"/>
        <v>0</v>
      </c>
      <c r="GS70" s="368">
        <f t="shared" si="643"/>
        <v>0</v>
      </c>
      <c r="GT70" s="368">
        <f t="shared" si="644"/>
        <v>0</v>
      </c>
      <c r="GU70" s="369">
        <f>SUMIF(LEVEL1!$B:$B,LEVEL_2!$B70,LEVEL1!IH:IH)</f>
        <v>0</v>
      </c>
      <c r="GV70" s="370"/>
      <c r="GW70" s="370"/>
      <c r="GX70" s="370"/>
      <c r="GY70" s="370"/>
      <c r="GZ70" s="367">
        <f t="shared" si="645"/>
        <v>0</v>
      </c>
      <c r="HA70" s="368">
        <f>SUMIF(LEVEL1!$B:$B,LEVEL_2!$B70,LEVEL1!IL:IL)</f>
        <v>0</v>
      </c>
      <c r="HB70" s="368">
        <f t="shared" si="646"/>
        <v>0</v>
      </c>
      <c r="HC70" s="368">
        <f>SUMIF(LEVEL1!$B:$B,LEVEL_2!$B70,LEVEL1!IN:IN)</f>
        <v>0</v>
      </c>
      <c r="HD70" s="368">
        <f t="shared" si="647"/>
        <v>0</v>
      </c>
      <c r="HE70" s="368">
        <f>SUMIF(LEVEL1!$B:$B,LEVEL_2!$B70,LEVEL1!IP:IP)</f>
        <v>0</v>
      </c>
      <c r="HF70" s="368">
        <f t="shared" si="648"/>
        <v>0</v>
      </c>
      <c r="HG70" s="368">
        <f>SUMIF(LEVEL1!$B:$B,LEVEL_2!$B70,LEVEL1!IR:IR)</f>
        <v>0</v>
      </c>
      <c r="HH70" s="368">
        <f t="shared" si="649"/>
        <v>0</v>
      </c>
      <c r="HI70" s="368">
        <f t="shared" si="650"/>
        <v>0</v>
      </c>
      <c r="HJ70" s="368">
        <f t="shared" si="651"/>
        <v>0</v>
      </c>
      <c r="HK70" s="368">
        <f>SUMIF(LEVEL1!$B:$B,LEVEL_2!$B70,LEVEL1!IV:IV)</f>
        <v>0</v>
      </c>
      <c r="HL70" s="368">
        <f t="shared" si="652"/>
        <v>0</v>
      </c>
      <c r="HM70" s="368">
        <f t="shared" si="653"/>
        <v>0</v>
      </c>
      <c r="HN70" s="368">
        <f t="shared" si="654"/>
        <v>0</v>
      </c>
      <c r="HO70" s="369">
        <f>SUMIF(LEVEL1!$B:$B,LEVEL_2!$B70,LEVEL1!JB:JB)</f>
        <v>0</v>
      </c>
      <c r="HP70" s="370"/>
      <c r="HQ70" s="370"/>
      <c r="HR70" s="370"/>
      <c r="HS70" s="370"/>
      <c r="HT70" s="367">
        <f t="shared" si="655"/>
        <v>0</v>
      </c>
      <c r="HU70" s="368">
        <f>SUMIF(LEVEL1!$B:$B,LEVEL_2!$B70,LEVEL1!JF:JF)</f>
        <v>0</v>
      </c>
      <c r="HV70" s="368">
        <f t="shared" si="656"/>
        <v>0</v>
      </c>
      <c r="HW70" s="368">
        <f>SUMIF(LEVEL1!$B:$B,LEVEL_2!$B70,LEVEL1!JH:JH)</f>
        <v>0</v>
      </c>
      <c r="HX70" s="368">
        <f t="shared" si="657"/>
        <v>0</v>
      </c>
      <c r="HY70" s="368">
        <f>SUMIF(LEVEL1!$B:$B,LEVEL_2!$B70,LEVEL1!JJ:JJ)</f>
        <v>0</v>
      </c>
      <c r="HZ70" s="368">
        <f t="shared" si="658"/>
        <v>0</v>
      </c>
      <c r="IA70" s="368">
        <f>SUMIF(LEVEL1!$B:$B,LEVEL_2!$B70,LEVEL1!JL:JL)</f>
        <v>0</v>
      </c>
      <c r="IB70" s="368">
        <f t="shared" si="659"/>
        <v>0</v>
      </c>
      <c r="IC70" s="368">
        <f t="shared" si="660"/>
        <v>0</v>
      </c>
      <c r="ID70" s="368">
        <f t="shared" si="661"/>
        <v>0</v>
      </c>
      <c r="IE70" s="368">
        <f>SUMIF(LEVEL1!$B:$B,LEVEL_2!$B70,LEVEL1!JP:JP)</f>
        <v>0</v>
      </c>
      <c r="IF70" s="368">
        <f t="shared" si="662"/>
        <v>0</v>
      </c>
      <c r="IG70" s="368">
        <f t="shared" si="663"/>
        <v>0</v>
      </c>
      <c r="IH70" s="368">
        <f t="shared" si="664"/>
        <v>0</v>
      </c>
      <c r="II70" s="369">
        <f>SUMIF(LEVEL1!$B:$B,LEVEL_2!$B70,LEVEL1!JV:JV)</f>
        <v>0</v>
      </c>
      <c r="IJ70" s="370"/>
      <c r="IK70" s="370"/>
      <c r="IL70" s="370"/>
      <c r="IM70" s="370"/>
      <c r="IN70" s="367">
        <f t="shared" si="665"/>
        <v>0</v>
      </c>
      <c r="IO70" s="368">
        <f>SUMIF(LEVEL1!$B:$B,LEVEL_2!$B70,LEVEL1!JZ:JZ)</f>
        <v>0</v>
      </c>
      <c r="IP70" s="368">
        <f t="shared" si="666"/>
        <v>0</v>
      </c>
      <c r="IQ70" s="368">
        <f>SUMIF(LEVEL1!$B:$B,LEVEL_2!$B70,LEVEL1!KB:KB)</f>
        <v>0</v>
      </c>
      <c r="IR70" s="368">
        <f t="shared" si="667"/>
        <v>0</v>
      </c>
      <c r="IS70" s="368">
        <f>SUMIF(LEVEL1!$B:$B,LEVEL_2!$B70,LEVEL1!KD:KD)</f>
        <v>0</v>
      </c>
      <c r="IT70" s="368">
        <f t="shared" si="668"/>
        <v>0</v>
      </c>
      <c r="IU70" s="368">
        <f>SUMIF(LEVEL1!$B:$B,LEVEL_2!$B70,LEVEL1!KF:KF)</f>
        <v>0</v>
      </c>
      <c r="IV70" s="368">
        <f t="shared" si="669"/>
        <v>0</v>
      </c>
      <c r="IW70" s="368">
        <f t="shared" si="670"/>
        <v>0</v>
      </c>
      <c r="IX70" s="368">
        <f t="shared" si="671"/>
        <v>0</v>
      </c>
      <c r="IY70" s="368">
        <f>SUMIF(LEVEL1!$B:$B,LEVEL_2!$B70,LEVEL1!KJ:KJ)</f>
        <v>0</v>
      </c>
      <c r="IZ70" s="368">
        <f t="shared" si="672"/>
        <v>0</v>
      </c>
      <c r="JA70" s="368">
        <f t="shared" si="673"/>
        <v>0</v>
      </c>
      <c r="JB70" s="368">
        <f t="shared" si="674"/>
        <v>0</v>
      </c>
      <c r="JC70" s="369">
        <f>SUMIF(LEVEL1!$B:$B,LEVEL_2!$B70,LEVEL1!KP:KP)</f>
        <v>0</v>
      </c>
      <c r="JD70" s="370"/>
      <c r="JE70" s="370"/>
      <c r="JF70" s="370"/>
      <c r="JG70" s="370"/>
      <c r="JH70" s="367">
        <f t="shared" si="675"/>
        <v>0</v>
      </c>
      <c r="JI70" s="368">
        <f>SUMIF(LEVEL1!$B:$B,LEVEL_2!$B70,LEVEL1!KT:KT)</f>
        <v>0</v>
      </c>
      <c r="JJ70" s="368">
        <f t="shared" si="676"/>
        <v>0</v>
      </c>
      <c r="JK70" s="368">
        <f>SUMIF(LEVEL1!$B:$B,LEVEL_2!$B70,LEVEL1!KV:KV)</f>
        <v>0</v>
      </c>
      <c r="JL70" s="368">
        <f t="shared" si="677"/>
        <v>0</v>
      </c>
      <c r="JM70" s="368">
        <f>SUMIF(LEVEL1!$B:$B,LEVEL_2!$B70,LEVEL1!KX:KX)</f>
        <v>0</v>
      </c>
      <c r="JN70" s="368">
        <f t="shared" si="678"/>
        <v>0</v>
      </c>
      <c r="JO70" s="368">
        <f>SUMIF(LEVEL1!$B:$B,LEVEL_2!$B70,LEVEL1!KZ:KZ)</f>
        <v>0</v>
      </c>
      <c r="JP70" s="368">
        <f t="shared" si="679"/>
        <v>0</v>
      </c>
      <c r="JQ70" s="368">
        <f t="shared" si="680"/>
        <v>0</v>
      </c>
      <c r="JR70" s="368">
        <f t="shared" si="681"/>
        <v>0</v>
      </c>
      <c r="JS70" s="368">
        <f>SUMIF(LEVEL1!$B:$B,LEVEL_2!$B70,LEVEL1!LD:LD)</f>
        <v>0</v>
      </c>
      <c r="JT70" s="368">
        <f t="shared" si="682"/>
        <v>0</v>
      </c>
      <c r="JU70" s="368">
        <f t="shared" si="683"/>
        <v>0</v>
      </c>
      <c r="JV70" s="368">
        <f t="shared" si="684"/>
        <v>0</v>
      </c>
      <c r="JW70" s="369">
        <f>SUMIF(LEVEL1!$B:$B,LEVEL_2!$B70,LEVEL1!LJ:LJ)</f>
        <v>0</v>
      </c>
      <c r="JX70" s="370"/>
      <c r="JY70" s="370"/>
      <c r="JZ70" s="370"/>
      <c r="KA70" s="370"/>
      <c r="KB70" s="367">
        <f t="shared" si="685"/>
        <v>0</v>
      </c>
      <c r="KC70" s="368">
        <f>SUMIF(LEVEL1!$B:$B,LEVEL_2!$B70,LEVEL1!LN:LN)</f>
        <v>0</v>
      </c>
      <c r="KD70" s="368">
        <f t="shared" si="686"/>
        <v>0</v>
      </c>
      <c r="KE70" s="368">
        <f>SUMIF(LEVEL1!$B:$B,LEVEL_2!$B70,LEVEL1!LP:LP)</f>
        <v>0</v>
      </c>
      <c r="KF70" s="368">
        <f t="shared" si="687"/>
        <v>0</v>
      </c>
      <c r="KG70" s="368">
        <f>SUMIF(LEVEL1!$B:$B,LEVEL_2!$B70,LEVEL1!LR:LR)</f>
        <v>0</v>
      </c>
      <c r="KH70" s="368">
        <f t="shared" si="688"/>
        <v>0</v>
      </c>
      <c r="KI70" s="368">
        <f>SUMIF(LEVEL1!$B:$B,LEVEL_2!$B70,LEVEL1!LT:LT)</f>
        <v>0</v>
      </c>
      <c r="KJ70" s="368">
        <f t="shared" si="689"/>
        <v>0</v>
      </c>
      <c r="KK70" s="368">
        <f t="shared" si="690"/>
        <v>0</v>
      </c>
      <c r="KL70" s="368">
        <f t="shared" si="691"/>
        <v>0</v>
      </c>
      <c r="KM70" s="368">
        <f>SUMIF(LEVEL1!$B:$B,LEVEL_2!$B70,LEVEL1!LX:LX)</f>
        <v>0</v>
      </c>
      <c r="KN70" s="368">
        <f t="shared" si="692"/>
        <v>0</v>
      </c>
      <c r="KO70" s="368">
        <f t="shared" si="693"/>
        <v>0</v>
      </c>
      <c r="KP70" s="368">
        <f t="shared" si="694"/>
        <v>0</v>
      </c>
      <c r="KQ70" s="369">
        <f>SUMIF(LEVEL1!$B:$B,LEVEL_2!$B70,LEVEL1!MD:MD)</f>
        <v>0</v>
      </c>
      <c r="KR70" s="370"/>
      <c r="KS70" s="370"/>
      <c r="KT70" s="370"/>
      <c r="KU70" s="370"/>
      <c r="KV70" s="367">
        <f t="shared" si="695"/>
        <v>0</v>
      </c>
      <c r="KW70" s="368">
        <f>SUMIF(LEVEL1!$B:$B,LEVEL_2!$B70,LEVEL1!MH:MH)</f>
        <v>0</v>
      </c>
      <c r="KX70" s="368">
        <f t="shared" si="696"/>
        <v>0</v>
      </c>
      <c r="KY70" s="368">
        <f>SUMIF(LEVEL1!$B:$B,LEVEL_2!$B70,LEVEL1!MJ:MJ)</f>
        <v>0</v>
      </c>
      <c r="KZ70" s="368">
        <f t="shared" si="697"/>
        <v>0</v>
      </c>
      <c r="LA70" s="368">
        <f>SUMIF(LEVEL1!$B:$B,LEVEL_2!$B70,LEVEL1!ML:ML)</f>
        <v>0</v>
      </c>
      <c r="LB70" s="368">
        <f t="shared" si="698"/>
        <v>0</v>
      </c>
      <c r="LC70" s="368">
        <f>SUMIF(LEVEL1!$B:$B,LEVEL_2!$B70,LEVEL1!MN:MN)</f>
        <v>0</v>
      </c>
      <c r="LD70" s="368">
        <f t="shared" si="699"/>
        <v>0</v>
      </c>
      <c r="LE70" s="368">
        <f t="shared" si="700"/>
        <v>0</v>
      </c>
      <c r="LF70" s="368">
        <f t="shared" si="701"/>
        <v>0</v>
      </c>
      <c r="LG70" s="368">
        <f>SUMIF(LEVEL1!$B:$B,LEVEL_2!$B70,LEVEL1!MR:MR)</f>
        <v>0</v>
      </c>
      <c r="LH70" s="368">
        <f t="shared" si="702"/>
        <v>0</v>
      </c>
      <c r="LI70" s="368">
        <f t="shared" si="703"/>
        <v>0</v>
      </c>
      <c r="LJ70" s="368">
        <f t="shared" si="704"/>
        <v>0</v>
      </c>
      <c r="LK70" s="369">
        <f>SUMIF(LEVEL1!$B:$B,LEVEL_2!$B70,LEVEL1!MX:MX)</f>
        <v>0</v>
      </c>
      <c r="LL70" s="370"/>
      <c r="LM70" s="370"/>
      <c r="LN70" s="370"/>
      <c r="LO70" s="370"/>
      <c r="LP70" s="367">
        <f t="shared" si="705"/>
        <v>0</v>
      </c>
      <c r="LQ70" s="368">
        <f>SUMIF(LEVEL1!$B:$B,LEVEL_2!$B70,LEVEL1!NB:NB)</f>
        <v>0</v>
      </c>
      <c r="LR70" s="368">
        <f t="shared" si="706"/>
        <v>0</v>
      </c>
      <c r="LS70" s="368">
        <f>SUMIF(LEVEL1!$B:$B,LEVEL_2!$B70,LEVEL1!ND:ND)</f>
        <v>0</v>
      </c>
      <c r="LT70" s="368">
        <f t="shared" si="707"/>
        <v>0</v>
      </c>
      <c r="LU70" s="368">
        <f>SUMIF(LEVEL1!$B:$B,LEVEL_2!$B70,LEVEL1!NF:NF)</f>
        <v>0</v>
      </c>
      <c r="LV70" s="368">
        <f t="shared" si="708"/>
        <v>0</v>
      </c>
      <c r="LW70" s="368">
        <f>SUMIF(LEVEL1!$B:$B,LEVEL_2!$B70,LEVEL1!NH:NH)</f>
        <v>0</v>
      </c>
      <c r="LX70" s="368">
        <f t="shared" si="709"/>
        <v>0</v>
      </c>
      <c r="LY70" s="368">
        <f t="shared" si="710"/>
        <v>0</v>
      </c>
      <c r="LZ70" s="368">
        <f t="shared" si="711"/>
        <v>0</v>
      </c>
      <c r="MA70" s="368">
        <f>SUMIF(LEVEL1!$B:$B,LEVEL_2!$B70,LEVEL1!NL:NL)</f>
        <v>0</v>
      </c>
      <c r="MB70" s="368">
        <f t="shared" si="712"/>
        <v>0</v>
      </c>
      <c r="MC70" s="368">
        <f t="shared" si="713"/>
        <v>0</v>
      </c>
      <c r="MD70" s="368">
        <f t="shared" si="714"/>
        <v>0</v>
      </c>
      <c r="ME70" s="369">
        <f>SUMIF(LEVEL1!$B:$B,LEVEL_2!$B70,LEVEL1!NR:NR)</f>
        <v>0</v>
      </c>
      <c r="MF70" s="370"/>
      <c r="MG70" s="370"/>
      <c r="MH70" s="370"/>
      <c r="MI70" s="370"/>
      <c r="MJ70" s="367">
        <f t="shared" si="715"/>
        <v>0</v>
      </c>
      <c r="MK70" s="368">
        <f>SUMIF(LEVEL1!$B:$B,LEVEL_2!$B70,LEVEL1!NV:NV)</f>
        <v>0</v>
      </c>
      <c r="ML70" s="368">
        <f t="shared" si="716"/>
        <v>0</v>
      </c>
      <c r="MM70" s="368">
        <f>SUMIF(LEVEL1!$B:$B,LEVEL_2!$B70,LEVEL1!NX:NX)</f>
        <v>0</v>
      </c>
      <c r="MN70" s="368">
        <f t="shared" si="717"/>
        <v>0</v>
      </c>
      <c r="MO70" s="368">
        <f>SUMIF(LEVEL1!$B:$B,LEVEL_2!$B70,LEVEL1!NZ:NZ)</f>
        <v>0</v>
      </c>
      <c r="MP70" s="368">
        <f t="shared" si="718"/>
        <v>0</v>
      </c>
      <c r="MQ70" s="368">
        <f>SUMIF(LEVEL1!$B:$B,LEVEL_2!$B70,LEVEL1!OB:OB)</f>
        <v>0</v>
      </c>
      <c r="MR70" s="368">
        <f t="shared" si="719"/>
        <v>0</v>
      </c>
      <c r="MS70" s="368">
        <f t="shared" si="720"/>
        <v>0</v>
      </c>
      <c r="MT70" s="368">
        <f t="shared" si="721"/>
        <v>0</v>
      </c>
      <c r="MU70" s="368">
        <f>SUMIF(LEVEL1!$B:$B,LEVEL_2!$B70,LEVEL1!OF:OF)</f>
        <v>0</v>
      </c>
      <c r="MV70" s="368">
        <f t="shared" si="722"/>
        <v>0</v>
      </c>
      <c r="MW70" s="368">
        <f t="shared" si="723"/>
        <v>0</v>
      </c>
      <c r="MX70" s="368">
        <f t="shared" si="724"/>
        <v>0</v>
      </c>
      <c r="MY70" s="369">
        <f>SUMIF(LEVEL1!$B:$B,LEVEL_2!$B70,LEVEL1!OL:OL)</f>
        <v>0</v>
      </c>
      <c r="MZ70" s="370"/>
      <c r="NA70" s="370"/>
      <c r="NB70" s="370"/>
      <c r="NC70" s="370"/>
      <c r="ND70" s="367">
        <f t="shared" si="725"/>
        <v>0</v>
      </c>
      <c r="NE70" s="368">
        <f>SUMIF(LEVEL1!$B:$B,LEVEL_2!$B70,LEVEL1!OP:OP)</f>
        <v>0</v>
      </c>
      <c r="NF70" s="368">
        <f t="shared" si="726"/>
        <v>0</v>
      </c>
      <c r="NG70" s="368">
        <f>SUMIF(LEVEL1!$B:$B,LEVEL_2!$B70,LEVEL1!OR:OR)</f>
        <v>0</v>
      </c>
      <c r="NH70" s="368">
        <f t="shared" si="727"/>
        <v>0</v>
      </c>
      <c r="NI70" s="368">
        <f>SUMIF(LEVEL1!$B:$B,LEVEL_2!$B70,LEVEL1!OT:OT)</f>
        <v>0</v>
      </c>
      <c r="NJ70" s="368">
        <f t="shared" si="728"/>
        <v>0</v>
      </c>
      <c r="NK70" s="368">
        <f>SUMIF(LEVEL1!$B:$B,LEVEL_2!$B70,LEVEL1!OV:OV)</f>
        <v>0</v>
      </c>
      <c r="NL70" s="368">
        <f t="shared" si="729"/>
        <v>0</v>
      </c>
      <c r="NM70" s="368">
        <f t="shared" si="730"/>
        <v>0</v>
      </c>
      <c r="NN70" s="368">
        <f t="shared" si="731"/>
        <v>0</v>
      </c>
      <c r="NO70" s="368">
        <f>SUMIF(LEVEL1!$B:$B,LEVEL_2!$B70,LEVEL1!OZ:OZ)</f>
        <v>0</v>
      </c>
      <c r="NP70" s="368">
        <f t="shared" si="732"/>
        <v>0</v>
      </c>
      <c r="NQ70" s="368">
        <f t="shared" si="733"/>
        <v>0</v>
      </c>
      <c r="NR70" s="368">
        <f t="shared" si="734"/>
        <v>0</v>
      </c>
      <c r="NS70" s="369">
        <f>SUMIF(LEVEL1!$B:$B,LEVEL_2!$B70,LEVEL1!PF:PF)</f>
        <v>0</v>
      </c>
      <c r="NT70" s="370"/>
      <c r="NU70" s="370"/>
      <c r="NV70" s="370"/>
      <c r="NW70" s="370"/>
      <c r="NX70" s="367">
        <f t="shared" si="735"/>
        <v>0</v>
      </c>
      <c r="NY70" s="368">
        <f>SUMIF(LEVEL1!$B:$B,LEVEL_2!$B70,LEVEL1!PJ:PJ)</f>
        <v>0</v>
      </c>
      <c r="NZ70" s="368">
        <f t="shared" si="736"/>
        <v>0</v>
      </c>
      <c r="OA70" s="368">
        <f>SUMIF(LEVEL1!$B:$B,LEVEL_2!$B70,LEVEL1!PL:PL)</f>
        <v>0</v>
      </c>
      <c r="OB70" s="368">
        <f t="shared" si="737"/>
        <v>0</v>
      </c>
      <c r="OC70" s="368">
        <f>SUMIF(LEVEL1!$B:$B,LEVEL_2!$B70,LEVEL1!PN:PN)</f>
        <v>0</v>
      </c>
      <c r="OD70" s="368">
        <f t="shared" si="738"/>
        <v>0</v>
      </c>
      <c r="OE70" s="368">
        <f>SUMIF(LEVEL1!$B:$B,LEVEL_2!$B70,LEVEL1!PP:PP)</f>
        <v>0</v>
      </c>
      <c r="OF70" s="368">
        <f t="shared" si="739"/>
        <v>0</v>
      </c>
      <c r="OG70" s="368">
        <f t="shared" si="740"/>
        <v>0</v>
      </c>
      <c r="OH70" s="368">
        <f t="shared" si="741"/>
        <v>0</v>
      </c>
      <c r="OI70" s="368">
        <f>SUMIF(LEVEL1!$B:$B,LEVEL_2!$B70,LEVEL1!PT:PT)</f>
        <v>0</v>
      </c>
      <c r="OJ70" s="368">
        <f t="shared" si="742"/>
        <v>0</v>
      </c>
      <c r="OK70" s="368">
        <f t="shared" si="743"/>
        <v>0</v>
      </c>
      <c r="OL70" s="368">
        <f t="shared" si="744"/>
        <v>0</v>
      </c>
      <c r="OM70" s="369">
        <f>SUMIF(LEVEL1!$B:$B,LEVEL_2!$B70,LEVEL1!PZ:PZ)</f>
        <v>0</v>
      </c>
      <c r="ON70" s="370"/>
      <c r="OO70" s="370"/>
      <c r="OP70" s="370"/>
      <c r="OQ70" s="370"/>
      <c r="OR70" s="367">
        <f t="shared" si="745"/>
        <v>0</v>
      </c>
      <c r="OS70" s="368">
        <f>SUMIF(LEVEL1!$B:$B,LEVEL_2!$B70,LEVEL1!QD:QD)</f>
        <v>0</v>
      </c>
      <c r="OT70" s="368">
        <f t="shared" si="746"/>
        <v>0</v>
      </c>
      <c r="OU70" s="368">
        <f>SUMIF(LEVEL1!$B:$B,LEVEL_2!$B70,LEVEL1!QF:QF)</f>
        <v>0</v>
      </c>
      <c r="OV70" s="368">
        <f t="shared" si="747"/>
        <v>0</v>
      </c>
      <c r="OW70" s="368">
        <f>SUMIF(LEVEL1!$B:$B,LEVEL_2!$B70,LEVEL1!QH:QH)</f>
        <v>0</v>
      </c>
      <c r="OX70" s="368">
        <f t="shared" si="748"/>
        <v>0</v>
      </c>
      <c r="OY70" s="368">
        <f>SUMIF(LEVEL1!$B:$B,LEVEL_2!$B70,LEVEL1!QJ:QJ)</f>
        <v>0</v>
      </c>
      <c r="OZ70" s="368">
        <f t="shared" si="749"/>
        <v>0</v>
      </c>
      <c r="PA70" s="368">
        <f t="shared" si="750"/>
        <v>0</v>
      </c>
      <c r="PB70" s="368">
        <f t="shared" si="751"/>
        <v>0</v>
      </c>
      <c r="PC70" s="368">
        <f>SUMIF(LEVEL1!$B:$B,LEVEL_2!$B70,LEVEL1!QN:QN)</f>
        <v>0</v>
      </c>
      <c r="PD70" s="368">
        <f t="shared" si="752"/>
        <v>0</v>
      </c>
      <c r="PE70" s="368">
        <f t="shared" si="753"/>
        <v>0</v>
      </c>
      <c r="PF70" s="368">
        <f t="shared" si="754"/>
        <v>0</v>
      </c>
      <c r="PG70" s="369">
        <f>SUMIF(LEVEL1!$B:$B,LEVEL_2!$B70,LEVEL1!QT:QT)</f>
        <v>0</v>
      </c>
    </row>
    <row r="71" spans="2:423" s="282" customFormat="1" ht="24.75" hidden="1" customHeight="1" outlineLevel="1">
      <c r="B71" s="361"/>
      <c r="C71" s="362" t="s">
        <v>141</v>
      </c>
      <c r="D71" s="363"/>
      <c r="E71" s="364"/>
      <c r="F71" s="365" t="s">
        <v>28</v>
      </c>
      <c r="G71" s="371">
        <f>SUM(G64:G70)</f>
        <v>181</v>
      </c>
      <c r="H71" s="367">
        <f t="shared" si="218"/>
        <v>997580.11049723753</v>
      </c>
      <c r="I71" s="368">
        <f t="shared" ref="I71:K71" si="755">SUM(I64:I70)</f>
        <v>180562000</v>
      </c>
      <c r="J71" s="368">
        <f t="shared" si="218"/>
        <v>84806.629834254141</v>
      </c>
      <c r="K71" s="368">
        <f t="shared" si="755"/>
        <v>15350000</v>
      </c>
      <c r="L71" s="368">
        <f t="shared" si="549"/>
        <v>0</v>
      </c>
      <c r="M71" s="368">
        <f t="shared" ref="M71:O71" si="756">SUM(M64:M70)</f>
        <v>0</v>
      </c>
      <c r="N71" s="368">
        <f t="shared" si="550"/>
        <v>0</v>
      </c>
      <c r="O71" s="368">
        <f t="shared" si="756"/>
        <v>0</v>
      </c>
      <c r="P71" s="368">
        <f t="shared" si="550"/>
        <v>1082386.7403314917</v>
      </c>
      <c r="Q71" s="368">
        <f t="shared" si="221"/>
        <v>195912000</v>
      </c>
      <c r="R71" s="368">
        <f t="shared" si="552"/>
        <v>127373.92926104972</v>
      </c>
      <c r="S71" s="368">
        <f t="shared" ref="S71" si="757">SUM(S64:S70)</f>
        <v>23054681.196249999</v>
      </c>
      <c r="T71" s="368">
        <f t="shared" si="552"/>
        <v>1209760.6695925414</v>
      </c>
      <c r="U71" s="368">
        <f t="shared" si="223"/>
        <v>218966681.19624999</v>
      </c>
      <c r="V71" s="368">
        <f t="shared" si="554"/>
        <v>0</v>
      </c>
      <c r="W71" s="369">
        <f t="shared" ref="W71" si="758">SUM(W64:W70)</f>
        <v>0</v>
      </c>
      <c r="X71" s="370"/>
      <c r="Y71" s="370"/>
      <c r="Z71" s="370"/>
      <c r="AA71" s="370"/>
      <c r="AB71" s="367">
        <f t="shared" si="555"/>
        <v>997580.11049723753</v>
      </c>
      <c r="AC71" s="368">
        <f t="shared" ref="AC71" si="759">SUM(AC64:AC70)</f>
        <v>180562000</v>
      </c>
      <c r="AD71" s="368">
        <f t="shared" si="556"/>
        <v>84806.629834254141</v>
      </c>
      <c r="AE71" s="368">
        <f t="shared" ref="AE71" si="760">SUM(AE64:AE70)</f>
        <v>15350000</v>
      </c>
      <c r="AF71" s="368">
        <f t="shared" si="557"/>
        <v>0</v>
      </c>
      <c r="AG71" s="368">
        <f t="shared" ref="AG71" si="761">SUM(AG64:AG70)</f>
        <v>0</v>
      </c>
      <c r="AH71" s="368">
        <f t="shared" si="558"/>
        <v>0</v>
      </c>
      <c r="AI71" s="368">
        <f t="shared" ref="AI71" si="762">SUM(AI64:AI70)</f>
        <v>0</v>
      </c>
      <c r="AJ71" s="368">
        <f t="shared" si="559"/>
        <v>1082386.7403314917</v>
      </c>
      <c r="AK71" s="368">
        <f t="shared" si="560"/>
        <v>195912000</v>
      </c>
      <c r="AL71" s="368">
        <f t="shared" si="561"/>
        <v>127373.92926104972</v>
      </c>
      <c r="AM71" s="368">
        <f t="shared" ref="AM71" si="763">SUM(AM64:AM70)</f>
        <v>23054681.196249999</v>
      </c>
      <c r="AN71" s="368">
        <f t="shared" si="562"/>
        <v>1209760.6695925414</v>
      </c>
      <c r="AO71" s="368">
        <f t="shared" si="563"/>
        <v>218966681.19624999</v>
      </c>
      <c r="AP71" s="368">
        <f t="shared" si="564"/>
        <v>0</v>
      </c>
      <c r="AQ71" s="369">
        <f t="shared" ref="AQ71" si="764">SUM(AQ64:AQ70)</f>
        <v>0</v>
      </c>
      <c r="AR71" s="370"/>
      <c r="AS71" s="370"/>
      <c r="AT71" s="370"/>
      <c r="AU71" s="370"/>
      <c r="AV71" s="367">
        <f t="shared" si="565"/>
        <v>1187803.3149171271</v>
      </c>
      <c r="AW71" s="368">
        <f t="shared" ref="AW71" si="765">SUM(AW64:AW70)</f>
        <v>214992400</v>
      </c>
      <c r="AX71" s="368">
        <f t="shared" si="566"/>
        <v>126488.85082872928</v>
      </c>
      <c r="AY71" s="368">
        <f t="shared" ref="AY71" si="766">SUM(AY64:AY70)</f>
        <v>22894482</v>
      </c>
      <c r="AZ71" s="368">
        <f t="shared" si="567"/>
        <v>0</v>
      </c>
      <c r="BA71" s="368">
        <f t="shared" ref="BA71" si="767">SUM(BA64:BA70)</f>
        <v>0</v>
      </c>
      <c r="BB71" s="368">
        <f t="shared" si="568"/>
        <v>322835.35911602213</v>
      </c>
      <c r="BC71" s="368">
        <f t="shared" ref="BC71" si="768">SUM(BC64:BC70)</f>
        <v>58433200</v>
      </c>
      <c r="BD71" s="368">
        <f t="shared" si="569"/>
        <v>1637127.5248618785</v>
      </c>
      <c r="BE71" s="368">
        <f t="shared" si="570"/>
        <v>296320082</v>
      </c>
      <c r="BF71" s="368">
        <f t="shared" si="571"/>
        <v>0</v>
      </c>
      <c r="BG71" s="368">
        <f t="shared" ref="BG71" si="769">SUM(BG64:BG70)</f>
        <v>0</v>
      </c>
      <c r="BH71" s="368">
        <f t="shared" si="572"/>
        <v>1637127.5248618785</v>
      </c>
      <c r="BI71" s="368">
        <f t="shared" si="573"/>
        <v>296320082</v>
      </c>
      <c r="BJ71" s="368">
        <f t="shared" si="574"/>
        <v>0</v>
      </c>
      <c r="BK71" s="369">
        <f t="shared" ref="BK71" si="770">SUM(BK64:BK70)</f>
        <v>0</v>
      </c>
      <c r="BL71" s="370"/>
      <c r="BM71" s="370"/>
      <c r="BN71" s="370"/>
      <c r="BO71" s="370"/>
      <c r="BP71" s="367">
        <f t="shared" si="575"/>
        <v>997580.11049723753</v>
      </c>
      <c r="BQ71" s="368">
        <f t="shared" ref="BQ71" si="771">SUM(BQ64:BQ70)</f>
        <v>180562000</v>
      </c>
      <c r="BR71" s="368">
        <f t="shared" si="576"/>
        <v>84806.629834254141</v>
      </c>
      <c r="BS71" s="368">
        <f t="shared" ref="BS71" si="772">SUM(BS64:BS70)</f>
        <v>15350000</v>
      </c>
      <c r="BT71" s="368">
        <f t="shared" si="577"/>
        <v>0</v>
      </c>
      <c r="BU71" s="368">
        <f t="shared" ref="BU71" si="773">SUM(BU64:BU70)</f>
        <v>0</v>
      </c>
      <c r="BV71" s="368">
        <f t="shared" si="578"/>
        <v>0</v>
      </c>
      <c r="BW71" s="368">
        <f t="shared" ref="BW71" si="774">SUM(BW64:BW70)</f>
        <v>0</v>
      </c>
      <c r="BX71" s="368">
        <f t="shared" si="579"/>
        <v>1082386.7403314917</v>
      </c>
      <c r="BY71" s="368">
        <f t="shared" si="580"/>
        <v>195912000</v>
      </c>
      <c r="BZ71" s="368">
        <f t="shared" si="581"/>
        <v>127373.92926104972</v>
      </c>
      <c r="CA71" s="368">
        <f t="shared" ref="CA71" si="775">SUM(CA64:CA70)</f>
        <v>23054681.196249999</v>
      </c>
      <c r="CB71" s="368">
        <f t="shared" si="582"/>
        <v>1209760.6695925414</v>
      </c>
      <c r="CC71" s="368">
        <f t="shared" si="583"/>
        <v>218966681.19624999</v>
      </c>
      <c r="CD71" s="368">
        <f t="shared" si="584"/>
        <v>0</v>
      </c>
      <c r="CE71" s="369">
        <f t="shared" ref="CE71" si="776">SUM(CE64:CE70)</f>
        <v>0</v>
      </c>
      <c r="CF71" s="370"/>
      <c r="CG71" s="370"/>
      <c r="CH71" s="370"/>
      <c r="CI71" s="370"/>
      <c r="CJ71" s="367">
        <f t="shared" si="585"/>
        <v>928331.49171270721</v>
      </c>
      <c r="CK71" s="368">
        <f t="shared" ref="CK71" si="777">SUM(CK64:CK70)</f>
        <v>168028000</v>
      </c>
      <c r="CL71" s="368">
        <f t="shared" si="586"/>
        <v>172651.93370165746</v>
      </c>
      <c r="CM71" s="368">
        <f t="shared" ref="CM71" si="778">SUM(CM64:CM70)</f>
        <v>31250000</v>
      </c>
      <c r="CN71" s="368">
        <f t="shared" si="587"/>
        <v>22099.447513812156</v>
      </c>
      <c r="CO71" s="368">
        <f t="shared" ref="CO71" si="779">SUM(CO64:CO70)</f>
        <v>4000000</v>
      </c>
      <c r="CP71" s="368">
        <f t="shared" si="588"/>
        <v>0</v>
      </c>
      <c r="CQ71" s="368">
        <f t="shared" ref="CQ71" si="780">SUM(CQ64:CQ70)</f>
        <v>0</v>
      </c>
      <c r="CR71" s="368">
        <f t="shared" si="589"/>
        <v>1123082.8729281768</v>
      </c>
      <c r="CS71" s="368">
        <f t="shared" si="590"/>
        <v>203278000</v>
      </c>
      <c r="CT71" s="368">
        <f t="shared" si="591"/>
        <v>140526.26728591157</v>
      </c>
      <c r="CU71" s="368">
        <f t="shared" ref="CU71" si="781">SUM(CU64:CU70)</f>
        <v>25435254.378749996</v>
      </c>
      <c r="CV71" s="368">
        <f t="shared" si="592"/>
        <v>1263609.1402140884</v>
      </c>
      <c r="CW71" s="368">
        <f t="shared" si="593"/>
        <v>228713254.37875</v>
      </c>
      <c r="CX71" s="368">
        <f t="shared" si="594"/>
        <v>0</v>
      </c>
      <c r="CY71" s="369">
        <f t="shared" ref="CY71" si="782">SUM(CY64:CY70)</f>
        <v>0</v>
      </c>
      <c r="CZ71" s="370"/>
      <c r="DA71" s="370"/>
      <c r="DB71" s="370"/>
      <c r="DC71" s="370"/>
      <c r="DD71" s="367">
        <f t="shared" si="595"/>
        <v>652853.03867403313</v>
      </c>
      <c r="DE71" s="368">
        <f t="shared" ref="DE71" si="783">SUM(DE64:DE70)</f>
        <v>118166400</v>
      </c>
      <c r="DF71" s="368">
        <f t="shared" si="596"/>
        <v>72539.226519337011</v>
      </c>
      <c r="DG71" s="368">
        <f t="shared" ref="DG71" si="784">SUM(DG64:DG70)</f>
        <v>13129600</v>
      </c>
      <c r="DH71" s="368">
        <f t="shared" si="597"/>
        <v>0</v>
      </c>
      <c r="DI71" s="368">
        <f t="shared" ref="DI71" si="785">SUM(DI64:DI70)</f>
        <v>0</v>
      </c>
      <c r="DJ71" s="368">
        <f t="shared" si="598"/>
        <v>101258.67403314917</v>
      </c>
      <c r="DK71" s="368">
        <f t="shared" ref="DK71" si="786">SUM(DK64:DK70)</f>
        <v>18327820</v>
      </c>
      <c r="DL71" s="368">
        <f t="shared" si="599"/>
        <v>826650.93922651932</v>
      </c>
      <c r="DM71" s="368">
        <f t="shared" si="600"/>
        <v>149623820</v>
      </c>
      <c r="DN71" s="368">
        <f t="shared" si="601"/>
        <v>95774.471567955814</v>
      </c>
      <c r="DO71" s="368">
        <f t="shared" ref="DO71" si="787">SUM(DO64:DO70)</f>
        <v>17335179.353800002</v>
      </c>
      <c r="DP71" s="368">
        <f t="shared" si="602"/>
        <v>922425.41079447512</v>
      </c>
      <c r="DQ71" s="368">
        <f t="shared" si="603"/>
        <v>166958999.3538</v>
      </c>
      <c r="DR71" s="368">
        <f t="shared" si="604"/>
        <v>0</v>
      </c>
      <c r="DS71" s="369">
        <f t="shared" ref="DS71" si="788">SUM(DS64:DS70)</f>
        <v>0</v>
      </c>
      <c r="DT71" s="370"/>
      <c r="DU71" s="370"/>
      <c r="DV71" s="370"/>
      <c r="DW71" s="370"/>
      <c r="DX71" s="367">
        <f t="shared" si="605"/>
        <v>1670267.9558011049</v>
      </c>
      <c r="DY71" s="368">
        <f t="shared" ref="DY71" si="789">SUM(DY64:DY70)</f>
        <v>302318500</v>
      </c>
      <c r="DZ71" s="368">
        <f t="shared" si="606"/>
        <v>380381.21546961326</v>
      </c>
      <c r="EA71" s="368">
        <f t="shared" ref="EA71" si="790">SUM(EA64:EA70)</f>
        <v>68849000</v>
      </c>
      <c r="EB71" s="368">
        <f t="shared" si="607"/>
        <v>46795.580110497234</v>
      </c>
      <c r="EC71" s="368">
        <f t="shared" ref="EC71" si="791">SUM(EC64:EC70)</f>
        <v>8470000</v>
      </c>
      <c r="ED71" s="368">
        <f t="shared" si="608"/>
        <v>138701.93370165746</v>
      </c>
      <c r="EE71" s="368">
        <f t="shared" ref="EE71" si="792">SUM(EE64:EE70)</f>
        <v>25105050</v>
      </c>
      <c r="EF71" s="368">
        <f t="shared" si="609"/>
        <v>2236146.6850828729</v>
      </c>
      <c r="EG71" s="368">
        <f t="shared" si="610"/>
        <v>404742550</v>
      </c>
      <c r="EH71" s="368">
        <f t="shared" si="611"/>
        <v>178834.55210182728</v>
      </c>
      <c r="EI71" s="368">
        <f t="shared" ref="EI71" si="793">SUM(EI64:EI70)</f>
        <v>32369053.930430736</v>
      </c>
      <c r="EJ71" s="368">
        <f t="shared" si="612"/>
        <v>2414981.2371847001</v>
      </c>
      <c r="EK71" s="368">
        <f t="shared" si="613"/>
        <v>437111603.93043071</v>
      </c>
      <c r="EL71" s="368">
        <f t="shared" si="614"/>
        <v>0</v>
      </c>
      <c r="EM71" s="369">
        <f t="shared" ref="EM71" si="794">SUM(EM64:EM70)</f>
        <v>0</v>
      </c>
      <c r="EN71" s="370"/>
      <c r="EO71" s="370"/>
      <c r="EP71" s="370"/>
      <c r="EQ71" s="370"/>
      <c r="ER71" s="367">
        <f t="shared" si="615"/>
        <v>826519.33701657457</v>
      </c>
      <c r="ES71" s="368">
        <f t="shared" ref="ES71" si="795">SUM(ES64:ES70)</f>
        <v>149600000</v>
      </c>
      <c r="ET71" s="368">
        <f t="shared" si="616"/>
        <v>258287.29281767955</v>
      </c>
      <c r="EU71" s="368">
        <f t="shared" ref="EU71" si="796">SUM(EU64:EU70)</f>
        <v>46750000</v>
      </c>
      <c r="EV71" s="368">
        <f t="shared" si="617"/>
        <v>0</v>
      </c>
      <c r="EW71" s="368">
        <f t="shared" ref="EW71" si="797">SUM(EW64:EW70)</f>
        <v>0</v>
      </c>
      <c r="EX71" s="368">
        <f t="shared" si="618"/>
        <v>0</v>
      </c>
      <c r="EY71" s="368">
        <f t="shared" ref="EY71" si="798">SUM(EY64:EY70)</f>
        <v>0</v>
      </c>
      <c r="EZ71" s="368">
        <f t="shared" si="619"/>
        <v>1084806.629834254</v>
      </c>
      <c r="FA71" s="368">
        <f t="shared" si="620"/>
        <v>196350000</v>
      </c>
      <c r="FB71" s="368">
        <f t="shared" si="621"/>
        <v>145814.12171961326</v>
      </c>
      <c r="FC71" s="368">
        <f t="shared" ref="FC71" si="799">SUM(FC64:FC70)</f>
        <v>26392356.03125</v>
      </c>
      <c r="FD71" s="368">
        <f t="shared" si="622"/>
        <v>1230620.7515538675</v>
      </c>
      <c r="FE71" s="368">
        <f t="shared" si="623"/>
        <v>222742356.03125</v>
      </c>
      <c r="FF71" s="368">
        <f t="shared" si="624"/>
        <v>0</v>
      </c>
      <c r="FG71" s="369">
        <f t="shared" ref="FG71" si="800">SUM(FG64:FG70)</f>
        <v>0</v>
      </c>
      <c r="FH71" s="370"/>
      <c r="FI71" s="370"/>
      <c r="FJ71" s="370"/>
      <c r="FK71" s="370"/>
      <c r="FL71" s="367">
        <f t="shared" si="625"/>
        <v>997580.11049723753</v>
      </c>
      <c r="FM71" s="368">
        <f t="shared" ref="FM71" si="801">SUM(FM64:FM70)</f>
        <v>180562000</v>
      </c>
      <c r="FN71" s="368">
        <f t="shared" si="626"/>
        <v>84806.629834254141</v>
      </c>
      <c r="FO71" s="368">
        <f t="shared" ref="FO71" si="802">SUM(FO64:FO70)</f>
        <v>15350000</v>
      </c>
      <c r="FP71" s="368">
        <f t="shared" si="627"/>
        <v>0</v>
      </c>
      <c r="FQ71" s="368">
        <f t="shared" ref="FQ71" si="803">SUM(FQ64:FQ70)</f>
        <v>0</v>
      </c>
      <c r="FR71" s="368">
        <f t="shared" si="628"/>
        <v>0</v>
      </c>
      <c r="FS71" s="368">
        <f t="shared" ref="FS71" si="804">SUM(FS64:FS70)</f>
        <v>0</v>
      </c>
      <c r="FT71" s="368">
        <f t="shared" si="629"/>
        <v>1082386.7403314917</v>
      </c>
      <c r="FU71" s="368">
        <f t="shared" si="630"/>
        <v>195912000</v>
      </c>
      <c r="FV71" s="368">
        <f t="shared" si="631"/>
        <v>127373.92926104972</v>
      </c>
      <c r="FW71" s="368">
        <f t="shared" ref="FW71" si="805">SUM(FW64:FW70)</f>
        <v>23054681.196249999</v>
      </c>
      <c r="FX71" s="368">
        <f t="shared" si="632"/>
        <v>1209760.6695925414</v>
      </c>
      <c r="FY71" s="368">
        <f t="shared" si="633"/>
        <v>218966681.19624999</v>
      </c>
      <c r="FZ71" s="368">
        <f t="shared" si="634"/>
        <v>0</v>
      </c>
      <c r="GA71" s="369">
        <f t="shared" ref="GA71" si="806">SUM(GA64:GA70)</f>
        <v>0</v>
      </c>
      <c r="GB71" s="370"/>
      <c r="GC71" s="370"/>
      <c r="GD71" s="370"/>
      <c r="GE71" s="370"/>
      <c r="GF71" s="367">
        <f t="shared" si="635"/>
        <v>0</v>
      </c>
      <c r="GG71" s="368">
        <f t="shared" ref="GG71" si="807">SUM(GG64:GG70)</f>
        <v>0</v>
      </c>
      <c r="GH71" s="368">
        <f t="shared" si="636"/>
        <v>0</v>
      </c>
      <c r="GI71" s="368">
        <f t="shared" ref="GI71" si="808">SUM(GI64:GI70)</f>
        <v>0</v>
      </c>
      <c r="GJ71" s="368">
        <f t="shared" si="637"/>
        <v>0</v>
      </c>
      <c r="GK71" s="368">
        <f t="shared" ref="GK71" si="809">SUM(GK64:GK70)</f>
        <v>0</v>
      </c>
      <c r="GL71" s="368">
        <f t="shared" si="638"/>
        <v>0</v>
      </c>
      <c r="GM71" s="368">
        <f t="shared" ref="GM71" si="810">SUM(GM64:GM70)</f>
        <v>0</v>
      </c>
      <c r="GN71" s="368">
        <f t="shared" si="639"/>
        <v>0</v>
      </c>
      <c r="GO71" s="368">
        <f t="shared" si="640"/>
        <v>0</v>
      </c>
      <c r="GP71" s="368">
        <f t="shared" si="641"/>
        <v>0</v>
      </c>
      <c r="GQ71" s="368">
        <f t="shared" ref="GQ71" si="811">SUM(GQ64:GQ70)</f>
        <v>0</v>
      </c>
      <c r="GR71" s="368">
        <f t="shared" si="642"/>
        <v>0</v>
      </c>
      <c r="GS71" s="368">
        <f t="shared" si="643"/>
        <v>0</v>
      </c>
      <c r="GT71" s="368">
        <f t="shared" si="644"/>
        <v>0</v>
      </c>
      <c r="GU71" s="369">
        <f t="shared" ref="GU71" si="812">SUM(GU64:GU70)</f>
        <v>0</v>
      </c>
      <c r="GV71" s="370"/>
      <c r="GW71" s="370"/>
      <c r="GX71" s="370"/>
      <c r="GY71" s="370"/>
      <c r="GZ71" s="367">
        <f t="shared" si="645"/>
        <v>0</v>
      </c>
      <c r="HA71" s="368">
        <f t="shared" ref="HA71" si="813">SUM(HA64:HA70)</f>
        <v>0</v>
      </c>
      <c r="HB71" s="368">
        <f t="shared" si="646"/>
        <v>0</v>
      </c>
      <c r="HC71" s="368">
        <f t="shared" ref="HC71" si="814">SUM(HC64:HC70)</f>
        <v>0</v>
      </c>
      <c r="HD71" s="368">
        <f t="shared" si="647"/>
        <v>0</v>
      </c>
      <c r="HE71" s="368">
        <f t="shared" ref="HE71" si="815">SUM(HE64:HE70)</f>
        <v>0</v>
      </c>
      <c r="HF71" s="368">
        <f t="shared" si="648"/>
        <v>0</v>
      </c>
      <c r="HG71" s="368">
        <f t="shared" ref="HG71" si="816">SUM(HG64:HG70)</f>
        <v>0</v>
      </c>
      <c r="HH71" s="368">
        <f t="shared" si="649"/>
        <v>0</v>
      </c>
      <c r="HI71" s="368">
        <f t="shared" si="650"/>
        <v>0</v>
      </c>
      <c r="HJ71" s="368">
        <f t="shared" si="651"/>
        <v>0</v>
      </c>
      <c r="HK71" s="368">
        <f t="shared" ref="HK71" si="817">SUM(HK64:HK70)</f>
        <v>0</v>
      </c>
      <c r="HL71" s="368">
        <f t="shared" si="652"/>
        <v>0</v>
      </c>
      <c r="HM71" s="368">
        <f t="shared" si="653"/>
        <v>0</v>
      </c>
      <c r="HN71" s="368">
        <f t="shared" si="654"/>
        <v>0</v>
      </c>
      <c r="HO71" s="369">
        <f t="shared" ref="HO71" si="818">SUM(HO64:HO70)</f>
        <v>0</v>
      </c>
      <c r="HP71" s="370"/>
      <c r="HQ71" s="370"/>
      <c r="HR71" s="370"/>
      <c r="HS71" s="370"/>
      <c r="HT71" s="367">
        <f t="shared" si="655"/>
        <v>0</v>
      </c>
      <c r="HU71" s="368">
        <f t="shared" ref="HU71" si="819">SUM(HU64:HU70)</f>
        <v>0</v>
      </c>
      <c r="HV71" s="368">
        <f t="shared" si="656"/>
        <v>0</v>
      </c>
      <c r="HW71" s="368">
        <f t="shared" ref="HW71" si="820">SUM(HW64:HW70)</f>
        <v>0</v>
      </c>
      <c r="HX71" s="368">
        <f t="shared" si="657"/>
        <v>0</v>
      </c>
      <c r="HY71" s="368">
        <f t="shared" ref="HY71" si="821">SUM(HY64:HY70)</f>
        <v>0</v>
      </c>
      <c r="HZ71" s="368">
        <f t="shared" si="658"/>
        <v>0</v>
      </c>
      <c r="IA71" s="368">
        <f t="shared" ref="IA71" si="822">SUM(IA64:IA70)</f>
        <v>0</v>
      </c>
      <c r="IB71" s="368">
        <f t="shared" si="659"/>
        <v>0</v>
      </c>
      <c r="IC71" s="368">
        <f t="shared" si="660"/>
        <v>0</v>
      </c>
      <c r="ID71" s="368">
        <f t="shared" si="661"/>
        <v>0</v>
      </c>
      <c r="IE71" s="368">
        <f t="shared" ref="IE71" si="823">SUM(IE64:IE70)</f>
        <v>0</v>
      </c>
      <c r="IF71" s="368">
        <f t="shared" si="662"/>
        <v>0</v>
      </c>
      <c r="IG71" s="368">
        <f t="shared" si="663"/>
        <v>0</v>
      </c>
      <c r="IH71" s="368">
        <f t="shared" si="664"/>
        <v>0</v>
      </c>
      <c r="II71" s="369">
        <f t="shared" ref="II71" si="824">SUM(II64:II70)</f>
        <v>0</v>
      </c>
      <c r="IJ71" s="370"/>
      <c r="IK71" s="370"/>
      <c r="IL71" s="370"/>
      <c r="IM71" s="370"/>
      <c r="IN71" s="367">
        <f t="shared" si="665"/>
        <v>0</v>
      </c>
      <c r="IO71" s="368">
        <f t="shared" ref="IO71" si="825">SUM(IO64:IO70)</f>
        <v>0</v>
      </c>
      <c r="IP71" s="368">
        <f t="shared" si="666"/>
        <v>0</v>
      </c>
      <c r="IQ71" s="368">
        <f t="shared" ref="IQ71" si="826">SUM(IQ64:IQ70)</f>
        <v>0</v>
      </c>
      <c r="IR71" s="368">
        <f t="shared" si="667"/>
        <v>0</v>
      </c>
      <c r="IS71" s="368">
        <f t="shared" ref="IS71" si="827">SUM(IS64:IS70)</f>
        <v>0</v>
      </c>
      <c r="IT71" s="368">
        <f t="shared" si="668"/>
        <v>0</v>
      </c>
      <c r="IU71" s="368">
        <f t="shared" ref="IU71" si="828">SUM(IU64:IU70)</f>
        <v>0</v>
      </c>
      <c r="IV71" s="368">
        <f t="shared" si="669"/>
        <v>0</v>
      </c>
      <c r="IW71" s="368">
        <f t="shared" si="670"/>
        <v>0</v>
      </c>
      <c r="IX71" s="368">
        <f t="shared" si="671"/>
        <v>0</v>
      </c>
      <c r="IY71" s="368">
        <f t="shared" ref="IY71" si="829">SUM(IY64:IY70)</f>
        <v>0</v>
      </c>
      <c r="IZ71" s="368">
        <f t="shared" si="672"/>
        <v>0</v>
      </c>
      <c r="JA71" s="368">
        <f t="shared" si="673"/>
        <v>0</v>
      </c>
      <c r="JB71" s="368">
        <f t="shared" si="674"/>
        <v>0</v>
      </c>
      <c r="JC71" s="369">
        <f t="shared" ref="JC71" si="830">SUM(JC64:JC70)</f>
        <v>0</v>
      </c>
      <c r="JD71" s="370"/>
      <c r="JE71" s="370"/>
      <c r="JF71" s="370"/>
      <c r="JG71" s="370"/>
      <c r="JH71" s="367">
        <f t="shared" si="675"/>
        <v>0</v>
      </c>
      <c r="JI71" s="368">
        <f t="shared" ref="JI71" si="831">SUM(JI64:JI70)</f>
        <v>0</v>
      </c>
      <c r="JJ71" s="368">
        <f t="shared" si="676"/>
        <v>0</v>
      </c>
      <c r="JK71" s="368">
        <f t="shared" ref="JK71" si="832">SUM(JK64:JK70)</f>
        <v>0</v>
      </c>
      <c r="JL71" s="368">
        <f t="shared" si="677"/>
        <v>0</v>
      </c>
      <c r="JM71" s="368">
        <f t="shared" ref="JM71" si="833">SUM(JM64:JM70)</f>
        <v>0</v>
      </c>
      <c r="JN71" s="368">
        <f t="shared" si="678"/>
        <v>0</v>
      </c>
      <c r="JO71" s="368">
        <f t="shared" ref="JO71" si="834">SUM(JO64:JO70)</f>
        <v>0</v>
      </c>
      <c r="JP71" s="368">
        <f t="shared" si="679"/>
        <v>0</v>
      </c>
      <c r="JQ71" s="368">
        <f t="shared" si="680"/>
        <v>0</v>
      </c>
      <c r="JR71" s="368">
        <f t="shared" si="681"/>
        <v>0</v>
      </c>
      <c r="JS71" s="368">
        <f t="shared" ref="JS71" si="835">SUM(JS64:JS70)</f>
        <v>0</v>
      </c>
      <c r="JT71" s="368">
        <f t="shared" si="682"/>
        <v>0</v>
      </c>
      <c r="JU71" s="368">
        <f t="shared" si="683"/>
        <v>0</v>
      </c>
      <c r="JV71" s="368">
        <f t="shared" si="684"/>
        <v>0</v>
      </c>
      <c r="JW71" s="369">
        <f t="shared" ref="JW71" si="836">SUM(JW64:JW70)</f>
        <v>0</v>
      </c>
      <c r="JX71" s="370"/>
      <c r="JY71" s="370"/>
      <c r="JZ71" s="370"/>
      <c r="KA71" s="370"/>
      <c r="KB71" s="367">
        <f t="shared" si="685"/>
        <v>0</v>
      </c>
      <c r="KC71" s="368">
        <f t="shared" ref="KC71" si="837">SUM(KC64:KC70)</f>
        <v>0</v>
      </c>
      <c r="KD71" s="368">
        <f t="shared" si="686"/>
        <v>0</v>
      </c>
      <c r="KE71" s="368">
        <f t="shared" ref="KE71" si="838">SUM(KE64:KE70)</f>
        <v>0</v>
      </c>
      <c r="KF71" s="368">
        <f t="shared" si="687"/>
        <v>0</v>
      </c>
      <c r="KG71" s="368">
        <f t="shared" ref="KG71" si="839">SUM(KG64:KG70)</f>
        <v>0</v>
      </c>
      <c r="KH71" s="368">
        <f t="shared" si="688"/>
        <v>0</v>
      </c>
      <c r="KI71" s="368">
        <f t="shared" ref="KI71" si="840">SUM(KI64:KI70)</f>
        <v>0</v>
      </c>
      <c r="KJ71" s="368">
        <f t="shared" si="689"/>
        <v>0</v>
      </c>
      <c r="KK71" s="368">
        <f t="shared" si="690"/>
        <v>0</v>
      </c>
      <c r="KL71" s="368">
        <f t="shared" si="691"/>
        <v>0</v>
      </c>
      <c r="KM71" s="368">
        <f t="shared" ref="KM71" si="841">SUM(KM64:KM70)</f>
        <v>0</v>
      </c>
      <c r="KN71" s="368">
        <f t="shared" si="692"/>
        <v>0</v>
      </c>
      <c r="KO71" s="368">
        <f t="shared" si="693"/>
        <v>0</v>
      </c>
      <c r="KP71" s="368">
        <f t="shared" si="694"/>
        <v>0</v>
      </c>
      <c r="KQ71" s="369">
        <f t="shared" ref="KQ71" si="842">SUM(KQ64:KQ70)</f>
        <v>0</v>
      </c>
      <c r="KR71" s="370"/>
      <c r="KS71" s="370"/>
      <c r="KT71" s="370"/>
      <c r="KU71" s="370"/>
      <c r="KV71" s="367">
        <f t="shared" si="695"/>
        <v>0</v>
      </c>
      <c r="KW71" s="368">
        <f t="shared" ref="KW71" si="843">SUM(KW64:KW70)</f>
        <v>0</v>
      </c>
      <c r="KX71" s="368">
        <f t="shared" si="696"/>
        <v>0</v>
      </c>
      <c r="KY71" s="368">
        <f t="shared" ref="KY71" si="844">SUM(KY64:KY70)</f>
        <v>0</v>
      </c>
      <c r="KZ71" s="368">
        <f t="shared" si="697"/>
        <v>0</v>
      </c>
      <c r="LA71" s="368">
        <f t="shared" ref="LA71" si="845">SUM(LA64:LA70)</f>
        <v>0</v>
      </c>
      <c r="LB71" s="368">
        <f t="shared" si="698"/>
        <v>0</v>
      </c>
      <c r="LC71" s="368">
        <f t="shared" ref="LC71" si="846">SUM(LC64:LC70)</f>
        <v>0</v>
      </c>
      <c r="LD71" s="368">
        <f t="shared" si="699"/>
        <v>0</v>
      </c>
      <c r="LE71" s="368">
        <f t="shared" si="700"/>
        <v>0</v>
      </c>
      <c r="LF71" s="368">
        <f t="shared" si="701"/>
        <v>0</v>
      </c>
      <c r="LG71" s="368">
        <f t="shared" ref="LG71" si="847">SUM(LG64:LG70)</f>
        <v>0</v>
      </c>
      <c r="LH71" s="368">
        <f t="shared" si="702"/>
        <v>0</v>
      </c>
      <c r="LI71" s="368">
        <f t="shared" si="703"/>
        <v>0</v>
      </c>
      <c r="LJ71" s="368">
        <f t="shared" si="704"/>
        <v>0</v>
      </c>
      <c r="LK71" s="369">
        <f t="shared" ref="LK71" si="848">SUM(LK64:LK70)</f>
        <v>0</v>
      </c>
      <c r="LL71" s="370"/>
      <c r="LM71" s="370"/>
      <c r="LN71" s="370"/>
      <c r="LO71" s="370"/>
      <c r="LP71" s="367">
        <f t="shared" si="705"/>
        <v>0</v>
      </c>
      <c r="LQ71" s="368">
        <f t="shared" ref="LQ71" si="849">SUM(LQ64:LQ70)</f>
        <v>0</v>
      </c>
      <c r="LR71" s="368">
        <f t="shared" si="706"/>
        <v>0</v>
      </c>
      <c r="LS71" s="368">
        <f t="shared" ref="LS71" si="850">SUM(LS64:LS70)</f>
        <v>0</v>
      </c>
      <c r="LT71" s="368">
        <f t="shared" si="707"/>
        <v>0</v>
      </c>
      <c r="LU71" s="368">
        <f t="shared" ref="LU71" si="851">SUM(LU64:LU70)</f>
        <v>0</v>
      </c>
      <c r="LV71" s="368">
        <f t="shared" si="708"/>
        <v>0</v>
      </c>
      <c r="LW71" s="368">
        <f t="shared" ref="LW71" si="852">SUM(LW64:LW70)</f>
        <v>0</v>
      </c>
      <c r="LX71" s="368">
        <f t="shared" si="709"/>
        <v>0</v>
      </c>
      <c r="LY71" s="368">
        <f t="shared" si="710"/>
        <v>0</v>
      </c>
      <c r="LZ71" s="368">
        <f t="shared" si="711"/>
        <v>0</v>
      </c>
      <c r="MA71" s="368">
        <f t="shared" ref="MA71" si="853">SUM(MA64:MA70)</f>
        <v>0</v>
      </c>
      <c r="MB71" s="368">
        <f t="shared" si="712"/>
        <v>0</v>
      </c>
      <c r="MC71" s="368">
        <f t="shared" si="713"/>
        <v>0</v>
      </c>
      <c r="MD71" s="368">
        <f t="shared" si="714"/>
        <v>0</v>
      </c>
      <c r="ME71" s="369">
        <f t="shared" ref="ME71" si="854">SUM(ME64:ME70)</f>
        <v>0</v>
      </c>
      <c r="MF71" s="370"/>
      <c r="MG71" s="370"/>
      <c r="MH71" s="370"/>
      <c r="MI71" s="370"/>
      <c r="MJ71" s="367">
        <f t="shared" si="715"/>
        <v>0</v>
      </c>
      <c r="MK71" s="368">
        <f t="shared" ref="MK71" si="855">SUM(MK64:MK70)</f>
        <v>0</v>
      </c>
      <c r="ML71" s="368">
        <f t="shared" si="716"/>
        <v>0</v>
      </c>
      <c r="MM71" s="368">
        <f t="shared" ref="MM71" si="856">SUM(MM64:MM70)</f>
        <v>0</v>
      </c>
      <c r="MN71" s="368">
        <f t="shared" si="717"/>
        <v>0</v>
      </c>
      <c r="MO71" s="368">
        <f t="shared" ref="MO71" si="857">SUM(MO64:MO70)</f>
        <v>0</v>
      </c>
      <c r="MP71" s="368">
        <f t="shared" si="718"/>
        <v>0</v>
      </c>
      <c r="MQ71" s="368">
        <f t="shared" ref="MQ71" si="858">SUM(MQ64:MQ70)</f>
        <v>0</v>
      </c>
      <c r="MR71" s="368">
        <f t="shared" si="719"/>
        <v>0</v>
      </c>
      <c r="MS71" s="368">
        <f t="shared" si="720"/>
        <v>0</v>
      </c>
      <c r="MT71" s="368">
        <f t="shared" si="721"/>
        <v>0</v>
      </c>
      <c r="MU71" s="368">
        <f t="shared" ref="MU71" si="859">SUM(MU64:MU70)</f>
        <v>0</v>
      </c>
      <c r="MV71" s="368">
        <f t="shared" si="722"/>
        <v>0</v>
      </c>
      <c r="MW71" s="368">
        <f t="shared" si="723"/>
        <v>0</v>
      </c>
      <c r="MX71" s="368">
        <f t="shared" si="724"/>
        <v>0</v>
      </c>
      <c r="MY71" s="369">
        <f t="shared" ref="MY71" si="860">SUM(MY64:MY70)</f>
        <v>0</v>
      </c>
      <c r="MZ71" s="370"/>
      <c r="NA71" s="370"/>
      <c r="NB71" s="370"/>
      <c r="NC71" s="370"/>
      <c r="ND71" s="367">
        <f t="shared" si="725"/>
        <v>0</v>
      </c>
      <c r="NE71" s="368">
        <f t="shared" ref="NE71" si="861">SUM(NE64:NE70)</f>
        <v>0</v>
      </c>
      <c r="NF71" s="368">
        <f t="shared" si="726"/>
        <v>0</v>
      </c>
      <c r="NG71" s="368">
        <f t="shared" ref="NG71" si="862">SUM(NG64:NG70)</f>
        <v>0</v>
      </c>
      <c r="NH71" s="368">
        <f t="shared" si="727"/>
        <v>0</v>
      </c>
      <c r="NI71" s="368">
        <f t="shared" ref="NI71" si="863">SUM(NI64:NI70)</f>
        <v>0</v>
      </c>
      <c r="NJ71" s="368">
        <f t="shared" si="728"/>
        <v>0</v>
      </c>
      <c r="NK71" s="368">
        <f t="shared" ref="NK71" si="864">SUM(NK64:NK70)</f>
        <v>0</v>
      </c>
      <c r="NL71" s="368">
        <f t="shared" si="729"/>
        <v>0</v>
      </c>
      <c r="NM71" s="368">
        <f t="shared" si="730"/>
        <v>0</v>
      </c>
      <c r="NN71" s="368">
        <f t="shared" si="731"/>
        <v>0</v>
      </c>
      <c r="NO71" s="368">
        <f t="shared" ref="NO71" si="865">SUM(NO64:NO70)</f>
        <v>0</v>
      </c>
      <c r="NP71" s="368">
        <f t="shared" si="732"/>
        <v>0</v>
      </c>
      <c r="NQ71" s="368">
        <f t="shared" si="733"/>
        <v>0</v>
      </c>
      <c r="NR71" s="368">
        <f t="shared" si="734"/>
        <v>0</v>
      </c>
      <c r="NS71" s="369">
        <f t="shared" ref="NS71" si="866">SUM(NS64:NS70)</f>
        <v>0</v>
      </c>
      <c r="NT71" s="370"/>
      <c r="NU71" s="370"/>
      <c r="NV71" s="370"/>
      <c r="NW71" s="370"/>
      <c r="NX71" s="367">
        <f t="shared" si="735"/>
        <v>0</v>
      </c>
      <c r="NY71" s="368">
        <f t="shared" ref="NY71" si="867">SUM(NY64:NY70)</f>
        <v>0</v>
      </c>
      <c r="NZ71" s="368">
        <f t="shared" si="736"/>
        <v>0</v>
      </c>
      <c r="OA71" s="368">
        <f t="shared" ref="OA71" si="868">SUM(OA64:OA70)</f>
        <v>0</v>
      </c>
      <c r="OB71" s="368">
        <f t="shared" si="737"/>
        <v>0</v>
      </c>
      <c r="OC71" s="368">
        <f t="shared" ref="OC71" si="869">SUM(OC64:OC70)</f>
        <v>0</v>
      </c>
      <c r="OD71" s="368">
        <f t="shared" si="738"/>
        <v>0</v>
      </c>
      <c r="OE71" s="368">
        <f t="shared" ref="OE71" si="870">SUM(OE64:OE70)</f>
        <v>0</v>
      </c>
      <c r="OF71" s="368">
        <f t="shared" si="739"/>
        <v>0</v>
      </c>
      <c r="OG71" s="368">
        <f t="shared" si="740"/>
        <v>0</v>
      </c>
      <c r="OH71" s="368">
        <f t="shared" si="741"/>
        <v>0</v>
      </c>
      <c r="OI71" s="368">
        <f t="shared" ref="OI71" si="871">SUM(OI64:OI70)</f>
        <v>0</v>
      </c>
      <c r="OJ71" s="368">
        <f t="shared" si="742"/>
        <v>0</v>
      </c>
      <c r="OK71" s="368">
        <f t="shared" si="743"/>
        <v>0</v>
      </c>
      <c r="OL71" s="368">
        <f t="shared" si="744"/>
        <v>0</v>
      </c>
      <c r="OM71" s="369">
        <f t="shared" ref="OM71" si="872">SUM(OM64:OM70)</f>
        <v>0</v>
      </c>
      <c r="ON71" s="370"/>
      <c r="OO71" s="370"/>
      <c r="OP71" s="370"/>
      <c r="OQ71" s="370"/>
      <c r="OR71" s="367">
        <f t="shared" si="745"/>
        <v>0</v>
      </c>
      <c r="OS71" s="368">
        <f t="shared" ref="OS71" si="873">SUM(OS64:OS70)</f>
        <v>0</v>
      </c>
      <c r="OT71" s="368">
        <f t="shared" si="746"/>
        <v>0</v>
      </c>
      <c r="OU71" s="368">
        <f t="shared" ref="OU71" si="874">SUM(OU64:OU70)</f>
        <v>0</v>
      </c>
      <c r="OV71" s="368">
        <f t="shared" si="747"/>
        <v>0</v>
      </c>
      <c r="OW71" s="368">
        <f t="shared" ref="OW71" si="875">SUM(OW64:OW70)</f>
        <v>0</v>
      </c>
      <c r="OX71" s="368">
        <f t="shared" si="748"/>
        <v>0</v>
      </c>
      <c r="OY71" s="368">
        <f t="shared" ref="OY71" si="876">SUM(OY64:OY70)</f>
        <v>0</v>
      </c>
      <c r="OZ71" s="368">
        <f t="shared" si="749"/>
        <v>0</v>
      </c>
      <c r="PA71" s="368">
        <f t="shared" si="750"/>
        <v>0</v>
      </c>
      <c r="PB71" s="368">
        <f t="shared" si="751"/>
        <v>0</v>
      </c>
      <c r="PC71" s="368">
        <f t="shared" ref="PC71" si="877">SUM(PC64:PC70)</f>
        <v>0</v>
      </c>
      <c r="PD71" s="368">
        <f t="shared" si="752"/>
        <v>0</v>
      </c>
      <c r="PE71" s="368">
        <f t="shared" si="753"/>
        <v>0</v>
      </c>
      <c r="PF71" s="368">
        <f t="shared" si="754"/>
        <v>0</v>
      </c>
      <c r="PG71" s="369">
        <f t="shared" ref="PG71" si="878">SUM(PG64:PG70)</f>
        <v>0</v>
      </c>
    </row>
    <row r="72" spans="2:423" s="282" customFormat="1" ht="24.75" hidden="1" customHeight="1" outlineLevel="1">
      <c r="B72" s="361" t="s">
        <v>142</v>
      </c>
      <c r="C72" s="362" t="s">
        <v>143</v>
      </c>
      <c r="D72" s="363"/>
      <c r="E72" s="364"/>
      <c r="F72" s="365" t="s">
        <v>126</v>
      </c>
      <c r="G72" s="366">
        <f>SUMIF(LEVEL1!$A:$A,LEVEL_2!$B72,LEVEL1!$I:$I)</f>
        <v>10722.5</v>
      </c>
      <c r="H72" s="367">
        <f t="shared" si="218"/>
        <v>4500</v>
      </c>
      <c r="I72" s="368">
        <f>SUMIF(LEVEL1!$B:$B,LEVEL_2!$B72,LEVEL1!AI:AI)</f>
        <v>48251250</v>
      </c>
      <c r="J72" s="368">
        <f t="shared" si="218"/>
        <v>18500</v>
      </c>
      <c r="K72" s="368">
        <f>SUMIF(LEVEL1!$B:$B,LEVEL_2!$B72,LEVEL1!AK:AK)</f>
        <v>198366250</v>
      </c>
      <c r="L72" s="368">
        <f t="shared" si="549"/>
        <v>1000</v>
      </c>
      <c r="M72" s="368">
        <f>SUMIF(LEVEL1!$B:$B,LEVEL_2!$B72,LEVEL1!AM:AM)</f>
        <v>10722500</v>
      </c>
      <c r="N72" s="368">
        <f t="shared" si="550"/>
        <v>0</v>
      </c>
      <c r="O72" s="368">
        <f>SUMIF(LEVEL1!$B:$B,LEVEL_2!$B72,LEVEL1!AO:AO)</f>
        <v>0</v>
      </c>
      <c r="P72" s="368">
        <f t="shared" si="550"/>
        <v>24000</v>
      </c>
      <c r="Q72" s="368">
        <f t="shared" si="221"/>
        <v>257340000</v>
      </c>
      <c r="R72" s="368">
        <f t="shared" si="552"/>
        <v>4542.5949375</v>
      </c>
      <c r="S72" s="368">
        <f>SUMIF(LEVEL1!$B:$B,LEVEL_2!$B72,LEVEL1!AS:AS)</f>
        <v>48707974.217343748</v>
      </c>
      <c r="T72" s="368">
        <f t="shared" si="552"/>
        <v>28542.594937499998</v>
      </c>
      <c r="U72" s="368">
        <f t="shared" si="223"/>
        <v>306047974.21734375</v>
      </c>
      <c r="V72" s="368">
        <f t="shared" si="554"/>
        <v>0</v>
      </c>
      <c r="W72" s="369">
        <f>SUMIF(LEVEL1!$B:$B,LEVEL_2!$B72,LEVEL1!BD:BD)</f>
        <v>0</v>
      </c>
      <c r="X72" s="370"/>
      <c r="Y72" s="370"/>
      <c r="Z72" s="370"/>
      <c r="AA72" s="370"/>
      <c r="AB72" s="367">
        <f t="shared" si="555"/>
        <v>3709.4940545581721</v>
      </c>
      <c r="AC72" s="368">
        <f>SUMIF(LEVEL1!$B:$B,LEVEL_2!$B72,LEVEL1!BH:BH)</f>
        <v>39775050</v>
      </c>
      <c r="AD72" s="368">
        <f t="shared" si="556"/>
        <v>7000</v>
      </c>
      <c r="AE72" s="368">
        <f>SUMIF(LEVEL1!$B:$B,LEVEL_2!$B72,LEVEL1!BJ:BJ)</f>
        <v>75057500</v>
      </c>
      <c r="AF72" s="368">
        <f t="shared" si="557"/>
        <v>2750.8965126039789</v>
      </c>
      <c r="AG72" s="368">
        <f>SUMIF(LEVEL1!$B:$B,LEVEL_2!$B72,LEVEL1!BL:BL)</f>
        <v>29496487.856396161</v>
      </c>
      <c r="AH72" s="368">
        <f t="shared" si="558"/>
        <v>0</v>
      </c>
      <c r="AI72" s="368">
        <f>SUMIF(LEVEL1!$B:$B,LEVEL_2!$B72,LEVEL1!BN:BN)</f>
        <v>0</v>
      </c>
      <c r="AJ72" s="368">
        <f t="shared" si="559"/>
        <v>13460.390567162151</v>
      </c>
      <c r="AK72" s="368">
        <f t="shared" si="560"/>
        <v>144329037.85639617</v>
      </c>
      <c r="AL72" s="368">
        <f t="shared" si="561"/>
        <v>2206.8875803872406</v>
      </c>
      <c r="AM72" s="368">
        <f>SUMIF(LEVEL1!$B:$B,LEVEL_2!$B72,LEVEL1!BR:BR)</f>
        <v>23663352.080702186</v>
      </c>
      <c r="AN72" s="368">
        <f t="shared" si="562"/>
        <v>15667.278147549392</v>
      </c>
      <c r="AO72" s="368">
        <f t="shared" si="563"/>
        <v>167992389.93709835</v>
      </c>
      <c r="AP72" s="368">
        <f t="shared" si="564"/>
        <v>0</v>
      </c>
      <c r="AQ72" s="369">
        <f>SUMIF(LEVEL1!$B:$B,LEVEL_2!$B72,LEVEL1!BX:BX)</f>
        <v>0</v>
      </c>
      <c r="AR72" s="370"/>
      <c r="AS72" s="370"/>
      <c r="AT72" s="370"/>
      <c r="AU72" s="370"/>
      <c r="AV72" s="367">
        <f t="shared" si="565"/>
        <v>6299.2772207973885</v>
      </c>
      <c r="AW72" s="368">
        <f>SUMIF(LEVEL1!$B:$B,LEVEL_2!$B72,LEVEL1!CB:CB)</f>
        <v>67544000</v>
      </c>
      <c r="AX72" s="368">
        <f t="shared" si="566"/>
        <v>20598.554441594777</v>
      </c>
      <c r="AY72" s="368">
        <f>SUMIF(LEVEL1!$B:$B,LEVEL_2!$B72,LEVEL1!CD:CD)</f>
        <v>220868000</v>
      </c>
      <c r="AZ72" s="368">
        <f t="shared" si="567"/>
        <v>0</v>
      </c>
      <c r="BA72" s="368">
        <f>SUMIF(LEVEL1!$B:$B,LEVEL_2!$B72,LEVEL1!CF:CF)</f>
        <v>0</v>
      </c>
      <c r="BB72" s="368">
        <f t="shared" si="568"/>
        <v>5700.7227792026115</v>
      </c>
      <c r="BC72" s="368">
        <f>SUMIF(LEVEL1!$B:$B,LEVEL_2!$B72,LEVEL1!CH:CH)</f>
        <v>61126000</v>
      </c>
      <c r="BD72" s="368">
        <f t="shared" si="569"/>
        <v>32598.554441594777</v>
      </c>
      <c r="BE72" s="368">
        <f t="shared" si="570"/>
        <v>349538000</v>
      </c>
      <c r="BF72" s="368">
        <f t="shared" si="571"/>
        <v>0</v>
      </c>
      <c r="BG72" s="368">
        <f>SUMIF(LEVEL1!$B:$B,LEVEL_2!$B72,LEVEL1!CL:CL)</f>
        <v>0</v>
      </c>
      <c r="BH72" s="368">
        <f t="shared" si="572"/>
        <v>32598.554441594777</v>
      </c>
      <c r="BI72" s="368">
        <f t="shared" si="573"/>
        <v>349538000</v>
      </c>
      <c r="BJ72" s="368">
        <f t="shared" si="574"/>
        <v>0</v>
      </c>
      <c r="BK72" s="369">
        <f>SUMIF(LEVEL1!$B:$B,LEVEL_2!$B72,LEVEL1!CX:CX)</f>
        <v>0</v>
      </c>
      <c r="BL72" s="370"/>
      <c r="BM72" s="370"/>
      <c r="BN72" s="370"/>
      <c r="BO72" s="370"/>
      <c r="BP72" s="367">
        <f t="shared" si="575"/>
        <v>4500</v>
      </c>
      <c r="BQ72" s="368">
        <f>SUMIF(LEVEL1!$B:$B,LEVEL_2!$B72,LEVEL1!DB:DB)</f>
        <v>48251250</v>
      </c>
      <c r="BR72" s="368">
        <f t="shared" si="576"/>
        <v>18500</v>
      </c>
      <c r="BS72" s="368">
        <f>SUMIF(LEVEL1!$B:$B,LEVEL_2!$B72,LEVEL1!DD:DD)</f>
        <v>198366250</v>
      </c>
      <c r="BT72" s="368">
        <f t="shared" si="577"/>
        <v>1000</v>
      </c>
      <c r="BU72" s="368">
        <f>SUMIF(LEVEL1!$B:$B,LEVEL_2!$B72,LEVEL1!DF:DF)</f>
        <v>10722500</v>
      </c>
      <c r="BV72" s="368">
        <f t="shared" si="578"/>
        <v>0</v>
      </c>
      <c r="BW72" s="368">
        <f>SUMIF(LEVEL1!$B:$B,LEVEL_2!$B72,LEVEL1!DH:DH)</f>
        <v>0</v>
      </c>
      <c r="BX72" s="368">
        <f t="shared" si="579"/>
        <v>24000</v>
      </c>
      <c r="BY72" s="368">
        <f t="shared" si="580"/>
        <v>257340000</v>
      </c>
      <c r="BZ72" s="368">
        <f t="shared" si="581"/>
        <v>4542.5949375</v>
      </c>
      <c r="CA72" s="368">
        <f>SUMIF(LEVEL1!$B:$B,LEVEL_2!$B72,LEVEL1!DL:DL)</f>
        <v>48707974.217343748</v>
      </c>
      <c r="CB72" s="368">
        <f t="shared" si="582"/>
        <v>28542.594937499998</v>
      </c>
      <c r="CC72" s="368">
        <f t="shared" si="583"/>
        <v>306047974.21734375</v>
      </c>
      <c r="CD72" s="368">
        <f t="shared" si="584"/>
        <v>0</v>
      </c>
      <c r="CE72" s="369">
        <f>SUMIF(LEVEL1!$B:$B,LEVEL_2!$B72,LEVEL1!DR:DR)</f>
        <v>0</v>
      </c>
      <c r="CF72" s="370"/>
      <c r="CG72" s="370"/>
      <c r="CH72" s="370"/>
      <c r="CI72" s="370"/>
      <c r="CJ72" s="367">
        <f t="shared" si="585"/>
        <v>5500</v>
      </c>
      <c r="CK72" s="368">
        <f>SUMIF(LEVEL1!$B:$B,LEVEL_2!$B72,LEVEL1!DV:DV)</f>
        <v>58973750</v>
      </c>
      <c r="CL72" s="368">
        <f t="shared" si="586"/>
        <v>17299.27722079739</v>
      </c>
      <c r="CM72" s="368">
        <f>SUMIF(LEVEL1!$B:$B,LEVEL_2!$B72,LEVEL1!DX:DX)</f>
        <v>185491500</v>
      </c>
      <c r="CN72" s="368">
        <f t="shared" si="587"/>
        <v>0</v>
      </c>
      <c r="CO72" s="368">
        <f>SUMIF(LEVEL1!$B:$B,LEVEL_2!$B72,LEVEL1!DZ:DZ)</f>
        <v>0</v>
      </c>
      <c r="CP72" s="368">
        <f t="shared" si="588"/>
        <v>0</v>
      </c>
      <c r="CQ72" s="368">
        <f>SUMIF(LEVEL1!$B:$B,LEVEL_2!$B72,LEVEL1!EB:EB)</f>
        <v>0</v>
      </c>
      <c r="CR72" s="368">
        <f t="shared" si="589"/>
        <v>22799.27722079739</v>
      </c>
      <c r="CS72" s="368">
        <f t="shared" si="590"/>
        <v>244465250</v>
      </c>
      <c r="CT72" s="368">
        <f t="shared" si="591"/>
        <v>4308.2540404581487</v>
      </c>
      <c r="CU72" s="368">
        <f>SUMIF(LEVEL1!$B:$B,LEVEL_2!$B72,LEVEL1!EF:EF)</f>
        <v>46195253.9488125</v>
      </c>
      <c r="CV72" s="368">
        <f t="shared" si="592"/>
        <v>27107.531261255535</v>
      </c>
      <c r="CW72" s="368">
        <f t="shared" si="593"/>
        <v>290660503.94881248</v>
      </c>
      <c r="CX72" s="368">
        <f t="shared" si="594"/>
        <v>0</v>
      </c>
      <c r="CY72" s="369">
        <f>SUMIF(LEVEL1!$B:$B,LEVEL_2!$B72,LEVEL1!EL:EL)</f>
        <v>0</v>
      </c>
      <c r="CZ72" s="370"/>
      <c r="DA72" s="370"/>
      <c r="DB72" s="370"/>
      <c r="DC72" s="370"/>
      <c r="DD72" s="367">
        <f t="shared" si="595"/>
        <v>5000</v>
      </c>
      <c r="DE72" s="368">
        <f>SUMIF(LEVEL1!$B:$B,LEVEL_2!$B72,LEVEL1!EP:EP)</f>
        <v>53612500</v>
      </c>
      <c r="DF72" s="368">
        <f t="shared" si="596"/>
        <v>18000</v>
      </c>
      <c r="DG72" s="368">
        <f>SUMIF(LEVEL1!$B:$B,LEVEL_2!$B72,LEVEL1!ER:ER)</f>
        <v>193005000</v>
      </c>
      <c r="DH72" s="368">
        <f t="shared" si="597"/>
        <v>0</v>
      </c>
      <c r="DI72" s="368">
        <f>SUMIF(LEVEL1!$B:$B,LEVEL_2!$B72,LEVEL1!ET:ET)</f>
        <v>0</v>
      </c>
      <c r="DJ72" s="368">
        <f t="shared" si="598"/>
        <v>3210</v>
      </c>
      <c r="DK72" s="368">
        <f>SUMIF(LEVEL1!$B:$B,LEVEL_2!$B72,LEVEL1!EV:EV)</f>
        <v>34419225</v>
      </c>
      <c r="DL72" s="368">
        <f t="shared" si="599"/>
        <v>26210</v>
      </c>
      <c r="DM72" s="368">
        <f t="shared" si="600"/>
        <v>281036725</v>
      </c>
      <c r="DN72" s="368">
        <f t="shared" si="601"/>
        <v>4681.5304500000002</v>
      </c>
      <c r="DO72" s="368">
        <f>SUMIF(LEVEL1!$B:$B,LEVEL_2!$B72,LEVEL1!EZ:EZ)</f>
        <v>50197710.250125006</v>
      </c>
      <c r="DP72" s="368">
        <f t="shared" si="602"/>
        <v>30891.530449999998</v>
      </c>
      <c r="DQ72" s="368">
        <f t="shared" si="603"/>
        <v>331234435.25012499</v>
      </c>
      <c r="DR72" s="368">
        <f t="shared" si="604"/>
        <v>0</v>
      </c>
      <c r="DS72" s="369">
        <f>SUMIF(LEVEL1!$B:$B,LEVEL_2!$B72,LEVEL1!FF:FF)</f>
        <v>0</v>
      </c>
      <c r="DT72" s="370"/>
      <c r="DU72" s="370"/>
      <c r="DV72" s="370"/>
      <c r="DW72" s="370"/>
      <c r="DX72" s="367">
        <f t="shared" si="605"/>
        <v>25853.975285614364</v>
      </c>
      <c r="DY72" s="368">
        <f>SUMIF(LEVEL1!$B:$B,LEVEL_2!$B72,LEVEL1!FJ:FJ)</f>
        <v>277219250</v>
      </c>
      <c r="DZ72" s="368">
        <f t="shared" si="606"/>
        <v>20353.975285614364</v>
      </c>
      <c r="EA72" s="368">
        <f>SUMIF(LEVEL1!$B:$B,LEVEL_2!$B72,LEVEL1!FL:FL)</f>
        <v>218245500</v>
      </c>
      <c r="EB72" s="368">
        <f t="shared" si="607"/>
        <v>2200</v>
      </c>
      <c r="EC72" s="368">
        <f>SUMIF(LEVEL1!$B:$B,LEVEL_2!$B72,LEVEL1!FN:FN)</f>
        <v>23589500</v>
      </c>
      <c r="ED72" s="368">
        <f t="shared" si="608"/>
        <v>2470.2168337607832</v>
      </c>
      <c r="EE72" s="368">
        <f>SUMIF(LEVEL1!$B:$B,LEVEL_2!$B72,LEVEL1!FP:FP)</f>
        <v>26486900</v>
      </c>
      <c r="EF72" s="368">
        <f t="shared" si="609"/>
        <v>50878.167404989508</v>
      </c>
      <c r="EG72" s="368">
        <f t="shared" si="610"/>
        <v>545541150</v>
      </c>
      <c r="EH72" s="368">
        <f t="shared" si="611"/>
        <v>4068.9523367720763</v>
      </c>
      <c r="EI72" s="368">
        <f>SUMIF(LEVEL1!$B:$B,LEVEL_2!$B72,LEVEL1!FT:FT)</f>
        <v>43629341.431038588</v>
      </c>
      <c r="EJ72" s="368">
        <f t="shared" si="612"/>
        <v>54947.119741761584</v>
      </c>
      <c r="EK72" s="368">
        <f t="shared" si="613"/>
        <v>589170491.43103862</v>
      </c>
      <c r="EL72" s="368">
        <f t="shared" si="614"/>
        <v>0</v>
      </c>
      <c r="EM72" s="369">
        <f>SUMIF(LEVEL1!$B:$B,LEVEL_2!$B72,LEVEL1!FZ:FZ)</f>
        <v>0</v>
      </c>
      <c r="EN72" s="370"/>
      <c r="EO72" s="370"/>
      <c r="EP72" s="370"/>
      <c r="EQ72" s="370"/>
      <c r="ER72" s="367">
        <f t="shared" si="615"/>
        <v>2850.3613896013057</v>
      </c>
      <c r="ES72" s="368">
        <f>SUMIF(LEVEL1!$B:$B,LEVEL_2!$B72,LEVEL1!GD:GD)</f>
        <v>30563000</v>
      </c>
      <c r="ET72" s="368">
        <f t="shared" si="616"/>
        <v>17102.168337607833</v>
      </c>
      <c r="EU72" s="368">
        <f>SUMIF(LEVEL1!$B:$B,LEVEL_2!$B72,LEVEL1!GF:GF)</f>
        <v>183378000</v>
      </c>
      <c r="EV72" s="368">
        <f t="shared" si="617"/>
        <v>0</v>
      </c>
      <c r="EW72" s="368">
        <f>SUMIF(LEVEL1!$B:$B,LEVEL_2!$B72,LEVEL1!GH:GH)</f>
        <v>0</v>
      </c>
      <c r="EX72" s="368">
        <f t="shared" si="618"/>
        <v>0</v>
      </c>
      <c r="EY72" s="368">
        <f>SUMIF(LEVEL1!$B:$B,LEVEL_2!$B72,LEVEL1!GJ:GJ)</f>
        <v>0</v>
      </c>
      <c r="EZ72" s="368">
        <f t="shared" si="619"/>
        <v>19952.529727209141</v>
      </c>
      <c r="FA72" s="368">
        <f t="shared" si="620"/>
        <v>213941000</v>
      </c>
      <c r="FB72" s="368">
        <f t="shared" si="621"/>
        <v>3975.9698149452088</v>
      </c>
      <c r="FC72" s="368">
        <f>SUMIF(LEVEL1!$B:$B,LEVEL_2!$B72,LEVEL1!GN:GN)</f>
        <v>42632336.340750001</v>
      </c>
      <c r="FD72" s="368">
        <f t="shared" si="622"/>
        <v>23928.49954215435</v>
      </c>
      <c r="FE72" s="368">
        <f t="shared" si="623"/>
        <v>256573336.34075001</v>
      </c>
      <c r="FF72" s="368">
        <f t="shared" si="624"/>
        <v>0</v>
      </c>
      <c r="FG72" s="369">
        <f>SUMIF(LEVEL1!$B:$B,LEVEL_2!$B72,LEVEL1!GT:GT)</f>
        <v>0</v>
      </c>
      <c r="FH72" s="370"/>
      <c r="FI72" s="370"/>
      <c r="FJ72" s="370"/>
      <c r="FK72" s="370"/>
      <c r="FL72" s="367">
        <f t="shared" si="625"/>
        <v>3814.0595943110284</v>
      </c>
      <c r="FM72" s="368">
        <f>SUMIF(LEVEL1!$B:$B,LEVEL_2!$B72,LEVEL1!GX:GX)</f>
        <v>40896254</v>
      </c>
      <c r="FN72" s="368">
        <f t="shared" si="626"/>
        <v>15981.267655543432</v>
      </c>
      <c r="FO72" s="368">
        <f>SUMIF(LEVEL1!$B:$B,LEVEL_2!$B72,LEVEL1!GZ:GZ)</f>
        <v>171359142.43656445</v>
      </c>
      <c r="FP72" s="368">
        <f t="shared" si="627"/>
        <v>0</v>
      </c>
      <c r="FQ72" s="368">
        <f>SUMIF(LEVEL1!$B:$B,LEVEL_2!$B72,LEVEL1!HB:HB)</f>
        <v>0</v>
      </c>
      <c r="FR72" s="368">
        <f t="shared" si="628"/>
        <v>0</v>
      </c>
      <c r="FS72" s="368">
        <f>SUMIF(LEVEL1!$B:$B,LEVEL_2!$B72,LEVEL1!HD:HD)</f>
        <v>0</v>
      </c>
      <c r="FT72" s="368">
        <f t="shared" si="629"/>
        <v>19795.327249854461</v>
      </c>
      <c r="FU72" s="368">
        <f t="shared" si="630"/>
        <v>212255396.43656445</v>
      </c>
      <c r="FV72" s="368">
        <f t="shared" si="631"/>
        <v>3841.3259167529131</v>
      </c>
      <c r="FW72" s="368">
        <f>SUMIF(LEVEL1!$B:$B,LEVEL_2!$B72,LEVEL1!HH:HH)</f>
        <v>41188617.142383114</v>
      </c>
      <c r="FX72" s="368">
        <f t="shared" si="632"/>
        <v>23636.653166607372</v>
      </c>
      <c r="FY72" s="368">
        <f t="shared" si="633"/>
        <v>253444013.57894754</v>
      </c>
      <c r="FZ72" s="368">
        <f t="shared" si="634"/>
        <v>0</v>
      </c>
      <c r="GA72" s="369">
        <f>SUMIF(LEVEL1!$B:$B,LEVEL_2!$B72,LEVEL1!HN:HN)</f>
        <v>0</v>
      </c>
      <c r="GB72" s="370"/>
      <c r="GC72" s="370"/>
      <c r="GD72" s="370"/>
      <c r="GE72" s="370"/>
      <c r="GF72" s="367">
        <f t="shared" si="635"/>
        <v>0</v>
      </c>
      <c r="GG72" s="368">
        <f>SUMIF(LEVEL1!$B:$B,LEVEL_2!$B72,LEVEL1!HR:HR)</f>
        <v>0</v>
      </c>
      <c r="GH72" s="368">
        <f t="shared" si="636"/>
        <v>0</v>
      </c>
      <c r="GI72" s="368">
        <f>SUMIF(LEVEL1!$B:$B,LEVEL_2!$B72,LEVEL1!HT:HT)</f>
        <v>0</v>
      </c>
      <c r="GJ72" s="368">
        <f t="shared" si="637"/>
        <v>0</v>
      </c>
      <c r="GK72" s="368">
        <f>SUMIF(LEVEL1!$B:$B,LEVEL_2!$B72,LEVEL1!HV:HV)</f>
        <v>0</v>
      </c>
      <c r="GL72" s="368">
        <f t="shared" si="638"/>
        <v>0</v>
      </c>
      <c r="GM72" s="368">
        <f>SUMIF(LEVEL1!$B:$B,LEVEL_2!$B72,LEVEL1!HX:HX)</f>
        <v>0</v>
      </c>
      <c r="GN72" s="368">
        <f t="shared" si="639"/>
        <v>0</v>
      </c>
      <c r="GO72" s="368">
        <f t="shared" si="640"/>
        <v>0</v>
      </c>
      <c r="GP72" s="368">
        <f t="shared" si="641"/>
        <v>0</v>
      </c>
      <c r="GQ72" s="368">
        <f>SUMIF(LEVEL1!$B:$B,LEVEL_2!$B72,LEVEL1!IB:IB)</f>
        <v>0</v>
      </c>
      <c r="GR72" s="368">
        <f t="shared" si="642"/>
        <v>0</v>
      </c>
      <c r="GS72" s="368">
        <f t="shared" si="643"/>
        <v>0</v>
      </c>
      <c r="GT72" s="368">
        <f t="shared" si="644"/>
        <v>0</v>
      </c>
      <c r="GU72" s="369">
        <f>SUMIF(LEVEL1!$B:$B,LEVEL_2!$B72,LEVEL1!IH:IH)</f>
        <v>0</v>
      </c>
      <c r="GV72" s="370"/>
      <c r="GW72" s="370"/>
      <c r="GX72" s="370"/>
      <c r="GY72" s="370"/>
      <c r="GZ72" s="367">
        <f t="shared" si="645"/>
        <v>0</v>
      </c>
      <c r="HA72" s="368">
        <f>SUMIF(LEVEL1!$B:$B,LEVEL_2!$B72,LEVEL1!IL:IL)</f>
        <v>0</v>
      </c>
      <c r="HB72" s="368">
        <f t="shared" si="646"/>
        <v>0</v>
      </c>
      <c r="HC72" s="368">
        <f>SUMIF(LEVEL1!$B:$B,LEVEL_2!$B72,LEVEL1!IN:IN)</f>
        <v>0</v>
      </c>
      <c r="HD72" s="368">
        <f t="shared" si="647"/>
        <v>0</v>
      </c>
      <c r="HE72" s="368">
        <f>SUMIF(LEVEL1!$B:$B,LEVEL_2!$B72,LEVEL1!IP:IP)</f>
        <v>0</v>
      </c>
      <c r="HF72" s="368">
        <f t="shared" si="648"/>
        <v>0</v>
      </c>
      <c r="HG72" s="368">
        <f>SUMIF(LEVEL1!$B:$B,LEVEL_2!$B72,LEVEL1!IR:IR)</f>
        <v>0</v>
      </c>
      <c r="HH72" s="368">
        <f t="shared" si="649"/>
        <v>0</v>
      </c>
      <c r="HI72" s="368">
        <f t="shared" si="650"/>
        <v>0</v>
      </c>
      <c r="HJ72" s="368">
        <f t="shared" si="651"/>
        <v>0</v>
      </c>
      <c r="HK72" s="368">
        <f>SUMIF(LEVEL1!$B:$B,LEVEL_2!$B72,LEVEL1!IV:IV)</f>
        <v>0</v>
      </c>
      <c r="HL72" s="368">
        <f t="shared" si="652"/>
        <v>0</v>
      </c>
      <c r="HM72" s="368">
        <f t="shared" si="653"/>
        <v>0</v>
      </c>
      <c r="HN72" s="368">
        <f t="shared" si="654"/>
        <v>0</v>
      </c>
      <c r="HO72" s="369">
        <f>SUMIF(LEVEL1!$B:$B,LEVEL_2!$B72,LEVEL1!JB:JB)</f>
        <v>0</v>
      </c>
      <c r="HP72" s="370"/>
      <c r="HQ72" s="370"/>
      <c r="HR72" s="370"/>
      <c r="HS72" s="370"/>
      <c r="HT72" s="367">
        <f t="shared" si="655"/>
        <v>0</v>
      </c>
      <c r="HU72" s="368">
        <f>SUMIF(LEVEL1!$B:$B,LEVEL_2!$B72,LEVEL1!JF:JF)</f>
        <v>0</v>
      </c>
      <c r="HV72" s="368">
        <f t="shared" si="656"/>
        <v>0</v>
      </c>
      <c r="HW72" s="368">
        <f>SUMIF(LEVEL1!$B:$B,LEVEL_2!$B72,LEVEL1!JH:JH)</f>
        <v>0</v>
      </c>
      <c r="HX72" s="368">
        <f t="shared" si="657"/>
        <v>0</v>
      </c>
      <c r="HY72" s="368">
        <f>SUMIF(LEVEL1!$B:$B,LEVEL_2!$B72,LEVEL1!JJ:JJ)</f>
        <v>0</v>
      </c>
      <c r="HZ72" s="368">
        <f t="shared" si="658"/>
        <v>0</v>
      </c>
      <c r="IA72" s="368">
        <f>SUMIF(LEVEL1!$B:$B,LEVEL_2!$B72,LEVEL1!JL:JL)</f>
        <v>0</v>
      </c>
      <c r="IB72" s="368">
        <f t="shared" si="659"/>
        <v>0</v>
      </c>
      <c r="IC72" s="368">
        <f t="shared" si="660"/>
        <v>0</v>
      </c>
      <c r="ID72" s="368">
        <f t="shared" si="661"/>
        <v>0</v>
      </c>
      <c r="IE72" s="368">
        <f>SUMIF(LEVEL1!$B:$B,LEVEL_2!$B72,LEVEL1!JP:JP)</f>
        <v>0</v>
      </c>
      <c r="IF72" s="368">
        <f t="shared" si="662"/>
        <v>0</v>
      </c>
      <c r="IG72" s="368">
        <f t="shared" si="663"/>
        <v>0</v>
      </c>
      <c r="IH72" s="368">
        <f t="shared" si="664"/>
        <v>0</v>
      </c>
      <c r="II72" s="369">
        <f>SUMIF(LEVEL1!$B:$B,LEVEL_2!$B72,LEVEL1!JV:JV)</f>
        <v>0</v>
      </c>
      <c r="IJ72" s="370"/>
      <c r="IK72" s="370"/>
      <c r="IL72" s="370"/>
      <c r="IM72" s="370"/>
      <c r="IN72" s="367">
        <f t="shared" si="665"/>
        <v>0</v>
      </c>
      <c r="IO72" s="368">
        <f>SUMIF(LEVEL1!$B:$B,LEVEL_2!$B72,LEVEL1!JZ:JZ)</f>
        <v>0</v>
      </c>
      <c r="IP72" s="368">
        <f t="shared" si="666"/>
        <v>0</v>
      </c>
      <c r="IQ72" s="368">
        <f>SUMIF(LEVEL1!$B:$B,LEVEL_2!$B72,LEVEL1!KB:KB)</f>
        <v>0</v>
      </c>
      <c r="IR72" s="368">
        <f t="shared" si="667"/>
        <v>0</v>
      </c>
      <c r="IS72" s="368">
        <f>SUMIF(LEVEL1!$B:$B,LEVEL_2!$B72,LEVEL1!KD:KD)</f>
        <v>0</v>
      </c>
      <c r="IT72" s="368">
        <f t="shared" si="668"/>
        <v>0</v>
      </c>
      <c r="IU72" s="368">
        <f>SUMIF(LEVEL1!$B:$B,LEVEL_2!$B72,LEVEL1!KF:KF)</f>
        <v>0</v>
      </c>
      <c r="IV72" s="368">
        <f t="shared" si="669"/>
        <v>0</v>
      </c>
      <c r="IW72" s="368">
        <f t="shared" si="670"/>
        <v>0</v>
      </c>
      <c r="IX72" s="368">
        <f t="shared" si="671"/>
        <v>0</v>
      </c>
      <c r="IY72" s="368">
        <f>SUMIF(LEVEL1!$B:$B,LEVEL_2!$B72,LEVEL1!KJ:KJ)</f>
        <v>0</v>
      </c>
      <c r="IZ72" s="368">
        <f t="shared" si="672"/>
        <v>0</v>
      </c>
      <c r="JA72" s="368">
        <f t="shared" si="673"/>
        <v>0</v>
      </c>
      <c r="JB72" s="368">
        <f t="shared" si="674"/>
        <v>0</v>
      </c>
      <c r="JC72" s="369">
        <f>SUMIF(LEVEL1!$B:$B,LEVEL_2!$B72,LEVEL1!KP:KP)</f>
        <v>0</v>
      </c>
      <c r="JD72" s="370"/>
      <c r="JE72" s="370"/>
      <c r="JF72" s="370"/>
      <c r="JG72" s="370"/>
      <c r="JH72" s="367">
        <f t="shared" si="675"/>
        <v>0</v>
      </c>
      <c r="JI72" s="368">
        <f>SUMIF(LEVEL1!$B:$B,LEVEL_2!$B72,LEVEL1!KT:KT)</f>
        <v>0</v>
      </c>
      <c r="JJ72" s="368">
        <f t="shared" si="676"/>
        <v>0</v>
      </c>
      <c r="JK72" s="368">
        <f>SUMIF(LEVEL1!$B:$B,LEVEL_2!$B72,LEVEL1!KV:KV)</f>
        <v>0</v>
      </c>
      <c r="JL72" s="368">
        <f t="shared" si="677"/>
        <v>0</v>
      </c>
      <c r="JM72" s="368">
        <f>SUMIF(LEVEL1!$B:$B,LEVEL_2!$B72,LEVEL1!KX:KX)</f>
        <v>0</v>
      </c>
      <c r="JN72" s="368">
        <f t="shared" si="678"/>
        <v>0</v>
      </c>
      <c r="JO72" s="368">
        <f>SUMIF(LEVEL1!$B:$B,LEVEL_2!$B72,LEVEL1!KZ:KZ)</f>
        <v>0</v>
      </c>
      <c r="JP72" s="368">
        <f t="shared" si="679"/>
        <v>0</v>
      </c>
      <c r="JQ72" s="368">
        <f t="shared" si="680"/>
        <v>0</v>
      </c>
      <c r="JR72" s="368">
        <f t="shared" si="681"/>
        <v>0</v>
      </c>
      <c r="JS72" s="368">
        <f>SUMIF(LEVEL1!$B:$B,LEVEL_2!$B72,LEVEL1!LD:LD)</f>
        <v>0</v>
      </c>
      <c r="JT72" s="368">
        <f t="shared" si="682"/>
        <v>0</v>
      </c>
      <c r="JU72" s="368">
        <f t="shared" si="683"/>
        <v>0</v>
      </c>
      <c r="JV72" s="368">
        <f t="shared" si="684"/>
        <v>0</v>
      </c>
      <c r="JW72" s="369">
        <f>SUMIF(LEVEL1!$B:$B,LEVEL_2!$B72,LEVEL1!LJ:LJ)</f>
        <v>0</v>
      </c>
      <c r="JX72" s="370"/>
      <c r="JY72" s="370"/>
      <c r="JZ72" s="370"/>
      <c r="KA72" s="370"/>
      <c r="KB72" s="367">
        <f t="shared" si="685"/>
        <v>0</v>
      </c>
      <c r="KC72" s="368">
        <f>SUMIF(LEVEL1!$B:$B,LEVEL_2!$B72,LEVEL1!LN:LN)</f>
        <v>0</v>
      </c>
      <c r="KD72" s="368">
        <f t="shared" si="686"/>
        <v>0</v>
      </c>
      <c r="KE72" s="368">
        <f>SUMIF(LEVEL1!$B:$B,LEVEL_2!$B72,LEVEL1!LP:LP)</f>
        <v>0</v>
      </c>
      <c r="KF72" s="368">
        <f t="shared" si="687"/>
        <v>0</v>
      </c>
      <c r="KG72" s="368">
        <f>SUMIF(LEVEL1!$B:$B,LEVEL_2!$B72,LEVEL1!LR:LR)</f>
        <v>0</v>
      </c>
      <c r="KH72" s="368">
        <f t="shared" si="688"/>
        <v>0</v>
      </c>
      <c r="KI72" s="368">
        <f>SUMIF(LEVEL1!$B:$B,LEVEL_2!$B72,LEVEL1!LT:LT)</f>
        <v>0</v>
      </c>
      <c r="KJ72" s="368">
        <f t="shared" si="689"/>
        <v>0</v>
      </c>
      <c r="KK72" s="368">
        <f t="shared" si="690"/>
        <v>0</v>
      </c>
      <c r="KL72" s="368">
        <f t="shared" si="691"/>
        <v>0</v>
      </c>
      <c r="KM72" s="368">
        <f>SUMIF(LEVEL1!$B:$B,LEVEL_2!$B72,LEVEL1!LX:LX)</f>
        <v>0</v>
      </c>
      <c r="KN72" s="368">
        <f t="shared" si="692"/>
        <v>0</v>
      </c>
      <c r="KO72" s="368">
        <f t="shared" si="693"/>
        <v>0</v>
      </c>
      <c r="KP72" s="368">
        <f t="shared" si="694"/>
        <v>0</v>
      </c>
      <c r="KQ72" s="369">
        <f>SUMIF(LEVEL1!$B:$B,LEVEL_2!$B72,LEVEL1!MD:MD)</f>
        <v>0</v>
      </c>
      <c r="KR72" s="370"/>
      <c r="KS72" s="370"/>
      <c r="KT72" s="370"/>
      <c r="KU72" s="370"/>
      <c r="KV72" s="367">
        <f t="shared" si="695"/>
        <v>0</v>
      </c>
      <c r="KW72" s="368">
        <f>SUMIF(LEVEL1!$B:$B,LEVEL_2!$B72,LEVEL1!MH:MH)</f>
        <v>0</v>
      </c>
      <c r="KX72" s="368">
        <f t="shared" si="696"/>
        <v>0</v>
      </c>
      <c r="KY72" s="368">
        <f>SUMIF(LEVEL1!$B:$B,LEVEL_2!$B72,LEVEL1!MJ:MJ)</f>
        <v>0</v>
      </c>
      <c r="KZ72" s="368">
        <f t="shared" si="697"/>
        <v>0</v>
      </c>
      <c r="LA72" s="368">
        <f>SUMIF(LEVEL1!$B:$B,LEVEL_2!$B72,LEVEL1!ML:ML)</f>
        <v>0</v>
      </c>
      <c r="LB72" s="368">
        <f t="shared" si="698"/>
        <v>0</v>
      </c>
      <c r="LC72" s="368">
        <f>SUMIF(LEVEL1!$B:$B,LEVEL_2!$B72,LEVEL1!MN:MN)</f>
        <v>0</v>
      </c>
      <c r="LD72" s="368">
        <f t="shared" si="699"/>
        <v>0</v>
      </c>
      <c r="LE72" s="368">
        <f t="shared" si="700"/>
        <v>0</v>
      </c>
      <c r="LF72" s="368">
        <f t="shared" si="701"/>
        <v>0</v>
      </c>
      <c r="LG72" s="368">
        <f>SUMIF(LEVEL1!$B:$B,LEVEL_2!$B72,LEVEL1!MR:MR)</f>
        <v>0</v>
      </c>
      <c r="LH72" s="368">
        <f t="shared" si="702"/>
        <v>0</v>
      </c>
      <c r="LI72" s="368">
        <f t="shared" si="703"/>
        <v>0</v>
      </c>
      <c r="LJ72" s="368">
        <f t="shared" si="704"/>
        <v>0</v>
      </c>
      <c r="LK72" s="369">
        <f>SUMIF(LEVEL1!$B:$B,LEVEL_2!$B72,LEVEL1!MX:MX)</f>
        <v>0</v>
      </c>
      <c r="LL72" s="370"/>
      <c r="LM72" s="370"/>
      <c r="LN72" s="370"/>
      <c r="LO72" s="370"/>
      <c r="LP72" s="367">
        <f t="shared" si="705"/>
        <v>0</v>
      </c>
      <c r="LQ72" s="368">
        <f>SUMIF(LEVEL1!$B:$B,LEVEL_2!$B72,LEVEL1!NB:NB)</f>
        <v>0</v>
      </c>
      <c r="LR72" s="368">
        <f t="shared" si="706"/>
        <v>0</v>
      </c>
      <c r="LS72" s="368">
        <f>SUMIF(LEVEL1!$B:$B,LEVEL_2!$B72,LEVEL1!ND:ND)</f>
        <v>0</v>
      </c>
      <c r="LT72" s="368">
        <f t="shared" si="707"/>
        <v>0</v>
      </c>
      <c r="LU72" s="368">
        <f>SUMIF(LEVEL1!$B:$B,LEVEL_2!$B72,LEVEL1!NF:NF)</f>
        <v>0</v>
      </c>
      <c r="LV72" s="368">
        <f t="shared" si="708"/>
        <v>0</v>
      </c>
      <c r="LW72" s="368">
        <f>SUMIF(LEVEL1!$B:$B,LEVEL_2!$B72,LEVEL1!NH:NH)</f>
        <v>0</v>
      </c>
      <c r="LX72" s="368">
        <f t="shared" si="709"/>
        <v>0</v>
      </c>
      <c r="LY72" s="368">
        <f t="shared" si="710"/>
        <v>0</v>
      </c>
      <c r="LZ72" s="368">
        <f t="shared" si="711"/>
        <v>0</v>
      </c>
      <c r="MA72" s="368">
        <f>SUMIF(LEVEL1!$B:$B,LEVEL_2!$B72,LEVEL1!NL:NL)</f>
        <v>0</v>
      </c>
      <c r="MB72" s="368">
        <f t="shared" si="712"/>
        <v>0</v>
      </c>
      <c r="MC72" s="368">
        <f t="shared" si="713"/>
        <v>0</v>
      </c>
      <c r="MD72" s="368">
        <f t="shared" si="714"/>
        <v>0</v>
      </c>
      <c r="ME72" s="369">
        <f>SUMIF(LEVEL1!$B:$B,LEVEL_2!$B72,LEVEL1!NR:NR)</f>
        <v>0</v>
      </c>
      <c r="MF72" s="370"/>
      <c r="MG72" s="370"/>
      <c r="MH72" s="370"/>
      <c r="MI72" s="370"/>
      <c r="MJ72" s="367">
        <f t="shared" si="715"/>
        <v>0</v>
      </c>
      <c r="MK72" s="368">
        <f>SUMIF(LEVEL1!$B:$B,LEVEL_2!$B72,LEVEL1!NV:NV)</f>
        <v>0</v>
      </c>
      <c r="ML72" s="368">
        <f t="shared" si="716"/>
        <v>0</v>
      </c>
      <c r="MM72" s="368">
        <f>SUMIF(LEVEL1!$B:$B,LEVEL_2!$B72,LEVEL1!NX:NX)</f>
        <v>0</v>
      </c>
      <c r="MN72" s="368">
        <f t="shared" si="717"/>
        <v>0</v>
      </c>
      <c r="MO72" s="368">
        <f>SUMIF(LEVEL1!$B:$B,LEVEL_2!$B72,LEVEL1!NZ:NZ)</f>
        <v>0</v>
      </c>
      <c r="MP72" s="368">
        <f t="shared" si="718"/>
        <v>0</v>
      </c>
      <c r="MQ72" s="368">
        <f>SUMIF(LEVEL1!$B:$B,LEVEL_2!$B72,LEVEL1!OB:OB)</f>
        <v>0</v>
      </c>
      <c r="MR72" s="368">
        <f t="shared" si="719"/>
        <v>0</v>
      </c>
      <c r="MS72" s="368">
        <f t="shared" si="720"/>
        <v>0</v>
      </c>
      <c r="MT72" s="368">
        <f t="shared" si="721"/>
        <v>0</v>
      </c>
      <c r="MU72" s="368">
        <f>SUMIF(LEVEL1!$B:$B,LEVEL_2!$B72,LEVEL1!OF:OF)</f>
        <v>0</v>
      </c>
      <c r="MV72" s="368">
        <f t="shared" si="722"/>
        <v>0</v>
      </c>
      <c r="MW72" s="368">
        <f t="shared" si="723"/>
        <v>0</v>
      </c>
      <c r="MX72" s="368">
        <f t="shared" si="724"/>
        <v>0</v>
      </c>
      <c r="MY72" s="369">
        <f>SUMIF(LEVEL1!$B:$B,LEVEL_2!$B72,LEVEL1!OL:OL)</f>
        <v>0</v>
      </c>
      <c r="MZ72" s="370"/>
      <c r="NA72" s="370"/>
      <c r="NB72" s="370"/>
      <c r="NC72" s="370"/>
      <c r="ND72" s="367">
        <f t="shared" si="725"/>
        <v>0</v>
      </c>
      <c r="NE72" s="368">
        <f>SUMIF(LEVEL1!$B:$B,LEVEL_2!$B72,LEVEL1!OP:OP)</f>
        <v>0</v>
      </c>
      <c r="NF72" s="368">
        <f t="shared" si="726"/>
        <v>0</v>
      </c>
      <c r="NG72" s="368">
        <f>SUMIF(LEVEL1!$B:$B,LEVEL_2!$B72,LEVEL1!OR:OR)</f>
        <v>0</v>
      </c>
      <c r="NH72" s="368">
        <f t="shared" si="727"/>
        <v>0</v>
      </c>
      <c r="NI72" s="368">
        <f>SUMIF(LEVEL1!$B:$B,LEVEL_2!$B72,LEVEL1!OT:OT)</f>
        <v>0</v>
      </c>
      <c r="NJ72" s="368">
        <f t="shared" si="728"/>
        <v>0</v>
      </c>
      <c r="NK72" s="368">
        <f>SUMIF(LEVEL1!$B:$B,LEVEL_2!$B72,LEVEL1!OV:OV)</f>
        <v>0</v>
      </c>
      <c r="NL72" s="368">
        <f t="shared" si="729"/>
        <v>0</v>
      </c>
      <c r="NM72" s="368">
        <f t="shared" si="730"/>
        <v>0</v>
      </c>
      <c r="NN72" s="368">
        <f t="shared" si="731"/>
        <v>0</v>
      </c>
      <c r="NO72" s="368">
        <f>SUMIF(LEVEL1!$B:$B,LEVEL_2!$B72,LEVEL1!OZ:OZ)</f>
        <v>0</v>
      </c>
      <c r="NP72" s="368">
        <f t="shared" si="732"/>
        <v>0</v>
      </c>
      <c r="NQ72" s="368">
        <f t="shared" si="733"/>
        <v>0</v>
      </c>
      <c r="NR72" s="368">
        <f t="shared" si="734"/>
        <v>0</v>
      </c>
      <c r="NS72" s="369">
        <f>SUMIF(LEVEL1!$B:$B,LEVEL_2!$B72,LEVEL1!PF:PF)</f>
        <v>0</v>
      </c>
      <c r="NT72" s="370"/>
      <c r="NU72" s="370"/>
      <c r="NV72" s="370"/>
      <c r="NW72" s="370"/>
      <c r="NX72" s="367">
        <f t="shared" si="735"/>
        <v>0</v>
      </c>
      <c r="NY72" s="368">
        <f>SUMIF(LEVEL1!$B:$B,LEVEL_2!$B72,LEVEL1!PJ:PJ)</f>
        <v>0</v>
      </c>
      <c r="NZ72" s="368">
        <f t="shared" si="736"/>
        <v>0</v>
      </c>
      <c r="OA72" s="368">
        <f>SUMIF(LEVEL1!$B:$B,LEVEL_2!$B72,LEVEL1!PL:PL)</f>
        <v>0</v>
      </c>
      <c r="OB72" s="368">
        <f t="shared" si="737"/>
        <v>0</v>
      </c>
      <c r="OC72" s="368">
        <f>SUMIF(LEVEL1!$B:$B,LEVEL_2!$B72,LEVEL1!PN:PN)</f>
        <v>0</v>
      </c>
      <c r="OD72" s="368">
        <f t="shared" si="738"/>
        <v>0</v>
      </c>
      <c r="OE72" s="368">
        <f>SUMIF(LEVEL1!$B:$B,LEVEL_2!$B72,LEVEL1!PP:PP)</f>
        <v>0</v>
      </c>
      <c r="OF72" s="368">
        <f t="shared" si="739"/>
        <v>0</v>
      </c>
      <c r="OG72" s="368">
        <f t="shared" si="740"/>
        <v>0</v>
      </c>
      <c r="OH72" s="368">
        <f t="shared" si="741"/>
        <v>0</v>
      </c>
      <c r="OI72" s="368">
        <f>SUMIF(LEVEL1!$B:$B,LEVEL_2!$B72,LEVEL1!PT:PT)</f>
        <v>0</v>
      </c>
      <c r="OJ72" s="368">
        <f t="shared" si="742"/>
        <v>0</v>
      </c>
      <c r="OK72" s="368">
        <f t="shared" si="743"/>
        <v>0</v>
      </c>
      <c r="OL72" s="368">
        <f t="shared" si="744"/>
        <v>0</v>
      </c>
      <c r="OM72" s="369">
        <f>SUMIF(LEVEL1!$B:$B,LEVEL_2!$B72,LEVEL1!PZ:PZ)</f>
        <v>0</v>
      </c>
      <c r="ON72" s="370"/>
      <c r="OO72" s="370"/>
      <c r="OP72" s="370"/>
      <c r="OQ72" s="370"/>
      <c r="OR72" s="367">
        <f t="shared" si="745"/>
        <v>0</v>
      </c>
      <c r="OS72" s="368">
        <f>SUMIF(LEVEL1!$B:$B,LEVEL_2!$B72,LEVEL1!QD:QD)</f>
        <v>0</v>
      </c>
      <c r="OT72" s="368">
        <f t="shared" si="746"/>
        <v>0</v>
      </c>
      <c r="OU72" s="368">
        <f>SUMIF(LEVEL1!$B:$B,LEVEL_2!$B72,LEVEL1!QF:QF)</f>
        <v>0</v>
      </c>
      <c r="OV72" s="368">
        <f t="shared" si="747"/>
        <v>0</v>
      </c>
      <c r="OW72" s="368">
        <f>SUMIF(LEVEL1!$B:$B,LEVEL_2!$B72,LEVEL1!QH:QH)</f>
        <v>0</v>
      </c>
      <c r="OX72" s="368">
        <f t="shared" si="748"/>
        <v>0</v>
      </c>
      <c r="OY72" s="368">
        <f>SUMIF(LEVEL1!$B:$B,LEVEL_2!$B72,LEVEL1!QJ:QJ)</f>
        <v>0</v>
      </c>
      <c r="OZ72" s="368">
        <f t="shared" si="749"/>
        <v>0</v>
      </c>
      <c r="PA72" s="368">
        <f t="shared" si="750"/>
        <v>0</v>
      </c>
      <c r="PB72" s="368">
        <f t="shared" si="751"/>
        <v>0</v>
      </c>
      <c r="PC72" s="368">
        <f>SUMIF(LEVEL1!$B:$B,LEVEL_2!$B72,LEVEL1!QN:QN)</f>
        <v>0</v>
      </c>
      <c r="PD72" s="368">
        <f t="shared" si="752"/>
        <v>0</v>
      </c>
      <c r="PE72" s="368">
        <f t="shared" si="753"/>
        <v>0</v>
      </c>
      <c r="PF72" s="368">
        <f t="shared" si="754"/>
        <v>0</v>
      </c>
      <c r="PG72" s="369">
        <f>SUMIF(LEVEL1!$B:$B,LEVEL_2!$B72,LEVEL1!QT:QT)</f>
        <v>0</v>
      </c>
    </row>
    <row r="73" spans="2:423" s="282" customFormat="1" ht="24.75" hidden="1" customHeight="1" outlineLevel="1">
      <c r="B73" s="361" t="s">
        <v>144</v>
      </c>
      <c r="C73" s="362" t="s">
        <v>145</v>
      </c>
      <c r="D73" s="363"/>
      <c r="E73" s="364"/>
      <c r="F73" s="365" t="s">
        <v>126</v>
      </c>
      <c r="G73" s="366">
        <f>SUMIF(LEVEL1!$A:$A,LEVEL_2!$B73,LEVEL1!$I:$I)</f>
        <v>781</v>
      </c>
      <c r="H73" s="367">
        <f t="shared" si="218"/>
        <v>27000</v>
      </c>
      <c r="I73" s="368">
        <f>SUMIF(LEVEL1!$B:$B,LEVEL_2!$B73,LEVEL1!AI:AI)</f>
        <v>21087000</v>
      </c>
      <c r="J73" s="368">
        <f t="shared" si="218"/>
        <v>15000</v>
      </c>
      <c r="K73" s="368">
        <f>SUMIF(LEVEL1!$B:$B,LEVEL_2!$B73,LEVEL1!AK:AK)</f>
        <v>11715000</v>
      </c>
      <c r="L73" s="368">
        <f t="shared" si="549"/>
        <v>0</v>
      </c>
      <c r="M73" s="368">
        <f>SUMIF(LEVEL1!$B:$B,LEVEL_2!$B73,LEVEL1!AM:AM)</f>
        <v>0</v>
      </c>
      <c r="N73" s="368">
        <f t="shared" si="550"/>
        <v>0</v>
      </c>
      <c r="O73" s="368">
        <f>SUMIF(LEVEL1!$B:$B,LEVEL_2!$B73,LEVEL1!AO:AO)</f>
        <v>0</v>
      </c>
      <c r="P73" s="368">
        <f t="shared" si="550"/>
        <v>42000</v>
      </c>
      <c r="Q73" s="368">
        <f t="shared" si="221"/>
        <v>32802000</v>
      </c>
      <c r="R73" s="368">
        <f t="shared" si="552"/>
        <v>6169.265625</v>
      </c>
      <c r="S73" s="368">
        <f>SUMIF(LEVEL1!$B:$B,LEVEL_2!$B73,LEVEL1!AS:AS)</f>
        <v>4818196.453125</v>
      </c>
      <c r="T73" s="368">
        <f t="shared" si="552"/>
        <v>48169.265625</v>
      </c>
      <c r="U73" s="368">
        <f t="shared" si="223"/>
        <v>37620196.453125</v>
      </c>
      <c r="V73" s="368">
        <f t="shared" si="554"/>
        <v>0</v>
      </c>
      <c r="W73" s="369">
        <f>SUMIF(LEVEL1!$B:$B,LEVEL_2!$B73,LEVEL1!BD:BD)</f>
        <v>0</v>
      </c>
      <c r="X73" s="370"/>
      <c r="Y73" s="370"/>
      <c r="Z73" s="370"/>
      <c r="AA73" s="370"/>
      <c r="AB73" s="367">
        <f t="shared" si="555"/>
        <v>22700</v>
      </c>
      <c r="AC73" s="368">
        <f>SUMIF(LEVEL1!$B:$B,LEVEL_2!$B73,LEVEL1!BH:BH)</f>
        <v>17728700</v>
      </c>
      <c r="AD73" s="368">
        <f t="shared" si="556"/>
        <v>20000</v>
      </c>
      <c r="AE73" s="368">
        <f>SUMIF(LEVEL1!$B:$B,LEVEL_2!$B73,LEVEL1!BJ:BJ)</f>
        <v>15620000</v>
      </c>
      <c r="AF73" s="368">
        <f t="shared" si="557"/>
        <v>0</v>
      </c>
      <c r="AG73" s="368">
        <f>SUMIF(LEVEL1!$B:$B,LEVEL_2!$B73,LEVEL1!BL:BL)</f>
        <v>0</v>
      </c>
      <c r="AH73" s="368">
        <f t="shared" si="558"/>
        <v>0</v>
      </c>
      <c r="AI73" s="368">
        <f>SUMIF(LEVEL1!$B:$B,LEVEL_2!$B73,LEVEL1!BN:BN)</f>
        <v>0</v>
      </c>
      <c r="AJ73" s="368">
        <f t="shared" si="559"/>
        <v>42700</v>
      </c>
      <c r="AK73" s="368">
        <f t="shared" si="560"/>
        <v>33348700</v>
      </c>
      <c r="AL73" s="368">
        <f t="shared" si="561"/>
        <v>6769.7365</v>
      </c>
      <c r="AM73" s="368">
        <f>SUMIF(LEVEL1!$B:$B,LEVEL_2!$B73,LEVEL1!BR:BR)</f>
        <v>5287164.2065000003</v>
      </c>
      <c r="AN73" s="368">
        <f t="shared" si="562"/>
        <v>49469.736499999999</v>
      </c>
      <c r="AO73" s="368">
        <f t="shared" si="563"/>
        <v>38635864.206500001</v>
      </c>
      <c r="AP73" s="368">
        <f t="shared" si="564"/>
        <v>0</v>
      </c>
      <c r="AQ73" s="369">
        <f>SUMIF(LEVEL1!$B:$B,LEVEL_2!$B73,LEVEL1!BX:BX)</f>
        <v>0</v>
      </c>
      <c r="AR73" s="370"/>
      <c r="AS73" s="370"/>
      <c r="AT73" s="370"/>
      <c r="AU73" s="370"/>
      <c r="AV73" s="367">
        <f t="shared" si="565"/>
        <v>8500</v>
      </c>
      <c r="AW73" s="368">
        <f>SUMIF(LEVEL1!$B:$B,LEVEL_2!$B73,LEVEL1!CB:CB)</f>
        <v>6638500</v>
      </c>
      <c r="AX73" s="368">
        <f t="shared" si="566"/>
        <v>80000</v>
      </c>
      <c r="AY73" s="368">
        <f>SUMIF(LEVEL1!$B:$B,LEVEL_2!$B73,LEVEL1!CD:CD)</f>
        <v>62480000</v>
      </c>
      <c r="AZ73" s="368">
        <f t="shared" si="567"/>
        <v>0</v>
      </c>
      <c r="BA73" s="368">
        <f>SUMIF(LEVEL1!$B:$B,LEVEL_2!$B73,LEVEL1!CF:CF)</f>
        <v>0</v>
      </c>
      <c r="BB73" s="368">
        <f t="shared" si="568"/>
        <v>5000</v>
      </c>
      <c r="BC73" s="368">
        <f>SUMIF(LEVEL1!$B:$B,LEVEL_2!$B73,LEVEL1!CH:CH)</f>
        <v>3905000</v>
      </c>
      <c r="BD73" s="368">
        <f t="shared" si="569"/>
        <v>93500</v>
      </c>
      <c r="BE73" s="368">
        <f t="shared" si="570"/>
        <v>73023500</v>
      </c>
      <c r="BF73" s="368">
        <f t="shared" si="571"/>
        <v>0</v>
      </c>
      <c r="BG73" s="368">
        <f>SUMIF(LEVEL1!$B:$B,LEVEL_2!$B73,LEVEL1!CL:CL)</f>
        <v>0</v>
      </c>
      <c r="BH73" s="368">
        <f t="shared" si="572"/>
        <v>93500</v>
      </c>
      <c r="BI73" s="368">
        <f t="shared" si="573"/>
        <v>73023500</v>
      </c>
      <c r="BJ73" s="368">
        <f t="shared" si="574"/>
        <v>0</v>
      </c>
      <c r="BK73" s="369">
        <f>SUMIF(LEVEL1!$B:$B,LEVEL_2!$B73,LEVEL1!CX:CX)</f>
        <v>0</v>
      </c>
      <c r="BL73" s="370"/>
      <c r="BM73" s="370"/>
      <c r="BN73" s="370"/>
      <c r="BO73" s="370"/>
      <c r="BP73" s="367">
        <f t="shared" si="575"/>
        <v>27000</v>
      </c>
      <c r="BQ73" s="368">
        <f>SUMIF(LEVEL1!$B:$B,LEVEL_2!$B73,LEVEL1!DB:DB)</f>
        <v>21087000</v>
      </c>
      <c r="BR73" s="368">
        <f t="shared" si="576"/>
        <v>15000</v>
      </c>
      <c r="BS73" s="368">
        <f>SUMIF(LEVEL1!$B:$B,LEVEL_2!$B73,LEVEL1!DD:DD)</f>
        <v>11715000</v>
      </c>
      <c r="BT73" s="368">
        <f t="shared" si="577"/>
        <v>0</v>
      </c>
      <c r="BU73" s="368">
        <f>SUMIF(LEVEL1!$B:$B,LEVEL_2!$B73,LEVEL1!DF:DF)</f>
        <v>0</v>
      </c>
      <c r="BV73" s="368">
        <f t="shared" si="578"/>
        <v>0</v>
      </c>
      <c r="BW73" s="368">
        <f>SUMIF(LEVEL1!$B:$B,LEVEL_2!$B73,LEVEL1!DH:DH)</f>
        <v>0</v>
      </c>
      <c r="BX73" s="368">
        <f t="shared" si="579"/>
        <v>42000</v>
      </c>
      <c r="BY73" s="368">
        <f t="shared" si="580"/>
        <v>32802000</v>
      </c>
      <c r="BZ73" s="368">
        <f t="shared" si="581"/>
        <v>6169.265625</v>
      </c>
      <c r="CA73" s="368">
        <f>SUMIF(LEVEL1!$B:$B,LEVEL_2!$B73,LEVEL1!DL:DL)</f>
        <v>4818196.453125</v>
      </c>
      <c r="CB73" s="368">
        <f t="shared" si="582"/>
        <v>48169.265625</v>
      </c>
      <c r="CC73" s="368">
        <f t="shared" si="583"/>
        <v>37620196.453125</v>
      </c>
      <c r="CD73" s="368">
        <f t="shared" si="584"/>
        <v>0</v>
      </c>
      <c r="CE73" s="369">
        <f>SUMIF(LEVEL1!$B:$B,LEVEL_2!$B73,LEVEL1!DR:DR)</f>
        <v>0</v>
      </c>
      <c r="CF73" s="370"/>
      <c r="CG73" s="370"/>
      <c r="CH73" s="370"/>
      <c r="CI73" s="370"/>
      <c r="CJ73" s="367">
        <f t="shared" si="585"/>
        <v>35000</v>
      </c>
      <c r="CK73" s="368">
        <f>SUMIF(LEVEL1!$B:$B,LEVEL_2!$B73,LEVEL1!DV:DV)</f>
        <v>27335000</v>
      </c>
      <c r="CL73" s="368">
        <f t="shared" si="586"/>
        <v>15000</v>
      </c>
      <c r="CM73" s="368">
        <f>SUMIF(LEVEL1!$B:$B,LEVEL_2!$B73,LEVEL1!DX:DX)</f>
        <v>11715000</v>
      </c>
      <c r="CN73" s="368">
        <f t="shared" si="587"/>
        <v>0</v>
      </c>
      <c r="CO73" s="368">
        <f>SUMIF(LEVEL1!$B:$B,LEVEL_2!$B73,LEVEL1!DZ:DZ)</f>
        <v>0</v>
      </c>
      <c r="CP73" s="368">
        <f t="shared" si="588"/>
        <v>0</v>
      </c>
      <c r="CQ73" s="368">
        <f>SUMIF(LEVEL1!$B:$B,LEVEL_2!$B73,LEVEL1!EB:EB)</f>
        <v>0</v>
      </c>
      <c r="CR73" s="368">
        <f t="shared" si="589"/>
        <v>50000</v>
      </c>
      <c r="CS73" s="368">
        <f t="shared" si="590"/>
        <v>39050000</v>
      </c>
      <c r="CT73" s="368">
        <f t="shared" si="591"/>
        <v>7045.0256250000002</v>
      </c>
      <c r="CU73" s="368">
        <f>SUMIF(LEVEL1!$B:$B,LEVEL_2!$B73,LEVEL1!EF:EF)</f>
        <v>5502165.0131250005</v>
      </c>
      <c r="CV73" s="368">
        <f t="shared" si="592"/>
        <v>57045.025625000002</v>
      </c>
      <c r="CW73" s="368">
        <f t="shared" si="593"/>
        <v>44552165.013125002</v>
      </c>
      <c r="CX73" s="368">
        <f t="shared" si="594"/>
        <v>0</v>
      </c>
      <c r="CY73" s="369">
        <f>SUMIF(LEVEL1!$B:$B,LEVEL_2!$B73,LEVEL1!EL:EL)</f>
        <v>0</v>
      </c>
      <c r="CZ73" s="370"/>
      <c r="DA73" s="370"/>
      <c r="DB73" s="370"/>
      <c r="DC73" s="370"/>
      <c r="DD73" s="367">
        <f t="shared" si="595"/>
        <v>18000</v>
      </c>
      <c r="DE73" s="368">
        <f>SUMIF(LEVEL1!$B:$B,LEVEL_2!$B73,LEVEL1!EP:EP)</f>
        <v>14058000</v>
      </c>
      <c r="DF73" s="368">
        <f t="shared" si="596"/>
        <v>11000</v>
      </c>
      <c r="DG73" s="368">
        <f>SUMIF(LEVEL1!$B:$B,LEVEL_2!$B73,LEVEL1!ER:ER)</f>
        <v>8591000</v>
      </c>
      <c r="DH73" s="368">
        <f t="shared" si="597"/>
        <v>0</v>
      </c>
      <c r="DI73" s="368">
        <f>SUMIF(LEVEL1!$B:$B,LEVEL_2!$B73,LEVEL1!ET:ET)</f>
        <v>0</v>
      </c>
      <c r="DJ73" s="368">
        <f t="shared" si="598"/>
        <v>4040</v>
      </c>
      <c r="DK73" s="368">
        <f>SUMIF(LEVEL1!$B:$B,LEVEL_2!$B73,LEVEL1!EV:EV)</f>
        <v>3155240</v>
      </c>
      <c r="DL73" s="368">
        <f t="shared" si="599"/>
        <v>33040</v>
      </c>
      <c r="DM73" s="368">
        <f t="shared" si="600"/>
        <v>25804240</v>
      </c>
      <c r="DN73" s="368">
        <f t="shared" si="601"/>
        <v>4676.8249249999999</v>
      </c>
      <c r="DO73" s="368">
        <f>SUMIF(LEVEL1!$B:$B,LEVEL_2!$B73,LEVEL1!EZ:EZ)</f>
        <v>3652600.266425</v>
      </c>
      <c r="DP73" s="368">
        <f t="shared" si="602"/>
        <v>37716.824925000001</v>
      </c>
      <c r="DQ73" s="368">
        <f t="shared" si="603"/>
        <v>29456840.266424999</v>
      </c>
      <c r="DR73" s="368">
        <f t="shared" si="604"/>
        <v>0</v>
      </c>
      <c r="DS73" s="369">
        <f>SUMIF(LEVEL1!$B:$B,LEVEL_2!$B73,LEVEL1!FF:FF)</f>
        <v>0</v>
      </c>
      <c r="DT73" s="370"/>
      <c r="DU73" s="370"/>
      <c r="DV73" s="370"/>
      <c r="DW73" s="370"/>
      <c r="DX73" s="367">
        <f t="shared" si="605"/>
        <v>24000</v>
      </c>
      <c r="DY73" s="368">
        <f>SUMIF(LEVEL1!$B:$B,LEVEL_2!$B73,LEVEL1!FJ:FJ)</f>
        <v>18744000</v>
      </c>
      <c r="DZ73" s="368">
        <f t="shared" si="606"/>
        <v>14000</v>
      </c>
      <c r="EA73" s="368">
        <f>SUMIF(LEVEL1!$B:$B,LEVEL_2!$B73,LEVEL1!FL:FL)</f>
        <v>10934000</v>
      </c>
      <c r="EB73" s="368">
        <f t="shared" si="607"/>
        <v>0</v>
      </c>
      <c r="EC73" s="368">
        <f>SUMIF(LEVEL1!$B:$B,LEVEL_2!$B73,LEVEL1!FN:FN)</f>
        <v>0</v>
      </c>
      <c r="ED73" s="368">
        <f t="shared" si="608"/>
        <v>3100</v>
      </c>
      <c r="EE73" s="368">
        <f>SUMIF(LEVEL1!$B:$B,LEVEL_2!$B73,LEVEL1!FP:FP)</f>
        <v>2421100</v>
      </c>
      <c r="EF73" s="368">
        <f t="shared" si="609"/>
        <v>41100</v>
      </c>
      <c r="EG73" s="368">
        <f t="shared" si="610"/>
        <v>32099100</v>
      </c>
      <c r="EH73" s="368">
        <f t="shared" si="611"/>
        <v>3286.9489915026315</v>
      </c>
      <c r="EI73" s="368">
        <f>SUMIF(LEVEL1!$B:$B,LEVEL_2!$B73,LEVEL1!FT:FT)</f>
        <v>2567107.1623635553</v>
      </c>
      <c r="EJ73" s="368">
        <f t="shared" si="612"/>
        <v>44386.948991502635</v>
      </c>
      <c r="EK73" s="368">
        <f t="shared" si="613"/>
        <v>34666207.162363559</v>
      </c>
      <c r="EL73" s="368">
        <f t="shared" si="614"/>
        <v>0</v>
      </c>
      <c r="EM73" s="369">
        <f>SUMIF(LEVEL1!$B:$B,LEVEL_2!$B73,LEVEL1!FZ:FZ)</f>
        <v>0</v>
      </c>
      <c r="EN73" s="370"/>
      <c r="EO73" s="370"/>
      <c r="EP73" s="370"/>
      <c r="EQ73" s="370"/>
      <c r="ER73" s="367">
        <f t="shared" si="615"/>
        <v>35000</v>
      </c>
      <c r="ES73" s="368">
        <f>SUMIF(LEVEL1!$B:$B,LEVEL_2!$B73,LEVEL1!GD:GD)</f>
        <v>27335000</v>
      </c>
      <c r="ET73" s="368">
        <f t="shared" si="616"/>
        <v>35000</v>
      </c>
      <c r="EU73" s="368">
        <f>SUMIF(LEVEL1!$B:$B,LEVEL_2!$B73,LEVEL1!GF:GF)</f>
        <v>27335000</v>
      </c>
      <c r="EV73" s="368">
        <f t="shared" si="617"/>
        <v>0</v>
      </c>
      <c r="EW73" s="368">
        <f>SUMIF(LEVEL1!$B:$B,LEVEL_2!$B73,LEVEL1!GH:GH)</f>
        <v>0</v>
      </c>
      <c r="EX73" s="368">
        <f t="shared" si="618"/>
        <v>0</v>
      </c>
      <c r="EY73" s="368">
        <f>SUMIF(LEVEL1!$B:$B,LEVEL_2!$B73,LEVEL1!GJ:GJ)</f>
        <v>0</v>
      </c>
      <c r="EZ73" s="368">
        <f t="shared" si="619"/>
        <v>70000</v>
      </c>
      <c r="FA73" s="368">
        <f t="shared" si="620"/>
        <v>54670000</v>
      </c>
      <c r="FB73" s="368">
        <f t="shared" si="621"/>
        <v>11329.793124999998</v>
      </c>
      <c r="FC73" s="368">
        <f>SUMIF(LEVEL1!$B:$B,LEVEL_2!$B73,LEVEL1!GN:GN)</f>
        <v>8848568.4306249991</v>
      </c>
      <c r="FD73" s="368">
        <f t="shared" si="622"/>
        <v>81329.793124999997</v>
      </c>
      <c r="FE73" s="368">
        <f t="shared" si="623"/>
        <v>63518568.430624999</v>
      </c>
      <c r="FF73" s="368">
        <f t="shared" si="624"/>
        <v>0</v>
      </c>
      <c r="FG73" s="369">
        <f>SUMIF(LEVEL1!$B:$B,LEVEL_2!$B73,LEVEL1!GT:GT)</f>
        <v>0</v>
      </c>
      <c r="FH73" s="370"/>
      <c r="FI73" s="370"/>
      <c r="FJ73" s="370"/>
      <c r="FK73" s="370"/>
      <c r="FL73" s="367">
        <f t="shared" si="625"/>
        <v>33488</v>
      </c>
      <c r="FM73" s="368">
        <f>SUMIF(LEVEL1!$B:$B,LEVEL_2!$B73,LEVEL1!GX:GX)</f>
        <v>26154128</v>
      </c>
      <c r="FN73" s="368">
        <f t="shared" si="626"/>
        <v>8287.1187281961338</v>
      </c>
      <c r="FO73" s="368">
        <f>SUMIF(LEVEL1!$B:$B,LEVEL_2!$B73,LEVEL1!GZ:GZ)</f>
        <v>6472239.7267211806</v>
      </c>
      <c r="FP73" s="368">
        <f t="shared" si="627"/>
        <v>25966.999999999996</v>
      </c>
      <c r="FQ73" s="368">
        <f>SUMIF(LEVEL1!$B:$B,LEVEL_2!$B73,LEVEL1!HB:HB)</f>
        <v>20280226.999999996</v>
      </c>
      <c r="FR73" s="368">
        <f t="shared" si="628"/>
        <v>0</v>
      </c>
      <c r="FS73" s="368">
        <f>SUMIF(LEVEL1!$B:$B,LEVEL_2!$B73,LEVEL1!HD:HD)</f>
        <v>0</v>
      </c>
      <c r="FT73" s="368">
        <f t="shared" si="629"/>
        <v>67742.118728196132</v>
      </c>
      <c r="FU73" s="368">
        <f t="shared" si="630"/>
        <v>52906594.726721182</v>
      </c>
      <c r="FV73" s="368">
        <f t="shared" si="631"/>
        <v>7689.3133997608065</v>
      </c>
      <c r="FW73" s="368">
        <f>SUMIF(LEVEL1!$B:$B,LEVEL_2!$B73,LEVEL1!HH:HH)</f>
        <v>6005353.7652131896</v>
      </c>
      <c r="FX73" s="368">
        <f t="shared" si="632"/>
        <v>75431.432127956941</v>
      </c>
      <c r="FY73" s="368">
        <f t="shared" si="633"/>
        <v>58911948.491934374</v>
      </c>
      <c r="FZ73" s="368">
        <f t="shared" si="634"/>
        <v>0</v>
      </c>
      <c r="GA73" s="369">
        <f>SUMIF(LEVEL1!$B:$B,LEVEL_2!$B73,LEVEL1!HN:HN)</f>
        <v>0</v>
      </c>
      <c r="GB73" s="370"/>
      <c r="GC73" s="370"/>
      <c r="GD73" s="370"/>
      <c r="GE73" s="370"/>
      <c r="GF73" s="367">
        <f t="shared" si="635"/>
        <v>0</v>
      </c>
      <c r="GG73" s="368">
        <f>SUMIF(LEVEL1!$B:$B,LEVEL_2!$B73,LEVEL1!HR:HR)</f>
        <v>0</v>
      </c>
      <c r="GH73" s="368">
        <f t="shared" si="636"/>
        <v>0</v>
      </c>
      <c r="GI73" s="368">
        <f>SUMIF(LEVEL1!$B:$B,LEVEL_2!$B73,LEVEL1!HT:HT)</f>
        <v>0</v>
      </c>
      <c r="GJ73" s="368">
        <f t="shared" si="637"/>
        <v>0</v>
      </c>
      <c r="GK73" s="368">
        <f>SUMIF(LEVEL1!$B:$B,LEVEL_2!$B73,LEVEL1!HV:HV)</f>
        <v>0</v>
      </c>
      <c r="GL73" s="368">
        <f t="shared" si="638"/>
        <v>0</v>
      </c>
      <c r="GM73" s="368">
        <f>SUMIF(LEVEL1!$B:$B,LEVEL_2!$B73,LEVEL1!HX:HX)</f>
        <v>0</v>
      </c>
      <c r="GN73" s="368">
        <f t="shared" si="639"/>
        <v>0</v>
      </c>
      <c r="GO73" s="368">
        <f t="shared" si="640"/>
        <v>0</v>
      </c>
      <c r="GP73" s="368">
        <f t="shared" si="641"/>
        <v>0</v>
      </c>
      <c r="GQ73" s="368">
        <f>SUMIF(LEVEL1!$B:$B,LEVEL_2!$B73,LEVEL1!IB:IB)</f>
        <v>0</v>
      </c>
      <c r="GR73" s="368">
        <f t="shared" si="642"/>
        <v>0</v>
      </c>
      <c r="GS73" s="368">
        <f t="shared" si="643"/>
        <v>0</v>
      </c>
      <c r="GT73" s="368">
        <f t="shared" si="644"/>
        <v>0</v>
      </c>
      <c r="GU73" s="369">
        <f>SUMIF(LEVEL1!$B:$B,LEVEL_2!$B73,LEVEL1!IH:IH)</f>
        <v>0</v>
      </c>
      <c r="GV73" s="370"/>
      <c r="GW73" s="370"/>
      <c r="GX73" s="370"/>
      <c r="GY73" s="370"/>
      <c r="GZ73" s="367">
        <f t="shared" si="645"/>
        <v>0</v>
      </c>
      <c r="HA73" s="368">
        <f>SUMIF(LEVEL1!$B:$B,LEVEL_2!$B73,LEVEL1!IL:IL)</f>
        <v>0</v>
      </c>
      <c r="HB73" s="368">
        <f t="shared" si="646"/>
        <v>0</v>
      </c>
      <c r="HC73" s="368">
        <f>SUMIF(LEVEL1!$B:$B,LEVEL_2!$B73,LEVEL1!IN:IN)</f>
        <v>0</v>
      </c>
      <c r="HD73" s="368">
        <f t="shared" si="647"/>
        <v>0</v>
      </c>
      <c r="HE73" s="368">
        <f>SUMIF(LEVEL1!$B:$B,LEVEL_2!$B73,LEVEL1!IP:IP)</f>
        <v>0</v>
      </c>
      <c r="HF73" s="368">
        <f t="shared" si="648"/>
        <v>0</v>
      </c>
      <c r="HG73" s="368">
        <f>SUMIF(LEVEL1!$B:$B,LEVEL_2!$B73,LEVEL1!IR:IR)</f>
        <v>0</v>
      </c>
      <c r="HH73" s="368">
        <f t="shared" si="649"/>
        <v>0</v>
      </c>
      <c r="HI73" s="368">
        <f t="shared" si="650"/>
        <v>0</v>
      </c>
      <c r="HJ73" s="368">
        <f t="shared" si="651"/>
        <v>0</v>
      </c>
      <c r="HK73" s="368">
        <f>SUMIF(LEVEL1!$B:$B,LEVEL_2!$B73,LEVEL1!IV:IV)</f>
        <v>0</v>
      </c>
      <c r="HL73" s="368">
        <f t="shared" si="652"/>
        <v>0</v>
      </c>
      <c r="HM73" s="368">
        <f t="shared" si="653"/>
        <v>0</v>
      </c>
      <c r="HN73" s="368">
        <f t="shared" si="654"/>
        <v>0</v>
      </c>
      <c r="HO73" s="369">
        <f>SUMIF(LEVEL1!$B:$B,LEVEL_2!$B73,LEVEL1!JB:JB)</f>
        <v>0</v>
      </c>
      <c r="HP73" s="370"/>
      <c r="HQ73" s="370"/>
      <c r="HR73" s="370"/>
      <c r="HS73" s="370"/>
      <c r="HT73" s="367">
        <f t="shared" si="655"/>
        <v>0</v>
      </c>
      <c r="HU73" s="368">
        <f>SUMIF(LEVEL1!$B:$B,LEVEL_2!$B73,LEVEL1!JF:JF)</f>
        <v>0</v>
      </c>
      <c r="HV73" s="368">
        <f t="shared" si="656"/>
        <v>0</v>
      </c>
      <c r="HW73" s="368">
        <f>SUMIF(LEVEL1!$B:$B,LEVEL_2!$B73,LEVEL1!JH:JH)</f>
        <v>0</v>
      </c>
      <c r="HX73" s="368">
        <f t="shared" si="657"/>
        <v>0</v>
      </c>
      <c r="HY73" s="368">
        <f>SUMIF(LEVEL1!$B:$B,LEVEL_2!$B73,LEVEL1!JJ:JJ)</f>
        <v>0</v>
      </c>
      <c r="HZ73" s="368">
        <f t="shared" si="658"/>
        <v>0</v>
      </c>
      <c r="IA73" s="368">
        <f>SUMIF(LEVEL1!$B:$B,LEVEL_2!$B73,LEVEL1!JL:JL)</f>
        <v>0</v>
      </c>
      <c r="IB73" s="368">
        <f t="shared" si="659"/>
        <v>0</v>
      </c>
      <c r="IC73" s="368">
        <f t="shared" si="660"/>
        <v>0</v>
      </c>
      <c r="ID73" s="368">
        <f t="shared" si="661"/>
        <v>0</v>
      </c>
      <c r="IE73" s="368">
        <f>SUMIF(LEVEL1!$B:$B,LEVEL_2!$B73,LEVEL1!JP:JP)</f>
        <v>0</v>
      </c>
      <c r="IF73" s="368">
        <f t="shared" si="662"/>
        <v>0</v>
      </c>
      <c r="IG73" s="368">
        <f t="shared" si="663"/>
        <v>0</v>
      </c>
      <c r="IH73" s="368">
        <f t="shared" si="664"/>
        <v>0</v>
      </c>
      <c r="II73" s="369">
        <f>SUMIF(LEVEL1!$B:$B,LEVEL_2!$B73,LEVEL1!JV:JV)</f>
        <v>0</v>
      </c>
      <c r="IJ73" s="370"/>
      <c r="IK73" s="370"/>
      <c r="IL73" s="370"/>
      <c r="IM73" s="370"/>
      <c r="IN73" s="367">
        <f t="shared" si="665"/>
        <v>0</v>
      </c>
      <c r="IO73" s="368">
        <f>SUMIF(LEVEL1!$B:$B,LEVEL_2!$B73,LEVEL1!JZ:JZ)</f>
        <v>0</v>
      </c>
      <c r="IP73" s="368">
        <f t="shared" si="666"/>
        <v>0</v>
      </c>
      <c r="IQ73" s="368">
        <f>SUMIF(LEVEL1!$B:$B,LEVEL_2!$B73,LEVEL1!KB:KB)</f>
        <v>0</v>
      </c>
      <c r="IR73" s="368">
        <f t="shared" si="667"/>
        <v>0</v>
      </c>
      <c r="IS73" s="368">
        <f>SUMIF(LEVEL1!$B:$B,LEVEL_2!$B73,LEVEL1!KD:KD)</f>
        <v>0</v>
      </c>
      <c r="IT73" s="368">
        <f t="shared" si="668"/>
        <v>0</v>
      </c>
      <c r="IU73" s="368">
        <f>SUMIF(LEVEL1!$B:$B,LEVEL_2!$B73,LEVEL1!KF:KF)</f>
        <v>0</v>
      </c>
      <c r="IV73" s="368">
        <f t="shared" si="669"/>
        <v>0</v>
      </c>
      <c r="IW73" s="368">
        <f t="shared" si="670"/>
        <v>0</v>
      </c>
      <c r="IX73" s="368">
        <f t="shared" si="671"/>
        <v>0</v>
      </c>
      <c r="IY73" s="368">
        <f>SUMIF(LEVEL1!$B:$B,LEVEL_2!$B73,LEVEL1!KJ:KJ)</f>
        <v>0</v>
      </c>
      <c r="IZ73" s="368">
        <f t="shared" si="672"/>
        <v>0</v>
      </c>
      <c r="JA73" s="368">
        <f t="shared" si="673"/>
        <v>0</v>
      </c>
      <c r="JB73" s="368">
        <f t="shared" si="674"/>
        <v>0</v>
      </c>
      <c r="JC73" s="369">
        <f>SUMIF(LEVEL1!$B:$B,LEVEL_2!$B73,LEVEL1!KP:KP)</f>
        <v>0</v>
      </c>
      <c r="JD73" s="370"/>
      <c r="JE73" s="370"/>
      <c r="JF73" s="370"/>
      <c r="JG73" s="370"/>
      <c r="JH73" s="367">
        <f t="shared" si="675"/>
        <v>0</v>
      </c>
      <c r="JI73" s="368">
        <f>SUMIF(LEVEL1!$B:$B,LEVEL_2!$B73,LEVEL1!KT:KT)</f>
        <v>0</v>
      </c>
      <c r="JJ73" s="368">
        <f t="shared" si="676"/>
        <v>0</v>
      </c>
      <c r="JK73" s="368">
        <f>SUMIF(LEVEL1!$B:$B,LEVEL_2!$B73,LEVEL1!KV:KV)</f>
        <v>0</v>
      </c>
      <c r="JL73" s="368">
        <f t="shared" si="677"/>
        <v>0</v>
      </c>
      <c r="JM73" s="368">
        <f>SUMIF(LEVEL1!$B:$B,LEVEL_2!$B73,LEVEL1!KX:KX)</f>
        <v>0</v>
      </c>
      <c r="JN73" s="368">
        <f t="shared" si="678"/>
        <v>0</v>
      </c>
      <c r="JO73" s="368">
        <f>SUMIF(LEVEL1!$B:$B,LEVEL_2!$B73,LEVEL1!KZ:KZ)</f>
        <v>0</v>
      </c>
      <c r="JP73" s="368">
        <f t="shared" si="679"/>
        <v>0</v>
      </c>
      <c r="JQ73" s="368">
        <f t="shared" si="680"/>
        <v>0</v>
      </c>
      <c r="JR73" s="368">
        <f t="shared" si="681"/>
        <v>0</v>
      </c>
      <c r="JS73" s="368">
        <f>SUMIF(LEVEL1!$B:$B,LEVEL_2!$B73,LEVEL1!LD:LD)</f>
        <v>0</v>
      </c>
      <c r="JT73" s="368">
        <f t="shared" si="682"/>
        <v>0</v>
      </c>
      <c r="JU73" s="368">
        <f t="shared" si="683"/>
        <v>0</v>
      </c>
      <c r="JV73" s="368">
        <f t="shared" si="684"/>
        <v>0</v>
      </c>
      <c r="JW73" s="369">
        <f>SUMIF(LEVEL1!$B:$B,LEVEL_2!$B73,LEVEL1!LJ:LJ)</f>
        <v>0</v>
      </c>
      <c r="JX73" s="370"/>
      <c r="JY73" s="370"/>
      <c r="JZ73" s="370"/>
      <c r="KA73" s="370"/>
      <c r="KB73" s="367">
        <f t="shared" si="685"/>
        <v>0</v>
      </c>
      <c r="KC73" s="368">
        <f>SUMIF(LEVEL1!$B:$B,LEVEL_2!$B73,LEVEL1!LN:LN)</f>
        <v>0</v>
      </c>
      <c r="KD73" s="368">
        <f t="shared" si="686"/>
        <v>0</v>
      </c>
      <c r="KE73" s="368">
        <f>SUMIF(LEVEL1!$B:$B,LEVEL_2!$B73,LEVEL1!LP:LP)</f>
        <v>0</v>
      </c>
      <c r="KF73" s="368">
        <f t="shared" si="687"/>
        <v>0</v>
      </c>
      <c r="KG73" s="368">
        <f>SUMIF(LEVEL1!$B:$B,LEVEL_2!$B73,LEVEL1!LR:LR)</f>
        <v>0</v>
      </c>
      <c r="KH73" s="368">
        <f t="shared" si="688"/>
        <v>0</v>
      </c>
      <c r="KI73" s="368">
        <f>SUMIF(LEVEL1!$B:$B,LEVEL_2!$B73,LEVEL1!LT:LT)</f>
        <v>0</v>
      </c>
      <c r="KJ73" s="368">
        <f t="shared" si="689"/>
        <v>0</v>
      </c>
      <c r="KK73" s="368">
        <f t="shared" si="690"/>
        <v>0</v>
      </c>
      <c r="KL73" s="368">
        <f t="shared" si="691"/>
        <v>0</v>
      </c>
      <c r="KM73" s="368">
        <f>SUMIF(LEVEL1!$B:$B,LEVEL_2!$B73,LEVEL1!LX:LX)</f>
        <v>0</v>
      </c>
      <c r="KN73" s="368">
        <f t="shared" si="692"/>
        <v>0</v>
      </c>
      <c r="KO73" s="368">
        <f t="shared" si="693"/>
        <v>0</v>
      </c>
      <c r="KP73" s="368">
        <f t="shared" si="694"/>
        <v>0</v>
      </c>
      <c r="KQ73" s="369">
        <f>SUMIF(LEVEL1!$B:$B,LEVEL_2!$B73,LEVEL1!MD:MD)</f>
        <v>0</v>
      </c>
      <c r="KR73" s="370"/>
      <c r="KS73" s="370"/>
      <c r="KT73" s="370"/>
      <c r="KU73" s="370"/>
      <c r="KV73" s="367">
        <f t="shared" si="695"/>
        <v>0</v>
      </c>
      <c r="KW73" s="368">
        <f>SUMIF(LEVEL1!$B:$B,LEVEL_2!$B73,LEVEL1!MH:MH)</f>
        <v>0</v>
      </c>
      <c r="KX73" s="368">
        <f t="shared" si="696"/>
        <v>0</v>
      </c>
      <c r="KY73" s="368">
        <f>SUMIF(LEVEL1!$B:$B,LEVEL_2!$B73,LEVEL1!MJ:MJ)</f>
        <v>0</v>
      </c>
      <c r="KZ73" s="368">
        <f t="shared" si="697"/>
        <v>0</v>
      </c>
      <c r="LA73" s="368">
        <f>SUMIF(LEVEL1!$B:$B,LEVEL_2!$B73,LEVEL1!ML:ML)</f>
        <v>0</v>
      </c>
      <c r="LB73" s="368">
        <f t="shared" si="698"/>
        <v>0</v>
      </c>
      <c r="LC73" s="368">
        <f>SUMIF(LEVEL1!$B:$B,LEVEL_2!$B73,LEVEL1!MN:MN)</f>
        <v>0</v>
      </c>
      <c r="LD73" s="368">
        <f t="shared" si="699"/>
        <v>0</v>
      </c>
      <c r="LE73" s="368">
        <f t="shared" si="700"/>
        <v>0</v>
      </c>
      <c r="LF73" s="368">
        <f t="shared" si="701"/>
        <v>0</v>
      </c>
      <c r="LG73" s="368">
        <f>SUMIF(LEVEL1!$B:$B,LEVEL_2!$B73,LEVEL1!MR:MR)</f>
        <v>0</v>
      </c>
      <c r="LH73" s="368">
        <f t="shared" si="702"/>
        <v>0</v>
      </c>
      <c r="LI73" s="368">
        <f t="shared" si="703"/>
        <v>0</v>
      </c>
      <c r="LJ73" s="368">
        <f t="shared" si="704"/>
        <v>0</v>
      </c>
      <c r="LK73" s="369">
        <f>SUMIF(LEVEL1!$B:$B,LEVEL_2!$B73,LEVEL1!MX:MX)</f>
        <v>0</v>
      </c>
      <c r="LL73" s="370"/>
      <c r="LM73" s="370"/>
      <c r="LN73" s="370"/>
      <c r="LO73" s="370"/>
      <c r="LP73" s="367">
        <f t="shared" si="705"/>
        <v>0</v>
      </c>
      <c r="LQ73" s="368">
        <f>SUMIF(LEVEL1!$B:$B,LEVEL_2!$B73,LEVEL1!NB:NB)</f>
        <v>0</v>
      </c>
      <c r="LR73" s="368">
        <f t="shared" si="706"/>
        <v>0</v>
      </c>
      <c r="LS73" s="368">
        <f>SUMIF(LEVEL1!$B:$B,LEVEL_2!$B73,LEVEL1!ND:ND)</f>
        <v>0</v>
      </c>
      <c r="LT73" s="368">
        <f t="shared" si="707"/>
        <v>0</v>
      </c>
      <c r="LU73" s="368">
        <f>SUMIF(LEVEL1!$B:$B,LEVEL_2!$B73,LEVEL1!NF:NF)</f>
        <v>0</v>
      </c>
      <c r="LV73" s="368">
        <f t="shared" si="708"/>
        <v>0</v>
      </c>
      <c r="LW73" s="368">
        <f>SUMIF(LEVEL1!$B:$B,LEVEL_2!$B73,LEVEL1!NH:NH)</f>
        <v>0</v>
      </c>
      <c r="LX73" s="368">
        <f t="shared" si="709"/>
        <v>0</v>
      </c>
      <c r="LY73" s="368">
        <f t="shared" si="710"/>
        <v>0</v>
      </c>
      <c r="LZ73" s="368">
        <f t="shared" si="711"/>
        <v>0</v>
      </c>
      <c r="MA73" s="368">
        <f>SUMIF(LEVEL1!$B:$B,LEVEL_2!$B73,LEVEL1!NL:NL)</f>
        <v>0</v>
      </c>
      <c r="MB73" s="368">
        <f t="shared" si="712"/>
        <v>0</v>
      </c>
      <c r="MC73" s="368">
        <f t="shared" si="713"/>
        <v>0</v>
      </c>
      <c r="MD73" s="368">
        <f t="shared" si="714"/>
        <v>0</v>
      </c>
      <c r="ME73" s="369">
        <f>SUMIF(LEVEL1!$B:$B,LEVEL_2!$B73,LEVEL1!NR:NR)</f>
        <v>0</v>
      </c>
      <c r="MF73" s="370"/>
      <c r="MG73" s="370"/>
      <c r="MH73" s="370"/>
      <c r="MI73" s="370"/>
      <c r="MJ73" s="367">
        <f t="shared" si="715"/>
        <v>0</v>
      </c>
      <c r="MK73" s="368">
        <f>SUMIF(LEVEL1!$B:$B,LEVEL_2!$B73,LEVEL1!NV:NV)</f>
        <v>0</v>
      </c>
      <c r="ML73" s="368">
        <f t="shared" si="716"/>
        <v>0</v>
      </c>
      <c r="MM73" s="368">
        <f>SUMIF(LEVEL1!$B:$B,LEVEL_2!$B73,LEVEL1!NX:NX)</f>
        <v>0</v>
      </c>
      <c r="MN73" s="368">
        <f t="shared" si="717"/>
        <v>0</v>
      </c>
      <c r="MO73" s="368">
        <f>SUMIF(LEVEL1!$B:$B,LEVEL_2!$B73,LEVEL1!NZ:NZ)</f>
        <v>0</v>
      </c>
      <c r="MP73" s="368">
        <f t="shared" si="718"/>
        <v>0</v>
      </c>
      <c r="MQ73" s="368">
        <f>SUMIF(LEVEL1!$B:$B,LEVEL_2!$B73,LEVEL1!OB:OB)</f>
        <v>0</v>
      </c>
      <c r="MR73" s="368">
        <f t="shared" si="719"/>
        <v>0</v>
      </c>
      <c r="MS73" s="368">
        <f t="shared" si="720"/>
        <v>0</v>
      </c>
      <c r="MT73" s="368">
        <f t="shared" si="721"/>
        <v>0</v>
      </c>
      <c r="MU73" s="368">
        <f>SUMIF(LEVEL1!$B:$B,LEVEL_2!$B73,LEVEL1!OF:OF)</f>
        <v>0</v>
      </c>
      <c r="MV73" s="368">
        <f t="shared" si="722"/>
        <v>0</v>
      </c>
      <c r="MW73" s="368">
        <f t="shared" si="723"/>
        <v>0</v>
      </c>
      <c r="MX73" s="368">
        <f t="shared" si="724"/>
        <v>0</v>
      </c>
      <c r="MY73" s="369">
        <f>SUMIF(LEVEL1!$B:$B,LEVEL_2!$B73,LEVEL1!OL:OL)</f>
        <v>0</v>
      </c>
      <c r="MZ73" s="370"/>
      <c r="NA73" s="370"/>
      <c r="NB73" s="370"/>
      <c r="NC73" s="370"/>
      <c r="ND73" s="367">
        <f t="shared" si="725"/>
        <v>0</v>
      </c>
      <c r="NE73" s="368">
        <f>SUMIF(LEVEL1!$B:$B,LEVEL_2!$B73,LEVEL1!OP:OP)</f>
        <v>0</v>
      </c>
      <c r="NF73" s="368">
        <f t="shared" si="726"/>
        <v>0</v>
      </c>
      <c r="NG73" s="368">
        <f>SUMIF(LEVEL1!$B:$B,LEVEL_2!$B73,LEVEL1!OR:OR)</f>
        <v>0</v>
      </c>
      <c r="NH73" s="368">
        <f t="shared" si="727"/>
        <v>0</v>
      </c>
      <c r="NI73" s="368">
        <f>SUMIF(LEVEL1!$B:$B,LEVEL_2!$B73,LEVEL1!OT:OT)</f>
        <v>0</v>
      </c>
      <c r="NJ73" s="368">
        <f t="shared" si="728"/>
        <v>0</v>
      </c>
      <c r="NK73" s="368">
        <f>SUMIF(LEVEL1!$B:$B,LEVEL_2!$B73,LEVEL1!OV:OV)</f>
        <v>0</v>
      </c>
      <c r="NL73" s="368">
        <f t="shared" si="729"/>
        <v>0</v>
      </c>
      <c r="NM73" s="368">
        <f t="shared" si="730"/>
        <v>0</v>
      </c>
      <c r="NN73" s="368">
        <f t="shared" si="731"/>
        <v>0</v>
      </c>
      <c r="NO73" s="368">
        <f>SUMIF(LEVEL1!$B:$B,LEVEL_2!$B73,LEVEL1!OZ:OZ)</f>
        <v>0</v>
      </c>
      <c r="NP73" s="368">
        <f t="shared" si="732"/>
        <v>0</v>
      </c>
      <c r="NQ73" s="368">
        <f t="shared" si="733"/>
        <v>0</v>
      </c>
      <c r="NR73" s="368">
        <f t="shared" si="734"/>
        <v>0</v>
      </c>
      <c r="NS73" s="369">
        <f>SUMIF(LEVEL1!$B:$B,LEVEL_2!$B73,LEVEL1!PF:PF)</f>
        <v>0</v>
      </c>
      <c r="NT73" s="370"/>
      <c r="NU73" s="370"/>
      <c r="NV73" s="370"/>
      <c r="NW73" s="370"/>
      <c r="NX73" s="367">
        <f t="shared" si="735"/>
        <v>0</v>
      </c>
      <c r="NY73" s="368">
        <f>SUMIF(LEVEL1!$B:$B,LEVEL_2!$B73,LEVEL1!PJ:PJ)</f>
        <v>0</v>
      </c>
      <c r="NZ73" s="368">
        <f t="shared" si="736"/>
        <v>0</v>
      </c>
      <c r="OA73" s="368">
        <f>SUMIF(LEVEL1!$B:$B,LEVEL_2!$B73,LEVEL1!PL:PL)</f>
        <v>0</v>
      </c>
      <c r="OB73" s="368">
        <f t="shared" si="737"/>
        <v>0</v>
      </c>
      <c r="OC73" s="368">
        <f>SUMIF(LEVEL1!$B:$B,LEVEL_2!$B73,LEVEL1!PN:PN)</f>
        <v>0</v>
      </c>
      <c r="OD73" s="368">
        <f t="shared" si="738"/>
        <v>0</v>
      </c>
      <c r="OE73" s="368">
        <f>SUMIF(LEVEL1!$B:$B,LEVEL_2!$B73,LEVEL1!PP:PP)</f>
        <v>0</v>
      </c>
      <c r="OF73" s="368">
        <f t="shared" si="739"/>
        <v>0</v>
      </c>
      <c r="OG73" s="368">
        <f t="shared" si="740"/>
        <v>0</v>
      </c>
      <c r="OH73" s="368">
        <f t="shared" si="741"/>
        <v>0</v>
      </c>
      <c r="OI73" s="368">
        <f>SUMIF(LEVEL1!$B:$B,LEVEL_2!$B73,LEVEL1!PT:PT)</f>
        <v>0</v>
      </c>
      <c r="OJ73" s="368">
        <f t="shared" si="742"/>
        <v>0</v>
      </c>
      <c r="OK73" s="368">
        <f t="shared" si="743"/>
        <v>0</v>
      </c>
      <c r="OL73" s="368">
        <f t="shared" si="744"/>
        <v>0</v>
      </c>
      <c r="OM73" s="369">
        <f>SUMIF(LEVEL1!$B:$B,LEVEL_2!$B73,LEVEL1!PZ:PZ)</f>
        <v>0</v>
      </c>
      <c r="ON73" s="370"/>
      <c r="OO73" s="370"/>
      <c r="OP73" s="370"/>
      <c r="OQ73" s="370"/>
      <c r="OR73" s="367">
        <f t="shared" si="745"/>
        <v>0</v>
      </c>
      <c r="OS73" s="368">
        <f>SUMIF(LEVEL1!$B:$B,LEVEL_2!$B73,LEVEL1!QD:QD)</f>
        <v>0</v>
      </c>
      <c r="OT73" s="368">
        <f t="shared" si="746"/>
        <v>0</v>
      </c>
      <c r="OU73" s="368">
        <f>SUMIF(LEVEL1!$B:$B,LEVEL_2!$B73,LEVEL1!QF:QF)</f>
        <v>0</v>
      </c>
      <c r="OV73" s="368">
        <f t="shared" si="747"/>
        <v>0</v>
      </c>
      <c r="OW73" s="368">
        <f>SUMIF(LEVEL1!$B:$B,LEVEL_2!$B73,LEVEL1!QH:QH)</f>
        <v>0</v>
      </c>
      <c r="OX73" s="368">
        <f t="shared" si="748"/>
        <v>0</v>
      </c>
      <c r="OY73" s="368">
        <f>SUMIF(LEVEL1!$B:$B,LEVEL_2!$B73,LEVEL1!QJ:QJ)</f>
        <v>0</v>
      </c>
      <c r="OZ73" s="368">
        <f t="shared" si="749"/>
        <v>0</v>
      </c>
      <c r="PA73" s="368">
        <f t="shared" si="750"/>
        <v>0</v>
      </c>
      <c r="PB73" s="368">
        <f t="shared" si="751"/>
        <v>0</v>
      </c>
      <c r="PC73" s="368">
        <f>SUMIF(LEVEL1!$B:$B,LEVEL_2!$B73,LEVEL1!QN:QN)</f>
        <v>0</v>
      </c>
      <c r="PD73" s="368">
        <f t="shared" si="752"/>
        <v>0</v>
      </c>
      <c r="PE73" s="368">
        <f t="shared" si="753"/>
        <v>0</v>
      </c>
      <c r="PF73" s="368">
        <f t="shared" si="754"/>
        <v>0</v>
      </c>
      <c r="PG73" s="369">
        <f>SUMIF(LEVEL1!$B:$B,LEVEL_2!$B73,LEVEL1!QT:QT)</f>
        <v>0</v>
      </c>
    </row>
    <row r="74" spans="2:423" s="282" customFormat="1" ht="24.75" hidden="1" customHeight="1" outlineLevel="1">
      <c r="B74" s="361" t="s">
        <v>146</v>
      </c>
      <c r="C74" s="362" t="s">
        <v>147</v>
      </c>
      <c r="D74" s="363"/>
      <c r="E74" s="364"/>
      <c r="F74" s="365" t="s">
        <v>126</v>
      </c>
      <c r="G74" s="366">
        <f>SUMIF(LEVEL1!$A:$A,LEVEL_2!$B74,LEVEL1!$I:$I)</f>
        <v>0</v>
      </c>
      <c r="H74" s="367">
        <f t="shared" si="218"/>
        <v>0</v>
      </c>
      <c r="I74" s="368">
        <f>SUMIF(LEVEL1!$B:$B,LEVEL_2!$B74,LEVEL1!AI:AI)</f>
        <v>0</v>
      </c>
      <c r="J74" s="368">
        <f t="shared" si="218"/>
        <v>0</v>
      </c>
      <c r="K74" s="368">
        <f>SUMIF(LEVEL1!$B:$B,LEVEL_2!$B74,LEVEL1!AK:AK)</f>
        <v>0</v>
      </c>
      <c r="L74" s="368">
        <f t="shared" si="549"/>
        <v>0</v>
      </c>
      <c r="M74" s="368">
        <f>SUMIF(LEVEL1!$B:$B,LEVEL_2!$B74,LEVEL1!AM:AM)</f>
        <v>0</v>
      </c>
      <c r="N74" s="368">
        <f t="shared" si="550"/>
        <v>0</v>
      </c>
      <c r="O74" s="368">
        <f>SUMIF(LEVEL1!$B:$B,LEVEL_2!$B74,LEVEL1!AO:AO)</f>
        <v>0</v>
      </c>
      <c r="P74" s="368">
        <f t="shared" si="550"/>
        <v>0</v>
      </c>
      <c r="Q74" s="368">
        <f t="shared" si="221"/>
        <v>0</v>
      </c>
      <c r="R74" s="368">
        <f t="shared" si="552"/>
        <v>0</v>
      </c>
      <c r="S74" s="368">
        <f>SUMIF(LEVEL1!$B:$B,LEVEL_2!$B74,LEVEL1!AS:AS)</f>
        <v>0</v>
      </c>
      <c r="T74" s="368">
        <f t="shared" si="552"/>
        <v>0</v>
      </c>
      <c r="U74" s="368">
        <f t="shared" si="223"/>
        <v>0</v>
      </c>
      <c r="V74" s="368">
        <f t="shared" si="554"/>
        <v>0</v>
      </c>
      <c r="W74" s="369">
        <f>SUMIF(LEVEL1!$B:$B,LEVEL_2!$B74,LEVEL1!BD:BD)</f>
        <v>0</v>
      </c>
      <c r="X74" s="370"/>
      <c r="Y74" s="370"/>
      <c r="Z74" s="370"/>
      <c r="AA74" s="370"/>
      <c r="AB74" s="367">
        <f t="shared" si="555"/>
        <v>0</v>
      </c>
      <c r="AC74" s="368">
        <f>SUMIF(LEVEL1!$B:$B,LEVEL_2!$B74,LEVEL1!BH:BH)</f>
        <v>0</v>
      </c>
      <c r="AD74" s="368">
        <f t="shared" si="556"/>
        <v>0</v>
      </c>
      <c r="AE74" s="368">
        <f>SUMIF(LEVEL1!$B:$B,LEVEL_2!$B74,LEVEL1!BJ:BJ)</f>
        <v>0</v>
      </c>
      <c r="AF74" s="368">
        <f t="shared" si="557"/>
        <v>0</v>
      </c>
      <c r="AG74" s="368">
        <f>SUMIF(LEVEL1!$B:$B,LEVEL_2!$B74,LEVEL1!BL:BL)</f>
        <v>0</v>
      </c>
      <c r="AH74" s="368">
        <f t="shared" si="558"/>
        <v>0</v>
      </c>
      <c r="AI74" s="368">
        <f>SUMIF(LEVEL1!$B:$B,LEVEL_2!$B74,LEVEL1!BN:BN)</f>
        <v>0</v>
      </c>
      <c r="AJ74" s="368">
        <f t="shared" si="559"/>
        <v>0</v>
      </c>
      <c r="AK74" s="368">
        <f t="shared" si="560"/>
        <v>0</v>
      </c>
      <c r="AL74" s="368">
        <f t="shared" si="561"/>
        <v>0</v>
      </c>
      <c r="AM74" s="368">
        <f>SUMIF(LEVEL1!$B:$B,LEVEL_2!$B74,LEVEL1!BR:BR)</f>
        <v>0</v>
      </c>
      <c r="AN74" s="368">
        <f t="shared" si="562"/>
        <v>0</v>
      </c>
      <c r="AO74" s="368">
        <f t="shared" si="563"/>
        <v>0</v>
      </c>
      <c r="AP74" s="368">
        <f t="shared" si="564"/>
        <v>0</v>
      </c>
      <c r="AQ74" s="369">
        <f>SUMIF(LEVEL1!$B:$B,LEVEL_2!$B74,LEVEL1!BX:BX)</f>
        <v>0</v>
      </c>
      <c r="AR74" s="370"/>
      <c r="AS74" s="370"/>
      <c r="AT74" s="370"/>
      <c r="AU74" s="370"/>
      <c r="AV74" s="367">
        <f t="shared" si="565"/>
        <v>0</v>
      </c>
      <c r="AW74" s="368">
        <f>SUMIF(LEVEL1!$B:$B,LEVEL_2!$B74,LEVEL1!CB:CB)</f>
        <v>0</v>
      </c>
      <c r="AX74" s="368">
        <f t="shared" si="566"/>
        <v>0</v>
      </c>
      <c r="AY74" s="368">
        <f>SUMIF(LEVEL1!$B:$B,LEVEL_2!$B74,LEVEL1!CD:CD)</f>
        <v>0</v>
      </c>
      <c r="AZ74" s="368">
        <f t="shared" si="567"/>
        <v>0</v>
      </c>
      <c r="BA74" s="368">
        <f>SUMIF(LEVEL1!$B:$B,LEVEL_2!$B74,LEVEL1!CF:CF)</f>
        <v>0</v>
      </c>
      <c r="BB74" s="368">
        <f t="shared" si="568"/>
        <v>0</v>
      </c>
      <c r="BC74" s="368">
        <f>SUMIF(LEVEL1!$B:$B,LEVEL_2!$B74,LEVEL1!CH:CH)</f>
        <v>0</v>
      </c>
      <c r="BD74" s="368">
        <f t="shared" si="569"/>
        <v>0</v>
      </c>
      <c r="BE74" s="368">
        <f t="shared" si="570"/>
        <v>0</v>
      </c>
      <c r="BF74" s="368">
        <f t="shared" si="571"/>
        <v>0</v>
      </c>
      <c r="BG74" s="368">
        <f>SUMIF(LEVEL1!$B:$B,LEVEL_2!$B74,LEVEL1!CL:CL)</f>
        <v>0</v>
      </c>
      <c r="BH74" s="368">
        <f t="shared" si="572"/>
        <v>0</v>
      </c>
      <c r="BI74" s="368">
        <f t="shared" si="573"/>
        <v>0</v>
      </c>
      <c r="BJ74" s="368">
        <f t="shared" si="574"/>
        <v>0</v>
      </c>
      <c r="BK74" s="369">
        <f>SUMIF(LEVEL1!$B:$B,LEVEL_2!$B74,LEVEL1!CX:CX)</f>
        <v>0</v>
      </c>
      <c r="BL74" s="370"/>
      <c r="BM74" s="370"/>
      <c r="BN74" s="370"/>
      <c r="BO74" s="370"/>
      <c r="BP74" s="367">
        <f t="shared" si="575"/>
        <v>0</v>
      </c>
      <c r="BQ74" s="368">
        <f>SUMIF(LEVEL1!$B:$B,LEVEL_2!$B74,LEVEL1!DB:DB)</f>
        <v>0</v>
      </c>
      <c r="BR74" s="368">
        <f t="shared" si="576"/>
        <v>0</v>
      </c>
      <c r="BS74" s="368">
        <f>SUMIF(LEVEL1!$B:$B,LEVEL_2!$B74,LEVEL1!DD:DD)</f>
        <v>0</v>
      </c>
      <c r="BT74" s="368">
        <f t="shared" si="577"/>
        <v>0</v>
      </c>
      <c r="BU74" s="368">
        <f>SUMIF(LEVEL1!$B:$B,LEVEL_2!$B74,LEVEL1!DF:DF)</f>
        <v>0</v>
      </c>
      <c r="BV74" s="368">
        <f t="shared" si="578"/>
        <v>0</v>
      </c>
      <c r="BW74" s="368">
        <f>SUMIF(LEVEL1!$B:$B,LEVEL_2!$B74,LEVEL1!DH:DH)</f>
        <v>0</v>
      </c>
      <c r="BX74" s="368">
        <f t="shared" si="579"/>
        <v>0</v>
      </c>
      <c r="BY74" s="368">
        <f t="shared" si="580"/>
        <v>0</v>
      </c>
      <c r="BZ74" s="368">
        <f t="shared" si="581"/>
        <v>0</v>
      </c>
      <c r="CA74" s="368">
        <f>SUMIF(LEVEL1!$B:$B,LEVEL_2!$B74,LEVEL1!DL:DL)</f>
        <v>0</v>
      </c>
      <c r="CB74" s="368">
        <f t="shared" si="582"/>
        <v>0</v>
      </c>
      <c r="CC74" s="368">
        <f t="shared" si="583"/>
        <v>0</v>
      </c>
      <c r="CD74" s="368">
        <f t="shared" si="584"/>
        <v>0</v>
      </c>
      <c r="CE74" s="369">
        <f>SUMIF(LEVEL1!$B:$B,LEVEL_2!$B74,LEVEL1!DR:DR)</f>
        <v>0</v>
      </c>
      <c r="CF74" s="370"/>
      <c r="CG74" s="370"/>
      <c r="CH74" s="370"/>
      <c r="CI74" s="370"/>
      <c r="CJ74" s="367">
        <f t="shared" si="585"/>
        <v>0</v>
      </c>
      <c r="CK74" s="368">
        <f>SUMIF(LEVEL1!$B:$B,LEVEL_2!$B74,LEVEL1!DV:DV)</f>
        <v>0</v>
      </c>
      <c r="CL74" s="368">
        <f t="shared" si="586"/>
        <v>0</v>
      </c>
      <c r="CM74" s="368">
        <f>SUMIF(LEVEL1!$B:$B,LEVEL_2!$B74,LEVEL1!DX:DX)</f>
        <v>0</v>
      </c>
      <c r="CN74" s="368">
        <f t="shared" si="587"/>
        <v>0</v>
      </c>
      <c r="CO74" s="368">
        <f>SUMIF(LEVEL1!$B:$B,LEVEL_2!$B74,LEVEL1!DZ:DZ)</f>
        <v>0</v>
      </c>
      <c r="CP74" s="368">
        <f t="shared" si="588"/>
        <v>0</v>
      </c>
      <c r="CQ74" s="368">
        <f>SUMIF(LEVEL1!$B:$B,LEVEL_2!$B74,LEVEL1!EB:EB)</f>
        <v>0</v>
      </c>
      <c r="CR74" s="368">
        <f t="shared" si="589"/>
        <v>0</v>
      </c>
      <c r="CS74" s="368">
        <f t="shared" si="590"/>
        <v>0</v>
      </c>
      <c r="CT74" s="368">
        <f t="shared" si="591"/>
        <v>0</v>
      </c>
      <c r="CU74" s="368">
        <f>SUMIF(LEVEL1!$B:$B,LEVEL_2!$B74,LEVEL1!EF:EF)</f>
        <v>0</v>
      </c>
      <c r="CV74" s="368">
        <f t="shared" si="592"/>
        <v>0</v>
      </c>
      <c r="CW74" s="368">
        <f t="shared" si="593"/>
        <v>0</v>
      </c>
      <c r="CX74" s="368">
        <f t="shared" si="594"/>
        <v>0</v>
      </c>
      <c r="CY74" s="369">
        <f>SUMIF(LEVEL1!$B:$B,LEVEL_2!$B74,LEVEL1!EL:EL)</f>
        <v>0</v>
      </c>
      <c r="CZ74" s="370"/>
      <c r="DA74" s="370"/>
      <c r="DB74" s="370"/>
      <c r="DC74" s="370"/>
      <c r="DD74" s="367">
        <f t="shared" si="595"/>
        <v>0</v>
      </c>
      <c r="DE74" s="368">
        <f>SUMIF(LEVEL1!$B:$B,LEVEL_2!$B74,LEVEL1!EP:EP)</f>
        <v>0</v>
      </c>
      <c r="DF74" s="368">
        <f t="shared" si="596"/>
        <v>0</v>
      </c>
      <c r="DG74" s="368">
        <f>SUMIF(LEVEL1!$B:$B,LEVEL_2!$B74,LEVEL1!ER:ER)</f>
        <v>0</v>
      </c>
      <c r="DH74" s="368">
        <f t="shared" si="597"/>
        <v>0</v>
      </c>
      <c r="DI74" s="368">
        <f>SUMIF(LEVEL1!$B:$B,LEVEL_2!$B74,LEVEL1!ET:ET)</f>
        <v>0</v>
      </c>
      <c r="DJ74" s="368">
        <f t="shared" si="598"/>
        <v>0</v>
      </c>
      <c r="DK74" s="368">
        <f>SUMIF(LEVEL1!$B:$B,LEVEL_2!$B74,LEVEL1!EV:EV)</f>
        <v>0</v>
      </c>
      <c r="DL74" s="368">
        <f t="shared" si="599"/>
        <v>0</v>
      </c>
      <c r="DM74" s="368">
        <f t="shared" si="600"/>
        <v>0</v>
      </c>
      <c r="DN74" s="368">
        <f t="shared" si="601"/>
        <v>0</v>
      </c>
      <c r="DO74" s="368">
        <f>SUMIF(LEVEL1!$B:$B,LEVEL_2!$B74,LEVEL1!EZ:EZ)</f>
        <v>0</v>
      </c>
      <c r="DP74" s="368">
        <f t="shared" si="602"/>
        <v>0</v>
      </c>
      <c r="DQ74" s="368">
        <f t="shared" si="603"/>
        <v>0</v>
      </c>
      <c r="DR74" s="368">
        <f t="shared" si="604"/>
        <v>0</v>
      </c>
      <c r="DS74" s="369">
        <f>SUMIF(LEVEL1!$B:$B,LEVEL_2!$B74,LEVEL1!FF:FF)</f>
        <v>0</v>
      </c>
      <c r="DT74" s="370"/>
      <c r="DU74" s="370"/>
      <c r="DV74" s="370"/>
      <c r="DW74" s="370"/>
      <c r="DX74" s="367">
        <f t="shared" si="605"/>
        <v>0</v>
      </c>
      <c r="DY74" s="368">
        <f>SUMIF(LEVEL1!$B:$B,LEVEL_2!$B74,LEVEL1!FJ:FJ)</f>
        <v>0</v>
      </c>
      <c r="DZ74" s="368">
        <f t="shared" si="606"/>
        <v>0</v>
      </c>
      <c r="EA74" s="368">
        <f>SUMIF(LEVEL1!$B:$B,LEVEL_2!$B74,LEVEL1!FL:FL)</f>
        <v>0</v>
      </c>
      <c r="EB74" s="368">
        <f t="shared" si="607"/>
        <v>0</v>
      </c>
      <c r="EC74" s="368">
        <f>SUMIF(LEVEL1!$B:$B,LEVEL_2!$B74,LEVEL1!FN:FN)</f>
        <v>0</v>
      </c>
      <c r="ED74" s="368">
        <f t="shared" si="608"/>
        <v>0</v>
      </c>
      <c r="EE74" s="368">
        <f>SUMIF(LEVEL1!$B:$B,LEVEL_2!$B74,LEVEL1!FP:FP)</f>
        <v>0</v>
      </c>
      <c r="EF74" s="368">
        <f t="shared" si="609"/>
        <v>0</v>
      </c>
      <c r="EG74" s="368">
        <f t="shared" si="610"/>
        <v>0</v>
      </c>
      <c r="EH74" s="368">
        <f t="shared" si="611"/>
        <v>0</v>
      </c>
      <c r="EI74" s="368">
        <f>SUMIF(LEVEL1!$B:$B,LEVEL_2!$B74,LEVEL1!FT:FT)</f>
        <v>0</v>
      </c>
      <c r="EJ74" s="368">
        <f t="shared" si="612"/>
        <v>0</v>
      </c>
      <c r="EK74" s="368">
        <f t="shared" si="613"/>
        <v>0</v>
      </c>
      <c r="EL74" s="368">
        <f t="shared" si="614"/>
        <v>0</v>
      </c>
      <c r="EM74" s="369">
        <f>SUMIF(LEVEL1!$B:$B,LEVEL_2!$B74,LEVEL1!FZ:FZ)</f>
        <v>0</v>
      </c>
      <c r="EN74" s="370"/>
      <c r="EO74" s="370"/>
      <c r="EP74" s="370"/>
      <c r="EQ74" s="370"/>
      <c r="ER74" s="367">
        <f t="shared" si="615"/>
        <v>0</v>
      </c>
      <c r="ES74" s="368">
        <f>SUMIF(LEVEL1!$B:$B,LEVEL_2!$B74,LEVEL1!GD:GD)</f>
        <v>0</v>
      </c>
      <c r="ET74" s="368">
        <f t="shared" si="616"/>
        <v>0</v>
      </c>
      <c r="EU74" s="368">
        <f>SUMIF(LEVEL1!$B:$B,LEVEL_2!$B74,LEVEL1!GF:GF)</f>
        <v>0</v>
      </c>
      <c r="EV74" s="368">
        <f t="shared" si="617"/>
        <v>0</v>
      </c>
      <c r="EW74" s="368">
        <f>SUMIF(LEVEL1!$B:$B,LEVEL_2!$B74,LEVEL1!GH:GH)</f>
        <v>0</v>
      </c>
      <c r="EX74" s="368">
        <f t="shared" si="618"/>
        <v>0</v>
      </c>
      <c r="EY74" s="368">
        <f>SUMIF(LEVEL1!$B:$B,LEVEL_2!$B74,LEVEL1!GJ:GJ)</f>
        <v>0</v>
      </c>
      <c r="EZ74" s="368">
        <f t="shared" si="619"/>
        <v>0</v>
      </c>
      <c r="FA74" s="368">
        <f t="shared" si="620"/>
        <v>0</v>
      </c>
      <c r="FB74" s="368">
        <f t="shared" si="621"/>
        <v>0</v>
      </c>
      <c r="FC74" s="368">
        <f>SUMIF(LEVEL1!$B:$B,LEVEL_2!$B74,LEVEL1!GN:GN)</f>
        <v>0</v>
      </c>
      <c r="FD74" s="368">
        <f t="shared" si="622"/>
        <v>0</v>
      </c>
      <c r="FE74" s="368">
        <f t="shared" si="623"/>
        <v>0</v>
      </c>
      <c r="FF74" s="368">
        <f t="shared" si="624"/>
        <v>0</v>
      </c>
      <c r="FG74" s="369">
        <f>SUMIF(LEVEL1!$B:$B,LEVEL_2!$B74,LEVEL1!GT:GT)</f>
        <v>0</v>
      </c>
      <c r="FH74" s="370"/>
      <c r="FI74" s="370"/>
      <c r="FJ74" s="370"/>
      <c r="FK74" s="370"/>
      <c r="FL74" s="367">
        <f t="shared" si="625"/>
        <v>0</v>
      </c>
      <c r="FM74" s="368">
        <f>SUMIF(LEVEL1!$B:$B,LEVEL_2!$B74,LEVEL1!GX:GX)</f>
        <v>0</v>
      </c>
      <c r="FN74" s="368">
        <f t="shared" si="626"/>
        <v>0</v>
      </c>
      <c r="FO74" s="368">
        <f>SUMIF(LEVEL1!$B:$B,LEVEL_2!$B74,LEVEL1!GZ:GZ)</f>
        <v>0</v>
      </c>
      <c r="FP74" s="368">
        <f t="shared" si="627"/>
        <v>0</v>
      </c>
      <c r="FQ74" s="368">
        <f>SUMIF(LEVEL1!$B:$B,LEVEL_2!$B74,LEVEL1!HB:HB)</f>
        <v>0</v>
      </c>
      <c r="FR74" s="368">
        <f t="shared" si="628"/>
        <v>0</v>
      </c>
      <c r="FS74" s="368">
        <f>SUMIF(LEVEL1!$B:$B,LEVEL_2!$B74,LEVEL1!HD:HD)</f>
        <v>0</v>
      </c>
      <c r="FT74" s="368">
        <f t="shared" si="629"/>
        <v>0</v>
      </c>
      <c r="FU74" s="368">
        <f t="shared" si="630"/>
        <v>0</v>
      </c>
      <c r="FV74" s="368">
        <f t="shared" si="631"/>
        <v>0</v>
      </c>
      <c r="FW74" s="368">
        <f>SUMIF(LEVEL1!$B:$B,LEVEL_2!$B74,LEVEL1!HH:HH)</f>
        <v>0</v>
      </c>
      <c r="FX74" s="368">
        <f t="shared" si="632"/>
        <v>0</v>
      </c>
      <c r="FY74" s="368">
        <f t="shared" si="633"/>
        <v>0</v>
      </c>
      <c r="FZ74" s="368">
        <f t="shared" si="634"/>
        <v>0</v>
      </c>
      <c r="GA74" s="369">
        <f>SUMIF(LEVEL1!$B:$B,LEVEL_2!$B74,LEVEL1!HN:HN)</f>
        <v>0</v>
      </c>
      <c r="GB74" s="370"/>
      <c r="GC74" s="370"/>
      <c r="GD74" s="370"/>
      <c r="GE74" s="370"/>
      <c r="GF74" s="367">
        <f t="shared" si="635"/>
        <v>0</v>
      </c>
      <c r="GG74" s="368">
        <f>SUMIF(LEVEL1!$B:$B,LEVEL_2!$B74,LEVEL1!HR:HR)</f>
        <v>0</v>
      </c>
      <c r="GH74" s="368">
        <f t="shared" si="636"/>
        <v>0</v>
      </c>
      <c r="GI74" s="368">
        <f>SUMIF(LEVEL1!$B:$B,LEVEL_2!$B74,LEVEL1!HT:HT)</f>
        <v>0</v>
      </c>
      <c r="GJ74" s="368">
        <f t="shared" si="637"/>
        <v>0</v>
      </c>
      <c r="GK74" s="368">
        <f>SUMIF(LEVEL1!$B:$B,LEVEL_2!$B74,LEVEL1!HV:HV)</f>
        <v>0</v>
      </c>
      <c r="GL74" s="368">
        <f t="shared" si="638"/>
        <v>0</v>
      </c>
      <c r="GM74" s="368">
        <f>SUMIF(LEVEL1!$B:$B,LEVEL_2!$B74,LEVEL1!HX:HX)</f>
        <v>0</v>
      </c>
      <c r="GN74" s="368">
        <f t="shared" si="639"/>
        <v>0</v>
      </c>
      <c r="GO74" s="368">
        <f t="shared" si="640"/>
        <v>0</v>
      </c>
      <c r="GP74" s="368">
        <f t="shared" si="641"/>
        <v>0</v>
      </c>
      <c r="GQ74" s="368">
        <f>SUMIF(LEVEL1!$B:$B,LEVEL_2!$B74,LEVEL1!IB:IB)</f>
        <v>0</v>
      </c>
      <c r="GR74" s="368">
        <f t="shared" si="642"/>
        <v>0</v>
      </c>
      <c r="GS74" s="368">
        <f t="shared" si="643"/>
        <v>0</v>
      </c>
      <c r="GT74" s="368">
        <f t="shared" si="644"/>
        <v>0</v>
      </c>
      <c r="GU74" s="369">
        <f>SUMIF(LEVEL1!$B:$B,LEVEL_2!$B74,LEVEL1!IH:IH)</f>
        <v>0</v>
      </c>
      <c r="GV74" s="370"/>
      <c r="GW74" s="370"/>
      <c r="GX74" s="370"/>
      <c r="GY74" s="370"/>
      <c r="GZ74" s="367">
        <f t="shared" si="645"/>
        <v>0</v>
      </c>
      <c r="HA74" s="368">
        <f>SUMIF(LEVEL1!$B:$B,LEVEL_2!$B74,LEVEL1!IL:IL)</f>
        <v>0</v>
      </c>
      <c r="HB74" s="368">
        <f t="shared" si="646"/>
        <v>0</v>
      </c>
      <c r="HC74" s="368">
        <f>SUMIF(LEVEL1!$B:$B,LEVEL_2!$B74,LEVEL1!IN:IN)</f>
        <v>0</v>
      </c>
      <c r="HD74" s="368">
        <f t="shared" si="647"/>
        <v>0</v>
      </c>
      <c r="HE74" s="368">
        <f>SUMIF(LEVEL1!$B:$B,LEVEL_2!$B74,LEVEL1!IP:IP)</f>
        <v>0</v>
      </c>
      <c r="HF74" s="368">
        <f t="shared" si="648"/>
        <v>0</v>
      </c>
      <c r="HG74" s="368">
        <f>SUMIF(LEVEL1!$B:$B,LEVEL_2!$B74,LEVEL1!IR:IR)</f>
        <v>0</v>
      </c>
      <c r="HH74" s="368">
        <f t="shared" si="649"/>
        <v>0</v>
      </c>
      <c r="HI74" s="368">
        <f t="shared" si="650"/>
        <v>0</v>
      </c>
      <c r="HJ74" s="368">
        <f t="shared" si="651"/>
        <v>0</v>
      </c>
      <c r="HK74" s="368">
        <f>SUMIF(LEVEL1!$B:$B,LEVEL_2!$B74,LEVEL1!IV:IV)</f>
        <v>0</v>
      </c>
      <c r="HL74" s="368">
        <f t="shared" si="652"/>
        <v>0</v>
      </c>
      <c r="HM74" s="368">
        <f t="shared" si="653"/>
        <v>0</v>
      </c>
      <c r="HN74" s="368">
        <f t="shared" si="654"/>
        <v>0</v>
      </c>
      <c r="HO74" s="369">
        <f>SUMIF(LEVEL1!$B:$B,LEVEL_2!$B74,LEVEL1!JB:JB)</f>
        <v>0</v>
      </c>
      <c r="HP74" s="370"/>
      <c r="HQ74" s="370"/>
      <c r="HR74" s="370"/>
      <c r="HS74" s="370"/>
      <c r="HT74" s="367">
        <f t="shared" si="655"/>
        <v>0</v>
      </c>
      <c r="HU74" s="368">
        <f>SUMIF(LEVEL1!$B:$B,LEVEL_2!$B74,LEVEL1!JF:JF)</f>
        <v>0</v>
      </c>
      <c r="HV74" s="368">
        <f t="shared" si="656"/>
        <v>0</v>
      </c>
      <c r="HW74" s="368">
        <f>SUMIF(LEVEL1!$B:$B,LEVEL_2!$B74,LEVEL1!JH:JH)</f>
        <v>0</v>
      </c>
      <c r="HX74" s="368">
        <f t="shared" si="657"/>
        <v>0</v>
      </c>
      <c r="HY74" s="368">
        <f>SUMIF(LEVEL1!$B:$B,LEVEL_2!$B74,LEVEL1!JJ:JJ)</f>
        <v>0</v>
      </c>
      <c r="HZ74" s="368">
        <f t="shared" si="658"/>
        <v>0</v>
      </c>
      <c r="IA74" s="368">
        <f>SUMIF(LEVEL1!$B:$B,LEVEL_2!$B74,LEVEL1!JL:JL)</f>
        <v>0</v>
      </c>
      <c r="IB74" s="368">
        <f t="shared" si="659"/>
        <v>0</v>
      </c>
      <c r="IC74" s="368">
        <f t="shared" si="660"/>
        <v>0</v>
      </c>
      <c r="ID74" s="368">
        <f t="shared" si="661"/>
        <v>0</v>
      </c>
      <c r="IE74" s="368">
        <f>SUMIF(LEVEL1!$B:$B,LEVEL_2!$B74,LEVEL1!JP:JP)</f>
        <v>0</v>
      </c>
      <c r="IF74" s="368">
        <f t="shared" si="662"/>
        <v>0</v>
      </c>
      <c r="IG74" s="368">
        <f t="shared" si="663"/>
        <v>0</v>
      </c>
      <c r="IH74" s="368">
        <f t="shared" si="664"/>
        <v>0</v>
      </c>
      <c r="II74" s="369">
        <f>SUMIF(LEVEL1!$B:$B,LEVEL_2!$B74,LEVEL1!JV:JV)</f>
        <v>0</v>
      </c>
      <c r="IJ74" s="370"/>
      <c r="IK74" s="370"/>
      <c r="IL74" s="370"/>
      <c r="IM74" s="370"/>
      <c r="IN74" s="367">
        <f t="shared" si="665"/>
        <v>0</v>
      </c>
      <c r="IO74" s="368">
        <f>SUMIF(LEVEL1!$B:$B,LEVEL_2!$B74,LEVEL1!JZ:JZ)</f>
        <v>0</v>
      </c>
      <c r="IP74" s="368">
        <f t="shared" si="666"/>
        <v>0</v>
      </c>
      <c r="IQ74" s="368">
        <f>SUMIF(LEVEL1!$B:$B,LEVEL_2!$B74,LEVEL1!KB:KB)</f>
        <v>0</v>
      </c>
      <c r="IR74" s="368">
        <f t="shared" si="667"/>
        <v>0</v>
      </c>
      <c r="IS74" s="368">
        <f>SUMIF(LEVEL1!$B:$B,LEVEL_2!$B74,LEVEL1!KD:KD)</f>
        <v>0</v>
      </c>
      <c r="IT74" s="368">
        <f t="shared" si="668"/>
        <v>0</v>
      </c>
      <c r="IU74" s="368">
        <f>SUMIF(LEVEL1!$B:$B,LEVEL_2!$B74,LEVEL1!KF:KF)</f>
        <v>0</v>
      </c>
      <c r="IV74" s="368">
        <f t="shared" si="669"/>
        <v>0</v>
      </c>
      <c r="IW74" s="368">
        <f t="shared" si="670"/>
        <v>0</v>
      </c>
      <c r="IX74" s="368">
        <f t="shared" si="671"/>
        <v>0</v>
      </c>
      <c r="IY74" s="368">
        <f>SUMIF(LEVEL1!$B:$B,LEVEL_2!$B74,LEVEL1!KJ:KJ)</f>
        <v>0</v>
      </c>
      <c r="IZ74" s="368">
        <f t="shared" si="672"/>
        <v>0</v>
      </c>
      <c r="JA74" s="368">
        <f t="shared" si="673"/>
        <v>0</v>
      </c>
      <c r="JB74" s="368">
        <f t="shared" si="674"/>
        <v>0</v>
      </c>
      <c r="JC74" s="369">
        <f>SUMIF(LEVEL1!$B:$B,LEVEL_2!$B74,LEVEL1!KP:KP)</f>
        <v>0</v>
      </c>
      <c r="JD74" s="370"/>
      <c r="JE74" s="370"/>
      <c r="JF74" s="370"/>
      <c r="JG74" s="370"/>
      <c r="JH74" s="367">
        <f t="shared" si="675"/>
        <v>0</v>
      </c>
      <c r="JI74" s="368">
        <f>SUMIF(LEVEL1!$B:$B,LEVEL_2!$B74,LEVEL1!KT:KT)</f>
        <v>0</v>
      </c>
      <c r="JJ74" s="368">
        <f t="shared" si="676"/>
        <v>0</v>
      </c>
      <c r="JK74" s="368">
        <f>SUMIF(LEVEL1!$B:$B,LEVEL_2!$B74,LEVEL1!KV:KV)</f>
        <v>0</v>
      </c>
      <c r="JL74" s="368">
        <f t="shared" si="677"/>
        <v>0</v>
      </c>
      <c r="JM74" s="368">
        <f>SUMIF(LEVEL1!$B:$B,LEVEL_2!$B74,LEVEL1!KX:KX)</f>
        <v>0</v>
      </c>
      <c r="JN74" s="368">
        <f t="shared" si="678"/>
        <v>0</v>
      </c>
      <c r="JO74" s="368">
        <f>SUMIF(LEVEL1!$B:$B,LEVEL_2!$B74,LEVEL1!KZ:KZ)</f>
        <v>0</v>
      </c>
      <c r="JP74" s="368">
        <f t="shared" si="679"/>
        <v>0</v>
      </c>
      <c r="JQ74" s="368">
        <f t="shared" si="680"/>
        <v>0</v>
      </c>
      <c r="JR74" s="368">
        <f t="shared" si="681"/>
        <v>0</v>
      </c>
      <c r="JS74" s="368">
        <f>SUMIF(LEVEL1!$B:$B,LEVEL_2!$B74,LEVEL1!LD:LD)</f>
        <v>0</v>
      </c>
      <c r="JT74" s="368">
        <f t="shared" si="682"/>
        <v>0</v>
      </c>
      <c r="JU74" s="368">
        <f t="shared" si="683"/>
        <v>0</v>
      </c>
      <c r="JV74" s="368">
        <f t="shared" si="684"/>
        <v>0</v>
      </c>
      <c r="JW74" s="369">
        <f>SUMIF(LEVEL1!$B:$B,LEVEL_2!$B74,LEVEL1!LJ:LJ)</f>
        <v>0</v>
      </c>
      <c r="JX74" s="370"/>
      <c r="JY74" s="370"/>
      <c r="JZ74" s="370"/>
      <c r="KA74" s="370"/>
      <c r="KB74" s="367">
        <f t="shared" si="685"/>
        <v>0</v>
      </c>
      <c r="KC74" s="368">
        <f>SUMIF(LEVEL1!$B:$B,LEVEL_2!$B74,LEVEL1!LN:LN)</f>
        <v>0</v>
      </c>
      <c r="KD74" s="368">
        <f t="shared" si="686"/>
        <v>0</v>
      </c>
      <c r="KE74" s="368">
        <f>SUMIF(LEVEL1!$B:$B,LEVEL_2!$B74,LEVEL1!LP:LP)</f>
        <v>0</v>
      </c>
      <c r="KF74" s="368">
        <f t="shared" si="687"/>
        <v>0</v>
      </c>
      <c r="KG74" s="368">
        <f>SUMIF(LEVEL1!$B:$B,LEVEL_2!$B74,LEVEL1!LR:LR)</f>
        <v>0</v>
      </c>
      <c r="KH74" s="368">
        <f t="shared" si="688"/>
        <v>0</v>
      </c>
      <c r="KI74" s="368">
        <f>SUMIF(LEVEL1!$B:$B,LEVEL_2!$B74,LEVEL1!LT:LT)</f>
        <v>0</v>
      </c>
      <c r="KJ74" s="368">
        <f t="shared" si="689"/>
        <v>0</v>
      </c>
      <c r="KK74" s="368">
        <f t="shared" si="690"/>
        <v>0</v>
      </c>
      <c r="KL74" s="368">
        <f t="shared" si="691"/>
        <v>0</v>
      </c>
      <c r="KM74" s="368">
        <f>SUMIF(LEVEL1!$B:$B,LEVEL_2!$B74,LEVEL1!LX:LX)</f>
        <v>0</v>
      </c>
      <c r="KN74" s="368">
        <f t="shared" si="692"/>
        <v>0</v>
      </c>
      <c r="KO74" s="368">
        <f t="shared" si="693"/>
        <v>0</v>
      </c>
      <c r="KP74" s="368">
        <f t="shared" si="694"/>
        <v>0</v>
      </c>
      <c r="KQ74" s="369">
        <f>SUMIF(LEVEL1!$B:$B,LEVEL_2!$B74,LEVEL1!MD:MD)</f>
        <v>0</v>
      </c>
      <c r="KR74" s="370"/>
      <c r="KS74" s="370"/>
      <c r="KT74" s="370"/>
      <c r="KU74" s="370"/>
      <c r="KV74" s="367">
        <f t="shared" si="695"/>
        <v>0</v>
      </c>
      <c r="KW74" s="368">
        <f>SUMIF(LEVEL1!$B:$B,LEVEL_2!$B74,LEVEL1!MH:MH)</f>
        <v>0</v>
      </c>
      <c r="KX74" s="368">
        <f t="shared" si="696"/>
        <v>0</v>
      </c>
      <c r="KY74" s="368">
        <f>SUMIF(LEVEL1!$B:$B,LEVEL_2!$B74,LEVEL1!MJ:MJ)</f>
        <v>0</v>
      </c>
      <c r="KZ74" s="368">
        <f t="shared" si="697"/>
        <v>0</v>
      </c>
      <c r="LA74" s="368">
        <f>SUMIF(LEVEL1!$B:$B,LEVEL_2!$B74,LEVEL1!ML:ML)</f>
        <v>0</v>
      </c>
      <c r="LB74" s="368">
        <f t="shared" si="698"/>
        <v>0</v>
      </c>
      <c r="LC74" s="368">
        <f>SUMIF(LEVEL1!$B:$B,LEVEL_2!$B74,LEVEL1!MN:MN)</f>
        <v>0</v>
      </c>
      <c r="LD74" s="368">
        <f t="shared" si="699"/>
        <v>0</v>
      </c>
      <c r="LE74" s="368">
        <f t="shared" si="700"/>
        <v>0</v>
      </c>
      <c r="LF74" s="368">
        <f t="shared" si="701"/>
        <v>0</v>
      </c>
      <c r="LG74" s="368">
        <f>SUMIF(LEVEL1!$B:$B,LEVEL_2!$B74,LEVEL1!MR:MR)</f>
        <v>0</v>
      </c>
      <c r="LH74" s="368">
        <f t="shared" si="702"/>
        <v>0</v>
      </c>
      <c r="LI74" s="368">
        <f t="shared" si="703"/>
        <v>0</v>
      </c>
      <c r="LJ74" s="368">
        <f t="shared" si="704"/>
        <v>0</v>
      </c>
      <c r="LK74" s="369">
        <f>SUMIF(LEVEL1!$B:$B,LEVEL_2!$B74,LEVEL1!MX:MX)</f>
        <v>0</v>
      </c>
      <c r="LL74" s="370"/>
      <c r="LM74" s="370"/>
      <c r="LN74" s="370"/>
      <c r="LO74" s="370"/>
      <c r="LP74" s="367">
        <f t="shared" si="705"/>
        <v>0</v>
      </c>
      <c r="LQ74" s="368">
        <f>SUMIF(LEVEL1!$B:$B,LEVEL_2!$B74,LEVEL1!NB:NB)</f>
        <v>0</v>
      </c>
      <c r="LR74" s="368">
        <f t="shared" si="706"/>
        <v>0</v>
      </c>
      <c r="LS74" s="368">
        <f>SUMIF(LEVEL1!$B:$B,LEVEL_2!$B74,LEVEL1!ND:ND)</f>
        <v>0</v>
      </c>
      <c r="LT74" s="368">
        <f t="shared" si="707"/>
        <v>0</v>
      </c>
      <c r="LU74" s="368">
        <f>SUMIF(LEVEL1!$B:$B,LEVEL_2!$B74,LEVEL1!NF:NF)</f>
        <v>0</v>
      </c>
      <c r="LV74" s="368">
        <f t="shared" si="708"/>
        <v>0</v>
      </c>
      <c r="LW74" s="368">
        <f>SUMIF(LEVEL1!$B:$B,LEVEL_2!$B74,LEVEL1!NH:NH)</f>
        <v>0</v>
      </c>
      <c r="LX74" s="368">
        <f t="shared" si="709"/>
        <v>0</v>
      </c>
      <c r="LY74" s="368">
        <f t="shared" si="710"/>
        <v>0</v>
      </c>
      <c r="LZ74" s="368">
        <f t="shared" si="711"/>
        <v>0</v>
      </c>
      <c r="MA74" s="368">
        <f>SUMIF(LEVEL1!$B:$B,LEVEL_2!$B74,LEVEL1!NL:NL)</f>
        <v>0</v>
      </c>
      <c r="MB74" s="368">
        <f t="shared" si="712"/>
        <v>0</v>
      </c>
      <c r="MC74" s="368">
        <f t="shared" si="713"/>
        <v>0</v>
      </c>
      <c r="MD74" s="368">
        <f t="shared" si="714"/>
        <v>0</v>
      </c>
      <c r="ME74" s="369">
        <f>SUMIF(LEVEL1!$B:$B,LEVEL_2!$B74,LEVEL1!NR:NR)</f>
        <v>0</v>
      </c>
      <c r="MF74" s="370"/>
      <c r="MG74" s="370"/>
      <c r="MH74" s="370"/>
      <c r="MI74" s="370"/>
      <c r="MJ74" s="367">
        <f t="shared" si="715"/>
        <v>0</v>
      </c>
      <c r="MK74" s="368">
        <f>SUMIF(LEVEL1!$B:$B,LEVEL_2!$B74,LEVEL1!NV:NV)</f>
        <v>0</v>
      </c>
      <c r="ML74" s="368">
        <f t="shared" si="716"/>
        <v>0</v>
      </c>
      <c r="MM74" s="368">
        <f>SUMIF(LEVEL1!$B:$B,LEVEL_2!$B74,LEVEL1!NX:NX)</f>
        <v>0</v>
      </c>
      <c r="MN74" s="368">
        <f t="shared" si="717"/>
        <v>0</v>
      </c>
      <c r="MO74" s="368">
        <f>SUMIF(LEVEL1!$B:$B,LEVEL_2!$B74,LEVEL1!NZ:NZ)</f>
        <v>0</v>
      </c>
      <c r="MP74" s="368">
        <f t="shared" si="718"/>
        <v>0</v>
      </c>
      <c r="MQ74" s="368">
        <f>SUMIF(LEVEL1!$B:$B,LEVEL_2!$B74,LEVEL1!OB:OB)</f>
        <v>0</v>
      </c>
      <c r="MR74" s="368">
        <f t="shared" si="719"/>
        <v>0</v>
      </c>
      <c r="MS74" s="368">
        <f t="shared" si="720"/>
        <v>0</v>
      </c>
      <c r="MT74" s="368">
        <f t="shared" si="721"/>
        <v>0</v>
      </c>
      <c r="MU74" s="368">
        <f>SUMIF(LEVEL1!$B:$B,LEVEL_2!$B74,LEVEL1!OF:OF)</f>
        <v>0</v>
      </c>
      <c r="MV74" s="368">
        <f t="shared" si="722"/>
        <v>0</v>
      </c>
      <c r="MW74" s="368">
        <f t="shared" si="723"/>
        <v>0</v>
      </c>
      <c r="MX74" s="368">
        <f t="shared" si="724"/>
        <v>0</v>
      </c>
      <c r="MY74" s="369">
        <f>SUMIF(LEVEL1!$B:$B,LEVEL_2!$B74,LEVEL1!OL:OL)</f>
        <v>0</v>
      </c>
      <c r="MZ74" s="370"/>
      <c r="NA74" s="370"/>
      <c r="NB74" s="370"/>
      <c r="NC74" s="370"/>
      <c r="ND74" s="367">
        <f t="shared" si="725"/>
        <v>0</v>
      </c>
      <c r="NE74" s="368">
        <f>SUMIF(LEVEL1!$B:$B,LEVEL_2!$B74,LEVEL1!OP:OP)</f>
        <v>0</v>
      </c>
      <c r="NF74" s="368">
        <f t="shared" si="726"/>
        <v>0</v>
      </c>
      <c r="NG74" s="368">
        <f>SUMIF(LEVEL1!$B:$B,LEVEL_2!$B74,LEVEL1!OR:OR)</f>
        <v>0</v>
      </c>
      <c r="NH74" s="368">
        <f t="shared" si="727"/>
        <v>0</v>
      </c>
      <c r="NI74" s="368">
        <f>SUMIF(LEVEL1!$B:$B,LEVEL_2!$B74,LEVEL1!OT:OT)</f>
        <v>0</v>
      </c>
      <c r="NJ74" s="368">
        <f t="shared" si="728"/>
        <v>0</v>
      </c>
      <c r="NK74" s="368">
        <f>SUMIF(LEVEL1!$B:$B,LEVEL_2!$B74,LEVEL1!OV:OV)</f>
        <v>0</v>
      </c>
      <c r="NL74" s="368">
        <f t="shared" si="729"/>
        <v>0</v>
      </c>
      <c r="NM74" s="368">
        <f t="shared" si="730"/>
        <v>0</v>
      </c>
      <c r="NN74" s="368">
        <f t="shared" si="731"/>
        <v>0</v>
      </c>
      <c r="NO74" s="368">
        <f>SUMIF(LEVEL1!$B:$B,LEVEL_2!$B74,LEVEL1!OZ:OZ)</f>
        <v>0</v>
      </c>
      <c r="NP74" s="368">
        <f t="shared" si="732"/>
        <v>0</v>
      </c>
      <c r="NQ74" s="368">
        <f t="shared" si="733"/>
        <v>0</v>
      </c>
      <c r="NR74" s="368">
        <f t="shared" si="734"/>
        <v>0</v>
      </c>
      <c r="NS74" s="369">
        <f>SUMIF(LEVEL1!$B:$B,LEVEL_2!$B74,LEVEL1!PF:PF)</f>
        <v>0</v>
      </c>
      <c r="NT74" s="370"/>
      <c r="NU74" s="370"/>
      <c r="NV74" s="370"/>
      <c r="NW74" s="370"/>
      <c r="NX74" s="367">
        <f t="shared" si="735"/>
        <v>0</v>
      </c>
      <c r="NY74" s="368">
        <f>SUMIF(LEVEL1!$B:$B,LEVEL_2!$B74,LEVEL1!PJ:PJ)</f>
        <v>0</v>
      </c>
      <c r="NZ74" s="368">
        <f t="shared" si="736"/>
        <v>0</v>
      </c>
      <c r="OA74" s="368">
        <f>SUMIF(LEVEL1!$B:$B,LEVEL_2!$B74,LEVEL1!PL:PL)</f>
        <v>0</v>
      </c>
      <c r="OB74" s="368">
        <f t="shared" si="737"/>
        <v>0</v>
      </c>
      <c r="OC74" s="368">
        <f>SUMIF(LEVEL1!$B:$B,LEVEL_2!$B74,LEVEL1!PN:PN)</f>
        <v>0</v>
      </c>
      <c r="OD74" s="368">
        <f t="shared" si="738"/>
        <v>0</v>
      </c>
      <c r="OE74" s="368">
        <f>SUMIF(LEVEL1!$B:$B,LEVEL_2!$B74,LEVEL1!PP:PP)</f>
        <v>0</v>
      </c>
      <c r="OF74" s="368">
        <f t="shared" si="739"/>
        <v>0</v>
      </c>
      <c r="OG74" s="368">
        <f t="shared" si="740"/>
        <v>0</v>
      </c>
      <c r="OH74" s="368">
        <f t="shared" si="741"/>
        <v>0</v>
      </c>
      <c r="OI74" s="368">
        <f>SUMIF(LEVEL1!$B:$B,LEVEL_2!$B74,LEVEL1!PT:PT)</f>
        <v>0</v>
      </c>
      <c r="OJ74" s="368">
        <f t="shared" si="742"/>
        <v>0</v>
      </c>
      <c r="OK74" s="368">
        <f t="shared" si="743"/>
        <v>0</v>
      </c>
      <c r="OL74" s="368">
        <f t="shared" si="744"/>
        <v>0</v>
      </c>
      <c r="OM74" s="369">
        <f>SUMIF(LEVEL1!$B:$B,LEVEL_2!$B74,LEVEL1!PZ:PZ)</f>
        <v>0</v>
      </c>
      <c r="ON74" s="370"/>
      <c r="OO74" s="370"/>
      <c r="OP74" s="370"/>
      <c r="OQ74" s="370"/>
      <c r="OR74" s="367">
        <f t="shared" si="745"/>
        <v>0</v>
      </c>
      <c r="OS74" s="368">
        <f>SUMIF(LEVEL1!$B:$B,LEVEL_2!$B74,LEVEL1!QD:QD)</f>
        <v>0</v>
      </c>
      <c r="OT74" s="368">
        <f t="shared" si="746"/>
        <v>0</v>
      </c>
      <c r="OU74" s="368">
        <f>SUMIF(LEVEL1!$B:$B,LEVEL_2!$B74,LEVEL1!QF:QF)</f>
        <v>0</v>
      </c>
      <c r="OV74" s="368">
        <f t="shared" si="747"/>
        <v>0</v>
      </c>
      <c r="OW74" s="368">
        <f>SUMIF(LEVEL1!$B:$B,LEVEL_2!$B74,LEVEL1!QH:QH)</f>
        <v>0</v>
      </c>
      <c r="OX74" s="368">
        <f t="shared" si="748"/>
        <v>0</v>
      </c>
      <c r="OY74" s="368">
        <f>SUMIF(LEVEL1!$B:$B,LEVEL_2!$B74,LEVEL1!QJ:QJ)</f>
        <v>0</v>
      </c>
      <c r="OZ74" s="368">
        <f t="shared" si="749"/>
        <v>0</v>
      </c>
      <c r="PA74" s="368">
        <f t="shared" si="750"/>
        <v>0</v>
      </c>
      <c r="PB74" s="368">
        <f t="shared" si="751"/>
        <v>0</v>
      </c>
      <c r="PC74" s="368">
        <f>SUMIF(LEVEL1!$B:$B,LEVEL_2!$B74,LEVEL1!QN:QN)</f>
        <v>0</v>
      </c>
      <c r="PD74" s="368">
        <f t="shared" si="752"/>
        <v>0</v>
      </c>
      <c r="PE74" s="368">
        <f t="shared" si="753"/>
        <v>0</v>
      </c>
      <c r="PF74" s="368">
        <f t="shared" si="754"/>
        <v>0</v>
      </c>
      <c r="PG74" s="369">
        <f>SUMIF(LEVEL1!$B:$B,LEVEL_2!$B74,LEVEL1!QT:QT)</f>
        <v>0</v>
      </c>
    </row>
    <row r="75" spans="2:423" s="282" customFormat="1" ht="24.75" hidden="1" customHeight="1" outlineLevel="1">
      <c r="B75" s="361" t="s">
        <v>148</v>
      </c>
      <c r="C75" s="362" t="s">
        <v>149</v>
      </c>
      <c r="D75" s="363"/>
      <c r="E75" s="364"/>
      <c r="F75" s="365" t="s">
        <v>126</v>
      </c>
      <c r="G75" s="366">
        <f>SUMIF(LEVEL1!$A:$A,LEVEL_2!$B75,LEVEL1!$I:$I)</f>
        <v>878</v>
      </c>
      <c r="H75" s="367">
        <f>IFERROR(I75/$G75,0)</f>
        <v>36348.519362186787</v>
      </c>
      <c r="I75" s="368">
        <f>SUMIF(LEVEL1!$B:$B,LEVEL_2!$B75,LEVEL1!AI:AI)</f>
        <v>31914000</v>
      </c>
      <c r="J75" s="368">
        <f>IFERROR(K75/$G75,0)</f>
        <v>18000</v>
      </c>
      <c r="K75" s="368">
        <f>SUMIF(LEVEL1!$B:$B,LEVEL_2!$B75,LEVEL1!AK:AK)</f>
        <v>15804000</v>
      </c>
      <c r="L75" s="368">
        <f>IFERROR(M75/$G75,0)</f>
        <v>0</v>
      </c>
      <c r="M75" s="368">
        <f>SUMIF(LEVEL1!$B:$B,LEVEL_2!$B75,LEVEL1!AM:AM)</f>
        <v>0</v>
      </c>
      <c r="N75" s="368">
        <f>IFERROR(O75/$G75,0)</f>
        <v>7578.7927107061505</v>
      </c>
      <c r="O75" s="368">
        <f>SUMIF(LEVEL1!$B:$B,LEVEL_2!$B75,LEVEL1!AO:AO)</f>
        <v>6654180</v>
      </c>
      <c r="P75" s="368">
        <f>IFERROR(Q75/$G75,0)</f>
        <v>61927.312072892935</v>
      </c>
      <c r="Q75" s="368">
        <f>SUM(I75,K75,M75,O75)</f>
        <v>54372180</v>
      </c>
      <c r="R75" s="368">
        <f>IFERROR(S75/$G75,0)</f>
        <v>8491.4592495444194</v>
      </c>
      <c r="S75" s="368">
        <f>SUMIF(LEVEL1!$B:$B,LEVEL_2!$B75,LEVEL1!AS:AS)</f>
        <v>7455501.2211000007</v>
      </c>
      <c r="T75" s="368">
        <f>IFERROR(U75/$G75,0)</f>
        <v>70418.771322437358</v>
      </c>
      <c r="U75" s="368">
        <f>SUM(Q75,S75)</f>
        <v>61827681.221100003</v>
      </c>
      <c r="V75" s="368">
        <f>IFERROR(W75/$G75,0)</f>
        <v>0</v>
      </c>
      <c r="W75" s="369">
        <f>SUMIF(LEVEL1!$B:$B,LEVEL_2!$B75,LEVEL1!BD:BD)</f>
        <v>0</v>
      </c>
      <c r="X75" s="370"/>
      <c r="Y75" s="370"/>
      <c r="Z75" s="370"/>
      <c r="AA75" s="370"/>
      <c r="AB75" s="367">
        <f>IFERROR(AC75/$G75,0)</f>
        <v>22775.599999999995</v>
      </c>
      <c r="AC75" s="368">
        <f>SUMIF(LEVEL1!$B:$B,LEVEL_2!$B75,LEVEL1!BH:BH)</f>
        <v>19996976.799999997</v>
      </c>
      <c r="AD75" s="368">
        <f>IFERROR(AE75/$G75,0)</f>
        <v>7429.8906605922548</v>
      </c>
      <c r="AE75" s="368">
        <f>SUMIF(LEVEL1!$B:$B,LEVEL_2!$B75,LEVEL1!BJ:BJ)</f>
        <v>6523444</v>
      </c>
      <c r="AF75" s="368">
        <f>IFERROR(AG75/$G75,0)</f>
        <v>6528.8439979560962</v>
      </c>
      <c r="AG75" s="368">
        <f>SUMIF(LEVEL1!$B:$B,LEVEL_2!$B75,LEVEL1!BL:BL)</f>
        <v>5732325.0302054528</v>
      </c>
      <c r="AH75" s="368">
        <f>IFERROR(AI75/$G75,0)</f>
        <v>7578.7927107061505</v>
      </c>
      <c r="AI75" s="368">
        <f>SUMIF(LEVEL1!$B:$B,LEVEL_2!$B75,LEVEL1!BN:BN)</f>
        <v>6654180</v>
      </c>
      <c r="AJ75" s="368">
        <f>IFERROR(AK75/$G75,0)</f>
        <v>44313.1273692545</v>
      </c>
      <c r="AK75" s="368">
        <f>SUM(AC75,AE75,AG75,AI75)</f>
        <v>38906925.830205448</v>
      </c>
      <c r="AL75" s="368">
        <f>IFERROR(AM75/$G75,0)</f>
        <v>5629.3756240502162</v>
      </c>
      <c r="AM75" s="368">
        <f>SUMIF(LEVEL1!$B:$B,LEVEL_2!$B75,LEVEL1!BR:BR)</f>
        <v>4942591.7979160901</v>
      </c>
      <c r="AN75" s="368">
        <f>IFERROR(AO75/$G75,0)</f>
        <v>49942.502993304712</v>
      </c>
      <c r="AO75" s="368">
        <f>SUM(AK75,AM75)</f>
        <v>43849517.62812154</v>
      </c>
      <c r="AP75" s="368">
        <f>IFERROR(AQ75/$G75,0)</f>
        <v>0</v>
      </c>
      <c r="AQ75" s="369">
        <f>SUMIF(LEVEL1!$B:$B,LEVEL_2!$B75,LEVEL1!BX:BX)</f>
        <v>0</v>
      </c>
      <c r="AR75" s="370"/>
      <c r="AS75" s="370"/>
      <c r="AT75" s="370"/>
      <c r="AU75" s="370"/>
      <c r="AV75" s="367">
        <f>IFERROR(AW75/$G75,0)</f>
        <v>30486.332574031891</v>
      </c>
      <c r="AW75" s="368">
        <f>SUMIF(LEVEL1!$B:$B,LEVEL_2!$B75,LEVEL1!CB:CB)</f>
        <v>26767000</v>
      </c>
      <c r="AX75" s="368">
        <f>IFERROR(AY75/$G75,0)</f>
        <v>17009.111617312072</v>
      </c>
      <c r="AY75" s="368">
        <f>SUMIF(LEVEL1!$B:$B,LEVEL_2!$B75,LEVEL1!CD:CD)</f>
        <v>14934000</v>
      </c>
      <c r="AZ75" s="368">
        <f>IFERROR(BA75/$G75,0)</f>
        <v>0</v>
      </c>
      <c r="BA75" s="368">
        <f>SUMIF(LEVEL1!$B:$B,LEVEL_2!$B75,LEVEL1!CF:CF)</f>
        <v>0</v>
      </c>
      <c r="BB75" s="368">
        <f>IFERROR(BC75/$G75,0)</f>
        <v>26651.480637813213</v>
      </c>
      <c r="BC75" s="368">
        <f>SUMIF(LEVEL1!$B:$B,LEVEL_2!$B75,LEVEL1!CH:CH)</f>
        <v>23400000</v>
      </c>
      <c r="BD75" s="368">
        <f>IFERROR(BE75/$G75,0)</f>
        <v>74146.924829157171</v>
      </c>
      <c r="BE75" s="368">
        <f>SUM(AW75,AY75,BA75,BC75)</f>
        <v>65101000</v>
      </c>
      <c r="BF75" s="368">
        <f>IFERROR(BG75/$G75,0)</f>
        <v>0</v>
      </c>
      <c r="BG75" s="368">
        <f>SUMIF(LEVEL1!$B:$B,LEVEL_2!$B75,LEVEL1!CL:CL)</f>
        <v>0</v>
      </c>
      <c r="BH75" s="368">
        <f>IFERROR(BI75/$G75,0)</f>
        <v>74146.924829157171</v>
      </c>
      <c r="BI75" s="368">
        <f>SUM(BE75,BG75)</f>
        <v>65101000</v>
      </c>
      <c r="BJ75" s="368">
        <f>IFERROR(BK75/$G75,0)</f>
        <v>0</v>
      </c>
      <c r="BK75" s="369">
        <f>SUMIF(LEVEL1!$B:$B,LEVEL_2!$B75,LEVEL1!CX:CX)</f>
        <v>0</v>
      </c>
      <c r="BL75" s="370"/>
      <c r="BM75" s="370"/>
      <c r="BN75" s="370"/>
      <c r="BO75" s="370"/>
      <c r="BP75" s="367">
        <f>IFERROR(BQ75/$G75,0)</f>
        <v>36348.519362186787</v>
      </c>
      <c r="BQ75" s="368">
        <f>SUMIF(LEVEL1!$B:$B,LEVEL_2!$B75,LEVEL1!DB:DB)</f>
        <v>31914000</v>
      </c>
      <c r="BR75" s="368">
        <f>IFERROR(BS75/$G75,0)</f>
        <v>18000</v>
      </c>
      <c r="BS75" s="368">
        <f>SUMIF(LEVEL1!$B:$B,LEVEL_2!$B75,LEVEL1!DD:DD)</f>
        <v>15804000</v>
      </c>
      <c r="BT75" s="368">
        <f>IFERROR(BU75/$G75,0)</f>
        <v>0</v>
      </c>
      <c r="BU75" s="368">
        <f>SUMIF(LEVEL1!$B:$B,LEVEL_2!$B75,LEVEL1!DF:DF)</f>
        <v>0</v>
      </c>
      <c r="BV75" s="368">
        <f>IFERROR(BW75/$G75,0)</f>
        <v>7578.7927107061505</v>
      </c>
      <c r="BW75" s="368">
        <f>SUMIF(LEVEL1!$B:$B,LEVEL_2!$B75,LEVEL1!DH:DH)</f>
        <v>6654180</v>
      </c>
      <c r="BX75" s="368">
        <f>IFERROR(BY75/$G75,0)</f>
        <v>61927.312072892935</v>
      </c>
      <c r="BY75" s="368">
        <f>SUM(BQ75,BS75,BU75,BW75)</f>
        <v>54372180</v>
      </c>
      <c r="BZ75" s="368">
        <f>IFERROR(CA75/$G75,0)</f>
        <v>8491.4592495444194</v>
      </c>
      <c r="CA75" s="368">
        <f>SUMIF(LEVEL1!$B:$B,LEVEL_2!$B75,LEVEL1!DL:DL)</f>
        <v>7455501.2211000007</v>
      </c>
      <c r="CB75" s="368">
        <f>IFERROR(CC75/$G75,0)</f>
        <v>70418.771322437358</v>
      </c>
      <c r="CC75" s="368">
        <f>SUM(BY75,CA75)</f>
        <v>61827681.221100003</v>
      </c>
      <c r="CD75" s="368">
        <f>IFERROR(CE75/$G75,0)</f>
        <v>0</v>
      </c>
      <c r="CE75" s="369">
        <f>SUMIF(LEVEL1!$B:$B,LEVEL_2!$B75,LEVEL1!DR:DR)</f>
        <v>0</v>
      </c>
      <c r="CF75" s="370"/>
      <c r="CG75" s="370"/>
      <c r="CH75" s="370"/>
      <c r="CI75" s="370"/>
      <c r="CJ75" s="367">
        <f>IFERROR(CK75/$G75,0)</f>
        <v>32660.592255125284</v>
      </c>
      <c r="CK75" s="368">
        <f>SUMIF(LEVEL1!$B:$B,LEVEL_2!$B75,LEVEL1!DV:DV)</f>
        <v>28676000</v>
      </c>
      <c r="CL75" s="368">
        <f>IFERROR(CM75/$G75,0)</f>
        <v>18348.519362186787</v>
      </c>
      <c r="CM75" s="368">
        <f>SUMIF(LEVEL1!$B:$B,LEVEL_2!$B75,LEVEL1!DX:DX)</f>
        <v>16110000</v>
      </c>
      <c r="CN75" s="368">
        <f>IFERROR(CO75/$G75,0)</f>
        <v>8000</v>
      </c>
      <c r="CO75" s="368">
        <f>SUMIF(LEVEL1!$B:$B,LEVEL_2!$B75,LEVEL1!DZ:DZ)</f>
        <v>7024000</v>
      </c>
      <c r="CP75" s="368">
        <f>IFERROR(CQ75/$G75,0)</f>
        <v>0</v>
      </c>
      <c r="CQ75" s="368">
        <f>SUMIF(LEVEL1!$B:$B,LEVEL_2!$B75,LEVEL1!EB:EB)</f>
        <v>0</v>
      </c>
      <c r="CR75" s="368">
        <f>IFERROR(CS75/$G75,0)</f>
        <v>59009.111617312075</v>
      </c>
      <c r="CS75" s="368">
        <f>SUM(CK75,CM75,CO75,CQ75)</f>
        <v>51810000</v>
      </c>
      <c r="CT75" s="368">
        <f>IFERROR(CU75/$G75,0)</f>
        <v>8198.8720059794996</v>
      </c>
      <c r="CU75" s="368">
        <f>SUMIF(LEVEL1!$B:$B,LEVEL_2!$B75,LEVEL1!EF:EF)</f>
        <v>7198609.6212499999</v>
      </c>
      <c r="CV75" s="368">
        <f>IFERROR(CW75/$G75,0)</f>
        <v>67207.98362329157</v>
      </c>
      <c r="CW75" s="368">
        <f>SUM(CS75,CU75)</f>
        <v>59008609.621250004</v>
      </c>
      <c r="CX75" s="368">
        <f>IFERROR(CY75/$G75,0)</f>
        <v>0</v>
      </c>
      <c r="CY75" s="369">
        <f>SUMIF(LEVEL1!$B:$B,LEVEL_2!$B75,LEVEL1!EL:EL)</f>
        <v>0</v>
      </c>
      <c r="CZ75" s="370"/>
      <c r="DA75" s="370"/>
      <c r="DB75" s="370"/>
      <c r="DC75" s="370"/>
      <c r="DD75" s="367">
        <f>IFERROR(DE75/$G75,0)</f>
        <v>36348.519362186787</v>
      </c>
      <c r="DE75" s="368">
        <f>SUMIF(LEVEL1!$B:$B,LEVEL_2!$B75,LEVEL1!EP:EP)</f>
        <v>31914000</v>
      </c>
      <c r="DF75" s="368">
        <f>IFERROR(DG75/$G75,0)</f>
        <v>18000</v>
      </c>
      <c r="DG75" s="368">
        <f>SUMIF(LEVEL1!$B:$B,LEVEL_2!$B75,LEVEL1!ER:ER)</f>
        <v>15804000</v>
      </c>
      <c r="DH75" s="368">
        <f>IFERROR(DI75/$G75,0)</f>
        <v>0</v>
      </c>
      <c r="DI75" s="368">
        <f>SUMIF(LEVEL1!$B:$B,LEVEL_2!$B75,LEVEL1!ET:ET)</f>
        <v>0</v>
      </c>
      <c r="DJ75" s="368">
        <f>IFERROR(DK75/$G75,0)</f>
        <v>7578.7927107061505</v>
      </c>
      <c r="DK75" s="368">
        <f>SUMIF(LEVEL1!$B:$B,LEVEL_2!$B75,LEVEL1!EV:EV)</f>
        <v>6654180</v>
      </c>
      <c r="DL75" s="368">
        <f>IFERROR(DM75/$G75,0)</f>
        <v>61927.312072892935</v>
      </c>
      <c r="DM75" s="368">
        <f>SUM(DE75,DG75,DI75,DK75)</f>
        <v>54372180</v>
      </c>
      <c r="DN75" s="368">
        <f>IFERROR(DO75/$G75,0)</f>
        <v>8491.4592495444194</v>
      </c>
      <c r="DO75" s="368">
        <f>SUMIF(LEVEL1!$B:$B,LEVEL_2!$B75,LEVEL1!EZ:EZ)</f>
        <v>7455501.2211000007</v>
      </c>
      <c r="DP75" s="368">
        <f>IFERROR(DQ75/$G75,0)</f>
        <v>70418.771322437358</v>
      </c>
      <c r="DQ75" s="368">
        <f>SUM(DM75,DO75)</f>
        <v>61827681.221100003</v>
      </c>
      <c r="DR75" s="368">
        <f>IFERROR(DS75/$G75,0)</f>
        <v>0</v>
      </c>
      <c r="DS75" s="369">
        <f>SUMIF(LEVEL1!$B:$B,LEVEL_2!$B75,LEVEL1!FF:FF)</f>
        <v>0</v>
      </c>
      <c r="DT75" s="370"/>
      <c r="DU75" s="370"/>
      <c r="DV75" s="370"/>
      <c r="DW75" s="370"/>
      <c r="DX75" s="367">
        <f>IFERROR(DY75/$G75,0)</f>
        <v>32281.366742596812</v>
      </c>
      <c r="DY75" s="368">
        <f>SUMIF(LEVEL1!$B:$B,LEVEL_2!$B75,LEVEL1!FJ:FJ)</f>
        <v>28343040</v>
      </c>
      <c r="DZ75" s="368">
        <f>IFERROR(EA75/$G75,0)</f>
        <v>26198.291571753987</v>
      </c>
      <c r="EA75" s="368">
        <f>SUMIF(LEVEL1!$B:$B,LEVEL_2!$B75,LEVEL1!FL:FL)</f>
        <v>23002100</v>
      </c>
      <c r="EB75" s="368">
        <f>IFERROR(EC75/$G75,0)</f>
        <v>6050</v>
      </c>
      <c r="EC75" s="368">
        <f>SUMIF(LEVEL1!$B:$B,LEVEL_2!$B75,LEVEL1!FN:FN)</f>
        <v>5311900</v>
      </c>
      <c r="ED75" s="368">
        <f>IFERROR(EE75/$G75,0)</f>
        <v>4269.908883826879</v>
      </c>
      <c r="EE75" s="368">
        <f>SUMIF(LEVEL1!$B:$B,LEVEL_2!$B75,LEVEL1!FP:FP)</f>
        <v>3748980</v>
      </c>
      <c r="EF75" s="368">
        <f>IFERROR(EG75/$G75,0)</f>
        <v>68799.567198177683</v>
      </c>
      <c r="EG75" s="368">
        <f>SUM(DY75,EA75,EC75,EE75)</f>
        <v>60406020</v>
      </c>
      <c r="EH75" s="368">
        <f>IFERROR(EI75/$G75,0)</f>
        <v>5502.2060344979964</v>
      </c>
      <c r="EI75" s="368">
        <f>SUMIF(LEVEL1!$B:$B,LEVEL_2!$B75,LEVEL1!FT:FT)</f>
        <v>4830936.8982892409</v>
      </c>
      <c r="EJ75" s="368">
        <f>IFERROR(EK75/$G75,0)</f>
        <v>74301.773232675667</v>
      </c>
      <c r="EK75" s="368">
        <f>SUM(EG75,EI75)</f>
        <v>65236956.898289241</v>
      </c>
      <c r="EL75" s="368">
        <f>IFERROR(EM75/$G75,0)</f>
        <v>0</v>
      </c>
      <c r="EM75" s="369">
        <f>SUMIF(LEVEL1!$B:$B,LEVEL_2!$B75,LEVEL1!FZ:FZ)</f>
        <v>0</v>
      </c>
      <c r="EN75" s="370"/>
      <c r="EO75" s="370"/>
      <c r="EP75" s="370"/>
      <c r="EQ75" s="370"/>
      <c r="ER75" s="367">
        <f>IFERROR(ES75/$G75,0)</f>
        <v>40000</v>
      </c>
      <c r="ES75" s="368">
        <f>SUMIF(LEVEL1!$B:$B,LEVEL_2!$B75,LEVEL1!GD:GD)</f>
        <v>35120000</v>
      </c>
      <c r="ET75" s="368">
        <f>IFERROR(EU75/$G75,0)</f>
        <v>10000</v>
      </c>
      <c r="EU75" s="368">
        <f>SUMIF(LEVEL1!$B:$B,LEVEL_2!$B75,LEVEL1!GF:GF)</f>
        <v>8780000</v>
      </c>
      <c r="EV75" s="368">
        <f>IFERROR(EW75/$G75,0)</f>
        <v>5000</v>
      </c>
      <c r="EW75" s="368">
        <f>SUMIF(LEVEL1!$B:$B,LEVEL_2!$B75,LEVEL1!GH:GH)</f>
        <v>4390000</v>
      </c>
      <c r="EX75" s="368">
        <f>IFERROR(EY75/$G75,0)</f>
        <v>0</v>
      </c>
      <c r="EY75" s="368">
        <f>SUMIF(LEVEL1!$B:$B,LEVEL_2!$B75,LEVEL1!GJ:GJ)</f>
        <v>0</v>
      </c>
      <c r="EZ75" s="368">
        <f>IFERROR(FA75/$G75,0)</f>
        <v>55000</v>
      </c>
      <c r="FA75" s="368">
        <f>SUM(ES75,EU75,EW75,EY75)</f>
        <v>48290000</v>
      </c>
      <c r="FB75" s="368">
        <f>IFERROR(FC75/$G75,0)</f>
        <v>6954.0337500000005</v>
      </c>
      <c r="FC75" s="368">
        <f>SUMIF(LEVEL1!$B:$B,LEVEL_2!$B75,LEVEL1!GN:GN)</f>
        <v>6105641.6325000003</v>
      </c>
      <c r="FD75" s="368">
        <f>IFERROR(FE75/$G75,0)</f>
        <v>61954.033750000002</v>
      </c>
      <c r="FE75" s="368">
        <f>SUM(FA75,FC75)</f>
        <v>54395641.6325</v>
      </c>
      <c r="FF75" s="368">
        <f>IFERROR(FG75/$G75,0)</f>
        <v>0</v>
      </c>
      <c r="FG75" s="369">
        <f>SUMIF(LEVEL1!$B:$B,LEVEL_2!$B75,LEVEL1!GT:GT)</f>
        <v>0</v>
      </c>
      <c r="FH75" s="370"/>
      <c r="FI75" s="370"/>
      <c r="FJ75" s="370"/>
      <c r="FK75" s="370"/>
      <c r="FL75" s="367">
        <f>IFERROR(FM75/$G75,0)</f>
        <v>20407.62756264237</v>
      </c>
      <c r="FM75" s="368">
        <f>SUMIF(LEVEL1!$B:$B,LEVEL_2!$B75,LEVEL1!GX:GX)</f>
        <v>17917897</v>
      </c>
      <c r="FN75" s="368">
        <f>IFERROR(FO75/$G75,0)</f>
        <v>15967.646206856809</v>
      </c>
      <c r="FO75" s="368">
        <f>SUMIF(LEVEL1!$B:$B,LEVEL_2!$B75,LEVEL1!GZ:GZ)</f>
        <v>14019593.369620278</v>
      </c>
      <c r="FP75" s="368">
        <f>IFERROR(FQ75/$G75,0)</f>
        <v>4774.6349658314348</v>
      </c>
      <c r="FQ75" s="368">
        <f>SUMIF(LEVEL1!$B:$B,LEVEL_2!$B75,LEVEL1!HB:HB)</f>
        <v>4192129.5</v>
      </c>
      <c r="FR75" s="368">
        <f>IFERROR(FS75/$G75,0)</f>
        <v>0</v>
      </c>
      <c r="FS75" s="368">
        <f>SUMIF(LEVEL1!$B:$B,LEVEL_2!$B75,LEVEL1!HD:HD)</f>
        <v>0</v>
      </c>
      <c r="FT75" s="368">
        <f>IFERROR(FU75/$G75,0)</f>
        <v>41149.908735330617</v>
      </c>
      <c r="FU75" s="368">
        <f>SUM(FM75,FO75,FQ75,FS75)</f>
        <v>36129619.869620278</v>
      </c>
      <c r="FV75" s="368">
        <f>IFERROR(FW75/$G75,0)</f>
        <v>6068.2457142064031</v>
      </c>
      <c r="FW75" s="368">
        <f>SUMIF(LEVEL1!$B:$B,LEVEL_2!$B75,LEVEL1!HH:HH)</f>
        <v>5327919.7370732222</v>
      </c>
      <c r="FX75" s="368">
        <f>IFERROR(FY75/$G75,0)</f>
        <v>47218.154449537018</v>
      </c>
      <c r="FY75" s="368">
        <f>SUM(FU75,FW75)</f>
        <v>41457539.606693499</v>
      </c>
      <c r="FZ75" s="368">
        <f>IFERROR(GA75/$G75,0)</f>
        <v>0</v>
      </c>
      <c r="GA75" s="369">
        <f>SUMIF(LEVEL1!$B:$B,LEVEL_2!$B75,LEVEL1!HN:HN)</f>
        <v>0</v>
      </c>
      <c r="GB75" s="370"/>
      <c r="GC75" s="370"/>
      <c r="GD75" s="370"/>
      <c r="GE75" s="370"/>
      <c r="GF75" s="367">
        <f>IFERROR(GG75/$G75,0)</f>
        <v>0</v>
      </c>
      <c r="GG75" s="368">
        <f>SUMIF(LEVEL1!$B:$B,LEVEL_2!$B75,LEVEL1!HR:HR)</f>
        <v>0</v>
      </c>
      <c r="GH75" s="368">
        <f>IFERROR(GI75/$G75,0)</f>
        <v>0</v>
      </c>
      <c r="GI75" s="368">
        <f>SUMIF(LEVEL1!$B:$B,LEVEL_2!$B75,LEVEL1!HT:HT)</f>
        <v>0</v>
      </c>
      <c r="GJ75" s="368">
        <f>IFERROR(GK75/$G75,0)</f>
        <v>0</v>
      </c>
      <c r="GK75" s="368">
        <f>SUMIF(LEVEL1!$B:$B,LEVEL_2!$B75,LEVEL1!HV:HV)</f>
        <v>0</v>
      </c>
      <c r="GL75" s="368">
        <f>IFERROR(GM75/$G75,0)</f>
        <v>0</v>
      </c>
      <c r="GM75" s="368">
        <f>SUMIF(LEVEL1!$B:$B,LEVEL_2!$B75,LEVEL1!HX:HX)</f>
        <v>0</v>
      </c>
      <c r="GN75" s="368">
        <f>IFERROR(GO75/$G75,0)</f>
        <v>0</v>
      </c>
      <c r="GO75" s="368">
        <f>SUM(GG75,GI75,GK75,GM75)</f>
        <v>0</v>
      </c>
      <c r="GP75" s="368">
        <f>IFERROR(GQ75/$G75,0)</f>
        <v>0</v>
      </c>
      <c r="GQ75" s="368">
        <f>SUMIF(LEVEL1!$B:$B,LEVEL_2!$B75,LEVEL1!IB:IB)</f>
        <v>0</v>
      </c>
      <c r="GR75" s="368">
        <f>IFERROR(GS75/$G75,0)</f>
        <v>0</v>
      </c>
      <c r="GS75" s="368">
        <f>SUM(GO75,GQ75)</f>
        <v>0</v>
      </c>
      <c r="GT75" s="368">
        <f>IFERROR(GU75/$G75,0)</f>
        <v>0</v>
      </c>
      <c r="GU75" s="369">
        <f>SUMIF(LEVEL1!$B:$B,LEVEL_2!$B75,LEVEL1!IH:IH)</f>
        <v>0</v>
      </c>
      <c r="GV75" s="370"/>
      <c r="GW75" s="370"/>
      <c r="GX75" s="370"/>
      <c r="GY75" s="370"/>
      <c r="GZ75" s="367">
        <f>IFERROR(HA75/$G75,0)</f>
        <v>0</v>
      </c>
      <c r="HA75" s="368">
        <f>SUMIF(LEVEL1!$B:$B,LEVEL_2!$B75,LEVEL1!IL:IL)</f>
        <v>0</v>
      </c>
      <c r="HB75" s="368">
        <f>IFERROR(HC75/$G75,0)</f>
        <v>0</v>
      </c>
      <c r="HC75" s="368">
        <f>SUMIF(LEVEL1!$B:$B,LEVEL_2!$B75,LEVEL1!IN:IN)</f>
        <v>0</v>
      </c>
      <c r="HD75" s="368">
        <f>IFERROR(HE75/$G75,0)</f>
        <v>0</v>
      </c>
      <c r="HE75" s="368">
        <f>SUMIF(LEVEL1!$B:$B,LEVEL_2!$B75,LEVEL1!IP:IP)</f>
        <v>0</v>
      </c>
      <c r="HF75" s="368">
        <f>IFERROR(HG75/$G75,0)</f>
        <v>0</v>
      </c>
      <c r="HG75" s="368">
        <f>SUMIF(LEVEL1!$B:$B,LEVEL_2!$B75,LEVEL1!IR:IR)</f>
        <v>0</v>
      </c>
      <c r="HH75" s="368">
        <f>IFERROR(HI75/$G75,0)</f>
        <v>0</v>
      </c>
      <c r="HI75" s="368">
        <f>SUM(HA75,HC75,HE75,HG75)</f>
        <v>0</v>
      </c>
      <c r="HJ75" s="368">
        <f>IFERROR(HK75/$G75,0)</f>
        <v>0</v>
      </c>
      <c r="HK75" s="368">
        <f>SUMIF(LEVEL1!$B:$B,LEVEL_2!$B75,LEVEL1!IV:IV)</f>
        <v>0</v>
      </c>
      <c r="HL75" s="368">
        <f>IFERROR(HM75/$G75,0)</f>
        <v>0</v>
      </c>
      <c r="HM75" s="368">
        <f>SUM(HI75,HK75)</f>
        <v>0</v>
      </c>
      <c r="HN75" s="368">
        <f>IFERROR(HO75/$G75,0)</f>
        <v>0</v>
      </c>
      <c r="HO75" s="369">
        <f>SUMIF(LEVEL1!$B:$B,LEVEL_2!$B75,LEVEL1!JB:JB)</f>
        <v>0</v>
      </c>
      <c r="HP75" s="370"/>
      <c r="HQ75" s="370"/>
      <c r="HR75" s="370"/>
      <c r="HS75" s="370"/>
      <c r="HT75" s="367">
        <f>IFERROR(HU75/$G75,0)</f>
        <v>0</v>
      </c>
      <c r="HU75" s="368">
        <f>SUMIF(LEVEL1!$B:$B,LEVEL_2!$B75,LEVEL1!JF:JF)</f>
        <v>0</v>
      </c>
      <c r="HV75" s="368">
        <f>IFERROR(HW75/$G75,0)</f>
        <v>0</v>
      </c>
      <c r="HW75" s="368">
        <f>SUMIF(LEVEL1!$B:$B,LEVEL_2!$B75,LEVEL1!JH:JH)</f>
        <v>0</v>
      </c>
      <c r="HX75" s="368">
        <f>IFERROR(HY75/$G75,0)</f>
        <v>0</v>
      </c>
      <c r="HY75" s="368">
        <f>SUMIF(LEVEL1!$B:$B,LEVEL_2!$B75,LEVEL1!JJ:JJ)</f>
        <v>0</v>
      </c>
      <c r="HZ75" s="368">
        <f>IFERROR(IA75/$G75,0)</f>
        <v>0</v>
      </c>
      <c r="IA75" s="368">
        <f>SUMIF(LEVEL1!$B:$B,LEVEL_2!$B75,LEVEL1!JL:JL)</f>
        <v>0</v>
      </c>
      <c r="IB75" s="368">
        <f>IFERROR(IC75/$G75,0)</f>
        <v>0</v>
      </c>
      <c r="IC75" s="368">
        <f>SUM(HU75,HW75,HY75,IA75)</f>
        <v>0</v>
      </c>
      <c r="ID75" s="368">
        <f>IFERROR(IE75/$G75,0)</f>
        <v>0</v>
      </c>
      <c r="IE75" s="368">
        <f>SUMIF(LEVEL1!$B:$B,LEVEL_2!$B75,LEVEL1!JP:JP)</f>
        <v>0</v>
      </c>
      <c r="IF75" s="368">
        <f>IFERROR(IG75/$G75,0)</f>
        <v>0</v>
      </c>
      <c r="IG75" s="368">
        <f>SUM(IC75,IE75)</f>
        <v>0</v>
      </c>
      <c r="IH75" s="368">
        <f>IFERROR(II75/$G75,0)</f>
        <v>0</v>
      </c>
      <c r="II75" s="369">
        <f>SUMIF(LEVEL1!$B:$B,LEVEL_2!$B75,LEVEL1!JV:JV)</f>
        <v>0</v>
      </c>
      <c r="IJ75" s="370"/>
      <c r="IK75" s="370"/>
      <c r="IL75" s="370"/>
      <c r="IM75" s="370"/>
      <c r="IN75" s="367">
        <f>IFERROR(IO75/$G75,0)</f>
        <v>0</v>
      </c>
      <c r="IO75" s="368">
        <f>SUMIF(LEVEL1!$B:$B,LEVEL_2!$B75,LEVEL1!JZ:JZ)</f>
        <v>0</v>
      </c>
      <c r="IP75" s="368">
        <f>IFERROR(IQ75/$G75,0)</f>
        <v>0</v>
      </c>
      <c r="IQ75" s="368">
        <f>SUMIF(LEVEL1!$B:$B,LEVEL_2!$B75,LEVEL1!KB:KB)</f>
        <v>0</v>
      </c>
      <c r="IR75" s="368">
        <f>IFERROR(IS75/$G75,0)</f>
        <v>0</v>
      </c>
      <c r="IS75" s="368">
        <f>SUMIF(LEVEL1!$B:$B,LEVEL_2!$B75,LEVEL1!KD:KD)</f>
        <v>0</v>
      </c>
      <c r="IT75" s="368">
        <f>IFERROR(IU75/$G75,0)</f>
        <v>0</v>
      </c>
      <c r="IU75" s="368">
        <f>SUMIF(LEVEL1!$B:$B,LEVEL_2!$B75,LEVEL1!KF:KF)</f>
        <v>0</v>
      </c>
      <c r="IV75" s="368">
        <f>IFERROR(IW75/$G75,0)</f>
        <v>0</v>
      </c>
      <c r="IW75" s="368">
        <f>SUM(IO75,IQ75,IS75,IU75)</f>
        <v>0</v>
      </c>
      <c r="IX75" s="368">
        <f>IFERROR(IY75/$G75,0)</f>
        <v>0</v>
      </c>
      <c r="IY75" s="368">
        <f>SUMIF(LEVEL1!$B:$B,LEVEL_2!$B75,LEVEL1!KJ:KJ)</f>
        <v>0</v>
      </c>
      <c r="IZ75" s="368">
        <f>IFERROR(JA75/$G75,0)</f>
        <v>0</v>
      </c>
      <c r="JA75" s="368">
        <f>SUM(IW75,IY75)</f>
        <v>0</v>
      </c>
      <c r="JB75" s="368">
        <f>IFERROR(JC75/$G75,0)</f>
        <v>0</v>
      </c>
      <c r="JC75" s="369">
        <f>SUMIF(LEVEL1!$B:$B,LEVEL_2!$B75,LEVEL1!KP:KP)</f>
        <v>0</v>
      </c>
      <c r="JD75" s="370"/>
      <c r="JE75" s="370"/>
      <c r="JF75" s="370"/>
      <c r="JG75" s="370"/>
      <c r="JH75" s="367">
        <f>IFERROR(JI75/$G75,0)</f>
        <v>0</v>
      </c>
      <c r="JI75" s="368">
        <f>SUMIF(LEVEL1!$B:$B,LEVEL_2!$B75,LEVEL1!KT:KT)</f>
        <v>0</v>
      </c>
      <c r="JJ75" s="368">
        <f>IFERROR(JK75/$G75,0)</f>
        <v>0</v>
      </c>
      <c r="JK75" s="368">
        <f>SUMIF(LEVEL1!$B:$B,LEVEL_2!$B75,LEVEL1!KV:KV)</f>
        <v>0</v>
      </c>
      <c r="JL75" s="368">
        <f>IFERROR(JM75/$G75,0)</f>
        <v>0</v>
      </c>
      <c r="JM75" s="368">
        <f>SUMIF(LEVEL1!$B:$B,LEVEL_2!$B75,LEVEL1!KX:KX)</f>
        <v>0</v>
      </c>
      <c r="JN75" s="368">
        <f>IFERROR(JO75/$G75,0)</f>
        <v>0</v>
      </c>
      <c r="JO75" s="368">
        <f>SUMIF(LEVEL1!$B:$B,LEVEL_2!$B75,LEVEL1!KZ:KZ)</f>
        <v>0</v>
      </c>
      <c r="JP75" s="368">
        <f>IFERROR(JQ75/$G75,0)</f>
        <v>0</v>
      </c>
      <c r="JQ75" s="368">
        <f>SUM(JI75,JK75,JM75,JO75)</f>
        <v>0</v>
      </c>
      <c r="JR75" s="368">
        <f>IFERROR(JS75/$G75,0)</f>
        <v>0</v>
      </c>
      <c r="JS75" s="368">
        <f>SUMIF(LEVEL1!$B:$B,LEVEL_2!$B75,LEVEL1!LD:LD)</f>
        <v>0</v>
      </c>
      <c r="JT75" s="368">
        <f>IFERROR(JU75/$G75,0)</f>
        <v>0</v>
      </c>
      <c r="JU75" s="368">
        <f>SUM(JQ75,JS75)</f>
        <v>0</v>
      </c>
      <c r="JV75" s="368">
        <f>IFERROR(JW75/$G75,0)</f>
        <v>0</v>
      </c>
      <c r="JW75" s="369">
        <f>SUMIF(LEVEL1!$B:$B,LEVEL_2!$B75,LEVEL1!LJ:LJ)</f>
        <v>0</v>
      </c>
      <c r="JX75" s="370"/>
      <c r="JY75" s="370"/>
      <c r="JZ75" s="370"/>
      <c r="KA75" s="370"/>
      <c r="KB75" s="367">
        <f>IFERROR(KC75/$G75,0)</f>
        <v>0</v>
      </c>
      <c r="KC75" s="368">
        <f>SUMIF(LEVEL1!$B:$B,LEVEL_2!$B75,LEVEL1!LN:LN)</f>
        <v>0</v>
      </c>
      <c r="KD75" s="368">
        <f>IFERROR(KE75/$G75,0)</f>
        <v>0</v>
      </c>
      <c r="KE75" s="368">
        <f>SUMIF(LEVEL1!$B:$B,LEVEL_2!$B75,LEVEL1!LP:LP)</f>
        <v>0</v>
      </c>
      <c r="KF75" s="368">
        <f>IFERROR(KG75/$G75,0)</f>
        <v>0</v>
      </c>
      <c r="KG75" s="368">
        <f>SUMIF(LEVEL1!$B:$B,LEVEL_2!$B75,LEVEL1!LR:LR)</f>
        <v>0</v>
      </c>
      <c r="KH75" s="368">
        <f>IFERROR(KI75/$G75,0)</f>
        <v>0</v>
      </c>
      <c r="KI75" s="368">
        <f>SUMIF(LEVEL1!$B:$B,LEVEL_2!$B75,LEVEL1!LT:LT)</f>
        <v>0</v>
      </c>
      <c r="KJ75" s="368">
        <f>IFERROR(KK75/$G75,0)</f>
        <v>0</v>
      </c>
      <c r="KK75" s="368">
        <f>SUM(KC75,KE75,KG75,KI75)</f>
        <v>0</v>
      </c>
      <c r="KL75" s="368">
        <f>IFERROR(KM75/$G75,0)</f>
        <v>0</v>
      </c>
      <c r="KM75" s="368">
        <f>SUMIF(LEVEL1!$B:$B,LEVEL_2!$B75,LEVEL1!LX:LX)</f>
        <v>0</v>
      </c>
      <c r="KN75" s="368">
        <f>IFERROR(KO75/$G75,0)</f>
        <v>0</v>
      </c>
      <c r="KO75" s="368">
        <f>SUM(KK75,KM75)</f>
        <v>0</v>
      </c>
      <c r="KP75" s="368">
        <f>IFERROR(KQ75/$G75,0)</f>
        <v>0</v>
      </c>
      <c r="KQ75" s="369">
        <f>SUMIF(LEVEL1!$B:$B,LEVEL_2!$B75,LEVEL1!MD:MD)</f>
        <v>0</v>
      </c>
      <c r="KR75" s="370"/>
      <c r="KS75" s="370"/>
      <c r="KT75" s="370"/>
      <c r="KU75" s="370"/>
      <c r="KV75" s="367">
        <f>IFERROR(KW75/$G75,0)</f>
        <v>0</v>
      </c>
      <c r="KW75" s="368">
        <f>SUMIF(LEVEL1!$B:$B,LEVEL_2!$B75,LEVEL1!MH:MH)</f>
        <v>0</v>
      </c>
      <c r="KX75" s="368">
        <f>IFERROR(KY75/$G75,0)</f>
        <v>0</v>
      </c>
      <c r="KY75" s="368">
        <f>SUMIF(LEVEL1!$B:$B,LEVEL_2!$B75,LEVEL1!MJ:MJ)</f>
        <v>0</v>
      </c>
      <c r="KZ75" s="368">
        <f>IFERROR(LA75/$G75,0)</f>
        <v>0</v>
      </c>
      <c r="LA75" s="368">
        <f>SUMIF(LEVEL1!$B:$B,LEVEL_2!$B75,LEVEL1!ML:ML)</f>
        <v>0</v>
      </c>
      <c r="LB75" s="368">
        <f>IFERROR(LC75/$G75,0)</f>
        <v>0</v>
      </c>
      <c r="LC75" s="368">
        <f>SUMIF(LEVEL1!$B:$B,LEVEL_2!$B75,LEVEL1!MN:MN)</f>
        <v>0</v>
      </c>
      <c r="LD75" s="368">
        <f>IFERROR(LE75/$G75,0)</f>
        <v>0</v>
      </c>
      <c r="LE75" s="368">
        <f>SUM(KW75,KY75,LA75,LC75)</f>
        <v>0</v>
      </c>
      <c r="LF75" s="368">
        <f>IFERROR(LG75/$G75,0)</f>
        <v>0</v>
      </c>
      <c r="LG75" s="368">
        <f>SUMIF(LEVEL1!$B:$B,LEVEL_2!$B75,LEVEL1!MR:MR)</f>
        <v>0</v>
      </c>
      <c r="LH75" s="368">
        <f>IFERROR(LI75/$G75,0)</f>
        <v>0</v>
      </c>
      <c r="LI75" s="368">
        <f>SUM(LE75,LG75)</f>
        <v>0</v>
      </c>
      <c r="LJ75" s="368">
        <f>IFERROR(LK75/$G75,0)</f>
        <v>0</v>
      </c>
      <c r="LK75" s="369">
        <f>SUMIF(LEVEL1!$B:$B,LEVEL_2!$B75,LEVEL1!MX:MX)</f>
        <v>0</v>
      </c>
      <c r="LL75" s="370"/>
      <c r="LM75" s="370"/>
      <c r="LN75" s="370"/>
      <c r="LO75" s="370"/>
      <c r="LP75" s="367">
        <f>IFERROR(LQ75/$G75,0)</f>
        <v>0</v>
      </c>
      <c r="LQ75" s="368">
        <f>SUMIF(LEVEL1!$B:$B,LEVEL_2!$B75,LEVEL1!NB:NB)</f>
        <v>0</v>
      </c>
      <c r="LR75" s="368">
        <f>IFERROR(LS75/$G75,0)</f>
        <v>0</v>
      </c>
      <c r="LS75" s="368">
        <f>SUMIF(LEVEL1!$B:$B,LEVEL_2!$B75,LEVEL1!ND:ND)</f>
        <v>0</v>
      </c>
      <c r="LT75" s="368">
        <f>IFERROR(LU75/$G75,0)</f>
        <v>0</v>
      </c>
      <c r="LU75" s="368">
        <f>SUMIF(LEVEL1!$B:$B,LEVEL_2!$B75,LEVEL1!NF:NF)</f>
        <v>0</v>
      </c>
      <c r="LV75" s="368">
        <f>IFERROR(LW75/$G75,0)</f>
        <v>0</v>
      </c>
      <c r="LW75" s="368">
        <f>SUMIF(LEVEL1!$B:$B,LEVEL_2!$B75,LEVEL1!NH:NH)</f>
        <v>0</v>
      </c>
      <c r="LX75" s="368">
        <f>IFERROR(LY75/$G75,0)</f>
        <v>0</v>
      </c>
      <c r="LY75" s="368">
        <f>SUM(LQ75,LS75,LU75,LW75)</f>
        <v>0</v>
      </c>
      <c r="LZ75" s="368">
        <f>IFERROR(MA75/$G75,0)</f>
        <v>0</v>
      </c>
      <c r="MA75" s="368">
        <f>SUMIF(LEVEL1!$B:$B,LEVEL_2!$B75,LEVEL1!NL:NL)</f>
        <v>0</v>
      </c>
      <c r="MB75" s="368">
        <f>IFERROR(MC75/$G75,0)</f>
        <v>0</v>
      </c>
      <c r="MC75" s="368">
        <f>SUM(LY75,MA75)</f>
        <v>0</v>
      </c>
      <c r="MD75" s="368">
        <f>IFERROR(ME75/$G75,0)</f>
        <v>0</v>
      </c>
      <c r="ME75" s="369">
        <f>SUMIF(LEVEL1!$B:$B,LEVEL_2!$B75,LEVEL1!NR:NR)</f>
        <v>0</v>
      </c>
      <c r="MF75" s="370"/>
      <c r="MG75" s="370"/>
      <c r="MH75" s="370"/>
      <c r="MI75" s="370"/>
      <c r="MJ75" s="367">
        <f>IFERROR(MK75/$G75,0)</f>
        <v>0</v>
      </c>
      <c r="MK75" s="368">
        <f>SUMIF(LEVEL1!$B:$B,LEVEL_2!$B75,LEVEL1!NV:NV)</f>
        <v>0</v>
      </c>
      <c r="ML75" s="368">
        <f>IFERROR(MM75/$G75,0)</f>
        <v>0</v>
      </c>
      <c r="MM75" s="368">
        <f>SUMIF(LEVEL1!$B:$B,LEVEL_2!$B75,LEVEL1!NX:NX)</f>
        <v>0</v>
      </c>
      <c r="MN75" s="368">
        <f>IFERROR(MO75/$G75,0)</f>
        <v>0</v>
      </c>
      <c r="MO75" s="368">
        <f>SUMIF(LEVEL1!$B:$B,LEVEL_2!$B75,LEVEL1!NZ:NZ)</f>
        <v>0</v>
      </c>
      <c r="MP75" s="368">
        <f>IFERROR(MQ75/$G75,0)</f>
        <v>0</v>
      </c>
      <c r="MQ75" s="368">
        <f>SUMIF(LEVEL1!$B:$B,LEVEL_2!$B75,LEVEL1!OB:OB)</f>
        <v>0</v>
      </c>
      <c r="MR75" s="368">
        <f>IFERROR(MS75/$G75,0)</f>
        <v>0</v>
      </c>
      <c r="MS75" s="368">
        <f>SUM(MK75,MM75,MO75,MQ75)</f>
        <v>0</v>
      </c>
      <c r="MT75" s="368">
        <f>IFERROR(MU75/$G75,0)</f>
        <v>0</v>
      </c>
      <c r="MU75" s="368">
        <f>SUMIF(LEVEL1!$B:$B,LEVEL_2!$B75,LEVEL1!OF:OF)</f>
        <v>0</v>
      </c>
      <c r="MV75" s="368">
        <f>IFERROR(MW75/$G75,0)</f>
        <v>0</v>
      </c>
      <c r="MW75" s="368">
        <f>SUM(MS75,MU75)</f>
        <v>0</v>
      </c>
      <c r="MX75" s="368">
        <f>IFERROR(MY75/$G75,0)</f>
        <v>0</v>
      </c>
      <c r="MY75" s="369">
        <f>SUMIF(LEVEL1!$B:$B,LEVEL_2!$B75,LEVEL1!OL:OL)</f>
        <v>0</v>
      </c>
      <c r="MZ75" s="370"/>
      <c r="NA75" s="370"/>
      <c r="NB75" s="370"/>
      <c r="NC75" s="370"/>
      <c r="ND75" s="367">
        <f>IFERROR(NE75/$G75,0)</f>
        <v>0</v>
      </c>
      <c r="NE75" s="368">
        <f>SUMIF(LEVEL1!$B:$B,LEVEL_2!$B75,LEVEL1!OP:OP)</f>
        <v>0</v>
      </c>
      <c r="NF75" s="368">
        <f>IFERROR(NG75/$G75,0)</f>
        <v>0</v>
      </c>
      <c r="NG75" s="368">
        <f>SUMIF(LEVEL1!$B:$B,LEVEL_2!$B75,LEVEL1!OR:OR)</f>
        <v>0</v>
      </c>
      <c r="NH75" s="368">
        <f>IFERROR(NI75/$G75,0)</f>
        <v>0</v>
      </c>
      <c r="NI75" s="368">
        <f>SUMIF(LEVEL1!$B:$B,LEVEL_2!$B75,LEVEL1!OT:OT)</f>
        <v>0</v>
      </c>
      <c r="NJ75" s="368">
        <f>IFERROR(NK75/$G75,0)</f>
        <v>0</v>
      </c>
      <c r="NK75" s="368">
        <f>SUMIF(LEVEL1!$B:$B,LEVEL_2!$B75,LEVEL1!OV:OV)</f>
        <v>0</v>
      </c>
      <c r="NL75" s="368">
        <f>IFERROR(NM75/$G75,0)</f>
        <v>0</v>
      </c>
      <c r="NM75" s="368">
        <f>SUM(NE75,NG75,NI75,NK75)</f>
        <v>0</v>
      </c>
      <c r="NN75" s="368">
        <f>IFERROR(NO75/$G75,0)</f>
        <v>0</v>
      </c>
      <c r="NO75" s="368">
        <f>SUMIF(LEVEL1!$B:$B,LEVEL_2!$B75,LEVEL1!OZ:OZ)</f>
        <v>0</v>
      </c>
      <c r="NP75" s="368">
        <f>IFERROR(NQ75/$G75,0)</f>
        <v>0</v>
      </c>
      <c r="NQ75" s="368">
        <f>SUM(NM75,NO75)</f>
        <v>0</v>
      </c>
      <c r="NR75" s="368">
        <f>IFERROR(NS75/$G75,0)</f>
        <v>0</v>
      </c>
      <c r="NS75" s="369">
        <f>SUMIF(LEVEL1!$B:$B,LEVEL_2!$B75,LEVEL1!PF:PF)</f>
        <v>0</v>
      </c>
      <c r="NT75" s="370"/>
      <c r="NU75" s="370"/>
      <c r="NV75" s="370"/>
      <c r="NW75" s="370"/>
      <c r="NX75" s="367">
        <f>IFERROR(NY75/$G75,0)</f>
        <v>0</v>
      </c>
      <c r="NY75" s="368">
        <f>SUMIF(LEVEL1!$B:$B,LEVEL_2!$B75,LEVEL1!PJ:PJ)</f>
        <v>0</v>
      </c>
      <c r="NZ75" s="368">
        <f>IFERROR(OA75/$G75,0)</f>
        <v>0</v>
      </c>
      <c r="OA75" s="368">
        <f>SUMIF(LEVEL1!$B:$B,LEVEL_2!$B75,LEVEL1!PL:PL)</f>
        <v>0</v>
      </c>
      <c r="OB75" s="368">
        <f>IFERROR(OC75/$G75,0)</f>
        <v>0</v>
      </c>
      <c r="OC75" s="368">
        <f>SUMIF(LEVEL1!$B:$B,LEVEL_2!$B75,LEVEL1!PN:PN)</f>
        <v>0</v>
      </c>
      <c r="OD75" s="368">
        <f>IFERROR(OE75/$G75,0)</f>
        <v>0</v>
      </c>
      <c r="OE75" s="368">
        <f>SUMIF(LEVEL1!$B:$B,LEVEL_2!$B75,LEVEL1!PP:PP)</f>
        <v>0</v>
      </c>
      <c r="OF75" s="368">
        <f>IFERROR(OG75/$G75,0)</f>
        <v>0</v>
      </c>
      <c r="OG75" s="368">
        <f>SUM(NY75,OA75,OC75,OE75)</f>
        <v>0</v>
      </c>
      <c r="OH75" s="368">
        <f>IFERROR(OI75/$G75,0)</f>
        <v>0</v>
      </c>
      <c r="OI75" s="368">
        <f>SUMIF(LEVEL1!$B:$B,LEVEL_2!$B75,LEVEL1!PT:PT)</f>
        <v>0</v>
      </c>
      <c r="OJ75" s="368">
        <f>IFERROR(OK75/$G75,0)</f>
        <v>0</v>
      </c>
      <c r="OK75" s="368">
        <f>SUM(OG75,OI75)</f>
        <v>0</v>
      </c>
      <c r="OL75" s="368">
        <f>IFERROR(OM75/$G75,0)</f>
        <v>0</v>
      </c>
      <c r="OM75" s="369">
        <f>SUMIF(LEVEL1!$B:$B,LEVEL_2!$B75,LEVEL1!PZ:PZ)</f>
        <v>0</v>
      </c>
      <c r="ON75" s="370"/>
      <c r="OO75" s="370"/>
      <c r="OP75" s="370"/>
      <c r="OQ75" s="370"/>
      <c r="OR75" s="367">
        <f>IFERROR(OS75/$G75,0)</f>
        <v>0</v>
      </c>
      <c r="OS75" s="368">
        <f>SUMIF(LEVEL1!$B:$B,LEVEL_2!$B75,LEVEL1!QD:QD)</f>
        <v>0</v>
      </c>
      <c r="OT75" s="368">
        <f>IFERROR(OU75/$G75,0)</f>
        <v>0</v>
      </c>
      <c r="OU75" s="368">
        <f>SUMIF(LEVEL1!$B:$B,LEVEL_2!$B75,LEVEL1!QF:QF)</f>
        <v>0</v>
      </c>
      <c r="OV75" s="368">
        <f>IFERROR(OW75/$G75,0)</f>
        <v>0</v>
      </c>
      <c r="OW75" s="368">
        <f>SUMIF(LEVEL1!$B:$B,LEVEL_2!$B75,LEVEL1!QH:QH)</f>
        <v>0</v>
      </c>
      <c r="OX75" s="368">
        <f>IFERROR(OY75/$G75,0)</f>
        <v>0</v>
      </c>
      <c r="OY75" s="368">
        <f>SUMIF(LEVEL1!$B:$B,LEVEL_2!$B75,LEVEL1!QJ:QJ)</f>
        <v>0</v>
      </c>
      <c r="OZ75" s="368">
        <f>IFERROR(PA75/$G75,0)</f>
        <v>0</v>
      </c>
      <c r="PA75" s="368">
        <f>SUM(OS75,OU75,OW75,OY75)</f>
        <v>0</v>
      </c>
      <c r="PB75" s="368">
        <f>IFERROR(PC75/$G75,0)</f>
        <v>0</v>
      </c>
      <c r="PC75" s="368">
        <f>SUMIF(LEVEL1!$B:$B,LEVEL_2!$B75,LEVEL1!QN:QN)</f>
        <v>0</v>
      </c>
      <c r="PD75" s="368">
        <f>IFERROR(PE75/$G75,0)</f>
        <v>0</v>
      </c>
      <c r="PE75" s="368">
        <f>SUM(PA75,PC75)</f>
        <v>0</v>
      </c>
      <c r="PF75" s="368">
        <f>IFERROR(PG75/$G75,0)</f>
        <v>0</v>
      </c>
      <c r="PG75" s="369">
        <f>SUMIF(LEVEL1!$B:$B,LEVEL_2!$B75,LEVEL1!QT:QT)</f>
        <v>0</v>
      </c>
    </row>
    <row r="76" spans="2:423" s="282" customFormat="1" ht="24.75" hidden="1" customHeight="1" outlineLevel="1">
      <c r="B76" s="361" t="s">
        <v>150</v>
      </c>
      <c r="C76" s="362" t="s">
        <v>151</v>
      </c>
      <c r="D76" s="363"/>
      <c r="E76" s="364"/>
      <c r="F76" s="365" t="s">
        <v>126</v>
      </c>
      <c r="G76" s="366">
        <f>SUMIF(LEVEL1!$A:$A,LEVEL_2!$B76,LEVEL1!$I:$I)</f>
        <v>334.5</v>
      </c>
      <c r="H76" s="367">
        <f>IFERROR(I76/$G76,0)</f>
        <v>65000</v>
      </c>
      <c r="I76" s="368">
        <f>SUMIF(LEVEL1!$B:$B,LEVEL_2!$B76,LEVEL1!AI:AI)</f>
        <v>21742500</v>
      </c>
      <c r="J76" s="368">
        <f>IFERROR(K76/$G76,0)</f>
        <v>25000</v>
      </c>
      <c r="K76" s="368">
        <f>SUMIF(LEVEL1!$B:$B,LEVEL_2!$B76,LEVEL1!AK:AK)</f>
        <v>8362500</v>
      </c>
      <c r="L76" s="368">
        <f>IFERROR(M76/$G76,0)</f>
        <v>0</v>
      </c>
      <c r="M76" s="368">
        <f>SUMIF(LEVEL1!$B:$B,LEVEL_2!$B76,LEVEL1!AM:AM)</f>
        <v>0</v>
      </c>
      <c r="N76" s="368">
        <f>IFERROR(O76/$G76,0)</f>
        <v>12560</v>
      </c>
      <c r="O76" s="368">
        <f>SUMIF(LEVEL1!$B:$B,LEVEL_2!$B76,LEVEL1!AO:AO)</f>
        <v>4201320</v>
      </c>
      <c r="P76" s="368">
        <f>IFERROR(Q76/$G76,0)</f>
        <v>102560</v>
      </c>
      <c r="Q76" s="368">
        <f>SUM(I76,K76,M76,O76)</f>
        <v>34306320</v>
      </c>
      <c r="R76" s="368">
        <f>IFERROR(S76/$G76,0)</f>
        <v>13558.828575</v>
      </c>
      <c r="S76" s="368">
        <f>SUMIF(LEVEL1!$B:$B,LEVEL_2!$B76,LEVEL1!AS:AS)</f>
        <v>4535428.1583374999</v>
      </c>
      <c r="T76" s="368">
        <f>IFERROR(U76/$G76,0)</f>
        <v>116118.82857500001</v>
      </c>
      <c r="U76" s="368">
        <f>SUM(Q76,S76)</f>
        <v>38841748.158337504</v>
      </c>
      <c r="V76" s="368">
        <f>IFERROR(W76/$G76,0)</f>
        <v>0</v>
      </c>
      <c r="W76" s="369">
        <f>SUMIF(LEVEL1!$B:$B,LEVEL_2!$B76,LEVEL1!BD:BD)</f>
        <v>0</v>
      </c>
      <c r="X76" s="370"/>
      <c r="Y76" s="370"/>
      <c r="Z76" s="370"/>
      <c r="AA76" s="370"/>
      <c r="AB76" s="367">
        <f>IFERROR(AC76/$G76,0)</f>
        <v>85400</v>
      </c>
      <c r="AC76" s="368">
        <f>SUMIF(LEVEL1!$B:$B,LEVEL_2!$B76,LEVEL1!BH:BH)</f>
        <v>28566300</v>
      </c>
      <c r="AD76" s="368">
        <f>IFERROR(AE76/$G76,0)</f>
        <v>12500</v>
      </c>
      <c r="AE76" s="368">
        <f>SUMIF(LEVEL1!$B:$B,LEVEL_2!$B76,LEVEL1!BJ:BJ)</f>
        <v>4181250</v>
      </c>
      <c r="AF76" s="368">
        <f>IFERROR(AG76/$G76,0)</f>
        <v>0</v>
      </c>
      <c r="AG76" s="368">
        <f>SUMIF(LEVEL1!$B:$B,LEVEL_2!$B76,LEVEL1!BL:BL)</f>
        <v>0</v>
      </c>
      <c r="AH76" s="368">
        <f>IFERROR(AI76/$G76,0)</f>
        <v>0</v>
      </c>
      <c r="AI76" s="368">
        <f>SUMIF(LEVEL1!$B:$B,LEVEL_2!$B76,LEVEL1!BN:BN)</f>
        <v>0</v>
      </c>
      <c r="AJ76" s="368">
        <f>IFERROR(AK76/$G76,0)</f>
        <v>97900</v>
      </c>
      <c r="AK76" s="368">
        <f>SUM(AC76,AE76,AG76,AI76)</f>
        <v>32747550</v>
      </c>
      <c r="AL76" s="368">
        <f>IFERROR(AM76/$G76,0)</f>
        <v>12026.7176875</v>
      </c>
      <c r="AM76" s="368">
        <f>SUMIF(LEVEL1!$B:$B,LEVEL_2!$B76,LEVEL1!BR:BR)</f>
        <v>4022937.0664687501</v>
      </c>
      <c r="AN76" s="368">
        <f>IFERROR(AO76/$G76,0)</f>
        <v>109926.71768750002</v>
      </c>
      <c r="AO76" s="368">
        <f>SUM(AK76,AM76)</f>
        <v>36770487.066468753</v>
      </c>
      <c r="AP76" s="368">
        <f>IFERROR(AQ76/$G76,0)</f>
        <v>0</v>
      </c>
      <c r="AQ76" s="369">
        <f>SUMIF(LEVEL1!$B:$B,LEVEL_2!$B76,LEVEL1!BX:BX)</f>
        <v>0</v>
      </c>
      <c r="AR76" s="370"/>
      <c r="AS76" s="370"/>
      <c r="AT76" s="370"/>
      <c r="AU76" s="370"/>
      <c r="AV76" s="367">
        <f>IFERROR(AW76/$G76,0)</f>
        <v>100000</v>
      </c>
      <c r="AW76" s="368">
        <f>SUMIF(LEVEL1!$B:$B,LEVEL_2!$B76,LEVEL1!CB:CB)</f>
        <v>33450000</v>
      </c>
      <c r="AX76" s="368">
        <f>IFERROR(AY76/$G76,0)</f>
        <v>50000</v>
      </c>
      <c r="AY76" s="368">
        <f>SUMIF(LEVEL1!$B:$B,LEVEL_2!$B76,LEVEL1!CD:CD)</f>
        <v>16725000</v>
      </c>
      <c r="AZ76" s="368">
        <f>IFERROR(BA76/$G76,0)</f>
        <v>0</v>
      </c>
      <c r="BA76" s="368">
        <f>SUMIF(LEVEL1!$B:$B,LEVEL_2!$B76,LEVEL1!CF:CF)</f>
        <v>0</v>
      </c>
      <c r="BB76" s="368">
        <f>IFERROR(BC76/$G76,0)</f>
        <v>20000</v>
      </c>
      <c r="BC76" s="368">
        <f>SUMIF(LEVEL1!$B:$B,LEVEL_2!$B76,LEVEL1!CH:CH)</f>
        <v>6690000</v>
      </c>
      <c r="BD76" s="368">
        <f>IFERROR(BE76/$G76,0)</f>
        <v>170000</v>
      </c>
      <c r="BE76" s="368">
        <f>SUM(AW76,AY76,BA76,BC76)</f>
        <v>56865000</v>
      </c>
      <c r="BF76" s="368">
        <f>IFERROR(BG76/$G76,0)</f>
        <v>0</v>
      </c>
      <c r="BG76" s="368">
        <f>SUMIF(LEVEL1!$B:$B,LEVEL_2!$B76,LEVEL1!CL:CL)</f>
        <v>0</v>
      </c>
      <c r="BH76" s="368">
        <f>IFERROR(BI76/$G76,0)</f>
        <v>170000</v>
      </c>
      <c r="BI76" s="368">
        <f>SUM(BE76,BG76)</f>
        <v>56865000</v>
      </c>
      <c r="BJ76" s="368">
        <f>IFERROR(BK76/$G76,0)</f>
        <v>0</v>
      </c>
      <c r="BK76" s="369">
        <f>SUMIF(LEVEL1!$B:$B,LEVEL_2!$B76,LEVEL1!CX:CX)</f>
        <v>0</v>
      </c>
      <c r="BL76" s="370"/>
      <c r="BM76" s="370"/>
      <c r="BN76" s="370"/>
      <c r="BO76" s="370"/>
      <c r="BP76" s="367">
        <f>IFERROR(BQ76/$G76,0)</f>
        <v>65000</v>
      </c>
      <c r="BQ76" s="368">
        <f>SUMIF(LEVEL1!$B:$B,LEVEL_2!$B76,LEVEL1!DB:DB)</f>
        <v>21742500</v>
      </c>
      <c r="BR76" s="368">
        <f>IFERROR(BS76/$G76,0)</f>
        <v>25000</v>
      </c>
      <c r="BS76" s="368">
        <f>SUMIF(LEVEL1!$B:$B,LEVEL_2!$B76,LEVEL1!DD:DD)</f>
        <v>8362500</v>
      </c>
      <c r="BT76" s="368">
        <f>IFERROR(BU76/$G76,0)</f>
        <v>0</v>
      </c>
      <c r="BU76" s="368">
        <f>SUMIF(LEVEL1!$B:$B,LEVEL_2!$B76,LEVEL1!DF:DF)</f>
        <v>0</v>
      </c>
      <c r="BV76" s="368">
        <f>IFERROR(BW76/$G76,0)</f>
        <v>12560</v>
      </c>
      <c r="BW76" s="368">
        <f>SUMIF(LEVEL1!$B:$B,LEVEL_2!$B76,LEVEL1!DH:DH)</f>
        <v>4201320</v>
      </c>
      <c r="BX76" s="368">
        <f>IFERROR(BY76/$G76,0)</f>
        <v>102560</v>
      </c>
      <c r="BY76" s="368">
        <f>SUM(BQ76,BS76,BU76,BW76)</f>
        <v>34306320</v>
      </c>
      <c r="BZ76" s="368">
        <f>IFERROR(CA76/$G76,0)</f>
        <v>13558.828575</v>
      </c>
      <c r="CA76" s="368">
        <f>SUMIF(LEVEL1!$B:$B,LEVEL_2!$B76,LEVEL1!DL:DL)</f>
        <v>4535428.1583374999</v>
      </c>
      <c r="CB76" s="368">
        <f>IFERROR(CC76/$G76,0)</f>
        <v>116118.82857500001</v>
      </c>
      <c r="CC76" s="368">
        <f>SUM(BY76,CA76)</f>
        <v>38841748.158337504</v>
      </c>
      <c r="CD76" s="368">
        <f>IFERROR(CE76/$G76,0)</f>
        <v>0</v>
      </c>
      <c r="CE76" s="369">
        <f>SUMIF(LEVEL1!$B:$B,LEVEL_2!$B76,LEVEL1!DR:DR)</f>
        <v>0</v>
      </c>
      <c r="CF76" s="370"/>
      <c r="CG76" s="370"/>
      <c r="CH76" s="370"/>
      <c r="CI76" s="370"/>
      <c r="CJ76" s="367">
        <f>IFERROR(CK76/$G76,0)</f>
        <v>95000</v>
      </c>
      <c r="CK76" s="368">
        <f>SUMIF(LEVEL1!$B:$B,LEVEL_2!$B76,LEVEL1!DV:DV)</f>
        <v>31777500</v>
      </c>
      <c r="CL76" s="368">
        <f>IFERROR(CM76/$G76,0)</f>
        <v>30000</v>
      </c>
      <c r="CM76" s="368">
        <f>SUMIF(LEVEL1!$B:$B,LEVEL_2!$B76,LEVEL1!DX:DX)</f>
        <v>10035000</v>
      </c>
      <c r="CN76" s="368">
        <f>IFERROR(CO76/$G76,0)</f>
        <v>5000</v>
      </c>
      <c r="CO76" s="368">
        <f>SUMIF(LEVEL1!$B:$B,LEVEL_2!$B76,LEVEL1!DZ:DZ)</f>
        <v>1672500</v>
      </c>
      <c r="CP76" s="368">
        <f>IFERROR(CQ76/$G76,0)</f>
        <v>0</v>
      </c>
      <c r="CQ76" s="368">
        <f>SUMIF(LEVEL1!$B:$B,LEVEL_2!$B76,LEVEL1!EB:EB)</f>
        <v>0</v>
      </c>
      <c r="CR76" s="368">
        <f>IFERROR(CS76/$G76,0)</f>
        <v>130000</v>
      </c>
      <c r="CS76" s="368">
        <f>SUM(CK76,CM76,CO76,CQ76)</f>
        <v>43485000</v>
      </c>
      <c r="CT76" s="368">
        <f>IFERROR(CU76/$G76,0)</f>
        <v>17259.651249999999</v>
      </c>
      <c r="CU76" s="368">
        <f>SUMIF(LEVEL1!$B:$B,LEVEL_2!$B76,LEVEL1!EF:EF)</f>
        <v>5773353.3431249997</v>
      </c>
      <c r="CV76" s="368">
        <f>IFERROR(CW76/$G76,0)</f>
        <v>147259.65125</v>
      </c>
      <c r="CW76" s="368">
        <f>SUM(CS76,CU76)</f>
        <v>49258353.343125001</v>
      </c>
      <c r="CX76" s="368">
        <f>IFERROR(CY76/$G76,0)</f>
        <v>0</v>
      </c>
      <c r="CY76" s="369">
        <f>SUMIF(LEVEL1!$B:$B,LEVEL_2!$B76,LEVEL1!EL:EL)</f>
        <v>0</v>
      </c>
      <c r="CZ76" s="370"/>
      <c r="DA76" s="370"/>
      <c r="DB76" s="370"/>
      <c r="DC76" s="370"/>
      <c r="DD76" s="367">
        <f>IFERROR(DE76/$G76,0)</f>
        <v>65000</v>
      </c>
      <c r="DE76" s="368">
        <f>SUMIF(LEVEL1!$B:$B,LEVEL_2!$B76,LEVEL1!EP:EP)</f>
        <v>21742500</v>
      </c>
      <c r="DF76" s="368">
        <f>IFERROR(DG76/$G76,0)</f>
        <v>25000</v>
      </c>
      <c r="DG76" s="368">
        <f>SUMIF(LEVEL1!$B:$B,LEVEL_2!$B76,LEVEL1!ER:ER)</f>
        <v>8362500</v>
      </c>
      <c r="DH76" s="368">
        <f>IFERROR(DI76/$G76,0)</f>
        <v>0</v>
      </c>
      <c r="DI76" s="368">
        <f>SUMIF(LEVEL1!$B:$B,LEVEL_2!$B76,LEVEL1!ET:ET)</f>
        <v>0</v>
      </c>
      <c r="DJ76" s="368">
        <f>IFERROR(DK76/$G76,0)</f>
        <v>12560</v>
      </c>
      <c r="DK76" s="368">
        <f>SUMIF(LEVEL1!$B:$B,LEVEL_2!$B76,LEVEL1!EV:EV)</f>
        <v>4201320</v>
      </c>
      <c r="DL76" s="368">
        <f>IFERROR(DM76/$G76,0)</f>
        <v>102560</v>
      </c>
      <c r="DM76" s="368">
        <f>SUM(DE76,DG76,DI76,DK76)</f>
        <v>34306320</v>
      </c>
      <c r="DN76" s="368">
        <f>IFERROR(DO76/$G76,0)</f>
        <v>13558.828575</v>
      </c>
      <c r="DO76" s="368">
        <f>SUMIF(LEVEL1!$B:$B,LEVEL_2!$B76,LEVEL1!EZ:EZ)</f>
        <v>4535428.1583374999</v>
      </c>
      <c r="DP76" s="368">
        <f>IFERROR(DQ76/$G76,0)</f>
        <v>116118.82857500001</v>
      </c>
      <c r="DQ76" s="368">
        <f>SUM(DM76,DO76)</f>
        <v>38841748.158337504</v>
      </c>
      <c r="DR76" s="368">
        <f>IFERROR(DS76/$G76,0)</f>
        <v>0</v>
      </c>
      <c r="DS76" s="369">
        <f>SUMIF(LEVEL1!$B:$B,LEVEL_2!$B76,LEVEL1!FF:FF)</f>
        <v>0</v>
      </c>
      <c r="DT76" s="370"/>
      <c r="DU76" s="370"/>
      <c r="DV76" s="370"/>
      <c r="DW76" s="370"/>
      <c r="DX76" s="367">
        <f>IFERROR(DY76/$G76,0)</f>
        <v>16500</v>
      </c>
      <c r="DY76" s="368">
        <f>SUMIF(LEVEL1!$B:$B,LEVEL_2!$B76,LEVEL1!FJ:FJ)</f>
        <v>5519250</v>
      </c>
      <c r="DZ76" s="368">
        <f>IFERROR(EA76/$G76,0)</f>
        <v>22000</v>
      </c>
      <c r="EA76" s="368">
        <f>SUMIF(LEVEL1!$B:$B,LEVEL_2!$B76,LEVEL1!FL:FL)</f>
        <v>7359000</v>
      </c>
      <c r="EB76" s="368">
        <f>IFERROR(EC76/$G76,0)</f>
        <v>0</v>
      </c>
      <c r="EC76" s="368">
        <f>SUMIF(LEVEL1!$B:$B,LEVEL_2!$B76,LEVEL1!FN:FN)</f>
        <v>0</v>
      </c>
      <c r="ED76" s="368">
        <f>IFERROR(EE76/$G76,0)</f>
        <v>1070</v>
      </c>
      <c r="EE76" s="368">
        <f>SUMIF(LEVEL1!$B:$B,LEVEL_2!$B76,LEVEL1!FP:FP)</f>
        <v>357915</v>
      </c>
      <c r="EF76" s="368">
        <f>IFERROR(EG76/$G76,0)</f>
        <v>39570</v>
      </c>
      <c r="EG76" s="368">
        <f>SUM(DY76,EA76,EC76,EE76)</f>
        <v>13236165</v>
      </c>
      <c r="EH76" s="368">
        <f>IFERROR(EI76/$G76,0)</f>
        <v>3164.5881166364752</v>
      </c>
      <c r="EI76" s="368">
        <f>SUMIF(LEVEL1!$B:$B,LEVEL_2!$B76,LEVEL1!FT:FT)</f>
        <v>1058554.725014901</v>
      </c>
      <c r="EJ76" s="368">
        <f>IFERROR(EK76/$G76,0)</f>
        <v>42734.588116636478</v>
      </c>
      <c r="EK76" s="368">
        <f>SUM(EG76,EI76)</f>
        <v>14294719.725014901</v>
      </c>
      <c r="EL76" s="368">
        <f>IFERROR(EM76/$G76,0)</f>
        <v>0</v>
      </c>
      <c r="EM76" s="369">
        <f>SUMIF(LEVEL1!$B:$B,LEVEL_2!$B76,LEVEL1!FZ:FZ)</f>
        <v>0</v>
      </c>
      <c r="EN76" s="370"/>
      <c r="EO76" s="370"/>
      <c r="EP76" s="370"/>
      <c r="EQ76" s="370"/>
      <c r="ER76" s="367">
        <f>IFERROR(ES76/$G76,0)</f>
        <v>150000</v>
      </c>
      <c r="ES76" s="368">
        <f>SUMIF(LEVEL1!$B:$B,LEVEL_2!$B76,LEVEL1!GD:GD)</f>
        <v>50175000</v>
      </c>
      <c r="ET76" s="368">
        <f>IFERROR(EU76/$G76,0)</f>
        <v>25000</v>
      </c>
      <c r="EU76" s="368">
        <f>SUMIF(LEVEL1!$B:$B,LEVEL_2!$B76,LEVEL1!GF:GF)</f>
        <v>8362500</v>
      </c>
      <c r="EV76" s="368">
        <f>IFERROR(EW76/$G76,0)</f>
        <v>0</v>
      </c>
      <c r="EW76" s="368">
        <f>SUMIF(LEVEL1!$B:$B,LEVEL_2!$B76,LEVEL1!GH:GH)</f>
        <v>0</v>
      </c>
      <c r="EX76" s="368">
        <f>IFERROR(EY76/$G76,0)</f>
        <v>0</v>
      </c>
      <c r="EY76" s="368">
        <f>SUMIF(LEVEL1!$B:$B,LEVEL_2!$B76,LEVEL1!GJ:GJ)</f>
        <v>0</v>
      </c>
      <c r="EZ76" s="368">
        <f>IFERROR(FA76/$G76,0)</f>
        <v>175000</v>
      </c>
      <c r="FA76" s="368">
        <f>SUM(ES76,EU76,EW76,EY76)</f>
        <v>58537500</v>
      </c>
      <c r="FB76" s="368">
        <f>IFERROR(FC76/$G76,0)</f>
        <v>21776.459375000002</v>
      </c>
      <c r="FC76" s="368">
        <f>SUMIF(LEVEL1!$B:$B,LEVEL_2!$B76,LEVEL1!GN:GN)</f>
        <v>7284225.6609375002</v>
      </c>
      <c r="FD76" s="368">
        <f>IFERROR(FE76/$G76,0)</f>
        <v>196776.45937500001</v>
      </c>
      <c r="FE76" s="368">
        <f>SUM(FA76,FC76)</f>
        <v>65821725.660937503</v>
      </c>
      <c r="FF76" s="368">
        <f>IFERROR(FG76/$G76,0)</f>
        <v>0</v>
      </c>
      <c r="FG76" s="369">
        <f>SUMIF(LEVEL1!$B:$B,LEVEL_2!$B76,LEVEL1!GT:GT)</f>
        <v>0</v>
      </c>
      <c r="FH76" s="370"/>
      <c r="FI76" s="370"/>
      <c r="FJ76" s="370"/>
      <c r="FK76" s="370"/>
      <c r="FL76" s="367">
        <f>IFERROR(FM76/$G76,0)</f>
        <v>65000</v>
      </c>
      <c r="FM76" s="368">
        <f>SUMIF(LEVEL1!$B:$B,LEVEL_2!$B76,LEVEL1!GX:GX)</f>
        <v>21742500</v>
      </c>
      <c r="FN76" s="368">
        <f>IFERROR(FO76/$G76,0)</f>
        <v>25000</v>
      </c>
      <c r="FO76" s="368">
        <f>SUMIF(LEVEL1!$B:$B,LEVEL_2!$B76,LEVEL1!GZ:GZ)</f>
        <v>8362500</v>
      </c>
      <c r="FP76" s="368">
        <f>IFERROR(FQ76/$G76,0)</f>
        <v>0</v>
      </c>
      <c r="FQ76" s="368">
        <f>SUMIF(LEVEL1!$B:$B,LEVEL_2!$B76,LEVEL1!HB:HB)</f>
        <v>0</v>
      </c>
      <c r="FR76" s="368">
        <f>IFERROR(FS76/$G76,0)</f>
        <v>12560</v>
      </c>
      <c r="FS76" s="368">
        <f>SUMIF(LEVEL1!$B:$B,LEVEL_2!$B76,LEVEL1!HD:HD)</f>
        <v>4201320</v>
      </c>
      <c r="FT76" s="368">
        <f>IFERROR(FU76/$G76,0)</f>
        <v>102560</v>
      </c>
      <c r="FU76" s="368">
        <f>SUM(FM76,FO76,FQ76,FS76)</f>
        <v>34306320</v>
      </c>
      <c r="FV76" s="368">
        <f>IFERROR(FW76/$G76,0)</f>
        <v>13558.828575</v>
      </c>
      <c r="FW76" s="368">
        <f>SUMIF(LEVEL1!$B:$B,LEVEL_2!$B76,LEVEL1!HH:HH)</f>
        <v>4535428.1583374999</v>
      </c>
      <c r="FX76" s="368">
        <f>IFERROR(FY76/$G76,0)</f>
        <v>116118.82857500001</v>
      </c>
      <c r="FY76" s="368">
        <f>SUM(FU76,FW76)</f>
        <v>38841748.158337504</v>
      </c>
      <c r="FZ76" s="368">
        <f>IFERROR(GA76/$G76,0)</f>
        <v>0</v>
      </c>
      <c r="GA76" s="369">
        <f>SUMIF(LEVEL1!$B:$B,LEVEL_2!$B76,LEVEL1!HN:HN)</f>
        <v>0</v>
      </c>
      <c r="GB76" s="370"/>
      <c r="GC76" s="370"/>
      <c r="GD76" s="370"/>
      <c r="GE76" s="370"/>
      <c r="GF76" s="367">
        <f>IFERROR(GG76/$G76,0)</f>
        <v>0</v>
      </c>
      <c r="GG76" s="368">
        <f>SUMIF(LEVEL1!$B:$B,LEVEL_2!$B76,LEVEL1!HR:HR)</f>
        <v>0</v>
      </c>
      <c r="GH76" s="368">
        <f>IFERROR(GI76/$G76,0)</f>
        <v>0</v>
      </c>
      <c r="GI76" s="368">
        <f>SUMIF(LEVEL1!$B:$B,LEVEL_2!$B76,LEVEL1!HT:HT)</f>
        <v>0</v>
      </c>
      <c r="GJ76" s="368">
        <f>IFERROR(GK76/$G76,0)</f>
        <v>0</v>
      </c>
      <c r="GK76" s="368">
        <f>SUMIF(LEVEL1!$B:$B,LEVEL_2!$B76,LEVEL1!HV:HV)</f>
        <v>0</v>
      </c>
      <c r="GL76" s="368">
        <f>IFERROR(GM76/$G76,0)</f>
        <v>0</v>
      </c>
      <c r="GM76" s="368">
        <f>SUMIF(LEVEL1!$B:$B,LEVEL_2!$B76,LEVEL1!HX:HX)</f>
        <v>0</v>
      </c>
      <c r="GN76" s="368">
        <f>IFERROR(GO76/$G76,0)</f>
        <v>0</v>
      </c>
      <c r="GO76" s="368">
        <f>SUM(GG76,GI76,GK76,GM76)</f>
        <v>0</v>
      </c>
      <c r="GP76" s="368">
        <f>IFERROR(GQ76/$G76,0)</f>
        <v>0</v>
      </c>
      <c r="GQ76" s="368">
        <f>SUMIF(LEVEL1!$B:$B,LEVEL_2!$B76,LEVEL1!IB:IB)</f>
        <v>0</v>
      </c>
      <c r="GR76" s="368">
        <f>IFERROR(GS76/$G76,0)</f>
        <v>0</v>
      </c>
      <c r="GS76" s="368">
        <f>SUM(GO76,GQ76)</f>
        <v>0</v>
      </c>
      <c r="GT76" s="368">
        <f>IFERROR(GU76/$G76,0)</f>
        <v>0</v>
      </c>
      <c r="GU76" s="369">
        <f>SUMIF(LEVEL1!$B:$B,LEVEL_2!$B76,LEVEL1!IH:IH)</f>
        <v>0</v>
      </c>
      <c r="GV76" s="370"/>
      <c r="GW76" s="370"/>
      <c r="GX76" s="370"/>
      <c r="GY76" s="370"/>
      <c r="GZ76" s="367">
        <f>IFERROR(HA76/$G76,0)</f>
        <v>0</v>
      </c>
      <c r="HA76" s="368">
        <f>SUMIF(LEVEL1!$B:$B,LEVEL_2!$B76,LEVEL1!IL:IL)</f>
        <v>0</v>
      </c>
      <c r="HB76" s="368">
        <f>IFERROR(HC76/$G76,0)</f>
        <v>0</v>
      </c>
      <c r="HC76" s="368">
        <f>SUMIF(LEVEL1!$B:$B,LEVEL_2!$B76,LEVEL1!IN:IN)</f>
        <v>0</v>
      </c>
      <c r="HD76" s="368">
        <f>IFERROR(HE76/$G76,0)</f>
        <v>0</v>
      </c>
      <c r="HE76" s="368">
        <f>SUMIF(LEVEL1!$B:$B,LEVEL_2!$B76,LEVEL1!IP:IP)</f>
        <v>0</v>
      </c>
      <c r="HF76" s="368">
        <f>IFERROR(HG76/$G76,0)</f>
        <v>0</v>
      </c>
      <c r="HG76" s="368">
        <f>SUMIF(LEVEL1!$B:$B,LEVEL_2!$B76,LEVEL1!IR:IR)</f>
        <v>0</v>
      </c>
      <c r="HH76" s="368">
        <f>IFERROR(HI76/$G76,0)</f>
        <v>0</v>
      </c>
      <c r="HI76" s="368">
        <f>SUM(HA76,HC76,HE76,HG76)</f>
        <v>0</v>
      </c>
      <c r="HJ76" s="368">
        <f>IFERROR(HK76/$G76,0)</f>
        <v>0</v>
      </c>
      <c r="HK76" s="368">
        <f>SUMIF(LEVEL1!$B:$B,LEVEL_2!$B76,LEVEL1!IV:IV)</f>
        <v>0</v>
      </c>
      <c r="HL76" s="368">
        <f>IFERROR(HM76/$G76,0)</f>
        <v>0</v>
      </c>
      <c r="HM76" s="368">
        <f>SUM(HI76,HK76)</f>
        <v>0</v>
      </c>
      <c r="HN76" s="368">
        <f>IFERROR(HO76/$G76,0)</f>
        <v>0</v>
      </c>
      <c r="HO76" s="369">
        <f>SUMIF(LEVEL1!$B:$B,LEVEL_2!$B76,LEVEL1!JB:JB)</f>
        <v>0</v>
      </c>
      <c r="HP76" s="370"/>
      <c r="HQ76" s="370"/>
      <c r="HR76" s="370"/>
      <c r="HS76" s="370"/>
      <c r="HT76" s="367">
        <f>IFERROR(HU76/$G76,0)</f>
        <v>0</v>
      </c>
      <c r="HU76" s="368">
        <f>SUMIF(LEVEL1!$B:$B,LEVEL_2!$B76,LEVEL1!JF:JF)</f>
        <v>0</v>
      </c>
      <c r="HV76" s="368">
        <f>IFERROR(HW76/$G76,0)</f>
        <v>0</v>
      </c>
      <c r="HW76" s="368">
        <f>SUMIF(LEVEL1!$B:$B,LEVEL_2!$B76,LEVEL1!JH:JH)</f>
        <v>0</v>
      </c>
      <c r="HX76" s="368">
        <f>IFERROR(HY76/$G76,0)</f>
        <v>0</v>
      </c>
      <c r="HY76" s="368">
        <f>SUMIF(LEVEL1!$B:$B,LEVEL_2!$B76,LEVEL1!JJ:JJ)</f>
        <v>0</v>
      </c>
      <c r="HZ76" s="368">
        <f>IFERROR(IA76/$G76,0)</f>
        <v>0</v>
      </c>
      <c r="IA76" s="368">
        <f>SUMIF(LEVEL1!$B:$B,LEVEL_2!$B76,LEVEL1!JL:JL)</f>
        <v>0</v>
      </c>
      <c r="IB76" s="368">
        <f>IFERROR(IC76/$G76,0)</f>
        <v>0</v>
      </c>
      <c r="IC76" s="368">
        <f>SUM(HU76,HW76,HY76,IA76)</f>
        <v>0</v>
      </c>
      <c r="ID76" s="368">
        <f>IFERROR(IE76/$G76,0)</f>
        <v>0</v>
      </c>
      <c r="IE76" s="368">
        <f>SUMIF(LEVEL1!$B:$B,LEVEL_2!$B76,LEVEL1!JP:JP)</f>
        <v>0</v>
      </c>
      <c r="IF76" s="368">
        <f>IFERROR(IG76/$G76,0)</f>
        <v>0</v>
      </c>
      <c r="IG76" s="368">
        <f>SUM(IC76,IE76)</f>
        <v>0</v>
      </c>
      <c r="IH76" s="368">
        <f>IFERROR(II76/$G76,0)</f>
        <v>0</v>
      </c>
      <c r="II76" s="369">
        <f>SUMIF(LEVEL1!$B:$B,LEVEL_2!$B76,LEVEL1!JV:JV)</f>
        <v>0</v>
      </c>
      <c r="IJ76" s="370"/>
      <c r="IK76" s="370"/>
      <c r="IL76" s="370"/>
      <c r="IM76" s="370"/>
      <c r="IN76" s="367">
        <f>IFERROR(IO76/$G76,0)</f>
        <v>0</v>
      </c>
      <c r="IO76" s="368">
        <f>SUMIF(LEVEL1!$B:$B,LEVEL_2!$B76,LEVEL1!JZ:JZ)</f>
        <v>0</v>
      </c>
      <c r="IP76" s="368">
        <f>IFERROR(IQ76/$G76,0)</f>
        <v>0</v>
      </c>
      <c r="IQ76" s="368">
        <f>SUMIF(LEVEL1!$B:$B,LEVEL_2!$B76,LEVEL1!KB:KB)</f>
        <v>0</v>
      </c>
      <c r="IR76" s="368">
        <f>IFERROR(IS76/$G76,0)</f>
        <v>0</v>
      </c>
      <c r="IS76" s="368">
        <f>SUMIF(LEVEL1!$B:$B,LEVEL_2!$B76,LEVEL1!KD:KD)</f>
        <v>0</v>
      </c>
      <c r="IT76" s="368">
        <f>IFERROR(IU76/$G76,0)</f>
        <v>0</v>
      </c>
      <c r="IU76" s="368">
        <f>SUMIF(LEVEL1!$B:$B,LEVEL_2!$B76,LEVEL1!KF:KF)</f>
        <v>0</v>
      </c>
      <c r="IV76" s="368">
        <f>IFERROR(IW76/$G76,0)</f>
        <v>0</v>
      </c>
      <c r="IW76" s="368">
        <f>SUM(IO76,IQ76,IS76,IU76)</f>
        <v>0</v>
      </c>
      <c r="IX76" s="368">
        <f>IFERROR(IY76/$G76,0)</f>
        <v>0</v>
      </c>
      <c r="IY76" s="368">
        <f>SUMIF(LEVEL1!$B:$B,LEVEL_2!$B76,LEVEL1!KJ:KJ)</f>
        <v>0</v>
      </c>
      <c r="IZ76" s="368">
        <f>IFERROR(JA76/$G76,0)</f>
        <v>0</v>
      </c>
      <c r="JA76" s="368">
        <f>SUM(IW76,IY76)</f>
        <v>0</v>
      </c>
      <c r="JB76" s="368">
        <f>IFERROR(JC76/$G76,0)</f>
        <v>0</v>
      </c>
      <c r="JC76" s="369">
        <f>SUMIF(LEVEL1!$B:$B,LEVEL_2!$B76,LEVEL1!KP:KP)</f>
        <v>0</v>
      </c>
      <c r="JD76" s="370"/>
      <c r="JE76" s="370"/>
      <c r="JF76" s="370"/>
      <c r="JG76" s="370"/>
      <c r="JH76" s="367">
        <f>IFERROR(JI76/$G76,0)</f>
        <v>0</v>
      </c>
      <c r="JI76" s="368">
        <f>SUMIF(LEVEL1!$B:$B,LEVEL_2!$B76,LEVEL1!KT:KT)</f>
        <v>0</v>
      </c>
      <c r="JJ76" s="368">
        <f>IFERROR(JK76/$G76,0)</f>
        <v>0</v>
      </c>
      <c r="JK76" s="368">
        <f>SUMIF(LEVEL1!$B:$B,LEVEL_2!$B76,LEVEL1!KV:KV)</f>
        <v>0</v>
      </c>
      <c r="JL76" s="368">
        <f>IFERROR(JM76/$G76,0)</f>
        <v>0</v>
      </c>
      <c r="JM76" s="368">
        <f>SUMIF(LEVEL1!$B:$B,LEVEL_2!$B76,LEVEL1!KX:KX)</f>
        <v>0</v>
      </c>
      <c r="JN76" s="368">
        <f>IFERROR(JO76/$G76,0)</f>
        <v>0</v>
      </c>
      <c r="JO76" s="368">
        <f>SUMIF(LEVEL1!$B:$B,LEVEL_2!$B76,LEVEL1!KZ:KZ)</f>
        <v>0</v>
      </c>
      <c r="JP76" s="368">
        <f>IFERROR(JQ76/$G76,0)</f>
        <v>0</v>
      </c>
      <c r="JQ76" s="368">
        <f>SUM(JI76,JK76,JM76,JO76)</f>
        <v>0</v>
      </c>
      <c r="JR76" s="368">
        <f>IFERROR(JS76/$G76,0)</f>
        <v>0</v>
      </c>
      <c r="JS76" s="368">
        <f>SUMIF(LEVEL1!$B:$B,LEVEL_2!$B76,LEVEL1!LD:LD)</f>
        <v>0</v>
      </c>
      <c r="JT76" s="368">
        <f>IFERROR(JU76/$G76,0)</f>
        <v>0</v>
      </c>
      <c r="JU76" s="368">
        <f>SUM(JQ76,JS76)</f>
        <v>0</v>
      </c>
      <c r="JV76" s="368">
        <f>IFERROR(JW76/$G76,0)</f>
        <v>0</v>
      </c>
      <c r="JW76" s="369">
        <f>SUMIF(LEVEL1!$B:$B,LEVEL_2!$B76,LEVEL1!LJ:LJ)</f>
        <v>0</v>
      </c>
      <c r="JX76" s="370"/>
      <c r="JY76" s="370"/>
      <c r="JZ76" s="370"/>
      <c r="KA76" s="370"/>
      <c r="KB76" s="367">
        <f>IFERROR(KC76/$G76,0)</f>
        <v>0</v>
      </c>
      <c r="KC76" s="368">
        <f>SUMIF(LEVEL1!$B:$B,LEVEL_2!$B76,LEVEL1!LN:LN)</f>
        <v>0</v>
      </c>
      <c r="KD76" s="368">
        <f>IFERROR(KE76/$G76,0)</f>
        <v>0</v>
      </c>
      <c r="KE76" s="368">
        <f>SUMIF(LEVEL1!$B:$B,LEVEL_2!$B76,LEVEL1!LP:LP)</f>
        <v>0</v>
      </c>
      <c r="KF76" s="368">
        <f>IFERROR(KG76/$G76,0)</f>
        <v>0</v>
      </c>
      <c r="KG76" s="368">
        <f>SUMIF(LEVEL1!$B:$B,LEVEL_2!$B76,LEVEL1!LR:LR)</f>
        <v>0</v>
      </c>
      <c r="KH76" s="368">
        <f>IFERROR(KI76/$G76,0)</f>
        <v>0</v>
      </c>
      <c r="KI76" s="368">
        <f>SUMIF(LEVEL1!$B:$B,LEVEL_2!$B76,LEVEL1!LT:LT)</f>
        <v>0</v>
      </c>
      <c r="KJ76" s="368">
        <f>IFERROR(KK76/$G76,0)</f>
        <v>0</v>
      </c>
      <c r="KK76" s="368">
        <f>SUM(KC76,KE76,KG76,KI76)</f>
        <v>0</v>
      </c>
      <c r="KL76" s="368">
        <f>IFERROR(KM76/$G76,0)</f>
        <v>0</v>
      </c>
      <c r="KM76" s="368">
        <f>SUMIF(LEVEL1!$B:$B,LEVEL_2!$B76,LEVEL1!LX:LX)</f>
        <v>0</v>
      </c>
      <c r="KN76" s="368">
        <f>IFERROR(KO76/$G76,0)</f>
        <v>0</v>
      </c>
      <c r="KO76" s="368">
        <f>SUM(KK76,KM76)</f>
        <v>0</v>
      </c>
      <c r="KP76" s="368">
        <f>IFERROR(KQ76/$G76,0)</f>
        <v>0</v>
      </c>
      <c r="KQ76" s="369">
        <f>SUMIF(LEVEL1!$B:$B,LEVEL_2!$B76,LEVEL1!MD:MD)</f>
        <v>0</v>
      </c>
      <c r="KR76" s="370"/>
      <c r="KS76" s="370"/>
      <c r="KT76" s="370"/>
      <c r="KU76" s="370"/>
      <c r="KV76" s="367">
        <f>IFERROR(KW76/$G76,0)</f>
        <v>0</v>
      </c>
      <c r="KW76" s="368">
        <f>SUMIF(LEVEL1!$B:$B,LEVEL_2!$B76,LEVEL1!MH:MH)</f>
        <v>0</v>
      </c>
      <c r="KX76" s="368">
        <f>IFERROR(KY76/$G76,0)</f>
        <v>0</v>
      </c>
      <c r="KY76" s="368">
        <f>SUMIF(LEVEL1!$B:$B,LEVEL_2!$B76,LEVEL1!MJ:MJ)</f>
        <v>0</v>
      </c>
      <c r="KZ76" s="368">
        <f>IFERROR(LA76/$G76,0)</f>
        <v>0</v>
      </c>
      <c r="LA76" s="368">
        <f>SUMIF(LEVEL1!$B:$B,LEVEL_2!$B76,LEVEL1!ML:ML)</f>
        <v>0</v>
      </c>
      <c r="LB76" s="368">
        <f>IFERROR(LC76/$G76,0)</f>
        <v>0</v>
      </c>
      <c r="LC76" s="368">
        <f>SUMIF(LEVEL1!$B:$B,LEVEL_2!$B76,LEVEL1!MN:MN)</f>
        <v>0</v>
      </c>
      <c r="LD76" s="368">
        <f>IFERROR(LE76/$G76,0)</f>
        <v>0</v>
      </c>
      <c r="LE76" s="368">
        <f>SUM(KW76,KY76,LA76,LC76)</f>
        <v>0</v>
      </c>
      <c r="LF76" s="368">
        <f>IFERROR(LG76/$G76,0)</f>
        <v>0</v>
      </c>
      <c r="LG76" s="368">
        <f>SUMIF(LEVEL1!$B:$B,LEVEL_2!$B76,LEVEL1!MR:MR)</f>
        <v>0</v>
      </c>
      <c r="LH76" s="368">
        <f>IFERROR(LI76/$G76,0)</f>
        <v>0</v>
      </c>
      <c r="LI76" s="368">
        <f>SUM(LE76,LG76)</f>
        <v>0</v>
      </c>
      <c r="LJ76" s="368">
        <f>IFERROR(LK76/$G76,0)</f>
        <v>0</v>
      </c>
      <c r="LK76" s="369">
        <f>SUMIF(LEVEL1!$B:$B,LEVEL_2!$B76,LEVEL1!MX:MX)</f>
        <v>0</v>
      </c>
      <c r="LL76" s="370"/>
      <c r="LM76" s="370"/>
      <c r="LN76" s="370"/>
      <c r="LO76" s="370"/>
      <c r="LP76" s="367">
        <f>IFERROR(LQ76/$G76,0)</f>
        <v>0</v>
      </c>
      <c r="LQ76" s="368">
        <f>SUMIF(LEVEL1!$B:$B,LEVEL_2!$B76,LEVEL1!NB:NB)</f>
        <v>0</v>
      </c>
      <c r="LR76" s="368">
        <f>IFERROR(LS76/$G76,0)</f>
        <v>0</v>
      </c>
      <c r="LS76" s="368">
        <f>SUMIF(LEVEL1!$B:$B,LEVEL_2!$B76,LEVEL1!ND:ND)</f>
        <v>0</v>
      </c>
      <c r="LT76" s="368">
        <f>IFERROR(LU76/$G76,0)</f>
        <v>0</v>
      </c>
      <c r="LU76" s="368">
        <f>SUMIF(LEVEL1!$B:$B,LEVEL_2!$B76,LEVEL1!NF:NF)</f>
        <v>0</v>
      </c>
      <c r="LV76" s="368">
        <f>IFERROR(LW76/$G76,0)</f>
        <v>0</v>
      </c>
      <c r="LW76" s="368">
        <f>SUMIF(LEVEL1!$B:$B,LEVEL_2!$B76,LEVEL1!NH:NH)</f>
        <v>0</v>
      </c>
      <c r="LX76" s="368">
        <f>IFERROR(LY76/$G76,0)</f>
        <v>0</v>
      </c>
      <c r="LY76" s="368">
        <f>SUM(LQ76,LS76,LU76,LW76)</f>
        <v>0</v>
      </c>
      <c r="LZ76" s="368">
        <f>IFERROR(MA76/$G76,0)</f>
        <v>0</v>
      </c>
      <c r="MA76" s="368">
        <f>SUMIF(LEVEL1!$B:$B,LEVEL_2!$B76,LEVEL1!NL:NL)</f>
        <v>0</v>
      </c>
      <c r="MB76" s="368">
        <f>IFERROR(MC76/$G76,0)</f>
        <v>0</v>
      </c>
      <c r="MC76" s="368">
        <f>SUM(LY76,MA76)</f>
        <v>0</v>
      </c>
      <c r="MD76" s="368">
        <f>IFERROR(ME76/$G76,0)</f>
        <v>0</v>
      </c>
      <c r="ME76" s="369">
        <f>SUMIF(LEVEL1!$B:$B,LEVEL_2!$B76,LEVEL1!NR:NR)</f>
        <v>0</v>
      </c>
      <c r="MF76" s="370"/>
      <c r="MG76" s="370"/>
      <c r="MH76" s="370"/>
      <c r="MI76" s="370"/>
      <c r="MJ76" s="367">
        <f>IFERROR(MK76/$G76,0)</f>
        <v>0</v>
      </c>
      <c r="MK76" s="368">
        <f>SUMIF(LEVEL1!$B:$B,LEVEL_2!$B76,LEVEL1!NV:NV)</f>
        <v>0</v>
      </c>
      <c r="ML76" s="368">
        <f>IFERROR(MM76/$G76,0)</f>
        <v>0</v>
      </c>
      <c r="MM76" s="368">
        <f>SUMIF(LEVEL1!$B:$B,LEVEL_2!$B76,LEVEL1!NX:NX)</f>
        <v>0</v>
      </c>
      <c r="MN76" s="368">
        <f>IFERROR(MO76/$G76,0)</f>
        <v>0</v>
      </c>
      <c r="MO76" s="368">
        <f>SUMIF(LEVEL1!$B:$B,LEVEL_2!$B76,LEVEL1!NZ:NZ)</f>
        <v>0</v>
      </c>
      <c r="MP76" s="368">
        <f>IFERROR(MQ76/$G76,0)</f>
        <v>0</v>
      </c>
      <c r="MQ76" s="368">
        <f>SUMIF(LEVEL1!$B:$B,LEVEL_2!$B76,LEVEL1!OB:OB)</f>
        <v>0</v>
      </c>
      <c r="MR76" s="368">
        <f>IFERROR(MS76/$G76,0)</f>
        <v>0</v>
      </c>
      <c r="MS76" s="368">
        <f>SUM(MK76,MM76,MO76,MQ76)</f>
        <v>0</v>
      </c>
      <c r="MT76" s="368">
        <f>IFERROR(MU76/$G76,0)</f>
        <v>0</v>
      </c>
      <c r="MU76" s="368">
        <f>SUMIF(LEVEL1!$B:$B,LEVEL_2!$B76,LEVEL1!OF:OF)</f>
        <v>0</v>
      </c>
      <c r="MV76" s="368">
        <f>IFERROR(MW76/$G76,0)</f>
        <v>0</v>
      </c>
      <c r="MW76" s="368">
        <f>SUM(MS76,MU76)</f>
        <v>0</v>
      </c>
      <c r="MX76" s="368">
        <f>IFERROR(MY76/$G76,0)</f>
        <v>0</v>
      </c>
      <c r="MY76" s="369">
        <f>SUMIF(LEVEL1!$B:$B,LEVEL_2!$B76,LEVEL1!OL:OL)</f>
        <v>0</v>
      </c>
      <c r="MZ76" s="370"/>
      <c r="NA76" s="370"/>
      <c r="NB76" s="370"/>
      <c r="NC76" s="370"/>
      <c r="ND76" s="367">
        <f>IFERROR(NE76/$G76,0)</f>
        <v>0</v>
      </c>
      <c r="NE76" s="368">
        <f>SUMIF(LEVEL1!$B:$B,LEVEL_2!$B76,LEVEL1!OP:OP)</f>
        <v>0</v>
      </c>
      <c r="NF76" s="368">
        <f>IFERROR(NG76/$G76,0)</f>
        <v>0</v>
      </c>
      <c r="NG76" s="368">
        <f>SUMIF(LEVEL1!$B:$B,LEVEL_2!$B76,LEVEL1!OR:OR)</f>
        <v>0</v>
      </c>
      <c r="NH76" s="368">
        <f>IFERROR(NI76/$G76,0)</f>
        <v>0</v>
      </c>
      <c r="NI76" s="368">
        <f>SUMIF(LEVEL1!$B:$B,LEVEL_2!$B76,LEVEL1!OT:OT)</f>
        <v>0</v>
      </c>
      <c r="NJ76" s="368">
        <f>IFERROR(NK76/$G76,0)</f>
        <v>0</v>
      </c>
      <c r="NK76" s="368">
        <f>SUMIF(LEVEL1!$B:$B,LEVEL_2!$B76,LEVEL1!OV:OV)</f>
        <v>0</v>
      </c>
      <c r="NL76" s="368">
        <f>IFERROR(NM76/$G76,0)</f>
        <v>0</v>
      </c>
      <c r="NM76" s="368">
        <f>SUM(NE76,NG76,NI76,NK76)</f>
        <v>0</v>
      </c>
      <c r="NN76" s="368">
        <f>IFERROR(NO76/$G76,0)</f>
        <v>0</v>
      </c>
      <c r="NO76" s="368">
        <f>SUMIF(LEVEL1!$B:$B,LEVEL_2!$B76,LEVEL1!OZ:OZ)</f>
        <v>0</v>
      </c>
      <c r="NP76" s="368">
        <f>IFERROR(NQ76/$G76,0)</f>
        <v>0</v>
      </c>
      <c r="NQ76" s="368">
        <f>SUM(NM76,NO76)</f>
        <v>0</v>
      </c>
      <c r="NR76" s="368">
        <f>IFERROR(NS76/$G76,0)</f>
        <v>0</v>
      </c>
      <c r="NS76" s="369">
        <f>SUMIF(LEVEL1!$B:$B,LEVEL_2!$B76,LEVEL1!PF:PF)</f>
        <v>0</v>
      </c>
      <c r="NT76" s="370"/>
      <c r="NU76" s="370"/>
      <c r="NV76" s="370"/>
      <c r="NW76" s="370"/>
      <c r="NX76" s="367">
        <f>IFERROR(NY76/$G76,0)</f>
        <v>0</v>
      </c>
      <c r="NY76" s="368">
        <f>SUMIF(LEVEL1!$B:$B,LEVEL_2!$B76,LEVEL1!PJ:PJ)</f>
        <v>0</v>
      </c>
      <c r="NZ76" s="368">
        <f>IFERROR(OA76/$G76,0)</f>
        <v>0</v>
      </c>
      <c r="OA76" s="368">
        <f>SUMIF(LEVEL1!$B:$B,LEVEL_2!$B76,LEVEL1!PL:PL)</f>
        <v>0</v>
      </c>
      <c r="OB76" s="368">
        <f>IFERROR(OC76/$G76,0)</f>
        <v>0</v>
      </c>
      <c r="OC76" s="368">
        <f>SUMIF(LEVEL1!$B:$B,LEVEL_2!$B76,LEVEL1!PN:PN)</f>
        <v>0</v>
      </c>
      <c r="OD76" s="368">
        <f>IFERROR(OE76/$G76,0)</f>
        <v>0</v>
      </c>
      <c r="OE76" s="368">
        <f>SUMIF(LEVEL1!$B:$B,LEVEL_2!$B76,LEVEL1!PP:PP)</f>
        <v>0</v>
      </c>
      <c r="OF76" s="368">
        <f>IFERROR(OG76/$G76,0)</f>
        <v>0</v>
      </c>
      <c r="OG76" s="368">
        <f>SUM(NY76,OA76,OC76,OE76)</f>
        <v>0</v>
      </c>
      <c r="OH76" s="368">
        <f>IFERROR(OI76/$G76,0)</f>
        <v>0</v>
      </c>
      <c r="OI76" s="368">
        <f>SUMIF(LEVEL1!$B:$B,LEVEL_2!$B76,LEVEL1!PT:PT)</f>
        <v>0</v>
      </c>
      <c r="OJ76" s="368">
        <f>IFERROR(OK76/$G76,0)</f>
        <v>0</v>
      </c>
      <c r="OK76" s="368">
        <f>SUM(OG76,OI76)</f>
        <v>0</v>
      </c>
      <c r="OL76" s="368">
        <f>IFERROR(OM76/$G76,0)</f>
        <v>0</v>
      </c>
      <c r="OM76" s="369">
        <f>SUMIF(LEVEL1!$B:$B,LEVEL_2!$B76,LEVEL1!PZ:PZ)</f>
        <v>0</v>
      </c>
      <c r="ON76" s="370"/>
      <c r="OO76" s="370"/>
      <c r="OP76" s="370"/>
      <c r="OQ76" s="370"/>
      <c r="OR76" s="367">
        <f>IFERROR(OS76/$G76,0)</f>
        <v>0</v>
      </c>
      <c r="OS76" s="368">
        <f>SUMIF(LEVEL1!$B:$B,LEVEL_2!$B76,LEVEL1!QD:QD)</f>
        <v>0</v>
      </c>
      <c r="OT76" s="368">
        <f>IFERROR(OU76/$G76,0)</f>
        <v>0</v>
      </c>
      <c r="OU76" s="368">
        <f>SUMIF(LEVEL1!$B:$B,LEVEL_2!$B76,LEVEL1!QF:QF)</f>
        <v>0</v>
      </c>
      <c r="OV76" s="368">
        <f>IFERROR(OW76/$G76,0)</f>
        <v>0</v>
      </c>
      <c r="OW76" s="368">
        <f>SUMIF(LEVEL1!$B:$B,LEVEL_2!$B76,LEVEL1!QH:QH)</f>
        <v>0</v>
      </c>
      <c r="OX76" s="368">
        <f>IFERROR(OY76/$G76,0)</f>
        <v>0</v>
      </c>
      <c r="OY76" s="368">
        <f>SUMIF(LEVEL1!$B:$B,LEVEL_2!$B76,LEVEL1!QJ:QJ)</f>
        <v>0</v>
      </c>
      <c r="OZ76" s="368">
        <f>IFERROR(PA76/$G76,0)</f>
        <v>0</v>
      </c>
      <c r="PA76" s="368">
        <f>SUM(OS76,OU76,OW76,OY76)</f>
        <v>0</v>
      </c>
      <c r="PB76" s="368">
        <f>IFERROR(PC76/$G76,0)</f>
        <v>0</v>
      </c>
      <c r="PC76" s="368">
        <f>SUMIF(LEVEL1!$B:$B,LEVEL_2!$B76,LEVEL1!QN:QN)</f>
        <v>0</v>
      </c>
      <c r="PD76" s="368">
        <f>IFERROR(PE76/$G76,0)</f>
        <v>0</v>
      </c>
      <c r="PE76" s="368">
        <f>SUM(PA76,PC76)</f>
        <v>0</v>
      </c>
      <c r="PF76" s="368">
        <f>IFERROR(PG76/$G76,0)</f>
        <v>0</v>
      </c>
      <c r="PG76" s="369">
        <f>SUMIF(LEVEL1!$B:$B,LEVEL_2!$B76,LEVEL1!QT:QT)</f>
        <v>0</v>
      </c>
    </row>
    <row r="77" spans="2:423" s="282" customFormat="1" ht="24.75" hidden="1" customHeight="1" outlineLevel="1">
      <c r="B77" s="361" t="s">
        <v>152</v>
      </c>
      <c r="C77" s="362" t="s">
        <v>153</v>
      </c>
      <c r="D77" s="363"/>
      <c r="E77" s="364"/>
      <c r="F77" s="365" t="s">
        <v>154</v>
      </c>
      <c r="G77" s="366">
        <f>SUMIF(LEVEL1!$A:$A,LEVEL_2!$B77,LEVEL1!$I:$I)</f>
        <v>56</v>
      </c>
      <c r="H77" s="367">
        <f t="shared" ref="H77:H86" si="879">IFERROR(I77/$G77,0)</f>
        <v>0</v>
      </c>
      <c r="I77" s="368">
        <f>SUMIF(LEVEL1!$B:$B,LEVEL_2!$B77,LEVEL1!AI:AI)</f>
        <v>0</v>
      </c>
      <c r="J77" s="368">
        <f t="shared" ref="J77:J86" si="880">IFERROR(K77/$G77,0)</f>
        <v>7500000</v>
      </c>
      <c r="K77" s="368">
        <f>SUMIF(LEVEL1!$B:$B,LEVEL_2!$B77,LEVEL1!AK:AK)</f>
        <v>420000000</v>
      </c>
      <c r="L77" s="368">
        <f t="shared" ref="L77:L86" si="881">IFERROR(M77/$G77,0)</f>
        <v>0</v>
      </c>
      <c r="M77" s="368">
        <f>SUMIF(LEVEL1!$B:$B,LEVEL_2!$B77,LEVEL1!AM:AM)</f>
        <v>0</v>
      </c>
      <c r="N77" s="368">
        <f t="shared" ref="N77:N86" si="882">IFERROR(O77/$G77,0)</f>
        <v>0</v>
      </c>
      <c r="O77" s="368">
        <f>SUMIF(LEVEL1!$B:$B,LEVEL_2!$B77,LEVEL1!AO:AO)</f>
        <v>0</v>
      </c>
      <c r="P77" s="368">
        <f t="shared" ref="P77:P86" si="883">IFERROR(Q77/$G77,0)</f>
        <v>7500000</v>
      </c>
      <c r="Q77" s="368">
        <f t="shared" ref="Q77:Q79" si="884">SUM(I77,K77,M77,O77)</f>
        <v>420000000</v>
      </c>
      <c r="R77" s="368">
        <f t="shared" ref="R77:R86" si="885">IFERROR(S77/$G77,0)</f>
        <v>1606787.8125</v>
      </c>
      <c r="S77" s="368">
        <f>SUMIF(LEVEL1!$B:$B,LEVEL_2!$B77,LEVEL1!AS:AS)</f>
        <v>89980117.5</v>
      </c>
      <c r="T77" s="368">
        <f t="shared" ref="T77:V86" si="886">IFERROR(U77/$G77,0)</f>
        <v>9106787.8125</v>
      </c>
      <c r="U77" s="368">
        <f t="shared" ref="U77:U79" si="887">SUM(Q77,S77)</f>
        <v>509980117.5</v>
      </c>
      <c r="V77" s="368">
        <f t="shared" si="886"/>
        <v>0</v>
      </c>
      <c r="W77" s="369">
        <f>SUMIF(LEVEL1!$B:$B,LEVEL_2!$B77,LEVEL1!BD:BD)</f>
        <v>0</v>
      </c>
      <c r="X77" s="370"/>
      <c r="Y77" s="370"/>
      <c r="Z77" s="370"/>
      <c r="AA77" s="370"/>
      <c r="AB77" s="367">
        <f t="shared" ref="AB77:AB86" si="888">IFERROR(AC77/$G77,0)</f>
        <v>0</v>
      </c>
      <c r="AC77" s="368">
        <f>SUMIF(LEVEL1!$B:$B,LEVEL_2!$B77,LEVEL1!BH:BH)</f>
        <v>0</v>
      </c>
      <c r="AD77" s="368">
        <f t="shared" ref="AD77:AD86" si="889">IFERROR(AE77/$G77,0)</f>
        <v>7500000</v>
      </c>
      <c r="AE77" s="368">
        <f>SUMIF(LEVEL1!$B:$B,LEVEL_2!$B77,LEVEL1!BJ:BJ)</f>
        <v>420000000</v>
      </c>
      <c r="AF77" s="368">
        <f t="shared" ref="AF77:AF86" si="890">IFERROR(AG77/$G77,0)</f>
        <v>0</v>
      </c>
      <c r="AG77" s="368">
        <f>SUMIF(LEVEL1!$B:$B,LEVEL_2!$B77,LEVEL1!BL:BL)</f>
        <v>0</v>
      </c>
      <c r="AH77" s="368">
        <f t="shared" ref="AH77:AH86" si="891">IFERROR(AI77/$G77,0)</f>
        <v>0</v>
      </c>
      <c r="AI77" s="368">
        <f>SUMIF(LEVEL1!$B:$B,LEVEL_2!$B77,LEVEL1!BN:BN)</f>
        <v>0</v>
      </c>
      <c r="AJ77" s="368">
        <f t="shared" ref="AJ77:AJ86" si="892">IFERROR(AK77/$G77,0)</f>
        <v>7500000</v>
      </c>
      <c r="AK77" s="368">
        <f t="shared" ref="AK77:AK79" si="893">SUM(AC77,AE77,AG77,AI77)</f>
        <v>420000000</v>
      </c>
      <c r="AL77" s="368">
        <f t="shared" ref="AL77:AL86" si="894">IFERROR(AM77/$G77,0)</f>
        <v>1606787.8125</v>
      </c>
      <c r="AM77" s="368">
        <f>SUMIF(LEVEL1!$B:$B,LEVEL_2!$B77,LEVEL1!BR:BR)</f>
        <v>89980117.5</v>
      </c>
      <c r="AN77" s="368">
        <f t="shared" ref="AN77:AN86" si="895">IFERROR(AO77/$G77,0)</f>
        <v>9106787.8125</v>
      </c>
      <c r="AO77" s="368">
        <f t="shared" ref="AO77:AO79" si="896">SUM(AK77,AM77)</f>
        <v>509980117.5</v>
      </c>
      <c r="AP77" s="368">
        <f t="shared" ref="AP77:AP86" si="897">IFERROR(AQ77/$G77,0)</f>
        <v>0</v>
      </c>
      <c r="AQ77" s="369">
        <f>SUMIF(LEVEL1!$B:$B,LEVEL_2!$B77,LEVEL1!BX:BX)</f>
        <v>0</v>
      </c>
      <c r="AR77" s="370"/>
      <c r="AS77" s="370"/>
      <c r="AT77" s="370"/>
      <c r="AU77" s="370"/>
      <c r="AV77" s="367">
        <f t="shared" ref="AV77:AV86" si="898">IFERROR(AW77/$G77,0)</f>
        <v>13500</v>
      </c>
      <c r="AW77" s="368">
        <f>SUMIF(LEVEL1!$B:$B,LEVEL_2!$B77,LEVEL1!CB:CB)</f>
        <v>756000</v>
      </c>
      <c r="AX77" s="368">
        <f t="shared" ref="AX77:AX86" si="899">IFERROR(AY77/$G77,0)</f>
        <v>10000</v>
      </c>
      <c r="AY77" s="368">
        <f>SUMIF(LEVEL1!$B:$B,LEVEL_2!$B77,LEVEL1!CD:CD)</f>
        <v>560000</v>
      </c>
      <c r="AZ77" s="368">
        <f t="shared" ref="AZ77:AZ86" si="900">IFERROR(BA77/$G77,0)</f>
        <v>0</v>
      </c>
      <c r="BA77" s="368">
        <f>SUMIF(LEVEL1!$B:$B,LEVEL_2!$B77,LEVEL1!CF:CF)</f>
        <v>0</v>
      </c>
      <c r="BB77" s="368">
        <f t="shared" ref="BB77:BB86" si="901">IFERROR(BC77/$G77,0)</f>
        <v>2000</v>
      </c>
      <c r="BC77" s="368">
        <f>SUMIF(LEVEL1!$B:$B,LEVEL_2!$B77,LEVEL1!CH:CH)</f>
        <v>112000</v>
      </c>
      <c r="BD77" s="368">
        <f t="shared" ref="BD77:BD86" si="902">IFERROR(BE77/$G77,0)</f>
        <v>25500</v>
      </c>
      <c r="BE77" s="368">
        <f t="shared" ref="BE77:BE79" si="903">SUM(AW77,AY77,BA77,BC77)</f>
        <v>1428000</v>
      </c>
      <c r="BF77" s="368">
        <f t="shared" ref="BF77:BF86" si="904">IFERROR(BG77/$G77,0)</f>
        <v>0</v>
      </c>
      <c r="BG77" s="368">
        <f>SUMIF(LEVEL1!$B:$B,LEVEL_2!$B77,LEVEL1!CL:CL)</f>
        <v>0</v>
      </c>
      <c r="BH77" s="368">
        <f t="shared" ref="BH77:BH86" si="905">IFERROR(BI77/$G77,0)</f>
        <v>25500</v>
      </c>
      <c r="BI77" s="368">
        <f t="shared" ref="BI77:BI79" si="906">SUM(BE77,BG77)</f>
        <v>1428000</v>
      </c>
      <c r="BJ77" s="368">
        <f t="shared" ref="BJ77:BJ86" si="907">IFERROR(BK77/$G77,0)</f>
        <v>0</v>
      </c>
      <c r="BK77" s="369">
        <f>SUMIF(LEVEL1!$B:$B,LEVEL_2!$B77,LEVEL1!CX:CX)</f>
        <v>0</v>
      </c>
      <c r="BL77" s="370"/>
      <c r="BM77" s="370"/>
      <c r="BN77" s="370"/>
      <c r="BO77" s="370"/>
      <c r="BP77" s="367">
        <f t="shared" ref="BP77:BP86" si="908">IFERROR(BQ77/$G77,0)</f>
        <v>0</v>
      </c>
      <c r="BQ77" s="368">
        <f>SUMIF(LEVEL1!$B:$B,LEVEL_2!$B77,LEVEL1!DB:DB)</f>
        <v>0</v>
      </c>
      <c r="BR77" s="368">
        <f t="shared" ref="BR77:BR86" si="909">IFERROR(BS77/$G77,0)</f>
        <v>7500000</v>
      </c>
      <c r="BS77" s="368">
        <f>SUMIF(LEVEL1!$B:$B,LEVEL_2!$B77,LEVEL1!DD:DD)</f>
        <v>420000000</v>
      </c>
      <c r="BT77" s="368">
        <f t="shared" ref="BT77:BT86" si="910">IFERROR(BU77/$G77,0)</f>
        <v>0</v>
      </c>
      <c r="BU77" s="368">
        <f>SUMIF(LEVEL1!$B:$B,LEVEL_2!$B77,LEVEL1!DF:DF)</f>
        <v>0</v>
      </c>
      <c r="BV77" s="368">
        <f t="shared" ref="BV77:BV86" si="911">IFERROR(BW77/$G77,0)</f>
        <v>0</v>
      </c>
      <c r="BW77" s="368">
        <f>SUMIF(LEVEL1!$B:$B,LEVEL_2!$B77,LEVEL1!DH:DH)</f>
        <v>0</v>
      </c>
      <c r="BX77" s="368">
        <f t="shared" ref="BX77:BX86" si="912">IFERROR(BY77/$G77,0)</f>
        <v>7500000</v>
      </c>
      <c r="BY77" s="368">
        <f t="shared" ref="BY77:BY79" si="913">SUM(BQ77,BS77,BU77,BW77)</f>
        <v>420000000</v>
      </c>
      <c r="BZ77" s="368">
        <f t="shared" ref="BZ77:BZ86" si="914">IFERROR(CA77/$G77,0)</f>
        <v>1606787.8125</v>
      </c>
      <c r="CA77" s="368">
        <f>SUMIF(LEVEL1!$B:$B,LEVEL_2!$B77,LEVEL1!DL:DL)</f>
        <v>89980117.5</v>
      </c>
      <c r="CB77" s="368">
        <f t="shared" ref="CB77:CB86" si="915">IFERROR(CC77/$G77,0)</f>
        <v>9106787.8125</v>
      </c>
      <c r="CC77" s="368">
        <f t="shared" ref="CC77:CC79" si="916">SUM(BY77,CA77)</f>
        <v>509980117.5</v>
      </c>
      <c r="CD77" s="368">
        <f t="shared" ref="CD77:CD86" si="917">IFERROR(CE77/$G77,0)</f>
        <v>0</v>
      </c>
      <c r="CE77" s="369">
        <f>SUMIF(LEVEL1!$B:$B,LEVEL_2!$B77,LEVEL1!DR:DR)</f>
        <v>0</v>
      </c>
      <c r="CF77" s="370"/>
      <c r="CG77" s="370"/>
      <c r="CH77" s="370"/>
      <c r="CI77" s="370"/>
      <c r="CJ77" s="367">
        <f t="shared" ref="CJ77:CJ86" si="918">IFERROR(CK77/$G77,0)</f>
        <v>0</v>
      </c>
      <c r="CK77" s="368">
        <f>SUMIF(LEVEL1!$B:$B,LEVEL_2!$B77,LEVEL1!DV:DV)</f>
        <v>0</v>
      </c>
      <c r="CL77" s="368">
        <f t="shared" ref="CL77:CL86" si="919">IFERROR(CM77/$G77,0)</f>
        <v>4500000</v>
      </c>
      <c r="CM77" s="368">
        <f>SUMIF(LEVEL1!$B:$B,LEVEL_2!$B77,LEVEL1!DX:DX)</f>
        <v>252000000</v>
      </c>
      <c r="CN77" s="368">
        <f t="shared" ref="CN77:CN86" si="920">IFERROR(CO77/$G77,0)</f>
        <v>500000</v>
      </c>
      <c r="CO77" s="368">
        <f>SUMIF(LEVEL1!$B:$B,LEVEL_2!$B77,LEVEL1!DZ:DZ)</f>
        <v>28000000</v>
      </c>
      <c r="CP77" s="368">
        <f t="shared" ref="CP77:CP86" si="921">IFERROR(CQ77/$G77,0)</f>
        <v>0</v>
      </c>
      <c r="CQ77" s="368">
        <f>SUMIF(LEVEL1!$B:$B,LEVEL_2!$B77,LEVEL1!EB:EB)</f>
        <v>0</v>
      </c>
      <c r="CR77" s="368">
        <f t="shared" ref="CR77:CR86" si="922">IFERROR(CS77/$G77,0)</f>
        <v>5000000</v>
      </c>
      <c r="CS77" s="368">
        <f t="shared" ref="CS77:CS79" si="923">SUM(CK77,CM77,CO77,CQ77)</f>
        <v>280000000</v>
      </c>
      <c r="CT77" s="368">
        <f t="shared" ref="CT77:CT86" si="924">IFERROR(CU77/$G77,0)</f>
        <v>1007357.6875</v>
      </c>
      <c r="CU77" s="368">
        <f>SUMIF(LEVEL1!$B:$B,LEVEL_2!$B77,LEVEL1!EF:EF)</f>
        <v>56412030.5</v>
      </c>
      <c r="CV77" s="368">
        <f t="shared" ref="CV77:CV86" si="925">IFERROR(CW77/$G77,0)</f>
        <v>6007357.6875</v>
      </c>
      <c r="CW77" s="368">
        <f t="shared" ref="CW77:CW79" si="926">SUM(CS77,CU77)</f>
        <v>336412030.5</v>
      </c>
      <c r="CX77" s="368">
        <f t="shared" ref="CX77:CX86" si="927">IFERROR(CY77/$G77,0)</f>
        <v>0</v>
      </c>
      <c r="CY77" s="369">
        <f>SUMIF(LEVEL1!$B:$B,LEVEL_2!$B77,LEVEL1!EL:EL)</f>
        <v>0</v>
      </c>
      <c r="CZ77" s="370"/>
      <c r="DA77" s="370"/>
      <c r="DB77" s="370"/>
      <c r="DC77" s="370"/>
      <c r="DD77" s="367">
        <f t="shared" ref="DD77:DD86" si="928">IFERROR(DE77/$G77,0)</f>
        <v>0</v>
      </c>
      <c r="DE77" s="368">
        <f>SUMIF(LEVEL1!$B:$B,LEVEL_2!$B77,LEVEL1!EP:EP)</f>
        <v>0</v>
      </c>
      <c r="DF77" s="368">
        <f t="shared" ref="DF77:DF86" si="929">IFERROR(DG77/$G77,0)</f>
        <v>4000000</v>
      </c>
      <c r="DG77" s="368">
        <f>SUMIF(LEVEL1!$B:$B,LEVEL_2!$B77,LEVEL1!ER:ER)</f>
        <v>224000000</v>
      </c>
      <c r="DH77" s="368">
        <f t="shared" ref="DH77:DH86" si="930">IFERROR(DI77/$G77,0)</f>
        <v>500000</v>
      </c>
      <c r="DI77" s="368">
        <f>SUMIF(LEVEL1!$B:$B,LEVEL_2!$B77,LEVEL1!ET:ET)</f>
        <v>28000000</v>
      </c>
      <c r="DJ77" s="368">
        <f t="shared" ref="DJ77:DJ86" si="931">IFERROR(DK77/$G77,0)</f>
        <v>628200</v>
      </c>
      <c r="DK77" s="368">
        <f>SUMIF(LEVEL1!$B:$B,LEVEL_2!$B77,LEVEL1!EV:EV)</f>
        <v>35179200</v>
      </c>
      <c r="DL77" s="368">
        <f t="shared" ref="DL77:DL86" si="932">IFERROR(DM77/$G77,0)</f>
        <v>5128200</v>
      </c>
      <c r="DM77" s="368">
        <f t="shared" ref="DM77:DM79" si="933">SUM(DE77,DG77,DI77,DK77)</f>
        <v>287179200</v>
      </c>
      <c r="DN77" s="368">
        <f t="shared" ref="DN77:DN86" si="934">IFERROR(DO77/$G77,0)</f>
        <v>954621.77399999998</v>
      </c>
      <c r="DO77" s="368">
        <f>SUMIF(LEVEL1!$B:$B,LEVEL_2!$B77,LEVEL1!EZ:EZ)</f>
        <v>53458819.343999997</v>
      </c>
      <c r="DP77" s="368">
        <f t="shared" ref="DP77:DP86" si="935">IFERROR(DQ77/$G77,0)</f>
        <v>6082821.7739999993</v>
      </c>
      <c r="DQ77" s="368">
        <f t="shared" ref="DQ77:DQ79" si="936">SUM(DM77,DO77)</f>
        <v>340638019.34399998</v>
      </c>
      <c r="DR77" s="368">
        <f t="shared" ref="DR77:DR86" si="937">IFERROR(DS77/$G77,0)</f>
        <v>0</v>
      </c>
      <c r="DS77" s="369">
        <f>SUMIF(LEVEL1!$B:$B,LEVEL_2!$B77,LEVEL1!FF:FF)</f>
        <v>0</v>
      </c>
      <c r="DT77" s="370"/>
      <c r="DU77" s="370"/>
      <c r="DV77" s="370"/>
      <c r="DW77" s="370"/>
      <c r="DX77" s="367">
        <f t="shared" ref="DX77:DX86" si="938">IFERROR(DY77/$G77,0)</f>
        <v>0</v>
      </c>
      <c r="DY77" s="368">
        <f>SUMIF(LEVEL1!$B:$B,LEVEL_2!$B77,LEVEL1!FJ:FJ)</f>
        <v>0</v>
      </c>
      <c r="DZ77" s="368">
        <f t="shared" ref="DZ77:DZ86" si="939">IFERROR(EA77/$G77,0)</f>
        <v>4800000</v>
      </c>
      <c r="EA77" s="368">
        <f>SUMIF(LEVEL1!$B:$B,LEVEL_2!$B77,LEVEL1!FL:FL)</f>
        <v>268800000</v>
      </c>
      <c r="EB77" s="368">
        <f t="shared" ref="EB77:EB86" si="940">IFERROR(EC77/$G77,0)</f>
        <v>400000</v>
      </c>
      <c r="EC77" s="368">
        <f>SUMIF(LEVEL1!$B:$B,LEVEL_2!$B77,LEVEL1!FN:FN)</f>
        <v>22400000</v>
      </c>
      <c r="ED77" s="368">
        <f t="shared" ref="ED77:ED86" si="941">IFERROR(EE77/$G77,0)</f>
        <v>800000</v>
      </c>
      <c r="EE77" s="368">
        <f>SUMIF(LEVEL1!$B:$B,LEVEL_2!$B77,LEVEL1!FP:FP)</f>
        <v>44800000</v>
      </c>
      <c r="EF77" s="368">
        <f t="shared" ref="EF77:EF86" si="942">IFERROR(EG77/$G77,0)</f>
        <v>6000000</v>
      </c>
      <c r="EG77" s="368">
        <f t="shared" ref="EG77:EG79" si="943">SUM(DY77,EA77,EC77,EE77)</f>
        <v>336000000</v>
      </c>
      <c r="EH77" s="368">
        <f t="shared" ref="EH77:EH86" si="944">IFERROR(EI77/$G77,0)</f>
        <v>479846.56810257398</v>
      </c>
      <c r="EI77" s="368">
        <f>SUMIF(LEVEL1!$B:$B,LEVEL_2!$B77,LEVEL1!FT:FT)</f>
        <v>26871407.813744143</v>
      </c>
      <c r="EJ77" s="368">
        <f t="shared" ref="EJ77:EJ86" si="945">IFERROR(EK77/$G77,0)</f>
        <v>6479846.568102574</v>
      </c>
      <c r="EK77" s="368">
        <f t="shared" ref="EK77:EK79" si="946">SUM(EG77,EI77)</f>
        <v>362871407.81374413</v>
      </c>
      <c r="EL77" s="368">
        <f t="shared" ref="EL77:EL86" si="947">IFERROR(EM77/$G77,0)</f>
        <v>0</v>
      </c>
      <c r="EM77" s="369">
        <f>SUMIF(LEVEL1!$B:$B,LEVEL_2!$B77,LEVEL1!FZ:FZ)</f>
        <v>0</v>
      </c>
      <c r="EN77" s="370"/>
      <c r="EO77" s="370"/>
      <c r="EP77" s="370"/>
      <c r="EQ77" s="370"/>
      <c r="ER77" s="367">
        <f t="shared" ref="ER77:ER86" si="948">IFERROR(ES77/$G77,0)</f>
        <v>0</v>
      </c>
      <c r="ES77" s="368">
        <f>SUMIF(LEVEL1!$B:$B,LEVEL_2!$B77,LEVEL1!GD:GD)</f>
        <v>0</v>
      </c>
      <c r="ET77" s="368">
        <f t="shared" ref="ET77:ET86" si="949">IFERROR(EU77/$G77,0)</f>
        <v>7500000</v>
      </c>
      <c r="EU77" s="368">
        <f>SUMIF(LEVEL1!$B:$B,LEVEL_2!$B77,LEVEL1!GF:GF)</f>
        <v>420000000</v>
      </c>
      <c r="EV77" s="368">
        <f t="shared" ref="EV77:EV86" si="950">IFERROR(EW77/$G77,0)</f>
        <v>0</v>
      </c>
      <c r="EW77" s="368">
        <f>SUMIF(LEVEL1!$B:$B,LEVEL_2!$B77,LEVEL1!GH:GH)</f>
        <v>0</v>
      </c>
      <c r="EX77" s="368">
        <f t="shared" ref="EX77:EX86" si="951">IFERROR(EY77/$G77,0)</f>
        <v>0</v>
      </c>
      <c r="EY77" s="368">
        <f>SUMIF(LEVEL1!$B:$B,LEVEL_2!$B77,LEVEL1!GJ:GJ)</f>
        <v>0</v>
      </c>
      <c r="EZ77" s="368">
        <f t="shared" ref="EZ77:EZ86" si="952">IFERROR(FA77/$G77,0)</f>
        <v>7500000</v>
      </c>
      <c r="FA77" s="368">
        <f t="shared" ref="FA77:FA79" si="953">SUM(ES77,EU77,EW77,EY77)</f>
        <v>420000000</v>
      </c>
      <c r="FB77" s="368">
        <f t="shared" ref="FB77:FB86" si="954">IFERROR(FC77/$G77,0)</f>
        <v>1606787.8125</v>
      </c>
      <c r="FC77" s="368">
        <f>SUMIF(LEVEL1!$B:$B,LEVEL_2!$B77,LEVEL1!GN:GN)</f>
        <v>89980117.5</v>
      </c>
      <c r="FD77" s="368">
        <f t="shared" ref="FD77:FD86" si="955">IFERROR(FE77/$G77,0)</f>
        <v>9106787.8125</v>
      </c>
      <c r="FE77" s="368">
        <f t="shared" ref="FE77:FE79" si="956">SUM(FA77,FC77)</f>
        <v>509980117.5</v>
      </c>
      <c r="FF77" s="368">
        <f t="shared" ref="FF77:FF86" si="957">IFERROR(FG77/$G77,0)</f>
        <v>0</v>
      </c>
      <c r="FG77" s="369">
        <f>SUMIF(LEVEL1!$B:$B,LEVEL_2!$B77,LEVEL1!GT:GT)</f>
        <v>0</v>
      </c>
      <c r="FH77" s="370"/>
      <c r="FI77" s="370"/>
      <c r="FJ77" s="370"/>
      <c r="FK77" s="370"/>
      <c r="FL77" s="367">
        <f t="shared" ref="FL77:FL86" si="958">IFERROR(FM77/$G77,0)</f>
        <v>0</v>
      </c>
      <c r="FM77" s="368">
        <f>SUMIF(LEVEL1!$B:$B,LEVEL_2!$B77,LEVEL1!GX:GX)</f>
        <v>0</v>
      </c>
      <c r="FN77" s="368">
        <f t="shared" ref="FN77:FN86" si="959">IFERROR(FO77/$G77,0)</f>
        <v>7500000</v>
      </c>
      <c r="FO77" s="368">
        <f>SUMIF(LEVEL1!$B:$B,LEVEL_2!$B77,LEVEL1!GZ:GZ)</f>
        <v>420000000</v>
      </c>
      <c r="FP77" s="368">
        <f t="shared" ref="FP77:FP86" si="960">IFERROR(FQ77/$G77,0)</f>
        <v>0</v>
      </c>
      <c r="FQ77" s="368">
        <f>SUMIF(LEVEL1!$B:$B,LEVEL_2!$B77,LEVEL1!HB:HB)</f>
        <v>0</v>
      </c>
      <c r="FR77" s="368">
        <f t="shared" ref="FR77:FR86" si="961">IFERROR(FS77/$G77,0)</f>
        <v>0</v>
      </c>
      <c r="FS77" s="368">
        <f>SUMIF(LEVEL1!$B:$B,LEVEL_2!$B77,LEVEL1!HD:HD)</f>
        <v>0</v>
      </c>
      <c r="FT77" s="368">
        <f t="shared" ref="FT77:FT86" si="962">IFERROR(FU77/$G77,0)</f>
        <v>7500000</v>
      </c>
      <c r="FU77" s="368">
        <f t="shared" ref="FU77:FU79" si="963">SUM(FM77,FO77,FQ77,FS77)</f>
        <v>420000000</v>
      </c>
      <c r="FV77" s="368">
        <f t="shared" ref="FV77:FV86" si="964">IFERROR(FW77/$G77,0)</f>
        <v>1606787.8125</v>
      </c>
      <c r="FW77" s="368">
        <f>SUMIF(LEVEL1!$B:$B,LEVEL_2!$B77,LEVEL1!HH:HH)</f>
        <v>89980117.5</v>
      </c>
      <c r="FX77" s="368">
        <f t="shared" ref="FX77:FX86" si="965">IFERROR(FY77/$G77,0)</f>
        <v>9106787.8125</v>
      </c>
      <c r="FY77" s="368">
        <f t="shared" ref="FY77:FY79" si="966">SUM(FU77,FW77)</f>
        <v>509980117.5</v>
      </c>
      <c r="FZ77" s="368">
        <f t="shared" ref="FZ77:FZ86" si="967">IFERROR(GA77/$G77,0)</f>
        <v>0</v>
      </c>
      <c r="GA77" s="369">
        <f>SUMIF(LEVEL1!$B:$B,LEVEL_2!$B77,LEVEL1!HN:HN)</f>
        <v>0</v>
      </c>
      <c r="GB77" s="370"/>
      <c r="GC77" s="370"/>
      <c r="GD77" s="370"/>
      <c r="GE77" s="370"/>
      <c r="GF77" s="367">
        <f t="shared" ref="GF77:GF86" si="968">IFERROR(GG77/$G77,0)</f>
        <v>0</v>
      </c>
      <c r="GG77" s="368">
        <f>SUMIF(LEVEL1!$B:$B,LEVEL_2!$B77,LEVEL1!HR:HR)</f>
        <v>0</v>
      </c>
      <c r="GH77" s="368">
        <f t="shared" ref="GH77:GH86" si="969">IFERROR(GI77/$G77,0)</f>
        <v>0</v>
      </c>
      <c r="GI77" s="368">
        <f>SUMIF(LEVEL1!$B:$B,LEVEL_2!$B77,LEVEL1!HT:HT)</f>
        <v>0</v>
      </c>
      <c r="GJ77" s="368">
        <f t="shared" ref="GJ77:GJ86" si="970">IFERROR(GK77/$G77,0)</f>
        <v>0</v>
      </c>
      <c r="GK77" s="368">
        <f>SUMIF(LEVEL1!$B:$B,LEVEL_2!$B77,LEVEL1!HV:HV)</f>
        <v>0</v>
      </c>
      <c r="GL77" s="368">
        <f t="shared" ref="GL77:GL86" si="971">IFERROR(GM77/$G77,0)</f>
        <v>0</v>
      </c>
      <c r="GM77" s="368">
        <f>SUMIF(LEVEL1!$B:$B,LEVEL_2!$B77,LEVEL1!HX:HX)</f>
        <v>0</v>
      </c>
      <c r="GN77" s="368">
        <f t="shared" ref="GN77:GN86" si="972">IFERROR(GO77/$G77,0)</f>
        <v>0</v>
      </c>
      <c r="GO77" s="368">
        <f t="shared" ref="GO77:GO79" si="973">SUM(GG77,GI77,GK77,GM77)</f>
        <v>0</v>
      </c>
      <c r="GP77" s="368">
        <f t="shared" ref="GP77:GP86" si="974">IFERROR(GQ77/$G77,0)</f>
        <v>0</v>
      </c>
      <c r="GQ77" s="368">
        <f>SUMIF(LEVEL1!$B:$B,LEVEL_2!$B77,LEVEL1!IB:IB)</f>
        <v>0</v>
      </c>
      <c r="GR77" s="368">
        <f t="shared" ref="GR77:GR86" si="975">IFERROR(GS77/$G77,0)</f>
        <v>0</v>
      </c>
      <c r="GS77" s="368">
        <f t="shared" ref="GS77:GS79" si="976">SUM(GO77,GQ77)</f>
        <v>0</v>
      </c>
      <c r="GT77" s="368">
        <f t="shared" ref="GT77:GT86" si="977">IFERROR(GU77/$G77,0)</f>
        <v>0</v>
      </c>
      <c r="GU77" s="369">
        <f>SUMIF(LEVEL1!$B:$B,LEVEL_2!$B77,LEVEL1!IH:IH)</f>
        <v>0</v>
      </c>
      <c r="GV77" s="370"/>
      <c r="GW77" s="370"/>
      <c r="GX77" s="370"/>
      <c r="GY77" s="370"/>
      <c r="GZ77" s="367">
        <f t="shared" ref="GZ77:GZ86" si="978">IFERROR(HA77/$G77,0)</f>
        <v>0</v>
      </c>
      <c r="HA77" s="368">
        <f>SUMIF(LEVEL1!$B:$B,LEVEL_2!$B77,LEVEL1!IL:IL)</f>
        <v>0</v>
      </c>
      <c r="HB77" s="368">
        <f t="shared" ref="HB77:HB86" si="979">IFERROR(HC77/$G77,0)</f>
        <v>0</v>
      </c>
      <c r="HC77" s="368">
        <f>SUMIF(LEVEL1!$B:$B,LEVEL_2!$B77,LEVEL1!IN:IN)</f>
        <v>0</v>
      </c>
      <c r="HD77" s="368">
        <f t="shared" ref="HD77:HD86" si="980">IFERROR(HE77/$G77,0)</f>
        <v>0</v>
      </c>
      <c r="HE77" s="368">
        <f>SUMIF(LEVEL1!$B:$B,LEVEL_2!$B77,LEVEL1!IP:IP)</f>
        <v>0</v>
      </c>
      <c r="HF77" s="368">
        <f t="shared" ref="HF77:HF86" si="981">IFERROR(HG77/$G77,0)</f>
        <v>0</v>
      </c>
      <c r="HG77" s="368">
        <f>SUMIF(LEVEL1!$B:$B,LEVEL_2!$B77,LEVEL1!IR:IR)</f>
        <v>0</v>
      </c>
      <c r="HH77" s="368">
        <f t="shared" ref="HH77:HH86" si="982">IFERROR(HI77/$G77,0)</f>
        <v>0</v>
      </c>
      <c r="HI77" s="368">
        <f t="shared" ref="HI77:HI79" si="983">SUM(HA77,HC77,HE77,HG77)</f>
        <v>0</v>
      </c>
      <c r="HJ77" s="368">
        <f t="shared" ref="HJ77:HJ86" si="984">IFERROR(HK77/$G77,0)</f>
        <v>0</v>
      </c>
      <c r="HK77" s="368">
        <f>SUMIF(LEVEL1!$B:$B,LEVEL_2!$B77,LEVEL1!IV:IV)</f>
        <v>0</v>
      </c>
      <c r="HL77" s="368">
        <f t="shared" ref="HL77:HL86" si="985">IFERROR(HM77/$G77,0)</f>
        <v>0</v>
      </c>
      <c r="HM77" s="368">
        <f t="shared" ref="HM77:HM79" si="986">SUM(HI77,HK77)</f>
        <v>0</v>
      </c>
      <c r="HN77" s="368">
        <f t="shared" ref="HN77:HN86" si="987">IFERROR(HO77/$G77,0)</f>
        <v>0</v>
      </c>
      <c r="HO77" s="369">
        <f>SUMIF(LEVEL1!$B:$B,LEVEL_2!$B77,LEVEL1!JB:JB)</f>
        <v>0</v>
      </c>
      <c r="HP77" s="370"/>
      <c r="HQ77" s="370"/>
      <c r="HR77" s="370"/>
      <c r="HS77" s="370"/>
      <c r="HT77" s="367">
        <f t="shared" ref="HT77:HT86" si="988">IFERROR(HU77/$G77,0)</f>
        <v>0</v>
      </c>
      <c r="HU77" s="368">
        <f>SUMIF(LEVEL1!$B:$B,LEVEL_2!$B77,LEVEL1!JF:JF)</f>
        <v>0</v>
      </c>
      <c r="HV77" s="368">
        <f t="shared" ref="HV77:HV86" si="989">IFERROR(HW77/$G77,0)</f>
        <v>0</v>
      </c>
      <c r="HW77" s="368">
        <f>SUMIF(LEVEL1!$B:$B,LEVEL_2!$B77,LEVEL1!JH:JH)</f>
        <v>0</v>
      </c>
      <c r="HX77" s="368">
        <f t="shared" ref="HX77:HX86" si="990">IFERROR(HY77/$G77,0)</f>
        <v>0</v>
      </c>
      <c r="HY77" s="368">
        <f>SUMIF(LEVEL1!$B:$B,LEVEL_2!$B77,LEVEL1!JJ:JJ)</f>
        <v>0</v>
      </c>
      <c r="HZ77" s="368">
        <f t="shared" ref="HZ77:HZ86" si="991">IFERROR(IA77/$G77,0)</f>
        <v>0</v>
      </c>
      <c r="IA77" s="368">
        <f>SUMIF(LEVEL1!$B:$B,LEVEL_2!$B77,LEVEL1!JL:JL)</f>
        <v>0</v>
      </c>
      <c r="IB77" s="368">
        <f t="shared" ref="IB77:IB86" si="992">IFERROR(IC77/$G77,0)</f>
        <v>0</v>
      </c>
      <c r="IC77" s="368">
        <f t="shared" ref="IC77:IC79" si="993">SUM(HU77,HW77,HY77,IA77)</f>
        <v>0</v>
      </c>
      <c r="ID77" s="368">
        <f t="shared" ref="ID77:ID86" si="994">IFERROR(IE77/$G77,0)</f>
        <v>0</v>
      </c>
      <c r="IE77" s="368">
        <f>SUMIF(LEVEL1!$B:$B,LEVEL_2!$B77,LEVEL1!JP:JP)</f>
        <v>0</v>
      </c>
      <c r="IF77" s="368">
        <f t="shared" ref="IF77:IF86" si="995">IFERROR(IG77/$G77,0)</f>
        <v>0</v>
      </c>
      <c r="IG77" s="368">
        <f t="shared" ref="IG77:IG79" si="996">SUM(IC77,IE77)</f>
        <v>0</v>
      </c>
      <c r="IH77" s="368">
        <f t="shared" ref="IH77:IH86" si="997">IFERROR(II77/$G77,0)</f>
        <v>0</v>
      </c>
      <c r="II77" s="369">
        <f>SUMIF(LEVEL1!$B:$B,LEVEL_2!$B77,LEVEL1!JV:JV)</f>
        <v>0</v>
      </c>
      <c r="IJ77" s="370"/>
      <c r="IK77" s="370"/>
      <c r="IL77" s="370"/>
      <c r="IM77" s="370"/>
      <c r="IN77" s="367">
        <f t="shared" ref="IN77:IN86" si="998">IFERROR(IO77/$G77,0)</f>
        <v>0</v>
      </c>
      <c r="IO77" s="368">
        <f>SUMIF(LEVEL1!$B:$B,LEVEL_2!$B77,LEVEL1!JZ:JZ)</f>
        <v>0</v>
      </c>
      <c r="IP77" s="368">
        <f t="shared" ref="IP77:IP86" si="999">IFERROR(IQ77/$G77,0)</f>
        <v>0</v>
      </c>
      <c r="IQ77" s="368">
        <f>SUMIF(LEVEL1!$B:$B,LEVEL_2!$B77,LEVEL1!KB:KB)</f>
        <v>0</v>
      </c>
      <c r="IR77" s="368">
        <f t="shared" ref="IR77:IR86" si="1000">IFERROR(IS77/$G77,0)</f>
        <v>0</v>
      </c>
      <c r="IS77" s="368">
        <f>SUMIF(LEVEL1!$B:$B,LEVEL_2!$B77,LEVEL1!KD:KD)</f>
        <v>0</v>
      </c>
      <c r="IT77" s="368">
        <f t="shared" ref="IT77:IT86" si="1001">IFERROR(IU77/$G77,0)</f>
        <v>0</v>
      </c>
      <c r="IU77" s="368">
        <f>SUMIF(LEVEL1!$B:$B,LEVEL_2!$B77,LEVEL1!KF:KF)</f>
        <v>0</v>
      </c>
      <c r="IV77" s="368">
        <f t="shared" ref="IV77:IV86" si="1002">IFERROR(IW77/$G77,0)</f>
        <v>0</v>
      </c>
      <c r="IW77" s="368">
        <f t="shared" ref="IW77:IW79" si="1003">SUM(IO77,IQ77,IS77,IU77)</f>
        <v>0</v>
      </c>
      <c r="IX77" s="368">
        <f t="shared" ref="IX77:IX86" si="1004">IFERROR(IY77/$G77,0)</f>
        <v>0</v>
      </c>
      <c r="IY77" s="368">
        <f>SUMIF(LEVEL1!$B:$B,LEVEL_2!$B77,LEVEL1!KJ:KJ)</f>
        <v>0</v>
      </c>
      <c r="IZ77" s="368">
        <f t="shared" ref="IZ77:IZ86" si="1005">IFERROR(JA77/$G77,0)</f>
        <v>0</v>
      </c>
      <c r="JA77" s="368">
        <f t="shared" ref="JA77:JA79" si="1006">SUM(IW77,IY77)</f>
        <v>0</v>
      </c>
      <c r="JB77" s="368">
        <f t="shared" ref="JB77:JB86" si="1007">IFERROR(JC77/$G77,0)</f>
        <v>0</v>
      </c>
      <c r="JC77" s="369">
        <f>SUMIF(LEVEL1!$B:$B,LEVEL_2!$B77,LEVEL1!KP:KP)</f>
        <v>0</v>
      </c>
      <c r="JD77" s="370"/>
      <c r="JE77" s="370"/>
      <c r="JF77" s="370"/>
      <c r="JG77" s="370"/>
      <c r="JH77" s="367">
        <f t="shared" ref="JH77:JH86" si="1008">IFERROR(JI77/$G77,0)</f>
        <v>0</v>
      </c>
      <c r="JI77" s="368">
        <f>SUMIF(LEVEL1!$B:$B,LEVEL_2!$B77,LEVEL1!KT:KT)</f>
        <v>0</v>
      </c>
      <c r="JJ77" s="368">
        <f t="shared" ref="JJ77:JJ86" si="1009">IFERROR(JK77/$G77,0)</f>
        <v>0</v>
      </c>
      <c r="JK77" s="368">
        <f>SUMIF(LEVEL1!$B:$B,LEVEL_2!$B77,LEVEL1!KV:KV)</f>
        <v>0</v>
      </c>
      <c r="JL77" s="368">
        <f t="shared" ref="JL77:JL86" si="1010">IFERROR(JM77/$G77,0)</f>
        <v>0</v>
      </c>
      <c r="JM77" s="368">
        <f>SUMIF(LEVEL1!$B:$B,LEVEL_2!$B77,LEVEL1!KX:KX)</f>
        <v>0</v>
      </c>
      <c r="JN77" s="368">
        <f t="shared" ref="JN77:JN86" si="1011">IFERROR(JO77/$G77,0)</f>
        <v>0</v>
      </c>
      <c r="JO77" s="368">
        <f>SUMIF(LEVEL1!$B:$B,LEVEL_2!$B77,LEVEL1!KZ:KZ)</f>
        <v>0</v>
      </c>
      <c r="JP77" s="368">
        <f t="shared" ref="JP77:JP86" si="1012">IFERROR(JQ77/$G77,0)</f>
        <v>0</v>
      </c>
      <c r="JQ77" s="368">
        <f t="shared" ref="JQ77:JQ79" si="1013">SUM(JI77,JK77,JM77,JO77)</f>
        <v>0</v>
      </c>
      <c r="JR77" s="368">
        <f t="shared" ref="JR77:JR86" si="1014">IFERROR(JS77/$G77,0)</f>
        <v>0</v>
      </c>
      <c r="JS77" s="368">
        <f>SUMIF(LEVEL1!$B:$B,LEVEL_2!$B77,LEVEL1!LD:LD)</f>
        <v>0</v>
      </c>
      <c r="JT77" s="368">
        <f t="shared" ref="JT77:JT86" si="1015">IFERROR(JU77/$G77,0)</f>
        <v>0</v>
      </c>
      <c r="JU77" s="368">
        <f t="shared" ref="JU77:JU79" si="1016">SUM(JQ77,JS77)</f>
        <v>0</v>
      </c>
      <c r="JV77" s="368">
        <f t="shared" ref="JV77:JV86" si="1017">IFERROR(JW77/$G77,0)</f>
        <v>0</v>
      </c>
      <c r="JW77" s="369">
        <f>SUMIF(LEVEL1!$B:$B,LEVEL_2!$B77,LEVEL1!LJ:LJ)</f>
        <v>0</v>
      </c>
      <c r="JX77" s="370"/>
      <c r="JY77" s="370"/>
      <c r="JZ77" s="370"/>
      <c r="KA77" s="370"/>
      <c r="KB77" s="367">
        <f t="shared" ref="KB77:KB86" si="1018">IFERROR(KC77/$G77,0)</f>
        <v>0</v>
      </c>
      <c r="KC77" s="368">
        <f>SUMIF(LEVEL1!$B:$B,LEVEL_2!$B77,LEVEL1!LN:LN)</f>
        <v>0</v>
      </c>
      <c r="KD77" s="368">
        <f t="shared" ref="KD77:KD86" si="1019">IFERROR(KE77/$G77,0)</f>
        <v>0</v>
      </c>
      <c r="KE77" s="368">
        <f>SUMIF(LEVEL1!$B:$B,LEVEL_2!$B77,LEVEL1!LP:LP)</f>
        <v>0</v>
      </c>
      <c r="KF77" s="368">
        <f t="shared" ref="KF77:KF86" si="1020">IFERROR(KG77/$G77,0)</f>
        <v>0</v>
      </c>
      <c r="KG77" s="368">
        <f>SUMIF(LEVEL1!$B:$B,LEVEL_2!$B77,LEVEL1!LR:LR)</f>
        <v>0</v>
      </c>
      <c r="KH77" s="368">
        <f t="shared" ref="KH77:KH86" si="1021">IFERROR(KI77/$G77,0)</f>
        <v>0</v>
      </c>
      <c r="KI77" s="368">
        <f>SUMIF(LEVEL1!$B:$B,LEVEL_2!$B77,LEVEL1!LT:LT)</f>
        <v>0</v>
      </c>
      <c r="KJ77" s="368">
        <f t="shared" ref="KJ77:KJ86" si="1022">IFERROR(KK77/$G77,0)</f>
        <v>0</v>
      </c>
      <c r="KK77" s="368">
        <f t="shared" ref="KK77:KK79" si="1023">SUM(KC77,KE77,KG77,KI77)</f>
        <v>0</v>
      </c>
      <c r="KL77" s="368">
        <f t="shared" ref="KL77:KL86" si="1024">IFERROR(KM77/$G77,0)</f>
        <v>0</v>
      </c>
      <c r="KM77" s="368">
        <f>SUMIF(LEVEL1!$B:$B,LEVEL_2!$B77,LEVEL1!LX:LX)</f>
        <v>0</v>
      </c>
      <c r="KN77" s="368">
        <f t="shared" ref="KN77:KN86" si="1025">IFERROR(KO77/$G77,0)</f>
        <v>0</v>
      </c>
      <c r="KO77" s="368">
        <f t="shared" ref="KO77:KO79" si="1026">SUM(KK77,KM77)</f>
        <v>0</v>
      </c>
      <c r="KP77" s="368">
        <f t="shared" ref="KP77:KP86" si="1027">IFERROR(KQ77/$G77,0)</f>
        <v>0</v>
      </c>
      <c r="KQ77" s="369">
        <f>SUMIF(LEVEL1!$B:$B,LEVEL_2!$B77,LEVEL1!MD:MD)</f>
        <v>0</v>
      </c>
      <c r="KR77" s="370"/>
      <c r="KS77" s="370"/>
      <c r="KT77" s="370"/>
      <c r="KU77" s="370"/>
      <c r="KV77" s="367">
        <f t="shared" ref="KV77:KV86" si="1028">IFERROR(KW77/$G77,0)</f>
        <v>0</v>
      </c>
      <c r="KW77" s="368">
        <f>SUMIF(LEVEL1!$B:$B,LEVEL_2!$B77,LEVEL1!MH:MH)</f>
        <v>0</v>
      </c>
      <c r="KX77" s="368">
        <f t="shared" ref="KX77:KX86" si="1029">IFERROR(KY77/$G77,0)</f>
        <v>0</v>
      </c>
      <c r="KY77" s="368">
        <f>SUMIF(LEVEL1!$B:$B,LEVEL_2!$B77,LEVEL1!MJ:MJ)</f>
        <v>0</v>
      </c>
      <c r="KZ77" s="368">
        <f t="shared" ref="KZ77:KZ86" si="1030">IFERROR(LA77/$G77,0)</f>
        <v>0</v>
      </c>
      <c r="LA77" s="368">
        <f>SUMIF(LEVEL1!$B:$B,LEVEL_2!$B77,LEVEL1!ML:ML)</f>
        <v>0</v>
      </c>
      <c r="LB77" s="368">
        <f t="shared" ref="LB77:LB86" si="1031">IFERROR(LC77/$G77,0)</f>
        <v>0</v>
      </c>
      <c r="LC77" s="368">
        <f>SUMIF(LEVEL1!$B:$B,LEVEL_2!$B77,LEVEL1!MN:MN)</f>
        <v>0</v>
      </c>
      <c r="LD77" s="368">
        <f t="shared" ref="LD77:LD86" si="1032">IFERROR(LE77/$G77,0)</f>
        <v>0</v>
      </c>
      <c r="LE77" s="368">
        <f t="shared" ref="LE77:LE79" si="1033">SUM(KW77,KY77,LA77,LC77)</f>
        <v>0</v>
      </c>
      <c r="LF77" s="368">
        <f t="shared" ref="LF77:LF86" si="1034">IFERROR(LG77/$G77,0)</f>
        <v>0</v>
      </c>
      <c r="LG77" s="368">
        <f>SUMIF(LEVEL1!$B:$B,LEVEL_2!$B77,LEVEL1!MR:MR)</f>
        <v>0</v>
      </c>
      <c r="LH77" s="368">
        <f t="shared" ref="LH77:LH86" si="1035">IFERROR(LI77/$G77,0)</f>
        <v>0</v>
      </c>
      <c r="LI77" s="368">
        <f t="shared" ref="LI77:LI79" si="1036">SUM(LE77,LG77)</f>
        <v>0</v>
      </c>
      <c r="LJ77" s="368">
        <f t="shared" ref="LJ77:LJ86" si="1037">IFERROR(LK77/$G77,0)</f>
        <v>0</v>
      </c>
      <c r="LK77" s="369">
        <f>SUMIF(LEVEL1!$B:$B,LEVEL_2!$B77,LEVEL1!MX:MX)</f>
        <v>0</v>
      </c>
      <c r="LL77" s="370"/>
      <c r="LM77" s="370"/>
      <c r="LN77" s="370"/>
      <c r="LO77" s="370"/>
      <c r="LP77" s="367">
        <f t="shared" ref="LP77:LP86" si="1038">IFERROR(LQ77/$G77,0)</f>
        <v>0</v>
      </c>
      <c r="LQ77" s="368">
        <f>SUMIF(LEVEL1!$B:$B,LEVEL_2!$B77,LEVEL1!NB:NB)</f>
        <v>0</v>
      </c>
      <c r="LR77" s="368">
        <f t="shared" ref="LR77:LR86" si="1039">IFERROR(LS77/$G77,0)</f>
        <v>0</v>
      </c>
      <c r="LS77" s="368">
        <f>SUMIF(LEVEL1!$B:$B,LEVEL_2!$B77,LEVEL1!ND:ND)</f>
        <v>0</v>
      </c>
      <c r="LT77" s="368">
        <f t="shared" ref="LT77:LT86" si="1040">IFERROR(LU77/$G77,0)</f>
        <v>0</v>
      </c>
      <c r="LU77" s="368">
        <f>SUMIF(LEVEL1!$B:$B,LEVEL_2!$B77,LEVEL1!NF:NF)</f>
        <v>0</v>
      </c>
      <c r="LV77" s="368">
        <f t="shared" ref="LV77:LV86" si="1041">IFERROR(LW77/$G77,0)</f>
        <v>0</v>
      </c>
      <c r="LW77" s="368">
        <f>SUMIF(LEVEL1!$B:$B,LEVEL_2!$B77,LEVEL1!NH:NH)</f>
        <v>0</v>
      </c>
      <c r="LX77" s="368">
        <f t="shared" ref="LX77:LX86" si="1042">IFERROR(LY77/$G77,0)</f>
        <v>0</v>
      </c>
      <c r="LY77" s="368">
        <f t="shared" ref="LY77:LY79" si="1043">SUM(LQ77,LS77,LU77,LW77)</f>
        <v>0</v>
      </c>
      <c r="LZ77" s="368">
        <f t="shared" ref="LZ77:LZ86" si="1044">IFERROR(MA77/$G77,0)</f>
        <v>0</v>
      </c>
      <c r="MA77" s="368">
        <f>SUMIF(LEVEL1!$B:$B,LEVEL_2!$B77,LEVEL1!NL:NL)</f>
        <v>0</v>
      </c>
      <c r="MB77" s="368">
        <f t="shared" ref="MB77:MB86" si="1045">IFERROR(MC77/$G77,0)</f>
        <v>0</v>
      </c>
      <c r="MC77" s="368">
        <f t="shared" ref="MC77:MC79" si="1046">SUM(LY77,MA77)</f>
        <v>0</v>
      </c>
      <c r="MD77" s="368">
        <f t="shared" ref="MD77:MD86" si="1047">IFERROR(ME77/$G77,0)</f>
        <v>0</v>
      </c>
      <c r="ME77" s="369">
        <f>SUMIF(LEVEL1!$B:$B,LEVEL_2!$B77,LEVEL1!NR:NR)</f>
        <v>0</v>
      </c>
      <c r="MF77" s="370"/>
      <c r="MG77" s="370"/>
      <c r="MH77" s="370"/>
      <c r="MI77" s="370"/>
      <c r="MJ77" s="367">
        <f t="shared" ref="MJ77:MJ86" si="1048">IFERROR(MK77/$G77,0)</f>
        <v>0</v>
      </c>
      <c r="MK77" s="368">
        <f>SUMIF(LEVEL1!$B:$B,LEVEL_2!$B77,LEVEL1!NV:NV)</f>
        <v>0</v>
      </c>
      <c r="ML77" s="368">
        <f t="shared" ref="ML77:ML86" si="1049">IFERROR(MM77/$G77,0)</f>
        <v>0</v>
      </c>
      <c r="MM77" s="368">
        <f>SUMIF(LEVEL1!$B:$B,LEVEL_2!$B77,LEVEL1!NX:NX)</f>
        <v>0</v>
      </c>
      <c r="MN77" s="368">
        <f t="shared" ref="MN77:MN86" si="1050">IFERROR(MO77/$G77,0)</f>
        <v>0</v>
      </c>
      <c r="MO77" s="368">
        <f>SUMIF(LEVEL1!$B:$B,LEVEL_2!$B77,LEVEL1!NZ:NZ)</f>
        <v>0</v>
      </c>
      <c r="MP77" s="368">
        <f t="shared" ref="MP77:MP86" si="1051">IFERROR(MQ77/$G77,0)</f>
        <v>0</v>
      </c>
      <c r="MQ77" s="368">
        <f>SUMIF(LEVEL1!$B:$B,LEVEL_2!$B77,LEVEL1!OB:OB)</f>
        <v>0</v>
      </c>
      <c r="MR77" s="368">
        <f t="shared" ref="MR77:MR86" si="1052">IFERROR(MS77/$G77,0)</f>
        <v>0</v>
      </c>
      <c r="MS77" s="368">
        <f t="shared" ref="MS77:MS79" si="1053">SUM(MK77,MM77,MO77,MQ77)</f>
        <v>0</v>
      </c>
      <c r="MT77" s="368">
        <f t="shared" ref="MT77:MT86" si="1054">IFERROR(MU77/$G77,0)</f>
        <v>0</v>
      </c>
      <c r="MU77" s="368">
        <f>SUMIF(LEVEL1!$B:$B,LEVEL_2!$B77,LEVEL1!OF:OF)</f>
        <v>0</v>
      </c>
      <c r="MV77" s="368">
        <f t="shared" ref="MV77:MV86" si="1055">IFERROR(MW77/$G77,0)</f>
        <v>0</v>
      </c>
      <c r="MW77" s="368">
        <f t="shared" ref="MW77:MW79" si="1056">SUM(MS77,MU77)</f>
        <v>0</v>
      </c>
      <c r="MX77" s="368">
        <f t="shared" ref="MX77:MX86" si="1057">IFERROR(MY77/$G77,0)</f>
        <v>0</v>
      </c>
      <c r="MY77" s="369">
        <f>SUMIF(LEVEL1!$B:$B,LEVEL_2!$B77,LEVEL1!OL:OL)</f>
        <v>0</v>
      </c>
      <c r="MZ77" s="370"/>
      <c r="NA77" s="370"/>
      <c r="NB77" s="370"/>
      <c r="NC77" s="370"/>
      <c r="ND77" s="367">
        <f t="shared" ref="ND77:ND86" si="1058">IFERROR(NE77/$G77,0)</f>
        <v>0</v>
      </c>
      <c r="NE77" s="368">
        <f>SUMIF(LEVEL1!$B:$B,LEVEL_2!$B77,LEVEL1!OP:OP)</f>
        <v>0</v>
      </c>
      <c r="NF77" s="368">
        <f t="shared" ref="NF77:NF86" si="1059">IFERROR(NG77/$G77,0)</f>
        <v>0</v>
      </c>
      <c r="NG77" s="368">
        <f>SUMIF(LEVEL1!$B:$B,LEVEL_2!$B77,LEVEL1!OR:OR)</f>
        <v>0</v>
      </c>
      <c r="NH77" s="368">
        <f t="shared" ref="NH77:NH86" si="1060">IFERROR(NI77/$G77,0)</f>
        <v>0</v>
      </c>
      <c r="NI77" s="368">
        <f>SUMIF(LEVEL1!$B:$B,LEVEL_2!$B77,LEVEL1!OT:OT)</f>
        <v>0</v>
      </c>
      <c r="NJ77" s="368">
        <f t="shared" ref="NJ77:NJ86" si="1061">IFERROR(NK77/$G77,0)</f>
        <v>0</v>
      </c>
      <c r="NK77" s="368">
        <f>SUMIF(LEVEL1!$B:$B,LEVEL_2!$B77,LEVEL1!OV:OV)</f>
        <v>0</v>
      </c>
      <c r="NL77" s="368">
        <f t="shared" ref="NL77:NL86" si="1062">IFERROR(NM77/$G77,0)</f>
        <v>0</v>
      </c>
      <c r="NM77" s="368">
        <f t="shared" ref="NM77:NM79" si="1063">SUM(NE77,NG77,NI77,NK77)</f>
        <v>0</v>
      </c>
      <c r="NN77" s="368">
        <f t="shared" ref="NN77:NN86" si="1064">IFERROR(NO77/$G77,0)</f>
        <v>0</v>
      </c>
      <c r="NO77" s="368">
        <f>SUMIF(LEVEL1!$B:$B,LEVEL_2!$B77,LEVEL1!OZ:OZ)</f>
        <v>0</v>
      </c>
      <c r="NP77" s="368">
        <f t="shared" ref="NP77:NP86" si="1065">IFERROR(NQ77/$G77,0)</f>
        <v>0</v>
      </c>
      <c r="NQ77" s="368">
        <f t="shared" ref="NQ77:NQ79" si="1066">SUM(NM77,NO77)</f>
        <v>0</v>
      </c>
      <c r="NR77" s="368">
        <f t="shared" ref="NR77:NR86" si="1067">IFERROR(NS77/$G77,0)</f>
        <v>0</v>
      </c>
      <c r="NS77" s="369">
        <f>SUMIF(LEVEL1!$B:$B,LEVEL_2!$B77,LEVEL1!PF:PF)</f>
        <v>0</v>
      </c>
      <c r="NT77" s="370"/>
      <c r="NU77" s="370"/>
      <c r="NV77" s="370"/>
      <c r="NW77" s="370"/>
      <c r="NX77" s="367">
        <f t="shared" ref="NX77:NX86" si="1068">IFERROR(NY77/$G77,0)</f>
        <v>0</v>
      </c>
      <c r="NY77" s="368">
        <f>SUMIF(LEVEL1!$B:$B,LEVEL_2!$B77,LEVEL1!PJ:PJ)</f>
        <v>0</v>
      </c>
      <c r="NZ77" s="368">
        <f t="shared" ref="NZ77:NZ86" si="1069">IFERROR(OA77/$G77,0)</f>
        <v>0</v>
      </c>
      <c r="OA77" s="368">
        <f>SUMIF(LEVEL1!$B:$B,LEVEL_2!$B77,LEVEL1!PL:PL)</f>
        <v>0</v>
      </c>
      <c r="OB77" s="368">
        <f t="shared" ref="OB77:OB86" si="1070">IFERROR(OC77/$G77,0)</f>
        <v>0</v>
      </c>
      <c r="OC77" s="368">
        <f>SUMIF(LEVEL1!$B:$B,LEVEL_2!$B77,LEVEL1!PN:PN)</f>
        <v>0</v>
      </c>
      <c r="OD77" s="368">
        <f t="shared" ref="OD77:OD86" si="1071">IFERROR(OE77/$G77,0)</f>
        <v>0</v>
      </c>
      <c r="OE77" s="368">
        <f>SUMIF(LEVEL1!$B:$B,LEVEL_2!$B77,LEVEL1!PP:PP)</f>
        <v>0</v>
      </c>
      <c r="OF77" s="368">
        <f t="shared" ref="OF77:OF86" si="1072">IFERROR(OG77/$G77,0)</f>
        <v>0</v>
      </c>
      <c r="OG77" s="368">
        <f t="shared" ref="OG77:OG79" si="1073">SUM(NY77,OA77,OC77,OE77)</f>
        <v>0</v>
      </c>
      <c r="OH77" s="368">
        <f t="shared" ref="OH77:OH86" si="1074">IFERROR(OI77/$G77,0)</f>
        <v>0</v>
      </c>
      <c r="OI77" s="368">
        <f>SUMIF(LEVEL1!$B:$B,LEVEL_2!$B77,LEVEL1!PT:PT)</f>
        <v>0</v>
      </c>
      <c r="OJ77" s="368">
        <f t="shared" ref="OJ77:OJ86" si="1075">IFERROR(OK77/$G77,0)</f>
        <v>0</v>
      </c>
      <c r="OK77" s="368">
        <f t="shared" ref="OK77:OK79" si="1076">SUM(OG77,OI77)</f>
        <v>0</v>
      </c>
      <c r="OL77" s="368">
        <f t="shared" ref="OL77:OL86" si="1077">IFERROR(OM77/$G77,0)</f>
        <v>0</v>
      </c>
      <c r="OM77" s="369">
        <f>SUMIF(LEVEL1!$B:$B,LEVEL_2!$B77,LEVEL1!PZ:PZ)</f>
        <v>0</v>
      </c>
      <c r="ON77" s="370"/>
      <c r="OO77" s="370"/>
      <c r="OP77" s="370"/>
      <c r="OQ77" s="370"/>
      <c r="OR77" s="367">
        <f t="shared" ref="OR77:OR86" si="1078">IFERROR(OS77/$G77,0)</f>
        <v>0</v>
      </c>
      <c r="OS77" s="368">
        <f>SUMIF(LEVEL1!$B:$B,LEVEL_2!$B77,LEVEL1!QD:QD)</f>
        <v>0</v>
      </c>
      <c r="OT77" s="368">
        <f t="shared" ref="OT77:OT86" si="1079">IFERROR(OU77/$G77,0)</f>
        <v>0</v>
      </c>
      <c r="OU77" s="368">
        <f>SUMIF(LEVEL1!$B:$B,LEVEL_2!$B77,LEVEL1!QF:QF)</f>
        <v>0</v>
      </c>
      <c r="OV77" s="368">
        <f t="shared" ref="OV77:OV86" si="1080">IFERROR(OW77/$G77,0)</f>
        <v>0</v>
      </c>
      <c r="OW77" s="368">
        <f>SUMIF(LEVEL1!$B:$B,LEVEL_2!$B77,LEVEL1!QH:QH)</f>
        <v>0</v>
      </c>
      <c r="OX77" s="368">
        <f t="shared" ref="OX77:OX86" si="1081">IFERROR(OY77/$G77,0)</f>
        <v>0</v>
      </c>
      <c r="OY77" s="368">
        <f>SUMIF(LEVEL1!$B:$B,LEVEL_2!$B77,LEVEL1!QJ:QJ)</f>
        <v>0</v>
      </c>
      <c r="OZ77" s="368">
        <f t="shared" ref="OZ77:OZ86" si="1082">IFERROR(PA77/$G77,0)</f>
        <v>0</v>
      </c>
      <c r="PA77" s="368">
        <f t="shared" ref="PA77:PA79" si="1083">SUM(OS77,OU77,OW77,OY77)</f>
        <v>0</v>
      </c>
      <c r="PB77" s="368">
        <f t="shared" ref="PB77:PB86" si="1084">IFERROR(PC77/$G77,0)</f>
        <v>0</v>
      </c>
      <c r="PC77" s="368">
        <f>SUMIF(LEVEL1!$B:$B,LEVEL_2!$B77,LEVEL1!QN:QN)</f>
        <v>0</v>
      </c>
      <c r="PD77" s="368">
        <f t="shared" ref="PD77:PD86" si="1085">IFERROR(PE77/$G77,0)</f>
        <v>0</v>
      </c>
      <c r="PE77" s="368">
        <f t="shared" ref="PE77:PE79" si="1086">SUM(PA77,PC77)</f>
        <v>0</v>
      </c>
      <c r="PF77" s="368">
        <f t="shared" ref="PF77:PF86" si="1087">IFERROR(PG77/$G77,0)</f>
        <v>0</v>
      </c>
      <c r="PG77" s="369">
        <f>SUMIF(LEVEL1!$B:$B,LEVEL_2!$B77,LEVEL1!QT:QT)</f>
        <v>0</v>
      </c>
    </row>
    <row r="78" spans="2:423" s="282" customFormat="1" ht="24.75" hidden="1" customHeight="1" outlineLevel="1">
      <c r="B78" s="361" t="s">
        <v>155</v>
      </c>
      <c r="C78" s="362" t="s">
        <v>156</v>
      </c>
      <c r="D78" s="363"/>
      <c r="E78" s="364"/>
      <c r="F78" s="365" t="s">
        <v>157</v>
      </c>
      <c r="G78" s="366">
        <f>SUMIF(LEVEL1!$A:$A,LEVEL_2!$B78,LEVEL1!$I:$I)</f>
        <v>0</v>
      </c>
      <c r="H78" s="367">
        <f t="shared" si="879"/>
        <v>0</v>
      </c>
      <c r="I78" s="368">
        <f>SUMIF(LEVEL1!$B:$B,LEVEL_2!$B78,LEVEL1!AI:AI)</f>
        <v>0</v>
      </c>
      <c r="J78" s="368">
        <f t="shared" si="880"/>
        <v>0</v>
      </c>
      <c r="K78" s="368">
        <f>SUMIF(LEVEL1!$B:$B,LEVEL_2!$B78,LEVEL1!AK:AK)</f>
        <v>0</v>
      </c>
      <c r="L78" s="368">
        <f t="shared" si="881"/>
        <v>0</v>
      </c>
      <c r="M78" s="368">
        <f>SUMIF(LEVEL1!$B:$B,LEVEL_2!$B78,LEVEL1!AM:AM)</f>
        <v>0</v>
      </c>
      <c r="N78" s="368">
        <f t="shared" si="882"/>
        <v>0</v>
      </c>
      <c r="O78" s="368">
        <f>SUMIF(LEVEL1!$B:$B,LEVEL_2!$B78,LEVEL1!AO:AO)</f>
        <v>0</v>
      </c>
      <c r="P78" s="368">
        <f t="shared" si="883"/>
        <v>0</v>
      </c>
      <c r="Q78" s="368">
        <f t="shared" si="884"/>
        <v>0</v>
      </c>
      <c r="R78" s="368">
        <f t="shared" si="885"/>
        <v>0</v>
      </c>
      <c r="S78" s="368">
        <f>SUMIF(LEVEL1!$B:$B,LEVEL_2!$B78,LEVEL1!AS:AS)</f>
        <v>0</v>
      </c>
      <c r="T78" s="368">
        <f t="shared" si="886"/>
        <v>0</v>
      </c>
      <c r="U78" s="368">
        <f t="shared" si="887"/>
        <v>0</v>
      </c>
      <c r="V78" s="368">
        <f t="shared" si="886"/>
        <v>0</v>
      </c>
      <c r="W78" s="369">
        <f>SUMIF(LEVEL1!$B:$B,LEVEL_2!$B78,LEVEL1!BD:BD)</f>
        <v>0</v>
      </c>
      <c r="X78" s="370"/>
      <c r="Y78" s="370"/>
      <c r="Z78" s="370"/>
      <c r="AA78" s="370"/>
      <c r="AB78" s="367">
        <f t="shared" si="888"/>
        <v>0</v>
      </c>
      <c r="AC78" s="368">
        <f>SUMIF(LEVEL1!$B:$B,LEVEL_2!$B78,LEVEL1!BH:BH)</f>
        <v>0</v>
      </c>
      <c r="AD78" s="368">
        <f t="shared" si="889"/>
        <v>0</v>
      </c>
      <c r="AE78" s="368">
        <f>SUMIF(LEVEL1!$B:$B,LEVEL_2!$B78,LEVEL1!BJ:BJ)</f>
        <v>0</v>
      </c>
      <c r="AF78" s="368">
        <f t="shared" si="890"/>
        <v>0</v>
      </c>
      <c r="AG78" s="368">
        <f>SUMIF(LEVEL1!$B:$B,LEVEL_2!$B78,LEVEL1!BL:BL)</f>
        <v>0</v>
      </c>
      <c r="AH78" s="368">
        <f t="shared" si="891"/>
        <v>0</v>
      </c>
      <c r="AI78" s="368">
        <f>SUMIF(LEVEL1!$B:$B,LEVEL_2!$B78,LEVEL1!BN:BN)</f>
        <v>0</v>
      </c>
      <c r="AJ78" s="368">
        <f t="shared" si="892"/>
        <v>0</v>
      </c>
      <c r="AK78" s="368">
        <f t="shared" si="893"/>
        <v>0</v>
      </c>
      <c r="AL78" s="368">
        <f t="shared" si="894"/>
        <v>0</v>
      </c>
      <c r="AM78" s="368">
        <f>SUMIF(LEVEL1!$B:$B,LEVEL_2!$B78,LEVEL1!BR:BR)</f>
        <v>0</v>
      </c>
      <c r="AN78" s="368">
        <f t="shared" si="895"/>
        <v>0</v>
      </c>
      <c r="AO78" s="368">
        <f t="shared" si="896"/>
        <v>0</v>
      </c>
      <c r="AP78" s="368">
        <f t="shared" si="897"/>
        <v>0</v>
      </c>
      <c r="AQ78" s="369">
        <f>SUMIF(LEVEL1!$B:$B,LEVEL_2!$B78,LEVEL1!BX:BX)</f>
        <v>0</v>
      </c>
      <c r="AR78" s="370"/>
      <c r="AS78" s="370"/>
      <c r="AT78" s="370"/>
      <c r="AU78" s="370"/>
      <c r="AV78" s="367">
        <f t="shared" si="898"/>
        <v>0</v>
      </c>
      <c r="AW78" s="368">
        <f>SUMIF(LEVEL1!$B:$B,LEVEL_2!$B78,LEVEL1!CB:CB)</f>
        <v>0</v>
      </c>
      <c r="AX78" s="368">
        <f t="shared" si="899"/>
        <v>0</v>
      </c>
      <c r="AY78" s="368">
        <f>SUMIF(LEVEL1!$B:$B,LEVEL_2!$B78,LEVEL1!CD:CD)</f>
        <v>0</v>
      </c>
      <c r="AZ78" s="368">
        <f t="shared" si="900"/>
        <v>0</v>
      </c>
      <c r="BA78" s="368">
        <f>SUMIF(LEVEL1!$B:$B,LEVEL_2!$B78,LEVEL1!CF:CF)</f>
        <v>0</v>
      </c>
      <c r="BB78" s="368">
        <f t="shared" si="901"/>
        <v>0</v>
      </c>
      <c r="BC78" s="368">
        <f>SUMIF(LEVEL1!$B:$B,LEVEL_2!$B78,LEVEL1!CH:CH)</f>
        <v>0</v>
      </c>
      <c r="BD78" s="368">
        <f t="shared" si="902"/>
        <v>0</v>
      </c>
      <c r="BE78" s="368">
        <f t="shared" si="903"/>
        <v>0</v>
      </c>
      <c r="BF78" s="368">
        <f t="shared" si="904"/>
        <v>0</v>
      </c>
      <c r="BG78" s="368">
        <f>SUMIF(LEVEL1!$B:$B,LEVEL_2!$B78,LEVEL1!CL:CL)</f>
        <v>0</v>
      </c>
      <c r="BH78" s="368">
        <f t="shared" si="905"/>
        <v>0</v>
      </c>
      <c r="BI78" s="368">
        <f t="shared" si="906"/>
        <v>0</v>
      </c>
      <c r="BJ78" s="368">
        <f t="shared" si="907"/>
        <v>0</v>
      </c>
      <c r="BK78" s="369">
        <f>SUMIF(LEVEL1!$B:$B,LEVEL_2!$B78,LEVEL1!CX:CX)</f>
        <v>0</v>
      </c>
      <c r="BL78" s="370"/>
      <c r="BM78" s="370"/>
      <c r="BN78" s="370"/>
      <c r="BO78" s="370"/>
      <c r="BP78" s="367">
        <f t="shared" si="908"/>
        <v>0</v>
      </c>
      <c r="BQ78" s="368">
        <f>SUMIF(LEVEL1!$B:$B,LEVEL_2!$B78,LEVEL1!DB:DB)</f>
        <v>0</v>
      </c>
      <c r="BR78" s="368">
        <f t="shared" si="909"/>
        <v>0</v>
      </c>
      <c r="BS78" s="368">
        <f>SUMIF(LEVEL1!$B:$B,LEVEL_2!$B78,LEVEL1!DD:DD)</f>
        <v>0</v>
      </c>
      <c r="BT78" s="368">
        <f t="shared" si="910"/>
        <v>0</v>
      </c>
      <c r="BU78" s="368">
        <f>SUMIF(LEVEL1!$B:$B,LEVEL_2!$B78,LEVEL1!DF:DF)</f>
        <v>0</v>
      </c>
      <c r="BV78" s="368">
        <f t="shared" si="911"/>
        <v>0</v>
      </c>
      <c r="BW78" s="368">
        <f>SUMIF(LEVEL1!$B:$B,LEVEL_2!$B78,LEVEL1!DH:DH)</f>
        <v>0</v>
      </c>
      <c r="BX78" s="368">
        <f t="shared" si="912"/>
        <v>0</v>
      </c>
      <c r="BY78" s="368">
        <f t="shared" si="913"/>
        <v>0</v>
      </c>
      <c r="BZ78" s="368">
        <f t="shared" si="914"/>
        <v>0</v>
      </c>
      <c r="CA78" s="368">
        <f>SUMIF(LEVEL1!$B:$B,LEVEL_2!$B78,LEVEL1!DL:DL)</f>
        <v>0</v>
      </c>
      <c r="CB78" s="368">
        <f t="shared" si="915"/>
        <v>0</v>
      </c>
      <c r="CC78" s="368">
        <f t="shared" si="916"/>
        <v>0</v>
      </c>
      <c r="CD78" s="368">
        <f t="shared" si="917"/>
        <v>0</v>
      </c>
      <c r="CE78" s="369">
        <f>SUMIF(LEVEL1!$B:$B,LEVEL_2!$B78,LEVEL1!DR:DR)</f>
        <v>0</v>
      </c>
      <c r="CF78" s="370"/>
      <c r="CG78" s="370"/>
      <c r="CH78" s="370"/>
      <c r="CI78" s="370"/>
      <c r="CJ78" s="367">
        <f t="shared" si="918"/>
        <v>0</v>
      </c>
      <c r="CK78" s="368">
        <f>SUMIF(LEVEL1!$B:$B,LEVEL_2!$B78,LEVEL1!DV:DV)</f>
        <v>0</v>
      </c>
      <c r="CL78" s="368">
        <f t="shared" si="919"/>
        <v>0</v>
      </c>
      <c r="CM78" s="368">
        <f>SUMIF(LEVEL1!$B:$B,LEVEL_2!$B78,LEVEL1!DX:DX)</f>
        <v>0</v>
      </c>
      <c r="CN78" s="368">
        <f t="shared" si="920"/>
        <v>0</v>
      </c>
      <c r="CO78" s="368">
        <f>SUMIF(LEVEL1!$B:$B,LEVEL_2!$B78,LEVEL1!DZ:DZ)</f>
        <v>0</v>
      </c>
      <c r="CP78" s="368">
        <f t="shared" si="921"/>
        <v>0</v>
      </c>
      <c r="CQ78" s="368">
        <f>SUMIF(LEVEL1!$B:$B,LEVEL_2!$B78,LEVEL1!EB:EB)</f>
        <v>0</v>
      </c>
      <c r="CR78" s="368">
        <f t="shared" si="922"/>
        <v>0</v>
      </c>
      <c r="CS78" s="368">
        <f t="shared" si="923"/>
        <v>0</v>
      </c>
      <c r="CT78" s="368">
        <f t="shared" si="924"/>
        <v>0</v>
      </c>
      <c r="CU78" s="368">
        <f>SUMIF(LEVEL1!$B:$B,LEVEL_2!$B78,LEVEL1!EF:EF)</f>
        <v>0</v>
      </c>
      <c r="CV78" s="368">
        <f t="shared" si="925"/>
        <v>0</v>
      </c>
      <c r="CW78" s="368">
        <f t="shared" si="926"/>
        <v>0</v>
      </c>
      <c r="CX78" s="368">
        <f t="shared" si="927"/>
        <v>0</v>
      </c>
      <c r="CY78" s="369">
        <f>SUMIF(LEVEL1!$B:$B,LEVEL_2!$B78,LEVEL1!EL:EL)</f>
        <v>0</v>
      </c>
      <c r="CZ78" s="370"/>
      <c r="DA78" s="370"/>
      <c r="DB78" s="370"/>
      <c r="DC78" s="370"/>
      <c r="DD78" s="367">
        <f t="shared" si="928"/>
        <v>0</v>
      </c>
      <c r="DE78" s="368">
        <f>SUMIF(LEVEL1!$B:$B,LEVEL_2!$B78,LEVEL1!EP:EP)</f>
        <v>0</v>
      </c>
      <c r="DF78" s="368">
        <f t="shared" si="929"/>
        <v>0</v>
      </c>
      <c r="DG78" s="368">
        <f>SUMIF(LEVEL1!$B:$B,LEVEL_2!$B78,LEVEL1!ER:ER)</f>
        <v>0</v>
      </c>
      <c r="DH78" s="368">
        <f t="shared" si="930"/>
        <v>0</v>
      </c>
      <c r="DI78" s="368">
        <f>SUMIF(LEVEL1!$B:$B,LEVEL_2!$B78,LEVEL1!ET:ET)</f>
        <v>0</v>
      </c>
      <c r="DJ78" s="368">
        <f t="shared" si="931"/>
        <v>0</v>
      </c>
      <c r="DK78" s="368">
        <f>SUMIF(LEVEL1!$B:$B,LEVEL_2!$B78,LEVEL1!EV:EV)</f>
        <v>0</v>
      </c>
      <c r="DL78" s="368">
        <f t="shared" si="932"/>
        <v>0</v>
      </c>
      <c r="DM78" s="368">
        <f t="shared" si="933"/>
        <v>0</v>
      </c>
      <c r="DN78" s="368">
        <f t="shared" si="934"/>
        <v>0</v>
      </c>
      <c r="DO78" s="368">
        <f>SUMIF(LEVEL1!$B:$B,LEVEL_2!$B78,LEVEL1!EZ:EZ)</f>
        <v>0</v>
      </c>
      <c r="DP78" s="368">
        <f t="shared" si="935"/>
        <v>0</v>
      </c>
      <c r="DQ78" s="368">
        <f t="shared" si="936"/>
        <v>0</v>
      </c>
      <c r="DR78" s="368">
        <f t="shared" si="937"/>
        <v>0</v>
      </c>
      <c r="DS78" s="369">
        <f>SUMIF(LEVEL1!$B:$B,LEVEL_2!$B78,LEVEL1!FF:FF)</f>
        <v>0</v>
      </c>
      <c r="DT78" s="370"/>
      <c r="DU78" s="370"/>
      <c r="DV78" s="370"/>
      <c r="DW78" s="370"/>
      <c r="DX78" s="367">
        <f t="shared" si="938"/>
        <v>0</v>
      </c>
      <c r="DY78" s="368">
        <f>SUMIF(LEVEL1!$B:$B,LEVEL_2!$B78,LEVEL1!FJ:FJ)</f>
        <v>0</v>
      </c>
      <c r="DZ78" s="368">
        <f t="shared" si="939"/>
        <v>0</v>
      </c>
      <c r="EA78" s="368">
        <f>SUMIF(LEVEL1!$B:$B,LEVEL_2!$B78,LEVEL1!FL:FL)</f>
        <v>0</v>
      </c>
      <c r="EB78" s="368">
        <f t="shared" si="940"/>
        <v>0</v>
      </c>
      <c r="EC78" s="368">
        <f>SUMIF(LEVEL1!$B:$B,LEVEL_2!$B78,LEVEL1!FN:FN)</f>
        <v>0</v>
      </c>
      <c r="ED78" s="368">
        <f t="shared" si="941"/>
        <v>0</v>
      </c>
      <c r="EE78" s="368">
        <f>SUMIF(LEVEL1!$B:$B,LEVEL_2!$B78,LEVEL1!FP:FP)</f>
        <v>0</v>
      </c>
      <c r="EF78" s="368">
        <f t="shared" si="942"/>
        <v>0</v>
      </c>
      <c r="EG78" s="368">
        <f t="shared" si="943"/>
        <v>0</v>
      </c>
      <c r="EH78" s="368">
        <f t="shared" si="944"/>
        <v>0</v>
      </c>
      <c r="EI78" s="368">
        <f>SUMIF(LEVEL1!$B:$B,LEVEL_2!$B78,LEVEL1!FT:FT)</f>
        <v>0</v>
      </c>
      <c r="EJ78" s="368">
        <f t="shared" si="945"/>
        <v>0</v>
      </c>
      <c r="EK78" s="368">
        <f t="shared" si="946"/>
        <v>0</v>
      </c>
      <c r="EL78" s="368">
        <f t="shared" si="947"/>
        <v>0</v>
      </c>
      <c r="EM78" s="369">
        <f>SUMIF(LEVEL1!$B:$B,LEVEL_2!$B78,LEVEL1!FZ:FZ)</f>
        <v>0</v>
      </c>
      <c r="EN78" s="370"/>
      <c r="EO78" s="370"/>
      <c r="EP78" s="370"/>
      <c r="EQ78" s="370"/>
      <c r="ER78" s="367">
        <f t="shared" si="948"/>
        <v>0</v>
      </c>
      <c r="ES78" s="368">
        <f>SUMIF(LEVEL1!$B:$B,LEVEL_2!$B78,LEVEL1!GD:GD)</f>
        <v>0</v>
      </c>
      <c r="ET78" s="368">
        <f t="shared" si="949"/>
        <v>0</v>
      </c>
      <c r="EU78" s="368">
        <f>SUMIF(LEVEL1!$B:$B,LEVEL_2!$B78,LEVEL1!GF:GF)</f>
        <v>0</v>
      </c>
      <c r="EV78" s="368">
        <f t="shared" si="950"/>
        <v>0</v>
      </c>
      <c r="EW78" s="368">
        <f>SUMIF(LEVEL1!$B:$B,LEVEL_2!$B78,LEVEL1!GH:GH)</f>
        <v>0</v>
      </c>
      <c r="EX78" s="368">
        <f t="shared" si="951"/>
        <v>0</v>
      </c>
      <c r="EY78" s="368">
        <f>SUMIF(LEVEL1!$B:$B,LEVEL_2!$B78,LEVEL1!GJ:GJ)</f>
        <v>0</v>
      </c>
      <c r="EZ78" s="368">
        <f t="shared" si="952"/>
        <v>0</v>
      </c>
      <c r="FA78" s="368">
        <f t="shared" si="953"/>
        <v>0</v>
      </c>
      <c r="FB78" s="368">
        <f t="shared" si="954"/>
        <v>0</v>
      </c>
      <c r="FC78" s="368">
        <f>SUMIF(LEVEL1!$B:$B,LEVEL_2!$B78,LEVEL1!GN:GN)</f>
        <v>0</v>
      </c>
      <c r="FD78" s="368">
        <f t="shared" si="955"/>
        <v>0</v>
      </c>
      <c r="FE78" s="368">
        <f t="shared" si="956"/>
        <v>0</v>
      </c>
      <c r="FF78" s="368">
        <f t="shared" si="957"/>
        <v>0</v>
      </c>
      <c r="FG78" s="369">
        <f>SUMIF(LEVEL1!$B:$B,LEVEL_2!$B78,LEVEL1!GT:GT)</f>
        <v>0</v>
      </c>
      <c r="FH78" s="370"/>
      <c r="FI78" s="370"/>
      <c r="FJ78" s="370"/>
      <c r="FK78" s="370"/>
      <c r="FL78" s="367">
        <f t="shared" si="958"/>
        <v>0</v>
      </c>
      <c r="FM78" s="368">
        <f>SUMIF(LEVEL1!$B:$B,LEVEL_2!$B78,LEVEL1!GX:GX)</f>
        <v>0</v>
      </c>
      <c r="FN78" s="368">
        <f t="shared" si="959"/>
        <v>0</v>
      </c>
      <c r="FO78" s="368">
        <f>SUMIF(LEVEL1!$B:$B,LEVEL_2!$B78,LEVEL1!GZ:GZ)</f>
        <v>0</v>
      </c>
      <c r="FP78" s="368">
        <f t="shared" si="960"/>
        <v>0</v>
      </c>
      <c r="FQ78" s="368">
        <f>SUMIF(LEVEL1!$B:$B,LEVEL_2!$B78,LEVEL1!HB:HB)</f>
        <v>0</v>
      </c>
      <c r="FR78" s="368">
        <f t="shared" si="961"/>
        <v>0</v>
      </c>
      <c r="FS78" s="368">
        <f>SUMIF(LEVEL1!$B:$B,LEVEL_2!$B78,LEVEL1!HD:HD)</f>
        <v>0</v>
      </c>
      <c r="FT78" s="368">
        <f t="shared" si="962"/>
        <v>0</v>
      </c>
      <c r="FU78" s="368">
        <f t="shared" si="963"/>
        <v>0</v>
      </c>
      <c r="FV78" s="368">
        <f t="shared" si="964"/>
        <v>0</v>
      </c>
      <c r="FW78" s="368">
        <f>SUMIF(LEVEL1!$B:$B,LEVEL_2!$B78,LEVEL1!HH:HH)</f>
        <v>0</v>
      </c>
      <c r="FX78" s="368">
        <f t="shared" si="965"/>
        <v>0</v>
      </c>
      <c r="FY78" s="368">
        <f t="shared" si="966"/>
        <v>0</v>
      </c>
      <c r="FZ78" s="368">
        <f t="shared" si="967"/>
        <v>0</v>
      </c>
      <c r="GA78" s="369">
        <f>SUMIF(LEVEL1!$B:$B,LEVEL_2!$B78,LEVEL1!HN:HN)</f>
        <v>0</v>
      </c>
      <c r="GB78" s="370"/>
      <c r="GC78" s="370"/>
      <c r="GD78" s="370"/>
      <c r="GE78" s="370"/>
      <c r="GF78" s="367">
        <f t="shared" si="968"/>
        <v>0</v>
      </c>
      <c r="GG78" s="368">
        <f>SUMIF(LEVEL1!$B:$B,LEVEL_2!$B78,LEVEL1!HR:HR)</f>
        <v>0</v>
      </c>
      <c r="GH78" s="368">
        <f t="shared" si="969"/>
        <v>0</v>
      </c>
      <c r="GI78" s="368">
        <f>SUMIF(LEVEL1!$B:$B,LEVEL_2!$B78,LEVEL1!HT:HT)</f>
        <v>0</v>
      </c>
      <c r="GJ78" s="368">
        <f t="shared" si="970"/>
        <v>0</v>
      </c>
      <c r="GK78" s="368">
        <f>SUMIF(LEVEL1!$B:$B,LEVEL_2!$B78,LEVEL1!HV:HV)</f>
        <v>0</v>
      </c>
      <c r="GL78" s="368">
        <f t="shared" si="971"/>
        <v>0</v>
      </c>
      <c r="GM78" s="368">
        <f>SUMIF(LEVEL1!$B:$B,LEVEL_2!$B78,LEVEL1!HX:HX)</f>
        <v>0</v>
      </c>
      <c r="GN78" s="368">
        <f t="shared" si="972"/>
        <v>0</v>
      </c>
      <c r="GO78" s="368">
        <f t="shared" si="973"/>
        <v>0</v>
      </c>
      <c r="GP78" s="368">
        <f t="shared" si="974"/>
        <v>0</v>
      </c>
      <c r="GQ78" s="368">
        <f>SUMIF(LEVEL1!$B:$B,LEVEL_2!$B78,LEVEL1!IB:IB)</f>
        <v>0</v>
      </c>
      <c r="GR78" s="368">
        <f t="shared" si="975"/>
        <v>0</v>
      </c>
      <c r="GS78" s="368">
        <f t="shared" si="976"/>
        <v>0</v>
      </c>
      <c r="GT78" s="368">
        <f t="shared" si="977"/>
        <v>0</v>
      </c>
      <c r="GU78" s="369">
        <f>SUMIF(LEVEL1!$B:$B,LEVEL_2!$B78,LEVEL1!IH:IH)</f>
        <v>0</v>
      </c>
      <c r="GV78" s="370"/>
      <c r="GW78" s="370"/>
      <c r="GX78" s="370"/>
      <c r="GY78" s="370"/>
      <c r="GZ78" s="367">
        <f t="shared" si="978"/>
        <v>0</v>
      </c>
      <c r="HA78" s="368">
        <f>SUMIF(LEVEL1!$B:$B,LEVEL_2!$B78,LEVEL1!IL:IL)</f>
        <v>0</v>
      </c>
      <c r="HB78" s="368">
        <f t="shared" si="979"/>
        <v>0</v>
      </c>
      <c r="HC78" s="368">
        <f>SUMIF(LEVEL1!$B:$B,LEVEL_2!$B78,LEVEL1!IN:IN)</f>
        <v>0</v>
      </c>
      <c r="HD78" s="368">
        <f t="shared" si="980"/>
        <v>0</v>
      </c>
      <c r="HE78" s="368">
        <f>SUMIF(LEVEL1!$B:$B,LEVEL_2!$B78,LEVEL1!IP:IP)</f>
        <v>0</v>
      </c>
      <c r="HF78" s="368">
        <f t="shared" si="981"/>
        <v>0</v>
      </c>
      <c r="HG78" s="368">
        <f>SUMIF(LEVEL1!$B:$B,LEVEL_2!$B78,LEVEL1!IR:IR)</f>
        <v>0</v>
      </c>
      <c r="HH78" s="368">
        <f t="shared" si="982"/>
        <v>0</v>
      </c>
      <c r="HI78" s="368">
        <f t="shared" si="983"/>
        <v>0</v>
      </c>
      <c r="HJ78" s="368">
        <f t="shared" si="984"/>
        <v>0</v>
      </c>
      <c r="HK78" s="368">
        <f>SUMIF(LEVEL1!$B:$B,LEVEL_2!$B78,LEVEL1!IV:IV)</f>
        <v>0</v>
      </c>
      <c r="HL78" s="368">
        <f t="shared" si="985"/>
        <v>0</v>
      </c>
      <c r="HM78" s="368">
        <f t="shared" si="986"/>
        <v>0</v>
      </c>
      <c r="HN78" s="368">
        <f t="shared" si="987"/>
        <v>0</v>
      </c>
      <c r="HO78" s="369">
        <f>SUMIF(LEVEL1!$B:$B,LEVEL_2!$B78,LEVEL1!JB:JB)</f>
        <v>0</v>
      </c>
      <c r="HP78" s="370"/>
      <c r="HQ78" s="370"/>
      <c r="HR78" s="370"/>
      <c r="HS78" s="370"/>
      <c r="HT78" s="367">
        <f t="shared" si="988"/>
        <v>0</v>
      </c>
      <c r="HU78" s="368">
        <f>SUMIF(LEVEL1!$B:$B,LEVEL_2!$B78,LEVEL1!JF:JF)</f>
        <v>0</v>
      </c>
      <c r="HV78" s="368">
        <f t="shared" si="989"/>
        <v>0</v>
      </c>
      <c r="HW78" s="368">
        <f>SUMIF(LEVEL1!$B:$B,LEVEL_2!$B78,LEVEL1!JH:JH)</f>
        <v>0</v>
      </c>
      <c r="HX78" s="368">
        <f t="shared" si="990"/>
        <v>0</v>
      </c>
      <c r="HY78" s="368">
        <f>SUMIF(LEVEL1!$B:$B,LEVEL_2!$B78,LEVEL1!JJ:JJ)</f>
        <v>0</v>
      </c>
      <c r="HZ78" s="368">
        <f t="shared" si="991"/>
        <v>0</v>
      </c>
      <c r="IA78" s="368">
        <f>SUMIF(LEVEL1!$B:$B,LEVEL_2!$B78,LEVEL1!JL:JL)</f>
        <v>0</v>
      </c>
      <c r="IB78" s="368">
        <f t="shared" si="992"/>
        <v>0</v>
      </c>
      <c r="IC78" s="368">
        <f t="shared" si="993"/>
        <v>0</v>
      </c>
      <c r="ID78" s="368">
        <f t="shared" si="994"/>
        <v>0</v>
      </c>
      <c r="IE78" s="368">
        <f>SUMIF(LEVEL1!$B:$B,LEVEL_2!$B78,LEVEL1!JP:JP)</f>
        <v>0</v>
      </c>
      <c r="IF78" s="368">
        <f t="shared" si="995"/>
        <v>0</v>
      </c>
      <c r="IG78" s="368">
        <f t="shared" si="996"/>
        <v>0</v>
      </c>
      <c r="IH78" s="368">
        <f t="shared" si="997"/>
        <v>0</v>
      </c>
      <c r="II78" s="369">
        <f>SUMIF(LEVEL1!$B:$B,LEVEL_2!$B78,LEVEL1!JV:JV)</f>
        <v>0</v>
      </c>
      <c r="IJ78" s="370"/>
      <c r="IK78" s="370"/>
      <c r="IL78" s="370"/>
      <c r="IM78" s="370"/>
      <c r="IN78" s="367">
        <f t="shared" si="998"/>
        <v>0</v>
      </c>
      <c r="IO78" s="368">
        <f>SUMIF(LEVEL1!$B:$B,LEVEL_2!$B78,LEVEL1!JZ:JZ)</f>
        <v>0</v>
      </c>
      <c r="IP78" s="368">
        <f t="shared" si="999"/>
        <v>0</v>
      </c>
      <c r="IQ78" s="368">
        <f>SUMIF(LEVEL1!$B:$B,LEVEL_2!$B78,LEVEL1!KB:KB)</f>
        <v>0</v>
      </c>
      <c r="IR78" s="368">
        <f t="shared" si="1000"/>
        <v>0</v>
      </c>
      <c r="IS78" s="368">
        <f>SUMIF(LEVEL1!$B:$B,LEVEL_2!$B78,LEVEL1!KD:KD)</f>
        <v>0</v>
      </c>
      <c r="IT78" s="368">
        <f t="shared" si="1001"/>
        <v>0</v>
      </c>
      <c r="IU78" s="368">
        <f>SUMIF(LEVEL1!$B:$B,LEVEL_2!$B78,LEVEL1!KF:KF)</f>
        <v>0</v>
      </c>
      <c r="IV78" s="368">
        <f t="shared" si="1002"/>
        <v>0</v>
      </c>
      <c r="IW78" s="368">
        <f t="shared" si="1003"/>
        <v>0</v>
      </c>
      <c r="IX78" s="368">
        <f t="shared" si="1004"/>
        <v>0</v>
      </c>
      <c r="IY78" s="368">
        <f>SUMIF(LEVEL1!$B:$B,LEVEL_2!$B78,LEVEL1!KJ:KJ)</f>
        <v>0</v>
      </c>
      <c r="IZ78" s="368">
        <f t="shared" si="1005"/>
        <v>0</v>
      </c>
      <c r="JA78" s="368">
        <f t="shared" si="1006"/>
        <v>0</v>
      </c>
      <c r="JB78" s="368">
        <f t="shared" si="1007"/>
        <v>0</v>
      </c>
      <c r="JC78" s="369">
        <f>SUMIF(LEVEL1!$B:$B,LEVEL_2!$B78,LEVEL1!KP:KP)</f>
        <v>0</v>
      </c>
      <c r="JD78" s="370"/>
      <c r="JE78" s="370"/>
      <c r="JF78" s="370"/>
      <c r="JG78" s="370"/>
      <c r="JH78" s="367">
        <f t="shared" si="1008"/>
        <v>0</v>
      </c>
      <c r="JI78" s="368">
        <f>SUMIF(LEVEL1!$B:$B,LEVEL_2!$B78,LEVEL1!KT:KT)</f>
        <v>0</v>
      </c>
      <c r="JJ78" s="368">
        <f t="shared" si="1009"/>
        <v>0</v>
      </c>
      <c r="JK78" s="368">
        <f>SUMIF(LEVEL1!$B:$B,LEVEL_2!$B78,LEVEL1!KV:KV)</f>
        <v>0</v>
      </c>
      <c r="JL78" s="368">
        <f t="shared" si="1010"/>
        <v>0</v>
      </c>
      <c r="JM78" s="368">
        <f>SUMIF(LEVEL1!$B:$B,LEVEL_2!$B78,LEVEL1!KX:KX)</f>
        <v>0</v>
      </c>
      <c r="JN78" s="368">
        <f t="shared" si="1011"/>
        <v>0</v>
      </c>
      <c r="JO78" s="368">
        <f>SUMIF(LEVEL1!$B:$B,LEVEL_2!$B78,LEVEL1!KZ:KZ)</f>
        <v>0</v>
      </c>
      <c r="JP78" s="368">
        <f t="shared" si="1012"/>
        <v>0</v>
      </c>
      <c r="JQ78" s="368">
        <f t="shared" si="1013"/>
        <v>0</v>
      </c>
      <c r="JR78" s="368">
        <f t="shared" si="1014"/>
        <v>0</v>
      </c>
      <c r="JS78" s="368">
        <f>SUMIF(LEVEL1!$B:$B,LEVEL_2!$B78,LEVEL1!LD:LD)</f>
        <v>0</v>
      </c>
      <c r="JT78" s="368">
        <f t="shared" si="1015"/>
        <v>0</v>
      </c>
      <c r="JU78" s="368">
        <f t="shared" si="1016"/>
        <v>0</v>
      </c>
      <c r="JV78" s="368">
        <f t="shared" si="1017"/>
        <v>0</v>
      </c>
      <c r="JW78" s="369">
        <f>SUMIF(LEVEL1!$B:$B,LEVEL_2!$B78,LEVEL1!LJ:LJ)</f>
        <v>0</v>
      </c>
      <c r="JX78" s="370"/>
      <c r="JY78" s="370"/>
      <c r="JZ78" s="370"/>
      <c r="KA78" s="370"/>
      <c r="KB78" s="367">
        <f t="shared" si="1018"/>
        <v>0</v>
      </c>
      <c r="KC78" s="368">
        <f>SUMIF(LEVEL1!$B:$B,LEVEL_2!$B78,LEVEL1!LN:LN)</f>
        <v>0</v>
      </c>
      <c r="KD78" s="368">
        <f t="shared" si="1019"/>
        <v>0</v>
      </c>
      <c r="KE78" s="368">
        <f>SUMIF(LEVEL1!$B:$B,LEVEL_2!$B78,LEVEL1!LP:LP)</f>
        <v>0</v>
      </c>
      <c r="KF78" s="368">
        <f t="shared" si="1020"/>
        <v>0</v>
      </c>
      <c r="KG78" s="368">
        <f>SUMIF(LEVEL1!$B:$B,LEVEL_2!$B78,LEVEL1!LR:LR)</f>
        <v>0</v>
      </c>
      <c r="KH78" s="368">
        <f t="shared" si="1021"/>
        <v>0</v>
      </c>
      <c r="KI78" s="368">
        <f>SUMIF(LEVEL1!$B:$B,LEVEL_2!$B78,LEVEL1!LT:LT)</f>
        <v>0</v>
      </c>
      <c r="KJ78" s="368">
        <f t="shared" si="1022"/>
        <v>0</v>
      </c>
      <c r="KK78" s="368">
        <f t="shared" si="1023"/>
        <v>0</v>
      </c>
      <c r="KL78" s="368">
        <f t="shared" si="1024"/>
        <v>0</v>
      </c>
      <c r="KM78" s="368">
        <f>SUMIF(LEVEL1!$B:$B,LEVEL_2!$B78,LEVEL1!LX:LX)</f>
        <v>0</v>
      </c>
      <c r="KN78" s="368">
        <f t="shared" si="1025"/>
        <v>0</v>
      </c>
      <c r="KO78" s="368">
        <f t="shared" si="1026"/>
        <v>0</v>
      </c>
      <c r="KP78" s="368">
        <f t="shared" si="1027"/>
        <v>0</v>
      </c>
      <c r="KQ78" s="369">
        <f>SUMIF(LEVEL1!$B:$B,LEVEL_2!$B78,LEVEL1!MD:MD)</f>
        <v>0</v>
      </c>
      <c r="KR78" s="370"/>
      <c r="KS78" s="370"/>
      <c r="KT78" s="370"/>
      <c r="KU78" s="370"/>
      <c r="KV78" s="367">
        <f t="shared" si="1028"/>
        <v>0</v>
      </c>
      <c r="KW78" s="368">
        <f>SUMIF(LEVEL1!$B:$B,LEVEL_2!$B78,LEVEL1!MH:MH)</f>
        <v>0</v>
      </c>
      <c r="KX78" s="368">
        <f t="shared" si="1029"/>
        <v>0</v>
      </c>
      <c r="KY78" s="368">
        <f>SUMIF(LEVEL1!$B:$B,LEVEL_2!$B78,LEVEL1!MJ:MJ)</f>
        <v>0</v>
      </c>
      <c r="KZ78" s="368">
        <f t="shared" si="1030"/>
        <v>0</v>
      </c>
      <c r="LA78" s="368">
        <f>SUMIF(LEVEL1!$B:$B,LEVEL_2!$B78,LEVEL1!ML:ML)</f>
        <v>0</v>
      </c>
      <c r="LB78" s="368">
        <f t="shared" si="1031"/>
        <v>0</v>
      </c>
      <c r="LC78" s="368">
        <f>SUMIF(LEVEL1!$B:$B,LEVEL_2!$B78,LEVEL1!MN:MN)</f>
        <v>0</v>
      </c>
      <c r="LD78" s="368">
        <f t="shared" si="1032"/>
        <v>0</v>
      </c>
      <c r="LE78" s="368">
        <f t="shared" si="1033"/>
        <v>0</v>
      </c>
      <c r="LF78" s="368">
        <f t="shared" si="1034"/>
        <v>0</v>
      </c>
      <c r="LG78" s="368">
        <f>SUMIF(LEVEL1!$B:$B,LEVEL_2!$B78,LEVEL1!MR:MR)</f>
        <v>0</v>
      </c>
      <c r="LH78" s="368">
        <f t="shared" si="1035"/>
        <v>0</v>
      </c>
      <c r="LI78" s="368">
        <f t="shared" si="1036"/>
        <v>0</v>
      </c>
      <c r="LJ78" s="368">
        <f t="shared" si="1037"/>
        <v>0</v>
      </c>
      <c r="LK78" s="369">
        <f>SUMIF(LEVEL1!$B:$B,LEVEL_2!$B78,LEVEL1!MX:MX)</f>
        <v>0</v>
      </c>
      <c r="LL78" s="370"/>
      <c r="LM78" s="370"/>
      <c r="LN78" s="370"/>
      <c r="LO78" s="370"/>
      <c r="LP78" s="367">
        <f t="shared" si="1038"/>
        <v>0</v>
      </c>
      <c r="LQ78" s="368">
        <f>SUMIF(LEVEL1!$B:$B,LEVEL_2!$B78,LEVEL1!NB:NB)</f>
        <v>0</v>
      </c>
      <c r="LR78" s="368">
        <f t="shared" si="1039"/>
        <v>0</v>
      </c>
      <c r="LS78" s="368">
        <f>SUMIF(LEVEL1!$B:$B,LEVEL_2!$B78,LEVEL1!ND:ND)</f>
        <v>0</v>
      </c>
      <c r="LT78" s="368">
        <f t="shared" si="1040"/>
        <v>0</v>
      </c>
      <c r="LU78" s="368">
        <f>SUMIF(LEVEL1!$B:$B,LEVEL_2!$B78,LEVEL1!NF:NF)</f>
        <v>0</v>
      </c>
      <c r="LV78" s="368">
        <f t="shared" si="1041"/>
        <v>0</v>
      </c>
      <c r="LW78" s="368">
        <f>SUMIF(LEVEL1!$B:$B,LEVEL_2!$B78,LEVEL1!NH:NH)</f>
        <v>0</v>
      </c>
      <c r="LX78" s="368">
        <f t="shared" si="1042"/>
        <v>0</v>
      </c>
      <c r="LY78" s="368">
        <f t="shared" si="1043"/>
        <v>0</v>
      </c>
      <c r="LZ78" s="368">
        <f t="shared" si="1044"/>
        <v>0</v>
      </c>
      <c r="MA78" s="368">
        <f>SUMIF(LEVEL1!$B:$B,LEVEL_2!$B78,LEVEL1!NL:NL)</f>
        <v>0</v>
      </c>
      <c r="MB78" s="368">
        <f t="shared" si="1045"/>
        <v>0</v>
      </c>
      <c r="MC78" s="368">
        <f t="shared" si="1046"/>
        <v>0</v>
      </c>
      <c r="MD78" s="368">
        <f t="shared" si="1047"/>
        <v>0</v>
      </c>
      <c r="ME78" s="369">
        <f>SUMIF(LEVEL1!$B:$B,LEVEL_2!$B78,LEVEL1!NR:NR)</f>
        <v>0</v>
      </c>
      <c r="MF78" s="370"/>
      <c r="MG78" s="370"/>
      <c r="MH78" s="370"/>
      <c r="MI78" s="370"/>
      <c r="MJ78" s="367">
        <f t="shared" si="1048"/>
        <v>0</v>
      </c>
      <c r="MK78" s="368">
        <f>SUMIF(LEVEL1!$B:$B,LEVEL_2!$B78,LEVEL1!NV:NV)</f>
        <v>0</v>
      </c>
      <c r="ML78" s="368">
        <f t="shared" si="1049"/>
        <v>0</v>
      </c>
      <c r="MM78" s="368">
        <f>SUMIF(LEVEL1!$B:$B,LEVEL_2!$B78,LEVEL1!NX:NX)</f>
        <v>0</v>
      </c>
      <c r="MN78" s="368">
        <f t="shared" si="1050"/>
        <v>0</v>
      </c>
      <c r="MO78" s="368">
        <f>SUMIF(LEVEL1!$B:$B,LEVEL_2!$B78,LEVEL1!NZ:NZ)</f>
        <v>0</v>
      </c>
      <c r="MP78" s="368">
        <f t="shared" si="1051"/>
        <v>0</v>
      </c>
      <c r="MQ78" s="368">
        <f>SUMIF(LEVEL1!$B:$B,LEVEL_2!$B78,LEVEL1!OB:OB)</f>
        <v>0</v>
      </c>
      <c r="MR78" s="368">
        <f t="shared" si="1052"/>
        <v>0</v>
      </c>
      <c r="MS78" s="368">
        <f t="shared" si="1053"/>
        <v>0</v>
      </c>
      <c r="MT78" s="368">
        <f t="shared" si="1054"/>
        <v>0</v>
      </c>
      <c r="MU78" s="368">
        <f>SUMIF(LEVEL1!$B:$B,LEVEL_2!$B78,LEVEL1!OF:OF)</f>
        <v>0</v>
      </c>
      <c r="MV78" s="368">
        <f t="shared" si="1055"/>
        <v>0</v>
      </c>
      <c r="MW78" s="368">
        <f t="shared" si="1056"/>
        <v>0</v>
      </c>
      <c r="MX78" s="368">
        <f t="shared" si="1057"/>
        <v>0</v>
      </c>
      <c r="MY78" s="369">
        <f>SUMIF(LEVEL1!$B:$B,LEVEL_2!$B78,LEVEL1!OL:OL)</f>
        <v>0</v>
      </c>
      <c r="MZ78" s="370"/>
      <c r="NA78" s="370"/>
      <c r="NB78" s="370"/>
      <c r="NC78" s="370"/>
      <c r="ND78" s="367">
        <f t="shared" si="1058"/>
        <v>0</v>
      </c>
      <c r="NE78" s="368">
        <f>SUMIF(LEVEL1!$B:$B,LEVEL_2!$B78,LEVEL1!OP:OP)</f>
        <v>0</v>
      </c>
      <c r="NF78" s="368">
        <f t="shared" si="1059"/>
        <v>0</v>
      </c>
      <c r="NG78" s="368">
        <f>SUMIF(LEVEL1!$B:$B,LEVEL_2!$B78,LEVEL1!OR:OR)</f>
        <v>0</v>
      </c>
      <c r="NH78" s="368">
        <f t="shared" si="1060"/>
        <v>0</v>
      </c>
      <c r="NI78" s="368">
        <f>SUMIF(LEVEL1!$B:$B,LEVEL_2!$B78,LEVEL1!OT:OT)</f>
        <v>0</v>
      </c>
      <c r="NJ78" s="368">
        <f t="shared" si="1061"/>
        <v>0</v>
      </c>
      <c r="NK78" s="368">
        <f>SUMIF(LEVEL1!$B:$B,LEVEL_2!$B78,LEVEL1!OV:OV)</f>
        <v>0</v>
      </c>
      <c r="NL78" s="368">
        <f t="shared" si="1062"/>
        <v>0</v>
      </c>
      <c r="NM78" s="368">
        <f t="shared" si="1063"/>
        <v>0</v>
      </c>
      <c r="NN78" s="368">
        <f t="shared" si="1064"/>
        <v>0</v>
      </c>
      <c r="NO78" s="368">
        <f>SUMIF(LEVEL1!$B:$B,LEVEL_2!$B78,LEVEL1!OZ:OZ)</f>
        <v>0</v>
      </c>
      <c r="NP78" s="368">
        <f t="shared" si="1065"/>
        <v>0</v>
      </c>
      <c r="NQ78" s="368">
        <f t="shared" si="1066"/>
        <v>0</v>
      </c>
      <c r="NR78" s="368">
        <f t="shared" si="1067"/>
        <v>0</v>
      </c>
      <c r="NS78" s="369">
        <f>SUMIF(LEVEL1!$B:$B,LEVEL_2!$B78,LEVEL1!PF:PF)</f>
        <v>0</v>
      </c>
      <c r="NT78" s="370"/>
      <c r="NU78" s="370"/>
      <c r="NV78" s="370"/>
      <c r="NW78" s="370"/>
      <c r="NX78" s="367">
        <f t="shared" si="1068"/>
        <v>0</v>
      </c>
      <c r="NY78" s="368">
        <f>SUMIF(LEVEL1!$B:$B,LEVEL_2!$B78,LEVEL1!PJ:PJ)</f>
        <v>0</v>
      </c>
      <c r="NZ78" s="368">
        <f t="shared" si="1069"/>
        <v>0</v>
      </c>
      <c r="OA78" s="368">
        <f>SUMIF(LEVEL1!$B:$B,LEVEL_2!$B78,LEVEL1!PL:PL)</f>
        <v>0</v>
      </c>
      <c r="OB78" s="368">
        <f t="shared" si="1070"/>
        <v>0</v>
      </c>
      <c r="OC78" s="368">
        <f>SUMIF(LEVEL1!$B:$B,LEVEL_2!$B78,LEVEL1!PN:PN)</f>
        <v>0</v>
      </c>
      <c r="OD78" s="368">
        <f t="shared" si="1071"/>
        <v>0</v>
      </c>
      <c r="OE78" s="368">
        <f>SUMIF(LEVEL1!$B:$B,LEVEL_2!$B78,LEVEL1!PP:PP)</f>
        <v>0</v>
      </c>
      <c r="OF78" s="368">
        <f t="shared" si="1072"/>
        <v>0</v>
      </c>
      <c r="OG78" s="368">
        <f t="shared" si="1073"/>
        <v>0</v>
      </c>
      <c r="OH78" s="368">
        <f t="shared" si="1074"/>
        <v>0</v>
      </c>
      <c r="OI78" s="368">
        <f>SUMIF(LEVEL1!$B:$B,LEVEL_2!$B78,LEVEL1!PT:PT)</f>
        <v>0</v>
      </c>
      <c r="OJ78" s="368">
        <f t="shared" si="1075"/>
        <v>0</v>
      </c>
      <c r="OK78" s="368">
        <f t="shared" si="1076"/>
        <v>0</v>
      </c>
      <c r="OL78" s="368">
        <f t="shared" si="1077"/>
        <v>0</v>
      </c>
      <c r="OM78" s="369">
        <f>SUMIF(LEVEL1!$B:$B,LEVEL_2!$B78,LEVEL1!PZ:PZ)</f>
        <v>0</v>
      </c>
      <c r="ON78" s="370"/>
      <c r="OO78" s="370"/>
      <c r="OP78" s="370"/>
      <c r="OQ78" s="370"/>
      <c r="OR78" s="367">
        <f t="shared" si="1078"/>
        <v>0</v>
      </c>
      <c r="OS78" s="368">
        <f>SUMIF(LEVEL1!$B:$B,LEVEL_2!$B78,LEVEL1!QD:QD)</f>
        <v>0</v>
      </c>
      <c r="OT78" s="368">
        <f t="shared" si="1079"/>
        <v>0</v>
      </c>
      <c r="OU78" s="368">
        <f>SUMIF(LEVEL1!$B:$B,LEVEL_2!$B78,LEVEL1!QF:QF)</f>
        <v>0</v>
      </c>
      <c r="OV78" s="368">
        <f t="shared" si="1080"/>
        <v>0</v>
      </c>
      <c r="OW78" s="368">
        <f>SUMIF(LEVEL1!$B:$B,LEVEL_2!$B78,LEVEL1!QH:QH)</f>
        <v>0</v>
      </c>
      <c r="OX78" s="368">
        <f t="shared" si="1081"/>
        <v>0</v>
      </c>
      <c r="OY78" s="368">
        <f>SUMIF(LEVEL1!$B:$B,LEVEL_2!$B78,LEVEL1!QJ:QJ)</f>
        <v>0</v>
      </c>
      <c r="OZ78" s="368">
        <f t="shared" si="1082"/>
        <v>0</v>
      </c>
      <c r="PA78" s="368">
        <f t="shared" si="1083"/>
        <v>0</v>
      </c>
      <c r="PB78" s="368">
        <f t="shared" si="1084"/>
        <v>0</v>
      </c>
      <c r="PC78" s="368">
        <f>SUMIF(LEVEL1!$B:$B,LEVEL_2!$B78,LEVEL1!QN:QN)</f>
        <v>0</v>
      </c>
      <c r="PD78" s="368">
        <f t="shared" si="1085"/>
        <v>0</v>
      </c>
      <c r="PE78" s="368">
        <f t="shared" si="1086"/>
        <v>0</v>
      </c>
      <c r="PF78" s="368">
        <f t="shared" si="1087"/>
        <v>0</v>
      </c>
      <c r="PG78" s="369">
        <f>SUMIF(LEVEL1!$B:$B,LEVEL_2!$B78,LEVEL1!QT:QT)</f>
        <v>0</v>
      </c>
    </row>
    <row r="79" spans="2:423" s="282" customFormat="1" ht="24.75" hidden="1" customHeight="1" outlineLevel="1">
      <c r="B79" s="361" t="s">
        <v>158</v>
      </c>
      <c r="C79" s="362" t="s">
        <v>159</v>
      </c>
      <c r="D79" s="363"/>
      <c r="E79" s="364"/>
      <c r="F79" s="365" t="s">
        <v>160</v>
      </c>
      <c r="G79" s="366">
        <f>SUMIF(LEVEL1!$A:$A,LEVEL_2!$B79,LEVEL1!$I:$I)</f>
        <v>0</v>
      </c>
      <c r="H79" s="367">
        <f t="shared" si="879"/>
        <v>0</v>
      </c>
      <c r="I79" s="368">
        <f>SUMIF(LEVEL1!$B:$B,LEVEL_2!$B79,LEVEL1!AI:AI)</f>
        <v>0</v>
      </c>
      <c r="J79" s="368">
        <f t="shared" si="880"/>
        <v>0</v>
      </c>
      <c r="K79" s="368">
        <f>SUMIF(LEVEL1!$B:$B,LEVEL_2!$B79,LEVEL1!AK:AK)</f>
        <v>0</v>
      </c>
      <c r="L79" s="368">
        <f t="shared" si="881"/>
        <v>0</v>
      </c>
      <c r="M79" s="368">
        <f>SUMIF(LEVEL1!$B:$B,LEVEL_2!$B79,LEVEL1!AM:AM)</f>
        <v>0</v>
      </c>
      <c r="N79" s="368">
        <f t="shared" si="882"/>
        <v>0</v>
      </c>
      <c r="O79" s="368">
        <f>SUMIF(LEVEL1!$B:$B,LEVEL_2!$B79,LEVEL1!AO:AO)</f>
        <v>0</v>
      </c>
      <c r="P79" s="368">
        <f t="shared" si="883"/>
        <v>0</v>
      </c>
      <c r="Q79" s="368">
        <f t="shared" si="884"/>
        <v>0</v>
      </c>
      <c r="R79" s="368">
        <f t="shared" si="885"/>
        <v>0</v>
      </c>
      <c r="S79" s="368">
        <f>SUMIF(LEVEL1!$B:$B,LEVEL_2!$B79,LEVEL1!AS:AS)</f>
        <v>0</v>
      </c>
      <c r="T79" s="368">
        <f t="shared" si="886"/>
        <v>0</v>
      </c>
      <c r="U79" s="368">
        <f t="shared" si="887"/>
        <v>0</v>
      </c>
      <c r="V79" s="368">
        <f t="shared" si="886"/>
        <v>0</v>
      </c>
      <c r="W79" s="369">
        <f>SUMIF(LEVEL1!$B:$B,LEVEL_2!$B79,LEVEL1!BD:BD)</f>
        <v>0</v>
      </c>
      <c r="X79" s="370"/>
      <c r="Y79" s="370"/>
      <c r="Z79" s="370"/>
      <c r="AA79" s="370"/>
      <c r="AB79" s="367">
        <f t="shared" si="888"/>
        <v>0</v>
      </c>
      <c r="AC79" s="368">
        <f>SUMIF(LEVEL1!$B:$B,LEVEL_2!$B79,LEVEL1!BH:BH)</f>
        <v>0</v>
      </c>
      <c r="AD79" s="368">
        <f t="shared" si="889"/>
        <v>0</v>
      </c>
      <c r="AE79" s="368">
        <f>SUMIF(LEVEL1!$B:$B,LEVEL_2!$B79,LEVEL1!BJ:BJ)</f>
        <v>0</v>
      </c>
      <c r="AF79" s="368">
        <f t="shared" si="890"/>
        <v>0</v>
      </c>
      <c r="AG79" s="368">
        <f>SUMIF(LEVEL1!$B:$B,LEVEL_2!$B79,LEVEL1!BL:BL)</f>
        <v>0</v>
      </c>
      <c r="AH79" s="368">
        <f t="shared" si="891"/>
        <v>0</v>
      </c>
      <c r="AI79" s="368">
        <f>SUMIF(LEVEL1!$B:$B,LEVEL_2!$B79,LEVEL1!BN:BN)</f>
        <v>0</v>
      </c>
      <c r="AJ79" s="368">
        <f t="shared" si="892"/>
        <v>0</v>
      </c>
      <c r="AK79" s="368">
        <f t="shared" si="893"/>
        <v>0</v>
      </c>
      <c r="AL79" s="368">
        <f t="shared" si="894"/>
        <v>0</v>
      </c>
      <c r="AM79" s="368">
        <f>SUMIF(LEVEL1!$B:$B,LEVEL_2!$B79,LEVEL1!BR:BR)</f>
        <v>0</v>
      </c>
      <c r="AN79" s="368">
        <f t="shared" si="895"/>
        <v>0</v>
      </c>
      <c r="AO79" s="368">
        <f t="shared" si="896"/>
        <v>0</v>
      </c>
      <c r="AP79" s="368">
        <f t="shared" si="897"/>
        <v>0</v>
      </c>
      <c r="AQ79" s="369">
        <f>SUMIF(LEVEL1!$B:$B,LEVEL_2!$B79,LEVEL1!BX:BX)</f>
        <v>0</v>
      </c>
      <c r="AR79" s="370"/>
      <c r="AS79" s="370"/>
      <c r="AT79" s="370"/>
      <c r="AU79" s="370"/>
      <c r="AV79" s="367">
        <f t="shared" si="898"/>
        <v>0</v>
      </c>
      <c r="AW79" s="368">
        <f>SUMIF(LEVEL1!$B:$B,LEVEL_2!$B79,LEVEL1!CB:CB)</f>
        <v>0</v>
      </c>
      <c r="AX79" s="368">
        <f t="shared" si="899"/>
        <v>0</v>
      </c>
      <c r="AY79" s="368">
        <f>SUMIF(LEVEL1!$B:$B,LEVEL_2!$B79,LEVEL1!CD:CD)</f>
        <v>0</v>
      </c>
      <c r="AZ79" s="368">
        <f t="shared" si="900"/>
        <v>0</v>
      </c>
      <c r="BA79" s="368">
        <f>SUMIF(LEVEL1!$B:$B,LEVEL_2!$B79,LEVEL1!CF:CF)</f>
        <v>0</v>
      </c>
      <c r="BB79" s="368">
        <f t="shared" si="901"/>
        <v>0</v>
      </c>
      <c r="BC79" s="368">
        <f>SUMIF(LEVEL1!$B:$B,LEVEL_2!$B79,LEVEL1!CH:CH)</f>
        <v>0</v>
      </c>
      <c r="BD79" s="368">
        <f t="shared" si="902"/>
        <v>0</v>
      </c>
      <c r="BE79" s="368">
        <f t="shared" si="903"/>
        <v>0</v>
      </c>
      <c r="BF79" s="368">
        <f t="shared" si="904"/>
        <v>0</v>
      </c>
      <c r="BG79" s="368">
        <f>SUMIF(LEVEL1!$B:$B,LEVEL_2!$B79,LEVEL1!CL:CL)</f>
        <v>0</v>
      </c>
      <c r="BH79" s="368">
        <f t="shared" si="905"/>
        <v>0</v>
      </c>
      <c r="BI79" s="368">
        <f t="shared" si="906"/>
        <v>0</v>
      </c>
      <c r="BJ79" s="368">
        <f t="shared" si="907"/>
        <v>0</v>
      </c>
      <c r="BK79" s="369">
        <f>SUMIF(LEVEL1!$B:$B,LEVEL_2!$B79,LEVEL1!CX:CX)</f>
        <v>0</v>
      </c>
      <c r="BL79" s="370"/>
      <c r="BM79" s="370"/>
      <c r="BN79" s="370"/>
      <c r="BO79" s="370"/>
      <c r="BP79" s="367">
        <f t="shared" si="908"/>
        <v>0</v>
      </c>
      <c r="BQ79" s="368">
        <f>SUMIF(LEVEL1!$B:$B,LEVEL_2!$B79,LEVEL1!DB:DB)</f>
        <v>0</v>
      </c>
      <c r="BR79" s="368">
        <f t="shared" si="909"/>
        <v>0</v>
      </c>
      <c r="BS79" s="368">
        <f>SUMIF(LEVEL1!$B:$B,LEVEL_2!$B79,LEVEL1!DD:DD)</f>
        <v>0</v>
      </c>
      <c r="BT79" s="368">
        <f t="shared" si="910"/>
        <v>0</v>
      </c>
      <c r="BU79" s="368">
        <f>SUMIF(LEVEL1!$B:$B,LEVEL_2!$B79,LEVEL1!DF:DF)</f>
        <v>0</v>
      </c>
      <c r="BV79" s="368">
        <f t="shared" si="911"/>
        <v>0</v>
      </c>
      <c r="BW79" s="368">
        <f>SUMIF(LEVEL1!$B:$B,LEVEL_2!$B79,LEVEL1!DH:DH)</f>
        <v>0</v>
      </c>
      <c r="BX79" s="368">
        <f t="shared" si="912"/>
        <v>0</v>
      </c>
      <c r="BY79" s="368">
        <f t="shared" si="913"/>
        <v>0</v>
      </c>
      <c r="BZ79" s="368">
        <f t="shared" si="914"/>
        <v>0</v>
      </c>
      <c r="CA79" s="368">
        <f>SUMIF(LEVEL1!$B:$B,LEVEL_2!$B79,LEVEL1!DL:DL)</f>
        <v>0</v>
      </c>
      <c r="CB79" s="368">
        <f t="shared" si="915"/>
        <v>0</v>
      </c>
      <c r="CC79" s="368">
        <f t="shared" si="916"/>
        <v>0</v>
      </c>
      <c r="CD79" s="368">
        <f t="shared" si="917"/>
        <v>0</v>
      </c>
      <c r="CE79" s="369">
        <f>SUMIF(LEVEL1!$B:$B,LEVEL_2!$B79,LEVEL1!DR:DR)</f>
        <v>0</v>
      </c>
      <c r="CF79" s="370"/>
      <c r="CG79" s="370"/>
      <c r="CH79" s="370"/>
      <c r="CI79" s="370"/>
      <c r="CJ79" s="367">
        <f t="shared" si="918"/>
        <v>0</v>
      </c>
      <c r="CK79" s="368">
        <f>SUMIF(LEVEL1!$B:$B,LEVEL_2!$B79,LEVEL1!DV:DV)</f>
        <v>0</v>
      </c>
      <c r="CL79" s="368">
        <f t="shared" si="919"/>
        <v>0</v>
      </c>
      <c r="CM79" s="368">
        <f>SUMIF(LEVEL1!$B:$B,LEVEL_2!$B79,LEVEL1!DX:DX)</f>
        <v>0</v>
      </c>
      <c r="CN79" s="368">
        <f t="shared" si="920"/>
        <v>0</v>
      </c>
      <c r="CO79" s="368">
        <f>SUMIF(LEVEL1!$B:$B,LEVEL_2!$B79,LEVEL1!DZ:DZ)</f>
        <v>0</v>
      </c>
      <c r="CP79" s="368">
        <f t="shared" si="921"/>
        <v>0</v>
      </c>
      <c r="CQ79" s="368">
        <f>SUMIF(LEVEL1!$B:$B,LEVEL_2!$B79,LEVEL1!EB:EB)</f>
        <v>0</v>
      </c>
      <c r="CR79" s="368">
        <f t="shared" si="922"/>
        <v>0</v>
      </c>
      <c r="CS79" s="368">
        <f t="shared" si="923"/>
        <v>0</v>
      </c>
      <c r="CT79" s="368">
        <f t="shared" si="924"/>
        <v>0</v>
      </c>
      <c r="CU79" s="368">
        <f>SUMIF(LEVEL1!$B:$B,LEVEL_2!$B79,LEVEL1!EF:EF)</f>
        <v>0</v>
      </c>
      <c r="CV79" s="368">
        <f t="shared" si="925"/>
        <v>0</v>
      </c>
      <c r="CW79" s="368">
        <f t="shared" si="926"/>
        <v>0</v>
      </c>
      <c r="CX79" s="368">
        <f t="shared" si="927"/>
        <v>0</v>
      </c>
      <c r="CY79" s="369">
        <f>SUMIF(LEVEL1!$B:$B,LEVEL_2!$B79,LEVEL1!EL:EL)</f>
        <v>0</v>
      </c>
      <c r="CZ79" s="370"/>
      <c r="DA79" s="370"/>
      <c r="DB79" s="370"/>
      <c r="DC79" s="370"/>
      <c r="DD79" s="367">
        <f t="shared" si="928"/>
        <v>0</v>
      </c>
      <c r="DE79" s="368">
        <f>SUMIF(LEVEL1!$B:$B,LEVEL_2!$B79,LEVEL1!EP:EP)</f>
        <v>0</v>
      </c>
      <c r="DF79" s="368">
        <f t="shared" si="929"/>
        <v>0</v>
      </c>
      <c r="DG79" s="368">
        <f>SUMIF(LEVEL1!$B:$B,LEVEL_2!$B79,LEVEL1!ER:ER)</f>
        <v>0</v>
      </c>
      <c r="DH79" s="368">
        <f t="shared" si="930"/>
        <v>0</v>
      </c>
      <c r="DI79" s="368">
        <f>SUMIF(LEVEL1!$B:$B,LEVEL_2!$B79,LEVEL1!ET:ET)</f>
        <v>0</v>
      </c>
      <c r="DJ79" s="368">
        <f t="shared" si="931"/>
        <v>0</v>
      </c>
      <c r="DK79" s="368">
        <f>SUMIF(LEVEL1!$B:$B,LEVEL_2!$B79,LEVEL1!EV:EV)</f>
        <v>0</v>
      </c>
      <c r="DL79" s="368">
        <f t="shared" si="932"/>
        <v>0</v>
      </c>
      <c r="DM79" s="368">
        <f t="shared" si="933"/>
        <v>0</v>
      </c>
      <c r="DN79" s="368">
        <f t="shared" si="934"/>
        <v>0</v>
      </c>
      <c r="DO79" s="368">
        <f>SUMIF(LEVEL1!$B:$B,LEVEL_2!$B79,LEVEL1!EZ:EZ)</f>
        <v>0</v>
      </c>
      <c r="DP79" s="368">
        <f t="shared" si="935"/>
        <v>0</v>
      </c>
      <c r="DQ79" s="368">
        <f t="shared" si="936"/>
        <v>0</v>
      </c>
      <c r="DR79" s="368">
        <f t="shared" si="937"/>
        <v>0</v>
      </c>
      <c r="DS79" s="369">
        <f>SUMIF(LEVEL1!$B:$B,LEVEL_2!$B79,LEVEL1!FF:FF)</f>
        <v>0</v>
      </c>
      <c r="DT79" s="370"/>
      <c r="DU79" s="370"/>
      <c r="DV79" s="370"/>
      <c r="DW79" s="370"/>
      <c r="DX79" s="367">
        <f t="shared" si="938"/>
        <v>0</v>
      </c>
      <c r="DY79" s="368">
        <f>SUMIF(LEVEL1!$B:$B,LEVEL_2!$B79,LEVEL1!FJ:FJ)</f>
        <v>0</v>
      </c>
      <c r="DZ79" s="368">
        <f t="shared" si="939"/>
        <v>0</v>
      </c>
      <c r="EA79" s="368">
        <f>SUMIF(LEVEL1!$B:$B,LEVEL_2!$B79,LEVEL1!FL:FL)</f>
        <v>0</v>
      </c>
      <c r="EB79" s="368">
        <f t="shared" si="940"/>
        <v>0</v>
      </c>
      <c r="EC79" s="368">
        <f>SUMIF(LEVEL1!$B:$B,LEVEL_2!$B79,LEVEL1!FN:FN)</f>
        <v>0</v>
      </c>
      <c r="ED79" s="368">
        <f t="shared" si="941"/>
        <v>0</v>
      </c>
      <c r="EE79" s="368">
        <f>SUMIF(LEVEL1!$B:$B,LEVEL_2!$B79,LEVEL1!FP:FP)</f>
        <v>0</v>
      </c>
      <c r="EF79" s="368">
        <f t="shared" si="942"/>
        <v>0</v>
      </c>
      <c r="EG79" s="368">
        <f t="shared" si="943"/>
        <v>0</v>
      </c>
      <c r="EH79" s="368">
        <f t="shared" si="944"/>
        <v>0</v>
      </c>
      <c r="EI79" s="368">
        <f>SUMIF(LEVEL1!$B:$B,LEVEL_2!$B79,LEVEL1!FT:FT)</f>
        <v>0</v>
      </c>
      <c r="EJ79" s="368">
        <f t="shared" si="945"/>
        <v>0</v>
      </c>
      <c r="EK79" s="368">
        <f t="shared" si="946"/>
        <v>0</v>
      </c>
      <c r="EL79" s="368">
        <f t="shared" si="947"/>
        <v>0</v>
      </c>
      <c r="EM79" s="369">
        <f>SUMIF(LEVEL1!$B:$B,LEVEL_2!$B79,LEVEL1!FZ:FZ)</f>
        <v>0</v>
      </c>
      <c r="EN79" s="370"/>
      <c r="EO79" s="370"/>
      <c r="EP79" s="370"/>
      <c r="EQ79" s="370"/>
      <c r="ER79" s="367">
        <f t="shared" si="948"/>
        <v>0</v>
      </c>
      <c r="ES79" s="368">
        <f>SUMIF(LEVEL1!$B:$B,LEVEL_2!$B79,LEVEL1!GD:GD)</f>
        <v>0</v>
      </c>
      <c r="ET79" s="368">
        <f t="shared" si="949"/>
        <v>0</v>
      </c>
      <c r="EU79" s="368">
        <f>SUMIF(LEVEL1!$B:$B,LEVEL_2!$B79,LEVEL1!GF:GF)</f>
        <v>0</v>
      </c>
      <c r="EV79" s="368">
        <f t="shared" si="950"/>
        <v>0</v>
      </c>
      <c r="EW79" s="368">
        <f>SUMIF(LEVEL1!$B:$B,LEVEL_2!$B79,LEVEL1!GH:GH)</f>
        <v>0</v>
      </c>
      <c r="EX79" s="368">
        <f t="shared" si="951"/>
        <v>0</v>
      </c>
      <c r="EY79" s="368">
        <f>SUMIF(LEVEL1!$B:$B,LEVEL_2!$B79,LEVEL1!GJ:GJ)</f>
        <v>0</v>
      </c>
      <c r="EZ79" s="368">
        <f t="shared" si="952"/>
        <v>0</v>
      </c>
      <c r="FA79" s="368">
        <f t="shared" si="953"/>
        <v>0</v>
      </c>
      <c r="FB79" s="368">
        <f t="shared" si="954"/>
        <v>0</v>
      </c>
      <c r="FC79" s="368">
        <f>SUMIF(LEVEL1!$B:$B,LEVEL_2!$B79,LEVEL1!GN:GN)</f>
        <v>0</v>
      </c>
      <c r="FD79" s="368">
        <f t="shared" si="955"/>
        <v>0</v>
      </c>
      <c r="FE79" s="368">
        <f t="shared" si="956"/>
        <v>0</v>
      </c>
      <c r="FF79" s="368">
        <f t="shared" si="957"/>
        <v>0</v>
      </c>
      <c r="FG79" s="369">
        <f>SUMIF(LEVEL1!$B:$B,LEVEL_2!$B79,LEVEL1!GT:GT)</f>
        <v>0</v>
      </c>
      <c r="FH79" s="370"/>
      <c r="FI79" s="370"/>
      <c r="FJ79" s="370"/>
      <c r="FK79" s="370"/>
      <c r="FL79" s="367">
        <f t="shared" si="958"/>
        <v>0</v>
      </c>
      <c r="FM79" s="368">
        <f>SUMIF(LEVEL1!$B:$B,LEVEL_2!$B79,LEVEL1!GX:GX)</f>
        <v>0</v>
      </c>
      <c r="FN79" s="368">
        <f t="shared" si="959"/>
        <v>0</v>
      </c>
      <c r="FO79" s="368">
        <f>SUMIF(LEVEL1!$B:$B,LEVEL_2!$B79,LEVEL1!GZ:GZ)</f>
        <v>0</v>
      </c>
      <c r="FP79" s="368">
        <f t="shared" si="960"/>
        <v>0</v>
      </c>
      <c r="FQ79" s="368">
        <f>SUMIF(LEVEL1!$B:$B,LEVEL_2!$B79,LEVEL1!HB:HB)</f>
        <v>0</v>
      </c>
      <c r="FR79" s="368">
        <f t="shared" si="961"/>
        <v>0</v>
      </c>
      <c r="FS79" s="368">
        <f>SUMIF(LEVEL1!$B:$B,LEVEL_2!$B79,LEVEL1!HD:HD)</f>
        <v>0</v>
      </c>
      <c r="FT79" s="368">
        <f t="shared" si="962"/>
        <v>0</v>
      </c>
      <c r="FU79" s="368">
        <f t="shared" si="963"/>
        <v>0</v>
      </c>
      <c r="FV79" s="368">
        <f t="shared" si="964"/>
        <v>0</v>
      </c>
      <c r="FW79" s="368">
        <f>SUMIF(LEVEL1!$B:$B,LEVEL_2!$B79,LEVEL1!HH:HH)</f>
        <v>0</v>
      </c>
      <c r="FX79" s="368">
        <f t="shared" si="965"/>
        <v>0</v>
      </c>
      <c r="FY79" s="368">
        <f t="shared" si="966"/>
        <v>0</v>
      </c>
      <c r="FZ79" s="368">
        <f t="shared" si="967"/>
        <v>0</v>
      </c>
      <c r="GA79" s="369">
        <f>SUMIF(LEVEL1!$B:$B,LEVEL_2!$B79,LEVEL1!HN:HN)</f>
        <v>0</v>
      </c>
      <c r="GB79" s="370"/>
      <c r="GC79" s="370"/>
      <c r="GD79" s="370"/>
      <c r="GE79" s="370"/>
      <c r="GF79" s="367">
        <f t="shared" si="968"/>
        <v>0</v>
      </c>
      <c r="GG79" s="368">
        <f>SUMIF(LEVEL1!$B:$B,LEVEL_2!$B79,LEVEL1!HR:HR)</f>
        <v>0</v>
      </c>
      <c r="GH79" s="368">
        <f t="shared" si="969"/>
        <v>0</v>
      </c>
      <c r="GI79" s="368">
        <f>SUMIF(LEVEL1!$B:$B,LEVEL_2!$B79,LEVEL1!HT:HT)</f>
        <v>0</v>
      </c>
      <c r="GJ79" s="368">
        <f t="shared" si="970"/>
        <v>0</v>
      </c>
      <c r="GK79" s="368">
        <f>SUMIF(LEVEL1!$B:$B,LEVEL_2!$B79,LEVEL1!HV:HV)</f>
        <v>0</v>
      </c>
      <c r="GL79" s="368">
        <f t="shared" si="971"/>
        <v>0</v>
      </c>
      <c r="GM79" s="368">
        <f>SUMIF(LEVEL1!$B:$B,LEVEL_2!$B79,LEVEL1!HX:HX)</f>
        <v>0</v>
      </c>
      <c r="GN79" s="368">
        <f t="shared" si="972"/>
        <v>0</v>
      </c>
      <c r="GO79" s="368">
        <f t="shared" si="973"/>
        <v>0</v>
      </c>
      <c r="GP79" s="368">
        <f t="shared" si="974"/>
        <v>0</v>
      </c>
      <c r="GQ79" s="368">
        <f>SUMIF(LEVEL1!$B:$B,LEVEL_2!$B79,LEVEL1!IB:IB)</f>
        <v>0</v>
      </c>
      <c r="GR79" s="368">
        <f t="shared" si="975"/>
        <v>0</v>
      </c>
      <c r="GS79" s="368">
        <f t="shared" si="976"/>
        <v>0</v>
      </c>
      <c r="GT79" s="368">
        <f t="shared" si="977"/>
        <v>0</v>
      </c>
      <c r="GU79" s="369">
        <f>SUMIF(LEVEL1!$B:$B,LEVEL_2!$B79,LEVEL1!IH:IH)</f>
        <v>0</v>
      </c>
      <c r="GV79" s="370"/>
      <c r="GW79" s="370"/>
      <c r="GX79" s="370"/>
      <c r="GY79" s="370"/>
      <c r="GZ79" s="367">
        <f t="shared" si="978"/>
        <v>0</v>
      </c>
      <c r="HA79" s="368">
        <f>SUMIF(LEVEL1!$B:$B,LEVEL_2!$B79,LEVEL1!IL:IL)</f>
        <v>0</v>
      </c>
      <c r="HB79" s="368">
        <f t="shared" si="979"/>
        <v>0</v>
      </c>
      <c r="HC79" s="368">
        <f>SUMIF(LEVEL1!$B:$B,LEVEL_2!$B79,LEVEL1!IN:IN)</f>
        <v>0</v>
      </c>
      <c r="HD79" s="368">
        <f t="shared" si="980"/>
        <v>0</v>
      </c>
      <c r="HE79" s="368">
        <f>SUMIF(LEVEL1!$B:$B,LEVEL_2!$B79,LEVEL1!IP:IP)</f>
        <v>0</v>
      </c>
      <c r="HF79" s="368">
        <f t="shared" si="981"/>
        <v>0</v>
      </c>
      <c r="HG79" s="368">
        <f>SUMIF(LEVEL1!$B:$B,LEVEL_2!$B79,LEVEL1!IR:IR)</f>
        <v>0</v>
      </c>
      <c r="HH79" s="368">
        <f t="shared" si="982"/>
        <v>0</v>
      </c>
      <c r="HI79" s="368">
        <f t="shared" si="983"/>
        <v>0</v>
      </c>
      <c r="HJ79" s="368">
        <f t="shared" si="984"/>
        <v>0</v>
      </c>
      <c r="HK79" s="368">
        <f>SUMIF(LEVEL1!$B:$B,LEVEL_2!$B79,LEVEL1!IV:IV)</f>
        <v>0</v>
      </c>
      <c r="HL79" s="368">
        <f t="shared" si="985"/>
        <v>0</v>
      </c>
      <c r="HM79" s="368">
        <f t="shared" si="986"/>
        <v>0</v>
      </c>
      <c r="HN79" s="368">
        <f t="shared" si="987"/>
        <v>0</v>
      </c>
      <c r="HO79" s="369">
        <f>SUMIF(LEVEL1!$B:$B,LEVEL_2!$B79,LEVEL1!JB:JB)</f>
        <v>0</v>
      </c>
      <c r="HP79" s="370"/>
      <c r="HQ79" s="370"/>
      <c r="HR79" s="370"/>
      <c r="HS79" s="370"/>
      <c r="HT79" s="367">
        <f t="shared" si="988"/>
        <v>0</v>
      </c>
      <c r="HU79" s="368">
        <f>SUMIF(LEVEL1!$B:$B,LEVEL_2!$B79,LEVEL1!JF:JF)</f>
        <v>0</v>
      </c>
      <c r="HV79" s="368">
        <f t="shared" si="989"/>
        <v>0</v>
      </c>
      <c r="HW79" s="368">
        <f>SUMIF(LEVEL1!$B:$B,LEVEL_2!$B79,LEVEL1!JH:JH)</f>
        <v>0</v>
      </c>
      <c r="HX79" s="368">
        <f t="shared" si="990"/>
        <v>0</v>
      </c>
      <c r="HY79" s="368">
        <f>SUMIF(LEVEL1!$B:$B,LEVEL_2!$B79,LEVEL1!JJ:JJ)</f>
        <v>0</v>
      </c>
      <c r="HZ79" s="368">
        <f t="shared" si="991"/>
        <v>0</v>
      </c>
      <c r="IA79" s="368">
        <f>SUMIF(LEVEL1!$B:$B,LEVEL_2!$B79,LEVEL1!JL:JL)</f>
        <v>0</v>
      </c>
      <c r="IB79" s="368">
        <f t="shared" si="992"/>
        <v>0</v>
      </c>
      <c r="IC79" s="368">
        <f t="shared" si="993"/>
        <v>0</v>
      </c>
      <c r="ID79" s="368">
        <f t="shared" si="994"/>
        <v>0</v>
      </c>
      <c r="IE79" s="368">
        <f>SUMIF(LEVEL1!$B:$B,LEVEL_2!$B79,LEVEL1!JP:JP)</f>
        <v>0</v>
      </c>
      <c r="IF79" s="368">
        <f t="shared" si="995"/>
        <v>0</v>
      </c>
      <c r="IG79" s="368">
        <f t="shared" si="996"/>
        <v>0</v>
      </c>
      <c r="IH79" s="368">
        <f t="shared" si="997"/>
        <v>0</v>
      </c>
      <c r="II79" s="369">
        <f>SUMIF(LEVEL1!$B:$B,LEVEL_2!$B79,LEVEL1!JV:JV)</f>
        <v>0</v>
      </c>
      <c r="IJ79" s="370"/>
      <c r="IK79" s="370"/>
      <c r="IL79" s="370"/>
      <c r="IM79" s="370"/>
      <c r="IN79" s="367">
        <f t="shared" si="998"/>
        <v>0</v>
      </c>
      <c r="IO79" s="368">
        <f>SUMIF(LEVEL1!$B:$B,LEVEL_2!$B79,LEVEL1!JZ:JZ)</f>
        <v>0</v>
      </c>
      <c r="IP79" s="368">
        <f t="shared" si="999"/>
        <v>0</v>
      </c>
      <c r="IQ79" s="368">
        <f>SUMIF(LEVEL1!$B:$B,LEVEL_2!$B79,LEVEL1!KB:KB)</f>
        <v>0</v>
      </c>
      <c r="IR79" s="368">
        <f t="shared" si="1000"/>
        <v>0</v>
      </c>
      <c r="IS79" s="368">
        <f>SUMIF(LEVEL1!$B:$B,LEVEL_2!$B79,LEVEL1!KD:KD)</f>
        <v>0</v>
      </c>
      <c r="IT79" s="368">
        <f t="shared" si="1001"/>
        <v>0</v>
      </c>
      <c r="IU79" s="368">
        <f>SUMIF(LEVEL1!$B:$B,LEVEL_2!$B79,LEVEL1!KF:KF)</f>
        <v>0</v>
      </c>
      <c r="IV79" s="368">
        <f t="shared" si="1002"/>
        <v>0</v>
      </c>
      <c r="IW79" s="368">
        <f t="shared" si="1003"/>
        <v>0</v>
      </c>
      <c r="IX79" s="368">
        <f t="shared" si="1004"/>
        <v>0</v>
      </c>
      <c r="IY79" s="368">
        <f>SUMIF(LEVEL1!$B:$B,LEVEL_2!$B79,LEVEL1!KJ:KJ)</f>
        <v>0</v>
      </c>
      <c r="IZ79" s="368">
        <f t="shared" si="1005"/>
        <v>0</v>
      </c>
      <c r="JA79" s="368">
        <f t="shared" si="1006"/>
        <v>0</v>
      </c>
      <c r="JB79" s="368">
        <f t="shared" si="1007"/>
        <v>0</v>
      </c>
      <c r="JC79" s="369">
        <f>SUMIF(LEVEL1!$B:$B,LEVEL_2!$B79,LEVEL1!KP:KP)</f>
        <v>0</v>
      </c>
      <c r="JD79" s="370"/>
      <c r="JE79" s="370"/>
      <c r="JF79" s="370"/>
      <c r="JG79" s="370"/>
      <c r="JH79" s="367">
        <f t="shared" si="1008"/>
        <v>0</v>
      </c>
      <c r="JI79" s="368">
        <f>SUMIF(LEVEL1!$B:$B,LEVEL_2!$B79,LEVEL1!KT:KT)</f>
        <v>0</v>
      </c>
      <c r="JJ79" s="368">
        <f t="shared" si="1009"/>
        <v>0</v>
      </c>
      <c r="JK79" s="368">
        <f>SUMIF(LEVEL1!$B:$B,LEVEL_2!$B79,LEVEL1!KV:KV)</f>
        <v>0</v>
      </c>
      <c r="JL79" s="368">
        <f t="shared" si="1010"/>
        <v>0</v>
      </c>
      <c r="JM79" s="368">
        <f>SUMIF(LEVEL1!$B:$B,LEVEL_2!$B79,LEVEL1!KX:KX)</f>
        <v>0</v>
      </c>
      <c r="JN79" s="368">
        <f t="shared" si="1011"/>
        <v>0</v>
      </c>
      <c r="JO79" s="368">
        <f>SUMIF(LEVEL1!$B:$B,LEVEL_2!$B79,LEVEL1!KZ:KZ)</f>
        <v>0</v>
      </c>
      <c r="JP79" s="368">
        <f t="shared" si="1012"/>
        <v>0</v>
      </c>
      <c r="JQ79" s="368">
        <f t="shared" si="1013"/>
        <v>0</v>
      </c>
      <c r="JR79" s="368">
        <f t="shared" si="1014"/>
        <v>0</v>
      </c>
      <c r="JS79" s="368">
        <f>SUMIF(LEVEL1!$B:$B,LEVEL_2!$B79,LEVEL1!LD:LD)</f>
        <v>0</v>
      </c>
      <c r="JT79" s="368">
        <f t="shared" si="1015"/>
        <v>0</v>
      </c>
      <c r="JU79" s="368">
        <f t="shared" si="1016"/>
        <v>0</v>
      </c>
      <c r="JV79" s="368">
        <f t="shared" si="1017"/>
        <v>0</v>
      </c>
      <c r="JW79" s="369">
        <f>SUMIF(LEVEL1!$B:$B,LEVEL_2!$B79,LEVEL1!LJ:LJ)</f>
        <v>0</v>
      </c>
      <c r="JX79" s="370"/>
      <c r="JY79" s="370"/>
      <c r="JZ79" s="370"/>
      <c r="KA79" s="370"/>
      <c r="KB79" s="367">
        <f t="shared" si="1018"/>
        <v>0</v>
      </c>
      <c r="KC79" s="368">
        <f>SUMIF(LEVEL1!$B:$B,LEVEL_2!$B79,LEVEL1!LN:LN)</f>
        <v>0</v>
      </c>
      <c r="KD79" s="368">
        <f t="shared" si="1019"/>
        <v>0</v>
      </c>
      <c r="KE79" s="368">
        <f>SUMIF(LEVEL1!$B:$B,LEVEL_2!$B79,LEVEL1!LP:LP)</f>
        <v>0</v>
      </c>
      <c r="KF79" s="368">
        <f t="shared" si="1020"/>
        <v>0</v>
      </c>
      <c r="KG79" s="368">
        <f>SUMIF(LEVEL1!$B:$B,LEVEL_2!$B79,LEVEL1!LR:LR)</f>
        <v>0</v>
      </c>
      <c r="KH79" s="368">
        <f t="shared" si="1021"/>
        <v>0</v>
      </c>
      <c r="KI79" s="368">
        <f>SUMIF(LEVEL1!$B:$B,LEVEL_2!$B79,LEVEL1!LT:LT)</f>
        <v>0</v>
      </c>
      <c r="KJ79" s="368">
        <f t="shared" si="1022"/>
        <v>0</v>
      </c>
      <c r="KK79" s="368">
        <f t="shared" si="1023"/>
        <v>0</v>
      </c>
      <c r="KL79" s="368">
        <f t="shared" si="1024"/>
        <v>0</v>
      </c>
      <c r="KM79" s="368">
        <f>SUMIF(LEVEL1!$B:$B,LEVEL_2!$B79,LEVEL1!LX:LX)</f>
        <v>0</v>
      </c>
      <c r="KN79" s="368">
        <f t="shared" si="1025"/>
        <v>0</v>
      </c>
      <c r="KO79" s="368">
        <f t="shared" si="1026"/>
        <v>0</v>
      </c>
      <c r="KP79" s="368">
        <f t="shared" si="1027"/>
        <v>0</v>
      </c>
      <c r="KQ79" s="369">
        <f>SUMIF(LEVEL1!$B:$B,LEVEL_2!$B79,LEVEL1!MD:MD)</f>
        <v>0</v>
      </c>
      <c r="KR79" s="370"/>
      <c r="KS79" s="370"/>
      <c r="KT79" s="370"/>
      <c r="KU79" s="370"/>
      <c r="KV79" s="367">
        <f t="shared" si="1028"/>
        <v>0</v>
      </c>
      <c r="KW79" s="368">
        <f>SUMIF(LEVEL1!$B:$B,LEVEL_2!$B79,LEVEL1!MH:MH)</f>
        <v>0</v>
      </c>
      <c r="KX79" s="368">
        <f t="shared" si="1029"/>
        <v>0</v>
      </c>
      <c r="KY79" s="368">
        <f>SUMIF(LEVEL1!$B:$B,LEVEL_2!$B79,LEVEL1!MJ:MJ)</f>
        <v>0</v>
      </c>
      <c r="KZ79" s="368">
        <f t="shared" si="1030"/>
        <v>0</v>
      </c>
      <c r="LA79" s="368">
        <f>SUMIF(LEVEL1!$B:$B,LEVEL_2!$B79,LEVEL1!ML:ML)</f>
        <v>0</v>
      </c>
      <c r="LB79" s="368">
        <f t="shared" si="1031"/>
        <v>0</v>
      </c>
      <c r="LC79" s="368">
        <f>SUMIF(LEVEL1!$B:$B,LEVEL_2!$B79,LEVEL1!MN:MN)</f>
        <v>0</v>
      </c>
      <c r="LD79" s="368">
        <f t="shared" si="1032"/>
        <v>0</v>
      </c>
      <c r="LE79" s="368">
        <f t="shared" si="1033"/>
        <v>0</v>
      </c>
      <c r="LF79" s="368">
        <f t="shared" si="1034"/>
        <v>0</v>
      </c>
      <c r="LG79" s="368">
        <f>SUMIF(LEVEL1!$B:$B,LEVEL_2!$B79,LEVEL1!MR:MR)</f>
        <v>0</v>
      </c>
      <c r="LH79" s="368">
        <f t="shared" si="1035"/>
        <v>0</v>
      </c>
      <c r="LI79" s="368">
        <f t="shared" si="1036"/>
        <v>0</v>
      </c>
      <c r="LJ79" s="368">
        <f t="shared" si="1037"/>
        <v>0</v>
      </c>
      <c r="LK79" s="369">
        <f>SUMIF(LEVEL1!$B:$B,LEVEL_2!$B79,LEVEL1!MX:MX)</f>
        <v>0</v>
      </c>
      <c r="LL79" s="370"/>
      <c r="LM79" s="370"/>
      <c r="LN79" s="370"/>
      <c r="LO79" s="370"/>
      <c r="LP79" s="367">
        <f t="shared" si="1038"/>
        <v>0</v>
      </c>
      <c r="LQ79" s="368">
        <f>SUMIF(LEVEL1!$B:$B,LEVEL_2!$B79,LEVEL1!NB:NB)</f>
        <v>0</v>
      </c>
      <c r="LR79" s="368">
        <f t="shared" si="1039"/>
        <v>0</v>
      </c>
      <c r="LS79" s="368">
        <f>SUMIF(LEVEL1!$B:$B,LEVEL_2!$B79,LEVEL1!ND:ND)</f>
        <v>0</v>
      </c>
      <c r="LT79" s="368">
        <f t="shared" si="1040"/>
        <v>0</v>
      </c>
      <c r="LU79" s="368">
        <f>SUMIF(LEVEL1!$B:$B,LEVEL_2!$B79,LEVEL1!NF:NF)</f>
        <v>0</v>
      </c>
      <c r="LV79" s="368">
        <f t="shared" si="1041"/>
        <v>0</v>
      </c>
      <c r="LW79" s="368">
        <f>SUMIF(LEVEL1!$B:$B,LEVEL_2!$B79,LEVEL1!NH:NH)</f>
        <v>0</v>
      </c>
      <c r="LX79" s="368">
        <f t="shared" si="1042"/>
        <v>0</v>
      </c>
      <c r="LY79" s="368">
        <f t="shared" si="1043"/>
        <v>0</v>
      </c>
      <c r="LZ79" s="368">
        <f t="shared" si="1044"/>
        <v>0</v>
      </c>
      <c r="MA79" s="368">
        <f>SUMIF(LEVEL1!$B:$B,LEVEL_2!$B79,LEVEL1!NL:NL)</f>
        <v>0</v>
      </c>
      <c r="MB79" s="368">
        <f t="shared" si="1045"/>
        <v>0</v>
      </c>
      <c r="MC79" s="368">
        <f t="shared" si="1046"/>
        <v>0</v>
      </c>
      <c r="MD79" s="368">
        <f t="shared" si="1047"/>
        <v>0</v>
      </c>
      <c r="ME79" s="369">
        <f>SUMIF(LEVEL1!$B:$B,LEVEL_2!$B79,LEVEL1!NR:NR)</f>
        <v>0</v>
      </c>
      <c r="MF79" s="370"/>
      <c r="MG79" s="370"/>
      <c r="MH79" s="370"/>
      <c r="MI79" s="370"/>
      <c r="MJ79" s="367">
        <f t="shared" si="1048"/>
        <v>0</v>
      </c>
      <c r="MK79" s="368">
        <f>SUMIF(LEVEL1!$B:$B,LEVEL_2!$B79,LEVEL1!NV:NV)</f>
        <v>0</v>
      </c>
      <c r="ML79" s="368">
        <f t="shared" si="1049"/>
        <v>0</v>
      </c>
      <c r="MM79" s="368">
        <f>SUMIF(LEVEL1!$B:$B,LEVEL_2!$B79,LEVEL1!NX:NX)</f>
        <v>0</v>
      </c>
      <c r="MN79" s="368">
        <f t="shared" si="1050"/>
        <v>0</v>
      </c>
      <c r="MO79" s="368">
        <f>SUMIF(LEVEL1!$B:$B,LEVEL_2!$B79,LEVEL1!NZ:NZ)</f>
        <v>0</v>
      </c>
      <c r="MP79" s="368">
        <f t="shared" si="1051"/>
        <v>0</v>
      </c>
      <c r="MQ79" s="368">
        <f>SUMIF(LEVEL1!$B:$B,LEVEL_2!$B79,LEVEL1!OB:OB)</f>
        <v>0</v>
      </c>
      <c r="MR79" s="368">
        <f t="shared" si="1052"/>
        <v>0</v>
      </c>
      <c r="MS79" s="368">
        <f t="shared" si="1053"/>
        <v>0</v>
      </c>
      <c r="MT79" s="368">
        <f t="shared" si="1054"/>
        <v>0</v>
      </c>
      <c r="MU79" s="368">
        <f>SUMIF(LEVEL1!$B:$B,LEVEL_2!$B79,LEVEL1!OF:OF)</f>
        <v>0</v>
      </c>
      <c r="MV79" s="368">
        <f t="shared" si="1055"/>
        <v>0</v>
      </c>
      <c r="MW79" s="368">
        <f t="shared" si="1056"/>
        <v>0</v>
      </c>
      <c r="MX79" s="368">
        <f t="shared" si="1057"/>
        <v>0</v>
      </c>
      <c r="MY79" s="369">
        <f>SUMIF(LEVEL1!$B:$B,LEVEL_2!$B79,LEVEL1!OL:OL)</f>
        <v>0</v>
      </c>
      <c r="MZ79" s="370"/>
      <c r="NA79" s="370"/>
      <c r="NB79" s="370"/>
      <c r="NC79" s="370"/>
      <c r="ND79" s="367">
        <f t="shared" si="1058"/>
        <v>0</v>
      </c>
      <c r="NE79" s="368">
        <f>SUMIF(LEVEL1!$B:$B,LEVEL_2!$B79,LEVEL1!OP:OP)</f>
        <v>0</v>
      </c>
      <c r="NF79" s="368">
        <f t="shared" si="1059"/>
        <v>0</v>
      </c>
      <c r="NG79" s="368">
        <f>SUMIF(LEVEL1!$B:$B,LEVEL_2!$B79,LEVEL1!OR:OR)</f>
        <v>0</v>
      </c>
      <c r="NH79" s="368">
        <f t="shared" si="1060"/>
        <v>0</v>
      </c>
      <c r="NI79" s="368">
        <f>SUMIF(LEVEL1!$B:$B,LEVEL_2!$B79,LEVEL1!OT:OT)</f>
        <v>0</v>
      </c>
      <c r="NJ79" s="368">
        <f t="shared" si="1061"/>
        <v>0</v>
      </c>
      <c r="NK79" s="368">
        <f>SUMIF(LEVEL1!$B:$B,LEVEL_2!$B79,LEVEL1!OV:OV)</f>
        <v>0</v>
      </c>
      <c r="NL79" s="368">
        <f t="shared" si="1062"/>
        <v>0</v>
      </c>
      <c r="NM79" s="368">
        <f t="shared" si="1063"/>
        <v>0</v>
      </c>
      <c r="NN79" s="368">
        <f t="shared" si="1064"/>
        <v>0</v>
      </c>
      <c r="NO79" s="368">
        <f>SUMIF(LEVEL1!$B:$B,LEVEL_2!$B79,LEVEL1!OZ:OZ)</f>
        <v>0</v>
      </c>
      <c r="NP79" s="368">
        <f t="shared" si="1065"/>
        <v>0</v>
      </c>
      <c r="NQ79" s="368">
        <f t="shared" si="1066"/>
        <v>0</v>
      </c>
      <c r="NR79" s="368">
        <f t="shared" si="1067"/>
        <v>0</v>
      </c>
      <c r="NS79" s="369">
        <f>SUMIF(LEVEL1!$B:$B,LEVEL_2!$B79,LEVEL1!PF:PF)</f>
        <v>0</v>
      </c>
      <c r="NT79" s="370"/>
      <c r="NU79" s="370"/>
      <c r="NV79" s="370"/>
      <c r="NW79" s="370"/>
      <c r="NX79" s="367">
        <f t="shared" si="1068"/>
        <v>0</v>
      </c>
      <c r="NY79" s="368">
        <f>SUMIF(LEVEL1!$B:$B,LEVEL_2!$B79,LEVEL1!PJ:PJ)</f>
        <v>0</v>
      </c>
      <c r="NZ79" s="368">
        <f t="shared" si="1069"/>
        <v>0</v>
      </c>
      <c r="OA79" s="368">
        <f>SUMIF(LEVEL1!$B:$B,LEVEL_2!$B79,LEVEL1!PL:PL)</f>
        <v>0</v>
      </c>
      <c r="OB79" s="368">
        <f t="shared" si="1070"/>
        <v>0</v>
      </c>
      <c r="OC79" s="368">
        <f>SUMIF(LEVEL1!$B:$B,LEVEL_2!$B79,LEVEL1!PN:PN)</f>
        <v>0</v>
      </c>
      <c r="OD79" s="368">
        <f t="shared" si="1071"/>
        <v>0</v>
      </c>
      <c r="OE79" s="368">
        <f>SUMIF(LEVEL1!$B:$B,LEVEL_2!$B79,LEVEL1!PP:PP)</f>
        <v>0</v>
      </c>
      <c r="OF79" s="368">
        <f t="shared" si="1072"/>
        <v>0</v>
      </c>
      <c r="OG79" s="368">
        <f t="shared" si="1073"/>
        <v>0</v>
      </c>
      <c r="OH79" s="368">
        <f t="shared" si="1074"/>
        <v>0</v>
      </c>
      <c r="OI79" s="368">
        <f>SUMIF(LEVEL1!$B:$B,LEVEL_2!$B79,LEVEL1!PT:PT)</f>
        <v>0</v>
      </c>
      <c r="OJ79" s="368">
        <f t="shared" si="1075"/>
        <v>0</v>
      </c>
      <c r="OK79" s="368">
        <f t="shared" si="1076"/>
        <v>0</v>
      </c>
      <c r="OL79" s="368">
        <f t="shared" si="1077"/>
        <v>0</v>
      </c>
      <c r="OM79" s="369">
        <f>SUMIF(LEVEL1!$B:$B,LEVEL_2!$B79,LEVEL1!PZ:PZ)</f>
        <v>0</v>
      </c>
      <c r="ON79" s="370"/>
      <c r="OO79" s="370"/>
      <c r="OP79" s="370"/>
      <c r="OQ79" s="370"/>
      <c r="OR79" s="367">
        <f t="shared" si="1078"/>
        <v>0</v>
      </c>
      <c r="OS79" s="368">
        <f>SUMIF(LEVEL1!$B:$B,LEVEL_2!$B79,LEVEL1!QD:QD)</f>
        <v>0</v>
      </c>
      <c r="OT79" s="368">
        <f t="shared" si="1079"/>
        <v>0</v>
      </c>
      <c r="OU79" s="368">
        <f>SUMIF(LEVEL1!$B:$B,LEVEL_2!$B79,LEVEL1!QF:QF)</f>
        <v>0</v>
      </c>
      <c r="OV79" s="368">
        <f t="shared" si="1080"/>
        <v>0</v>
      </c>
      <c r="OW79" s="368">
        <f>SUMIF(LEVEL1!$B:$B,LEVEL_2!$B79,LEVEL1!QH:QH)</f>
        <v>0</v>
      </c>
      <c r="OX79" s="368">
        <f t="shared" si="1081"/>
        <v>0</v>
      </c>
      <c r="OY79" s="368">
        <f>SUMIF(LEVEL1!$B:$B,LEVEL_2!$B79,LEVEL1!QJ:QJ)</f>
        <v>0</v>
      </c>
      <c r="OZ79" s="368">
        <f t="shared" si="1082"/>
        <v>0</v>
      </c>
      <c r="PA79" s="368">
        <f t="shared" si="1083"/>
        <v>0</v>
      </c>
      <c r="PB79" s="368">
        <f t="shared" si="1084"/>
        <v>0</v>
      </c>
      <c r="PC79" s="368">
        <f>SUMIF(LEVEL1!$B:$B,LEVEL_2!$B79,LEVEL1!QN:QN)</f>
        <v>0</v>
      </c>
      <c r="PD79" s="368">
        <f t="shared" si="1085"/>
        <v>0</v>
      </c>
      <c r="PE79" s="368">
        <f t="shared" si="1086"/>
        <v>0</v>
      </c>
      <c r="PF79" s="368">
        <f t="shared" si="1087"/>
        <v>0</v>
      </c>
      <c r="PG79" s="369">
        <f>SUMIF(LEVEL1!$B:$B,LEVEL_2!$B79,LEVEL1!QT:QT)</f>
        <v>0</v>
      </c>
    </row>
    <row r="80" spans="2:423" s="282" customFormat="1" ht="24.75" hidden="1" customHeight="1" outlineLevel="1">
      <c r="B80" s="361"/>
      <c r="C80" s="362" t="s">
        <v>161</v>
      </c>
      <c r="D80" s="363"/>
      <c r="E80" s="364"/>
      <c r="F80" s="365" t="s">
        <v>28</v>
      </c>
      <c r="G80" s="371">
        <f>G77</f>
        <v>56</v>
      </c>
      <c r="H80" s="367">
        <f t="shared" si="879"/>
        <v>0</v>
      </c>
      <c r="I80" s="368">
        <f>SUM(I77:I79)</f>
        <v>0</v>
      </c>
      <c r="J80" s="368">
        <f t="shared" si="880"/>
        <v>7500000</v>
      </c>
      <c r="K80" s="368">
        <f>SUM(K77:K79)</f>
        <v>420000000</v>
      </c>
      <c r="L80" s="368">
        <f t="shared" si="881"/>
        <v>0</v>
      </c>
      <c r="M80" s="368">
        <f>SUM(M77:M79)</f>
        <v>0</v>
      </c>
      <c r="N80" s="368">
        <f t="shared" si="882"/>
        <v>0</v>
      </c>
      <c r="O80" s="368">
        <f>SUM(O77:O79)</f>
        <v>0</v>
      </c>
      <c r="P80" s="368">
        <f t="shared" si="883"/>
        <v>7500000</v>
      </c>
      <c r="Q80" s="368">
        <f>SUM(Q77:Q79)</f>
        <v>420000000</v>
      </c>
      <c r="R80" s="368">
        <f t="shared" si="885"/>
        <v>1606787.8125</v>
      </c>
      <c r="S80" s="368">
        <f>SUM(S77:S79)</f>
        <v>89980117.5</v>
      </c>
      <c r="T80" s="368">
        <f t="shared" si="886"/>
        <v>9106787.8125</v>
      </c>
      <c r="U80" s="368">
        <f>SUM(U77:U79)</f>
        <v>509980117.5</v>
      </c>
      <c r="V80" s="368">
        <f t="shared" si="886"/>
        <v>0</v>
      </c>
      <c r="W80" s="369">
        <f>SUM(W77:W79)</f>
        <v>0</v>
      </c>
      <c r="X80" s="370"/>
      <c r="Y80" s="370"/>
      <c r="Z80" s="370"/>
      <c r="AA80" s="370"/>
      <c r="AB80" s="367">
        <f t="shared" si="888"/>
        <v>0</v>
      </c>
      <c r="AC80" s="368">
        <f>SUM(AC77:AC79)</f>
        <v>0</v>
      </c>
      <c r="AD80" s="368">
        <f t="shared" si="889"/>
        <v>7500000</v>
      </c>
      <c r="AE80" s="368">
        <f>SUM(AE77:AE79)</f>
        <v>420000000</v>
      </c>
      <c r="AF80" s="368">
        <f t="shared" si="890"/>
        <v>0</v>
      </c>
      <c r="AG80" s="368">
        <f>SUM(AG77:AG79)</f>
        <v>0</v>
      </c>
      <c r="AH80" s="368">
        <f t="shared" si="891"/>
        <v>0</v>
      </c>
      <c r="AI80" s="368">
        <f>SUM(AI77:AI79)</f>
        <v>0</v>
      </c>
      <c r="AJ80" s="368">
        <f t="shared" si="892"/>
        <v>7500000</v>
      </c>
      <c r="AK80" s="368">
        <f>SUM(AK77:AK79)</f>
        <v>420000000</v>
      </c>
      <c r="AL80" s="368">
        <f t="shared" si="894"/>
        <v>1606787.8125</v>
      </c>
      <c r="AM80" s="368">
        <f>SUM(AM77:AM79)</f>
        <v>89980117.5</v>
      </c>
      <c r="AN80" s="368">
        <f t="shared" si="895"/>
        <v>9106787.8125</v>
      </c>
      <c r="AO80" s="368">
        <f>SUM(AO77:AO79)</f>
        <v>509980117.5</v>
      </c>
      <c r="AP80" s="368">
        <f t="shared" si="897"/>
        <v>0</v>
      </c>
      <c r="AQ80" s="369">
        <f>SUM(AQ77:AQ79)</f>
        <v>0</v>
      </c>
      <c r="AR80" s="370"/>
      <c r="AS80" s="370"/>
      <c r="AT80" s="370"/>
      <c r="AU80" s="370"/>
      <c r="AV80" s="367">
        <f t="shared" si="898"/>
        <v>13500</v>
      </c>
      <c r="AW80" s="368">
        <f>SUM(AW77:AW79)</f>
        <v>756000</v>
      </c>
      <c r="AX80" s="368">
        <f t="shared" si="899"/>
        <v>10000</v>
      </c>
      <c r="AY80" s="368">
        <f>SUM(AY77:AY79)</f>
        <v>560000</v>
      </c>
      <c r="AZ80" s="368">
        <f t="shared" si="900"/>
        <v>0</v>
      </c>
      <c r="BA80" s="368">
        <f>SUM(BA77:BA79)</f>
        <v>0</v>
      </c>
      <c r="BB80" s="368">
        <f t="shared" si="901"/>
        <v>2000</v>
      </c>
      <c r="BC80" s="368">
        <f>SUM(BC77:BC79)</f>
        <v>112000</v>
      </c>
      <c r="BD80" s="368">
        <f t="shared" si="902"/>
        <v>25500</v>
      </c>
      <c r="BE80" s="368">
        <f>SUM(BE77:BE79)</f>
        <v>1428000</v>
      </c>
      <c r="BF80" s="368">
        <f t="shared" si="904"/>
        <v>0</v>
      </c>
      <c r="BG80" s="368">
        <f>SUM(BG77:BG79)</f>
        <v>0</v>
      </c>
      <c r="BH80" s="368">
        <f t="shared" si="905"/>
        <v>25500</v>
      </c>
      <c r="BI80" s="368">
        <f>SUM(BI77:BI79)</f>
        <v>1428000</v>
      </c>
      <c r="BJ80" s="368">
        <f t="shared" si="907"/>
        <v>0</v>
      </c>
      <c r="BK80" s="369">
        <f>SUM(BK77:BK79)</f>
        <v>0</v>
      </c>
      <c r="BL80" s="370"/>
      <c r="BM80" s="370"/>
      <c r="BN80" s="370"/>
      <c r="BO80" s="370"/>
      <c r="BP80" s="367">
        <f t="shared" si="908"/>
        <v>0</v>
      </c>
      <c r="BQ80" s="368">
        <f>SUM(BQ77:BQ79)</f>
        <v>0</v>
      </c>
      <c r="BR80" s="368">
        <f t="shared" si="909"/>
        <v>7500000</v>
      </c>
      <c r="BS80" s="368">
        <f>SUM(BS77:BS79)</f>
        <v>420000000</v>
      </c>
      <c r="BT80" s="368">
        <f t="shared" si="910"/>
        <v>0</v>
      </c>
      <c r="BU80" s="368">
        <f>SUM(BU77:BU79)</f>
        <v>0</v>
      </c>
      <c r="BV80" s="368">
        <f t="shared" si="911"/>
        <v>0</v>
      </c>
      <c r="BW80" s="368">
        <f>SUM(BW77:BW79)</f>
        <v>0</v>
      </c>
      <c r="BX80" s="368">
        <f t="shared" si="912"/>
        <v>7500000</v>
      </c>
      <c r="BY80" s="368">
        <f>SUM(BY77:BY79)</f>
        <v>420000000</v>
      </c>
      <c r="BZ80" s="368">
        <f t="shared" si="914"/>
        <v>1606787.8125</v>
      </c>
      <c r="CA80" s="368">
        <f>SUM(CA77:CA79)</f>
        <v>89980117.5</v>
      </c>
      <c r="CB80" s="368">
        <f t="shared" si="915"/>
        <v>9106787.8125</v>
      </c>
      <c r="CC80" s="368">
        <f>SUM(CC77:CC79)</f>
        <v>509980117.5</v>
      </c>
      <c r="CD80" s="368">
        <f t="shared" si="917"/>
        <v>0</v>
      </c>
      <c r="CE80" s="369">
        <f>SUM(CE77:CE79)</f>
        <v>0</v>
      </c>
      <c r="CF80" s="370"/>
      <c r="CG80" s="370"/>
      <c r="CH80" s="370"/>
      <c r="CI80" s="370"/>
      <c r="CJ80" s="367">
        <f t="shared" si="918"/>
        <v>0</v>
      </c>
      <c r="CK80" s="368">
        <f>SUM(CK77:CK79)</f>
        <v>0</v>
      </c>
      <c r="CL80" s="368">
        <f t="shared" si="919"/>
        <v>4500000</v>
      </c>
      <c r="CM80" s="368">
        <f>SUM(CM77:CM79)</f>
        <v>252000000</v>
      </c>
      <c r="CN80" s="368">
        <f t="shared" si="920"/>
        <v>500000</v>
      </c>
      <c r="CO80" s="368">
        <f>SUM(CO77:CO79)</f>
        <v>28000000</v>
      </c>
      <c r="CP80" s="368">
        <f t="shared" si="921"/>
        <v>0</v>
      </c>
      <c r="CQ80" s="368">
        <f>SUM(CQ77:CQ79)</f>
        <v>0</v>
      </c>
      <c r="CR80" s="368">
        <f t="shared" si="922"/>
        <v>5000000</v>
      </c>
      <c r="CS80" s="368">
        <f>SUM(CS77:CS79)</f>
        <v>280000000</v>
      </c>
      <c r="CT80" s="368">
        <f t="shared" si="924"/>
        <v>1007357.6875</v>
      </c>
      <c r="CU80" s="368">
        <f>SUM(CU77:CU79)</f>
        <v>56412030.5</v>
      </c>
      <c r="CV80" s="368">
        <f t="shared" si="925"/>
        <v>6007357.6875</v>
      </c>
      <c r="CW80" s="368">
        <f>SUM(CW77:CW79)</f>
        <v>336412030.5</v>
      </c>
      <c r="CX80" s="368">
        <f t="shared" si="927"/>
        <v>0</v>
      </c>
      <c r="CY80" s="369">
        <f>SUM(CY77:CY79)</f>
        <v>0</v>
      </c>
      <c r="CZ80" s="370"/>
      <c r="DA80" s="370"/>
      <c r="DB80" s="370"/>
      <c r="DC80" s="370"/>
      <c r="DD80" s="367">
        <f t="shared" si="928"/>
        <v>0</v>
      </c>
      <c r="DE80" s="368">
        <f>SUM(DE77:DE79)</f>
        <v>0</v>
      </c>
      <c r="DF80" s="368">
        <f t="shared" si="929"/>
        <v>4000000</v>
      </c>
      <c r="DG80" s="368">
        <f>SUM(DG77:DG79)</f>
        <v>224000000</v>
      </c>
      <c r="DH80" s="368">
        <f t="shared" si="930"/>
        <v>500000</v>
      </c>
      <c r="DI80" s="368">
        <f>SUM(DI77:DI79)</f>
        <v>28000000</v>
      </c>
      <c r="DJ80" s="368">
        <f t="shared" si="931"/>
        <v>628200</v>
      </c>
      <c r="DK80" s="368">
        <f>SUM(DK77:DK79)</f>
        <v>35179200</v>
      </c>
      <c r="DL80" s="368">
        <f t="shared" si="932"/>
        <v>5128200</v>
      </c>
      <c r="DM80" s="368">
        <f>SUM(DM77:DM79)</f>
        <v>287179200</v>
      </c>
      <c r="DN80" s="368">
        <f t="shared" si="934"/>
        <v>954621.77399999998</v>
      </c>
      <c r="DO80" s="368">
        <f>SUM(DO77:DO79)</f>
        <v>53458819.343999997</v>
      </c>
      <c r="DP80" s="368">
        <f t="shared" si="935"/>
        <v>6082821.7739999993</v>
      </c>
      <c r="DQ80" s="368">
        <f>SUM(DQ77:DQ79)</f>
        <v>340638019.34399998</v>
      </c>
      <c r="DR80" s="368">
        <f t="shared" si="937"/>
        <v>0</v>
      </c>
      <c r="DS80" s="369">
        <f>SUM(DS77:DS79)</f>
        <v>0</v>
      </c>
      <c r="DT80" s="370"/>
      <c r="DU80" s="370"/>
      <c r="DV80" s="370"/>
      <c r="DW80" s="370"/>
      <c r="DX80" s="367">
        <f t="shared" si="938"/>
        <v>0</v>
      </c>
      <c r="DY80" s="368">
        <f>SUM(DY77:DY79)</f>
        <v>0</v>
      </c>
      <c r="DZ80" s="368">
        <f t="shared" si="939"/>
        <v>4800000</v>
      </c>
      <c r="EA80" s="368">
        <f>SUM(EA77:EA79)</f>
        <v>268800000</v>
      </c>
      <c r="EB80" s="368">
        <f t="shared" si="940"/>
        <v>400000</v>
      </c>
      <c r="EC80" s="368">
        <f>SUM(EC77:EC79)</f>
        <v>22400000</v>
      </c>
      <c r="ED80" s="368">
        <f t="shared" si="941"/>
        <v>800000</v>
      </c>
      <c r="EE80" s="368">
        <f>SUM(EE77:EE79)</f>
        <v>44800000</v>
      </c>
      <c r="EF80" s="368">
        <f t="shared" si="942"/>
        <v>6000000</v>
      </c>
      <c r="EG80" s="368">
        <f>SUM(EG77:EG79)</f>
        <v>336000000</v>
      </c>
      <c r="EH80" s="368">
        <f t="shared" si="944"/>
        <v>479846.56810257398</v>
      </c>
      <c r="EI80" s="368">
        <f>SUM(EI77:EI79)</f>
        <v>26871407.813744143</v>
      </c>
      <c r="EJ80" s="368">
        <f t="shared" si="945"/>
        <v>6479846.568102574</v>
      </c>
      <c r="EK80" s="368">
        <f>SUM(EK77:EK79)</f>
        <v>362871407.81374413</v>
      </c>
      <c r="EL80" s="368">
        <f t="shared" si="947"/>
        <v>0</v>
      </c>
      <c r="EM80" s="369">
        <f>SUM(EM77:EM79)</f>
        <v>0</v>
      </c>
      <c r="EN80" s="370"/>
      <c r="EO80" s="370"/>
      <c r="EP80" s="370"/>
      <c r="EQ80" s="370"/>
      <c r="ER80" s="367">
        <f t="shared" si="948"/>
        <v>0</v>
      </c>
      <c r="ES80" s="368">
        <f>SUM(ES77:ES79)</f>
        <v>0</v>
      </c>
      <c r="ET80" s="368">
        <f t="shared" si="949"/>
        <v>7500000</v>
      </c>
      <c r="EU80" s="368">
        <f>SUM(EU77:EU79)</f>
        <v>420000000</v>
      </c>
      <c r="EV80" s="368">
        <f t="shared" si="950"/>
        <v>0</v>
      </c>
      <c r="EW80" s="368">
        <f>SUM(EW77:EW79)</f>
        <v>0</v>
      </c>
      <c r="EX80" s="368">
        <f t="shared" si="951"/>
        <v>0</v>
      </c>
      <c r="EY80" s="368">
        <f>SUM(EY77:EY79)</f>
        <v>0</v>
      </c>
      <c r="EZ80" s="368">
        <f t="shared" si="952"/>
        <v>7500000</v>
      </c>
      <c r="FA80" s="368">
        <f>SUM(FA77:FA79)</f>
        <v>420000000</v>
      </c>
      <c r="FB80" s="368">
        <f t="shared" si="954"/>
        <v>1606787.8125</v>
      </c>
      <c r="FC80" s="368">
        <f>SUM(FC77:FC79)</f>
        <v>89980117.5</v>
      </c>
      <c r="FD80" s="368">
        <f t="shared" si="955"/>
        <v>9106787.8125</v>
      </c>
      <c r="FE80" s="368">
        <f>SUM(FE77:FE79)</f>
        <v>509980117.5</v>
      </c>
      <c r="FF80" s="368">
        <f t="shared" si="957"/>
        <v>0</v>
      </c>
      <c r="FG80" s="369">
        <f>SUM(FG77:FG79)</f>
        <v>0</v>
      </c>
      <c r="FH80" s="370"/>
      <c r="FI80" s="370"/>
      <c r="FJ80" s="370"/>
      <c r="FK80" s="370"/>
      <c r="FL80" s="367">
        <f t="shared" si="958"/>
        <v>0</v>
      </c>
      <c r="FM80" s="368">
        <f>SUM(FM77:FM79)</f>
        <v>0</v>
      </c>
      <c r="FN80" s="368">
        <f t="shared" si="959"/>
        <v>7500000</v>
      </c>
      <c r="FO80" s="368">
        <f>SUM(FO77:FO79)</f>
        <v>420000000</v>
      </c>
      <c r="FP80" s="368">
        <f t="shared" si="960"/>
        <v>0</v>
      </c>
      <c r="FQ80" s="368">
        <f>SUM(FQ77:FQ79)</f>
        <v>0</v>
      </c>
      <c r="FR80" s="368">
        <f t="shared" si="961"/>
        <v>0</v>
      </c>
      <c r="FS80" s="368">
        <f>SUM(FS77:FS79)</f>
        <v>0</v>
      </c>
      <c r="FT80" s="368">
        <f t="shared" si="962"/>
        <v>7500000</v>
      </c>
      <c r="FU80" s="368">
        <f>SUM(FU77:FU79)</f>
        <v>420000000</v>
      </c>
      <c r="FV80" s="368">
        <f t="shared" si="964"/>
        <v>1606787.8125</v>
      </c>
      <c r="FW80" s="368">
        <f>SUM(FW77:FW79)</f>
        <v>89980117.5</v>
      </c>
      <c r="FX80" s="368">
        <f t="shared" si="965"/>
        <v>9106787.8125</v>
      </c>
      <c r="FY80" s="368">
        <f>SUM(FY77:FY79)</f>
        <v>509980117.5</v>
      </c>
      <c r="FZ80" s="368">
        <f t="shared" si="967"/>
        <v>0</v>
      </c>
      <c r="GA80" s="369">
        <f>SUM(GA77:GA79)</f>
        <v>0</v>
      </c>
      <c r="GB80" s="370"/>
      <c r="GC80" s="370"/>
      <c r="GD80" s="370"/>
      <c r="GE80" s="370"/>
      <c r="GF80" s="367">
        <f t="shared" si="968"/>
        <v>0</v>
      </c>
      <c r="GG80" s="368">
        <f>SUM(GG77:GG79)</f>
        <v>0</v>
      </c>
      <c r="GH80" s="368">
        <f t="shared" si="969"/>
        <v>0</v>
      </c>
      <c r="GI80" s="368">
        <f>SUM(GI77:GI79)</f>
        <v>0</v>
      </c>
      <c r="GJ80" s="368">
        <f t="shared" si="970"/>
        <v>0</v>
      </c>
      <c r="GK80" s="368">
        <f>SUM(GK77:GK79)</f>
        <v>0</v>
      </c>
      <c r="GL80" s="368">
        <f t="shared" si="971"/>
        <v>0</v>
      </c>
      <c r="GM80" s="368">
        <f>SUM(GM77:GM79)</f>
        <v>0</v>
      </c>
      <c r="GN80" s="368">
        <f t="shared" si="972"/>
        <v>0</v>
      </c>
      <c r="GO80" s="368">
        <f>SUM(GO77:GO79)</f>
        <v>0</v>
      </c>
      <c r="GP80" s="368">
        <f t="shared" si="974"/>
        <v>0</v>
      </c>
      <c r="GQ80" s="368">
        <f>SUM(GQ77:GQ79)</f>
        <v>0</v>
      </c>
      <c r="GR80" s="368">
        <f t="shared" si="975"/>
        <v>0</v>
      </c>
      <c r="GS80" s="368">
        <f>SUM(GS77:GS79)</f>
        <v>0</v>
      </c>
      <c r="GT80" s="368">
        <f t="shared" si="977"/>
        <v>0</v>
      </c>
      <c r="GU80" s="369">
        <f>SUM(GU77:GU79)</f>
        <v>0</v>
      </c>
      <c r="GV80" s="370"/>
      <c r="GW80" s="370"/>
      <c r="GX80" s="370"/>
      <c r="GY80" s="370"/>
      <c r="GZ80" s="367">
        <f t="shared" si="978"/>
        <v>0</v>
      </c>
      <c r="HA80" s="368">
        <f>SUM(HA77:HA79)</f>
        <v>0</v>
      </c>
      <c r="HB80" s="368">
        <f t="shared" si="979"/>
        <v>0</v>
      </c>
      <c r="HC80" s="368">
        <f>SUM(HC77:HC79)</f>
        <v>0</v>
      </c>
      <c r="HD80" s="368">
        <f t="shared" si="980"/>
        <v>0</v>
      </c>
      <c r="HE80" s="368">
        <f>SUM(HE77:HE79)</f>
        <v>0</v>
      </c>
      <c r="HF80" s="368">
        <f t="shared" si="981"/>
        <v>0</v>
      </c>
      <c r="HG80" s="368">
        <f>SUM(HG77:HG79)</f>
        <v>0</v>
      </c>
      <c r="HH80" s="368">
        <f t="shared" si="982"/>
        <v>0</v>
      </c>
      <c r="HI80" s="368">
        <f>SUM(HI77:HI79)</f>
        <v>0</v>
      </c>
      <c r="HJ80" s="368">
        <f t="shared" si="984"/>
        <v>0</v>
      </c>
      <c r="HK80" s="368">
        <f>SUM(HK77:HK79)</f>
        <v>0</v>
      </c>
      <c r="HL80" s="368">
        <f t="shared" si="985"/>
        <v>0</v>
      </c>
      <c r="HM80" s="368">
        <f>SUM(HM77:HM79)</f>
        <v>0</v>
      </c>
      <c r="HN80" s="368">
        <f t="shared" si="987"/>
        <v>0</v>
      </c>
      <c r="HO80" s="369">
        <f>SUM(HO77:HO79)</f>
        <v>0</v>
      </c>
      <c r="HP80" s="370"/>
      <c r="HQ80" s="370"/>
      <c r="HR80" s="370"/>
      <c r="HS80" s="370"/>
      <c r="HT80" s="367">
        <f t="shared" si="988"/>
        <v>0</v>
      </c>
      <c r="HU80" s="368">
        <f>SUM(HU77:HU79)</f>
        <v>0</v>
      </c>
      <c r="HV80" s="368">
        <f t="shared" si="989"/>
        <v>0</v>
      </c>
      <c r="HW80" s="368">
        <f>SUM(HW77:HW79)</f>
        <v>0</v>
      </c>
      <c r="HX80" s="368">
        <f t="shared" si="990"/>
        <v>0</v>
      </c>
      <c r="HY80" s="368">
        <f>SUM(HY77:HY79)</f>
        <v>0</v>
      </c>
      <c r="HZ80" s="368">
        <f t="shared" si="991"/>
        <v>0</v>
      </c>
      <c r="IA80" s="368">
        <f>SUM(IA77:IA79)</f>
        <v>0</v>
      </c>
      <c r="IB80" s="368">
        <f t="shared" si="992"/>
        <v>0</v>
      </c>
      <c r="IC80" s="368">
        <f>SUM(IC77:IC79)</f>
        <v>0</v>
      </c>
      <c r="ID80" s="368">
        <f t="shared" si="994"/>
        <v>0</v>
      </c>
      <c r="IE80" s="368">
        <f>SUM(IE77:IE79)</f>
        <v>0</v>
      </c>
      <c r="IF80" s="368">
        <f t="shared" si="995"/>
        <v>0</v>
      </c>
      <c r="IG80" s="368">
        <f>SUM(IG77:IG79)</f>
        <v>0</v>
      </c>
      <c r="IH80" s="368">
        <f t="shared" si="997"/>
        <v>0</v>
      </c>
      <c r="II80" s="369">
        <f>SUM(II77:II79)</f>
        <v>0</v>
      </c>
      <c r="IJ80" s="370"/>
      <c r="IK80" s="370"/>
      <c r="IL80" s="370"/>
      <c r="IM80" s="370"/>
      <c r="IN80" s="367">
        <f t="shared" si="998"/>
        <v>0</v>
      </c>
      <c r="IO80" s="368">
        <f>SUM(IO77:IO79)</f>
        <v>0</v>
      </c>
      <c r="IP80" s="368">
        <f t="shared" si="999"/>
        <v>0</v>
      </c>
      <c r="IQ80" s="368">
        <f>SUM(IQ77:IQ79)</f>
        <v>0</v>
      </c>
      <c r="IR80" s="368">
        <f t="shared" si="1000"/>
        <v>0</v>
      </c>
      <c r="IS80" s="368">
        <f>SUM(IS77:IS79)</f>
        <v>0</v>
      </c>
      <c r="IT80" s="368">
        <f t="shared" si="1001"/>
        <v>0</v>
      </c>
      <c r="IU80" s="368">
        <f>SUM(IU77:IU79)</f>
        <v>0</v>
      </c>
      <c r="IV80" s="368">
        <f t="shared" si="1002"/>
        <v>0</v>
      </c>
      <c r="IW80" s="368">
        <f>SUM(IW77:IW79)</f>
        <v>0</v>
      </c>
      <c r="IX80" s="368">
        <f t="shared" si="1004"/>
        <v>0</v>
      </c>
      <c r="IY80" s="368">
        <f>SUM(IY77:IY79)</f>
        <v>0</v>
      </c>
      <c r="IZ80" s="368">
        <f t="shared" si="1005"/>
        <v>0</v>
      </c>
      <c r="JA80" s="368">
        <f>SUM(JA77:JA79)</f>
        <v>0</v>
      </c>
      <c r="JB80" s="368">
        <f t="shared" si="1007"/>
        <v>0</v>
      </c>
      <c r="JC80" s="369">
        <f>SUM(JC77:JC79)</f>
        <v>0</v>
      </c>
      <c r="JD80" s="370"/>
      <c r="JE80" s="370"/>
      <c r="JF80" s="370"/>
      <c r="JG80" s="370"/>
      <c r="JH80" s="367">
        <f t="shared" si="1008"/>
        <v>0</v>
      </c>
      <c r="JI80" s="368">
        <f>SUM(JI77:JI79)</f>
        <v>0</v>
      </c>
      <c r="JJ80" s="368">
        <f t="shared" si="1009"/>
        <v>0</v>
      </c>
      <c r="JK80" s="368">
        <f>SUM(JK77:JK79)</f>
        <v>0</v>
      </c>
      <c r="JL80" s="368">
        <f t="shared" si="1010"/>
        <v>0</v>
      </c>
      <c r="JM80" s="368">
        <f>SUM(JM77:JM79)</f>
        <v>0</v>
      </c>
      <c r="JN80" s="368">
        <f t="shared" si="1011"/>
        <v>0</v>
      </c>
      <c r="JO80" s="368">
        <f>SUM(JO77:JO79)</f>
        <v>0</v>
      </c>
      <c r="JP80" s="368">
        <f t="shared" si="1012"/>
        <v>0</v>
      </c>
      <c r="JQ80" s="368">
        <f>SUM(JQ77:JQ79)</f>
        <v>0</v>
      </c>
      <c r="JR80" s="368">
        <f t="shared" si="1014"/>
        <v>0</v>
      </c>
      <c r="JS80" s="368">
        <f>SUM(JS77:JS79)</f>
        <v>0</v>
      </c>
      <c r="JT80" s="368">
        <f t="shared" si="1015"/>
        <v>0</v>
      </c>
      <c r="JU80" s="368">
        <f>SUM(JU77:JU79)</f>
        <v>0</v>
      </c>
      <c r="JV80" s="368">
        <f t="shared" si="1017"/>
        <v>0</v>
      </c>
      <c r="JW80" s="369">
        <f>SUM(JW77:JW79)</f>
        <v>0</v>
      </c>
      <c r="JX80" s="370"/>
      <c r="JY80" s="370"/>
      <c r="JZ80" s="370"/>
      <c r="KA80" s="370"/>
      <c r="KB80" s="367">
        <f t="shared" si="1018"/>
        <v>0</v>
      </c>
      <c r="KC80" s="368">
        <f>SUM(KC77:KC79)</f>
        <v>0</v>
      </c>
      <c r="KD80" s="368">
        <f t="shared" si="1019"/>
        <v>0</v>
      </c>
      <c r="KE80" s="368">
        <f>SUM(KE77:KE79)</f>
        <v>0</v>
      </c>
      <c r="KF80" s="368">
        <f t="shared" si="1020"/>
        <v>0</v>
      </c>
      <c r="KG80" s="368">
        <f>SUM(KG77:KG79)</f>
        <v>0</v>
      </c>
      <c r="KH80" s="368">
        <f t="shared" si="1021"/>
        <v>0</v>
      </c>
      <c r="KI80" s="368">
        <f>SUM(KI77:KI79)</f>
        <v>0</v>
      </c>
      <c r="KJ80" s="368">
        <f t="shared" si="1022"/>
        <v>0</v>
      </c>
      <c r="KK80" s="368">
        <f>SUM(KK77:KK79)</f>
        <v>0</v>
      </c>
      <c r="KL80" s="368">
        <f t="shared" si="1024"/>
        <v>0</v>
      </c>
      <c r="KM80" s="368">
        <f>SUM(KM77:KM79)</f>
        <v>0</v>
      </c>
      <c r="KN80" s="368">
        <f t="shared" si="1025"/>
        <v>0</v>
      </c>
      <c r="KO80" s="368">
        <f>SUM(KO77:KO79)</f>
        <v>0</v>
      </c>
      <c r="KP80" s="368">
        <f t="shared" si="1027"/>
        <v>0</v>
      </c>
      <c r="KQ80" s="369">
        <f>SUM(KQ77:KQ79)</f>
        <v>0</v>
      </c>
      <c r="KR80" s="370"/>
      <c r="KS80" s="370"/>
      <c r="KT80" s="370"/>
      <c r="KU80" s="370"/>
      <c r="KV80" s="367">
        <f t="shared" si="1028"/>
        <v>0</v>
      </c>
      <c r="KW80" s="368">
        <f>SUM(KW77:KW79)</f>
        <v>0</v>
      </c>
      <c r="KX80" s="368">
        <f t="shared" si="1029"/>
        <v>0</v>
      </c>
      <c r="KY80" s="368">
        <f>SUM(KY77:KY79)</f>
        <v>0</v>
      </c>
      <c r="KZ80" s="368">
        <f t="shared" si="1030"/>
        <v>0</v>
      </c>
      <c r="LA80" s="368">
        <f>SUM(LA77:LA79)</f>
        <v>0</v>
      </c>
      <c r="LB80" s="368">
        <f t="shared" si="1031"/>
        <v>0</v>
      </c>
      <c r="LC80" s="368">
        <f>SUM(LC77:LC79)</f>
        <v>0</v>
      </c>
      <c r="LD80" s="368">
        <f t="shared" si="1032"/>
        <v>0</v>
      </c>
      <c r="LE80" s="368">
        <f>SUM(LE77:LE79)</f>
        <v>0</v>
      </c>
      <c r="LF80" s="368">
        <f t="shared" si="1034"/>
        <v>0</v>
      </c>
      <c r="LG80" s="368">
        <f>SUM(LG77:LG79)</f>
        <v>0</v>
      </c>
      <c r="LH80" s="368">
        <f t="shared" si="1035"/>
        <v>0</v>
      </c>
      <c r="LI80" s="368">
        <f>SUM(LI77:LI79)</f>
        <v>0</v>
      </c>
      <c r="LJ80" s="368">
        <f t="shared" si="1037"/>
        <v>0</v>
      </c>
      <c r="LK80" s="369">
        <f>SUM(LK77:LK79)</f>
        <v>0</v>
      </c>
      <c r="LL80" s="370"/>
      <c r="LM80" s="370"/>
      <c r="LN80" s="370"/>
      <c r="LO80" s="370"/>
      <c r="LP80" s="367">
        <f t="shared" si="1038"/>
        <v>0</v>
      </c>
      <c r="LQ80" s="368">
        <f>SUM(LQ77:LQ79)</f>
        <v>0</v>
      </c>
      <c r="LR80" s="368">
        <f t="shared" si="1039"/>
        <v>0</v>
      </c>
      <c r="LS80" s="368">
        <f>SUM(LS77:LS79)</f>
        <v>0</v>
      </c>
      <c r="LT80" s="368">
        <f t="shared" si="1040"/>
        <v>0</v>
      </c>
      <c r="LU80" s="368">
        <f>SUM(LU77:LU79)</f>
        <v>0</v>
      </c>
      <c r="LV80" s="368">
        <f t="shared" si="1041"/>
        <v>0</v>
      </c>
      <c r="LW80" s="368">
        <f>SUM(LW77:LW79)</f>
        <v>0</v>
      </c>
      <c r="LX80" s="368">
        <f t="shared" si="1042"/>
        <v>0</v>
      </c>
      <c r="LY80" s="368">
        <f>SUM(LY77:LY79)</f>
        <v>0</v>
      </c>
      <c r="LZ80" s="368">
        <f t="shared" si="1044"/>
        <v>0</v>
      </c>
      <c r="MA80" s="368">
        <f>SUM(MA77:MA79)</f>
        <v>0</v>
      </c>
      <c r="MB80" s="368">
        <f t="shared" si="1045"/>
        <v>0</v>
      </c>
      <c r="MC80" s="368">
        <f>SUM(MC77:MC79)</f>
        <v>0</v>
      </c>
      <c r="MD80" s="368">
        <f t="shared" si="1047"/>
        <v>0</v>
      </c>
      <c r="ME80" s="369">
        <f>SUM(ME77:ME79)</f>
        <v>0</v>
      </c>
      <c r="MF80" s="370"/>
      <c r="MG80" s="370"/>
      <c r="MH80" s="370"/>
      <c r="MI80" s="370"/>
      <c r="MJ80" s="367">
        <f t="shared" si="1048"/>
        <v>0</v>
      </c>
      <c r="MK80" s="368">
        <f>SUM(MK77:MK79)</f>
        <v>0</v>
      </c>
      <c r="ML80" s="368">
        <f t="shared" si="1049"/>
        <v>0</v>
      </c>
      <c r="MM80" s="368">
        <f>SUM(MM77:MM79)</f>
        <v>0</v>
      </c>
      <c r="MN80" s="368">
        <f t="shared" si="1050"/>
        <v>0</v>
      </c>
      <c r="MO80" s="368">
        <f>SUM(MO77:MO79)</f>
        <v>0</v>
      </c>
      <c r="MP80" s="368">
        <f t="shared" si="1051"/>
        <v>0</v>
      </c>
      <c r="MQ80" s="368">
        <f>SUM(MQ77:MQ79)</f>
        <v>0</v>
      </c>
      <c r="MR80" s="368">
        <f t="shared" si="1052"/>
        <v>0</v>
      </c>
      <c r="MS80" s="368">
        <f>SUM(MS77:MS79)</f>
        <v>0</v>
      </c>
      <c r="MT80" s="368">
        <f t="shared" si="1054"/>
        <v>0</v>
      </c>
      <c r="MU80" s="368">
        <f>SUM(MU77:MU79)</f>
        <v>0</v>
      </c>
      <c r="MV80" s="368">
        <f t="shared" si="1055"/>
        <v>0</v>
      </c>
      <c r="MW80" s="368">
        <f>SUM(MW77:MW79)</f>
        <v>0</v>
      </c>
      <c r="MX80" s="368">
        <f t="shared" si="1057"/>
        <v>0</v>
      </c>
      <c r="MY80" s="369">
        <f>SUM(MY77:MY79)</f>
        <v>0</v>
      </c>
      <c r="MZ80" s="370"/>
      <c r="NA80" s="370"/>
      <c r="NB80" s="370"/>
      <c r="NC80" s="370"/>
      <c r="ND80" s="367">
        <f t="shared" si="1058"/>
        <v>0</v>
      </c>
      <c r="NE80" s="368">
        <f>SUM(NE77:NE79)</f>
        <v>0</v>
      </c>
      <c r="NF80" s="368">
        <f t="shared" si="1059"/>
        <v>0</v>
      </c>
      <c r="NG80" s="368">
        <f>SUM(NG77:NG79)</f>
        <v>0</v>
      </c>
      <c r="NH80" s="368">
        <f t="shared" si="1060"/>
        <v>0</v>
      </c>
      <c r="NI80" s="368">
        <f>SUM(NI77:NI79)</f>
        <v>0</v>
      </c>
      <c r="NJ80" s="368">
        <f t="shared" si="1061"/>
        <v>0</v>
      </c>
      <c r="NK80" s="368">
        <f>SUM(NK77:NK79)</f>
        <v>0</v>
      </c>
      <c r="NL80" s="368">
        <f t="shared" si="1062"/>
        <v>0</v>
      </c>
      <c r="NM80" s="368">
        <f>SUM(NM77:NM79)</f>
        <v>0</v>
      </c>
      <c r="NN80" s="368">
        <f t="shared" si="1064"/>
        <v>0</v>
      </c>
      <c r="NO80" s="368">
        <f>SUM(NO77:NO79)</f>
        <v>0</v>
      </c>
      <c r="NP80" s="368">
        <f t="shared" si="1065"/>
        <v>0</v>
      </c>
      <c r="NQ80" s="368">
        <f>SUM(NQ77:NQ79)</f>
        <v>0</v>
      </c>
      <c r="NR80" s="368">
        <f t="shared" si="1067"/>
        <v>0</v>
      </c>
      <c r="NS80" s="369">
        <f>SUM(NS77:NS79)</f>
        <v>0</v>
      </c>
      <c r="NT80" s="370"/>
      <c r="NU80" s="370"/>
      <c r="NV80" s="370"/>
      <c r="NW80" s="370"/>
      <c r="NX80" s="367">
        <f t="shared" si="1068"/>
        <v>0</v>
      </c>
      <c r="NY80" s="368">
        <f>SUM(NY77:NY79)</f>
        <v>0</v>
      </c>
      <c r="NZ80" s="368">
        <f t="shared" si="1069"/>
        <v>0</v>
      </c>
      <c r="OA80" s="368">
        <f>SUM(OA77:OA79)</f>
        <v>0</v>
      </c>
      <c r="OB80" s="368">
        <f t="shared" si="1070"/>
        <v>0</v>
      </c>
      <c r="OC80" s="368">
        <f>SUM(OC77:OC79)</f>
        <v>0</v>
      </c>
      <c r="OD80" s="368">
        <f t="shared" si="1071"/>
        <v>0</v>
      </c>
      <c r="OE80" s="368">
        <f>SUM(OE77:OE79)</f>
        <v>0</v>
      </c>
      <c r="OF80" s="368">
        <f t="shared" si="1072"/>
        <v>0</v>
      </c>
      <c r="OG80" s="368">
        <f>SUM(OG77:OG79)</f>
        <v>0</v>
      </c>
      <c r="OH80" s="368">
        <f t="shared" si="1074"/>
        <v>0</v>
      </c>
      <c r="OI80" s="368">
        <f>SUM(OI77:OI79)</f>
        <v>0</v>
      </c>
      <c r="OJ80" s="368">
        <f t="shared" si="1075"/>
        <v>0</v>
      </c>
      <c r="OK80" s="368">
        <f>SUM(OK77:OK79)</f>
        <v>0</v>
      </c>
      <c r="OL80" s="368">
        <f t="shared" si="1077"/>
        <v>0</v>
      </c>
      <c r="OM80" s="369">
        <f>SUM(OM77:OM79)</f>
        <v>0</v>
      </c>
      <c r="ON80" s="370"/>
      <c r="OO80" s="370"/>
      <c r="OP80" s="370"/>
      <c r="OQ80" s="370"/>
      <c r="OR80" s="367">
        <f t="shared" si="1078"/>
        <v>0</v>
      </c>
      <c r="OS80" s="368">
        <f>SUM(OS77:OS79)</f>
        <v>0</v>
      </c>
      <c r="OT80" s="368">
        <f t="shared" si="1079"/>
        <v>0</v>
      </c>
      <c r="OU80" s="368">
        <f>SUM(OU77:OU79)</f>
        <v>0</v>
      </c>
      <c r="OV80" s="368">
        <f t="shared" si="1080"/>
        <v>0</v>
      </c>
      <c r="OW80" s="368">
        <f>SUM(OW77:OW79)</f>
        <v>0</v>
      </c>
      <c r="OX80" s="368">
        <f t="shared" si="1081"/>
        <v>0</v>
      </c>
      <c r="OY80" s="368">
        <f>SUM(OY77:OY79)</f>
        <v>0</v>
      </c>
      <c r="OZ80" s="368">
        <f t="shared" si="1082"/>
        <v>0</v>
      </c>
      <c r="PA80" s="368">
        <f>SUM(PA77:PA79)</f>
        <v>0</v>
      </c>
      <c r="PB80" s="368">
        <f t="shared" si="1084"/>
        <v>0</v>
      </c>
      <c r="PC80" s="368">
        <f>SUM(PC77:PC79)</f>
        <v>0</v>
      </c>
      <c r="PD80" s="368">
        <f t="shared" si="1085"/>
        <v>0</v>
      </c>
      <c r="PE80" s="368">
        <f>SUM(PE77:PE79)</f>
        <v>0</v>
      </c>
      <c r="PF80" s="368">
        <f t="shared" si="1087"/>
        <v>0</v>
      </c>
      <c r="PG80" s="369">
        <f>SUM(PG77:PG79)</f>
        <v>0</v>
      </c>
    </row>
    <row r="81" spans="2:423" s="282" customFormat="1" ht="24.75" hidden="1" customHeight="1" outlineLevel="1">
      <c r="B81" s="361" t="s">
        <v>162</v>
      </c>
      <c r="C81" s="362" t="s">
        <v>163</v>
      </c>
      <c r="D81" s="363"/>
      <c r="E81" s="364"/>
      <c r="F81" s="365" t="s">
        <v>28</v>
      </c>
      <c r="G81" s="366">
        <f>SUMIF(LEVEL1!$A:$A,LEVEL_2!$B81,LEVEL1!$I:$I)</f>
        <v>282</v>
      </c>
      <c r="H81" s="367">
        <f t="shared" si="879"/>
        <v>31209.787234042553</v>
      </c>
      <c r="I81" s="368">
        <f>SUMIF(LEVEL1!$B:$B,LEVEL_2!$B81,LEVEL1!AI:AI)</f>
        <v>8801160</v>
      </c>
      <c r="J81" s="368">
        <f t="shared" si="880"/>
        <v>9643.6170212765956</v>
      </c>
      <c r="K81" s="368">
        <f>SUMIF(LEVEL1!$B:$B,LEVEL_2!$B81,LEVEL1!AK:AK)</f>
        <v>2719500</v>
      </c>
      <c r="L81" s="368">
        <f t="shared" si="881"/>
        <v>0</v>
      </c>
      <c r="M81" s="368">
        <f>SUMIF(LEVEL1!$B:$B,LEVEL_2!$B81,LEVEL1!AM:AM)</f>
        <v>0</v>
      </c>
      <c r="N81" s="368">
        <f t="shared" si="882"/>
        <v>0</v>
      </c>
      <c r="O81" s="368">
        <f>SUMIF(LEVEL1!$B:$B,LEVEL_2!$B81,LEVEL1!AO:AO)</f>
        <v>0</v>
      </c>
      <c r="P81" s="368">
        <f t="shared" si="883"/>
        <v>40853.404255319147</v>
      </c>
      <c r="Q81" s="368">
        <f t="shared" ref="Q81:Q86" si="1088">SUM(I81,K81,M81,O81)</f>
        <v>11520660</v>
      </c>
      <c r="R81" s="368">
        <f t="shared" si="885"/>
        <v>5482.5682482712773</v>
      </c>
      <c r="S81" s="368">
        <f>SUMIF(LEVEL1!$B:$B,LEVEL_2!$B81,LEVEL1!AS:AS)</f>
        <v>1546084.2460125003</v>
      </c>
      <c r="T81" s="368">
        <f t="shared" si="886"/>
        <v>46335.972503590427</v>
      </c>
      <c r="U81" s="368">
        <f t="shared" ref="U81:U86" si="1089">SUM(Q81,S81)</f>
        <v>13066744.2460125</v>
      </c>
      <c r="V81" s="368">
        <f t="shared" si="886"/>
        <v>0</v>
      </c>
      <c r="W81" s="369">
        <f>SUMIF(LEVEL1!$B:$B,LEVEL_2!$B81,LEVEL1!BD:BD)</f>
        <v>0</v>
      </c>
      <c r="X81" s="370"/>
      <c r="Y81" s="370"/>
      <c r="Z81" s="370"/>
      <c r="AA81" s="370"/>
      <c r="AB81" s="367">
        <f t="shared" si="888"/>
        <v>62088.563829787236</v>
      </c>
      <c r="AC81" s="368">
        <f>SUMIF(LEVEL1!$B:$B,LEVEL_2!$B81,LEVEL1!BH:BH)</f>
        <v>17508975</v>
      </c>
      <c r="AD81" s="368">
        <f t="shared" si="889"/>
        <v>14805.851063829787</v>
      </c>
      <c r="AE81" s="368">
        <f>SUMIF(LEVEL1!$B:$B,LEVEL_2!$B81,LEVEL1!BJ:BJ)</f>
        <v>4175250</v>
      </c>
      <c r="AF81" s="368">
        <f t="shared" si="890"/>
        <v>2036.4682028811633</v>
      </c>
      <c r="AG81" s="368">
        <f>SUMIF(LEVEL1!$B:$B,LEVEL_2!$B81,LEVEL1!BL:BL)</f>
        <v>574284.03321248805</v>
      </c>
      <c r="AH81" s="368">
        <f t="shared" si="891"/>
        <v>0</v>
      </c>
      <c r="AI81" s="368">
        <f>SUMIF(LEVEL1!$B:$B,LEVEL_2!$B81,LEVEL1!BN:BN)</f>
        <v>0</v>
      </c>
      <c r="AJ81" s="368">
        <f t="shared" si="892"/>
        <v>78930.883096498175</v>
      </c>
      <c r="AK81" s="368">
        <f t="shared" ref="AK81:AK86" si="1090">SUM(AC81,AE81,AG81,AI81)</f>
        <v>22258509.033212487</v>
      </c>
      <c r="AL81" s="368">
        <f t="shared" si="894"/>
        <v>10191.748729023124</v>
      </c>
      <c r="AM81" s="368">
        <f>SUMIF(LEVEL1!$B:$B,LEVEL_2!$B81,LEVEL1!BR:BR)</f>
        <v>2874073.1415845212</v>
      </c>
      <c r="AN81" s="368">
        <f t="shared" si="895"/>
        <v>89122.631825521297</v>
      </c>
      <c r="AO81" s="368">
        <f t="shared" ref="AO81:AO86" si="1091">SUM(AK81,AM81)</f>
        <v>25132582.174797006</v>
      </c>
      <c r="AP81" s="368">
        <f t="shared" si="897"/>
        <v>0</v>
      </c>
      <c r="AQ81" s="369">
        <f>SUMIF(LEVEL1!$B:$B,LEVEL_2!$B81,LEVEL1!BX:BX)</f>
        <v>0</v>
      </c>
      <c r="AR81" s="370"/>
      <c r="AS81" s="370"/>
      <c r="AT81" s="370"/>
      <c r="AU81" s="370"/>
      <c r="AV81" s="367">
        <f t="shared" si="898"/>
        <v>27340.425531914894</v>
      </c>
      <c r="AW81" s="368">
        <f>SUMIF(LEVEL1!$B:$B,LEVEL_2!$B81,LEVEL1!CB:CB)</f>
        <v>7710000</v>
      </c>
      <c r="AX81" s="368">
        <f t="shared" si="899"/>
        <v>45904.255319148935</v>
      </c>
      <c r="AY81" s="368">
        <f>SUMIF(LEVEL1!$B:$B,LEVEL_2!$B81,LEVEL1!CD:CD)</f>
        <v>12945000</v>
      </c>
      <c r="AZ81" s="368">
        <f t="shared" si="900"/>
        <v>0</v>
      </c>
      <c r="BA81" s="368">
        <f>SUMIF(LEVEL1!$B:$B,LEVEL_2!$B81,LEVEL1!CF:CF)</f>
        <v>0</v>
      </c>
      <c r="BB81" s="368">
        <f t="shared" si="901"/>
        <v>9414.8936170212764</v>
      </c>
      <c r="BC81" s="368">
        <f>SUMIF(LEVEL1!$B:$B,LEVEL_2!$B81,LEVEL1!CH:CH)</f>
        <v>2655000</v>
      </c>
      <c r="BD81" s="368">
        <f t="shared" si="902"/>
        <v>82659.574468085106</v>
      </c>
      <c r="BE81" s="368">
        <f t="shared" ref="BE81:BE86" si="1092">SUM(AW81,AY81,BA81,BC81)</f>
        <v>23310000</v>
      </c>
      <c r="BF81" s="368">
        <f t="shared" si="904"/>
        <v>0</v>
      </c>
      <c r="BG81" s="368">
        <f>SUMIF(LEVEL1!$B:$B,LEVEL_2!$B81,LEVEL1!CL:CL)</f>
        <v>0</v>
      </c>
      <c r="BH81" s="368">
        <f t="shared" si="905"/>
        <v>82659.574468085106</v>
      </c>
      <c r="BI81" s="368">
        <f t="shared" ref="BI81:BI86" si="1093">SUM(BE81,BG81)</f>
        <v>23310000</v>
      </c>
      <c r="BJ81" s="368">
        <f t="shared" si="907"/>
        <v>0</v>
      </c>
      <c r="BK81" s="369">
        <f>SUMIF(LEVEL1!$B:$B,LEVEL_2!$B81,LEVEL1!CX:CX)</f>
        <v>0</v>
      </c>
      <c r="BL81" s="370"/>
      <c r="BM81" s="370"/>
      <c r="BN81" s="370"/>
      <c r="BO81" s="370"/>
      <c r="BP81" s="367">
        <f t="shared" si="908"/>
        <v>31209.787234042553</v>
      </c>
      <c r="BQ81" s="368">
        <f>SUMIF(LEVEL1!$B:$B,LEVEL_2!$B81,LEVEL1!DB:DB)</f>
        <v>8801160</v>
      </c>
      <c r="BR81" s="368">
        <f t="shared" si="909"/>
        <v>9643.6170212765956</v>
      </c>
      <c r="BS81" s="368">
        <f>SUMIF(LEVEL1!$B:$B,LEVEL_2!$B81,LEVEL1!DD:DD)</f>
        <v>2719500</v>
      </c>
      <c r="BT81" s="368">
        <f t="shared" si="910"/>
        <v>0</v>
      </c>
      <c r="BU81" s="368">
        <f>SUMIF(LEVEL1!$B:$B,LEVEL_2!$B81,LEVEL1!DF:DF)</f>
        <v>0</v>
      </c>
      <c r="BV81" s="368">
        <f t="shared" si="911"/>
        <v>0</v>
      </c>
      <c r="BW81" s="368">
        <f>SUMIF(LEVEL1!$B:$B,LEVEL_2!$B81,LEVEL1!DH:DH)</f>
        <v>0</v>
      </c>
      <c r="BX81" s="368">
        <f t="shared" si="912"/>
        <v>40853.404255319147</v>
      </c>
      <c r="BY81" s="368">
        <f t="shared" ref="BY81:BY86" si="1094">SUM(BQ81,BS81,BU81,BW81)</f>
        <v>11520660</v>
      </c>
      <c r="BZ81" s="368">
        <f t="shared" si="914"/>
        <v>5482.5682482712764</v>
      </c>
      <c r="CA81" s="368">
        <f>SUMIF(LEVEL1!$B:$B,LEVEL_2!$B81,LEVEL1!DL:DL)</f>
        <v>1546084.2460125</v>
      </c>
      <c r="CB81" s="368">
        <f t="shared" si="915"/>
        <v>46335.972503590427</v>
      </c>
      <c r="CC81" s="368">
        <f t="shared" ref="CC81:CC86" si="1095">SUM(BY81,CA81)</f>
        <v>13066744.2460125</v>
      </c>
      <c r="CD81" s="368">
        <f t="shared" si="917"/>
        <v>0</v>
      </c>
      <c r="CE81" s="369">
        <f>SUMIF(LEVEL1!$B:$B,LEVEL_2!$B81,LEVEL1!DR:DR)</f>
        <v>0</v>
      </c>
      <c r="CF81" s="370"/>
      <c r="CG81" s="370"/>
      <c r="CH81" s="370"/>
      <c r="CI81" s="370"/>
      <c r="CJ81" s="367">
        <f t="shared" si="918"/>
        <v>57978.723404255317</v>
      </c>
      <c r="CK81" s="368">
        <f>SUMIF(LEVEL1!$B:$B,LEVEL_2!$B81,LEVEL1!DV:DV)</f>
        <v>16350000</v>
      </c>
      <c r="CL81" s="368">
        <f t="shared" si="919"/>
        <v>33563.829787234041</v>
      </c>
      <c r="CM81" s="368">
        <f>SUMIF(LEVEL1!$B:$B,LEVEL_2!$B81,LEVEL1!DX:DX)</f>
        <v>9465000</v>
      </c>
      <c r="CN81" s="368">
        <f t="shared" si="920"/>
        <v>3829.7872340425533</v>
      </c>
      <c r="CO81" s="368">
        <f>SUMIF(LEVEL1!$B:$B,LEVEL_2!$B81,LEVEL1!DZ:DZ)</f>
        <v>1080000</v>
      </c>
      <c r="CP81" s="368">
        <f t="shared" si="921"/>
        <v>0</v>
      </c>
      <c r="CQ81" s="368">
        <f>SUMIF(LEVEL1!$B:$B,LEVEL_2!$B81,LEVEL1!EB:EB)</f>
        <v>0</v>
      </c>
      <c r="CR81" s="368">
        <f t="shared" si="922"/>
        <v>95372.340425531918</v>
      </c>
      <c r="CS81" s="368">
        <f t="shared" ref="CS81:CS86" si="1096">SUM(CK81,CM81,CO81,CQ81)</f>
        <v>26895000</v>
      </c>
      <c r="CT81" s="368">
        <f t="shared" si="924"/>
        <v>13869.135884308511</v>
      </c>
      <c r="CU81" s="368">
        <f>SUMIF(LEVEL1!$B:$B,LEVEL_2!$B81,LEVEL1!EF:EF)</f>
        <v>3911096.319375</v>
      </c>
      <c r="CV81" s="368">
        <f t="shared" si="925"/>
        <v>109241.47630984042</v>
      </c>
      <c r="CW81" s="368">
        <f t="shared" ref="CW81:CW86" si="1097">SUM(CS81,CU81)</f>
        <v>30806096.319375001</v>
      </c>
      <c r="CX81" s="368">
        <f t="shared" si="927"/>
        <v>0</v>
      </c>
      <c r="CY81" s="369">
        <f>SUMIF(LEVEL1!$B:$B,LEVEL_2!$B81,LEVEL1!EL:EL)</f>
        <v>0</v>
      </c>
      <c r="CZ81" s="370"/>
      <c r="DA81" s="370"/>
      <c r="DB81" s="370"/>
      <c r="DC81" s="370"/>
      <c r="DD81" s="367">
        <f t="shared" si="928"/>
        <v>39404.255319148935</v>
      </c>
      <c r="DE81" s="368">
        <f>SUMIF(LEVEL1!$B:$B,LEVEL_2!$B81,LEVEL1!EP:EP)</f>
        <v>11112000</v>
      </c>
      <c r="DF81" s="368">
        <f t="shared" si="929"/>
        <v>10808.510638297872</v>
      </c>
      <c r="DG81" s="368">
        <f>SUMIF(LEVEL1!$B:$B,LEVEL_2!$B81,LEVEL1!ER:ER)</f>
        <v>3048000</v>
      </c>
      <c r="DH81" s="368">
        <f t="shared" si="930"/>
        <v>0</v>
      </c>
      <c r="DI81" s="368">
        <f>SUMIF(LEVEL1!$B:$B,LEVEL_2!$B81,LEVEL1!ET:ET)</f>
        <v>0</v>
      </c>
      <c r="DJ81" s="368">
        <f t="shared" si="931"/>
        <v>7003.9361702127662</v>
      </c>
      <c r="DK81" s="368">
        <f>SUMIF(LEVEL1!$B:$B,LEVEL_2!$B81,LEVEL1!EV:EV)</f>
        <v>1975110</v>
      </c>
      <c r="DL81" s="368">
        <f t="shared" si="932"/>
        <v>57216.702127659577</v>
      </c>
      <c r="DM81" s="368">
        <f t="shared" ref="DM81:DM86" si="1098">SUM(DE81,DG81,DI81,DK81)</f>
        <v>16135110</v>
      </c>
      <c r="DN81" s="368">
        <f t="shared" si="934"/>
        <v>7235.5123393617023</v>
      </c>
      <c r="DO81" s="368">
        <f>SUMIF(LEVEL1!$B:$B,LEVEL_2!$B81,LEVEL1!EZ:EZ)</f>
        <v>2040414.4797</v>
      </c>
      <c r="DP81" s="368">
        <f t="shared" si="935"/>
        <v>64452.214467021273</v>
      </c>
      <c r="DQ81" s="368">
        <f t="shared" ref="DQ81:DQ86" si="1099">SUM(DM81,DO81)</f>
        <v>18175524.479699999</v>
      </c>
      <c r="DR81" s="368">
        <f t="shared" si="937"/>
        <v>0</v>
      </c>
      <c r="DS81" s="369">
        <f>SUMIF(LEVEL1!$B:$B,LEVEL_2!$B81,LEVEL1!FF:FF)</f>
        <v>0</v>
      </c>
      <c r="DT81" s="370"/>
      <c r="DU81" s="370"/>
      <c r="DV81" s="370"/>
      <c r="DW81" s="370"/>
      <c r="DX81" s="367">
        <f t="shared" si="938"/>
        <v>51126.595744680853</v>
      </c>
      <c r="DY81" s="368">
        <f>SUMIF(LEVEL1!$B:$B,LEVEL_2!$B81,LEVEL1!FJ:FJ)</f>
        <v>14417700</v>
      </c>
      <c r="DZ81" s="368">
        <f t="shared" si="939"/>
        <v>15123.829787234043</v>
      </c>
      <c r="EA81" s="368">
        <f>SUMIF(LEVEL1!$B:$B,LEVEL_2!$B81,LEVEL1!FL:FL)</f>
        <v>4264920</v>
      </c>
      <c r="EB81" s="368">
        <f t="shared" si="940"/>
        <v>4634.0425531914898</v>
      </c>
      <c r="EC81" s="368">
        <f>SUMIF(LEVEL1!$B:$B,LEVEL_2!$B81,LEVEL1!FN:FN)</f>
        <v>1306800</v>
      </c>
      <c r="ED81" s="368">
        <f t="shared" si="941"/>
        <v>1956.4893617021276</v>
      </c>
      <c r="EE81" s="368">
        <f>SUMIF(LEVEL1!$B:$B,LEVEL_2!$B81,LEVEL1!FP:FP)</f>
        <v>551730</v>
      </c>
      <c r="EF81" s="368">
        <f t="shared" si="942"/>
        <v>72840.957446808505</v>
      </c>
      <c r="EG81" s="368">
        <f t="shared" ref="EG81:EG86" si="1100">SUM(DY81,EA81,EC81,EE81)</f>
        <v>20541150</v>
      </c>
      <c r="EH81" s="368">
        <f t="shared" si="944"/>
        <v>5825.4139080261148</v>
      </c>
      <c r="EI81" s="368">
        <f>SUMIF(LEVEL1!$B:$B,LEVEL_2!$B81,LEVEL1!FT:FT)</f>
        <v>1642766.7220633645</v>
      </c>
      <c r="EJ81" s="368">
        <f t="shared" si="945"/>
        <v>78666.371354834613</v>
      </c>
      <c r="EK81" s="368">
        <f t="shared" ref="EK81:EK86" si="1101">SUM(EG81,EI81)</f>
        <v>22183916.722063363</v>
      </c>
      <c r="EL81" s="368">
        <f t="shared" si="947"/>
        <v>0</v>
      </c>
      <c r="EM81" s="369">
        <f>SUMIF(LEVEL1!$B:$B,LEVEL_2!$B81,LEVEL1!FZ:FZ)</f>
        <v>0</v>
      </c>
      <c r="EN81" s="370"/>
      <c r="EO81" s="370"/>
      <c r="EP81" s="370"/>
      <c r="EQ81" s="370"/>
      <c r="ER81" s="367">
        <f t="shared" si="948"/>
        <v>40212.765957446805</v>
      </c>
      <c r="ES81" s="368">
        <f>SUMIF(LEVEL1!$B:$B,LEVEL_2!$B81,LEVEL1!GD:GD)</f>
        <v>11340000</v>
      </c>
      <c r="ET81" s="368">
        <f t="shared" si="949"/>
        <v>17340.425531914894</v>
      </c>
      <c r="EU81" s="368">
        <f>SUMIF(LEVEL1!$B:$B,LEVEL_2!$B81,LEVEL1!GF:GF)</f>
        <v>4890000</v>
      </c>
      <c r="EV81" s="368">
        <f t="shared" si="950"/>
        <v>0</v>
      </c>
      <c r="EW81" s="368">
        <f>SUMIF(LEVEL1!$B:$B,LEVEL_2!$B81,LEVEL1!GH:GH)</f>
        <v>0</v>
      </c>
      <c r="EX81" s="368">
        <f t="shared" si="951"/>
        <v>0</v>
      </c>
      <c r="EY81" s="368">
        <f>SUMIF(LEVEL1!$B:$B,LEVEL_2!$B81,LEVEL1!GJ:GJ)</f>
        <v>0</v>
      </c>
      <c r="EZ81" s="368">
        <f t="shared" si="952"/>
        <v>57553.191489361699</v>
      </c>
      <c r="FA81" s="368">
        <f t="shared" ref="FA81:FA86" si="1102">SUM(ES81,EU81,EW81,EY81)</f>
        <v>16230000</v>
      </c>
      <c r="FB81" s="368">
        <f t="shared" si="954"/>
        <v>8117.0760771276591</v>
      </c>
      <c r="FC81" s="368">
        <f>SUMIF(LEVEL1!$B:$B,LEVEL_2!$B81,LEVEL1!GN:GN)</f>
        <v>2289015.4537499999</v>
      </c>
      <c r="FD81" s="368">
        <f t="shared" si="955"/>
        <v>65670.267566489361</v>
      </c>
      <c r="FE81" s="368">
        <f t="shared" ref="FE81:FE86" si="1103">SUM(FA81,FC81)</f>
        <v>18519015.453749999</v>
      </c>
      <c r="FF81" s="368">
        <f t="shared" si="957"/>
        <v>0</v>
      </c>
      <c r="FG81" s="369">
        <f>SUMIF(LEVEL1!$B:$B,LEVEL_2!$B81,LEVEL1!GT:GT)</f>
        <v>0</v>
      </c>
      <c r="FH81" s="370"/>
      <c r="FI81" s="370"/>
      <c r="FJ81" s="370"/>
      <c r="FK81" s="370"/>
      <c r="FL81" s="367">
        <f t="shared" si="958"/>
        <v>31209.787234042553</v>
      </c>
      <c r="FM81" s="368">
        <f>SUMIF(LEVEL1!$B:$B,LEVEL_2!$B81,LEVEL1!GX:GX)</f>
        <v>8801160</v>
      </c>
      <c r="FN81" s="368">
        <f t="shared" si="959"/>
        <v>9643.6170212765956</v>
      </c>
      <c r="FO81" s="368">
        <f>SUMIF(LEVEL1!$B:$B,LEVEL_2!$B81,LEVEL1!GZ:GZ)</f>
        <v>2719500</v>
      </c>
      <c r="FP81" s="368">
        <f t="shared" si="960"/>
        <v>0</v>
      </c>
      <c r="FQ81" s="368">
        <f>SUMIF(LEVEL1!$B:$B,LEVEL_2!$B81,LEVEL1!HB:HB)</f>
        <v>0</v>
      </c>
      <c r="FR81" s="368">
        <f t="shared" si="961"/>
        <v>0</v>
      </c>
      <c r="FS81" s="368">
        <f>SUMIF(LEVEL1!$B:$B,LEVEL_2!$B81,LEVEL1!HD:HD)</f>
        <v>0</v>
      </c>
      <c r="FT81" s="368">
        <f t="shared" si="962"/>
        <v>40853.404255319147</v>
      </c>
      <c r="FU81" s="368">
        <f t="shared" ref="FU81:FU86" si="1104">SUM(FM81,FO81,FQ81,FS81)</f>
        <v>11520660</v>
      </c>
      <c r="FV81" s="368">
        <f t="shared" si="964"/>
        <v>5482.5682482712764</v>
      </c>
      <c r="FW81" s="368">
        <f>SUMIF(LEVEL1!$B:$B,LEVEL_2!$B81,LEVEL1!HH:HH)</f>
        <v>1546084.2460125</v>
      </c>
      <c r="FX81" s="368">
        <f t="shared" si="965"/>
        <v>46335.972503590427</v>
      </c>
      <c r="FY81" s="368">
        <f t="shared" ref="FY81:FY86" si="1105">SUM(FU81,FW81)</f>
        <v>13066744.2460125</v>
      </c>
      <c r="FZ81" s="368">
        <f t="shared" si="967"/>
        <v>0</v>
      </c>
      <c r="GA81" s="369">
        <f>SUMIF(LEVEL1!$B:$B,LEVEL_2!$B81,LEVEL1!HN:HN)</f>
        <v>0</v>
      </c>
      <c r="GB81" s="370"/>
      <c r="GC81" s="370"/>
      <c r="GD81" s="370"/>
      <c r="GE81" s="370"/>
      <c r="GF81" s="367">
        <f t="shared" si="968"/>
        <v>0</v>
      </c>
      <c r="GG81" s="368">
        <f>SUMIF(LEVEL1!$B:$B,LEVEL_2!$B81,LEVEL1!HR:HR)</f>
        <v>0</v>
      </c>
      <c r="GH81" s="368">
        <f t="shared" si="969"/>
        <v>0</v>
      </c>
      <c r="GI81" s="368">
        <f>SUMIF(LEVEL1!$B:$B,LEVEL_2!$B81,LEVEL1!HT:HT)</f>
        <v>0</v>
      </c>
      <c r="GJ81" s="368">
        <f t="shared" si="970"/>
        <v>0</v>
      </c>
      <c r="GK81" s="368">
        <f>SUMIF(LEVEL1!$B:$B,LEVEL_2!$B81,LEVEL1!HV:HV)</f>
        <v>0</v>
      </c>
      <c r="GL81" s="368">
        <f t="shared" si="971"/>
        <v>0</v>
      </c>
      <c r="GM81" s="368">
        <f>SUMIF(LEVEL1!$B:$B,LEVEL_2!$B81,LEVEL1!HX:HX)</f>
        <v>0</v>
      </c>
      <c r="GN81" s="368">
        <f t="shared" si="972"/>
        <v>0</v>
      </c>
      <c r="GO81" s="368">
        <f t="shared" ref="GO81:GO86" si="1106">SUM(GG81,GI81,GK81,GM81)</f>
        <v>0</v>
      </c>
      <c r="GP81" s="368">
        <f t="shared" si="974"/>
        <v>0</v>
      </c>
      <c r="GQ81" s="368">
        <f>SUMIF(LEVEL1!$B:$B,LEVEL_2!$B81,LEVEL1!IB:IB)</f>
        <v>0</v>
      </c>
      <c r="GR81" s="368">
        <f t="shared" si="975"/>
        <v>0</v>
      </c>
      <c r="GS81" s="368">
        <f t="shared" ref="GS81:GS86" si="1107">SUM(GO81,GQ81)</f>
        <v>0</v>
      </c>
      <c r="GT81" s="368">
        <f t="shared" si="977"/>
        <v>0</v>
      </c>
      <c r="GU81" s="369">
        <f>SUMIF(LEVEL1!$B:$B,LEVEL_2!$B81,LEVEL1!IH:IH)</f>
        <v>0</v>
      </c>
      <c r="GV81" s="370"/>
      <c r="GW81" s="370"/>
      <c r="GX81" s="370"/>
      <c r="GY81" s="370"/>
      <c r="GZ81" s="367">
        <f t="shared" si="978"/>
        <v>0</v>
      </c>
      <c r="HA81" s="368">
        <f>SUMIF(LEVEL1!$B:$B,LEVEL_2!$B81,LEVEL1!IL:IL)</f>
        <v>0</v>
      </c>
      <c r="HB81" s="368">
        <f t="shared" si="979"/>
        <v>0</v>
      </c>
      <c r="HC81" s="368">
        <f>SUMIF(LEVEL1!$B:$B,LEVEL_2!$B81,LEVEL1!IN:IN)</f>
        <v>0</v>
      </c>
      <c r="HD81" s="368">
        <f t="shared" si="980"/>
        <v>0</v>
      </c>
      <c r="HE81" s="368">
        <f>SUMIF(LEVEL1!$B:$B,LEVEL_2!$B81,LEVEL1!IP:IP)</f>
        <v>0</v>
      </c>
      <c r="HF81" s="368">
        <f t="shared" si="981"/>
        <v>0</v>
      </c>
      <c r="HG81" s="368">
        <f>SUMIF(LEVEL1!$B:$B,LEVEL_2!$B81,LEVEL1!IR:IR)</f>
        <v>0</v>
      </c>
      <c r="HH81" s="368">
        <f t="shared" si="982"/>
        <v>0</v>
      </c>
      <c r="HI81" s="368">
        <f t="shared" ref="HI81:HI86" si="1108">SUM(HA81,HC81,HE81,HG81)</f>
        <v>0</v>
      </c>
      <c r="HJ81" s="368">
        <f t="shared" si="984"/>
        <v>0</v>
      </c>
      <c r="HK81" s="368">
        <f>SUMIF(LEVEL1!$B:$B,LEVEL_2!$B81,LEVEL1!IV:IV)</f>
        <v>0</v>
      </c>
      <c r="HL81" s="368">
        <f t="shared" si="985"/>
        <v>0</v>
      </c>
      <c r="HM81" s="368">
        <f t="shared" ref="HM81:HM86" si="1109">SUM(HI81,HK81)</f>
        <v>0</v>
      </c>
      <c r="HN81" s="368">
        <f t="shared" si="987"/>
        <v>0</v>
      </c>
      <c r="HO81" s="369">
        <f>SUMIF(LEVEL1!$B:$B,LEVEL_2!$B81,LEVEL1!JB:JB)</f>
        <v>0</v>
      </c>
      <c r="HP81" s="370"/>
      <c r="HQ81" s="370"/>
      <c r="HR81" s="370"/>
      <c r="HS81" s="370"/>
      <c r="HT81" s="367">
        <f t="shared" si="988"/>
        <v>0</v>
      </c>
      <c r="HU81" s="368">
        <f>SUMIF(LEVEL1!$B:$B,LEVEL_2!$B81,LEVEL1!JF:JF)</f>
        <v>0</v>
      </c>
      <c r="HV81" s="368">
        <f t="shared" si="989"/>
        <v>0</v>
      </c>
      <c r="HW81" s="368">
        <f>SUMIF(LEVEL1!$B:$B,LEVEL_2!$B81,LEVEL1!JH:JH)</f>
        <v>0</v>
      </c>
      <c r="HX81" s="368">
        <f t="shared" si="990"/>
        <v>0</v>
      </c>
      <c r="HY81" s="368">
        <f>SUMIF(LEVEL1!$B:$B,LEVEL_2!$B81,LEVEL1!JJ:JJ)</f>
        <v>0</v>
      </c>
      <c r="HZ81" s="368">
        <f t="shared" si="991"/>
        <v>0</v>
      </c>
      <c r="IA81" s="368">
        <f>SUMIF(LEVEL1!$B:$B,LEVEL_2!$B81,LEVEL1!JL:JL)</f>
        <v>0</v>
      </c>
      <c r="IB81" s="368">
        <f t="shared" si="992"/>
        <v>0</v>
      </c>
      <c r="IC81" s="368">
        <f t="shared" ref="IC81:IC86" si="1110">SUM(HU81,HW81,HY81,IA81)</f>
        <v>0</v>
      </c>
      <c r="ID81" s="368">
        <f t="shared" si="994"/>
        <v>0</v>
      </c>
      <c r="IE81" s="368">
        <f>SUMIF(LEVEL1!$B:$B,LEVEL_2!$B81,LEVEL1!JP:JP)</f>
        <v>0</v>
      </c>
      <c r="IF81" s="368">
        <f t="shared" si="995"/>
        <v>0</v>
      </c>
      <c r="IG81" s="368">
        <f t="shared" ref="IG81:IG86" si="1111">SUM(IC81,IE81)</f>
        <v>0</v>
      </c>
      <c r="IH81" s="368">
        <f t="shared" si="997"/>
        <v>0</v>
      </c>
      <c r="II81" s="369">
        <f>SUMIF(LEVEL1!$B:$B,LEVEL_2!$B81,LEVEL1!JV:JV)</f>
        <v>0</v>
      </c>
      <c r="IJ81" s="370"/>
      <c r="IK81" s="370"/>
      <c r="IL81" s="370"/>
      <c r="IM81" s="370"/>
      <c r="IN81" s="367">
        <f t="shared" si="998"/>
        <v>0</v>
      </c>
      <c r="IO81" s="368">
        <f>SUMIF(LEVEL1!$B:$B,LEVEL_2!$B81,LEVEL1!JZ:JZ)</f>
        <v>0</v>
      </c>
      <c r="IP81" s="368">
        <f t="shared" si="999"/>
        <v>0</v>
      </c>
      <c r="IQ81" s="368">
        <f>SUMIF(LEVEL1!$B:$B,LEVEL_2!$B81,LEVEL1!KB:KB)</f>
        <v>0</v>
      </c>
      <c r="IR81" s="368">
        <f t="shared" si="1000"/>
        <v>0</v>
      </c>
      <c r="IS81" s="368">
        <f>SUMIF(LEVEL1!$B:$B,LEVEL_2!$B81,LEVEL1!KD:KD)</f>
        <v>0</v>
      </c>
      <c r="IT81" s="368">
        <f t="shared" si="1001"/>
        <v>0</v>
      </c>
      <c r="IU81" s="368">
        <f>SUMIF(LEVEL1!$B:$B,LEVEL_2!$B81,LEVEL1!KF:KF)</f>
        <v>0</v>
      </c>
      <c r="IV81" s="368">
        <f t="shared" si="1002"/>
        <v>0</v>
      </c>
      <c r="IW81" s="368">
        <f t="shared" ref="IW81:IW86" si="1112">SUM(IO81,IQ81,IS81,IU81)</f>
        <v>0</v>
      </c>
      <c r="IX81" s="368">
        <f t="shared" si="1004"/>
        <v>0</v>
      </c>
      <c r="IY81" s="368">
        <f>SUMIF(LEVEL1!$B:$B,LEVEL_2!$B81,LEVEL1!KJ:KJ)</f>
        <v>0</v>
      </c>
      <c r="IZ81" s="368">
        <f t="shared" si="1005"/>
        <v>0</v>
      </c>
      <c r="JA81" s="368">
        <f t="shared" ref="JA81:JA86" si="1113">SUM(IW81,IY81)</f>
        <v>0</v>
      </c>
      <c r="JB81" s="368">
        <f t="shared" si="1007"/>
        <v>0</v>
      </c>
      <c r="JC81" s="369">
        <f>SUMIF(LEVEL1!$B:$B,LEVEL_2!$B81,LEVEL1!KP:KP)</f>
        <v>0</v>
      </c>
      <c r="JD81" s="370"/>
      <c r="JE81" s="370"/>
      <c r="JF81" s="370"/>
      <c r="JG81" s="370"/>
      <c r="JH81" s="367">
        <f t="shared" si="1008"/>
        <v>0</v>
      </c>
      <c r="JI81" s="368">
        <f>SUMIF(LEVEL1!$B:$B,LEVEL_2!$B81,LEVEL1!KT:KT)</f>
        <v>0</v>
      </c>
      <c r="JJ81" s="368">
        <f t="shared" si="1009"/>
        <v>0</v>
      </c>
      <c r="JK81" s="368">
        <f>SUMIF(LEVEL1!$B:$B,LEVEL_2!$B81,LEVEL1!KV:KV)</f>
        <v>0</v>
      </c>
      <c r="JL81" s="368">
        <f t="shared" si="1010"/>
        <v>0</v>
      </c>
      <c r="JM81" s="368">
        <f>SUMIF(LEVEL1!$B:$B,LEVEL_2!$B81,LEVEL1!KX:KX)</f>
        <v>0</v>
      </c>
      <c r="JN81" s="368">
        <f t="shared" si="1011"/>
        <v>0</v>
      </c>
      <c r="JO81" s="368">
        <f>SUMIF(LEVEL1!$B:$B,LEVEL_2!$B81,LEVEL1!KZ:KZ)</f>
        <v>0</v>
      </c>
      <c r="JP81" s="368">
        <f t="shared" si="1012"/>
        <v>0</v>
      </c>
      <c r="JQ81" s="368">
        <f t="shared" ref="JQ81:JQ86" si="1114">SUM(JI81,JK81,JM81,JO81)</f>
        <v>0</v>
      </c>
      <c r="JR81" s="368">
        <f t="shared" si="1014"/>
        <v>0</v>
      </c>
      <c r="JS81" s="368">
        <f>SUMIF(LEVEL1!$B:$B,LEVEL_2!$B81,LEVEL1!LD:LD)</f>
        <v>0</v>
      </c>
      <c r="JT81" s="368">
        <f t="shared" si="1015"/>
        <v>0</v>
      </c>
      <c r="JU81" s="368">
        <f t="shared" ref="JU81:JU86" si="1115">SUM(JQ81,JS81)</f>
        <v>0</v>
      </c>
      <c r="JV81" s="368">
        <f t="shared" si="1017"/>
        <v>0</v>
      </c>
      <c r="JW81" s="369">
        <f>SUMIF(LEVEL1!$B:$B,LEVEL_2!$B81,LEVEL1!LJ:LJ)</f>
        <v>0</v>
      </c>
      <c r="JX81" s="370"/>
      <c r="JY81" s="370"/>
      <c r="JZ81" s="370"/>
      <c r="KA81" s="370"/>
      <c r="KB81" s="367">
        <f t="shared" si="1018"/>
        <v>0</v>
      </c>
      <c r="KC81" s="368">
        <f>SUMIF(LEVEL1!$B:$B,LEVEL_2!$B81,LEVEL1!LN:LN)</f>
        <v>0</v>
      </c>
      <c r="KD81" s="368">
        <f t="shared" si="1019"/>
        <v>0</v>
      </c>
      <c r="KE81" s="368">
        <f>SUMIF(LEVEL1!$B:$B,LEVEL_2!$B81,LEVEL1!LP:LP)</f>
        <v>0</v>
      </c>
      <c r="KF81" s="368">
        <f t="shared" si="1020"/>
        <v>0</v>
      </c>
      <c r="KG81" s="368">
        <f>SUMIF(LEVEL1!$B:$B,LEVEL_2!$B81,LEVEL1!LR:LR)</f>
        <v>0</v>
      </c>
      <c r="KH81" s="368">
        <f t="shared" si="1021"/>
        <v>0</v>
      </c>
      <c r="KI81" s="368">
        <f>SUMIF(LEVEL1!$B:$B,LEVEL_2!$B81,LEVEL1!LT:LT)</f>
        <v>0</v>
      </c>
      <c r="KJ81" s="368">
        <f t="shared" si="1022"/>
        <v>0</v>
      </c>
      <c r="KK81" s="368">
        <f t="shared" ref="KK81:KK86" si="1116">SUM(KC81,KE81,KG81,KI81)</f>
        <v>0</v>
      </c>
      <c r="KL81" s="368">
        <f t="shared" si="1024"/>
        <v>0</v>
      </c>
      <c r="KM81" s="368">
        <f>SUMIF(LEVEL1!$B:$B,LEVEL_2!$B81,LEVEL1!LX:LX)</f>
        <v>0</v>
      </c>
      <c r="KN81" s="368">
        <f t="shared" si="1025"/>
        <v>0</v>
      </c>
      <c r="KO81" s="368">
        <f t="shared" ref="KO81:KO86" si="1117">SUM(KK81,KM81)</f>
        <v>0</v>
      </c>
      <c r="KP81" s="368">
        <f t="shared" si="1027"/>
        <v>0</v>
      </c>
      <c r="KQ81" s="369">
        <f>SUMIF(LEVEL1!$B:$B,LEVEL_2!$B81,LEVEL1!MD:MD)</f>
        <v>0</v>
      </c>
      <c r="KR81" s="370"/>
      <c r="KS81" s="370"/>
      <c r="KT81" s="370"/>
      <c r="KU81" s="370"/>
      <c r="KV81" s="367">
        <f t="shared" si="1028"/>
        <v>0</v>
      </c>
      <c r="KW81" s="368">
        <f>SUMIF(LEVEL1!$B:$B,LEVEL_2!$B81,LEVEL1!MH:MH)</f>
        <v>0</v>
      </c>
      <c r="KX81" s="368">
        <f t="shared" si="1029"/>
        <v>0</v>
      </c>
      <c r="KY81" s="368">
        <f>SUMIF(LEVEL1!$B:$B,LEVEL_2!$B81,LEVEL1!MJ:MJ)</f>
        <v>0</v>
      </c>
      <c r="KZ81" s="368">
        <f t="shared" si="1030"/>
        <v>0</v>
      </c>
      <c r="LA81" s="368">
        <f>SUMIF(LEVEL1!$B:$B,LEVEL_2!$B81,LEVEL1!ML:ML)</f>
        <v>0</v>
      </c>
      <c r="LB81" s="368">
        <f t="shared" si="1031"/>
        <v>0</v>
      </c>
      <c r="LC81" s="368">
        <f>SUMIF(LEVEL1!$B:$B,LEVEL_2!$B81,LEVEL1!MN:MN)</f>
        <v>0</v>
      </c>
      <c r="LD81" s="368">
        <f t="shared" si="1032"/>
        <v>0</v>
      </c>
      <c r="LE81" s="368">
        <f t="shared" ref="LE81:LE86" si="1118">SUM(KW81,KY81,LA81,LC81)</f>
        <v>0</v>
      </c>
      <c r="LF81" s="368">
        <f t="shared" si="1034"/>
        <v>0</v>
      </c>
      <c r="LG81" s="368">
        <f>SUMIF(LEVEL1!$B:$B,LEVEL_2!$B81,LEVEL1!MR:MR)</f>
        <v>0</v>
      </c>
      <c r="LH81" s="368">
        <f t="shared" si="1035"/>
        <v>0</v>
      </c>
      <c r="LI81" s="368">
        <f t="shared" ref="LI81:LI86" si="1119">SUM(LE81,LG81)</f>
        <v>0</v>
      </c>
      <c r="LJ81" s="368">
        <f t="shared" si="1037"/>
        <v>0</v>
      </c>
      <c r="LK81" s="369">
        <f>SUMIF(LEVEL1!$B:$B,LEVEL_2!$B81,LEVEL1!MX:MX)</f>
        <v>0</v>
      </c>
      <c r="LL81" s="370"/>
      <c r="LM81" s="370"/>
      <c r="LN81" s="370"/>
      <c r="LO81" s="370"/>
      <c r="LP81" s="367">
        <f t="shared" si="1038"/>
        <v>0</v>
      </c>
      <c r="LQ81" s="368">
        <f>SUMIF(LEVEL1!$B:$B,LEVEL_2!$B81,LEVEL1!NB:NB)</f>
        <v>0</v>
      </c>
      <c r="LR81" s="368">
        <f t="shared" si="1039"/>
        <v>0</v>
      </c>
      <c r="LS81" s="368">
        <f>SUMIF(LEVEL1!$B:$B,LEVEL_2!$B81,LEVEL1!ND:ND)</f>
        <v>0</v>
      </c>
      <c r="LT81" s="368">
        <f t="shared" si="1040"/>
        <v>0</v>
      </c>
      <c r="LU81" s="368">
        <f>SUMIF(LEVEL1!$B:$B,LEVEL_2!$B81,LEVEL1!NF:NF)</f>
        <v>0</v>
      </c>
      <c r="LV81" s="368">
        <f t="shared" si="1041"/>
        <v>0</v>
      </c>
      <c r="LW81" s="368">
        <f>SUMIF(LEVEL1!$B:$B,LEVEL_2!$B81,LEVEL1!NH:NH)</f>
        <v>0</v>
      </c>
      <c r="LX81" s="368">
        <f t="shared" si="1042"/>
        <v>0</v>
      </c>
      <c r="LY81" s="368">
        <f t="shared" ref="LY81:LY86" si="1120">SUM(LQ81,LS81,LU81,LW81)</f>
        <v>0</v>
      </c>
      <c r="LZ81" s="368">
        <f t="shared" si="1044"/>
        <v>0</v>
      </c>
      <c r="MA81" s="368">
        <f>SUMIF(LEVEL1!$B:$B,LEVEL_2!$B81,LEVEL1!NL:NL)</f>
        <v>0</v>
      </c>
      <c r="MB81" s="368">
        <f t="shared" si="1045"/>
        <v>0</v>
      </c>
      <c r="MC81" s="368">
        <f t="shared" ref="MC81:MC86" si="1121">SUM(LY81,MA81)</f>
        <v>0</v>
      </c>
      <c r="MD81" s="368">
        <f t="shared" si="1047"/>
        <v>0</v>
      </c>
      <c r="ME81" s="369">
        <f>SUMIF(LEVEL1!$B:$B,LEVEL_2!$B81,LEVEL1!NR:NR)</f>
        <v>0</v>
      </c>
      <c r="MF81" s="370"/>
      <c r="MG81" s="370"/>
      <c r="MH81" s="370"/>
      <c r="MI81" s="370"/>
      <c r="MJ81" s="367">
        <f t="shared" si="1048"/>
        <v>0</v>
      </c>
      <c r="MK81" s="368">
        <f>SUMIF(LEVEL1!$B:$B,LEVEL_2!$B81,LEVEL1!NV:NV)</f>
        <v>0</v>
      </c>
      <c r="ML81" s="368">
        <f t="shared" si="1049"/>
        <v>0</v>
      </c>
      <c r="MM81" s="368">
        <f>SUMIF(LEVEL1!$B:$B,LEVEL_2!$B81,LEVEL1!NX:NX)</f>
        <v>0</v>
      </c>
      <c r="MN81" s="368">
        <f t="shared" si="1050"/>
        <v>0</v>
      </c>
      <c r="MO81" s="368">
        <f>SUMIF(LEVEL1!$B:$B,LEVEL_2!$B81,LEVEL1!NZ:NZ)</f>
        <v>0</v>
      </c>
      <c r="MP81" s="368">
        <f t="shared" si="1051"/>
        <v>0</v>
      </c>
      <c r="MQ81" s="368">
        <f>SUMIF(LEVEL1!$B:$B,LEVEL_2!$B81,LEVEL1!OB:OB)</f>
        <v>0</v>
      </c>
      <c r="MR81" s="368">
        <f t="shared" si="1052"/>
        <v>0</v>
      </c>
      <c r="MS81" s="368">
        <f t="shared" ref="MS81:MS86" si="1122">SUM(MK81,MM81,MO81,MQ81)</f>
        <v>0</v>
      </c>
      <c r="MT81" s="368">
        <f t="shared" si="1054"/>
        <v>0</v>
      </c>
      <c r="MU81" s="368">
        <f>SUMIF(LEVEL1!$B:$B,LEVEL_2!$B81,LEVEL1!OF:OF)</f>
        <v>0</v>
      </c>
      <c r="MV81" s="368">
        <f t="shared" si="1055"/>
        <v>0</v>
      </c>
      <c r="MW81" s="368">
        <f t="shared" ref="MW81:MW86" si="1123">SUM(MS81,MU81)</f>
        <v>0</v>
      </c>
      <c r="MX81" s="368">
        <f t="shared" si="1057"/>
        <v>0</v>
      </c>
      <c r="MY81" s="369">
        <f>SUMIF(LEVEL1!$B:$B,LEVEL_2!$B81,LEVEL1!OL:OL)</f>
        <v>0</v>
      </c>
      <c r="MZ81" s="370"/>
      <c r="NA81" s="370"/>
      <c r="NB81" s="370"/>
      <c r="NC81" s="370"/>
      <c r="ND81" s="367">
        <f t="shared" si="1058"/>
        <v>0</v>
      </c>
      <c r="NE81" s="368">
        <f>SUMIF(LEVEL1!$B:$B,LEVEL_2!$B81,LEVEL1!OP:OP)</f>
        <v>0</v>
      </c>
      <c r="NF81" s="368">
        <f t="shared" si="1059"/>
        <v>0</v>
      </c>
      <c r="NG81" s="368">
        <f>SUMIF(LEVEL1!$B:$B,LEVEL_2!$B81,LEVEL1!OR:OR)</f>
        <v>0</v>
      </c>
      <c r="NH81" s="368">
        <f t="shared" si="1060"/>
        <v>0</v>
      </c>
      <c r="NI81" s="368">
        <f>SUMIF(LEVEL1!$B:$B,LEVEL_2!$B81,LEVEL1!OT:OT)</f>
        <v>0</v>
      </c>
      <c r="NJ81" s="368">
        <f t="shared" si="1061"/>
        <v>0</v>
      </c>
      <c r="NK81" s="368">
        <f>SUMIF(LEVEL1!$B:$B,LEVEL_2!$B81,LEVEL1!OV:OV)</f>
        <v>0</v>
      </c>
      <c r="NL81" s="368">
        <f t="shared" si="1062"/>
        <v>0</v>
      </c>
      <c r="NM81" s="368">
        <f t="shared" ref="NM81:NM86" si="1124">SUM(NE81,NG81,NI81,NK81)</f>
        <v>0</v>
      </c>
      <c r="NN81" s="368">
        <f t="shared" si="1064"/>
        <v>0</v>
      </c>
      <c r="NO81" s="368">
        <f>SUMIF(LEVEL1!$B:$B,LEVEL_2!$B81,LEVEL1!OZ:OZ)</f>
        <v>0</v>
      </c>
      <c r="NP81" s="368">
        <f t="shared" si="1065"/>
        <v>0</v>
      </c>
      <c r="NQ81" s="368">
        <f t="shared" ref="NQ81:NQ86" si="1125">SUM(NM81,NO81)</f>
        <v>0</v>
      </c>
      <c r="NR81" s="368">
        <f t="shared" si="1067"/>
        <v>0</v>
      </c>
      <c r="NS81" s="369">
        <f>SUMIF(LEVEL1!$B:$B,LEVEL_2!$B81,LEVEL1!PF:PF)</f>
        <v>0</v>
      </c>
      <c r="NT81" s="370"/>
      <c r="NU81" s="370"/>
      <c r="NV81" s="370"/>
      <c r="NW81" s="370"/>
      <c r="NX81" s="367">
        <f t="shared" si="1068"/>
        <v>0</v>
      </c>
      <c r="NY81" s="368">
        <f>SUMIF(LEVEL1!$B:$B,LEVEL_2!$B81,LEVEL1!PJ:PJ)</f>
        <v>0</v>
      </c>
      <c r="NZ81" s="368">
        <f t="shared" si="1069"/>
        <v>0</v>
      </c>
      <c r="OA81" s="368">
        <f>SUMIF(LEVEL1!$B:$B,LEVEL_2!$B81,LEVEL1!PL:PL)</f>
        <v>0</v>
      </c>
      <c r="OB81" s="368">
        <f t="shared" si="1070"/>
        <v>0</v>
      </c>
      <c r="OC81" s="368">
        <f>SUMIF(LEVEL1!$B:$B,LEVEL_2!$B81,LEVEL1!PN:PN)</f>
        <v>0</v>
      </c>
      <c r="OD81" s="368">
        <f t="shared" si="1071"/>
        <v>0</v>
      </c>
      <c r="OE81" s="368">
        <f>SUMIF(LEVEL1!$B:$B,LEVEL_2!$B81,LEVEL1!PP:PP)</f>
        <v>0</v>
      </c>
      <c r="OF81" s="368">
        <f t="shared" si="1072"/>
        <v>0</v>
      </c>
      <c r="OG81" s="368">
        <f t="shared" ref="OG81:OG86" si="1126">SUM(NY81,OA81,OC81,OE81)</f>
        <v>0</v>
      </c>
      <c r="OH81" s="368">
        <f t="shared" si="1074"/>
        <v>0</v>
      </c>
      <c r="OI81" s="368">
        <f>SUMIF(LEVEL1!$B:$B,LEVEL_2!$B81,LEVEL1!PT:PT)</f>
        <v>0</v>
      </c>
      <c r="OJ81" s="368">
        <f t="shared" si="1075"/>
        <v>0</v>
      </c>
      <c r="OK81" s="368">
        <f t="shared" ref="OK81:OK86" si="1127">SUM(OG81,OI81)</f>
        <v>0</v>
      </c>
      <c r="OL81" s="368">
        <f t="shared" si="1077"/>
        <v>0</v>
      </c>
      <c r="OM81" s="369">
        <f>SUMIF(LEVEL1!$B:$B,LEVEL_2!$B81,LEVEL1!PZ:PZ)</f>
        <v>0</v>
      </c>
      <c r="ON81" s="370"/>
      <c r="OO81" s="370"/>
      <c r="OP81" s="370"/>
      <c r="OQ81" s="370"/>
      <c r="OR81" s="367">
        <f t="shared" si="1078"/>
        <v>0</v>
      </c>
      <c r="OS81" s="368">
        <f>SUMIF(LEVEL1!$B:$B,LEVEL_2!$B81,LEVEL1!QD:QD)</f>
        <v>0</v>
      </c>
      <c r="OT81" s="368">
        <f t="shared" si="1079"/>
        <v>0</v>
      </c>
      <c r="OU81" s="368">
        <f>SUMIF(LEVEL1!$B:$B,LEVEL_2!$B81,LEVEL1!QF:QF)</f>
        <v>0</v>
      </c>
      <c r="OV81" s="368">
        <f t="shared" si="1080"/>
        <v>0</v>
      </c>
      <c r="OW81" s="368">
        <f>SUMIF(LEVEL1!$B:$B,LEVEL_2!$B81,LEVEL1!QH:QH)</f>
        <v>0</v>
      </c>
      <c r="OX81" s="368">
        <f t="shared" si="1081"/>
        <v>0</v>
      </c>
      <c r="OY81" s="368">
        <f>SUMIF(LEVEL1!$B:$B,LEVEL_2!$B81,LEVEL1!QJ:QJ)</f>
        <v>0</v>
      </c>
      <c r="OZ81" s="368">
        <f t="shared" si="1082"/>
        <v>0</v>
      </c>
      <c r="PA81" s="368">
        <f t="shared" ref="PA81:PA86" si="1128">SUM(OS81,OU81,OW81,OY81)</f>
        <v>0</v>
      </c>
      <c r="PB81" s="368">
        <f t="shared" si="1084"/>
        <v>0</v>
      </c>
      <c r="PC81" s="368">
        <f>SUMIF(LEVEL1!$B:$B,LEVEL_2!$B81,LEVEL1!QN:QN)</f>
        <v>0</v>
      </c>
      <c r="PD81" s="368">
        <f t="shared" si="1085"/>
        <v>0</v>
      </c>
      <c r="PE81" s="368">
        <f t="shared" ref="PE81:PE86" si="1129">SUM(PA81,PC81)</f>
        <v>0</v>
      </c>
      <c r="PF81" s="368">
        <f t="shared" si="1087"/>
        <v>0</v>
      </c>
      <c r="PG81" s="369">
        <f>SUMIF(LEVEL1!$B:$B,LEVEL_2!$B81,LEVEL1!QT:QT)</f>
        <v>0</v>
      </c>
    </row>
    <row r="82" spans="2:423" s="282" customFormat="1" ht="24.75" hidden="1" customHeight="1" outlineLevel="2">
      <c r="B82" s="361" t="s">
        <v>164</v>
      </c>
      <c r="C82" s="362" t="s">
        <v>165</v>
      </c>
      <c r="D82" s="363"/>
      <c r="E82" s="364"/>
      <c r="F82" s="365" t="s">
        <v>126</v>
      </c>
      <c r="G82" s="366">
        <f>SUMIF(LEVEL1!$A:$A,LEVEL_2!$B82,LEVEL1!$I:$I)</f>
        <v>3467</v>
      </c>
      <c r="H82" s="367">
        <f t="shared" si="879"/>
        <v>30000</v>
      </c>
      <c r="I82" s="368">
        <f>SUMIF(LEVEL1!$B:$B,LEVEL_2!$B82,LEVEL1!AI:AI)</f>
        <v>104010000</v>
      </c>
      <c r="J82" s="368">
        <f t="shared" si="880"/>
        <v>25000</v>
      </c>
      <c r="K82" s="368">
        <f>SUMIF(LEVEL1!$B:$B,LEVEL_2!$B82,LEVEL1!AK:AK)</f>
        <v>86675000</v>
      </c>
      <c r="L82" s="368">
        <f t="shared" si="881"/>
        <v>0</v>
      </c>
      <c r="M82" s="368">
        <f>SUMIF(LEVEL1!$B:$B,LEVEL_2!$B82,LEVEL1!AM:AM)</f>
        <v>0</v>
      </c>
      <c r="N82" s="368">
        <f t="shared" si="882"/>
        <v>0</v>
      </c>
      <c r="O82" s="368">
        <f>SUMIF(LEVEL1!$B:$B,LEVEL_2!$B82,LEVEL1!AO:AO)</f>
        <v>0</v>
      </c>
      <c r="P82" s="368">
        <f t="shared" si="883"/>
        <v>55000</v>
      </c>
      <c r="Q82" s="368">
        <f t="shared" si="1088"/>
        <v>190685000</v>
      </c>
      <c r="R82" s="368">
        <f t="shared" si="885"/>
        <v>8640.0593749999989</v>
      </c>
      <c r="S82" s="368">
        <f>SUMIF(LEVEL1!$B:$B,LEVEL_2!$B82,LEVEL1!AS:AS)</f>
        <v>29955085.853124995</v>
      </c>
      <c r="T82" s="368">
        <f t="shared" si="886"/>
        <v>63640.059375000004</v>
      </c>
      <c r="U82" s="368">
        <f t="shared" si="1089"/>
        <v>220640085.85312501</v>
      </c>
      <c r="V82" s="368">
        <f t="shared" si="886"/>
        <v>0</v>
      </c>
      <c r="W82" s="369">
        <f>SUMIF(LEVEL1!$B:$B,LEVEL_2!$B82,LEVEL1!BD:BD)</f>
        <v>0</v>
      </c>
      <c r="X82" s="370"/>
      <c r="Y82" s="370"/>
      <c r="Z82" s="370"/>
      <c r="AA82" s="370"/>
      <c r="AB82" s="367">
        <f t="shared" si="888"/>
        <v>30000</v>
      </c>
      <c r="AC82" s="368">
        <f>SUMIF(LEVEL1!$B:$B,LEVEL_2!$B82,LEVEL1!BH:BH)</f>
        <v>104010000</v>
      </c>
      <c r="AD82" s="368">
        <f t="shared" si="889"/>
        <v>25000</v>
      </c>
      <c r="AE82" s="368">
        <f>SUMIF(LEVEL1!$B:$B,LEVEL_2!$B82,LEVEL1!BJ:BJ)</f>
        <v>86675000</v>
      </c>
      <c r="AF82" s="368">
        <f t="shared" si="890"/>
        <v>0</v>
      </c>
      <c r="AG82" s="368">
        <f>SUMIF(LEVEL1!$B:$B,LEVEL_2!$B82,LEVEL1!BL:BL)</f>
        <v>0</v>
      </c>
      <c r="AH82" s="368">
        <f t="shared" si="891"/>
        <v>0</v>
      </c>
      <c r="AI82" s="368">
        <f>SUMIF(LEVEL1!$B:$B,LEVEL_2!$B82,LEVEL1!BN:BN)</f>
        <v>0</v>
      </c>
      <c r="AJ82" s="368">
        <f t="shared" si="892"/>
        <v>55000</v>
      </c>
      <c r="AK82" s="368">
        <f t="shared" si="1090"/>
        <v>190685000</v>
      </c>
      <c r="AL82" s="368">
        <f t="shared" si="894"/>
        <v>8640.0593749999989</v>
      </c>
      <c r="AM82" s="368">
        <f>SUMIF(LEVEL1!$B:$B,LEVEL_2!$B82,LEVEL1!BR:BR)</f>
        <v>29955085.853124999</v>
      </c>
      <c r="AN82" s="368">
        <f t="shared" si="895"/>
        <v>63640.059375000004</v>
      </c>
      <c r="AO82" s="368">
        <f t="shared" si="1091"/>
        <v>220640085.85312501</v>
      </c>
      <c r="AP82" s="368">
        <f t="shared" si="897"/>
        <v>0</v>
      </c>
      <c r="AQ82" s="369">
        <f>SUMIF(LEVEL1!$B:$B,LEVEL_2!$B82,LEVEL1!BX:BX)</f>
        <v>0</v>
      </c>
      <c r="AR82" s="370"/>
      <c r="AS82" s="370"/>
      <c r="AT82" s="370"/>
      <c r="AU82" s="370"/>
      <c r="AV82" s="367">
        <f t="shared" si="898"/>
        <v>20000</v>
      </c>
      <c r="AW82" s="368">
        <f>SUMIF(LEVEL1!$B:$B,LEVEL_2!$B82,LEVEL1!CB:CB)</f>
        <v>69340000</v>
      </c>
      <c r="AX82" s="368">
        <f t="shared" si="899"/>
        <v>40000</v>
      </c>
      <c r="AY82" s="368">
        <f>SUMIF(LEVEL1!$B:$B,LEVEL_2!$B82,LEVEL1!CD:CD)</f>
        <v>138680000</v>
      </c>
      <c r="AZ82" s="368">
        <f t="shared" si="900"/>
        <v>0</v>
      </c>
      <c r="BA82" s="368">
        <f>SUMIF(LEVEL1!$B:$B,LEVEL_2!$B82,LEVEL1!CF:CF)</f>
        <v>0</v>
      </c>
      <c r="BB82" s="368">
        <f t="shared" si="901"/>
        <v>0</v>
      </c>
      <c r="BC82" s="368">
        <f>SUMIF(LEVEL1!$B:$B,LEVEL_2!$B82,LEVEL1!CH:CH)</f>
        <v>0</v>
      </c>
      <c r="BD82" s="368">
        <f t="shared" si="902"/>
        <v>60000</v>
      </c>
      <c r="BE82" s="368">
        <f t="shared" si="1092"/>
        <v>208020000</v>
      </c>
      <c r="BF82" s="368">
        <f t="shared" si="904"/>
        <v>0</v>
      </c>
      <c r="BG82" s="368">
        <f>SUMIF(LEVEL1!$B:$B,LEVEL_2!$B82,LEVEL1!CL:CL)</f>
        <v>0</v>
      </c>
      <c r="BH82" s="368">
        <f t="shared" si="905"/>
        <v>60000</v>
      </c>
      <c r="BI82" s="368">
        <f t="shared" si="1093"/>
        <v>208020000</v>
      </c>
      <c r="BJ82" s="368">
        <f t="shared" si="907"/>
        <v>0</v>
      </c>
      <c r="BK82" s="369">
        <f>SUMIF(LEVEL1!$B:$B,LEVEL_2!$B82,LEVEL1!CX:CX)</f>
        <v>0</v>
      </c>
      <c r="BL82" s="370"/>
      <c r="BM82" s="370"/>
      <c r="BN82" s="370"/>
      <c r="BO82" s="370"/>
      <c r="BP82" s="367">
        <f t="shared" si="908"/>
        <v>30000</v>
      </c>
      <c r="BQ82" s="368">
        <f>SUMIF(LEVEL1!$B:$B,LEVEL_2!$B82,LEVEL1!DB:DB)</f>
        <v>104010000</v>
      </c>
      <c r="BR82" s="368">
        <f t="shared" si="909"/>
        <v>25000</v>
      </c>
      <c r="BS82" s="368">
        <f>SUMIF(LEVEL1!$B:$B,LEVEL_2!$B82,LEVEL1!DD:DD)</f>
        <v>86675000</v>
      </c>
      <c r="BT82" s="368">
        <f t="shared" si="910"/>
        <v>0</v>
      </c>
      <c r="BU82" s="368">
        <f>SUMIF(LEVEL1!$B:$B,LEVEL_2!$B82,LEVEL1!DF:DF)</f>
        <v>0</v>
      </c>
      <c r="BV82" s="368">
        <f t="shared" si="911"/>
        <v>0</v>
      </c>
      <c r="BW82" s="368">
        <f>SUMIF(LEVEL1!$B:$B,LEVEL_2!$B82,LEVEL1!DH:DH)</f>
        <v>0</v>
      </c>
      <c r="BX82" s="368">
        <f t="shared" si="912"/>
        <v>55000</v>
      </c>
      <c r="BY82" s="368">
        <f t="shared" si="1094"/>
        <v>190685000</v>
      </c>
      <c r="BZ82" s="368">
        <f t="shared" si="914"/>
        <v>8640.0593749999989</v>
      </c>
      <c r="CA82" s="368">
        <f>SUMIF(LEVEL1!$B:$B,LEVEL_2!$B82,LEVEL1!DL:DL)</f>
        <v>29955085.853124999</v>
      </c>
      <c r="CB82" s="368">
        <f t="shared" si="915"/>
        <v>63640.059375000004</v>
      </c>
      <c r="CC82" s="368">
        <f t="shared" si="1095"/>
        <v>220640085.85312501</v>
      </c>
      <c r="CD82" s="368">
        <f t="shared" si="917"/>
        <v>0</v>
      </c>
      <c r="CE82" s="369">
        <f>SUMIF(LEVEL1!$B:$B,LEVEL_2!$B82,LEVEL1!DR:DR)</f>
        <v>0</v>
      </c>
      <c r="CF82" s="370"/>
      <c r="CG82" s="370"/>
      <c r="CH82" s="370"/>
      <c r="CI82" s="370"/>
      <c r="CJ82" s="367">
        <f t="shared" si="918"/>
        <v>30000</v>
      </c>
      <c r="CK82" s="368">
        <f>SUMIF(LEVEL1!$B:$B,LEVEL_2!$B82,LEVEL1!DV:DV)</f>
        <v>104010000</v>
      </c>
      <c r="CL82" s="368">
        <f t="shared" si="919"/>
        <v>7000</v>
      </c>
      <c r="CM82" s="368">
        <f>SUMIF(LEVEL1!$B:$B,LEVEL_2!$B82,LEVEL1!DX:DX)</f>
        <v>24269000</v>
      </c>
      <c r="CN82" s="368">
        <f t="shared" si="920"/>
        <v>0</v>
      </c>
      <c r="CO82" s="368">
        <f>SUMIF(LEVEL1!$B:$B,LEVEL_2!$B82,LEVEL1!DZ:DZ)</f>
        <v>0</v>
      </c>
      <c r="CP82" s="368">
        <f t="shared" si="921"/>
        <v>0</v>
      </c>
      <c r="CQ82" s="368">
        <f>SUMIF(LEVEL1!$B:$B,LEVEL_2!$B82,LEVEL1!EB:EB)</f>
        <v>0</v>
      </c>
      <c r="CR82" s="368">
        <f t="shared" si="922"/>
        <v>37000</v>
      </c>
      <c r="CS82" s="368">
        <f t="shared" si="1096"/>
        <v>128279000</v>
      </c>
      <c r="CT82" s="368">
        <f t="shared" si="924"/>
        <v>4783.7686249999997</v>
      </c>
      <c r="CU82" s="368">
        <f>SUMIF(LEVEL1!$B:$B,LEVEL_2!$B82,LEVEL1!EF:EF)</f>
        <v>16585325.822874999</v>
      </c>
      <c r="CV82" s="368">
        <f t="shared" si="925"/>
        <v>41783.768624999997</v>
      </c>
      <c r="CW82" s="368">
        <f t="shared" si="1097"/>
        <v>144864325.82287499</v>
      </c>
      <c r="CX82" s="368">
        <f t="shared" si="927"/>
        <v>0</v>
      </c>
      <c r="CY82" s="369">
        <f>SUMIF(LEVEL1!$B:$B,LEVEL_2!$B82,LEVEL1!EL:EL)</f>
        <v>0</v>
      </c>
      <c r="CZ82" s="370"/>
      <c r="DA82" s="370"/>
      <c r="DB82" s="370"/>
      <c r="DC82" s="370"/>
      <c r="DD82" s="367">
        <f t="shared" si="928"/>
        <v>0</v>
      </c>
      <c r="DE82" s="368">
        <f>SUMIF(LEVEL1!$B:$B,LEVEL_2!$B82,LEVEL1!ET:ET)</f>
        <v>0</v>
      </c>
      <c r="DF82" s="368">
        <f t="shared" si="929"/>
        <v>2790</v>
      </c>
      <c r="DG82" s="368">
        <f>SUMIF(LEVEL1!$B:$B,LEVEL_2!$B82,LEVEL1!EV:EV)</f>
        <v>9672930</v>
      </c>
      <c r="DH82" s="368">
        <f t="shared" si="930"/>
        <v>22790</v>
      </c>
      <c r="DI82" s="368">
        <f>SUMIF(LEVEL1!$B:$B,LEVEL_2!$B82,LEVEL1!EX:EX)</f>
        <v>79012930</v>
      </c>
      <c r="DJ82" s="368">
        <f t="shared" si="931"/>
        <v>2954.7721750000001</v>
      </c>
      <c r="DK82" s="368">
        <f>SUMIF(LEVEL1!$B:$B,LEVEL_2!$B82,LEVEL1!EZ:EZ)</f>
        <v>10244195.130725</v>
      </c>
      <c r="DL82" s="368">
        <f t="shared" si="932"/>
        <v>28534.772174999998</v>
      </c>
      <c r="DM82" s="368">
        <f t="shared" si="1098"/>
        <v>98930055.130724996</v>
      </c>
      <c r="DN82" s="368">
        <f t="shared" si="934"/>
        <v>0</v>
      </c>
      <c r="DO82" s="368">
        <f>SUMIF(LEVEL1!$B:$B,LEVEL_2!$B82,LEVEL1!FD:FD)</f>
        <v>0</v>
      </c>
      <c r="DP82" s="368">
        <f t="shared" si="935"/>
        <v>28534.772174999998</v>
      </c>
      <c r="DQ82" s="368">
        <f t="shared" si="1099"/>
        <v>98930055.130724996</v>
      </c>
      <c r="DR82" s="368">
        <f t="shared" si="937"/>
        <v>50000</v>
      </c>
      <c r="DS82" s="369">
        <f>SUMIF(LEVEL1!$B:$B,LEVEL_2!$B82,LEVEL1!FJ:FJ)</f>
        <v>173350000</v>
      </c>
      <c r="DT82" s="370"/>
      <c r="DU82" s="370"/>
      <c r="DV82" s="370"/>
      <c r="DW82" s="370"/>
      <c r="DX82" s="367">
        <f t="shared" si="938"/>
        <v>50000</v>
      </c>
      <c r="DY82" s="368">
        <f>SUMIF(LEVEL1!$B:$B,LEVEL_2!$B82,LEVEL1!FJ:FJ)</f>
        <v>173350000</v>
      </c>
      <c r="DZ82" s="368">
        <f t="shared" si="939"/>
        <v>40000</v>
      </c>
      <c r="EA82" s="368">
        <f>SUMIF(LEVEL1!$B:$B,LEVEL_2!$B82,LEVEL1!FL:FL)</f>
        <v>138680000</v>
      </c>
      <c r="EB82" s="368">
        <f t="shared" si="940"/>
        <v>30000</v>
      </c>
      <c r="EC82" s="368">
        <f>SUMIF(LEVEL1!$B:$B,LEVEL_2!$B82,LEVEL1!FN:FN)</f>
        <v>104010000</v>
      </c>
      <c r="ED82" s="368">
        <f t="shared" si="941"/>
        <v>3310</v>
      </c>
      <c r="EE82" s="368">
        <f>SUMIF(LEVEL1!$B:$B,LEVEL_2!$B82,LEVEL1!FP:FP)</f>
        <v>11475770</v>
      </c>
      <c r="EF82" s="368">
        <f t="shared" si="942"/>
        <v>123310</v>
      </c>
      <c r="EG82" s="368">
        <f t="shared" si="1100"/>
        <v>427515770</v>
      </c>
      <c r="EH82" s="368">
        <f t="shared" si="944"/>
        <v>9861.6467187880662</v>
      </c>
      <c r="EI82" s="368">
        <f>SUMIF(LEVEL1!$B:$B,LEVEL_2!$B82,LEVEL1!FT:FT)</f>
        <v>34190329.174038224</v>
      </c>
      <c r="EJ82" s="368">
        <f t="shared" si="945"/>
        <v>133171.64671878808</v>
      </c>
      <c r="EK82" s="368">
        <f t="shared" si="1101"/>
        <v>461706099.17403823</v>
      </c>
      <c r="EL82" s="368">
        <f t="shared" si="947"/>
        <v>0</v>
      </c>
      <c r="EM82" s="369">
        <f>SUMIF(LEVEL1!$B:$B,LEVEL_2!$B82,LEVEL1!FZ:FZ)</f>
        <v>0</v>
      </c>
      <c r="EN82" s="370"/>
      <c r="EO82" s="370"/>
      <c r="EP82" s="370"/>
      <c r="EQ82" s="370"/>
      <c r="ER82" s="367">
        <f t="shared" si="948"/>
        <v>30000</v>
      </c>
      <c r="ES82" s="368">
        <f>SUMIF(LEVEL1!$B:$B,LEVEL_2!$B82,LEVEL1!GD:GD)</f>
        <v>104010000</v>
      </c>
      <c r="ET82" s="368">
        <f t="shared" si="949"/>
        <v>20000</v>
      </c>
      <c r="EU82" s="368">
        <f>SUMIF(LEVEL1!$B:$B,LEVEL_2!$B82,LEVEL1!GF:GF)</f>
        <v>69340000</v>
      </c>
      <c r="EV82" s="368">
        <f t="shared" si="950"/>
        <v>0</v>
      </c>
      <c r="EW82" s="368">
        <f>SUMIF(LEVEL1!$B:$B,LEVEL_2!$B82,LEVEL1!GH:GH)</f>
        <v>0</v>
      </c>
      <c r="EX82" s="368">
        <f t="shared" si="951"/>
        <v>0</v>
      </c>
      <c r="EY82" s="368">
        <f>SUMIF(LEVEL1!$B:$B,LEVEL_2!$B82,LEVEL1!GJ:GJ)</f>
        <v>0</v>
      </c>
      <c r="EZ82" s="368">
        <f t="shared" si="952"/>
        <v>50000</v>
      </c>
      <c r="FA82" s="368">
        <f t="shared" si="1102"/>
        <v>173350000</v>
      </c>
      <c r="FB82" s="368">
        <f t="shared" si="954"/>
        <v>7568.8674999999994</v>
      </c>
      <c r="FC82" s="368">
        <f>SUMIF(LEVEL1!$B:$B,LEVEL_2!$B82,LEVEL1!GN:GN)</f>
        <v>26241263.622499999</v>
      </c>
      <c r="FD82" s="368">
        <f t="shared" si="955"/>
        <v>57568.8675</v>
      </c>
      <c r="FE82" s="368">
        <f t="shared" si="1103"/>
        <v>199591263.6225</v>
      </c>
      <c r="FF82" s="368">
        <f t="shared" si="957"/>
        <v>0</v>
      </c>
      <c r="FG82" s="369">
        <f>SUMIF(LEVEL1!$B:$B,LEVEL_2!$B82,LEVEL1!GT:GT)</f>
        <v>0</v>
      </c>
      <c r="FH82" s="370"/>
      <c r="FI82" s="370"/>
      <c r="FJ82" s="370"/>
      <c r="FK82" s="370"/>
      <c r="FL82" s="367">
        <f t="shared" si="958"/>
        <v>30000</v>
      </c>
      <c r="FM82" s="368">
        <f>SUMIF(LEVEL1!$B:$B,LEVEL_2!$B82,LEVEL1!GX:GX)</f>
        <v>104010000</v>
      </c>
      <c r="FN82" s="368">
        <f t="shared" si="959"/>
        <v>25000</v>
      </c>
      <c r="FO82" s="368">
        <f>SUMIF(LEVEL1!$B:$B,LEVEL_2!$B82,LEVEL1!GZ:GZ)</f>
        <v>86675000</v>
      </c>
      <c r="FP82" s="368">
        <f t="shared" si="960"/>
        <v>0</v>
      </c>
      <c r="FQ82" s="368">
        <f>SUMIF(LEVEL1!$B:$B,LEVEL_2!$B82,LEVEL1!HB:HB)</f>
        <v>0</v>
      </c>
      <c r="FR82" s="368">
        <f t="shared" si="961"/>
        <v>0</v>
      </c>
      <c r="FS82" s="368">
        <f>SUMIF(LEVEL1!$B:$B,LEVEL_2!$B82,LEVEL1!HD:HD)</f>
        <v>0</v>
      </c>
      <c r="FT82" s="368">
        <f t="shared" si="962"/>
        <v>55000</v>
      </c>
      <c r="FU82" s="368">
        <f t="shared" si="1104"/>
        <v>190685000</v>
      </c>
      <c r="FV82" s="368">
        <f t="shared" si="964"/>
        <v>8640.0593749999989</v>
      </c>
      <c r="FW82" s="368">
        <f>SUMIF(LEVEL1!$B:$B,LEVEL_2!$B82,LEVEL1!HH:HH)</f>
        <v>29955085.853124999</v>
      </c>
      <c r="FX82" s="368">
        <f t="shared" si="965"/>
        <v>63640.059375000004</v>
      </c>
      <c r="FY82" s="368">
        <f t="shared" si="1105"/>
        <v>220640085.85312501</v>
      </c>
      <c r="FZ82" s="368">
        <f t="shared" si="967"/>
        <v>0</v>
      </c>
      <c r="GA82" s="369">
        <f>SUMIF(LEVEL1!$B:$B,LEVEL_2!$B82,LEVEL1!HN:HN)</f>
        <v>0</v>
      </c>
      <c r="GB82" s="370"/>
      <c r="GC82" s="370"/>
      <c r="GD82" s="370"/>
      <c r="GE82" s="370"/>
      <c r="GF82" s="367">
        <f t="shared" si="968"/>
        <v>0</v>
      </c>
      <c r="GG82" s="368">
        <f>SUMIF(LEVEL1!$B:$B,LEVEL_2!$B82,LEVEL1!HR:HR)</f>
        <v>0</v>
      </c>
      <c r="GH82" s="368">
        <f t="shared" si="969"/>
        <v>0</v>
      </c>
      <c r="GI82" s="368">
        <f>SUMIF(LEVEL1!$B:$B,LEVEL_2!$B82,LEVEL1!HT:HT)</f>
        <v>0</v>
      </c>
      <c r="GJ82" s="368">
        <f t="shared" si="970"/>
        <v>0</v>
      </c>
      <c r="GK82" s="368">
        <f>SUMIF(LEVEL1!$B:$B,LEVEL_2!$B82,LEVEL1!HV:HV)</f>
        <v>0</v>
      </c>
      <c r="GL82" s="368">
        <f t="shared" si="971"/>
        <v>0</v>
      </c>
      <c r="GM82" s="368">
        <f>SUMIF(LEVEL1!$B:$B,LEVEL_2!$B82,LEVEL1!HX:HX)</f>
        <v>0</v>
      </c>
      <c r="GN82" s="368">
        <f t="shared" si="972"/>
        <v>0</v>
      </c>
      <c r="GO82" s="368">
        <f t="shared" si="1106"/>
        <v>0</v>
      </c>
      <c r="GP82" s="368">
        <f t="shared" si="974"/>
        <v>0</v>
      </c>
      <c r="GQ82" s="368">
        <f>SUMIF(LEVEL1!$B:$B,LEVEL_2!$B82,LEVEL1!IB:IB)</f>
        <v>0</v>
      </c>
      <c r="GR82" s="368">
        <f t="shared" si="975"/>
        <v>0</v>
      </c>
      <c r="GS82" s="368">
        <f t="shared" si="1107"/>
        <v>0</v>
      </c>
      <c r="GT82" s="368">
        <f t="shared" si="977"/>
        <v>0</v>
      </c>
      <c r="GU82" s="369">
        <f>SUMIF(LEVEL1!$B:$B,LEVEL_2!$B82,LEVEL1!IH:IH)</f>
        <v>0</v>
      </c>
      <c r="GV82" s="370"/>
      <c r="GW82" s="370"/>
      <c r="GX82" s="370"/>
      <c r="GY82" s="370"/>
      <c r="GZ82" s="367">
        <f t="shared" si="978"/>
        <v>0</v>
      </c>
      <c r="HA82" s="368">
        <f>SUMIF(LEVEL1!$B:$B,LEVEL_2!$B82,LEVEL1!IL:IL)</f>
        <v>0</v>
      </c>
      <c r="HB82" s="368">
        <f t="shared" si="979"/>
        <v>0</v>
      </c>
      <c r="HC82" s="368">
        <f>SUMIF(LEVEL1!$B:$B,LEVEL_2!$B82,LEVEL1!IN:IN)</f>
        <v>0</v>
      </c>
      <c r="HD82" s="368">
        <f t="shared" si="980"/>
        <v>0</v>
      </c>
      <c r="HE82" s="368">
        <f>SUMIF(LEVEL1!$B:$B,LEVEL_2!$B82,LEVEL1!IP:IP)</f>
        <v>0</v>
      </c>
      <c r="HF82" s="368">
        <f t="shared" si="981"/>
        <v>0</v>
      </c>
      <c r="HG82" s="368">
        <f>SUMIF(LEVEL1!$B:$B,LEVEL_2!$B82,LEVEL1!IR:IR)</f>
        <v>0</v>
      </c>
      <c r="HH82" s="368">
        <f t="shared" si="982"/>
        <v>0</v>
      </c>
      <c r="HI82" s="368">
        <f t="shared" si="1108"/>
        <v>0</v>
      </c>
      <c r="HJ82" s="368">
        <f t="shared" si="984"/>
        <v>0</v>
      </c>
      <c r="HK82" s="368">
        <f>SUMIF(LEVEL1!$B:$B,LEVEL_2!$B82,LEVEL1!IV:IV)</f>
        <v>0</v>
      </c>
      <c r="HL82" s="368">
        <f t="shared" si="985"/>
        <v>0</v>
      </c>
      <c r="HM82" s="368">
        <f t="shared" si="1109"/>
        <v>0</v>
      </c>
      <c r="HN82" s="368">
        <f t="shared" si="987"/>
        <v>0</v>
      </c>
      <c r="HO82" s="369">
        <f>SUMIF(LEVEL1!$B:$B,LEVEL_2!$B82,LEVEL1!JB:JB)</f>
        <v>0</v>
      </c>
      <c r="HP82" s="370"/>
      <c r="HQ82" s="370"/>
      <c r="HR82" s="370"/>
      <c r="HS82" s="370"/>
      <c r="HT82" s="367">
        <f t="shared" si="988"/>
        <v>0</v>
      </c>
      <c r="HU82" s="368">
        <f>SUMIF(LEVEL1!$B:$B,LEVEL_2!$B82,LEVEL1!JF:JF)</f>
        <v>0</v>
      </c>
      <c r="HV82" s="368">
        <f t="shared" si="989"/>
        <v>0</v>
      </c>
      <c r="HW82" s="368">
        <f>SUMIF(LEVEL1!$B:$B,LEVEL_2!$B82,LEVEL1!JH:JH)</f>
        <v>0</v>
      </c>
      <c r="HX82" s="368">
        <f t="shared" si="990"/>
        <v>0</v>
      </c>
      <c r="HY82" s="368">
        <f>SUMIF(LEVEL1!$B:$B,LEVEL_2!$B82,LEVEL1!JJ:JJ)</f>
        <v>0</v>
      </c>
      <c r="HZ82" s="368">
        <f t="shared" si="991"/>
        <v>0</v>
      </c>
      <c r="IA82" s="368">
        <f>SUMIF(LEVEL1!$B:$B,LEVEL_2!$B82,LEVEL1!JL:JL)</f>
        <v>0</v>
      </c>
      <c r="IB82" s="368">
        <f t="shared" si="992"/>
        <v>0</v>
      </c>
      <c r="IC82" s="368">
        <f t="shared" si="1110"/>
        <v>0</v>
      </c>
      <c r="ID82" s="368">
        <f t="shared" si="994"/>
        <v>0</v>
      </c>
      <c r="IE82" s="368">
        <f>SUMIF(LEVEL1!$B:$B,LEVEL_2!$B82,LEVEL1!JP:JP)</f>
        <v>0</v>
      </c>
      <c r="IF82" s="368">
        <f t="shared" si="995"/>
        <v>0</v>
      </c>
      <c r="IG82" s="368">
        <f t="shared" si="1111"/>
        <v>0</v>
      </c>
      <c r="IH82" s="368">
        <f t="shared" si="997"/>
        <v>0</v>
      </c>
      <c r="II82" s="369">
        <f>SUMIF(LEVEL1!$B:$B,LEVEL_2!$B82,LEVEL1!JV:JV)</f>
        <v>0</v>
      </c>
      <c r="IJ82" s="370"/>
      <c r="IK82" s="370"/>
      <c r="IL82" s="370"/>
      <c r="IM82" s="370"/>
      <c r="IN82" s="367">
        <f t="shared" si="998"/>
        <v>0</v>
      </c>
      <c r="IO82" s="368">
        <f>SUMIF(LEVEL1!$B:$B,LEVEL_2!$B82,LEVEL1!JZ:JZ)</f>
        <v>0</v>
      </c>
      <c r="IP82" s="368">
        <f t="shared" si="999"/>
        <v>0</v>
      </c>
      <c r="IQ82" s="368">
        <f>SUMIF(LEVEL1!$B:$B,LEVEL_2!$B82,LEVEL1!KB:KB)</f>
        <v>0</v>
      </c>
      <c r="IR82" s="368">
        <f t="shared" si="1000"/>
        <v>0</v>
      </c>
      <c r="IS82" s="368">
        <f>SUMIF(LEVEL1!$B:$B,LEVEL_2!$B82,LEVEL1!KD:KD)</f>
        <v>0</v>
      </c>
      <c r="IT82" s="368">
        <f t="shared" si="1001"/>
        <v>0</v>
      </c>
      <c r="IU82" s="368">
        <f>SUMIF(LEVEL1!$B:$B,LEVEL_2!$B82,LEVEL1!KF:KF)</f>
        <v>0</v>
      </c>
      <c r="IV82" s="368">
        <f t="shared" si="1002"/>
        <v>0</v>
      </c>
      <c r="IW82" s="368">
        <f t="shared" si="1112"/>
        <v>0</v>
      </c>
      <c r="IX82" s="368">
        <f t="shared" si="1004"/>
        <v>0</v>
      </c>
      <c r="IY82" s="368">
        <f>SUMIF(LEVEL1!$B:$B,LEVEL_2!$B82,LEVEL1!KJ:KJ)</f>
        <v>0</v>
      </c>
      <c r="IZ82" s="368">
        <f t="shared" si="1005"/>
        <v>0</v>
      </c>
      <c r="JA82" s="368">
        <f t="shared" si="1113"/>
        <v>0</v>
      </c>
      <c r="JB82" s="368">
        <f t="shared" si="1007"/>
        <v>0</v>
      </c>
      <c r="JC82" s="369">
        <f>SUMIF(LEVEL1!$B:$B,LEVEL_2!$B82,LEVEL1!KP:KP)</f>
        <v>0</v>
      </c>
      <c r="JD82" s="370"/>
      <c r="JE82" s="370"/>
      <c r="JF82" s="370"/>
      <c r="JG82" s="370"/>
      <c r="JH82" s="367">
        <f t="shared" si="1008"/>
        <v>0</v>
      </c>
      <c r="JI82" s="368">
        <f>SUMIF(LEVEL1!$B:$B,LEVEL_2!$B82,LEVEL1!KT:KT)</f>
        <v>0</v>
      </c>
      <c r="JJ82" s="368">
        <f t="shared" si="1009"/>
        <v>0</v>
      </c>
      <c r="JK82" s="368">
        <f>SUMIF(LEVEL1!$B:$B,LEVEL_2!$B82,LEVEL1!KV:KV)</f>
        <v>0</v>
      </c>
      <c r="JL82" s="368">
        <f t="shared" si="1010"/>
        <v>0</v>
      </c>
      <c r="JM82" s="368">
        <f>SUMIF(LEVEL1!$B:$B,LEVEL_2!$B82,LEVEL1!KX:KX)</f>
        <v>0</v>
      </c>
      <c r="JN82" s="368">
        <f t="shared" si="1011"/>
        <v>0</v>
      </c>
      <c r="JO82" s="368">
        <f>SUMIF(LEVEL1!$B:$B,LEVEL_2!$B82,LEVEL1!KZ:KZ)</f>
        <v>0</v>
      </c>
      <c r="JP82" s="368">
        <f t="shared" si="1012"/>
        <v>0</v>
      </c>
      <c r="JQ82" s="368">
        <f t="shared" si="1114"/>
        <v>0</v>
      </c>
      <c r="JR82" s="368">
        <f t="shared" si="1014"/>
        <v>0</v>
      </c>
      <c r="JS82" s="368">
        <f>SUMIF(LEVEL1!$B:$B,LEVEL_2!$B82,LEVEL1!LD:LD)</f>
        <v>0</v>
      </c>
      <c r="JT82" s="368">
        <f t="shared" si="1015"/>
        <v>0</v>
      </c>
      <c r="JU82" s="368">
        <f t="shared" si="1115"/>
        <v>0</v>
      </c>
      <c r="JV82" s="368">
        <f t="shared" si="1017"/>
        <v>0</v>
      </c>
      <c r="JW82" s="369">
        <f>SUMIF(LEVEL1!$B:$B,LEVEL_2!$B82,LEVEL1!LJ:LJ)</f>
        <v>0</v>
      </c>
      <c r="JX82" s="370"/>
      <c r="JY82" s="370"/>
      <c r="JZ82" s="370"/>
      <c r="KA82" s="370"/>
      <c r="KB82" s="367">
        <f t="shared" si="1018"/>
        <v>0</v>
      </c>
      <c r="KC82" s="368">
        <f>SUMIF(LEVEL1!$B:$B,LEVEL_2!$B82,LEVEL1!LN:LN)</f>
        <v>0</v>
      </c>
      <c r="KD82" s="368">
        <f t="shared" si="1019"/>
        <v>0</v>
      </c>
      <c r="KE82" s="368">
        <f>SUMIF(LEVEL1!$B:$B,LEVEL_2!$B82,LEVEL1!LP:LP)</f>
        <v>0</v>
      </c>
      <c r="KF82" s="368">
        <f t="shared" si="1020"/>
        <v>0</v>
      </c>
      <c r="KG82" s="368">
        <f>SUMIF(LEVEL1!$B:$B,LEVEL_2!$B82,LEVEL1!LR:LR)</f>
        <v>0</v>
      </c>
      <c r="KH82" s="368">
        <f t="shared" si="1021"/>
        <v>0</v>
      </c>
      <c r="KI82" s="368">
        <f>SUMIF(LEVEL1!$B:$B,LEVEL_2!$B82,LEVEL1!LT:LT)</f>
        <v>0</v>
      </c>
      <c r="KJ82" s="368">
        <f t="shared" si="1022"/>
        <v>0</v>
      </c>
      <c r="KK82" s="368">
        <f t="shared" si="1116"/>
        <v>0</v>
      </c>
      <c r="KL82" s="368">
        <f t="shared" si="1024"/>
        <v>0</v>
      </c>
      <c r="KM82" s="368">
        <f>SUMIF(LEVEL1!$B:$B,LEVEL_2!$B82,LEVEL1!LX:LX)</f>
        <v>0</v>
      </c>
      <c r="KN82" s="368">
        <f t="shared" si="1025"/>
        <v>0</v>
      </c>
      <c r="KO82" s="368">
        <f t="shared" si="1117"/>
        <v>0</v>
      </c>
      <c r="KP82" s="368">
        <f t="shared" si="1027"/>
        <v>0</v>
      </c>
      <c r="KQ82" s="369">
        <f>SUMIF(LEVEL1!$B:$B,LEVEL_2!$B82,LEVEL1!MD:MD)</f>
        <v>0</v>
      </c>
      <c r="KR82" s="370"/>
      <c r="KS82" s="370"/>
      <c r="KT82" s="370"/>
      <c r="KU82" s="370"/>
      <c r="KV82" s="367">
        <f t="shared" si="1028"/>
        <v>0</v>
      </c>
      <c r="KW82" s="368">
        <f>SUMIF(LEVEL1!$B:$B,LEVEL_2!$B82,LEVEL1!MH:MH)</f>
        <v>0</v>
      </c>
      <c r="KX82" s="368">
        <f t="shared" si="1029"/>
        <v>0</v>
      </c>
      <c r="KY82" s="368">
        <f>SUMIF(LEVEL1!$B:$B,LEVEL_2!$B82,LEVEL1!MJ:MJ)</f>
        <v>0</v>
      </c>
      <c r="KZ82" s="368">
        <f t="shared" si="1030"/>
        <v>0</v>
      </c>
      <c r="LA82" s="368">
        <f>SUMIF(LEVEL1!$B:$B,LEVEL_2!$B82,LEVEL1!ML:ML)</f>
        <v>0</v>
      </c>
      <c r="LB82" s="368">
        <f t="shared" si="1031"/>
        <v>0</v>
      </c>
      <c r="LC82" s="368">
        <f>SUMIF(LEVEL1!$B:$B,LEVEL_2!$B82,LEVEL1!MN:MN)</f>
        <v>0</v>
      </c>
      <c r="LD82" s="368">
        <f t="shared" si="1032"/>
        <v>0</v>
      </c>
      <c r="LE82" s="368">
        <f t="shared" si="1118"/>
        <v>0</v>
      </c>
      <c r="LF82" s="368">
        <f t="shared" si="1034"/>
        <v>0</v>
      </c>
      <c r="LG82" s="368">
        <f>SUMIF(LEVEL1!$B:$B,LEVEL_2!$B82,LEVEL1!MR:MR)</f>
        <v>0</v>
      </c>
      <c r="LH82" s="368">
        <f t="shared" si="1035"/>
        <v>0</v>
      </c>
      <c r="LI82" s="368">
        <f t="shared" si="1119"/>
        <v>0</v>
      </c>
      <c r="LJ82" s="368">
        <f t="shared" si="1037"/>
        <v>0</v>
      </c>
      <c r="LK82" s="369">
        <f>SUMIF(LEVEL1!$B:$B,LEVEL_2!$B82,LEVEL1!MX:MX)</f>
        <v>0</v>
      </c>
      <c r="LL82" s="370"/>
      <c r="LM82" s="370"/>
      <c r="LN82" s="370"/>
      <c r="LO82" s="370"/>
      <c r="LP82" s="367">
        <f t="shared" si="1038"/>
        <v>0</v>
      </c>
      <c r="LQ82" s="368">
        <f>SUMIF(LEVEL1!$B:$B,LEVEL_2!$B82,LEVEL1!NB:NB)</f>
        <v>0</v>
      </c>
      <c r="LR82" s="368">
        <f t="shared" si="1039"/>
        <v>0</v>
      </c>
      <c r="LS82" s="368">
        <f>SUMIF(LEVEL1!$B:$B,LEVEL_2!$B82,LEVEL1!ND:ND)</f>
        <v>0</v>
      </c>
      <c r="LT82" s="368">
        <f t="shared" si="1040"/>
        <v>0</v>
      </c>
      <c r="LU82" s="368">
        <f>SUMIF(LEVEL1!$B:$B,LEVEL_2!$B82,LEVEL1!NF:NF)</f>
        <v>0</v>
      </c>
      <c r="LV82" s="368">
        <f t="shared" si="1041"/>
        <v>0</v>
      </c>
      <c r="LW82" s="368">
        <f>SUMIF(LEVEL1!$B:$B,LEVEL_2!$B82,LEVEL1!NH:NH)</f>
        <v>0</v>
      </c>
      <c r="LX82" s="368">
        <f t="shared" si="1042"/>
        <v>0</v>
      </c>
      <c r="LY82" s="368">
        <f t="shared" si="1120"/>
        <v>0</v>
      </c>
      <c r="LZ82" s="368">
        <f t="shared" si="1044"/>
        <v>0</v>
      </c>
      <c r="MA82" s="368">
        <f>SUMIF(LEVEL1!$B:$B,LEVEL_2!$B82,LEVEL1!NL:NL)</f>
        <v>0</v>
      </c>
      <c r="MB82" s="368">
        <f t="shared" si="1045"/>
        <v>0</v>
      </c>
      <c r="MC82" s="368">
        <f t="shared" si="1121"/>
        <v>0</v>
      </c>
      <c r="MD82" s="368">
        <f t="shared" si="1047"/>
        <v>0</v>
      </c>
      <c r="ME82" s="369">
        <f>SUMIF(LEVEL1!$B:$B,LEVEL_2!$B82,LEVEL1!NR:NR)</f>
        <v>0</v>
      </c>
      <c r="MF82" s="370"/>
      <c r="MG82" s="370"/>
      <c r="MH82" s="370"/>
      <c r="MI82" s="370"/>
      <c r="MJ82" s="367">
        <f t="shared" si="1048"/>
        <v>0</v>
      </c>
      <c r="MK82" s="368">
        <f>SUMIF(LEVEL1!$B:$B,LEVEL_2!$B82,LEVEL1!NV:NV)</f>
        <v>0</v>
      </c>
      <c r="ML82" s="368">
        <f t="shared" si="1049"/>
        <v>0</v>
      </c>
      <c r="MM82" s="368">
        <f>SUMIF(LEVEL1!$B:$B,LEVEL_2!$B82,LEVEL1!NX:NX)</f>
        <v>0</v>
      </c>
      <c r="MN82" s="368">
        <f t="shared" si="1050"/>
        <v>0</v>
      </c>
      <c r="MO82" s="368">
        <f>SUMIF(LEVEL1!$B:$B,LEVEL_2!$B82,LEVEL1!NZ:NZ)</f>
        <v>0</v>
      </c>
      <c r="MP82" s="368">
        <f t="shared" si="1051"/>
        <v>0</v>
      </c>
      <c r="MQ82" s="368">
        <f>SUMIF(LEVEL1!$B:$B,LEVEL_2!$B82,LEVEL1!OB:OB)</f>
        <v>0</v>
      </c>
      <c r="MR82" s="368">
        <f t="shared" si="1052"/>
        <v>0</v>
      </c>
      <c r="MS82" s="368">
        <f t="shared" si="1122"/>
        <v>0</v>
      </c>
      <c r="MT82" s="368">
        <f t="shared" si="1054"/>
        <v>0</v>
      </c>
      <c r="MU82" s="368">
        <f>SUMIF(LEVEL1!$B:$B,LEVEL_2!$B82,LEVEL1!OF:OF)</f>
        <v>0</v>
      </c>
      <c r="MV82" s="368">
        <f t="shared" si="1055"/>
        <v>0</v>
      </c>
      <c r="MW82" s="368">
        <f t="shared" si="1123"/>
        <v>0</v>
      </c>
      <c r="MX82" s="368">
        <f t="shared" si="1057"/>
        <v>0</v>
      </c>
      <c r="MY82" s="369">
        <f>SUMIF(LEVEL1!$B:$B,LEVEL_2!$B82,LEVEL1!OL:OL)</f>
        <v>0</v>
      </c>
      <c r="MZ82" s="370"/>
      <c r="NA82" s="370"/>
      <c r="NB82" s="370"/>
      <c r="NC82" s="370"/>
      <c r="ND82" s="367">
        <f t="shared" si="1058"/>
        <v>0</v>
      </c>
      <c r="NE82" s="368">
        <f>SUMIF(LEVEL1!$B:$B,LEVEL_2!$B82,LEVEL1!OP:OP)</f>
        <v>0</v>
      </c>
      <c r="NF82" s="368">
        <f t="shared" si="1059"/>
        <v>0</v>
      </c>
      <c r="NG82" s="368">
        <f>SUMIF(LEVEL1!$B:$B,LEVEL_2!$B82,LEVEL1!OR:OR)</f>
        <v>0</v>
      </c>
      <c r="NH82" s="368">
        <f t="shared" si="1060"/>
        <v>0</v>
      </c>
      <c r="NI82" s="368">
        <f>SUMIF(LEVEL1!$B:$B,LEVEL_2!$B82,LEVEL1!OT:OT)</f>
        <v>0</v>
      </c>
      <c r="NJ82" s="368">
        <f t="shared" si="1061"/>
        <v>0</v>
      </c>
      <c r="NK82" s="368">
        <f>SUMIF(LEVEL1!$B:$B,LEVEL_2!$B82,LEVEL1!OV:OV)</f>
        <v>0</v>
      </c>
      <c r="NL82" s="368">
        <f t="shared" si="1062"/>
        <v>0</v>
      </c>
      <c r="NM82" s="368">
        <f t="shared" si="1124"/>
        <v>0</v>
      </c>
      <c r="NN82" s="368">
        <f t="shared" si="1064"/>
        <v>0</v>
      </c>
      <c r="NO82" s="368">
        <f>SUMIF(LEVEL1!$B:$B,LEVEL_2!$B82,LEVEL1!OZ:OZ)</f>
        <v>0</v>
      </c>
      <c r="NP82" s="368">
        <f t="shared" si="1065"/>
        <v>0</v>
      </c>
      <c r="NQ82" s="368">
        <f t="shared" si="1125"/>
        <v>0</v>
      </c>
      <c r="NR82" s="368">
        <f t="shared" si="1067"/>
        <v>0</v>
      </c>
      <c r="NS82" s="369">
        <f>SUMIF(LEVEL1!$B:$B,LEVEL_2!$B82,LEVEL1!PF:PF)</f>
        <v>0</v>
      </c>
      <c r="NT82" s="370"/>
      <c r="NU82" s="370"/>
      <c r="NV82" s="370"/>
      <c r="NW82" s="370"/>
      <c r="NX82" s="367">
        <f t="shared" si="1068"/>
        <v>0</v>
      </c>
      <c r="NY82" s="368">
        <f>SUMIF(LEVEL1!$B:$B,LEVEL_2!$B82,LEVEL1!PJ:PJ)</f>
        <v>0</v>
      </c>
      <c r="NZ82" s="368">
        <f t="shared" si="1069"/>
        <v>0</v>
      </c>
      <c r="OA82" s="368">
        <f>SUMIF(LEVEL1!$B:$B,LEVEL_2!$B82,LEVEL1!PL:PL)</f>
        <v>0</v>
      </c>
      <c r="OB82" s="368">
        <f t="shared" si="1070"/>
        <v>0</v>
      </c>
      <c r="OC82" s="368">
        <f>SUMIF(LEVEL1!$B:$B,LEVEL_2!$B82,LEVEL1!PN:PN)</f>
        <v>0</v>
      </c>
      <c r="OD82" s="368">
        <f t="shared" si="1071"/>
        <v>0</v>
      </c>
      <c r="OE82" s="368">
        <f>SUMIF(LEVEL1!$B:$B,LEVEL_2!$B82,LEVEL1!PP:PP)</f>
        <v>0</v>
      </c>
      <c r="OF82" s="368">
        <f t="shared" si="1072"/>
        <v>0</v>
      </c>
      <c r="OG82" s="368">
        <f t="shared" si="1126"/>
        <v>0</v>
      </c>
      <c r="OH82" s="368">
        <f t="shared" si="1074"/>
        <v>0</v>
      </c>
      <c r="OI82" s="368">
        <f>SUMIF(LEVEL1!$B:$B,LEVEL_2!$B82,LEVEL1!PT:PT)</f>
        <v>0</v>
      </c>
      <c r="OJ82" s="368">
        <f t="shared" si="1075"/>
        <v>0</v>
      </c>
      <c r="OK82" s="368">
        <f t="shared" si="1127"/>
        <v>0</v>
      </c>
      <c r="OL82" s="368">
        <f t="shared" si="1077"/>
        <v>0</v>
      </c>
      <c r="OM82" s="369">
        <f>SUMIF(LEVEL1!$B:$B,LEVEL_2!$B82,LEVEL1!PZ:PZ)</f>
        <v>0</v>
      </c>
      <c r="ON82" s="370"/>
      <c r="OO82" s="370"/>
      <c r="OP82" s="370"/>
      <c r="OQ82" s="370"/>
      <c r="OR82" s="367">
        <f t="shared" si="1078"/>
        <v>0</v>
      </c>
      <c r="OS82" s="368">
        <f>SUMIF(LEVEL1!$B:$B,LEVEL_2!$B82,LEVEL1!QD:QD)</f>
        <v>0</v>
      </c>
      <c r="OT82" s="368">
        <f t="shared" si="1079"/>
        <v>0</v>
      </c>
      <c r="OU82" s="368">
        <f>SUMIF(LEVEL1!$B:$B,LEVEL_2!$B82,LEVEL1!QF:QF)</f>
        <v>0</v>
      </c>
      <c r="OV82" s="368">
        <f t="shared" si="1080"/>
        <v>0</v>
      </c>
      <c r="OW82" s="368">
        <f>SUMIF(LEVEL1!$B:$B,LEVEL_2!$B82,LEVEL1!QH:QH)</f>
        <v>0</v>
      </c>
      <c r="OX82" s="368">
        <f t="shared" si="1081"/>
        <v>0</v>
      </c>
      <c r="OY82" s="368">
        <f>SUMIF(LEVEL1!$B:$B,LEVEL_2!$B82,LEVEL1!QJ:QJ)</f>
        <v>0</v>
      </c>
      <c r="OZ82" s="368">
        <f t="shared" si="1082"/>
        <v>0</v>
      </c>
      <c r="PA82" s="368">
        <f t="shared" si="1128"/>
        <v>0</v>
      </c>
      <c r="PB82" s="368">
        <f t="shared" si="1084"/>
        <v>0</v>
      </c>
      <c r="PC82" s="368">
        <f>SUMIF(LEVEL1!$B:$B,LEVEL_2!$B82,LEVEL1!QN:QN)</f>
        <v>0</v>
      </c>
      <c r="PD82" s="368">
        <f t="shared" si="1085"/>
        <v>0</v>
      </c>
      <c r="PE82" s="368">
        <f t="shared" si="1129"/>
        <v>0</v>
      </c>
      <c r="PF82" s="368">
        <f t="shared" si="1087"/>
        <v>0</v>
      </c>
      <c r="PG82" s="369">
        <f>SUMIF(LEVEL1!$B:$B,LEVEL_2!$B82,LEVEL1!QT:QT)</f>
        <v>0</v>
      </c>
    </row>
    <row r="83" spans="2:423" s="282" customFormat="1" ht="24.75" hidden="1" customHeight="1" outlineLevel="2">
      <c r="B83" s="361" t="s">
        <v>166</v>
      </c>
      <c r="C83" s="362" t="s">
        <v>167</v>
      </c>
      <c r="D83" s="363"/>
      <c r="E83" s="364"/>
      <c r="F83" s="365" t="s">
        <v>126</v>
      </c>
      <c r="G83" s="366">
        <f>SUMIF(LEVEL1!$A:$A,LEVEL_2!$B83,LEVEL1!$I:$I)</f>
        <v>0</v>
      </c>
      <c r="H83" s="367">
        <f t="shared" si="879"/>
        <v>0</v>
      </c>
      <c r="I83" s="368">
        <f>SUMIF(LEVEL1!$B:$B,LEVEL_2!$B83,LEVEL1!AI:AI)</f>
        <v>0</v>
      </c>
      <c r="J83" s="368">
        <f t="shared" si="880"/>
        <v>0</v>
      </c>
      <c r="K83" s="368">
        <f>SUMIF(LEVEL1!$B:$B,LEVEL_2!$B83,LEVEL1!AK:AK)</f>
        <v>0</v>
      </c>
      <c r="L83" s="368">
        <f t="shared" si="881"/>
        <v>0</v>
      </c>
      <c r="M83" s="368">
        <f>SUMIF(LEVEL1!$B:$B,LEVEL_2!$B83,LEVEL1!AM:AM)</f>
        <v>0</v>
      </c>
      <c r="N83" s="368">
        <f t="shared" si="882"/>
        <v>0</v>
      </c>
      <c r="O83" s="368">
        <f>SUMIF(LEVEL1!$B:$B,LEVEL_2!$B83,LEVEL1!AO:AO)</f>
        <v>0</v>
      </c>
      <c r="P83" s="368">
        <f t="shared" si="883"/>
        <v>0</v>
      </c>
      <c r="Q83" s="368">
        <f t="shared" si="1088"/>
        <v>0</v>
      </c>
      <c r="R83" s="368">
        <f t="shared" si="885"/>
        <v>0</v>
      </c>
      <c r="S83" s="368">
        <f>SUMIF(LEVEL1!$B:$B,LEVEL_2!$B83,LEVEL1!AS:AS)</f>
        <v>0</v>
      </c>
      <c r="T83" s="368">
        <f t="shared" si="886"/>
        <v>0</v>
      </c>
      <c r="U83" s="368">
        <f t="shared" si="1089"/>
        <v>0</v>
      </c>
      <c r="V83" s="368">
        <f t="shared" si="886"/>
        <v>0</v>
      </c>
      <c r="W83" s="369">
        <f>SUMIF(LEVEL1!$B:$B,LEVEL_2!$B83,LEVEL1!BD:BD)</f>
        <v>0</v>
      </c>
      <c r="X83" s="370"/>
      <c r="Y83" s="370"/>
      <c r="Z83" s="370"/>
      <c r="AA83" s="370"/>
      <c r="AB83" s="367">
        <f t="shared" si="888"/>
        <v>0</v>
      </c>
      <c r="AC83" s="368">
        <f>SUMIF(LEVEL1!$B:$B,LEVEL_2!$B83,LEVEL1!BH:BH)</f>
        <v>0</v>
      </c>
      <c r="AD83" s="368">
        <f t="shared" si="889"/>
        <v>0</v>
      </c>
      <c r="AE83" s="368">
        <f>SUMIF(LEVEL1!$B:$B,LEVEL_2!$B83,LEVEL1!BJ:BJ)</f>
        <v>0</v>
      </c>
      <c r="AF83" s="368">
        <f t="shared" si="890"/>
        <v>0</v>
      </c>
      <c r="AG83" s="368">
        <f>SUMIF(LEVEL1!$B:$B,LEVEL_2!$B83,LEVEL1!BL:BL)</f>
        <v>0</v>
      </c>
      <c r="AH83" s="368">
        <f t="shared" si="891"/>
        <v>0</v>
      </c>
      <c r="AI83" s="368">
        <f>SUMIF(LEVEL1!$B:$B,LEVEL_2!$B83,LEVEL1!BN:BN)</f>
        <v>0</v>
      </c>
      <c r="AJ83" s="368">
        <f t="shared" si="892"/>
        <v>0</v>
      </c>
      <c r="AK83" s="368">
        <f t="shared" si="1090"/>
        <v>0</v>
      </c>
      <c r="AL83" s="368">
        <f t="shared" si="894"/>
        <v>0</v>
      </c>
      <c r="AM83" s="368">
        <f>SUMIF(LEVEL1!$B:$B,LEVEL_2!$B83,LEVEL1!BR:BR)</f>
        <v>0</v>
      </c>
      <c r="AN83" s="368">
        <f t="shared" si="895"/>
        <v>0</v>
      </c>
      <c r="AO83" s="368">
        <f t="shared" si="1091"/>
        <v>0</v>
      </c>
      <c r="AP83" s="368">
        <f t="shared" si="897"/>
        <v>0</v>
      </c>
      <c r="AQ83" s="369">
        <f>SUMIF(LEVEL1!$B:$B,LEVEL_2!$B83,LEVEL1!BX:BX)</f>
        <v>0</v>
      </c>
      <c r="AR83" s="370"/>
      <c r="AS83" s="370"/>
      <c r="AT83" s="370"/>
      <c r="AU83" s="370"/>
      <c r="AV83" s="367">
        <f t="shared" si="898"/>
        <v>0</v>
      </c>
      <c r="AW83" s="368">
        <f>SUMIF(LEVEL1!$B:$B,LEVEL_2!$B83,LEVEL1!CB:CB)</f>
        <v>0</v>
      </c>
      <c r="AX83" s="368">
        <f t="shared" si="899"/>
        <v>0</v>
      </c>
      <c r="AY83" s="368">
        <f>SUMIF(LEVEL1!$B:$B,LEVEL_2!$B83,LEVEL1!CD:CD)</f>
        <v>0</v>
      </c>
      <c r="AZ83" s="368">
        <f t="shared" si="900"/>
        <v>0</v>
      </c>
      <c r="BA83" s="368">
        <f>SUMIF(LEVEL1!$B:$B,LEVEL_2!$B83,LEVEL1!CF:CF)</f>
        <v>0</v>
      </c>
      <c r="BB83" s="368">
        <f t="shared" si="901"/>
        <v>0</v>
      </c>
      <c r="BC83" s="368">
        <f>SUMIF(LEVEL1!$B:$B,LEVEL_2!$B83,LEVEL1!CH:CH)</f>
        <v>0</v>
      </c>
      <c r="BD83" s="368">
        <f t="shared" si="902"/>
        <v>0</v>
      </c>
      <c r="BE83" s="368">
        <f t="shared" si="1092"/>
        <v>0</v>
      </c>
      <c r="BF83" s="368">
        <f t="shared" si="904"/>
        <v>0</v>
      </c>
      <c r="BG83" s="368">
        <f>SUMIF(LEVEL1!$B:$B,LEVEL_2!$B83,LEVEL1!CL:CL)</f>
        <v>0</v>
      </c>
      <c r="BH83" s="368">
        <f t="shared" si="905"/>
        <v>0</v>
      </c>
      <c r="BI83" s="368">
        <f t="shared" si="1093"/>
        <v>0</v>
      </c>
      <c r="BJ83" s="368">
        <f t="shared" si="907"/>
        <v>0</v>
      </c>
      <c r="BK83" s="369">
        <f>SUMIF(LEVEL1!$B:$B,LEVEL_2!$B83,LEVEL1!CX:CX)</f>
        <v>0</v>
      </c>
      <c r="BL83" s="370"/>
      <c r="BM83" s="370"/>
      <c r="BN83" s="370"/>
      <c r="BO83" s="370"/>
      <c r="BP83" s="367">
        <f t="shared" si="908"/>
        <v>0</v>
      </c>
      <c r="BQ83" s="368">
        <f>SUMIF(LEVEL1!$B:$B,LEVEL_2!$B83,LEVEL1!DB:DB)</f>
        <v>0</v>
      </c>
      <c r="BR83" s="368">
        <f t="shared" si="909"/>
        <v>0</v>
      </c>
      <c r="BS83" s="368">
        <f>SUMIF(LEVEL1!$B:$B,LEVEL_2!$B83,LEVEL1!DD:DD)</f>
        <v>0</v>
      </c>
      <c r="BT83" s="368">
        <f t="shared" si="910"/>
        <v>0</v>
      </c>
      <c r="BU83" s="368">
        <f>SUMIF(LEVEL1!$B:$B,LEVEL_2!$B83,LEVEL1!DF:DF)</f>
        <v>0</v>
      </c>
      <c r="BV83" s="368">
        <f t="shared" si="911"/>
        <v>0</v>
      </c>
      <c r="BW83" s="368">
        <f>SUMIF(LEVEL1!$B:$B,LEVEL_2!$B83,LEVEL1!DH:DH)</f>
        <v>0</v>
      </c>
      <c r="BX83" s="368">
        <f t="shared" si="912"/>
        <v>0</v>
      </c>
      <c r="BY83" s="368">
        <f t="shared" si="1094"/>
        <v>0</v>
      </c>
      <c r="BZ83" s="368">
        <f t="shared" si="914"/>
        <v>0</v>
      </c>
      <c r="CA83" s="368">
        <f>SUMIF(LEVEL1!$B:$B,LEVEL_2!$B83,LEVEL1!DL:DL)</f>
        <v>0</v>
      </c>
      <c r="CB83" s="368">
        <f t="shared" si="915"/>
        <v>0</v>
      </c>
      <c r="CC83" s="368">
        <f t="shared" si="1095"/>
        <v>0</v>
      </c>
      <c r="CD83" s="368">
        <f t="shared" si="917"/>
        <v>0</v>
      </c>
      <c r="CE83" s="369">
        <f>SUMIF(LEVEL1!$B:$B,LEVEL_2!$B83,LEVEL1!DR:DR)</f>
        <v>0</v>
      </c>
      <c r="CF83" s="370"/>
      <c r="CG83" s="370"/>
      <c r="CH83" s="370"/>
      <c r="CI83" s="370"/>
      <c r="CJ83" s="367">
        <f t="shared" si="918"/>
        <v>0</v>
      </c>
      <c r="CK83" s="368">
        <f>SUMIF(LEVEL1!$B:$B,LEVEL_2!$B83,LEVEL1!DV:DV)</f>
        <v>0</v>
      </c>
      <c r="CL83" s="368">
        <f t="shared" si="919"/>
        <v>0</v>
      </c>
      <c r="CM83" s="368">
        <f>SUMIF(LEVEL1!$B:$B,LEVEL_2!$B83,LEVEL1!DX:DX)</f>
        <v>0</v>
      </c>
      <c r="CN83" s="368">
        <f t="shared" si="920"/>
        <v>0</v>
      </c>
      <c r="CO83" s="368">
        <f>SUMIF(LEVEL1!$B:$B,LEVEL_2!$B83,LEVEL1!DZ:DZ)</f>
        <v>0</v>
      </c>
      <c r="CP83" s="368">
        <f t="shared" si="921"/>
        <v>0</v>
      </c>
      <c r="CQ83" s="368">
        <f>SUMIF(LEVEL1!$B:$B,LEVEL_2!$B83,LEVEL1!EB:EB)</f>
        <v>0</v>
      </c>
      <c r="CR83" s="368">
        <f t="shared" si="922"/>
        <v>0</v>
      </c>
      <c r="CS83" s="368">
        <f t="shared" si="1096"/>
        <v>0</v>
      </c>
      <c r="CT83" s="368">
        <f t="shared" si="924"/>
        <v>0</v>
      </c>
      <c r="CU83" s="368">
        <f>SUMIF(LEVEL1!$B:$B,LEVEL_2!$B83,LEVEL1!EF:EF)</f>
        <v>0</v>
      </c>
      <c r="CV83" s="368">
        <f t="shared" si="925"/>
        <v>0</v>
      </c>
      <c r="CW83" s="368">
        <f t="shared" si="1097"/>
        <v>0</v>
      </c>
      <c r="CX83" s="368">
        <f t="shared" si="927"/>
        <v>0</v>
      </c>
      <c r="CY83" s="369">
        <f>SUMIF(LEVEL1!$B:$B,LEVEL_2!$B83,LEVEL1!EL:EL)</f>
        <v>0</v>
      </c>
      <c r="CZ83" s="370"/>
      <c r="DA83" s="370"/>
      <c r="DB83" s="370"/>
      <c r="DC83" s="370"/>
      <c r="DD83" s="367">
        <f t="shared" si="928"/>
        <v>0</v>
      </c>
      <c r="DE83" s="368">
        <f>SUMIF(LEVEL1!$B:$B,LEVEL_2!$B83,LEVEL1!ET:ET)</f>
        <v>0</v>
      </c>
      <c r="DF83" s="368">
        <f t="shared" si="929"/>
        <v>0</v>
      </c>
      <c r="DG83" s="368">
        <f>SUMIF(LEVEL1!$B:$B,LEVEL_2!$B83,LEVEL1!EV:EV)</f>
        <v>0</v>
      </c>
      <c r="DH83" s="368">
        <f t="shared" si="930"/>
        <v>0</v>
      </c>
      <c r="DI83" s="368">
        <f>SUMIF(LEVEL1!$B:$B,LEVEL_2!$B83,LEVEL1!EX:EX)</f>
        <v>0</v>
      </c>
      <c r="DJ83" s="368">
        <f t="shared" si="931"/>
        <v>0</v>
      </c>
      <c r="DK83" s="368">
        <f>SUMIF(LEVEL1!$B:$B,LEVEL_2!$B83,LEVEL1!EZ:EZ)</f>
        <v>0</v>
      </c>
      <c r="DL83" s="368">
        <f t="shared" si="932"/>
        <v>0</v>
      </c>
      <c r="DM83" s="368">
        <f t="shared" si="1098"/>
        <v>0</v>
      </c>
      <c r="DN83" s="368">
        <f t="shared" si="934"/>
        <v>0</v>
      </c>
      <c r="DO83" s="368">
        <f>SUMIF(LEVEL1!$B:$B,LEVEL_2!$B83,LEVEL1!FD:FD)</f>
        <v>0</v>
      </c>
      <c r="DP83" s="368">
        <f t="shared" si="935"/>
        <v>0</v>
      </c>
      <c r="DQ83" s="368">
        <f t="shared" si="1099"/>
        <v>0</v>
      </c>
      <c r="DR83" s="368">
        <f t="shared" si="937"/>
        <v>0</v>
      </c>
      <c r="DS83" s="369">
        <f>SUMIF(LEVEL1!$B:$B,LEVEL_2!$B83,LEVEL1!FJ:FJ)</f>
        <v>0</v>
      </c>
      <c r="DT83" s="370"/>
      <c r="DU83" s="370"/>
      <c r="DV83" s="370"/>
      <c r="DW83" s="370"/>
      <c r="DX83" s="367">
        <f t="shared" si="938"/>
        <v>0</v>
      </c>
      <c r="DY83" s="368">
        <f>SUMIF(LEVEL1!$B:$B,LEVEL_2!$B83,LEVEL1!FJ:FJ)</f>
        <v>0</v>
      </c>
      <c r="DZ83" s="368">
        <f t="shared" si="939"/>
        <v>0</v>
      </c>
      <c r="EA83" s="368">
        <f>SUMIF(LEVEL1!$B:$B,LEVEL_2!$B83,LEVEL1!FL:FL)</f>
        <v>0</v>
      </c>
      <c r="EB83" s="368">
        <f t="shared" si="940"/>
        <v>0</v>
      </c>
      <c r="EC83" s="368">
        <f>SUMIF(LEVEL1!$B:$B,LEVEL_2!$B83,LEVEL1!FN:FN)</f>
        <v>0</v>
      </c>
      <c r="ED83" s="368">
        <f t="shared" si="941"/>
        <v>0</v>
      </c>
      <c r="EE83" s="368">
        <f>SUMIF(LEVEL1!$B:$B,LEVEL_2!$B83,LEVEL1!FP:FP)</f>
        <v>0</v>
      </c>
      <c r="EF83" s="368">
        <f t="shared" si="942"/>
        <v>0</v>
      </c>
      <c r="EG83" s="368">
        <f t="shared" si="1100"/>
        <v>0</v>
      </c>
      <c r="EH83" s="368">
        <f t="shared" si="944"/>
        <v>0</v>
      </c>
      <c r="EI83" s="368">
        <f>SUMIF(LEVEL1!$B:$B,LEVEL_2!$B83,LEVEL1!FT:FT)</f>
        <v>0</v>
      </c>
      <c r="EJ83" s="368">
        <f t="shared" si="945"/>
        <v>0</v>
      </c>
      <c r="EK83" s="368">
        <f t="shared" si="1101"/>
        <v>0</v>
      </c>
      <c r="EL83" s="368">
        <f t="shared" si="947"/>
        <v>0</v>
      </c>
      <c r="EM83" s="369">
        <f>SUMIF(LEVEL1!$B:$B,LEVEL_2!$B83,LEVEL1!FZ:FZ)</f>
        <v>0</v>
      </c>
      <c r="EN83" s="370"/>
      <c r="EO83" s="370"/>
      <c r="EP83" s="370"/>
      <c r="EQ83" s="370"/>
      <c r="ER83" s="367">
        <f t="shared" si="948"/>
        <v>0</v>
      </c>
      <c r="ES83" s="368">
        <f>SUMIF(LEVEL1!$B:$B,LEVEL_2!$B83,LEVEL1!GD:GD)</f>
        <v>0</v>
      </c>
      <c r="ET83" s="368">
        <f t="shared" si="949"/>
        <v>0</v>
      </c>
      <c r="EU83" s="368">
        <f>SUMIF(LEVEL1!$B:$B,LEVEL_2!$B83,LEVEL1!GF:GF)</f>
        <v>0</v>
      </c>
      <c r="EV83" s="368">
        <f t="shared" si="950"/>
        <v>0</v>
      </c>
      <c r="EW83" s="368">
        <f>SUMIF(LEVEL1!$B:$B,LEVEL_2!$B83,LEVEL1!GH:GH)</f>
        <v>0</v>
      </c>
      <c r="EX83" s="368">
        <f t="shared" si="951"/>
        <v>0</v>
      </c>
      <c r="EY83" s="368">
        <f>SUMIF(LEVEL1!$B:$B,LEVEL_2!$B83,LEVEL1!GJ:GJ)</f>
        <v>0</v>
      </c>
      <c r="EZ83" s="368">
        <f t="shared" si="952"/>
        <v>0</v>
      </c>
      <c r="FA83" s="368">
        <f t="shared" si="1102"/>
        <v>0</v>
      </c>
      <c r="FB83" s="368">
        <f t="shared" si="954"/>
        <v>0</v>
      </c>
      <c r="FC83" s="368">
        <f>SUMIF(LEVEL1!$B:$B,LEVEL_2!$B83,LEVEL1!GN:GN)</f>
        <v>0</v>
      </c>
      <c r="FD83" s="368">
        <f t="shared" si="955"/>
        <v>0</v>
      </c>
      <c r="FE83" s="368">
        <f t="shared" si="1103"/>
        <v>0</v>
      </c>
      <c r="FF83" s="368">
        <f t="shared" si="957"/>
        <v>0</v>
      </c>
      <c r="FG83" s="369">
        <f>SUMIF(LEVEL1!$B:$B,LEVEL_2!$B83,LEVEL1!GT:GT)</f>
        <v>0</v>
      </c>
      <c r="FH83" s="370"/>
      <c r="FI83" s="370"/>
      <c r="FJ83" s="370"/>
      <c r="FK83" s="370"/>
      <c r="FL83" s="367">
        <f t="shared" si="958"/>
        <v>0</v>
      </c>
      <c r="FM83" s="368">
        <f>SUMIF(LEVEL1!$B:$B,LEVEL_2!$B83,LEVEL1!GX:GX)</f>
        <v>0</v>
      </c>
      <c r="FN83" s="368">
        <f t="shared" si="959"/>
        <v>0</v>
      </c>
      <c r="FO83" s="368">
        <f>SUMIF(LEVEL1!$B:$B,LEVEL_2!$B83,LEVEL1!GZ:GZ)</f>
        <v>0</v>
      </c>
      <c r="FP83" s="368">
        <f t="shared" si="960"/>
        <v>0</v>
      </c>
      <c r="FQ83" s="368">
        <f>SUMIF(LEVEL1!$B:$B,LEVEL_2!$B83,LEVEL1!HB:HB)</f>
        <v>0</v>
      </c>
      <c r="FR83" s="368">
        <f t="shared" si="961"/>
        <v>0</v>
      </c>
      <c r="FS83" s="368">
        <f>SUMIF(LEVEL1!$B:$B,LEVEL_2!$B83,LEVEL1!HD:HD)</f>
        <v>0</v>
      </c>
      <c r="FT83" s="368">
        <f t="shared" si="962"/>
        <v>0</v>
      </c>
      <c r="FU83" s="368">
        <f t="shared" si="1104"/>
        <v>0</v>
      </c>
      <c r="FV83" s="368">
        <f t="shared" si="964"/>
        <v>0</v>
      </c>
      <c r="FW83" s="368">
        <f>SUMIF(LEVEL1!$B:$B,LEVEL_2!$B83,LEVEL1!HH:HH)</f>
        <v>0</v>
      </c>
      <c r="FX83" s="368">
        <f t="shared" si="965"/>
        <v>0</v>
      </c>
      <c r="FY83" s="368">
        <f t="shared" si="1105"/>
        <v>0</v>
      </c>
      <c r="FZ83" s="368">
        <f t="shared" si="967"/>
        <v>0</v>
      </c>
      <c r="GA83" s="369">
        <f>SUMIF(LEVEL1!$B:$B,LEVEL_2!$B83,LEVEL1!HN:HN)</f>
        <v>0</v>
      </c>
      <c r="GB83" s="370"/>
      <c r="GC83" s="370"/>
      <c r="GD83" s="370"/>
      <c r="GE83" s="370"/>
      <c r="GF83" s="367">
        <f t="shared" si="968"/>
        <v>0</v>
      </c>
      <c r="GG83" s="368">
        <f>SUMIF(LEVEL1!$B:$B,LEVEL_2!$B83,LEVEL1!HR:HR)</f>
        <v>0</v>
      </c>
      <c r="GH83" s="368">
        <f t="shared" si="969"/>
        <v>0</v>
      </c>
      <c r="GI83" s="368">
        <f>SUMIF(LEVEL1!$B:$B,LEVEL_2!$B83,LEVEL1!HT:HT)</f>
        <v>0</v>
      </c>
      <c r="GJ83" s="368">
        <f t="shared" si="970"/>
        <v>0</v>
      </c>
      <c r="GK83" s="368">
        <f>SUMIF(LEVEL1!$B:$B,LEVEL_2!$B83,LEVEL1!HV:HV)</f>
        <v>0</v>
      </c>
      <c r="GL83" s="368">
        <f t="shared" si="971"/>
        <v>0</v>
      </c>
      <c r="GM83" s="368">
        <f>SUMIF(LEVEL1!$B:$B,LEVEL_2!$B83,LEVEL1!HX:HX)</f>
        <v>0</v>
      </c>
      <c r="GN83" s="368">
        <f t="shared" si="972"/>
        <v>0</v>
      </c>
      <c r="GO83" s="368">
        <f t="shared" si="1106"/>
        <v>0</v>
      </c>
      <c r="GP83" s="368">
        <f t="shared" si="974"/>
        <v>0</v>
      </c>
      <c r="GQ83" s="368">
        <f>SUMIF(LEVEL1!$B:$B,LEVEL_2!$B83,LEVEL1!IB:IB)</f>
        <v>0</v>
      </c>
      <c r="GR83" s="368">
        <f t="shared" si="975"/>
        <v>0</v>
      </c>
      <c r="GS83" s="368">
        <f t="shared" si="1107"/>
        <v>0</v>
      </c>
      <c r="GT83" s="368">
        <f t="shared" si="977"/>
        <v>0</v>
      </c>
      <c r="GU83" s="369">
        <f>SUMIF(LEVEL1!$B:$B,LEVEL_2!$B83,LEVEL1!IH:IH)</f>
        <v>0</v>
      </c>
      <c r="GV83" s="370"/>
      <c r="GW83" s="370"/>
      <c r="GX83" s="370"/>
      <c r="GY83" s="370"/>
      <c r="GZ83" s="367">
        <f t="shared" si="978"/>
        <v>0</v>
      </c>
      <c r="HA83" s="368">
        <f>SUMIF(LEVEL1!$B:$B,LEVEL_2!$B83,LEVEL1!IL:IL)</f>
        <v>0</v>
      </c>
      <c r="HB83" s="368">
        <f t="shared" si="979"/>
        <v>0</v>
      </c>
      <c r="HC83" s="368">
        <f>SUMIF(LEVEL1!$B:$B,LEVEL_2!$B83,LEVEL1!IN:IN)</f>
        <v>0</v>
      </c>
      <c r="HD83" s="368">
        <f t="shared" si="980"/>
        <v>0</v>
      </c>
      <c r="HE83" s="368">
        <f>SUMIF(LEVEL1!$B:$B,LEVEL_2!$B83,LEVEL1!IP:IP)</f>
        <v>0</v>
      </c>
      <c r="HF83" s="368">
        <f t="shared" si="981"/>
        <v>0</v>
      </c>
      <c r="HG83" s="368">
        <f>SUMIF(LEVEL1!$B:$B,LEVEL_2!$B83,LEVEL1!IR:IR)</f>
        <v>0</v>
      </c>
      <c r="HH83" s="368">
        <f t="shared" si="982"/>
        <v>0</v>
      </c>
      <c r="HI83" s="368">
        <f t="shared" si="1108"/>
        <v>0</v>
      </c>
      <c r="HJ83" s="368">
        <f t="shared" si="984"/>
        <v>0</v>
      </c>
      <c r="HK83" s="368">
        <f>SUMIF(LEVEL1!$B:$B,LEVEL_2!$B83,LEVEL1!IV:IV)</f>
        <v>0</v>
      </c>
      <c r="HL83" s="368">
        <f t="shared" si="985"/>
        <v>0</v>
      </c>
      <c r="HM83" s="368">
        <f t="shared" si="1109"/>
        <v>0</v>
      </c>
      <c r="HN83" s="368">
        <f t="shared" si="987"/>
        <v>0</v>
      </c>
      <c r="HO83" s="369">
        <f>SUMIF(LEVEL1!$B:$B,LEVEL_2!$B83,LEVEL1!JB:JB)</f>
        <v>0</v>
      </c>
      <c r="HP83" s="370"/>
      <c r="HQ83" s="370"/>
      <c r="HR83" s="370"/>
      <c r="HS83" s="370"/>
      <c r="HT83" s="367">
        <f t="shared" si="988"/>
        <v>0</v>
      </c>
      <c r="HU83" s="368">
        <f>SUMIF(LEVEL1!$B:$B,LEVEL_2!$B83,LEVEL1!JF:JF)</f>
        <v>0</v>
      </c>
      <c r="HV83" s="368">
        <f t="shared" si="989"/>
        <v>0</v>
      </c>
      <c r="HW83" s="368">
        <f>SUMIF(LEVEL1!$B:$B,LEVEL_2!$B83,LEVEL1!JH:JH)</f>
        <v>0</v>
      </c>
      <c r="HX83" s="368">
        <f t="shared" si="990"/>
        <v>0</v>
      </c>
      <c r="HY83" s="368">
        <f>SUMIF(LEVEL1!$B:$B,LEVEL_2!$B83,LEVEL1!JJ:JJ)</f>
        <v>0</v>
      </c>
      <c r="HZ83" s="368">
        <f t="shared" si="991"/>
        <v>0</v>
      </c>
      <c r="IA83" s="368">
        <f>SUMIF(LEVEL1!$B:$B,LEVEL_2!$B83,LEVEL1!JL:JL)</f>
        <v>0</v>
      </c>
      <c r="IB83" s="368">
        <f t="shared" si="992"/>
        <v>0</v>
      </c>
      <c r="IC83" s="368">
        <f t="shared" si="1110"/>
        <v>0</v>
      </c>
      <c r="ID83" s="368">
        <f t="shared" si="994"/>
        <v>0</v>
      </c>
      <c r="IE83" s="368">
        <f>SUMIF(LEVEL1!$B:$B,LEVEL_2!$B83,LEVEL1!JP:JP)</f>
        <v>0</v>
      </c>
      <c r="IF83" s="368">
        <f t="shared" si="995"/>
        <v>0</v>
      </c>
      <c r="IG83" s="368">
        <f t="shared" si="1111"/>
        <v>0</v>
      </c>
      <c r="IH83" s="368">
        <f t="shared" si="997"/>
        <v>0</v>
      </c>
      <c r="II83" s="369">
        <f>SUMIF(LEVEL1!$B:$B,LEVEL_2!$B83,LEVEL1!JV:JV)</f>
        <v>0</v>
      </c>
      <c r="IJ83" s="370"/>
      <c r="IK83" s="370"/>
      <c r="IL83" s="370"/>
      <c r="IM83" s="370"/>
      <c r="IN83" s="367">
        <f t="shared" si="998"/>
        <v>0</v>
      </c>
      <c r="IO83" s="368">
        <f>SUMIF(LEVEL1!$B:$B,LEVEL_2!$B83,LEVEL1!JZ:JZ)</f>
        <v>0</v>
      </c>
      <c r="IP83" s="368">
        <f t="shared" si="999"/>
        <v>0</v>
      </c>
      <c r="IQ83" s="368">
        <f>SUMIF(LEVEL1!$B:$B,LEVEL_2!$B83,LEVEL1!KB:KB)</f>
        <v>0</v>
      </c>
      <c r="IR83" s="368">
        <f t="shared" si="1000"/>
        <v>0</v>
      </c>
      <c r="IS83" s="368">
        <f>SUMIF(LEVEL1!$B:$B,LEVEL_2!$B83,LEVEL1!KD:KD)</f>
        <v>0</v>
      </c>
      <c r="IT83" s="368">
        <f t="shared" si="1001"/>
        <v>0</v>
      </c>
      <c r="IU83" s="368">
        <f>SUMIF(LEVEL1!$B:$B,LEVEL_2!$B83,LEVEL1!KF:KF)</f>
        <v>0</v>
      </c>
      <c r="IV83" s="368">
        <f t="shared" si="1002"/>
        <v>0</v>
      </c>
      <c r="IW83" s="368">
        <f t="shared" si="1112"/>
        <v>0</v>
      </c>
      <c r="IX83" s="368">
        <f t="shared" si="1004"/>
        <v>0</v>
      </c>
      <c r="IY83" s="368">
        <f>SUMIF(LEVEL1!$B:$B,LEVEL_2!$B83,LEVEL1!KJ:KJ)</f>
        <v>0</v>
      </c>
      <c r="IZ83" s="368">
        <f t="shared" si="1005"/>
        <v>0</v>
      </c>
      <c r="JA83" s="368">
        <f t="shared" si="1113"/>
        <v>0</v>
      </c>
      <c r="JB83" s="368">
        <f t="shared" si="1007"/>
        <v>0</v>
      </c>
      <c r="JC83" s="369">
        <f>SUMIF(LEVEL1!$B:$B,LEVEL_2!$B83,LEVEL1!KP:KP)</f>
        <v>0</v>
      </c>
      <c r="JD83" s="370"/>
      <c r="JE83" s="370"/>
      <c r="JF83" s="370"/>
      <c r="JG83" s="370"/>
      <c r="JH83" s="367">
        <f t="shared" si="1008"/>
        <v>0</v>
      </c>
      <c r="JI83" s="368">
        <f>SUMIF(LEVEL1!$B:$B,LEVEL_2!$B83,LEVEL1!KT:KT)</f>
        <v>0</v>
      </c>
      <c r="JJ83" s="368">
        <f t="shared" si="1009"/>
        <v>0</v>
      </c>
      <c r="JK83" s="368">
        <f>SUMIF(LEVEL1!$B:$B,LEVEL_2!$B83,LEVEL1!KV:KV)</f>
        <v>0</v>
      </c>
      <c r="JL83" s="368">
        <f t="shared" si="1010"/>
        <v>0</v>
      </c>
      <c r="JM83" s="368">
        <f>SUMIF(LEVEL1!$B:$B,LEVEL_2!$B83,LEVEL1!KX:KX)</f>
        <v>0</v>
      </c>
      <c r="JN83" s="368">
        <f t="shared" si="1011"/>
        <v>0</v>
      </c>
      <c r="JO83" s="368">
        <f>SUMIF(LEVEL1!$B:$B,LEVEL_2!$B83,LEVEL1!KZ:KZ)</f>
        <v>0</v>
      </c>
      <c r="JP83" s="368">
        <f t="shared" si="1012"/>
        <v>0</v>
      </c>
      <c r="JQ83" s="368">
        <f t="shared" si="1114"/>
        <v>0</v>
      </c>
      <c r="JR83" s="368">
        <f t="shared" si="1014"/>
        <v>0</v>
      </c>
      <c r="JS83" s="368">
        <f>SUMIF(LEVEL1!$B:$B,LEVEL_2!$B83,LEVEL1!LD:LD)</f>
        <v>0</v>
      </c>
      <c r="JT83" s="368">
        <f t="shared" si="1015"/>
        <v>0</v>
      </c>
      <c r="JU83" s="368">
        <f t="shared" si="1115"/>
        <v>0</v>
      </c>
      <c r="JV83" s="368">
        <f t="shared" si="1017"/>
        <v>0</v>
      </c>
      <c r="JW83" s="369">
        <f>SUMIF(LEVEL1!$B:$B,LEVEL_2!$B83,LEVEL1!LJ:LJ)</f>
        <v>0</v>
      </c>
      <c r="JX83" s="370"/>
      <c r="JY83" s="370"/>
      <c r="JZ83" s="370"/>
      <c r="KA83" s="370"/>
      <c r="KB83" s="367">
        <f t="shared" si="1018"/>
        <v>0</v>
      </c>
      <c r="KC83" s="368">
        <f>SUMIF(LEVEL1!$B:$B,LEVEL_2!$B83,LEVEL1!LN:LN)</f>
        <v>0</v>
      </c>
      <c r="KD83" s="368">
        <f t="shared" si="1019"/>
        <v>0</v>
      </c>
      <c r="KE83" s="368">
        <f>SUMIF(LEVEL1!$B:$B,LEVEL_2!$B83,LEVEL1!LP:LP)</f>
        <v>0</v>
      </c>
      <c r="KF83" s="368">
        <f t="shared" si="1020"/>
        <v>0</v>
      </c>
      <c r="KG83" s="368">
        <f>SUMIF(LEVEL1!$B:$B,LEVEL_2!$B83,LEVEL1!LR:LR)</f>
        <v>0</v>
      </c>
      <c r="KH83" s="368">
        <f t="shared" si="1021"/>
        <v>0</v>
      </c>
      <c r="KI83" s="368">
        <f>SUMIF(LEVEL1!$B:$B,LEVEL_2!$B83,LEVEL1!LT:LT)</f>
        <v>0</v>
      </c>
      <c r="KJ83" s="368">
        <f t="shared" si="1022"/>
        <v>0</v>
      </c>
      <c r="KK83" s="368">
        <f t="shared" si="1116"/>
        <v>0</v>
      </c>
      <c r="KL83" s="368">
        <f t="shared" si="1024"/>
        <v>0</v>
      </c>
      <c r="KM83" s="368">
        <f>SUMIF(LEVEL1!$B:$B,LEVEL_2!$B83,LEVEL1!LX:LX)</f>
        <v>0</v>
      </c>
      <c r="KN83" s="368">
        <f t="shared" si="1025"/>
        <v>0</v>
      </c>
      <c r="KO83" s="368">
        <f t="shared" si="1117"/>
        <v>0</v>
      </c>
      <c r="KP83" s="368">
        <f t="shared" si="1027"/>
        <v>0</v>
      </c>
      <c r="KQ83" s="369">
        <f>SUMIF(LEVEL1!$B:$B,LEVEL_2!$B83,LEVEL1!MD:MD)</f>
        <v>0</v>
      </c>
      <c r="KR83" s="370"/>
      <c r="KS83" s="370"/>
      <c r="KT83" s="370"/>
      <c r="KU83" s="370"/>
      <c r="KV83" s="367">
        <f t="shared" si="1028"/>
        <v>0</v>
      </c>
      <c r="KW83" s="368">
        <f>SUMIF(LEVEL1!$B:$B,LEVEL_2!$B83,LEVEL1!MH:MH)</f>
        <v>0</v>
      </c>
      <c r="KX83" s="368">
        <f t="shared" si="1029"/>
        <v>0</v>
      </c>
      <c r="KY83" s="368">
        <f>SUMIF(LEVEL1!$B:$B,LEVEL_2!$B83,LEVEL1!MJ:MJ)</f>
        <v>0</v>
      </c>
      <c r="KZ83" s="368">
        <f t="shared" si="1030"/>
        <v>0</v>
      </c>
      <c r="LA83" s="368">
        <f>SUMIF(LEVEL1!$B:$B,LEVEL_2!$B83,LEVEL1!ML:ML)</f>
        <v>0</v>
      </c>
      <c r="LB83" s="368">
        <f t="shared" si="1031"/>
        <v>0</v>
      </c>
      <c r="LC83" s="368">
        <f>SUMIF(LEVEL1!$B:$B,LEVEL_2!$B83,LEVEL1!MN:MN)</f>
        <v>0</v>
      </c>
      <c r="LD83" s="368">
        <f t="shared" si="1032"/>
        <v>0</v>
      </c>
      <c r="LE83" s="368">
        <f t="shared" si="1118"/>
        <v>0</v>
      </c>
      <c r="LF83" s="368">
        <f t="shared" si="1034"/>
        <v>0</v>
      </c>
      <c r="LG83" s="368">
        <f>SUMIF(LEVEL1!$B:$B,LEVEL_2!$B83,LEVEL1!MR:MR)</f>
        <v>0</v>
      </c>
      <c r="LH83" s="368">
        <f t="shared" si="1035"/>
        <v>0</v>
      </c>
      <c r="LI83" s="368">
        <f t="shared" si="1119"/>
        <v>0</v>
      </c>
      <c r="LJ83" s="368">
        <f t="shared" si="1037"/>
        <v>0</v>
      </c>
      <c r="LK83" s="369">
        <f>SUMIF(LEVEL1!$B:$B,LEVEL_2!$B83,LEVEL1!MX:MX)</f>
        <v>0</v>
      </c>
      <c r="LL83" s="370"/>
      <c r="LM83" s="370"/>
      <c r="LN83" s="370"/>
      <c r="LO83" s="370"/>
      <c r="LP83" s="367">
        <f t="shared" si="1038"/>
        <v>0</v>
      </c>
      <c r="LQ83" s="368">
        <f>SUMIF(LEVEL1!$B:$B,LEVEL_2!$B83,LEVEL1!NB:NB)</f>
        <v>0</v>
      </c>
      <c r="LR83" s="368">
        <f t="shared" si="1039"/>
        <v>0</v>
      </c>
      <c r="LS83" s="368">
        <f>SUMIF(LEVEL1!$B:$B,LEVEL_2!$B83,LEVEL1!ND:ND)</f>
        <v>0</v>
      </c>
      <c r="LT83" s="368">
        <f t="shared" si="1040"/>
        <v>0</v>
      </c>
      <c r="LU83" s="368">
        <f>SUMIF(LEVEL1!$B:$B,LEVEL_2!$B83,LEVEL1!NF:NF)</f>
        <v>0</v>
      </c>
      <c r="LV83" s="368">
        <f t="shared" si="1041"/>
        <v>0</v>
      </c>
      <c r="LW83" s="368">
        <f>SUMIF(LEVEL1!$B:$B,LEVEL_2!$B83,LEVEL1!NH:NH)</f>
        <v>0</v>
      </c>
      <c r="LX83" s="368">
        <f t="shared" si="1042"/>
        <v>0</v>
      </c>
      <c r="LY83" s="368">
        <f t="shared" si="1120"/>
        <v>0</v>
      </c>
      <c r="LZ83" s="368">
        <f t="shared" si="1044"/>
        <v>0</v>
      </c>
      <c r="MA83" s="368">
        <f>SUMIF(LEVEL1!$B:$B,LEVEL_2!$B83,LEVEL1!NL:NL)</f>
        <v>0</v>
      </c>
      <c r="MB83" s="368">
        <f t="shared" si="1045"/>
        <v>0</v>
      </c>
      <c r="MC83" s="368">
        <f t="shared" si="1121"/>
        <v>0</v>
      </c>
      <c r="MD83" s="368">
        <f t="shared" si="1047"/>
        <v>0</v>
      </c>
      <c r="ME83" s="369">
        <f>SUMIF(LEVEL1!$B:$B,LEVEL_2!$B83,LEVEL1!NR:NR)</f>
        <v>0</v>
      </c>
      <c r="MF83" s="370"/>
      <c r="MG83" s="370"/>
      <c r="MH83" s="370"/>
      <c r="MI83" s="370"/>
      <c r="MJ83" s="367">
        <f t="shared" si="1048"/>
        <v>0</v>
      </c>
      <c r="MK83" s="368">
        <f>SUMIF(LEVEL1!$B:$B,LEVEL_2!$B83,LEVEL1!NV:NV)</f>
        <v>0</v>
      </c>
      <c r="ML83" s="368">
        <f t="shared" si="1049"/>
        <v>0</v>
      </c>
      <c r="MM83" s="368">
        <f>SUMIF(LEVEL1!$B:$B,LEVEL_2!$B83,LEVEL1!NX:NX)</f>
        <v>0</v>
      </c>
      <c r="MN83" s="368">
        <f t="shared" si="1050"/>
        <v>0</v>
      </c>
      <c r="MO83" s="368">
        <f>SUMIF(LEVEL1!$B:$B,LEVEL_2!$B83,LEVEL1!NZ:NZ)</f>
        <v>0</v>
      </c>
      <c r="MP83" s="368">
        <f t="shared" si="1051"/>
        <v>0</v>
      </c>
      <c r="MQ83" s="368">
        <f>SUMIF(LEVEL1!$B:$B,LEVEL_2!$B83,LEVEL1!OB:OB)</f>
        <v>0</v>
      </c>
      <c r="MR83" s="368">
        <f t="shared" si="1052"/>
        <v>0</v>
      </c>
      <c r="MS83" s="368">
        <f t="shared" si="1122"/>
        <v>0</v>
      </c>
      <c r="MT83" s="368">
        <f t="shared" si="1054"/>
        <v>0</v>
      </c>
      <c r="MU83" s="368">
        <f>SUMIF(LEVEL1!$B:$B,LEVEL_2!$B83,LEVEL1!OF:OF)</f>
        <v>0</v>
      </c>
      <c r="MV83" s="368">
        <f t="shared" si="1055"/>
        <v>0</v>
      </c>
      <c r="MW83" s="368">
        <f t="shared" si="1123"/>
        <v>0</v>
      </c>
      <c r="MX83" s="368">
        <f t="shared" si="1057"/>
        <v>0</v>
      </c>
      <c r="MY83" s="369">
        <f>SUMIF(LEVEL1!$B:$B,LEVEL_2!$B83,LEVEL1!OL:OL)</f>
        <v>0</v>
      </c>
      <c r="MZ83" s="370"/>
      <c r="NA83" s="370"/>
      <c r="NB83" s="370"/>
      <c r="NC83" s="370"/>
      <c r="ND83" s="367">
        <f t="shared" si="1058"/>
        <v>0</v>
      </c>
      <c r="NE83" s="368">
        <f>SUMIF(LEVEL1!$B:$B,LEVEL_2!$B83,LEVEL1!OP:OP)</f>
        <v>0</v>
      </c>
      <c r="NF83" s="368">
        <f t="shared" si="1059"/>
        <v>0</v>
      </c>
      <c r="NG83" s="368">
        <f>SUMIF(LEVEL1!$B:$B,LEVEL_2!$B83,LEVEL1!OR:OR)</f>
        <v>0</v>
      </c>
      <c r="NH83" s="368">
        <f t="shared" si="1060"/>
        <v>0</v>
      </c>
      <c r="NI83" s="368">
        <f>SUMIF(LEVEL1!$B:$B,LEVEL_2!$B83,LEVEL1!OT:OT)</f>
        <v>0</v>
      </c>
      <c r="NJ83" s="368">
        <f t="shared" si="1061"/>
        <v>0</v>
      </c>
      <c r="NK83" s="368">
        <f>SUMIF(LEVEL1!$B:$B,LEVEL_2!$B83,LEVEL1!OV:OV)</f>
        <v>0</v>
      </c>
      <c r="NL83" s="368">
        <f t="shared" si="1062"/>
        <v>0</v>
      </c>
      <c r="NM83" s="368">
        <f t="shared" si="1124"/>
        <v>0</v>
      </c>
      <c r="NN83" s="368">
        <f t="shared" si="1064"/>
        <v>0</v>
      </c>
      <c r="NO83" s="368">
        <f>SUMIF(LEVEL1!$B:$B,LEVEL_2!$B83,LEVEL1!OZ:OZ)</f>
        <v>0</v>
      </c>
      <c r="NP83" s="368">
        <f t="shared" si="1065"/>
        <v>0</v>
      </c>
      <c r="NQ83" s="368">
        <f t="shared" si="1125"/>
        <v>0</v>
      </c>
      <c r="NR83" s="368">
        <f t="shared" si="1067"/>
        <v>0</v>
      </c>
      <c r="NS83" s="369">
        <f>SUMIF(LEVEL1!$B:$B,LEVEL_2!$B83,LEVEL1!PF:PF)</f>
        <v>0</v>
      </c>
      <c r="NT83" s="370"/>
      <c r="NU83" s="370"/>
      <c r="NV83" s="370"/>
      <c r="NW83" s="370"/>
      <c r="NX83" s="367">
        <f t="shared" si="1068"/>
        <v>0</v>
      </c>
      <c r="NY83" s="368">
        <f>SUMIF(LEVEL1!$B:$B,LEVEL_2!$B83,LEVEL1!PJ:PJ)</f>
        <v>0</v>
      </c>
      <c r="NZ83" s="368">
        <f t="shared" si="1069"/>
        <v>0</v>
      </c>
      <c r="OA83" s="368">
        <f>SUMIF(LEVEL1!$B:$B,LEVEL_2!$B83,LEVEL1!PL:PL)</f>
        <v>0</v>
      </c>
      <c r="OB83" s="368">
        <f t="shared" si="1070"/>
        <v>0</v>
      </c>
      <c r="OC83" s="368">
        <f>SUMIF(LEVEL1!$B:$B,LEVEL_2!$B83,LEVEL1!PN:PN)</f>
        <v>0</v>
      </c>
      <c r="OD83" s="368">
        <f t="shared" si="1071"/>
        <v>0</v>
      </c>
      <c r="OE83" s="368">
        <f>SUMIF(LEVEL1!$B:$B,LEVEL_2!$B83,LEVEL1!PP:PP)</f>
        <v>0</v>
      </c>
      <c r="OF83" s="368">
        <f t="shared" si="1072"/>
        <v>0</v>
      </c>
      <c r="OG83" s="368">
        <f t="shared" si="1126"/>
        <v>0</v>
      </c>
      <c r="OH83" s="368">
        <f t="shared" si="1074"/>
        <v>0</v>
      </c>
      <c r="OI83" s="368">
        <f>SUMIF(LEVEL1!$B:$B,LEVEL_2!$B83,LEVEL1!PT:PT)</f>
        <v>0</v>
      </c>
      <c r="OJ83" s="368">
        <f t="shared" si="1075"/>
        <v>0</v>
      </c>
      <c r="OK83" s="368">
        <f t="shared" si="1127"/>
        <v>0</v>
      </c>
      <c r="OL83" s="368">
        <f t="shared" si="1077"/>
        <v>0</v>
      </c>
      <c r="OM83" s="369">
        <f>SUMIF(LEVEL1!$B:$B,LEVEL_2!$B83,LEVEL1!PZ:PZ)</f>
        <v>0</v>
      </c>
      <c r="ON83" s="370"/>
      <c r="OO83" s="370"/>
      <c r="OP83" s="370"/>
      <c r="OQ83" s="370"/>
      <c r="OR83" s="367">
        <f t="shared" si="1078"/>
        <v>0</v>
      </c>
      <c r="OS83" s="368">
        <f>SUMIF(LEVEL1!$B:$B,LEVEL_2!$B83,LEVEL1!QD:QD)</f>
        <v>0</v>
      </c>
      <c r="OT83" s="368">
        <f t="shared" si="1079"/>
        <v>0</v>
      </c>
      <c r="OU83" s="368">
        <f>SUMIF(LEVEL1!$B:$B,LEVEL_2!$B83,LEVEL1!QF:QF)</f>
        <v>0</v>
      </c>
      <c r="OV83" s="368">
        <f t="shared" si="1080"/>
        <v>0</v>
      </c>
      <c r="OW83" s="368">
        <f>SUMIF(LEVEL1!$B:$B,LEVEL_2!$B83,LEVEL1!QH:QH)</f>
        <v>0</v>
      </c>
      <c r="OX83" s="368">
        <f t="shared" si="1081"/>
        <v>0</v>
      </c>
      <c r="OY83" s="368">
        <f>SUMIF(LEVEL1!$B:$B,LEVEL_2!$B83,LEVEL1!QJ:QJ)</f>
        <v>0</v>
      </c>
      <c r="OZ83" s="368">
        <f t="shared" si="1082"/>
        <v>0</v>
      </c>
      <c r="PA83" s="368">
        <f t="shared" si="1128"/>
        <v>0</v>
      </c>
      <c r="PB83" s="368">
        <f t="shared" si="1084"/>
        <v>0</v>
      </c>
      <c r="PC83" s="368">
        <f>SUMIF(LEVEL1!$B:$B,LEVEL_2!$B83,LEVEL1!QN:QN)</f>
        <v>0</v>
      </c>
      <c r="PD83" s="368">
        <f t="shared" si="1085"/>
        <v>0</v>
      </c>
      <c r="PE83" s="368">
        <f t="shared" si="1129"/>
        <v>0</v>
      </c>
      <c r="PF83" s="368">
        <f t="shared" si="1087"/>
        <v>0</v>
      </c>
      <c r="PG83" s="369">
        <f>SUMIF(LEVEL1!$B:$B,LEVEL_2!$B83,LEVEL1!QT:QT)</f>
        <v>0</v>
      </c>
    </row>
    <row r="84" spans="2:423" s="282" customFormat="1" ht="24.75" hidden="1" customHeight="1" outlineLevel="2">
      <c r="B84" s="361" t="s">
        <v>168</v>
      </c>
      <c r="C84" s="362" t="s">
        <v>169</v>
      </c>
      <c r="D84" s="363"/>
      <c r="E84" s="364"/>
      <c r="F84" s="365" t="s">
        <v>126</v>
      </c>
      <c r="G84" s="366">
        <f>SUMIF(LEVEL1!$A:$A,LEVEL_2!$B84,LEVEL1!$I:$I)</f>
        <v>0</v>
      </c>
      <c r="H84" s="367">
        <f t="shared" si="879"/>
        <v>0</v>
      </c>
      <c r="I84" s="368">
        <f>SUMIF(LEVEL1!$B:$B,LEVEL_2!$B84,LEVEL1!AI:AI)</f>
        <v>0</v>
      </c>
      <c r="J84" s="368">
        <f t="shared" si="880"/>
        <v>0</v>
      </c>
      <c r="K84" s="368">
        <f>SUMIF(LEVEL1!$B:$B,LEVEL_2!$B84,LEVEL1!AK:AK)</f>
        <v>0</v>
      </c>
      <c r="L84" s="368">
        <f t="shared" si="881"/>
        <v>0</v>
      </c>
      <c r="M84" s="368">
        <f>SUMIF(LEVEL1!$B:$B,LEVEL_2!$B84,LEVEL1!AM:AM)</f>
        <v>0</v>
      </c>
      <c r="N84" s="368">
        <f t="shared" si="882"/>
        <v>0</v>
      </c>
      <c r="O84" s="368">
        <f>SUMIF(LEVEL1!$B:$B,LEVEL_2!$B84,LEVEL1!AO:AO)</f>
        <v>0</v>
      </c>
      <c r="P84" s="368">
        <f t="shared" si="883"/>
        <v>0</v>
      </c>
      <c r="Q84" s="368">
        <f t="shared" si="1088"/>
        <v>0</v>
      </c>
      <c r="R84" s="368">
        <f t="shared" si="885"/>
        <v>0</v>
      </c>
      <c r="S84" s="368">
        <f>SUMIF(LEVEL1!$B:$B,LEVEL_2!$B84,LEVEL1!AS:AS)</f>
        <v>0</v>
      </c>
      <c r="T84" s="368">
        <f t="shared" si="886"/>
        <v>0</v>
      </c>
      <c r="U84" s="368">
        <f t="shared" si="1089"/>
        <v>0</v>
      </c>
      <c r="V84" s="368">
        <f t="shared" si="886"/>
        <v>0</v>
      </c>
      <c r="W84" s="369">
        <f>SUMIF(LEVEL1!$B:$B,LEVEL_2!$B84,LEVEL1!BD:BD)</f>
        <v>0</v>
      </c>
      <c r="X84" s="370"/>
      <c r="Y84" s="370"/>
      <c r="Z84" s="370"/>
      <c r="AA84" s="370"/>
      <c r="AB84" s="367">
        <f t="shared" si="888"/>
        <v>0</v>
      </c>
      <c r="AC84" s="368">
        <f>SUMIF(LEVEL1!$B:$B,LEVEL_2!$B84,LEVEL1!BH:BH)</f>
        <v>0</v>
      </c>
      <c r="AD84" s="368">
        <f t="shared" si="889"/>
        <v>0</v>
      </c>
      <c r="AE84" s="368">
        <f>SUMIF(LEVEL1!$B:$B,LEVEL_2!$B84,LEVEL1!BJ:BJ)</f>
        <v>0</v>
      </c>
      <c r="AF84" s="368">
        <f t="shared" si="890"/>
        <v>0</v>
      </c>
      <c r="AG84" s="368">
        <f>SUMIF(LEVEL1!$B:$B,LEVEL_2!$B84,LEVEL1!BL:BL)</f>
        <v>0</v>
      </c>
      <c r="AH84" s="368">
        <f t="shared" si="891"/>
        <v>0</v>
      </c>
      <c r="AI84" s="368">
        <f>SUMIF(LEVEL1!$B:$B,LEVEL_2!$B84,LEVEL1!BN:BN)</f>
        <v>0</v>
      </c>
      <c r="AJ84" s="368">
        <f t="shared" si="892"/>
        <v>0</v>
      </c>
      <c r="AK84" s="368">
        <f t="shared" si="1090"/>
        <v>0</v>
      </c>
      <c r="AL84" s="368">
        <f t="shared" si="894"/>
        <v>0</v>
      </c>
      <c r="AM84" s="368">
        <f>SUMIF(LEVEL1!$B:$B,LEVEL_2!$B84,LEVEL1!BR:BR)</f>
        <v>0</v>
      </c>
      <c r="AN84" s="368">
        <f t="shared" si="895"/>
        <v>0</v>
      </c>
      <c r="AO84" s="368">
        <f t="shared" si="1091"/>
        <v>0</v>
      </c>
      <c r="AP84" s="368">
        <f t="shared" si="897"/>
        <v>0</v>
      </c>
      <c r="AQ84" s="369">
        <f>SUMIF(LEVEL1!$B:$B,LEVEL_2!$B84,LEVEL1!BX:BX)</f>
        <v>0</v>
      </c>
      <c r="AR84" s="370"/>
      <c r="AS84" s="370"/>
      <c r="AT84" s="370"/>
      <c r="AU84" s="370"/>
      <c r="AV84" s="367">
        <f t="shared" si="898"/>
        <v>0</v>
      </c>
      <c r="AW84" s="368">
        <f>SUMIF(LEVEL1!$B:$B,LEVEL_2!$B84,LEVEL1!CB:CB)</f>
        <v>0</v>
      </c>
      <c r="AX84" s="368">
        <f t="shared" si="899"/>
        <v>0</v>
      </c>
      <c r="AY84" s="368">
        <f>SUMIF(LEVEL1!$B:$B,LEVEL_2!$B84,LEVEL1!CD:CD)</f>
        <v>0</v>
      </c>
      <c r="AZ84" s="368">
        <f t="shared" si="900"/>
        <v>0</v>
      </c>
      <c r="BA84" s="368">
        <f>SUMIF(LEVEL1!$B:$B,LEVEL_2!$B84,LEVEL1!CF:CF)</f>
        <v>0</v>
      </c>
      <c r="BB84" s="368">
        <f t="shared" si="901"/>
        <v>0</v>
      </c>
      <c r="BC84" s="368">
        <f>SUMIF(LEVEL1!$B:$B,LEVEL_2!$B84,LEVEL1!CH:CH)</f>
        <v>0</v>
      </c>
      <c r="BD84" s="368">
        <f t="shared" si="902"/>
        <v>0</v>
      </c>
      <c r="BE84" s="368">
        <f t="shared" si="1092"/>
        <v>0</v>
      </c>
      <c r="BF84" s="368">
        <f t="shared" si="904"/>
        <v>0</v>
      </c>
      <c r="BG84" s="368">
        <f>SUMIF(LEVEL1!$B:$B,LEVEL_2!$B84,LEVEL1!CL:CL)</f>
        <v>0</v>
      </c>
      <c r="BH84" s="368">
        <f t="shared" si="905"/>
        <v>0</v>
      </c>
      <c r="BI84" s="368">
        <f t="shared" si="1093"/>
        <v>0</v>
      </c>
      <c r="BJ84" s="368">
        <f t="shared" si="907"/>
        <v>0</v>
      </c>
      <c r="BK84" s="369">
        <f>SUMIF(LEVEL1!$B:$B,LEVEL_2!$B84,LEVEL1!CX:CX)</f>
        <v>0</v>
      </c>
      <c r="BL84" s="370"/>
      <c r="BM84" s="370"/>
      <c r="BN84" s="370"/>
      <c r="BO84" s="370"/>
      <c r="BP84" s="367">
        <f t="shared" si="908"/>
        <v>0</v>
      </c>
      <c r="BQ84" s="368">
        <f>SUMIF(LEVEL1!$B:$B,LEVEL_2!$B84,LEVEL1!DB:DB)</f>
        <v>0</v>
      </c>
      <c r="BR84" s="368">
        <f t="shared" si="909"/>
        <v>0</v>
      </c>
      <c r="BS84" s="368">
        <f>SUMIF(LEVEL1!$B:$B,LEVEL_2!$B84,LEVEL1!DD:DD)</f>
        <v>0</v>
      </c>
      <c r="BT84" s="368">
        <f t="shared" si="910"/>
        <v>0</v>
      </c>
      <c r="BU84" s="368">
        <f>SUMIF(LEVEL1!$B:$B,LEVEL_2!$B84,LEVEL1!DF:DF)</f>
        <v>0</v>
      </c>
      <c r="BV84" s="368">
        <f t="shared" si="911"/>
        <v>0</v>
      </c>
      <c r="BW84" s="368">
        <f>SUMIF(LEVEL1!$B:$B,LEVEL_2!$B84,LEVEL1!DH:DH)</f>
        <v>0</v>
      </c>
      <c r="BX84" s="368">
        <f t="shared" si="912"/>
        <v>0</v>
      </c>
      <c r="BY84" s="368">
        <f t="shared" si="1094"/>
        <v>0</v>
      </c>
      <c r="BZ84" s="368">
        <f t="shared" si="914"/>
        <v>0</v>
      </c>
      <c r="CA84" s="368">
        <f>SUMIF(LEVEL1!$B:$B,LEVEL_2!$B84,LEVEL1!DL:DL)</f>
        <v>0</v>
      </c>
      <c r="CB84" s="368">
        <f t="shared" si="915"/>
        <v>0</v>
      </c>
      <c r="CC84" s="368">
        <f t="shared" si="1095"/>
        <v>0</v>
      </c>
      <c r="CD84" s="368">
        <f t="shared" si="917"/>
        <v>0</v>
      </c>
      <c r="CE84" s="369">
        <f>SUMIF(LEVEL1!$B:$B,LEVEL_2!$B84,LEVEL1!DR:DR)</f>
        <v>0</v>
      </c>
      <c r="CF84" s="370"/>
      <c r="CG84" s="370"/>
      <c r="CH84" s="370"/>
      <c r="CI84" s="370"/>
      <c r="CJ84" s="367">
        <f t="shared" si="918"/>
        <v>0</v>
      </c>
      <c r="CK84" s="368">
        <f>SUMIF(LEVEL1!$B:$B,LEVEL_2!$B84,LEVEL1!DV:DV)</f>
        <v>0</v>
      </c>
      <c r="CL84" s="368">
        <f t="shared" si="919"/>
        <v>0</v>
      </c>
      <c r="CM84" s="368">
        <f>SUMIF(LEVEL1!$B:$B,LEVEL_2!$B84,LEVEL1!DX:DX)</f>
        <v>0</v>
      </c>
      <c r="CN84" s="368">
        <f t="shared" si="920"/>
        <v>0</v>
      </c>
      <c r="CO84" s="368">
        <f>SUMIF(LEVEL1!$B:$B,LEVEL_2!$B84,LEVEL1!DZ:DZ)</f>
        <v>0</v>
      </c>
      <c r="CP84" s="368">
        <f t="shared" si="921"/>
        <v>0</v>
      </c>
      <c r="CQ84" s="368">
        <f>SUMIF(LEVEL1!$B:$B,LEVEL_2!$B84,LEVEL1!EB:EB)</f>
        <v>0</v>
      </c>
      <c r="CR84" s="368">
        <f t="shared" si="922"/>
        <v>0</v>
      </c>
      <c r="CS84" s="368">
        <f t="shared" si="1096"/>
        <v>0</v>
      </c>
      <c r="CT84" s="368">
        <f t="shared" si="924"/>
        <v>0</v>
      </c>
      <c r="CU84" s="368">
        <f>SUMIF(LEVEL1!$B:$B,LEVEL_2!$B84,LEVEL1!EF:EF)</f>
        <v>0</v>
      </c>
      <c r="CV84" s="368">
        <f t="shared" si="925"/>
        <v>0</v>
      </c>
      <c r="CW84" s="368">
        <f t="shared" si="1097"/>
        <v>0</v>
      </c>
      <c r="CX84" s="368">
        <f t="shared" si="927"/>
        <v>0</v>
      </c>
      <c r="CY84" s="369">
        <f>SUMIF(LEVEL1!$B:$B,LEVEL_2!$B84,LEVEL1!EL:EL)</f>
        <v>0</v>
      </c>
      <c r="CZ84" s="370"/>
      <c r="DA84" s="370"/>
      <c r="DB84" s="370"/>
      <c r="DC84" s="370"/>
      <c r="DD84" s="367">
        <f t="shared" si="928"/>
        <v>0</v>
      </c>
      <c r="DE84" s="368">
        <f>SUMIF(LEVEL1!$B:$B,LEVEL_2!$B84,LEVEL1!ET:ET)</f>
        <v>0</v>
      </c>
      <c r="DF84" s="368">
        <f t="shared" si="929"/>
        <v>0</v>
      </c>
      <c r="DG84" s="368">
        <f>SUMIF(LEVEL1!$B:$B,LEVEL_2!$B84,LEVEL1!EV:EV)</f>
        <v>0</v>
      </c>
      <c r="DH84" s="368">
        <f t="shared" si="930"/>
        <v>0</v>
      </c>
      <c r="DI84" s="368">
        <f>SUMIF(LEVEL1!$B:$B,LEVEL_2!$B84,LEVEL1!EX:EX)</f>
        <v>0</v>
      </c>
      <c r="DJ84" s="368">
        <f t="shared" si="931"/>
        <v>0</v>
      </c>
      <c r="DK84" s="368">
        <f>SUMIF(LEVEL1!$B:$B,LEVEL_2!$B84,LEVEL1!EZ:EZ)</f>
        <v>0</v>
      </c>
      <c r="DL84" s="368">
        <f t="shared" si="932"/>
        <v>0</v>
      </c>
      <c r="DM84" s="368">
        <f t="shared" si="1098"/>
        <v>0</v>
      </c>
      <c r="DN84" s="368">
        <f t="shared" si="934"/>
        <v>0</v>
      </c>
      <c r="DO84" s="368">
        <f>SUMIF(LEVEL1!$B:$B,LEVEL_2!$B84,LEVEL1!FD:FD)</f>
        <v>0</v>
      </c>
      <c r="DP84" s="368">
        <f t="shared" si="935"/>
        <v>0</v>
      </c>
      <c r="DQ84" s="368">
        <f t="shared" si="1099"/>
        <v>0</v>
      </c>
      <c r="DR84" s="368">
        <f t="shared" si="937"/>
        <v>0</v>
      </c>
      <c r="DS84" s="369">
        <f>SUMIF(LEVEL1!$B:$B,LEVEL_2!$B84,LEVEL1!FJ:FJ)</f>
        <v>0</v>
      </c>
      <c r="DT84" s="370"/>
      <c r="DU84" s="370"/>
      <c r="DV84" s="370"/>
      <c r="DW84" s="370"/>
      <c r="DX84" s="367">
        <f t="shared" si="938"/>
        <v>0</v>
      </c>
      <c r="DY84" s="368">
        <f>SUMIF(LEVEL1!$B:$B,LEVEL_2!$B84,LEVEL1!FJ:FJ)</f>
        <v>0</v>
      </c>
      <c r="DZ84" s="368">
        <f t="shared" si="939"/>
        <v>0</v>
      </c>
      <c r="EA84" s="368">
        <f>SUMIF(LEVEL1!$B:$B,LEVEL_2!$B84,LEVEL1!FL:FL)</f>
        <v>0</v>
      </c>
      <c r="EB84" s="368">
        <f t="shared" si="940"/>
        <v>0</v>
      </c>
      <c r="EC84" s="368">
        <f>SUMIF(LEVEL1!$B:$B,LEVEL_2!$B84,LEVEL1!FN:FN)</f>
        <v>0</v>
      </c>
      <c r="ED84" s="368">
        <f t="shared" si="941"/>
        <v>0</v>
      </c>
      <c r="EE84" s="368">
        <f>SUMIF(LEVEL1!$B:$B,LEVEL_2!$B84,LEVEL1!FP:FP)</f>
        <v>0</v>
      </c>
      <c r="EF84" s="368">
        <f t="shared" si="942"/>
        <v>0</v>
      </c>
      <c r="EG84" s="368">
        <f t="shared" si="1100"/>
        <v>0</v>
      </c>
      <c r="EH84" s="368">
        <f t="shared" si="944"/>
        <v>0</v>
      </c>
      <c r="EI84" s="368">
        <f>SUMIF(LEVEL1!$B:$B,LEVEL_2!$B84,LEVEL1!FT:FT)</f>
        <v>0</v>
      </c>
      <c r="EJ84" s="368">
        <f t="shared" si="945"/>
        <v>0</v>
      </c>
      <c r="EK84" s="368">
        <f t="shared" si="1101"/>
        <v>0</v>
      </c>
      <c r="EL84" s="368">
        <f t="shared" si="947"/>
        <v>0</v>
      </c>
      <c r="EM84" s="369">
        <f>SUMIF(LEVEL1!$B:$B,LEVEL_2!$B84,LEVEL1!FZ:FZ)</f>
        <v>0</v>
      </c>
      <c r="EN84" s="370"/>
      <c r="EO84" s="370"/>
      <c r="EP84" s="370"/>
      <c r="EQ84" s="370"/>
      <c r="ER84" s="367">
        <f t="shared" si="948"/>
        <v>0</v>
      </c>
      <c r="ES84" s="368">
        <f>SUMIF(LEVEL1!$B:$B,LEVEL_2!$B84,LEVEL1!GD:GD)</f>
        <v>0</v>
      </c>
      <c r="ET84" s="368">
        <f t="shared" si="949"/>
        <v>0</v>
      </c>
      <c r="EU84" s="368">
        <f>SUMIF(LEVEL1!$B:$B,LEVEL_2!$B84,LEVEL1!GF:GF)</f>
        <v>0</v>
      </c>
      <c r="EV84" s="368">
        <f t="shared" si="950"/>
        <v>0</v>
      </c>
      <c r="EW84" s="368">
        <f>SUMIF(LEVEL1!$B:$B,LEVEL_2!$B84,LEVEL1!GH:GH)</f>
        <v>0</v>
      </c>
      <c r="EX84" s="368">
        <f t="shared" si="951"/>
        <v>0</v>
      </c>
      <c r="EY84" s="368">
        <f>SUMIF(LEVEL1!$B:$B,LEVEL_2!$B84,LEVEL1!GJ:GJ)</f>
        <v>0</v>
      </c>
      <c r="EZ84" s="368">
        <f t="shared" si="952"/>
        <v>0</v>
      </c>
      <c r="FA84" s="368">
        <f t="shared" si="1102"/>
        <v>0</v>
      </c>
      <c r="FB84" s="368">
        <f t="shared" si="954"/>
        <v>0</v>
      </c>
      <c r="FC84" s="368">
        <f>SUMIF(LEVEL1!$B:$B,LEVEL_2!$B84,LEVEL1!GN:GN)</f>
        <v>0</v>
      </c>
      <c r="FD84" s="368">
        <f t="shared" si="955"/>
        <v>0</v>
      </c>
      <c r="FE84" s="368">
        <f t="shared" si="1103"/>
        <v>0</v>
      </c>
      <c r="FF84" s="368">
        <f t="shared" si="957"/>
        <v>0</v>
      </c>
      <c r="FG84" s="369">
        <f>SUMIF(LEVEL1!$B:$B,LEVEL_2!$B84,LEVEL1!GT:GT)</f>
        <v>0</v>
      </c>
      <c r="FH84" s="370"/>
      <c r="FI84" s="370"/>
      <c r="FJ84" s="370"/>
      <c r="FK84" s="370"/>
      <c r="FL84" s="367">
        <f t="shared" si="958"/>
        <v>0</v>
      </c>
      <c r="FM84" s="368">
        <f>SUMIF(LEVEL1!$B:$B,LEVEL_2!$B84,LEVEL1!GX:GX)</f>
        <v>0</v>
      </c>
      <c r="FN84" s="368">
        <f t="shared" si="959"/>
        <v>0</v>
      </c>
      <c r="FO84" s="368">
        <f>SUMIF(LEVEL1!$B:$B,LEVEL_2!$B84,LEVEL1!GZ:GZ)</f>
        <v>0</v>
      </c>
      <c r="FP84" s="368">
        <f t="shared" si="960"/>
        <v>0</v>
      </c>
      <c r="FQ84" s="368">
        <f>SUMIF(LEVEL1!$B:$B,LEVEL_2!$B84,LEVEL1!HB:HB)</f>
        <v>0</v>
      </c>
      <c r="FR84" s="368">
        <f t="shared" si="961"/>
        <v>0</v>
      </c>
      <c r="FS84" s="368">
        <f>SUMIF(LEVEL1!$B:$B,LEVEL_2!$B84,LEVEL1!HD:HD)</f>
        <v>0</v>
      </c>
      <c r="FT84" s="368">
        <f t="shared" si="962"/>
        <v>0</v>
      </c>
      <c r="FU84" s="368">
        <f t="shared" si="1104"/>
        <v>0</v>
      </c>
      <c r="FV84" s="368">
        <f t="shared" si="964"/>
        <v>0</v>
      </c>
      <c r="FW84" s="368">
        <f>SUMIF(LEVEL1!$B:$B,LEVEL_2!$B84,LEVEL1!HH:HH)</f>
        <v>0</v>
      </c>
      <c r="FX84" s="368">
        <f t="shared" si="965"/>
        <v>0</v>
      </c>
      <c r="FY84" s="368">
        <f t="shared" si="1105"/>
        <v>0</v>
      </c>
      <c r="FZ84" s="368">
        <f t="shared" si="967"/>
        <v>0</v>
      </c>
      <c r="GA84" s="369">
        <f>SUMIF(LEVEL1!$B:$B,LEVEL_2!$B84,LEVEL1!HN:HN)</f>
        <v>0</v>
      </c>
      <c r="GB84" s="370"/>
      <c r="GC84" s="370"/>
      <c r="GD84" s="370"/>
      <c r="GE84" s="370"/>
      <c r="GF84" s="367">
        <f t="shared" si="968"/>
        <v>0</v>
      </c>
      <c r="GG84" s="368">
        <f>SUMIF(LEVEL1!$B:$B,LEVEL_2!$B84,LEVEL1!HR:HR)</f>
        <v>0</v>
      </c>
      <c r="GH84" s="368">
        <f t="shared" si="969"/>
        <v>0</v>
      </c>
      <c r="GI84" s="368">
        <f>SUMIF(LEVEL1!$B:$B,LEVEL_2!$B84,LEVEL1!HT:HT)</f>
        <v>0</v>
      </c>
      <c r="GJ84" s="368">
        <f t="shared" si="970"/>
        <v>0</v>
      </c>
      <c r="GK84" s="368">
        <f>SUMIF(LEVEL1!$B:$B,LEVEL_2!$B84,LEVEL1!HV:HV)</f>
        <v>0</v>
      </c>
      <c r="GL84" s="368">
        <f t="shared" si="971"/>
        <v>0</v>
      </c>
      <c r="GM84" s="368">
        <f>SUMIF(LEVEL1!$B:$B,LEVEL_2!$B84,LEVEL1!HX:HX)</f>
        <v>0</v>
      </c>
      <c r="GN84" s="368">
        <f t="shared" si="972"/>
        <v>0</v>
      </c>
      <c r="GO84" s="368">
        <f t="shared" si="1106"/>
        <v>0</v>
      </c>
      <c r="GP84" s="368">
        <f t="shared" si="974"/>
        <v>0</v>
      </c>
      <c r="GQ84" s="368">
        <f>SUMIF(LEVEL1!$B:$B,LEVEL_2!$B84,LEVEL1!IB:IB)</f>
        <v>0</v>
      </c>
      <c r="GR84" s="368">
        <f t="shared" si="975"/>
        <v>0</v>
      </c>
      <c r="GS84" s="368">
        <f t="shared" si="1107"/>
        <v>0</v>
      </c>
      <c r="GT84" s="368">
        <f t="shared" si="977"/>
        <v>0</v>
      </c>
      <c r="GU84" s="369">
        <f>SUMIF(LEVEL1!$B:$B,LEVEL_2!$B84,LEVEL1!IH:IH)</f>
        <v>0</v>
      </c>
      <c r="GV84" s="370"/>
      <c r="GW84" s="370"/>
      <c r="GX84" s="370"/>
      <c r="GY84" s="370"/>
      <c r="GZ84" s="367">
        <f t="shared" si="978"/>
        <v>0</v>
      </c>
      <c r="HA84" s="368">
        <f>SUMIF(LEVEL1!$B:$B,LEVEL_2!$B84,LEVEL1!IL:IL)</f>
        <v>0</v>
      </c>
      <c r="HB84" s="368">
        <f t="shared" si="979"/>
        <v>0</v>
      </c>
      <c r="HC84" s="368">
        <f>SUMIF(LEVEL1!$B:$B,LEVEL_2!$B84,LEVEL1!IN:IN)</f>
        <v>0</v>
      </c>
      <c r="HD84" s="368">
        <f t="shared" si="980"/>
        <v>0</v>
      </c>
      <c r="HE84" s="368">
        <f>SUMIF(LEVEL1!$B:$B,LEVEL_2!$B84,LEVEL1!IP:IP)</f>
        <v>0</v>
      </c>
      <c r="HF84" s="368">
        <f t="shared" si="981"/>
        <v>0</v>
      </c>
      <c r="HG84" s="368">
        <f>SUMIF(LEVEL1!$B:$B,LEVEL_2!$B84,LEVEL1!IR:IR)</f>
        <v>0</v>
      </c>
      <c r="HH84" s="368">
        <f t="shared" si="982"/>
        <v>0</v>
      </c>
      <c r="HI84" s="368">
        <f t="shared" si="1108"/>
        <v>0</v>
      </c>
      <c r="HJ84" s="368">
        <f t="shared" si="984"/>
        <v>0</v>
      </c>
      <c r="HK84" s="368">
        <f>SUMIF(LEVEL1!$B:$B,LEVEL_2!$B84,LEVEL1!IV:IV)</f>
        <v>0</v>
      </c>
      <c r="HL84" s="368">
        <f t="shared" si="985"/>
        <v>0</v>
      </c>
      <c r="HM84" s="368">
        <f t="shared" si="1109"/>
        <v>0</v>
      </c>
      <c r="HN84" s="368">
        <f t="shared" si="987"/>
        <v>0</v>
      </c>
      <c r="HO84" s="369">
        <f>SUMIF(LEVEL1!$B:$B,LEVEL_2!$B84,LEVEL1!JB:JB)</f>
        <v>0</v>
      </c>
      <c r="HP84" s="370"/>
      <c r="HQ84" s="370"/>
      <c r="HR84" s="370"/>
      <c r="HS84" s="370"/>
      <c r="HT84" s="367">
        <f t="shared" si="988"/>
        <v>0</v>
      </c>
      <c r="HU84" s="368">
        <f>SUMIF(LEVEL1!$B:$B,LEVEL_2!$B84,LEVEL1!JF:JF)</f>
        <v>0</v>
      </c>
      <c r="HV84" s="368">
        <f t="shared" si="989"/>
        <v>0</v>
      </c>
      <c r="HW84" s="368">
        <f>SUMIF(LEVEL1!$B:$B,LEVEL_2!$B84,LEVEL1!JH:JH)</f>
        <v>0</v>
      </c>
      <c r="HX84" s="368">
        <f t="shared" si="990"/>
        <v>0</v>
      </c>
      <c r="HY84" s="368">
        <f>SUMIF(LEVEL1!$B:$B,LEVEL_2!$B84,LEVEL1!JJ:JJ)</f>
        <v>0</v>
      </c>
      <c r="HZ84" s="368">
        <f t="shared" si="991"/>
        <v>0</v>
      </c>
      <c r="IA84" s="368">
        <f>SUMIF(LEVEL1!$B:$B,LEVEL_2!$B84,LEVEL1!JL:JL)</f>
        <v>0</v>
      </c>
      <c r="IB84" s="368">
        <f t="shared" si="992"/>
        <v>0</v>
      </c>
      <c r="IC84" s="368">
        <f t="shared" si="1110"/>
        <v>0</v>
      </c>
      <c r="ID84" s="368">
        <f t="shared" si="994"/>
        <v>0</v>
      </c>
      <c r="IE84" s="368">
        <f>SUMIF(LEVEL1!$B:$B,LEVEL_2!$B84,LEVEL1!JP:JP)</f>
        <v>0</v>
      </c>
      <c r="IF84" s="368">
        <f t="shared" si="995"/>
        <v>0</v>
      </c>
      <c r="IG84" s="368">
        <f t="shared" si="1111"/>
        <v>0</v>
      </c>
      <c r="IH84" s="368">
        <f t="shared" si="997"/>
        <v>0</v>
      </c>
      <c r="II84" s="369">
        <f>SUMIF(LEVEL1!$B:$B,LEVEL_2!$B84,LEVEL1!JV:JV)</f>
        <v>0</v>
      </c>
      <c r="IJ84" s="370"/>
      <c r="IK84" s="370"/>
      <c r="IL84" s="370"/>
      <c r="IM84" s="370"/>
      <c r="IN84" s="367">
        <f t="shared" si="998"/>
        <v>0</v>
      </c>
      <c r="IO84" s="368">
        <f>SUMIF(LEVEL1!$B:$B,LEVEL_2!$B84,LEVEL1!JZ:JZ)</f>
        <v>0</v>
      </c>
      <c r="IP84" s="368">
        <f t="shared" si="999"/>
        <v>0</v>
      </c>
      <c r="IQ84" s="368">
        <f>SUMIF(LEVEL1!$B:$B,LEVEL_2!$B84,LEVEL1!KB:KB)</f>
        <v>0</v>
      </c>
      <c r="IR84" s="368">
        <f t="shared" si="1000"/>
        <v>0</v>
      </c>
      <c r="IS84" s="368">
        <f>SUMIF(LEVEL1!$B:$B,LEVEL_2!$B84,LEVEL1!KD:KD)</f>
        <v>0</v>
      </c>
      <c r="IT84" s="368">
        <f t="shared" si="1001"/>
        <v>0</v>
      </c>
      <c r="IU84" s="368">
        <f>SUMIF(LEVEL1!$B:$B,LEVEL_2!$B84,LEVEL1!KF:KF)</f>
        <v>0</v>
      </c>
      <c r="IV84" s="368">
        <f t="shared" si="1002"/>
        <v>0</v>
      </c>
      <c r="IW84" s="368">
        <f t="shared" si="1112"/>
        <v>0</v>
      </c>
      <c r="IX84" s="368">
        <f t="shared" si="1004"/>
        <v>0</v>
      </c>
      <c r="IY84" s="368">
        <f>SUMIF(LEVEL1!$B:$B,LEVEL_2!$B84,LEVEL1!KJ:KJ)</f>
        <v>0</v>
      </c>
      <c r="IZ84" s="368">
        <f t="shared" si="1005"/>
        <v>0</v>
      </c>
      <c r="JA84" s="368">
        <f t="shared" si="1113"/>
        <v>0</v>
      </c>
      <c r="JB84" s="368">
        <f t="shared" si="1007"/>
        <v>0</v>
      </c>
      <c r="JC84" s="369">
        <f>SUMIF(LEVEL1!$B:$B,LEVEL_2!$B84,LEVEL1!KP:KP)</f>
        <v>0</v>
      </c>
      <c r="JD84" s="370"/>
      <c r="JE84" s="370"/>
      <c r="JF84" s="370"/>
      <c r="JG84" s="370"/>
      <c r="JH84" s="367">
        <f t="shared" si="1008"/>
        <v>0</v>
      </c>
      <c r="JI84" s="368">
        <f>SUMIF(LEVEL1!$B:$B,LEVEL_2!$B84,LEVEL1!KT:KT)</f>
        <v>0</v>
      </c>
      <c r="JJ84" s="368">
        <f t="shared" si="1009"/>
        <v>0</v>
      </c>
      <c r="JK84" s="368">
        <f>SUMIF(LEVEL1!$B:$B,LEVEL_2!$B84,LEVEL1!KV:KV)</f>
        <v>0</v>
      </c>
      <c r="JL84" s="368">
        <f t="shared" si="1010"/>
        <v>0</v>
      </c>
      <c r="JM84" s="368">
        <f>SUMIF(LEVEL1!$B:$B,LEVEL_2!$B84,LEVEL1!KX:KX)</f>
        <v>0</v>
      </c>
      <c r="JN84" s="368">
        <f t="shared" si="1011"/>
        <v>0</v>
      </c>
      <c r="JO84" s="368">
        <f>SUMIF(LEVEL1!$B:$B,LEVEL_2!$B84,LEVEL1!KZ:KZ)</f>
        <v>0</v>
      </c>
      <c r="JP84" s="368">
        <f t="shared" si="1012"/>
        <v>0</v>
      </c>
      <c r="JQ84" s="368">
        <f t="shared" si="1114"/>
        <v>0</v>
      </c>
      <c r="JR84" s="368">
        <f t="shared" si="1014"/>
        <v>0</v>
      </c>
      <c r="JS84" s="368">
        <f>SUMIF(LEVEL1!$B:$B,LEVEL_2!$B84,LEVEL1!LD:LD)</f>
        <v>0</v>
      </c>
      <c r="JT84" s="368">
        <f t="shared" si="1015"/>
        <v>0</v>
      </c>
      <c r="JU84" s="368">
        <f t="shared" si="1115"/>
        <v>0</v>
      </c>
      <c r="JV84" s="368">
        <f t="shared" si="1017"/>
        <v>0</v>
      </c>
      <c r="JW84" s="369">
        <f>SUMIF(LEVEL1!$B:$B,LEVEL_2!$B84,LEVEL1!LJ:LJ)</f>
        <v>0</v>
      </c>
      <c r="JX84" s="370"/>
      <c r="JY84" s="370"/>
      <c r="JZ84" s="370"/>
      <c r="KA84" s="370"/>
      <c r="KB84" s="367">
        <f t="shared" si="1018"/>
        <v>0</v>
      </c>
      <c r="KC84" s="368">
        <f>SUMIF(LEVEL1!$B:$B,LEVEL_2!$B84,LEVEL1!LN:LN)</f>
        <v>0</v>
      </c>
      <c r="KD84" s="368">
        <f t="shared" si="1019"/>
        <v>0</v>
      </c>
      <c r="KE84" s="368">
        <f>SUMIF(LEVEL1!$B:$B,LEVEL_2!$B84,LEVEL1!LP:LP)</f>
        <v>0</v>
      </c>
      <c r="KF84" s="368">
        <f t="shared" si="1020"/>
        <v>0</v>
      </c>
      <c r="KG84" s="368">
        <f>SUMIF(LEVEL1!$B:$B,LEVEL_2!$B84,LEVEL1!LR:LR)</f>
        <v>0</v>
      </c>
      <c r="KH84" s="368">
        <f t="shared" si="1021"/>
        <v>0</v>
      </c>
      <c r="KI84" s="368">
        <f>SUMIF(LEVEL1!$B:$B,LEVEL_2!$B84,LEVEL1!LT:LT)</f>
        <v>0</v>
      </c>
      <c r="KJ84" s="368">
        <f t="shared" si="1022"/>
        <v>0</v>
      </c>
      <c r="KK84" s="368">
        <f t="shared" si="1116"/>
        <v>0</v>
      </c>
      <c r="KL84" s="368">
        <f t="shared" si="1024"/>
        <v>0</v>
      </c>
      <c r="KM84" s="368">
        <f>SUMIF(LEVEL1!$B:$B,LEVEL_2!$B84,LEVEL1!LX:LX)</f>
        <v>0</v>
      </c>
      <c r="KN84" s="368">
        <f t="shared" si="1025"/>
        <v>0</v>
      </c>
      <c r="KO84" s="368">
        <f t="shared" si="1117"/>
        <v>0</v>
      </c>
      <c r="KP84" s="368">
        <f t="shared" si="1027"/>
        <v>0</v>
      </c>
      <c r="KQ84" s="369">
        <f>SUMIF(LEVEL1!$B:$B,LEVEL_2!$B84,LEVEL1!MD:MD)</f>
        <v>0</v>
      </c>
      <c r="KR84" s="370"/>
      <c r="KS84" s="370"/>
      <c r="KT84" s="370"/>
      <c r="KU84" s="370"/>
      <c r="KV84" s="367">
        <f t="shared" si="1028"/>
        <v>0</v>
      </c>
      <c r="KW84" s="368">
        <f>SUMIF(LEVEL1!$B:$B,LEVEL_2!$B84,LEVEL1!MH:MH)</f>
        <v>0</v>
      </c>
      <c r="KX84" s="368">
        <f t="shared" si="1029"/>
        <v>0</v>
      </c>
      <c r="KY84" s="368">
        <f>SUMIF(LEVEL1!$B:$B,LEVEL_2!$B84,LEVEL1!MJ:MJ)</f>
        <v>0</v>
      </c>
      <c r="KZ84" s="368">
        <f t="shared" si="1030"/>
        <v>0</v>
      </c>
      <c r="LA84" s="368">
        <f>SUMIF(LEVEL1!$B:$B,LEVEL_2!$B84,LEVEL1!ML:ML)</f>
        <v>0</v>
      </c>
      <c r="LB84" s="368">
        <f t="shared" si="1031"/>
        <v>0</v>
      </c>
      <c r="LC84" s="368">
        <f>SUMIF(LEVEL1!$B:$B,LEVEL_2!$B84,LEVEL1!MN:MN)</f>
        <v>0</v>
      </c>
      <c r="LD84" s="368">
        <f t="shared" si="1032"/>
        <v>0</v>
      </c>
      <c r="LE84" s="368">
        <f t="shared" si="1118"/>
        <v>0</v>
      </c>
      <c r="LF84" s="368">
        <f t="shared" si="1034"/>
        <v>0</v>
      </c>
      <c r="LG84" s="368">
        <f>SUMIF(LEVEL1!$B:$B,LEVEL_2!$B84,LEVEL1!MR:MR)</f>
        <v>0</v>
      </c>
      <c r="LH84" s="368">
        <f t="shared" si="1035"/>
        <v>0</v>
      </c>
      <c r="LI84" s="368">
        <f t="shared" si="1119"/>
        <v>0</v>
      </c>
      <c r="LJ84" s="368">
        <f t="shared" si="1037"/>
        <v>0</v>
      </c>
      <c r="LK84" s="369">
        <f>SUMIF(LEVEL1!$B:$B,LEVEL_2!$B84,LEVEL1!MX:MX)</f>
        <v>0</v>
      </c>
      <c r="LL84" s="370"/>
      <c r="LM84" s="370"/>
      <c r="LN84" s="370"/>
      <c r="LO84" s="370"/>
      <c r="LP84" s="367">
        <f t="shared" si="1038"/>
        <v>0</v>
      </c>
      <c r="LQ84" s="368">
        <f>SUMIF(LEVEL1!$B:$B,LEVEL_2!$B84,LEVEL1!NB:NB)</f>
        <v>0</v>
      </c>
      <c r="LR84" s="368">
        <f t="shared" si="1039"/>
        <v>0</v>
      </c>
      <c r="LS84" s="368">
        <f>SUMIF(LEVEL1!$B:$B,LEVEL_2!$B84,LEVEL1!ND:ND)</f>
        <v>0</v>
      </c>
      <c r="LT84" s="368">
        <f t="shared" si="1040"/>
        <v>0</v>
      </c>
      <c r="LU84" s="368">
        <f>SUMIF(LEVEL1!$B:$B,LEVEL_2!$B84,LEVEL1!NF:NF)</f>
        <v>0</v>
      </c>
      <c r="LV84" s="368">
        <f t="shared" si="1041"/>
        <v>0</v>
      </c>
      <c r="LW84" s="368">
        <f>SUMIF(LEVEL1!$B:$B,LEVEL_2!$B84,LEVEL1!NH:NH)</f>
        <v>0</v>
      </c>
      <c r="LX84" s="368">
        <f t="shared" si="1042"/>
        <v>0</v>
      </c>
      <c r="LY84" s="368">
        <f t="shared" si="1120"/>
        <v>0</v>
      </c>
      <c r="LZ84" s="368">
        <f t="shared" si="1044"/>
        <v>0</v>
      </c>
      <c r="MA84" s="368">
        <f>SUMIF(LEVEL1!$B:$B,LEVEL_2!$B84,LEVEL1!NL:NL)</f>
        <v>0</v>
      </c>
      <c r="MB84" s="368">
        <f t="shared" si="1045"/>
        <v>0</v>
      </c>
      <c r="MC84" s="368">
        <f t="shared" si="1121"/>
        <v>0</v>
      </c>
      <c r="MD84" s="368">
        <f t="shared" si="1047"/>
        <v>0</v>
      </c>
      <c r="ME84" s="369">
        <f>SUMIF(LEVEL1!$B:$B,LEVEL_2!$B84,LEVEL1!NR:NR)</f>
        <v>0</v>
      </c>
      <c r="MF84" s="370"/>
      <c r="MG84" s="370"/>
      <c r="MH84" s="370"/>
      <c r="MI84" s="370"/>
      <c r="MJ84" s="367">
        <f t="shared" si="1048"/>
        <v>0</v>
      </c>
      <c r="MK84" s="368">
        <f>SUMIF(LEVEL1!$B:$B,LEVEL_2!$B84,LEVEL1!NV:NV)</f>
        <v>0</v>
      </c>
      <c r="ML84" s="368">
        <f t="shared" si="1049"/>
        <v>0</v>
      </c>
      <c r="MM84" s="368">
        <f>SUMIF(LEVEL1!$B:$B,LEVEL_2!$B84,LEVEL1!NX:NX)</f>
        <v>0</v>
      </c>
      <c r="MN84" s="368">
        <f t="shared" si="1050"/>
        <v>0</v>
      </c>
      <c r="MO84" s="368">
        <f>SUMIF(LEVEL1!$B:$B,LEVEL_2!$B84,LEVEL1!NZ:NZ)</f>
        <v>0</v>
      </c>
      <c r="MP84" s="368">
        <f t="shared" si="1051"/>
        <v>0</v>
      </c>
      <c r="MQ84" s="368">
        <f>SUMIF(LEVEL1!$B:$B,LEVEL_2!$B84,LEVEL1!OB:OB)</f>
        <v>0</v>
      </c>
      <c r="MR84" s="368">
        <f t="shared" si="1052"/>
        <v>0</v>
      </c>
      <c r="MS84" s="368">
        <f t="shared" si="1122"/>
        <v>0</v>
      </c>
      <c r="MT84" s="368">
        <f t="shared" si="1054"/>
        <v>0</v>
      </c>
      <c r="MU84" s="368">
        <f>SUMIF(LEVEL1!$B:$B,LEVEL_2!$B84,LEVEL1!OF:OF)</f>
        <v>0</v>
      </c>
      <c r="MV84" s="368">
        <f t="shared" si="1055"/>
        <v>0</v>
      </c>
      <c r="MW84" s="368">
        <f t="shared" si="1123"/>
        <v>0</v>
      </c>
      <c r="MX84" s="368">
        <f t="shared" si="1057"/>
        <v>0</v>
      </c>
      <c r="MY84" s="369">
        <f>SUMIF(LEVEL1!$B:$B,LEVEL_2!$B84,LEVEL1!OL:OL)</f>
        <v>0</v>
      </c>
      <c r="MZ84" s="370"/>
      <c r="NA84" s="370"/>
      <c r="NB84" s="370"/>
      <c r="NC84" s="370"/>
      <c r="ND84" s="367">
        <f t="shared" si="1058"/>
        <v>0</v>
      </c>
      <c r="NE84" s="368">
        <f>SUMIF(LEVEL1!$B:$B,LEVEL_2!$B84,LEVEL1!OP:OP)</f>
        <v>0</v>
      </c>
      <c r="NF84" s="368">
        <f t="shared" si="1059"/>
        <v>0</v>
      </c>
      <c r="NG84" s="368">
        <f>SUMIF(LEVEL1!$B:$B,LEVEL_2!$B84,LEVEL1!OR:OR)</f>
        <v>0</v>
      </c>
      <c r="NH84" s="368">
        <f t="shared" si="1060"/>
        <v>0</v>
      </c>
      <c r="NI84" s="368">
        <f>SUMIF(LEVEL1!$B:$B,LEVEL_2!$B84,LEVEL1!OT:OT)</f>
        <v>0</v>
      </c>
      <c r="NJ84" s="368">
        <f t="shared" si="1061"/>
        <v>0</v>
      </c>
      <c r="NK84" s="368">
        <f>SUMIF(LEVEL1!$B:$B,LEVEL_2!$B84,LEVEL1!OV:OV)</f>
        <v>0</v>
      </c>
      <c r="NL84" s="368">
        <f t="shared" si="1062"/>
        <v>0</v>
      </c>
      <c r="NM84" s="368">
        <f t="shared" si="1124"/>
        <v>0</v>
      </c>
      <c r="NN84" s="368">
        <f t="shared" si="1064"/>
        <v>0</v>
      </c>
      <c r="NO84" s="368">
        <f>SUMIF(LEVEL1!$B:$B,LEVEL_2!$B84,LEVEL1!OZ:OZ)</f>
        <v>0</v>
      </c>
      <c r="NP84" s="368">
        <f t="shared" si="1065"/>
        <v>0</v>
      </c>
      <c r="NQ84" s="368">
        <f t="shared" si="1125"/>
        <v>0</v>
      </c>
      <c r="NR84" s="368">
        <f t="shared" si="1067"/>
        <v>0</v>
      </c>
      <c r="NS84" s="369">
        <f>SUMIF(LEVEL1!$B:$B,LEVEL_2!$B84,LEVEL1!PF:PF)</f>
        <v>0</v>
      </c>
      <c r="NT84" s="370"/>
      <c r="NU84" s="370"/>
      <c r="NV84" s="370"/>
      <c r="NW84" s="370"/>
      <c r="NX84" s="367">
        <f t="shared" si="1068"/>
        <v>0</v>
      </c>
      <c r="NY84" s="368">
        <f>SUMIF(LEVEL1!$B:$B,LEVEL_2!$B84,LEVEL1!PJ:PJ)</f>
        <v>0</v>
      </c>
      <c r="NZ84" s="368">
        <f t="shared" si="1069"/>
        <v>0</v>
      </c>
      <c r="OA84" s="368">
        <f>SUMIF(LEVEL1!$B:$B,LEVEL_2!$B84,LEVEL1!PL:PL)</f>
        <v>0</v>
      </c>
      <c r="OB84" s="368">
        <f t="shared" si="1070"/>
        <v>0</v>
      </c>
      <c r="OC84" s="368">
        <f>SUMIF(LEVEL1!$B:$B,LEVEL_2!$B84,LEVEL1!PN:PN)</f>
        <v>0</v>
      </c>
      <c r="OD84" s="368">
        <f t="shared" si="1071"/>
        <v>0</v>
      </c>
      <c r="OE84" s="368">
        <f>SUMIF(LEVEL1!$B:$B,LEVEL_2!$B84,LEVEL1!PP:PP)</f>
        <v>0</v>
      </c>
      <c r="OF84" s="368">
        <f t="shared" si="1072"/>
        <v>0</v>
      </c>
      <c r="OG84" s="368">
        <f t="shared" si="1126"/>
        <v>0</v>
      </c>
      <c r="OH84" s="368">
        <f t="shared" si="1074"/>
        <v>0</v>
      </c>
      <c r="OI84" s="368">
        <f>SUMIF(LEVEL1!$B:$B,LEVEL_2!$B84,LEVEL1!PT:PT)</f>
        <v>0</v>
      </c>
      <c r="OJ84" s="368">
        <f t="shared" si="1075"/>
        <v>0</v>
      </c>
      <c r="OK84" s="368">
        <f t="shared" si="1127"/>
        <v>0</v>
      </c>
      <c r="OL84" s="368">
        <f t="shared" si="1077"/>
        <v>0</v>
      </c>
      <c r="OM84" s="369">
        <f>SUMIF(LEVEL1!$B:$B,LEVEL_2!$B84,LEVEL1!PZ:PZ)</f>
        <v>0</v>
      </c>
      <c r="ON84" s="370"/>
      <c r="OO84" s="370"/>
      <c r="OP84" s="370"/>
      <c r="OQ84" s="370"/>
      <c r="OR84" s="367">
        <f t="shared" si="1078"/>
        <v>0</v>
      </c>
      <c r="OS84" s="368">
        <f>SUMIF(LEVEL1!$B:$B,LEVEL_2!$B84,LEVEL1!QD:QD)</f>
        <v>0</v>
      </c>
      <c r="OT84" s="368">
        <f t="shared" si="1079"/>
        <v>0</v>
      </c>
      <c r="OU84" s="368">
        <f>SUMIF(LEVEL1!$B:$B,LEVEL_2!$B84,LEVEL1!QF:QF)</f>
        <v>0</v>
      </c>
      <c r="OV84" s="368">
        <f t="shared" si="1080"/>
        <v>0</v>
      </c>
      <c r="OW84" s="368">
        <f>SUMIF(LEVEL1!$B:$B,LEVEL_2!$B84,LEVEL1!QH:QH)</f>
        <v>0</v>
      </c>
      <c r="OX84" s="368">
        <f t="shared" si="1081"/>
        <v>0</v>
      </c>
      <c r="OY84" s="368">
        <f>SUMIF(LEVEL1!$B:$B,LEVEL_2!$B84,LEVEL1!QJ:QJ)</f>
        <v>0</v>
      </c>
      <c r="OZ84" s="368">
        <f t="shared" si="1082"/>
        <v>0</v>
      </c>
      <c r="PA84" s="368">
        <f t="shared" si="1128"/>
        <v>0</v>
      </c>
      <c r="PB84" s="368">
        <f t="shared" si="1084"/>
        <v>0</v>
      </c>
      <c r="PC84" s="368">
        <f>SUMIF(LEVEL1!$B:$B,LEVEL_2!$B84,LEVEL1!QN:QN)</f>
        <v>0</v>
      </c>
      <c r="PD84" s="368">
        <f t="shared" si="1085"/>
        <v>0</v>
      </c>
      <c r="PE84" s="368">
        <f t="shared" si="1129"/>
        <v>0</v>
      </c>
      <c r="PF84" s="368">
        <f t="shared" si="1087"/>
        <v>0</v>
      </c>
      <c r="PG84" s="369">
        <f>SUMIF(LEVEL1!$B:$B,LEVEL_2!$B84,LEVEL1!QT:QT)</f>
        <v>0</v>
      </c>
    </row>
    <row r="85" spans="2:423" s="282" customFormat="1" ht="24.75" hidden="1" customHeight="1" outlineLevel="2">
      <c r="B85" s="361" t="s">
        <v>170</v>
      </c>
      <c r="C85" s="362" t="s">
        <v>171</v>
      </c>
      <c r="D85" s="363"/>
      <c r="E85" s="364"/>
      <c r="F85" s="365" t="s">
        <v>154</v>
      </c>
      <c r="G85" s="366">
        <f>SUMIF(LEVEL1!$A:$A,LEVEL_2!$B85,LEVEL1!$I:$I)</f>
        <v>15583.5</v>
      </c>
      <c r="H85" s="367">
        <f t="shared" si="879"/>
        <v>689.25466037796389</v>
      </c>
      <c r="I85" s="368">
        <f>SUMIF(LEVEL1!$B:$B,LEVEL_2!$B85,LEVEL1!AI:AI)</f>
        <v>10741000</v>
      </c>
      <c r="J85" s="368">
        <f t="shared" si="880"/>
        <v>15.400904803157186</v>
      </c>
      <c r="K85" s="368">
        <f>SUMIF(LEVEL1!$B:$B,LEVEL_2!$B85,LEVEL1!AK:AK)</f>
        <v>240000</v>
      </c>
      <c r="L85" s="368">
        <f t="shared" si="881"/>
        <v>0</v>
      </c>
      <c r="M85" s="368">
        <f>SUMIF(LEVEL1!$B:$B,LEVEL_2!$B85,LEVEL1!AM:AM)</f>
        <v>0</v>
      </c>
      <c r="N85" s="368">
        <f t="shared" si="882"/>
        <v>0</v>
      </c>
      <c r="O85" s="368">
        <f>SUMIF(LEVEL1!$B:$B,LEVEL_2!$B85,LEVEL1!AO:AO)</f>
        <v>0</v>
      </c>
      <c r="P85" s="368">
        <f t="shared" si="883"/>
        <v>704.65556518112101</v>
      </c>
      <c r="Q85" s="368">
        <f t="shared" si="1088"/>
        <v>10981000</v>
      </c>
      <c r="R85" s="368">
        <f t="shared" si="885"/>
        <v>78.752172490133788</v>
      </c>
      <c r="S85" s="368">
        <f>SUMIF(LEVEL1!$B:$B,LEVEL_2!$B85,LEVEL1!AS:AS)</f>
        <v>1227234.48</v>
      </c>
      <c r="T85" s="368">
        <f t="shared" si="886"/>
        <v>783.40773767125484</v>
      </c>
      <c r="U85" s="368">
        <f t="shared" si="1089"/>
        <v>12208234.48</v>
      </c>
      <c r="V85" s="368">
        <f t="shared" si="886"/>
        <v>0</v>
      </c>
      <c r="W85" s="369">
        <f>SUMIF(LEVEL1!$B:$B,LEVEL_2!$B85,LEVEL1!BD:BD)</f>
        <v>0</v>
      </c>
      <c r="X85" s="370"/>
      <c r="Y85" s="370"/>
      <c r="Z85" s="370"/>
      <c r="AA85" s="370"/>
      <c r="AB85" s="367">
        <f t="shared" si="888"/>
        <v>689.25466037796389</v>
      </c>
      <c r="AC85" s="368">
        <f>SUMIF(LEVEL1!$B:$B,LEVEL_2!$B85,LEVEL1!BH:BH)</f>
        <v>10741000</v>
      </c>
      <c r="AD85" s="368">
        <f t="shared" si="889"/>
        <v>15.400904803157186</v>
      </c>
      <c r="AE85" s="368">
        <f>SUMIF(LEVEL1!$B:$B,LEVEL_2!$B85,LEVEL1!BJ:BJ)</f>
        <v>240000</v>
      </c>
      <c r="AF85" s="368">
        <f t="shared" si="890"/>
        <v>0</v>
      </c>
      <c r="AG85" s="368">
        <f>SUMIF(LEVEL1!$B:$B,LEVEL_2!$B85,LEVEL1!BL:BL)</f>
        <v>0</v>
      </c>
      <c r="AH85" s="368">
        <f t="shared" si="891"/>
        <v>0</v>
      </c>
      <c r="AI85" s="368">
        <f>SUMIF(LEVEL1!$B:$B,LEVEL_2!$B85,LEVEL1!BN:BN)</f>
        <v>0</v>
      </c>
      <c r="AJ85" s="368">
        <f t="shared" si="892"/>
        <v>704.65556518112101</v>
      </c>
      <c r="AK85" s="368">
        <f t="shared" si="1090"/>
        <v>10981000</v>
      </c>
      <c r="AL85" s="368">
        <f t="shared" si="894"/>
        <v>78.752172490133788</v>
      </c>
      <c r="AM85" s="368">
        <f>SUMIF(LEVEL1!$B:$B,LEVEL_2!$B85,LEVEL1!BR:BR)</f>
        <v>1227234.48</v>
      </c>
      <c r="AN85" s="368">
        <f t="shared" si="895"/>
        <v>783.40773767125484</v>
      </c>
      <c r="AO85" s="368">
        <f t="shared" si="1091"/>
        <v>12208234.48</v>
      </c>
      <c r="AP85" s="368">
        <f t="shared" si="897"/>
        <v>0</v>
      </c>
      <c r="AQ85" s="369">
        <f>SUMIF(LEVEL1!$B:$B,LEVEL_2!$B85,LEVEL1!BX:BX)</f>
        <v>0</v>
      </c>
      <c r="AR85" s="370"/>
      <c r="AS85" s="370"/>
      <c r="AT85" s="370"/>
      <c r="AU85" s="370"/>
      <c r="AV85" s="367">
        <f t="shared" si="898"/>
        <v>15325.119517438316</v>
      </c>
      <c r="AW85" s="368">
        <f>SUMIF(LEVEL1!$B:$B,LEVEL_2!$B85,LEVEL1!CB:CB)</f>
        <v>238819000</v>
      </c>
      <c r="AX85" s="368">
        <f t="shared" si="899"/>
        <v>1126.1269932941893</v>
      </c>
      <c r="AY85" s="368">
        <f>SUMIF(LEVEL1!$B:$B,LEVEL_2!$B85,LEVEL1!CD:CD)</f>
        <v>17549000</v>
      </c>
      <c r="AZ85" s="368">
        <f t="shared" si="900"/>
        <v>1126.1269932941893</v>
      </c>
      <c r="BA85" s="368">
        <f>SUMIF(LEVEL1!$B:$B,LEVEL_2!$B85,LEVEL1!CF:CF)</f>
        <v>17549000</v>
      </c>
      <c r="BB85" s="368">
        <f t="shared" si="901"/>
        <v>2674.4954599416051</v>
      </c>
      <c r="BC85" s="368">
        <f>SUMIF(LEVEL1!$B:$B,LEVEL_2!$B85,LEVEL1!CH:CH)</f>
        <v>41678000</v>
      </c>
      <c r="BD85" s="368">
        <f t="shared" si="902"/>
        <v>20251.8689639683</v>
      </c>
      <c r="BE85" s="368">
        <f t="shared" si="1092"/>
        <v>315595000</v>
      </c>
      <c r="BF85" s="368">
        <f t="shared" si="904"/>
        <v>0</v>
      </c>
      <c r="BG85" s="368">
        <f>SUMIF(LEVEL1!$B:$B,LEVEL_2!$B85,LEVEL1!CL:CL)</f>
        <v>0</v>
      </c>
      <c r="BH85" s="368">
        <f t="shared" si="905"/>
        <v>20251.8689639683</v>
      </c>
      <c r="BI85" s="368">
        <f t="shared" si="1093"/>
        <v>315595000</v>
      </c>
      <c r="BJ85" s="368">
        <f t="shared" si="907"/>
        <v>0</v>
      </c>
      <c r="BK85" s="369">
        <f>SUMIF(LEVEL1!$B:$B,LEVEL_2!$B85,LEVEL1!CX:CX)</f>
        <v>0</v>
      </c>
      <c r="BL85" s="370"/>
      <c r="BM85" s="370"/>
      <c r="BN85" s="370"/>
      <c r="BO85" s="370"/>
      <c r="BP85" s="367">
        <f t="shared" si="908"/>
        <v>689.25466037796389</v>
      </c>
      <c r="BQ85" s="368">
        <f>SUMIF(LEVEL1!$B:$B,LEVEL_2!$B85,LEVEL1!DB:DB)</f>
        <v>10741000</v>
      </c>
      <c r="BR85" s="368">
        <f t="shared" si="909"/>
        <v>15.400904803157186</v>
      </c>
      <c r="BS85" s="368">
        <f>SUMIF(LEVEL1!$B:$B,LEVEL_2!$B85,LEVEL1!DD:DD)</f>
        <v>240000</v>
      </c>
      <c r="BT85" s="368">
        <f t="shared" si="910"/>
        <v>0</v>
      </c>
      <c r="BU85" s="368">
        <f>SUMIF(LEVEL1!$B:$B,LEVEL_2!$B85,LEVEL1!DF:DF)</f>
        <v>0</v>
      </c>
      <c r="BV85" s="368">
        <f t="shared" si="911"/>
        <v>0</v>
      </c>
      <c r="BW85" s="368">
        <f>SUMIF(LEVEL1!$B:$B,LEVEL_2!$B85,LEVEL1!DH:DH)</f>
        <v>0</v>
      </c>
      <c r="BX85" s="368">
        <f t="shared" si="912"/>
        <v>704.65556518112101</v>
      </c>
      <c r="BY85" s="368">
        <f t="shared" si="1094"/>
        <v>10981000</v>
      </c>
      <c r="BZ85" s="368">
        <f t="shared" si="914"/>
        <v>78.752172490133788</v>
      </c>
      <c r="CA85" s="368">
        <f>SUMIF(LEVEL1!$B:$B,LEVEL_2!$B85,LEVEL1!DL:DL)</f>
        <v>1227234.48</v>
      </c>
      <c r="CB85" s="368">
        <f t="shared" si="915"/>
        <v>783.40773767125484</v>
      </c>
      <c r="CC85" s="368">
        <f t="shared" si="1095"/>
        <v>12208234.48</v>
      </c>
      <c r="CD85" s="368">
        <f t="shared" si="917"/>
        <v>0</v>
      </c>
      <c r="CE85" s="369">
        <f>SUMIF(LEVEL1!$B:$B,LEVEL_2!$B85,LEVEL1!DR:DR)</f>
        <v>0</v>
      </c>
      <c r="CF85" s="370"/>
      <c r="CG85" s="370"/>
      <c r="CH85" s="370"/>
      <c r="CI85" s="370"/>
      <c r="CJ85" s="367">
        <f t="shared" si="918"/>
        <v>1751.8529213591298</v>
      </c>
      <c r="CK85" s="368">
        <f>SUMIF(LEVEL1!$B:$B,LEVEL_2!$B85,LEVEL1!DV:DV)</f>
        <v>27300000</v>
      </c>
      <c r="CL85" s="368">
        <f t="shared" si="919"/>
        <v>0</v>
      </c>
      <c r="CM85" s="368">
        <f>SUMIF(LEVEL1!$B:$B,LEVEL_2!$B85,LEVEL1!DX:DX)</f>
        <v>0</v>
      </c>
      <c r="CN85" s="368">
        <f t="shared" si="920"/>
        <v>0</v>
      </c>
      <c r="CO85" s="368">
        <f>SUMIF(LEVEL1!$B:$B,LEVEL_2!$B85,LEVEL1!DZ:DZ)</f>
        <v>0</v>
      </c>
      <c r="CP85" s="368">
        <f t="shared" si="921"/>
        <v>0</v>
      </c>
      <c r="CQ85" s="368">
        <f>SUMIF(LEVEL1!$B:$B,LEVEL_2!$B85,LEVEL1!EB:EB)</f>
        <v>0</v>
      </c>
      <c r="CR85" s="368">
        <f t="shared" si="922"/>
        <v>1751.8529213591298</v>
      </c>
      <c r="CS85" s="368">
        <f t="shared" si="1096"/>
        <v>27300000</v>
      </c>
      <c r="CT85" s="368">
        <f t="shared" si="924"/>
        <v>191.77533930118395</v>
      </c>
      <c r="CU85" s="368">
        <f>SUMIF(LEVEL1!$B:$B,LEVEL_2!$B85,LEVEL1!EF:EF)</f>
        <v>2988531</v>
      </c>
      <c r="CV85" s="368">
        <f t="shared" si="925"/>
        <v>1943.6282606603138</v>
      </c>
      <c r="CW85" s="368">
        <f t="shared" si="1097"/>
        <v>30288531</v>
      </c>
      <c r="CX85" s="368">
        <f t="shared" si="927"/>
        <v>0</v>
      </c>
      <c r="CY85" s="369">
        <f>SUMIF(LEVEL1!$B:$B,LEVEL_2!$B85,LEVEL1!EL:EL)</f>
        <v>0</v>
      </c>
      <c r="CZ85" s="370"/>
      <c r="DA85" s="370"/>
      <c r="DB85" s="370"/>
      <c r="DC85" s="370"/>
      <c r="DD85" s="367">
        <f t="shared" si="928"/>
        <v>0</v>
      </c>
      <c r="DE85" s="368">
        <f>SUMIF(LEVEL1!$B:$B,LEVEL_2!$B85,LEVEL1!ET:ET)</f>
        <v>0</v>
      </c>
      <c r="DF85" s="368">
        <f t="shared" si="929"/>
        <v>235.15256521320629</v>
      </c>
      <c r="DG85" s="368">
        <f>SUMIF(LEVEL1!$B:$B,LEVEL_2!$B85,LEVEL1!EV:EV)</f>
        <v>3664500</v>
      </c>
      <c r="DH85" s="368">
        <f t="shared" si="930"/>
        <v>1919.6265280585235</v>
      </c>
      <c r="DI85" s="368">
        <f>SUMIF(LEVEL1!$B:$B,LEVEL_2!$B85,LEVEL1!EX:EX)</f>
        <v>29914500</v>
      </c>
      <c r="DJ85" s="368">
        <f t="shared" si="931"/>
        <v>204.75652228318418</v>
      </c>
      <c r="DK85" s="368">
        <f>SUMIF(LEVEL1!$B:$B,LEVEL_2!$B85,LEVEL1!EZ:EZ)</f>
        <v>3190823.2650000006</v>
      </c>
      <c r="DL85" s="368">
        <f t="shared" si="932"/>
        <v>2359.5356155549139</v>
      </c>
      <c r="DM85" s="368">
        <f t="shared" si="1098"/>
        <v>36769823.265000001</v>
      </c>
      <c r="DN85" s="368">
        <f t="shared" si="934"/>
        <v>0</v>
      </c>
      <c r="DO85" s="368">
        <f>SUMIF(LEVEL1!$B:$B,LEVEL_2!$B85,LEVEL1!FD:FD)</f>
        <v>0</v>
      </c>
      <c r="DP85" s="368">
        <f t="shared" si="935"/>
        <v>2359.5356155549139</v>
      </c>
      <c r="DQ85" s="368">
        <f t="shared" si="1099"/>
        <v>36769823.265000001</v>
      </c>
      <c r="DR85" s="368">
        <f t="shared" si="937"/>
        <v>0</v>
      </c>
      <c r="DS85" s="369">
        <f>SUMIF(LEVEL1!$B:$B,LEVEL_2!$B85,LEVEL1!FJ:FJ)</f>
        <v>0</v>
      </c>
      <c r="DT85" s="370"/>
      <c r="DU85" s="370"/>
      <c r="DV85" s="370"/>
      <c r="DW85" s="370"/>
      <c r="DX85" s="367">
        <f t="shared" si="938"/>
        <v>0</v>
      </c>
      <c r="DY85" s="368">
        <f>SUMIF(LEVEL1!$B:$B,LEVEL_2!$B85,LEVEL1!FJ:FJ)</f>
        <v>0</v>
      </c>
      <c r="DZ85" s="368">
        <f t="shared" si="939"/>
        <v>0</v>
      </c>
      <c r="EA85" s="368">
        <f>SUMIF(LEVEL1!$B:$B,LEVEL_2!$B85,LEVEL1!FL:FL)</f>
        <v>0</v>
      </c>
      <c r="EB85" s="368">
        <f t="shared" si="940"/>
        <v>0</v>
      </c>
      <c r="EC85" s="368">
        <f>SUMIF(LEVEL1!$B:$B,LEVEL_2!$B85,LEVEL1!FN:FN)</f>
        <v>0</v>
      </c>
      <c r="ED85" s="368">
        <f t="shared" si="941"/>
        <v>1493.6156832547244</v>
      </c>
      <c r="EE85" s="368">
        <f>SUMIF(LEVEL1!$B:$B,LEVEL_2!$B85,LEVEL1!FP:FP)</f>
        <v>23275760</v>
      </c>
      <c r="EF85" s="368">
        <f t="shared" si="942"/>
        <v>1493.6156832547244</v>
      </c>
      <c r="EG85" s="368">
        <f t="shared" si="1100"/>
        <v>23275760</v>
      </c>
      <c r="EH85" s="368">
        <f t="shared" si="944"/>
        <v>119.45105994566012</v>
      </c>
      <c r="EI85" s="368">
        <f>SUMIF(LEVEL1!$B:$B,LEVEL_2!$B85,LEVEL1!FT:FT)</f>
        <v>1861465.5926631945</v>
      </c>
      <c r="EJ85" s="368">
        <f t="shared" si="945"/>
        <v>1613.0667432003847</v>
      </c>
      <c r="EK85" s="368">
        <f t="shared" si="1101"/>
        <v>25137225.592663195</v>
      </c>
      <c r="EL85" s="368">
        <f t="shared" si="947"/>
        <v>0</v>
      </c>
      <c r="EM85" s="369">
        <f>SUMIF(LEVEL1!$B:$B,LEVEL_2!$B85,LEVEL1!FZ:FZ)</f>
        <v>0</v>
      </c>
      <c r="EN85" s="370"/>
      <c r="EO85" s="370"/>
      <c r="EP85" s="370"/>
      <c r="EQ85" s="370"/>
      <c r="ER85" s="367">
        <f t="shared" si="948"/>
        <v>2756.120255398338</v>
      </c>
      <c r="ES85" s="368">
        <f>SUMIF(LEVEL1!$B:$B,LEVEL_2!$B85,LEVEL1!GD:GD)</f>
        <v>42950000</v>
      </c>
      <c r="ET85" s="368">
        <f t="shared" si="949"/>
        <v>0</v>
      </c>
      <c r="EU85" s="368">
        <f>SUMIF(LEVEL1!$B:$B,LEVEL_2!$B85,LEVEL1!GF:GF)</f>
        <v>0</v>
      </c>
      <c r="EV85" s="368">
        <f t="shared" si="950"/>
        <v>0</v>
      </c>
      <c r="EW85" s="368">
        <f>SUMIF(LEVEL1!$B:$B,LEVEL_2!$B85,LEVEL1!GH:GH)</f>
        <v>0</v>
      </c>
      <c r="EX85" s="368">
        <f t="shared" si="951"/>
        <v>0</v>
      </c>
      <c r="EY85" s="368">
        <f>SUMIF(LEVEL1!$B:$B,LEVEL_2!$B85,LEVEL1!GJ:GJ)</f>
        <v>0</v>
      </c>
      <c r="EZ85" s="368">
        <f t="shared" si="952"/>
        <v>2756.120255398338</v>
      </c>
      <c r="FA85" s="368">
        <f t="shared" si="1102"/>
        <v>42950000</v>
      </c>
      <c r="FB85" s="368">
        <f t="shared" si="954"/>
        <v>301.71248435845604</v>
      </c>
      <c r="FC85" s="368">
        <f>SUMIF(LEVEL1!$B:$B,LEVEL_2!$B85,LEVEL1!GN:GN)</f>
        <v>4701736.5</v>
      </c>
      <c r="FD85" s="368">
        <f t="shared" si="955"/>
        <v>3057.8327397567941</v>
      </c>
      <c r="FE85" s="368">
        <f t="shared" si="1103"/>
        <v>47651736.5</v>
      </c>
      <c r="FF85" s="368">
        <f t="shared" si="957"/>
        <v>0</v>
      </c>
      <c r="FG85" s="369">
        <f>SUMIF(LEVEL1!$B:$B,LEVEL_2!$B85,LEVEL1!GT:GT)</f>
        <v>0</v>
      </c>
      <c r="FH85" s="370"/>
      <c r="FI85" s="370"/>
      <c r="FJ85" s="370"/>
      <c r="FK85" s="370"/>
      <c r="FL85" s="367">
        <f t="shared" si="958"/>
        <v>689.25466037796389</v>
      </c>
      <c r="FM85" s="368">
        <f>SUMIF(LEVEL1!$B:$B,LEVEL_2!$B85,LEVEL1!GX:GX)</f>
        <v>10741000</v>
      </c>
      <c r="FN85" s="368">
        <f t="shared" si="959"/>
        <v>15.400904803157186</v>
      </c>
      <c r="FO85" s="368">
        <f>SUMIF(LEVEL1!$B:$B,LEVEL_2!$B85,LEVEL1!GZ:GZ)</f>
        <v>240000</v>
      </c>
      <c r="FP85" s="368">
        <f t="shared" si="960"/>
        <v>0</v>
      </c>
      <c r="FQ85" s="368">
        <f>SUMIF(LEVEL1!$B:$B,LEVEL_2!$B85,LEVEL1!HB:HB)</f>
        <v>0</v>
      </c>
      <c r="FR85" s="368">
        <f t="shared" si="961"/>
        <v>0</v>
      </c>
      <c r="FS85" s="368">
        <f>SUMIF(LEVEL1!$B:$B,LEVEL_2!$B85,LEVEL1!HD:HD)</f>
        <v>0</v>
      </c>
      <c r="FT85" s="368">
        <f t="shared" si="962"/>
        <v>704.65556518112101</v>
      </c>
      <c r="FU85" s="368">
        <f t="shared" si="1104"/>
        <v>10981000</v>
      </c>
      <c r="FV85" s="368">
        <f t="shared" si="964"/>
        <v>78.752172490133788</v>
      </c>
      <c r="FW85" s="368">
        <f>SUMIF(LEVEL1!$B:$B,LEVEL_2!$B85,LEVEL1!HH:HH)</f>
        <v>1227234.48</v>
      </c>
      <c r="FX85" s="368">
        <f t="shared" si="965"/>
        <v>783.40773767125484</v>
      </c>
      <c r="FY85" s="368">
        <f t="shared" si="1105"/>
        <v>12208234.48</v>
      </c>
      <c r="FZ85" s="368">
        <f t="shared" si="967"/>
        <v>0</v>
      </c>
      <c r="GA85" s="369">
        <f>SUMIF(LEVEL1!$B:$B,LEVEL_2!$B85,LEVEL1!HN:HN)</f>
        <v>0</v>
      </c>
      <c r="GB85" s="370"/>
      <c r="GC85" s="370"/>
      <c r="GD85" s="370"/>
      <c r="GE85" s="370"/>
      <c r="GF85" s="367">
        <f t="shared" si="968"/>
        <v>0</v>
      </c>
      <c r="GG85" s="368">
        <f>SUMIF(LEVEL1!$B:$B,LEVEL_2!$B85,LEVEL1!HR:HR)</f>
        <v>0</v>
      </c>
      <c r="GH85" s="368">
        <f t="shared" si="969"/>
        <v>0</v>
      </c>
      <c r="GI85" s="368">
        <f>SUMIF(LEVEL1!$B:$B,LEVEL_2!$B85,LEVEL1!HT:HT)</f>
        <v>0</v>
      </c>
      <c r="GJ85" s="368">
        <f t="shared" si="970"/>
        <v>0</v>
      </c>
      <c r="GK85" s="368">
        <f>SUMIF(LEVEL1!$B:$B,LEVEL_2!$B85,LEVEL1!HV:HV)</f>
        <v>0</v>
      </c>
      <c r="GL85" s="368">
        <f t="shared" si="971"/>
        <v>0</v>
      </c>
      <c r="GM85" s="368">
        <f>SUMIF(LEVEL1!$B:$B,LEVEL_2!$B85,LEVEL1!HX:HX)</f>
        <v>0</v>
      </c>
      <c r="GN85" s="368">
        <f t="shared" si="972"/>
        <v>0</v>
      </c>
      <c r="GO85" s="368">
        <f t="shared" si="1106"/>
        <v>0</v>
      </c>
      <c r="GP85" s="368">
        <f t="shared" si="974"/>
        <v>0</v>
      </c>
      <c r="GQ85" s="368">
        <f>SUMIF(LEVEL1!$B:$B,LEVEL_2!$B85,LEVEL1!IB:IB)</f>
        <v>0</v>
      </c>
      <c r="GR85" s="368">
        <f t="shared" si="975"/>
        <v>0</v>
      </c>
      <c r="GS85" s="368">
        <f t="shared" si="1107"/>
        <v>0</v>
      </c>
      <c r="GT85" s="368">
        <f t="shared" si="977"/>
        <v>0</v>
      </c>
      <c r="GU85" s="369">
        <f>SUMIF(LEVEL1!$B:$B,LEVEL_2!$B85,LEVEL1!IH:IH)</f>
        <v>0</v>
      </c>
      <c r="GV85" s="370"/>
      <c r="GW85" s="370"/>
      <c r="GX85" s="370"/>
      <c r="GY85" s="370"/>
      <c r="GZ85" s="367">
        <f t="shared" si="978"/>
        <v>0</v>
      </c>
      <c r="HA85" s="368">
        <f>SUMIF(LEVEL1!$B:$B,LEVEL_2!$B85,LEVEL1!IL:IL)</f>
        <v>0</v>
      </c>
      <c r="HB85" s="368">
        <f t="shared" si="979"/>
        <v>0</v>
      </c>
      <c r="HC85" s="368">
        <f>SUMIF(LEVEL1!$B:$B,LEVEL_2!$B85,LEVEL1!IN:IN)</f>
        <v>0</v>
      </c>
      <c r="HD85" s="368">
        <f t="shared" si="980"/>
        <v>0</v>
      </c>
      <c r="HE85" s="368">
        <f>SUMIF(LEVEL1!$B:$B,LEVEL_2!$B85,LEVEL1!IP:IP)</f>
        <v>0</v>
      </c>
      <c r="HF85" s="368">
        <f t="shared" si="981"/>
        <v>0</v>
      </c>
      <c r="HG85" s="368">
        <f>SUMIF(LEVEL1!$B:$B,LEVEL_2!$B85,LEVEL1!IR:IR)</f>
        <v>0</v>
      </c>
      <c r="HH85" s="368">
        <f t="shared" si="982"/>
        <v>0</v>
      </c>
      <c r="HI85" s="368">
        <f t="shared" si="1108"/>
        <v>0</v>
      </c>
      <c r="HJ85" s="368">
        <f t="shared" si="984"/>
        <v>0</v>
      </c>
      <c r="HK85" s="368">
        <f>SUMIF(LEVEL1!$B:$B,LEVEL_2!$B85,LEVEL1!IV:IV)</f>
        <v>0</v>
      </c>
      <c r="HL85" s="368">
        <f t="shared" si="985"/>
        <v>0</v>
      </c>
      <c r="HM85" s="368">
        <f t="shared" si="1109"/>
        <v>0</v>
      </c>
      <c r="HN85" s="368">
        <f t="shared" si="987"/>
        <v>0</v>
      </c>
      <c r="HO85" s="369">
        <f>SUMIF(LEVEL1!$B:$B,LEVEL_2!$B85,LEVEL1!JB:JB)</f>
        <v>0</v>
      </c>
      <c r="HP85" s="370"/>
      <c r="HQ85" s="370"/>
      <c r="HR85" s="370"/>
      <c r="HS85" s="370"/>
      <c r="HT85" s="367">
        <f t="shared" si="988"/>
        <v>0</v>
      </c>
      <c r="HU85" s="368">
        <f>SUMIF(LEVEL1!$B:$B,LEVEL_2!$B85,LEVEL1!JF:JF)</f>
        <v>0</v>
      </c>
      <c r="HV85" s="368">
        <f t="shared" si="989"/>
        <v>0</v>
      </c>
      <c r="HW85" s="368">
        <f>SUMIF(LEVEL1!$B:$B,LEVEL_2!$B85,LEVEL1!JH:JH)</f>
        <v>0</v>
      </c>
      <c r="HX85" s="368">
        <f t="shared" si="990"/>
        <v>0</v>
      </c>
      <c r="HY85" s="368">
        <f>SUMIF(LEVEL1!$B:$B,LEVEL_2!$B85,LEVEL1!JJ:JJ)</f>
        <v>0</v>
      </c>
      <c r="HZ85" s="368">
        <f t="shared" si="991"/>
        <v>0</v>
      </c>
      <c r="IA85" s="368">
        <f>SUMIF(LEVEL1!$B:$B,LEVEL_2!$B85,LEVEL1!JL:JL)</f>
        <v>0</v>
      </c>
      <c r="IB85" s="368">
        <f t="shared" si="992"/>
        <v>0</v>
      </c>
      <c r="IC85" s="368">
        <f t="shared" si="1110"/>
        <v>0</v>
      </c>
      <c r="ID85" s="368">
        <f t="shared" si="994"/>
        <v>0</v>
      </c>
      <c r="IE85" s="368">
        <f>SUMIF(LEVEL1!$B:$B,LEVEL_2!$B85,LEVEL1!JP:JP)</f>
        <v>0</v>
      </c>
      <c r="IF85" s="368">
        <f t="shared" si="995"/>
        <v>0</v>
      </c>
      <c r="IG85" s="368">
        <f t="shared" si="1111"/>
        <v>0</v>
      </c>
      <c r="IH85" s="368">
        <f t="shared" si="997"/>
        <v>0</v>
      </c>
      <c r="II85" s="369">
        <f>SUMIF(LEVEL1!$B:$B,LEVEL_2!$B85,LEVEL1!JV:JV)</f>
        <v>0</v>
      </c>
      <c r="IJ85" s="370"/>
      <c r="IK85" s="370"/>
      <c r="IL85" s="370"/>
      <c r="IM85" s="370"/>
      <c r="IN85" s="367">
        <f t="shared" si="998"/>
        <v>0</v>
      </c>
      <c r="IO85" s="368">
        <f>SUMIF(LEVEL1!$B:$B,LEVEL_2!$B85,LEVEL1!JZ:JZ)</f>
        <v>0</v>
      </c>
      <c r="IP85" s="368">
        <f t="shared" si="999"/>
        <v>0</v>
      </c>
      <c r="IQ85" s="368">
        <f>SUMIF(LEVEL1!$B:$B,LEVEL_2!$B85,LEVEL1!KB:KB)</f>
        <v>0</v>
      </c>
      <c r="IR85" s="368">
        <f t="shared" si="1000"/>
        <v>0</v>
      </c>
      <c r="IS85" s="368">
        <f>SUMIF(LEVEL1!$B:$B,LEVEL_2!$B85,LEVEL1!KD:KD)</f>
        <v>0</v>
      </c>
      <c r="IT85" s="368">
        <f t="shared" si="1001"/>
        <v>0</v>
      </c>
      <c r="IU85" s="368">
        <f>SUMIF(LEVEL1!$B:$B,LEVEL_2!$B85,LEVEL1!KF:KF)</f>
        <v>0</v>
      </c>
      <c r="IV85" s="368">
        <f t="shared" si="1002"/>
        <v>0</v>
      </c>
      <c r="IW85" s="368">
        <f t="shared" si="1112"/>
        <v>0</v>
      </c>
      <c r="IX85" s="368">
        <f t="shared" si="1004"/>
        <v>0</v>
      </c>
      <c r="IY85" s="368">
        <f>SUMIF(LEVEL1!$B:$B,LEVEL_2!$B85,LEVEL1!KJ:KJ)</f>
        <v>0</v>
      </c>
      <c r="IZ85" s="368">
        <f t="shared" si="1005"/>
        <v>0</v>
      </c>
      <c r="JA85" s="368">
        <f t="shared" si="1113"/>
        <v>0</v>
      </c>
      <c r="JB85" s="368">
        <f t="shared" si="1007"/>
        <v>0</v>
      </c>
      <c r="JC85" s="369">
        <f>SUMIF(LEVEL1!$B:$B,LEVEL_2!$B85,LEVEL1!KP:KP)</f>
        <v>0</v>
      </c>
      <c r="JD85" s="370"/>
      <c r="JE85" s="370"/>
      <c r="JF85" s="370"/>
      <c r="JG85" s="370"/>
      <c r="JH85" s="367">
        <f t="shared" si="1008"/>
        <v>0</v>
      </c>
      <c r="JI85" s="368">
        <f>SUMIF(LEVEL1!$B:$B,LEVEL_2!$B85,LEVEL1!KT:KT)</f>
        <v>0</v>
      </c>
      <c r="JJ85" s="368">
        <f t="shared" si="1009"/>
        <v>0</v>
      </c>
      <c r="JK85" s="368">
        <f>SUMIF(LEVEL1!$B:$B,LEVEL_2!$B85,LEVEL1!KV:KV)</f>
        <v>0</v>
      </c>
      <c r="JL85" s="368">
        <f t="shared" si="1010"/>
        <v>0</v>
      </c>
      <c r="JM85" s="368">
        <f>SUMIF(LEVEL1!$B:$B,LEVEL_2!$B85,LEVEL1!KX:KX)</f>
        <v>0</v>
      </c>
      <c r="JN85" s="368">
        <f t="shared" si="1011"/>
        <v>0</v>
      </c>
      <c r="JO85" s="368">
        <f>SUMIF(LEVEL1!$B:$B,LEVEL_2!$B85,LEVEL1!KZ:KZ)</f>
        <v>0</v>
      </c>
      <c r="JP85" s="368">
        <f t="shared" si="1012"/>
        <v>0</v>
      </c>
      <c r="JQ85" s="368">
        <f t="shared" si="1114"/>
        <v>0</v>
      </c>
      <c r="JR85" s="368">
        <f t="shared" si="1014"/>
        <v>0</v>
      </c>
      <c r="JS85" s="368">
        <f>SUMIF(LEVEL1!$B:$B,LEVEL_2!$B85,LEVEL1!LD:LD)</f>
        <v>0</v>
      </c>
      <c r="JT85" s="368">
        <f t="shared" si="1015"/>
        <v>0</v>
      </c>
      <c r="JU85" s="368">
        <f t="shared" si="1115"/>
        <v>0</v>
      </c>
      <c r="JV85" s="368">
        <f t="shared" si="1017"/>
        <v>0</v>
      </c>
      <c r="JW85" s="369">
        <f>SUMIF(LEVEL1!$B:$B,LEVEL_2!$B85,LEVEL1!LJ:LJ)</f>
        <v>0</v>
      </c>
      <c r="JX85" s="370"/>
      <c r="JY85" s="370"/>
      <c r="JZ85" s="370"/>
      <c r="KA85" s="370"/>
      <c r="KB85" s="367">
        <f t="shared" si="1018"/>
        <v>0</v>
      </c>
      <c r="KC85" s="368">
        <f>SUMIF(LEVEL1!$B:$B,LEVEL_2!$B85,LEVEL1!LN:LN)</f>
        <v>0</v>
      </c>
      <c r="KD85" s="368">
        <f t="shared" si="1019"/>
        <v>0</v>
      </c>
      <c r="KE85" s="368">
        <f>SUMIF(LEVEL1!$B:$B,LEVEL_2!$B85,LEVEL1!LP:LP)</f>
        <v>0</v>
      </c>
      <c r="KF85" s="368">
        <f t="shared" si="1020"/>
        <v>0</v>
      </c>
      <c r="KG85" s="368">
        <f>SUMIF(LEVEL1!$B:$B,LEVEL_2!$B85,LEVEL1!LR:LR)</f>
        <v>0</v>
      </c>
      <c r="KH85" s="368">
        <f t="shared" si="1021"/>
        <v>0</v>
      </c>
      <c r="KI85" s="368">
        <f>SUMIF(LEVEL1!$B:$B,LEVEL_2!$B85,LEVEL1!LT:LT)</f>
        <v>0</v>
      </c>
      <c r="KJ85" s="368">
        <f t="shared" si="1022"/>
        <v>0</v>
      </c>
      <c r="KK85" s="368">
        <f t="shared" si="1116"/>
        <v>0</v>
      </c>
      <c r="KL85" s="368">
        <f t="shared" si="1024"/>
        <v>0</v>
      </c>
      <c r="KM85" s="368">
        <f>SUMIF(LEVEL1!$B:$B,LEVEL_2!$B85,LEVEL1!LX:LX)</f>
        <v>0</v>
      </c>
      <c r="KN85" s="368">
        <f t="shared" si="1025"/>
        <v>0</v>
      </c>
      <c r="KO85" s="368">
        <f t="shared" si="1117"/>
        <v>0</v>
      </c>
      <c r="KP85" s="368">
        <f t="shared" si="1027"/>
        <v>0</v>
      </c>
      <c r="KQ85" s="369">
        <f>SUMIF(LEVEL1!$B:$B,LEVEL_2!$B85,LEVEL1!MD:MD)</f>
        <v>0</v>
      </c>
      <c r="KR85" s="370"/>
      <c r="KS85" s="370"/>
      <c r="KT85" s="370"/>
      <c r="KU85" s="370"/>
      <c r="KV85" s="367">
        <f t="shared" si="1028"/>
        <v>0</v>
      </c>
      <c r="KW85" s="368">
        <f>SUMIF(LEVEL1!$B:$B,LEVEL_2!$B85,LEVEL1!MH:MH)</f>
        <v>0</v>
      </c>
      <c r="KX85" s="368">
        <f t="shared" si="1029"/>
        <v>0</v>
      </c>
      <c r="KY85" s="368">
        <f>SUMIF(LEVEL1!$B:$B,LEVEL_2!$B85,LEVEL1!MJ:MJ)</f>
        <v>0</v>
      </c>
      <c r="KZ85" s="368">
        <f t="shared" si="1030"/>
        <v>0</v>
      </c>
      <c r="LA85" s="368">
        <f>SUMIF(LEVEL1!$B:$B,LEVEL_2!$B85,LEVEL1!ML:ML)</f>
        <v>0</v>
      </c>
      <c r="LB85" s="368">
        <f t="shared" si="1031"/>
        <v>0</v>
      </c>
      <c r="LC85" s="368">
        <f>SUMIF(LEVEL1!$B:$B,LEVEL_2!$B85,LEVEL1!MN:MN)</f>
        <v>0</v>
      </c>
      <c r="LD85" s="368">
        <f t="shared" si="1032"/>
        <v>0</v>
      </c>
      <c r="LE85" s="368">
        <f t="shared" si="1118"/>
        <v>0</v>
      </c>
      <c r="LF85" s="368">
        <f t="shared" si="1034"/>
        <v>0</v>
      </c>
      <c r="LG85" s="368">
        <f>SUMIF(LEVEL1!$B:$B,LEVEL_2!$B85,LEVEL1!MR:MR)</f>
        <v>0</v>
      </c>
      <c r="LH85" s="368">
        <f t="shared" si="1035"/>
        <v>0</v>
      </c>
      <c r="LI85" s="368">
        <f t="shared" si="1119"/>
        <v>0</v>
      </c>
      <c r="LJ85" s="368">
        <f t="shared" si="1037"/>
        <v>0</v>
      </c>
      <c r="LK85" s="369">
        <f>SUMIF(LEVEL1!$B:$B,LEVEL_2!$B85,LEVEL1!MX:MX)</f>
        <v>0</v>
      </c>
      <c r="LL85" s="370"/>
      <c r="LM85" s="370"/>
      <c r="LN85" s="370"/>
      <c r="LO85" s="370"/>
      <c r="LP85" s="367">
        <f t="shared" si="1038"/>
        <v>0</v>
      </c>
      <c r="LQ85" s="368">
        <f>SUMIF(LEVEL1!$B:$B,LEVEL_2!$B85,LEVEL1!NB:NB)</f>
        <v>0</v>
      </c>
      <c r="LR85" s="368">
        <f t="shared" si="1039"/>
        <v>0</v>
      </c>
      <c r="LS85" s="368">
        <f>SUMIF(LEVEL1!$B:$B,LEVEL_2!$B85,LEVEL1!ND:ND)</f>
        <v>0</v>
      </c>
      <c r="LT85" s="368">
        <f t="shared" si="1040"/>
        <v>0</v>
      </c>
      <c r="LU85" s="368">
        <f>SUMIF(LEVEL1!$B:$B,LEVEL_2!$B85,LEVEL1!NF:NF)</f>
        <v>0</v>
      </c>
      <c r="LV85" s="368">
        <f t="shared" si="1041"/>
        <v>0</v>
      </c>
      <c r="LW85" s="368">
        <f>SUMIF(LEVEL1!$B:$B,LEVEL_2!$B85,LEVEL1!NH:NH)</f>
        <v>0</v>
      </c>
      <c r="LX85" s="368">
        <f t="shared" si="1042"/>
        <v>0</v>
      </c>
      <c r="LY85" s="368">
        <f t="shared" si="1120"/>
        <v>0</v>
      </c>
      <c r="LZ85" s="368">
        <f t="shared" si="1044"/>
        <v>0</v>
      </c>
      <c r="MA85" s="368">
        <f>SUMIF(LEVEL1!$B:$B,LEVEL_2!$B85,LEVEL1!NL:NL)</f>
        <v>0</v>
      </c>
      <c r="MB85" s="368">
        <f t="shared" si="1045"/>
        <v>0</v>
      </c>
      <c r="MC85" s="368">
        <f t="shared" si="1121"/>
        <v>0</v>
      </c>
      <c r="MD85" s="368">
        <f t="shared" si="1047"/>
        <v>0</v>
      </c>
      <c r="ME85" s="369">
        <f>SUMIF(LEVEL1!$B:$B,LEVEL_2!$B85,LEVEL1!NR:NR)</f>
        <v>0</v>
      </c>
      <c r="MF85" s="370"/>
      <c r="MG85" s="370"/>
      <c r="MH85" s="370"/>
      <c r="MI85" s="370"/>
      <c r="MJ85" s="367">
        <f t="shared" si="1048"/>
        <v>0</v>
      </c>
      <c r="MK85" s="368">
        <f>SUMIF(LEVEL1!$B:$B,LEVEL_2!$B85,LEVEL1!NV:NV)</f>
        <v>0</v>
      </c>
      <c r="ML85" s="368">
        <f t="shared" si="1049"/>
        <v>0</v>
      </c>
      <c r="MM85" s="368">
        <f>SUMIF(LEVEL1!$B:$B,LEVEL_2!$B85,LEVEL1!NX:NX)</f>
        <v>0</v>
      </c>
      <c r="MN85" s="368">
        <f t="shared" si="1050"/>
        <v>0</v>
      </c>
      <c r="MO85" s="368">
        <f>SUMIF(LEVEL1!$B:$B,LEVEL_2!$B85,LEVEL1!NZ:NZ)</f>
        <v>0</v>
      </c>
      <c r="MP85" s="368">
        <f t="shared" si="1051"/>
        <v>0</v>
      </c>
      <c r="MQ85" s="368">
        <f>SUMIF(LEVEL1!$B:$B,LEVEL_2!$B85,LEVEL1!OB:OB)</f>
        <v>0</v>
      </c>
      <c r="MR85" s="368">
        <f t="shared" si="1052"/>
        <v>0</v>
      </c>
      <c r="MS85" s="368">
        <f t="shared" si="1122"/>
        <v>0</v>
      </c>
      <c r="MT85" s="368">
        <f t="shared" si="1054"/>
        <v>0</v>
      </c>
      <c r="MU85" s="368">
        <f>SUMIF(LEVEL1!$B:$B,LEVEL_2!$B85,LEVEL1!OF:OF)</f>
        <v>0</v>
      </c>
      <c r="MV85" s="368">
        <f t="shared" si="1055"/>
        <v>0</v>
      </c>
      <c r="MW85" s="368">
        <f t="shared" si="1123"/>
        <v>0</v>
      </c>
      <c r="MX85" s="368">
        <f t="shared" si="1057"/>
        <v>0</v>
      </c>
      <c r="MY85" s="369">
        <f>SUMIF(LEVEL1!$B:$B,LEVEL_2!$B85,LEVEL1!OL:OL)</f>
        <v>0</v>
      </c>
      <c r="MZ85" s="370"/>
      <c r="NA85" s="370"/>
      <c r="NB85" s="370"/>
      <c r="NC85" s="370"/>
      <c r="ND85" s="367">
        <f t="shared" si="1058"/>
        <v>0</v>
      </c>
      <c r="NE85" s="368">
        <f>SUMIF(LEVEL1!$B:$B,LEVEL_2!$B85,LEVEL1!OP:OP)</f>
        <v>0</v>
      </c>
      <c r="NF85" s="368">
        <f t="shared" si="1059"/>
        <v>0</v>
      </c>
      <c r="NG85" s="368">
        <f>SUMIF(LEVEL1!$B:$B,LEVEL_2!$B85,LEVEL1!OR:OR)</f>
        <v>0</v>
      </c>
      <c r="NH85" s="368">
        <f t="shared" si="1060"/>
        <v>0</v>
      </c>
      <c r="NI85" s="368">
        <f>SUMIF(LEVEL1!$B:$B,LEVEL_2!$B85,LEVEL1!OT:OT)</f>
        <v>0</v>
      </c>
      <c r="NJ85" s="368">
        <f t="shared" si="1061"/>
        <v>0</v>
      </c>
      <c r="NK85" s="368">
        <f>SUMIF(LEVEL1!$B:$B,LEVEL_2!$B85,LEVEL1!OV:OV)</f>
        <v>0</v>
      </c>
      <c r="NL85" s="368">
        <f t="shared" si="1062"/>
        <v>0</v>
      </c>
      <c r="NM85" s="368">
        <f t="shared" si="1124"/>
        <v>0</v>
      </c>
      <c r="NN85" s="368">
        <f t="shared" si="1064"/>
        <v>0</v>
      </c>
      <c r="NO85" s="368">
        <f>SUMIF(LEVEL1!$B:$B,LEVEL_2!$B85,LEVEL1!OZ:OZ)</f>
        <v>0</v>
      </c>
      <c r="NP85" s="368">
        <f t="shared" si="1065"/>
        <v>0</v>
      </c>
      <c r="NQ85" s="368">
        <f t="shared" si="1125"/>
        <v>0</v>
      </c>
      <c r="NR85" s="368">
        <f t="shared" si="1067"/>
        <v>0</v>
      </c>
      <c r="NS85" s="369">
        <f>SUMIF(LEVEL1!$B:$B,LEVEL_2!$B85,LEVEL1!PF:PF)</f>
        <v>0</v>
      </c>
      <c r="NT85" s="370"/>
      <c r="NU85" s="370"/>
      <c r="NV85" s="370"/>
      <c r="NW85" s="370"/>
      <c r="NX85" s="367">
        <f t="shared" si="1068"/>
        <v>0</v>
      </c>
      <c r="NY85" s="368">
        <f>SUMIF(LEVEL1!$B:$B,LEVEL_2!$B85,LEVEL1!PJ:PJ)</f>
        <v>0</v>
      </c>
      <c r="NZ85" s="368">
        <f t="shared" si="1069"/>
        <v>0</v>
      </c>
      <c r="OA85" s="368">
        <f>SUMIF(LEVEL1!$B:$B,LEVEL_2!$B85,LEVEL1!PL:PL)</f>
        <v>0</v>
      </c>
      <c r="OB85" s="368">
        <f t="shared" si="1070"/>
        <v>0</v>
      </c>
      <c r="OC85" s="368">
        <f>SUMIF(LEVEL1!$B:$B,LEVEL_2!$B85,LEVEL1!PN:PN)</f>
        <v>0</v>
      </c>
      <c r="OD85" s="368">
        <f t="shared" si="1071"/>
        <v>0</v>
      </c>
      <c r="OE85" s="368">
        <f>SUMIF(LEVEL1!$B:$B,LEVEL_2!$B85,LEVEL1!PP:PP)</f>
        <v>0</v>
      </c>
      <c r="OF85" s="368">
        <f t="shared" si="1072"/>
        <v>0</v>
      </c>
      <c r="OG85" s="368">
        <f t="shared" si="1126"/>
        <v>0</v>
      </c>
      <c r="OH85" s="368">
        <f t="shared" si="1074"/>
        <v>0</v>
      </c>
      <c r="OI85" s="368">
        <f>SUMIF(LEVEL1!$B:$B,LEVEL_2!$B85,LEVEL1!PT:PT)</f>
        <v>0</v>
      </c>
      <c r="OJ85" s="368">
        <f t="shared" si="1075"/>
        <v>0</v>
      </c>
      <c r="OK85" s="368">
        <f t="shared" si="1127"/>
        <v>0</v>
      </c>
      <c r="OL85" s="368">
        <f t="shared" si="1077"/>
        <v>0</v>
      </c>
      <c r="OM85" s="369">
        <f>SUMIF(LEVEL1!$B:$B,LEVEL_2!$B85,LEVEL1!PZ:PZ)</f>
        <v>0</v>
      </c>
      <c r="ON85" s="370"/>
      <c r="OO85" s="370"/>
      <c r="OP85" s="370"/>
      <c r="OQ85" s="370"/>
      <c r="OR85" s="367">
        <f t="shared" si="1078"/>
        <v>0</v>
      </c>
      <c r="OS85" s="368">
        <f>SUMIF(LEVEL1!$B:$B,LEVEL_2!$B85,LEVEL1!QD:QD)</f>
        <v>0</v>
      </c>
      <c r="OT85" s="368">
        <f t="shared" si="1079"/>
        <v>0</v>
      </c>
      <c r="OU85" s="368">
        <f>SUMIF(LEVEL1!$B:$B,LEVEL_2!$B85,LEVEL1!QF:QF)</f>
        <v>0</v>
      </c>
      <c r="OV85" s="368">
        <f t="shared" si="1080"/>
        <v>0</v>
      </c>
      <c r="OW85" s="368">
        <f>SUMIF(LEVEL1!$B:$B,LEVEL_2!$B85,LEVEL1!QH:QH)</f>
        <v>0</v>
      </c>
      <c r="OX85" s="368">
        <f t="shared" si="1081"/>
        <v>0</v>
      </c>
      <c r="OY85" s="368">
        <f>SUMIF(LEVEL1!$B:$B,LEVEL_2!$B85,LEVEL1!QJ:QJ)</f>
        <v>0</v>
      </c>
      <c r="OZ85" s="368">
        <f t="shared" si="1082"/>
        <v>0</v>
      </c>
      <c r="PA85" s="368">
        <f t="shared" si="1128"/>
        <v>0</v>
      </c>
      <c r="PB85" s="368">
        <f t="shared" si="1084"/>
        <v>0</v>
      </c>
      <c r="PC85" s="368">
        <f>SUMIF(LEVEL1!$B:$B,LEVEL_2!$B85,LEVEL1!QN:QN)</f>
        <v>0</v>
      </c>
      <c r="PD85" s="368">
        <f t="shared" si="1085"/>
        <v>0</v>
      </c>
      <c r="PE85" s="368">
        <f t="shared" si="1129"/>
        <v>0</v>
      </c>
      <c r="PF85" s="368">
        <f t="shared" si="1087"/>
        <v>0</v>
      </c>
      <c r="PG85" s="369">
        <f>SUMIF(LEVEL1!$B:$B,LEVEL_2!$B85,LEVEL1!QT:QT)</f>
        <v>0</v>
      </c>
    </row>
    <row r="86" spans="2:423" s="282" customFormat="1" ht="24.75" hidden="1" customHeight="1" outlineLevel="2" thickBot="1">
      <c r="B86" s="372" t="s">
        <v>172</v>
      </c>
      <c r="C86" s="373" t="s">
        <v>173</v>
      </c>
      <c r="D86" s="374"/>
      <c r="E86" s="375"/>
      <c r="F86" s="376" t="s">
        <v>60</v>
      </c>
      <c r="G86" s="377">
        <f>SUMIF(LEVEL1!$A:$A,LEVEL_2!$B86,LEVEL1!$I:$I)</f>
        <v>0</v>
      </c>
      <c r="H86" s="378">
        <f t="shared" si="879"/>
        <v>0</v>
      </c>
      <c r="I86" s="379">
        <f>SUMIF(LEVEL1!$B:$B,LEVEL_2!$B86,LEVEL1!AI:AI)</f>
        <v>0</v>
      </c>
      <c r="J86" s="379">
        <f t="shared" si="880"/>
        <v>0</v>
      </c>
      <c r="K86" s="379">
        <f>SUMIF(LEVEL1!$B:$B,LEVEL_2!$B86,LEVEL1!AK:AK)</f>
        <v>0</v>
      </c>
      <c r="L86" s="379">
        <f t="shared" si="881"/>
        <v>0</v>
      </c>
      <c r="M86" s="379">
        <f>SUMIF(LEVEL1!$B:$B,LEVEL_2!$B86,LEVEL1!AM:AM)</f>
        <v>0</v>
      </c>
      <c r="N86" s="379">
        <f t="shared" si="882"/>
        <v>0</v>
      </c>
      <c r="O86" s="379">
        <f>SUMIF(LEVEL1!$B:$B,LEVEL_2!$B86,LEVEL1!AO:AO)</f>
        <v>0</v>
      </c>
      <c r="P86" s="379">
        <f t="shared" si="883"/>
        <v>0</v>
      </c>
      <c r="Q86" s="379">
        <f t="shared" si="1088"/>
        <v>0</v>
      </c>
      <c r="R86" s="379">
        <f t="shared" si="885"/>
        <v>0</v>
      </c>
      <c r="S86" s="379">
        <f>SUMIF(LEVEL1!$B:$B,LEVEL_2!$B86,LEVEL1!AS:AS)</f>
        <v>0</v>
      </c>
      <c r="T86" s="379">
        <f t="shared" si="886"/>
        <v>0</v>
      </c>
      <c r="U86" s="379">
        <f t="shared" si="1089"/>
        <v>0</v>
      </c>
      <c r="V86" s="379">
        <f t="shared" si="886"/>
        <v>0</v>
      </c>
      <c r="W86" s="380">
        <f>SUMIF(LEVEL1!$B:$B,LEVEL_2!$B86,LEVEL1!BD:BD)</f>
        <v>0</v>
      </c>
      <c r="X86" s="370"/>
      <c r="Y86" s="370"/>
      <c r="Z86" s="370"/>
      <c r="AA86" s="370"/>
      <c r="AB86" s="378">
        <f t="shared" si="888"/>
        <v>0</v>
      </c>
      <c r="AC86" s="379">
        <f>SUMIF(LEVEL1!$B:$B,LEVEL_2!$B86,LEVEL1!BH:BH)</f>
        <v>0</v>
      </c>
      <c r="AD86" s="379">
        <f t="shared" si="889"/>
        <v>0</v>
      </c>
      <c r="AE86" s="379">
        <f>SUMIF(LEVEL1!$B:$B,LEVEL_2!$B86,LEVEL1!BJ:BJ)</f>
        <v>0</v>
      </c>
      <c r="AF86" s="379">
        <f t="shared" si="890"/>
        <v>0</v>
      </c>
      <c r="AG86" s="379">
        <f>SUMIF(LEVEL1!$B:$B,LEVEL_2!$B86,LEVEL1!BL:BL)</f>
        <v>0</v>
      </c>
      <c r="AH86" s="379">
        <f t="shared" si="891"/>
        <v>0</v>
      </c>
      <c r="AI86" s="379">
        <f>SUMIF(LEVEL1!$B:$B,LEVEL_2!$B86,LEVEL1!BN:BN)</f>
        <v>0</v>
      </c>
      <c r="AJ86" s="379">
        <f t="shared" si="892"/>
        <v>0</v>
      </c>
      <c r="AK86" s="379">
        <f t="shared" si="1090"/>
        <v>0</v>
      </c>
      <c r="AL86" s="379">
        <f t="shared" si="894"/>
        <v>0</v>
      </c>
      <c r="AM86" s="379">
        <f>SUMIF(LEVEL1!$B:$B,LEVEL_2!$B86,LEVEL1!BR:BR)</f>
        <v>0</v>
      </c>
      <c r="AN86" s="379">
        <f t="shared" si="895"/>
        <v>0</v>
      </c>
      <c r="AO86" s="379">
        <f t="shared" si="1091"/>
        <v>0</v>
      </c>
      <c r="AP86" s="379">
        <f t="shared" si="897"/>
        <v>0</v>
      </c>
      <c r="AQ86" s="380">
        <f>SUMIF(LEVEL1!$B:$B,LEVEL_2!$B86,LEVEL1!BX:BX)</f>
        <v>0</v>
      </c>
      <c r="AR86" s="370"/>
      <c r="AS86" s="370"/>
      <c r="AT86" s="370"/>
      <c r="AU86" s="370"/>
      <c r="AV86" s="378">
        <f t="shared" si="898"/>
        <v>0</v>
      </c>
      <c r="AW86" s="379">
        <f>SUMIF(LEVEL1!$B:$B,LEVEL_2!$B86,LEVEL1!CB:CB)</f>
        <v>0</v>
      </c>
      <c r="AX86" s="379">
        <f t="shared" si="899"/>
        <v>0</v>
      </c>
      <c r="AY86" s="379">
        <f>SUMIF(LEVEL1!$B:$B,LEVEL_2!$B86,LEVEL1!CD:CD)</f>
        <v>0</v>
      </c>
      <c r="AZ86" s="379">
        <f t="shared" si="900"/>
        <v>0</v>
      </c>
      <c r="BA86" s="379">
        <f>SUMIF(LEVEL1!$B:$B,LEVEL_2!$B86,LEVEL1!CF:CF)</f>
        <v>0</v>
      </c>
      <c r="BB86" s="379">
        <f t="shared" si="901"/>
        <v>0</v>
      </c>
      <c r="BC86" s="379">
        <f>SUMIF(LEVEL1!$B:$B,LEVEL_2!$B86,LEVEL1!CH:CH)</f>
        <v>0</v>
      </c>
      <c r="BD86" s="379">
        <f t="shared" si="902"/>
        <v>0</v>
      </c>
      <c r="BE86" s="379">
        <f t="shared" si="1092"/>
        <v>0</v>
      </c>
      <c r="BF86" s="379">
        <f t="shared" si="904"/>
        <v>0</v>
      </c>
      <c r="BG86" s="379">
        <f>SUMIF(LEVEL1!$B:$B,LEVEL_2!$B86,LEVEL1!CL:CL)</f>
        <v>0</v>
      </c>
      <c r="BH86" s="379">
        <f t="shared" si="905"/>
        <v>0</v>
      </c>
      <c r="BI86" s="379">
        <f t="shared" si="1093"/>
        <v>0</v>
      </c>
      <c r="BJ86" s="379">
        <f t="shared" si="907"/>
        <v>0</v>
      </c>
      <c r="BK86" s="380">
        <f>SUMIF(LEVEL1!$B:$B,LEVEL_2!$B86,LEVEL1!CX:CX)</f>
        <v>0</v>
      </c>
      <c r="BL86" s="370"/>
      <c r="BM86" s="370"/>
      <c r="BN86" s="370"/>
      <c r="BO86" s="370"/>
      <c r="BP86" s="378">
        <f t="shared" si="908"/>
        <v>0</v>
      </c>
      <c r="BQ86" s="379">
        <f>SUMIF(LEVEL1!$B:$B,LEVEL_2!$B86,LEVEL1!DB:DB)</f>
        <v>0</v>
      </c>
      <c r="BR86" s="379">
        <f t="shared" si="909"/>
        <v>0</v>
      </c>
      <c r="BS86" s="379">
        <f>SUMIF(LEVEL1!$B:$B,LEVEL_2!$B86,LEVEL1!DD:DD)</f>
        <v>0</v>
      </c>
      <c r="BT86" s="379">
        <f t="shared" si="910"/>
        <v>0</v>
      </c>
      <c r="BU86" s="379">
        <f>SUMIF(LEVEL1!$B:$B,LEVEL_2!$B86,LEVEL1!DF:DF)</f>
        <v>0</v>
      </c>
      <c r="BV86" s="379">
        <f t="shared" si="911"/>
        <v>0</v>
      </c>
      <c r="BW86" s="379">
        <f>SUMIF(LEVEL1!$B:$B,LEVEL_2!$B86,LEVEL1!DH:DH)</f>
        <v>0</v>
      </c>
      <c r="BX86" s="379">
        <f t="shared" si="912"/>
        <v>0</v>
      </c>
      <c r="BY86" s="379">
        <f t="shared" si="1094"/>
        <v>0</v>
      </c>
      <c r="BZ86" s="379">
        <f t="shared" si="914"/>
        <v>0</v>
      </c>
      <c r="CA86" s="379">
        <f>SUMIF(LEVEL1!$B:$B,LEVEL_2!$B86,LEVEL1!DL:DL)</f>
        <v>0</v>
      </c>
      <c r="CB86" s="379">
        <f t="shared" si="915"/>
        <v>0</v>
      </c>
      <c r="CC86" s="379">
        <f t="shared" si="1095"/>
        <v>0</v>
      </c>
      <c r="CD86" s="379">
        <f t="shared" si="917"/>
        <v>0</v>
      </c>
      <c r="CE86" s="380">
        <f>SUMIF(LEVEL1!$B:$B,LEVEL_2!$B86,LEVEL1!DR:DR)</f>
        <v>0</v>
      </c>
      <c r="CF86" s="370"/>
      <c r="CG86" s="370"/>
      <c r="CH86" s="370"/>
      <c r="CI86" s="370"/>
      <c r="CJ86" s="378">
        <f t="shared" si="918"/>
        <v>0</v>
      </c>
      <c r="CK86" s="379">
        <f>SUMIF(LEVEL1!$B:$B,LEVEL_2!$B86,LEVEL1!DV:DV)</f>
        <v>0</v>
      </c>
      <c r="CL86" s="379">
        <f t="shared" si="919"/>
        <v>0</v>
      </c>
      <c r="CM86" s="379">
        <f>SUMIF(LEVEL1!$B:$B,LEVEL_2!$B86,LEVEL1!DX:DX)</f>
        <v>0</v>
      </c>
      <c r="CN86" s="379">
        <f t="shared" si="920"/>
        <v>0</v>
      </c>
      <c r="CO86" s="379">
        <f>SUMIF(LEVEL1!$B:$B,LEVEL_2!$B86,LEVEL1!DZ:DZ)</f>
        <v>0</v>
      </c>
      <c r="CP86" s="379">
        <f t="shared" si="921"/>
        <v>0</v>
      </c>
      <c r="CQ86" s="379">
        <f>SUMIF(LEVEL1!$B:$B,LEVEL_2!$B86,LEVEL1!EB:EB)</f>
        <v>0</v>
      </c>
      <c r="CR86" s="379">
        <f t="shared" si="922"/>
        <v>0</v>
      </c>
      <c r="CS86" s="379">
        <f t="shared" si="1096"/>
        <v>0</v>
      </c>
      <c r="CT86" s="379">
        <f t="shared" si="924"/>
        <v>0</v>
      </c>
      <c r="CU86" s="379">
        <f>SUMIF(LEVEL1!$B:$B,LEVEL_2!$B86,LEVEL1!EF:EF)</f>
        <v>0</v>
      </c>
      <c r="CV86" s="379">
        <f t="shared" si="925"/>
        <v>0</v>
      </c>
      <c r="CW86" s="379">
        <f t="shared" si="1097"/>
        <v>0</v>
      </c>
      <c r="CX86" s="379">
        <f t="shared" si="927"/>
        <v>0</v>
      </c>
      <c r="CY86" s="380">
        <f>SUMIF(LEVEL1!$B:$B,LEVEL_2!$B86,LEVEL1!EL:EL)</f>
        <v>0</v>
      </c>
      <c r="CZ86" s="370"/>
      <c r="DA86" s="370"/>
      <c r="DB86" s="370"/>
      <c r="DC86" s="370"/>
      <c r="DD86" s="378">
        <f t="shared" si="928"/>
        <v>0</v>
      </c>
      <c r="DE86" s="379">
        <f>SUMIF(LEVEL1!$B:$B,LEVEL_2!$B86,LEVEL1!ET:ET)</f>
        <v>0</v>
      </c>
      <c r="DF86" s="379">
        <f t="shared" si="929"/>
        <v>0</v>
      </c>
      <c r="DG86" s="379">
        <f>SUMIF(LEVEL1!$B:$B,LEVEL_2!$B86,LEVEL1!EV:EV)</f>
        <v>0</v>
      </c>
      <c r="DH86" s="379">
        <f t="shared" si="930"/>
        <v>0</v>
      </c>
      <c r="DI86" s="379">
        <f>SUMIF(LEVEL1!$B:$B,LEVEL_2!$B86,LEVEL1!EX:EX)</f>
        <v>0</v>
      </c>
      <c r="DJ86" s="379">
        <f t="shared" si="931"/>
        <v>0</v>
      </c>
      <c r="DK86" s="379">
        <f>SUMIF(LEVEL1!$B:$B,LEVEL_2!$B86,LEVEL1!EZ:EZ)</f>
        <v>0</v>
      </c>
      <c r="DL86" s="379">
        <f t="shared" si="932"/>
        <v>0</v>
      </c>
      <c r="DM86" s="379">
        <f t="shared" si="1098"/>
        <v>0</v>
      </c>
      <c r="DN86" s="379">
        <f t="shared" si="934"/>
        <v>0</v>
      </c>
      <c r="DO86" s="379">
        <f>SUMIF(LEVEL1!$B:$B,LEVEL_2!$B86,LEVEL1!FD:FD)</f>
        <v>0</v>
      </c>
      <c r="DP86" s="379">
        <f t="shared" si="935"/>
        <v>0</v>
      </c>
      <c r="DQ86" s="379">
        <f t="shared" si="1099"/>
        <v>0</v>
      </c>
      <c r="DR86" s="379">
        <f t="shared" si="937"/>
        <v>0</v>
      </c>
      <c r="DS86" s="380">
        <f>SUMIF(LEVEL1!$B:$B,LEVEL_2!$B86,LEVEL1!FJ:FJ)</f>
        <v>0</v>
      </c>
      <c r="DT86" s="370"/>
      <c r="DU86" s="370"/>
      <c r="DV86" s="370"/>
      <c r="DW86" s="370"/>
      <c r="DX86" s="378">
        <f t="shared" si="938"/>
        <v>0</v>
      </c>
      <c r="DY86" s="379">
        <f>SUMIF(LEVEL1!$B:$B,LEVEL_2!$B86,LEVEL1!FJ:FJ)</f>
        <v>0</v>
      </c>
      <c r="DZ86" s="379">
        <f t="shared" si="939"/>
        <v>0</v>
      </c>
      <c r="EA86" s="379">
        <f>SUMIF(LEVEL1!$B:$B,LEVEL_2!$B86,LEVEL1!FL:FL)</f>
        <v>0</v>
      </c>
      <c r="EB86" s="379">
        <f t="shared" si="940"/>
        <v>0</v>
      </c>
      <c r="EC86" s="379">
        <f>SUMIF(LEVEL1!$B:$B,LEVEL_2!$B86,LEVEL1!FN:FN)</f>
        <v>0</v>
      </c>
      <c r="ED86" s="379">
        <f t="shared" si="941"/>
        <v>0</v>
      </c>
      <c r="EE86" s="379">
        <f>SUMIF(LEVEL1!$B:$B,LEVEL_2!$B86,LEVEL1!FP:FP)</f>
        <v>0</v>
      </c>
      <c r="EF86" s="379">
        <f t="shared" si="942"/>
        <v>0</v>
      </c>
      <c r="EG86" s="379">
        <f t="shared" si="1100"/>
        <v>0</v>
      </c>
      <c r="EH86" s="379">
        <f t="shared" si="944"/>
        <v>0</v>
      </c>
      <c r="EI86" s="379">
        <f>SUMIF(LEVEL1!$B:$B,LEVEL_2!$B86,LEVEL1!FT:FT)</f>
        <v>0</v>
      </c>
      <c r="EJ86" s="379">
        <f t="shared" si="945"/>
        <v>0</v>
      </c>
      <c r="EK86" s="379">
        <f t="shared" si="1101"/>
        <v>0</v>
      </c>
      <c r="EL86" s="379">
        <f t="shared" si="947"/>
        <v>0</v>
      </c>
      <c r="EM86" s="380">
        <f>SUMIF(LEVEL1!$B:$B,LEVEL_2!$B86,LEVEL1!FZ:FZ)</f>
        <v>0</v>
      </c>
      <c r="EN86" s="370"/>
      <c r="EO86" s="370"/>
      <c r="EP86" s="370"/>
      <c r="EQ86" s="370"/>
      <c r="ER86" s="378">
        <f t="shared" si="948"/>
        <v>0</v>
      </c>
      <c r="ES86" s="379">
        <f>SUMIF(LEVEL1!$B:$B,LEVEL_2!$B86,LEVEL1!GD:GD)</f>
        <v>0</v>
      </c>
      <c r="ET86" s="379">
        <f t="shared" si="949"/>
        <v>0</v>
      </c>
      <c r="EU86" s="379">
        <f>SUMIF(LEVEL1!$B:$B,LEVEL_2!$B86,LEVEL1!GF:GF)</f>
        <v>0</v>
      </c>
      <c r="EV86" s="379">
        <f t="shared" si="950"/>
        <v>0</v>
      </c>
      <c r="EW86" s="379">
        <f>SUMIF(LEVEL1!$B:$B,LEVEL_2!$B86,LEVEL1!GH:GH)</f>
        <v>0</v>
      </c>
      <c r="EX86" s="379">
        <f t="shared" si="951"/>
        <v>0</v>
      </c>
      <c r="EY86" s="379">
        <f>SUMIF(LEVEL1!$B:$B,LEVEL_2!$B86,LEVEL1!GJ:GJ)</f>
        <v>0</v>
      </c>
      <c r="EZ86" s="379">
        <f t="shared" si="952"/>
        <v>0</v>
      </c>
      <c r="FA86" s="379">
        <f t="shared" si="1102"/>
        <v>0</v>
      </c>
      <c r="FB86" s="379">
        <f t="shared" si="954"/>
        <v>0</v>
      </c>
      <c r="FC86" s="379">
        <f>SUMIF(LEVEL1!$B:$B,LEVEL_2!$B86,LEVEL1!GN:GN)</f>
        <v>0</v>
      </c>
      <c r="FD86" s="379">
        <f t="shared" si="955"/>
        <v>0</v>
      </c>
      <c r="FE86" s="379">
        <f t="shared" si="1103"/>
        <v>0</v>
      </c>
      <c r="FF86" s="379">
        <f t="shared" si="957"/>
        <v>0</v>
      </c>
      <c r="FG86" s="380">
        <f>SUMIF(LEVEL1!$B:$B,LEVEL_2!$B86,LEVEL1!GT:GT)</f>
        <v>0</v>
      </c>
      <c r="FH86" s="370"/>
      <c r="FI86" s="370"/>
      <c r="FJ86" s="370"/>
      <c r="FK86" s="370"/>
      <c r="FL86" s="378">
        <f t="shared" si="958"/>
        <v>0</v>
      </c>
      <c r="FM86" s="379">
        <f>SUMIF(LEVEL1!$B:$B,LEVEL_2!$B86,LEVEL1!GX:GX)</f>
        <v>0</v>
      </c>
      <c r="FN86" s="379">
        <f t="shared" si="959"/>
        <v>0</v>
      </c>
      <c r="FO86" s="379">
        <f>SUMIF(LEVEL1!$B:$B,LEVEL_2!$B86,LEVEL1!GZ:GZ)</f>
        <v>0</v>
      </c>
      <c r="FP86" s="379">
        <f t="shared" si="960"/>
        <v>0</v>
      </c>
      <c r="FQ86" s="379">
        <f>SUMIF(LEVEL1!$B:$B,LEVEL_2!$B86,LEVEL1!HB:HB)</f>
        <v>0</v>
      </c>
      <c r="FR86" s="379">
        <f t="shared" si="961"/>
        <v>0</v>
      </c>
      <c r="FS86" s="379">
        <f>SUMIF(LEVEL1!$B:$B,LEVEL_2!$B86,LEVEL1!HD:HD)</f>
        <v>0</v>
      </c>
      <c r="FT86" s="379">
        <f t="shared" si="962"/>
        <v>0</v>
      </c>
      <c r="FU86" s="379">
        <f t="shared" si="1104"/>
        <v>0</v>
      </c>
      <c r="FV86" s="379">
        <f t="shared" si="964"/>
        <v>0</v>
      </c>
      <c r="FW86" s="379">
        <f>SUMIF(LEVEL1!$B:$B,LEVEL_2!$B86,LEVEL1!HH:HH)</f>
        <v>0</v>
      </c>
      <c r="FX86" s="379">
        <f t="shared" si="965"/>
        <v>0</v>
      </c>
      <c r="FY86" s="379">
        <f t="shared" si="1105"/>
        <v>0</v>
      </c>
      <c r="FZ86" s="379">
        <f t="shared" si="967"/>
        <v>0</v>
      </c>
      <c r="GA86" s="380">
        <f>SUMIF(LEVEL1!$B:$B,LEVEL_2!$B86,LEVEL1!HN:HN)</f>
        <v>0</v>
      </c>
      <c r="GB86" s="370"/>
      <c r="GC86" s="370"/>
      <c r="GD86" s="370"/>
      <c r="GE86" s="370"/>
      <c r="GF86" s="378">
        <f t="shared" si="968"/>
        <v>0</v>
      </c>
      <c r="GG86" s="379">
        <f>SUMIF(LEVEL1!$B:$B,LEVEL_2!$B86,LEVEL1!HR:HR)</f>
        <v>0</v>
      </c>
      <c r="GH86" s="379">
        <f t="shared" si="969"/>
        <v>0</v>
      </c>
      <c r="GI86" s="379">
        <f>SUMIF(LEVEL1!$B:$B,LEVEL_2!$B86,LEVEL1!HT:HT)</f>
        <v>0</v>
      </c>
      <c r="GJ86" s="379">
        <f t="shared" si="970"/>
        <v>0</v>
      </c>
      <c r="GK86" s="379">
        <f>SUMIF(LEVEL1!$B:$B,LEVEL_2!$B86,LEVEL1!HV:HV)</f>
        <v>0</v>
      </c>
      <c r="GL86" s="379">
        <f t="shared" si="971"/>
        <v>0</v>
      </c>
      <c r="GM86" s="379">
        <f>SUMIF(LEVEL1!$B:$B,LEVEL_2!$B86,LEVEL1!HX:HX)</f>
        <v>0</v>
      </c>
      <c r="GN86" s="379">
        <f t="shared" si="972"/>
        <v>0</v>
      </c>
      <c r="GO86" s="379">
        <f t="shared" si="1106"/>
        <v>0</v>
      </c>
      <c r="GP86" s="379">
        <f t="shared" si="974"/>
        <v>0</v>
      </c>
      <c r="GQ86" s="379">
        <f>SUMIF(LEVEL1!$B:$B,LEVEL_2!$B86,LEVEL1!IB:IB)</f>
        <v>0</v>
      </c>
      <c r="GR86" s="379">
        <f t="shared" si="975"/>
        <v>0</v>
      </c>
      <c r="GS86" s="379">
        <f t="shared" si="1107"/>
        <v>0</v>
      </c>
      <c r="GT86" s="379">
        <f t="shared" si="977"/>
        <v>0</v>
      </c>
      <c r="GU86" s="380">
        <f>SUMIF(LEVEL1!$B:$B,LEVEL_2!$B86,LEVEL1!IH:IH)</f>
        <v>0</v>
      </c>
      <c r="GV86" s="370"/>
      <c r="GW86" s="370"/>
      <c r="GX86" s="370"/>
      <c r="GY86" s="370"/>
      <c r="GZ86" s="378">
        <f t="shared" si="978"/>
        <v>0</v>
      </c>
      <c r="HA86" s="379">
        <f>SUMIF(LEVEL1!$B:$B,LEVEL_2!$B86,LEVEL1!IL:IL)</f>
        <v>0</v>
      </c>
      <c r="HB86" s="379">
        <f t="shared" si="979"/>
        <v>0</v>
      </c>
      <c r="HC86" s="379">
        <f>SUMIF(LEVEL1!$B:$B,LEVEL_2!$B86,LEVEL1!IN:IN)</f>
        <v>0</v>
      </c>
      <c r="HD86" s="379">
        <f t="shared" si="980"/>
        <v>0</v>
      </c>
      <c r="HE86" s="379">
        <f>SUMIF(LEVEL1!$B:$B,LEVEL_2!$B86,LEVEL1!IP:IP)</f>
        <v>0</v>
      </c>
      <c r="HF86" s="379">
        <f t="shared" si="981"/>
        <v>0</v>
      </c>
      <c r="HG86" s="379">
        <f>SUMIF(LEVEL1!$B:$B,LEVEL_2!$B86,LEVEL1!IR:IR)</f>
        <v>0</v>
      </c>
      <c r="HH86" s="379">
        <f t="shared" si="982"/>
        <v>0</v>
      </c>
      <c r="HI86" s="379">
        <f t="shared" si="1108"/>
        <v>0</v>
      </c>
      <c r="HJ86" s="379">
        <f t="shared" si="984"/>
        <v>0</v>
      </c>
      <c r="HK86" s="379">
        <f>SUMIF(LEVEL1!$B:$B,LEVEL_2!$B86,LEVEL1!IV:IV)</f>
        <v>0</v>
      </c>
      <c r="HL86" s="379">
        <f t="shared" si="985"/>
        <v>0</v>
      </c>
      <c r="HM86" s="379">
        <f t="shared" si="1109"/>
        <v>0</v>
      </c>
      <c r="HN86" s="379">
        <f t="shared" si="987"/>
        <v>0</v>
      </c>
      <c r="HO86" s="380">
        <f>SUMIF(LEVEL1!$B:$B,LEVEL_2!$B86,LEVEL1!JB:JB)</f>
        <v>0</v>
      </c>
      <c r="HP86" s="370"/>
      <c r="HQ86" s="370"/>
      <c r="HR86" s="370"/>
      <c r="HS86" s="370"/>
      <c r="HT86" s="378">
        <f t="shared" si="988"/>
        <v>0</v>
      </c>
      <c r="HU86" s="379">
        <f>SUMIF(LEVEL1!$B:$B,LEVEL_2!$B86,LEVEL1!JF:JF)</f>
        <v>0</v>
      </c>
      <c r="HV86" s="379">
        <f t="shared" si="989"/>
        <v>0</v>
      </c>
      <c r="HW86" s="379">
        <f>SUMIF(LEVEL1!$B:$B,LEVEL_2!$B86,LEVEL1!JH:JH)</f>
        <v>0</v>
      </c>
      <c r="HX86" s="379">
        <f t="shared" si="990"/>
        <v>0</v>
      </c>
      <c r="HY86" s="379">
        <f>SUMIF(LEVEL1!$B:$B,LEVEL_2!$B86,LEVEL1!JJ:JJ)</f>
        <v>0</v>
      </c>
      <c r="HZ86" s="379">
        <f t="shared" si="991"/>
        <v>0</v>
      </c>
      <c r="IA86" s="379">
        <f>SUMIF(LEVEL1!$B:$B,LEVEL_2!$B86,LEVEL1!JL:JL)</f>
        <v>0</v>
      </c>
      <c r="IB86" s="379">
        <f t="shared" si="992"/>
        <v>0</v>
      </c>
      <c r="IC86" s="379">
        <f t="shared" si="1110"/>
        <v>0</v>
      </c>
      <c r="ID86" s="379">
        <f t="shared" si="994"/>
        <v>0</v>
      </c>
      <c r="IE86" s="379">
        <f>SUMIF(LEVEL1!$B:$B,LEVEL_2!$B86,LEVEL1!JP:JP)</f>
        <v>0</v>
      </c>
      <c r="IF86" s="379">
        <f t="shared" si="995"/>
        <v>0</v>
      </c>
      <c r="IG86" s="379">
        <f t="shared" si="1111"/>
        <v>0</v>
      </c>
      <c r="IH86" s="379">
        <f t="shared" si="997"/>
        <v>0</v>
      </c>
      <c r="II86" s="380">
        <f>SUMIF(LEVEL1!$B:$B,LEVEL_2!$B86,LEVEL1!JV:JV)</f>
        <v>0</v>
      </c>
      <c r="IJ86" s="370"/>
      <c r="IK86" s="370"/>
      <c r="IL86" s="370"/>
      <c r="IM86" s="370"/>
      <c r="IN86" s="378">
        <f t="shared" si="998"/>
        <v>0</v>
      </c>
      <c r="IO86" s="379">
        <f>SUMIF(LEVEL1!$B:$B,LEVEL_2!$B86,LEVEL1!JZ:JZ)</f>
        <v>0</v>
      </c>
      <c r="IP86" s="379">
        <f t="shared" si="999"/>
        <v>0</v>
      </c>
      <c r="IQ86" s="379">
        <f>SUMIF(LEVEL1!$B:$B,LEVEL_2!$B86,LEVEL1!KB:KB)</f>
        <v>0</v>
      </c>
      <c r="IR86" s="379">
        <f t="shared" si="1000"/>
        <v>0</v>
      </c>
      <c r="IS86" s="379">
        <f>SUMIF(LEVEL1!$B:$B,LEVEL_2!$B86,LEVEL1!KD:KD)</f>
        <v>0</v>
      </c>
      <c r="IT86" s="379">
        <f t="shared" si="1001"/>
        <v>0</v>
      </c>
      <c r="IU86" s="379">
        <f>SUMIF(LEVEL1!$B:$B,LEVEL_2!$B86,LEVEL1!KF:KF)</f>
        <v>0</v>
      </c>
      <c r="IV86" s="379">
        <f t="shared" si="1002"/>
        <v>0</v>
      </c>
      <c r="IW86" s="379">
        <f t="shared" si="1112"/>
        <v>0</v>
      </c>
      <c r="IX86" s="379">
        <f t="shared" si="1004"/>
        <v>0</v>
      </c>
      <c r="IY86" s="379">
        <f>SUMIF(LEVEL1!$B:$B,LEVEL_2!$B86,LEVEL1!KJ:KJ)</f>
        <v>0</v>
      </c>
      <c r="IZ86" s="379">
        <f t="shared" si="1005"/>
        <v>0</v>
      </c>
      <c r="JA86" s="379">
        <f t="shared" si="1113"/>
        <v>0</v>
      </c>
      <c r="JB86" s="379">
        <f t="shared" si="1007"/>
        <v>0</v>
      </c>
      <c r="JC86" s="380">
        <f>SUMIF(LEVEL1!$B:$B,LEVEL_2!$B86,LEVEL1!KP:KP)</f>
        <v>0</v>
      </c>
      <c r="JD86" s="370"/>
      <c r="JE86" s="370"/>
      <c r="JF86" s="370"/>
      <c r="JG86" s="370"/>
      <c r="JH86" s="378">
        <f t="shared" si="1008"/>
        <v>0</v>
      </c>
      <c r="JI86" s="379">
        <f>SUMIF(LEVEL1!$B:$B,LEVEL_2!$B86,LEVEL1!KT:KT)</f>
        <v>0</v>
      </c>
      <c r="JJ86" s="379">
        <f t="shared" si="1009"/>
        <v>0</v>
      </c>
      <c r="JK86" s="379">
        <f>SUMIF(LEVEL1!$B:$B,LEVEL_2!$B86,LEVEL1!KV:KV)</f>
        <v>0</v>
      </c>
      <c r="JL86" s="379">
        <f t="shared" si="1010"/>
        <v>0</v>
      </c>
      <c r="JM86" s="379">
        <f>SUMIF(LEVEL1!$B:$B,LEVEL_2!$B86,LEVEL1!KX:KX)</f>
        <v>0</v>
      </c>
      <c r="JN86" s="379">
        <f t="shared" si="1011"/>
        <v>0</v>
      </c>
      <c r="JO86" s="379">
        <f>SUMIF(LEVEL1!$B:$B,LEVEL_2!$B86,LEVEL1!KZ:KZ)</f>
        <v>0</v>
      </c>
      <c r="JP86" s="379">
        <f t="shared" si="1012"/>
        <v>0</v>
      </c>
      <c r="JQ86" s="379">
        <f t="shared" si="1114"/>
        <v>0</v>
      </c>
      <c r="JR86" s="379">
        <f t="shared" si="1014"/>
        <v>0</v>
      </c>
      <c r="JS86" s="379">
        <f>SUMIF(LEVEL1!$B:$B,LEVEL_2!$B86,LEVEL1!LD:LD)</f>
        <v>0</v>
      </c>
      <c r="JT86" s="379">
        <f t="shared" si="1015"/>
        <v>0</v>
      </c>
      <c r="JU86" s="379">
        <f t="shared" si="1115"/>
        <v>0</v>
      </c>
      <c r="JV86" s="379">
        <f t="shared" si="1017"/>
        <v>0</v>
      </c>
      <c r="JW86" s="380">
        <f>SUMIF(LEVEL1!$B:$B,LEVEL_2!$B86,LEVEL1!LJ:LJ)</f>
        <v>0</v>
      </c>
      <c r="JX86" s="370"/>
      <c r="JY86" s="370"/>
      <c r="JZ86" s="370"/>
      <c r="KA86" s="370"/>
      <c r="KB86" s="378">
        <f t="shared" si="1018"/>
        <v>0</v>
      </c>
      <c r="KC86" s="379">
        <f>SUMIF(LEVEL1!$B:$B,LEVEL_2!$B86,LEVEL1!LN:LN)</f>
        <v>0</v>
      </c>
      <c r="KD86" s="379">
        <f t="shared" si="1019"/>
        <v>0</v>
      </c>
      <c r="KE86" s="379">
        <f>SUMIF(LEVEL1!$B:$B,LEVEL_2!$B86,LEVEL1!LP:LP)</f>
        <v>0</v>
      </c>
      <c r="KF86" s="379">
        <f t="shared" si="1020"/>
        <v>0</v>
      </c>
      <c r="KG86" s="379">
        <f>SUMIF(LEVEL1!$B:$B,LEVEL_2!$B86,LEVEL1!LR:LR)</f>
        <v>0</v>
      </c>
      <c r="KH86" s="379">
        <f t="shared" si="1021"/>
        <v>0</v>
      </c>
      <c r="KI86" s="379">
        <f>SUMIF(LEVEL1!$B:$B,LEVEL_2!$B86,LEVEL1!LT:LT)</f>
        <v>0</v>
      </c>
      <c r="KJ86" s="379">
        <f t="shared" si="1022"/>
        <v>0</v>
      </c>
      <c r="KK86" s="379">
        <f t="shared" si="1116"/>
        <v>0</v>
      </c>
      <c r="KL86" s="379">
        <f t="shared" si="1024"/>
        <v>0</v>
      </c>
      <c r="KM86" s="379">
        <f>SUMIF(LEVEL1!$B:$B,LEVEL_2!$B86,LEVEL1!LX:LX)</f>
        <v>0</v>
      </c>
      <c r="KN86" s="379">
        <f t="shared" si="1025"/>
        <v>0</v>
      </c>
      <c r="KO86" s="379">
        <f t="shared" si="1117"/>
        <v>0</v>
      </c>
      <c r="KP86" s="379">
        <f t="shared" si="1027"/>
        <v>0</v>
      </c>
      <c r="KQ86" s="380">
        <f>SUMIF(LEVEL1!$B:$B,LEVEL_2!$B86,LEVEL1!MD:MD)</f>
        <v>0</v>
      </c>
      <c r="KR86" s="370"/>
      <c r="KS86" s="370"/>
      <c r="KT86" s="370"/>
      <c r="KU86" s="370"/>
      <c r="KV86" s="378">
        <f t="shared" si="1028"/>
        <v>0</v>
      </c>
      <c r="KW86" s="379">
        <f>SUMIF(LEVEL1!$B:$B,LEVEL_2!$B86,LEVEL1!MH:MH)</f>
        <v>0</v>
      </c>
      <c r="KX86" s="379">
        <f t="shared" si="1029"/>
        <v>0</v>
      </c>
      <c r="KY86" s="379">
        <f>SUMIF(LEVEL1!$B:$B,LEVEL_2!$B86,LEVEL1!MJ:MJ)</f>
        <v>0</v>
      </c>
      <c r="KZ86" s="379">
        <f t="shared" si="1030"/>
        <v>0</v>
      </c>
      <c r="LA86" s="379">
        <f>SUMIF(LEVEL1!$B:$B,LEVEL_2!$B86,LEVEL1!ML:ML)</f>
        <v>0</v>
      </c>
      <c r="LB86" s="379">
        <f t="shared" si="1031"/>
        <v>0</v>
      </c>
      <c r="LC86" s="379">
        <f>SUMIF(LEVEL1!$B:$B,LEVEL_2!$B86,LEVEL1!MN:MN)</f>
        <v>0</v>
      </c>
      <c r="LD86" s="379">
        <f t="shared" si="1032"/>
        <v>0</v>
      </c>
      <c r="LE86" s="379">
        <f t="shared" si="1118"/>
        <v>0</v>
      </c>
      <c r="LF86" s="379">
        <f t="shared" si="1034"/>
        <v>0</v>
      </c>
      <c r="LG86" s="379">
        <f>SUMIF(LEVEL1!$B:$B,LEVEL_2!$B86,LEVEL1!MR:MR)</f>
        <v>0</v>
      </c>
      <c r="LH86" s="379">
        <f t="shared" si="1035"/>
        <v>0</v>
      </c>
      <c r="LI86" s="379">
        <f t="shared" si="1119"/>
        <v>0</v>
      </c>
      <c r="LJ86" s="379">
        <f t="shared" si="1037"/>
        <v>0</v>
      </c>
      <c r="LK86" s="380">
        <f>SUMIF(LEVEL1!$B:$B,LEVEL_2!$B86,LEVEL1!MX:MX)</f>
        <v>0</v>
      </c>
      <c r="LL86" s="370"/>
      <c r="LM86" s="370"/>
      <c r="LN86" s="370"/>
      <c r="LO86" s="370"/>
      <c r="LP86" s="378">
        <f t="shared" si="1038"/>
        <v>0</v>
      </c>
      <c r="LQ86" s="379">
        <f>SUMIF(LEVEL1!$B:$B,LEVEL_2!$B86,LEVEL1!NB:NB)</f>
        <v>0</v>
      </c>
      <c r="LR86" s="379">
        <f t="shared" si="1039"/>
        <v>0</v>
      </c>
      <c r="LS86" s="379">
        <f>SUMIF(LEVEL1!$B:$B,LEVEL_2!$B86,LEVEL1!ND:ND)</f>
        <v>0</v>
      </c>
      <c r="LT86" s="379">
        <f t="shared" si="1040"/>
        <v>0</v>
      </c>
      <c r="LU86" s="379">
        <f>SUMIF(LEVEL1!$B:$B,LEVEL_2!$B86,LEVEL1!NF:NF)</f>
        <v>0</v>
      </c>
      <c r="LV86" s="379">
        <f t="shared" si="1041"/>
        <v>0</v>
      </c>
      <c r="LW86" s="379">
        <f>SUMIF(LEVEL1!$B:$B,LEVEL_2!$B86,LEVEL1!NH:NH)</f>
        <v>0</v>
      </c>
      <c r="LX86" s="379">
        <f t="shared" si="1042"/>
        <v>0</v>
      </c>
      <c r="LY86" s="379">
        <f t="shared" si="1120"/>
        <v>0</v>
      </c>
      <c r="LZ86" s="379">
        <f t="shared" si="1044"/>
        <v>0</v>
      </c>
      <c r="MA86" s="379">
        <f>SUMIF(LEVEL1!$B:$B,LEVEL_2!$B86,LEVEL1!NL:NL)</f>
        <v>0</v>
      </c>
      <c r="MB86" s="379">
        <f t="shared" si="1045"/>
        <v>0</v>
      </c>
      <c r="MC86" s="379">
        <f t="shared" si="1121"/>
        <v>0</v>
      </c>
      <c r="MD86" s="379">
        <f t="shared" si="1047"/>
        <v>0</v>
      </c>
      <c r="ME86" s="380">
        <f>SUMIF(LEVEL1!$B:$B,LEVEL_2!$B86,LEVEL1!NR:NR)</f>
        <v>0</v>
      </c>
      <c r="MF86" s="370"/>
      <c r="MG86" s="370"/>
      <c r="MH86" s="370"/>
      <c r="MI86" s="370"/>
      <c r="MJ86" s="378">
        <f t="shared" si="1048"/>
        <v>0</v>
      </c>
      <c r="MK86" s="379">
        <f>SUMIF(LEVEL1!$B:$B,LEVEL_2!$B86,LEVEL1!NV:NV)</f>
        <v>0</v>
      </c>
      <c r="ML86" s="379">
        <f t="shared" si="1049"/>
        <v>0</v>
      </c>
      <c r="MM86" s="379">
        <f>SUMIF(LEVEL1!$B:$B,LEVEL_2!$B86,LEVEL1!NX:NX)</f>
        <v>0</v>
      </c>
      <c r="MN86" s="379">
        <f t="shared" si="1050"/>
        <v>0</v>
      </c>
      <c r="MO86" s="379">
        <f>SUMIF(LEVEL1!$B:$B,LEVEL_2!$B86,LEVEL1!NZ:NZ)</f>
        <v>0</v>
      </c>
      <c r="MP86" s="379">
        <f t="shared" si="1051"/>
        <v>0</v>
      </c>
      <c r="MQ86" s="379">
        <f>SUMIF(LEVEL1!$B:$B,LEVEL_2!$B86,LEVEL1!OB:OB)</f>
        <v>0</v>
      </c>
      <c r="MR86" s="379">
        <f t="shared" si="1052"/>
        <v>0</v>
      </c>
      <c r="MS86" s="379">
        <f t="shared" si="1122"/>
        <v>0</v>
      </c>
      <c r="MT86" s="379">
        <f t="shared" si="1054"/>
        <v>0</v>
      </c>
      <c r="MU86" s="379">
        <f>SUMIF(LEVEL1!$B:$B,LEVEL_2!$B86,LEVEL1!OF:OF)</f>
        <v>0</v>
      </c>
      <c r="MV86" s="379">
        <f t="shared" si="1055"/>
        <v>0</v>
      </c>
      <c r="MW86" s="379">
        <f t="shared" si="1123"/>
        <v>0</v>
      </c>
      <c r="MX86" s="379">
        <f t="shared" si="1057"/>
        <v>0</v>
      </c>
      <c r="MY86" s="380">
        <f>SUMIF(LEVEL1!$B:$B,LEVEL_2!$B86,LEVEL1!OL:OL)</f>
        <v>0</v>
      </c>
      <c r="MZ86" s="370"/>
      <c r="NA86" s="370"/>
      <c r="NB86" s="370"/>
      <c r="NC86" s="370"/>
      <c r="ND86" s="378">
        <f t="shared" si="1058"/>
        <v>0</v>
      </c>
      <c r="NE86" s="379">
        <f>SUMIF(LEVEL1!$B:$B,LEVEL_2!$B86,LEVEL1!OP:OP)</f>
        <v>0</v>
      </c>
      <c r="NF86" s="379">
        <f t="shared" si="1059"/>
        <v>0</v>
      </c>
      <c r="NG86" s="379">
        <f>SUMIF(LEVEL1!$B:$B,LEVEL_2!$B86,LEVEL1!OR:OR)</f>
        <v>0</v>
      </c>
      <c r="NH86" s="379">
        <f t="shared" si="1060"/>
        <v>0</v>
      </c>
      <c r="NI86" s="379">
        <f>SUMIF(LEVEL1!$B:$B,LEVEL_2!$B86,LEVEL1!OT:OT)</f>
        <v>0</v>
      </c>
      <c r="NJ86" s="379">
        <f t="shared" si="1061"/>
        <v>0</v>
      </c>
      <c r="NK86" s="379">
        <f>SUMIF(LEVEL1!$B:$B,LEVEL_2!$B86,LEVEL1!OV:OV)</f>
        <v>0</v>
      </c>
      <c r="NL86" s="379">
        <f t="shared" si="1062"/>
        <v>0</v>
      </c>
      <c r="NM86" s="379">
        <f t="shared" si="1124"/>
        <v>0</v>
      </c>
      <c r="NN86" s="379">
        <f t="shared" si="1064"/>
        <v>0</v>
      </c>
      <c r="NO86" s="379">
        <f>SUMIF(LEVEL1!$B:$B,LEVEL_2!$B86,LEVEL1!OZ:OZ)</f>
        <v>0</v>
      </c>
      <c r="NP86" s="379">
        <f t="shared" si="1065"/>
        <v>0</v>
      </c>
      <c r="NQ86" s="379">
        <f t="shared" si="1125"/>
        <v>0</v>
      </c>
      <c r="NR86" s="379">
        <f t="shared" si="1067"/>
        <v>0</v>
      </c>
      <c r="NS86" s="380">
        <f>SUMIF(LEVEL1!$B:$B,LEVEL_2!$B86,LEVEL1!PF:PF)</f>
        <v>0</v>
      </c>
      <c r="NT86" s="370"/>
      <c r="NU86" s="370"/>
      <c r="NV86" s="370"/>
      <c r="NW86" s="370"/>
      <c r="NX86" s="378">
        <f t="shared" si="1068"/>
        <v>0</v>
      </c>
      <c r="NY86" s="379">
        <f>SUMIF(LEVEL1!$B:$B,LEVEL_2!$B86,LEVEL1!PJ:PJ)</f>
        <v>0</v>
      </c>
      <c r="NZ86" s="379">
        <f t="shared" si="1069"/>
        <v>0</v>
      </c>
      <c r="OA86" s="379">
        <f>SUMIF(LEVEL1!$B:$B,LEVEL_2!$B86,LEVEL1!PL:PL)</f>
        <v>0</v>
      </c>
      <c r="OB86" s="379">
        <f t="shared" si="1070"/>
        <v>0</v>
      </c>
      <c r="OC86" s="379">
        <f>SUMIF(LEVEL1!$B:$B,LEVEL_2!$B86,LEVEL1!PN:PN)</f>
        <v>0</v>
      </c>
      <c r="OD86" s="379">
        <f t="shared" si="1071"/>
        <v>0</v>
      </c>
      <c r="OE86" s="379">
        <f>SUMIF(LEVEL1!$B:$B,LEVEL_2!$B86,LEVEL1!PP:PP)</f>
        <v>0</v>
      </c>
      <c r="OF86" s="379">
        <f t="shared" si="1072"/>
        <v>0</v>
      </c>
      <c r="OG86" s="379">
        <f t="shared" si="1126"/>
        <v>0</v>
      </c>
      <c r="OH86" s="379">
        <f t="shared" si="1074"/>
        <v>0</v>
      </c>
      <c r="OI86" s="379">
        <f>SUMIF(LEVEL1!$B:$B,LEVEL_2!$B86,LEVEL1!PT:PT)</f>
        <v>0</v>
      </c>
      <c r="OJ86" s="379">
        <f t="shared" si="1075"/>
        <v>0</v>
      </c>
      <c r="OK86" s="379">
        <f t="shared" si="1127"/>
        <v>0</v>
      </c>
      <c r="OL86" s="379">
        <f t="shared" si="1077"/>
        <v>0</v>
      </c>
      <c r="OM86" s="380">
        <f>SUMIF(LEVEL1!$B:$B,LEVEL_2!$B86,LEVEL1!PZ:PZ)</f>
        <v>0</v>
      </c>
      <c r="ON86" s="370"/>
      <c r="OO86" s="370"/>
      <c r="OP86" s="370"/>
      <c r="OQ86" s="370"/>
      <c r="OR86" s="378">
        <f t="shared" si="1078"/>
        <v>0</v>
      </c>
      <c r="OS86" s="379">
        <f>SUMIF(LEVEL1!$B:$B,LEVEL_2!$B86,LEVEL1!QD:QD)</f>
        <v>0</v>
      </c>
      <c r="OT86" s="379">
        <f t="shared" si="1079"/>
        <v>0</v>
      </c>
      <c r="OU86" s="379">
        <f>SUMIF(LEVEL1!$B:$B,LEVEL_2!$B86,LEVEL1!QF:QF)</f>
        <v>0</v>
      </c>
      <c r="OV86" s="379">
        <f t="shared" si="1080"/>
        <v>0</v>
      </c>
      <c r="OW86" s="379">
        <f>SUMIF(LEVEL1!$B:$B,LEVEL_2!$B86,LEVEL1!QH:QH)</f>
        <v>0</v>
      </c>
      <c r="OX86" s="379">
        <f t="shared" si="1081"/>
        <v>0</v>
      </c>
      <c r="OY86" s="379">
        <f>SUMIF(LEVEL1!$B:$B,LEVEL_2!$B86,LEVEL1!QJ:QJ)</f>
        <v>0</v>
      </c>
      <c r="OZ86" s="379">
        <f t="shared" si="1082"/>
        <v>0</v>
      </c>
      <c r="PA86" s="379">
        <f t="shared" si="1128"/>
        <v>0</v>
      </c>
      <c r="PB86" s="379">
        <f t="shared" si="1084"/>
        <v>0</v>
      </c>
      <c r="PC86" s="379">
        <f>SUMIF(LEVEL1!$B:$B,LEVEL_2!$B86,LEVEL1!QN:QN)</f>
        <v>0</v>
      </c>
      <c r="PD86" s="379">
        <f t="shared" si="1085"/>
        <v>0</v>
      </c>
      <c r="PE86" s="379">
        <f t="shared" si="1129"/>
        <v>0</v>
      </c>
      <c r="PF86" s="379">
        <f t="shared" si="1087"/>
        <v>0</v>
      </c>
      <c r="PG86" s="380">
        <f>SUMIF(LEVEL1!$B:$B,LEVEL_2!$B86,LEVEL1!QT:QT)</f>
        <v>0</v>
      </c>
    </row>
    <row r="87" spans="2:423" ht="30" customHeight="1" collapsed="1" thickBot="1">
      <c r="B87" s="269">
        <v>6</v>
      </c>
      <c r="C87" s="381" t="s">
        <v>174</v>
      </c>
      <c r="D87" s="382"/>
      <c r="E87" s="383"/>
      <c r="F87" s="384"/>
      <c r="G87" s="385"/>
      <c r="H87" s="386" t="s">
        <v>175</v>
      </c>
      <c r="I87" s="382"/>
      <c r="J87" s="382"/>
      <c r="K87" s="382"/>
      <c r="L87" s="382"/>
      <c r="M87" s="382"/>
      <c r="N87" s="382"/>
      <c r="O87" s="382"/>
      <c r="P87" s="382"/>
      <c r="Q87" s="382"/>
      <c r="R87" s="382"/>
      <c r="S87" s="387" t="s">
        <v>176</v>
      </c>
      <c r="T87" s="388" t="s">
        <v>177</v>
      </c>
      <c r="U87" s="389" t="s">
        <v>178</v>
      </c>
      <c r="V87" s="390" t="s">
        <v>179</v>
      </c>
      <c r="W87" s="391"/>
      <c r="AB87" s="386"/>
      <c r="AC87" s="382"/>
      <c r="AD87" s="382"/>
      <c r="AE87" s="382"/>
      <c r="AF87" s="382"/>
      <c r="AG87" s="382"/>
      <c r="AH87" s="382"/>
      <c r="AI87" s="382"/>
      <c r="AJ87" s="382"/>
      <c r="AK87" s="382"/>
      <c r="AL87" s="382"/>
      <c r="AM87" s="382"/>
      <c r="AN87" s="382"/>
      <c r="AO87" s="382"/>
      <c r="AP87" s="382"/>
      <c r="AQ87" s="393"/>
      <c r="AV87" s="386"/>
      <c r="AW87" s="382"/>
      <c r="AX87" s="382"/>
      <c r="AY87" s="382"/>
      <c r="AZ87" s="382"/>
      <c r="BA87" s="382"/>
      <c r="BB87" s="382"/>
      <c r="BC87" s="382"/>
      <c r="BD87" s="382"/>
      <c r="BE87" s="382"/>
      <c r="BF87" s="382"/>
      <c r="BG87" s="382"/>
      <c r="BH87" s="382"/>
      <c r="BI87" s="382"/>
      <c r="BJ87" s="382"/>
      <c r="BK87" s="393"/>
      <c r="BP87" s="386" t="s">
        <v>180</v>
      </c>
      <c r="BQ87" s="382"/>
      <c r="BR87" s="382"/>
      <c r="BS87" s="382"/>
      <c r="BT87" s="382"/>
      <c r="BU87" s="382"/>
      <c r="BV87" s="382"/>
      <c r="BW87" s="382"/>
      <c r="BX87" s="382"/>
      <c r="BY87" s="382"/>
      <c r="BZ87" s="382"/>
      <c r="CA87" s="387" t="s">
        <v>176</v>
      </c>
      <c r="CB87" s="388" t="s">
        <v>177</v>
      </c>
      <c r="CC87" s="389" t="s">
        <v>178</v>
      </c>
      <c r="CD87" s="390" t="s">
        <v>179</v>
      </c>
      <c r="CE87" s="391"/>
      <c r="CJ87" s="386" t="s">
        <v>181</v>
      </c>
      <c r="CK87" s="382"/>
      <c r="CL87" s="382"/>
      <c r="CM87" s="382"/>
      <c r="CN87" s="382"/>
      <c r="CO87" s="382"/>
      <c r="CP87" s="382"/>
      <c r="CQ87" s="382"/>
      <c r="CR87" s="382"/>
      <c r="CS87" s="382"/>
      <c r="CT87" s="382"/>
      <c r="CU87" s="387" t="s">
        <v>176</v>
      </c>
      <c r="CV87" s="388" t="s">
        <v>177</v>
      </c>
      <c r="CW87" s="389" t="s">
        <v>178</v>
      </c>
      <c r="CX87" s="390" t="s">
        <v>179</v>
      </c>
      <c r="CY87" s="391"/>
      <c r="DD87" s="386" t="s">
        <v>182</v>
      </c>
      <c r="DE87" s="382"/>
      <c r="DF87" s="382"/>
      <c r="DG87" s="382"/>
      <c r="DH87" s="382"/>
      <c r="DI87" s="382"/>
      <c r="DJ87" s="382"/>
      <c r="DK87" s="382"/>
      <c r="DL87" s="382"/>
      <c r="DM87" s="382"/>
      <c r="DN87" s="382"/>
      <c r="DO87" s="387" t="s">
        <v>176</v>
      </c>
      <c r="DP87" s="388" t="s">
        <v>177</v>
      </c>
      <c r="DQ87" s="389" t="s">
        <v>178</v>
      </c>
      <c r="DR87" s="390" t="s">
        <v>179</v>
      </c>
      <c r="DS87" s="391"/>
      <c r="DX87" s="386" t="s">
        <v>183</v>
      </c>
      <c r="DY87" s="382"/>
      <c r="DZ87" s="382"/>
      <c r="EA87" s="382"/>
      <c r="EB87" s="382"/>
      <c r="EC87" s="382"/>
      <c r="ED87" s="382"/>
      <c r="EE87" s="382"/>
      <c r="EF87" s="382"/>
      <c r="EG87" s="382"/>
      <c r="EH87" s="382"/>
      <c r="EI87" s="387" t="s">
        <v>176</v>
      </c>
      <c r="EJ87" s="388" t="s">
        <v>177</v>
      </c>
      <c r="EK87" s="389" t="s">
        <v>178</v>
      </c>
      <c r="EL87" s="390" t="s">
        <v>179</v>
      </c>
      <c r="EM87" s="391"/>
      <c r="ER87" s="386" t="s">
        <v>184</v>
      </c>
      <c r="ES87" s="382"/>
      <c r="ET87" s="382"/>
      <c r="EU87" s="382"/>
      <c r="EV87" s="382"/>
      <c r="EW87" s="382"/>
      <c r="EX87" s="382"/>
      <c r="EY87" s="382"/>
      <c r="EZ87" s="382"/>
      <c r="FA87" s="382"/>
      <c r="FB87" s="382"/>
      <c r="FC87" s="387" t="s">
        <v>176</v>
      </c>
      <c r="FD87" s="388" t="s">
        <v>177</v>
      </c>
      <c r="FE87" s="389" t="s">
        <v>178</v>
      </c>
      <c r="FF87" s="390" t="s">
        <v>179</v>
      </c>
      <c r="FG87" s="391"/>
      <c r="FL87" s="386" t="s">
        <v>185</v>
      </c>
      <c r="FM87" s="382"/>
      <c r="FN87" s="382"/>
      <c r="FO87" s="382"/>
      <c r="FP87" s="382"/>
      <c r="FQ87" s="382"/>
      <c r="FR87" s="382"/>
      <c r="FS87" s="382"/>
      <c r="FT87" s="382"/>
      <c r="FU87" s="382"/>
      <c r="FV87" s="382"/>
      <c r="FW87" s="382"/>
      <c r="FX87" s="382"/>
      <c r="FY87" s="382"/>
      <c r="FZ87" s="382"/>
      <c r="GA87" s="393"/>
      <c r="GF87" s="386"/>
      <c r="GG87" s="382"/>
      <c r="GH87" s="382"/>
      <c r="GI87" s="382"/>
      <c r="GJ87" s="382"/>
      <c r="GK87" s="382"/>
      <c r="GL87" s="382"/>
      <c r="GM87" s="382"/>
      <c r="GN87" s="382"/>
      <c r="GO87" s="382"/>
      <c r="GP87" s="382"/>
      <c r="GQ87" s="382"/>
      <c r="GR87" s="382"/>
      <c r="GS87" s="382"/>
      <c r="GT87" s="382"/>
      <c r="GU87" s="393"/>
      <c r="GZ87" s="386"/>
      <c r="HA87" s="382"/>
      <c r="HB87" s="382"/>
      <c r="HC87" s="382"/>
      <c r="HD87" s="382"/>
      <c r="HE87" s="382"/>
      <c r="HF87" s="382"/>
      <c r="HG87" s="382"/>
      <c r="HH87" s="382"/>
      <c r="HI87" s="382"/>
      <c r="HJ87" s="382"/>
      <c r="HK87" s="382"/>
      <c r="HL87" s="382"/>
      <c r="HM87" s="382"/>
      <c r="HN87" s="382"/>
      <c r="HO87" s="393"/>
      <c r="HT87" s="386"/>
      <c r="HU87" s="382"/>
      <c r="HV87" s="382"/>
      <c r="HW87" s="382"/>
      <c r="HX87" s="382"/>
      <c r="HY87" s="382"/>
      <c r="HZ87" s="382"/>
      <c r="IA87" s="382"/>
      <c r="IB87" s="382"/>
      <c r="IC87" s="382"/>
      <c r="ID87" s="382"/>
      <c r="IE87" s="382"/>
      <c r="IF87" s="382"/>
      <c r="IG87" s="382"/>
      <c r="IH87" s="382"/>
      <c r="II87" s="393"/>
      <c r="IN87" s="386"/>
      <c r="IO87" s="382"/>
      <c r="IP87" s="382"/>
      <c r="IQ87" s="382"/>
      <c r="IR87" s="382"/>
      <c r="IS87" s="382"/>
      <c r="IT87" s="382"/>
      <c r="IU87" s="382"/>
      <c r="IV87" s="382"/>
      <c r="IW87" s="382"/>
      <c r="IX87" s="382"/>
      <c r="IY87" s="382"/>
      <c r="IZ87" s="382"/>
      <c r="JA87" s="382"/>
      <c r="JB87" s="382"/>
      <c r="JC87" s="393"/>
      <c r="JH87" s="386"/>
      <c r="JI87" s="382"/>
      <c r="JJ87" s="382"/>
      <c r="JK87" s="382"/>
      <c r="JL87" s="382"/>
      <c r="JM87" s="382"/>
      <c r="JN87" s="382"/>
      <c r="JO87" s="382"/>
      <c r="JP87" s="382"/>
      <c r="JQ87" s="382"/>
      <c r="JR87" s="382"/>
      <c r="JS87" s="382"/>
      <c r="JT87" s="382"/>
      <c r="JU87" s="382"/>
      <c r="JV87" s="382"/>
      <c r="JW87" s="393"/>
      <c r="KB87" s="386"/>
      <c r="KC87" s="382"/>
      <c r="KD87" s="382"/>
      <c r="KE87" s="382"/>
      <c r="KF87" s="382"/>
      <c r="KG87" s="382"/>
      <c r="KH87" s="382"/>
      <c r="KI87" s="382"/>
      <c r="KJ87" s="382"/>
      <c r="KK87" s="382"/>
      <c r="KL87" s="382"/>
      <c r="KM87" s="382"/>
      <c r="KN87" s="382"/>
      <c r="KO87" s="382"/>
      <c r="KP87" s="382"/>
      <c r="KQ87" s="393"/>
      <c r="KV87" s="386"/>
      <c r="KW87" s="382"/>
      <c r="KX87" s="382"/>
      <c r="KY87" s="382"/>
      <c r="KZ87" s="382"/>
      <c r="LA87" s="382"/>
      <c r="LB87" s="382"/>
      <c r="LC87" s="382"/>
      <c r="LD87" s="382"/>
      <c r="LE87" s="382"/>
      <c r="LF87" s="382"/>
      <c r="LG87" s="382"/>
      <c r="LH87" s="382"/>
      <c r="LI87" s="382"/>
      <c r="LJ87" s="382"/>
      <c r="LK87" s="393"/>
      <c r="LP87" s="386"/>
      <c r="LQ87" s="382"/>
      <c r="LR87" s="382"/>
      <c r="LS87" s="382"/>
      <c r="LT87" s="382"/>
      <c r="LU87" s="382"/>
      <c r="LV87" s="382"/>
      <c r="LW87" s="382"/>
      <c r="LX87" s="382"/>
      <c r="LY87" s="382"/>
      <c r="LZ87" s="382"/>
      <c r="MA87" s="382"/>
      <c r="MB87" s="382"/>
      <c r="MC87" s="382"/>
      <c r="MD87" s="382"/>
      <c r="ME87" s="393"/>
      <c r="MJ87" s="386"/>
      <c r="MK87" s="382"/>
      <c r="ML87" s="382"/>
      <c r="MM87" s="382"/>
      <c r="MN87" s="382"/>
      <c r="MO87" s="382"/>
      <c r="MP87" s="382"/>
      <c r="MQ87" s="382"/>
      <c r="MR87" s="382"/>
      <c r="MS87" s="382"/>
      <c r="MT87" s="382"/>
      <c r="MU87" s="382"/>
      <c r="MV87" s="382"/>
      <c r="MW87" s="382"/>
      <c r="MX87" s="382"/>
      <c r="MY87" s="393"/>
      <c r="ND87" s="386"/>
      <c r="NE87" s="382"/>
      <c r="NF87" s="382"/>
      <c r="NG87" s="382"/>
      <c r="NH87" s="382"/>
      <c r="NI87" s="382"/>
      <c r="NJ87" s="382"/>
      <c r="NK87" s="382"/>
      <c r="NL87" s="382"/>
      <c r="NM87" s="382"/>
      <c r="NN87" s="382"/>
      <c r="NO87" s="382"/>
      <c r="NP87" s="382"/>
      <c r="NQ87" s="382"/>
      <c r="NR87" s="382"/>
      <c r="NS87" s="393"/>
      <c r="NX87" s="386"/>
      <c r="NY87" s="382"/>
      <c r="NZ87" s="382"/>
      <c r="OA87" s="382"/>
      <c r="OB87" s="382"/>
      <c r="OC87" s="382"/>
      <c r="OD87" s="382"/>
      <c r="OE87" s="382"/>
      <c r="OF87" s="382"/>
      <c r="OG87" s="382"/>
      <c r="OH87" s="382"/>
      <c r="OI87" s="382"/>
      <c r="OJ87" s="382"/>
      <c r="OK87" s="382"/>
      <c r="OL87" s="382"/>
      <c r="OM87" s="393"/>
      <c r="OR87" s="386"/>
      <c r="OS87" s="382"/>
      <c r="OT87" s="382"/>
      <c r="OU87" s="382"/>
      <c r="OV87" s="382"/>
      <c r="OW87" s="382"/>
      <c r="OX87" s="382"/>
      <c r="OY87" s="382"/>
      <c r="OZ87" s="382"/>
      <c r="PA87" s="382"/>
      <c r="PB87" s="382"/>
      <c r="PC87" s="382"/>
      <c r="PD87" s="382"/>
      <c r="PE87" s="382"/>
      <c r="PF87" s="382"/>
      <c r="PG87" s="393"/>
    </row>
    <row r="88" spans="2:423" ht="30" hidden="1" customHeight="1" outlineLevel="1">
      <c r="B88" s="394"/>
      <c r="C88" s="395"/>
      <c r="D88" s="15"/>
      <c r="E88" s="396"/>
      <c r="F88" s="397"/>
      <c r="G88" s="398"/>
      <c r="H88" s="399" t="s">
        <v>186</v>
      </c>
      <c r="I88" s="15"/>
      <c r="J88" s="15"/>
      <c r="K88" s="15"/>
      <c r="L88" s="15"/>
      <c r="M88" s="15"/>
      <c r="N88" s="15"/>
      <c r="O88" s="15"/>
      <c r="P88" s="15"/>
      <c r="Q88" s="15"/>
      <c r="R88" s="15"/>
      <c r="S88" s="400" t="s">
        <v>187</v>
      </c>
      <c r="T88" s="401" t="s">
        <v>188</v>
      </c>
      <c r="U88" s="402">
        <v>22656</v>
      </c>
      <c r="V88" s="403" t="s">
        <v>189</v>
      </c>
      <c r="W88" s="404"/>
      <c r="AB88" s="399"/>
      <c r="AC88" s="15"/>
      <c r="AD88" s="15"/>
      <c r="AE88" s="15"/>
      <c r="AF88" s="15"/>
      <c r="AG88" s="15"/>
      <c r="AH88" s="15"/>
      <c r="AI88" s="15"/>
      <c r="AJ88" s="15"/>
      <c r="AK88" s="15"/>
      <c r="AL88" s="15"/>
      <c r="AM88" s="15"/>
      <c r="AN88" s="15"/>
      <c r="AO88" s="15"/>
      <c r="AP88" s="15"/>
      <c r="AQ88" s="405"/>
      <c r="AV88" s="399"/>
      <c r="AW88" s="15"/>
      <c r="AX88" s="15"/>
      <c r="AY88" s="15"/>
      <c r="AZ88" s="15"/>
      <c r="BA88" s="15"/>
      <c r="BB88" s="15"/>
      <c r="BC88" s="15"/>
      <c r="BD88" s="15"/>
      <c r="BE88" s="15"/>
      <c r="BF88" s="15"/>
      <c r="BG88" s="15"/>
      <c r="BH88" s="15"/>
      <c r="BI88" s="15"/>
      <c r="BJ88" s="15"/>
      <c r="BK88" s="405"/>
      <c r="BP88" s="399" t="s">
        <v>190</v>
      </c>
      <c r="BQ88" s="15"/>
      <c r="BR88" s="15"/>
      <c r="BS88" s="15"/>
      <c r="BT88" s="15"/>
      <c r="BU88" s="15"/>
      <c r="BV88" s="15"/>
      <c r="BW88" s="15"/>
      <c r="BX88" s="15"/>
      <c r="BY88" s="15"/>
      <c r="BZ88" s="15"/>
      <c r="CA88" s="400" t="s">
        <v>187</v>
      </c>
      <c r="CB88" s="401" t="s">
        <v>188</v>
      </c>
      <c r="CC88" s="402">
        <v>22656</v>
      </c>
      <c r="CD88" s="403" t="s">
        <v>189</v>
      </c>
      <c r="CE88" s="404"/>
      <c r="CJ88" s="399" t="s">
        <v>191</v>
      </c>
      <c r="CK88" s="15"/>
      <c r="CL88" s="15"/>
      <c r="CM88" s="15"/>
      <c r="CN88" s="15"/>
      <c r="CO88" s="15"/>
      <c r="CP88" s="15"/>
      <c r="CQ88" s="15"/>
      <c r="CR88" s="15"/>
      <c r="CS88" s="15"/>
      <c r="CT88" s="15"/>
      <c r="CU88" s="400" t="s">
        <v>192</v>
      </c>
      <c r="CV88" s="401" t="s">
        <v>188</v>
      </c>
      <c r="CW88" s="402">
        <v>27237</v>
      </c>
      <c r="CX88" s="403" t="s">
        <v>193</v>
      </c>
      <c r="CY88" s="404"/>
      <c r="DD88" s="399" t="s">
        <v>194</v>
      </c>
      <c r="DE88" s="15"/>
      <c r="DF88" s="15"/>
      <c r="DG88" s="15"/>
      <c r="DH88" s="15"/>
      <c r="DI88" s="15"/>
      <c r="DJ88" s="15"/>
      <c r="DK88" s="15"/>
      <c r="DL88" s="15"/>
      <c r="DM88" s="15"/>
      <c r="DN88" s="15"/>
      <c r="DO88" s="400" t="s">
        <v>187</v>
      </c>
      <c r="DP88" s="401" t="s">
        <v>188</v>
      </c>
      <c r="DQ88" s="402">
        <v>70083</v>
      </c>
      <c r="DR88" s="403" t="s">
        <v>195</v>
      </c>
      <c r="DS88" s="404"/>
      <c r="DX88" s="399" t="s">
        <v>196</v>
      </c>
      <c r="DY88" s="15"/>
      <c r="DZ88" s="15"/>
      <c r="EA88" s="15"/>
      <c r="EB88" s="15"/>
      <c r="EC88" s="15"/>
      <c r="ED88" s="15"/>
      <c r="EE88" s="15"/>
      <c r="EF88" s="15"/>
      <c r="EG88" s="15"/>
      <c r="EH88" s="15"/>
      <c r="EI88" s="400" t="s">
        <v>192</v>
      </c>
      <c r="EJ88" s="401" t="s">
        <v>188</v>
      </c>
      <c r="EK88" s="402">
        <v>30223</v>
      </c>
      <c r="EL88" s="403" t="s">
        <v>197</v>
      </c>
      <c r="EM88" s="404"/>
      <c r="ER88" s="399" t="s">
        <v>198</v>
      </c>
      <c r="ES88" s="15"/>
      <c r="ET88" s="15"/>
      <c r="EU88" s="15"/>
      <c r="EV88" s="15"/>
      <c r="EW88" s="15"/>
      <c r="EX88" s="15"/>
      <c r="EY88" s="15"/>
      <c r="EZ88" s="15"/>
      <c r="FA88" s="15"/>
      <c r="FB88" s="15"/>
      <c r="FC88" s="400" t="s">
        <v>187</v>
      </c>
      <c r="FD88" s="401" t="s">
        <v>199</v>
      </c>
      <c r="FE88" s="402">
        <v>91867</v>
      </c>
      <c r="FF88" s="403" t="s">
        <v>200</v>
      </c>
      <c r="FG88" s="404"/>
      <c r="FL88" s="399" t="s">
        <v>201</v>
      </c>
      <c r="FM88" s="15"/>
      <c r="FN88" s="15"/>
      <c r="FO88" s="15"/>
      <c r="FP88" s="15"/>
      <c r="FQ88" s="15"/>
      <c r="FR88" s="15"/>
      <c r="FS88" s="15"/>
      <c r="FT88" s="15"/>
      <c r="FU88" s="15"/>
      <c r="FV88" s="15"/>
      <c r="FW88" s="15"/>
      <c r="FX88" s="15"/>
      <c r="FY88" s="15"/>
      <c r="FZ88" s="15"/>
      <c r="GA88" s="405"/>
      <c r="GF88" s="399"/>
      <c r="GG88" s="15"/>
      <c r="GH88" s="15"/>
      <c r="GI88" s="15"/>
      <c r="GJ88" s="15"/>
      <c r="GK88" s="15"/>
      <c r="GL88" s="15"/>
      <c r="GM88" s="15"/>
      <c r="GN88" s="15"/>
      <c r="GO88" s="15"/>
      <c r="GP88" s="15"/>
      <c r="GQ88" s="15"/>
      <c r="GR88" s="15"/>
      <c r="GS88" s="15"/>
      <c r="GT88" s="15"/>
      <c r="GU88" s="405"/>
      <c r="GZ88" s="399"/>
      <c r="HA88" s="15"/>
      <c r="HB88" s="15"/>
      <c r="HC88" s="15"/>
      <c r="HD88" s="15"/>
      <c r="HE88" s="15"/>
      <c r="HF88" s="15"/>
      <c r="HG88" s="15"/>
      <c r="HH88" s="15"/>
      <c r="HI88" s="15"/>
      <c r="HJ88" s="15"/>
      <c r="HK88" s="15"/>
      <c r="HL88" s="15"/>
      <c r="HM88" s="15"/>
      <c r="HN88" s="15"/>
      <c r="HO88" s="405"/>
      <c r="HT88" s="399"/>
      <c r="HU88" s="15"/>
      <c r="HV88" s="15"/>
      <c r="HW88" s="15"/>
      <c r="HX88" s="15"/>
      <c r="HY88" s="15"/>
      <c r="HZ88" s="15"/>
      <c r="IA88" s="15"/>
      <c r="IB88" s="15"/>
      <c r="IC88" s="15"/>
      <c r="ID88" s="15"/>
      <c r="IE88" s="15"/>
      <c r="IF88" s="15"/>
      <c r="IG88" s="15"/>
      <c r="IH88" s="15"/>
      <c r="II88" s="405"/>
      <c r="IN88" s="399"/>
      <c r="IO88" s="15"/>
      <c r="IP88" s="15"/>
      <c r="IQ88" s="15"/>
      <c r="IR88" s="15"/>
      <c r="IS88" s="15"/>
      <c r="IT88" s="15"/>
      <c r="IU88" s="15"/>
      <c r="IV88" s="15"/>
      <c r="IW88" s="15"/>
      <c r="IX88" s="15"/>
      <c r="IY88" s="15"/>
      <c r="IZ88" s="15"/>
      <c r="JA88" s="15"/>
      <c r="JB88" s="15"/>
      <c r="JC88" s="405"/>
      <c r="JH88" s="399"/>
      <c r="JI88" s="15"/>
      <c r="JJ88" s="15"/>
      <c r="JK88" s="15"/>
      <c r="JL88" s="15"/>
      <c r="JM88" s="15"/>
      <c r="JN88" s="15"/>
      <c r="JO88" s="15"/>
      <c r="JP88" s="15"/>
      <c r="JQ88" s="15"/>
      <c r="JR88" s="15"/>
      <c r="JS88" s="15"/>
      <c r="JT88" s="15"/>
      <c r="JU88" s="15"/>
      <c r="JV88" s="15"/>
      <c r="JW88" s="405"/>
      <c r="KB88" s="399"/>
      <c r="KC88" s="15"/>
      <c r="KD88" s="15"/>
      <c r="KE88" s="15"/>
      <c r="KF88" s="15"/>
      <c r="KG88" s="15"/>
      <c r="KH88" s="15"/>
      <c r="KI88" s="15"/>
      <c r="KJ88" s="15"/>
      <c r="KK88" s="15"/>
      <c r="KL88" s="15"/>
      <c r="KM88" s="15"/>
      <c r="KN88" s="15"/>
      <c r="KO88" s="15"/>
      <c r="KP88" s="15"/>
      <c r="KQ88" s="405"/>
      <c r="KV88" s="399"/>
      <c r="KW88" s="15"/>
      <c r="KX88" s="15"/>
      <c r="KY88" s="15"/>
      <c r="KZ88" s="15"/>
      <c r="LA88" s="15"/>
      <c r="LB88" s="15"/>
      <c r="LC88" s="15"/>
      <c r="LD88" s="15"/>
      <c r="LE88" s="15"/>
      <c r="LF88" s="15"/>
      <c r="LG88" s="15"/>
      <c r="LH88" s="15"/>
      <c r="LI88" s="15"/>
      <c r="LJ88" s="15"/>
      <c r="LK88" s="405"/>
      <c r="LP88" s="399"/>
      <c r="LQ88" s="15"/>
      <c r="LR88" s="15"/>
      <c r="LS88" s="15"/>
      <c r="LT88" s="15"/>
      <c r="LU88" s="15"/>
      <c r="LV88" s="15"/>
      <c r="LW88" s="15"/>
      <c r="LX88" s="15"/>
      <c r="LY88" s="15"/>
      <c r="LZ88" s="15"/>
      <c r="MA88" s="15"/>
      <c r="MB88" s="15"/>
      <c r="MC88" s="15"/>
      <c r="MD88" s="15"/>
      <c r="ME88" s="405"/>
      <c r="MJ88" s="399"/>
      <c r="MK88" s="15"/>
      <c r="ML88" s="15"/>
      <c r="MM88" s="15"/>
      <c r="MN88" s="15"/>
      <c r="MO88" s="15"/>
      <c r="MP88" s="15"/>
      <c r="MQ88" s="15"/>
      <c r="MR88" s="15"/>
      <c r="MS88" s="15"/>
      <c r="MT88" s="15"/>
      <c r="MU88" s="15"/>
      <c r="MV88" s="15"/>
      <c r="MW88" s="15"/>
      <c r="MX88" s="15"/>
      <c r="MY88" s="405"/>
      <c r="ND88" s="399"/>
      <c r="NE88" s="15"/>
      <c r="NF88" s="15"/>
      <c r="NG88" s="15"/>
      <c r="NH88" s="15"/>
      <c r="NI88" s="15"/>
      <c r="NJ88" s="15"/>
      <c r="NK88" s="15"/>
      <c r="NL88" s="15"/>
      <c r="NM88" s="15"/>
      <c r="NN88" s="15"/>
      <c r="NO88" s="15"/>
      <c r="NP88" s="15"/>
      <c r="NQ88" s="15"/>
      <c r="NR88" s="15"/>
      <c r="NS88" s="405"/>
      <c r="NX88" s="399"/>
      <c r="NY88" s="15"/>
      <c r="NZ88" s="15"/>
      <c r="OA88" s="15"/>
      <c r="OB88" s="15"/>
      <c r="OC88" s="15"/>
      <c r="OD88" s="15"/>
      <c r="OE88" s="15"/>
      <c r="OF88" s="15"/>
      <c r="OG88" s="15"/>
      <c r="OH88" s="15"/>
      <c r="OI88" s="15"/>
      <c r="OJ88" s="15"/>
      <c r="OK88" s="15"/>
      <c r="OL88" s="15"/>
      <c r="OM88" s="405"/>
      <c r="OR88" s="399"/>
      <c r="OS88" s="15"/>
      <c r="OT88" s="15"/>
      <c r="OU88" s="15"/>
      <c r="OV88" s="15"/>
      <c r="OW88" s="15"/>
      <c r="OX88" s="15"/>
      <c r="OY88" s="15"/>
      <c r="OZ88" s="15"/>
      <c r="PA88" s="15"/>
      <c r="PB88" s="15"/>
      <c r="PC88" s="15"/>
      <c r="PD88" s="15"/>
      <c r="PE88" s="15"/>
      <c r="PF88" s="15"/>
      <c r="PG88" s="405"/>
    </row>
    <row r="89" spans="2:423" ht="30" hidden="1" customHeight="1" outlineLevel="1">
      <c r="B89" s="394"/>
      <c r="C89" s="395"/>
      <c r="D89" s="15"/>
      <c r="E89" s="396"/>
      <c r="F89" s="397"/>
      <c r="G89" s="398"/>
      <c r="H89" s="399" t="s">
        <v>202</v>
      </c>
      <c r="I89" s="15"/>
      <c r="J89" s="15"/>
      <c r="K89" s="15"/>
      <c r="L89" s="15"/>
      <c r="M89" s="15"/>
      <c r="N89" s="15"/>
      <c r="O89" s="15"/>
      <c r="P89" s="15"/>
      <c r="Q89" s="15"/>
      <c r="R89" s="15"/>
      <c r="S89" s="406" t="s">
        <v>203</v>
      </c>
      <c r="T89" s="407" t="s">
        <v>204</v>
      </c>
      <c r="U89" s="408" t="s">
        <v>205</v>
      </c>
      <c r="V89" s="408"/>
      <c r="W89" s="409" t="s">
        <v>206</v>
      </c>
      <c r="AB89" s="399"/>
      <c r="AC89" s="15"/>
      <c r="AD89" s="15"/>
      <c r="AE89" s="15"/>
      <c r="AF89" s="15"/>
      <c r="AG89" s="15"/>
      <c r="AH89" s="15"/>
      <c r="AI89" s="15"/>
      <c r="AJ89" s="15"/>
      <c r="AK89" s="15"/>
      <c r="AL89" s="15"/>
      <c r="AM89" s="15"/>
      <c r="AN89" s="15"/>
      <c r="AO89" s="15"/>
      <c r="AP89" s="15"/>
      <c r="AQ89" s="405"/>
      <c r="AV89" s="399"/>
      <c r="AW89" s="15"/>
      <c r="AX89" s="15"/>
      <c r="AY89" s="15"/>
      <c r="AZ89" s="15"/>
      <c r="BA89" s="15"/>
      <c r="BB89" s="15"/>
      <c r="BC89" s="15"/>
      <c r="BD89" s="15"/>
      <c r="BE89" s="15"/>
      <c r="BF89" s="15"/>
      <c r="BG89" s="15"/>
      <c r="BH89" s="15"/>
      <c r="BI89" s="15"/>
      <c r="BJ89" s="15"/>
      <c r="BK89" s="405"/>
      <c r="BP89" s="399" t="s">
        <v>207</v>
      </c>
      <c r="BQ89" s="15"/>
      <c r="BR89" s="15"/>
      <c r="BS89" s="15"/>
      <c r="BT89" s="15"/>
      <c r="BU89" s="15"/>
      <c r="BV89" s="15"/>
      <c r="BW89" s="15"/>
      <c r="BX89" s="15"/>
      <c r="BY89" s="15"/>
      <c r="BZ89" s="15"/>
      <c r="CA89" s="406" t="s">
        <v>203</v>
      </c>
      <c r="CB89" s="407" t="s">
        <v>204</v>
      </c>
      <c r="CC89" s="408" t="s">
        <v>205</v>
      </c>
      <c r="CD89" s="408"/>
      <c r="CE89" s="409" t="s">
        <v>206</v>
      </c>
      <c r="CJ89" s="399" t="s">
        <v>208</v>
      </c>
      <c r="CK89" s="15"/>
      <c r="CL89" s="15"/>
      <c r="CM89" s="15"/>
      <c r="CN89" s="15"/>
      <c r="CO89" s="15"/>
      <c r="CP89" s="15"/>
      <c r="CQ89" s="15"/>
      <c r="CR89" s="15"/>
      <c r="CS89" s="15"/>
      <c r="CT89" s="15"/>
      <c r="CU89" s="406" t="s">
        <v>203</v>
      </c>
      <c r="CV89" s="407" t="s">
        <v>204</v>
      </c>
      <c r="CW89" s="408" t="s">
        <v>205</v>
      </c>
      <c r="CX89" s="408"/>
      <c r="CY89" s="409" t="s">
        <v>206</v>
      </c>
      <c r="DD89" s="399" t="s">
        <v>209</v>
      </c>
      <c r="DE89" s="15"/>
      <c r="DF89" s="15"/>
      <c r="DG89" s="15"/>
      <c r="DH89" s="15"/>
      <c r="DI89" s="15"/>
      <c r="DJ89" s="15"/>
      <c r="DK89" s="15"/>
      <c r="DL89" s="15"/>
      <c r="DM89" s="15"/>
      <c r="DN89" s="15"/>
      <c r="DO89" s="406" t="s">
        <v>203</v>
      </c>
      <c r="DP89" s="407" t="s">
        <v>204</v>
      </c>
      <c r="DQ89" s="408" t="s">
        <v>205</v>
      </c>
      <c r="DR89" s="408"/>
      <c r="DS89" s="409" t="s">
        <v>206</v>
      </c>
      <c r="DX89" s="399" t="s">
        <v>210</v>
      </c>
      <c r="DY89" s="15"/>
      <c r="DZ89" s="15"/>
      <c r="EA89" s="15"/>
      <c r="EB89" s="15"/>
      <c r="EC89" s="15"/>
      <c r="ED89" s="15"/>
      <c r="EE89" s="15"/>
      <c r="EF89" s="15"/>
      <c r="EG89" s="15"/>
      <c r="EH89" s="15"/>
      <c r="EI89" s="406" t="s">
        <v>203</v>
      </c>
      <c r="EJ89" s="407" t="s">
        <v>204</v>
      </c>
      <c r="EK89" s="408" t="s">
        <v>205</v>
      </c>
      <c r="EL89" s="408"/>
      <c r="EM89" s="409" t="s">
        <v>206</v>
      </c>
      <c r="ER89" s="399" t="s">
        <v>211</v>
      </c>
      <c r="ES89" s="15"/>
      <c r="ET89" s="15"/>
      <c r="EU89" s="15"/>
      <c r="EV89" s="15"/>
      <c r="EW89" s="15"/>
      <c r="EX89" s="15"/>
      <c r="EY89" s="15"/>
      <c r="EZ89" s="15"/>
      <c r="FA89" s="15"/>
      <c r="FB89" s="15"/>
      <c r="FC89" s="406" t="s">
        <v>203</v>
      </c>
      <c r="FD89" s="407" t="s">
        <v>204</v>
      </c>
      <c r="FE89" s="408" t="s">
        <v>205</v>
      </c>
      <c r="FF89" s="408"/>
      <c r="FG89" s="409" t="s">
        <v>212</v>
      </c>
      <c r="FL89" s="399"/>
      <c r="FM89" s="15"/>
      <c r="FN89" s="15"/>
      <c r="FO89" s="15"/>
      <c r="FP89" s="15"/>
      <c r="FQ89" s="15"/>
      <c r="FR89" s="15"/>
      <c r="FS89" s="15"/>
      <c r="FT89" s="15"/>
      <c r="FU89" s="15"/>
      <c r="FV89" s="15"/>
      <c r="FW89" s="15"/>
      <c r="FX89" s="15"/>
      <c r="FY89" s="15"/>
      <c r="FZ89" s="15"/>
      <c r="GA89" s="405"/>
      <c r="GF89" s="399"/>
      <c r="GG89" s="15"/>
      <c r="GH89" s="15"/>
      <c r="GI89" s="15"/>
      <c r="GJ89" s="15"/>
      <c r="GK89" s="15"/>
      <c r="GL89" s="15"/>
      <c r="GM89" s="15"/>
      <c r="GN89" s="15"/>
      <c r="GO89" s="15"/>
      <c r="GP89" s="15"/>
      <c r="GQ89" s="15"/>
      <c r="GR89" s="15"/>
      <c r="GS89" s="15"/>
      <c r="GT89" s="15"/>
      <c r="GU89" s="405"/>
      <c r="GZ89" s="399"/>
      <c r="HA89" s="15"/>
      <c r="HB89" s="15"/>
      <c r="HC89" s="15"/>
      <c r="HD89" s="15"/>
      <c r="HE89" s="15"/>
      <c r="HF89" s="15"/>
      <c r="HG89" s="15"/>
      <c r="HH89" s="15"/>
      <c r="HI89" s="15"/>
      <c r="HJ89" s="15"/>
      <c r="HK89" s="15"/>
      <c r="HL89" s="15"/>
      <c r="HM89" s="15"/>
      <c r="HN89" s="15"/>
      <c r="HO89" s="405"/>
      <c r="HT89" s="399"/>
      <c r="HU89" s="15"/>
      <c r="HV89" s="15"/>
      <c r="HW89" s="15"/>
      <c r="HX89" s="15"/>
      <c r="HY89" s="15"/>
      <c r="HZ89" s="15"/>
      <c r="IA89" s="15"/>
      <c r="IB89" s="15"/>
      <c r="IC89" s="15"/>
      <c r="ID89" s="15"/>
      <c r="IE89" s="15"/>
      <c r="IF89" s="15"/>
      <c r="IG89" s="15"/>
      <c r="IH89" s="15"/>
      <c r="II89" s="405"/>
      <c r="IN89" s="399"/>
      <c r="IO89" s="15"/>
      <c r="IP89" s="15"/>
      <c r="IQ89" s="15"/>
      <c r="IR89" s="15"/>
      <c r="IS89" s="15"/>
      <c r="IT89" s="15"/>
      <c r="IU89" s="15"/>
      <c r="IV89" s="15"/>
      <c r="IW89" s="15"/>
      <c r="IX89" s="15"/>
      <c r="IY89" s="15"/>
      <c r="IZ89" s="15"/>
      <c r="JA89" s="15"/>
      <c r="JB89" s="15"/>
      <c r="JC89" s="405"/>
      <c r="JH89" s="399"/>
      <c r="JI89" s="15"/>
      <c r="JJ89" s="15"/>
      <c r="JK89" s="15"/>
      <c r="JL89" s="15"/>
      <c r="JM89" s="15"/>
      <c r="JN89" s="15"/>
      <c r="JO89" s="15"/>
      <c r="JP89" s="15"/>
      <c r="JQ89" s="15"/>
      <c r="JR89" s="15"/>
      <c r="JS89" s="15"/>
      <c r="JT89" s="15"/>
      <c r="JU89" s="15"/>
      <c r="JV89" s="15"/>
      <c r="JW89" s="405"/>
      <c r="KB89" s="399"/>
      <c r="KC89" s="15"/>
      <c r="KD89" s="15"/>
      <c r="KE89" s="15"/>
      <c r="KF89" s="15"/>
      <c r="KG89" s="15"/>
      <c r="KH89" s="15"/>
      <c r="KI89" s="15"/>
      <c r="KJ89" s="15"/>
      <c r="KK89" s="15"/>
      <c r="KL89" s="15"/>
      <c r="KM89" s="15"/>
      <c r="KN89" s="15"/>
      <c r="KO89" s="15"/>
      <c r="KP89" s="15"/>
      <c r="KQ89" s="405"/>
      <c r="KV89" s="399"/>
      <c r="KW89" s="15"/>
      <c r="KX89" s="15"/>
      <c r="KY89" s="15"/>
      <c r="KZ89" s="15"/>
      <c r="LA89" s="15"/>
      <c r="LB89" s="15"/>
      <c r="LC89" s="15"/>
      <c r="LD89" s="15"/>
      <c r="LE89" s="15"/>
      <c r="LF89" s="15"/>
      <c r="LG89" s="15"/>
      <c r="LH89" s="15"/>
      <c r="LI89" s="15"/>
      <c r="LJ89" s="15"/>
      <c r="LK89" s="405"/>
      <c r="LP89" s="399"/>
      <c r="LQ89" s="15"/>
      <c r="LR89" s="15"/>
      <c r="LS89" s="15"/>
      <c r="LT89" s="15"/>
      <c r="LU89" s="15"/>
      <c r="LV89" s="15"/>
      <c r="LW89" s="15"/>
      <c r="LX89" s="15"/>
      <c r="LY89" s="15"/>
      <c r="LZ89" s="15"/>
      <c r="MA89" s="15"/>
      <c r="MB89" s="15"/>
      <c r="MC89" s="15"/>
      <c r="MD89" s="15"/>
      <c r="ME89" s="405"/>
      <c r="MJ89" s="399"/>
      <c r="MK89" s="15"/>
      <c r="ML89" s="15"/>
      <c r="MM89" s="15"/>
      <c r="MN89" s="15"/>
      <c r="MO89" s="15"/>
      <c r="MP89" s="15"/>
      <c r="MQ89" s="15"/>
      <c r="MR89" s="15"/>
      <c r="MS89" s="15"/>
      <c r="MT89" s="15"/>
      <c r="MU89" s="15"/>
      <c r="MV89" s="15"/>
      <c r="MW89" s="15"/>
      <c r="MX89" s="15"/>
      <c r="MY89" s="405"/>
      <c r="ND89" s="399"/>
      <c r="NE89" s="15"/>
      <c r="NF89" s="15"/>
      <c r="NG89" s="15"/>
      <c r="NH89" s="15"/>
      <c r="NI89" s="15"/>
      <c r="NJ89" s="15"/>
      <c r="NK89" s="15"/>
      <c r="NL89" s="15"/>
      <c r="NM89" s="15"/>
      <c r="NN89" s="15"/>
      <c r="NO89" s="15"/>
      <c r="NP89" s="15"/>
      <c r="NQ89" s="15"/>
      <c r="NR89" s="15"/>
      <c r="NS89" s="405"/>
      <c r="NX89" s="399"/>
      <c r="NY89" s="15"/>
      <c r="NZ89" s="15"/>
      <c r="OA89" s="15"/>
      <c r="OB89" s="15"/>
      <c r="OC89" s="15"/>
      <c r="OD89" s="15"/>
      <c r="OE89" s="15"/>
      <c r="OF89" s="15"/>
      <c r="OG89" s="15"/>
      <c r="OH89" s="15"/>
      <c r="OI89" s="15"/>
      <c r="OJ89" s="15"/>
      <c r="OK89" s="15"/>
      <c r="OL89" s="15"/>
      <c r="OM89" s="405"/>
      <c r="OR89" s="399"/>
      <c r="OS89" s="15"/>
      <c r="OT89" s="15"/>
      <c r="OU89" s="15"/>
      <c r="OV89" s="15"/>
      <c r="OW89" s="15"/>
      <c r="OX89" s="15"/>
      <c r="OY89" s="15"/>
      <c r="OZ89" s="15"/>
      <c r="PA89" s="15"/>
      <c r="PB89" s="15"/>
      <c r="PC89" s="15"/>
      <c r="PD89" s="15"/>
      <c r="PE89" s="15"/>
      <c r="PF89" s="15"/>
      <c r="PG89" s="405"/>
    </row>
    <row r="90" spans="2:423" ht="30" hidden="1" customHeight="1" outlineLevel="1">
      <c r="B90" s="394"/>
      <c r="C90" s="395"/>
      <c r="D90" s="15"/>
      <c r="E90" s="396"/>
      <c r="F90" s="397"/>
      <c r="G90" s="398"/>
      <c r="H90" s="399" t="s">
        <v>213</v>
      </c>
      <c r="I90" s="15"/>
      <c r="J90" s="15"/>
      <c r="K90" s="15"/>
      <c r="L90" s="15"/>
      <c r="M90" s="15"/>
      <c r="N90" s="15"/>
      <c r="O90" s="15"/>
      <c r="P90" s="15"/>
      <c r="Q90" s="15"/>
      <c r="R90" s="15"/>
      <c r="S90" s="400" t="s">
        <v>214</v>
      </c>
      <c r="T90" s="402">
        <v>9706</v>
      </c>
      <c r="U90" s="403" t="s">
        <v>215</v>
      </c>
      <c r="V90" s="410"/>
      <c r="W90" s="411">
        <f>U41/$BP$96</f>
        <v>0.83850602472536329</v>
      </c>
      <c r="AB90" s="399"/>
      <c r="AC90" s="15"/>
      <c r="AD90" s="15"/>
      <c r="AE90" s="15"/>
      <c r="AF90" s="15"/>
      <c r="AG90" s="15"/>
      <c r="AH90" s="15"/>
      <c r="AI90" s="15"/>
      <c r="AJ90" s="15"/>
      <c r="AK90" s="15"/>
      <c r="AL90" s="15"/>
      <c r="AM90" s="15"/>
      <c r="AN90" s="15"/>
      <c r="AO90" s="15"/>
      <c r="AP90" s="15"/>
      <c r="AQ90" s="405"/>
      <c r="AV90" s="399"/>
      <c r="AW90" s="15"/>
      <c r="AX90" s="15"/>
      <c r="AY90" s="15"/>
      <c r="AZ90" s="15"/>
      <c r="BA90" s="15"/>
      <c r="BB90" s="15"/>
      <c r="BC90" s="15"/>
      <c r="BD90" s="15"/>
      <c r="BE90" s="15"/>
      <c r="BF90" s="15"/>
      <c r="BG90" s="15"/>
      <c r="BH90" s="15"/>
      <c r="BI90" s="15"/>
      <c r="BJ90" s="15"/>
      <c r="BK90" s="405"/>
      <c r="BP90" s="399" t="s">
        <v>216</v>
      </c>
      <c r="BQ90" s="15"/>
      <c r="BR90" s="15"/>
      <c r="BS90" s="15"/>
      <c r="BT90" s="15"/>
      <c r="BU90" s="15"/>
      <c r="BV90" s="15"/>
      <c r="BW90" s="15"/>
      <c r="BX90" s="15"/>
      <c r="BY90" s="15"/>
      <c r="BZ90" s="15"/>
      <c r="CA90" s="400" t="s">
        <v>214</v>
      </c>
      <c r="CB90" s="402">
        <v>9706</v>
      </c>
      <c r="CC90" s="403" t="s">
        <v>215</v>
      </c>
      <c r="CD90" s="410"/>
      <c r="CE90" s="411">
        <f>CC41/$BP$96</f>
        <v>0.8385060247253634</v>
      </c>
      <c r="CJ90" s="399" t="s">
        <v>217</v>
      </c>
      <c r="CK90" s="15"/>
      <c r="CL90" s="15"/>
      <c r="CM90" s="15"/>
      <c r="CN90" s="15"/>
      <c r="CO90" s="15"/>
      <c r="CP90" s="15"/>
      <c r="CQ90" s="15"/>
      <c r="CR90" s="15"/>
      <c r="CS90" s="15"/>
      <c r="CT90" s="15"/>
      <c r="CU90" s="400" t="s">
        <v>218</v>
      </c>
      <c r="CV90" s="402">
        <v>28904</v>
      </c>
      <c r="CW90" s="403" t="s">
        <v>219</v>
      </c>
      <c r="CX90" s="410"/>
      <c r="CY90" s="411">
        <f>CW41/$BP$96</f>
        <v>0.84902912742830139</v>
      </c>
      <c r="DD90" s="399" t="s">
        <v>220</v>
      </c>
      <c r="DE90" s="15"/>
      <c r="DF90" s="15"/>
      <c r="DG90" s="15"/>
      <c r="DH90" s="15"/>
      <c r="DI90" s="15"/>
      <c r="DJ90" s="15"/>
      <c r="DK90" s="15"/>
      <c r="DL90" s="15"/>
      <c r="DM90" s="15"/>
      <c r="DN90" s="15"/>
      <c r="DO90" s="400" t="s">
        <v>218</v>
      </c>
      <c r="DP90" s="402">
        <v>102684</v>
      </c>
      <c r="DQ90" s="403" t="s">
        <v>221</v>
      </c>
      <c r="DR90" s="410"/>
      <c r="DS90" s="411">
        <f>DQ41/$BP$96</f>
        <v>1.1730452580184019</v>
      </c>
      <c r="DX90" s="399"/>
      <c r="DY90" s="15"/>
      <c r="DZ90" s="15"/>
      <c r="EA90" s="15"/>
      <c r="EB90" s="15"/>
      <c r="EC90" s="15"/>
      <c r="ED90" s="15"/>
      <c r="EE90" s="15"/>
      <c r="EF90" s="15"/>
      <c r="EG90" s="15"/>
      <c r="EH90" s="15"/>
      <c r="EI90" s="400" t="s">
        <v>222</v>
      </c>
      <c r="EJ90" s="402">
        <v>37001</v>
      </c>
      <c r="EK90" s="403" t="s">
        <v>223</v>
      </c>
      <c r="EL90" s="410"/>
      <c r="EM90" s="411">
        <f>EK41/$BP$96</f>
        <v>1.0365177899440861</v>
      </c>
      <c r="ER90" s="399"/>
      <c r="ES90" s="15"/>
      <c r="ET90" s="15"/>
      <c r="EU90" s="15"/>
      <c r="EV90" s="15"/>
      <c r="EW90" s="15"/>
      <c r="EX90" s="15"/>
      <c r="EY90" s="15"/>
      <c r="EZ90" s="15"/>
      <c r="FA90" s="15"/>
      <c r="FB90" s="15"/>
      <c r="FC90" s="400" t="s">
        <v>222</v>
      </c>
      <c r="FD90" s="402">
        <v>88899</v>
      </c>
      <c r="FE90" s="403" t="s">
        <v>224</v>
      </c>
      <c r="FF90" s="410"/>
      <c r="FG90" s="411">
        <f>FE41/$BP$96</f>
        <v>1.1029017998838473</v>
      </c>
      <c r="FL90" s="399"/>
      <c r="FM90" s="15"/>
      <c r="FN90" s="15"/>
      <c r="FO90" s="15"/>
      <c r="FP90" s="15"/>
      <c r="FQ90" s="15"/>
      <c r="FR90" s="15"/>
      <c r="FS90" s="15"/>
      <c r="FT90" s="15"/>
      <c r="FU90" s="15"/>
      <c r="FV90" s="15"/>
      <c r="FW90" s="15"/>
      <c r="FX90" s="15"/>
      <c r="FY90" s="15"/>
      <c r="FZ90" s="15"/>
      <c r="GA90" s="405"/>
      <c r="GF90" s="399"/>
      <c r="GG90" s="15"/>
      <c r="GH90" s="15"/>
      <c r="GI90" s="15"/>
      <c r="GJ90" s="15"/>
      <c r="GK90" s="15"/>
      <c r="GL90" s="15"/>
      <c r="GM90" s="15"/>
      <c r="GN90" s="15"/>
      <c r="GO90" s="15"/>
      <c r="GP90" s="15"/>
      <c r="GQ90" s="15"/>
      <c r="GR90" s="15"/>
      <c r="GS90" s="15"/>
      <c r="GT90" s="15"/>
      <c r="GU90" s="405"/>
      <c r="GZ90" s="399"/>
      <c r="HA90" s="15"/>
      <c r="HB90" s="15"/>
      <c r="HC90" s="15"/>
      <c r="HD90" s="15"/>
      <c r="HE90" s="15"/>
      <c r="HF90" s="15"/>
      <c r="HG90" s="15"/>
      <c r="HH90" s="15"/>
      <c r="HI90" s="15"/>
      <c r="HJ90" s="15"/>
      <c r="HK90" s="15"/>
      <c r="HL90" s="15"/>
      <c r="HM90" s="15"/>
      <c r="HN90" s="15"/>
      <c r="HO90" s="405"/>
      <c r="HT90" s="399"/>
      <c r="HU90" s="15"/>
      <c r="HV90" s="15"/>
      <c r="HW90" s="15"/>
      <c r="HX90" s="15"/>
      <c r="HY90" s="15"/>
      <c r="HZ90" s="15"/>
      <c r="IA90" s="15"/>
      <c r="IB90" s="15"/>
      <c r="IC90" s="15"/>
      <c r="ID90" s="15"/>
      <c r="IE90" s="15"/>
      <c r="IF90" s="15"/>
      <c r="IG90" s="15"/>
      <c r="IH90" s="15"/>
      <c r="II90" s="405"/>
      <c r="IN90" s="399"/>
      <c r="IO90" s="15"/>
      <c r="IP90" s="15"/>
      <c r="IQ90" s="15"/>
      <c r="IR90" s="15"/>
      <c r="IS90" s="15"/>
      <c r="IT90" s="15"/>
      <c r="IU90" s="15"/>
      <c r="IV90" s="15"/>
      <c r="IW90" s="15"/>
      <c r="IX90" s="15"/>
      <c r="IY90" s="15"/>
      <c r="IZ90" s="15"/>
      <c r="JA90" s="15"/>
      <c r="JB90" s="15"/>
      <c r="JC90" s="405"/>
      <c r="JH90" s="399"/>
      <c r="JI90" s="15"/>
      <c r="JJ90" s="15"/>
      <c r="JK90" s="15"/>
      <c r="JL90" s="15"/>
      <c r="JM90" s="15"/>
      <c r="JN90" s="15"/>
      <c r="JO90" s="15"/>
      <c r="JP90" s="15"/>
      <c r="JQ90" s="15"/>
      <c r="JR90" s="15"/>
      <c r="JS90" s="15"/>
      <c r="JT90" s="15"/>
      <c r="JU90" s="15"/>
      <c r="JV90" s="15"/>
      <c r="JW90" s="405"/>
      <c r="KB90" s="399"/>
      <c r="KC90" s="15"/>
      <c r="KD90" s="15"/>
      <c r="KE90" s="15"/>
      <c r="KF90" s="15"/>
      <c r="KG90" s="15"/>
      <c r="KH90" s="15"/>
      <c r="KI90" s="15"/>
      <c r="KJ90" s="15"/>
      <c r="KK90" s="15"/>
      <c r="KL90" s="15"/>
      <c r="KM90" s="15"/>
      <c r="KN90" s="15"/>
      <c r="KO90" s="15"/>
      <c r="KP90" s="15"/>
      <c r="KQ90" s="405"/>
      <c r="KV90" s="399"/>
      <c r="KW90" s="15"/>
      <c r="KX90" s="15"/>
      <c r="KY90" s="15"/>
      <c r="KZ90" s="15"/>
      <c r="LA90" s="15"/>
      <c r="LB90" s="15"/>
      <c r="LC90" s="15"/>
      <c r="LD90" s="15"/>
      <c r="LE90" s="15"/>
      <c r="LF90" s="15"/>
      <c r="LG90" s="15"/>
      <c r="LH90" s="15"/>
      <c r="LI90" s="15"/>
      <c r="LJ90" s="15"/>
      <c r="LK90" s="405"/>
      <c r="LP90" s="399"/>
      <c r="LQ90" s="15"/>
      <c r="LR90" s="15"/>
      <c r="LS90" s="15"/>
      <c r="LT90" s="15"/>
      <c r="LU90" s="15"/>
      <c r="LV90" s="15"/>
      <c r="LW90" s="15"/>
      <c r="LX90" s="15"/>
      <c r="LY90" s="15"/>
      <c r="LZ90" s="15"/>
      <c r="MA90" s="15"/>
      <c r="MB90" s="15"/>
      <c r="MC90" s="15"/>
      <c r="MD90" s="15"/>
      <c r="ME90" s="405"/>
      <c r="MJ90" s="399"/>
      <c r="MK90" s="15"/>
      <c r="ML90" s="15"/>
      <c r="MM90" s="15"/>
      <c r="MN90" s="15"/>
      <c r="MO90" s="15"/>
      <c r="MP90" s="15"/>
      <c r="MQ90" s="15"/>
      <c r="MR90" s="15"/>
      <c r="MS90" s="15"/>
      <c r="MT90" s="15"/>
      <c r="MU90" s="15"/>
      <c r="MV90" s="15"/>
      <c r="MW90" s="15"/>
      <c r="MX90" s="15"/>
      <c r="MY90" s="405"/>
      <c r="ND90" s="399"/>
      <c r="NE90" s="15"/>
      <c r="NF90" s="15"/>
      <c r="NG90" s="15"/>
      <c r="NH90" s="15"/>
      <c r="NI90" s="15"/>
      <c r="NJ90" s="15"/>
      <c r="NK90" s="15"/>
      <c r="NL90" s="15"/>
      <c r="NM90" s="15"/>
      <c r="NN90" s="15"/>
      <c r="NO90" s="15"/>
      <c r="NP90" s="15"/>
      <c r="NQ90" s="15"/>
      <c r="NR90" s="15"/>
      <c r="NS90" s="405"/>
      <c r="NX90" s="399"/>
      <c r="NY90" s="15"/>
      <c r="NZ90" s="15"/>
      <c r="OA90" s="15"/>
      <c r="OB90" s="15"/>
      <c r="OC90" s="15"/>
      <c r="OD90" s="15"/>
      <c r="OE90" s="15"/>
      <c r="OF90" s="15"/>
      <c r="OG90" s="15"/>
      <c r="OH90" s="15"/>
      <c r="OI90" s="15"/>
      <c r="OJ90" s="15"/>
      <c r="OK90" s="15"/>
      <c r="OL90" s="15"/>
      <c r="OM90" s="405"/>
      <c r="OR90" s="399"/>
      <c r="OS90" s="15"/>
      <c r="OT90" s="15"/>
      <c r="OU90" s="15"/>
      <c r="OV90" s="15"/>
      <c r="OW90" s="15"/>
      <c r="OX90" s="15"/>
      <c r="OY90" s="15"/>
      <c r="OZ90" s="15"/>
      <c r="PA90" s="15"/>
      <c r="PB90" s="15"/>
      <c r="PC90" s="15"/>
      <c r="PD90" s="15"/>
      <c r="PE90" s="15"/>
      <c r="PF90" s="15"/>
      <c r="PG90" s="405"/>
    </row>
    <row r="91" spans="2:423" ht="30" hidden="1" customHeight="1" outlineLevel="1">
      <c r="B91" s="394"/>
      <c r="C91" s="395"/>
      <c r="D91" s="15"/>
      <c r="E91" s="396"/>
      <c r="F91" s="397"/>
      <c r="G91" s="398"/>
      <c r="H91" s="399" t="s">
        <v>225</v>
      </c>
      <c r="I91" s="15"/>
      <c r="J91" s="15"/>
      <c r="K91" s="15"/>
      <c r="L91" s="15"/>
      <c r="M91" s="15"/>
      <c r="N91" s="15"/>
      <c r="O91" s="15"/>
      <c r="P91" s="15"/>
      <c r="Q91" s="15"/>
      <c r="R91" s="15"/>
      <c r="S91" s="15"/>
      <c r="T91" s="412"/>
      <c r="U91" s="412"/>
      <c r="V91" s="412"/>
      <c r="W91" s="413"/>
      <c r="AB91" s="399"/>
      <c r="AC91" s="15"/>
      <c r="AD91" s="15"/>
      <c r="AE91" s="15"/>
      <c r="AF91" s="15"/>
      <c r="AG91" s="15"/>
      <c r="AH91" s="15"/>
      <c r="AI91" s="15"/>
      <c r="AJ91" s="15"/>
      <c r="AK91" s="15"/>
      <c r="AL91" s="15"/>
      <c r="AM91" s="15"/>
      <c r="AN91" s="15"/>
      <c r="AO91" s="15"/>
      <c r="AP91" s="15"/>
      <c r="AQ91" s="405"/>
      <c r="AV91" s="399"/>
      <c r="AW91" s="15"/>
      <c r="AX91" s="15"/>
      <c r="AY91" s="15"/>
      <c r="AZ91" s="15"/>
      <c r="BA91" s="15"/>
      <c r="BB91" s="15"/>
      <c r="BC91" s="15"/>
      <c r="BD91" s="15"/>
      <c r="BE91" s="15"/>
      <c r="BF91" s="15"/>
      <c r="BG91" s="15"/>
      <c r="BH91" s="15"/>
      <c r="BI91" s="15"/>
      <c r="BJ91" s="15"/>
      <c r="BK91" s="405"/>
      <c r="BP91" s="399"/>
      <c r="BQ91" s="15"/>
      <c r="BR91" s="15"/>
      <c r="BS91" s="15"/>
      <c r="BT91" s="15"/>
      <c r="BU91" s="15"/>
      <c r="BV91" s="15"/>
      <c r="BW91" s="15"/>
      <c r="BX91" s="15"/>
      <c r="BY91" s="15"/>
      <c r="BZ91" s="15"/>
      <c r="CA91" s="15"/>
      <c r="CB91" s="412"/>
      <c r="CC91" s="412"/>
      <c r="CD91" s="412"/>
      <c r="CE91" s="413"/>
      <c r="CJ91" s="399" t="s">
        <v>226</v>
      </c>
      <c r="CK91" s="15"/>
      <c r="CL91" s="15"/>
      <c r="CM91" s="15"/>
      <c r="CN91" s="15"/>
      <c r="CO91" s="15"/>
      <c r="CP91" s="15"/>
      <c r="CQ91" s="15"/>
      <c r="CR91" s="15"/>
      <c r="CS91" s="15"/>
      <c r="CT91" s="15"/>
      <c r="CU91" s="15"/>
      <c r="CV91" s="15"/>
      <c r="CW91" s="15"/>
      <c r="CX91" s="15"/>
      <c r="CY91" s="405"/>
      <c r="DD91" s="399"/>
      <c r="DE91" s="15"/>
      <c r="DF91" s="15"/>
      <c r="DG91" s="15"/>
      <c r="DH91" s="15"/>
      <c r="DI91" s="15"/>
      <c r="DJ91" s="15"/>
      <c r="DK91" s="15"/>
      <c r="DL91" s="15"/>
      <c r="DM91" s="15"/>
      <c r="DN91" s="15"/>
      <c r="DO91" s="15"/>
      <c r="DP91" s="15"/>
      <c r="DQ91" s="15"/>
      <c r="DR91" s="15"/>
      <c r="DS91" s="405"/>
      <c r="DX91" s="399"/>
      <c r="DY91" s="15"/>
      <c r="DZ91" s="15"/>
      <c r="EA91" s="15"/>
      <c r="EB91" s="15"/>
      <c r="EC91" s="15"/>
      <c r="ED91" s="15"/>
      <c r="EE91" s="15"/>
      <c r="EF91" s="15"/>
      <c r="EG91" s="15"/>
      <c r="EH91" s="15"/>
      <c r="EI91" s="15"/>
      <c r="EJ91" s="15"/>
      <c r="EK91" s="15"/>
      <c r="EL91" s="15"/>
      <c r="EM91" s="405"/>
      <c r="ER91" s="399"/>
      <c r="ES91" s="15"/>
      <c r="ET91" s="15"/>
      <c r="EU91" s="15"/>
      <c r="EV91" s="15"/>
      <c r="EW91" s="15"/>
      <c r="EX91" s="15"/>
      <c r="EY91" s="15"/>
      <c r="EZ91" s="15"/>
      <c r="FA91" s="15"/>
      <c r="FB91" s="15"/>
      <c r="FC91" s="15"/>
      <c r="FD91" s="15"/>
      <c r="FE91" s="15"/>
      <c r="FF91" s="15"/>
      <c r="FG91" s="405"/>
      <c r="FL91" s="399"/>
      <c r="FM91" s="15"/>
      <c r="FN91" s="15"/>
      <c r="FO91" s="15"/>
      <c r="FP91" s="15"/>
      <c r="FQ91" s="15"/>
      <c r="FR91" s="15"/>
      <c r="FS91" s="15"/>
      <c r="FT91" s="15"/>
      <c r="FU91" s="15"/>
      <c r="FV91" s="15"/>
      <c r="FW91" s="15"/>
      <c r="FX91" s="15"/>
      <c r="FY91" s="15"/>
      <c r="FZ91" s="15"/>
      <c r="GA91" s="405"/>
      <c r="GF91" s="399"/>
      <c r="GG91" s="15"/>
      <c r="GH91" s="15"/>
      <c r="GI91" s="15"/>
      <c r="GJ91" s="15"/>
      <c r="GK91" s="15"/>
      <c r="GL91" s="15"/>
      <c r="GM91" s="15"/>
      <c r="GN91" s="15"/>
      <c r="GO91" s="15"/>
      <c r="GP91" s="15"/>
      <c r="GQ91" s="15"/>
      <c r="GR91" s="15"/>
      <c r="GS91" s="15"/>
      <c r="GT91" s="15"/>
      <c r="GU91" s="405"/>
      <c r="GZ91" s="399"/>
      <c r="HA91" s="15"/>
      <c r="HB91" s="15"/>
      <c r="HC91" s="15"/>
      <c r="HD91" s="15"/>
      <c r="HE91" s="15"/>
      <c r="HF91" s="15"/>
      <c r="HG91" s="15"/>
      <c r="HH91" s="15"/>
      <c r="HI91" s="15"/>
      <c r="HJ91" s="15"/>
      <c r="HK91" s="15"/>
      <c r="HL91" s="15"/>
      <c r="HM91" s="15"/>
      <c r="HN91" s="15"/>
      <c r="HO91" s="405"/>
      <c r="HT91" s="399"/>
      <c r="HU91" s="15"/>
      <c r="HV91" s="15"/>
      <c r="HW91" s="15"/>
      <c r="HX91" s="15"/>
      <c r="HY91" s="15"/>
      <c r="HZ91" s="15"/>
      <c r="IA91" s="15"/>
      <c r="IB91" s="15"/>
      <c r="IC91" s="15"/>
      <c r="ID91" s="15"/>
      <c r="IE91" s="15"/>
      <c r="IF91" s="15"/>
      <c r="IG91" s="15"/>
      <c r="IH91" s="15"/>
      <c r="II91" s="405"/>
      <c r="IN91" s="399"/>
      <c r="IO91" s="15"/>
      <c r="IP91" s="15"/>
      <c r="IQ91" s="15"/>
      <c r="IR91" s="15"/>
      <c r="IS91" s="15"/>
      <c r="IT91" s="15"/>
      <c r="IU91" s="15"/>
      <c r="IV91" s="15"/>
      <c r="IW91" s="15"/>
      <c r="IX91" s="15"/>
      <c r="IY91" s="15"/>
      <c r="IZ91" s="15"/>
      <c r="JA91" s="15"/>
      <c r="JB91" s="15"/>
      <c r="JC91" s="405"/>
      <c r="JH91" s="399"/>
      <c r="JI91" s="15"/>
      <c r="JJ91" s="15"/>
      <c r="JK91" s="15"/>
      <c r="JL91" s="15"/>
      <c r="JM91" s="15"/>
      <c r="JN91" s="15"/>
      <c r="JO91" s="15"/>
      <c r="JP91" s="15"/>
      <c r="JQ91" s="15"/>
      <c r="JR91" s="15"/>
      <c r="JS91" s="15"/>
      <c r="JT91" s="15"/>
      <c r="JU91" s="15"/>
      <c r="JV91" s="15"/>
      <c r="JW91" s="405"/>
      <c r="KB91" s="399"/>
      <c r="KC91" s="15"/>
      <c r="KD91" s="15"/>
      <c r="KE91" s="15"/>
      <c r="KF91" s="15"/>
      <c r="KG91" s="15"/>
      <c r="KH91" s="15"/>
      <c r="KI91" s="15"/>
      <c r="KJ91" s="15"/>
      <c r="KK91" s="15"/>
      <c r="KL91" s="15"/>
      <c r="KM91" s="15"/>
      <c r="KN91" s="15"/>
      <c r="KO91" s="15"/>
      <c r="KP91" s="15"/>
      <c r="KQ91" s="405"/>
      <c r="KV91" s="399"/>
      <c r="KW91" s="15"/>
      <c r="KX91" s="15"/>
      <c r="KY91" s="15"/>
      <c r="KZ91" s="15"/>
      <c r="LA91" s="15"/>
      <c r="LB91" s="15"/>
      <c r="LC91" s="15"/>
      <c r="LD91" s="15"/>
      <c r="LE91" s="15"/>
      <c r="LF91" s="15"/>
      <c r="LG91" s="15"/>
      <c r="LH91" s="15"/>
      <c r="LI91" s="15"/>
      <c r="LJ91" s="15"/>
      <c r="LK91" s="405"/>
      <c r="LP91" s="399"/>
      <c r="LQ91" s="15"/>
      <c r="LR91" s="15"/>
      <c r="LS91" s="15"/>
      <c r="LT91" s="15"/>
      <c r="LU91" s="15"/>
      <c r="LV91" s="15"/>
      <c r="LW91" s="15"/>
      <c r="LX91" s="15"/>
      <c r="LY91" s="15"/>
      <c r="LZ91" s="15"/>
      <c r="MA91" s="15"/>
      <c r="MB91" s="15"/>
      <c r="MC91" s="15"/>
      <c r="MD91" s="15"/>
      <c r="ME91" s="405"/>
      <c r="MJ91" s="399"/>
      <c r="MK91" s="15"/>
      <c r="ML91" s="15"/>
      <c r="MM91" s="15"/>
      <c r="MN91" s="15"/>
      <c r="MO91" s="15"/>
      <c r="MP91" s="15"/>
      <c r="MQ91" s="15"/>
      <c r="MR91" s="15"/>
      <c r="MS91" s="15"/>
      <c r="MT91" s="15"/>
      <c r="MU91" s="15"/>
      <c r="MV91" s="15"/>
      <c r="MW91" s="15"/>
      <c r="MX91" s="15"/>
      <c r="MY91" s="405"/>
      <c r="ND91" s="399"/>
      <c r="NE91" s="15"/>
      <c r="NF91" s="15"/>
      <c r="NG91" s="15"/>
      <c r="NH91" s="15"/>
      <c r="NI91" s="15"/>
      <c r="NJ91" s="15"/>
      <c r="NK91" s="15"/>
      <c r="NL91" s="15"/>
      <c r="NM91" s="15"/>
      <c r="NN91" s="15"/>
      <c r="NO91" s="15"/>
      <c r="NP91" s="15"/>
      <c r="NQ91" s="15"/>
      <c r="NR91" s="15"/>
      <c r="NS91" s="405"/>
      <c r="NX91" s="399"/>
      <c r="NY91" s="15"/>
      <c r="NZ91" s="15"/>
      <c r="OA91" s="15"/>
      <c r="OB91" s="15"/>
      <c r="OC91" s="15"/>
      <c r="OD91" s="15"/>
      <c r="OE91" s="15"/>
      <c r="OF91" s="15"/>
      <c r="OG91" s="15"/>
      <c r="OH91" s="15"/>
      <c r="OI91" s="15"/>
      <c r="OJ91" s="15"/>
      <c r="OK91" s="15"/>
      <c r="OL91" s="15"/>
      <c r="OM91" s="405"/>
      <c r="OR91" s="399"/>
      <c r="OS91" s="15"/>
      <c r="OT91" s="15"/>
      <c r="OU91" s="15"/>
      <c r="OV91" s="15"/>
      <c r="OW91" s="15"/>
      <c r="OX91" s="15"/>
      <c r="OY91" s="15"/>
      <c r="OZ91" s="15"/>
      <c r="PA91" s="15"/>
      <c r="PB91" s="15"/>
      <c r="PC91" s="15"/>
      <c r="PD91" s="15"/>
      <c r="PE91" s="15"/>
      <c r="PF91" s="15"/>
      <c r="PG91" s="405"/>
    </row>
    <row r="92" spans="2:423" ht="30" hidden="1" customHeight="1" outlineLevel="1" thickBot="1">
      <c r="B92" s="394"/>
      <c r="C92" s="395"/>
      <c r="D92" s="15"/>
      <c r="E92" s="396"/>
      <c r="F92" s="397"/>
      <c r="G92" s="398"/>
      <c r="H92" s="399"/>
      <c r="I92" s="15"/>
      <c r="J92" s="15"/>
      <c r="K92" s="15"/>
      <c r="L92" s="15"/>
      <c r="M92" s="15"/>
      <c r="N92" s="15"/>
      <c r="O92" s="15"/>
      <c r="P92" s="15"/>
      <c r="Q92" s="15"/>
      <c r="R92" s="15"/>
      <c r="S92" s="15"/>
      <c r="T92" s="15"/>
      <c r="U92" s="15"/>
      <c r="V92" s="15"/>
      <c r="W92" s="405"/>
      <c r="AB92" s="399"/>
      <c r="AC92" s="15"/>
      <c r="AD92" s="15"/>
      <c r="AE92" s="15"/>
      <c r="AF92" s="15"/>
      <c r="AG92" s="15"/>
      <c r="AH92" s="15"/>
      <c r="AI92" s="15"/>
      <c r="AJ92" s="15"/>
      <c r="AK92" s="15"/>
      <c r="AL92" s="15"/>
      <c r="AM92" s="15"/>
      <c r="AN92" s="15"/>
      <c r="AO92" s="15"/>
      <c r="AP92" s="15"/>
      <c r="AQ92" s="405"/>
      <c r="AV92" s="399"/>
      <c r="AW92" s="15"/>
      <c r="AX92" s="15"/>
      <c r="AY92" s="15"/>
      <c r="AZ92" s="15"/>
      <c r="BA92" s="15"/>
      <c r="BB92" s="15"/>
      <c r="BC92" s="15"/>
      <c r="BD92" s="15"/>
      <c r="BE92" s="15"/>
      <c r="BF92" s="15"/>
      <c r="BG92" s="15"/>
      <c r="BH92" s="15"/>
      <c r="BI92" s="15"/>
      <c r="BJ92" s="15"/>
      <c r="BK92" s="405"/>
      <c r="BP92" s="399"/>
      <c r="BQ92" s="15"/>
      <c r="BR92" s="15"/>
      <c r="BS92" s="15"/>
      <c r="BT92" s="15"/>
      <c r="BU92" s="15"/>
      <c r="BV92" s="15"/>
      <c r="BW92" s="15"/>
      <c r="BX92" s="15"/>
      <c r="BY92" s="15"/>
      <c r="BZ92" s="15"/>
      <c r="CA92" s="15"/>
      <c r="CB92" s="15"/>
      <c r="CC92" s="15"/>
      <c r="CD92" s="15"/>
      <c r="CE92" s="405"/>
      <c r="CJ92" s="399"/>
      <c r="CK92" s="15"/>
      <c r="CL92" s="15"/>
      <c r="CM92" s="15"/>
      <c r="CN92" s="15"/>
      <c r="CO92" s="15"/>
      <c r="CP92" s="15"/>
      <c r="CQ92" s="15"/>
      <c r="CR92" s="15"/>
      <c r="CS92" s="15"/>
      <c r="CT92" s="15"/>
      <c r="CU92" s="15"/>
      <c r="CV92" s="15"/>
      <c r="CW92" s="15"/>
      <c r="CX92" s="15"/>
      <c r="CY92" s="405"/>
      <c r="DD92" s="399"/>
      <c r="DE92" s="15"/>
      <c r="DF92" s="15"/>
      <c r="DG92" s="15"/>
      <c r="DH92" s="15"/>
      <c r="DI92" s="15"/>
      <c r="DJ92" s="15"/>
      <c r="DK92" s="15"/>
      <c r="DL92" s="15"/>
      <c r="DM92" s="15"/>
      <c r="DN92" s="15"/>
      <c r="DO92" s="15"/>
      <c r="DP92" s="15"/>
      <c r="DQ92" s="15"/>
      <c r="DR92" s="15"/>
      <c r="DS92" s="405"/>
      <c r="DX92" s="399"/>
      <c r="DY92" s="15"/>
      <c r="DZ92" s="15"/>
      <c r="EA92" s="15"/>
      <c r="EB92" s="15"/>
      <c r="EC92" s="15"/>
      <c r="ED92" s="15"/>
      <c r="EE92" s="15"/>
      <c r="EF92" s="15"/>
      <c r="EG92" s="15"/>
      <c r="EH92" s="15"/>
      <c r="EI92" s="15"/>
      <c r="EJ92" s="15"/>
      <c r="EK92" s="15"/>
      <c r="EL92" s="15"/>
      <c r="EM92" s="405"/>
      <c r="ER92" s="399"/>
      <c r="ES92" s="15"/>
      <c r="ET92" s="15"/>
      <c r="EU92" s="15"/>
      <c r="EV92" s="15"/>
      <c r="EW92" s="15"/>
      <c r="EX92" s="15"/>
      <c r="EY92" s="15"/>
      <c r="EZ92" s="15"/>
      <c r="FA92" s="15"/>
      <c r="FB92" s="15"/>
      <c r="FC92" s="15"/>
      <c r="FD92" s="15"/>
      <c r="FE92" s="15"/>
      <c r="FF92" s="15"/>
      <c r="FG92" s="405"/>
      <c r="FL92" s="399"/>
      <c r="FM92" s="15"/>
      <c r="FN92" s="15"/>
      <c r="FO92" s="15"/>
      <c r="FP92" s="15"/>
      <c r="FQ92" s="15"/>
      <c r="FR92" s="15"/>
      <c r="FS92" s="15"/>
      <c r="FT92" s="15"/>
      <c r="FU92" s="15"/>
      <c r="FV92" s="15"/>
      <c r="FW92" s="15"/>
      <c r="FX92" s="15"/>
      <c r="FY92" s="15"/>
      <c r="FZ92" s="15"/>
      <c r="GA92" s="405"/>
      <c r="GF92" s="399"/>
      <c r="GG92" s="15"/>
      <c r="GH92" s="15"/>
      <c r="GI92" s="15"/>
      <c r="GJ92" s="15"/>
      <c r="GK92" s="15"/>
      <c r="GL92" s="15"/>
      <c r="GM92" s="15"/>
      <c r="GN92" s="15"/>
      <c r="GO92" s="15"/>
      <c r="GP92" s="15"/>
      <c r="GQ92" s="15"/>
      <c r="GR92" s="15"/>
      <c r="GS92" s="15"/>
      <c r="GT92" s="15"/>
      <c r="GU92" s="405"/>
      <c r="GZ92" s="399"/>
      <c r="HA92" s="15"/>
      <c r="HB92" s="15"/>
      <c r="HC92" s="15"/>
      <c r="HD92" s="15"/>
      <c r="HE92" s="15"/>
      <c r="HF92" s="15"/>
      <c r="HG92" s="15"/>
      <c r="HH92" s="15"/>
      <c r="HI92" s="15"/>
      <c r="HJ92" s="15"/>
      <c r="HK92" s="15"/>
      <c r="HL92" s="15"/>
      <c r="HM92" s="15"/>
      <c r="HN92" s="15"/>
      <c r="HO92" s="405"/>
      <c r="HT92" s="399"/>
      <c r="HU92" s="15"/>
      <c r="HV92" s="15"/>
      <c r="HW92" s="15"/>
      <c r="HX92" s="15"/>
      <c r="HY92" s="15"/>
      <c r="HZ92" s="15"/>
      <c r="IA92" s="15"/>
      <c r="IB92" s="15"/>
      <c r="IC92" s="15"/>
      <c r="ID92" s="15"/>
      <c r="IE92" s="15"/>
      <c r="IF92" s="15"/>
      <c r="IG92" s="15"/>
      <c r="IH92" s="15"/>
      <c r="II92" s="405"/>
      <c r="IN92" s="399"/>
      <c r="IO92" s="15"/>
      <c r="IP92" s="15"/>
      <c r="IQ92" s="15"/>
      <c r="IR92" s="15"/>
      <c r="IS92" s="15"/>
      <c r="IT92" s="15"/>
      <c r="IU92" s="15"/>
      <c r="IV92" s="15"/>
      <c r="IW92" s="15"/>
      <c r="IX92" s="15"/>
      <c r="IY92" s="15"/>
      <c r="IZ92" s="15"/>
      <c r="JA92" s="15"/>
      <c r="JB92" s="15"/>
      <c r="JC92" s="405"/>
      <c r="JH92" s="399"/>
      <c r="JI92" s="15"/>
      <c r="JJ92" s="15"/>
      <c r="JK92" s="15"/>
      <c r="JL92" s="15"/>
      <c r="JM92" s="15"/>
      <c r="JN92" s="15"/>
      <c r="JO92" s="15"/>
      <c r="JP92" s="15"/>
      <c r="JQ92" s="15"/>
      <c r="JR92" s="15"/>
      <c r="JS92" s="15"/>
      <c r="JT92" s="15"/>
      <c r="JU92" s="15"/>
      <c r="JV92" s="15"/>
      <c r="JW92" s="405"/>
      <c r="KB92" s="399"/>
      <c r="KC92" s="15"/>
      <c r="KD92" s="15"/>
      <c r="KE92" s="15"/>
      <c r="KF92" s="15"/>
      <c r="KG92" s="15"/>
      <c r="KH92" s="15"/>
      <c r="KI92" s="15"/>
      <c r="KJ92" s="15"/>
      <c r="KK92" s="15"/>
      <c r="KL92" s="15"/>
      <c r="KM92" s="15"/>
      <c r="KN92" s="15"/>
      <c r="KO92" s="15"/>
      <c r="KP92" s="15"/>
      <c r="KQ92" s="405"/>
      <c r="KV92" s="399"/>
      <c r="KW92" s="15"/>
      <c r="KX92" s="15"/>
      <c r="KY92" s="15"/>
      <c r="KZ92" s="15"/>
      <c r="LA92" s="15"/>
      <c r="LB92" s="15"/>
      <c r="LC92" s="15"/>
      <c r="LD92" s="15"/>
      <c r="LE92" s="15"/>
      <c r="LF92" s="15"/>
      <c r="LG92" s="15"/>
      <c r="LH92" s="15"/>
      <c r="LI92" s="15"/>
      <c r="LJ92" s="15"/>
      <c r="LK92" s="405"/>
      <c r="LP92" s="399"/>
      <c r="LQ92" s="15"/>
      <c r="LR92" s="15"/>
      <c r="LS92" s="15"/>
      <c r="LT92" s="15"/>
      <c r="LU92" s="15"/>
      <c r="LV92" s="15"/>
      <c r="LW92" s="15"/>
      <c r="LX92" s="15"/>
      <c r="LY92" s="15"/>
      <c r="LZ92" s="15"/>
      <c r="MA92" s="15"/>
      <c r="MB92" s="15"/>
      <c r="MC92" s="15"/>
      <c r="MD92" s="15"/>
      <c r="ME92" s="405"/>
      <c r="MJ92" s="399"/>
      <c r="MK92" s="15"/>
      <c r="ML92" s="15"/>
      <c r="MM92" s="15"/>
      <c r="MN92" s="15"/>
      <c r="MO92" s="15"/>
      <c r="MP92" s="15"/>
      <c r="MQ92" s="15"/>
      <c r="MR92" s="15"/>
      <c r="MS92" s="15"/>
      <c r="MT92" s="15"/>
      <c r="MU92" s="15"/>
      <c r="MV92" s="15"/>
      <c r="MW92" s="15"/>
      <c r="MX92" s="15"/>
      <c r="MY92" s="405"/>
      <c r="ND92" s="399"/>
      <c r="NE92" s="15"/>
      <c r="NF92" s="15"/>
      <c r="NG92" s="15"/>
      <c r="NH92" s="15"/>
      <c r="NI92" s="15"/>
      <c r="NJ92" s="15"/>
      <c r="NK92" s="15"/>
      <c r="NL92" s="15"/>
      <c r="NM92" s="15"/>
      <c r="NN92" s="15"/>
      <c r="NO92" s="15"/>
      <c r="NP92" s="15"/>
      <c r="NQ92" s="15"/>
      <c r="NR92" s="15"/>
      <c r="NS92" s="405"/>
      <c r="NX92" s="399"/>
      <c r="NY92" s="15"/>
      <c r="NZ92" s="15"/>
      <c r="OA92" s="15"/>
      <c r="OB92" s="15"/>
      <c r="OC92" s="15"/>
      <c r="OD92" s="15"/>
      <c r="OE92" s="15"/>
      <c r="OF92" s="15"/>
      <c r="OG92" s="15"/>
      <c r="OH92" s="15"/>
      <c r="OI92" s="15"/>
      <c r="OJ92" s="15"/>
      <c r="OK92" s="15"/>
      <c r="OL92" s="15"/>
      <c r="OM92" s="405"/>
      <c r="OR92" s="399"/>
      <c r="OS92" s="15"/>
      <c r="OT92" s="15"/>
      <c r="OU92" s="15"/>
      <c r="OV92" s="15"/>
      <c r="OW92" s="15"/>
      <c r="OX92" s="15"/>
      <c r="OY92" s="15"/>
      <c r="OZ92" s="15"/>
      <c r="PA92" s="15"/>
      <c r="PB92" s="15"/>
      <c r="PC92" s="15"/>
      <c r="PD92" s="15"/>
      <c r="PE92" s="15"/>
      <c r="PF92" s="15"/>
      <c r="PG92" s="405"/>
    </row>
    <row r="93" spans="2:423" ht="30" customHeight="1" collapsed="1">
      <c r="B93" s="269">
        <v>7</v>
      </c>
      <c r="C93" s="381" t="s">
        <v>227</v>
      </c>
      <c r="D93" s="382"/>
      <c r="E93" s="383"/>
      <c r="F93" s="384"/>
      <c r="G93" s="385"/>
      <c r="H93" s="386"/>
      <c r="I93" s="382"/>
      <c r="J93" s="382"/>
      <c r="K93" s="382"/>
      <c r="L93" s="382"/>
      <c r="M93" s="382"/>
      <c r="N93" s="382"/>
      <c r="O93" s="382"/>
      <c r="P93" s="382"/>
      <c r="Q93" s="382"/>
      <c r="R93" s="382"/>
      <c r="S93" s="382"/>
      <c r="T93" s="382"/>
      <c r="U93" s="382"/>
      <c r="V93" s="382"/>
      <c r="W93" s="393"/>
      <c r="AB93" s="386"/>
      <c r="AC93" s="382"/>
      <c r="AD93" s="382"/>
      <c r="AE93" s="382"/>
      <c r="AF93" s="382"/>
      <c r="AG93" s="382"/>
      <c r="AH93" s="382"/>
      <c r="AI93" s="382"/>
      <c r="AJ93" s="382"/>
      <c r="AK93" s="382"/>
      <c r="AL93" s="382"/>
      <c r="AM93" s="382"/>
      <c r="AN93" s="382"/>
      <c r="AO93" s="382"/>
      <c r="AP93" s="382"/>
      <c r="AQ93" s="393"/>
      <c r="AV93" s="386"/>
      <c r="AW93" s="382"/>
      <c r="AX93" s="382"/>
      <c r="AY93" s="382"/>
      <c r="AZ93" s="382"/>
      <c r="BA93" s="382"/>
      <c r="BB93" s="382"/>
      <c r="BC93" s="382"/>
      <c r="BD93" s="382"/>
      <c r="BE93" s="382"/>
      <c r="BF93" s="382"/>
      <c r="BG93" s="382"/>
      <c r="BH93" s="382"/>
      <c r="BI93" s="382"/>
      <c r="BJ93" s="382"/>
      <c r="BK93" s="393"/>
      <c r="BP93" s="386"/>
      <c r="BQ93" s="382"/>
      <c r="BR93" s="382"/>
      <c r="BS93" s="382"/>
      <c r="BT93" s="382"/>
      <c r="BU93" s="382"/>
      <c r="BV93" s="382"/>
      <c r="BW93" s="382"/>
      <c r="BX93" s="382"/>
      <c r="BY93" s="382"/>
      <c r="BZ93" s="382"/>
      <c r="CA93" s="382"/>
      <c r="CB93" s="382"/>
      <c r="CC93" s="382"/>
      <c r="CD93" s="382"/>
      <c r="CE93" s="393"/>
      <c r="CJ93" s="386"/>
      <c r="CK93" s="382"/>
      <c r="CL93" s="382"/>
      <c r="CM93" s="382"/>
      <c r="CN93" s="382"/>
      <c r="CO93" s="382"/>
      <c r="CP93" s="382"/>
      <c r="CQ93" s="382"/>
      <c r="CR93" s="382"/>
      <c r="CS93" s="382"/>
      <c r="CT93" s="382"/>
      <c r="CU93" s="382"/>
      <c r="CV93" s="382"/>
      <c r="CW93" s="382"/>
      <c r="CX93" s="382"/>
      <c r="CY93" s="393"/>
      <c r="DD93" s="386"/>
      <c r="DE93" s="382"/>
      <c r="DF93" s="382"/>
      <c r="DG93" s="382"/>
      <c r="DH93" s="382"/>
      <c r="DI93" s="382"/>
      <c r="DJ93" s="382"/>
      <c r="DK93" s="382"/>
      <c r="DL93" s="382"/>
      <c r="DM93" s="382"/>
      <c r="DN93" s="382"/>
      <c r="DO93" s="382"/>
      <c r="DP93" s="382"/>
      <c r="DQ93" s="382"/>
      <c r="DR93" s="382"/>
      <c r="DS93" s="393"/>
      <c r="DX93" s="386"/>
      <c r="DY93" s="382"/>
      <c r="DZ93" s="382"/>
      <c r="EA93" s="382"/>
      <c r="EB93" s="382"/>
      <c r="EC93" s="382"/>
      <c r="ED93" s="382"/>
      <c r="EE93" s="382"/>
      <c r="EF93" s="382"/>
      <c r="EG93" s="382"/>
      <c r="EH93" s="382"/>
      <c r="EI93" s="382"/>
      <c r="EJ93" s="382"/>
      <c r="EK93" s="382"/>
      <c r="EL93" s="382"/>
      <c r="EM93" s="393"/>
      <c r="ER93" s="386"/>
      <c r="ES93" s="382"/>
      <c r="ET93" s="382"/>
      <c r="EU93" s="382"/>
      <c r="EV93" s="382"/>
      <c r="EW93" s="382"/>
      <c r="EX93" s="382"/>
      <c r="EY93" s="382"/>
      <c r="EZ93" s="382"/>
      <c r="FA93" s="382"/>
      <c r="FB93" s="382"/>
      <c r="FC93" s="382"/>
      <c r="FD93" s="382"/>
      <c r="FE93" s="382"/>
      <c r="FF93" s="382"/>
      <c r="FG93" s="393"/>
      <c r="FL93" s="386"/>
      <c r="FM93" s="382"/>
      <c r="FN93" s="382"/>
      <c r="FO93" s="382"/>
      <c r="FP93" s="382"/>
      <c r="FQ93" s="382"/>
      <c r="FR93" s="382"/>
      <c r="FS93" s="382"/>
      <c r="FT93" s="382"/>
      <c r="FU93" s="382"/>
      <c r="FV93" s="382"/>
      <c r="FW93" s="382"/>
      <c r="FX93" s="382"/>
      <c r="FY93" s="382"/>
      <c r="FZ93" s="382"/>
      <c r="GA93" s="393"/>
      <c r="GF93" s="386"/>
      <c r="GG93" s="382"/>
      <c r="GH93" s="382"/>
      <c r="GI93" s="382"/>
      <c r="GJ93" s="382"/>
      <c r="GK93" s="382"/>
      <c r="GL93" s="382"/>
      <c r="GM93" s="382"/>
      <c r="GN93" s="382"/>
      <c r="GO93" s="382"/>
      <c r="GP93" s="382"/>
      <c r="GQ93" s="382"/>
      <c r="GR93" s="382"/>
      <c r="GS93" s="382"/>
      <c r="GT93" s="382"/>
      <c r="GU93" s="393"/>
      <c r="GZ93" s="386"/>
      <c r="HA93" s="382"/>
      <c r="HB93" s="382"/>
      <c r="HC93" s="382"/>
      <c r="HD93" s="382"/>
      <c r="HE93" s="382"/>
      <c r="HF93" s="382"/>
      <c r="HG93" s="382"/>
      <c r="HH93" s="382"/>
      <c r="HI93" s="382"/>
      <c r="HJ93" s="382"/>
      <c r="HK93" s="382"/>
      <c r="HL93" s="382"/>
      <c r="HM93" s="382"/>
      <c r="HN93" s="382"/>
      <c r="HO93" s="393"/>
      <c r="HT93" s="386"/>
      <c r="HU93" s="382"/>
      <c r="HV93" s="382"/>
      <c r="HW93" s="382"/>
      <c r="HX93" s="382"/>
      <c r="HY93" s="382"/>
      <c r="HZ93" s="382"/>
      <c r="IA93" s="382"/>
      <c r="IB93" s="382"/>
      <c r="IC93" s="382"/>
      <c r="ID93" s="382"/>
      <c r="IE93" s="382"/>
      <c r="IF93" s="382"/>
      <c r="IG93" s="382"/>
      <c r="IH93" s="382"/>
      <c r="II93" s="393"/>
      <c r="IN93" s="386"/>
      <c r="IO93" s="382"/>
      <c r="IP93" s="382"/>
      <c r="IQ93" s="382"/>
      <c r="IR93" s="382"/>
      <c r="IS93" s="382"/>
      <c r="IT93" s="382"/>
      <c r="IU93" s="382"/>
      <c r="IV93" s="382"/>
      <c r="IW93" s="382"/>
      <c r="IX93" s="382"/>
      <c r="IY93" s="382"/>
      <c r="IZ93" s="382"/>
      <c r="JA93" s="382"/>
      <c r="JB93" s="382"/>
      <c r="JC93" s="393"/>
      <c r="JH93" s="386"/>
      <c r="JI93" s="382"/>
      <c r="JJ93" s="382"/>
      <c r="JK93" s="382"/>
      <c r="JL93" s="382"/>
      <c r="JM93" s="382"/>
      <c r="JN93" s="382"/>
      <c r="JO93" s="382"/>
      <c r="JP93" s="382"/>
      <c r="JQ93" s="382"/>
      <c r="JR93" s="382"/>
      <c r="JS93" s="382"/>
      <c r="JT93" s="382"/>
      <c r="JU93" s="382"/>
      <c r="JV93" s="382"/>
      <c r="JW93" s="393"/>
      <c r="KB93" s="386"/>
      <c r="KC93" s="382"/>
      <c r="KD93" s="382"/>
      <c r="KE93" s="382"/>
      <c r="KF93" s="382"/>
      <c r="KG93" s="382"/>
      <c r="KH93" s="382"/>
      <c r="KI93" s="382"/>
      <c r="KJ93" s="382"/>
      <c r="KK93" s="382"/>
      <c r="KL93" s="382"/>
      <c r="KM93" s="382"/>
      <c r="KN93" s="382"/>
      <c r="KO93" s="382"/>
      <c r="KP93" s="382"/>
      <c r="KQ93" s="393"/>
      <c r="KV93" s="386"/>
      <c r="KW93" s="382"/>
      <c r="KX93" s="382"/>
      <c r="KY93" s="382"/>
      <c r="KZ93" s="382"/>
      <c r="LA93" s="382"/>
      <c r="LB93" s="382"/>
      <c r="LC93" s="382"/>
      <c r="LD93" s="382"/>
      <c r="LE93" s="382"/>
      <c r="LF93" s="382"/>
      <c r="LG93" s="382"/>
      <c r="LH93" s="382"/>
      <c r="LI93" s="382"/>
      <c r="LJ93" s="382"/>
      <c r="LK93" s="393"/>
      <c r="LP93" s="386"/>
      <c r="LQ93" s="382"/>
      <c r="LR93" s="382"/>
      <c r="LS93" s="382"/>
      <c r="LT93" s="382"/>
      <c r="LU93" s="382"/>
      <c r="LV93" s="382"/>
      <c r="LW93" s="382"/>
      <c r="LX93" s="382"/>
      <c r="LY93" s="382"/>
      <c r="LZ93" s="382"/>
      <c r="MA93" s="382"/>
      <c r="MB93" s="382"/>
      <c r="MC93" s="382"/>
      <c r="MD93" s="382"/>
      <c r="ME93" s="393"/>
      <c r="MJ93" s="386"/>
      <c r="MK93" s="382"/>
      <c r="ML93" s="382"/>
      <c r="MM93" s="382"/>
      <c r="MN93" s="382"/>
      <c r="MO93" s="382"/>
      <c r="MP93" s="382"/>
      <c r="MQ93" s="382"/>
      <c r="MR93" s="382"/>
      <c r="MS93" s="382"/>
      <c r="MT93" s="382"/>
      <c r="MU93" s="382"/>
      <c r="MV93" s="382"/>
      <c r="MW93" s="382"/>
      <c r="MX93" s="382"/>
      <c r="MY93" s="393"/>
      <c r="ND93" s="386"/>
      <c r="NE93" s="382"/>
      <c r="NF93" s="382"/>
      <c r="NG93" s="382"/>
      <c r="NH93" s="382"/>
      <c r="NI93" s="382"/>
      <c r="NJ93" s="382"/>
      <c r="NK93" s="382"/>
      <c r="NL93" s="382"/>
      <c r="NM93" s="382"/>
      <c r="NN93" s="382"/>
      <c r="NO93" s="382"/>
      <c r="NP93" s="382"/>
      <c r="NQ93" s="382"/>
      <c r="NR93" s="382"/>
      <c r="NS93" s="393"/>
      <c r="NX93" s="386"/>
      <c r="NY93" s="382"/>
      <c r="NZ93" s="382"/>
      <c r="OA93" s="382"/>
      <c r="OB93" s="382"/>
      <c r="OC93" s="382"/>
      <c r="OD93" s="382"/>
      <c r="OE93" s="382"/>
      <c r="OF93" s="382"/>
      <c r="OG93" s="382"/>
      <c r="OH93" s="382"/>
      <c r="OI93" s="382"/>
      <c r="OJ93" s="382"/>
      <c r="OK93" s="382"/>
      <c r="OL93" s="382"/>
      <c r="OM93" s="393"/>
      <c r="OR93" s="386"/>
      <c r="OS93" s="382"/>
      <c r="OT93" s="382"/>
      <c r="OU93" s="382"/>
      <c r="OV93" s="382"/>
      <c r="OW93" s="382"/>
      <c r="OX93" s="382"/>
      <c r="OY93" s="382"/>
      <c r="OZ93" s="382"/>
      <c r="PA93" s="382"/>
      <c r="PB93" s="382"/>
      <c r="PC93" s="382"/>
      <c r="PD93" s="382"/>
      <c r="PE93" s="382"/>
      <c r="PF93" s="382"/>
      <c r="PG93" s="393"/>
    </row>
    <row r="94" spans="2:423" ht="30" customHeight="1">
      <c r="B94" s="394"/>
      <c r="C94" s="395"/>
      <c r="D94" s="15"/>
      <c r="E94" s="396"/>
      <c r="F94" s="397"/>
      <c r="G94" s="398"/>
      <c r="H94" s="399"/>
      <c r="I94" s="15"/>
      <c r="J94" s="15"/>
      <c r="K94" s="15"/>
      <c r="L94" s="15"/>
      <c r="M94" s="15"/>
      <c r="N94" s="15"/>
      <c r="O94" s="15"/>
      <c r="P94" s="15"/>
      <c r="Q94" s="15"/>
      <c r="R94" s="15"/>
      <c r="S94" s="15"/>
      <c r="T94" s="15"/>
      <c r="U94" s="15"/>
      <c r="V94" s="15"/>
      <c r="W94" s="405"/>
      <c r="AB94" s="399"/>
      <c r="AC94" s="15"/>
      <c r="AD94" s="15"/>
      <c r="AE94" s="15"/>
      <c r="AF94" s="15"/>
      <c r="AG94" s="15"/>
      <c r="AH94" s="15"/>
      <c r="AI94" s="15"/>
      <c r="AJ94" s="15"/>
      <c r="AK94" s="15"/>
      <c r="AL94" s="15"/>
      <c r="AM94" s="15"/>
      <c r="AN94" s="15"/>
      <c r="AO94" s="15"/>
      <c r="AP94" s="15"/>
      <c r="AQ94" s="405"/>
      <c r="AV94" s="399"/>
      <c r="AW94" s="15"/>
      <c r="AX94" s="15"/>
      <c r="AY94" s="15"/>
      <c r="AZ94" s="15"/>
      <c r="BA94" s="15"/>
      <c r="BB94" s="15"/>
      <c r="BC94" s="15"/>
      <c r="BD94" s="15"/>
      <c r="BE94" s="15"/>
      <c r="BF94" s="15"/>
      <c r="BG94" s="15"/>
      <c r="BH94" s="15"/>
      <c r="BI94" s="15"/>
      <c r="BJ94" s="15"/>
      <c r="BK94" s="405"/>
      <c r="BP94" s="399"/>
      <c r="BQ94" s="15"/>
      <c r="BR94" s="15"/>
      <c r="BS94" s="15"/>
      <c r="BT94" s="15"/>
      <c r="BU94" s="15"/>
      <c r="BV94" s="15"/>
      <c r="BW94" s="15"/>
      <c r="BX94" s="15"/>
      <c r="BY94" s="15"/>
      <c r="BZ94" s="15"/>
      <c r="CA94" s="15"/>
      <c r="CB94" s="15"/>
      <c r="CC94" s="15"/>
      <c r="CD94" s="15"/>
      <c r="CE94" s="405"/>
      <c r="CJ94" s="399"/>
      <c r="CK94" s="15"/>
      <c r="CL94" s="15"/>
      <c r="CM94" s="15"/>
      <c r="CN94" s="15"/>
      <c r="CO94" s="15"/>
      <c r="CP94" s="15"/>
      <c r="CQ94" s="15"/>
      <c r="CR94" s="15"/>
      <c r="CS94" s="15"/>
      <c r="CT94" s="15"/>
      <c r="CU94" s="15"/>
      <c r="CV94" s="15"/>
      <c r="CW94" s="15"/>
      <c r="CX94" s="15"/>
      <c r="CY94" s="405"/>
      <c r="DD94" s="399"/>
      <c r="DE94" s="15"/>
      <c r="DF94" s="15"/>
      <c r="DG94" s="15"/>
      <c r="DH94" s="15"/>
      <c r="DI94" s="15"/>
      <c r="DJ94" s="15"/>
      <c r="DK94" s="15"/>
      <c r="DL94" s="15"/>
      <c r="DM94" s="15"/>
      <c r="DN94" s="15"/>
      <c r="DO94" s="15"/>
      <c r="DP94" s="15"/>
      <c r="DQ94" s="15"/>
      <c r="DR94" s="15"/>
      <c r="DS94" s="405"/>
      <c r="DX94" s="399"/>
      <c r="DY94" s="15"/>
      <c r="DZ94" s="15"/>
      <c r="EA94" s="15"/>
      <c r="EB94" s="15"/>
      <c r="EC94" s="15"/>
      <c r="ED94" s="15"/>
      <c r="EE94" s="15"/>
      <c r="EF94" s="15"/>
      <c r="EG94" s="15"/>
      <c r="EH94" s="15"/>
      <c r="EI94" s="15"/>
      <c r="EJ94" s="15"/>
      <c r="EK94" s="15"/>
      <c r="EL94" s="15"/>
      <c r="EM94" s="405"/>
      <c r="ER94" s="399"/>
      <c r="ES94" s="15"/>
      <c r="ET94" s="15"/>
      <c r="EU94" s="15"/>
      <c r="EV94" s="15"/>
      <c r="EW94" s="15"/>
      <c r="EX94" s="15"/>
      <c r="EY94" s="15"/>
      <c r="EZ94" s="15"/>
      <c r="FA94" s="15"/>
      <c r="FB94" s="15"/>
      <c r="FC94" s="15"/>
      <c r="FD94" s="15"/>
      <c r="FE94" s="15"/>
      <c r="FF94" s="15"/>
      <c r="FG94" s="405"/>
      <c r="FL94" s="399"/>
      <c r="FM94" s="15"/>
      <c r="FN94" s="15"/>
      <c r="FO94" s="15"/>
      <c r="FP94" s="15"/>
      <c r="FQ94" s="15"/>
      <c r="FR94" s="15"/>
      <c r="FS94" s="15"/>
      <c r="FT94" s="15"/>
      <c r="FU94" s="15"/>
      <c r="FV94" s="15"/>
      <c r="FW94" s="15"/>
      <c r="FX94" s="15"/>
      <c r="FY94" s="15"/>
      <c r="FZ94" s="15"/>
      <c r="GA94" s="405"/>
      <c r="GF94" s="399"/>
      <c r="GG94" s="15"/>
      <c r="GH94" s="15"/>
      <c r="GI94" s="15"/>
      <c r="GJ94" s="15"/>
      <c r="GK94" s="15"/>
      <c r="GL94" s="15"/>
      <c r="GM94" s="15"/>
      <c r="GN94" s="15"/>
      <c r="GO94" s="15"/>
      <c r="GP94" s="15"/>
      <c r="GQ94" s="15"/>
      <c r="GR94" s="15"/>
      <c r="GS94" s="15"/>
      <c r="GT94" s="15"/>
      <c r="GU94" s="405"/>
      <c r="GZ94" s="399"/>
      <c r="HA94" s="15"/>
      <c r="HB94" s="15"/>
      <c r="HC94" s="15"/>
      <c r="HD94" s="15"/>
      <c r="HE94" s="15"/>
      <c r="HF94" s="15"/>
      <c r="HG94" s="15"/>
      <c r="HH94" s="15"/>
      <c r="HI94" s="15"/>
      <c r="HJ94" s="15"/>
      <c r="HK94" s="15"/>
      <c r="HL94" s="15"/>
      <c r="HM94" s="15"/>
      <c r="HN94" s="15"/>
      <c r="HO94" s="405"/>
      <c r="HT94" s="399"/>
      <c r="HU94" s="15"/>
      <c r="HV94" s="15"/>
      <c r="HW94" s="15"/>
      <c r="HX94" s="15"/>
      <c r="HY94" s="15"/>
      <c r="HZ94" s="15"/>
      <c r="IA94" s="15"/>
      <c r="IB94" s="15"/>
      <c r="IC94" s="15"/>
      <c r="ID94" s="15"/>
      <c r="IE94" s="15"/>
      <c r="IF94" s="15"/>
      <c r="IG94" s="15"/>
      <c r="IH94" s="15"/>
      <c r="II94" s="405"/>
      <c r="IN94" s="399"/>
      <c r="IO94" s="15"/>
      <c r="IP94" s="15"/>
      <c r="IQ94" s="15"/>
      <c r="IR94" s="15"/>
      <c r="IS94" s="15"/>
      <c r="IT94" s="15"/>
      <c r="IU94" s="15"/>
      <c r="IV94" s="15"/>
      <c r="IW94" s="15"/>
      <c r="IX94" s="15"/>
      <c r="IY94" s="15"/>
      <c r="IZ94" s="15"/>
      <c r="JA94" s="15"/>
      <c r="JB94" s="15"/>
      <c r="JC94" s="405"/>
      <c r="JH94" s="399"/>
      <c r="JI94" s="15"/>
      <c r="JJ94" s="15"/>
      <c r="JK94" s="15"/>
      <c r="JL94" s="15"/>
      <c r="JM94" s="15"/>
      <c r="JN94" s="15"/>
      <c r="JO94" s="15"/>
      <c r="JP94" s="15"/>
      <c r="JQ94" s="15"/>
      <c r="JR94" s="15"/>
      <c r="JS94" s="15"/>
      <c r="JT94" s="15"/>
      <c r="JU94" s="15"/>
      <c r="JV94" s="15"/>
      <c r="JW94" s="405"/>
      <c r="KB94" s="399"/>
      <c r="KC94" s="15"/>
      <c r="KD94" s="15"/>
      <c r="KE94" s="15"/>
      <c r="KF94" s="15"/>
      <c r="KG94" s="15"/>
      <c r="KH94" s="15"/>
      <c r="KI94" s="15"/>
      <c r="KJ94" s="15"/>
      <c r="KK94" s="15"/>
      <c r="KL94" s="15"/>
      <c r="KM94" s="15"/>
      <c r="KN94" s="15"/>
      <c r="KO94" s="15"/>
      <c r="KP94" s="15"/>
      <c r="KQ94" s="405"/>
      <c r="KV94" s="399"/>
      <c r="KW94" s="15"/>
      <c r="KX94" s="15"/>
      <c r="KY94" s="15"/>
      <c r="KZ94" s="15"/>
      <c r="LA94" s="15"/>
      <c r="LB94" s="15"/>
      <c r="LC94" s="15"/>
      <c r="LD94" s="15"/>
      <c r="LE94" s="15"/>
      <c r="LF94" s="15"/>
      <c r="LG94" s="15"/>
      <c r="LH94" s="15"/>
      <c r="LI94" s="15"/>
      <c r="LJ94" s="15"/>
      <c r="LK94" s="405"/>
      <c r="LP94" s="399"/>
      <c r="LQ94" s="15"/>
      <c r="LR94" s="15"/>
      <c r="LS94" s="15"/>
      <c r="LT94" s="15"/>
      <c r="LU94" s="15"/>
      <c r="LV94" s="15"/>
      <c r="LW94" s="15"/>
      <c r="LX94" s="15"/>
      <c r="LY94" s="15"/>
      <c r="LZ94" s="15"/>
      <c r="MA94" s="15"/>
      <c r="MB94" s="15"/>
      <c r="MC94" s="15"/>
      <c r="MD94" s="15"/>
      <c r="ME94" s="405"/>
      <c r="MJ94" s="399"/>
      <c r="MK94" s="15"/>
      <c r="ML94" s="15"/>
      <c r="MM94" s="15"/>
      <c r="MN94" s="15"/>
      <c r="MO94" s="15"/>
      <c r="MP94" s="15"/>
      <c r="MQ94" s="15"/>
      <c r="MR94" s="15"/>
      <c r="MS94" s="15"/>
      <c r="MT94" s="15"/>
      <c r="MU94" s="15"/>
      <c r="MV94" s="15"/>
      <c r="MW94" s="15"/>
      <c r="MX94" s="15"/>
      <c r="MY94" s="405"/>
      <c r="ND94" s="399"/>
      <c r="NE94" s="15"/>
      <c r="NF94" s="15"/>
      <c r="NG94" s="15"/>
      <c r="NH94" s="15"/>
      <c r="NI94" s="15"/>
      <c r="NJ94" s="15"/>
      <c r="NK94" s="15"/>
      <c r="NL94" s="15"/>
      <c r="NM94" s="15"/>
      <c r="NN94" s="15"/>
      <c r="NO94" s="15"/>
      <c r="NP94" s="15"/>
      <c r="NQ94" s="15"/>
      <c r="NR94" s="15"/>
      <c r="NS94" s="405"/>
      <c r="NX94" s="399"/>
      <c r="NY94" s="15"/>
      <c r="NZ94" s="15"/>
      <c r="OA94" s="15"/>
      <c r="OB94" s="15"/>
      <c r="OC94" s="15"/>
      <c r="OD94" s="15"/>
      <c r="OE94" s="15"/>
      <c r="OF94" s="15"/>
      <c r="OG94" s="15"/>
      <c r="OH94" s="15"/>
      <c r="OI94" s="15"/>
      <c r="OJ94" s="15"/>
      <c r="OK94" s="15"/>
      <c r="OL94" s="15"/>
      <c r="OM94" s="405"/>
      <c r="OR94" s="399"/>
      <c r="OS94" s="15"/>
      <c r="OT94" s="15"/>
      <c r="OU94" s="15"/>
      <c r="OV94" s="15"/>
      <c r="OW94" s="15"/>
      <c r="OX94" s="15"/>
      <c r="OY94" s="15"/>
      <c r="OZ94" s="15"/>
      <c r="PA94" s="15"/>
      <c r="PB94" s="15"/>
      <c r="PC94" s="15"/>
      <c r="PD94" s="15"/>
      <c r="PE94" s="15"/>
      <c r="PF94" s="15"/>
      <c r="PG94" s="405"/>
    </row>
    <row r="95" spans="2:423" ht="30" customHeight="1" thickBot="1">
      <c r="B95" s="414"/>
      <c r="C95" s="415"/>
      <c r="D95" s="416"/>
      <c r="E95" s="417"/>
      <c r="F95" s="418"/>
      <c r="G95" s="419"/>
      <c r="H95" s="420"/>
      <c r="I95" s="416"/>
      <c r="J95" s="416"/>
      <c r="K95" s="416"/>
      <c r="L95" s="416"/>
      <c r="M95" s="416"/>
      <c r="N95" s="416"/>
      <c r="O95" s="416"/>
      <c r="P95" s="416"/>
      <c r="Q95" s="416"/>
      <c r="R95" s="416"/>
      <c r="S95" s="416"/>
      <c r="T95" s="416"/>
      <c r="U95" s="416"/>
      <c r="V95" s="416"/>
      <c r="W95" s="421"/>
      <c r="X95" s="422"/>
      <c r="Y95" s="422"/>
      <c r="Z95" s="422"/>
      <c r="AA95" s="422"/>
      <c r="AB95" s="420"/>
      <c r="AC95" s="416"/>
      <c r="AD95" s="416"/>
      <c r="AE95" s="416"/>
      <c r="AF95" s="416"/>
      <c r="AG95" s="416"/>
      <c r="AH95" s="416"/>
      <c r="AI95" s="416"/>
      <c r="AJ95" s="416"/>
      <c r="AK95" s="416"/>
      <c r="AL95" s="416"/>
      <c r="AM95" s="416"/>
      <c r="AN95" s="416"/>
      <c r="AO95" s="416"/>
      <c r="AP95" s="416"/>
      <c r="AQ95" s="421"/>
      <c r="AR95" s="422"/>
      <c r="AS95" s="422"/>
      <c r="AT95" s="422"/>
      <c r="AU95" s="422"/>
      <c r="AV95" s="420"/>
      <c r="AW95" s="416"/>
      <c r="AX95" s="416"/>
      <c r="AY95" s="416"/>
      <c r="AZ95" s="416"/>
      <c r="BA95" s="416"/>
      <c r="BB95" s="416"/>
      <c r="BC95" s="416"/>
      <c r="BD95" s="416"/>
      <c r="BE95" s="416"/>
      <c r="BF95" s="416"/>
      <c r="BG95" s="416"/>
      <c r="BH95" s="416"/>
      <c r="BI95" s="416"/>
      <c r="BJ95" s="416"/>
      <c r="BK95" s="421"/>
      <c r="BL95" s="422"/>
      <c r="BM95" s="422"/>
      <c r="BN95" s="422"/>
      <c r="BO95" s="422"/>
      <c r="BP95" s="420"/>
      <c r="BQ95" s="416"/>
      <c r="BR95" s="416"/>
      <c r="BS95" s="416"/>
      <c r="BT95" s="416"/>
      <c r="BU95" s="416"/>
      <c r="BV95" s="416"/>
      <c r="BW95" s="416"/>
      <c r="BX95" s="416"/>
      <c r="BY95" s="416"/>
      <c r="BZ95" s="416"/>
      <c r="CA95" s="416"/>
      <c r="CB95" s="416"/>
      <c r="CC95" s="416"/>
      <c r="CD95" s="416"/>
      <c r="CE95" s="421"/>
      <c r="CF95" s="422"/>
      <c r="CG95" s="422"/>
      <c r="CH95" s="422"/>
      <c r="CI95" s="422"/>
      <c r="CJ95" s="420"/>
      <c r="CK95" s="416"/>
      <c r="CL95" s="416"/>
      <c r="CM95" s="416"/>
      <c r="CN95" s="416"/>
      <c r="CO95" s="416"/>
      <c r="CP95" s="416"/>
      <c r="CQ95" s="416"/>
      <c r="CR95" s="416"/>
      <c r="CS95" s="416"/>
      <c r="CT95" s="416"/>
      <c r="CU95" s="416"/>
      <c r="CV95" s="416"/>
      <c r="CW95" s="416"/>
      <c r="CX95" s="416"/>
      <c r="CY95" s="421"/>
      <c r="CZ95" s="422"/>
      <c r="DA95" s="422"/>
      <c r="DB95" s="422"/>
      <c r="DC95" s="422"/>
      <c r="DD95" s="420"/>
      <c r="DE95" s="416"/>
      <c r="DF95" s="416"/>
      <c r="DG95" s="416"/>
      <c r="DH95" s="416"/>
      <c r="DI95" s="416"/>
      <c r="DJ95" s="416"/>
      <c r="DK95" s="416"/>
      <c r="DL95" s="416"/>
      <c r="DM95" s="416"/>
      <c r="DN95" s="416"/>
      <c r="DO95" s="416"/>
      <c r="DP95" s="416"/>
      <c r="DQ95" s="416"/>
      <c r="DR95" s="416"/>
      <c r="DS95" s="421"/>
      <c r="DT95" s="422"/>
      <c r="DU95" s="422"/>
      <c r="DV95" s="422"/>
      <c r="DW95" s="422"/>
      <c r="DX95" s="420"/>
      <c r="DY95" s="416"/>
      <c r="DZ95" s="416"/>
      <c r="EA95" s="416"/>
      <c r="EB95" s="416"/>
      <c r="EC95" s="416"/>
      <c r="ED95" s="416"/>
      <c r="EE95" s="416"/>
      <c r="EF95" s="416"/>
      <c r="EG95" s="416"/>
      <c r="EH95" s="416"/>
      <c r="EI95" s="416"/>
      <c r="EJ95" s="416"/>
      <c r="EK95" s="416"/>
      <c r="EL95" s="416"/>
      <c r="EM95" s="421"/>
      <c r="EN95" s="422"/>
      <c r="EO95" s="422"/>
      <c r="EP95" s="422"/>
      <c r="EQ95" s="422"/>
      <c r="ER95" s="420"/>
      <c r="ES95" s="416"/>
      <c r="ET95" s="416"/>
      <c r="EU95" s="416"/>
      <c r="EV95" s="416"/>
      <c r="EW95" s="416"/>
      <c r="EX95" s="416"/>
      <c r="EY95" s="416"/>
      <c r="EZ95" s="416"/>
      <c r="FA95" s="416"/>
      <c r="FB95" s="416"/>
      <c r="FC95" s="416"/>
      <c r="FD95" s="416"/>
      <c r="FE95" s="416"/>
      <c r="FF95" s="416"/>
      <c r="FG95" s="421"/>
      <c r="FH95" s="422"/>
      <c r="FI95" s="422"/>
      <c r="FJ95" s="422"/>
      <c r="FK95" s="422"/>
      <c r="FL95" s="420"/>
      <c r="FM95" s="416"/>
      <c r="FN95" s="416"/>
      <c r="FO95" s="416"/>
      <c r="FP95" s="416"/>
      <c r="FQ95" s="416"/>
      <c r="FR95" s="416"/>
      <c r="FS95" s="416"/>
      <c r="FT95" s="416"/>
      <c r="FU95" s="416"/>
      <c r="FV95" s="416"/>
      <c r="FW95" s="416"/>
      <c r="FX95" s="416"/>
      <c r="FY95" s="416"/>
      <c r="FZ95" s="416"/>
      <c r="GA95" s="421"/>
      <c r="GB95" s="422"/>
      <c r="GC95" s="422"/>
      <c r="GD95" s="422"/>
      <c r="GE95" s="422"/>
      <c r="GF95" s="420"/>
      <c r="GG95" s="416"/>
      <c r="GH95" s="416"/>
      <c r="GI95" s="416"/>
      <c r="GJ95" s="416"/>
      <c r="GK95" s="416"/>
      <c r="GL95" s="416"/>
      <c r="GM95" s="416"/>
      <c r="GN95" s="416"/>
      <c r="GO95" s="416"/>
      <c r="GP95" s="416"/>
      <c r="GQ95" s="416"/>
      <c r="GR95" s="416"/>
      <c r="GS95" s="416"/>
      <c r="GT95" s="416"/>
      <c r="GU95" s="421"/>
      <c r="GV95" s="422"/>
      <c r="GW95" s="422"/>
      <c r="GX95" s="422"/>
      <c r="GY95" s="422"/>
      <c r="GZ95" s="420"/>
      <c r="HA95" s="416"/>
      <c r="HB95" s="416"/>
      <c r="HC95" s="416"/>
      <c r="HD95" s="416"/>
      <c r="HE95" s="416"/>
      <c r="HF95" s="416"/>
      <c r="HG95" s="416"/>
      <c r="HH95" s="416"/>
      <c r="HI95" s="416"/>
      <c r="HJ95" s="416"/>
      <c r="HK95" s="416"/>
      <c r="HL95" s="416"/>
      <c r="HM95" s="416"/>
      <c r="HN95" s="416"/>
      <c r="HO95" s="421"/>
      <c r="HP95" s="422"/>
      <c r="HQ95" s="422"/>
      <c r="HR95" s="422"/>
      <c r="HS95" s="422"/>
      <c r="HT95" s="420"/>
      <c r="HU95" s="416"/>
      <c r="HV95" s="416"/>
      <c r="HW95" s="416"/>
      <c r="HX95" s="416"/>
      <c r="HY95" s="416"/>
      <c r="HZ95" s="416"/>
      <c r="IA95" s="416"/>
      <c r="IB95" s="416"/>
      <c r="IC95" s="416"/>
      <c r="ID95" s="416"/>
      <c r="IE95" s="416"/>
      <c r="IF95" s="416"/>
      <c r="IG95" s="416"/>
      <c r="IH95" s="416"/>
      <c r="II95" s="421"/>
      <c r="IJ95" s="422"/>
      <c r="IK95" s="422"/>
      <c r="IL95" s="422"/>
      <c r="IM95" s="422"/>
      <c r="IN95" s="420"/>
      <c r="IO95" s="416"/>
      <c r="IP95" s="416"/>
      <c r="IQ95" s="416"/>
      <c r="IR95" s="416"/>
      <c r="IS95" s="416"/>
      <c r="IT95" s="416"/>
      <c r="IU95" s="416"/>
      <c r="IV95" s="416"/>
      <c r="IW95" s="416"/>
      <c r="IX95" s="416"/>
      <c r="IY95" s="416"/>
      <c r="IZ95" s="416"/>
      <c r="JA95" s="416"/>
      <c r="JB95" s="416"/>
      <c r="JC95" s="421"/>
      <c r="JD95" s="422"/>
      <c r="JE95" s="422"/>
      <c r="JF95" s="422"/>
      <c r="JG95" s="422"/>
      <c r="JH95" s="420"/>
      <c r="JI95" s="416"/>
      <c r="JJ95" s="416"/>
      <c r="JK95" s="416"/>
      <c r="JL95" s="416"/>
      <c r="JM95" s="416"/>
      <c r="JN95" s="416"/>
      <c r="JO95" s="416"/>
      <c r="JP95" s="416"/>
      <c r="JQ95" s="416"/>
      <c r="JR95" s="416"/>
      <c r="JS95" s="416"/>
      <c r="JT95" s="416"/>
      <c r="JU95" s="416"/>
      <c r="JV95" s="416"/>
      <c r="JW95" s="421"/>
      <c r="JX95" s="422"/>
      <c r="JY95" s="422"/>
      <c r="JZ95" s="422"/>
      <c r="KA95" s="422"/>
      <c r="KB95" s="420"/>
      <c r="KC95" s="416"/>
      <c r="KD95" s="416"/>
      <c r="KE95" s="416"/>
      <c r="KF95" s="416"/>
      <c r="KG95" s="416"/>
      <c r="KH95" s="416"/>
      <c r="KI95" s="416"/>
      <c r="KJ95" s="416"/>
      <c r="KK95" s="416"/>
      <c r="KL95" s="416"/>
      <c r="KM95" s="416"/>
      <c r="KN95" s="416"/>
      <c r="KO95" s="416"/>
      <c r="KP95" s="416"/>
      <c r="KQ95" s="421"/>
      <c r="KR95" s="422"/>
      <c r="KS95" s="422"/>
      <c r="KT95" s="422"/>
      <c r="KU95" s="422"/>
      <c r="KV95" s="420"/>
      <c r="KW95" s="416"/>
      <c r="KX95" s="416"/>
      <c r="KY95" s="416"/>
      <c r="KZ95" s="416"/>
      <c r="LA95" s="416"/>
      <c r="LB95" s="416"/>
      <c r="LC95" s="416"/>
      <c r="LD95" s="416"/>
      <c r="LE95" s="416"/>
      <c r="LF95" s="416"/>
      <c r="LG95" s="416"/>
      <c r="LH95" s="416"/>
      <c r="LI95" s="416"/>
      <c r="LJ95" s="416"/>
      <c r="LK95" s="421"/>
      <c r="LL95" s="422"/>
      <c r="LM95" s="422"/>
      <c r="LN95" s="422"/>
      <c r="LO95" s="422"/>
      <c r="LP95" s="420"/>
      <c r="LQ95" s="416"/>
      <c r="LR95" s="416"/>
      <c r="LS95" s="416"/>
      <c r="LT95" s="416"/>
      <c r="LU95" s="416"/>
      <c r="LV95" s="416"/>
      <c r="LW95" s="416"/>
      <c r="LX95" s="416"/>
      <c r="LY95" s="416"/>
      <c r="LZ95" s="416"/>
      <c r="MA95" s="416"/>
      <c r="MB95" s="416"/>
      <c r="MC95" s="416"/>
      <c r="MD95" s="416"/>
      <c r="ME95" s="421"/>
      <c r="MF95" s="422"/>
      <c r="MG95" s="422"/>
      <c r="MH95" s="422"/>
      <c r="MI95" s="422"/>
      <c r="MJ95" s="420"/>
      <c r="MK95" s="416"/>
      <c r="ML95" s="416"/>
      <c r="MM95" s="416"/>
      <c r="MN95" s="416"/>
      <c r="MO95" s="416"/>
      <c r="MP95" s="416"/>
      <c r="MQ95" s="416"/>
      <c r="MR95" s="416"/>
      <c r="MS95" s="416"/>
      <c r="MT95" s="416"/>
      <c r="MU95" s="416"/>
      <c r="MV95" s="416"/>
      <c r="MW95" s="416"/>
      <c r="MX95" s="416"/>
      <c r="MY95" s="421"/>
      <c r="MZ95" s="422"/>
      <c r="NA95" s="422"/>
      <c r="NB95" s="422"/>
      <c r="NC95" s="422"/>
      <c r="ND95" s="420"/>
      <c r="NE95" s="416"/>
      <c r="NF95" s="416"/>
      <c r="NG95" s="416"/>
      <c r="NH95" s="416"/>
      <c r="NI95" s="416"/>
      <c r="NJ95" s="416"/>
      <c r="NK95" s="416"/>
      <c r="NL95" s="416"/>
      <c r="NM95" s="416"/>
      <c r="NN95" s="416"/>
      <c r="NO95" s="416"/>
      <c r="NP95" s="416"/>
      <c r="NQ95" s="416"/>
      <c r="NR95" s="416"/>
      <c r="NS95" s="421"/>
      <c r="NT95" s="422"/>
      <c r="NU95" s="422"/>
      <c r="NV95" s="422"/>
      <c r="NW95" s="422"/>
      <c r="NX95" s="420"/>
      <c r="NY95" s="416"/>
      <c r="NZ95" s="416"/>
      <c r="OA95" s="416"/>
      <c r="OB95" s="416"/>
      <c r="OC95" s="416"/>
      <c r="OD95" s="416"/>
      <c r="OE95" s="416"/>
      <c r="OF95" s="416"/>
      <c r="OG95" s="416"/>
      <c r="OH95" s="416"/>
      <c r="OI95" s="416"/>
      <c r="OJ95" s="416"/>
      <c r="OK95" s="416"/>
      <c r="OL95" s="416"/>
      <c r="OM95" s="421"/>
      <c r="ON95" s="422"/>
      <c r="OO95" s="422"/>
      <c r="OP95" s="422"/>
      <c r="OQ95" s="422"/>
      <c r="OR95" s="420"/>
      <c r="OS95" s="416"/>
      <c r="OT95" s="416"/>
      <c r="OU95" s="416"/>
      <c r="OV95" s="416"/>
      <c r="OW95" s="416"/>
      <c r="OX95" s="416"/>
      <c r="OY95" s="416"/>
      <c r="OZ95" s="416"/>
      <c r="PA95" s="416"/>
      <c r="PB95" s="416"/>
      <c r="PC95" s="416"/>
      <c r="PD95" s="416"/>
      <c r="PE95" s="416"/>
      <c r="PF95" s="416"/>
      <c r="PG95" s="421"/>
    </row>
    <row r="96" spans="2:423" ht="25.5" customHeight="1">
      <c r="B96" s="382"/>
      <c r="C96" s="382"/>
      <c r="D96" s="382"/>
      <c r="E96" s="382"/>
      <c r="F96" s="382"/>
      <c r="G96" s="423"/>
      <c r="H96" s="382"/>
      <c r="I96" s="382"/>
      <c r="J96" s="382"/>
      <c r="K96" s="382"/>
      <c r="L96" s="382"/>
      <c r="M96" s="382"/>
      <c r="N96" s="382"/>
      <c r="O96" s="382"/>
      <c r="P96" s="382"/>
      <c r="Q96" s="382"/>
      <c r="R96" s="382"/>
      <c r="S96" s="382"/>
      <c r="T96" s="382"/>
      <c r="U96" s="382"/>
      <c r="V96" s="382"/>
      <c r="W96" s="382"/>
      <c r="X96" s="424"/>
      <c r="Y96" s="424"/>
      <c r="Z96" s="424"/>
      <c r="AA96" s="424"/>
      <c r="AB96" s="382"/>
      <c r="AC96" s="382"/>
      <c r="AD96" s="382"/>
      <c r="AE96" s="382"/>
      <c r="AF96" s="382"/>
      <c r="AG96" s="382"/>
      <c r="AH96" s="382"/>
      <c r="AI96" s="382"/>
      <c r="AJ96" s="382"/>
      <c r="AK96" s="382"/>
      <c r="AL96" s="382"/>
      <c r="AM96" s="382"/>
      <c r="AN96" s="382"/>
      <c r="AO96" s="382"/>
      <c r="AP96" s="382"/>
      <c r="AQ96" s="382"/>
      <c r="AR96" s="424"/>
      <c r="AS96" s="424"/>
      <c r="AT96" s="424"/>
      <c r="AU96" s="424"/>
      <c r="AV96" s="382"/>
      <c r="AW96" s="382"/>
      <c r="AX96" s="382"/>
      <c r="AY96" s="382"/>
      <c r="AZ96" s="382"/>
      <c r="BA96" s="382"/>
      <c r="BB96" s="382"/>
      <c r="BC96" s="382"/>
      <c r="BD96" s="382"/>
      <c r="BE96" s="382"/>
      <c r="BF96" s="382"/>
      <c r="BG96" s="382"/>
      <c r="BH96" s="382"/>
      <c r="BI96" s="382"/>
      <c r="BJ96" s="382"/>
      <c r="BK96" s="382"/>
      <c r="BL96" s="424"/>
      <c r="BM96" s="424"/>
      <c r="BN96" s="424"/>
      <c r="BO96" s="424"/>
      <c r="BP96" s="423">
        <f>AVERAGE(CC41,CW41,DQ41,EK41,FE41)</f>
        <v>6708825917.3278379</v>
      </c>
      <c r="BQ96" s="382"/>
      <c r="BR96" s="382"/>
      <c r="BS96" s="382"/>
      <c r="BT96" s="382"/>
      <c r="BU96" s="382"/>
      <c r="BV96" s="382"/>
      <c r="BW96" s="382"/>
      <c r="BX96" s="382"/>
      <c r="BY96" s="382"/>
      <c r="BZ96" s="382"/>
      <c r="CA96" s="382"/>
      <c r="CB96" s="382"/>
      <c r="CC96" s="382"/>
      <c r="CD96" s="382"/>
      <c r="CE96" s="382"/>
      <c r="CF96" s="424"/>
      <c r="CG96" s="424"/>
      <c r="CH96" s="424"/>
      <c r="CI96" s="424"/>
      <c r="CJ96" s="382"/>
      <c r="CK96" s="382"/>
      <c r="CL96" s="382"/>
      <c r="CM96" s="382"/>
      <c r="CN96" s="382"/>
      <c r="CO96" s="382"/>
      <c r="CP96" s="382"/>
      <c r="CQ96" s="382"/>
      <c r="CR96" s="382"/>
      <c r="CS96" s="382"/>
      <c r="CT96" s="382"/>
      <c r="CU96" s="382"/>
      <c r="CV96" s="382"/>
      <c r="CW96" s="382"/>
      <c r="CX96" s="382"/>
      <c r="CY96" s="382"/>
      <c r="CZ96" s="424"/>
      <c r="DA96" s="424"/>
      <c r="DB96" s="424"/>
      <c r="DC96" s="424"/>
      <c r="DD96" s="382"/>
      <c r="DE96" s="382"/>
      <c r="DF96" s="382"/>
      <c r="DG96" s="382"/>
      <c r="DH96" s="382"/>
      <c r="DI96" s="382"/>
      <c r="DJ96" s="382"/>
      <c r="DK96" s="382"/>
      <c r="DL96" s="382"/>
      <c r="DM96" s="382"/>
      <c r="DN96" s="382"/>
      <c r="DO96" s="382"/>
      <c r="DP96" s="382"/>
      <c r="DQ96" s="382"/>
      <c r="DR96" s="382"/>
      <c r="DS96" s="382"/>
      <c r="DT96" s="424"/>
      <c r="DU96" s="424"/>
      <c r="DV96" s="424"/>
      <c r="DW96" s="424"/>
      <c r="DX96" s="382"/>
      <c r="DY96" s="382"/>
      <c r="DZ96" s="382"/>
      <c r="EA96" s="382"/>
      <c r="EB96" s="382"/>
      <c r="EC96" s="382"/>
      <c r="ED96" s="382"/>
      <c r="EE96" s="382"/>
      <c r="EF96" s="382"/>
      <c r="EG96" s="382"/>
      <c r="EH96" s="382"/>
      <c r="EI96" s="382"/>
      <c r="EJ96" s="382"/>
      <c r="EK96" s="382"/>
      <c r="EL96" s="382"/>
      <c r="EM96" s="382"/>
      <c r="EN96" s="424"/>
      <c r="EO96" s="424"/>
      <c r="EP96" s="424"/>
      <c r="EQ96" s="424"/>
      <c r="ER96" s="382"/>
      <c r="ES96" s="382"/>
      <c r="ET96" s="382"/>
      <c r="EU96" s="382"/>
      <c r="EV96" s="382"/>
      <c r="EW96" s="382"/>
      <c r="EX96" s="382"/>
      <c r="EY96" s="382"/>
      <c r="EZ96" s="382"/>
      <c r="FA96" s="382"/>
      <c r="FB96" s="382"/>
      <c r="FC96" s="382"/>
      <c r="FD96" s="382"/>
      <c r="FE96" s="382"/>
      <c r="FF96" s="382"/>
      <c r="FG96" s="382"/>
      <c r="FH96" s="424"/>
      <c r="FI96" s="424"/>
      <c r="FJ96" s="424"/>
      <c r="FK96" s="424"/>
      <c r="FL96" s="382"/>
      <c r="FM96" s="382"/>
      <c r="FN96" s="382"/>
      <c r="FO96" s="382"/>
      <c r="FP96" s="382"/>
      <c r="FQ96" s="382"/>
      <c r="FR96" s="382"/>
      <c r="FS96" s="382"/>
      <c r="FT96" s="382"/>
      <c r="FU96" s="382"/>
      <c r="FV96" s="382"/>
      <c r="FW96" s="382"/>
      <c r="FX96" s="382"/>
      <c r="FY96" s="382"/>
      <c r="FZ96" s="382"/>
      <c r="GA96" s="382"/>
      <c r="GB96" s="424"/>
      <c r="GC96" s="424"/>
      <c r="GD96" s="424"/>
      <c r="GE96" s="424"/>
      <c r="GF96" s="382"/>
      <c r="GG96" s="382"/>
      <c r="GH96" s="382"/>
      <c r="GI96" s="382"/>
      <c r="GJ96" s="382"/>
      <c r="GK96" s="382"/>
      <c r="GL96" s="382"/>
      <c r="GM96" s="382"/>
      <c r="GN96" s="382"/>
      <c r="GO96" s="382"/>
      <c r="GP96" s="382"/>
      <c r="GQ96" s="382"/>
      <c r="GR96" s="382"/>
      <c r="GS96" s="382"/>
      <c r="GT96" s="382"/>
      <c r="GU96" s="382"/>
      <c r="GV96" s="424"/>
      <c r="GW96" s="424"/>
      <c r="GX96" s="424"/>
      <c r="GY96" s="424"/>
      <c r="GZ96" s="382"/>
      <c r="HA96" s="382"/>
      <c r="HB96" s="382"/>
      <c r="HC96" s="382"/>
      <c r="HD96" s="382"/>
      <c r="HE96" s="382"/>
      <c r="HF96" s="382"/>
      <c r="HG96" s="382"/>
      <c r="HH96" s="382"/>
      <c r="HI96" s="382"/>
      <c r="HJ96" s="382"/>
      <c r="HK96" s="382"/>
      <c r="HL96" s="382"/>
      <c r="HM96" s="382"/>
      <c r="HN96" s="382"/>
      <c r="HO96" s="382"/>
      <c r="HP96" s="424"/>
      <c r="HQ96" s="424"/>
      <c r="HR96" s="424"/>
      <c r="HS96" s="424"/>
      <c r="HT96" s="382"/>
      <c r="HU96" s="382"/>
      <c r="HV96" s="382"/>
      <c r="HW96" s="382"/>
      <c r="HX96" s="382"/>
      <c r="HY96" s="382"/>
      <c r="HZ96" s="382"/>
      <c r="IA96" s="382"/>
      <c r="IB96" s="382"/>
      <c r="IC96" s="382"/>
      <c r="ID96" s="382"/>
      <c r="IE96" s="382"/>
      <c r="IF96" s="382"/>
      <c r="IG96" s="382"/>
      <c r="IH96" s="382"/>
      <c r="II96" s="382"/>
      <c r="IJ96" s="424"/>
      <c r="IK96" s="424"/>
      <c r="IL96" s="424"/>
      <c r="IM96" s="424"/>
      <c r="IN96" s="382"/>
      <c r="IO96" s="382"/>
      <c r="IP96" s="382"/>
      <c r="IQ96" s="382"/>
      <c r="IR96" s="382"/>
      <c r="IS96" s="382"/>
      <c r="IT96" s="382"/>
      <c r="IU96" s="382"/>
      <c r="IV96" s="382"/>
      <c r="IW96" s="382"/>
      <c r="IX96" s="382"/>
      <c r="IY96" s="382"/>
      <c r="IZ96" s="382"/>
      <c r="JA96" s="382"/>
      <c r="JB96" s="382"/>
      <c r="JC96" s="382"/>
      <c r="JD96" s="424"/>
      <c r="JE96" s="424"/>
      <c r="JF96" s="424"/>
      <c r="JG96" s="424"/>
      <c r="JH96" s="382"/>
      <c r="JI96" s="382"/>
      <c r="JJ96" s="382"/>
      <c r="JK96" s="382"/>
      <c r="JL96" s="382"/>
      <c r="JM96" s="382"/>
      <c r="JN96" s="382"/>
      <c r="JO96" s="382"/>
      <c r="JP96" s="382"/>
      <c r="JQ96" s="382"/>
      <c r="JR96" s="382"/>
      <c r="JS96" s="382"/>
      <c r="JT96" s="382"/>
      <c r="JU96" s="382"/>
      <c r="JV96" s="382"/>
      <c r="JW96" s="382"/>
      <c r="JX96" s="424"/>
      <c r="JY96" s="424"/>
      <c r="JZ96" s="424"/>
      <c r="KA96" s="424"/>
      <c r="KB96" s="382"/>
      <c r="KC96" s="382"/>
      <c r="KD96" s="382"/>
      <c r="KE96" s="382"/>
      <c r="KF96" s="382"/>
      <c r="KG96" s="382"/>
      <c r="KH96" s="382"/>
      <c r="KI96" s="382"/>
      <c r="KJ96" s="382"/>
      <c r="KK96" s="382"/>
      <c r="KL96" s="382"/>
      <c r="KM96" s="382"/>
      <c r="KN96" s="382"/>
      <c r="KO96" s="382"/>
      <c r="KP96" s="382"/>
      <c r="KQ96" s="382"/>
      <c r="KR96" s="424"/>
      <c r="KS96" s="424"/>
      <c r="KT96" s="424"/>
      <c r="KU96" s="424"/>
      <c r="KV96" s="382"/>
      <c r="KW96" s="382"/>
      <c r="KX96" s="382"/>
      <c r="KY96" s="382"/>
      <c r="KZ96" s="382"/>
      <c r="LA96" s="382"/>
      <c r="LB96" s="382"/>
      <c r="LC96" s="382"/>
      <c r="LD96" s="382"/>
      <c r="LE96" s="382"/>
      <c r="LF96" s="382"/>
      <c r="LG96" s="382"/>
      <c r="LH96" s="382"/>
      <c r="LI96" s="382"/>
      <c r="LJ96" s="382"/>
      <c r="LK96" s="382"/>
      <c r="LL96" s="424"/>
      <c r="LM96" s="424"/>
      <c r="LN96" s="424"/>
      <c r="LO96" s="424"/>
      <c r="LP96" s="382"/>
      <c r="LQ96" s="382"/>
      <c r="LR96" s="382"/>
      <c r="LS96" s="382"/>
      <c r="LT96" s="382"/>
      <c r="LU96" s="382"/>
      <c r="LV96" s="382"/>
      <c r="LW96" s="382"/>
      <c r="LX96" s="382"/>
      <c r="LY96" s="382"/>
      <c r="LZ96" s="382"/>
      <c r="MA96" s="382"/>
      <c r="MB96" s="382"/>
      <c r="MC96" s="382"/>
      <c r="MD96" s="382"/>
      <c r="ME96" s="382"/>
      <c r="MF96" s="424"/>
      <c r="MG96" s="424"/>
      <c r="MH96" s="424"/>
      <c r="MI96" s="424"/>
      <c r="MJ96" s="382"/>
      <c r="MK96" s="382"/>
      <c r="ML96" s="382"/>
      <c r="MM96" s="382"/>
      <c r="MN96" s="382"/>
      <c r="MO96" s="382"/>
      <c r="MP96" s="382"/>
      <c r="MQ96" s="382"/>
      <c r="MR96" s="382"/>
      <c r="MS96" s="382"/>
      <c r="MT96" s="382"/>
      <c r="MU96" s="382"/>
      <c r="MV96" s="382"/>
      <c r="MW96" s="382"/>
      <c r="MX96" s="382"/>
      <c r="MY96" s="382"/>
      <c r="MZ96" s="424"/>
      <c r="NA96" s="424"/>
      <c r="NB96" s="424"/>
      <c r="NC96" s="424"/>
      <c r="ND96" s="382"/>
      <c r="NE96" s="382"/>
      <c r="NF96" s="382"/>
      <c r="NG96" s="382"/>
      <c r="NH96" s="382"/>
      <c r="NI96" s="382"/>
      <c r="NJ96" s="382"/>
      <c r="NK96" s="382"/>
      <c r="NL96" s="382"/>
      <c r="NM96" s="382"/>
      <c r="NN96" s="382"/>
      <c r="NO96" s="382"/>
      <c r="NP96" s="382"/>
      <c r="NQ96" s="382"/>
      <c r="NR96" s="382"/>
      <c r="NS96" s="382"/>
      <c r="NT96" s="424"/>
      <c r="NU96" s="424"/>
      <c r="NV96" s="424"/>
      <c r="NW96" s="424"/>
      <c r="NX96" s="382"/>
      <c r="NY96" s="382"/>
      <c r="NZ96" s="382"/>
      <c r="OA96" s="382"/>
      <c r="OB96" s="382"/>
      <c r="OC96" s="382"/>
      <c r="OD96" s="382"/>
      <c r="OE96" s="382"/>
      <c r="OF96" s="382"/>
      <c r="OG96" s="382"/>
      <c r="OH96" s="382"/>
      <c r="OI96" s="382"/>
      <c r="OJ96" s="382"/>
      <c r="OK96" s="382"/>
      <c r="OL96" s="382"/>
      <c r="OM96" s="382"/>
      <c r="ON96" s="424"/>
      <c r="OO96" s="424"/>
      <c r="OP96" s="424"/>
      <c r="OQ96" s="424"/>
      <c r="OR96" s="382"/>
      <c r="OS96" s="382"/>
      <c r="OT96" s="382"/>
      <c r="OU96" s="382"/>
      <c r="OV96" s="382"/>
      <c r="OW96" s="382"/>
      <c r="OX96" s="382"/>
      <c r="OY96" s="382"/>
      <c r="OZ96" s="382"/>
      <c r="PA96" s="382"/>
      <c r="PB96" s="382"/>
      <c r="PC96" s="382"/>
      <c r="PD96" s="382"/>
      <c r="PE96" s="382"/>
      <c r="PF96" s="382"/>
      <c r="PG96" s="382"/>
    </row>
    <row r="97" spans="99:123" ht="25.5" customHeight="1">
      <c r="CU97" s="425"/>
      <c r="CV97" s="426"/>
      <c r="CW97" s="427"/>
      <c r="CX97" s="428"/>
      <c r="CY97" s="428"/>
      <c r="DO97" s="425"/>
      <c r="DP97" s="426"/>
      <c r="DQ97" s="427"/>
      <c r="DR97" s="428"/>
      <c r="DS97" s="428"/>
    </row>
    <row r="98" spans="99:123" ht="25.5" customHeight="1">
      <c r="CU98" s="429"/>
      <c r="CV98" s="430"/>
      <c r="CW98" s="431"/>
      <c r="CX98" s="432"/>
      <c r="CY98" s="432"/>
      <c r="DO98" s="429"/>
      <c r="DP98" s="430"/>
      <c r="DQ98" s="431"/>
      <c r="DR98" s="432"/>
      <c r="DS98" s="432"/>
    </row>
    <row r="99" spans="99:123" ht="25.5" customHeight="1">
      <c r="CU99" s="425"/>
      <c r="CV99" s="433"/>
      <c r="CW99" s="434"/>
      <c r="CX99" s="434"/>
      <c r="CY99" s="433"/>
      <c r="DO99" s="425"/>
      <c r="DP99" s="433"/>
      <c r="DQ99" s="434"/>
      <c r="DR99" s="434"/>
      <c r="DS99" s="433"/>
    </row>
    <row r="100" spans="99:123" ht="25.5" customHeight="1">
      <c r="CU100" s="429"/>
      <c r="CV100" s="431"/>
      <c r="CW100" s="432"/>
      <c r="CX100" s="432"/>
      <c r="CY100" s="435"/>
      <c r="DO100" s="429"/>
      <c r="DP100" s="431"/>
      <c r="DQ100" s="432"/>
      <c r="DR100" s="432"/>
      <c r="DS100" s="435"/>
    </row>
  </sheetData>
  <mergeCells count="95">
    <mergeCell ref="CW100:CX100"/>
    <mergeCell ref="DQ100:DR100"/>
    <mergeCell ref="CX97:CY97"/>
    <mergeCell ref="DR97:DS97"/>
    <mergeCell ref="CX98:CY98"/>
    <mergeCell ref="DR98:DS98"/>
    <mergeCell ref="CW99:CX99"/>
    <mergeCell ref="DQ99:DR99"/>
    <mergeCell ref="U90:V90"/>
    <mergeCell ref="CC90:CD90"/>
    <mergeCell ref="CW90:CX90"/>
    <mergeCell ref="DQ90:DR90"/>
    <mergeCell ref="EK90:EL90"/>
    <mergeCell ref="FE90:FF90"/>
    <mergeCell ref="U89:V89"/>
    <mergeCell ref="CC89:CD89"/>
    <mergeCell ref="CW89:CX89"/>
    <mergeCell ref="DQ89:DR89"/>
    <mergeCell ref="EK89:EL89"/>
    <mergeCell ref="FE89:FF89"/>
    <mergeCell ref="V88:W88"/>
    <mergeCell ref="CD88:CE88"/>
    <mergeCell ref="CX88:CY88"/>
    <mergeCell ref="DR88:DS88"/>
    <mergeCell ref="EL88:EM88"/>
    <mergeCell ref="FF88:FG88"/>
    <mergeCell ref="FR8:FS8"/>
    <mergeCell ref="V87:W87"/>
    <mergeCell ref="CD87:CE87"/>
    <mergeCell ref="CX87:CY87"/>
    <mergeCell ref="DR87:DS87"/>
    <mergeCell ref="EL87:EM87"/>
    <mergeCell ref="FF87:FG87"/>
    <mergeCell ref="ET8:EU8"/>
    <mergeCell ref="EV8:EW8"/>
    <mergeCell ref="EX8:EY8"/>
    <mergeCell ref="FL8:FM8"/>
    <mergeCell ref="FN8:FO8"/>
    <mergeCell ref="FP8:FQ8"/>
    <mergeCell ref="DJ8:DK8"/>
    <mergeCell ref="DX8:DY8"/>
    <mergeCell ref="DZ8:EA8"/>
    <mergeCell ref="EB8:EC8"/>
    <mergeCell ref="ED8:EE8"/>
    <mergeCell ref="ER8:ES8"/>
    <mergeCell ref="CL8:CM8"/>
    <mergeCell ref="CN8:CO8"/>
    <mergeCell ref="CP8:CQ8"/>
    <mergeCell ref="DD8:DE8"/>
    <mergeCell ref="DF8:DG8"/>
    <mergeCell ref="DH8:DI8"/>
    <mergeCell ref="FX7:FY7"/>
    <mergeCell ref="FZ7:GA7"/>
    <mergeCell ref="AB8:AC8"/>
    <mergeCell ref="AD8:AE8"/>
    <mergeCell ref="AF8:AG8"/>
    <mergeCell ref="BP8:BQ8"/>
    <mergeCell ref="BR8:BS8"/>
    <mergeCell ref="BT8:BU8"/>
    <mergeCell ref="BV8:BW8"/>
    <mergeCell ref="CJ8:CK8"/>
    <mergeCell ref="ER7:EY7"/>
    <mergeCell ref="FB7:FC7"/>
    <mergeCell ref="FD7:FE7"/>
    <mergeCell ref="FF7:FG7"/>
    <mergeCell ref="FL7:FS7"/>
    <mergeCell ref="FV7:FW7"/>
    <mergeCell ref="DP7:DQ7"/>
    <mergeCell ref="DR7:DS7"/>
    <mergeCell ref="DX7:EE7"/>
    <mergeCell ref="EH7:EI7"/>
    <mergeCell ref="EJ7:EK7"/>
    <mergeCell ref="EL7:EM7"/>
    <mergeCell ref="CJ7:CQ7"/>
    <mergeCell ref="CT7:CU7"/>
    <mergeCell ref="CV7:CW7"/>
    <mergeCell ref="CX7:CY7"/>
    <mergeCell ref="DD7:DK7"/>
    <mergeCell ref="DN7:DO7"/>
    <mergeCell ref="CJ6:CY6"/>
    <mergeCell ref="DD6:DS6"/>
    <mergeCell ref="DX6:EM6"/>
    <mergeCell ref="ER6:FG6"/>
    <mergeCell ref="FL6:GA6"/>
    <mergeCell ref="V7:W7"/>
    <mergeCell ref="BP7:BW7"/>
    <mergeCell ref="BZ7:CA7"/>
    <mergeCell ref="CB7:CC7"/>
    <mergeCell ref="CD7:CE7"/>
    <mergeCell ref="B6:B9"/>
    <mergeCell ref="C6:E9"/>
    <mergeCell ref="F6:F9"/>
    <mergeCell ref="G6:G9"/>
    <mergeCell ref="H6:W6"/>
    <mergeCell ref="BP6:CE6"/>
  </mergeCells>
  <phoneticPr fontId="3" type="noConversion"/>
  <pageMargins left="0.23622047244094491" right="0.23622047244094491" top="0.74803149606299213" bottom="0.74803149606299213" header="0.31496062992125984" footer="0.31496062992125984"/>
  <pageSetup paperSize="8" scale="40" fitToWidth="0" orientation="landscape" r:id="rId1"/>
  <colBreaks count="21" manualBreakCount="21">
    <brk id="27" max="1048575" man="1"/>
    <brk id="47" max="1048575" man="1"/>
    <brk id="67" max="1048575" man="1"/>
    <brk id="83" max="1048575" man="1"/>
    <brk id="107" max="92" man="1"/>
    <brk id="123" max="92" man="1"/>
    <brk id="127" max="1048575" man="1"/>
    <brk id="147" max="1048575" man="1"/>
    <brk id="167" max="1048575" man="1"/>
    <brk id="187" max="1048575" man="1"/>
    <brk id="207" max="1048575" man="1"/>
    <brk id="227" max="1048575" man="1"/>
    <brk id="243" max="1048575" man="1"/>
    <brk id="263" max="1048575" man="1"/>
    <brk id="283" max="1048575" man="1"/>
    <brk id="303" max="1048575" man="1"/>
    <brk id="323" max="1048575" man="1"/>
    <brk id="347" max="1048575" man="1"/>
    <brk id="363" max="1048575" man="1"/>
    <brk id="383" max="1048575" man="1"/>
    <brk id="407"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fitToPage="1"/>
  </sheetPr>
  <dimension ref="A1:UW228"/>
  <sheetViews>
    <sheetView showGridLines="0" view="pageBreakPreview" zoomScale="85" zoomScaleNormal="55" zoomScaleSheetLayoutView="85" workbookViewId="0">
      <pane xSplit="12" ySplit="9" topLeftCell="CK181" activePane="bottomRight" state="frozen"/>
      <selection activeCell="B4" sqref="B4:W9"/>
      <selection pane="topRight" activeCell="B4" sqref="B4:W9"/>
      <selection pane="bottomLeft" activeCell="B4" sqref="B4:W9"/>
      <selection pane="bottomRight" activeCell="B4" sqref="B4:W9"/>
    </sheetView>
  </sheetViews>
  <sheetFormatPr defaultRowHeight="16.5" outlineLevelRow="1" outlineLevelCol="1"/>
  <cols>
    <col min="1" max="1" width="13.75" style="437" hidden="1" customWidth="1"/>
    <col min="2" max="2" width="17.25" style="437" hidden="1" customWidth="1"/>
    <col min="3" max="3" width="13.5" style="437" customWidth="1"/>
    <col min="4" max="4" width="2.75" style="437" customWidth="1"/>
    <col min="5" max="5" width="36.75" style="437" customWidth="1"/>
    <col min="6" max="6" width="44" style="437" customWidth="1"/>
    <col min="7" max="7" width="7.75" style="437" customWidth="1"/>
    <col min="8" max="8" width="6.375" style="439" customWidth="1"/>
    <col min="9" max="10" width="11.75" style="437" customWidth="1"/>
    <col min="11" max="11" width="10.375" style="439" customWidth="1"/>
    <col min="12" max="12" width="13.125" style="439" customWidth="1"/>
    <col min="13" max="13" width="5.625" style="437" customWidth="1"/>
    <col min="14" max="15" width="11.625" style="437" hidden="1" customWidth="1" outlineLevel="1"/>
    <col min="16" max="16" width="1.375" style="437" customWidth="1" collapsed="1"/>
    <col min="17" max="24" width="15.625" style="437" customWidth="1" outlineLevel="1"/>
    <col min="25" max="32" width="10.125" style="437" hidden="1" customWidth="1" outlineLevel="1"/>
    <col min="33" max="33" width="1.375" style="437" customWidth="1" collapsed="1"/>
    <col min="34" max="34" width="12.625" style="440" hidden="1" customWidth="1" outlineLevel="1"/>
    <col min="35" max="35" width="14.625" style="441" hidden="1" customWidth="1" outlineLevel="1"/>
    <col min="36" max="36" width="12.625" style="440" hidden="1" customWidth="1" outlineLevel="1"/>
    <col min="37" max="37" width="14.625" style="441" hidden="1" customWidth="1" outlineLevel="1"/>
    <col min="38" max="38" width="12.625" style="440" hidden="1" customWidth="1" outlineLevel="1"/>
    <col min="39" max="39" width="14.625" style="441" hidden="1" customWidth="1" outlineLevel="1"/>
    <col min="40" max="40" width="12.625" style="440" hidden="1" customWidth="1" outlineLevel="1"/>
    <col min="41" max="41" width="14.625" style="441" hidden="1" customWidth="1" outlineLevel="1"/>
    <col min="42" max="42" width="12.625" style="441" hidden="1" customWidth="1" outlineLevel="1"/>
    <col min="43" max="43" width="14.625" style="441" hidden="1" customWidth="1" outlineLevel="1"/>
    <col min="44" max="44" width="12.625" style="441" hidden="1" customWidth="1" outlineLevel="1"/>
    <col min="45" max="45" width="8.125" style="441" hidden="1" customWidth="1" outlineLevel="1"/>
    <col min="46" max="47" width="14" style="441" hidden="1" customWidth="1" outlineLevel="1"/>
    <col min="48" max="48" width="12.625" style="441" hidden="1" customWidth="1"/>
    <col min="49" max="51" width="14.25" style="441" hidden="1" customWidth="1"/>
    <col min="52" max="52" width="14.625" style="441" hidden="1" customWidth="1"/>
    <col min="53" max="54" width="14.625" style="441" hidden="1" customWidth="1" outlineLevel="1"/>
    <col min="55" max="55" width="12.625" style="440" hidden="1" customWidth="1" outlineLevel="1"/>
    <col min="56" max="56" width="2.375" style="441" hidden="1" customWidth="1" outlineLevel="1"/>
    <col min="57" max="57" width="18.25" style="442" hidden="1" customWidth="1"/>
    <col min="58" max="58" width="1.375" style="437" hidden="1" customWidth="1"/>
    <col min="59" max="59" width="12.625" style="440" hidden="1" customWidth="1" outlineLevel="1"/>
    <col min="60" max="60" width="14.625" style="441" hidden="1" customWidth="1" outlineLevel="1"/>
    <col min="61" max="61" width="12.625" style="440" hidden="1" customWidth="1" outlineLevel="1"/>
    <col min="62" max="62" width="14.625" style="441" hidden="1" customWidth="1" outlineLevel="1"/>
    <col min="63" max="63" width="12.625" style="440" hidden="1" customWidth="1" outlineLevel="1"/>
    <col min="64" max="64" width="14.625" style="441" hidden="1" customWidth="1" outlineLevel="1"/>
    <col min="65" max="65" width="12.625" style="440" hidden="1" customWidth="1" outlineLevel="1"/>
    <col min="66" max="66" width="14.625" style="441" hidden="1" customWidth="1" outlineLevel="1"/>
    <col min="67" max="67" width="12.625" style="441" hidden="1" customWidth="1" outlineLevel="1"/>
    <col min="68" max="68" width="14.625" style="441" hidden="1" customWidth="1" outlineLevel="1"/>
    <col min="69" max="69" width="12.625" style="441" hidden="1" customWidth="1" outlineLevel="1"/>
    <col min="70" max="70" width="14.625" style="441" hidden="1" customWidth="1" outlineLevel="1"/>
    <col min="71" max="71" width="12.625" style="441" hidden="1" customWidth="1"/>
    <col min="72" max="72" width="14.625" style="441" hidden="1" customWidth="1"/>
    <col min="73" max="74" width="14.625" style="441" hidden="1" customWidth="1" outlineLevel="1"/>
    <col min="75" max="75" width="12.625" style="440" hidden="1" customWidth="1" outlineLevel="1"/>
    <col min="76" max="76" width="14.625" style="441" hidden="1" customWidth="1" outlineLevel="1"/>
    <col min="77" max="77" width="18.25" style="442" hidden="1" customWidth="1"/>
    <col min="78" max="78" width="1.375" style="437" customWidth="1"/>
    <col min="79" max="79" width="10.125" style="437" customWidth="1"/>
    <col min="80" max="80" width="14.125" style="444" customWidth="1"/>
    <col min="81" max="81" width="10.125" style="437" customWidth="1"/>
    <col min="82" max="82" width="14.125" style="444" customWidth="1"/>
    <col min="83" max="83" width="10.125" style="437" customWidth="1"/>
    <col min="84" max="84" width="13.125" style="444" customWidth="1"/>
    <col min="85" max="85" width="10.125" style="437" customWidth="1"/>
    <col min="86" max="86" width="12.25" style="444" customWidth="1"/>
    <col min="87" max="87" width="11.375" style="983" customWidth="1"/>
    <col min="88" max="88" width="14.125" style="444" customWidth="1"/>
    <col min="89" max="89" width="11.875" style="983" customWidth="1"/>
    <col min="90" max="90" width="14.125" style="444" customWidth="1"/>
    <col min="91" max="91" width="11.5" style="983" customWidth="1"/>
    <col min="92" max="92" width="14.125" style="444" customWidth="1"/>
    <col min="93" max="100" width="12.625" style="444" customWidth="1"/>
    <col min="101" max="101" width="9" style="437" customWidth="1"/>
    <col min="102" max="102" width="10.625" style="444" customWidth="1"/>
    <col min="103" max="103" width="18.25" style="445" customWidth="1"/>
    <col min="104" max="104" width="1.375" style="437" customWidth="1"/>
    <col min="105" max="105" width="12.625" style="440" hidden="1" customWidth="1" outlineLevel="1"/>
    <col min="106" max="106" width="14.625" style="441" hidden="1" customWidth="1" outlineLevel="1"/>
    <col min="107" max="107" width="12.625" style="440" hidden="1" customWidth="1" outlineLevel="1"/>
    <col min="108" max="108" width="14.625" style="441" hidden="1" customWidth="1" outlineLevel="1"/>
    <col min="109" max="109" width="12.625" style="440" hidden="1" customWidth="1" outlineLevel="1"/>
    <col min="110" max="110" width="14.625" style="441" hidden="1" customWidth="1" outlineLevel="1"/>
    <col min="111" max="111" width="12.625" style="440" hidden="1" customWidth="1" outlineLevel="1"/>
    <col min="112" max="112" width="14.625" style="441" hidden="1" customWidth="1" outlineLevel="1"/>
    <col min="113" max="113" width="12.625" style="441" hidden="1" customWidth="1" outlineLevel="1"/>
    <col min="114" max="114" width="14.625" style="441" hidden="1" customWidth="1" outlineLevel="1"/>
    <col min="115" max="115" width="12.625" style="441" hidden="1" customWidth="1" outlineLevel="1"/>
    <col min="116" max="116" width="14.625" style="441" hidden="1" customWidth="1" outlineLevel="1"/>
    <col min="117" max="117" width="12.625" style="441" customWidth="1" collapsed="1"/>
    <col min="118" max="118" width="14.625" style="441" customWidth="1"/>
    <col min="119" max="120" width="14.625" style="441" hidden="1" customWidth="1" outlineLevel="1"/>
    <col min="121" max="121" width="12.625" style="440" hidden="1" customWidth="1" outlineLevel="1"/>
    <col min="122" max="122" width="14.625" style="441" hidden="1" customWidth="1" outlineLevel="1"/>
    <col min="123" max="123" width="18.25" style="442" customWidth="1" collapsed="1"/>
    <col min="124" max="124" width="1.375" style="437" customWidth="1"/>
    <col min="125" max="125" width="12.625" style="446" hidden="1" customWidth="1" outlineLevel="1"/>
    <col min="126" max="126" width="14.625" style="447" hidden="1" customWidth="1" outlineLevel="1"/>
    <col min="127" max="127" width="12.625" style="446" hidden="1" customWidth="1" outlineLevel="1"/>
    <col min="128" max="128" width="14.625" style="447" hidden="1" customWidth="1" outlineLevel="1"/>
    <col min="129" max="129" width="12.625" style="446" hidden="1" customWidth="1" outlineLevel="1"/>
    <col min="130" max="130" width="14.625" style="447" hidden="1" customWidth="1" outlineLevel="1"/>
    <col min="131" max="131" width="12.625" style="446" hidden="1" customWidth="1" outlineLevel="1"/>
    <col min="132" max="132" width="14.625" style="447" hidden="1" customWidth="1" outlineLevel="1"/>
    <col min="133" max="133" width="12.625" style="447" hidden="1" customWidth="1" outlineLevel="1"/>
    <col min="134" max="134" width="14.625" style="447" hidden="1" customWidth="1" outlineLevel="1"/>
    <col min="135" max="135" width="12.625" style="447" hidden="1" customWidth="1" outlineLevel="1"/>
    <col min="136" max="136" width="14.625" style="447" hidden="1" customWidth="1" outlineLevel="1"/>
    <col min="137" max="137" width="12.625" style="447" customWidth="1" collapsed="1"/>
    <col min="138" max="138" width="14.625" style="447" customWidth="1"/>
    <col min="139" max="140" width="14.625" style="447" hidden="1" customWidth="1" outlineLevel="1"/>
    <col min="141" max="141" width="12.625" style="446" hidden="1" customWidth="1" outlineLevel="1"/>
    <col min="142" max="142" width="14.625" style="447" hidden="1" customWidth="1" outlineLevel="1"/>
    <col min="143" max="143" width="18.25" style="448" bestFit="1" customWidth="1" collapsed="1"/>
    <col min="144" max="144" width="1.375" style="437" customWidth="1"/>
    <col min="145" max="145" width="12.625" style="446" hidden="1" customWidth="1" outlineLevel="1"/>
    <col min="146" max="146" width="14.625" style="447" hidden="1" customWidth="1" outlineLevel="1"/>
    <col min="147" max="147" width="12.625" style="446" hidden="1" customWidth="1" outlineLevel="1"/>
    <col min="148" max="148" width="14.625" style="447" hidden="1" customWidth="1" outlineLevel="1"/>
    <col min="149" max="149" width="12.625" style="446" hidden="1" customWidth="1" outlineLevel="1"/>
    <col min="150" max="150" width="14.625" style="447" hidden="1" customWidth="1" outlineLevel="1"/>
    <col min="151" max="151" width="12.625" style="446" hidden="1" customWidth="1" outlineLevel="1"/>
    <col min="152" max="152" width="14.625" style="447" hidden="1" customWidth="1" outlineLevel="1"/>
    <col min="153" max="153" width="12.625" style="447" hidden="1" customWidth="1" outlineLevel="1"/>
    <col min="154" max="154" width="14.625" style="447" hidden="1" customWidth="1" outlineLevel="1"/>
    <col min="155" max="155" width="12.625" style="447" hidden="1" customWidth="1" outlineLevel="1"/>
    <col min="156" max="156" width="14.625" style="447" hidden="1" customWidth="1" outlineLevel="1"/>
    <col min="157" max="157" width="12.625" style="447" customWidth="1" collapsed="1"/>
    <col min="158" max="158" width="14.625" style="447" customWidth="1"/>
    <col min="159" max="160" width="14.625" style="447" hidden="1" customWidth="1" outlineLevel="1"/>
    <col min="161" max="161" width="12.625" style="446" hidden="1" customWidth="1" outlineLevel="1"/>
    <col min="162" max="162" width="14.625" style="447" hidden="1" customWidth="1" outlineLevel="1"/>
    <col min="163" max="163" width="18.25" style="445" bestFit="1" customWidth="1" collapsed="1"/>
    <col min="164" max="164" width="1.375" style="437" customWidth="1"/>
    <col min="165" max="165" width="12.625" style="440" hidden="1" customWidth="1" outlineLevel="1"/>
    <col min="166" max="166" width="14.625" style="441" hidden="1" customWidth="1" outlineLevel="1"/>
    <col min="167" max="167" width="12.625" style="440" hidden="1" customWidth="1" outlineLevel="1"/>
    <col min="168" max="168" width="14.625" style="441" hidden="1" customWidth="1" outlineLevel="1"/>
    <col min="169" max="169" width="12.625" style="440" hidden="1" customWidth="1" outlineLevel="1"/>
    <col min="170" max="170" width="14.625" style="441" hidden="1" customWidth="1" outlineLevel="1"/>
    <col min="171" max="171" width="12.625" style="440" hidden="1" customWidth="1" outlineLevel="1"/>
    <col min="172" max="172" width="14.625" style="441" hidden="1" customWidth="1" outlineLevel="1"/>
    <col min="173" max="173" width="12.625" style="441" hidden="1" customWidth="1" outlineLevel="1"/>
    <col min="174" max="174" width="14.625" style="441" hidden="1" customWidth="1" outlineLevel="1"/>
    <col min="175" max="175" width="12.625" style="441" hidden="1" customWidth="1" outlineLevel="1"/>
    <col min="176" max="176" width="14.625" style="441" hidden="1" customWidth="1" outlineLevel="1"/>
    <col min="177" max="177" width="12.625" style="441" customWidth="1" collapsed="1"/>
    <col min="178" max="178" width="14.625" style="441" customWidth="1"/>
    <col min="179" max="180" width="14.625" style="441" hidden="1" customWidth="1" outlineLevel="1"/>
    <col min="181" max="181" width="12.625" style="440" hidden="1" customWidth="1" outlineLevel="1"/>
    <col min="182" max="182" width="14.625" style="441" hidden="1" customWidth="1" outlineLevel="1"/>
    <col min="183" max="183" width="18.25" style="445" customWidth="1" collapsed="1"/>
    <col min="184" max="184" width="1.375" style="437" customWidth="1"/>
    <col min="185" max="185" width="12.625" style="440" hidden="1" customWidth="1" outlineLevel="1"/>
    <col min="186" max="186" width="14.625" style="441" hidden="1" customWidth="1" outlineLevel="1"/>
    <col min="187" max="187" width="12.625" style="440" hidden="1" customWidth="1" outlineLevel="1"/>
    <col min="188" max="188" width="14.625" style="441" hidden="1" customWidth="1" outlineLevel="1"/>
    <col min="189" max="189" width="12.625" style="440" hidden="1" customWidth="1" outlineLevel="1"/>
    <col min="190" max="190" width="14.625" style="441" hidden="1" customWidth="1" outlineLevel="1"/>
    <col min="191" max="191" width="12.625" style="440" hidden="1" customWidth="1" outlineLevel="1"/>
    <col min="192" max="192" width="14.625" style="441" hidden="1" customWidth="1" outlineLevel="1"/>
    <col min="193" max="193" width="12.625" style="441" hidden="1" customWidth="1" outlineLevel="1"/>
    <col min="194" max="194" width="14.625" style="441" hidden="1" customWidth="1" outlineLevel="1"/>
    <col min="195" max="195" width="12.625" style="441" hidden="1" customWidth="1" outlineLevel="1"/>
    <col min="196" max="196" width="14.625" style="441" hidden="1" customWidth="1" outlineLevel="1"/>
    <col min="197" max="197" width="12.625" style="441" customWidth="1" collapsed="1"/>
    <col min="198" max="198" width="14.625" style="441" customWidth="1"/>
    <col min="199" max="200" width="14.625" style="441" hidden="1" customWidth="1" outlineLevel="1"/>
    <col min="201" max="201" width="12.625" style="440" hidden="1" customWidth="1" outlineLevel="1"/>
    <col min="202" max="202" width="14.625" style="441" hidden="1" customWidth="1" outlineLevel="1"/>
    <col min="203" max="203" width="18.25" style="445" customWidth="1" collapsed="1"/>
    <col min="204" max="204" width="1.375" style="437" customWidth="1"/>
    <col min="205" max="205" width="12.625" style="440" hidden="1" customWidth="1" outlineLevel="1"/>
    <col min="206" max="206" width="14.625" style="441" hidden="1" customWidth="1" outlineLevel="1"/>
    <col min="207" max="207" width="12.625" style="440" hidden="1" customWidth="1" outlineLevel="1"/>
    <col min="208" max="208" width="14.625" style="441" hidden="1" customWidth="1" outlineLevel="1"/>
    <col min="209" max="209" width="12.625" style="440" hidden="1" customWidth="1" outlineLevel="1"/>
    <col min="210" max="210" width="14.625" style="441" hidden="1" customWidth="1" outlineLevel="1"/>
    <col min="211" max="211" width="12.625" style="440" hidden="1" customWidth="1" outlineLevel="1"/>
    <col min="212" max="212" width="14.625" style="441" hidden="1" customWidth="1" outlineLevel="1"/>
    <col min="213" max="213" width="12.625" style="441" hidden="1" customWidth="1" outlineLevel="1"/>
    <col min="214" max="214" width="14.625" style="441" hidden="1" customWidth="1" outlineLevel="1"/>
    <col min="215" max="215" width="12.625" style="441" hidden="1" customWidth="1" outlineLevel="1"/>
    <col min="216" max="216" width="14.625" style="441" hidden="1" customWidth="1" outlineLevel="1"/>
    <col min="217" max="217" width="12.625" style="441" customWidth="1" collapsed="1"/>
    <col min="218" max="218" width="14.625" style="441" customWidth="1"/>
    <col min="219" max="220" width="14.625" style="441" hidden="1" customWidth="1" outlineLevel="1"/>
    <col min="221" max="221" width="12.625" style="440" hidden="1" customWidth="1" outlineLevel="1"/>
    <col min="222" max="222" width="14.625" style="441" hidden="1" customWidth="1" outlineLevel="1"/>
    <col min="223" max="223" width="18.25" style="442" bestFit="1" customWidth="1" collapsed="1"/>
    <col min="224" max="224" width="1.375" style="437" customWidth="1"/>
    <col min="225" max="225" width="10.125" style="437" customWidth="1"/>
    <col min="226" max="226" width="14.125" style="444" customWidth="1"/>
    <col min="227" max="227" width="10.125" style="437" customWidth="1"/>
    <col min="228" max="228" width="14.125" style="444" customWidth="1"/>
    <col min="229" max="229" width="10.125" style="437" customWidth="1"/>
    <col min="230" max="230" width="13.125" style="444" customWidth="1"/>
    <col min="231" max="231" width="10.125" style="437" customWidth="1"/>
    <col min="232" max="232" width="12.25" style="444" customWidth="1"/>
    <col min="233" max="233" width="11.375" style="983" customWidth="1"/>
    <col min="234" max="234" width="14.125" style="444" customWidth="1"/>
    <col min="235" max="235" width="11.5" style="983" customWidth="1"/>
    <col min="236" max="236" width="14.125" style="444" customWidth="1"/>
    <col min="237" max="237" width="11.5" style="983" customWidth="1"/>
    <col min="238" max="238" width="14.125" style="444" customWidth="1"/>
    <col min="239" max="240" width="12.625" style="444" customWidth="1"/>
    <col min="241" max="241" width="9" style="437" customWidth="1"/>
    <col min="242" max="242" width="10.625" style="444" customWidth="1"/>
    <col min="243" max="243" width="18.25" style="445" customWidth="1"/>
    <col min="244" max="244" width="1.375" style="437" customWidth="1"/>
    <col min="245" max="245" width="10.125" style="437" customWidth="1"/>
    <col min="246" max="246" width="14.125" style="444" customWidth="1"/>
    <col min="247" max="247" width="10.125" style="437" customWidth="1"/>
    <col min="248" max="248" width="14.125" style="444" customWidth="1"/>
    <col min="249" max="249" width="10.125" style="437" customWidth="1"/>
    <col min="250" max="250" width="13.125" style="444" customWidth="1"/>
    <col min="251" max="251" width="10.125" style="437" customWidth="1"/>
    <col min="252" max="252" width="12.25" style="444" customWidth="1"/>
    <col min="253" max="253" width="11.375" style="983" customWidth="1"/>
    <col min="254" max="254" width="14.125" style="444" customWidth="1"/>
    <col min="255" max="255" width="11.5" style="983" customWidth="1"/>
    <col min="256" max="256" width="14.125" style="444" customWidth="1"/>
    <col min="257" max="257" width="11.5" style="983" customWidth="1"/>
    <col min="258" max="258" width="14.125" style="444" customWidth="1"/>
    <col min="259" max="260" width="12.625" style="444" customWidth="1"/>
    <col min="261" max="261" width="9" style="437" customWidth="1"/>
    <col min="262" max="262" width="10.625" style="444" customWidth="1"/>
    <col min="263" max="263" width="18.25" style="445" customWidth="1"/>
    <col min="264" max="264" width="1.375" style="437" customWidth="1"/>
    <col min="265" max="265" width="10.125" style="437" customWidth="1"/>
    <col min="266" max="266" width="14.125" style="444" customWidth="1"/>
    <col min="267" max="267" width="10.125" style="437" customWidth="1"/>
    <col min="268" max="268" width="14.125" style="444" customWidth="1"/>
    <col min="269" max="269" width="10.125" style="437" customWidth="1"/>
    <col min="270" max="270" width="13.125" style="444" customWidth="1"/>
    <col min="271" max="271" width="10.125" style="437" customWidth="1"/>
    <col min="272" max="272" width="12.25" style="444" customWidth="1"/>
    <col min="273" max="273" width="11.375" style="983" customWidth="1"/>
    <col min="274" max="274" width="14.125" style="444" customWidth="1"/>
    <col min="275" max="275" width="11.5" style="983" customWidth="1"/>
    <col min="276" max="276" width="14.125" style="444" customWidth="1"/>
    <col min="277" max="277" width="11.5" style="983" customWidth="1"/>
    <col min="278" max="278" width="14.125" style="444" customWidth="1"/>
    <col min="279" max="280" width="12.625" style="444" customWidth="1"/>
    <col min="281" max="281" width="9" style="437" customWidth="1"/>
    <col min="282" max="282" width="10.625" style="444" customWidth="1"/>
    <col min="283" max="283" width="18.25" style="445" customWidth="1"/>
    <col min="284" max="284" width="1.375" style="437" customWidth="1"/>
    <col min="285" max="285" width="10.125" style="437" customWidth="1"/>
    <col min="286" max="286" width="14.125" style="444" customWidth="1"/>
    <col min="287" max="287" width="10.125" style="437" customWidth="1"/>
    <col min="288" max="288" width="14.125" style="444" customWidth="1"/>
    <col min="289" max="289" width="10.125" style="437" customWidth="1"/>
    <col min="290" max="290" width="13.125" style="444" customWidth="1"/>
    <col min="291" max="291" width="10.125" style="437" customWidth="1"/>
    <col min="292" max="292" width="12.25" style="444" customWidth="1"/>
    <col min="293" max="293" width="11.375" style="983" customWidth="1"/>
    <col min="294" max="294" width="14.125" style="444" customWidth="1"/>
    <col min="295" max="295" width="11.5" style="983" customWidth="1"/>
    <col min="296" max="296" width="14.125" style="444" customWidth="1"/>
    <col min="297" max="297" width="11.5" style="983" customWidth="1"/>
    <col min="298" max="298" width="14.125" style="444" customWidth="1"/>
    <col min="299" max="300" width="12.625" style="444" customWidth="1"/>
    <col min="301" max="301" width="9" style="437" customWidth="1"/>
    <col min="302" max="302" width="10.625" style="444" customWidth="1"/>
    <col min="303" max="303" width="18.25" style="445" customWidth="1"/>
    <col min="304" max="304" width="1.375" style="437" customWidth="1"/>
    <col min="305" max="305" width="10.125" style="437" customWidth="1"/>
    <col min="306" max="306" width="14.125" style="444" customWidth="1"/>
    <col min="307" max="307" width="10.125" style="437" customWidth="1"/>
    <col min="308" max="308" width="14.125" style="444" customWidth="1"/>
    <col min="309" max="309" width="10.125" style="437" customWidth="1"/>
    <col min="310" max="310" width="13.125" style="444" customWidth="1"/>
    <col min="311" max="311" width="10.125" style="437" customWidth="1"/>
    <col min="312" max="312" width="12.25" style="444" customWidth="1"/>
    <col min="313" max="313" width="11.375" style="983" customWidth="1"/>
    <col min="314" max="314" width="14.125" style="444" customWidth="1"/>
    <col min="315" max="315" width="11.5" style="983" customWidth="1"/>
    <col min="316" max="316" width="14.125" style="444" customWidth="1"/>
    <col min="317" max="317" width="11.5" style="983" customWidth="1"/>
    <col min="318" max="318" width="14.125" style="444" customWidth="1"/>
    <col min="319" max="320" width="12.625" style="444" customWidth="1"/>
    <col min="321" max="321" width="9" style="437" customWidth="1"/>
    <col min="322" max="322" width="10.625" style="444" customWidth="1"/>
    <col min="323" max="323" width="18.25" style="445" customWidth="1"/>
    <col min="324" max="324" width="1.375" style="437" customWidth="1"/>
    <col min="325" max="325" width="10.125" style="437" customWidth="1"/>
    <col min="326" max="326" width="14.125" style="444" customWidth="1"/>
    <col min="327" max="327" width="10.125" style="437" customWidth="1"/>
    <col min="328" max="328" width="14.125" style="444" customWidth="1"/>
    <col min="329" max="329" width="10.125" style="437" customWidth="1"/>
    <col min="330" max="330" width="13.125" style="444" customWidth="1"/>
    <col min="331" max="331" width="10.125" style="437" customWidth="1"/>
    <col min="332" max="332" width="12.25" style="444" customWidth="1"/>
    <col min="333" max="333" width="11.375" style="983" customWidth="1"/>
    <col min="334" max="334" width="14.125" style="444" customWidth="1"/>
    <col min="335" max="335" width="11.5" style="983" customWidth="1"/>
    <col min="336" max="336" width="14.125" style="444" customWidth="1"/>
    <col min="337" max="337" width="11.5" style="983" customWidth="1"/>
    <col min="338" max="338" width="14.125" style="444" customWidth="1"/>
    <col min="339" max="340" width="12.625" style="444" customWidth="1"/>
    <col min="341" max="341" width="9" style="437" customWidth="1"/>
    <col min="342" max="342" width="10.625" style="444" customWidth="1"/>
    <col min="343" max="343" width="18.25" style="445" customWidth="1"/>
    <col min="344" max="344" width="1.375" style="437" customWidth="1"/>
    <col min="345" max="345" width="10.125" style="437" customWidth="1"/>
    <col min="346" max="346" width="14.125" style="444" customWidth="1"/>
    <col min="347" max="347" width="10.125" style="437" customWidth="1"/>
    <col min="348" max="348" width="14.125" style="444" customWidth="1"/>
    <col min="349" max="349" width="10.125" style="437" customWidth="1"/>
    <col min="350" max="350" width="13.125" style="444" customWidth="1"/>
    <col min="351" max="351" width="10.125" style="437" customWidth="1"/>
    <col min="352" max="352" width="12.25" style="444" customWidth="1"/>
    <col min="353" max="353" width="11.375" style="983" customWidth="1"/>
    <col min="354" max="354" width="14.125" style="444" customWidth="1"/>
    <col min="355" max="355" width="11.5" style="983" customWidth="1"/>
    <col min="356" max="356" width="14.125" style="444" customWidth="1"/>
    <col min="357" max="357" width="11.5" style="983" customWidth="1"/>
    <col min="358" max="358" width="14.125" style="444" customWidth="1"/>
    <col min="359" max="360" width="12.625" style="444" customWidth="1"/>
    <col min="361" max="361" width="9" style="437" customWidth="1"/>
    <col min="362" max="362" width="10.625" style="444" customWidth="1"/>
    <col min="363" max="363" width="18.25" style="445" customWidth="1"/>
    <col min="364" max="364" width="1.375" style="437" customWidth="1"/>
    <col min="365" max="365" width="10.125" style="437" customWidth="1"/>
    <col min="366" max="366" width="14.125" style="444" customWidth="1"/>
    <col min="367" max="367" width="10.125" style="437" customWidth="1"/>
    <col min="368" max="368" width="14.125" style="444" customWidth="1"/>
    <col min="369" max="369" width="10.125" style="437" customWidth="1"/>
    <col min="370" max="370" width="13.125" style="444" customWidth="1"/>
    <col min="371" max="371" width="10.125" style="437" customWidth="1"/>
    <col min="372" max="372" width="12.25" style="444" customWidth="1"/>
    <col min="373" max="373" width="11.375" style="983" customWidth="1"/>
    <col min="374" max="374" width="14.125" style="444" customWidth="1"/>
    <col min="375" max="375" width="11.5" style="983" customWidth="1"/>
    <col min="376" max="376" width="14.125" style="444" customWidth="1"/>
    <col min="377" max="377" width="11.5" style="983" customWidth="1"/>
    <col min="378" max="378" width="14.125" style="444" customWidth="1"/>
    <col min="379" max="380" width="12.625" style="444" customWidth="1"/>
    <col min="381" max="381" width="9" style="437" customWidth="1"/>
    <col min="382" max="382" width="10.625" style="444" customWidth="1"/>
    <col min="383" max="383" width="18.25" style="445" customWidth="1"/>
    <col min="384" max="384" width="1.375" style="437" customWidth="1"/>
    <col min="385" max="385" width="10.125" style="437" customWidth="1"/>
    <col min="386" max="386" width="14.125" style="444" customWidth="1"/>
    <col min="387" max="387" width="10.125" style="437" customWidth="1"/>
    <col min="388" max="388" width="14.125" style="444" customWidth="1"/>
    <col min="389" max="389" width="10.125" style="437" customWidth="1"/>
    <col min="390" max="390" width="13.125" style="444" customWidth="1"/>
    <col min="391" max="391" width="10.125" style="437" customWidth="1"/>
    <col min="392" max="392" width="12.25" style="444" customWidth="1"/>
    <col min="393" max="393" width="11.375" style="983" customWidth="1"/>
    <col min="394" max="394" width="14.125" style="444" customWidth="1"/>
    <col min="395" max="395" width="11.5" style="983" customWidth="1"/>
    <col min="396" max="396" width="14.125" style="444" customWidth="1"/>
    <col min="397" max="397" width="11.5" style="983" customWidth="1"/>
    <col min="398" max="398" width="14.125" style="444" customWidth="1"/>
    <col min="399" max="400" width="12.625" style="444" customWidth="1"/>
    <col min="401" max="401" width="9" style="437" customWidth="1"/>
    <col min="402" max="402" width="10.625" style="444" customWidth="1"/>
    <col min="403" max="403" width="18.25" style="445" customWidth="1"/>
    <col min="404" max="404" width="1.375" style="437" customWidth="1"/>
    <col min="405" max="405" width="10.125" style="437" customWidth="1"/>
    <col min="406" max="406" width="14.125" style="444" customWidth="1"/>
    <col min="407" max="407" width="10.125" style="437" customWidth="1"/>
    <col min="408" max="408" width="14.125" style="444" customWidth="1"/>
    <col min="409" max="409" width="10.125" style="437" customWidth="1"/>
    <col min="410" max="410" width="13.125" style="444" customWidth="1"/>
    <col min="411" max="411" width="10.125" style="437" customWidth="1"/>
    <col min="412" max="412" width="12.25" style="444" customWidth="1"/>
    <col min="413" max="413" width="11.375" style="983" customWidth="1"/>
    <col min="414" max="414" width="14.125" style="444" customWidth="1"/>
    <col min="415" max="415" width="11.5" style="983" customWidth="1"/>
    <col min="416" max="416" width="14.125" style="444" customWidth="1"/>
    <col min="417" max="417" width="11.5" style="983" customWidth="1"/>
    <col min="418" max="418" width="14.125" style="444" customWidth="1"/>
    <col min="419" max="420" width="12.625" style="444" customWidth="1"/>
    <col min="421" max="421" width="9" style="437" customWidth="1"/>
    <col min="422" max="422" width="10.625" style="444" customWidth="1"/>
    <col min="423" max="423" width="18.25" style="445" customWidth="1"/>
    <col min="424" max="424" width="1.375" style="437" customWidth="1"/>
    <col min="425" max="425" width="10.125" style="437" customWidth="1"/>
    <col min="426" max="426" width="14.125" style="444" customWidth="1"/>
    <col min="427" max="427" width="10.125" style="437" customWidth="1"/>
    <col min="428" max="428" width="14.125" style="444" customWidth="1"/>
    <col min="429" max="429" width="10.125" style="437" customWidth="1"/>
    <col min="430" max="430" width="13.125" style="444" customWidth="1"/>
    <col min="431" max="431" width="10.125" style="437" customWidth="1"/>
    <col min="432" max="432" width="12.25" style="444" customWidth="1"/>
    <col min="433" max="433" width="11.375" style="983" customWidth="1"/>
    <col min="434" max="434" width="14.125" style="444" customWidth="1"/>
    <col min="435" max="435" width="11.5" style="983" customWidth="1"/>
    <col min="436" max="436" width="14.125" style="444" customWidth="1"/>
    <col min="437" max="437" width="11.5" style="983" customWidth="1"/>
    <col min="438" max="438" width="14.125" style="444" customWidth="1"/>
    <col min="439" max="440" width="12.625" style="444" customWidth="1"/>
    <col min="441" max="441" width="9" style="437" customWidth="1"/>
    <col min="442" max="442" width="10.625" style="444" customWidth="1"/>
    <col min="443" max="443" width="18.25" style="445" customWidth="1"/>
    <col min="444" max="444" width="1.375" style="437" customWidth="1"/>
    <col min="445" max="445" width="10.125" style="437" customWidth="1"/>
    <col min="446" max="446" width="14.125" style="444" customWidth="1"/>
    <col min="447" max="447" width="10.125" style="437" customWidth="1"/>
    <col min="448" max="448" width="14.125" style="444" customWidth="1"/>
    <col min="449" max="449" width="10.125" style="437" customWidth="1"/>
    <col min="450" max="450" width="13.125" style="444" customWidth="1"/>
    <col min="451" max="451" width="10.125" style="437" customWidth="1"/>
    <col min="452" max="452" width="12.25" style="444" customWidth="1"/>
    <col min="453" max="453" width="11.375" style="983" customWidth="1"/>
    <col min="454" max="454" width="14.125" style="444" customWidth="1"/>
    <col min="455" max="455" width="11.5" style="983" customWidth="1"/>
    <col min="456" max="456" width="14.125" style="444" customWidth="1"/>
    <col min="457" max="457" width="11.5" style="983" customWidth="1"/>
    <col min="458" max="458" width="14.125" style="444" customWidth="1"/>
    <col min="459" max="460" width="12.625" style="444" customWidth="1"/>
    <col min="461" max="461" width="9" style="437" customWidth="1"/>
    <col min="462" max="462" width="10.625" style="444" customWidth="1"/>
    <col min="463" max="463" width="18.25" style="445" customWidth="1"/>
    <col min="464" max="464" width="13.25" style="437" customWidth="1"/>
    <col min="465" max="468" width="9" style="437"/>
    <col min="469" max="469" width="10.625" style="437" bestFit="1" customWidth="1"/>
    <col min="470" max="470" width="10.5" style="437" customWidth="1"/>
    <col min="471" max="471" width="11" style="437" bestFit="1" customWidth="1"/>
    <col min="472" max="474" width="9.875" style="437" bestFit="1" customWidth="1"/>
    <col min="475" max="477" width="9.125" style="437" bestFit="1" customWidth="1"/>
    <col min="478" max="480" width="9.875" style="437" bestFit="1" customWidth="1"/>
    <col min="481" max="481" width="9.125" style="437" bestFit="1" customWidth="1"/>
    <col min="482" max="482" width="9.875" style="437" bestFit="1" customWidth="1"/>
    <col min="483" max="488" width="9.125" style="437" bestFit="1" customWidth="1"/>
    <col min="489" max="489" width="9" style="437"/>
    <col min="490" max="490" width="11" style="437" bestFit="1" customWidth="1"/>
    <col min="491" max="491" width="6" style="437" bestFit="1" customWidth="1"/>
    <col min="492" max="492" width="9" style="437" bestFit="1" customWidth="1"/>
    <col min="493" max="493" width="6" style="437" bestFit="1" customWidth="1"/>
    <col min="494" max="494" width="9.875" style="437" bestFit="1" customWidth="1"/>
    <col min="495" max="495" width="6" style="437" bestFit="1" customWidth="1"/>
    <col min="496" max="496" width="9.875" style="437" bestFit="1" customWidth="1"/>
    <col min="497" max="497" width="6" style="437" bestFit="1" customWidth="1"/>
    <col min="498" max="498" width="9.875" style="437" bestFit="1" customWidth="1"/>
    <col min="499" max="499" width="12.125" style="437" bestFit="1" customWidth="1"/>
    <col min="500" max="500" width="9" style="437"/>
    <col min="501" max="523" width="11" style="437" customWidth="1"/>
    <col min="524" max="524" width="9" style="437"/>
    <col min="525" max="526" width="14.5" style="437" customWidth="1"/>
    <col min="527" max="534" width="12.875" style="437" customWidth="1"/>
    <col min="535" max="535" width="13.125" style="437" bestFit="1" customWidth="1"/>
    <col min="536" max="558" width="13.75" style="437" customWidth="1"/>
    <col min="559" max="559" width="9" style="437"/>
    <col min="560" max="569" width="13.25" style="437" customWidth="1"/>
    <col min="570" max="16384" width="9" style="437"/>
  </cols>
  <sheetData>
    <row r="1" spans="1:569" ht="30">
      <c r="C1" s="438" t="s">
        <v>228</v>
      </c>
      <c r="AP1" s="440"/>
      <c r="AQ1" s="440"/>
      <c r="AS1" s="440"/>
      <c r="AT1" s="440"/>
      <c r="AU1" s="440"/>
      <c r="AZ1" s="440"/>
      <c r="BO1" s="440"/>
      <c r="BP1" s="440"/>
      <c r="BR1" s="440"/>
      <c r="BT1" s="440"/>
      <c r="CA1" s="443"/>
      <c r="CI1" s="437"/>
      <c r="CJ1" s="437"/>
      <c r="CK1" s="444"/>
      <c r="CL1" s="437"/>
      <c r="CM1" s="444"/>
      <c r="CN1" s="437"/>
      <c r="DI1" s="440"/>
      <c r="DJ1" s="440"/>
      <c r="DL1" s="440"/>
      <c r="DN1" s="440"/>
      <c r="EC1" s="446"/>
      <c r="ED1" s="446"/>
      <c r="EF1" s="446"/>
      <c r="EH1" s="446"/>
      <c r="EW1" s="446"/>
      <c r="EX1" s="446"/>
      <c r="EZ1" s="446"/>
      <c r="FB1" s="446"/>
      <c r="FQ1" s="440"/>
      <c r="FR1" s="440"/>
      <c r="FT1" s="440"/>
      <c r="FV1" s="440"/>
      <c r="GK1" s="440"/>
      <c r="GL1" s="440"/>
      <c r="GN1" s="440"/>
      <c r="GP1" s="440"/>
      <c r="HE1" s="440"/>
      <c r="HF1" s="440"/>
      <c r="HH1" s="440"/>
      <c r="HJ1" s="440"/>
      <c r="HY1" s="437"/>
      <c r="HZ1" s="437"/>
      <c r="IA1" s="444"/>
      <c r="IB1" s="437"/>
      <c r="IC1" s="444"/>
      <c r="ID1" s="437"/>
      <c r="IS1" s="437"/>
      <c r="IT1" s="437"/>
      <c r="IU1" s="444"/>
      <c r="IV1" s="437"/>
      <c r="IW1" s="444"/>
      <c r="IX1" s="437"/>
      <c r="JM1" s="437"/>
      <c r="JN1" s="437"/>
      <c r="JO1" s="444"/>
      <c r="JP1" s="437"/>
      <c r="JQ1" s="444"/>
      <c r="JR1" s="437"/>
      <c r="KG1" s="437"/>
      <c r="KH1" s="437"/>
      <c r="KI1" s="444"/>
      <c r="KJ1" s="437"/>
      <c r="KK1" s="444"/>
      <c r="KL1" s="437"/>
      <c r="LA1" s="437"/>
      <c r="LB1" s="437"/>
      <c r="LC1" s="444"/>
      <c r="LD1" s="437"/>
      <c r="LE1" s="444"/>
      <c r="LF1" s="437"/>
      <c r="LU1" s="437"/>
      <c r="LV1" s="437"/>
      <c r="LW1" s="444"/>
      <c r="LX1" s="437"/>
      <c r="LY1" s="444"/>
      <c r="LZ1" s="437"/>
      <c r="MO1" s="437"/>
      <c r="MP1" s="437"/>
      <c r="MQ1" s="444"/>
      <c r="MR1" s="437"/>
      <c r="MS1" s="444"/>
      <c r="MT1" s="437"/>
      <c r="NI1" s="437"/>
      <c r="NJ1" s="437"/>
      <c r="NK1" s="444"/>
      <c r="NL1" s="437"/>
      <c r="NM1" s="444"/>
      <c r="NN1" s="437"/>
      <c r="OC1" s="437"/>
      <c r="OD1" s="437"/>
      <c r="OE1" s="444"/>
      <c r="OF1" s="437"/>
      <c r="OG1" s="444"/>
      <c r="OH1" s="437"/>
      <c r="OW1" s="437"/>
      <c r="OX1" s="437"/>
      <c r="OY1" s="444"/>
      <c r="OZ1" s="437"/>
      <c r="PA1" s="444"/>
      <c r="PB1" s="437"/>
      <c r="PQ1" s="437"/>
      <c r="PR1" s="437"/>
      <c r="PS1" s="444"/>
      <c r="PT1" s="437"/>
      <c r="PU1" s="444"/>
      <c r="PV1" s="437"/>
      <c r="QK1" s="437"/>
      <c r="QL1" s="437"/>
      <c r="QM1" s="444"/>
      <c r="QN1" s="437"/>
      <c r="QO1" s="444"/>
      <c r="QP1" s="437"/>
    </row>
    <row r="2" spans="1:569" ht="30" hidden="1" customHeight="1">
      <c r="C2" s="449"/>
      <c r="E2" s="450" t="s">
        <v>229</v>
      </c>
      <c r="F2" s="451" t="s">
        <v>230</v>
      </c>
      <c r="G2" s="452">
        <f>LEVEL_2!D28</f>
        <v>1100</v>
      </c>
      <c r="H2" s="451" t="str">
        <f>LEVEL_2!E28</f>
        <v>원</v>
      </c>
      <c r="I2" s="453"/>
      <c r="J2" s="453"/>
      <c r="K2" s="451"/>
      <c r="L2" s="451"/>
      <c r="AP2" s="440"/>
      <c r="AQ2" s="440"/>
      <c r="AS2" s="440"/>
      <c r="AT2" s="440"/>
      <c r="AU2" s="440"/>
      <c r="AZ2" s="440"/>
      <c r="BO2" s="440"/>
      <c r="BP2" s="440"/>
      <c r="BR2" s="440"/>
      <c r="BT2" s="440"/>
      <c r="CA2" s="443"/>
      <c r="CI2" s="437"/>
      <c r="CJ2" s="437"/>
      <c r="CK2" s="444"/>
      <c r="CL2" s="437"/>
      <c r="CM2" s="444"/>
      <c r="CN2" s="437"/>
      <c r="DI2" s="440"/>
      <c r="DJ2" s="440"/>
      <c r="DL2" s="440"/>
      <c r="DN2" s="440"/>
      <c r="EC2" s="446"/>
      <c r="ED2" s="446"/>
      <c r="EF2" s="446"/>
      <c r="EH2" s="446"/>
      <c r="EW2" s="446"/>
      <c r="EX2" s="446"/>
      <c r="EZ2" s="446"/>
      <c r="FB2" s="446"/>
      <c r="FH2" s="445"/>
      <c r="FI2" s="454"/>
      <c r="FJ2" s="454"/>
      <c r="FK2" s="454"/>
      <c r="FQ2" s="440"/>
      <c r="FR2" s="440"/>
      <c r="FT2" s="440"/>
      <c r="FV2" s="440"/>
      <c r="GB2" s="445"/>
      <c r="GC2" s="454"/>
      <c r="GD2" s="454"/>
      <c r="GK2" s="440"/>
      <c r="GL2" s="440"/>
      <c r="GN2" s="440"/>
      <c r="GP2" s="440"/>
      <c r="GV2" s="445"/>
      <c r="GW2" s="454"/>
      <c r="GX2" s="454"/>
      <c r="GY2" s="454"/>
      <c r="HE2" s="440"/>
      <c r="HF2" s="440"/>
      <c r="HH2" s="440"/>
      <c r="HJ2" s="440"/>
      <c r="HP2" s="445"/>
      <c r="HQ2" s="445"/>
      <c r="HR2" s="445"/>
      <c r="HY2" s="437"/>
      <c r="HZ2" s="437"/>
      <c r="IA2" s="444"/>
      <c r="IB2" s="437"/>
      <c r="IC2" s="444"/>
      <c r="ID2" s="437"/>
      <c r="IJ2" s="445"/>
      <c r="IK2" s="445"/>
      <c r="IL2" s="445"/>
      <c r="IM2" s="445"/>
      <c r="IS2" s="437"/>
      <c r="IT2" s="437"/>
      <c r="IU2" s="444"/>
      <c r="IV2" s="437"/>
      <c r="IW2" s="444"/>
      <c r="IX2" s="437"/>
      <c r="JD2" s="445"/>
      <c r="JE2" s="445"/>
      <c r="JF2" s="445"/>
      <c r="JM2" s="437"/>
      <c r="JN2" s="437"/>
      <c r="JO2" s="444"/>
      <c r="JP2" s="437"/>
      <c r="JQ2" s="444"/>
      <c r="JR2" s="437"/>
      <c r="JX2" s="445"/>
      <c r="JY2" s="445"/>
      <c r="JZ2" s="445"/>
      <c r="KA2" s="445"/>
      <c r="KG2" s="437"/>
      <c r="KH2" s="437"/>
      <c r="KI2" s="444"/>
      <c r="KJ2" s="437"/>
      <c r="KK2" s="444"/>
      <c r="KL2" s="437"/>
      <c r="KR2" s="445"/>
      <c r="KS2" s="445"/>
      <c r="KT2" s="445"/>
      <c r="LA2" s="437"/>
      <c r="LB2" s="437"/>
      <c r="LC2" s="444"/>
      <c r="LD2" s="437"/>
      <c r="LE2" s="444"/>
      <c r="LF2" s="437"/>
      <c r="LL2" s="445"/>
      <c r="LM2" s="445"/>
      <c r="LN2" s="445"/>
      <c r="LO2" s="445"/>
      <c r="LU2" s="437"/>
      <c r="LV2" s="437"/>
      <c r="LW2" s="444"/>
      <c r="LX2" s="437"/>
      <c r="LY2" s="444"/>
      <c r="LZ2" s="437"/>
      <c r="MF2" s="445"/>
      <c r="MG2" s="445"/>
      <c r="MH2" s="445"/>
      <c r="MO2" s="437"/>
      <c r="MP2" s="437"/>
      <c r="MQ2" s="444"/>
      <c r="MR2" s="437"/>
      <c r="MS2" s="444"/>
      <c r="MT2" s="437"/>
      <c r="MZ2" s="445"/>
      <c r="NA2" s="445"/>
      <c r="NB2" s="445"/>
      <c r="NC2" s="445"/>
      <c r="NI2" s="437"/>
      <c r="NJ2" s="437"/>
      <c r="NK2" s="444"/>
      <c r="NL2" s="437"/>
      <c r="NM2" s="444"/>
      <c r="NN2" s="437"/>
      <c r="NT2" s="445"/>
      <c r="NU2" s="445"/>
      <c r="NV2" s="445"/>
      <c r="OC2" s="437"/>
      <c r="OD2" s="437"/>
      <c r="OE2" s="444"/>
      <c r="OF2" s="437"/>
      <c r="OG2" s="444"/>
      <c r="OH2" s="437"/>
      <c r="ON2" s="445"/>
      <c r="OO2" s="445"/>
      <c r="OP2" s="445"/>
      <c r="OQ2" s="445"/>
      <c r="OW2" s="437"/>
      <c r="OX2" s="437"/>
      <c r="OY2" s="444"/>
      <c r="OZ2" s="437"/>
      <c r="PA2" s="444"/>
      <c r="PB2" s="437"/>
      <c r="PH2" s="445"/>
      <c r="PI2" s="445"/>
      <c r="PJ2" s="445"/>
      <c r="PQ2" s="437"/>
      <c r="PR2" s="437"/>
      <c r="PS2" s="444"/>
      <c r="PT2" s="437"/>
      <c r="PU2" s="444"/>
      <c r="PV2" s="437"/>
      <c r="QB2" s="445"/>
      <c r="QC2" s="445"/>
      <c r="QD2" s="445"/>
      <c r="QE2" s="445"/>
      <c r="QK2" s="437"/>
      <c r="QL2" s="437"/>
      <c r="QM2" s="444"/>
      <c r="QN2" s="437"/>
      <c r="QO2" s="444"/>
      <c r="QP2" s="437"/>
    </row>
    <row r="3" spans="1:569" ht="18.75" thickBot="1">
      <c r="C3" s="455" t="str">
        <f>LEVEL_2!B3</f>
        <v>Project Name : 안마도 해상풍력 Project</v>
      </c>
      <c r="D3" s="455"/>
      <c r="E3" s="455"/>
      <c r="F3" s="455"/>
      <c r="I3" s="456"/>
      <c r="J3" s="456"/>
      <c r="AH3" s="457"/>
      <c r="AI3" s="458"/>
      <c r="AJ3" s="457"/>
      <c r="AK3" s="458"/>
      <c r="AL3" s="457"/>
      <c r="AM3" s="458"/>
      <c r="AN3" s="457"/>
      <c r="AO3" s="458"/>
      <c r="AP3" s="440"/>
      <c r="AQ3" s="457"/>
      <c r="AR3" s="458"/>
      <c r="AS3" s="457"/>
      <c r="AT3" s="457"/>
      <c r="AU3" s="457"/>
      <c r="AV3" s="458"/>
      <c r="AW3" s="458"/>
      <c r="AX3" s="458"/>
      <c r="AY3" s="458"/>
      <c r="AZ3" s="440"/>
      <c r="BG3" s="457"/>
      <c r="BH3" s="458"/>
      <c r="BI3" s="457"/>
      <c r="BJ3" s="458"/>
      <c r="BK3" s="457"/>
      <c r="BL3" s="458"/>
      <c r="BM3" s="457"/>
      <c r="BN3" s="458"/>
      <c r="BO3" s="440"/>
      <c r="BP3" s="457"/>
      <c r="BQ3" s="458"/>
      <c r="BR3" s="457"/>
      <c r="BS3" s="458"/>
      <c r="BT3" s="440"/>
      <c r="CA3" s="459"/>
      <c r="CB3" s="460"/>
      <c r="CC3" s="459"/>
      <c r="CD3" s="460"/>
      <c r="CE3" s="459"/>
      <c r="CF3" s="460"/>
      <c r="CG3" s="459"/>
      <c r="CH3" s="460"/>
      <c r="CI3" s="437"/>
      <c r="CJ3" s="459"/>
      <c r="CK3" s="460"/>
      <c r="CL3" s="459"/>
      <c r="CM3" s="460"/>
      <c r="CN3" s="437"/>
      <c r="DA3" s="461" t="s">
        <v>231</v>
      </c>
      <c r="DB3" s="458"/>
      <c r="DC3" s="457"/>
      <c r="DD3" s="458"/>
      <c r="DE3" s="457"/>
      <c r="DF3" s="458"/>
      <c r="DG3" s="457"/>
      <c r="DH3" s="458"/>
      <c r="DI3" s="440"/>
      <c r="DJ3" s="457"/>
      <c r="DK3" s="458"/>
      <c r="DL3" s="457"/>
      <c r="DM3" s="458"/>
      <c r="DN3" s="440"/>
      <c r="DU3" s="462"/>
      <c r="DV3" s="463"/>
      <c r="DW3" s="464"/>
      <c r="DX3" s="463"/>
      <c r="DY3" s="464"/>
      <c r="DZ3" s="463"/>
      <c r="EA3" s="464"/>
      <c r="EB3" s="463"/>
      <c r="EC3" s="446"/>
      <c r="ED3" s="464"/>
      <c r="EE3" s="463"/>
      <c r="EF3" s="464"/>
      <c r="EG3" s="463"/>
      <c r="EH3" s="446"/>
      <c r="EO3" s="462"/>
      <c r="EP3" s="463"/>
      <c r="EQ3" s="464"/>
      <c r="ER3" s="463"/>
      <c r="ES3" s="464"/>
      <c r="ET3" s="463"/>
      <c r="EU3" s="464"/>
      <c r="EV3" s="463"/>
      <c r="EW3" s="446"/>
      <c r="EX3" s="464"/>
      <c r="EY3" s="463"/>
      <c r="EZ3" s="464"/>
      <c r="FA3" s="463"/>
      <c r="FB3" s="446"/>
      <c r="FH3" s="445"/>
      <c r="FI3" s="454"/>
      <c r="FJ3" s="454"/>
      <c r="FK3" s="454"/>
      <c r="FL3" s="458"/>
      <c r="FM3" s="457"/>
      <c r="FN3" s="458"/>
      <c r="FO3" s="457"/>
      <c r="FP3" s="458"/>
      <c r="FQ3" s="440"/>
      <c r="FR3" s="457"/>
      <c r="FS3" s="458"/>
      <c r="FT3" s="457"/>
      <c r="FU3" s="458"/>
      <c r="FV3" s="440"/>
      <c r="GB3" s="445"/>
      <c r="GC3" s="454"/>
      <c r="GD3" s="454"/>
      <c r="GE3" s="457"/>
      <c r="GF3" s="458"/>
      <c r="GG3" s="457"/>
      <c r="GH3" s="458"/>
      <c r="GI3" s="457"/>
      <c r="GJ3" s="458"/>
      <c r="GK3" s="440"/>
      <c r="GL3" s="457"/>
      <c r="GM3" s="458"/>
      <c r="GN3" s="457"/>
      <c r="GO3" s="458"/>
      <c r="GP3" s="440"/>
      <c r="GV3" s="445"/>
      <c r="GW3" s="454"/>
      <c r="GX3" s="454"/>
      <c r="GY3" s="454"/>
      <c r="GZ3" s="458"/>
      <c r="HA3" s="457"/>
      <c r="HB3" s="458"/>
      <c r="HC3" s="457"/>
      <c r="HD3" s="458"/>
      <c r="HE3" s="440"/>
      <c r="HF3" s="457"/>
      <c r="HG3" s="458"/>
      <c r="HH3" s="457"/>
      <c r="HI3" s="458"/>
      <c r="HJ3" s="440"/>
      <c r="HP3" s="445"/>
      <c r="HQ3" s="445"/>
      <c r="HR3" s="445"/>
      <c r="HS3" s="459"/>
      <c r="HT3" s="460"/>
      <c r="HU3" s="459"/>
      <c r="HV3" s="460"/>
      <c r="HW3" s="459"/>
      <c r="HX3" s="460"/>
      <c r="HY3" s="437"/>
      <c r="HZ3" s="459"/>
      <c r="IA3" s="460"/>
      <c r="IB3" s="459"/>
      <c r="IC3" s="460"/>
      <c r="ID3" s="437"/>
      <c r="IJ3" s="445"/>
      <c r="IK3" s="445"/>
      <c r="IL3" s="445"/>
      <c r="IM3" s="445"/>
      <c r="IN3" s="460"/>
      <c r="IO3" s="459"/>
      <c r="IP3" s="460"/>
      <c r="IQ3" s="459"/>
      <c r="IR3" s="460"/>
      <c r="IS3" s="437"/>
      <c r="IT3" s="459"/>
      <c r="IU3" s="460"/>
      <c r="IV3" s="459"/>
      <c r="IW3" s="460"/>
      <c r="IX3" s="437"/>
      <c r="JD3" s="445"/>
      <c r="JE3" s="445"/>
      <c r="JF3" s="445"/>
      <c r="JG3" s="459"/>
      <c r="JH3" s="460"/>
      <c r="JI3" s="459"/>
      <c r="JJ3" s="460"/>
      <c r="JK3" s="459"/>
      <c r="JL3" s="460"/>
      <c r="JM3" s="437"/>
      <c r="JN3" s="459"/>
      <c r="JO3" s="460"/>
      <c r="JP3" s="459"/>
      <c r="JQ3" s="460"/>
      <c r="JR3" s="437"/>
      <c r="JX3" s="445"/>
      <c r="JY3" s="445"/>
      <c r="JZ3" s="445"/>
      <c r="KA3" s="445"/>
      <c r="KB3" s="460"/>
      <c r="KC3" s="459"/>
      <c r="KD3" s="460"/>
      <c r="KE3" s="459"/>
      <c r="KF3" s="460"/>
      <c r="KG3" s="437"/>
      <c r="KH3" s="459"/>
      <c r="KI3" s="460"/>
      <c r="KJ3" s="459"/>
      <c r="KK3" s="460"/>
      <c r="KL3" s="437"/>
      <c r="KR3" s="445"/>
      <c r="KS3" s="445"/>
      <c r="KT3" s="445"/>
      <c r="KU3" s="459"/>
      <c r="KV3" s="460"/>
      <c r="KW3" s="459"/>
      <c r="KX3" s="460"/>
      <c r="KY3" s="459"/>
      <c r="KZ3" s="460"/>
      <c r="LA3" s="437"/>
      <c r="LB3" s="459"/>
      <c r="LC3" s="460"/>
      <c r="LD3" s="459"/>
      <c r="LE3" s="460"/>
      <c r="LF3" s="437"/>
      <c r="LL3" s="445"/>
      <c r="LM3" s="445"/>
      <c r="LN3" s="445"/>
      <c r="LO3" s="445"/>
      <c r="LP3" s="460"/>
      <c r="LQ3" s="459"/>
      <c r="LR3" s="460"/>
      <c r="LS3" s="459"/>
      <c r="LT3" s="460"/>
      <c r="LU3" s="437"/>
      <c r="LV3" s="459"/>
      <c r="LW3" s="460"/>
      <c r="LX3" s="459"/>
      <c r="LY3" s="460"/>
      <c r="LZ3" s="437"/>
      <c r="MF3" s="445"/>
      <c r="MG3" s="445"/>
      <c r="MH3" s="445"/>
      <c r="MI3" s="459"/>
      <c r="MJ3" s="460"/>
      <c r="MK3" s="459"/>
      <c r="ML3" s="460"/>
      <c r="MM3" s="459"/>
      <c r="MN3" s="460"/>
      <c r="MO3" s="437"/>
      <c r="MP3" s="459"/>
      <c r="MQ3" s="460"/>
      <c r="MR3" s="459"/>
      <c r="MS3" s="460"/>
      <c r="MT3" s="437"/>
      <c r="MZ3" s="445"/>
      <c r="NA3" s="445"/>
      <c r="NB3" s="445"/>
      <c r="NC3" s="445"/>
      <c r="ND3" s="460"/>
      <c r="NE3" s="459"/>
      <c r="NF3" s="460"/>
      <c r="NG3" s="459"/>
      <c r="NH3" s="460"/>
      <c r="NI3" s="437"/>
      <c r="NJ3" s="459"/>
      <c r="NK3" s="460"/>
      <c r="NL3" s="459"/>
      <c r="NM3" s="460"/>
      <c r="NN3" s="437"/>
      <c r="NT3" s="445"/>
      <c r="NU3" s="445"/>
      <c r="NV3" s="445"/>
      <c r="NW3" s="459"/>
      <c r="NX3" s="460"/>
      <c r="NY3" s="459"/>
      <c r="NZ3" s="460"/>
      <c r="OA3" s="459"/>
      <c r="OB3" s="460"/>
      <c r="OC3" s="437"/>
      <c r="OD3" s="459"/>
      <c r="OE3" s="460"/>
      <c r="OF3" s="459"/>
      <c r="OG3" s="460"/>
      <c r="OH3" s="437"/>
      <c r="ON3" s="445"/>
      <c r="OO3" s="445"/>
      <c r="OP3" s="445"/>
      <c r="OQ3" s="445"/>
      <c r="OR3" s="460"/>
      <c r="OS3" s="459"/>
      <c r="OT3" s="460"/>
      <c r="OU3" s="459"/>
      <c r="OV3" s="460"/>
      <c r="OW3" s="437"/>
      <c r="OX3" s="459"/>
      <c r="OY3" s="460"/>
      <c r="OZ3" s="459"/>
      <c r="PA3" s="460"/>
      <c r="PB3" s="437"/>
      <c r="PH3" s="445"/>
      <c r="PI3" s="445"/>
      <c r="PJ3" s="445"/>
      <c r="PK3" s="459"/>
      <c r="PL3" s="460"/>
      <c r="PM3" s="459"/>
      <c r="PN3" s="460"/>
      <c r="PO3" s="459"/>
      <c r="PP3" s="460"/>
      <c r="PQ3" s="437"/>
      <c r="PR3" s="459"/>
      <c r="PS3" s="460"/>
      <c r="PT3" s="459"/>
      <c r="PU3" s="460"/>
      <c r="PV3" s="437"/>
      <c r="QB3" s="445"/>
      <c r="QC3" s="445"/>
      <c r="QD3" s="445"/>
      <c r="QE3" s="445"/>
      <c r="QF3" s="460"/>
      <c r="QG3" s="459"/>
      <c r="QH3" s="460"/>
      <c r="QI3" s="459"/>
      <c r="QJ3" s="460"/>
      <c r="QK3" s="437"/>
      <c r="QL3" s="459"/>
      <c r="QM3" s="460"/>
      <c r="QN3" s="459"/>
      <c r="QO3" s="460"/>
      <c r="QP3" s="437"/>
    </row>
    <row r="4" spans="1:569" ht="18.75" thickTop="1">
      <c r="C4" s="455" t="str">
        <f>LEVEL_2!B4</f>
        <v>Work : 건축공사</v>
      </c>
      <c r="D4" s="455"/>
      <c r="E4" s="455"/>
      <c r="F4" s="455"/>
      <c r="AH4" s="465"/>
      <c r="AI4" s="458"/>
      <c r="AJ4" s="457"/>
      <c r="AK4" s="458"/>
      <c r="AL4" s="465"/>
      <c r="AM4" s="458"/>
      <c r="AN4" s="457"/>
      <c r="AO4" s="458"/>
      <c r="AP4" s="440"/>
      <c r="AQ4" s="465"/>
      <c r="AR4" s="458"/>
      <c r="AS4" s="457"/>
      <c r="AT4" s="457"/>
      <c r="AU4" s="457"/>
      <c r="AV4" s="458"/>
      <c r="AW4" s="458"/>
      <c r="AX4" s="458"/>
      <c r="AY4" s="458"/>
      <c r="AZ4" s="440"/>
      <c r="BG4" s="465"/>
      <c r="BH4" s="458"/>
      <c r="BI4" s="457"/>
      <c r="BJ4" s="458"/>
      <c r="BK4" s="465"/>
      <c r="BL4" s="458"/>
      <c r="BM4" s="457"/>
      <c r="BN4" s="458"/>
      <c r="BO4" s="440"/>
      <c r="BP4" s="465"/>
      <c r="BQ4" s="458"/>
      <c r="BR4" s="457"/>
      <c r="BS4" s="458"/>
      <c r="BT4" s="440"/>
      <c r="CA4" s="466"/>
      <c r="CB4" s="460"/>
      <c r="CC4" s="459"/>
      <c r="CD4" s="460"/>
      <c r="CE4" s="466"/>
      <c r="CF4" s="460"/>
      <c r="CG4" s="459"/>
      <c r="CH4" s="460"/>
      <c r="CI4" s="437"/>
      <c r="CJ4" s="466"/>
      <c r="CK4" s="460"/>
      <c r="CL4" s="459"/>
      <c r="CM4" s="460"/>
      <c r="CN4" s="437"/>
      <c r="DA4" s="467"/>
      <c r="DB4" s="458"/>
      <c r="DC4" s="457"/>
      <c r="DD4" s="458"/>
      <c r="DE4" s="465"/>
      <c r="DF4" s="458"/>
      <c r="DG4" s="457"/>
      <c r="DH4" s="458"/>
      <c r="DI4" s="440"/>
      <c r="DJ4" s="465"/>
      <c r="DK4" s="458"/>
      <c r="DL4" s="457"/>
      <c r="DM4" s="458"/>
      <c r="DN4" s="440"/>
      <c r="DU4" s="468"/>
      <c r="DV4" s="463"/>
      <c r="DW4" s="464"/>
      <c r="DX4" s="463"/>
      <c r="DY4" s="468"/>
      <c r="DZ4" s="463"/>
      <c r="EA4" s="464"/>
      <c r="EB4" s="463"/>
      <c r="EC4" s="446"/>
      <c r="ED4" s="468"/>
      <c r="EE4" s="463"/>
      <c r="EF4" s="464"/>
      <c r="EG4" s="463"/>
      <c r="EH4" s="446"/>
      <c r="EO4" s="468"/>
      <c r="EP4" s="463"/>
      <c r="EQ4" s="464"/>
      <c r="ER4" s="463"/>
      <c r="ES4" s="468"/>
      <c r="ET4" s="463"/>
      <c r="EU4" s="464"/>
      <c r="EV4" s="463"/>
      <c r="EW4" s="446"/>
      <c r="EX4" s="468"/>
      <c r="EY4" s="463"/>
      <c r="EZ4" s="464"/>
      <c r="FA4" s="463"/>
      <c r="FB4" s="446"/>
      <c r="FH4" s="445"/>
      <c r="FI4" s="454"/>
      <c r="FJ4" s="454"/>
      <c r="FK4" s="454"/>
      <c r="FL4" s="458"/>
      <c r="FM4" s="465"/>
      <c r="FN4" s="458"/>
      <c r="FO4" s="457"/>
      <c r="FP4" s="458"/>
      <c r="FQ4" s="440"/>
      <c r="FR4" s="465"/>
      <c r="FS4" s="458"/>
      <c r="FT4" s="457"/>
      <c r="FU4" s="458"/>
      <c r="FV4" s="440"/>
      <c r="GB4" s="445"/>
      <c r="GC4" s="454"/>
      <c r="GD4" s="454"/>
      <c r="GE4" s="457"/>
      <c r="GF4" s="458"/>
      <c r="GG4" s="465"/>
      <c r="GH4" s="458"/>
      <c r="GI4" s="457"/>
      <c r="GJ4" s="458"/>
      <c r="GK4" s="440"/>
      <c r="GL4" s="465"/>
      <c r="GM4" s="458"/>
      <c r="GN4" s="457"/>
      <c r="GO4" s="469"/>
      <c r="GP4" s="440"/>
      <c r="GV4" s="445"/>
      <c r="GW4" s="454"/>
      <c r="GX4" s="454"/>
      <c r="GY4" s="454"/>
      <c r="GZ4" s="458"/>
      <c r="HA4" s="465"/>
      <c r="HB4" s="458"/>
      <c r="HC4" s="457"/>
      <c r="HD4" s="458"/>
      <c r="HE4" s="440"/>
      <c r="HF4" s="465"/>
      <c r="HG4" s="458"/>
      <c r="HH4" s="457"/>
      <c r="HI4" s="458"/>
      <c r="HJ4" s="440"/>
      <c r="HP4" s="445"/>
      <c r="HQ4" s="445"/>
      <c r="HR4" s="445"/>
      <c r="HS4" s="459"/>
      <c r="HT4" s="460"/>
      <c r="HU4" s="466"/>
      <c r="HV4" s="460"/>
      <c r="HW4" s="459"/>
      <c r="HX4" s="460"/>
      <c r="HY4" s="437"/>
      <c r="HZ4" s="466"/>
      <c r="IA4" s="460"/>
      <c r="IB4" s="459"/>
      <c r="IC4" s="460"/>
      <c r="ID4" s="437"/>
      <c r="IJ4" s="445"/>
      <c r="IK4" s="445"/>
      <c r="IL4" s="445"/>
      <c r="IM4" s="445"/>
      <c r="IN4" s="460"/>
      <c r="IO4" s="466"/>
      <c r="IP4" s="460"/>
      <c r="IQ4" s="459"/>
      <c r="IR4" s="460"/>
      <c r="IS4" s="437"/>
      <c r="IT4" s="466"/>
      <c r="IU4" s="460"/>
      <c r="IV4" s="459"/>
      <c r="IW4" s="460"/>
      <c r="IX4" s="437"/>
      <c r="JD4" s="445"/>
      <c r="JE4" s="445"/>
      <c r="JF4" s="445"/>
      <c r="JG4" s="459"/>
      <c r="JH4" s="460"/>
      <c r="JI4" s="466"/>
      <c r="JJ4" s="460"/>
      <c r="JK4" s="459"/>
      <c r="JL4" s="460"/>
      <c r="JM4" s="437"/>
      <c r="JN4" s="466"/>
      <c r="JO4" s="460"/>
      <c r="JP4" s="459"/>
      <c r="JQ4" s="460"/>
      <c r="JR4" s="437"/>
      <c r="JX4" s="445"/>
      <c r="JY4" s="445"/>
      <c r="JZ4" s="445"/>
      <c r="KA4" s="445"/>
      <c r="KB4" s="460"/>
      <c r="KC4" s="466"/>
      <c r="KD4" s="460"/>
      <c r="KE4" s="459"/>
      <c r="KF4" s="460"/>
      <c r="KG4" s="437"/>
      <c r="KH4" s="466"/>
      <c r="KI4" s="460"/>
      <c r="KJ4" s="459"/>
      <c r="KK4" s="460"/>
      <c r="KL4" s="437"/>
      <c r="KR4" s="445"/>
      <c r="KS4" s="445"/>
      <c r="KT4" s="445"/>
      <c r="KU4" s="459"/>
      <c r="KV4" s="460"/>
      <c r="KW4" s="466"/>
      <c r="KX4" s="460"/>
      <c r="KY4" s="459"/>
      <c r="KZ4" s="460"/>
      <c r="LA4" s="437"/>
      <c r="LB4" s="466"/>
      <c r="LC4" s="460"/>
      <c r="LD4" s="459"/>
      <c r="LE4" s="460"/>
      <c r="LF4" s="437"/>
      <c r="LL4" s="445"/>
      <c r="LM4" s="445"/>
      <c r="LN4" s="445"/>
      <c r="LO4" s="445"/>
      <c r="LP4" s="460"/>
      <c r="LQ4" s="466"/>
      <c r="LR4" s="460"/>
      <c r="LS4" s="459"/>
      <c r="LT4" s="460"/>
      <c r="LU4" s="437"/>
      <c r="LV4" s="466"/>
      <c r="LW4" s="460"/>
      <c r="LX4" s="459"/>
      <c r="LY4" s="460"/>
      <c r="LZ4" s="437"/>
      <c r="MF4" s="445"/>
      <c r="MG4" s="445"/>
      <c r="MH4" s="445"/>
      <c r="MI4" s="459"/>
      <c r="MJ4" s="460"/>
      <c r="MK4" s="466"/>
      <c r="ML4" s="460"/>
      <c r="MM4" s="459"/>
      <c r="MN4" s="460"/>
      <c r="MO4" s="437"/>
      <c r="MP4" s="466"/>
      <c r="MQ4" s="460"/>
      <c r="MR4" s="459"/>
      <c r="MS4" s="460"/>
      <c r="MT4" s="437"/>
      <c r="MZ4" s="445"/>
      <c r="NA4" s="445"/>
      <c r="NB4" s="445"/>
      <c r="NC4" s="445"/>
      <c r="ND4" s="460"/>
      <c r="NE4" s="466"/>
      <c r="NF4" s="460"/>
      <c r="NG4" s="459"/>
      <c r="NH4" s="460"/>
      <c r="NI4" s="437"/>
      <c r="NJ4" s="466"/>
      <c r="NK4" s="460"/>
      <c r="NL4" s="459"/>
      <c r="NM4" s="460"/>
      <c r="NN4" s="437"/>
      <c r="NT4" s="445"/>
      <c r="NU4" s="445"/>
      <c r="NV4" s="445"/>
      <c r="NW4" s="459"/>
      <c r="NX4" s="460"/>
      <c r="NY4" s="466"/>
      <c r="NZ4" s="460"/>
      <c r="OA4" s="459"/>
      <c r="OB4" s="460"/>
      <c r="OC4" s="437"/>
      <c r="OD4" s="466"/>
      <c r="OE4" s="460"/>
      <c r="OF4" s="459"/>
      <c r="OG4" s="460"/>
      <c r="OH4" s="437"/>
      <c r="ON4" s="445"/>
      <c r="OO4" s="445"/>
      <c r="OP4" s="445"/>
      <c r="OQ4" s="445"/>
      <c r="OR4" s="460"/>
      <c r="OS4" s="466"/>
      <c r="OT4" s="460"/>
      <c r="OU4" s="459"/>
      <c r="OV4" s="460"/>
      <c r="OW4" s="437"/>
      <c r="OX4" s="466"/>
      <c r="OY4" s="460"/>
      <c r="OZ4" s="459"/>
      <c r="PA4" s="460"/>
      <c r="PB4" s="437"/>
      <c r="PH4" s="445"/>
      <c r="PI4" s="445"/>
      <c r="PJ4" s="445"/>
      <c r="PK4" s="459"/>
      <c r="PL4" s="460"/>
      <c r="PM4" s="466"/>
      <c r="PN4" s="460"/>
      <c r="PO4" s="459"/>
      <c r="PP4" s="460"/>
      <c r="PQ4" s="437"/>
      <c r="PR4" s="466"/>
      <c r="PS4" s="460"/>
      <c r="PT4" s="459"/>
      <c r="PU4" s="460"/>
      <c r="PV4" s="437"/>
      <c r="QB4" s="445"/>
      <c r="QC4" s="445"/>
      <c r="QD4" s="445"/>
      <c r="QE4" s="445"/>
      <c r="QF4" s="460"/>
      <c r="QG4" s="466"/>
      <c r="QH4" s="460"/>
      <c r="QI4" s="459"/>
      <c r="QJ4" s="460"/>
      <c r="QK4" s="437"/>
      <c r="QL4" s="466"/>
      <c r="QM4" s="460"/>
      <c r="QN4" s="459"/>
      <c r="QO4" s="460"/>
      <c r="QP4" s="437"/>
    </row>
    <row r="5" spans="1:569" ht="18">
      <c r="C5" s="455"/>
      <c r="D5" s="455"/>
      <c r="E5" s="455"/>
      <c r="F5" s="455"/>
      <c r="Q5" s="470" t="s">
        <v>232</v>
      </c>
      <c r="R5" s="470" t="s">
        <v>233</v>
      </c>
      <c r="AP5" s="440"/>
      <c r="AQ5" s="440"/>
      <c r="AS5" s="440"/>
      <c r="AT5" s="471">
        <v>1.2</v>
      </c>
      <c r="AU5" s="471">
        <v>2</v>
      </c>
      <c r="AZ5" s="440"/>
      <c r="BC5" s="472" t="s">
        <v>234</v>
      </c>
      <c r="BD5" s="472" t="s">
        <v>235</v>
      </c>
      <c r="BO5" s="440"/>
      <c r="BP5" s="440"/>
      <c r="BQ5" s="473"/>
      <c r="BR5" s="474"/>
      <c r="BT5" s="440"/>
      <c r="BW5" s="472" t="s">
        <v>236</v>
      </c>
      <c r="BX5" s="472" t="s">
        <v>237</v>
      </c>
      <c r="CI5" s="437"/>
      <c r="CJ5" s="437"/>
      <c r="CK5" s="444"/>
      <c r="CL5" s="437"/>
      <c r="CM5" s="444"/>
      <c r="CN5" s="437"/>
      <c r="CW5" s="475" t="s">
        <v>236</v>
      </c>
      <c r="CX5" s="476" t="s">
        <v>235</v>
      </c>
      <c r="DA5" s="477"/>
      <c r="DI5" s="440"/>
      <c r="DJ5" s="440"/>
      <c r="DL5" s="440"/>
      <c r="DN5" s="440"/>
      <c r="DQ5" s="478" t="s">
        <v>236</v>
      </c>
      <c r="DR5" s="478" t="s">
        <v>238</v>
      </c>
      <c r="DU5" s="479"/>
      <c r="EC5" s="446"/>
      <c r="ED5" s="446"/>
      <c r="EF5" s="446"/>
      <c r="EH5" s="446"/>
      <c r="EK5" s="480" t="s">
        <v>236</v>
      </c>
      <c r="EL5" s="480" t="s">
        <v>235</v>
      </c>
      <c r="EO5" s="479"/>
      <c r="EW5" s="446"/>
      <c r="EX5" s="446"/>
      <c r="EZ5" s="446"/>
      <c r="FB5" s="446"/>
      <c r="FE5" s="480" t="s">
        <v>236</v>
      </c>
      <c r="FF5" s="480" t="s">
        <v>235</v>
      </c>
      <c r="FH5" s="445"/>
      <c r="FI5" s="454"/>
      <c r="FJ5" s="454"/>
      <c r="FK5" s="454"/>
      <c r="FQ5" s="440"/>
      <c r="FR5" s="440"/>
      <c r="FS5" s="472" t="s">
        <v>239</v>
      </c>
      <c r="FT5" s="481">
        <v>7.9974428017095658E-2</v>
      </c>
      <c r="FV5" s="440"/>
      <c r="FY5" s="472" t="s">
        <v>234</v>
      </c>
      <c r="FZ5" s="472" t="s">
        <v>5</v>
      </c>
      <c r="GB5" s="445"/>
      <c r="GC5" s="454"/>
      <c r="GD5" s="454"/>
      <c r="GK5" s="440"/>
      <c r="GL5" s="440"/>
      <c r="GN5" s="440"/>
      <c r="GP5" s="440"/>
      <c r="GS5" s="472" t="s">
        <v>234</v>
      </c>
      <c r="GT5" s="472" t="s">
        <v>5</v>
      </c>
      <c r="GV5" s="445"/>
      <c r="GW5" s="482">
        <v>1150</v>
      </c>
      <c r="GX5" s="483">
        <v>0.5</v>
      </c>
      <c r="GY5" s="484"/>
      <c r="HE5" s="440"/>
      <c r="HF5" s="440"/>
      <c r="HH5" s="440"/>
      <c r="HJ5" s="440"/>
      <c r="HM5" s="472" t="s">
        <v>236</v>
      </c>
      <c r="HN5" s="472" t="s">
        <v>5</v>
      </c>
      <c r="HP5" s="445"/>
      <c r="HQ5" s="445"/>
      <c r="HR5" s="445"/>
      <c r="HY5" s="437"/>
      <c r="HZ5" s="437"/>
      <c r="IA5" s="444"/>
      <c r="IB5" s="437"/>
      <c r="IC5" s="444"/>
      <c r="ID5" s="437"/>
      <c r="IG5" s="475" t="s">
        <v>236</v>
      </c>
      <c r="IH5" s="476" t="s">
        <v>5</v>
      </c>
      <c r="IJ5" s="445"/>
      <c r="IK5" s="445"/>
      <c r="IL5" s="445"/>
      <c r="IM5" s="445"/>
      <c r="IS5" s="437"/>
      <c r="IT5" s="437"/>
      <c r="IU5" s="444"/>
      <c r="IV5" s="437"/>
      <c r="IW5" s="444"/>
      <c r="IX5" s="437"/>
      <c r="JA5" s="475" t="s">
        <v>236</v>
      </c>
      <c r="JB5" s="476" t="s">
        <v>5</v>
      </c>
      <c r="JD5" s="445"/>
      <c r="JE5" s="445"/>
      <c r="JF5" s="445"/>
      <c r="JM5" s="437"/>
      <c r="JN5" s="437"/>
      <c r="JO5" s="444"/>
      <c r="JP5" s="437"/>
      <c r="JQ5" s="444"/>
      <c r="JR5" s="437"/>
      <c r="JU5" s="475" t="s">
        <v>236</v>
      </c>
      <c r="JV5" s="476" t="s">
        <v>5</v>
      </c>
      <c r="JX5" s="445"/>
      <c r="JY5" s="445"/>
      <c r="JZ5" s="445"/>
      <c r="KA5" s="445"/>
      <c r="KG5" s="437"/>
      <c r="KH5" s="437"/>
      <c r="KI5" s="444"/>
      <c r="KJ5" s="437"/>
      <c r="KK5" s="444"/>
      <c r="KL5" s="437"/>
      <c r="KO5" s="475" t="s">
        <v>236</v>
      </c>
      <c r="KP5" s="476" t="s">
        <v>5</v>
      </c>
      <c r="KR5" s="445"/>
      <c r="KS5" s="445"/>
      <c r="KT5" s="445"/>
      <c r="LA5" s="437"/>
      <c r="LB5" s="437"/>
      <c r="LC5" s="444"/>
      <c r="LD5" s="437"/>
      <c r="LE5" s="444"/>
      <c r="LF5" s="437"/>
      <c r="LI5" s="475" t="s">
        <v>236</v>
      </c>
      <c r="LJ5" s="476" t="s">
        <v>5</v>
      </c>
      <c r="LL5" s="445"/>
      <c r="LM5" s="445"/>
      <c r="LN5" s="445"/>
      <c r="LO5" s="445"/>
      <c r="LU5" s="437"/>
      <c r="LV5" s="437"/>
      <c r="LW5" s="444"/>
      <c r="LX5" s="437"/>
      <c r="LY5" s="444"/>
      <c r="LZ5" s="437"/>
      <c r="MC5" s="475" t="s">
        <v>236</v>
      </c>
      <c r="MD5" s="476" t="s">
        <v>5</v>
      </c>
      <c r="MF5" s="445"/>
      <c r="MG5" s="445"/>
      <c r="MH5" s="445"/>
      <c r="MO5" s="437"/>
      <c r="MP5" s="437"/>
      <c r="MQ5" s="444"/>
      <c r="MR5" s="437"/>
      <c r="MS5" s="444"/>
      <c r="MT5" s="437"/>
      <c r="MW5" s="475" t="s">
        <v>236</v>
      </c>
      <c r="MX5" s="476" t="s">
        <v>5</v>
      </c>
      <c r="MZ5" s="445"/>
      <c r="NA5" s="445"/>
      <c r="NB5" s="445"/>
      <c r="NC5" s="445"/>
      <c r="NI5" s="437"/>
      <c r="NJ5" s="437"/>
      <c r="NK5" s="444"/>
      <c r="NL5" s="437"/>
      <c r="NM5" s="444"/>
      <c r="NN5" s="437"/>
      <c r="NQ5" s="475" t="s">
        <v>236</v>
      </c>
      <c r="NR5" s="476" t="s">
        <v>5</v>
      </c>
      <c r="NT5" s="445"/>
      <c r="NU5" s="445"/>
      <c r="NV5" s="445"/>
      <c r="OC5" s="437"/>
      <c r="OD5" s="437"/>
      <c r="OE5" s="444"/>
      <c r="OF5" s="437"/>
      <c r="OG5" s="444"/>
      <c r="OH5" s="437"/>
      <c r="OK5" s="475" t="s">
        <v>236</v>
      </c>
      <c r="OL5" s="476" t="s">
        <v>5</v>
      </c>
      <c r="ON5" s="445"/>
      <c r="OO5" s="445"/>
      <c r="OP5" s="445"/>
      <c r="OQ5" s="445"/>
      <c r="OW5" s="437"/>
      <c r="OX5" s="437"/>
      <c r="OY5" s="444"/>
      <c r="OZ5" s="437"/>
      <c r="PA5" s="444"/>
      <c r="PB5" s="437"/>
      <c r="PE5" s="475" t="s">
        <v>236</v>
      </c>
      <c r="PF5" s="476" t="s">
        <v>5</v>
      </c>
      <c r="PH5" s="445"/>
      <c r="PI5" s="445"/>
      <c r="PJ5" s="445"/>
      <c r="PQ5" s="437"/>
      <c r="PR5" s="437"/>
      <c r="PS5" s="444"/>
      <c r="PT5" s="437"/>
      <c r="PU5" s="444"/>
      <c r="PV5" s="437"/>
      <c r="PY5" s="475" t="s">
        <v>236</v>
      </c>
      <c r="PZ5" s="476" t="s">
        <v>5</v>
      </c>
      <c r="QB5" s="445"/>
      <c r="QC5" s="445"/>
      <c r="QD5" s="445"/>
      <c r="QE5" s="445"/>
      <c r="QK5" s="437"/>
      <c r="QL5" s="437"/>
      <c r="QM5" s="444"/>
      <c r="QN5" s="437"/>
      <c r="QO5" s="444"/>
      <c r="QP5" s="437"/>
      <c r="QS5" s="475" t="s">
        <v>236</v>
      </c>
      <c r="QT5" s="476" t="s">
        <v>5</v>
      </c>
      <c r="RC5" s="437" t="s">
        <v>240</v>
      </c>
      <c r="SG5" s="437" t="s">
        <v>241</v>
      </c>
      <c r="TP5" s="437" t="s">
        <v>242</v>
      </c>
    </row>
    <row r="6" spans="1:569" ht="20.100000000000001" customHeight="1">
      <c r="C6" s="485" t="s">
        <v>243</v>
      </c>
      <c r="D6" s="485"/>
      <c r="E6" s="485" t="s">
        <v>244</v>
      </c>
      <c r="F6" s="485" t="s">
        <v>33</v>
      </c>
      <c r="G6" s="485"/>
      <c r="H6" s="485" t="s">
        <v>245</v>
      </c>
      <c r="I6" s="486" t="s">
        <v>246</v>
      </c>
      <c r="J6" s="487"/>
      <c r="K6" s="487"/>
      <c r="L6" s="488"/>
      <c r="N6" s="489"/>
      <c r="O6" s="489"/>
      <c r="Q6" s="490" t="s">
        <v>247</v>
      </c>
      <c r="R6" s="490" t="s">
        <v>248</v>
      </c>
      <c r="S6" s="490" t="s">
        <v>249</v>
      </c>
      <c r="T6" s="490" t="s">
        <v>250</v>
      </c>
      <c r="U6" s="491" t="s">
        <v>251</v>
      </c>
      <c r="V6" s="490" t="s">
        <v>252</v>
      </c>
      <c r="W6" s="490" t="s">
        <v>253</v>
      </c>
      <c r="X6" s="491" t="s">
        <v>254</v>
      </c>
      <c r="Y6" s="492"/>
      <c r="Z6" s="493"/>
      <c r="AA6" s="490"/>
      <c r="AB6" s="490"/>
      <c r="AC6" s="490"/>
      <c r="AD6" s="490"/>
      <c r="AE6" s="490"/>
      <c r="AF6" s="490"/>
      <c r="AG6" s="494"/>
      <c r="AH6" s="495" t="s">
        <v>255</v>
      </c>
      <c r="AI6" s="496"/>
      <c r="AJ6" s="496"/>
      <c r="AK6" s="496"/>
      <c r="AL6" s="496"/>
      <c r="AM6" s="496"/>
      <c r="AN6" s="496"/>
      <c r="AO6" s="496"/>
      <c r="AP6" s="496"/>
      <c r="AQ6" s="496"/>
      <c r="AR6" s="496"/>
      <c r="AS6" s="496"/>
      <c r="AT6" s="496"/>
      <c r="AU6" s="496"/>
      <c r="AV6" s="496"/>
      <c r="AW6" s="496"/>
      <c r="AX6" s="496"/>
      <c r="AY6" s="496"/>
      <c r="AZ6" s="496"/>
      <c r="BA6" s="496"/>
      <c r="BB6" s="496"/>
      <c r="BC6" s="496"/>
      <c r="BD6" s="496"/>
      <c r="BE6" s="497"/>
      <c r="BF6" s="494"/>
      <c r="BG6" s="498" t="s">
        <v>256</v>
      </c>
      <c r="BH6" s="499"/>
      <c r="BI6" s="499"/>
      <c r="BJ6" s="499"/>
      <c r="BK6" s="499"/>
      <c r="BL6" s="499"/>
      <c r="BM6" s="499"/>
      <c r="BN6" s="499"/>
      <c r="BO6" s="499"/>
      <c r="BP6" s="499"/>
      <c r="BQ6" s="499"/>
      <c r="BR6" s="499"/>
      <c r="BS6" s="499"/>
      <c r="BT6" s="499"/>
      <c r="BU6" s="499"/>
      <c r="BV6" s="499"/>
      <c r="BW6" s="499"/>
      <c r="BX6" s="499"/>
      <c r="BY6" s="500"/>
      <c r="BZ6" s="494"/>
      <c r="CA6" s="501" t="s">
        <v>257</v>
      </c>
      <c r="CB6" s="502"/>
      <c r="CC6" s="502"/>
      <c r="CD6" s="502"/>
      <c r="CE6" s="502"/>
      <c r="CF6" s="502"/>
      <c r="CG6" s="502"/>
      <c r="CH6" s="502"/>
      <c r="CI6" s="502"/>
      <c r="CJ6" s="502"/>
      <c r="CK6" s="502"/>
      <c r="CL6" s="502"/>
      <c r="CM6" s="502"/>
      <c r="CN6" s="502"/>
      <c r="CO6" s="502"/>
      <c r="CP6" s="502"/>
      <c r="CQ6" s="502"/>
      <c r="CR6" s="502"/>
      <c r="CS6" s="502"/>
      <c r="CT6" s="502"/>
      <c r="CU6" s="502"/>
      <c r="CV6" s="502"/>
      <c r="CW6" s="502"/>
      <c r="CX6" s="503"/>
      <c r="CY6" s="494"/>
      <c r="CZ6" s="494"/>
      <c r="DA6" s="504" t="s">
        <v>258</v>
      </c>
      <c r="DB6" s="505"/>
      <c r="DC6" s="505"/>
      <c r="DD6" s="505"/>
      <c r="DE6" s="505"/>
      <c r="DF6" s="505"/>
      <c r="DG6" s="505"/>
      <c r="DH6" s="505"/>
      <c r="DI6" s="505"/>
      <c r="DJ6" s="505"/>
      <c r="DK6" s="505"/>
      <c r="DL6" s="505"/>
      <c r="DM6" s="505"/>
      <c r="DN6" s="505"/>
      <c r="DO6" s="505"/>
      <c r="DP6" s="505"/>
      <c r="DQ6" s="505"/>
      <c r="DR6" s="505"/>
      <c r="DS6" s="506"/>
      <c r="DT6" s="494"/>
      <c r="DU6" s="504" t="s">
        <v>259</v>
      </c>
      <c r="DV6" s="505"/>
      <c r="DW6" s="505"/>
      <c r="DX6" s="505"/>
      <c r="DY6" s="505"/>
      <c r="DZ6" s="505"/>
      <c r="EA6" s="505"/>
      <c r="EB6" s="505"/>
      <c r="EC6" s="505"/>
      <c r="ED6" s="505"/>
      <c r="EE6" s="505"/>
      <c r="EF6" s="505"/>
      <c r="EG6" s="505"/>
      <c r="EH6" s="505"/>
      <c r="EI6" s="505"/>
      <c r="EJ6" s="505"/>
      <c r="EK6" s="505"/>
      <c r="EL6" s="505"/>
      <c r="EM6" s="506"/>
      <c r="EN6" s="494"/>
      <c r="EO6" s="504" t="s">
        <v>260</v>
      </c>
      <c r="EP6" s="505"/>
      <c r="EQ6" s="505"/>
      <c r="ER6" s="505"/>
      <c r="ES6" s="505"/>
      <c r="ET6" s="505"/>
      <c r="EU6" s="505"/>
      <c r="EV6" s="505"/>
      <c r="EW6" s="505"/>
      <c r="EX6" s="505"/>
      <c r="EY6" s="505"/>
      <c r="EZ6" s="505"/>
      <c r="FA6" s="505"/>
      <c r="FB6" s="505"/>
      <c r="FC6" s="505"/>
      <c r="FD6" s="505"/>
      <c r="FE6" s="505"/>
      <c r="FF6" s="505"/>
      <c r="FG6" s="506"/>
      <c r="FH6" s="494"/>
      <c r="FI6" s="507" t="s">
        <v>261</v>
      </c>
      <c r="FJ6" s="508"/>
      <c r="FK6" s="508"/>
      <c r="FL6" s="508"/>
      <c r="FM6" s="508"/>
      <c r="FN6" s="508"/>
      <c r="FO6" s="508"/>
      <c r="FP6" s="508"/>
      <c r="FQ6" s="508"/>
      <c r="FR6" s="508"/>
      <c r="FS6" s="508"/>
      <c r="FT6" s="508"/>
      <c r="FU6" s="508"/>
      <c r="FV6" s="508"/>
      <c r="FW6" s="508"/>
      <c r="FX6" s="508"/>
      <c r="FY6" s="508"/>
      <c r="FZ6" s="508"/>
      <c r="GA6" s="509"/>
      <c r="GB6" s="494"/>
      <c r="GC6" s="504" t="s">
        <v>262</v>
      </c>
      <c r="GD6" s="505"/>
      <c r="GE6" s="505"/>
      <c r="GF6" s="505"/>
      <c r="GG6" s="505"/>
      <c r="GH6" s="505"/>
      <c r="GI6" s="505"/>
      <c r="GJ6" s="505"/>
      <c r="GK6" s="505"/>
      <c r="GL6" s="505"/>
      <c r="GM6" s="505"/>
      <c r="GN6" s="505"/>
      <c r="GO6" s="505"/>
      <c r="GP6" s="505"/>
      <c r="GQ6" s="505"/>
      <c r="GR6" s="505"/>
      <c r="GS6" s="505"/>
      <c r="GT6" s="505"/>
      <c r="GU6" s="506"/>
      <c r="GV6" s="494"/>
      <c r="GW6" s="510" t="s">
        <v>263</v>
      </c>
      <c r="GX6" s="511"/>
      <c r="GY6" s="511"/>
      <c r="GZ6" s="511"/>
      <c r="HA6" s="511"/>
      <c r="HB6" s="511"/>
      <c r="HC6" s="511"/>
      <c r="HD6" s="511"/>
      <c r="HE6" s="511"/>
      <c r="HF6" s="511"/>
      <c r="HG6" s="511"/>
      <c r="HH6" s="511"/>
      <c r="HI6" s="511"/>
      <c r="HJ6" s="511"/>
      <c r="HK6" s="511"/>
      <c r="HL6" s="511"/>
      <c r="HM6" s="511"/>
      <c r="HN6" s="511"/>
      <c r="HO6" s="512"/>
      <c r="HP6" s="494"/>
      <c r="HQ6" s="513" t="s">
        <v>264</v>
      </c>
      <c r="HR6" s="514"/>
      <c r="HS6" s="514"/>
      <c r="HT6" s="514"/>
      <c r="HU6" s="514"/>
      <c r="HV6" s="514"/>
      <c r="HW6" s="514"/>
      <c r="HX6" s="514"/>
      <c r="HY6" s="514"/>
      <c r="HZ6" s="514"/>
      <c r="IA6" s="514"/>
      <c r="IB6" s="514"/>
      <c r="IC6" s="514"/>
      <c r="ID6" s="514"/>
      <c r="IE6" s="514"/>
      <c r="IF6" s="514"/>
      <c r="IG6" s="514"/>
      <c r="IH6" s="515"/>
      <c r="II6" s="494"/>
      <c r="IJ6" s="494"/>
      <c r="IK6" s="513" t="s">
        <v>265</v>
      </c>
      <c r="IL6" s="514"/>
      <c r="IM6" s="514"/>
      <c r="IN6" s="514"/>
      <c r="IO6" s="514"/>
      <c r="IP6" s="514"/>
      <c r="IQ6" s="514"/>
      <c r="IR6" s="514"/>
      <c r="IS6" s="514"/>
      <c r="IT6" s="514"/>
      <c r="IU6" s="514"/>
      <c r="IV6" s="514"/>
      <c r="IW6" s="514"/>
      <c r="IX6" s="514"/>
      <c r="IY6" s="514"/>
      <c r="IZ6" s="514"/>
      <c r="JA6" s="514"/>
      <c r="JB6" s="515"/>
      <c r="JC6" s="494"/>
      <c r="JD6" s="494"/>
      <c r="JE6" s="516" t="s">
        <v>266</v>
      </c>
      <c r="JF6" s="517"/>
      <c r="JG6" s="517"/>
      <c r="JH6" s="517"/>
      <c r="JI6" s="517"/>
      <c r="JJ6" s="517"/>
      <c r="JK6" s="517"/>
      <c r="JL6" s="517"/>
      <c r="JM6" s="517"/>
      <c r="JN6" s="517"/>
      <c r="JO6" s="517"/>
      <c r="JP6" s="517"/>
      <c r="JQ6" s="517"/>
      <c r="JR6" s="517"/>
      <c r="JS6" s="517"/>
      <c r="JT6" s="517"/>
      <c r="JU6" s="517"/>
      <c r="JV6" s="518"/>
      <c r="JW6" s="494"/>
      <c r="JX6" s="494"/>
      <c r="JY6" s="516" t="s">
        <v>267</v>
      </c>
      <c r="JZ6" s="517"/>
      <c r="KA6" s="517"/>
      <c r="KB6" s="517"/>
      <c r="KC6" s="517"/>
      <c r="KD6" s="517"/>
      <c r="KE6" s="517"/>
      <c r="KF6" s="517"/>
      <c r="KG6" s="517"/>
      <c r="KH6" s="517"/>
      <c r="KI6" s="517"/>
      <c r="KJ6" s="517"/>
      <c r="KK6" s="517"/>
      <c r="KL6" s="517"/>
      <c r="KM6" s="517"/>
      <c r="KN6" s="517"/>
      <c r="KO6" s="517"/>
      <c r="KP6" s="518"/>
      <c r="KQ6" s="494"/>
      <c r="KR6" s="494"/>
      <c r="KS6" s="519" t="s">
        <v>268</v>
      </c>
      <c r="KT6" s="520"/>
      <c r="KU6" s="520"/>
      <c r="KV6" s="520"/>
      <c r="KW6" s="520"/>
      <c r="KX6" s="520"/>
      <c r="KY6" s="520"/>
      <c r="KZ6" s="520"/>
      <c r="LA6" s="520"/>
      <c r="LB6" s="520"/>
      <c r="LC6" s="520"/>
      <c r="LD6" s="520"/>
      <c r="LE6" s="520"/>
      <c r="LF6" s="520"/>
      <c r="LG6" s="520"/>
      <c r="LH6" s="520"/>
      <c r="LI6" s="520"/>
      <c r="LJ6" s="521"/>
      <c r="LK6" s="494"/>
      <c r="LL6" s="494"/>
      <c r="LM6" s="519" t="s">
        <v>269</v>
      </c>
      <c r="LN6" s="520"/>
      <c r="LO6" s="520"/>
      <c r="LP6" s="520"/>
      <c r="LQ6" s="520"/>
      <c r="LR6" s="520"/>
      <c r="LS6" s="520"/>
      <c r="LT6" s="520"/>
      <c r="LU6" s="520"/>
      <c r="LV6" s="520"/>
      <c r="LW6" s="520"/>
      <c r="LX6" s="520"/>
      <c r="LY6" s="520"/>
      <c r="LZ6" s="520"/>
      <c r="MA6" s="520"/>
      <c r="MB6" s="520"/>
      <c r="MC6" s="520"/>
      <c r="MD6" s="521"/>
      <c r="ME6" s="494"/>
      <c r="MF6" s="494"/>
      <c r="MG6" s="522" t="s">
        <v>270</v>
      </c>
      <c r="MH6" s="523"/>
      <c r="MI6" s="523"/>
      <c r="MJ6" s="523"/>
      <c r="MK6" s="523"/>
      <c r="ML6" s="523"/>
      <c r="MM6" s="523"/>
      <c r="MN6" s="523"/>
      <c r="MO6" s="523"/>
      <c r="MP6" s="523"/>
      <c r="MQ6" s="523"/>
      <c r="MR6" s="523"/>
      <c r="MS6" s="523"/>
      <c r="MT6" s="523"/>
      <c r="MU6" s="523"/>
      <c r="MV6" s="523"/>
      <c r="MW6" s="523"/>
      <c r="MX6" s="524"/>
      <c r="MY6" s="494"/>
      <c r="MZ6" s="494"/>
      <c r="NA6" s="522" t="s">
        <v>271</v>
      </c>
      <c r="NB6" s="523"/>
      <c r="NC6" s="523"/>
      <c r="ND6" s="523"/>
      <c r="NE6" s="523"/>
      <c r="NF6" s="523"/>
      <c r="NG6" s="523"/>
      <c r="NH6" s="523"/>
      <c r="NI6" s="523"/>
      <c r="NJ6" s="523"/>
      <c r="NK6" s="523"/>
      <c r="NL6" s="523"/>
      <c r="NM6" s="523"/>
      <c r="NN6" s="523"/>
      <c r="NO6" s="523"/>
      <c r="NP6" s="523"/>
      <c r="NQ6" s="523"/>
      <c r="NR6" s="524"/>
      <c r="NS6" s="494"/>
      <c r="NT6" s="494"/>
      <c r="NU6" s="525" t="s">
        <v>272</v>
      </c>
      <c r="NV6" s="526"/>
      <c r="NW6" s="526"/>
      <c r="NX6" s="526"/>
      <c r="NY6" s="526"/>
      <c r="NZ6" s="526"/>
      <c r="OA6" s="526"/>
      <c r="OB6" s="526"/>
      <c r="OC6" s="526"/>
      <c r="OD6" s="526"/>
      <c r="OE6" s="526"/>
      <c r="OF6" s="526"/>
      <c r="OG6" s="526"/>
      <c r="OH6" s="526"/>
      <c r="OI6" s="526"/>
      <c r="OJ6" s="526"/>
      <c r="OK6" s="526"/>
      <c r="OL6" s="527"/>
      <c r="OM6" s="494"/>
      <c r="ON6" s="494"/>
      <c r="OO6" s="525" t="s">
        <v>273</v>
      </c>
      <c r="OP6" s="526"/>
      <c r="OQ6" s="526"/>
      <c r="OR6" s="526"/>
      <c r="OS6" s="526"/>
      <c r="OT6" s="526"/>
      <c r="OU6" s="526"/>
      <c r="OV6" s="526"/>
      <c r="OW6" s="526"/>
      <c r="OX6" s="526"/>
      <c r="OY6" s="526"/>
      <c r="OZ6" s="526"/>
      <c r="PA6" s="526"/>
      <c r="PB6" s="526"/>
      <c r="PC6" s="526"/>
      <c r="PD6" s="526"/>
      <c r="PE6" s="526"/>
      <c r="PF6" s="527"/>
      <c r="PG6" s="494"/>
      <c r="PH6" s="494"/>
      <c r="PI6" s="528" t="s">
        <v>274</v>
      </c>
      <c r="PJ6" s="529"/>
      <c r="PK6" s="529"/>
      <c r="PL6" s="529"/>
      <c r="PM6" s="529"/>
      <c r="PN6" s="529"/>
      <c r="PO6" s="529"/>
      <c r="PP6" s="529"/>
      <c r="PQ6" s="529"/>
      <c r="PR6" s="529"/>
      <c r="PS6" s="529"/>
      <c r="PT6" s="529"/>
      <c r="PU6" s="529"/>
      <c r="PV6" s="529"/>
      <c r="PW6" s="529"/>
      <c r="PX6" s="529"/>
      <c r="PY6" s="529"/>
      <c r="PZ6" s="530"/>
      <c r="QA6" s="494"/>
      <c r="QB6" s="494"/>
      <c r="QC6" s="528" t="s">
        <v>275</v>
      </c>
      <c r="QD6" s="529"/>
      <c r="QE6" s="529"/>
      <c r="QF6" s="529"/>
      <c r="QG6" s="529"/>
      <c r="QH6" s="529"/>
      <c r="QI6" s="529"/>
      <c r="QJ6" s="529"/>
      <c r="QK6" s="529"/>
      <c r="QL6" s="529"/>
      <c r="QM6" s="529"/>
      <c r="QN6" s="529"/>
      <c r="QO6" s="529"/>
      <c r="QP6" s="529"/>
      <c r="QQ6" s="529"/>
      <c r="QR6" s="529"/>
      <c r="QS6" s="529"/>
      <c r="QT6" s="530"/>
      <c r="QU6" s="494"/>
      <c r="QV6" s="494"/>
      <c r="RC6" s="531" t="str">
        <f t="shared" ref="RC6:RJ9" si="0">Q6</f>
        <v>1.154kV/66 kV GIS Building
(죽도)</v>
      </c>
      <c r="RD6" s="532" t="str">
        <f t="shared" si="0"/>
        <v>2.  Monitoring &amp; 
GIS Control  Building 
(죽도)</v>
      </c>
      <c r="RE6" s="532" t="str">
        <f t="shared" si="0"/>
        <v>3.  Monitoring House
(영광군)</v>
      </c>
      <c r="RF6" s="532" t="str">
        <f t="shared" si="0"/>
        <v>4.154kV Switching Station
(영광군)</v>
      </c>
      <c r="RG6" s="533" t="str">
        <f t="shared" si="0"/>
        <v>5.  Monitoring House
(영광군)</v>
      </c>
      <c r="RH6" s="531" t="str">
        <f t="shared" si="0"/>
        <v>6. Warehouse
(영광군)</v>
      </c>
      <c r="RI6" s="532" t="str">
        <f t="shared" si="0"/>
        <v>7. Warehouse
(죽도 Island)</v>
      </c>
      <c r="RJ6" s="533" t="str">
        <f t="shared" si="0"/>
        <v>8. Warehouse
(영광군)</v>
      </c>
      <c r="RK6" s="534" t="e">
        <f>#REF!</f>
        <v>#REF!</v>
      </c>
      <c r="RL6" s="534" t="e">
        <f>#REF!</f>
        <v>#REF!</v>
      </c>
      <c r="RM6" s="531">
        <f t="shared" ref="RM6:RT9" si="1">Y6</f>
        <v>0</v>
      </c>
      <c r="RN6" s="531">
        <f t="shared" si="1"/>
        <v>0</v>
      </c>
      <c r="RO6" s="531">
        <f t="shared" si="1"/>
        <v>0</v>
      </c>
      <c r="RP6" s="531">
        <f t="shared" si="1"/>
        <v>0</v>
      </c>
      <c r="RQ6" s="531">
        <f t="shared" si="1"/>
        <v>0</v>
      </c>
      <c r="RR6" s="531">
        <f t="shared" si="1"/>
        <v>0</v>
      </c>
      <c r="RS6" s="531">
        <f t="shared" si="1"/>
        <v>0</v>
      </c>
      <c r="RT6" s="531">
        <f t="shared" si="1"/>
        <v>0</v>
      </c>
      <c r="SG6" s="531" t="str">
        <f t="shared" ref="SG6:SN8" si="2">Q6</f>
        <v>1.154kV/66 kV GIS Building
(죽도)</v>
      </c>
      <c r="SH6" s="532" t="str">
        <f t="shared" si="2"/>
        <v>2.  Monitoring &amp; 
GIS Control  Building 
(죽도)</v>
      </c>
      <c r="SI6" s="532" t="str">
        <f t="shared" si="2"/>
        <v>3.  Monitoring House
(영광군)</v>
      </c>
      <c r="SJ6" s="532" t="str">
        <f t="shared" si="2"/>
        <v>4.154kV Switching Station
(영광군)</v>
      </c>
      <c r="SK6" s="533" t="str">
        <f t="shared" si="2"/>
        <v>5.  Monitoring House
(영광군)</v>
      </c>
      <c r="SL6" s="531" t="str">
        <f t="shared" si="2"/>
        <v>6. Warehouse
(영광군)</v>
      </c>
      <c r="SM6" s="532" t="str">
        <f t="shared" si="2"/>
        <v>7. Warehouse
(죽도 Island)</v>
      </c>
      <c r="SN6" s="533" t="str">
        <f t="shared" si="2"/>
        <v>8. Warehouse
(영광군)</v>
      </c>
      <c r="SO6" s="534" t="e">
        <f>#REF!</f>
        <v>#REF!</v>
      </c>
      <c r="SP6" s="531" t="e">
        <f>#REF!</f>
        <v>#REF!</v>
      </c>
      <c r="SQ6" s="532">
        <f t="shared" ref="SQ6:SX8" si="3">Y6</f>
        <v>0</v>
      </c>
      <c r="SR6" s="532">
        <f t="shared" si="3"/>
        <v>0</v>
      </c>
      <c r="SS6" s="533">
        <f t="shared" si="3"/>
        <v>0</v>
      </c>
      <c r="ST6" s="531">
        <f t="shared" si="3"/>
        <v>0</v>
      </c>
      <c r="SU6" s="532">
        <f t="shared" si="3"/>
        <v>0</v>
      </c>
      <c r="SV6" s="532">
        <f t="shared" si="3"/>
        <v>0</v>
      </c>
      <c r="SW6" s="532">
        <f t="shared" si="3"/>
        <v>0</v>
      </c>
      <c r="SX6" s="533">
        <f t="shared" si="3"/>
        <v>0</v>
      </c>
      <c r="SY6" s="531" t="e">
        <f>#REF!</f>
        <v>#REF!</v>
      </c>
      <c r="SZ6" s="532" t="e">
        <f>#REF!</f>
        <v>#REF!</v>
      </c>
      <c r="TA6" s="533" t="e">
        <f>#REF!</f>
        <v>#REF!</v>
      </c>
      <c r="TB6" s="531" t="e">
        <f>#REF!</f>
        <v>#REF!</v>
      </c>
      <c r="TC6" s="533" t="e">
        <f>#REF!</f>
        <v>#REF!</v>
      </c>
      <c r="TP6" s="531" t="str">
        <f t="shared" ref="TP6:TW9" si="4">Q6</f>
        <v>1.154kV/66 kV GIS Building
(죽도)</v>
      </c>
      <c r="TQ6" s="532" t="str">
        <f t="shared" si="4"/>
        <v>2.  Monitoring &amp; 
GIS Control  Building 
(죽도)</v>
      </c>
      <c r="TR6" s="532" t="str">
        <f t="shared" si="4"/>
        <v>3.  Monitoring House
(영광군)</v>
      </c>
      <c r="TS6" s="532" t="str">
        <f t="shared" si="4"/>
        <v>4.154kV Switching Station
(영광군)</v>
      </c>
      <c r="TT6" s="533" t="str">
        <f t="shared" si="4"/>
        <v>5.  Monitoring House
(영광군)</v>
      </c>
      <c r="TU6" s="531" t="str">
        <f t="shared" si="4"/>
        <v>6. Warehouse
(영광군)</v>
      </c>
      <c r="TV6" s="532" t="str">
        <f t="shared" si="4"/>
        <v>7. Warehouse
(죽도 Island)</v>
      </c>
      <c r="TW6" s="533" t="str">
        <f t="shared" si="4"/>
        <v>8. Warehouse
(영광군)</v>
      </c>
      <c r="TX6" s="534" t="e">
        <f>#REF!</f>
        <v>#REF!</v>
      </c>
      <c r="TY6" s="531" t="e">
        <f>#REF!</f>
        <v>#REF!</v>
      </c>
      <c r="TZ6" s="532">
        <f t="shared" ref="TZ6:UG9" si="5">Y6</f>
        <v>0</v>
      </c>
      <c r="UA6" s="532">
        <f t="shared" si="5"/>
        <v>0</v>
      </c>
      <c r="UB6" s="533">
        <f t="shared" si="5"/>
        <v>0</v>
      </c>
      <c r="UC6" s="531">
        <f t="shared" si="5"/>
        <v>0</v>
      </c>
      <c r="UD6" s="532">
        <f t="shared" si="5"/>
        <v>0</v>
      </c>
      <c r="UE6" s="532">
        <f t="shared" si="5"/>
        <v>0</v>
      </c>
      <c r="UF6" s="532">
        <f t="shared" si="5"/>
        <v>0</v>
      </c>
      <c r="UG6" s="532">
        <f t="shared" si="5"/>
        <v>0</v>
      </c>
      <c r="UH6" s="532" t="e">
        <f>#REF!</f>
        <v>#REF!</v>
      </c>
      <c r="UI6" s="532" t="e">
        <f>#REF!</f>
        <v>#REF!</v>
      </c>
      <c r="UJ6" s="532" t="e">
        <f>#REF!</f>
        <v>#REF!</v>
      </c>
      <c r="UK6" s="532" t="e">
        <f>#REF!</f>
        <v>#REF!</v>
      </c>
      <c r="UL6" s="533" t="e">
        <f>#REF!</f>
        <v>#REF!</v>
      </c>
    </row>
    <row r="7" spans="1:569" ht="20.100000000000001" customHeight="1">
      <c r="C7" s="485"/>
      <c r="D7" s="485"/>
      <c r="E7" s="485"/>
      <c r="F7" s="485" t="s">
        <v>276</v>
      </c>
      <c r="G7" s="485" t="s">
        <v>277</v>
      </c>
      <c r="H7" s="485"/>
      <c r="I7" s="486" t="s">
        <v>278</v>
      </c>
      <c r="J7" s="487"/>
      <c r="K7" s="487"/>
      <c r="L7" s="488"/>
      <c r="N7" s="535" t="s">
        <v>279</v>
      </c>
      <c r="O7" s="535" t="s">
        <v>280</v>
      </c>
      <c r="Q7" s="536"/>
      <c r="R7" s="536"/>
      <c r="S7" s="536"/>
      <c r="T7" s="536"/>
      <c r="U7" s="537"/>
      <c r="V7" s="536"/>
      <c r="W7" s="536"/>
      <c r="X7" s="537"/>
      <c r="Y7" s="538"/>
      <c r="Z7" s="539"/>
      <c r="AA7" s="536"/>
      <c r="AB7" s="536"/>
      <c r="AC7" s="536"/>
      <c r="AD7" s="536"/>
      <c r="AE7" s="536"/>
      <c r="AF7" s="536"/>
      <c r="AH7" s="540" t="s">
        <v>281</v>
      </c>
      <c r="AI7" s="541"/>
      <c r="AJ7" s="540" t="s">
        <v>282</v>
      </c>
      <c r="AK7" s="541"/>
      <c r="AL7" s="540" t="s">
        <v>283</v>
      </c>
      <c r="AM7" s="541"/>
      <c r="AN7" s="540" t="s">
        <v>284</v>
      </c>
      <c r="AO7" s="541"/>
      <c r="AP7" s="540" t="s">
        <v>285</v>
      </c>
      <c r="AQ7" s="541"/>
      <c r="AR7" s="540" t="s">
        <v>286</v>
      </c>
      <c r="AS7" s="541"/>
      <c r="AT7" s="542" t="s">
        <v>287</v>
      </c>
      <c r="AU7" s="543"/>
      <c r="AV7" s="543"/>
      <c r="AW7" s="543"/>
      <c r="AX7" s="543"/>
      <c r="AY7" s="543"/>
      <c r="AZ7" s="544"/>
      <c r="BA7" s="545" t="s">
        <v>279</v>
      </c>
      <c r="BB7" s="545" t="s">
        <v>280</v>
      </c>
      <c r="BC7" s="540" t="s">
        <v>288</v>
      </c>
      <c r="BD7" s="541"/>
      <c r="BE7" s="546" t="s">
        <v>289</v>
      </c>
      <c r="BG7" s="547" t="s">
        <v>290</v>
      </c>
      <c r="BH7" s="548"/>
      <c r="BI7" s="547" t="s">
        <v>291</v>
      </c>
      <c r="BJ7" s="548"/>
      <c r="BK7" s="547" t="s">
        <v>292</v>
      </c>
      <c r="BL7" s="549"/>
      <c r="BM7" s="547" t="s">
        <v>293</v>
      </c>
      <c r="BN7" s="549"/>
      <c r="BO7" s="547" t="s">
        <v>285</v>
      </c>
      <c r="BP7" s="548"/>
      <c r="BQ7" s="547" t="s">
        <v>286</v>
      </c>
      <c r="BR7" s="548"/>
      <c r="BS7" s="547" t="s">
        <v>287</v>
      </c>
      <c r="BT7" s="548"/>
      <c r="BU7" s="550" t="s">
        <v>279</v>
      </c>
      <c r="BV7" s="550" t="s">
        <v>280</v>
      </c>
      <c r="BW7" s="547" t="s">
        <v>288</v>
      </c>
      <c r="BX7" s="548"/>
      <c r="BY7" s="551" t="s">
        <v>289</v>
      </c>
      <c r="CA7" s="552" t="s">
        <v>281</v>
      </c>
      <c r="CB7" s="553"/>
      <c r="CC7" s="552" t="s">
        <v>282</v>
      </c>
      <c r="CD7" s="553"/>
      <c r="CE7" s="552" t="s">
        <v>283</v>
      </c>
      <c r="CF7" s="553"/>
      <c r="CG7" s="552" t="s">
        <v>284</v>
      </c>
      <c r="CH7" s="553"/>
      <c r="CI7" s="554" t="s">
        <v>285</v>
      </c>
      <c r="CJ7" s="553"/>
      <c r="CK7" s="554" t="s">
        <v>286</v>
      </c>
      <c r="CL7" s="553"/>
      <c r="CM7" s="554" t="s">
        <v>287</v>
      </c>
      <c r="CN7" s="553"/>
      <c r="CO7" s="555" t="s">
        <v>247</v>
      </c>
      <c r="CP7" s="555" t="s">
        <v>248</v>
      </c>
      <c r="CQ7" s="555" t="s">
        <v>294</v>
      </c>
      <c r="CR7" s="555" t="s">
        <v>295</v>
      </c>
      <c r="CS7" s="556" t="s">
        <v>296</v>
      </c>
      <c r="CT7" s="555" t="s">
        <v>297</v>
      </c>
      <c r="CU7" s="555" t="s">
        <v>298</v>
      </c>
      <c r="CV7" s="556" t="s">
        <v>299</v>
      </c>
      <c r="CW7" s="557" t="s">
        <v>288</v>
      </c>
      <c r="CX7" s="558"/>
      <c r="CY7" s="559" t="s">
        <v>289</v>
      </c>
      <c r="DA7" s="560" t="s">
        <v>290</v>
      </c>
      <c r="DB7" s="561"/>
      <c r="DC7" s="560" t="s">
        <v>300</v>
      </c>
      <c r="DD7" s="561"/>
      <c r="DE7" s="560" t="s">
        <v>292</v>
      </c>
      <c r="DF7" s="562"/>
      <c r="DG7" s="560" t="s">
        <v>293</v>
      </c>
      <c r="DH7" s="562"/>
      <c r="DI7" s="560" t="s">
        <v>285</v>
      </c>
      <c r="DJ7" s="561"/>
      <c r="DK7" s="560" t="s">
        <v>286</v>
      </c>
      <c r="DL7" s="561"/>
      <c r="DM7" s="560" t="s">
        <v>287</v>
      </c>
      <c r="DN7" s="561"/>
      <c r="DO7" s="563" t="s">
        <v>279</v>
      </c>
      <c r="DP7" s="563" t="s">
        <v>280</v>
      </c>
      <c r="DQ7" s="560" t="s">
        <v>288</v>
      </c>
      <c r="DR7" s="561"/>
      <c r="DS7" s="564" t="s">
        <v>289</v>
      </c>
      <c r="DU7" s="504" t="s">
        <v>290</v>
      </c>
      <c r="DV7" s="506"/>
      <c r="DW7" s="504" t="s">
        <v>300</v>
      </c>
      <c r="DX7" s="506"/>
      <c r="DY7" s="504" t="s">
        <v>292</v>
      </c>
      <c r="DZ7" s="505"/>
      <c r="EA7" s="504" t="s">
        <v>293</v>
      </c>
      <c r="EB7" s="505"/>
      <c r="EC7" s="504" t="s">
        <v>285</v>
      </c>
      <c r="ED7" s="506"/>
      <c r="EE7" s="504" t="s">
        <v>286</v>
      </c>
      <c r="EF7" s="506"/>
      <c r="EG7" s="504" t="s">
        <v>287</v>
      </c>
      <c r="EH7" s="506"/>
      <c r="EI7" s="565" t="s">
        <v>279</v>
      </c>
      <c r="EJ7" s="565" t="s">
        <v>280</v>
      </c>
      <c r="EK7" s="504" t="s">
        <v>288</v>
      </c>
      <c r="EL7" s="506"/>
      <c r="EM7" s="564" t="s">
        <v>289</v>
      </c>
      <c r="EO7" s="504" t="s">
        <v>290</v>
      </c>
      <c r="EP7" s="506"/>
      <c r="EQ7" s="504" t="s">
        <v>300</v>
      </c>
      <c r="ER7" s="506"/>
      <c r="ES7" s="504" t="s">
        <v>292</v>
      </c>
      <c r="ET7" s="505"/>
      <c r="EU7" s="504" t="s">
        <v>293</v>
      </c>
      <c r="EV7" s="505"/>
      <c r="EW7" s="504" t="s">
        <v>285</v>
      </c>
      <c r="EX7" s="506"/>
      <c r="EY7" s="504" t="s">
        <v>286</v>
      </c>
      <c r="EZ7" s="506"/>
      <c r="FA7" s="504" t="s">
        <v>287</v>
      </c>
      <c r="FB7" s="506"/>
      <c r="FC7" s="565" t="s">
        <v>279</v>
      </c>
      <c r="FD7" s="565" t="s">
        <v>280</v>
      </c>
      <c r="FE7" s="504" t="s">
        <v>288</v>
      </c>
      <c r="FF7" s="506"/>
      <c r="FG7" s="566" t="s">
        <v>289</v>
      </c>
      <c r="FI7" s="567" t="s">
        <v>281</v>
      </c>
      <c r="FJ7" s="568"/>
      <c r="FK7" s="567" t="s">
        <v>282</v>
      </c>
      <c r="FL7" s="568"/>
      <c r="FM7" s="567" t="s">
        <v>283</v>
      </c>
      <c r="FN7" s="568"/>
      <c r="FO7" s="567" t="s">
        <v>284</v>
      </c>
      <c r="FP7" s="568"/>
      <c r="FQ7" s="567" t="s">
        <v>285</v>
      </c>
      <c r="FR7" s="568"/>
      <c r="FS7" s="567" t="s">
        <v>286</v>
      </c>
      <c r="FT7" s="568"/>
      <c r="FU7" s="567" t="s">
        <v>287</v>
      </c>
      <c r="FV7" s="568"/>
      <c r="FW7" s="569" t="s">
        <v>279</v>
      </c>
      <c r="FX7" s="569" t="s">
        <v>280</v>
      </c>
      <c r="FY7" s="567" t="s">
        <v>288</v>
      </c>
      <c r="FZ7" s="568"/>
      <c r="GA7" s="566" t="s">
        <v>289</v>
      </c>
      <c r="GC7" s="504" t="s">
        <v>301</v>
      </c>
      <c r="GD7" s="506"/>
      <c r="GE7" s="504" t="s">
        <v>302</v>
      </c>
      <c r="GF7" s="506"/>
      <c r="GG7" s="504" t="s">
        <v>303</v>
      </c>
      <c r="GH7" s="505"/>
      <c r="GI7" s="504" t="s">
        <v>304</v>
      </c>
      <c r="GJ7" s="505"/>
      <c r="GK7" s="504" t="s">
        <v>285</v>
      </c>
      <c r="GL7" s="506"/>
      <c r="GM7" s="504" t="s">
        <v>286</v>
      </c>
      <c r="GN7" s="506"/>
      <c r="GO7" s="504" t="s">
        <v>287</v>
      </c>
      <c r="GP7" s="506"/>
      <c r="GQ7" s="565" t="s">
        <v>279</v>
      </c>
      <c r="GR7" s="565" t="s">
        <v>280</v>
      </c>
      <c r="GS7" s="504" t="s">
        <v>288</v>
      </c>
      <c r="GT7" s="506"/>
      <c r="GU7" s="566" t="s">
        <v>289</v>
      </c>
      <c r="GW7" s="570" t="s">
        <v>281</v>
      </c>
      <c r="GX7" s="571"/>
      <c r="GY7" s="570" t="s">
        <v>282</v>
      </c>
      <c r="GZ7" s="571"/>
      <c r="HA7" s="570" t="s">
        <v>283</v>
      </c>
      <c r="HB7" s="571"/>
      <c r="HC7" s="570" t="s">
        <v>284</v>
      </c>
      <c r="HD7" s="571"/>
      <c r="HE7" s="570" t="s">
        <v>285</v>
      </c>
      <c r="HF7" s="571"/>
      <c r="HG7" s="570" t="s">
        <v>286</v>
      </c>
      <c r="HH7" s="571"/>
      <c r="HI7" s="570" t="s">
        <v>287</v>
      </c>
      <c r="HJ7" s="571"/>
      <c r="HK7" s="572" t="s">
        <v>279</v>
      </c>
      <c r="HL7" s="572" t="s">
        <v>280</v>
      </c>
      <c r="HM7" s="570" t="s">
        <v>288</v>
      </c>
      <c r="HN7" s="571"/>
      <c r="HO7" s="573" t="s">
        <v>289</v>
      </c>
      <c r="HQ7" s="574" t="s">
        <v>281</v>
      </c>
      <c r="HR7" s="575"/>
      <c r="HS7" s="574" t="s">
        <v>282</v>
      </c>
      <c r="HT7" s="575"/>
      <c r="HU7" s="574" t="s">
        <v>283</v>
      </c>
      <c r="HV7" s="575"/>
      <c r="HW7" s="574" t="s">
        <v>284</v>
      </c>
      <c r="HX7" s="575"/>
      <c r="HY7" s="576" t="s">
        <v>285</v>
      </c>
      <c r="HZ7" s="575"/>
      <c r="IA7" s="576" t="s">
        <v>286</v>
      </c>
      <c r="IB7" s="575"/>
      <c r="IC7" s="576" t="s">
        <v>287</v>
      </c>
      <c r="ID7" s="575"/>
      <c r="IE7" s="577" t="s">
        <v>279</v>
      </c>
      <c r="IF7" s="577" t="s">
        <v>280</v>
      </c>
      <c r="IG7" s="574" t="s">
        <v>288</v>
      </c>
      <c r="IH7" s="575"/>
      <c r="II7" s="578" t="s">
        <v>289</v>
      </c>
      <c r="IK7" s="574" t="s">
        <v>281</v>
      </c>
      <c r="IL7" s="575"/>
      <c r="IM7" s="574" t="s">
        <v>282</v>
      </c>
      <c r="IN7" s="575"/>
      <c r="IO7" s="574" t="s">
        <v>283</v>
      </c>
      <c r="IP7" s="575"/>
      <c r="IQ7" s="574" t="s">
        <v>284</v>
      </c>
      <c r="IR7" s="575"/>
      <c r="IS7" s="576" t="s">
        <v>285</v>
      </c>
      <c r="IT7" s="575"/>
      <c r="IU7" s="576" t="s">
        <v>286</v>
      </c>
      <c r="IV7" s="575"/>
      <c r="IW7" s="576" t="s">
        <v>287</v>
      </c>
      <c r="IX7" s="575"/>
      <c r="IY7" s="577" t="s">
        <v>279</v>
      </c>
      <c r="IZ7" s="577" t="s">
        <v>280</v>
      </c>
      <c r="JA7" s="574" t="s">
        <v>288</v>
      </c>
      <c r="JB7" s="575"/>
      <c r="JC7" s="578" t="s">
        <v>289</v>
      </c>
      <c r="JE7" s="579" t="s">
        <v>281</v>
      </c>
      <c r="JF7" s="580"/>
      <c r="JG7" s="579" t="s">
        <v>282</v>
      </c>
      <c r="JH7" s="580"/>
      <c r="JI7" s="579" t="s">
        <v>283</v>
      </c>
      <c r="JJ7" s="580"/>
      <c r="JK7" s="579" t="s">
        <v>284</v>
      </c>
      <c r="JL7" s="580"/>
      <c r="JM7" s="581" t="s">
        <v>285</v>
      </c>
      <c r="JN7" s="580"/>
      <c r="JO7" s="581" t="s">
        <v>286</v>
      </c>
      <c r="JP7" s="580"/>
      <c r="JQ7" s="581" t="s">
        <v>287</v>
      </c>
      <c r="JR7" s="580"/>
      <c r="JS7" s="582" t="s">
        <v>279</v>
      </c>
      <c r="JT7" s="582" t="s">
        <v>280</v>
      </c>
      <c r="JU7" s="579" t="s">
        <v>288</v>
      </c>
      <c r="JV7" s="580"/>
      <c r="JW7" s="583" t="s">
        <v>289</v>
      </c>
      <c r="JY7" s="579" t="s">
        <v>281</v>
      </c>
      <c r="JZ7" s="580"/>
      <c r="KA7" s="579" t="s">
        <v>282</v>
      </c>
      <c r="KB7" s="580"/>
      <c r="KC7" s="579" t="s">
        <v>283</v>
      </c>
      <c r="KD7" s="580"/>
      <c r="KE7" s="579" t="s">
        <v>284</v>
      </c>
      <c r="KF7" s="580"/>
      <c r="KG7" s="581" t="s">
        <v>285</v>
      </c>
      <c r="KH7" s="580"/>
      <c r="KI7" s="581" t="s">
        <v>286</v>
      </c>
      <c r="KJ7" s="580"/>
      <c r="KK7" s="581" t="s">
        <v>287</v>
      </c>
      <c r="KL7" s="580"/>
      <c r="KM7" s="582" t="s">
        <v>279</v>
      </c>
      <c r="KN7" s="582" t="s">
        <v>280</v>
      </c>
      <c r="KO7" s="579" t="s">
        <v>288</v>
      </c>
      <c r="KP7" s="580"/>
      <c r="KQ7" s="583" t="s">
        <v>289</v>
      </c>
      <c r="KS7" s="584" t="s">
        <v>281</v>
      </c>
      <c r="KT7" s="585"/>
      <c r="KU7" s="584" t="s">
        <v>282</v>
      </c>
      <c r="KV7" s="585"/>
      <c r="KW7" s="584" t="s">
        <v>283</v>
      </c>
      <c r="KX7" s="585"/>
      <c r="KY7" s="584" t="s">
        <v>284</v>
      </c>
      <c r="KZ7" s="585"/>
      <c r="LA7" s="586" t="s">
        <v>285</v>
      </c>
      <c r="LB7" s="585"/>
      <c r="LC7" s="586" t="s">
        <v>286</v>
      </c>
      <c r="LD7" s="585"/>
      <c r="LE7" s="586" t="s">
        <v>287</v>
      </c>
      <c r="LF7" s="585"/>
      <c r="LG7" s="587" t="s">
        <v>279</v>
      </c>
      <c r="LH7" s="587" t="s">
        <v>280</v>
      </c>
      <c r="LI7" s="584" t="s">
        <v>288</v>
      </c>
      <c r="LJ7" s="585"/>
      <c r="LK7" s="588" t="s">
        <v>289</v>
      </c>
      <c r="LM7" s="584" t="s">
        <v>281</v>
      </c>
      <c r="LN7" s="585"/>
      <c r="LO7" s="584" t="s">
        <v>282</v>
      </c>
      <c r="LP7" s="585"/>
      <c r="LQ7" s="584" t="s">
        <v>283</v>
      </c>
      <c r="LR7" s="585"/>
      <c r="LS7" s="584" t="s">
        <v>284</v>
      </c>
      <c r="LT7" s="585"/>
      <c r="LU7" s="586" t="s">
        <v>285</v>
      </c>
      <c r="LV7" s="585"/>
      <c r="LW7" s="586" t="s">
        <v>286</v>
      </c>
      <c r="LX7" s="585"/>
      <c r="LY7" s="586" t="s">
        <v>287</v>
      </c>
      <c r="LZ7" s="585"/>
      <c r="MA7" s="587" t="s">
        <v>279</v>
      </c>
      <c r="MB7" s="587" t="s">
        <v>280</v>
      </c>
      <c r="MC7" s="584" t="s">
        <v>288</v>
      </c>
      <c r="MD7" s="585"/>
      <c r="ME7" s="588" t="s">
        <v>289</v>
      </c>
      <c r="MG7" s="589" t="s">
        <v>281</v>
      </c>
      <c r="MH7" s="590"/>
      <c r="MI7" s="589" t="s">
        <v>282</v>
      </c>
      <c r="MJ7" s="590"/>
      <c r="MK7" s="589" t="s">
        <v>283</v>
      </c>
      <c r="ML7" s="590"/>
      <c r="MM7" s="589" t="s">
        <v>284</v>
      </c>
      <c r="MN7" s="590"/>
      <c r="MO7" s="591" t="s">
        <v>285</v>
      </c>
      <c r="MP7" s="590"/>
      <c r="MQ7" s="591" t="s">
        <v>286</v>
      </c>
      <c r="MR7" s="590"/>
      <c r="MS7" s="591" t="s">
        <v>287</v>
      </c>
      <c r="MT7" s="590"/>
      <c r="MU7" s="592" t="s">
        <v>279</v>
      </c>
      <c r="MV7" s="592" t="s">
        <v>280</v>
      </c>
      <c r="MW7" s="589" t="s">
        <v>288</v>
      </c>
      <c r="MX7" s="590"/>
      <c r="MY7" s="593" t="s">
        <v>289</v>
      </c>
      <c r="NA7" s="589" t="s">
        <v>281</v>
      </c>
      <c r="NB7" s="590"/>
      <c r="NC7" s="589" t="s">
        <v>282</v>
      </c>
      <c r="ND7" s="590"/>
      <c r="NE7" s="589" t="s">
        <v>283</v>
      </c>
      <c r="NF7" s="590"/>
      <c r="NG7" s="589" t="s">
        <v>284</v>
      </c>
      <c r="NH7" s="590"/>
      <c r="NI7" s="591" t="s">
        <v>285</v>
      </c>
      <c r="NJ7" s="590"/>
      <c r="NK7" s="591" t="s">
        <v>286</v>
      </c>
      <c r="NL7" s="590"/>
      <c r="NM7" s="591" t="s">
        <v>287</v>
      </c>
      <c r="NN7" s="590"/>
      <c r="NO7" s="592" t="s">
        <v>279</v>
      </c>
      <c r="NP7" s="592" t="s">
        <v>280</v>
      </c>
      <c r="NQ7" s="589" t="s">
        <v>288</v>
      </c>
      <c r="NR7" s="590"/>
      <c r="NS7" s="593" t="s">
        <v>289</v>
      </c>
      <c r="NU7" s="594" t="s">
        <v>281</v>
      </c>
      <c r="NV7" s="595"/>
      <c r="NW7" s="594" t="s">
        <v>282</v>
      </c>
      <c r="NX7" s="595"/>
      <c r="NY7" s="594" t="s">
        <v>283</v>
      </c>
      <c r="NZ7" s="595"/>
      <c r="OA7" s="594" t="s">
        <v>284</v>
      </c>
      <c r="OB7" s="595"/>
      <c r="OC7" s="596" t="s">
        <v>285</v>
      </c>
      <c r="OD7" s="595"/>
      <c r="OE7" s="596" t="s">
        <v>286</v>
      </c>
      <c r="OF7" s="595"/>
      <c r="OG7" s="596" t="s">
        <v>287</v>
      </c>
      <c r="OH7" s="595"/>
      <c r="OI7" s="597" t="s">
        <v>279</v>
      </c>
      <c r="OJ7" s="597" t="s">
        <v>280</v>
      </c>
      <c r="OK7" s="594" t="s">
        <v>288</v>
      </c>
      <c r="OL7" s="595"/>
      <c r="OM7" s="598" t="s">
        <v>289</v>
      </c>
      <c r="OO7" s="594" t="s">
        <v>281</v>
      </c>
      <c r="OP7" s="595"/>
      <c r="OQ7" s="594" t="s">
        <v>282</v>
      </c>
      <c r="OR7" s="595"/>
      <c r="OS7" s="594" t="s">
        <v>283</v>
      </c>
      <c r="OT7" s="595"/>
      <c r="OU7" s="594" t="s">
        <v>284</v>
      </c>
      <c r="OV7" s="595"/>
      <c r="OW7" s="596" t="s">
        <v>285</v>
      </c>
      <c r="OX7" s="595"/>
      <c r="OY7" s="596" t="s">
        <v>286</v>
      </c>
      <c r="OZ7" s="595"/>
      <c r="PA7" s="596" t="s">
        <v>287</v>
      </c>
      <c r="PB7" s="595"/>
      <c r="PC7" s="597" t="s">
        <v>279</v>
      </c>
      <c r="PD7" s="597" t="s">
        <v>280</v>
      </c>
      <c r="PE7" s="594" t="s">
        <v>288</v>
      </c>
      <c r="PF7" s="595"/>
      <c r="PG7" s="598" t="s">
        <v>289</v>
      </c>
      <c r="PI7" s="599" t="s">
        <v>281</v>
      </c>
      <c r="PJ7" s="600"/>
      <c r="PK7" s="599" t="s">
        <v>282</v>
      </c>
      <c r="PL7" s="600"/>
      <c r="PM7" s="599" t="s">
        <v>283</v>
      </c>
      <c r="PN7" s="600"/>
      <c r="PO7" s="599" t="s">
        <v>284</v>
      </c>
      <c r="PP7" s="600"/>
      <c r="PQ7" s="601" t="s">
        <v>285</v>
      </c>
      <c r="PR7" s="600"/>
      <c r="PS7" s="601" t="s">
        <v>286</v>
      </c>
      <c r="PT7" s="600"/>
      <c r="PU7" s="601" t="s">
        <v>287</v>
      </c>
      <c r="PV7" s="600"/>
      <c r="PW7" s="602" t="s">
        <v>279</v>
      </c>
      <c r="PX7" s="602" t="s">
        <v>280</v>
      </c>
      <c r="PY7" s="599" t="s">
        <v>288</v>
      </c>
      <c r="PZ7" s="600"/>
      <c r="QA7" s="603" t="s">
        <v>289</v>
      </c>
      <c r="QC7" s="599" t="s">
        <v>281</v>
      </c>
      <c r="QD7" s="600"/>
      <c r="QE7" s="599" t="s">
        <v>282</v>
      </c>
      <c r="QF7" s="600"/>
      <c r="QG7" s="599" t="s">
        <v>283</v>
      </c>
      <c r="QH7" s="600"/>
      <c r="QI7" s="599" t="s">
        <v>284</v>
      </c>
      <c r="QJ7" s="600"/>
      <c r="QK7" s="601" t="s">
        <v>285</v>
      </c>
      <c r="QL7" s="600"/>
      <c r="QM7" s="601" t="s">
        <v>286</v>
      </c>
      <c r="QN7" s="600"/>
      <c r="QO7" s="601" t="s">
        <v>287</v>
      </c>
      <c r="QP7" s="600"/>
      <c r="QQ7" s="602" t="s">
        <v>279</v>
      </c>
      <c r="QR7" s="602" t="s">
        <v>280</v>
      </c>
      <c r="QS7" s="599" t="s">
        <v>288</v>
      </c>
      <c r="QT7" s="600"/>
      <c r="QU7" s="603" t="s">
        <v>289</v>
      </c>
      <c r="RC7" s="604">
        <f t="shared" si="0"/>
        <v>0</v>
      </c>
      <c r="RD7" s="604">
        <f t="shared" si="0"/>
        <v>0</v>
      </c>
      <c r="RE7" s="604">
        <f t="shared" si="0"/>
        <v>0</v>
      </c>
      <c r="RF7" s="604">
        <f t="shared" si="0"/>
        <v>0</v>
      </c>
      <c r="RG7" s="604">
        <f t="shared" si="0"/>
        <v>0</v>
      </c>
      <c r="RH7" s="604">
        <f t="shared" si="0"/>
        <v>0</v>
      </c>
      <c r="RI7" s="604">
        <f t="shared" si="0"/>
        <v>0</v>
      </c>
      <c r="RJ7" s="604">
        <f t="shared" si="0"/>
        <v>0</v>
      </c>
      <c r="RK7" s="604" t="e">
        <f>#REF!</f>
        <v>#REF!</v>
      </c>
      <c r="RL7" s="604" t="e">
        <f>#REF!</f>
        <v>#REF!</v>
      </c>
      <c r="RM7" s="604">
        <f t="shared" si="1"/>
        <v>0</v>
      </c>
      <c r="RN7" s="604">
        <f t="shared" si="1"/>
        <v>0</v>
      </c>
      <c r="RO7" s="604">
        <f t="shared" si="1"/>
        <v>0</v>
      </c>
      <c r="RP7" s="604">
        <f t="shared" si="1"/>
        <v>0</v>
      </c>
      <c r="RQ7" s="604">
        <f t="shared" si="1"/>
        <v>0</v>
      </c>
      <c r="RR7" s="604">
        <f t="shared" si="1"/>
        <v>0</v>
      </c>
      <c r="RS7" s="604">
        <f t="shared" si="1"/>
        <v>0</v>
      </c>
      <c r="RT7" s="604">
        <f t="shared" si="1"/>
        <v>0</v>
      </c>
      <c r="RV7" s="605" t="s">
        <v>305</v>
      </c>
      <c r="RW7" s="605"/>
      <c r="RX7" s="605" t="s">
        <v>306</v>
      </c>
      <c r="RY7" s="605"/>
      <c r="RZ7" s="606" t="s">
        <v>307</v>
      </c>
      <c r="SA7" s="605"/>
      <c r="SB7" s="605" t="s">
        <v>308</v>
      </c>
      <c r="SC7" s="605"/>
      <c r="SD7" s="605" t="s">
        <v>309</v>
      </c>
      <c r="SE7" s="606"/>
      <c r="SG7" s="604">
        <f t="shared" si="2"/>
        <v>0</v>
      </c>
      <c r="SH7" s="604">
        <f t="shared" si="2"/>
        <v>0</v>
      </c>
      <c r="SI7" s="604">
        <f t="shared" si="2"/>
        <v>0</v>
      </c>
      <c r="SJ7" s="604">
        <f t="shared" si="2"/>
        <v>0</v>
      </c>
      <c r="SK7" s="604">
        <f t="shared" si="2"/>
        <v>0</v>
      </c>
      <c r="SL7" s="604">
        <f t="shared" si="2"/>
        <v>0</v>
      </c>
      <c r="SM7" s="604">
        <f t="shared" si="2"/>
        <v>0</v>
      </c>
      <c r="SN7" s="604">
        <f t="shared" si="2"/>
        <v>0</v>
      </c>
      <c r="SO7" s="604" t="e">
        <f>#REF!</f>
        <v>#REF!</v>
      </c>
      <c r="SP7" s="604" t="e">
        <f>#REF!</f>
        <v>#REF!</v>
      </c>
      <c r="SQ7" s="604">
        <f t="shared" si="3"/>
        <v>0</v>
      </c>
      <c r="SR7" s="604">
        <f t="shared" si="3"/>
        <v>0</v>
      </c>
      <c r="SS7" s="604">
        <f t="shared" si="3"/>
        <v>0</v>
      </c>
      <c r="ST7" s="604">
        <f t="shared" si="3"/>
        <v>0</v>
      </c>
      <c r="SU7" s="604">
        <f t="shared" si="3"/>
        <v>0</v>
      </c>
      <c r="SV7" s="604">
        <f t="shared" si="3"/>
        <v>0</v>
      </c>
      <c r="SW7" s="604">
        <f t="shared" si="3"/>
        <v>0</v>
      </c>
      <c r="SX7" s="604">
        <f t="shared" si="3"/>
        <v>0</v>
      </c>
      <c r="SY7" s="604" t="e">
        <f>#REF!</f>
        <v>#REF!</v>
      </c>
      <c r="SZ7" s="607" t="e">
        <f>#REF!</f>
        <v>#REF!</v>
      </c>
      <c r="TA7" s="604" t="e">
        <f>#REF!</f>
        <v>#REF!</v>
      </c>
      <c r="TB7" s="604" t="e">
        <f>#REF!</f>
        <v>#REF!</v>
      </c>
      <c r="TC7" s="604" t="e">
        <f>#REF!</f>
        <v>#REF!</v>
      </c>
      <c r="TE7" s="605" t="s">
        <v>305</v>
      </c>
      <c r="TF7" s="605"/>
      <c r="TG7" s="605" t="s">
        <v>306</v>
      </c>
      <c r="TH7" s="605"/>
      <c r="TI7" s="606" t="s">
        <v>307</v>
      </c>
      <c r="TJ7" s="605"/>
      <c r="TK7" s="605" t="s">
        <v>308</v>
      </c>
      <c r="TL7" s="605"/>
      <c r="TM7" s="605" t="s">
        <v>309</v>
      </c>
      <c r="TN7" s="606"/>
      <c r="TP7" s="604">
        <f t="shared" si="4"/>
        <v>0</v>
      </c>
      <c r="TQ7" s="604">
        <f t="shared" si="4"/>
        <v>0</v>
      </c>
      <c r="TR7" s="604">
        <f t="shared" si="4"/>
        <v>0</v>
      </c>
      <c r="TS7" s="604">
        <f t="shared" si="4"/>
        <v>0</v>
      </c>
      <c r="TT7" s="604">
        <f t="shared" si="4"/>
        <v>0</v>
      </c>
      <c r="TU7" s="604">
        <f t="shared" si="4"/>
        <v>0</v>
      </c>
      <c r="TV7" s="604">
        <f t="shared" si="4"/>
        <v>0</v>
      </c>
      <c r="TW7" s="604">
        <f t="shared" si="4"/>
        <v>0</v>
      </c>
      <c r="TX7" s="604" t="e">
        <f>#REF!</f>
        <v>#REF!</v>
      </c>
      <c r="TY7" s="604" t="e">
        <f>#REF!</f>
        <v>#REF!</v>
      </c>
      <c r="TZ7" s="604">
        <f t="shared" si="5"/>
        <v>0</v>
      </c>
      <c r="UA7" s="604">
        <f t="shared" si="5"/>
        <v>0</v>
      </c>
      <c r="UB7" s="604">
        <f t="shared" si="5"/>
        <v>0</v>
      </c>
      <c r="UC7" s="604">
        <f t="shared" si="5"/>
        <v>0</v>
      </c>
      <c r="UD7" s="604">
        <f t="shared" si="5"/>
        <v>0</v>
      </c>
      <c r="UE7" s="604">
        <f t="shared" si="5"/>
        <v>0</v>
      </c>
      <c r="UF7" s="604">
        <f t="shared" si="5"/>
        <v>0</v>
      </c>
      <c r="UG7" s="604">
        <f t="shared" si="5"/>
        <v>0</v>
      </c>
      <c r="UH7" s="604" t="e">
        <f>#REF!</f>
        <v>#REF!</v>
      </c>
      <c r="UI7" s="604" t="e">
        <f>#REF!</f>
        <v>#REF!</v>
      </c>
      <c r="UJ7" s="604" t="e">
        <f>#REF!</f>
        <v>#REF!</v>
      </c>
      <c r="UK7" s="604" t="e">
        <f>#REF!</f>
        <v>#REF!</v>
      </c>
      <c r="UL7" s="604" t="e">
        <f>#REF!</f>
        <v>#REF!</v>
      </c>
      <c r="UN7" s="605" t="s">
        <v>305</v>
      </c>
      <c r="UO7" s="605"/>
      <c r="UP7" s="605" t="s">
        <v>306</v>
      </c>
      <c r="UQ7" s="605"/>
      <c r="UR7" s="606" t="s">
        <v>307</v>
      </c>
      <c r="US7" s="605"/>
      <c r="UT7" s="605" t="s">
        <v>308</v>
      </c>
      <c r="UU7" s="605"/>
      <c r="UV7" s="605" t="s">
        <v>309</v>
      </c>
      <c r="UW7" s="606"/>
    </row>
    <row r="8" spans="1:569" ht="34.5" customHeight="1">
      <c r="C8" s="485"/>
      <c r="D8" s="485"/>
      <c r="E8" s="485"/>
      <c r="F8" s="485"/>
      <c r="G8" s="485"/>
      <c r="H8" s="485"/>
      <c r="I8" s="535" t="s">
        <v>310</v>
      </c>
      <c r="J8" s="535" t="s">
        <v>311</v>
      </c>
      <c r="K8" s="608" t="s">
        <v>312</v>
      </c>
      <c r="L8" s="609" t="s">
        <v>313</v>
      </c>
      <c r="N8" s="489"/>
      <c r="O8" s="489"/>
      <c r="Q8" s="610" t="s">
        <v>314</v>
      </c>
      <c r="R8" s="611" t="s">
        <v>315</v>
      </c>
      <c r="S8" s="611" t="s">
        <v>314</v>
      </c>
      <c r="T8" s="611" t="s">
        <v>316</v>
      </c>
      <c r="U8" s="612" t="s">
        <v>316</v>
      </c>
      <c r="V8" s="611" t="s">
        <v>314</v>
      </c>
      <c r="W8" s="611" t="s">
        <v>314</v>
      </c>
      <c r="X8" s="612" t="s">
        <v>314</v>
      </c>
      <c r="Y8" s="611" t="s">
        <v>317</v>
      </c>
      <c r="Z8" s="611" t="s">
        <v>315</v>
      </c>
      <c r="AA8" s="611" t="s">
        <v>314</v>
      </c>
      <c r="AB8" s="611" t="s">
        <v>314</v>
      </c>
      <c r="AC8" s="611" t="s">
        <v>314</v>
      </c>
      <c r="AD8" s="611" t="s">
        <v>318</v>
      </c>
      <c r="AE8" s="611" t="s">
        <v>317</v>
      </c>
      <c r="AF8" s="611" t="s">
        <v>318</v>
      </c>
      <c r="AH8" s="613" t="s">
        <v>20</v>
      </c>
      <c r="AI8" s="613" t="s">
        <v>21</v>
      </c>
      <c r="AJ8" s="613" t="s">
        <v>20</v>
      </c>
      <c r="AK8" s="613" t="s">
        <v>21</v>
      </c>
      <c r="AL8" s="613" t="s">
        <v>20</v>
      </c>
      <c r="AM8" s="613" t="s">
        <v>21</v>
      </c>
      <c r="AN8" s="613" t="s">
        <v>20</v>
      </c>
      <c r="AO8" s="613" t="s">
        <v>21</v>
      </c>
      <c r="AP8" s="613" t="s">
        <v>20</v>
      </c>
      <c r="AQ8" s="613" t="s">
        <v>21</v>
      </c>
      <c r="AR8" s="613" t="s">
        <v>20</v>
      </c>
      <c r="AS8" s="613" t="s">
        <v>21</v>
      </c>
      <c r="AT8" s="614" t="s">
        <v>319</v>
      </c>
      <c r="AU8" s="614" t="s">
        <v>320</v>
      </c>
      <c r="AV8" s="614" t="s">
        <v>321</v>
      </c>
      <c r="AW8" s="614" t="s">
        <v>322</v>
      </c>
      <c r="AX8" s="614" t="s">
        <v>323</v>
      </c>
      <c r="AY8" s="614" t="s">
        <v>324</v>
      </c>
      <c r="AZ8" s="614" t="s">
        <v>325</v>
      </c>
      <c r="BA8" s="613"/>
      <c r="BB8" s="613"/>
      <c r="BC8" s="613" t="s">
        <v>22</v>
      </c>
      <c r="BD8" s="613" t="s">
        <v>23</v>
      </c>
      <c r="BE8" s="546"/>
      <c r="BG8" s="550" t="s">
        <v>20</v>
      </c>
      <c r="BH8" s="550" t="s">
        <v>21</v>
      </c>
      <c r="BI8" s="550" t="s">
        <v>20</v>
      </c>
      <c r="BJ8" s="550" t="s">
        <v>21</v>
      </c>
      <c r="BK8" s="550" t="s">
        <v>20</v>
      </c>
      <c r="BL8" s="550" t="s">
        <v>21</v>
      </c>
      <c r="BM8" s="550" t="s">
        <v>20</v>
      </c>
      <c r="BN8" s="550" t="s">
        <v>21</v>
      </c>
      <c r="BO8" s="550" t="s">
        <v>20</v>
      </c>
      <c r="BP8" s="550" t="s">
        <v>21</v>
      </c>
      <c r="BQ8" s="550" t="s">
        <v>20</v>
      </c>
      <c r="BR8" s="550" t="s">
        <v>21</v>
      </c>
      <c r="BS8" s="550" t="s">
        <v>20</v>
      </c>
      <c r="BT8" s="550" t="s">
        <v>21</v>
      </c>
      <c r="BU8" s="550"/>
      <c r="BV8" s="550"/>
      <c r="BW8" s="550" t="s">
        <v>22</v>
      </c>
      <c r="BX8" s="550" t="s">
        <v>23</v>
      </c>
      <c r="BY8" s="551"/>
      <c r="CA8" s="615" t="s">
        <v>20</v>
      </c>
      <c r="CB8" s="616" t="s">
        <v>21</v>
      </c>
      <c r="CC8" s="615" t="s">
        <v>20</v>
      </c>
      <c r="CD8" s="616" t="s">
        <v>21</v>
      </c>
      <c r="CE8" s="615" t="s">
        <v>20</v>
      </c>
      <c r="CF8" s="616" t="s">
        <v>21</v>
      </c>
      <c r="CG8" s="615" t="s">
        <v>20</v>
      </c>
      <c r="CH8" s="616" t="s">
        <v>21</v>
      </c>
      <c r="CI8" s="617" t="s">
        <v>20</v>
      </c>
      <c r="CJ8" s="616" t="s">
        <v>21</v>
      </c>
      <c r="CK8" s="617" t="s">
        <v>20</v>
      </c>
      <c r="CL8" s="616" t="s">
        <v>21</v>
      </c>
      <c r="CM8" s="617" t="s">
        <v>20</v>
      </c>
      <c r="CN8" s="616" t="s">
        <v>21</v>
      </c>
      <c r="CO8" s="618"/>
      <c r="CP8" s="618"/>
      <c r="CQ8" s="618"/>
      <c r="CR8" s="618"/>
      <c r="CS8" s="619"/>
      <c r="CT8" s="618"/>
      <c r="CU8" s="618"/>
      <c r="CV8" s="619"/>
      <c r="CW8" s="620" t="s">
        <v>22</v>
      </c>
      <c r="CX8" s="620" t="s">
        <v>23</v>
      </c>
      <c r="CY8" s="559"/>
      <c r="DA8" s="563" t="s">
        <v>20</v>
      </c>
      <c r="DB8" s="563" t="s">
        <v>21</v>
      </c>
      <c r="DC8" s="563" t="s">
        <v>20</v>
      </c>
      <c r="DD8" s="563" t="s">
        <v>21</v>
      </c>
      <c r="DE8" s="563" t="s">
        <v>20</v>
      </c>
      <c r="DF8" s="563" t="s">
        <v>21</v>
      </c>
      <c r="DG8" s="563" t="s">
        <v>20</v>
      </c>
      <c r="DH8" s="563" t="s">
        <v>21</v>
      </c>
      <c r="DI8" s="563" t="s">
        <v>20</v>
      </c>
      <c r="DJ8" s="563" t="s">
        <v>21</v>
      </c>
      <c r="DK8" s="563" t="s">
        <v>20</v>
      </c>
      <c r="DL8" s="563" t="s">
        <v>21</v>
      </c>
      <c r="DM8" s="563" t="s">
        <v>20</v>
      </c>
      <c r="DN8" s="563" t="s">
        <v>21</v>
      </c>
      <c r="DO8" s="563"/>
      <c r="DP8" s="563"/>
      <c r="DQ8" s="563" t="s">
        <v>22</v>
      </c>
      <c r="DR8" s="563" t="s">
        <v>23</v>
      </c>
      <c r="DS8" s="564"/>
      <c r="DU8" s="565" t="s">
        <v>20</v>
      </c>
      <c r="DV8" s="565" t="s">
        <v>21</v>
      </c>
      <c r="DW8" s="565" t="s">
        <v>20</v>
      </c>
      <c r="DX8" s="565" t="s">
        <v>21</v>
      </c>
      <c r="DY8" s="565" t="s">
        <v>20</v>
      </c>
      <c r="DZ8" s="565" t="s">
        <v>21</v>
      </c>
      <c r="EA8" s="565" t="s">
        <v>20</v>
      </c>
      <c r="EB8" s="565" t="s">
        <v>21</v>
      </c>
      <c r="EC8" s="565" t="s">
        <v>20</v>
      </c>
      <c r="ED8" s="565" t="s">
        <v>21</v>
      </c>
      <c r="EE8" s="565" t="s">
        <v>20</v>
      </c>
      <c r="EF8" s="565" t="s">
        <v>21</v>
      </c>
      <c r="EG8" s="565" t="s">
        <v>20</v>
      </c>
      <c r="EH8" s="565" t="s">
        <v>21</v>
      </c>
      <c r="EI8" s="565"/>
      <c r="EJ8" s="565"/>
      <c r="EK8" s="565" t="s">
        <v>22</v>
      </c>
      <c r="EL8" s="565" t="s">
        <v>23</v>
      </c>
      <c r="EM8" s="564"/>
      <c r="EO8" s="565" t="s">
        <v>20</v>
      </c>
      <c r="EP8" s="565" t="s">
        <v>21</v>
      </c>
      <c r="EQ8" s="565" t="s">
        <v>20</v>
      </c>
      <c r="ER8" s="565" t="s">
        <v>21</v>
      </c>
      <c r="ES8" s="565" t="s">
        <v>20</v>
      </c>
      <c r="ET8" s="565" t="s">
        <v>21</v>
      </c>
      <c r="EU8" s="565" t="s">
        <v>20</v>
      </c>
      <c r="EV8" s="565" t="s">
        <v>21</v>
      </c>
      <c r="EW8" s="565" t="s">
        <v>20</v>
      </c>
      <c r="EX8" s="565" t="s">
        <v>21</v>
      </c>
      <c r="EY8" s="565" t="s">
        <v>20</v>
      </c>
      <c r="EZ8" s="565" t="s">
        <v>21</v>
      </c>
      <c r="FA8" s="565" t="s">
        <v>20</v>
      </c>
      <c r="FB8" s="565" t="s">
        <v>21</v>
      </c>
      <c r="FC8" s="565"/>
      <c r="FD8" s="565"/>
      <c r="FE8" s="565" t="s">
        <v>22</v>
      </c>
      <c r="FF8" s="565" t="s">
        <v>23</v>
      </c>
      <c r="FG8" s="566"/>
      <c r="FI8" s="621" t="s">
        <v>20</v>
      </c>
      <c r="FJ8" s="621" t="s">
        <v>21</v>
      </c>
      <c r="FK8" s="621" t="s">
        <v>20</v>
      </c>
      <c r="FL8" s="621" t="s">
        <v>21</v>
      </c>
      <c r="FM8" s="621" t="s">
        <v>20</v>
      </c>
      <c r="FN8" s="621" t="s">
        <v>21</v>
      </c>
      <c r="FO8" s="621" t="s">
        <v>20</v>
      </c>
      <c r="FP8" s="621" t="s">
        <v>21</v>
      </c>
      <c r="FQ8" s="621" t="s">
        <v>20</v>
      </c>
      <c r="FR8" s="621" t="s">
        <v>21</v>
      </c>
      <c r="FS8" s="621" t="s">
        <v>20</v>
      </c>
      <c r="FT8" s="621" t="s">
        <v>21</v>
      </c>
      <c r="FU8" s="621" t="s">
        <v>20</v>
      </c>
      <c r="FV8" s="621" t="s">
        <v>21</v>
      </c>
      <c r="FW8" s="621"/>
      <c r="FX8" s="621"/>
      <c r="FY8" s="621" t="s">
        <v>22</v>
      </c>
      <c r="FZ8" s="621" t="s">
        <v>23</v>
      </c>
      <c r="GA8" s="566"/>
      <c r="GC8" s="565" t="s">
        <v>20</v>
      </c>
      <c r="GD8" s="565" t="s">
        <v>21</v>
      </c>
      <c r="GE8" s="565" t="s">
        <v>20</v>
      </c>
      <c r="GF8" s="565" t="s">
        <v>21</v>
      </c>
      <c r="GG8" s="565" t="s">
        <v>20</v>
      </c>
      <c r="GH8" s="565" t="s">
        <v>21</v>
      </c>
      <c r="GI8" s="565" t="s">
        <v>20</v>
      </c>
      <c r="GJ8" s="565" t="s">
        <v>21</v>
      </c>
      <c r="GK8" s="565" t="s">
        <v>20</v>
      </c>
      <c r="GL8" s="565" t="s">
        <v>21</v>
      </c>
      <c r="GM8" s="565" t="s">
        <v>20</v>
      </c>
      <c r="GN8" s="565" t="s">
        <v>21</v>
      </c>
      <c r="GO8" s="565" t="s">
        <v>20</v>
      </c>
      <c r="GP8" s="565" t="s">
        <v>21</v>
      </c>
      <c r="GQ8" s="565"/>
      <c r="GR8" s="565"/>
      <c r="GS8" s="565" t="s">
        <v>22</v>
      </c>
      <c r="GT8" s="565" t="s">
        <v>23</v>
      </c>
      <c r="GU8" s="566"/>
      <c r="GW8" s="622" t="s">
        <v>20</v>
      </c>
      <c r="GX8" s="622" t="s">
        <v>21</v>
      </c>
      <c r="GY8" s="622" t="s">
        <v>20</v>
      </c>
      <c r="GZ8" s="622" t="s">
        <v>21</v>
      </c>
      <c r="HA8" s="622" t="s">
        <v>20</v>
      </c>
      <c r="HB8" s="622" t="s">
        <v>21</v>
      </c>
      <c r="HC8" s="622" t="s">
        <v>20</v>
      </c>
      <c r="HD8" s="622" t="s">
        <v>21</v>
      </c>
      <c r="HE8" s="622" t="s">
        <v>20</v>
      </c>
      <c r="HF8" s="622" t="s">
        <v>21</v>
      </c>
      <c r="HG8" s="622" t="s">
        <v>20</v>
      </c>
      <c r="HH8" s="622" t="s">
        <v>21</v>
      </c>
      <c r="HI8" s="622" t="s">
        <v>20</v>
      </c>
      <c r="HJ8" s="622" t="s">
        <v>21</v>
      </c>
      <c r="HK8" s="622"/>
      <c r="HL8" s="622"/>
      <c r="HM8" s="622" t="s">
        <v>22</v>
      </c>
      <c r="HN8" s="622" t="s">
        <v>23</v>
      </c>
      <c r="HO8" s="573"/>
      <c r="HQ8" s="623" t="s">
        <v>20</v>
      </c>
      <c r="HR8" s="624" t="s">
        <v>21</v>
      </c>
      <c r="HS8" s="623" t="s">
        <v>20</v>
      </c>
      <c r="HT8" s="624" t="s">
        <v>21</v>
      </c>
      <c r="HU8" s="623" t="s">
        <v>20</v>
      </c>
      <c r="HV8" s="624" t="s">
        <v>21</v>
      </c>
      <c r="HW8" s="623" t="s">
        <v>20</v>
      </c>
      <c r="HX8" s="624" t="s">
        <v>21</v>
      </c>
      <c r="HY8" s="625" t="s">
        <v>20</v>
      </c>
      <c r="HZ8" s="624" t="s">
        <v>21</v>
      </c>
      <c r="IA8" s="625" t="s">
        <v>20</v>
      </c>
      <c r="IB8" s="624" t="s">
        <v>21</v>
      </c>
      <c r="IC8" s="625" t="s">
        <v>20</v>
      </c>
      <c r="ID8" s="624" t="s">
        <v>21</v>
      </c>
      <c r="IE8" s="624"/>
      <c r="IF8" s="624"/>
      <c r="IG8" s="623" t="s">
        <v>22</v>
      </c>
      <c r="IH8" s="624" t="s">
        <v>23</v>
      </c>
      <c r="II8" s="578"/>
      <c r="IK8" s="623" t="s">
        <v>20</v>
      </c>
      <c r="IL8" s="624" t="s">
        <v>21</v>
      </c>
      <c r="IM8" s="623" t="s">
        <v>20</v>
      </c>
      <c r="IN8" s="624" t="s">
        <v>21</v>
      </c>
      <c r="IO8" s="623" t="s">
        <v>20</v>
      </c>
      <c r="IP8" s="624" t="s">
        <v>21</v>
      </c>
      <c r="IQ8" s="623" t="s">
        <v>20</v>
      </c>
      <c r="IR8" s="624" t="s">
        <v>21</v>
      </c>
      <c r="IS8" s="625" t="s">
        <v>20</v>
      </c>
      <c r="IT8" s="624" t="s">
        <v>21</v>
      </c>
      <c r="IU8" s="625" t="s">
        <v>20</v>
      </c>
      <c r="IV8" s="624" t="s">
        <v>21</v>
      </c>
      <c r="IW8" s="625" t="s">
        <v>20</v>
      </c>
      <c r="IX8" s="624" t="s">
        <v>21</v>
      </c>
      <c r="IY8" s="624"/>
      <c r="IZ8" s="624"/>
      <c r="JA8" s="623" t="s">
        <v>22</v>
      </c>
      <c r="JB8" s="624" t="s">
        <v>23</v>
      </c>
      <c r="JC8" s="578"/>
      <c r="JE8" s="626" t="s">
        <v>20</v>
      </c>
      <c r="JF8" s="627" t="s">
        <v>21</v>
      </c>
      <c r="JG8" s="626" t="s">
        <v>20</v>
      </c>
      <c r="JH8" s="627" t="s">
        <v>21</v>
      </c>
      <c r="JI8" s="626" t="s">
        <v>20</v>
      </c>
      <c r="JJ8" s="627" t="s">
        <v>21</v>
      </c>
      <c r="JK8" s="626" t="s">
        <v>20</v>
      </c>
      <c r="JL8" s="627" t="s">
        <v>21</v>
      </c>
      <c r="JM8" s="628" t="s">
        <v>20</v>
      </c>
      <c r="JN8" s="627" t="s">
        <v>21</v>
      </c>
      <c r="JO8" s="628" t="s">
        <v>20</v>
      </c>
      <c r="JP8" s="627" t="s">
        <v>21</v>
      </c>
      <c r="JQ8" s="628" t="s">
        <v>20</v>
      </c>
      <c r="JR8" s="627" t="s">
        <v>21</v>
      </c>
      <c r="JS8" s="627"/>
      <c r="JT8" s="627"/>
      <c r="JU8" s="626" t="s">
        <v>22</v>
      </c>
      <c r="JV8" s="627" t="s">
        <v>23</v>
      </c>
      <c r="JW8" s="583"/>
      <c r="JY8" s="626" t="s">
        <v>20</v>
      </c>
      <c r="JZ8" s="627" t="s">
        <v>21</v>
      </c>
      <c r="KA8" s="626" t="s">
        <v>20</v>
      </c>
      <c r="KB8" s="627" t="s">
        <v>21</v>
      </c>
      <c r="KC8" s="626" t="s">
        <v>20</v>
      </c>
      <c r="KD8" s="627" t="s">
        <v>21</v>
      </c>
      <c r="KE8" s="626" t="s">
        <v>20</v>
      </c>
      <c r="KF8" s="627" t="s">
        <v>21</v>
      </c>
      <c r="KG8" s="628" t="s">
        <v>20</v>
      </c>
      <c r="KH8" s="627" t="s">
        <v>21</v>
      </c>
      <c r="KI8" s="628" t="s">
        <v>20</v>
      </c>
      <c r="KJ8" s="627" t="s">
        <v>21</v>
      </c>
      <c r="KK8" s="628" t="s">
        <v>20</v>
      </c>
      <c r="KL8" s="627" t="s">
        <v>21</v>
      </c>
      <c r="KM8" s="627"/>
      <c r="KN8" s="627"/>
      <c r="KO8" s="626" t="s">
        <v>22</v>
      </c>
      <c r="KP8" s="627" t="s">
        <v>23</v>
      </c>
      <c r="KQ8" s="583"/>
      <c r="KS8" s="629" t="s">
        <v>20</v>
      </c>
      <c r="KT8" s="630" t="s">
        <v>21</v>
      </c>
      <c r="KU8" s="629" t="s">
        <v>20</v>
      </c>
      <c r="KV8" s="630" t="s">
        <v>21</v>
      </c>
      <c r="KW8" s="629" t="s">
        <v>20</v>
      </c>
      <c r="KX8" s="630" t="s">
        <v>21</v>
      </c>
      <c r="KY8" s="629" t="s">
        <v>20</v>
      </c>
      <c r="KZ8" s="630" t="s">
        <v>21</v>
      </c>
      <c r="LA8" s="631" t="s">
        <v>20</v>
      </c>
      <c r="LB8" s="630" t="s">
        <v>21</v>
      </c>
      <c r="LC8" s="631" t="s">
        <v>20</v>
      </c>
      <c r="LD8" s="630" t="s">
        <v>21</v>
      </c>
      <c r="LE8" s="631" t="s">
        <v>20</v>
      </c>
      <c r="LF8" s="630" t="s">
        <v>21</v>
      </c>
      <c r="LG8" s="630"/>
      <c r="LH8" s="630"/>
      <c r="LI8" s="629" t="s">
        <v>22</v>
      </c>
      <c r="LJ8" s="630" t="s">
        <v>23</v>
      </c>
      <c r="LK8" s="588"/>
      <c r="LM8" s="629" t="s">
        <v>20</v>
      </c>
      <c r="LN8" s="630" t="s">
        <v>21</v>
      </c>
      <c r="LO8" s="629" t="s">
        <v>20</v>
      </c>
      <c r="LP8" s="630" t="s">
        <v>21</v>
      </c>
      <c r="LQ8" s="629" t="s">
        <v>20</v>
      </c>
      <c r="LR8" s="630" t="s">
        <v>21</v>
      </c>
      <c r="LS8" s="629" t="s">
        <v>20</v>
      </c>
      <c r="LT8" s="630" t="s">
        <v>21</v>
      </c>
      <c r="LU8" s="631" t="s">
        <v>20</v>
      </c>
      <c r="LV8" s="630" t="s">
        <v>21</v>
      </c>
      <c r="LW8" s="631" t="s">
        <v>20</v>
      </c>
      <c r="LX8" s="630" t="s">
        <v>21</v>
      </c>
      <c r="LY8" s="631" t="s">
        <v>20</v>
      </c>
      <c r="LZ8" s="630" t="s">
        <v>21</v>
      </c>
      <c r="MA8" s="630"/>
      <c r="MB8" s="630"/>
      <c r="MC8" s="629" t="s">
        <v>22</v>
      </c>
      <c r="MD8" s="630" t="s">
        <v>23</v>
      </c>
      <c r="ME8" s="588"/>
      <c r="MG8" s="632" t="s">
        <v>20</v>
      </c>
      <c r="MH8" s="633" t="s">
        <v>21</v>
      </c>
      <c r="MI8" s="632" t="s">
        <v>20</v>
      </c>
      <c r="MJ8" s="633" t="s">
        <v>21</v>
      </c>
      <c r="MK8" s="632" t="s">
        <v>20</v>
      </c>
      <c r="ML8" s="633" t="s">
        <v>21</v>
      </c>
      <c r="MM8" s="632" t="s">
        <v>20</v>
      </c>
      <c r="MN8" s="633" t="s">
        <v>21</v>
      </c>
      <c r="MO8" s="634" t="s">
        <v>20</v>
      </c>
      <c r="MP8" s="633" t="s">
        <v>21</v>
      </c>
      <c r="MQ8" s="634" t="s">
        <v>20</v>
      </c>
      <c r="MR8" s="633" t="s">
        <v>21</v>
      </c>
      <c r="MS8" s="634" t="s">
        <v>20</v>
      </c>
      <c r="MT8" s="633" t="s">
        <v>21</v>
      </c>
      <c r="MU8" s="633"/>
      <c r="MV8" s="633"/>
      <c r="MW8" s="632" t="s">
        <v>22</v>
      </c>
      <c r="MX8" s="633" t="s">
        <v>23</v>
      </c>
      <c r="MY8" s="593"/>
      <c r="NA8" s="632" t="s">
        <v>20</v>
      </c>
      <c r="NB8" s="633" t="s">
        <v>21</v>
      </c>
      <c r="NC8" s="632" t="s">
        <v>20</v>
      </c>
      <c r="ND8" s="633" t="s">
        <v>21</v>
      </c>
      <c r="NE8" s="632" t="s">
        <v>20</v>
      </c>
      <c r="NF8" s="633" t="s">
        <v>21</v>
      </c>
      <c r="NG8" s="632" t="s">
        <v>20</v>
      </c>
      <c r="NH8" s="633" t="s">
        <v>21</v>
      </c>
      <c r="NI8" s="634" t="s">
        <v>20</v>
      </c>
      <c r="NJ8" s="633" t="s">
        <v>21</v>
      </c>
      <c r="NK8" s="634" t="s">
        <v>20</v>
      </c>
      <c r="NL8" s="633" t="s">
        <v>21</v>
      </c>
      <c r="NM8" s="634" t="s">
        <v>20</v>
      </c>
      <c r="NN8" s="633" t="s">
        <v>21</v>
      </c>
      <c r="NO8" s="633"/>
      <c r="NP8" s="633"/>
      <c r="NQ8" s="632" t="s">
        <v>22</v>
      </c>
      <c r="NR8" s="633" t="s">
        <v>23</v>
      </c>
      <c r="NS8" s="593"/>
      <c r="NU8" s="635" t="s">
        <v>20</v>
      </c>
      <c r="NV8" s="636" t="s">
        <v>21</v>
      </c>
      <c r="NW8" s="635" t="s">
        <v>20</v>
      </c>
      <c r="NX8" s="636" t="s">
        <v>21</v>
      </c>
      <c r="NY8" s="635" t="s">
        <v>20</v>
      </c>
      <c r="NZ8" s="636" t="s">
        <v>21</v>
      </c>
      <c r="OA8" s="635" t="s">
        <v>20</v>
      </c>
      <c r="OB8" s="636" t="s">
        <v>21</v>
      </c>
      <c r="OC8" s="637" t="s">
        <v>20</v>
      </c>
      <c r="OD8" s="636" t="s">
        <v>21</v>
      </c>
      <c r="OE8" s="637" t="s">
        <v>20</v>
      </c>
      <c r="OF8" s="636" t="s">
        <v>21</v>
      </c>
      <c r="OG8" s="637" t="s">
        <v>20</v>
      </c>
      <c r="OH8" s="636" t="s">
        <v>21</v>
      </c>
      <c r="OI8" s="636"/>
      <c r="OJ8" s="636"/>
      <c r="OK8" s="635" t="s">
        <v>22</v>
      </c>
      <c r="OL8" s="636" t="s">
        <v>23</v>
      </c>
      <c r="OM8" s="598"/>
      <c r="OO8" s="635" t="s">
        <v>20</v>
      </c>
      <c r="OP8" s="636" t="s">
        <v>21</v>
      </c>
      <c r="OQ8" s="635" t="s">
        <v>20</v>
      </c>
      <c r="OR8" s="636" t="s">
        <v>21</v>
      </c>
      <c r="OS8" s="635" t="s">
        <v>20</v>
      </c>
      <c r="OT8" s="636" t="s">
        <v>21</v>
      </c>
      <c r="OU8" s="635" t="s">
        <v>20</v>
      </c>
      <c r="OV8" s="636" t="s">
        <v>21</v>
      </c>
      <c r="OW8" s="637" t="s">
        <v>20</v>
      </c>
      <c r="OX8" s="636" t="s">
        <v>21</v>
      </c>
      <c r="OY8" s="637" t="s">
        <v>20</v>
      </c>
      <c r="OZ8" s="636" t="s">
        <v>21</v>
      </c>
      <c r="PA8" s="637" t="s">
        <v>20</v>
      </c>
      <c r="PB8" s="636" t="s">
        <v>21</v>
      </c>
      <c r="PC8" s="636"/>
      <c r="PD8" s="636"/>
      <c r="PE8" s="635" t="s">
        <v>22</v>
      </c>
      <c r="PF8" s="636" t="s">
        <v>23</v>
      </c>
      <c r="PG8" s="598"/>
      <c r="PI8" s="638" t="s">
        <v>20</v>
      </c>
      <c r="PJ8" s="639" t="s">
        <v>21</v>
      </c>
      <c r="PK8" s="638" t="s">
        <v>20</v>
      </c>
      <c r="PL8" s="639" t="s">
        <v>21</v>
      </c>
      <c r="PM8" s="638" t="s">
        <v>20</v>
      </c>
      <c r="PN8" s="639" t="s">
        <v>21</v>
      </c>
      <c r="PO8" s="638" t="s">
        <v>20</v>
      </c>
      <c r="PP8" s="639" t="s">
        <v>21</v>
      </c>
      <c r="PQ8" s="640" t="s">
        <v>20</v>
      </c>
      <c r="PR8" s="639" t="s">
        <v>21</v>
      </c>
      <c r="PS8" s="640" t="s">
        <v>20</v>
      </c>
      <c r="PT8" s="639" t="s">
        <v>21</v>
      </c>
      <c r="PU8" s="640" t="s">
        <v>20</v>
      </c>
      <c r="PV8" s="639" t="s">
        <v>21</v>
      </c>
      <c r="PW8" s="639"/>
      <c r="PX8" s="639"/>
      <c r="PY8" s="638" t="s">
        <v>22</v>
      </c>
      <c r="PZ8" s="639" t="s">
        <v>23</v>
      </c>
      <c r="QA8" s="603"/>
      <c r="QC8" s="638" t="s">
        <v>20</v>
      </c>
      <c r="QD8" s="639" t="s">
        <v>21</v>
      </c>
      <c r="QE8" s="638" t="s">
        <v>20</v>
      </c>
      <c r="QF8" s="639" t="s">
        <v>21</v>
      </c>
      <c r="QG8" s="638" t="s">
        <v>20</v>
      </c>
      <c r="QH8" s="639" t="s">
        <v>21</v>
      </c>
      <c r="QI8" s="638" t="s">
        <v>20</v>
      </c>
      <c r="QJ8" s="639" t="s">
        <v>21</v>
      </c>
      <c r="QK8" s="640" t="s">
        <v>20</v>
      </c>
      <c r="QL8" s="639" t="s">
        <v>21</v>
      </c>
      <c r="QM8" s="640" t="s">
        <v>20</v>
      </c>
      <c r="QN8" s="639" t="s">
        <v>21</v>
      </c>
      <c r="QO8" s="640" t="s">
        <v>20</v>
      </c>
      <c r="QP8" s="639" t="s">
        <v>21</v>
      </c>
      <c r="QQ8" s="639"/>
      <c r="QR8" s="639"/>
      <c r="QS8" s="638" t="s">
        <v>22</v>
      </c>
      <c r="QT8" s="639" t="s">
        <v>23</v>
      </c>
      <c r="QU8" s="603"/>
      <c r="RC8" s="641" t="str">
        <f t="shared" si="0"/>
        <v>BD</v>
      </c>
      <c r="RD8" s="642" t="str">
        <f t="shared" si="0"/>
        <v>BD</v>
      </c>
      <c r="RE8" s="642" t="str">
        <f t="shared" si="0"/>
        <v>BD</v>
      </c>
      <c r="RF8" s="642" t="str">
        <f t="shared" si="0"/>
        <v>BD</v>
      </c>
      <c r="RG8" s="642" t="str">
        <f t="shared" si="0"/>
        <v>BD</v>
      </c>
      <c r="RH8" s="642" t="str">
        <f t="shared" si="0"/>
        <v>BD</v>
      </c>
      <c r="RI8" s="642" t="str">
        <f t="shared" si="0"/>
        <v>BD</v>
      </c>
      <c r="RJ8" s="642" t="str">
        <f t="shared" si="0"/>
        <v>BD</v>
      </c>
      <c r="RK8" s="642" t="e">
        <f>#REF!</f>
        <v>#REF!</v>
      </c>
      <c r="RL8" s="642" t="e">
        <f>#REF!</f>
        <v>#REF!</v>
      </c>
      <c r="RM8" s="642" t="str">
        <f t="shared" si="1"/>
        <v>SH</v>
      </c>
      <c r="RN8" s="642" t="str">
        <f t="shared" si="1"/>
        <v>BD</v>
      </c>
      <c r="RO8" s="642" t="str">
        <f t="shared" si="1"/>
        <v>BD</v>
      </c>
      <c r="RP8" s="642" t="str">
        <f t="shared" si="1"/>
        <v>BD</v>
      </c>
      <c r="RQ8" s="642" t="str">
        <f t="shared" si="1"/>
        <v>BD</v>
      </c>
      <c r="RR8" s="642" t="str">
        <f t="shared" si="1"/>
        <v>SH</v>
      </c>
      <c r="RS8" s="642" t="str">
        <f t="shared" si="1"/>
        <v>SH</v>
      </c>
      <c r="RT8" s="642" t="str">
        <f t="shared" si="1"/>
        <v>SH</v>
      </c>
      <c r="RV8" s="605" t="s">
        <v>326</v>
      </c>
      <c r="RW8" s="605" t="s">
        <v>327</v>
      </c>
      <c r="RX8" s="605" t="s">
        <v>328</v>
      </c>
      <c r="RY8" s="605" t="s">
        <v>329</v>
      </c>
      <c r="RZ8" s="605" t="s">
        <v>326</v>
      </c>
      <c r="SA8" s="605" t="s">
        <v>330</v>
      </c>
      <c r="SB8" s="605" t="s">
        <v>331</v>
      </c>
      <c r="SC8" s="605" t="s">
        <v>330</v>
      </c>
      <c r="SD8" s="605" t="s">
        <v>332</v>
      </c>
      <c r="SE8" s="606" t="s">
        <v>327</v>
      </c>
      <c r="SG8" s="643" t="str">
        <f t="shared" si="2"/>
        <v>BD</v>
      </c>
      <c r="SH8" s="644" t="str">
        <f t="shared" si="2"/>
        <v>BD</v>
      </c>
      <c r="SI8" s="644" t="str">
        <f t="shared" si="2"/>
        <v>BD</v>
      </c>
      <c r="SJ8" s="644" t="str">
        <f t="shared" si="2"/>
        <v>BD</v>
      </c>
      <c r="SK8" s="644" t="str">
        <f t="shared" si="2"/>
        <v>BD</v>
      </c>
      <c r="SL8" s="644" t="str">
        <f t="shared" si="2"/>
        <v>BD</v>
      </c>
      <c r="SM8" s="644" t="str">
        <f t="shared" si="2"/>
        <v>BD</v>
      </c>
      <c r="SN8" s="644" t="str">
        <f t="shared" si="2"/>
        <v>BD</v>
      </c>
      <c r="SO8" s="644" t="e">
        <f>#REF!</f>
        <v>#REF!</v>
      </c>
      <c r="SP8" s="644" t="e">
        <f>#REF!</f>
        <v>#REF!</v>
      </c>
      <c r="SQ8" s="644" t="str">
        <f t="shared" si="3"/>
        <v>SH</v>
      </c>
      <c r="SR8" s="644" t="str">
        <f t="shared" si="3"/>
        <v>BD</v>
      </c>
      <c r="SS8" s="644" t="str">
        <f t="shared" si="3"/>
        <v>BD</v>
      </c>
      <c r="ST8" s="644" t="str">
        <f t="shared" si="3"/>
        <v>BD</v>
      </c>
      <c r="SU8" s="644" t="str">
        <f t="shared" si="3"/>
        <v>BD</v>
      </c>
      <c r="SV8" s="644" t="str">
        <f t="shared" si="3"/>
        <v>SH</v>
      </c>
      <c r="SW8" s="644" t="str">
        <f t="shared" si="3"/>
        <v>SH</v>
      </c>
      <c r="SX8" s="644" t="str">
        <f t="shared" si="3"/>
        <v>SH</v>
      </c>
      <c r="SY8" s="644" t="e">
        <f>#REF!</f>
        <v>#REF!</v>
      </c>
      <c r="SZ8" s="644" t="e">
        <f>#REF!</f>
        <v>#REF!</v>
      </c>
      <c r="TA8" s="644" t="e">
        <f>#REF!</f>
        <v>#REF!</v>
      </c>
      <c r="TB8" s="644" t="e">
        <f>#REF!</f>
        <v>#REF!</v>
      </c>
      <c r="TC8" s="644" t="e">
        <f>#REF!</f>
        <v>#REF!</v>
      </c>
      <c r="TE8" s="605" t="s">
        <v>326</v>
      </c>
      <c r="TF8" s="605" t="s">
        <v>327</v>
      </c>
      <c r="TG8" s="605" t="s">
        <v>326</v>
      </c>
      <c r="TH8" s="605" t="s">
        <v>327</v>
      </c>
      <c r="TI8" s="605" t="s">
        <v>326</v>
      </c>
      <c r="TJ8" s="605" t="s">
        <v>333</v>
      </c>
      <c r="TK8" s="605" t="s">
        <v>331</v>
      </c>
      <c r="TL8" s="605" t="s">
        <v>333</v>
      </c>
      <c r="TM8" s="605" t="s">
        <v>326</v>
      </c>
      <c r="TN8" s="606" t="s">
        <v>333</v>
      </c>
      <c r="TP8" s="643" t="str">
        <f t="shared" si="4"/>
        <v>BD</v>
      </c>
      <c r="TQ8" s="644" t="str">
        <f t="shared" si="4"/>
        <v>BD</v>
      </c>
      <c r="TR8" s="644" t="str">
        <f t="shared" si="4"/>
        <v>BD</v>
      </c>
      <c r="TS8" s="644" t="str">
        <f t="shared" si="4"/>
        <v>BD</v>
      </c>
      <c r="TT8" s="644" t="str">
        <f t="shared" si="4"/>
        <v>BD</v>
      </c>
      <c r="TU8" s="644" t="str">
        <f t="shared" si="4"/>
        <v>BD</v>
      </c>
      <c r="TV8" s="644" t="str">
        <f t="shared" si="4"/>
        <v>BD</v>
      </c>
      <c r="TW8" s="644" t="str">
        <f t="shared" si="4"/>
        <v>BD</v>
      </c>
      <c r="TX8" s="644" t="e">
        <f>#REF!</f>
        <v>#REF!</v>
      </c>
      <c r="TY8" s="644" t="e">
        <f>#REF!</f>
        <v>#REF!</v>
      </c>
      <c r="TZ8" s="644" t="str">
        <f t="shared" si="5"/>
        <v>SH</v>
      </c>
      <c r="UA8" s="644" t="str">
        <f t="shared" si="5"/>
        <v>BD</v>
      </c>
      <c r="UB8" s="644" t="str">
        <f t="shared" si="5"/>
        <v>BD</v>
      </c>
      <c r="UC8" s="644" t="str">
        <f t="shared" si="5"/>
        <v>BD</v>
      </c>
      <c r="UD8" s="644" t="str">
        <f t="shared" si="5"/>
        <v>BD</v>
      </c>
      <c r="UE8" s="644" t="str">
        <f t="shared" si="5"/>
        <v>SH</v>
      </c>
      <c r="UF8" s="644" t="str">
        <f t="shared" si="5"/>
        <v>SH</v>
      </c>
      <c r="UG8" s="644" t="str">
        <f t="shared" si="5"/>
        <v>SH</v>
      </c>
      <c r="UH8" s="644" t="e">
        <f>#REF!</f>
        <v>#REF!</v>
      </c>
      <c r="UI8" s="644" t="e">
        <f>#REF!</f>
        <v>#REF!</v>
      </c>
      <c r="UJ8" s="644" t="e">
        <f>#REF!</f>
        <v>#REF!</v>
      </c>
      <c r="UK8" s="644" t="e">
        <f>#REF!</f>
        <v>#REF!</v>
      </c>
      <c r="UL8" s="644" t="e">
        <f>#REF!</f>
        <v>#REF!</v>
      </c>
      <c r="UN8" s="605" t="s">
        <v>331</v>
      </c>
      <c r="UO8" s="605" t="s">
        <v>327</v>
      </c>
      <c r="UP8" s="605" t="s">
        <v>326</v>
      </c>
      <c r="UQ8" s="605" t="s">
        <v>327</v>
      </c>
      <c r="UR8" s="605" t="s">
        <v>334</v>
      </c>
      <c r="US8" s="605" t="s">
        <v>327</v>
      </c>
      <c r="UT8" s="605" t="s">
        <v>326</v>
      </c>
      <c r="UU8" s="605" t="s">
        <v>327</v>
      </c>
      <c r="UV8" s="605" t="s">
        <v>326</v>
      </c>
      <c r="UW8" s="606" t="s">
        <v>333</v>
      </c>
    </row>
    <row r="9" spans="1:569" s="645" customFormat="1" ht="20.100000000000001" customHeight="1">
      <c r="C9" s="646" t="s">
        <v>335</v>
      </c>
      <c r="D9" s="647"/>
      <c r="E9" s="648"/>
      <c r="F9" s="648"/>
      <c r="G9" s="648"/>
      <c r="H9" s="649"/>
      <c r="I9" s="650">
        <f>SUM(N9:O9)</f>
        <v>0</v>
      </c>
      <c r="J9" s="651"/>
      <c r="K9" s="649"/>
      <c r="L9" s="649"/>
      <c r="N9" s="652">
        <f>SUMIF($Q$8:$AF$8,"BD",Q9:AF9)</f>
        <v>0</v>
      </c>
      <c r="O9" s="653">
        <f>SUM(Q9:AF9)-N9</f>
        <v>0</v>
      </c>
      <c r="Q9" s="654"/>
      <c r="R9" s="655"/>
      <c r="S9" s="655"/>
      <c r="T9" s="655"/>
      <c r="U9" s="655"/>
      <c r="V9" s="655"/>
      <c r="W9" s="655"/>
      <c r="X9" s="655"/>
      <c r="Y9" s="655"/>
      <c r="Z9" s="655"/>
      <c r="AA9" s="655"/>
      <c r="AB9" s="655"/>
      <c r="AC9" s="655"/>
      <c r="AD9" s="655"/>
      <c r="AE9" s="655"/>
      <c r="AF9" s="656"/>
      <c r="AH9" s="657"/>
      <c r="AI9" s="658"/>
      <c r="AJ9" s="657"/>
      <c r="AK9" s="658"/>
      <c r="AL9" s="657"/>
      <c r="AM9" s="658"/>
      <c r="AN9" s="657"/>
      <c r="AO9" s="658"/>
      <c r="AP9" s="658"/>
      <c r="AQ9" s="658"/>
      <c r="AR9" s="658"/>
      <c r="AS9" s="658"/>
      <c r="AT9" s="658"/>
      <c r="AU9" s="658"/>
      <c r="AV9" s="658"/>
      <c r="AW9" s="658"/>
      <c r="AX9" s="658"/>
      <c r="AY9" s="658"/>
      <c r="AZ9" s="658"/>
      <c r="BA9" s="658"/>
      <c r="BB9" s="658"/>
      <c r="BC9" s="657"/>
      <c r="BD9" s="658"/>
      <c r="BE9" s="659"/>
      <c r="BG9" s="657"/>
      <c r="BH9" s="658"/>
      <c r="BI9" s="657"/>
      <c r="BJ9" s="658"/>
      <c r="BK9" s="657"/>
      <c r="BL9" s="658"/>
      <c r="BM9" s="657"/>
      <c r="BN9" s="658"/>
      <c r="BO9" s="658"/>
      <c r="BP9" s="658"/>
      <c r="BQ9" s="658"/>
      <c r="BR9" s="658"/>
      <c r="BS9" s="658"/>
      <c r="BT9" s="658"/>
      <c r="BU9" s="658"/>
      <c r="BV9" s="658"/>
      <c r="BW9" s="657"/>
      <c r="BX9" s="658"/>
      <c r="BY9" s="659"/>
      <c r="CA9" s="660"/>
      <c r="CB9" s="661"/>
      <c r="CC9" s="662"/>
      <c r="CD9" s="661"/>
      <c r="CE9" s="662"/>
      <c r="CF9" s="661"/>
      <c r="CG9" s="662"/>
      <c r="CH9" s="661"/>
      <c r="CI9" s="663"/>
      <c r="CJ9" s="661"/>
      <c r="CK9" s="664"/>
      <c r="CL9" s="664">
        <f>SUBTOTAL(9,CL10:CL22)</f>
        <v>1567474956.4324999</v>
      </c>
      <c r="CM9" s="663"/>
      <c r="CN9" s="661"/>
      <c r="CO9" s="661"/>
      <c r="CP9" s="661"/>
      <c r="CQ9" s="661"/>
      <c r="CR9" s="661"/>
      <c r="CS9" s="665"/>
      <c r="CT9" s="661"/>
      <c r="CU9" s="661"/>
      <c r="CV9" s="665"/>
      <c r="CW9" s="662"/>
      <c r="CX9" s="661"/>
      <c r="CY9" s="666"/>
      <c r="DA9" s="657"/>
      <c r="DB9" s="658"/>
      <c r="DC9" s="657"/>
      <c r="DD9" s="658"/>
      <c r="DE9" s="657"/>
      <c r="DF9" s="658"/>
      <c r="DG9" s="657"/>
      <c r="DH9" s="658"/>
      <c r="DI9" s="658"/>
      <c r="DJ9" s="658"/>
      <c r="DK9" s="658"/>
      <c r="DL9" s="658"/>
      <c r="DM9" s="658"/>
      <c r="DN9" s="658"/>
      <c r="DO9" s="658"/>
      <c r="DP9" s="658"/>
      <c r="DQ9" s="657"/>
      <c r="DR9" s="658"/>
      <c r="DS9" s="659"/>
      <c r="DU9" s="667"/>
      <c r="DV9" s="668"/>
      <c r="DW9" s="667"/>
      <c r="DX9" s="668"/>
      <c r="DY9" s="667"/>
      <c r="DZ9" s="668"/>
      <c r="EA9" s="667"/>
      <c r="EB9" s="668"/>
      <c r="EC9" s="668"/>
      <c r="ED9" s="668"/>
      <c r="EE9" s="668"/>
      <c r="EF9" s="668"/>
      <c r="EG9" s="668"/>
      <c r="EH9" s="668"/>
      <c r="EI9" s="668"/>
      <c r="EJ9" s="668"/>
      <c r="EK9" s="667"/>
      <c r="EL9" s="668"/>
      <c r="EM9" s="669"/>
      <c r="EO9" s="667"/>
      <c r="EP9" s="668"/>
      <c r="EQ9" s="667"/>
      <c r="ER9" s="668"/>
      <c r="ES9" s="667"/>
      <c r="ET9" s="668"/>
      <c r="EU9" s="667"/>
      <c r="EV9" s="668"/>
      <c r="EW9" s="668"/>
      <c r="EX9" s="668"/>
      <c r="EY9" s="668"/>
      <c r="EZ9" s="668"/>
      <c r="FA9" s="668"/>
      <c r="FB9" s="668"/>
      <c r="FC9" s="668"/>
      <c r="FD9" s="668"/>
      <c r="FE9" s="667"/>
      <c r="FF9" s="668"/>
      <c r="FG9" s="670"/>
      <c r="FI9" s="657"/>
      <c r="FJ9" s="658"/>
      <c r="FK9" s="657"/>
      <c r="FL9" s="658"/>
      <c r="FM9" s="657"/>
      <c r="FN9" s="658"/>
      <c r="FO9" s="657"/>
      <c r="FP9" s="658"/>
      <c r="FQ9" s="658"/>
      <c r="FR9" s="658"/>
      <c r="FS9" s="658"/>
      <c r="FT9" s="658"/>
      <c r="FU9" s="658"/>
      <c r="FV9" s="658"/>
      <c r="FW9" s="658"/>
      <c r="FX9" s="658"/>
      <c r="FY9" s="657"/>
      <c r="FZ9" s="658"/>
      <c r="GA9" s="670"/>
      <c r="GC9" s="657"/>
      <c r="GD9" s="658"/>
      <c r="GE9" s="657"/>
      <c r="GF9" s="658"/>
      <c r="GG9" s="657"/>
      <c r="GH9" s="658"/>
      <c r="GI9" s="657"/>
      <c r="GJ9" s="658"/>
      <c r="GK9" s="658"/>
      <c r="GL9" s="658"/>
      <c r="GM9" s="658"/>
      <c r="GN9" s="658"/>
      <c r="GO9" s="658"/>
      <c r="GP9" s="658"/>
      <c r="GQ9" s="658"/>
      <c r="GR9" s="658"/>
      <c r="GS9" s="657"/>
      <c r="GT9" s="658"/>
      <c r="GU9" s="670"/>
      <c r="GW9" s="657"/>
      <c r="GX9" s="658"/>
      <c r="GY9" s="657"/>
      <c r="GZ9" s="658"/>
      <c r="HA9" s="657"/>
      <c r="HB9" s="658"/>
      <c r="HC9" s="657"/>
      <c r="HD9" s="658"/>
      <c r="HE9" s="658"/>
      <c r="HF9" s="658"/>
      <c r="HG9" s="658"/>
      <c r="HH9" s="658"/>
      <c r="HI9" s="658"/>
      <c r="HJ9" s="658"/>
      <c r="HK9" s="658"/>
      <c r="HL9" s="658"/>
      <c r="HM9" s="657"/>
      <c r="HN9" s="658"/>
      <c r="HO9" s="659"/>
      <c r="HQ9" s="671"/>
      <c r="HR9" s="672"/>
      <c r="HS9" s="671"/>
      <c r="HT9" s="672"/>
      <c r="HU9" s="671"/>
      <c r="HV9" s="672"/>
      <c r="HW9" s="671"/>
      <c r="HX9" s="672"/>
      <c r="HY9" s="673"/>
      <c r="HZ9" s="672"/>
      <c r="IA9" s="673"/>
      <c r="IB9" s="672"/>
      <c r="IC9" s="673"/>
      <c r="ID9" s="672"/>
      <c r="IE9" s="672"/>
      <c r="IF9" s="672"/>
      <c r="IG9" s="671"/>
      <c r="IH9" s="672"/>
      <c r="II9" s="670"/>
      <c r="IK9" s="671"/>
      <c r="IL9" s="672"/>
      <c r="IM9" s="671"/>
      <c r="IN9" s="672"/>
      <c r="IO9" s="671"/>
      <c r="IP9" s="672"/>
      <c r="IQ9" s="671"/>
      <c r="IR9" s="672"/>
      <c r="IS9" s="673"/>
      <c r="IT9" s="672"/>
      <c r="IU9" s="673"/>
      <c r="IV9" s="672"/>
      <c r="IW9" s="673"/>
      <c r="IX9" s="672"/>
      <c r="IY9" s="672"/>
      <c r="IZ9" s="672"/>
      <c r="JA9" s="671"/>
      <c r="JB9" s="672"/>
      <c r="JC9" s="670"/>
      <c r="JE9" s="671"/>
      <c r="JF9" s="672"/>
      <c r="JG9" s="671"/>
      <c r="JH9" s="672"/>
      <c r="JI9" s="671"/>
      <c r="JJ9" s="672"/>
      <c r="JK9" s="671"/>
      <c r="JL9" s="672"/>
      <c r="JM9" s="673"/>
      <c r="JN9" s="672"/>
      <c r="JO9" s="673"/>
      <c r="JP9" s="672"/>
      <c r="JQ9" s="673"/>
      <c r="JR9" s="672"/>
      <c r="JS9" s="672"/>
      <c r="JT9" s="672"/>
      <c r="JU9" s="671"/>
      <c r="JV9" s="672"/>
      <c r="JW9" s="670"/>
      <c r="JY9" s="671"/>
      <c r="JZ9" s="672"/>
      <c r="KA9" s="671"/>
      <c r="KB9" s="672"/>
      <c r="KC9" s="671"/>
      <c r="KD9" s="672"/>
      <c r="KE9" s="671"/>
      <c r="KF9" s="672"/>
      <c r="KG9" s="673"/>
      <c r="KH9" s="672"/>
      <c r="KI9" s="673"/>
      <c r="KJ9" s="672"/>
      <c r="KK9" s="673"/>
      <c r="KL9" s="672"/>
      <c r="KM9" s="672"/>
      <c r="KN9" s="672"/>
      <c r="KO9" s="671"/>
      <c r="KP9" s="672"/>
      <c r="KQ9" s="670"/>
      <c r="KS9" s="671"/>
      <c r="KT9" s="672"/>
      <c r="KU9" s="671"/>
      <c r="KV9" s="672"/>
      <c r="KW9" s="671"/>
      <c r="KX9" s="672"/>
      <c r="KY9" s="671"/>
      <c r="KZ9" s="672"/>
      <c r="LA9" s="673"/>
      <c r="LB9" s="672"/>
      <c r="LC9" s="673"/>
      <c r="LD9" s="672"/>
      <c r="LE9" s="673"/>
      <c r="LF9" s="672"/>
      <c r="LG9" s="672"/>
      <c r="LH9" s="672"/>
      <c r="LI9" s="671"/>
      <c r="LJ9" s="672"/>
      <c r="LK9" s="670"/>
      <c r="LM9" s="671"/>
      <c r="LN9" s="672"/>
      <c r="LO9" s="671"/>
      <c r="LP9" s="672"/>
      <c r="LQ9" s="671"/>
      <c r="LR9" s="672"/>
      <c r="LS9" s="671"/>
      <c r="LT9" s="672"/>
      <c r="LU9" s="673"/>
      <c r="LV9" s="672"/>
      <c r="LW9" s="673"/>
      <c r="LX9" s="672"/>
      <c r="LY9" s="673"/>
      <c r="LZ9" s="672"/>
      <c r="MA9" s="672"/>
      <c r="MB9" s="672"/>
      <c r="MC9" s="671"/>
      <c r="MD9" s="672"/>
      <c r="ME9" s="670"/>
      <c r="MG9" s="671"/>
      <c r="MH9" s="672"/>
      <c r="MI9" s="671"/>
      <c r="MJ9" s="672"/>
      <c r="MK9" s="671"/>
      <c r="ML9" s="672"/>
      <c r="MM9" s="671"/>
      <c r="MN9" s="672"/>
      <c r="MO9" s="673"/>
      <c r="MP9" s="672"/>
      <c r="MQ9" s="673"/>
      <c r="MR9" s="672"/>
      <c r="MS9" s="673"/>
      <c r="MT9" s="672"/>
      <c r="MU9" s="672"/>
      <c r="MV9" s="672"/>
      <c r="MW9" s="671"/>
      <c r="MX9" s="672"/>
      <c r="MY9" s="670"/>
      <c r="NA9" s="671"/>
      <c r="NB9" s="672"/>
      <c r="NC9" s="671"/>
      <c r="ND9" s="672"/>
      <c r="NE9" s="671"/>
      <c r="NF9" s="672"/>
      <c r="NG9" s="671"/>
      <c r="NH9" s="672"/>
      <c r="NI9" s="673"/>
      <c r="NJ9" s="672"/>
      <c r="NK9" s="673"/>
      <c r="NL9" s="672"/>
      <c r="NM9" s="673"/>
      <c r="NN9" s="672"/>
      <c r="NO9" s="672"/>
      <c r="NP9" s="672"/>
      <c r="NQ9" s="671"/>
      <c r="NR9" s="672"/>
      <c r="NS9" s="670"/>
      <c r="NU9" s="671"/>
      <c r="NV9" s="672"/>
      <c r="NW9" s="671"/>
      <c r="NX9" s="672"/>
      <c r="NY9" s="671"/>
      <c r="NZ9" s="672"/>
      <c r="OA9" s="671"/>
      <c r="OB9" s="672"/>
      <c r="OC9" s="673"/>
      <c r="OD9" s="672"/>
      <c r="OE9" s="673"/>
      <c r="OF9" s="672"/>
      <c r="OG9" s="673"/>
      <c r="OH9" s="672"/>
      <c r="OI9" s="672"/>
      <c r="OJ9" s="672"/>
      <c r="OK9" s="671"/>
      <c r="OL9" s="672"/>
      <c r="OM9" s="670"/>
      <c r="OO9" s="671"/>
      <c r="OP9" s="672"/>
      <c r="OQ9" s="671"/>
      <c r="OR9" s="672"/>
      <c r="OS9" s="671"/>
      <c r="OT9" s="672"/>
      <c r="OU9" s="671"/>
      <c r="OV9" s="672"/>
      <c r="OW9" s="673"/>
      <c r="OX9" s="672"/>
      <c r="OY9" s="673"/>
      <c r="OZ9" s="672"/>
      <c r="PA9" s="673"/>
      <c r="PB9" s="672"/>
      <c r="PC9" s="672"/>
      <c r="PD9" s="672"/>
      <c r="PE9" s="671"/>
      <c r="PF9" s="672"/>
      <c r="PG9" s="670"/>
      <c r="PI9" s="671"/>
      <c r="PJ9" s="672"/>
      <c r="PK9" s="671"/>
      <c r="PL9" s="672"/>
      <c r="PM9" s="671"/>
      <c r="PN9" s="672"/>
      <c r="PO9" s="671"/>
      <c r="PP9" s="672"/>
      <c r="PQ9" s="673"/>
      <c r="PR9" s="672"/>
      <c r="PS9" s="673"/>
      <c r="PT9" s="672"/>
      <c r="PU9" s="673"/>
      <c r="PV9" s="672"/>
      <c r="PW9" s="672"/>
      <c r="PX9" s="672"/>
      <c r="PY9" s="671"/>
      <c r="PZ9" s="672"/>
      <c r="QA9" s="670"/>
      <c r="QC9" s="671"/>
      <c r="QD9" s="672"/>
      <c r="QE9" s="671"/>
      <c r="QF9" s="672"/>
      <c r="QG9" s="671"/>
      <c r="QH9" s="672"/>
      <c r="QI9" s="671"/>
      <c r="QJ9" s="672"/>
      <c r="QK9" s="673"/>
      <c r="QL9" s="672"/>
      <c r="QM9" s="673"/>
      <c r="QN9" s="672"/>
      <c r="QO9" s="673"/>
      <c r="QP9" s="672"/>
      <c r="QQ9" s="672"/>
      <c r="QR9" s="672"/>
      <c r="QS9" s="671"/>
      <c r="QT9" s="672"/>
      <c r="QU9" s="670"/>
      <c r="RC9" s="674">
        <f t="shared" si="0"/>
        <v>0</v>
      </c>
      <c r="RD9" s="674">
        <f t="shared" si="0"/>
        <v>0</v>
      </c>
      <c r="RE9" s="674">
        <f t="shared" si="0"/>
        <v>0</v>
      </c>
      <c r="RF9" s="674">
        <f t="shared" si="0"/>
        <v>0</v>
      </c>
      <c r="RG9" s="674">
        <f t="shared" si="0"/>
        <v>0</v>
      </c>
      <c r="RH9" s="674">
        <f t="shared" si="0"/>
        <v>0</v>
      </c>
      <c r="RI9" s="674">
        <f t="shared" si="0"/>
        <v>0</v>
      </c>
      <c r="RJ9" s="674">
        <f t="shared" si="0"/>
        <v>0</v>
      </c>
      <c r="RK9" s="674" t="e">
        <f>#REF!</f>
        <v>#REF!</v>
      </c>
      <c r="RL9" s="674" t="e">
        <f>#REF!</f>
        <v>#REF!</v>
      </c>
      <c r="RM9" s="674">
        <f t="shared" si="1"/>
        <v>0</v>
      </c>
      <c r="RN9" s="674">
        <f t="shared" si="1"/>
        <v>0</v>
      </c>
      <c r="RO9" s="674">
        <f t="shared" si="1"/>
        <v>0</v>
      </c>
      <c r="RP9" s="674">
        <f t="shared" si="1"/>
        <v>0</v>
      </c>
      <c r="RQ9" s="674">
        <f t="shared" si="1"/>
        <v>0</v>
      </c>
      <c r="RR9" s="674">
        <f t="shared" si="1"/>
        <v>0</v>
      </c>
      <c r="RS9" s="674">
        <f t="shared" si="1"/>
        <v>0</v>
      </c>
      <c r="RT9" s="674">
        <f t="shared" si="1"/>
        <v>0</v>
      </c>
      <c r="RV9" s="675">
        <f t="shared" ref="RV9:RV65" si="6">SUMIF($RC$8:$RN$8,$RV$8, RC9:RN9)</f>
        <v>0</v>
      </c>
      <c r="RW9" s="675">
        <f t="shared" ref="RW9:RW65" si="7">SUMIF($RC$8:$RN$8,$RW$8, RC9:RN9)</f>
        <v>0</v>
      </c>
      <c r="RX9" s="675">
        <f t="shared" ref="RX9:RX65" si="8">SUMIF($RO$8:$RP$8,$RX$8, RO9:RP9)</f>
        <v>0</v>
      </c>
      <c r="RY9" s="675">
        <f t="shared" ref="RY9:RY65" si="9">SUMIF($RO$8:$RP$8,$RY$8, RO9:RP9)</f>
        <v>0</v>
      </c>
      <c r="RZ9" s="675">
        <f t="shared" ref="RZ9:RZ65" si="10">SUMIF($RQ$8:$RS$8,$RZ$8, RQ9:RS9)</f>
        <v>0</v>
      </c>
      <c r="SA9" s="675">
        <f t="shared" ref="SA9:SA65" si="11">SUMIF($RQ$8:$RS$8,$SA$8, RQ9:RS9)</f>
        <v>0</v>
      </c>
      <c r="SB9" s="675">
        <f t="shared" ref="SB9:SB65" si="12">SUMIF($RT$8:$RT$8,$SB$8, RT9:RT9)</f>
        <v>0</v>
      </c>
      <c r="SC9" s="675">
        <f t="shared" ref="SC9:SC65" si="13">SUMIF($RT$8:$RT$8,$SC$8, RT9:RT9)</f>
        <v>0</v>
      </c>
      <c r="SD9" s="675" t="e">
        <f xml:space="preserve"> SUMIF(#REF!,$SD$8,#REF!)</f>
        <v>#REF!</v>
      </c>
      <c r="SE9" s="676" t="e">
        <f xml:space="preserve"> SUMIF(#REF!,$SE$8,#REF!)</f>
        <v>#REF!</v>
      </c>
      <c r="SG9" s="677"/>
      <c r="SH9" s="677"/>
      <c r="SI9" s="677"/>
      <c r="SJ9" s="677"/>
      <c r="SK9" s="677"/>
      <c r="SL9" s="677"/>
      <c r="SM9" s="677"/>
      <c r="SN9" s="677"/>
      <c r="SO9" s="677"/>
      <c r="SP9" s="677"/>
      <c r="SQ9" s="677"/>
      <c r="SR9" s="677"/>
      <c r="SS9" s="677"/>
      <c r="ST9" s="677"/>
      <c r="SU9" s="677"/>
      <c r="SV9" s="677"/>
      <c r="SW9" s="677"/>
      <c r="SX9" s="677"/>
      <c r="SY9" s="677"/>
      <c r="SZ9" s="677"/>
      <c r="TA9" s="677"/>
      <c r="TB9" s="677"/>
      <c r="TC9" s="677"/>
      <c r="TE9" s="675"/>
      <c r="TF9" s="675"/>
      <c r="TG9" s="675"/>
      <c r="TH9" s="675"/>
      <c r="TI9" s="675"/>
      <c r="TJ9" s="675"/>
      <c r="TK9" s="675"/>
      <c r="TL9" s="675"/>
      <c r="TM9" s="675"/>
      <c r="TN9" s="676"/>
      <c r="TP9" s="677">
        <f t="shared" si="4"/>
        <v>0</v>
      </c>
      <c r="TQ9" s="677">
        <f t="shared" si="4"/>
        <v>0</v>
      </c>
      <c r="TR9" s="677">
        <f t="shared" si="4"/>
        <v>0</v>
      </c>
      <c r="TS9" s="677">
        <f t="shared" si="4"/>
        <v>0</v>
      </c>
      <c r="TT9" s="677">
        <f t="shared" si="4"/>
        <v>0</v>
      </c>
      <c r="TU9" s="677">
        <f t="shared" si="4"/>
        <v>0</v>
      </c>
      <c r="TV9" s="677">
        <f t="shared" si="4"/>
        <v>0</v>
      </c>
      <c r="TW9" s="677">
        <f t="shared" si="4"/>
        <v>0</v>
      </c>
      <c r="TX9" s="677" t="e">
        <f>#REF!</f>
        <v>#REF!</v>
      </c>
      <c r="TY9" s="677" t="e">
        <f>#REF!</f>
        <v>#REF!</v>
      </c>
      <c r="TZ9" s="677">
        <f t="shared" si="5"/>
        <v>0</v>
      </c>
      <c r="UA9" s="677">
        <f t="shared" si="5"/>
        <v>0</v>
      </c>
      <c r="UB9" s="677">
        <f t="shared" si="5"/>
        <v>0</v>
      </c>
      <c r="UC9" s="677">
        <f t="shared" si="5"/>
        <v>0</v>
      </c>
      <c r="UD9" s="677">
        <f t="shared" si="5"/>
        <v>0</v>
      </c>
      <c r="UE9" s="677">
        <f t="shared" si="5"/>
        <v>0</v>
      </c>
      <c r="UF9" s="677">
        <f t="shared" si="5"/>
        <v>0</v>
      </c>
      <c r="UG9" s="677">
        <f t="shared" si="5"/>
        <v>0</v>
      </c>
      <c r="UH9" s="677" t="e">
        <f>#REF!</f>
        <v>#REF!</v>
      </c>
      <c r="UI9" s="677" t="e">
        <f>#REF!</f>
        <v>#REF!</v>
      </c>
      <c r="UJ9" s="677" t="e">
        <f>#REF!</f>
        <v>#REF!</v>
      </c>
      <c r="UK9" s="677" t="e">
        <f>#REF!</f>
        <v>#REF!</v>
      </c>
      <c r="UL9" s="677" t="e">
        <f>#REF!</f>
        <v>#REF!</v>
      </c>
      <c r="UN9" s="677"/>
      <c r="UO9" s="677"/>
      <c r="UP9" s="677"/>
      <c r="UQ9" s="677"/>
      <c r="UR9" s="677"/>
      <c r="US9" s="677"/>
      <c r="UT9" s="677"/>
      <c r="UU9" s="677"/>
      <c r="UV9" s="677"/>
      <c r="UW9" s="677"/>
    </row>
    <row r="10" spans="1:569" s="645" customFormat="1" ht="19.5" customHeight="1">
      <c r="A10" s="678" t="s">
        <v>336</v>
      </c>
      <c r="B10" s="679"/>
      <c r="C10" s="680"/>
      <c r="D10" s="681"/>
      <c r="E10" s="682"/>
      <c r="F10" s="683"/>
      <c r="G10" s="683"/>
      <c r="H10" s="684"/>
      <c r="I10" s="685"/>
      <c r="J10" s="685"/>
      <c r="K10" s="684"/>
      <c r="L10" s="686"/>
      <c r="N10" s="687"/>
      <c r="O10" s="688"/>
      <c r="Q10" s="689"/>
      <c r="R10" s="690"/>
      <c r="S10" s="690"/>
      <c r="T10" s="690"/>
      <c r="U10" s="690"/>
      <c r="V10" s="690"/>
      <c r="W10" s="690"/>
      <c r="X10" s="690"/>
      <c r="Y10" s="690"/>
      <c r="Z10" s="690"/>
      <c r="AA10" s="690"/>
      <c r="AB10" s="690"/>
      <c r="AC10" s="690"/>
      <c r="AD10" s="690"/>
      <c r="AE10" s="690"/>
      <c r="AF10" s="691"/>
      <c r="AH10" s="692"/>
      <c r="AI10" s="693"/>
      <c r="AJ10" s="692"/>
      <c r="AK10" s="693"/>
      <c r="AL10" s="692"/>
      <c r="AM10" s="693"/>
      <c r="AN10" s="692"/>
      <c r="AO10" s="693"/>
      <c r="AP10" s="693"/>
      <c r="AQ10" s="693"/>
      <c r="AR10" s="693"/>
      <c r="AS10" s="693"/>
      <c r="AT10" s="693"/>
      <c r="AU10" s="693"/>
      <c r="AV10" s="693" t="s">
        <v>337</v>
      </c>
      <c r="AW10" s="693"/>
      <c r="AX10" s="693"/>
      <c r="AY10" s="693"/>
      <c r="AZ10" s="693"/>
      <c r="BA10" s="693"/>
      <c r="BB10" s="693"/>
      <c r="BC10" s="692"/>
      <c r="BD10" s="693"/>
      <c r="BE10" s="694"/>
      <c r="BG10" s="692"/>
      <c r="BH10" s="693"/>
      <c r="BI10" s="692"/>
      <c r="BJ10" s="693"/>
      <c r="BK10" s="692"/>
      <c r="BL10" s="693"/>
      <c r="BM10" s="692"/>
      <c r="BN10" s="693"/>
      <c r="BO10" s="693"/>
      <c r="BP10" s="693"/>
      <c r="BQ10" s="693"/>
      <c r="BR10" s="693"/>
      <c r="BS10" s="693"/>
      <c r="BT10" s="693"/>
      <c r="BU10" s="693"/>
      <c r="BV10" s="693"/>
      <c r="BW10" s="692"/>
      <c r="BX10" s="693"/>
      <c r="BY10" s="694"/>
      <c r="CA10" s="695"/>
      <c r="CB10" s="696">
        <f t="shared" ref="CB10:CB36" si="14">IFERROR(CA10*$I10, 0)</f>
        <v>0</v>
      </c>
      <c r="CC10" s="697"/>
      <c r="CD10" s="696">
        <f t="shared" ref="CD10:CD36" si="15">IFERROR(CC10*$I10, 0)</f>
        <v>0</v>
      </c>
      <c r="CE10" s="697"/>
      <c r="CF10" s="696">
        <f t="shared" ref="CF10:CF36" si="16">IFERROR(CE10*$I10, 0)</f>
        <v>0</v>
      </c>
      <c r="CG10" s="697"/>
      <c r="CH10" s="696">
        <f t="shared" ref="CH10:CH36" si="17">IFERROR(CG10*$I10, 0)</f>
        <v>0</v>
      </c>
      <c r="CI10" s="698">
        <f t="shared" ref="CI10:CI22" si="18">SUM(CA10,CC10,CE10,CG10)</f>
        <v>0</v>
      </c>
      <c r="CJ10" s="696">
        <f t="shared" ref="CJ10:CJ36" si="19">IFERROR(CI10*$I10, 0)</f>
        <v>0</v>
      </c>
      <c r="CK10" s="697"/>
      <c r="CL10" s="696">
        <f t="shared" ref="CL10:CL36" si="20">IFERROR(CK10*$I10, 0)</f>
        <v>0</v>
      </c>
      <c r="CM10" s="698">
        <f t="shared" ref="CM10:CM22" si="21">SUM(CK10,CI10)</f>
        <v>0</v>
      </c>
      <c r="CN10" s="696">
        <f t="shared" ref="CN10:CN36" si="22">IFERROR(CM10*$I10, 0)</f>
        <v>0</v>
      </c>
      <c r="CO10" s="699">
        <f t="shared" ref="CO10:CU22" si="23">IFERROR($CM10*Q10, 0)</f>
        <v>0</v>
      </c>
      <c r="CP10" s="699">
        <f t="shared" si="23"/>
        <v>0</v>
      </c>
      <c r="CQ10" s="699">
        <f t="shared" si="23"/>
        <v>0</v>
      </c>
      <c r="CR10" s="699">
        <f t="shared" si="23"/>
        <v>0</v>
      </c>
      <c r="CS10" s="700">
        <f t="shared" si="23"/>
        <v>0</v>
      </c>
      <c r="CT10" s="699">
        <f t="shared" si="23"/>
        <v>0</v>
      </c>
      <c r="CU10" s="699">
        <f t="shared" si="23"/>
        <v>0</v>
      </c>
      <c r="CV10" s="700">
        <f t="shared" ref="CV10:CV22" si="24">IFERROR(CM10*$X10, 0)</f>
        <v>0</v>
      </c>
      <c r="CW10" s="697"/>
      <c r="CX10" s="696">
        <f t="shared" ref="CX10:CX36" si="25">IFERROR(CW10*$I10, 0)</f>
        <v>0</v>
      </c>
      <c r="CY10" s="701"/>
      <c r="DA10" s="692"/>
      <c r="DB10" s="693"/>
      <c r="DC10" s="692"/>
      <c r="DD10" s="693"/>
      <c r="DE10" s="692"/>
      <c r="DF10" s="693"/>
      <c r="DG10" s="692"/>
      <c r="DH10" s="693"/>
      <c r="DI10" s="693"/>
      <c r="DJ10" s="693"/>
      <c r="DK10" s="693"/>
      <c r="DL10" s="693"/>
      <c r="DM10" s="693"/>
      <c r="DN10" s="693"/>
      <c r="DO10" s="693"/>
      <c r="DP10" s="693"/>
      <c r="DQ10" s="692"/>
      <c r="DR10" s="693"/>
      <c r="DS10" s="694"/>
      <c r="DU10" s="702"/>
      <c r="DV10" s="703"/>
      <c r="DW10" s="702"/>
      <c r="DX10" s="703"/>
      <c r="DY10" s="702"/>
      <c r="DZ10" s="703"/>
      <c r="EA10" s="702"/>
      <c r="EB10" s="703"/>
      <c r="EC10" s="703"/>
      <c r="ED10" s="703"/>
      <c r="EE10" s="703"/>
      <c r="EF10" s="703"/>
      <c r="EG10" s="703"/>
      <c r="EH10" s="703"/>
      <c r="EI10" s="703"/>
      <c r="EJ10" s="703"/>
      <c r="EK10" s="702"/>
      <c r="EL10" s="703"/>
      <c r="EM10" s="704"/>
      <c r="EO10" s="702"/>
      <c r="EP10" s="703"/>
      <c r="EQ10" s="702"/>
      <c r="ER10" s="703"/>
      <c r="ES10" s="702"/>
      <c r="ET10" s="703"/>
      <c r="EU10" s="702"/>
      <c r="EV10" s="703"/>
      <c r="EW10" s="703"/>
      <c r="EX10" s="703"/>
      <c r="EY10" s="703"/>
      <c r="EZ10" s="703"/>
      <c r="FA10" s="703"/>
      <c r="FB10" s="703"/>
      <c r="FC10" s="703"/>
      <c r="FD10" s="703"/>
      <c r="FE10" s="702"/>
      <c r="FF10" s="703"/>
      <c r="FG10" s="705"/>
      <c r="FI10" s="692"/>
      <c r="FJ10" s="693"/>
      <c r="FK10" s="692"/>
      <c r="FL10" s="693"/>
      <c r="FM10" s="692"/>
      <c r="FN10" s="693"/>
      <c r="FO10" s="692"/>
      <c r="FP10" s="693"/>
      <c r="FQ10" s="693"/>
      <c r="FR10" s="693"/>
      <c r="FS10" s="693"/>
      <c r="FT10" s="693"/>
      <c r="FU10" s="693"/>
      <c r="FV10" s="693"/>
      <c r="FW10" s="693"/>
      <c r="FX10" s="693"/>
      <c r="FY10" s="692"/>
      <c r="FZ10" s="693"/>
      <c r="GA10" s="705"/>
      <c r="GC10" s="692"/>
      <c r="GD10" s="693"/>
      <c r="GE10" s="692"/>
      <c r="GF10" s="693"/>
      <c r="GG10" s="692"/>
      <c r="GH10" s="693"/>
      <c r="GI10" s="692"/>
      <c r="GJ10" s="693"/>
      <c r="GK10" s="693"/>
      <c r="GL10" s="693"/>
      <c r="GM10" s="693"/>
      <c r="GN10" s="693"/>
      <c r="GO10" s="693"/>
      <c r="GP10" s="693"/>
      <c r="GQ10" s="693"/>
      <c r="GR10" s="693"/>
      <c r="GS10" s="692"/>
      <c r="GT10" s="693"/>
      <c r="GU10" s="705"/>
      <c r="GW10" s="692"/>
      <c r="GX10" s="693"/>
      <c r="GY10" s="692"/>
      <c r="GZ10" s="693"/>
      <c r="HA10" s="692"/>
      <c r="HB10" s="693"/>
      <c r="HC10" s="692"/>
      <c r="HD10" s="693"/>
      <c r="HE10" s="693"/>
      <c r="HF10" s="693"/>
      <c r="HG10" s="693"/>
      <c r="HH10" s="693"/>
      <c r="HI10" s="693"/>
      <c r="HJ10" s="693"/>
      <c r="HK10" s="693"/>
      <c r="HL10" s="693"/>
      <c r="HM10" s="692"/>
      <c r="HN10" s="693"/>
      <c r="HO10" s="694"/>
      <c r="HQ10" s="677"/>
      <c r="HR10" s="706"/>
      <c r="HS10" s="677"/>
      <c r="HT10" s="706"/>
      <c r="HU10" s="677"/>
      <c r="HV10" s="706"/>
      <c r="HW10" s="677"/>
      <c r="HX10" s="706"/>
      <c r="HY10" s="707"/>
      <c r="HZ10" s="706"/>
      <c r="IA10" s="707"/>
      <c r="IB10" s="706"/>
      <c r="IC10" s="707"/>
      <c r="ID10" s="706"/>
      <c r="IE10" s="706"/>
      <c r="IF10" s="706"/>
      <c r="IG10" s="677"/>
      <c r="IH10" s="706"/>
      <c r="II10" s="705"/>
      <c r="IK10" s="677"/>
      <c r="IL10" s="706"/>
      <c r="IM10" s="677"/>
      <c r="IN10" s="706"/>
      <c r="IO10" s="677"/>
      <c r="IP10" s="706"/>
      <c r="IQ10" s="677"/>
      <c r="IR10" s="706"/>
      <c r="IS10" s="707"/>
      <c r="IT10" s="706"/>
      <c r="IU10" s="707"/>
      <c r="IV10" s="706"/>
      <c r="IW10" s="707"/>
      <c r="IX10" s="706"/>
      <c r="IY10" s="706"/>
      <c r="IZ10" s="706"/>
      <c r="JA10" s="677"/>
      <c r="JB10" s="706"/>
      <c r="JC10" s="705"/>
      <c r="JE10" s="677"/>
      <c r="JF10" s="706"/>
      <c r="JG10" s="677"/>
      <c r="JH10" s="706"/>
      <c r="JI10" s="677"/>
      <c r="JJ10" s="706"/>
      <c r="JK10" s="677"/>
      <c r="JL10" s="706"/>
      <c r="JM10" s="707"/>
      <c r="JN10" s="706"/>
      <c r="JO10" s="707"/>
      <c r="JP10" s="706"/>
      <c r="JQ10" s="707"/>
      <c r="JR10" s="706"/>
      <c r="JS10" s="706"/>
      <c r="JT10" s="706"/>
      <c r="JU10" s="677"/>
      <c r="JV10" s="706"/>
      <c r="JW10" s="705"/>
      <c r="JY10" s="677"/>
      <c r="JZ10" s="706"/>
      <c r="KA10" s="677"/>
      <c r="KB10" s="706"/>
      <c r="KC10" s="677"/>
      <c r="KD10" s="706"/>
      <c r="KE10" s="677"/>
      <c r="KF10" s="706"/>
      <c r="KG10" s="707"/>
      <c r="KH10" s="706"/>
      <c r="KI10" s="707"/>
      <c r="KJ10" s="706"/>
      <c r="KK10" s="707"/>
      <c r="KL10" s="706"/>
      <c r="KM10" s="706"/>
      <c r="KN10" s="706"/>
      <c r="KO10" s="677"/>
      <c r="KP10" s="706"/>
      <c r="KQ10" s="705"/>
      <c r="KS10" s="677"/>
      <c r="KT10" s="706"/>
      <c r="KU10" s="677"/>
      <c r="KV10" s="706"/>
      <c r="KW10" s="677"/>
      <c r="KX10" s="706"/>
      <c r="KY10" s="677"/>
      <c r="KZ10" s="706"/>
      <c r="LA10" s="707"/>
      <c r="LB10" s="706"/>
      <c r="LC10" s="707"/>
      <c r="LD10" s="706"/>
      <c r="LE10" s="707"/>
      <c r="LF10" s="706"/>
      <c r="LG10" s="706"/>
      <c r="LH10" s="706"/>
      <c r="LI10" s="677"/>
      <c r="LJ10" s="706"/>
      <c r="LK10" s="705"/>
      <c r="LM10" s="677"/>
      <c r="LN10" s="706"/>
      <c r="LO10" s="677"/>
      <c r="LP10" s="706"/>
      <c r="LQ10" s="677"/>
      <c r="LR10" s="706"/>
      <c r="LS10" s="677"/>
      <c r="LT10" s="706"/>
      <c r="LU10" s="707"/>
      <c r="LV10" s="706"/>
      <c r="LW10" s="707"/>
      <c r="LX10" s="706"/>
      <c r="LY10" s="707"/>
      <c r="LZ10" s="706"/>
      <c r="MA10" s="706"/>
      <c r="MB10" s="706"/>
      <c r="MC10" s="677"/>
      <c r="MD10" s="706"/>
      <c r="ME10" s="705"/>
      <c r="MG10" s="677"/>
      <c r="MH10" s="706"/>
      <c r="MI10" s="677"/>
      <c r="MJ10" s="706"/>
      <c r="MK10" s="677"/>
      <c r="ML10" s="706"/>
      <c r="MM10" s="677"/>
      <c r="MN10" s="706"/>
      <c r="MO10" s="707"/>
      <c r="MP10" s="706"/>
      <c r="MQ10" s="707"/>
      <c r="MR10" s="706"/>
      <c r="MS10" s="707"/>
      <c r="MT10" s="706"/>
      <c r="MU10" s="706"/>
      <c r="MV10" s="706"/>
      <c r="MW10" s="677"/>
      <c r="MX10" s="706"/>
      <c r="MY10" s="705"/>
      <c r="NA10" s="677"/>
      <c r="NB10" s="706"/>
      <c r="NC10" s="677"/>
      <c r="ND10" s="706"/>
      <c r="NE10" s="677"/>
      <c r="NF10" s="706"/>
      <c r="NG10" s="677"/>
      <c r="NH10" s="706"/>
      <c r="NI10" s="707"/>
      <c r="NJ10" s="706"/>
      <c r="NK10" s="707"/>
      <c r="NL10" s="706"/>
      <c r="NM10" s="707"/>
      <c r="NN10" s="706"/>
      <c r="NO10" s="706"/>
      <c r="NP10" s="706"/>
      <c r="NQ10" s="677"/>
      <c r="NR10" s="706"/>
      <c r="NS10" s="705"/>
      <c r="NU10" s="677"/>
      <c r="NV10" s="706"/>
      <c r="NW10" s="677"/>
      <c r="NX10" s="706"/>
      <c r="NY10" s="677"/>
      <c r="NZ10" s="706"/>
      <c r="OA10" s="677"/>
      <c r="OB10" s="706"/>
      <c r="OC10" s="707"/>
      <c r="OD10" s="706"/>
      <c r="OE10" s="707"/>
      <c r="OF10" s="706"/>
      <c r="OG10" s="707"/>
      <c r="OH10" s="706"/>
      <c r="OI10" s="706"/>
      <c r="OJ10" s="706"/>
      <c r="OK10" s="677"/>
      <c r="OL10" s="706"/>
      <c r="OM10" s="705"/>
      <c r="OO10" s="677"/>
      <c r="OP10" s="706"/>
      <c r="OQ10" s="677"/>
      <c r="OR10" s="706"/>
      <c r="OS10" s="677"/>
      <c r="OT10" s="706"/>
      <c r="OU10" s="677"/>
      <c r="OV10" s="706"/>
      <c r="OW10" s="707"/>
      <c r="OX10" s="706"/>
      <c r="OY10" s="707"/>
      <c r="OZ10" s="706"/>
      <c r="PA10" s="707"/>
      <c r="PB10" s="706"/>
      <c r="PC10" s="706"/>
      <c r="PD10" s="706"/>
      <c r="PE10" s="677"/>
      <c r="PF10" s="706"/>
      <c r="PG10" s="705"/>
      <c r="PI10" s="677"/>
      <c r="PJ10" s="706"/>
      <c r="PK10" s="677"/>
      <c r="PL10" s="706"/>
      <c r="PM10" s="677"/>
      <c r="PN10" s="706"/>
      <c r="PO10" s="677"/>
      <c r="PP10" s="706"/>
      <c r="PQ10" s="707"/>
      <c r="PR10" s="706"/>
      <c r="PS10" s="707"/>
      <c r="PT10" s="706"/>
      <c r="PU10" s="707"/>
      <c r="PV10" s="706"/>
      <c r="PW10" s="706"/>
      <c r="PX10" s="706"/>
      <c r="PY10" s="677"/>
      <c r="PZ10" s="706"/>
      <c r="QA10" s="705"/>
      <c r="QC10" s="677"/>
      <c r="QD10" s="706"/>
      <c r="QE10" s="677"/>
      <c r="QF10" s="706"/>
      <c r="QG10" s="677"/>
      <c r="QH10" s="706"/>
      <c r="QI10" s="677"/>
      <c r="QJ10" s="706"/>
      <c r="QK10" s="707"/>
      <c r="QL10" s="706"/>
      <c r="QM10" s="707"/>
      <c r="QN10" s="706"/>
      <c r="QO10" s="707"/>
      <c r="QP10" s="706"/>
      <c r="QQ10" s="706"/>
      <c r="QR10" s="706"/>
      <c r="QS10" s="677"/>
      <c r="QT10" s="706"/>
      <c r="QU10" s="705"/>
      <c r="RC10" s="677"/>
      <c r="RD10" s="677"/>
      <c r="RE10" s="677"/>
      <c r="RF10" s="677"/>
      <c r="RG10" s="677"/>
      <c r="RH10" s="677"/>
      <c r="RI10" s="677"/>
      <c r="RJ10" s="677"/>
      <c r="RK10" s="677"/>
      <c r="RL10" s="677"/>
      <c r="RM10" s="677"/>
      <c r="RN10" s="677"/>
      <c r="RO10" s="677"/>
      <c r="RP10" s="677"/>
      <c r="RQ10" s="677"/>
      <c r="RR10" s="677"/>
      <c r="RS10" s="677"/>
      <c r="RT10" s="677"/>
      <c r="RV10" s="675">
        <f t="shared" si="6"/>
        <v>0</v>
      </c>
      <c r="RW10" s="675">
        <f t="shared" si="7"/>
        <v>0</v>
      </c>
      <c r="RX10" s="675">
        <f t="shared" si="8"/>
        <v>0</v>
      </c>
      <c r="RY10" s="675">
        <f t="shared" si="9"/>
        <v>0</v>
      </c>
      <c r="RZ10" s="675">
        <f t="shared" si="10"/>
        <v>0</v>
      </c>
      <c r="SA10" s="675">
        <f t="shared" si="11"/>
        <v>0</v>
      </c>
      <c r="SB10" s="675">
        <f t="shared" si="12"/>
        <v>0</v>
      </c>
      <c r="SC10" s="675">
        <f t="shared" si="13"/>
        <v>0</v>
      </c>
      <c r="SD10" s="675" t="e">
        <f xml:space="preserve"> SUMIF(#REF!,$SD$8,#REF!)</f>
        <v>#REF!</v>
      </c>
      <c r="SE10" s="676" t="e">
        <f xml:space="preserve"> SUMIF(#REF!,$SE$8,#REF!)</f>
        <v>#REF!</v>
      </c>
      <c r="SG10" s="677"/>
      <c r="SH10" s="677"/>
      <c r="SI10" s="677"/>
      <c r="SJ10" s="677"/>
      <c r="SK10" s="677"/>
      <c r="SL10" s="677"/>
      <c r="SM10" s="677"/>
      <c r="SN10" s="677"/>
      <c r="SO10" s="677"/>
      <c r="SP10" s="677"/>
      <c r="SQ10" s="677"/>
      <c r="SR10" s="677"/>
      <c r="SS10" s="677"/>
      <c r="ST10" s="677"/>
      <c r="SU10" s="677"/>
      <c r="SV10" s="677"/>
      <c r="SW10" s="677"/>
      <c r="SX10" s="677"/>
      <c r="SY10" s="677"/>
      <c r="SZ10" s="677"/>
      <c r="TA10" s="677"/>
      <c r="TB10" s="677"/>
      <c r="TC10" s="677"/>
      <c r="TE10" s="675"/>
      <c r="TF10" s="675"/>
      <c r="TG10" s="675"/>
      <c r="TH10" s="675"/>
      <c r="TI10" s="675"/>
      <c r="TJ10" s="675"/>
      <c r="TK10" s="675"/>
      <c r="TL10" s="675"/>
      <c r="TM10" s="675"/>
      <c r="TN10" s="676"/>
      <c r="TP10" s="677"/>
      <c r="TQ10" s="677"/>
      <c r="TR10" s="677"/>
      <c r="TS10" s="677"/>
      <c r="TT10" s="677"/>
      <c r="TU10" s="677"/>
      <c r="TV10" s="677"/>
      <c r="TW10" s="677"/>
      <c r="TX10" s="677"/>
      <c r="TY10" s="677"/>
      <c r="TZ10" s="677"/>
      <c r="UA10" s="677"/>
      <c r="UB10" s="677"/>
      <c r="UC10" s="677"/>
      <c r="UD10" s="677"/>
      <c r="UE10" s="677"/>
      <c r="UF10" s="677"/>
      <c r="UG10" s="677"/>
      <c r="UH10" s="677"/>
      <c r="UI10" s="677"/>
      <c r="UJ10" s="677"/>
      <c r="UK10" s="677"/>
      <c r="UL10" s="677"/>
      <c r="UN10" s="677"/>
      <c r="UO10" s="677"/>
      <c r="UP10" s="677"/>
      <c r="UQ10" s="677"/>
      <c r="UR10" s="677"/>
      <c r="US10" s="677"/>
      <c r="UT10" s="677"/>
      <c r="UU10" s="677"/>
      <c r="UV10" s="677"/>
      <c r="UW10" s="677"/>
    </row>
    <row r="11" spans="1:569" s="645" customFormat="1" ht="19.5" customHeight="1">
      <c r="A11" s="678"/>
      <c r="B11" s="679"/>
      <c r="C11" s="708"/>
      <c r="D11" s="709"/>
      <c r="E11" s="710" t="s">
        <v>338</v>
      </c>
      <c r="F11" s="711" t="s">
        <v>339</v>
      </c>
      <c r="G11" s="712"/>
      <c r="H11" s="713" t="s">
        <v>340</v>
      </c>
      <c r="I11" s="690">
        <v>1</v>
      </c>
      <c r="J11" s="690">
        <v>1</v>
      </c>
      <c r="K11" s="714"/>
      <c r="L11" s="715"/>
      <c r="N11" s="716"/>
      <c r="O11" s="717"/>
      <c r="Q11" s="689"/>
      <c r="R11" s="690"/>
      <c r="S11" s="690"/>
      <c r="T11" s="690"/>
      <c r="U11" s="690"/>
      <c r="V11" s="690"/>
      <c r="W11" s="690"/>
      <c r="X11" s="690"/>
      <c r="Y11" s="690"/>
      <c r="Z11" s="690"/>
      <c r="AA11" s="690"/>
      <c r="AB11" s="690"/>
      <c r="AC11" s="690"/>
      <c r="AD11" s="690"/>
      <c r="AE11" s="690"/>
      <c r="AF11" s="691"/>
      <c r="AH11" s="692"/>
      <c r="AI11" s="693"/>
      <c r="AJ11" s="692"/>
      <c r="AK11" s="693"/>
      <c r="AL11" s="692"/>
      <c r="AM11" s="693"/>
      <c r="AN11" s="692"/>
      <c r="AO11" s="693"/>
      <c r="AP11" s="693"/>
      <c r="AQ11" s="693"/>
      <c r="AR11" s="693"/>
      <c r="AS11" s="693"/>
      <c r="AT11" s="693"/>
      <c r="AU11" s="693"/>
      <c r="AV11" s="693"/>
      <c r="AW11" s="693"/>
      <c r="AX11" s="693"/>
      <c r="AY11" s="693"/>
      <c r="AZ11" s="693"/>
      <c r="BA11" s="693"/>
      <c r="BB11" s="693"/>
      <c r="BC11" s="692"/>
      <c r="BD11" s="693"/>
      <c r="BE11" s="694"/>
      <c r="BG11" s="692"/>
      <c r="BH11" s="693"/>
      <c r="BI11" s="692"/>
      <c r="BJ11" s="693"/>
      <c r="BK11" s="692"/>
      <c r="BL11" s="693"/>
      <c r="BM11" s="692"/>
      <c r="BN11" s="693"/>
      <c r="BO11" s="693"/>
      <c r="BP11" s="693"/>
      <c r="BQ11" s="693"/>
      <c r="BR11" s="693"/>
      <c r="BS11" s="693"/>
      <c r="BT11" s="693"/>
      <c r="BU11" s="693"/>
      <c r="BV11" s="693"/>
      <c r="BW11" s="692"/>
      <c r="BX11" s="693"/>
      <c r="BY11" s="694"/>
      <c r="CA11" s="695"/>
      <c r="CB11" s="696">
        <f t="shared" si="14"/>
        <v>0</v>
      </c>
      <c r="CC11" s="697"/>
      <c r="CD11" s="696">
        <f t="shared" si="15"/>
        <v>0</v>
      </c>
      <c r="CE11" s="697"/>
      <c r="CF11" s="696">
        <f t="shared" si="16"/>
        <v>0</v>
      </c>
      <c r="CG11" s="697"/>
      <c r="CH11" s="696">
        <f t="shared" si="17"/>
        <v>0</v>
      </c>
      <c r="CI11" s="698">
        <f t="shared" si="18"/>
        <v>0</v>
      </c>
      <c r="CJ11" s="696">
        <f t="shared" si="19"/>
        <v>0</v>
      </c>
      <c r="CK11" s="718">
        <f>ROUNDUP($CD$196*4.5%,0)</f>
        <v>118229994</v>
      </c>
      <c r="CL11" s="696">
        <f t="shared" si="20"/>
        <v>118229994</v>
      </c>
      <c r="CM11" s="698">
        <f t="shared" si="21"/>
        <v>118229994</v>
      </c>
      <c r="CN11" s="696">
        <f t="shared" si="22"/>
        <v>118229994</v>
      </c>
      <c r="CO11" s="699">
        <f t="shared" si="23"/>
        <v>0</v>
      </c>
      <c r="CP11" s="699">
        <f t="shared" si="23"/>
        <v>0</v>
      </c>
      <c r="CQ11" s="699">
        <f t="shared" si="23"/>
        <v>0</v>
      </c>
      <c r="CR11" s="699">
        <f t="shared" si="23"/>
        <v>0</v>
      </c>
      <c r="CS11" s="700">
        <f t="shared" si="23"/>
        <v>0</v>
      </c>
      <c r="CT11" s="699">
        <f t="shared" si="23"/>
        <v>0</v>
      </c>
      <c r="CU11" s="699">
        <f t="shared" si="23"/>
        <v>0</v>
      </c>
      <c r="CV11" s="700">
        <f t="shared" si="24"/>
        <v>0</v>
      </c>
      <c r="CW11" s="697"/>
      <c r="CX11" s="696">
        <f t="shared" si="25"/>
        <v>0</v>
      </c>
      <c r="CY11" s="701"/>
      <c r="DA11" s="692"/>
      <c r="DB11" s="693"/>
      <c r="DC11" s="692"/>
      <c r="DD11" s="693"/>
      <c r="DE11" s="692"/>
      <c r="DF11" s="693"/>
      <c r="DG11" s="692"/>
      <c r="DH11" s="693"/>
      <c r="DI11" s="693"/>
      <c r="DJ11" s="693"/>
      <c r="DK11" s="693"/>
      <c r="DL11" s="693"/>
      <c r="DM11" s="693"/>
      <c r="DN11" s="693"/>
      <c r="DO11" s="693"/>
      <c r="DP11" s="693"/>
      <c r="DQ11" s="692"/>
      <c r="DR11" s="693"/>
      <c r="DS11" s="694"/>
      <c r="DU11" s="702"/>
      <c r="DV11" s="703"/>
      <c r="DW11" s="702"/>
      <c r="DX11" s="703"/>
      <c r="DY11" s="702"/>
      <c r="DZ11" s="703"/>
      <c r="EA11" s="702"/>
      <c r="EB11" s="703"/>
      <c r="EC11" s="703"/>
      <c r="ED11" s="703"/>
      <c r="EE11" s="703"/>
      <c r="EF11" s="703"/>
      <c r="EG11" s="703"/>
      <c r="EH11" s="703"/>
      <c r="EI11" s="703"/>
      <c r="EJ11" s="703"/>
      <c r="EK11" s="702"/>
      <c r="EL11" s="703"/>
      <c r="EM11" s="704"/>
      <c r="EO11" s="702"/>
      <c r="EP11" s="703"/>
      <c r="EQ11" s="702"/>
      <c r="ER11" s="703"/>
      <c r="ES11" s="702"/>
      <c r="ET11" s="703"/>
      <c r="EU11" s="702"/>
      <c r="EV11" s="703"/>
      <c r="EW11" s="703"/>
      <c r="EX11" s="703"/>
      <c r="EY11" s="703"/>
      <c r="EZ11" s="703"/>
      <c r="FA11" s="703"/>
      <c r="FB11" s="703"/>
      <c r="FC11" s="703"/>
      <c r="FD11" s="703"/>
      <c r="FE11" s="702"/>
      <c r="FF11" s="703"/>
      <c r="FG11" s="705"/>
      <c r="FI11" s="692"/>
      <c r="FJ11" s="693"/>
      <c r="FK11" s="692"/>
      <c r="FL11" s="693"/>
      <c r="FM11" s="692"/>
      <c r="FN11" s="693"/>
      <c r="FO11" s="692"/>
      <c r="FP11" s="693"/>
      <c r="FQ11" s="693"/>
      <c r="FR11" s="693"/>
      <c r="FS11" s="693"/>
      <c r="FT11" s="693"/>
      <c r="FU11" s="693"/>
      <c r="FV11" s="693"/>
      <c r="FW11" s="693"/>
      <c r="FX11" s="693"/>
      <c r="FY11" s="692"/>
      <c r="FZ11" s="693"/>
      <c r="GA11" s="705"/>
      <c r="GC11" s="692"/>
      <c r="GD11" s="693"/>
      <c r="GE11" s="692"/>
      <c r="GF11" s="693"/>
      <c r="GG11" s="692"/>
      <c r="GH11" s="693"/>
      <c r="GI11" s="692"/>
      <c r="GJ11" s="693"/>
      <c r="GK11" s="693"/>
      <c r="GL11" s="693"/>
      <c r="GM11" s="693"/>
      <c r="GN11" s="693"/>
      <c r="GO11" s="693"/>
      <c r="GP11" s="693"/>
      <c r="GQ11" s="693"/>
      <c r="GR11" s="693"/>
      <c r="GS11" s="692"/>
      <c r="GT11" s="693"/>
      <c r="GU11" s="705"/>
      <c r="GW11" s="692"/>
      <c r="GX11" s="693"/>
      <c r="GY11" s="692"/>
      <c r="GZ11" s="693"/>
      <c r="HA11" s="692"/>
      <c r="HB11" s="693"/>
      <c r="HC11" s="692"/>
      <c r="HD11" s="693"/>
      <c r="HE11" s="693"/>
      <c r="HF11" s="693"/>
      <c r="HG11" s="693"/>
      <c r="HH11" s="693"/>
      <c r="HI11" s="693"/>
      <c r="HJ11" s="693"/>
      <c r="HK11" s="693"/>
      <c r="HL11" s="693"/>
      <c r="HM11" s="692"/>
      <c r="HN11" s="693"/>
      <c r="HO11" s="694"/>
      <c r="HQ11" s="677"/>
      <c r="HR11" s="706"/>
      <c r="HS11" s="677"/>
      <c r="HT11" s="706"/>
      <c r="HU11" s="677"/>
      <c r="HV11" s="706"/>
      <c r="HW11" s="677"/>
      <c r="HX11" s="706"/>
      <c r="HY11" s="707"/>
      <c r="HZ11" s="706"/>
      <c r="IA11" s="707"/>
      <c r="IB11" s="706"/>
      <c r="IC11" s="707"/>
      <c r="ID11" s="706"/>
      <c r="IE11" s="706"/>
      <c r="IF11" s="706"/>
      <c r="IG11" s="677"/>
      <c r="IH11" s="706"/>
      <c r="II11" s="705"/>
      <c r="IK11" s="677"/>
      <c r="IL11" s="706"/>
      <c r="IM11" s="677"/>
      <c r="IN11" s="706"/>
      <c r="IO11" s="677"/>
      <c r="IP11" s="706"/>
      <c r="IQ11" s="677"/>
      <c r="IR11" s="706"/>
      <c r="IS11" s="707"/>
      <c r="IT11" s="706"/>
      <c r="IU11" s="707"/>
      <c r="IV11" s="706"/>
      <c r="IW11" s="707"/>
      <c r="IX11" s="706"/>
      <c r="IY11" s="706"/>
      <c r="IZ11" s="706"/>
      <c r="JA11" s="677"/>
      <c r="JB11" s="706"/>
      <c r="JC11" s="705"/>
      <c r="JE11" s="677"/>
      <c r="JF11" s="706"/>
      <c r="JG11" s="677"/>
      <c r="JH11" s="706"/>
      <c r="JI11" s="677"/>
      <c r="JJ11" s="706"/>
      <c r="JK11" s="677"/>
      <c r="JL11" s="706"/>
      <c r="JM11" s="707"/>
      <c r="JN11" s="706"/>
      <c r="JO11" s="707"/>
      <c r="JP11" s="706"/>
      <c r="JQ11" s="707"/>
      <c r="JR11" s="706"/>
      <c r="JS11" s="706"/>
      <c r="JT11" s="706"/>
      <c r="JU11" s="677"/>
      <c r="JV11" s="706"/>
      <c r="JW11" s="705"/>
      <c r="JY11" s="677"/>
      <c r="JZ11" s="706"/>
      <c r="KA11" s="677"/>
      <c r="KB11" s="706"/>
      <c r="KC11" s="677"/>
      <c r="KD11" s="706"/>
      <c r="KE11" s="677"/>
      <c r="KF11" s="706"/>
      <c r="KG11" s="707"/>
      <c r="KH11" s="706"/>
      <c r="KI11" s="707"/>
      <c r="KJ11" s="706"/>
      <c r="KK11" s="707"/>
      <c r="KL11" s="706"/>
      <c r="KM11" s="706"/>
      <c r="KN11" s="706"/>
      <c r="KO11" s="677"/>
      <c r="KP11" s="706"/>
      <c r="KQ11" s="705"/>
      <c r="KS11" s="677"/>
      <c r="KT11" s="706"/>
      <c r="KU11" s="677"/>
      <c r="KV11" s="706"/>
      <c r="KW11" s="677"/>
      <c r="KX11" s="706"/>
      <c r="KY11" s="677"/>
      <c r="KZ11" s="706"/>
      <c r="LA11" s="707"/>
      <c r="LB11" s="706"/>
      <c r="LC11" s="707"/>
      <c r="LD11" s="706"/>
      <c r="LE11" s="707"/>
      <c r="LF11" s="706"/>
      <c r="LG11" s="706"/>
      <c r="LH11" s="706"/>
      <c r="LI11" s="677"/>
      <c r="LJ11" s="706"/>
      <c r="LK11" s="705"/>
      <c r="LM11" s="677"/>
      <c r="LN11" s="706"/>
      <c r="LO11" s="677"/>
      <c r="LP11" s="706"/>
      <c r="LQ11" s="677"/>
      <c r="LR11" s="706"/>
      <c r="LS11" s="677"/>
      <c r="LT11" s="706"/>
      <c r="LU11" s="707"/>
      <c r="LV11" s="706"/>
      <c r="LW11" s="707"/>
      <c r="LX11" s="706"/>
      <c r="LY11" s="707"/>
      <c r="LZ11" s="706"/>
      <c r="MA11" s="706"/>
      <c r="MB11" s="706"/>
      <c r="MC11" s="677"/>
      <c r="MD11" s="706"/>
      <c r="ME11" s="705"/>
      <c r="MG11" s="677"/>
      <c r="MH11" s="706"/>
      <c r="MI11" s="677"/>
      <c r="MJ11" s="706"/>
      <c r="MK11" s="677"/>
      <c r="ML11" s="706"/>
      <c r="MM11" s="677"/>
      <c r="MN11" s="706"/>
      <c r="MO11" s="707"/>
      <c r="MP11" s="706"/>
      <c r="MQ11" s="707"/>
      <c r="MR11" s="706"/>
      <c r="MS11" s="707"/>
      <c r="MT11" s="706"/>
      <c r="MU11" s="706"/>
      <c r="MV11" s="706"/>
      <c r="MW11" s="677"/>
      <c r="MX11" s="706"/>
      <c r="MY11" s="705"/>
      <c r="NA11" s="677"/>
      <c r="NB11" s="706"/>
      <c r="NC11" s="677"/>
      <c r="ND11" s="706"/>
      <c r="NE11" s="677"/>
      <c r="NF11" s="706"/>
      <c r="NG11" s="677"/>
      <c r="NH11" s="706"/>
      <c r="NI11" s="707"/>
      <c r="NJ11" s="706"/>
      <c r="NK11" s="707"/>
      <c r="NL11" s="706"/>
      <c r="NM11" s="707"/>
      <c r="NN11" s="706"/>
      <c r="NO11" s="706"/>
      <c r="NP11" s="706"/>
      <c r="NQ11" s="677"/>
      <c r="NR11" s="706"/>
      <c r="NS11" s="705"/>
      <c r="NU11" s="677"/>
      <c r="NV11" s="706"/>
      <c r="NW11" s="677"/>
      <c r="NX11" s="706"/>
      <c r="NY11" s="677"/>
      <c r="NZ11" s="706"/>
      <c r="OA11" s="677"/>
      <c r="OB11" s="706"/>
      <c r="OC11" s="707"/>
      <c r="OD11" s="706"/>
      <c r="OE11" s="707"/>
      <c r="OF11" s="706"/>
      <c r="OG11" s="707"/>
      <c r="OH11" s="706"/>
      <c r="OI11" s="706"/>
      <c r="OJ11" s="706"/>
      <c r="OK11" s="677"/>
      <c r="OL11" s="706"/>
      <c r="OM11" s="705"/>
      <c r="OO11" s="677"/>
      <c r="OP11" s="706"/>
      <c r="OQ11" s="677"/>
      <c r="OR11" s="706"/>
      <c r="OS11" s="677"/>
      <c r="OT11" s="706"/>
      <c r="OU11" s="677"/>
      <c r="OV11" s="706"/>
      <c r="OW11" s="707"/>
      <c r="OX11" s="706"/>
      <c r="OY11" s="707"/>
      <c r="OZ11" s="706"/>
      <c r="PA11" s="707"/>
      <c r="PB11" s="706"/>
      <c r="PC11" s="706"/>
      <c r="PD11" s="706"/>
      <c r="PE11" s="677"/>
      <c r="PF11" s="706"/>
      <c r="PG11" s="705"/>
      <c r="PI11" s="677"/>
      <c r="PJ11" s="706"/>
      <c r="PK11" s="677"/>
      <c r="PL11" s="706"/>
      <c r="PM11" s="677"/>
      <c r="PN11" s="706"/>
      <c r="PO11" s="677"/>
      <c r="PP11" s="706"/>
      <c r="PQ11" s="707"/>
      <c r="PR11" s="706"/>
      <c r="PS11" s="707"/>
      <c r="PT11" s="706"/>
      <c r="PU11" s="707"/>
      <c r="PV11" s="706"/>
      <c r="PW11" s="706"/>
      <c r="PX11" s="706"/>
      <c r="PY11" s="677"/>
      <c r="PZ11" s="706"/>
      <c r="QA11" s="705"/>
      <c r="QC11" s="677"/>
      <c r="QD11" s="706"/>
      <c r="QE11" s="677"/>
      <c r="QF11" s="706"/>
      <c r="QG11" s="677"/>
      <c r="QH11" s="706"/>
      <c r="QI11" s="677"/>
      <c r="QJ11" s="706"/>
      <c r="QK11" s="707"/>
      <c r="QL11" s="706"/>
      <c r="QM11" s="707"/>
      <c r="QN11" s="706"/>
      <c r="QO11" s="707"/>
      <c r="QP11" s="706"/>
      <c r="QQ11" s="706"/>
      <c r="QR11" s="706"/>
      <c r="QS11" s="677"/>
      <c r="QT11" s="706"/>
      <c r="QU11" s="705"/>
      <c r="RC11" s="677"/>
      <c r="RD11" s="677"/>
      <c r="RE11" s="677"/>
      <c r="RF11" s="677"/>
      <c r="RG11" s="677"/>
      <c r="RH11" s="677"/>
      <c r="RI11" s="677"/>
      <c r="RJ11" s="677"/>
      <c r="RK11" s="677"/>
      <c r="RL11" s="677"/>
      <c r="RM11" s="677"/>
      <c r="RN11" s="677"/>
      <c r="RO11" s="677"/>
      <c r="RP11" s="677"/>
      <c r="RQ11" s="677"/>
      <c r="RR11" s="677"/>
      <c r="RS11" s="677"/>
      <c r="RT11" s="677"/>
      <c r="RV11" s="675"/>
      <c r="RW11" s="675"/>
      <c r="RX11" s="675"/>
      <c r="RY11" s="675"/>
      <c r="RZ11" s="675"/>
      <c r="SA11" s="675"/>
      <c r="SB11" s="675"/>
      <c r="SC11" s="675"/>
      <c r="SD11" s="675"/>
      <c r="SE11" s="676"/>
      <c r="SG11" s="677"/>
      <c r="SH11" s="677"/>
      <c r="SI11" s="677"/>
      <c r="SJ11" s="677"/>
      <c r="SK11" s="677"/>
      <c r="SL11" s="677"/>
      <c r="SM11" s="677"/>
      <c r="SN11" s="677"/>
      <c r="SO11" s="677"/>
      <c r="SP11" s="677"/>
      <c r="SQ11" s="677"/>
      <c r="SR11" s="677"/>
      <c r="SS11" s="677"/>
      <c r="ST11" s="677"/>
      <c r="SU11" s="677"/>
      <c r="SV11" s="677"/>
      <c r="SW11" s="677"/>
      <c r="SX11" s="677"/>
      <c r="SY11" s="677"/>
      <c r="SZ11" s="677"/>
      <c r="TA11" s="677"/>
      <c r="TB11" s="677"/>
      <c r="TC11" s="677"/>
      <c r="TE11" s="675"/>
      <c r="TF11" s="675"/>
      <c r="TG11" s="675"/>
      <c r="TH11" s="675"/>
      <c r="TI11" s="675"/>
      <c r="TJ11" s="675"/>
      <c r="TK11" s="675"/>
      <c r="TL11" s="675"/>
      <c r="TM11" s="675"/>
      <c r="TN11" s="676"/>
      <c r="TP11" s="677"/>
      <c r="TQ11" s="677"/>
      <c r="TR11" s="677"/>
      <c r="TS11" s="677"/>
      <c r="TT11" s="677"/>
      <c r="TU11" s="677"/>
      <c r="TV11" s="677"/>
      <c r="TW11" s="677"/>
      <c r="TX11" s="677"/>
      <c r="TY11" s="677"/>
      <c r="TZ11" s="677"/>
      <c r="UA11" s="677"/>
      <c r="UB11" s="677"/>
      <c r="UC11" s="677"/>
      <c r="UD11" s="677"/>
      <c r="UE11" s="677"/>
      <c r="UF11" s="677"/>
      <c r="UG11" s="677"/>
      <c r="UH11" s="677"/>
      <c r="UI11" s="677"/>
      <c r="UJ11" s="677"/>
      <c r="UK11" s="677"/>
      <c r="UL11" s="677"/>
      <c r="UN11" s="677"/>
      <c r="UO11" s="677"/>
      <c r="UP11" s="677"/>
      <c r="UQ11" s="677"/>
      <c r="UR11" s="677"/>
      <c r="US11" s="677"/>
      <c r="UT11" s="677"/>
      <c r="UU11" s="677"/>
      <c r="UV11" s="677"/>
      <c r="UW11" s="677"/>
    </row>
    <row r="12" spans="1:569" s="645" customFormat="1" ht="19.5" customHeight="1">
      <c r="A12" s="678"/>
      <c r="B12" s="679"/>
      <c r="C12" s="719"/>
      <c r="D12" s="720"/>
      <c r="E12" s="721" t="s">
        <v>341</v>
      </c>
      <c r="F12" s="711" t="s">
        <v>342</v>
      </c>
      <c r="G12" s="722"/>
      <c r="H12" s="723" t="s">
        <v>343</v>
      </c>
      <c r="I12" s="724">
        <v>1</v>
      </c>
      <c r="J12" s="724">
        <v>1</v>
      </c>
      <c r="K12" s="723"/>
      <c r="L12" s="725"/>
      <c r="N12" s="716"/>
      <c r="O12" s="717"/>
      <c r="Q12" s="689"/>
      <c r="R12" s="690"/>
      <c r="S12" s="690"/>
      <c r="T12" s="690"/>
      <c r="U12" s="690"/>
      <c r="V12" s="690"/>
      <c r="W12" s="690"/>
      <c r="X12" s="690"/>
      <c r="Y12" s="690"/>
      <c r="Z12" s="690"/>
      <c r="AA12" s="690"/>
      <c r="AB12" s="690"/>
      <c r="AC12" s="690"/>
      <c r="AD12" s="690"/>
      <c r="AE12" s="690"/>
      <c r="AF12" s="691"/>
      <c r="AH12" s="692"/>
      <c r="AI12" s="693"/>
      <c r="AJ12" s="692"/>
      <c r="AK12" s="693"/>
      <c r="AL12" s="692"/>
      <c r="AM12" s="693"/>
      <c r="AN12" s="692"/>
      <c r="AO12" s="693"/>
      <c r="AP12" s="693"/>
      <c r="AQ12" s="693"/>
      <c r="AR12" s="693"/>
      <c r="AS12" s="693"/>
      <c r="AT12" s="693"/>
      <c r="AU12" s="693"/>
      <c r="AV12" s="693"/>
      <c r="AW12" s="693"/>
      <c r="AX12" s="693"/>
      <c r="AY12" s="693"/>
      <c r="AZ12" s="693"/>
      <c r="BA12" s="693"/>
      <c r="BB12" s="693"/>
      <c r="BC12" s="692"/>
      <c r="BD12" s="693"/>
      <c r="BE12" s="694"/>
      <c r="BG12" s="692"/>
      <c r="BH12" s="693"/>
      <c r="BI12" s="692"/>
      <c r="BJ12" s="693"/>
      <c r="BK12" s="692"/>
      <c r="BL12" s="693"/>
      <c r="BM12" s="692"/>
      <c r="BN12" s="693"/>
      <c r="BO12" s="693"/>
      <c r="BP12" s="693"/>
      <c r="BQ12" s="693"/>
      <c r="BR12" s="693"/>
      <c r="BS12" s="693"/>
      <c r="BT12" s="693"/>
      <c r="BU12" s="693"/>
      <c r="BV12" s="693"/>
      <c r="BW12" s="692"/>
      <c r="BX12" s="693"/>
      <c r="BY12" s="694"/>
      <c r="CA12" s="695"/>
      <c r="CB12" s="696">
        <f t="shared" si="14"/>
        <v>0</v>
      </c>
      <c r="CC12" s="697"/>
      <c r="CD12" s="696">
        <f t="shared" si="15"/>
        <v>0</v>
      </c>
      <c r="CE12" s="697"/>
      <c r="CF12" s="696">
        <f t="shared" si="16"/>
        <v>0</v>
      </c>
      <c r="CG12" s="697"/>
      <c r="CH12" s="696">
        <f t="shared" si="17"/>
        <v>0</v>
      </c>
      <c r="CI12" s="698">
        <f t="shared" si="18"/>
        <v>0</v>
      </c>
      <c r="CJ12" s="696">
        <f t="shared" si="19"/>
        <v>0</v>
      </c>
      <c r="CK12" s="718">
        <f>ROUNDUP($CD$196*3.43%,0)</f>
        <v>90117529</v>
      </c>
      <c r="CL12" s="696">
        <f t="shared" si="20"/>
        <v>90117529</v>
      </c>
      <c r="CM12" s="698">
        <f t="shared" si="21"/>
        <v>90117529</v>
      </c>
      <c r="CN12" s="696">
        <f t="shared" si="22"/>
        <v>90117529</v>
      </c>
      <c r="CO12" s="699">
        <f t="shared" si="23"/>
        <v>0</v>
      </c>
      <c r="CP12" s="699">
        <f t="shared" si="23"/>
        <v>0</v>
      </c>
      <c r="CQ12" s="699">
        <f t="shared" si="23"/>
        <v>0</v>
      </c>
      <c r="CR12" s="699">
        <f t="shared" si="23"/>
        <v>0</v>
      </c>
      <c r="CS12" s="700">
        <f t="shared" si="23"/>
        <v>0</v>
      </c>
      <c r="CT12" s="699">
        <f t="shared" si="23"/>
        <v>0</v>
      </c>
      <c r="CU12" s="699">
        <f t="shared" si="23"/>
        <v>0</v>
      </c>
      <c r="CV12" s="700">
        <f t="shared" si="24"/>
        <v>0</v>
      </c>
      <c r="CW12" s="697"/>
      <c r="CX12" s="696">
        <f t="shared" si="25"/>
        <v>0</v>
      </c>
      <c r="CY12" s="701"/>
      <c r="DA12" s="692"/>
      <c r="DB12" s="693"/>
      <c r="DC12" s="692"/>
      <c r="DD12" s="693"/>
      <c r="DE12" s="692"/>
      <c r="DF12" s="693"/>
      <c r="DG12" s="692"/>
      <c r="DH12" s="693"/>
      <c r="DI12" s="693"/>
      <c r="DJ12" s="693"/>
      <c r="DK12" s="693"/>
      <c r="DL12" s="693"/>
      <c r="DM12" s="693"/>
      <c r="DN12" s="693"/>
      <c r="DO12" s="693"/>
      <c r="DP12" s="693"/>
      <c r="DQ12" s="692"/>
      <c r="DR12" s="693"/>
      <c r="DS12" s="694"/>
      <c r="DU12" s="702"/>
      <c r="DV12" s="703"/>
      <c r="DW12" s="702"/>
      <c r="DX12" s="703"/>
      <c r="DY12" s="702"/>
      <c r="DZ12" s="703"/>
      <c r="EA12" s="702"/>
      <c r="EB12" s="703"/>
      <c r="EC12" s="703"/>
      <c r="ED12" s="703"/>
      <c r="EE12" s="703"/>
      <c r="EF12" s="703"/>
      <c r="EG12" s="703"/>
      <c r="EH12" s="703"/>
      <c r="EI12" s="703"/>
      <c r="EJ12" s="703"/>
      <c r="EK12" s="702"/>
      <c r="EL12" s="703"/>
      <c r="EM12" s="704"/>
      <c r="EO12" s="702"/>
      <c r="EP12" s="703"/>
      <c r="EQ12" s="702"/>
      <c r="ER12" s="703"/>
      <c r="ES12" s="702"/>
      <c r="ET12" s="703"/>
      <c r="EU12" s="702"/>
      <c r="EV12" s="703"/>
      <c r="EW12" s="703"/>
      <c r="EX12" s="703"/>
      <c r="EY12" s="703"/>
      <c r="EZ12" s="703"/>
      <c r="FA12" s="703"/>
      <c r="FB12" s="703"/>
      <c r="FC12" s="703"/>
      <c r="FD12" s="703"/>
      <c r="FE12" s="702"/>
      <c r="FF12" s="703"/>
      <c r="FG12" s="705"/>
      <c r="FI12" s="692"/>
      <c r="FJ12" s="693"/>
      <c r="FK12" s="692"/>
      <c r="FL12" s="693"/>
      <c r="FM12" s="692"/>
      <c r="FN12" s="693"/>
      <c r="FO12" s="692"/>
      <c r="FP12" s="693"/>
      <c r="FQ12" s="693"/>
      <c r="FR12" s="693"/>
      <c r="FS12" s="693"/>
      <c r="FT12" s="693"/>
      <c r="FU12" s="693"/>
      <c r="FV12" s="693"/>
      <c r="FW12" s="693"/>
      <c r="FX12" s="693"/>
      <c r="FY12" s="692"/>
      <c r="FZ12" s="693"/>
      <c r="GA12" s="705"/>
      <c r="GC12" s="692"/>
      <c r="GD12" s="693"/>
      <c r="GE12" s="692"/>
      <c r="GF12" s="693"/>
      <c r="GG12" s="692"/>
      <c r="GH12" s="693"/>
      <c r="GI12" s="692"/>
      <c r="GJ12" s="693"/>
      <c r="GK12" s="693"/>
      <c r="GL12" s="693"/>
      <c r="GM12" s="693"/>
      <c r="GN12" s="693"/>
      <c r="GO12" s="693"/>
      <c r="GP12" s="693"/>
      <c r="GQ12" s="693"/>
      <c r="GR12" s="693"/>
      <c r="GS12" s="692"/>
      <c r="GT12" s="693"/>
      <c r="GU12" s="705"/>
      <c r="GW12" s="692"/>
      <c r="GX12" s="693"/>
      <c r="GY12" s="692"/>
      <c r="GZ12" s="693"/>
      <c r="HA12" s="692"/>
      <c r="HB12" s="693"/>
      <c r="HC12" s="692"/>
      <c r="HD12" s="693"/>
      <c r="HE12" s="693"/>
      <c r="HF12" s="693"/>
      <c r="HG12" s="693"/>
      <c r="HH12" s="693"/>
      <c r="HI12" s="693"/>
      <c r="HJ12" s="693"/>
      <c r="HK12" s="693"/>
      <c r="HL12" s="693"/>
      <c r="HM12" s="692"/>
      <c r="HN12" s="693"/>
      <c r="HO12" s="694"/>
      <c r="HQ12" s="677"/>
      <c r="HR12" s="706"/>
      <c r="HS12" s="677"/>
      <c r="HT12" s="706"/>
      <c r="HU12" s="677"/>
      <c r="HV12" s="706"/>
      <c r="HW12" s="677"/>
      <c r="HX12" s="706"/>
      <c r="HY12" s="707"/>
      <c r="HZ12" s="706"/>
      <c r="IA12" s="707"/>
      <c r="IB12" s="706"/>
      <c r="IC12" s="707"/>
      <c r="ID12" s="706"/>
      <c r="IE12" s="706"/>
      <c r="IF12" s="706"/>
      <c r="IG12" s="677"/>
      <c r="IH12" s="706"/>
      <c r="II12" s="705"/>
      <c r="IK12" s="677"/>
      <c r="IL12" s="706"/>
      <c r="IM12" s="677"/>
      <c r="IN12" s="706"/>
      <c r="IO12" s="677"/>
      <c r="IP12" s="706"/>
      <c r="IQ12" s="677"/>
      <c r="IR12" s="706"/>
      <c r="IS12" s="707"/>
      <c r="IT12" s="706"/>
      <c r="IU12" s="707"/>
      <c r="IV12" s="706"/>
      <c r="IW12" s="707"/>
      <c r="IX12" s="706"/>
      <c r="IY12" s="706"/>
      <c r="IZ12" s="706"/>
      <c r="JA12" s="677"/>
      <c r="JB12" s="706"/>
      <c r="JC12" s="705"/>
      <c r="JE12" s="677"/>
      <c r="JF12" s="706"/>
      <c r="JG12" s="677"/>
      <c r="JH12" s="706"/>
      <c r="JI12" s="677"/>
      <c r="JJ12" s="706"/>
      <c r="JK12" s="677"/>
      <c r="JL12" s="706"/>
      <c r="JM12" s="707"/>
      <c r="JN12" s="706"/>
      <c r="JO12" s="707"/>
      <c r="JP12" s="706"/>
      <c r="JQ12" s="707"/>
      <c r="JR12" s="706"/>
      <c r="JS12" s="706"/>
      <c r="JT12" s="706"/>
      <c r="JU12" s="677"/>
      <c r="JV12" s="706"/>
      <c r="JW12" s="705"/>
      <c r="JY12" s="677"/>
      <c r="JZ12" s="706"/>
      <c r="KA12" s="677"/>
      <c r="KB12" s="706"/>
      <c r="KC12" s="677"/>
      <c r="KD12" s="706"/>
      <c r="KE12" s="677"/>
      <c r="KF12" s="706"/>
      <c r="KG12" s="707"/>
      <c r="KH12" s="706"/>
      <c r="KI12" s="707"/>
      <c r="KJ12" s="706"/>
      <c r="KK12" s="707"/>
      <c r="KL12" s="706"/>
      <c r="KM12" s="706"/>
      <c r="KN12" s="706"/>
      <c r="KO12" s="677"/>
      <c r="KP12" s="706"/>
      <c r="KQ12" s="705"/>
      <c r="KS12" s="677"/>
      <c r="KT12" s="706"/>
      <c r="KU12" s="677"/>
      <c r="KV12" s="706"/>
      <c r="KW12" s="677"/>
      <c r="KX12" s="706"/>
      <c r="KY12" s="677"/>
      <c r="KZ12" s="706"/>
      <c r="LA12" s="707"/>
      <c r="LB12" s="706"/>
      <c r="LC12" s="707"/>
      <c r="LD12" s="706"/>
      <c r="LE12" s="707"/>
      <c r="LF12" s="706"/>
      <c r="LG12" s="706"/>
      <c r="LH12" s="706"/>
      <c r="LI12" s="677"/>
      <c r="LJ12" s="706"/>
      <c r="LK12" s="705"/>
      <c r="LM12" s="677"/>
      <c r="LN12" s="706"/>
      <c r="LO12" s="677"/>
      <c r="LP12" s="706"/>
      <c r="LQ12" s="677"/>
      <c r="LR12" s="706"/>
      <c r="LS12" s="677"/>
      <c r="LT12" s="706"/>
      <c r="LU12" s="707"/>
      <c r="LV12" s="706"/>
      <c r="LW12" s="707"/>
      <c r="LX12" s="706"/>
      <c r="LY12" s="707"/>
      <c r="LZ12" s="706"/>
      <c r="MA12" s="706"/>
      <c r="MB12" s="706"/>
      <c r="MC12" s="677"/>
      <c r="MD12" s="706"/>
      <c r="ME12" s="705"/>
      <c r="MG12" s="677"/>
      <c r="MH12" s="706"/>
      <c r="MI12" s="677"/>
      <c r="MJ12" s="706"/>
      <c r="MK12" s="677"/>
      <c r="ML12" s="706"/>
      <c r="MM12" s="677"/>
      <c r="MN12" s="706"/>
      <c r="MO12" s="707"/>
      <c r="MP12" s="706"/>
      <c r="MQ12" s="707"/>
      <c r="MR12" s="706"/>
      <c r="MS12" s="707"/>
      <c r="MT12" s="706"/>
      <c r="MU12" s="706"/>
      <c r="MV12" s="706"/>
      <c r="MW12" s="677"/>
      <c r="MX12" s="706"/>
      <c r="MY12" s="705"/>
      <c r="NA12" s="677"/>
      <c r="NB12" s="706"/>
      <c r="NC12" s="677"/>
      <c r="ND12" s="706"/>
      <c r="NE12" s="677"/>
      <c r="NF12" s="706"/>
      <c r="NG12" s="677"/>
      <c r="NH12" s="706"/>
      <c r="NI12" s="707"/>
      <c r="NJ12" s="706"/>
      <c r="NK12" s="707"/>
      <c r="NL12" s="706"/>
      <c r="NM12" s="707"/>
      <c r="NN12" s="706"/>
      <c r="NO12" s="706"/>
      <c r="NP12" s="706"/>
      <c r="NQ12" s="677"/>
      <c r="NR12" s="706"/>
      <c r="NS12" s="705"/>
      <c r="NU12" s="677"/>
      <c r="NV12" s="706"/>
      <c r="NW12" s="677"/>
      <c r="NX12" s="706"/>
      <c r="NY12" s="677"/>
      <c r="NZ12" s="706"/>
      <c r="OA12" s="677"/>
      <c r="OB12" s="706"/>
      <c r="OC12" s="707"/>
      <c r="OD12" s="706"/>
      <c r="OE12" s="707"/>
      <c r="OF12" s="706"/>
      <c r="OG12" s="707"/>
      <c r="OH12" s="706"/>
      <c r="OI12" s="706"/>
      <c r="OJ12" s="706"/>
      <c r="OK12" s="677"/>
      <c r="OL12" s="706"/>
      <c r="OM12" s="705"/>
      <c r="OO12" s="677"/>
      <c r="OP12" s="706"/>
      <c r="OQ12" s="677"/>
      <c r="OR12" s="706"/>
      <c r="OS12" s="677"/>
      <c r="OT12" s="706"/>
      <c r="OU12" s="677"/>
      <c r="OV12" s="706"/>
      <c r="OW12" s="707"/>
      <c r="OX12" s="706"/>
      <c r="OY12" s="707"/>
      <c r="OZ12" s="706"/>
      <c r="PA12" s="707"/>
      <c r="PB12" s="706"/>
      <c r="PC12" s="706"/>
      <c r="PD12" s="706"/>
      <c r="PE12" s="677"/>
      <c r="PF12" s="706"/>
      <c r="PG12" s="705"/>
      <c r="PI12" s="677"/>
      <c r="PJ12" s="706"/>
      <c r="PK12" s="677"/>
      <c r="PL12" s="706"/>
      <c r="PM12" s="677"/>
      <c r="PN12" s="706"/>
      <c r="PO12" s="677"/>
      <c r="PP12" s="706"/>
      <c r="PQ12" s="707"/>
      <c r="PR12" s="706"/>
      <c r="PS12" s="707"/>
      <c r="PT12" s="706"/>
      <c r="PU12" s="707"/>
      <c r="PV12" s="706"/>
      <c r="PW12" s="706"/>
      <c r="PX12" s="706"/>
      <c r="PY12" s="677"/>
      <c r="PZ12" s="706"/>
      <c r="QA12" s="705"/>
      <c r="QC12" s="677"/>
      <c r="QD12" s="706"/>
      <c r="QE12" s="677"/>
      <c r="QF12" s="706"/>
      <c r="QG12" s="677"/>
      <c r="QH12" s="706"/>
      <c r="QI12" s="677"/>
      <c r="QJ12" s="706"/>
      <c r="QK12" s="707"/>
      <c r="QL12" s="706"/>
      <c r="QM12" s="707"/>
      <c r="QN12" s="706"/>
      <c r="QO12" s="707"/>
      <c r="QP12" s="706"/>
      <c r="QQ12" s="706"/>
      <c r="QR12" s="706"/>
      <c r="QS12" s="677"/>
      <c r="QT12" s="706"/>
      <c r="QU12" s="705"/>
      <c r="RC12" s="677"/>
      <c r="RD12" s="677"/>
      <c r="RE12" s="677"/>
      <c r="RF12" s="677"/>
      <c r="RG12" s="677"/>
      <c r="RH12" s="677"/>
      <c r="RI12" s="677"/>
      <c r="RJ12" s="677"/>
      <c r="RK12" s="677"/>
      <c r="RL12" s="677"/>
      <c r="RM12" s="677"/>
      <c r="RN12" s="677"/>
      <c r="RO12" s="677"/>
      <c r="RP12" s="677"/>
      <c r="RQ12" s="677"/>
      <c r="RR12" s="677"/>
      <c r="RS12" s="677"/>
      <c r="RT12" s="677"/>
      <c r="RV12" s="675"/>
      <c r="RW12" s="675"/>
      <c r="RX12" s="675"/>
      <c r="RY12" s="675"/>
      <c r="RZ12" s="675"/>
      <c r="SA12" s="675"/>
      <c r="SB12" s="675"/>
      <c r="SC12" s="675"/>
      <c r="SD12" s="675"/>
      <c r="SE12" s="676"/>
      <c r="SG12" s="677"/>
      <c r="SH12" s="677"/>
      <c r="SI12" s="677"/>
      <c r="SJ12" s="677"/>
      <c r="SK12" s="677"/>
      <c r="SL12" s="677"/>
      <c r="SM12" s="677"/>
      <c r="SN12" s="677"/>
      <c r="SO12" s="677"/>
      <c r="SP12" s="677"/>
      <c r="SQ12" s="677"/>
      <c r="SR12" s="677"/>
      <c r="SS12" s="677"/>
      <c r="ST12" s="677"/>
      <c r="SU12" s="677"/>
      <c r="SV12" s="677"/>
      <c r="SW12" s="677"/>
      <c r="SX12" s="677"/>
      <c r="SY12" s="677"/>
      <c r="SZ12" s="677"/>
      <c r="TA12" s="677"/>
      <c r="TB12" s="677"/>
      <c r="TC12" s="677"/>
      <c r="TE12" s="675"/>
      <c r="TF12" s="675"/>
      <c r="TG12" s="675"/>
      <c r="TH12" s="675"/>
      <c r="TI12" s="675"/>
      <c r="TJ12" s="675"/>
      <c r="TK12" s="675"/>
      <c r="TL12" s="675"/>
      <c r="TM12" s="675"/>
      <c r="TN12" s="676"/>
      <c r="TP12" s="677"/>
      <c r="TQ12" s="677"/>
      <c r="TR12" s="677"/>
      <c r="TS12" s="677"/>
      <c r="TT12" s="677"/>
      <c r="TU12" s="677"/>
      <c r="TV12" s="677"/>
      <c r="TW12" s="677"/>
      <c r="TX12" s="677"/>
      <c r="TY12" s="677"/>
      <c r="TZ12" s="677"/>
      <c r="UA12" s="677"/>
      <c r="UB12" s="677"/>
      <c r="UC12" s="677"/>
      <c r="UD12" s="677"/>
      <c r="UE12" s="677"/>
      <c r="UF12" s="677"/>
      <c r="UG12" s="677"/>
      <c r="UH12" s="677"/>
      <c r="UI12" s="677"/>
      <c r="UJ12" s="677"/>
      <c r="UK12" s="677"/>
      <c r="UL12" s="677"/>
      <c r="UN12" s="677"/>
      <c r="UO12" s="677"/>
      <c r="UP12" s="677"/>
      <c r="UQ12" s="677"/>
      <c r="UR12" s="677"/>
      <c r="US12" s="677"/>
      <c r="UT12" s="677"/>
      <c r="UU12" s="677"/>
      <c r="UV12" s="677"/>
      <c r="UW12" s="677"/>
    </row>
    <row r="13" spans="1:569" s="645" customFormat="1" ht="19.5" customHeight="1">
      <c r="A13" s="678"/>
      <c r="B13" s="679"/>
      <c r="C13" s="708"/>
      <c r="D13" s="709"/>
      <c r="E13" s="721" t="s">
        <v>344</v>
      </c>
      <c r="F13" s="726" t="s">
        <v>345</v>
      </c>
      <c r="G13" s="712"/>
      <c r="H13" s="714" t="s">
        <v>343</v>
      </c>
      <c r="I13" s="690">
        <v>1</v>
      </c>
      <c r="J13" s="690">
        <v>1</v>
      </c>
      <c r="K13" s="714"/>
      <c r="L13" s="715"/>
      <c r="N13" s="716"/>
      <c r="O13" s="717"/>
      <c r="Q13" s="689"/>
      <c r="R13" s="690"/>
      <c r="S13" s="690"/>
      <c r="T13" s="690"/>
      <c r="U13" s="690"/>
      <c r="V13" s="690"/>
      <c r="W13" s="690"/>
      <c r="X13" s="690"/>
      <c r="Y13" s="690"/>
      <c r="Z13" s="690"/>
      <c r="AA13" s="690"/>
      <c r="AB13" s="690"/>
      <c r="AC13" s="690"/>
      <c r="AD13" s="690"/>
      <c r="AE13" s="690"/>
      <c r="AF13" s="691"/>
      <c r="AH13" s="692"/>
      <c r="AI13" s="693"/>
      <c r="AJ13" s="692"/>
      <c r="AK13" s="693"/>
      <c r="AL13" s="692"/>
      <c r="AM13" s="693"/>
      <c r="AN13" s="692"/>
      <c r="AO13" s="693"/>
      <c r="AP13" s="693"/>
      <c r="AQ13" s="693"/>
      <c r="AR13" s="693"/>
      <c r="AS13" s="693"/>
      <c r="AT13" s="693"/>
      <c r="AU13" s="693"/>
      <c r="AV13" s="693"/>
      <c r="AW13" s="693"/>
      <c r="AX13" s="693"/>
      <c r="AY13" s="693"/>
      <c r="AZ13" s="693"/>
      <c r="BA13" s="693"/>
      <c r="BB13" s="693"/>
      <c r="BC13" s="692"/>
      <c r="BD13" s="693"/>
      <c r="BE13" s="694"/>
      <c r="BG13" s="692"/>
      <c r="BH13" s="693"/>
      <c r="BI13" s="692"/>
      <c r="BJ13" s="693"/>
      <c r="BK13" s="692"/>
      <c r="BL13" s="693"/>
      <c r="BM13" s="692"/>
      <c r="BN13" s="693"/>
      <c r="BO13" s="693"/>
      <c r="BP13" s="693"/>
      <c r="BQ13" s="693"/>
      <c r="BR13" s="693"/>
      <c r="BS13" s="693"/>
      <c r="BT13" s="693"/>
      <c r="BU13" s="693"/>
      <c r="BV13" s="693"/>
      <c r="BW13" s="692"/>
      <c r="BX13" s="693"/>
      <c r="BY13" s="694"/>
      <c r="CA13" s="695"/>
      <c r="CB13" s="696">
        <f>IFERROR(CA13*$I13, 0)</f>
        <v>0</v>
      </c>
      <c r="CC13" s="697"/>
      <c r="CD13" s="696">
        <f>IFERROR(CC13*$I13, 0)</f>
        <v>0</v>
      </c>
      <c r="CE13" s="697"/>
      <c r="CF13" s="696">
        <f>IFERROR(CE13*$I13, 0)</f>
        <v>0</v>
      </c>
      <c r="CG13" s="697"/>
      <c r="CH13" s="696">
        <f>IFERROR(CG13*$I13, 0)</f>
        <v>0</v>
      </c>
      <c r="CI13" s="698">
        <f>SUM(CA13,CC13,CE13,CG13)</f>
        <v>0</v>
      </c>
      <c r="CJ13" s="696">
        <f>IFERROR(CI13*$I13, 0)</f>
        <v>0</v>
      </c>
      <c r="CK13" s="718">
        <f>ROUNDUP($CD$196*3.7%,0)</f>
        <v>97211328</v>
      </c>
      <c r="CL13" s="696">
        <f>IFERROR(CK13*$I13, 0)</f>
        <v>97211328</v>
      </c>
      <c r="CM13" s="698">
        <f>SUM(CK13,CI13)</f>
        <v>97211328</v>
      </c>
      <c r="CN13" s="696">
        <f>IFERROR(CM13*$I13, 0)</f>
        <v>97211328</v>
      </c>
      <c r="CO13" s="699">
        <f t="shared" si="23"/>
        <v>0</v>
      </c>
      <c r="CP13" s="699">
        <f t="shared" si="23"/>
        <v>0</v>
      </c>
      <c r="CQ13" s="699">
        <f t="shared" si="23"/>
        <v>0</v>
      </c>
      <c r="CR13" s="699">
        <f t="shared" si="23"/>
        <v>0</v>
      </c>
      <c r="CS13" s="700">
        <f t="shared" si="23"/>
        <v>0</v>
      </c>
      <c r="CT13" s="699">
        <f t="shared" si="23"/>
        <v>0</v>
      </c>
      <c r="CU13" s="699">
        <f t="shared" si="23"/>
        <v>0</v>
      </c>
      <c r="CV13" s="700">
        <f t="shared" si="24"/>
        <v>0</v>
      </c>
      <c r="CW13" s="697"/>
      <c r="CX13" s="696">
        <f>IFERROR(CW13*$I13, 0)</f>
        <v>0</v>
      </c>
      <c r="CY13" s="701"/>
      <c r="DA13" s="692"/>
      <c r="DB13" s="693"/>
      <c r="DC13" s="692"/>
      <c r="DD13" s="693"/>
      <c r="DE13" s="692"/>
      <c r="DF13" s="693"/>
      <c r="DG13" s="692"/>
      <c r="DH13" s="693"/>
      <c r="DI13" s="693"/>
      <c r="DJ13" s="693"/>
      <c r="DK13" s="693"/>
      <c r="DL13" s="693"/>
      <c r="DM13" s="693"/>
      <c r="DN13" s="693"/>
      <c r="DO13" s="693"/>
      <c r="DP13" s="693"/>
      <c r="DQ13" s="692"/>
      <c r="DR13" s="693"/>
      <c r="DS13" s="694"/>
      <c r="DU13" s="702"/>
      <c r="DV13" s="703"/>
      <c r="DW13" s="702"/>
      <c r="DX13" s="703"/>
      <c r="DY13" s="702"/>
      <c r="DZ13" s="703"/>
      <c r="EA13" s="702"/>
      <c r="EB13" s="703"/>
      <c r="EC13" s="703"/>
      <c r="ED13" s="703"/>
      <c r="EE13" s="703"/>
      <c r="EF13" s="703"/>
      <c r="EG13" s="703"/>
      <c r="EH13" s="703"/>
      <c r="EI13" s="703"/>
      <c r="EJ13" s="703"/>
      <c r="EK13" s="702"/>
      <c r="EL13" s="703"/>
      <c r="EM13" s="704"/>
      <c r="EO13" s="702"/>
      <c r="EP13" s="703"/>
      <c r="EQ13" s="702"/>
      <c r="ER13" s="703"/>
      <c r="ES13" s="702"/>
      <c r="ET13" s="703"/>
      <c r="EU13" s="702"/>
      <c r="EV13" s="703"/>
      <c r="EW13" s="703"/>
      <c r="EX13" s="703"/>
      <c r="EY13" s="703"/>
      <c r="EZ13" s="703"/>
      <c r="FA13" s="703"/>
      <c r="FB13" s="703"/>
      <c r="FC13" s="703"/>
      <c r="FD13" s="703"/>
      <c r="FE13" s="702"/>
      <c r="FF13" s="703"/>
      <c r="FG13" s="705"/>
      <c r="FI13" s="692"/>
      <c r="FJ13" s="693"/>
      <c r="FK13" s="692"/>
      <c r="FL13" s="693"/>
      <c r="FM13" s="692"/>
      <c r="FN13" s="693"/>
      <c r="FO13" s="692"/>
      <c r="FP13" s="693"/>
      <c r="FQ13" s="693"/>
      <c r="FR13" s="693"/>
      <c r="FS13" s="693"/>
      <c r="FT13" s="693"/>
      <c r="FU13" s="693"/>
      <c r="FV13" s="693"/>
      <c r="FW13" s="693"/>
      <c r="FX13" s="693"/>
      <c r="FY13" s="692"/>
      <c r="FZ13" s="693"/>
      <c r="GA13" s="705"/>
      <c r="GC13" s="692"/>
      <c r="GD13" s="693"/>
      <c r="GE13" s="692"/>
      <c r="GF13" s="693"/>
      <c r="GG13" s="692"/>
      <c r="GH13" s="693"/>
      <c r="GI13" s="692"/>
      <c r="GJ13" s="693"/>
      <c r="GK13" s="693"/>
      <c r="GL13" s="693"/>
      <c r="GM13" s="693"/>
      <c r="GN13" s="693"/>
      <c r="GO13" s="693"/>
      <c r="GP13" s="693"/>
      <c r="GQ13" s="693"/>
      <c r="GR13" s="693"/>
      <c r="GS13" s="692"/>
      <c r="GT13" s="693"/>
      <c r="GU13" s="705"/>
      <c r="GW13" s="692"/>
      <c r="GX13" s="693"/>
      <c r="GY13" s="692"/>
      <c r="GZ13" s="693"/>
      <c r="HA13" s="692"/>
      <c r="HB13" s="693"/>
      <c r="HC13" s="692"/>
      <c r="HD13" s="693"/>
      <c r="HE13" s="693"/>
      <c r="HF13" s="693"/>
      <c r="HG13" s="693"/>
      <c r="HH13" s="693"/>
      <c r="HI13" s="693"/>
      <c r="HJ13" s="693"/>
      <c r="HK13" s="693"/>
      <c r="HL13" s="693"/>
      <c r="HM13" s="692"/>
      <c r="HN13" s="693"/>
      <c r="HO13" s="694"/>
      <c r="HQ13" s="677"/>
      <c r="HR13" s="706"/>
      <c r="HS13" s="677"/>
      <c r="HT13" s="706"/>
      <c r="HU13" s="677"/>
      <c r="HV13" s="706"/>
      <c r="HW13" s="677"/>
      <c r="HX13" s="706"/>
      <c r="HY13" s="707"/>
      <c r="HZ13" s="706"/>
      <c r="IA13" s="707"/>
      <c r="IB13" s="706"/>
      <c r="IC13" s="707"/>
      <c r="ID13" s="706"/>
      <c r="IE13" s="706"/>
      <c r="IF13" s="706"/>
      <c r="IG13" s="677"/>
      <c r="IH13" s="706"/>
      <c r="II13" s="705"/>
      <c r="IK13" s="677"/>
      <c r="IL13" s="706"/>
      <c r="IM13" s="677"/>
      <c r="IN13" s="706"/>
      <c r="IO13" s="677"/>
      <c r="IP13" s="706"/>
      <c r="IQ13" s="677"/>
      <c r="IR13" s="706"/>
      <c r="IS13" s="707"/>
      <c r="IT13" s="706"/>
      <c r="IU13" s="707"/>
      <c r="IV13" s="706"/>
      <c r="IW13" s="707"/>
      <c r="IX13" s="706"/>
      <c r="IY13" s="706"/>
      <c r="IZ13" s="706"/>
      <c r="JA13" s="677"/>
      <c r="JB13" s="706"/>
      <c r="JC13" s="705"/>
      <c r="JE13" s="677"/>
      <c r="JF13" s="706"/>
      <c r="JG13" s="677"/>
      <c r="JH13" s="706"/>
      <c r="JI13" s="677"/>
      <c r="JJ13" s="706"/>
      <c r="JK13" s="677"/>
      <c r="JL13" s="706"/>
      <c r="JM13" s="707"/>
      <c r="JN13" s="706"/>
      <c r="JO13" s="707"/>
      <c r="JP13" s="706"/>
      <c r="JQ13" s="707"/>
      <c r="JR13" s="706"/>
      <c r="JS13" s="706"/>
      <c r="JT13" s="706"/>
      <c r="JU13" s="677"/>
      <c r="JV13" s="706"/>
      <c r="JW13" s="705"/>
      <c r="JY13" s="677"/>
      <c r="JZ13" s="706"/>
      <c r="KA13" s="677"/>
      <c r="KB13" s="706"/>
      <c r="KC13" s="677"/>
      <c r="KD13" s="706"/>
      <c r="KE13" s="677"/>
      <c r="KF13" s="706"/>
      <c r="KG13" s="707"/>
      <c r="KH13" s="706"/>
      <c r="KI13" s="707"/>
      <c r="KJ13" s="706"/>
      <c r="KK13" s="707"/>
      <c r="KL13" s="706"/>
      <c r="KM13" s="706"/>
      <c r="KN13" s="706"/>
      <c r="KO13" s="677"/>
      <c r="KP13" s="706"/>
      <c r="KQ13" s="705"/>
      <c r="KS13" s="677"/>
      <c r="KT13" s="706"/>
      <c r="KU13" s="677"/>
      <c r="KV13" s="706"/>
      <c r="KW13" s="677"/>
      <c r="KX13" s="706"/>
      <c r="KY13" s="677"/>
      <c r="KZ13" s="706"/>
      <c r="LA13" s="707"/>
      <c r="LB13" s="706"/>
      <c r="LC13" s="707"/>
      <c r="LD13" s="706"/>
      <c r="LE13" s="707"/>
      <c r="LF13" s="706"/>
      <c r="LG13" s="706"/>
      <c r="LH13" s="706"/>
      <c r="LI13" s="677"/>
      <c r="LJ13" s="706"/>
      <c r="LK13" s="705"/>
      <c r="LM13" s="677"/>
      <c r="LN13" s="706"/>
      <c r="LO13" s="677"/>
      <c r="LP13" s="706"/>
      <c r="LQ13" s="677"/>
      <c r="LR13" s="706"/>
      <c r="LS13" s="677"/>
      <c r="LT13" s="706"/>
      <c r="LU13" s="707"/>
      <c r="LV13" s="706"/>
      <c r="LW13" s="707"/>
      <c r="LX13" s="706"/>
      <c r="LY13" s="707"/>
      <c r="LZ13" s="706"/>
      <c r="MA13" s="706"/>
      <c r="MB13" s="706"/>
      <c r="MC13" s="677"/>
      <c r="MD13" s="706"/>
      <c r="ME13" s="705"/>
      <c r="MG13" s="677"/>
      <c r="MH13" s="706"/>
      <c r="MI13" s="677"/>
      <c r="MJ13" s="706"/>
      <c r="MK13" s="677"/>
      <c r="ML13" s="706"/>
      <c r="MM13" s="677"/>
      <c r="MN13" s="706"/>
      <c r="MO13" s="707"/>
      <c r="MP13" s="706"/>
      <c r="MQ13" s="707"/>
      <c r="MR13" s="706"/>
      <c r="MS13" s="707"/>
      <c r="MT13" s="706"/>
      <c r="MU13" s="706"/>
      <c r="MV13" s="706"/>
      <c r="MW13" s="677"/>
      <c r="MX13" s="706"/>
      <c r="MY13" s="705"/>
      <c r="NA13" s="677"/>
      <c r="NB13" s="706"/>
      <c r="NC13" s="677"/>
      <c r="ND13" s="706"/>
      <c r="NE13" s="677"/>
      <c r="NF13" s="706"/>
      <c r="NG13" s="677"/>
      <c r="NH13" s="706"/>
      <c r="NI13" s="707"/>
      <c r="NJ13" s="706"/>
      <c r="NK13" s="707"/>
      <c r="NL13" s="706"/>
      <c r="NM13" s="707"/>
      <c r="NN13" s="706"/>
      <c r="NO13" s="706"/>
      <c r="NP13" s="706"/>
      <c r="NQ13" s="677"/>
      <c r="NR13" s="706"/>
      <c r="NS13" s="705"/>
      <c r="NU13" s="677"/>
      <c r="NV13" s="706"/>
      <c r="NW13" s="677"/>
      <c r="NX13" s="706"/>
      <c r="NY13" s="677"/>
      <c r="NZ13" s="706"/>
      <c r="OA13" s="677"/>
      <c r="OB13" s="706"/>
      <c r="OC13" s="707"/>
      <c r="OD13" s="706"/>
      <c r="OE13" s="707"/>
      <c r="OF13" s="706"/>
      <c r="OG13" s="707"/>
      <c r="OH13" s="706"/>
      <c r="OI13" s="706"/>
      <c r="OJ13" s="706"/>
      <c r="OK13" s="677"/>
      <c r="OL13" s="706"/>
      <c r="OM13" s="705"/>
      <c r="OO13" s="677"/>
      <c r="OP13" s="706"/>
      <c r="OQ13" s="677"/>
      <c r="OR13" s="706"/>
      <c r="OS13" s="677"/>
      <c r="OT13" s="706"/>
      <c r="OU13" s="677"/>
      <c r="OV13" s="706"/>
      <c r="OW13" s="707"/>
      <c r="OX13" s="706"/>
      <c r="OY13" s="707"/>
      <c r="OZ13" s="706"/>
      <c r="PA13" s="707"/>
      <c r="PB13" s="706"/>
      <c r="PC13" s="706"/>
      <c r="PD13" s="706"/>
      <c r="PE13" s="677"/>
      <c r="PF13" s="706"/>
      <c r="PG13" s="705"/>
      <c r="PI13" s="677"/>
      <c r="PJ13" s="706"/>
      <c r="PK13" s="677"/>
      <c r="PL13" s="706"/>
      <c r="PM13" s="677"/>
      <c r="PN13" s="706"/>
      <c r="PO13" s="677"/>
      <c r="PP13" s="706"/>
      <c r="PQ13" s="707"/>
      <c r="PR13" s="706"/>
      <c r="PS13" s="707"/>
      <c r="PT13" s="706"/>
      <c r="PU13" s="707"/>
      <c r="PV13" s="706"/>
      <c r="PW13" s="706"/>
      <c r="PX13" s="706"/>
      <c r="PY13" s="677"/>
      <c r="PZ13" s="706"/>
      <c r="QA13" s="705"/>
      <c r="QC13" s="677"/>
      <c r="QD13" s="706"/>
      <c r="QE13" s="677"/>
      <c r="QF13" s="706"/>
      <c r="QG13" s="677"/>
      <c r="QH13" s="706"/>
      <c r="QI13" s="677"/>
      <c r="QJ13" s="706"/>
      <c r="QK13" s="707"/>
      <c r="QL13" s="706"/>
      <c r="QM13" s="707"/>
      <c r="QN13" s="706"/>
      <c r="QO13" s="707"/>
      <c r="QP13" s="706"/>
      <c r="QQ13" s="706"/>
      <c r="QR13" s="706"/>
      <c r="QS13" s="677"/>
      <c r="QT13" s="706"/>
      <c r="QU13" s="705"/>
      <c r="RC13" s="677"/>
      <c r="RD13" s="677"/>
      <c r="RE13" s="677"/>
      <c r="RF13" s="677"/>
      <c r="RG13" s="677"/>
      <c r="RH13" s="677"/>
      <c r="RI13" s="677"/>
      <c r="RJ13" s="677"/>
      <c r="RK13" s="677"/>
      <c r="RL13" s="677"/>
      <c r="RM13" s="677"/>
      <c r="RN13" s="677"/>
      <c r="RO13" s="677"/>
      <c r="RP13" s="677"/>
      <c r="RQ13" s="677"/>
      <c r="RR13" s="677"/>
      <c r="RS13" s="677"/>
      <c r="RT13" s="677"/>
      <c r="RV13" s="675"/>
      <c r="RW13" s="675"/>
      <c r="RX13" s="675"/>
      <c r="RY13" s="675"/>
      <c r="RZ13" s="675"/>
      <c r="SA13" s="675"/>
      <c r="SB13" s="675"/>
      <c r="SC13" s="675"/>
      <c r="SD13" s="675"/>
      <c r="SE13" s="676"/>
      <c r="SG13" s="677"/>
      <c r="SH13" s="677"/>
      <c r="SI13" s="677"/>
      <c r="SJ13" s="677"/>
      <c r="SK13" s="677"/>
      <c r="SL13" s="677"/>
      <c r="SM13" s="677"/>
      <c r="SN13" s="677"/>
      <c r="SO13" s="677"/>
      <c r="SP13" s="677"/>
      <c r="SQ13" s="677"/>
      <c r="SR13" s="677"/>
      <c r="SS13" s="677"/>
      <c r="ST13" s="677"/>
      <c r="SU13" s="677"/>
      <c r="SV13" s="677"/>
      <c r="SW13" s="677"/>
      <c r="SX13" s="677"/>
      <c r="SY13" s="677"/>
      <c r="SZ13" s="677"/>
      <c r="TA13" s="677"/>
      <c r="TB13" s="677"/>
      <c r="TC13" s="677"/>
      <c r="TE13" s="675"/>
      <c r="TF13" s="675"/>
      <c r="TG13" s="675"/>
      <c r="TH13" s="675"/>
      <c r="TI13" s="675"/>
      <c r="TJ13" s="675"/>
      <c r="TK13" s="675"/>
      <c r="TL13" s="675"/>
      <c r="TM13" s="675"/>
      <c r="TN13" s="676"/>
      <c r="TP13" s="677"/>
      <c r="TQ13" s="677"/>
      <c r="TR13" s="677"/>
      <c r="TS13" s="677"/>
      <c r="TT13" s="677"/>
      <c r="TU13" s="677"/>
      <c r="TV13" s="677"/>
      <c r="TW13" s="677"/>
      <c r="TX13" s="677"/>
      <c r="TY13" s="677"/>
      <c r="TZ13" s="677"/>
      <c r="UA13" s="677"/>
      <c r="UB13" s="677"/>
      <c r="UC13" s="677"/>
      <c r="UD13" s="677"/>
      <c r="UE13" s="677"/>
      <c r="UF13" s="677"/>
      <c r="UG13" s="677"/>
      <c r="UH13" s="677"/>
      <c r="UI13" s="677"/>
      <c r="UJ13" s="677"/>
      <c r="UK13" s="677"/>
      <c r="UL13" s="677"/>
      <c r="UN13" s="677"/>
      <c r="UO13" s="677"/>
      <c r="UP13" s="677"/>
      <c r="UQ13" s="677"/>
      <c r="UR13" s="677"/>
      <c r="US13" s="677"/>
      <c r="UT13" s="677"/>
      <c r="UU13" s="677"/>
      <c r="UV13" s="677"/>
      <c r="UW13" s="677"/>
    </row>
    <row r="14" spans="1:569" s="645" customFormat="1" ht="19.5" customHeight="1">
      <c r="A14" s="678"/>
      <c r="B14" s="679"/>
      <c r="C14" s="719"/>
      <c r="D14" s="720"/>
      <c r="E14" s="721" t="s">
        <v>346</v>
      </c>
      <c r="F14" s="726" t="s">
        <v>347</v>
      </c>
      <c r="G14" s="722"/>
      <c r="H14" s="723" t="s">
        <v>343</v>
      </c>
      <c r="I14" s="724">
        <v>1</v>
      </c>
      <c r="J14" s="724">
        <v>1</v>
      </c>
      <c r="K14" s="723"/>
      <c r="L14" s="725"/>
      <c r="N14" s="716"/>
      <c r="O14" s="717"/>
      <c r="Q14" s="689"/>
      <c r="R14" s="690"/>
      <c r="S14" s="690"/>
      <c r="T14" s="690"/>
      <c r="U14" s="690"/>
      <c r="V14" s="690"/>
      <c r="W14" s="690"/>
      <c r="X14" s="690"/>
      <c r="Y14" s="690"/>
      <c r="Z14" s="690"/>
      <c r="AA14" s="690"/>
      <c r="AB14" s="690"/>
      <c r="AC14" s="690"/>
      <c r="AD14" s="690"/>
      <c r="AE14" s="690"/>
      <c r="AF14" s="691"/>
      <c r="AH14" s="692"/>
      <c r="AI14" s="693"/>
      <c r="AJ14" s="692"/>
      <c r="AK14" s="693"/>
      <c r="AL14" s="692"/>
      <c r="AM14" s="693"/>
      <c r="AN14" s="692"/>
      <c r="AO14" s="693"/>
      <c r="AP14" s="693"/>
      <c r="AQ14" s="693"/>
      <c r="AR14" s="693"/>
      <c r="AS14" s="693"/>
      <c r="AT14" s="693"/>
      <c r="AU14" s="693"/>
      <c r="AV14" s="693"/>
      <c r="AW14" s="693"/>
      <c r="AX14" s="693"/>
      <c r="AY14" s="693"/>
      <c r="AZ14" s="693"/>
      <c r="BA14" s="693"/>
      <c r="BB14" s="693"/>
      <c r="BC14" s="692"/>
      <c r="BD14" s="693"/>
      <c r="BE14" s="694"/>
      <c r="BG14" s="692"/>
      <c r="BH14" s="693"/>
      <c r="BI14" s="692"/>
      <c r="BJ14" s="693"/>
      <c r="BK14" s="692"/>
      <c r="BL14" s="693"/>
      <c r="BM14" s="692"/>
      <c r="BN14" s="693"/>
      <c r="BO14" s="693"/>
      <c r="BP14" s="693"/>
      <c r="BQ14" s="693"/>
      <c r="BR14" s="693"/>
      <c r="BS14" s="693"/>
      <c r="BT14" s="693"/>
      <c r="BU14" s="693"/>
      <c r="BV14" s="693"/>
      <c r="BW14" s="692"/>
      <c r="BX14" s="693"/>
      <c r="BY14" s="694"/>
      <c r="CA14" s="695"/>
      <c r="CB14" s="696">
        <f t="shared" si="14"/>
        <v>0</v>
      </c>
      <c r="CC14" s="697"/>
      <c r="CD14" s="696">
        <f t="shared" si="15"/>
        <v>0</v>
      </c>
      <c r="CE14" s="697"/>
      <c r="CF14" s="696">
        <f t="shared" si="16"/>
        <v>0</v>
      </c>
      <c r="CG14" s="697"/>
      <c r="CH14" s="696">
        <f t="shared" si="17"/>
        <v>0</v>
      </c>
      <c r="CI14" s="698">
        <f t="shared" si="18"/>
        <v>0</v>
      </c>
      <c r="CJ14" s="696">
        <f t="shared" si="19"/>
        <v>0</v>
      </c>
      <c r="CK14" s="718">
        <f>ROUNDUP(CK12*11.52%,0)</f>
        <v>10381540</v>
      </c>
      <c r="CL14" s="696">
        <f t="shared" si="20"/>
        <v>10381540</v>
      </c>
      <c r="CM14" s="698">
        <f t="shared" si="21"/>
        <v>10381540</v>
      </c>
      <c r="CN14" s="696">
        <f t="shared" si="22"/>
        <v>10381540</v>
      </c>
      <c r="CO14" s="699">
        <f t="shared" si="23"/>
        <v>0</v>
      </c>
      <c r="CP14" s="699">
        <f t="shared" si="23"/>
        <v>0</v>
      </c>
      <c r="CQ14" s="699">
        <f t="shared" si="23"/>
        <v>0</v>
      </c>
      <c r="CR14" s="699">
        <f t="shared" si="23"/>
        <v>0</v>
      </c>
      <c r="CS14" s="700">
        <f t="shared" si="23"/>
        <v>0</v>
      </c>
      <c r="CT14" s="699">
        <f t="shared" si="23"/>
        <v>0</v>
      </c>
      <c r="CU14" s="699">
        <f t="shared" si="23"/>
        <v>0</v>
      </c>
      <c r="CV14" s="700">
        <f t="shared" si="24"/>
        <v>0</v>
      </c>
      <c r="CW14" s="697"/>
      <c r="CX14" s="696">
        <f t="shared" si="25"/>
        <v>0</v>
      </c>
      <c r="CY14" s="701"/>
      <c r="DA14" s="692"/>
      <c r="DB14" s="693"/>
      <c r="DC14" s="692"/>
      <c r="DD14" s="693"/>
      <c r="DE14" s="692"/>
      <c r="DF14" s="693"/>
      <c r="DG14" s="692"/>
      <c r="DH14" s="693"/>
      <c r="DI14" s="693"/>
      <c r="DJ14" s="693"/>
      <c r="DK14" s="693"/>
      <c r="DL14" s="693"/>
      <c r="DM14" s="693"/>
      <c r="DN14" s="693"/>
      <c r="DO14" s="693"/>
      <c r="DP14" s="693"/>
      <c r="DQ14" s="692"/>
      <c r="DR14" s="693"/>
      <c r="DS14" s="694"/>
      <c r="DU14" s="702"/>
      <c r="DV14" s="703"/>
      <c r="DW14" s="702"/>
      <c r="DX14" s="703"/>
      <c r="DY14" s="702"/>
      <c r="DZ14" s="703"/>
      <c r="EA14" s="702"/>
      <c r="EB14" s="703"/>
      <c r="EC14" s="703"/>
      <c r="ED14" s="703"/>
      <c r="EE14" s="703"/>
      <c r="EF14" s="703"/>
      <c r="EG14" s="703"/>
      <c r="EH14" s="703"/>
      <c r="EI14" s="703"/>
      <c r="EJ14" s="703"/>
      <c r="EK14" s="702"/>
      <c r="EL14" s="703"/>
      <c r="EM14" s="704"/>
      <c r="EO14" s="702"/>
      <c r="EP14" s="703"/>
      <c r="EQ14" s="702"/>
      <c r="ER14" s="703"/>
      <c r="ES14" s="702"/>
      <c r="ET14" s="703"/>
      <c r="EU14" s="702"/>
      <c r="EV14" s="703"/>
      <c r="EW14" s="703"/>
      <c r="EX14" s="703"/>
      <c r="EY14" s="703"/>
      <c r="EZ14" s="703"/>
      <c r="FA14" s="703"/>
      <c r="FB14" s="703"/>
      <c r="FC14" s="703"/>
      <c r="FD14" s="703"/>
      <c r="FE14" s="702"/>
      <c r="FF14" s="703"/>
      <c r="FG14" s="705"/>
      <c r="FI14" s="692"/>
      <c r="FJ14" s="693"/>
      <c r="FK14" s="692"/>
      <c r="FL14" s="693"/>
      <c r="FM14" s="692"/>
      <c r="FN14" s="693"/>
      <c r="FO14" s="692"/>
      <c r="FP14" s="693"/>
      <c r="FQ14" s="693"/>
      <c r="FR14" s="693"/>
      <c r="FS14" s="693"/>
      <c r="FT14" s="693"/>
      <c r="FU14" s="693"/>
      <c r="FV14" s="693"/>
      <c r="FW14" s="693"/>
      <c r="FX14" s="693"/>
      <c r="FY14" s="692"/>
      <c r="FZ14" s="693"/>
      <c r="GA14" s="705"/>
      <c r="GC14" s="692"/>
      <c r="GD14" s="693"/>
      <c r="GE14" s="692"/>
      <c r="GF14" s="693"/>
      <c r="GG14" s="692"/>
      <c r="GH14" s="693"/>
      <c r="GI14" s="692"/>
      <c r="GJ14" s="693"/>
      <c r="GK14" s="693"/>
      <c r="GL14" s="693"/>
      <c r="GM14" s="693"/>
      <c r="GN14" s="693"/>
      <c r="GO14" s="693"/>
      <c r="GP14" s="693"/>
      <c r="GQ14" s="693"/>
      <c r="GR14" s="693"/>
      <c r="GS14" s="692"/>
      <c r="GT14" s="693"/>
      <c r="GU14" s="705"/>
      <c r="GW14" s="692"/>
      <c r="GX14" s="693"/>
      <c r="GY14" s="692"/>
      <c r="GZ14" s="693"/>
      <c r="HA14" s="692"/>
      <c r="HB14" s="693"/>
      <c r="HC14" s="692"/>
      <c r="HD14" s="693"/>
      <c r="HE14" s="693"/>
      <c r="HF14" s="693"/>
      <c r="HG14" s="693"/>
      <c r="HH14" s="693"/>
      <c r="HI14" s="693"/>
      <c r="HJ14" s="693"/>
      <c r="HK14" s="693"/>
      <c r="HL14" s="693"/>
      <c r="HM14" s="692"/>
      <c r="HN14" s="693"/>
      <c r="HO14" s="694"/>
      <c r="HQ14" s="677"/>
      <c r="HR14" s="706"/>
      <c r="HS14" s="677"/>
      <c r="HT14" s="706"/>
      <c r="HU14" s="677"/>
      <c r="HV14" s="706"/>
      <c r="HW14" s="677"/>
      <c r="HX14" s="706"/>
      <c r="HY14" s="707"/>
      <c r="HZ14" s="706"/>
      <c r="IA14" s="707"/>
      <c r="IB14" s="706"/>
      <c r="IC14" s="707"/>
      <c r="ID14" s="706"/>
      <c r="IE14" s="706"/>
      <c r="IF14" s="706"/>
      <c r="IG14" s="677"/>
      <c r="IH14" s="706"/>
      <c r="II14" s="705"/>
      <c r="IK14" s="677"/>
      <c r="IL14" s="706"/>
      <c r="IM14" s="677"/>
      <c r="IN14" s="706"/>
      <c r="IO14" s="677"/>
      <c r="IP14" s="706"/>
      <c r="IQ14" s="677"/>
      <c r="IR14" s="706"/>
      <c r="IS14" s="707"/>
      <c r="IT14" s="706"/>
      <c r="IU14" s="707"/>
      <c r="IV14" s="706"/>
      <c r="IW14" s="707"/>
      <c r="IX14" s="706"/>
      <c r="IY14" s="706"/>
      <c r="IZ14" s="706"/>
      <c r="JA14" s="677"/>
      <c r="JB14" s="706"/>
      <c r="JC14" s="705"/>
      <c r="JE14" s="677"/>
      <c r="JF14" s="706"/>
      <c r="JG14" s="677"/>
      <c r="JH14" s="706"/>
      <c r="JI14" s="677"/>
      <c r="JJ14" s="706"/>
      <c r="JK14" s="677"/>
      <c r="JL14" s="706"/>
      <c r="JM14" s="707"/>
      <c r="JN14" s="706"/>
      <c r="JO14" s="707"/>
      <c r="JP14" s="706"/>
      <c r="JQ14" s="707"/>
      <c r="JR14" s="706"/>
      <c r="JS14" s="706"/>
      <c r="JT14" s="706"/>
      <c r="JU14" s="677"/>
      <c r="JV14" s="706"/>
      <c r="JW14" s="705"/>
      <c r="JY14" s="677"/>
      <c r="JZ14" s="706"/>
      <c r="KA14" s="677"/>
      <c r="KB14" s="706"/>
      <c r="KC14" s="677"/>
      <c r="KD14" s="706"/>
      <c r="KE14" s="677"/>
      <c r="KF14" s="706"/>
      <c r="KG14" s="707"/>
      <c r="KH14" s="706"/>
      <c r="KI14" s="707"/>
      <c r="KJ14" s="706"/>
      <c r="KK14" s="707"/>
      <c r="KL14" s="706"/>
      <c r="KM14" s="706"/>
      <c r="KN14" s="706"/>
      <c r="KO14" s="677"/>
      <c r="KP14" s="706"/>
      <c r="KQ14" s="705"/>
      <c r="KS14" s="677"/>
      <c r="KT14" s="706"/>
      <c r="KU14" s="677"/>
      <c r="KV14" s="706"/>
      <c r="KW14" s="677"/>
      <c r="KX14" s="706"/>
      <c r="KY14" s="677"/>
      <c r="KZ14" s="706"/>
      <c r="LA14" s="707"/>
      <c r="LB14" s="706"/>
      <c r="LC14" s="707"/>
      <c r="LD14" s="706"/>
      <c r="LE14" s="707"/>
      <c r="LF14" s="706"/>
      <c r="LG14" s="706"/>
      <c r="LH14" s="706"/>
      <c r="LI14" s="677"/>
      <c r="LJ14" s="706"/>
      <c r="LK14" s="705"/>
      <c r="LM14" s="677"/>
      <c r="LN14" s="706"/>
      <c r="LO14" s="677"/>
      <c r="LP14" s="706"/>
      <c r="LQ14" s="677"/>
      <c r="LR14" s="706"/>
      <c r="LS14" s="677"/>
      <c r="LT14" s="706"/>
      <c r="LU14" s="707"/>
      <c r="LV14" s="706"/>
      <c r="LW14" s="707"/>
      <c r="LX14" s="706"/>
      <c r="LY14" s="707"/>
      <c r="LZ14" s="706"/>
      <c r="MA14" s="706"/>
      <c r="MB14" s="706"/>
      <c r="MC14" s="677"/>
      <c r="MD14" s="706"/>
      <c r="ME14" s="705"/>
      <c r="MG14" s="677"/>
      <c r="MH14" s="706"/>
      <c r="MI14" s="677"/>
      <c r="MJ14" s="706"/>
      <c r="MK14" s="677"/>
      <c r="ML14" s="706"/>
      <c r="MM14" s="677"/>
      <c r="MN14" s="706"/>
      <c r="MO14" s="707"/>
      <c r="MP14" s="706"/>
      <c r="MQ14" s="707"/>
      <c r="MR14" s="706"/>
      <c r="MS14" s="707"/>
      <c r="MT14" s="706"/>
      <c r="MU14" s="706"/>
      <c r="MV14" s="706"/>
      <c r="MW14" s="677"/>
      <c r="MX14" s="706"/>
      <c r="MY14" s="705"/>
      <c r="NA14" s="677"/>
      <c r="NB14" s="706"/>
      <c r="NC14" s="677"/>
      <c r="ND14" s="706"/>
      <c r="NE14" s="677"/>
      <c r="NF14" s="706"/>
      <c r="NG14" s="677"/>
      <c r="NH14" s="706"/>
      <c r="NI14" s="707"/>
      <c r="NJ14" s="706"/>
      <c r="NK14" s="707"/>
      <c r="NL14" s="706"/>
      <c r="NM14" s="707"/>
      <c r="NN14" s="706"/>
      <c r="NO14" s="706"/>
      <c r="NP14" s="706"/>
      <c r="NQ14" s="677"/>
      <c r="NR14" s="706"/>
      <c r="NS14" s="705"/>
      <c r="NU14" s="677"/>
      <c r="NV14" s="706"/>
      <c r="NW14" s="677"/>
      <c r="NX14" s="706"/>
      <c r="NY14" s="677"/>
      <c r="NZ14" s="706"/>
      <c r="OA14" s="677"/>
      <c r="OB14" s="706"/>
      <c r="OC14" s="707"/>
      <c r="OD14" s="706"/>
      <c r="OE14" s="707"/>
      <c r="OF14" s="706"/>
      <c r="OG14" s="707"/>
      <c r="OH14" s="706"/>
      <c r="OI14" s="706"/>
      <c r="OJ14" s="706"/>
      <c r="OK14" s="677"/>
      <c r="OL14" s="706"/>
      <c r="OM14" s="705"/>
      <c r="OO14" s="677"/>
      <c r="OP14" s="706"/>
      <c r="OQ14" s="677"/>
      <c r="OR14" s="706"/>
      <c r="OS14" s="677"/>
      <c r="OT14" s="706"/>
      <c r="OU14" s="677"/>
      <c r="OV14" s="706"/>
      <c r="OW14" s="707"/>
      <c r="OX14" s="706"/>
      <c r="OY14" s="707"/>
      <c r="OZ14" s="706"/>
      <c r="PA14" s="707"/>
      <c r="PB14" s="706"/>
      <c r="PC14" s="706"/>
      <c r="PD14" s="706"/>
      <c r="PE14" s="677"/>
      <c r="PF14" s="706"/>
      <c r="PG14" s="705"/>
      <c r="PI14" s="677"/>
      <c r="PJ14" s="706"/>
      <c r="PK14" s="677"/>
      <c r="PL14" s="706"/>
      <c r="PM14" s="677"/>
      <c r="PN14" s="706"/>
      <c r="PO14" s="677"/>
      <c r="PP14" s="706"/>
      <c r="PQ14" s="707"/>
      <c r="PR14" s="706"/>
      <c r="PS14" s="707"/>
      <c r="PT14" s="706"/>
      <c r="PU14" s="707"/>
      <c r="PV14" s="706"/>
      <c r="PW14" s="706"/>
      <c r="PX14" s="706"/>
      <c r="PY14" s="677"/>
      <c r="PZ14" s="706"/>
      <c r="QA14" s="705"/>
      <c r="QC14" s="677"/>
      <c r="QD14" s="706"/>
      <c r="QE14" s="677"/>
      <c r="QF14" s="706"/>
      <c r="QG14" s="677"/>
      <c r="QH14" s="706"/>
      <c r="QI14" s="677"/>
      <c r="QJ14" s="706"/>
      <c r="QK14" s="707"/>
      <c r="QL14" s="706"/>
      <c r="QM14" s="707"/>
      <c r="QN14" s="706"/>
      <c r="QO14" s="707"/>
      <c r="QP14" s="706"/>
      <c r="QQ14" s="706"/>
      <c r="QR14" s="706"/>
      <c r="QS14" s="677"/>
      <c r="QT14" s="706"/>
      <c r="QU14" s="705"/>
      <c r="RC14" s="677"/>
      <c r="RD14" s="677"/>
      <c r="RE14" s="677"/>
      <c r="RF14" s="677"/>
      <c r="RG14" s="677"/>
      <c r="RH14" s="677"/>
      <c r="RI14" s="677"/>
      <c r="RJ14" s="677"/>
      <c r="RK14" s="677"/>
      <c r="RL14" s="677"/>
      <c r="RM14" s="677"/>
      <c r="RN14" s="677"/>
      <c r="RO14" s="677"/>
      <c r="RP14" s="677"/>
      <c r="RQ14" s="677"/>
      <c r="RR14" s="677"/>
      <c r="RS14" s="677"/>
      <c r="RT14" s="677"/>
      <c r="RV14" s="675"/>
      <c r="RW14" s="675"/>
      <c r="RX14" s="675"/>
      <c r="RY14" s="675"/>
      <c r="RZ14" s="675"/>
      <c r="SA14" s="675"/>
      <c r="SB14" s="675"/>
      <c r="SC14" s="675"/>
      <c r="SD14" s="675"/>
      <c r="SE14" s="676"/>
      <c r="SG14" s="677"/>
      <c r="SH14" s="677"/>
      <c r="SI14" s="677"/>
      <c r="SJ14" s="677"/>
      <c r="SK14" s="677"/>
      <c r="SL14" s="677"/>
      <c r="SM14" s="677"/>
      <c r="SN14" s="677"/>
      <c r="SO14" s="677"/>
      <c r="SP14" s="677"/>
      <c r="SQ14" s="677"/>
      <c r="SR14" s="677"/>
      <c r="SS14" s="677"/>
      <c r="ST14" s="677"/>
      <c r="SU14" s="677"/>
      <c r="SV14" s="677"/>
      <c r="SW14" s="677"/>
      <c r="SX14" s="677"/>
      <c r="SY14" s="677"/>
      <c r="SZ14" s="677"/>
      <c r="TA14" s="677"/>
      <c r="TB14" s="677"/>
      <c r="TC14" s="677"/>
      <c r="TE14" s="675"/>
      <c r="TF14" s="675"/>
      <c r="TG14" s="675"/>
      <c r="TH14" s="675"/>
      <c r="TI14" s="675"/>
      <c r="TJ14" s="675"/>
      <c r="TK14" s="675"/>
      <c r="TL14" s="675"/>
      <c r="TM14" s="675"/>
      <c r="TN14" s="676"/>
      <c r="TP14" s="677"/>
      <c r="TQ14" s="677"/>
      <c r="TR14" s="677"/>
      <c r="TS14" s="677"/>
      <c r="TT14" s="677"/>
      <c r="TU14" s="677"/>
      <c r="TV14" s="677"/>
      <c r="TW14" s="677"/>
      <c r="TX14" s="677"/>
      <c r="TY14" s="677"/>
      <c r="TZ14" s="677"/>
      <c r="UA14" s="677"/>
      <c r="UB14" s="677"/>
      <c r="UC14" s="677"/>
      <c r="UD14" s="677"/>
      <c r="UE14" s="677"/>
      <c r="UF14" s="677"/>
      <c r="UG14" s="677"/>
      <c r="UH14" s="677"/>
      <c r="UI14" s="677"/>
      <c r="UJ14" s="677"/>
      <c r="UK14" s="677"/>
      <c r="UL14" s="677"/>
      <c r="UN14" s="677"/>
      <c r="UO14" s="677"/>
      <c r="UP14" s="677"/>
      <c r="UQ14" s="677"/>
      <c r="UR14" s="677"/>
      <c r="US14" s="677"/>
      <c r="UT14" s="677"/>
      <c r="UU14" s="677"/>
      <c r="UV14" s="677"/>
      <c r="UW14" s="677"/>
    </row>
    <row r="15" spans="1:569" s="645" customFormat="1" ht="19.5" customHeight="1">
      <c r="A15" s="678"/>
      <c r="B15" s="679"/>
      <c r="C15" s="708"/>
      <c r="D15" s="709"/>
      <c r="E15" s="710" t="s">
        <v>348</v>
      </c>
      <c r="F15" s="711" t="s">
        <v>349</v>
      </c>
      <c r="G15" s="712"/>
      <c r="H15" s="714" t="s">
        <v>343</v>
      </c>
      <c r="I15" s="690">
        <v>1</v>
      </c>
      <c r="J15" s="690">
        <v>1</v>
      </c>
      <c r="K15" s="714"/>
      <c r="L15" s="715"/>
      <c r="N15" s="716"/>
      <c r="O15" s="717"/>
      <c r="Q15" s="689"/>
      <c r="R15" s="690"/>
      <c r="S15" s="690"/>
      <c r="T15" s="690"/>
      <c r="U15" s="690"/>
      <c r="V15" s="690"/>
      <c r="W15" s="690"/>
      <c r="X15" s="690"/>
      <c r="Y15" s="690"/>
      <c r="Z15" s="690"/>
      <c r="AA15" s="690"/>
      <c r="AB15" s="690"/>
      <c r="AC15" s="690"/>
      <c r="AD15" s="690"/>
      <c r="AE15" s="690"/>
      <c r="AF15" s="691"/>
      <c r="AH15" s="692"/>
      <c r="AI15" s="693"/>
      <c r="AJ15" s="692"/>
      <c r="AK15" s="693"/>
      <c r="AL15" s="692"/>
      <c r="AM15" s="693"/>
      <c r="AN15" s="692"/>
      <c r="AO15" s="693"/>
      <c r="AP15" s="693"/>
      <c r="AQ15" s="693"/>
      <c r="AR15" s="693"/>
      <c r="AS15" s="693"/>
      <c r="AT15" s="693"/>
      <c r="AU15" s="693"/>
      <c r="AV15" s="693"/>
      <c r="AW15" s="693"/>
      <c r="AX15" s="693"/>
      <c r="AY15" s="693"/>
      <c r="AZ15" s="693"/>
      <c r="BA15" s="693"/>
      <c r="BB15" s="693"/>
      <c r="BC15" s="692"/>
      <c r="BD15" s="693"/>
      <c r="BE15" s="694"/>
      <c r="BG15" s="692"/>
      <c r="BH15" s="693"/>
      <c r="BI15" s="692"/>
      <c r="BJ15" s="693"/>
      <c r="BK15" s="692"/>
      <c r="BL15" s="693"/>
      <c r="BM15" s="692"/>
      <c r="BN15" s="693"/>
      <c r="BO15" s="693"/>
      <c r="BP15" s="693"/>
      <c r="BQ15" s="693"/>
      <c r="BR15" s="693"/>
      <c r="BS15" s="693"/>
      <c r="BT15" s="693"/>
      <c r="BU15" s="693"/>
      <c r="BV15" s="693"/>
      <c r="BW15" s="692"/>
      <c r="BX15" s="693"/>
      <c r="BY15" s="694"/>
      <c r="CA15" s="695"/>
      <c r="CB15" s="696">
        <f t="shared" si="14"/>
        <v>0</v>
      </c>
      <c r="CC15" s="697"/>
      <c r="CD15" s="696">
        <f t="shared" si="15"/>
        <v>0</v>
      </c>
      <c r="CE15" s="697"/>
      <c r="CF15" s="696">
        <f t="shared" si="16"/>
        <v>0</v>
      </c>
      <c r="CG15" s="697"/>
      <c r="CH15" s="696">
        <f t="shared" si="17"/>
        <v>0</v>
      </c>
      <c r="CI15" s="698">
        <f t="shared" si="18"/>
        <v>0</v>
      </c>
      <c r="CJ15" s="696">
        <f t="shared" si="19"/>
        <v>0</v>
      </c>
      <c r="CK15" s="718">
        <f>ROUNDUP($CD$196*0.87%,0)</f>
        <v>22857799</v>
      </c>
      <c r="CL15" s="696">
        <f t="shared" si="20"/>
        <v>22857799</v>
      </c>
      <c r="CM15" s="698">
        <f t="shared" si="21"/>
        <v>22857799</v>
      </c>
      <c r="CN15" s="696">
        <f t="shared" si="22"/>
        <v>22857799</v>
      </c>
      <c r="CO15" s="699">
        <f t="shared" si="23"/>
        <v>0</v>
      </c>
      <c r="CP15" s="699">
        <f t="shared" si="23"/>
        <v>0</v>
      </c>
      <c r="CQ15" s="699">
        <f t="shared" si="23"/>
        <v>0</v>
      </c>
      <c r="CR15" s="699">
        <f t="shared" si="23"/>
        <v>0</v>
      </c>
      <c r="CS15" s="700">
        <f t="shared" si="23"/>
        <v>0</v>
      </c>
      <c r="CT15" s="699">
        <f t="shared" si="23"/>
        <v>0</v>
      </c>
      <c r="CU15" s="699">
        <f t="shared" si="23"/>
        <v>0</v>
      </c>
      <c r="CV15" s="700">
        <f t="shared" si="24"/>
        <v>0</v>
      </c>
      <c r="CW15" s="697"/>
      <c r="CX15" s="696">
        <f t="shared" si="25"/>
        <v>0</v>
      </c>
      <c r="CY15" s="701"/>
      <c r="DA15" s="692"/>
      <c r="DB15" s="693"/>
      <c r="DC15" s="692"/>
      <c r="DD15" s="693"/>
      <c r="DE15" s="692"/>
      <c r="DF15" s="693"/>
      <c r="DG15" s="692"/>
      <c r="DH15" s="693"/>
      <c r="DI15" s="693"/>
      <c r="DJ15" s="693"/>
      <c r="DK15" s="693"/>
      <c r="DL15" s="693"/>
      <c r="DM15" s="693"/>
      <c r="DN15" s="693"/>
      <c r="DO15" s="693"/>
      <c r="DP15" s="693"/>
      <c r="DQ15" s="692"/>
      <c r="DR15" s="693"/>
      <c r="DS15" s="694"/>
      <c r="DU15" s="702"/>
      <c r="DV15" s="703"/>
      <c r="DW15" s="702"/>
      <c r="DX15" s="703"/>
      <c r="DY15" s="702"/>
      <c r="DZ15" s="703"/>
      <c r="EA15" s="702"/>
      <c r="EB15" s="703"/>
      <c r="EC15" s="703"/>
      <c r="ED15" s="703"/>
      <c r="EE15" s="703"/>
      <c r="EF15" s="703"/>
      <c r="EG15" s="703"/>
      <c r="EH15" s="703"/>
      <c r="EI15" s="703"/>
      <c r="EJ15" s="703"/>
      <c r="EK15" s="702"/>
      <c r="EL15" s="703"/>
      <c r="EM15" s="704"/>
      <c r="EO15" s="702"/>
      <c r="EP15" s="703"/>
      <c r="EQ15" s="702"/>
      <c r="ER15" s="703"/>
      <c r="ES15" s="702"/>
      <c r="ET15" s="703"/>
      <c r="EU15" s="702"/>
      <c r="EV15" s="703"/>
      <c r="EW15" s="703"/>
      <c r="EX15" s="703"/>
      <c r="EY15" s="703"/>
      <c r="EZ15" s="703"/>
      <c r="FA15" s="703"/>
      <c r="FB15" s="703"/>
      <c r="FC15" s="703"/>
      <c r="FD15" s="703"/>
      <c r="FE15" s="702"/>
      <c r="FF15" s="703"/>
      <c r="FG15" s="705"/>
      <c r="FI15" s="692"/>
      <c r="FJ15" s="693"/>
      <c r="FK15" s="692"/>
      <c r="FL15" s="693"/>
      <c r="FM15" s="692"/>
      <c r="FN15" s="693"/>
      <c r="FO15" s="692"/>
      <c r="FP15" s="693"/>
      <c r="FQ15" s="693"/>
      <c r="FR15" s="693"/>
      <c r="FS15" s="693"/>
      <c r="FT15" s="693"/>
      <c r="FU15" s="693"/>
      <c r="FV15" s="693"/>
      <c r="FW15" s="693"/>
      <c r="FX15" s="693"/>
      <c r="FY15" s="692"/>
      <c r="FZ15" s="693"/>
      <c r="GA15" s="705"/>
      <c r="GC15" s="692"/>
      <c r="GD15" s="693"/>
      <c r="GE15" s="692"/>
      <c r="GF15" s="693"/>
      <c r="GG15" s="692"/>
      <c r="GH15" s="693"/>
      <c r="GI15" s="692"/>
      <c r="GJ15" s="693"/>
      <c r="GK15" s="693"/>
      <c r="GL15" s="693"/>
      <c r="GM15" s="693"/>
      <c r="GN15" s="693"/>
      <c r="GO15" s="693"/>
      <c r="GP15" s="693"/>
      <c r="GQ15" s="693"/>
      <c r="GR15" s="693"/>
      <c r="GS15" s="692"/>
      <c r="GT15" s="693"/>
      <c r="GU15" s="705"/>
      <c r="GW15" s="692"/>
      <c r="GX15" s="693"/>
      <c r="GY15" s="692"/>
      <c r="GZ15" s="693"/>
      <c r="HA15" s="692"/>
      <c r="HB15" s="693"/>
      <c r="HC15" s="692"/>
      <c r="HD15" s="693"/>
      <c r="HE15" s="693"/>
      <c r="HF15" s="693"/>
      <c r="HG15" s="693"/>
      <c r="HH15" s="693"/>
      <c r="HI15" s="693"/>
      <c r="HJ15" s="693"/>
      <c r="HK15" s="693"/>
      <c r="HL15" s="693"/>
      <c r="HM15" s="692"/>
      <c r="HN15" s="693"/>
      <c r="HO15" s="694"/>
      <c r="HQ15" s="677"/>
      <c r="HR15" s="706"/>
      <c r="HS15" s="677"/>
      <c r="HT15" s="706"/>
      <c r="HU15" s="677"/>
      <c r="HV15" s="706"/>
      <c r="HW15" s="677"/>
      <c r="HX15" s="706"/>
      <c r="HY15" s="707"/>
      <c r="HZ15" s="706"/>
      <c r="IA15" s="707"/>
      <c r="IB15" s="706"/>
      <c r="IC15" s="707"/>
      <c r="ID15" s="706"/>
      <c r="IE15" s="706"/>
      <c r="IF15" s="706"/>
      <c r="IG15" s="677"/>
      <c r="IH15" s="706"/>
      <c r="II15" s="705"/>
      <c r="IK15" s="677"/>
      <c r="IL15" s="706"/>
      <c r="IM15" s="677"/>
      <c r="IN15" s="706"/>
      <c r="IO15" s="677"/>
      <c r="IP15" s="706"/>
      <c r="IQ15" s="677"/>
      <c r="IR15" s="706"/>
      <c r="IS15" s="707"/>
      <c r="IT15" s="706"/>
      <c r="IU15" s="707"/>
      <c r="IV15" s="706"/>
      <c r="IW15" s="707"/>
      <c r="IX15" s="706"/>
      <c r="IY15" s="706"/>
      <c r="IZ15" s="706"/>
      <c r="JA15" s="677"/>
      <c r="JB15" s="706"/>
      <c r="JC15" s="705"/>
      <c r="JE15" s="677"/>
      <c r="JF15" s="706"/>
      <c r="JG15" s="677"/>
      <c r="JH15" s="706"/>
      <c r="JI15" s="677"/>
      <c r="JJ15" s="706"/>
      <c r="JK15" s="677"/>
      <c r="JL15" s="706"/>
      <c r="JM15" s="707"/>
      <c r="JN15" s="706"/>
      <c r="JO15" s="707"/>
      <c r="JP15" s="706"/>
      <c r="JQ15" s="707"/>
      <c r="JR15" s="706"/>
      <c r="JS15" s="706"/>
      <c r="JT15" s="706"/>
      <c r="JU15" s="677"/>
      <c r="JV15" s="706"/>
      <c r="JW15" s="705"/>
      <c r="JY15" s="677"/>
      <c r="JZ15" s="706"/>
      <c r="KA15" s="677"/>
      <c r="KB15" s="706"/>
      <c r="KC15" s="677"/>
      <c r="KD15" s="706"/>
      <c r="KE15" s="677"/>
      <c r="KF15" s="706"/>
      <c r="KG15" s="707"/>
      <c r="KH15" s="706"/>
      <c r="KI15" s="707"/>
      <c r="KJ15" s="706"/>
      <c r="KK15" s="707"/>
      <c r="KL15" s="706"/>
      <c r="KM15" s="706"/>
      <c r="KN15" s="706"/>
      <c r="KO15" s="677"/>
      <c r="KP15" s="706"/>
      <c r="KQ15" s="705"/>
      <c r="KS15" s="677"/>
      <c r="KT15" s="706"/>
      <c r="KU15" s="677"/>
      <c r="KV15" s="706"/>
      <c r="KW15" s="677"/>
      <c r="KX15" s="706"/>
      <c r="KY15" s="677"/>
      <c r="KZ15" s="706"/>
      <c r="LA15" s="707"/>
      <c r="LB15" s="706"/>
      <c r="LC15" s="707"/>
      <c r="LD15" s="706"/>
      <c r="LE15" s="707"/>
      <c r="LF15" s="706"/>
      <c r="LG15" s="706"/>
      <c r="LH15" s="706"/>
      <c r="LI15" s="677"/>
      <c r="LJ15" s="706"/>
      <c r="LK15" s="705"/>
      <c r="LM15" s="677"/>
      <c r="LN15" s="706"/>
      <c r="LO15" s="677"/>
      <c r="LP15" s="706"/>
      <c r="LQ15" s="677"/>
      <c r="LR15" s="706"/>
      <c r="LS15" s="677"/>
      <c r="LT15" s="706"/>
      <c r="LU15" s="707"/>
      <c r="LV15" s="706"/>
      <c r="LW15" s="707"/>
      <c r="LX15" s="706"/>
      <c r="LY15" s="707"/>
      <c r="LZ15" s="706"/>
      <c r="MA15" s="706"/>
      <c r="MB15" s="706"/>
      <c r="MC15" s="677"/>
      <c r="MD15" s="706"/>
      <c r="ME15" s="705"/>
      <c r="MG15" s="677"/>
      <c r="MH15" s="706"/>
      <c r="MI15" s="677"/>
      <c r="MJ15" s="706"/>
      <c r="MK15" s="677"/>
      <c r="ML15" s="706"/>
      <c r="MM15" s="677"/>
      <c r="MN15" s="706"/>
      <c r="MO15" s="707"/>
      <c r="MP15" s="706"/>
      <c r="MQ15" s="707"/>
      <c r="MR15" s="706"/>
      <c r="MS15" s="707"/>
      <c r="MT15" s="706"/>
      <c r="MU15" s="706"/>
      <c r="MV15" s="706"/>
      <c r="MW15" s="677"/>
      <c r="MX15" s="706"/>
      <c r="MY15" s="705"/>
      <c r="NA15" s="677"/>
      <c r="NB15" s="706"/>
      <c r="NC15" s="677"/>
      <c r="ND15" s="706"/>
      <c r="NE15" s="677"/>
      <c r="NF15" s="706"/>
      <c r="NG15" s="677"/>
      <c r="NH15" s="706"/>
      <c r="NI15" s="707"/>
      <c r="NJ15" s="706"/>
      <c r="NK15" s="707"/>
      <c r="NL15" s="706"/>
      <c r="NM15" s="707"/>
      <c r="NN15" s="706"/>
      <c r="NO15" s="706"/>
      <c r="NP15" s="706"/>
      <c r="NQ15" s="677"/>
      <c r="NR15" s="706"/>
      <c r="NS15" s="705"/>
      <c r="NU15" s="677"/>
      <c r="NV15" s="706"/>
      <c r="NW15" s="677"/>
      <c r="NX15" s="706"/>
      <c r="NY15" s="677"/>
      <c r="NZ15" s="706"/>
      <c r="OA15" s="677"/>
      <c r="OB15" s="706"/>
      <c r="OC15" s="707"/>
      <c r="OD15" s="706"/>
      <c r="OE15" s="707"/>
      <c r="OF15" s="706"/>
      <c r="OG15" s="707"/>
      <c r="OH15" s="706"/>
      <c r="OI15" s="706"/>
      <c r="OJ15" s="706"/>
      <c r="OK15" s="677"/>
      <c r="OL15" s="706"/>
      <c r="OM15" s="705"/>
      <c r="OO15" s="677"/>
      <c r="OP15" s="706"/>
      <c r="OQ15" s="677"/>
      <c r="OR15" s="706"/>
      <c r="OS15" s="677"/>
      <c r="OT15" s="706"/>
      <c r="OU15" s="677"/>
      <c r="OV15" s="706"/>
      <c r="OW15" s="707"/>
      <c r="OX15" s="706"/>
      <c r="OY15" s="707"/>
      <c r="OZ15" s="706"/>
      <c r="PA15" s="707"/>
      <c r="PB15" s="706"/>
      <c r="PC15" s="706"/>
      <c r="PD15" s="706"/>
      <c r="PE15" s="677"/>
      <c r="PF15" s="706"/>
      <c r="PG15" s="705"/>
      <c r="PI15" s="677"/>
      <c r="PJ15" s="706"/>
      <c r="PK15" s="677"/>
      <c r="PL15" s="706"/>
      <c r="PM15" s="677"/>
      <c r="PN15" s="706"/>
      <c r="PO15" s="677"/>
      <c r="PP15" s="706"/>
      <c r="PQ15" s="707"/>
      <c r="PR15" s="706"/>
      <c r="PS15" s="707"/>
      <c r="PT15" s="706"/>
      <c r="PU15" s="707"/>
      <c r="PV15" s="706"/>
      <c r="PW15" s="706"/>
      <c r="PX15" s="706"/>
      <c r="PY15" s="677"/>
      <c r="PZ15" s="706"/>
      <c r="QA15" s="705"/>
      <c r="QC15" s="677"/>
      <c r="QD15" s="706"/>
      <c r="QE15" s="677"/>
      <c r="QF15" s="706"/>
      <c r="QG15" s="677"/>
      <c r="QH15" s="706"/>
      <c r="QI15" s="677"/>
      <c r="QJ15" s="706"/>
      <c r="QK15" s="707"/>
      <c r="QL15" s="706"/>
      <c r="QM15" s="707"/>
      <c r="QN15" s="706"/>
      <c r="QO15" s="707"/>
      <c r="QP15" s="706"/>
      <c r="QQ15" s="706"/>
      <c r="QR15" s="706"/>
      <c r="QS15" s="677"/>
      <c r="QT15" s="706"/>
      <c r="QU15" s="705"/>
      <c r="RC15" s="677"/>
      <c r="RD15" s="677"/>
      <c r="RE15" s="677"/>
      <c r="RF15" s="677"/>
      <c r="RG15" s="677"/>
      <c r="RH15" s="677"/>
      <c r="RI15" s="677"/>
      <c r="RJ15" s="677"/>
      <c r="RK15" s="677"/>
      <c r="RL15" s="677"/>
      <c r="RM15" s="677"/>
      <c r="RN15" s="677"/>
      <c r="RO15" s="677"/>
      <c r="RP15" s="677"/>
      <c r="RQ15" s="677"/>
      <c r="RR15" s="677"/>
      <c r="RS15" s="677"/>
      <c r="RT15" s="677"/>
      <c r="RV15" s="675"/>
      <c r="RW15" s="675"/>
      <c r="RX15" s="675"/>
      <c r="RY15" s="675"/>
      <c r="RZ15" s="675"/>
      <c r="SA15" s="675"/>
      <c r="SB15" s="675"/>
      <c r="SC15" s="675"/>
      <c r="SD15" s="675"/>
      <c r="SE15" s="676"/>
      <c r="SG15" s="677"/>
      <c r="SH15" s="677"/>
      <c r="SI15" s="677"/>
      <c r="SJ15" s="677"/>
      <c r="SK15" s="677"/>
      <c r="SL15" s="677"/>
      <c r="SM15" s="677"/>
      <c r="SN15" s="677"/>
      <c r="SO15" s="677"/>
      <c r="SP15" s="677"/>
      <c r="SQ15" s="677"/>
      <c r="SR15" s="677"/>
      <c r="SS15" s="677"/>
      <c r="ST15" s="677"/>
      <c r="SU15" s="677"/>
      <c r="SV15" s="677"/>
      <c r="SW15" s="677"/>
      <c r="SX15" s="677"/>
      <c r="SY15" s="677"/>
      <c r="SZ15" s="677"/>
      <c r="TA15" s="677"/>
      <c r="TB15" s="677"/>
      <c r="TC15" s="677"/>
      <c r="TE15" s="675"/>
      <c r="TF15" s="675"/>
      <c r="TG15" s="675"/>
      <c r="TH15" s="675"/>
      <c r="TI15" s="675"/>
      <c r="TJ15" s="675"/>
      <c r="TK15" s="675"/>
      <c r="TL15" s="675"/>
      <c r="TM15" s="675"/>
      <c r="TN15" s="676"/>
      <c r="TP15" s="677"/>
      <c r="TQ15" s="677"/>
      <c r="TR15" s="677"/>
      <c r="TS15" s="677"/>
      <c r="TT15" s="677"/>
      <c r="TU15" s="677"/>
      <c r="TV15" s="677"/>
      <c r="TW15" s="677"/>
      <c r="TX15" s="677"/>
      <c r="TY15" s="677"/>
      <c r="TZ15" s="677"/>
      <c r="UA15" s="677"/>
      <c r="UB15" s="677"/>
      <c r="UC15" s="677"/>
      <c r="UD15" s="677"/>
      <c r="UE15" s="677"/>
      <c r="UF15" s="677"/>
      <c r="UG15" s="677"/>
      <c r="UH15" s="677"/>
      <c r="UI15" s="677"/>
      <c r="UJ15" s="677"/>
      <c r="UK15" s="677"/>
      <c r="UL15" s="677"/>
      <c r="UN15" s="677"/>
      <c r="UO15" s="677"/>
      <c r="UP15" s="677"/>
      <c r="UQ15" s="677"/>
      <c r="UR15" s="677"/>
      <c r="US15" s="677"/>
      <c r="UT15" s="677"/>
      <c r="UU15" s="677"/>
      <c r="UV15" s="677"/>
      <c r="UW15" s="677"/>
    </row>
    <row r="16" spans="1:569" s="645" customFormat="1" ht="19.5" customHeight="1">
      <c r="A16" s="678"/>
      <c r="B16" s="679"/>
      <c r="C16" s="719"/>
      <c r="D16" s="720"/>
      <c r="E16" s="721" t="s">
        <v>350</v>
      </c>
      <c r="F16" s="722" t="s">
        <v>351</v>
      </c>
      <c r="G16" s="722"/>
      <c r="H16" s="723" t="s">
        <v>343</v>
      </c>
      <c r="I16" s="724">
        <v>1</v>
      </c>
      <c r="J16" s="724">
        <v>1</v>
      </c>
      <c r="K16" s="723"/>
      <c r="L16" s="725"/>
      <c r="N16" s="716"/>
      <c r="O16" s="717"/>
      <c r="Q16" s="689"/>
      <c r="R16" s="690"/>
      <c r="S16" s="690"/>
      <c r="T16" s="690"/>
      <c r="U16" s="690"/>
      <c r="V16" s="690"/>
      <c r="W16" s="690"/>
      <c r="X16" s="690"/>
      <c r="Y16" s="690"/>
      <c r="Z16" s="690"/>
      <c r="AA16" s="690"/>
      <c r="AB16" s="690"/>
      <c r="AC16" s="690"/>
      <c r="AD16" s="690"/>
      <c r="AE16" s="690"/>
      <c r="AF16" s="691"/>
      <c r="AH16" s="692"/>
      <c r="AI16" s="693"/>
      <c r="AJ16" s="692"/>
      <c r="AK16" s="693"/>
      <c r="AL16" s="692"/>
      <c r="AM16" s="693"/>
      <c r="AN16" s="692"/>
      <c r="AO16" s="693"/>
      <c r="AP16" s="693"/>
      <c r="AQ16" s="693"/>
      <c r="AR16" s="693"/>
      <c r="AS16" s="693"/>
      <c r="AT16" s="693"/>
      <c r="AU16" s="693"/>
      <c r="AV16" s="693"/>
      <c r="AW16" s="693"/>
      <c r="AX16" s="693"/>
      <c r="AY16" s="693"/>
      <c r="AZ16" s="693"/>
      <c r="BA16" s="693"/>
      <c r="BB16" s="693"/>
      <c r="BC16" s="692"/>
      <c r="BD16" s="693"/>
      <c r="BE16" s="694"/>
      <c r="BG16" s="692"/>
      <c r="BH16" s="693"/>
      <c r="BI16" s="692"/>
      <c r="BJ16" s="693"/>
      <c r="BK16" s="692"/>
      <c r="BL16" s="693"/>
      <c r="BM16" s="692"/>
      <c r="BN16" s="693"/>
      <c r="BO16" s="693"/>
      <c r="BP16" s="693"/>
      <c r="BQ16" s="693"/>
      <c r="BR16" s="693"/>
      <c r="BS16" s="693"/>
      <c r="BT16" s="693"/>
      <c r="BU16" s="693"/>
      <c r="BV16" s="693"/>
      <c r="BW16" s="692"/>
      <c r="BX16" s="693"/>
      <c r="BY16" s="694"/>
      <c r="CA16" s="695"/>
      <c r="CB16" s="696">
        <f t="shared" si="14"/>
        <v>0</v>
      </c>
      <c r="CC16" s="697"/>
      <c r="CD16" s="696">
        <f t="shared" si="15"/>
        <v>0</v>
      </c>
      <c r="CE16" s="697"/>
      <c r="CF16" s="696">
        <f t="shared" si="16"/>
        <v>0</v>
      </c>
      <c r="CG16" s="697"/>
      <c r="CH16" s="696">
        <f t="shared" si="17"/>
        <v>0</v>
      </c>
      <c r="CI16" s="698">
        <f t="shared" si="18"/>
        <v>0</v>
      </c>
      <c r="CJ16" s="696">
        <f t="shared" si="19"/>
        <v>0</v>
      </c>
      <c r="CK16" s="718">
        <f>ROUNDUP($CD$196*2.3%,0)</f>
        <v>60428664</v>
      </c>
      <c r="CL16" s="696">
        <f t="shared" si="20"/>
        <v>60428664</v>
      </c>
      <c r="CM16" s="698">
        <f t="shared" si="21"/>
        <v>60428664</v>
      </c>
      <c r="CN16" s="696">
        <f t="shared" si="22"/>
        <v>60428664</v>
      </c>
      <c r="CO16" s="699">
        <f t="shared" si="23"/>
        <v>0</v>
      </c>
      <c r="CP16" s="699">
        <f t="shared" si="23"/>
        <v>0</v>
      </c>
      <c r="CQ16" s="699">
        <f t="shared" si="23"/>
        <v>0</v>
      </c>
      <c r="CR16" s="699">
        <f t="shared" si="23"/>
        <v>0</v>
      </c>
      <c r="CS16" s="700">
        <f t="shared" si="23"/>
        <v>0</v>
      </c>
      <c r="CT16" s="699">
        <f t="shared" si="23"/>
        <v>0</v>
      </c>
      <c r="CU16" s="699">
        <f t="shared" si="23"/>
        <v>0</v>
      </c>
      <c r="CV16" s="700">
        <f t="shared" si="24"/>
        <v>0</v>
      </c>
      <c r="CW16" s="697"/>
      <c r="CX16" s="696">
        <f t="shared" si="25"/>
        <v>0</v>
      </c>
      <c r="CY16" s="701"/>
      <c r="DA16" s="692"/>
      <c r="DB16" s="693"/>
      <c r="DC16" s="692"/>
      <c r="DD16" s="693"/>
      <c r="DE16" s="692"/>
      <c r="DF16" s="693"/>
      <c r="DG16" s="692"/>
      <c r="DH16" s="693"/>
      <c r="DI16" s="693"/>
      <c r="DJ16" s="693"/>
      <c r="DK16" s="693"/>
      <c r="DL16" s="693"/>
      <c r="DM16" s="693"/>
      <c r="DN16" s="693"/>
      <c r="DO16" s="693"/>
      <c r="DP16" s="693"/>
      <c r="DQ16" s="692"/>
      <c r="DR16" s="693"/>
      <c r="DS16" s="694"/>
      <c r="DU16" s="702"/>
      <c r="DV16" s="703"/>
      <c r="DW16" s="702"/>
      <c r="DX16" s="703"/>
      <c r="DY16" s="702"/>
      <c r="DZ16" s="703"/>
      <c r="EA16" s="702"/>
      <c r="EB16" s="703"/>
      <c r="EC16" s="703"/>
      <c r="ED16" s="703"/>
      <c r="EE16" s="703"/>
      <c r="EF16" s="703"/>
      <c r="EG16" s="703"/>
      <c r="EH16" s="703"/>
      <c r="EI16" s="703"/>
      <c r="EJ16" s="703"/>
      <c r="EK16" s="702"/>
      <c r="EL16" s="703"/>
      <c r="EM16" s="704"/>
      <c r="EO16" s="702"/>
      <c r="EP16" s="703"/>
      <c r="EQ16" s="702"/>
      <c r="ER16" s="703"/>
      <c r="ES16" s="702"/>
      <c r="ET16" s="703"/>
      <c r="EU16" s="702"/>
      <c r="EV16" s="703"/>
      <c r="EW16" s="703"/>
      <c r="EX16" s="703"/>
      <c r="EY16" s="703"/>
      <c r="EZ16" s="703"/>
      <c r="FA16" s="703"/>
      <c r="FB16" s="703"/>
      <c r="FC16" s="703"/>
      <c r="FD16" s="703"/>
      <c r="FE16" s="702"/>
      <c r="FF16" s="703"/>
      <c r="FG16" s="705"/>
      <c r="FI16" s="692"/>
      <c r="FJ16" s="693"/>
      <c r="FK16" s="692"/>
      <c r="FL16" s="693"/>
      <c r="FM16" s="692"/>
      <c r="FN16" s="693"/>
      <c r="FO16" s="692"/>
      <c r="FP16" s="693"/>
      <c r="FQ16" s="693"/>
      <c r="FR16" s="693"/>
      <c r="FS16" s="693"/>
      <c r="FT16" s="693"/>
      <c r="FU16" s="693"/>
      <c r="FV16" s="693"/>
      <c r="FW16" s="693"/>
      <c r="FX16" s="693"/>
      <c r="FY16" s="692"/>
      <c r="FZ16" s="693"/>
      <c r="GA16" s="705"/>
      <c r="GC16" s="692"/>
      <c r="GD16" s="693"/>
      <c r="GE16" s="692"/>
      <c r="GF16" s="693"/>
      <c r="GG16" s="692"/>
      <c r="GH16" s="693"/>
      <c r="GI16" s="692"/>
      <c r="GJ16" s="693"/>
      <c r="GK16" s="693"/>
      <c r="GL16" s="693"/>
      <c r="GM16" s="693"/>
      <c r="GN16" s="693"/>
      <c r="GO16" s="693"/>
      <c r="GP16" s="693"/>
      <c r="GQ16" s="693"/>
      <c r="GR16" s="693"/>
      <c r="GS16" s="692"/>
      <c r="GT16" s="693"/>
      <c r="GU16" s="705"/>
      <c r="GW16" s="692"/>
      <c r="GX16" s="693"/>
      <c r="GY16" s="692"/>
      <c r="GZ16" s="693"/>
      <c r="HA16" s="692"/>
      <c r="HB16" s="693"/>
      <c r="HC16" s="692"/>
      <c r="HD16" s="693"/>
      <c r="HE16" s="693"/>
      <c r="HF16" s="693"/>
      <c r="HG16" s="693"/>
      <c r="HH16" s="693"/>
      <c r="HI16" s="693"/>
      <c r="HJ16" s="693"/>
      <c r="HK16" s="693"/>
      <c r="HL16" s="693"/>
      <c r="HM16" s="692"/>
      <c r="HN16" s="693"/>
      <c r="HO16" s="694"/>
      <c r="HQ16" s="677"/>
      <c r="HR16" s="706"/>
      <c r="HS16" s="677"/>
      <c r="HT16" s="706"/>
      <c r="HU16" s="677"/>
      <c r="HV16" s="706"/>
      <c r="HW16" s="677"/>
      <c r="HX16" s="706"/>
      <c r="HY16" s="707"/>
      <c r="HZ16" s="706"/>
      <c r="IA16" s="707"/>
      <c r="IB16" s="706"/>
      <c r="IC16" s="707"/>
      <c r="ID16" s="706"/>
      <c r="IE16" s="706"/>
      <c r="IF16" s="706"/>
      <c r="IG16" s="677"/>
      <c r="IH16" s="706"/>
      <c r="II16" s="705"/>
      <c r="IK16" s="677"/>
      <c r="IL16" s="706"/>
      <c r="IM16" s="677"/>
      <c r="IN16" s="706"/>
      <c r="IO16" s="677"/>
      <c r="IP16" s="706"/>
      <c r="IQ16" s="677"/>
      <c r="IR16" s="706"/>
      <c r="IS16" s="707"/>
      <c r="IT16" s="706"/>
      <c r="IU16" s="707"/>
      <c r="IV16" s="706"/>
      <c r="IW16" s="707"/>
      <c r="IX16" s="706"/>
      <c r="IY16" s="706"/>
      <c r="IZ16" s="706"/>
      <c r="JA16" s="677"/>
      <c r="JB16" s="706"/>
      <c r="JC16" s="705"/>
      <c r="JE16" s="677"/>
      <c r="JF16" s="706"/>
      <c r="JG16" s="677"/>
      <c r="JH16" s="706"/>
      <c r="JI16" s="677"/>
      <c r="JJ16" s="706"/>
      <c r="JK16" s="677"/>
      <c r="JL16" s="706"/>
      <c r="JM16" s="707"/>
      <c r="JN16" s="706"/>
      <c r="JO16" s="707"/>
      <c r="JP16" s="706"/>
      <c r="JQ16" s="707"/>
      <c r="JR16" s="706"/>
      <c r="JS16" s="706"/>
      <c r="JT16" s="706"/>
      <c r="JU16" s="677"/>
      <c r="JV16" s="706"/>
      <c r="JW16" s="705"/>
      <c r="JY16" s="677"/>
      <c r="JZ16" s="706"/>
      <c r="KA16" s="677"/>
      <c r="KB16" s="706"/>
      <c r="KC16" s="677"/>
      <c r="KD16" s="706"/>
      <c r="KE16" s="677"/>
      <c r="KF16" s="706"/>
      <c r="KG16" s="707"/>
      <c r="KH16" s="706"/>
      <c r="KI16" s="707"/>
      <c r="KJ16" s="706"/>
      <c r="KK16" s="707"/>
      <c r="KL16" s="706"/>
      <c r="KM16" s="706"/>
      <c r="KN16" s="706"/>
      <c r="KO16" s="677"/>
      <c r="KP16" s="706"/>
      <c r="KQ16" s="705"/>
      <c r="KS16" s="677"/>
      <c r="KT16" s="706"/>
      <c r="KU16" s="677"/>
      <c r="KV16" s="706"/>
      <c r="KW16" s="677"/>
      <c r="KX16" s="706"/>
      <c r="KY16" s="677"/>
      <c r="KZ16" s="706"/>
      <c r="LA16" s="707"/>
      <c r="LB16" s="706"/>
      <c r="LC16" s="707"/>
      <c r="LD16" s="706"/>
      <c r="LE16" s="707"/>
      <c r="LF16" s="706"/>
      <c r="LG16" s="706"/>
      <c r="LH16" s="706"/>
      <c r="LI16" s="677"/>
      <c r="LJ16" s="706"/>
      <c r="LK16" s="705"/>
      <c r="LM16" s="677"/>
      <c r="LN16" s="706"/>
      <c r="LO16" s="677"/>
      <c r="LP16" s="706"/>
      <c r="LQ16" s="677"/>
      <c r="LR16" s="706"/>
      <c r="LS16" s="677"/>
      <c r="LT16" s="706"/>
      <c r="LU16" s="707"/>
      <c r="LV16" s="706"/>
      <c r="LW16" s="707"/>
      <c r="LX16" s="706"/>
      <c r="LY16" s="707"/>
      <c r="LZ16" s="706"/>
      <c r="MA16" s="706"/>
      <c r="MB16" s="706"/>
      <c r="MC16" s="677"/>
      <c r="MD16" s="706"/>
      <c r="ME16" s="705"/>
      <c r="MG16" s="677"/>
      <c r="MH16" s="706"/>
      <c r="MI16" s="677"/>
      <c r="MJ16" s="706"/>
      <c r="MK16" s="677"/>
      <c r="ML16" s="706"/>
      <c r="MM16" s="677"/>
      <c r="MN16" s="706"/>
      <c r="MO16" s="707"/>
      <c r="MP16" s="706"/>
      <c r="MQ16" s="707"/>
      <c r="MR16" s="706"/>
      <c r="MS16" s="707"/>
      <c r="MT16" s="706"/>
      <c r="MU16" s="706"/>
      <c r="MV16" s="706"/>
      <c r="MW16" s="677"/>
      <c r="MX16" s="706"/>
      <c r="MY16" s="705"/>
      <c r="NA16" s="677"/>
      <c r="NB16" s="706"/>
      <c r="NC16" s="677"/>
      <c r="ND16" s="706"/>
      <c r="NE16" s="677"/>
      <c r="NF16" s="706"/>
      <c r="NG16" s="677"/>
      <c r="NH16" s="706"/>
      <c r="NI16" s="707"/>
      <c r="NJ16" s="706"/>
      <c r="NK16" s="707"/>
      <c r="NL16" s="706"/>
      <c r="NM16" s="707"/>
      <c r="NN16" s="706"/>
      <c r="NO16" s="706"/>
      <c r="NP16" s="706"/>
      <c r="NQ16" s="677"/>
      <c r="NR16" s="706"/>
      <c r="NS16" s="705"/>
      <c r="NU16" s="677"/>
      <c r="NV16" s="706"/>
      <c r="NW16" s="677"/>
      <c r="NX16" s="706"/>
      <c r="NY16" s="677"/>
      <c r="NZ16" s="706"/>
      <c r="OA16" s="677"/>
      <c r="OB16" s="706"/>
      <c r="OC16" s="707"/>
      <c r="OD16" s="706"/>
      <c r="OE16" s="707"/>
      <c r="OF16" s="706"/>
      <c r="OG16" s="707"/>
      <c r="OH16" s="706"/>
      <c r="OI16" s="706"/>
      <c r="OJ16" s="706"/>
      <c r="OK16" s="677"/>
      <c r="OL16" s="706"/>
      <c r="OM16" s="705"/>
      <c r="OO16" s="677"/>
      <c r="OP16" s="706"/>
      <c r="OQ16" s="677"/>
      <c r="OR16" s="706"/>
      <c r="OS16" s="677"/>
      <c r="OT16" s="706"/>
      <c r="OU16" s="677"/>
      <c r="OV16" s="706"/>
      <c r="OW16" s="707"/>
      <c r="OX16" s="706"/>
      <c r="OY16" s="707"/>
      <c r="OZ16" s="706"/>
      <c r="PA16" s="707"/>
      <c r="PB16" s="706"/>
      <c r="PC16" s="706"/>
      <c r="PD16" s="706"/>
      <c r="PE16" s="677"/>
      <c r="PF16" s="706"/>
      <c r="PG16" s="705"/>
      <c r="PI16" s="677"/>
      <c r="PJ16" s="706"/>
      <c r="PK16" s="677"/>
      <c r="PL16" s="706"/>
      <c r="PM16" s="677"/>
      <c r="PN16" s="706"/>
      <c r="PO16" s="677"/>
      <c r="PP16" s="706"/>
      <c r="PQ16" s="707"/>
      <c r="PR16" s="706"/>
      <c r="PS16" s="707"/>
      <c r="PT16" s="706"/>
      <c r="PU16" s="707"/>
      <c r="PV16" s="706"/>
      <c r="PW16" s="706"/>
      <c r="PX16" s="706"/>
      <c r="PY16" s="677"/>
      <c r="PZ16" s="706"/>
      <c r="QA16" s="705"/>
      <c r="QC16" s="677"/>
      <c r="QD16" s="706"/>
      <c r="QE16" s="677"/>
      <c r="QF16" s="706"/>
      <c r="QG16" s="677"/>
      <c r="QH16" s="706"/>
      <c r="QI16" s="677"/>
      <c r="QJ16" s="706"/>
      <c r="QK16" s="707"/>
      <c r="QL16" s="706"/>
      <c r="QM16" s="707"/>
      <c r="QN16" s="706"/>
      <c r="QO16" s="707"/>
      <c r="QP16" s="706"/>
      <c r="QQ16" s="706"/>
      <c r="QR16" s="706"/>
      <c r="QS16" s="677"/>
      <c r="QT16" s="706"/>
      <c r="QU16" s="705"/>
      <c r="RC16" s="677"/>
      <c r="RD16" s="677"/>
      <c r="RE16" s="677"/>
      <c r="RF16" s="677"/>
      <c r="RG16" s="677"/>
      <c r="RH16" s="677"/>
      <c r="RI16" s="677"/>
      <c r="RJ16" s="677"/>
      <c r="RK16" s="677"/>
      <c r="RL16" s="677"/>
      <c r="RM16" s="677"/>
      <c r="RN16" s="677"/>
      <c r="RO16" s="677"/>
      <c r="RP16" s="677"/>
      <c r="RQ16" s="677"/>
      <c r="RR16" s="677"/>
      <c r="RS16" s="677"/>
      <c r="RT16" s="677"/>
      <c r="RV16" s="675"/>
      <c r="RW16" s="675"/>
      <c r="RX16" s="675"/>
      <c r="RY16" s="675"/>
      <c r="RZ16" s="675"/>
      <c r="SA16" s="675"/>
      <c r="SB16" s="675"/>
      <c r="SC16" s="675"/>
      <c r="SD16" s="675"/>
      <c r="SE16" s="676"/>
      <c r="SG16" s="677"/>
      <c r="SH16" s="677"/>
      <c r="SI16" s="677"/>
      <c r="SJ16" s="677"/>
      <c r="SK16" s="677"/>
      <c r="SL16" s="677"/>
      <c r="SM16" s="677"/>
      <c r="SN16" s="677"/>
      <c r="SO16" s="677"/>
      <c r="SP16" s="677"/>
      <c r="SQ16" s="677"/>
      <c r="SR16" s="677"/>
      <c r="SS16" s="677"/>
      <c r="ST16" s="677"/>
      <c r="SU16" s="677"/>
      <c r="SV16" s="677"/>
      <c r="SW16" s="677"/>
      <c r="SX16" s="677"/>
      <c r="SY16" s="677"/>
      <c r="SZ16" s="677"/>
      <c r="TA16" s="677"/>
      <c r="TB16" s="677"/>
      <c r="TC16" s="677"/>
      <c r="TE16" s="675"/>
      <c r="TF16" s="675"/>
      <c r="TG16" s="675"/>
      <c r="TH16" s="675"/>
      <c r="TI16" s="675"/>
      <c r="TJ16" s="675"/>
      <c r="TK16" s="675"/>
      <c r="TL16" s="675"/>
      <c r="TM16" s="675"/>
      <c r="TN16" s="676"/>
      <c r="TP16" s="677"/>
      <c r="TQ16" s="677"/>
      <c r="TR16" s="677"/>
      <c r="TS16" s="677"/>
      <c r="TT16" s="677"/>
      <c r="TU16" s="677"/>
      <c r="TV16" s="677"/>
      <c r="TW16" s="677"/>
      <c r="TX16" s="677"/>
      <c r="TY16" s="677"/>
      <c r="TZ16" s="677"/>
      <c r="UA16" s="677"/>
      <c r="UB16" s="677"/>
      <c r="UC16" s="677"/>
      <c r="UD16" s="677"/>
      <c r="UE16" s="677"/>
      <c r="UF16" s="677"/>
      <c r="UG16" s="677"/>
      <c r="UH16" s="677"/>
      <c r="UI16" s="677"/>
      <c r="UJ16" s="677"/>
      <c r="UK16" s="677"/>
      <c r="UL16" s="677"/>
      <c r="UN16" s="677"/>
      <c r="UO16" s="677"/>
      <c r="UP16" s="677"/>
      <c r="UQ16" s="677"/>
      <c r="UR16" s="677"/>
      <c r="US16" s="677"/>
      <c r="UT16" s="677"/>
      <c r="UU16" s="677"/>
      <c r="UV16" s="677"/>
      <c r="UW16" s="677"/>
    </row>
    <row r="17" spans="1:569" s="645" customFormat="1" ht="19.5" customHeight="1">
      <c r="A17" s="678"/>
      <c r="B17" s="679"/>
      <c r="C17" s="719"/>
      <c r="D17" s="720"/>
      <c r="E17" s="721" t="s">
        <v>352</v>
      </c>
      <c r="F17" s="711" t="s">
        <v>353</v>
      </c>
      <c r="G17" s="722"/>
      <c r="H17" s="723" t="s">
        <v>343</v>
      </c>
      <c r="I17" s="724">
        <v>1</v>
      </c>
      <c r="J17" s="724">
        <v>1</v>
      </c>
      <c r="K17" s="723"/>
      <c r="L17" s="725"/>
      <c r="N17" s="716"/>
      <c r="O17" s="717"/>
      <c r="Q17" s="689"/>
      <c r="R17" s="690"/>
      <c r="S17" s="690"/>
      <c r="T17" s="690"/>
      <c r="U17" s="690"/>
      <c r="V17" s="690"/>
      <c r="W17" s="690"/>
      <c r="X17" s="690"/>
      <c r="Y17" s="690"/>
      <c r="Z17" s="690"/>
      <c r="AA17" s="690"/>
      <c r="AB17" s="690"/>
      <c r="AC17" s="690"/>
      <c r="AD17" s="690"/>
      <c r="AE17" s="690"/>
      <c r="AF17" s="691"/>
      <c r="AH17" s="692"/>
      <c r="AI17" s="693"/>
      <c r="AJ17" s="692"/>
      <c r="AK17" s="693"/>
      <c r="AL17" s="692"/>
      <c r="AM17" s="693"/>
      <c r="AN17" s="692"/>
      <c r="AO17" s="693"/>
      <c r="AP17" s="693"/>
      <c r="AQ17" s="693"/>
      <c r="AR17" s="693"/>
      <c r="AS17" s="693"/>
      <c r="AT17" s="693"/>
      <c r="AU17" s="693"/>
      <c r="AV17" s="693"/>
      <c r="AW17" s="693"/>
      <c r="AX17" s="693"/>
      <c r="AY17" s="693"/>
      <c r="AZ17" s="693"/>
      <c r="BA17" s="693"/>
      <c r="BB17" s="693"/>
      <c r="BC17" s="692"/>
      <c r="BD17" s="693"/>
      <c r="BE17" s="694"/>
      <c r="BG17" s="692"/>
      <c r="BH17" s="693"/>
      <c r="BI17" s="692"/>
      <c r="BJ17" s="693"/>
      <c r="BK17" s="692"/>
      <c r="BL17" s="693"/>
      <c r="BM17" s="692"/>
      <c r="BN17" s="693"/>
      <c r="BO17" s="693"/>
      <c r="BP17" s="693"/>
      <c r="BQ17" s="693"/>
      <c r="BR17" s="693"/>
      <c r="BS17" s="693"/>
      <c r="BT17" s="693"/>
      <c r="BU17" s="693"/>
      <c r="BV17" s="693"/>
      <c r="BW17" s="692"/>
      <c r="BX17" s="693"/>
      <c r="BY17" s="694"/>
      <c r="CA17" s="695"/>
      <c r="CB17" s="696">
        <f t="shared" si="14"/>
        <v>0</v>
      </c>
      <c r="CC17" s="697"/>
      <c r="CD17" s="696">
        <f t="shared" si="15"/>
        <v>0</v>
      </c>
      <c r="CE17" s="697"/>
      <c r="CF17" s="696">
        <f t="shared" si="16"/>
        <v>0</v>
      </c>
      <c r="CG17" s="697"/>
      <c r="CH17" s="696">
        <f t="shared" si="17"/>
        <v>0</v>
      </c>
      <c r="CI17" s="698">
        <f t="shared" si="18"/>
        <v>0</v>
      </c>
      <c r="CJ17" s="696">
        <f t="shared" si="19"/>
        <v>0</v>
      </c>
      <c r="CK17" s="718">
        <f>ROUNDUP($CJ$196*5.5%,0)</f>
        <v>400977611</v>
      </c>
      <c r="CL17" s="696">
        <f t="shared" si="20"/>
        <v>400977611</v>
      </c>
      <c r="CM17" s="698">
        <f t="shared" si="21"/>
        <v>400977611</v>
      </c>
      <c r="CN17" s="696">
        <f t="shared" si="22"/>
        <v>400977611</v>
      </c>
      <c r="CO17" s="699">
        <f t="shared" si="23"/>
        <v>0</v>
      </c>
      <c r="CP17" s="699">
        <f t="shared" si="23"/>
        <v>0</v>
      </c>
      <c r="CQ17" s="699">
        <f t="shared" si="23"/>
        <v>0</v>
      </c>
      <c r="CR17" s="699">
        <f t="shared" si="23"/>
        <v>0</v>
      </c>
      <c r="CS17" s="700">
        <f t="shared" si="23"/>
        <v>0</v>
      </c>
      <c r="CT17" s="699">
        <f t="shared" si="23"/>
        <v>0</v>
      </c>
      <c r="CU17" s="699">
        <f t="shared" si="23"/>
        <v>0</v>
      </c>
      <c r="CV17" s="700">
        <f t="shared" si="24"/>
        <v>0</v>
      </c>
      <c r="CW17" s="697"/>
      <c r="CX17" s="696">
        <f t="shared" si="25"/>
        <v>0</v>
      </c>
      <c r="CY17" s="701"/>
      <c r="DA17" s="692"/>
      <c r="DB17" s="693"/>
      <c r="DC17" s="692"/>
      <c r="DD17" s="693"/>
      <c r="DE17" s="692"/>
      <c r="DF17" s="693"/>
      <c r="DG17" s="692"/>
      <c r="DH17" s="693"/>
      <c r="DI17" s="693"/>
      <c r="DJ17" s="693"/>
      <c r="DK17" s="693"/>
      <c r="DL17" s="693"/>
      <c r="DM17" s="693"/>
      <c r="DN17" s="693"/>
      <c r="DO17" s="693"/>
      <c r="DP17" s="693"/>
      <c r="DQ17" s="692"/>
      <c r="DR17" s="693"/>
      <c r="DS17" s="694"/>
      <c r="DU17" s="702"/>
      <c r="DV17" s="703"/>
      <c r="DW17" s="702"/>
      <c r="DX17" s="703"/>
      <c r="DY17" s="702"/>
      <c r="DZ17" s="703"/>
      <c r="EA17" s="702"/>
      <c r="EB17" s="703"/>
      <c r="EC17" s="703"/>
      <c r="ED17" s="703"/>
      <c r="EE17" s="703"/>
      <c r="EF17" s="703"/>
      <c r="EG17" s="703"/>
      <c r="EH17" s="703"/>
      <c r="EI17" s="703"/>
      <c r="EJ17" s="703"/>
      <c r="EK17" s="702"/>
      <c r="EL17" s="703"/>
      <c r="EM17" s="704"/>
      <c r="EO17" s="702"/>
      <c r="EP17" s="703"/>
      <c r="EQ17" s="702"/>
      <c r="ER17" s="703"/>
      <c r="ES17" s="702"/>
      <c r="ET17" s="703"/>
      <c r="EU17" s="702"/>
      <c r="EV17" s="703"/>
      <c r="EW17" s="703"/>
      <c r="EX17" s="703"/>
      <c r="EY17" s="703"/>
      <c r="EZ17" s="703"/>
      <c r="FA17" s="703"/>
      <c r="FB17" s="703"/>
      <c r="FC17" s="703"/>
      <c r="FD17" s="703"/>
      <c r="FE17" s="702"/>
      <c r="FF17" s="703"/>
      <c r="FG17" s="705"/>
      <c r="FI17" s="692"/>
      <c r="FJ17" s="693"/>
      <c r="FK17" s="692"/>
      <c r="FL17" s="693"/>
      <c r="FM17" s="692"/>
      <c r="FN17" s="693"/>
      <c r="FO17" s="692"/>
      <c r="FP17" s="693"/>
      <c r="FQ17" s="693"/>
      <c r="FR17" s="693"/>
      <c r="FS17" s="693"/>
      <c r="FT17" s="693"/>
      <c r="FU17" s="693"/>
      <c r="FV17" s="693"/>
      <c r="FW17" s="693"/>
      <c r="FX17" s="693"/>
      <c r="FY17" s="692"/>
      <c r="FZ17" s="693"/>
      <c r="GA17" s="705"/>
      <c r="GC17" s="692"/>
      <c r="GD17" s="693"/>
      <c r="GE17" s="692"/>
      <c r="GF17" s="693"/>
      <c r="GG17" s="692"/>
      <c r="GH17" s="693"/>
      <c r="GI17" s="692"/>
      <c r="GJ17" s="693"/>
      <c r="GK17" s="693"/>
      <c r="GL17" s="693"/>
      <c r="GM17" s="693"/>
      <c r="GN17" s="693"/>
      <c r="GO17" s="693"/>
      <c r="GP17" s="693"/>
      <c r="GQ17" s="693"/>
      <c r="GR17" s="693"/>
      <c r="GS17" s="692"/>
      <c r="GT17" s="693"/>
      <c r="GU17" s="705"/>
      <c r="GW17" s="692"/>
      <c r="GX17" s="693"/>
      <c r="GY17" s="692"/>
      <c r="GZ17" s="693"/>
      <c r="HA17" s="692"/>
      <c r="HB17" s="693"/>
      <c r="HC17" s="692"/>
      <c r="HD17" s="693"/>
      <c r="HE17" s="693"/>
      <c r="HF17" s="693"/>
      <c r="HG17" s="693"/>
      <c r="HH17" s="693"/>
      <c r="HI17" s="693"/>
      <c r="HJ17" s="693"/>
      <c r="HK17" s="693"/>
      <c r="HL17" s="693"/>
      <c r="HM17" s="692"/>
      <c r="HN17" s="693"/>
      <c r="HO17" s="694"/>
      <c r="HQ17" s="677"/>
      <c r="HR17" s="706"/>
      <c r="HS17" s="677"/>
      <c r="HT17" s="706"/>
      <c r="HU17" s="677"/>
      <c r="HV17" s="706"/>
      <c r="HW17" s="677"/>
      <c r="HX17" s="706"/>
      <c r="HY17" s="707"/>
      <c r="HZ17" s="706"/>
      <c r="IA17" s="707"/>
      <c r="IB17" s="706"/>
      <c r="IC17" s="707"/>
      <c r="ID17" s="706"/>
      <c r="IE17" s="706"/>
      <c r="IF17" s="706"/>
      <c r="IG17" s="677"/>
      <c r="IH17" s="706"/>
      <c r="II17" s="705"/>
      <c r="IK17" s="677"/>
      <c r="IL17" s="706"/>
      <c r="IM17" s="677"/>
      <c r="IN17" s="706"/>
      <c r="IO17" s="677"/>
      <c r="IP17" s="706"/>
      <c r="IQ17" s="677"/>
      <c r="IR17" s="706"/>
      <c r="IS17" s="707"/>
      <c r="IT17" s="706"/>
      <c r="IU17" s="707"/>
      <c r="IV17" s="706"/>
      <c r="IW17" s="707"/>
      <c r="IX17" s="706"/>
      <c r="IY17" s="706"/>
      <c r="IZ17" s="706"/>
      <c r="JA17" s="677"/>
      <c r="JB17" s="706"/>
      <c r="JC17" s="705"/>
      <c r="JE17" s="677"/>
      <c r="JF17" s="706"/>
      <c r="JG17" s="677"/>
      <c r="JH17" s="706"/>
      <c r="JI17" s="677"/>
      <c r="JJ17" s="706"/>
      <c r="JK17" s="677"/>
      <c r="JL17" s="706"/>
      <c r="JM17" s="707"/>
      <c r="JN17" s="706"/>
      <c r="JO17" s="707"/>
      <c r="JP17" s="706"/>
      <c r="JQ17" s="707"/>
      <c r="JR17" s="706"/>
      <c r="JS17" s="706"/>
      <c r="JT17" s="706"/>
      <c r="JU17" s="677"/>
      <c r="JV17" s="706"/>
      <c r="JW17" s="705"/>
      <c r="JY17" s="677"/>
      <c r="JZ17" s="706"/>
      <c r="KA17" s="677"/>
      <c r="KB17" s="706"/>
      <c r="KC17" s="677"/>
      <c r="KD17" s="706"/>
      <c r="KE17" s="677"/>
      <c r="KF17" s="706"/>
      <c r="KG17" s="707"/>
      <c r="KH17" s="706"/>
      <c r="KI17" s="707"/>
      <c r="KJ17" s="706"/>
      <c r="KK17" s="707"/>
      <c r="KL17" s="706"/>
      <c r="KM17" s="706"/>
      <c r="KN17" s="706"/>
      <c r="KO17" s="677"/>
      <c r="KP17" s="706"/>
      <c r="KQ17" s="705"/>
      <c r="KS17" s="677"/>
      <c r="KT17" s="706"/>
      <c r="KU17" s="677"/>
      <c r="KV17" s="706"/>
      <c r="KW17" s="677"/>
      <c r="KX17" s="706"/>
      <c r="KY17" s="677"/>
      <c r="KZ17" s="706"/>
      <c r="LA17" s="707"/>
      <c r="LB17" s="706"/>
      <c r="LC17" s="707"/>
      <c r="LD17" s="706"/>
      <c r="LE17" s="707"/>
      <c r="LF17" s="706"/>
      <c r="LG17" s="706"/>
      <c r="LH17" s="706"/>
      <c r="LI17" s="677"/>
      <c r="LJ17" s="706"/>
      <c r="LK17" s="705"/>
      <c r="LM17" s="677"/>
      <c r="LN17" s="706"/>
      <c r="LO17" s="677"/>
      <c r="LP17" s="706"/>
      <c r="LQ17" s="677"/>
      <c r="LR17" s="706"/>
      <c r="LS17" s="677"/>
      <c r="LT17" s="706"/>
      <c r="LU17" s="707"/>
      <c r="LV17" s="706"/>
      <c r="LW17" s="707"/>
      <c r="LX17" s="706"/>
      <c r="LY17" s="707"/>
      <c r="LZ17" s="706"/>
      <c r="MA17" s="706"/>
      <c r="MB17" s="706"/>
      <c r="MC17" s="677"/>
      <c r="MD17" s="706"/>
      <c r="ME17" s="705"/>
      <c r="MG17" s="677"/>
      <c r="MH17" s="706"/>
      <c r="MI17" s="677"/>
      <c r="MJ17" s="706"/>
      <c r="MK17" s="677"/>
      <c r="ML17" s="706"/>
      <c r="MM17" s="677"/>
      <c r="MN17" s="706"/>
      <c r="MO17" s="707"/>
      <c r="MP17" s="706"/>
      <c r="MQ17" s="707"/>
      <c r="MR17" s="706"/>
      <c r="MS17" s="707"/>
      <c r="MT17" s="706"/>
      <c r="MU17" s="706"/>
      <c r="MV17" s="706"/>
      <c r="MW17" s="677"/>
      <c r="MX17" s="706"/>
      <c r="MY17" s="705"/>
      <c r="NA17" s="677"/>
      <c r="NB17" s="706"/>
      <c r="NC17" s="677"/>
      <c r="ND17" s="706"/>
      <c r="NE17" s="677"/>
      <c r="NF17" s="706"/>
      <c r="NG17" s="677"/>
      <c r="NH17" s="706"/>
      <c r="NI17" s="707"/>
      <c r="NJ17" s="706"/>
      <c r="NK17" s="707"/>
      <c r="NL17" s="706"/>
      <c r="NM17" s="707"/>
      <c r="NN17" s="706"/>
      <c r="NO17" s="706"/>
      <c r="NP17" s="706"/>
      <c r="NQ17" s="677"/>
      <c r="NR17" s="706"/>
      <c r="NS17" s="705"/>
      <c r="NU17" s="677"/>
      <c r="NV17" s="706"/>
      <c r="NW17" s="677"/>
      <c r="NX17" s="706"/>
      <c r="NY17" s="677"/>
      <c r="NZ17" s="706"/>
      <c r="OA17" s="677"/>
      <c r="OB17" s="706"/>
      <c r="OC17" s="707"/>
      <c r="OD17" s="706"/>
      <c r="OE17" s="707"/>
      <c r="OF17" s="706"/>
      <c r="OG17" s="707"/>
      <c r="OH17" s="706"/>
      <c r="OI17" s="706"/>
      <c r="OJ17" s="706"/>
      <c r="OK17" s="677"/>
      <c r="OL17" s="706"/>
      <c r="OM17" s="705"/>
      <c r="OO17" s="677"/>
      <c r="OP17" s="706"/>
      <c r="OQ17" s="677"/>
      <c r="OR17" s="706"/>
      <c r="OS17" s="677"/>
      <c r="OT17" s="706"/>
      <c r="OU17" s="677"/>
      <c r="OV17" s="706"/>
      <c r="OW17" s="707"/>
      <c r="OX17" s="706"/>
      <c r="OY17" s="707"/>
      <c r="OZ17" s="706"/>
      <c r="PA17" s="707"/>
      <c r="PB17" s="706"/>
      <c r="PC17" s="706"/>
      <c r="PD17" s="706"/>
      <c r="PE17" s="677"/>
      <c r="PF17" s="706"/>
      <c r="PG17" s="705"/>
      <c r="PI17" s="677"/>
      <c r="PJ17" s="706"/>
      <c r="PK17" s="677"/>
      <c r="PL17" s="706"/>
      <c r="PM17" s="677"/>
      <c r="PN17" s="706"/>
      <c r="PO17" s="677"/>
      <c r="PP17" s="706"/>
      <c r="PQ17" s="707"/>
      <c r="PR17" s="706"/>
      <c r="PS17" s="707"/>
      <c r="PT17" s="706"/>
      <c r="PU17" s="707"/>
      <c r="PV17" s="706"/>
      <c r="PW17" s="706"/>
      <c r="PX17" s="706"/>
      <c r="PY17" s="677"/>
      <c r="PZ17" s="706"/>
      <c r="QA17" s="705"/>
      <c r="QC17" s="677"/>
      <c r="QD17" s="706"/>
      <c r="QE17" s="677"/>
      <c r="QF17" s="706"/>
      <c r="QG17" s="677"/>
      <c r="QH17" s="706"/>
      <c r="QI17" s="677"/>
      <c r="QJ17" s="706"/>
      <c r="QK17" s="707"/>
      <c r="QL17" s="706"/>
      <c r="QM17" s="707"/>
      <c r="QN17" s="706"/>
      <c r="QO17" s="707"/>
      <c r="QP17" s="706"/>
      <c r="QQ17" s="706"/>
      <c r="QR17" s="706"/>
      <c r="QS17" s="677"/>
      <c r="QT17" s="706"/>
      <c r="QU17" s="705"/>
      <c r="RC17" s="677"/>
      <c r="RD17" s="677"/>
      <c r="RE17" s="677"/>
      <c r="RF17" s="677"/>
      <c r="RG17" s="677"/>
      <c r="RH17" s="677"/>
      <c r="RI17" s="677"/>
      <c r="RJ17" s="677"/>
      <c r="RK17" s="677"/>
      <c r="RL17" s="677"/>
      <c r="RM17" s="677"/>
      <c r="RN17" s="677"/>
      <c r="RO17" s="677"/>
      <c r="RP17" s="677"/>
      <c r="RQ17" s="677"/>
      <c r="RR17" s="677"/>
      <c r="RS17" s="677"/>
      <c r="RT17" s="677"/>
      <c r="RV17" s="675"/>
      <c r="RW17" s="675"/>
      <c r="RX17" s="675"/>
      <c r="RY17" s="675"/>
      <c r="RZ17" s="675"/>
      <c r="SA17" s="675"/>
      <c r="SB17" s="675"/>
      <c r="SC17" s="675"/>
      <c r="SD17" s="675"/>
      <c r="SE17" s="676"/>
      <c r="SG17" s="677"/>
      <c r="SH17" s="677"/>
      <c r="SI17" s="677"/>
      <c r="SJ17" s="677"/>
      <c r="SK17" s="677"/>
      <c r="SL17" s="677"/>
      <c r="SM17" s="677"/>
      <c r="SN17" s="677"/>
      <c r="SO17" s="677"/>
      <c r="SP17" s="677"/>
      <c r="SQ17" s="677"/>
      <c r="SR17" s="677"/>
      <c r="SS17" s="677"/>
      <c r="ST17" s="677"/>
      <c r="SU17" s="677"/>
      <c r="SV17" s="677"/>
      <c r="SW17" s="677"/>
      <c r="SX17" s="677"/>
      <c r="SY17" s="677"/>
      <c r="SZ17" s="677"/>
      <c r="TA17" s="677"/>
      <c r="TB17" s="677"/>
      <c r="TC17" s="677"/>
      <c r="TE17" s="675"/>
      <c r="TF17" s="675"/>
      <c r="TG17" s="675"/>
      <c r="TH17" s="675"/>
      <c r="TI17" s="675"/>
      <c r="TJ17" s="675"/>
      <c r="TK17" s="675"/>
      <c r="TL17" s="675"/>
      <c r="TM17" s="675"/>
      <c r="TN17" s="676"/>
      <c r="TP17" s="677"/>
      <c r="TQ17" s="677"/>
      <c r="TR17" s="677"/>
      <c r="TS17" s="677"/>
      <c r="TT17" s="677"/>
      <c r="TU17" s="677"/>
      <c r="TV17" s="677"/>
      <c r="TW17" s="677"/>
      <c r="TX17" s="677"/>
      <c r="TY17" s="677"/>
      <c r="TZ17" s="677"/>
      <c r="UA17" s="677"/>
      <c r="UB17" s="677"/>
      <c r="UC17" s="677"/>
      <c r="UD17" s="677"/>
      <c r="UE17" s="677"/>
      <c r="UF17" s="677"/>
      <c r="UG17" s="677"/>
      <c r="UH17" s="677"/>
      <c r="UI17" s="677"/>
      <c r="UJ17" s="677"/>
      <c r="UK17" s="677"/>
      <c r="UL17" s="677"/>
      <c r="UN17" s="677"/>
      <c r="UO17" s="677"/>
      <c r="UP17" s="677"/>
      <c r="UQ17" s="677"/>
      <c r="UR17" s="677"/>
      <c r="US17" s="677"/>
      <c r="UT17" s="677"/>
      <c r="UU17" s="677"/>
      <c r="UV17" s="677"/>
      <c r="UW17" s="677"/>
    </row>
    <row r="18" spans="1:569" s="645" customFormat="1" ht="19.5" customHeight="1">
      <c r="A18" s="678"/>
      <c r="B18" s="679"/>
      <c r="C18" s="708"/>
      <c r="D18" s="709"/>
      <c r="E18" s="710" t="s">
        <v>354</v>
      </c>
      <c r="F18" s="726" t="s">
        <v>355</v>
      </c>
      <c r="G18" s="712"/>
      <c r="H18" s="714" t="s">
        <v>343</v>
      </c>
      <c r="I18" s="690">
        <v>1</v>
      </c>
      <c r="J18" s="690">
        <v>1</v>
      </c>
      <c r="K18" s="714"/>
      <c r="L18" s="715"/>
      <c r="N18" s="716"/>
      <c r="O18" s="717"/>
      <c r="Q18" s="689"/>
      <c r="R18" s="690"/>
      <c r="S18" s="690"/>
      <c r="T18" s="690"/>
      <c r="U18" s="690"/>
      <c r="V18" s="690"/>
      <c r="W18" s="690"/>
      <c r="X18" s="690"/>
      <c r="Y18" s="690"/>
      <c r="Z18" s="690"/>
      <c r="AA18" s="690"/>
      <c r="AB18" s="690"/>
      <c r="AC18" s="690"/>
      <c r="AD18" s="690"/>
      <c r="AE18" s="690"/>
      <c r="AF18" s="691"/>
      <c r="AH18" s="692"/>
      <c r="AI18" s="693"/>
      <c r="AJ18" s="692"/>
      <c r="AK18" s="693"/>
      <c r="AL18" s="692"/>
      <c r="AM18" s="693"/>
      <c r="AN18" s="692"/>
      <c r="AO18" s="693"/>
      <c r="AP18" s="693"/>
      <c r="AQ18" s="693"/>
      <c r="AR18" s="693"/>
      <c r="AS18" s="693"/>
      <c r="AT18" s="693"/>
      <c r="AU18" s="693"/>
      <c r="AV18" s="693"/>
      <c r="AW18" s="693"/>
      <c r="AX18" s="693"/>
      <c r="AY18" s="693"/>
      <c r="AZ18" s="693"/>
      <c r="BA18" s="693"/>
      <c r="BB18" s="693"/>
      <c r="BC18" s="692"/>
      <c r="BD18" s="693"/>
      <c r="BE18" s="694"/>
      <c r="BG18" s="692"/>
      <c r="BH18" s="693"/>
      <c r="BI18" s="692"/>
      <c r="BJ18" s="693"/>
      <c r="BK18" s="692"/>
      <c r="BL18" s="693"/>
      <c r="BM18" s="692"/>
      <c r="BN18" s="693"/>
      <c r="BO18" s="693"/>
      <c r="BP18" s="693"/>
      <c r="BQ18" s="693"/>
      <c r="BR18" s="693"/>
      <c r="BS18" s="693"/>
      <c r="BT18" s="693"/>
      <c r="BU18" s="693"/>
      <c r="BV18" s="693"/>
      <c r="BW18" s="692"/>
      <c r="BX18" s="693"/>
      <c r="BY18" s="694"/>
      <c r="CA18" s="695"/>
      <c r="CB18" s="696">
        <f t="shared" si="14"/>
        <v>0</v>
      </c>
      <c r="CC18" s="697"/>
      <c r="CD18" s="696">
        <f t="shared" si="15"/>
        <v>0</v>
      </c>
      <c r="CE18" s="697"/>
      <c r="CF18" s="696">
        <f t="shared" si="16"/>
        <v>0</v>
      </c>
      <c r="CG18" s="697"/>
      <c r="CH18" s="696">
        <f t="shared" si="17"/>
        <v>0</v>
      </c>
      <c r="CI18" s="698">
        <f t="shared" si="18"/>
        <v>0</v>
      </c>
      <c r="CJ18" s="696">
        <f t="shared" si="19"/>
        <v>0</v>
      </c>
      <c r="CK18" s="718">
        <f>ROUNDUP(($CB$196+$CD$196)*1.97%,0)</f>
        <v>121691563</v>
      </c>
      <c r="CL18" s="696">
        <f t="shared" si="20"/>
        <v>121691563</v>
      </c>
      <c r="CM18" s="698">
        <f t="shared" si="21"/>
        <v>121691563</v>
      </c>
      <c r="CN18" s="696">
        <f t="shared" si="22"/>
        <v>121691563</v>
      </c>
      <c r="CO18" s="699">
        <f t="shared" si="23"/>
        <v>0</v>
      </c>
      <c r="CP18" s="699">
        <f t="shared" si="23"/>
        <v>0</v>
      </c>
      <c r="CQ18" s="699">
        <f t="shared" si="23"/>
        <v>0</v>
      </c>
      <c r="CR18" s="699">
        <f t="shared" si="23"/>
        <v>0</v>
      </c>
      <c r="CS18" s="700">
        <f t="shared" si="23"/>
        <v>0</v>
      </c>
      <c r="CT18" s="699">
        <f t="shared" si="23"/>
        <v>0</v>
      </c>
      <c r="CU18" s="699">
        <f t="shared" si="23"/>
        <v>0</v>
      </c>
      <c r="CV18" s="700">
        <f t="shared" si="24"/>
        <v>0</v>
      </c>
      <c r="CW18" s="697"/>
      <c r="CX18" s="696">
        <f t="shared" si="25"/>
        <v>0</v>
      </c>
      <c r="CY18" s="701"/>
      <c r="DA18" s="692"/>
      <c r="DB18" s="693"/>
      <c r="DC18" s="692"/>
      <c r="DD18" s="693"/>
      <c r="DE18" s="692"/>
      <c r="DF18" s="693"/>
      <c r="DG18" s="692"/>
      <c r="DH18" s="693"/>
      <c r="DI18" s="693"/>
      <c r="DJ18" s="693"/>
      <c r="DK18" s="693"/>
      <c r="DL18" s="693"/>
      <c r="DM18" s="693"/>
      <c r="DN18" s="693"/>
      <c r="DO18" s="693"/>
      <c r="DP18" s="693"/>
      <c r="DQ18" s="692"/>
      <c r="DR18" s="693"/>
      <c r="DS18" s="694"/>
      <c r="DU18" s="702"/>
      <c r="DV18" s="703"/>
      <c r="DW18" s="702"/>
      <c r="DX18" s="703"/>
      <c r="DY18" s="702"/>
      <c r="DZ18" s="703"/>
      <c r="EA18" s="702"/>
      <c r="EB18" s="703"/>
      <c r="EC18" s="703"/>
      <c r="ED18" s="703"/>
      <c r="EE18" s="703"/>
      <c r="EF18" s="703"/>
      <c r="EG18" s="703"/>
      <c r="EH18" s="703"/>
      <c r="EI18" s="703"/>
      <c r="EJ18" s="703"/>
      <c r="EK18" s="702"/>
      <c r="EL18" s="703"/>
      <c r="EM18" s="704"/>
      <c r="EO18" s="702"/>
      <c r="EP18" s="703"/>
      <c r="EQ18" s="702"/>
      <c r="ER18" s="703"/>
      <c r="ES18" s="702"/>
      <c r="ET18" s="703"/>
      <c r="EU18" s="702"/>
      <c r="EV18" s="703"/>
      <c r="EW18" s="703"/>
      <c r="EX18" s="703"/>
      <c r="EY18" s="703"/>
      <c r="EZ18" s="703"/>
      <c r="FA18" s="703"/>
      <c r="FB18" s="703"/>
      <c r="FC18" s="703"/>
      <c r="FD18" s="703"/>
      <c r="FE18" s="702"/>
      <c r="FF18" s="703"/>
      <c r="FG18" s="705"/>
      <c r="FI18" s="692"/>
      <c r="FJ18" s="693"/>
      <c r="FK18" s="692"/>
      <c r="FL18" s="693"/>
      <c r="FM18" s="692"/>
      <c r="FN18" s="693"/>
      <c r="FO18" s="692"/>
      <c r="FP18" s="693"/>
      <c r="FQ18" s="693"/>
      <c r="FR18" s="693"/>
      <c r="FS18" s="693"/>
      <c r="FT18" s="693"/>
      <c r="FU18" s="693"/>
      <c r="FV18" s="693"/>
      <c r="FW18" s="693"/>
      <c r="FX18" s="693"/>
      <c r="FY18" s="692"/>
      <c r="FZ18" s="693"/>
      <c r="GA18" s="705"/>
      <c r="GC18" s="692"/>
      <c r="GD18" s="693"/>
      <c r="GE18" s="692"/>
      <c r="GF18" s="693"/>
      <c r="GG18" s="692"/>
      <c r="GH18" s="693"/>
      <c r="GI18" s="692"/>
      <c r="GJ18" s="693"/>
      <c r="GK18" s="693"/>
      <c r="GL18" s="693"/>
      <c r="GM18" s="693"/>
      <c r="GN18" s="693"/>
      <c r="GO18" s="693"/>
      <c r="GP18" s="693"/>
      <c r="GQ18" s="693"/>
      <c r="GR18" s="693"/>
      <c r="GS18" s="692"/>
      <c r="GT18" s="693"/>
      <c r="GU18" s="705"/>
      <c r="GW18" s="692"/>
      <c r="GX18" s="693"/>
      <c r="GY18" s="692"/>
      <c r="GZ18" s="693"/>
      <c r="HA18" s="692"/>
      <c r="HB18" s="693"/>
      <c r="HC18" s="692"/>
      <c r="HD18" s="693"/>
      <c r="HE18" s="693"/>
      <c r="HF18" s="693"/>
      <c r="HG18" s="693"/>
      <c r="HH18" s="693"/>
      <c r="HI18" s="693"/>
      <c r="HJ18" s="693"/>
      <c r="HK18" s="693"/>
      <c r="HL18" s="693"/>
      <c r="HM18" s="692"/>
      <c r="HN18" s="693"/>
      <c r="HO18" s="694"/>
      <c r="HQ18" s="677"/>
      <c r="HR18" s="706"/>
      <c r="HS18" s="677"/>
      <c r="HT18" s="706"/>
      <c r="HU18" s="677"/>
      <c r="HV18" s="706"/>
      <c r="HW18" s="677"/>
      <c r="HX18" s="706"/>
      <c r="HY18" s="707"/>
      <c r="HZ18" s="706"/>
      <c r="IA18" s="707"/>
      <c r="IB18" s="706"/>
      <c r="IC18" s="707"/>
      <c r="ID18" s="706"/>
      <c r="IE18" s="706"/>
      <c r="IF18" s="706"/>
      <c r="IG18" s="677"/>
      <c r="IH18" s="706"/>
      <c r="II18" s="705"/>
      <c r="IK18" s="677"/>
      <c r="IL18" s="706"/>
      <c r="IM18" s="677"/>
      <c r="IN18" s="706"/>
      <c r="IO18" s="677"/>
      <c r="IP18" s="706"/>
      <c r="IQ18" s="677"/>
      <c r="IR18" s="706"/>
      <c r="IS18" s="707"/>
      <c r="IT18" s="706"/>
      <c r="IU18" s="707"/>
      <c r="IV18" s="706"/>
      <c r="IW18" s="707"/>
      <c r="IX18" s="706"/>
      <c r="IY18" s="706"/>
      <c r="IZ18" s="706"/>
      <c r="JA18" s="677"/>
      <c r="JB18" s="706"/>
      <c r="JC18" s="705"/>
      <c r="JE18" s="677"/>
      <c r="JF18" s="706"/>
      <c r="JG18" s="677"/>
      <c r="JH18" s="706"/>
      <c r="JI18" s="677"/>
      <c r="JJ18" s="706"/>
      <c r="JK18" s="677"/>
      <c r="JL18" s="706"/>
      <c r="JM18" s="707"/>
      <c r="JN18" s="706"/>
      <c r="JO18" s="707"/>
      <c r="JP18" s="706"/>
      <c r="JQ18" s="707"/>
      <c r="JR18" s="706"/>
      <c r="JS18" s="706"/>
      <c r="JT18" s="706"/>
      <c r="JU18" s="677"/>
      <c r="JV18" s="706"/>
      <c r="JW18" s="705"/>
      <c r="JY18" s="677"/>
      <c r="JZ18" s="706"/>
      <c r="KA18" s="677"/>
      <c r="KB18" s="706"/>
      <c r="KC18" s="677"/>
      <c r="KD18" s="706"/>
      <c r="KE18" s="677"/>
      <c r="KF18" s="706"/>
      <c r="KG18" s="707"/>
      <c r="KH18" s="706"/>
      <c r="KI18" s="707"/>
      <c r="KJ18" s="706"/>
      <c r="KK18" s="707"/>
      <c r="KL18" s="706"/>
      <c r="KM18" s="706"/>
      <c r="KN18" s="706"/>
      <c r="KO18" s="677"/>
      <c r="KP18" s="706"/>
      <c r="KQ18" s="705"/>
      <c r="KS18" s="677"/>
      <c r="KT18" s="706"/>
      <c r="KU18" s="677"/>
      <c r="KV18" s="706"/>
      <c r="KW18" s="677"/>
      <c r="KX18" s="706"/>
      <c r="KY18" s="677"/>
      <c r="KZ18" s="706"/>
      <c r="LA18" s="707"/>
      <c r="LB18" s="706"/>
      <c r="LC18" s="707"/>
      <c r="LD18" s="706"/>
      <c r="LE18" s="707"/>
      <c r="LF18" s="706"/>
      <c r="LG18" s="706"/>
      <c r="LH18" s="706"/>
      <c r="LI18" s="677"/>
      <c r="LJ18" s="706"/>
      <c r="LK18" s="705"/>
      <c r="LM18" s="677"/>
      <c r="LN18" s="706"/>
      <c r="LO18" s="677"/>
      <c r="LP18" s="706"/>
      <c r="LQ18" s="677"/>
      <c r="LR18" s="706"/>
      <c r="LS18" s="677"/>
      <c r="LT18" s="706"/>
      <c r="LU18" s="707"/>
      <c r="LV18" s="706"/>
      <c r="LW18" s="707"/>
      <c r="LX18" s="706"/>
      <c r="LY18" s="707"/>
      <c r="LZ18" s="706"/>
      <c r="MA18" s="706"/>
      <c r="MB18" s="706"/>
      <c r="MC18" s="677"/>
      <c r="MD18" s="706"/>
      <c r="ME18" s="705"/>
      <c r="MG18" s="677"/>
      <c r="MH18" s="706"/>
      <c r="MI18" s="677"/>
      <c r="MJ18" s="706"/>
      <c r="MK18" s="677"/>
      <c r="ML18" s="706"/>
      <c r="MM18" s="677"/>
      <c r="MN18" s="706"/>
      <c r="MO18" s="707"/>
      <c r="MP18" s="706"/>
      <c r="MQ18" s="707"/>
      <c r="MR18" s="706"/>
      <c r="MS18" s="707"/>
      <c r="MT18" s="706"/>
      <c r="MU18" s="706"/>
      <c r="MV18" s="706"/>
      <c r="MW18" s="677"/>
      <c r="MX18" s="706"/>
      <c r="MY18" s="705"/>
      <c r="NA18" s="677"/>
      <c r="NB18" s="706"/>
      <c r="NC18" s="677"/>
      <c r="ND18" s="706"/>
      <c r="NE18" s="677"/>
      <c r="NF18" s="706"/>
      <c r="NG18" s="677"/>
      <c r="NH18" s="706"/>
      <c r="NI18" s="707"/>
      <c r="NJ18" s="706"/>
      <c r="NK18" s="707"/>
      <c r="NL18" s="706"/>
      <c r="NM18" s="707"/>
      <c r="NN18" s="706"/>
      <c r="NO18" s="706"/>
      <c r="NP18" s="706"/>
      <c r="NQ18" s="677"/>
      <c r="NR18" s="706"/>
      <c r="NS18" s="705"/>
      <c r="NU18" s="677"/>
      <c r="NV18" s="706"/>
      <c r="NW18" s="677"/>
      <c r="NX18" s="706"/>
      <c r="NY18" s="677"/>
      <c r="NZ18" s="706"/>
      <c r="OA18" s="677"/>
      <c r="OB18" s="706"/>
      <c r="OC18" s="707"/>
      <c r="OD18" s="706"/>
      <c r="OE18" s="707"/>
      <c r="OF18" s="706"/>
      <c r="OG18" s="707"/>
      <c r="OH18" s="706"/>
      <c r="OI18" s="706"/>
      <c r="OJ18" s="706"/>
      <c r="OK18" s="677"/>
      <c r="OL18" s="706"/>
      <c r="OM18" s="705"/>
      <c r="OO18" s="677"/>
      <c r="OP18" s="706"/>
      <c r="OQ18" s="677"/>
      <c r="OR18" s="706"/>
      <c r="OS18" s="677"/>
      <c r="OT18" s="706"/>
      <c r="OU18" s="677"/>
      <c r="OV18" s="706"/>
      <c r="OW18" s="707"/>
      <c r="OX18" s="706"/>
      <c r="OY18" s="707"/>
      <c r="OZ18" s="706"/>
      <c r="PA18" s="707"/>
      <c r="PB18" s="706"/>
      <c r="PC18" s="706"/>
      <c r="PD18" s="706"/>
      <c r="PE18" s="677"/>
      <c r="PF18" s="706"/>
      <c r="PG18" s="705"/>
      <c r="PI18" s="677"/>
      <c r="PJ18" s="706"/>
      <c r="PK18" s="677"/>
      <c r="PL18" s="706"/>
      <c r="PM18" s="677"/>
      <c r="PN18" s="706"/>
      <c r="PO18" s="677"/>
      <c r="PP18" s="706"/>
      <c r="PQ18" s="707"/>
      <c r="PR18" s="706"/>
      <c r="PS18" s="707"/>
      <c r="PT18" s="706"/>
      <c r="PU18" s="707"/>
      <c r="PV18" s="706"/>
      <c r="PW18" s="706"/>
      <c r="PX18" s="706"/>
      <c r="PY18" s="677"/>
      <c r="PZ18" s="706"/>
      <c r="QA18" s="705"/>
      <c r="QC18" s="677"/>
      <c r="QD18" s="706"/>
      <c r="QE18" s="677"/>
      <c r="QF18" s="706"/>
      <c r="QG18" s="677"/>
      <c r="QH18" s="706"/>
      <c r="QI18" s="677"/>
      <c r="QJ18" s="706"/>
      <c r="QK18" s="707"/>
      <c r="QL18" s="706"/>
      <c r="QM18" s="707"/>
      <c r="QN18" s="706"/>
      <c r="QO18" s="707"/>
      <c r="QP18" s="706"/>
      <c r="QQ18" s="706"/>
      <c r="QR18" s="706"/>
      <c r="QS18" s="677"/>
      <c r="QT18" s="706"/>
      <c r="QU18" s="705"/>
      <c r="RC18" s="677"/>
      <c r="RD18" s="677"/>
      <c r="RE18" s="677"/>
      <c r="RF18" s="677"/>
      <c r="RG18" s="677"/>
      <c r="RH18" s="677"/>
      <c r="RI18" s="677"/>
      <c r="RJ18" s="677"/>
      <c r="RK18" s="677"/>
      <c r="RL18" s="677"/>
      <c r="RM18" s="677"/>
      <c r="RN18" s="677"/>
      <c r="RO18" s="677"/>
      <c r="RP18" s="677"/>
      <c r="RQ18" s="677"/>
      <c r="RR18" s="677"/>
      <c r="RS18" s="677"/>
      <c r="RT18" s="677"/>
      <c r="RV18" s="675"/>
      <c r="RW18" s="675"/>
      <c r="RX18" s="675"/>
      <c r="RY18" s="675"/>
      <c r="RZ18" s="675"/>
      <c r="SA18" s="675"/>
      <c r="SB18" s="675"/>
      <c r="SC18" s="675"/>
      <c r="SD18" s="675"/>
      <c r="SE18" s="676"/>
      <c r="SG18" s="677"/>
      <c r="SH18" s="677"/>
      <c r="SI18" s="677"/>
      <c r="SJ18" s="677"/>
      <c r="SK18" s="677"/>
      <c r="SL18" s="677"/>
      <c r="SM18" s="677"/>
      <c r="SN18" s="677"/>
      <c r="SO18" s="677"/>
      <c r="SP18" s="677"/>
      <c r="SQ18" s="677"/>
      <c r="SR18" s="677"/>
      <c r="SS18" s="677"/>
      <c r="ST18" s="677"/>
      <c r="SU18" s="677"/>
      <c r="SV18" s="677"/>
      <c r="SW18" s="677"/>
      <c r="SX18" s="677"/>
      <c r="SY18" s="677"/>
      <c r="SZ18" s="677"/>
      <c r="TA18" s="677"/>
      <c r="TB18" s="677"/>
      <c r="TC18" s="677"/>
      <c r="TE18" s="675"/>
      <c r="TF18" s="675"/>
      <c r="TG18" s="675"/>
      <c r="TH18" s="675"/>
      <c r="TI18" s="675"/>
      <c r="TJ18" s="675"/>
      <c r="TK18" s="675"/>
      <c r="TL18" s="675"/>
      <c r="TM18" s="675"/>
      <c r="TN18" s="676"/>
      <c r="TP18" s="677"/>
      <c r="TQ18" s="677"/>
      <c r="TR18" s="677"/>
      <c r="TS18" s="677"/>
      <c r="TT18" s="677"/>
      <c r="TU18" s="677"/>
      <c r="TV18" s="677"/>
      <c r="TW18" s="677"/>
      <c r="TX18" s="677"/>
      <c r="TY18" s="677"/>
      <c r="TZ18" s="677"/>
      <c r="UA18" s="677"/>
      <c r="UB18" s="677"/>
      <c r="UC18" s="677"/>
      <c r="UD18" s="677"/>
      <c r="UE18" s="677"/>
      <c r="UF18" s="677"/>
      <c r="UG18" s="677"/>
      <c r="UH18" s="677"/>
      <c r="UI18" s="677"/>
      <c r="UJ18" s="677"/>
      <c r="UK18" s="677"/>
      <c r="UL18" s="677"/>
      <c r="UN18" s="677"/>
      <c r="UO18" s="677"/>
      <c r="UP18" s="677"/>
      <c r="UQ18" s="677"/>
      <c r="UR18" s="677"/>
      <c r="US18" s="677"/>
      <c r="UT18" s="677"/>
      <c r="UU18" s="677"/>
      <c r="UV18" s="677"/>
      <c r="UW18" s="677"/>
    </row>
    <row r="19" spans="1:569" s="645" customFormat="1" ht="19.5" customHeight="1">
      <c r="A19" s="678"/>
      <c r="B19" s="679"/>
      <c r="C19" s="719"/>
      <c r="D19" s="720"/>
      <c r="E19" s="721" t="s">
        <v>356</v>
      </c>
      <c r="F19" s="711" t="s">
        <v>357</v>
      </c>
      <c r="G19" s="722"/>
      <c r="H19" s="723" t="s">
        <v>343</v>
      </c>
      <c r="I19" s="724">
        <v>1</v>
      </c>
      <c r="J19" s="724">
        <v>1</v>
      </c>
      <c r="K19" s="723"/>
      <c r="L19" s="725"/>
      <c r="N19" s="716"/>
      <c r="O19" s="717"/>
      <c r="Q19" s="689"/>
      <c r="R19" s="690"/>
      <c r="S19" s="690"/>
      <c r="T19" s="690"/>
      <c r="U19" s="690"/>
      <c r="V19" s="690"/>
      <c r="W19" s="690"/>
      <c r="X19" s="690"/>
      <c r="Y19" s="690"/>
      <c r="Z19" s="690"/>
      <c r="AA19" s="690"/>
      <c r="AB19" s="690"/>
      <c r="AC19" s="690"/>
      <c r="AD19" s="690"/>
      <c r="AE19" s="690"/>
      <c r="AF19" s="691"/>
      <c r="AH19" s="692"/>
      <c r="AI19" s="693"/>
      <c r="AJ19" s="692"/>
      <c r="AK19" s="693"/>
      <c r="AL19" s="692"/>
      <c r="AM19" s="693"/>
      <c r="AN19" s="692"/>
      <c r="AO19" s="693"/>
      <c r="AP19" s="693"/>
      <c r="AQ19" s="693"/>
      <c r="AR19" s="693"/>
      <c r="AS19" s="693"/>
      <c r="AT19" s="693"/>
      <c r="AU19" s="693"/>
      <c r="AV19" s="693"/>
      <c r="AW19" s="693"/>
      <c r="AX19" s="693"/>
      <c r="AY19" s="693"/>
      <c r="AZ19" s="693"/>
      <c r="BA19" s="693"/>
      <c r="BB19" s="693"/>
      <c r="BC19" s="692"/>
      <c r="BD19" s="693"/>
      <c r="BE19" s="694"/>
      <c r="BG19" s="692"/>
      <c r="BH19" s="693"/>
      <c r="BI19" s="692"/>
      <c r="BJ19" s="693"/>
      <c r="BK19" s="692"/>
      <c r="BL19" s="693"/>
      <c r="BM19" s="692"/>
      <c r="BN19" s="693"/>
      <c r="BO19" s="693"/>
      <c r="BP19" s="693"/>
      <c r="BQ19" s="693"/>
      <c r="BR19" s="693"/>
      <c r="BS19" s="693"/>
      <c r="BT19" s="693"/>
      <c r="BU19" s="693"/>
      <c r="BV19" s="693"/>
      <c r="BW19" s="692"/>
      <c r="BX19" s="693"/>
      <c r="BY19" s="694"/>
      <c r="CA19" s="695"/>
      <c r="CB19" s="696">
        <f t="shared" si="14"/>
        <v>0</v>
      </c>
      <c r="CC19" s="697"/>
      <c r="CD19" s="696">
        <f t="shared" si="15"/>
        <v>0</v>
      </c>
      <c r="CE19" s="697"/>
      <c r="CF19" s="696">
        <f t="shared" si="16"/>
        <v>0</v>
      </c>
      <c r="CG19" s="697"/>
      <c r="CH19" s="696">
        <f t="shared" si="17"/>
        <v>0</v>
      </c>
      <c r="CI19" s="698">
        <f t="shared" si="18"/>
        <v>0</v>
      </c>
      <c r="CJ19" s="696">
        <f t="shared" si="19"/>
        <v>0</v>
      </c>
      <c r="CK19" s="718">
        <f>ROUNDUP($CJ$196*0.07%,0)</f>
        <v>5103352</v>
      </c>
      <c r="CL19" s="696">
        <f t="shared" si="20"/>
        <v>5103352</v>
      </c>
      <c r="CM19" s="698">
        <f t="shared" si="21"/>
        <v>5103352</v>
      </c>
      <c r="CN19" s="696">
        <f t="shared" si="22"/>
        <v>5103352</v>
      </c>
      <c r="CO19" s="699">
        <f t="shared" si="23"/>
        <v>0</v>
      </c>
      <c r="CP19" s="699">
        <f t="shared" si="23"/>
        <v>0</v>
      </c>
      <c r="CQ19" s="699">
        <f t="shared" si="23"/>
        <v>0</v>
      </c>
      <c r="CR19" s="699">
        <f t="shared" si="23"/>
        <v>0</v>
      </c>
      <c r="CS19" s="700">
        <f t="shared" si="23"/>
        <v>0</v>
      </c>
      <c r="CT19" s="699">
        <f t="shared" si="23"/>
        <v>0</v>
      </c>
      <c r="CU19" s="699">
        <f t="shared" si="23"/>
        <v>0</v>
      </c>
      <c r="CV19" s="700">
        <f t="shared" si="24"/>
        <v>0</v>
      </c>
      <c r="CW19" s="697"/>
      <c r="CX19" s="696">
        <f t="shared" si="25"/>
        <v>0</v>
      </c>
      <c r="CY19" s="701"/>
      <c r="DA19" s="692"/>
      <c r="DB19" s="693"/>
      <c r="DC19" s="692"/>
      <c r="DD19" s="693"/>
      <c r="DE19" s="692"/>
      <c r="DF19" s="693"/>
      <c r="DG19" s="692"/>
      <c r="DH19" s="693"/>
      <c r="DI19" s="693"/>
      <c r="DJ19" s="693"/>
      <c r="DK19" s="693"/>
      <c r="DL19" s="693"/>
      <c r="DM19" s="693"/>
      <c r="DN19" s="693"/>
      <c r="DO19" s="693"/>
      <c r="DP19" s="693"/>
      <c r="DQ19" s="692"/>
      <c r="DR19" s="693"/>
      <c r="DS19" s="694"/>
      <c r="DU19" s="702"/>
      <c r="DV19" s="703"/>
      <c r="DW19" s="702"/>
      <c r="DX19" s="703"/>
      <c r="DY19" s="702"/>
      <c r="DZ19" s="703"/>
      <c r="EA19" s="702"/>
      <c r="EB19" s="703"/>
      <c r="EC19" s="703"/>
      <c r="ED19" s="703"/>
      <c r="EE19" s="703"/>
      <c r="EF19" s="703"/>
      <c r="EG19" s="703"/>
      <c r="EH19" s="703"/>
      <c r="EI19" s="703"/>
      <c r="EJ19" s="703"/>
      <c r="EK19" s="702"/>
      <c r="EL19" s="703"/>
      <c r="EM19" s="704"/>
      <c r="EO19" s="702"/>
      <c r="EP19" s="703"/>
      <c r="EQ19" s="702"/>
      <c r="ER19" s="703"/>
      <c r="ES19" s="702"/>
      <c r="ET19" s="703"/>
      <c r="EU19" s="702"/>
      <c r="EV19" s="703"/>
      <c r="EW19" s="703"/>
      <c r="EX19" s="703"/>
      <c r="EY19" s="703"/>
      <c r="EZ19" s="703"/>
      <c r="FA19" s="703"/>
      <c r="FB19" s="703"/>
      <c r="FC19" s="703"/>
      <c r="FD19" s="703"/>
      <c r="FE19" s="702"/>
      <c r="FF19" s="703"/>
      <c r="FG19" s="705"/>
      <c r="FI19" s="692"/>
      <c r="FJ19" s="693"/>
      <c r="FK19" s="692"/>
      <c r="FL19" s="693"/>
      <c r="FM19" s="692"/>
      <c r="FN19" s="693"/>
      <c r="FO19" s="692"/>
      <c r="FP19" s="693"/>
      <c r="FQ19" s="693"/>
      <c r="FR19" s="693"/>
      <c r="FS19" s="693"/>
      <c r="FT19" s="693"/>
      <c r="FU19" s="693"/>
      <c r="FV19" s="693"/>
      <c r="FW19" s="693"/>
      <c r="FX19" s="693"/>
      <c r="FY19" s="692"/>
      <c r="FZ19" s="693"/>
      <c r="GA19" s="705"/>
      <c r="GC19" s="692"/>
      <c r="GD19" s="693"/>
      <c r="GE19" s="692"/>
      <c r="GF19" s="693"/>
      <c r="GG19" s="692"/>
      <c r="GH19" s="693"/>
      <c r="GI19" s="692"/>
      <c r="GJ19" s="693"/>
      <c r="GK19" s="693"/>
      <c r="GL19" s="693"/>
      <c r="GM19" s="693"/>
      <c r="GN19" s="693"/>
      <c r="GO19" s="693"/>
      <c r="GP19" s="693"/>
      <c r="GQ19" s="693"/>
      <c r="GR19" s="693"/>
      <c r="GS19" s="692"/>
      <c r="GT19" s="693"/>
      <c r="GU19" s="705"/>
      <c r="GW19" s="692"/>
      <c r="GX19" s="693"/>
      <c r="GY19" s="692"/>
      <c r="GZ19" s="693"/>
      <c r="HA19" s="692"/>
      <c r="HB19" s="693"/>
      <c r="HC19" s="692"/>
      <c r="HD19" s="693"/>
      <c r="HE19" s="693"/>
      <c r="HF19" s="693"/>
      <c r="HG19" s="693"/>
      <c r="HH19" s="693"/>
      <c r="HI19" s="693"/>
      <c r="HJ19" s="693"/>
      <c r="HK19" s="693"/>
      <c r="HL19" s="693"/>
      <c r="HM19" s="692"/>
      <c r="HN19" s="693"/>
      <c r="HO19" s="694"/>
      <c r="HQ19" s="677"/>
      <c r="HR19" s="706"/>
      <c r="HS19" s="677"/>
      <c r="HT19" s="706"/>
      <c r="HU19" s="677"/>
      <c r="HV19" s="706"/>
      <c r="HW19" s="677"/>
      <c r="HX19" s="706"/>
      <c r="HY19" s="707"/>
      <c r="HZ19" s="706"/>
      <c r="IA19" s="707"/>
      <c r="IB19" s="706"/>
      <c r="IC19" s="707"/>
      <c r="ID19" s="706"/>
      <c r="IE19" s="706"/>
      <c r="IF19" s="706"/>
      <c r="IG19" s="677"/>
      <c r="IH19" s="706"/>
      <c r="II19" s="705"/>
      <c r="IK19" s="677"/>
      <c r="IL19" s="706"/>
      <c r="IM19" s="677"/>
      <c r="IN19" s="706"/>
      <c r="IO19" s="677"/>
      <c r="IP19" s="706"/>
      <c r="IQ19" s="677"/>
      <c r="IR19" s="706"/>
      <c r="IS19" s="707"/>
      <c r="IT19" s="706"/>
      <c r="IU19" s="707"/>
      <c r="IV19" s="706"/>
      <c r="IW19" s="707"/>
      <c r="IX19" s="706"/>
      <c r="IY19" s="706"/>
      <c r="IZ19" s="706"/>
      <c r="JA19" s="677"/>
      <c r="JB19" s="706"/>
      <c r="JC19" s="705"/>
      <c r="JE19" s="677"/>
      <c r="JF19" s="706"/>
      <c r="JG19" s="677"/>
      <c r="JH19" s="706"/>
      <c r="JI19" s="677"/>
      <c r="JJ19" s="706"/>
      <c r="JK19" s="677"/>
      <c r="JL19" s="706"/>
      <c r="JM19" s="707"/>
      <c r="JN19" s="706"/>
      <c r="JO19" s="707"/>
      <c r="JP19" s="706"/>
      <c r="JQ19" s="707"/>
      <c r="JR19" s="706"/>
      <c r="JS19" s="706"/>
      <c r="JT19" s="706"/>
      <c r="JU19" s="677"/>
      <c r="JV19" s="706"/>
      <c r="JW19" s="705"/>
      <c r="JY19" s="677"/>
      <c r="JZ19" s="706"/>
      <c r="KA19" s="677"/>
      <c r="KB19" s="706"/>
      <c r="KC19" s="677"/>
      <c r="KD19" s="706"/>
      <c r="KE19" s="677"/>
      <c r="KF19" s="706"/>
      <c r="KG19" s="707"/>
      <c r="KH19" s="706"/>
      <c r="KI19" s="707"/>
      <c r="KJ19" s="706"/>
      <c r="KK19" s="707"/>
      <c r="KL19" s="706"/>
      <c r="KM19" s="706"/>
      <c r="KN19" s="706"/>
      <c r="KO19" s="677"/>
      <c r="KP19" s="706"/>
      <c r="KQ19" s="705"/>
      <c r="KS19" s="677"/>
      <c r="KT19" s="706"/>
      <c r="KU19" s="677"/>
      <c r="KV19" s="706"/>
      <c r="KW19" s="677"/>
      <c r="KX19" s="706"/>
      <c r="KY19" s="677"/>
      <c r="KZ19" s="706"/>
      <c r="LA19" s="707"/>
      <c r="LB19" s="706"/>
      <c r="LC19" s="707"/>
      <c r="LD19" s="706"/>
      <c r="LE19" s="707"/>
      <c r="LF19" s="706"/>
      <c r="LG19" s="706"/>
      <c r="LH19" s="706"/>
      <c r="LI19" s="677"/>
      <c r="LJ19" s="706"/>
      <c r="LK19" s="705"/>
      <c r="LM19" s="677"/>
      <c r="LN19" s="706"/>
      <c r="LO19" s="677"/>
      <c r="LP19" s="706"/>
      <c r="LQ19" s="677"/>
      <c r="LR19" s="706"/>
      <c r="LS19" s="677"/>
      <c r="LT19" s="706"/>
      <c r="LU19" s="707"/>
      <c r="LV19" s="706"/>
      <c r="LW19" s="707"/>
      <c r="LX19" s="706"/>
      <c r="LY19" s="707"/>
      <c r="LZ19" s="706"/>
      <c r="MA19" s="706"/>
      <c r="MB19" s="706"/>
      <c r="MC19" s="677"/>
      <c r="MD19" s="706"/>
      <c r="ME19" s="705"/>
      <c r="MG19" s="677"/>
      <c r="MH19" s="706"/>
      <c r="MI19" s="677"/>
      <c r="MJ19" s="706"/>
      <c r="MK19" s="677"/>
      <c r="ML19" s="706"/>
      <c r="MM19" s="677"/>
      <c r="MN19" s="706"/>
      <c r="MO19" s="707"/>
      <c r="MP19" s="706"/>
      <c r="MQ19" s="707"/>
      <c r="MR19" s="706"/>
      <c r="MS19" s="707"/>
      <c r="MT19" s="706"/>
      <c r="MU19" s="706"/>
      <c r="MV19" s="706"/>
      <c r="MW19" s="677"/>
      <c r="MX19" s="706"/>
      <c r="MY19" s="705"/>
      <c r="NA19" s="677"/>
      <c r="NB19" s="706"/>
      <c r="NC19" s="677"/>
      <c r="ND19" s="706"/>
      <c r="NE19" s="677"/>
      <c r="NF19" s="706"/>
      <c r="NG19" s="677"/>
      <c r="NH19" s="706"/>
      <c r="NI19" s="707"/>
      <c r="NJ19" s="706"/>
      <c r="NK19" s="707"/>
      <c r="NL19" s="706"/>
      <c r="NM19" s="707"/>
      <c r="NN19" s="706"/>
      <c r="NO19" s="706"/>
      <c r="NP19" s="706"/>
      <c r="NQ19" s="677"/>
      <c r="NR19" s="706"/>
      <c r="NS19" s="705"/>
      <c r="NU19" s="677"/>
      <c r="NV19" s="706"/>
      <c r="NW19" s="677"/>
      <c r="NX19" s="706"/>
      <c r="NY19" s="677"/>
      <c r="NZ19" s="706"/>
      <c r="OA19" s="677"/>
      <c r="OB19" s="706"/>
      <c r="OC19" s="707"/>
      <c r="OD19" s="706"/>
      <c r="OE19" s="707"/>
      <c r="OF19" s="706"/>
      <c r="OG19" s="707"/>
      <c r="OH19" s="706"/>
      <c r="OI19" s="706"/>
      <c r="OJ19" s="706"/>
      <c r="OK19" s="677"/>
      <c r="OL19" s="706"/>
      <c r="OM19" s="705"/>
      <c r="OO19" s="677"/>
      <c r="OP19" s="706"/>
      <c r="OQ19" s="677"/>
      <c r="OR19" s="706"/>
      <c r="OS19" s="677"/>
      <c r="OT19" s="706"/>
      <c r="OU19" s="677"/>
      <c r="OV19" s="706"/>
      <c r="OW19" s="707"/>
      <c r="OX19" s="706"/>
      <c r="OY19" s="707"/>
      <c r="OZ19" s="706"/>
      <c r="PA19" s="707"/>
      <c r="PB19" s="706"/>
      <c r="PC19" s="706"/>
      <c r="PD19" s="706"/>
      <c r="PE19" s="677"/>
      <c r="PF19" s="706"/>
      <c r="PG19" s="705"/>
      <c r="PI19" s="677"/>
      <c r="PJ19" s="706"/>
      <c r="PK19" s="677"/>
      <c r="PL19" s="706"/>
      <c r="PM19" s="677"/>
      <c r="PN19" s="706"/>
      <c r="PO19" s="677"/>
      <c r="PP19" s="706"/>
      <c r="PQ19" s="707"/>
      <c r="PR19" s="706"/>
      <c r="PS19" s="707"/>
      <c r="PT19" s="706"/>
      <c r="PU19" s="707"/>
      <c r="PV19" s="706"/>
      <c r="PW19" s="706"/>
      <c r="PX19" s="706"/>
      <c r="PY19" s="677"/>
      <c r="PZ19" s="706"/>
      <c r="QA19" s="705"/>
      <c r="QC19" s="677"/>
      <c r="QD19" s="706"/>
      <c r="QE19" s="677"/>
      <c r="QF19" s="706"/>
      <c r="QG19" s="677"/>
      <c r="QH19" s="706"/>
      <c r="QI19" s="677"/>
      <c r="QJ19" s="706"/>
      <c r="QK19" s="707"/>
      <c r="QL19" s="706"/>
      <c r="QM19" s="707"/>
      <c r="QN19" s="706"/>
      <c r="QO19" s="707"/>
      <c r="QP19" s="706"/>
      <c r="QQ19" s="706"/>
      <c r="QR19" s="706"/>
      <c r="QS19" s="677"/>
      <c r="QT19" s="706"/>
      <c r="QU19" s="705"/>
      <c r="RC19" s="677"/>
      <c r="RD19" s="677"/>
      <c r="RE19" s="677"/>
      <c r="RF19" s="677"/>
      <c r="RG19" s="677"/>
      <c r="RH19" s="677"/>
      <c r="RI19" s="677"/>
      <c r="RJ19" s="677"/>
      <c r="RK19" s="677"/>
      <c r="RL19" s="677"/>
      <c r="RM19" s="677"/>
      <c r="RN19" s="677"/>
      <c r="RO19" s="677"/>
      <c r="RP19" s="677"/>
      <c r="RQ19" s="677"/>
      <c r="RR19" s="677"/>
      <c r="RS19" s="677"/>
      <c r="RT19" s="677"/>
      <c r="RV19" s="675"/>
      <c r="RW19" s="675"/>
      <c r="RX19" s="675"/>
      <c r="RY19" s="675"/>
      <c r="RZ19" s="675"/>
      <c r="SA19" s="675"/>
      <c r="SB19" s="675"/>
      <c r="SC19" s="675"/>
      <c r="SD19" s="675"/>
      <c r="SE19" s="676"/>
      <c r="SG19" s="677"/>
      <c r="SH19" s="677"/>
      <c r="SI19" s="677"/>
      <c r="SJ19" s="677"/>
      <c r="SK19" s="677"/>
      <c r="SL19" s="677"/>
      <c r="SM19" s="677"/>
      <c r="SN19" s="677"/>
      <c r="SO19" s="677"/>
      <c r="SP19" s="677"/>
      <c r="SQ19" s="677"/>
      <c r="SR19" s="677"/>
      <c r="SS19" s="677"/>
      <c r="ST19" s="677"/>
      <c r="SU19" s="677"/>
      <c r="SV19" s="677"/>
      <c r="SW19" s="677"/>
      <c r="SX19" s="677"/>
      <c r="SY19" s="677"/>
      <c r="SZ19" s="677"/>
      <c r="TA19" s="677"/>
      <c r="TB19" s="677"/>
      <c r="TC19" s="677"/>
      <c r="TE19" s="675"/>
      <c r="TF19" s="675"/>
      <c r="TG19" s="675"/>
      <c r="TH19" s="675"/>
      <c r="TI19" s="675"/>
      <c r="TJ19" s="675"/>
      <c r="TK19" s="675"/>
      <c r="TL19" s="675"/>
      <c r="TM19" s="675"/>
      <c r="TN19" s="676"/>
      <c r="TP19" s="677"/>
      <c r="TQ19" s="677"/>
      <c r="TR19" s="677"/>
      <c r="TS19" s="677"/>
      <c r="TT19" s="677"/>
      <c r="TU19" s="677"/>
      <c r="TV19" s="677"/>
      <c r="TW19" s="677"/>
      <c r="TX19" s="677"/>
      <c r="TY19" s="677"/>
      <c r="TZ19" s="677"/>
      <c r="UA19" s="677"/>
      <c r="UB19" s="677"/>
      <c r="UC19" s="677"/>
      <c r="UD19" s="677"/>
      <c r="UE19" s="677"/>
      <c r="UF19" s="677"/>
      <c r="UG19" s="677"/>
      <c r="UH19" s="677"/>
      <c r="UI19" s="677"/>
      <c r="UJ19" s="677"/>
      <c r="UK19" s="677"/>
      <c r="UL19" s="677"/>
      <c r="UN19" s="677"/>
      <c r="UO19" s="677"/>
      <c r="UP19" s="677"/>
      <c r="UQ19" s="677"/>
      <c r="UR19" s="677"/>
      <c r="US19" s="677"/>
      <c r="UT19" s="677"/>
      <c r="UU19" s="677"/>
      <c r="UV19" s="677"/>
      <c r="UW19" s="677"/>
    </row>
    <row r="20" spans="1:569" s="645" customFormat="1" ht="19.5" customHeight="1">
      <c r="A20" s="678"/>
      <c r="B20" s="679"/>
      <c r="C20" s="708"/>
      <c r="D20" s="709"/>
      <c r="E20" s="721" t="s">
        <v>358</v>
      </c>
      <c r="F20" s="726" t="s">
        <v>359</v>
      </c>
      <c r="G20" s="712"/>
      <c r="H20" s="714" t="s">
        <v>343</v>
      </c>
      <c r="I20" s="690">
        <v>1</v>
      </c>
      <c r="J20" s="690">
        <v>1</v>
      </c>
      <c r="K20" s="714"/>
      <c r="L20" s="715"/>
      <c r="N20" s="716"/>
      <c r="O20" s="717"/>
      <c r="Q20" s="689"/>
      <c r="R20" s="690"/>
      <c r="S20" s="690"/>
      <c r="T20" s="690"/>
      <c r="U20" s="690"/>
      <c r="V20" s="690"/>
      <c r="W20" s="690"/>
      <c r="X20" s="690"/>
      <c r="Y20" s="690"/>
      <c r="Z20" s="690"/>
      <c r="AA20" s="690"/>
      <c r="AB20" s="690"/>
      <c r="AC20" s="690"/>
      <c r="AD20" s="690"/>
      <c r="AE20" s="690"/>
      <c r="AF20" s="691"/>
      <c r="AH20" s="692"/>
      <c r="AI20" s="693"/>
      <c r="AJ20" s="692"/>
      <c r="AK20" s="693"/>
      <c r="AL20" s="692"/>
      <c r="AM20" s="693"/>
      <c r="AN20" s="692"/>
      <c r="AO20" s="693"/>
      <c r="AP20" s="693"/>
      <c r="AQ20" s="693"/>
      <c r="AR20" s="693"/>
      <c r="AS20" s="693"/>
      <c r="AT20" s="693"/>
      <c r="AU20" s="693"/>
      <c r="AV20" s="693"/>
      <c r="AW20" s="693"/>
      <c r="AX20" s="693"/>
      <c r="AY20" s="693"/>
      <c r="AZ20" s="693"/>
      <c r="BA20" s="693"/>
      <c r="BB20" s="693"/>
      <c r="BC20" s="692"/>
      <c r="BD20" s="693"/>
      <c r="BE20" s="694"/>
      <c r="BG20" s="692"/>
      <c r="BH20" s="693"/>
      <c r="BI20" s="692"/>
      <c r="BJ20" s="693"/>
      <c r="BK20" s="692"/>
      <c r="BL20" s="693"/>
      <c r="BM20" s="692"/>
      <c r="BN20" s="693"/>
      <c r="BO20" s="693"/>
      <c r="BP20" s="693"/>
      <c r="BQ20" s="693"/>
      <c r="BR20" s="693"/>
      <c r="BS20" s="693"/>
      <c r="BT20" s="693"/>
      <c r="BU20" s="693"/>
      <c r="BV20" s="693"/>
      <c r="BW20" s="692"/>
      <c r="BX20" s="693"/>
      <c r="BY20" s="694"/>
      <c r="CA20" s="695"/>
      <c r="CB20" s="696">
        <f t="shared" si="14"/>
        <v>0</v>
      </c>
      <c r="CC20" s="697"/>
      <c r="CD20" s="696">
        <f t="shared" si="15"/>
        <v>0</v>
      </c>
      <c r="CE20" s="697"/>
      <c r="CF20" s="696">
        <f t="shared" si="16"/>
        <v>0</v>
      </c>
      <c r="CG20" s="697"/>
      <c r="CH20" s="696">
        <f t="shared" si="17"/>
        <v>0</v>
      </c>
      <c r="CI20" s="698">
        <f t="shared" si="18"/>
        <v>0</v>
      </c>
      <c r="CJ20" s="696">
        <f t="shared" si="19"/>
        <v>0</v>
      </c>
      <c r="CK20" s="718">
        <f>ROUNDUP($CJ$196*0.3%,0)</f>
        <v>21871507</v>
      </c>
      <c r="CL20" s="696">
        <f t="shared" si="20"/>
        <v>21871507</v>
      </c>
      <c r="CM20" s="698">
        <f t="shared" si="21"/>
        <v>21871507</v>
      </c>
      <c r="CN20" s="696">
        <f t="shared" si="22"/>
        <v>21871507</v>
      </c>
      <c r="CO20" s="699">
        <f t="shared" si="23"/>
        <v>0</v>
      </c>
      <c r="CP20" s="699">
        <f t="shared" si="23"/>
        <v>0</v>
      </c>
      <c r="CQ20" s="699">
        <f t="shared" si="23"/>
        <v>0</v>
      </c>
      <c r="CR20" s="699">
        <f t="shared" si="23"/>
        <v>0</v>
      </c>
      <c r="CS20" s="700">
        <f t="shared" si="23"/>
        <v>0</v>
      </c>
      <c r="CT20" s="699">
        <f t="shared" si="23"/>
        <v>0</v>
      </c>
      <c r="CU20" s="699">
        <f t="shared" si="23"/>
        <v>0</v>
      </c>
      <c r="CV20" s="700">
        <f t="shared" si="24"/>
        <v>0</v>
      </c>
      <c r="CW20" s="697"/>
      <c r="CX20" s="696">
        <f t="shared" si="25"/>
        <v>0</v>
      </c>
      <c r="CY20" s="701"/>
      <c r="DA20" s="692"/>
      <c r="DB20" s="693"/>
      <c r="DC20" s="692"/>
      <c r="DD20" s="693"/>
      <c r="DE20" s="692"/>
      <c r="DF20" s="693"/>
      <c r="DG20" s="692"/>
      <c r="DH20" s="693"/>
      <c r="DI20" s="693"/>
      <c r="DJ20" s="693"/>
      <c r="DK20" s="693"/>
      <c r="DL20" s="693"/>
      <c r="DM20" s="693"/>
      <c r="DN20" s="693"/>
      <c r="DO20" s="693"/>
      <c r="DP20" s="693"/>
      <c r="DQ20" s="692"/>
      <c r="DR20" s="693"/>
      <c r="DS20" s="694"/>
      <c r="DU20" s="702"/>
      <c r="DV20" s="703"/>
      <c r="DW20" s="702"/>
      <c r="DX20" s="703"/>
      <c r="DY20" s="702"/>
      <c r="DZ20" s="703"/>
      <c r="EA20" s="702"/>
      <c r="EB20" s="703"/>
      <c r="EC20" s="703"/>
      <c r="ED20" s="703"/>
      <c r="EE20" s="703"/>
      <c r="EF20" s="703"/>
      <c r="EG20" s="703"/>
      <c r="EH20" s="703"/>
      <c r="EI20" s="703"/>
      <c r="EJ20" s="703"/>
      <c r="EK20" s="702"/>
      <c r="EL20" s="703"/>
      <c r="EM20" s="704"/>
      <c r="EO20" s="702"/>
      <c r="EP20" s="703"/>
      <c r="EQ20" s="702"/>
      <c r="ER20" s="703"/>
      <c r="ES20" s="702"/>
      <c r="ET20" s="703"/>
      <c r="EU20" s="702"/>
      <c r="EV20" s="703"/>
      <c r="EW20" s="703"/>
      <c r="EX20" s="703"/>
      <c r="EY20" s="703"/>
      <c r="EZ20" s="703"/>
      <c r="FA20" s="703"/>
      <c r="FB20" s="703"/>
      <c r="FC20" s="703"/>
      <c r="FD20" s="703"/>
      <c r="FE20" s="702"/>
      <c r="FF20" s="703"/>
      <c r="FG20" s="705"/>
      <c r="FI20" s="692"/>
      <c r="FJ20" s="693"/>
      <c r="FK20" s="692"/>
      <c r="FL20" s="693"/>
      <c r="FM20" s="692"/>
      <c r="FN20" s="693"/>
      <c r="FO20" s="692"/>
      <c r="FP20" s="693"/>
      <c r="FQ20" s="693"/>
      <c r="FR20" s="693"/>
      <c r="FS20" s="693"/>
      <c r="FT20" s="693"/>
      <c r="FU20" s="693"/>
      <c r="FV20" s="693"/>
      <c r="FW20" s="693"/>
      <c r="FX20" s="693"/>
      <c r="FY20" s="692"/>
      <c r="FZ20" s="693"/>
      <c r="GA20" s="705"/>
      <c r="GC20" s="692"/>
      <c r="GD20" s="693"/>
      <c r="GE20" s="692"/>
      <c r="GF20" s="693"/>
      <c r="GG20" s="692"/>
      <c r="GH20" s="693"/>
      <c r="GI20" s="692"/>
      <c r="GJ20" s="693"/>
      <c r="GK20" s="693"/>
      <c r="GL20" s="693"/>
      <c r="GM20" s="693"/>
      <c r="GN20" s="693"/>
      <c r="GO20" s="693"/>
      <c r="GP20" s="693"/>
      <c r="GQ20" s="693"/>
      <c r="GR20" s="693"/>
      <c r="GS20" s="692"/>
      <c r="GT20" s="693"/>
      <c r="GU20" s="705"/>
      <c r="GW20" s="692"/>
      <c r="GX20" s="693"/>
      <c r="GY20" s="692"/>
      <c r="GZ20" s="693"/>
      <c r="HA20" s="692"/>
      <c r="HB20" s="693"/>
      <c r="HC20" s="692"/>
      <c r="HD20" s="693"/>
      <c r="HE20" s="693"/>
      <c r="HF20" s="693"/>
      <c r="HG20" s="693"/>
      <c r="HH20" s="693"/>
      <c r="HI20" s="693"/>
      <c r="HJ20" s="693"/>
      <c r="HK20" s="693"/>
      <c r="HL20" s="693"/>
      <c r="HM20" s="692"/>
      <c r="HN20" s="693"/>
      <c r="HO20" s="694"/>
      <c r="HQ20" s="677"/>
      <c r="HR20" s="706"/>
      <c r="HS20" s="677"/>
      <c r="HT20" s="706"/>
      <c r="HU20" s="677"/>
      <c r="HV20" s="706"/>
      <c r="HW20" s="677"/>
      <c r="HX20" s="706"/>
      <c r="HY20" s="707"/>
      <c r="HZ20" s="706"/>
      <c r="IA20" s="707"/>
      <c r="IB20" s="706"/>
      <c r="IC20" s="707"/>
      <c r="ID20" s="706"/>
      <c r="IE20" s="706"/>
      <c r="IF20" s="706"/>
      <c r="IG20" s="677"/>
      <c r="IH20" s="706"/>
      <c r="II20" s="705"/>
      <c r="IK20" s="677"/>
      <c r="IL20" s="706"/>
      <c r="IM20" s="677"/>
      <c r="IN20" s="706"/>
      <c r="IO20" s="677"/>
      <c r="IP20" s="706"/>
      <c r="IQ20" s="677"/>
      <c r="IR20" s="706"/>
      <c r="IS20" s="707"/>
      <c r="IT20" s="706"/>
      <c r="IU20" s="707"/>
      <c r="IV20" s="706"/>
      <c r="IW20" s="707"/>
      <c r="IX20" s="706"/>
      <c r="IY20" s="706"/>
      <c r="IZ20" s="706"/>
      <c r="JA20" s="677"/>
      <c r="JB20" s="706"/>
      <c r="JC20" s="705"/>
      <c r="JE20" s="677"/>
      <c r="JF20" s="706"/>
      <c r="JG20" s="677"/>
      <c r="JH20" s="706"/>
      <c r="JI20" s="677"/>
      <c r="JJ20" s="706"/>
      <c r="JK20" s="677"/>
      <c r="JL20" s="706"/>
      <c r="JM20" s="707"/>
      <c r="JN20" s="706"/>
      <c r="JO20" s="707"/>
      <c r="JP20" s="706"/>
      <c r="JQ20" s="707"/>
      <c r="JR20" s="706"/>
      <c r="JS20" s="706"/>
      <c r="JT20" s="706"/>
      <c r="JU20" s="677"/>
      <c r="JV20" s="706"/>
      <c r="JW20" s="705"/>
      <c r="JY20" s="677"/>
      <c r="JZ20" s="706"/>
      <c r="KA20" s="677"/>
      <c r="KB20" s="706"/>
      <c r="KC20" s="677"/>
      <c r="KD20" s="706"/>
      <c r="KE20" s="677"/>
      <c r="KF20" s="706"/>
      <c r="KG20" s="707"/>
      <c r="KH20" s="706"/>
      <c r="KI20" s="707"/>
      <c r="KJ20" s="706"/>
      <c r="KK20" s="707"/>
      <c r="KL20" s="706"/>
      <c r="KM20" s="706"/>
      <c r="KN20" s="706"/>
      <c r="KO20" s="677"/>
      <c r="KP20" s="706"/>
      <c r="KQ20" s="705"/>
      <c r="KS20" s="677"/>
      <c r="KT20" s="706"/>
      <c r="KU20" s="677"/>
      <c r="KV20" s="706"/>
      <c r="KW20" s="677"/>
      <c r="KX20" s="706"/>
      <c r="KY20" s="677"/>
      <c r="KZ20" s="706"/>
      <c r="LA20" s="707"/>
      <c r="LB20" s="706"/>
      <c r="LC20" s="707"/>
      <c r="LD20" s="706"/>
      <c r="LE20" s="707"/>
      <c r="LF20" s="706"/>
      <c r="LG20" s="706"/>
      <c r="LH20" s="706"/>
      <c r="LI20" s="677"/>
      <c r="LJ20" s="706"/>
      <c r="LK20" s="705"/>
      <c r="LM20" s="677"/>
      <c r="LN20" s="706"/>
      <c r="LO20" s="677"/>
      <c r="LP20" s="706"/>
      <c r="LQ20" s="677"/>
      <c r="LR20" s="706"/>
      <c r="LS20" s="677"/>
      <c r="LT20" s="706"/>
      <c r="LU20" s="707"/>
      <c r="LV20" s="706"/>
      <c r="LW20" s="707"/>
      <c r="LX20" s="706"/>
      <c r="LY20" s="707"/>
      <c r="LZ20" s="706"/>
      <c r="MA20" s="706"/>
      <c r="MB20" s="706"/>
      <c r="MC20" s="677"/>
      <c r="MD20" s="706"/>
      <c r="ME20" s="705"/>
      <c r="MG20" s="677"/>
      <c r="MH20" s="706"/>
      <c r="MI20" s="677"/>
      <c r="MJ20" s="706"/>
      <c r="MK20" s="677"/>
      <c r="ML20" s="706"/>
      <c r="MM20" s="677"/>
      <c r="MN20" s="706"/>
      <c r="MO20" s="707"/>
      <c r="MP20" s="706"/>
      <c r="MQ20" s="707"/>
      <c r="MR20" s="706"/>
      <c r="MS20" s="707"/>
      <c r="MT20" s="706"/>
      <c r="MU20" s="706"/>
      <c r="MV20" s="706"/>
      <c r="MW20" s="677"/>
      <c r="MX20" s="706"/>
      <c r="MY20" s="705"/>
      <c r="NA20" s="677"/>
      <c r="NB20" s="706"/>
      <c r="NC20" s="677"/>
      <c r="ND20" s="706"/>
      <c r="NE20" s="677"/>
      <c r="NF20" s="706"/>
      <c r="NG20" s="677"/>
      <c r="NH20" s="706"/>
      <c r="NI20" s="707"/>
      <c r="NJ20" s="706"/>
      <c r="NK20" s="707"/>
      <c r="NL20" s="706"/>
      <c r="NM20" s="707"/>
      <c r="NN20" s="706"/>
      <c r="NO20" s="706"/>
      <c r="NP20" s="706"/>
      <c r="NQ20" s="677"/>
      <c r="NR20" s="706"/>
      <c r="NS20" s="705"/>
      <c r="NU20" s="677"/>
      <c r="NV20" s="706"/>
      <c r="NW20" s="677"/>
      <c r="NX20" s="706"/>
      <c r="NY20" s="677"/>
      <c r="NZ20" s="706"/>
      <c r="OA20" s="677"/>
      <c r="OB20" s="706"/>
      <c r="OC20" s="707"/>
      <c r="OD20" s="706"/>
      <c r="OE20" s="707"/>
      <c r="OF20" s="706"/>
      <c r="OG20" s="707"/>
      <c r="OH20" s="706"/>
      <c r="OI20" s="706"/>
      <c r="OJ20" s="706"/>
      <c r="OK20" s="677"/>
      <c r="OL20" s="706"/>
      <c r="OM20" s="705"/>
      <c r="OO20" s="677"/>
      <c r="OP20" s="706"/>
      <c r="OQ20" s="677"/>
      <c r="OR20" s="706"/>
      <c r="OS20" s="677"/>
      <c r="OT20" s="706"/>
      <c r="OU20" s="677"/>
      <c r="OV20" s="706"/>
      <c r="OW20" s="707"/>
      <c r="OX20" s="706"/>
      <c r="OY20" s="707"/>
      <c r="OZ20" s="706"/>
      <c r="PA20" s="707"/>
      <c r="PB20" s="706"/>
      <c r="PC20" s="706"/>
      <c r="PD20" s="706"/>
      <c r="PE20" s="677"/>
      <c r="PF20" s="706"/>
      <c r="PG20" s="705"/>
      <c r="PI20" s="677"/>
      <c r="PJ20" s="706"/>
      <c r="PK20" s="677"/>
      <c r="PL20" s="706"/>
      <c r="PM20" s="677"/>
      <c r="PN20" s="706"/>
      <c r="PO20" s="677"/>
      <c r="PP20" s="706"/>
      <c r="PQ20" s="707"/>
      <c r="PR20" s="706"/>
      <c r="PS20" s="707"/>
      <c r="PT20" s="706"/>
      <c r="PU20" s="707"/>
      <c r="PV20" s="706"/>
      <c r="PW20" s="706"/>
      <c r="PX20" s="706"/>
      <c r="PY20" s="677"/>
      <c r="PZ20" s="706"/>
      <c r="QA20" s="705"/>
      <c r="QC20" s="677"/>
      <c r="QD20" s="706"/>
      <c r="QE20" s="677"/>
      <c r="QF20" s="706"/>
      <c r="QG20" s="677"/>
      <c r="QH20" s="706"/>
      <c r="QI20" s="677"/>
      <c r="QJ20" s="706"/>
      <c r="QK20" s="707"/>
      <c r="QL20" s="706"/>
      <c r="QM20" s="707"/>
      <c r="QN20" s="706"/>
      <c r="QO20" s="707"/>
      <c r="QP20" s="706"/>
      <c r="QQ20" s="706"/>
      <c r="QR20" s="706"/>
      <c r="QS20" s="677"/>
      <c r="QT20" s="706"/>
      <c r="QU20" s="705"/>
      <c r="RC20" s="677"/>
      <c r="RD20" s="677"/>
      <c r="RE20" s="677"/>
      <c r="RF20" s="677"/>
      <c r="RG20" s="677"/>
      <c r="RH20" s="677"/>
      <c r="RI20" s="677"/>
      <c r="RJ20" s="677"/>
      <c r="RK20" s="677"/>
      <c r="RL20" s="677"/>
      <c r="RM20" s="677"/>
      <c r="RN20" s="677"/>
      <c r="RO20" s="677"/>
      <c r="RP20" s="677"/>
      <c r="RQ20" s="677"/>
      <c r="RR20" s="677"/>
      <c r="RS20" s="677"/>
      <c r="RT20" s="677"/>
      <c r="RV20" s="675"/>
      <c r="RW20" s="675"/>
      <c r="RX20" s="675"/>
      <c r="RY20" s="675"/>
      <c r="RZ20" s="675"/>
      <c r="SA20" s="675"/>
      <c r="SB20" s="675"/>
      <c r="SC20" s="675"/>
      <c r="SD20" s="675"/>
      <c r="SE20" s="676"/>
      <c r="SG20" s="677"/>
      <c r="SH20" s="677"/>
      <c r="SI20" s="677"/>
      <c r="SJ20" s="677"/>
      <c r="SK20" s="677"/>
      <c r="SL20" s="677"/>
      <c r="SM20" s="677"/>
      <c r="SN20" s="677"/>
      <c r="SO20" s="677"/>
      <c r="SP20" s="677"/>
      <c r="SQ20" s="677"/>
      <c r="SR20" s="677"/>
      <c r="SS20" s="677"/>
      <c r="ST20" s="677"/>
      <c r="SU20" s="677"/>
      <c r="SV20" s="677"/>
      <c r="SW20" s="677"/>
      <c r="SX20" s="677"/>
      <c r="SY20" s="677"/>
      <c r="SZ20" s="677"/>
      <c r="TA20" s="677"/>
      <c r="TB20" s="677"/>
      <c r="TC20" s="677"/>
      <c r="TE20" s="675"/>
      <c r="TF20" s="675"/>
      <c r="TG20" s="675"/>
      <c r="TH20" s="675"/>
      <c r="TI20" s="675"/>
      <c r="TJ20" s="675"/>
      <c r="TK20" s="675"/>
      <c r="TL20" s="675"/>
      <c r="TM20" s="675"/>
      <c r="TN20" s="676"/>
      <c r="TP20" s="677"/>
      <c r="TQ20" s="677"/>
      <c r="TR20" s="677"/>
      <c r="TS20" s="677"/>
      <c r="TT20" s="677"/>
      <c r="TU20" s="677"/>
      <c r="TV20" s="677"/>
      <c r="TW20" s="677"/>
      <c r="TX20" s="677"/>
      <c r="TY20" s="677"/>
      <c r="TZ20" s="677"/>
      <c r="UA20" s="677"/>
      <c r="UB20" s="677"/>
      <c r="UC20" s="677"/>
      <c r="UD20" s="677"/>
      <c r="UE20" s="677"/>
      <c r="UF20" s="677"/>
      <c r="UG20" s="677"/>
      <c r="UH20" s="677"/>
      <c r="UI20" s="677"/>
      <c r="UJ20" s="677"/>
      <c r="UK20" s="677"/>
      <c r="UL20" s="677"/>
      <c r="UN20" s="677"/>
      <c r="UO20" s="677"/>
      <c r="UP20" s="677"/>
      <c r="UQ20" s="677"/>
      <c r="UR20" s="677"/>
      <c r="US20" s="677"/>
      <c r="UT20" s="677"/>
      <c r="UU20" s="677"/>
      <c r="UV20" s="677"/>
      <c r="UW20" s="677"/>
    </row>
    <row r="21" spans="1:569" s="645" customFormat="1" ht="19.5" customHeight="1">
      <c r="A21" s="678"/>
      <c r="B21" s="679"/>
      <c r="C21" s="719"/>
      <c r="D21" s="720"/>
      <c r="E21" s="727" t="s">
        <v>360</v>
      </c>
      <c r="F21" s="711" t="s">
        <v>361</v>
      </c>
      <c r="G21" s="722"/>
      <c r="H21" s="714" t="s">
        <v>343</v>
      </c>
      <c r="I21" s="690">
        <v>1</v>
      </c>
      <c r="J21" s="690">
        <v>1</v>
      </c>
      <c r="K21" s="723"/>
      <c r="L21" s="725"/>
      <c r="N21" s="716"/>
      <c r="O21" s="717"/>
      <c r="Q21" s="689"/>
      <c r="R21" s="690"/>
      <c r="S21" s="690"/>
      <c r="T21" s="690"/>
      <c r="U21" s="690"/>
      <c r="V21" s="690"/>
      <c r="W21" s="690"/>
      <c r="X21" s="690"/>
      <c r="Y21" s="690"/>
      <c r="Z21" s="690"/>
      <c r="AA21" s="690"/>
      <c r="AB21" s="690"/>
      <c r="AC21" s="690"/>
      <c r="AD21" s="690"/>
      <c r="AE21" s="690"/>
      <c r="AF21" s="691"/>
      <c r="AH21" s="692"/>
      <c r="AI21" s="693"/>
      <c r="AJ21" s="692"/>
      <c r="AK21" s="693"/>
      <c r="AL21" s="692"/>
      <c r="AM21" s="693"/>
      <c r="AN21" s="692"/>
      <c r="AO21" s="693"/>
      <c r="AP21" s="693"/>
      <c r="AQ21" s="693"/>
      <c r="AR21" s="693"/>
      <c r="AS21" s="693"/>
      <c r="AT21" s="693"/>
      <c r="AU21" s="693"/>
      <c r="AV21" s="693"/>
      <c r="AW21" s="693"/>
      <c r="AX21" s="693"/>
      <c r="AY21" s="693"/>
      <c r="AZ21" s="693"/>
      <c r="BA21" s="693"/>
      <c r="BB21" s="693"/>
      <c r="BC21" s="692"/>
      <c r="BD21" s="693"/>
      <c r="BE21" s="694"/>
      <c r="BG21" s="692"/>
      <c r="BH21" s="693"/>
      <c r="BI21" s="692"/>
      <c r="BJ21" s="693"/>
      <c r="BK21" s="692"/>
      <c r="BL21" s="693"/>
      <c r="BM21" s="692"/>
      <c r="BN21" s="693"/>
      <c r="BO21" s="693"/>
      <c r="BP21" s="693"/>
      <c r="BQ21" s="693"/>
      <c r="BR21" s="693"/>
      <c r="BS21" s="693"/>
      <c r="BT21" s="693"/>
      <c r="BU21" s="693"/>
      <c r="BV21" s="693"/>
      <c r="BW21" s="692"/>
      <c r="BX21" s="693"/>
      <c r="BY21" s="694"/>
      <c r="CA21" s="695"/>
      <c r="CB21" s="696">
        <f t="shared" si="14"/>
        <v>0</v>
      </c>
      <c r="CC21" s="697"/>
      <c r="CD21" s="696">
        <f t="shared" si="15"/>
        <v>0</v>
      </c>
      <c r="CE21" s="697"/>
      <c r="CF21" s="696">
        <f t="shared" si="16"/>
        <v>0</v>
      </c>
      <c r="CG21" s="697"/>
      <c r="CH21" s="696">
        <f t="shared" si="17"/>
        <v>0</v>
      </c>
      <c r="CI21" s="698">
        <f t="shared" si="18"/>
        <v>0</v>
      </c>
      <c r="CJ21" s="696">
        <f t="shared" si="19"/>
        <v>0</v>
      </c>
      <c r="CK21" s="718">
        <f>($CD$196+$CH$196+$CK$17)*15%</f>
        <v>618604069.4325</v>
      </c>
      <c r="CL21" s="696">
        <f t="shared" si="20"/>
        <v>618604069.4325</v>
      </c>
      <c r="CM21" s="698">
        <f t="shared" si="21"/>
        <v>618604069.4325</v>
      </c>
      <c r="CN21" s="696">
        <f t="shared" si="22"/>
        <v>618604069.4325</v>
      </c>
      <c r="CO21" s="699">
        <f t="shared" si="23"/>
        <v>0</v>
      </c>
      <c r="CP21" s="699">
        <f t="shared" si="23"/>
        <v>0</v>
      </c>
      <c r="CQ21" s="699">
        <f t="shared" si="23"/>
        <v>0</v>
      </c>
      <c r="CR21" s="699">
        <f t="shared" si="23"/>
        <v>0</v>
      </c>
      <c r="CS21" s="700">
        <f t="shared" si="23"/>
        <v>0</v>
      </c>
      <c r="CT21" s="699">
        <f t="shared" si="23"/>
        <v>0</v>
      </c>
      <c r="CU21" s="699">
        <f t="shared" si="23"/>
        <v>0</v>
      </c>
      <c r="CV21" s="700">
        <f t="shared" si="24"/>
        <v>0</v>
      </c>
      <c r="CW21" s="697"/>
      <c r="CX21" s="696">
        <f t="shared" si="25"/>
        <v>0</v>
      </c>
      <c r="CY21" s="701"/>
      <c r="DA21" s="692"/>
      <c r="DB21" s="693"/>
      <c r="DC21" s="692"/>
      <c r="DD21" s="693"/>
      <c r="DE21" s="692"/>
      <c r="DF21" s="693"/>
      <c r="DG21" s="692"/>
      <c r="DH21" s="693"/>
      <c r="DI21" s="693"/>
      <c r="DJ21" s="693"/>
      <c r="DK21" s="693"/>
      <c r="DL21" s="693"/>
      <c r="DM21" s="693"/>
      <c r="DN21" s="693"/>
      <c r="DO21" s="693"/>
      <c r="DP21" s="693"/>
      <c r="DQ21" s="692"/>
      <c r="DR21" s="693"/>
      <c r="DS21" s="694"/>
      <c r="DU21" s="702"/>
      <c r="DV21" s="703"/>
      <c r="DW21" s="702"/>
      <c r="DX21" s="703"/>
      <c r="DY21" s="702"/>
      <c r="DZ21" s="703"/>
      <c r="EA21" s="702"/>
      <c r="EB21" s="703"/>
      <c r="EC21" s="703"/>
      <c r="ED21" s="703"/>
      <c r="EE21" s="703"/>
      <c r="EF21" s="703"/>
      <c r="EG21" s="703"/>
      <c r="EH21" s="703"/>
      <c r="EI21" s="703"/>
      <c r="EJ21" s="703"/>
      <c r="EK21" s="702"/>
      <c r="EL21" s="703"/>
      <c r="EM21" s="704"/>
      <c r="EO21" s="702"/>
      <c r="EP21" s="703"/>
      <c r="EQ21" s="702"/>
      <c r="ER21" s="703"/>
      <c r="ES21" s="702"/>
      <c r="ET21" s="703"/>
      <c r="EU21" s="702"/>
      <c r="EV21" s="703"/>
      <c r="EW21" s="703"/>
      <c r="EX21" s="703"/>
      <c r="EY21" s="703"/>
      <c r="EZ21" s="703"/>
      <c r="FA21" s="703"/>
      <c r="FB21" s="703"/>
      <c r="FC21" s="703"/>
      <c r="FD21" s="703"/>
      <c r="FE21" s="702"/>
      <c r="FF21" s="703"/>
      <c r="FG21" s="705"/>
      <c r="FI21" s="692"/>
      <c r="FJ21" s="693"/>
      <c r="FK21" s="692"/>
      <c r="FL21" s="693"/>
      <c r="FM21" s="692"/>
      <c r="FN21" s="693"/>
      <c r="FO21" s="692"/>
      <c r="FP21" s="693"/>
      <c r="FQ21" s="693"/>
      <c r="FR21" s="693"/>
      <c r="FS21" s="693"/>
      <c r="FT21" s="693"/>
      <c r="FU21" s="693"/>
      <c r="FV21" s="693"/>
      <c r="FW21" s="693"/>
      <c r="FX21" s="693"/>
      <c r="FY21" s="692"/>
      <c r="FZ21" s="693"/>
      <c r="GA21" s="705"/>
      <c r="GC21" s="692"/>
      <c r="GD21" s="693"/>
      <c r="GE21" s="692"/>
      <c r="GF21" s="693"/>
      <c r="GG21" s="692"/>
      <c r="GH21" s="693"/>
      <c r="GI21" s="692"/>
      <c r="GJ21" s="693"/>
      <c r="GK21" s="693"/>
      <c r="GL21" s="693"/>
      <c r="GM21" s="693"/>
      <c r="GN21" s="693"/>
      <c r="GO21" s="693"/>
      <c r="GP21" s="693"/>
      <c r="GQ21" s="693"/>
      <c r="GR21" s="693"/>
      <c r="GS21" s="692"/>
      <c r="GT21" s="693"/>
      <c r="GU21" s="705"/>
      <c r="GW21" s="692"/>
      <c r="GX21" s="693"/>
      <c r="GY21" s="692"/>
      <c r="GZ21" s="693"/>
      <c r="HA21" s="692"/>
      <c r="HB21" s="693"/>
      <c r="HC21" s="692"/>
      <c r="HD21" s="693"/>
      <c r="HE21" s="693"/>
      <c r="HF21" s="693"/>
      <c r="HG21" s="693"/>
      <c r="HH21" s="693"/>
      <c r="HI21" s="693"/>
      <c r="HJ21" s="693"/>
      <c r="HK21" s="693"/>
      <c r="HL21" s="693"/>
      <c r="HM21" s="692"/>
      <c r="HN21" s="693"/>
      <c r="HO21" s="694"/>
      <c r="HQ21" s="677"/>
      <c r="HR21" s="706"/>
      <c r="HS21" s="677"/>
      <c r="HT21" s="706"/>
      <c r="HU21" s="677"/>
      <c r="HV21" s="706"/>
      <c r="HW21" s="677"/>
      <c r="HX21" s="706"/>
      <c r="HY21" s="707"/>
      <c r="HZ21" s="706"/>
      <c r="IA21" s="707"/>
      <c r="IB21" s="706"/>
      <c r="IC21" s="707"/>
      <c r="ID21" s="706"/>
      <c r="IE21" s="706"/>
      <c r="IF21" s="706"/>
      <c r="IG21" s="677"/>
      <c r="IH21" s="706"/>
      <c r="II21" s="705"/>
      <c r="IK21" s="677"/>
      <c r="IL21" s="706"/>
      <c r="IM21" s="677"/>
      <c r="IN21" s="706"/>
      <c r="IO21" s="677"/>
      <c r="IP21" s="706"/>
      <c r="IQ21" s="677"/>
      <c r="IR21" s="706"/>
      <c r="IS21" s="707"/>
      <c r="IT21" s="706"/>
      <c r="IU21" s="707"/>
      <c r="IV21" s="706"/>
      <c r="IW21" s="707"/>
      <c r="IX21" s="706"/>
      <c r="IY21" s="706"/>
      <c r="IZ21" s="706"/>
      <c r="JA21" s="677"/>
      <c r="JB21" s="706"/>
      <c r="JC21" s="705"/>
      <c r="JE21" s="677"/>
      <c r="JF21" s="706"/>
      <c r="JG21" s="677"/>
      <c r="JH21" s="706"/>
      <c r="JI21" s="677"/>
      <c r="JJ21" s="706"/>
      <c r="JK21" s="677"/>
      <c r="JL21" s="706"/>
      <c r="JM21" s="707"/>
      <c r="JN21" s="706"/>
      <c r="JO21" s="707"/>
      <c r="JP21" s="706"/>
      <c r="JQ21" s="707"/>
      <c r="JR21" s="706"/>
      <c r="JS21" s="706"/>
      <c r="JT21" s="706"/>
      <c r="JU21" s="677"/>
      <c r="JV21" s="706"/>
      <c r="JW21" s="705"/>
      <c r="JY21" s="677"/>
      <c r="JZ21" s="706"/>
      <c r="KA21" s="677"/>
      <c r="KB21" s="706"/>
      <c r="KC21" s="677"/>
      <c r="KD21" s="706"/>
      <c r="KE21" s="677"/>
      <c r="KF21" s="706"/>
      <c r="KG21" s="707"/>
      <c r="KH21" s="706"/>
      <c r="KI21" s="707"/>
      <c r="KJ21" s="706"/>
      <c r="KK21" s="707"/>
      <c r="KL21" s="706"/>
      <c r="KM21" s="706"/>
      <c r="KN21" s="706"/>
      <c r="KO21" s="677"/>
      <c r="KP21" s="706"/>
      <c r="KQ21" s="705"/>
      <c r="KS21" s="677"/>
      <c r="KT21" s="706"/>
      <c r="KU21" s="677"/>
      <c r="KV21" s="706"/>
      <c r="KW21" s="677"/>
      <c r="KX21" s="706"/>
      <c r="KY21" s="677"/>
      <c r="KZ21" s="706"/>
      <c r="LA21" s="707"/>
      <c r="LB21" s="706"/>
      <c r="LC21" s="707"/>
      <c r="LD21" s="706"/>
      <c r="LE21" s="707"/>
      <c r="LF21" s="706"/>
      <c r="LG21" s="706"/>
      <c r="LH21" s="706"/>
      <c r="LI21" s="677"/>
      <c r="LJ21" s="706"/>
      <c r="LK21" s="705"/>
      <c r="LM21" s="677"/>
      <c r="LN21" s="706"/>
      <c r="LO21" s="677"/>
      <c r="LP21" s="706"/>
      <c r="LQ21" s="677"/>
      <c r="LR21" s="706"/>
      <c r="LS21" s="677"/>
      <c r="LT21" s="706"/>
      <c r="LU21" s="707"/>
      <c r="LV21" s="706"/>
      <c r="LW21" s="707"/>
      <c r="LX21" s="706"/>
      <c r="LY21" s="707"/>
      <c r="LZ21" s="706"/>
      <c r="MA21" s="706"/>
      <c r="MB21" s="706"/>
      <c r="MC21" s="677"/>
      <c r="MD21" s="706"/>
      <c r="ME21" s="705"/>
      <c r="MG21" s="677"/>
      <c r="MH21" s="706"/>
      <c r="MI21" s="677"/>
      <c r="MJ21" s="706"/>
      <c r="MK21" s="677"/>
      <c r="ML21" s="706"/>
      <c r="MM21" s="677"/>
      <c r="MN21" s="706"/>
      <c r="MO21" s="707"/>
      <c r="MP21" s="706"/>
      <c r="MQ21" s="707"/>
      <c r="MR21" s="706"/>
      <c r="MS21" s="707"/>
      <c r="MT21" s="706"/>
      <c r="MU21" s="706"/>
      <c r="MV21" s="706"/>
      <c r="MW21" s="677"/>
      <c r="MX21" s="706"/>
      <c r="MY21" s="705"/>
      <c r="NA21" s="677"/>
      <c r="NB21" s="706"/>
      <c r="NC21" s="677"/>
      <c r="ND21" s="706"/>
      <c r="NE21" s="677"/>
      <c r="NF21" s="706"/>
      <c r="NG21" s="677"/>
      <c r="NH21" s="706"/>
      <c r="NI21" s="707"/>
      <c r="NJ21" s="706"/>
      <c r="NK21" s="707"/>
      <c r="NL21" s="706"/>
      <c r="NM21" s="707"/>
      <c r="NN21" s="706"/>
      <c r="NO21" s="706"/>
      <c r="NP21" s="706"/>
      <c r="NQ21" s="677"/>
      <c r="NR21" s="706"/>
      <c r="NS21" s="705"/>
      <c r="NU21" s="677"/>
      <c r="NV21" s="706"/>
      <c r="NW21" s="677"/>
      <c r="NX21" s="706"/>
      <c r="NY21" s="677"/>
      <c r="NZ21" s="706"/>
      <c r="OA21" s="677"/>
      <c r="OB21" s="706"/>
      <c r="OC21" s="707"/>
      <c r="OD21" s="706"/>
      <c r="OE21" s="707"/>
      <c r="OF21" s="706"/>
      <c r="OG21" s="707"/>
      <c r="OH21" s="706"/>
      <c r="OI21" s="706"/>
      <c r="OJ21" s="706"/>
      <c r="OK21" s="677"/>
      <c r="OL21" s="706"/>
      <c r="OM21" s="705"/>
      <c r="OO21" s="677"/>
      <c r="OP21" s="706"/>
      <c r="OQ21" s="677"/>
      <c r="OR21" s="706"/>
      <c r="OS21" s="677"/>
      <c r="OT21" s="706"/>
      <c r="OU21" s="677"/>
      <c r="OV21" s="706"/>
      <c r="OW21" s="707"/>
      <c r="OX21" s="706"/>
      <c r="OY21" s="707"/>
      <c r="OZ21" s="706"/>
      <c r="PA21" s="707"/>
      <c r="PB21" s="706"/>
      <c r="PC21" s="706"/>
      <c r="PD21" s="706"/>
      <c r="PE21" s="677"/>
      <c r="PF21" s="706"/>
      <c r="PG21" s="705"/>
      <c r="PI21" s="677"/>
      <c r="PJ21" s="706"/>
      <c r="PK21" s="677"/>
      <c r="PL21" s="706"/>
      <c r="PM21" s="677"/>
      <c r="PN21" s="706"/>
      <c r="PO21" s="677"/>
      <c r="PP21" s="706"/>
      <c r="PQ21" s="707"/>
      <c r="PR21" s="706"/>
      <c r="PS21" s="707"/>
      <c r="PT21" s="706"/>
      <c r="PU21" s="707"/>
      <c r="PV21" s="706"/>
      <c r="PW21" s="706"/>
      <c r="PX21" s="706"/>
      <c r="PY21" s="677"/>
      <c r="PZ21" s="706"/>
      <c r="QA21" s="705"/>
      <c r="QC21" s="677"/>
      <c r="QD21" s="706"/>
      <c r="QE21" s="677"/>
      <c r="QF21" s="706"/>
      <c r="QG21" s="677"/>
      <c r="QH21" s="706"/>
      <c r="QI21" s="677"/>
      <c r="QJ21" s="706"/>
      <c r="QK21" s="707"/>
      <c r="QL21" s="706"/>
      <c r="QM21" s="707"/>
      <c r="QN21" s="706"/>
      <c r="QO21" s="707"/>
      <c r="QP21" s="706"/>
      <c r="QQ21" s="706"/>
      <c r="QR21" s="706"/>
      <c r="QS21" s="677"/>
      <c r="QT21" s="706"/>
      <c r="QU21" s="705"/>
      <c r="RC21" s="677"/>
      <c r="RD21" s="677"/>
      <c r="RE21" s="677"/>
      <c r="RF21" s="677"/>
      <c r="RG21" s="677"/>
      <c r="RH21" s="677"/>
      <c r="RI21" s="677"/>
      <c r="RJ21" s="677"/>
      <c r="RK21" s="677"/>
      <c r="RL21" s="677"/>
      <c r="RM21" s="677"/>
      <c r="RN21" s="677"/>
      <c r="RO21" s="677"/>
      <c r="RP21" s="677"/>
      <c r="RQ21" s="677"/>
      <c r="RR21" s="677"/>
      <c r="RS21" s="677"/>
      <c r="RT21" s="677"/>
      <c r="RV21" s="675"/>
      <c r="RW21" s="675"/>
      <c r="RX21" s="675"/>
      <c r="RY21" s="675"/>
      <c r="RZ21" s="675"/>
      <c r="SA21" s="675"/>
      <c r="SB21" s="675"/>
      <c r="SC21" s="675"/>
      <c r="SD21" s="675"/>
      <c r="SE21" s="676"/>
      <c r="SG21" s="677"/>
      <c r="SH21" s="677"/>
      <c r="SI21" s="677"/>
      <c r="SJ21" s="677"/>
      <c r="SK21" s="677"/>
      <c r="SL21" s="677"/>
      <c r="SM21" s="677"/>
      <c r="SN21" s="677"/>
      <c r="SO21" s="677"/>
      <c r="SP21" s="677"/>
      <c r="SQ21" s="677"/>
      <c r="SR21" s="677"/>
      <c r="SS21" s="677"/>
      <c r="ST21" s="677"/>
      <c r="SU21" s="677"/>
      <c r="SV21" s="677"/>
      <c r="SW21" s="677"/>
      <c r="SX21" s="677"/>
      <c r="SY21" s="677"/>
      <c r="SZ21" s="677"/>
      <c r="TA21" s="677"/>
      <c r="TB21" s="677"/>
      <c r="TC21" s="677"/>
      <c r="TE21" s="675"/>
      <c r="TF21" s="675"/>
      <c r="TG21" s="675"/>
      <c r="TH21" s="675"/>
      <c r="TI21" s="675"/>
      <c r="TJ21" s="675"/>
      <c r="TK21" s="675"/>
      <c r="TL21" s="675"/>
      <c r="TM21" s="675"/>
      <c r="TN21" s="676"/>
      <c r="TP21" s="677"/>
      <c r="TQ21" s="677"/>
      <c r="TR21" s="677"/>
      <c r="TS21" s="677"/>
      <c r="TT21" s="677"/>
      <c r="TU21" s="677"/>
      <c r="TV21" s="677"/>
      <c r="TW21" s="677"/>
      <c r="TX21" s="677"/>
      <c r="TY21" s="677"/>
      <c r="TZ21" s="677"/>
      <c r="UA21" s="677"/>
      <c r="UB21" s="677"/>
      <c r="UC21" s="677"/>
      <c r="UD21" s="677"/>
      <c r="UE21" s="677"/>
      <c r="UF21" s="677"/>
      <c r="UG21" s="677"/>
      <c r="UH21" s="677"/>
      <c r="UI21" s="677"/>
      <c r="UJ21" s="677"/>
      <c r="UK21" s="677"/>
      <c r="UL21" s="677"/>
      <c r="UN21" s="677"/>
      <c r="UO21" s="677"/>
      <c r="UP21" s="677"/>
      <c r="UQ21" s="677"/>
      <c r="UR21" s="677"/>
      <c r="US21" s="677"/>
      <c r="UT21" s="677"/>
      <c r="UU21" s="677"/>
      <c r="UV21" s="677"/>
      <c r="UW21" s="677"/>
    </row>
    <row r="22" spans="1:569" s="645" customFormat="1" ht="19.5" customHeight="1">
      <c r="A22" s="678"/>
      <c r="B22" s="679"/>
      <c r="C22" s="728"/>
      <c r="D22" s="729"/>
      <c r="E22" s="730"/>
      <c r="F22" s="731"/>
      <c r="G22" s="731"/>
      <c r="H22" s="732"/>
      <c r="I22" s="733"/>
      <c r="J22" s="733"/>
      <c r="K22" s="732"/>
      <c r="L22" s="734"/>
      <c r="N22" s="716"/>
      <c r="O22" s="717"/>
      <c r="Q22" s="689"/>
      <c r="R22" s="690"/>
      <c r="S22" s="690"/>
      <c r="T22" s="690"/>
      <c r="U22" s="690"/>
      <c r="V22" s="690"/>
      <c r="W22" s="690"/>
      <c r="X22" s="690"/>
      <c r="Y22" s="690"/>
      <c r="Z22" s="690"/>
      <c r="AA22" s="690"/>
      <c r="AB22" s="690"/>
      <c r="AC22" s="690"/>
      <c r="AD22" s="690"/>
      <c r="AE22" s="690"/>
      <c r="AF22" s="691"/>
      <c r="AH22" s="692"/>
      <c r="AI22" s="693"/>
      <c r="AJ22" s="692"/>
      <c r="AK22" s="693"/>
      <c r="AL22" s="692"/>
      <c r="AM22" s="693"/>
      <c r="AN22" s="692"/>
      <c r="AO22" s="693"/>
      <c r="AP22" s="693"/>
      <c r="AQ22" s="693"/>
      <c r="AR22" s="693"/>
      <c r="AS22" s="693"/>
      <c r="AT22" s="693"/>
      <c r="AU22" s="693"/>
      <c r="AV22" s="693"/>
      <c r="AW22" s="693"/>
      <c r="AX22" s="693"/>
      <c r="AY22" s="693"/>
      <c r="AZ22" s="693"/>
      <c r="BA22" s="693"/>
      <c r="BB22" s="693"/>
      <c r="BC22" s="692"/>
      <c r="BD22" s="693"/>
      <c r="BE22" s="694"/>
      <c r="BG22" s="692"/>
      <c r="BH22" s="693"/>
      <c r="BI22" s="692"/>
      <c r="BJ22" s="693"/>
      <c r="BK22" s="692"/>
      <c r="BL22" s="693"/>
      <c r="BM22" s="692"/>
      <c r="BN22" s="693"/>
      <c r="BO22" s="693"/>
      <c r="BP22" s="693"/>
      <c r="BQ22" s="693"/>
      <c r="BR22" s="693"/>
      <c r="BS22" s="693"/>
      <c r="BT22" s="693"/>
      <c r="BU22" s="693"/>
      <c r="BV22" s="693"/>
      <c r="BW22" s="692"/>
      <c r="BX22" s="693"/>
      <c r="BY22" s="694"/>
      <c r="CA22" s="695"/>
      <c r="CB22" s="696">
        <f t="shared" si="14"/>
        <v>0</v>
      </c>
      <c r="CC22" s="697"/>
      <c r="CD22" s="696">
        <f t="shared" si="15"/>
        <v>0</v>
      </c>
      <c r="CE22" s="697"/>
      <c r="CF22" s="696">
        <f t="shared" si="16"/>
        <v>0</v>
      </c>
      <c r="CG22" s="697"/>
      <c r="CH22" s="696">
        <f t="shared" si="17"/>
        <v>0</v>
      </c>
      <c r="CI22" s="698">
        <f t="shared" si="18"/>
        <v>0</v>
      </c>
      <c r="CJ22" s="696">
        <f t="shared" si="19"/>
        <v>0</v>
      </c>
      <c r="CK22" s="697"/>
      <c r="CL22" s="696">
        <f t="shared" si="20"/>
        <v>0</v>
      </c>
      <c r="CM22" s="698">
        <f t="shared" si="21"/>
        <v>0</v>
      </c>
      <c r="CN22" s="696">
        <f t="shared" si="22"/>
        <v>0</v>
      </c>
      <c r="CO22" s="699">
        <f t="shared" si="23"/>
        <v>0</v>
      </c>
      <c r="CP22" s="699">
        <f t="shared" si="23"/>
        <v>0</v>
      </c>
      <c r="CQ22" s="699">
        <f t="shared" si="23"/>
        <v>0</v>
      </c>
      <c r="CR22" s="699">
        <f t="shared" si="23"/>
        <v>0</v>
      </c>
      <c r="CS22" s="700">
        <f t="shared" si="23"/>
        <v>0</v>
      </c>
      <c r="CT22" s="699">
        <f t="shared" si="23"/>
        <v>0</v>
      </c>
      <c r="CU22" s="699">
        <f t="shared" si="23"/>
        <v>0</v>
      </c>
      <c r="CV22" s="700">
        <f t="shared" si="24"/>
        <v>0</v>
      </c>
      <c r="CW22" s="697"/>
      <c r="CX22" s="696">
        <f t="shared" si="25"/>
        <v>0</v>
      </c>
      <c r="CY22" s="701"/>
      <c r="DA22" s="692"/>
      <c r="DB22" s="693"/>
      <c r="DC22" s="692"/>
      <c r="DD22" s="693"/>
      <c r="DE22" s="692"/>
      <c r="DF22" s="693"/>
      <c r="DG22" s="692"/>
      <c r="DH22" s="693"/>
      <c r="DI22" s="693"/>
      <c r="DJ22" s="693"/>
      <c r="DK22" s="693"/>
      <c r="DL22" s="693"/>
      <c r="DM22" s="693"/>
      <c r="DN22" s="693"/>
      <c r="DO22" s="693"/>
      <c r="DP22" s="693"/>
      <c r="DQ22" s="692"/>
      <c r="DR22" s="693"/>
      <c r="DS22" s="694"/>
      <c r="DU22" s="702"/>
      <c r="DV22" s="703"/>
      <c r="DW22" s="702"/>
      <c r="DX22" s="703"/>
      <c r="DY22" s="702"/>
      <c r="DZ22" s="703"/>
      <c r="EA22" s="702"/>
      <c r="EB22" s="703"/>
      <c r="EC22" s="703"/>
      <c r="ED22" s="703"/>
      <c r="EE22" s="703"/>
      <c r="EF22" s="703"/>
      <c r="EG22" s="703"/>
      <c r="EH22" s="703"/>
      <c r="EI22" s="703"/>
      <c r="EJ22" s="703"/>
      <c r="EK22" s="702"/>
      <c r="EL22" s="703"/>
      <c r="EM22" s="704"/>
      <c r="EO22" s="702"/>
      <c r="EP22" s="703"/>
      <c r="EQ22" s="702"/>
      <c r="ER22" s="703"/>
      <c r="ES22" s="702"/>
      <c r="ET22" s="703"/>
      <c r="EU22" s="702"/>
      <c r="EV22" s="703"/>
      <c r="EW22" s="703"/>
      <c r="EX22" s="703"/>
      <c r="EY22" s="703"/>
      <c r="EZ22" s="703"/>
      <c r="FA22" s="703"/>
      <c r="FB22" s="703"/>
      <c r="FC22" s="703"/>
      <c r="FD22" s="703"/>
      <c r="FE22" s="702"/>
      <c r="FF22" s="703"/>
      <c r="FG22" s="705"/>
      <c r="FI22" s="692"/>
      <c r="FJ22" s="693"/>
      <c r="FK22" s="692"/>
      <c r="FL22" s="693"/>
      <c r="FM22" s="692"/>
      <c r="FN22" s="693"/>
      <c r="FO22" s="692"/>
      <c r="FP22" s="693"/>
      <c r="FQ22" s="693"/>
      <c r="FR22" s="693"/>
      <c r="FS22" s="693"/>
      <c r="FT22" s="693"/>
      <c r="FU22" s="693"/>
      <c r="FV22" s="693"/>
      <c r="FW22" s="693"/>
      <c r="FX22" s="693"/>
      <c r="FY22" s="692"/>
      <c r="FZ22" s="693"/>
      <c r="GA22" s="705"/>
      <c r="GC22" s="692"/>
      <c r="GD22" s="693"/>
      <c r="GE22" s="692"/>
      <c r="GF22" s="693"/>
      <c r="GG22" s="692"/>
      <c r="GH22" s="693"/>
      <c r="GI22" s="692"/>
      <c r="GJ22" s="693"/>
      <c r="GK22" s="693"/>
      <c r="GL22" s="693"/>
      <c r="GM22" s="693"/>
      <c r="GN22" s="693"/>
      <c r="GO22" s="693"/>
      <c r="GP22" s="693"/>
      <c r="GQ22" s="693"/>
      <c r="GR22" s="693"/>
      <c r="GS22" s="692"/>
      <c r="GT22" s="693"/>
      <c r="GU22" s="705"/>
      <c r="GW22" s="692"/>
      <c r="GX22" s="693"/>
      <c r="GY22" s="692"/>
      <c r="GZ22" s="693"/>
      <c r="HA22" s="692"/>
      <c r="HB22" s="693"/>
      <c r="HC22" s="692"/>
      <c r="HD22" s="693"/>
      <c r="HE22" s="693"/>
      <c r="HF22" s="693"/>
      <c r="HG22" s="693"/>
      <c r="HH22" s="693"/>
      <c r="HI22" s="693"/>
      <c r="HJ22" s="693"/>
      <c r="HK22" s="693"/>
      <c r="HL22" s="693"/>
      <c r="HM22" s="692"/>
      <c r="HN22" s="693"/>
      <c r="HO22" s="694"/>
      <c r="HQ22" s="677"/>
      <c r="HR22" s="706"/>
      <c r="HS22" s="677"/>
      <c r="HT22" s="706"/>
      <c r="HU22" s="677"/>
      <c r="HV22" s="706"/>
      <c r="HW22" s="677"/>
      <c r="HX22" s="706"/>
      <c r="HY22" s="707"/>
      <c r="HZ22" s="706"/>
      <c r="IA22" s="707"/>
      <c r="IB22" s="706"/>
      <c r="IC22" s="707"/>
      <c r="ID22" s="706"/>
      <c r="IE22" s="706"/>
      <c r="IF22" s="706"/>
      <c r="IG22" s="677"/>
      <c r="IH22" s="706"/>
      <c r="II22" s="705"/>
      <c r="IK22" s="677"/>
      <c r="IL22" s="706"/>
      <c r="IM22" s="677"/>
      <c r="IN22" s="706"/>
      <c r="IO22" s="677"/>
      <c r="IP22" s="706"/>
      <c r="IQ22" s="677"/>
      <c r="IR22" s="706"/>
      <c r="IS22" s="707"/>
      <c r="IT22" s="706"/>
      <c r="IU22" s="707"/>
      <c r="IV22" s="706"/>
      <c r="IW22" s="707"/>
      <c r="IX22" s="706"/>
      <c r="IY22" s="706"/>
      <c r="IZ22" s="706"/>
      <c r="JA22" s="677"/>
      <c r="JB22" s="706"/>
      <c r="JC22" s="705"/>
      <c r="JE22" s="677"/>
      <c r="JF22" s="706"/>
      <c r="JG22" s="677"/>
      <c r="JH22" s="706"/>
      <c r="JI22" s="677"/>
      <c r="JJ22" s="706"/>
      <c r="JK22" s="677"/>
      <c r="JL22" s="706"/>
      <c r="JM22" s="707"/>
      <c r="JN22" s="706"/>
      <c r="JO22" s="707"/>
      <c r="JP22" s="706"/>
      <c r="JQ22" s="707"/>
      <c r="JR22" s="706"/>
      <c r="JS22" s="706"/>
      <c r="JT22" s="706"/>
      <c r="JU22" s="677"/>
      <c r="JV22" s="706"/>
      <c r="JW22" s="705"/>
      <c r="JY22" s="677"/>
      <c r="JZ22" s="706"/>
      <c r="KA22" s="677"/>
      <c r="KB22" s="706"/>
      <c r="KC22" s="677"/>
      <c r="KD22" s="706"/>
      <c r="KE22" s="677"/>
      <c r="KF22" s="706"/>
      <c r="KG22" s="707"/>
      <c r="KH22" s="706"/>
      <c r="KI22" s="707"/>
      <c r="KJ22" s="706"/>
      <c r="KK22" s="707"/>
      <c r="KL22" s="706"/>
      <c r="KM22" s="706"/>
      <c r="KN22" s="706"/>
      <c r="KO22" s="677"/>
      <c r="KP22" s="706"/>
      <c r="KQ22" s="705"/>
      <c r="KS22" s="677"/>
      <c r="KT22" s="706"/>
      <c r="KU22" s="677"/>
      <c r="KV22" s="706"/>
      <c r="KW22" s="677"/>
      <c r="KX22" s="706"/>
      <c r="KY22" s="677"/>
      <c r="KZ22" s="706"/>
      <c r="LA22" s="707"/>
      <c r="LB22" s="706"/>
      <c r="LC22" s="707"/>
      <c r="LD22" s="706"/>
      <c r="LE22" s="707"/>
      <c r="LF22" s="706"/>
      <c r="LG22" s="706"/>
      <c r="LH22" s="706"/>
      <c r="LI22" s="677"/>
      <c r="LJ22" s="706"/>
      <c r="LK22" s="705"/>
      <c r="LM22" s="677"/>
      <c r="LN22" s="706"/>
      <c r="LO22" s="677"/>
      <c r="LP22" s="706"/>
      <c r="LQ22" s="677"/>
      <c r="LR22" s="706"/>
      <c r="LS22" s="677"/>
      <c r="LT22" s="706"/>
      <c r="LU22" s="707"/>
      <c r="LV22" s="706"/>
      <c r="LW22" s="707"/>
      <c r="LX22" s="706"/>
      <c r="LY22" s="707"/>
      <c r="LZ22" s="706"/>
      <c r="MA22" s="706"/>
      <c r="MB22" s="706"/>
      <c r="MC22" s="677"/>
      <c r="MD22" s="706"/>
      <c r="ME22" s="705"/>
      <c r="MG22" s="677"/>
      <c r="MH22" s="706"/>
      <c r="MI22" s="677"/>
      <c r="MJ22" s="706"/>
      <c r="MK22" s="677"/>
      <c r="ML22" s="706"/>
      <c r="MM22" s="677"/>
      <c r="MN22" s="706"/>
      <c r="MO22" s="707"/>
      <c r="MP22" s="706"/>
      <c r="MQ22" s="707"/>
      <c r="MR22" s="706"/>
      <c r="MS22" s="707"/>
      <c r="MT22" s="706"/>
      <c r="MU22" s="706"/>
      <c r="MV22" s="706"/>
      <c r="MW22" s="677"/>
      <c r="MX22" s="706"/>
      <c r="MY22" s="705"/>
      <c r="NA22" s="677"/>
      <c r="NB22" s="706"/>
      <c r="NC22" s="677"/>
      <c r="ND22" s="706"/>
      <c r="NE22" s="677"/>
      <c r="NF22" s="706"/>
      <c r="NG22" s="677"/>
      <c r="NH22" s="706"/>
      <c r="NI22" s="707"/>
      <c r="NJ22" s="706"/>
      <c r="NK22" s="707"/>
      <c r="NL22" s="706"/>
      <c r="NM22" s="707"/>
      <c r="NN22" s="706"/>
      <c r="NO22" s="706"/>
      <c r="NP22" s="706"/>
      <c r="NQ22" s="677"/>
      <c r="NR22" s="706"/>
      <c r="NS22" s="705"/>
      <c r="NU22" s="677"/>
      <c r="NV22" s="706"/>
      <c r="NW22" s="677"/>
      <c r="NX22" s="706"/>
      <c r="NY22" s="677"/>
      <c r="NZ22" s="706"/>
      <c r="OA22" s="677"/>
      <c r="OB22" s="706"/>
      <c r="OC22" s="707"/>
      <c r="OD22" s="706"/>
      <c r="OE22" s="707"/>
      <c r="OF22" s="706"/>
      <c r="OG22" s="707"/>
      <c r="OH22" s="706"/>
      <c r="OI22" s="706"/>
      <c r="OJ22" s="706"/>
      <c r="OK22" s="677"/>
      <c r="OL22" s="706"/>
      <c r="OM22" s="705"/>
      <c r="OO22" s="677"/>
      <c r="OP22" s="706"/>
      <c r="OQ22" s="677"/>
      <c r="OR22" s="706"/>
      <c r="OS22" s="677"/>
      <c r="OT22" s="706"/>
      <c r="OU22" s="677"/>
      <c r="OV22" s="706"/>
      <c r="OW22" s="707"/>
      <c r="OX22" s="706"/>
      <c r="OY22" s="707"/>
      <c r="OZ22" s="706"/>
      <c r="PA22" s="707"/>
      <c r="PB22" s="706"/>
      <c r="PC22" s="706"/>
      <c r="PD22" s="706"/>
      <c r="PE22" s="677"/>
      <c r="PF22" s="706"/>
      <c r="PG22" s="705"/>
      <c r="PI22" s="677"/>
      <c r="PJ22" s="706"/>
      <c r="PK22" s="677"/>
      <c r="PL22" s="706"/>
      <c r="PM22" s="677"/>
      <c r="PN22" s="706"/>
      <c r="PO22" s="677"/>
      <c r="PP22" s="706"/>
      <c r="PQ22" s="707"/>
      <c r="PR22" s="706"/>
      <c r="PS22" s="707"/>
      <c r="PT22" s="706"/>
      <c r="PU22" s="707"/>
      <c r="PV22" s="706"/>
      <c r="PW22" s="706"/>
      <c r="PX22" s="706"/>
      <c r="PY22" s="677"/>
      <c r="PZ22" s="706"/>
      <c r="QA22" s="705"/>
      <c r="QC22" s="677"/>
      <c r="QD22" s="706"/>
      <c r="QE22" s="677"/>
      <c r="QF22" s="706"/>
      <c r="QG22" s="677"/>
      <c r="QH22" s="706"/>
      <c r="QI22" s="677"/>
      <c r="QJ22" s="706"/>
      <c r="QK22" s="707"/>
      <c r="QL22" s="706"/>
      <c r="QM22" s="707"/>
      <c r="QN22" s="706"/>
      <c r="QO22" s="707"/>
      <c r="QP22" s="706"/>
      <c r="QQ22" s="706"/>
      <c r="QR22" s="706"/>
      <c r="QS22" s="677"/>
      <c r="QT22" s="706"/>
      <c r="QU22" s="705"/>
      <c r="RC22" s="677"/>
      <c r="RD22" s="677"/>
      <c r="RE22" s="677"/>
      <c r="RF22" s="677"/>
      <c r="RG22" s="677"/>
      <c r="RH22" s="677"/>
      <c r="RI22" s="677"/>
      <c r="RJ22" s="677"/>
      <c r="RK22" s="677"/>
      <c r="RL22" s="677"/>
      <c r="RM22" s="677"/>
      <c r="RN22" s="677"/>
      <c r="RO22" s="677"/>
      <c r="RP22" s="677"/>
      <c r="RQ22" s="677"/>
      <c r="RR22" s="677"/>
      <c r="RS22" s="677"/>
      <c r="RT22" s="677"/>
      <c r="RV22" s="675"/>
      <c r="RW22" s="675"/>
      <c r="RX22" s="675"/>
      <c r="RY22" s="675"/>
      <c r="RZ22" s="675"/>
      <c r="SA22" s="675"/>
      <c r="SB22" s="675"/>
      <c r="SC22" s="675"/>
      <c r="SD22" s="675"/>
      <c r="SE22" s="676"/>
      <c r="SG22" s="677"/>
      <c r="SH22" s="677"/>
      <c r="SI22" s="677"/>
      <c r="SJ22" s="677"/>
      <c r="SK22" s="677"/>
      <c r="SL22" s="677"/>
      <c r="SM22" s="677"/>
      <c r="SN22" s="677"/>
      <c r="SO22" s="677"/>
      <c r="SP22" s="677"/>
      <c r="SQ22" s="677"/>
      <c r="SR22" s="677"/>
      <c r="SS22" s="677"/>
      <c r="ST22" s="677"/>
      <c r="SU22" s="677"/>
      <c r="SV22" s="677"/>
      <c r="SW22" s="677"/>
      <c r="SX22" s="677"/>
      <c r="SY22" s="677"/>
      <c r="SZ22" s="677"/>
      <c r="TA22" s="677"/>
      <c r="TB22" s="677"/>
      <c r="TC22" s="677"/>
      <c r="TE22" s="675"/>
      <c r="TF22" s="675"/>
      <c r="TG22" s="675"/>
      <c r="TH22" s="675"/>
      <c r="TI22" s="675"/>
      <c r="TJ22" s="675"/>
      <c r="TK22" s="675"/>
      <c r="TL22" s="675"/>
      <c r="TM22" s="675"/>
      <c r="TN22" s="676"/>
      <c r="TP22" s="677"/>
      <c r="TQ22" s="677"/>
      <c r="TR22" s="677"/>
      <c r="TS22" s="677"/>
      <c r="TT22" s="677"/>
      <c r="TU22" s="677"/>
      <c r="TV22" s="677"/>
      <c r="TW22" s="677"/>
      <c r="TX22" s="677"/>
      <c r="TY22" s="677"/>
      <c r="TZ22" s="677"/>
      <c r="UA22" s="677"/>
      <c r="UB22" s="677"/>
      <c r="UC22" s="677"/>
      <c r="UD22" s="677"/>
      <c r="UE22" s="677"/>
      <c r="UF22" s="677"/>
      <c r="UG22" s="677"/>
      <c r="UH22" s="677"/>
      <c r="UI22" s="677"/>
      <c r="UJ22" s="677"/>
      <c r="UK22" s="677"/>
      <c r="UL22" s="677"/>
      <c r="UN22" s="677"/>
      <c r="UO22" s="677"/>
      <c r="UP22" s="677"/>
      <c r="UQ22" s="677"/>
      <c r="UR22" s="677"/>
      <c r="US22" s="677"/>
      <c r="UT22" s="677"/>
      <c r="UU22" s="677"/>
      <c r="UV22" s="677"/>
      <c r="UW22" s="677"/>
    </row>
    <row r="23" spans="1:569" s="645" customFormat="1" ht="20.100000000000001" customHeight="1">
      <c r="C23" s="646" t="s">
        <v>362</v>
      </c>
      <c r="D23" s="647"/>
      <c r="E23" s="648"/>
      <c r="F23" s="648"/>
      <c r="G23" s="648"/>
      <c r="H23" s="649"/>
      <c r="I23" s="650">
        <f>SUM(N23:O23)</f>
        <v>0</v>
      </c>
      <c r="J23" s="651"/>
      <c r="K23" s="649"/>
      <c r="L23" s="649"/>
      <c r="N23" s="652">
        <f>SUMIF($Q$8:$AF$8,"BD",Q23:AF23)</f>
        <v>0</v>
      </c>
      <c r="O23" s="653">
        <f>SUM(Q23:AF23)-N23</f>
        <v>0</v>
      </c>
      <c r="Q23" s="735"/>
      <c r="R23" s="736"/>
      <c r="S23" s="736"/>
      <c r="T23" s="736"/>
      <c r="U23" s="736"/>
      <c r="V23" s="736"/>
      <c r="W23" s="736"/>
      <c r="X23" s="736"/>
      <c r="Y23" s="736"/>
      <c r="Z23" s="736"/>
      <c r="AA23" s="736"/>
      <c r="AB23" s="736"/>
      <c r="AC23" s="736"/>
      <c r="AD23" s="736"/>
      <c r="AE23" s="736"/>
      <c r="AF23" s="737"/>
      <c r="AH23" s="657"/>
      <c r="AI23" s="658"/>
      <c r="AJ23" s="657"/>
      <c r="AK23" s="658"/>
      <c r="AL23" s="657"/>
      <c r="AM23" s="658"/>
      <c r="AN23" s="657"/>
      <c r="AO23" s="658"/>
      <c r="AP23" s="658"/>
      <c r="AQ23" s="658"/>
      <c r="AR23" s="658"/>
      <c r="AS23" s="658"/>
      <c r="AT23" s="658"/>
      <c r="AU23" s="658"/>
      <c r="AV23" s="658"/>
      <c r="AW23" s="658"/>
      <c r="AX23" s="658"/>
      <c r="AY23" s="658"/>
      <c r="AZ23" s="658"/>
      <c r="BA23" s="658"/>
      <c r="BB23" s="658"/>
      <c r="BC23" s="657"/>
      <c r="BD23" s="658"/>
      <c r="BE23" s="659"/>
      <c r="BG23" s="657"/>
      <c r="BH23" s="658"/>
      <c r="BI23" s="657"/>
      <c r="BJ23" s="658"/>
      <c r="BK23" s="657"/>
      <c r="BL23" s="658"/>
      <c r="BM23" s="657"/>
      <c r="BN23" s="658"/>
      <c r="BO23" s="658"/>
      <c r="BP23" s="658"/>
      <c r="BQ23" s="658"/>
      <c r="BR23" s="658"/>
      <c r="BS23" s="658"/>
      <c r="BT23" s="658"/>
      <c r="BU23" s="658"/>
      <c r="BV23" s="658"/>
      <c r="BW23" s="657"/>
      <c r="BX23" s="658"/>
      <c r="BY23" s="659"/>
      <c r="CA23" s="738"/>
      <c r="CB23" s="664">
        <f>SUBTOTAL(9,CB24:CB36)</f>
        <v>130157620</v>
      </c>
      <c r="CC23" s="739"/>
      <c r="CD23" s="664">
        <f>SUBTOTAL(9,CD24:CD36)</f>
        <v>236657920</v>
      </c>
      <c r="CE23" s="739"/>
      <c r="CF23" s="664">
        <f>SUBTOTAL(9,CF24:CF36)</f>
        <v>0</v>
      </c>
      <c r="CG23" s="739"/>
      <c r="CH23" s="664">
        <f>SUBTOTAL(9,CH24:CH36)</f>
        <v>133880100</v>
      </c>
      <c r="CI23" s="664"/>
      <c r="CJ23" s="664">
        <f>SUBTOTAL(9,CJ24:CJ36)</f>
        <v>500695640</v>
      </c>
      <c r="CK23" s="664"/>
      <c r="CL23" s="664"/>
      <c r="CM23" s="664"/>
      <c r="CN23" s="664">
        <f t="shared" ref="CN23:CV23" si="26">SUBTOTAL(9,CN24:CN36)</f>
        <v>500695640</v>
      </c>
      <c r="CO23" s="740">
        <f t="shared" si="26"/>
        <v>222007320</v>
      </c>
      <c r="CP23" s="740">
        <f t="shared" si="26"/>
        <v>22178200</v>
      </c>
      <c r="CQ23" s="740">
        <f t="shared" si="26"/>
        <v>38007200</v>
      </c>
      <c r="CR23" s="740">
        <f t="shared" si="26"/>
        <v>191073720</v>
      </c>
      <c r="CS23" s="700">
        <f t="shared" si="26"/>
        <v>0</v>
      </c>
      <c r="CT23" s="740">
        <f t="shared" si="26"/>
        <v>5553000</v>
      </c>
      <c r="CU23" s="740">
        <f t="shared" si="26"/>
        <v>2751500</v>
      </c>
      <c r="CV23" s="700">
        <f t="shared" si="26"/>
        <v>0</v>
      </c>
      <c r="CW23" s="741"/>
      <c r="CX23" s="740">
        <f>SUBTOTAL(9,CX24:CX36)</f>
        <v>0</v>
      </c>
      <c r="CY23" s="742"/>
      <c r="DA23" s="657"/>
      <c r="DB23" s="658"/>
      <c r="DC23" s="657"/>
      <c r="DD23" s="658"/>
      <c r="DE23" s="657"/>
      <c r="DF23" s="658"/>
      <c r="DG23" s="657"/>
      <c r="DH23" s="658"/>
      <c r="DI23" s="658"/>
      <c r="DJ23" s="658"/>
      <c r="DK23" s="658"/>
      <c r="DL23" s="658"/>
      <c r="DM23" s="658"/>
      <c r="DN23" s="658"/>
      <c r="DO23" s="658"/>
      <c r="DP23" s="658"/>
      <c r="DQ23" s="657"/>
      <c r="DR23" s="658"/>
      <c r="DS23" s="659"/>
      <c r="DU23" s="667"/>
      <c r="DV23" s="668"/>
      <c r="DW23" s="667"/>
      <c r="DX23" s="668"/>
      <c r="DY23" s="667"/>
      <c r="DZ23" s="668"/>
      <c r="EA23" s="667"/>
      <c r="EB23" s="668"/>
      <c r="EC23" s="668"/>
      <c r="ED23" s="668"/>
      <c r="EE23" s="668"/>
      <c r="EF23" s="668"/>
      <c r="EG23" s="668"/>
      <c r="EH23" s="668"/>
      <c r="EI23" s="668"/>
      <c r="EJ23" s="668"/>
      <c r="EK23" s="667"/>
      <c r="EL23" s="668"/>
      <c r="EM23" s="669"/>
      <c r="EO23" s="667"/>
      <c r="EP23" s="668"/>
      <c r="EQ23" s="667"/>
      <c r="ER23" s="668"/>
      <c r="ES23" s="667"/>
      <c r="ET23" s="668"/>
      <c r="EU23" s="667"/>
      <c r="EV23" s="668"/>
      <c r="EW23" s="668"/>
      <c r="EX23" s="668"/>
      <c r="EY23" s="668"/>
      <c r="EZ23" s="668"/>
      <c r="FA23" s="668"/>
      <c r="FB23" s="668"/>
      <c r="FC23" s="668"/>
      <c r="FD23" s="668"/>
      <c r="FE23" s="667"/>
      <c r="FF23" s="668"/>
      <c r="FG23" s="670"/>
      <c r="FI23" s="657"/>
      <c r="FJ23" s="658"/>
      <c r="FK23" s="657"/>
      <c r="FL23" s="658"/>
      <c r="FM23" s="657"/>
      <c r="FN23" s="658"/>
      <c r="FO23" s="657"/>
      <c r="FP23" s="658"/>
      <c r="FQ23" s="658"/>
      <c r="FR23" s="658"/>
      <c r="FS23" s="658"/>
      <c r="FT23" s="658"/>
      <c r="FU23" s="658"/>
      <c r="FV23" s="658"/>
      <c r="FW23" s="658"/>
      <c r="FX23" s="658"/>
      <c r="FY23" s="657"/>
      <c r="FZ23" s="658"/>
      <c r="GA23" s="670"/>
      <c r="GC23" s="657"/>
      <c r="GD23" s="658"/>
      <c r="GE23" s="657"/>
      <c r="GF23" s="658"/>
      <c r="GG23" s="657"/>
      <c r="GH23" s="658"/>
      <c r="GI23" s="657"/>
      <c r="GJ23" s="658"/>
      <c r="GK23" s="658"/>
      <c r="GL23" s="658"/>
      <c r="GM23" s="658"/>
      <c r="GN23" s="658"/>
      <c r="GO23" s="658"/>
      <c r="GP23" s="658"/>
      <c r="GQ23" s="658"/>
      <c r="GR23" s="658"/>
      <c r="GS23" s="657"/>
      <c r="GT23" s="658"/>
      <c r="GU23" s="670"/>
      <c r="GW23" s="657"/>
      <c r="GX23" s="658"/>
      <c r="GY23" s="657"/>
      <c r="GZ23" s="658"/>
      <c r="HA23" s="657"/>
      <c r="HB23" s="658"/>
      <c r="HC23" s="657"/>
      <c r="HD23" s="658"/>
      <c r="HE23" s="658"/>
      <c r="HF23" s="658"/>
      <c r="HG23" s="658"/>
      <c r="HH23" s="658"/>
      <c r="HI23" s="658"/>
      <c r="HJ23" s="658"/>
      <c r="HK23" s="658"/>
      <c r="HL23" s="658"/>
      <c r="HM23" s="657"/>
      <c r="HN23" s="658"/>
      <c r="HO23" s="659"/>
      <c r="HQ23" s="671"/>
      <c r="HR23" s="672"/>
      <c r="HS23" s="671"/>
      <c r="HT23" s="672"/>
      <c r="HU23" s="671"/>
      <c r="HV23" s="672"/>
      <c r="HW23" s="671"/>
      <c r="HX23" s="672"/>
      <c r="HY23" s="673"/>
      <c r="HZ23" s="672"/>
      <c r="IA23" s="673"/>
      <c r="IB23" s="672"/>
      <c r="IC23" s="673"/>
      <c r="ID23" s="672"/>
      <c r="IE23" s="672"/>
      <c r="IF23" s="672"/>
      <c r="IG23" s="671"/>
      <c r="IH23" s="672"/>
      <c r="II23" s="670"/>
      <c r="IK23" s="671"/>
      <c r="IL23" s="672"/>
      <c r="IM23" s="671"/>
      <c r="IN23" s="672"/>
      <c r="IO23" s="671"/>
      <c r="IP23" s="672"/>
      <c r="IQ23" s="671"/>
      <c r="IR23" s="672"/>
      <c r="IS23" s="673"/>
      <c r="IT23" s="672"/>
      <c r="IU23" s="673"/>
      <c r="IV23" s="672"/>
      <c r="IW23" s="673"/>
      <c r="IX23" s="672"/>
      <c r="IY23" s="672"/>
      <c r="IZ23" s="672"/>
      <c r="JA23" s="671"/>
      <c r="JB23" s="672"/>
      <c r="JC23" s="670"/>
      <c r="JE23" s="671"/>
      <c r="JF23" s="672"/>
      <c r="JG23" s="671"/>
      <c r="JH23" s="672"/>
      <c r="JI23" s="671"/>
      <c r="JJ23" s="672"/>
      <c r="JK23" s="671"/>
      <c r="JL23" s="672"/>
      <c r="JM23" s="673"/>
      <c r="JN23" s="672"/>
      <c r="JO23" s="673"/>
      <c r="JP23" s="672"/>
      <c r="JQ23" s="673"/>
      <c r="JR23" s="672"/>
      <c r="JS23" s="672"/>
      <c r="JT23" s="672"/>
      <c r="JU23" s="671"/>
      <c r="JV23" s="672"/>
      <c r="JW23" s="670"/>
      <c r="JY23" s="671"/>
      <c r="JZ23" s="672"/>
      <c r="KA23" s="671"/>
      <c r="KB23" s="672"/>
      <c r="KC23" s="671"/>
      <c r="KD23" s="672"/>
      <c r="KE23" s="671"/>
      <c r="KF23" s="672"/>
      <c r="KG23" s="673"/>
      <c r="KH23" s="672"/>
      <c r="KI23" s="673"/>
      <c r="KJ23" s="672"/>
      <c r="KK23" s="673"/>
      <c r="KL23" s="672"/>
      <c r="KM23" s="672"/>
      <c r="KN23" s="672"/>
      <c r="KO23" s="671"/>
      <c r="KP23" s="672"/>
      <c r="KQ23" s="670"/>
      <c r="KS23" s="671"/>
      <c r="KT23" s="672"/>
      <c r="KU23" s="671"/>
      <c r="KV23" s="672"/>
      <c r="KW23" s="671"/>
      <c r="KX23" s="672"/>
      <c r="KY23" s="671"/>
      <c r="KZ23" s="672"/>
      <c r="LA23" s="673"/>
      <c r="LB23" s="672"/>
      <c r="LC23" s="673"/>
      <c r="LD23" s="672"/>
      <c r="LE23" s="673"/>
      <c r="LF23" s="672"/>
      <c r="LG23" s="672"/>
      <c r="LH23" s="672"/>
      <c r="LI23" s="671"/>
      <c r="LJ23" s="672"/>
      <c r="LK23" s="670"/>
      <c r="LM23" s="671"/>
      <c r="LN23" s="672"/>
      <c r="LO23" s="671"/>
      <c r="LP23" s="672"/>
      <c r="LQ23" s="671"/>
      <c r="LR23" s="672"/>
      <c r="LS23" s="671"/>
      <c r="LT23" s="672"/>
      <c r="LU23" s="673"/>
      <c r="LV23" s="672"/>
      <c r="LW23" s="673"/>
      <c r="LX23" s="672"/>
      <c r="LY23" s="673"/>
      <c r="LZ23" s="672"/>
      <c r="MA23" s="672"/>
      <c r="MB23" s="672"/>
      <c r="MC23" s="671"/>
      <c r="MD23" s="672"/>
      <c r="ME23" s="670"/>
      <c r="MG23" s="671"/>
      <c r="MH23" s="672"/>
      <c r="MI23" s="671"/>
      <c r="MJ23" s="672"/>
      <c r="MK23" s="671"/>
      <c r="ML23" s="672"/>
      <c r="MM23" s="671"/>
      <c r="MN23" s="672"/>
      <c r="MO23" s="673"/>
      <c r="MP23" s="672"/>
      <c r="MQ23" s="673"/>
      <c r="MR23" s="672"/>
      <c r="MS23" s="673"/>
      <c r="MT23" s="672"/>
      <c r="MU23" s="672"/>
      <c r="MV23" s="672"/>
      <c r="MW23" s="671"/>
      <c r="MX23" s="672"/>
      <c r="MY23" s="670"/>
      <c r="NA23" s="671"/>
      <c r="NB23" s="672"/>
      <c r="NC23" s="671"/>
      <c r="ND23" s="672"/>
      <c r="NE23" s="671"/>
      <c r="NF23" s="672"/>
      <c r="NG23" s="671"/>
      <c r="NH23" s="672"/>
      <c r="NI23" s="673"/>
      <c r="NJ23" s="672"/>
      <c r="NK23" s="673"/>
      <c r="NL23" s="672"/>
      <c r="NM23" s="673"/>
      <c r="NN23" s="672"/>
      <c r="NO23" s="672"/>
      <c r="NP23" s="672"/>
      <c r="NQ23" s="671"/>
      <c r="NR23" s="672"/>
      <c r="NS23" s="670"/>
      <c r="NU23" s="671"/>
      <c r="NV23" s="672"/>
      <c r="NW23" s="671"/>
      <c r="NX23" s="672"/>
      <c r="NY23" s="671"/>
      <c r="NZ23" s="672"/>
      <c r="OA23" s="671"/>
      <c r="OB23" s="672"/>
      <c r="OC23" s="673"/>
      <c r="OD23" s="672"/>
      <c r="OE23" s="673"/>
      <c r="OF23" s="672"/>
      <c r="OG23" s="673"/>
      <c r="OH23" s="672"/>
      <c r="OI23" s="672"/>
      <c r="OJ23" s="672"/>
      <c r="OK23" s="671"/>
      <c r="OL23" s="672"/>
      <c r="OM23" s="670"/>
      <c r="OO23" s="671"/>
      <c r="OP23" s="672"/>
      <c r="OQ23" s="671"/>
      <c r="OR23" s="672"/>
      <c r="OS23" s="671"/>
      <c r="OT23" s="672"/>
      <c r="OU23" s="671"/>
      <c r="OV23" s="672"/>
      <c r="OW23" s="673"/>
      <c r="OX23" s="672"/>
      <c r="OY23" s="673"/>
      <c r="OZ23" s="672"/>
      <c r="PA23" s="673"/>
      <c r="PB23" s="672"/>
      <c r="PC23" s="672"/>
      <c r="PD23" s="672"/>
      <c r="PE23" s="671"/>
      <c r="PF23" s="672"/>
      <c r="PG23" s="670"/>
      <c r="PI23" s="671"/>
      <c r="PJ23" s="672"/>
      <c r="PK23" s="671"/>
      <c r="PL23" s="672"/>
      <c r="PM23" s="671"/>
      <c r="PN23" s="672"/>
      <c r="PO23" s="671"/>
      <c r="PP23" s="672"/>
      <c r="PQ23" s="673"/>
      <c r="PR23" s="672"/>
      <c r="PS23" s="673"/>
      <c r="PT23" s="672"/>
      <c r="PU23" s="673"/>
      <c r="PV23" s="672"/>
      <c r="PW23" s="672"/>
      <c r="PX23" s="672"/>
      <c r="PY23" s="671"/>
      <c r="PZ23" s="672"/>
      <c r="QA23" s="670"/>
      <c r="QC23" s="671"/>
      <c r="QD23" s="672"/>
      <c r="QE23" s="671"/>
      <c r="QF23" s="672"/>
      <c r="QG23" s="671"/>
      <c r="QH23" s="672"/>
      <c r="QI23" s="671"/>
      <c r="QJ23" s="672"/>
      <c r="QK23" s="673"/>
      <c r="QL23" s="672"/>
      <c r="QM23" s="673"/>
      <c r="QN23" s="672"/>
      <c r="QO23" s="673"/>
      <c r="QP23" s="672"/>
      <c r="QQ23" s="672"/>
      <c r="QR23" s="672"/>
      <c r="QS23" s="671"/>
      <c r="QT23" s="672"/>
      <c r="QU23" s="670"/>
      <c r="RC23" s="674">
        <f t="shared" ref="RC23:RJ23" si="27">Q23</f>
        <v>0</v>
      </c>
      <c r="RD23" s="674">
        <f t="shared" si="27"/>
        <v>0</v>
      </c>
      <c r="RE23" s="674">
        <f t="shared" si="27"/>
        <v>0</v>
      </c>
      <c r="RF23" s="674">
        <f t="shared" si="27"/>
        <v>0</v>
      </c>
      <c r="RG23" s="674">
        <f t="shared" si="27"/>
        <v>0</v>
      </c>
      <c r="RH23" s="674">
        <f t="shared" si="27"/>
        <v>0</v>
      </c>
      <c r="RI23" s="674">
        <f t="shared" si="27"/>
        <v>0</v>
      </c>
      <c r="RJ23" s="674">
        <f t="shared" si="27"/>
        <v>0</v>
      </c>
      <c r="RK23" s="674" t="e">
        <f>#REF!</f>
        <v>#REF!</v>
      </c>
      <c r="RL23" s="674" t="e">
        <f>#REF!</f>
        <v>#REF!</v>
      </c>
      <c r="RM23" s="674">
        <f t="shared" ref="RM23:RT23" si="28">Y23</f>
        <v>0</v>
      </c>
      <c r="RN23" s="674">
        <f t="shared" si="28"/>
        <v>0</v>
      </c>
      <c r="RO23" s="674">
        <f t="shared" si="28"/>
        <v>0</v>
      </c>
      <c r="RP23" s="674">
        <f t="shared" si="28"/>
        <v>0</v>
      </c>
      <c r="RQ23" s="674">
        <f t="shared" si="28"/>
        <v>0</v>
      </c>
      <c r="RR23" s="674">
        <f t="shared" si="28"/>
        <v>0</v>
      </c>
      <c r="RS23" s="674">
        <f t="shared" si="28"/>
        <v>0</v>
      </c>
      <c r="RT23" s="674">
        <f t="shared" si="28"/>
        <v>0</v>
      </c>
      <c r="RV23" s="675">
        <f t="shared" ref="RV23" si="29">SUMIF($RC$8:$RN$8,$RV$8, RC23:RN23)</f>
        <v>0</v>
      </c>
      <c r="RW23" s="675">
        <f t="shared" ref="RW23" si="30">SUMIF($RC$8:$RN$8,$RW$8, RC23:RN23)</f>
        <v>0</v>
      </c>
      <c r="RX23" s="675">
        <f t="shared" ref="RX23" si="31">SUMIF($RO$8:$RP$8,$RX$8, RO23:RP23)</f>
        <v>0</v>
      </c>
      <c r="RY23" s="675">
        <f t="shared" ref="RY23" si="32">SUMIF($RO$8:$RP$8,$RY$8, RO23:RP23)</f>
        <v>0</v>
      </c>
      <c r="RZ23" s="675">
        <f t="shared" ref="RZ23" si="33">SUMIF($RQ$8:$RS$8,$RZ$8, RQ23:RS23)</f>
        <v>0</v>
      </c>
      <c r="SA23" s="675">
        <f t="shared" ref="SA23" si="34">SUMIF($RQ$8:$RS$8,$SA$8, RQ23:RS23)</f>
        <v>0</v>
      </c>
      <c r="SB23" s="675">
        <f t="shared" ref="SB23" si="35">SUMIF($RT$8:$RT$8,$SB$8, RT23:RT23)</f>
        <v>0</v>
      </c>
      <c r="SC23" s="675">
        <f t="shared" ref="SC23" si="36">SUMIF($RT$8:$RT$8,$SC$8, RT23:RT23)</f>
        <v>0</v>
      </c>
      <c r="SD23" s="675" t="e">
        <f xml:space="preserve"> SUMIF(#REF!,$SD$8,#REF!)</f>
        <v>#REF!</v>
      </c>
      <c r="SE23" s="676" t="e">
        <f xml:space="preserve"> SUMIF(#REF!,$SE$8,#REF!)</f>
        <v>#REF!</v>
      </c>
      <c r="SG23" s="677"/>
      <c r="SH23" s="677"/>
      <c r="SI23" s="677"/>
      <c r="SJ23" s="677"/>
      <c r="SK23" s="677"/>
      <c r="SL23" s="677"/>
      <c r="SM23" s="677"/>
      <c r="SN23" s="677"/>
      <c r="SO23" s="677"/>
      <c r="SP23" s="677"/>
      <c r="SQ23" s="677"/>
      <c r="SR23" s="677"/>
      <c r="SS23" s="677"/>
      <c r="ST23" s="677"/>
      <c r="SU23" s="677"/>
      <c r="SV23" s="677"/>
      <c r="SW23" s="677"/>
      <c r="SX23" s="677"/>
      <c r="SY23" s="677"/>
      <c r="SZ23" s="677"/>
      <c r="TA23" s="677"/>
      <c r="TB23" s="677"/>
      <c r="TC23" s="677"/>
      <c r="TE23" s="675"/>
      <c r="TF23" s="675"/>
      <c r="TG23" s="675"/>
      <c r="TH23" s="675"/>
      <c r="TI23" s="675"/>
      <c r="TJ23" s="675"/>
      <c r="TK23" s="675"/>
      <c r="TL23" s="675"/>
      <c r="TM23" s="675"/>
      <c r="TN23" s="676"/>
      <c r="TP23" s="677">
        <f t="shared" ref="TP23:TW23" si="37">Q23</f>
        <v>0</v>
      </c>
      <c r="TQ23" s="677">
        <f t="shared" si="37"/>
        <v>0</v>
      </c>
      <c r="TR23" s="677">
        <f t="shared" si="37"/>
        <v>0</v>
      </c>
      <c r="TS23" s="677">
        <f t="shared" si="37"/>
        <v>0</v>
      </c>
      <c r="TT23" s="677">
        <f t="shared" si="37"/>
        <v>0</v>
      </c>
      <c r="TU23" s="677">
        <f t="shared" si="37"/>
        <v>0</v>
      </c>
      <c r="TV23" s="677">
        <f t="shared" si="37"/>
        <v>0</v>
      </c>
      <c r="TW23" s="677">
        <f t="shared" si="37"/>
        <v>0</v>
      </c>
      <c r="TX23" s="677" t="e">
        <f>#REF!</f>
        <v>#REF!</v>
      </c>
      <c r="TY23" s="677" t="e">
        <f>#REF!</f>
        <v>#REF!</v>
      </c>
      <c r="TZ23" s="677">
        <f t="shared" ref="TZ23:UG23" si="38">Y23</f>
        <v>0</v>
      </c>
      <c r="UA23" s="677">
        <f t="shared" si="38"/>
        <v>0</v>
      </c>
      <c r="UB23" s="677">
        <f t="shared" si="38"/>
        <v>0</v>
      </c>
      <c r="UC23" s="677">
        <f t="shared" si="38"/>
        <v>0</v>
      </c>
      <c r="UD23" s="677">
        <f t="shared" si="38"/>
        <v>0</v>
      </c>
      <c r="UE23" s="677">
        <f t="shared" si="38"/>
        <v>0</v>
      </c>
      <c r="UF23" s="677">
        <f t="shared" si="38"/>
        <v>0</v>
      </c>
      <c r="UG23" s="677">
        <f t="shared" si="38"/>
        <v>0</v>
      </c>
      <c r="UH23" s="677" t="e">
        <f>#REF!</f>
        <v>#REF!</v>
      </c>
      <c r="UI23" s="677" t="e">
        <f>#REF!</f>
        <v>#REF!</v>
      </c>
      <c r="UJ23" s="677" t="e">
        <f>#REF!</f>
        <v>#REF!</v>
      </c>
      <c r="UK23" s="677" t="e">
        <f>#REF!</f>
        <v>#REF!</v>
      </c>
      <c r="UL23" s="677" t="e">
        <f>#REF!</f>
        <v>#REF!</v>
      </c>
      <c r="UN23" s="677"/>
      <c r="UO23" s="677"/>
      <c r="UP23" s="677"/>
      <c r="UQ23" s="677"/>
      <c r="UR23" s="677"/>
      <c r="US23" s="677"/>
      <c r="UT23" s="677"/>
      <c r="UU23" s="677"/>
      <c r="UV23" s="677"/>
      <c r="UW23" s="677"/>
    </row>
    <row r="24" spans="1:569" s="645" customFormat="1" ht="19.5" customHeight="1">
      <c r="A24" s="678"/>
      <c r="B24" s="679"/>
      <c r="C24" s="708"/>
      <c r="D24" s="709"/>
      <c r="E24" s="743" t="s">
        <v>363</v>
      </c>
      <c r="F24" s="712" t="s">
        <v>364</v>
      </c>
      <c r="G24" s="712"/>
      <c r="H24" s="713" t="s">
        <v>365</v>
      </c>
      <c r="I24" s="690">
        <f>'Building list(Rev.2_220208)'!S127</f>
        <v>3666.2</v>
      </c>
      <c r="J24" s="690">
        <f>I24-'Building list(Rev.2_220208)'!S7</f>
        <v>2154.1999999999998</v>
      </c>
      <c r="K24" s="714"/>
      <c r="L24" s="715"/>
      <c r="N24" s="716"/>
      <c r="O24" s="717"/>
      <c r="Q24" s="689">
        <f>'Building list(Rev.2_220208)'!S7</f>
        <v>1512</v>
      </c>
      <c r="R24" s="690">
        <f>'Building list(Rev.2_220208)'!S14</f>
        <v>312.2</v>
      </c>
      <c r="S24" s="690">
        <f>'Building list(Rev.2_220208)'!S28</f>
        <v>403.2</v>
      </c>
      <c r="T24" s="690">
        <f>'Building list(Rev.2_220208)'!S46</f>
        <v>1161.5999999999999</v>
      </c>
      <c r="U24" s="690"/>
      <c r="V24" s="690"/>
      <c r="W24" s="690"/>
      <c r="X24" s="690"/>
      <c r="Y24" s="690"/>
      <c r="Z24" s="690"/>
      <c r="AA24" s="690"/>
      <c r="AB24" s="690"/>
      <c r="AC24" s="690"/>
      <c r="AD24" s="690"/>
      <c r="AE24" s="690"/>
      <c r="AF24" s="691"/>
      <c r="AH24" s="692"/>
      <c r="AI24" s="693"/>
      <c r="AJ24" s="692"/>
      <c r="AK24" s="693"/>
      <c r="AL24" s="692"/>
      <c r="AM24" s="693"/>
      <c r="AN24" s="692"/>
      <c r="AO24" s="693"/>
      <c r="AP24" s="693"/>
      <c r="AQ24" s="693"/>
      <c r="AR24" s="693"/>
      <c r="AS24" s="693"/>
      <c r="AT24" s="693"/>
      <c r="AU24" s="693"/>
      <c r="AV24" s="693"/>
      <c r="AW24" s="693"/>
      <c r="AX24" s="693"/>
      <c r="AY24" s="693"/>
      <c r="AZ24" s="693"/>
      <c r="BA24" s="693"/>
      <c r="BB24" s="693"/>
      <c r="BC24" s="692"/>
      <c r="BD24" s="693"/>
      <c r="BE24" s="694"/>
      <c r="BG24" s="692"/>
      <c r="BH24" s="693"/>
      <c r="BI24" s="692"/>
      <c r="BJ24" s="693"/>
      <c r="BK24" s="692"/>
      <c r="BL24" s="693"/>
      <c r="BM24" s="692"/>
      <c r="BN24" s="693"/>
      <c r="BO24" s="693"/>
      <c r="BP24" s="693"/>
      <c r="BQ24" s="693"/>
      <c r="BR24" s="693"/>
      <c r="BS24" s="693"/>
      <c r="BT24" s="693"/>
      <c r="BU24" s="693"/>
      <c r="BV24" s="693"/>
      <c r="BW24" s="692"/>
      <c r="BX24" s="693"/>
      <c r="BY24" s="694"/>
      <c r="CA24" s="744">
        <f>'동해기지(건축)'!BP77</f>
        <v>6000</v>
      </c>
      <c r="CB24" s="745">
        <f t="shared" si="14"/>
        <v>21997200</v>
      </c>
      <c r="CC24" s="718">
        <f>'동해기지(건축)'!BQ77</f>
        <v>10000</v>
      </c>
      <c r="CD24" s="745">
        <f t="shared" si="15"/>
        <v>36662000</v>
      </c>
      <c r="CE24" s="718"/>
      <c r="CF24" s="745">
        <f t="shared" si="16"/>
        <v>0</v>
      </c>
      <c r="CG24" s="718">
        <f>'동해기지(건축)'!BR77</f>
        <v>3000</v>
      </c>
      <c r="CH24" s="745">
        <f t="shared" si="17"/>
        <v>10998600</v>
      </c>
      <c r="CI24" s="746">
        <f t="shared" ref="CI24:CI36" si="39">SUM(CA24,CC24,CE24,CG24)</f>
        <v>19000</v>
      </c>
      <c r="CJ24" s="745">
        <f t="shared" si="19"/>
        <v>69657800</v>
      </c>
      <c r="CK24" s="718"/>
      <c r="CL24" s="745">
        <f t="shared" si="20"/>
        <v>0</v>
      </c>
      <c r="CM24" s="746">
        <f t="shared" ref="CM24:CM36" si="40">SUM(CK24,CI24)</f>
        <v>19000</v>
      </c>
      <c r="CN24" s="745">
        <f t="shared" si="22"/>
        <v>69657800</v>
      </c>
      <c r="CO24" s="699">
        <f t="shared" ref="CO24:CU36" si="41">IFERROR($CM24*Q24, 0)</f>
        <v>28728000</v>
      </c>
      <c r="CP24" s="699">
        <f t="shared" si="41"/>
        <v>5931800</v>
      </c>
      <c r="CQ24" s="699">
        <f t="shared" si="41"/>
        <v>7660800</v>
      </c>
      <c r="CR24" s="699">
        <f t="shared" si="41"/>
        <v>22070400</v>
      </c>
      <c r="CS24" s="700">
        <f t="shared" si="41"/>
        <v>0</v>
      </c>
      <c r="CT24" s="699">
        <f t="shared" si="41"/>
        <v>0</v>
      </c>
      <c r="CU24" s="699">
        <f t="shared" si="41"/>
        <v>0</v>
      </c>
      <c r="CV24" s="700">
        <f t="shared" ref="CV24:CV36" si="42">IFERROR(CM24*$X24, 0)</f>
        <v>0</v>
      </c>
      <c r="CW24" s="697"/>
      <c r="CX24" s="696">
        <f t="shared" si="25"/>
        <v>0</v>
      </c>
      <c r="CY24" s="701"/>
      <c r="DA24" s="692"/>
      <c r="DB24" s="693"/>
      <c r="DC24" s="692"/>
      <c r="DD24" s="693"/>
      <c r="DE24" s="692"/>
      <c r="DF24" s="693"/>
      <c r="DG24" s="692"/>
      <c r="DH24" s="693"/>
      <c r="DI24" s="693"/>
      <c r="DJ24" s="693"/>
      <c r="DK24" s="693"/>
      <c r="DL24" s="693"/>
      <c r="DM24" s="693"/>
      <c r="DN24" s="693"/>
      <c r="DO24" s="693"/>
      <c r="DP24" s="693"/>
      <c r="DQ24" s="692"/>
      <c r="DR24" s="693"/>
      <c r="DS24" s="694"/>
      <c r="DU24" s="702"/>
      <c r="DV24" s="703"/>
      <c r="DW24" s="702"/>
      <c r="DX24" s="703"/>
      <c r="DY24" s="702"/>
      <c r="DZ24" s="703"/>
      <c r="EA24" s="702"/>
      <c r="EB24" s="703"/>
      <c r="EC24" s="703"/>
      <c r="ED24" s="703"/>
      <c r="EE24" s="703"/>
      <c r="EF24" s="703"/>
      <c r="EG24" s="703"/>
      <c r="EH24" s="703"/>
      <c r="EI24" s="703"/>
      <c r="EJ24" s="703"/>
      <c r="EK24" s="702"/>
      <c r="EL24" s="703"/>
      <c r="EM24" s="704"/>
      <c r="EO24" s="702"/>
      <c r="EP24" s="703"/>
      <c r="EQ24" s="702"/>
      <c r="ER24" s="703"/>
      <c r="ES24" s="702"/>
      <c r="ET24" s="703"/>
      <c r="EU24" s="702"/>
      <c r="EV24" s="703"/>
      <c r="EW24" s="703"/>
      <c r="EX24" s="703"/>
      <c r="EY24" s="703"/>
      <c r="EZ24" s="703"/>
      <c r="FA24" s="703"/>
      <c r="FB24" s="703"/>
      <c r="FC24" s="703"/>
      <c r="FD24" s="703"/>
      <c r="FE24" s="702"/>
      <c r="FF24" s="703"/>
      <c r="FG24" s="705"/>
      <c r="FI24" s="692"/>
      <c r="FJ24" s="693"/>
      <c r="FK24" s="692"/>
      <c r="FL24" s="693"/>
      <c r="FM24" s="692"/>
      <c r="FN24" s="693"/>
      <c r="FO24" s="692"/>
      <c r="FP24" s="693"/>
      <c r="FQ24" s="693"/>
      <c r="FR24" s="693"/>
      <c r="FS24" s="693"/>
      <c r="FT24" s="693"/>
      <c r="FU24" s="693"/>
      <c r="FV24" s="693"/>
      <c r="FW24" s="693"/>
      <c r="FX24" s="693"/>
      <c r="FY24" s="692"/>
      <c r="FZ24" s="693"/>
      <c r="GA24" s="705"/>
      <c r="GC24" s="692"/>
      <c r="GD24" s="693"/>
      <c r="GE24" s="692"/>
      <c r="GF24" s="693"/>
      <c r="GG24" s="692"/>
      <c r="GH24" s="693"/>
      <c r="GI24" s="692"/>
      <c r="GJ24" s="693"/>
      <c r="GK24" s="693"/>
      <c r="GL24" s="693"/>
      <c r="GM24" s="693"/>
      <c r="GN24" s="693"/>
      <c r="GO24" s="693"/>
      <c r="GP24" s="693"/>
      <c r="GQ24" s="693"/>
      <c r="GR24" s="693"/>
      <c r="GS24" s="692"/>
      <c r="GT24" s="693"/>
      <c r="GU24" s="705"/>
      <c r="GW24" s="692"/>
      <c r="GX24" s="693"/>
      <c r="GY24" s="692"/>
      <c r="GZ24" s="693"/>
      <c r="HA24" s="692"/>
      <c r="HB24" s="693"/>
      <c r="HC24" s="692"/>
      <c r="HD24" s="693"/>
      <c r="HE24" s="693"/>
      <c r="HF24" s="693"/>
      <c r="HG24" s="693"/>
      <c r="HH24" s="693"/>
      <c r="HI24" s="693"/>
      <c r="HJ24" s="693"/>
      <c r="HK24" s="693"/>
      <c r="HL24" s="693"/>
      <c r="HM24" s="692"/>
      <c r="HN24" s="693"/>
      <c r="HO24" s="694"/>
      <c r="HQ24" s="677"/>
      <c r="HR24" s="706"/>
      <c r="HS24" s="677"/>
      <c r="HT24" s="706"/>
      <c r="HU24" s="677"/>
      <c r="HV24" s="706"/>
      <c r="HW24" s="677"/>
      <c r="HX24" s="706"/>
      <c r="HY24" s="707"/>
      <c r="HZ24" s="706"/>
      <c r="IA24" s="707"/>
      <c r="IB24" s="706"/>
      <c r="IC24" s="707"/>
      <c r="ID24" s="706"/>
      <c r="IE24" s="706"/>
      <c r="IF24" s="706"/>
      <c r="IG24" s="677"/>
      <c r="IH24" s="706"/>
      <c r="II24" s="705"/>
      <c r="IK24" s="677"/>
      <c r="IL24" s="706"/>
      <c r="IM24" s="677"/>
      <c r="IN24" s="706"/>
      <c r="IO24" s="677"/>
      <c r="IP24" s="706"/>
      <c r="IQ24" s="677"/>
      <c r="IR24" s="706"/>
      <c r="IS24" s="707"/>
      <c r="IT24" s="706"/>
      <c r="IU24" s="707"/>
      <c r="IV24" s="706"/>
      <c r="IW24" s="707"/>
      <c r="IX24" s="706"/>
      <c r="IY24" s="706"/>
      <c r="IZ24" s="706"/>
      <c r="JA24" s="677"/>
      <c r="JB24" s="706"/>
      <c r="JC24" s="705"/>
      <c r="JE24" s="677"/>
      <c r="JF24" s="706"/>
      <c r="JG24" s="677"/>
      <c r="JH24" s="706"/>
      <c r="JI24" s="677"/>
      <c r="JJ24" s="706"/>
      <c r="JK24" s="677"/>
      <c r="JL24" s="706"/>
      <c r="JM24" s="707"/>
      <c r="JN24" s="706"/>
      <c r="JO24" s="707"/>
      <c r="JP24" s="706"/>
      <c r="JQ24" s="707"/>
      <c r="JR24" s="706"/>
      <c r="JS24" s="706"/>
      <c r="JT24" s="706"/>
      <c r="JU24" s="677"/>
      <c r="JV24" s="706"/>
      <c r="JW24" s="705"/>
      <c r="JY24" s="677"/>
      <c r="JZ24" s="706"/>
      <c r="KA24" s="677"/>
      <c r="KB24" s="706"/>
      <c r="KC24" s="677"/>
      <c r="KD24" s="706"/>
      <c r="KE24" s="677"/>
      <c r="KF24" s="706"/>
      <c r="KG24" s="707"/>
      <c r="KH24" s="706"/>
      <c r="KI24" s="707"/>
      <c r="KJ24" s="706"/>
      <c r="KK24" s="707"/>
      <c r="KL24" s="706"/>
      <c r="KM24" s="706"/>
      <c r="KN24" s="706"/>
      <c r="KO24" s="677"/>
      <c r="KP24" s="706"/>
      <c r="KQ24" s="705"/>
      <c r="KS24" s="677"/>
      <c r="KT24" s="706"/>
      <c r="KU24" s="677"/>
      <c r="KV24" s="706"/>
      <c r="KW24" s="677"/>
      <c r="KX24" s="706"/>
      <c r="KY24" s="677"/>
      <c r="KZ24" s="706"/>
      <c r="LA24" s="707"/>
      <c r="LB24" s="706"/>
      <c r="LC24" s="707"/>
      <c r="LD24" s="706"/>
      <c r="LE24" s="707"/>
      <c r="LF24" s="706"/>
      <c r="LG24" s="706"/>
      <c r="LH24" s="706"/>
      <c r="LI24" s="677"/>
      <c r="LJ24" s="706"/>
      <c r="LK24" s="705"/>
      <c r="LM24" s="677"/>
      <c r="LN24" s="706"/>
      <c r="LO24" s="677"/>
      <c r="LP24" s="706"/>
      <c r="LQ24" s="677"/>
      <c r="LR24" s="706"/>
      <c r="LS24" s="677"/>
      <c r="LT24" s="706"/>
      <c r="LU24" s="707"/>
      <c r="LV24" s="706"/>
      <c r="LW24" s="707"/>
      <c r="LX24" s="706"/>
      <c r="LY24" s="707"/>
      <c r="LZ24" s="706"/>
      <c r="MA24" s="706"/>
      <c r="MB24" s="706"/>
      <c r="MC24" s="677"/>
      <c r="MD24" s="706"/>
      <c r="ME24" s="705"/>
      <c r="MG24" s="677"/>
      <c r="MH24" s="706"/>
      <c r="MI24" s="677"/>
      <c r="MJ24" s="706"/>
      <c r="MK24" s="677"/>
      <c r="ML24" s="706"/>
      <c r="MM24" s="677"/>
      <c r="MN24" s="706"/>
      <c r="MO24" s="707"/>
      <c r="MP24" s="706"/>
      <c r="MQ24" s="707"/>
      <c r="MR24" s="706"/>
      <c r="MS24" s="707"/>
      <c r="MT24" s="706"/>
      <c r="MU24" s="706"/>
      <c r="MV24" s="706"/>
      <c r="MW24" s="677"/>
      <c r="MX24" s="706"/>
      <c r="MY24" s="705"/>
      <c r="NA24" s="677"/>
      <c r="NB24" s="706"/>
      <c r="NC24" s="677"/>
      <c r="ND24" s="706"/>
      <c r="NE24" s="677"/>
      <c r="NF24" s="706"/>
      <c r="NG24" s="677"/>
      <c r="NH24" s="706"/>
      <c r="NI24" s="707"/>
      <c r="NJ24" s="706"/>
      <c r="NK24" s="707"/>
      <c r="NL24" s="706"/>
      <c r="NM24" s="707"/>
      <c r="NN24" s="706"/>
      <c r="NO24" s="706"/>
      <c r="NP24" s="706"/>
      <c r="NQ24" s="677"/>
      <c r="NR24" s="706"/>
      <c r="NS24" s="705"/>
      <c r="NU24" s="677"/>
      <c r="NV24" s="706"/>
      <c r="NW24" s="677"/>
      <c r="NX24" s="706"/>
      <c r="NY24" s="677"/>
      <c r="NZ24" s="706"/>
      <c r="OA24" s="677"/>
      <c r="OB24" s="706"/>
      <c r="OC24" s="707"/>
      <c r="OD24" s="706"/>
      <c r="OE24" s="707"/>
      <c r="OF24" s="706"/>
      <c r="OG24" s="707"/>
      <c r="OH24" s="706"/>
      <c r="OI24" s="706"/>
      <c r="OJ24" s="706"/>
      <c r="OK24" s="677"/>
      <c r="OL24" s="706"/>
      <c r="OM24" s="705"/>
      <c r="OO24" s="677"/>
      <c r="OP24" s="706"/>
      <c r="OQ24" s="677"/>
      <c r="OR24" s="706"/>
      <c r="OS24" s="677"/>
      <c r="OT24" s="706"/>
      <c r="OU24" s="677"/>
      <c r="OV24" s="706"/>
      <c r="OW24" s="707"/>
      <c r="OX24" s="706"/>
      <c r="OY24" s="707"/>
      <c r="OZ24" s="706"/>
      <c r="PA24" s="707"/>
      <c r="PB24" s="706"/>
      <c r="PC24" s="706"/>
      <c r="PD24" s="706"/>
      <c r="PE24" s="677"/>
      <c r="PF24" s="706"/>
      <c r="PG24" s="705"/>
      <c r="PI24" s="677"/>
      <c r="PJ24" s="706"/>
      <c r="PK24" s="677"/>
      <c r="PL24" s="706"/>
      <c r="PM24" s="677"/>
      <c r="PN24" s="706"/>
      <c r="PO24" s="677"/>
      <c r="PP24" s="706"/>
      <c r="PQ24" s="707"/>
      <c r="PR24" s="706"/>
      <c r="PS24" s="707"/>
      <c r="PT24" s="706"/>
      <c r="PU24" s="707"/>
      <c r="PV24" s="706"/>
      <c r="PW24" s="706"/>
      <c r="PX24" s="706"/>
      <c r="PY24" s="677"/>
      <c r="PZ24" s="706"/>
      <c r="QA24" s="705"/>
      <c r="QC24" s="677"/>
      <c r="QD24" s="706"/>
      <c r="QE24" s="677"/>
      <c r="QF24" s="706"/>
      <c r="QG24" s="677"/>
      <c r="QH24" s="706"/>
      <c r="QI24" s="677"/>
      <c r="QJ24" s="706"/>
      <c r="QK24" s="707"/>
      <c r="QL24" s="706"/>
      <c r="QM24" s="707"/>
      <c r="QN24" s="706"/>
      <c r="QO24" s="707"/>
      <c r="QP24" s="706"/>
      <c r="QQ24" s="706"/>
      <c r="QR24" s="706"/>
      <c r="QS24" s="677"/>
      <c r="QT24" s="706"/>
      <c r="QU24" s="705"/>
      <c r="RC24" s="677"/>
      <c r="RD24" s="677"/>
      <c r="RE24" s="677"/>
      <c r="RF24" s="677"/>
      <c r="RG24" s="677"/>
      <c r="RH24" s="677"/>
      <c r="RI24" s="677"/>
      <c r="RJ24" s="677"/>
      <c r="RK24" s="677"/>
      <c r="RL24" s="677"/>
      <c r="RM24" s="677"/>
      <c r="RN24" s="677"/>
      <c r="RO24" s="677"/>
      <c r="RP24" s="677"/>
      <c r="RQ24" s="677"/>
      <c r="RR24" s="677"/>
      <c r="RS24" s="677"/>
      <c r="RT24" s="677"/>
      <c r="RV24" s="675"/>
      <c r="RW24" s="675"/>
      <c r="RX24" s="675"/>
      <c r="RY24" s="675"/>
      <c r="RZ24" s="675"/>
      <c r="SA24" s="675"/>
      <c r="SB24" s="675"/>
      <c r="SC24" s="675"/>
      <c r="SD24" s="675"/>
      <c r="SE24" s="676"/>
      <c r="SG24" s="677"/>
      <c r="SH24" s="677"/>
      <c r="SI24" s="677"/>
      <c r="SJ24" s="677"/>
      <c r="SK24" s="677"/>
      <c r="SL24" s="677"/>
      <c r="SM24" s="677"/>
      <c r="SN24" s="677"/>
      <c r="SO24" s="677"/>
      <c r="SP24" s="677"/>
      <c r="SQ24" s="677"/>
      <c r="SR24" s="677"/>
      <c r="SS24" s="677"/>
      <c r="ST24" s="677"/>
      <c r="SU24" s="677"/>
      <c r="SV24" s="677"/>
      <c r="SW24" s="677"/>
      <c r="SX24" s="677"/>
      <c r="SY24" s="677"/>
      <c r="SZ24" s="677"/>
      <c r="TA24" s="677"/>
      <c r="TB24" s="677"/>
      <c r="TC24" s="677"/>
      <c r="TE24" s="675"/>
      <c r="TF24" s="675"/>
      <c r="TG24" s="675"/>
      <c r="TH24" s="675"/>
      <c r="TI24" s="675"/>
      <c r="TJ24" s="675"/>
      <c r="TK24" s="675"/>
      <c r="TL24" s="675"/>
      <c r="TM24" s="675"/>
      <c r="TN24" s="676"/>
      <c r="TP24" s="677"/>
      <c r="TQ24" s="677"/>
      <c r="TR24" s="677"/>
      <c r="TS24" s="677"/>
      <c r="TT24" s="677"/>
      <c r="TU24" s="677"/>
      <c r="TV24" s="677"/>
      <c r="TW24" s="677"/>
      <c r="TX24" s="677"/>
      <c r="TY24" s="677"/>
      <c r="TZ24" s="677"/>
      <c r="UA24" s="677"/>
      <c r="UB24" s="677"/>
      <c r="UC24" s="677"/>
      <c r="UD24" s="677"/>
      <c r="UE24" s="677"/>
      <c r="UF24" s="677"/>
      <c r="UG24" s="677"/>
      <c r="UH24" s="677"/>
      <c r="UI24" s="677"/>
      <c r="UJ24" s="677"/>
      <c r="UK24" s="677"/>
      <c r="UL24" s="677"/>
      <c r="UN24" s="677"/>
      <c r="UO24" s="677"/>
      <c r="UP24" s="677"/>
      <c r="UQ24" s="677"/>
      <c r="UR24" s="677"/>
      <c r="US24" s="677"/>
      <c r="UT24" s="677"/>
      <c r="UU24" s="677"/>
      <c r="UV24" s="677"/>
      <c r="UW24" s="677"/>
    </row>
    <row r="25" spans="1:569" s="645" customFormat="1" ht="19.5" customHeight="1">
      <c r="A25" s="678"/>
      <c r="B25" s="679"/>
      <c r="C25" s="719"/>
      <c r="D25" s="720"/>
      <c r="E25" s="747" t="s">
        <v>363</v>
      </c>
      <c r="F25" s="722" t="s">
        <v>366</v>
      </c>
      <c r="G25" s="722"/>
      <c r="H25" s="723" t="s">
        <v>365</v>
      </c>
      <c r="I25" s="724">
        <f>4034*0.9</f>
        <v>3630.6</v>
      </c>
      <c r="J25" s="690">
        <f>(4034-1260)*0.9</f>
        <v>2496.6</v>
      </c>
      <c r="K25" s="723"/>
      <c r="L25" s="725"/>
      <c r="N25" s="716"/>
      <c r="O25" s="717"/>
      <c r="Q25" s="689">
        <f>'Building list(Rev.2_220208)'!N7*0.9</f>
        <v>1134</v>
      </c>
      <c r="R25" s="690">
        <f>'Building list(Rev.2_220208)'!N14*0.9</f>
        <v>340.2</v>
      </c>
      <c r="S25" s="690">
        <f>'Building list(Rev.2_220208)'!N28*0.9</f>
        <v>656.1</v>
      </c>
      <c r="T25" s="690">
        <f>'Building list(Rev.2_220208)'!N46*0.9</f>
        <v>990</v>
      </c>
      <c r="U25" s="690"/>
      <c r="V25" s="690">
        <f>'Building list(Rev.2_220208)'!N61*0.9</f>
        <v>145.80000000000001</v>
      </c>
      <c r="W25" s="690">
        <f>'Building list(Rev.2_220208)'!N63*0.9</f>
        <v>72.900000000000006</v>
      </c>
      <c r="X25" s="690"/>
      <c r="Y25" s="690"/>
      <c r="Z25" s="690"/>
      <c r="AA25" s="690"/>
      <c r="AB25" s="690"/>
      <c r="AC25" s="690"/>
      <c r="AD25" s="690"/>
      <c r="AE25" s="690"/>
      <c r="AF25" s="691"/>
      <c r="AH25" s="692"/>
      <c r="AI25" s="693"/>
      <c r="AJ25" s="692"/>
      <c r="AK25" s="693"/>
      <c r="AL25" s="692"/>
      <c r="AM25" s="693"/>
      <c r="AN25" s="692"/>
      <c r="AO25" s="693"/>
      <c r="AP25" s="693"/>
      <c r="AQ25" s="693"/>
      <c r="AR25" s="693"/>
      <c r="AS25" s="693"/>
      <c r="AT25" s="693"/>
      <c r="AU25" s="693"/>
      <c r="AV25" s="693"/>
      <c r="AW25" s="693"/>
      <c r="AX25" s="693"/>
      <c r="AY25" s="693"/>
      <c r="AZ25" s="693"/>
      <c r="BA25" s="693"/>
      <c r="BB25" s="693"/>
      <c r="BC25" s="692"/>
      <c r="BD25" s="693"/>
      <c r="BE25" s="694"/>
      <c r="BG25" s="692"/>
      <c r="BH25" s="693"/>
      <c r="BI25" s="692"/>
      <c r="BJ25" s="693"/>
      <c r="BK25" s="692"/>
      <c r="BL25" s="693"/>
      <c r="BM25" s="692"/>
      <c r="BN25" s="693"/>
      <c r="BO25" s="693"/>
      <c r="BP25" s="693"/>
      <c r="BQ25" s="693"/>
      <c r="BR25" s="693"/>
      <c r="BS25" s="693"/>
      <c r="BT25" s="693"/>
      <c r="BU25" s="693"/>
      <c r="BV25" s="693"/>
      <c r="BW25" s="692"/>
      <c r="BX25" s="693"/>
      <c r="BY25" s="694"/>
      <c r="CA25" s="744">
        <f>'동해기지(건축)'!BP78</f>
        <v>6000</v>
      </c>
      <c r="CB25" s="745">
        <f t="shared" si="14"/>
        <v>21783600</v>
      </c>
      <c r="CC25" s="718">
        <f>'동해기지(건축)'!BQ78</f>
        <v>10000</v>
      </c>
      <c r="CD25" s="745">
        <f t="shared" si="15"/>
        <v>36306000</v>
      </c>
      <c r="CE25" s="718"/>
      <c r="CF25" s="745">
        <f t="shared" si="16"/>
        <v>0</v>
      </c>
      <c r="CG25" s="718">
        <f>'동해기지(건축)'!BR78</f>
        <v>3000</v>
      </c>
      <c r="CH25" s="745">
        <f t="shared" si="17"/>
        <v>10891800</v>
      </c>
      <c r="CI25" s="746">
        <f t="shared" si="39"/>
        <v>19000</v>
      </c>
      <c r="CJ25" s="745">
        <f t="shared" si="19"/>
        <v>68981400</v>
      </c>
      <c r="CK25" s="718"/>
      <c r="CL25" s="745">
        <f t="shared" si="20"/>
        <v>0</v>
      </c>
      <c r="CM25" s="746">
        <f t="shared" si="40"/>
        <v>19000</v>
      </c>
      <c r="CN25" s="745">
        <f t="shared" si="22"/>
        <v>68981400</v>
      </c>
      <c r="CO25" s="699">
        <f t="shared" si="41"/>
        <v>21546000</v>
      </c>
      <c r="CP25" s="699">
        <f t="shared" si="41"/>
        <v>6463800</v>
      </c>
      <c r="CQ25" s="699">
        <f t="shared" si="41"/>
        <v>12465900</v>
      </c>
      <c r="CR25" s="699">
        <f t="shared" si="41"/>
        <v>18810000</v>
      </c>
      <c r="CS25" s="700">
        <f t="shared" si="41"/>
        <v>0</v>
      </c>
      <c r="CT25" s="699">
        <f t="shared" si="41"/>
        <v>2770200</v>
      </c>
      <c r="CU25" s="699">
        <f t="shared" si="41"/>
        <v>1385100</v>
      </c>
      <c r="CV25" s="700">
        <f t="shared" si="42"/>
        <v>0</v>
      </c>
      <c r="CW25" s="697"/>
      <c r="CX25" s="696">
        <f t="shared" si="25"/>
        <v>0</v>
      </c>
      <c r="CY25" s="701"/>
      <c r="DA25" s="692"/>
      <c r="DB25" s="693"/>
      <c r="DC25" s="692"/>
      <c r="DD25" s="693"/>
      <c r="DE25" s="692"/>
      <c r="DF25" s="693"/>
      <c r="DG25" s="692"/>
      <c r="DH25" s="693"/>
      <c r="DI25" s="693"/>
      <c r="DJ25" s="693"/>
      <c r="DK25" s="693"/>
      <c r="DL25" s="693"/>
      <c r="DM25" s="693"/>
      <c r="DN25" s="693"/>
      <c r="DO25" s="693"/>
      <c r="DP25" s="693"/>
      <c r="DQ25" s="692"/>
      <c r="DR25" s="693"/>
      <c r="DS25" s="694"/>
      <c r="DU25" s="702"/>
      <c r="DV25" s="703"/>
      <c r="DW25" s="702"/>
      <c r="DX25" s="703"/>
      <c r="DY25" s="702"/>
      <c r="DZ25" s="703"/>
      <c r="EA25" s="702"/>
      <c r="EB25" s="703"/>
      <c r="EC25" s="703"/>
      <c r="ED25" s="703"/>
      <c r="EE25" s="703"/>
      <c r="EF25" s="703"/>
      <c r="EG25" s="703"/>
      <c r="EH25" s="703"/>
      <c r="EI25" s="703"/>
      <c r="EJ25" s="703"/>
      <c r="EK25" s="702"/>
      <c r="EL25" s="703"/>
      <c r="EM25" s="704"/>
      <c r="EO25" s="702"/>
      <c r="EP25" s="703"/>
      <c r="EQ25" s="702"/>
      <c r="ER25" s="703"/>
      <c r="ES25" s="702"/>
      <c r="ET25" s="703"/>
      <c r="EU25" s="702"/>
      <c r="EV25" s="703"/>
      <c r="EW25" s="703"/>
      <c r="EX25" s="703"/>
      <c r="EY25" s="703"/>
      <c r="EZ25" s="703"/>
      <c r="FA25" s="703"/>
      <c r="FB25" s="703"/>
      <c r="FC25" s="703"/>
      <c r="FD25" s="703"/>
      <c r="FE25" s="702"/>
      <c r="FF25" s="703"/>
      <c r="FG25" s="705"/>
      <c r="FI25" s="692"/>
      <c r="FJ25" s="693"/>
      <c r="FK25" s="692"/>
      <c r="FL25" s="693"/>
      <c r="FM25" s="692"/>
      <c r="FN25" s="693"/>
      <c r="FO25" s="692"/>
      <c r="FP25" s="693"/>
      <c r="FQ25" s="693"/>
      <c r="FR25" s="693"/>
      <c r="FS25" s="693"/>
      <c r="FT25" s="693"/>
      <c r="FU25" s="693"/>
      <c r="FV25" s="693"/>
      <c r="FW25" s="693"/>
      <c r="FX25" s="693"/>
      <c r="FY25" s="692"/>
      <c r="FZ25" s="693"/>
      <c r="GA25" s="705"/>
      <c r="GC25" s="692"/>
      <c r="GD25" s="693"/>
      <c r="GE25" s="692"/>
      <c r="GF25" s="693"/>
      <c r="GG25" s="692"/>
      <c r="GH25" s="693"/>
      <c r="GI25" s="692"/>
      <c r="GJ25" s="693"/>
      <c r="GK25" s="693"/>
      <c r="GL25" s="693"/>
      <c r="GM25" s="693"/>
      <c r="GN25" s="693"/>
      <c r="GO25" s="693"/>
      <c r="GP25" s="693"/>
      <c r="GQ25" s="693"/>
      <c r="GR25" s="693"/>
      <c r="GS25" s="692"/>
      <c r="GT25" s="693"/>
      <c r="GU25" s="705"/>
      <c r="GW25" s="692"/>
      <c r="GX25" s="693"/>
      <c r="GY25" s="692"/>
      <c r="GZ25" s="693"/>
      <c r="HA25" s="692"/>
      <c r="HB25" s="693"/>
      <c r="HC25" s="692"/>
      <c r="HD25" s="693"/>
      <c r="HE25" s="693"/>
      <c r="HF25" s="693"/>
      <c r="HG25" s="693"/>
      <c r="HH25" s="693"/>
      <c r="HI25" s="693"/>
      <c r="HJ25" s="693"/>
      <c r="HK25" s="693"/>
      <c r="HL25" s="693"/>
      <c r="HM25" s="692"/>
      <c r="HN25" s="693"/>
      <c r="HO25" s="694"/>
      <c r="HQ25" s="677"/>
      <c r="HR25" s="706"/>
      <c r="HS25" s="677"/>
      <c r="HT25" s="706"/>
      <c r="HU25" s="677"/>
      <c r="HV25" s="706"/>
      <c r="HW25" s="677"/>
      <c r="HX25" s="706"/>
      <c r="HY25" s="707"/>
      <c r="HZ25" s="706"/>
      <c r="IA25" s="707"/>
      <c r="IB25" s="706"/>
      <c r="IC25" s="707"/>
      <c r="ID25" s="706"/>
      <c r="IE25" s="706"/>
      <c r="IF25" s="706"/>
      <c r="IG25" s="677"/>
      <c r="IH25" s="706"/>
      <c r="II25" s="705"/>
      <c r="IK25" s="677"/>
      <c r="IL25" s="706"/>
      <c r="IM25" s="677"/>
      <c r="IN25" s="706"/>
      <c r="IO25" s="677"/>
      <c r="IP25" s="706"/>
      <c r="IQ25" s="677"/>
      <c r="IR25" s="706"/>
      <c r="IS25" s="707"/>
      <c r="IT25" s="706"/>
      <c r="IU25" s="707"/>
      <c r="IV25" s="706"/>
      <c r="IW25" s="707"/>
      <c r="IX25" s="706"/>
      <c r="IY25" s="706"/>
      <c r="IZ25" s="706"/>
      <c r="JA25" s="677"/>
      <c r="JB25" s="706"/>
      <c r="JC25" s="705"/>
      <c r="JE25" s="677"/>
      <c r="JF25" s="706"/>
      <c r="JG25" s="677"/>
      <c r="JH25" s="706"/>
      <c r="JI25" s="677"/>
      <c r="JJ25" s="706"/>
      <c r="JK25" s="677"/>
      <c r="JL25" s="706"/>
      <c r="JM25" s="707"/>
      <c r="JN25" s="706"/>
      <c r="JO25" s="707"/>
      <c r="JP25" s="706"/>
      <c r="JQ25" s="707"/>
      <c r="JR25" s="706"/>
      <c r="JS25" s="706"/>
      <c r="JT25" s="706"/>
      <c r="JU25" s="677"/>
      <c r="JV25" s="706"/>
      <c r="JW25" s="705"/>
      <c r="JY25" s="677"/>
      <c r="JZ25" s="706"/>
      <c r="KA25" s="677"/>
      <c r="KB25" s="706"/>
      <c r="KC25" s="677"/>
      <c r="KD25" s="706"/>
      <c r="KE25" s="677"/>
      <c r="KF25" s="706"/>
      <c r="KG25" s="707"/>
      <c r="KH25" s="706"/>
      <c r="KI25" s="707"/>
      <c r="KJ25" s="706"/>
      <c r="KK25" s="707"/>
      <c r="KL25" s="706"/>
      <c r="KM25" s="706"/>
      <c r="KN25" s="706"/>
      <c r="KO25" s="677"/>
      <c r="KP25" s="706"/>
      <c r="KQ25" s="705"/>
      <c r="KS25" s="677"/>
      <c r="KT25" s="706"/>
      <c r="KU25" s="677"/>
      <c r="KV25" s="706"/>
      <c r="KW25" s="677"/>
      <c r="KX25" s="706"/>
      <c r="KY25" s="677"/>
      <c r="KZ25" s="706"/>
      <c r="LA25" s="707"/>
      <c r="LB25" s="706"/>
      <c r="LC25" s="707"/>
      <c r="LD25" s="706"/>
      <c r="LE25" s="707"/>
      <c r="LF25" s="706"/>
      <c r="LG25" s="706"/>
      <c r="LH25" s="706"/>
      <c r="LI25" s="677"/>
      <c r="LJ25" s="706"/>
      <c r="LK25" s="705"/>
      <c r="LM25" s="677"/>
      <c r="LN25" s="706"/>
      <c r="LO25" s="677"/>
      <c r="LP25" s="706"/>
      <c r="LQ25" s="677"/>
      <c r="LR25" s="706"/>
      <c r="LS25" s="677"/>
      <c r="LT25" s="706"/>
      <c r="LU25" s="707"/>
      <c r="LV25" s="706"/>
      <c r="LW25" s="707"/>
      <c r="LX25" s="706"/>
      <c r="LY25" s="707"/>
      <c r="LZ25" s="706"/>
      <c r="MA25" s="706"/>
      <c r="MB25" s="706"/>
      <c r="MC25" s="677"/>
      <c r="MD25" s="706"/>
      <c r="ME25" s="705"/>
      <c r="MG25" s="677"/>
      <c r="MH25" s="706"/>
      <c r="MI25" s="677"/>
      <c r="MJ25" s="706"/>
      <c r="MK25" s="677"/>
      <c r="ML25" s="706"/>
      <c r="MM25" s="677"/>
      <c r="MN25" s="706"/>
      <c r="MO25" s="707"/>
      <c r="MP25" s="706"/>
      <c r="MQ25" s="707"/>
      <c r="MR25" s="706"/>
      <c r="MS25" s="707"/>
      <c r="MT25" s="706"/>
      <c r="MU25" s="706"/>
      <c r="MV25" s="706"/>
      <c r="MW25" s="677"/>
      <c r="MX25" s="706"/>
      <c r="MY25" s="705"/>
      <c r="NA25" s="677"/>
      <c r="NB25" s="706"/>
      <c r="NC25" s="677"/>
      <c r="ND25" s="706"/>
      <c r="NE25" s="677"/>
      <c r="NF25" s="706"/>
      <c r="NG25" s="677"/>
      <c r="NH25" s="706"/>
      <c r="NI25" s="707"/>
      <c r="NJ25" s="706"/>
      <c r="NK25" s="707"/>
      <c r="NL25" s="706"/>
      <c r="NM25" s="707"/>
      <c r="NN25" s="706"/>
      <c r="NO25" s="706"/>
      <c r="NP25" s="706"/>
      <c r="NQ25" s="677"/>
      <c r="NR25" s="706"/>
      <c r="NS25" s="705"/>
      <c r="NU25" s="677"/>
      <c r="NV25" s="706"/>
      <c r="NW25" s="677"/>
      <c r="NX25" s="706"/>
      <c r="NY25" s="677"/>
      <c r="NZ25" s="706"/>
      <c r="OA25" s="677"/>
      <c r="OB25" s="706"/>
      <c r="OC25" s="707"/>
      <c r="OD25" s="706"/>
      <c r="OE25" s="707"/>
      <c r="OF25" s="706"/>
      <c r="OG25" s="707"/>
      <c r="OH25" s="706"/>
      <c r="OI25" s="706"/>
      <c r="OJ25" s="706"/>
      <c r="OK25" s="677"/>
      <c r="OL25" s="706"/>
      <c r="OM25" s="705"/>
      <c r="OO25" s="677"/>
      <c r="OP25" s="706"/>
      <c r="OQ25" s="677"/>
      <c r="OR25" s="706"/>
      <c r="OS25" s="677"/>
      <c r="OT25" s="706"/>
      <c r="OU25" s="677"/>
      <c r="OV25" s="706"/>
      <c r="OW25" s="707"/>
      <c r="OX25" s="706"/>
      <c r="OY25" s="707"/>
      <c r="OZ25" s="706"/>
      <c r="PA25" s="707"/>
      <c r="PB25" s="706"/>
      <c r="PC25" s="706"/>
      <c r="PD25" s="706"/>
      <c r="PE25" s="677"/>
      <c r="PF25" s="706"/>
      <c r="PG25" s="705"/>
      <c r="PI25" s="677"/>
      <c r="PJ25" s="706"/>
      <c r="PK25" s="677"/>
      <c r="PL25" s="706"/>
      <c r="PM25" s="677"/>
      <c r="PN25" s="706"/>
      <c r="PO25" s="677"/>
      <c r="PP25" s="706"/>
      <c r="PQ25" s="707"/>
      <c r="PR25" s="706"/>
      <c r="PS25" s="707"/>
      <c r="PT25" s="706"/>
      <c r="PU25" s="707"/>
      <c r="PV25" s="706"/>
      <c r="PW25" s="706"/>
      <c r="PX25" s="706"/>
      <c r="PY25" s="677"/>
      <c r="PZ25" s="706"/>
      <c r="QA25" s="705"/>
      <c r="QC25" s="677"/>
      <c r="QD25" s="706"/>
      <c r="QE25" s="677"/>
      <c r="QF25" s="706"/>
      <c r="QG25" s="677"/>
      <c r="QH25" s="706"/>
      <c r="QI25" s="677"/>
      <c r="QJ25" s="706"/>
      <c r="QK25" s="707"/>
      <c r="QL25" s="706"/>
      <c r="QM25" s="707"/>
      <c r="QN25" s="706"/>
      <c r="QO25" s="707"/>
      <c r="QP25" s="706"/>
      <c r="QQ25" s="706"/>
      <c r="QR25" s="706"/>
      <c r="QS25" s="677"/>
      <c r="QT25" s="706"/>
      <c r="QU25" s="705"/>
      <c r="RC25" s="677"/>
      <c r="RD25" s="677"/>
      <c r="RE25" s="677"/>
      <c r="RF25" s="677"/>
      <c r="RG25" s="677"/>
      <c r="RH25" s="677"/>
      <c r="RI25" s="677"/>
      <c r="RJ25" s="677"/>
      <c r="RK25" s="677"/>
      <c r="RL25" s="677"/>
      <c r="RM25" s="677"/>
      <c r="RN25" s="677"/>
      <c r="RO25" s="677"/>
      <c r="RP25" s="677"/>
      <c r="RQ25" s="677"/>
      <c r="RR25" s="677"/>
      <c r="RS25" s="677"/>
      <c r="RT25" s="677"/>
      <c r="RV25" s="675"/>
      <c r="RW25" s="675"/>
      <c r="RX25" s="675"/>
      <c r="RY25" s="675"/>
      <c r="RZ25" s="675"/>
      <c r="SA25" s="675"/>
      <c r="SB25" s="675"/>
      <c r="SC25" s="675"/>
      <c r="SD25" s="675"/>
      <c r="SE25" s="676"/>
      <c r="SG25" s="677"/>
      <c r="SH25" s="677"/>
      <c r="SI25" s="677"/>
      <c r="SJ25" s="677"/>
      <c r="SK25" s="677"/>
      <c r="SL25" s="677"/>
      <c r="SM25" s="677"/>
      <c r="SN25" s="677"/>
      <c r="SO25" s="677"/>
      <c r="SP25" s="677"/>
      <c r="SQ25" s="677"/>
      <c r="SR25" s="677"/>
      <c r="SS25" s="677"/>
      <c r="ST25" s="677"/>
      <c r="SU25" s="677"/>
      <c r="SV25" s="677"/>
      <c r="SW25" s="677"/>
      <c r="SX25" s="677"/>
      <c r="SY25" s="677"/>
      <c r="SZ25" s="677"/>
      <c r="TA25" s="677"/>
      <c r="TB25" s="677"/>
      <c r="TC25" s="677"/>
      <c r="TE25" s="675"/>
      <c r="TF25" s="675"/>
      <c r="TG25" s="675"/>
      <c r="TH25" s="675"/>
      <c r="TI25" s="675"/>
      <c r="TJ25" s="675"/>
      <c r="TK25" s="675"/>
      <c r="TL25" s="675"/>
      <c r="TM25" s="675"/>
      <c r="TN25" s="676"/>
      <c r="TP25" s="677"/>
      <c r="TQ25" s="677"/>
      <c r="TR25" s="677"/>
      <c r="TS25" s="677"/>
      <c r="TT25" s="677"/>
      <c r="TU25" s="677"/>
      <c r="TV25" s="677"/>
      <c r="TW25" s="677"/>
      <c r="TX25" s="677"/>
      <c r="TY25" s="677"/>
      <c r="TZ25" s="677"/>
      <c r="UA25" s="677"/>
      <c r="UB25" s="677"/>
      <c r="UC25" s="677"/>
      <c r="UD25" s="677"/>
      <c r="UE25" s="677"/>
      <c r="UF25" s="677"/>
      <c r="UG25" s="677"/>
      <c r="UH25" s="677"/>
      <c r="UI25" s="677"/>
      <c r="UJ25" s="677"/>
      <c r="UK25" s="677"/>
      <c r="UL25" s="677"/>
      <c r="UN25" s="677"/>
      <c r="UO25" s="677"/>
      <c r="UP25" s="677"/>
      <c r="UQ25" s="677"/>
      <c r="UR25" s="677"/>
      <c r="US25" s="677"/>
      <c r="UT25" s="677"/>
      <c r="UU25" s="677"/>
      <c r="UV25" s="677"/>
      <c r="UW25" s="677"/>
    </row>
    <row r="26" spans="1:569" s="645" customFormat="1" ht="19.5" customHeight="1">
      <c r="A26" s="678"/>
      <c r="B26" s="679"/>
      <c r="C26" s="719"/>
      <c r="D26" s="720"/>
      <c r="E26" s="747" t="s">
        <v>367</v>
      </c>
      <c r="F26" s="722" t="s">
        <v>368</v>
      </c>
      <c r="G26" s="722"/>
      <c r="H26" s="723" t="s">
        <v>365</v>
      </c>
      <c r="I26" s="724">
        <f>'Building list(Rev.2_220208)'!T127</f>
        <v>94.14</v>
      </c>
      <c r="J26" s="724">
        <f>I26-'Building list(Rev.2_220208)'!T7</f>
        <v>60.9</v>
      </c>
      <c r="K26" s="723"/>
      <c r="L26" s="725"/>
      <c r="N26" s="716"/>
      <c r="O26" s="717"/>
      <c r="Q26" s="689">
        <f>'Building list(Rev.2_220208)'!T7</f>
        <v>33.24</v>
      </c>
      <c r="R26" s="690">
        <f>'Building list(Rev.2_220208)'!T14</f>
        <v>11.58</v>
      </c>
      <c r="S26" s="690">
        <f>'Building list(Rev.2_220208)'!T28</f>
        <v>11.58</v>
      </c>
      <c r="T26" s="690">
        <f>'Building list(Rev.2_220208)'!T46</f>
        <v>26.16</v>
      </c>
      <c r="U26" s="690"/>
      <c r="V26" s="690"/>
      <c r="W26" s="690"/>
      <c r="X26" s="690"/>
      <c r="Y26" s="690"/>
      <c r="Z26" s="690"/>
      <c r="AA26" s="690"/>
      <c r="AB26" s="690"/>
      <c r="AC26" s="690"/>
      <c r="AD26" s="690"/>
      <c r="AE26" s="690"/>
      <c r="AF26" s="691"/>
      <c r="AH26" s="692"/>
      <c r="AI26" s="693"/>
      <c r="AJ26" s="692"/>
      <c r="AK26" s="693"/>
      <c r="AL26" s="692"/>
      <c r="AM26" s="693"/>
      <c r="AN26" s="692"/>
      <c r="AO26" s="693"/>
      <c r="AP26" s="693"/>
      <c r="AQ26" s="693"/>
      <c r="AR26" s="693"/>
      <c r="AS26" s="693"/>
      <c r="AT26" s="693"/>
      <c r="AU26" s="693"/>
      <c r="AV26" s="693"/>
      <c r="AW26" s="693"/>
      <c r="AX26" s="693"/>
      <c r="AY26" s="693"/>
      <c r="AZ26" s="693"/>
      <c r="BA26" s="693"/>
      <c r="BB26" s="693"/>
      <c r="BC26" s="692"/>
      <c r="BD26" s="693"/>
      <c r="BE26" s="694"/>
      <c r="BG26" s="692"/>
      <c r="BH26" s="693"/>
      <c r="BI26" s="692"/>
      <c r="BJ26" s="693"/>
      <c r="BK26" s="692"/>
      <c r="BL26" s="693"/>
      <c r="BM26" s="692"/>
      <c r="BN26" s="693"/>
      <c r="BO26" s="693"/>
      <c r="BP26" s="693"/>
      <c r="BQ26" s="693"/>
      <c r="BR26" s="693"/>
      <c r="BS26" s="693"/>
      <c r="BT26" s="693"/>
      <c r="BU26" s="693"/>
      <c r="BV26" s="693"/>
      <c r="BW26" s="692"/>
      <c r="BX26" s="693"/>
      <c r="BY26" s="694"/>
      <c r="CA26" s="744">
        <f>'동해기지(건축)'!BP79</f>
        <v>15000</v>
      </c>
      <c r="CB26" s="745">
        <f t="shared" si="14"/>
        <v>1412100</v>
      </c>
      <c r="CC26" s="718">
        <f>'동해기지(건축)'!BQ79</f>
        <v>60000</v>
      </c>
      <c r="CD26" s="745">
        <f t="shared" si="15"/>
        <v>5648400</v>
      </c>
      <c r="CE26" s="718"/>
      <c r="CF26" s="745">
        <f t="shared" si="16"/>
        <v>0</v>
      </c>
      <c r="CG26" s="718">
        <f>'동해기지(건축)'!BR79</f>
        <v>5000</v>
      </c>
      <c r="CH26" s="745">
        <f t="shared" si="17"/>
        <v>470700</v>
      </c>
      <c r="CI26" s="746">
        <f t="shared" si="39"/>
        <v>80000</v>
      </c>
      <c r="CJ26" s="745">
        <f t="shared" si="19"/>
        <v>7531200</v>
      </c>
      <c r="CK26" s="718"/>
      <c r="CL26" s="745">
        <f t="shared" si="20"/>
        <v>0</v>
      </c>
      <c r="CM26" s="746">
        <f t="shared" si="40"/>
        <v>80000</v>
      </c>
      <c r="CN26" s="745">
        <f t="shared" si="22"/>
        <v>7531200</v>
      </c>
      <c r="CO26" s="699">
        <f t="shared" si="41"/>
        <v>2659200</v>
      </c>
      <c r="CP26" s="699">
        <f t="shared" si="41"/>
        <v>926400</v>
      </c>
      <c r="CQ26" s="699">
        <f t="shared" si="41"/>
        <v>926400</v>
      </c>
      <c r="CR26" s="699">
        <f t="shared" si="41"/>
        <v>2092800</v>
      </c>
      <c r="CS26" s="700">
        <f t="shared" si="41"/>
        <v>0</v>
      </c>
      <c r="CT26" s="699">
        <f t="shared" si="41"/>
        <v>0</v>
      </c>
      <c r="CU26" s="699">
        <f t="shared" si="41"/>
        <v>0</v>
      </c>
      <c r="CV26" s="700">
        <f t="shared" si="42"/>
        <v>0</v>
      </c>
      <c r="CW26" s="697"/>
      <c r="CX26" s="696">
        <f t="shared" si="25"/>
        <v>0</v>
      </c>
      <c r="CY26" s="701"/>
      <c r="DA26" s="692"/>
      <c r="DB26" s="693"/>
      <c r="DC26" s="692"/>
      <c r="DD26" s="693"/>
      <c r="DE26" s="692"/>
      <c r="DF26" s="693"/>
      <c r="DG26" s="692"/>
      <c r="DH26" s="693"/>
      <c r="DI26" s="693"/>
      <c r="DJ26" s="693"/>
      <c r="DK26" s="693"/>
      <c r="DL26" s="693"/>
      <c r="DM26" s="693"/>
      <c r="DN26" s="693"/>
      <c r="DO26" s="693"/>
      <c r="DP26" s="693"/>
      <c r="DQ26" s="692"/>
      <c r="DR26" s="693"/>
      <c r="DS26" s="694"/>
      <c r="DU26" s="702"/>
      <c r="DV26" s="703"/>
      <c r="DW26" s="702"/>
      <c r="DX26" s="703"/>
      <c r="DY26" s="702"/>
      <c r="DZ26" s="703"/>
      <c r="EA26" s="702"/>
      <c r="EB26" s="703"/>
      <c r="EC26" s="703"/>
      <c r="ED26" s="703"/>
      <c r="EE26" s="703"/>
      <c r="EF26" s="703"/>
      <c r="EG26" s="703"/>
      <c r="EH26" s="703"/>
      <c r="EI26" s="703"/>
      <c r="EJ26" s="703"/>
      <c r="EK26" s="702"/>
      <c r="EL26" s="703"/>
      <c r="EM26" s="704"/>
      <c r="EO26" s="702"/>
      <c r="EP26" s="703"/>
      <c r="EQ26" s="702"/>
      <c r="ER26" s="703"/>
      <c r="ES26" s="702"/>
      <c r="ET26" s="703"/>
      <c r="EU26" s="702"/>
      <c r="EV26" s="703"/>
      <c r="EW26" s="703"/>
      <c r="EX26" s="703"/>
      <c r="EY26" s="703"/>
      <c r="EZ26" s="703"/>
      <c r="FA26" s="703"/>
      <c r="FB26" s="703"/>
      <c r="FC26" s="703"/>
      <c r="FD26" s="703"/>
      <c r="FE26" s="702"/>
      <c r="FF26" s="703"/>
      <c r="FG26" s="705"/>
      <c r="FI26" s="692"/>
      <c r="FJ26" s="693"/>
      <c r="FK26" s="692"/>
      <c r="FL26" s="693"/>
      <c r="FM26" s="692"/>
      <c r="FN26" s="693"/>
      <c r="FO26" s="692"/>
      <c r="FP26" s="693"/>
      <c r="FQ26" s="693"/>
      <c r="FR26" s="693"/>
      <c r="FS26" s="693"/>
      <c r="FT26" s="693"/>
      <c r="FU26" s="693"/>
      <c r="FV26" s="693"/>
      <c r="FW26" s="693"/>
      <c r="FX26" s="693"/>
      <c r="FY26" s="692"/>
      <c r="FZ26" s="693"/>
      <c r="GA26" s="705"/>
      <c r="GC26" s="692"/>
      <c r="GD26" s="693"/>
      <c r="GE26" s="692"/>
      <c r="GF26" s="693"/>
      <c r="GG26" s="692"/>
      <c r="GH26" s="693"/>
      <c r="GI26" s="692"/>
      <c r="GJ26" s="693"/>
      <c r="GK26" s="693"/>
      <c r="GL26" s="693"/>
      <c r="GM26" s="693"/>
      <c r="GN26" s="693"/>
      <c r="GO26" s="693"/>
      <c r="GP26" s="693"/>
      <c r="GQ26" s="693"/>
      <c r="GR26" s="693"/>
      <c r="GS26" s="692"/>
      <c r="GT26" s="693"/>
      <c r="GU26" s="705"/>
      <c r="GW26" s="692"/>
      <c r="GX26" s="693"/>
      <c r="GY26" s="692"/>
      <c r="GZ26" s="693"/>
      <c r="HA26" s="692"/>
      <c r="HB26" s="693"/>
      <c r="HC26" s="692"/>
      <c r="HD26" s="693"/>
      <c r="HE26" s="693"/>
      <c r="HF26" s="693"/>
      <c r="HG26" s="693"/>
      <c r="HH26" s="693"/>
      <c r="HI26" s="693"/>
      <c r="HJ26" s="693"/>
      <c r="HK26" s="693"/>
      <c r="HL26" s="693"/>
      <c r="HM26" s="692"/>
      <c r="HN26" s="693"/>
      <c r="HO26" s="694"/>
      <c r="HQ26" s="677"/>
      <c r="HR26" s="706"/>
      <c r="HS26" s="677"/>
      <c r="HT26" s="706"/>
      <c r="HU26" s="677"/>
      <c r="HV26" s="706"/>
      <c r="HW26" s="677"/>
      <c r="HX26" s="706"/>
      <c r="HY26" s="707"/>
      <c r="HZ26" s="706"/>
      <c r="IA26" s="707"/>
      <c r="IB26" s="706"/>
      <c r="IC26" s="707"/>
      <c r="ID26" s="706"/>
      <c r="IE26" s="706"/>
      <c r="IF26" s="706"/>
      <c r="IG26" s="677"/>
      <c r="IH26" s="706"/>
      <c r="II26" s="705"/>
      <c r="IK26" s="677"/>
      <c r="IL26" s="706"/>
      <c r="IM26" s="677"/>
      <c r="IN26" s="706"/>
      <c r="IO26" s="677"/>
      <c r="IP26" s="706"/>
      <c r="IQ26" s="677"/>
      <c r="IR26" s="706"/>
      <c r="IS26" s="707"/>
      <c r="IT26" s="706"/>
      <c r="IU26" s="707"/>
      <c r="IV26" s="706"/>
      <c r="IW26" s="707"/>
      <c r="IX26" s="706"/>
      <c r="IY26" s="706"/>
      <c r="IZ26" s="706"/>
      <c r="JA26" s="677"/>
      <c r="JB26" s="706"/>
      <c r="JC26" s="705"/>
      <c r="JE26" s="677"/>
      <c r="JF26" s="706"/>
      <c r="JG26" s="677"/>
      <c r="JH26" s="706"/>
      <c r="JI26" s="677"/>
      <c r="JJ26" s="706"/>
      <c r="JK26" s="677"/>
      <c r="JL26" s="706"/>
      <c r="JM26" s="707"/>
      <c r="JN26" s="706"/>
      <c r="JO26" s="707"/>
      <c r="JP26" s="706"/>
      <c r="JQ26" s="707"/>
      <c r="JR26" s="706"/>
      <c r="JS26" s="706"/>
      <c r="JT26" s="706"/>
      <c r="JU26" s="677"/>
      <c r="JV26" s="706"/>
      <c r="JW26" s="705"/>
      <c r="JY26" s="677"/>
      <c r="JZ26" s="706"/>
      <c r="KA26" s="677"/>
      <c r="KB26" s="706"/>
      <c r="KC26" s="677"/>
      <c r="KD26" s="706"/>
      <c r="KE26" s="677"/>
      <c r="KF26" s="706"/>
      <c r="KG26" s="707"/>
      <c r="KH26" s="706"/>
      <c r="KI26" s="707"/>
      <c r="KJ26" s="706"/>
      <c r="KK26" s="707"/>
      <c r="KL26" s="706"/>
      <c r="KM26" s="706"/>
      <c r="KN26" s="706"/>
      <c r="KO26" s="677"/>
      <c r="KP26" s="706"/>
      <c r="KQ26" s="705"/>
      <c r="KS26" s="677"/>
      <c r="KT26" s="706"/>
      <c r="KU26" s="677"/>
      <c r="KV26" s="706"/>
      <c r="KW26" s="677"/>
      <c r="KX26" s="706"/>
      <c r="KY26" s="677"/>
      <c r="KZ26" s="706"/>
      <c r="LA26" s="707"/>
      <c r="LB26" s="706"/>
      <c r="LC26" s="707"/>
      <c r="LD26" s="706"/>
      <c r="LE26" s="707"/>
      <c r="LF26" s="706"/>
      <c r="LG26" s="706"/>
      <c r="LH26" s="706"/>
      <c r="LI26" s="677"/>
      <c r="LJ26" s="706"/>
      <c r="LK26" s="705"/>
      <c r="LM26" s="677"/>
      <c r="LN26" s="706"/>
      <c r="LO26" s="677"/>
      <c r="LP26" s="706"/>
      <c r="LQ26" s="677"/>
      <c r="LR26" s="706"/>
      <c r="LS26" s="677"/>
      <c r="LT26" s="706"/>
      <c r="LU26" s="707"/>
      <c r="LV26" s="706"/>
      <c r="LW26" s="707"/>
      <c r="LX26" s="706"/>
      <c r="LY26" s="707"/>
      <c r="LZ26" s="706"/>
      <c r="MA26" s="706"/>
      <c r="MB26" s="706"/>
      <c r="MC26" s="677"/>
      <c r="MD26" s="706"/>
      <c r="ME26" s="705"/>
      <c r="MG26" s="677"/>
      <c r="MH26" s="706"/>
      <c r="MI26" s="677"/>
      <c r="MJ26" s="706"/>
      <c r="MK26" s="677"/>
      <c r="ML26" s="706"/>
      <c r="MM26" s="677"/>
      <c r="MN26" s="706"/>
      <c r="MO26" s="707"/>
      <c r="MP26" s="706"/>
      <c r="MQ26" s="707"/>
      <c r="MR26" s="706"/>
      <c r="MS26" s="707"/>
      <c r="MT26" s="706"/>
      <c r="MU26" s="706"/>
      <c r="MV26" s="706"/>
      <c r="MW26" s="677"/>
      <c r="MX26" s="706"/>
      <c r="MY26" s="705"/>
      <c r="NA26" s="677"/>
      <c r="NB26" s="706"/>
      <c r="NC26" s="677"/>
      <c r="ND26" s="706"/>
      <c r="NE26" s="677"/>
      <c r="NF26" s="706"/>
      <c r="NG26" s="677"/>
      <c r="NH26" s="706"/>
      <c r="NI26" s="707"/>
      <c r="NJ26" s="706"/>
      <c r="NK26" s="707"/>
      <c r="NL26" s="706"/>
      <c r="NM26" s="707"/>
      <c r="NN26" s="706"/>
      <c r="NO26" s="706"/>
      <c r="NP26" s="706"/>
      <c r="NQ26" s="677"/>
      <c r="NR26" s="706"/>
      <c r="NS26" s="705"/>
      <c r="NU26" s="677"/>
      <c r="NV26" s="706"/>
      <c r="NW26" s="677"/>
      <c r="NX26" s="706"/>
      <c r="NY26" s="677"/>
      <c r="NZ26" s="706"/>
      <c r="OA26" s="677"/>
      <c r="OB26" s="706"/>
      <c r="OC26" s="707"/>
      <c r="OD26" s="706"/>
      <c r="OE26" s="707"/>
      <c r="OF26" s="706"/>
      <c r="OG26" s="707"/>
      <c r="OH26" s="706"/>
      <c r="OI26" s="706"/>
      <c r="OJ26" s="706"/>
      <c r="OK26" s="677"/>
      <c r="OL26" s="706"/>
      <c r="OM26" s="705"/>
      <c r="OO26" s="677"/>
      <c r="OP26" s="706"/>
      <c r="OQ26" s="677"/>
      <c r="OR26" s="706"/>
      <c r="OS26" s="677"/>
      <c r="OT26" s="706"/>
      <c r="OU26" s="677"/>
      <c r="OV26" s="706"/>
      <c r="OW26" s="707"/>
      <c r="OX26" s="706"/>
      <c r="OY26" s="707"/>
      <c r="OZ26" s="706"/>
      <c r="PA26" s="707"/>
      <c r="PB26" s="706"/>
      <c r="PC26" s="706"/>
      <c r="PD26" s="706"/>
      <c r="PE26" s="677"/>
      <c r="PF26" s="706"/>
      <c r="PG26" s="705"/>
      <c r="PI26" s="677"/>
      <c r="PJ26" s="706"/>
      <c r="PK26" s="677"/>
      <c r="PL26" s="706"/>
      <c r="PM26" s="677"/>
      <c r="PN26" s="706"/>
      <c r="PO26" s="677"/>
      <c r="PP26" s="706"/>
      <c r="PQ26" s="707"/>
      <c r="PR26" s="706"/>
      <c r="PS26" s="707"/>
      <c r="PT26" s="706"/>
      <c r="PU26" s="707"/>
      <c r="PV26" s="706"/>
      <c r="PW26" s="706"/>
      <c r="PX26" s="706"/>
      <c r="PY26" s="677"/>
      <c r="PZ26" s="706"/>
      <c r="QA26" s="705"/>
      <c r="QC26" s="677"/>
      <c r="QD26" s="706"/>
      <c r="QE26" s="677"/>
      <c r="QF26" s="706"/>
      <c r="QG26" s="677"/>
      <c r="QH26" s="706"/>
      <c r="QI26" s="677"/>
      <c r="QJ26" s="706"/>
      <c r="QK26" s="707"/>
      <c r="QL26" s="706"/>
      <c r="QM26" s="707"/>
      <c r="QN26" s="706"/>
      <c r="QO26" s="707"/>
      <c r="QP26" s="706"/>
      <c r="QQ26" s="706"/>
      <c r="QR26" s="706"/>
      <c r="QS26" s="677"/>
      <c r="QT26" s="706"/>
      <c r="QU26" s="705"/>
      <c r="RC26" s="677"/>
      <c r="RD26" s="677"/>
      <c r="RE26" s="677"/>
      <c r="RF26" s="677"/>
      <c r="RG26" s="677"/>
      <c r="RH26" s="677"/>
      <c r="RI26" s="677"/>
      <c r="RJ26" s="677"/>
      <c r="RK26" s="677"/>
      <c r="RL26" s="677"/>
      <c r="RM26" s="677"/>
      <c r="RN26" s="677"/>
      <c r="RO26" s="677"/>
      <c r="RP26" s="677"/>
      <c r="RQ26" s="677"/>
      <c r="RR26" s="677"/>
      <c r="RS26" s="677"/>
      <c r="RT26" s="677"/>
      <c r="RV26" s="675"/>
      <c r="RW26" s="675"/>
      <c r="RX26" s="675"/>
      <c r="RY26" s="675"/>
      <c r="RZ26" s="675"/>
      <c r="SA26" s="675"/>
      <c r="SB26" s="675"/>
      <c r="SC26" s="675"/>
      <c r="SD26" s="675"/>
      <c r="SE26" s="676"/>
      <c r="SG26" s="677"/>
      <c r="SH26" s="677"/>
      <c r="SI26" s="677"/>
      <c r="SJ26" s="677"/>
      <c r="SK26" s="677"/>
      <c r="SL26" s="677"/>
      <c r="SM26" s="677"/>
      <c r="SN26" s="677"/>
      <c r="SO26" s="677"/>
      <c r="SP26" s="677"/>
      <c r="SQ26" s="677"/>
      <c r="SR26" s="677"/>
      <c r="SS26" s="677"/>
      <c r="ST26" s="677"/>
      <c r="SU26" s="677"/>
      <c r="SV26" s="677"/>
      <c r="SW26" s="677"/>
      <c r="SX26" s="677"/>
      <c r="SY26" s="677"/>
      <c r="SZ26" s="677"/>
      <c r="TA26" s="677"/>
      <c r="TB26" s="677"/>
      <c r="TC26" s="677"/>
      <c r="TE26" s="675"/>
      <c r="TF26" s="675"/>
      <c r="TG26" s="675"/>
      <c r="TH26" s="675"/>
      <c r="TI26" s="675"/>
      <c r="TJ26" s="675"/>
      <c r="TK26" s="675"/>
      <c r="TL26" s="675"/>
      <c r="TM26" s="675"/>
      <c r="TN26" s="676"/>
      <c r="TP26" s="677"/>
      <c r="TQ26" s="677"/>
      <c r="TR26" s="677"/>
      <c r="TS26" s="677"/>
      <c r="TT26" s="677"/>
      <c r="TU26" s="677"/>
      <c r="TV26" s="677"/>
      <c r="TW26" s="677"/>
      <c r="TX26" s="677"/>
      <c r="TY26" s="677"/>
      <c r="TZ26" s="677"/>
      <c r="UA26" s="677"/>
      <c r="UB26" s="677"/>
      <c r="UC26" s="677"/>
      <c r="UD26" s="677"/>
      <c r="UE26" s="677"/>
      <c r="UF26" s="677"/>
      <c r="UG26" s="677"/>
      <c r="UH26" s="677"/>
      <c r="UI26" s="677"/>
      <c r="UJ26" s="677"/>
      <c r="UK26" s="677"/>
      <c r="UL26" s="677"/>
      <c r="UN26" s="677"/>
      <c r="UO26" s="677"/>
      <c r="UP26" s="677"/>
      <c r="UQ26" s="677"/>
      <c r="UR26" s="677"/>
      <c r="US26" s="677"/>
      <c r="UT26" s="677"/>
      <c r="UU26" s="677"/>
      <c r="UV26" s="677"/>
      <c r="UW26" s="677"/>
    </row>
    <row r="27" spans="1:569" s="645" customFormat="1" ht="19.5" customHeight="1">
      <c r="A27" s="678"/>
      <c r="B27" s="679"/>
      <c r="C27" s="708"/>
      <c r="D27" s="709"/>
      <c r="E27" s="743" t="s">
        <v>369</v>
      </c>
      <c r="F27" s="712" t="s">
        <v>370</v>
      </c>
      <c r="G27" s="712"/>
      <c r="H27" s="714" t="s">
        <v>154</v>
      </c>
      <c r="I27" s="690">
        <v>6</v>
      </c>
      <c r="J27" s="690">
        <v>5</v>
      </c>
      <c r="K27" s="714"/>
      <c r="L27" s="715"/>
      <c r="N27" s="716"/>
      <c r="O27" s="717"/>
      <c r="Q27" s="689">
        <v>1</v>
      </c>
      <c r="R27" s="690"/>
      <c r="S27" s="690"/>
      <c r="T27" s="690">
        <v>2</v>
      </c>
      <c r="U27" s="690"/>
      <c r="V27" s="690">
        <v>1</v>
      </c>
      <c r="W27" s="690"/>
      <c r="X27" s="690"/>
      <c r="Y27" s="690"/>
      <c r="Z27" s="690"/>
      <c r="AA27" s="690"/>
      <c r="AB27" s="690"/>
      <c r="AC27" s="690"/>
      <c r="AD27" s="690"/>
      <c r="AE27" s="690"/>
      <c r="AF27" s="691"/>
      <c r="AH27" s="692"/>
      <c r="AI27" s="693"/>
      <c r="AJ27" s="692"/>
      <c r="AK27" s="693"/>
      <c r="AL27" s="692"/>
      <c r="AM27" s="693"/>
      <c r="AN27" s="692"/>
      <c r="AO27" s="693"/>
      <c r="AP27" s="693"/>
      <c r="AQ27" s="693"/>
      <c r="AR27" s="693"/>
      <c r="AS27" s="693"/>
      <c r="AT27" s="693"/>
      <c r="AU27" s="693"/>
      <c r="AV27" s="693"/>
      <c r="AW27" s="693"/>
      <c r="AX27" s="693"/>
      <c r="AY27" s="693"/>
      <c r="AZ27" s="693"/>
      <c r="BA27" s="693"/>
      <c r="BB27" s="693"/>
      <c r="BC27" s="692"/>
      <c r="BD27" s="693"/>
      <c r="BE27" s="694"/>
      <c r="BG27" s="692"/>
      <c r="BH27" s="693"/>
      <c r="BI27" s="692"/>
      <c r="BJ27" s="693"/>
      <c r="BK27" s="692"/>
      <c r="BL27" s="693"/>
      <c r="BM27" s="692"/>
      <c r="BN27" s="693"/>
      <c r="BO27" s="693"/>
      <c r="BP27" s="693"/>
      <c r="BQ27" s="693"/>
      <c r="BR27" s="693"/>
      <c r="BS27" s="693"/>
      <c r="BT27" s="693"/>
      <c r="BU27" s="693"/>
      <c r="BV27" s="693"/>
      <c r="BW27" s="692"/>
      <c r="BX27" s="693"/>
      <c r="BY27" s="694"/>
      <c r="CA27" s="744">
        <f>'동해기지(건축)'!BP80</f>
        <v>30000</v>
      </c>
      <c r="CB27" s="745">
        <f t="shared" si="14"/>
        <v>180000</v>
      </c>
      <c r="CC27" s="718">
        <f>'동해기지(건축)'!BQ80</f>
        <v>50000</v>
      </c>
      <c r="CD27" s="745">
        <f t="shared" si="15"/>
        <v>300000</v>
      </c>
      <c r="CE27" s="718"/>
      <c r="CF27" s="745">
        <f t="shared" si="16"/>
        <v>0</v>
      </c>
      <c r="CG27" s="718">
        <f>'동해기지(건축)'!BR80</f>
        <v>5000</v>
      </c>
      <c r="CH27" s="745">
        <f t="shared" si="17"/>
        <v>30000</v>
      </c>
      <c r="CI27" s="746">
        <f t="shared" si="39"/>
        <v>85000</v>
      </c>
      <c r="CJ27" s="745">
        <f t="shared" si="19"/>
        <v>510000</v>
      </c>
      <c r="CK27" s="718"/>
      <c r="CL27" s="745">
        <f t="shared" si="20"/>
        <v>0</v>
      </c>
      <c r="CM27" s="746">
        <f t="shared" si="40"/>
        <v>85000</v>
      </c>
      <c r="CN27" s="745">
        <f t="shared" si="22"/>
        <v>510000</v>
      </c>
      <c r="CO27" s="699">
        <f t="shared" si="41"/>
        <v>85000</v>
      </c>
      <c r="CP27" s="699">
        <f t="shared" si="41"/>
        <v>0</v>
      </c>
      <c r="CQ27" s="699">
        <f t="shared" si="41"/>
        <v>0</v>
      </c>
      <c r="CR27" s="699">
        <f t="shared" si="41"/>
        <v>170000</v>
      </c>
      <c r="CS27" s="700">
        <f t="shared" si="41"/>
        <v>0</v>
      </c>
      <c r="CT27" s="699">
        <f t="shared" si="41"/>
        <v>85000</v>
      </c>
      <c r="CU27" s="699">
        <f t="shared" si="41"/>
        <v>0</v>
      </c>
      <c r="CV27" s="700">
        <f t="shared" si="42"/>
        <v>0</v>
      </c>
      <c r="CW27" s="697"/>
      <c r="CX27" s="696">
        <f t="shared" si="25"/>
        <v>0</v>
      </c>
      <c r="CY27" s="701"/>
      <c r="DA27" s="692"/>
      <c r="DB27" s="693"/>
      <c r="DC27" s="692"/>
      <c r="DD27" s="693"/>
      <c r="DE27" s="692"/>
      <c r="DF27" s="693"/>
      <c r="DG27" s="692"/>
      <c r="DH27" s="693"/>
      <c r="DI27" s="693"/>
      <c r="DJ27" s="693"/>
      <c r="DK27" s="693"/>
      <c r="DL27" s="693"/>
      <c r="DM27" s="693"/>
      <c r="DN27" s="693"/>
      <c r="DO27" s="693"/>
      <c r="DP27" s="693"/>
      <c r="DQ27" s="692"/>
      <c r="DR27" s="693"/>
      <c r="DS27" s="694"/>
      <c r="DU27" s="702"/>
      <c r="DV27" s="703"/>
      <c r="DW27" s="702"/>
      <c r="DX27" s="703"/>
      <c r="DY27" s="702"/>
      <c r="DZ27" s="703"/>
      <c r="EA27" s="702"/>
      <c r="EB27" s="703"/>
      <c r="EC27" s="703"/>
      <c r="ED27" s="703"/>
      <c r="EE27" s="703"/>
      <c r="EF27" s="703"/>
      <c r="EG27" s="703"/>
      <c r="EH27" s="703"/>
      <c r="EI27" s="703"/>
      <c r="EJ27" s="703"/>
      <c r="EK27" s="702"/>
      <c r="EL27" s="703"/>
      <c r="EM27" s="704"/>
      <c r="EO27" s="702"/>
      <c r="EP27" s="703"/>
      <c r="EQ27" s="702"/>
      <c r="ER27" s="703"/>
      <c r="ES27" s="702"/>
      <c r="ET27" s="703"/>
      <c r="EU27" s="702"/>
      <c r="EV27" s="703"/>
      <c r="EW27" s="703"/>
      <c r="EX27" s="703"/>
      <c r="EY27" s="703"/>
      <c r="EZ27" s="703"/>
      <c r="FA27" s="703"/>
      <c r="FB27" s="703"/>
      <c r="FC27" s="703"/>
      <c r="FD27" s="703"/>
      <c r="FE27" s="702"/>
      <c r="FF27" s="703"/>
      <c r="FG27" s="705"/>
      <c r="FI27" s="692"/>
      <c r="FJ27" s="693"/>
      <c r="FK27" s="692"/>
      <c r="FL27" s="693"/>
      <c r="FM27" s="692"/>
      <c r="FN27" s="693"/>
      <c r="FO27" s="692"/>
      <c r="FP27" s="693"/>
      <c r="FQ27" s="693"/>
      <c r="FR27" s="693"/>
      <c r="FS27" s="693"/>
      <c r="FT27" s="693"/>
      <c r="FU27" s="693"/>
      <c r="FV27" s="693"/>
      <c r="FW27" s="693"/>
      <c r="FX27" s="693"/>
      <c r="FY27" s="692"/>
      <c r="FZ27" s="693"/>
      <c r="GA27" s="705"/>
      <c r="GC27" s="692"/>
      <c r="GD27" s="693"/>
      <c r="GE27" s="692"/>
      <c r="GF27" s="693"/>
      <c r="GG27" s="692"/>
      <c r="GH27" s="693"/>
      <c r="GI27" s="692"/>
      <c r="GJ27" s="693"/>
      <c r="GK27" s="693"/>
      <c r="GL27" s="693"/>
      <c r="GM27" s="693"/>
      <c r="GN27" s="693"/>
      <c r="GO27" s="693"/>
      <c r="GP27" s="693"/>
      <c r="GQ27" s="693"/>
      <c r="GR27" s="693"/>
      <c r="GS27" s="692"/>
      <c r="GT27" s="693"/>
      <c r="GU27" s="705"/>
      <c r="GW27" s="692"/>
      <c r="GX27" s="693"/>
      <c r="GY27" s="692"/>
      <c r="GZ27" s="693"/>
      <c r="HA27" s="692"/>
      <c r="HB27" s="693"/>
      <c r="HC27" s="692"/>
      <c r="HD27" s="693"/>
      <c r="HE27" s="693"/>
      <c r="HF27" s="693"/>
      <c r="HG27" s="693"/>
      <c r="HH27" s="693"/>
      <c r="HI27" s="693"/>
      <c r="HJ27" s="693"/>
      <c r="HK27" s="693"/>
      <c r="HL27" s="693"/>
      <c r="HM27" s="692"/>
      <c r="HN27" s="693"/>
      <c r="HO27" s="694"/>
      <c r="HQ27" s="677"/>
      <c r="HR27" s="706"/>
      <c r="HS27" s="677"/>
      <c r="HT27" s="706"/>
      <c r="HU27" s="677"/>
      <c r="HV27" s="706"/>
      <c r="HW27" s="677"/>
      <c r="HX27" s="706"/>
      <c r="HY27" s="707"/>
      <c r="HZ27" s="706"/>
      <c r="IA27" s="707"/>
      <c r="IB27" s="706"/>
      <c r="IC27" s="707"/>
      <c r="ID27" s="706"/>
      <c r="IE27" s="706"/>
      <c r="IF27" s="706"/>
      <c r="IG27" s="677"/>
      <c r="IH27" s="706"/>
      <c r="II27" s="705"/>
      <c r="IK27" s="677"/>
      <c r="IL27" s="706"/>
      <c r="IM27" s="677"/>
      <c r="IN27" s="706"/>
      <c r="IO27" s="677"/>
      <c r="IP27" s="706"/>
      <c r="IQ27" s="677"/>
      <c r="IR27" s="706"/>
      <c r="IS27" s="707"/>
      <c r="IT27" s="706"/>
      <c r="IU27" s="707"/>
      <c r="IV27" s="706"/>
      <c r="IW27" s="707"/>
      <c r="IX27" s="706"/>
      <c r="IY27" s="706"/>
      <c r="IZ27" s="706"/>
      <c r="JA27" s="677"/>
      <c r="JB27" s="706"/>
      <c r="JC27" s="705"/>
      <c r="JE27" s="677"/>
      <c r="JF27" s="706"/>
      <c r="JG27" s="677"/>
      <c r="JH27" s="706"/>
      <c r="JI27" s="677"/>
      <c r="JJ27" s="706"/>
      <c r="JK27" s="677"/>
      <c r="JL27" s="706"/>
      <c r="JM27" s="707"/>
      <c r="JN27" s="706"/>
      <c r="JO27" s="707"/>
      <c r="JP27" s="706"/>
      <c r="JQ27" s="707"/>
      <c r="JR27" s="706"/>
      <c r="JS27" s="706"/>
      <c r="JT27" s="706"/>
      <c r="JU27" s="677"/>
      <c r="JV27" s="706"/>
      <c r="JW27" s="705"/>
      <c r="JY27" s="677"/>
      <c r="JZ27" s="706"/>
      <c r="KA27" s="677"/>
      <c r="KB27" s="706"/>
      <c r="KC27" s="677"/>
      <c r="KD27" s="706"/>
      <c r="KE27" s="677"/>
      <c r="KF27" s="706"/>
      <c r="KG27" s="707"/>
      <c r="KH27" s="706"/>
      <c r="KI27" s="707"/>
      <c r="KJ27" s="706"/>
      <c r="KK27" s="707"/>
      <c r="KL27" s="706"/>
      <c r="KM27" s="706"/>
      <c r="KN27" s="706"/>
      <c r="KO27" s="677"/>
      <c r="KP27" s="706"/>
      <c r="KQ27" s="705"/>
      <c r="KS27" s="677"/>
      <c r="KT27" s="706"/>
      <c r="KU27" s="677"/>
      <c r="KV27" s="706"/>
      <c r="KW27" s="677"/>
      <c r="KX27" s="706"/>
      <c r="KY27" s="677"/>
      <c r="KZ27" s="706"/>
      <c r="LA27" s="707"/>
      <c r="LB27" s="706"/>
      <c r="LC27" s="707"/>
      <c r="LD27" s="706"/>
      <c r="LE27" s="707"/>
      <c r="LF27" s="706"/>
      <c r="LG27" s="706"/>
      <c r="LH27" s="706"/>
      <c r="LI27" s="677"/>
      <c r="LJ27" s="706"/>
      <c r="LK27" s="705"/>
      <c r="LM27" s="677"/>
      <c r="LN27" s="706"/>
      <c r="LO27" s="677"/>
      <c r="LP27" s="706"/>
      <c r="LQ27" s="677"/>
      <c r="LR27" s="706"/>
      <c r="LS27" s="677"/>
      <c r="LT27" s="706"/>
      <c r="LU27" s="707"/>
      <c r="LV27" s="706"/>
      <c r="LW27" s="707"/>
      <c r="LX27" s="706"/>
      <c r="LY27" s="707"/>
      <c r="LZ27" s="706"/>
      <c r="MA27" s="706"/>
      <c r="MB27" s="706"/>
      <c r="MC27" s="677"/>
      <c r="MD27" s="706"/>
      <c r="ME27" s="705"/>
      <c r="MG27" s="677"/>
      <c r="MH27" s="706"/>
      <c r="MI27" s="677"/>
      <c r="MJ27" s="706"/>
      <c r="MK27" s="677"/>
      <c r="ML27" s="706"/>
      <c r="MM27" s="677"/>
      <c r="MN27" s="706"/>
      <c r="MO27" s="707"/>
      <c r="MP27" s="706"/>
      <c r="MQ27" s="707"/>
      <c r="MR27" s="706"/>
      <c r="MS27" s="707"/>
      <c r="MT27" s="706"/>
      <c r="MU27" s="706"/>
      <c r="MV27" s="706"/>
      <c r="MW27" s="677"/>
      <c r="MX27" s="706"/>
      <c r="MY27" s="705"/>
      <c r="NA27" s="677"/>
      <c r="NB27" s="706"/>
      <c r="NC27" s="677"/>
      <c r="ND27" s="706"/>
      <c r="NE27" s="677"/>
      <c r="NF27" s="706"/>
      <c r="NG27" s="677"/>
      <c r="NH27" s="706"/>
      <c r="NI27" s="707"/>
      <c r="NJ27" s="706"/>
      <c r="NK27" s="707"/>
      <c r="NL27" s="706"/>
      <c r="NM27" s="707"/>
      <c r="NN27" s="706"/>
      <c r="NO27" s="706"/>
      <c r="NP27" s="706"/>
      <c r="NQ27" s="677"/>
      <c r="NR27" s="706"/>
      <c r="NS27" s="705"/>
      <c r="NU27" s="677"/>
      <c r="NV27" s="706"/>
      <c r="NW27" s="677"/>
      <c r="NX27" s="706"/>
      <c r="NY27" s="677"/>
      <c r="NZ27" s="706"/>
      <c r="OA27" s="677"/>
      <c r="OB27" s="706"/>
      <c r="OC27" s="707"/>
      <c r="OD27" s="706"/>
      <c r="OE27" s="707"/>
      <c r="OF27" s="706"/>
      <c r="OG27" s="707"/>
      <c r="OH27" s="706"/>
      <c r="OI27" s="706"/>
      <c r="OJ27" s="706"/>
      <c r="OK27" s="677"/>
      <c r="OL27" s="706"/>
      <c r="OM27" s="705"/>
      <c r="OO27" s="677"/>
      <c r="OP27" s="706"/>
      <c r="OQ27" s="677"/>
      <c r="OR27" s="706"/>
      <c r="OS27" s="677"/>
      <c r="OT27" s="706"/>
      <c r="OU27" s="677"/>
      <c r="OV27" s="706"/>
      <c r="OW27" s="707"/>
      <c r="OX27" s="706"/>
      <c r="OY27" s="707"/>
      <c r="OZ27" s="706"/>
      <c r="PA27" s="707"/>
      <c r="PB27" s="706"/>
      <c r="PC27" s="706"/>
      <c r="PD27" s="706"/>
      <c r="PE27" s="677"/>
      <c r="PF27" s="706"/>
      <c r="PG27" s="705"/>
      <c r="PI27" s="677"/>
      <c r="PJ27" s="706"/>
      <c r="PK27" s="677"/>
      <c r="PL27" s="706"/>
      <c r="PM27" s="677"/>
      <c r="PN27" s="706"/>
      <c r="PO27" s="677"/>
      <c r="PP27" s="706"/>
      <c r="PQ27" s="707"/>
      <c r="PR27" s="706"/>
      <c r="PS27" s="707"/>
      <c r="PT27" s="706"/>
      <c r="PU27" s="707"/>
      <c r="PV27" s="706"/>
      <c r="PW27" s="706"/>
      <c r="PX27" s="706"/>
      <c r="PY27" s="677"/>
      <c r="PZ27" s="706"/>
      <c r="QA27" s="705"/>
      <c r="QC27" s="677"/>
      <c r="QD27" s="706"/>
      <c r="QE27" s="677"/>
      <c r="QF27" s="706"/>
      <c r="QG27" s="677"/>
      <c r="QH27" s="706"/>
      <c r="QI27" s="677"/>
      <c r="QJ27" s="706"/>
      <c r="QK27" s="707"/>
      <c r="QL27" s="706"/>
      <c r="QM27" s="707"/>
      <c r="QN27" s="706"/>
      <c r="QO27" s="707"/>
      <c r="QP27" s="706"/>
      <c r="QQ27" s="706"/>
      <c r="QR27" s="706"/>
      <c r="QS27" s="677"/>
      <c r="QT27" s="706"/>
      <c r="QU27" s="705"/>
      <c r="RC27" s="677"/>
      <c r="RD27" s="677"/>
      <c r="RE27" s="677"/>
      <c r="RF27" s="677"/>
      <c r="RG27" s="677"/>
      <c r="RH27" s="677"/>
      <c r="RI27" s="677"/>
      <c r="RJ27" s="677"/>
      <c r="RK27" s="677"/>
      <c r="RL27" s="677"/>
      <c r="RM27" s="677"/>
      <c r="RN27" s="677"/>
      <c r="RO27" s="677"/>
      <c r="RP27" s="677"/>
      <c r="RQ27" s="677"/>
      <c r="RR27" s="677"/>
      <c r="RS27" s="677"/>
      <c r="RT27" s="677"/>
      <c r="RV27" s="675"/>
      <c r="RW27" s="675"/>
      <c r="RX27" s="675"/>
      <c r="RY27" s="675"/>
      <c r="RZ27" s="675"/>
      <c r="SA27" s="675"/>
      <c r="SB27" s="675"/>
      <c r="SC27" s="675"/>
      <c r="SD27" s="675"/>
      <c r="SE27" s="676"/>
      <c r="SG27" s="677"/>
      <c r="SH27" s="677"/>
      <c r="SI27" s="677"/>
      <c r="SJ27" s="677"/>
      <c r="SK27" s="677"/>
      <c r="SL27" s="677"/>
      <c r="SM27" s="677"/>
      <c r="SN27" s="677"/>
      <c r="SO27" s="677"/>
      <c r="SP27" s="677"/>
      <c r="SQ27" s="677"/>
      <c r="SR27" s="677"/>
      <c r="SS27" s="677"/>
      <c r="ST27" s="677"/>
      <c r="SU27" s="677"/>
      <c r="SV27" s="677"/>
      <c r="SW27" s="677"/>
      <c r="SX27" s="677"/>
      <c r="SY27" s="677"/>
      <c r="SZ27" s="677"/>
      <c r="TA27" s="677"/>
      <c r="TB27" s="677"/>
      <c r="TC27" s="677"/>
      <c r="TE27" s="675"/>
      <c r="TF27" s="675"/>
      <c r="TG27" s="675"/>
      <c r="TH27" s="675"/>
      <c r="TI27" s="675"/>
      <c r="TJ27" s="675"/>
      <c r="TK27" s="675"/>
      <c r="TL27" s="675"/>
      <c r="TM27" s="675"/>
      <c r="TN27" s="676"/>
      <c r="TP27" s="677"/>
      <c r="TQ27" s="677"/>
      <c r="TR27" s="677"/>
      <c r="TS27" s="677"/>
      <c r="TT27" s="677"/>
      <c r="TU27" s="677"/>
      <c r="TV27" s="677"/>
      <c r="TW27" s="677"/>
      <c r="TX27" s="677"/>
      <c r="TY27" s="677"/>
      <c r="TZ27" s="677"/>
      <c r="UA27" s="677"/>
      <c r="UB27" s="677"/>
      <c r="UC27" s="677"/>
      <c r="UD27" s="677"/>
      <c r="UE27" s="677"/>
      <c r="UF27" s="677"/>
      <c r="UG27" s="677"/>
      <c r="UH27" s="677"/>
      <c r="UI27" s="677"/>
      <c r="UJ27" s="677"/>
      <c r="UK27" s="677"/>
      <c r="UL27" s="677"/>
      <c r="UN27" s="677"/>
      <c r="UO27" s="677"/>
      <c r="UP27" s="677"/>
      <c r="UQ27" s="677"/>
      <c r="UR27" s="677"/>
      <c r="US27" s="677"/>
      <c r="UT27" s="677"/>
      <c r="UU27" s="677"/>
      <c r="UV27" s="677"/>
      <c r="UW27" s="677"/>
    </row>
    <row r="28" spans="1:569" s="645" customFormat="1" ht="19.5" customHeight="1">
      <c r="A28" s="678"/>
      <c r="B28" s="679"/>
      <c r="C28" s="719"/>
      <c r="D28" s="720"/>
      <c r="E28" s="747" t="s">
        <v>371</v>
      </c>
      <c r="F28" s="722" t="s">
        <v>372</v>
      </c>
      <c r="G28" s="722"/>
      <c r="H28" s="723" t="s">
        <v>154</v>
      </c>
      <c r="I28" s="724">
        <v>2</v>
      </c>
      <c r="J28" s="724">
        <v>2</v>
      </c>
      <c r="K28" s="723"/>
      <c r="L28" s="725"/>
      <c r="N28" s="716"/>
      <c r="O28" s="717"/>
      <c r="Q28" s="689"/>
      <c r="R28" s="690"/>
      <c r="S28" s="690"/>
      <c r="T28" s="690">
        <v>1</v>
      </c>
      <c r="U28" s="690"/>
      <c r="V28" s="690">
        <v>1</v>
      </c>
      <c r="W28" s="690"/>
      <c r="X28" s="690"/>
      <c r="Y28" s="690"/>
      <c r="Z28" s="690"/>
      <c r="AA28" s="690"/>
      <c r="AB28" s="690"/>
      <c r="AC28" s="690"/>
      <c r="AD28" s="690"/>
      <c r="AE28" s="690"/>
      <c r="AF28" s="691"/>
      <c r="AH28" s="692"/>
      <c r="AI28" s="693"/>
      <c r="AJ28" s="692"/>
      <c r="AK28" s="693"/>
      <c r="AL28" s="692"/>
      <c r="AM28" s="693"/>
      <c r="AN28" s="692"/>
      <c r="AO28" s="693"/>
      <c r="AP28" s="693"/>
      <c r="AQ28" s="693"/>
      <c r="AR28" s="693"/>
      <c r="AS28" s="693"/>
      <c r="AT28" s="693"/>
      <c r="AU28" s="693"/>
      <c r="AV28" s="693"/>
      <c r="AW28" s="693"/>
      <c r="AX28" s="693"/>
      <c r="AY28" s="693"/>
      <c r="AZ28" s="693"/>
      <c r="BA28" s="693"/>
      <c r="BB28" s="693"/>
      <c r="BC28" s="692"/>
      <c r="BD28" s="693"/>
      <c r="BE28" s="694"/>
      <c r="BG28" s="692"/>
      <c r="BH28" s="693"/>
      <c r="BI28" s="692"/>
      <c r="BJ28" s="693"/>
      <c r="BK28" s="692"/>
      <c r="BL28" s="693"/>
      <c r="BM28" s="692"/>
      <c r="BN28" s="693"/>
      <c r="BO28" s="693"/>
      <c r="BP28" s="693"/>
      <c r="BQ28" s="693"/>
      <c r="BR28" s="693"/>
      <c r="BS28" s="693"/>
      <c r="BT28" s="693"/>
      <c r="BU28" s="693"/>
      <c r="BV28" s="693"/>
      <c r="BW28" s="692"/>
      <c r="BX28" s="693"/>
      <c r="BY28" s="694"/>
      <c r="CA28" s="744">
        <f>'동해기지(건축)'!BP81</f>
        <v>15000</v>
      </c>
      <c r="CB28" s="745">
        <f t="shared" si="14"/>
        <v>30000</v>
      </c>
      <c r="CC28" s="718">
        <f>'동해기지(건축)'!BQ81</f>
        <v>100000</v>
      </c>
      <c r="CD28" s="745">
        <f t="shared" si="15"/>
        <v>200000</v>
      </c>
      <c r="CE28" s="718"/>
      <c r="CF28" s="745">
        <f t="shared" si="16"/>
        <v>0</v>
      </c>
      <c r="CG28" s="718">
        <f>'동해기지(건축)'!BR81</f>
        <v>20000</v>
      </c>
      <c r="CH28" s="745">
        <f t="shared" si="17"/>
        <v>40000</v>
      </c>
      <c r="CI28" s="746">
        <f t="shared" si="39"/>
        <v>135000</v>
      </c>
      <c r="CJ28" s="745">
        <f t="shared" si="19"/>
        <v>270000</v>
      </c>
      <c r="CK28" s="718"/>
      <c r="CL28" s="745">
        <f t="shared" si="20"/>
        <v>0</v>
      </c>
      <c r="CM28" s="746">
        <f t="shared" si="40"/>
        <v>135000</v>
      </c>
      <c r="CN28" s="745">
        <f t="shared" si="22"/>
        <v>270000</v>
      </c>
      <c r="CO28" s="699">
        <f t="shared" si="41"/>
        <v>0</v>
      </c>
      <c r="CP28" s="699">
        <f t="shared" si="41"/>
        <v>0</v>
      </c>
      <c r="CQ28" s="699">
        <f t="shared" si="41"/>
        <v>0</v>
      </c>
      <c r="CR28" s="699">
        <f t="shared" si="41"/>
        <v>135000</v>
      </c>
      <c r="CS28" s="700">
        <f t="shared" si="41"/>
        <v>0</v>
      </c>
      <c r="CT28" s="699">
        <f t="shared" si="41"/>
        <v>135000</v>
      </c>
      <c r="CU28" s="699">
        <f t="shared" si="41"/>
        <v>0</v>
      </c>
      <c r="CV28" s="700">
        <f t="shared" si="42"/>
        <v>0</v>
      </c>
      <c r="CW28" s="697"/>
      <c r="CX28" s="696">
        <f t="shared" si="25"/>
        <v>0</v>
      </c>
      <c r="CY28" s="701"/>
      <c r="DA28" s="692"/>
      <c r="DB28" s="693"/>
      <c r="DC28" s="692"/>
      <c r="DD28" s="693"/>
      <c r="DE28" s="692"/>
      <c r="DF28" s="693"/>
      <c r="DG28" s="692"/>
      <c r="DH28" s="693"/>
      <c r="DI28" s="693"/>
      <c r="DJ28" s="693"/>
      <c r="DK28" s="693"/>
      <c r="DL28" s="693"/>
      <c r="DM28" s="693"/>
      <c r="DN28" s="693"/>
      <c r="DO28" s="693"/>
      <c r="DP28" s="693"/>
      <c r="DQ28" s="692"/>
      <c r="DR28" s="693"/>
      <c r="DS28" s="694"/>
      <c r="DU28" s="702"/>
      <c r="DV28" s="703"/>
      <c r="DW28" s="702"/>
      <c r="DX28" s="703"/>
      <c r="DY28" s="702"/>
      <c r="DZ28" s="703"/>
      <c r="EA28" s="702"/>
      <c r="EB28" s="703"/>
      <c r="EC28" s="703"/>
      <c r="ED28" s="703"/>
      <c r="EE28" s="703"/>
      <c r="EF28" s="703"/>
      <c r="EG28" s="703"/>
      <c r="EH28" s="703"/>
      <c r="EI28" s="703"/>
      <c r="EJ28" s="703"/>
      <c r="EK28" s="702"/>
      <c r="EL28" s="703"/>
      <c r="EM28" s="704"/>
      <c r="EO28" s="702"/>
      <c r="EP28" s="703"/>
      <c r="EQ28" s="702"/>
      <c r="ER28" s="703"/>
      <c r="ES28" s="702"/>
      <c r="ET28" s="703"/>
      <c r="EU28" s="702"/>
      <c r="EV28" s="703"/>
      <c r="EW28" s="703"/>
      <c r="EX28" s="703"/>
      <c r="EY28" s="703"/>
      <c r="EZ28" s="703"/>
      <c r="FA28" s="703"/>
      <c r="FB28" s="703"/>
      <c r="FC28" s="703"/>
      <c r="FD28" s="703"/>
      <c r="FE28" s="702"/>
      <c r="FF28" s="703"/>
      <c r="FG28" s="705"/>
      <c r="FI28" s="692"/>
      <c r="FJ28" s="693"/>
      <c r="FK28" s="692"/>
      <c r="FL28" s="693"/>
      <c r="FM28" s="692"/>
      <c r="FN28" s="693"/>
      <c r="FO28" s="692"/>
      <c r="FP28" s="693"/>
      <c r="FQ28" s="693"/>
      <c r="FR28" s="693"/>
      <c r="FS28" s="693"/>
      <c r="FT28" s="693"/>
      <c r="FU28" s="693"/>
      <c r="FV28" s="693"/>
      <c r="FW28" s="693"/>
      <c r="FX28" s="693"/>
      <c r="FY28" s="692"/>
      <c r="FZ28" s="693"/>
      <c r="GA28" s="705"/>
      <c r="GC28" s="692"/>
      <c r="GD28" s="693"/>
      <c r="GE28" s="692"/>
      <c r="GF28" s="693"/>
      <c r="GG28" s="692"/>
      <c r="GH28" s="693"/>
      <c r="GI28" s="692"/>
      <c r="GJ28" s="693"/>
      <c r="GK28" s="693"/>
      <c r="GL28" s="693"/>
      <c r="GM28" s="693"/>
      <c r="GN28" s="693"/>
      <c r="GO28" s="693"/>
      <c r="GP28" s="693"/>
      <c r="GQ28" s="693"/>
      <c r="GR28" s="693"/>
      <c r="GS28" s="692"/>
      <c r="GT28" s="693"/>
      <c r="GU28" s="705"/>
      <c r="GW28" s="692"/>
      <c r="GX28" s="693"/>
      <c r="GY28" s="692"/>
      <c r="GZ28" s="693"/>
      <c r="HA28" s="692"/>
      <c r="HB28" s="693"/>
      <c r="HC28" s="692"/>
      <c r="HD28" s="693"/>
      <c r="HE28" s="693"/>
      <c r="HF28" s="693"/>
      <c r="HG28" s="693"/>
      <c r="HH28" s="693"/>
      <c r="HI28" s="693"/>
      <c r="HJ28" s="693"/>
      <c r="HK28" s="693"/>
      <c r="HL28" s="693"/>
      <c r="HM28" s="692"/>
      <c r="HN28" s="693"/>
      <c r="HO28" s="694"/>
      <c r="HQ28" s="677"/>
      <c r="HR28" s="706"/>
      <c r="HS28" s="677"/>
      <c r="HT28" s="706"/>
      <c r="HU28" s="677"/>
      <c r="HV28" s="706"/>
      <c r="HW28" s="677"/>
      <c r="HX28" s="706"/>
      <c r="HY28" s="707"/>
      <c r="HZ28" s="706"/>
      <c r="IA28" s="707"/>
      <c r="IB28" s="706"/>
      <c r="IC28" s="707"/>
      <c r="ID28" s="706"/>
      <c r="IE28" s="706"/>
      <c r="IF28" s="706"/>
      <c r="IG28" s="677"/>
      <c r="IH28" s="706"/>
      <c r="II28" s="705"/>
      <c r="IK28" s="677"/>
      <c r="IL28" s="706"/>
      <c r="IM28" s="677"/>
      <c r="IN28" s="706"/>
      <c r="IO28" s="677"/>
      <c r="IP28" s="706"/>
      <c r="IQ28" s="677"/>
      <c r="IR28" s="706"/>
      <c r="IS28" s="707"/>
      <c r="IT28" s="706"/>
      <c r="IU28" s="707"/>
      <c r="IV28" s="706"/>
      <c r="IW28" s="707"/>
      <c r="IX28" s="706"/>
      <c r="IY28" s="706"/>
      <c r="IZ28" s="706"/>
      <c r="JA28" s="677"/>
      <c r="JB28" s="706"/>
      <c r="JC28" s="705"/>
      <c r="JE28" s="677"/>
      <c r="JF28" s="706"/>
      <c r="JG28" s="677"/>
      <c r="JH28" s="706"/>
      <c r="JI28" s="677"/>
      <c r="JJ28" s="706"/>
      <c r="JK28" s="677"/>
      <c r="JL28" s="706"/>
      <c r="JM28" s="707"/>
      <c r="JN28" s="706"/>
      <c r="JO28" s="707"/>
      <c r="JP28" s="706"/>
      <c r="JQ28" s="707"/>
      <c r="JR28" s="706"/>
      <c r="JS28" s="706"/>
      <c r="JT28" s="706"/>
      <c r="JU28" s="677"/>
      <c r="JV28" s="706"/>
      <c r="JW28" s="705"/>
      <c r="JY28" s="677"/>
      <c r="JZ28" s="706"/>
      <c r="KA28" s="677"/>
      <c r="KB28" s="706"/>
      <c r="KC28" s="677"/>
      <c r="KD28" s="706"/>
      <c r="KE28" s="677"/>
      <c r="KF28" s="706"/>
      <c r="KG28" s="707"/>
      <c r="KH28" s="706"/>
      <c r="KI28" s="707"/>
      <c r="KJ28" s="706"/>
      <c r="KK28" s="707"/>
      <c r="KL28" s="706"/>
      <c r="KM28" s="706"/>
      <c r="KN28" s="706"/>
      <c r="KO28" s="677"/>
      <c r="KP28" s="706"/>
      <c r="KQ28" s="705"/>
      <c r="KS28" s="677"/>
      <c r="KT28" s="706"/>
      <c r="KU28" s="677"/>
      <c r="KV28" s="706"/>
      <c r="KW28" s="677"/>
      <c r="KX28" s="706"/>
      <c r="KY28" s="677"/>
      <c r="KZ28" s="706"/>
      <c r="LA28" s="707"/>
      <c r="LB28" s="706"/>
      <c r="LC28" s="707"/>
      <c r="LD28" s="706"/>
      <c r="LE28" s="707"/>
      <c r="LF28" s="706"/>
      <c r="LG28" s="706"/>
      <c r="LH28" s="706"/>
      <c r="LI28" s="677"/>
      <c r="LJ28" s="706"/>
      <c r="LK28" s="705"/>
      <c r="LM28" s="677"/>
      <c r="LN28" s="706"/>
      <c r="LO28" s="677"/>
      <c r="LP28" s="706"/>
      <c r="LQ28" s="677"/>
      <c r="LR28" s="706"/>
      <c r="LS28" s="677"/>
      <c r="LT28" s="706"/>
      <c r="LU28" s="707"/>
      <c r="LV28" s="706"/>
      <c r="LW28" s="707"/>
      <c r="LX28" s="706"/>
      <c r="LY28" s="707"/>
      <c r="LZ28" s="706"/>
      <c r="MA28" s="706"/>
      <c r="MB28" s="706"/>
      <c r="MC28" s="677"/>
      <c r="MD28" s="706"/>
      <c r="ME28" s="705"/>
      <c r="MG28" s="677"/>
      <c r="MH28" s="706"/>
      <c r="MI28" s="677"/>
      <c r="MJ28" s="706"/>
      <c r="MK28" s="677"/>
      <c r="ML28" s="706"/>
      <c r="MM28" s="677"/>
      <c r="MN28" s="706"/>
      <c r="MO28" s="707"/>
      <c r="MP28" s="706"/>
      <c r="MQ28" s="707"/>
      <c r="MR28" s="706"/>
      <c r="MS28" s="707"/>
      <c r="MT28" s="706"/>
      <c r="MU28" s="706"/>
      <c r="MV28" s="706"/>
      <c r="MW28" s="677"/>
      <c r="MX28" s="706"/>
      <c r="MY28" s="705"/>
      <c r="NA28" s="677"/>
      <c r="NB28" s="706"/>
      <c r="NC28" s="677"/>
      <c r="ND28" s="706"/>
      <c r="NE28" s="677"/>
      <c r="NF28" s="706"/>
      <c r="NG28" s="677"/>
      <c r="NH28" s="706"/>
      <c r="NI28" s="707"/>
      <c r="NJ28" s="706"/>
      <c r="NK28" s="707"/>
      <c r="NL28" s="706"/>
      <c r="NM28" s="707"/>
      <c r="NN28" s="706"/>
      <c r="NO28" s="706"/>
      <c r="NP28" s="706"/>
      <c r="NQ28" s="677"/>
      <c r="NR28" s="706"/>
      <c r="NS28" s="705"/>
      <c r="NU28" s="677"/>
      <c r="NV28" s="706"/>
      <c r="NW28" s="677"/>
      <c r="NX28" s="706"/>
      <c r="NY28" s="677"/>
      <c r="NZ28" s="706"/>
      <c r="OA28" s="677"/>
      <c r="OB28" s="706"/>
      <c r="OC28" s="707"/>
      <c r="OD28" s="706"/>
      <c r="OE28" s="707"/>
      <c r="OF28" s="706"/>
      <c r="OG28" s="707"/>
      <c r="OH28" s="706"/>
      <c r="OI28" s="706"/>
      <c r="OJ28" s="706"/>
      <c r="OK28" s="677"/>
      <c r="OL28" s="706"/>
      <c r="OM28" s="705"/>
      <c r="OO28" s="677"/>
      <c r="OP28" s="706"/>
      <c r="OQ28" s="677"/>
      <c r="OR28" s="706"/>
      <c r="OS28" s="677"/>
      <c r="OT28" s="706"/>
      <c r="OU28" s="677"/>
      <c r="OV28" s="706"/>
      <c r="OW28" s="707"/>
      <c r="OX28" s="706"/>
      <c r="OY28" s="707"/>
      <c r="OZ28" s="706"/>
      <c r="PA28" s="707"/>
      <c r="PB28" s="706"/>
      <c r="PC28" s="706"/>
      <c r="PD28" s="706"/>
      <c r="PE28" s="677"/>
      <c r="PF28" s="706"/>
      <c r="PG28" s="705"/>
      <c r="PI28" s="677"/>
      <c r="PJ28" s="706"/>
      <c r="PK28" s="677"/>
      <c r="PL28" s="706"/>
      <c r="PM28" s="677"/>
      <c r="PN28" s="706"/>
      <c r="PO28" s="677"/>
      <c r="PP28" s="706"/>
      <c r="PQ28" s="707"/>
      <c r="PR28" s="706"/>
      <c r="PS28" s="707"/>
      <c r="PT28" s="706"/>
      <c r="PU28" s="707"/>
      <c r="PV28" s="706"/>
      <c r="PW28" s="706"/>
      <c r="PX28" s="706"/>
      <c r="PY28" s="677"/>
      <c r="PZ28" s="706"/>
      <c r="QA28" s="705"/>
      <c r="QC28" s="677"/>
      <c r="QD28" s="706"/>
      <c r="QE28" s="677"/>
      <c r="QF28" s="706"/>
      <c r="QG28" s="677"/>
      <c r="QH28" s="706"/>
      <c r="QI28" s="677"/>
      <c r="QJ28" s="706"/>
      <c r="QK28" s="707"/>
      <c r="QL28" s="706"/>
      <c r="QM28" s="707"/>
      <c r="QN28" s="706"/>
      <c r="QO28" s="707"/>
      <c r="QP28" s="706"/>
      <c r="QQ28" s="706"/>
      <c r="QR28" s="706"/>
      <c r="QS28" s="677"/>
      <c r="QT28" s="706"/>
      <c r="QU28" s="705"/>
      <c r="RC28" s="677"/>
      <c r="RD28" s="677"/>
      <c r="RE28" s="677"/>
      <c r="RF28" s="677"/>
      <c r="RG28" s="677"/>
      <c r="RH28" s="677"/>
      <c r="RI28" s="677"/>
      <c r="RJ28" s="677"/>
      <c r="RK28" s="677"/>
      <c r="RL28" s="677"/>
      <c r="RM28" s="677"/>
      <c r="RN28" s="677"/>
      <c r="RO28" s="677"/>
      <c r="RP28" s="677"/>
      <c r="RQ28" s="677"/>
      <c r="RR28" s="677"/>
      <c r="RS28" s="677"/>
      <c r="RT28" s="677"/>
      <c r="RV28" s="675"/>
      <c r="RW28" s="675"/>
      <c r="RX28" s="675"/>
      <c r="RY28" s="675"/>
      <c r="RZ28" s="675"/>
      <c r="SA28" s="675"/>
      <c r="SB28" s="675"/>
      <c r="SC28" s="675"/>
      <c r="SD28" s="675"/>
      <c r="SE28" s="676"/>
      <c r="SG28" s="677"/>
      <c r="SH28" s="677"/>
      <c r="SI28" s="677"/>
      <c r="SJ28" s="677"/>
      <c r="SK28" s="677"/>
      <c r="SL28" s="677"/>
      <c r="SM28" s="677"/>
      <c r="SN28" s="677"/>
      <c r="SO28" s="677"/>
      <c r="SP28" s="677"/>
      <c r="SQ28" s="677"/>
      <c r="SR28" s="677"/>
      <c r="SS28" s="677"/>
      <c r="ST28" s="677"/>
      <c r="SU28" s="677"/>
      <c r="SV28" s="677"/>
      <c r="SW28" s="677"/>
      <c r="SX28" s="677"/>
      <c r="SY28" s="677"/>
      <c r="SZ28" s="677"/>
      <c r="TA28" s="677"/>
      <c r="TB28" s="677"/>
      <c r="TC28" s="677"/>
      <c r="TE28" s="675"/>
      <c r="TF28" s="675"/>
      <c r="TG28" s="675"/>
      <c r="TH28" s="675"/>
      <c r="TI28" s="675"/>
      <c r="TJ28" s="675"/>
      <c r="TK28" s="675"/>
      <c r="TL28" s="675"/>
      <c r="TM28" s="675"/>
      <c r="TN28" s="676"/>
      <c r="TP28" s="677"/>
      <c r="TQ28" s="677"/>
      <c r="TR28" s="677"/>
      <c r="TS28" s="677"/>
      <c r="TT28" s="677"/>
      <c r="TU28" s="677"/>
      <c r="TV28" s="677"/>
      <c r="TW28" s="677"/>
      <c r="TX28" s="677"/>
      <c r="TY28" s="677"/>
      <c r="TZ28" s="677"/>
      <c r="UA28" s="677"/>
      <c r="UB28" s="677"/>
      <c r="UC28" s="677"/>
      <c r="UD28" s="677"/>
      <c r="UE28" s="677"/>
      <c r="UF28" s="677"/>
      <c r="UG28" s="677"/>
      <c r="UH28" s="677"/>
      <c r="UI28" s="677"/>
      <c r="UJ28" s="677"/>
      <c r="UK28" s="677"/>
      <c r="UL28" s="677"/>
      <c r="UN28" s="677"/>
      <c r="UO28" s="677"/>
      <c r="UP28" s="677"/>
      <c r="UQ28" s="677"/>
      <c r="UR28" s="677"/>
      <c r="US28" s="677"/>
      <c r="UT28" s="677"/>
      <c r="UU28" s="677"/>
      <c r="UV28" s="677"/>
      <c r="UW28" s="677"/>
    </row>
    <row r="29" spans="1:569" s="645" customFormat="1" ht="19.5" customHeight="1">
      <c r="A29" s="678"/>
      <c r="B29" s="679"/>
      <c r="C29" s="719"/>
      <c r="D29" s="720"/>
      <c r="E29" s="747" t="s">
        <v>373</v>
      </c>
      <c r="F29" s="722" t="s">
        <v>374</v>
      </c>
      <c r="G29" s="722"/>
      <c r="H29" s="723" t="s">
        <v>154</v>
      </c>
      <c r="I29" s="724">
        <v>10</v>
      </c>
      <c r="J29" s="724">
        <v>8</v>
      </c>
      <c r="K29" s="723"/>
      <c r="L29" s="725"/>
      <c r="N29" s="716"/>
      <c r="O29" s="717"/>
      <c r="Q29" s="689">
        <v>2</v>
      </c>
      <c r="R29" s="690"/>
      <c r="S29" s="690">
        <v>2</v>
      </c>
      <c r="T29" s="690">
        <v>2</v>
      </c>
      <c r="U29" s="690"/>
      <c r="V29" s="690">
        <v>1</v>
      </c>
      <c r="W29" s="690"/>
      <c r="X29" s="690"/>
      <c r="Y29" s="690"/>
      <c r="Z29" s="690"/>
      <c r="AA29" s="690"/>
      <c r="AB29" s="690"/>
      <c r="AC29" s="690"/>
      <c r="AD29" s="690"/>
      <c r="AE29" s="690"/>
      <c r="AF29" s="691"/>
      <c r="AH29" s="692"/>
      <c r="AI29" s="693"/>
      <c r="AJ29" s="692"/>
      <c r="AK29" s="693"/>
      <c r="AL29" s="692"/>
      <c r="AM29" s="693"/>
      <c r="AN29" s="692"/>
      <c r="AO29" s="693"/>
      <c r="AP29" s="693"/>
      <c r="AQ29" s="693"/>
      <c r="AR29" s="693"/>
      <c r="AS29" s="693"/>
      <c r="AT29" s="693"/>
      <c r="AU29" s="693"/>
      <c r="AV29" s="693"/>
      <c r="AW29" s="693"/>
      <c r="AX29" s="693"/>
      <c r="AY29" s="693"/>
      <c r="AZ29" s="693"/>
      <c r="BA29" s="693"/>
      <c r="BB29" s="693"/>
      <c r="BC29" s="692"/>
      <c r="BD29" s="693"/>
      <c r="BE29" s="694"/>
      <c r="BG29" s="692"/>
      <c r="BH29" s="693"/>
      <c r="BI29" s="692"/>
      <c r="BJ29" s="693"/>
      <c r="BK29" s="692"/>
      <c r="BL29" s="693"/>
      <c r="BM29" s="692"/>
      <c r="BN29" s="693"/>
      <c r="BO29" s="693"/>
      <c r="BP29" s="693"/>
      <c r="BQ29" s="693"/>
      <c r="BR29" s="693"/>
      <c r="BS29" s="693"/>
      <c r="BT29" s="693"/>
      <c r="BU29" s="693"/>
      <c r="BV29" s="693"/>
      <c r="BW29" s="692"/>
      <c r="BX29" s="693"/>
      <c r="BY29" s="694"/>
      <c r="CA29" s="744">
        <f>'동해기지(건축)'!BP82</f>
        <v>5000</v>
      </c>
      <c r="CB29" s="745">
        <f t="shared" si="14"/>
        <v>50000</v>
      </c>
      <c r="CC29" s="718">
        <f>'동해기지(건축)'!BQ82</f>
        <v>25000</v>
      </c>
      <c r="CD29" s="745">
        <f t="shared" si="15"/>
        <v>250000</v>
      </c>
      <c r="CE29" s="718"/>
      <c r="CF29" s="745">
        <f t="shared" si="16"/>
        <v>0</v>
      </c>
      <c r="CG29" s="718">
        <f>'동해기지(건축)'!BR82</f>
        <v>0</v>
      </c>
      <c r="CH29" s="745">
        <f t="shared" si="17"/>
        <v>0</v>
      </c>
      <c r="CI29" s="746">
        <f t="shared" si="39"/>
        <v>30000</v>
      </c>
      <c r="CJ29" s="745">
        <f t="shared" si="19"/>
        <v>300000</v>
      </c>
      <c r="CK29" s="718"/>
      <c r="CL29" s="745">
        <f t="shared" si="20"/>
        <v>0</v>
      </c>
      <c r="CM29" s="746">
        <f t="shared" si="40"/>
        <v>30000</v>
      </c>
      <c r="CN29" s="745">
        <f t="shared" si="22"/>
        <v>300000</v>
      </c>
      <c r="CO29" s="699">
        <f t="shared" si="41"/>
        <v>60000</v>
      </c>
      <c r="CP29" s="699">
        <f t="shared" si="41"/>
        <v>0</v>
      </c>
      <c r="CQ29" s="699">
        <f t="shared" si="41"/>
        <v>60000</v>
      </c>
      <c r="CR29" s="699">
        <f t="shared" si="41"/>
        <v>60000</v>
      </c>
      <c r="CS29" s="700">
        <f t="shared" si="41"/>
        <v>0</v>
      </c>
      <c r="CT29" s="699">
        <f t="shared" si="41"/>
        <v>30000</v>
      </c>
      <c r="CU29" s="699">
        <f t="shared" si="41"/>
        <v>0</v>
      </c>
      <c r="CV29" s="700">
        <f t="shared" si="42"/>
        <v>0</v>
      </c>
      <c r="CW29" s="697"/>
      <c r="CX29" s="696">
        <f t="shared" si="25"/>
        <v>0</v>
      </c>
      <c r="CY29" s="701"/>
      <c r="DA29" s="692"/>
      <c r="DB29" s="693"/>
      <c r="DC29" s="692"/>
      <c r="DD29" s="693"/>
      <c r="DE29" s="692"/>
      <c r="DF29" s="693"/>
      <c r="DG29" s="692"/>
      <c r="DH29" s="693"/>
      <c r="DI29" s="693"/>
      <c r="DJ29" s="693"/>
      <c r="DK29" s="693"/>
      <c r="DL29" s="693"/>
      <c r="DM29" s="693"/>
      <c r="DN29" s="693"/>
      <c r="DO29" s="693"/>
      <c r="DP29" s="693"/>
      <c r="DQ29" s="692"/>
      <c r="DR29" s="693"/>
      <c r="DS29" s="694"/>
      <c r="DU29" s="702"/>
      <c r="DV29" s="703"/>
      <c r="DW29" s="702"/>
      <c r="DX29" s="703"/>
      <c r="DY29" s="702"/>
      <c r="DZ29" s="703"/>
      <c r="EA29" s="702"/>
      <c r="EB29" s="703"/>
      <c r="EC29" s="703"/>
      <c r="ED29" s="703"/>
      <c r="EE29" s="703"/>
      <c r="EF29" s="703"/>
      <c r="EG29" s="703"/>
      <c r="EH29" s="703"/>
      <c r="EI29" s="703"/>
      <c r="EJ29" s="703"/>
      <c r="EK29" s="702"/>
      <c r="EL29" s="703"/>
      <c r="EM29" s="704"/>
      <c r="EO29" s="702"/>
      <c r="EP29" s="703"/>
      <c r="EQ29" s="702"/>
      <c r="ER29" s="703"/>
      <c r="ES29" s="702"/>
      <c r="ET29" s="703"/>
      <c r="EU29" s="702"/>
      <c r="EV29" s="703"/>
      <c r="EW29" s="703"/>
      <c r="EX29" s="703"/>
      <c r="EY29" s="703"/>
      <c r="EZ29" s="703"/>
      <c r="FA29" s="703"/>
      <c r="FB29" s="703"/>
      <c r="FC29" s="703"/>
      <c r="FD29" s="703"/>
      <c r="FE29" s="702"/>
      <c r="FF29" s="703"/>
      <c r="FG29" s="705"/>
      <c r="FI29" s="692"/>
      <c r="FJ29" s="693"/>
      <c r="FK29" s="692"/>
      <c r="FL29" s="693"/>
      <c r="FM29" s="692"/>
      <c r="FN29" s="693"/>
      <c r="FO29" s="692"/>
      <c r="FP29" s="693"/>
      <c r="FQ29" s="693"/>
      <c r="FR29" s="693"/>
      <c r="FS29" s="693"/>
      <c r="FT29" s="693"/>
      <c r="FU29" s="693"/>
      <c r="FV29" s="693"/>
      <c r="FW29" s="693"/>
      <c r="FX29" s="693"/>
      <c r="FY29" s="692"/>
      <c r="FZ29" s="693"/>
      <c r="GA29" s="705"/>
      <c r="GC29" s="692"/>
      <c r="GD29" s="693"/>
      <c r="GE29" s="692"/>
      <c r="GF29" s="693"/>
      <c r="GG29" s="692"/>
      <c r="GH29" s="693"/>
      <c r="GI29" s="692"/>
      <c r="GJ29" s="693"/>
      <c r="GK29" s="693"/>
      <c r="GL29" s="693"/>
      <c r="GM29" s="693"/>
      <c r="GN29" s="693"/>
      <c r="GO29" s="693"/>
      <c r="GP29" s="693"/>
      <c r="GQ29" s="693"/>
      <c r="GR29" s="693"/>
      <c r="GS29" s="692"/>
      <c r="GT29" s="693"/>
      <c r="GU29" s="705"/>
      <c r="GW29" s="692"/>
      <c r="GX29" s="693"/>
      <c r="GY29" s="692"/>
      <c r="GZ29" s="693"/>
      <c r="HA29" s="692"/>
      <c r="HB29" s="693"/>
      <c r="HC29" s="692"/>
      <c r="HD29" s="693"/>
      <c r="HE29" s="693"/>
      <c r="HF29" s="693"/>
      <c r="HG29" s="693"/>
      <c r="HH29" s="693"/>
      <c r="HI29" s="693"/>
      <c r="HJ29" s="693"/>
      <c r="HK29" s="693"/>
      <c r="HL29" s="693"/>
      <c r="HM29" s="692"/>
      <c r="HN29" s="693"/>
      <c r="HO29" s="694"/>
      <c r="HQ29" s="677"/>
      <c r="HR29" s="706"/>
      <c r="HS29" s="677"/>
      <c r="HT29" s="706"/>
      <c r="HU29" s="677"/>
      <c r="HV29" s="706"/>
      <c r="HW29" s="677"/>
      <c r="HX29" s="706"/>
      <c r="HY29" s="707"/>
      <c r="HZ29" s="706"/>
      <c r="IA29" s="707"/>
      <c r="IB29" s="706"/>
      <c r="IC29" s="707"/>
      <c r="ID29" s="706"/>
      <c r="IE29" s="706"/>
      <c r="IF29" s="706"/>
      <c r="IG29" s="677"/>
      <c r="IH29" s="706"/>
      <c r="II29" s="705"/>
      <c r="IK29" s="677"/>
      <c r="IL29" s="706"/>
      <c r="IM29" s="677"/>
      <c r="IN29" s="706"/>
      <c r="IO29" s="677"/>
      <c r="IP29" s="706"/>
      <c r="IQ29" s="677"/>
      <c r="IR29" s="706"/>
      <c r="IS29" s="707"/>
      <c r="IT29" s="706"/>
      <c r="IU29" s="707"/>
      <c r="IV29" s="706"/>
      <c r="IW29" s="707"/>
      <c r="IX29" s="706"/>
      <c r="IY29" s="706"/>
      <c r="IZ29" s="706"/>
      <c r="JA29" s="677"/>
      <c r="JB29" s="706"/>
      <c r="JC29" s="705"/>
      <c r="JE29" s="677"/>
      <c r="JF29" s="706"/>
      <c r="JG29" s="677"/>
      <c r="JH29" s="706"/>
      <c r="JI29" s="677"/>
      <c r="JJ29" s="706"/>
      <c r="JK29" s="677"/>
      <c r="JL29" s="706"/>
      <c r="JM29" s="707"/>
      <c r="JN29" s="706"/>
      <c r="JO29" s="707"/>
      <c r="JP29" s="706"/>
      <c r="JQ29" s="707"/>
      <c r="JR29" s="706"/>
      <c r="JS29" s="706"/>
      <c r="JT29" s="706"/>
      <c r="JU29" s="677"/>
      <c r="JV29" s="706"/>
      <c r="JW29" s="705"/>
      <c r="JY29" s="677"/>
      <c r="JZ29" s="706"/>
      <c r="KA29" s="677"/>
      <c r="KB29" s="706"/>
      <c r="KC29" s="677"/>
      <c r="KD29" s="706"/>
      <c r="KE29" s="677"/>
      <c r="KF29" s="706"/>
      <c r="KG29" s="707"/>
      <c r="KH29" s="706"/>
      <c r="KI29" s="707"/>
      <c r="KJ29" s="706"/>
      <c r="KK29" s="707"/>
      <c r="KL29" s="706"/>
      <c r="KM29" s="706"/>
      <c r="KN29" s="706"/>
      <c r="KO29" s="677"/>
      <c r="KP29" s="706"/>
      <c r="KQ29" s="705"/>
      <c r="KS29" s="677"/>
      <c r="KT29" s="706"/>
      <c r="KU29" s="677"/>
      <c r="KV29" s="706"/>
      <c r="KW29" s="677"/>
      <c r="KX29" s="706"/>
      <c r="KY29" s="677"/>
      <c r="KZ29" s="706"/>
      <c r="LA29" s="707"/>
      <c r="LB29" s="706"/>
      <c r="LC29" s="707"/>
      <c r="LD29" s="706"/>
      <c r="LE29" s="707"/>
      <c r="LF29" s="706"/>
      <c r="LG29" s="706"/>
      <c r="LH29" s="706"/>
      <c r="LI29" s="677"/>
      <c r="LJ29" s="706"/>
      <c r="LK29" s="705"/>
      <c r="LM29" s="677"/>
      <c r="LN29" s="706"/>
      <c r="LO29" s="677"/>
      <c r="LP29" s="706"/>
      <c r="LQ29" s="677"/>
      <c r="LR29" s="706"/>
      <c r="LS29" s="677"/>
      <c r="LT29" s="706"/>
      <c r="LU29" s="707"/>
      <c r="LV29" s="706"/>
      <c r="LW29" s="707"/>
      <c r="LX29" s="706"/>
      <c r="LY29" s="707"/>
      <c r="LZ29" s="706"/>
      <c r="MA29" s="706"/>
      <c r="MB29" s="706"/>
      <c r="MC29" s="677"/>
      <c r="MD29" s="706"/>
      <c r="ME29" s="705"/>
      <c r="MG29" s="677"/>
      <c r="MH29" s="706"/>
      <c r="MI29" s="677"/>
      <c r="MJ29" s="706"/>
      <c r="MK29" s="677"/>
      <c r="ML29" s="706"/>
      <c r="MM29" s="677"/>
      <c r="MN29" s="706"/>
      <c r="MO29" s="707"/>
      <c r="MP29" s="706"/>
      <c r="MQ29" s="707"/>
      <c r="MR29" s="706"/>
      <c r="MS29" s="707"/>
      <c r="MT29" s="706"/>
      <c r="MU29" s="706"/>
      <c r="MV29" s="706"/>
      <c r="MW29" s="677"/>
      <c r="MX29" s="706"/>
      <c r="MY29" s="705"/>
      <c r="NA29" s="677"/>
      <c r="NB29" s="706"/>
      <c r="NC29" s="677"/>
      <c r="ND29" s="706"/>
      <c r="NE29" s="677"/>
      <c r="NF29" s="706"/>
      <c r="NG29" s="677"/>
      <c r="NH29" s="706"/>
      <c r="NI29" s="707"/>
      <c r="NJ29" s="706"/>
      <c r="NK29" s="707"/>
      <c r="NL29" s="706"/>
      <c r="NM29" s="707"/>
      <c r="NN29" s="706"/>
      <c r="NO29" s="706"/>
      <c r="NP29" s="706"/>
      <c r="NQ29" s="677"/>
      <c r="NR29" s="706"/>
      <c r="NS29" s="705"/>
      <c r="NU29" s="677"/>
      <c r="NV29" s="706"/>
      <c r="NW29" s="677"/>
      <c r="NX29" s="706"/>
      <c r="NY29" s="677"/>
      <c r="NZ29" s="706"/>
      <c r="OA29" s="677"/>
      <c r="OB29" s="706"/>
      <c r="OC29" s="707"/>
      <c r="OD29" s="706"/>
      <c r="OE29" s="707"/>
      <c r="OF29" s="706"/>
      <c r="OG29" s="707"/>
      <c r="OH29" s="706"/>
      <c r="OI29" s="706"/>
      <c r="OJ29" s="706"/>
      <c r="OK29" s="677"/>
      <c r="OL29" s="706"/>
      <c r="OM29" s="705"/>
      <c r="OO29" s="677"/>
      <c r="OP29" s="706"/>
      <c r="OQ29" s="677"/>
      <c r="OR29" s="706"/>
      <c r="OS29" s="677"/>
      <c r="OT29" s="706"/>
      <c r="OU29" s="677"/>
      <c r="OV29" s="706"/>
      <c r="OW29" s="707"/>
      <c r="OX29" s="706"/>
      <c r="OY29" s="707"/>
      <c r="OZ29" s="706"/>
      <c r="PA29" s="707"/>
      <c r="PB29" s="706"/>
      <c r="PC29" s="706"/>
      <c r="PD29" s="706"/>
      <c r="PE29" s="677"/>
      <c r="PF29" s="706"/>
      <c r="PG29" s="705"/>
      <c r="PI29" s="677"/>
      <c r="PJ29" s="706"/>
      <c r="PK29" s="677"/>
      <c r="PL29" s="706"/>
      <c r="PM29" s="677"/>
      <c r="PN29" s="706"/>
      <c r="PO29" s="677"/>
      <c r="PP29" s="706"/>
      <c r="PQ29" s="707"/>
      <c r="PR29" s="706"/>
      <c r="PS29" s="707"/>
      <c r="PT29" s="706"/>
      <c r="PU29" s="707"/>
      <c r="PV29" s="706"/>
      <c r="PW29" s="706"/>
      <c r="PX29" s="706"/>
      <c r="PY29" s="677"/>
      <c r="PZ29" s="706"/>
      <c r="QA29" s="705"/>
      <c r="QC29" s="677"/>
      <c r="QD29" s="706"/>
      <c r="QE29" s="677"/>
      <c r="QF29" s="706"/>
      <c r="QG29" s="677"/>
      <c r="QH29" s="706"/>
      <c r="QI29" s="677"/>
      <c r="QJ29" s="706"/>
      <c r="QK29" s="707"/>
      <c r="QL29" s="706"/>
      <c r="QM29" s="707"/>
      <c r="QN29" s="706"/>
      <c r="QO29" s="707"/>
      <c r="QP29" s="706"/>
      <c r="QQ29" s="706"/>
      <c r="QR29" s="706"/>
      <c r="QS29" s="677"/>
      <c r="QT29" s="706"/>
      <c r="QU29" s="705"/>
      <c r="RC29" s="677"/>
      <c r="RD29" s="677"/>
      <c r="RE29" s="677"/>
      <c r="RF29" s="677"/>
      <c r="RG29" s="677"/>
      <c r="RH29" s="677"/>
      <c r="RI29" s="677"/>
      <c r="RJ29" s="677"/>
      <c r="RK29" s="677"/>
      <c r="RL29" s="677"/>
      <c r="RM29" s="677"/>
      <c r="RN29" s="677"/>
      <c r="RO29" s="677"/>
      <c r="RP29" s="677"/>
      <c r="RQ29" s="677"/>
      <c r="RR29" s="677"/>
      <c r="RS29" s="677"/>
      <c r="RT29" s="677"/>
      <c r="RV29" s="675"/>
      <c r="RW29" s="675"/>
      <c r="RX29" s="675"/>
      <c r="RY29" s="675"/>
      <c r="RZ29" s="675"/>
      <c r="SA29" s="675"/>
      <c r="SB29" s="675"/>
      <c r="SC29" s="675"/>
      <c r="SD29" s="675"/>
      <c r="SE29" s="676"/>
      <c r="SG29" s="677"/>
      <c r="SH29" s="677"/>
      <c r="SI29" s="677"/>
      <c r="SJ29" s="677"/>
      <c r="SK29" s="677"/>
      <c r="SL29" s="677"/>
      <c r="SM29" s="677"/>
      <c r="SN29" s="677"/>
      <c r="SO29" s="677"/>
      <c r="SP29" s="677"/>
      <c r="SQ29" s="677"/>
      <c r="SR29" s="677"/>
      <c r="SS29" s="677"/>
      <c r="ST29" s="677"/>
      <c r="SU29" s="677"/>
      <c r="SV29" s="677"/>
      <c r="SW29" s="677"/>
      <c r="SX29" s="677"/>
      <c r="SY29" s="677"/>
      <c r="SZ29" s="677"/>
      <c r="TA29" s="677"/>
      <c r="TB29" s="677"/>
      <c r="TC29" s="677"/>
      <c r="TE29" s="675"/>
      <c r="TF29" s="675"/>
      <c r="TG29" s="675"/>
      <c r="TH29" s="675"/>
      <c r="TI29" s="675"/>
      <c r="TJ29" s="675"/>
      <c r="TK29" s="675"/>
      <c r="TL29" s="675"/>
      <c r="TM29" s="675"/>
      <c r="TN29" s="676"/>
      <c r="TP29" s="677"/>
      <c r="TQ29" s="677"/>
      <c r="TR29" s="677"/>
      <c r="TS29" s="677"/>
      <c r="TT29" s="677"/>
      <c r="TU29" s="677"/>
      <c r="TV29" s="677"/>
      <c r="TW29" s="677"/>
      <c r="TX29" s="677"/>
      <c r="TY29" s="677"/>
      <c r="TZ29" s="677"/>
      <c r="UA29" s="677"/>
      <c r="UB29" s="677"/>
      <c r="UC29" s="677"/>
      <c r="UD29" s="677"/>
      <c r="UE29" s="677"/>
      <c r="UF29" s="677"/>
      <c r="UG29" s="677"/>
      <c r="UH29" s="677"/>
      <c r="UI29" s="677"/>
      <c r="UJ29" s="677"/>
      <c r="UK29" s="677"/>
      <c r="UL29" s="677"/>
      <c r="UN29" s="677"/>
      <c r="UO29" s="677"/>
      <c r="UP29" s="677"/>
      <c r="UQ29" s="677"/>
      <c r="UR29" s="677"/>
      <c r="US29" s="677"/>
      <c r="UT29" s="677"/>
      <c r="UU29" s="677"/>
      <c r="UV29" s="677"/>
      <c r="UW29" s="677"/>
    </row>
    <row r="30" spans="1:569" s="645" customFormat="1" ht="19.5" customHeight="1">
      <c r="A30" s="678"/>
      <c r="B30" s="679"/>
      <c r="C30" s="708"/>
      <c r="D30" s="709"/>
      <c r="E30" s="743" t="s">
        <v>373</v>
      </c>
      <c r="F30" s="712" t="s">
        <v>375</v>
      </c>
      <c r="G30" s="712"/>
      <c r="H30" s="714" t="s">
        <v>154</v>
      </c>
      <c r="I30" s="690">
        <f>8*4</f>
        <v>32</v>
      </c>
      <c r="J30" s="690">
        <f>7*4</f>
        <v>28</v>
      </c>
      <c r="K30" s="714"/>
      <c r="L30" s="715"/>
      <c r="N30" s="716"/>
      <c r="O30" s="717"/>
      <c r="Q30" s="689">
        <v>4</v>
      </c>
      <c r="R30" s="690">
        <v>4</v>
      </c>
      <c r="S30" s="690">
        <v>4</v>
      </c>
      <c r="T30" s="690">
        <v>4</v>
      </c>
      <c r="U30" s="690"/>
      <c r="V30" s="690">
        <v>4</v>
      </c>
      <c r="W30" s="690">
        <v>4</v>
      </c>
      <c r="X30" s="690"/>
      <c r="Y30" s="690"/>
      <c r="Z30" s="690"/>
      <c r="AA30" s="690"/>
      <c r="AB30" s="690"/>
      <c r="AC30" s="690"/>
      <c r="AD30" s="690"/>
      <c r="AE30" s="690"/>
      <c r="AF30" s="691"/>
      <c r="AH30" s="692"/>
      <c r="AI30" s="693"/>
      <c r="AJ30" s="692"/>
      <c r="AK30" s="693"/>
      <c r="AL30" s="692"/>
      <c r="AM30" s="693"/>
      <c r="AN30" s="692"/>
      <c r="AO30" s="693"/>
      <c r="AP30" s="693"/>
      <c r="AQ30" s="693"/>
      <c r="AR30" s="693"/>
      <c r="AS30" s="693"/>
      <c r="AT30" s="693"/>
      <c r="AU30" s="693"/>
      <c r="AV30" s="693"/>
      <c r="AW30" s="693"/>
      <c r="AX30" s="693"/>
      <c r="AY30" s="693"/>
      <c r="AZ30" s="693"/>
      <c r="BA30" s="693"/>
      <c r="BB30" s="693"/>
      <c r="BC30" s="692"/>
      <c r="BD30" s="693"/>
      <c r="BE30" s="694"/>
      <c r="BG30" s="692"/>
      <c r="BH30" s="693"/>
      <c r="BI30" s="692"/>
      <c r="BJ30" s="693"/>
      <c r="BK30" s="692"/>
      <c r="BL30" s="693"/>
      <c r="BM30" s="692"/>
      <c r="BN30" s="693"/>
      <c r="BO30" s="693"/>
      <c r="BP30" s="693"/>
      <c r="BQ30" s="693"/>
      <c r="BR30" s="693"/>
      <c r="BS30" s="693"/>
      <c r="BT30" s="693"/>
      <c r="BU30" s="693"/>
      <c r="BV30" s="693"/>
      <c r="BW30" s="692"/>
      <c r="BX30" s="693"/>
      <c r="BY30" s="694"/>
      <c r="CA30" s="744">
        <f>'동해기지(건축)'!BP83</f>
        <v>20000</v>
      </c>
      <c r="CB30" s="745">
        <f t="shared" si="14"/>
        <v>640000</v>
      </c>
      <c r="CC30" s="718">
        <f>'동해기지(건축)'!BQ83</f>
        <v>30000</v>
      </c>
      <c r="CD30" s="745">
        <f t="shared" si="15"/>
        <v>960000</v>
      </c>
      <c r="CE30" s="718"/>
      <c r="CF30" s="745">
        <f t="shared" si="16"/>
        <v>0</v>
      </c>
      <c r="CG30" s="718">
        <f>'동해기지(건축)'!BR83</f>
        <v>0</v>
      </c>
      <c r="CH30" s="745">
        <f t="shared" si="17"/>
        <v>0</v>
      </c>
      <c r="CI30" s="746">
        <f t="shared" si="39"/>
        <v>50000</v>
      </c>
      <c r="CJ30" s="745">
        <f t="shared" si="19"/>
        <v>1600000</v>
      </c>
      <c r="CK30" s="718"/>
      <c r="CL30" s="745">
        <f t="shared" si="20"/>
        <v>0</v>
      </c>
      <c r="CM30" s="746">
        <f t="shared" si="40"/>
        <v>50000</v>
      </c>
      <c r="CN30" s="745">
        <f t="shared" si="22"/>
        <v>1600000</v>
      </c>
      <c r="CO30" s="699">
        <f t="shared" si="41"/>
        <v>200000</v>
      </c>
      <c r="CP30" s="699">
        <f t="shared" si="41"/>
        <v>200000</v>
      </c>
      <c r="CQ30" s="699">
        <f t="shared" si="41"/>
        <v>200000</v>
      </c>
      <c r="CR30" s="699">
        <f t="shared" si="41"/>
        <v>200000</v>
      </c>
      <c r="CS30" s="700">
        <f t="shared" si="41"/>
        <v>0</v>
      </c>
      <c r="CT30" s="699">
        <f t="shared" si="41"/>
        <v>200000</v>
      </c>
      <c r="CU30" s="699">
        <f t="shared" si="41"/>
        <v>200000</v>
      </c>
      <c r="CV30" s="700">
        <f t="shared" si="42"/>
        <v>0</v>
      </c>
      <c r="CW30" s="697"/>
      <c r="CX30" s="696">
        <f t="shared" si="25"/>
        <v>0</v>
      </c>
      <c r="CY30" s="701"/>
      <c r="DA30" s="692"/>
      <c r="DB30" s="693"/>
      <c r="DC30" s="692"/>
      <c r="DD30" s="693"/>
      <c r="DE30" s="692"/>
      <c r="DF30" s="693"/>
      <c r="DG30" s="692"/>
      <c r="DH30" s="693"/>
      <c r="DI30" s="693"/>
      <c r="DJ30" s="693"/>
      <c r="DK30" s="693"/>
      <c r="DL30" s="693"/>
      <c r="DM30" s="693"/>
      <c r="DN30" s="693"/>
      <c r="DO30" s="693"/>
      <c r="DP30" s="693"/>
      <c r="DQ30" s="692"/>
      <c r="DR30" s="693"/>
      <c r="DS30" s="694"/>
      <c r="DU30" s="702"/>
      <c r="DV30" s="703"/>
      <c r="DW30" s="702"/>
      <c r="DX30" s="703"/>
      <c r="DY30" s="702"/>
      <c r="DZ30" s="703"/>
      <c r="EA30" s="702"/>
      <c r="EB30" s="703"/>
      <c r="EC30" s="703"/>
      <c r="ED30" s="703"/>
      <c r="EE30" s="703"/>
      <c r="EF30" s="703"/>
      <c r="EG30" s="703"/>
      <c r="EH30" s="703"/>
      <c r="EI30" s="703"/>
      <c r="EJ30" s="703"/>
      <c r="EK30" s="702"/>
      <c r="EL30" s="703"/>
      <c r="EM30" s="704"/>
      <c r="EO30" s="702"/>
      <c r="EP30" s="703"/>
      <c r="EQ30" s="702"/>
      <c r="ER30" s="703"/>
      <c r="ES30" s="702"/>
      <c r="ET30" s="703"/>
      <c r="EU30" s="702"/>
      <c r="EV30" s="703"/>
      <c r="EW30" s="703"/>
      <c r="EX30" s="703"/>
      <c r="EY30" s="703"/>
      <c r="EZ30" s="703"/>
      <c r="FA30" s="703"/>
      <c r="FB30" s="703"/>
      <c r="FC30" s="703"/>
      <c r="FD30" s="703"/>
      <c r="FE30" s="702"/>
      <c r="FF30" s="703"/>
      <c r="FG30" s="705"/>
      <c r="FI30" s="692"/>
      <c r="FJ30" s="693"/>
      <c r="FK30" s="692"/>
      <c r="FL30" s="693"/>
      <c r="FM30" s="692"/>
      <c r="FN30" s="693"/>
      <c r="FO30" s="692"/>
      <c r="FP30" s="693"/>
      <c r="FQ30" s="693"/>
      <c r="FR30" s="693"/>
      <c r="FS30" s="693"/>
      <c r="FT30" s="693"/>
      <c r="FU30" s="693"/>
      <c r="FV30" s="693"/>
      <c r="FW30" s="693"/>
      <c r="FX30" s="693"/>
      <c r="FY30" s="692"/>
      <c r="FZ30" s="693"/>
      <c r="GA30" s="705"/>
      <c r="GC30" s="692"/>
      <c r="GD30" s="693"/>
      <c r="GE30" s="692"/>
      <c r="GF30" s="693"/>
      <c r="GG30" s="692"/>
      <c r="GH30" s="693"/>
      <c r="GI30" s="692"/>
      <c r="GJ30" s="693"/>
      <c r="GK30" s="693"/>
      <c r="GL30" s="693"/>
      <c r="GM30" s="693"/>
      <c r="GN30" s="693"/>
      <c r="GO30" s="693"/>
      <c r="GP30" s="693"/>
      <c r="GQ30" s="693"/>
      <c r="GR30" s="693"/>
      <c r="GS30" s="692"/>
      <c r="GT30" s="693"/>
      <c r="GU30" s="705"/>
      <c r="GW30" s="692"/>
      <c r="GX30" s="693"/>
      <c r="GY30" s="692"/>
      <c r="GZ30" s="693"/>
      <c r="HA30" s="692"/>
      <c r="HB30" s="693"/>
      <c r="HC30" s="692"/>
      <c r="HD30" s="693"/>
      <c r="HE30" s="693"/>
      <c r="HF30" s="693"/>
      <c r="HG30" s="693"/>
      <c r="HH30" s="693"/>
      <c r="HI30" s="693"/>
      <c r="HJ30" s="693"/>
      <c r="HK30" s="693"/>
      <c r="HL30" s="693"/>
      <c r="HM30" s="692"/>
      <c r="HN30" s="693"/>
      <c r="HO30" s="694"/>
      <c r="HQ30" s="677"/>
      <c r="HR30" s="706"/>
      <c r="HS30" s="677"/>
      <c r="HT30" s="706"/>
      <c r="HU30" s="677"/>
      <c r="HV30" s="706"/>
      <c r="HW30" s="677"/>
      <c r="HX30" s="706"/>
      <c r="HY30" s="707"/>
      <c r="HZ30" s="706"/>
      <c r="IA30" s="707"/>
      <c r="IB30" s="706"/>
      <c r="IC30" s="707"/>
      <c r="ID30" s="706"/>
      <c r="IE30" s="706"/>
      <c r="IF30" s="706"/>
      <c r="IG30" s="677"/>
      <c r="IH30" s="706"/>
      <c r="II30" s="705"/>
      <c r="IK30" s="677"/>
      <c r="IL30" s="706"/>
      <c r="IM30" s="677"/>
      <c r="IN30" s="706"/>
      <c r="IO30" s="677"/>
      <c r="IP30" s="706"/>
      <c r="IQ30" s="677"/>
      <c r="IR30" s="706"/>
      <c r="IS30" s="707"/>
      <c r="IT30" s="706"/>
      <c r="IU30" s="707"/>
      <c r="IV30" s="706"/>
      <c r="IW30" s="707"/>
      <c r="IX30" s="706"/>
      <c r="IY30" s="706"/>
      <c r="IZ30" s="706"/>
      <c r="JA30" s="677"/>
      <c r="JB30" s="706"/>
      <c r="JC30" s="705"/>
      <c r="JE30" s="677"/>
      <c r="JF30" s="706"/>
      <c r="JG30" s="677"/>
      <c r="JH30" s="706"/>
      <c r="JI30" s="677"/>
      <c r="JJ30" s="706"/>
      <c r="JK30" s="677"/>
      <c r="JL30" s="706"/>
      <c r="JM30" s="707"/>
      <c r="JN30" s="706"/>
      <c r="JO30" s="707"/>
      <c r="JP30" s="706"/>
      <c r="JQ30" s="707"/>
      <c r="JR30" s="706"/>
      <c r="JS30" s="706"/>
      <c r="JT30" s="706"/>
      <c r="JU30" s="677"/>
      <c r="JV30" s="706"/>
      <c r="JW30" s="705"/>
      <c r="JY30" s="677"/>
      <c r="JZ30" s="706"/>
      <c r="KA30" s="677"/>
      <c r="KB30" s="706"/>
      <c r="KC30" s="677"/>
      <c r="KD30" s="706"/>
      <c r="KE30" s="677"/>
      <c r="KF30" s="706"/>
      <c r="KG30" s="707"/>
      <c r="KH30" s="706"/>
      <c r="KI30" s="707"/>
      <c r="KJ30" s="706"/>
      <c r="KK30" s="707"/>
      <c r="KL30" s="706"/>
      <c r="KM30" s="706"/>
      <c r="KN30" s="706"/>
      <c r="KO30" s="677"/>
      <c r="KP30" s="706"/>
      <c r="KQ30" s="705"/>
      <c r="KS30" s="677"/>
      <c r="KT30" s="706"/>
      <c r="KU30" s="677"/>
      <c r="KV30" s="706"/>
      <c r="KW30" s="677"/>
      <c r="KX30" s="706"/>
      <c r="KY30" s="677"/>
      <c r="KZ30" s="706"/>
      <c r="LA30" s="707"/>
      <c r="LB30" s="706"/>
      <c r="LC30" s="707"/>
      <c r="LD30" s="706"/>
      <c r="LE30" s="707"/>
      <c r="LF30" s="706"/>
      <c r="LG30" s="706"/>
      <c r="LH30" s="706"/>
      <c r="LI30" s="677"/>
      <c r="LJ30" s="706"/>
      <c r="LK30" s="705"/>
      <c r="LM30" s="677"/>
      <c r="LN30" s="706"/>
      <c r="LO30" s="677"/>
      <c r="LP30" s="706"/>
      <c r="LQ30" s="677"/>
      <c r="LR30" s="706"/>
      <c r="LS30" s="677"/>
      <c r="LT30" s="706"/>
      <c r="LU30" s="707"/>
      <c r="LV30" s="706"/>
      <c r="LW30" s="707"/>
      <c r="LX30" s="706"/>
      <c r="LY30" s="707"/>
      <c r="LZ30" s="706"/>
      <c r="MA30" s="706"/>
      <c r="MB30" s="706"/>
      <c r="MC30" s="677"/>
      <c r="MD30" s="706"/>
      <c r="ME30" s="705"/>
      <c r="MG30" s="677"/>
      <c r="MH30" s="706"/>
      <c r="MI30" s="677"/>
      <c r="MJ30" s="706"/>
      <c r="MK30" s="677"/>
      <c r="ML30" s="706"/>
      <c r="MM30" s="677"/>
      <c r="MN30" s="706"/>
      <c r="MO30" s="707"/>
      <c r="MP30" s="706"/>
      <c r="MQ30" s="707"/>
      <c r="MR30" s="706"/>
      <c r="MS30" s="707"/>
      <c r="MT30" s="706"/>
      <c r="MU30" s="706"/>
      <c r="MV30" s="706"/>
      <c r="MW30" s="677"/>
      <c r="MX30" s="706"/>
      <c r="MY30" s="705"/>
      <c r="NA30" s="677"/>
      <c r="NB30" s="706"/>
      <c r="NC30" s="677"/>
      <c r="ND30" s="706"/>
      <c r="NE30" s="677"/>
      <c r="NF30" s="706"/>
      <c r="NG30" s="677"/>
      <c r="NH30" s="706"/>
      <c r="NI30" s="707"/>
      <c r="NJ30" s="706"/>
      <c r="NK30" s="707"/>
      <c r="NL30" s="706"/>
      <c r="NM30" s="707"/>
      <c r="NN30" s="706"/>
      <c r="NO30" s="706"/>
      <c r="NP30" s="706"/>
      <c r="NQ30" s="677"/>
      <c r="NR30" s="706"/>
      <c r="NS30" s="705"/>
      <c r="NU30" s="677"/>
      <c r="NV30" s="706"/>
      <c r="NW30" s="677"/>
      <c r="NX30" s="706"/>
      <c r="NY30" s="677"/>
      <c r="NZ30" s="706"/>
      <c r="OA30" s="677"/>
      <c r="OB30" s="706"/>
      <c r="OC30" s="707"/>
      <c r="OD30" s="706"/>
      <c r="OE30" s="707"/>
      <c r="OF30" s="706"/>
      <c r="OG30" s="707"/>
      <c r="OH30" s="706"/>
      <c r="OI30" s="706"/>
      <c r="OJ30" s="706"/>
      <c r="OK30" s="677"/>
      <c r="OL30" s="706"/>
      <c r="OM30" s="705"/>
      <c r="OO30" s="677"/>
      <c r="OP30" s="706"/>
      <c r="OQ30" s="677"/>
      <c r="OR30" s="706"/>
      <c r="OS30" s="677"/>
      <c r="OT30" s="706"/>
      <c r="OU30" s="677"/>
      <c r="OV30" s="706"/>
      <c r="OW30" s="707"/>
      <c r="OX30" s="706"/>
      <c r="OY30" s="707"/>
      <c r="OZ30" s="706"/>
      <c r="PA30" s="707"/>
      <c r="PB30" s="706"/>
      <c r="PC30" s="706"/>
      <c r="PD30" s="706"/>
      <c r="PE30" s="677"/>
      <c r="PF30" s="706"/>
      <c r="PG30" s="705"/>
      <c r="PI30" s="677"/>
      <c r="PJ30" s="706"/>
      <c r="PK30" s="677"/>
      <c r="PL30" s="706"/>
      <c r="PM30" s="677"/>
      <c r="PN30" s="706"/>
      <c r="PO30" s="677"/>
      <c r="PP30" s="706"/>
      <c r="PQ30" s="707"/>
      <c r="PR30" s="706"/>
      <c r="PS30" s="707"/>
      <c r="PT30" s="706"/>
      <c r="PU30" s="707"/>
      <c r="PV30" s="706"/>
      <c r="PW30" s="706"/>
      <c r="PX30" s="706"/>
      <c r="PY30" s="677"/>
      <c r="PZ30" s="706"/>
      <c r="QA30" s="705"/>
      <c r="QC30" s="677"/>
      <c r="QD30" s="706"/>
      <c r="QE30" s="677"/>
      <c r="QF30" s="706"/>
      <c r="QG30" s="677"/>
      <c r="QH30" s="706"/>
      <c r="QI30" s="677"/>
      <c r="QJ30" s="706"/>
      <c r="QK30" s="707"/>
      <c r="QL30" s="706"/>
      <c r="QM30" s="707"/>
      <c r="QN30" s="706"/>
      <c r="QO30" s="707"/>
      <c r="QP30" s="706"/>
      <c r="QQ30" s="706"/>
      <c r="QR30" s="706"/>
      <c r="QS30" s="677"/>
      <c r="QT30" s="706"/>
      <c r="QU30" s="705"/>
      <c r="RC30" s="677"/>
      <c r="RD30" s="677"/>
      <c r="RE30" s="677"/>
      <c r="RF30" s="677"/>
      <c r="RG30" s="677"/>
      <c r="RH30" s="677"/>
      <c r="RI30" s="677"/>
      <c r="RJ30" s="677"/>
      <c r="RK30" s="677"/>
      <c r="RL30" s="677"/>
      <c r="RM30" s="677"/>
      <c r="RN30" s="677"/>
      <c r="RO30" s="677"/>
      <c r="RP30" s="677"/>
      <c r="RQ30" s="677"/>
      <c r="RR30" s="677"/>
      <c r="RS30" s="677"/>
      <c r="RT30" s="677"/>
      <c r="RV30" s="675"/>
      <c r="RW30" s="675"/>
      <c r="RX30" s="675"/>
      <c r="RY30" s="675"/>
      <c r="RZ30" s="675"/>
      <c r="SA30" s="675"/>
      <c r="SB30" s="675"/>
      <c r="SC30" s="675"/>
      <c r="SD30" s="675"/>
      <c r="SE30" s="676"/>
      <c r="SG30" s="677"/>
      <c r="SH30" s="677"/>
      <c r="SI30" s="677"/>
      <c r="SJ30" s="677"/>
      <c r="SK30" s="677"/>
      <c r="SL30" s="677"/>
      <c r="SM30" s="677"/>
      <c r="SN30" s="677"/>
      <c r="SO30" s="677"/>
      <c r="SP30" s="677"/>
      <c r="SQ30" s="677"/>
      <c r="SR30" s="677"/>
      <c r="SS30" s="677"/>
      <c r="ST30" s="677"/>
      <c r="SU30" s="677"/>
      <c r="SV30" s="677"/>
      <c r="SW30" s="677"/>
      <c r="SX30" s="677"/>
      <c r="SY30" s="677"/>
      <c r="SZ30" s="677"/>
      <c r="TA30" s="677"/>
      <c r="TB30" s="677"/>
      <c r="TC30" s="677"/>
      <c r="TE30" s="675"/>
      <c r="TF30" s="675"/>
      <c r="TG30" s="675"/>
      <c r="TH30" s="675"/>
      <c r="TI30" s="675"/>
      <c r="TJ30" s="675"/>
      <c r="TK30" s="675"/>
      <c r="TL30" s="675"/>
      <c r="TM30" s="675"/>
      <c r="TN30" s="676"/>
      <c r="TP30" s="677"/>
      <c r="TQ30" s="677"/>
      <c r="TR30" s="677"/>
      <c r="TS30" s="677"/>
      <c r="TT30" s="677"/>
      <c r="TU30" s="677"/>
      <c r="TV30" s="677"/>
      <c r="TW30" s="677"/>
      <c r="TX30" s="677"/>
      <c r="TY30" s="677"/>
      <c r="TZ30" s="677"/>
      <c r="UA30" s="677"/>
      <c r="UB30" s="677"/>
      <c r="UC30" s="677"/>
      <c r="UD30" s="677"/>
      <c r="UE30" s="677"/>
      <c r="UF30" s="677"/>
      <c r="UG30" s="677"/>
      <c r="UH30" s="677"/>
      <c r="UI30" s="677"/>
      <c r="UJ30" s="677"/>
      <c r="UK30" s="677"/>
      <c r="UL30" s="677"/>
      <c r="UN30" s="677"/>
      <c r="UO30" s="677"/>
      <c r="UP30" s="677"/>
      <c r="UQ30" s="677"/>
      <c r="UR30" s="677"/>
      <c r="US30" s="677"/>
      <c r="UT30" s="677"/>
      <c r="UU30" s="677"/>
      <c r="UV30" s="677"/>
      <c r="UW30" s="677"/>
    </row>
    <row r="31" spans="1:569" s="645" customFormat="1" ht="19.5" customHeight="1">
      <c r="A31" s="678"/>
      <c r="B31" s="679"/>
      <c r="C31" s="719"/>
      <c r="D31" s="720"/>
      <c r="E31" s="747" t="s">
        <v>376</v>
      </c>
      <c r="F31" s="722" t="s">
        <v>377</v>
      </c>
      <c r="G31" s="722"/>
      <c r="H31" s="723" t="s">
        <v>365</v>
      </c>
      <c r="I31" s="724">
        <f>1350*0.9</f>
        <v>1215</v>
      </c>
      <c r="J31" s="724">
        <f>1350*0.9</f>
        <v>1215</v>
      </c>
      <c r="K31" s="723"/>
      <c r="L31" s="725"/>
      <c r="N31" s="716"/>
      <c r="O31" s="717"/>
      <c r="Q31" s="689"/>
      <c r="R31" s="690">
        <f>'Building list(Rev.2_220208)'!N14*0.9</f>
        <v>340.2</v>
      </c>
      <c r="S31" s="690">
        <f>'Building list(Rev.2_220208)'!N28*0.9</f>
        <v>656.1</v>
      </c>
      <c r="T31" s="690"/>
      <c r="U31" s="690"/>
      <c r="V31" s="690"/>
      <c r="W31" s="690"/>
      <c r="X31" s="690"/>
      <c r="Y31" s="690"/>
      <c r="Z31" s="690"/>
      <c r="AA31" s="690"/>
      <c r="AB31" s="690"/>
      <c r="AC31" s="690"/>
      <c r="AD31" s="690"/>
      <c r="AE31" s="690"/>
      <c r="AF31" s="691"/>
      <c r="AH31" s="692"/>
      <c r="AI31" s="693"/>
      <c r="AJ31" s="692"/>
      <c r="AK31" s="693"/>
      <c r="AL31" s="692"/>
      <c r="AM31" s="693"/>
      <c r="AN31" s="692"/>
      <c r="AO31" s="693"/>
      <c r="AP31" s="693"/>
      <c r="AQ31" s="693"/>
      <c r="AR31" s="693"/>
      <c r="AS31" s="693"/>
      <c r="AT31" s="693"/>
      <c r="AU31" s="693"/>
      <c r="AV31" s="693"/>
      <c r="AW31" s="693"/>
      <c r="AX31" s="693"/>
      <c r="AY31" s="693"/>
      <c r="AZ31" s="693"/>
      <c r="BA31" s="693"/>
      <c r="BB31" s="693"/>
      <c r="BC31" s="692"/>
      <c r="BD31" s="693"/>
      <c r="BE31" s="694"/>
      <c r="BG31" s="692"/>
      <c r="BH31" s="693"/>
      <c r="BI31" s="692"/>
      <c r="BJ31" s="693"/>
      <c r="BK31" s="692"/>
      <c r="BL31" s="693"/>
      <c r="BM31" s="692"/>
      <c r="BN31" s="693"/>
      <c r="BO31" s="693"/>
      <c r="BP31" s="693"/>
      <c r="BQ31" s="693"/>
      <c r="BR31" s="693"/>
      <c r="BS31" s="693"/>
      <c r="BT31" s="693"/>
      <c r="BU31" s="693"/>
      <c r="BV31" s="693"/>
      <c r="BW31" s="692"/>
      <c r="BX31" s="693"/>
      <c r="BY31" s="694"/>
      <c r="CA31" s="744">
        <f>'동해기지(건축)'!BP84</f>
        <v>4000</v>
      </c>
      <c r="CB31" s="745">
        <f t="shared" si="14"/>
        <v>4860000</v>
      </c>
      <c r="CC31" s="718">
        <f>'동해기지(건축)'!BQ84</f>
        <v>4000</v>
      </c>
      <c r="CD31" s="745">
        <f t="shared" si="15"/>
        <v>4860000</v>
      </c>
      <c r="CE31" s="718"/>
      <c r="CF31" s="745">
        <f t="shared" si="16"/>
        <v>0</v>
      </c>
      <c r="CG31" s="718">
        <f>'동해기지(건축)'!BR84</f>
        <v>1000</v>
      </c>
      <c r="CH31" s="745">
        <f t="shared" si="17"/>
        <v>1215000</v>
      </c>
      <c r="CI31" s="746">
        <f t="shared" si="39"/>
        <v>9000</v>
      </c>
      <c r="CJ31" s="745">
        <f t="shared" si="19"/>
        <v>10935000</v>
      </c>
      <c r="CK31" s="718"/>
      <c r="CL31" s="745">
        <f t="shared" si="20"/>
        <v>0</v>
      </c>
      <c r="CM31" s="746">
        <f t="shared" si="40"/>
        <v>9000</v>
      </c>
      <c r="CN31" s="745">
        <f t="shared" si="22"/>
        <v>10935000</v>
      </c>
      <c r="CO31" s="699">
        <f t="shared" si="41"/>
        <v>0</v>
      </c>
      <c r="CP31" s="699">
        <f t="shared" si="41"/>
        <v>3061800</v>
      </c>
      <c r="CQ31" s="699">
        <f t="shared" si="41"/>
        <v>5904900</v>
      </c>
      <c r="CR31" s="699">
        <f t="shared" si="41"/>
        <v>0</v>
      </c>
      <c r="CS31" s="700">
        <f t="shared" si="41"/>
        <v>0</v>
      </c>
      <c r="CT31" s="699">
        <f t="shared" si="41"/>
        <v>0</v>
      </c>
      <c r="CU31" s="699">
        <f t="shared" si="41"/>
        <v>0</v>
      </c>
      <c r="CV31" s="700">
        <f t="shared" si="42"/>
        <v>0</v>
      </c>
      <c r="CW31" s="697"/>
      <c r="CX31" s="696">
        <f t="shared" si="25"/>
        <v>0</v>
      </c>
      <c r="CY31" s="701"/>
      <c r="DA31" s="692"/>
      <c r="DB31" s="693"/>
      <c r="DC31" s="692"/>
      <c r="DD31" s="693"/>
      <c r="DE31" s="692"/>
      <c r="DF31" s="693"/>
      <c r="DG31" s="692"/>
      <c r="DH31" s="693"/>
      <c r="DI31" s="693"/>
      <c r="DJ31" s="693"/>
      <c r="DK31" s="693"/>
      <c r="DL31" s="693"/>
      <c r="DM31" s="693"/>
      <c r="DN31" s="693"/>
      <c r="DO31" s="693"/>
      <c r="DP31" s="693"/>
      <c r="DQ31" s="692"/>
      <c r="DR31" s="693"/>
      <c r="DS31" s="694"/>
      <c r="DU31" s="702"/>
      <c r="DV31" s="703"/>
      <c r="DW31" s="702"/>
      <c r="DX31" s="703"/>
      <c r="DY31" s="702"/>
      <c r="DZ31" s="703"/>
      <c r="EA31" s="702"/>
      <c r="EB31" s="703"/>
      <c r="EC31" s="703"/>
      <c r="ED31" s="703"/>
      <c r="EE31" s="703"/>
      <c r="EF31" s="703"/>
      <c r="EG31" s="703"/>
      <c r="EH31" s="703"/>
      <c r="EI31" s="703"/>
      <c r="EJ31" s="703"/>
      <c r="EK31" s="702"/>
      <c r="EL31" s="703"/>
      <c r="EM31" s="704"/>
      <c r="EO31" s="702"/>
      <c r="EP31" s="703"/>
      <c r="EQ31" s="702"/>
      <c r="ER31" s="703"/>
      <c r="ES31" s="702"/>
      <c r="ET31" s="703"/>
      <c r="EU31" s="702"/>
      <c r="EV31" s="703"/>
      <c r="EW31" s="703"/>
      <c r="EX31" s="703"/>
      <c r="EY31" s="703"/>
      <c r="EZ31" s="703"/>
      <c r="FA31" s="703"/>
      <c r="FB31" s="703"/>
      <c r="FC31" s="703"/>
      <c r="FD31" s="703"/>
      <c r="FE31" s="702"/>
      <c r="FF31" s="703"/>
      <c r="FG31" s="705"/>
      <c r="FI31" s="692"/>
      <c r="FJ31" s="693"/>
      <c r="FK31" s="692"/>
      <c r="FL31" s="693"/>
      <c r="FM31" s="692"/>
      <c r="FN31" s="693"/>
      <c r="FO31" s="692"/>
      <c r="FP31" s="693"/>
      <c r="FQ31" s="693"/>
      <c r="FR31" s="693"/>
      <c r="FS31" s="693"/>
      <c r="FT31" s="693"/>
      <c r="FU31" s="693"/>
      <c r="FV31" s="693"/>
      <c r="FW31" s="693"/>
      <c r="FX31" s="693"/>
      <c r="FY31" s="692"/>
      <c r="FZ31" s="693"/>
      <c r="GA31" s="705"/>
      <c r="GC31" s="692"/>
      <c r="GD31" s="693"/>
      <c r="GE31" s="692"/>
      <c r="GF31" s="693"/>
      <c r="GG31" s="692"/>
      <c r="GH31" s="693"/>
      <c r="GI31" s="692"/>
      <c r="GJ31" s="693"/>
      <c r="GK31" s="693"/>
      <c r="GL31" s="693"/>
      <c r="GM31" s="693"/>
      <c r="GN31" s="693"/>
      <c r="GO31" s="693"/>
      <c r="GP31" s="693"/>
      <c r="GQ31" s="693"/>
      <c r="GR31" s="693"/>
      <c r="GS31" s="692"/>
      <c r="GT31" s="693"/>
      <c r="GU31" s="705"/>
      <c r="GW31" s="692"/>
      <c r="GX31" s="693"/>
      <c r="GY31" s="692"/>
      <c r="GZ31" s="693"/>
      <c r="HA31" s="692"/>
      <c r="HB31" s="693"/>
      <c r="HC31" s="692"/>
      <c r="HD31" s="693"/>
      <c r="HE31" s="693"/>
      <c r="HF31" s="693"/>
      <c r="HG31" s="693"/>
      <c r="HH31" s="693"/>
      <c r="HI31" s="693"/>
      <c r="HJ31" s="693"/>
      <c r="HK31" s="693"/>
      <c r="HL31" s="693"/>
      <c r="HM31" s="692"/>
      <c r="HN31" s="693"/>
      <c r="HO31" s="694"/>
      <c r="HQ31" s="677"/>
      <c r="HR31" s="706"/>
      <c r="HS31" s="677"/>
      <c r="HT31" s="706"/>
      <c r="HU31" s="677"/>
      <c r="HV31" s="706"/>
      <c r="HW31" s="677"/>
      <c r="HX31" s="706"/>
      <c r="HY31" s="707"/>
      <c r="HZ31" s="706"/>
      <c r="IA31" s="707"/>
      <c r="IB31" s="706"/>
      <c r="IC31" s="707"/>
      <c r="ID31" s="706"/>
      <c r="IE31" s="706"/>
      <c r="IF31" s="706"/>
      <c r="IG31" s="677"/>
      <c r="IH31" s="706"/>
      <c r="II31" s="705"/>
      <c r="IK31" s="677"/>
      <c r="IL31" s="706"/>
      <c r="IM31" s="677"/>
      <c r="IN31" s="706"/>
      <c r="IO31" s="677"/>
      <c r="IP31" s="706"/>
      <c r="IQ31" s="677"/>
      <c r="IR31" s="706"/>
      <c r="IS31" s="707"/>
      <c r="IT31" s="706"/>
      <c r="IU31" s="707"/>
      <c r="IV31" s="706"/>
      <c r="IW31" s="707"/>
      <c r="IX31" s="706"/>
      <c r="IY31" s="706"/>
      <c r="IZ31" s="706"/>
      <c r="JA31" s="677"/>
      <c r="JB31" s="706"/>
      <c r="JC31" s="705"/>
      <c r="JE31" s="677"/>
      <c r="JF31" s="706"/>
      <c r="JG31" s="677"/>
      <c r="JH31" s="706"/>
      <c r="JI31" s="677"/>
      <c r="JJ31" s="706"/>
      <c r="JK31" s="677"/>
      <c r="JL31" s="706"/>
      <c r="JM31" s="707"/>
      <c r="JN31" s="706"/>
      <c r="JO31" s="707"/>
      <c r="JP31" s="706"/>
      <c r="JQ31" s="707"/>
      <c r="JR31" s="706"/>
      <c r="JS31" s="706"/>
      <c r="JT31" s="706"/>
      <c r="JU31" s="677"/>
      <c r="JV31" s="706"/>
      <c r="JW31" s="705"/>
      <c r="JY31" s="677"/>
      <c r="JZ31" s="706"/>
      <c r="KA31" s="677"/>
      <c r="KB31" s="706"/>
      <c r="KC31" s="677"/>
      <c r="KD31" s="706"/>
      <c r="KE31" s="677"/>
      <c r="KF31" s="706"/>
      <c r="KG31" s="707"/>
      <c r="KH31" s="706"/>
      <c r="KI31" s="707"/>
      <c r="KJ31" s="706"/>
      <c r="KK31" s="707"/>
      <c r="KL31" s="706"/>
      <c r="KM31" s="706"/>
      <c r="KN31" s="706"/>
      <c r="KO31" s="677"/>
      <c r="KP31" s="706"/>
      <c r="KQ31" s="705"/>
      <c r="KS31" s="677"/>
      <c r="KT31" s="706"/>
      <c r="KU31" s="677"/>
      <c r="KV31" s="706"/>
      <c r="KW31" s="677"/>
      <c r="KX31" s="706"/>
      <c r="KY31" s="677"/>
      <c r="KZ31" s="706"/>
      <c r="LA31" s="707"/>
      <c r="LB31" s="706"/>
      <c r="LC31" s="707"/>
      <c r="LD31" s="706"/>
      <c r="LE31" s="707"/>
      <c r="LF31" s="706"/>
      <c r="LG31" s="706"/>
      <c r="LH31" s="706"/>
      <c r="LI31" s="677"/>
      <c r="LJ31" s="706"/>
      <c r="LK31" s="705"/>
      <c r="LM31" s="677"/>
      <c r="LN31" s="706"/>
      <c r="LO31" s="677"/>
      <c r="LP31" s="706"/>
      <c r="LQ31" s="677"/>
      <c r="LR31" s="706"/>
      <c r="LS31" s="677"/>
      <c r="LT31" s="706"/>
      <c r="LU31" s="707"/>
      <c r="LV31" s="706"/>
      <c r="LW31" s="707"/>
      <c r="LX31" s="706"/>
      <c r="LY31" s="707"/>
      <c r="LZ31" s="706"/>
      <c r="MA31" s="706"/>
      <c r="MB31" s="706"/>
      <c r="MC31" s="677"/>
      <c r="MD31" s="706"/>
      <c r="ME31" s="705"/>
      <c r="MG31" s="677"/>
      <c r="MH31" s="706"/>
      <c r="MI31" s="677"/>
      <c r="MJ31" s="706"/>
      <c r="MK31" s="677"/>
      <c r="ML31" s="706"/>
      <c r="MM31" s="677"/>
      <c r="MN31" s="706"/>
      <c r="MO31" s="707"/>
      <c r="MP31" s="706"/>
      <c r="MQ31" s="707"/>
      <c r="MR31" s="706"/>
      <c r="MS31" s="707"/>
      <c r="MT31" s="706"/>
      <c r="MU31" s="706"/>
      <c r="MV31" s="706"/>
      <c r="MW31" s="677"/>
      <c r="MX31" s="706"/>
      <c r="MY31" s="705"/>
      <c r="NA31" s="677"/>
      <c r="NB31" s="706"/>
      <c r="NC31" s="677"/>
      <c r="ND31" s="706"/>
      <c r="NE31" s="677"/>
      <c r="NF31" s="706"/>
      <c r="NG31" s="677"/>
      <c r="NH31" s="706"/>
      <c r="NI31" s="707"/>
      <c r="NJ31" s="706"/>
      <c r="NK31" s="707"/>
      <c r="NL31" s="706"/>
      <c r="NM31" s="707"/>
      <c r="NN31" s="706"/>
      <c r="NO31" s="706"/>
      <c r="NP31" s="706"/>
      <c r="NQ31" s="677"/>
      <c r="NR31" s="706"/>
      <c r="NS31" s="705"/>
      <c r="NU31" s="677"/>
      <c r="NV31" s="706"/>
      <c r="NW31" s="677"/>
      <c r="NX31" s="706"/>
      <c r="NY31" s="677"/>
      <c r="NZ31" s="706"/>
      <c r="OA31" s="677"/>
      <c r="OB31" s="706"/>
      <c r="OC31" s="707"/>
      <c r="OD31" s="706"/>
      <c r="OE31" s="707"/>
      <c r="OF31" s="706"/>
      <c r="OG31" s="707"/>
      <c r="OH31" s="706"/>
      <c r="OI31" s="706"/>
      <c r="OJ31" s="706"/>
      <c r="OK31" s="677"/>
      <c r="OL31" s="706"/>
      <c r="OM31" s="705"/>
      <c r="OO31" s="677"/>
      <c r="OP31" s="706"/>
      <c r="OQ31" s="677"/>
      <c r="OR31" s="706"/>
      <c r="OS31" s="677"/>
      <c r="OT31" s="706"/>
      <c r="OU31" s="677"/>
      <c r="OV31" s="706"/>
      <c r="OW31" s="707"/>
      <c r="OX31" s="706"/>
      <c r="OY31" s="707"/>
      <c r="OZ31" s="706"/>
      <c r="PA31" s="707"/>
      <c r="PB31" s="706"/>
      <c r="PC31" s="706"/>
      <c r="PD31" s="706"/>
      <c r="PE31" s="677"/>
      <c r="PF31" s="706"/>
      <c r="PG31" s="705"/>
      <c r="PI31" s="677"/>
      <c r="PJ31" s="706"/>
      <c r="PK31" s="677"/>
      <c r="PL31" s="706"/>
      <c r="PM31" s="677"/>
      <c r="PN31" s="706"/>
      <c r="PO31" s="677"/>
      <c r="PP31" s="706"/>
      <c r="PQ31" s="707"/>
      <c r="PR31" s="706"/>
      <c r="PS31" s="707"/>
      <c r="PT31" s="706"/>
      <c r="PU31" s="707"/>
      <c r="PV31" s="706"/>
      <c r="PW31" s="706"/>
      <c r="PX31" s="706"/>
      <c r="PY31" s="677"/>
      <c r="PZ31" s="706"/>
      <c r="QA31" s="705"/>
      <c r="QC31" s="677"/>
      <c r="QD31" s="706"/>
      <c r="QE31" s="677"/>
      <c r="QF31" s="706"/>
      <c r="QG31" s="677"/>
      <c r="QH31" s="706"/>
      <c r="QI31" s="677"/>
      <c r="QJ31" s="706"/>
      <c r="QK31" s="707"/>
      <c r="QL31" s="706"/>
      <c r="QM31" s="707"/>
      <c r="QN31" s="706"/>
      <c r="QO31" s="707"/>
      <c r="QP31" s="706"/>
      <c r="QQ31" s="706"/>
      <c r="QR31" s="706"/>
      <c r="QS31" s="677"/>
      <c r="QT31" s="706"/>
      <c r="QU31" s="705"/>
      <c r="RC31" s="677"/>
      <c r="RD31" s="677"/>
      <c r="RE31" s="677"/>
      <c r="RF31" s="677"/>
      <c r="RG31" s="677"/>
      <c r="RH31" s="677"/>
      <c r="RI31" s="677"/>
      <c r="RJ31" s="677"/>
      <c r="RK31" s="677"/>
      <c r="RL31" s="677"/>
      <c r="RM31" s="677"/>
      <c r="RN31" s="677"/>
      <c r="RO31" s="677"/>
      <c r="RP31" s="677"/>
      <c r="RQ31" s="677"/>
      <c r="RR31" s="677"/>
      <c r="RS31" s="677"/>
      <c r="RT31" s="677"/>
      <c r="RV31" s="675"/>
      <c r="RW31" s="675"/>
      <c r="RX31" s="675"/>
      <c r="RY31" s="675"/>
      <c r="RZ31" s="675"/>
      <c r="SA31" s="675"/>
      <c r="SB31" s="675"/>
      <c r="SC31" s="675"/>
      <c r="SD31" s="675"/>
      <c r="SE31" s="676"/>
      <c r="SG31" s="677"/>
      <c r="SH31" s="677"/>
      <c r="SI31" s="677"/>
      <c r="SJ31" s="677"/>
      <c r="SK31" s="677"/>
      <c r="SL31" s="677"/>
      <c r="SM31" s="677"/>
      <c r="SN31" s="677"/>
      <c r="SO31" s="677"/>
      <c r="SP31" s="677"/>
      <c r="SQ31" s="677"/>
      <c r="SR31" s="677"/>
      <c r="SS31" s="677"/>
      <c r="ST31" s="677"/>
      <c r="SU31" s="677"/>
      <c r="SV31" s="677"/>
      <c r="SW31" s="677"/>
      <c r="SX31" s="677"/>
      <c r="SY31" s="677"/>
      <c r="SZ31" s="677"/>
      <c r="TA31" s="677"/>
      <c r="TB31" s="677"/>
      <c r="TC31" s="677"/>
      <c r="TE31" s="675"/>
      <c r="TF31" s="675"/>
      <c r="TG31" s="675"/>
      <c r="TH31" s="675"/>
      <c r="TI31" s="675"/>
      <c r="TJ31" s="675"/>
      <c r="TK31" s="675"/>
      <c r="TL31" s="675"/>
      <c r="TM31" s="675"/>
      <c r="TN31" s="676"/>
      <c r="TP31" s="677"/>
      <c r="TQ31" s="677"/>
      <c r="TR31" s="677"/>
      <c r="TS31" s="677"/>
      <c r="TT31" s="677"/>
      <c r="TU31" s="677"/>
      <c r="TV31" s="677"/>
      <c r="TW31" s="677"/>
      <c r="TX31" s="677"/>
      <c r="TY31" s="677"/>
      <c r="TZ31" s="677"/>
      <c r="UA31" s="677"/>
      <c r="UB31" s="677"/>
      <c r="UC31" s="677"/>
      <c r="UD31" s="677"/>
      <c r="UE31" s="677"/>
      <c r="UF31" s="677"/>
      <c r="UG31" s="677"/>
      <c r="UH31" s="677"/>
      <c r="UI31" s="677"/>
      <c r="UJ31" s="677"/>
      <c r="UK31" s="677"/>
      <c r="UL31" s="677"/>
      <c r="UN31" s="677"/>
      <c r="UO31" s="677"/>
      <c r="UP31" s="677"/>
      <c r="UQ31" s="677"/>
      <c r="UR31" s="677"/>
      <c r="US31" s="677"/>
      <c r="UT31" s="677"/>
      <c r="UU31" s="677"/>
      <c r="UV31" s="677"/>
      <c r="UW31" s="677"/>
    </row>
    <row r="32" spans="1:569" s="645" customFormat="1" ht="19.5" customHeight="1">
      <c r="A32" s="678"/>
      <c r="B32" s="679"/>
      <c r="C32" s="719"/>
      <c r="D32" s="720"/>
      <c r="E32" s="747" t="s">
        <v>378</v>
      </c>
      <c r="F32" s="722" t="s">
        <v>379</v>
      </c>
      <c r="G32" s="722"/>
      <c r="H32" s="723" t="s">
        <v>380</v>
      </c>
      <c r="I32" s="724">
        <f>(1260+1100)*0.9</f>
        <v>2124</v>
      </c>
      <c r="J32" s="724">
        <f>1100*0.9</f>
        <v>990</v>
      </c>
      <c r="K32" s="723"/>
      <c r="L32" s="725"/>
      <c r="N32" s="716"/>
      <c r="O32" s="717"/>
      <c r="Q32" s="689">
        <f>'Building list(Rev.2_220208)'!N7*0.9</f>
        <v>1134</v>
      </c>
      <c r="R32" s="690"/>
      <c r="S32" s="690"/>
      <c r="T32" s="690">
        <f>'Building list(Rev.2_220208)'!N46*0.9</f>
        <v>990</v>
      </c>
      <c r="U32" s="690"/>
      <c r="V32" s="690"/>
      <c r="W32" s="690"/>
      <c r="X32" s="690"/>
      <c r="Y32" s="690"/>
      <c r="Z32" s="690"/>
      <c r="AA32" s="690"/>
      <c r="AB32" s="690"/>
      <c r="AC32" s="690"/>
      <c r="AD32" s="690"/>
      <c r="AE32" s="690"/>
      <c r="AF32" s="691"/>
      <c r="AH32" s="692"/>
      <c r="AI32" s="693"/>
      <c r="AJ32" s="692"/>
      <c r="AK32" s="693"/>
      <c r="AL32" s="692"/>
      <c r="AM32" s="693"/>
      <c r="AN32" s="692"/>
      <c r="AO32" s="693"/>
      <c r="AP32" s="693"/>
      <c r="AQ32" s="693"/>
      <c r="AR32" s="693"/>
      <c r="AS32" s="693"/>
      <c r="AT32" s="693"/>
      <c r="AU32" s="693"/>
      <c r="AV32" s="693"/>
      <c r="AW32" s="693"/>
      <c r="AX32" s="693"/>
      <c r="AY32" s="693"/>
      <c r="AZ32" s="693"/>
      <c r="BA32" s="693"/>
      <c r="BB32" s="693"/>
      <c r="BC32" s="692"/>
      <c r="BD32" s="693"/>
      <c r="BE32" s="694"/>
      <c r="BG32" s="692"/>
      <c r="BH32" s="693"/>
      <c r="BI32" s="692"/>
      <c r="BJ32" s="693"/>
      <c r="BK32" s="692"/>
      <c r="BL32" s="693"/>
      <c r="BM32" s="692"/>
      <c r="BN32" s="693"/>
      <c r="BO32" s="693"/>
      <c r="BP32" s="693"/>
      <c r="BQ32" s="693"/>
      <c r="BR32" s="693"/>
      <c r="BS32" s="693"/>
      <c r="BT32" s="693"/>
      <c r="BU32" s="693"/>
      <c r="BV32" s="693"/>
      <c r="BW32" s="692"/>
      <c r="BX32" s="693"/>
      <c r="BY32" s="694"/>
      <c r="CA32" s="744">
        <f>'동해기지(건축)'!BP85</f>
        <v>30000</v>
      </c>
      <c r="CB32" s="745">
        <f t="shared" si="14"/>
        <v>63720000</v>
      </c>
      <c r="CC32" s="718">
        <f>'동해기지(건축)'!BQ85</f>
        <v>50000</v>
      </c>
      <c r="CD32" s="745">
        <f t="shared" si="15"/>
        <v>106200000</v>
      </c>
      <c r="CE32" s="718"/>
      <c r="CF32" s="745">
        <f t="shared" si="16"/>
        <v>0</v>
      </c>
      <c r="CG32" s="718">
        <f>'동해기지(건축)'!BR85</f>
        <v>50000</v>
      </c>
      <c r="CH32" s="745">
        <f t="shared" si="17"/>
        <v>106200000</v>
      </c>
      <c r="CI32" s="746">
        <f t="shared" si="39"/>
        <v>130000</v>
      </c>
      <c r="CJ32" s="745">
        <f t="shared" si="19"/>
        <v>276120000</v>
      </c>
      <c r="CK32" s="718"/>
      <c r="CL32" s="745">
        <f t="shared" si="20"/>
        <v>0</v>
      </c>
      <c r="CM32" s="746">
        <f t="shared" si="40"/>
        <v>130000</v>
      </c>
      <c r="CN32" s="745">
        <f t="shared" si="22"/>
        <v>276120000</v>
      </c>
      <c r="CO32" s="699">
        <f t="shared" si="41"/>
        <v>147420000</v>
      </c>
      <c r="CP32" s="699">
        <f t="shared" si="41"/>
        <v>0</v>
      </c>
      <c r="CQ32" s="699">
        <f t="shared" si="41"/>
        <v>0</v>
      </c>
      <c r="CR32" s="699">
        <f t="shared" si="41"/>
        <v>128700000</v>
      </c>
      <c r="CS32" s="700">
        <f t="shared" si="41"/>
        <v>0</v>
      </c>
      <c r="CT32" s="699">
        <f t="shared" si="41"/>
        <v>0</v>
      </c>
      <c r="CU32" s="699">
        <f t="shared" si="41"/>
        <v>0</v>
      </c>
      <c r="CV32" s="700">
        <f t="shared" si="42"/>
        <v>0</v>
      </c>
      <c r="CW32" s="697"/>
      <c r="CX32" s="696">
        <f t="shared" si="25"/>
        <v>0</v>
      </c>
      <c r="CY32" s="701"/>
      <c r="DA32" s="692"/>
      <c r="DB32" s="693"/>
      <c r="DC32" s="692"/>
      <c r="DD32" s="693"/>
      <c r="DE32" s="692"/>
      <c r="DF32" s="693"/>
      <c r="DG32" s="692"/>
      <c r="DH32" s="693"/>
      <c r="DI32" s="693"/>
      <c r="DJ32" s="693"/>
      <c r="DK32" s="693"/>
      <c r="DL32" s="693"/>
      <c r="DM32" s="693"/>
      <c r="DN32" s="693"/>
      <c r="DO32" s="693"/>
      <c r="DP32" s="693"/>
      <c r="DQ32" s="692"/>
      <c r="DR32" s="693"/>
      <c r="DS32" s="694"/>
      <c r="DU32" s="702"/>
      <c r="DV32" s="703"/>
      <c r="DW32" s="702"/>
      <c r="DX32" s="703"/>
      <c r="DY32" s="702"/>
      <c r="DZ32" s="703"/>
      <c r="EA32" s="702"/>
      <c r="EB32" s="703"/>
      <c r="EC32" s="703"/>
      <c r="ED32" s="703"/>
      <c r="EE32" s="703"/>
      <c r="EF32" s="703"/>
      <c r="EG32" s="703"/>
      <c r="EH32" s="703"/>
      <c r="EI32" s="703"/>
      <c r="EJ32" s="703"/>
      <c r="EK32" s="702"/>
      <c r="EL32" s="703"/>
      <c r="EM32" s="704"/>
      <c r="EO32" s="702"/>
      <c r="EP32" s="703"/>
      <c r="EQ32" s="702"/>
      <c r="ER32" s="703"/>
      <c r="ES32" s="702"/>
      <c r="ET32" s="703"/>
      <c r="EU32" s="702"/>
      <c r="EV32" s="703"/>
      <c r="EW32" s="703"/>
      <c r="EX32" s="703"/>
      <c r="EY32" s="703"/>
      <c r="EZ32" s="703"/>
      <c r="FA32" s="703"/>
      <c r="FB32" s="703"/>
      <c r="FC32" s="703"/>
      <c r="FD32" s="703"/>
      <c r="FE32" s="702"/>
      <c r="FF32" s="703"/>
      <c r="FG32" s="705"/>
      <c r="FI32" s="692"/>
      <c r="FJ32" s="693"/>
      <c r="FK32" s="692"/>
      <c r="FL32" s="693"/>
      <c r="FM32" s="692"/>
      <c r="FN32" s="693"/>
      <c r="FO32" s="692"/>
      <c r="FP32" s="693"/>
      <c r="FQ32" s="693"/>
      <c r="FR32" s="693"/>
      <c r="FS32" s="693"/>
      <c r="FT32" s="693"/>
      <c r="FU32" s="693"/>
      <c r="FV32" s="693"/>
      <c r="FW32" s="693"/>
      <c r="FX32" s="693"/>
      <c r="FY32" s="692"/>
      <c r="FZ32" s="693"/>
      <c r="GA32" s="705"/>
      <c r="GC32" s="692"/>
      <c r="GD32" s="693"/>
      <c r="GE32" s="692"/>
      <c r="GF32" s="693"/>
      <c r="GG32" s="692"/>
      <c r="GH32" s="693"/>
      <c r="GI32" s="692"/>
      <c r="GJ32" s="693"/>
      <c r="GK32" s="693"/>
      <c r="GL32" s="693"/>
      <c r="GM32" s="693"/>
      <c r="GN32" s="693"/>
      <c r="GO32" s="693"/>
      <c r="GP32" s="693"/>
      <c r="GQ32" s="693"/>
      <c r="GR32" s="693"/>
      <c r="GS32" s="692"/>
      <c r="GT32" s="693"/>
      <c r="GU32" s="705"/>
      <c r="GW32" s="692"/>
      <c r="GX32" s="693"/>
      <c r="GY32" s="692"/>
      <c r="GZ32" s="693"/>
      <c r="HA32" s="692"/>
      <c r="HB32" s="693"/>
      <c r="HC32" s="692"/>
      <c r="HD32" s="693"/>
      <c r="HE32" s="693"/>
      <c r="HF32" s="693"/>
      <c r="HG32" s="693"/>
      <c r="HH32" s="693"/>
      <c r="HI32" s="693"/>
      <c r="HJ32" s="693"/>
      <c r="HK32" s="693"/>
      <c r="HL32" s="693"/>
      <c r="HM32" s="692"/>
      <c r="HN32" s="693"/>
      <c r="HO32" s="694"/>
      <c r="HQ32" s="677"/>
      <c r="HR32" s="706"/>
      <c r="HS32" s="677"/>
      <c r="HT32" s="706"/>
      <c r="HU32" s="677"/>
      <c r="HV32" s="706"/>
      <c r="HW32" s="677"/>
      <c r="HX32" s="706"/>
      <c r="HY32" s="707"/>
      <c r="HZ32" s="706"/>
      <c r="IA32" s="707"/>
      <c r="IB32" s="706"/>
      <c r="IC32" s="707"/>
      <c r="ID32" s="706"/>
      <c r="IE32" s="706"/>
      <c r="IF32" s="706"/>
      <c r="IG32" s="677"/>
      <c r="IH32" s="706"/>
      <c r="II32" s="705"/>
      <c r="IK32" s="677"/>
      <c r="IL32" s="706"/>
      <c r="IM32" s="677"/>
      <c r="IN32" s="706"/>
      <c r="IO32" s="677"/>
      <c r="IP32" s="706"/>
      <c r="IQ32" s="677"/>
      <c r="IR32" s="706"/>
      <c r="IS32" s="707"/>
      <c r="IT32" s="706"/>
      <c r="IU32" s="707"/>
      <c r="IV32" s="706"/>
      <c r="IW32" s="707"/>
      <c r="IX32" s="706"/>
      <c r="IY32" s="706"/>
      <c r="IZ32" s="706"/>
      <c r="JA32" s="677"/>
      <c r="JB32" s="706"/>
      <c r="JC32" s="705"/>
      <c r="JE32" s="677"/>
      <c r="JF32" s="706"/>
      <c r="JG32" s="677"/>
      <c r="JH32" s="706"/>
      <c r="JI32" s="677"/>
      <c r="JJ32" s="706"/>
      <c r="JK32" s="677"/>
      <c r="JL32" s="706"/>
      <c r="JM32" s="707"/>
      <c r="JN32" s="706"/>
      <c r="JO32" s="707"/>
      <c r="JP32" s="706"/>
      <c r="JQ32" s="707"/>
      <c r="JR32" s="706"/>
      <c r="JS32" s="706"/>
      <c r="JT32" s="706"/>
      <c r="JU32" s="677"/>
      <c r="JV32" s="706"/>
      <c r="JW32" s="705"/>
      <c r="JY32" s="677"/>
      <c r="JZ32" s="706"/>
      <c r="KA32" s="677"/>
      <c r="KB32" s="706"/>
      <c r="KC32" s="677"/>
      <c r="KD32" s="706"/>
      <c r="KE32" s="677"/>
      <c r="KF32" s="706"/>
      <c r="KG32" s="707"/>
      <c r="KH32" s="706"/>
      <c r="KI32" s="707"/>
      <c r="KJ32" s="706"/>
      <c r="KK32" s="707"/>
      <c r="KL32" s="706"/>
      <c r="KM32" s="706"/>
      <c r="KN32" s="706"/>
      <c r="KO32" s="677"/>
      <c r="KP32" s="706"/>
      <c r="KQ32" s="705"/>
      <c r="KS32" s="677"/>
      <c r="KT32" s="706"/>
      <c r="KU32" s="677"/>
      <c r="KV32" s="706"/>
      <c r="KW32" s="677"/>
      <c r="KX32" s="706"/>
      <c r="KY32" s="677"/>
      <c r="KZ32" s="706"/>
      <c r="LA32" s="707"/>
      <c r="LB32" s="706"/>
      <c r="LC32" s="707"/>
      <c r="LD32" s="706"/>
      <c r="LE32" s="707"/>
      <c r="LF32" s="706"/>
      <c r="LG32" s="706"/>
      <c r="LH32" s="706"/>
      <c r="LI32" s="677"/>
      <c r="LJ32" s="706"/>
      <c r="LK32" s="705"/>
      <c r="LM32" s="677"/>
      <c r="LN32" s="706"/>
      <c r="LO32" s="677"/>
      <c r="LP32" s="706"/>
      <c r="LQ32" s="677"/>
      <c r="LR32" s="706"/>
      <c r="LS32" s="677"/>
      <c r="LT32" s="706"/>
      <c r="LU32" s="707"/>
      <c r="LV32" s="706"/>
      <c r="LW32" s="707"/>
      <c r="LX32" s="706"/>
      <c r="LY32" s="707"/>
      <c r="LZ32" s="706"/>
      <c r="MA32" s="706"/>
      <c r="MB32" s="706"/>
      <c r="MC32" s="677"/>
      <c r="MD32" s="706"/>
      <c r="ME32" s="705"/>
      <c r="MG32" s="677"/>
      <c r="MH32" s="706"/>
      <c r="MI32" s="677"/>
      <c r="MJ32" s="706"/>
      <c r="MK32" s="677"/>
      <c r="ML32" s="706"/>
      <c r="MM32" s="677"/>
      <c r="MN32" s="706"/>
      <c r="MO32" s="707"/>
      <c r="MP32" s="706"/>
      <c r="MQ32" s="707"/>
      <c r="MR32" s="706"/>
      <c r="MS32" s="707"/>
      <c r="MT32" s="706"/>
      <c r="MU32" s="706"/>
      <c r="MV32" s="706"/>
      <c r="MW32" s="677"/>
      <c r="MX32" s="706"/>
      <c r="MY32" s="705"/>
      <c r="NA32" s="677"/>
      <c r="NB32" s="706"/>
      <c r="NC32" s="677"/>
      <c r="ND32" s="706"/>
      <c r="NE32" s="677"/>
      <c r="NF32" s="706"/>
      <c r="NG32" s="677"/>
      <c r="NH32" s="706"/>
      <c r="NI32" s="707"/>
      <c r="NJ32" s="706"/>
      <c r="NK32" s="707"/>
      <c r="NL32" s="706"/>
      <c r="NM32" s="707"/>
      <c r="NN32" s="706"/>
      <c r="NO32" s="706"/>
      <c r="NP32" s="706"/>
      <c r="NQ32" s="677"/>
      <c r="NR32" s="706"/>
      <c r="NS32" s="705"/>
      <c r="NU32" s="677"/>
      <c r="NV32" s="706"/>
      <c r="NW32" s="677"/>
      <c r="NX32" s="706"/>
      <c r="NY32" s="677"/>
      <c r="NZ32" s="706"/>
      <c r="OA32" s="677"/>
      <c r="OB32" s="706"/>
      <c r="OC32" s="707"/>
      <c r="OD32" s="706"/>
      <c r="OE32" s="707"/>
      <c r="OF32" s="706"/>
      <c r="OG32" s="707"/>
      <c r="OH32" s="706"/>
      <c r="OI32" s="706"/>
      <c r="OJ32" s="706"/>
      <c r="OK32" s="677"/>
      <c r="OL32" s="706"/>
      <c r="OM32" s="705"/>
      <c r="OO32" s="677"/>
      <c r="OP32" s="706"/>
      <c r="OQ32" s="677"/>
      <c r="OR32" s="706"/>
      <c r="OS32" s="677"/>
      <c r="OT32" s="706"/>
      <c r="OU32" s="677"/>
      <c r="OV32" s="706"/>
      <c r="OW32" s="707"/>
      <c r="OX32" s="706"/>
      <c r="OY32" s="707"/>
      <c r="OZ32" s="706"/>
      <c r="PA32" s="707"/>
      <c r="PB32" s="706"/>
      <c r="PC32" s="706"/>
      <c r="PD32" s="706"/>
      <c r="PE32" s="677"/>
      <c r="PF32" s="706"/>
      <c r="PG32" s="705"/>
      <c r="PI32" s="677"/>
      <c r="PJ32" s="706"/>
      <c r="PK32" s="677"/>
      <c r="PL32" s="706"/>
      <c r="PM32" s="677"/>
      <c r="PN32" s="706"/>
      <c r="PO32" s="677"/>
      <c r="PP32" s="706"/>
      <c r="PQ32" s="707"/>
      <c r="PR32" s="706"/>
      <c r="PS32" s="707"/>
      <c r="PT32" s="706"/>
      <c r="PU32" s="707"/>
      <c r="PV32" s="706"/>
      <c r="PW32" s="706"/>
      <c r="PX32" s="706"/>
      <c r="PY32" s="677"/>
      <c r="PZ32" s="706"/>
      <c r="QA32" s="705"/>
      <c r="QC32" s="677"/>
      <c r="QD32" s="706"/>
      <c r="QE32" s="677"/>
      <c r="QF32" s="706"/>
      <c r="QG32" s="677"/>
      <c r="QH32" s="706"/>
      <c r="QI32" s="677"/>
      <c r="QJ32" s="706"/>
      <c r="QK32" s="707"/>
      <c r="QL32" s="706"/>
      <c r="QM32" s="707"/>
      <c r="QN32" s="706"/>
      <c r="QO32" s="707"/>
      <c r="QP32" s="706"/>
      <c r="QQ32" s="706"/>
      <c r="QR32" s="706"/>
      <c r="QS32" s="677"/>
      <c r="QT32" s="706"/>
      <c r="QU32" s="705"/>
      <c r="RC32" s="677"/>
      <c r="RD32" s="677"/>
      <c r="RE32" s="677"/>
      <c r="RF32" s="677"/>
      <c r="RG32" s="677"/>
      <c r="RH32" s="677"/>
      <c r="RI32" s="677"/>
      <c r="RJ32" s="677"/>
      <c r="RK32" s="677"/>
      <c r="RL32" s="677"/>
      <c r="RM32" s="677"/>
      <c r="RN32" s="677"/>
      <c r="RO32" s="677"/>
      <c r="RP32" s="677"/>
      <c r="RQ32" s="677"/>
      <c r="RR32" s="677"/>
      <c r="RS32" s="677"/>
      <c r="RT32" s="677"/>
      <c r="RV32" s="675"/>
      <c r="RW32" s="675"/>
      <c r="RX32" s="675"/>
      <c r="RY32" s="675"/>
      <c r="RZ32" s="675"/>
      <c r="SA32" s="675"/>
      <c r="SB32" s="675"/>
      <c r="SC32" s="675"/>
      <c r="SD32" s="675"/>
      <c r="SE32" s="676"/>
      <c r="SG32" s="677"/>
      <c r="SH32" s="677"/>
      <c r="SI32" s="677"/>
      <c r="SJ32" s="677"/>
      <c r="SK32" s="677"/>
      <c r="SL32" s="677"/>
      <c r="SM32" s="677"/>
      <c r="SN32" s="677"/>
      <c r="SO32" s="677"/>
      <c r="SP32" s="677"/>
      <c r="SQ32" s="677"/>
      <c r="SR32" s="677"/>
      <c r="SS32" s="677"/>
      <c r="ST32" s="677"/>
      <c r="SU32" s="677"/>
      <c r="SV32" s="677"/>
      <c r="SW32" s="677"/>
      <c r="SX32" s="677"/>
      <c r="SY32" s="677"/>
      <c r="SZ32" s="677"/>
      <c r="TA32" s="677"/>
      <c r="TB32" s="677"/>
      <c r="TC32" s="677"/>
      <c r="TE32" s="675"/>
      <c r="TF32" s="675"/>
      <c r="TG32" s="675"/>
      <c r="TH32" s="675"/>
      <c r="TI32" s="675"/>
      <c r="TJ32" s="675"/>
      <c r="TK32" s="675"/>
      <c r="TL32" s="675"/>
      <c r="TM32" s="675"/>
      <c r="TN32" s="676"/>
      <c r="TP32" s="677"/>
      <c r="TQ32" s="677"/>
      <c r="TR32" s="677"/>
      <c r="TS32" s="677"/>
      <c r="TT32" s="677"/>
      <c r="TU32" s="677"/>
      <c r="TV32" s="677"/>
      <c r="TW32" s="677"/>
      <c r="TX32" s="677"/>
      <c r="TY32" s="677"/>
      <c r="TZ32" s="677"/>
      <c r="UA32" s="677"/>
      <c r="UB32" s="677"/>
      <c r="UC32" s="677"/>
      <c r="UD32" s="677"/>
      <c r="UE32" s="677"/>
      <c r="UF32" s="677"/>
      <c r="UG32" s="677"/>
      <c r="UH32" s="677"/>
      <c r="UI32" s="677"/>
      <c r="UJ32" s="677"/>
      <c r="UK32" s="677"/>
      <c r="UL32" s="677"/>
      <c r="UN32" s="677"/>
      <c r="UO32" s="677"/>
      <c r="UP32" s="677"/>
      <c r="UQ32" s="677"/>
      <c r="UR32" s="677"/>
      <c r="US32" s="677"/>
      <c r="UT32" s="677"/>
      <c r="UU32" s="677"/>
      <c r="UV32" s="677"/>
      <c r="UW32" s="677"/>
    </row>
    <row r="33" spans="1:569" s="645" customFormat="1" ht="19.5" customHeight="1">
      <c r="A33" s="678"/>
      <c r="B33" s="679"/>
      <c r="C33" s="708"/>
      <c r="D33" s="709"/>
      <c r="E33" s="743" t="s">
        <v>381</v>
      </c>
      <c r="F33" s="712" t="s">
        <v>382</v>
      </c>
      <c r="G33" s="712"/>
      <c r="H33" s="714" t="s">
        <v>365</v>
      </c>
      <c r="I33" s="690">
        <v>4034</v>
      </c>
      <c r="J33" s="690">
        <f>4034-1260</f>
        <v>2774</v>
      </c>
      <c r="K33" s="714"/>
      <c r="L33" s="715"/>
      <c r="N33" s="716"/>
      <c r="O33" s="717"/>
      <c r="Q33" s="689">
        <f>'Building list(Rev.2_220208)'!N7</f>
        <v>1260</v>
      </c>
      <c r="R33" s="690">
        <f>'Building list(Rev.2_220208)'!N14</f>
        <v>378</v>
      </c>
      <c r="S33" s="690">
        <f>'Building list(Rev.2_220208)'!N28</f>
        <v>729</v>
      </c>
      <c r="T33" s="690">
        <f>'Building list(Rev.2_220208)'!N46</f>
        <v>1100</v>
      </c>
      <c r="U33" s="690"/>
      <c r="V33" s="690">
        <f>'Building list(Rev.2_220208)'!N61</f>
        <v>162</v>
      </c>
      <c r="W33" s="690">
        <f>'Building list(Rev.2_220208)'!N63</f>
        <v>81</v>
      </c>
      <c r="X33" s="690"/>
      <c r="Y33" s="690"/>
      <c r="Z33" s="690"/>
      <c r="AA33" s="690"/>
      <c r="AB33" s="690"/>
      <c r="AC33" s="690"/>
      <c r="AD33" s="690"/>
      <c r="AE33" s="690"/>
      <c r="AF33" s="691"/>
      <c r="AH33" s="692"/>
      <c r="AI33" s="693"/>
      <c r="AJ33" s="692"/>
      <c r="AK33" s="693"/>
      <c r="AL33" s="692"/>
      <c r="AM33" s="693"/>
      <c r="AN33" s="692"/>
      <c r="AO33" s="693"/>
      <c r="AP33" s="693"/>
      <c r="AQ33" s="693"/>
      <c r="AR33" s="693"/>
      <c r="AS33" s="693"/>
      <c r="AT33" s="693"/>
      <c r="AU33" s="693"/>
      <c r="AV33" s="693"/>
      <c r="AW33" s="693"/>
      <c r="AX33" s="693"/>
      <c r="AY33" s="693"/>
      <c r="AZ33" s="693"/>
      <c r="BA33" s="693"/>
      <c r="BB33" s="693"/>
      <c r="BC33" s="692"/>
      <c r="BD33" s="693"/>
      <c r="BE33" s="694"/>
      <c r="BG33" s="692"/>
      <c r="BH33" s="693"/>
      <c r="BI33" s="692"/>
      <c r="BJ33" s="693"/>
      <c r="BK33" s="692"/>
      <c r="BL33" s="693"/>
      <c r="BM33" s="692"/>
      <c r="BN33" s="693"/>
      <c r="BO33" s="693"/>
      <c r="BP33" s="693"/>
      <c r="BQ33" s="693"/>
      <c r="BR33" s="693"/>
      <c r="BS33" s="693"/>
      <c r="BT33" s="693"/>
      <c r="BU33" s="693"/>
      <c r="BV33" s="693"/>
      <c r="BW33" s="692"/>
      <c r="BX33" s="693"/>
      <c r="BY33" s="694"/>
      <c r="CA33" s="744">
        <f>'동해기지(건축)'!BP86</f>
        <v>0</v>
      </c>
      <c r="CB33" s="745">
        <f t="shared" si="14"/>
        <v>0</v>
      </c>
      <c r="CC33" s="718">
        <f>'동해기지(건축)'!BQ86</f>
        <v>1000</v>
      </c>
      <c r="CD33" s="745">
        <f t="shared" si="15"/>
        <v>4034000</v>
      </c>
      <c r="CE33" s="718"/>
      <c r="CF33" s="745">
        <f t="shared" si="16"/>
        <v>0</v>
      </c>
      <c r="CG33" s="718">
        <f>'동해기지(건축)'!BR86</f>
        <v>0</v>
      </c>
      <c r="CH33" s="745">
        <f t="shared" si="17"/>
        <v>0</v>
      </c>
      <c r="CI33" s="746">
        <f t="shared" si="39"/>
        <v>1000</v>
      </c>
      <c r="CJ33" s="745">
        <f t="shared" si="19"/>
        <v>4034000</v>
      </c>
      <c r="CK33" s="718"/>
      <c r="CL33" s="745">
        <f t="shared" si="20"/>
        <v>0</v>
      </c>
      <c r="CM33" s="746">
        <f t="shared" si="40"/>
        <v>1000</v>
      </c>
      <c r="CN33" s="745">
        <f t="shared" si="22"/>
        <v>4034000</v>
      </c>
      <c r="CO33" s="699">
        <f t="shared" si="41"/>
        <v>1260000</v>
      </c>
      <c r="CP33" s="699">
        <f t="shared" si="41"/>
        <v>378000</v>
      </c>
      <c r="CQ33" s="699">
        <f t="shared" si="41"/>
        <v>729000</v>
      </c>
      <c r="CR33" s="699">
        <f t="shared" si="41"/>
        <v>1100000</v>
      </c>
      <c r="CS33" s="700">
        <f t="shared" si="41"/>
        <v>0</v>
      </c>
      <c r="CT33" s="699">
        <f t="shared" si="41"/>
        <v>162000</v>
      </c>
      <c r="CU33" s="699">
        <f t="shared" si="41"/>
        <v>81000</v>
      </c>
      <c r="CV33" s="700">
        <f t="shared" si="42"/>
        <v>0</v>
      </c>
      <c r="CW33" s="697"/>
      <c r="CX33" s="696">
        <f t="shared" si="25"/>
        <v>0</v>
      </c>
      <c r="CY33" s="701"/>
      <c r="DA33" s="692"/>
      <c r="DB33" s="693"/>
      <c r="DC33" s="692"/>
      <c r="DD33" s="693"/>
      <c r="DE33" s="692"/>
      <c r="DF33" s="693"/>
      <c r="DG33" s="692"/>
      <c r="DH33" s="693"/>
      <c r="DI33" s="693"/>
      <c r="DJ33" s="693"/>
      <c r="DK33" s="693"/>
      <c r="DL33" s="693"/>
      <c r="DM33" s="693"/>
      <c r="DN33" s="693"/>
      <c r="DO33" s="693"/>
      <c r="DP33" s="693"/>
      <c r="DQ33" s="692"/>
      <c r="DR33" s="693"/>
      <c r="DS33" s="694"/>
      <c r="DU33" s="702"/>
      <c r="DV33" s="703"/>
      <c r="DW33" s="702"/>
      <c r="DX33" s="703"/>
      <c r="DY33" s="702"/>
      <c r="DZ33" s="703"/>
      <c r="EA33" s="702"/>
      <c r="EB33" s="703"/>
      <c r="EC33" s="703"/>
      <c r="ED33" s="703"/>
      <c r="EE33" s="703"/>
      <c r="EF33" s="703"/>
      <c r="EG33" s="703"/>
      <c r="EH33" s="703"/>
      <c r="EI33" s="703"/>
      <c r="EJ33" s="703"/>
      <c r="EK33" s="702"/>
      <c r="EL33" s="703"/>
      <c r="EM33" s="704"/>
      <c r="EO33" s="702"/>
      <c r="EP33" s="703"/>
      <c r="EQ33" s="702"/>
      <c r="ER33" s="703"/>
      <c r="ES33" s="702"/>
      <c r="ET33" s="703"/>
      <c r="EU33" s="702"/>
      <c r="EV33" s="703"/>
      <c r="EW33" s="703"/>
      <c r="EX33" s="703"/>
      <c r="EY33" s="703"/>
      <c r="EZ33" s="703"/>
      <c r="FA33" s="703"/>
      <c r="FB33" s="703"/>
      <c r="FC33" s="703"/>
      <c r="FD33" s="703"/>
      <c r="FE33" s="702"/>
      <c r="FF33" s="703"/>
      <c r="FG33" s="705"/>
      <c r="FI33" s="692"/>
      <c r="FJ33" s="693"/>
      <c r="FK33" s="692"/>
      <c r="FL33" s="693"/>
      <c r="FM33" s="692"/>
      <c r="FN33" s="693"/>
      <c r="FO33" s="692"/>
      <c r="FP33" s="693"/>
      <c r="FQ33" s="693"/>
      <c r="FR33" s="693"/>
      <c r="FS33" s="693"/>
      <c r="FT33" s="693"/>
      <c r="FU33" s="693"/>
      <c r="FV33" s="693"/>
      <c r="FW33" s="693"/>
      <c r="FX33" s="693"/>
      <c r="FY33" s="692"/>
      <c r="FZ33" s="693"/>
      <c r="GA33" s="705"/>
      <c r="GC33" s="692"/>
      <c r="GD33" s="693"/>
      <c r="GE33" s="692"/>
      <c r="GF33" s="693"/>
      <c r="GG33" s="692"/>
      <c r="GH33" s="693"/>
      <c r="GI33" s="692"/>
      <c r="GJ33" s="693"/>
      <c r="GK33" s="693"/>
      <c r="GL33" s="693"/>
      <c r="GM33" s="693"/>
      <c r="GN33" s="693"/>
      <c r="GO33" s="693"/>
      <c r="GP33" s="693"/>
      <c r="GQ33" s="693"/>
      <c r="GR33" s="693"/>
      <c r="GS33" s="692"/>
      <c r="GT33" s="693"/>
      <c r="GU33" s="705"/>
      <c r="GW33" s="692"/>
      <c r="GX33" s="693"/>
      <c r="GY33" s="692"/>
      <c r="GZ33" s="693"/>
      <c r="HA33" s="692"/>
      <c r="HB33" s="693"/>
      <c r="HC33" s="692"/>
      <c r="HD33" s="693"/>
      <c r="HE33" s="693"/>
      <c r="HF33" s="693"/>
      <c r="HG33" s="693"/>
      <c r="HH33" s="693"/>
      <c r="HI33" s="693"/>
      <c r="HJ33" s="693"/>
      <c r="HK33" s="693"/>
      <c r="HL33" s="693"/>
      <c r="HM33" s="692"/>
      <c r="HN33" s="693"/>
      <c r="HO33" s="694"/>
      <c r="HQ33" s="677"/>
      <c r="HR33" s="706"/>
      <c r="HS33" s="677"/>
      <c r="HT33" s="706"/>
      <c r="HU33" s="677"/>
      <c r="HV33" s="706"/>
      <c r="HW33" s="677"/>
      <c r="HX33" s="706"/>
      <c r="HY33" s="707"/>
      <c r="HZ33" s="706"/>
      <c r="IA33" s="707"/>
      <c r="IB33" s="706"/>
      <c r="IC33" s="707"/>
      <c r="ID33" s="706"/>
      <c r="IE33" s="706"/>
      <c r="IF33" s="706"/>
      <c r="IG33" s="677"/>
      <c r="IH33" s="706"/>
      <c r="II33" s="705"/>
      <c r="IK33" s="677"/>
      <c r="IL33" s="706"/>
      <c r="IM33" s="677"/>
      <c r="IN33" s="706"/>
      <c r="IO33" s="677"/>
      <c r="IP33" s="706"/>
      <c r="IQ33" s="677"/>
      <c r="IR33" s="706"/>
      <c r="IS33" s="707"/>
      <c r="IT33" s="706"/>
      <c r="IU33" s="707"/>
      <c r="IV33" s="706"/>
      <c r="IW33" s="707"/>
      <c r="IX33" s="706"/>
      <c r="IY33" s="706"/>
      <c r="IZ33" s="706"/>
      <c r="JA33" s="677"/>
      <c r="JB33" s="706"/>
      <c r="JC33" s="705"/>
      <c r="JE33" s="677"/>
      <c r="JF33" s="706"/>
      <c r="JG33" s="677"/>
      <c r="JH33" s="706"/>
      <c r="JI33" s="677"/>
      <c r="JJ33" s="706"/>
      <c r="JK33" s="677"/>
      <c r="JL33" s="706"/>
      <c r="JM33" s="707"/>
      <c r="JN33" s="706"/>
      <c r="JO33" s="707"/>
      <c r="JP33" s="706"/>
      <c r="JQ33" s="707"/>
      <c r="JR33" s="706"/>
      <c r="JS33" s="706"/>
      <c r="JT33" s="706"/>
      <c r="JU33" s="677"/>
      <c r="JV33" s="706"/>
      <c r="JW33" s="705"/>
      <c r="JY33" s="677"/>
      <c r="JZ33" s="706"/>
      <c r="KA33" s="677"/>
      <c r="KB33" s="706"/>
      <c r="KC33" s="677"/>
      <c r="KD33" s="706"/>
      <c r="KE33" s="677"/>
      <c r="KF33" s="706"/>
      <c r="KG33" s="707"/>
      <c r="KH33" s="706"/>
      <c r="KI33" s="707"/>
      <c r="KJ33" s="706"/>
      <c r="KK33" s="707"/>
      <c r="KL33" s="706"/>
      <c r="KM33" s="706"/>
      <c r="KN33" s="706"/>
      <c r="KO33" s="677"/>
      <c r="KP33" s="706"/>
      <c r="KQ33" s="705"/>
      <c r="KS33" s="677"/>
      <c r="KT33" s="706"/>
      <c r="KU33" s="677"/>
      <c r="KV33" s="706"/>
      <c r="KW33" s="677"/>
      <c r="KX33" s="706"/>
      <c r="KY33" s="677"/>
      <c r="KZ33" s="706"/>
      <c r="LA33" s="707"/>
      <c r="LB33" s="706"/>
      <c r="LC33" s="707"/>
      <c r="LD33" s="706"/>
      <c r="LE33" s="707"/>
      <c r="LF33" s="706"/>
      <c r="LG33" s="706"/>
      <c r="LH33" s="706"/>
      <c r="LI33" s="677"/>
      <c r="LJ33" s="706"/>
      <c r="LK33" s="705"/>
      <c r="LM33" s="677"/>
      <c r="LN33" s="706"/>
      <c r="LO33" s="677"/>
      <c r="LP33" s="706"/>
      <c r="LQ33" s="677"/>
      <c r="LR33" s="706"/>
      <c r="LS33" s="677"/>
      <c r="LT33" s="706"/>
      <c r="LU33" s="707"/>
      <c r="LV33" s="706"/>
      <c r="LW33" s="707"/>
      <c r="LX33" s="706"/>
      <c r="LY33" s="707"/>
      <c r="LZ33" s="706"/>
      <c r="MA33" s="706"/>
      <c r="MB33" s="706"/>
      <c r="MC33" s="677"/>
      <c r="MD33" s="706"/>
      <c r="ME33" s="705"/>
      <c r="MG33" s="677"/>
      <c r="MH33" s="706"/>
      <c r="MI33" s="677"/>
      <c r="MJ33" s="706"/>
      <c r="MK33" s="677"/>
      <c r="ML33" s="706"/>
      <c r="MM33" s="677"/>
      <c r="MN33" s="706"/>
      <c r="MO33" s="707"/>
      <c r="MP33" s="706"/>
      <c r="MQ33" s="707"/>
      <c r="MR33" s="706"/>
      <c r="MS33" s="707"/>
      <c r="MT33" s="706"/>
      <c r="MU33" s="706"/>
      <c r="MV33" s="706"/>
      <c r="MW33" s="677"/>
      <c r="MX33" s="706"/>
      <c r="MY33" s="705"/>
      <c r="NA33" s="677"/>
      <c r="NB33" s="706"/>
      <c r="NC33" s="677"/>
      <c r="ND33" s="706"/>
      <c r="NE33" s="677"/>
      <c r="NF33" s="706"/>
      <c r="NG33" s="677"/>
      <c r="NH33" s="706"/>
      <c r="NI33" s="707"/>
      <c r="NJ33" s="706"/>
      <c r="NK33" s="707"/>
      <c r="NL33" s="706"/>
      <c r="NM33" s="707"/>
      <c r="NN33" s="706"/>
      <c r="NO33" s="706"/>
      <c r="NP33" s="706"/>
      <c r="NQ33" s="677"/>
      <c r="NR33" s="706"/>
      <c r="NS33" s="705"/>
      <c r="NU33" s="677"/>
      <c r="NV33" s="706"/>
      <c r="NW33" s="677"/>
      <c r="NX33" s="706"/>
      <c r="NY33" s="677"/>
      <c r="NZ33" s="706"/>
      <c r="OA33" s="677"/>
      <c r="OB33" s="706"/>
      <c r="OC33" s="707"/>
      <c r="OD33" s="706"/>
      <c r="OE33" s="707"/>
      <c r="OF33" s="706"/>
      <c r="OG33" s="707"/>
      <c r="OH33" s="706"/>
      <c r="OI33" s="706"/>
      <c r="OJ33" s="706"/>
      <c r="OK33" s="677"/>
      <c r="OL33" s="706"/>
      <c r="OM33" s="705"/>
      <c r="OO33" s="677"/>
      <c r="OP33" s="706"/>
      <c r="OQ33" s="677"/>
      <c r="OR33" s="706"/>
      <c r="OS33" s="677"/>
      <c r="OT33" s="706"/>
      <c r="OU33" s="677"/>
      <c r="OV33" s="706"/>
      <c r="OW33" s="707"/>
      <c r="OX33" s="706"/>
      <c r="OY33" s="707"/>
      <c r="OZ33" s="706"/>
      <c r="PA33" s="707"/>
      <c r="PB33" s="706"/>
      <c r="PC33" s="706"/>
      <c r="PD33" s="706"/>
      <c r="PE33" s="677"/>
      <c r="PF33" s="706"/>
      <c r="PG33" s="705"/>
      <c r="PI33" s="677"/>
      <c r="PJ33" s="706"/>
      <c r="PK33" s="677"/>
      <c r="PL33" s="706"/>
      <c r="PM33" s="677"/>
      <c r="PN33" s="706"/>
      <c r="PO33" s="677"/>
      <c r="PP33" s="706"/>
      <c r="PQ33" s="707"/>
      <c r="PR33" s="706"/>
      <c r="PS33" s="707"/>
      <c r="PT33" s="706"/>
      <c r="PU33" s="707"/>
      <c r="PV33" s="706"/>
      <c r="PW33" s="706"/>
      <c r="PX33" s="706"/>
      <c r="PY33" s="677"/>
      <c r="PZ33" s="706"/>
      <c r="QA33" s="705"/>
      <c r="QC33" s="677"/>
      <c r="QD33" s="706"/>
      <c r="QE33" s="677"/>
      <c r="QF33" s="706"/>
      <c r="QG33" s="677"/>
      <c r="QH33" s="706"/>
      <c r="QI33" s="677"/>
      <c r="QJ33" s="706"/>
      <c r="QK33" s="707"/>
      <c r="QL33" s="706"/>
      <c r="QM33" s="707"/>
      <c r="QN33" s="706"/>
      <c r="QO33" s="707"/>
      <c r="QP33" s="706"/>
      <c r="QQ33" s="706"/>
      <c r="QR33" s="706"/>
      <c r="QS33" s="677"/>
      <c r="QT33" s="706"/>
      <c r="QU33" s="705"/>
      <c r="RC33" s="677"/>
      <c r="RD33" s="677"/>
      <c r="RE33" s="677"/>
      <c r="RF33" s="677"/>
      <c r="RG33" s="677"/>
      <c r="RH33" s="677"/>
      <c r="RI33" s="677"/>
      <c r="RJ33" s="677"/>
      <c r="RK33" s="677"/>
      <c r="RL33" s="677"/>
      <c r="RM33" s="677"/>
      <c r="RN33" s="677"/>
      <c r="RO33" s="677"/>
      <c r="RP33" s="677"/>
      <c r="RQ33" s="677"/>
      <c r="RR33" s="677"/>
      <c r="RS33" s="677"/>
      <c r="RT33" s="677"/>
      <c r="RV33" s="675"/>
      <c r="RW33" s="675"/>
      <c r="RX33" s="675"/>
      <c r="RY33" s="675"/>
      <c r="RZ33" s="675"/>
      <c r="SA33" s="675"/>
      <c r="SB33" s="675"/>
      <c r="SC33" s="675"/>
      <c r="SD33" s="675"/>
      <c r="SE33" s="676"/>
      <c r="SG33" s="677"/>
      <c r="SH33" s="677"/>
      <c r="SI33" s="677"/>
      <c r="SJ33" s="677"/>
      <c r="SK33" s="677"/>
      <c r="SL33" s="677"/>
      <c r="SM33" s="677"/>
      <c r="SN33" s="677"/>
      <c r="SO33" s="677"/>
      <c r="SP33" s="677"/>
      <c r="SQ33" s="677"/>
      <c r="SR33" s="677"/>
      <c r="SS33" s="677"/>
      <c r="ST33" s="677"/>
      <c r="SU33" s="677"/>
      <c r="SV33" s="677"/>
      <c r="SW33" s="677"/>
      <c r="SX33" s="677"/>
      <c r="SY33" s="677"/>
      <c r="SZ33" s="677"/>
      <c r="TA33" s="677"/>
      <c r="TB33" s="677"/>
      <c r="TC33" s="677"/>
      <c r="TE33" s="675"/>
      <c r="TF33" s="675"/>
      <c r="TG33" s="675"/>
      <c r="TH33" s="675"/>
      <c r="TI33" s="675"/>
      <c r="TJ33" s="675"/>
      <c r="TK33" s="675"/>
      <c r="TL33" s="675"/>
      <c r="TM33" s="675"/>
      <c r="TN33" s="676"/>
      <c r="TP33" s="677"/>
      <c r="TQ33" s="677"/>
      <c r="TR33" s="677"/>
      <c r="TS33" s="677"/>
      <c r="TT33" s="677"/>
      <c r="TU33" s="677"/>
      <c r="TV33" s="677"/>
      <c r="TW33" s="677"/>
      <c r="TX33" s="677"/>
      <c r="TY33" s="677"/>
      <c r="TZ33" s="677"/>
      <c r="UA33" s="677"/>
      <c r="UB33" s="677"/>
      <c r="UC33" s="677"/>
      <c r="UD33" s="677"/>
      <c r="UE33" s="677"/>
      <c r="UF33" s="677"/>
      <c r="UG33" s="677"/>
      <c r="UH33" s="677"/>
      <c r="UI33" s="677"/>
      <c r="UJ33" s="677"/>
      <c r="UK33" s="677"/>
      <c r="UL33" s="677"/>
      <c r="UN33" s="677"/>
      <c r="UO33" s="677"/>
      <c r="UP33" s="677"/>
      <c r="UQ33" s="677"/>
      <c r="UR33" s="677"/>
      <c r="US33" s="677"/>
      <c r="UT33" s="677"/>
      <c r="UU33" s="677"/>
      <c r="UV33" s="677"/>
      <c r="UW33" s="677"/>
    </row>
    <row r="34" spans="1:569" s="645" customFormat="1" ht="19.5" customHeight="1">
      <c r="A34" s="678"/>
      <c r="B34" s="679"/>
      <c r="C34" s="719"/>
      <c r="D34" s="720"/>
      <c r="E34" s="747" t="s">
        <v>383</v>
      </c>
      <c r="F34" s="722" t="s">
        <v>384</v>
      </c>
      <c r="G34" s="722"/>
      <c r="H34" s="723" t="s">
        <v>365</v>
      </c>
      <c r="I34" s="724">
        <f>3710*2+(162+81+81)</f>
        <v>7744</v>
      </c>
      <c r="J34" s="724">
        <f>(3710-1260)*2+(162+81+81)</f>
        <v>5224</v>
      </c>
      <c r="K34" s="723"/>
      <c r="L34" s="725"/>
      <c r="N34" s="716"/>
      <c r="O34" s="717"/>
      <c r="Q34" s="689">
        <f>'Building list(Rev.2_220208)'!N7*2</f>
        <v>2520</v>
      </c>
      <c r="R34" s="690">
        <f>'Building list(Rev.2_220208)'!N14*2</f>
        <v>756</v>
      </c>
      <c r="S34" s="690">
        <f>'Building list(Rev.2_220208)'!N28*2</f>
        <v>1458</v>
      </c>
      <c r="T34" s="690">
        <f>'Building list(Rev.2_220208)'!N46*2</f>
        <v>2200</v>
      </c>
      <c r="U34" s="690"/>
      <c r="V34" s="690">
        <f>'Building list(Rev.2_220208)'!N61</f>
        <v>162</v>
      </c>
      <c r="W34" s="690">
        <f>'Building list(Rev.2_220208)'!N63</f>
        <v>81</v>
      </c>
      <c r="X34" s="690"/>
      <c r="Y34" s="690"/>
      <c r="Z34" s="690"/>
      <c r="AA34" s="690"/>
      <c r="AB34" s="690"/>
      <c r="AC34" s="690"/>
      <c r="AD34" s="690"/>
      <c r="AE34" s="690"/>
      <c r="AF34" s="691"/>
      <c r="AH34" s="692"/>
      <c r="AI34" s="693"/>
      <c r="AJ34" s="692"/>
      <c r="AK34" s="693"/>
      <c r="AL34" s="692"/>
      <c r="AM34" s="693"/>
      <c r="AN34" s="692"/>
      <c r="AO34" s="693"/>
      <c r="AP34" s="693"/>
      <c r="AQ34" s="693"/>
      <c r="AR34" s="693"/>
      <c r="AS34" s="693"/>
      <c r="AT34" s="693"/>
      <c r="AU34" s="693"/>
      <c r="AV34" s="693"/>
      <c r="AW34" s="693"/>
      <c r="AX34" s="693"/>
      <c r="AY34" s="693"/>
      <c r="AZ34" s="693"/>
      <c r="BA34" s="693"/>
      <c r="BB34" s="693"/>
      <c r="BC34" s="692"/>
      <c r="BD34" s="693"/>
      <c r="BE34" s="694"/>
      <c r="BG34" s="692"/>
      <c r="BH34" s="693"/>
      <c r="BI34" s="692"/>
      <c r="BJ34" s="693"/>
      <c r="BK34" s="692"/>
      <c r="BL34" s="693"/>
      <c r="BM34" s="692"/>
      <c r="BN34" s="693"/>
      <c r="BO34" s="693"/>
      <c r="BP34" s="693"/>
      <c r="BQ34" s="693"/>
      <c r="BR34" s="693"/>
      <c r="BS34" s="693"/>
      <c r="BT34" s="693"/>
      <c r="BU34" s="693"/>
      <c r="BV34" s="693"/>
      <c r="BW34" s="692"/>
      <c r="BX34" s="693"/>
      <c r="BY34" s="694"/>
      <c r="CA34" s="744">
        <f>'동해기지(건축)'!BP87</f>
        <v>100</v>
      </c>
      <c r="CB34" s="745">
        <f t="shared" si="14"/>
        <v>774400</v>
      </c>
      <c r="CC34" s="718">
        <f>'동해기지(건축)'!BQ87</f>
        <v>300</v>
      </c>
      <c r="CD34" s="745">
        <f t="shared" si="15"/>
        <v>2323200</v>
      </c>
      <c r="CE34" s="718"/>
      <c r="CF34" s="745">
        <f t="shared" si="16"/>
        <v>0</v>
      </c>
      <c r="CG34" s="718">
        <f>'동해기지(건축)'!BR87</f>
        <v>0</v>
      </c>
      <c r="CH34" s="745">
        <f t="shared" si="17"/>
        <v>0</v>
      </c>
      <c r="CI34" s="746">
        <f t="shared" si="39"/>
        <v>400</v>
      </c>
      <c r="CJ34" s="745">
        <f t="shared" si="19"/>
        <v>3097600</v>
      </c>
      <c r="CK34" s="718"/>
      <c r="CL34" s="745">
        <f t="shared" si="20"/>
        <v>0</v>
      </c>
      <c r="CM34" s="746">
        <f t="shared" si="40"/>
        <v>400</v>
      </c>
      <c r="CN34" s="745">
        <f t="shared" si="22"/>
        <v>3097600</v>
      </c>
      <c r="CO34" s="699">
        <f t="shared" si="41"/>
        <v>1008000</v>
      </c>
      <c r="CP34" s="699">
        <f t="shared" si="41"/>
        <v>302400</v>
      </c>
      <c r="CQ34" s="699">
        <f t="shared" si="41"/>
        <v>583200</v>
      </c>
      <c r="CR34" s="699">
        <f t="shared" si="41"/>
        <v>880000</v>
      </c>
      <c r="CS34" s="700">
        <f t="shared" si="41"/>
        <v>0</v>
      </c>
      <c r="CT34" s="699">
        <f t="shared" si="41"/>
        <v>64800</v>
      </c>
      <c r="CU34" s="699">
        <f t="shared" si="41"/>
        <v>32400</v>
      </c>
      <c r="CV34" s="700">
        <f t="shared" si="42"/>
        <v>0</v>
      </c>
      <c r="CW34" s="697"/>
      <c r="CX34" s="696">
        <f t="shared" si="25"/>
        <v>0</v>
      </c>
      <c r="CY34" s="701"/>
      <c r="DA34" s="692"/>
      <c r="DB34" s="693"/>
      <c r="DC34" s="692"/>
      <c r="DD34" s="693"/>
      <c r="DE34" s="692"/>
      <c r="DF34" s="693"/>
      <c r="DG34" s="692"/>
      <c r="DH34" s="693"/>
      <c r="DI34" s="693"/>
      <c r="DJ34" s="693"/>
      <c r="DK34" s="693"/>
      <c r="DL34" s="693"/>
      <c r="DM34" s="693"/>
      <c r="DN34" s="693"/>
      <c r="DO34" s="693"/>
      <c r="DP34" s="693"/>
      <c r="DQ34" s="692"/>
      <c r="DR34" s="693"/>
      <c r="DS34" s="694"/>
      <c r="DU34" s="702"/>
      <c r="DV34" s="703"/>
      <c r="DW34" s="702"/>
      <c r="DX34" s="703"/>
      <c r="DY34" s="702"/>
      <c r="DZ34" s="703"/>
      <c r="EA34" s="702"/>
      <c r="EB34" s="703"/>
      <c r="EC34" s="703"/>
      <c r="ED34" s="703"/>
      <c r="EE34" s="703"/>
      <c r="EF34" s="703"/>
      <c r="EG34" s="703"/>
      <c r="EH34" s="703"/>
      <c r="EI34" s="703"/>
      <c r="EJ34" s="703"/>
      <c r="EK34" s="702"/>
      <c r="EL34" s="703"/>
      <c r="EM34" s="704"/>
      <c r="EO34" s="702"/>
      <c r="EP34" s="703"/>
      <c r="EQ34" s="702"/>
      <c r="ER34" s="703"/>
      <c r="ES34" s="702"/>
      <c r="ET34" s="703"/>
      <c r="EU34" s="702"/>
      <c r="EV34" s="703"/>
      <c r="EW34" s="703"/>
      <c r="EX34" s="703"/>
      <c r="EY34" s="703"/>
      <c r="EZ34" s="703"/>
      <c r="FA34" s="703"/>
      <c r="FB34" s="703"/>
      <c r="FC34" s="703"/>
      <c r="FD34" s="703"/>
      <c r="FE34" s="702"/>
      <c r="FF34" s="703"/>
      <c r="FG34" s="705"/>
      <c r="FI34" s="692"/>
      <c r="FJ34" s="693"/>
      <c r="FK34" s="692"/>
      <c r="FL34" s="693"/>
      <c r="FM34" s="692"/>
      <c r="FN34" s="693"/>
      <c r="FO34" s="692"/>
      <c r="FP34" s="693"/>
      <c r="FQ34" s="693"/>
      <c r="FR34" s="693"/>
      <c r="FS34" s="693"/>
      <c r="FT34" s="693"/>
      <c r="FU34" s="693"/>
      <c r="FV34" s="693"/>
      <c r="FW34" s="693"/>
      <c r="FX34" s="693"/>
      <c r="FY34" s="692"/>
      <c r="FZ34" s="693"/>
      <c r="GA34" s="705"/>
      <c r="GC34" s="692"/>
      <c r="GD34" s="693"/>
      <c r="GE34" s="692"/>
      <c r="GF34" s="693"/>
      <c r="GG34" s="692"/>
      <c r="GH34" s="693"/>
      <c r="GI34" s="692"/>
      <c r="GJ34" s="693"/>
      <c r="GK34" s="693"/>
      <c r="GL34" s="693"/>
      <c r="GM34" s="693"/>
      <c r="GN34" s="693"/>
      <c r="GO34" s="693"/>
      <c r="GP34" s="693"/>
      <c r="GQ34" s="693"/>
      <c r="GR34" s="693"/>
      <c r="GS34" s="692"/>
      <c r="GT34" s="693"/>
      <c r="GU34" s="705"/>
      <c r="GW34" s="692"/>
      <c r="GX34" s="693"/>
      <c r="GY34" s="692"/>
      <c r="GZ34" s="693"/>
      <c r="HA34" s="692"/>
      <c r="HB34" s="693"/>
      <c r="HC34" s="692"/>
      <c r="HD34" s="693"/>
      <c r="HE34" s="693"/>
      <c r="HF34" s="693"/>
      <c r="HG34" s="693"/>
      <c r="HH34" s="693"/>
      <c r="HI34" s="693"/>
      <c r="HJ34" s="693"/>
      <c r="HK34" s="693"/>
      <c r="HL34" s="693"/>
      <c r="HM34" s="692"/>
      <c r="HN34" s="693"/>
      <c r="HO34" s="694"/>
      <c r="HQ34" s="677"/>
      <c r="HR34" s="706"/>
      <c r="HS34" s="677"/>
      <c r="HT34" s="706"/>
      <c r="HU34" s="677"/>
      <c r="HV34" s="706"/>
      <c r="HW34" s="677"/>
      <c r="HX34" s="706"/>
      <c r="HY34" s="707"/>
      <c r="HZ34" s="706"/>
      <c r="IA34" s="707"/>
      <c r="IB34" s="706"/>
      <c r="IC34" s="707"/>
      <c r="ID34" s="706"/>
      <c r="IE34" s="706"/>
      <c r="IF34" s="706"/>
      <c r="IG34" s="677"/>
      <c r="IH34" s="706"/>
      <c r="II34" s="705"/>
      <c r="IK34" s="677"/>
      <c r="IL34" s="706"/>
      <c r="IM34" s="677"/>
      <c r="IN34" s="706"/>
      <c r="IO34" s="677"/>
      <c r="IP34" s="706"/>
      <c r="IQ34" s="677"/>
      <c r="IR34" s="706"/>
      <c r="IS34" s="707"/>
      <c r="IT34" s="706"/>
      <c r="IU34" s="707"/>
      <c r="IV34" s="706"/>
      <c r="IW34" s="707"/>
      <c r="IX34" s="706"/>
      <c r="IY34" s="706"/>
      <c r="IZ34" s="706"/>
      <c r="JA34" s="677"/>
      <c r="JB34" s="706"/>
      <c r="JC34" s="705"/>
      <c r="JE34" s="677"/>
      <c r="JF34" s="706"/>
      <c r="JG34" s="677"/>
      <c r="JH34" s="706"/>
      <c r="JI34" s="677"/>
      <c r="JJ34" s="706"/>
      <c r="JK34" s="677"/>
      <c r="JL34" s="706"/>
      <c r="JM34" s="707"/>
      <c r="JN34" s="706"/>
      <c r="JO34" s="707"/>
      <c r="JP34" s="706"/>
      <c r="JQ34" s="707"/>
      <c r="JR34" s="706"/>
      <c r="JS34" s="706"/>
      <c r="JT34" s="706"/>
      <c r="JU34" s="677"/>
      <c r="JV34" s="706"/>
      <c r="JW34" s="705"/>
      <c r="JY34" s="677"/>
      <c r="JZ34" s="706"/>
      <c r="KA34" s="677"/>
      <c r="KB34" s="706"/>
      <c r="KC34" s="677"/>
      <c r="KD34" s="706"/>
      <c r="KE34" s="677"/>
      <c r="KF34" s="706"/>
      <c r="KG34" s="707"/>
      <c r="KH34" s="706"/>
      <c r="KI34" s="707"/>
      <c r="KJ34" s="706"/>
      <c r="KK34" s="707"/>
      <c r="KL34" s="706"/>
      <c r="KM34" s="706"/>
      <c r="KN34" s="706"/>
      <c r="KO34" s="677"/>
      <c r="KP34" s="706"/>
      <c r="KQ34" s="705"/>
      <c r="KS34" s="677"/>
      <c r="KT34" s="706"/>
      <c r="KU34" s="677"/>
      <c r="KV34" s="706"/>
      <c r="KW34" s="677"/>
      <c r="KX34" s="706"/>
      <c r="KY34" s="677"/>
      <c r="KZ34" s="706"/>
      <c r="LA34" s="707"/>
      <c r="LB34" s="706"/>
      <c r="LC34" s="707"/>
      <c r="LD34" s="706"/>
      <c r="LE34" s="707"/>
      <c r="LF34" s="706"/>
      <c r="LG34" s="706"/>
      <c r="LH34" s="706"/>
      <c r="LI34" s="677"/>
      <c r="LJ34" s="706"/>
      <c r="LK34" s="705"/>
      <c r="LM34" s="677"/>
      <c r="LN34" s="706"/>
      <c r="LO34" s="677"/>
      <c r="LP34" s="706"/>
      <c r="LQ34" s="677"/>
      <c r="LR34" s="706"/>
      <c r="LS34" s="677"/>
      <c r="LT34" s="706"/>
      <c r="LU34" s="707"/>
      <c r="LV34" s="706"/>
      <c r="LW34" s="707"/>
      <c r="LX34" s="706"/>
      <c r="LY34" s="707"/>
      <c r="LZ34" s="706"/>
      <c r="MA34" s="706"/>
      <c r="MB34" s="706"/>
      <c r="MC34" s="677"/>
      <c r="MD34" s="706"/>
      <c r="ME34" s="705"/>
      <c r="MG34" s="677"/>
      <c r="MH34" s="706"/>
      <c r="MI34" s="677"/>
      <c r="MJ34" s="706"/>
      <c r="MK34" s="677"/>
      <c r="ML34" s="706"/>
      <c r="MM34" s="677"/>
      <c r="MN34" s="706"/>
      <c r="MO34" s="707"/>
      <c r="MP34" s="706"/>
      <c r="MQ34" s="707"/>
      <c r="MR34" s="706"/>
      <c r="MS34" s="707"/>
      <c r="MT34" s="706"/>
      <c r="MU34" s="706"/>
      <c r="MV34" s="706"/>
      <c r="MW34" s="677"/>
      <c r="MX34" s="706"/>
      <c r="MY34" s="705"/>
      <c r="NA34" s="677"/>
      <c r="NB34" s="706"/>
      <c r="NC34" s="677"/>
      <c r="ND34" s="706"/>
      <c r="NE34" s="677"/>
      <c r="NF34" s="706"/>
      <c r="NG34" s="677"/>
      <c r="NH34" s="706"/>
      <c r="NI34" s="707"/>
      <c r="NJ34" s="706"/>
      <c r="NK34" s="707"/>
      <c r="NL34" s="706"/>
      <c r="NM34" s="707"/>
      <c r="NN34" s="706"/>
      <c r="NO34" s="706"/>
      <c r="NP34" s="706"/>
      <c r="NQ34" s="677"/>
      <c r="NR34" s="706"/>
      <c r="NS34" s="705"/>
      <c r="NU34" s="677"/>
      <c r="NV34" s="706"/>
      <c r="NW34" s="677"/>
      <c r="NX34" s="706"/>
      <c r="NY34" s="677"/>
      <c r="NZ34" s="706"/>
      <c r="OA34" s="677"/>
      <c r="OB34" s="706"/>
      <c r="OC34" s="707"/>
      <c r="OD34" s="706"/>
      <c r="OE34" s="707"/>
      <c r="OF34" s="706"/>
      <c r="OG34" s="707"/>
      <c r="OH34" s="706"/>
      <c r="OI34" s="706"/>
      <c r="OJ34" s="706"/>
      <c r="OK34" s="677"/>
      <c r="OL34" s="706"/>
      <c r="OM34" s="705"/>
      <c r="OO34" s="677"/>
      <c r="OP34" s="706"/>
      <c r="OQ34" s="677"/>
      <c r="OR34" s="706"/>
      <c r="OS34" s="677"/>
      <c r="OT34" s="706"/>
      <c r="OU34" s="677"/>
      <c r="OV34" s="706"/>
      <c r="OW34" s="707"/>
      <c r="OX34" s="706"/>
      <c r="OY34" s="707"/>
      <c r="OZ34" s="706"/>
      <c r="PA34" s="707"/>
      <c r="PB34" s="706"/>
      <c r="PC34" s="706"/>
      <c r="PD34" s="706"/>
      <c r="PE34" s="677"/>
      <c r="PF34" s="706"/>
      <c r="PG34" s="705"/>
      <c r="PI34" s="677"/>
      <c r="PJ34" s="706"/>
      <c r="PK34" s="677"/>
      <c r="PL34" s="706"/>
      <c r="PM34" s="677"/>
      <c r="PN34" s="706"/>
      <c r="PO34" s="677"/>
      <c r="PP34" s="706"/>
      <c r="PQ34" s="707"/>
      <c r="PR34" s="706"/>
      <c r="PS34" s="707"/>
      <c r="PT34" s="706"/>
      <c r="PU34" s="707"/>
      <c r="PV34" s="706"/>
      <c r="PW34" s="706"/>
      <c r="PX34" s="706"/>
      <c r="PY34" s="677"/>
      <c r="PZ34" s="706"/>
      <c r="QA34" s="705"/>
      <c r="QC34" s="677"/>
      <c r="QD34" s="706"/>
      <c r="QE34" s="677"/>
      <c r="QF34" s="706"/>
      <c r="QG34" s="677"/>
      <c r="QH34" s="706"/>
      <c r="QI34" s="677"/>
      <c r="QJ34" s="706"/>
      <c r="QK34" s="707"/>
      <c r="QL34" s="706"/>
      <c r="QM34" s="707"/>
      <c r="QN34" s="706"/>
      <c r="QO34" s="707"/>
      <c r="QP34" s="706"/>
      <c r="QQ34" s="706"/>
      <c r="QR34" s="706"/>
      <c r="QS34" s="677"/>
      <c r="QT34" s="706"/>
      <c r="QU34" s="705"/>
      <c r="RC34" s="677"/>
      <c r="RD34" s="677"/>
      <c r="RE34" s="677"/>
      <c r="RF34" s="677"/>
      <c r="RG34" s="677"/>
      <c r="RH34" s="677"/>
      <c r="RI34" s="677"/>
      <c r="RJ34" s="677"/>
      <c r="RK34" s="677"/>
      <c r="RL34" s="677"/>
      <c r="RM34" s="677"/>
      <c r="RN34" s="677"/>
      <c r="RO34" s="677"/>
      <c r="RP34" s="677"/>
      <c r="RQ34" s="677"/>
      <c r="RR34" s="677"/>
      <c r="RS34" s="677"/>
      <c r="RT34" s="677"/>
      <c r="RV34" s="675"/>
      <c r="RW34" s="675"/>
      <c r="RX34" s="675"/>
      <c r="RY34" s="675"/>
      <c r="RZ34" s="675"/>
      <c r="SA34" s="675"/>
      <c r="SB34" s="675"/>
      <c r="SC34" s="675"/>
      <c r="SD34" s="675"/>
      <c r="SE34" s="676"/>
      <c r="SG34" s="677"/>
      <c r="SH34" s="677"/>
      <c r="SI34" s="677"/>
      <c r="SJ34" s="677"/>
      <c r="SK34" s="677"/>
      <c r="SL34" s="677"/>
      <c r="SM34" s="677"/>
      <c r="SN34" s="677"/>
      <c r="SO34" s="677"/>
      <c r="SP34" s="677"/>
      <c r="SQ34" s="677"/>
      <c r="SR34" s="677"/>
      <c r="SS34" s="677"/>
      <c r="ST34" s="677"/>
      <c r="SU34" s="677"/>
      <c r="SV34" s="677"/>
      <c r="SW34" s="677"/>
      <c r="SX34" s="677"/>
      <c r="SY34" s="677"/>
      <c r="SZ34" s="677"/>
      <c r="TA34" s="677"/>
      <c r="TB34" s="677"/>
      <c r="TC34" s="677"/>
      <c r="TE34" s="675"/>
      <c r="TF34" s="675"/>
      <c r="TG34" s="675"/>
      <c r="TH34" s="675"/>
      <c r="TI34" s="675"/>
      <c r="TJ34" s="675"/>
      <c r="TK34" s="675"/>
      <c r="TL34" s="675"/>
      <c r="TM34" s="675"/>
      <c r="TN34" s="676"/>
      <c r="TP34" s="677"/>
      <c r="TQ34" s="677"/>
      <c r="TR34" s="677"/>
      <c r="TS34" s="677"/>
      <c r="TT34" s="677"/>
      <c r="TU34" s="677"/>
      <c r="TV34" s="677"/>
      <c r="TW34" s="677"/>
      <c r="TX34" s="677"/>
      <c r="TY34" s="677"/>
      <c r="TZ34" s="677"/>
      <c r="UA34" s="677"/>
      <c r="UB34" s="677"/>
      <c r="UC34" s="677"/>
      <c r="UD34" s="677"/>
      <c r="UE34" s="677"/>
      <c r="UF34" s="677"/>
      <c r="UG34" s="677"/>
      <c r="UH34" s="677"/>
      <c r="UI34" s="677"/>
      <c r="UJ34" s="677"/>
      <c r="UK34" s="677"/>
      <c r="UL34" s="677"/>
      <c r="UN34" s="677"/>
      <c r="UO34" s="677"/>
      <c r="UP34" s="677"/>
      <c r="UQ34" s="677"/>
      <c r="UR34" s="677"/>
      <c r="US34" s="677"/>
      <c r="UT34" s="677"/>
      <c r="UU34" s="677"/>
      <c r="UV34" s="677"/>
      <c r="UW34" s="677"/>
    </row>
    <row r="35" spans="1:569" s="645" customFormat="1" ht="19.5" customHeight="1">
      <c r="A35" s="678"/>
      <c r="B35" s="679"/>
      <c r="C35" s="719"/>
      <c r="D35" s="720"/>
      <c r="E35" s="747" t="s">
        <v>385</v>
      </c>
      <c r="F35" s="722" t="s">
        <v>386</v>
      </c>
      <c r="G35" s="722"/>
      <c r="H35" s="723" t="s">
        <v>365</v>
      </c>
      <c r="I35" s="724">
        <v>4034</v>
      </c>
      <c r="J35" s="690">
        <f>4034-1260</f>
        <v>2774</v>
      </c>
      <c r="K35" s="723"/>
      <c r="L35" s="725"/>
      <c r="N35" s="716"/>
      <c r="O35" s="717"/>
      <c r="Q35" s="689">
        <f>'Building list(Rev.2_220208)'!N7</f>
        <v>1260</v>
      </c>
      <c r="R35" s="690">
        <f>'Building list(Rev.2_220208)'!N14</f>
        <v>378</v>
      </c>
      <c r="S35" s="690">
        <f>'Building list(Rev.2_220208)'!N28</f>
        <v>729</v>
      </c>
      <c r="T35" s="690">
        <f>'Building list(Rev.2_220208)'!N46</f>
        <v>1100</v>
      </c>
      <c r="U35" s="690"/>
      <c r="V35" s="690">
        <f>'Building list(Rev.2_220208)'!N61</f>
        <v>162</v>
      </c>
      <c r="W35" s="690">
        <f>'Building list(Rev.2_220208)'!N63</f>
        <v>81</v>
      </c>
      <c r="X35" s="690"/>
      <c r="Y35" s="690"/>
      <c r="Z35" s="690"/>
      <c r="AA35" s="690"/>
      <c r="AB35" s="690"/>
      <c r="AC35" s="690"/>
      <c r="AD35" s="690"/>
      <c r="AE35" s="690"/>
      <c r="AF35" s="691"/>
      <c r="AH35" s="692"/>
      <c r="AI35" s="693"/>
      <c r="AJ35" s="692"/>
      <c r="AK35" s="693"/>
      <c r="AL35" s="692"/>
      <c r="AM35" s="693"/>
      <c r="AN35" s="692"/>
      <c r="AO35" s="693"/>
      <c r="AP35" s="693"/>
      <c r="AQ35" s="693"/>
      <c r="AR35" s="693"/>
      <c r="AS35" s="693"/>
      <c r="AT35" s="693"/>
      <c r="AU35" s="693"/>
      <c r="AV35" s="693"/>
      <c r="AW35" s="693"/>
      <c r="AX35" s="693"/>
      <c r="AY35" s="693"/>
      <c r="AZ35" s="693"/>
      <c r="BA35" s="693"/>
      <c r="BB35" s="693"/>
      <c r="BC35" s="692"/>
      <c r="BD35" s="693"/>
      <c r="BE35" s="694"/>
      <c r="BG35" s="692"/>
      <c r="BH35" s="693"/>
      <c r="BI35" s="692"/>
      <c r="BJ35" s="693"/>
      <c r="BK35" s="692"/>
      <c r="BL35" s="693"/>
      <c r="BM35" s="692"/>
      <c r="BN35" s="693"/>
      <c r="BO35" s="693"/>
      <c r="BP35" s="693"/>
      <c r="BQ35" s="693"/>
      <c r="BR35" s="693"/>
      <c r="BS35" s="693"/>
      <c r="BT35" s="693"/>
      <c r="BU35" s="693"/>
      <c r="BV35" s="693"/>
      <c r="BW35" s="692"/>
      <c r="BX35" s="693"/>
      <c r="BY35" s="694"/>
      <c r="CA35" s="744">
        <f>'동해기지(건축)'!BP88</f>
        <v>3000</v>
      </c>
      <c r="CB35" s="745">
        <f t="shared" si="14"/>
        <v>12102000</v>
      </c>
      <c r="CC35" s="718">
        <f>'동해기지(건축)'!BQ88</f>
        <v>9000</v>
      </c>
      <c r="CD35" s="745">
        <f t="shared" si="15"/>
        <v>36306000</v>
      </c>
      <c r="CE35" s="718"/>
      <c r="CF35" s="745">
        <f t="shared" si="16"/>
        <v>0</v>
      </c>
      <c r="CG35" s="718">
        <f>'동해기지(건축)'!BR88</f>
        <v>1000</v>
      </c>
      <c r="CH35" s="745">
        <f t="shared" si="17"/>
        <v>4034000</v>
      </c>
      <c r="CI35" s="746">
        <f t="shared" si="39"/>
        <v>13000</v>
      </c>
      <c r="CJ35" s="745">
        <f t="shared" si="19"/>
        <v>52442000</v>
      </c>
      <c r="CK35" s="718"/>
      <c r="CL35" s="745">
        <f t="shared" si="20"/>
        <v>0</v>
      </c>
      <c r="CM35" s="746">
        <f t="shared" si="40"/>
        <v>13000</v>
      </c>
      <c r="CN35" s="745">
        <f t="shared" si="22"/>
        <v>52442000</v>
      </c>
      <c r="CO35" s="699">
        <f t="shared" si="41"/>
        <v>16380000</v>
      </c>
      <c r="CP35" s="699">
        <f t="shared" si="41"/>
        <v>4914000</v>
      </c>
      <c r="CQ35" s="699">
        <f t="shared" si="41"/>
        <v>9477000</v>
      </c>
      <c r="CR35" s="699">
        <f t="shared" si="41"/>
        <v>14300000</v>
      </c>
      <c r="CS35" s="700">
        <f t="shared" si="41"/>
        <v>0</v>
      </c>
      <c r="CT35" s="699">
        <f t="shared" si="41"/>
        <v>2106000</v>
      </c>
      <c r="CU35" s="699">
        <f t="shared" si="41"/>
        <v>1053000</v>
      </c>
      <c r="CV35" s="700">
        <f t="shared" si="42"/>
        <v>0</v>
      </c>
      <c r="CW35" s="697"/>
      <c r="CX35" s="696">
        <f t="shared" si="25"/>
        <v>0</v>
      </c>
      <c r="CY35" s="701"/>
      <c r="DA35" s="692"/>
      <c r="DB35" s="693"/>
      <c r="DC35" s="692"/>
      <c r="DD35" s="693"/>
      <c r="DE35" s="692"/>
      <c r="DF35" s="693"/>
      <c r="DG35" s="692"/>
      <c r="DH35" s="693"/>
      <c r="DI35" s="693"/>
      <c r="DJ35" s="693"/>
      <c r="DK35" s="693"/>
      <c r="DL35" s="693"/>
      <c r="DM35" s="693"/>
      <c r="DN35" s="693"/>
      <c r="DO35" s="693"/>
      <c r="DP35" s="693"/>
      <c r="DQ35" s="692"/>
      <c r="DR35" s="693"/>
      <c r="DS35" s="694"/>
      <c r="DU35" s="702"/>
      <c r="DV35" s="703"/>
      <c r="DW35" s="702"/>
      <c r="DX35" s="703"/>
      <c r="DY35" s="702"/>
      <c r="DZ35" s="703"/>
      <c r="EA35" s="702"/>
      <c r="EB35" s="703"/>
      <c r="EC35" s="703"/>
      <c r="ED35" s="703"/>
      <c r="EE35" s="703"/>
      <c r="EF35" s="703"/>
      <c r="EG35" s="703"/>
      <c r="EH35" s="703"/>
      <c r="EI35" s="703"/>
      <c r="EJ35" s="703"/>
      <c r="EK35" s="702"/>
      <c r="EL35" s="703"/>
      <c r="EM35" s="704"/>
      <c r="EO35" s="702"/>
      <c r="EP35" s="703"/>
      <c r="EQ35" s="702"/>
      <c r="ER35" s="703"/>
      <c r="ES35" s="702"/>
      <c r="ET35" s="703"/>
      <c r="EU35" s="702"/>
      <c r="EV35" s="703"/>
      <c r="EW35" s="703"/>
      <c r="EX35" s="703"/>
      <c r="EY35" s="703"/>
      <c r="EZ35" s="703"/>
      <c r="FA35" s="703"/>
      <c r="FB35" s="703"/>
      <c r="FC35" s="703"/>
      <c r="FD35" s="703"/>
      <c r="FE35" s="702"/>
      <c r="FF35" s="703"/>
      <c r="FG35" s="705"/>
      <c r="FI35" s="692"/>
      <c r="FJ35" s="693"/>
      <c r="FK35" s="692"/>
      <c r="FL35" s="693"/>
      <c r="FM35" s="692"/>
      <c r="FN35" s="693"/>
      <c r="FO35" s="692"/>
      <c r="FP35" s="693"/>
      <c r="FQ35" s="693"/>
      <c r="FR35" s="693"/>
      <c r="FS35" s="693"/>
      <c r="FT35" s="693"/>
      <c r="FU35" s="693"/>
      <c r="FV35" s="693"/>
      <c r="FW35" s="693"/>
      <c r="FX35" s="693"/>
      <c r="FY35" s="692"/>
      <c r="FZ35" s="693"/>
      <c r="GA35" s="705"/>
      <c r="GC35" s="692"/>
      <c r="GD35" s="693"/>
      <c r="GE35" s="692"/>
      <c r="GF35" s="693"/>
      <c r="GG35" s="692"/>
      <c r="GH35" s="693"/>
      <c r="GI35" s="692"/>
      <c r="GJ35" s="693"/>
      <c r="GK35" s="693"/>
      <c r="GL35" s="693"/>
      <c r="GM35" s="693"/>
      <c r="GN35" s="693"/>
      <c r="GO35" s="693"/>
      <c r="GP35" s="693"/>
      <c r="GQ35" s="693"/>
      <c r="GR35" s="693"/>
      <c r="GS35" s="692"/>
      <c r="GT35" s="693"/>
      <c r="GU35" s="705"/>
      <c r="GW35" s="692"/>
      <c r="GX35" s="693"/>
      <c r="GY35" s="692"/>
      <c r="GZ35" s="693"/>
      <c r="HA35" s="692"/>
      <c r="HB35" s="693"/>
      <c r="HC35" s="692"/>
      <c r="HD35" s="693"/>
      <c r="HE35" s="693"/>
      <c r="HF35" s="693"/>
      <c r="HG35" s="693"/>
      <c r="HH35" s="693"/>
      <c r="HI35" s="693"/>
      <c r="HJ35" s="693"/>
      <c r="HK35" s="693"/>
      <c r="HL35" s="693"/>
      <c r="HM35" s="692"/>
      <c r="HN35" s="693"/>
      <c r="HO35" s="694"/>
      <c r="HQ35" s="677"/>
      <c r="HR35" s="706"/>
      <c r="HS35" s="677"/>
      <c r="HT35" s="706"/>
      <c r="HU35" s="677"/>
      <c r="HV35" s="706"/>
      <c r="HW35" s="677"/>
      <c r="HX35" s="706"/>
      <c r="HY35" s="707"/>
      <c r="HZ35" s="706"/>
      <c r="IA35" s="707"/>
      <c r="IB35" s="706"/>
      <c r="IC35" s="707"/>
      <c r="ID35" s="706"/>
      <c r="IE35" s="706"/>
      <c r="IF35" s="706"/>
      <c r="IG35" s="677"/>
      <c r="IH35" s="706"/>
      <c r="II35" s="705"/>
      <c r="IK35" s="677"/>
      <c r="IL35" s="706"/>
      <c r="IM35" s="677"/>
      <c r="IN35" s="706"/>
      <c r="IO35" s="677"/>
      <c r="IP35" s="706"/>
      <c r="IQ35" s="677"/>
      <c r="IR35" s="706"/>
      <c r="IS35" s="707"/>
      <c r="IT35" s="706"/>
      <c r="IU35" s="707"/>
      <c r="IV35" s="706"/>
      <c r="IW35" s="707"/>
      <c r="IX35" s="706"/>
      <c r="IY35" s="706"/>
      <c r="IZ35" s="706"/>
      <c r="JA35" s="677"/>
      <c r="JB35" s="706"/>
      <c r="JC35" s="705"/>
      <c r="JE35" s="677"/>
      <c r="JF35" s="706"/>
      <c r="JG35" s="677"/>
      <c r="JH35" s="706"/>
      <c r="JI35" s="677"/>
      <c r="JJ35" s="706"/>
      <c r="JK35" s="677"/>
      <c r="JL35" s="706"/>
      <c r="JM35" s="707"/>
      <c r="JN35" s="706"/>
      <c r="JO35" s="707"/>
      <c r="JP35" s="706"/>
      <c r="JQ35" s="707"/>
      <c r="JR35" s="706"/>
      <c r="JS35" s="706"/>
      <c r="JT35" s="706"/>
      <c r="JU35" s="677"/>
      <c r="JV35" s="706"/>
      <c r="JW35" s="705"/>
      <c r="JY35" s="677"/>
      <c r="JZ35" s="706"/>
      <c r="KA35" s="677"/>
      <c r="KB35" s="706"/>
      <c r="KC35" s="677"/>
      <c r="KD35" s="706"/>
      <c r="KE35" s="677"/>
      <c r="KF35" s="706"/>
      <c r="KG35" s="707"/>
      <c r="KH35" s="706"/>
      <c r="KI35" s="707"/>
      <c r="KJ35" s="706"/>
      <c r="KK35" s="707"/>
      <c r="KL35" s="706"/>
      <c r="KM35" s="706"/>
      <c r="KN35" s="706"/>
      <c r="KO35" s="677"/>
      <c r="KP35" s="706"/>
      <c r="KQ35" s="705"/>
      <c r="KS35" s="677"/>
      <c r="KT35" s="706"/>
      <c r="KU35" s="677"/>
      <c r="KV35" s="706"/>
      <c r="KW35" s="677"/>
      <c r="KX35" s="706"/>
      <c r="KY35" s="677"/>
      <c r="KZ35" s="706"/>
      <c r="LA35" s="707"/>
      <c r="LB35" s="706"/>
      <c r="LC35" s="707"/>
      <c r="LD35" s="706"/>
      <c r="LE35" s="707"/>
      <c r="LF35" s="706"/>
      <c r="LG35" s="706"/>
      <c r="LH35" s="706"/>
      <c r="LI35" s="677"/>
      <c r="LJ35" s="706"/>
      <c r="LK35" s="705"/>
      <c r="LM35" s="677"/>
      <c r="LN35" s="706"/>
      <c r="LO35" s="677"/>
      <c r="LP35" s="706"/>
      <c r="LQ35" s="677"/>
      <c r="LR35" s="706"/>
      <c r="LS35" s="677"/>
      <c r="LT35" s="706"/>
      <c r="LU35" s="707"/>
      <c r="LV35" s="706"/>
      <c r="LW35" s="707"/>
      <c r="LX35" s="706"/>
      <c r="LY35" s="707"/>
      <c r="LZ35" s="706"/>
      <c r="MA35" s="706"/>
      <c r="MB35" s="706"/>
      <c r="MC35" s="677"/>
      <c r="MD35" s="706"/>
      <c r="ME35" s="705"/>
      <c r="MG35" s="677"/>
      <c r="MH35" s="706"/>
      <c r="MI35" s="677"/>
      <c r="MJ35" s="706"/>
      <c r="MK35" s="677"/>
      <c r="ML35" s="706"/>
      <c r="MM35" s="677"/>
      <c r="MN35" s="706"/>
      <c r="MO35" s="707"/>
      <c r="MP35" s="706"/>
      <c r="MQ35" s="707"/>
      <c r="MR35" s="706"/>
      <c r="MS35" s="707"/>
      <c r="MT35" s="706"/>
      <c r="MU35" s="706"/>
      <c r="MV35" s="706"/>
      <c r="MW35" s="677"/>
      <c r="MX35" s="706"/>
      <c r="MY35" s="705"/>
      <c r="NA35" s="677"/>
      <c r="NB35" s="706"/>
      <c r="NC35" s="677"/>
      <c r="ND35" s="706"/>
      <c r="NE35" s="677"/>
      <c r="NF35" s="706"/>
      <c r="NG35" s="677"/>
      <c r="NH35" s="706"/>
      <c r="NI35" s="707"/>
      <c r="NJ35" s="706"/>
      <c r="NK35" s="707"/>
      <c r="NL35" s="706"/>
      <c r="NM35" s="707"/>
      <c r="NN35" s="706"/>
      <c r="NO35" s="706"/>
      <c r="NP35" s="706"/>
      <c r="NQ35" s="677"/>
      <c r="NR35" s="706"/>
      <c r="NS35" s="705"/>
      <c r="NU35" s="677"/>
      <c r="NV35" s="706"/>
      <c r="NW35" s="677"/>
      <c r="NX35" s="706"/>
      <c r="NY35" s="677"/>
      <c r="NZ35" s="706"/>
      <c r="OA35" s="677"/>
      <c r="OB35" s="706"/>
      <c r="OC35" s="707"/>
      <c r="OD35" s="706"/>
      <c r="OE35" s="707"/>
      <c r="OF35" s="706"/>
      <c r="OG35" s="707"/>
      <c r="OH35" s="706"/>
      <c r="OI35" s="706"/>
      <c r="OJ35" s="706"/>
      <c r="OK35" s="677"/>
      <c r="OL35" s="706"/>
      <c r="OM35" s="705"/>
      <c r="OO35" s="677"/>
      <c r="OP35" s="706"/>
      <c r="OQ35" s="677"/>
      <c r="OR35" s="706"/>
      <c r="OS35" s="677"/>
      <c r="OT35" s="706"/>
      <c r="OU35" s="677"/>
      <c r="OV35" s="706"/>
      <c r="OW35" s="707"/>
      <c r="OX35" s="706"/>
      <c r="OY35" s="707"/>
      <c r="OZ35" s="706"/>
      <c r="PA35" s="707"/>
      <c r="PB35" s="706"/>
      <c r="PC35" s="706"/>
      <c r="PD35" s="706"/>
      <c r="PE35" s="677"/>
      <c r="PF35" s="706"/>
      <c r="PG35" s="705"/>
      <c r="PI35" s="677"/>
      <c r="PJ35" s="706"/>
      <c r="PK35" s="677"/>
      <c r="PL35" s="706"/>
      <c r="PM35" s="677"/>
      <c r="PN35" s="706"/>
      <c r="PO35" s="677"/>
      <c r="PP35" s="706"/>
      <c r="PQ35" s="707"/>
      <c r="PR35" s="706"/>
      <c r="PS35" s="707"/>
      <c r="PT35" s="706"/>
      <c r="PU35" s="707"/>
      <c r="PV35" s="706"/>
      <c r="PW35" s="706"/>
      <c r="PX35" s="706"/>
      <c r="PY35" s="677"/>
      <c r="PZ35" s="706"/>
      <c r="QA35" s="705"/>
      <c r="QC35" s="677"/>
      <c r="QD35" s="706"/>
      <c r="QE35" s="677"/>
      <c r="QF35" s="706"/>
      <c r="QG35" s="677"/>
      <c r="QH35" s="706"/>
      <c r="QI35" s="677"/>
      <c r="QJ35" s="706"/>
      <c r="QK35" s="707"/>
      <c r="QL35" s="706"/>
      <c r="QM35" s="707"/>
      <c r="QN35" s="706"/>
      <c r="QO35" s="707"/>
      <c r="QP35" s="706"/>
      <c r="QQ35" s="706"/>
      <c r="QR35" s="706"/>
      <c r="QS35" s="677"/>
      <c r="QT35" s="706"/>
      <c r="QU35" s="705"/>
      <c r="RC35" s="677"/>
      <c r="RD35" s="677"/>
      <c r="RE35" s="677"/>
      <c r="RF35" s="677"/>
      <c r="RG35" s="677"/>
      <c r="RH35" s="677"/>
      <c r="RI35" s="677"/>
      <c r="RJ35" s="677"/>
      <c r="RK35" s="677"/>
      <c r="RL35" s="677"/>
      <c r="RM35" s="677"/>
      <c r="RN35" s="677"/>
      <c r="RO35" s="677"/>
      <c r="RP35" s="677"/>
      <c r="RQ35" s="677"/>
      <c r="RR35" s="677"/>
      <c r="RS35" s="677"/>
      <c r="RT35" s="677"/>
      <c r="RV35" s="675"/>
      <c r="RW35" s="675"/>
      <c r="RX35" s="675"/>
      <c r="RY35" s="675"/>
      <c r="RZ35" s="675"/>
      <c r="SA35" s="675"/>
      <c r="SB35" s="675"/>
      <c r="SC35" s="675"/>
      <c r="SD35" s="675"/>
      <c r="SE35" s="676"/>
      <c r="SG35" s="677"/>
      <c r="SH35" s="677"/>
      <c r="SI35" s="677"/>
      <c r="SJ35" s="677"/>
      <c r="SK35" s="677"/>
      <c r="SL35" s="677"/>
      <c r="SM35" s="677"/>
      <c r="SN35" s="677"/>
      <c r="SO35" s="677"/>
      <c r="SP35" s="677"/>
      <c r="SQ35" s="677"/>
      <c r="SR35" s="677"/>
      <c r="SS35" s="677"/>
      <c r="ST35" s="677"/>
      <c r="SU35" s="677"/>
      <c r="SV35" s="677"/>
      <c r="SW35" s="677"/>
      <c r="SX35" s="677"/>
      <c r="SY35" s="677"/>
      <c r="SZ35" s="677"/>
      <c r="TA35" s="677"/>
      <c r="TB35" s="677"/>
      <c r="TC35" s="677"/>
      <c r="TE35" s="675"/>
      <c r="TF35" s="675"/>
      <c r="TG35" s="675"/>
      <c r="TH35" s="675"/>
      <c r="TI35" s="675"/>
      <c r="TJ35" s="675"/>
      <c r="TK35" s="675"/>
      <c r="TL35" s="675"/>
      <c r="TM35" s="675"/>
      <c r="TN35" s="676"/>
      <c r="TP35" s="677"/>
      <c r="TQ35" s="677"/>
      <c r="TR35" s="677"/>
      <c r="TS35" s="677"/>
      <c r="TT35" s="677"/>
      <c r="TU35" s="677"/>
      <c r="TV35" s="677"/>
      <c r="TW35" s="677"/>
      <c r="TX35" s="677"/>
      <c r="TY35" s="677"/>
      <c r="TZ35" s="677"/>
      <c r="UA35" s="677"/>
      <c r="UB35" s="677"/>
      <c r="UC35" s="677"/>
      <c r="UD35" s="677"/>
      <c r="UE35" s="677"/>
      <c r="UF35" s="677"/>
      <c r="UG35" s="677"/>
      <c r="UH35" s="677"/>
      <c r="UI35" s="677"/>
      <c r="UJ35" s="677"/>
      <c r="UK35" s="677"/>
      <c r="UL35" s="677"/>
      <c r="UN35" s="677"/>
      <c r="UO35" s="677"/>
      <c r="UP35" s="677"/>
      <c r="UQ35" s="677"/>
      <c r="UR35" s="677"/>
      <c r="US35" s="677"/>
      <c r="UT35" s="677"/>
      <c r="UU35" s="677"/>
      <c r="UV35" s="677"/>
      <c r="UW35" s="677"/>
    </row>
    <row r="36" spans="1:569" s="645" customFormat="1" ht="19.5" customHeight="1">
      <c r="A36" s="678"/>
      <c r="B36" s="679"/>
      <c r="C36" s="728"/>
      <c r="D36" s="729"/>
      <c r="E36" s="730" t="s">
        <v>387</v>
      </c>
      <c r="F36" s="731" t="s">
        <v>388</v>
      </c>
      <c r="G36" s="731"/>
      <c r="H36" s="732" t="s">
        <v>126</v>
      </c>
      <c r="I36" s="733">
        <f>4*1*1.1*(8*0.9+(42+30)*2)+4*1*1.1*(8*0.9+(25+44)*2)</f>
        <v>1304.1599999999999</v>
      </c>
      <c r="J36" s="733">
        <f>4*1*1.1*(8*0.9+(25+44)*2)</f>
        <v>638.88</v>
      </c>
      <c r="K36" s="732"/>
      <c r="L36" s="734"/>
      <c r="N36" s="716"/>
      <c r="O36" s="717"/>
      <c r="Q36" s="689">
        <f>4*1*1.1*(8*0.9+(42+30)*2)</f>
        <v>665.28</v>
      </c>
      <c r="R36" s="690"/>
      <c r="S36" s="690"/>
      <c r="T36" s="690">
        <f>4*1*1.1*(8*0.9+(25+44)*2)</f>
        <v>638.88</v>
      </c>
      <c r="U36" s="690"/>
      <c r="V36" s="690"/>
      <c r="W36" s="690"/>
      <c r="X36" s="690"/>
      <c r="Y36" s="690"/>
      <c r="Z36" s="690"/>
      <c r="AA36" s="690"/>
      <c r="AB36" s="690"/>
      <c r="AC36" s="690"/>
      <c r="AD36" s="690"/>
      <c r="AE36" s="690"/>
      <c r="AF36" s="691"/>
      <c r="AH36" s="692"/>
      <c r="AI36" s="693"/>
      <c r="AJ36" s="692"/>
      <c r="AK36" s="693"/>
      <c r="AL36" s="692"/>
      <c r="AM36" s="693"/>
      <c r="AN36" s="692"/>
      <c r="AO36" s="693"/>
      <c r="AP36" s="693"/>
      <c r="AQ36" s="693"/>
      <c r="AR36" s="693"/>
      <c r="AS36" s="693"/>
      <c r="AT36" s="693"/>
      <c r="AU36" s="693"/>
      <c r="AV36" s="693"/>
      <c r="AW36" s="693"/>
      <c r="AX36" s="693"/>
      <c r="AY36" s="693"/>
      <c r="AZ36" s="693"/>
      <c r="BA36" s="693"/>
      <c r="BB36" s="693"/>
      <c r="BC36" s="692"/>
      <c r="BD36" s="693"/>
      <c r="BE36" s="694"/>
      <c r="BG36" s="692"/>
      <c r="BH36" s="693"/>
      <c r="BI36" s="692"/>
      <c r="BJ36" s="693"/>
      <c r="BK36" s="692"/>
      <c r="BL36" s="693"/>
      <c r="BM36" s="692"/>
      <c r="BN36" s="693"/>
      <c r="BO36" s="693"/>
      <c r="BP36" s="693"/>
      <c r="BQ36" s="693"/>
      <c r="BR36" s="693"/>
      <c r="BS36" s="693"/>
      <c r="BT36" s="693"/>
      <c r="BU36" s="693"/>
      <c r="BV36" s="693"/>
      <c r="BW36" s="692"/>
      <c r="BX36" s="693"/>
      <c r="BY36" s="694"/>
      <c r="CA36" s="748">
        <v>2000</v>
      </c>
      <c r="CB36" s="749">
        <f t="shared" si="14"/>
        <v>2608319.9999999995</v>
      </c>
      <c r="CC36" s="750">
        <v>2000</v>
      </c>
      <c r="CD36" s="749">
        <f t="shared" si="15"/>
        <v>2608319.9999999995</v>
      </c>
      <c r="CE36" s="750"/>
      <c r="CF36" s="749">
        <f t="shared" si="16"/>
        <v>0</v>
      </c>
      <c r="CG36" s="750"/>
      <c r="CH36" s="749">
        <f t="shared" si="17"/>
        <v>0</v>
      </c>
      <c r="CI36" s="751">
        <f t="shared" si="39"/>
        <v>4000</v>
      </c>
      <c r="CJ36" s="749">
        <f t="shared" si="19"/>
        <v>5216639.9999999991</v>
      </c>
      <c r="CK36" s="750"/>
      <c r="CL36" s="749">
        <f t="shared" si="20"/>
        <v>0</v>
      </c>
      <c r="CM36" s="751">
        <f t="shared" si="40"/>
        <v>4000</v>
      </c>
      <c r="CN36" s="749">
        <f t="shared" si="22"/>
        <v>5216639.9999999991</v>
      </c>
      <c r="CO36" s="699">
        <f t="shared" si="41"/>
        <v>2661120</v>
      </c>
      <c r="CP36" s="699">
        <f t="shared" si="41"/>
        <v>0</v>
      </c>
      <c r="CQ36" s="699">
        <f t="shared" si="41"/>
        <v>0</v>
      </c>
      <c r="CR36" s="699">
        <f t="shared" si="41"/>
        <v>2555520</v>
      </c>
      <c r="CS36" s="700">
        <f t="shared" si="41"/>
        <v>0</v>
      </c>
      <c r="CT36" s="699">
        <f t="shared" si="41"/>
        <v>0</v>
      </c>
      <c r="CU36" s="699">
        <f t="shared" si="41"/>
        <v>0</v>
      </c>
      <c r="CV36" s="700">
        <f t="shared" si="42"/>
        <v>0</v>
      </c>
      <c r="CW36" s="697"/>
      <c r="CX36" s="696">
        <f t="shared" si="25"/>
        <v>0</v>
      </c>
      <c r="CY36" s="701"/>
      <c r="DA36" s="692"/>
      <c r="DB36" s="693"/>
      <c r="DC36" s="692"/>
      <c r="DD36" s="693"/>
      <c r="DE36" s="692"/>
      <c r="DF36" s="693"/>
      <c r="DG36" s="692"/>
      <c r="DH36" s="693"/>
      <c r="DI36" s="693"/>
      <c r="DJ36" s="693"/>
      <c r="DK36" s="693"/>
      <c r="DL36" s="693"/>
      <c r="DM36" s="693"/>
      <c r="DN36" s="693"/>
      <c r="DO36" s="693"/>
      <c r="DP36" s="693"/>
      <c r="DQ36" s="692"/>
      <c r="DR36" s="693"/>
      <c r="DS36" s="694"/>
      <c r="DU36" s="702"/>
      <c r="DV36" s="703"/>
      <c r="DW36" s="702"/>
      <c r="DX36" s="703"/>
      <c r="DY36" s="702"/>
      <c r="DZ36" s="703"/>
      <c r="EA36" s="702"/>
      <c r="EB36" s="703"/>
      <c r="EC36" s="703"/>
      <c r="ED36" s="703"/>
      <c r="EE36" s="703"/>
      <c r="EF36" s="703"/>
      <c r="EG36" s="703"/>
      <c r="EH36" s="703"/>
      <c r="EI36" s="703"/>
      <c r="EJ36" s="703"/>
      <c r="EK36" s="702"/>
      <c r="EL36" s="703"/>
      <c r="EM36" s="704"/>
      <c r="EO36" s="702"/>
      <c r="EP36" s="703"/>
      <c r="EQ36" s="702"/>
      <c r="ER36" s="703"/>
      <c r="ES36" s="702"/>
      <c r="ET36" s="703"/>
      <c r="EU36" s="702"/>
      <c r="EV36" s="703"/>
      <c r="EW36" s="703"/>
      <c r="EX36" s="703"/>
      <c r="EY36" s="703"/>
      <c r="EZ36" s="703"/>
      <c r="FA36" s="703"/>
      <c r="FB36" s="703"/>
      <c r="FC36" s="703"/>
      <c r="FD36" s="703"/>
      <c r="FE36" s="702"/>
      <c r="FF36" s="703"/>
      <c r="FG36" s="705"/>
      <c r="FI36" s="692"/>
      <c r="FJ36" s="693"/>
      <c r="FK36" s="692"/>
      <c r="FL36" s="693"/>
      <c r="FM36" s="692"/>
      <c r="FN36" s="693"/>
      <c r="FO36" s="692"/>
      <c r="FP36" s="693"/>
      <c r="FQ36" s="693"/>
      <c r="FR36" s="693"/>
      <c r="FS36" s="693"/>
      <c r="FT36" s="693"/>
      <c r="FU36" s="693"/>
      <c r="FV36" s="693"/>
      <c r="FW36" s="693"/>
      <c r="FX36" s="693"/>
      <c r="FY36" s="692"/>
      <c r="FZ36" s="693"/>
      <c r="GA36" s="705"/>
      <c r="GC36" s="692"/>
      <c r="GD36" s="693"/>
      <c r="GE36" s="692"/>
      <c r="GF36" s="693"/>
      <c r="GG36" s="692"/>
      <c r="GH36" s="693"/>
      <c r="GI36" s="692"/>
      <c r="GJ36" s="693"/>
      <c r="GK36" s="693"/>
      <c r="GL36" s="693"/>
      <c r="GM36" s="693"/>
      <c r="GN36" s="693"/>
      <c r="GO36" s="693"/>
      <c r="GP36" s="693"/>
      <c r="GQ36" s="693"/>
      <c r="GR36" s="693"/>
      <c r="GS36" s="692"/>
      <c r="GT36" s="693"/>
      <c r="GU36" s="705"/>
      <c r="GW36" s="692"/>
      <c r="GX36" s="693"/>
      <c r="GY36" s="692"/>
      <c r="GZ36" s="693"/>
      <c r="HA36" s="692"/>
      <c r="HB36" s="693"/>
      <c r="HC36" s="692"/>
      <c r="HD36" s="693"/>
      <c r="HE36" s="693"/>
      <c r="HF36" s="693"/>
      <c r="HG36" s="693"/>
      <c r="HH36" s="693"/>
      <c r="HI36" s="693"/>
      <c r="HJ36" s="693"/>
      <c r="HK36" s="693"/>
      <c r="HL36" s="693"/>
      <c r="HM36" s="692"/>
      <c r="HN36" s="693"/>
      <c r="HO36" s="694"/>
      <c r="HQ36" s="677"/>
      <c r="HR36" s="706"/>
      <c r="HS36" s="677"/>
      <c r="HT36" s="706"/>
      <c r="HU36" s="677"/>
      <c r="HV36" s="706"/>
      <c r="HW36" s="677"/>
      <c r="HX36" s="706"/>
      <c r="HY36" s="707"/>
      <c r="HZ36" s="706"/>
      <c r="IA36" s="707"/>
      <c r="IB36" s="706"/>
      <c r="IC36" s="707"/>
      <c r="ID36" s="706"/>
      <c r="IE36" s="706"/>
      <c r="IF36" s="706"/>
      <c r="IG36" s="677"/>
      <c r="IH36" s="706"/>
      <c r="II36" s="705"/>
      <c r="IK36" s="677"/>
      <c r="IL36" s="706"/>
      <c r="IM36" s="677"/>
      <c r="IN36" s="706"/>
      <c r="IO36" s="677"/>
      <c r="IP36" s="706"/>
      <c r="IQ36" s="677"/>
      <c r="IR36" s="706"/>
      <c r="IS36" s="707"/>
      <c r="IT36" s="706"/>
      <c r="IU36" s="707"/>
      <c r="IV36" s="706"/>
      <c r="IW36" s="707"/>
      <c r="IX36" s="706"/>
      <c r="IY36" s="706"/>
      <c r="IZ36" s="706"/>
      <c r="JA36" s="677"/>
      <c r="JB36" s="706"/>
      <c r="JC36" s="705"/>
      <c r="JE36" s="677"/>
      <c r="JF36" s="706"/>
      <c r="JG36" s="677"/>
      <c r="JH36" s="706"/>
      <c r="JI36" s="677"/>
      <c r="JJ36" s="706"/>
      <c r="JK36" s="677"/>
      <c r="JL36" s="706"/>
      <c r="JM36" s="707"/>
      <c r="JN36" s="706"/>
      <c r="JO36" s="707"/>
      <c r="JP36" s="706"/>
      <c r="JQ36" s="707"/>
      <c r="JR36" s="706"/>
      <c r="JS36" s="706"/>
      <c r="JT36" s="706"/>
      <c r="JU36" s="677"/>
      <c r="JV36" s="706"/>
      <c r="JW36" s="705"/>
      <c r="JY36" s="677"/>
      <c r="JZ36" s="706"/>
      <c r="KA36" s="677"/>
      <c r="KB36" s="706"/>
      <c r="KC36" s="677"/>
      <c r="KD36" s="706"/>
      <c r="KE36" s="677"/>
      <c r="KF36" s="706"/>
      <c r="KG36" s="707"/>
      <c r="KH36" s="706"/>
      <c r="KI36" s="707"/>
      <c r="KJ36" s="706"/>
      <c r="KK36" s="707"/>
      <c r="KL36" s="706"/>
      <c r="KM36" s="706"/>
      <c r="KN36" s="706"/>
      <c r="KO36" s="677"/>
      <c r="KP36" s="706"/>
      <c r="KQ36" s="705"/>
      <c r="KS36" s="677"/>
      <c r="KT36" s="706"/>
      <c r="KU36" s="677"/>
      <c r="KV36" s="706"/>
      <c r="KW36" s="677"/>
      <c r="KX36" s="706"/>
      <c r="KY36" s="677"/>
      <c r="KZ36" s="706"/>
      <c r="LA36" s="707"/>
      <c r="LB36" s="706"/>
      <c r="LC36" s="707"/>
      <c r="LD36" s="706"/>
      <c r="LE36" s="707"/>
      <c r="LF36" s="706"/>
      <c r="LG36" s="706"/>
      <c r="LH36" s="706"/>
      <c r="LI36" s="677"/>
      <c r="LJ36" s="706"/>
      <c r="LK36" s="705"/>
      <c r="LM36" s="677"/>
      <c r="LN36" s="706"/>
      <c r="LO36" s="677"/>
      <c r="LP36" s="706"/>
      <c r="LQ36" s="677"/>
      <c r="LR36" s="706"/>
      <c r="LS36" s="677"/>
      <c r="LT36" s="706"/>
      <c r="LU36" s="707"/>
      <c r="LV36" s="706"/>
      <c r="LW36" s="707"/>
      <c r="LX36" s="706"/>
      <c r="LY36" s="707"/>
      <c r="LZ36" s="706"/>
      <c r="MA36" s="706"/>
      <c r="MB36" s="706"/>
      <c r="MC36" s="677"/>
      <c r="MD36" s="706"/>
      <c r="ME36" s="705"/>
      <c r="MG36" s="677"/>
      <c r="MH36" s="706"/>
      <c r="MI36" s="677"/>
      <c r="MJ36" s="706"/>
      <c r="MK36" s="677"/>
      <c r="ML36" s="706"/>
      <c r="MM36" s="677"/>
      <c r="MN36" s="706"/>
      <c r="MO36" s="707"/>
      <c r="MP36" s="706"/>
      <c r="MQ36" s="707"/>
      <c r="MR36" s="706"/>
      <c r="MS36" s="707"/>
      <c r="MT36" s="706"/>
      <c r="MU36" s="706"/>
      <c r="MV36" s="706"/>
      <c r="MW36" s="677"/>
      <c r="MX36" s="706"/>
      <c r="MY36" s="705"/>
      <c r="NA36" s="677"/>
      <c r="NB36" s="706"/>
      <c r="NC36" s="677"/>
      <c r="ND36" s="706"/>
      <c r="NE36" s="677"/>
      <c r="NF36" s="706"/>
      <c r="NG36" s="677"/>
      <c r="NH36" s="706"/>
      <c r="NI36" s="707"/>
      <c r="NJ36" s="706"/>
      <c r="NK36" s="707"/>
      <c r="NL36" s="706"/>
      <c r="NM36" s="707"/>
      <c r="NN36" s="706"/>
      <c r="NO36" s="706"/>
      <c r="NP36" s="706"/>
      <c r="NQ36" s="677"/>
      <c r="NR36" s="706"/>
      <c r="NS36" s="705"/>
      <c r="NU36" s="677"/>
      <c r="NV36" s="706"/>
      <c r="NW36" s="677"/>
      <c r="NX36" s="706"/>
      <c r="NY36" s="677"/>
      <c r="NZ36" s="706"/>
      <c r="OA36" s="677"/>
      <c r="OB36" s="706"/>
      <c r="OC36" s="707"/>
      <c r="OD36" s="706"/>
      <c r="OE36" s="707"/>
      <c r="OF36" s="706"/>
      <c r="OG36" s="707"/>
      <c r="OH36" s="706"/>
      <c r="OI36" s="706"/>
      <c r="OJ36" s="706"/>
      <c r="OK36" s="677"/>
      <c r="OL36" s="706"/>
      <c r="OM36" s="705"/>
      <c r="OO36" s="677"/>
      <c r="OP36" s="706"/>
      <c r="OQ36" s="677"/>
      <c r="OR36" s="706"/>
      <c r="OS36" s="677"/>
      <c r="OT36" s="706"/>
      <c r="OU36" s="677"/>
      <c r="OV36" s="706"/>
      <c r="OW36" s="707"/>
      <c r="OX36" s="706"/>
      <c r="OY36" s="707"/>
      <c r="OZ36" s="706"/>
      <c r="PA36" s="707"/>
      <c r="PB36" s="706"/>
      <c r="PC36" s="706"/>
      <c r="PD36" s="706"/>
      <c r="PE36" s="677"/>
      <c r="PF36" s="706"/>
      <c r="PG36" s="705"/>
      <c r="PI36" s="677"/>
      <c r="PJ36" s="706"/>
      <c r="PK36" s="677"/>
      <c r="PL36" s="706"/>
      <c r="PM36" s="677"/>
      <c r="PN36" s="706"/>
      <c r="PO36" s="677"/>
      <c r="PP36" s="706"/>
      <c r="PQ36" s="707"/>
      <c r="PR36" s="706"/>
      <c r="PS36" s="707"/>
      <c r="PT36" s="706"/>
      <c r="PU36" s="707"/>
      <c r="PV36" s="706"/>
      <c r="PW36" s="706"/>
      <c r="PX36" s="706"/>
      <c r="PY36" s="677"/>
      <c r="PZ36" s="706"/>
      <c r="QA36" s="705"/>
      <c r="QC36" s="677"/>
      <c r="QD36" s="706"/>
      <c r="QE36" s="677"/>
      <c r="QF36" s="706"/>
      <c r="QG36" s="677"/>
      <c r="QH36" s="706"/>
      <c r="QI36" s="677"/>
      <c r="QJ36" s="706"/>
      <c r="QK36" s="707"/>
      <c r="QL36" s="706"/>
      <c r="QM36" s="707"/>
      <c r="QN36" s="706"/>
      <c r="QO36" s="707"/>
      <c r="QP36" s="706"/>
      <c r="QQ36" s="706"/>
      <c r="QR36" s="706"/>
      <c r="QS36" s="677"/>
      <c r="QT36" s="706"/>
      <c r="QU36" s="705"/>
      <c r="RC36" s="677"/>
      <c r="RD36" s="677"/>
      <c r="RE36" s="677"/>
      <c r="RF36" s="677"/>
      <c r="RG36" s="677"/>
      <c r="RH36" s="677"/>
      <c r="RI36" s="677"/>
      <c r="RJ36" s="677"/>
      <c r="RK36" s="677"/>
      <c r="RL36" s="677"/>
      <c r="RM36" s="677"/>
      <c r="RN36" s="677"/>
      <c r="RO36" s="677"/>
      <c r="RP36" s="677"/>
      <c r="RQ36" s="677"/>
      <c r="RR36" s="677"/>
      <c r="RS36" s="677"/>
      <c r="RT36" s="677"/>
      <c r="RV36" s="675"/>
      <c r="RW36" s="675"/>
      <c r="RX36" s="675"/>
      <c r="RY36" s="675"/>
      <c r="RZ36" s="675"/>
      <c r="SA36" s="675"/>
      <c r="SB36" s="675"/>
      <c r="SC36" s="675"/>
      <c r="SD36" s="675"/>
      <c r="SE36" s="676"/>
      <c r="SG36" s="677"/>
      <c r="SH36" s="677"/>
      <c r="SI36" s="677"/>
      <c r="SJ36" s="677"/>
      <c r="SK36" s="677"/>
      <c r="SL36" s="677"/>
      <c r="SM36" s="677"/>
      <c r="SN36" s="677"/>
      <c r="SO36" s="677"/>
      <c r="SP36" s="677"/>
      <c r="SQ36" s="677"/>
      <c r="SR36" s="677"/>
      <c r="SS36" s="677"/>
      <c r="ST36" s="677"/>
      <c r="SU36" s="677"/>
      <c r="SV36" s="677"/>
      <c r="SW36" s="677"/>
      <c r="SX36" s="677"/>
      <c r="SY36" s="677"/>
      <c r="SZ36" s="677"/>
      <c r="TA36" s="677"/>
      <c r="TB36" s="677"/>
      <c r="TC36" s="677"/>
      <c r="TE36" s="675"/>
      <c r="TF36" s="675"/>
      <c r="TG36" s="675"/>
      <c r="TH36" s="675"/>
      <c r="TI36" s="675"/>
      <c r="TJ36" s="675"/>
      <c r="TK36" s="675"/>
      <c r="TL36" s="675"/>
      <c r="TM36" s="675"/>
      <c r="TN36" s="676"/>
      <c r="TP36" s="677"/>
      <c r="TQ36" s="677"/>
      <c r="TR36" s="677"/>
      <c r="TS36" s="677"/>
      <c r="TT36" s="677"/>
      <c r="TU36" s="677"/>
      <c r="TV36" s="677"/>
      <c r="TW36" s="677"/>
      <c r="TX36" s="677"/>
      <c r="TY36" s="677"/>
      <c r="TZ36" s="677"/>
      <c r="UA36" s="677"/>
      <c r="UB36" s="677"/>
      <c r="UC36" s="677"/>
      <c r="UD36" s="677"/>
      <c r="UE36" s="677"/>
      <c r="UF36" s="677"/>
      <c r="UG36" s="677"/>
      <c r="UH36" s="677"/>
      <c r="UI36" s="677"/>
      <c r="UJ36" s="677"/>
      <c r="UK36" s="677"/>
      <c r="UL36" s="677"/>
      <c r="UN36" s="677"/>
      <c r="UO36" s="677"/>
      <c r="UP36" s="677"/>
      <c r="UQ36" s="677"/>
      <c r="UR36" s="677"/>
      <c r="US36" s="677"/>
      <c r="UT36" s="677"/>
      <c r="UU36" s="677"/>
      <c r="UV36" s="677"/>
      <c r="UW36" s="677"/>
    </row>
    <row r="37" spans="1:569" s="645" customFormat="1" ht="20.100000000000001" customHeight="1">
      <c r="A37" s="677" t="s">
        <v>389</v>
      </c>
      <c r="B37" s="677" t="s">
        <v>390</v>
      </c>
      <c r="C37" s="752" t="s">
        <v>391</v>
      </c>
      <c r="D37" s="752"/>
      <c r="E37" s="753"/>
      <c r="F37" s="753"/>
      <c r="G37" s="754"/>
      <c r="H37" s="755"/>
      <c r="I37" s="756"/>
      <c r="J37" s="757"/>
      <c r="K37" s="758"/>
      <c r="L37" s="758"/>
      <c r="N37" s="759"/>
      <c r="O37" s="760"/>
      <c r="Q37" s="761"/>
      <c r="R37" s="762"/>
      <c r="S37" s="762"/>
      <c r="T37" s="762"/>
      <c r="U37" s="762"/>
      <c r="V37" s="762"/>
      <c r="W37" s="762"/>
      <c r="X37" s="762"/>
      <c r="Y37" s="762"/>
      <c r="Z37" s="762"/>
      <c r="AA37" s="762"/>
      <c r="AB37" s="762"/>
      <c r="AC37" s="762"/>
      <c r="AD37" s="762"/>
      <c r="AE37" s="762"/>
      <c r="AF37" s="763"/>
      <c r="AH37" s="657"/>
      <c r="AI37" s="658">
        <f>SUBTOTAL(9,AI38:AI42)</f>
        <v>3774000</v>
      </c>
      <c r="AJ37" s="657"/>
      <c r="AK37" s="658">
        <f>SUBTOTAL(9,AK38:AK42)</f>
        <v>30790429.5</v>
      </c>
      <c r="AL37" s="657"/>
      <c r="AM37" s="658">
        <f>SUBTOTAL(9,AM38:AM42)</f>
        <v>117014865.5</v>
      </c>
      <c r="AN37" s="657"/>
      <c r="AO37" s="658">
        <f>SUBTOTAL(9,AO38:AO42)</f>
        <v>0</v>
      </c>
      <c r="AP37" s="658"/>
      <c r="AQ37" s="658">
        <f>SUBTOTAL(9,AQ38:AQ42)</f>
        <v>151579295</v>
      </c>
      <c r="AR37" s="658"/>
      <c r="AS37" s="658">
        <f>SUBTOTAL(9,AS38:AS42)</f>
        <v>17139608.267967064</v>
      </c>
      <c r="AT37" s="658"/>
      <c r="AU37" s="658"/>
      <c r="AV37" s="658"/>
      <c r="AW37" s="658">
        <f t="shared" ref="AW37:BB37" si="43">SUBTOTAL(9,AW38:AW42)</f>
        <v>24389083.567810126</v>
      </c>
      <c r="AX37" s="658">
        <f t="shared" si="43"/>
        <v>171178806.29506308</v>
      </c>
      <c r="AY37" s="658">
        <f t="shared" si="43"/>
        <v>337437806.53593409</v>
      </c>
      <c r="AZ37" s="658">
        <f t="shared" si="43"/>
        <v>168718903.26796705</v>
      </c>
      <c r="BA37" s="658">
        <f t="shared" si="43"/>
        <v>168718903.26796705</v>
      </c>
      <c r="BB37" s="658">
        <f t="shared" si="43"/>
        <v>0</v>
      </c>
      <c r="BC37" s="657"/>
      <c r="BD37" s="658">
        <f>SUBTOTAL(9,BD38:BD42)</f>
        <v>0</v>
      </c>
      <c r="BE37" s="659"/>
      <c r="BG37" s="657"/>
      <c r="BH37" s="658">
        <f>SUBTOTAL(9,BH38:BH42)</f>
        <v>23243148.707500242</v>
      </c>
      <c r="BI37" s="657"/>
      <c r="BJ37" s="658">
        <f>SUBTOTAL(9,BJ38:BJ42)</f>
        <v>25047203.866352048</v>
      </c>
      <c r="BK37" s="657"/>
      <c r="BL37" s="658">
        <f>SUBTOTAL(9,BL38:BL42)</f>
        <v>93795613.256072491</v>
      </c>
      <c r="BM37" s="657"/>
      <c r="BN37" s="658">
        <f>SUBTOTAL(9,BN38:BN42)</f>
        <v>0</v>
      </c>
      <c r="BO37" s="658"/>
      <c r="BP37" s="658">
        <f>SUBTOTAL(9,BP38:BP42)</f>
        <v>142085965.82992476</v>
      </c>
      <c r="BQ37" s="658"/>
      <c r="BR37" s="658">
        <f>SUBTOTAL(9,BR38:BR42)</f>
        <v>18178305.526773285</v>
      </c>
      <c r="BS37" s="658"/>
      <c r="BT37" s="658">
        <f>SUBTOTAL(9,BT38:BT42)</f>
        <v>160264271.35669807</v>
      </c>
      <c r="BU37" s="658">
        <f>SUBTOTAL(9,BU38:BU42)</f>
        <v>160264271.35669807</v>
      </c>
      <c r="BV37" s="658">
        <f>SUBTOTAL(9,BV38:BV42)</f>
        <v>0</v>
      </c>
      <c r="BW37" s="657"/>
      <c r="BX37" s="658">
        <f>SUBTOTAL(9,BX38:BX42)</f>
        <v>0</v>
      </c>
      <c r="BY37" s="659"/>
      <c r="CA37" s="738"/>
      <c r="CB37" s="664">
        <f>SUBTOTAL(9,CB38:CB42)</f>
        <v>3774000</v>
      </c>
      <c r="CC37" s="739"/>
      <c r="CD37" s="664">
        <f>SUBTOTAL(9,CD38:CD42)</f>
        <v>17378368.09</v>
      </c>
      <c r="CE37" s="739"/>
      <c r="CF37" s="664">
        <f>SUBTOTAL(9,CF38:CF42)</f>
        <v>0</v>
      </c>
      <c r="CG37" s="739"/>
      <c r="CH37" s="664">
        <f>SUBTOTAL(9,CH38:CH42)</f>
        <v>95629742.099999994</v>
      </c>
      <c r="CI37" s="664"/>
      <c r="CJ37" s="664">
        <f>SUBTOTAL(9,CJ38:CJ42)</f>
        <v>116782110.19</v>
      </c>
      <c r="CK37" s="664"/>
      <c r="CL37" s="664">
        <f>SUBTOTAL(9,CL38:CL42)</f>
        <v>0</v>
      </c>
      <c r="CM37" s="664"/>
      <c r="CN37" s="664">
        <f t="shared" ref="CN37:CV37" si="44">SUBTOTAL(9,CN38:CN42)</f>
        <v>116782110.19</v>
      </c>
      <c r="CO37" s="740">
        <f t="shared" si="44"/>
        <v>44697650.299999997</v>
      </c>
      <c r="CP37" s="740">
        <f t="shared" si="44"/>
        <v>12153598.299999999</v>
      </c>
      <c r="CQ37" s="740">
        <f t="shared" si="44"/>
        <v>15684645.6</v>
      </c>
      <c r="CR37" s="740">
        <f t="shared" si="44"/>
        <v>39011070</v>
      </c>
      <c r="CS37" s="700">
        <f t="shared" si="44"/>
        <v>0</v>
      </c>
      <c r="CT37" s="740">
        <f t="shared" si="44"/>
        <v>3146575.24</v>
      </c>
      <c r="CU37" s="740">
        <f t="shared" si="44"/>
        <v>2088570.7499999998</v>
      </c>
      <c r="CV37" s="700">
        <f t="shared" si="44"/>
        <v>0</v>
      </c>
      <c r="CW37" s="741"/>
      <c r="CX37" s="740">
        <f>SUBTOTAL(9,CX38:CX42)</f>
        <v>0</v>
      </c>
      <c r="CY37" s="742"/>
      <c r="DA37" s="657"/>
      <c r="DB37" s="658">
        <f>SUBTOTAL(9,DB38:DB42)</f>
        <v>3774000</v>
      </c>
      <c r="DC37" s="657"/>
      <c r="DD37" s="658">
        <f>SUBTOTAL(9,DD38:DD42)</f>
        <v>30790429.5</v>
      </c>
      <c r="DE37" s="657"/>
      <c r="DF37" s="658">
        <f>SUBTOTAL(9,DF38:DF42)</f>
        <v>117014865.5</v>
      </c>
      <c r="DG37" s="657"/>
      <c r="DH37" s="658">
        <f>SUBTOTAL(9,DH38:DH42)</f>
        <v>0</v>
      </c>
      <c r="DI37" s="658"/>
      <c r="DJ37" s="658">
        <f>SUBTOTAL(9,DJ38:DJ42)</f>
        <v>151579295</v>
      </c>
      <c r="DK37" s="658"/>
      <c r="DL37" s="658">
        <f>SUBTOTAL(9,DL38:DL42)</f>
        <v>17139608.267967064</v>
      </c>
      <c r="DM37" s="658"/>
      <c r="DN37" s="658">
        <f>SUBTOTAL(9,DN38:DN42)</f>
        <v>168718903.26796705</v>
      </c>
      <c r="DO37" s="658">
        <f>SUBTOTAL(9,DO38:DO42)</f>
        <v>168718903.26796705</v>
      </c>
      <c r="DP37" s="658">
        <f>SUBTOTAL(9,DP38:DP42)</f>
        <v>0</v>
      </c>
      <c r="DQ37" s="657"/>
      <c r="DR37" s="658">
        <f>SUBTOTAL(9,DR38:DR42)</f>
        <v>0</v>
      </c>
      <c r="DS37" s="659"/>
      <c r="DU37" s="667"/>
      <c r="DV37" s="668">
        <f>SUBTOTAL(9,DV38:DV42)</f>
        <v>3774000</v>
      </c>
      <c r="DW37" s="667"/>
      <c r="DX37" s="668">
        <f>SUBTOTAL(9,DX38:DX42)</f>
        <v>14424181.5</v>
      </c>
      <c r="DY37" s="667"/>
      <c r="DZ37" s="668">
        <f>SUBTOTAL(9,DZ38:DZ42)</f>
        <v>81708354</v>
      </c>
      <c r="EA37" s="667"/>
      <c r="EB37" s="668">
        <f>SUBTOTAL(9,EB38:EB42)</f>
        <v>0</v>
      </c>
      <c r="EC37" s="668"/>
      <c r="ED37" s="668">
        <f>SUBTOTAL(9,ED38:ED42)</f>
        <v>99906535.5</v>
      </c>
      <c r="EE37" s="668"/>
      <c r="EF37" s="668">
        <f>SUBTOTAL(9,EF38:EF42)</f>
        <v>10576845.191045063</v>
      </c>
      <c r="EG37" s="668"/>
      <c r="EH37" s="668">
        <f>SUBTOTAL(9,EH38:EH42)</f>
        <v>110483380.69104508</v>
      </c>
      <c r="EI37" s="668">
        <f>SUBTOTAL(9,EI38:EI42)</f>
        <v>110483380.69104508</v>
      </c>
      <c r="EJ37" s="668">
        <f>SUBTOTAL(9,EJ38:EJ42)</f>
        <v>0</v>
      </c>
      <c r="EK37" s="667"/>
      <c r="EL37" s="668">
        <f>SUBTOTAL(9,EL38:EL42)</f>
        <v>0</v>
      </c>
      <c r="EM37" s="669"/>
      <c r="EO37" s="667"/>
      <c r="EP37" s="668">
        <f>SUBTOTAL(9,EP38:EP42)</f>
        <v>7548000</v>
      </c>
      <c r="EQ37" s="667"/>
      <c r="ER37" s="668">
        <f>SUBTOTAL(9,ER38:ER42)</f>
        <v>22889752</v>
      </c>
      <c r="ES37" s="667"/>
      <c r="ET37" s="668">
        <f>SUBTOTAL(9,ET38:ET42)</f>
        <v>68455538.5</v>
      </c>
      <c r="EU37" s="667"/>
      <c r="EV37" s="668">
        <f>SUBTOTAL(9,EV38:EV42)</f>
        <v>13650408.350000001</v>
      </c>
      <c r="EW37" s="668"/>
      <c r="EX37" s="668">
        <f>SUBTOTAL(9,EX38:EX42)</f>
        <v>112543698.84999999</v>
      </c>
      <c r="EY37" s="668"/>
      <c r="EZ37" s="668">
        <f>SUBTOTAL(9,EZ38:EZ42)</f>
        <v>12838054.6514375</v>
      </c>
      <c r="FA37" s="668"/>
      <c r="FB37" s="668">
        <f>SUBTOTAL(9,FB38:FB42)</f>
        <v>125381753.50143752</v>
      </c>
      <c r="FC37" s="668">
        <f>SUBTOTAL(9,FC38:FC42)</f>
        <v>125381753.50143752</v>
      </c>
      <c r="FD37" s="668">
        <f>SUBTOTAL(9,FD38:FD42)</f>
        <v>0</v>
      </c>
      <c r="FE37" s="667"/>
      <c r="FF37" s="668">
        <f>SUBTOTAL(9,FF38:FF42)</f>
        <v>0</v>
      </c>
      <c r="FG37" s="670"/>
      <c r="FI37" s="657"/>
      <c r="FJ37" s="658">
        <f>SUBTOTAL(9,FJ38:FJ42)</f>
        <v>8302800</v>
      </c>
      <c r="FK37" s="657"/>
      <c r="FL37" s="658">
        <f>SUBTOTAL(9,FL38:FL42)</f>
        <v>27422688.150000002</v>
      </c>
      <c r="FM37" s="657"/>
      <c r="FN37" s="658">
        <f>SUBTOTAL(9,FN38:FN42)</f>
        <v>121524893.05</v>
      </c>
      <c r="FO37" s="657"/>
      <c r="FP37" s="658">
        <f>SUBTOTAL(9,FP38:FP42)</f>
        <v>3792580.48</v>
      </c>
      <c r="FQ37" s="658"/>
      <c r="FR37" s="658">
        <f>SUBTOTAL(9,FR38:FR42)</f>
        <v>161042961.68000001</v>
      </c>
      <c r="FS37" s="658"/>
      <c r="FT37" s="658">
        <f>SUBTOTAL(9,FT38:FT42)</f>
        <v>12879318.746537054</v>
      </c>
      <c r="FU37" s="658"/>
      <c r="FV37" s="658">
        <f>SUBTOTAL(9,FV38:FV42)</f>
        <v>173922280.42653704</v>
      </c>
      <c r="FW37" s="658">
        <f>SUBTOTAL(9,FW38:FW42)</f>
        <v>173922280.42653707</v>
      </c>
      <c r="FX37" s="658">
        <f>SUBTOTAL(9,FX38:FX42)</f>
        <v>0</v>
      </c>
      <c r="FY37" s="657"/>
      <c r="FZ37" s="658">
        <f>SUBTOTAL(9,FZ38:FZ42)</f>
        <v>0</v>
      </c>
      <c r="GA37" s="670"/>
      <c r="GC37" s="657"/>
      <c r="GD37" s="658">
        <f>SUBTOTAL(9,GD38:GD42)</f>
        <v>69321931.5</v>
      </c>
      <c r="GE37" s="657"/>
      <c r="GF37" s="658">
        <f>SUBTOTAL(9,GF38:GF42)</f>
        <v>231441147</v>
      </c>
      <c r="GG37" s="657"/>
      <c r="GH37" s="658">
        <f>SUBTOTAL(9,GH38:GH42)</f>
        <v>85030037</v>
      </c>
      <c r="GI37" s="657"/>
      <c r="GJ37" s="658">
        <f>SUBTOTAL(9,GJ38:GJ42)</f>
        <v>0</v>
      </c>
      <c r="GK37" s="658"/>
      <c r="GL37" s="658">
        <f>SUBTOTAL(9,GL38:GL42)</f>
        <v>385793115.5</v>
      </c>
      <c r="GM37" s="658"/>
      <c r="GN37" s="658">
        <f>SUBTOTAL(9,GN38:GN42)</f>
        <v>64533297.385811128</v>
      </c>
      <c r="GO37" s="658"/>
      <c r="GP37" s="658">
        <f>SUBTOTAL(9,GP38:GP42)</f>
        <v>450326412.88581115</v>
      </c>
      <c r="GQ37" s="658">
        <f>SUBTOTAL(9,GQ38:GQ42)</f>
        <v>450326412.88581115</v>
      </c>
      <c r="GR37" s="658">
        <f>SUBTOTAL(9,GR38:GR42)</f>
        <v>0</v>
      </c>
      <c r="GS37" s="657"/>
      <c r="GT37" s="658">
        <f>SUBTOTAL(9,GT38:GT42)</f>
        <v>0</v>
      </c>
      <c r="GU37" s="670"/>
      <c r="GW37" s="657"/>
      <c r="GX37" s="658">
        <f>SUBTOTAL(9,GX38:GX42)</f>
        <v>3892145.94</v>
      </c>
      <c r="GY37" s="657"/>
      <c r="GZ37" s="658">
        <f>SUBTOTAL(9,GZ38:GZ42)</f>
        <v>12861282.697318899</v>
      </c>
      <c r="HA37" s="657"/>
      <c r="HB37" s="658">
        <f>SUBTOTAL(9,HB38:HB42)</f>
        <v>45536238.833000004</v>
      </c>
      <c r="HC37" s="657"/>
      <c r="HD37" s="658">
        <f>SUBTOTAL(9,HD38:HD42)</f>
        <v>0</v>
      </c>
      <c r="HE37" s="658"/>
      <c r="HF37" s="658">
        <f>SUBTOTAL(9,HF38:HF42)</f>
        <v>62289667.470318899</v>
      </c>
      <c r="HG37" s="658"/>
      <c r="HH37" s="658">
        <f>SUBTOTAL(9,HH38:HH42)</f>
        <v>7123525.7173138279</v>
      </c>
      <c r="HI37" s="658"/>
      <c r="HJ37" s="658">
        <f>SUBTOTAL(9,HJ38:HJ42)</f>
        <v>69413193.18763274</v>
      </c>
      <c r="HK37" s="658">
        <f>SUBTOTAL(9,HK38:HK42)</f>
        <v>69413193.18763274</v>
      </c>
      <c r="HL37" s="658">
        <f>SUBTOTAL(9,HL38:HL42)</f>
        <v>0</v>
      </c>
      <c r="HM37" s="657"/>
      <c r="HN37" s="658">
        <f>SUBTOTAL(9,HN38:HN42)</f>
        <v>0</v>
      </c>
      <c r="HO37" s="659"/>
      <c r="HQ37" s="671"/>
      <c r="HR37" s="672">
        <f>SUBTOTAL(9,HR38:HR42)</f>
        <v>0</v>
      </c>
      <c r="HS37" s="671"/>
      <c r="HT37" s="672">
        <f>SUBTOTAL(9,HT38:HT42)</f>
        <v>0</v>
      </c>
      <c r="HU37" s="671"/>
      <c r="HV37" s="672">
        <f>SUBTOTAL(9,HV38:HV42)</f>
        <v>0</v>
      </c>
      <c r="HW37" s="671"/>
      <c r="HX37" s="672">
        <f>SUBTOTAL(9,HX38:HX42)</f>
        <v>0</v>
      </c>
      <c r="HY37" s="673"/>
      <c r="HZ37" s="672">
        <f>SUBTOTAL(9,HZ38:HZ42)</f>
        <v>0</v>
      </c>
      <c r="IA37" s="673"/>
      <c r="IB37" s="672">
        <f>SUBTOTAL(9,IB38:IB42)</f>
        <v>0</v>
      </c>
      <c r="IC37" s="673"/>
      <c r="ID37" s="672">
        <f>SUBTOTAL(9,ID38:ID42)</f>
        <v>0</v>
      </c>
      <c r="IE37" s="672">
        <f>SUBTOTAL(9,IE38:IE42)</f>
        <v>0</v>
      </c>
      <c r="IF37" s="672">
        <f>SUBTOTAL(9,IF38:IF42)</f>
        <v>0</v>
      </c>
      <c r="IG37" s="671"/>
      <c r="IH37" s="672">
        <f>SUBTOTAL(9,IH38:IH42)</f>
        <v>0</v>
      </c>
      <c r="II37" s="670"/>
      <c r="IK37" s="671"/>
      <c r="IL37" s="672">
        <f>SUBTOTAL(9,IL38:IL42)</f>
        <v>0</v>
      </c>
      <c r="IM37" s="671"/>
      <c r="IN37" s="672">
        <f>SUBTOTAL(9,IN38:IN42)</f>
        <v>0</v>
      </c>
      <c r="IO37" s="671"/>
      <c r="IP37" s="672">
        <f>SUBTOTAL(9,IP38:IP42)</f>
        <v>0</v>
      </c>
      <c r="IQ37" s="671"/>
      <c r="IR37" s="672">
        <f>SUBTOTAL(9,IR38:IR42)</f>
        <v>0</v>
      </c>
      <c r="IS37" s="673"/>
      <c r="IT37" s="672">
        <f>SUBTOTAL(9,IT38:IT42)</f>
        <v>0</v>
      </c>
      <c r="IU37" s="673"/>
      <c r="IV37" s="672">
        <f>SUBTOTAL(9,IV38:IV42)</f>
        <v>0</v>
      </c>
      <c r="IW37" s="673"/>
      <c r="IX37" s="672">
        <f>SUBTOTAL(9,IX38:IX42)</f>
        <v>0</v>
      </c>
      <c r="IY37" s="672">
        <f>SUBTOTAL(9,IY38:IY42)</f>
        <v>0</v>
      </c>
      <c r="IZ37" s="672">
        <f>SUBTOTAL(9,IZ38:IZ42)</f>
        <v>0</v>
      </c>
      <c r="JA37" s="671"/>
      <c r="JB37" s="672">
        <f>SUBTOTAL(9,JB38:JB42)</f>
        <v>0</v>
      </c>
      <c r="JC37" s="670"/>
      <c r="JE37" s="671"/>
      <c r="JF37" s="672">
        <f>SUBTOTAL(9,JF38:JF42)</f>
        <v>0</v>
      </c>
      <c r="JG37" s="671"/>
      <c r="JH37" s="672">
        <f>SUBTOTAL(9,JH38:JH42)</f>
        <v>0</v>
      </c>
      <c r="JI37" s="671"/>
      <c r="JJ37" s="672">
        <f>SUBTOTAL(9,JJ38:JJ42)</f>
        <v>0</v>
      </c>
      <c r="JK37" s="671"/>
      <c r="JL37" s="672">
        <f>SUBTOTAL(9,JL38:JL42)</f>
        <v>0</v>
      </c>
      <c r="JM37" s="673"/>
      <c r="JN37" s="672">
        <f>SUBTOTAL(9,JN38:JN42)</f>
        <v>0</v>
      </c>
      <c r="JO37" s="673"/>
      <c r="JP37" s="672">
        <f>SUBTOTAL(9,JP38:JP42)</f>
        <v>0</v>
      </c>
      <c r="JQ37" s="673"/>
      <c r="JR37" s="672">
        <f>SUBTOTAL(9,JR38:JR42)</f>
        <v>0</v>
      </c>
      <c r="JS37" s="672">
        <f>SUBTOTAL(9,JS38:JS42)</f>
        <v>0</v>
      </c>
      <c r="JT37" s="672">
        <f>SUBTOTAL(9,JT38:JT42)</f>
        <v>0</v>
      </c>
      <c r="JU37" s="671"/>
      <c r="JV37" s="672">
        <f>SUBTOTAL(9,JV38:JV42)</f>
        <v>0</v>
      </c>
      <c r="JW37" s="670"/>
      <c r="JY37" s="671"/>
      <c r="JZ37" s="672">
        <f>SUBTOTAL(9,JZ38:JZ42)</f>
        <v>0</v>
      </c>
      <c r="KA37" s="671"/>
      <c r="KB37" s="672">
        <f>SUBTOTAL(9,KB38:KB42)</f>
        <v>0</v>
      </c>
      <c r="KC37" s="671"/>
      <c r="KD37" s="672">
        <f>SUBTOTAL(9,KD38:KD42)</f>
        <v>0</v>
      </c>
      <c r="KE37" s="671"/>
      <c r="KF37" s="672">
        <f>SUBTOTAL(9,KF38:KF42)</f>
        <v>0</v>
      </c>
      <c r="KG37" s="673"/>
      <c r="KH37" s="672">
        <f>SUBTOTAL(9,KH38:KH42)</f>
        <v>0</v>
      </c>
      <c r="KI37" s="673"/>
      <c r="KJ37" s="672">
        <f>SUBTOTAL(9,KJ38:KJ42)</f>
        <v>0</v>
      </c>
      <c r="KK37" s="673"/>
      <c r="KL37" s="672">
        <f>SUBTOTAL(9,KL38:KL42)</f>
        <v>0</v>
      </c>
      <c r="KM37" s="672">
        <f>SUBTOTAL(9,KM38:KM42)</f>
        <v>0</v>
      </c>
      <c r="KN37" s="672">
        <f>SUBTOTAL(9,KN38:KN42)</f>
        <v>0</v>
      </c>
      <c r="KO37" s="671"/>
      <c r="KP37" s="672">
        <f>SUBTOTAL(9,KP38:KP42)</f>
        <v>0</v>
      </c>
      <c r="KQ37" s="670"/>
      <c r="KS37" s="671"/>
      <c r="KT37" s="672">
        <f>SUBTOTAL(9,KT38:KT42)</f>
        <v>0</v>
      </c>
      <c r="KU37" s="671"/>
      <c r="KV37" s="672">
        <f>SUBTOTAL(9,KV38:KV42)</f>
        <v>0</v>
      </c>
      <c r="KW37" s="671"/>
      <c r="KX37" s="672">
        <f>SUBTOTAL(9,KX38:KX42)</f>
        <v>0</v>
      </c>
      <c r="KY37" s="671"/>
      <c r="KZ37" s="672">
        <f>SUBTOTAL(9,KZ38:KZ42)</f>
        <v>0</v>
      </c>
      <c r="LA37" s="673"/>
      <c r="LB37" s="672">
        <f>SUBTOTAL(9,LB38:LB42)</f>
        <v>0</v>
      </c>
      <c r="LC37" s="673"/>
      <c r="LD37" s="672">
        <f>SUBTOTAL(9,LD38:LD42)</f>
        <v>0</v>
      </c>
      <c r="LE37" s="673"/>
      <c r="LF37" s="672">
        <f>SUBTOTAL(9,LF38:LF42)</f>
        <v>0</v>
      </c>
      <c r="LG37" s="672">
        <f>SUBTOTAL(9,LG38:LG42)</f>
        <v>0</v>
      </c>
      <c r="LH37" s="672">
        <f>SUBTOTAL(9,LH38:LH42)</f>
        <v>0</v>
      </c>
      <c r="LI37" s="671"/>
      <c r="LJ37" s="672">
        <f>SUBTOTAL(9,LJ38:LJ42)</f>
        <v>0</v>
      </c>
      <c r="LK37" s="670"/>
      <c r="LM37" s="671"/>
      <c r="LN37" s="672">
        <f>SUBTOTAL(9,LN38:LN42)</f>
        <v>0</v>
      </c>
      <c r="LO37" s="671"/>
      <c r="LP37" s="672">
        <f>SUBTOTAL(9,LP38:LP42)</f>
        <v>0</v>
      </c>
      <c r="LQ37" s="671"/>
      <c r="LR37" s="672">
        <f>SUBTOTAL(9,LR38:LR42)</f>
        <v>0</v>
      </c>
      <c r="LS37" s="671"/>
      <c r="LT37" s="672">
        <f>SUBTOTAL(9,LT38:LT42)</f>
        <v>0</v>
      </c>
      <c r="LU37" s="673"/>
      <c r="LV37" s="672">
        <f>SUBTOTAL(9,LV38:LV42)</f>
        <v>0</v>
      </c>
      <c r="LW37" s="673"/>
      <c r="LX37" s="672">
        <f>SUBTOTAL(9,LX38:LX42)</f>
        <v>0</v>
      </c>
      <c r="LY37" s="673"/>
      <c r="LZ37" s="672">
        <f>SUBTOTAL(9,LZ38:LZ42)</f>
        <v>0</v>
      </c>
      <c r="MA37" s="672">
        <f>SUBTOTAL(9,MA38:MA42)</f>
        <v>0</v>
      </c>
      <c r="MB37" s="672">
        <f>SUBTOTAL(9,MB38:MB42)</f>
        <v>0</v>
      </c>
      <c r="MC37" s="671"/>
      <c r="MD37" s="672">
        <f>SUBTOTAL(9,MD38:MD42)</f>
        <v>0</v>
      </c>
      <c r="ME37" s="670"/>
      <c r="MG37" s="671"/>
      <c r="MH37" s="672">
        <f>SUBTOTAL(9,MH38:MH42)</f>
        <v>0</v>
      </c>
      <c r="MI37" s="671"/>
      <c r="MJ37" s="672">
        <f>SUBTOTAL(9,MJ38:MJ42)</f>
        <v>0</v>
      </c>
      <c r="MK37" s="671"/>
      <c r="ML37" s="672">
        <f>SUBTOTAL(9,ML38:ML42)</f>
        <v>0</v>
      </c>
      <c r="MM37" s="671"/>
      <c r="MN37" s="672">
        <f>SUBTOTAL(9,MN38:MN42)</f>
        <v>0</v>
      </c>
      <c r="MO37" s="673"/>
      <c r="MP37" s="672">
        <f>SUBTOTAL(9,MP38:MP42)</f>
        <v>0</v>
      </c>
      <c r="MQ37" s="673"/>
      <c r="MR37" s="672">
        <f>SUBTOTAL(9,MR38:MR42)</f>
        <v>0</v>
      </c>
      <c r="MS37" s="673"/>
      <c r="MT37" s="672">
        <f>SUBTOTAL(9,MT38:MT42)</f>
        <v>0</v>
      </c>
      <c r="MU37" s="672">
        <f>SUBTOTAL(9,MU38:MU42)</f>
        <v>0</v>
      </c>
      <c r="MV37" s="672">
        <f>SUBTOTAL(9,MV38:MV42)</f>
        <v>0</v>
      </c>
      <c r="MW37" s="671"/>
      <c r="MX37" s="672">
        <f>SUBTOTAL(9,MX38:MX42)</f>
        <v>0</v>
      </c>
      <c r="MY37" s="670"/>
      <c r="NA37" s="671"/>
      <c r="NB37" s="672">
        <f>SUBTOTAL(9,NB38:NB42)</f>
        <v>0</v>
      </c>
      <c r="NC37" s="671"/>
      <c r="ND37" s="672">
        <f>SUBTOTAL(9,ND38:ND42)</f>
        <v>0</v>
      </c>
      <c r="NE37" s="671"/>
      <c r="NF37" s="672">
        <f>SUBTOTAL(9,NF38:NF42)</f>
        <v>0</v>
      </c>
      <c r="NG37" s="671"/>
      <c r="NH37" s="672">
        <f>SUBTOTAL(9,NH38:NH42)</f>
        <v>0</v>
      </c>
      <c r="NI37" s="673"/>
      <c r="NJ37" s="672">
        <f>SUBTOTAL(9,NJ38:NJ42)</f>
        <v>0</v>
      </c>
      <c r="NK37" s="673"/>
      <c r="NL37" s="672">
        <f>SUBTOTAL(9,NL38:NL42)</f>
        <v>0</v>
      </c>
      <c r="NM37" s="673"/>
      <c r="NN37" s="672">
        <f>SUBTOTAL(9,NN38:NN42)</f>
        <v>0</v>
      </c>
      <c r="NO37" s="672">
        <f>SUBTOTAL(9,NO38:NO42)</f>
        <v>0</v>
      </c>
      <c r="NP37" s="672">
        <f>SUBTOTAL(9,NP38:NP42)</f>
        <v>0</v>
      </c>
      <c r="NQ37" s="671"/>
      <c r="NR37" s="672">
        <f>SUBTOTAL(9,NR38:NR42)</f>
        <v>0</v>
      </c>
      <c r="NS37" s="670"/>
      <c r="NU37" s="671"/>
      <c r="NV37" s="672">
        <f>SUBTOTAL(9,NV38:NV42)</f>
        <v>0</v>
      </c>
      <c r="NW37" s="671"/>
      <c r="NX37" s="672">
        <f>SUBTOTAL(9,NX38:NX42)</f>
        <v>0</v>
      </c>
      <c r="NY37" s="671"/>
      <c r="NZ37" s="672">
        <f>SUBTOTAL(9,NZ38:NZ42)</f>
        <v>0</v>
      </c>
      <c r="OA37" s="671"/>
      <c r="OB37" s="672">
        <f>SUBTOTAL(9,OB38:OB42)</f>
        <v>0</v>
      </c>
      <c r="OC37" s="673"/>
      <c r="OD37" s="672">
        <f>SUBTOTAL(9,OD38:OD42)</f>
        <v>0</v>
      </c>
      <c r="OE37" s="673"/>
      <c r="OF37" s="672">
        <f>SUBTOTAL(9,OF38:OF42)</f>
        <v>0</v>
      </c>
      <c r="OG37" s="673"/>
      <c r="OH37" s="672">
        <f>SUBTOTAL(9,OH38:OH42)</f>
        <v>0</v>
      </c>
      <c r="OI37" s="672">
        <f>SUBTOTAL(9,OI38:OI42)</f>
        <v>0</v>
      </c>
      <c r="OJ37" s="672">
        <f>SUBTOTAL(9,OJ38:OJ42)</f>
        <v>0</v>
      </c>
      <c r="OK37" s="671"/>
      <c r="OL37" s="672">
        <f>SUBTOTAL(9,OL38:OL42)</f>
        <v>0</v>
      </c>
      <c r="OM37" s="670"/>
      <c r="OO37" s="671"/>
      <c r="OP37" s="672">
        <f>SUBTOTAL(9,OP38:OP42)</f>
        <v>0</v>
      </c>
      <c r="OQ37" s="671"/>
      <c r="OR37" s="672">
        <f>SUBTOTAL(9,OR38:OR42)</f>
        <v>0</v>
      </c>
      <c r="OS37" s="671"/>
      <c r="OT37" s="672">
        <f>SUBTOTAL(9,OT38:OT42)</f>
        <v>0</v>
      </c>
      <c r="OU37" s="671"/>
      <c r="OV37" s="672">
        <f>SUBTOTAL(9,OV38:OV42)</f>
        <v>0</v>
      </c>
      <c r="OW37" s="673"/>
      <c r="OX37" s="672">
        <f>SUBTOTAL(9,OX38:OX42)</f>
        <v>0</v>
      </c>
      <c r="OY37" s="673"/>
      <c r="OZ37" s="672">
        <f>SUBTOTAL(9,OZ38:OZ42)</f>
        <v>0</v>
      </c>
      <c r="PA37" s="673"/>
      <c r="PB37" s="672">
        <f>SUBTOTAL(9,PB38:PB42)</f>
        <v>0</v>
      </c>
      <c r="PC37" s="672">
        <f>SUBTOTAL(9,PC38:PC42)</f>
        <v>0</v>
      </c>
      <c r="PD37" s="672">
        <f>SUBTOTAL(9,PD38:PD42)</f>
        <v>0</v>
      </c>
      <c r="PE37" s="671"/>
      <c r="PF37" s="672">
        <f>SUBTOTAL(9,PF38:PF42)</f>
        <v>0</v>
      </c>
      <c r="PG37" s="670"/>
      <c r="PI37" s="671"/>
      <c r="PJ37" s="672">
        <f>SUBTOTAL(9,PJ38:PJ42)</f>
        <v>0</v>
      </c>
      <c r="PK37" s="671"/>
      <c r="PL37" s="672">
        <f>SUBTOTAL(9,PL38:PL42)</f>
        <v>0</v>
      </c>
      <c r="PM37" s="671"/>
      <c r="PN37" s="672">
        <f>SUBTOTAL(9,PN38:PN42)</f>
        <v>0</v>
      </c>
      <c r="PO37" s="671"/>
      <c r="PP37" s="672">
        <f>SUBTOTAL(9,PP38:PP42)</f>
        <v>0</v>
      </c>
      <c r="PQ37" s="673"/>
      <c r="PR37" s="672">
        <f>SUBTOTAL(9,PR38:PR42)</f>
        <v>0</v>
      </c>
      <c r="PS37" s="673"/>
      <c r="PT37" s="672">
        <f>SUBTOTAL(9,PT38:PT42)</f>
        <v>0</v>
      </c>
      <c r="PU37" s="673"/>
      <c r="PV37" s="672">
        <f>SUBTOTAL(9,PV38:PV42)</f>
        <v>0</v>
      </c>
      <c r="PW37" s="672">
        <f>SUBTOTAL(9,PW38:PW42)</f>
        <v>0</v>
      </c>
      <c r="PX37" s="672">
        <f>SUBTOTAL(9,PX38:PX42)</f>
        <v>0</v>
      </c>
      <c r="PY37" s="671"/>
      <c r="PZ37" s="672">
        <f>SUBTOTAL(9,PZ38:PZ42)</f>
        <v>0</v>
      </c>
      <c r="QA37" s="670"/>
      <c r="QC37" s="671"/>
      <c r="QD37" s="672">
        <f>SUBTOTAL(9,QD38:QD42)</f>
        <v>0</v>
      </c>
      <c r="QE37" s="671"/>
      <c r="QF37" s="672">
        <f>SUBTOTAL(9,QF38:QF42)</f>
        <v>0</v>
      </c>
      <c r="QG37" s="671"/>
      <c r="QH37" s="672">
        <f>SUBTOTAL(9,QH38:QH42)</f>
        <v>0</v>
      </c>
      <c r="QI37" s="671"/>
      <c r="QJ37" s="672">
        <f>SUBTOTAL(9,QJ38:QJ42)</f>
        <v>0</v>
      </c>
      <c r="QK37" s="673"/>
      <c r="QL37" s="672">
        <f>SUBTOTAL(9,QL38:QL42)</f>
        <v>0</v>
      </c>
      <c r="QM37" s="673"/>
      <c r="QN37" s="672">
        <f>SUBTOTAL(9,QN38:QN42)</f>
        <v>0</v>
      </c>
      <c r="QO37" s="673"/>
      <c r="QP37" s="672">
        <f>SUBTOTAL(9,QP38:QP42)</f>
        <v>0</v>
      </c>
      <c r="QQ37" s="672">
        <f>SUBTOTAL(9,QQ38:QQ42)</f>
        <v>0</v>
      </c>
      <c r="QR37" s="672">
        <f>SUBTOTAL(9,QR38:QR42)</f>
        <v>0</v>
      </c>
      <c r="QS37" s="671"/>
      <c r="QT37" s="672">
        <f>SUBTOTAL(9,QT38:QT42)</f>
        <v>0</v>
      </c>
      <c r="QU37" s="670"/>
      <c r="RC37" s="677"/>
      <c r="RD37" s="677"/>
      <c r="RE37" s="677"/>
      <c r="RF37" s="677"/>
      <c r="RG37" s="677"/>
      <c r="RH37" s="677"/>
      <c r="RI37" s="677"/>
      <c r="RJ37" s="677"/>
      <c r="RK37" s="677"/>
      <c r="RL37" s="677"/>
      <c r="RM37" s="677"/>
      <c r="RN37" s="677"/>
      <c r="RO37" s="677"/>
      <c r="RP37" s="677"/>
      <c r="RQ37" s="677"/>
      <c r="RR37" s="677"/>
      <c r="RS37" s="677"/>
      <c r="RT37" s="677"/>
      <c r="RV37" s="675">
        <f t="shared" si="6"/>
        <v>0</v>
      </c>
      <c r="RW37" s="675">
        <f t="shared" si="7"/>
        <v>0</v>
      </c>
      <c r="RX37" s="675">
        <f t="shared" si="8"/>
        <v>0</v>
      </c>
      <c r="RY37" s="675">
        <f t="shared" si="9"/>
        <v>0</v>
      </c>
      <c r="RZ37" s="675">
        <f t="shared" si="10"/>
        <v>0</v>
      </c>
      <c r="SA37" s="675">
        <f t="shared" si="11"/>
        <v>0</v>
      </c>
      <c r="SB37" s="675">
        <f t="shared" si="12"/>
        <v>0</v>
      </c>
      <c r="SC37" s="675">
        <f t="shared" si="13"/>
        <v>0</v>
      </c>
      <c r="SD37" s="675" t="e">
        <f xml:space="preserve"> SUMIF(#REF!,$SD$8,#REF!)</f>
        <v>#REF!</v>
      </c>
      <c r="SE37" s="676" t="e">
        <f xml:space="preserve"> SUMIF(#REF!,$SE$8,#REF!)</f>
        <v>#REF!</v>
      </c>
      <c r="SG37" s="677"/>
      <c r="SH37" s="677"/>
      <c r="SI37" s="677"/>
      <c r="SJ37" s="677"/>
      <c r="SK37" s="677"/>
      <c r="SL37" s="677"/>
      <c r="SM37" s="677"/>
      <c r="SN37" s="677"/>
      <c r="SO37" s="677"/>
      <c r="SP37" s="677"/>
      <c r="SQ37" s="677"/>
      <c r="SR37" s="677"/>
      <c r="SS37" s="677"/>
      <c r="ST37" s="677"/>
      <c r="SU37" s="677"/>
      <c r="SV37" s="677"/>
      <c r="SW37" s="677"/>
      <c r="SX37" s="677"/>
      <c r="SY37" s="677"/>
      <c r="SZ37" s="677"/>
      <c r="TA37" s="677"/>
      <c r="TB37" s="677"/>
      <c r="TC37" s="677"/>
      <c r="TE37" s="675"/>
      <c r="TF37" s="675"/>
      <c r="TG37" s="675"/>
      <c r="TH37" s="675"/>
      <c r="TI37" s="675"/>
      <c r="TJ37" s="675"/>
      <c r="TK37" s="675"/>
      <c r="TL37" s="675"/>
      <c r="TM37" s="675"/>
      <c r="TN37" s="676"/>
      <c r="TP37" s="677"/>
      <c r="TQ37" s="677"/>
      <c r="TR37" s="677"/>
      <c r="TS37" s="677"/>
      <c r="TT37" s="677"/>
      <c r="TU37" s="677"/>
      <c r="TV37" s="677"/>
      <c r="TW37" s="677"/>
      <c r="TX37" s="677"/>
      <c r="TY37" s="677"/>
      <c r="TZ37" s="677"/>
      <c r="UA37" s="677"/>
      <c r="UB37" s="677"/>
      <c r="UC37" s="677"/>
      <c r="UD37" s="677"/>
      <c r="UE37" s="677"/>
      <c r="UF37" s="677"/>
      <c r="UG37" s="677"/>
      <c r="UH37" s="677"/>
      <c r="UI37" s="677"/>
      <c r="UJ37" s="677"/>
      <c r="UK37" s="677"/>
      <c r="UL37" s="677"/>
      <c r="UN37" s="677"/>
      <c r="UO37" s="677"/>
      <c r="UP37" s="677"/>
      <c r="UQ37" s="677"/>
      <c r="UR37" s="677"/>
      <c r="US37" s="677"/>
      <c r="UT37" s="677"/>
      <c r="UU37" s="677"/>
      <c r="UV37" s="677"/>
      <c r="UW37" s="677"/>
    </row>
    <row r="38" spans="1:569" s="645" customFormat="1" ht="20.100000000000001" customHeight="1">
      <c r="A38" s="677" t="s">
        <v>84</v>
      </c>
      <c r="B38" s="677" t="s">
        <v>84</v>
      </c>
      <c r="C38" s="764" t="s">
        <v>392</v>
      </c>
      <c r="D38" s="764"/>
      <c r="E38" s="765" t="s">
        <v>393</v>
      </c>
      <c r="F38" s="766" t="s">
        <v>394</v>
      </c>
      <c r="G38" s="765" t="s">
        <v>395</v>
      </c>
      <c r="H38" s="767" t="s">
        <v>380</v>
      </c>
      <c r="I38" s="768">
        <f>Rev.1_Base!G13</f>
        <v>5958.6109999999999</v>
      </c>
      <c r="J38" s="768">
        <f>Rev.1_Base!H13</f>
        <v>3652.1409999999996</v>
      </c>
      <c r="K38" s="769">
        <f>Rev.1_Base!J13</f>
        <v>3036.2149999999997</v>
      </c>
      <c r="L38" s="769">
        <f>Rev.1_Base!K13</f>
        <v>729.74499999999989</v>
      </c>
      <c r="M38" s="770"/>
      <c r="N38" s="771">
        <f t="shared" ref="N38:N44" si="45">SUMIF($Q$8:$AF$8,"Bd",Q38:AF38)</f>
        <v>5958.6109999999999</v>
      </c>
      <c r="O38" s="772">
        <f t="shared" ref="O38:O44" si="46">SUM(Q38:AF38)-N38</f>
        <v>0</v>
      </c>
      <c r="Q38" s="773">
        <f>Rev.1_Base!M13</f>
        <v>2306.4699999999998</v>
      </c>
      <c r="R38" s="690">
        <f>Rev.1_Base!O13</f>
        <v>618.66999999999996</v>
      </c>
      <c r="S38" s="690">
        <f>Rev.1_Base!Q13</f>
        <v>746.64</v>
      </c>
      <c r="T38" s="690">
        <f>Rev.1_Base!S13</f>
        <v>2013</v>
      </c>
      <c r="U38" s="690">
        <f>Rev.1_Base!U13</f>
        <v>0</v>
      </c>
      <c r="V38" s="690">
        <f>Rev.1_Base!W13</f>
        <v>162.75600000000003</v>
      </c>
      <c r="W38" s="690">
        <f>Rev.1_Base!Y13</f>
        <v>111.07499999999999</v>
      </c>
      <c r="X38" s="690">
        <f>Rev.1_Base!AA13</f>
        <v>0</v>
      </c>
      <c r="Y38" s="690"/>
      <c r="Z38" s="690"/>
      <c r="AA38" s="690"/>
      <c r="AB38" s="690"/>
      <c r="AC38" s="690"/>
      <c r="AD38" s="690"/>
      <c r="AE38" s="690"/>
      <c r="AF38" s="691"/>
      <c r="AH38" s="774">
        <f>DA38</f>
        <v>0</v>
      </c>
      <c r="AI38" s="775">
        <f>IFERROR(AH38*$I38, 0)</f>
        <v>0</v>
      </c>
      <c r="AJ38" s="774">
        <f>DC38</f>
        <v>2500</v>
      </c>
      <c r="AK38" s="775">
        <f>IFERROR(AJ38*$I38, 0)</f>
        <v>14896527.5</v>
      </c>
      <c r="AL38" s="774">
        <f>DE38</f>
        <v>8500</v>
      </c>
      <c r="AM38" s="775">
        <f>IFERROR(AL38*$I38, 0)</f>
        <v>50648193.5</v>
      </c>
      <c r="AN38" s="774">
        <f>DG38</f>
        <v>0</v>
      </c>
      <c r="AO38" s="775">
        <f>IFERROR(AN38*$I38, 0)</f>
        <v>0</v>
      </c>
      <c r="AP38" s="693">
        <f>SUM(AH38,AJ38,AL38,AN38)</f>
        <v>11000</v>
      </c>
      <c r="AQ38" s="775">
        <f>IFERROR(AP38*$I38, 0)</f>
        <v>65544721</v>
      </c>
      <c r="AR38" s="774">
        <f>DK38</f>
        <v>1271.4409375</v>
      </c>
      <c r="AS38" s="775">
        <f>IFERROR(AR38*$I38, 0)</f>
        <v>7576021.9560378129</v>
      </c>
      <c r="AT38" s="776">
        <f>AV38*$AT$5</f>
        <v>14725.729125</v>
      </c>
      <c r="AU38" s="776">
        <f>AV38*$AU$5</f>
        <v>24542.881874999999</v>
      </c>
      <c r="AV38" s="693">
        <f>SUM(AR38,AP38)</f>
        <v>12271.4409375</v>
      </c>
      <c r="AW38" s="775">
        <f>IFERROR(AT38*$L38, 0)</f>
        <v>10746027.200323123</v>
      </c>
      <c r="AX38" s="775">
        <f>IFERROR(AU38*$K38, 0)</f>
        <v>74517466.092103109</v>
      </c>
      <c r="AY38" s="775">
        <f t="shared" ref="AY38:AZ41" si="47">IFERROR(AU38*$I38, 0)</f>
        <v>146241485.91207561</v>
      </c>
      <c r="AZ38" s="775">
        <f t="shared" si="47"/>
        <v>73120742.956037804</v>
      </c>
      <c r="BA38" s="693">
        <f t="shared" ref="BA38:BA42" si="48">IFERROR(AV38*$N38, 0)</f>
        <v>73120742.956037804</v>
      </c>
      <c r="BB38" s="693">
        <f t="shared" ref="BB38:BB42" si="49">IFERROR(AV38*$O38, 0)</f>
        <v>0</v>
      </c>
      <c r="BC38" s="774">
        <f>EK38</f>
        <v>0</v>
      </c>
      <c r="BD38" s="775">
        <f>IFERROR(BC38*$I38, 0)</f>
        <v>0</v>
      </c>
      <c r="BE38" s="777"/>
      <c r="BG38" s="774">
        <v>1580.4157886522532</v>
      </c>
      <c r="BH38" s="775">
        <f>IFERROR(BG38*$I38, 0)</f>
        <v>9417082.9028369915</v>
      </c>
      <c r="BI38" s="774">
        <v>1580.4157886522532</v>
      </c>
      <c r="BJ38" s="775">
        <f>IFERROR(BI38*$I38, 0)</f>
        <v>9417082.9028369915</v>
      </c>
      <c r="BK38" s="774">
        <v>8695.120562935499</v>
      </c>
      <c r="BL38" s="775">
        <f>IFERROR(BK38*$I38, 0)</f>
        <v>51810841.032633655</v>
      </c>
      <c r="BM38" s="774"/>
      <c r="BN38" s="775">
        <f>IFERROR(BM38*$I38, 0)</f>
        <v>0</v>
      </c>
      <c r="BO38" s="693">
        <f>SUM(BG38,BI38,BK38,BM38)</f>
        <v>11855.952140240006</v>
      </c>
      <c r="BP38" s="775">
        <f>IFERROR(BO38*$I38, 0)</f>
        <v>70645006.838307634</v>
      </c>
      <c r="BQ38" s="774">
        <f>IFERROR(BR38/$I38,)</f>
        <v>1463.4486747935132</v>
      </c>
      <c r="BR38" s="775">
        <f>(BJ38*4.5%)+(BJ38*3.335%)+((BJ38*3.335%)*10.25%)+(BP38*30%*1.39%)+(BJ38*2.3%)+(BP38*8%)+(BP38*2.29%)+(BP38*0.24%)</f>
        <v>8720121.3715600502</v>
      </c>
      <c r="BS38" s="693">
        <f>SUM(BQ38,BO38)</f>
        <v>13319.400815033519</v>
      </c>
      <c r="BT38" s="775">
        <f>IFERROR(BS38*$I38, 0)</f>
        <v>79365128.209867686</v>
      </c>
      <c r="BU38" s="693">
        <f t="shared" ref="BU38:BU42" si="50">IFERROR(BS38*$N38, 0)</f>
        <v>79365128.209867686</v>
      </c>
      <c r="BV38" s="693">
        <f t="shared" ref="BV38:BV42" si="51">IFERROR(BS38*$O38, 0)</f>
        <v>0</v>
      </c>
      <c r="BW38" s="774"/>
      <c r="BX38" s="775">
        <f>IFERROR(BW38*$I38, 0)</f>
        <v>0</v>
      </c>
      <c r="BY38" s="777"/>
      <c r="CA38" s="748"/>
      <c r="CB38" s="749">
        <f>IFERROR(CA38*$I38, 0)</f>
        <v>0</v>
      </c>
      <c r="CC38" s="750">
        <v>690</v>
      </c>
      <c r="CD38" s="749">
        <f>IFERROR(CC38*$I38, 0)</f>
        <v>4111441.59</v>
      </c>
      <c r="CE38" s="750"/>
      <c r="CF38" s="749">
        <f>IFERROR(CE38*$I38, 0)</f>
        <v>0</v>
      </c>
      <c r="CG38" s="750">
        <v>6600</v>
      </c>
      <c r="CH38" s="749">
        <f>IFERROR(CG38*$I38, 0)</f>
        <v>39326832.600000001</v>
      </c>
      <c r="CI38" s="751">
        <f>SUM(CA38,CC38,CE38,CG38)</f>
        <v>7290</v>
      </c>
      <c r="CJ38" s="749">
        <f>IFERROR(CI38*$I38, 0)</f>
        <v>43438274.189999998</v>
      </c>
      <c r="CK38" s="750"/>
      <c r="CL38" s="749">
        <f>IFERROR(CK38*$I38, 0)</f>
        <v>0</v>
      </c>
      <c r="CM38" s="751">
        <f>SUM(CK38,CI38)</f>
        <v>7290</v>
      </c>
      <c r="CN38" s="749">
        <f>IFERROR(CM38*$I38, 0)</f>
        <v>43438274.189999998</v>
      </c>
      <c r="CO38" s="699">
        <f t="shared" ref="CO38:CU42" si="52">IFERROR($CM38*Q38, 0)</f>
        <v>16814166.299999997</v>
      </c>
      <c r="CP38" s="699">
        <f t="shared" si="52"/>
        <v>4510104.3</v>
      </c>
      <c r="CQ38" s="699">
        <f t="shared" si="52"/>
        <v>5443005.5999999996</v>
      </c>
      <c r="CR38" s="699">
        <f t="shared" si="52"/>
        <v>14674770</v>
      </c>
      <c r="CS38" s="700">
        <f t="shared" si="52"/>
        <v>0</v>
      </c>
      <c r="CT38" s="699">
        <f t="shared" si="52"/>
        <v>1186491.2400000002</v>
      </c>
      <c r="CU38" s="699">
        <f t="shared" si="52"/>
        <v>809736.74999999988</v>
      </c>
      <c r="CV38" s="700">
        <f>IFERROR(CM38*$X38, 0)</f>
        <v>0</v>
      </c>
      <c r="CW38" s="697"/>
      <c r="CX38" s="696">
        <f>IFERROR(CW38*$I38, 0)</f>
        <v>0</v>
      </c>
      <c r="CY38" s="701"/>
      <c r="DA38" s="778">
        <f>IFERROR(VLOOKUP($C38,정민건설!$A$13:$AM$154,28,FALSE),0)</f>
        <v>0</v>
      </c>
      <c r="DB38" s="775">
        <f>IFERROR(DA38*$I38, 0)</f>
        <v>0</v>
      </c>
      <c r="DC38" s="778">
        <f>IFERROR(VLOOKUP($C38,정민건설!$A$13:$AM$154,30,FALSE),0)</f>
        <v>2500</v>
      </c>
      <c r="DD38" s="775">
        <f>IFERROR(DC38*$I38, 0)</f>
        <v>14896527.5</v>
      </c>
      <c r="DE38" s="774">
        <f>IFERROR(VLOOKUP($C38,정민건설!$A$13:$AM$154,32,FALSE),0)</f>
        <v>8500</v>
      </c>
      <c r="DF38" s="775">
        <f>IFERROR(DE38*$I38, 0)</f>
        <v>50648193.5</v>
      </c>
      <c r="DG38" s="774">
        <f>IFERROR(VLOOKUP($C38,정민건설!$A$13:$AM$154,34,FALSE),0)</f>
        <v>0</v>
      </c>
      <c r="DH38" s="775">
        <f>IFERROR(DG38*$I38, 0)</f>
        <v>0</v>
      </c>
      <c r="DI38" s="693">
        <f>SUM(DA38,DC38,DE38,DG38)</f>
        <v>11000</v>
      </c>
      <c r="DJ38" s="775">
        <f>IFERROR(DI38*$I38, 0)</f>
        <v>65544721</v>
      </c>
      <c r="DK38" s="778">
        <f>IFERROR(DL38/$I38,)</f>
        <v>1271.4409375</v>
      </c>
      <c r="DL38" s="779">
        <f>(DD38*4.5%)+(DD38*3.335%)+((DD38*3.335%)*10.25%)+(DJ38*30%*1.39%)+(DD38*2.3%)+(DJ38*8%)+((DB38+DD38)*2.29%)+(DJ38*0.24%)</f>
        <v>7576021.9560378129</v>
      </c>
      <c r="DM38" s="693">
        <f>SUM(DK38,DI38)</f>
        <v>12271.4409375</v>
      </c>
      <c r="DN38" s="775">
        <f>IFERROR(DM38*$I38, 0)</f>
        <v>73120742.956037804</v>
      </c>
      <c r="DO38" s="693">
        <f t="shared" ref="DO38:DO42" si="53">IFERROR(DM38*$N38, 0)</f>
        <v>73120742.956037804</v>
      </c>
      <c r="DP38" s="693">
        <f t="shared" ref="DP38:DP42" si="54">IFERROR(DM38*$O38, 0)</f>
        <v>0</v>
      </c>
      <c r="DQ38" s="774"/>
      <c r="DR38" s="775">
        <f>IFERROR(DQ38*$I38, 0)</f>
        <v>0</v>
      </c>
      <c r="DS38" s="777"/>
      <c r="DU38" s="774">
        <f>IFERROR(VLOOKUP($C38,[1]영만종합건설!$A$13:$AN$154,28,FALSE),0)</f>
        <v>0</v>
      </c>
      <c r="DV38" s="780">
        <f>IFERROR(DU38*$I38, 0)</f>
        <v>0</v>
      </c>
      <c r="DW38" s="774">
        <f>IFERROR(VLOOKUP($C38,[1]영만종합건설!$A$13:$AN$154,30,FALSE),0)</f>
        <v>1000</v>
      </c>
      <c r="DX38" s="780">
        <f>IFERROR(DW38*$I38, 0)</f>
        <v>5958611</v>
      </c>
      <c r="DY38" s="778">
        <f>IFERROR(VLOOKUP($C38,[1]영만종합건설!$A$13:$AN$154,32,FALSE),0)</f>
        <v>8000</v>
      </c>
      <c r="DZ38" s="780">
        <f>IFERROR(DY38*$I38, 0)</f>
        <v>47668888</v>
      </c>
      <c r="EA38" s="778">
        <f>IFERROR(VLOOKUP($C38,[1]영만종합건설!$A$13:$AN$154,34,FALSE),0)</f>
        <v>0</v>
      </c>
      <c r="EB38" s="780">
        <f>IFERROR(EA38*$I38, 0)</f>
        <v>0</v>
      </c>
      <c r="EC38" s="703">
        <f>SUM(DU38,DW38,DY38,EA38)</f>
        <v>9000</v>
      </c>
      <c r="ED38" s="780">
        <f>IFERROR(EC38*$I38, 0)</f>
        <v>53627499</v>
      </c>
      <c r="EE38" s="778">
        <f>IFERROR(EF38/$I38,)</f>
        <v>906.79837500000008</v>
      </c>
      <c r="EF38" s="779">
        <f>(DX38*4.5%)+(DX38*3.335%)+((DX38*3.335%)*10.25%)+(ED38*30%*1.39%)+(DX38*2.3%)+(ED38*8%)+((DV38+DX38)*2.29%)+(ED38*0.24%)</f>
        <v>5403258.7720571253</v>
      </c>
      <c r="EG38" s="703">
        <f>SUM(EE38,EC38)</f>
        <v>9906.7983750000003</v>
      </c>
      <c r="EH38" s="780">
        <f>IFERROR(EG38*$I38, 0)</f>
        <v>59030757.772057123</v>
      </c>
      <c r="EI38" s="703">
        <f t="shared" ref="EI38:EI42" si="55">IFERROR(EG38*$N38, 0)</f>
        <v>59030757.772057123</v>
      </c>
      <c r="EJ38" s="703">
        <f t="shared" ref="EJ38:EJ42" si="56">IFERROR(EG38*$O38, 0)</f>
        <v>0</v>
      </c>
      <c r="EK38" s="778"/>
      <c r="EL38" s="780">
        <f>IFERROR(EK38*$I38, 0)</f>
        <v>0</v>
      </c>
      <c r="EM38" s="781"/>
      <c r="EO38" s="778">
        <f>IFERROR(VLOOKUP($C38,[1]부강종합건설!$A$13:$AM$154,28,FALSE),0)</f>
        <v>0</v>
      </c>
      <c r="EP38" s="780">
        <f>IFERROR(EO38*$I38, 0)</f>
        <v>0</v>
      </c>
      <c r="EQ38" s="778">
        <f>IFERROR(VLOOKUP($C38,[1]부강종합건설!$A$13:$AM$154,30,FALSE),0)</f>
        <v>1000</v>
      </c>
      <c r="ER38" s="780">
        <f>IFERROR(EQ38*$I38, 0)</f>
        <v>5958611</v>
      </c>
      <c r="ES38" s="778">
        <f>IFERROR(VLOOKUP($C38,[1]부강종합건설!$A$13:$AM$154,32,FALSE),0)</f>
        <v>2500</v>
      </c>
      <c r="ET38" s="780">
        <f>IFERROR(ES38*$I38, 0)</f>
        <v>14896527.5</v>
      </c>
      <c r="EU38" s="778">
        <f>IFERROR(VLOOKUP($C38,[1]부강종합건설!$A$13:$AM$154,34,FALSE),0)</f>
        <v>480</v>
      </c>
      <c r="EV38" s="780">
        <f>IFERROR(EU38*$I38, 0)</f>
        <v>2860133.28</v>
      </c>
      <c r="EW38" s="703">
        <f>SUM(EO38,EQ38,ES38,EU38)</f>
        <v>3980</v>
      </c>
      <c r="EX38" s="780">
        <f>IFERROR(EW38*$I38, 0)</f>
        <v>23715271.780000001</v>
      </c>
      <c r="EY38" s="778">
        <f>IFERROR(EZ38/$I38,)</f>
        <v>472.21697499999999</v>
      </c>
      <c r="EZ38" s="779">
        <f>(ER38*4.5%)+(ER38*3.335%)+((ER38*3.335%)*10.25%)+(EX38*30%*1.39%)+(ER38*2.3%)+(EX38*8%)+((EP38+ER38)*2.29%)+(EX38*0.24%)</f>
        <v>2813757.2616217248</v>
      </c>
      <c r="FA38" s="703">
        <f>SUM(EY38,EW38)</f>
        <v>4452.2169750000003</v>
      </c>
      <c r="FB38" s="780">
        <f>IFERROR(FA38*$I38, 0)</f>
        <v>26529029.041621726</v>
      </c>
      <c r="FC38" s="703">
        <f t="shared" ref="FC38:FC42" si="57">IFERROR(FA38*$N38, 0)</f>
        <v>26529029.041621726</v>
      </c>
      <c r="FD38" s="703">
        <f t="shared" ref="FD38:FD42" si="58">IFERROR(FA38*$O38, 0)</f>
        <v>0</v>
      </c>
      <c r="FE38" s="778"/>
      <c r="FF38" s="780">
        <f>IFERROR(FE38*$I38, 0)</f>
        <v>0</v>
      </c>
      <c r="FG38" s="782"/>
      <c r="FI38" s="774">
        <f>IFERROR(VLOOKUP($C38,[1]대도엔지니어링!$A$13:$AN$154,28,FALSE),0)</f>
        <v>0</v>
      </c>
      <c r="FJ38" s="775">
        <f>IFERROR(FI38*$I38, 0)</f>
        <v>0</v>
      </c>
      <c r="FK38" s="774">
        <f>IFERROR(VLOOKUP($C38,[1]대도엔지니어링!$A$13:$AN$154,30,FALSE),0)</f>
        <v>1650</v>
      </c>
      <c r="FL38" s="775">
        <f>IFERROR(FK38*$I38, 0)</f>
        <v>9831708.1500000004</v>
      </c>
      <c r="FM38" s="774">
        <f>IFERROR(VLOOKUP($C38,[1]대도엔지니어링!$A$13:$AN$154,32,FALSE),0)</f>
        <v>6050</v>
      </c>
      <c r="FN38" s="775">
        <f>IFERROR(FM38*$I38, 0)</f>
        <v>36049596.549999997</v>
      </c>
      <c r="FO38" s="774">
        <f>IFERROR(VLOOKUP($C38,[1]대도엔지니어링!$A$13:$AN$154,34,FALSE),0)</f>
        <v>220</v>
      </c>
      <c r="FP38" s="775">
        <f>IFERROR(FO38*$I38, 0)</f>
        <v>1310894.42</v>
      </c>
      <c r="FQ38" s="693">
        <f>SUM(FI38,FK38,FM38,FO38)</f>
        <v>7920</v>
      </c>
      <c r="FR38" s="775">
        <f>IFERROR(FQ38*$I38, 0)</f>
        <v>47192199.119999997</v>
      </c>
      <c r="FS38" s="774">
        <f>FQ38*$FT$5</f>
        <v>633.39746989539765</v>
      </c>
      <c r="FT38" s="775">
        <f>IFERROR(FS38*$I38, 0)</f>
        <v>3774169.1314908853</v>
      </c>
      <c r="FU38" s="693">
        <f>SUM(FS38,FQ38)</f>
        <v>8553.3974698953971</v>
      </c>
      <c r="FV38" s="775">
        <f>IFERROR(FU38*$I38, 0)</f>
        <v>50966368.251490884</v>
      </c>
      <c r="FW38" s="693">
        <f t="shared" ref="FW38:FW42" si="59">IFERROR(FU38*$N38, 0)</f>
        <v>50966368.251490884</v>
      </c>
      <c r="FX38" s="693">
        <f t="shared" ref="FX38:FX42" si="60">IFERROR(FU38*$O38, 0)</f>
        <v>0</v>
      </c>
      <c r="FY38" s="774"/>
      <c r="FZ38" s="775">
        <f>IFERROR(FY38*$I38, 0)</f>
        <v>0</v>
      </c>
      <c r="GA38" s="782"/>
      <c r="GC38" s="774">
        <f>IFERROR(VLOOKUP($C38,[1]부명엔지니어링!$A$13:$AN$154,28,FALSE),0)</f>
        <v>0</v>
      </c>
      <c r="GD38" s="775">
        <f>IFERROR(GC38*$I38, 0)</f>
        <v>0</v>
      </c>
      <c r="GE38" s="774">
        <f>IFERROR(VLOOKUP($C38,[1]부명엔지니어링!$A$13:$AN$154,30,FALSE),0)</f>
        <v>35000</v>
      </c>
      <c r="GF38" s="775">
        <f>IFERROR(GE38*$I38, 0)</f>
        <v>208551385</v>
      </c>
      <c r="GG38" s="774">
        <f>IFERROR(VLOOKUP($C38,[1]부명엔지니어링!$A$13:$AN$154,32,FALSE),0)</f>
        <v>5000</v>
      </c>
      <c r="GH38" s="775">
        <f>IFERROR(GG38*$I38, 0)</f>
        <v>29793055</v>
      </c>
      <c r="GI38" s="774">
        <f>IFERROR(VLOOKUP($C38,[1]부명엔지니어링!$A$13:$AN$154,34,FALSE),0)</f>
        <v>0</v>
      </c>
      <c r="GJ38" s="775">
        <f>IFERROR(GI38*$I38, 0)</f>
        <v>0</v>
      </c>
      <c r="GK38" s="693">
        <f>SUM(GC38,GE38,GG38,GI38)</f>
        <v>40000</v>
      </c>
      <c r="GL38" s="775">
        <f>IFERROR(GK38*$I38, 0)</f>
        <v>238344440</v>
      </c>
      <c r="GM38" s="774">
        <f>IFERROR(GN38/$I38,)</f>
        <v>7931.1931250000016</v>
      </c>
      <c r="GN38" s="775">
        <f>(GF38*4.5%)+(GF38*3.335%)+((GF38*3.335%)*10.25%)+(GL38*30%*1.39%)+(GF38*2.3%)+(GL38*8%)+((GD38+GF38)*2.29%)+(GL38*0.24%)</f>
        <v>47258894.597749382</v>
      </c>
      <c r="GO38" s="693">
        <f>SUM(GM38,GK38)</f>
        <v>47931.193125000005</v>
      </c>
      <c r="GP38" s="775">
        <f>IFERROR(GO38*$I38, 0)</f>
        <v>285603334.59774941</v>
      </c>
      <c r="GQ38" s="693">
        <f t="shared" ref="GQ38:GQ42" si="61">IFERROR(GO38*$N38, 0)</f>
        <v>285603334.59774941</v>
      </c>
      <c r="GR38" s="693">
        <f t="shared" ref="GR38:GR42" si="62">IFERROR(GO38*$O38, 0)</f>
        <v>0</v>
      </c>
      <c r="GS38" s="774"/>
      <c r="GT38" s="775">
        <f>IFERROR(GS38*$I38, 0)</f>
        <v>0</v>
      </c>
      <c r="GU38" s="782"/>
      <c r="GW38" s="774">
        <f>IFERROR(VLOOKUP($C38,[1]직영비!$A$262:$AF$337,19,FALSE),0)*$GW$5</f>
        <v>0</v>
      </c>
      <c r="GX38" s="775">
        <f>IFERROR(GW38*$I38, 0)</f>
        <v>0</v>
      </c>
      <c r="GY38" s="774">
        <f>IFERROR(VLOOKUP($C38,[1]직영비!$A$262:$AF$337,23,FALSE),0)*$GW$5</f>
        <v>522.50162069271812</v>
      </c>
      <c r="GZ38" s="775">
        <f>IFERROR(GY38*$I38, 0)</f>
        <v>3113383.9045774578</v>
      </c>
      <c r="HA38" s="774">
        <f>IFERROR(VLOOKUP($C38,[1]직영비!$A$262:$AF$337,25,FALSE),0)*$GW$5</f>
        <v>4370</v>
      </c>
      <c r="HB38" s="775">
        <f>IFERROR(HA38*$I38, 0)</f>
        <v>26039130.07</v>
      </c>
      <c r="HC38" s="774"/>
      <c r="HD38" s="775">
        <f>IFERROR(HC38*$I38, 0)</f>
        <v>0</v>
      </c>
      <c r="HE38" s="693">
        <f>SUM(GW38,GY38,HA38,HC38)</f>
        <v>4892.5016206927185</v>
      </c>
      <c r="HF38" s="775">
        <f>IFERROR(HE38*$I38, 0)</f>
        <v>29152513.97457746</v>
      </c>
      <c r="HG38" s="774">
        <f>IFERROR(HH38/$I38,)</f>
        <v>490.25079815207437</v>
      </c>
      <c r="HH38" s="775">
        <f>(GZ38*4.5%)+(GZ38*3.335%)+((GZ38*3.335%)*10.25%)+(HF38*30%*1.39%)+(GZ38*2.3%)+(HF38*8%)+((GX38+GZ38)*2.29%)+(HF38*0.24%)</f>
        <v>2921213.79862773</v>
      </c>
      <c r="HI38" s="693">
        <f>SUM(HG38,HE38)</f>
        <v>5382.7524188447933</v>
      </c>
      <c r="HJ38" s="775">
        <f>IFERROR(HI38*$I38, 0)</f>
        <v>32073727.773205191</v>
      </c>
      <c r="HK38" s="693">
        <f t="shared" ref="HK38:HK42" si="63">IFERROR(HI38*$N38, 0)</f>
        <v>32073727.773205191</v>
      </c>
      <c r="HL38" s="693">
        <f t="shared" ref="HL38:HL42" si="64">IFERROR(HI38*$O38, 0)</f>
        <v>0</v>
      </c>
      <c r="HM38" s="774"/>
      <c r="HN38" s="775">
        <f>IFERROR(HM38*$I38, 0)</f>
        <v>0</v>
      </c>
      <c r="HO38" s="777"/>
      <c r="HQ38" s="783"/>
      <c r="HR38" s="784">
        <f>IFERROR(HQ38*$I38, 0)</f>
        <v>0</v>
      </c>
      <c r="HS38" s="783"/>
      <c r="HT38" s="784">
        <f>IFERROR(HS38*$I38, 0)</f>
        <v>0</v>
      </c>
      <c r="HU38" s="783"/>
      <c r="HV38" s="784">
        <f>IFERROR(HU38*$I38, 0)</f>
        <v>0</v>
      </c>
      <c r="HW38" s="783"/>
      <c r="HX38" s="784">
        <f>IFERROR(HW38*$I38, 0)</f>
        <v>0</v>
      </c>
      <c r="HY38" s="707">
        <f>SUM(HQ38,HS38,HU38,HW38)</f>
        <v>0</v>
      </c>
      <c r="HZ38" s="784">
        <f>IFERROR(HY38*$I38, 0)</f>
        <v>0</v>
      </c>
      <c r="IA38" s="783"/>
      <c r="IB38" s="784">
        <f>IFERROR(IA38*$I38, 0)</f>
        <v>0</v>
      </c>
      <c r="IC38" s="707">
        <f>SUM(IA38,HY38)</f>
        <v>0</v>
      </c>
      <c r="ID38" s="784">
        <f>IFERROR(IC38*$I38, 0)</f>
        <v>0</v>
      </c>
      <c r="IE38" s="706">
        <f t="shared" ref="IE38:IE42" si="65">IFERROR(IC38*$N38, 0)</f>
        <v>0</v>
      </c>
      <c r="IF38" s="706">
        <f t="shared" ref="IF38:IF42" si="66">IFERROR(IC38*$O38, 0)</f>
        <v>0</v>
      </c>
      <c r="IG38" s="783"/>
      <c r="IH38" s="784">
        <f>IFERROR(IG38*$I38, 0)</f>
        <v>0</v>
      </c>
      <c r="II38" s="782"/>
      <c r="IK38" s="783"/>
      <c r="IL38" s="784">
        <f>IFERROR(IK38*$I38, 0)</f>
        <v>0</v>
      </c>
      <c r="IM38" s="783"/>
      <c r="IN38" s="784">
        <f>IFERROR(IM38*$I38, 0)</f>
        <v>0</v>
      </c>
      <c r="IO38" s="783"/>
      <c r="IP38" s="784">
        <f>IFERROR(IO38*$I38, 0)</f>
        <v>0</v>
      </c>
      <c r="IQ38" s="783"/>
      <c r="IR38" s="784">
        <f>IFERROR(IQ38*$I38, 0)</f>
        <v>0</v>
      </c>
      <c r="IS38" s="707">
        <f>SUM(IK38,IM38,IO38,IQ38)</f>
        <v>0</v>
      </c>
      <c r="IT38" s="784">
        <f>IFERROR(IS38*$I38, 0)</f>
        <v>0</v>
      </c>
      <c r="IU38" s="783"/>
      <c r="IV38" s="784">
        <f>IFERROR(IU38*$I38, 0)</f>
        <v>0</v>
      </c>
      <c r="IW38" s="707">
        <f>SUM(IU38,IS38)</f>
        <v>0</v>
      </c>
      <c r="IX38" s="784">
        <f>IFERROR(IW38*$I38, 0)</f>
        <v>0</v>
      </c>
      <c r="IY38" s="706">
        <f t="shared" ref="IY38:IY42" si="67">IFERROR(IW38*$N38, 0)</f>
        <v>0</v>
      </c>
      <c r="IZ38" s="706">
        <f t="shared" ref="IZ38:IZ42" si="68">IFERROR(IW38*$O38, 0)</f>
        <v>0</v>
      </c>
      <c r="JA38" s="783"/>
      <c r="JB38" s="784">
        <f>IFERROR(JA38*$I38, 0)</f>
        <v>0</v>
      </c>
      <c r="JC38" s="782"/>
      <c r="JE38" s="783"/>
      <c r="JF38" s="784">
        <f>IFERROR(JE38*$I38, 0)</f>
        <v>0</v>
      </c>
      <c r="JG38" s="783"/>
      <c r="JH38" s="784">
        <f>IFERROR(JG38*$I38, 0)</f>
        <v>0</v>
      </c>
      <c r="JI38" s="783"/>
      <c r="JJ38" s="784">
        <f>IFERROR(JI38*$I38, 0)</f>
        <v>0</v>
      </c>
      <c r="JK38" s="783"/>
      <c r="JL38" s="784">
        <f>IFERROR(JK38*$I38, 0)</f>
        <v>0</v>
      </c>
      <c r="JM38" s="707">
        <f>SUM(JE38,JG38,JI38,JK38)</f>
        <v>0</v>
      </c>
      <c r="JN38" s="784">
        <f>IFERROR(JM38*$I38, 0)</f>
        <v>0</v>
      </c>
      <c r="JO38" s="783"/>
      <c r="JP38" s="784">
        <f>IFERROR(JO38*$I38, 0)</f>
        <v>0</v>
      </c>
      <c r="JQ38" s="707">
        <f>SUM(JO38,JM38)</f>
        <v>0</v>
      </c>
      <c r="JR38" s="784">
        <f>IFERROR(JQ38*$I38, 0)</f>
        <v>0</v>
      </c>
      <c r="JS38" s="706">
        <f t="shared" ref="JS38:JS42" si="69">IFERROR(JQ38*$N38, 0)</f>
        <v>0</v>
      </c>
      <c r="JT38" s="706">
        <f t="shared" ref="JT38:JT42" si="70">IFERROR(JQ38*$O38, 0)</f>
        <v>0</v>
      </c>
      <c r="JU38" s="783"/>
      <c r="JV38" s="784">
        <f>IFERROR(JU38*$I38, 0)</f>
        <v>0</v>
      </c>
      <c r="JW38" s="782"/>
      <c r="JY38" s="783"/>
      <c r="JZ38" s="784">
        <f>IFERROR(JY38*$I38, 0)</f>
        <v>0</v>
      </c>
      <c r="KA38" s="783"/>
      <c r="KB38" s="784">
        <f>IFERROR(KA38*$I38, 0)</f>
        <v>0</v>
      </c>
      <c r="KC38" s="783"/>
      <c r="KD38" s="784">
        <f>IFERROR(KC38*$I38, 0)</f>
        <v>0</v>
      </c>
      <c r="KE38" s="783"/>
      <c r="KF38" s="784">
        <f>IFERROR(KE38*$I38, 0)</f>
        <v>0</v>
      </c>
      <c r="KG38" s="707">
        <f>SUM(JY38,KA38,KC38,KE38)</f>
        <v>0</v>
      </c>
      <c r="KH38" s="784">
        <f>IFERROR(KG38*$I38, 0)</f>
        <v>0</v>
      </c>
      <c r="KI38" s="783"/>
      <c r="KJ38" s="784">
        <f>IFERROR(KI38*$I38, 0)</f>
        <v>0</v>
      </c>
      <c r="KK38" s="707">
        <f>SUM(KI38,KG38)</f>
        <v>0</v>
      </c>
      <c r="KL38" s="784">
        <f>IFERROR(KK38*$I38, 0)</f>
        <v>0</v>
      </c>
      <c r="KM38" s="706">
        <f t="shared" ref="KM38:KM42" si="71">IFERROR(KK38*$N38, 0)</f>
        <v>0</v>
      </c>
      <c r="KN38" s="706">
        <f t="shared" ref="KN38:KN42" si="72">IFERROR(KK38*$O38, 0)</f>
        <v>0</v>
      </c>
      <c r="KO38" s="783"/>
      <c r="KP38" s="784">
        <f>IFERROR(KO38*$I38, 0)</f>
        <v>0</v>
      </c>
      <c r="KQ38" s="782"/>
      <c r="KS38" s="783"/>
      <c r="KT38" s="784">
        <f>IFERROR(KS38*$I38, 0)</f>
        <v>0</v>
      </c>
      <c r="KU38" s="783"/>
      <c r="KV38" s="784">
        <f>IFERROR(KU38*$I38, 0)</f>
        <v>0</v>
      </c>
      <c r="KW38" s="783"/>
      <c r="KX38" s="784">
        <f>IFERROR(KW38*$I38, 0)</f>
        <v>0</v>
      </c>
      <c r="KY38" s="783"/>
      <c r="KZ38" s="784">
        <f>IFERROR(KY38*$I38, 0)</f>
        <v>0</v>
      </c>
      <c r="LA38" s="707">
        <f>SUM(KS38,KU38,KW38,KY38)</f>
        <v>0</v>
      </c>
      <c r="LB38" s="784">
        <f>IFERROR(LA38*$I38, 0)</f>
        <v>0</v>
      </c>
      <c r="LC38" s="783"/>
      <c r="LD38" s="784">
        <f>IFERROR(LC38*$I38, 0)</f>
        <v>0</v>
      </c>
      <c r="LE38" s="707">
        <f>SUM(LC38,LA38)</f>
        <v>0</v>
      </c>
      <c r="LF38" s="784">
        <f>IFERROR(LE38*$I38, 0)</f>
        <v>0</v>
      </c>
      <c r="LG38" s="706">
        <f t="shared" ref="LG38:LG42" si="73">IFERROR(LE38*$N38, 0)</f>
        <v>0</v>
      </c>
      <c r="LH38" s="706">
        <f t="shared" ref="LH38:LH42" si="74">IFERROR(LE38*$O38, 0)</f>
        <v>0</v>
      </c>
      <c r="LI38" s="783"/>
      <c r="LJ38" s="784">
        <f>IFERROR(LI38*$I38, 0)</f>
        <v>0</v>
      </c>
      <c r="LK38" s="782"/>
      <c r="LM38" s="783"/>
      <c r="LN38" s="784">
        <f>IFERROR(LM38*$I38, 0)</f>
        <v>0</v>
      </c>
      <c r="LO38" s="783"/>
      <c r="LP38" s="784">
        <f>IFERROR(LO38*$I38, 0)</f>
        <v>0</v>
      </c>
      <c r="LQ38" s="783"/>
      <c r="LR38" s="784">
        <f>IFERROR(LQ38*$I38, 0)</f>
        <v>0</v>
      </c>
      <c r="LS38" s="783"/>
      <c r="LT38" s="784">
        <f>IFERROR(LS38*$I38, 0)</f>
        <v>0</v>
      </c>
      <c r="LU38" s="707">
        <f>SUM(LM38,LO38,LQ38,LS38)</f>
        <v>0</v>
      </c>
      <c r="LV38" s="784">
        <f>IFERROR(LU38*$I38, 0)</f>
        <v>0</v>
      </c>
      <c r="LW38" s="783"/>
      <c r="LX38" s="784">
        <f>IFERROR(LW38*$I38, 0)</f>
        <v>0</v>
      </c>
      <c r="LY38" s="707">
        <f>SUM(LW38,LU38)</f>
        <v>0</v>
      </c>
      <c r="LZ38" s="784">
        <f>IFERROR(LY38*$I38, 0)</f>
        <v>0</v>
      </c>
      <c r="MA38" s="706">
        <f t="shared" ref="MA38:MA42" si="75">IFERROR(LY38*$N38, 0)</f>
        <v>0</v>
      </c>
      <c r="MB38" s="706">
        <f t="shared" ref="MB38:MB42" si="76">IFERROR(LY38*$O38, 0)</f>
        <v>0</v>
      </c>
      <c r="MC38" s="783"/>
      <c r="MD38" s="784">
        <f>IFERROR(MC38*$I38, 0)</f>
        <v>0</v>
      </c>
      <c r="ME38" s="782"/>
      <c r="MG38" s="783"/>
      <c r="MH38" s="784">
        <f>IFERROR(MG38*$I38, 0)</f>
        <v>0</v>
      </c>
      <c r="MI38" s="783"/>
      <c r="MJ38" s="784">
        <f>IFERROR(MI38*$I38, 0)</f>
        <v>0</v>
      </c>
      <c r="MK38" s="783"/>
      <c r="ML38" s="784">
        <f>IFERROR(MK38*$I38, 0)</f>
        <v>0</v>
      </c>
      <c r="MM38" s="783"/>
      <c r="MN38" s="784">
        <f>IFERROR(MM38*$I38, 0)</f>
        <v>0</v>
      </c>
      <c r="MO38" s="707">
        <f>SUM(MG38,MI38,MK38,MM38)</f>
        <v>0</v>
      </c>
      <c r="MP38" s="784">
        <f>IFERROR(MO38*$I38, 0)</f>
        <v>0</v>
      </c>
      <c r="MQ38" s="783"/>
      <c r="MR38" s="784">
        <f>IFERROR(MQ38*$I38, 0)</f>
        <v>0</v>
      </c>
      <c r="MS38" s="707">
        <f>SUM(MQ38,MO38)</f>
        <v>0</v>
      </c>
      <c r="MT38" s="784">
        <f>IFERROR(MS38*$I38, 0)</f>
        <v>0</v>
      </c>
      <c r="MU38" s="706">
        <f t="shared" ref="MU38:MU42" si="77">IFERROR(MS38*$N38, 0)</f>
        <v>0</v>
      </c>
      <c r="MV38" s="706">
        <f t="shared" ref="MV38:MV42" si="78">IFERROR(MS38*$O38, 0)</f>
        <v>0</v>
      </c>
      <c r="MW38" s="783"/>
      <c r="MX38" s="784">
        <f>IFERROR(MW38*$I38, 0)</f>
        <v>0</v>
      </c>
      <c r="MY38" s="782"/>
      <c r="NA38" s="783"/>
      <c r="NB38" s="784">
        <f>IFERROR(NA38*$I38, 0)</f>
        <v>0</v>
      </c>
      <c r="NC38" s="783"/>
      <c r="ND38" s="784">
        <f>IFERROR(NC38*$I38, 0)</f>
        <v>0</v>
      </c>
      <c r="NE38" s="783"/>
      <c r="NF38" s="784">
        <f>IFERROR(NE38*$I38, 0)</f>
        <v>0</v>
      </c>
      <c r="NG38" s="783"/>
      <c r="NH38" s="784">
        <f>IFERROR(NG38*$I38, 0)</f>
        <v>0</v>
      </c>
      <c r="NI38" s="707">
        <f>SUM(NA38,NC38,NE38,NG38)</f>
        <v>0</v>
      </c>
      <c r="NJ38" s="784">
        <f>IFERROR(NI38*$I38, 0)</f>
        <v>0</v>
      </c>
      <c r="NK38" s="783"/>
      <c r="NL38" s="784">
        <f>IFERROR(NK38*$I38, 0)</f>
        <v>0</v>
      </c>
      <c r="NM38" s="707">
        <f>SUM(NK38,NI38)</f>
        <v>0</v>
      </c>
      <c r="NN38" s="784">
        <f>IFERROR(NM38*$I38, 0)</f>
        <v>0</v>
      </c>
      <c r="NO38" s="706">
        <f t="shared" ref="NO38:NO42" si="79">IFERROR(NM38*$N38, 0)</f>
        <v>0</v>
      </c>
      <c r="NP38" s="706">
        <f t="shared" ref="NP38:NP42" si="80">IFERROR(NM38*$O38, 0)</f>
        <v>0</v>
      </c>
      <c r="NQ38" s="783"/>
      <c r="NR38" s="784">
        <f>IFERROR(NQ38*$I38, 0)</f>
        <v>0</v>
      </c>
      <c r="NS38" s="782"/>
      <c r="NU38" s="783"/>
      <c r="NV38" s="784">
        <f>IFERROR(NU38*$I38, 0)</f>
        <v>0</v>
      </c>
      <c r="NW38" s="783"/>
      <c r="NX38" s="784">
        <f>IFERROR(NW38*$I38, 0)</f>
        <v>0</v>
      </c>
      <c r="NY38" s="783"/>
      <c r="NZ38" s="784">
        <f>IFERROR(NY38*$I38, 0)</f>
        <v>0</v>
      </c>
      <c r="OA38" s="783"/>
      <c r="OB38" s="784">
        <f>IFERROR(OA38*$I38, 0)</f>
        <v>0</v>
      </c>
      <c r="OC38" s="707">
        <f>SUM(NU38,NW38,NY38,OA38)</f>
        <v>0</v>
      </c>
      <c r="OD38" s="784">
        <f>IFERROR(OC38*$I38, 0)</f>
        <v>0</v>
      </c>
      <c r="OE38" s="783"/>
      <c r="OF38" s="784">
        <f>IFERROR(OE38*$I38, 0)</f>
        <v>0</v>
      </c>
      <c r="OG38" s="707">
        <f>SUM(OE38,OC38)</f>
        <v>0</v>
      </c>
      <c r="OH38" s="784">
        <f>IFERROR(OG38*$I38, 0)</f>
        <v>0</v>
      </c>
      <c r="OI38" s="706">
        <f t="shared" ref="OI38:OI42" si="81">IFERROR(OG38*$N38, 0)</f>
        <v>0</v>
      </c>
      <c r="OJ38" s="706">
        <f t="shared" ref="OJ38:OJ42" si="82">IFERROR(OG38*$O38, 0)</f>
        <v>0</v>
      </c>
      <c r="OK38" s="783"/>
      <c r="OL38" s="784">
        <f>IFERROR(OK38*$I38, 0)</f>
        <v>0</v>
      </c>
      <c r="OM38" s="782"/>
      <c r="OO38" s="783"/>
      <c r="OP38" s="784">
        <f>IFERROR(OO38*$I38, 0)</f>
        <v>0</v>
      </c>
      <c r="OQ38" s="783"/>
      <c r="OR38" s="784">
        <f>IFERROR(OQ38*$I38, 0)</f>
        <v>0</v>
      </c>
      <c r="OS38" s="783"/>
      <c r="OT38" s="784">
        <f>IFERROR(OS38*$I38, 0)</f>
        <v>0</v>
      </c>
      <c r="OU38" s="783"/>
      <c r="OV38" s="784">
        <f>IFERROR(OU38*$I38, 0)</f>
        <v>0</v>
      </c>
      <c r="OW38" s="707">
        <f>SUM(OO38,OQ38,OS38,OU38)</f>
        <v>0</v>
      </c>
      <c r="OX38" s="784">
        <f>IFERROR(OW38*$I38, 0)</f>
        <v>0</v>
      </c>
      <c r="OY38" s="783"/>
      <c r="OZ38" s="784">
        <f>IFERROR(OY38*$I38, 0)</f>
        <v>0</v>
      </c>
      <c r="PA38" s="707">
        <f>SUM(OY38,OW38)</f>
        <v>0</v>
      </c>
      <c r="PB38" s="784">
        <f>IFERROR(PA38*$I38, 0)</f>
        <v>0</v>
      </c>
      <c r="PC38" s="706">
        <f t="shared" ref="PC38:PC42" si="83">IFERROR(PA38*$N38, 0)</f>
        <v>0</v>
      </c>
      <c r="PD38" s="706">
        <f t="shared" ref="PD38:PD42" si="84">IFERROR(PA38*$O38, 0)</f>
        <v>0</v>
      </c>
      <c r="PE38" s="783"/>
      <c r="PF38" s="784">
        <f>IFERROR(PE38*$I38, 0)</f>
        <v>0</v>
      </c>
      <c r="PG38" s="782"/>
      <c r="PI38" s="783"/>
      <c r="PJ38" s="784">
        <f>IFERROR(PI38*$I38, 0)</f>
        <v>0</v>
      </c>
      <c r="PK38" s="783"/>
      <c r="PL38" s="784">
        <f>IFERROR(PK38*$I38, 0)</f>
        <v>0</v>
      </c>
      <c r="PM38" s="783"/>
      <c r="PN38" s="784">
        <f>IFERROR(PM38*$I38, 0)</f>
        <v>0</v>
      </c>
      <c r="PO38" s="783"/>
      <c r="PP38" s="784">
        <f>IFERROR(PO38*$I38, 0)</f>
        <v>0</v>
      </c>
      <c r="PQ38" s="707">
        <f>SUM(PI38,PK38,PM38,PO38)</f>
        <v>0</v>
      </c>
      <c r="PR38" s="784">
        <f>IFERROR(PQ38*$I38, 0)</f>
        <v>0</v>
      </c>
      <c r="PS38" s="783"/>
      <c r="PT38" s="784">
        <f>IFERROR(PS38*$I38, 0)</f>
        <v>0</v>
      </c>
      <c r="PU38" s="707">
        <f>SUM(PS38,PQ38)</f>
        <v>0</v>
      </c>
      <c r="PV38" s="784">
        <f>IFERROR(PU38*$I38, 0)</f>
        <v>0</v>
      </c>
      <c r="PW38" s="706">
        <f t="shared" ref="PW38:PW42" si="85">IFERROR(PU38*$N38, 0)</f>
        <v>0</v>
      </c>
      <c r="PX38" s="706">
        <f t="shared" ref="PX38:PX42" si="86">IFERROR(PU38*$O38, 0)</f>
        <v>0</v>
      </c>
      <c r="PY38" s="783"/>
      <c r="PZ38" s="784">
        <f>IFERROR(PY38*$I38, 0)</f>
        <v>0</v>
      </c>
      <c r="QA38" s="782"/>
      <c r="QC38" s="783"/>
      <c r="QD38" s="784">
        <f>IFERROR(QC38*$I38, 0)</f>
        <v>0</v>
      </c>
      <c r="QE38" s="783"/>
      <c r="QF38" s="784">
        <f>IFERROR(QE38*$I38, 0)</f>
        <v>0</v>
      </c>
      <c r="QG38" s="783"/>
      <c r="QH38" s="784">
        <f>IFERROR(QG38*$I38, 0)</f>
        <v>0</v>
      </c>
      <c r="QI38" s="783"/>
      <c r="QJ38" s="784">
        <f>IFERROR(QI38*$I38, 0)</f>
        <v>0</v>
      </c>
      <c r="QK38" s="707">
        <f>SUM(QC38,QE38,QG38,QI38)</f>
        <v>0</v>
      </c>
      <c r="QL38" s="784">
        <f>IFERROR(QK38*$I38, 0)</f>
        <v>0</v>
      </c>
      <c r="QM38" s="783"/>
      <c r="QN38" s="784">
        <f>IFERROR(QM38*$I38, 0)</f>
        <v>0</v>
      </c>
      <c r="QO38" s="707">
        <f>SUM(QM38,QK38)</f>
        <v>0</v>
      </c>
      <c r="QP38" s="784">
        <f>IFERROR(QO38*$I38, 0)</f>
        <v>0</v>
      </c>
      <c r="QQ38" s="706">
        <f t="shared" ref="QQ38:QQ42" si="87">IFERROR(QO38*$N38, 0)</f>
        <v>0</v>
      </c>
      <c r="QR38" s="706">
        <f t="shared" ref="QR38:QR42" si="88">IFERROR(QO38*$O38, 0)</f>
        <v>0</v>
      </c>
      <c r="QS38" s="783"/>
      <c r="QT38" s="784">
        <f>IFERROR(QS38*$I38, 0)</f>
        <v>0</v>
      </c>
      <c r="QU38" s="782"/>
      <c r="RA38" s="785">
        <f t="shared" ref="RA38:RA44" si="89">IFERROR(RB38=I38,)</f>
        <v>0</v>
      </c>
      <c r="RB38" s="785" t="e">
        <f t="shared" ref="RB38:RB65" si="90">SUM(RC38:RT38)</f>
        <v>#REF!</v>
      </c>
      <c r="RC38" s="675">
        <f t="shared" ref="RC38:RJ43" si="91">Q38</f>
        <v>2306.4699999999998</v>
      </c>
      <c r="RD38" s="677">
        <f t="shared" si="91"/>
        <v>618.66999999999996</v>
      </c>
      <c r="RE38" s="677">
        <f t="shared" si="91"/>
        <v>746.64</v>
      </c>
      <c r="RF38" s="677">
        <f t="shared" si="91"/>
        <v>2013</v>
      </c>
      <c r="RG38" s="677">
        <f t="shared" si="91"/>
        <v>0</v>
      </c>
      <c r="RH38" s="677">
        <f t="shared" si="91"/>
        <v>162.75600000000003</v>
      </c>
      <c r="RI38" s="677">
        <f t="shared" si="91"/>
        <v>111.07499999999999</v>
      </c>
      <c r="RJ38" s="677">
        <f t="shared" si="91"/>
        <v>0</v>
      </c>
      <c r="RK38" s="677" t="e">
        <f>#REF!</f>
        <v>#REF!</v>
      </c>
      <c r="RL38" s="677" t="e">
        <f>#REF!</f>
        <v>#REF!</v>
      </c>
      <c r="RM38" s="677">
        <f t="shared" ref="RM38:RT44" si="92">Y38</f>
        <v>0</v>
      </c>
      <c r="RN38" s="677">
        <f t="shared" si="92"/>
        <v>0</v>
      </c>
      <c r="RO38" s="677">
        <f t="shared" si="92"/>
        <v>0</v>
      </c>
      <c r="RP38" s="677">
        <f t="shared" si="92"/>
        <v>0</v>
      </c>
      <c r="RQ38" s="677">
        <f t="shared" si="92"/>
        <v>0</v>
      </c>
      <c r="RR38" s="677">
        <f t="shared" si="92"/>
        <v>0</v>
      </c>
      <c r="RS38" s="677">
        <f t="shared" si="92"/>
        <v>0</v>
      </c>
      <c r="RT38" s="677">
        <f t="shared" si="92"/>
        <v>0</v>
      </c>
      <c r="RV38" s="675">
        <f t="shared" si="6"/>
        <v>5958.6109999999999</v>
      </c>
      <c r="RW38" s="675">
        <f t="shared" si="7"/>
        <v>0</v>
      </c>
      <c r="RX38" s="675">
        <f t="shared" si="8"/>
        <v>0</v>
      </c>
      <c r="RY38" s="675">
        <f t="shared" si="9"/>
        <v>0</v>
      </c>
      <c r="RZ38" s="675">
        <f t="shared" si="10"/>
        <v>0</v>
      </c>
      <c r="SA38" s="675">
        <f t="shared" si="11"/>
        <v>0</v>
      </c>
      <c r="SB38" s="675">
        <f t="shared" si="12"/>
        <v>0</v>
      </c>
      <c r="SC38" s="675">
        <f t="shared" si="13"/>
        <v>0</v>
      </c>
      <c r="SD38" s="675" t="e">
        <f xml:space="preserve"> SUMIF(#REF!,$SD$8,#REF!)</f>
        <v>#REF!</v>
      </c>
      <c r="SE38" s="676" t="e">
        <f xml:space="preserve"> SUMIF(#REF!,$SE$8,#REF!)</f>
        <v>#REF!</v>
      </c>
      <c r="SG38" s="675">
        <f t="shared" ref="SG38:SV65" si="93">RC38*$AP38</f>
        <v>25371169.999999996</v>
      </c>
      <c r="SH38" s="675">
        <f t="shared" si="93"/>
        <v>6805370</v>
      </c>
      <c r="SI38" s="675">
        <f t="shared" si="93"/>
        <v>8213040</v>
      </c>
      <c r="SJ38" s="675">
        <f t="shared" si="93"/>
        <v>22143000</v>
      </c>
      <c r="SK38" s="675">
        <f t="shared" si="93"/>
        <v>0</v>
      </c>
      <c r="SL38" s="675">
        <f t="shared" si="93"/>
        <v>1790316.0000000002</v>
      </c>
      <c r="SM38" s="675">
        <f t="shared" si="93"/>
        <v>1221824.9999999998</v>
      </c>
      <c r="SN38" s="675">
        <f t="shared" si="93"/>
        <v>0</v>
      </c>
      <c r="SO38" s="675" t="e">
        <f t="shared" si="93"/>
        <v>#REF!</v>
      </c>
      <c r="SP38" s="675" t="e">
        <f t="shared" si="93"/>
        <v>#REF!</v>
      </c>
      <c r="SQ38" s="675">
        <f t="shared" si="93"/>
        <v>0</v>
      </c>
      <c r="SR38" s="675">
        <f t="shared" si="93"/>
        <v>0</v>
      </c>
      <c r="SS38" s="675">
        <f t="shared" si="93"/>
        <v>0</v>
      </c>
      <c r="ST38" s="675">
        <f t="shared" si="93"/>
        <v>0</v>
      </c>
      <c r="SU38" s="675">
        <f t="shared" si="93"/>
        <v>0</v>
      </c>
      <c r="SV38" s="675">
        <f t="shared" si="93"/>
        <v>0</v>
      </c>
      <c r="SW38" s="675">
        <f t="shared" ref="SW38:SX65" si="94">RS38*$AP38</f>
        <v>0</v>
      </c>
      <c r="SX38" s="675">
        <f t="shared" si="94"/>
        <v>0</v>
      </c>
      <c r="SY38" s="675" t="e">
        <f>#REF!*$AP38</f>
        <v>#REF!</v>
      </c>
      <c r="SZ38" s="675" t="e">
        <f>#REF!*$AP38</f>
        <v>#REF!</v>
      </c>
      <c r="TA38" s="675" t="e">
        <f>#REF!*$AP38</f>
        <v>#REF!</v>
      </c>
      <c r="TB38" s="675" t="e">
        <f>#REF!*$AP38</f>
        <v>#REF!</v>
      </c>
      <c r="TC38" s="675" t="e">
        <f>#REF!*$AP38</f>
        <v>#REF!</v>
      </c>
      <c r="TE38" s="675">
        <f>SUMIF(SG$8:SR$8,TE$8, SG38:SR38)</f>
        <v>65544721</v>
      </c>
      <c r="TF38" s="675">
        <f>SUMIF(SG$8:SR$8,TF$8, SG38:SR38)</f>
        <v>0</v>
      </c>
      <c r="TG38" s="675">
        <f>SUMIF(SS$8:ST$8,TG$8, SS38:ST38)</f>
        <v>0</v>
      </c>
      <c r="TH38" s="675">
        <f>SUMIF(SS$8:ST$8,TH$8, SS38:ST38)</f>
        <v>0</v>
      </c>
      <c r="TI38" s="675">
        <f>SUMIF(SU$8:SW$8,TI$8, SU38:SW38)</f>
        <v>0</v>
      </c>
      <c r="TJ38" s="675">
        <f>SUMIF(SU$8:SW$8,TJ$8, SU38:SW38)</f>
        <v>0</v>
      </c>
      <c r="TK38" s="675">
        <f>SUMIF(SX$8:SZ$8,TK$8, SX38:SZ38)</f>
        <v>0</v>
      </c>
      <c r="TL38" s="675">
        <f>SUMIF(SX$8:SZ$8,TL$8, SX38:SZ38)</f>
        <v>0</v>
      </c>
      <c r="TM38" s="675">
        <f>SUMIF(TA$8:TC$8,TM$8, TA38:TC38)</f>
        <v>0</v>
      </c>
      <c r="TN38" s="676">
        <f>SUMIF(TA$8:TC$8,TN$8, TA38:TC38)</f>
        <v>0</v>
      </c>
      <c r="TP38" s="675">
        <f>IFERROR(SG38*(1+LEVEL_2!#REF!),0)</f>
        <v>0</v>
      </c>
      <c r="TQ38" s="675">
        <f>IFERROR(SH38*(1+LEVEL_2!#REF!),0)</f>
        <v>0</v>
      </c>
      <c r="TR38" s="675">
        <f>IFERROR(SI38*(1+LEVEL_2!#REF!),0)</f>
        <v>0</v>
      </c>
      <c r="TS38" s="675">
        <f>IFERROR(SJ38*(1+LEVEL_2!#REF!),0)</f>
        <v>0</v>
      </c>
      <c r="TT38" s="675">
        <f>IFERROR(SK38*(1+LEVEL_2!#REF!),0)</f>
        <v>0</v>
      </c>
      <c r="TU38" s="675">
        <f>IFERROR(SL38*(1+LEVEL_2!#REF!),0)</f>
        <v>0</v>
      </c>
      <c r="TV38" s="675">
        <f>IFERROR(SM38*(1+LEVEL_2!#REF!),0)</f>
        <v>0</v>
      </c>
      <c r="TW38" s="675">
        <f>IFERROR(SN38*(1+LEVEL_2!#REF!),0)</f>
        <v>0</v>
      </c>
      <c r="TX38" s="675">
        <f>IFERROR(SO38*(1+LEVEL_2!#REF!),0)</f>
        <v>0</v>
      </c>
      <c r="TY38" s="675">
        <f>IFERROR(SP38*(1+LEVEL_2!#REF!),0)</f>
        <v>0</v>
      </c>
      <c r="TZ38" s="675">
        <f>IFERROR(SQ38*(1+LEVEL_2!#REF!),0)</f>
        <v>0</v>
      </c>
      <c r="UA38" s="675">
        <f>IFERROR(SR38*(1+LEVEL_2!#REF!),0)</f>
        <v>0</v>
      </c>
      <c r="UB38" s="675">
        <f>IFERROR(SS38*(1+LEVEL_2!#REF!),0)</f>
        <v>0</v>
      </c>
      <c r="UC38" s="675">
        <f>IFERROR(ST38*(1+LEVEL_2!#REF!),0)</f>
        <v>0</v>
      </c>
      <c r="UD38" s="675">
        <f>IFERROR(SU38*(1+LEVEL_2!#REF!),0)</f>
        <v>0</v>
      </c>
      <c r="UE38" s="675">
        <f>IFERROR(SV38*(1+LEVEL_2!#REF!),0)</f>
        <v>0</v>
      </c>
      <c r="UF38" s="675">
        <f>IFERROR(SW38*(1+LEVEL_2!#REF!),0)</f>
        <v>0</v>
      </c>
      <c r="UG38" s="675">
        <f>IFERROR(SX38*(1+LEVEL_2!#REF!),0)</f>
        <v>0</v>
      </c>
      <c r="UH38" s="675">
        <f>IFERROR(SY38*(1+LEVEL_2!#REF!),0)</f>
        <v>0</v>
      </c>
      <c r="UI38" s="675">
        <f>IFERROR(SZ38*(1+LEVEL_2!#REF!),0)</f>
        <v>0</v>
      </c>
      <c r="UJ38" s="675">
        <f>IFERROR(TA38*(1+LEVEL_2!#REF!),0)</f>
        <v>0</v>
      </c>
      <c r="UK38" s="675">
        <f>IFERROR(TB38*(1+LEVEL_2!#REF!),0)</f>
        <v>0</v>
      </c>
      <c r="UL38" s="675">
        <f>IFERROR(TC38*(1+LEVEL_2!#REF!),0)</f>
        <v>0</v>
      </c>
      <c r="UN38" s="675">
        <f>SUMIF(TP$8:UA$8,UN$8, TP38:UA38)</f>
        <v>0</v>
      </c>
      <c r="UO38" s="675">
        <f>SUMIF(TP$8:UA$8,UO$8, TP38:UA38)</f>
        <v>0</v>
      </c>
      <c r="UP38" s="675">
        <f>SUMIF(UB$8:UC$8,UP$8, UB38:UC38)</f>
        <v>0</v>
      </c>
      <c r="UQ38" s="675">
        <f>SUMIF(UB$8:UC$8,UQ$8, UB38:UC38)</f>
        <v>0</v>
      </c>
      <c r="UR38" s="675">
        <f>SUMIF(UD$8:UF$8,UR$8, UD38:UF38)</f>
        <v>0</v>
      </c>
      <c r="US38" s="675">
        <f>SUMIF(UD$8:UF$8,US$8, UD38:UF38)</f>
        <v>0</v>
      </c>
      <c r="UT38" s="675">
        <f>SUMIF(UG$8:UI$8,UT$8, UG38:UI38)</f>
        <v>0</v>
      </c>
      <c r="UU38" s="675">
        <f>SUMIF(UG$8:UI$8,UU$8, UG38:UI38)</f>
        <v>0</v>
      </c>
      <c r="UV38" s="675">
        <f>SUMIF(UJ$8:UL$8,UV$8, UJ38:UL38)</f>
        <v>0</v>
      </c>
      <c r="UW38" s="676">
        <f>SUMIF(UJ$8:UL$8,UW$8, UJ38:UL38)</f>
        <v>0</v>
      </c>
    </row>
    <row r="39" spans="1:569" s="645" customFormat="1" ht="20.100000000000001" customHeight="1">
      <c r="A39" s="677" t="s">
        <v>87</v>
      </c>
      <c r="B39" s="677" t="s">
        <v>87</v>
      </c>
      <c r="C39" s="764" t="s">
        <v>396</v>
      </c>
      <c r="D39" s="764"/>
      <c r="E39" s="786" t="s">
        <v>397</v>
      </c>
      <c r="F39" s="787" t="s">
        <v>398</v>
      </c>
      <c r="G39" s="786" t="s">
        <v>399</v>
      </c>
      <c r="H39" s="788" t="s">
        <v>380</v>
      </c>
      <c r="I39" s="789">
        <f>Rev.1_Base!G17</f>
        <v>1712.2600000000002</v>
      </c>
      <c r="J39" s="789">
        <f>Rev.1_Base!H17</f>
        <v>1152.42</v>
      </c>
      <c r="K39" s="789">
        <f>Rev.1_Base!J17</f>
        <v>916.42000000000007</v>
      </c>
      <c r="L39" s="789">
        <f>Rev.1_Base!K17</f>
        <v>356.58000000000004</v>
      </c>
      <c r="M39" s="770"/>
      <c r="N39" s="771">
        <f t="shared" si="45"/>
        <v>1712.2600000000002</v>
      </c>
      <c r="O39" s="772">
        <f t="shared" si="46"/>
        <v>0</v>
      </c>
      <c r="Q39" s="773">
        <f>Rev.1_Base!M17</f>
        <v>559.84</v>
      </c>
      <c r="R39" s="690">
        <f>Rev.1_Base!O17</f>
        <v>279.54000000000002</v>
      </c>
      <c r="S39" s="690">
        <f>Rev.1_Base!Q17</f>
        <v>195.2</v>
      </c>
      <c r="T39" s="690">
        <f>Rev.1_Base!S17</f>
        <v>483</v>
      </c>
      <c r="U39" s="690">
        <f>Rev.1_Base!U17</f>
        <v>0</v>
      </c>
      <c r="V39" s="690">
        <f>Rev.1_Base!W17</f>
        <v>117.64000000000001</v>
      </c>
      <c r="W39" s="690">
        <f>Rev.1_Base!Y17</f>
        <v>77.039999999999992</v>
      </c>
      <c r="X39" s="690">
        <f>Rev.1_Base!AA17</f>
        <v>0</v>
      </c>
      <c r="Y39" s="690"/>
      <c r="Z39" s="690"/>
      <c r="AA39" s="690"/>
      <c r="AB39" s="690"/>
      <c r="AC39" s="690"/>
      <c r="AD39" s="690"/>
      <c r="AE39" s="690"/>
      <c r="AF39" s="691"/>
      <c r="AH39" s="774">
        <f t="shared" ref="AH39:AH41" si="95">DA39</f>
        <v>0</v>
      </c>
      <c r="AI39" s="775">
        <f>IFERROR(AH39*$I39, 0)</f>
        <v>0</v>
      </c>
      <c r="AJ39" s="774">
        <f t="shared" ref="AJ39:AJ41" si="96">DC39</f>
        <v>3000</v>
      </c>
      <c r="AK39" s="775">
        <f>IFERROR(AJ39*$I39, 0)</f>
        <v>5136780.0000000009</v>
      </c>
      <c r="AL39" s="774">
        <f t="shared" ref="AL39:AL41" si="97">DE39</f>
        <v>9000</v>
      </c>
      <c r="AM39" s="775">
        <f>IFERROR(AL39*$I39, 0)</f>
        <v>15410340.000000002</v>
      </c>
      <c r="AN39" s="774">
        <f t="shared" ref="AN39:AN41" si="98">DG39</f>
        <v>0</v>
      </c>
      <c r="AO39" s="775">
        <f>IFERROR(AN39*$I39, 0)</f>
        <v>0</v>
      </c>
      <c r="AP39" s="693">
        <f t="shared" ref="AP39:AP102" si="99">SUM(AH39,AJ39,AL39,AN39)</f>
        <v>12000</v>
      </c>
      <c r="AQ39" s="775">
        <f>IFERROR(AP39*$I39, 0)</f>
        <v>20547120.000000004</v>
      </c>
      <c r="AR39" s="774">
        <f t="shared" ref="AR39:AR42" si="100">DK39</f>
        <v>1421.8451250000001</v>
      </c>
      <c r="AS39" s="775">
        <f>IFERROR(AR39*$I39, 0)</f>
        <v>2434568.5337325004</v>
      </c>
      <c r="AT39" s="776">
        <f t="shared" ref="AT39:AT42" si="101">AV39*$AT$5</f>
        <v>16106.21415</v>
      </c>
      <c r="AU39" s="776">
        <f t="shared" ref="AU39:AU42" si="102">AV39*$AU$5</f>
        <v>26843.69025</v>
      </c>
      <c r="AV39" s="693">
        <f t="shared" ref="AV39:AV85" si="103">SUM(AR39,AP39)</f>
        <v>13421.845125</v>
      </c>
      <c r="AW39" s="775">
        <f>IFERROR(AT39*$L39, 0)</f>
        <v>5743153.8416070007</v>
      </c>
      <c r="AX39" s="775">
        <f>IFERROR(AU39*$K39, 0)</f>
        <v>24600094.618905</v>
      </c>
      <c r="AY39" s="775">
        <f t="shared" si="47"/>
        <v>45963377.067465007</v>
      </c>
      <c r="AZ39" s="775">
        <f t="shared" si="47"/>
        <v>22981688.533732504</v>
      </c>
      <c r="BA39" s="693">
        <f t="shared" si="48"/>
        <v>22981688.533732504</v>
      </c>
      <c r="BB39" s="693">
        <f t="shared" si="49"/>
        <v>0</v>
      </c>
      <c r="BC39" s="774">
        <f t="shared" ref="BC39:BC41" si="104">EK39</f>
        <v>0</v>
      </c>
      <c r="BD39" s="775">
        <f>IFERROR(BC39*$I39, 0)</f>
        <v>0</v>
      </c>
      <c r="BE39" s="777"/>
      <c r="BG39" s="774">
        <v>1053.6105257681688</v>
      </c>
      <c r="BH39" s="775">
        <f>IFERROR(BG39*$I39, 0)</f>
        <v>1804055.1588518049</v>
      </c>
      <c r="BI39" s="774">
        <v>2107.2210515363377</v>
      </c>
      <c r="BJ39" s="775">
        <f>IFERROR(BI39*$I39, 0)</f>
        <v>3608110.3177036098</v>
      </c>
      <c r="BK39" s="774">
        <v>10144.307323424751</v>
      </c>
      <c r="BL39" s="775">
        <f>IFERROR(BK39*$I39, 0)</f>
        <v>17369691.657607269</v>
      </c>
      <c r="BM39" s="774"/>
      <c r="BN39" s="775">
        <f>IFERROR(BM39*$I39, 0)</f>
        <v>0</v>
      </c>
      <c r="BO39" s="693">
        <f t="shared" ref="BO39:BO106" si="105">SUM(BG39,BI39,BK39,BM39)</f>
        <v>13305.138900729258</v>
      </c>
      <c r="BP39" s="775">
        <f>IFERROR(BO39*$I39, 0)</f>
        <v>22781857.134162683</v>
      </c>
      <c r="BQ39" s="774">
        <f>IFERROR(BR39/$I39,)</f>
        <v>1677.2836807980855</v>
      </c>
      <c r="BR39" s="775">
        <f t="shared" ref="BR39:BR42" si="106">(BJ39*4.5%)+(BJ39*3.335%)+((BJ39*3.335%)*10.25%)+(BP39*30%*1.39%)+(BJ39*2.3%)+(BP39*8%)+(BP39*2.29%)+(BP39*0.24%)</f>
        <v>2871945.7552833301</v>
      </c>
      <c r="BS39" s="693">
        <f t="shared" ref="BS39:BS106" si="107">SUM(BQ39,BO39)</f>
        <v>14982.422581527344</v>
      </c>
      <c r="BT39" s="775">
        <f>IFERROR(BS39*$I39, 0)</f>
        <v>25653802.889446013</v>
      </c>
      <c r="BU39" s="693">
        <f t="shared" si="50"/>
        <v>25653802.889446013</v>
      </c>
      <c r="BV39" s="693">
        <f t="shared" si="51"/>
        <v>0</v>
      </c>
      <c r="BW39" s="774"/>
      <c r="BX39" s="775">
        <f>IFERROR(BW39*$I39, 0)</f>
        <v>0</v>
      </c>
      <c r="BY39" s="777"/>
      <c r="CA39" s="748"/>
      <c r="CB39" s="749">
        <f>IFERROR(CA39*$I39, 0)</f>
        <v>0</v>
      </c>
      <c r="CC39" s="750">
        <v>2100</v>
      </c>
      <c r="CD39" s="749">
        <f>IFERROR(CC39*$I39, 0)</f>
        <v>3595746.0000000005</v>
      </c>
      <c r="CE39" s="750"/>
      <c r="CF39" s="749">
        <f>IFERROR(CE39*$I39, 0)</f>
        <v>0</v>
      </c>
      <c r="CG39" s="750">
        <v>8000</v>
      </c>
      <c r="CH39" s="749">
        <f>IFERROR(CG39*$I39, 0)</f>
        <v>13698080.000000002</v>
      </c>
      <c r="CI39" s="751">
        <f t="shared" ref="CI39:CI108" si="108">SUM(CA39,CC39,CE39,CG39)</f>
        <v>10100</v>
      </c>
      <c r="CJ39" s="749">
        <f>IFERROR(CI39*$I39, 0)</f>
        <v>17293826.000000004</v>
      </c>
      <c r="CK39" s="750"/>
      <c r="CL39" s="749">
        <f>IFERROR(CK39*$I39, 0)</f>
        <v>0</v>
      </c>
      <c r="CM39" s="751">
        <f t="shared" ref="CM39:CM108" si="109">SUM(CK39,CI39)</f>
        <v>10100</v>
      </c>
      <c r="CN39" s="749">
        <f>IFERROR(CM39*$I39, 0)</f>
        <v>17293826.000000004</v>
      </c>
      <c r="CO39" s="699">
        <f t="shared" si="52"/>
        <v>5654384</v>
      </c>
      <c r="CP39" s="699">
        <f t="shared" si="52"/>
        <v>2823354</v>
      </c>
      <c r="CQ39" s="699">
        <f t="shared" si="52"/>
        <v>1971520</v>
      </c>
      <c r="CR39" s="699">
        <f t="shared" si="52"/>
        <v>4878300</v>
      </c>
      <c r="CS39" s="700">
        <f t="shared" si="52"/>
        <v>0</v>
      </c>
      <c r="CT39" s="699">
        <f t="shared" si="52"/>
        <v>1188164.0000000002</v>
      </c>
      <c r="CU39" s="699">
        <f t="shared" si="52"/>
        <v>778103.99999999988</v>
      </c>
      <c r="CV39" s="700">
        <f>IFERROR(CM39*$X39, 0)</f>
        <v>0</v>
      </c>
      <c r="CW39" s="697"/>
      <c r="CX39" s="696">
        <f>IFERROR(CW39*$I39, 0)</f>
        <v>0</v>
      </c>
      <c r="CY39" s="701"/>
      <c r="DA39" s="778">
        <f>IFERROR(VLOOKUP($C39,정민건설!$A$13:$AM$154,28,FALSE),0)</f>
        <v>0</v>
      </c>
      <c r="DB39" s="775">
        <f>IFERROR(DA39*$I39, 0)</f>
        <v>0</v>
      </c>
      <c r="DC39" s="778">
        <f>IFERROR(VLOOKUP($C39,정민건설!$A$13:$AM$154,30,FALSE),0)</f>
        <v>3000</v>
      </c>
      <c r="DD39" s="775">
        <f>IFERROR(DC39*$I39, 0)</f>
        <v>5136780.0000000009</v>
      </c>
      <c r="DE39" s="774">
        <f>IFERROR(VLOOKUP($C39,정민건설!$A$13:$AM$154,32,FALSE),0)</f>
        <v>9000</v>
      </c>
      <c r="DF39" s="775">
        <f>IFERROR(DE39*$I39, 0)</f>
        <v>15410340.000000002</v>
      </c>
      <c r="DG39" s="774">
        <f>IFERROR(VLOOKUP($C39,정민건설!$A$13:$AM$154,34,FALSE),0)</f>
        <v>0</v>
      </c>
      <c r="DH39" s="775">
        <f>IFERROR(DG39*$I39, 0)</f>
        <v>0</v>
      </c>
      <c r="DI39" s="693">
        <f t="shared" ref="DI39:DI102" si="110">SUM(DA39,DC39,DE39,DG39)</f>
        <v>12000</v>
      </c>
      <c r="DJ39" s="775">
        <f>IFERROR(DI39*$I39, 0)</f>
        <v>20547120.000000004</v>
      </c>
      <c r="DK39" s="778">
        <f>IFERROR(DL39/$I39,)</f>
        <v>1421.8451250000001</v>
      </c>
      <c r="DL39" s="779">
        <f t="shared" ref="DL39:DL41" si="111">(DD39*4.5%)+(DD39*3.335%)+((DD39*3.335%)*10.25%)+(DJ39*30%*1.39%)+(DD39*2.3%)+(DJ39*8%)+((DB39+DD39)*2.29%)+(DJ39*0.24%)</f>
        <v>2434568.5337325004</v>
      </c>
      <c r="DM39" s="693">
        <f t="shared" ref="DM39:DM102" si="112">SUM(DK39,DI39)</f>
        <v>13421.845125</v>
      </c>
      <c r="DN39" s="775">
        <f>IFERROR(DM39*$I39, 0)</f>
        <v>22981688.533732504</v>
      </c>
      <c r="DO39" s="693">
        <f t="shared" si="53"/>
        <v>22981688.533732504</v>
      </c>
      <c r="DP39" s="693">
        <f t="shared" si="54"/>
        <v>0</v>
      </c>
      <c r="DQ39" s="774"/>
      <c r="DR39" s="775">
        <f>IFERROR(DQ39*$I39, 0)</f>
        <v>0</v>
      </c>
      <c r="DS39" s="777"/>
      <c r="DU39" s="774">
        <f>IFERROR(VLOOKUP($C39,[1]영만종합건설!$A$13:$AN$154,28,FALSE),0)</f>
        <v>0</v>
      </c>
      <c r="DV39" s="780">
        <f>IFERROR(DU39*$I39, 0)</f>
        <v>0</v>
      </c>
      <c r="DW39" s="774">
        <f>IFERROR(VLOOKUP($C39,[1]영만종합건설!$A$13:$AN$154,30,FALSE),0)</f>
        <v>1500</v>
      </c>
      <c r="DX39" s="780">
        <f>IFERROR(DW39*$I39, 0)</f>
        <v>2568390.0000000005</v>
      </c>
      <c r="DY39" s="778">
        <f>IFERROR(VLOOKUP($C39,[1]영만종합건설!$A$13:$AN$154,32,FALSE),0)</f>
        <v>5000</v>
      </c>
      <c r="DZ39" s="780">
        <f>IFERROR(DY39*$I39, 0)</f>
        <v>8561300.0000000019</v>
      </c>
      <c r="EA39" s="778">
        <f>IFERROR(VLOOKUP($C39,[1]영만종합건설!$A$13:$AN$154,34,FALSE),0)</f>
        <v>0</v>
      </c>
      <c r="EB39" s="780">
        <f>IFERROR(EA39*$I39, 0)</f>
        <v>0</v>
      </c>
      <c r="EC39" s="703">
        <f t="shared" ref="EC39:EC102" si="113">SUM(DU39,DW39,DY39,EA39)</f>
        <v>6500</v>
      </c>
      <c r="ED39" s="780">
        <f>IFERROR(EC39*$I39, 0)</f>
        <v>11129690.000000002</v>
      </c>
      <c r="EE39" s="778">
        <f>IFERROR(EF39/$I39,)</f>
        <v>754.20756250000011</v>
      </c>
      <c r="EF39" s="779">
        <f t="shared" ref="EF39:EF106" si="114">(DX39*4.5%)+(DX39*3.335%)+((DX39*3.335%)*10.25%)+(ED39*30%*1.39%)+(DX39*2.3%)+(ED39*8%)+((DV39+DX39)*2.29%)+(ED39*0.24%)</f>
        <v>1291399.4409662504</v>
      </c>
      <c r="EG39" s="703">
        <f t="shared" ref="EG39:EG102" si="115">SUM(EE39,EC39)</f>
        <v>7254.2075624999998</v>
      </c>
      <c r="EH39" s="780">
        <f>IFERROR(EG39*$I39, 0)</f>
        <v>12421089.44096625</v>
      </c>
      <c r="EI39" s="703">
        <f t="shared" si="55"/>
        <v>12421089.44096625</v>
      </c>
      <c r="EJ39" s="703">
        <f t="shared" si="56"/>
        <v>0</v>
      </c>
      <c r="EK39" s="778"/>
      <c r="EL39" s="780">
        <f>IFERROR(EK39*$I39, 0)</f>
        <v>0</v>
      </c>
      <c r="EM39" s="781"/>
      <c r="EO39" s="778">
        <f>IFERROR(VLOOKUP($C39,[1]부강종합건설!$A$13:$AM$154,28,FALSE),0)</f>
        <v>0</v>
      </c>
      <c r="EP39" s="780">
        <f>IFERROR(EO39*$I39, 0)</f>
        <v>0</v>
      </c>
      <c r="EQ39" s="778">
        <f>IFERROR(VLOOKUP($C39,[1]부강종합건설!$A$13:$AM$154,30,FALSE),0)</f>
        <v>3000</v>
      </c>
      <c r="ER39" s="780">
        <f>IFERROR(EQ39*$I39, 0)</f>
        <v>5136780.0000000009</v>
      </c>
      <c r="ES39" s="778">
        <f>IFERROR(VLOOKUP($C39,[1]부강종합건설!$A$13:$AM$154,32,FALSE),0)</f>
        <v>4000</v>
      </c>
      <c r="ET39" s="780">
        <f>IFERROR(ES39*$I39, 0)</f>
        <v>6849040.0000000009</v>
      </c>
      <c r="EU39" s="778">
        <f>IFERROR(VLOOKUP($C39,[1]부강종합건설!$A$13:$AM$154,34,FALSE),0)</f>
        <v>970</v>
      </c>
      <c r="EV39" s="780">
        <f>IFERROR(EU39*$I39, 0)</f>
        <v>1660892.2000000002</v>
      </c>
      <c r="EW39" s="703">
        <f t="shared" ref="EW39:EW102" si="116">SUM(EO39,EQ39,ES39,EU39)</f>
        <v>7970</v>
      </c>
      <c r="EX39" s="780">
        <f>IFERROR(EW39*$I39, 0)</f>
        <v>13646712.200000001</v>
      </c>
      <c r="EY39" s="778">
        <f>IFERROR(EZ39/$I39,)</f>
        <v>1072.9680249999999</v>
      </c>
      <c r="EZ39" s="779">
        <f t="shared" ref="EZ39:EZ106" si="117">(ER39*4.5%)+(ER39*3.335%)+((ER39*3.335%)*10.25%)+(EX39*30%*1.39%)+(ER39*2.3%)+(EX39*8%)+((EP39+ER39)*2.29%)+(EX39*0.24%)</f>
        <v>1837200.2304865001</v>
      </c>
      <c r="FA39" s="703">
        <f t="shared" ref="FA39:FA102" si="118">SUM(EY39,EW39)</f>
        <v>9042.9680250000001</v>
      </c>
      <c r="FB39" s="780">
        <f>IFERROR(FA39*$I39, 0)</f>
        <v>15483912.430486502</v>
      </c>
      <c r="FC39" s="703">
        <f t="shared" si="57"/>
        <v>15483912.430486502</v>
      </c>
      <c r="FD39" s="703">
        <f t="shared" si="58"/>
        <v>0</v>
      </c>
      <c r="FE39" s="778"/>
      <c r="FF39" s="780">
        <f>IFERROR(FE39*$I39, 0)</f>
        <v>0</v>
      </c>
      <c r="FG39" s="782"/>
      <c r="FI39" s="790">
        <f>AH39</f>
        <v>0</v>
      </c>
      <c r="FJ39" s="790">
        <f>IFERROR(FI39*$I39, 0)</f>
        <v>0</v>
      </c>
      <c r="FK39" s="790">
        <f>AJ39</f>
        <v>3000</v>
      </c>
      <c r="FL39" s="790">
        <f>IFERROR(FK39*$I39, 0)</f>
        <v>5136780.0000000009</v>
      </c>
      <c r="FM39" s="790">
        <f>AL39</f>
        <v>9000</v>
      </c>
      <c r="FN39" s="790">
        <f>IFERROR(FM39*$I39, 0)</f>
        <v>15410340.000000002</v>
      </c>
      <c r="FO39" s="790">
        <f>AN39</f>
        <v>0</v>
      </c>
      <c r="FP39" s="790">
        <f>IFERROR(FO39*$I39, 0)</f>
        <v>0</v>
      </c>
      <c r="FQ39" s="790">
        <f t="shared" ref="FQ39:FQ102" si="119">SUM(FI39,FK39,FM39,FO39)</f>
        <v>12000</v>
      </c>
      <c r="FR39" s="790">
        <f>IFERROR(FQ39*$I39, 0)</f>
        <v>20547120.000000004</v>
      </c>
      <c r="FS39" s="790">
        <f t="shared" ref="FS39:FS102" si="120">FQ39*$FT$5</f>
        <v>959.69313620514788</v>
      </c>
      <c r="FT39" s="790">
        <f>IFERROR(FS39*$I39, 0)</f>
        <v>1643244.1693986268</v>
      </c>
      <c r="FU39" s="790">
        <f t="shared" ref="FU39:FU102" si="121">SUM(FS39,FQ39)</f>
        <v>12959.693136205147</v>
      </c>
      <c r="FV39" s="790">
        <f>IFERROR(FU39*$I39, 0)</f>
        <v>22190364.169398628</v>
      </c>
      <c r="FW39" s="790">
        <f t="shared" si="59"/>
        <v>22190364.169398628</v>
      </c>
      <c r="FX39" s="790">
        <f t="shared" si="60"/>
        <v>0</v>
      </c>
      <c r="FY39" s="790"/>
      <c r="FZ39" s="790">
        <f>IFERROR(FY39*$I39, 0)</f>
        <v>0</v>
      </c>
      <c r="GA39" s="791" t="s">
        <v>400</v>
      </c>
      <c r="GC39" s="774">
        <f>IFERROR(VLOOKUP($C39,[1]부명엔지니어링!$A$13:$AN$154,28,FALSE),0)</f>
        <v>1500</v>
      </c>
      <c r="GD39" s="775">
        <f>IFERROR(GC39*$I39, 0)</f>
        <v>2568390.0000000005</v>
      </c>
      <c r="GE39" s="774">
        <f>IFERROR(VLOOKUP($C39,[1]부명엔지니어링!$A$13:$AN$154,30,FALSE),0)</f>
        <v>4000</v>
      </c>
      <c r="GF39" s="775">
        <f>IFERROR(GE39*$I39, 0)</f>
        <v>6849040.0000000009</v>
      </c>
      <c r="GG39" s="774">
        <f>IFERROR(VLOOKUP($C39,[1]부명엔지니어링!$A$13:$AN$154,32,FALSE),0)</f>
        <v>2500</v>
      </c>
      <c r="GH39" s="775">
        <f>IFERROR(GG39*$I39, 0)</f>
        <v>4280650.0000000009</v>
      </c>
      <c r="GI39" s="774">
        <f>IFERROR(VLOOKUP($C39,[1]부명엔지니어링!$A$13:$AN$154,34,FALSE),0)</f>
        <v>0</v>
      </c>
      <c r="GJ39" s="775">
        <f>IFERROR(GI39*$I39, 0)</f>
        <v>0</v>
      </c>
      <c r="GK39" s="693">
        <f t="shared" ref="GK39:GK102" si="122">SUM(GC39,GE39,GG39,GI39)</f>
        <v>8000</v>
      </c>
      <c r="GL39" s="775">
        <f>IFERROR(GK39*$I39, 0)</f>
        <v>13698080.000000002</v>
      </c>
      <c r="GM39" s="774">
        <f>IFERROR(GN39/$I39,)</f>
        <v>1237.5835000000002</v>
      </c>
      <c r="GN39" s="775">
        <f t="shared" ref="GN39:GN106" si="123">(GF39*4.5%)+(GF39*3.335%)+((GF39*3.335%)*10.25%)+(GL39*30%*1.39%)+(GF39*2.3%)+(GL39*8%)+((GD39+GF39)*2.29%)+(GL39*0.24%)</f>
        <v>2119064.7237100005</v>
      </c>
      <c r="GO39" s="693">
        <f t="shared" ref="GO39:GO102" si="124">SUM(GM39,GK39)</f>
        <v>9237.5835000000006</v>
      </c>
      <c r="GP39" s="775">
        <f>IFERROR(GO39*$I39, 0)</f>
        <v>15817144.723710002</v>
      </c>
      <c r="GQ39" s="693">
        <f t="shared" si="61"/>
        <v>15817144.723710002</v>
      </c>
      <c r="GR39" s="693">
        <f t="shared" si="62"/>
        <v>0</v>
      </c>
      <c r="GS39" s="774"/>
      <c r="GT39" s="775">
        <f>IFERROR(GS39*$I39, 0)</f>
        <v>0</v>
      </c>
      <c r="GU39" s="782"/>
      <c r="GW39" s="774">
        <f>IFERROR(VLOOKUP($C39,[1]직영비!$A$262:$AF$337,19,FALSE),0)*$GW$5</f>
        <v>69</v>
      </c>
      <c r="GX39" s="775">
        <f>IFERROR(GW39*$I39, 0)</f>
        <v>118145.94000000002</v>
      </c>
      <c r="GY39" s="774">
        <f>IFERROR(VLOOKUP($C39,[1]직영비!$A$262:$AF$337,23,FALSE),0)*$GW$5</f>
        <v>3888.384153992321</v>
      </c>
      <c r="GZ39" s="775">
        <f>IFERROR(GY39*$I39, 0)</f>
        <v>6657924.6515148925</v>
      </c>
      <c r="HA39" s="774">
        <f>IFERROR(VLOOKUP($C39,[1]직영비!$A$262:$AF$337,25,FALSE),0)*$GW$5</f>
        <v>4485</v>
      </c>
      <c r="HB39" s="775">
        <f>IFERROR(HA39*$I39, 0)</f>
        <v>7679486.1000000006</v>
      </c>
      <c r="HC39" s="774"/>
      <c r="HD39" s="775">
        <f>IFERROR(HC39*$I39, 0)</f>
        <v>0</v>
      </c>
      <c r="HE39" s="693">
        <f t="shared" ref="HE39:HE102" si="125">SUM(GW39,GY39,HA39,HC39)</f>
        <v>8442.3841539923214</v>
      </c>
      <c r="HF39" s="775">
        <f>IFERROR(HE39*$I39, 0)</f>
        <v>14455556.691514894</v>
      </c>
      <c r="HG39" s="774">
        <f>IFERROR(HH39/$I39,)</f>
        <v>1228.8609825270648</v>
      </c>
      <c r="HH39" s="775">
        <f t="shared" ref="HH39:HH106" si="126">(GZ39*4.5%)+(GZ39*3.335%)+((GZ39*3.335%)*10.25%)+(HF39*30%*1.39%)+(GZ39*2.3%)+(HF39*8%)+((GX39+GZ39)*2.29%)+(HF39*0.24%)</f>
        <v>2104129.5059417924</v>
      </c>
      <c r="HI39" s="693">
        <f t="shared" ref="HI39:HI102" si="127">SUM(HG39,HE39)</f>
        <v>9671.2451365193865</v>
      </c>
      <c r="HJ39" s="775">
        <f>IFERROR(HI39*$I39, 0)</f>
        <v>16559686.197456688</v>
      </c>
      <c r="HK39" s="693">
        <f t="shared" si="63"/>
        <v>16559686.197456688</v>
      </c>
      <c r="HL39" s="693">
        <f t="shared" si="64"/>
        <v>0</v>
      </c>
      <c r="HM39" s="774"/>
      <c r="HN39" s="775">
        <f>IFERROR(HM39*$I39, 0)</f>
        <v>0</v>
      </c>
      <c r="HO39" s="777"/>
      <c r="HQ39" s="783"/>
      <c r="HR39" s="784">
        <f>IFERROR(HQ39*$I39, 0)</f>
        <v>0</v>
      </c>
      <c r="HS39" s="783"/>
      <c r="HT39" s="784">
        <f>IFERROR(HS39*$I39, 0)</f>
        <v>0</v>
      </c>
      <c r="HU39" s="783"/>
      <c r="HV39" s="784">
        <f>IFERROR(HU39*$I39, 0)</f>
        <v>0</v>
      </c>
      <c r="HW39" s="783"/>
      <c r="HX39" s="784">
        <f>IFERROR(HW39*$I39, 0)</f>
        <v>0</v>
      </c>
      <c r="HY39" s="707">
        <f t="shared" ref="HY39:HY108" si="128">SUM(HQ39,HS39,HU39,HW39)</f>
        <v>0</v>
      </c>
      <c r="HZ39" s="784">
        <f>IFERROR(HY39*$I39, 0)</f>
        <v>0</v>
      </c>
      <c r="IA39" s="783"/>
      <c r="IB39" s="784">
        <f>IFERROR(IA39*$I39, 0)</f>
        <v>0</v>
      </c>
      <c r="IC39" s="707">
        <f t="shared" ref="IC39:IC108" si="129">SUM(IA39,HY39)</f>
        <v>0</v>
      </c>
      <c r="ID39" s="784">
        <f>IFERROR(IC39*$I39, 0)</f>
        <v>0</v>
      </c>
      <c r="IE39" s="706">
        <f t="shared" si="65"/>
        <v>0</v>
      </c>
      <c r="IF39" s="706">
        <f t="shared" si="66"/>
        <v>0</v>
      </c>
      <c r="IG39" s="783"/>
      <c r="IH39" s="784">
        <f>IFERROR(IG39*$I39, 0)</f>
        <v>0</v>
      </c>
      <c r="II39" s="782"/>
      <c r="IK39" s="783"/>
      <c r="IL39" s="784">
        <f>IFERROR(IK39*$I39, 0)</f>
        <v>0</v>
      </c>
      <c r="IM39" s="783"/>
      <c r="IN39" s="784">
        <f>IFERROR(IM39*$I39, 0)</f>
        <v>0</v>
      </c>
      <c r="IO39" s="783"/>
      <c r="IP39" s="784">
        <f>IFERROR(IO39*$I39, 0)</f>
        <v>0</v>
      </c>
      <c r="IQ39" s="783"/>
      <c r="IR39" s="784">
        <f>IFERROR(IQ39*$I39, 0)</f>
        <v>0</v>
      </c>
      <c r="IS39" s="707">
        <f t="shared" ref="IS39:IS108" si="130">SUM(IK39,IM39,IO39,IQ39)</f>
        <v>0</v>
      </c>
      <c r="IT39" s="784">
        <f>IFERROR(IS39*$I39, 0)</f>
        <v>0</v>
      </c>
      <c r="IU39" s="783"/>
      <c r="IV39" s="784">
        <f>IFERROR(IU39*$I39, 0)</f>
        <v>0</v>
      </c>
      <c r="IW39" s="707">
        <f t="shared" ref="IW39:IW108" si="131">SUM(IU39,IS39)</f>
        <v>0</v>
      </c>
      <c r="IX39" s="784">
        <f>IFERROR(IW39*$I39, 0)</f>
        <v>0</v>
      </c>
      <c r="IY39" s="706">
        <f t="shared" si="67"/>
        <v>0</v>
      </c>
      <c r="IZ39" s="706">
        <f t="shared" si="68"/>
        <v>0</v>
      </c>
      <c r="JA39" s="783"/>
      <c r="JB39" s="784">
        <f>IFERROR(JA39*$I39, 0)</f>
        <v>0</v>
      </c>
      <c r="JC39" s="782"/>
      <c r="JE39" s="783"/>
      <c r="JF39" s="784">
        <f>IFERROR(JE39*$I39, 0)</f>
        <v>0</v>
      </c>
      <c r="JG39" s="783"/>
      <c r="JH39" s="784">
        <f>IFERROR(JG39*$I39, 0)</f>
        <v>0</v>
      </c>
      <c r="JI39" s="783"/>
      <c r="JJ39" s="784">
        <f>IFERROR(JI39*$I39, 0)</f>
        <v>0</v>
      </c>
      <c r="JK39" s="783"/>
      <c r="JL39" s="784">
        <f>IFERROR(JK39*$I39, 0)</f>
        <v>0</v>
      </c>
      <c r="JM39" s="707">
        <f t="shared" ref="JM39:JM108" si="132">SUM(JE39,JG39,JI39,JK39)</f>
        <v>0</v>
      </c>
      <c r="JN39" s="784">
        <f>IFERROR(JM39*$I39, 0)</f>
        <v>0</v>
      </c>
      <c r="JO39" s="783"/>
      <c r="JP39" s="784">
        <f>IFERROR(JO39*$I39, 0)</f>
        <v>0</v>
      </c>
      <c r="JQ39" s="707">
        <f t="shared" ref="JQ39:JQ108" si="133">SUM(JO39,JM39)</f>
        <v>0</v>
      </c>
      <c r="JR39" s="784">
        <f>IFERROR(JQ39*$I39, 0)</f>
        <v>0</v>
      </c>
      <c r="JS39" s="706">
        <f t="shared" si="69"/>
        <v>0</v>
      </c>
      <c r="JT39" s="706">
        <f t="shared" si="70"/>
        <v>0</v>
      </c>
      <c r="JU39" s="783"/>
      <c r="JV39" s="784">
        <f>IFERROR(JU39*$I39, 0)</f>
        <v>0</v>
      </c>
      <c r="JW39" s="782"/>
      <c r="JY39" s="783"/>
      <c r="JZ39" s="784">
        <f>IFERROR(JY39*$I39, 0)</f>
        <v>0</v>
      </c>
      <c r="KA39" s="783"/>
      <c r="KB39" s="784">
        <f>IFERROR(KA39*$I39, 0)</f>
        <v>0</v>
      </c>
      <c r="KC39" s="783"/>
      <c r="KD39" s="784">
        <f>IFERROR(KC39*$I39, 0)</f>
        <v>0</v>
      </c>
      <c r="KE39" s="783"/>
      <c r="KF39" s="784">
        <f>IFERROR(KE39*$I39, 0)</f>
        <v>0</v>
      </c>
      <c r="KG39" s="707">
        <f t="shared" ref="KG39:KG108" si="134">SUM(JY39,KA39,KC39,KE39)</f>
        <v>0</v>
      </c>
      <c r="KH39" s="784">
        <f>IFERROR(KG39*$I39, 0)</f>
        <v>0</v>
      </c>
      <c r="KI39" s="783"/>
      <c r="KJ39" s="784">
        <f>IFERROR(KI39*$I39, 0)</f>
        <v>0</v>
      </c>
      <c r="KK39" s="707">
        <f t="shared" ref="KK39:KK108" si="135">SUM(KI39,KG39)</f>
        <v>0</v>
      </c>
      <c r="KL39" s="784">
        <f>IFERROR(KK39*$I39, 0)</f>
        <v>0</v>
      </c>
      <c r="KM39" s="706">
        <f t="shared" si="71"/>
        <v>0</v>
      </c>
      <c r="KN39" s="706">
        <f t="shared" si="72"/>
        <v>0</v>
      </c>
      <c r="KO39" s="783"/>
      <c r="KP39" s="784">
        <f>IFERROR(KO39*$I39, 0)</f>
        <v>0</v>
      </c>
      <c r="KQ39" s="782"/>
      <c r="KS39" s="783"/>
      <c r="KT39" s="784">
        <f>IFERROR(KS39*$I39, 0)</f>
        <v>0</v>
      </c>
      <c r="KU39" s="783"/>
      <c r="KV39" s="784">
        <f>IFERROR(KU39*$I39, 0)</f>
        <v>0</v>
      </c>
      <c r="KW39" s="783"/>
      <c r="KX39" s="784">
        <f>IFERROR(KW39*$I39, 0)</f>
        <v>0</v>
      </c>
      <c r="KY39" s="783"/>
      <c r="KZ39" s="784">
        <f>IFERROR(KY39*$I39, 0)</f>
        <v>0</v>
      </c>
      <c r="LA39" s="707">
        <f t="shared" ref="LA39:LA108" si="136">SUM(KS39,KU39,KW39,KY39)</f>
        <v>0</v>
      </c>
      <c r="LB39" s="784">
        <f>IFERROR(LA39*$I39, 0)</f>
        <v>0</v>
      </c>
      <c r="LC39" s="783"/>
      <c r="LD39" s="784">
        <f>IFERROR(LC39*$I39, 0)</f>
        <v>0</v>
      </c>
      <c r="LE39" s="707">
        <f t="shared" ref="LE39:LE108" si="137">SUM(LC39,LA39)</f>
        <v>0</v>
      </c>
      <c r="LF39" s="784">
        <f>IFERROR(LE39*$I39, 0)</f>
        <v>0</v>
      </c>
      <c r="LG39" s="706">
        <f t="shared" si="73"/>
        <v>0</v>
      </c>
      <c r="LH39" s="706">
        <f t="shared" si="74"/>
        <v>0</v>
      </c>
      <c r="LI39" s="783"/>
      <c r="LJ39" s="784">
        <f>IFERROR(LI39*$I39, 0)</f>
        <v>0</v>
      </c>
      <c r="LK39" s="782"/>
      <c r="LM39" s="783"/>
      <c r="LN39" s="784">
        <f>IFERROR(LM39*$I39, 0)</f>
        <v>0</v>
      </c>
      <c r="LO39" s="783"/>
      <c r="LP39" s="784">
        <f>IFERROR(LO39*$I39, 0)</f>
        <v>0</v>
      </c>
      <c r="LQ39" s="783"/>
      <c r="LR39" s="784">
        <f>IFERROR(LQ39*$I39, 0)</f>
        <v>0</v>
      </c>
      <c r="LS39" s="783"/>
      <c r="LT39" s="784">
        <f>IFERROR(LS39*$I39, 0)</f>
        <v>0</v>
      </c>
      <c r="LU39" s="707">
        <f t="shared" ref="LU39:LU108" si="138">SUM(LM39,LO39,LQ39,LS39)</f>
        <v>0</v>
      </c>
      <c r="LV39" s="784">
        <f>IFERROR(LU39*$I39, 0)</f>
        <v>0</v>
      </c>
      <c r="LW39" s="783"/>
      <c r="LX39" s="784">
        <f>IFERROR(LW39*$I39, 0)</f>
        <v>0</v>
      </c>
      <c r="LY39" s="707">
        <f t="shared" ref="LY39:LY108" si="139">SUM(LW39,LU39)</f>
        <v>0</v>
      </c>
      <c r="LZ39" s="784">
        <f>IFERROR(LY39*$I39, 0)</f>
        <v>0</v>
      </c>
      <c r="MA39" s="706">
        <f t="shared" si="75"/>
        <v>0</v>
      </c>
      <c r="MB39" s="706">
        <f t="shared" si="76"/>
        <v>0</v>
      </c>
      <c r="MC39" s="783"/>
      <c r="MD39" s="784">
        <f>IFERROR(MC39*$I39, 0)</f>
        <v>0</v>
      </c>
      <c r="ME39" s="782"/>
      <c r="MG39" s="783"/>
      <c r="MH39" s="784">
        <f>IFERROR(MG39*$I39, 0)</f>
        <v>0</v>
      </c>
      <c r="MI39" s="783"/>
      <c r="MJ39" s="784">
        <f>IFERROR(MI39*$I39, 0)</f>
        <v>0</v>
      </c>
      <c r="MK39" s="783"/>
      <c r="ML39" s="784">
        <f>IFERROR(MK39*$I39, 0)</f>
        <v>0</v>
      </c>
      <c r="MM39" s="783"/>
      <c r="MN39" s="784">
        <f>IFERROR(MM39*$I39, 0)</f>
        <v>0</v>
      </c>
      <c r="MO39" s="707">
        <f t="shared" ref="MO39:MO108" si="140">SUM(MG39,MI39,MK39,MM39)</f>
        <v>0</v>
      </c>
      <c r="MP39" s="784">
        <f>IFERROR(MO39*$I39, 0)</f>
        <v>0</v>
      </c>
      <c r="MQ39" s="783"/>
      <c r="MR39" s="784">
        <f>IFERROR(MQ39*$I39, 0)</f>
        <v>0</v>
      </c>
      <c r="MS39" s="707">
        <f t="shared" ref="MS39:MS108" si="141">SUM(MQ39,MO39)</f>
        <v>0</v>
      </c>
      <c r="MT39" s="784">
        <f>IFERROR(MS39*$I39, 0)</f>
        <v>0</v>
      </c>
      <c r="MU39" s="706">
        <f t="shared" si="77"/>
        <v>0</v>
      </c>
      <c r="MV39" s="706">
        <f t="shared" si="78"/>
        <v>0</v>
      </c>
      <c r="MW39" s="783"/>
      <c r="MX39" s="784">
        <f>IFERROR(MW39*$I39, 0)</f>
        <v>0</v>
      </c>
      <c r="MY39" s="782"/>
      <c r="NA39" s="783"/>
      <c r="NB39" s="784">
        <f>IFERROR(NA39*$I39, 0)</f>
        <v>0</v>
      </c>
      <c r="NC39" s="783"/>
      <c r="ND39" s="784">
        <f>IFERROR(NC39*$I39, 0)</f>
        <v>0</v>
      </c>
      <c r="NE39" s="783"/>
      <c r="NF39" s="784">
        <f>IFERROR(NE39*$I39, 0)</f>
        <v>0</v>
      </c>
      <c r="NG39" s="783"/>
      <c r="NH39" s="784">
        <f>IFERROR(NG39*$I39, 0)</f>
        <v>0</v>
      </c>
      <c r="NI39" s="707">
        <f t="shared" ref="NI39:NI108" si="142">SUM(NA39,NC39,NE39,NG39)</f>
        <v>0</v>
      </c>
      <c r="NJ39" s="784">
        <f>IFERROR(NI39*$I39, 0)</f>
        <v>0</v>
      </c>
      <c r="NK39" s="783"/>
      <c r="NL39" s="784">
        <f>IFERROR(NK39*$I39, 0)</f>
        <v>0</v>
      </c>
      <c r="NM39" s="707">
        <f t="shared" ref="NM39:NM108" si="143">SUM(NK39,NI39)</f>
        <v>0</v>
      </c>
      <c r="NN39" s="784">
        <f>IFERROR(NM39*$I39, 0)</f>
        <v>0</v>
      </c>
      <c r="NO39" s="706">
        <f t="shared" si="79"/>
        <v>0</v>
      </c>
      <c r="NP39" s="706">
        <f t="shared" si="80"/>
        <v>0</v>
      </c>
      <c r="NQ39" s="783"/>
      <c r="NR39" s="784">
        <f>IFERROR(NQ39*$I39, 0)</f>
        <v>0</v>
      </c>
      <c r="NS39" s="782"/>
      <c r="NU39" s="783"/>
      <c r="NV39" s="784">
        <f>IFERROR(NU39*$I39, 0)</f>
        <v>0</v>
      </c>
      <c r="NW39" s="783"/>
      <c r="NX39" s="784">
        <f>IFERROR(NW39*$I39, 0)</f>
        <v>0</v>
      </c>
      <c r="NY39" s="783"/>
      <c r="NZ39" s="784">
        <f>IFERROR(NY39*$I39, 0)</f>
        <v>0</v>
      </c>
      <c r="OA39" s="783"/>
      <c r="OB39" s="784">
        <f>IFERROR(OA39*$I39, 0)</f>
        <v>0</v>
      </c>
      <c r="OC39" s="707">
        <f t="shared" ref="OC39:OC108" si="144">SUM(NU39,NW39,NY39,OA39)</f>
        <v>0</v>
      </c>
      <c r="OD39" s="784">
        <f>IFERROR(OC39*$I39, 0)</f>
        <v>0</v>
      </c>
      <c r="OE39" s="783"/>
      <c r="OF39" s="784">
        <f>IFERROR(OE39*$I39, 0)</f>
        <v>0</v>
      </c>
      <c r="OG39" s="707">
        <f t="shared" ref="OG39:OG108" si="145">SUM(OE39,OC39)</f>
        <v>0</v>
      </c>
      <c r="OH39" s="784">
        <f>IFERROR(OG39*$I39, 0)</f>
        <v>0</v>
      </c>
      <c r="OI39" s="706">
        <f t="shared" si="81"/>
        <v>0</v>
      </c>
      <c r="OJ39" s="706">
        <f t="shared" si="82"/>
        <v>0</v>
      </c>
      <c r="OK39" s="783"/>
      <c r="OL39" s="784">
        <f>IFERROR(OK39*$I39, 0)</f>
        <v>0</v>
      </c>
      <c r="OM39" s="782"/>
      <c r="OO39" s="783"/>
      <c r="OP39" s="784">
        <f>IFERROR(OO39*$I39, 0)</f>
        <v>0</v>
      </c>
      <c r="OQ39" s="783"/>
      <c r="OR39" s="784">
        <f>IFERROR(OQ39*$I39, 0)</f>
        <v>0</v>
      </c>
      <c r="OS39" s="783"/>
      <c r="OT39" s="784">
        <f>IFERROR(OS39*$I39, 0)</f>
        <v>0</v>
      </c>
      <c r="OU39" s="783"/>
      <c r="OV39" s="784">
        <f>IFERROR(OU39*$I39, 0)</f>
        <v>0</v>
      </c>
      <c r="OW39" s="707">
        <f t="shared" ref="OW39:OW108" si="146">SUM(OO39,OQ39,OS39,OU39)</f>
        <v>0</v>
      </c>
      <c r="OX39" s="784">
        <f>IFERROR(OW39*$I39, 0)</f>
        <v>0</v>
      </c>
      <c r="OY39" s="783"/>
      <c r="OZ39" s="784">
        <f>IFERROR(OY39*$I39, 0)</f>
        <v>0</v>
      </c>
      <c r="PA39" s="707">
        <f t="shared" ref="PA39:PA108" si="147">SUM(OY39,OW39)</f>
        <v>0</v>
      </c>
      <c r="PB39" s="784">
        <f>IFERROR(PA39*$I39, 0)</f>
        <v>0</v>
      </c>
      <c r="PC39" s="706">
        <f t="shared" si="83"/>
        <v>0</v>
      </c>
      <c r="PD39" s="706">
        <f t="shared" si="84"/>
        <v>0</v>
      </c>
      <c r="PE39" s="783"/>
      <c r="PF39" s="784">
        <f>IFERROR(PE39*$I39, 0)</f>
        <v>0</v>
      </c>
      <c r="PG39" s="782"/>
      <c r="PI39" s="783"/>
      <c r="PJ39" s="784">
        <f>IFERROR(PI39*$I39, 0)</f>
        <v>0</v>
      </c>
      <c r="PK39" s="783"/>
      <c r="PL39" s="784">
        <f>IFERROR(PK39*$I39, 0)</f>
        <v>0</v>
      </c>
      <c r="PM39" s="783"/>
      <c r="PN39" s="784">
        <f>IFERROR(PM39*$I39, 0)</f>
        <v>0</v>
      </c>
      <c r="PO39" s="783"/>
      <c r="PP39" s="784">
        <f>IFERROR(PO39*$I39, 0)</f>
        <v>0</v>
      </c>
      <c r="PQ39" s="707">
        <f t="shared" ref="PQ39:PQ108" si="148">SUM(PI39,PK39,PM39,PO39)</f>
        <v>0</v>
      </c>
      <c r="PR39" s="784">
        <f>IFERROR(PQ39*$I39, 0)</f>
        <v>0</v>
      </c>
      <c r="PS39" s="783"/>
      <c r="PT39" s="784">
        <f>IFERROR(PS39*$I39, 0)</f>
        <v>0</v>
      </c>
      <c r="PU39" s="707">
        <f t="shared" ref="PU39:PU108" si="149">SUM(PS39,PQ39)</f>
        <v>0</v>
      </c>
      <c r="PV39" s="784">
        <f>IFERROR(PU39*$I39, 0)</f>
        <v>0</v>
      </c>
      <c r="PW39" s="706">
        <f t="shared" si="85"/>
        <v>0</v>
      </c>
      <c r="PX39" s="706">
        <f t="shared" si="86"/>
        <v>0</v>
      </c>
      <c r="PY39" s="783"/>
      <c r="PZ39" s="784">
        <f>IFERROR(PY39*$I39, 0)</f>
        <v>0</v>
      </c>
      <c r="QA39" s="782"/>
      <c r="QC39" s="783"/>
      <c r="QD39" s="784">
        <f>IFERROR(QC39*$I39, 0)</f>
        <v>0</v>
      </c>
      <c r="QE39" s="783"/>
      <c r="QF39" s="784">
        <f>IFERROR(QE39*$I39, 0)</f>
        <v>0</v>
      </c>
      <c r="QG39" s="783"/>
      <c r="QH39" s="784">
        <f>IFERROR(QG39*$I39, 0)</f>
        <v>0</v>
      </c>
      <c r="QI39" s="783"/>
      <c r="QJ39" s="784">
        <f>IFERROR(QI39*$I39, 0)</f>
        <v>0</v>
      </c>
      <c r="QK39" s="707">
        <f t="shared" ref="QK39:QK108" si="150">SUM(QC39,QE39,QG39,QI39)</f>
        <v>0</v>
      </c>
      <c r="QL39" s="784">
        <f>IFERROR(QK39*$I39, 0)</f>
        <v>0</v>
      </c>
      <c r="QM39" s="783"/>
      <c r="QN39" s="784">
        <f>IFERROR(QM39*$I39, 0)</f>
        <v>0</v>
      </c>
      <c r="QO39" s="707">
        <f t="shared" ref="QO39:QO108" si="151">SUM(QM39,QK39)</f>
        <v>0</v>
      </c>
      <c r="QP39" s="784">
        <f>IFERROR(QO39*$I39, 0)</f>
        <v>0</v>
      </c>
      <c r="QQ39" s="706">
        <f t="shared" si="87"/>
        <v>0</v>
      </c>
      <c r="QR39" s="706">
        <f t="shared" si="88"/>
        <v>0</v>
      </c>
      <c r="QS39" s="783"/>
      <c r="QT39" s="784">
        <f>IFERROR(QS39*$I39, 0)</f>
        <v>0</v>
      </c>
      <c r="QU39" s="782"/>
      <c r="RA39" s="785">
        <f t="shared" si="89"/>
        <v>0</v>
      </c>
      <c r="RB39" s="785" t="e">
        <f t="shared" si="90"/>
        <v>#REF!</v>
      </c>
      <c r="RC39" s="677">
        <f t="shared" si="91"/>
        <v>559.84</v>
      </c>
      <c r="RD39" s="677">
        <f t="shared" si="91"/>
        <v>279.54000000000002</v>
      </c>
      <c r="RE39" s="677">
        <f t="shared" si="91"/>
        <v>195.2</v>
      </c>
      <c r="RF39" s="677">
        <f t="shared" si="91"/>
        <v>483</v>
      </c>
      <c r="RG39" s="677">
        <f t="shared" si="91"/>
        <v>0</v>
      </c>
      <c r="RH39" s="677">
        <f t="shared" si="91"/>
        <v>117.64000000000001</v>
      </c>
      <c r="RI39" s="677">
        <f t="shared" si="91"/>
        <v>77.039999999999992</v>
      </c>
      <c r="RJ39" s="677">
        <f t="shared" si="91"/>
        <v>0</v>
      </c>
      <c r="RK39" s="677" t="e">
        <f>#REF!</f>
        <v>#REF!</v>
      </c>
      <c r="RL39" s="677" t="e">
        <f>#REF!</f>
        <v>#REF!</v>
      </c>
      <c r="RM39" s="677">
        <f t="shared" si="92"/>
        <v>0</v>
      </c>
      <c r="RN39" s="677">
        <f t="shared" si="92"/>
        <v>0</v>
      </c>
      <c r="RO39" s="677">
        <f t="shared" si="92"/>
        <v>0</v>
      </c>
      <c r="RP39" s="677">
        <f t="shared" si="92"/>
        <v>0</v>
      </c>
      <c r="RQ39" s="677">
        <f t="shared" si="92"/>
        <v>0</v>
      </c>
      <c r="RR39" s="677">
        <f t="shared" si="92"/>
        <v>0</v>
      </c>
      <c r="RS39" s="677">
        <f t="shared" si="92"/>
        <v>0</v>
      </c>
      <c r="RT39" s="677">
        <f t="shared" si="92"/>
        <v>0</v>
      </c>
      <c r="RV39" s="675">
        <f t="shared" si="6"/>
        <v>1712.2600000000002</v>
      </c>
      <c r="RW39" s="675">
        <f t="shared" si="7"/>
        <v>0</v>
      </c>
      <c r="RX39" s="675">
        <f t="shared" si="8"/>
        <v>0</v>
      </c>
      <c r="RY39" s="675">
        <f t="shared" si="9"/>
        <v>0</v>
      </c>
      <c r="RZ39" s="675">
        <f t="shared" si="10"/>
        <v>0</v>
      </c>
      <c r="SA39" s="675">
        <f t="shared" si="11"/>
        <v>0</v>
      </c>
      <c r="SB39" s="675">
        <f t="shared" si="12"/>
        <v>0</v>
      </c>
      <c r="SC39" s="675">
        <f t="shared" si="13"/>
        <v>0</v>
      </c>
      <c r="SD39" s="675" t="e">
        <f xml:space="preserve"> SUMIF(#REF!,$SD$8,#REF!)</f>
        <v>#REF!</v>
      </c>
      <c r="SE39" s="676" t="e">
        <f xml:space="preserve"> SUMIF(#REF!,$SE$8,#REF!)</f>
        <v>#REF!</v>
      </c>
      <c r="SG39" s="675">
        <f t="shared" si="93"/>
        <v>6718080</v>
      </c>
      <c r="SH39" s="675">
        <f t="shared" si="93"/>
        <v>3354480.0000000005</v>
      </c>
      <c r="SI39" s="675">
        <f t="shared" si="93"/>
        <v>2342400</v>
      </c>
      <c r="SJ39" s="675">
        <f t="shared" si="93"/>
        <v>5796000</v>
      </c>
      <c r="SK39" s="675">
        <f t="shared" si="93"/>
        <v>0</v>
      </c>
      <c r="SL39" s="675">
        <f t="shared" si="93"/>
        <v>1411680.0000000002</v>
      </c>
      <c r="SM39" s="675">
        <f t="shared" si="93"/>
        <v>924479.99999999988</v>
      </c>
      <c r="SN39" s="675">
        <f t="shared" si="93"/>
        <v>0</v>
      </c>
      <c r="SO39" s="675" t="e">
        <f t="shared" si="93"/>
        <v>#REF!</v>
      </c>
      <c r="SP39" s="675" t="e">
        <f t="shared" si="93"/>
        <v>#REF!</v>
      </c>
      <c r="SQ39" s="675">
        <f t="shared" si="93"/>
        <v>0</v>
      </c>
      <c r="SR39" s="675">
        <f t="shared" si="93"/>
        <v>0</v>
      </c>
      <c r="SS39" s="675">
        <f t="shared" si="93"/>
        <v>0</v>
      </c>
      <c r="ST39" s="675">
        <f t="shared" si="93"/>
        <v>0</v>
      </c>
      <c r="SU39" s="675">
        <f t="shared" si="93"/>
        <v>0</v>
      </c>
      <c r="SV39" s="675">
        <f t="shared" si="93"/>
        <v>0</v>
      </c>
      <c r="SW39" s="675">
        <f t="shared" si="94"/>
        <v>0</v>
      </c>
      <c r="SX39" s="675">
        <f t="shared" si="94"/>
        <v>0</v>
      </c>
      <c r="SY39" s="675" t="e">
        <f>#REF!*$AP39</f>
        <v>#REF!</v>
      </c>
      <c r="SZ39" s="675" t="e">
        <f>#REF!*$AP39</f>
        <v>#REF!</v>
      </c>
      <c r="TA39" s="675" t="e">
        <f>#REF!*$AP39</f>
        <v>#REF!</v>
      </c>
      <c r="TB39" s="675" t="e">
        <f>#REF!*$AP39</f>
        <v>#REF!</v>
      </c>
      <c r="TC39" s="675" t="e">
        <f>#REF!*$AP39</f>
        <v>#REF!</v>
      </c>
      <c r="TE39" s="675">
        <f t="shared" ref="TE39:TE108" si="152">SUMIF(SG$8:SR$8,TE$8, SG39:SR39)</f>
        <v>20547120</v>
      </c>
      <c r="TF39" s="675">
        <f t="shared" ref="TF39:TF108" si="153">SUMIF(SG$8:SR$8,TF$8, SG39:SR39)</f>
        <v>0</v>
      </c>
      <c r="TG39" s="675">
        <f t="shared" ref="TG39:TG108" si="154">SUMIF(SS$8:ST$8,TG$8, SS39:ST39)</f>
        <v>0</v>
      </c>
      <c r="TH39" s="675">
        <f t="shared" ref="TH39:TH108" si="155">SUMIF(SS$8:ST$8,TH$8, SS39:ST39)</f>
        <v>0</v>
      </c>
      <c r="TI39" s="675">
        <f t="shared" ref="TI39:TI108" si="156">SUMIF(SU$8:SW$8,TI$8, SU39:SW39)</f>
        <v>0</v>
      </c>
      <c r="TJ39" s="675">
        <f t="shared" ref="TJ39:TJ108" si="157">SUMIF(SU$8:SW$8,TJ$8, SU39:SW39)</f>
        <v>0</v>
      </c>
      <c r="TK39" s="675">
        <f t="shared" ref="TK39:TK108" si="158">SUMIF(SX$8:SZ$8,TK$8, SX39:SZ39)</f>
        <v>0</v>
      </c>
      <c r="TL39" s="675">
        <f t="shared" ref="TL39:TL108" si="159">SUMIF(SX$8:SZ$8,TL$8, SX39:SZ39)</f>
        <v>0</v>
      </c>
      <c r="TM39" s="675">
        <f t="shared" ref="TM39:TM108" si="160">SUMIF(TA$8:TC$8,TM$8, TA39:TC39)</f>
        <v>0</v>
      </c>
      <c r="TN39" s="676">
        <f t="shared" ref="TN39:TN108" si="161">SUMIF(TA$8:TC$8,TN$8, TA39:TC39)</f>
        <v>0</v>
      </c>
      <c r="TP39" s="675">
        <f>IFERROR(SG39*(1+LEVEL_2!#REF!),0)</f>
        <v>0</v>
      </c>
      <c r="TQ39" s="675">
        <f>IFERROR(SH39*(1+LEVEL_2!#REF!),0)</f>
        <v>0</v>
      </c>
      <c r="TR39" s="675">
        <f>IFERROR(SI39*(1+LEVEL_2!#REF!),0)</f>
        <v>0</v>
      </c>
      <c r="TS39" s="675">
        <f>IFERROR(SJ39*(1+LEVEL_2!#REF!),0)</f>
        <v>0</v>
      </c>
      <c r="TT39" s="675">
        <f>IFERROR(SK39*(1+LEVEL_2!#REF!),0)</f>
        <v>0</v>
      </c>
      <c r="TU39" s="675">
        <f>IFERROR(SL39*(1+LEVEL_2!#REF!),0)</f>
        <v>0</v>
      </c>
      <c r="TV39" s="675">
        <f>IFERROR(SM39*(1+LEVEL_2!#REF!),0)</f>
        <v>0</v>
      </c>
      <c r="TW39" s="675">
        <f>IFERROR(SN39*(1+LEVEL_2!#REF!),0)</f>
        <v>0</v>
      </c>
      <c r="TX39" s="675">
        <f>IFERROR(SO39*(1+LEVEL_2!#REF!),0)</f>
        <v>0</v>
      </c>
      <c r="TY39" s="675">
        <f>IFERROR(SP39*(1+LEVEL_2!#REF!),0)</f>
        <v>0</v>
      </c>
      <c r="TZ39" s="675">
        <f>IFERROR(SQ39*(1+LEVEL_2!#REF!),0)</f>
        <v>0</v>
      </c>
      <c r="UA39" s="675">
        <f>IFERROR(SR39*(1+LEVEL_2!#REF!),0)</f>
        <v>0</v>
      </c>
      <c r="UB39" s="675">
        <f>IFERROR(SS39*(1+LEVEL_2!#REF!),0)</f>
        <v>0</v>
      </c>
      <c r="UC39" s="675">
        <f>IFERROR(ST39*(1+LEVEL_2!#REF!),0)</f>
        <v>0</v>
      </c>
      <c r="UD39" s="675">
        <f>IFERROR(SU39*(1+LEVEL_2!#REF!),0)</f>
        <v>0</v>
      </c>
      <c r="UE39" s="675">
        <f>IFERROR(SV39*(1+LEVEL_2!#REF!),0)</f>
        <v>0</v>
      </c>
      <c r="UF39" s="675">
        <f>IFERROR(SW39*(1+LEVEL_2!#REF!),0)</f>
        <v>0</v>
      </c>
      <c r="UG39" s="675">
        <f>IFERROR(SX39*(1+LEVEL_2!#REF!),0)</f>
        <v>0</v>
      </c>
      <c r="UH39" s="675">
        <f>IFERROR(SY39*(1+LEVEL_2!#REF!),0)</f>
        <v>0</v>
      </c>
      <c r="UI39" s="675">
        <f>IFERROR(SZ39*(1+LEVEL_2!#REF!),0)</f>
        <v>0</v>
      </c>
      <c r="UJ39" s="675">
        <f>IFERROR(TA39*(1+LEVEL_2!#REF!),0)</f>
        <v>0</v>
      </c>
      <c r="UK39" s="675">
        <f>IFERROR(TB39*(1+LEVEL_2!#REF!),0)</f>
        <v>0</v>
      </c>
      <c r="UL39" s="675">
        <f>IFERROR(TC39*(1+LEVEL_2!#REF!),0)</f>
        <v>0</v>
      </c>
      <c r="UN39" s="675">
        <f t="shared" ref="UN39:UN108" si="162">SUMIF(TP$8:UA$8,UN$8, TP39:UA39)</f>
        <v>0</v>
      </c>
      <c r="UO39" s="675">
        <f t="shared" ref="UO39:UO108" si="163">SUMIF(TP$8:UA$8,UO$8, TP39:UA39)</f>
        <v>0</v>
      </c>
      <c r="UP39" s="675">
        <f t="shared" ref="UP39:UP108" si="164">SUMIF(UB$8:UC$8,UP$8, UB39:UC39)</f>
        <v>0</v>
      </c>
      <c r="UQ39" s="675">
        <f t="shared" ref="UQ39:UQ108" si="165">SUMIF(UB$8:UC$8,UQ$8, UB39:UC39)</f>
        <v>0</v>
      </c>
      <c r="UR39" s="675">
        <f t="shared" ref="UR39:UR108" si="166">SUMIF(UD$8:UF$8,UR$8, UD39:UF39)</f>
        <v>0</v>
      </c>
      <c r="US39" s="675">
        <f t="shared" ref="US39:US108" si="167">SUMIF(UD$8:UF$8,US$8, UD39:UF39)</f>
        <v>0</v>
      </c>
      <c r="UT39" s="675">
        <f t="shared" ref="UT39:UT108" si="168">SUMIF(UG$8:UI$8,UT$8, UG39:UI39)</f>
        <v>0</v>
      </c>
      <c r="UU39" s="675">
        <f t="shared" ref="UU39:UU108" si="169">SUMIF(UG$8:UI$8,UU$8, UG39:UI39)</f>
        <v>0</v>
      </c>
      <c r="UV39" s="675">
        <f t="shared" ref="UV39:UV108" si="170">SUMIF(UJ$8:UL$8,UV$8, UJ39:UL39)</f>
        <v>0</v>
      </c>
      <c r="UW39" s="676">
        <f t="shared" ref="UW39:UW108" si="171">SUMIF(UJ$8:UL$8,UW$8, UJ39:UL39)</f>
        <v>0</v>
      </c>
    </row>
    <row r="40" spans="1:569" s="645" customFormat="1" ht="20.100000000000001" customHeight="1">
      <c r="A40" s="677" t="s">
        <v>95</v>
      </c>
      <c r="B40" s="677" t="s">
        <v>95</v>
      </c>
      <c r="C40" s="764" t="s">
        <v>401</v>
      </c>
      <c r="D40" s="764"/>
      <c r="E40" s="792" t="s">
        <v>402</v>
      </c>
      <c r="F40" s="793" t="s">
        <v>403</v>
      </c>
      <c r="G40" s="792" t="s">
        <v>404</v>
      </c>
      <c r="H40" s="794" t="s">
        <v>380</v>
      </c>
      <c r="I40" s="789">
        <f>Rev.1_Base!G18</f>
        <v>4246.3609999999999</v>
      </c>
      <c r="J40" s="789">
        <f>Rev.1_Base!H18</f>
        <v>2499.7309999999998</v>
      </c>
      <c r="K40" s="789">
        <f>Rev.1_Base!J18</f>
        <v>2119.7949999999996</v>
      </c>
      <c r="L40" s="789">
        <f>Rev.1_Base!K18</f>
        <v>373.16499999999996</v>
      </c>
      <c r="M40" s="770"/>
      <c r="N40" s="771">
        <f t="shared" si="45"/>
        <v>4246.3609999999999</v>
      </c>
      <c r="O40" s="772">
        <f t="shared" si="46"/>
        <v>0</v>
      </c>
      <c r="Q40" s="773">
        <f>Rev.1_Base!M18</f>
        <v>1746.6299999999997</v>
      </c>
      <c r="R40" s="690">
        <f>Rev.1_Base!O18</f>
        <v>339.12999999999994</v>
      </c>
      <c r="S40" s="690">
        <f>Rev.1_Base!Q18</f>
        <v>551.45000000000005</v>
      </c>
      <c r="T40" s="690">
        <f>Rev.1_Base!S18</f>
        <v>1530</v>
      </c>
      <c r="U40" s="690">
        <f>Rev.1_Base!U18</f>
        <v>0</v>
      </c>
      <c r="V40" s="690">
        <f>Rev.1_Base!W18</f>
        <v>45.116000000000014</v>
      </c>
      <c r="W40" s="690">
        <f>Rev.1_Base!Y18</f>
        <v>34.034999999999997</v>
      </c>
      <c r="X40" s="690">
        <f>Rev.1_Base!AA18</f>
        <v>0</v>
      </c>
      <c r="Y40" s="690"/>
      <c r="Z40" s="690"/>
      <c r="AA40" s="690"/>
      <c r="AB40" s="690"/>
      <c r="AC40" s="690"/>
      <c r="AD40" s="690"/>
      <c r="AE40" s="690"/>
      <c r="AF40" s="691"/>
      <c r="AH40" s="774">
        <f t="shared" si="95"/>
        <v>0</v>
      </c>
      <c r="AI40" s="775">
        <f>IFERROR(AH40*$I40, 0)</f>
        <v>0</v>
      </c>
      <c r="AJ40" s="774">
        <f t="shared" si="96"/>
        <v>2000</v>
      </c>
      <c r="AK40" s="775">
        <f>IFERROR(AJ40*$I40, 0)</f>
        <v>8492722</v>
      </c>
      <c r="AL40" s="774">
        <f t="shared" si="97"/>
        <v>12000</v>
      </c>
      <c r="AM40" s="775">
        <f>IFERROR(AL40*$I40, 0)</f>
        <v>50956332</v>
      </c>
      <c r="AN40" s="774">
        <f t="shared" si="98"/>
        <v>0</v>
      </c>
      <c r="AO40" s="775">
        <f>IFERROR(AN40*$I40, 0)</f>
        <v>0</v>
      </c>
      <c r="AP40" s="693">
        <f t="shared" si="99"/>
        <v>14000</v>
      </c>
      <c r="AQ40" s="775">
        <f>IFERROR(AP40*$I40, 0)</f>
        <v>59449054</v>
      </c>
      <c r="AR40" s="774">
        <f t="shared" si="100"/>
        <v>1467.3167500000002</v>
      </c>
      <c r="AS40" s="775">
        <f>IFERROR(AR40*$I40, 0)</f>
        <v>6230756.6218467504</v>
      </c>
      <c r="AT40" s="776">
        <f t="shared" si="101"/>
        <v>18560.7801</v>
      </c>
      <c r="AU40" s="776">
        <f t="shared" si="102"/>
        <v>30934.6335</v>
      </c>
      <c r="AV40" s="693">
        <f t="shared" si="103"/>
        <v>15467.31675</v>
      </c>
      <c r="AW40" s="775">
        <f t="shared" ref="AW40:AW106" si="172">IFERROR(AT40*$L40, 0)</f>
        <v>6926233.5060164994</v>
      </c>
      <c r="AX40" s="775">
        <f>IFERROR(AU40*$K40, 0)</f>
        <v>65575081.420132488</v>
      </c>
      <c r="AY40" s="775">
        <f t="shared" si="47"/>
        <v>131359621.2436935</v>
      </c>
      <c r="AZ40" s="775">
        <f t="shared" si="47"/>
        <v>65679810.62184675</v>
      </c>
      <c r="BA40" s="693">
        <f t="shared" si="48"/>
        <v>65679810.62184675</v>
      </c>
      <c r="BB40" s="693">
        <f t="shared" si="49"/>
        <v>0</v>
      </c>
      <c r="BC40" s="774">
        <f t="shared" si="104"/>
        <v>0</v>
      </c>
      <c r="BD40" s="775">
        <f>IFERROR(BC40*$I40, 0)</f>
        <v>0</v>
      </c>
      <c r="BE40" s="777"/>
      <c r="BG40" s="774">
        <v>1053.6105257681688</v>
      </c>
      <c r="BH40" s="775">
        <f>IFERROR(BG40*$I40, 0)</f>
        <v>4474010.6458114469</v>
      </c>
      <c r="BI40" s="774">
        <v>1053.6105257681688</v>
      </c>
      <c r="BJ40" s="775">
        <f>IFERROR(BI40*$I40, 0)</f>
        <v>4474010.6458114469</v>
      </c>
      <c r="BK40" s="774">
        <v>5796.747041957</v>
      </c>
      <c r="BL40" s="775">
        <f>IFERROR(BK40*$I40, 0)</f>
        <v>24615080.565831568</v>
      </c>
      <c r="BM40" s="774"/>
      <c r="BN40" s="775">
        <f>IFERROR(BM40*$I40, 0)</f>
        <v>0</v>
      </c>
      <c r="BO40" s="693">
        <f t="shared" si="105"/>
        <v>7903.9680934933376</v>
      </c>
      <c r="BP40" s="775">
        <f>IFERROR(BO40*$I40, 0)</f>
        <v>33563101.857454464</v>
      </c>
      <c r="BQ40" s="774">
        <f>IFERROR(BR40/$I40,)</f>
        <v>975.63244986234236</v>
      </c>
      <c r="BR40" s="775">
        <f t="shared" si="106"/>
        <v>4142887.5854299059</v>
      </c>
      <c r="BS40" s="693">
        <f t="shared" si="107"/>
        <v>8879.6005433556802</v>
      </c>
      <c r="BT40" s="775">
        <f>IFERROR(BS40*$I40, 0)</f>
        <v>37705989.442884371</v>
      </c>
      <c r="BU40" s="693">
        <f t="shared" si="50"/>
        <v>37705989.442884371</v>
      </c>
      <c r="BV40" s="693">
        <f t="shared" si="51"/>
        <v>0</v>
      </c>
      <c r="BW40" s="774"/>
      <c r="BX40" s="775">
        <f>IFERROR(BW40*$I40, 0)</f>
        <v>0</v>
      </c>
      <c r="BY40" s="777"/>
      <c r="CA40" s="748"/>
      <c r="CB40" s="749">
        <f>IFERROR(CA40*$I40, 0)</f>
        <v>0</v>
      </c>
      <c r="CC40" s="750">
        <v>500</v>
      </c>
      <c r="CD40" s="749">
        <f>IFERROR(CC40*$I40, 0)</f>
        <v>2123180.5</v>
      </c>
      <c r="CE40" s="750"/>
      <c r="CF40" s="749">
        <f>IFERROR(CE40*$I40, 0)</f>
        <v>0</v>
      </c>
      <c r="CG40" s="750">
        <v>9500</v>
      </c>
      <c r="CH40" s="749">
        <f>IFERROR(CG40*$I40, 0)</f>
        <v>40340429.5</v>
      </c>
      <c r="CI40" s="751">
        <f t="shared" si="108"/>
        <v>10000</v>
      </c>
      <c r="CJ40" s="749">
        <f>IFERROR(CI40*$I40, 0)</f>
        <v>42463610</v>
      </c>
      <c r="CK40" s="750"/>
      <c r="CL40" s="749">
        <f>IFERROR(CK40*$I40, 0)</f>
        <v>0</v>
      </c>
      <c r="CM40" s="751">
        <f t="shared" si="109"/>
        <v>10000</v>
      </c>
      <c r="CN40" s="749">
        <f>IFERROR(CM40*$I40, 0)</f>
        <v>42463610</v>
      </c>
      <c r="CO40" s="699">
        <f t="shared" si="52"/>
        <v>17466299.999999996</v>
      </c>
      <c r="CP40" s="699">
        <f t="shared" si="52"/>
        <v>3391299.9999999995</v>
      </c>
      <c r="CQ40" s="699">
        <f t="shared" si="52"/>
        <v>5514500</v>
      </c>
      <c r="CR40" s="699">
        <f t="shared" si="52"/>
        <v>15300000</v>
      </c>
      <c r="CS40" s="700">
        <f t="shared" si="52"/>
        <v>0</v>
      </c>
      <c r="CT40" s="699">
        <f t="shared" si="52"/>
        <v>451160.00000000012</v>
      </c>
      <c r="CU40" s="699">
        <f t="shared" si="52"/>
        <v>340349.99999999994</v>
      </c>
      <c r="CV40" s="700">
        <f>IFERROR(CM40*$X40, 0)</f>
        <v>0</v>
      </c>
      <c r="CW40" s="697"/>
      <c r="CX40" s="696">
        <f>IFERROR(CW40*$I40, 0)</f>
        <v>0</v>
      </c>
      <c r="CY40" s="701"/>
      <c r="DA40" s="778">
        <f>IFERROR(VLOOKUP($C40,정민건설!$A$13:$AM$154,28,FALSE),0)</f>
        <v>0</v>
      </c>
      <c r="DB40" s="775">
        <f>IFERROR(DA40*$I40, 0)</f>
        <v>0</v>
      </c>
      <c r="DC40" s="778">
        <f>IFERROR(VLOOKUP($C40,정민건설!$A$13:$AM$154,30,FALSE),0)</f>
        <v>2000</v>
      </c>
      <c r="DD40" s="775">
        <f>IFERROR(DC40*$I40, 0)</f>
        <v>8492722</v>
      </c>
      <c r="DE40" s="774">
        <f>IFERROR(VLOOKUP($C40,정민건설!$A$13:$AM$154,32,FALSE),0)</f>
        <v>12000</v>
      </c>
      <c r="DF40" s="775">
        <f>IFERROR(DE40*$I40, 0)</f>
        <v>50956332</v>
      </c>
      <c r="DG40" s="774">
        <f>IFERROR(VLOOKUP($C40,정민건설!$A$13:$AM$154,34,FALSE),0)</f>
        <v>0</v>
      </c>
      <c r="DH40" s="775">
        <f>IFERROR(DG40*$I40, 0)</f>
        <v>0</v>
      </c>
      <c r="DI40" s="693">
        <f t="shared" si="110"/>
        <v>14000</v>
      </c>
      <c r="DJ40" s="775">
        <f>IFERROR(DI40*$I40, 0)</f>
        <v>59449054</v>
      </c>
      <c r="DK40" s="778">
        <f>IFERROR(DL40/$I40,)</f>
        <v>1467.3167500000002</v>
      </c>
      <c r="DL40" s="779">
        <f t="shared" si="111"/>
        <v>6230756.6218467504</v>
      </c>
      <c r="DM40" s="693">
        <f t="shared" si="112"/>
        <v>15467.31675</v>
      </c>
      <c r="DN40" s="775">
        <f>IFERROR(DM40*$I40, 0)</f>
        <v>65679810.62184675</v>
      </c>
      <c r="DO40" s="693">
        <f t="shared" si="53"/>
        <v>65679810.62184675</v>
      </c>
      <c r="DP40" s="693">
        <f t="shared" si="54"/>
        <v>0</v>
      </c>
      <c r="DQ40" s="774"/>
      <c r="DR40" s="775">
        <f>IFERROR(DQ40*$I40, 0)</f>
        <v>0</v>
      </c>
      <c r="DS40" s="777"/>
      <c r="DU40" s="774">
        <f>IFERROR(VLOOKUP($C40,[1]영만종합건설!$A$13:$AN$154,28,FALSE),0)</f>
        <v>0</v>
      </c>
      <c r="DV40" s="780">
        <f>IFERROR(DU40*$I40, 0)</f>
        <v>0</v>
      </c>
      <c r="DW40" s="774">
        <f>IFERROR(VLOOKUP($C40,[1]영만종합건설!$A$13:$AN$154,30,FALSE),0)</f>
        <v>500</v>
      </c>
      <c r="DX40" s="780">
        <f>IFERROR(DW40*$I40, 0)</f>
        <v>2123180.5</v>
      </c>
      <c r="DY40" s="778">
        <f>IFERROR(VLOOKUP($C40,[1]영만종합건설!$A$13:$AN$154,32,FALSE),0)</f>
        <v>6000</v>
      </c>
      <c r="DZ40" s="780">
        <f>IFERROR(DY40*$I40, 0)</f>
        <v>25478166</v>
      </c>
      <c r="EA40" s="778">
        <f>IFERROR(VLOOKUP($C40,[1]영만종합건설!$A$13:$AN$154,34,FALSE),0)</f>
        <v>0</v>
      </c>
      <c r="EB40" s="780">
        <f>IFERROR(EA40*$I40, 0)</f>
        <v>0</v>
      </c>
      <c r="EC40" s="703">
        <f t="shared" si="113"/>
        <v>6500</v>
      </c>
      <c r="ED40" s="780">
        <f>IFERROR(EC40*$I40, 0)</f>
        <v>27601346.5</v>
      </c>
      <c r="EE40" s="778">
        <f>IFERROR(EF40/$I40,)</f>
        <v>626.53918750000003</v>
      </c>
      <c r="EF40" s="779">
        <f t="shared" si="114"/>
        <v>2660511.5707716877</v>
      </c>
      <c r="EG40" s="703">
        <f t="shared" si="115"/>
        <v>7126.5391875000005</v>
      </c>
      <c r="EH40" s="780">
        <f>IFERROR(EG40*$I40, 0)</f>
        <v>30261858.07077169</v>
      </c>
      <c r="EI40" s="703">
        <f t="shared" si="55"/>
        <v>30261858.07077169</v>
      </c>
      <c r="EJ40" s="703">
        <f t="shared" si="56"/>
        <v>0</v>
      </c>
      <c r="EK40" s="778"/>
      <c r="EL40" s="780">
        <f>IFERROR(EK40*$I40, 0)</f>
        <v>0</v>
      </c>
      <c r="EM40" s="781"/>
      <c r="EO40" s="778">
        <f>IFERROR(VLOOKUP($C40,[1]부강종합건설!$A$13:$AM$154,28,FALSE),0)</f>
        <v>0</v>
      </c>
      <c r="EP40" s="780">
        <f>IFERROR(EO40*$I40, 0)</f>
        <v>0</v>
      </c>
      <c r="EQ40" s="778">
        <f>IFERROR(VLOOKUP($C40,[1]부강종합건설!$A$13:$AM$154,30,FALSE),0)</f>
        <v>1000</v>
      </c>
      <c r="ER40" s="780">
        <f>IFERROR(EQ40*$I40, 0)</f>
        <v>4246361</v>
      </c>
      <c r="ES40" s="778">
        <f>IFERROR(VLOOKUP($C40,[1]부강종합건설!$A$13:$AM$154,32,FALSE),0)</f>
        <v>11000</v>
      </c>
      <c r="ET40" s="780">
        <f>IFERROR(ES40*$I40, 0)</f>
        <v>46709971</v>
      </c>
      <c r="EU40" s="778">
        <f>IFERROR(VLOOKUP($C40,[1]부강종합건설!$A$13:$AM$154,34,FALSE),0)</f>
        <v>1670</v>
      </c>
      <c r="EV40" s="780">
        <f>IFERROR(EU40*$I40, 0)</f>
        <v>7091422.8700000001</v>
      </c>
      <c r="EW40" s="703">
        <f t="shared" si="116"/>
        <v>13670</v>
      </c>
      <c r="EX40" s="780">
        <f>IFERROR(EW40*$I40, 0)</f>
        <v>58047754.869999997</v>
      </c>
      <c r="EY40" s="778">
        <f>IFERROR(EZ40/$I40,)</f>
        <v>1311.080275</v>
      </c>
      <c r="EZ40" s="779">
        <f t="shared" si="117"/>
        <v>5567320.147629275</v>
      </c>
      <c r="FA40" s="703">
        <f t="shared" si="118"/>
        <v>14981.080275</v>
      </c>
      <c r="FB40" s="780">
        <f>IFERROR(FA40*$I40, 0)</f>
        <v>63615075.017629273</v>
      </c>
      <c r="FC40" s="703">
        <f t="shared" si="57"/>
        <v>63615075.017629273</v>
      </c>
      <c r="FD40" s="703">
        <f t="shared" si="58"/>
        <v>0</v>
      </c>
      <c r="FE40" s="778"/>
      <c r="FF40" s="780">
        <f>IFERROR(FE40*$I40, 0)</f>
        <v>0</v>
      </c>
      <c r="FG40" s="782"/>
      <c r="FI40" s="774">
        <f>IFERROR(VLOOKUP($C40,[1]대도엔지니어링!$A$13:$AN$154,28,FALSE),0)</f>
        <v>0</v>
      </c>
      <c r="FJ40" s="775">
        <f>IFERROR(FI40*$I40, 0)</f>
        <v>0</v>
      </c>
      <c r="FK40" s="774">
        <f>IFERROR(VLOOKUP($C40,[1]대도엔지니어링!$A$13:$AN$154,30,FALSE),0)</f>
        <v>0</v>
      </c>
      <c r="FL40" s="775">
        <f>IFERROR(FK40*$I40, 0)</f>
        <v>0</v>
      </c>
      <c r="FM40" s="774">
        <f>IFERROR(VLOOKUP($C40,[1]대도엔지니어링!$A$13:$AN$154,32,FALSE),0)</f>
        <v>16500</v>
      </c>
      <c r="FN40" s="775">
        <f>IFERROR(FM40*$I40, 0)</f>
        <v>70064956.5</v>
      </c>
      <c r="FO40" s="774">
        <f>IFERROR(VLOOKUP($C40,[1]대도엔지니어링!$A$13:$AN$154,34,FALSE),0)</f>
        <v>460</v>
      </c>
      <c r="FP40" s="775">
        <f>IFERROR(FO40*$I40, 0)</f>
        <v>1953326.06</v>
      </c>
      <c r="FQ40" s="693">
        <f t="shared" si="119"/>
        <v>16960</v>
      </c>
      <c r="FR40" s="775">
        <f>IFERROR(FQ40*$I40, 0)</f>
        <v>72018282.560000002</v>
      </c>
      <c r="FS40" s="774">
        <f t="shared" si="120"/>
        <v>1356.3662991699423</v>
      </c>
      <c r="FT40" s="775">
        <f>IFERROR(FS40*$I40, 0)</f>
        <v>5759620.9545095749</v>
      </c>
      <c r="FU40" s="693">
        <f t="shared" si="121"/>
        <v>18316.366299169942</v>
      </c>
      <c r="FV40" s="775">
        <f>IFERROR(FU40*$I40, 0)</f>
        <v>77777903.514509574</v>
      </c>
      <c r="FW40" s="693">
        <f t="shared" si="59"/>
        <v>77777903.514509574</v>
      </c>
      <c r="FX40" s="693">
        <f t="shared" si="60"/>
        <v>0</v>
      </c>
      <c r="FY40" s="774"/>
      <c r="FZ40" s="775">
        <f>IFERROR(FY40*$I40, 0)</f>
        <v>0</v>
      </c>
      <c r="GA40" s="782"/>
      <c r="GC40" s="774">
        <f>IFERROR(VLOOKUP($C40,[1]부명엔지니어링!$A$13:$AN$154,28,FALSE),0)</f>
        <v>1500</v>
      </c>
      <c r="GD40" s="775">
        <f>IFERROR(GC40*$I40, 0)</f>
        <v>6369541.5</v>
      </c>
      <c r="GE40" s="774">
        <f>IFERROR(VLOOKUP($C40,[1]부명엔지니어링!$A$13:$AN$154,30,FALSE),0)</f>
        <v>2000</v>
      </c>
      <c r="GF40" s="775">
        <f>IFERROR(GE40*$I40, 0)</f>
        <v>8492722</v>
      </c>
      <c r="GG40" s="774">
        <f>IFERROR(VLOOKUP($C40,[1]부명엔지니어링!$A$13:$AN$154,32,FALSE),0)</f>
        <v>12000</v>
      </c>
      <c r="GH40" s="775">
        <f>IFERROR(GG40*$I40, 0)</f>
        <v>50956332</v>
      </c>
      <c r="GI40" s="774">
        <f>IFERROR(VLOOKUP($C40,[1]부명엔지니어링!$A$13:$AN$154,34,FALSE),0)</f>
        <v>0</v>
      </c>
      <c r="GJ40" s="775">
        <f>IFERROR(GI40*$I40, 0)</f>
        <v>0</v>
      </c>
      <c r="GK40" s="693">
        <f t="shared" si="122"/>
        <v>15500</v>
      </c>
      <c r="GL40" s="775">
        <f>IFERROR(GK40*$I40, 0)</f>
        <v>65818595.5</v>
      </c>
      <c r="GM40" s="774">
        <f>IFERROR(GN40/$I40,)</f>
        <v>1631.5217500000001</v>
      </c>
      <c r="GN40" s="775">
        <f t="shared" si="123"/>
        <v>6928030.3298517503</v>
      </c>
      <c r="GO40" s="693">
        <f t="shared" si="124"/>
        <v>17131.52175</v>
      </c>
      <c r="GP40" s="775">
        <f>IFERROR(GO40*$I40, 0)</f>
        <v>72746625.829851747</v>
      </c>
      <c r="GQ40" s="693">
        <f t="shared" si="61"/>
        <v>72746625.829851747</v>
      </c>
      <c r="GR40" s="693">
        <f t="shared" si="62"/>
        <v>0</v>
      </c>
      <c r="GS40" s="774"/>
      <c r="GT40" s="775">
        <f>IFERROR(GS40*$I40, 0)</f>
        <v>0</v>
      </c>
      <c r="GU40" s="782"/>
      <c r="GW40" s="774">
        <f>IFERROR(VLOOKUP($C40,[1]직영비!$A$262:$AF$337,19,FALSE),0)*$GW$5</f>
        <v>0</v>
      </c>
      <c r="GX40" s="775">
        <f>IFERROR(GW40*$I40, 0)</f>
        <v>0</v>
      </c>
      <c r="GY40" s="774">
        <f>IFERROR(VLOOKUP($C40,[1]직영비!$A$262:$AF$337,23,FALSE),0)*$GW$5</f>
        <v>194.41920769961604</v>
      </c>
      <c r="GZ40" s="775">
        <f>IFERROR(GY40*$I40, 0)</f>
        <v>825574.14122654928</v>
      </c>
      <c r="HA40" s="774">
        <f>IFERROR(VLOOKUP($C40,[1]직영비!$A$262:$AF$337,25,FALSE),0)*$GW$5</f>
        <v>2783</v>
      </c>
      <c r="HB40" s="775">
        <f>IFERROR(HA40*$I40, 0)</f>
        <v>11817622.662999999</v>
      </c>
      <c r="HC40" s="774"/>
      <c r="HD40" s="775">
        <f>IFERROR(HC40*$I40, 0)</f>
        <v>0</v>
      </c>
      <c r="HE40" s="693">
        <f t="shared" si="125"/>
        <v>2977.419207699616</v>
      </c>
      <c r="HF40" s="775">
        <f>IFERROR(HE40*$I40, 0)</f>
        <v>12643196.804226549</v>
      </c>
      <c r="HG40" s="774">
        <f>IFERROR(HH40/$I40,)</f>
        <v>282.57636512635321</v>
      </c>
      <c r="HH40" s="775">
        <f t="shared" si="126"/>
        <v>1199921.2563943062</v>
      </c>
      <c r="HI40" s="693">
        <f t="shared" si="127"/>
        <v>3259.9955728259692</v>
      </c>
      <c r="HJ40" s="775">
        <f>IFERROR(HI40*$I40, 0)</f>
        <v>13843118.060620856</v>
      </c>
      <c r="HK40" s="693">
        <f t="shared" si="63"/>
        <v>13843118.060620856</v>
      </c>
      <c r="HL40" s="693">
        <f t="shared" si="64"/>
        <v>0</v>
      </c>
      <c r="HM40" s="774"/>
      <c r="HN40" s="775">
        <f>IFERROR(HM40*$I40, 0)</f>
        <v>0</v>
      </c>
      <c r="HO40" s="777"/>
      <c r="HQ40" s="783"/>
      <c r="HR40" s="784">
        <f>IFERROR(HQ40*$I40, 0)</f>
        <v>0</v>
      </c>
      <c r="HS40" s="783"/>
      <c r="HT40" s="784">
        <f>IFERROR(HS40*$I40, 0)</f>
        <v>0</v>
      </c>
      <c r="HU40" s="783"/>
      <c r="HV40" s="784">
        <f>IFERROR(HU40*$I40, 0)</f>
        <v>0</v>
      </c>
      <c r="HW40" s="783"/>
      <c r="HX40" s="784">
        <f>IFERROR(HW40*$I40, 0)</f>
        <v>0</v>
      </c>
      <c r="HY40" s="707">
        <f t="shared" si="128"/>
        <v>0</v>
      </c>
      <c r="HZ40" s="784">
        <f>IFERROR(HY40*$I40, 0)</f>
        <v>0</v>
      </c>
      <c r="IA40" s="783"/>
      <c r="IB40" s="784">
        <f>IFERROR(IA40*$I40, 0)</f>
        <v>0</v>
      </c>
      <c r="IC40" s="707">
        <f t="shared" si="129"/>
        <v>0</v>
      </c>
      <c r="ID40" s="784">
        <f>IFERROR(IC40*$I40, 0)</f>
        <v>0</v>
      </c>
      <c r="IE40" s="706">
        <f t="shared" si="65"/>
        <v>0</v>
      </c>
      <c r="IF40" s="706">
        <f t="shared" si="66"/>
        <v>0</v>
      </c>
      <c r="IG40" s="783"/>
      <c r="IH40" s="784">
        <f>IFERROR(IG40*$I40, 0)</f>
        <v>0</v>
      </c>
      <c r="II40" s="782"/>
      <c r="IK40" s="783"/>
      <c r="IL40" s="784">
        <f>IFERROR(IK40*$I40, 0)</f>
        <v>0</v>
      </c>
      <c r="IM40" s="783"/>
      <c r="IN40" s="784">
        <f>IFERROR(IM40*$I40, 0)</f>
        <v>0</v>
      </c>
      <c r="IO40" s="783"/>
      <c r="IP40" s="784">
        <f>IFERROR(IO40*$I40, 0)</f>
        <v>0</v>
      </c>
      <c r="IQ40" s="783"/>
      <c r="IR40" s="784">
        <f>IFERROR(IQ40*$I40, 0)</f>
        <v>0</v>
      </c>
      <c r="IS40" s="707">
        <f t="shared" si="130"/>
        <v>0</v>
      </c>
      <c r="IT40" s="784">
        <f>IFERROR(IS40*$I40, 0)</f>
        <v>0</v>
      </c>
      <c r="IU40" s="783"/>
      <c r="IV40" s="784">
        <f>IFERROR(IU40*$I40, 0)</f>
        <v>0</v>
      </c>
      <c r="IW40" s="707">
        <f t="shared" si="131"/>
        <v>0</v>
      </c>
      <c r="IX40" s="784">
        <f>IFERROR(IW40*$I40, 0)</f>
        <v>0</v>
      </c>
      <c r="IY40" s="706">
        <f t="shared" si="67"/>
        <v>0</v>
      </c>
      <c r="IZ40" s="706">
        <f t="shared" si="68"/>
        <v>0</v>
      </c>
      <c r="JA40" s="783"/>
      <c r="JB40" s="784">
        <f>IFERROR(JA40*$I40, 0)</f>
        <v>0</v>
      </c>
      <c r="JC40" s="782"/>
      <c r="JE40" s="783"/>
      <c r="JF40" s="784">
        <f>IFERROR(JE40*$I40, 0)</f>
        <v>0</v>
      </c>
      <c r="JG40" s="783"/>
      <c r="JH40" s="784">
        <f>IFERROR(JG40*$I40, 0)</f>
        <v>0</v>
      </c>
      <c r="JI40" s="783"/>
      <c r="JJ40" s="784">
        <f>IFERROR(JI40*$I40, 0)</f>
        <v>0</v>
      </c>
      <c r="JK40" s="783"/>
      <c r="JL40" s="784">
        <f>IFERROR(JK40*$I40, 0)</f>
        <v>0</v>
      </c>
      <c r="JM40" s="707">
        <f t="shared" si="132"/>
        <v>0</v>
      </c>
      <c r="JN40" s="784">
        <f>IFERROR(JM40*$I40, 0)</f>
        <v>0</v>
      </c>
      <c r="JO40" s="783"/>
      <c r="JP40" s="784">
        <f>IFERROR(JO40*$I40, 0)</f>
        <v>0</v>
      </c>
      <c r="JQ40" s="707">
        <f t="shared" si="133"/>
        <v>0</v>
      </c>
      <c r="JR40" s="784">
        <f>IFERROR(JQ40*$I40, 0)</f>
        <v>0</v>
      </c>
      <c r="JS40" s="706">
        <f t="shared" si="69"/>
        <v>0</v>
      </c>
      <c r="JT40" s="706">
        <f t="shared" si="70"/>
        <v>0</v>
      </c>
      <c r="JU40" s="783"/>
      <c r="JV40" s="784">
        <f>IFERROR(JU40*$I40, 0)</f>
        <v>0</v>
      </c>
      <c r="JW40" s="782"/>
      <c r="JY40" s="783"/>
      <c r="JZ40" s="784">
        <f>IFERROR(JY40*$I40, 0)</f>
        <v>0</v>
      </c>
      <c r="KA40" s="783"/>
      <c r="KB40" s="784">
        <f>IFERROR(KA40*$I40, 0)</f>
        <v>0</v>
      </c>
      <c r="KC40" s="783"/>
      <c r="KD40" s="784">
        <f>IFERROR(KC40*$I40, 0)</f>
        <v>0</v>
      </c>
      <c r="KE40" s="783"/>
      <c r="KF40" s="784">
        <f>IFERROR(KE40*$I40, 0)</f>
        <v>0</v>
      </c>
      <c r="KG40" s="707">
        <f t="shared" si="134"/>
        <v>0</v>
      </c>
      <c r="KH40" s="784">
        <f>IFERROR(KG40*$I40, 0)</f>
        <v>0</v>
      </c>
      <c r="KI40" s="783"/>
      <c r="KJ40" s="784">
        <f>IFERROR(KI40*$I40, 0)</f>
        <v>0</v>
      </c>
      <c r="KK40" s="707">
        <f t="shared" si="135"/>
        <v>0</v>
      </c>
      <c r="KL40" s="784">
        <f>IFERROR(KK40*$I40, 0)</f>
        <v>0</v>
      </c>
      <c r="KM40" s="706">
        <f t="shared" si="71"/>
        <v>0</v>
      </c>
      <c r="KN40" s="706">
        <f t="shared" si="72"/>
        <v>0</v>
      </c>
      <c r="KO40" s="783"/>
      <c r="KP40" s="784">
        <f>IFERROR(KO40*$I40, 0)</f>
        <v>0</v>
      </c>
      <c r="KQ40" s="782"/>
      <c r="KS40" s="783"/>
      <c r="KT40" s="784">
        <f>IFERROR(KS40*$I40, 0)</f>
        <v>0</v>
      </c>
      <c r="KU40" s="783"/>
      <c r="KV40" s="784">
        <f>IFERROR(KU40*$I40, 0)</f>
        <v>0</v>
      </c>
      <c r="KW40" s="783"/>
      <c r="KX40" s="784">
        <f>IFERROR(KW40*$I40, 0)</f>
        <v>0</v>
      </c>
      <c r="KY40" s="783"/>
      <c r="KZ40" s="784">
        <f>IFERROR(KY40*$I40, 0)</f>
        <v>0</v>
      </c>
      <c r="LA40" s="707">
        <f t="shared" si="136"/>
        <v>0</v>
      </c>
      <c r="LB40" s="784">
        <f>IFERROR(LA40*$I40, 0)</f>
        <v>0</v>
      </c>
      <c r="LC40" s="783"/>
      <c r="LD40" s="784">
        <f>IFERROR(LC40*$I40, 0)</f>
        <v>0</v>
      </c>
      <c r="LE40" s="707">
        <f t="shared" si="137"/>
        <v>0</v>
      </c>
      <c r="LF40" s="784">
        <f>IFERROR(LE40*$I40, 0)</f>
        <v>0</v>
      </c>
      <c r="LG40" s="706">
        <f t="shared" si="73"/>
        <v>0</v>
      </c>
      <c r="LH40" s="706">
        <f t="shared" si="74"/>
        <v>0</v>
      </c>
      <c r="LI40" s="783"/>
      <c r="LJ40" s="784">
        <f>IFERROR(LI40*$I40, 0)</f>
        <v>0</v>
      </c>
      <c r="LK40" s="782"/>
      <c r="LM40" s="783"/>
      <c r="LN40" s="784">
        <f>IFERROR(LM40*$I40, 0)</f>
        <v>0</v>
      </c>
      <c r="LO40" s="783"/>
      <c r="LP40" s="784">
        <f>IFERROR(LO40*$I40, 0)</f>
        <v>0</v>
      </c>
      <c r="LQ40" s="783"/>
      <c r="LR40" s="784">
        <f>IFERROR(LQ40*$I40, 0)</f>
        <v>0</v>
      </c>
      <c r="LS40" s="783"/>
      <c r="LT40" s="784">
        <f>IFERROR(LS40*$I40, 0)</f>
        <v>0</v>
      </c>
      <c r="LU40" s="707">
        <f t="shared" si="138"/>
        <v>0</v>
      </c>
      <c r="LV40" s="784">
        <f>IFERROR(LU40*$I40, 0)</f>
        <v>0</v>
      </c>
      <c r="LW40" s="783"/>
      <c r="LX40" s="784">
        <f>IFERROR(LW40*$I40, 0)</f>
        <v>0</v>
      </c>
      <c r="LY40" s="707">
        <f t="shared" si="139"/>
        <v>0</v>
      </c>
      <c r="LZ40" s="784">
        <f>IFERROR(LY40*$I40, 0)</f>
        <v>0</v>
      </c>
      <c r="MA40" s="706">
        <f t="shared" si="75"/>
        <v>0</v>
      </c>
      <c r="MB40" s="706">
        <f t="shared" si="76"/>
        <v>0</v>
      </c>
      <c r="MC40" s="783"/>
      <c r="MD40" s="784">
        <f>IFERROR(MC40*$I40, 0)</f>
        <v>0</v>
      </c>
      <c r="ME40" s="782"/>
      <c r="MG40" s="783"/>
      <c r="MH40" s="784">
        <f>IFERROR(MG40*$I40, 0)</f>
        <v>0</v>
      </c>
      <c r="MI40" s="783"/>
      <c r="MJ40" s="784">
        <f>IFERROR(MI40*$I40, 0)</f>
        <v>0</v>
      </c>
      <c r="MK40" s="783"/>
      <c r="ML40" s="784">
        <f>IFERROR(MK40*$I40, 0)</f>
        <v>0</v>
      </c>
      <c r="MM40" s="783"/>
      <c r="MN40" s="784">
        <f>IFERROR(MM40*$I40, 0)</f>
        <v>0</v>
      </c>
      <c r="MO40" s="707">
        <f t="shared" si="140"/>
        <v>0</v>
      </c>
      <c r="MP40" s="784">
        <f>IFERROR(MO40*$I40, 0)</f>
        <v>0</v>
      </c>
      <c r="MQ40" s="783"/>
      <c r="MR40" s="784">
        <f>IFERROR(MQ40*$I40, 0)</f>
        <v>0</v>
      </c>
      <c r="MS40" s="707">
        <f t="shared" si="141"/>
        <v>0</v>
      </c>
      <c r="MT40" s="784">
        <f>IFERROR(MS40*$I40, 0)</f>
        <v>0</v>
      </c>
      <c r="MU40" s="706">
        <f t="shared" si="77"/>
        <v>0</v>
      </c>
      <c r="MV40" s="706">
        <f t="shared" si="78"/>
        <v>0</v>
      </c>
      <c r="MW40" s="783"/>
      <c r="MX40" s="784">
        <f>IFERROR(MW40*$I40, 0)</f>
        <v>0</v>
      </c>
      <c r="MY40" s="782"/>
      <c r="NA40" s="783"/>
      <c r="NB40" s="784">
        <f>IFERROR(NA40*$I40, 0)</f>
        <v>0</v>
      </c>
      <c r="NC40" s="783"/>
      <c r="ND40" s="784">
        <f>IFERROR(NC40*$I40, 0)</f>
        <v>0</v>
      </c>
      <c r="NE40" s="783"/>
      <c r="NF40" s="784">
        <f>IFERROR(NE40*$I40, 0)</f>
        <v>0</v>
      </c>
      <c r="NG40" s="783"/>
      <c r="NH40" s="784">
        <f>IFERROR(NG40*$I40, 0)</f>
        <v>0</v>
      </c>
      <c r="NI40" s="707">
        <f t="shared" si="142"/>
        <v>0</v>
      </c>
      <c r="NJ40" s="784">
        <f>IFERROR(NI40*$I40, 0)</f>
        <v>0</v>
      </c>
      <c r="NK40" s="783"/>
      <c r="NL40" s="784">
        <f>IFERROR(NK40*$I40, 0)</f>
        <v>0</v>
      </c>
      <c r="NM40" s="707">
        <f t="shared" si="143"/>
        <v>0</v>
      </c>
      <c r="NN40" s="784">
        <f>IFERROR(NM40*$I40, 0)</f>
        <v>0</v>
      </c>
      <c r="NO40" s="706">
        <f t="shared" si="79"/>
        <v>0</v>
      </c>
      <c r="NP40" s="706">
        <f t="shared" si="80"/>
        <v>0</v>
      </c>
      <c r="NQ40" s="783"/>
      <c r="NR40" s="784">
        <f>IFERROR(NQ40*$I40, 0)</f>
        <v>0</v>
      </c>
      <c r="NS40" s="782"/>
      <c r="NU40" s="783"/>
      <c r="NV40" s="784">
        <f>IFERROR(NU40*$I40, 0)</f>
        <v>0</v>
      </c>
      <c r="NW40" s="783"/>
      <c r="NX40" s="784">
        <f>IFERROR(NW40*$I40, 0)</f>
        <v>0</v>
      </c>
      <c r="NY40" s="783"/>
      <c r="NZ40" s="784">
        <f>IFERROR(NY40*$I40, 0)</f>
        <v>0</v>
      </c>
      <c r="OA40" s="783"/>
      <c r="OB40" s="784">
        <f>IFERROR(OA40*$I40, 0)</f>
        <v>0</v>
      </c>
      <c r="OC40" s="707">
        <f t="shared" si="144"/>
        <v>0</v>
      </c>
      <c r="OD40" s="784">
        <f>IFERROR(OC40*$I40, 0)</f>
        <v>0</v>
      </c>
      <c r="OE40" s="783"/>
      <c r="OF40" s="784">
        <f>IFERROR(OE40*$I40, 0)</f>
        <v>0</v>
      </c>
      <c r="OG40" s="707">
        <f t="shared" si="145"/>
        <v>0</v>
      </c>
      <c r="OH40" s="784">
        <f>IFERROR(OG40*$I40, 0)</f>
        <v>0</v>
      </c>
      <c r="OI40" s="706">
        <f t="shared" si="81"/>
        <v>0</v>
      </c>
      <c r="OJ40" s="706">
        <f t="shared" si="82"/>
        <v>0</v>
      </c>
      <c r="OK40" s="783"/>
      <c r="OL40" s="784">
        <f>IFERROR(OK40*$I40, 0)</f>
        <v>0</v>
      </c>
      <c r="OM40" s="782"/>
      <c r="OO40" s="783"/>
      <c r="OP40" s="784">
        <f>IFERROR(OO40*$I40, 0)</f>
        <v>0</v>
      </c>
      <c r="OQ40" s="783"/>
      <c r="OR40" s="784">
        <f>IFERROR(OQ40*$I40, 0)</f>
        <v>0</v>
      </c>
      <c r="OS40" s="783"/>
      <c r="OT40" s="784">
        <f>IFERROR(OS40*$I40, 0)</f>
        <v>0</v>
      </c>
      <c r="OU40" s="783"/>
      <c r="OV40" s="784">
        <f>IFERROR(OU40*$I40, 0)</f>
        <v>0</v>
      </c>
      <c r="OW40" s="707">
        <f t="shared" si="146"/>
        <v>0</v>
      </c>
      <c r="OX40" s="784">
        <f>IFERROR(OW40*$I40, 0)</f>
        <v>0</v>
      </c>
      <c r="OY40" s="783"/>
      <c r="OZ40" s="784">
        <f>IFERROR(OY40*$I40, 0)</f>
        <v>0</v>
      </c>
      <c r="PA40" s="707">
        <f t="shared" si="147"/>
        <v>0</v>
      </c>
      <c r="PB40" s="784">
        <f>IFERROR(PA40*$I40, 0)</f>
        <v>0</v>
      </c>
      <c r="PC40" s="706">
        <f t="shared" si="83"/>
        <v>0</v>
      </c>
      <c r="PD40" s="706">
        <f t="shared" si="84"/>
        <v>0</v>
      </c>
      <c r="PE40" s="783"/>
      <c r="PF40" s="784">
        <f>IFERROR(PE40*$I40, 0)</f>
        <v>0</v>
      </c>
      <c r="PG40" s="782"/>
      <c r="PI40" s="783"/>
      <c r="PJ40" s="784">
        <f>IFERROR(PI40*$I40, 0)</f>
        <v>0</v>
      </c>
      <c r="PK40" s="783"/>
      <c r="PL40" s="784">
        <f>IFERROR(PK40*$I40, 0)</f>
        <v>0</v>
      </c>
      <c r="PM40" s="783"/>
      <c r="PN40" s="784">
        <f>IFERROR(PM40*$I40, 0)</f>
        <v>0</v>
      </c>
      <c r="PO40" s="783"/>
      <c r="PP40" s="784">
        <f>IFERROR(PO40*$I40, 0)</f>
        <v>0</v>
      </c>
      <c r="PQ40" s="707">
        <f t="shared" si="148"/>
        <v>0</v>
      </c>
      <c r="PR40" s="784">
        <f>IFERROR(PQ40*$I40, 0)</f>
        <v>0</v>
      </c>
      <c r="PS40" s="783"/>
      <c r="PT40" s="784">
        <f>IFERROR(PS40*$I40, 0)</f>
        <v>0</v>
      </c>
      <c r="PU40" s="707">
        <f t="shared" si="149"/>
        <v>0</v>
      </c>
      <c r="PV40" s="784">
        <f>IFERROR(PU40*$I40, 0)</f>
        <v>0</v>
      </c>
      <c r="PW40" s="706">
        <f t="shared" si="85"/>
        <v>0</v>
      </c>
      <c r="PX40" s="706">
        <f t="shared" si="86"/>
        <v>0</v>
      </c>
      <c r="PY40" s="783"/>
      <c r="PZ40" s="784">
        <f>IFERROR(PY40*$I40, 0)</f>
        <v>0</v>
      </c>
      <c r="QA40" s="782"/>
      <c r="QC40" s="783"/>
      <c r="QD40" s="784">
        <f>IFERROR(QC40*$I40, 0)</f>
        <v>0</v>
      </c>
      <c r="QE40" s="783"/>
      <c r="QF40" s="784">
        <f>IFERROR(QE40*$I40, 0)</f>
        <v>0</v>
      </c>
      <c r="QG40" s="783"/>
      <c r="QH40" s="784">
        <f>IFERROR(QG40*$I40, 0)</f>
        <v>0</v>
      </c>
      <c r="QI40" s="783"/>
      <c r="QJ40" s="784">
        <f>IFERROR(QI40*$I40, 0)</f>
        <v>0</v>
      </c>
      <c r="QK40" s="707">
        <f t="shared" si="150"/>
        <v>0</v>
      </c>
      <c r="QL40" s="784">
        <f>IFERROR(QK40*$I40, 0)</f>
        <v>0</v>
      </c>
      <c r="QM40" s="783"/>
      <c r="QN40" s="784">
        <f>IFERROR(QM40*$I40, 0)</f>
        <v>0</v>
      </c>
      <c r="QO40" s="707">
        <f t="shared" si="151"/>
        <v>0</v>
      </c>
      <c r="QP40" s="784">
        <f>IFERROR(QO40*$I40, 0)</f>
        <v>0</v>
      </c>
      <c r="QQ40" s="706">
        <f t="shared" si="87"/>
        <v>0</v>
      </c>
      <c r="QR40" s="706">
        <f t="shared" si="88"/>
        <v>0</v>
      </c>
      <c r="QS40" s="783"/>
      <c r="QT40" s="784">
        <f>IFERROR(QS40*$I40, 0)</f>
        <v>0</v>
      </c>
      <c r="QU40" s="782"/>
      <c r="RA40" s="785">
        <f t="shared" si="89"/>
        <v>0</v>
      </c>
      <c r="RB40" s="785" t="e">
        <f t="shared" si="90"/>
        <v>#REF!</v>
      </c>
      <c r="RC40" s="677">
        <f t="shared" si="91"/>
        <v>1746.6299999999997</v>
      </c>
      <c r="RD40" s="677">
        <f t="shared" si="91"/>
        <v>339.12999999999994</v>
      </c>
      <c r="RE40" s="677">
        <f t="shared" si="91"/>
        <v>551.45000000000005</v>
      </c>
      <c r="RF40" s="677">
        <f t="shared" si="91"/>
        <v>1530</v>
      </c>
      <c r="RG40" s="677">
        <f t="shared" si="91"/>
        <v>0</v>
      </c>
      <c r="RH40" s="677">
        <f t="shared" si="91"/>
        <v>45.116000000000014</v>
      </c>
      <c r="RI40" s="677">
        <f t="shared" si="91"/>
        <v>34.034999999999997</v>
      </c>
      <c r="RJ40" s="677">
        <f t="shared" si="91"/>
        <v>0</v>
      </c>
      <c r="RK40" s="677" t="e">
        <f>#REF!</f>
        <v>#REF!</v>
      </c>
      <c r="RL40" s="677" t="e">
        <f>#REF!</f>
        <v>#REF!</v>
      </c>
      <c r="RM40" s="677">
        <f t="shared" si="92"/>
        <v>0</v>
      </c>
      <c r="RN40" s="677">
        <f t="shared" si="92"/>
        <v>0</v>
      </c>
      <c r="RO40" s="677">
        <f t="shared" si="92"/>
        <v>0</v>
      </c>
      <c r="RP40" s="677">
        <f t="shared" si="92"/>
        <v>0</v>
      </c>
      <c r="RQ40" s="677">
        <f t="shared" si="92"/>
        <v>0</v>
      </c>
      <c r="RR40" s="677">
        <f t="shared" si="92"/>
        <v>0</v>
      </c>
      <c r="RS40" s="677">
        <f t="shared" si="92"/>
        <v>0</v>
      </c>
      <c r="RT40" s="677">
        <f t="shared" si="92"/>
        <v>0</v>
      </c>
      <c r="RV40" s="675">
        <f t="shared" si="6"/>
        <v>4246.3609999999999</v>
      </c>
      <c r="RW40" s="675">
        <f t="shared" si="7"/>
        <v>0</v>
      </c>
      <c r="RX40" s="675">
        <f t="shared" si="8"/>
        <v>0</v>
      </c>
      <c r="RY40" s="675">
        <f t="shared" si="9"/>
        <v>0</v>
      </c>
      <c r="RZ40" s="675">
        <f t="shared" si="10"/>
        <v>0</v>
      </c>
      <c r="SA40" s="675">
        <f t="shared" si="11"/>
        <v>0</v>
      </c>
      <c r="SB40" s="675">
        <f t="shared" si="12"/>
        <v>0</v>
      </c>
      <c r="SC40" s="675">
        <f t="shared" si="13"/>
        <v>0</v>
      </c>
      <c r="SD40" s="675" t="e">
        <f xml:space="preserve"> SUMIF(#REF!,$SD$8,#REF!)</f>
        <v>#REF!</v>
      </c>
      <c r="SE40" s="676" t="e">
        <f xml:space="preserve"> SUMIF(#REF!,$SE$8,#REF!)</f>
        <v>#REF!</v>
      </c>
      <c r="SG40" s="675">
        <f t="shared" si="93"/>
        <v>24452819.999999996</v>
      </c>
      <c r="SH40" s="675">
        <f t="shared" si="93"/>
        <v>4747819.9999999991</v>
      </c>
      <c r="SI40" s="675">
        <f t="shared" si="93"/>
        <v>7720300.0000000009</v>
      </c>
      <c r="SJ40" s="675">
        <f t="shared" si="93"/>
        <v>21420000</v>
      </c>
      <c r="SK40" s="675">
        <f t="shared" si="93"/>
        <v>0</v>
      </c>
      <c r="SL40" s="675">
        <f t="shared" si="93"/>
        <v>631624.00000000023</v>
      </c>
      <c r="SM40" s="675">
        <f t="shared" si="93"/>
        <v>476489.99999999994</v>
      </c>
      <c r="SN40" s="675">
        <f t="shared" si="93"/>
        <v>0</v>
      </c>
      <c r="SO40" s="675" t="e">
        <f t="shared" si="93"/>
        <v>#REF!</v>
      </c>
      <c r="SP40" s="675" t="e">
        <f t="shared" si="93"/>
        <v>#REF!</v>
      </c>
      <c r="SQ40" s="675">
        <f t="shared" si="93"/>
        <v>0</v>
      </c>
      <c r="SR40" s="675">
        <f t="shared" si="93"/>
        <v>0</v>
      </c>
      <c r="SS40" s="675">
        <f t="shared" si="93"/>
        <v>0</v>
      </c>
      <c r="ST40" s="675">
        <f t="shared" si="93"/>
        <v>0</v>
      </c>
      <c r="SU40" s="675">
        <f t="shared" si="93"/>
        <v>0</v>
      </c>
      <c r="SV40" s="675">
        <f t="shared" si="93"/>
        <v>0</v>
      </c>
      <c r="SW40" s="675">
        <f t="shared" si="94"/>
        <v>0</v>
      </c>
      <c r="SX40" s="675">
        <f t="shared" si="94"/>
        <v>0</v>
      </c>
      <c r="SY40" s="675" t="e">
        <f>#REF!*$AP40</f>
        <v>#REF!</v>
      </c>
      <c r="SZ40" s="675" t="e">
        <f>#REF!*$AP40</f>
        <v>#REF!</v>
      </c>
      <c r="TA40" s="675" t="e">
        <f>#REF!*$AP40</f>
        <v>#REF!</v>
      </c>
      <c r="TB40" s="675" t="e">
        <f>#REF!*$AP40</f>
        <v>#REF!</v>
      </c>
      <c r="TC40" s="675" t="e">
        <f>#REF!*$AP40</f>
        <v>#REF!</v>
      </c>
      <c r="TE40" s="675">
        <f t="shared" si="152"/>
        <v>59449054</v>
      </c>
      <c r="TF40" s="675">
        <f t="shared" si="153"/>
        <v>0</v>
      </c>
      <c r="TG40" s="675">
        <f t="shared" si="154"/>
        <v>0</v>
      </c>
      <c r="TH40" s="675">
        <f t="shared" si="155"/>
        <v>0</v>
      </c>
      <c r="TI40" s="675">
        <f t="shared" si="156"/>
        <v>0</v>
      </c>
      <c r="TJ40" s="675">
        <f t="shared" si="157"/>
        <v>0</v>
      </c>
      <c r="TK40" s="675">
        <f t="shared" si="158"/>
        <v>0</v>
      </c>
      <c r="TL40" s="675">
        <f t="shared" si="159"/>
        <v>0</v>
      </c>
      <c r="TM40" s="675">
        <f t="shared" si="160"/>
        <v>0</v>
      </c>
      <c r="TN40" s="676">
        <f t="shared" si="161"/>
        <v>0</v>
      </c>
      <c r="TP40" s="675">
        <f>IFERROR(SG40*(1+LEVEL_2!#REF!),0)</f>
        <v>0</v>
      </c>
      <c r="TQ40" s="675">
        <f>IFERROR(SH40*(1+LEVEL_2!#REF!),0)</f>
        <v>0</v>
      </c>
      <c r="TR40" s="675">
        <f>IFERROR(SI40*(1+LEVEL_2!#REF!),0)</f>
        <v>0</v>
      </c>
      <c r="TS40" s="675">
        <f>IFERROR(SJ40*(1+LEVEL_2!#REF!),0)</f>
        <v>0</v>
      </c>
      <c r="TT40" s="675">
        <f>IFERROR(SK40*(1+LEVEL_2!#REF!),0)</f>
        <v>0</v>
      </c>
      <c r="TU40" s="675">
        <f>IFERROR(SL40*(1+LEVEL_2!#REF!),0)</f>
        <v>0</v>
      </c>
      <c r="TV40" s="675">
        <f>IFERROR(SM40*(1+LEVEL_2!#REF!),0)</f>
        <v>0</v>
      </c>
      <c r="TW40" s="675">
        <f>IFERROR(SN40*(1+LEVEL_2!#REF!),0)</f>
        <v>0</v>
      </c>
      <c r="TX40" s="675">
        <f>IFERROR(SO40*(1+LEVEL_2!#REF!),0)</f>
        <v>0</v>
      </c>
      <c r="TY40" s="675">
        <f>IFERROR(SP40*(1+LEVEL_2!#REF!),0)</f>
        <v>0</v>
      </c>
      <c r="TZ40" s="675">
        <f>IFERROR(SQ40*(1+LEVEL_2!#REF!),0)</f>
        <v>0</v>
      </c>
      <c r="UA40" s="675">
        <f>IFERROR(SR40*(1+LEVEL_2!#REF!),0)</f>
        <v>0</v>
      </c>
      <c r="UB40" s="675">
        <f>IFERROR(SS40*(1+LEVEL_2!#REF!),0)</f>
        <v>0</v>
      </c>
      <c r="UC40" s="675">
        <f>IFERROR(ST40*(1+LEVEL_2!#REF!),0)</f>
        <v>0</v>
      </c>
      <c r="UD40" s="675">
        <f>IFERROR(SU40*(1+LEVEL_2!#REF!),0)</f>
        <v>0</v>
      </c>
      <c r="UE40" s="675">
        <f>IFERROR(SV40*(1+LEVEL_2!#REF!),0)</f>
        <v>0</v>
      </c>
      <c r="UF40" s="675">
        <f>IFERROR(SW40*(1+LEVEL_2!#REF!),0)</f>
        <v>0</v>
      </c>
      <c r="UG40" s="675">
        <f>IFERROR(SX40*(1+LEVEL_2!#REF!),0)</f>
        <v>0</v>
      </c>
      <c r="UH40" s="675">
        <f>IFERROR(SY40*(1+LEVEL_2!#REF!),0)</f>
        <v>0</v>
      </c>
      <c r="UI40" s="675">
        <f>IFERROR(SZ40*(1+LEVEL_2!#REF!),0)</f>
        <v>0</v>
      </c>
      <c r="UJ40" s="675">
        <f>IFERROR(TA40*(1+LEVEL_2!#REF!),0)</f>
        <v>0</v>
      </c>
      <c r="UK40" s="675">
        <f>IFERROR(TB40*(1+LEVEL_2!#REF!),0)</f>
        <v>0</v>
      </c>
      <c r="UL40" s="675">
        <f>IFERROR(TC40*(1+LEVEL_2!#REF!),0)</f>
        <v>0</v>
      </c>
      <c r="UN40" s="675">
        <f t="shared" si="162"/>
        <v>0</v>
      </c>
      <c r="UO40" s="675">
        <f t="shared" si="163"/>
        <v>0</v>
      </c>
      <c r="UP40" s="675">
        <f t="shared" si="164"/>
        <v>0</v>
      </c>
      <c r="UQ40" s="675">
        <f t="shared" si="165"/>
        <v>0</v>
      </c>
      <c r="UR40" s="675">
        <f t="shared" si="166"/>
        <v>0</v>
      </c>
      <c r="US40" s="675">
        <f t="shared" si="167"/>
        <v>0</v>
      </c>
      <c r="UT40" s="675">
        <f t="shared" si="168"/>
        <v>0</v>
      </c>
      <c r="UU40" s="675">
        <f t="shared" si="169"/>
        <v>0</v>
      </c>
      <c r="UV40" s="675">
        <f t="shared" si="170"/>
        <v>0</v>
      </c>
      <c r="UW40" s="676">
        <f t="shared" si="171"/>
        <v>0</v>
      </c>
    </row>
    <row r="41" spans="1:569" s="645" customFormat="1" ht="20.100000000000001" customHeight="1">
      <c r="A41" s="677"/>
      <c r="B41" s="677" t="s">
        <v>405</v>
      </c>
      <c r="C41" s="764" t="s">
        <v>406</v>
      </c>
      <c r="D41" s="764"/>
      <c r="E41" s="792" t="s">
        <v>407</v>
      </c>
      <c r="F41" s="793" t="s">
        <v>408</v>
      </c>
      <c r="G41" s="786" t="s">
        <v>409</v>
      </c>
      <c r="H41" s="794" t="s">
        <v>365</v>
      </c>
      <c r="I41" s="789">
        <f>Rev.1_Base!G136+Rev.1_Base!G146</f>
        <v>7548</v>
      </c>
      <c r="J41" s="789">
        <f>Rev.1_Base!H136+Rev.1_Base!H146</f>
        <v>4902</v>
      </c>
      <c r="K41" s="789">
        <f>Rev.1_Base!J136+Rev.1_Base!J146</f>
        <v>3528.8999999999996</v>
      </c>
      <c r="L41" s="789">
        <f>Rev.1_Base!K136+Rev.1_Base!K146</f>
        <v>882.89999999999986</v>
      </c>
      <c r="M41" s="770"/>
      <c r="N41" s="771">
        <f t="shared" si="45"/>
        <v>7548.0000000000009</v>
      </c>
      <c r="O41" s="772">
        <f t="shared" si="46"/>
        <v>0</v>
      </c>
      <c r="Q41" s="789">
        <f>Rev.1_Base!M136+Rev.1_Base!M146</f>
        <v>2646</v>
      </c>
      <c r="R41" s="795">
        <f>Rev.1_Base!O136+Rev.1_Base!O146</f>
        <v>793.8</v>
      </c>
      <c r="S41" s="795">
        <f>Rev.1_Base!Q136+Rev.1_Base!Q146</f>
        <v>1530.9</v>
      </c>
      <c r="T41" s="795">
        <f>Rev.1_Base!S136+Rev.1_Base!S146</f>
        <v>2310</v>
      </c>
      <c r="U41" s="795">
        <f>Rev.1_Base!U136+Rev.1_Base!U146</f>
        <v>0</v>
      </c>
      <c r="V41" s="795">
        <f>Rev.1_Base!W136+Rev.1_Base!W146</f>
        <v>178.20000000000002</v>
      </c>
      <c r="W41" s="795">
        <f>Rev.1_Base!Y136+Rev.1_Base!Y146</f>
        <v>89.100000000000009</v>
      </c>
      <c r="X41" s="795">
        <f>Rev.1_Base!AA136+Rev.1_Base!AA146</f>
        <v>0</v>
      </c>
      <c r="Y41" s="690"/>
      <c r="Z41" s="690"/>
      <c r="AA41" s="690"/>
      <c r="AB41" s="690"/>
      <c r="AC41" s="690"/>
      <c r="AD41" s="690"/>
      <c r="AE41" s="690"/>
      <c r="AF41" s="691"/>
      <c r="AH41" s="774">
        <f t="shared" si="95"/>
        <v>500</v>
      </c>
      <c r="AI41" s="775">
        <f>IFERROR(AH41*$I41, 0)</f>
        <v>3774000</v>
      </c>
      <c r="AJ41" s="774">
        <f t="shared" si="96"/>
        <v>300</v>
      </c>
      <c r="AK41" s="775">
        <f>IFERROR(AJ41*$I41, 0)</f>
        <v>2264400</v>
      </c>
      <c r="AL41" s="774">
        <f t="shared" si="97"/>
        <v>0</v>
      </c>
      <c r="AM41" s="775">
        <f>IFERROR(AL41*$I41, 0)</f>
        <v>0</v>
      </c>
      <c r="AN41" s="774">
        <f t="shared" si="98"/>
        <v>0</v>
      </c>
      <c r="AO41" s="775">
        <f>IFERROR(AN41*$I41, 0)</f>
        <v>0</v>
      </c>
      <c r="AP41" s="693">
        <f t="shared" si="99"/>
        <v>800</v>
      </c>
      <c r="AQ41" s="775">
        <f>IFERROR(AP41*$I41, 0)</f>
        <v>6038400</v>
      </c>
      <c r="AR41" s="774">
        <f t="shared" si="100"/>
        <v>119.00651250000001</v>
      </c>
      <c r="AS41" s="775">
        <f>IFERROR(AR41*$I41, 0)</f>
        <v>898261.15635000006</v>
      </c>
      <c r="AT41" s="776">
        <f t="shared" si="101"/>
        <v>1102.8078149999999</v>
      </c>
      <c r="AU41" s="776">
        <f t="shared" si="102"/>
        <v>1838.013025</v>
      </c>
      <c r="AV41" s="693">
        <f t="shared" si="103"/>
        <v>919.00651249999999</v>
      </c>
      <c r="AW41" s="775">
        <f t="shared" si="172"/>
        <v>973669.01986349979</v>
      </c>
      <c r="AX41" s="775">
        <f>IFERROR(AU41*$K41, 0)</f>
        <v>6486164.1639224989</v>
      </c>
      <c r="AY41" s="775">
        <f t="shared" si="47"/>
        <v>13873322.3127</v>
      </c>
      <c r="AZ41" s="775">
        <f t="shared" si="47"/>
        <v>6936661.1563499998</v>
      </c>
      <c r="BA41" s="693">
        <f t="shared" si="48"/>
        <v>6936661.1563500008</v>
      </c>
      <c r="BB41" s="693">
        <f t="shared" si="49"/>
        <v>0</v>
      </c>
      <c r="BC41" s="774">
        <f t="shared" si="104"/>
        <v>0</v>
      </c>
      <c r="BD41" s="775">
        <f>IFERROR(BC41*$I41, 0)</f>
        <v>0</v>
      </c>
      <c r="BE41" s="777"/>
      <c r="BG41" s="774">
        <v>1000</v>
      </c>
      <c r="BH41" s="775">
        <f>IFERROR(BG41*$I41, 0)</f>
        <v>7548000</v>
      </c>
      <c r="BI41" s="774">
        <v>1000</v>
      </c>
      <c r="BJ41" s="775">
        <f>IFERROR(BI41*$I41, 0)</f>
        <v>7548000</v>
      </c>
      <c r="BK41" s="774"/>
      <c r="BL41" s="775">
        <f>IFERROR(BK41*$I41, 0)</f>
        <v>0</v>
      </c>
      <c r="BM41" s="774"/>
      <c r="BN41" s="775">
        <f>IFERROR(BM41*$I41, 0)</f>
        <v>0</v>
      </c>
      <c r="BO41" s="693">
        <f t="shared" si="105"/>
        <v>2000</v>
      </c>
      <c r="BP41" s="775">
        <f>IFERROR(BO41*$I41, 0)</f>
        <v>15096000</v>
      </c>
      <c r="BQ41" s="774">
        <f>IFERROR(BR41/$I41,)</f>
        <v>323.70837499999999</v>
      </c>
      <c r="BR41" s="775">
        <f t="shared" si="106"/>
        <v>2443350.8144999999</v>
      </c>
      <c r="BS41" s="693">
        <f t="shared" si="107"/>
        <v>2323.7083750000002</v>
      </c>
      <c r="BT41" s="775">
        <f>IFERROR(BS41*$I41, 0)</f>
        <v>17539350.8145</v>
      </c>
      <c r="BU41" s="693">
        <f t="shared" si="50"/>
        <v>17539350.814500004</v>
      </c>
      <c r="BV41" s="693">
        <f t="shared" si="51"/>
        <v>0</v>
      </c>
      <c r="BW41" s="774"/>
      <c r="BX41" s="775">
        <f>IFERROR(BW41*$I41, 0)</f>
        <v>0</v>
      </c>
      <c r="BY41" s="777"/>
      <c r="CA41" s="744">
        <f>'동해기지(건축)'!BP90</f>
        <v>500</v>
      </c>
      <c r="CB41" s="745">
        <f>IFERROR(CA41*$I41, 0)</f>
        <v>3774000</v>
      </c>
      <c r="CC41" s="718">
        <f>'동해기지(건축)'!BQ90</f>
        <v>1000</v>
      </c>
      <c r="CD41" s="745">
        <f>IFERROR(CC41*$I41, 0)</f>
        <v>7548000</v>
      </c>
      <c r="CE41" s="718"/>
      <c r="CF41" s="745">
        <f>IFERROR(CE41*$I41, 0)</f>
        <v>0</v>
      </c>
      <c r="CG41" s="718">
        <f>'동해기지(건축)'!BR90</f>
        <v>300</v>
      </c>
      <c r="CH41" s="745">
        <f>IFERROR(CG41*$I41, 0)</f>
        <v>2264400</v>
      </c>
      <c r="CI41" s="746">
        <f t="shared" si="108"/>
        <v>1800</v>
      </c>
      <c r="CJ41" s="745">
        <f>IFERROR(CI41*$I41, 0)</f>
        <v>13586400</v>
      </c>
      <c r="CK41" s="718"/>
      <c r="CL41" s="745">
        <f>IFERROR(CK41*$I41, 0)</f>
        <v>0</v>
      </c>
      <c r="CM41" s="746">
        <f t="shared" si="109"/>
        <v>1800</v>
      </c>
      <c r="CN41" s="745">
        <f>IFERROR(CM41*$I41, 0)</f>
        <v>13586400</v>
      </c>
      <c r="CO41" s="699">
        <f t="shared" si="52"/>
        <v>4762800</v>
      </c>
      <c r="CP41" s="699">
        <f t="shared" si="52"/>
        <v>1428840</v>
      </c>
      <c r="CQ41" s="699">
        <f t="shared" si="52"/>
        <v>2755620</v>
      </c>
      <c r="CR41" s="699">
        <f t="shared" si="52"/>
        <v>4158000</v>
      </c>
      <c r="CS41" s="700">
        <f t="shared" si="52"/>
        <v>0</v>
      </c>
      <c r="CT41" s="699">
        <f t="shared" si="52"/>
        <v>320760.00000000006</v>
      </c>
      <c r="CU41" s="699">
        <f t="shared" si="52"/>
        <v>160380.00000000003</v>
      </c>
      <c r="CV41" s="700">
        <f>IFERROR(CM41*$X41, 0)</f>
        <v>0</v>
      </c>
      <c r="CW41" s="697"/>
      <c r="CX41" s="696">
        <f>IFERROR(CW41*$I41, 0)</f>
        <v>0</v>
      </c>
      <c r="CY41" s="701"/>
      <c r="DA41" s="778">
        <f>IFERROR(VLOOKUP($C41,정민건설!$A$13:$AM$154,28,FALSE),0)</f>
        <v>500</v>
      </c>
      <c r="DB41" s="775">
        <f>IFERROR(DA41*$I41, 0)</f>
        <v>3774000</v>
      </c>
      <c r="DC41" s="778">
        <f>IFERROR(VLOOKUP($C41,정민건설!$A$13:$AM$154,30,FALSE),0)</f>
        <v>300</v>
      </c>
      <c r="DD41" s="775">
        <f>IFERROR(DC41*$I41, 0)</f>
        <v>2264400</v>
      </c>
      <c r="DE41" s="774">
        <f>IFERROR(VLOOKUP($C41,정민건설!$A$13:$AM$154,32,FALSE),0)</f>
        <v>0</v>
      </c>
      <c r="DF41" s="775">
        <f>IFERROR(DE41*$I41, 0)</f>
        <v>0</v>
      </c>
      <c r="DG41" s="774">
        <f>IFERROR(VLOOKUP($C41,정민건설!$A$13:$AM$154,34,FALSE),0)</f>
        <v>0</v>
      </c>
      <c r="DH41" s="775">
        <f>IFERROR(DG41*$I41, 0)</f>
        <v>0</v>
      </c>
      <c r="DI41" s="693">
        <f t="shared" si="110"/>
        <v>800</v>
      </c>
      <c r="DJ41" s="775">
        <f>IFERROR(DI41*$I41, 0)</f>
        <v>6038400</v>
      </c>
      <c r="DK41" s="778">
        <f>IFERROR(DL41/$I41,)</f>
        <v>119.00651250000001</v>
      </c>
      <c r="DL41" s="779">
        <f t="shared" si="111"/>
        <v>898261.15635000006</v>
      </c>
      <c r="DM41" s="693">
        <f t="shared" si="112"/>
        <v>919.00651249999999</v>
      </c>
      <c r="DN41" s="775">
        <f>IFERROR(DM41*$I41, 0)</f>
        <v>6936661.1563499998</v>
      </c>
      <c r="DO41" s="693">
        <f t="shared" si="53"/>
        <v>6936661.1563500008</v>
      </c>
      <c r="DP41" s="693">
        <f t="shared" si="54"/>
        <v>0</v>
      </c>
      <c r="DQ41" s="774"/>
      <c r="DR41" s="775">
        <f>IFERROR(DQ41*$I41, 0)</f>
        <v>0</v>
      </c>
      <c r="DS41" s="777"/>
      <c r="DU41" s="774">
        <f>IFERROR(VLOOKUP($C41,[1]영만종합건설!$A$13:$AN$154,28,FALSE),0)</f>
        <v>500</v>
      </c>
      <c r="DV41" s="780">
        <f>IFERROR(DU41*$I41, 0)</f>
        <v>3774000</v>
      </c>
      <c r="DW41" s="774">
        <f>IFERROR(VLOOKUP($C41,[1]영만종합건설!$A$13:$AN$154,30,FALSE),0)</f>
        <v>500</v>
      </c>
      <c r="DX41" s="780">
        <f>IFERROR(DW41*$I41, 0)</f>
        <v>3774000</v>
      </c>
      <c r="DY41" s="778">
        <f>IFERROR(VLOOKUP($C41,[1]영만종합건설!$A$13:$AN$154,32,FALSE),0)</f>
        <v>0</v>
      </c>
      <c r="DZ41" s="780">
        <f>IFERROR(DY41*$I41, 0)</f>
        <v>0</v>
      </c>
      <c r="EA41" s="778">
        <f>IFERROR(VLOOKUP($C41,[1]영만종합건설!$A$13:$AN$154,34,FALSE),0)</f>
        <v>0</v>
      </c>
      <c r="EB41" s="780">
        <f>IFERROR(EA41*$I41, 0)</f>
        <v>0</v>
      </c>
      <c r="EC41" s="703">
        <f t="shared" si="113"/>
        <v>1000</v>
      </c>
      <c r="ED41" s="780">
        <f>IFERROR(EC41*$I41, 0)</f>
        <v>7548000</v>
      </c>
      <c r="EE41" s="778">
        <f>IFERROR(EF41/$I41,)</f>
        <v>161.85418749999999</v>
      </c>
      <c r="EF41" s="779">
        <f t="shared" si="114"/>
        <v>1221675.4072499999</v>
      </c>
      <c r="EG41" s="703">
        <f t="shared" si="115"/>
        <v>1161.8541875000001</v>
      </c>
      <c r="EH41" s="780">
        <f>IFERROR(EG41*$I41, 0)</f>
        <v>8769675.4072500002</v>
      </c>
      <c r="EI41" s="703">
        <f t="shared" si="55"/>
        <v>8769675.407250002</v>
      </c>
      <c r="EJ41" s="703">
        <f t="shared" si="56"/>
        <v>0</v>
      </c>
      <c r="EK41" s="778"/>
      <c r="EL41" s="780">
        <f>IFERROR(EK41*$I41, 0)</f>
        <v>0</v>
      </c>
      <c r="EM41" s="781"/>
      <c r="EO41" s="778">
        <f>IFERROR(VLOOKUP($C41,[1]부강종합건설!$A$13:$AM$154,28,FALSE),0)</f>
        <v>1000</v>
      </c>
      <c r="EP41" s="780">
        <f>IFERROR(EO41*$I41, 0)</f>
        <v>7548000</v>
      </c>
      <c r="EQ41" s="778">
        <f>IFERROR(VLOOKUP($C41,[1]부강종합건설!$A$13:$AM$154,30,FALSE),0)</f>
        <v>1000</v>
      </c>
      <c r="ER41" s="780">
        <f>IFERROR(EQ41*$I41, 0)</f>
        <v>7548000</v>
      </c>
      <c r="ES41" s="778">
        <f>IFERROR(VLOOKUP($C41,[1]부강종합건설!$A$13:$AM$154,32,FALSE),0)</f>
        <v>0</v>
      </c>
      <c r="ET41" s="780">
        <f>IFERROR(ES41*$I41, 0)</f>
        <v>0</v>
      </c>
      <c r="EU41" s="778">
        <f>IFERROR(VLOOKUP($C41,[1]부강종합건설!$A$13:$AM$154,34,FALSE),0)</f>
        <v>270</v>
      </c>
      <c r="EV41" s="780">
        <f>IFERROR(EU41*$I41, 0)</f>
        <v>2037960</v>
      </c>
      <c r="EW41" s="703">
        <f t="shared" si="116"/>
        <v>2270</v>
      </c>
      <c r="EX41" s="780">
        <f>IFERROR(EW41*$I41, 0)</f>
        <v>17133960</v>
      </c>
      <c r="EY41" s="778">
        <f>IFERROR(EZ41/$I41,)</f>
        <v>347.08227500000004</v>
      </c>
      <c r="EZ41" s="779">
        <f t="shared" si="117"/>
        <v>2619777.0117000001</v>
      </c>
      <c r="FA41" s="703">
        <f t="shared" si="118"/>
        <v>2617.0822750000002</v>
      </c>
      <c r="FB41" s="780">
        <f>IFERROR(FA41*$I41, 0)</f>
        <v>19753737.011700001</v>
      </c>
      <c r="FC41" s="703">
        <f t="shared" si="57"/>
        <v>19753737.011700004</v>
      </c>
      <c r="FD41" s="703">
        <f t="shared" si="58"/>
        <v>0</v>
      </c>
      <c r="FE41" s="778"/>
      <c r="FF41" s="780">
        <f>IFERROR(FE41*$I41, 0)</f>
        <v>0</v>
      </c>
      <c r="FG41" s="782"/>
      <c r="FI41" s="774">
        <f>IFERROR(VLOOKUP($C41,[1]대도엔지니어링!$A$13:$AN$154,28,FALSE),0)</f>
        <v>1100</v>
      </c>
      <c r="FJ41" s="775">
        <f>IFERROR(FI41*$I41, 0)</f>
        <v>8302800</v>
      </c>
      <c r="FK41" s="774">
        <f>IFERROR(VLOOKUP($C41,[1]대도엔지니어링!$A$13:$AN$154,30,FALSE),0)</f>
        <v>1650</v>
      </c>
      <c r="FL41" s="775">
        <f>IFERROR(FK41*$I41, 0)</f>
        <v>12454200</v>
      </c>
      <c r="FM41" s="774">
        <f>IFERROR(VLOOKUP($C41,[1]대도엔지니어링!$A$13:$AN$154,32,FALSE),0)</f>
        <v>0</v>
      </c>
      <c r="FN41" s="775">
        <f>IFERROR(FM41*$I41, 0)</f>
        <v>0</v>
      </c>
      <c r="FO41" s="774">
        <f>IFERROR(VLOOKUP($C41,[1]대도엔지니어링!$A$13:$AN$154,34,FALSE),0)</f>
        <v>70</v>
      </c>
      <c r="FP41" s="775">
        <f>IFERROR(FO41*$I41, 0)</f>
        <v>528360</v>
      </c>
      <c r="FQ41" s="693">
        <f t="shared" si="119"/>
        <v>2820</v>
      </c>
      <c r="FR41" s="775">
        <f>IFERROR(FQ41*$I41, 0)</f>
        <v>21285360</v>
      </c>
      <c r="FS41" s="774">
        <f t="shared" si="120"/>
        <v>225.52788700820975</v>
      </c>
      <c r="FT41" s="775">
        <f>IFERROR(FS41*$I41, 0)</f>
        <v>1702284.4911379672</v>
      </c>
      <c r="FU41" s="693">
        <f t="shared" si="121"/>
        <v>3045.5278870082097</v>
      </c>
      <c r="FV41" s="775">
        <f>IFERROR(FU41*$I41, 0)</f>
        <v>22987644.491137967</v>
      </c>
      <c r="FW41" s="693">
        <f t="shared" si="59"/>
        <v>22987644.49113797</v>
      </c>
      <c r="FX41" s="693">
        <f t="shared" si="60"/>
        <v>0</v>
      </c>
      <c r="FY41" s="774"/>
      <c r="FZ41" s="775">
        <f>IFERROR(FY41*$I41, 0)</f>
        <v>0</v>
      </c>
      <c r="GA41" s="782"/>
      <c r="GC41" s="774">
        <f>IFERROR(VLOOKUP($C41,[1]부명엔지니어링!$A$13:$AN$154,28,FALSE),0)</f>
        <v>8000</v>
      </c>
      <c r="GD41" s="775">
        <f>IFERROR(GC41*$I41, 0)</f>
        <v>60384000</v>
      </c>
      <c r="GE41" s="774">
        <f>IFERROR(VLOOKUP($C41,[1]부명엔지니어링!$A$13:$AN$154,30,FALSE),0)</f>
        <v>1000</v>
      </c>
      <c r="GF41" s="775">
        <f>IFERROR(GE41*$I41, 0)</f>
        <v>7548000</v>
      </c>
      <c r="GG41" s="774">
        <f>IFERROR(VLOOKUP($C41,[1]부명엔지니어링!$A$13:$AN$154,32,FALSE),0)</f>
        <v>0</v>
      </c>
      <c r="GH41" s="775">
        <f>IFERROR(GG41*$I41, 0)</f>
        <v>0</v>
      </c>
      <c r="GI41" s="774">
        <f>IFERROR(VLOOKUP($C41,[1]부명엔지니어링!$A$13:$AN$154,34,FALSE),0)</f>
        <v>0</v>
      </c>
      <c r="GJ41" s="775">
        <f>IFERROR(GI41*$I41, 0)</f>
        <v>0</v>
      </c>
      <c r="GK41" s="693">
        <f t="shared" si="122"/>
        <v>9000</v>
      </c>
      <c r="GL41" s="775">
        <f>IFERROR(GK41*$I41, 0)</f>
        <v>67932000</v>
      </c>
      <c r="GM41" s="774">
        <f>IFERROR(GN41/$I41,)</f>
        <v>1089.9983750000001</v>
      </c>
      <c r="GN41" s="775">
        <f t="shared" si="123"/>
        <v>8227307.7345000003</v>
      </c>
      <c r="GO41" s="693">
        <f t="shared" si="124"/>
        <v>10089.998374999999</v>
      </c>
      <c r="GP41" s="775">
        <f>IFERROR(GO41*$I41, 0)</f>
        <v>76159307.734499991</v>
      </c>
      <c r="GQ41" s="693">
        <f t="shared" si="61"/>
        <v>76159307.734500006</v>
      </c>
      <c r="GR41" s="693">
        <f t="shared" si="62"/>
        <v>0</v>
      </c>
      <c r="GS41" s="774"/>
      <c r="GT41" s="775">
        <f>IFERROR(GS41*$I41, 0)</f>
        <v>0</v>
      </c>
      <c r="GU41" s="782"/>
      <c r="GW41" s="790">
        <f>AH41</f>
        <v>500</v>
      </c>
      <c r="GX41" s="790">
        <f>IFERROR(GW41*$I41, 0)</f>
        <v>3774000</v>
      </c>
      <c r="GY41" s="790">
        <f>AJ41</f>
        <v>300</v>
      </c>
      <c r="GZ41" s="790">
        <f>IFERROR(GY41*$I41, 0)</f>
        <v>2264400</v>
      </c>
      <c r="HA41" s="790">
        <f>AL41</f>
        <v>0</v>
      </c>
      <c r="HB41" s="790">
        <f>IFERROR(HA41*$I41, 0)</f>
        <v>0</v>
      </c>
      <c r="HC41" s="790">
        <f>AN41</f>
        <v>0</v>
      </c>
      <c r="HD41" s="790">
        <f>IFERROR(HC41*$I41, 0)</f>
        <v>0</v>
      </c>
      <c r="HE41" s="790">
        <f t="shared" si="125"/>
        <v>800</v>
      </c>
      <c r="HF41" s="790">
        <f>IFERROR(HE41*$I41, 0)</f>
        <v>6038400</v>
      </c>
      <c r="HG41" s="790">
        <f>IFERROR(HH41/$I41,)</f>
        <v>119.00651250000001</v>
      </c>
      <c r="HH41" s="790">
        <f t="shared" si="126"/>
        <v>898261.15635000006</v>
      </c>
      <c r="HI41" s="790">
        <f t="shared" si="127"/>
        <v>919.00651249999999</v>
      </c>
      <c r="HJ41" s="790">
        <f>IFERROR(HI41*$I41, 0)</f>
        <v>6936661.1563499998</v>
      </c>
      <c r="HK41" s="790">
        <f t="shared" si="63"/>
        <v>6936661.1563500008</v>
      </c>
      <c r="HL41" s="790">
        <f t="shared" si="64"/>
        <v>0</v>
      </c>
      <c r="HM41" s="790"/>
      <c r="HN41" s="790">
        <f>IFERROR(HM41*$I41, 0)</f>
        <v>0</v>
      </c>
      <c r="HO41" s="791" t="s">
        <v>400</v>
      </c>
      <c r="HQ41" s="783"/>
      <c r="HR41" s="784">
        <f>IFERROR(HQ41*$I41, 0)</f>
        <v>0</v>
      </c>
      <c r="HS41" s="783"/>
      <c r="HT41" s="784">
        <f>IFERROR(HS41*$I41, 0)</f>
        <v>0</v>
      </c>
      <c r="HU41" s="783"/>
      <c r="HV41" s="784">
        <f>IFERROR(HU41*$I41, 0)</f>
        <v>0</v>
      </c>
      <c r="HW41" s="783"/>
      <c r="HX41" s="784">
        <f>IFERROR(HW41*$I41, 0)</f>
        <v>0</v>
      </c>
      <c r="HY41" s="707">
        <f t="shared" si="128"/>
        <v>0</v>
      </c>
      <c r="HZ41" s="784">
        <f>IFERROR(HY41*$I41, 0)</f>
        <v>0</v>
      </c>
      <c r="IA41" s="783"/>
      <c r="IB41" s="784">
        <f>IFERROR(IA41*$I41, 0)</f>
        <v>0</v>
      </c>
      <c r="IC41" s="707">
        <f t="shared" si="129"/>
        <v>0</v>
      </c>
      <c r="ID41" s="784">
        <f>IFERROR(IC41*$I41, 0)</f>
        <v>0</v>
      </c>
      <c r="IE41" s="706">
        <f t="shared" si="65"/>
        <v>0</v>
      </c>
      <c r="IF41" s="706">
        <f t="shared" si="66"/>
        <v>0</v>
      </c>
      <c r="IG41" s="783"/>
      <c r="IH41" s="784">
        <f>IFERROR(IG41*$I41, 0)</f>
        <v>0</v>
      </c>
      <c r="II41" s="782"/>
      <c r="IK41" s="783"/>
      <c r="IL41" s="784">
        <f>IFERROR(IK41*$I41, 0)</f>
        <v>0</v>
      </c>
      <c r="IM41" s="783"/>
      <c r="IN41" s="784">
        <f>IFERROR(IM41*$I41, 0)</f>
        <v>0</v>
      </c>
      <c r="IO41" s="783"/>
      <c r="IP41" s="784">
        <f>IFERROR(IO41*$I41, 0)</f>
        <v>0</v>
      </c>
      <c r="IQ41" s="783"/>
      <c r="IR41" s="784">
        <f>IFERROR(IQ41*$I41, 0)</f>
        <v>0</v>
      </c>
      <c r="IS41" s="707">
        <f t="shared" si="130"/>
        <v>0</v>
      </c>
      <c r="IT41" s="784">
        <f>IFERROR(IS41*$I41, 0)</f>
        <v>0</v>
      </c>
      <c r="IU41" s="783"/>
      <c r="IV41" s="784">
        <f>IFERROR(IU41*$I41, 0)</f>
        <v>0</v>
      </c>
      <c r="IW41" s="707">
        <f t="shared" si="131"/>
        <v>0</v>
      </c>
      <c r="IX41" s="784">
        <f>IFERROR(IW41*$I41, 0)</f>
        <v>0</v>
      </c>
      <c r="IY41" s="706">
        <f t="shared" si="67"/>
        <v>0</v>
      </c>
      <c r="IZ41" s="706">
        <f t="shared" si="68"/>
        <v>0</v>
      </c>
      <c r="JA41" s="783"/>
      <c r="JB41" s="784">
        <f>IFERROR(JA41*$I41, 0)</f>
        <v>0</v>
      </c>
      <c r="JC41" s="782"/>
      <c r="JE41" s="783"/>
      <c r="JF41" s="784">
        <f>IFERROR(JE41*$I41, 0)</f>
        <v>0</v>
      </c>
      <c r="JG41" s="783"/>
      <c r="JH41" s="784">
        <f>IFERROR(JG41*$I41, 0)</f>
        <v>0</v>
      </c>
      <c r="JI41" s="783"/>
      <c r="JJ41" s="784">
        <f>IFERROR(JI41*$I41, 0)</f>
        <v>0</v>
      </c>
      <c r="JK41" s="783"/>
      <c r="JL41" s="784">
        <f>IFERROR(JK41*$I41, 0)</f>
        <v>0</v>
      </c>
      <c r="JM41" s="707">
        <f t="shared" si="132"/>
        <v>0</v>
      </c>
      <c r="JN41" s="784">
        <f>IFERROR(JM41*$I41, 0)</f>
        <v>0</v>
      </c>
      <c r="JO41" s="783"/>
      <c r="JP41" s="784">
        <f>IFERROR(JO41*$I41, 0)</f>
        <v>0</v>
      </c>
      <c r="JQ41" s="707">
        <f t="shared" si="133"/>
        <v>0</v>
      </c>
      <c r="JR41" s="784">
        <f>IFERROR(JQ41*$I41, 0)</f>
        <v>0</v>
      </c>
      <c r="JS41" s="706">
        <f t="shared" si="69"/>
        <v>0</v>
      </c>
      <c r="JT41" s="706">
        <f t="shared" si="70"/>
        <v>0</v>
      </c>
      <c r="JU41" s="783"/>
      <c r="JV41" s="784">
        <f>IFERROR(JU41*$I41, 0)</f>
        <v>0</v>
      </c>
      <c r="JW41" s="782"/>
      <c r="JY41" s="783"/>
      <c r="JZ41" s="784">
        <f>IFERROR(JY41*$I41, 0)</f>
        <v>0</v>
      </c>
      <c r="KA41" s="783"/>
      <c r="KB41" s="784">
        <f>IFERROR(KA41*$I41, 0)</f>
        <v>0</v>
      </c>
      <c r="KC41" s="783"/>
      <c r="KD41" s="784">
        <f>IFERROR(KC41*$I41, 0)</f>
        <v>0</v>
      </c>
      <c r="KE41" s="783"/>
      <c r="KF41" s="784">
        <f>IFERROR(KE41*$I41, 0)</f>
        <v>0</v>
      </c>
      <c r="KG41" s="707">
        <f t="shared" si="134"/>
        <v>0</v>
      </c>
      <c r="KH41" s="784">
        <f>IFERROR(KG41*$I41, 0)</f>
        <v>0</v>
      </c>
      <c r="KI41" s="783"/>
      <c r="KJ41" s="784">
        <f>IFERROR(KI41*$I41, 0)</f>
        <v>0</v>
      </c>
      <c r="KK41" s="707">
        <f t="shared" si="135"/>
        <v>0</v>
      </c>
      <c r="KL41" s="784">
        <f>IFERROR(KK41*$I41, 0)</f>
        <v>0</v>
      </c>
      <c r="KM41" s="706">
        <f t="shared" si="71"/>
        <v>0</v>
      </c>
      <c r="KN41" s="706">
        <f t="shared" si="72"/>
        <v>0</v>
      </c>
      <c r="KO41" s="783"/>
      <c r="KP41" s="784">
        <f>IFERROR(KO41*$I41, 0)</f>
        <v>0</v>
      </c>
      <c r="KQ41" s="782"/>
      <c r="KS41" s="783"/>
      <c r="KT41" s="784">
        <f>IFERROR(KS41*$I41, 0)</f>
        <v>0</v>
      </c>
      <c r="KU41" s="783"/>
      <c r="KV41" s="784">
        <f>IFERROR(KU41*$I41, 0)</f>
        <v>0</v>
      </c>
      <c r="KW41" s="783"/>
      <c r="KX41" s="784">
        <f>IFERROR(KW41*$I41, 0)</f>
        <v>0</v>
      </c>
      <c r="KY41" s="783"/>
      <c r="KZ41" s="784">
        <f>IFERROR(KY41*$I41, 0)</f>
        <v>0</v>
      </c>
      <c r="LA41" s="707">
        <f t="shared" si="136"/>
        <v>0</v>
      </c>
      <c r="LB41" s="784">
        <f>IFERROR(LA41*$I41, 0)</f>
        <v>0</v>
      </c>
      <c r="LC41" s="783"/>
      <c r="LD41" s="784">
        <f>IFERROR(LC41*$I41, 0)</f>
        <v>0</v>
      </c>
      <c r="LE41" s="707">
        <f t="shared" si="137"/>
        <v>0</v>
      </c>
      <c r="LF41" s="784">
        <f>IFERROR(LE41*$I41, 0)</f>
        <v>0</v>
      </c>
      <c r="LG41" s="706">
        <f t="shared" si="73"/>
        <v>0</v>
      </c>
      <c r="LH41" s="706">
        <f t="shared" si="74"/>
        <v>0</v>
      </c>
      <c r="LI41" s="783"/>
      <c r="LJ41" s="784">
        <f>IFERROR(LI41*$I41, 0)</f>
        <v>0</v>
      </c>
      <c r="LK41" s="782"/>
      <c r="LM41" s="783"/>
      <c r="LN41" s="784">
        <f>IFERROR(LM41*$I41, 0)</f>
        <v>0</v>
      </c>
      <c r="LO41" s="783"/>
      <c r="LP41" s="784">
        <f>IFERROR(LO41*$I41, 0)</f>
        <v>0</v>
      </c>
      <c r="LQ41" s="783"/>
      <c r="LR41" s="784">
        <f>IFERROR(LQ41*$I41, 0)</f>
        <v>0</v>
      </c>
      <c r="LS41" s="783"/>
      <c r="LT41" s="784">
        <f>IFERROR(LS41*$I41, 0)</f>
        <v>0</v>
      </c>
      <c r="LU41" s="707">
        <f t="shared" si="138"/>
        <v>0</v>
      </c>
      <c r="LV41" s="784">
        <f>IFERROR(LU41*$I41, 0)</f>
        <v>0</v>
      </c>
      <c r="LW41" s="783"/>
      <c r="LX41" s="784">
        <f>IFERROR(LW41*$I41, 0)</f>
        <v>0</v>
      </c>
      <c r="LY41" s="707">
        <f t="shared" si="139"/>
        <v>0</v>
      </c>
      <c r="LZ41" s="784">
        <f>IFERROR(LY41*$I41, 0)</f>
        <v>0</v>
      </c>
      <c r="MA41" s="706">
        <f t="shared" si="75"/>
        <v>0</v>
      </c>
      <c r="MB41" s="706">
        <f t="shared" si="76"/>
        <v>0</v>
      </c>
      <c r="MC41" s="783"/>
      <c r="MD41" s="784">
        <f>IFERROR(MC41*$I41, 0)</f>
        <v>0</v>
      </c>
      <c r="ME41" s="782"/>
      <c r="MG41" s="783"/>
      <c r="MH41" s="784">
        <f>IFERROR(MG41*$I41, 0)</f>
        <v>0</v>
      </c>
      <c r="MI41" s="783"/>
      <c r="MJ41" s="784">
        <f>IFERROR(MI41*$I41, 0)</f>
        <v>0</v>
      </c>
      <c r="MK41" s="783"/>
      <c r="ML41" s="784">
        <f>IFERROR(MK41*$I41, 0)</f>
        <v>0</v>
      </c>
      <c r="MM41" s="783"/>
      <c r="MN41" s="784">
        <f>IFERROR(MM41*$I41, 0)</f>
        <v>0</v>
      </c>
      <c r="MO41" s="707">
        <f t="shared" si="140"/>
        <v>0</v>
      </c>
      <c r="MP41" s="784">
        <f>IFERROR(MO41*$I41, 0)</f>
        <v>0</v>
      </c>
      <c r="MQ41" s="783"/>
      <c r="MR41" s="784">
        <f>IFERROR(MQ41*$I41, 0)</f>
        <v>0</v>
      </c>
      <c r="MS41" s="707">
        <f t="shared" si="141"/>
        <v>0</v>
      </c>
      <c r="MT41" s="784">
        <f>IFERROR(MS41*$I41, 0)</f>
        <v>0</v>
      </c>
      <c r="MU41" s="706">
        <f t="shared" si="77"/>
        <v>0</v>
      </c>
      <c r="MV41" s="706">
        <f t="shared" si="78"/>
        <v>0</v>
      </c>
      <c r="MW41" s="783"/>
      <c r="MX41" s="784">
        <f>IFERROR(MW41*$I41, 0)</f>
        <v>0</v>
      </c>
      <c r="MY41" s="782"/>
      <c r="NA41" s="783"/>
      <c r="NB41" s="784">
        <f>IFERROR(NA41*$I41, 0)</f>
        <v>0</v>
      </c>
      <c r="NC41" s="783"/>
      <c r="ND41" s="784">
        <f>IFERROR(NC41*$I41, 0)</f>
        <v>0</v>
      </c>
      <c r="NE41" s="783"/>
      <c r="NF41" s="784">
        <f>IFERROR(NE41*$I41, 0)</f>
        <v>0</v>
      </c>
      <c r="NG41" s="783"/>
      <c r="NH41" s="784">
        <f>IFERROR(NG41*$I41, 0)</f>
        <v>0</v>
      </c>
      <c r="NI41" s="707">
        <f t="shared" si="142"/>
        <v>0</v>
      </c>
      <c r="NJ41" s="784">
        <f>IFERROR(NI41*$I41, 0)</f>
        <v>0</v>
      </c>
      <c r="NK41" s="783"/>
      <c r="NL41" s="784">
        <f>IFERROR(NK41*$I41, 0)</f>
        <v>0</v>
      </c>
      <c r="NM41" s="707">
        <f t="shared" si="143"/>
        <v>0</v>
      </c>
      <c r="NN41" s="784">
        <f>IFERROR(NM41*$I41, 0)</f>
        <v>0</v>
      </c>
      <c r="NO41" s="706">
        <f t="shared" si="79"/>
        <v>0</v>
      </c>
      <c r="NP41" s="706">
        <f t="shared" si="80"/>
        <v>0</v>
      </c>
      <c r="NQ41" s="783"/>
      <c r="NR41" s="784">
        <f>IFERROR(NQ41*$I41, 0)</f>
        <v>0</v>
      </c>
      <c r="NS41" s="782"/>
      <c r="NU41" s="783"/>
      <c r="NV41" s="784">
        <f>IFERROR(NU41*$I41, 0)</f>
        <v>0</v>
      </c>
      <c r="NW41" s="783"/>
      <c r="NX41" s="784">
        <f>IFERROR(NW41*$I41, 0)</f>
        <v>0</v>
      </c>
      <c r="NY41" s="783"/>
      <c r="NZ41" s="784">
        <f>IFERROR(NY41*$I41, 0)</f>
        <v>0</v>
      </c>
      <c r="OA41" s="783"/>
      <c r="OB41" s="784">
        <f>IFERROR(OA41*$I41, 0)</f>
        <v>0</v>
      </c>
      <c r="OC41" s="707">
        <f t="shared" si="144"/>
        <v>0</v>
      </c>
      <c r="OD41" s="784">
        <f>IFERROR(OC41*$I41, 0)</f>
        <v>0</v>
      </c>
      <c r="OE41" s="783"/>
      <c r="OF41" s="784">
        <f>IFERROR(OE41*$I41, 0)</f>
        <v>0</v>
      </c>
      <c r="OG41" s="707">
        <f t="shared" si="145"/>
        <v>0</v>
      </c>
      <c r="OH41" s="784">
        <f>IFERROR(OG41*$I41, 0)</f>
        <v>0</v>
      </c>
      <c r="OI41" s="706">
        <f t="shared" si="81"/>
        <v>0</v>
      </c>
      <c r="OJ41" s="706">
        <f t="shared" si="82"/>
        <v>0</v>
      </c>
      <c r="OK41" s="783"/>
      <c r="OL41" s="784">
        <f>IFERROR(OK41*$I41, 0)</f>
        <v>0</v>
      </c>
      <c r="OM41" s="782"/>
      <c r="OO41" s="783"/>
      <c r="OP41" s="784">
        <f>IFERROR(OO41*$I41, 0)</f>
        <v>0</v>
      </c>
      <c r="OQ41" s="783"/>
      <c r="OR41" s="784">
        <f>IFERROR(OQ41*$I41, 0)</f>
        <v>0</v>
      </c>
      <c r="OS41" s="783"/>
      <c r="OT41" s="784">
        <f>IFERROR(OS41*$I41, 0)</f>
        <v>0</v>
      </c>
      <c r="OU41" s="783"/>
      <c r="OV41" s="784">
        <f>IFERROR(OU41*$I41, 0)</f>
        <v>0</v>
      </c>
      <c r="OW41" s="707">
        <f t="shared" si="146"/>
        <v>0</v>
      </c>
      <c r="OX41" s="784">
        <f>IFERROR(OW41*$I41, 0)</f>
        <v>0</v>
      </c>
      <c r="OY41" s="783"/>
      <c r="OZ41" s="784">
        <f>IFERROR(OY41*$I41, 0)</f>
        <v>0</v>
      </c>
      <c r="PA41" s="707">
        <f t="shared" si="147"/>
        <v>0</v>
      </c>
      <c r="PB41" s="784">
        <f>IFERROR(PA41*$I41, 0)</f>
        <v>0</v>
      </c>
      <c r="PC41" s="706">
        <f t="shared" si="83"/>
        <v>0</v>
      </c>
      <c r="PD41" s="706">
        <f t="shared" si="84"/>
        <v>0</v>
      </c>
      <c r="PE41" s="783"/>
      <c r="PF41" s="784">
        <f>IFERROR(PE41*$I41, 0)</f>
        <v>0</v>
      </c>
      <c r="PG41" s="782"/>
      <c r="PI41" s="783"/>
      <c r="PJ41" s="784">
        <f>IFERROR(PI41*$I41, 0)</f>
        <v>0</v>
      </c>
      <c r="PK41" s="783"/>
      <c r="PL41" s="784">
        <f>IFERROR(PK41*$I41, 0)</f>
        <v>0</v>
      </c>
      <c r="PM41" s="783"/>
      <c r="PN41" s="784">
        <f>IFERROR(PM41*$I41, 0)</f>
        <v>0</v>
      </c>
      <c r="PO41" s="783"/>
      <c r="PP41" s="784">
        <f>IFERROR(PO41*$I41, 0)</f>
        <v>0</v>
      </c>
      <c r="PQ41" s="707">
        <f t="shared" si="148"/>
        <v>0</v>
      </c>
      <c r="PR41" s="784">
        <f>IFERROR(PQ41*$I41, 0)</f>
        <v>0</v>
      </c>
      <c r="PS41" s="783"/>
      <c r="PT41" s="784">
        <f>IFERROR(PS41*$I41, 0)</f>
        <v>0</v>
      </c>
      <c r="PU41" s="707">
        <f t="shared" si="149"/>
        <v>0</v>
      </c>
      <c r="PV41" s="784">
        <f>IFERROR(PU41*$I41, 0)</f>
        <v>0</v>
      </c>
      <c r="PW41" s="706">
        <f t="shared" si="85"/>
        <v>0</v>
      </c>
      <c r="PX41" s="706">
        <f t="shared" si="86"/>
        <v>0</v>
      </c>
      <c r="PY41" s="783"/>
      <c r="PZ41" s="784">
        <f>IFERROR(PY41*$I41, 0)</f>
        <v>0</v>
      </c>
      <c r="QA41" s="782"/>
      <c r="QC41" s="783"/>
      <c r="QD41" s="784">
        <f>IFERROR(QC41*$I41, 0)</f>
        <v>0</v>
      </c>
      <c r="QE41" s="783"/>
      <c r="QF41" s="784">
        <f>IFERROR(QE41*$I41, 0)</f>
        <v>0</v>
      </c>
      <c r="QG41" s="783"/>
      <c r="QH41" s="784">
        <f>IFERROR(QG41*$I41, 0)</f>
        <v>0</v>
      </c>
      <c r="QI41" s="783"/>
      <c r="QJ41" s="784">
        <f>IFERROR(QI41*$I41, 0)</f>
        <v>0</v>
      </c>
      <c r="QK41" s="707">
        <f t="shared" si="150"/>
        <v>0</v>
      </c>
      <c r="QL41" s="784">
        <f>IFERROR(QK41*$I41, 0)</f>
        <v>0</v>
      </c>
      <c r="QM41" s="783"/>
      <c r="QN41" s="784">
        <f>IFERROR(QM41*$I41, 0)</f>
        <v>0</v>
      </c>
      <c r="QO41" s="707">
        <f t="shared" si="151"/>
        <v>0</v>
      </c>
      <c r="QP41" s="784">
        <f>IFERROR(QO41*$I41, 0)</f>
        <v>0</v>
      </c>
      <c r="QQ41" s="706">
        <f t="shared" si="87"/>
        <v>0</v>
      </c>
      <c r="QR41" s="706">
        <f t="shared" si="88"/>
        <v>0</v>
      </c>
      <c r="QS41" s="783"/>
      <c r="QT41" s="784">
        <f>IFERROR(QS41*$I41, 0)</f>
        <v>0</v>
      </c>
      <c r="QU41" s="782"/>
      <c r="RA41" s="785">
        <f t="shared" si="89"/>
        <v>0</v>
      </c>
      <c r="RB41" s="785" t="e">
        <f t="shared" si="90"/>
        <v>#REF!</v>
      </c>
      <c r="RC41" s="677">
        <f t="shared" si="91"/>
        <v>2646</v>
      </c>
      <c r="RD41" s="677">
        <f t="shared" si="91"/>
        <v>793.8</v>
      </c>
      <c r="RE41" s="677">
        <f t="shared" si="91"/>
        <v>1530.9</v>
      </c>
      <c r="RF41" s="677">
        <f t="shared" si="91"/>
        <v>2310</v>
      </c>
      <c r="RG41" s="677">
        <f t="shared" si="91"/>
        <v>0</v>
      </c>
      <c r="RH41" s="677">
        <f t="shared" si="91"/>
        <v>178.20000000000002</v>
      </c>
      <c r="RI41" s="677">
        <f t="shared" si="91"/>
        <v>89.100000000000009</v>
      </c>
      <c r="RJ41" s="677">
        <f t="shared" si="91"/>
        <v>0</v>
      </c>
      <c r="RK41" s="677" t="e">
        <f>#REF!</f>
        <v>#REF!</v>
      </c>
      <c r="RL41" s="677" t="e">
        <f>#REF!</f>
        <v>#REF!</v>
      </c>
      <c r="RM41" s="677">
        <f t="shared" si="92"/>
        <v>0</v>
      </c>
      <c r="RN41" s="677">
        <f t="shared" si="92"/>
        <v>0</v>
      </c>
      <c r="RO41" s="677">
        <f t="shared" si="92"/>
        <v>0</v>
      </c>
      <c r="RP41" s="677">
        <f t="shared" si="92"/>
        <v>0</v>
      </c>
      <c r="RQ41" s="677">
        <f t="shared" si="92"/>
        <v>0</v>
      </c>
      <c r="RR41" s="677">
        <f t="shared" si="92"/>
        <v>0</v>
      </c>
      <c r="RS41" s="677">
        <f t="shared" si="92"/>
        <v>0</v>
      </c>
      <c r="RT41" s="677">
        <f t="shared" si="92"/>
        <v>0</v>
      </c>
      <c r="RV41" s="675">
        <f t="shared" si="6"/>
        <v>7548.0000000000009</v>
      </c>
      <c r="RW41" s="675">
        <f t="shared" si="7"/>
        <v>0</v>
      </c>
      <c r="RX41" s="675">
        <f t="shared" si="8"/>
        <v>0</v>
      </c>
      <c r="RY41" s="675">
        <f t="shared" si="9"/>
        <v>0</v>
      </c>
      <c r="RZ41" s="675">
        <f t="shared" si="10"/>
        <v>0</v>
      </c>
      <c r="SA41" s="675">
        <f t="shared" si="11"/>
        <v>0</v>
      </c>
      <c r="SB41" s="675">
        <f t="shared" si="12"/>
        <v>0</v>
      </c>
      <c r="SC41" s="675">
        <f t="shared" si="13"/>
        <v>0</v>
      </c>
      <c r="SD41" s="675" t="e">
        <f xml:space="preserve"> SUMIF(#REF!,$SD$8,#REF!)</f>
        <v>#REF!</v>
      </c>
      <c r="SE41" s="676" t="e">
        <f xml:space="preserve"> SUMIF(#REF!,$SE$8,#REF!)</f>
        <v>#REF!</v>
      </c>
      <c r="SG41" s="675">
        <f t="shared" si="93"/>
        <v>2116800</v>
      </c>
      <c r="SH41" s="675">
        <f t="shared" si="93"/>
        <v>635040</v>
      </c>
      <c r="SI41" s="675">
        <f t="shared" si="93"/>
        <v>1224720</v>
      </c>
      <c r="SJ41" s="675">
        <f t="shared" si="93"/>
        <v>1848000</v>
      </c>
      <c r="SK41" s="675">
        <f t="shared" si="93"/>
        <v>0</v>
      </c>
      <c r="SL41" s="675">
        <f t="shared" si="93"/>
        <v>142560</v>
      </c>
      <c r="SM41" s="675">
        <f t="shared" si="93"/>
        <v>71280</v>
      </c>
      <c r="SN41" s="675">
        <f t="shared" si="93"/>
        <v>0</v>
      </c>
      <c r="SO41" s="675" t="e">
        <f t="shared" si="93"/>
        <v>#REF!</v>
      </c>
      <c r="SP41" s="675" t="e">
        <f t="shared" si="93"/>
        <v>#REF!</v>
      </c>
      <c r="SQ41" s="675">
        <f t="shared" si="93"/>
        <v>0</v>
      </c>
      <c r="SR41" s="675">
        <f t="shared" si="93"/>
        <v>0</v>
      </c>
      <c r="SS41" s="675">
        <f t="shared" si="93"/>
        <v>0</v>
      </c>
      <c r="ST41" s="675">
        <f t="shared" si="93"/>
        <v>0</v>
      </c>
      <c r="SU41" s="675">
        <f t="shared" si="93"/>
        <v>0</v>
      </c>
      <c r="SV41" s="675">
        <f t="shared" si="93"/>
        <v>0</v>
      </c>
      <c r="SW41" s="675">
        <f t="shared" si="94"/>
        <v>0</v>
      </c>
      <c r="SX41" s="675">
        <f t="shared" si="94"/>
        <v>0</v>
      </c>
      <c r="SY41" s="675" t="e">
        <f>#REF!*$AP41</f>
        <v>#REF!</v>
      </c>
      <c r="SZ41" s="675" t="e">
        <f>#REF!*$AP41</f>
        <v>#REF!</v>
      </c>
      <c r="TA41" s="675" t="e">
        <f>#REF!*$AP41</f>
        <v>#REF!</v>
      </c>
      <c r="TB41" s="675" t="e">
        <f>#REF!*$AP41</f>
        <v>#REF!</v>
      </c>
      <c r="TC41" s="675" t="e">
        <f>#REF!*$AP41</f>
        <v>#REF!</v>
      </c>
      <c r="TE41" s="675">
        <f t="shared" si="152"/>
        <v>6038400</v>
      </c>
      <c r="TF41" s="675">
        <f t="shared" si="153"/>
        <v>0</v>
      </c>
      <c r="TG41" s="675">
        <f t="shared" si="154"/>
        <v>0</v>
      </c>
      <c r="TH41" s="675">
        <f t="shared" si="155"/>
        <v>0</v>
      </c>
      <c r="TI41" s="675">
        <f t="shared" si="156"/>
        <v>0</v>
      </c>
      <c r="TJ41" s="675">
        <f t="shared" si="157"/>
        <v>0</v>
      </c>
      <c r="TK41" s="675">
        <f t="shared" si="158"/>
        <v>0</v>
      </c>
      <c r="TL41" s="675">
        <f t="shared" si="159"/>
        <v>0</v>
      </c>
      <c r="TM41" s="675">
        <f t="shared" si="160"/>
        <v>0</v>
      </c>
      <c r="TN41" s="676">
        <f t="shared" si="161"/>
        <v>0</v>
      </c>
      <c r="TP41" s="675">
        <f>IFERROR(SG41*(1+LEVEL_2!#REF!),0)</f>
        <v>0</v>
      </c>
      <c r="TQ41" s="675">
        <f>IFERROR(SH41*(1+LEVEL_2!#REF!),0)</f>
        <v>0</v>
      </c>
      <c r="TR41" s="675">
        <f>IFERROR(SI41*(1+LEVEL_2!#REF!),0)</f>
        <v>0</v>
      </c>
      <c r="TS41" s="675">
        <f>IFERROR(SJ41*(1+LEVEL_2!#REF!),0)</f>
        <v>0</v>
      </c>
      <c r="TT41" s="675">
        <f>IFERROR(SK41*(1+LEVEL_2!#REF!),0)</f>
        <v>0</v>
      </c>
      <c r="TU41" s="675">
        <f>IFERROR(SL41*(1+LEVEL_2!#REF!),0)</f>
        <v>0</v>
      </c>
      <c r="TV41" s="675">
        <f>IFERROR(SM41*(1+LEVEL_2!#REF!),0)</f>
        <v>0</v>
      </c>
      <c r="TW41" s="675">
        <f>IFERROR(SN41*(1+LEVEL_2!#REF!),0)</f>
        <v>0</v>
      </c>
      <c r="TX41" s="675">
        <f>IFERROR(SO41*(1+LEVEL_2!#REF!),0)</f>
        <v>0</v>
      </c>
      <c r="TY41" s="675">
        <f>IFERROR(SP41*(1+LEVEL_2!#REF!),0)</f>
        <v>0</v>
      </c>
      <c r="TZ41" s="675">
        <f>IFERROR(SQ41*(1+LEVEL_2!#REF!),0)</f>
        <v>0</v>
      </c>
      <c r="UA41" s="675">
        <f>IFERROR(SR41*(1+LEVEL_2!#REF!),0)</f>
        <v>0</v>
      </c>
      <c r="UB41" s="675">
        <f>IFERROR(SS41*(1+LEVEL_2!#REF!),0)</f>
        <v>0</v>
      </c>
      <c r="UC41" s="675">
        <f>IFERROR(ST41*(1+LEVEL_2!#REF!),0)</f>
        <v>0</v>
      </c>
      <c r="UD41" s="675">
        <f>IFERROR(SU41*(1+LEVEL_2!#REF!),0)</f>
        <v>0</v>
      </c>
      <c r="UE41" s="675">
        <f>IFERROR(SV41*(1+LEVEL_2!#REF!),0)</f>
        <v>0</v>
      </c>
      <c r="UF41" s="675">
        <f>IFERROR(SW41*(1+LEVEL_2!#REF!),0)</f>
        <v>0</v>
      </c>
      <c r="UG41" s="675">
        <f>IFERROR(SX41*(1+LEVEL_2!#REF!),0)</f>
        <v>0</v>
      </c>
      <c r="UH41" s="675">
        <f>IFERROR(SY41*(1+LEVEL_2!#REF!),0)</f>
        <v>0</v>
      </c>
      <c r="UI41" s="675">
        <f>IFERROR(SZ41*(1+LEVEL_2!#REF!),0)</f>
        <v>0</v>
      </c>
      <c r="UJ41" s="675">
        <f>IFERROR(TA41*(1+LEVEL_2!#REF!),0)</f>
        <v>0</v>
      </c>
      <c r="UK41" s="675">
        <f>IFERROR(TB41*(1+LEVEL_2!#REF!),0)</f>
        <v>0</v>
      </c>
      <c r="UL41" s="675">
        <f>IFERROR(TC41*(1+LEVEL_2!#REF!),0)</f>
        <v>0</v>
      </c>
      <c r="UN41" s="675">
        <f t="shared" si="162"/>
        <v>0</v>
      </c>
      <c r="UO41" s="675">
        <f t="shared" si="163"/>
        <v>0</v>
      </c>
      <c r="UP41" s="675">
        <f t="shared" si="164"/>
        <v>0</v>
      </c>
      <c r="UQ41" s="675">
        <f t="shared" si="165"/>
        <v>0</v>
      </c>
      <c r="UR41" s="675">
        <f t="shared" si="166"/>
        <v>0</v>
      </c>
      <c r="US41" s="675">
        <f t="shared" si="167"/>
        <v>0</v>
      </c>
      <c r="UT41" s="675">
        <f t="shared" si="168"/>
        <v>0</v>
      </c>
      <c r="UU41" s="675">
        <f t="shared" si="169"/>
        <v>0</v>
      </c>
      <c r="UV41" s="675">
        <f t="shared" si="170"/>
        <v>0</v>
      </c>
      <c r="UW41" s="676">
        <f t="shared" si="171"/>
        <v>0</v>
      </c>
    </row>
    <row r="42" spans="1:569" s="645" customFormat="1" ht="20.100000000000001" customHeight="1">
      <c r="A42" s="677"/>
      <c r="B42" s="677"/>
      <c r="C42" s="764"/>
      <c r="D42" s="764"/>
      <c r="E42" s="796"/>
      <c r="F42" s="766"/>
      <c r="G42" s="796"/>
      <c r="H42" s="797"/>
      <c r="I42" s="768"/>
      <c r="J42" s="768"/>
      <c r="K42" s="769"/>
      <c r="L42" s="769"/>
      <c r="M42" s="770"/>
      <c r="N42" s="771">
        <f t="shared" si="45"/>
        <v>0</v>
      </c>
      <c r="O42" s="772">
        <f t="shared" si="46"/>
        <v>0</v>
      </c>
      <c r="Q42" s="773"/>
      <c r="R42" s="690"/>
      <c r="S42" s="690"/>
      <c r="T42" s="690"/>
      <c r="U42" s="690"/>
      <c r="V42" s="690"/>
      <c r="W42" s="690"/>
      <c r="X42" s="690"/>
      <c r="Y42" s="690"/>
      <c r="Z42" s="690"/>
      <c r="AA42" s="690"/>
      <c r="AB42" s="690"/>
      <c r="AC42" s="690"/>
      <c r="AD42" s="690"/>
      <c r="AE42" s="690"/>
      <c r="AF42" s="691"/>
      <c r="AH42" s="774"/>
      <c r="AI42" s="775">
        <f>IFERROR(AH42*$I42, 0)</f>
        <v>0</v>
      </c>
      <c r="AJ42" s="774"/>
      <c r="AK42" s="775">
        <f>IFERROR(AJ42*$I42, 0)</f>
        <v>0</v>
      </c>
      <c r="AL42" s="774"/>
      <c r="AM42" s="775">
        <f>IFERROR(AL42*$I42, 0)</f>
        <v>0</v>
      </c>
      <c r="AN42" s="774"/>
      <c r="AO42" s="775">
        <f>IFERROR(AN42*$I42, 0)</f>
        <v>0</v>
      </c>
      <c r="AP42" s="693">
        <f t="shared" si="99"/>
        <v>0</v>
      </c>
      <c r="AQ42" s="775">
        <f>IFERROR(AP42*$I42, 0)</f>
        <v>0</v>
      </c>
      <c r="AR42" s="774">
        <f t="shared" si="100"/>
        <v>0</v>
      </c>
      <c r="AS42" s="775">
        <f>IFERROR(AR42*$I42, 0)</f>
        <v>0</v>
      </c>
      <c r="AT42" s="776">
        <f t="shared" si="101"/>
        <v>0</v>
      </c>
      <c r="AU42" s="776">
        <f t="shared" si="102"/>
        <v>0</v>
      </c>
      <c r="AV42" s="693">
        <f t="shared" si="103"/>
        <v>0</v>
      </c>
      <c r="AW42" s="775">
        <f t="shared" si="172"/>
        <v>0</v>
      </c>
      <c r="AX42" s="775">
        <f>IFERROR(AU42*$K42, 0)</f>
        <v>0</v>
      </c>
      <c r="AY42" s="775"/>
      <c r="AZ42" s="775">
        <f>IFERROR(AV42*$I42, 0)</f>
        <v>0</v>
      </c>
      <c r="BA42" s="693">
        <f t="shared" si="48"/>
        <v>0</v>
      </c>
      <c r="BB42" s="693">
        <f t="shared" si="49"/>
        <v>0</v>
      </c>
      <c r="BC42" s="774"/>
      <c r="BD42" s="775">
        <f>IFERROR(BC42*$I42, 0)</f>
        <v>0</v>
      </c>
      <c r="BE42" s="777"/>
      <c r="BG42" s="774"/>
      <c r="BH42" s="775">
        <f>IFERROR(BG42*$I42, 0)</f>
        <v>0</v>
      </c>
      <c r="BI42" s="774"/>
      <c r="BJ42" s="775">
        <f>IFERROR(BI42*$I42, 0)</f>
        <v>0</v>
      </c>
      <c r="BK42" s="774"/>
      <c r="BL42" s="775">
        <f>IFERROR(BK42*$I42, 0)</f>
        <v>0</v>
      </c>
      <c r="BM42" s="774"/>
      <c r="BN42" s="775">
        <f>IFERROR(BM42*$I42, 0)</f>
        <v>0</v>
      </c>
      <c r="BO42" s="693">
        <f t="shared" si="105"/>
        <v>0</v>
      </c>
      <c r="BP42" s="775">
        <f>IFERROR(BO42*$I42, 0)</f>
        <v>0</v>
      </c>
      <c r="BQ42" s="774">
        <f>IFERROR(BR42/$I42,)</f>
        <v>0</v>
      </c>
      <c r="BR42" s="775">
        <f t="shared" si="106"/>
        <v>0</v>
      </c>
      <c r="BS42" s="693">
        <f t="shared" si="107"/>
        <v>0</v>
      </c>
      <c r="BT42" s="775">
        <f>IFERROR(BS42*$I42, 0)</f>
        <v>0</v>
      </c>
      <c r="BU42" s="693">
        <f t="shared" si="50"/>
        <v>0</v>
      </c>
      <c r="BV42" s="693">
        <f t="shared" si="51"/>
        <v>0</v>
      </c>
      <c r="BW42" s="774"/>
      <c r="BX42" s="775">
        <f>IFERROR(BW42*$I42, 0)</f>
        <v>0</v>
      </c>
      <c r="BY42" s="777"/>
      <c r="CA42" s="744"/>
      <c r="CB42" s="745">
        <f>IFERROR(CA42*$I42, 0)</f>
        <v>0</v>
      </c>
      <c r="CC42" s="718"/>
      <c r="CD42" s="745">
        <f>IFERROR(CC42*$I42, 0)</f>
        <v>0</v>
      </c>
      <c r="CE42" s="718"/>
      <c r="CF42" s="745">
        <f>IFERROR(CE42*$I42, 0)</f>
        <v>0</v>
      </c>
      <c r="CG42" s="718"/>
      <c r="CH42" s="745">
        <f>IFERROR(CG42*$I42, 0)</f>
        <v>0</v>
      </c>
      <c r="CI42" s="746">
        <f t="shared" si="108"/>
        <v>0</v>
      </c>
      <c r="CJ42" s="745">
        <f>IFERROR(CI42*$I42, 0)</f>
        <v>0</v>
      </c>
      <c r="CK42" s="718"/>
      <c r="CL42" s="745">
        <f>IFERROR(CK42*$I42, 0)</f>
        <v>0</v>
      </c>
      <c r="CM42" s="746">
        <f t="shared" si="109"/>
        <v>0</v>
      </c>
      <c r="CN42" s="745">
        <f>IFERROR(CM42*$I42, 0)</f>
        <v>0</v>
      </c>
      <c r="CO42" s="699">
        <f t="shared" si="52"/>
        <v>0</v>
      </c>
      <c r="CP42" s="699">
        <f t="shared" si="52"/>
        <v>0</v>
      </c>
      <c r="CQ42" s="699">
        <f t="shared" si="52"/>
        <v>0</v>
      </c>
      <c r="CR42" s="699">
        <f t="shared" si="52"/>
        <v>0</v>
      </c>
      <c r="CS42" s="700">
        <f t="shared" si="52"/>
        <v>0</v>
      </c>
      <c r="CT42" s="699">
        <f t="shared" si="52"/>
        <v>0</v>
      </c>
      <c r="CU42" s="699">
        <f t="shared" si="52"/>
        <v>0</v>
      </c>
      <c r="CV42" s="700">
        <f>IFERROR(CM42*$X42, 0)</f>
        <v>0</v>
      </c>
      <c r="CW42" s="697"/>
      <c r="CX42" s="696">
        <f>IFERROR(CW42*$I42, 0)</f>
        <v>0</v>
      </c>
      <c r="CY42" s="701"/>
      <c r="DA42" s="774"/>
      <c r="DB42" s="775">
        <f>IFERROR(DA42*$I42, 0)</f>
        <v>0</v>
      </c>
      <c r="DC42" s="774"/>
      <c r="DD42" s="775">
        <f>IFERROR(DC42*$I42, 0)</f>
        <v>0</v>
      </c>
      <c r="DE42" s="774"/>
      <c r="DF42" s="775">
        <f>IFERROR(DE42*$I42, 0)</f>
        <v>0</v>
      </c>
      <c r="DG42" s="774"/>
      <c r="DH42" s="775">
        <f>IFERROR(DG42*$I42, 0)</f>
        <v>0</v>
      </c>
      <c r="DI42" s="693">
        <f t="shared" si="110"/>
        <v>0</v>
      </c>
      <c r="DJ42" s="775">
        <f>IFERROR(DI42*$I42, 0)</f>
        <v>0</v>
      </c>
      <c r="DK42" s="774"/>
      <c r="DL42" s="775">
        <f>IFERROR(DK42*$I42, 0)</f>
        <v>0</v>
      </c>
      <c r="DM42" s="693">
        <f t="shared" si="112"/>
        <v>0</v>
      </c>
      <c r="DN42" s="775">
        <f>IFERROR(DM42*$I42, 0)</f>
        <v>0</v>
      </c>
      <c r="DO42" s="693">
        <f t="shared" si="53"/>
        <v>0</v>
      </c>
      <c r="DP42" s="693">
        <f t="shared" si="54"/>
        <v>0</v>
      </c>
      <c r="DQ42" s="774"/>
      <c r="DR42" s="775">
        <f>IFERROR(DQ42*$I42, 0)</f>
        <v>0</v>
      </c>
      <c r="DS42" s="777"/>
      <c r="DU42" s="778"/>
      <c r="DV42" s="780">
        <f>IFERROR(DU42*$I42, 0)</f>
        <v>0</v>
      </c>
      <c r="DW42" s="778"/>
      <c r="DX42" s="780">
        <f>IFERROR(DW42*$I42, 0)</f>
        <v>0</v>
      </c>
      <c r="DY42" s="778"/>
      <c r="DZ42" s="780">
        <f>IFERROR(DY42*$I42, 0)</f>
        <v>0</v>
      </c>
      <c r="EA42" s="778"/>
      <c r="EB42" s="780">
        <f>IFERROR(EA42*$I42, 0)</f>
        <v>0</v>
      </c>
      <c r="EC42" s="703">
        <f t="shared" si="113"/>
        <v>0</v>
      </c>
      <c r="ED42" s="780">
        <f>IFERROR(EC42*$I42, 0)</f>
        <v>0</v>
      </c>
      <c r="EE42" s="778">
        <f>IFERROR(EF42/$I42,)</f>
        <v>0</v>
      </c>
      <c r="EF42" s="780">
        <f t="shared" si="114"/>
        <v>0</v>
      </c>
      <c r="EG42" s="703">
        <f t="shared" si="115"/>
        <v>0</v>
      </c>
      <c r="EH42" s="780">
        <f>IFERROR(EG42*$I42, 0)</f>
        <v>0</v>
      </c>
      <c r="EI42" s="703">
        <f t="shared" si="55"/>
        <v>0</v>
      </c>
      <c r="EJ42" s="703">
        <f t="shared" si="56"/>
        <v>0</v>
      </c>
      <c r="EK42" s="778"/>
      <c r="EL42" s="780">
        <f>IFERROR(EK42*$I42, 0)</f>
        <v>0</v>
      </c>
      <c r="EM42" s="781"/>
      <c r="EO42" s="778"/>
      <c r="EP42" s="780">
        <f>IFERROR(EO42*$I42, 0)</f>
        <v>0</v>
      </c>
      <c r="EQ42" s="778"/>
      <c r="ER42" s="780">
        <f>IFERROR(EQ42*$I42, 0)</f>
        <v>0</v>
      </c>
      <c r="ES42" s="778"/>
      <c r="ET42" s="780">
        <f>IFERROR(ES42*$I42, 0)</f>
        <v>0</v>
      </c>
      <c r="EU42" s="778"/>
      <c r="EV42" s="780">
        <f>IFERROR(EU42*$I42, 0)</f>
        <v>0</v>
      </c>
      <c r="EW42" s="703">
        <f t="shared" si="116"/>
        <v>0</v>
      </c>
      <c r="EX42" s="780">
        <f>IFERROR(EW42*$I42, 0)</f>
        <v>0</v>
      </c>
      <c r="EY42" s="778">
        <f>IFERROR(EZ42/$I42,)</f>
        <v>0</v>
      </c>
      <c r="EZ42" s="780">
        <f t="shared" si="117"/>
        <v>0</v>
      </c>
      <c r="FA42" s="703">
        <f t="shared" si="118"/>
        <v>0</v>
      </c>
      <c r="FB42" s="780">
        <f>IFERROR(FA42*$I42, 0)</f>
        <v>0</v>
      </c>
      <c r="FC42" s="703">
        <f t="shared" si="57"/>
        <v>0</v>
      </c>
      <c r="FD42" s="703">
        <f t="shared" si="58"/>
        <v>0</v>
      </c>
      <c r="FE42" s="778"/>
      <c r="FF42" s="780">
        <f>IFERROR(FE42*$I42, 0)</f>
        <v>0</v>
      </c>
      <c r="FG42" s="782"/>
      <c r="FI42" s="774"/>
      <c r="FJ42" s="775">
        <f>IFERROR(FI42*$I42, 0)</f>
        <v>0</v>
      </c>
      <c r="FK42" s="774"/>
      <c r="FL42" s="775">
        <f>IFERROR(FK42*$I42, 0)</f>
        <v>0</v>
      </c>
      <c r="FM42" s="774"/>
      <c r="FN42" s="775">
        <f>IFERROR(FM42*$I42, 0)</f>
        <v>0</v>
      </c>
      <c r="FO42" s="774"/>
      <c r="FP42" s="775">
        <f>IFERROR(FO42*$I42, 0)</f>
        <v>0</v>
      </c>
      <c r="FQ42" s="693">
        <f t="shared" si="119"/>
        <v>0</v>
      </c>
      <c r="FR42" s="775">
        <f>IFERROR(FQ42*$I42, 0)</f>
        <v>0</v>
      </c>
      <c r="FS42" s="774">
        <f t="shared" si="120"/>
        <v>0</v>
      </c>
      <c r="FT42" s="775">
        <f>IFERROR(FS42*$I42, 0)</f>
        <v>0</v>
      </c>
      <c r="FU42" s="693">
        <f t="shared" si="121"/>
        <v>0</v>
      </c>
      <c r="FV42" s="775">
        <f>IFERROR(FU42*$I42, 0)</f>
        <v>0</v>
      </c>
      <c r="FW42" s="693">
        <f t="shared" si="59"/>
        <v>0</v>
      </c>
      <c r="FX42" s="693">
        <f t="shared" si="60"/>
        <v>0</v>
      </c>
      <c r="FY42" s="774"/>
      <c r="FZ42" s="775">
        <f>IFERROR(FY42*$I42, 0)</f>
        <v>0</v>
      </c>
      <c r="GA42" s="782"/>
      <c r="GC42" s="774"/>
      <c r="GD42" s="775">
        <f>IFERROR(GC42*$I42, 0)</f>
        <v>0</v>
      </c>
      <c r="GE42" s="774"/>
      <c r="GF42" s="775">
        <f>IFERROR(GE42*$I42, 0)</f>
        <v>0</v>
      </c>
      <c r="GG42" s="774"/>
      <c r="GH42" s="775">
        <f>IFERROR(GG42*$I42, 0)</f>
        <v>0</v>
      </c>
      <c r="GI42" s="774"/>
      <c r="GJ42" s="775">
        <f>IFERROR(GI42*$I42, 0)</f>
        <v>0</v>
      </c>
      <c r="GK42" s="693">
        <f t="shared" si="122"/>
        <v>0</v>
      </c>
      <c r="GL42" s="775">
        <f>IFERROR(GK42*$I42, 0)</f>
        <v>0</v>
      </c>
      <c r="GM42" s="774"/>
      <c r="GN42" s="775">
        <f t="shared" si="123"/>
        <v>0</v>
      </c>
      <c r="GO42" s="693">
        <f t="shared" si="124"/>
        <v>0</v>
      </c>
      <c r="GP42" s="775">
        <f>IFERROR(GO42*$I42, 0)</f>
        <v>0</v>
      </c>
      <c r="GQ42" s="693">
        <f t="shared" si="61"/>
        <v>0</v>
      </c>
      <c r="GR42" s="693">
        <f t="shared" si="62"/>
        <v>0</v>
      </c>
      <c r="GS42" s="774"/>
      <c r="GT42" s="775">
        <f>IFERROR(GS42*$I42, 0)</f>
        <v>0</v>
      </c>
      <c r="GU42" s="782"/>
      <c r="GW42" s="774"/>
      <c r="GX42" s="775">
        <f>IFERROR(GW42*$I42, 0)</f>
        <v>0</v>
      </c>
      <c r="GY42" s="774"/>
      <c r="GZ42" s="775">
        <f>IFERROR(GY42*$I42, 0)</f>
        <v>0</v>
      </c>
      <c r="HA42" s="774"/>
      <c r="HB42" s="775">
        <f>IFERROR(HA42*$I42, 0)</f>
        <v>0</v>
      </c>
      <c r="HC42" s="774"/>
      <c r="HD42" s="775">
        <f>IFERROR(HC42*$I42, 0)</f>
        <v>0</v>
      </c>
      <c r="HE42" s="693">
        <f t="shared" si="125"/>
        <v>0</v>
      </c>
      <c r="HF42" s="775">
        <f>IFERROR(HE42*$I42, 0)</f>
        <v>0</v>
      </c>
      <c r="HG42" s="774">
        <f>IFERROR(HH42/$I42,)</f>
        <v>0</v>
      </c>
      <c r="HH42" s="775">
        <f t="shared" si="126"/>
        <v>0</v>
      </c>
      <c r="HI42" s="693">
        <f t="shared" si="127"/>
        <v>0</v>
      </c>
      <c r="HJ42" s="775">
        <f>IFERROR(HI42*$I42, 0)</f>
        <v>0</v>
      </c>
      <c r="HK42" s="693">
        <f t="shared" si="63"/>
        <v>0</v>
      </c>
      <c r="HL42" s="693">
        <f t="shared" si="64"/>
        <v>0</v>
      </c>
      <c r="HM42" s="774"/>
      <c r="HN42" s="775">
        <f>IFERROR(HM42*$I42, 0)</f>
        <v>0</v>
      </c>
      <c r="HO42" s="777"/>
      <c r="HQ42" s="783"/>
      <c r="HR42" s="784">
        <f>IFERROR(HQ42*$I42, 0)</f>
        <v>0</v>
      </c>
      <c r="HS42" s="783"/>
      <c r="HT42" s="784">
        <f>IFERROR(HS42*$I42, 0)</f>
        <v>0</v>
      </c>
      <c r="HU42" s="783"/>
      <c r="HV42" s="784">
        <f>IFERROR(HU42*$I42, 0)</f>
        <v>0</v>
      </c>
      <c r="HW42" s="783"/>
      <c r="HX42" s="784">
        <f>IFERROR(HW42*$I42, 0)</f>
        <v>0</v>
      </c>
      <c r="HY42" s="707">
        <f t="shared" si="128"/>
        <v>0</v>
      </c>
      <c r="HZ42" s="784">
        <f>IFERROR(HY42*$I42, 0)</f>
        <v>0</v>
      </c>
      <c r="IA42" s="783"/>
      <c r="IB42" s="784">
        <f>IFERROR(IA42*$I42, 0)</f>
        <v>0</v>
      </c>
      <c r="IC42" s="707">
        <f t="shared" si="129"/>
        <v>0</v>
      </c>
      <c r="ID42" s="784">
        <f>IFERROR(IC42*$I42, 0)</f>
        <v>0</v>
      </c>
      <c r="IE42" s="706">
        <f t="shared" si="65"/>
        <v>0</v>
      </c>
      <c r="IF42" s="706">
        <f t="shared" si="66"/>
        <v>0</v>
      </c>
      <c r="IG42" s="783"/>
      <c r="IH42" s="784">
        <f>IFERROR(IG42*$I42, 0)</f>
        <v>0</v>
      </c>
      <c r="II42" s="782"/>
      <c r="IK42" s="783"/>
      <c r="IL42" s="784">
        <f>IFERROR(IK42*$I42, 0)</f>
        <v>0</v>
      </c>
      <c r="IM42" s="783"/>
      <c r="IN42" s="784">
        <f>IFERROR(IM42*$I42, 0)</f>
        <v>0</v>
      </c>
      <c r="IO42" s="783"/>
      <c r="IP42" s="784">
        <f>IFERROR(IO42*$I42, 0)</f>
        <v>0</v>
      </c>
      <c r="IQ42" s="783"/>
      <c r="IR42" s="784">
        <f>IFERROR(IQ42*$I42, 0)</f>
        <v>0</v>
      </c>
      <c r="IS42" s="707">
        <f t="shared" si="130"/>
        <v>0</v>
      </c>
      <c r="IT42" s="784">
        <f>IFERROR(IS42*$I42, 0)</f>
        <v>0</v>
      </c>
      <c r="IU42" s="783"/>
      <c r="IV42" s="784">
        <f>IFERROR(IU42*$I42, 0)</f>
        <v>0</v>
      </c>
      <c r="IW42" s="707">
        <f t="shared" si="131"/>
        <v>0</v>
      </c>
      <c r="IX42" s="784">
        <f>IFERROR(IW42*$I42, 0)</f>
        <v>0</v>
      </c>
      <c r="IY42" s="706">
        <f t="shared" si="67"/>
        <v>0</v>
      </c>
      <c r="IZ42" s="706">
        <f t="shared" si="68"/>
        <v>0</v>
      </c>
      <c r="JA42" s="783"/>
      <c r="JB42" s="784">
        <f>IFERROR(JA42*$I42, 0)</f>
        <v>0</v>
      </c>
      <c r="JC42" s="782"/>
      <c r="JE42" s="783"/>
      <c r="JF42" s="784">
        <f>IFERROR(JE42*$I42, 0)</f>
        <v>0</v>
      </c>
      <c r="JG42" s="783"/>
      <c r="JH42" s="784">
        <f>IFERROR(JG42*$I42, 0)</f>
        <v>0</v>
      </c>
      <c r="JI42" s="783"/>
      <c r="JJ42" s="784">
        <f>IFERROR(JI42*$I42, 0)</f>
        <v>0</v>
      </c>
      <c r="JK42" s="783"/>
      <c r="JL42" s="784">
        <f>IFERROR(JK42*$I42, 0)</f>
        <v>0</v>
      </c>
      <c r="JM42" s="707">
        <f t="shared" si="132"/>
        <v>0</v>
      </c>
      <c r="JN42" s="784">
        <f>IFERROR(JM42*$I42, 0)</f>
        <v>0</v>
      </c>
      <c r="JO42" s="783"/>
      <c r="JP42" s="784">
        <f>IFERROR(JO42*$I42, 0)</f>
        <v>0</v>
      </c>
      <c r="JQ42" s="707">
        <f t="shared" si="133"/>
        <v>0</v>
      </c>
      <c r="JR42" s="784">
        <f>IFERROR(JQ42*$I42, 0)</f>
        <v>0</v>
      </c>
      <c r="JS42" s="706">
        <f t="shared" si="69"/>
        <v>0</v>
      </c>
      <c r="JT42" s="706">
        <f t="shared" si="70"/>
        <v>0</v>
      </c>
      <c r="JU42" s="783"/>
      <c r="JV42" s="784">
        <f>IFERROR(JU42*$I42, 0)</f>
        <v>0</v>
      </c>
      <c r="JW42" s="782"/>
      <c r="JY42" s="783"/>
      <c r="JZ42" s="784">
        <f>IFERROR(JY42*$I42, 0)</f>
        <v>0</v>
      </c>
      <c r="KA42" s="783"/>
      <c r="KB42" s="784">
        <f>IFERROR(KA42*$I42, 0)</f>
        <v>0</v>
      </c>
      <c r="KC42" s="783"/>
      <c r="KD42" s="784">
        <f>IFERROR(KC42*$I42, 0)</f>
        <v>0</v>
      </c>
      <c r="KE42" s="783"/>
      <c r="KF42" s="784">
        <f>IFERROR(KE42*$I42, 0)</f>
        <v>0</v>
      </c>
      <c r="KG42" s="707">
        <f t="shared" si="134"/>
        <v>0</v>
      </c>
      <c r="KH42" s="784">
        <f>IFERROR(KG42*$I42, 0)</f>
        <v>0</v>
      </c>
      <c r="KI42" s="783"/>
      <c r="KJ42" s="784">
        <f>IFERROR(KI42*$I42, 0)</f>
        <v>0</v>
      </c>
      <c r="KK42" s="707">
        <f t="shared" si="135"/>
        <v>0</v>
      </c>
      <c r="KL42" s="784">
        <f>IFERROR(KK42*$I42, 0)</f>
        <v>0</v>
      </c>
      <c r="KM42" s="706">
        <f t="shared" si="71"/>
        <v>0</v>
      </c>
      <c r="KN42" s="706">
        <f t="shared" si="72"/>
        <v>0</v>
      </c>
      <c r="KO42" s="783"/>
      <c r="KP42" s="784">
        <f>IFERROR(KO42*$I42, 0)</f>
        <v>0</v>
      </c>
      <c r="KQ42" s="782"/>
      <c r="KS42" s="783"/>
      <c r="KT42" s="784">
        <f>IFERROR(KS42*$I42, 0)</f>
        <v>0</v>
      </c>
      <c r="KU42" s="783"/>
      <c r="KV42" s="784">
        <f>IFERROR(KU42*$I42, 0)</f>
        <v>0</v>
      </c>
      <c r="KW42" s="783"/>
      <c r="KX42" s="784">
        <f>IFERROR(KW42*$I42, 0)</f>
        <v>0</v>
      </c>
      <c r="KY42" s="783"/>
      <c r="KZ42" s="784">
        <f>IFERROR(KY42*$I42, 0)</f>
        <v>0</v>
      </c>
      <c r="LA42" s="707">
        <f t="shared" si="136"/>
        <v>0</v>
      </c>
      <c r="LB42" s="784">
        <f>IFERROR(LA42*$I42, 0)</f>
        <v>0</v>
      </c>
      <c r="LC42" s="783"/>
      <c r="LD42" s="784">
        <f>IFERROR(LC42*$I42, 0)</f>
        <v>0</v>
      </c>
      <c r="LE42" s="707">
        <f t="shared" si="137"/>
        <v>0</v>
      </c>
      <c r="LF42" s="784">
        <f>IFERROR(LE42*$I42, 0)</f>
        <v>0</v>
      </c>
      <c r="LG42" s="706">
        <f t="shared" si="73"/>
        <v>0</v>
      </c>
      <c r="LH42" s="706">
        <f t="shared" si="74"/>
        <v>0</v>
      </c>
      <c r="LI42" s="783"/>
      <c r="LJ42" s="784">
        <f>IFERROR(LI42*$I42, 0)</f>
        <v>0</v>
      </c>
      <c r="LK42" s="782"/>
      <c r="LM42" s="783"/>
      <c r="LN42" s="784">
        <f>IFERROR(LM42*$I42, 0)</f>
        <v>0</v>
      </c>
      <c r="LO42" s="783"/>
      <c r="LP42" s="784">
        <f>IFERROR(LO42*$I42, 0)</f>
        <v>0</v>
      </c>
      <c r="LQ42" s="783"/>
      <c r="LR42" s="784">
        <f>IFERROR(LQ42*$I42, 0)</f>
        <v>0</v>
      </c>
      <c r="LS42" s="783"/>
      <c r="LT42" s="784">
        <f>IFERROR(LS42*$I42, 0)</f>
        <v>0</v>
      </c>
      <c r="LU42" s="707">
        <f t="shared" si="138"/>
        <v>0</v>
      </c>
      <c r="LV42" s="784">
        <f>IFERROR(LU42*$I42, 0)</f>
        <v>0</v>
      </c>
      <c r="LW42" s="783"/>
      <c r="LX42" s="784">
        <f>IFERROR(LW42*$I42, 0)</f>
        <v>0</v>
      </c>
      <c r="LY42" s="707">
        <f t="shared" si="139"/>
        <v>0</v>
      </c>
      <c r="LZ42" s="784">
        <f>IFERROR(LY42*$I42, 0)</f>
        <v>0</v>
      </c>
      <c r="MA42" s="706">
        <f t="shared" si="75"/>
        <v>0</v>
      </c>
      <c r="MB42" s="706">
        <f t="shared" si="76"/>
        <v>0</v>
      </c>
      <c r="MC42" s="783"/>
      <c r="MD42" s="784">
        <f>IFERROR(MC42*$I42, 0)</f>
        <v>0</v>
      </c>
      <c r="ME42" s="782"/>
      <c r="MG42" s="783"/>
      <c r="MH42" s="784">
        <f>IFERROR(MG42*$I42, 0)</f>
        <v>0</v>
      </c>
      <c r="MI42" s="783"/>
      <c r="MJ42" s="784">
        <f>IFERROR(MI42*$I42, 0)</f>
        <v>0</v>
      </c>
      <c r="MK42" s="783"/>
      <c r="ML42" s="784">
        <f>IFERROR(MK42*$I42, 0)</f>
        <v>0</v>
      </c>
      <c r="MM42" s="783"/>
      <c r="MN42" s="784">
        <f>IFERROR(MM42*$I42, 0)</f>
        <v>0</v>
      </c>
      <c r="MO42" s="707">
        <f t="shared" si="140"/>
        <v>0</v>
      </c>
      <c r="MP42" s="784">
        <f>IFERROR(MO42*$I42, 0)</f>
        <v>0</v>
      </c>
      <c r="MQ42" s="783"/>
      <c r="MR42" s="784">
        <f>IFERROR(MQ42*$I42, 0)</f>
        <v>0</v>
      </c>
      <c r="MS42" s="707">
        <f t="shared" si="141"/>
        <v>0</v>
      </c>
      <c r="MT42" s="784">
        <f>IFERROR(MS42*$I42, 0)</f>
        <v>0</v>
      </c>
      <c r="MU42" s="706">
        <f t="shared" si="77"/>
        <v>0</v>
      </c>
      <c r="MV42" s="706">
        <f t="shared" si="78"/>
        <v>0</v>
      </c>
      <c r="MW42" s="783"/>
      <c r="MX42" s="784">
        <f>IFERROR(MW42*$I42, 0)</f>
        <v>0</v>
      </c>
      <c r="MY42" s="782"/>
      <c r="NA42" s="783"/>
      <c r="NB42" s="784">
        <f>IFERROR(NA42*$I42, 0)</f>
        <v>0</v>
      </c>
      <c r="NC42" s="783"/>
      <c r="ND42" s="784">
        <f>IFERROR(NC42*$I42, 0)</f>
        <v>0</v>
      </c>
      <c r="NE42" s="783"/>
      <c r="NF42" s="784">
        <f>IFERROR(NE42*$I42, 0)</f>
        <v>0</v>
      </c>
      <c r="NG42" s="783"/>
      <c r="NH42" s="784">
        <f>IFERROR(NG42*$I42, 0)</f>
        <v>0</v>
      </c>
      <c r="NI42" s="707">
        <f t="shared" si="142"/>
        <v>0</v>
      </c>
      <c r="NJ42" s="784">
        <f>IFERROR(NI42*$I42, 0)</f>
        <v>0</v>
      </c>
      <c r="NK42" s="783"/>
      <c r="NL42" s="784">
        <f>IFERROR(NK42*$I42, 0)</f>
        <v>0</v>
      </c>
      <c r="NM42" s="707">
        <f t="shared" si="143"/>
        <v>0</v>
      </c>
      <c r="NN42" s="784">
        <f>IFERROR(NM42*$I42, 0)</f>
        <v>0</v>
      </c>
      <c r="NO42" s="706">
        <f t="shared" si="79"/>
        <v>0</v>
      </c>
      <c r="NP42" s="706">
        <f t="shared" si="80"/>
        <v>0</v>
      </c>
      <c r="NQ42" s="783"/>
      <c r="NR42" s="784">
        <f>IFERROR(NQ42*$I42, 0)</f>
        <v>0</v>
      </c>
      <c r="NS42" s="782"/>
      <c r="NU42" s="783"/>
      <c r="NV42" s="784">
        <f>IFERROR(NU42*$I42, 0)</f>
        <v>0</v>
      </c>
      <c r="NW42" s="783"/>
      <c r="NX42" s="784">
        <f>IFERROR(NW42*$I42, 0)</f>
        <v>0</v>
      </c>
      <c r="NY42" s="783"/>
      <c r="NZ42" s="784">
        <f>IFERROR(NY42*$I42, 0)</f>
        <v>0</v>
      </c>
      <c r="OA42" s="783"/>
      <c r="OB42" s="784">
        <f>IFERROR(OA42*$I42, 0)</f>
        <v>0</v>
      </c>
      <c r="OC42" s="707">
        <f t="shared" si="144"/>
        <v>0</v>
      </c>
      <c r="OD42" s="784">
        <f>IFERROR(OC42*$I42, 0)</f>
        <v>0</v>
      </c>
      <c r="OE42" s="783"/>
      <c r="OF42" s="784">
        <f>IFERROR(OE42*$I42, 0)</f>
        <v>0</v>
      </c>
      <c r="OG42" s="707">
        <f t="shared" si="145"/>
        <v>0</v>
      </c>
      <c r="OH42" s="784">
        <f>IFERROR(OG42*$I42, 0)</f>
        <v>0</v>
      </c>
      <c r="OI42" s="706">
        <f t="shared" si="81"/>
        <v>0</v>
      </c>
      <c r="OJ42" s="706">
        <f t="shared" si="82"/>
        <v>0</v>
      </c>
      <c r="OK42" s="783"/>
      <c r="OL42" s="784">
        <f>IFERROR(OK42*$I42, 0)</f>
        <v>0</v>
      </c>
      <c r="OM42" s="782"/>
      <c r="OO42" s="783"/>
      <c r="OP42" s="784">
        <f>IFERROR(OO42*$I42, 0)</f>
        <v>0</v>
      </c>
      <c r="OQ42" s="783"/>
      <c r="OR42" s="784">
        <f>IFERROR(OQ42*$I42, 0)</f>
        <v>0</v>
      </c>
      <c r="OS42" s="783"/>
      <c r="OT42" s="784">
        <f>IFERROR(OS42*$I42, 0)</f>
        <v>0</v>
      </c>
      <c r="OU42" s="783"/>
      <c r="OV42" s="784">
        <f>IFERROR(OU42*$I42, 0)</f>
        <v>0</v>
      </c>
      <c r="OW42" s="707">
        <f t="shared" si="146"/>
        <v>0</v>
      </c>
      <c r="OX42" s="784">
        <f>IFERROR(OW42*$I42, 0)</f>
        <v>0</v>
      </c>
      <c r="OY42" s="783"/>
      <c r="OZ42" s="784">
        <f>IFERROR(OY42*$I42, 0)</f>
        <v>0</v>
      </c>
      <c r="PA42" s="707">
        <f t="shared" si="147"/>
        <v>0</v>
      </c>
      <c r="PB42" s="784">
        <f>IFERROR(PA42*$I42, 0)</f>
        <v>0</v>
      </c>
      <c r="PC42" s="706">
        <f t="shared" si="83"/>
        <v>0</v>
      </c>
      <c r="PD42" s="706">
        <f t="shared" si="84"/>
        <v>0</v>
      </c>
      <c r="PE42" s="783"/>
      <c r="PF42" s="784">
        <f>IFERROR(PE42*$I42, 0)</f>
        <v>0</v>
      </c>
      <c r="PG42" s="782"/>
      <c r="PI42" s="783"/>
      <c r="PJ42" s="784">
        <f>IFERROR(PI42*$I42, 0)</f>
        <v>0</v>
      </c>
      <c r="PK42" s="783"/>
      <c r="PL42" s="784">
        <f>IFERROR(PK42*$I42, 0)</f>
        <v>0</v>
      </c>
      <c r="PM42" s="783"/>
      <c r="PN42" s="784">
        <f>IFERROR(PM42*$I42, 0)</f>
        <v>0</v>
      </c>
      <c r="PO42" s="783"/>
      <c r="PP42" s="784">
        <f>IFERROR(PO42*$I42, 0)</f>
        <v>0</v>
      </c>
      <c r="PQ42" s="707">
        <f t="shared" si="148"/>
        <v>0</v>
      </c>
      <c r="PR42" s="784">
        <f>IFERROR(PQ42*$I42, 0)</f>
        <v>0</v>
      </c>
      <c r="PS42" s="783"/>
      <c r="PT42" s="784">
        <f>IFERROR(PS42*$I42, 0)</f>
        <v>0</v>
      </c>
      <c r="PU42" s="707">
        <f t="shared" si="149"/>
        <v>0</v>
      </c>
      <c r="PV42" s="784">
        <f>IFERROR(PU42*$I42, 0)</f>
        <v>0</v>
      </c>
      <c r="PW42" s="706">
        <f t="shared" si="85"/>
        <v>0</v>
      </c>
      <c r="PX42" s="706">
        <f t="shared" si="86"/>
        <v>0</v>
      </c>
      <c r="PY42" s="783"/>
      <c r="PZ42" s="784">
        <f>IFERROR(PY42*$I42, 0)</f>
        <v>0</v>
      </c>
      <c r="QA42" s="782"/>
      <c r="QC42" s="783"/>
      <c r="QD42" s="784">
        <f>IFERROR(QC42*$I42, 0)</f>
        <v>0</v>
      </c>
      <c r="QE42" s="783"/>
      <c r="QF42" s="784">
        <f>IFERROR(QE42*$I42, 0)</f>
        <v>0</v>
      </c>
      <c r="QG42" s="783"/>
      <c r="QH42" s="784">
        <f>IFERROR(QG42*$I42, 0)</f>
        <v>0</v>
      </c>
      <c r="QI42" s="783"/>
      <c r="QJ42" s="784">
        <f>IFERROR(QI42*$I42, 0)</f>
        <v>0</v>
      </c>
      <c r="QK42" s="707">
        <f t="shared" si="150"/>
        <v>0</v>
      </c>
      <c r="QL42" s="784">
        <f>IFERROR(QK42*$I42, 0)</f>
        <v>0</v>
      </c>
      <c r="QM42" s="783"/>
      <c r="QN42" s="784">
        <f>IFERROR(QM42*$I42, 0)</f>
        <v>0</v>
      </c>
      <c r="QO42" s="707">
        <f t="shared" si="151"/>
        <v>0</v>
      </c>
      <c r="QP42" s="784">
        <f>IFERROR(QO42*$I42, 0)</f>
        <v>0</v>
      </c>
      <c r="QQ42" s="706">
        <f t="shared" si="87"/>
        <v>0</v>
      </c>
      <c r="QR42" s="706">
        <f t="shared" si="88"/>
        <v>0</v>
      </c>
      <c r="QS42" s="783"/>
      <c r="QT42" s="784">
        <f>IFERROR(QS42*$I42, 0)</f>
        <v>0</v>
      </c>
      <c r="QU42" s="782"/>
      <c r="RA42" s="785">
        <f t="shared" si="89"/>
        <v>0</v>
      </c>
      <c r="RB42" s="785" t="e">
        <f t="shared" si="90"/>
        <v>#REF!</v>
      </c>
      <c r="RC42" s="677">
        <f t="shared" si="91"/>
        <v>0</v>
      </c>
      <c r="RD42" s="677">
        <f t="shared" si="91"/>
        <v>0</v>
      </c>
      <c r="RE42" s="677">
        <f t="shared" si="91"/>
        <v>0</v>
      </c>
      <c r="RF42" s="677">
        <f t="shared" si="91"/>
        <v>0</v>
      </c>
      <c r="RG42" s="677">
        <f t="shared" si="91"/>
        <v>0</v>
      </c>
      <c r="RH42" s="677">
        <f t="shared" si="91"/>
        <v>0</v>
      </c>
      <c r="RI42" s="677">
        <f t="shared" si="91"/>
        <v>0</v>
      </c>
      <c r="RJ42" s="677">
        <f t="shared" si="91"/>
        <v>0</v>
      </c>
      <c r="RK42" s="677" t="e">
        <f>#REF!</f>
        <v>#REF!</v>
      </c>
      <c r="RL42" s="677" t="e">
        <f>#REF!</f>
        <v>#REF!</v>
      </c>
      <c r="RM42" s="677">
        <f t="shared" si="92"/>
        <v>0</v>
      </c>
      <c r="RN42" s="677">
        <f t="shared" si="92"/>
        <v>0</v>
      </c>
      <c r="RO42" s="677">
        <f t="shared" si="92"/>
        <v>0</v>
      </c>
      <c r="RP42" s="677">
        <f t="shared" si="92"/>
        <v>0</v>
      </c>
      <c r="RQ42" s="677">
        <f t="shared" si="92"/>
        <v>0</v>
      </c>
      <c r="RR42" s="677">
        <f t="shared" si="92"/>
        <v>0</v>
      </c>
      <c r="RS42" s="677">
        <f t="shared" si="92"/>
        <v>0</v>
      </c>
      <c r="RT42" s="677">
        <f t="shared" si="92"/>
        <v>0</v>
      </c>
      <c r="RV42" s="675">
        <f t="shared" si="6"/>
        <v>0</v>
      </c>
      <c r="RW42" s="675">
        <f t="shared" si="7"/>
        <v>0</v>
      </c>
      <c r="RX42" s="675">
        <f t="shared" si="8"/>
        <v>0</v>
      </c>
      <c r="RY42" s="675">
        <f t="shared" si="9"/>
        <v>0</v>
      </c>
      <c r="RZ42" s="675">
        <f t="shared" si="10"/>
        <v>0</v>
      </c>
      <c r="SA42" s="675">
        <f t="shared" si="11"/>
        <v>0</v>
      </c>
      <c r="SB42" s="675">
        <f t="shared" si="12"/>
        <v>0</v>
      </c>
      <c r="SC42" s="675">
        <f t="shared" si="13"/>
        <v>0</v>
      </c>
      <c r="SD42" s="675" t="e">
        <f xml:space="preserve"> SUMIF(#REF!,$SD$8,#REF!)</f>
        <v>#REF!</v>
      </c>
      <c r="SE42" s="676" t="e">
        <f xml:space="preserve"> SUMIF(#REF!,$SE$8,#REF!)</f>
        <v>#REF!</v>
      </c>
      <c r="SG42" s="675">
        <f t="shared" si="93"/>
        <v>0</v>
      </c>
      <c r="SH42" s="675">
        <f t="shared" si="93"/>
        <v>0</v>
      </c>
      <c r="SI42" s="675">
        <f t="shared" si="93"/>
        <v>0</v>
      </c>
      <c r="SJ42" s="675">
        <f t="shared" si="93"/>
        <v>0</v>
      </c>
      <c r="SK42" s="675">
        <f t="shared" si="93"/>
        <v>0</v>
      </c>
      <c r="SL42" s="675">
        <f t="shared" si="93"/>
        <v>0</v>
      </c>
      <c r="SM42" s="675">
        <f t="shared" si="93"/>
        <v>0</v>
      </c>
      <c r="SN42" s="675">
        <f t="shared" si="93"/>
        <v>0</v>
      </c>
      <c r="SO42" s="675" t="e">
        <f t="shared" si="93"/>
        <v>#REF!</v>
      </c>
      <c r="SP42" s="675" t="e">
        <f t="shared" si="93"/>
        <v>#REF!</v>
      </c>
      <c r="SQ42" s="675">
        <f t="shared" si="93"/>
        <v>0</v>
      </c>
      <c r="SR42" s="675">
        <f t="shared" si="93"/>
        <v>0</v>
      </c>
      <c r="SS42" s="675">
        <f t="shared" si="93"/>
        <v>0</v>
      </c>
      <c r="ST42" s="675">
        <f t="shared" si="93"/>
        <v>0</v>
      </c>
      <c r="SU42" s="675">
        <f t="shared" si="93"/>
        <v>0</v>
      </c>
      <c r="SV42" s="675">
        <f t="shared" si="93"/>
        <v>0</v>
      </c>
      <c r="SW42" s="675">
        <f t="shared" si="94"/>
        <v>0</v>
      </c>
      <c r="SX42" s="675">
        <f t="shared" si="94"/>
        <v>0</v>
      </c>
      <c r="SY42" s="675" t="e">
        <f>#REF!*$AP42</f>
        <v>#REF!</v>
      </c>
      <c r="SZ42" s="675" t="e">
        <f>#REF!*$AP42</f>
        <v>#REF!</v>
      </c>
      <c r="TA42" s="675" t="e">
        <f>#REF!*$AP42</f>
        <v>#REF!</v>
      </c>
      <c r="TB42" s="675" t="e">
        <f>#REF!*$AP42</f>
        <v>#REF!</v>
      </c>
      <c r="TC42" s="675" t="e">
        <f>#REF!*$AP42</f>
        <v>#REF!</v>
      </c>
      <c r="TE42" s="675">
        <f t="shared" si="152"/>
        <v>0</v>
      </c>
      <c r="TF42" s="675">
        <f t="shared" si="153"/>
        <v>0</v>
      </c>
      <c r="TG42" s="675">
        <f t="shared" si="154"/>
        <v>0</v>
      </c>
      <c r="TH42" s="675">
        <f t="shared" si="155"/>
        <v>0</v>
      </c>
      <c r="TI42" s="675">
        <f t="shared" si="156"/>
        <v>0</v>
      </c>
      <c r="TJ42" s="675">
        <f t="shared" si="157"/>
        <v>0</v>
      </c>
      <c r="TK42" s="675">
        <f t="shared" si="158"/>
        <v>0</v>
      </c>
      <c r="TL42" s="675">
        <f t="shared" si="159"/>
        <v>0</v>
      </c>
      <c r="TM42" s="675">
        <f t="shared" si="160"/>
        <v>0</v>
      </c>
      <c r="TN42" s="676">
        <f t="shared" si="161"/>
        <v>0</v>
      </c>
      <c r="TP42" s="675">
        <f>IFERROR(SG42*(1+LEVEL_2!#REF!),0)</f>
        <v>0</v>
      </c>
      <c r="TQ42" s="675">
        <f>IFERROR(SH42*(1+LEVEL_2!#REF!),0)</f>
        <v>0</v>
      </c>
      <c r="TR42" s="675">
        <f>IFERROR(SI42*(1+LEVEL_2!#REF!),0)</f>
        <v>0</v>
      </c>
      <c r="TS42" s="675">
        <f>IFERROR(SJ42*(1+LEVEL_2!#REF!),0)</f>
        <v>0</v>
      </c>
      <c r="TT42" s="675">
        <f>IFERROR(SK42*(1+LEVEL_2!#REF!),0)</f>
        <v>0</v>
      </c>
      <c r="TU42" s="675">
        <f>IFERROR(SL42*(1+LEVEL_2!#REF!),0)</f>
        <v>0</v>
      </c>
      <c r="TV42" s="675">
        <f>IFERROR(SM42*(1+LEVEL_2!#REF!),0)</f>
        <v>0</v>
      </c>
      <c r="TW42" s="675">
        <f>IFERROR(SN42*(1+LEVEL_2!#REF!),0)</f>
        <v>0</v>
      </c>
      <c r="TX42" s="675">
        <f>IFERROR(SO42*(1+LEVEL_2!#REF!),0)</f>
        <v>0</v>
      </c>
      <c r="TY42" s="675">
        <f>IFERROR(SP42*(1+LEVEL_2!#REF!),0)</f>
        <v>0</v>
      </c>
      <c r="TZ42" s="675">
        <f>IFERROR(SQ42*(1+LEVEL_2!#REF!),0)</f>
        <v>0</v>
      </c>
      <c r="UA42" s="675">
        <f>IFERROR(SR42*(1+LEVEL_2!#REF!),0)</f>
        <v>0</v>
      </c>
      <c r="UB42" s="675">
        <f>IFERROR(SS42*(1+LEVEL_2!#REF!),0)</f>
        <v>0</v>
      </c>
      <c r="UC42" s="675">
        <f>IFERROR(ST42*(1+LEVEL_2!#REF!),0)</f>
        <v>0</v>
      </c>
      <c r="UD42" s="675">
        <f>IFERROR(SU42*(1+LEVEL_2!#REF!),0)</f>
        <v>0</v>
      </c>
      <c r="UE42" s="675">
        <f>IFERROR(SV42*(1+LEVEL_2!#REF!),0)</f>
        <v>0</v>
      </c>
      <c r="UF42" s="675">
        <f>IFERROR(SW42*(1+LEVEL_2!#REF!),0)</f>
        <v>0</v>
      </c>
      <c r="UG42" s="675">
        <f>IFERROR(SX42*(1+LEVEL_2!#REF!),0)</f>
        <v>0</v>
      </c>
      <c r="UH42" s="675">
        <f>IFERROR(SY42*(1+LEVEL_2!#REF!),0)</f>
        <v>0</v>
      </c>
      <c r="UI42" s="675">
        <f>IFERROR(SZ42*(1+LEVEL_2!#REF!),0)</f>
        <v>0</v>
      </c>
      <c r="UJ42" s="675">
        <f>IFERROR(TA42*(1+LEVEL_2!#REF!),0)</f>
        <v>0</v>
      </c>
      <c r="UK42" s="675">
        <f>IFERROR(TB42*(1+LEVEL_2!#REF!),0)</f>
        <v>0</v>
      </c>
      <c r="UL42" s="675">
        <f>IFERROR(TC42*(1+LEVEL_2!#REF!),0)</f>
        <v>0</v>
      </c>
      <c r="UN42" s="675">
        <f t="shared" si="162"/>
        <v>0</v>
      </c>
      <c r="UO42" s="675">
        <f t="shared" si="163"/>
        <v>0</v>
      </c>
      <c r="UP42" s="675">
        <f t="shared" si="164"/>
        <v>0</v>
      </c>
      <c r="UQ42" s="675">
        <f t="shared" si="165"/>
        <v>0</v>
      </c>
      <c r="UR42" s="675">
        <f t="shared" si="166"/>
        <v>0</v>
      </c>
      <c r="US42" s="675">
        <f t="shared" si="167"/>
        <v>0</v>
      </c>
      <c r="UT42" s="675">
        <f t="shared" si="168"/>
        <v>0</v>
      </c>
      <c r="UU42" s="675">
        <f t="shared" si="169"/>
        <v>0</v>
      </c>
      <c r="UV42" s="675">
        <f t="shared" si="170"/>
        <v>0</v>
      </c>
      <c r="UW42" s="676">
        <f t="shared" si="171"/>
        <v>0</v>
      </c>
    </row>
    <row r="43" spans="1:569" s="645" customFormat="1" ht="20.100000000000001" customHeight="1">
      <c r="A43" s="677"/>
      <c r="B43" s="677"/>
      <c r="C43" s="752" t="s">
        <v>410</v>
      </c>
      <c r="D43" s="752"/>
      <c r="E43" s="753"/>
      <c r="F43" s="753"/>
      <c r="G43" s="754"/>
      <c r="H43" s="755"/>
      <c r="I43" s="756"/>
      <c r="J43" s="757"/>
      <c r="K43" s="758"/>
      <c r="L43" s="758"/>
      <c r="M43" s="770"/>
      <c r="N43" s="798">
        <f t="shared" si="45"/>
        <v>0</v>
      </c>
      <c r="O43" s="799">
        <f t="shared" si="46"/>
        <v>0</v>
      </c>
      <c r="Q43" s="800"/>
      <c r="R43" s="762"/>
      <c r="S43" s="762"/>
      <c r="T43" s="762"/>
      <c r="U43" s="762"/>
      <c r="V43" s="762"/>
      <c r="W43" s="762"/>
      <c r="X43" s="762"/>
      <c r="Y43" s="762"/>
      <c r="Z43" s="762"/>
      <c r="AA43" s="762"/>
      <c r="AB43" s="762"/>
      <c r="AC43" s="762"/>
      <c r="AD43" s="762"/>
      <c r="AE43" s="762"/>
      <c r="AF43" s="763"/>
      <c r="AH43" s="657"/>
      <c r="AI43" s="658">
        <f>SUBTOTAL(9,AI44:AI62)</f>
        <v>1268781826.9000001</v>
      </c>
      <c r="AJ43" s="657"/>
      <c r="AK43" s="658">
        <f>SUBTOTAL(9,AK44:AK62)</f>
        <v>1265800304.3</v>
      </c>
      <c r="AL43" s="657"/>
      <c r="AM43" s="658">
        <f>SUBTOTAL(9,AM44:AM62)</f>
        <v>81160323</v>
      </c>
      <c r="AN43" s="657"/>
      <c r="AO43" s="658">
        <f>SUBTOTAL(9,AO44:AO62)</f>
        <v>194882070.09999999</v>
      </c>
      <c r="AP43" s="658">
        <f t="shared" si="99"/>
        <v>0</v>
      </c>
      <c r="AQ43" s="658">
        <f>SUBTOTAL(9,AQ44:AQ62)</f>
        <v>2810624524.3000002</v>
      </c>
      <c r="AR43" s="657"/>
      <c r="AS43" s="658">
        <f>SUBTOTAL(9,AS44:AS62)</f>
        <v>433973536.82914752</v>
      </c>
      <c r="AT43" s="658"/>
      <c r="AU43" s="658"/>
      <c r="AV43" s="658">
        <f t="shared" si="103"/>
        <v>0</v>
      </c>
      <c r="AW43" s="658">
        <f t="shared" ref="AW43:BB43" si="173">SUBTOTAL(9,AW44:AW62)</f>
        <v>347586058.02655077</v>
      </c>
      <c r="AX43" s="658">
        <f t="shared" si="173"/>
        <v>3240581643.5929337</v>
      </c>
      <c r="AY43" s="658">
        <f t="shared" si="173"/>
        <v>6489196122.2582951</v>
      </c>
      <c r="AZ43" s="658">
        <f t="shared" si="173"/>
        <v>3244598061.1291475</v>
      </c>
      <c r="BA43" s="658">
        <f t="shared" si="173"/>
        <v>2937690556.8702521</v>
      </c>
      <c r="BB43" s="658">
        <f t="shared" si="173"/>
        <v>0</v>
      </c>
      <c r="BC43" s="657"/>
      <c r="BD43" s="658">
        <f>SUBTOTAL(9,BD44:BD62)</f>
        <v>0</v>
      </c>
      <c r="BE43" s="659"/>
      <c r="BG43" s="657"/>
      <c r="BH43" s="658">
        <f>SUBTOTAL(9,BH44:BH62)</f>
        <v>1511698365.7563</v>
      </c>
      <c r="BI43" s="657"/>
      <c r="BJ43" s="658">
        <f>SUBTOTAL(9,BJ44:BJ62)</f>
        <v>875955178.90999997</v>
      </c>
      <c r="BK43" s="657"/>
      <c r="BL43" s="658">
        <f>SUBTOTAL(9,BL44:BL62)</f>
        <v>685911803.51144075</v>
      </c>
      <c r="BM43" s="657"/>
      <c r="BN43" s="658">
        <f>SUBTOTAL(9,BN44:BN62)</f>
        <v>0</v>
      </c>
      <c r="BO43" s="658">
        <f t="shared" si="105"/>
        <v>0</v>
      </c>
      <c r="BP43" s="658">
        <f>SUBTOTAL(9,BP44:BP62)</f>
        <v>3073565348.1777406</v>
      </c>
      <c r="BQ43" s="657">
        <f t="shared" ref="BQ43:BQ104" si="174">BO43*$BR$5</f>
        <v>0</v>
      </c>
      <c r="BR43" s="658">
        <f>SUBTOTAL(9,BR44:BR62)</f>
        <v>428235599.33225226</v>
      </c>
      <c r="BS43" s="658">
        <f t="shared" si="107"/>
        <v>0</v>
      </c>
      <c r="BT43" s="658">
        <f>SUBTOTAL(9,BT44:BT62)</f>
        <v>3501800947.5099931</v>
      </c>
      <c r="BU43" s="658">
        <f>SUBTOTAL(9,BU44:BU62)</f>
        <v>3165707212.7925582</v>
      </c>
      <c r="BV43" s="658">
        <f>SUBTOTAL(9,BV44:BV62)</f>
        <v>0</v>
      </c>
      <c r="BW43" s="657"/>
      <c r="BX43" s="658">
        <f>SUBTOTAL(9,BX44:BX62)</f>
        <v>0</v>
      </c>
      <c r="BY43" s="659"/>
      <c r="CA43" s="738"/>
      <c r="CB43" s="664">
        <f>SUBTOTAL(9,CB44:CB62)</f>
        <v>1960959611.414</v>
      </c>
      <c r="CC43" s="739"/>
      <c r="CD43" s="664">
        <f>SUBTOTAL(9,CD44:CD62)</f>
        <v>1283879174.2</v>
      </c>
      <c r="CE43" s="739"/>
      <c r="CF43" s="664">
        <f>SUBTOTAL(9,CF44:CF62)</f>
        <v>0</v>
      </c>
      <c r="CG43" s="739"/>
      <c r="CH43" s="664">
        <f>SUBTOTAL(9,CH44:CH62)</f>
        <v>233800409.25999999</v>
      </c>
      <c r="CI43" s="664">
        <f t="shared" si="108"/>
        <v>0</v>
      </c>
      <c r="CJ43" s="664">
        <f>SUBTOTAL(9,CJ44:CJ62)</f>
        <v>3478639194.8739996</v>
      </c>
      <c r="CK43" s="739"/>
      <c r="CL43" s="664">
        <f>SUBTOTAL(9,CL44:CL62)</f>
        <v>0</v>
      </c>
      <c r="CM43" s="664">
        <f t="shared" si="109"/>
        <v>0</v>
      </c>
      <c r="CN43" s="664">
        <f t="shared" ref="CN43:CV43" si="175">SUBTOTAL(9,CN44:CN62)</f>
        <v>3478639194.8739996</v>
      </c>
      <c r="CO43" s="740">
        <f t="shared" si="175"/>
        <v>1556107858.75</v>
      </c>
      <c r="CP43" s="740">
        <f t="shared" si="175"/>
        <v>303725328.77999997</v>
      </c>
      <c r="CQ43" s="740">
        <f t="shared" si="175"/>
        <v>401124904</v>
      </c>
      <c r="CR43" s="740">
        <f t="shared" si="175"/>
        <v>1153192160</v>
      </c>
      <c r="CS43" s="700">
        <f t="shared" si="175"/>
        <v>0</v>
      </c>
      <c r="CT43" s="740">
        <f t="shared" si="175"/>
        <v>38211761.544</v>
      </c>
      <c r="CU43" s="740">
        <f t="shared" si="175"/>
        <v>26277181.800000001</v>
      </c>
      <c r="CV43" s="700">
        <f t="shared" si="175"/>
        <v>0</v>
      </c>
      <c r="CW43" s="741"/>
      <c r="CX43" s="740">
        <f>SUBTOTAL(9,CX44:CX62)</f>
        <v>0</v>
      </c>
      <c r="CY43" s="742"/>
      <c r="DA43" s="657"/>
      <c r="DB43" s="658">
        <f>SUBTOTAL(9,DB44:DB62)</f>
        <v>1268781826.9000001</v>
      </c>
      <c r="DC43" s="657"/>
      <c r="DD43" s="658">
        <f>SUBTOTAL(9,DD44:DD62)</f>
        <v>1265800304.3</v>
      </c>
      <c r="DE43" s="657"/>
      <c r="DF43" s="658">
        <f>SUBTOTAL(9,DF44:DF62)</f>
        <v>81160323</v>
      </c>
      <c r="DG43" s="657"/>
      <c r="DH43" s="658">
        <f>SUBTOTAL(9,DH44:DH62)</f>
        <v>194882070.09999999</v>
      </c>
      <c r="DI43" s="658">
        <f t="shared" si="110"/>
        <v>0</v>
      </c>
      <c r="DJ43" s="658">
        <f>SUBTOTAL(9,DJ44:DJ62)</f>
        <v>2810624524.3000002</v>
      </c>
      <c r="DK43" s="657"/>
      <c r="DL43" s="658">
        <f>SUBTOTAL(9,DL44:DL62)</f>
        <v>433973536.82914758</v>
      </c>
      <c r="DM43" s="658">
        <f t="shared" si="112"/>
        <v>0</v>
      </c>
      <c r="DN43" s="658">
        <f>SUBTOTAL(9,DN44:DN62)</f>
        <v>3244598061.1291475</v>
      </c>
      <c r="DO43" s="658">
        <f>SUBTOTAL(9,DO44:DO62)</f>
        <v>2937690556.8702521</v>
      </c>
      <c r="DP43" s="658">
        <f>SUBTOTAL(9,DP44:DP62)</f>
        <v>0</v>
      </c>
      <c r="DQ43" s="657"/>
      <c r="DR43" s="658">
        <f>SUBTOTAL(9,DR44:DR62)</f>
        <v>0</v>
      </c>
      <c r="DS43" s="659"/>
      <c r="DU43" s="667"/>
      <c r="DV43" s="668">
        <f>SUBTOTAL(9,DV44:DV62)</f>
        <v>1255656443.24</v>
      </c>
      <c r="DW43" s="667"/>
      <c r="DX43" s="668">
        <f>SUBTOTAL(9,DX44:DX62)</f>
        <v>1365325517.3599999</v>
      </c>
      <c r="DY43" s="667"/>
      <c r="DZ43" s="668">
        <f>SUBTOTAL(9,DZ44:DZ62)</f>
        <v>174681352.09999999</v>
      </c>
      <c r="EA43" s="667"/>
      <c r="EB43" s="668">
        <f>SUBTOTAL(9,EB44:EB62)</f>
        <v>0</v>
      </c>
      <c r="EC43" s="668">
        <f t="shared" si="113"/>
        <v>0</v>
      </c>
      <c r="ED43" s="668">
        <f>SUBTOTAL(9,ED44:ED62)</f>
        <v>2795663312.6999998</v>
      </c>
      <c r="EE43" s="667"/>
      <c r="EF43" s="668">
        <f>SUBTOTAL(9,EF44:EF62)</f>
        <v>445083995.67802054</v>
      </c>
      <c r="EG43" s="668">
        <f t="shared" si="115"/>
        <v>0</v>
      </c>
      <c r="EH43" s="668">
        <f>SUBTOTAL(9,EH44:EH62)</f>
        <v>3240747308.3780208</v>
      </c>
      <c r="EI43" s="668">
        <f>SUBTOTAL(9,EI44:EI62)</f>
        <v>2956803273.3101068</v>
      </c>
      <c r="EJ43" s="668">
        <f>SUBTOTAL(9,EJ44:EJ62)</f>
        <v>0</v>
      </c>
      <c r="EK43" s="667"/>
      <c r="EL43" s="668">
        <f>SUBTOTAL(9,EL44:EL62)</f>
        <v>0</v>
      </c>
      <c r="EM43" s="669"/>
      <c r="EO43" s="667"/>
      <c r="EP43" s="668">
        <f>SUBTOTAL(9,EP44:EP62)</f>
        <v>1578395894.8</v>
      </c>
      <c r="EQ43" s="667"/>
      <c r="ER43" s="668">
        <f>SUBTOTAL(9,ER44:ER62)</f>
        <v>786363090.13999999</v>
      </c>
      <c r="ES43" s="667"/>
      <c r="ET43" s="668">
        <f>SUBTOTAL(9,ET44:ET62)</f>
        <v>1909775608.6199999</v>
      </c>
      <c r="EU43" s="667"/>
      <c r="EV43" s="668">
        <f>SUBTOTAL(9,EV44:EV62)</f>
        <v>590767895.74543989</v>
      </c>
      <c r="EW43" s="668">
        <f t="shared" si="116"/>
        <v>0</v>
      </c>
      <c r="EX43" s="668">
        <f>SUBTOTAL(9,EX44:EX62)</f>
        <v>4865302489.3054399</v>
      </c>
      <c r="EY43" s="667"/>
      <c r="EZ43" s="668">
        <f>SUBTOTAL(9,EZ44:EZ62)</f>
        <v>557728200.36824429</v>
      </c>
      <c r="FA43" s="668">
        <f t="shared" si="118"/>
        <v>0</v>
      </c>
      <c r="FB43" s="668">
        <f>SUBTOTAL(9,FB44:FB62)</f>
        <v>5423030689.6736832</v>
      </c>
      <c r="FC43" s="668">
        <f>SUBTOTAL(9,FC44:FC62)</f>
        <v>5133020144.2125025</v>
      </c>
      <c r="FD43" s="668">
        <f>SUBTOTAL(9,FD44:FD62)</f>
        <v>0</v>
      </c>
      <c r="FE43" s="667"/>
      <c r="FF43" s="668">
        <f>SUBTOTAL(9,FF44:FF62)</f>
        <v>0</v>
      </c>
      <c r="FG43" s="670"/>
      <c r="FI43" s="657"/>
      <c r="FJ43" s="658">
        <f>SUBTOTAL(9,FJ44:FJ62)</f>
        <v>1469505328.96</v>
      </c>
      <c r="FK43" s="657"/>
      <c r="FL43" s="658">
        <f>SUBTOTAL(9,FL44:FL62)</f>
        <v>1437767474.1900001</v>
      </c>
      <c r="FM43" s="657"/>
      <c r="FN43" s="658">
        <f>SUBTOTAL(9,FN44:FN62)</f>
        <v>253352045.63300002</v>
      </c>
      <c r="FO43" s="657"/>
      <c r="FP43" s="658">
        <f>SUBTOTAL(9,FP44:FP62)</f>
        <v>139056300.07612002</v>
      </c>
      <c r="FQ43" s="658">
        <f t="shared" si="119"/>
        <v>0</v>
      </c>
      <c r="FR43" s="658">
        <f>SUBTOTAL(9,FR44:FR62)</f>
        <v>3299681148.8591199</v>
      </c>
      <c r="FS43" s="657">
        <f t="shared" si="120"/>
        <v>0</v>
      </c>
      <c r="FT43" s="658">
        <f>SUBTOTAL(9,FT44:FT62)</f>
        <v>263890112.51880115</v>
      </c>
      <c r="FU43" s="658">
        <f t="shared" si="121"/>
        <v>0</v>
      </c>
      <c r="FV43" s="658">
        <f>SUBTOTAL(9,FV44:FV62)</f>
        <v>3563571261.3779221</v>
      </c>
      <c r="FW43" s="658">
        <f>SUBTOTAL(9,FW44:FW62)</f>
        <v>3232774054.330905</v>
      </c>
      <c r="FX43" s="658">
        <f>SUBTOTAL(9,FX44:FX62)</f>
        <v>0</v>
      </c>
      <c r="FY43" s="657"/>
      <c r="FZ43" s="658">
        <f>SUBTOTAL(9,FZ44:FZ62)</f>
        <v>0</v>
      </c>
      <c r="GA43" s="670"/>
      <c r="GC43" s="657"/>
      <c r="GD43" s="658">
        <f>SUBTOTAL(9,GD44:GD62)</f>
        <v>1464610175.4400001</v>
      </c>
      <c r="GE43" s="657"/>
      <c r="GF43" s="658">
        <f>SUBTOTAL(9,GF44:GF62)</f>
        <v>1594211538.1599998</v>
      </c>
      <c r="GG43" s="657"/>
      <c r="GH43" s="658">
        <f>SUBTOTAL(9,GH44:GH62)</f>
        <v>153364503.19999999</v>
      </c>
      <c r="GI43" s="657"/>
      <c r="GJ43" s="658">
        <f>SUBTOTAL(9,GJ44:GJ62)</f>
        <v>0</v>
      </c>
      <c r="GK43" s="658">
        <f t="shared" si="122"/>
        <v>0</v>
      </c>
      <c r="GL43" s="658">
        <f>SUBTOTAL(9,GL44:GL62)</f>
        <v>3212186216.8000002</v>
      </c>
      <c r="GM43" s="657"/>
      <c r="GN43" s="658">
        <f>SUBTOTAL(9,GN44:GN62)</f>
        <v>515148930.28908968</v>
      </c>
      <c r="GO43" s="658">
        <f t="shared" si="124"/>
        <v>0</v>
      </c>
      <c r="GP43" s="658">
        <f>SUBTOTAL(9,GP44:GP62)</f>
        <v>3727335147.0890894</v>
      </c>
      <c r="GQ43" s="658">
        <f>SUBTOTAL(9,GQ44:GQ62)</f>
        <v>3396738016.386724</v>
      </c>
      <c r="GR43" s="658">
        <f>SUBTOTAL(9,GR44:GR62)</f>
        <v>0</v>
      </c>
      <c r="GS43" s="657"/>
      <c r="GT43" s="658">
        <f>SUBTOTAL(9,GT44:GT62)</f>
        <v>0</v>
      </c>
      <c r="GU43" s="670"/>
      <c r="GW43" s="657"/>
      <c r="GX43" s="658">
        <f>SUBTOTAL(9,GX44:GX62)</f>
        <v>2117932095.172992</v>
      </c>
      <c r="GY43" s="657"/>
      <c r="GZ43" s="658">
        <f>SUBTOTAL(9,GZ44:GZ62)</f>
        <v>1588713652.9876447</v>
      </c>
      <c r="HA43" s="657"/>
      <c r="HB43" s="658">
        <f>SUBTOTAL(9,HB44:HB62)</f>
        <v>308000421.66447198</v>
      </c>
      <c r="HC43" s="657"/>
      <c r="HD43" s="658">
        <f>SUBTOTAL(9,HD44:HD62)</f>
        <v>0</v>
      </c>
      <c r="HE43" s="658">
        <f t="shared" si="125"/>
        <v>0</v>
      </c>
      <c r="HF43" s="658">
        <f>SUBTOTAL(9,HF44:HF62)</f>
        <v>4014646169.825109</v>
      </c>
      <c r="HG43" s="657"/>
      <c r="HH43" s="658">
        <f>SUBTOTAL(9,HH44:HH62)</f>
        <v>598877054.31846774</v>
      </c>
      <c r="HI43" s="658">
        <f t="shared" si="127"/>
        <v>0</v>
      </c>
      <c r="HJ43" s="658">
        <f>SUBTOTAL(9,HJ44:HJ62)</f>
        <v>4613523224.1435757</v>
      </c>
      <c r="HK43" s="658">
        <f>SUBTOTAL(9,HK44:HK62)</f>
        <v>4304367876.1423702</v>
      </c>
      <c r="HL43" s="658">
        <f>SUBTOTAL(9,HL44:HL62)</f>
        <v>0</v>
      </c>
      <c r="HM43" s="657"/>
      <c r="HN43" s="658">
        <f>SUBTOTAL(9,HN44:HN62)</f>
        <v>0</v>
      </c>
      <c r="HO43" s="659"/>
      <c r="HQ43" s="671"/>
      <c r="HR43" s="672">
        <f>SUBTOTAL(9,HR44:HR62)</f>
        <v>0</v>
      </c>
      <c r="HS43" s="671"/>
      <c r="HT43" s="672">
        <f>SUBTOTAL(9,HT44:HT62)</f>
        <v>0</v>
      </c>
      <c r="HU43" s="671"/>
      <c r="HV43" s="672">
        <f>SUBTOTAL(9,HV44:HV62)</f>
        <v>0</v>
      </c>
      <c r="HW43" s="671"/>
      <c r="HX43" s="672">
        <f>SUBTOTAL(9,HX44:HX62)</f>
        <v>0</v>
      </c>
      <c r="HY43" s="673">
        <f t="shared" si="128"/>
        <v>0</v>
      </c>
      <c r="HZ43" s="672">
        <f>SUBTOTAL(9,HZ44:HZ62)</f>
        <v>0</v>
      </c>
      <c r="IA43" s="671"/>
      <c r="IB43" s="672">
        <f>SUBTOTAL(9,IB44:IB62)</f>
        <v>0</v>
      </c>
      <c r="IC43" s="673">
        <f t="shared" si="129"/>
        <v>0</v>
      </c>
      <c r="ID43" s="672">
        <f>SUBTOTAL(9,ID44:ID62)</f>
        <v>0</v>
      </c>
      <c r="IE43" s="672">
        <f>SUBTOTAL(9,IE44:IE62)</f>
        <v>0</v>
      </c>
      <c r="IF43" s="672">
        <f>SUBTOTAL(9,IF44:IF62)</f>
        <v>0</v>
      </c>
      <c r="IG43" s="671"/>
      <c r="IH43" s="672">
        <f>SUBTOTAL(9,IH44:IH62)</f>
        <v>0</v>
      </c>
      <c r="II43" s="670"/>
      <c r="IK43" s="671"/>
      <c r="IL43" s="672">
        <f>SUBTOTAL(9,IL44:IL62)</f>
        <v>0</v>
      </c>
      <c r="IM43" s="671"/>
      <c r="IN43" s="672">
        <f>SUBTOTAL(9,IN44:IN62)</f>
        <v>0</v>
      </c>
      <c r="IO43" s="671"/>
      <c r="IP43" s="672">
        <f>SUBTOTAL(9,IP44:IP62)</f>
        <v>0</v>
      </c>
      <c r="IQ43" s="671"/>
      <c r="IR43" s="672">
        <f>SUBTOTAL(9,IR44:IR62)</f>
        <v>0</v>
      </c>
      <c r="IS43" s="673">
        <f t="shared" si="130"/>
        <v>0</v>
      </c>
      <c r="IT43" s="672">
        <f>SUBTOTAL(9,IT44:IT62)</f>
        <v>0</v>
      </c>
      <c r="IU43" s="671"/>
      <c r="IV43" s="672">
        <f>SUBTOTAL(9,IV44:IV62)</f>
        <v>0</v>
      </c>
      <c r="IW43" s="673">
        <f t="shared" si="131"/>
        <v>0</v>
      </c>
      <c r="IX43" s="672">
        <f>SUBTOTAL(9,IX44:IX62)</f>
        <v>0</v>
      </c>
      <c r="IY43" s="672">
        <f>SUBTOTAL(9,IY44:IY62)</f>
        <v>0</v>
      </c>
      <c r="IZ43" s="672">
        <f>SUBTOTAL(9,IZ44:IZ62)</f>
        <v>0</v>
      </c>
      <c r="JA43" s="671"/>
      <c r="JB43" s="672">
        <f>SUBTOTAL(9,JB44:JB62)</f>
        <v>0</v>
      </c>
      <c r="JC43" s="670"/>
      <c r="JE43" s="671"/>
      <c r="JF43" s="672">
        <f>SUBTOTAL(9,JF44:JF62)</f>
        <v>0</v>
      </c>
      <c r="JG43" s="671"/>
      <c r="JH43" s="672">
        <f>SUBTOTAL(9,JH44:JH62)</f>
        <v>0</v>
      </c>
      <c r="JI43" s="671"/>
      <c r="JJ43" s="672">
        <f>SUBTOTAL(9,JJ44:JJ62)</f>
        <v>0</v>
      </c>
      <c r="JK43" s="671"/>
      <c r="JL43" s="672">
        <f>SUBTOTAL(9,JL44:JL62)</f>
        <v>0</v>
      </c>
      <c r="JM43" s="673">
        <f t="shared" si="132"/>
        <v>0</v>
      </c>
      <c r="JN43" s="672">
        <f>SUBTOTAL(9,JN44:JN62)</f>
        <v>0</v>
      </c>
      <c r="JO43" s="671"/>
      <c r="JP43" s="672">
        <f>SUBTOTAL(9,JP44:JP62)</f>
        <v>0</v>
      </c>
      <c r="JQ43" s="673">
        <f t="shared" si="133"/>
        <v>0</v>
      </c>
      <c r="JR43" s="672">
        <f>SUBTOTAL(9,JR44:JR62)</f>
        <v>0</v>
      </c>
      <c r="JS43" s="672">
        <f>SUBTOTAL(9,JS44:JS62)</f>
        <v>0</v>
      </c>
      <c r="JT43" s="672">
        <f>SUBTOTAL(9,JT44:JT62)</f>
        <v>0</v>
      </c>
      <c r="JU43" s="671"/>
      <c r="JV43" s="672">
        <f>SUBTOTAL(9,JV44:JV62)</f>
        <v>0</v>
      </c>
      <c r="JW43" s="670"/>
      <c r="JY43" s="671"/>
      <c r="JZ43" s="672">
        <f>SUBTOTAL(9,JZ44:JZ62)</f>
        <v>0</v>
      </c>
      <c r="KA43" s="671"/>
      <c r="KB43" s="672">
        <f>SUBTOTAL(9,KB44:KB62)</f>
        <v>0</v>
      </c>
      <c r="KC43" s="671"/>
      <c r="KD43" s="672">
        <f>SUBTOTAL(9,KD44:KD62)</f>
        <v>0</v>
      </c>
      <c r="KE43" s="671"/>
      <c r="KF43" s="672">
        <f>SUBTOTAL(9,KF44:KF62)</f>
        <v>0</v>
      </c>
      <c r="KG43" s="673">
        <f t="shared" si="134"/>
        <v>0</v>
      </c>
      <c r="KH43" s="672">
        <f>SUBTOTAL(9,KH44:KH62)</f>
        <v>0</v>
      </c>
      <c r="KI43" s="671"/>
      <c r="KJ43" s="672">
        <f>SUBTOTAL(9,KJ44:KJ62)</f>
        <v>0</v>
      </c>
      <c r="KK43" s="673">
        <f t="shared" si="135"/>
        <v>0</v>
      </c>
      <c r="KL43" s="672">
        <f>SUBTOTAL(9,KL44:KL62)</f>
        <v>0</v>
      </c>
      <c r="KM43" s="672">
        <f>SUBTOTAL(9,KM44:KM62)</f>
        <v>0</v>
      </c>
      <c r="KN43" s="672">
        <f>SUBTOTAL(9,KN44:KN62)</f>
        <v>0</v>
      </c>
      <c r="KO43" s="671"/>
      <c r="KP43" s="672">
        <f>SUBTOTAL(9,KP44:KP62)</f>
        <v>0</v>
      </c>
      <c r="KQ43" s="670"/>
      <c r="KS43" s="671"/>
      <c r="KT43" s="672">
        <f>SUBTOTAL(9,KT44:KT62)</f>
        <v>0</v>
      </c>
      <c r="KU43" s="671"/>
      <c r="KV43" s="672">
        <f>SUBTOTAL(9,KV44:KV62)</f>
        <v>0</v>
      </c>
      <c r="KW43" s="671"/>
      <c r="KX43" s="672">
        <f>SUBTOTAL(9,KX44:KX62)</f>
        <v>0</v>
      </c>
      <c r="KY43" s="671"/>
      <c r="KZ43" s="672">
        <f>SUBTOTAL(9,KZ44:KZ62)</f>
        <v>0</v>
      </c>
      <c r="LA43" s="673">
        <f t="shared" si="136"/>
        <v>0</v>
      </c>
      <c r="LB43" s="672">
        <f>SUBTOTAL(9,LB44:LB62)</f>
        <v>0</v>
      </c>
      <c r="LC43" s="671"/>
      <c r="LD43" s="672">
        <f>SUBTOTAL(9,LD44:LD62)</f>
        <v>0</v>
      </c>
      <c r="LE43" s="673">
        <f t="shared" si="137"/>
        <v>0</v>
      </c>
      <c r="LF43" s="672">
        <f>SUBTOTAL(9,LF44:LF62)</f>
        <v>0</v>
      </c>
      <c r="LG43" s="672">
        <f>SUBTOTAL(9,LG44:LG62)</f>
        <v>0</v>
      </c>
      <c r="LH43" s="672">
        <f>SUBTOTAL(9,LH44:LH62)</f>
        <v>0</v>
      </c>
      <c r="LI43" s="671"/>
      <c r="LJ43" s="672">
        <f>SUBTOTAL(9,LJ44:LJ62)</f>
        <v>0</v>
      </c>
      <c r="LK43" s="670"/>
      <c r="LM43" s="671"/>
      <c r="LN43" s="672">
        <f>SUBTOTAL(9,LN44:LN62)</f>
        <v>0</v>
      </c>
      <c r="LO43" s="671"/>
      <c r="LP43" s="672">
        <f>SUBTOTAL(9,LP44:LP62)</f>
        <v>0</v>
      </c>
      <c r="LQ43" s="671"/>
      <c r="LR43" s="672">
        <f>SUBTOTAL(9,LR44:LR62)</f>
        <v>0</v>
      </c>
      <c r="LS43" s="671"/>
      <c r="LT43" s="672">
        <f>SUBTOTAL(9,LT44:LT62)</f>
        <v>0</v>
      </c>
      <c r="LU43" s="673">
        <f t="shared" si="138"/>
        <v>0</v>
      </c>
      <c r="LV43" s="672">
        <f>SUBTOTAL(9,LV44:LV62)</f>
        <v>0</v>
      </c>
      <c r="LW43" s="671"/>
      <c r="LX43" s="672">
        <f>SUBTOTAL(9,LX44:LX62)</f>
        <v>0</v>
      </c>
      <c r="LY43" s="673">
        <f t="shared" si="139"/>
        <v>0</v>
      </c>
      <c r="LZ43" s="672">
        <f>SUBTOTAL(9,LZ44:LZ62)</f>
        <v>0</v>
      </c>
      <c r="MA43" s="672">
        <f>SUBTOTAL(9,MA44:MA62)</f>
        <v>0</v>
      </c>
      <c r="MB43" s="672">
        <f>SUBTOTAL(9,MB44:MB62)</f>
        <v>0</v>
      </c>
      <c r="MC43" s="671"/>
      <c r="MD43" s="672">
        <f>SUBTOTAL(9,MD44:MD62)</f>
        <v>0</v>
      </c>
      <c r="ME43" s="670"/>
      <c r="MG43" s="671"/>
      <c r="MH43" s="672">
        <f>SUBTOTAL(9,MH44:MH62)</f>
        <v>0</v>
      </c>
      <c r="MI43" s="671"/>
      <c r="MJ43" s="672">
        <f>SUBTOTAL(9,MJ44:MJ62)</f>
        <v>0</v>
      </c>
      <c r="MK43" s="671"/>
      <c r="ML43" s="672">
        <f>SUBTOTAL(9,ML44:ML62)</f>
        <v>0</v>
      </c>
      <c r="MM43" s="671"/>
      <c r="MN43" s="672">
        <f>SUBTOTAL(9,MN44:MN62)</f>
        <v>0</v>
      </c>
      <c r="MO43" s="673">
        <f t="shared" si="140"/>
        <v>0</v>
      </c>
      <c r="MP43" s="672">
        <f>SUBTOTAL(9,MP44:MP62)</f>
        <v>0</v>
      </c>
      <c r="MQ43" s="671"/>
      <c r="MR43" s="672">
        <f>SUBTOTAL(9,MR44:MR62)</f>
        <v>0</v>
      </c>
      <c r="MS43" s="673">
        <f t="shared" si="141"/>
        <v>0</v>
      </c>
      <c r="MT43" s="672">
        <f>SUBTOTAL(9,MT44:MT62)</f>
        <v>0</v>
      </c>
      <c r="MU43" s="672">
        <f>SUBTOTAL(9,MU44:MU62)</f>
        <v>0</v>
      </c>
      <c r="MV43" s="672">
        <f>SUBTOTAL(9,MV44:MV62)</f>
        <v>0</v>
      </c>
      <c r="MW43" s="671"/>
      <c r="MX43" s="672">
        <f>SUBTOTAL(9,MX44:MX62)</f>
        <v>0</v>
      </c>
      <c r="MY43" s="670"/>
      <c r="NA43" s="671"/>
      <c r="NB43" s="672">
        <f>SUBTOTAL(9,NB44:NB62)</f>
        <v>0</v>
      </c>
      <c r="NC43" s="671"/>
      <c r="ND43" s="672">
        <f>SUBTOTAL(9,ND44:ND62)</f>
        <v>0</v>
      </c>
      <c r="NE43" s="671"/>
      <c r="NF43" s="672">
        <f>SUBTOTAL(9,NF44:NF62)</f>
        <v>0</v>
      </c>
      <c r="NG43" s="671"/>
      <c r="NH43" s="672">
        <f>SUBTOTAL(9,NH44:NH62)</f>
        <v>0</v>
      </c>
      <c r="NI43" s="673">
        <f t="shared" si="142"/>
        <v>0</v>
      </c>
      <c r="NJ43" s="672">
        <f>SUBTOTAL(9,NJ44:NJ62)</f>
        <v>0</v>
      </c>
      <c r="NK43" s="671"/>
      <c r="NL43" s="672">
        <f>SUBTOTAL(9,NL44:NL62)</f>
        <v>0</v>
      </c>
      <c r="NM43" s="673">
        <f t="shared" si="143"/>
        <v>0</v>
      </c>
      <c r="NN43" s="672">
        <f>SUBTOTAL(9,NN44:NN62)</f>
        <v>0</v>
      </c>
      <c r="NO43" s="672">
        <f>SUBTOTAL(9,NO44:NO62)</f>
        <v>0</v>
      </c>
      <c r="NP43" s="672">
        <f>SUBTOTAL(9,NP44:NP62)</f>
        <v>0</v>
      </c>
      <c r="NQ43" s="671"/>
      <c r="NR43" s="672">
        <f>SUBTOTAL(9,NR44:NR62)</f>
        <v>0</v>
      </c>
      <c r="NS43" s="670"/>
      <c r="NU43" s="671"/>
      <c r="NV43" s="672">
        <f>SUBTOTAL(9,NV44:NV62)</f>
        <v>0</v>
      </c>
      <c r="NW43" s="671"/>
      <c r="NX43" s="672">
        <f>SUBTOTAL(9,NX44:NX62)</f>
        <v>0</v>
      </c>
      <c r="NY43" s="671"/>
      <c r="NZ43" s="672">
        <f>SUBTOTAL(9,NZ44:NZ62)</f>
        <v>0</v>
      </c>
      <c r="OA43" s="671"/>
      <c r="OB43" s="672">
        <f>SUBTOTAL(9,OB44:OB62)</f>
        <v>0</v>
      </c>
      <c r="OC43" s="673">
        <f t="shared" si="144"/>
        <v>0</v>
      </c>
      <c r="OD43" s="672">
        <f>SUBTOTAL(9,OD44:OD62)</f>
        <v>0</v>
      </c>
      <c r="OE43" s="671"/>
      <c r="OF43" s="672">
        <f>SUBTOTAL(9,OF44:OF62)</f>
        <v>0</v>
      </c>
      <c r="OG43" s="673">
        <f t="shared" si="145"/>
        <v>0</v>
      </c>
      <c r="OH43" s="672">
        <f>SUBTOTAL(9,OH44:OH62)</f>
        <v>0</v>
      </c>
      <c r="OI43" s="672">
        <f>SUBTOTAL(9,OI44:OI62)</f>
        <v>0</v>
      </c>
      <c r="OJ43" s="672">
        <f>SUBTOTAL(9,OJ44:OJ62)</f>
        <v>0</v>
      </c>
      <c r="OK43" s="671"/>
      <c r="OL43" s="672">
        <f>SUBTOTAL(9,OL44:OL62)</f>
        <v>0</v>
      </c>
      <c r="OM43" s="670"/>
      <c r="OO43" s="671"/>
      <c r="OP43" s="672">
        <f>SUBTOTAL(9,OP44:OP62)</f>
        <v>0</v>
      </c>
      <c r="OQ43" s="671"/>
      <c r="OR43" s="672">
        <f>SUBTOTAL(9,OR44:OR62)</f>
        <v>0</v>
      </c>
      <c r="OS43" s="671"/>
      <c r="OT43" s="672">
        <f>SUBTOTAL(9,OT44:OT62)</f>
        <v>0</v>
      </c>
      <c r="OU43" s="671"/>
      <c r="OV43" s="672">
        <f>SUBTOTAL(9,OV44:OV62)</f>
        <v>0</v>
      </c>
      <c r="OW43" s="673">
        <f t="shared" si="146"/>
        <v>0</v>
      </c>
      <c r="OX43" s="672">
        <f>SUBTOTAL(9,OX44:OX62)</f>
        <v>0</v>
      </c>
      <c r="OY43" s="671"/>
      <c r="OZ43" s="672">
        <f>SUBTOTAL(9,OZ44:OZ62)</f>
        <v>0</v>
      </c>
      <c r="PA43" s="673">
        <f t="shared" si="147"/>
        <v>0</v>
      </c>
      <c r="PB43" s="672">
        <f>SUBTOTAL(9,PB44:PB62)</f>
        <v>0</v>
      </c>
      <c r="PC43" s="672">
        <f>SUBTOTAL(9,PC44:PC62)</f>
        <v>0</v>
      </c>
      <c r="PD43" s="672">
        <f>SUBTOTAL(9,PD44:PD62)</f>
        <v>0</v>
      </c>
      <c r="PE43" s="671"/>
      <c r="PF43" s="672">
        <f>SUBTOTAL(9,PF44:PF62)</f>
        <v>0</v>
      </c>
      <c r="PG43" s="670"/>
      <c r="PI43" s="671"/>
      <c r="PJ43" s="672">
        <f>SUBTOTAL(9,PJ44:PJ62)</f>
        <v>0</v>
      </c>
      <c r="PK43" s="671"/>
      <c r="PL43" s="672">
        <f>SUBTOTAL(9,PL44:PL62)</f>
        <v>0</v>
      </c>
      <c r="PM43" s="671"/>
      <c r="PN43" s="672">
        <f>SUBTOTAL(9,PN44:PN62)</f>
        <v>0</v>
      </c>
      <c r="PO43" s="671"/>
      <c r="PP43" s="672">
        <f>SUBTOTAL(9,PP44:PP62)</f>
        <v>0</v>
      </c>
      <c r="PQ43" s="673">
        <f t="shared" si="148"/>
        <v>0</v>
      </c>
      <c r="PR43" s="672">
        <f>SUBTOTAL(9,PR44:PR62)</f>
        <v>0</v>
      </c>
      <c r="PS43" s="671"/>
      <c r="PT43" s="672">
        <f>SUBTOTAL(9,PT44:PT62)</f>
        <v>0</v>
      </c>
      <c r="PU43" s="673">
        <f t="shared" si="149"/>
        <v>0</v>
      </c>
      <c r="PV43" s="672">
        <f>SUBTOTAL(9,PV44:PV62)</f>
        <v>0</v>
      </c>
      <c r="PW43" s="672">
        <f>SUBTOTAL(9,PW44:PW62)</f>
        <v>0</v>
      </c>
      <c r="PX43" s="672">
        <f>SUBTOTAL(9,PX44:PX62)</f>
        <v>0</v>
      </c>
      <c r="PY43" s="671"/>
      <c r="PZ43" s="672">
        <f>SUBTOTAL(9,PZ44:PZ62)</f>
        <v>0</v>
      </c>
      <c r="QA43" s="670"/>
      <c r="QC43" s="671"/>
      <c r="QD43" s="672">
        <f>SUBTOTAL(9,QD44:QD62)</f>
        <v>0</v>
      </c>
      <c r="QE43" s="671"/>
      <c r="QF43" s="672">
        <f>SUBTOTAL(9,QF44:QF62)</f>
        <v>0</v>
      </c>
      <c r="QG43" s="671"/>
      <c r="QH43" s="672">
        <f>SUBTOTAL(9,QH44:QH62)</f>
        <v>0</v>
      </c>
      <c r="QI43" s="671"/>
      <c r="QJ43" s="672">
        <f>SUBTOTAL(9,QJ44:QJ62)</f>
        <v>0</v>
      </c>
      <c r="QK43" s="673">
        <f t="shared" si="150"/>
        <v>0</v>
      </c>
      <c r="QL43" s="672">
        <f>SUBTOTAL(9,QL44:QL62)</f>
        <v>0</v>
      </c>
      <c r="QM43" s="671"/>
      <c r="QN43" s="672">
        <f>SUBTOTAL(9,QN44:QN62)</f>
        <v>0</v>
      </c>
      <c r="QO43" s="673">
        <f t="shared" si="151"/>
        <v>0</v>
      </c>
      <c r="QP43" s="672">
        <f>SUBTOTAL(9,QP44:QP62)</f>
        <v>0</v>
      </c>
      <c r="QQ43" s="672">
        <f>SUBTOTAL(9,QQ44:QQ62)</f>
        <v>0</v>
      </c>
      <c r="QR43" s="672">
        <f>SUBTOTAL(9,QR44:QR62)</f>
        <v>0</v>
      </c>
      <c r="QS43" s="671"/>
      <c r="QT43" s="672">
        <f>SUBTOTAL(9,QT44:QT62)</f>
        <v>0</v>
      </c>
      <c r="QU43" s="670"/>
      <c r="RA43" s="785">
        <f t="shared" si="89"/>
        <v>0</v>
      </c>
      <c r="RB43" s="785" t="e">
        <f t="shared" si="90"/>
        <v>#REF!</v>
      </c>
      <c r="RC43" s="677">
        <f t="shared" si="91"/>
        <v>0</v>
      </c>
      <c r="RD43" s="677">
        <f t="shared" si="91"/>
        <v>0</v>
      </c>
      <c r="RE43" s="677">
        <f t="shared" si="91"/>
        <v>0</v>
      </c>
      <c r="RF43" s="677">
        <f t="shared" si="91"/>
        <v>0</v>
      </c>
      <c r="RG43" s="677">
        <f t="shared" si="91"/>
        <v>0</v>
      </c>
      <c r="RH43" s="677">
        <f t="shared" si="91"/>
        <v>0</v>
      </c>
      <c r="RI43" s="677">
        <f t="shared" si="91"/>
        <v>0</v>
      </c>
      <c r="RJ43" s="677">
        <f t="shared" si="91"/>
        <v>0</v>
      </c>
      <c r="RK43" s="677" t="e">
        <f>#REF!</f>
        <v>#REF!</v>
      </c>
      <c r="RL43" s="677" t="e">
        <f>#REF!</f>
        <v>#REF!</v>
      </c>
      <c r="RM43" s="677">
        <f t="shared" si="92"/>
        <v>0</v>
      </c>
      <c r="RN43" s="677">
        <f t="shared" si="92"/>
        <v>0</v>
      </c>
      <c r="RO43" s="677">
        <f t="shared" si="92"/>
        <v>0</v>
      </c>
      <c r="RP43" s="677">
        <f t="shared" si="92"/>
        <v>0</v>
      </c>
      <c r="RQ43" s="677">
        <f t="shared" si="92"/>
        <v>0</v>
      </c>
      <c r="RR43" s="677">
        <f t="shared" si="92"/>
        <v>0</v>
      </c>
      <c r="RS43" s="677">
        <f t="shared" si="92"/>
        <v>0</v>
      </c>
      <c r="RT43" s="677">
        <f t="shared" si="92"/>
        <v>0</v>
      </c>
      <c r="RV43" s="675">
        <f t="shared" si="6"/>
        <v>0</v>
      </c>
      <c r="RW43" s="675">
        <f t="shared" si="7"/>
        <v>0</v>
      </c>
      <c r="RX43" s="675">
        <f t="shared" si="8"/>
        <v>0</v>
      </c>
      <c r="RY43" s="675">
        <f t="shared" si="9"/>
        <v>0</v>
      </c>
      <c r="RZ43" s="675">
        <f t="shared" si="10"/>
        <v>0</v>
      </c>
      <c r="SA43" s="675">
        <f t="shared" si="11"/>
        <v>0</v>
      </c>
      <c r="SB43" s="675">
        <f t="shared" si="12"/>
        <v>0</v>
      </c>
      <c r="SC43" s="675">
        <f t="shared" si="13"/>
        <v>0</v>
      </c>
      <c r="SD43" s="675" t="e">
        <f xml:space="preserve"> SUMIF(#REF!,$SD$8,#REF!)</f>
        <v>#REF!</v>
      </c>
      <c r="SE43" s="676" t="e">
        <f xml:space="preserve"> SUMIF(#REF!,$SE$8,#REF!)</f>
        <v>#REF!</v>
      </c>
      <c r="SG43" s="675">
        <f t="shared" si="93"/>
        <v>0</v>
      </c>
      <c r="SH43" s="675">
        <f t="shared" si="93"/>
        <v>0</v>
      </c>
      <c r="SI43" s="675">
        <f t="shared" si="93"/>
        <v>0</v>
      </c>
      <c r="SJ43" s="675">
        <f t="shared" si="93"/>
        <v>0</v>
      </c>
      <c r="SK43" s="675">
        <f t="shared" si="93"/>
        <v>0</v>
      </c>
      <c r="SL43" s="675">
        <f t="shared" si="93"/>
        <v>0</v>
      </c>
      <c r="SM43" s="675">
        <f t="shared" si="93"/>
        <v>0</v>
      </c>
      <c r="SN43" s="675">
        <f t="shared" si="93"/>
        <v>0</v>
      </c>
      <c r="SO43" s="675" t="e">
        <f t="shared" si="93"/>
        <v>#REF!</v>
      </c>
      <c r="SP43" s="675" t="e">
        <f t="shared" si="93"/>
        <v>#REF!</v>
      </c>
      <c r="SQ43" s="675">
        <f t="shared" si="93"/>
        <v>0</v>
      </c>
      <c r="SR43" s="675">
        <f t="shared" si="93"/>
        <v>0</v>
      </c>
      <c r="SS43" s="675">
        <f t="shared" si="93"/>
        <v>0</v>
      </c>
      <c r="ST43" s="675">
        <f t="shared" si="93"/>
        <v>0</v>
      </c>
      <c r="SU43" s="675">
        <f t="shared" si="93"/>
        <v>0</v>
      </c>
      <c r="SV43" s="675">
        <f t="shared" si="93"/>
        <v>0</v>
      </c>
      <c r="SW43" s="675">
        <f t="shared" si="94"/>
        <v>0</v>
      </c>
      <c r="SX43" s="675">
        <f t="shared" si="94"/>
        <v>0</v>
      </c>
      <c r="SY43" s="675" t="e">
        <f>#REF!*$AP43</f>
        <v>#REF!</v>
      </c>
      <c r="SZ43" s="675" t="e">
        <f>#REF!*$AP43</f>
        <v>#REF!</v>
      </c>
      <c r="TA43" s="675" t="e">
        <f>#REF!*$AP43</f>
        <v>#REF!</v>
      </c>
      <c r="TB43" s="675" t="e">
        <f>#REF!*$AP43</f>
        <v>#REF!</v>
      </c>
      <c r="TC43" s="675" t="e">
        <f>#REF!*$AP43</f>
        <v>#REF!</v>
      </c>
      <c r="TE43" s="675">
        <f t="shared" si="152"/>
        <v>0</v>
      </c>
      <c r="TF43" s="675">
        <f t="shared" si="153"/>
        <v>0</v>
      </c>
      <c r="TG43" s="675">
        <f t="shared" si="154"/>
        <v>0</v>
      </c>
      <c r="TH43" s="675">
        <f t="shared" si="155"/>
        <v>0</v>
      </c>
      <c r="TI43" s="675">
        <f t="shared" si="156"/>
        <v>0</v>
      </c>
      <c r="TJ43" s="675">
        <f t="shared" si="157"/>
        <v>0</v>
      </c>
      <c r="TK43" s="675">
        <f t="shared" si="158"/>
        <v>0</v>
      </c>
      <c r="TL43" s="675">
        <f t="shared" si="159"/>
        <v>0</v>
      </c>
      <c r="TM43" s="675">
        <f t="shared" si="160"/>
        <v>0</v>
      </c>
      <c r="TN43" s="676">
        <f t="shared" si="161"/>
        <v>0</v>
      </c>
      <c r="TP43" s="675">
        <f>IFERROR(SG43*(1+LEVEL_2!#REF!),0)</f>
        <v>0</v>
      </c>
      <c r="TQ43" s="675">
        <f>IFERROR(SH43*(1+LEVEL_2!#REF!),0)</f>
        <v>0</v>
      </c>
      <c r="TR43" s="675">
        <f>IFERROR(SI43*(1+LEVEL_2!#REF!),0)</f>
        <v>0</v>
      </c>
      <c r="TS43" s="675">
        <f>IFERROR(SJ43*(1+LEVEL_2!#REF!),0)</f>
        <v>0</v>
      </c>
      <c r="TT43" s="675">
        <f>IFERROR(SK43*(1+LEVEL_2!#REF!),0)</f>
        <v>0</v>
      </c>
      <c r="TU43" s="675">
        <f>IFERROR(SL43*(1+LEVEL_2!#REF!),0)</f>
        <v>0</v>
      </c>
      <c r="TV43" s="675">
        <f>IFERROR(SM43*(1+LEVEL_2!#REF!),0)</f>
        <v>0</v>
      </c>
      <c r="TW43" s="675">
        <f>IFERROR(SN43*(1+LEVEL_2!#REF!),0)</f>
        <v>0</v>
      </c>
      <c r="TX43" s="675">
        <f>IFERROR(SO43*(1+LEVEL_2!#REF!),0)</f>
        <v>0</v>
      </c>
      <c r="TY43" s="675">
        <f>IFERROR(SP43*(1+LEVEL_2!#REF!),0)</f>
        <v>0</v>
      </c>
      <c r="TZ43" s="675">
        <f>IFERROR(SQ43*(1+LEVEL_2!#REF!),0)</f>
        <v>0</v>
      </c>
      <c r="UA43" s="675">
        <f>IFERROR(SR43*(1+LEVEL_2!#REF!),0)</f>
        <v>0</v>
      </c>
      <c r="UB43" s="675">
        <f>IFERROR(SS43*(1+LEVEL_2!#REF!),0)</f>
        <v>0</v>
      </c>
      <c r="UC43" s="675">
        <f>IFERROR(ST43*(1+LEVEL_2!#REF!),0)</f>
        <v>0</v>
      </c>
      <c r="UD43" s="675">
        <f>IFERROR(SU43*(1+LEVEL_2!#REF!),0)</f>
        <v>0</v>
      </c>
      <c r="UE43" s="675">
        <f>IFERROR(SV43*(1+LEVEL_2!#REF!),0)</f>
        <v>0</v>
      </c>
      <c r="UF43" s="675">
        <f>IFERROR(SW43*(1+LEVEL_2!#REF!),0)</f>
        <v>0</v>
      </c>
      <c r="UG43" s="675">
        <f>IFERROR(SX43*(1+LEVEL_2!#REF!),0)</f>
        <v>0</v>
      </c>
      <c r="UH43" s="675">
        <f>IFERROR(SY43*(1+LEVEL_2!#REF!),0)</f>
        <v>0</v>
      </c>
      <c r="UI43" s="675">
        <f>IFERROR(SZ43*(1+LEVEL_2!#REF!),0)</f>
        <v>0</v>
      </c>
      <c r="UJ43" s="675">
        <f>IFERROR(TA43*(1+LEVEL_2!#REF!),0)</f>
        <v>0</v>
      </c>
      <c r="UK43" s="675">
        <f>IFERROR(TB43*(1+LEVEL_2!#REF!),0)</f>
        <v>0</v>
      </c>
      <c r="UL43" s="675">
        <f>IFERROR(TC43*(1+LEVEL_2!#REF!),0)</f>
        <v>0</v>
      </c>
      <c r="UN43" s="675">
        <f t="shared" si="162"/>
        <v>0</v>
      </c>
      <c r="UO43" s="675">
        <f t="shared" si="163"/>
        <v>0</v>
      </c>
      <c r="UP43" s="675">
        <f t="shared" si="164"/>
        <v>0</v>
      </c>
      <c r="UQ43" s="675">
        <f t="shared" si="165"/>
        <v>0</v>
      </c>
      <c r="UR43" s="675">
        <f t="shared" si="166"/>
        <v>0</v>
      </c>
      <c r="US43" s="675">
        <f t="shared" si="167"/>
        <v>0</v>
      </c>
      <c r="UT43" s="675">
        <f t="shared" si="168"/>
        <v>0</v>
      </c>
      <c r="UU43" s="675">
        <f t="shared" si="169"/>
        <v>0</v>
      </c>
      <c r="UV43" s="675">
        <f t="shared" si="170"/>
        <v>0</v>
      </c>
      <c r="UW43" s="676">
        <f t="shared" si="171"/>
        <v>0</v>
      </c>
    </row>
    <row r="44" spans="1:569" s="645" customFormat="1" ht="20.100000000000001" customHeight="1">
      <c r="A44" s="677" t="s">
        <v>99</v>
      </c>
      <c r="B44" s="677" t="s">
        <v>99</v>
      </c>
      <c r="C44" s="801" t="s">
        <v>411</v>
      </c>
      <c r="D44" s="764"/>
      <c r="E44" s="796" t="s">
        <v>412</v>
      </c>
      <c r="F44" s="802" t="s">
        <v>413</v>
      </c>
      <c r="G44" s="796" t="s">
        <v>414</v>
      </c>
      <c r="H44" s="797" t="s">
        <v>380</v>
      </c>
      <c r="I44" s="789">
        <f>Rev.1_Base!G25</f>
        <v>508.23900000000003</v>
      </c>
      <c r="J44" s="789">
        <f>Rev.1_Base!H25</f>
        <v>338.51900000000001</v>
      </c>
      <c r="K44" s="789">
        <f>Rev.1_Base!J25</f>
        <v>242.94300000000001</v>
      </c>
      <c r="L44" s="789">
        <f>Rev.1_Base!K25</f>
        <v>73.223000000000013</v>
      </c>
      <c r="M44" s="770"/>
      <c r="N44" s="771">
        <f t="shared" si="45"/>
        <v>265.29599999999999</v>
      </c>
      <c r="O44" s="772">
        <f t="shared" si="46"/>
        <v>0</v>
      </c>
      <c r="Q44" s="789"/>
      <c r="R44" s="795"/>
      <c r="S44" s="795">
        <f>Rev.1_Base!Q25</f>
        <v>97.4</v>
      </c>
      <c r="T44" s="795">
        <f>Rev.1_Base!S25</f>
        <v>148.5</v>
      </c>
      <c r="U44" s="795">
        <f>Rev.1_Base!U25</f>
        <v>0</v>
      </c>
      <c r="V44" s="795">
        <f>Rev.1_Base!W25</f>
        <v>19.396000000000001</v>
      </c>
      <c r="X44" s="795">
        <f>Rev.1_Base!AA25</f>
        <v>0</v>
      </c>
      <c r="Y44" s="690"/>
      <c r="Z44" s="690"/>
      <c r="AA44" s="690"/>
      <c r="AB44" s="690"/>
      <c r="AC44" s="690"/>
      <c r="AD44" s="690"/>
      <c r="AE44" s="690"/>
      <c r="AF44" s="691"/>
      <c r="AH44" s="774">
        <f t="shared" ref="AH44:AH61" si="176">DA44</f>
        <v>65000</v>
      </c>
      <c r="AI44" s="775">
        <f t="shared" ref="AI44:AI62" si="177">IFERROR(AH44*$I44, 0)</f>
        <v>33035535.000000004</v>
      </c>
      <c r="AJ44" s="774">
        <f t="shared" ref="AJ44:AJ61" si="178">DC44</f>
        <v>15000</v>
      </c>
      <c r="AK44" s="775">
        <f t="shared" ref="AK44:AK62" si="179">IFERROR(AJ44*$I44, 0)</f>
        <v>7623585.0000000009</v>
      </c>
      <c r="AL44" s="774">
        <f t="shared" ref="AL44:AL61" si="180">DE44</f>
        <v>15000</v>
      </c>
      <c r="AM44" s="775">
        <f t="shared" ref="AM44:AM62" si="181">IFERROR(AL44*$I44, 0)</f>
        <v>7623585.0000000009</v>
      </c>
      <c r="AN44" s="774">
        <f t="shared" ref="AN44:AN61" si="182">DG44</f>
        <v>0</v>
      </c>
      <c r="AO44" s="775">
        <f t="shared" ref="AO44:AO62" si="183">IFERROR(AN44*$I44, 0)</f>
        <v>0</v>
      </c>
      <c r="AP44" s="693">
        <f t="shared" si="99"/>
        <v>95000</v>
      </c>
      <c r="AQ44" s="775">
        <f t="shared" ref="AQ44:AQ62" si="184">IFERROR(AP44*$I44, 0)</f>
        <v>48282705</v>
      </c>
      <c r="AR44" s="774">
        <f t="shared" ref="AR44:AR62" si="185">DK44</f>
        <v>11627.675624999998</v>
      </c>
      <c r="AS44" s="775">
        <f t="shared" ref="AS44:AS62" si="186">IFERROR(AR44*$I44, 0)</f>
        <v>5909638.2319743745</v>
      </c>
      <c r="AT44" s="776">
        <f t="shared" ref="AT44:AT62" si="187">AV44*$AT$5</f>
        <v>127953.21075</v>
      </c>
      <c r="AU44" s="776">
        <f t="shared" ref="AU44:AU62" si="188">AV44*$AU$5</f>
        <v>213255.35125000001</v>
      </c>
      <c r="AV44" s="693">
        <f t="shared" si="103"/>
        <v>106627.675625</v>
      </c>
      <c r="AW44" s="775">
        <f>IFERROR(AT44*$L44, 0)</f>
        <v>9369117.9507472515</v>
      </c>
      <c r="AX44" s="775">
        <f t="shared" ref="AX44:AX62" si="189">IFERROR(AU44*$K44, 0)</f>
        <v>51808894.798728757</v>
      </c>
      <c r="AY44" s="775">
        <f t="shared" ref="AY44:AZ62" si="190">IFERROR(AU44*$I44, 0)</f>
        <v>108384686.46394876</v>
      </c>
      <c r="AZ44" s="775">
        <f t="shared" si="190"/>
        <v>54192343.231974378</v>
      </c>
      <c r="BA44" s="693">
        <f t="shared" ref="BA44:BA62" si="191">IFERROR(AV44*$N44, 0)</f>
        <v>28287895.83261</v>
      </c>
      <c r="BB44" s="693">
        <f t="shared" ref="BB44:BB62" si="192">IFERROR(AV44*$O44, 0)</f>
        <v>0</v>
      </c>
      <c r="BC44" s="774">
        <f t="shared" ref="BC44:BC61" si="193">EK44</f>
        <v>0</v>
      </c>
      <c r="BD44" s="775">
        <f t="shared" ref="BD44:BD62" si="194">IFERROR(BC44*$I44, 0)</f>
        <v>0</v>
      </c>
      <c r="BE44" s="777"/>
      <c r="BG44" s="774">
        <v>75174</v>
      </c>
      <c r="BH44" s="775">
        <f t="shared" ref="BH44:BH62" si="195">IFERROR(BG44*$I44, 0)</f>
        <v>38206358.586000003</v>
      </c>
      <c r="BI44" s="774">
        <v>15000</v>
      </c>
      <c r="BJ44" s="775">
        <f t="shared" ref="BJ44:BJ62" si="196">IFERROR(BI44*$I44, 0)</f>
        <v>7623585.0000000009</v>
      </c>
      <c r="BK44" s="774">
        <v>20631.723844529839</v>
      </c>
      <c r="BL44" s="775">
        <f t="shared" ref="BL44:BL62" si="197">IFERROR(BK44*$I44, 0)</f>
        <v>10485846.695020001</v>
      </c>
      <c r="BM44" s="774"/>
      <c r="BN44" s="775">
        <f t="shared" ref="BN44:BN62" si="198">IFERROR(BM44*$I44, 0)</f>
        <v>0</v>
      </c>
      <c r="BO44" s="693">
        <f t="shared" si="105"/>
        <v>110805.72384452984</v>
      </c>
      <c r="BP44" s="775">
        <f t="shared" ref="BP44:BP62" si="199">IFERROR(BO44*$I44, 0)</f>
        <v>56315790.281020008</v>
      </c>
      <c r="BQ44" s="774">
        <f t="shared" ref="BQ44:BQ62" si="200">IFERROR(BR44/$I44,)</f>
        <v>13701.428214260683</v>
      </c>
      <c r="BR44" s="775">
        <f t="shared" ref="BR44:BR62" si="201">(BJ44*4.5%)+(BJ44*3.335%)+((BJ44*3.335%)*10.25%)+(BP44*30%*1.39%)+(BJ44*2.3%)+(BP44*8%)+(BP44*2.29%)+(BP44*0.24%)</f>
        <v>6963600.1741876351</v>
      </c>
      <c r="BS44" s="693">
        <f t="shared" si="107"/>
        <v>124507.15205879053</v>
      </c>
      <c r="BT44" s="775">
        <f t="shared" ref="BT44:BT62" si="202">IFERROR(BS44*$I44, 0)</f>
        <v>63279390.455207638</v>
      </c>
      <c r="BU44" s="693">
        <f t="shared" ref="BU44:BU62" si="203">IFERROR(BS44*$N44, 0)</f>
        <v>33031249.412588891</v>
      </c>
      <c r="BV44" s="693">
        <f t="shared" ref="BV44:BV62" si="204">IFERROR(BS44*$O44, 0)</f>
        <v>0</v>
      </c>
      <c r="BW44" s="774"/>
      <c r="BX44" s="775">
        <f t="shared" ref="BX44:BX62" si="205">IFERROR(BW44*$I44, 0)</f>
        <v>0</v>
      </c>
      <c r="BY44" s="777"/>
      <c r="CA44" s="748">
        <v>68100</v>
      </c>
      <c r="CB44" s="745">
        <f>IFERROR(CA44*($I44-$K44), 0)</f>
        <v>18066657.600000001</v>
      </c>
      <c r="CC44" s="803">
        <f>'동해기지(건축)'!BQ99</f>
        <v>15000</v>
      </c>
      <c r="CD44" s="804">
        <f>IFERROR(CC44*($I44-$K44), 0)</f>
        <v>3979440.0000000009</v>
      </c>
      <c r="CE44" s="718"/>
      <c r="CF44" s="749">
        <f>IFERROR(CE44*($I44-$K44), 0)</f>
        <v>0</v>
      </c>
      <c r="CG44" s="803">
        <f>'동해기지(건축)'!BP99+'동해기지(건축)'!BR99</f>
        <v>10000</v>
      </c>
      <c r="CH44" s="804">
        <f>IFERROR(CG44*($I44-$K44), 0)</f>
        <v>2652960.0000000005</v>
      </c>
      <c r="CI44" s="751">
        <f t="shared" si="108"/>
        <v>93100</v>
      </c>
      <c r="CJ44" s="745">
        <f>IFERROR(CI44*($I44-$K44), 0)</f>
        <v>24699057.600000005</v>
      </c>
      <c r="CK44" s="718"/>
      <c r="CL44" s="745">
        <f>IFERROR(CK44*($I44-$K44), 0)</f>
        <v>0</v>
      </c>
      <c r="CM44" s="746">
        <f t="shared" si="109"/>
        <v>93100</v>
      </c>
      <c r="CN44" s="745">
        <f>IFERROR(CM44*($I44-$K44), 0)</f>
        <v>24699057.600000005</v>
      </c>
      <c r="CO44" s="699">
        <f>IFERROR($CM44*Q44, 0)</f>
        <v>0</v>
      </c>
      <c r="CP44" s="699">
        <f>IFERROR($CM44*R44, 0)</f>
        <v>0</v>
      </c>
      <c r="CQ44" s="699">
        <f t="shared" ref="CO44:CU62" si="206">IFERROR($CM44*S44, 0)</f>
        <v>9067940</v>
      </c>
      <c r="CR44" s="699">
        <f t="shared" si="206"/>
        <v>13825350</v>
      </c>
      <c r="CS44" s="700">
        <f t="shared" si="206"/>
        <v>0</v>
      </c>
      <c r="CT44" s="699">
        <f t="shared" si="206"/>
        <v>1805767.6</v>
      </c>
      <c r="CU44" s="699">
        <f>IFERROR($CM44*W44, 0)</f>
        <v>0</v>
      </c>
      <c r="CV44" s="700">
        <f>IFERROR(CM44*$X44, 0)</f>
        <v>0</v>
      </c>
      <c r="CW44" s="697"/>
      <c r="CX44" s="696">
        <f t="shared" ref="CX44:CX62" si="207">IFERROR(CW44*$I44, 0)</f>
        <v>0</v>
      </c>
      <c r="CY44" s="701"/>
      <c r="DA44" s="778">
        <f>IFERROR(VLOOKUP($C44,정민건설!$A$13:$AM$154,28,FALSE),0)</f>
        <v>65000</v>
      </c>
      <c r="DB44" s="775">
        <f t="shared" ref="DB44:DB62" si="208">IFERROR(DA44*$I44, 0)</f>
        <v>33035535.000000004</v>
      </c>
      <c r="DC44" s="778">
        <f>IFERROR(VLOOKUP($C44,정민건설!$A$13:$AM$154,30,FALSE),0)</f>
        <v>15000</v>
      </c>
      <c r="DD44" s="775">
        <f t="shared" ref="DD44:DD62" si="209">IFERROR(DC44*$I44, 0)</f>
        <v>7623585.0000000009</v>
      </c>
      <c r="DE44" s="774">
        <f>IFERROR(VLOOKUP($C44,정민건설!$A$13:$AM$154,32,FALSE),0)</f>
        <v>15000</v>
      </c>
      <c r="DF44" s="775">
        <f t="shared" ref="DF44:DF62" si="210">IFERROR(DE44*$I44, 0)</f>
        <v>7623585.0000000009</v>
      </c>
      <c r="DG44" s="774">
        <f>IFERROR(VLOOKUP($C44,정민건설!$A$13:$AM$154,34,FALSE),0)</f>
        <v>0</v>
      </c>
      <c r="DH44" s="775">
        <f t="shared" ref="DH44:DH62" si="211">IFERROR(DG44*$I44, 0)</f>
        <v>0</v>
      </c>
      <c r="DI44" s="693">
        <f t="shared" si="110"/>
        <v>95000</v>
      </c>
      <c r="DJ44" s="775">
        <f t="shared" ref="DJ44:DJ62" si="212">IFERROR(DI44*$I44, 0)</f>
        <v>48282705</v>
      </c>
      <c r="DK44" s="778">
        <f t="shared" ref="DK44:DK61" si="213">IFERROR(DL44/$I44,)</f>
        <v>11627.675624999998</v>
      </c>
      <c r="DL44" s="779">
        <f t="shared" ref="DL44:DL62" si="214">(DD44*4.5%)+(DD44*3.335%)+((DD44*3.335%)*10.25%)+(DJ44*30%*1.39%)+(DD44*2.3%)+(DJ44*8%)+((DB44+DD44)*2.29%)+(DJ44*0.24%)</f>
        <v>5909638.2319743745</v>
      </c>
      <c r="DM44" s="693">
        <f t="shared" si="112"/>
        <v>106627.675625</v>
      </c>
      <c r="DN44" s="775">
        <f t="shared" ref="DN44:DN62" si="215">IFERROR(DM44*$I44, 0)</f>
        <v>54192343.231974378</v>
      </c>
      <c r="DO44" s="693">
        <f t="shared" ref="DO44:DO62" si="216">IFERROR(DM44*$N44, 0)</f>
        <v>28287895.83261</v>
      </c>
      <c r="DP44" s="693">
        <f t="shared" ref="DP44:DP62" si="217">IFERROR(DM44*$O44, 0)</f>
        <v>0</v>
      </c>
      <c r="DQ44" s="774"/>
      <c r="DR44" s="775">
        <f t="shared" ref="DR44:DR62" si="218">IFERROR(DQ44*$I44, 0)</f>
        <v>0</v>
      </c>
      <c r="DS44" s="777"/>
      <c r="DU44" s="790">
        <v>65000</v>
      </c>
      <c r="DV44" s="805">
        <f t="shared" ref="DV44:DV62" si="219">IFERROR(DU44*$I44, 0)</f>
        <v>33035535.000000004</v>
      </c>
      <c r="DW44" s="774">
        <f>IFERROR(VLOOKUP($C44,[1]영만종합건설!$A$13:$AN$154,30,FALSE),0)</f>
        <v>10000</v>
      </c>
      <c r="DX44" s="780">
        <f t="shared" ref="DX44:DX62" si="220">IFERROR(DW44*$I44, 0)</f>
        <v>5082390</v>
      </c>
      <c r="DY44" s="778">
        <f>IFERROR(VLOOKUP($C44,[1]영만종합건설!$A$13:$AN$154,32,FALSE),0)</f>
        <v>20000</v>
      </c>
      <c r="DZ44" s="780">
        <f t="shared" ref="DZ44:DZ62" si="221">IFERROR(DY44*$I44, 0)</f>
        <v>10164780</v>
      </c>
      <c r="EA44" s="778">
        <f>IFERROR(VLOOKUP($C44,[1]영만종합건설!$A$13:$AN$154,34,FALSE),0)</f>
        <v>0</v>
      </c>
      <c r="EB44" s="780">
        <f t="shared" ref="EB44:EB62" si="222">IFERROR(EA44*$I44, 0)</f>
        <v>0</v>
      </c>
      <c r="EC44" s="703">
        <f t="shared" si="113"/>
        <v>95000</v>
      </c>
      <c r="ED44" s="780">
        <f t="shared" ref="ED44:ED62" si="223">IFERROR(EC44*$I44, 0)</f>
        <v>48282705</v>
      </c>
      <c r="EE44" s="778">
        <f t="shared" ref="EE44:EE62" si="224">IFERROR(EF44/$I44,)</f>
        <v>10989.333749999998</v>
      </c>
      <c r="EF44" s="779">
        <f t="shared" si="114"/>
        <v>5585207.9957662495</v>
      </c>
      <c r="EG44" s="703">
        <f t="shared" si="115"/>
        <v>105989.33374999999</v>
      </c>
      <c r="EH44" s="780">
        <f t="shared" ref="EH44:EH62" si="225">IFERROR(EG44*$I44, 0)</f>
        <v>53867912.995766252</v>
      </c>
      <c r="EI44" s="703">
        <f t="shared" ref="EI44:EI62" si="226">IFERROR(EG44*$N44, 0)</f>
        <v>28118546.286539998</v>
      </c>
      <c r="EJ44" s="703">
        <f t="shared" ref="EJ44:EJ62" si="227">IFERROR(EG44*$O44, 0)</f>
        <v>0</v>
      </c>
      <c r="EK44" s="778"/>
      <c r="EL44" s="780">
        <f t="shared" ref="EL44:EL62" si="228">IFERROR(EK44*$I44, 0)</f>
        <v>0</v>
      </c>
      <c r="EM44" s="781" t="s">
        <v>415</v>
      </c>
      <c r="EO44" s="778">
        <f>IFERROR(VLOOKUP($C44,[1]부강종합건설!$A$13:$AM$154,28,FALSE),0)</f>
        <v>65000</v>
      </c>
      <c r="EP44" s="780">
        <f t="shared" ref="EP44:EP62" si="229">IFERROR(EO44*$I44, 0)</f>
        <v>33035535.000000004</v>
      </c>
      <c r="EQ44" s="778">
        <f>IFERROR(VLOOKUP($C44,[1]부강종합건설!$A$13:$AM$154,30,FALSE),0)</f>
        <v>8000</v>
      </c>
      <c r="ER44" s="780">
        <f t="shared" ref="ER44:ER62" si="230">IFERROR(EQ44*$I44, 0)</f>
        <v>4065912.0000000005</v>
      </c>
      <c r="ES44" s="778">
        <f>IFERROR(VLOOKUP($C44,[1]부강종합건설!$A$13:$AM$154,32,FALSE),0)</f>
        <v>8000</v>
      </c>
      <c r="ET44" s="780">
        <f t="shared" ref="ET44:ET62" si="231">IFERROR(ES44*$I44, 0)</f>
        <v>4065912.0000000005</v>
      </c>
      <c r="EU44" s="778">
        <f>IFERROR(VLOOKUP($C44,[1]부강종합건설!$A$13:$AM$154,34,FALSE),0)</f>
        <v>0</v>
      </c>
      <c r="EV44" s="780">
        <f t="shared" ref="EV44:EV62" si="232">IFERROR(EU44*$I44, 0)</f>
        <v>0</v>
      </c>
      <c r="EW44" s="703">
        <f t="shared" si="116"/>
        <v>81000</v>
      </c>
      <c r="EX44" s="780">
        <f t="shared" ref="EX44:EX62" si="233">IFERROR(EW44*$I44, 0)</f>
        <v>41167359</v>
      </c>
      <c r="EY44" s="778">
        <f t="shared" ref="EY44:EY62" si="234">IFERROR(EZ44/$I44,)</f>
        <v>9522.0169999999998</v>
      </c>
      <c r="EZ44" s="779">
        <f t="shared" si="117"/>
        <v>4839460.3980630003</v>
      </c>
      <c r="FA44" s="703">
        <f t="shared" si="118"/>
        <v>90522.016999999993</v>
      </c>
      <c r="FB44" s="780">
        <f t="shared" ref="FB44:FB62" si="235">IFERROR(FA44*$I44, 0)</f>
        <v>46006819.398062997</v>
      </c>
      <c r="FC44" s="703">
        <f t="shared" ref="FC44:FC62" si="236">IFERROR(FA44*$N44, 0)</f>
        <v>24015129.022031996</v>
      </c>
      <c r="FD44" s="703">
        <f t="shared" ref="FD44:FD62" si="237">IFERROR(FA44*$O44, 0)</f>
        <v>0</v>
      </c>
      <c r="FE44" s="778"/>
      <c r="FF44" s="780">
        <f t="shared" ref="FF44:FF62" si="238">IFERROR(FE44*$I44, 0)</f>
        <v>0</v>
      </c>
      <c r="FG44" s="782"/>
      <c r="FI44" s="774">
        <f>IFERROR(VLOOKUP($C44,[1]대도엔지니어링!$A$13:$AN$154,28,FALSE),0)</f>
        <v>72000</v>
      </c>
      <c r="FJ44" s="775">
        <f t="shared" ref="FJ44:FJ62" si="239">IFERROR(FI44*$I44, 0)</f>
        <v>36593208</v>
      </c>
      <c r="FK44" s="774">
        <f>IFERROR(VLOOKUP($C44,[1]대도엔지니어링!$A$13:$AN$154,30,FALSE),0)</f>
        <v>11000</v>
      </c>
      <c r="FL44" s="775">
        <f t="shared" ref="FL44:FL62" si="240">IFERROR(FK44*$I44, 0)</f>
        <v>5590629</v>
      </c>
      <c r="FM44" s="774">
        <f>IFERROR(VLOOKUP($C44,[1]대도엔지니어링!$A$13:$AN$154,32,FALSE),0)</f>
        <v>16500</v>
      </c>
      <c r="FN44" s="775">
        <f t="shared" ref="FN44:FN62" si="241">IFERROR(FM44*$I44, 0)</f>
        <v>8385943.5000000009</v>
      </c>
      <c r="FO44" s="774">
        <f>IFERROR(VLOOKUP($C44,[1]대도엔지니어링!$A$13:$AN$154,34,FALSE),0)</f>
        <v>2750</v>
      </c>
      <c r="FP44" s="775">
        <f t="shared" ref="FP44:FP62" si="242">IFERROR(FO44*$I44, 0)</f>
        <v>1397657.25</v>
      </c>
      <c r="FQ44" s="693">
        <f t="shared" si="119"/>
        <v>102250</v>
      </c>
      <c r="FR44" s="775">
        <f t="shared" ref="FR44:FR62" si="243">IFERROR(FQ44*$I44, 0)</f>
        <v>51967437.75</v>
      </c>
      <c r="FS44" s="774">
        <f t="shared" si="120"/>
        <v>8177.3852647480307</v>
      </c>
      <c r="FT44" s="775">
        <f t="shared" ref="FT44:FT62" si="244">IFERROR(FS44*$I44, 0)</f>
        <v>4156066.1095702746</v>
      </c>
      <c r="FU44" s="693">
        <f t="shared" si="121"/>
        <v>110427.38526474804</v>
      </c>
      <c r="FV44" s="775">
        <f t="shared" ref="FV44:FV62" si="245">IFERROR(FU44*$I44, 0)</f>
        <v>56123503.85957028</v>
      </c>
      <c r="FW44" s="693">
        <f t="shared" ref="FW44:FW62" si="246">IFERROR(FU44*$N44, 0)</f>
        <v>29295943.601196595</v>
      </c>
      <c r="FX44" s="693">
        <f t="shared" ref="FX44:FX62" si="247">IFERROR(FU44*$O44, 0)</f>
        <v>0</v>
      </c>
      <c r="FY44" s="774"/>
      <c r="FZ44" s="775">
        <f t="shared" ref="FZ44:FZ62" si="248">IFERROR(FY44*$I44, 0)</f>
        <v>0</v>
      </c>
      <c r="GA44" s="782"/>
      <c r="GC44" s="774">
        <f>IFERROR(VLOOKUP($C44,[1]부명엔지니어링!$A$13:$AN$154,28,FALSE),0)</f>
        <v>72000</v>
      </c>
      <c r="GD44" s="775">
        <f t="shared" ref="GD44:GD62" si="249">IFERROR(GC44*$I44, 0)</f>
        <v>36593208</v>
      </c>
      <c r="GE44" s="774">
        <f>IFERROR(VLOOKUP($C44,[1]부명엔지니어링!$A$13:$AN$154,30,FALSE),0)</f>
        <v>15000</v>
      </c>
      <c r="GF44" s="775">
        <f t="shared" ref="GF44:GF62" si="250">IFERROR(GE44*$I44, 0)</f>
        <v>7623585.0000000009</v>
      </c>
      <c r="GG44" s="774">
        <f>IFERROR(VLOOKUP($C44,[1]부명엔지니어링!$A$13:$AN$154,32,FALSE),0)</f>
        <v>15000</v>
      </c>
      <c r="GH44" s="775">
        <f t="shared" ref="GH44:GH62" si="251">IFERROR(GG44*$I44, 0)</f>
        <v>7623585.0000000009</v>
      </c>
      <c r="GI44" s="774">
        <f>IFERROR(VLOOKUP($C44,[1]부명엔지니어링!$A$13:$AN$154,34,FALSE),0)</f>
        <v>0</v>
      </c>
      <c r="GJ44" s="775">
        <f t="shared" ref="GJ44:GJ62" si="252">IFERROR(GI44*$I44, 0)</f>
        <v>0</v>
      </c>
      <c r="GK44" s="693">
        <f t="shared" si="122"/>
        <v>102000</v>
      </c>
      <c r="GL44" s="775">
        <f t="shared" ref="GL44:GL62" si="253">IFERROR(GK44*$I44, 0)</f>
        <v>51840378</v>
      </c>
      <c r="GM44" s="774">
        <f t="shared" ref="GM44:GM61" si="254">IFERROR(GN44/$I44,)</f>
        <v>12393.965625000001</v>
      </c>
      <c r="GN44" s="775">
        <f t="shared" si="123"/>
        <v>6299096.6952843759</v>
      </c>
      <c r="GO44" s="693">
        <f t="shared" si="124"/>
        <v>114393.965625</v>
      </c>
      <c r="GP44" s="775">
        <f t="shared" ref="GP44:GP62" si="255">IFERROR(GO44*$I44, 0)</f>
        <v>58139474.695284374</v>
      </c>
      <c r="GQ44" s="693">
        <f t="shared" ref="GQ44:GQ62" si="256">IFERROR(GO44*$N44, 0)</f>
        <v>30348261.504449997</v>
      </c>
      <c r="GR44" s="693">
        <f t="shared" ref="GR44:GR62" si="257">IFERROR(GO44*$O44, 0)</f>
        <v>0</v>
      </c>
      <c r="GS44" s="774"/>
      <c r="GT44" s="775">
        <f t="shared" ref="GT44:GT62" si="258">IFERROR(GS44*$I44, 0)</f>
        <v>0</v>
      </c>
      <c r="GU44" s="782"/>
      <c r="GW44" s="774">
        <f>IFERROR(VLOOKUP($C44,[1]직영비!$A$262:$AF$337,19,FALSE),0)*$GW$5</f>
        <v>68229.5</v>
      </c>
      <c r="GX44" s="775">
        <f t="shared" ref="GX44:GX62" si="259">IFERROR(GW44*$I44, 0)</f>
        <v>34676892.850500003</v>
      </c>
      <c r="GY44" s="774">
        <f>IFERROR(VLOOKUP($C44,[1]직영비!$A$262:$AF$337,23,FALSE),0)*$GW$5*$GX$5</f>
        <v>10693.056423478884</v>
      </c>
      <c r="GZ44" s="775">
        <f t="shared" ref="GZ44:GZ62" si="260">IFERROR(GY44*$I44, 0)</f>
        <v>5434628.3036124846</v>
      </c>
      <c r="HA44" s="774">
        <f>IFERROR(VLOOKUP($C44,[1]직영비!$A$262:$AF$337,25,FALSE),0)*$GW$5*$GX$5</f>
        <v>9171.25</v>
      </c>
      <c r="HB44" s="775">
        <f t="shared" ref="HB44:HB62" si="261">IFERROR(HA44*$I44, 0)</f>
        <v>4661186.92875</v>
      </c>
      <c r="HC44" s="774"/>
      <c r="HD44" s="775">
        <f t="shared" ref="HD44:HD62" si="262">IFERROR(HC44*$I44, 0)</f>
        <v>0</v>
      </c>
      <c r="HE44" s="693">
        <f>SUM(GW44,GY44,HA44,HC44)</f>
        <v>88093.806423478876</v>
      </c>
      <c r="HF44" s="775">
        <f t="shared" ref="HF44:HF62" si="263">IFERROR(HE44*$I44, 0)</f>
        <v>44772708.082862481</v>
      </c>
      <c r="HG44" s="774">
        <f t="shared" ref="HG44:HG62" si="264">IFERROR(HH44/$I44,)</f>
        <v>10553.901509449428</v>
      </c>
      <c r="HH44" s="775">
        <f t="shared" si="126"/>
        <v>5363904.3492610678</v>
      </c>
      <c r="HI44" s="693">
        <f>SUM(HG44,HE44)</f>
        <v>98647.707932928301</v>
      </c>
      <c r="HJ44" s="775">
        <f t="shared" ref="HJ44:HJ62" si="265">IFERROR(HI44*$I44, 0)</f>
        <v>50136612.432123549</v>
      </c>
      <c r="HK44" s="693">
        <f t="shared" ref="HK44" si="266">IFERROR(HI44*$N44, 0)</f>
        <v>26170842.323774144</v>
      </c>
      <c r="HL44" s="693">
        <f t="shared" ref="HL44" si="267">IFERROR(HI44*$O44, 0)</f>
        <v>0</v>
      </c>
      <c r="HM44" s="774"/>
      <c r="HN44" s="775">
        <f t="shared" ref="HN44:HN62" si="268">IFERROR(HM44*$I44, 0)</f>
        <v>0</v>
      </c>
      <c r="HO44" s="777"/>
      <c r="HQ44" s="783"/>
      <c r="HR44" s="784">
        <f t="shared" ref="HR44:HR62" si="269">IFERROR(HQ44*$I44, 0)</f>
        <v>0</v>
      </c>
      <c r="HS44" s="783"/>
      <c r="HT44" s="784">
        <f t="shared" ref="HT44:HT62" si="270">IFERROR(HS44*$I44, 0)</f>
        <v>0</v>
      </c>
      <c r="HU44" s="783"/>
      <c r="HV44" s="784">
        <f t="shared" ref="HV44:HV62" si="271">IFERROR(HU44*$I44, 0)</f>
        <v>0</v>
      </c>
      <c r="HW44" s="783"/>
      <c r="HX44" s="784">
        <f t="shared" ref="HX44:HX62" si="272">IFERROR(HW44*$I44, 0)</f>
        <v>0</v>
      </c>
      <c r="HY44" s="707">
        <f t="shared" si="128"/>
        <v>0</v>
      </c>
      <c r="HZ44" s="784">
        <f t="shared" ref="HZ44:HZ62" si="273">IFERROR(HY44*$I44, 0)</f>
        <v>0</v>
      </c>
      <c r="IA44" s="783"/>
      <c r="IB44" s="784">
        <f t="shared" ref="IB44:IB62" si="274">IFERROR(IA44*$I44, 0)</f>
        <v>0</v>
      </c>
      <c r="IC44" s="707">
        <f t="shared" si="129"/>
        <v>0</v>
      </c>
      <c r="ID44" s="784">
        <f t="shared" ref="ID44:ID62" si="275">IFERROR(IC44*$I44, 0)</f>
        <v>0</v>
      </c>
      <c r="IE44" s="706">
        <f t="shared" ref="IE44:IE62" si="276">IFERROR(IC44*$N44, 0)</f>
        <v>0</v>
      </c>
      <c r="IF44" s="706">
        <f t="shared" ref="IF44:IF62" si="277">IFERROR(IC44*$O44, 0)</f>
        <v>0</v>
      </c>
      <c r="IG44" s="783"/>
      <c r="IH44" s="784">
        <f t="shared" ref="IH44:IH62" si="278">IFERROR(IG44*$I44, 0)</f>
        <v>0</v>
      </c>
      <c r="II44" s="782"/>
      <c r="IK44" s="783"/>
      <c r="IL44" s="784">
        <f t="shared" ref="IL44:IL62" si="279">IFERROR(IK44*$I44, 0)</f>
        <v>0</v>
      </c>
      <c r="IM44" s="783"/>
      <c r="IN44" s="784">
        <f t="shared" ref="IN44:IN62" si="280">IFERROR(IM44*$I44, 0)</f>
        <v>0</v>
      </c>
      <c r="IO44" s="783"/>
      <c r="IP44" s="784">
        <f t="shared" ref="IP44:IP62" si="281">IFERROR(IO44*$I44, 0)</f>
        <v>0</v>
      </c>
      <c r="IQ44" s="783"/>
      <c r="IR44" s="784">
        <f t="shared" ref="IR44:IR62" si="282">IFERROR(IQ44*$I44, 0)</f>
        <v>0</v>
      </c>
      <c r="IS44" s="707">
        <f t="shared" si="130"/>
        <v>0</v>
      </c>
      <c r="IT44" s="784">
        <f t="shared" ref="IT44:IT62" si="283">IFERROR(IS44*$I44, 0)</f>
        <v>0</v>
      </c>
      <c r="IU44" s="783"/>
      <c r="IV44" s="784">
        <f t="shared" ref="IV44:IV62" si="284">IFERROR(IU44*$I44, 0)</f>
        <v>0</v>
      </c>
      <c r="IW44" s="707">
        <f t="shared" si="131"/>
        <v>0</v>
      </c>
      <c r="IX44" s="784">
        <f t="shared" ref="IX44:IX62" si="285">IFERROR(IW44*$I44, 0)</f>
        <v>0</v>
      </c>
      <c r="IY44" s="706">
        <f t="shared" ref="IY44:IY62" si="286">IFERROR(IW44*$N44, 0)</f>
        <v>0</v>
      </c>
      <c r="IZ44" s="706">
        <f t="shared" ref="IZ44:IZ62" si="287">IFERROR(IW44*$O44, 0)</f>
        <v>0</v>
      </c>
      <c r="JA44" s="783"/>
      <c r="JB44" s="784">
        <f t="shared" ref="JB44:JB62" si="288">IFERROR(JA44*$I44, 0)</f>
        <v>0</v>
      </c>
      <c r="JC44" s="782"/>
      <c r="JE44" s="783"/>
      <c r="JF44" s="784">
        <f t="shared" ref="JF44:JF62" si="289">IFERROR(JE44*$I44, 0)</f>
        <v>0</v>
      </c>
      <c r="JG44" s="783"/>
      <c r="JH44" s="784">
        <f t="shared" ref="JH44:JH62" si="290">IFERROR(JG44*$I44, 0)</f>
        <v>0</v>
      </c>
      <c r="JI44" s="783"/>
      <c r="JJ44" s="784">
        <f t="shared" ref="JJ44:JJ62" si="291">IFERROR(JI44*$I44, 0)</f>
        <v>0</v>
      </c>
      <c r="JK44" s="783"/>
      <c r="JL44" s="784">
        <f t="shared" ref="JL44:JL62" si="292">IFERROR(JK44*$I44, 0)</f>
        <v>0</v>
      </c>
      <c r="JM44" s="707">
        <f t="shared" si="132"/>
        <v>0</v>
      </c>
      <c r="JN44" s="784">
        <f t="shared" ref="JN44:JN62" si="293">IFERROR(JM44*$I44, 0)</f>
        <v>0</v>
      </c>
      <c r="JO44" s="783"/>
      <c r="JP44" s="784">
        <f t="shared" ref="JP44:JP62" si="294">IFERROR(JO44*$I44, 0)</f>
        <v>0</v>
      </c>
      <c r="JQ44" s="707">
        <f t="shared" si="133"/>
        <v>0</v>
      </c>
      <c r="JR44" s="784">
        <f t="shared" ref="JR44:JR62" si="295">IFERROR(JQ44*$I44, 0)</f>
        <v>0</v>
      </c>
      <c r="JS44" s="706">
        <f t="shared" ref="JS44:JS62" si="296">IFERROR(JQ44*$N44, 0)</f>
        <v>0</v>
      </c>
      <c r="JT44" s="706">
        <f t="shared" ref="JT44:JT62" si="297">IFERROR(JQ44*$O44, 0)</f>
        <v>0</v>
      </c>
      <c r="JU44" s="783"/>
      <c r="JV44" s="784">
        <f t="shared" ref="JV44:JV62" si="298">IFERROR(JU44*$I44, 0)</f>
        <v>0</v>
      </c>
      <c r="JW44" s="782"/>
      <c r="JY44" s="783"/>
      <c r="JZ44" s="784">
        <f t="shared" ref="JZ44:JZ62" si="299">IFERROR(JY44*$I44, 0)</f>
        <v>0</v>
      </c>
      <c r="KA44" s="783"/>
      <c r="KB44" s="784">
        <f t="shared" ref="KB44:KB62" si="300">IFERROR(KA44*$I44, 0)</f>
        <v>0</v>
      </c>
      <c r="KC44" s="783"/>
      <c r="KD44" s="784">
        <f t="shared" ref="KD44:KD62" si="301">IFERROR(KC44*$I44, 0)</f>
        <v>0</v>
      </c>
      <c r="KE44" s="783"/>
      <c r="KF44" s="784">
        <f t="shared" ref="KF44:KF62" si="302">IFERROR(KE44*$I44, 0)</f>
        <v>0</v>
      </c>
      <c r="KG44" s="707">
        <f t="shared" si="134"/>
        <v>0</v>
      </c>
      <c r="KH44" s="784">
        <f t="shared" ref="KH44:KH62" si="303">IFERROR(KG44*$I44, 0)</f>
        <v>0</v>
      </c>
      <c r="KI44" s="783"/>
      <c r="KJ44" s="784">
        <f t="shared" ref="KJ44:KJ62" si="304">IFERROR(KI44*$I44, 0)</f>
        <v>0</v>
      </c>
      <c r="KK44" s="707">
        <f t="shared" si="135"/>
        <v>0</v>
      </c>
      <c r="KL44" s="784">
        <f t="shared" ref="KL44:KL62" si="305">IFERROR(KK44*$I44, 0)</f>
        <v>0</v>
      </c>
      <c r="KM44" s="706">
        <f t="shared" ref="KM44:KM62" si="306">IFERROR(KK44*$N44, 0)</f>
        <v>0</v>
      </c>
      <c r="KN44" s="706">
        <f t="shared" ref="KN44:KN62" si="307">IFERROR(KK44*$O44, 0)</f>
        <v>0</v>
      </c>
      <c r="KO44" s="783"/>
      <c r="KP44" s="784">
        <f t="shared" ref="KP44:KP62" si="308">IFERROR(KO44*$I44, 0)</f>
        <v>0</v>
      </c>
      <c r="KQ44" s="782"/>
      <c r="KS44" s="783"/>
      <c r="KT44" s="784">
        <f t="shared" ref="KT44:KT62" si="309">IFERROR(KS44*$I44, 0)</f>
        <v>0</v>
      </c>
      <c r="KU44" s="783"/>
      <c r="KV44" s="784">
        <f t="shared" ref="KV44:KV62" si="310">IFERROR(KU44*$I44, 0)</f>
        <v>0</v>
      </c>
      <c r="KW44" s="783"/>
      <c r="KX44" s="784">
        <f t="shared" ref="KX44:KX62" si="311">IFERROR(KW44*$I44, 0)</f>
        <v>0</v>
      </c>
      <c r="KY44" s="783"/>
      <c r="KZ44" s="784">
        <f t="shared" ref="KZ44:KZ62" si="312">IFERROR(KY44*$I44, 0)</f>
        <v>0</v>
      </c>
      <c r="LA44" s="707">
        <f t="shared" si="136"/>
        <v>0</v>
      </c>
      <c r="LB44" s="784">
        <f t="shared" ref="LB44:LB62" si="313">IFERROR(LA44*$I44, 0)</f>
        <v>0</v>
      </c>
      <c r="LC44" s="783"/>
      <c r="LD44" s="784">
        <f t="shared" ref="LD44:LD62" si="314">IFERROR(LC44*$I44, 0)</f>
        <v>0</v>
      </c>
      <c r="LE44" s="707">
        <f t="shared" si="137"/>
        <v>0</v>
      </c>
      <c r="LF44" s="784">
        <f t="shared" ref="LF44:LF62" si="315">IFERROR(LE44*$I44, 0)</f>
        <v>0</v>
      </c>
      <c r="LG44" s="706">
        <f t="shared" ref="LG44:LG62" si="316">IFERROR(LE44*$N44, 0)</f>
        <v>0</v>
      </c>
      <c r="LH44" s="706">
        <f t="shared" ref="LH44:LH62" si="317">IFERROR(LE44*$O44, 0)</f>
        <v>0</v>
      </c>
      <c r="LI44" s="783"/>
      <c r="LJ44" s="784">
        <f t="shared" ref="LJ44:LJ62" si="318">IFERROR(LI44*$I44, 0)</f>
        <v>0</v>
      </c>
      <c r="LK44" s="782"/>
      <c r="LM44" s="783"/>
      <c r="LN44" s="784">
        <f t="shared" ref="LN44:LN62" si="319">IFERROR(LM44*$I44, 0)</f>
        <v>0</v>
      </c>
      <c r="LO44" s="783"/>
      <c r="LP44" s="784">
        <f t="shared" ref="LP44:LP62" si="320">IFERROR(LO44*$I44, 0)</f>
        <v>0</v>
      </c>
      <c r="LQ44" s="783"/>
      <c r="LR44" s="784">
        <f t="shared" ref="LR44:LR62" si="321">IFERROR(LQ44*$I44, 0)</f>
        <v>0</v>
      </c>
      <c r="LS44" s="783"/>
      <c r="LT44" s="784">
        <f t="shared" ref="LT44:LT62" si="322">IFERROR(LS44*$I44, 0)</f>
        <v>0</v>
      </c>
      <c r="LU44" s="707">
        <f t="shared" si="138"/>
        <v>0</v>
      </c>
      <c r="LV44" s="784">
        <f t="shared" ref="LV44:LV62" si="323">IFERROR(LU44*$I44, 0)</f>
        <v>0</v>
      </c>
      <c r="LW44" s="783"/>
      <c r="LX44" s="784">
        <f t="shared" ref="LX44:LX62" si="324">IFERROR(LW44*$I44, 0)</f>
        <v>0</v>
      </c>
      <c r="LY44" s="707">
        <f t="shared" si="139"/>
        <v>0</v>
      </c>
      <c r="LZ44" s="784">
        <f t="shared" ref="LZ44:LZ62" si="325">IFERROR(LY44*$I44, 0)</f>
        <v>0</v>
      </c>
      <c r="MA44" s="706">
        <f t="shared" ref="MA44:MA62" si="326">IFERROR(LY44*$N44, 0)</f>
        <v>0</v>
      </c>
      <c r="MB44" s="706">
        <f t="shared" ref="MB44:MB62" si="327">IFERROR(LY44*$O44, 0)</f>
        <v>0</v>
      </c>
      <c r="MC44" s="783"/>
      <c r="MD44" s="784">
        <f t="shared" ref="MD44:MD62" si="328">IFERROR(MC44*$I44, 0)</f>
        <v>0</v>
      </c>
      <c r="ME44" s="782"/>
      <c r="MG44" s="783"/>
      <c r="MH44" s="784">
        <f t="shared" ref="MH44:MH62" si="329">IFERROR(MG44*$I44, 0)</f>
        <v>0</v>
      </c>
      <c r="MI44" s="783"/>
      <c r="MJ44" s="784">
        <f t="shared" ref="MJ44:MJ62" si="330">IFERROR(MI44*$I44, 0)</f>
        <v>0</v>
      </c>
      <c r="MK44" s="783"/>
      <c r="ML44" s="784">
        <f t="shared" ref="ML44:ML62" si="331">IFERROR(MK44*$I44, 0)</f>
        <v>0</v>
      </c>
      <c r="MM44" s="783"/>
      <c r="MN44" s="784">
        <f t="shared" ref="MN44:MN62" si="332">IFERROR(MM44*$I44, 0)</f>
        <v>0</v>
      </c>
      <c r="MO44" s="707">
        <f t="shared" si="140"/>
        <v>0</v>
      </c>
      <c r="MP44" s="784">
        <f t="shared" ref="MP44:MP62" si="333">IFERROR(MO44*$I44, 0)</f>
        <v>0</v>
      </c>
      <c r="MQ44" s="783"/>
      <c r="MR44" s="784">
        <f t="shared" ref="MR44:MR62" si="334">IFERROR(MQ44*$I44, 0)</f>
        <v>0</v>
      </c>
      <c r="MS44" s="707">
        <f t="shared" si="141"/>
        <v>0</v>
      </c>
      <c r="MT44" s="784">
        <f t="shared" ref="MT44:MT62" si="335">IFERROR(MS44*$I44, 0)</f>
        <v>0</v>
      </c>
      <c r="MU44" s="706">
        <f t="shared" ref="MU44:MU62" si="336">IFERROR(MS44*$N44, 0)</f>
        <v>0</v>
      </c>
      <c r="MV44" s="706">
        <f t="shared" ref="MV44:MV62" si="337">IFERROR(MS44*$O44, 0)</f>
        <v>0</v>
      </c>
      <c r="MW44" s="783"/>
      <c r="MX44" s="784">
        <f t="shared" ref="MX44:MX62" si="338">IFERROR(MW44*$I44, 0)</f>
        <v>0</v>
      </c>
      <c r="MY44" s="782"/>
      <c r="NA44" s="783"/>
      <c r="NB44" s="784">
        <f t="shared" ref="NB44:NB62" si="339">IFERROR(NA44*$I44, 0)</f>
        <v>0</v>
      </c>
      <c r="NC44" s="783"/>
      <c r="ND44" s="784">
        <f t="shared" ref="ND44:ND62" si="340">IFERROR(NC44*$I44, 0)</f>
        <v>0</v>
      </c>
      <c r="NE44" s="783"/>
      <c r="NF44" s="784">
        <f t="shared" ref="NF44:NF62" si="341">IFERROR(NE44*$I44, 0)</f>
        <v>0</v>
      </c>
      <c r="NG44" s="783"/>
      <c r="NH44" s="784">
        <f t="shared" ref="NH44:NH62" si="342">IFERROR(NG44*$I44, 0)</f>
        <v>0</v>
      </c>
      <c r="NI44" s="707">
        <f t="shared" si="142"/>
        <v>0</v>
      </c>
      <c r="NJ44" s="784">
        <f t="shared" ref="NJ44:NJ62" si="343">IFERROR(NI44*$I44, 0)</f>
        <v>0</v>
      </c>
      <c r="NK44" s="783"/>
      <c r="NL44" s="784">
        <f t="shared" ref="NL44:NL62" si="344">IFERROR(NK44*$I44, 0)</f>
        <v>0</v>
      </c>
      <c r="NM44" s="707">
        <f t="shared" si="143"/>
        <v>0</v>
      </c>
      <c r="NN44" s="784">
        <f t="shared" ref="NN44:NN62" si="345">IFERROR(NM44*$I44, 0)</f>
        <v>0</v>
      </c>
      <c r="NO44" s="706">
        <f t="shared" ref="NO44:NO62" si="346">IFERROR(NM44*$N44, 0)</f>
        <v>0</v>
      </c>
      <c r="NP44" s="706">
        <f t="shared" ref="NP44:NP62" si="347">IFERROR(NM44*$O44, 0)</f>
        <v>0</v>
      </c>
      <c r="NQ44" s="783"/>
      <c r="NR44" s="784">
        <f t="shared" ref="NR44:NR62" si="348">IFERROR(NQ44*$I44, 0)</f>
        <v>0</v>
      </c>
      <c r="NS44" s="782"/>
      <c r="NU44" s="783"/>
      <c r="NV44" s="784">
        <f t="shared" ref="NV44:NV62" si="349">IFERROR(NU44*$I44, 0)</f>
        <v>0</v>
      </c>
      <c r="NW44" s="783"/>
      <c r="NX44" s="784">
        <f t="shared" ref="NX44:NX62" si="350">IFERROR(NW44*$I44, 0)</f>
        <v>0</v>
      </c>
      <c r="NY44" s="783"/>
      <c r="NZ44" s="784">
        <f t="shared" ref="NZ44:NZ62" si="351">IFERROR(NY44*$I44, 0)</f>
        <v>0</v>
      </c>
      <c r="OA44" s="783"/>
      <c r="OB44" s="784">
        <f t="shared" ref="OB44:OB62" si="352">IFERROR(OA44*$I44, 0)</f>
        <v>0</v>
      </c>
      <c r="OC44" s="707">
        <f t="shared" si="144"/>
        <v>0</v>
      </c>
      <c r="OD44" s="784">
        <f t="shared" ref="OD44:OD62" si="353">IFERROR(OC44*$I44, 0)</f>
        <v>0</v>
      </c>
      <c r="OE44" s="783"/>
      <c r="OF44" s="784">
        <f t="shared" ref="OF44:OF62" si="354">IFERROR(OE44*$I44, 0)</f>
        <v>0</v>
      </c>
      <c r="OG44" s="707">
        <f t="shared" si="145"/>
        <v>0</v>
      </c>
      <c r="OH44" s="784">
        <f t="shared" ref="OH44:OH62" si="355">IFERROR(OG44*$I44, 0)</f>
        <v>0</v>
      </c>
      <c r="OI44" s="706">
        <f t="shared" ref="OI44:OI62" si="356">IFERROR(OG44*$N44, 0)</f>
        <v>0</v>
      </c>
      <c r="OJ44" s="706">
        <f t="shared" ref="OJ44:OJ62" si="357">IFERROR(OG44*$O44, 0)</f>
        <v>0</v>
      </c>
      <c r="OK44" s="783"/>
      <c r="OL44" s="784">
        <f t="shared" ref="OL44:OL62" si="358">IFERROR(OK44*$I44, 0)</f>
        <v>0</v>
      </c>
      <c r="OM44" s="782"/>
      <c r="OO44" s="783"/>
      <c r="OP44" s="784">
        <f t="shared" ref="OP44:OP62" si="359">IFERROR(OO44*$I44, 0)</f>
        <v>0</v>
      </c>
      <c r="OQ44" s="783"/>
      <c r="OR44" s="784">
        <f t="shared" ref="OR44:OR62" si="360">IFERROR(OQ44*$I44, 0)</f>
        <v>0</v>
      </c>
      <c r="OS44" s="783"/>
      <c r="OT44" s="784">
        <f t="shared" ref="OT44:OT62" si="361">IFERROR(OS44*$I44, 0)</f>
        <v>0</v>
      </c>
      <c r="OU44" s="783"/>
      <c r="OV44" s="784">
        <f t="shared" ref="OV44:OV62" si="362">IFERROR(OU44*$I44, 0)</f>
        <v>0</v>
      </c>
      <c r="OW44" s="707">
        <f t="shared" si="146"/>
        <v>0</v>
      </c>
      <c r="OX44" s="784">
        <f t="shared" ref="OX44:OX62" si="363">IFERROR(OW44*$I44, 0)</f>
        <v>0</v>
      </c>
      <c r="OY44" s="783"/>
      <c r="OZ44" s="784">
        <f t="shared" ref="OZ44:OZ62" si="364">IFERROR(OY44*$I44, 0)</f>
        <v>0</v>
      </c>
      <c r="PA44" s="707">
        <f t="shared" si="147"/>
        <v>0</v>
      </c>
      <c r="PB44" s="784">
        <f t="shared" ref="PB44:PB62" si="365">IFERROR(PA44*$I44, 0)</f>
        <v>0</v>
      </c>
      <c r="PC44" s="706">
        <f t="shared" ref="PC44:PC62" si="366">IFERROR(PA44*$N44, 0)</f>
        <v>0</v>
      </c>
      <c r="PD44" s="706">
        <f t="shared" ref="PD44:PD62" si="367">IFERROR(PA44*$O44, 0)</f>
        <v>0</v>
      </c>
      <c r="PE44" s="783"/>
      <c r="PF44" s="784">
        <f t="shared" ref="PF44:PF62" si="368">IFERROR(PE44*$I44, 0)</f>
        <v>0</v>
      </c>
      <c r="PG44" s="782"/>
      <c r="PI44" s="783"/>
      <c r="PJ44" s="784">
        <f t="shared" ref="PJ44:PJ62" si="369">IFERROR(PI44*$I44, 0)</f>
        <v>0</v>
      </c>
      <c r="PK44" s="783"/>
      <c r="PL44" s="784">
        <f t="shared" ref="PL44:PL62" si="370">IFERROR(PK44*$I44, 0)</f>
        <v>0</v>
      </c>
      <c r="PM44" s="783"/>
      <c r="PN44" s="784">
        <f t="shared" ref="PN44:PN62" si="371">IFERROR(PM44*$I44, 0)</f>
        <v>0</v>
      </c>
      <c r="PO44" s="783"/>
      <c r="PP44" s="784">
        <f t="shared" ref="PP44:PP62" si="372">IFERROR(PO44*$I44, 0)</f>
        <v>0</v>
      </c>
      <c r="PQ44" s="707">
        <f t="shared" si="148"/>
        <v>0</v>
      </c>
      <c r="PR44" s="784">
        <f t="shared" ref="PR44:PR62" si="373">IFERROR(PQ44*$I44, 0)</f>
        <v>0</v>
      </c>
      <c r="PS44" s="783"/>
      <c r="PT44" s="784">
        <f t="shared" ref="PT44:PT62" si="374">IFERROR(PS44*$I44, 0)</f>
        <v>0</v>
      </c>
      <c r="PU44" s="707">
        <f t="shared" si="149"/>
        <v>0</v>
      </c>
      <c r="PV44" s="784">
        <f t="shared" ref="PV44:PV62" si="375">IFERROR(PU44*$I44, 0)</f>
        <v>0</v>
      </c>
      <c r="PW44" s="706">
        <f t="shared" ref="PW44:PW62" si="376">IFERROR(PU44*$N44, 0)</f>
        <v>0</v>
      </c>
      <c r="PX44" s="706">
        <f t="shared" ref="PX44:PX62" si="377">IFERROR(PU44*$O44, 0)</f>
        <v>0</v>
      </c>
      <c r="PY44" s="783"/>
      <c r="PZ44" s="784">
        <f t="shared" ref="PZ44:PZ62" si="378">IFERROR(PY44*$I44, 0)</f>
        <v>0</v>
      </c>
      <c r="QA44" s="782"/>
      <c r="QC44" s="783"/>
      <c r="QD44" s="784">
        <f t="shared" ref="QD44:QD62" si="379">IFERROR(QC44*$I44, 0)</f>
        <v>0</v>
      </c>
      <c r="QE44" s="783"/>
      <c r="QF44" s="784">
        <f t="shared" ref="QF44:QF62" si="380">IFERROR(QE44*$I44, 0)</f>
        <v>0</v>
      </c>
      <c r="QG44" s="783"/>
      <c r="QH44" s="784">
        <f t="shared" ref="QH44:QH62" si="381">IFERROR(QG44*$I44, 0)</f>
        <v>0</v>
      </c>
      <c r="QI44" s="783"/>
      <c r="QJ44" s="784">
        <f t="shared" ref="QJ44:QJ62" si="382">IFERROR(QI44*$I44, 0)</f>
        <v>0</v>
      </c>
      <c r="QK44" s="707">
        <f t="shared" si="150"/>
        <v>0</v>
      </c>
      <c r="QL44" s="784">
        <f t="shared" ref="QL44:QL62" si="383">IFERROR(QK44*$I44, 0)</f>
        <v>0</v>
      </c>
      <c r="QM44" s="783"/>
      <c r="QN44" s="784">
        <f t="shared" ref="QN44:QN62" si="384">IFERROR(QM44*$I44, 0)</f>
        <v>0</v>
      </c>
      <c r="QO44" s="707">
        <f t="shared" si="151"/>
        <v>0</v>
      </c>
      <c r="QP44" s="784">
        <f t="shared" ref="QP44:QP62" si="385">IFERROR(QO44*$I44, 0)</f>
        <v>0</v>
      </c>
      <c r="QQ44" s="706">
        <f t="shared" ref="QQ44:QQ62" si="386">IFERROR(QO44*$N44, 0)</f>
        <v>0</v>
      </c>
      <c r="QR44" s="706">
        <f t="shared" ref="QR44:QR62" si="387">IFERROR(QO44*$O44, 0)</f>
        <v>0</v>
      </c>
      <c r="QS44" s="783"/>
      <c r="QT44" s="784">
        <f t="shared" ref="QT44:QT62" si="388">IFERROR(QS44*$I44, 0)</f>
        <v>0</v>
      </c>
      <c r="QU44" s="782"/>
      <c r="RA44" s="785">
        <f t="shared" si="89"/>
        <v>0</v>
      </c>
      <c r="RB44" s="785" t="e">
        <f t="shared" si="90"/>
        <v>#REF!</v>
      </c>
      <c r="RC44" s="677">
        <f>Q45</f>
        <v>169.72</v>
      </c>
      <c r="RD44" s="677">
        <f>R45</f>
        <v>63.08</v>
      </c>
      <c r="RE44" s="677">
        <f>S44</f>
        <v>97.4</v>
      </c>
      <c r="RF44" s="677">
        <f>T44</f>
        <v>148.5</v>
      </c>
      <c r="RG44" s="677">
        <f>U44</f>
        <v>0</v>
      </c>
      <c r="RH44" s="677">
        <f>V44</f>
        <v>19.396000000000001</v>
      </c>
      <c r="RI44" s="677">
        <f>W45</f>
        <v>10.143000000000001</v>
      </c>
      <c r="RJ44" s="677">
        <f>X44</f>
        <v>0</v>
      </c>
      <c r="RK44" s="677" t="e">
        <f>#REF!</f>
        <v>#REF!</v>
      </c>
      <c r="RL44" s="677" t="e">
        <f>#REF!</f>
        <v>#REF!</v>
      </c>
      <c r="RM44" s="677">
        <f t="shared" si="92"/>
        <v>0</v>
      </c>
      <c r="RN44" s="677">
        <f t="shared" si="92"/>
        <v>0</v>
      </c>
      <c r="RO44" s="677">
        <f t="shared" si="92"/>
        <v>0</v>
      </c>
      <c r="RP44" s="677">
        <f t="shared" si="92"/>
        <v>0</v>
      </c>
      <c r="RQ44" s="677">
        <f t="shared" si="92"/>
        <v>0</v>
      </c>
      <c r="RR44" s="677">
        <f t="shared" si="92"/>
        <v>0</v>
      </c>
      <c r="RS44" s="677">
        <f t="shared" si="92"/>
        <v>0</v>
      </c>
      <c r="RT44" s="677">
        <f t="shared" si="92"/>
        <v>0</v>
      </c>
      <c r="RV44" s="675">
        <f t="shared" si="6"/>
        <v>508.23900000000003</v>
      </c>
      <c r="RW44" s="675">
        <f t="shared" si="7"/>
        <v>0</v>
      </c>
      <c r="RX44" s="675">
        <f t="shared" si="8"/>
        <v>0</v>
      </c>
      <c r="RY44" s="675">
        <f t="shared" si="9"/>
        <v>0</v>
      </c>
      <c r="RZ44" s="675">
        <f t="shared" si="10"/>
        <v>0</v>
      </c>
      <c r="SA44" s="675">
        <f t="shared" si="11"/>
        <v>0</v>
      </c>
      <c r="SB44" s="675">
        <f t="shared" si="12"/>
        <v>0</v>
      </c>
      <c r="SC44" s="675">
        <f t="shared" si="13"/>
        <v>0</v>
      </c>
      <c r="SD44" s="675" t="e">
        <f xml:space="preserve"> SUMIF(#REF!,$SD$8,#REF!)</f>
        <v>#REF!</v>
      </c>
      <c r="SE44" s="676" t="e">
        <f xml:space="preserve"> SUMIF(#REF!,$SE$8,#REF!)</f>
        <v>#REF!</v>
      </c>
      <c r="SG44" s="675">
        <f t="shared" si="93"/>
        <v>16123400</v>
      </c>
      <c r="SH44" s="675">
        <f t="shared" si="93"/>
        <v>5992600</v>
      </c>
      <c r="SI44" s="675">
        <f t="shared" si="93"/>
        <v>9253000</v>
      </c>
      <c r="SJ44" s="675">
        <f t="shared" si="93"/>
        <v>14107500</v>
      </c>
      <c r="SK44" s="675">
        <f t="shared" si="93"/>
        <v>0</v>
      </c>
      <c r="SL44" s="675">
        <f t="shared" si="93"/>
        <v>1842620</v>
      </c>
      <c r="SM44" s="675">
        <f t="shared" si="93"/>
        <v>963585.00000000012</v>
      </c>
      <c r="SN44" s="675">
        <f t="shared" si="93"/>
        <v>0</v>
      </c>
      <c r="SO44" s="675" t="e">
        <f t="shared" si="93"/>
        <v>#REF!</v>
      </c>
      <c r="SP44" s="675" t="e">
        <f t="shared" si="93"/>
        <v>#REF!</v>
      </c>
      <c r="SQ44" s="675">
        <f t="shared" si="93"/>
        <v>0</v>
      </c>
      <c r="SR44" s="675">
        <f t="shared" si="93"/>
        <v>0</v>
      </c>
      <c r="SS44" s="675">
        <f t="shared" si="93"/>
        <v>0</v>
      </c>
      <c r="ST44" s="675">
        <f t="shared" si="93"/>
        <v>0</v>
      </c>
      <c r="SU44" s="675">
        <f t="shared" si="93"/>
        <v>0</v>
      </c>
      <c r="SV44" s="675">
        <f t="shared" si="93"/>
        <v>0</v>
      </c>
      <c r="SW44" s="675">
        <f t="shared" si="94"/>
        <v>0</v>
      </c>
      <c r="SX44" s="675">
        <f t="shared" si="94"/>
        <v>0</v>
      </c>
      <c r="SY44" s="675" t="e">
        <f>#REF!*$AP44</f>
        <v>#REF!</v>
      </c>
      <c r="SZ44" s="675" t="e">
        <f>#REF!*$AP44</f>
        <v>#REF!</v>
      </c>
      <c r="TA44" s="675" t="e">
        <f>#REF!*$AP44</f>
        <v>#REF!</v>
      </c>
      <c r="TB44" s="675" t="e">
        <f>#REF!*$AP44</f>
        <v>#REF!</v>
      </c>
      <c r="TC44" s="675" t="e">
        <f>#REF!*$AP44</f>
        <v>#REF!</v>
      </c>
      <c r="TE44" s="675">
        <f t="shared" si="152"/>
        <v>48282705</v>
      </c>
      <c r="TF44" s="675">
        <f t="shared" si="153"/>
        <v>0</v>
      </c>
      <c r="TG44" s="675">
        <f t="shared" si="154"/>
        <v>0</v>
      </c>
      <c r="TH44" s="675">
        <f t="shared" si="155"/>
        <v>0</v>
      </c>
      <c r="TI44" s="675">
        <f t="shared" si="156"/>
        <v>0</v>
      </c>
      <c r="TJ44" s="675">
        <f t="shared" si="157"/>
        <v>0</v>
      </c>
      <c r="TK44" s="675">
        <f t="shared" si="158"/>
        <v>0</v>
      </c>
      <c r="TL44" s="675">
        <f t="shared" si="159"/>
        <v>0</v>
      </c>
      <c r="TM44" s="675">
        <f t="shared" si="160"/>
        <v>0</v>
      </c>
      <c r="TN44" s="676">
        <f t="shared" si="161"/>
        <v>0</v>
      </c>
      <c r="TP44" s="675">
        <f>IFERROR(SG44*(1+LEVEL_2!#REF!),0)</f>
        <v>0</v>
      </c>
      <c r="TQ44" s="675">
        <f>IFERROR(SH44*(1+LEVEL_2!#REF!),0)</f>
        <v>0</v>
      </c>
      <c r="TR44" s="675">
        <f>IFERROR(SI44*(1+LEVEL_2!#REF!),0)</f>
        <v>0</v>
      </c>
      <c r="TS44" s="675">
        <f>IFERROR(SJ44*(1+LEVEL_2!#REF!),0)</f>
        <v>0</v>
      </c>
      <c r="TT44" s="675">
        <f>IFERROR(SK44*(1+LEVEL_2!#REF!),0)</f>
        <v>0</v>
      </c>
      <c r="TU44" s="675">
        <f>IFERROR(SL44*(1+LEVEL_2!#REF!),0)</f>
        <v>0</v>
      </c>
      <c r="TV44" s="675">
        <f>IFERROR(SM44*(1+LEVEL_2!#REF!),0)</f>
        <v>0</v>
      </c>
      <c r="TW44" s="675">
        <f>IFERROR(SN44*(1+LEVEL_2!#REF!),0)</f>
        <v>0</v>
      </c>
      <c r="TX44" s="675">
        <f>IFERROR(SO44*(1+LEVEL_2!#REF!),0)</f>
        <v>0</v>
      </c>
      <c r="TY44" s="675">
        <f>IFERROR(SP44*(1+LEVEL_2!#REF!),0)</f>
        <v>0</v>
      </c>
      <c r="TZ44" s="675">
        <f>IFERROR(SQ44*(1+LEVEL_2!#REF!),0)</f>
        <v>0</v>
      </c>
      <c r="UA44" s="675">
        <f>IFERROR(SR44*(1+LEVEL_2!#REF!),0)</f>
        <v>0</v>
      </c>
      <c r="UB44" s="675">
        <f>IFERROR(SS44*(1+LEVEL_2!#REF!),0)</f>
        <v>0</v>
      </c>
      <c r="UC44" s="675">
        <f>IFERROR(ST44*(1+LEVEL_2!#REF!),0)</f>
        <v>0</v>
      </c>
      <c r="UD44" s="675">
        <f>IFERROR(SU44*(1+LEVEL_2!#REF!),0)</f>
        <v>0</v>
      </c>
      <c r="UE44" s="675">
        <f>IFERROR(SV44*(1+LEVEL_2!#REF!),0)</f>
        <v>0</v>
      </c>
      <c r="UF44" s="675">
        <f>IFERROR(SW44*(1+LEVEL_2!#REF!),0)</f>
        <v>0</v>
      </c>
      <c r="UG44" s="675">
        <f>IFERROR(SX44*(1+LEVEL_2!#REF!),0)</f>
        <v>0</v>
      </c>
      <c r="UH44" s="675">
        <f>IFERROR(SY44*(1+LEVEL_2!#REF!),0)</f>
        <v>0</v>
      </c>
      <c r="UI44" s="675">
        <f>IFERROR(SZ44*(1+LEVEL_2!#REF!),0)</f>
        <v>0</v>
      </c>
      <c r="UJ44" s="675">
        <f>IFERROR(TA44*(1+LEVEL_2!#REF!),0)</f>
        <v>0</v>
      </c>
      <c r="UK44" s="675">
        <f>IFERROR(TB44*(1+LEVEL_2!#REF!),0)</f>
        <v>0</v>
      </c>
      <c r="UL44" s="675">
        <f>IFERROR(TC44*(1+LEVEL_2!#REF!),0)</f>
        <v>0</v>
      </c>
      <c r="UN44" s="675">
        <f t="shared" si="162"/>
        <v>0</v>
      </c>
      <c r="UO44" s="675">
        <f t="shared" si="163"/>
        <v>0</v>
      </c>
      <c r="UP44" s="675">
        <f t="shared" si="164"/>
        <v>0</v>
      </c>
      <c r="UQ44" s="675">
        <f t="shared" si="165"/>
        <v>0</v>
      </c>
      <c r="UR44" s="675">
        <f t="shared" si="166"/>
        <v>0</v>
      </c>
      <c r="US44" s="675">
        <f t="shared" si="167"/>
        <v>0</v>
      </c>
      <c r="UT44" s="675">
        <f t="shared" si="168"/>
        <v>0</v>
      </c>
      <c r="UU44" s="675">
        <f t="shared" si="169"/>
        <v>0</v>
      </c>
      <c r="UV44" s="675">
        <f t="shared" si="170"/>
        <v>0</v>
      </c>
      <c r="UW44" s="676">
        <f t="shared" si="171"/>
        <v>0</v>
      </c>
    </row>
    <row r="45" spans="1:569" s="645" customFormat="1" ht="20.100000000000001" customHeight="1">
      <c r="A45" s="677"/>
      <c r="B45" s="677"/>
      <c r="C45" s="801"/>
      <c r="D45" s="764"/>
      <c r="E45" s="796" t="s">
        <v>412</v>
      </c>
      <c r="F45" s="806" t="s">
        <v>416</v>
      </c>
      <c r="G45" s="796"/>
      <c r="H45" s="797"/>
      <c r="I45" s="789"/>
      <c r="J45" s="789"/>
      <c r="K45" s="789">
        <f>K44</f>
        <v>242.94300000000001</v>
      </c>
      <c r="L45" s="789"/>
      <c r="M45" s="770"/>
      <c r="N45" s="771"/>
      <c r="O45" s="772"/>
      <c r="Q45" s="789">
        <f>Rev.1_Base!M25</f>
        <v>169.72</v>
      </c>
      <c r="R45" s="795">
        <f>Rev.1_Base!O25</f>
        <v>63.08</v>
      </c>
      <c r="S45" s="795"/>
      <c r="T45" s="795"/>
      <c r="U45" s="795"/>
      <c r="V45" s="795"/>
      <c r="W45" s="795">
        <f>Rev.1_Base!Y25</f>
        <v>10.143000000000001</v>
      </c>
      <c r="X45" s="795"/>
      <c r="Y45" s="690"/>
      <c r="Z45" s="690"/>
      <c r="AA45" s="690"/>
      <c r="AB45" s="690"/>
      <c r="AC45" s="690"/>
      <c r="AD45" s="690"/>
      <c r="AE45" s="690"/>
      <c r="AF45" s="691"/>
      <c r="AH45" s="774"/>
      <c r="AI45" s="775"/>
      <c r="AJ45" s="774"/>
      <c r="AK45" s="775"/>
      <c r="AL45" s="774"/>
      <c r="AM45" s="775"/>
      <c r="AN45" s="774"/>
      <c r="AO45" s="775"/>
      <c r="AP45" s="693"/>
      <c r="AQ45" s="775"/>
      <c r="AR45" s="774"/>
      <c r="AS45" s="775"/>
      <c r="AT45" s="776"/>
      <c r="AU45" s="776"/>
      <c r="AV45" s="693"/>
      <c r="AW45" s="775"/>
      <c r="AX45" s="775"/>
      <c r="AY45" s="775"/>
      <c r="AZ45" s="775"/>
      <c r="BA45" s="693"/>
      <c r="BB45" s="693"/>
      <c r="BC45" s="774"/>
      <c r="BD45" s="775"/>
      <c r="BE45" s="777"/>
      <c r="BG45" s="774"/>
      <c r="BH45" s="775"/>
      <c r="BI45" s="774"/>
      <c r="BJ45" s="775"/>
      <c r="BK45" s="774"/>
      <c r="BL45" s="775"/>
      <c r="BM45" s="774"/>
      <c r="BN45" s="775"/>
      <c r="BO45" s="693"/>
      <c r="BP45" s="775"/>
      <c r="BQ45" s="774"/>
      <c r="BR45" s="775"/>
      <c r="BS45" s="693"/>
      <c r="BT45" s="775"/>
      <c r="BU45" s="693"/>
      <c r="BV45" s="693"/>
      <c r="BW45" s="774"/>
      <c r="BX45" s="775"/>
      <c r="BY45" s="777"/>
      <c r="CA45" s="748">
        <v>184000</v>
      </c>
      <c r="CB45" s="807">
        <f>IFERROR(CA45*$K45, 0)</f>
        <v>44701512</v>
      </c>
      <c r="CC45" s="803">
        <f>'동해기지(건축)'!BQ100</f>
        <v>15000</v>
      </c>
      <c r="CD45" s="808">
        <f>IFERROR(CC45*$K45, 0)</f>
        <v>3644145</v>
      </c>
      <c r="CE45" s="718"/>
      <c r="CF45" s="749">
        <f>IFERROR(CE45*$K45, 0)</f>
        <v>0</v>
      </c>
      <c r="CG45" s="803">
        <f>'동해기지(건축)'!BP99+'동해기지(건축)'!BR99</f>
        <v>10000</v>
      </c>
      <c r="CH45" s="808">
        <f>IFERROR(CG45*$K45, 0)</f>
        <v>2429430</v>
      </c>
      <c r="CI45" s="751">
        <f t="shared" si="108"/>
        <v>209000</v>
      </c>
      <c r="CJ45" s="745">
        <f>IFERROR(CI45*$K45, 0)</f>
        <v>50775087</v>
      </c>
      <c r="CK45" s="718"/>
      <c r="CL45" s="745">
        <f>IFERROR(CK45*$K45, 0)</f>
        <v>0</v>
      </c>
      <c r="CM45" s="746">
        <f t="shared" si="109"/>
        <v>209000</v>
      </c>
      <c r="CN45" s="745">
        <f>IFERROR(CM45*$K45, 0)</f>
        <v>50775087</v>
      </c>
      <c r="CO45" s="699">
        <f>IFERROR($CM45*Q45, 0)</f>
        <v>35471480</v>
      </c>
      <c r="CP45" s="699">
        <f>IFERROR($CM45*R45, 0)</f>
        <v>13183720</v>
      </c>
      <c r="CQ45" s="699">
        <f t="shared" si="206"/>
        <v>0</v>
      </c>
      <c r="CR45" s="699">
        <f t="shared" si="206"/>
        <v>0</v>
      </c>
      <c r="CS45" s="700">
        <f t="shared" si="206"/>
        <v>0</v>
      </c>
      <c r="CT45" s="699">
        <f t="shared" si="206"/>
        <v>0</v>
      </c>
      <c r="CU45" s="699">
        <f>IFERROR($CM45*W45, 0)</f>
        <v>2119887</v>
      </c>
      <c r="CV45" s="700"/>
      <c r="CW45" s="697"/>
      <c r="CX45" s="696"/>
      <c r="CY45" s="701"/>
      <c r="DA45" s="778"/>
      <c r="DB45" s="775"/>
      <c r="DC45" s="778"/>
      <c r="DD45" s="775"/>
      <c r="DE45" s="774"/>
      <c r="DF45" s="775"/>
      <c r="DG45" s="774"/>
      <c r="DH45" s="775"/>
      <c r="DI45" s="693"/>
      <c r="DJ45" s="775"/>
      <c r="DK45" s="778"/>
      <c r="DL45" s="779"/>
      <c r="DM45" s="693"/>
      <c r="DN45" s="775"/>
      <c r="DO45" s="693"/>
      <c r="DP45" s="693"/>
      <c r="DQ45" s="774"/>
      <c r="DR45" s="775"/>
      <c r="DS45" s="777"/>
      <c r="DU45" s="790"/>
      <c r="DV45" s="805"/>
      <c r="DW45" s="774"/>
      <c r="DX45" s="780"/>
      <c r="DY45" s="778"/>
      <c r="DZ45" s="780"/>
      <c r="EA45" s="778"/>
      <c r="EB45" s="780"/>
      <c r="EC45" s="703"/>
      <c r="ED45" s="780"/>
      <c r="EE45" s="778"/>
      <c r="EF45" s="779"/>
      <c r="EG45" s="703"/>
      <c r="EH45" s="780"/>
      <c r="EI45" s="703"/>
      <c r="EJ45" s="703"/>
      <c r="EK45" s="778"/>
      <c r="EL45" s="780"/>
      <c r="EM45" s="781"/>
      <c r="EO45" s="778"/>
      <c r="EP45" s="780"/>
      <c r="EQ45" s="778"/>
      <c r="ER45" s="780"/>
      <c r="ES45" s="778"/>
      <c r="ET45" s="780"/>
      <c r="EU45" s="778"/>
      <c r="EV45" s="780"/>
      <c r="EW45" s="703"/>
      <c r="EX45" s="780"/>
      <c r="EY45" s="778"/>
      <c r="EZ45" s="779"/>
      <c r="FA45" s="703"/>
      <c r="FB45" s="780"/>
      <c r="FC45" s="703"/>
      <c r="FD45" s="703"/>
      <c r="FE45" s="778"/>
      <c r="FF45" s="780"/>
      <c r="FG45" s="782"/>
      <c r="FI45" s="774"/>
      <c r="FJ45" s="775"/>
      <c r="FK45" s="774"/>
      <c r="FL45" s="775"/>
      <c r="FM45" s="774"/>
      <c r="FN45" s="775"/>
      <c r="FO45" s="774"/>
      <c r="FP45" s="775"/>
      <c r="FQ45" s="693"/>
      <c r="FR45" s="775"/>
      <c r="FS45" s="774"/>
      <c r="FT45" s="775"/>
      <c r="FU45" s="693"/>
      <c r="FV45" s="775"/>
      <c r="FW45" s="693"/>
      <c r="FX45" s="693"/>
      <c r="FY45" s="774"/>
      <c r="FZ45" s="775"/>
      <c r="GA45" s="782"/>
      <c r="GC45" s="774"/>
      <c r="GD45" s="775"/>
      <c r="GE45" s="774"/>
      <c r="GF45" s="775"/>
      <c r="GG45" s="774"/>
      <c r="GH45" s="775"/>
      <c r="GI45" s="774"/>
      <c r="GJ45" s="775"/>
      <c r="GK45" s="693"/>
      <c r="GL45" s="775"/>
      <c r="GM45" s="774"/>
      <c r="GN45" s="775"/>
      <c r="GO45" s="693"/>
      <c r="GP45" s="775"/>
      <c r="GQ45" s="693"/>
      <c r="GR45" s="693"/>
      <c r="GS45" s="774"/>
      <c r="GT45" s="775"/>
      <c r="GU45" s="782"/>
      <c r="GW45" s="774"/>
      <c r="GX45" s="775"/>
      <c r="GY45" s="774"/>
      <c r="GZ45" s="775"/>
      <c r="HA45" s="774"/>
      <c r="HB45" s="775"/>
      <c r="HC45" s="774"/>
      <c r="HD45" s="775"/>
      <c r="HE45" s="693"/>
      <c r="HF45" s="775"/>
      <c r="HG45" s="774"/>
      <c r="HH45" s="775"/>
      <c r="HI45" s="693"/>
      <c r="HJ45" s="775"/>
      <c r="HK45" s="693"/>
      <c r="HL45" s="693"/>
      <c r="HM45" s="774"/>
      <c r="HN45" s="775"/>
      <c r="HO45" s="777"/>
      <c r="HQ45" s="783"/>
      <c r="HR45" s="784"/>
      <c r="HS45" s="783"/>
      <c r="HT45" s="784"/>
      <c r="HU45" s="783"/>
      <c r="HV45" s="784"/>
      <c r="HW45" s="783"/>
      <c r="HX45" s="784"/>
      <c r="HY45" s="707"/>
      <c r="HZ45" s="784"/>
      <c r="IA45" s="783"/>
      <c r="IB45" s="784"/>
      <c r="IC45" s="707"/>
      <c r="ID45" s="784"/>
      <c r="IE45" s="706"/>
      <c r="IF45" s="706"/>
      <c r="IG45" s="783"/>
      <c r="IH45" s="784"/>
      <c r="II45" s="782"/>
      <c r="IK45" s="783"/>
      <c r="IL45" s="784"/>
      <c r="IM45" s="783"/>
      <c r="IN45" s="784"/>
      <c r="IO45" s="783"/>
      <c r="IP45" s="784"/>
      <c r="IQ45" s="783"/>
      <c r="IR45" s="784"/>
      <c r="IS45" s="707"/>
      <c r="IT45" s="784"/>
      <c r="IU45" s="783"/>
      <c r="IV45" s="784"/>
      <c r="IW45" s="707"/>
      <c r="IX45" s="784"/>
      <c r="IY45" s="706"/>
      <c r="IZ45" s="706"/>
      <c r="JA45" s="783"/>
      <c r="JB45" s="784"/>
      <c r="JC45" s="782"/>
      <c r="JE45" s="783"/>
      <c r="JF45" s="784"/>
      <c r="JG45" s="783"/>
      <c r="JH45" s="784"/>
      <c r="JI45" s="783"/>
      <c r="JJ45" s="784"/>
      <c r="JK45" s="783"/>
      <c r="JL45" s="784"/>
      <c r="JM45" s="707"/>
      <c r="JN45" s="784"/>
      <c r="JO45" s="783"/>
      <c r="JP45" s="784"/>
      <c r="JQ45" s="707"/>
      <c r="JR45" s="784"/>
      <c r="JS45" s="706"/>
      <c r="JT45" s="706"/>
      <c r="JU45" s="783"/>
      <c r="JV45" s="784"/>
      <c r="JW45" s="782"/>
      <c r="JY45" s="783"/>
      <c r="JZ45" s="784"/>
      <c r="KA45" s="783"/>
      <c r="KB45" s="784"/>
      <c r="KC45" s="783"/>
      <c r="KD45" s="784"/>
      <c r="KE45" s="783"/>
      <c r="KF45" s="784"/>
      <c r="KG45" s="707"/>
      <c r="KH45" s="784"/>
      <c r="KI45" s="783"/>
      <c r="KJ45" s="784"/>
      <c r="KK45" s="707"/>
      <c r="KL45" s="784"/>
      <c r="KM45" s="706"/>
      <c r="KN45" s="706"/>
      <c r="KO45" s="783"/>
      <c r="KP45" s="784"/>
      <c r="KQ45" s="782"/>
      <c r="KS45" s="783"/>
      <c r="KT45" s="784"/>
      <c r="KU45" s="783"/>
      <c r="KV45" s="784"/>
      <c r="KW45" s="783"/>
      <c r="KX45" s="784"/>
      <c r="KY45" s="783"/>
      <c r="KZ45" s="784"/>
      <c r="LA45" s="707"/>
      <c r="LB45" s="784"/>
      <c r="LC45" s="783"/>
      <c r="LD45" s="784"/>
      <c r="LE45" s="707"/>
      <c r="LF45" s="784"/>
      <c r="LG45" s="706"/>
      <c r="LH45" s="706"/>
      <c r="LI45" s="783"/>
      <c r="LJ45" s="784"/>
      <c r="LK45" s="782"/>
      <c r="LM45" s="783"/>
      <c r="LN45" s="784"/>
      <c r="LO45" s="783"/>
      <c r="LP45" s="784"/>
      <c r="LQ45" s="783"/>
      <c r="LR45" s="784"/>
      <c r="LS45" s="783"/>
      <c r="LT45" s="784"/>
      <c r="LU45" s="707"/>
      <c r="LV45" s="784"/>
      <c r="LW45" s="783"/>
      <c r="LX45" s="784"/>
      <c r="LY45" s="707"/>
      <c r="LZ45" s="784"/>
      <c r="MA45" s="706"/>
      <c r="MB45" s="706"/>
      <c r="MC45" s="783"/>
      <c r="MD45" s="784"/>
      <c r="ME45" s="782"/>
      <c r="MG45" s="783"/>
      <c r="MH45" s="784"/>
      <c r="MI45" s="783"/>
      <c r="MJ45" s="784"/>
      <c r="MK45" s="783"/>
      <c r="ML45" s="784"/>
      <c r="MM45" s="783"/>
      <c r="MN45" s="784"/>
      <c r="MO45" s="707"/>
      <c r="MP45" s="784"/>
      <c r="MQ45" s="783"/>
      <c r="MR45" s="784"/>
      <c r="MS45" s="707"/>
      <c r="MT45" s="784"/>
      <c r="MU45" s="706"/>
      <c r="MV45" s="706"/>
      <c r="MW45" s="783"/>
      <c r="MX45" s="784"/>
      <c r="MY45" s="782"/>
      <c r="NA45" s="783"/>
      <c r="NB45" s="784"/>
      <c r="NC45" s="783"/>
      <c r="ND45" s="784"/>
      <c r="NE45" s="783"/>
      <c r="NF45" s="784"/>
      <c r="NG45" s="783"/>
      <c r="NH45" s="784"/>
      <c r="NI45" s="707"/>
      <c r="NJ45" s="784"/>
      <c r="NK45" s="783"/>
      <c r="NL45" s="784"/>
      <c r="NM45" s="707"/>
      <c r="NN45" s="784"/>
      <c r="NO45" s="706"/>
      <c r="NP45" s="706"/>
      <c r="NQ45" s="783"/>
      <c r="NR45" s="784"/>
      <c r="NS45" s="782"/>
      <c r="NU45" s="783"/>
      <c r="NV45" s="784"/>
      <c r="NW45" s="783"/>
      <c r="NX45" s="784"/>
      <c r="NY45" s="783"/>
      <c r="NZ45" s="784"/>
      <c r="OA45" s="783"/>
      <c r="OB45" s="784"/>
      <c r="OC45" s="707"/>
      <c r="OD45" s="784"/>
      <c r="OE45" s="783"/>
      <c r="OF45" s="784"/>
      <c r="OG45" s="707"/>
      <c r="OH45" s="784"/>
      <c r="OI45" s="706"/>
      <c r="OJ45" s="706"/>
      <c r="OK45" s="783"/>
      <c r="OL45" s="784"/>
      <c r="OM45" s="782"/>
      <c r="OO45" s="783"/>
      <c r="OP45" s="784"/>
      <c r="OQ45" s="783"/>
      <c r="OR45" s="784"/>
      <c r="OS45" s="783"/>
      <c r="OT45" s="784"/>
      <c r="OU45" s="783"/>
      <c r="OV45" s="784"/>
      <c r="OW45" s="707"/>
      <c r="OX45" s="784"/>
      <c r="OY45" s="783"/>
      <c r="OZ45" s="784"/>
      <c r="PA45" s="707"/>
      <c r="PB45" s="784"/>
      <c r="PC45" s="706"/>
      <c r="PD45" s="706"/>
      <c r="PE45" s="783"/>
      <c r="PF45" s="784"/>
      <c r="PG45" s="782"/>
      <c r="PI45" s="783"/>
      <c r="PJ45" s="784"/>
      <c r="PK45" s="783"/>
      <c r="PL45" s="784"/>
      <c r="PM45" s="783"/>
      <c r="PN45" s="784"/>
      <c r="PO45" s="783"/>
      <c r="PP45" s="784"/>
      <c r="PQ45" s="707"/>
      <c r="PR45" s="784"/>
      <c r="PS45" s="783"/>
      <c r="PT45" s="784"/>
      <c r="PU45" s="707"/>
      <c r="PV45" s="784"/>
      <c r="PW45" s="706"/>
      <c r="PX45" s="706"/>
      <c r="PY45" s="783"/>
      <c r="PZ45" s="784"/>
      <c r="QA45" s="782"/>
      <c r="QC45" s="783"/>
      <c r="QD45" s="784"/>
      <c r="QE45" s="783"/>
      <c r="QF45" s="784"/>
      <c r="QG45" s="783"/>
      <c r="QH45" s="784"/>
      <c r="QI45" s="783"/>
      <c r="QJ45" s="784"/>
      <c r="QK45" s="707"/>
      <c r="QL45" s="784"/>
      <c r="QM45" s="783"/>
      <c r="QN45" s="784"/>
      <c r="QO45" s="707"/>
      <c r="QP45" s="784"/>
      <c r="QQ45" s="706"/>
      <c r="QR45" s="706"/>
      <c r="QS45" s="783"/>
      <c r="QT45" s="784"/>
      <c r="QU45" s="782"/>
      <c r="RA45" s="785"/>
      <c r="RB45" s="785"/>
      <c r="RC45" s="677"/>
      <c r="RD45" s="677"/>
      <c r="RE45" s="677"/>
      <c r="RF45" s="677"/>
      <c r="RG45" s="677"/>
      <c r="RH45" s="677"/>
      <c r="RI45" s="677"/>
      <c r="RJ45" s="677"/>
      <c r="RK45" s="677"/>
      <c r="RL45" s="677"/>
      <c r="RM45" s="677"/>
      <c r="RN45" s="677"/>
      <c r="RO45" s="677"/>
      <c r="RP45" s="677"/>
      <c r="RQ45" s="677"/>
      <c r="RR45" s="677"/>
      <c r="RS45" s="677"/>
      <c r="RT45" s="677"/>
      <c r="RV45" s="675"/>
      <c r="RW45" s="675"/>
      <c r="RX45" s="675"/>
      <c r="RY45" s="675"/>
      <c r="RZ45" s="675"/>
      <c r="SA45" s="675"/>
      <c r="SB45" s="675"/>
      <c r="SC45" s="675"/>
      <c r="SD45" s="675"/>
      <c r="SE45" s="676"/>
      <c r="SG45" s="675"/>
      <c r="SH45" s="675"/>
      <c r="SI45" s="675"/>
      <c r="SJ45" s="675"/>
      <c r="SK45" s="675"/>
      <c r="SL45" s="675"/>
      <c r="SM45" s="675"/>
      <c r="SN45" s="675"/>
      <c r="SO45" s="675"/>
      <c r="SP45" s="675"/>
      <c r="SQ45" s="675"/>
      <c r="SR45" s="675"/>
      <c r="SS45" s="675"/>
      <c r="ST45" s="675"/>
      <c r="SU45" s="675"/>
      <c r="SV45" s="675"/>
      <c r="SW45" s="675"/>
      <c r="SX45" s="675"/>
      <c r="SY45" s="675"/>
      <c r="SZ45" s="675"/>
      <c r="TA45" s="675"/>
      <c r="TB45" s="675"/>
      <c r="TC45" s="675"/>
      <c r="TE45" s="675"/>
      <c r="TF45" s="675"/>
      <c r="TG45" s="675"/>
      <c r="TH45" s="675"/>
      <c r="TI45" s="675"/>
      <c r="TJ45" s="675"/>
      <c r="TK45" s="675"/>
      <c r="TL45" s="675"/>
      <c r="TM45" s="675"/>
      <c r="TN45" s="676"/>
      <c r="TP45" s="675"/>
      <c r="TQ45" s="675"/>
      <c r="TR45" s="675"/>
      <c r="TS45" s="675"/>
      <c r="TT45" s="675"/>
      <c r="TU45" s="675"/>
      <c r="TV45" s="675"/>
      <c r="TW45" s="675"/>
      <c r="TX45" s="675"/>
      <c r="TY45" s="675"/>
      <c r="TZ45" s="675"/>
      <c r="UA45" s="675"/>
      <c r="UB45" s="675"/>
      <c r="UC45" s="675"/>
      <c r="UD45" s="675"/>
      <c r="UE45" s="675"/>
      <c r="UF45" s="675"/>
      <c r="UG45" s="675"/>
      <c r="UH45" s="675"/>
      <c r="UI45" s="675"/>
      <c r="UJ45" s="675"/>
      <c r="UK45" s="675"/>
      <c r="UL45" s="675"/>
      <c r="UN45" s="675"/>
      <c r="UO45" s="675"/>
      <c r="UP45" s="675"/>
      <c r="UQ45" s="675"/>
      <c r="UR45" s="675"/>
      <c r="US45" s="675"/>
      <c r="UT45" s="675"/>
      <c r="UU45" s="675"/>
      <c r="UV45" s="675"/>
      <c r="UW45" s="676"/>
    </row>
    <row r="46" spans="1:569" s="645" customFormat="1" ht="20.100000000000001" customHeight="1">
      <c r="A46" s="677" t="s">
        <v>97</v>
      </c>
      <c r="B46" s="677" t="s">
        <v>97</v>
      </c>
      <c r="C46" s="801" t="s">
        <v>417</v>
      </c>
      <c r="D46" s="764"/>
      <c r="E46" s="796" t="s">
        <v>418</v>
      </c>
      <c r="F46" s="802" t="s">
        <v>419</v>
      </c>
      <c r="G46" s="796" t="s">
        <v>420</v>
      </c>
      <c r="H46" s="797" t="s">
        <v>380</v>
      </c>
      <c r="I46" s="789">
        <f>Rev.1_Base!G26</f>
        <v>2612.9</v>
      </c>
      <c r="J46" s="789">
        <f>Rev.1_Base!H26</f>
        <v>1566.01</v>
      </c>
      <c r="K46" s="789">
        <f>Rev.1_Base!J26</f>
        <v>1270.27</v>
      </c>
      <c r="L46" s="789">
        <f>Rev.1_Base!K26</f>
        <v>223.37999999999988</v>
      </c>
      <c r="M46" s="770"/>
      <c r="N46" s="771">
        <f>SUMIF($Q$8:$AF$8,"Bd",Q46:AF46)</f>
        <v>1342.63</v>
      </c>
      <c r="O46" s="772">
        <f>SUM(Q46:AF46)-N46</f>
        <v>0</v>
      </c>
      <c r="Q46" s="789"/>
      <c r="R46" s="795"/>
      <c r="S46" s="795">
        <f>Rev.1_Base!Q26</f>
        <v>405.76</v>
      </c>
      <c r="T46" s="795">
        <f>Rev.1_Base!S26</f>
        <v>936.87</v>
      </c>
      <c r="U46" s="795">
        <f>Rev.1_Base!U26</f>
        <v>0</v>
      </c>
      <c r="V46" s="795">
        <f>Rev.1_Base!W26</f>
        <v>0</v>
      </c>
      <c r="W46" s="795">
        <f>Rev.1_Base!Y26</f>
        <v>0</v>
      </c>
      <c r="X46" s="795">
        <f>Rev.1_Base!AA26</f>
        <v>0</v>
      </c>
      <c r="Y46" s="690"/>
      <c r="Z46" s="690"/>
      <c r="AA46" s="690"/>
      <c r="AB46" s="690"/>
      <c r="AC46" s="690"/>
      <c r="AD46" s="690"/>
      <c r="AE46" s="690"/>
      <c r="AF46" s="691"/>
      <c r="AH46" s="774">
        <f t="shared" si="176"/>
        <v>72000</v>
      </c>
      <c r="AI46" s="775">
        <f t="shared" si="177"/>
        <v>188128800</v>
      </c>
      <c r="AJ46" s="774">
        <f t="shared" si="178"/>
        <v>15000</v>
      </c>
      <c r="AK46" s="775">
        <f t="shared" si="179"/>
        <v>39193500</v>
      </c>
      <c r="AL46" s="774">
        <f t="shared" si="180"/>
        <v>15000</v>
      </c>
      <c r="AM46" s="775">
        <f t="shared" si="181"/>
        <v>39193500</v>
      </c>
      <c r="AN46" s="774">
        <f t="shared" si="182"/>
        <v>0</v>
      </c>
      <c r="AO46" s="775">
        <f t="shared" si="183"/>
        <v>0</v>
      </c>
      <c r="AP46" s="693">
        <f t="shared" si="99"/>
        <v>102000</v>
      </c>
      <c r="AQ46" s="775">
        <f t="shared" si="184"/>
        <v>266515800</v>
      </c>
      <c r="AR46" s="774">
        <f t="shared" si="185"/>
        <v>12393.965624999999</v>
      </c>
      <c r="AS46" s="775">
        <f t="shared" si="186"/>
        <v>32384192.7815625</v>
      </c>
      <c r="AT46" s="776">
        <f t="shared" si="187"/>
        <v>137272.75874999998</v>
      </c>
      <c r="AU46" s="776">
        <f t="shared" si="188"/>
        <v>228787.93124999999</v>
      </c>
      <c r="AV46" s="693">
        <f t="shared" si="103"/>
        <v>114393.965625</v>
      </c>
      <c r="AW46" s="775">
        <f t="shared" si="172"/>
        <v>30663988.849574979</v>
      </c>
      <c r="AX46" s="775">
        <f t="shared" si="189"/>
        <v>290622445.42893749</v>
      </c>
      <c r="AY46" s="775">
        <f t="shared" si="190"/>
        <v>597799985.56312501</v>
      </c>
      <c r="AZ46" s="775">
        <f t="shared" si="190"/>
        <v>298899992.78156251</v>
      </c>
      <c r="BA46" s="693">
        <f t="shared" si="191"/>
        <v>153588770.06709376</v>
      </c>
      <c r="BB46" s="693">
        <f t="shared" si="192"/>
        <v>0</v>
      </c>
      <c r="BC46" s="774">
        <f t="shared" si="193"/>
        <v>0</v>
      </c>
      <c r="BD46" s="775">
        <f t="shared" si="194"/>
        <v>0</v>
      </c>
      <c r="BE46" s="777"/>
      <c r="BG46" s="774">
        <v>75174</v>
      </c>
      <c r="BH46" s="775">
        <f t="shared" si="195"/>
        <v>196422144.59999999</v>
      </c>
      <c r="BI46" s="774">
        <v>15000</v>
      </c>
      <c r="BJ46" s="775">
        <f t="shared" si="196"/>
        <v>39193500</v>
      </c>
      <c r="BK46" s="774">
        <v>20631.723844529839</v>
      </c>
      <c r="BL46" s="775">
        <f t="shared" si="197"/>
        <v>53908631.233372018</v>
      </c>
      <c r="BM46" s="774"/>
      <c r="BN46" s="775">
        <f t="shared" si="198"/>
        <v>0</v>
      </c>
      <c r="BO46" s="693">
        <f t="shared" si="105"/>
        <v>110805.72384452984</v>
      </c>
      <c r="BP46" s="775">
        <f t="shared" si="199"/>
        <v>289524275.83337206</v>
      </c>
      <c r="BQ46" s="774">
        <f t="shared" si="200"/>
        <v>13701.428214260681</v>
      </c>
      <c r="BR46" s="775">
        <f t="shared" si="201"/>
        <v>35800461.781041734</v>
      </c>
      <c r="BS46" s="693">
        <f t="shared" si="107"/>
        <v>124507.15205879053</v>
      </c>
      <c r="BT46" s="775">
        <f t="shared" si="202"/>
        <v>325324737.6144138</v>
      </c>
      <c r="BU46" s="693">
        <f t="shared" si="203"/>
        <v>167167037.56869394</v>
      </c>
      <c r="BV46" s="693">
        <f t="shared" si="204"/>
        <v>0</v>
      </c>
      <c r="BW46" s="774"/>
      <c r="BX46" s="775">
        <f t="shared" si="205"/>
        <v>0</v>
      </c>
      <c r="BY46" s="777"/>
      <c r="CA46" s="748">
        <v>76400</v>
      </c>
      <c r="CB46" s="804">
        <f>IFERROR(CA46*($I46-$K46), 0)</f>
        <v>102576932.00000001</v>
      </c>
      <c r="CC46" s="803">
        <f>'동해기지(건축)'!BQ100</f>
        <v>15000</v>
      </c>
      <c r="CD46" s="804">
        <f>IFERROR(CC46*($I46-$K46), 0)</f>
        <v>20139450</v>
      </c>
      <c r="CE46" s="718"/>
      <c r="CF46" s="749">
        <f>IFERROR(CE46*($I46-$K46), 0)</f>
        <v>0</v>
      </c>
      <c r="CG46" s="803">
        <f>'동해기지(건축)'!BP100+'동해기지(건축)'!BR100</f>
        <v>10000</v>
      </c>
      <c r="CH46" s="804">
        <f>IFERROR(CG46*($I46-$K46), 0)</f>
        <v>13426300.000000002</v>
      </c>
      <c r="CI46" s="751">
        <f t="shared" si="108"/>
        <v>101400</v>
      </c>
      <c r="CJ46" s="745">
        <f>IFERROR(CI46*($I46-$K46), 0)</f>
        <v>136142682</v>
      </c>
      <c r="CK46" s="718"/>
      <c r="CL46" s="745">
        <f>IFERROR(CK46*($I46-$K46), 0)</f>
        <v>0</v>
      </c>
      <c r="CM46" s="746">
        <f t="shared" si="109"/>
        <v>101400</v>
      </c>
      <c r="CN46" s="745">
        <f>IFERROR(CM46*($I46-$K46), 0)</f>
        <v>136142682</v>
      </c>
      <c r="CO46" s="699">
        <f t="shared" si="206"/>
        <v>0</v>
      </c>
      <c r="CP46" s="699">
        <f t="shared" si="206"/>
        <v>0</v>
      </c>
      <c r="CQ46" s="699">
        <f t="shared" si="206"/>
        <v>41144064</v>
      </c>
      <c r="CR46" s="699">
        <f t="shared" si="206"/>
        <v>94998618</v>
      </c>
      <c r="CS46" s="700">
        <f t="shared" si="206"/>
        <v>0</v>
      </c>
      <c r="CT46" s="699">
        <f t="shared" si="206"/>
        <v>0</v>
      </c>
      <c r="CU46" s="699">
        <f t="shared" si="206"/>
        <v>0</v>
      </c>
      <c r="CV46" s="700">
        <f>IFERROR(CM46*$X46, 0)</f>
        <v>0</v>
      </c>
      <c r="CW46" s="697"/>
      <c r="CX46" s="696">
        <f t="shared" si="207"/>
        <v>0</v>
      </c>
      <c r="CY46" s="701"/>
      <c r="DA46" s="778">
        <f>IFERROR(VLOOKUP($C46,정민건설!$A$13:$AM$154,28,FALSE),0)</f>
        <v>72000</v>
      </c>
      <c r="DB46" s="775">
        <f t="shared" si="208"/>
        <v>188128800</v>
      </c>
      <c r="DC46" s="778">
        <f>IFERROR(VLOOKUP($C46,정민건설!$A$13:$AM$154,30,FALSE),0)</f>
        <v>15000</v>
      </c>
      <c r="DD46" s="775">
        <f t="shared" si="209"/>
        <v>39193500</v>
      </c>
      <c r="DE46" s="774">
        <f>IFERROR(VLOOKUP($C46,정민건설!$A$13:$AM$154,32,FALSE),0)</f>
        <v>15000</v>
      </c>
      <c r="DF46" s="775">
        <f t="shared" si="210"/>
        <v>39193500</v>
      </c>
      <c r="DG46" s="774">
        <f>IFERROR(VLOOKUP($C46,정민건설!$A$13:$AM$154,34,FALSE),0)</f>
        <v>0</v>
      </c>
      <c r="DH46" s="775">
        <f t="shared" si="211"/>
        <v>0</v>
      </c>
      <c r="DI46" s="693">
        <f t="shared" si="110"/>
        <v>102000</v>
      </c>
      <c r="DJ46" s="775">
        <f t="shared" si="212"/>
        <v>266515800</v>
      </c>
      <c r="DK46" s="778">
        <f t="shared" si="213"/>
        <v>12393.965624999999</v>
      </c>
      <c r="DL46" s="779">
        <f t="shared" si="214"/>
        <v>32384192.7815625</v>
      </c>
      <c r="DM46" s="693">
        <f t="shared" si="112"/>
        <v>114393.965625</v>
      </c>
      <c r="DN46" s="775">
        <f t="shared" si="215"/>
        <v>298899992.78156251</v>
      </c>
      <c r="DO46" s="693">
        <f t="shared" si="216"/>
        <v>153588770.06709376</v>
      </c>
      <c r="DP46" s="693">
        <f t="shared" si="217"/>
        <v>0</v>
      </c>
      <c r="DQ46" s="774"/>
      <c r="DR46" s="775">
        <f t="shared" si="218"/>
        <v>0</v>
      </c>
      <c r="DS46" s="777"/>
      <c r="DU46" s="790">
        <v>74000</v>
      </c>
      <c r="DV46" s="805">
        <f t="shared" si="219"/>
        <v>193354600</v>
      </c>
      <c r="DW46" s="774">
        <f>IFERROR(VLOOKUP($C46,[1]영만종합건설!$A$13:$AN$154,30,FALSE),0)</f>
        <v>10000</v>
      </c>
      <c r="DX46" s="780">
        <f t="shared" si="220"/>
        <v>26129000</v>
      </c>
      <c r="DY46" s="778">
        <f>IFERROR(VLOOKUP($C46,[1]영만종합건설!$A$13:$AN$154,32,FALSE),0)</f>
        <v>10000</v>
      </c>
      <c r="DZ46" s="780">
        <f t="shared" si="221"/>
        <v>26129000</v>
      </c>
      <c r="EA46" s="778">
        <f>IFERROR(VLOOKUP($C46,[1]영만종합건설!$A$13:$AN$154,34,FALSE),0)</f>
        <v>0</v>
      </c>
      <c r="EB46" s="780">
        <f t="shared" si="222"/>
        <v>0</v>
      </c>
      <c r="EC46" s="703">
        <f t="shared" si="113"/>
        <v>94000</v>
      </c>
      <c r="ED46" s="780">
        <f t="shared" si="223"/>
        <v>245612600</v>
      </c>
      <c r="EE46" s="778">
        <f t="shared" si="224"/>
        <v>11108.863749999999</v>
      </c>
      <c r="EF46" s="779">
        <f t="shared" si="114"/>
        <v>29026350.092374999</v>
      </c>
      <c r="EG46" s="703">
        <f t="shared" si="115"/>
        <v>105108.86375</v>
      </c>
      <c r="EH46" s="780">
        <f t="shared" si="225"/>
        <v>274638950.09237504</v>
      </c>
      <c r="EI46" s="703">
        <f t="shared" si="226"/>
        <v>141122313.73666251</v>
      </c>
      <c r="EJ46" s="703">
        <f t="shared" si="227"/>
        <v>0</v>
      </c>
      <c r="EK46" s="778"/>
      <c r="EL46" s="780">
        <f t="shared" si="228"/>
        <v>0</v>
      </c>
      <c r="EM46" s="781" t="s">
        <v>415</v>
      </c>
      <c r="EO46" s="778">
        <f>IFERROR(VLOOKUP($C46,[1]부강종합건설!$A$13:$AM$154,28,FALSE),0)</f>
        <v>70000</v>
      </c>
      <c r="EP46" s="780">
        <f t="shared" si="229"/>
        <v>182903000</v>
      </c>
      <c r="EQ46" s="778">
        <f>IFERROR(VLOOKUP($C46,[1]부강종합건설!$A$13:$AM$154,30,FALSE),0)</f>
        <v>8000</v>
      </c>
      <c r="ER46" s="780">
        <f t="shared" si="230"/>
        <v>20903200</v>
      </c>
      <c r="ES46" s="778">
        <f>IFERROR(VLOOKUP($C46,[1]부강종합건설!$A$13:$AM$154,32,FALSE),0)</f>
        <v>8000</v>
      </c>
      <c r="ET46" s="780">
        <f t="shared" si="231"/>
        <v>20903200</v>
      </c>
      <c r="EU46" s="778">
        <f>IFERROR(VLOOKUP($C46,[1]부강종합건설!$A$13:$AM$154,34,FALSE),0)</f>
        <v>12000</v>
      </c>
      <c r="EV46" s="780">
        <f t="shared" si="232"/>
        <v>31354800</v>
      </c>
      <c r="EW46" s="703">
        <f t="shared" si="116"/>
        <v>98000</v>
      </c>
      <c r="EX46" s="780">
        <f t="shared" si="233"/>
        <v>256064200</v>
      </c>
      <c r="EY46" s="778">
        <f t="shared" si="234"/>
        <v>11108.206999999999</v>
      </c>
      <c r="EZ46" s="779">
        <f t="shared" si="117"/>
        <v>29024634.070299998</v>
      </c>
      <c r="FA46" s="703">
        <f t="shared" si="118"/>
        <v>109108.20699999999</v>
      </c>
      <c r="FB46" s="780">
        <f t="shared" si="235"/>
        <v>285088834.07029998</v>
      </c>
      <c r="FC46" s="703">
        <f t="shared" si="236"/>
        <v>146491951.96441001</v>
      </c>
      <c r="FD46" s="703">
        <f t="shared" si="237"/>
        <v>0</v>
      </c>
      <c r="FE46" s="778"/>
      <c r="FF46" s="780">
        <f t="shared" si="238"/>
        <v>0</v>
      </c>
      <c r="FG46" s="782"/>
      <c r="FI46" s="774">
        <f>IFERROR(VLOOKUP($C46,[1]대도엔지니어링!$A$13:$AN$154,28,FALSE),0)</f>
        <v>84000</v>
      </c>
      <c r="FJ46" s="775">
        <f t="shared" si="239"/>
        <v>219483600</v>
      </c>
      <c r="FK46" s="774">
        <f>IFERROR(VLOOKUP($C46,[1]대도엔지니어링!$A$13:$AN$154,30,FALSE),0)</f>
        <v>11000</v>
      </c>
      <c r="FL46" s="775">
        <f t="shared" si="240"/>
        <v>28741900</v>
      </c>
      <c r="FM46" s="774">
        <f>IFERROR(VLOOKUP($C46,[1]대도엔지니어링!$A$13:$AN$154,32,FALSE),0)</f>
        <v>16500</v>
      </c>
      <c r="FN46" s="775">
        <f t="shared" si="241"/>
        <v>43112850</v>
      </c>
      <c r="FO46" s="774">
        <f>IFERROR(VLOOKUP($C46,[1]대도엔지니어링!$A$13:$AN$154,34,FALSE),0)</f>
        <v>3080</v>
      </c>
      <c r="FP46" s="775">
        <f t="shared" si="242"/>
        <v>8047732</v>
      </c>
      <c r="FQ46" s="693">
        <f t="shared" si="119"/>
        <v>114580</v>
      </c>
      <c r="FR46" s="775">
        <f t="shared" si="243"/>
        <v>299386082</v>
      </c>
      <c r="FS46" s="774">
        <f t="shared" si="120"/>
        <v>9163.4699621988202</v>
      </c>
      <c r="FT46" s="775">
        <f t="shared" si="244"/>
        <v>23943230.6642293</v>
      </c>
      <c r="FU46" s="693">
        <f t="shared" si="121"/>
        <v>123743.46996219883</v>
      </c>
      <c r="FV46" s="775">
        <f t="shared" si="245"/>
        <v>323329312.66422933</v>
      </c>
      <c r="FW46" s="693">
        <f t="shared" si="246"/>
        <v>166141695.07534704</v>
      </c>
      <c r="FX46" s="693">
        <f t="shared" si="247"/>
        <v>0</v>
      </c>
      <c r="FY46" s="774"/>
      <c r="FZ46" s="775">
        <f t="shared" si="248"/>
        <v>0</v>
      </c>
      <c r="GA46" s="782"/>
      <c r="GC46" s="774">
        <f>IFERROR(VLOOKUP($C46,[1]부명엔지니어링!$A$13:$AN$154,28,FALSE),0)</f>
        <v>80000</v>
      </c>
      <c r="GD46" s="775">
        <f t="shared" si="249"/>
        <v>209032000</v>
      </c>
      <c r="GE46" s="774">
        <f>IFERROR(VLOOKUP($C46,[1]부명엔지니어링!$A$13:$AN$154,30,FALSE),0)</f>
        <v>15000</v>
      </c>
      <c r="GF46" s="775">
        <f t="shared" si="250"/>
        <v>39193500</v>
      </c>
      <c r="GG46" s="774">
        <f>IFERROR(VLOOKUP($C46,[1]부명엔지니어링!$A$13:$AN$154,32,FALSE),0)</f>
        <v>15000</v>
      </c>
      <c r="GH46" s="775">
        <f t="shared" si="251"/>
        <v>39193500</v>
      </c>
      <c r="GI46" s="774">
        <f>IFERROR(VLOOKUP($C46,[1]부명엔지니어링!$A$13:$AN$154,34,FALSE),0)</f>
        <v>0</v>
      </c>
      <c r="GJ46" s="775">
        <f t="shared" si="252"/>
        <v>0</v>
      </c>
      <c r="GK46" s="693">
        <f t="shared" si="122"/>
        <v>110000</v>
      </c>
      <c r="GL46" s="775">
        <f t="shared" si="253"/>
        <v>287419000</v>
      </c>
      <c r="GM46" s="774">
        <f t="shared" si="254"/>
        <v>13269.725625000001</v>
      </c>
      <c r="GN46" s="775">
        <f t="shared" si="123"/>
        <v>34672466.085562505</v>
      </c>
      <c r="GO46" s="693">
        <f t="shared" si="124"/>
        <v>123269.72562500001</v>
      </c>
      <c r="GP46" s="775">
        <f t="shared" si="255"/>
        <v>322091466.08556253</v>
      </c>
      <c r="GQ46" s="693">
        <f t="shared" si="256"/>
        <v>165505631.71589378</v>
      </c>
      <c r="GR46" s="693">
        <f t="shared" si="257"/>
        <v>0</v>
      </c>
      <c r="GS46" s="774"/>
      <c r="GT46" s="775">
        <f t="shared" si="258"/>
        <v>0</v>
      </c>
      <c r="GU46" s="782"/>
      <c r="GW46" s="774">
        <f>GW47</f>
        <v>78890</v>
      </c>
      <c r="GX46" s="775">
        <f t="shared" si="259"/>
        <v>206131681</v>
      </c>
      <c r="GY46" s="774">
        <f>GY47</f>
        <v>14356.643368568522</v>
      </c>
      <c r="GZ46" s="775">
        <f t="shared" si="260"/>
        <v>37512473.457732692</v>
      </c>
      <c r="HA46" s="774">
        <f>HA47</f>
        <v>10252.249999999998</v>
      </c>
      <c r="HB46" s="775">
        <f t="shared" si="261"/>
        <v>26788104.024999995</v>
      </c>
      <c r="HC46" s="774"/>
      <c r="HD46" s="775">
        <f t="shared" si="262"/>
        <v>0</v>
      </c>
      <c r="HE46" s="693">
        <f t="shared" si="125"/>
        <v>103498.89336856852</v>
      </c>
      <c r="HF46" s="775">
        <f t="shared" si="263"/>
        <v>270432258.48273271</v>
      </c>
      <c r="HG46" s="774">
        <f t="shared" si="264"/>
        <v>12599.369528236646</v>
      </c>
      <c r="HH46" s="775">
        <f t="shared" si="126"/>
        <v>32920892.640329532</v>
      </c>
      <c r="HI46" s="693">
        <f t="shared" si="127"/>
        <v>116098.26289680516</v>
      </c>
      <c r="HJ46" s="775">
        <f t="shared" si="265"/>
        <v>303353151.12306219</v>
      </c>
      <c r="HK46" s="693">
        <f t="shared" ref="HK46:HK62" si="389">IFERROR(HI46*$N46, 0)</f>
        <v>155877010.71313751</v>
      </c>
      <c r="HL46" s="693">
        <f t="shared" ref="HL46:HL62" si="390">IFERROR(HI46*$O46, 0)</f>
        <v>0</v>
      </c>
      <c r="HM46" s="774"/>
      <c r="HN46" s="775">
        <f t="shared" si="268"/>
        <v>0</v>
      </c>
      <c r="HO46" s="777" t="s">
        <v>421</v>
      </c>
      <c r="HQ46" s="783"/>
      <c r="HR46" s="784">
        <f t="shared" si="269"/>
        <v>0</v>
      </c>
      <c r="HS46" s="783"/>
      <c r="HT46" s="784">
        <f t="shared" si="270"/>
        <v>0</v>
      </c>
      <c r="HU46" s="783"/>
      <c r="HV46" s="784">
        <f t="shared" si="271"/>
        <v>0</v>
      </c>
      <c r="HW46" s="783"/>
      <c r="HX46" s="784">
        <f t="shared" si="272"/>
        <v>0</v>
      </c>
      <c r="HY46" s="707">
        <f t="shared" si="128"/>
        <v>0</v>
      </c>
      <c r="HZ46" s="784">
        <f t="shared" si="273"/>
        <v>0</v>
      </c>
      <c r="IA46" s="783"/>
      <c r="IB46" s="784">
        <f t="shared" si="274"/>
        <v>0</v>
      </c>
      <c r="IC46" s="707">
        <f t="shared" si="129"/>
        <v>0</v>
      </c>
      <c r="ID46" s="784">
        <f t="shared" si="275"/>
        <v>0</v>
      </c>
      <c r="IE46" s="706">
        <f t="shared" si="276"/>
        <v>0</v>
      </c>
      <c r="IF46" s="706">
        <f t="shared" si="277"/>
        <v>0</v>
      </c>
      <c r="IG46" s="783"/>
      <c r="IH46" s="784">
        <f t="shared" si="278"/>
        <v>0</v>
      </c>
      <c r="II46" s="782"/>
      <c r="IK46" s="783"/>
      <c r="IL46" s="784">
        <f t="shared" si="279"/>
        <v>0</v>
      </c>
      <c r="IM46" s="783"/>
      <c r="IN46" s="784">
        <f t="shared" si="280"/>
        <v>0</v>
      </c>
      <c r="IO46" s="783"/>
      <c r="IP46" s="784">
        <f t="shared" si="281"/>
        <v>0</v>
      </c>
      <c r="IQ46" s="783"/>
      <c r="IR46" s="784">
        <f t="shared" si="282"/>
        <v>0</v>
      </c>
      <c r="IS46" s="707">
        <f t="shared" si="130"/>
        <v>0</v>
      </c>
      <c r="IT46" s="784">
        <f t="shared" si="283"/>
        <v>0</v>
      </c>
      <c r="IU46" s="783"/>
      <c r="IV46" s="784">
        <f t="shared" si="284"/>
        <v>0</v>
      </c>
      <c r="IW46" s="707">
        <f t="shared" si="131"/>
        <v>0</v>
      </c>
      <c r="IX46" s="784">
        <f t="shared" si="285"/>
        <v>0</v>
      </c>
      <c r="IY46" s="706">
        <f t="shared" si="286"/>
        <v>0</v>
      </c>
      <c r="IZ46" s="706">
        <f t="shared" si="287"/>
        <v>0</v>
      </c>
      <c r="JA46" s="783"/>
      <c r="JB46" s="784">
        <f t="shared" si="288"/>
        <v>0</v>
      </c>
      <c r="JC46" s="782"/>
      <c r="JE46" s="783"/>
      <c r="JF46" s="784">
        <f t="shared" si="289"/>
        <v>0</v>
      </c>
      <c r="JG46" s="783"/>
      <c r="JH46" s="784">
        <f t="shared" si="290"/>
        <v>0</v>
      </c>
      <c r="JI46" s="783"/>
      <c r="JJ46" s="784">
        <f t="shared" si="291"/>
        <v>0</v>
      </c>
      <c r="JK46" s="783"/>
      <c r="JL46" s="784">
        <f t="shared" si="292"/>
        <v>0</v>
      </c>
      <c r="JM46" s="707">
        <f t="shared" si="132"/>
        <v>0</v>
      </c>
      <c r="JN46" s="784">
        <f t="shared" si="293"/>
        <v>0</v>
      </c>
      <c r="JO46" s="783"/>
      <c r="JP46" s="784">
        <f t="shared" si="294"/>
        <v>0</v>
      </c>
      <c r="JQ46" s="707">
        <f t="shared" si="133"/>
        <v>0</v>
      </c>
      <c r="JR46" s="784">
        <f t="shared" si="295"/>
        <v>0</v>
      </c>
      <c r="JS46" s="706">
        <f t="shared" si="296"/>
        <v>0</v>
      </c>
      <c r="JT46" s="706">
        <f t="shared" si="297"/>
        <v>0</v>
      </c>
      <c r="JU46" s="783"/>
      <c r="JV46" s="784">
        <f t="shared" si="298"/>
        <v>0</v>
      </c>
      <c r="JW46" s="782"/>
      <c r="JY46" s="783"/>
      <c r="JZ46" s="784">
        <f t="shared" si="299"/>
        <v>0</v>
      </c>
      <c r="KA46" s="783"/>
      <c r="KB46" s="784">
        <f t="shared" si="300"/>
        <v>0</v>
      </c>
      <c r="KC46" s="783"/>
      <c r="KD46" s="784">
        <f t="shared" si="301"/>
        <v>0</v>
      </c>
      <c r="KE46" s="783"/>
      <c r="KF46" s="784">
        <f t="shared" si="302"/>
        <v>0</v>
      </c>
      <c r="KG46" s="707">
        <f t="shared" si="134"/>
        <v>0</v>
      </c>
      <c r="KH46" s="784">
        <f t="shared" si="303"/>
        <v>0</v>
      </c>
      <c r="KI46" s="783"/>
      <c r="KJ46" s="784">
        <f t="shared" si="304"/>
        <v>0</v>
      </c>
      <c r="KK46" s="707">
        <f t="shared" si="135"/>
        <v>0</v>
      </c>
      <c r="KL46" s="784">
        <f t="shared" si="305"/>
        <v>0</v>
      </c>
      <c r="KM46" s="706">
        <f t="shared" si="306"/>
        <v>0</v>
      </c>
      <c r="KN46" s="706">
        <f t="shared" si="307"/>
        <v>0</v>
      </c>
      <c r="KO46" s="783"/>
      <c r="KP46" s="784">
        <f t="shared" si="308"/>
        <v>0</v>
      </c>
      <c r="KQ46" s="782"/>
      <c r="KS46" s="783"/>
      <c r="KT46" s="784">
        <f t="shared" si="309"/>
        <v>0</v>
      </c>
      <c r="KU46" s="783"/>
      <c r="KV46" s="784">
        <f t="shared" si="310"/>
        <v>0</v>
      </c>
      <c r="KW46" s="783"/>
      <c r="KX46" s="784">
        <f t="shared" si="311"/>
        <v>0</v>
      </c>
      <c r="KY46" s="783"/>
      <c r="KZ46" s="784">
        <f t="shared" si="312"/>
        <v>0</v>
      </c>
      <c r="LA46" s="707">
        <f t="shared" si="136"/>
        <v>0</v>
      </c>
      <c r="LB46" s="784">
        <f t="shared" si="313"/>
        <v>0</v>
      </c>
      <c r="LC46" s="783"/>
      <c r="LD46" s="784">
        <f t="shared" si="314"/>
        <v>0</v>
      </c>
      <c r="LE46" s="707">
        <f t="shared" si="137"/>
        <v>0</v>
      </c>
      <c r="LF46" s="784">
        <f t="shared" si="315"/>
        <v>0</v>
      </c>
      <c r="LG46" s="706">
        <f t="shared" si="316"/>
        <v>0</v>
      </c>
      <c r="LH46" s="706">
        <f t="shared" si="317"/>
        <v>0</v>
      </c>
      <c r="LI46" s="783"/>
      <c r="LJ46" s="784">
        <f t="shared" si="318"/>
        <v>0</v>
      </c>
      <c r="LK46" s="782"/>
      <c r="LM46" s="783"/>
      <c r="LN46" s="784">
        <f t="shared" si="319"/>
        <v>0</v>
      </c>
      <c r="LO46" s="783"/>
      <c r="LP46" s="784">
        <f t="shared" si="320"/>
        <v>0</v>
      </c>
      <c r="LQ46" s="783"/>
      <c r="LR46" s="784">
        <f t="shared" si="321"/>
        <v>0</v>
      </c>
      <c r="LS46" s="783"/>
      <c r="LT46" s="784">
        <f t="shared" si="322"/>
        <v>0</v>
      </c>
      <c r="LU46" s="707">
        <f t="shared" si="138"/>
        <v>0</v>
      </c>
      <c r="LV46" s="784">
        <f t="shared" si="323"/>
        <v>0</v>
      </c>
      <c r="LW46" s="783"/>
      <c r="LX46" s="784">
        <f t="shared" si="324"/>
        <v>0</v>
      </c>
      <c r="LY46" s="707">
        <f t="shared" si="139"/>
        <v>0</v>
      </c>
      <c r="LZ46" s="784">
        <f t="shared" si="325"/>
        <v>0</v>
      </c>
      <c r="MA46" s="706">
        <f t="shared" si="326"/>
        <v>0</v>
      </c>
      <c r="MB46" s="706">
        <f t="shared" si="327"/>
        <v>0</v>
      </c>
      <c r="MC46" s="783"/>
      <c r="MD46" s="784">
        <f t="shared" si="328"/>
        <v>0</v>
      </c>
      <c r="ME46" s="782"/>
      <c r="MG46" s="783"/>
      <c r="MH46" s="784">
        <f t="shared" si="329"/>
        <v>0</v>
      </c>
      <c r="MI46" s="783"/>
      <c r="MJ46" s="784">
        <f t="shared" si="330"/>
        <v>0</v>
      </c>
      <c r="MK46" s="783"/>
      <c r="ML46" s="784">
        <f t="shared" si="331"/>
        <v>0</v>
      </c>
      <c r="MM46" s="783"/>
      <c r="MN46" s="784">
        <f t="shared" si="332"/>
        <v>0</v>
      </c>
      <c r="MO46" s="707">
        <f t="shared" si="140"/>
        <v>0</v>
      </c>
      <c r="MP46" s="784">
        <f t="shared" si="333"/>
        <v>0</v>
      </c>
      <c r="MQ46" s="783"/>
      <c r="MR46" s="784">
        <f t="shared" si="334"/>
        <v>0</v>
      </c>
      <c r="MS46" s="707">
        <f t="shared" si="141"/>
        <v>0</v>
      </c>
      <c r="MT46" s="784">
        <f t="shared" si="335"/>
        <v>0</v>
      </c>
      <c r="MU46" s="706">
        <f t="shared" si="336"/>
        <v>0</v>
      </c>
      <c r="MV46" s="706">
        <f t="shared" si="337"/>
        <v>0</v>
      </c>
      <c r="MW46" s="783"/>
      <c r="MX46" s="784">
        <f t="shared" si="338"/>
        <v>0</v>
      </c>
      <c r="MY46" s="782"/>
      <c r="NA46" s="783"/>
      <c r="NB46" s="784">
        <f t="shared" si="339"/>
        <v>0</v>
      </c>
      <c r="NC46" s="783"/>
      <c r="ND46" s="784">
        <f t="shared" si="340"/>
        <v>0</v>
      </c>
      <c r="NE46" s="783"/>
      <c r="NF46" s="784">
        <f t="shared" si="341"/>
        <v>0</v>
      </c>
      <c r="NG46" s="783"/>
      <c r="NH46" s="784">
        <f t="shared" si="342"/>
        <v>0</v>
      </c>
      <c r="NI46" s="707">
        <f t="shared" si="142"/>
        <v>0</v>
      </c>
      <c r="NJ46" s="784">
        <f t="shared" si="343"/>
        <v>0</v>
      </c>
      <c r="NK46" s="783"/>
      <c r="NL46" s="784">
        <f t="shared" si="344"/>
        <v>0</v>
      </c>
      <c r="NM46" s="707">
        <f t="shared" si="143"/>
        <v>0</v>
      </c>
      <c r="NN46" s="784">
        <f t="shared" si="345"/>
        <v>0</v>
      </c>
      <c r="NO46" s="706">
        <f t="shared" si="346"/>
        <v>0</v>
      </c>
      <c r="NP46" s="706">
        <f t="shared" si="347"/>
        <v>0</v>
      </c>
      <c r="NQ46" s="783"/>
      <c r="NR46" s="784">
        <f t="shared" si="348"/>
        <v>0</v>
      </c>
      <c r="NS46" s="782"/>
      <c r="NU46" s="783"/>
      <c r="NV46" s="784">
        <f t="shared" si="349"/>
        <v>0</v>
      </c>
      <c r="NW46" s="783"/>
      <c r="NX46" s="784">
        <f t="shared" si="350"/>
        <v>0</v>
      </c>
      <c r="NY46" s="783"/>
      <c r="NZ46" s="784">
        <f t="shared" si="351"/>
        <v>0</v>
      </c>
      <c r="OA46" s="783"/>
      <c r="OB46" s="784">
        <f t="shared" si="352"/>
        <v>0</v>
      </c>
      <c r="OC46" s="707">
        <f t="shared" si="144"/>
        <v>0</v>
      </c>
      <c r="OD46" s="784">
        <f t="shared" si="353"/>
        <v>0</v>
      </c>
      <c r="OE46" s="783"/>
      <c r="OF46" s="784">
        <f t="shared" si="354"/>
        <v>0</v>
      </c>
      <c r="OG46" s="707">
        <f t="shared" si="145"/>
        <v>0</v>
      </c>
      <c r="OH46" s="784">
        <f t="shared" si="355"/>
        <v>0</v>
      </c>
      <c r="OI46" s="706">
        <f t="shared" si="356"/>
        <v>0</v>
      </c>
      <c r="OJ46" s="706">
        <f t="shared" si="357"/>
        <v>0</v>
      </c>
      <c r="OK46" s="783"/>
      <c r="OL46" s="784">
        <f t="shared" si="358"/>
        <v>0</v>
      </c>
      <c r="OM46" s="782"/>
      <c r="OO46" s="783"/>
      <c r="OP46" s="784">
        <f t="shared" si="359"/>
        <v>0</v>
      </c>
      <c r="OQ46" s="783"/>
      <c r="OR46" s="784">
        <f t="shared" si="360"/>
        <v>0</v>
      </c>
      <c r="OS46" s="783"/>
      <c r="OT46" s="784">
        <f t="shared" si="361"/>
        <v>0</v>
      </c>
      <c r="OU46" s="783"/>
      <c r="OV46" s="784">
        <f t="shared" si="362"/>
        <v>0</v>
      </c>
      <c r="OW46" s="707">
        <f t="shared" si="146"/>
        <v>0</v>
      </c>
      <c r="OX46" s="784">
        <f t="shared" si="363"/>
        <v>0</v>
      </c>
      <c r="OY46" s="783"/>
      <c r="OZ46" s="784">
        <f t="shared" si="364"/>
        <v>0</v>
      </c>
      <c r="PA46" s="707">
        <f t="shared" si="147"/>
        <v>0</v>
      </c>
      <c r="PB46" s="784">
        <f t="shared" si="365"/>
        <v>0</v>
      </c>
      <c r="PC46" s="706">
        <f t="shared" si="366"/>
        <v>0</v>
      </c>
      <c r="PD46" s="706">
        <f t="shared" si="367"/>
        <v>0</v>
      </c>
      <c r="PE46" s="783"/>
      <c r="PF46" s="784">
        <f t="shared" si="368"/>
        <v>0</v>
      </c>
      <c r="PG46" s="782"/>
      <c r="PI46" s="783"/>
      <c r="PJ46" s="784">
        <f t="shared" si="369"/>
        <v>0</v>
      </c>
      <c r="PK46" s="783"/>
      <c r="PL46" s="784">
        <f t="shared" si="370"/>
        <v>0</v>
      </c>
      <c r="PM46" s="783"/>
      <c r="PN46" s="784">
        <f t="shared" si="371"/>
        <v>0</v>
      </c>
      <c r="PO46" s="783"/>
      <c r="PP46" s="784">
        <f t="shared" si="372"/>
        <v>0</v>
      </c>
      <c r="PQ46" s="707">
        <f t="shared" si="148"/>
        <v>0</v>
      </c>
      <c r="PR46" s="784">
        <f t="shared" si="373"/>
        <v>0</v>
      </c>
      <c r="PS46" s="783"/>
      <c r="PT46" s="784">
        <f t="shared" si="374"/>
        <v>0</v>
      </c>
      <c r="PU46" s="707">
        <f t="shared" si="149"/>
        <v>0</v>
      </c>
      <c r="PV46" s="784">
        <f t="shared" si="375"/>
        <v>0</v>
      </c>
      <c r="PW46" s="706">
        <f t="shared" si="376"/>
        <v>0</v>
      </c>
      <c r="PX46" s="706">
        <f t="shared" si="377"/>
        <v>0</v>
      </c>
      <c r="PY46" s="783"/>
      <c r="PZ46" s="784">
        <f t="shared" si="378"/>
        <v>0</v>
      </c>
      <c r="QA46" s="782"/>
      <c r="QC46" s="783"/>
      <c r="QD46" s="784">
        <f t="shared" si="379"/>
        <v>0</v>
      </c>
      <c r="QE46" s="783"/>
      <c r="QF46" s="784">
        <f t="shared" si="380"/>
        <v>0</v>
      </c>
      <c r="QG46" s="783"/>
      <c r="QH46" s="784">
        <f t="shared" si="381"/>
        <v>0</v>
      </c>
      <c r="QI46" s="783"/>
      <c r="QJ46" s="784">
        <f t="shared" si="382"/>
        <v>0</v>
      </c>
      <c r="QK46" s="707">
        <f t="shared" si="150"/>
        <v>0</v>
      </c>
      <c r="QL46" s="784">
        <f t="shared" si="383"/>
        <v>0</v>
      </c>
      <c r="QM46" s="783"/>
      <c r="QN46" s="784">
        <f t="shared" si="384"/>
        <v>0</v>
      </c>
      <c r="QO46" s="707">
        <f t="shared" si="151"/>
        <v>0</v>
      </c>
      <c r="QP46" s="784">
        <f t="shared" si="385"/>
        <v>0</v>
      </c>
      <c r="QQ46" s="706">
        <f t="shared" si="386"/>
        <v>0</v>
      </c>
      <c r="QR46" s="706">
        <f t="shared" si="387"/>
        <v>0</v>
      </c>
      <c r="QS46" s="783"/>
      <c r="QT46" s="784">
        <f t="shared" si="388"/>
        <v>0</v>
      </c>
      <c r="QU46" s="782"/>
      <c r="RA46" s="785">
        <f>IFERROR(RB46=I46,)</f>
        <v>0</v>
      </c>
      <c r="RB46" s="785" t="e">
        <f t="shared" si="90"/>
        <v>#REF!</v>
      </c>
      <c r="RC46" s="677">
        <f t="shared" ref="RC46:RJ47" si="391">Q46</f>
        <v>0</v>
      </c>
      <c r="RD46" s="677">
        <f t="shared" si="391"/>
        <v>0</v>
      </c>
      <c r="RE46" s="677">
        <f t="shared" si="391"/>
        <v>405.76</v>
      </c>
      <c r="RF46" s="677">
        <f t="shared" si="391"/>
        <v>936.87</v>
      </c>
      <c r="RG46" s="677">
        <f t="shared" si="391"/>
        <v>0</v>
      </c>
      <c r="RH46" s="677">
        <f t="shared" si="391"/>
        <v>0</v>
      </c>
      <c r="RI46" s="677">
        <f t="shared" si="391"/>
        <v>0</v>
      </c>
      <c r="RJ46" s="677">
        <f t="shared" si="391"/>
        <v>0</v>
      </c>
      <c r="RK46" s="677" t="e">
        <f>#REF!</f>
        <v>#REF!</v>
      </c>
      <c r="RL46" s="677" t="e">
        <f>#REF!</f>
        <v>#REF!</v>
      </c>
      <c r="RM46" s="677">
        <f t="shared" ref="RM46:RT47" si="392">Y46</f>
        <v>0</v>
      </c>
      <c r="RN46" s="677">
        <f t="shared" si="392"/>
        <v>0</v>
      </c>
      <c r="RO46" s="677">
        <f t="shared" si="392"/>
        <v>0</v>
      </c>
      <c r="RP46" s="677">
        <f t="shared" si="392"/>
        <v>0</v>
      </c>
      <c r="RQ46" s="677">
        <f t="shared" si="392"/>
        <v>0</v>
      </c>
      <c r="RR46" s="677">
        <f t="shared" si="392"/>
        <v>0</v>
      </c>
      <c r="RS46" s="677">
        <f t="shared" si="392"/>
        <v>0</v>
      </c>
      <c r="RT46" s="677">
        <f t="shared" si="392"/>
        <v>0</v>
      </c>
      <c r="RV46" s="675">
        <f t="shared" si="6"/>
        <v>1342.63</v>
      </c>
      <c r="RW46" s="675">
        <f t="shared" si="7"/>
        <v>0</v>
      </c>
      <c r="RX46" s="675">
        <f t="shared" si="8"/>
        <v>0</v>
      </c>
      <c r="RY46" s="675">
        <f t="shared" si="9"/>
        <v>0</v>
      </c>
      <c r="RZ46" s="675">
        <f t="shared" si="10"/>
        <v>0</v>
      </c>
      <c r="SA46" s="675">
        <f t="shared" si="11"/>
        <v>0</v>
      </c>
      <c r="SB46" s="675">
        <f t="shared" si="12"/>
        <v>0</v>
      </c>
      <c r="SC46" s="675">
        <f t="shared" si="13"/>
        <v>0</v>
      </c>
      <c r="SD46" s="675" t="e">
        <f xml:space="preserve"> SUMIF(#REF!,$SD$8,#REF!)</f>
        <v>#REF!</v>
      </c>
      <c r="SE46" s="676" t="e">
        <f xml:space="preserve"> SUMIF(#REF!,$SE$8,#REF!)</f>
        <v>#REF!</v>
      </c>
      <c r="SG46" s="675">
        <f t="shared" si="93"/>
        <v>0</v>
      </c>
      <c r="SH46" s="675">
        <f t="shared" si="93"/>
        <v>0</v>
      </c>
      <c r="SI46" s="675">
        <f t="shared" si="93"/>
        <v>41387520</v>
      </c>
      <c r="SJ46" s="675">
        <f t="shared" si="93"/>
        <v>95560740</v>
      </c>
      <c r="SK46" s="675">
        <f t="shared" si="93"/>
        <v>0</v>
      </c>
      <c r="SL46" s="675">
        <f t="shared" si="93"/>
        <v>0</v>
      </c>
      <c r="SM46" s="675">
        <f t="shared" si="93"/>
        <v>0</v>
      </c>
      <c r="SN46" s="675">
        <f t="shared" si="93"/>
        <v>0</v>
      </c>
      <c r="SO46" s="675" t="e">
        <f t="shared" si="93"/>
        <v>#REF!</v>
      </c>
      <c r="SP46" s="675" t="e">
        <f t="shared" si="93"/>
        <v>#REF!</v>
      </c>
      <c r="SQ46" s="675">
        <f t="shared" si="93"/>
        <v>0</v>
      </c>
      <c r="SR46" s="675">
        <f t="shared" si="93"/>
        <v>0</v>
      </c>
      <c r="SS46" s="675">
        <f t="shared" si="93"/>
        <v>0</v>
      </c>
      <c r="ST46" s="675">
        <f t="shared" si="93"/>
        <v>0</v>
      </c>
      <c r="SU46" s="675">
        <f t="shared" si="93"/>
        <v>0</v>
      </c>
      <c r="SV46" s="675">
        <f t="shared" si="93"/>
        <v>0</v>
      </c>
      <c r="SW46" s="675">
        <f t="shared" si="94"/>
        <v>0</v>
      </c>
      <c r="SX46" s="675">
        <f t="shared" si="94"/>
        <v>0</v>
      </c>
      <c r="SY46" s="675" t="e">
        <f>#REF!*$AP46</f>
        <v>#REF!</v>
      </c>
      <c r="SZ46" s="675" t="e">
        <f>#REF!*$AP46</f>
        <v>#REF!</v>
      </c>
      <c r="TA46" s="675" t="e">
        <f>#REF!*$AP46</f>
        <v>#REF!</v>
      </c>
      <c r="TB46" s="675" t="e">
        <f>#REF!*$AP46</f>
        <v>#REF!</v>
      </c>
      <c r="TC46" s="675" t="e">
        <f>#REF!*$AP46</f>
        <v>#REF!</v>
      </c>
      <c r="TE46" s="675">
        <f t="shared" si="152"/>
        <v>136948260</v>
      </c>
      <c r="TF46" s="675">
        <f t="shared" si="153"/>
        <v>0</v>
      </c>
      <c r="TG46" s="675">
        <f t="shared" si="154"/>
        <v>0</v>
      </c>
      <c r="TH46" s="675">
        <f t="shared" si="155"/>
        <v>0</v>
      </c>
      <c r="TI46" s="675">
        <f t="shared" si="156"/>
        <v>0</v>
      </c>
      <c r="TJ46" s="675">
        <f t="shared" si="157"/>
        <v>0</v>
      </c>
      <c r="TK46" s="675">
        <f t="shared" si="158"/>
        <v>0</v>
      </c>
      <c r="TL46" s="675">
        <f t="shared" si="159"/>
        <v>0</v>
      </c>
      <c r="TM46" s="675">
        <f t="shared" si="160"/>
        <v>0</v>
      </c>
      <c r="TN46" s="676">
        <f t="shared" si="161"/>
        <v>0</v>
      </c>
      <c r="TP46" s="675">
        <f>IFERROR(SG46*(1+LEVEL_2!#REF!),0)</f>
        <v>0</v>
      </c>
      <c r="TQ46" s="675">
        <f>IFERROR(SH46*(1+LEVEL_2!#REF!),0)</f>
        <v>0</v>
      </c>
      <c r="TR46" s="675">
        <f>IFERROR(SI46*(1+LEVEL_2!#REF!),0)</f>
        <v>0</v>
      </c>
      <c r="TS46" s="675">
        <f>IFERROR(SJ46*(1+LEVEL_2!#REF!),0)</f>
        <v>0</v>
      </c>
      <c r="TT46" s="675">
        <f>IFERROR(SK46*(1+LEVEL_2!#REF!),0)</f>
        <v>0</v>
      </c>
      <c r="TU46" s="675">
        <f>IFERROR(SL46*(1+LEVEL_2!#REF!),0)</f>
        <v>0</v>
      </c>
      <c r="TV46" s="675">
        <f>IFERROR(SM46*(1+LEVEL_2!#REF!),0)</f>
        <v>0</v>
      </c>
      <c r="TW46" s="675">
        <f>IFERROR(SN46*(1+LEVEL_2!#REF!),0)</f>
        <v>0</v>
      </c>
      <c r="TX46" s="675">
        <f>IFERROR(SO46*(1+LEVEL_2!#REF!),0)</f>
        <v>0</v>
      </c>
      <c r="TY46" s="675">
        <f>IFERROR(SP46*(1+LEVEL_2!#REF!),0)</f>
        <v>0</v>
      </c>
      <c r="TZ46" s="675">
        <f>IFERROR(SQ46*(1+LEVEL_2!#REF!),0)</f>
        <v>0</v>
      </c>
      <c r="UA46" s="675">
        <f>IFERROR(SR46*(1+LEVEL_2!#REF!),0)</f>
        <v>0</v>
      </c>
      <c r="UB46" s="675">
        <f>IFERROR(SS46*(1+LEVEL_2!#REF!),0)</f>
        <v>0</v>
      </c>
      <c r="UC46" s="675">
        <f>IFERROR(ST46*(1+LEVEL_2!#REF!),0)</f>
        <v>0</v>
      </c>
      <c r="UD46" s="675">
        <f>IFERROR(SU46*(1+LEVEL_2!#REF!),0)</f>
        <v>0</v>
      </c>
      <c r="UE46" s="675">
        <f>IFERROR(SV46*(1+LEVEL_2!#REF!),0)</f>
        <v>0</v>
      </c>
      <c r="UF46" s="675">
        <f>IFERROR(SW46*(1+LEVEL_2!#REF!),0)</f>
        <v>0</v>
      </c>
      <c r="UG46" s="675">
        <f>IFERROR(SX46*(1+LEVEL_2!#REF!),0)</f>
        <v>0</v>
      </c>
      <c r="UH46" s="675">
        <f>IFERROR(SY46*(1+LEVEL_2!#REF!),0)</f>
        <v>0</v>
      </c>
      <c r="UI46" s="675">
        <f>IFERROR(SZ46*(1+LEVEL_2!#REF!),0)</f>
        <v>0</v>
      </c>
      <c r="UJ46" s="675">
        <f>IFERROR(TA46*(1+LEVEL_2!#REF!),0)</f>
        <v>0</v>
      </c>
      <c r="UK46" s="675">
        <f>IFERROR(TB46*(1+LEVEL_2!#REF!),0)</f>
        <v>0</v>
      </c>
      <c r="UL46" s="675">
        <f>IFERROR(TC46*(1+LEVEL_2!#REF!),0)</f>
        <v>0</v>
      </c>
      <c r="UN46" s="675">
        <f t="shared" si="162"/>
        <v>0</v>
      </c>
      <c r="UO46" s="675">
        <f t="shared" si="163"/>
        <v>0</v>
      </c>
      <c r="UP46" s="675">
        <f t="shared" si="164"/>
        <v>0</v>
      </c>
      <c r="UQ46" s="675">
        <f t="shared" si="165"/>
        <v>0</v>
      </c>
      <c r="UR46" s="675">
        <f t="shared" si="166"/>
        <v>0</v>
      </c>
      <c r="US46" s="675">
        <f t="shared" si="167"/>
        <v>0</v>
      </c>
      <c r="UT46" s="675">
        <f t="shared" si="168"/>
        <v>0</v>
      </c>
      <c r="UU46" s="675">
        <f t="shared" si="169"/>
        <v>0</v>
      </c>
      <c r="UV46" s="675">
        <f t="shared" si="170"/>
        <v>0</v>
      </c>
      <c r="UW46" s="676">
        <f t="shared" si="171"/>
        <v>0</v>
      </c>
    </row>
    <row r="47" spans="1:569" s="645" customFormat="1" ht="20.100000000000001" customHeight="1">
      <c r="A47" s="677" t="s">
        <v>97</v>
      </c>
      <c r="B47" s="677" t="s">
        <v>97</v>
      </c>
      <c r="C47" s="801" t="s">
        <v>422</v>
      </c>
      <c r="D47" s="764"/>
      <c r="E47" s="796" t="s">
        <v>418</v>
      </c>
      <c r="F47" s="802" t="s">
        <v>423</v>
      </c>
      <c r="G47" s="796" t="s">
        <v>424</v>
      </c>
      <c r="H47" s="797" t="s">
        <v>380</v>
      </c>
      <c r="I47" s="789">
        <f>Rev.1_Base!G27</f>
        <v>2289.5491999999999</v>
      </c>
      <c r="J47" s="789">
        <f>Rev.1_Base!H27</f>
        <v>1247.6891999999998</v>
      </c>
      <c r="K47" s="789">
        <f>Rev.1_Base!J27</f>
        <v>1186.1799999999998</v>
      </c>
      <c r="L47" s="789">
        <f>Rev.1_Base!K27</f>
        <v>144.31999999999994</v>
      </c>
      <c r="M47" s="770"/>
      <c r="N47" s="771">
        <f>SUMIF($Q$8:$AF$8,"Bd",Q47:AF47)</f>
        <v>1103.3691999999999</v>
      </c>
      <c r="O47" s="772">
        <f>SUM(Q47:AF47)-N47</f>
        <v>0</v>
      </c>
      <c r="Q47" s="789"/>
      <c r="R47" s="795"/>
      <c r="S47" s="795">
        <f>Rev.1_Base!Q27</f>
        <v>107.04</v>
      </c>
      <c r="T47" s="795">
        <f>Rev.1_Base!S27</f>
        <v>933.12999999999988</v>
      </c>
      <c r="U47" s="795">
        <f>Rev.1_Base!U27</f>
        <v>0</v>
      </c>
      <c r="V47" s="795">
        <f>Rev.1_Base!W27</f>
        <v>63.199200000000005</v>
      </c>
      <c r="W47" s="795"/>
      <c r="X47" s="795">
        <f>Rev.1_Base!AA27</f>
        <v>0</v>
      </c>
      <c r="Y47" s="690"/>
      <c r="Z47" s="690"/>
      <c r="AA47" s="690"/>
      <c r="AB47" s="690"/>
      <c r="AC47" s="690"/>
      <c r="AD47" s="690"/>
      <c r="AE47" s="690"/>
      <c r="AF47" s="691"/>
      <c r="AH47" s="774">
        <f t="shared" si="176"/>
        <v>72000</v>
      </c>
      <c r="AI47" s="775">
        <f t="shared" si="177"/>
        <v>164847542.40000001</v>
      </c>
      <c r="AJ47" s="774">
        <f t="shared" si="178"/>
        <v>15000</v>
      </c>
      <c r="AK47" s="775">
        <f t="shared" si="179"/>
        <v>34343238</v>
      </c>
      <c r="AL47" s="774">
        <f t="shared" si="180"/>
        <v>15000</v>
      </c>
      <c r="AM47" s="775">
        <f t="shared" si="181"/>
        <v>34343238</v>
      </c>
      <c r="AN47" s="774">
        <f t="shared" si="182"/>
        <v>0</v>
      </c>
      <c r="AO47" s="775">
        <f t="shared" si="183"/>
        <v>0</v>
      </c>
      <c r="AP47" s="693">
        <f t="shared" si="99"/>
        <v>102000</v>
      </c>
      <c r="AQ47" s="775">
        <f t="shared" si="184"/>
        <v>233534018.40000001</v>
      </c>
      <c r="AR47" s="774">
        <f t="shared" si="185"/>
        <v>12393.965625000001</v>
      </c>
      <c r="AS47" s="775">
        <f t="shared" si="186"/>
        <v>28376594.081546251</v>
      </c>
      <c r="AT47" s="776">
        <f t="shared" si="187"/>
        <v>137272.75874999998</v>
      </c>
      <c r="AU47" s="776">
        <f t="shared" si="188"/>
        <v>228787.93124999999</v>
      </c>
      <c r="AV47" s="693">
        <f t="shared" si="103"/>
        <v>114393.965625</v>
      </c>
      <c r="AW47" s="775">
        <f t="shared" si="172"/>
        <v>19811204.542799987</v>
      </c>
      <c r="AX47" s="775">
        <f t="shared" si="189"/>
        <v>271383668.29012495</v>
      </c>
      <c r="AY47" s="775">
        <f t="shared" si="190"/>
        <v>523821224.96309245</v>
      </c>
      <c r="AZ47" s="775">
        <f t="shared" si="190"/>
        <v>261910612.48154622</v>
      </c>
      <c r="BA47" s="693">
        <f t="shared" si="191"/>
        <v>126218778.33648373</v>
      </c>
      <c r="BB47" s="693">
        <f t="shared" si="192"/>
        <v>0</v>
      </c>
      <c r="BC47" s="774">
        <f t="shared" si="193"/>
        <v>0</v>
      </c>
      <c r="BD47" s="775">
        <f t="shared" si="194"/>
        <v>0</v>
      </c>
      <c r="BE47" s="777"/>
      <c r="BG47" s="774">
        <v>75174</v>
      </c>
      <c r="BH47" s="775">
        <f t="shared" si="195"/>
        <v>172114571.56079999</v>
      </c>
      <c r="BI47" s="774">
        <v>15000</v>
      </c>
      <c r="BJ47" s="775">
        <f t="shared" si="196"/>
        <v>34343238</v>
      </c>
      <c r="BK47" s="774">
        <v>20631.723844529839</v>
      </c>
      <c r="BL47" s="775">
        <f t="shared" si="197"/>
        <v>47237346.822864212</v>
      </c>
      <c r="BM47" s="774"/>
      <c r="BN47" s="775">
        <f t="shared" si="198"/>
        <v>0</v>
      </c>
      <c r="BO47" s="693">
        <f t="shared" si="105"/>
        <v>110805.72384452984</v>
      </c>
      <c r="BP47" s="775">
        <f t="shared" si="199"/>
        <v>253695156.38366422</v>
      </c>
      <c r="BQ47" s="774">
        <f t="shared" si="200"/>
        <v>13701.428214260683</v>
      </c>
      <c r="BR47" s="775">
        <f t="shared" si="201"/>
        <v>31370094.006817974</v>
      </c>
      <c r="BS47" s="693">
        <f t="shared" si="107"/>
        <v>124507.15205879053</v>
      </c>
      <c r="BT47" s="775">
        <f t="shared" si="202"/>
        <v>285065250.39048219</v>
      </c>
      <c r="BU47" s="693">
        <f t="shared" si="203"/>
        <v>137377356.76138604</v>
      </c>
      <c r="BV47" s="693">
        <f t="shared" si="204"/>
        <v>0</v>
      </c>
      <c r="BW47" s="774"/>
      <c r="BX47" s="775">
        <f t="shared" si="205"/>
        <v>0</v>
      </c>
      <c r="BY47" s="777"/>
      <c r="CA47" s="748">
        <v>76400</v>
      </c>
      <c r="CB47" s="804">
        <f>IFERROR(CA47*($I47-$K47), 0)</f>
        <v>84297406.88000001</v>
      </c>
      <c r="CC47" s="803">
        <f>'동해기지(건축)'!BQ100</f>
        <v>15000</v>
      </c>
      <c r="CD47" s="804">
        <f>IFERROR(CC47*($I47-$K47), 0)</f>
        <v>16550538.000000002</v>
      </c>
      <c r="CE47" s="718"/>
      <c r="CF47" s="749">
        <f>IFERROR(CE47*($I47-$K47), 0)</f>
        <v>0</v>
      </c>
      <c r="CG47" s="803">
        <f>'동해기지(건축)'!BP100+'동해기지(건축)'!BR100</f>
        <v>10000</v>
      </c>
      <c r="CH47" s="804">
        <f>IFERROR(CG47*($I47-$K47), 0)</f>
        <v>11033692</v>
      </c>
      <c r="CI47" s="751">
        <f t="shared" si="108"/>
        <v>101400</v>
      </c>
      <c r="CJ47" s="745">
        <f>IFERROR(CI47*($I47-$K47), 0)</f>
        <v>111881636.88000001</v>
      </c>
      <c r="CK47" s="718"/>
      <c r="CL47" s="745">
        <f>IFERROR(CK47*($I47-$K47), 0)</f>
        <v>0</v>
      </c>
      <c r="CM47" s="746">
        <f t="shared" si="109"/>
        <v>101400</v>
      </c>
      <c r="CN47" s="745">
        <f>IFERROR(CM47*($I47-$K47), 0)</f>
        <v>111881636.88000001</v>
      </c>
      <c r="CO47" s="699">
        <f t="shared" si="206"/>
        <v>0</v>
      </c>
      <c r="CP47" s="699">
        <f t="shared" si="206"/>
        <v>0</v>
      </c>
      <c r="CQ47" s="699">
        <f t="shared" si="206"/>
        <v>10853856</v>
      </c>
      <c r="CR47" s="699">
        <f t="shared" si="206"/>
        <v>94619381.999999985</v>
      </c>
      <c r="CS47" s="700">
        <f t="shared" si="206"/>
        <v>0</v>
      </c>
      <c r="CT47" s="699">
        <f t="shared" si="206"/>
        <v>6408398.8800000008</v>
      </c>
      <c r="CU47" s="699">
        <f t="shared" si="206"/>
        <v>0</v>
      </c>
      <c r="CV47" s="700">
        <f>IFERROR(CM47*$X47, 0)</f>
        <v>0</v>
      </c>
      <c r="CW47" s="697"/>
      <c r="CX47" s="696">
        <f t="shared" si="207"/>
        <v>0</v>
      </c>
      <c r="CY47" s="701"/>
      <c r="DA47" s="778">
        <f>IFERROR(VLOOKUP($C47,정민건설!$A$13:$AM$154,28,FALSE),0)</f>
        <v>72000</v>
      </c>
      <c r="DB47" s="775">
        <f t="shared" si="208"/>
        <v>164847542.40000001</v>
      </c>
      <c r="DC47" s="778">
        <f>IFERROR(VLOOKUP($C47,정민건설!$A$13:$AM$154,30,FALSE),0)</f>
        <v>15000</v>
      </c>
      <c r="DD47" s="775">
        <f t="shared" si="209"/>
        <v>34343238</v>
      </c>
      <c r="DE47" s="774">
        <f>IFERROR(VLOOKUP($C47,정민건설!$A$13:$AM$154,32,FALSE),0)</f>
        <v>15000</v>
      </c>
      <c r="DF47" s="775">
        <f t="shared" si="210"/>
        <v>34343238</v>
      </c>
      <c r="DG47" s="774">
        <f>IFERROR(VLOOKUP($C47,정민건설!$A$13:$AM$154,34,FALSE),0)</f>
        <v>0</v>
      </c>
      <c r="DH47" s="775">
        <f t="shared" si="211"/>
        <v>0</v>
      </c>
      <c r="DI47" s="693">
        <f t="shared" si="110"/>
        <v>102000</v>
      </c>
      <c r="DJ47" s="775">
        <f t="shared" si="212"/>
        <v>233534018.40000001</v>
      </c>
      <c r="DK47" s="778">
        <f t="shared" si="213"/>
        <v>12393.965625000001</v>
      </c>
      <c r="DL47" s="779">
        <f t="shared" si="214"/>
        <v>28376594.081546251</v>
      </c>
      <c r="DM47" s="693">
        <f t="shared" si="112"/>
        <v>114393.965625</v>
      </c>
      <c r="DN47" s="775">
        <f t="shared" si="215"/>
        <v>261910612.48154622</v>
      </c>
      <c r="DO47" s="693">
        <f t="shared" si="216"/>
        <v>126218778.33648373</v>
      </c>
      <c r="DP47" s="693">
        <f t="shared" si="217"/>
        <v>0</v>
      </c>
      <c r="DQ47" s="774"/>
      <c r="DR47" s="775">
        <f t="shared" si="218"/>
        <v>0</v>
      </c>
      <c r="DS47" s="777"/>
      <c r="DU47" s="790">
        <v>74000</v>
      </c>
      <c r="DV47" s="805">
        <f t="shared" si="219"/>
        <v>169426640.79999998</v>
      </c>
      <c r="DW47" s="774">
        <f>IFERROR(VLOOKUP($C47,[1]영만종합건설!$A$13:$AN$154,30,FALSE),0)</f>
        <v>10000</v>
      </c>
      <c r="DX47" s="780">
        <f t="shared" si="220"/>
        <v>22895492</v>
      </c>
      <c r="DY47" s="778">
        <f>IFERROR(VLOOKUP($C47,[1]영만종합건설!$A$13:$AN$154,32,FALSE),0)</f>
        <v>10000</v>
      </c>
      <c r="DZ47" s="780">
        <f t="shared" si="221"/>
        <v>22895492</v>
      </c>
      <c r="EA47" s="778">
        <f>IFERROR(VLOOKUP($C47,[1]영만종합건설!$A$13:$AN$154,34,FALSE),0)</f>
        <v>0</v>
      </c>
      <c r="EB47" s="780">
        <f t="shared" si="222"/>
        <v>0</v>
      </c>
      <c r="EC47" s="703">
        <f t="shared" si="113"/>
        <v>94000</v>
      </c>
      <c r="ED47" s="780">
        <f t="shared" si="223"/>
        <v>215217624.79999998</v>
      </c>
      <c r="EE47" s="778">
        <f t="shared" si="224"/>
        <v>11108.86375</v>
      </c>
      <c r="EF47" s="779">
        <f t="shared" si="114"/>
        <v>25434290.111721501</v>
      </c>
      <c r="EG47" s="703">
        <f t="shared" si="115"/>
        <v>105108.86375</v>
      </c>
      <c r="EH47" s="780">
        <f t="shared" si="225"/>
        <v>240651914.9117215</v>
      </c>
      <c r="EI47" s="703">
        <f t="shared" si="226"/>
        <v>115973882.9087465</v>
      </c>
      <c r="EJ47" s="703">
        <f t="shared" si="227"/>
        <v>0</v>
      </c>
      <c r="EK47" s="778"/>
      <c r="EL47" s="780">
        <f t="shared" si="228"/>
        <v>0</v>
      </c>
      <c r="EM47" s="781" t="s">
        <v>415</v>
      </c>
      <c r="EO47" s="778">
        <f>IFERROR(VLOOKUP($C47,[1]부강종합건설!$A$13:$AM$154,28,FALSE),0)</f>
        <v>70000</v>
      </c>
      <c r="EP47" s="780">
        <f t="shared" si="229"/>
        <v>160268444</v>
      </c>
      <c r="EQ47" s="778">
        <f>IFERROR(VLOOKUP($C47,[1]부강종합건설!$A$13:$AM$154,30,FALSE),0)</f>
        <v>8000</v>
      </c>
      <c r="ER47" s="780">
        <f t="shared" si="230"/>
        <v>18316393.599999998</v>
      </c>
      <c r="ES47" s="778">
        <f>IFERROR(VLOOKUP($C47,[1]부강종합건설!$A$13:$AM$154,32,FALSE),0)</f>
        <v>8000</v>
      </c>
      <c r="ET47" s="780">
        <f t="shared" si="231"/>
        <v>18316393.599999998</v>
      </c>
      <c r="EU47" s="778">
        <f>IFERROR(VLOOKUP($C47,[1]부강종합건설!$A$13:$AM$154,34,FALSE),0)</f>
        <v>12000</v>
      </c>
      <c r="EV47" s="780">
        <f t="shared" si="232"/>
        <v>27474590.399999999</v>
      </c>
      <c r="EW47" s="703">
        <f t="shared" si="116"/>
        <v>98000</v>
      </c>
      <c r="EX47" s="780">
        <f t="shared" si="233"/>
        <v>224375821.59999999</v>
      </c>
      <c r="EY47" s="778">
        <f t="shared" si="234"/>
        <v>11108.207</v>
      </c>
      <c r="EZ47" s="779">
        <f t="shared" si="117"/>
        <v>25432786.450284399</v>
      </c>
      <c r="FA47" s="703">
        <f t="shared" si="118"/>
        <v>109108.20699999999</v>
      </c>
      <c r="FB47" s="780">
        <f t="shared" si="235"/>
        <v>249808608.05028439</v>
      </c>
      <c r="FC47" s="703">
        <f t="shared" si="236"/>
        <v>120386635.07102437</v>
      </c>
      <c r="FD47" s="703">
        <f t="shared" si="237"/>
        <v>0</v>
      </c>
      <c r="FE47" s="778"/>
      <c r="FF47" s="780">
        <f t="shared" si="238"/>
        <v>0</v>
      </c>
      <c r="FG47" s="782"/>
      <c r="FI47" s="774">
        <f>IFERROR(VLOOKUP($C47,[1]대도엔지니어링!$A$13:$AN$154,28,FALSE),0)</f>
        <v>84000</v>
      </c>
      <c r="FJ47" s="775">
        <f t="shared" si="239"/>
        <v>192322132.79999998</v>
      </c>
      <c r="FK47" s="774">
        <f>IFERROR(VLOOKUP($C47,[1]대도엔지니어링!$A$13:$AN$154,30,FALSE),0)</f>
        <v>11000</v>
      </c>
      <c r="FL47" s="775">
        <f t="shared" si="240"/>
        <v>25185041.199999999</v>
      </c>
      <c r="FM47" s="774">
        <f>IFERROR(VLOOKUP($C47,[1]대도엔지니어링!$A$13:$AN$154,32,FALSE),0)</f>
        <v>16500</v>
      </c>
      <c r="FN47" s="775">
        <f t="shared" si="241"/>
        <v>37777561.799999997</v>
      </c>
      <c r="FO47" s="774">
        <f>IFERROR(VLOOKUP($C47,[1]대도엔지니어링!$A$13:$AN$154,34,FALSE),0)</f>
        <v>3080</v>
      </c>
      <c r="FP47" s="775">
        <f t="shared" si="242"/>
        <v>7051811.5359999994</v>
      </c>
      <c r="FQ47" s="693">
        <f t="shared" si="119"/>
        <v>114580</v>
      </c>
      <c r="FR47" s="775">
        <f t="shared" si="243"/>
        <v>262336547.336</v>
      </c>
      <c r="FS47" s="774">
        <f t="shared" si="120"/>
        <v>9163.4699621988202</v>
      </c>
      <c r="FT47" s="775">
        <f t="shared" si="244"/>
        <v>20980215.321176339</v>
      </c>
      <c r="FU47" s="693">
        <f t="shared" si="121"/>
        <v>123743.46996219883</v>
      </c>
      <c r="FV47" s="775">
        <f t="shared" si="245"/>
        <v>283316762.65717632</v>
      </c>
      <c r="FW47" s="693">
        <f t="shared" si="246"/>
        <v>136534733.45741534</v>
      </c>
      <c r="FX47" s="693">
        <f t="shared" si="247"/>
        <v>0</v>
      </c>
      <c r="FY47" s="774"/>
      <c r="FZ47" s="775">
        <f t="shared" si="248"/>
        <v>0</v>
      </c>
      <c r="GA47" s="782"/>
      <c r="GC47" s="774">
        <f>IFERROR(VLOOKUP($C47,[1]부명엔지니어링!$A$13:$AN$154,28,FALSE),0)</f>
        <v>80000</v>
      </c>
      <c r="GD47" s="775">
        <f t="shared" si="249"/>
        <v>183163936</v>
      </c>
      <c r="GE47" s="774">
        <f>IFERROR(VLOOKUP($C47,[1]부명엔지니어링!$A$13:$AN$154,30,FALSE),0)</f>
        <v>15000</v>
      </c>
      <c r="GF47" s="775">
        <f t="shared" si="250"/>
        <v>34343238</v>
      </c>
      <c r="GG47" s="774">
        <f>IFERROR(VLOOKUP($C47,[1]부명엔지니어링!$A$13:$AN$154,32,FALSE),0)</f>
        <v>15000</v>
      </c>
      <c r="GH47" s="775">
        <f t="shared" si="251"/>
        <v>34343238</v>
      </c>
      <c r="GI47" s="774">
        <f>IFERROR(VLOOKUP($C47,[1]부명엔지니어링!$A$13:$AN$154,34,FALSE),0)</f>
        <v>0</v>
      </c>
      <c r="GJ47" s="775">
        <f t="shared" si="252"/>
        <v>0</v>
      </c>
      <c r="GK47" s="693">
        <f t="shared" si="122"/>
        <v>110000</v>
      </c>
      <c r="GL47" s="775">
        <f t="shared" si="253"/>
        <v>251850412</v>
      </c>
      <c r="GM47" s="774">
        <f t="shared" si="254"/>
        <v>13269.725625000001</v>
      </c>
      <c r="GN47" s="775">
        <f t="shared" si="123"/>
        <v>30381689.688938253</v>
      </c>
      <c r="GO47" s="693">
        <f t="shared" si="124"/>
        <v>123269.72562500001</v>
      </c>
      <c r="GP47" s="775">
        <f t="shared" si="255"/>
        <v>282232101.68893826</v>
      </c>
      <c r="GQ47" s="693">
        <f t="shared" si="256"/>
        <v>136012018.54707575</v>
      </c>
      <c r="GR47" s="693">
        <f t="shared" si="257"/>
        <v>0</v>
      </c>
      <c r="GS47" s="774"/>
      <c r="GT47" s="775">
        <f t="shared" si="258"/>
        <v>0</v>
      </c>
      <c r="GU47" s="782"/>
      <c r="GW47" s="774">
        <f>IFERROR(VLOOKUP($C47,[1]직영비!$A$262:$AF$337,19,FALSE),0)*$GW$5</f>
        <v>78890</v>
      </c>
      <c r="GX47" s="775">
        <f t="shared" si="259"/>
        <v>180622536.38799998</v>
      </c>
      <c r="GY47" s="774">
        <f>IFERROR(VLOOKUP($C47,[1]직영비!$A$262:$AF$337,23,FALSE),0)*$GW$5*$GX$5</f>
        <v>14356.643368568522</v>
      </c>
      <c r="GZ47" s="775">
        <f t="shared" si="260"/>
        <v>32870241.339191366</v>
      </c>
      <c r="HA47" s="774">
        <f>IFERROR(VLOOKUP($C47,[1]직영비!$A$262:$AF$337,25,FALSE),0)*$GW$5*$GX$5</f>
        <v>10252.249999999998</v>
      </c>
      <c r="HB47" s="775">
        <f t="shared" si="261"/>
        <v>23473030.785699993</v>
      </c>
      <c r="HC47" s="774"/>
      <c r="HD47" s="775">
        <f t="shared" si="262"/>
        <v>0</v>
      </c>
      <c r="HE47" s="693">
        <f>SUM(GW47,GY47,HA47,HC47)</f>
        <v>103498.89336856852</v>
      </c>
      <c r="HF47" s="775">
        <f t="shared" si="263"/>
        <v>236965808.51289135</v>
      </c>
      <c r="HG47" s="774">
        <f t="shared" si="264"/>
        <v>12599.369528236646</v>
      </c>
      <c r="HH47" s="775">
        <f t="shared" si="126"/>
        <v>28846876.423878588</v>
      </c>
      <c r="HI47" s="693">
        <f>SUM(HG47,HE47)</f>
        <v>116098.26289680516</v>
      </c>
      <c r="HJ47" s="775">
        <f t="shared" si="265"/>
        <v>265812684.93676993</v>
      </c>
      <c r="HK47" s="693">
        <f t="shared" si="389"/>
        <v>128099247.45383757</v>
      </c>
      <c r="HL47" s="693">
        <f t="shared" si="390"/>
        <v>0</v>
      </c>
      <c r="HM47" s="774"/>
      <c r="HN47" s="775">
        <f t="shared" si="268"/>
        <v>0</v>
      </c>
      <c r="HO47" s="777"/>
      <c r="HQ47" s="783"/>
      <c r="HR47" s="784">
        <f t="shared" si="269"/>
        <v>0</v>
      </c>
      <c r="HS47" s="783"/>
      <c r="HT47" s="784">
        <f t="shared" si="270"/>
        <v>0</v>
      </c>
      <c r="HU47" s="783"/>
      <c r="HV47" s="784">
        <f t="shared" si="271"/>
        <v>0</v>
      </c>
      <c r="HW47" s="783"/>
      <c r="HX47" s="784">
        <f t="shared" si="272"/>
        <v>0</v>
      </c>
      <c r="HY47" s="707">
        <f t="shared" si="128"/>
        <v>0</v>
      </c>
      <c r="HZ47" s="784">
        <f t="shared" si="273"/>
        <v>0</v>
      </c>
      <c r="IA47" s="783"/>
      <c r="IB47" s="784">
        <f t="shared" si="274"/>
        <v>0</v>
      </c>
      <c r="IC47" s="707">
        <f t="shared" si="129"/>
        <v>0</v>
      </c>
      <c r="ID47" s="784">
        <f t="shared" si="275"/>
        <v>0</v>
      </c>
      <c r="IE47" s="706">
        <f t="shared" si="276"/>
        <v>0</v>
      </c>
      <c r="IF47" s="706">
        <f t="shared" si="277"/>
        <v>0</v>
      </c>
      <c r="IG47" s="783"/>
      <c r="IH47" s="784">
        <f t="shared" si="278"/>
        <v>0</v>
      </c>
      <c r="II47" s="782"/>
      <c r="IK47" s="783"/>
      <c r="IL47" s="784">
        <f t="shared" si="279"/>
        <v>0</v>
      </c>
      <c r="IM47" s="783"/>
      <c r="IN47" s="784">
        <f t="shared" si="280"/>
        <v>0</v>
      </c>
      <c r="IO47" s="783"/>
      <c r="IP47" s="784">
        <f t="shared" si="281"/>
        <v>0</v>
      </c>
      <c r="IQ47" s="783"/>
      <c r="IR47" s="784">
        <f t="shared" si="282"/>
        <v>0</v>
      </c>
      <c r="IS47" s="707">
        <f t="shared" si="130"/>
        <v>0</v>
      </c>
      <c r="IT47" s="784">
        <f t="shared" si="283"/>
        <v>0</v>
      </c>
      <c r="IU47" s="783"/>
      <c r="IV47" s="784">
        <f t="shared" si="284"/>
        <v>0</v>
      </c>
      <c r="IW47" s="707">
        <f t="shared" si="131"/>
        <v>0</v>
      </c>
      <c r="IX47" s="784">
        <f t="shared" si="285"/>
        <v>0</v>
      </c>
      <c r="IY47" s="706">
        <f t="shared" si="286"/>
        <v>0</v>
      </c>
      <c r="IZ47" s="706">
        <f t="shared" si="287"/>
        <v>0</v>
      </c>
      <c r="JA47" s="783"/>
      <c r="JB47" s="784">
        <f t="shared" si="288"/>
        <v>0</v>
      </c>
      <c r="JC47" s="782"/>
      <c r="JE47" s="783"/>
      <c r="JF47" s="784">
        <f t="shared" si="289"/>
        <v>0</v>
      </c>
      <c r="JG47" s="783"/>
      <c r="JH47" s="784">
        <f t="shared" si="290"/>
        <v>0</v>
      </c>
      <c r="JI47" s="783"/>
      <c r="JJ47" s="784">
        <f t="shared" si="291"/>
        <v>0</v>
      </c>
      <c r="JK47" s="783"/>
      <c r="JL47" s="784">
        <f t="shared" si="292"/>
        <v>0</v>
      </c>
      <c r="JM47" s="707">
        <f t="shared" si="132"/>
        <v>0</v>
      </c>
      <c r="JN47" s="784">
        <f t="shared" si="293"/>
        <v>0</v>
      </c>
      <c r="JO47" s="783"/>
      <c r="JP47" s="784">
        <f t="shared" si="294"/>
        <v>0</v>
      </c>
      <c r="JQ47" s="707">
        <f t="shared" si="133"/>
        <v>0</v>
      </c>
      <c r="JR47" s="784">
        <f t="shared" si="295"/>
        <v>0</v>
      </c>
      <c r="JS47" s="706">
        <f t="shared" si="296"/>
        <v>0</v>
      </c>
      <c r="JT47" s="706">
        <f t="shared" si="297"/>
        <v>0</v>
      </c>
      <c r="JU47" s="783"/>
      <c r="JV47" s="784">
        <f t="shared" si="298"/>
        <v>0</v>
      </c>
      <c r="JW47" s="782"/>
      <c r="JY47" s="783"/>
      <c r="JZ47" s="784">
        <f t="shared" si="299"/>
        <v>0</v>
      </c>
      <c r="KA47" s="783"/>
      <c r="KB47" s="784">
        <f t="shared" si="300"/>
        <v>0</v>
      </c>
      <c r="KC47" s="783"/>
      <c r="KD47" s="784">
        <f t="shared" si="301"/>
        <v>0</v>
      </c>
      <c r="KE47" s="783"/>
      <c r="KF47" s="784">
        <f t="shared" si="302"/>
        <v>0</v>
      </c>
      <c r="KG47" s="707">
        <f t="shared" si="134"/>
        <v>0</v>
      </c>
      <c r="KH47" s="784">
        <f t="shared" si="303"/>
        <v>0</v>
      </c>
      <c r="KI47" s="783"/>
      <c r="KJ47" s="784">
        <f t="shared" si="304"/>
        <v>0</v>
      </c>
      <c r="KK47" s="707">
        <f t="shared" si="135"/>
        <v>0</v>
      </c>
      <c r="KL47" s="784">
        <f t="shared" si="305"/>
        <v>0</v>
      </c>
      <c r="KM47" s="706">
        <f t="shared" si="306"/>
        <v>0</v>
      </c>
      <c r="KN47" s="706">
        <f t="shared" si="307"/>
        <v>0</v>
      </c>
      <c r="KO47" s="783"/>
      <c r="KP47" s="784">
        <f t="shared" si="308"/>
        <v>0</v>
      </c>
      <c r="KQ47" s="782"/>
      <c r="KS47" s="783"/>
      <c r="KT47" s="784">
        <f t="shared" si="309"/>
        <v>0</v>
      </c>
      <c r="KU47" s="783"/>
      <c r="KV47" s="784">
        <f t="shared" si="310"/>
        <v>0</v>
      </c>
      <c r="KW47" s="783"/>
      <c r="KX47" s="784">
        <f t="shared" si="311"/>
        <v>0</v>
      </c>
      <c r="KY47" s="783"/>
      <c r="KZ47" s="784">
        <f t="shared" si="312"/>
        <v>0</v>
      </c>
      <c r="LA47" s="707">
        <f t="shared" si="136"/>
        <v>0</v>
      </c>
      <c r="LB47" s="784">
        <f t="shared" si="313"/>
        <v>0</v>
      </c>
      <c r="LC47" s="783"/>
      <c r="LD47" s="784">
        <f t="shared" si="314"/>
        <v>0</v>
      </c>
      <c r="LE47" s="707">
        <f t="shared" si="137"/>
        <v>0</v>
      </c>
      <c r="LF47" s="784">
        <f t="shared" si="315"/>
        <v>0</v>
      </c>
      <c r="LG47" s="706">
        <f t="shared" si="316"/>
        <v>0</v>
      </c>
      <c r="LH47" s="706">
        <f t="shared" si="317"/>
        <v>0</v>
      </c>
      <c r="LI47" s="783"/>
      <c r="LJ47" s="784">
        <f t="shared" si="318"/>
        <v>0</v>
      </c>
      <c r="LK47" s="782"/>
      <c r="LM47" s="783"/>
      <c r="LN47" s="784">
        <f t="shared" si="319"/>
        <v>0</v>
      </c>
      <c r="LO47" s="783"/>
      <c r="LP47" s="784">
        <f t="shared" si="320"/>
        <v>0</v>
      </c>
      <c r="LQ47" s="783"/>
      <c r="LR47" s="784">
        <f t="shared" si="321"/>
        <v>0</v>
      </c>
      <c r="LS47" s="783"/>
      <c r="LT47" s="784">
        <f t="shared" si="322"/>
        <v>0</v>
      </c>
      <c r="LU47" s="707">
        <f t="shared" si="138"/>
        <v>0</v>
      </c>
      <c r="LV47" s="784">
        <f t="shared" si="323"/>
        <v>0</v>
      </c>
      <c r="LW47" s="783"/>
      <c r="LX47" s="784">
        <f t="shared" si="324"/>
        <v>0</v>
      </c>
      <c r="LY47" s="707">
        <f t="shared" si="139"/>
        <v>0</v>
      </c>
      <c r="LZ47" s="784">
        <f t="shared" si="325"/>
        <v>0</v>
      </c>
      <c r="MA47" s="706">
        <f t="shared" si="326"/>
        <v>0</v>
      </c>
      <c r="MB47" s="706">
        <f t="shared" si="327"/>
        <v>0</v>
      </c>
      <c r="MC47" s="783"/>
      <c r="MD47" s="784">
        <f t="shared" si="328"/>
        <v>0</v>
      </c>
      <c r="ME47" s="782"/>
      <c r="MG47" s="783"/>
      <c r="MH47" s="784">
        <f t="shared" si="329"/>
        <v>0</v>
      </c>
      <c r="MI47" s="783"/>
      <c r="MJ47" s="784">
        <f t="shared" si="330"/>
        <v>0</v>
      </c>
      <c r="MK47" s="783"/>
      <c r="ML47" s="784">
        <f t="shared" si="331"/>
        <v>0</v>
      </c>
      <c r="MM47" s="783"/>
      <c r="MN47" s="784">
        <f t="shared" si="332"/>
        <v>0</v>
      </c>
      <c r="MO47" s="707">
        <f t="shared" si="140"/>
        <v>0</v>
      </c>
      <c r="MP47" s="784">
        <f t="shared" si="333"/>
        <v>0</v>
      </c>
      <c r="MQ47" s="783"/>
      <c r="MR47" s="784">
        <f t="shared" si="334"/>
        <v>0</v>
      </c>
      <c r="MS47" s="707">
        <f t="shared" si="141"/>
        <v>0</v>
      </c>
      <c r="MT47" s="784">
        <f t="shared" si="335"/>
        <v>0</v>
      </c>
      <c r="MU47" s="706">
        <f t="shared" si="336"/>
        <v>0</v>
      </c>
      <c r="MV47" s="706">
        <f t="shared" si="337"/>
        <v>0</v>
      </c>
      <c r="MW47" s="783"/>
      <c r="MX47" s="784">
        <f t="shared" si="338"/>
        <v>0</v>
      </c>
      <c r="MY47" s="782"/>
      <c r="NA47" s="783"/>
      <c r="NB47" s="784">
        <f t="shared" si="339"/>
        <v>0</v>
      </c>
      <c r="NC47" s="783"/>
      <c r="ND47" s="784">
        <f t="shared" si="340"/>
        <v>0</v>
      </c>
      <c r="NE47" s="783"/>
      <c r="NF47" s="784">
        <f t="shared" si="341"/>
        <v>0</v>
      </c>
      <c r="NG47" s="783"/>
      <c r="NH47" s="784">
        <f t="shared" si="342"/>
        <v>0</v>
      </c>
      <c r="NI47" s="707">
        <f t="shared" si="142"/>
        <v>0</v>
      </c>
      <c r="NJ47" s="784">
        <f t="shared" si="343"/>
        <v>0</v>
      </c>
      <c r="NK47" s="783"/>
      <c r="NL47" s="784">
        <f t="shared" si="344"/>
        <v>0</v>
      </c>
      <c r="NM47" s="707">
        <f t="shared" si="143"/>
        <v>0</v>
      </c>
      <c r="NN47" s="784">
        <f t="shared" si="345"/>
        <v>0</v>
      </c>
      <c r="NO47" s="706">
        <f t="shared" si="346"/>
        <v>0</v>
      </c>
      <c r="NP47" s="706">
        <f t="shared" si="347"/>
        <v>0</v>
      </c>
      <c r="NQ47" s="783"/>
      <c r="NR47" s="784">
        <f t="shared" si="348"/>
        <v>0</v>
      </c>
      <c r="NS47" s="782"/>
      <c r="NU47" s="783"/>
      <c r="NV47" s="784">
        <f t="shared" si="349"/>
        <v>0</v>
      </c>
      <c r="NW47" s="783"/>
      <c r="NX47" s="784">
        <f t="shared" si="350"/>
        <v>0</v>
      </c>
      <c r="NY47" s="783"/>
      <c r="NZ47" s="784">
        <f t="shared" si="351"/>
        <v>0</v>
      </c>
      <c r="OA47" s="783"/>
      <c r="OB47" s="784">
        <f t="shared" si="352"/>
        <v>0</v>
      </c>
      <c r="OC47" s="707">
        <f t="shared" si="144"/>
        <v>0</v>
      </c>
      <c r="OD47" s="784">
        <f t="shared" si="353"/>
        <v>0</v>
      </c>
      <c r="OE47" s="783"/>
      <c r="OF47" s="784">
        <f t="shared" si="354"/>
        <v>0</v>
      </c>
      <c r="OG47" s="707">
        <f t="shared" si="145"/>
        <v>0</v>
      </c>
      <c r="OH47" s="784">
        <f t="shared" si="355"/>
        <v>0</v>
      </c>
      <c r="OI47" s="706">
        <f t="shared" si="356"/>
        <v>0</v>
      </c>
      <c r="OJ47" s="706">
        <f t="shared" si="357"/>
        <v>0</v>
      </c>
      <c r="OK47" s="783"/>
      <c r="OL47" s="784">
        <f t="shared" si="358"/>
        <v>0</v>
      </c>
      <c r="OM47" s="782"/>
      <c r="OO47" s="783"/>
      <c r="OP47" s="784">
        <f t="shared" si="359"/>
        <v>0</v>
      </c>
      <c r="OQ47" s="783"/>
      <c r="OR47" s="784">
        <f t="shared" si="360"/>
        <v>0</v>
      </c>
      <c r="OS47" s="783"/>
      <c r="OT47" s="784">
        <f t="shared" si="361"/>
        <v>0</v>
      </c>
      <c r="OU47" s="783"/>
      <c r="OV47" s="784">
        <f t="shared" si="362"/>
        <v>0</v>
      </c>
      <c r="OW47" s="707">
        <f t="shared" si="146"/>
        <v>0</v>
      </c>
      <c r="OX47" s="784">
        <f t="shared" si="363"/>
        <v>0</v>
      </c>
      <c r="OY47" s="783"/>
      <c r="OZ47" s="784">
        <f t="shared" si="364"/>
        <v>0</v>
      </c>
      <c r="PA47" s="707">
        <f t="shared" si="147"/>
        <v>0</v>
      </c>
      <c r="PB47" s="784">
        <f t="shared" si="365"/>
        <v>0</v>
      </c>
      <c r="PC47" s="706">
        <f t="shared" si="366"/>
        <v>0</v>
      </c>
      <c r="PD47" s="706">
        <f t="shared" si="367"/>
        <v>0</v>
      </c>
      <c r="PE47" s="783"/>
      <c r="PF47" s="784">
        <f t="shared" si="368"/>
        <v>0</v>
      </c>
      <c r="PG47" s="782"/>
      <c r="PI47" s="783"/>
      <c r="PJ47" s="784">
        <f t="shared" si="369"/>
        <v>0</v>
      </c>
      <c r="PK47" s="783"/>
      <c r="PL47" s="784">
        <f t="shared" si="370"/>
        <v>0</v>
      </c>
      <c r="PM47" s="783"/>
      <c r="PN47" s="784">
        <f t="shared" si="371"/>
        <v>0</v>
      </c>
      <c r="PO47" s="783"/>
      <c r="PP47" s="784">
        <f t="shared" si="372"/>
        <v>0</v>
      </c>
      <c r="PQ47" s="707">
        <f t="shared" si="148"/>
        <v>0</v>
      </c>
      <c r="PR47" s="784">
        <f t="shared" si="373"/>
        <v>0</v>
      </c>
      <c r="PS47" s="783"/>
      <c r="PT47" s="784">
        <f t="shared" si="374"/>
        <v>0</v>
      </c>
      <c r="PU47" s="707">
        <f t="shared" si="149"/>
        <v>0</v>
      </c>
      <c r="PV47" s="784">
        <f t="shared" si="375"/>
        <v>0</v>
      </c>
      <c r="PW47" s="706">
        <f t="shared" si="376"/>
        <v>0</v>
      </c>
      <c r="PX47" s="706">
        <f t="shared" si="377"/>
        <v>0</v>
      </c>
      <c r="PY47" s="783"/>
      <c r="PZ47" s="784">
        <f t="shared" si="378"/>
        <v>0</v>
      </c>
      <c r="QA47" s="782"/>
      <c r="QC47" s="783"/>
      <c r="QD47" s="784">
        <f t="shared" si="379"/>
        <v>0</v>
      </c>
      <c r="QE47" s="783"/>
      <c r="QF47" s="784">
        <f t="shared" si="380"/>
        <v>0</v>
      </c>
      <c r="QG47" s="783"/>
      <c r="QH47" s="784">
        <f t="shared" si="381"/>
        <v>0</v>
      </c>
      <c r="QI47" s="783"/>
      <c r="QJ47" s="784">
        <f t="shared" si="382"/>
        <v>0</v>
      </c>
      <c r="QK47" s="707">
        <f t="shared" si="150"/>
        <v>0</v>
      </c>
      <c r="QL47" s="784">
        <f t="shared" si="383"/>
        <v>0</v>
      </c>
      <c r="QM47" s="783"/>
      <c r="QN47" s="784">
        <f t="shared" si="384"/>
        <v>0</v>
      </c>
      <c r="QO47" s="707">
        <f t="shared" si="151"/>
        <v>0</v>
      </c>
      <c r="QP47" s="784">
        <f t="shared" si="385"/>
        <v>0</v>
      </c>
      <c r="QQ47" s="706">
        <f t="shared" si="386"/>
        <v>0</v>
      </c>
      <c r="QR47" s="706">
        <f t="shared" si="387"/>
        <v>0</v>
      </c>
      <c r="QS47" s="783"/>
      <c r="QT47" s="784">
        <f t="shared" si="388"/>
        <v>0</v>
      </c>
      <c r="QU47" s="782"/>
      <c r="RA47" s="785">
        <f>IFERROR(RB47=I47,)</f>
        <v>0</v>
      </c>
      <c r="RB47" s="785" t="e">
        <f t="shared" si="90"/>
        <v>#REF!</v>
      </c>
      <c r="RC47" s="677">
        <f t="shared" si="391"/>
        <v>0</v>
      </c>
      <c r="RD47" s="677">
        <f t="shared" si="391"/>
        <v>0</v>
      </c>
      <c r="RE47" s="677">
        <f t="shared" si="391"/>
        <v>107.04</v>
      </c>
      <c r="RF47" s="677">
        <f t="shared" si="391"/>
        <v>933.12999999999988</v>
      </c>
      <c r="RG47" s="677">
        <f t="shared" si="391"/>
        <v>0</v>
      </c>
      <c r="RH47" s="677">
        <f t="shared" si="391"/>
        <v>63.199200000000005</v>
      </c>
      <c r="RI47" s="677">
        <f t="shared" si="391"/>
        <v>0</v>
      </c>
      <c r="RJ47" s="677">
        <f t="shared" si="391"/>
        <v>0</v>
      </c>
      <c r="RK47" s="677" t="e">
        <f>#REF!</f>
        <v>#REF!</v>
      </c>
      <c r="RL47" s="677" t="e">
        <f>#REF!</f>
        <v>#REF!</v>
      </c>
      <c r="RM47" s="677">
        <f t="shared" si="392"/>
        <v>0</v>
      </c>
      <c r="RN47" s="677">
        <f t="shared" si="392"/>
        <v>0</v>
      </c>
      <c r="RO47" s="677">
        <f t="shared" si="392"/>
        <v>0</v>
      </c>
      <c r="RP47" s="677">
        <f t="shared" si="392"/>
        <v>0</v>
      </c>
      <c r="RQ47" s="677">
        <f t="shared" si="392"/>
        <v>0</v>
      </c>
      <c r="RR47" s="677">
        <f t="shared" si="392"/>
        <v>0</v>
      </c>
      <c r="RS47" s="677">
        <f t="shared" si="392"/>
        <v>0</v>
      </c>
      <c r="RT47" s="677">
        <f t="shared" si="392"/>
        <v>0</v>
      </c>
      <c r="RV47" s="675">
        <f t="shared" si="6"/>
        <v>1103.3691999999999</v>
      </c>
      <c r="RW47" s="675">
        <f t="shared" si="7"/>
        <v>0</v>
      </c>
      <c r="RX47" s="675">
        <f t="shared" si="8"/>
        <v>0</v>
      </c>
      <c r="RY47" s="675">
        <f t="shared" si="9"/>
        <v>0</v>
      </c>
      <c r="RZ47" s="675">
        <f t="shared" si="10"/>
        <v>0</v>
      </c>
      <c r="SA47" s="675">
        <f t="shared" si="11"/>
        <v>0</v>
      </c>
      <c r="SB47" s="675">
        <f t="shared" si="12"/>
        <v>0</v>
      </c>
      <c r="SC47" s="675">
        <f t="shared" si="13"/>
        <v>0</v>
      </c>
      <c r="SD47" s="675" t="e">
        <f xml:space="preserve"> SUMIF(#REF!,$SD$8,#REF!)</f>
        <v>#REF!</v>
      </c>
      <c r="SE47" s="676" t="e">
        <f xml:space="preserve"> SUMIF(#REF!,$SE$8,#REF!)</f>
        <v>#REF!</v>
      </c>
      <c r="SG47" s="675">
        <f t="shared" si="93"/>
        <v>0</v>
      </c>
      <c r="SH47" s="675">
        <f t="shared" si="93"/>
        <v>0</v>
      </c>
      <c r="SI47" s="675">
        <f t="shared" si="93"/>
        <v>10918080</v>
      </c>
      <c r="SJ47" s="675">
        <f t="shared" si="93"/>
        <v>95179259.999999985</v>
      </c>
      <c r="SK47" s="675">
        <f t="shared" si="93"/>
        <v>0</v>
      </c>
      <c r="SL47" s="675">
        <f t="shared" si="93"/>
        <v>6446318.4000000004</v>
      </c>
      <c r="SM47" s="675">
        <f t="shared" si="93"/>
        <v>0</v>
      </c>
      <c r="SN47" s="675">
        <f t="shared" si="93"/>
        <v>0</v>
      </c>
      <c r="SO47" s="675" t="e">
        <f t="shared" si="93"/>
        <v>#REF!</v>
      </c>
      <c r="SP47" s="675" t="e">
        <f t="shared" si="93"/>
        <v>#REF!</v>
      </c>
      <c r="SQ47" s="675">
        <f t="shared" si="93"/>
        <v>0</v>
      </c>
      <c r="SR47" s="675">
        <f t="shared" si="93"/>
        <v>0</v>
      </c>
      <c r="SS47" s="675">
        <f t="shared" si="93"/>
        <v>0</v>
      </c>
      <c r="ST47" s="675">
        <f t="shared" si="93"/>
        <v>0</v>
      </c>
      <c r="SU47" s="675">
        <f t="shared" si="93"/>
        <v>0</v>
      </c>
      <c r="SV47" s="675">
        <f t="shared" si="93"/>
        <v>0</v>
      </c>
      <c r="SW47" s="675">
        <f t="shared" si="94"/>
        <v>0</v>
      </c>
      <c r="SX47" s="675">
        <f t="shared" si="94"/>
        <v>0</v>
      </c>
      <c r="SY47" s="675" t="e">
        <f>#REF!*$AP47</f>
        <v>#REF!</v>
      </c>
      <c r="SZ47" s="675" t="e">
        <f>#REF!*$AP47</f>
        <v>#REF!</v>
      </c>
      <c r="TA47" s="675" t="e">
        <f>#REF!*$AP47</f>
        <v>#REF!</v>
      </c>
      <c r="TB47" s="675" t="e">
        <f>#REF!*$AP47</f>
        <v>#REF!</v>
      </c>
      <c r="TC47" s="675" t="e">
        <f>#REF!*$AP47</f>
        <v>#REF!</v>
      </c>
      <c r="TE47" s="675">
        <f t="shared" si="152"/>
        <v>112543658.39999999</v>
      </c>
      <c r="TF47" s="675">
        <f t="shared" si="153"/>
        <v>0</v>
      </c>
      <c r="TG47" s="675">
        <f t="shared" si="154"/>
        <v>0</v>
      </c>
      <c r="TH47" s="675">
        <f t="shared" si="155"/>
        <v>0</v>
      </c>
      <c r="TI47" s="675">
        <f t="shared" si="156"/>
        <v>0</v>
      </c>
      <c r="TJ47" s="675">
        <f t="shared" si="157"/>
        <v>0</v>
      </c>
      <c r="TK47" s="675">
        <f t="shared" si="158"/>
        <v>0</v>
      </c>
      <c r="TL47" s="675">
        <f t="shared" si="159"/>
        <v>0</v>
      </c>
      <c r="TM47" s="675">
        <f t="shared" si="160"/>
        <v>0</v>
      </c>
      <c r="TN47" s="676">
        <f t="shared" si="161"/>
        <v>0</v>
      </c>
      <c r="TP47" s="675">
        <f>IFERROR(SG47*(1+LEVEL_2!#REF!),0)</f>
        <v>0</v>
      </c>
      <c r="TQ47" s="675">
        <f>IFERROR(SH47*(1+LEVEL_2!#REF!),0)</f>
        <v>0</v>
      </c>
      <c r="TR47" s="675">
        <f>IFERROR(SI47*(1+LEVEL_2!#REF!),0)</f>
        <v>0</v>
      </c>
      <c r="TS47" s="675">
        <f>IFERROR(SJ47*(1+LEVEL_2!#REF!),0)</f>
        <v>0</v>
      </c>
      <c r="TT47" s="675">
        <f>IFERROR(SK47*(1+LEVEL_2!#REF!),0)</f>
        <v>0</v>
      </c>
      <c r="TU47" s="675">
        <f>IFERROR(SL47*(1+LEVEL_2!#REF!),0)</f>
        <v>0</v>
      </c>
      <c r="TV47" s="675">
        <f>IFERROR(SM47*(1+LEVEL_2!#REF!),0)</f>
        <v>0</v>
      </c>
      <c r="TW47" s="675">
        <f>IFERROR(SN47*(1+LEVEL_2!#REF!),0)</f>
        <v>0</v>
      </c>
      <c r="TX47" s="675">
        <f>IFERROR(SO47*(1+LEVEL_2!#REF!),0)</f>
        <v>0</v>
      </c>
      <c r="TY47" s="675">
        <f>IFERROR(SP47*(1+LEVEL_2!#REF!),0)</f>
        <v>0</v>
      </c>
      <c r="TZ47" s="675">
        <f>IFERROR(SQ47*(1+LEVEL_2!#REF!),0)</f>
        <v>0</v>
      </c>
      <c r="UA47" s="675">
        <f>IFERROR(SR47*(1+LEVEL_2!#REF!),0)</f>
        <v>0</v>
      </c>
      <c r="UB47" s="675">
        <f>IFERROR(SS47*(1+LEVEL_2!#REF!),0)</f>
        <v>0</v>
      </c>
      <c r="UC47" s="675">
        <f>IFERROR(ST47*(1+LEVEL_2!#REF!),0)</f>
        <v>0</v>
      </c>
      <c r="UD47" s="675">
        <f>IFERROR(SU47*(1+LEVEL_2!#REF!),0)</f>
        <v>0</v>
      </c>
      <c r="UE47" s="675">
        <f>IFERROR(SV47*(1+LEVEL_2!#REF!),0)</f>
        <v>0</v>
      </c>
      <c r="UF47" s="675">
        <f>IFERROR(SW47*(1+LEVEL_2!#REF!),0)</f>
        <v>0</v>
      </c>
      <c r="UG47" s="675">
        <f>IFERROR(SX47*(1+LEVEL_2!#REF!),0)</f>
        <v>0</v>
      </c>
      <c r="UH47" s="675">
        <f>IFERROR(SY47*(1+LEVEL_2!#REF!),0)</f>
        <v>0</v>
      </c>
      <c r="UI47" s="675">
        <f>IFERROR(SZ47*(1+LEVEL_2!#REF!),0)</f>
        <v>0</v>
      </c>
      <c r="UJ47" s="675">
        <f>IFERROR(TA47*(1+LEVEL_2!#REF!),0)</f>
        <v>0</v>
      </c>
      <c r="UK47" s="675">
        <f>IFERROR(TB47*(1+LEVEL_2!#REF!),0)</f>
        <v>0</v>
      </c>
      <c r="UL47" s="675">
        <f>IFERROR(TC47*(1+LEVEL_2!#REF!),0)</f>
        <v>0</v>
      </c>
      <c r="UN47" s="675">
        <f t="shared" si="162"/>
        <v>0</v>
      </c>
      <c r="UO47" s="675">
        <f t="shared" si="163"/>
        <v>0</v>
      </c>
      <c r="UP47" s="675">
        <f t="shared" si="164"/>
        <v>0</v>
      </c>
      <c r="UQ47" s="675">
        <f t="shared" si="165"/>
        <v>0</v>
      </c>
      <c r="UR47" s="675">
        <f t="shared" si="166"/>
        <v>0</v>
      </c>
      <c r="US47" s="675">
        <f t="shared" si="167"/>
        <v>0</v>
      </c>
      <c r="UT47" s="675">
        <f t="shared" si="168"/>
        <v>0</v>
      </c>
      <c r="UU47" s="675">
        <f t="shared" si="169"/>
        <v>0</v>
      </c>
      <c r="UV47" s="675">
        <f t="shared" si="170"/>
        <v>0</v>
      </c>
      <c r="UW47" s="676">
        <f t="shared" si="171"/>
        <v>0</v>
      </c>
    </row>
    <row r="48" spans="1:569" s="645" customFormat="1" ht="20.100000000000001" customHeight="1">
      <c r="A48" s="677"/>
      <c r="B48" s="677"/>
      <c r="C48" s="801"/>
      <c r="D48" s="764"/>
      <c r="E48" s="796" t="s">
        <v>418</v>
      </c>
      <c r="F48" s="806" t="s">
        <v>416</v>
      </c>
      <c r="G48" s="796"/>
      <c r="H48" s="797"/>
      <c r="I48" s="789"/>
      <c r="J48" s="789"/>
      <c r="K48" s="789">
        <f>K46+K47</f>
        <v>2456.4499999999998</v>
      </c>
      <c r="L48" s="789"/>
      <c r="M48" s="770"/>
      <c r="N48" s="771"/>
      <c r="O48" s="772"/>
      <c r="Q48" s="789">
        <f>Rev.1_Base!M26+Rev.1_Base!M27</f>
        <v>2088.75</v>
      </c>
      <c r="R48" s="795">
        <f>Rev.1_Base!O26+Rev.1_Base!O27</f>
        <v>333.26</v>
      </c>
      <c r="S48" s="795"/>
      <c r="T48" s="795"/>
      <c r="U48" s="795"/>
      <c r="V48" s="795"/>
      <c r="W48" s="795">
        <f>Rev.1_Base!Y27</f>
        <v>34.44</v>
      </c>
      <c r="X48" s="795"/>
      <c r="Y48" s="690"/>
      <c r="Z48" s="690"/>
      <c r="AA48" s="690"/>
      <c r="AB48" s="690"/>
      <c r="AC48" s="690"/>
      <c r="AD48" s="690"/>
      <c r="AE48" s="690"/>
      <c r="AF48" s="691"/>
      <c r="AH48" s="774"/>
      <c r="AI48" s="775"/>
      <c r="AJ48" s="774"/>
      <c r="AK48" s="775"/>
      <c r="AL48" s="774"/>
      <c r="AM48" s="775"/>
      <c r="AN48" s="774"/>
      <c r="AO48" s="775"/>
      <c r="AP48" s="693"/>
      <c r="AQ48" s="775"/>
      <c r="AR48" s="774"/>
      <c r="AS48" s="775"/>
      <c r="AT48" s="776"/>
      <c r="AU48" s="776"/>
      <c r="AV48" s="693"/>
      <c r="AW48" s="775"/>
      <c r="AX48" s="775"/>
      <c r="AY48" s="775"/>
      <c r="AZ48" s="775"/>
      <c r="BA48" s="693"/>
      <c r="BB48" s="693"/>
      <c r="BC48" s="774"/>
      <c r="BD48" s="775"/>
      <c r="BE48" s="777"/>
      <c r="BG48" s="774"/>
      <c r="BH48" s="775"/>
      <c r="BI48" s="774"/>
      <c r="BJ48" s="775"/>
      <c r="BK48" s="774"/>
      <c r="BL48" s="775"/>
      <c r="BM48" s="774"/>
      <c r="BN48" s="775"/>
      <c r="BO48" s="693"/>
      <c r="BP48" s="775"/>
      <c r="BQ48" s="774"/>
      <c r="BR48" s="775"/>
      <c r="BS48" s="693"/>
      <c r="BT48" s="775"/>
      <c r="BU48" s="693"/>
      <c r="BV48" s="693"/>
      <c r="BW48" s="774"/>
      <c r="BX48" s="775"/>
      <c r="BY48" s="777"/>
      <c r="CA48" s="748">
        <v>192000</v>
      </c>
      <c r="CB48" s="807">
        <f>IFERROR(CA48*$K48,0)</f>
        <v>471638399.99999994</v>
      </c>
      <c r="CC48" s="803">
        <f>'동해기지(건축)'!BQ100</f>
        <v>15000</v>
      </c>
      <c r="CD48" s="808">
        <f>IFERROR(CC48*$K48, 0)</f>
        <v>36846750</v>
      </c>
      <c r="CE48" s="718"/>
      <c r="CF48" s="749"/>
      <c r="CG48" s="803">
        <f>'동해기지(건축)'!BP100+'동해기지(건축)'!BR100</f>
        <v>10000</v>
      </c>
      <c r="CH48" s="808">
        <f>IFERROR(CG48*$K48, 0)</f>
        <v>24564500</v>
      </c>
      <c r="CI48" s="751">
        <f>SUM(CA48,CC48,CE48,CG48)</f>
        <v>217000</v>
      </c>
      <c r="CJ48" s="745">
        <f>IFERROR(CI48*$K48, 0)</f>
        <v>533049649.99999994</v>
      </c>
      <c r="CK48" s="718"/>
      <c r="CL48" s="745">
        <f>IFERROR(CK48*$K48, 0)</f>
        <v>0</v>
      </c>
      <c r="CM48" s="746">
        <f t="shared" si="109"/>
        <v>217000</v>
      </c>
      <c r="CN48" s="745">
        <f>IFERROR(CM48*$K48, 0)</f>
        <v>533049649.99999994</v>
      </c>
      <c r="CO48" s="699">
        <f t="shared" si="206"/>
        <v>453258750</v>
      </c>
      <c r="CP48" s="699">
        <f t="shared" si="206"/>
        <v>72317420</v>
      </c>
      <c r="CQ48" s="699">
        <f t="shared" si="206"/>
        <v>0</v>
      </c>
      <c r="CR48" s="699">
        <f t="shared" si="206"/>
        <v>0</v>
      </c>
      <c r="CS48" s="700">
        <f t="shared" si="206"/>
        <v>0</v>
      </c>
      <c r="CT48" s="699">
        <f t="shared" si="206"/>
        <v>0</v>
      </c>
      <c r="CU48" s="699">
        <f t="shared" si="206"/>
        <v>7473479.9999999991</v>
      </c>
      <c r="CV48" s="700"/>
      <c r="CW48" s="697"/>
      <c r="CX48" s="696"/>
      <c r="CY48" s="701"/>
      <c r="DA48" s="778"/>
      <c r="DB48" s="775"/>
      <c r="DC48" s="778"/>
      <c r="DD48" s="775"/>
      <c r="DE48" s="774"/>
      <c r="DF48" s="775"/>
      <c r="DG48" s="774"/>
      <c r="DH48" s="775"/>
      <c r="DI48" s="693"/>
      <c r="DJ48" s="775"/>
      <c r="DK48" s="778"/>
      <c r="DL48" s="779"/>
      <c r="DM48" s="693"/>
      <c r="DN48" s="775"/>
      <c r="DO48" s="693"/>
      <c r="DP48" s="693"/>
      <c r="DQ48" s="774"/>
      <c r="DR48" s="775"/>
      <c r="DS48" s="777"/>
      <c r="DU48" s="790"/>
      <c r="DV48" s="805"/>
      <c r="DW48" s="774"/>
      <c r="DX48" s="780"/>
      <c r="DY48" s="778"/>
      <c r="DZ48" s="780"/>
      <c r="EA48" s="778"/>
      <c r="EB48" s="780"/>
      <c r="EC48" s="703"/>
      <c r="ED48" s="780"/>
      <c r="EE48" s="778"/>
      <c r="EF48" s="779"/>
      <c r="EG48" s="703"/>
      <c r="EH48" s="780"/>
      <c r="EI48" s="703"/>
      <c r="EJ48" s="703"/>
      <c r="EK48" s="778"/>
      <c r="EL48" s="780"/>
      <c r="EM48" s="781"/>
      <c r="EO48" s="778"/>
      <c r="EP48" s="780"/>
      <c r="EQ48" s="778"/>
      <c r="ER48" s="780"/>
      <c r="ES48" s="778"/>
      <c r="ET48" s="780"/>
      <c r="EU48" s="778"/>
      <c r="EV48" s="780"/>
      <c r="EW48" s="703"/>
      <c r="EX48" s="780"/>
      <c r="EY48" s="778"/>
      <c r="EZ48" s="779"/>
      <c r="FA48" s="703"/>
      <c r="FB48" s="780"/>
      <c r="FC48" s="703"/>
      <c r="FD48" s="703"/>
      <c r="FE48" s="778"/>
      <c r="FF48" s="780"/>
      <c r="FG48" s="782"/>
      <c r="FI48" s="774"/>
      <c r="FJ48" s="775"/>
      <c r="FK48" s="774"/>
      <c r="FL48" s="775"/>
      <c r="FM48" s="774"/>
      <c r="FN48" s="775"/>
      <c r="FO48" s="774"/>
      <c r="FP48" s="775"/>
      <c r="FQ48" s="693"/>
      <c r="FR48" s="775"/>
      <c r="FS48" s="774"/>
      <c r="FT48" s="775"/>
      <c r="FU48" s="693"/>
      <c r="FV48" s="775"/>
      <c r="FW48" s="693"/>
      <c r="FX48" s="693"/>
      <c r="FY48" s="774"/>
      <c r="FZ48" s="775"/>
      <c r="GA48" s="782"/>
      <c r="GC48" s="774"/>
      <c r="GD48" s="775"/>
      <c r="GE48" s="774"/>
      <c r="GF48" s="775"/>
      <c r="GG48" s="774"/>
      <c r="GH48" s="775"/>
      <c r="GI48" s="774"/>
      <c r="GJ48" s="775"/>
      <c r="GK48" s="693"/>
      <c r="GL48" s="775"/>
      <c r="GM48" s="774"/>
      <c r="GN48" s="775"/>
      <c r="GO48" s="693"/>
      <c r="GP48" s="775"/>
      <c r="GQ48" s="693"/>
      <c r="GR48" s="693"/>
      <c r="GS48" s="774"/>
      <c r="GT48" s="775"/>
      <c r="GU48" s="782"/>
      <c r="GW48" s="774"/>
      <c r="GX48" s="775"/>
      <c r="GY48" s="774"/>
      <c r="GZ48" s="775"/>
      <c r="HA48" s="774"/>
      <c r="HB48" s="775"/>
      <c r="HC48" s="774"/>
      <c r="HD48" s="775"/>
      <c r="HE48" s="693"/>
      <c r="HF48" s="775"/>
      <c r="HG48" s="774"/>
      <c r="HH48" s="775"/>
      <c r="HI48" s="693"/>
      <c r="HJ48" s="775"/>
      <c r="HK48" s="693"/>
      <c r="HL48" s="693"/>
      <c r="HM48" s="774"/>
      <c r="HN48" s="775"/>
      <c r="HO48" s="777"/>
      <c r="HQ48" s="783"/>
      <c r="HR48" s="784"/>
      <c r="HS48" s="783"/>
      <c r="HT48" s="784"/>
      <c r="HU48" s="783"/>
      <c r="HV48" s="784"/>
      <c r="HW48" s="783"/>
      <c r="HX48" s="784"/>
      <c r="HY48" s="707"/>
      <c r="HZ48" s="784"/>
      <c r="IA48" s="783"/>
      <c r="IB48" s="784"/>
      <c r="IC48" s="707"/>
      <c r="ID48" s="784"/>
      <c r="IE48" s="706"/>
      <c r="IF48" s="706"/>
      <c r="IG48" s="783"/>
      <c r="IH48" s="784"/>
      <c r="II48" s="782"/>
      <c r="IK48" s="783"/>
      <c r="IL48" s="784"/>
      <c r="IM48" s="783"/>
      <c r="IN48" s="784"/>
      <c r="IO48" s="783"/>
      <c r="IP48" s="784"/>
      <c r="IQ48" s="783"/>
      <c r="IR48" s="784"/>
      <c r="IS48" s="707"/>
      <c r="IT48" s="784"/>
      <c r="IU48" s="783"/>
      <c r="IV48" s="784"/>
      <c r="IW48" s="707"/>
      <c r="IX48" s="784"/>
      <c r="IY48" s="706"/>
      <c r="IZ48" s="706"/>
      <c r="JA48" s="783"/>
      <c r="JB48" s="784"/>
      <c r="JC48" s="782"/>
      <c r="JE48" s="783"/>
      <c r="JF48" s="784"/>
      <c r="JG48" s="783"/>
      <c r="JH48" s="784"/>
      <c r="JI48" s="783"/>
      <c r="JJ48" s="784"/>
      <c r="JK48" s="783"/>
      <c r="JL48" s="784"/>
      <c r="JM48" s="707"/>
      <c r="JN48" s="784"/>
      <c r="JO48" s="783"/>
      <c r="JP48" s="784"/>
      <c r="JQ48" s="707"/>
      <c r="JR48" s="784"/>
      <c r="JS48" s="706"/>
      <c r="JT48" s="706"/>
      <c r="JU48" s="783"/>
      <c r="JV48" s="784"/>
      <c r="JW48" s="782"/>
      <c r="JY48" s="783"/>
      <c r="JZ48" s="784"/>
      <c r="KA48" s="783"/>
      <c r="KB48" s="784"/>
      <c r="KC48" s="783"/>
      <c r="KD48" s="784"/>
      <c r="KE48" s="783"/>
      <c r="KF48" s="784"/>
      <c r="KG48" s="707"/>
      <c r="KH48" s="784"/>
      <c r="KI48" s="783"/>
      <c r="KJ48" s="784"/>
      <c r="KK48" s="707"/>
      <c r="KL48" s="784"/>
      <c r="KM48" s="706"/>
      <c r="KN48" s="706"/>
      <c r="KO48" s="783"/>
      <c r="KP48" s="784"/>
      <c r="KQ48" s="782"/>
      <c r="KS48" s="783"/>
      <c r="KT48" s="784"/>
      <c r="KU48" s="783"/>
      <c r="KV48" s="784"/>
      <c r="KW48" s="783"/>
      <c r="KX48" s="784"/>
      <c r="KY48" s="783"/>
      <c r="KZ48" s="784"/>
      <c r="LA48" s="707"/>
      <c r="LB48" s="784"/>
      <c r="LC48" s="783"/>
      <c r="LD48" s="784"/>
      <c r="LE48" s="707"/>
      <c r="LF48" s="784"/>
      <c r="LG48" s="706"/>
      <c r="LH48" s="706"/>
      <c r="LI48" s="783"/>
      <c r="LJ48" s="784"/>
      <c r="LK48" s="782"/>
      <c r="LM48" s="783"/>
      <c r="LN48" s="784"/>
      <c r="LO48" s="783"/>
      <c r="LP48" s="784"/>
      <c r="LQ48" s="783"/>
      <c r="LR48" s="784"/>
      <c r="LS48" s="783"/>
      <c r="LT48" s="784"/>
      <c r="LU48" s="707"/>
      <c r="LV48" s="784"/>
      <c r="LW48" s="783"/>
      <c r="LX48" s="784"/>
      <c r="LY48" s="707"/>
      <c r="LZ48" s="784"/>
      <c r="MA48" s="706"/>
      <c r="MB48" s="706"/>
      <c r="MC48" s="783"/>
      <c r="MD48" s="784"/>
      <c r="ME48" s="782"/>
      <c r="MG48" s="783"/>
      <c r="MH48" s="784"/>
      <c r="MI48" s="783"/>
      <c r="MJ48" s="784"/>
      <c r="MK48" s="783"/>
      <c r="ML48" s="784"/>
      <c r="MM48" s="783"/>
      <c r="MN48" s="784"/>
      <c r="MO48" s="707"/>
      <c r="MP48" s="784"/>
      <c r="MQ48" s="783"/>
      <c r="MR48" s="784"/>
      <c r="MS48" s="707"/>
      <c r="MT48" s="784"/>
      <c r="MU48" s="706"/>
      <c r="MV48" s="706"/>
      <c r="MW48" s="783"/>
      <c r="MX48" s="784"/>
      <c r="MY48" s="782"/>
      <c r="NA48" s="783"/>
      <c r="NB48" s="784"/>
      <c r="NC48" s="783"/>
      <c r="ND48" s="784"/>
      <c r="NE48" s="783"/>
      <c r="NF48" s="784"/>
      <c r="NG48" s="783"/>
      <c r="NH48" s="784"/>
      <c r="NI48" s="707"/>
      <c r="NJ48" s="784"/>
      <c r="NK48" s="783"/>
      <c r="NL48" s="784"/>
      <c r="NM48" s="707"/>
      <c r="NN48" s="784"/>
      <c r="NO48" s="706"/>
      <c r="NP48" s="706"/>
      <c r="NQ48" s="783"/>
      <c r="NR48" s="784"/>
      <c r="NS48" s="782"/>
      <c r="NU48" s="783"/>
      <c r="NV48" s="784"/>
      <c r="NW48" s="783"/>
      <c r="NX48" s="784"/>
      <c r="NY48" s="783"/>
      <c r="NZ48" s="784"/>
      <c r="OA48" s="783"/>
      <c r="OB48" s="784"/>
      <c r="OC48" s="707"/>
      <c r="OD48" s="784"/>
      <c r="OE48" s="783"/>
      <c r="OF48" s="784"/>
      <c r="OG48" s="707"/>
      <c r="OH48" s="784"/>
      <c r="OI48" s="706"/>
      <c r="OJ48" s="706"/>
      <c r="OK48" s="783"/>
      <c r="OL48" s="784"/>
      <c r="OM48" s="782"/>
      <c r="OO48" s="783"/>
      <c r="OP48" s="784"/>
      <c r="OQ48" s="783"/>
      <c r="OR48" s="784"/>
      <c r="OS48" s="783"/>
      <c r="OT48" s="784"/>
      <c r="OU48" s="783"/>
      <c r="OV48" s="784"/>
      <c r="OW48" s="707"/>
      <c r="OX48" s="784"/>
      <c r="OY48" s="783"/>
      <c r="OZ48" s="784"/>
      <c r="PA48" s="707"/>
      <c r="PB48" s="784"/>
      <c r="PC48" s="706"/>
      <c r="PD48" s="706"/>
      <c r="PE48" s="783"/>
      <c r="PF48" s="784"/>
      <c r="PG48" s="782"/>
      <c r="PI48" s="783"/>
      <c r="PJ48" s="784"/>
      <c r="PK48" s="783"/>
      <c r="PL48" s="784"/>
      <c r="PM48" s="783"/>
      <c r="PN48" s="784"/>
      <c r="PO48" s="783"/>
      <c r="PP48" s="784"/>
      <c r="PQ48" s="707"/>
      <c r="PR48" s="784"/>
      <c r="PS48" s="783"/>
      <c r="PT48" s="784"/>
      <c r="PU48" s="707"/>
      <c r="PV48" s="784"/>
      <c r="PW48" s="706"/>
      <c r="PX48" s="706"/>
      <c r="PY48" s="783"/>
      <c r="PZ48" s="784"/>
      <c r="QA48" s="782"/>
      <c r="QC48" s="783"/>
      <c r="QD48" s="784"/>
      <c r="QE48" s="783"/>
      <c r="QF48" s="784"/>
      <c r="QG48" s="783"/>
      <c r="QH48" s="784"/>
      <c r="QI48" s="783"/>
      <c r="QJ48" s="784"/>
      <c r="QK48" s="707"/>
      <c r="QL48" s="784"/>
      <c r="QM48" s="783"/>
      <c r="QN48" s="784"/>
      <c r="QO48" s="707"/>
      <c r="QP48" s="784"/>
      <c r="QQ48" s="706"/>
      <c r="QR48" s="706"/>
      <c r="QS48" s="783"/>
      <c r="QT48" s="784"/>
      <c r="QU48" s="782"/>
      <c r="RA48" s="785"/>
      <c r="RB48" s="785"/>
      <c r="RC48" s="677"/>
      <c r="RD48" s="677"/>
      <c r="RE48" s="677"/>
      <c r="RF48" s="677"/>
      <c r="RG48" s="677"/>
      <c r="RH48" s="677"/>
      <c r="RI48" s="677"/>
      <c r="RJ48" s="677"/>
      <c r="RK48" s="677"/>
      <c r="RL48" s="677"/>
      <c r="RM48" s="677"/>
      <c r="RN48" s="677"/>
      <c r="RO48" s="677"/>
      <c r="RP48" s="677"/>
      <c r="RQ48" s="677"/>
      <c r="RR48" s="677"/>
      <c r="RS48" s="677"/>
      <c r="RT48" s="677"/>
      <c r="RV48" s="675"/>
      <c r="RW48" s="675"/>
      <c r="RX48" s="675"/>
      <c r="RY48" s="675"/>
      <c r="RZ48" s="675"/>
      <c r="SA48" s="675"/>
      <c r="SB48" s="675"/>
      <c r="SC48" s="675"/>
      <c r="SD48" s="675"/>
      <c r="SE48" s="676"/>
      <c r="SG48" s="675"/>
      <c r="SH48" s="675"/>
      <c r="SI48" s="675"/>
      <c r="SJ48" s="675"/>
      <c r="SK48" s="675"/>
      <c r="SL48" s="675"/>
      <c r="SM48" s="675"/>
      <c r="SN48" s="675"/>
      <c r="SO48" s="675"/>
      <c r="SP48" s="675"/>
      <c r="SQ48" s="675"/>
      <c r="SR48" s="675"/>
      <c r="SS48" s="675"/>
      <c r="ST48" s="675"/>
      <c r="SU48" s="675"/>
      <c r="SV48" s="675"/>
      <c r="SW48" s="675"/>
      <c r="SX48" s="675"/>
      <c r="SY48" s="675"/>
      <c r="SZ48" s="675"/>
      <c r="TA48" s="675"/>
      <c r="TB48" s="675"/>
      <c r="TC48" s="675"/>
      <c r="TE48" s="675"/>
      <c r="TF48" s="675"/>
      <c r="TG48" s="675"/>
      <c r="TH48" s="675"/>
      <c r="TI48" s="675"/>
      <c r="TJ48" s="675"/>
      <c r="TK48" s="675"/>
      <c r="TL48" s="675"/>
      <c r="TM48" s="675"/>
      <c r="TN48" s="676"/>
      <c r="TP48" s="675"/>
      <c r="TQ48" s="675"/>
      <c r="TR48" s="675"/>
      <c r="TS48" s="675"/>
      <c r="TT48" s="675"/>
      <c r="TU48" s="675"/>
      <c r="TV48" s="675"/>
      <c r="TW48" s="675"/>
      <c r="TX48" s="675"/>
      <c r="TY48" s="675"/>
      <c r="TZ48" s="675"/>
      <c r="UA48" s="675"/>
      <c r="UB48" s="675"/>
      <c r="UC48" s="675"/>
      <c r="UD48" s="675"/>
      <c r="UE48" s="675"/>
      <c r="UF48" s="675"/>
      <c r="UG48" s="675"/>
      <c r="UH48" s="675"/>
      <c r="UI48" s="675"/>
      <c r="UJ48" s="675"/>
      <c r="UK48" s="675"/>
      <c r="UL48" s="675"/>
      <c r="UN48" s="675"/>
      <c r="UO48" s="675"/>
      <c r="UP48" s="675"/>
      <c r="UQ48" s="675"/>
      <c r="UR48" s="675"/>
      <c r="US48" s="675"/>
      <c r="UT48" s="675"/>
      <c r="UU48" s="675"/>
      <c r="UV48" s="675"/>
      <c r="UW48" s="676"/>
    </row>
    <row r="49" spans="1:569" s="645" customFormat="1" ht="20.100000000000001" customHeight="1">
      <c r="A49" s="677" t="s">
        <v>97</v>
      </c>
      <c r="B49" s="677" t="s">
        <v>97</v>
      </c>
      <c r="C49" s="801" t="s">
        <v>425</v>
      </c>
      <c r="D49" s="764"/>
      <c r="E49" s="792" t="s">
        <v>426</v>
      </c>
      <c r="F49" s="793" t="s">
        <v>427</v>
      </c>
      <c r="G49" s="792" t="s">
        <v>428</v>
      </c>
      <c r="H49" s="794" t="s">
        <v>380</v>
      </c>
      <c r="I49" s="789"/>
      <c r="J49" s="789"/>
      <c r="K49" s="789"/>
      <c r="L49" s="789"/>
      <c r="M49" s="770"/>
      <c r="N49" s="771">
        <f t="shared" ref="N49:N112" si="393">SUMIF($Q$8:$AF$8,"Bd",Q49:AF49)</f>
        <v>0</v>
      </c>
      <c r="O49" s="772">
        <f t="shared" ref="O49:O112" si="394">SUM(Q49:AF49)-N49</f>
        <v>0</v>
      </c>
      <c r="Q49" s="789"/>
      <c r="R49" s="795"/>
      <c r="S49" s="795"/>
      <c r="T49" s="795"/>
      <c r="U49" s="795"/>
      <c r="V49" s="795"/>
      <c r="W49" s="795"/>
      <c r="X49" s="795"/>
      <c r="Y49" s="809"/>
      <c r="Z49" s="809"/>
      <c r="AA49" s="809"/>
      <c r="AB49" s="809"/>
      <c r="AC49" s="809"/>
      <c r="AD49" s="809"/>
      <c r="AE49" s="809"/>
      <c r="AF49" s="810"/>
      <c r="AH49" s="774">
        <f t="shared" si="176"/>
        <v>80000</v>
      </c>
      <c r="AI49" s="775">
        <f t="shared" si="177"/>
        <v>0</v>
      </c>
      <c r="AJ49" s="774">
        <f t="shared" si="178"/>
        <v>15000</v>
      </c>
      <c r="AK49" s="775">
        <f t="shared" si="179"/>
        <v>0</v>
      </c>
      <c r="AL49" s="774">
        <f t="shared" si="180"/>
        <v>15000</v>
      </c>
      <c r="AM49" s="775">
        <f t="shared" si="181"/>
        <v>0</v>
      </c>
      <c r="AN49" s="774">
        <f t="shared" si="182"/>
        <v>0</v>
      </c>
      <c r="AO49" s="775">
        <f t="shared" si="183"/>
        <v>0</v>
      </c>
      <c r="AP49" s="693">
        <f t="shared" si="99"/>
        <v>110000</v>
      </c>
      <c r="AQ49" s="775">
        <f t="shared" si="184"/>
        <v>0</v>
      </c>
      <c r="AR49" s="774">
        <f t="shared" si="185"/>
        <v>0</v>
      </c>
      <c r="AS49" s="775">
        <f t="shared" si="186"/>
        <v>0</v>
      </c>
      <c r="AT49" s="776">
        <f t="shared" si="187"/>
        <v>132000</v>
      </c>
      <c r="AU49" s="776">
        <f t="shared" si="188"/>
        <v>220000</v>
      </c>
      <c r="AV49" s="693">
        <f t="shared" si="103"/>
        <v>110000</v>
      </c>
      <c r="AW49" s="775">
        <f t="shared" si="172"/>
        <v>0</v>
      </c>
      <c r="AX49" s="775">
        <f t="shared" si="189"/>
        <v>0</v>
      </c>
      <c r="AY49" s="775">
        <f t="shared" si="190"/>
        <v>0</v>
      </c>
      <c r="AZ49" s="775">
        <f t="shared" si="190"/>
        <v>0</v>
      </c>
      <c r="BA49" s="693">
        <f t="shared" si="191"/>
        <v>0</v>
      </c>
      <c r="BB49" s="693">
        <f t="shared" si="192"/>
        <v>0</v>
      </c>
      <c r="BC49" s="774">
        <f t="shared" si="193"/>
        <v>0</v>
      </c>
      <c r="BD49" s="775">
        <f t="shared" si="194"/>
        <v>0</v>
      </c>
      <c r="BE49" s="777"/>
      <c r="BG49" s="774">
        <v>75174</v>
      </c>
      <c r="BH49" s="775">
        <f t="shared" si="195"/>
        <v>0</v>
      </c>
      <c r="BI49" s="774">
        <v>15000</v>
      </c>
      <c r="BJ49" s="775">
        <f t="shared" si="196"/>
        <v>0</v>
      </c>
      <c r="BK49" s="774">
        <v>20631.723844529839</v>
      </c>
      <c r="BL49" s="775">
        <f t="shared" si="197"/>
        <v>0</v>
      </c>
      <c r="BM49" s="774"/>
      <c r="BN49" s="775">
        <f t="shared" si="198"/>
        <v>0</v>
      </c>
      <c r="BO49" s="693">
        <f t="shared" si="105"/>
        <v>110805.72384452984</v>
      </c>
      <c r="BP49" s="775">
        <f t="shared" si="199"/>
        <v>0</v>
      </c>
      <c r="BQ49" s="774">
        <f t="shared" si="200"/>
        <v>0</v>
      </c>
      <c r="BR49" s="775">
        <f t="shared" si="201"/>
        <v>0</v>
      </c>
      <c r="BS49" s="693">
        <f t="shared" si="107"/>
        <v>110805.72384452984</v>
      </c>
      <c r="BT49" s="775">
        <f t="shared" si="202"/>
        <v>0</v>
      </c>
      <c r="BU49" s="693">
        <f t="shared" si="203"/>
        <v>0</v>
      </c>
      <c r="BV49" s="693">
        <f t="shared" si="204"/>
        <v>0</v>
      </c>
      <c r="BW49" s="774"/>
      <c r="BX49" s="775">
        <f t="shared" si="205"/>
        <v>0</v>
      </c>
      <c r="BY49" s="777"/>
      <c r="CA49" s="744"/>
      <c r="CB49" s="745">
        <f t="shared" ref="CB49:CB62" si="395">IFERROR(CA49*$I49, 0)</f>
        <v>0</v>
      </c>
      <c r="CC49" s="718"/>
      <c r="CD49" s="745">
        <f t="shared" ref="CD49:CD62" si="396">IFERROR(CC49*$I49, 0)</f>
        <v>0</v>
      </c>
      <c r="CE49" s="718"/>
      <c r="CF49" s="745">
        <f t="shared" ref="CF49:CF62" si="397">IFERROR(CE49*$I49, 0)</f>
        <v>0</v>
      </c>
      <c r="CG49" s="718"/>
      <c r="CH49" s="745">
        <f t="shared" ref="CH49:CH62" si="398">IFERROR(CG49*$I49, 0)</f>
        <v>0</v>
      </c>
      <c r="CI49" s="746">
        <f t="shared" si="108"/>
        <v>0</v>
      </c>
      <c r="CJ49" s="745">
        <f t="shared" ref="CJ49:CJ62" si="399">IFERROR(CI49*$I49, 0)</f>
        <v>0</v>
      </c>
      <c r="CK49" s="718"/>
      <c r="CL49" s="745">
        <f t="shared" ref="CL49:CL62" si="400">IFERROR(CK49*$I49, 0)</f>
        <v>0</v>
      </c>
      <c r="CM49" s="746">
        <f t="shared" si="109"/>
        <v>0</v>
      </c>
      <c r="CN49" s="745">
        <f t="shared" ref="CN49:CN62" si="401">IFERROR(CM49*$I49, 0)</f>
        <v>0</v>
      </c>
      <c r="CO49" s="699">
        <f t="shared" si="206"/>
        <v>0</v>
      </c>
      <c r="CP49" s="699">
        <f t="shared" si="206"/>
        <v>0</v>
      </c>
      <c r="CQ49" s="699">
        <f t="shared" si="206"/>
        <v>0</v>
      </c>
      <c r="CR49" s="699">
        <f t="shared" si="206"/>
        <v>0</v>
      </c>
      <c r="CS49" s="700">
        <f t="shared" si="206"/>
        <v>0</v>
      </c>
      <c r="CT49" s="699">
        <f t="shared" si="206"/>
        <v>0</v>
      </c>
      <c r="CU49" s="699">
        <f t="shared" si="206"/>
        <v>0</v>
      </c>
      <c r="CV49" s="700">
        <f t="shared" ref="CV49:CV62" si="402">IFERROR(CM49*$X49, 0)</f>
        <v>0</v>
      </c>
      <c r="CW49" s="697"/>
      <c r="CX49" s="696">
        <f t="shared" si="207"/>
        <v>0</v>
      </c>
      <c r="CY49" s="701"/>
      <c r="DA49" s="778">
        <f>IFERROR(VLOOKUP($C49,정민건설!$A$13:$AM$154,28,FALSE),0)</f>
        <v>80000</v>
      </c>
      <c r="DB49" s="775">
        <f t="shared" si="208"/>
        <v>0</v>
      </c>
      <c r="DC49" s="778">
        <f>IFERROR(VLOOKUP($C49,정민건설!$A$13:$AM$154,30,FALSE),0)</f>
        <v>15000</v>
      </c>
      <c r="DD49" s="775">
        <f t="shared" si="209"/>
        <v>0</v>
      </c>
      <c r="DE49" s="774">
        <f>IFERROR(VLOOKUP($C49,정민건설!$A$13:$AM$154,32,FALSE),0)</f>
        <v>15000</v>
      </c>
      <c r="DF49" s="775">
        <f t="shared" si="210"/>
        <v>0</v>
      </c>
      <c r="DG49" s="774">
        <f>IFERROR(VLOOKUP($C49,정민건설!$A$13:$AM$154,34,FALSE),0)</f>
        <v>0</v>
      </c>
      <c r="DH49" s="775">
        <f t="shared" si="211"/>
        <v>0</v>
      </c>
      <c r="DI49" s="693">
        <f t="shared" si="110"/>
        <v>110000</v>
      </c>
      <c r="DJ49" s="775">
        <f t="shared" si="212"/>
        <v>0</v>
      </c>
      <c r="DK49" s="778">
        <f t="shared" si="213"/>
        <v>0</v>
      </c>
      <c r="DL49" s="779">
        <f t="shared" si="214"/>
        <v>0</v>
      </c>
      <c r="DM49" s="693">
        <f t="shared" si="112"/>
        <v>110000</v>
      </c>
      <c r="DN49" s="775">
        <f t="shared" si="215"/>
        <v>0</v>
      </c>
      <c r="DO49" s="693">
        <f t="shared" si="216"/>
        <v>0</v>
      </c>
      <c r="DP49" s="693">
        <f t="shared" si="217"/>
        <v>0</v>
      </c>
      <c r="DQ49" s="774"/>
      <c r="DR49" s="775">
        <f t="shared" si="218"/>
        <v>0</v>
      </c>
      <c r="DS49" s="777"/>
      <c r="DU49" s="790">
        <v>76000</v>
      </c>
      <c r="DV49" s="805">
        <f t="shared" si="219"/>
        <v>0</v>
      </c>
      <c r="DW49" s="774">
        <f>IFERROR(VLOOKUP($C49,[1]영만종합건설!$A$13:$AN$154,30,FALSE),0)</f>
        <v>10000</v>
      </c>
      <c r="DX49" s="780">
        <f t="shared" si="220"/>
        <v>0</v>
      </c>
      <c r="DY49" s="778">
        <f>IFERROR(VLOOKUP($C49,[1]영만종합건설!$A$13:$AN$154,32,FALSE),0)</f>
        <v>10000</v>
      </c>
      <c r="DZ49" s="780">
        <f t="shared" si="221"/>
        <v>0</v>
      </c>
      <c r="EA49" s="778">
        <f>IFERROR(VLOOKUP($C49,[1]영만종합건설!$A$13:$AN$154,34,FALSE),0)</f>
        <v>0</v>
      </c>
      <c r="EB49" s="780">
        <f t="shared" si="222"/>
        <v>0</v>
      </c>
      <c r="EC49" s="703">
        <f t="shared" si="113"/>
        <v>96000</v>
      </c>
      <c r="ED49" s="780">
        <f t="shared" si="223"/>
        <v>0</v>
      </c>
      <c r="EE49" s="778">
        <f t="shared" si="224"/>
        <v>0</v>
      </c>
      <c r="EF49" s="779">
        <f t="shared" si="114"/>
        <v>0</v>
      </c>
      <c r="EG49" s="703">
        <f t="shared" si="115"/>
        <v>96000</v>
      </c>
      <c r="EH49" s="780">
        <f t="shared" si="225"/>
        <v>0</v>
      </c>
      <c r="EI49" s="703">
        <f t="shared" si="226"/>
        <v>0</v>
      </c>
      <c r="EJ49" s="703">
        <f t="shared" si="227"/>
        <v>0</v>
      </c>
      <c r="EK49" s="778"/>
      <c r="EL49" s="780">
        <f t="shared" si="228"/>
        <v>0</v>
      </c>
      <c r="EM49" s="781" t="s">
        <v>415</v>
      </c>
      <c r="EO49" s="778">
        <f>IFERROR(VLOOKUP($C49,[1]부강종합건설!$A$13:$AM$154,28,FALSE),0)</f>
        <v>75000</v>
      </c>
      <c r="EP49" s="780">
        <f t="shared" si="229"/>
        <v>0</v>
      </c>
      <c r="EQ49" s="778">
        <f>IFERROR(VLOOKUP($C49,[1]부강종합건설!$A$13:$AM$154,30,FALSE),0)</f>
        <v>8000</v>
      </c>
      <c r="ER49" s="780">
        <f t="shared" si="230"/>
        <v>0</v>
      </c>
      <c r="ES49" s="778">
        <f>IFERROR(VLOOKUP($C49,[1]부강종합건설!$A$13:$AM$154,32,FALSE),0)</f>
        <v>8000</v>
      </c>
      <c r="ET49" s="780">
        <f t="shared" si="231"/>
        <v>0</v>
      </c>
      <c r="EU49" s="778">
        <f>IFERROR(VLOOKUP($C49,[1]부강종합건설!$A$13:$AM$154,34,FALSE),0)</f>
        <v>12700</v>
      </c>
      <c r="EV49" s="780">
        <f t="shared" si="232"/>
        <v>0</v>
      </c>
      <c r="EW49" s="703">
        <f t="shared" si="116"/>
        <v>103700</v>
      </c>
      <c r="EX49" s="780">
        <f t="shared" si="233"/>
        <v>0</v>
      </c>
      <c r="EY49" s="778">
        <f t="shared" si="234"/>
        <v>0</v>
      </c>
      <c r="EZ49" s="779">
        <f t="shared" si="117"/>
        <v>0</v>
      </c>
      <c r="FA49" s="703">
        <f t="shared" si="118"/>
        <v>103700</v>
      </c>
      <c r="FB49" s="780">
        <f t="shared" si="235"/>
        <v>0</v>
      </c>
      <c r="FC49" s="703">
        <f t="shared" si="236"/>
        <v>0</v>
      </c>
      <c r="FD49" s="703">
        <f t="shared" si="237"/>
        <v>0</v>
      </c>
      <c r="FE49" s="778"/>
      <c r="FF49" s="780">
        <f t="shared" si="238"/>
        <v>0</v>
      </c>
      <c r="FG49" s="782"/>
      <c r="FI49" s="774">
        <f>IFERROR(VLOOKUP($C49,[1]대도엔지니어링!$A$13:$AN$154,28,FALSE),0)</f>
        <v>90000</v>
      </c>
      <c r="FJ49" s="775">
        <f t="shared" si="239"/>
        <v>0</v>
      </c>
      <c r="FK49" s="774">
        <f>IFERROR(VLOOKUP($C49,[1]대도엔지니어링!$A$13:$AN$154,30,FALSE),0)</f>
        <v>11000</v>
      </c>
      <c r="FL49" s="775">
        <f t="shared" si="240"/>
        <v>0</v>
      </c>
      <c r="FM49" s="774">
        <f>IFERROR(VLOOKUP($C49,[1]대도엔지니어링!$A$13:$AN$154,32,FALSE),0)</f>
        <v>16500</v>
      </c>
      <c r="FN49" s="775">
        <f t="shared" si="241"/>
        <v>0</v>
      </c>
      <c r="FO49" s="774">
        <f>IFERROR(VLOOKUP($C49,[1]대도엔지니어링!$A$13:$AN$154,34,FALSE),0)</f>
        <v>3260</v>
      </c>
      <c r="FP49" s="775">
        <f t="shared" si="242"/>
        <v>0</v>
      </c>
      <c r="FQ49" s="693">
        <f t="shared" si="119"/>
        <v>120760</v>
      </c>
      <c r="FR49" s="775">
        <f t="shared" si="243"/>
        <v>0</v>
      </c>
      <c r="FS49" s="774">
        <f t="shared" si="120"/>
        <v>9657.7119273444714</v>
      </c>
      <c r="FT49" s="775">
        <f t="shared" si="244"/>
        <v>0</v>
      </c>
      <c r="FU49" s="693">
        <f t="shared" si="121"/>
        <v>130417.71192734447</v>
      </c>
      <c r="FV49" s="775">
        <f t="shared" si="245"/>
        <v>0</v>
      </c>
      <c r="FW49" s="693">
        <f t="shared" si="246"/>
        <v>0</v>
      </c>
      <c r="FX49" s="693">
        <f t="shared" si="247"/>
        <v>0</v>
      </c>
      <c r="FY49" s="774"/>
      <c r="FZ49" s="775">
        <f t="shared" si="248"/>
        <v>0</v>
      </c>
      <c r="GA49" s="782"/>
      <c r="GC49" s="774">
        <f>IFERROR(VLOOKUP($C49,[1]부명엔지니어링!$A$13:$AN$154,28,FALSE),0)</f>
        <v>82000</v>
      </c>
      <c r="GD49" s="775">
        <f t="shared" si="249"/>
        <v>0</v>
      </c>
      <c r="GE49" s="774">
        <f>IFERROR(VLOOKUP($C49,[1]부명엔지니어링!$A$13:$AN$154,30,FALSE),0)</f>
        <v>15000</v>
      </c>
      <c r="GF49" s="775">
        <f t="shared" si="250"/>
        <v>0</v>
      </c>
      <c r="GG49" s="774">
        <f>IFERROR(VLOOKUP($C49,[1]부명엔지니어링!$A$13:$AN$154,32,FALSE),0)</f>
        <v>15000</v>
      </c>
      <c r="GH49" s="775">
        <f t="shared" si="251"/>
        <v>0</v>
      </c>
      <c r="GI49" s="774">
        <f>IFERROR(VLOOKUP($C49,[1]부명엔지니어링!$A$13:$AN$154,34,FALSE),0)</f>
        <v>0</v>
      </c>
      <c r="GJ49" s="775">
        <f t="shared" si="252"/>
        <v>0</v>
      </c>
      <c r="GK49" s="693">
        <f t="shared" si="122"/>
        <v>112000</v>
      </c>
      <c r="GL49" s="775">
        <f t="shared" si="253"/>
        <v>0</v>
      </c>
      <c r="GM49" s="774">
        <f t="shared" si="254"/>
        <v>0</v>
      </c>
      <c r="GN49" s="775">
        <f t="shared" si="123"/>
        <v>0</v>
      </c>
      <c r="GO49" s="693">
        <f t="shared" si="124"/>
        <v>112000</v>
      </c>
      <c r="GP49" s="775">
        <f t="shared" si="255"/>
        <v>0</v>
      </c>
      <c r="GQ49" s="693">
        <f t="shared" si="256"/>
        <v>0</v>
      </c>
      <c r="GR49" s="693">
        <f t="shared" si="257"/>
        <v>0</v>
      </c>
      <c r="GS49" s="774"/>
      <c r="GT49" s="775">
        <f t="shared" si="258"/>
        <v>0</v>
      </c>
      <c r="GU49" s="782"/>
      <c r="GW49" s="774">
        <f>GW50</f>
        <v>80914</v>
      </c>
      <c r="GX49" s="775">
        <f t="shared" si="259"/>
        <v>0</v>
      </c>
      <c r="GY49" s="774">
        <f>GY50</f>
        <v>28859.101142911757</v>
      </c>
      <c r="GZ49" s="775">
        <f t="shared" si="260"/>
        <v>0</v>
      </c>
      <c r="HA49" s="774">
        <f>HA50</f>
        <v>20608.000000000004</v>
      </c>
      <c r="HB49" s="775">
        <f t="shared" si="261"/>
        <v>0</v>
      </c>
      <c r="HC49" s="774"/>
      <c r="HD49" s="775">
        <f t="shared" si="262"/>
        <v>0</v>
      </c>
      <c r="HE49" s="693">
        <f t="shared" si="125"/>
        <v>130381.10114291176</v>
      </c>
      <c r="HF49" s="775">
        <f t="shared" si="263"/>
        <v>0</v>
      </c>
      <c r="HG49" s="774">
        <f t="shared" si="264"/>
        <v>0</v>
      </c>
      <c r="HH49" s="775">
        <f t="shared" si="126"/>
        <v>0</v>
      </c>
      <c r="HI49" s="693">
        <f t="shared" si="127"/>
        <v>130381.10114291176</v>
      </c>
      <c r="HJ49" s="775">
        <f t="shared" si="265"/>
        <v>0</v>
      </c>
      <c r="HK49" s="693">
        <f t="shared" si="389"/>
        <v>0</v>
      </c>
      <c r="HL49" s="693">
        <f t="shared" si="390"/>
        <v>0</v>
      </c>
      <c r="HM49" s="774"/>
      <c r="HN49" s="775">
        <f t="shared" si="268"/>
        <v>0</v>
      </c>
      <c r="HO49" s="777" t="s">
        <v>421</v>
      </c>
      <c r="HQ49" s="783"/>
      <c r="HR49" s="784">
        <f t="shared" si="269"/>
        <v>0</v>
      </c>
      <c r="HS49" s="783"/>
      <c r="HT49" s="784">
        <f t="shared" si="270"/>
        <v>0</v>
      </c>
      <c r="HU49" s="783"/>
      <c r="HV49" s="784">
        <f t="shared" si="271"/>
        <v>0</v>
      </c>
      <c r="HW49" s="783"/>
      <c r="HX49" s="784">
        <f t="shared" si="272"/>
        <v>0</v>
      </c>
      <c r="HY49" s="707">
        <f t="shared" si="128"/>
        <v>0</v>
      </c>
      <c r="HZ49" s="784">
        <f t="shared" si="273"/>
        <v>0</v>
      </c>
      <c r="IA49" s="783"/>
      <c r="IB49" s="784">
        <f t="shared" si="274"/>
        <v>0</v>
      </c>
      <c r="IC49" s="707">
        <f t="shared" si="129"/>
        <v>0</v>
      </c>
      <c r="ID49" s="784">
        <f t="shared" si="275"/>
        <v>0</v>
      </c>
      <c r="IE49" s="706">
        <f t="shared" si="276"/>
        <v>0</v>
      </c>
      <c r="IF49" s="706">
        <f t="shared" si="277"/>
        <v>0</v>
      </c>
      <c r="IG49" s="783"/>
      <c r="IH49" s="784">
        <f t="shared" si="278"/>
        <v>0</v>
      </c>
      <c r="II49" s="782"/>
      <c r="IK49" s="783"/>
      <c r="IL49" s="784">
        <f t="shared" si="279"/>
        <v>0</v>
      </c>
      <c r="IM49" s="783"/>
      <c r="IN49" s="784">
        <f t="shared" si="280"/>
        <v>0</v>
      </c>
      <c r="IO49" s="783"/>
      <c r="IP49" s="784">
        <f t="shared" si="281"/>
        <v>0</v>
      </c>
      <c r="IQ49" s="783"/>
      <c r="IR49" s="784">
        <f t="shared" si="282"/>
        <v>0</v>
      </c>
      <c r="IS49" s="707">
        <f t="shared" si="130"/>
        <v>0</v>
      </c>
      <c r="IT49" s="784">
        <f t="shared" si="283"/>
        <v>0</v>
      </c>
      <c r="IU49" s="783"/>
      <c r="IV49" s="784">
        <f t="shared" si="284"/>
        <v>0</v>
      </c>
      <c r="IW49" s="707">
        <f t="shared" si="131"/>
        <v>0</v>
      </c>
      <c r="IX49" s="784">
        <f t="shared" si="285"/>
        <v>0</v>
      </c>
      <c r="IY49" s="706">
        <f t="shared" si="286"/>
        <v>0</v>
      </c>
      <c r="IZ49" s="706">
        <f t="shared" si="287"/>
        <v>0</v>
      </c>
      <c r="JA49" s="783"/>
      <c r="JB49" s="784">
        <f t="shared" si="288"/>
        <v>0</v>
      </c>
      <c r="JC49" s="782"/>
      <c r="JE49" s="783"/>
      <c r="JF49" s="784">
        <f t="shared" si="289"/>
        <v>0</v>
      </c>
      <c r="JG49" s="783"/>
      <c r="JH49" s="784">
        <f t="shared" si="290"/>
        <v>0</v>
      </c>
      <c r="JI49" s="783"/>
      <c r="JJ49" s="784">
        <f t="shared" si="291"/>
        <v>0</v>
      </c>
      <c r="JK49" s="783"/>
      <c r="JL49" s="784">
        <f t="shared" si="292"/>
        <v>0</v>
      </c>
      <c r="JM49" s="707">
        <f t="shared" si="132"/>
        <v>0</v>
      </c>
      <c r="JN49" s="784">
        <f t="shared" si="293"/>
        <v>0</v>
      </c>
      <c r="JO49" s="783"/>
      <c r="JP49" s="784">
        <f t="shared" si="294"/>
        <v>0</v>
      </c>
      <c r="JQ49" s="707">
        <f t="shared" si="133"/>
        <v>0</v>
      </c>
      <c r="JR49" s="784">
        <f t="shared" si="295"/>
        <v>0</v>
      </c>
      <c r="JS49" s="706">
        <f t="shared" si="296"/>
        <v>0</v>
      </c>
      <c r="JT49" s="706">
        <f t="shared" si="297"/>
        <v>0</v>
      </c>
      <c r="JU49" s="783"/>
      <c r="JV49" s="784">
        <f t="shared" si="298"/>
        <v>0</v>
      </c>
      <c r="JW49" s="782"/>
      <c r="JY49" s="783"/>
      <c r="JZ49" s="784">
        <f t="shared" si="299"/>
        <v>0</v>
      </c>
      <c r="KA49" s="783"/>
      <c r="KB49" s="784">
        <f t="shared" si="300"/>
        <v>0</v>
      </c>
      <c r="KC49" s="783"/>
      <c r="KD49" s="784">
        <f t="shared" si="301"/>
        <v>0</v>
      </c>
      <c r="KE49" s="783"/>
      <c r="KF49" s="784">
        <f t="shared" si="302"/>
        <v>0</v>
      </c>
      <c r="KG49" s="707">
        <f t="shared" si="134"/>
        <v>0</v>
      </c>
      <c r="KH49" s="784">
        <f t="shared" si="303"/>
        <v>0</v>
      </c>
      <c r="KI49" s="783"/>
      <c r="KJ49" s="784">
        <f t="shared" si="304"/>
        <v>0</v>
      </c>
      <c r="KK49" s="707">
        <f t="shared" si="135"/>
        <v>0</v>
      </c>
      <c r="KL49" s="784">
        <f t="shared" si="305"/>
        <v>0</v>
      </c>
      <c r="KM49" s="706">
        <f t="shared" si="306"/>
        <v>0</v>
      </c>
      <c r="KN49" s="706">
        <f t="shared" si="307"/>
        <v>0</v>
      </c>
      <c r="KO49" s="783"/>
      <c r="KP49" s="784">
        <f t="shared" si="308"/>
        <v>0</v>
      </c>
      <c r="KQ49" s="782"/>
      <c r="KS49" s="783"/>
      <c r="KT49" s="784">
        <f t="shared" si="309"/>
        <v>0</v>
      </c>
      <c r="KU49" s="783"/>
      <c r="KV49" s="784">
        <f t="shared" si="310"/>
        <v>0</v>
      </c>
      <c r="KW49" s="783"/>
      <c r="KX49" s="784">
        <f t="shared" si="311"/>
        <v>0</v>
      </c>
      <c r="KY49" s="783"/>
      <c r="KZ49" s="784">
        <f t="shared" si="312"/>
        <v>0</v>
      </c>
      <c r="LA49" s="707">
        <f t="shared" si="136"/>
        <v>0</v>
      </c>
      <c r="LB49" s="784">
        <f t="shared" si="313"/>
        <v>0</v>
      </c>
      <c r="LC49" s="783"/>
      <c r="LD49" s="784">
        <f t="shared" si="314"/>
        <v>0</v>
      </c>
      <c r="LE49" s="707">
        <f t="shared" si="137"/>
        <v>0</v>
      </c>
      <c r="LF49" s="784">
        <f t="shared" si="315"/>
        <v>0</v>
      </c>
      <c r="LG49" s="706">
        <f t="shared" si="316"/>
        <v>0</v>
      </c>
      <c r="LH49" s="706">
        <f t="shared" si="317"/>
        <v>0</v>
      </c>
      <c r="LI49" s="783"/>
      <c r="LJ49" s="784">
        <f t="shared" si="318"/>
        <v>0</v>
      </c>
      <c r="LK49" s="782"/>
      <c r="LM49" s="783"/>
      <c r="LN49" s="784">
        <f t="shared" si="319"/>
        <v>0</v>
      </c>
      <c r="LO49" s="783"/>
      <c r="LP49" s="784">
        <f t="shared" si="320"/>
        <v>0</v>
      </c>
      <c r="LQ49" s="783"/>
      <c r="LR49" s="784">
        <f t="shared" si="321"/>
        <v>0</v>
      </c>
      <c r="LS49" s="783"/>
      <c r="LT49" s="784">
        <f t="shared" si="322"/>
        <v>0</v>
      </c>
      <c r="LU49" s="707">
        <f t="shared" si="138"/>
        <v>0</v>
      </c>
      <c r="LV49" s="784">
        <f t="shared" si="323"/>
        <v>0</v>
      </c>
      <c r="LW49" s="783"/>
      <c r="LX49" s="784">
        <f t="shared" si="324"/>
        <v>0</v>
      </c>
      <c r="LY49" s="707">
        <f t="shared" si="139"/>
        <v>0</v>
      </c>
      <c r="LZ49" s="784">
        <f t="shared" si="325"/>
        <v>0</v>
      </c>
      <c r="MA49" s="706">
        <f t="shared" si="326"/>
        <v>0</v>
      </c>
      <c r="MB49" s="706">
        <f t="shared" si="327"/>
        <v>0</v>
      </c>
      <c r="MC49" s="783"/>
      <c r="MD49" s="784">
        <f t="shared" si="328"/>
        <v>0</v>
      </c>
      <c r="ME49" s="782"/>
      <c r="MG49" s="783"/>
      <c r="MH49" s="784">
        <f t="shared" si="329"/>
        <v>0</v>
      </c>
      <c r="MI49" s="783"/>
      <c r="MJ49" s="784">
        <f t="shared" si="330"/>
        <v>0</v>
      </c>
      <c r="MK49" s="783"/>
      <c r="ML49" s="784">
        <f t="shared" si="331"/>
        <v>0</v>
      </c>
      <c r="MM49" s="783"/>
      <c r="MN49" s="784">
        <f t="shared" si="332"/>
        <v>0</v>
      </c>
      <c r="MO49" s="707">
        <f t="shared" si="140"/>
        <v>0</v>
      </c>
      <c r="MP49" s="784">
        <f t="shared" si="333"/>
        <v>0</v>
      </c>
      <c r="MQ49" s="783"/>
      <c r="MR49" s="784">
        <f t="shared" si="334"/>
        <v>0</v>
      </c>
      <c r="MS49" s="707">
        <f t="shared" si="141"/>
        <v>0</v>
      </c>
      <c r="MT49" s="784">
        <f t="shared" si="335"/>
        <v>0</v>
      </c>
      <c r="MU49" s="706">
        <f t="shared" si="336"/>
        <v>0</v>
      </c>
      <c r="MV49" s="706">
        <f t="shared" si="337"/>
        <v>0</v>
      </c>
      <c r="MW49" s="783"/>
      <c r="MX49" s="784">
        <f t="shared" si="338"/>
        <v>0</v>
      </c>
      <c r="MY49" s="782"/>
      <c r="NA49" s="783"/>
      <c r="NB49" s="784">
        <f t="shared" si="339"/>
        <v>0</v>
      </c>
      <c r="NC49" s="783"/>
      <c r="ND49" s="784">
        <f t="shared" si="340"/>
        <v>0</v>
      </c>
      <c r="NE49" s="783"/>
      <c r="NF49" s="784">
        <f t="shared" si="341"/>
        <v>0</v>
      </c>
      <c r="NG49" s="783"/>
      <c r="NH49" s="784">
        <f t="shared" si="342"/>
        <v>0</v>
      </c>
      <c r="NI49" s="707">
        <f t="shared" si="142"/>
        <v>0</v>
      </c>
      <c r="NJ49" s="784">
        <f t="shared" si="343"/>
        <v>0</v>
      </c>
      <c r="NK49" s="783"/>
      <c r="NL49" s="784">
        <f t="shared" si="344"/>
        <v>0</v>
      </c>
      <c r="NM49" s="707">
        <f t="shared" si="143"/>
        <v>0</v>
      </c>
      <c r="NN49" s="784">
        <f t="shared" si="345"/>
        <v>0</v>
      </c>
      <c r="NO49" s="706">
        <f t="shared" si="346"/>
        <v>0</v>
      </c>
      <c r="NP49" s="706">
        <f t="shared" si="347"/>
        <v>0</v>
      </c>
      <c r="NQ49" s="783"/>
      <c r="NR49" s="784">
        <f t="shared" si="348"/>
        <v>0</v>
      </c>
      <c r="NS49" s="782"/>
      <c r="NU49" s="783"/>
      <c r="NV49" s="784">
        <f t="shared" si="349"/>
        <v>0</v>
      </c>
      <c r="NW49" s="783"/>
      <c r="NX49" s="784">
        <f t="shared" si="350"/>
        <v>0</v>
      </c>
      <c r="NY49" s="783"/>
      <c r="NZ49" s="784">
        <f t="shared" si="351"/>
        <v>0</v>
      </c>
      <c r="OA49" s="783"/>
      <c r="OB49" s="784">
        <f t="shared" si="352"/>
        <v>0</v>
      </c>
      <c r="OC49" s="707">
        <f t="shared" si="144"/>
        <v>0</v>
      </c>
      <c r="OD49" s="784">
        <f t="shared" si="353"/>
        <v>0</v>
      </c>
      <c r="OE49" s="783"/>
      <c r="OF49" s="784">
        <f t="shared" si="354"/>
        <v>0</v>
      </c>
      <c r="OG49" s="707">
        <f t="shared" si="145"/>
        <v>0</v>
      </c>
      <c r="OH49" s="784">
        <f t="shared" si="355"/>
        <v>0</v>
      </c>
      <c r="OI49" s="706">
        <f t="shared" si="356"/>
        <v>0</v>
      </c>
      <c r="OJ49" s="706">
        <f t="shared" si="357"/>
        <v>0</v>
      </c>
      <c r="OK49" s="783"/>
      <c r="OL49" s="784">
        <f t="shared" si="358"/>
        <v>0</v>
      </c>
      <c r="OM49" s="782"/>
      <c r="OO49" s="783"/>
      <c r="OP49" s="784">
        <f t="shared" si="359"/>
        <v>0</v>
      </c>
      <c r="OQ49" s="783"/>
      <c r="OR49" s="784">
        <f t="shared" si="360"/>
        <v>0</v>
      </c>
      <c r="OS49" s="783"/>
      <c r="OT49" s="784">
        <f t="shared" si="361"/>
        <v>0</v>
      </c>
      <c r="OU49" s="783"/>
      <c r="OV49" s="784">
        <f t="shared" si="362"/>
        <v>0</v>
      </c>
      <c r="OW49" s="707">
        <f t="shared" si="146"/>
        <v>0</v>
      </c>
      <c r="OX49" s="784">
        <f t="shared" si="363"/>
        <v>0</v>
      </c>
      <c r="OY49" s="783"/>
      <c r="OZ49" s="784">
        <f t="shared" si="364"/>
        <v>0</v>
      </c>
      <c r="PA49" s="707">
        <f t="shared" si="147"/>
        <v>0</v>
      </c>
      <c r="PB49" s="784">
        <f t="shared" si="365"/>
        <v>0</v>
      </c>
      <c r="PC49" s="706">
        <f t="shared" si="366"/>
        <v>0</v>
      </c>
      <c r="PD49" s="706">
        <f t="shared" si="367"/>
        <v>0</v>
      </c>
      <c r="PE49" s="783"/>
      <c r="PF49" s="784">
        <f t="shared" si="368"/>
        <v>0</v>
      </c>
      <c r="PG49" s="782"/>
      <c r="PI49" s="783"/>
      <c r="PJ49" s="784">
        <f t="shared" si="369"/>
        <v>0</v>
      </c>
      <c r="PK49" s="783"/>
      <c r="PL49" s="784">
        <f t="shared" si="370"/>
        <v>0</v>
      </c>
      <c r="PM49" s="783"/>
      <c r="PN49" s="784">
        <f t="shared" si="371"/>
        <v>0</v>
      </c>
      <c r="PO49" s="783"/>
      <c r="PP49" s="784">
        <f t="shared" si="372"/>
        <v>0</v>
      </c>
      <c r="PQ49" s="707">
        <f t="shared" si="148"/>
        <v>0</v>
      </c>
      <c r="PR49" s="784">
        <f t="shared" si="373"/>
        <v>0</v>
      </c>
      <c r="PS49" s="783"/>
      <c r="PT49" s="784">
        <f t="shared" si="374"/>
        <v>0</v>
      </c>
      <c r="PU49" s="707">
        <f t="shared" si="149"/>
        <v>0</v>
      </c>
      <c r="PV49" s="784">
        <f t="shared" si="375"/>
        <v>0</v>
      </c>
      <c r="PW49" s="706">
        <f t="shared" si="376"/>
        <v>0</v>
      </c>
      <c r="PX49" s="706">
        <f t="shared" si="377"/>
        <v>0</v>
      </c>
      <c r="PY49" s="783"/>
      <c r="PZ49" s="784">
        <f t="shared" si="378"/>
        <v>0</v>
      </c>
      <c r="QA49" s="782"/>
      <c r="QC49" s="783"/>
      <c r="QD49" s="784">
        <f t="shared" si="379"/>
        <v>0</v>
      </c>
      <c r="QE49" s="783"/>
      <c r="QF49" s="784">
        <f t="shared" si="380"/>
        <v>0</v>
      </c>
      <c r="QG49" s="783"/>
      <c r="QH49" s="784">
        <f t="shared" si="381"/>
        <v>0</v>
      </c>
      <c r="QI49" s="783"/>
      <c r="QJ49" s="784">
        <f t="shared" si="382"/>
        <v>0</v>
      </c>
      <c r="QK49" s="707">
        <f t="shared" si="150"/>
        <v>0</v>
      </c>
      <c r="QL49" s="784">
        <f t="shared" si="383"/>
        <v>0</v>
      </c>
      <c r="QM49" s="783"/>
      <c r="QN49" s="784">
        <f t="shared" si="384"/>
        <v>0</v>
      </c>
      <c r="QO49" s="707">
        <f t="shared" si="151"/>
        <v>0</v>
      </c>
      <c r="QP49" s="784">
        <f t="shared" si="385"/>
        <v>0</v>
      </c>
      <c r="QQ49" s="706">
        <f t="shared" si="386"/>
        <v>0</v>
      </c>
      <c r="QR49" s="706">
        <f t="shared" si="387"/>
        <v>0</v>
      </c>
      <c r="QS49" s="783"/>
      <c r="QT49" s="784">
        <f t="shared" si="388"/>
        <v>0</v>
      </c>
      <c r="QU49" s="782"/>
      <c r="RA49" s="785">
        <f t="shared" ref="RA49:RA65" si="403">IFERROR(RB49=I49,)</f>
        <v>0</v>
      </c>
      <c r="RB49" s="785" t="e">
        <f t="shared" si="90"/>
        <v>#REF!</v>
      </c>
      <c r="RC49" s="677">
        <f t="shared" ref="RC49:RJ65" si="404">Q49</f>
        <v>0</v>
      </c>
      <c r="RD49" s="677">
        <f t="shared" si="404"/>
        <v>0</v>
      </c>
      <c r="RE49" s="677">
        <f t="shared" si="404"/>
        <v>0</v>
      </c>
      <c r="RF49" s="677">
        <f t="shared" si="404"/>
        <v>0</v>
      </c>
      <c r="RG49" s="677">
        <f t="shared" si="404"/>
        <v>0</v>
      </c>
      <c r="RH49" s="677">
        <f t="shared" si="404"/>
        <v>0</v>
      </c>
      <c r="RI49" s="677">
        <f t="shared" si="404"/>
        <v>0</v>
      </c>
      <c r="RJ49" s="677">
        <f t="shared" si="404"/>
        <v>0</v>
      </c>
      <c r="RK49" s="677" t="e">
        <f>#REF!</f>
        <v>#REF!</v>
      </c>
      <c r="RL49" s="677" t="e">
        <f>#REF!</f>
        <v>#REF!</v>
      </c>
      <c r="RM49" s="677">
        <f t="shared" ref="RM49:RT65" si="405">Y49</f>
        <v>0</v>
      </c>
      <c r="RN49" s="677">
        <f t="shared" si="405"/>
        <v>0</v>
      </c>
      <c r="RO49" s="677">
        <f t="shared" si="405"/>
        <v>0</v>
      </c>
      <c r="RP49" s="677">
        <f t="shared" si="405"/>
        <v>0</v>
      </c>
      <c r="RQ49" s="677">
        <f t="shared" si="405"/>
        <v>0</v>
      </c>
      <c r="RR49" s="677">
        <f t="shared" si="405"/>
        <v>0</v>
      </c>
      <c r="RS49" s="677">
        <f t="shared" si="405"/>
        <v>0</v>
      </c>
      <c r="RT49" s="677">
        <f t="shared" si="405"/>
        <v>0</v>
      </c>
      <c r="RV49" s="675">
        <f t="shared" si="6"/>
        <v>0</v>
      </c>
      <c r="RW49" s="675">
        <f t="shared" si="7"/>
        <v>0</v>
      </c>
      <c r="RX49" s="675">
        <f t="shared" si="8"/>
        <v>0</v>
      </c>
      <c r="RY49" s="675">
        <f t="shared" si="9"/>
        <v>0</v>
      </c>
      <c r="RZ49" s="675">
        <f t="shared" si="10"/>
        <v>0</v>
      </c>
      <c r="SA49" s="675">
        <f t="shared" si="11"/>
        <v>0</v>
      </c>
      <c r="SB49" s="675">
        <f t="shared" si="12"/>
        <v>0</v>
      </c>
      <c r="SC49" s="675">
        <f t="shared" si="13"/>
        <v>0</v>
      </c>
      <c r="SD49" s="675" t="e">
        <f xml:space="preserve"> SUMIF(#REF!,$SD$8,#REF!)</f>
        <v>#REF!</v>
      </c>
      <c r="SE49" s="676" t="e">
        <f xml:space="preserve"> SUMIF(#REF!,$SE$8,#REF!)</f>
        <v>#REF!</v>
      </c>
      <c r="SG49" s="675">
        <f t="shared" si="93"/>
        <v>0</v>
      </c>
      <c r="SH49" s="675">
        <f t="shared" si="93"/>
        <v>0</v>
      </c>
      <c r="SI49" s="675">
        <f t="shared" si="93"/>
        <v>0</v>
      </c>
      <c r="SJ49" s="675">
        <f t="shared" si="93"/>
        <v>0</v>
      </c>
      <c r="SK49" s="675">
        <f t="shared" si="93"/>
        <v>0</v>
      </c>
      <c r="SL49" s="675">
        <f t="shared" si="93"/>
        <v>0</v>
      </c>
      <c r="SM49" s="675">
        <f t="shared" si="93"/>
        <v>0</v>
      </c>
      <c r="SN49" s="675">
        <f t="shared" si="93"/>
        <v>0</v>
      </c>
      <c r="SO49" s="675" t="e">
        <f t="shared" si="93"/>
        <v>#REF!</v>
      </c>
      <c r="SP49" s="675" t="e">
        <f t="shared" si="93"/>
        <v>#REF!</v>
      </c>
      <c r="SQ49" s="675">
        <f t="shared" si="93"/>
        <v>0</v>
      </c>
      <c r="SR49" s="675">
        <f t="shared" si="93"/>
        <v>0</v>
      </c>
      <c r="SS49" s="675">
        <f t="shared" si="93"/>
        <v>0</v>
      </c>
      <c r="ST49" s="675">
        <f t="shared" si="93"/>
        <v>0</v>
      </c>
      <c r="SU49" s="675">
        <f t="shared" si="93"/>
        <v>0</v>
      </c>
      <c r="SV49" s="675">
        <f t="shared" si="93"/>
        <v>0</v>
      </c>
      <c r="SW49" s="675">
        <f t="shared" si="94"/>
        <v>0</v>
      </c>
      <c r="SX49" s="675">
        <f t="shared" si="94"/>
        <v>0</v>
      </c>
      <c r="SY49" s="675" t="e">
        <f>#REF!*$AP49</f>
        <v>#REF!</v>
      </c>
      <c r="SZ49" s="675" t="e">
        <f>#REF!*$AP49</f>
        <v>#REF!</v>
      </c>
      <c r="TA49" s="675" t="e">
        <f>#REF!*$AP49</f>
        <v>#REF!</v>
      </c>
      <c r="TB49" s="675" t="e">
        <f>#REF!*$AP49</f>
        <v>#REF!</v>
      </c>
      <c r="TC49" s="675" t="e">
        <f>#REF!*$AP49</f>
        <v>#REF!</v>
      </c>
      <c r="TE49" s="675">
        <f t="shared" si="152"/>
        <v>0</v>
      </c>
      <c r="TF49" s="675">
        <f t="shared" si="153"/>
        <v>0</v>
      </c>
      <c r="TG49" s="675">
        <f t="shared" si="154"/>
        <v>0</v>
      </c>
      <c r="TH49" s="675">
        <f t="shared" si="155"/>
        <v>0</v>
      </c>
      <c r="TI49" s="675">
        <f t="shared" si="156"/>
        <v>0</v>
      </c>
      <c r="TJ49" s="675">
        <f t="shared" si="157"/>
        <v>0</v>
      </c>
      <c r="TK49" s="675">
        <f t="shared" si="158"/>
        <v>0</v>
      </c>
      <c r="TL49" s="675">
        <f t="shared" si="159"/>
        <v>0</v>
      </c>
      <c r="TM49" s="675">
        <f t="shared" si="160"/>
        <v>0</v>
      </c>
      <c r="TN49" s="676">
        <f t="shared" si="161"/>
        <v>0</v>
      </c>
      <c r="TP49" s="675">
        <f>IFERROR(SG49*(1+LEVEL_2!#REF!),0)</f>
        <v>0</v>
      </c>
      <c r="TQ49" s="675">
        <f>IFERROR(SH49*(1+LEVEL_2!#REF!),0)</f>
        <v>0</v>
      </c>
      <c r="TR49" s="675">
        <f>IFERROR(SI49*(1+LEVEL_2!#REF!),0)</f>
        <v>0</v>
      </c>
      <c r="TS49" s="675">
        <f>IFERROR(SJ49*(1+LEVEL_2!#REF!),0)</f>
        <v>0</v>
      </c>
      <c r="TT49" s="675">
        <f>IFERROR(SK49*(1+LEVEL_2!#REF!),0)</f>
        <v>0</v>
      </c>
      <c r="TU49" s="675">
        <f>IFERROR(SL49*(1+LEVEL_2!#REF!),0)</f>
        <v>0</v>
      </c>
      <c r="TV49" s="675">
        <f>IFERROR(SM49*(1+LEVEL_2!#REF!),0)</f>
        <v>0</v>
      </c>
      <c r="TW49" s="675">
        <f>IFERROR(SN49*(1+LEVEL_2!#REF!),0)</f>
        <v>0</v>
      </c>
      <c r="TX49" s="675">
        <f>IFERROR(SO49*(1+LEVEL_2!#REF!),0)</f>
        <v>0</v>
      </c>
      <c r="TY49" s="675">
        <f>IFERROR(SP49*(1+LEVEL_2!#REF!),0)</f>
        <v>0</v>
      </c>
      <c r="TZ49" s="675">
        <f>IFERROR(SQ49*(1+LEVEL_2!#REF!),0)</f>
        <v>0</v>
      </c>
      <c r="UA49" s="675">
        <f>IFERROR(SR49*(1+LEVEL_2!#REF!),0)</f>
        <v>0</v>
      </c>
      <c r="UB49" s="675">
        <f>IFERROR(SS49*(1+LEVEL_2!#REF!),0)</f>
        <v>0</v>
      </c>
      <c r="UC49" s="675">
        <f>IFERROR(ST49*(1+LEVEL_2!#REF!),0)</f>
        <v>0</v>
      </c>
      <c r="UD49" s="675">
        <f>IFERROR(SU49*(1+LEVEL_2!#REF!),0)</f>
        <v>0</v>
      </c>
      <c r="UE49" s="675">
        <f>IFERROR(SV49*(1+LEVEL_2!#REF!),0)</f>
        <v>0</v>
      </c>
      <c r="UF49" s="675">
        <f>IFERROR(SW49*(1+LEVEL_2!#REF!),0)</f>
        <v>0</v>
      </c>
      <c r="UG49" s="675">
        <f>IFERROR(SX49*(1+LEVEL_2!#REF!),0)</f>
        <v>0</v>
      </c>
      <c r="UH49" s="675">
        <f>IFERROR(SY49*(1+LEVEL_2!#REF!),0)</f>
        <v>0</v>
      </c>
      <c r="UI49" s="675">
        <f>IFERROR(SZ49*(1+LEVEL_2!#REF!),0)</f>
        <v>0</v>
      </c>
      <c r="UJ49" s="675">
        <f>IFERROR(TA49*(1+LEVEL_2!#REF!),0)</f>
        <v>0</v>
      </c>
      <c r="UK49" s="675">
        <f>IFERROR(TB49*(1+LEVEL_2!#REF!),0)</f>
        <v>0</v>
      </c>
      <c r="UL49" s="675">
        <f>IFERROR(TC49*(1+LEVEL_2!#REF!),0)</f>
        <v>0</v>
      </c>
      <c r="UN49" s="675">
        <f t="shared" si="162"/>
        <v>0</v>
      </c>
      <c r="UO49" s="675">
        <f t="shared" si="163"/>
        <v>0</v>
      </c>
      <c r="UP49" s="675">
        <f t="shared" si="164"/>
        <v>0</v>
      </c>
      <c r="UQ49" s="675">
        <f t="shared" si="165"/>
        <v>0</v>
      </c>
      <c r="UR49" s="675">
        <f t="shared" si="166"/>
        <v>0</v>
      </c>
      <c r="US49" s="675">
        <f t="shared" si="167"/>
        <v>0</v>
      </c>
      <c r="UT49" s="675">
        <f t="shared" si="168"/>
        <v>0</v>
      </c>
      <c r="UU49" s="675">
        <f t="shared" si="169"/>
        <v>0</v>
      </c>
      <c r="UV49" s="675">
        <f t="shared" si="170"/>
        <v>0</v>
      </c>
      <c r="UW49" s="676">
        <f t="shared" si="171"/>
        <v>0</v>
      </c>
    </row>
    <row r="50" spans="1:569" s="645" customFormat="1" ht="20.100000000000001" customHeight="1">
      <c r="A50" s="677" t="s">
        <v>97</v>
      </c>
      <c r="B50" s="677" t="s">
        <v>97</v>
      </c>
      <c r="C50" s="801" t="s">
        <v>429</v>
      </c>
      <c r="D50" s="764"/>
      <c r="E50" s="792" t="s">
        <v>426</v>
      </c>
      <c r="F50" s="793" t="s">
        <v>430</v>
      </c>
      <c r="G50" s="792" t="s">
        <v>431</v>
      </c>
      <c r="H50" s="794" t="s">
        <v>380</v>
      </c>
      <c r="I50" s="789"/>
      <c r="J50" s="789"/>
      <c r="K50" s="789"/>
      <c r="L50" s="789"/>
      <c r="M50" s="770"/>
      <c r="N50" s="771">
        <f t="shared" si="393"/>
        <v>0</v>
      </c>
      <c r="O50" s="772">
        <f t="shared" si="394"/>
        <v>0</v>
      </c>
      <c r="Q50" s="789"/>
      <c r="R50" s="795"/>
      <c r="S50" s="795"/>
      <c r="T50" s="795"/>
      <c r="U50" s="795"/>
      <c r="V50" s="795"/>
      <c r="W50" s="795"/>
      <c r="X50" s="795"/>
      <c r="Y50" s="809"/>
      <c r="Z50" s="809"/>
      <c r="AA50" s="809"/>
      <c r="AB50" s="809"/>
      <c r="AC50" s="809"/>
      <c r="AD50" s="809"/>
      <c r="AE50" s="809"/>
      <c r="AF50" s="810"/>
      <c r="AH50" s="774">
        <f t="shared" si="176"/>
        <v>80000</v>
      </c>
      <c r="AI50" s="775">
        <f t="shared" si="177"/>
        <v>0</v>
      </c>
      <c r="AJ50" s="774">
        <f t="shared" si="178"/>
        <v>15000</v>
      </c>
      <c r="AK50" s="775">
        <f t="shared" si="179"/>
        <v>0</v>
      </c>
      <c r="AL50" s="774">
        <f t="shared" si="180"/>
        <v>15000</v>
      </c>
      <c r="AM50" s="775">
        <f t="shared" si="181"/>
        <v>0</v>
      </c>
      <c r="AN50" s="774">
        <f t="shared" si="182"/>
        <v>0</v>
      </c>
      <c r="AO50" s="775">
        <f t="shared" si="183"/>
        <v>0</v>
      </c>
      <c r="AP50" s="693">
        <f t="shared" si="99"/>
        <v>110000</v>
      </c>
      <c r="AQ50" s="775">
        <f t="shared" si="184"/>
        <v>0</v>
      </c>
      <c r="AR50" s="774">
        <f t="shared" si="185"/>
        <v>0</v>
      </c>
      <c r="AS50" s="775">
        <f t="shared" si="186"/>
        <v>0</v>
      </c>
      <c r="AT50" s="776">
        <f t="shared" si="187"/>
        <v>132000</v>
      </c>
      <c r="AU50" s="776">
        <f t="shared" si="188"/>
        <v>220000</v>
      </c>
      <c r="AV50" s="693">
        <f t="shared" si="103"/>
        <v>110000</v>
      </c>
      <c r="AW50" s="775">
        <f t="shared" si="172"/>
        <v>0</v>
      </c>
      <c r="AX50" s="775">
        <f t="shared" si="189"/>
        <v>0</v>
      </c>
      <c r="AY50" s="775">
        <f t="shared" si="190"/>
        <v>0</v>
      </c>
      <c r="AZ50" s="775">
        <f t="shared" si="190"/>
        <v>0</v>
      </c>
      <c r="BA50" s="693">
        <f t="shared" si="191"/>
        <v>0</v>
      </c>
      <c r="BB50" s="693">
        <f t="shared" si="192"/>
        <v>0</v>
      </c>
      <c r="BC50" s="774">
        <f t="shared" si="193"/>
        <v>0</v>
      </c>
      <c r="BD50" s="775">
        <f t="shared" si="194"/>
        <v>0</v>
      </c>
      <c r="BE50" s="777"/>
      <c r="BG50" s="774">
        <v>75174</v>
      </c>
      <c r="BH50" s="775">
        <f t="shared" si="195"/>
        <v>0</v>
      </c>
      <c r="BI50" s="774">
        <v>15000</v>
      </c>
      <c r="BJ50" s="775">
        <f t="shared" si="196"/>
        <v>0</v>
      </c>
      <c r="BK50" s="774">
        <v>20631.723844529839</v>
      </c>
      <c r="BL50" s="775">
        <f t="shared" si="197"/>
        <v>0</v>
      </c>
      <c r="BM50" s="774"/>
      <c r="BN50" s="775">
        <f t="shared" si="198"/>
        <v>0</v>
      </c>
      <c r="BO50" s="693">
        <f t="shared" si="105"/>
        <v>110805.72384452984</v>
      </c>
      <c r="BP50" s="775">
        <f t="shared" si="199"/>
        <v>0</v>
      </c>
      <c r="BQ50" s="774">
        <f t="shared" si="200"/>
        <v>0</v>
      </c>
      <c r="BR50" s="775">
        <f t="shared" si="201"/>
        <v>0</v>
      </c>
      <c r="BS50" s="693">
        <f t="shared" si="107"/>
        <v>110805.72384452984</v>
      </c>
      <c r="BT50" s="775">
        <f t="shared" si="202"/>
        <v>0</v>
      </c>
      <c r="BU50" s="693">
        <f t="shared" si="203"/>
        <v>0</v>
      </c>
      <c r="BV50" s="693">
        <f t="shared" si="204"/>
        <v>0</v>
      </c>
      <c r="BW50" s="774"/>
      <c r="BX50" s="775">
        <f t="shared" si="205"/>
        <v>0</v>
      </c>
      <c r="BY50" s="777"/>
      <c r="CA50" s="744"/>
      <c r="CB50" s="745">
        <f t="shared" si="395"/>
        <v>0</v>
      </c>
      <c r="CC50" s="718"/>
      <c r="CD50" s="745">
        <f t="shared" si="396"/>
        <v>0</v>
      </c>
      <c r="CE50" s="718"/>
      <c r="CF50" s="745">
        <f t="shared" si="397"/>
        <v>0</v>
      </c>
      <c r="CG50" s="718"/>
      <c r="CH50" s="745">
        <f t="shared" si="398"/>
        <v>0</v>
      </c>
      <c r="CI50" s="746">
        <f t="shared" si="108"/>
        <v>0</v>
      </c>
      <c r="CJ50" s="745">
        <f t="shared" si="399"/>
        <v>0</v>
      </c>
      <c r="CK50" s="718"/>
      <c r="CL50" s="745">
        <f t="shared" si="400"/>
        <v>0</v>
      </c>
      <c r="CM50" s="746">
        <f t="shared" si="109"/>
        <v>0</v>
      </c>
      <c r="CN50" s="745">
        <f t="shared" si="401"/>
        <v>0</v>
      </c>
      <c r="CO50" s="699">
        <f t="shared" si="206"/>
        <v>0</v>
      </c>
      <c r="CP50" s="699">
        <f t="shared" si="206"/>
        <v>0</v>
      </c>
      <c r="CQ50" s="699">
        <f t="shared" si="206"/>
        <v>0</v>
      </c>
      <c r="CR50" s="699">
        <f t="shared" si="206"/>
        <v>0</v>
      </c>
      <c r="CS50" s="700">
        <f t="shared" si="206"/>
        <v>0</v>
      </c>
      <c r="CT50" s="699">
        <f t="shared" si="206"/>
        <v>0</v>
      </c>
      <c r="CU50" s="699">
        <f t="shared" si="206"/>
        <v>0</v>
      </c>
      <c r="CV50" s="700">
        <f t="shared" si="402"/>
        <v>0</v>
      </c>
      <c r="CW50" s="697"/>
      <c r="CX50" s="696">
        <f t="shared" si="207"/>
        <v>0</v>
      </c>
      <c r="CY50" s="701"/>
      <c r="DA50" s="778">
        <f>IFERROR(VLOOKUP($C50,정민건설!$A$13:$AM$154,28,FALSE),0)</f>
        <v>80000</v>
      </c>
      <c r="DB50" s="775">
        <f t="shared" si="208"/>
        <v>0</v>
      </c>
      <c r="DC50" s="778">
        <f>IFERROR(VLOOKUP($C50,정민건설!$A$13:$AM$154,30,FALSE),0)</f>
        <v>15000</v>
      </c>
      <c r="DD50" s="775">
        <f t="shared" si="209"/>
        <v>0</v>
      </c>
      <c r="DE50" s="774">
        <f>IFERROR(VLOOKUP($C50,정민건설!$A$13:$AM$154,32,FALSE),0)</f>
        <v>15000</v>
      </c>
      <c r="DF50" s="775">
        <f t="shared" si="210"/>
        <v>0</v>
      </c>
      <c r="DG50" s="774">
        <f>IFERROR(VLOOKUP($C50,정민건설!$A$13:$AM$154,34,FALSE),0)</f>
        <v>0</v>
      </c>
      <c r="DH50" s="775">
        <f t="shared" si="211"/>
        <v>0</v>
      </c>
      <c r="DI50" s="693">
        <f t="shared" si="110"/>
        <v>110000</v>
      </c>
      <c r="DJ50" s="775">
        <f t="shared" si="212"/>
        <v>0</v>
      </c>
      <c r="DK50" s="778">
        <f t="shared" si="213"/>
        <v>0</v>
      </c>
      <c r="DL50" s="779">
        <f t="shared" si="214"/>
        <v>0</v>
      </c>
      <c r="DM50" s="693">
        <f t="shared" si="112"/>
        <v>110000</v>
      </c>
      <c r="DN50" s="775">
        <f t="shared" si="215"/>
        <v>0</v>
      </c>
      <c r="DO50" s="693">
        <f t="shared" si="216"/>
        <v>0</v>
      </c>
      <c r="DP50" s="693">
        <f t="shared" si="217"/>
        <v>0</v>
      </c>
      <c r="DQ50" s="774"/>
      <c r="DR50" s="775">
        <f t="shared" si="218"/>
        <v>0</v>
      </c>
      <c r="DS50" s="777"/>
      <c r="DU50" s="790">
        <v>76000</v>
      </c>
      <c r="DV50" s="805">
        <f t="shared" si="219"/>
        <v>0</v>
      </c>
      <c r="DW50" s="774">
        <f>IFERROR(VLOOKUP($C50,[1]영만종합건설!$A$13:$AN$154,30,FALSE),0)</f>
        <v>10000</v>
      </c>
      <c r="DX50" s="780">
        <f t="shared" si="220"/>
        <v>0</v>
      </c>
      <c r="DY50" s="778">
        <f>IFERROR(VLOOKUP($C50,[1]영만종합건설!$A$13:$AN$154,32,FALSE),0)</f>
        <v>10000</v>
      </c>
      <c r="DZ50" s="780">
        <f t="shared" si="221"/>
        <v>0</v>
      </c>
      <c r="EA50" s="778">
        <f>IFERROR(VLOOKUP($C50,[1]영만종합건설!$A$13:$AN$154,34,FALSE),0)</f>
        <v>0</v>
      </c>
      <c r="EB50" s="780">
        <f t="shared" si="222"/>
        <v>0</v>
      </c>
      <c r="EC50" s="703">
        <f t="shared" si="113"/>
        <v>96000</v>
      </c>
      <c r="ED50" s="780">
        <f t="shared" si="223"/>
        <v>0</v>
      </c>
      <c r="EE50" s="778">
        <f t="shared" si="224"/>
        <v>0</v>
      </c>
      <c r="EF50" s="779">
        <f t="shared" si="114"/>
        <v>0</v>
      </c>
      <c r="EG50" s="703">
        <f t="shared" si="115"/>
        <v>96000</v>
      </c>
      <c r="EH50" s="780">
        <f t="shared" si="225"/>
        <v>0</v>
      </c>
      <c r="EI50" s="703">
        <f t="shared" si="226"/>
        <v>0</v>
      </c>
      <c r="EJ50" s="703">
        <f t="shared" si="227"/>
        <v>0</v>
      </c>
      <c r="EK50" s="778"/>
      <c r="EL50" s="780">
        <f t="shared" si="228"/>
        <v>0</v>
      </c>
      <c r="EM50" s="781"/>
      <c r="EO50" s="778">
        <f>IFERROR(VLOOKUP($C50,[1]부강종합건설!$A$13:$AM$154,28,FALSE),0)</f>
        <v>75000</v>
      </c>
      <c r="EP50" s="780">
        <f t="shared" si="229"/>
        <v>0</v>
      </c>
      <c r="EQ50" s="778">
        <f>IFERROR(VLOOKUP($C50,[1]부강종합건설!$A$13:$AM$154,30,FALSE),0)</f>
        <v>8000</v>
      </c>
      <c r="ER50" s="780">
        <f t="shared" si="230"/>
        <v>0</v>
      </c>
      <c r="ES50" s="778">
        <f>IFERROR(VLOOKUP($C50,[1]부강종합건설!$A$13:$AM$154,32,FALSE),0)</f>
        <v>8000</v>
      </c>
      <c r="ET50" s="780">
        <f t="shared" si="231"/>
        <v>0</v>
      </c>
      <c r="EU50" s="778">
        <f>IFERROR(VLOOKUP($C50,[1]부강종합건설!$A$13:$AM$154,34,FALSE),0)</f>
        <v>12700</v>
      </c>
      <c r="EV50" s="780">
        <f t="shared" si="232"/>
        <v>0</v>
      </c>
      <c r="EW50" s="703">
        <f t="shared" si="116"/>
        <v>103700</v>
      </c>
      <c r="EX50" s="780">
        <f t="shared" si="233"/>
        <v>0</v>
      </c>
      <c r="EY50" s="778">
        <f t="shared" si="234"/>
        <v>0</v>
      </c>
      <c r="EZ50" s="779">
        <f t="shared" si="117"/>
        <v>0</v>
      </c>
      <c r="FA50" s="703">
        <f t="shared" si="118"/>
        <v>103700</v>
      </c>
      <c r="FB50" s="780">
        <f t="shared" si="235"/>
        <v>0</v>
      </c>
      <c r="FC50" s="703">
        <f t="shared" si="236"/>
        <v>0</v>
      </c>
      <c r="FD50" s="703">
        <f t="shared" si="237"/>
        <v>0</v>
      </c>
      <c r="FE50" s="778"/>
      <c r="FF50" s="780">
        <f t="shared" si="238"/>
        <v>0</v>
      </c>
      <c r="FG50" s="782"/>
      <c r="FI50" s="774">
        <f>IFERROR(VLOOKUP($C50,[1]대도엔지니어링!$A$13:$AN$154,28,FALSE),0)</f>
        <v>90000</v>
      </c>
      <c r="FJ50" s="775">
        <f t="shared" si="239"/>
        <v>0</v>
      </c>
      <c r="FK50" s="774">
        <f>IFERROR(VLOOKUP($C50,[1]대도엔지니어링!$A$13:$AN$154,30,FALSE),0)</f>
        <v>11000</v>
      </c>
      <c r="FL50" s="775">
        <f t="shared" si="240"/>
        <v>0</v>
      </c>
      <c r="FM50" s="774">
        <f>IFERROR(VLOOKUP($C50,[1]대도엔지니어링!$A$13:$AN$154,32,FALSE),0)</f>
        <v>16500</v>
      </c>
      <c r="FN50" s="775">
        <f t="shared" si="241"/>
        <v>0</v>
      </c>
      <c r="FO50" s="774">
        <f>IFERROR(VLOOKUP($C50,[1]대도엔지니어링!$A$13:$AN$154,34,FALSE),0)</f>
        <v>3260</v>
      </c>
      <c r="FP50" s="775">
        <f t="shared" si="242"/>
        <v>0</v>
      </c>
      <c r="FQ50" s="693">
        <f t="shared" si="119"/>
        <v>120760</v>
      </c>
      <c r="FR50" s="775">
        <f t="shared" si="243"/>
        <v>0</v>
      </c>
      <c r="FS50" s="774">
        <f t="shared" si="120"/>
        <v>9657.7119273444714</v>
      </c>
      <c r="FT50" s="775">
        <f t="shared" si="244"/>
        <v>0</v>
      </c>
      <c r="FU50" s="693">
        <f t="shared" si="121"/>
        <v>130417.71192734447</v>
      </c>
      <c r="FV50" s="775">
        <f t="shared" si="245"/>
        <v>0</v>
      </c>
      <c r="FW50" s="693">
        <f t="shared" si="246"/>
        <v>0</v>
      </c>
      <c r="FX50" s="693">
        <f t="shared" si="247"/>
        <v>0</v>
      </c>
      <c r="FY50" s="774"/>
      <c r="FZ50" s="775">
        <f t="shared" si="248"/>
        <v>0</v>
      </c>
      <c r="GA50" s="782"/>
      <c r="GC50" s="774">
        <f>IFERROR(VLOOKUP($C50,[1]부명엔지니어링!$A$13:$AN$154,28,FALSE),0)</f>
        <v>82000</v>
      </c>
      <c r="GD50" s="775">
        <f t="shared" si="249"/>
        <v>0</v>
      </c>
      <c r="GE50" s="774">
        <f>IFERROR(VLOOKUP($C50,[1]부명엔지니어링!$A$13:$AN$154,30,FALSE),0)</f>
        <v>15000</v>
      </c>
      <c r="GF50" s="775">
        <f t="shared" si="250"/>
        <v>0</v>
      </c>
      <c r="GG50" s="774">
        <f>IFERROR(VLOOKUP($C50,[1]부명엔지니어링!$A$13:$AN$154,32,FALSE),0)</f>
        <v>15000</v>
      </c>
      <c r="GH50" s="775">
        <f t="shared" si="251"/>
        <v>0</v>
      </c>
      <c r="GI50" s="774">
        <f>IFERROR(VLOOKUP($C50,[1]부명엔지니어링!$A$13:$AN$154,34,FALSE),0)</f>
        <v>0</v>
      </c>
      <c r="GJ50" s="775">
        <f t="shared" si="252"/>
        <v>0</v>
      </c>
      <c r="GK50" s="693">
        <f t="shared" si="122"/>
        <v>112000</v>
      </c>
      <c r="GL50" s="775">
        <f t="shared" si="253"/>
        <v>0</v>
      </c>
      <c r="GM50" s="774">
        <f t="shared" si="254"/>
        <v>0</v>
      </c>
      <c r="GN50" s="775">
        <f t="shared" si="123"/>
        <v>0</v>
      </c>
      <c r="GO50" s="693">
        <f t="shared" si="124"/>
        <v>112000</v>
      </c>
      <c r="GP50" s="775">
        <f t="shared" si="255"/>
        <v>0</v>
      </c>
      <c r="GQ50" s="693">
        <f t="shared" si="256"/>
        <v>0</v>
      </c>
      <c r="GR50" s="693">
        <f t="shared" si="257"/>
        <v>0</v>
      </c>
      <c r="GS50" s="774"/>
      <c r="GT50" s="775">
        <f t="shared" si="258"/>
        <v>0</v>
      </c>
      <c r="GU50" s="782"/>
      <c r="GW50" s="774">
        <f>IFERROR(VLOOKUP($C50,[1]직영비!$A$262:$AF$337,19,FALSE),0)*$GW$5</f>
        <v>80914</v>
      </c>
      <c r="GX50" s="775">
        <f t="shared" si="259"/>
        <v>0</v>
      </c>
      <c r="GY50" s="774">
        <f>IFERROR(VLOOKUP($C50,[1]직영비!$A$262:$AF$337,23,FALSE),0)*$GW$5</f>
        <v>28859.101142911757</v>
      </c>
      <c r="GZ50" s="775">
        <f t="shared" si="260"/>
        <v>0</v>
      </c>
      <c r="HA50" s="774">
        <f>IFERROR(VLOOKUP($C50,[1]직영비!$A$262:$AF$337,25,FALSE),0)*$GW$5</f>
        <v>20608.000000000004</v>
      </c>
      <c r="HB50" s="775">
        <f t="shared" si="261"/>
        <v>0</v>
      </c>
      <c r="HC50" s="774"/>
      <c r="HD50" s="775">
        <f t="shared" si="262"/>
        <v>0</v>
      </c>
      <c r="HE50" s="693">
        <f t="shared" si="125"/>
        <v>130381.10114291176</v>
      </c>
      <c r="HF50" s="775">
        <f t="shared" si="263"/>
        <v>0</v>
      </c>
      <c r="HG50" s="774">
        <f t="shared" si="264"/>
        <v>0</v>
      </c>
      <c r="HH50" s="775">
        <f t="shared" si="126"/>
        <v>0</v>
      </c>
      <c r="HI50" s="693">
        <f t="shared" si="127"/>
        <v>130381.10114291176</v>
      </c>
      <c r="HJ50" s="775">
        <f t="shared" si="265"/>
        <v>0</v>
      </c>
      <c r="HK50" s="693">
        <f t="shared" si="389"/>
        <v>0</v>
      </c>
      <c r="HL50" s="693">
        <f t="shared" si="390"/>
        <v>0</v>
      </c>
      <c r="HM50" s="774"/>
      <c r="HN50" s="775">
        <f t="shared" si="268"/>
        <v>0</v>
      </c>
      <c r="HO50" s="777"/>
      <c r="HQ50" s="783"/>
      <c r="HR50" s="784">
        <f t="shared" si="269"/>
        <v>0</v>
      </c>
      <c r="HS50" s="783"/>
      <c r="HT50" s="784">
        <f t="shared" si="270"/>
        <v>0</v>
      </c>
      <c r="HU50" s="783"/>
      <c r="HV50" s="784">
        <f t="shared" si="271"/>
        <v>0</v>
      </c>
      <c r="HW50" s="783"/>
      <c r="HX50" s="784">
        <f t="shared" si="272"/>
        <v>0</v>
      </c>
      <c r="HY50" s="707">
        <f t="shared" si="128"/>
        <v>0</v>
      </c>
      <c r="HZ50" s="784">
        <f t="shared" si="273"/>
        <v>0</v>
      </c>
      <c r="IA50" s="783"/>
      <c r="IB50" s="784">
        <f t="shared" si="274"/>
        <v>0</v>
      </c>
      <c r="IC50" s="707">
        <f t="shared" si="129"/>
        <v>0</v>
      </c>
      <c r="ID50" s="784">
        <f t="shared" si="275"/>
        <v>0</v>
      </c>
      <c r="IE50" s="706">
        <f t="shared" si="276"/>
        <v>0</v>
      </c>
      <c r="IF50" s="706">
        <f t="shared" si="277"/>
        <v>0</v>
      </c>
      <c r="IG50" s="783"/>
      <c r="IH50" s="784">
        <f t="shared" si="278"/>
        <v>0</v>
      </c>
      <c r="II50" s="782"/>
      <c r="IK50" s="783"/>
      <c r="IL50" s="784">
        <f t="shared" si="279"/>
        <v>0</v>
      </c>
      <c r="IM50" s="783"/>
      <c r="IN50" s="784">
        <f t="shared" si="280"/>
        <v>0</v>
      </c>
      <c r="IO50" s="783"/>
      <c r="IP50" s="784">
        <f t="shared" si="281"/>
        <v>0</v>
      </c>
      <c r="IQ50" s="783"/>
      <c r="IR50" s="784">
        <f t="shared" si="282"/>
        <v>0</v>
      </c>
      <c r="IS50" s="707">
        <f t="shared" si="130"/>
        <v>0</v>
      </c>
      <c r="IT50" s="784">
        <f t="shared" si="283"/>
        <v>0</v>
      </c>
      <c r="IU50" s="783"/>
      <c r="IV50" s="784">
        <f t="shared" si="284"/>
        <v>0</v>
      </c>
      <c r="IW50" s="707">
        <f t="shared" si="131"/>
        <v>0</v>
      </c>
      <c r="IX50" s="784">
        <f t="shared" si="285"/>
        <v>0</v>
      </c>
      <c r="IY50" s="706">
        <f t="shared" si="286"/>
        <v>0</v>
      </c>
      <c r="IZ50" s="706">
        <f t="shared" si="287"/>
        <v>0</v>
      </c>
      <c r="JA50" s="783"/>
      <c r="JB50" s="784">
        <f t="shared" si="288"/>
        <v>0</v>
      </c>
      <c r="JC50" s="782"/>
      <c r="JE50" s="783"/>
      <c r="JF50" s="784">
        <f t="shared" si="289"/>
        <v>0</v>
      </c>
      <c r="JG50" s="783"/>
      <c r="JH50" s="784">
        <f t="shared" si="290"/>
        <v>0</v>
      </c>
      <c r="JI50" s="783"/>
      <c r="JJ50" s="784">
        <f t="shared" si="291"/>
        <v>0</v>
      </c>
      <c r="JK50" s="783"/>
      <c r="JL50" s="784">
        <f t="shared" si="292"/>
        <v>0</v>
      </c>
      <c r="JM50" s="707">
        <f t="shared" si="132"/>
        <v>0</v>
      </c>
      <c r="JN50" s="784">
        <f t="shared" si="293"/>
        <v>0</v>
      </c>
      <c r="JO50" s="783"/>
      <c r="JP50" s="784">
        <f t="shared" si="294"/>
        <v>0</v>
      </c>
      <c r="JQ50" s="707">
        <f t="shared" si="133"/>
        <v>0</v>
      </c>
      <c r="JR50" s="784">
        <f t="shared" si="295"/>
        <v>0</v>
      </c>
      <c r="JS50" s="706">
        <f t="shared" si="296"/>
        <v>0</v>
      </c>
      <c r="JT50" s="706">
        <f t="shared" si="297"/>
        <v>0</v>
      </c>
      <c r="JU50" s="783"/>
      <c r="JV50" s="784">
        <f t="shared" si="298"/>
        <v>0</v>
      </c>
      <c r="JW50" s="782"/>
      <c r="JY50" s="783"/>
      <c r="JZ50" s="784">
        <f t="shared" si="299"/>
        <v>0</v>
      </c>
      <c r="KA50" s="783"/>
      <c r="KB50" s="784">
        <f t="shared" si="300"/>
        <v>0</v>
      </c>
      <c r="KC50" s="783"/>
      <c r="KD50" s="784">
        <f t="shared" si="301"/>
        <v>0</v>
      </c>
      <c r="KE50" s="783"/>
      <c r="KF50" s="784">
        <f t="shared" si="302"/>
        <v>0</v>
      </c>
      <c r="KG50" s="707">
        <f t="shared" si="134"/>
        <v>0</v>
      </c>
      <c r="KH50" s="784">
        <f t="shared" si="303"/>
        <v>0</v>
      </c>
      <c r="KI50" s="783"/>
      <c r="KJ50" s="784">
        <f t="shared" si="304"/>
        <v>0</v>
      </c>
      <c r="KK50" s="707">
        <f t="shared" si="135"/>
        <v>0</v>
      </c>
      <c r="KL50" s="784">
        <f t="shared" si="305"/>
        <v>0</v>
      </c>
      <c r="KM50" s="706">
        <f t="shared" si="306"/>
        <v>0</v>
      </c>
      <c r="KN50" s="706">
        <f t="shared" si="307"/>
        <v>0</v>
      </c>
      <c r="KO50" s="783"/>
      <c r="KP50" s="784">
        <f t="shared" si="308"/>
        <v>0</v>
      </c>
      <c r="KQ50" s="782"/>
      <c r="KS50" s="783"/>
      <c r="KT50" s="784">
        <f t="shared" si="309"/>
        <v>0</v>
      </c>
      <c r="KU50" s="783"/>
      <c r="KV50" s="784">
        <f t="shared" si="310"/>
        <v>0</v>
      </c>
      <c r="KW50" s="783"/>
      <c r="KX50" s="784">
        <f t="shared" si="311"/>
        <v>0</v>
      </c>
      <c r="KY50" s="783"/>
      <c r="KZ50" s="784">
        <f t="shared" si="312"/>
        <v>0</v>
      </c>
      <c r="LA50" s="707">
        <f t="shared" si="136"/>
        <v>0</v>
      </c>
      <c r="LB50" s="784">
        <f t="shared" si="313"/>
        <v>0</v>
      </c>
      <c r="LC50" s="783"/>
      <c r="LD50" s="784">
        <f t="shared" si="314"/>
        <v>0</v>
      </c>
      <c r="LE50" s="707">
        <f t="shared" si="137"/>
        <v>0</v>
      </c>
      <c r="LF50" s="784">
        <f t="shared" si="315"/>
        <v>0</v>
      </c>
      <c r="LG50" s="706">
        <f t="shared" si="316"/>
        <v>0</v>
      </c>
      <c r="LH50" s="706">
        <f t="shared" si="317"/>
        <v>0</v>
      </c>
      <c r="LI50" s="783"/>
      <c r="LJ50" s="784">
        <f t="shared" si="318"/>
        <v>0</v>
      </c>
      <c r="LK50" s="782"/>
      <c r="LM50" s="783"/>
      <c r="LN50" s="784">
        <f t="shared" si="319"/>
        <v>0</v>
      </c>
      <c r="LO50" s="783"/>
      <c r="LP50" s="784">
        <f t="shared" si="320"/>
        <v>0</v>
      </c>
      <c r="LQ50" s="783"/>
      <c r="LR50" s="784">
        <f t="shared" si="321"/>
        <v>0</v>
      </c>
      <c r="LS50" s="783"/>
      <c r="LT50" s="784">
        <f t="shared" si="322"/>
        <v>0</v>
      </c>
      <c r="LU50" s="707">
        <f t="shared" si="138"/>
        <v>0</v>
      </c>
      <c r="LV50" s="784">
        <f t="shared" si="323"/>
        <v>0</v>
      </c>
      <c r="LW50" s="783"/>
      <c r="LX50" s="784">
        <f t="shared" si="324"/>
        <v>0</v>
      </c>
      <c r="LY50" s="707">
        <f t="shared" si="139"/>
        <v>0</v>
      </c>
      <c r="LZ50" s="784">
        <f t="shared" si="325"/>
        <v>0</v>
      </c>
      <c r="MA50" s="706">
        <f t="shared" si="326"/>
        <v>0</v>
      </c>
      <c r="MB50" s="706">
        <f t="shared" si="327"/>
        <v>0</v>
      </c>
      <c r="MC50" s="783"/>
      <c r="MD50" s="784">
        <f t="shared" si="328"/>
        <v>0</v>
      </c>
      <c r="ME50" s="782"/>
      <c r="MG50" s="783"/>
      <c r="MH50" s="784">
        <f t="shared" si="329"/>
        <v>0</v>
      </c>
      <c r="MI50" s="783"/>
      <c r="MJ50" s="784">
        <f t="shared" si="330"/>
        <v>0</v>
      </c>
      <c r="MK50" s="783"/>
      <c r="ML50" s="784">
        <f t="shared" si="331"/>
        <v>0</v>
      </c>
      <c r="MM50" s="783"/>
      <c r="MN50" s="784">
        <f t="shared" si="332"/>
        <v>0</v>
      </c>
      <c r="MO50" s="707">
        <f t="shared" si="140"/>
        <v>0</v>
      </c>
      <c r="MP50" s="784">
        <f t="shared" si="333"/>
        <v>0</v>
      </c>
      <c r="MQ50" s="783"/>
      <c r="MR50" s="784">
        <f t="shared" si="334"/>
        <v>0</v>
      </c>
      <c r="MS50" s="707">
        <f t="shared" si="141"/>
        <v>0</v>
      </c>
      <c r="MT50" s="784">
        <f t="shared" si="335"/>
        <v>0</v>
      </c>
      <c r="MU50" s="706">
        <f t="shared" si="336"/>
        <v>0</v>
      </c>
      <c r="MV50" s="706">
        <f t="shared" si="337"/>
        <v>0</v>
      </c>
      <c r="MW50" s="783"/>
      <c r="MX50" s="784">
        <f t="shared" si="338"/>
        <v>0</v>
      </c>
      <c r="MY50" s="782"/>
      <c r="NA50" s="783"/>
      <c r="NB50" s="784">
        <f t="shared" si="339"/>
        <v>0</v>
      </c>
      <c r="NC50" s="783"/>
      <c r="ND50" s="784">
        <f t="shared" si="340"/>
        <v>0</v>
      </c>
      <c r="NE50" s="783"/>
      <c r="NF50" s="784">
        <f t="shared" si="341"/>
        <v>0</v>
      </c>
      <c r="NG50" s="783"/>
      <c r="NH50" s="784">
        <f t="shared" si="342"/>
        <v>0</v>
      </c>
      <c r="NI50" s="707">
        <f t="shared" si="142"/>
        <v>0</v>
      </c>
      <c r="NJ50" s="784">
        <f t="shared" si="343"/>
        <v>0</v>
      </c>
      <c r="NK50" s="783"/>
      <c r="NL50" s="784">
        <f t="shared" si="344"/>
        <v>0</v>
      </c>
      <c r="NM50" s="707">
        <f t="shared" si="143"/>
        <v>0</v>
      </c>
      <c r="NN50" s="784">
        <f t="shared" si="345"/>
        <v>0</v>
      </c>
      <c r="NO50" s="706">
        <f t="shared" si="346"/>
        <v>0</v>
      </c>
      <c r="NP50" s="706">
        <f t="shared" si="347"/>
        <v>0</v>
      </c>
      <c r="NQ50" s="783"/>
      <c r="NR50" s="784">
        <f t="shared" si="348"/>
        <v>0</v>
      </c>
      <c r="NS50" s="782"/>
      <c r="NU50" s="783"/>
      <c r="NV50" s="784">
        <f t="shared" si="349"/>
        <v>0</v>
      </c>
      <c r="NW50" s="783"/>
      <c r="NX50" s="784">
        <f t="shared" si="350"/>
        <v>0</v>
      </c>
      <c r="NY50" s="783"/>
      <c r="NZ50" s="784">
        <f t="shared" si="351"/>
        <v>0</v>
      </c>
      <c r="OA50" s="783"/>
      <c r="OB50" s="784">
        <f t="shared" si="352"/>
        <v>0</v>
      </c>
      <c r="OC50" s="707">
        <f t="shared" si="144"/>
        <v>0</v>
      </c>
      <c r="OD50" s="784">
        <f t="shared" si="353"/>
        <v>0</v>
      </c>
      <c r="OE50" s="783"/>
      <c r="OF50" s="784">
        <f t="shared" si="354"/>
        <v>0</v>
      </c>
      <c r="OG50" s="707">
        <f t="shared" si="145"/>
        <v>0</v>
      </c>
      <c r="OH50" s="784">
        <f t="shared" si="355"/>
        <v>0</v>
      </c>
      <c r="OI50" s="706">
        <f t="shared" si="356"/>
        <v>0</v>
      </c>
      <c r="OJ50" s="706">
        <f t="shared" si="357"/>
        <v>0</v>
      </c>
      <c r="OK50" s="783"/>
      <c r="OL50" s="784">
        <f t="shared" si="358"/>
        <v>0</v>
      </c>
      <c r="OM50" s="782"/>
      <c r="OO50" s="783"/>
      <c r="OP50" s="784">
        <f t="shared" si="359"/>
        <v>0</v>
      </c>
      <c r="OQ50" s="783"/>
      <c r="OR50" s="784">
        <f t="shared" si="360"/>
        <v>0</v>
      </c>
      <c r="OS50" s="783"/>
      <c r="OT50" s="784">
        <f t="shared" si="361"/>
        <v>0</v>
      </c>
      <c r="OU50" s="783"/>
      <c r="OV50" s="784">
        <f t="shared" si="362"/>
        <v>0</v>
      </c>
      <c r="OW50" s="707">
        <f t="shared" si="146"/>
        <v>0</v>
      </c>
      <c r="OX50" s="784">
        <f t="shared" si="363"/>
        <v>0</v>
      </c>
      <c r="OY50" s="783"/>
      <c r="OZ50" s="784">
        <f t="shared" si="364"/>
        <v>0</v>
      </c>
      <c r="PA50" s="707">
        <f t="shared" si="147"/>
        <v>0</v>
      </c>
      <c r="PB50" s="784">
        <f t="shared" si="365"/>
        <v>0</v>
      </c>
      <c r="PC50" s="706">
        <f t="shared" si="366"/>
        <v>0</v>
      </c>
      <c r="PD50" s="706">
        <f t="shared" si="367"/>
        <v>0</v>
      </c>
      <c r="PE50" s="783"/>
      <c r="PF50" s="784">
        <f t="shared" si="368"/>
        <v>0</v>
      </c>
      <c r="PG50" s="782"/>
      <c r="PI50" s="783"/>
      <c r="PJ50" s="784">
        <f t="shared" si="369"/>
        <v>0</v>
      </c>
      <c r="PK50" s="783"/>
      <c r="PL50" s="784">
        <f t="shared" si="370"/>
        <v>0</v>
      </c>
      <c r="PM50" s="783"/>
      <c r="PN50" s="784">
        <f t="shared" si="371"/>
        <v>0</v>
      </c>
      <c r="PO50" s="783"/>
      <c r="PP50" s="784">
        <f t="shared" si="372"/>
        <v>0</v>
      </c>
      <c r="PQ50" s="707">
        <f t="shared" si="148"/>
        <v>0</v>
      </c>
      <c r="PR50" s="784">
        <f t="shared" si="373"/>
        <v>0</v>
      </c>
      <c r="PS50" s="783"/>
      <c r="PT50" s="784">
        <f t="shared" si="374"/>
        <v>0</v>
      </c>
      <c r="PU50" s="707">
        <f t="shared" si="149"/>
        <v>0</v>
      </c>
      <c r="PV50" s="784">
        <f t="shared" si="375"/>
        <v>0</v>
      </c>
      <c r="PW50" s="706">
        <f t="shared" si="376"/>
        <v>0</v>
      </c>
      <c r="PX50" s="706">
        <f t="shared" si="377"/>
        <v>0</v>
      </c>
      <c r="PY50" s="783"/>
      <c r="PZ50" s="784">
        <f t="shared" si="378"/>
        <v>0</v>
      </c>
      <c r="QA50" s="782"/>
      <c r="QC50" s="783"/>
      <c r="QD50" s="784">
        <f t="shared" si="379"/>
        <v>0</v>
      </c>
      <c r="QE50" s="783"/>
      <c r="QF50" s="784">
        <f t="shared" si="380"/>
        <v>0</v>
      </c>
      <c r="QG50" s="783"/>
      <c r="QH50" s="784">
        <f t="shared" si="381"/>
        <v>0</v>
      </c>
      <c r="QI50" s="783"/>
      <c r="QJ50" s="784">
        <f t="shared" si="382"/>
        <v>0</v>
      </c>
      <c r="QK50" s="707">
        <f t="shared" si="150"/>
        <v>0</v>
      </c>
      <c r="QL50" s="784">
        <f t="shared" si="383"/>
        <v>0</v>
      </c>
      <c r="QM50" s="783"/>
      <c r="QN50" s="784">
        <f t="shared" si="384"/>
        <v>0</v>
      </c>
      <c r="QO50" s="707">
        <f t="shared" si="151"/>
        <v>0</v>
      </c>
      <c r="QP50" s="784">
        <f t="shared" si="385"/>
        <v>0</v>
      </c>
      <c r="QQ50" s="706">
        <f t="shared" si="386"/>
        <v>0</v>
      </c>
      <c r="QR50" s="706">
        <f t="shared" si="387"/>
        <v>0</v>
      </c>
      <c r="QS50" s="783"/>
      <c r="QT50" s="784">
        <f t="shared" si="388"/>
        <v>0</v>
      </c>
      <c r="QU50" s="782"/>
      <c r="RA50" s="785">
        <f t="shared" si="403"/>
        <v>0</v>
      </c>
      <c r="RB50" s="785" t="e">
        <f t="shared" si="90"/>
        <v>#REF!</v>
      </c>
      <c r="RC50" s="677">
        <f t="shared" si="404"/>
        <v>0</v>
      </c>
      <c r="RD50" s="677">
        <f t="shared" si="404"/>
        <v>0</v>
      </c>
      <c r="RE50" s="677">
        <f t="shared" si="404"/>
        <v>0</v>
      </c>
      <c r="RF50" s="677">
        <f t="shared" si="404"/>
        <v>0</v>
      </c>
      <c r="RG50" s="677">
        <f t="shared" si="404"/>
        <v>0</v>
      </c>
      <c r="RH50" s="677">
        <f t="shared" si="404"/>
        <v>0</v>
      </c>
      <c r="RI50" s="677">
        <f t="shared" si="404"/>
        <v>0</v>
      </c>
      <c r="RJ50" s="677">
        <f t="shared" si="404"/>
        <v>0</v>
      </c>
      <c r="RK50" s="677" t="e">
        <f>#REF!</f>
        <v>#REF!</v>
      </c>
      <c r="RL50" s="677" t="e">
        <f>#REF!</f>
        <v>#REF!</v>
      </c>
      <c r="RM50" s="677">
        <f t="shared" si="405"/>
        <v>0</v>
      </c>
      <c r="RN50" s="677">
        <f t="shared" si="405"/>
        <v>0</v>
      </c>
      <c r="RO50" s="677">
        <f t="shared" si="405"/>
        <v>0</v>
      </c>
      <c r="RP50" s="677">
        <f t="shared" si="405"/>
        <v>0</v>
      </c>
      <c r="RQ50" s="677">
        <f t="shared" si="405"/>
        <v>0</v>
      </c>
      <c r="RR50" s="677">
        <f t="shared" si="405"/>
        <v>0</v>
      </c>
      <c r="RS50" s="677">
        <f t="shared" si="405"/>
        <v>0</v>
      </c>
      <c r="RT50" s="677">
        <f t="shared" si="405"/>
        <v>0</v>
      </c>
      <c r="RV50" s="675">
        <f t="shared" si="6"/>
        <v>0</v>
      </c>
      <c r="RW50" s="675">
        <f t="shared" si="7"/>
        <v>0</v>
      </c>
      <c r="RX50" s="675">
        <f t="shared" si="8"/>
        <v>0</v>
      </c>
      <c r="RY50" s="675">
        <f t="shared" si="9"/>
        <v>0</v>
      </c>
      <c r="RZ50" s="675">
        <f t="shared" si="10"/>
        <v>0</v>
      </c>
      <c r="SA50" s="675">
        <f t="shared" si="11"/>
        <v>0</v>
      </c>
      <c r="SB50" s="675">
        <f t="shared" si="12"/>
        <v>0</v>
      </c>
      <c r="SC50" s="675">
        <f t="shared" si="13"/>
        <v>0</v>
      </c>
      <c r="SD50" s="675" t="e">
        <f xml:space="preserve"> SUMIF(#REF!,$SD$8,#REF!)</f>
        <v>#REF!</v>
      </c>
      <c r="SE50" s="676" t="e">
        <f xml:space="preserve"> SUMIF(#REF!,$SE$8,#REF!)</f>
        <v>#REF!</v>
      </c>
      <c r="SG50" s="675">
        <f t="shared" si="93"/>
        <v>0</v>
      </c>
      <c r="SH50" s="675">
        <f t="shared" si="93"/>
        <v>0</v>
      </c>
      <c r="SI50" s="675">
        <f t="shared" si="93"/>
        <v>0</v>
      </c>
      <c r="SJ50" s="675">
        <f t="shared" si="93"/>
        <v>0</v>
      </c>
      <c r="SK50" s="675">
        <f t="shared" si="93"/>
        <v>0</v>
      </c>
      <c r="SL50" s="675">
        <f t="shared" si="93"/>
        <v>0</v>
      </c>
      <c r="SM50" s="675">
        <f t="shared" si="93"/>
        <v>0</v>
      </c>
      <c r="SN50" s="675">
        <f t="shared" si="93"/>
        <v>0</v>
      </c>
      <c r="SO50" s="675" t="e">
        <f t="shared" si="93"/>
        <v>#REF!</v>
      </c>
      <c r="SP50" s="675" t="e">
        <f t="shared" si="93"/>
        <v>#REF!</v>
      </c>
      <c r="SQ50" s="675">
        <f t="shared" si="93"/>
        <v>0</v>
      </c>
      <c r="SR50" s="675">
        <f t="shared" si="93"/>
        <v>0</v>
      </c>
      <c r="SS50" s="675">
        <f t="shared" si="93"/>
        <v>0</v>
      </c>
      <c r="ST50" s="675">
        <f t="shared" si="93"/>
        <v>0</v>
      </c>
      <c r="SU50" s="675">
        <f t="shared" si="93"/>
        <v>0</v>
      </c>
      <c r="SV50" s="675">
        <f t="shared" si="93"/>
        <v>0</v>
      </c>
      <c r="SW50" s="675">
        <f t="shared" si="94"/>
        <v>0</v>
      </c>
      <c r="SX50" s="675">
        <f t="shared" si="94"/>
        <v>0</v>
      </c>
      <c r="SY50" s="675" t="e">
        <f>#REF!*$AP50</f>
        <v>#REF!</v>
      </c>
      <c r="SZ50" s="675" t="e">
        <f>#REF!*$AP50</f>
        <v>#REF!</v>
      </c>
      <c r="TA50" s="675" t="e">
        <f>#REF!*$AP50</f>
        <v>#REF!</v>
      </c>
      <c r="TB50" s="675" t="e">
        <f>#REF!*$AP50</f>
        <v>#REF!</v>
      </c>
      <c r="TC50" s="675" t="e">
        <f>#REF!*$AP50</f>
        <v>#REF!</v>
      </c>
      <c r="TE50" s="675">
        <f t="shared" si="152"/>
        <v>0</v>
      </c>
      <c r="TF50" s="675">
        <f t="shared" si="153"/>
        <v>0</v>
      </c>
      <c r="TG50" s="675">
        <f t="shared" si="154"/>
        <v>0</v>
      </c>
      <c r="TH50" s="675">
        <f t="shared" si="155"/>
        <v>0</v>
      </c>
      <c r="TI50" s="675">
        <f t="shared" si="156"/>
        <v>0</v>
      </c>
      <c r="TJ50" s="675">
        <f t="shared" si="157"/>
        <v>0</v>
      </c>
      <c r="TK50" s="675">
        <f t="shared" si="158"/>
        <v>0</v>
      </c>
      <c r="TL50" s="675">
        <f t="shared" si="159"/>
        <v>0</v>
      </c>
      <c r="TM50" s="675">
        <f t="shared" si="160"/>
        <v>0</v>
      </c>
      <c r="TN50" s="676">
        <f t="shared" si="161"/>
        <v>0</v>
      </c>
      <c r="TP50" s="675">
        <f>IFERROR(SG50*(1+LEVEL_2!#REF!),0)</f>
        <v>0</v>
      </c>
      <c r="TQ50" s="675">
        <f>IFERROR(SH50*(1+LEVEL_2!#REF!),0)</f>
        <v>0</v>
      </c>
      <c r="TR50" s="675">
        <f>IFERROR(SI50*(1+LEVEL_2!#REF!),0)</f>
        <v>0</v>
      </c>
      <c r="TS50" s="675">
        <f>IFERROR(SJ50*(1+LEVEL_2!#REF!),0)</f>
        <v>0</v>
      </c>
      <c r="TT50" s="675">
        <f>IFERROR(SK50*(1+LEVEL_2!#REF!),0)</f>
        <v>0</v>
      </c>
      <c r="TU50" s="675">
        <f>IFERROR(SL50*(1+LEVEL_2!#REF!),0)</f>
        <v>0</v>
      </c>
      <c r="TV50" s="675">
        <f>IFERROR(SM50*(1+LEVEL_2!#REF!),0)</f>
        <v>0</v>
      </c>
      <c r="TW50" s="675">
        <f>IFERROR(SN50*(1+LEVEL_2!#REF!),0)</f>
        <v>0</v>
      </c>
      <c r="TX50" s="675">
        <f>IFERROR(SO50*(1+LEVEL_2!#REF!),0)</f>
        <v>0</v>
      </c>
      <c r="TY50" s="675">
        <f>IFERROR(SP50*(1+LEVEL_2!#REF!),0)</f>
        <v>0</v>
      </c>
      <c r="TZ50" s="675">
        <f>IFERROR(SQ50*(1+LEVEL_2!#REF!),0)</f>
        <v>0</v>
      </c>
      <c r="UA50" s="675">
        <f>IFERROR(SR50*(1+LEVEL_2!#REF!),0)</f>
        <v>0</v>
      </c>
      <c r="UB50" s="675">
        <f>IFERROR(SS50*(1+LEVEL_2!#REF!),0)</f>
        <v>0</v>
      </c>
      <c r="UC50" s="675">
        <f>IFERROR(ST50*(1+LEVEL_2!#REF!),0)</f>
        <v>0</v>
      </c>
      <c r="UD50" s="675">
        <f>IFERROR(SU50*(1+LEVEL_2!#REF!),0)</f>
        <v>0</v>
      </c>
      <c r="UE50" s="675">
        <f>IFERROR(SV50*(1+LEVEL_2!#REF!),0)</f>
        <v>0</v>
      </c>
      <c r="UF50" s="675">
        <f>IFERROR(SW50*(1+LEVEL_2!#REF!),0)</f>
        <v>0</v>
      </c>
      <c r="UG50" s="675">
        <f>IFERROR(SX50*(1+LEVEL_2!#REF!),0)</f>
        <v>0</v>
      </c>
      <c r="UH50" s="675">
        <f>IFERROR(SY50*(1+LEVEL_2!#REF!),0)</f>
        <v>0</v>
      </c>
      <c r="UI50" s="675">
        <f>IFERROR(SZ50*(1+LEVEL_2!#REF!),0)</f>
        <v>0</v>
      </c>
      <c r="UJ50" s="675">
        <f>IFERROR(TA50*(1+LEVEL_2!#REF!),0)</f>
        <v>0</v>
      </c>
      <c r="UK50" s="675">
        <f>IFERROR(TB50*(1+LEVEL_2!#REF!),0)</f>
        <v>0</v>
      </c>
      <c r="UL50" s="675">
        <f>IFERROR(TC50*(1+LEVEL_2!#REF!),0)</f>
        <v>0</v>
      </c>
      <c r="UN50" s="675">
        <f t="shared" si="162"/>
        <v>0</v>
      </c>
      <c r="UO50" s="675">
        <f t="shared" si="163"/>
        <v>0</v>
      </c>
      <c r="UP50" s="675">
        <f t="shared" si="164"/>
        <v>0</v>
      </c>
      <c r="UQ50" s="675">
        <f t="shared" si="165"/>
        <v>0</v>
      </c>
      <c r="UR50" s="675">
        <f t="shared" si="166"/>
        <v>0</v>
      </c>
      <c r="US50" s="675">
        <f t="shared" si="167"/>
        <v>0</v>
      </c>
      <c r="UT50" s="675">
        <f t="shared" si="168"/>
        <v>0</v>
      </c>
      <c r="UU50" s="675">
        <f t="shared" si="169"/>
        <v>0</v>
      </c>
      <c r="UV50" s="675">
        <f t="shared" si="170"/>
        <v>0</v>
      </c>
      <c r="UW50" s="676">
        <f t="shared" si="171"/>
        <v>0</v>
      </c>
    </row>
    <row r="51" spans="1:569" s="645" customFormat="1" ht="20.100000000000001" customHeight="1">
      <c r="A51" s="677" t="s">
        <v>101</v>
      </c>
      <c r="B51" s="677" t="s">
        <v>101</v>
      </c>
      <c r="C51" s="801" t="s">
        <v>432</v>
      </c>
      <c r="D51" s="764"/>
      <c r="E51" s="792" t="s">
        <v>433</v>
      </c>
      <c r="F51" s="793" t="s">
        <v>434</v>
      </c>
      <c r="G51" s="792" t="s">
        <v>435</v>
      </c>
      <c r="H51" s="794" t="s">
        <v>365</v>
      </c>
      <c r="I51" s="789">
        <f>Rev.1_Base!G35</f>
        <v>12018.55</v>
      </c>
      <c r="J51" s="789">
        <f>Rev.1_Base!H35</f>
        <v>7317.8</v>
      </c>
      <c r="K51" s="789">
        <f>Rev.1_Base!J35</f>
        <v>5887.45</v>
      </c>
      <c r="L51" s="789">
        <f>Rev.1_Base!K35</f>
        <v>1186.6999999999998</v>
      </c>
      <c r="M51" s="770"/>
      <c r="N51" s="771">
        <f t="shared" si="393"/>
        <v>12018.55</v>
      </c>
      <c r="O51" s="772">
        <f t="shared" si="394"/>
        <v>0</v>
      </c>
      <c r="Q51" s="789">
        <f>Rev.1_Base!M35</f>
        <v>4700.75</v>
      </c>
      <c r="R51" s="795">
        <f>Rev.1_Base!O35</f>
        <v>1186.7</v>
      </c>
      <c r="S51" s="795">
        <f>Rev.1_Base!Q35</f>
        <v>1923.6</v>
      </c>
      <c r="T51" s="795">
        <f>Rev.1_Base!S35</f>
        <v>4207.5</v>
      </c>
      <c r="U51" s="795">
        <f>Rev.1_Base!U35</f>
        <v>0</v>
      </c>
      <c r="V51" s="795">
        <f>Rev.1_Base!W35</f>
        <v>0</v>
      </c>
      <c r="W51" s="795">
        <f>Rev.1_Base!Y35</f>
        <v>0</v>
      </c>
      <c r="X51" s="795">
        <f>Rev.1_Base!AA35</f>
        <v>0</v>
      </c>
      <c r="Y51" s="690"/>
      <c r="Z51" s="690"/>
      <c r="AA51" s="690"/>
      <c r="AB51" s="690"/>
      <c r="AC51" s="690"/>
      <c r="AD51" s="690"/>
      <c r="AE51" s="690"/>
      <c r="AF51" s="691"/>
      <c r="AH51" s="774">
        <f t="shared" si="176"/>
        <v>14000</v>
      </c>
      <c r="AI51" s="775">
        <f t="shared" si="177"/>
        <v>168259700</v>
      </c>
      <c r="AJ51" s="774">
        <f t="shared" si="178"/>
        <v>40000</v>
      </c>
      <c r="AK51" s="775">
        <f t="shared" si="179"/>
        <v>480742000</v>
      </c>
      <c r="AL51" s="774">
        <f t="shared" si="180"/>
        <v>0</v>
      </c>
      <c r="AM51" s="775">
        <f t="shared" si="181"/>
        <v>0</v>
      </c>
      <c r="AN51" s="774">
        <f t="shared" si="182"/>
        <v>10000</v>
      </c>
      <c r="AO51" s="775">
        <f t="shared" si="183"/>
        <v>120185500</v>
      </c>
      <c r="AP51" s="693">
        <f t="shared" si="99"/>
        <v>64000</v>
      </c>
      <c r="AQ51" s="775">
        <f t="shared" si="184"/>
        <v>769187200</v>
      </c>
      <c r="AR51" s="774">
        <f t="shared" si="185"/>
        <v>10967.815000000001</v>
      </c>
      <c r="AS51" s="775">
        <f t="shared" si="186"/>
        <v>131817232.96824999</v>
      </c>
      <c r="AT51" s="776">
        <f t="shared" si="187"/>
        <v>89961.377999999997</v>
      </c>
      <c r="AU51" s="776">
        <f t="shared" si="188"/>
        <v>149935.63</v>
      </c>
      <c r="AV51" s="693">
        <f t="shared" si="103"/>
        <v>74967.815000000002</v>
      </c>
      <c r="AW51" s="775">
        <f t="shared" si="172"/>
        <v>106757167.27259998</v>
      </c>
      <c r="AX51" s="775">
        <f t="shared" si="189"/>
        <v>882738524.84350002</v>
      </c>
      <c r="AY51" s="775">
        <f t="shared" si="190"/>
        <v>1802008865.9364998</v>
      </c>
      <c r="AZ51" s="775">
        <f t="shared" si="190"/>
        <v>901004432.96824992</v>
      </c>
      <c r="BA51" s="693">
        <f t="shared" si="191"/>
        <v>901004432.96824992</v>
      </c>
      <c r="BB51" s="693">
        <f t="shared" si="192"/>
        <v>0</v>
      </c>
      <c r="BC51" s="774">
        <f t="shared" si="193"/>
        <v>0</v>
      </c>
      <c r="BD51" s="775">
        <f t="shared" si="194"/>
        <v>0</v>
      </c>
      <c r="BE51" s="777"/>
      <c r="BG51" s="774">
        <v>28000</v>
      </c>
      <c r="BH51" s="775">
        <f t="shared" si="195"/>
        <v>336519400</v>
      </c>
      <c r="BI51" s="774">
        <v>22000</v>
      </c>
      <c r="BJ51" s="775">
        <f t="shared" si="196"/>
        <v>264408099.99999997</v>
      </c>
      <c r="BK51" s="774">
        <v>29007.172100831831</v>
      </c>
      <c r="BL51" s="775">
        <f t="shared" si="197"/>
        <v>348624148.25245237</v>
      </c>
      <c r="BM51" s="774"/>
      <c r="BN51" s="775">
        <f t="shared" si="198"/>
        <v>0</v>
      </c>
      <c r="BO51" s="693">
        <f t="shared" si="105"/>
        <v>79007.172100831827</v>
      </c>
      <c r="BP51" s="775">
        <f t="shared" si="199"/>
        <v>949551648.25245225</v>
      </c>
      <c r="BQ51" s="774">
        <f t="shared" si="200"/>
        <v>10953.819379878059</v>
      </c>
      <c r="BR51" s="775">
        <f t="shared" si="201"/>
        <v>131649025.90803345</v>
      </c>
      <c r="BS51" s="693">
        <f t="shared" si="107"/>
        <v>89960.991480709883</v>
      </c>
      <c r="BT51" s="775">
        <f t="shared" si="202"/>
        <v>1081200674.1604857</v>
      </c>
      <c r="BU51" s="693">
        <f t="shared" si="203"/>
        <v>1081200674.1604857</v>
      </c>
      <c r="BV51" s="693">
        <f t="shared" si="204"/>
        <v>0</v>
      </c>
      <c r="BW51" s="774"/>
      <c r="BX51" s="775">
        <f t="shared" si="205"/>
        <v>0</v>
      </c>
      <c r="BY51" s="777"/>
      <c r="CA51" s="744">
        <f>'동해기지(건축)'!BP98</f>
        <v>12000</v>
      </c>
      <c r="CB51" s="745">
        <f t="shared" si="395"/>
        <v>144222600</v>
      </c>
      <c r="CC51" s="718">
        <f>'동해기지(건축)'!BQ98</f>
        <v>35000</v>
      </c>
      <c r="CD51" s="745">
        <f t="shared" si="396"/>
        <v>420649250</v>
      </c>
      <c r="CE51" s="718"/>
      <c r="CF51" s="745">
        <f t="shared" si="397"/>
        <v>0</v>
      </c>
      <c r="CG51" s="718">
        <f>'동해기지(건축)'!BR98</f>
        <v>3500</v>
      </c>
      <c r="CH51" s="745">
        <f t="shared" si="398"/>
        <v>42064925</v>
      </c>
      <c r="CI51" s="746">
        <f t="shared" si="108"/>
        <v>50500</v>
      </c>
      <c r="CJ51" s="745">
        <f t="shared" si="399"/>
        <v>606936775</v>
      </c>
      <c r="CK51" s="718"/>
      <c r="CL51" s="745">
        <f t="shared" si="400"/>
        <v>0</v>
      </c>
      <c r="CM51" s="746">
        <f t="shared" si="109"/>
        <v>50500</v>
      </c>
      <c r="CN51" s="745">
        <f t="shared" si="401"/>
        <v>606936775</v>
      </c>
      <c r="CO51" s="699">
        <f t="shared" si="206"/>
        <v>237387875</v>
      </c>
      <c r="CP51" s="699">
        <f t="shared" si="206"/>
        <v>59928350</v>
      </c>
      <c r="CQ51" s="699">
        <f t="shared" si="206"/>
        <v>97141800</v>
      </c>
      <c r="CR51" s="699">
        <f t="shared" si="206"/>
        <v>212478750</v>
      </c>
      <c r="CS51" s="700">
        <f t="shared" si="206"/>
        <v>0</v>
      </c>
      <c r="CT51" s="699">
        <f t="shared" si="206"/>
        <v>0</v>
      </c>
      <c r="CU51" s="699">
        <f t="shared" si="206"/>
        <v>0</v>
      </c>
      <c r="CV51" s="700">
        <f t="shared" si="402"/>
        <v>0</v>
      </c>
      <c r="CW51" s="697"/>
      <c r="CX51" s="696">
        <f t="shared" si="207"/>
        <v>0</v>
      </c>
      <c r="CY51" s="701"/>
      <c r="DA51" s="778">
        <f>IFERROR(VLOOKUP($C51,정민건설!$A$13:$AM$154,28,FALSE),0)</f>
        <v>14000</v>
      </c>
      <c r="DB51" s="775">
        <f t="shared" si="208"/>
        <v>168259700</v>
      </c>
      <c r="DC51" s="778">
        <f>IFERROR(VLOOKUP($C51,정민건설!$A$13:$AM$154,30,FALSE),0)</f>
        <v>40000</v>
      </c>
      <c r="DD51" s="775">
        <f t="shared" si="209"/>
        <v>480742000</v>
      </c>
      <c r="DE51" s="774">
        <f>IFERROR(VLOOKUP($C51,정민건설!$A$13:$AM$154,32,FALSE),0)</f>
        <v>0</v>
      </c>
      <c r="DF51" s="775">
        <f t="shared" si="210"/>
        <v>0</v>
      </c>
      <c r="DG51" s="774">
        <f>IFERROR(VLOOKUP($C51,정민건설!$A$13:$AM$154,34,FALSE),0)</f>
        <v>10000</v>
      </c>
      <c r="DH51" s="775">
        <f t="shared" si="211"/>
        <v>120185500</v>
      </c>
      <c r="DI51" s="693">
        <f t="shared" si="110"/>
        <v>64000</v>
      </c>
      <c r="DJ51" s="775">
        <f t="shared" si="212"/>
        <v>769187200</v>
      </c>
      <c r="DK51" s="778">
        <f t="shared" si="213"/>
        <v>10967.815000000001</v>
      </c>
      <c r="DL51" s="779">
        <f t="shared" si="214"/>
        <v>131817232.96825001</v>
      </c>
      <c r="DM51" s="693">
        <f t="shared" si="112"/>
        <v>74967.815000000002</v>
      </c>
      <c r="DN51" s="775">
        <f t="shared" si="215"/>
        <v>901004432.96824992</v>
      </c>
      <c r="DO51" s="693">
        <f t="shared" si="216"/>
        <v>901004432.96824992</v>
      </c>
      <c r="DP51" s="693">
        <f t="shared" si="217"/>
        <v>0</v>
      </c>
      <c r="DQ51" s="774"/>
      <c r="DR51" s="775">
        <f t="shared" si="218"/>
        <v>0</v>
      </c>
      <c r="DS51" s="777"/>
      <c r="DU51" s="774">
        <f>IFERROR(VLOOKUP($C51,[1]영만종합건설!$A$13:$AN$154,28,FALSE),0)</f>
        <v>15000</v>
      </c>
      <c r="DV51" s="780">
        <f t="shared" si="219"/>
        <v>180278250</v>
      </c>
      <c r="DW51" s="774">
        <f>IFERROR(VLOOKUP($C51,[1]영만종합건설!$A$13:$AN$154,30,FALSE),0)</f>
        <v>50000</v>
      </c>
      <c r="DX51" s="780">
        <f t="shared" si="220"/>
        <v>600927500</v>
      </c>
      <c r="DY51" s="778">
        <f>IFERROR(VLOOKUP($C51,[1]영만종합건설!$A$13:$AN$154,32,FALSE),0)</f>
        <v>5000</v>
      </c>
      <c r="DZ51" s="780">
        <f t="shared" si="221"/>
        <v>60092750</v>
      </c>
      <c r="EA51" s="778">
        <f>IFERROR(VLOOKUP($C51,[1]영만종합건설!$A$13:$AN$154,34,FALSE),0)</f>
        <v>0</v>
      </c>
      <c r="EB51" s="780">
        <f t="shared" si="222"/>
        <v>0</v>
      </c>
      <c r="EC51" s="703">
        <f t="shared" si="113"/>
        <v>70000</v>
      </c>
      <c r="ED51" s="780">
        <f t="shared" si="223"/>
        <v>841298500</v>
      </c>
      <c r="EE51" s="778">
        <f t="shared" si="224"/>
        <v>12786.818750000002</v>
      </c>
      <c r="EF51" s="779">
        <f t="shared" si="114"/>
        <v>153679020.48781252</v>
      </c>
      <c r="EG51" s="703">
        <f t="shared" si="115"/>
        <v>82786.818750000006</v>
      </c>
      <c r="EH51" s="780">
        <f t="shared" si="225"/>
        <v>994977520.48781252</v>
      </c>
      <c r="EI51" s="703">
        <f t="shared" si="226"/>
        <v>994977520.48781252</v>
      </c>
      <c r="EJ51" s="703">
        <f t="shared" si="227"/>
        <v>0</v>
      </c>
      <c r="EK51" s="778"/>
      <c r="EL51" s="780">
        <f t="shared" si="228"/>
        <v>0</v>
      </c>
      <c r="EM51" s="781"/>
      <c r="EO51" s="778">
        <f>IFERROR(VLOOKUP($C51,[1]부강종합건설!$A$13:$AM$154,28,FALSE),0)</f>
        <v>33000</v>
      </c>
      <c r="EP51" s="780">
        <f t="shared" si="229"/>
        <v>396612150</v>
      </c>
      <c r="EQ51" s="778">
        <f>IFERROR(VLOOKUP($C51,[1]부강종합건설!$A$13:$AM$154,30,FALSE),0)</f>
        <v>33000</v>
      </c>
      <c r="ER51" s="780">
        <f t="shared" si="230"/>
        <v>396612150</v>
      </c>
      <c r="ES51" s="778">
        <f>IFERROR(VLOOKUP($C51,[1]부강종합건설!$A$13:$AM$154,32,FALSE),0)</f>
        <v>154700</v>
      </c>
      <c r="ET51" s="780">
        <f t="shared" si="231"/>
        <v>1859269685</v>
      </c>
      <c r="EU51" s="778">
        <f>IFERROR(VLOOKUP($C51,[1]부강종합건설!$A$13:$AM$154,34,FALSE),0)</f>
        <v>30800</v>
      </c>
      <c r="EV51" s="780">
        <f t="shared" si="232"/>
        <v>370171340</v>
      </c>
      <c r="EW51" s="703">
        <f t="shared" si="116"/>
        <v>251500</v>
      </c>
      <c r="EX51" s="780">
        <f t="shared" si="233"/>
        <v>3022665325</v>
      </c>
      <c r="EY51" s="778">
        <f t="shared" si="234"/>
        <v>26741.111375</v>
      </c>
      <c r="EZ51" s="779">
        <f t="shared" si="117"/>
        <v>321389384.11600626</v>
      </c>
      <c r="FA51" s="703">
        <f t="shared" si="118"/>
        <v>278241.11137499998</v>
      </c>
      <c r="FB51" s="780">
        <f t="shared" si="235"/>
        <v>3344054709.1160059</v>
      </c>
      <c r="FC51" s="703">
        <f t="shared" si="236"/>
        <v>3344054709.1160059</v>
      </c>
      <c r="FD51" s="703">
        <f t="shared" si="237"/>
        <v>0</v>
      </c>
      <c r="FE51" s="778"/>
      <c r="FF51" s="780">
        <f t="shared" si="238"/>
        <v>0</v>
      </c>
      <c r="FG51" s="782"/>
      <c r="FI51" s="774">
        <f>IFERROR(VLOOKUP($C51,[1]대도엔지니어링!$A$13:$AN$154,28,FALSE),0)</f>
        <v>11000</v>
      </c>
      <c r="FJ51" s="775">
        <f t="shared" si="239"/>
        <v>132204049.99999999</v>
      </c>
      <c r="FK51" s="774">
        <f>IFERROR(VLOOKUP($C51,[1]대도엔지니어링!$A$13:$AN$154,30,FALSE),0)</f>
        <v>55000</v>
      </c>
      <c r="FL51" s="775">
        <f t="shared" si="240"/>
        <v>661020250</v>
      </c>
      <c r="FM51" s="774">
        <f>IFERROR(VLOOKUP($C51,[1]대도엔지니어링!$A$13:$AN$154,32,FALSE),0)</f>
        <v>3300</v>
      </c>
      <c r="FN51" s="775">
        <f t="shared" si="241"/>
        <v>39661215</v>
      </c>
      <c r="FO51" s="774">
        <f>IFERROR(VLOOKUP($C51,[1]대도엔지니어링!$A$13:$AN$154,34,FALSE),0)</f>
        <v>3610</v>
      </c>
      <c r="FP51" s="775">
        <f t="shared" si="242"/>
        <v>43386965.5</v>
      </c>
      <c r="FQ51" s="693">
        <f t="shared" si="119"/>
        <v>72910</v>
      </c>
      <c r="FR51" s="775">
        <f t="shared" si="243"/>
        <v>876272480.5</v>
      </c>
      <c r="FS51" s="774">
        <f t="shared" si="120"/>
        <v>5830.935546726444</v>
      </c>
      <c r="FT51" s="775">
        <f t="shared" si="244"/>
        <v>70079390.415109098</v>
      </c>
      <c r="FU51" s="693">
        <f t="shared" si="121"/>
        <v>78740.935546726439</v>
      </c>
      <c r="FV51" s="775">
        <f t="shared" si="245"/>
        <v>946351870.91510904</v>
      </c>
      <c r="FW51" s="693">
        <f t="shared" si="246"/>
        <v>946351870.91510904</v>
      </c>
      <c r="FX51" s="693">
        <f t="shared" si="247"/>
        <v>0</v>
      </c>
      <c r="FY51" s="774"/>
      <c r="FZ51" s="775">
        <f t="shared" si="248"/>
        <v>0</v>
      </c>
      <c r="GA51" s="782"/>
      <c r="GC51" s="774">
        <f>IFERROR(VLOOKUP($C51,[1]부명엔지니어링!$A$13:$AN$154,28,FALSE),0)</f>
        <v>27000</v>
      </c>
      <c r="GD51" s="775">
        <f t="shared" si="249"/>
        <v>324500850</v>
      </c>
      <c r="GE51" s="774">
        <f>IFERROR(VLOOKUP($C51,[1]부명엔지니어링!$A$13:$AN$154,30,FALSE),0)</f>
        <v>69000</v>
      </c>
      <c r="GF51" s="775">
        <f t="shared" si="250"/>
        <v>829279950</v>
      </c>
      <c r="GG51" s="774">
        <f>IFERROR(VLOOKUP($C51,[1]부명엔지니어링!$A$13:$AN$154,32,FALSE),0)</f>
        <v>0</v>
      </c>
      <c r="GH51" s="775">
        <f t="shared" si="251"/>
        <v>0</v>
      </c>
      <c r="GI51" s="774">
        <f>IFERROR(VLOOKUP($C51,[1]부명엔지니어링!$A$13:$AN$154,34,FALSE),0)</f>
        <v>0</v>
      </c>
      <c r="GJ51" s="775">
        <f t="shared" si="252"/>
        <v>0</v>
      </c>
      <c r="GK51" s="693">
        <f t="shared" si="122"/>
        <v>96000</v>
      </c>
      <c r="GL51" s="775">
        <f t="shared" si="253"/>
        <v>1153780800</v>
      </c>
      <c r="GM51" s="774">
        <f t="shared" si="254"/>
        <v>17738.137875</v>
      </c>
      <c r="GN51" s="775">
        <f t="shared" si="123"/>
        <v>213186696.95758122</v>
      </c>
      <c r="GO51" s="693">
        <f t="shared" si="124"/>
        <v>113738.137875</v>
      </c>
      <c r="GP51" s="775">
        <f t="shared" si="255"/>
        <v>1366967496.9575813</v>
      </c>
      <c r="GQ51" s="693">
        <f t="shared" si="256"/>
        <v>1366967496.9575813</v>
      </c>
      <c r="GR51" s="693">
        <f t="shared" si="257"/>
        <v>0</v>
      </c>
      <c r="GS51" s="774"/>
      <c r="GT51" s="775">
        <f t="shared" si="258"/>
        <v>0</v>
      </c>
      <c r="GU51" s="782"/>
      <c r="GW51" s="774">
        <f>IFERROR(VLOOKUP($C51,[1]직영비!$A$262:$AF$337,19,FALSE),0)*$GW$5</f>
        <v>75509</v>
      </c>
      <c r="GX51" s="775">
        <f t="shared" si="259"/>
        <v>907508691.94999993</v>
      </c>
      <c r="GY51" s="774">
        <f>IFERROR(VLOOKUP($C51,[1]직영비!$A$262:$AF$337,23,FALSE),0)*$GW$5*$GX$5</f>
        <v>66600.72983759972</v>
      </c>
      <c r="GZ51" s="775">
        <f t="shared" si="260"/>
        <v>800444201.58968401</v>
      </c>
      <c r="HA51" s="774">
        <f>IFERROR(VLOOKUP($C51,[1]직영비!$A$262:$AF$337,25,FALSE),0)*$GW$5*$GX$5</f>
        <v>14961.5</v>
      </c>
      <c r="HB51" s="775">
        <f t="shared" si="261"/>
        <v>179815535.82499999</v>
      </c>
      <c r="HC51" s="774"/>
      <c r="HD51" s="775">
        <f t="shared" si="262"/>
        <v>0</v>
      </c>
      <c r="HE51" s="693">
        <f t="shared" si="125"/>
        <v>157071.22983759973</v>
      </c>
      <c r="HF51" s="775">
        <f t="shared" si="263"/>
        <v>1887768429.3646841</v>
      </c>
      <c r="HG51" s="774">
        <f t="shared" si="264"/>
        <v>23829.619419221377</v>
      </c>
      <c r="HH51" s="775">
        <f t="shared" si="126"/>
        <v>286397472.47088307</v>
      </c>
      <c r="HI51" s="693">
        <f t="shared" si="127"/>
        <v>180900.84925682112</v>
      </c>
      <c r="HJ51" s="775">
        <f t="shared" si="265"/>
        <v>2174165901.8355675</v>
      </c>
      <c r="HK51" s="693">
        <f t="shared" si="389"/>
        <v>2174165901.8355675</v>
      </c>
      <c r="HL51" s="693">
        <f t="shared" si="390"/>
        <v>0</v>
      </c>
      <c r="HM51" s="774"/>
      <c r="HN51" s="775">
        <f t="shared" si="268"/>
        <v>0</v>
      </c>
      <c r="HO51" s="777"/>
      <c r="HQ51" s="783"/>
      <c r="HR51" s="784">
        <f t="shared" si="269"/>
        <v>0</v>
      </c>
      <c r="HS51" s="783"/>
      <c r="HT51" s="784">
        <f t="shared" si="270"/>
        <v>0</v>
      </c>
      <c r="HU51" s="783"/>
      <c r="HV51" s="784">
        <f t="shared" si="271"/>
        <v>0</v>
      </c>
      <c r="HW51" s="783"/>
      <c r="HX51" s="784">
        <f t="shared" si="272"/>
        <v>0</v>
      </c>
      <c r="HY51" s="707">
        <f t="shared" si="128"/>
        <v>0</v>
      </c>
      <c r="HZ51" s="784">
        <f t="shared" si="273"/>
        <v>0</v>
      </c>
      <c r="IA51" s="783"/>
      <c r="IB51" s="784">
        <f t="shared" si="274"/>
        <v>0</v>
      </c>
      <c r="IC51" s="707">
        <f t="shared" si="129"/>
        <v>0</v>
      </c>
      <c r="ID51" s="784">
        <f t="shared" si="275"/>
        <v>0</v>
      </c>
      <c r="IE51" s="706">
        <f t="shared" si="276"/>
        <v>0</v>
      </c>
      <c r="IF51" s="706">
        <f t="shared" si="277"/>
        <v>0</v>
      </c>
      <c r="IG51" s="783"/>
      <c r="IH51" s="784">
        <f t="shared" si="278"/>
        <v>0</v>
      </c>
      <c r="II51" s="782"/>
      <c r="IK51" s="783"/>
      <c r="IL51" s="784">
        <f t="shared" si="279"/>
        <v>0</v>
      </c>
      <c r="IM51" s="783"/>
      <c r="IN51" s="784">
        <f t="shared" si="280"/>
        <v>0</v>
      </c>
      <c r="IO51" s="783"/>
      <c r="IP51" s="784">
        <f t="shared" si="281"/>
        <v>0</v>
      </c>
      <c r="IQ51" s="783"/>
      <c r="IR51" s="784">
        <f t="shared" si="282"/>
        <v>0</v>
      </c>
      <c r="IS51" s="707">
        <f t="shared" si="130"/>
        <v>0</v>
      </c>
      <c r="IT51" s="784">
        <f t="shared" si="283"/>
        <v>0</v>
      </c>
      <c r="IU51" s="783"/>
      <c r="IV51" s="784">
        <f t="shared" si="284"/>
        <v>0</v>
      </c>
      <c r="IW51" s="707">
        <f t="shared" si="131"/>
        <v>0</v>
      </c>
      <c r="IX51" s="784">
        <f t="shared" si="285"/>
        <v>0</v>
      </c>
      <c r="IY51" s="706">
        <f t="shared" si="286"/>
        <v>0</v>
      </c>
      <c r="IZ51" s="706">
        <f t="shared" si="287"/>
        <v>0</v>
      </c>
      <c r="JA51" s="783"/>
      <c r="JB51" s="784">
        <f t="shared" si="288"/>
        <v>0</v>
      </c>
      <c r="JC51" s="782"/>
      <c r="JE51" s="783"/>
      <c r="JF51" s="784">
        <f t="shared" si="289"/>
        <v>0</v>
      </c>
      <c r="JG51" s="783"/>
      <c r="JH51" s="784">
        <f t="shared" si="290"/>
        <v>0</v>
      </c>
      <c r="JI51" s="783"/>
      <c r="JJ51" s="784">
        <f t="shared" si="291"/>
        <v>0</v>
      </c>
      <c r="JK51" s="783"/>
      <c r="JL51" s="784">
        <f t="shared" si="292"/>
        <v>0</v>
      </c>
      <c r="JM51" s="707">
        <f t="shared" si="132"/>
        <v>0</v>
      </c>
      <c r="JN51" s="784">
        <f t="shared" si="293"/>
        <v>0</v>
      </c>
      <c r="JO51" s="783"/>
      <c r="JP51" s="784">
        <f t="shared" si="294"/>
        <v>0</v>
      </c>
      <c r="JQ51" s="707">
        <f t="shared" si="133"/>
        <v>0</v>
      </c>
      <c r="JR51" s="784">
        <f t="shared" si="295"/>
        <v>0</v>
      </c>
      <c r="JS51" s="706">
        <f t="shared" si="296"/>
        <v>0</v>
      </c>
      <c r="JT51" s="706">
        <f t="shared" si="297"/>
        <v>0</v>
      </c>
      <c r="JU51" s="783"/>
      <c r="JV51" s="784">
        <f t="shared" si="298"/>
        <v>0</v>
      </c>
      <c r="JW51" s="782"/>
      <c r="JY51" s="783"/>
      <c r="JZ51" s="784">
        <f t="shared" si="299"/>
        <v>0</v>
      </c>
      <c r="KA51" s="783"/>
      <c r="KB51" s="784">
        <f t="shared" si="300"/>
        <v>0</v>
      </c>
      <c r="KC51" s="783"/>
      <c r="KD51" s="784">
        <f t="shared" si="301"/>
        <v>0</v>
      </c>
      <c r="KE51" s="783"/>
      <c r="KF51" s="784">
        <f t="shared" si="302"/>
        <v>0</v>
      </c>
      <c r="KG51" s="707">
        <f t="shared" si="134"/>
        <v>0</v>
      </c>
      <c r="KH51" s="784">
        <f t="shared" si="303"/>
        <v>0</v>
      </c>
      <c r="KI51" s="783"/>
      <c r="KJ51" s="784">
        <f t="shared" si="304"/>
        <v>0</v>
      </c>
      <c r="KK51" s="707">
        <f t="shared" si="135"/>
        <v>0</v>
      </c>
      <c r="KL51" s="784">
        <f t="shared" si="305"/>
        <v>0</v>
      </c>
      <c r="KM51" s="706">
        <f t="shared" si="306"/>
        <v>0</v>
      </c>
      <c r="KN51" s="706">
        <f t="shared" si="307"/>
        <v>0</v>
      </c>
      <c r="KO51" s="783"/>
      <c r="KP51" s="784">
        <f t="shared" si="308"/>
        <v>0</v>
      </c>
      <c r="KQ51" s="782"/>
      <c r="KS51" s="783"/>
      <c r="KT51" s="784">
        <f t="shared" si="309"/>
        <v>0</v>
      </c>
      <c r="KU51" s="783"/>
      <c r="KV51" s="784">
        <f t="shared" si="310"/>
        <v>0</v>
      </c>
      <c r="KW51" s="783"/>
      <c r="KX51" s="784">
        <f t="shared" si="311"/>
        <v>0</v>
      </c>
      <c r="KY51" s="783"/>
      <c r="KZ51" s="784">
        <f t="shared" si="312"/>
        <v>0</v>
      </c>
      <c r="LA51" s="707">
        <f t="shared" si="136"/>
        <v>0</v>
      </c>
      <c r="LB51" s="784">
        <f t="shared" si="313"/>
        <v>0</v>
      </c>
      <c r="LC51" s="783"/>
      <c r="LD51" s="784">
        <f t="shared" si="314"/>
        <v>0</v>
      </c>
      <c r="LE51" s="707">
        <f t="shared" si="137"/>
        <v>0</v>
      </c>
      <c r="LF51" s="784">
        <f t="shared" si="315"/>
        <v>0</v>
      </c>
      <c r="LG51" s="706">
        <f t="shared" si="316"/>
        <v>0</v>
      </c>
      <c r="LH51" s="706">
        <f t="shared" si="317"/>
        <v>0</v>
      </c>
      <c r="LI51" s="783"/>
      <c r="LJ51" s="784">
        <f t="shared" si="318"/>
        <v>0</v>
      </c>
      <c r="LK51" s="782"/>
      <c r="LM51" s="783"/>
      <c r="LN51" s="784">
        <f t="shared" si="319"/>
        <v>0</v>
      </c>
      <c r="LO51" s="783"/>
      <c r="LP51" s="784">
        <f t="shared" si="320"/>
        <v>0</v>
      </c>
      <c r="LQ51" s="783"/>
      <c r="LR51" s="784">
        <f t="shared" si="321"/>
        <v>0</v>
      </c>
      <c r="LS51" s="783"/>
      <c r="LT51" s="784">
        <f t="shared" si="322"/>
        <v>0</v>
      </c>
      <c r="LU51" s="707">
        <f t="shared" si="138"/>
        <v>0</v>
      </c>
      <c r="LV51" s="784">
        <f t="shared" si="323"/>
        <v>0</v>
      </c>
      <c r="LW51" s="783"/>
      <c r="LX51" s="784">
        <f t="shared" si="324"/>
        <v>0</v>
      </c>
      <c r="LY51" s="707">
        <f t="shared" si="139"/>
        <v>0</v>
      </c>
      <c r="LZ51" s="784">
        <f t="shared" si="325"/>
        <v>0</v>
      </c>
      <c r="MA51" s="706">
        <f t="shared" si="326"/>
        <v>0</v>
      </c>
      <c r="MB51" s="706">
        <f t="shared" si="327"/>
        <v>0</v>
      </c>
      <c r="MC51" s="783"/>
      <c r="MD51" s="784">
        <f t="shared" si="328"/>
        <v>0</v>
      </c>
      <c r="ME51" s="782"/>
      <c r="MG51" s="783"/>
      <c r="MH51" s="784">
        <f t="shared" si="329"/>
        <v>0</v>
      </c>
      <c r="MI51" s="783"/>
      <c r="MJ51" s="784">
        <f t="shared" si="330"/>
        <v>0</v>
      </c>
      <c r="MK51" s="783"/>
      <c r="ML51" s="784">
        <f t="shared" si="331"/>
        <v>0</v>
      </c>
      <c r="MM51" s="783"/>
      <c r="MN51" s="784">
        <f t="shared" si="332"/>
        <v>0</v>
      </c>
      <c r="MO51" s="707">
        <f t="shared" si="140"/>
        <v>0</v>
      </c>
      <c r="MP51" s="784">
        <f t="shared" si="333"/>
        <v>0</v>
      </c>
      <c r="MQ51" s="783"/>
      <c r="MR51" s="784">
        <f t="shared" si="334"/>
        <v>0</v>
      </c>
      <c r="MS51" s="707">
        <f t="shared" si="141"/>
        <v>0</v>
      </c>
      <c r="MT51" s="784">
        <f t="shared" si="335"/>
        <v>0</v>
      </c>
      <c r="MU51" s="706">
        <f t="shared" si="336"/>
        <v>0</v>
      </c>
      <c r="MV51" s="706">
        <f t="shared" si="337"/>
        <v>0</v>
      </c>
      <c r="MW51" s="783"/>
      <c r="MX51" s="784">
        <f t="shared" si="338"/>
        <v>0</v>
      </c>
      <c r="MY51" s="782"/>
      <c r="NA51" s="783"/>
      <c r="NB51" s="784">
        <f t="shared" si="339"/>
        <v>0</v>
      </c>
      <c r="NC51" s="783"/>
      <c r="ND51" s="784">
        <f t="shared" si="340"/>
        <v>0</v>
      </c>
      <c r="NE51" s="783"/>
      <c r="NF51" s="784">
        <f t="shared" si="341"/>
        <v>0</v>
      </c>
      <c r="NG51" s="783"/>
      <c r="NH51" s="784">
        <f t="shared" si="342"/>
        <v>0</v>
      </c>
      <c r="NI51" s="707">
        <f t="shared" si="142"/>
        <v>0</v>
      </c>
      <c r="NJ51" s="784">
        <f t="shared" si="343"/>
        <v>0</v>
      </c>
      <c r="NK51" s="783"/>
      <c r="NL51" s="784">
        <f t="shared" si="344"/>
        <v>0</v>
      </c>
      <c r="NM51" s="707">
        <f t="shared" si="143"/>
        <v>0</v>
      </c>
      <c r="NN51" s="784">
        <f t="shared" si="345"/>
        <v>0</v>
      </c>
      <c r="NO51" s="706">
        <f t="shared" si="346"/>
        <v>0</v>
      </c>
      <c r="NP51" s="706">
        <f t="shared" si="347"/>
        <v>0</v>
      </c>
      <c r="NQ51" s="783"/>
      <c r="NR51" s="784">
        <f t="shared" si="348"/>
        <v>0</v>
      </c>
      <c r="NS51" s="782"/>
      <c r="NU51" s="783"/>
      <c r="NV51" s="784">
        <f t="shared" si="349"/>
        <v>0</v>
      </c>
      <c r="NW51" s="783"/>
      <c r="NX51" s="784">
        <f t="shared" si="350"/>
        <v>0</v>
      </c>
      <c r="NY51" s="783"/>
      <c r="NZ51" s="784">
        <f t="shared" si="351"/>
        <v>0</v>
      </c>
      <c r="OA51" s="783"/>
      <c r="OB51" s="784">
        <f t="shared" si="352"/>
        <v>0</v>
      </c>
      <c r="OC51" s="707">
        <f t="shared" si="144"/>
        <v>0</v>
      </c>
      <c r="OD51" s="784">
        <f t="shared" si="353"/>
        <v>0</v>
      </c>
      <c r="OE51" s="783"/>
      <c r="OF51" s="784">
        <f t="shared" si="354"/>
        <v>0</v>
      </c>
      <c r="OG51" s="707">
        <f t="shared" si="145"/>
        <v>0</v>
      </c>
      <c r="OH51" s="784">
        <f t="shared" si="355"/>
        <v>0</v>
      </c>
      <c r="OI51" s="706">
        <f t="shared" si="356"/>
        <v>0</v>
      </c>
      <c r="OJ51" s="706">
        <f t="shared" si="357"/>
        <v>0</v>
      </c>
      <c r="OK51" s="783"/>
      <c r="OL51" s="784">
        <f t="shared" si="358"/>
        <v>0</v>
      </c>
      <c r="OM51" s="782"/>
      <c r="OO51" s="783"/>
      <c r="OP51" s="784">
        <f t="shared" si="359"/>
        <v>0</v>
      </c>
      <c r="OQ51" s="783"/>
      <c r="OR51" s="784">
        <f t="shared" si="360"/>
        <v>0</v>
      </c>
      <c r="OS51" s="783"/>
      <c r="OT51" s="784">
        <f t="shared" si="361"/>
        <v>0</v>
      </c>
      <c r="OU51" s="783"/>
      <c r="OV51" s="784">
        <f t="shared" si="362"/>
        <v>0</v>
      </c>
      <c r="OW51" s="707">
        <f t="shared" si="146"/>
        <v>0</v>
      </c>
      <c r="OX51" s="784">
        <f t="shared" si="363"/>
        <v>0</v>
      </c>
      <c r="OY51" s="783"/>
      <c r="OZ51" s="784">
        <f t="shared" si="364"/>
        <v>0</v>
      </c>
      <c r="PA51" s="707">
        <f t="shared" si="147"/>
        <v>0</v>
      </c>
      <c r="PB51" s="784">
        <f t="shared" si="365"/>
        <v>0</v>
      </c>
      <c r="PC51" s="706">
        <f t="shared" si="366"/>
        <v>0</v>
      </c>
      <c r="PD51" s="706">
        <f t="shared" si="367"/>
        <v>0</v>
      </c>
      <c r="PE51" s="783"/>
      <c r="PF51" s="784">
        <f t="shared" si="368"/>
        <v>0</v>
      </c>
      <c r="PG51" s="782"/>
      <c r="PI51" s="783"/>
      <c r="PJ51" s="784">
        <f t="shared" si="369"/>
        <v>0</v>
      </c>
      <c r="PK51" s="783"/>
      <c r="PL51" s="784">
        <f t="shared" si="370"/>
        <v>0</v>
      </c>
      <c r="PM51" s="783"/>
      <c r="PN51" s="784">
        <f t="shared" si="371"/>
        <v>0</v>
      </c>
      <c r="PO51" s="783"/>
      <c r="PP51" s="784">
        <f t="shared" si="372"/>
        <v>0</v>
      </c>
      <c r="PQ51" s="707">
        <f t="shared" si="148"/>
        <v>0</v>
      </c>
      <c r="PR51" s="784">
        <f t="shared" si="373"/>
        <v>0</v>
      </c>
      <c r="PS51" s="783"/>
      <c r="PT51" s="784">
        <f t="shared" si="374"/>
        <v>0</v>
      </c>
      <c r="PU51" s="707">
        <f t="shared" si="149"/>
        <v>0</v>
      </c>
      <c r="PV51" s="784">
        <f t="shared" si="375"/>
        <v>0</v>
      </c>
      <c r="PW51" s="706">
        <f t="shared" si="376"/>
        <v>0</v>
      </c>
      <c r="PX51" s="706">
        <f t="shared" si="377"/>
        <v>0</v>
      </c>
      <c r="PY51" s="783"/>
      <c r="PZ51" s="784">
        <f t="shared" si="378"/>
        <v>0</v>
      </c>
      <c r="QA51" s="782"/>
      <c r="QC51" s="783"/>
      <c r="QD51" s="784">
        <f t="shared" si="379"/>
        <v>0</v>
      </c>
      <c r="QE51" s="783"/>
      <c r="QF51" s="784">
        <f t="shared" si="380"/>
        <v>0</v>
      </c>
      <c r="QG51" s="783"/>
      <c r="QH51" s="784">
        <f t="shared" si="381"/>
        <v>0</v>
      </c>
      <c r="QI51" s="783"/>
      <c r="QJ51" s="784">
        <f t="shared" si="382"/>
        <v>0</v>
      </c>
      <c r="QK51" s="707">
        <f t="shared" si="150"/>
        <v>0</v>
      </c>
      <c r="QL51" s="784">
        <f t="shared" si="383"/>
        <v>0</v>
      </c>
      <c r="QM51" s="783"/>
      <c r="QN51" s="784">
        <f t="shared" si="384"/>
        <v>0</v>
      </c>
      <c r="QO51" s="707">
        <f t="shared" si="151"/>
        <v>0</v>
      </c>
      <c r="QP51" s="784">
        <f t="shared" si="385"/>
        <v>0</v>
      </c>
      <c r="QQ51" s="706">
        <f t="shared" si="386"/>
        <v>0</v>
      </c>
      <c r="QR51" s="706">
        <f t="shared" si="387"/>
        <v>0</v>
      </c>
      <c r="QS51" s="783"/>
      <c r="QT51" s="784">
        <f t="shared" si="388"/>
        <v>0</v>
      </c>
      <c r="QU51" s="782"/>
      <c r="RA51" s="785">
        <f t="shared" si="403"/>
        <v>0</v>
      </c>
      <c r="RB51" s="785" t="e">
        <f t="shared" si="90"/>
        <v>#REF!</v>
      </c>
      <c r="RC51" s="677">
        <f t="shared" si="404"/>
        <v>4700.75</v>
      </c>
      <c r="RD51" s="677">
        <f t="shared" si="404"/>
        <v>1186.7</v>
      </c>
      <c r="RE51" s="677">
        <f t="shared" si="404"/>
        <v>1923.6</v>
      </c>
      <c r="RF51" s="677">
        <f t="shared" si="404"/>
        <v>4207.5</v>
      </c>
      <c r="RG51" s="677">
        <f t="shared" si="404"/>
        <v>0</v>
      </c>
      <c r="RH51" s="677">
        <f t="shared" si="404"/>
        <v>0</v>
      </c>
      <c r="RI51" s="677">
        <f t="shared" si="404"/>
        <v>0</v>
      </c>
      <c r="RJ51" s="677">
        <f t="shared" si="404"/>
        <v>0</v>
      </c>
      <c r="RK51" s="677" t="e">
        <f>#REF!</f>
        <v>#REF!</v>
      </c>
      <c r="RL51" s="677" t="e">
        <f>#REF!</f>
        <v>#REF!</v>
      </c>
      <c r="RM51" s="677">
        <f t="shared" si="405"/>
        <v>0</v>
      </c>
      <c r="RN51" s="677">
        <f t="shared" si="405"/>
        <v>0</v>
      </c>
      <c r="RO51" s="677">
        <f t="shared" si="405"/>
        <v>0</v>
      </c>
      <c r="RP51" s="677">
        <f t="shared" si="405"/>
        <v>0</v>
      </c>
      <c r="RQ51" s="677">
        <f t="shared" si="405"/>
        <v>0</v>
      </c>
      <c r="RR51" s="677">
        <f t="shared" si="405"/>
        <v>0</v>
      </c>
      <c r="RS51" s="677">
        <f t="shared" si="405"/>
        <v>0</v>
      </c>
      <c r="RT51" s="677">
        <f t="shared" si="405"/>
        <v>0</v>
      </c>
      <c r="RV51" s="675">
        <f t="shared" si="6"/>
        <v>12018.55</v>
      </c>
      <c r="RW51" s="675">
        <f t="shared" si="7"/>
        <v>0</v>
      </c>
      <c r="RX51" s="675">
        <f t="shared" si="8"/>
        <v>0</v>
      </c>
      <c r="RY51" s="675">
        <f t="shared" si="9"/>
        <v>0</v>
      </c>
      <c r="RZ51" s="675">
        <f t="shared" si="10"/>
        <v>0</v>
      </c>
      <c r="SA51" s="675">
        <f t="shared" si="11"/>
        <v>0</v>
      </c>
      <c r="SB51" s="675">
        <f t="shared" si="12"/>
        <v>0</v>
      </c>
      <c r="SC51" s="675">
        <f t="shared" si="13"/>
        <v>0</v>
      </c>
      <c r="SD51" s="675" t="e">
        <f xml:space="preserve"> SUMIF(#REF!,$SD$8,#REF!)</f>
        <v>#REF!</v>
      </c>
      <c r="SE51" s="676" t="e">
        <f xml:space="preserve"> SUMIF(#REF!,$SE$8,#REF!)</f>
        <v>#REF!</v>
      </c>
      <c r="SG51" s="675">
        <f t="shared" si="93"/>
        <v>300848000</v>
      </c>
      <c r="SH51" s="675">
        <f t="shared" si="93"/>
        <v>75948800</v>
      </c>
      <c r="SI51" s="675">
        <f t="shared" si="93"/>
        <v>123110400</v>
      </c>
      <c r="SJ51" s="675">
        <f t="shared" si="93"/>
        <v>269280000</v>
      </c>
      <c r="SK51" s="675">
        <f t="shared" si="93"/>
        <v>0</v>
      </c>
      <c r="SL51" s="675">
        <f t="shared" si="93"/>
        <v>0</v>
      </c>
      <c r="SM51" s="675">
        <f t="shared" si="93"/>
        <v>0</v>
      </c>
      <c r="SN51" s="675">
        <f t="shared" si="93"/>
        <v>0</v>
      </c>
      <c r="SO51" s="675" t="e">
        <f t="shared" si="93"/>
        <v>#REF!</v>
      </c>
      <c r="SP51" s="675" t="e">
        <f t="shared" si="93"/>
        <v>#REF!</v>
      </c>
      <c r="SQ51" s="675">
        <f t="shared" si="93"/>
        <v>0</v>
      </c>
      <c r="SR51" s="675">
        <f t="shared" si="93"/>
        <v>0</v>
      </c>
      <c r="SS51" s="675">
        <f t="shared" si="93"/>
        <v>0</v>
      </c>
      <c r="ST51" s="675">
        <f t="shared" si="93"/>
        <v>0</v>
      </c>
      <c r="SU51" s="675">
        <f t="shared" si="93"/>
        <v>0</v>
      </c>
      <c r="SV51" s="675">
        <f t="shared" si="93"/>
        <v>0</v>
      </c>
      <c r="SW51" s="675">
        <f t="shared" si="94"/>
        <v>0</v>
      </c>
      <c r="SX51" s="675">
        <f t="shared" si="94"/>
        <v>0</v>
      </c>
      <c r="SY51" s="675" t="e">
        <f>#REF!*$AP51</f>
        <v>#REF!</v>
      </c>
      <c r="SZ51" s="675" t="e">
        <f>#REF!*$AP51</f>
        <v>#REF!</v>
      </c>
      <c r="TA51" s="675" t="e">
        <f>#REF!*$AP51</f>
        <v>#REF!</v>
      </c>
      <c r="TB51" s="675" t="e">
        <f>#REF!*$AP51</f>
        <v>#REF!</v>
      </c>
      <c r="TC51" s="675" t="e">
        <f>#REF!*$AP51</f>
        <v>#REF!</v>
      </c>
      <c r="TE51" s="675">
        <f t="shared" si="152"/>
        <v>769187200</v>
      </c>
      <c r="TF51" s="675">
        <f t="shared" si="153"/>
        <v>0</v>
      </c>
      <c r="TG51" s="675">
        <f t="shared" si="154"/>
        <v>0</v>
      </c>
      <c r="TH51" s="675">
        <f t="shared" si="155"/>
        <v>0</v>
      </c>
      <c r="TI51" s="675">
        <f t="shared" si="156"/>
        <v>0</v>
      </c>
      <c r="TJ51" s="675">
        <f t="shared" si="157"/>
        <v>0</v>
      </c>
      <c r="TK51" s="675">
        <f t="shared" si="158"/>
        <v>0</v>
      </c>
      <c r="TL51" s="675">
        <f t="shared" si="159"/>
        <v>0</v>
      </c>
      <c r="TM51" s="675">
        <f t="shared" si="160"/>
        <v>0</v>
      </c>
      <c r="TN51" s="676">
        <f t="shared" si="161"/>
        <v>0</v>
      </c>
      <c r="TP51" s="675">
        <f>IFERROR(SG51*(1+LEVEL_2!#REF!),0)</f>
        <v>0</v>
      </c>
      <c r="TQ51" s="675">
        <f>IFERROR(SH51*(1+LEVEL_2!#REF!),0)</f>
        <v>0</v>
      </c>
      <c r="TR51" s="675">
        <f>IFERROR(SI51*(1+LEVEL_2!#REF!),0)</f>
        <v>0</v>
      </c>
      <c r="TS51" s="675">
        <f>IFERROR(SJ51*(1+LEVEL_2!#REF!),0)</f>
        <v>0</v>
      </c>
      <c r="TT51" s="675">
        <f>IFERROR(SK51*(1+LEVEL_2!#REF!),0)</f>
        <v>0</v>
      </c>
      <c r="TU51" s="675">
        <f>IFERROR(SL51*(1+LEVEL_2!#REF!),0)</f>
        <v>0</v>
      </c>
      <c r="TV51" s="675">
        <f>IFERROR(SM51*(1+LEVEL_2!#REF!),0)</f>
        <v>0</v>
      </c>
      <c r="TW51" s="675">
        <f>IFERROR(SN51*(1+LEVEL_2!#REF!),0)</f>
        <v>0</v>
      </c>
      <c r="TX51" s="675">
        <f>IFERROR(SO51*(1+LEVEL_2!#REF!),0)</f>
        <v>0</v>
      </c>
      <c r="TY51" s="675">
        <f>IFERROR(SP51*(1+LEVEL_2!#REF!),0)</f>
        <v>0</v>
      </c>
      <c r="TZ51" s="675">
        <f>IFERROR(SQ51*(1+LEVEL_2!#REF!),0)</f>
        <v>0</v>
      </c>
      <c r="UA51" s="675">
        <f>IFERROR(SR51*(1+LEVEL_2!#REF!),0)</f>
        <v>0</v>
      </c>
      <c r="UB51" s="675">
        <f>IFERROR(SS51*(1+LEVEL_2!#REF!),0)</f>
        <v>0</v>
      </c>
      <c r="UC51" s="675">
        <f>IFERROR(ST51*(1+LEVEL_2!#REF!),0)</f>
        <v>0</v>
      </c>
      <c r="UD51" s="675">
        <f>IFERROR(SU51*(1+LEVEL_2!#REF!),0)</f>
        <v>0</v>
      </c>
      <c r="UE51" s="675">
        <f>IFERROR(SV51*(1+LEVEL_2!#REF!),0)</f>
        <v>0</v>
      </c>
      <c r="UF51" s="675">
        <f>IFERROR(SW51*(1+LEVEL_2!#REF!),0)</f>
        <v>0</v>
      </c>
      <c r="UG51" s="675">
        <f>IFERROR(SX51*(1+LEVEL_2!#REF!),0)</f>
        <v>0</v>
      </c>
      <c r="UH51" s="675">
        <f>IFERROR(SY51*(1+LEVEL_2!#REF!),0)</f>
        <v>0</v>
      </c>
      <c r="UI51" s="675">
        <f>IFERROR(SZ51*(1+LEVEL_2!#REF!),0)</f>
        <v>0</v>
      </c>
      <c r="UJ51" s="675">
        <f>IFERROR(TA51*(1+LEVEL_2!#REF!),0)</f>
        <v>0</v>
      </c>
      <c r="UK51" s="675">
        <f>IFERROR(TB51*(1+LEVEL_2!#REF!),0)</f>
        <v>0</v>
      </c>
      <c r="UL51" s="675">
        <f>IFERROR(TC51*(1+LEVEL_2!#REF!),0)</f>
        <v>0</v>
      </c>
      <c r="UN51" s="675">
        <f t="shared" si="162"/>
        <v>0</v>
      </c>
      <c r="UO51" s="675">
        <f t="shared" si="163"/>
        <v>0</v>
      </c>
      <c r="UP51" s="675">
        <f t="shared" si="164"/>
        <v>0</v>
      </c>
      <c r="UQ51" s="675">
        <f t="shared" si="165"/>
        <v>0</v>
      </c>
      <c r="UR51" s="675">
        <f t="shared" si="166"/>
        <v>0</v>
      </c>
      <c r="US51" s="675">
        <f t="shared" si="167"/>
        <v>0</v>
      </c>
      <c r="UT51" s="675">
        <f t="shared" si="168"/>
        <v>0</v>
      </c>
      <c r="UU51" s="675">
        <f t="shared" si="169"/>
        <v>0</v>
      </c>
      <c r="UV51" s="675">
        <f t="shared" si="170"/>
        <v>0</v>
      </c>
      <c r="UW51" s="676">
        <f t="shared" si="171"/>
        <v>0</v>
      </c>
    </row>
    <row r="52" spans="1:569" s="645" customFormat="1" ht="20.100000000000001" customHeight="1">
      <c r="A52" s="677" t="s">
        <v>101</v>
      </c>
      <c r="B52" s="677" t="s">
        <v>101</v>
      </c>
      <c r="C52" s="801" t="s">
        <v>436</v>
      </c>
      <c r="D52" s="764"/>
      <c r="E52" s="792" t="s">
        <v>437</v>
      </c>
      <c r="F52" s="793" t="s">
        <v>438</v>
      </c>
      <c r="G52" s="792" t="s">
        <v>439</v>
      </c>
      <c r="H52" s="794" t="s">
        <v>365</v>
      </c>
      <c r="I52" s="789">
        <f>Rev.1_Base!G36</f>
        <v>3859.4480000000003</v>
      </c>
      <c r="J52" s="789">
        <f>Rev.1_Base!H36</f>
        <v>2271.2480000000005</v>
      </c>
      <c r="K52" s="789">
        <f>Rev.1_Base!J36</f>
        <v>2077.3200000000002</v>
      </c>
      <c r="L52" s="789">
        <f>Rev.1_Base!K36</f>
        <v>489.12000000000012</v>
      </c>
      <c r="M52" s="770"/>
      <c r="N52" s="771">
        <f t="shared" si="393"/>
        <v>3859.4480000000003</v>
      </c>
      <c r="O52" s="772">
        <f t="shared" si="394"/>
        <v>0</v>
      </c>
      <c r="Q52" s="789">
        <f>Rev.1_Base!M36</f>
        <v>1588.2</v>
      </c>
      <c r="R52" s="795">
        <f>Rev.1_Base!O36</f>
        <v>403.2</v>
      </c>
      <c r="S52" s="795">
        <f>Rev.1_Base!Q36</f>
        <v>244.08</v>
      </c>
      <c r="T52" s="795">
        <f>Rev.1_Base!S36</f>
        <v>1402.5</v>
      </c>
      <c r="U52" s="795">
        <f>Rev.1_Base!U36</f>
        <v>0</v>
      </c>
      <c r="V52" s="795">
        <f>Rev.1_Base!W36</f>
        <v>135.548</v>
      </c>
      <c r="W52" s="795">
        <f>Rev.1_Base!Y36</f>
        <v>85.92</v>
      </c>
      <c r="X52" s="795">
        <f>Rev.1_Base!AA36</f>
        <v>0</v>
      </c>
      <c r="Y52" s="690"/>
      <c r="Z52" s="690"/>
      <c r="AA52" s="690"/>
      <c r="AB52" s="690"/>
      <c r="AC52" s="690"/>
      <c r="AD52" s="690"/>
      <c r="AE52" s="690"/>
      <c r="AF52" s="691"/>
      <c r="AH52" s="774">
        <f t="shared" si="176"/>
        <v>11000</v>
      </c>
      <c r="AI52" s="775">
        <f t="shared" si="177"/>
        <v>42453928</v>
      </c>
      <c r="AJ52" s="774">
        <f t="shared" si="178"/>
        <v>35000</v>
      </c>
      <c r="AK52" s="775">
        <f t="shared" si="179"/>
        <v>135080680</v>
      </c>
      <c r="AL52" s="774">
        <f t="shared" si="180"/>
        <v>0</v>
      </c>
      <c r="AM52" s="775">
        <f t="shared" si="181"/>
        <v>0</v>
      </c>
      <c r="AN52" s="774">
        <f t="shared" si="182"/>
        <v>10000</v>
      </c>
      <c r="AO52" s="775">
        <f t="shared" si="183"/>
        <v>38594480</v>
      </c>
      <c r="AP52" s="693">
        <f t="shared" si="99"/>
        <v>56000</v>
      </c>
      <c r="AQ52" s="775">
        <f t="shared" si="184"/>
        <v>216129088.00000003</v>
      </c>
      <c r="AR52" s="774">
        <f t="shared" si="185"/>
        <v>9568.2131249999984</v>
      </c>
      <c r="AS52" s="775">
        <f t="shared" si="186"/>
        <v>36928021.008855</v>
      </c>
      <c r="AT52" s="776">
        <f t="shared" si="187"/>
        <v>78681.855749999988</v>
      </c>
      <c r="AU52" s="776">
        <f t="shared" si="188"/>
        <v>131136.42624999999</v>
      </c>
      <c r="AV52" s="693">
        <f t="shared" si="103"/>
        <v>65568.213124999995</v>
      </c>
      <c r="AW52" s="775">
        <f t="shared" si="172"/>
        <v>38484869.284440003</v>
      </c>
      <c r="AX52" s="775">
        <f t="shared" si="189"/>
        <v>272412320.97764999</v>
      </c>
      <c r="AY52" s="775">
        <f t="shared" si="190"/>
        <v>506114218.01771003</v>
      </c>
      <c r="AZ52" s="775">
        <f t="shared" si="190"/>
        <v>253057109.00885502</v>
      </c>
      <c r="BA52" s="693">
        <f t="shared" si="191"/>
        <v>253057109.00885502</v>
      </c>
      <c r="BB52" s="693">
        <f t="shared" si="192"/>
        <v>0</v>
      </c>
      <c r="BC52" s="774">
        <f t="shared" si="193"/>
        <v>0</v>
      </c>
      <c r="BD52" s="775">
        <f t="shared" si="194"/>
        <v>0</v>
      </c>
      <c r="BE52" s="777"/>
      <c r="BG52" s="774">
        <v>27000</v>
      </c>
      <c r="BH52" s="775">
        <f t="shared" si="195"/>
        <v>104205096.00000001</v>
      </c>
      <c r="BI52" s="774">
        <v>22000</v>
      </c>
      <c r="BJ52" s="775">
        <f t="shared" si="196"/>
        <v>84907856</v>
      </c>
      <c r="BK52" s="774">
        <v>7000</v>
      </c>
      <c r="BL52" s="775">
        <f t="shared" si="197"/>
        <v>27016136.000000004</v>
      </c>
      <c r="BM52" s="774"/>
      <c r="BN52" s="775">
        <f t="shared" si="198"/>
        <v>0</v>
      </c>
      <c r="BO52" s="693">
        <f t="shared" si="105"/>
        <v>56000</v>
      </c>
      <c r="BP52" s="775">
        <f t="shared" si="199"/>
        <v>216129088.00000003</v>
      </c>
      <c r="BQ52" s="774">
        <f t="shared" si="200"/>
        <v>8435.2242500000011</v>
      </c>
      <c r="BR52" s="775">
        <f t="shared" si="201"/>
        <v>32555309.361214004</v>
      </c>
      <c r="BS52" s="693">
        <f t="shared" si="107"/>
        <v>64435.224249999999</v>
      </c>
      <c r="BT52" s="775">
        <f t="shared" si="202"/>
        <v>248684397.36121401</v>
      </c>
      <c r="BU52" s="693">
        <f t="shared" si="203"/>
        <v>248684397.36121401</v>
      </c>
      <c r="BV52" s="693">
        <f t="shared" si="204"/>
        <v>0</v>
      </c>
      <c r="BW52" s="774"/>
      <c r="BX52" s="775">
        <f t="shared" si="205"/>
        <v>0</v>
      </c>
      <c r="BY52" s="777"/>
      <c r="CA52" s="744">
        <f>'동해기지(건축)'!BP97</f>
        <v>15000</v>
      </c>
      <c r="CB52" s="745">
        <f t="shared" si="395"/>
        <v>57891720.000000007</v>
      </c>
      <c r="CC52" s="718">
        <f>'동해기지(건축)'!BQ97</f>
        <v>35000</v>
      </c>
      <c r="CD52" s="745">
        <f t="shared" si="396"/>
        <v>135080680</v>
      </c>
      <c r="CE52" s="718"/>
      <c r="CF52" s="745">
        <f t="shared" si="397"/>
        <v>0</v>
      </c>
      <c r="CG52" s="718">
        <f>'동해기지(건축)'!BR97</f>
        <v>3500</v>
      </c>
      <c r="CH52" s="745">
        <f t="shared" si="398"/>
        <v>13508068.000000002</v>
      </c>
      <c r="CI52" s="746">
        <f t="shared" si="108"/>
        <v>53500</v>
      </c>
      <c r="CJ52" s="745">
        <f t="shared" si="399"/>
        <v>206480468.00000003</v>
      </c>
      <c r="CK52" s="718"/>
      <c r="CL52" s="745">
        <f t="shared" si="400"/>
        <v>0</v>
      </c>
      <c r="CM52" s="746">
        <f t="shared" si="109"/>
        <v>53500</v>
      </c>
      <c r="CN52" s="745">
        <f t="shared" si="401"/>
        <v>206480468.00000003</v>
      </c>
      <c r="CO52" s="699">
        <f t="shared" si="206"/>
        <v>84968700</v>
      </c>
      <c r="CP52" s="699">
        <f t="shared" si="206"/>
        <v>21571200</v>
      </c>
      <c r="CQ52" s="699">
        <f t="shared" si="206"/>
        <v>13058280</v>
      </c>
      <c r="CR52" s="699">
        <f t="shared" si="206"/>
        <v>75033750</v>
      </c>
      <c r="CS52" s="700">
        <f t="shared" si="206"/>
        <v>0</v>
      </c>
      <c r="CT52" s="699">
        <f t="shared" si="206"/>
        <v>7251818</v>
      </c>
      <c r="CU52" s="699">
        <f t="shared" si="206"/>
        <v>4596720</v>
      </c>
      <c r="CV52" s="700">
        <f t="shared" si="402"/>
        <v>0</v>
      </c>
      <c r="CW52" s="697"/>
      <c r="CX52" s="696">
        <f t="shared" si="207"/>
        <v>0</v>
      </c>
      <c r="CY52" s="701"/>
      <c r="DA52" s="778">
        <f>IFERROR(VLOOKUP($C52,정민건설!$A$13:$AM$154,28,FALSE),0)</f>
        <v>11000</v>
      </c>
      <c r="DB52" s="775">
        <f t="shared" si="208"/>
        <v>42453928</v>
      </c>
      <c r="DC52" s="778">
        <f>IFERROR(VLOOKUP($C52,정민건설!$A$13:$AM$154,30,FALSE),0)</f>
        <v>35000</v>
      </c>
      <c r="DD52" s="775">
        <f t="shared" si="209"/>
        <v>135080680</v>
      </c>
      <c r="DE52" s="774">
        <f>IFERROR(VLOOKUP($C52,정민건설!$A$13:$AM$154,32,FALSE),0)</f>
        <v>0</v>
      </c>
      <c r="DF52" s="775">
        <f t="shared" si="210"/>
        <v>0</v>
      </c>
      <c r="DG52" s="774">
        <f>IFERROR(VLOOKUP($C52,정민건설!$A$13:$AM$154,34,FALSE),0)</f>
        <v>10000</v>
      </c>
      <c r="DH52" s="775">
        <f t="shared" si="211"/>
        <v>38594480</v>
      </c>
      <c r="DI52" s="693">
        <f t="shared" si="110"/>
        <v>56000</v>
      </c>
      <c r="DJ52" s="775">
        <f t="shared" si="212"/>
        <v>216129088.00000003</v>
      </c>
      <c r="DK52" s="778">
        <f t="shared" si="213"/>
        <v>9568.2131249999984</v>
      </c>
      <c r="DL52" s="779">
        <f t="shared" si="214"/>
        <v>36928021.008855</v>
      </c>
      <c r="DM52" s="693">
        <f t="shared" si="112"/>
        <v>65568.213124999995</v>
      </c>
      <c r="DN52" s="775">
        <f t="shared" si="215"/>
        <v>253057109.00885502</v>
      </c>
      <c r="DO52" s="693">
        <f t="shared" si="216"/>
        <v>253057109.00885502</v>
      </c>
      <c r="DP52" s="693">
        <f t="shared" si="217"/>
        <v>0</v>
      </c>
      <c r="DQ52" s="774"/>
      <c r="DR52" s="775">
        <f t="shared" si="218"/>
        <v>0</v>
      </c>
      <c r="DS52" s="777"/>
      <c r="DU52" s="774">
        <f>IFERROR(VLOOKUP($C52,[1]영만종합건설!$A$13:$AN$154,28,FALSE),0)</f>
        <v>10000</v>
      </c>
      <c r="DV52" s="780">
        <f t="shared" si="219"/>
        <v>38594480</v>
      </c>
      <c r="DW52" s="774">
        <f>IFERROR(VLOOKUP($C52,[1]영만종합건설!$A$13:$AN$154,30,FALSE),0)</f>
        <v>45000</v>
      </c>
      <c r="DX52" s="780">
        <f t="shared" si="220"/>
        <v>173675160</v>
      </c>
      <c r="DY52" s="778">
        <f>IFERROR(VLOOKUP($C52,[1]영만종합건설!$A$13:$AN$154,32,FALSE),0)</f>
        <v>5000</v>
      </c>
      <c r="DZ52" s="780">
        <f t="shared" si="221"/>
        <v>19297240</v>
      </c>
      <c r="EA52" s="778">
        <f>IFERROR(VLOOKUP($C52,[1]영만종합건설!$A$13:$AN$154,34,FALSE),0)</f>
        <v>0</v>
      </c>
      <c r="EB52" s="780">
        <f t="shared" si="222"/>
        <v>0</v>
      </c>
      <c r="EC52" s="703">
        <f t="shared" si="113"/>
        <v>60000</v>
      </c>
      <c r="ED52" s="780">
        <f t="shared" si="223"/>
        <v>231566880.00000003</v>
      </c>
      <c r="EE52" s="778">
        <f t="shared" si="224"/>
        <v>11168.276875</v>
      </c>
      <c r="EF52" s="779">
        <f t="shared" si="114"/>
        <v>43103383.848664999</v>
      </c>
      <c r="EG52" s="703">
        <f t="shared" si="115"/>
        <v>71168.276874999996</v>
      </c>
      <c r="EH52" s="780">
        <f t="shared" si="225"/>
        <v>274670263.848665</v>
      </c>
      <c r="EI52" s="703">
        <f t="shared" si="226"/>
        <v>274670263.848665</v>
      </c>
      <c r="EJ52" s="703">
        <f t="shared" si="227"/>
        <v>0</v>
      </c>
      <c r="EK52" s="778"/>
      <c r="EL52" s="780">
        <f t="shared" si="228"/>
        <v>0</v>
      </c>
      <c r="EM52" s="781"/>
      <c r="EO52" s="778">
        <f>IFERROR(VLOOKUP($C52,[1]부강종합건설!$A$13:$AM$154,28,FALSE),0)</f>
        <v>23000</v>
      </c>
      <c r="EP52" s="780">
        <f t="shared" si="229"/>
        <v>88767304</v>
      </c>
      <c r="EQ52" s="778">
        <f>IFERROR(VLOOKUP($C52,[1]부강종합건설!$A$13:$AM$154,30,FALSE),0)</f>
        <v>26000</v>
      </c>
      <c r="ER52" s="780">
        <f t="shared" si="230"/>
        <v>100345648.00000001</v>
      </c>
      <c r="ES52" s="778">
        <f>IFERROR(VLOOKUP($C52,[1]부강종합건설!$A$13:$AM$154,32,FALSE),0)</f>
        <v>0</v>
      </c>
      <c r="ET52" s="780">
        <f t="shared" si="231"/>
        <v>0</v>
      </c>
      <c r="EU52" s="778">
        <f>IFERROR(VLOOKUP($C52,[1]부강종합건설!$A$13:$AM$154,34,FALSE),0)</f>
        <v>6840</v>
      </c>
      <c r="EV52" s="780">
        <f t="shared" si="232"/>
        <v>26398624.320000004</v>
      </c>
      <c r="EW52" s="703">
        <f t="shared" si="116"/>
        <v>55840</v>
      </c>
      <c r="EX52" s="780">
        <f t="shared" si="233"/>
        <v>215511576.32000002</v>
      </c>
      <c r="EY52" s="778">
        <f t="shared" si="234"/>
        <v>8680.1465499999995</v>
      </c>
      <c r="EZ52" s="779">
        <f t="shared" si="117"/>
        <v>33500574.242104404</v>
      </c>
      <c r="FA52" s="703">
        <f t="shared" si="118"/>
        <v>64520.146549999998</v>
      </c>
      <c r="FB52" s="780">
        <f t="shared" si="235"/>
        <v>249012150.5621044</v>
      </c>
      <c r="FC52" s="703">
        <f t="shared" si="236"/>
        <v>249012150.5621044</v>
      </c>
      <c r="FD52" s="703">
        <f t="shared" si="237"/>
        <v>0</v>
      </c>
      <c r="FE52" s="778"/>
      <c r="FF52" s="780">
        <f t="shared" si="238"/>
        <v>0</v>
      </c>
      <c r="FG52" s="782"/>
      <c r="FI52" s="774">
        <f>IFERROR(VLOOKUP($C52,[1]대도엔지니어링!$A$13:$AN$154,28,FALSE),0)</f>
        <v>8800</v>
      </c>
      <c r="FJ52" s="775">
        <f t="shared" si="239"/>
        <v>33963142.400000006</v>
      </c>
      <c r="FK52" s="774">
        <f>IFERROR(VLOOKUP($C52,[1]대도엔지니어링!$A$13:$AN$154,30,FALSE),0)</f>
        <v>44000</v>
      </c>
      <c r="FL52" s="775">
        <f t="shared" si="240"/>
        <v>169815712</v>
      </c>
      <c r="FM52" s="774">
        <f>IFERROR(VLOOKUP($C52,[1]대도엔지니어링!$A$13:$AN$154,32,FALSE),0)</f>
        <v>2200</v>
      </c>
      <c r="FN52" s="775">
        <f t="shared" si="241"/>
        <v>8490785.6000000015</v>
      </c>
      <c r="FO52" s="774">
        <f>IFERROR(VLOOKUP($C52,[1]대도엔지니어링!$A$13:$AN$154,34,FALSE),0)</f>
        <v>3220</v>
      </c>
      <c r="FP52" s="775">
        <f t="shared" si="242"/>
        <v>12427422.560000001</v>
      </c>
      <c r="FQ52" s="693">
        <f t="shared" si="119"/>
        <v>58220</v>
      </c>
      <c r="FR52" s="775">
        <f t="shared" si="243"/>
        <v>224697062.56000003</v>
      </c>
      <c r="FS52" s="774">
        <f t="shared" si="120"/>
        <v>4656.1111991553089</v>
      </c>
      <c r="FT52" s="775">
        <f t="shared" si="244"/>
        <v>17970019.055357561</v>
      </c>
      <c r="FU52" s="693">
        <f t="shared" si="121"/>
        <v>62876.111199155312</v>
      </c>
      <c r="FV52" s="775">
        <f t="shared" si="245"/>
        <v>242667081.61535758</v>
      </c>
      <c r="FW52" s="693">
        <f t="shared" si="246"/>
        <v>242667081.61535758</v>
      </c>
      <c r="FX52" s="693">
        <f t="shared" si="247"/>
        <v>0</v>
      </c>
      <c r="FY52" s="774"/>
      <c r="FZ52" s="775">
        <f t="shared" si="248"/>
        <v>0</v>
      </c>
      <c r="GA52" s="782"/>
      <c r="GC52" s="774">
        <f>IFERROR(VLOOKUP($C52,[1]부명엔지니어링!$A$13:$AN$154,28,FALSE),0)</f>
        <v>18000</v>
      </c>
      <c r="GD52" s="775">
        <f t="shared" si="249"/>
        <v>69470064</v>
      </c>
      <c r="GE52" s="774">
        <f>IFERROR(VLOOKUP($C52,[1]부명엔지니어링!$A$13:$AN$154,30,FALSE),0)</f>
        <v>40000</v>
      </c>
      <c r="GF52" s="775">
        <f t="shared" si="250"/>
        <v>154377920</v>
      </c>
      <c r="GG52" s="774">
        <f>IFERROR(VLOOKUP($C52,[1]부명엔지니어링!$A$13:$AN$154,32,FALSE),0)</f>
        <v>0</v>
      </c>
      <c r="GH52" s="775">
        <f t="shared" si="251"/>
        <v>0</v>
      </c>
      <c r="GI52" s="774">
        <f>IFERROR(VLOOKUP($C52,[1]부명엔지니어링!$A$13:$AN$154,34,FALSE),0)</f>
        <v>0</v>
      </c>
      <c r="GJ52" s="775">
        <f t="shared" si="252"/>
        <v>0</v>
      </c>
      <c r="GK52" s="693">
        <f t="shared" si="122"/>
        <v>58000</v>
      </c>
      <c r="GL52" s="775">
        <f t="shared" si="253"/>
        <v>223847984.00000003</v>
      </c>
      <c r="GM52" s="774">
        <f t="shared" si="254"/>
        <v>10539.995000000001</v>
      </c>
      <c r="GN52" s="775">
        <f t="shared" si="123"/>
        <v>40678562.622760005</v>
      </c>
      <c r="GO52" s="693">
        <f t="shared" si="124"/>
        <v>68539.994999999995</v>
      </c>
      <c r="GP52" s="775">
        <f t="shared" si="255"/>
        <v>264526546.62276</v>
      </c>
      <c r="GQ52" s="693">
        <f t="shared" si="256"/>
        <v>264526546.62276</v>
      </c>
      <c r="GR52" s="693">
        <f t="shared" si="257"/>
        <v>0</v>
      </c>
      <c r="GS52" s="774"/>
      <c r="GT52" s="775">
        <f t="shared" si="258"/>
        <v>0</v>
      </c>
      <c r="GU52" s="782"/>
      <c r="GW52" s="774">
        <f>IFERROR(VLOOKUP($C52,[1]직영비!$A$262:$AF$337,19,FALSE),0)*$GW$5</f>
        <v>26024.5</v>
      </c>
      <c r="GX52" s="775">
        <f t="shared" si="259"/>
        <v>100440204.47600001</v>
      </c>
      <c r="GY52" s="774">
        <f>IFERROR(VLOOKUP($C52,[1]직영비!$A$262:$AF$337,23,FALSE),0)*$GW$5*$GX$5</f>
        <v>34788.886977750044</v>
      </c>
      <c r="GZ52" s="775">
        <f t="shared" si="260"/>
        <v>134265900.26850346</v>
      </c>
      <c r="HA52" s="774">
        <f>IFERROR(VLOOKUP($C52,[1]직영비!$A$262:$AF$337,25,FALSE),0)*$GW$5*$GX$5</f>
        <v>7549.7499999999991</v>
      </c>
      <c r="HB52" s="775">
        <f t="shared" si="261"/>
        <v>29137867.537999999</v>
      </c>
      <c r="HC52" s="774"/>
      <c r="HD52" s="775">
        <f t="shared" si="262"/>
        <v>0</v>
      </c>
      <c r="HE52" s="693">
        <f t="shared" si="125"/>
        <v>68363.136977750037</v>
      </c>
      <c r="HF52" s="775">
        <f t="shared" si="263"/>
        <v>263843972.28250346</v>
      </c>
      <c r="HG52" s="774">
        <f t="shared" si="264"/>
        <v>10955.59848667183</v>
      </c>
      <c r="HH52" s="775">
        <f t="shared" si="126"/>
        <v>42282562.668188624</v>
      </c>
      <c r="HI52" s="693">
        <f t="shared" si="127"/>
        <v>79318.735464421872</v>
      </c>
      <c r="HJ52" s="775">
        <f t="shared" si="265"/>
        <v>306126534.95069212</v>
      </c>
      <c r="HK52" s="693">
        <f t="shared" si="389"/>
        <v>306126534.95069212</v>
      </c>
      <c r="HL52" s="693">
        <f t="shared" si="390"/>
        <v>0</v>
      </c>
      <c r="HM52" s="774"/>
      <c r="HN52" s="775">
        <f t="shared" si="268"/>
        <v>0</v>
      </c>
      <c r="HO52" s="777"/>
      <c r="HQ52" s="783"/>
      <c r="HR52" s="784">
        <f t="shared" si="269"/>
        <v>0</v>
      </c>
      <c r="HS52" s="783"/>
      <c r="HT52" s="784">
        <f t="shared" si="270"/>
        <v>0</v>
      </c>
      <c r="HU52" s="783"/>
      <c r="HV52" s="784">
        <f t="shared" si="271"/>
        <v>0</v>
      </c>
      <c r="HW52" s="783"/>
      <c r="HX52" s="784">
        <f t="shared" si="272"/>
        <v>0</v>
      </c>
      <c r="HY52" s="707">
        <f t="shared" si="128"/>
        <v>0</v>
      </c>
      <c r="HZ52" s="784">
        <f t="shared" si="273"/>
        <v>0</v>
      </c>
      <c r="IA52" s="783"/>
      <c r="IB52" s="784">
        <f t="shared" si="274"/>
        <v>0</v>
      </c>
      <c r="IC52" s="707">
        <f t="shared" si="129"/>
        <v>0</v>
      </c>
      <c r="ID52" s="784">
        <f t="shared" si="275"/>
        <v>0</v>
      </c>
      <c r="IE52" s="706">
        <f t="shared" si="276"/>
        <v>0</v>
      </c>
      <c r="IF52" s="706">
        <f t="shared" si="277"/>
        <v>0</v>
      </c>
      <c r="IG52" s="783"/>
      <c r="IH52" s="784">
        <f t="shared" si="278"/>
        <v>0</v>
      </c>
      <c r="II52" s="782"/>
      <c r="IK52" s="783"/>
      <c r="IL52" s="784">
        <f t="shared" si="279"/>
        <v>0</v>
      </c>
      <c r="IM52" s="783"/>
      <c r="IN52" s="784">
        <f t="shared" si="280"/>
        <v>0</v>
      </c>
      <c r="IO52" s="783"/>
      <c r="IP52" s="784">
        <f t="shared" si="281"/>
        <v>0</v>
      </c>
      <c r="IQ52" s="783"/>
      <c r="IR52" s="784">
        <f t="shared" si="282"/>
        <v>0</v>
      </c>
      <c r="IS52" s="707">
        <f t="shared" si="130"/>
        <v>0</v>
      </c>
      <c r="IT52" s="784">
        <f t="shared" si="283"/>
        <v>0</v>
      </c>
      <c r="IU52" s="783"/>
      <c r="IV52" s="784">
        <f t="shared" si="284"/>
        <v>0</v>
      </c>
      <c r="IW52" s="707">
        <f t="shared" si="131"/>
        <v>0</v>
      </c>
      <c r="IX52" s="784">
        <f t="shared" si="285"/>
        <v>0</v>
      </c>
      <c r="IY52" s="706">
        <f t="shared" si="286"/>
        <v>0</v>
      </c>
      <c r="IZ52" s="706">
        <f t="shared" si="287"/>
        <v>0</v>
      </c>
      <c r="JA52" s="783"/>
      <c r="JB52" s="784">
        <f t="shared" si="288"/>
        <v>0</v>
      </c>
      <c r="JC52" s="782"/>
      <c r="JE52" s="783"/>
      <c r="JF52" s="784">
        <f t="shared" si="289"/>
        <v>0</v>
      </c>
      <c r="JG52" s="783"/>
      <c r="JH52" s="784">
        <f t="shared" si="290"/>
        <v>0</v>
      </c>
      <c r="JI52" s="783"/>
      <c r="JJ52" s="784">
        <f t="shared" si="291"/>
        <v>0</v>
      </c>
      <c r="JK52" s="783"/>
      <c r="JL52" s="784">
        <f t="shared" si="292"/>
        <v>0</v>
      </c>
      <c r="JM52" s="707">
        <f t="shared" si="132"/>
        <v>0</v>
      </c>
      <c r="JN52" s="784">
        <f t="shared" si="293"/>
        <v>0</v>
      </c>
      <c r="JO52" s="783"/>
      <c r="JP52" s="784">
        <f t="shared" si="294"/>
        <v>0</v>
      </c>
      <c r="JQ52" s="707">
        <f t="shared" si="133"/>
        <v>0</v>
      </c>
      <c r="JR52" s="784">
        <f t="shared" si="295"/>
        <v>0</v>
      </c>
      <c r="JS52" s="706">
        <f t="shared" si="296"/>
        <v>0</v>
      </c>
      <c r="JT52" s="706">
        <f t="shared" si="297"/>
        <v>0</v>
      </c>
      <c r="JU52" s="783"/>
      <c r="JV52" s="784">
        <f t="shared" si="298"/>
        <v>0</v>
      </c>
      <c r="JW52" s="782"/>
      <c r="JY52" s="783"/>
      <c r="JZ52" s="784">
        <f t="shared" si="299"/>
        <v>0</v>
      </c>
      <c r="KA52" s="783"/>
      <c r="KB52" s="784">
        <f t="shared" si="300"/>
        <v>0</v>
      </c>
      <c r="KC52" s="783"/>
      <c r="KD52" s="784">
        <f t="shared" si="301"/>
        <v>0</v>
      </c>
      <c r="KE52" s="783"/>
      <c r="KF52" s="784">
        <f t="shared" si="302"/>
        <v>0</v>
      </c>
      <c r="KG52" s="707">
        <f t="shared" si="134"/>
        <v>0</v>
      </c>
      <c r="KH52" s="784">
        <f t="shared" si="303"/>
        <v>0</v>
      </c>
      <c r="KI52" s="783"/>
      <c r="KJ52" s="784">
        <f t="shared" si="304"/>
        <v>0</v>
      </c>
      <c r="KK52" s="707">
        <f t="shared" si="135"/>
        <v>0</v>
      </c>
      <c r="KL52" s="784">
        <f t="shared" si="305"/>
        <v>0</v>
      </c>
      <c r="KM52" s="706">
        <f t="shared" si="306"/>
        <v>0</v>
      </c>
      <c r="KN52" s="706">
        <f t="shared" si="307"/>
        <v>0</v>
      </c>
      <c r="KO52" s="783"/>
      <c r="KP52" s="784">
        <f t="shared" si="308"/>
        <v>0</v>
      </c>
      <c r="KQ52" s="782"/>
      <c r="KS52" s="783"/>
      <c r="KT52" s="784">
        <f t="shared" si="309"/>
        <v>0</v>
      </c>
      <c r="KU52" s="783"/>
      <c r="KV52" s="784">
        <f t="shared" si="310"/>
        <v>0</v>
      </c>
      <c r="KW52" s="783"/>
      <c r="KX52" s="784">
        <f t="shared" si="311"/>
        <v>0</v>
      </c>
      <c r="KY52" s="783"/>
      <c r="KZ52" s="784">
        <f t="shared" si="312"/>
        <v>0</v>
      </c>
      <c r="LA52" s="707">
        <f t="shared" si="136"/>
        <v>0</v>
      </c>
      <c r="LB52" s="784">
        <f t="shared" si="313"/>
        <v>0</v>
      </c>
      <c r="LC52" s="783"/>
      <c r="LD52" s="784">
        <f t="shared" si="314"/>
        <v>0</v>
      </c>
      <c r="LE52" s="707">
        <f t="shared" si="137"/>
        <v>0</v>
      </c>
      <c r="LF52" s="784">
        <f t="shared" si="315"/>
        <v>0</v>
      </c>
      <c r="LG52" s="706">
        <f t="shared" si="316"/>
        <v>0</v>
      </c>
      <c r="LH52" s="706">
        <f t="shared" si="317"/>
        <v>0</v>
      </c>
      <c r="LI52" s="783"/>
      <c r="LJ52" s="784">
        <f t="shared" si="318"/>
        <v>0</v>
      </c>
      <c r="LK52" s="782"/>
      <c r="LM52" s="783"/>
      <c r="LN52" s="784">
        <f t="shared" si="319"/>
        <v>0</v>
      </c>
      <c r="LO52" s="783"/>
      <c r="LP52" s="784">
        <f t="shared" si="320"/>
        <v>0</v>
      </c>
      <c r="LQ52" s="783"/>
      <c r="LR52" s="784">
        <f t="shared" si="321"/>
        <v>0</v>
      </c>
      <c r="LS52" s="783"/>
      <c r="LT52" s="784">
        <f t="shared" si="322"/>
        <v>0</v>
      </c>
      <c r="LU52" s="707">
        <f t="shared" si="138"/>
        <v>0</v>
      </c>
      <c r="LV52" s="784">
        <f t="shared" si="323"/>
        <v>0</v>
      </c>
      <c r="LW52" s="783"/>
      <c r="LX52" s="784">
        <f t="shared" si="324"/>
        <v>0</v>
      </c>
      <c r="LY52" s="707">
        <f t="shared" si="139"/>
        <v>0</v>
      </c>
      <c r="LZ52" s="784">
        <f t="shared" si="325"/>
        <v>0</v>
      </c>
      <c r="MA52" s="706">
        <f t="shared" si="326"/>
        <v>0</v>
      </c>
      <c r="MB52" s="706">
        <f t="shared" si="327"/>
        <v>0</v>
      </c>
      <c r="MC52" s="783"/>
      <c r="MD52" s="784">
        <f t="shared" si="328"/>
        <v>0</v>
      </c>
      <c r="ME52" s="782"/>
      <c r="MG52" s="783"/>
      <c r="MH52" s="784">
        <f t="shared" si="329"/>
        <v>0</v>
      </c>
      <c r="MI52" s="783"/>
      <c r="MJ52" s="784">
        <f t="shared" si="330"/>
        <v>0</v>
      </c>
      <c r="MK52" s="783"/>
      <c r="ML52" s="784">
        <f t="shared" si="331"/>
        <v>0</v>
      </c>
      <c r="MM52" s="783"/>
      <c r="MN52" s="784">
        <f t="shared" si="332"/>
        <v>0</v>
      </c>
      <c r="MO52" s="707">
        <f t="shared" si="140"/>
        <v>0</v>
      </c>
      <c r="MP52" s="784">
        <f t="shared" si="333"/>
        <v>0</v>
      </c>
      <c r="MQ52" s="783"/>
      <c r="MR52" s="784">
        <f t="shared" si="334"/>
        <v>0</v>
      </c>
      <c r="MS52" s="707">
        <f t="shared" si="141"/>
        <v>0</v>
      </c>
      <c r="MT52" s="784">
        <f t="shared" si="335"/>
        <v>0</v>
      </c>
      <c r="MU52" s="706">
        <f t="shared" si="336"/>
        <v>0</v>
      </c>
      <c r="MV52" s="706">
        <f t="shared" si="337"/>
        <v>0</v>
      </c>
      <c r="MW52" s="783"/>
      <c r="MX52" s="784">
        <f t="shared" si="338"/>
        <v>0</v>
      </c>
      <c r="MY52" s="782"/>
      <c r="NA52" s="783"/>
      <c r="NB52" s="784">
        <f t="shared" si="339"/>
        <v>0</v>
      </c>
      <c r="NC52" s="783"/>
      <c r="ND52" s="784">
        <f t="shared" si="340"/>
        <v>0</v>
      </c>
      <c r="NE52" s="783"/>
      <c r="NF52" s="784">
        <f t="shared" si="341"/>
        <v>0</v>
      </c>
      <c r="NG52" s="783"/>
      <c r="NH52" s="784">
        <f t="shared" si="342"/>
        <v>0</v>
      </c>
      <c r="NI52" s="707">
        <f t="shared" si="142"/>
        <v>0</v>
      </c>
      <c r="NJ52" s="784">
        <f t="shared" si="343"/>
        <v>0</v>
      </c>
      <c r="NK52" s="783"/>
      <c r="NL52" s="784">
        <f t="shared" si="344"/>
        <v>0</v>
      </c>
      <c r="NM52" s="707">
        <f t="shared" si="143"/>
        <v>0</v>
      </c>
      <c r="NN52" s="784">
        <f t="shared" si="345"/>
        <v>0</v>
      </c>
      <c r="NO52" s="706">
        <f t="shared" si="346"/>
        <v>0</v>
      </c>
      <c r="NP52" s="706">
        <f t="shared" si="347"/>
        <v>0</v>
      </c>
      <c r="NQ52" s="783"/>
      <c r="NR52" s="784">
        <f t="shared" si="348"/>
        <v>0</v>
      </c>
      <c r="NS52" s="782"/>
      <c r="NU52" s="783"/>
      <c r="NV52" s="784">
        <f t="shared" si="349"/>
        <v>0</v>
      </c>
      <c r="NW52" s="783"/>
      <c r="NX52" s="784">
        <f t="shared" si="350"/>
        <v>0</v>
      </c>
      <c r="NY52" s="783"/>
      <c r="NZ52" s="784">
        <f t="shared" si="351"/>
        <v>0</v>
      </c>
      <c r="OA52" s="783"/>
      <c r="OB52" s="784">
        <f t="shared" si="352"/>
        <v>0</v>
      </c>
      <c r="OC52" s="707">
        <f t="shared" si="144"/>
        <v>0</v>
      </c>
      <c r="OD52" s="784">
        <f t="shared" si="353"/>
        <v>0</v>
      </c>
      <c r="OE52" s="783"/>
      <c r="OF52" s="784">
        <f t="shared" si="354"/>
        <v>0</v>
      </c>
      <c r="OG52" s="707">
        <f t="shared" si="145"/>
        <v>0</v>
      </c>
      <c r="OH52" s="784">
        <f t="shared" si="355"/>
        <v>0</v>
      </c>
      <c r="OI52" s="706">
        <f t="shared" si="356"/>
        <v>0</v>
      </c>
      <c r="OJ52" s="706">
        <f t="shared" si="357"/>
        <v>0</v>
      </c>
      <c r="OK52" s="783"/>
      <c r="OL52" s="784">
        <f t="shared" si="358"/>
        <v>0</v>
      </c>
      <c r="OM52" s="782"/>
      <c r="OO52" s="783"/>
      <c r="OP52" s="784">
        <f t="shared" si="359"/>
        <v>0</v>
      </c>
      <c r="OQ52" s="783"/>
      <c r="OR52" s="784">
        <f t="shared" si="360"/>
        <v>0</v>
      </c>
      <c r="OS52" s="783"/>
      <c r="OT52" s="784">
        <f t="shared" si="361"/>
        <v>0</v>
      </c>
      <c r="OU52" s="783"/>
      <c r="OV52" s="784">
        <f t="shared" si="362"/>
        <v>0</v>
      </c>
      <c r="OW52" s="707">
        <f t="shared" si="146"/>
        <v>0</v>
      </c>
      <c r="OX52" s="784">
        <f t="shared" si="363"/>
        <v>0</v>
      </c>
      <c r="OY52" s="783"/>
      <c r="OZ52" s="784">
        <f t="shared" si="364"/>
        <v>0</v>
      </c>
      <c r="PA52" s="707">
        <f t="shared" si="147"/>
        <v>0</v>
      </c>
      <c r="PB52" s="784">
        <f t="shared" si="365"/>
        <v>0</v>
      </c>
      <c r="PC52" s="706">
        <f t="shared" si="366"/>
        <v>0</v>
      </c>
      <c r="PD52" s="706">
        <f t="shared" si="367"/>
        <v>0</v>
      </c>
      <c r="PE52" s="783"/>
      <c r="PF52" s="784">
        <f t="shared" si="368"/>
        <v>0</v>
      </c>
      <c r="PG52" s="782"/>
      <c r="PI52" s="783"/>
      <c r="PJ52" s="784">
        <f t="shared" si="369"/>
        <v>0</v>
      </c>
      <c r="PK52" s="783"/>
      <c r="PL52" s="784">
        <f t="shared" si="370"/>
        <v>0</v>
      </c>
      <c r="PM52" s="783"/>
      <c r="PN52" s="784">
        <f t="shared" si="371"/>
        <v>0</v>
      </c>
      <c r="PO52" s="783"/>
      <c r="PP52" s="784">
        <f t="shared" si="372"/>
        <v>0</v>
      </c>
      <c r="PQ52" s="707">
        <f t="shared" si="148"/>
        <v>0</v>
      </c>
      <c r="PR52" s="784">
        <f t="shared" si="373"/>
        <v>0</v>
      </c>
      <c r="PS52" s="783"/>
      <c r="PT52" s="784">
        <f t="shared" si="374"/>
        <v>0</v>
      </c>
      <c r="PU52" s="707">
        <f t="shared" si="149"/>
        <v>0</v>
      </c>
      <c r="PV52" s="784">
        <f t="shared" si="375"/>
        <v>0</v>
      </c>
      <c r="PW52" s="706">
        <f t="shared" si="376"/>
        <v>0</v>
      </c>
      <c r="PX52" s="706">
        <f t="shared" si="377"/>
        <v>0</v>
      </c>
      <c r="PY52" s="783"/>
      <c r="PZ52" s="784">
        <f t="shared" si="378"/>
        <v>0</v>
      </c>
      <c r="QA52" s="782"/>
      <c r="QC52" s="783"/>
      <c r="QD52" s="784">
        <f t="shared" si="379"/>
        <v>0</v>
      </c>
      <c r="QE52" s="783"/>
      <c r="QF52" s="784">
        <f t="shared" si="380"/>
        <v>0</v>
      </c>
      <c r="QG52" s="783"/>
      <c r="QH52" s="784">
        <f t="shared" si="381"/>
        <v>0</v>
      </c>
      <c r="QI52" s="783"/>
      <c r="QJ52" s="784">
        <f t="shared" si="382"/>
        <v>0</v>
      </c>
      <c r="QK52" s="707">
        <f t="shared" si="150"/>
        <v>0</v>
      </c>
      <c r="QL52" s="784">
        <f t="shared" si="383"/>
        <v>0</v>
      </c>
      <c r="QM52" s="783"/>
      <c r="QN52" s="784">
        <f t="shared" si="384"/>
        <v>0</v>
      </c>
      <c r="QO52" s="707">
        <f t="shared" si="151"/>
        <v>0</v>
      </c>
      <c r="QP52" s="784">
        <f t="shared" si="385"/>
        <v>0</v>
      </c>
      <c r="QQ52" s="706">
        <f t="shared" si="386"/>
        <v>0</v>
      </c>
      <c r="QR52" s="706">
        <f t="shared" si="387"/>
        <v>0</v>
      </c>
      <c r="QS52" s="783"/>
      <c r="QT52" s="784">
        <f t="shared" si="388"/>
        <v>0</v>
      </c>
      <c r="QU52" s="782"/>
      <c r="RA52" s="785">
        <f t="shared" si="403"/>
        <v>0</v>
      </c>
      <c r="RB52" s="785" t="e">
        <f t="shared" si="90"/>
        <v>#REF!</v>
      </c>
      <c r="RC52" s="677">
        <f t="shared" si="404"/>
        <v>1588.2</v>
      </c>
      <c r="RD52" s="677">
        <f t="shared" si="404"/>
        <v>403.2</v>
      </c>
      <c r="RE52" s="677">
        <f t="shared" si="404"/>
        <v>244.08</v>
      </c>
      <c r="RF52" s="677">
        <f t="shared" si="404"/>
        <v>1402.5</v>
      </c>
      <c r="RG52" s="677">
        <f t="shared" si="404"/>
        <v>0</v>
      </c>
      <c r="RH52" s="677">
        <f t="shared" si="404"/>
        <v>135.548</v>
      </c>
      <c r="RI52" s="677">
        <f t="shared" si="404"/>
        <v>85.92</v>
      </c>
      <c r="RJ52" s="677">
        <f t="shared" si="404"/>
        <v>0</v>
      </c>
      <c r="RK52" s="677" t="e">
        <f>#REF!</f>
        <v>#REF!</v>
      </c>
      <c r="RL52" s="677" t="e">
        <f>#REF!</f>
        <v>#REF!</v>
      </c>
      <c r="RM52" s="677">
        <f t="shared" si="405"/>
        <v>0</v>
      </c>
      <c r="RN52" s="677">
        <f t="shared" si="405"/>
        <v>0</v>
      </c>
      <c r="RO52" s="677">
        <f t="shared" si="405"/>
        <v>0</v>
      </c>
      <c r="RP52" s="677">
        <f t="shared" si="405"/>
        <v>0</v>
      </c>
      <c r="RQ52" s="677">
        <f t="shared" si="405"/>
        <v>0</v>
      </c>
      <c r="RR52" s="677">
        <f t="shared" si="405"/>
        <v>0</v>
      </c>
      <c r="RS52" s="677">
        <f t="shared" si="405"/>
        <v>0</v>
      </c>
      <c r="RT52" s="677">
        <f t="shared" si="405"/>
        <v>0</v>
      </c>
      <c r="RV52" s="675">
        <f t="shared" si="6"/>
        <v>3859.4480000000003</v>
      </c>
      <c r="RW52" s="675">
        <f t="shared" si="7"/>
        <v>0</v>
      </c>
      <c r="RX52" s="675">
        <f t="shared" si="8"/>
        <v>0</v>
      </c>
      <c r="RY52" s="675">
        <f t="shared" si="9"/>
        <v>0</v>
      </c>
      <c r="RZ52" s="675">
        <f t="shared" si="10"/>
        <v>0</v>
      </c>
      <c r="SA52" s="675">
        <f t="shared" si="11"/>
        <v>0</v>
      </c>
      <c r="SB52" s="675">
        <f t="shared" si="12"/>
        <v>0</v>
      </c>
      <c r="SC52" s="675">
        <f t="shared" si="13"/>
        <v>0</v>
      </c>
      <c r="SD52" s="675" t="e">
        <f xml:space="preserve"> SUMIF(#REF!,$SD$8,#REF!)</f>
        <v>#REF!</v>
      </c>
      <c r="SE52" s="676" t="e">
        <f xml:space="preserve"> SUMIF(#REF!,$SE$8,#REF!)</f>
        <v>#REF!</v>
      </c>
      <c r="SG52" s="675">
        <f t="shared" si="93"/>
        <v>88939200</v>
      </c>
      <c r="SH52" s="675">
        <f t="shared" si="93"/>
        <v>22579200</v>
      </c>
      <c r="SI52" s="675">
        <f t="shared" si="93"/>
        <v>13668480</v>
      </c>
      <c r="SJ52" s="675">
        <f t="shared" si="93"/>
        <v>78540000</v>
      </c>
      <c r="SK52" s="675">
        <f t="shared" si="93"/>
        <v>0</v>
      </c>
      <c r="SL52" s="675">
        <f t="shared" si="93"/>
        <v>7590688</v>
      </c>
      <c r="SM52" s="675">
        <f t="shared" si="93"/>
        <v>4811520</v>
      </c>
      <c r="SN52" s="675">
        <f t="shared" si="93"/>
        <v>0</v>
      </c>
      <c r="SO52" s="675" t="e">
        <f t="shared" si="93"/>
        <v>#REF!</v>
      </c>
      <c r="SP52" s="675" t="e">
        <f t="shared" si="93"/>
        <v>#REF!</v>
      </c>
      <c r="SQ52" s="675">
        <f t="shared" si="93"/>
        <v>0</v>
      </c>
      <c r="SR52" s="675">
        <f t="shared" si="93"/>
        <v>0</v>
      </c>
      <c r="SS52" s="675">
        <f t="shared" si="93"/>
        <v>0</v>
      </c>
      <c r="ST52" s="675">
        <f t="shared" si="93"/>
        <v>0</v>
      </c>
      <c r="SU52" s="675">
        <f t="shared" si="93"/>
        <v>0</v>
      </c>
      <c r="SV52" s="675">
        <f t="shared" si="93"/>
        <v>0</v>
      </c>
      <c r="SW52" s="675">
        <f t="shared" si="94"/>
        <v>0</v>
      </c>
      <c r="SX52" s="675">
        <f t="shared" si="94"/>
        <v>0</v>
      </c>
      <c r="SY52" s="675" t="e">
        <f>#REF!*$AP52</f>
        <v>#REF!</v>
      </c>
      <c r="SZ52" s="675" t="e">
        <f>#REF!*$AP52</f>
        <v>#REF!</v>
      </c>
      <c r="TA52" s="675" t="e">
        <f>#REF!*$AP52</f>
        <v>#REF!</v>
      </c>
      <c r="TB52" s="675" t="e">
        <f>#REF!*$AP52</f>
        <v>#REF!</v>
      </c>
      <c r="TC52" s="675" t="e">
        <f>#REF!*$AP52</f>
        <v>#REF!</v>
      </c>
      <c r="TE52" s="675">
        <f t="shared" si="152"/>
        <v>216129088</v>
      </c>
      <c r="TF52" s="675">
        <f t="shared" si="153"/>
        <v>0</v>
      </c>
      <c r="TG52" s="675">
        <f t="shared" si="154"/>
        <v>0</v>
      </c>
      <c r="TH52" s="675">
        <f t="shared" si="155"/>
        <v>0</v>
      </c>
      <c r="TI52" s="675">
        <f t="shared" si="156"/>
        <v>0</v>
      </c>
      <c r="TJ52" s="675">
        <f t="shared" si="157"/>
        <v>0</v>
      </c>
      <c r="TK52" s="675">
        <f t="shared" si="158"/>
        <v>0</v>
      </c>
      <c r="TL52" s="675">
        <f t="shared" si="159"/>
        <v>0</v>
      </c>
      <c r="TM52" s="675">
        <f t="shared" si="160"/>
        <v>0</v>
      </c>
      <c r="TN52" s="676">
        <f t="shared" si="161"/>
        <v>0</v>
      </c>
      <c r="TP52" s="675">
        <f>IFERROR(SG52*(1+LEVEL_2!#REF!),0)</f>
        <v>0</v>
      </c>
      <c r="TQ52" s="675">
        <f>IFERROR(SH52*(1+LEVEL_2!#REF!),0)</f>
        <v>0</v>
      </c>
      <c r="TR52" s="675">
        <f>IFERROR(SI52*(1+LEVEL_2!#REF!),0)</f>
        <v>0</v>
      </c>
      <c r="TS52" s="675">
        <f>IFERROR(SJ52*(1+LEVEL_2!#REF!),0)</f>
        <v>0</v>
      </c>
      <c r="TT52" s="675">
        <f>IFERROR(SK52*(1+LEVEL_2!#REF!),0)</f>
        <v>0</v>
      </c>
      <c r="TU52" s="675">
        <f>IFERROR(SL52*(1+LEVEL_2!#REF!),0)</f>
        <v>0</v>
      </c>
      <c r="TV52" s="675">
        <f>IFERROR(SM52*(1+LEVEL_2!#REF!),0)</f>
        <v>0</v>
      </c>
      <c r="TW52" s="675">
        <f>IFERROR(SN52*(1+LEVEL_2!#REF!),0)</f>
        <v>0</v>
      </c>
      <c r="TX52" s="675">
        <f>IFERROR(SO52*(1+LEVEL_2!#REF!),0)</f>
        <v>0</v>
      </c>
      <c r="TY52" s="675">
        <f>IFERROR(SP52*(1+LEVEL_2!#REF!),0)</f>
        <v>0</v>
      </c>
      <c r="TZ52" s="675">
        <f>IFERROR(SQ52*(1+LEVEL_2!#REF!),0)</f>
        <v>0</v>
      </c>
      <c r="UA52" s="675">
        <f>IFERROR(SR52*(1+LEVEL_2!#REF!),0)</f>
        <v>0</v>
      </c>
      <c r="UB52" s="675">
        <f>IFERROR(SS52*(1+LEVEL_2!#REF!),0)</f>
        <v>0</v>
      </c>
      <c r="UC52" s="675">
        <f>IFERROR(ST52*(1+LEVEL_2!#REF!),0)</f>
        <v>0</v>
      </c>
      <c r="UD52" s="675">
        <f>IFERROR(SU52*(1+LEVEL_2!#REF!),0)</f>
        <v>0</v>
      </c>
      <c r="UE52" s="675">
        <f>IFERROR(SV52*(1+LEVEL_2!#REF!),0)</f>
        <v>0</v>
      </c>
      <c r="UF52" s="675">
        <f>IFERROR(SW52*(1+LEVEL_2!#REF!),0)</f>
        <v>0</v>
      </c>
      <c r="UG52" s="675">
        <f>IFERROR(SX52*(1+LEVEL_2!#REF!),0)</f>
        <v>0</v>
      </c>
      <c r="UH52" s="675">
        <f>IFERROR(SY52*(1+LEVEL_2!#REF!),0)</f>
        <v>0</v>
      </c>
      <c r="UI52" s="675">
        <f>IFERROR(SZ52*(1+LEVEL_2!#REF!),0)</f>
        <v>0</v>
      </c>
      <c r="UJ52" s="675">
        <f>IFERROR(TA52*(1+LEVEL_2!#REF!),0)</f>
        <v>0</v>
      </c>
      <c r="UK52" s="675">
        <f>IFERROR(TB52*(1+LEVEL_2!#REF!),0)</f>
        <v>0</v>
      </c>
      <c r="UL52" s="675">
        <f>IFERROR(TC52*(1+LEVEL_2!#REF!),0)</f>
        <v>0</v>
      </c>
      <c r="UN52" s="675">
        <f t="shared" si="162"/>
        <v>0</v>
      </c>
      <c r="UO52" s="675">
        <f t="shared" si="163"/>
        <v>0</v>
      </c>
      <c r="UP52" s="675">
        <f t="shared" si="164"/>
        <v>0</v>
      </c>
      <c r="UQ52" s="675">
        <f t="shared" si="165"/>
        <v>0</v>
      </c>
      <c r="UR52" s="675">
        <f t="shared" si="166"/>
        <v>0</v>
      </c>
      <c r="US52" s="675">
        <f t="shared" si="167"/>
        <v>0</v>
      </c>
      <c r="UT52" s="675">
        <f t="shared" si="168"/>
        <v>0</v>
      </c>
      <c r="UU52" s="675">
        <f t="shared" si="169"/>
        <v>0</v>
      </c>
      <c r="UV52" s="675">
        <f t="shared" si="170"/>
        <v>0</v>
      </c>
      <c r="UW52" s="676">
        <f t="shared" si="171"/>
        <v>0</v>
      </c>
    </row>
    <row r="53" spans="1:569" s="645" customFormat="1" ht="20.100000000000001" customHeight="1">
      <c r="A53" s="677" t="s">
        <v>104</v>
      </c>
      <c r="B53" s="677" t="s">
        <v>104</v>
      </c>
      <c r="C53" s="801" t="s">
        <v>440</v>
      </c>
      <c r="D53" s="764"/>
      <c r="E53" s="792" t="s">
        <v>441</v>
      </c>
      <c r="F53" s="793" t="s">
        <v>442</v>
      </c>
      <c r="G53" s="792" t="s">
        <v>443</v>
      </c>
      <c r="H53" s="794" t="s">
        <v>444</v>
      </c>
      <c r="I53" s="789">
        <f>Rev.1_Base!G33</f>
        <v>722.04180199999996</v>
      </c>
      <c r="J53" s="789">
        <f>Rev.1_Base!H33</f>
        <v>410.81805200000002</v>
      </c>
      <c r="K53" s="789">
        <f>Rev.1_Base!J33</f>
        <v>364.66789</v>
      </c>
      <c r="L53" s="789">
        <f>Rev.1_Base!K33</f>
        <v>53.444140000000004</v>
      </c>
      <c r="M53" s="770"/>
      <c r="N53" s="771">
        <f t="shared" si="393"/>
        <v>722.04180199999996</v>
      </c>
      <c r="O53" s="772">
        <f t="shared" si="394"/>
        <v>0</v>
      </c>
      <c r="Q53" s="789">
        <f>Rev.1_Base!M33</f>
        <v>311.22375</v>
      </c>
      <c r="R53" s="795">
        <f>Rev.1_Base!O33</f>
        <v>49.655739999999994</v>
      </c>
      <c r="S53" s="795">
        <f>Rev.1_Base!Q33</f>
        <v>71.792000000000002</v>
      </c>
      <c r="T53" s="795">
        <f>Rev.1_Base!S33</f>
        <v>278.63</v>
      </c>
      <c r="U53" s="795">
        <f>Rev.1_Base!U33</f>
        <v>0</v>
      </c>
      <c r="V53" s="795">
        <f>Rev.1_Base!W33</f>
        <v>6.951912000000001</v>
      </c>
      <c r="W53" s="795">
        <f>Rev.1_Base!Y33</f>
        <v>3.7883999999999998</v>
      </c>
      <c r="X53" s="795">
        <f>Rev.1_Base!AA33</f>
        <v>0</v>
      </c>
      <c r="Y53" s="690"/>
      <c r="Z53" s="690"/>
      <c r="AA53" s="690"/>
      <c r="AB53" s="690"/>
      <c r="AC53" s="690"/>
      <c r="AD53" s="690"/>
      <c r="AE53" s="690"/>
      <c r="AF53" s="691"/>
      <c r="AH53" s="774">
        <f t="shared" si="176"/>
        <v>750000</v>
      </c>
      <c r="AI53" s="775">
        <f t="shared" si="177"/>
        <v>541531351.5</v>
      </c>
      <c r="AJ53" s="774">
        <f t="shared" si="178"/>
        <v>650000</v>
      </c>
      <c r="AK53" s="775">
        <f t="shared" si="179"/>
        <v>469327171.29999995</v>
      </c>
      <c r="AL53" s="774">
        <f t="shared" si="180"/>
        <v>0</v>
      </c>
      <c r="AM53" s="775">
        <f t="shared" si="181"/>
        <v>0</v>
      </c>
      <c r="AN53" s="774">
        <f t="shared" si="182"/>
        <v>50000</v>
      </c>
      <c r="AO53" s="775">
        <f t="shared" si="183"/>
        <v>36102090.100000001</v>
      </c>
      <c r="AP53" s="693">
        <f t="shared" si="99"/>
        <v>1450000</v>
      </c>
      <c r="AQ53" s="775">
        <f t="shared" si="184"/>
        <v>1046960612.9</v>
      </c>
      <c r="AR53" s="774">
        <f t="shared" si="185"/>
        <v>225685.94375000003</v>
      </c>
      <c r="AS53" s="775">
        <f t="shared" si="186"/>
        <v>162954685.51132065</v>
      </c>
      <c r="AT53" s="776">
        <f t="shared" si="187"/>
        <v>2010823.1325000001</v>
      </c>
      <c r="AU53" s="776">
        <f t="shared" si="188"/>
        <v>3351371.8875000002</v>
      </c>
      <c r="AV53" s="693">
        <f t="shared" si="103"/>
        <v>1675685.9437500001</v>
      </c>
      <c r="AW53" s="775">
        <f t="shared" si="172"/>
        <v>107466713.00856856</v>
      </c>
      <c r="AX53" s="775">
        <f t="shared" si="189"/>
        <v>1222137714.8199425</v>
      </c>
      <c r="AY53" s="775">
        <f t="shared" si="190"/>
        <v>2419830596.8226414</v>
      </c>
      <c r="AZ53" s="775">
        <f t="shared" si="190"/>
        <v>1209915298.4113207</v>
      </c>
      <c r="BA53" s="693">
        <f t="shared" si="191"/>
        <v>1209915298.4113207</v>
      </c>
      <c r="BB53" s="693">
        <f t="shared" si="192"/>
        <v>0</v>
      </c>
      <c r="BC53" s="774">
        <f t="shared" si="193"/>
        <v>0</v>
      </c>
      <c r="BD53" s="775">
        <f t="shared" si="194"/>
        <v>0</v>
      </c>
      <c r="BE53" s="777"/>
      <c r="BG53" s="774">
        <v>729750</v>
      </c>
      <c r="BH53" s="775">
        <f t="shared" si="195"/>
        <v>526910005.00949997</v>
      </c>
      <c r="BI53" s="774">
        <v>455000</v>
      </c>
      <c r="BJ53" s="775">
        <f t="shared" si="196"/>
        <v>328529019.90999997</v>
      </c>
      <c r="BK53" s="774">
        <v>268212.40997888794</v>
      </c>
      <c r="BL53" s="775">
        <f t="shared" si="197"/>
        <v>193660571.81991902</v>
      </c>
      <c r="BM53" s="774"/>
      <c r="BN53" s="775">
        <f t="shared" si="198"/>
        <v>0</v>
      </c>
      <c r="BO53" s="693">
        <f t="shared" si="105"/>
        <v>1452962.409978888</v>
      </c>
      <c r="BP53" s="775">
        <f t="shared" si="199"/>
        <v>1049099596.739419</v>
      </c>
      <c r="BQ53" s="774">
        <f t="shared" si="200"/>
        <v>206725.40564538888</v>
      </c>
      <c r="BR53" s="775">
        <f t="shared" si="201"/>
        <v>149264384.41137755</v>
      </c>
      <c r="BS53" s="693">
        <f t="shared" si="107"/>
        <v>1659687.8156242769</v>
      </c>
      <c r="BT53" s="775">
        <f t="shared" si="202"/>
        <v>1198363981.1507967</v>
      </c>
      <c r="BU53" s="693">
        <f t="shared" si="203"/>
        <v>1198363981.1507967</v>
      </c>
      <c r="BV53" s="693">
        <f t="shared" si="204"/>
        <v>0</v>
      </c>
      <c r="BW53" s="774"/>
      <c r="BX53" s="775">
        <f t="shared" si="205"/>
        <v>0</v>
      </c>
      <c r="BY53" s="777"/>
      <c r="CA53" s="811">
        <v>1167000</v>
      </c>
      <c r="CB53" s="745">
        <f t="shared" si="395"/>
        <v>842622782.9339999</v>
      </c>
      <c r="CC53" s="718">
        <v>600000</v>
      </c>
      <c r="CD53" s="745">
        <f t="shared" si="396"/>
        <v>433225081.19999999</v>
      </c>
      <c r="CE53" s="718"/>
      <c r="CF53" s="745">
        <f t="shared" si="397"/>
        <v>0</v>
      </c>
      <c r="CG53" s="718">
        <v>130000</v>
      </c>
      <c r="CH53" s="745">
        <f t="shared" si="398"/>
        <v>93865434.25999999</v>
      </c>
      <c r="CI53" s="746">
        <f t="shared" si="108"/>
        <v>1897000</v>
      </c>
      <c r="CJ53" s="745">
        <f t="shared" si="399"/>
        <v>1369713298.3939998</v>
      </c>
      <c r="CK53" s="718"/>
      <c r="CL53" s="745">
        <f t="shared" si="400"/>
        <v>0</v>
      </c>
      <c r="CM53" s="746">
        <f t="shared" si="109"/>
        <v>1897000</v>
      </c>
      <c r="CN53" s="745">
        <f t="shared" si="401"/>
        <v>1369713298.3939998</v>
      </c>
      <c r="CO53" s="699">
        <f t="shared" si="206"/>
        <v>590391453.75</v>
      </c>
      <c r="CP53" s="699">
        <f t="shared" si="206"/>
        <v>94196938.779999986</v>
      </c>
      <c r="CQ53" s="699">
        <f t="shared" si="206"/>
        <v>136189424</v>
      </c>
      <c r="CR53" s="699">
        <f t="shared" si="206"/>
        <v>528561110</v>
      </c>
      <c r="CS53" s="700">
        <f t="shared" si="206"/>
        <v>0</v>
      </c>
      <c r="CT53" s="699">
        <f t="shared" si="206"/>
        <v>13187777.064000001</v>
      </c>
      <c r="CU53" s="699">
        <f t="shared" si="206"/>
        <v>7186594.7999999998</v>
      </c>
      <c r="CV53" s="700">
        <f t="shared" si="402"/>
        <v>0</v>
      </c>
      <c r="CW53" s="697"/>
      <c r="CX53" s="696">
        <f t="shared" si="207"/>
        <v>0</v>
      </c>
      <c r="CY53" s="701"/>
      <c r="DA53" s="778">
        <f>IFERROR(VLOOKUP($C53,정민건설!$A$13:$AM$154,28,FALSE),0)</f>
        <v>750000</v>
      </c>
      <c r="DB53" s="775">
        <f t="shared" si="208"/>
        <v>541531351.5</v>
      </c>
      <c r="DC53" s="778">
        <f>IFERROR(VLOOKUP($C53,정민건설!$A$13:$AM$154,30,FALSE),0)</f>
        <v>650000</v>
      </c>
      <c r="DD53" s="775">
        <f t="shared" si="209"/>
        <v>469327171.29999995</v>
      </c>
      <c r="DE53" s="774">
        <f>IFERROR(VLOOKUP($C53,정민건설!$A$13:$AM$154,32,FALSE),0)</f>
        <v>0</v>
      </c>
      <c r="DF53" s="775">
        <f t="shared" si="210"/>
        <v>0</v>
      </c>
      <c r="DG53" s="774">
        <f>IFERROR(VLOOKUP($C53,정민건설!$A$13:$AM$154,34,FALSE),0)</f>
        <v>50000</v>
      </c>
      <c r="DH53" s="775">
        <f t="shared" si="211"/>
        <v>36102090.100000001</v>
      </c>
      <c r="DI53" s="693">
        <f t="shared" si="110"/>
        <v>1450000</v>
      </c>
      <c r="DJ53" s="775">
        <f t="shared" si="212"/>
        <v>1046960612.9</v>
      </c>
      <c r="DK53" s="778">
        <f t="shared" si="213"/>
        <v>225685.94375000003</v>
      </c>
      <c r="DL53" s="779">
        <f t="shared" si="214"/>
        <v>162954685.51132065</v>
      </c>
      <c r="DM53" s="693">
        <f t="shared" si="112"/>
        <v>1675685.9437500001</v>
      </c>
      <c r="DN53" s="775">
        <f t="shared" si="215"/>
        <v>1209915298.4113207</v>
      </c>
      <c r="DO53" s="693">
        <f t="shared" si="216"/>
        <v>1209915298.4113207</v>
      </c>
      <c r="DP53" s="693">
        <f t="shared" si="217"/>
        <v>0</v>
      </c>
      <c r="DQ53" s="774"/>
      <c r="DR53" s="775">
        <f t="shared" si="218"/>
        <v>0</v>
      </c>
      <c r="DS53" s="777"/>
      <c r="DU53" s="790">
        <f>IFERROR(VLOOKUP($C53,[1]영만종합건설!$A$13:$AN$154,28,FALSE),0)+700000</f>
        <v>720000</v>
      </c>
      <c r="DV53" s="805">
        <f t="shared" si="219"/>
        <v>519870097.44</v>
      </c>
      <c r="DW53" s="774">
        <f>IFERROR(VLOOKUP($C53,[1]영만종합건설!$A$13:$AN$154,30,FALSE),0)</f>
        <v>680000</v>
      </c>
      <c r="DX53" s="780">
        <f t="shared" si="220"/>
        <v>490988425.35999995</v>
      </c>
      <c r="DY53" s="778">
        <f>IFERROR(VLOOKUP($C53,[1]영만종합건설!$A$13:$AN$154,32,FALSE),0)</f>
        <v>50000</v>
      </c>
      <c r="DZ53" s="780">
        <f t="shared" si="221"/>
        <v>36102090.100000001</v>
      </c>
      <c r="EA53" s="778">
        <f>IFERROR(VLOOKUP($C53,[1]영만종합건설!$A$13:$AN$154,34,FALSE),0)</f>
        <v>0</v>
      </c>
      <c r="EB53" s="780">
        <f t="shared" si="222"/>
        <v>0</v>
      </c>
      <c r="EC53" s="703">
        <f t="shared" si="113"/>
        <v>1450000</v>
      </c>
      <c r="ED53" s="780">
        <f t="shared" si="223"/>
        <v>1046960612.9</v>
      </c>
      <c r="EE53" s="778">
        <f t="shared" si="224"/>
        <v>228828.99499999997</v>
      </c>
      <c r="EF53" s="779">
        <f t="shared" si="114"/>
        <v>165224099.89964896</v>
      </c>
      <c r="EG53" s="703">
        <f t="shared" si="115"/>
        <v>1678828.9949999999</v>
      </c>
      <c r="EH53" s="780">
        <f t="shared" si="225"/>
        <v>1212184712.7996488</v>
      </c>
      <c r="EI53" s="703">
        <f t="shared" si="226"/>
        <v>1212184712.7996488</v>
      </c>
      <c r="EJ53" s="703">
        <f t="shared" si="227"/>
        <v>0</v>
      </c>
      <c r="EK53" s="778"/>
      <c r="EL53" s="780">
        <f t="shared" si="228"/>
        <v>0</v>
      </c>
      <c r="EM53" s="781" t="s">
        <v>415</v>
      </c>
      <c r="EO53" s="778">
        <f>IFERROR(VLOOKUP($C53,[1]부강종합건설!$A$13:$AM$154,28,FALSE),0)</f>
        <v>900000</v>
      </c>
      <c r="EP53" s="780">
        <f t="shared" si="229"/>
        <v>649837621.79999995</v>
      </c>
      <c r="EQ53" s="778">
        <f>IFERROR(VLOOKUP($C53,[1]부강종합건설!$A$13:$AM$154,30,FALSE),0)</f>
        <v>270000</v>
      </c>
      <c r="ER53" s="780">
        <f t="shared" si="230"/>
        <v>194951286.53999999</v>
      </c>
      <c r="ES53" s="778">
        <f>IFERROR(VLOOKUP($C53,[1]부강종합건설!$A$13:$AM$154,32,FALSE),0)</f>
        <v>10000</v>
      </c>
      <c r="ET53" s="780">
        <f t="shared" si="231"/>
        <v>7220418.0199999996</v>
      </c>
      <c r="EU53" s="778">
        <f>IFERROR(VLOOKUP($C53,[1]부강종합건설!$A$13:$AM$154,34,FALSE),0)</f>
        <v>164720</v>
      </c>
      <c r="EV53" s="780">
        <f t="shared" si="232"/>
        <v>118934725.62543999</v>
      </c>
      <c r="EW53" s="703">
        <f t="shared" si="116"/>
        <v>1344720</v>
      </c>
      <c r="EX53" s="780">
        <f t="shared" si="233"/>
        <v>970944051.9854399</v>
      </c>
      <c r="EY53" s="778">
        <f t="shared" si="234"/>
        <v>171492.87164999999</v>
      </c>
      <c r="EZ53" s="779">
        <f t="shared" si="117"/>
        <v>123825022.07632069</v>
      </c>
      <c r="FA53" s="703">
        <f t="shared" si="118"/>
        <v>1516212.8716500001</v>
      </c>
      <c r="FB53" s="780">
        <f t="shared" si="235"/>
        <v>1094769074.0617607</v>
      </c>
      <c r="FC53" s="703">
        <f t="shared" si="236"/>
        <v>1094769074.0617607</v>
      </c>
      <c r="FD53" s="703">
        <f t="shared" si="237"/>
        <v>0</v>
      </c>
      <c r="FE53" s="778"/>
      <c r="FF53" s="780">
        <f t="shared" si="238"/>
        <v>0</v>
      </c>
      <c r="FG53" s="782"/>
      <c r="FI53" s="774">
        <f>IFERROR(VLOOKUP($C53,[1]대도엔지니어링!$A$13:$AN$154,28,FALSE),0)</f>
        <v>880000</v>
      </c>
      <c r="FJ53" s="775">
        <f t="shared" si="239"/>
        <v>635396785.75999999</v>
      </c>
      <c r="FK53" s="774">
        <f>IFERROR(VLOOKUP($C53,[1]대도엔지니어링!$A$13:$AN$154,30,FALSE),0)</f>
        <v>495000</v>
      </c>
      <c r="FL53" s="775">
        <f t="shared" si="240"/>
        <v>357410691.99000001</v>
      </c>
      <c r="FM53" s="774">
        <f>IFERROR(VLOOKUP($C53,[1]대도엔지니어링!$A$13:$AN$154,32,FALSE),0)</f>
        <v>16500</v>
      </c>
      <c r="FN53" s="775">
        <f t="shared" si="241"/>
        <v>11913689.732999999</v>
      </c>
      <c r="FO53" s="774">
        <f>IFERROR(VLOOKUP($C53,[1]대도엔지니어링!$A$13:$AN$154,34,FALSE),0)</f>
        <v>61060</v>
      </c>
      <c r="FP53" s="775">
        <f t="shared" si="242"/>
        <v>44087872.430119999</v>
      </c>
      <c r="FQ53" s="693">
        <f t="shared" si="119"/>
        <v>1452560</v>
      </c>
      <c r="FR53" s="775">
        <f t="shared" si="243"/>
        <v>1048809039.9131199</v>
      </c>
      <c r="FS53" s="774">
        <f t="shared" si="120"/>
        <v>116167.65516051247</v>
      </c>
      <c r="FT53" s="775">
        <f t="shared" si="244"/>
        <v>83877903.066211015</v>
      </c>
      <c r="FU53" s="693">
        <f t="shared" si="121"/>
        <v>1568727.6551605125</v>
      </c>
      <c r="FV53" s="775">
        <f t="shared" si="245"/>
        <v>1132686942.979331</v>
      </c>
      <c r="FW53" s="693">
        <f t="shared" si="246"/>
        <v>1132686942.979331</v>
      </c>
      <c r="FX53" s="693">
        <f t="shared" si="247"/>
        <v>0</v>
      </c>
      <c r="FY53" s="774"/>
      <c r="FZ53" s="775">
        <f t="shared" si="248"/>
        <v>0</v>
      </c>
      <c r="GA53" s="782"/>
      <c r="GC53" s="774">
        <f>IFERROR(VLOOKUP($C53,[1]부명엔지니어링!$A$13:$AN$154,28,FALSE),0)</f>
        <v>720000</v>
      </c>
      <c r="GD53" s="775">
        <f t="shared" si="249"/>
        <v>519870097.44</v>
      </c>
      <c r="GE53" s="774">
        <f>IFERROR(VLOOKUP($C53,[1]부명엔지니어링!$A$13:$AN$154,30,FALSE),0)</f>
        <v>580000</v>
      </c>
      <c r="GF53" s="775">
        <f t="shared" si="250"/>
        <v>418784245.15999997</v>
      </c>
      <c r="GG53" s="774">
        <f>IFERROR(VLOOKUP($C53,[1]부명엔지니어링!$A$13:$AN$154,32,FALSE),0)</f>
        <v>100000</v>
      </c>
      <c r="GH53" s="775">
        <f t="shared" si="251"/>
        <v>72204180.200000003</v>
      </c>
      <c r="GI53" s="774">
        <f>IFERROR(VLOOKUP($C53,[1]부명엔지니어링!$A$13:$AN$154,34,FALSE),0)</f>
        <v>0</v>
      </c>
      <c r="GJ53" s="775">
        <f t="shared" si="252"/>
        <v>0</v>
      </c>
      <c r="GK53" s="693">
        <f t="shared" si="122"/>
        <v>1400000</v>
      </c>
      <c r="GL53" s="775">
        <f t="shared" si="253"/>
        <v>1010858522.8</v>
      </c>
      <c r="GM53" s="774">
        <f t="shared" si="254"/>
        <v>211733.65749999997</v>
      </c>
      <c r="GN53" s="775">
        <f t="shared" si="123"/>
        <v>152880551.60535079</v>
      </c>
      <c r="GO53" s="693">
        <f t="shared" si="124"/>
        <v>1611733.6575</v>
      </c>
      <c r="GP53" s="775">
        <f t="shared" si="255"/>
        <v>1163739074.4053507</v>
      </c>
      <c r="GQ53" s="693">
        <f t="shared" si="256"/>
        <v>1163739074.4053507</v>
      </c>
      <c r="GR53" s="693">
        <f t="shared" si="257"/>
        <v>0</v>
      </c>
      <c r="GS53" s="774"/>
      <c r="GT53" s="775">
        <f t="shared" si="258"/>
        <v>0</v>
      </c>
      <c r="GU53" s="782"/>
      <c r="GW53" s="774">
        <f>IFERROR(VLOOKUP($C53,[1]직영비!$A$262:$AF$337,19,FALSE),0)*$GW$5</f>
        <v>772846</v>
      </c>
      <c r="GX53" s="775">
        <f t="shared" si="259"/>
        <v>558027118.50849199</v>
      </c>
      <c r="GY53" s="774">
        <f>IFERROR(VLOOKUP($C53,[1]직영비!$A$262:$AF$337,23,FALSE),0)*$GW$5*$GX$5</f>
        <v>662975.5738559314</v>
      </c>
      <c r="GZ53" s="775">
        <f t="shared" si="260"/>
        <v>478696078.02892077</v>
      </c>
      <c r="HA53" s="774">
        <f>IFERROR(VLOOKUP($C53,[1]직영비!$A$262:$AF$337,25,FALSE),0)*$GW$5*$GX$5</f>
        <v>61111</v>
      </c>
      <c r="HB53" s="775">
        <f t="shared" si="261"/>
        <v>44124696.562022001</v>
      </c>
      <c r="HC53" s="774"/>
      <c r="HD53" s="775">
        <f t="shared" si="262"/>
        <v>0</v>
      </c>
      <c r="HE53" s="693">
        <f t="shared" si="125"/>
        <v>1496932.5738559314</v>
      </c>
      <c r="HF53" s="775">
        <f t="shared" si="263"/>
        <v>1080847893.0994349</v>
      </c>
      <c r="HG53" s="774">
        <f t="shared" si="264"/>
        <v>231928.64049758727</v>
      </c>
      <c r="HH53" s="775">
        <f t="shared" si="126"/>
        <v>167462173.52028808</v>
      </c>
      <c r="HI53" s="693">
        <f t="shared" si="127"/>
        <v>1728861.2143535186</v>
      </c>
      <c r="HJ53" s="775">
        <f t="shared" si="265"/>
        <v>1248310066.6197228</v>
      </c>
      <c r="HK53" s="693">
        <f t="shared" si="389"/>
        <v>1248310066.6197228</v>
      </c>
      <c r="HL53" s="693">
        <f t="shared" si="390"/>
        <v>0</v>
      </c>
      <c r="HM53" s="774"/>
      <c r="HN53" s="775">
        <f t="shared" si="268"/>
        <v>0</v>
      </c>
      <c r="HO53" s="777"/>
      <c r="HQ53" s="783"/>
      <c r="HR53" s="784">
        <f t="shared" si="269"/>
        <v>0</v>
      </c>
      <c r="HS53" s="783"/>
      <c r="HT53" s="784">
        <f t="shared" si="270"/>
        <v>0</v>
      </c>
      <c r="HU53" s="783"/>
      <c r="HV53" s="784">
        <f t="shared" si="271"/>
        <v>0</v>
      </c>
      <c r="HW53" s="783"/>
      <c r="HX53" s="784">
        <f t="shared" si="272"/>
        <v>0</v>
      </c>
      <c r="HY53" s="707">
        <f t="shared" si="128"/>
        <v>0</v>
      </c>
      <c r="HZ53" s="784">
        <f t="shared" si="273"/>
        <v>0</v>
      </c>
      <c r="IA53" s="783"/>
      <c r="IB53" s="784">
        <f t="shared" si="274"/>
        <v>0</v>
      </c>
      <c r="IC53" s="707">
        <f t="shared" si="129"/>
        <v>0</v>
      </c>
      <c r="ID53" s="784">
        <f t="shared" si="275"/>
        <v>0</v>
      </c>
      <c r="IE53" s="706">
        <f t="shared" si="276"/>
        <v>0</v>
      </c>
      <c r="IF53" s="706">
        <f t="shared" si="277"/>
        <v>0</v>
      </c>
      <c r="IG53" s="783"/>
      <c r="IH53" s="784">
        <f t="shared" si="278"/>
        <v>0</v>
      </c>
      <c r="II53" s="782"/>
      <c r="IK53" s="783"/>
      <c r="IL53" s="784">
        <f t="shared" si="279"/>
        <v>0</v>
      </c>
      <c r="IM53" s="783"/>
      <c r="IN53" s="784">
        <f t="shared" si="280"/>
        <v>0</v>
      </c>
      <c r="IO53" s="783"/>
      <c r="IP53" s="784">
        <f t="shared" si="281"/>
        <v>0</v>
      </c>
      <c r="IQ53" s="783"/>
      <c r="IR53" s="784">
        <f t="shared" si="282"/>
        <v>0</v>
      </c>
      <c r="IS53" s="707">
        <f t="shared" si="130"/>
        <v>0</v>
      </c>
      <c r="IT53" s="784">
        <f t="shared" si="283"/>
        <v>0</v>
      </c>
      <c r="IU53" s="783"/>
      <c r="IV53" s="784">
        <f t="shared" si="284"/>
        <v>0</v>
      </c>
      <c r="IW53" s="707">
        <f t="shared" si="131"/>
        <v>0</v>
      </c>
      <c r="IX53" s="784">
        <f t="shared" si="285"/>
        <v>0</v>
      </c>
      <c r="IY53" s="706">
        <f t="shared" si="286"/>
        <v>0</v>
      </c>
      <c r="IZ53" s="706">
        <f t="shared" si="287"/>
        <v>0</v>
      </c>
      <c r="JA53" s="783"/>
      <c r="JB53" s="784">
        <f t="shared" si="288"/>
        <v>0</v>
      </c>
      <c r="JC53" s="782"/>
      <c r="JE53" s="783"/>
      <c r="JF53" s="784">
        <f t="shared" si="289"/>
        <v>0</v>
      </c>
      <c r="JG53" s="783"/>
      <c r="JH53" s="784">
        <f t="shared" si="290"/>
        <v>0</v>
      </c>
      <c r="JI53" s="783"/>
      <c r="JJ53" s="784">
        <f t="shared" si="291"/>
        <v>0</v>
      </c>
      <c r="JK53" s="783"/>
      <c r="JL53" s="784">
        <f t="shared" si="292"/>
        <v>0</v>
      </c>
      <c r="JM53" s="707">
        <f t="shared" si="132"/>
        <v>0</v>
      </c>
      <c r="JN53" s="784">
        <f t="shared" si="293"/>
        <v>0</v>
      </c>
      <c r="JO53" s="783"/>
      <c r="JP53" s="784">
        <f t="shared" si="294"/>
        <v>0</v>
      </c>
      <c r="JQ53" s="707">
        <f t="shared" si="133"/>
        <v>0</v>
      </c>
      <c r="JR53" s="784">
        <f t="shared" si="295"/>
        <v>0</v>
      </c>
      <c r="JS53" s="706">
        <f t="shared" si="296"/>
        <v>0</v>
      </c>
      <c r="JT53" s="706">
        <f t="shared" si="297"/>
        <v>0</v>
      </c>
      <c r="JU53" s="783"/>
      <c r="JV53" s="784">
        <f t="shared" si="298"/>
        <v>0</v>
      </c>
      <c r="JW53" s="782"/>
      <c r="JY53" s="783"/>
      <c r="JZ53" s="784">
        <f t="shared" si="299"/>
        <v>0</v>
      </c>
      <c r="KA53" s="783"/>
      <c r="KB53" s="784">
        <f t="shared" si="300"/>
        <v>0</v>
      </c>
      <c r="KC53" s="783"/>
      <c r="KD53" s="784">
        <f t="shared" si="301"/>
        <v>0</v>
      </c>
      <c r="KE53" s="783"/>
      <c r="KF53" s="784">
        <f t="shared" si="302"/>
        <v>0</v>
      </c>
      <c r="KG53" s="707">
        <f t="shared" si="134"/>
        <v>0</v>
      </c>
      <c r="KH53" s="784">
        <f t="shared" si="303"/>
        <v>0</v>
      </c>
      <c r="KI53" s="783"/>
      <c r="KJ53" s="784">
        <f t="shared" si="304"/>
        <v>0</v>
      </c>
      <c r="KK53" s="707">
        <f t="shared" si="135"/>
        <v>0</v>
      </c>
      <c r="KL53" s="784">
        <f t="shared" si="305"/>
        <v>0</v>
      </c>
      <c r="KM53" s="706">
        <f t="shared" si="306"/>
        <v>0</v>
      </c>
      <c r="KN53" s="706">
        <f t="shared" si="307"/>
        <v>0</v>
      </c>
      <c r="KO53" s="783"/>
      <c r="KP53" s="784">
        <f t="shared" si="308"/>
        <v>0</v>
      </c>
      <c r="KQ53" s="782"/>
      <c r="KS53" s="783"/>
      <c r="KT53" s="784">
        <f t="shared" si="309"/>
        <v>0</v>
      </c>
      <c r="KU53" s="783"/>
      <c r="KV53" s="784">
        <f t="shared" si="310"/>
        <v>0</v>
      </c>
      <c r="KW53" s="783"/>
      <c r="KX53" s="784">
        <f t="shared" si="311"/>
        <v>0</v>
      </c>
      <c r="KY53" s="783"/>
      <c r="KZ53" s="784">
        <f t="shared" si="312"/>
        <v>0</v>
      </c>
      <c r="LA53" s="707">
        <f t="shared" si="136"/>
        <v>0</v>
      </c>
      <c r="LB53" s="784">
        <f t="shared" si="313"/>
        <v>0</v>
      </c>
      <c r="LC53" s="783"/>
      <c r="LD53" s="784">
        <f t="shared" si="314"/>
        <v>0</v>
      </c>
      <c r="LE53" s="707">
        <f t="shared" si="137"/>
        <v>0</v>
      </c>
      <c r="LF53" s="784">
        <f t="shared" si="315"/>
        <v>0</v>
      </c>
      <c r="LG53" s="706">
        <f t="shared" si="316"/>
        <v>0</v>
      </c>
      <c r="LH53" s="706">
        <f t="shared" si="317"/>
        <v>0</v>
      </c>
      <c r="LI53" s="783"/>
      <c r="LJ53" s="784">
        <f t="shared" si="318"/>
        <v>0</v>
      </c>
      <c r="LK53" s="782"/>
      <c r="LM53" s="783"/>
      <c r="LN53" s="784">
        <f t="shared" si="319"/>
        <v>0</v>
      </c>
      <c r="LO53" s="783"/>
      <c r="LP53" s="784">
        <f t="shared" si="320"/>
        <v>0</v>
      </c>
      <c r="LQ53" s="783"/>
      <c r="LR53" s="784">
        <f t="shared" si="321"/>
        <v>0</v>
      </c>
      <c r="LS53" s="783"/>
      <c r="LT53" s="784">
        <f t="shared" si="322"/>
        <v>0</v>
      </c>
      <c r="LU53" s="707">
        <f t="shared" si="138"/>
        <v>0</v>
      </c>
      <c r="LV53" s="784">
        <f t="shared" si="323"/>
        <v>0</v>
      </c>
      <c r="LW53" s="783"/>
      <c r="LX53" s="784">
        <f t="shared" si="324"/>
        <v>0</v>
      </c>
      <c r="LY53" s="707">
        <f t="shared" si="139"/>
        <v>0</v>
      </c>
      <c r="LZ53" s="784">
        <f t="shared" si="325"/>
        <v>0</v>
      </c>
      <c r="MA53" s="706">
        <f t="shared" si="326"/>
        <v>0</v>
      </c>
      <c r="MB53" s="706">
        <f t="shared" si="327"/>
        <v>0</v>
      </c>
      <c r="MC53" s="783"/>
      <c r="MD53" s="784">
        <f t="shared" si="328"/>
        <v>0</v>
      </c>
      <c r="ME53" s="782"/>
      <c r="MG53" s="783"/>
      <c r="MH53" s="784">
        <f t="shared" si="329"/>
        <v>0</v>
      </c>
      <c r="MI53" s="783"/>
      <c r="MJ53" s="784">
        <f t="shared" si="330"/>
        <v>0</v>
      </c>
      <c r="MK53" s="783"/>
      <c r="ML53" s="784">
        <f t="shared" si="331"/>
        <v>0</v>
      </c>
      <c r="MM53" s="783"/>
      <c r="MN53" s="784">
        <f t="shared" si="332"/>
        <v>0</v>
      </c>
      <c r="MO53" s="707">
        <f t="shared" si="140"/>
        <v>0</v>
      </c>
      <c r="MP53" s="784">
        <f t="shared" si="333"/>
        <v>0</v>
      </c>
      <c r="MQ53" s="783"/>
      <c r="MR53" s="784">
        <f t="shared" si="334"/>
        <v>0</v>
      </c>
      <c r="MS53" s="707">
        <f t="shared" si="141"/>
        <v>0</v>
      </c>
      <c r="MT53" s="784">
        <f t="shared" si="335"/>
        <v>0</v>
      </c>
      <c r="MU53" s="706">
        <f t="shared" si="336"/>
        <v>0</v>
      </c>
      <c r="MV53" s="706">
        <f t="shared" si="337"/>
        <v>0</v>
      </c>
      <c r="MW53" s="783"/>
      <c r="MX53" s="784">
        <f t="shared" si="338"/>
        <v>0</v>
      </c>
      <c r="MY53" s="782"/>
      <c r="NA53" s="783"/>
      <c r="NB53" s="784">
        <f t="shared" si="339"/>
        <v>0</v>
      </c>
      <c r="NC53" s="783"/>
      <c r="ND53" s="784">
        <f t="shared" si="340"/>
        <v>0</v>
      </c>
      <c r="NE53" s="783"/>
      <c r="NF53" s="784">
        <f t="shared" si="341"/>
        <v>0</v>
      </c>
      <c r="NG53" s="783"/>
      <c r="NH53" s="784">
        <f t="shared" si="342"/>
        <v>0</v>
      </c>
      <c r="NI53" s="707">
        <f t="shared" si="142"/>
        <v>0</v>
      </c>
      <c r="NJ53" s="784">
        <f t="shared" si="343"/>
        <v>0</v>
      </c>
      <c r="NK53" s="783"/>
      <c r="NL53" s="784">
        <f t="shared" si="344"/>
        <v>0</v>
      </c>
      <c r="NM53" s="707">
        <f t="shared" si="143"/>
        <v>0</v>
      </c>
      <c r="NN53" s="784">
        <f t="shared" si="345"/>
        <v>0</v>
      </c>
      <c r="NO53" s="706">
        <f t="shared" si="346"/>
        <v>0</v>
      </c>
      <c r="NP53" s="706">
        <f t="shared" si="347"/>
        <v>0</v>
      </c>
      <c r="NQ53" s="783"/>
      <c r="NR53" s="784">
        <f t="shared" si="348"/>
        <v>0</v>
      </c>
      <c r="NS53" s="782"/>
      <c r="NU53" s="783"/>
      <c r="NV53" s="784">
        <f t="shared" si="349"/>
        <v>0</v>
      </c>
      <c r="NW53" s="783"/>
      <c r="NX53" s="784">
        <f t="shared" si="350"/>
        <v>0</v>
      </c>
      <c r="NY53" s="783"/>
      <c r="NZ53" s="784">
        <f t="shared" si="351"/>
        <v>0</v>
      </c>
      <c r="OA53" s="783"/>
      <c r="OB53" s="784">
        <f t="shared" si="352"/>
        <v>0</v>
      </c>
      <c r="OC53" s="707">
        <f t="shared" si="144"/>
        <v>0</v>
      </c>
      <c r="OD53" s="784">
        <f t="shared" si="353"/>
        <v>0</v>
      </c>
      <c r="OE53" s="783"/>
      <c r="OF53" s="784">
        <f t="shared" si="354"/>
        <v>0</v>
      </c>
      <c r="OG53" s="707">
        <f t="shared" si="145"/>
        <v>0</v>
      </c>
      <c r="OH53" s="784">
        <f t="shared" si="355"/>
        <v>0</v>
      </c>
      <c r="OI53" s="706">
        <f t="shared" si="356"/>
        <v>0</v>
      </c>
      <c r="OJ53" s="706">
        <f t="shared" si="357"/>
        <v>0</v>
      </c>
      <c r="OK53" s="783"/>
      <c r="OL53" s="784">
        <f t="shared" si="358"/>
        <v>0</v>
      </c>
      <c r="OM53" s="782"/>
      <c r="OO53" s="783"/>
      <c r="OP53" s="784">
        <f t="shared" si="359"/>
        <v>0</v>
      </c>
      <c r="OQ53" s="783"/>
      <c r="OR53" s="784">
        <f t="shared" si="360"/>
        <v>0</v>
      </c>
      <c r="OS53" s="783"/>
      <c r="OT53" s="784">
        <f t="shared" si="361"/>
        <v>0</v>
      </c>
      <c r="OU53" s="783"/>
      <c r="OV53" s="784">
        <f t="shared" si="362"/>
        <v>0</v>
      </c>
      <c r="OW53" s="707">
        <f t="shared" si="146"/>
        <v>0</v>
      </c>
      <c r="OX53" s="784">
        <f t="shared" si="363"/>
        <v>0</v>
      </c>
      <c r="OY53" s="783"/>
      <c r="OZ53" s="784">
        <f t="shared" si="364"/>
        <v>0</v>
      </c>
      <c r="PA53" s="707">
        <f t="shared" si="147"/>
        <v>0</v>
      </c>
      <c r="PB53" s="784">
        <f t="shared" si="365"/>
        <v>0</v>
      </c>
      <c r="PC53" s="706">
        <f t="shared" si="366"/>
        <v>0</v>
      </c>
      <c r="PD53" s="706">
        <f t="shared" si="367"/>
        <v>0</v>
      </c>
      <c r="PE53" s="783"/>
      <c r="PF53" s="784">
        <f t="shared" si="368"/>
        <v>0</v>
      </c>
      <c r="PG53" s="782"/>
      <c r="PI53" s="783"/>
      <c r="PJ53" s="784">
        <f t="shared" si="369"/>
        <v>0</v>
      </c>
      <c r="PK53" s="783"/>
      <c r="PL53" s="784">
        <f t="shared" si="370"/>
        <v>0</v>
      </c>
      <c r="PM53" s="783"/>
      <c r="PN53" s="784">
        <f t="shared" si="371"/>
        <v>0</v>
      </c>
      <c r="PO53" s="783"/>
      <c r="PP53" s="784">
        <f t="shared" si="372"/>
        <v>0</v>
      </c>
      <c r="PQ53" s="707">
        <f t="shared" si="148"/>
        <v>0</v>
      </c>
      <c r="PR53" s="784">
        <f t="shared" si="373"/>
        <v>0</v>
      </c>
      <c r="PS53" s="783"/>
      <c r="PT53" s="784">
        <f t="shared" si="374"/>
        <v>0</v>
      </c>
      <c r="PU53" s="707">
        <f t="shared" si="149"/>
        <v>0</v>
      </c>
      <c r="PV53" s="784">
        <f t="shared" si="375"/>
        <v>0</v>
      </c>
      <c r="PW53" s="706">
        <f t="shared" si="376"/>
        <v>0</v>
      </c>
      <c r="PX53" s="706">
        <f t="shared" si="377"/>
        <v>0</v>
      </c>
      <c r="PY53" s="783"/>
      <c r="PZ53" s="784">
        <f t="shared" si="378"/>
        <v>0</v>
      </c>
      <c r="QA53" s="782"/>
      <c r="QC53" s="783"/>
      <c r="QD53" s="784">
        <f t="shared" si="379"/>
        <v>0</v>
      </c>
      <c r="QE53" s="783"/>
      <c r="QF53" s="784">
        <f t="shared" si="380"/>
        <v>0</v>
      </c>
      <c r="QG53" s="783"/>
      <c r="QH53" s="784">
        <f t="shared" si="381"/>
        <v>0</v>
      </c>
      <c r="QI53" s="783"/>
      <c r="QJ53" s="784">
        <f t="shared" si="382"/>
        <v>0</v>
      </c>
      <c r="QK53" s="707">
        <f t="shared" si="150"/>
        <v>0</v>
      </c>
      <c r="QL53" s="784">
        <f t="shared" si="383"/>
        <v>0</v>
      </c>
      <c r="QM53" s="783"/>
      <c r="QN53" s="784">
        <f t="shared" si="384"/>
        <v>0</v>
      </c>
      <c r="QO53" s="707">
        <f t="shared" si="151"/>
        <v>0</v>
      </c>
      <c r="QP53" s="784">
        <f t="shared" si="385"/>
        <v>0</v>
      </c>
      <c r="QQ53" s="706">
        <f t="shared" si="386"/>
        <v>0</v>
      </c>
      <c r="QR53" s="706">
        <f t="shared" si="387"/>
        <v>0</v>
      </c>
      <c r="QS53" s="783"/>
      <c r="QT53" s="784">
        <f t="shared" si="388"/>
        <v>0</v>
      </c>
      <c r="QU53" s="782"/>
      <c r="RA53" s="785">
        <f t="shared" si="403"/>
        <v>0</v>
      </c>
      <c r="RB53" s="785" t="e">
        <f t="shared" si="90"/>
        <v>#REF!</v>
      </c>
      <c r="RC53" s="677">
        <f t="shared" si="404"/>
        <v>311.22375</v>
      </c>
      <c r="RD53" s="677">
        <f t="shared" si="404"/>
        <v>49.655739999999994</v>
      </c>
      <c r="RE53" s="677">
        <f t="shared" si="404"/>
        <v>71.792000000000002</v>
      </c>
      <c r="RF53" s="677">
        <f t="shared" si="404"/>
        <v>278.63</v>
      </c>
      <c r="RG53" s="677">
        <f t="shared" si="404"/>
        <v>0</v>
      </c>
      <c r="RH53" s="677">
        <f t="shared" si="404"/>
        <v>6.951912000000001</v>
      </c>
      <c r="RI53" s="677">
        <f t="shared" si="404"/>
        <v>3.7883999999999998</v>
      </c>
      <c r="RJ53" s="677">
        <f t="shared" si="404"/>
        <v>0</v>
      </c>
      <c r="RK53" s="677" t="e">
        <f>#REF!</f>
        <v>#REF!</v>
      </c>
      <c r="RL53" s="677" t="e">
        <f>#REF!</f>
        <v>#REF!</v>
      </c>
      <c r="RM53" s="677">
        <f t="shared" si="405"/>
        <v>0</v>
      </c>
      <c r="RN53" s="677">
        <f t="shared" si="405"/>
        <v>0</v>
      </c>
      <c r="RO53" s="677">
        <f t="shared" si="405"/>
        <v>0</v>
      </c>
      <c r="RP53" s="677">
        <f t="shared" si="405"/>
        <v>0</v>
      </c>
      <c r="RQ53" s="677">
        <f t="shared" si="405"/>
        <v>0</v>
      </c>
      <c r="RR53" s="677">
        <f t="shared" si="405"/>
        <v>0</v>
      </c>
      <c r="RS53" s="677">
        <f t="shared" si="405"/>
        <v>0</v>
      </c>
      <c r="RT53" s="677">
        <f t="shared" si="405"/>
        <v>0</v>
      </c>
      <c r="RV53" s="675">
        <f t="shared" si="6"/>
        <v>722.04180199999996</v>
      </c>
      <c r="RW53" s="675">
        <f t="shared" si="7"/>
        <v>0</v>
      </c>
      <c r="RX53" s="675">
        <f t="shared" si="8"/>
        <v>0</v>
      </c>
      <c r="RY53" s="675">
        <f t="shared" si="9"/>
        <v>0</v>
      </c>
      <c r="RZ53" s="675">
        <f t="shared" si="10"/>
        <v>0</v>
      </c>
      <c r="SA53" s="675">
        <f t="shared" si="11"/>
        <v>0</v>
      </c>
      <c r="SB53" s="675">
        <f t="shared" si="12"/>
        <v>0</v>
      </c>
      <c r="SC53" s="675">
        <f t="shared" si="13"/>
        <v>0</v>
      </c>
      <c r="SD53" s="675" t="e">
        <f xml:space="preserve"> SUMIF(#REF!,$SD$8,#REF!)</f>
        <v>#REF!</v>
      </c>
      <c r="SE53" s="676" t="e">
        <f xml:space="preserve"> SUMIF(#REF!,$SE$8,#REF!)</f>
        <v>#REF!</v>
      </c>
      <c r="SG53" s="675">
        <f t="shared" si="93"/>
        <v>451274437.5</v>
      </c>
      <c r="SH53" s="675">
        <f t="shared" si="93"/>
        <v>72000822.999999985</v>
      </c>
      <c r="SI53" s="675">
        <f t="shared" si="93"/>
        <v>104098400</v>
      </c>
      <c r="SJ53" s="675">
        <f t="shared" si="93"/>
        <v>404013500</v>
      </c>
      <c r="SK53" s="675">
        <f t="shared" si="93"/>
        <v>0</v>
      </c>
      <c r="SL53" s="675">
        <f t="shared" si="93"/>
        <v>10080272.400000002</v>
      </c>
      <c r="SM53" s="675">
        <f t="shared" si="93"/>
        <v>5493180</v>
      </c>
      <c r="SN53" s="675">
        <f t="shared" si="93"/>
        <v>0</v>
      </c>
      <c r="SO53" s="675" t="e">
        <f t="shared" si="93"/>
        <v>#REF!</v>
      </c>
      <c r="SP53" s="675" t="e">
        <f t="shared" si="93"/>
        <v>#REF!</v>
      </c>
      <c r="SQ53" s="675">
        <f t="shared" si="93"/>
        <v>0</v>
      </c>
      <c r="SR53" s="675">
        <f t="shared" si="93"/>
        <v>0</v>
      </c>
      <c r="SS53" s="675">
        <f t="shared" si="93"/>
        <v>0</v>
      </c>
      <c r="ST53" s="675">
        <f t="shared" si="93"/>
        <v>0</v>
      </c>
      <c r="SU53" s="675">
        <f t="shared" si="93"/>
        <v>0</v>
      </c>
      <c r="SV53" s="675">
        <f t="shared" si="93"/>
        <v>0</v>
      </c>
      <c r="SW53" s="675">
        <f t="shared" si="94"/>
        <v>0</v>
      </c>
      <c r="SX53" s="675">
        <f t="shared" si="94"/>
        <v>0</v>
      </c>
      <c r="SY53" s="675" t="e">
        <f>#REF!*$AP53</f>
        <v>#REF!</v>
      </c>
      <c r="SZ53" s="675" t="e">
        <f>#REF!*$AP53</f>
        <v>#REF!</v>
      </c>
      <c r="TA53" s="675" t="e">
        <f>#REF!*$AP53</f>
        <v>#REF!</v>
      </c>
      <c r="TB53" s="675" t="e">
        <f>#REF!*$AP53</f>
        <v>#REF!</v>
      </c>
      <c r="TC53" s="675" t="e">
        <f>#REF!*$AP53</f>
        <v>#REF!</v>
      </c>
      <c r="TE53" s="675">
        <f t="shared" si="152"/>
        <v>1046960612.9</v>
      </c>
      <c r="TF53" s="675">
        <f t="shared" si="153"/>
        <v>0</v>
      </c>
      <c r="TG53" s="675">
        <f t="shared" si="154"/>
        <v>0</v>
      </c>
      <c r="TH53" s="675">
        <f t="shared" si="155"/>
        <v>0</v>
      </c>
      <c r="TI53" s="675">
        <f t="shared" si="156"/>
        <v>0</v>
      </c>
      <c r="TJ53" s="675">
        <f t="shared" si="157"/>
        <v>0</v>
      </c>
      <c r="TK53" s="675">
        <f t="shared" si="158"/>
        <v>0</v>
      </c>
      <c r="TL53" s="675">
        <f t="shared" si="159"/>
        <v>0</v>
      </c>
      <c r="TM53" s="675">
        <f t="shared" si="160"/>
        <v>0</v>
      </c>
      <c r="TN53" s="676">
        <f t="shared" si="161"/>
        <v>0</v>
      </c>
      <c r="TP53" s="675">
        <f>IFERROR(SG53*(1+LEVEL_2!#REF!),0)</f>
        <v>0</v>
      </c>
      <c r="TQ53" s="675">
        <f>IFERROR(SH53*(1+LEVEL_2!#REF!),0)</f>
        <v>0</v>
      </c>
      <c r="TR53" s="675">
        <f>IFERROR(SI53*(1+LEVEL_2!#REF!),0)</f>
        <v>0</v>
      </c>
      <c r="TS53" s="675">
        <f>IFERROR(SJ53*(1+LEVEL_2!#REF!),0)</f>
        <v>0</v>
      </c>
      <c r="TT53" s="675">
        <f>IFERROR(SK53*(1+LEVEL_2!#REF!),0)</f>
        <v>0</v>
      </c>
      <c r="TU53" s="675">
        <f>IFERROR(SL53*(1+LEVEL_2!#REF!),0)</f>
        <v>0</v>
      </c>
      <c r="TV53" s="675">
        <f>IFERROR(SM53*(1+LEVEL_2!#REF!),0)</f>
        <v>0</v>
      </c>
      <c r="TW53" s="675">
        <f>IFERROR(SN53*(1+LEVEL_2!#REF!),0)</f>
        <v>0</v>
      </c>
      <c r="TX53" s="675">
        <f>IFERROR(SO53*(1+LEVEL_2!#REF!),0)</f>
        <v>0</v>
      </c>
      <c r="TY53" s="675">
        <f>IFERROR(SP53*(1+LEVEL_2!#REF!),0)</f>
        <v>0</v>
      </c>
      <c r="TZ53" s="675">
        <f>IFERROR(SQ53*(1+LEVEL_2!#REF!),0)</f>
        <v>0</v>
      </c>
      <c r="UA53" s="675">
        <f>IFERROR(SR53*(1+LEVEL_2!#REF!),0)</f>
        <v>0</v>
      </c>
      <c r="UB53" s="675">
        <f>IFERROR(SS53*(1+LEVEL_2!#REF!),0)</f>
        <v>0</v>
      </c>
      <c r="UC53" s="675">
        <f>IFERROR(ST53*(1+LEVEL_2!#REF!),0)</f>
        <v>0</v>
      </c>
      <c r="UD53" s="675">
        <f>IFERROR(SU53*(1+LEVEL_2!#REF!),0)</f>
        <v>0</v>
      </c>
      <c r="UE53" s="675">
        <f>IFERROR(SV53*(1+LEVEL_2!#REF!),0)</f>
        <v>0</v>
      </c>
      <c r="UF53" s="675">
        <f>IFERROR(SW53*(1+LEVEL_2!#REF!),0)</f>
        <v>0</v>
      </c>
      <c r="UG53" s="675">
        <f>IFERROR(SX53*(1+LEVEL_2!#REF!),0)</f>
        <v>0</v>
      </c>
      <c r="UH53" s="675">
        <f>IFERROR(SY53*(1+LEVEL_2!#REF!),0)</f>
        <v>0</v>
      </c>
      <c r="UI53" s="675">
        <f>IFERROR(SZ53*(1+LEVEL_2!#REF!),0)</f>
        <v>0</v>
      </c>
      <c r="UJ53" s="675">
        <f>IFERROR(TA53*(1+LEVEL_2!#REF!),0)</f>
        <v>0</v>
      </c>
      <c r="UK53" s="675">
        <f>IFERROR(TB53*(1+LEVEL_2!#REF!),0)</f>
        <v>0</v>
      </c>
      <c r="UL53" s="675">
        <f>IFERROR(TC53*(1+LEVEL_2!#REF!),0)</f>
        <v>0</v>
      </c>
      <c r="UN53" s="675">
        <f t="shared" si="162"/>
        <v>0</v>
      </c>
      <c r="UO53" s="675">
        <f t="shared" si="163"/>
        <v>0</v>
      </c>
      <c r="UP53" s="675">
        <f t="shared" si="164"/>
        <v>0</v>
      </c>
      <c r="UQ53" s="675">
        <f t="shared" si="165"/>
        <v>0</v>
      </c>
      <c r="UR53" s="675">
        <f t="shared" si="166"/>
        <v>0</v>
      </c>
      <c r="US53" s="675">
        <f t="shared" si="167"/>
        <v>0</v>
      </c>
      <c r="UT53" s="675">
        <f t="shared" si="168"/>
        <v>0</v>
      </c>
      <c r="UU53" s="675">
        <f t="shared" si="169"/>
        <v>0</v>
      </c>
      <c r="UV53" s="675">
        <f t="shared" si="170"/>
        <v>0</v>
      </c>
      <c r="UW53" s="676">
        <f t="shared" si="171"/>
        <v>0</v>
      </c>
    </row>
    <row r="54" spans="1:569" s="645" customFormat="1" ht="20.100000000000001" customHeight="1">
      <c r="A54" s="677"/>
      <c r="B54" s="677" t="s">
        <v>405</v>
      </c>
      <c r="C54" s="801" t="s">
        <v>445</v>
      </c>
      <c r="D54" s="764"/>
      <c r="E54" s="796" t="s">
        <v>446</v>
      </c>
      <c r="F54" s="802" t="s">
        <v>447</v>
      </c>
      <c r="G54" s="796" t="s">
        <v>448</v>
      </c>
      <c r="H54" s="797" t="s">
        <v>449</v>
      </c>
      <c r="I54" s="789">
        <f>Rev.1_Base!G331+Rev.1_Base!G333++Rev.1_Base!G335</f>
        <v>1065.2</v>
      </c>
      <c r="J54" s="789">
        <f>Rev.1_Base!H331+Rev.1_Base!H333++Rev.1_Base!H335</f>
        <v>760.8</v>
      </c>
      <c r="K54" s="789">
        <f>Rev.1_Base!J331+Rev.1_Base!J333++Rev.1_Base!J335</f>
        <v>455.4</v>
      </c>
      <c r="L54" s="789">
        <f>Rev.1_Base!K331+Rev.1_Base!K333++Rev.1_Base!K335</f>
        <v>151</v>
      </c>
      <c r="M54" s="770"/>
      <c r="N54" s="771">
        <f t="shared" si="393"/>
        <v>1065.2</v>
      </c>
      <c r="O54" s="772">
        <f t="shared" si="394"/>
        <v>0</v>
      </c>
      <c r="Q54" s="789">
        <f>Rev.1_Base!M331+Rev.1_Base!M333++Rev.1_Base!M335</f>
        <v>304.39999999999998</v>
      </c>
      <c r="R54" s="795">
        <f>Rev.1_Base!O331+Rev.1_Base!O333++Rev.1_Base!O335</f>
        <v>106</v>
      </c>
      <c r="S54" s="795">
        <f>Rev.1_Base!Q331+Rev.1_Base!Q333++Rev.1_Base!Q335</f>
        <v>144</v>
      </c>
      <c r="T54" s="795">
        <f>Rev.1_Base!S331+Rev.1_Base!S333++Rev.1_Base!S335</f>
        <v>402.8</v>
      </c>
      <c r="U54" s="795">
        <f>Rev.1_Base!U331+Rev.1_Base!U333++Rev.1_Base!U335</f>
        <v>0</v>
      </c>
      <c r="V54" s="795">
        <f>Rev.1_Base!W331+Rev.1_Base!W333++Rev.1_Base!W335</f>
        <v>63</v>
      </c>
      <c r="W54" s="795">
        <f>Rev.1_Base!Y331+Rev.1_Base!Y333++Rev.1_Base!Y335</f>
        <v>45</v>
      </c>
      <c r="X54" s="795">
        <f>Rev.1_Base!AA331+Rev.1_Base!AA333++Rev.1_Base!AA335</f>
        <v>0</v>
      </c>
      <c r="Y54" s="690"/>
      <c r="Z54" s="690"/>
      <c r="AA54" s="690"/>
      <c r="AB54" s="690"/>
      <c r="AC54" s="690"/>
      <c r="AD54" s="690"/>
      <c r="AE54" s="690"/>
      <c r="AF54" s="691"/>
      <c r="AH54" s="774">
        <f t="shared" si="176"/>
        <v>4500</v>
      </c>
      <c r="AI54" s="775">
        <f t="shared" si="177"/>
        <v>4793400</v>
      </c>
      <c r="AJ54" s="774">
        <f t="shared" si="178"/>
        <v>3000</v>
      </c>
      <c r="AK54" s="775">
        <f t="shared" si="179"/>
        <v>3195600</v>
      </c>
      <c r="AL54" s="774">
        <f t="shared" si="180"/>
        <v>0</v>
      </c>
      <c r="AM54" s="775">
        <f t="shared" si="181"/>
        <v>0</v>
      </c>
      <c r="AN54" s="774">
        <f t="shared" si="182"/>
        <v>0</v>
      </c>
      <c r="AO54" s="775">
        <f t="shared" si="183"/>
        <v>0</v>
      </c>
      <c r="AP54" s="693">
        <f t="shared" si="99"/>
        <v>7500</v>
      </c>
      <c r="AQ54" s="775">
        <f t="shared" si="184"/>
        <v>7989000</v>
      </c>
      <c r="AR54" s="774">
        <f t="shared" si="185"/>
        <v>1135.3301250000002</v>
      </c>
      <c r="AS54" s="775">
        <f t="shared" si="186"/>
        <v>1209353.6491500002</v>
      </c>
      <c r="AT54" s="776">
        <f t="shared" si="187"/>
        <v>10362.39615</v>
      </c>
      <c r="AU54" s="776">
        <f t="shared" si="188"/>
        <v>17270.660250000001</v>
      </c>
      <c r="AV54" s="693">
        <f t="shared" si="103"/>
        <v>8635.3301250000004</v>
      </c>
      <c r="AW54" s="775">
        <f t="shared" si="172"/>
        <v>1564721.81865</v>
      </c>
      <c r="AX54" s="775">
        <f t="shared" si="189"/>
        <v>7865058.6778499996</v>
      </c>
      <c r="AY54" s="775">
        <f t="shared" si="190"/>
        <v>18396707.298300002</v>
      </c>
      <c r="AZ54" s="775">
        <f t="shared" si="190"/>
        <v>9198353.6491500009</v>
      </c>
      <c r="BA54" s="693">
        <f t="shared" si="191"/>
        <v>9198353.6491500009</v>
      </c>
      <c r="BB54" s="693">
        <f t="shared" si="192"/>
        <v>0</v>
      </c>
      <c r="BC54" s="774">
        <f t="shared" si="193"/>
        <v>0</v>
      </c>
      <c r="BD54" s="775">
        <f t="shared" si="194"/>
        <v>0</v>
      </c>
      <c r="BE54" s="777"/>
      <c r="BG54" s="774">
        <v>3500</v>
      </c>
      <c r="BH54" s="775">
        <f t="shared" si="195"/>
        <v>3728200</v>
      </c>
      <c r="BI54" s="774">
        <v>4000</v>
      </c>
      <c r="BJ54" s="775">
        <f t="shared" si="196"/>
        <v>4260800</v>
      </c>
      <c r="BK54" s="774"/>
      <c r="BL54" s="775">
        <f t="shared" si="197"/>
        <v>0</v>
      </c>
      <c r="BM54" s="774"/>
      <c r="BN54" s="775">
        <f t="shared" si="198"/>
        <v>0</v>
      </c>
      <c r="BO54" s="693">
        <f t="shared" si="105"/>
        <v>7500</v>
      </c>
      <c r="BP54" s="775">
        <f t="shared" si="199"/>
        <v>7989000</v>
      </c>
      <c r="BQ54" s="774">
        <f t="shared" si="200"/>
        <v>1240.0985000000001</v>
      </c>
      <c r="BR54" s="775">
        <f t="shared" si="201"/>
        <v>1320952.9222000001</v>
      </c>
      <c r="BS54" s="693">
        <f t="shared" si="107"/>
        <v>8740.0985000000001</v>
      </c>
      <c r="BT54" s="775">
        <f t="shared" si="202"/>
        <v>9309952.9221999999</v>
      </c>
      <c r="BU54" s="693">
        <f t="shared" si="203"/>
        <v>9309952.9221999999</v>
      </c>
      <c r="BV54" s="693">
        <f t="shared" si="204"/>
        <v>0</v>
      </c>
      <c r="BW54" s="774"/>
      <c r="BX54" s="775">
        <f t="shared" si="205"/>
        <v>0</v>
      </c>
      <c r="BY54" s="777"/>
      <c r="CA54" s="744">
        <f>'동해기지(건축)'!BP516</f>
        <v>6000</v>
      </c>
      <c r="CB54" s="745">
        <f t="shared" si="395"/>
        <v>6391200</v>
      </c>
      <c r="CC54" s="718">
        <f>'동해기지(건축)'!BQ516</f>
        <v>3000</v>
      </c>
      <c r="CD54" s="745">
        <f t="shared" si="396"/>
        <v>3195600</v>
      </c>
      <c r="CE54" s="718"/>
      <c r="CF54" s="745">
        <f t="shared" si="397"/>
        <v>0</v>
      </c>
      <c r="CG54" s="718"/>
      <c r="CH54" s="745">
        <f t="shared" si="398"/>
        <v>0</v>
      </c>
      <c r="CI54" s="746">
        <f t="shared" si="108"/>
        <v>9000</v>
      </c>
      <c r="CJ54" s="745">
        <f t="shared" si="399"/>
        <v>9586800</v>
      </c>
      <c r="CK54" s="718"/>
      <c r="CL54" s="745">
        <f t="shared" si="400"/>
        <v>0</v>
      </c>
      <c r="CM54" s="746">
        <f t="shared" si="109"/>
        <v>9000</v>
      </c>
      <c r="CN54" s="745">
        <f t="shared" si="401"/>
        <v>9586800</v>
      </c>
      <c r="CO54" s="699">
        <f t="shared" si="206"/>
        <v>2739600</v>
      </c>
      <c r="CP54" s="699">
        <f t="shared" si="206"/>
        <v>954000</v>
      </c>
      <c r="CQ54" s="699">
        <f t="shared" si="206"/>
        <v>1296000</v>
      </c>
      <c r="CR54" s="699">
        <f t="shared" si="206"/>
        <v>3625200</v>
      </c>
      <c r="CS54" s="700">
        <f t="shared" si="206"/>
        <v>0</v>
      </c>
      <c r="CT54" s="699">
        <f t="shared" si="206"/>
        <v>567000</v>
      </c>
      <c r="CU54" s="699">
        <f t="shared" si="206"/>
        <v>405000</v>
      </c>
      <c r="CV54" s="700">
        <f t="shared" si="402"/>
        <v>0</v>
      </c>
      <c r="CW54" s="697"/>
      <c r="CX54" s="696">
        <f t="shared" si="207"/>
        <v>0</v>
      </c>
      <c r="CY54" s="701"/>
      <c r="DA54" s="778">
        <f>IFERROR(VLOOKUP($C54,정민건설!$A$13:$AM$154,28,FALSE),0)</f>
        <v>4500</v>
      </c>
      <c r="DB54" s="775">
        <f t="shared" si="208"/>
        <v>4793400</v>
      </c>
      <c r="DC54" s="778">
        <f>IFERROR(VLOOKUP($C54,정민건설!$A$13:$AM$154,30,FALSE),0)</f>
        <v>3000</v>
      </c>
      <c r="DD54" s="775">
        <f t="shared" si="209"/>
        <v>3195600</v>
      </c>
      <c r="DE54" s="774">
        <f>IFERROR(VLOOKUP($C54,정민건설!$A$13:$AM$154,32,FALSE),0)</f>
        <v>0</v>
      </c>
      <c r="DF54" s="775">
        <f t="shared" si="210"/>
        <v>0</v>
      </c>
      <c r="DG54" s="774">
        <f>IFERROR(VLOOKUP($C54,정민건설!$A$13:$AM$154,34,FALSE),0)</f>
        <v>0</v>
      </c>
      <c r="DH54" s="775">
        <f t="shared" si="211"/>
        <v>0</v>
      </c>
      <c r="DI54" s="693">
        <f t="shared" si="110"/>
        <v>7500</v>
      </c>
      <c r="DJ54" s="775">
        <f t="shared" si="212"/>
        <v>7989000</v>
      </c>
      <c r="DK54" s="778">
        <f t="shared" si="213"/>
        <v>1135.3301250000002</v>
      </c>
      <c r="DL54" s="779">
        <f t="shared" si="214"/>
        <v>1209353.6491500002</v>
      </c>
      <c r="DM54" s="693">
        <f t="shared" si="112"/>
        <v>8635.3301250000004</v>
      </c>
      <c r="DN54" s="775">
        <f t="shared" si="215"/>
        <v>9198353.6491500009</v>
      </c>
      <c r="DO54" s="693">
        <f t="shared" si="216"/>
        <v>9198353.6491500009</v>
      </c>
      <c r="DP54" s="693">
        <f t="shared" si="217"/>
        <v>0</v>
      </c>
      <c r="DQ54" s="774"/>
      <c r="DR54" s="775">
        <f t="shared" si="218"/>
        <v>0</v>
      </c>
      <c r="DS54" s="777"/>
      <c r="DU54" s="774">
        <f>IFERROR(VLOOKUP($C54,[1]영만종합건설!$A$13:$AN$154,28,FALSE),0)</f>
        <v>4000</v>
      </c>
      <c r="DV54" s="780">
        <f t="shared" si="219"/>
        <v>4260800</v>
      </c>
      <c r="DW54" s="774">
        <f>IFERROR(VLOOKUP($C54,[1]영만종합건설!$A$13:$AN$154,30,FALSE),0)</f>
        <v>5000</v>
      </c>
      <c r="DX54" s="780">
        <f t="shared" si="220"/>
        <v>5326000</v>
      </c>
      <c r="DY54" s="778">
        <f>IFERROR(VLOOKUP($C54,[1]영만종합건설!$A$13:$AN$154,32,FALSE),0)</f>
        <v>0</v>
      </c>
      <c r="DZ54" s="780">
        <f t="shared" si="221"/>
        <v>0</v>
      </c>
      <c r="EA54" s="778">
        <f>IFERROR(VLOOKUP($C54,[1]영만종합건설!$A$13:$AN$154,34,FALSE),0)</f>
        <v>0</v>
      </c>
      <c r="EB54" s="780">
        <f t="shared" si="222"/>
        <v>0</v>
      </c>
      <c r="EC54" s="703">
        <f t="shared" si="113"/>
        <v>9000</v>
      </c>
      <c r="ED54" s="780">
        <f t="shared" si="223"/>
        <v>9586800</v>
      </c>
      <c r="EE54" s="778">
        <f t="shared" si="224"/>
        <v>1509.0718750000001</v>
      </c>
      <c r="EF54" s="779">
        <f t="shared" si="114"/>
        <v>1607463.3612500001</v>
      </c>
      <c r="EG54" s="703">
        <f t="shared" si="115"/>
        <v>10509.071875</v>
      </c>
      <c r="EH54" s="780">
        <f t="shared" si="225"/>
        <v>11194263.36125</v>
      </c>
      <c r="EI54" s="703">
        <f t="shared" si="226"/>
        <v>11194263.36125</v>
      </c>
      <c r="EJ54" s="703">
        <f t="shared" si="227"/>
        <v>0</v>
      </c>
      <c r="EK54" s="778"/>
      <c r="EL54" s="780">
        <f t="shared" si="228"/>
        <v>0</v>
      </c>
      <c r="EM54" s="781"/>
      <c r="EO54" s="778">
        <f>IFERROR(VLOOKUP($C54,[1]부강종합건설!$A$13:$AM$154,28,FALSE),0)</f>
        <v>1500</v>
      </c>
      <c r="EP54" s="780">
        <f t="shared" si="229"/>
        <v>1597800</v>
      </c>
      <c r="EQ54" s="778">
        <f>IFERROR(VLOOKUP($C54,[1]부강종합건설!$A$13:$AM$154,30,FALSE),0)</f>
        <v>2000</v>
      </c>
      <c r="ER54" s="780">
        <f t="shared" si="230"/>
        <v>2130400</v>
      </c>
      <c r="ES54" s="778">
        <f>IFERROR(VLOOKUP($C54,[1]부강종합건설!$A$13:$AM$154,32,FALSE),0)</f>
        <v>0</v>
      </c>
      <c r="ET54" s="780">
        <f t="shared" si="231"/>
        <v>0</v>
      </c>
      <c r="EU54" s="778">
        <f>IFERROR(VLOOKUP($C54,[1]부강종합건설!$A$13:$AM$154,34,FALSE),0)</f>
        <v>480</v>
      </c>
      <c r="EV54" s="780">
        <f t="shared" si="232"/>
        <v>511296</v>
      </c>
      <c r="EW54" s="703">
        <f t="shared" si="116"/>
        <v>3980</v>
      </c>
      <c r="EX54" s="780">
        <f t="shared" si="233"/>
        <v>4239496</v>
      </c>
      <c r="EY54" s="778">
        <f t="shared" si="234"/>
        <v>634.23535000000015</v>
      </c>
      <c r="EZ54" s="779">
        <f t="shared" si="117"/>
        <v>675587.49482000014</v>
      </c>
      <c r="FA54" s="703">
        <f t="shared" si="118"/>
        <v>4614.2353499999999</v>
      </c>
      <c r="FB54" s="780">
        <f t="shared" si="235"/>
        <v>4915083.4948199997</v>
      </c>
      <c r="FC54" s="703">
        <f t="shared" si="236"/>
        <v>4915083.4948199997</v>
      </c>
      <c r="FD54" s="703">
        <f t="shared" si="237"/>
        <v>0</v>
      </c>
      <c r="FE54" s="778"/>
      <c r="FF54" s="780">
        <f t="shared" si="238"/>
        <v>0</v>
      </c>
      <c r="FG54" s="782"/>
      <c r="FI54" s="774">
        <f>IFERROR(VLOOKUP($C54,[1]대도엔지니어링!$A$13:$AN$154,28,FALSE),0)</f>
        <v>11000</v>
      </c>
      <c r="FJ54" s="775">
        <f t="shared" si="239"/>
        <v>11717200</v>
      </c>
      <c r="FK54" s="774">
        <f>IFERROR(VLOOKUP($C54,[1]대도엔지니어링!$A$13:$AN$154,30,FALSE),0)</f>
        <v>13200</v>
      </c>
      <c r="FL54" s="775">
        <f t="shared" si="240"/>
        <v>14060640</v>
      </c>
      <c r="FM54" s="774">
        <f>IFERROR(VLOOKUP($C54,[1]대도엔지니어링!$A$13:$AN$154,32,FALSE),0)</f>
        <v>0</v>
      </c>
      <c r="FN54" s="775">
        <f t="shared" si="241"/>
        <v>0</v>
      </c>
      <c r="FO54" s="774">
        <f>IFERROR(VLOOKUP($C54,[1]대도엔지니어링!$A$13:$AN$154,34,FALSE),0)</f>
        <v>1800</v>
      </c>
      <c r="FP54" s="775">
        <f t="shared" si="242"/>
        <v>1917360</v>
      </c>
      <c r="FQ54" s="693">
        <f t="shared" si="119"/>
        <v>26000</v>
      </c>
      <c r="FR54" s="775">
        <f t="shared" si="243"/>
        <v>27695200</v>
      </c>
      <c r="FS54" s="774">
        <f t="shared" si="120"/>
        <v>2079.3351284444871</v>
      </c>
      <c r="FT54" s="775">
        <f t="shared" si="244"/>
        <v>2214907.7788190679</v>
      </c>
      <c r="FU54" s="693">
        <f t="shared" si="121"/>
        <v>28079.335128444487</v>
      </c>
      <c r="FV54" s="775">
        <f t="shared" si="245"/>
        <v>29910107.778819069</v>
      </c>
      <c r="FW54" s="693">
        <f t="shared" si="246"/>
        <v>29910107.778819069</v>
      </c>
      <c r="FX54" s="693">
        <f t="shared" si="247"/>
        <v>0</v>
      </c>
      <c r="FY54" s="774"/>
      <c r="FZ54" s="775">
        <f t="shared" si="248"/>
        <v>0</v>
      </c>
      <c r="GA54" s="782"/>
      <c r="GC54" s="774">
        <f>IFERROR(VLOOKUP($C54,[1]부명엔지니어링!$A$13:$AN$154,28,FALSE),0)</f>
        <v>10000</v>
      </c>
      <c r="GD54" s="775">
        <f t="shared" si="249"/>
        <v>10652000</v>
      </c>
      <c r="GE54" s="774">
        <f>IFERROR(VLOOKUP($C54,[1]부명엔지니어링!$A$13:$AN$154,30,FALSE),0)</f>
        <v>10000</v>
      </c>
      <c r="GF54" s="775">
        <f t="shared" si="250"/>
        <v>10652000</v>
      </c>
      <c r="GG54" s="774">
        <f>IFERROR(VLOOKUP($C54,[1]부명엔지니어링!$A$13:$AN$154,32,FALSE),0)</f>
        <v>0</v>
      </c>
      <c r="GH54" s="775">
        <f t="shared" si="251"/>
        <v>0</v>
      </c>
      <c r="GI54" s="774">
        <f>IFERROR(VLOOKUP($C54,[1]부명엔지니어링!$A$13:$AN$154,34,FALSE),0)</f>
        <v>0</v>
      </c>
      <c r="GJ54" s="775">
        <f t="shared" si="252"/>
        <v>0</v>
      </c>
      <c r="GK54" s="693">
        <f t="shared" si="122"/>
        <v>20000</v>
      </c>
      <c r="GL54" s="775">
        <f t="shared" si="253"/>
        <v>21304000</v>
      </c>
      <c r="GM54" s="774">
        <f t="shared" si="254"/>
        <v>3237.0837500000002</v>
      </c>
      <c r="GN54" s="775">
        <f t="shared" si="123"/>
        <v>3448141.6105000004</v>
      </c>
      <c r="GO54" s="693">
        <f t="shared" si="124"/>
        <v>23237.083750000002</v>
      </c>
      <c r="GP54" s="775">
        <f t="shared" si="255"/>
        <v>24752141.610500004</v>
      </c>
      <c r="GQ54" s="693">
        <f t="shared" si="256"/>
        <v>24752141.610500004</v>
      </c>
      <c r="GR54" s="693">
        <f t="shared" si="257"/>
        <v>0</v>
      </c>
      <c r="GS54" s="774"/>
      <c r="GT54" s="775">
        <f t="shared" si="258"/>
        <v>0</v>
      </c>
      <c r="GU54" s="782"/>
      <c r="GW54" s="790">
        <f t="shared" ref="GW54:GW61" si="406">AH54</f>
        <v>4500</v>
      </c>
      <c r="GX54" s="790">
        <f t="shared" si="259"/>
        <v>4793400</v>
      </c>
      <c r="GY54" s="790">
        <f t="shared" ref="GY54:GY61" si="407">AJ54</f>
        <v>3000</v>
      </c>
      <c r="GZ54" s="790">
        <f t="shared" si="260"/>
        <v>3195600</v>
      </c>
      <c r="HA54" s="790">
        <f t="shared" ref="HA54:HA61" si="408">AL54</f>
        <v>0</v>
      </c>
      <c r="HB54" s="790">
        <f t="shared" si="261"/>
        <v>0</v>
      </c>
      <c r="HC54" s="790">
        <f t="shared" ref="HC54:HC61" si="409">AN54</f>
        <v>0</v>
      </c>
      <c r="HD54" s="790">
        <f t="shared" si="262"/>
        <v>0</v>
      </c>
      <c r="HE54" s="790">
        <f t="shared" si="125"/>
        <v>7500</v>
      </c>
      <c r="HF54" s="790">
        <f t="shared" si="263"/>
        <v>7989000</v>
      </c>
      <c r="HG54" s="790">
        <f t="shared" si="264"/>
        <v>1135.3301250000002</v>
      </c>
      <c r="HH54" s="790">
        <f t="shared" si="126"/>
        <v>1209353.6491500002</v>
      </c>
      <c r="HI54" s="790">
        <f t="shared" si="127"/>
        <v>8635.3301250000004</v>
      </c>
      <c r="HJ54" s="790">
        <f t="shared" si="265"/>
        <v>9198353.6491500009</v>
      </c>
      <c r="HK54" s="790">
        <f t="shared" si="389"/>
        <v>9198353.6491500009</v>
      </c>
      <c r="HL54" s="790">
        <f t="shared" si="390"/>
        <v>0</v>
      </c>
      <c r="HM54" s="790"/>
      <c r="HN54" s="790">
        <f t="shared" si="268"/>
        <v>0</v>
      </c>
      <c r="HO54" s="791" t="s">
        <v>400</v>
      </c>
      <c r="HQ54" s="783"/>
      <c r="HR54" s="784">
        <f t="shared" si="269"/>
        <v>0</v>
      </c>
      <c r="HS54" s="783"/>
      <c r="HT54" s="784">
        <f t="shared" si="270"/>
        <v>0</v>
      </c>
      <c r="HU54" s="783"/>
      <c r="HV54" s="784">
        <f t="shared" si="271"/>
        <v>0</v>
      </c>
      <c r="HW54" s="783"/>
      <c r="HX54" s="784">
        <f t="shared" si="272"/>
        <v>0</v>
      </c>
      <c r="HY54" s="707">
        <f t="shared" si="128"/>
        <v>0</v>
      </c>
      <c r="HZ54" s="784">
        <f t="shared" si="273"/>
        <v>0</v>
      </c>
      <c r="IA54" s="783"/>
      <c r="IB54" s="784">
        <f t="shared" si="274"/>
        <v>0</v>
      </c>
      <c r="IC54" s="707">
        <f t="shared" si="129"/>
        <v>0</v>
      </c>
      <c r="ID54" s="784">
        <f t="shared" si="275"/>
        <v>0</v>
      </c>
      <c r="IE54" s="706">
        <f t="shared" si="276"/>
        <v>0</v>
      </c>
      <c r="IF54" s="706">
        <f t="shared" si="277"/>
        <v>0</v>
      </c>
      <c r="IG54" s="783"/>
      <c r="IH54" s="784">
        <f t="shared" si="278"/>
        <v>0</v>
      </c>
      <c r="II54" s="782"/>
      <c r="IK54" s="783"/>
      <c r="IL54" s="784">
        <f t="shared" si="279"/>
        <v>0</v>
      </c>
      <c r="IM54" s="783"/>
      <c r="IN54" s="784">
        <f t="shared" si="280"/>
        <v>0</v>
      </c>
      <c r="IO54" s="783"/>
      <c r="IP54" s="784">
        <f t="shared" si="281"/>
        <v>0</v>
      </c>
      <c r="IQ54" s="783"/>
      <c r="IR54" s="784">
        <f t="shared" si="282"/>
        <v>0</v>
      </c>
      <c r="IS54" s="707">
        <f t="shared" si="130"/>
        <v>0</v>
      </c>
      <c r="IT54" s="784">
        <f t="shared" si="283"/>
        <v>0</v>
      </c>
      <c r="IU54" s="783"/>
      <c r="IV54" s="784">
        <f t="shared" si="284"/>
        <v>0</v>
      </c>
      <c r="IW54" s="707">
        <f t="shared" si="131"/>
        <v>0</v>
      </c>
      <c r="IX54" s="784">
        <f t="shared" si="285"/>
        <v>0</v>
      </c>
      <c r="IY54" s="706">
        <f t="shared" si="286"/>
        <v>0</v>
      </c>
      <c r="IZ54" s="706">
        <f t="shared" si="287"/>
        <v>0</v>
      </c>
      <c r="JA54" s="783"/>
      <c r="JB54" s="784">
        <f t="shared" si="288"/>
        <v>0</v>
      </c>
      <c r="JC54" s="782"/>
      <c r="JE54" s="783"/>
      <c r="JF54" s="784">
        <f t="shared" si="289"/>
        <v>0</v>
      </c>
      <c r="JG54" s="783"/>
      <c r="JH54" s="784">
        <f t="shared" si="290"/>
        <v>0</v>
      </c>
      <c r="JI54" s="783"/>
      <c r="JJ54" s="784">
        <f t="shared" si="291"/>
        <v>0</v>
      </c>
      <c r="JK54" s="783"/>
      <c r="JL54" s="784">
        <f t="shared" si="292"/>
        <v>0</v>
      </c>
      <c r="JM54" s="707">
        <f t="shared" si="132"/>
        <v>0</v>
      </c>
      <c r="JN54" s="784">
        <f t="shared" si="293"/>
        <v>0</v>
      </c>
      <c r="JO54" s="783"/>
      <c r="JP54" s="784">
        <f t="shared" si="294"/>
        <v>0</v>
      </c>
      <c r="JQ54" s="707">
        <f t="shared" si="133"/>
        <v>0</v>
      </c>
      <c r="JR54" s="784">
        <f t="shared" si="295"/>
        <v>0</v>
      </c>
      <c r="JS54" s="706">
        <f t="shared" si="296"/>
        <v>0</v>
      </c>
      <c r="JT54" s="706">
        <f t="shared" si="297"/>
        <v>0</v>
      </c>
      <c r="JU54" s="783"/>
      <c r="JV54" s="784">
        <f t="shared" si="298"/>
        <v>0</v>
      </c>
      <c r="JW54" s="782"/>
      <c r="JY54" s="783"/>
      <c r="JZ54" s="784">
        <f t="shared" si="299"/>
        <v>0</v>
      </c>
      <c r="KA54" s="783"/>
      <c r="KB54" s="784">
        <f t="shared" si="300"/>
        <v>0</v>
      </c>
      <c r="KC54" s="783"/>
      <c r="KD54" s="784">
        <f t="shared" si="301"/>
        <v>0</v>
      </c>
      <c r="KE54" s="783"/>
      <c r="KF54" s="784">
        <f t="shared" si="302"/>
        <v>0</v>
      </c>
      <c r="KG54" s="707">
        <f t="shared" si="134"/>
        <v>0</v>
      </c>
      <c r="KH54" s="784">
        <f t="shared" si="303"/>
        <v>0</v>
      </c>
      <c r="KI54" s="783"/>
      <c r="KJ54" s="784">
        <f t="shared" si="304"/>
        <v>0</v>
      </c>
      <c r="KK54" s="707">
        <f t="shared" si="135"/>
        <v>0</v>
      </c>
      <c r="KL54" s="784">
        <f t="shared" si="305"/>
        <v>0</v>
      </c>
      <c r="KM54" s="706">
        <f t="shared" si="306"/>
        <v>0</v>
      </c>
      <c r="KN54" s="706">
        <f t="shared" si="307"/>
        <v>0</v>
      </c>
      <c r="KO54" s="783"/>
      <c r="KP54" s="784">
        <f t="shared" si="308"/>
        <v>0</v>
      </c>
      <c r="KQ54" s="782"/>
      <c r="KS54" s="783"/>
      <c r="KT54" s="784">
        <f t="shared" si="309"/>
        <v>0</v>
      </c>
      <c r="KU54" s="783"/>
      <c r="KV54" s="784">
        <f t="shared" si="310"/>
        <v>0</v>
      </c>
      <c r="KW54" s="783"/>
      <c r="KX54" s="784">
        <f t="shared" si="311"/>
        <v>0</v>
      </c>
      <c r="KY54" s="783"/>
      <c r="KZ54" s="784">
        <f t="shared" si="312"/>
        <v>0</v>
      </c>
      <c r="LA54" s="707">
        <f t="shared" si="136"/>
        <v>0</v>
      </c>
      <c r="LB54" s="784">
        <f t="shared" si="313"/>
        <v>0</v>
      </c>
      <c r="LC54" s="783"/>
      <c r="LD54" s="784">
        <f t="shared" si="314"/>
        <v>0</v>
      </c>
      <c r="LE54" s="707">
        <f t="shared" si="137"/>
        <v>0</v>
      </c>
      <c r="LF54" s="784">
        <f t="shared" si="315"/>
        <v>0</v>
      </c>
      <c r="LG54" s="706">
        <f t="shared" si="316"/>
        <v>0</v>
      </c>
      <c r="LH54" s="706">
        <f t="shared" si="317"/>
        <v>0</v>
      </c>
      <c r="LI54" s="783"/>
      <c r="LJ54" s="784">
        <f t="shared" si="318"/>
        <v>0</v>
      </c>
      <c r="LK54" s="782"/>
      <c r="LM54" s="783"/>
      <c r="LN54" s="784">
        <f t="shared" si="319"/>
        <v>0</v>
      </c>
      <c r="LO54" s="783"/>
      <c r="LP54" s="784">
        <f t="shared" si="320"/>
        <v>0</v>
      </c>
      <c r="LQ54" s="783"/>
      <c r="LR54" s="784">
        <f t="shared" si="321"/>
        <v>0</v>
      </c>
      <c r="LS54" s="783"/>
      <c r="LT54" s="784">
        <f t="shared" si="322"/>
        <v>0</v>
      </c>
      <c r="LU54" s="707">
        <f t="shared" si="138"/>
        <v>0</v>
      </c>
      <c r="LV54" s="784">
        <f t="shared" si="323"/>
        <v>0</v>
      </c>
      <c r="LW54" s="783"/>
      <c r="LX54" s="784">
        <f t="shared" si="324"/>
        <v>0</v>
      </c>
      <c r="LY54" s="707">
        <f t="shared" si="139"/>
        <v>0</v>
      </c>
      <c r="LZ54" s="784">
        <f t="shared" si="325"/>
        <v>0</v>
      </c>
      <c r="MA54" s="706">
        <f t="shared" si="326"/>
        <v>0</v>
      </c>
      <c r="MB54" s="706">
        <f t="shared" si="327"/>
        <v>0</v>
      </c>
      <c r="MC54" s="783"/>
      <c r="MD54" s="784">
        <f t="shared" si="328"/>
        <v>0</v>
      </c>
      <c r="ME54" s="782"/>
      <c r="MG54" s="783"/>
      <c r="MH54" s="784">
        <f t="shared" si="329"/>
        <v>0</v>
      </c>
      <c r="MI54" s="783"/>
      <c r="MJ54" s="784">
        <f t="shared" si="330"/>
        <v>0</v>
      </c>
      <c r="MK54" s="783"/>
      <c r="ML54" s="784">
        <f t="shared" si="331"/>
        <v>0</v>
      </c>
      <c r="MM54" s="783"/>
      <c r="MN54" s="784">
        <f t="shared" si="332"/>
        <v>0</v>
      </c>
      <c r="MO54" s="707">
        <f t="shared" si="140"/>
        <v>0</v>
      </c>
      <c r="MP54" s="784">
        <f t="shared" si="333"/>
        <v>0</v>
      </c>
      <c r="MQ54" s="783"/>
      <c r="MR54" s="784">
        <f t="shared" si="334"/>
        <v>0</v>
      </c>
      <c r="MS54" s="707">
        <f t="shared" si="141"/>
        <v>0</v>
      </c>
      <c r="MT54" s="784">
        <f t="shared" si="335"/>
        <v>0</v>
      </c>
      <c r="MU54" s="706">
        <f t="shared" si="336"/>
        <v>0</v>
      </c>
      <c r="MV54" s="706">
        <f t="shared" si="337"/>
        <v>0</v>
      </c>
      <c r="MW54" s="783"/>
      <c r="MX54" s="784">
        <f t="shared" si="338"/>
        <v>0</v>
      </c>
      <c r="MY54" s="782"/>
      <c r="NA54" s="783"/>
      <c r="NB54" s="784">
        <f t="shared" si="339"/>
        <v>0</v>
      </c>
      <c r="NC54" s="783"/>
      <c r="ND54" s="784">
        <f t="shared" si="340"/>
        <v>0</v>
      </c>
      <c r="NE54" s="783"/>
      <c r="NF54" s="784">
        <f t="shared" si="341"/>
        <v>0</v>
      </c>
      <c r="NG54" s="783"/>
      <c r="NH54" s="784">
        <f t="shared" si="342"/>
        <v>0</v>
      </c>
      <c r="NI54" s="707">
        <f t="shared" si="142"/>
        <v>0</v>
      </c>
      <c r="NJ54" s="784">
        <f t="shared" si="343"/>
        <v>0</v>
      </c>
      <c r="NK54" s="783"/>
      <c r="NL54" s="784">
        <f t="shared" si="344"/>
        <v>0</v>
      </c>
      <c r="NM54" s="707">
        <f t="shared" si="143"/>
        <v>0</v>
      </c>
      <c r="NN54" s="784">
        <f t="shared" si="345"/>
        <v>0</v>
      </c>
      <c r="NO54" s="706">
        <f t="shared" si="346"/>
        <v>0</v>
      </c>
      <c r="NP54" s="706">
        <f t="shared" si="347"/>
        <v>0</v>
      </c>
      <c r="NQ54" s="783"/>
      <c r="NR54" s="784">
        <f t="shared" si="348"/>
        <v>0</v>
      </c>
      <c r="NS54" s="782"/>
      <c r="NU54" s="783"/>
      <c r="NV54" s="784">
        <f t="shared" si="349"/>
        <v>0</v>
      </c>
      <c r="NW54" s="783"/>
      <c r="NX54" s="784">
        <f t="shared" si="350"/>
        <v>0</v>
      </c>
      <c r="NY54" s="783"/>
      <c r="NZ54" s="784">
        <f t="shared" si="351"/>
        <v>0</v>
      </c>
      <c r="OA54" s="783"/>
      <c r="OB54" s="784">
        <f t="shared" si="352"/>
        <v>0</v>
      </c>
      <c r="OC54" s="707">
        <f t="shared" si="144"/>
        <v>0</v>
      </c>
      <c r="OD54" s="784">
        <f t="shared" si="353"/>
        <v>0</v>
      </c>
      <c r="OE54" s="783"/>
      <c r="OF54" s="784">
        <f t="shared" si="354"/>
        <v>0</v>
      </c>
      <c r="OG54" s="707">
        <f t="shared" si="145"/>
        <v>0</v>
      </c>
      <c r="OH54" s="784">
        <f t="shared" si="355"/>
        <v>0</v>
      </c>
      <c r="OI54" s="706">
        <f t="shared" si="356"/>
        <v>0</v>
      </c>
      <c r="OJ54" s="706">
        <f t="shared" si="357"/>
        <v>0</v>
      </c>
      <c r="OK54" s="783"/>
      <c r="OL54" s="784">
        <f t="shared" si="358"/>
        <v>0</v>
      </c>
      <c r="OM54" s="782"/>
      <c r="OO54" s="783"/>
      <c r="OP54" s="784">
        <f t="shared" si="359"/>
        <v>0</v>
      </c>
      <c r="OQ54" s="783"/>
      <c r="OR54" s="784">
        <f t="shared" si="360"/>
        <v>0</v>
      </c>
      <c r="OS54" s="783"/>
      <c r="OT54" s="784">
        <f t="shared" si="361"/>
        <v>0</v>
      </c>
      <c r="OU54" s="783"/>
      <c r="OV54" s="784">
        <f t="shared" si="362"/>
        <v>0</v>
      </c>
      <c r="OW54" s="707">
        <f t="shared" si="146"/>
        <v>0</v>
      </c>
      <c r="OX54" s="784">
        <f t="shared" si="363"/>
        <v>0</v>
      </c>
      <c r="OY54" s="783"/>
      <c r="OZ54" s="784">
        <f t="shared" si="364"/>
        <v>0</v>
      </c>
      <c r="PA54" s="707">
        <f t="shared" si="147"/>
        <v>0</v>
      </c>
      <c r="PB54" s="784">
        <f t="shared" si="365"/>
        <v>0</v>
      </c>
      <c r="PC54" s="706">
        <f t="shared" si="366"/>
        <v>0</v>
      </c>
      <c r="PD54" s="706">
        <f t="shared" si="367"/>
        <v>0</v>
      </c>
      <c r="PE54" s="783"/>
      <c r="PF54" s="784">
        <f t="shared" si="368"/>
        <v>0</v>
      </c>
      <c r="PG54" s="782"/>
      <c r="PI54" s="783"/>
      <c r="PJ54" s="784">
        <f t="shared" si="369"/>
        <v>0</v>
      </c>
      <c r="PK54" s="783"/>
      <c r="PL54" s="784">
        <f t="shared" si="370"/>
        <v>0</v>
      </c>
      <c r="PM54" s="783"/>
      <c r="PN54" s="784">
        <f t="shared" si="371"/>
        <v>0</v>
      </c>
      <c r="PO54" s="783"/>
      <c r="PP54" s="784">
        <f t="shared" si="372"/>
        <v>0</v>
      </c>
      <c r="PQ54" s="707">
        <f t="shared" si="148"/>
        <v>0</v>
      </c>
      <c r="PR54" s="784">
        <f t="shared" si="373"/>
        <v>0</v>
      </c>
      <c r="PS54" s="783"/>
      <c r="PT54" s="784">
        <f t="shared" si="374"/>
        <v>0</v>
      </c>
      <c r="PU54" s="707">
        <f t="shared" si="149"/>
        <v>0</v>
      </c>
      <c r="PV54" s="784">
        <f t="shared" si="375"/>
        <v>0</v>
      </c>
      <c r="PW54" s="706">
        <f t="shared" si="376"/>
        <v>0</v>
      </c>
      <c r="PX54" s="706">
        <f t="shared" si="377"/>
        <v>0</v>
      </c>
      <c r="PY54" s="783"/>
      <c r="PZ54" s="784">
        <f t="shared" si="378"/>
        <v>0</v>
      </c>
      <c r="QA54" s="782"/>
      <c r="QC54" s="783"/>
      <c r="QD54" s="784">
        <f t="shared" si="379"/>
        <v>0</v>
      </c>
      <c r="QE54" s="783"/>
      <c r="QF54" s="784">
        <f t="shared" si="380"/>
        <v>0</v>
      </c>
      <c r="QG54" s="783"/>
      <c r="QH54" s="784">
        <f t="shared" si="381"/>
        <v>0</v>
      </c>
      <c r="QI54" s="783"/>
      <c r="QJ54" s="784">
        <f t="shared" si="382"/>
        <v>0</v>
      </c>
      <c r="QK54" s="707">
        <f t="shared" si="150"/>
        <v>0</v>
      </c>
      <c r="QL54" s="784">
        <f t="shared" si="383"/>
        <v>0</v>
      </c>
      <c r="QM54" s="783"/>
      <c r="QN54" s="784">
        <f t="shared" si="384"/>
        <v>0</v>
      </c>
      <c r="QO54" s="707">
        <f t="shared" si="151"/>
        <v>0</v>
      </c>
      <c r="QP54" s="784">
        <f t="shared" si="385"/>
        <v>0</v>
      </c>
      <c r="QQ54" s="706">
        <f t="shared" si="386"/>
        <v>0</v>
      </c>
      <c r="QR54" s="706">
        <f t="shared" si="387"/>
        <v>0</v>
      </c>
      <c r="QS54" s="783"/>
      <c r="QT54" s="784">
        <f t="shared" si="388"/>
        <v>0</v>
      </c>
      <c r="QU54" s="782"/>
      <c r="RA54" s="785">
        <f t="shared" si="403"/>
        <v>0</v>
      </c>
      <c r="RB54" s="785" t="e">
        <f t="shared" si="90"/>
        <v>#REF!</v>
      </c>
      <c r="RC54" s="677">
        <f t="shared" si="404"/>
        <v>304.39999999999998</v>
      </c>
      <c r="RD54" s="677">
        <f t="shared" si="404"/>
        <v>106</v>
      </c>
      <c r="RE54" s="677">
        <f t="shared" si="404"/>
        <v>144</v>
      </c>
      <c r="RF54" s="677">
        <f t="shared" si="404"/>
        <v>402.8</v>
      </c>
      <c r="RG54" s="677">
        <f t="shared" si="404"/>
        <v>0</v>
      </c>
      <c r="RH54" s="677">
        <f t="shared" si="404"/>
        <v>63</v>
      </c>
      <c r="RI54" s="677">
        <f t="shared" si="404"/>
        <v>45</v>
      </c>
      <c r="RJ54" s="677">
        <f t="shared" si="404"/>
        <v>0</v>
      </c>
      <c r="RK54" s="677" t="e">
        <f>#REF!</f>
        <v>#REF!</v>
      </c>
      <c r="RL54" s="677" t="e">
        <f>#REF!</f>
        <v>#REF!</v>
      </c>
      <c r="RM54" s="677">
        <f t="shared" si="405"/>
        <v>0</v>
      </c>
      <c r="RN54" s="677">
        <f t="shared" si="405"/>
        <v>0</v>
      </c>
      <c r="RO54" s="677">
        <f t="shared" si="405"/>
        <v>0</v>
      </c>
      <c r="RP54" s="677">
        <f t="shared" si="405"/>
        <v>0</v>
      </c>
      <c r="RQ54" s="677">
        <f t="shared" si="405"/>
        <v>0</v>
      </c>
      <c r="RR54" s="677">
        <f t="shared" si="405"/>
        <v>0</v>
      </c>
      <c r="RS54" s="677">
        <f t="shared" si="405"/>
        <v>0</v>
      </c>
      <c r="RT54" s="677">
        <f t="shared" si="405"/>
        <v>0</v>
      </c>
      <c r="RV54" s="675">
        <f t="shared" si="6"/>
        <v>1065.2</v>
      </c>
      <c r="RW54" s="675">
        <f t="shared" si="7"/>
        <v>0</v>
      </c>
      <c r="RX54" s="675">
        <f t="shared" si="8"/>
        <v>0</v>
      </c>
      <c r="RY54" s="675">
        <f t="shared" si="9"/>
        <v>0</v>
      </c>
      <c r="RZ54" s="675">
        <f t="shared" si="10"/>
        <v>0</v>
      </c>
      <c r="SA54" s="675">
        <f t="shared" si="11"/>
        <v>0</v>
      </c>
      <c r="SB54" s="675">
        <f t="shared" si="12"/>
        <v>0</v>
      </c>
      <c r="SC54" s="675">
        <f t="shared" si="13"/>
        <v>0</v>
      </c>
      <c r="SD54" s="675" t="e">
        <f xml:space="preserve"> SUMIF(#REF!,$SD$8,#REF!)</f>
        <v>#REF!</v>
      </c>
      <c r="SE54" s="676" t="e">
        <f xml:space="preserve"> SUMIF(#REF!,$SE$8,#REF!)</f>
        <v>#REF!</v>
      </c>
      <c r="SG54" s="675">
        <f t="shared" si="93"/>
        <v>2283000</v>
      </c>
      <c r="SH54" s="675">
        <f t="shared" si="93"/>
        <v>795000</v>
      </c>
      <c r="SI54" s="675">
        <f t="shared" si="93"/>
        <v>1080000</v>
      </c>
      <c r="SJ54" s="675">
        <f t="shared" si="93"/>
        <v>3021000</v>
      </c>
      <c r="SK54" s="675">
        <f t="shared" si="93"/>
        <v>0</v>
      </c>
      <c r="SL54" s="675">
        <f t="shared" si="93"/>
        <v>472500</v>
      </c>
      <c r="SM54" s="675">
        <f t="shared" si="93"/>
        <v>337500</v>
      </c>
      <c r="SN54" s="675">
        <f t="shared" si="93"/>
        <v>0</v>
      </c>
      <c r="SO54" s="675" t="e">
        <f t="shared" si="93"/>
        <v>#REF!</v>
      </c>
      <c r="SP54" s="675" t="e">
        <f t="shared" si="93"/>
        <v>#REF!</v>
      </c>
      <c r="SQ54" s="675">
        <f t="shared" si="93"/>
        <v>0</v>
      </c>
      <c r="SR54" s="675">
        <f t="shared" si="93"/>
        <v>0</v>
      </c>
      <c r="SS54" s="675">
        <f t="shared" si="93"/>
        <v>0</v>
      </c>
      <c r="ST54" s="675">
        <f t="shared" si="93"/>
        <v>0</v>
      </c>
      <c r="SU54" s="675">
        <f t="shared" si="93"/>
        <v>0</v>
      </c>
      <c r="SV54" s="675">
        <f t="shared" si="93"/>
        <v>0</v>
      </c>
      <c r="SW54" s="675">
        <f t="shared" si="94"/>
        <v>0</v>
      </c>
      <c r="SX54" s="675">
        <f t="shared" si="94"/>
        <v>0</v>
      </c>
      <c r="SY54" s="675" t="e">
        <f>#REF!*$AP54</f>
        <v>#REF!</v>
      </c>
      <c r="SZ54" s="675" t="e">
        <f>#REF!*$AP54</f>
        <v>#REF!</v>
      </c>
      <c r="TA54" s="675" t="e">
        <f>#REF!*$AP54</f>
        <v>#REF!</v>
      </c>
      <c r="TB54" s="675" t="e">
        <f>#REF!*$AP54</f>
        <v>#REF!</v>
      </c>
      <c r="TC54" s="675" t="e">
        <f>#REF!*$AP54</f>
        <v>#REF!</v>
      </c>
      <c r="TE54" s="675">
        <f t="shared" si="152"/>
        <v>7989000</v>
      </c>
      <c r="TF54" s="675">
        <f t="shared" si="153"/>
        <v>0</v>
      </c>
      <c r="TG54" s="675">
        <f t="shared" si="154"/>
        <v>0</v>
      </c>
      <c r="TH54" s="675">
        <f t="shared" si="155"/>
        <v>0</v>
      </c>
      <c r="TI54" s="675">
        <f t="shared" si="156"/>
        <v>0</v>
      </c>
      <c r="TJ54" s="675">
        <f t="shared" si="157"/>
        <v>0</v>
      </c>
      <c r="TK54" s="675">
        <f t="shared" si="158"/>
        <v>0</v>
      </c>
      <c r="TL54" s="675">
        <f t="shared" si="159"/>
        <v>0</v>
      </c>
      <c r="TM54" s="675">
        <f t="shared" si="160"/>
        <v>0</v>
      </c>
      <c r="TN54" s="676">
        <f t="shared" si="161"/>
        <v>0</v>
      </c>
      <c r="TP54" s="675">
        <f>IFERROR(SG54*(1+LEVEL_2!#REF!),0)</f>
        <v>0</v>
      </c>
      <c r="TQ54" s="675">
        <f>IFERROR(SH54*(1+LEVEL_2!#REF!),0)</f>
        <v>0</v>
      </c>
      <c r="TR54" s="675">
        <f>IFERROR(SI54*(1+LEVEL_2!#REF!),0)</f>
        <v>0</v>
      </c>
      <c r="TS54" s="675">
        <f>IFERROR(SJ54*(1+LEVEL_2!#REF!),0)</f>
        <v>0</v>
      </c>
      <c r="TT54" s="675">
        <f>IFERROR(SK54*(1+LEVEL_2!#REF!),0)</f>
        <v>0</v>
      </c>
      <c r="TU54" s="675">
        <f>IFERROR(SL54*(1+LEVEL_2!#REF!),0)</f>
        <v>0</v>
      </c>
      <c r="TV54" s="675">
        <f>IFERROR(SM54*(1+LEVEL_2!#REF!),0)</f>
        <v>0</v>
      </c>
      <c r="TW54" s="675">
        <f>IFERROR(SN54*(1+LEVEL_2!#REF!),0)</f>
        <v>0</v>
      </c>
      <c r="TX54" s="675">
        <f>IFERROR(SO54*(1+LEVEL_2!#REF!),0)</f>
        <v>0</v>
      </c>
      <c r="TY54" s="675">
        <f>IFERROR(SP54*(1+LEVEL_2!#REF!),0)</f>
        <v>0</v>
      </c>
      <c r="TZ54" s="675">
        <f>IFERROR(SQ54*(1+LEVEL_2!#REF!),0)</f>
        <v>0</v>
      </c>
      <c r="UA54" s="675">
        <f>IFERROR(SR54*(1+LEVEL_2!#REF!),0)</f>
        <v>0</v>
      </c>
      <c r="UB54" s="675">
        <f>IFERROR(SS54*(1+LEVEL_2!#REF!),0)</f>
        <v>0</v>
      </c>
      <c r="UC54" s="675">
        <f>IFERROR(ST54*(1+LEVEL_2!#REF!),0)</f>
        <v>0</v>
      </c>
      <c r="UD54" s="675">
        <f>IFERROR(SU54*(1+LEVEL_2!#REF!),0)</f>
        <v>0</v>
      </c>
      <c r="UE54" s="675">
        <f>IFERROR(SV54*(1+LEVEL_2!#REF!),0)</f>
        <v>0</v>
      </c>
      <c r="UF54" s="675">
        <f>IFERROR(SW54*(1+LEVEL_2!#REF!),0)</f>
        <v>0</v>
      </c>
      <c r="UG54" s="675">
        <f>IFERROR(SX54*(1+LEVEL_2!#REF!),0)</f>
        <v>0</v>
      </c>
      <c r="UH54" s="675">
        <f>IFERROR(SY54*(1+LEVEL_2!#REF!),0)</f>
        <v>0</v>
      </c>
      <c r="UI54" s="675">
        <f>IFERROR(SZ54*(1+LEVEL_2!#REF!),0)</f>
        <v>0</v>
      </c>
      <c r="UJ54" s="675">
        <f>IFERROR(TA54*(1+LEVEL_2!#REF!),0)</f>
        <v>0</v>
      </c>
      <c r="UK54" s="675">
        <f>IFERROR(TB54*(1+LEVEL_2!#REF!),0)</f>
        <v>0</v>
      </c>
      <c r="UL54" s="675">
        <f>IFERROR(TC54*(1+LEVEL_2!#REF!),0)</f>
        <v>0</v>
      </c>
      <c r="UN54" s="675">
        <f t="shared" si="162"/>
        <v>0</v>
      </c>
      <c r="UO54" s="675">
        <f t="shared" si="163"/>
        <v>0</v>
      </c>
      <c r="UP54" s="675">
        <f t="shared" si="164"/>
        <v>0</v>
      </c>
      <c r="UQ54" s="675">
        <f t="shared" si="165"/>
        <v>0</v>
      </c>
      <c r="UR54" s="675">
        <f t="shared" si="166"/>
        <v>0</v>
      </c>
      <c r="US54" s="675">
        <f t="shared" si="167"/>
        <v>0</v>
      </c>
      <c r="UT54" s="675">
        <f t="shared" si="168"/>
        <v>0</v>
      </c>
      <c r="UU54" s="675">
        <f t="shared" si="169"/>
        <v>0</v>
      </c>
      <c r="UV54" s="675">
        <f t="shared" si="170"/>
        <v>0</v>
      </c>
      <c r="UW54" s="676">
        <f t="shared" si="171"/>
        <v>0</v>
      </c>
    </row>
    <row r="55" spans="1:569" s="645" customFormat="1" ht="20.100000000000001" customHeight="1">
      <c r="A55" s="677"/>
      <c r="B55" s="677" t="s">
        <v>405</v>
      </c>
      <c r="C55" s="801" t="s">
        <v>450</v>
      </c>
      <c r="D55" s="764"/>
      <c r="E55" s="796" t="s">
        <v>446</v>
      </c>
      <c r="F55" s="802" t="s">
        <v>451</v>
      </c>
      <c r="G55" s="796" t="s">
        <v>452</v>
      </c>
      <c r="H55" s="797" t="s">
        <v>449</v>
      </c>
      <c r="I55" s="769"/>
      <c r="J55" s="769"/>
      <c r="K55" s="769"/>
      <c r="L55" s="769"/>
      <c r="M55" s="770"/>
      <c r="N55" s="771">
        <f t="shared" si="393"/>
        <v>0</v>
      </c>
      <c r="O55" s="772">
        <f t="shared" si="394"/>
        <v>0</v>
      </c>
      <c r="Q55" s="769"/>
      <c r="R55" s="812"/>
      <c r="S55" s="812"/>
      <c r="T55" s="812"/>
      <c r="U55" s="812"/>
      <c r="V55" s="812"/>
      <c r="W55" s="812"/>
      <c r="X55" s="812"/>
      <c r="Y55" s="690"/>
      <c r="Z55" s="690"/>
      <c r="AA55" s="690"/>
      <c r="AB55" s="690"/>
      <c r="AC55" s="690"/>
      <c r="AD55" s="690"/>
      <c r="AE55" s="690"/>
      <c r="AF55" s="691"/>
      <c r="AH55" s="774">
        <f t="shared" si="176"/>
        <v>4500</v>
      </c>
      <c r="AI55" s="775">
        <f t="shared" si="177"/>
        <v>0</v>
      </c>
      <c r="AJ55" s="774">
        <f t="shared" si="178"/>
        <v>3000</v>
      </c>
      <c r="AK55" s="775">
        <f t="shared" si="179"/>
        <v>0</v>
      </c>
      <c r="AL55" s="774">
        <f t="shared" si="180"/>
        <v>0</v>
      </c>
      <c r="AM55" s="775">
        <f t="shared" si="181"/>
        <v>0</v>
      </c>
      <c r="AN55" s="774">
        <f t="shared" si="182"/>
        <v>0</v>
      </c>
      <c r="AO55" s="775">
        <f t="shared" si="183"/>
        <v>0</v>
      </c>
      <c r="AP55" s="693">
        <f t="shared" si="99"/>
        <v>7500</v>
      </c>
      <c r="AQ55" s="775">
        <f t="shared" si="184"/>
        <v>0</v>
      </c>
      <c r="AR55" s="774">
        <f t="shared" si="185"/>
        <v>0</v>
      </c>
      <c r="AS55" s="775">
        <f t="shared" si="186"/>
        <v>0</v>
      </c>
      <c r="AT55" s="776">
        <f t="shared" si="187"/>
        <v>9000</v>
      </c>
      <c r="AU55" s="776">
        <f t="shared" si="188"/>
        <v>15000</v>
      </c>
      <c r="AV55" s="693">
        <f t="shared" si="103"/>
        <v>7500</v>
      </c>
      <c r="AW55" s="775">
        <f t="shared" si="172"/>
        <v>0</v>
      </c>
      <c r="AX55" s="775">
        <f t="shared" si="189"/>
        <v>0</v>
      </c>
      <c r="AY55" s="775">
        <f t="shared" si="190"/>
        <v>0</v>
      </c>
      <c r="AZ55" s="775">
        <f t="shared" si="190"/>
        <v>0</v>
      </c>
      <c r="BA55" s="693">
        <f t="shared" si="191"/>
        <v>0</v>
      </c>
      <c r="BB55" s="693">
        <f t="shared" si="192"/>
        <v>0</v>
      </c>
      <c r="BC55" s="774">
        <f t="shared" si="193"/>
        <v>0</v>
      </c>
      <c r="BD55" s="775">
        <f t="shared" si="194"/>
        <v>0</v>
      </c>
      <c r="BE55" s="777"/>
      <c r="BG55" s="774">
        <v>4500</v>
      </c>
      <c r="BH55" s="775">
        <f t="shared" si="195"/>
        <v>0</v>
      </c>
      <c r="BI55" s="774">
        <v>4000</v>
      </c>
      <c r="BJ55" s="775">
        <f t="shared" si="196"/>
        <v>0</v>
      </c>
      <c r="BK55" s="774"/>
      <c r="BL55" s="775">
        <f t="shared" si="197"/>
        <v>0</v>
      </c>
      <c r="BM55" s="774"/>
      <c r="BN55" s="775">
        <f t="shared" si="198"/>
        <v>0</v>
      </c>
      <c r="BO55" s="693">
        <f t="shared" si="105"/>
        <v>8500</v>
      </c>
      <c r="BP55" s="775">
        <f t="shared" si="199"/>
        <v>0</v>
      </c>
      <c r="BQ55" s="774">
        <f t="shared" si="200"/>
        <v>0</v>
      </c>
      <c r="BR55" s="775">
        <f t="shared" si="201"/>
        <v>0</v>
      </c>
      <c r="BS55" s="693">
        <f t="shared" si="107"/>
        <v>8500</v>
      </c>
      <c r="BT55" s="775">
        <f t="shared" si="202"/>
        <v>0</v>
      </c>
      <c r="BU55" s="693">
        <f t="shared" si="203"/>
        <v>0</v>
      </c>
      <c r="BV55" s="693">
        <f t="shared" si="204"/>
        <v>0</v>
      </c>
      <c r="BW55" s="774"/>
      <c r="BX55" s="775">
        <f t="shared" si="205"/>
        <v>0</v>
      </c>
      <c r="BY55" s="777"/>
      <c r="CA55" s="744"/>
      <c r="CB55" s="745">
        <f t="shared" si="395"/>
        <v>0</v>
      </c>
      <c r="CC55" s="718"/>
      <c r="CD55" s="745">
        <f t="shared" si="396"/>
        <v>0</v>
      </c>
      <c r="CE55" s="718"/>
      <c r="CF55" s="745">
        <f t="shared" si="397"/>
        <v>0</v>
      </c>
      <c r="CG55" s="718"/>
      <c r="CH55" s="745">
        <f t="shared" si="398"/>
        <v>0</v>
      </c>
      <c r="CI55" s="746">
        <f t="shared" si="108"/>
        <v>0</v>
      </c>
      <c r="CJ55" s="745">
        <f t="shared" si="399"/>
        <v>0</v>
      </c>
      <c r="CK55" s="718"/>
      <c r="CL55" s="745">
        <f t="shared" si="400"/>
        <v>0</v>
      </c>
      <c r="CM55" s="746">
        <f t="shared" si="109"/>
        <v>0</v>
      </c>
      <c r="CN55" s="745">
        <f t="shared" si="401"/>
        <v>0</v>
      </c>
      <c r="CO55" s="699">
        <f t="shared" si="206"/>
        <v>0</v>
      </c>
      <c r="CP55" s="699">
        <f t="shared" si="206"/>
        <v>0</v>
      </c>
      <c r="CQ55" s="699">
        <f t="shared" si="206"/>
        <v>0</v>
      </c>
      <c r="CR55" s="699">
        <f t="shared" si="206"/>
        <v>0</v>
      </c>
      <c r="CS55" s="700">
        <f t="shared" si="206"/>
        <v>0</v>
      </c>
      <c r="CT55" s="699">
        <f t="shared" si="206"/>
        <v>0</v>
      </c>
      <c r="CU55" s="699">
        <f t="shared" si="206"/>
        <v>0</v>
      </c>
      <c r="CV55" s="700">
        <f t="shared" si="402"/>
        <v>0</v>
      </c>
      <c r="CW55" s="697"/>
      <c r="CX55" s="696">
        <f t="shared" si="207"/>
        <v>0</v>
      </c>
      <c r="CY55" s="701"/>
      <c r="DA55" s="778">
        <f>IFERROR(VLOOKUP($C55,정민건설!$A$13:$AM$154,28,FALSE),0)</f>
        <v>4500</v>
      </c>
      <c r="DB55" s="775">
        <f t="shared" si="208"/>
        <v>0</v>
      </c>
      <c r="DC55" s="778">
        <f>IFERROR(VLOOKUP($C55,정민건설!$A$13:$AM$154,30,FALSE),0)</f>
        <v>3000</v>
      </c>
      <c r="DD55" s="775">
        <f t="shared" si="209"/>
        <v>0</v>
      </c>
      <c r="DE55" s="774">
        <f>IFERROR(VLOOKUP($C55,정민건설!$A$13:$AM$154,32,FALSE),0)</f>
        <v>0</v>
      </c>
      <c r="DF55" s="775">
        <f t="shared" si="210"/>
        <v>0</v>
      </c>
      <c r="DG55" s="774">
        <f>IFERROR(VLOOKUP($C55,정민건설!$A$13:$AM$154,34,FALSE),0)</f>
        <v>0</v>
      </c>
      <c r="DH55" s="775">
        <f t="shared" si="211"/>
        <v>0</v>
      </c>
      <c r="DI55" s="693">
        <f t="shared" si="110"/>
        <v>7500</v>
      </c>
      <c r="DJ55" s="775">
        <f t="shared" si="212"/>
        <v>0</v>
      </c>
      <c r="DK55" s="778">
        <f t="shared" si="213"/>
        <v>0</v>
      </c>
      <c r="DL55" s="779">
        <f t="shared" si="214"/>
        <v>0</v>
      </c>
      <c r="DM55" s="693">
        <f t="shared" si="112"/>
        <v>7500</v>
      </c>
      <c r="DN55" s="775">
        <f t="shared" si="215"/>
        <v>0</v>
      </c>
      <c r="DO55" s="693">
        <f t="shared" si="216"/>
        <v>0</v>
      </c>
      <c r="DP55" s="693">
        <f t="shared" si="217"/>
        <v>0</v>
      </c>
      <c r="DQ55" s="774"/>
      <c r="DR55" s="775">
        <f t="shared" si="218"/>
        <v>0</v>
      </c>
      <c r="DS55" s="777"/>
      <c r="DU55" s="774">
        <f>IFERROR(VLOOKUP($C55,[1]영만종합건설!$A$13:$AN$154,28,FALSE),0)</f>
        <v>4000</v>
      </c>
      <c r="DV55" s="780">
        <f t="shared" si="219"/>
        <v>0</v>
      </c>
      <c r="DW55" s="774">
        <f>IFERROR(VLOOKUP($C55,[1]영만종합건설!$A$13:$AN$154,30,FALSE),0)</f>
        <v>5000</v>
      </c>
      <c r="DX55" s="780">
        <f t="shared" si="220"/>
        <v>0</v>
      </c>
      <c r="DY55" s="778">
        <f>IFERROR(VLOOKUP($C55,[1]영만종합건설!$A$13:$AN$154,32,FALSE),0)</f>
        <v>0</v>
      </c>
      <c r="DZ55" s="780">
        <f t="shared" si="221"/>
        <v>0</v>
      </c>
      <c r="EA55" s="778">
        <f>IFERROR(VLOOKUP($C55,[1]영만종합건설!$A$13:$AN$154,34,FALSE),0)</f>
        <v>0</v>
      </c>
      <c r="EB55" s="780">
        <f t="shared" si="222"/>
        <v>0</v>
      </c>
      <c r="EC55" s="703">
        <f t="shared" si="113"/>
        <v>9000</v>
      </c>
      <c r="ED55" s="780">
        <f t="shared" si="223"/>
        <v>0</v>
      </c>
      <c r="EE55" s="778">
        <f t="shared" si="224"/>
        <v>0</v>
      </c>
      <c r="EF55" s="779">
        <f t="shared" si="114"/>
        <v>0</v>
      </c>
      <c r="EG55" s="703">
        <f t="shared" si="115"/>
        <v>9000</v>
      </c>
      <c r="EH55" s="780">
        <f t="shared" si="225"/>
        <v>0</v>
      </c>
      <c r="EI55" s="703">
        <f t="shared" si="226"/>
        <v>0</v>
      </c>
      <c r="EJ55" s="703">
        <f t="shared" si="227"/>
        <v>0</v>
      </c>
      <c r="EK55" s="778"/>
      <c r="EL55" s="780">
        <f t="shared" si="228"/>
        <v>0</v>
      </c>
      <c r="EM55" s="781"/>
      <c r="EO55" s="778">
        <f>IFERROR(VLOOKUP($C55,[1]부강종합건설!$A$13:$AM$154,28,FALSE),0)</f>
        <v>1500</v>
      </c>
      <c r="EP55" s="780">
        <f t="shared" si="229"/>
        <v>0</v>
      </c>
      <c r="EQ55" s="778">
        <f>IFERROR(VLOOKUP($C55,[1]부강종합건설!$A$13:$AM$154,30,FALSE),0)</f>
        <v>2000</v>
      </c>
      <c r="ER55" s="780">
        <f t="shared" si="230"/>
        <v>0</v>
      </c>
      <c r="ES55" s="778">
        <f>IFERROR(VLOOKUP($C55,[1]부강종합건설!$A$13:$AM$154,32,FALSE),0)</f>
        <v>0</v>
      </c>
      <c r="ET55" s="780">
        <f t="shared" si="231"/>
        <v>0</v>
      </c>
      <c r="EU55" s="778">
        <f>IFERROR(VLOOKUP($C55,[1]부강종합건설!$A$13:$AM$154,34,FALSE),0)</f>
        <v>480</v>
      </c>
      <c r="EV55" s="780">
        <f t="shared" si="232"/>
        <v>0</v>
      </c>
      <c r="EW55" s="703">
        <f t="shared" si="116"/>
        <v>3980</v>
      </c>
      <c r="EX55" s="780">
        <f t="shared" si="233"/>
        <v>0</v>
      </c>
      <c r="EY55" s="778">
        <f t="shared" si="234"/>
        <v>0</v>
      </c>
      <c r="EZ55" s="779">
        <f t="shared" si="117"/>
        <v>0</v>
      </c>
      <c r="FA55" s="703">
        <f t="shared" si="118"/>
        <v>3980</v>
      </c>
      <c r="FB55" s="780">
        <f t="shared" si="235"/>
        <v>0</v>
      </c>
      <c r="FC55" s="703">
        <f t="shared" si="236"/>
        <v>0</v>
      </c>
      <c r="FD55" s="703">
        <f t="shared" si="237"/>
        <v>0</v>
      </c>
      <c r="FE55" s="778"/>
      <c r="FF55" s="780">
        <f t="shared" si="238"/>
        <v>0</v>
      </c>
      <c r="FG55" s="782"/>
      <c r="FI55" s="774">
        <f>IFERROR(VLOOKUP($C55,[1]대도엔지니어링!$A$13:$AN$154,28,FALSE),0)</f>
        <v>11000</v>
      </c>
      <c r="FJ55" s="775">
        <f t="shared" si="239"/>
        <v>0</v>
      </c>
      <c r="FK55" s="774">
        <f>IFERROR(VLOOKUP($C55,[1]대도엔지니어링!$A$13:$AN$154,30,FALSE),0)</f>
        <v>13200</v>
      </c>
      <c r="FL55" s="775">
        <f t="shared" si="240"/>
        <v>0</v>
      </c>
      <c r="FM55" s="774">
        <f>IFERROR(VLOOKUP($C55,[1]대도엔지니어링!$A$13:$AN$154,32,FALSE),0)</f>
        <v>0</v>
      </c>
      <c r="FN55" s="775">
        <f t="shared" si="241"/>
        <v>0</v>
      </c>
      <c r="FO55" s="774">
        <f>IFERROR(VLOOKUP($C55,[1]대도엔지니어링!$A$13:$AN$154,34,FALSE),0)</f>
        <v>1800</v>
      </c>
      <c r="FP55" s="775">
        <f t="shared" si="242"/>
        <v>0</v>
      </c>
      <c r="FQ55" s="693">
        <f t="shared" si="119"/>
        <v>26000</v>
      </c>
      <c r="FR55" s="775">
        <f t="shared" si="243"/>
        <v>0</v>
      </c>
      <c r="FS55" s="774">
        <f t="shared" si="120"/>
        <v>2079.3351284444871</v>
      </c>
      <c r="FT55" s="775">
        <f t="shared" si="244"/>
        <v>0</v>
      </c>
      <c r="FU55" s="693">
        <f t="shared" si="121"/>
        <v>28079.335128444487</v>
      </c>
      <c r="FV55" s="775">
        <f t="shared" si="245"/>
        <v>0</v>
      </c>
      <c r="FW55" s="693">
        <f t="shared" si="246"/>
        <v>0</v>
      </c>
      <c r="FX55" s="693">
        <f t="shared" si="247"/>
        <v>0</v>
      </c>
      <c r="FY55" s="774"/>
      <c r="FZ55" s="775">
        <f t="shared" si="248"/>
        <v>0</v>
      </c>
      <c r="GA55" s="782"/>
      <c r="GC55" s="774">
        <f>IFERROR(VLOOKUP($C55,[1]부명엔지니어링!$A$13:$AN$154,28,FALSE),0)</f>
        <v>10000</v>
      </c>
      <c r="GD55" s="775">
        <f t="shared" si="249"/>
        <v>0</v>
      </c>
      <c r="GE55" s="774">
        <f>IFERROR(VLOOKUP($C55,[1]부명엔지니어링!$A$13:$AN$154,30,FALSE),0)</f>
        <v>10000</v>
      </c>
      <c r="GF55" s="775">
        <f t="shared" si="250"/>
        <v>0</v>
      </c>
      <c r="GG55" s="774">
        <f>IFERROR(VLOOKUP($C55,[1]부명엔지니어링!$A$13:$AN$154,32,FALSE),0)</f>
        <v>0</v>
      </c>
      <c r="GH55" s="775">
        <f t="shared" si="251"/>
        <v>0</v>
      </c>
      <c r="GI55" s="774">
        <f>IFERROR(VLOOKUP($C55,[1]부명엔지니어링!$A$13:$AN$154,34,FALSE),0)</f>
        <v>0</v>
      </c>
      <c r="GJ55" s="775">
        <f t="shared" si="252"/>
        <v>0</v>
      </c>
      <c r="GK55" s="693">
        <f t="shared" si="122"/>
        <v>20000</v>
      </c>
      <c r="GL55" s="775">
        <f t="shared" si="253"/>
        <v>0</v>
      </c>
      <c r="GM55" s="774">
        <f t="shared" si="254"/>
        <v>0</v>
      </c>
      <c r="GN55" s="775">
        <f t="shared" si="123"/>
        <v>0</v>
      </c>
      <c r="GO55" s="693">
        <f t="shared" si="124"/>
        <v>20000</v>
      </c>
      <c r="GP55" s="775">
        <f t="shared" si="255"/>
        <v>0</v>
      </c>
      <c r="GQ55" s="693">
        <f t="shared" si="256"/>
        <v>0</v>
      </c>
      <c r="GR55" s="693">
        <f t="shared" si="257"/>
        <v>0</v>
      </c>
      <c r="GS55" s="774"/>
      <c r="GT55" s="775">
        <f t="shared" si="258"/>
        <v>0</v>
      </c>
      <c r="GU55" s="782"/>
      <c r="GW55" s="790">
        <f t="shared" si="406"/>
        <v>4500</v>
      </c>
      <c r="GX55" s="790">
        <f t="shared" si="259"/>
        <v>0</v>
      </c>
      <c r="GY55" s="790">
        <f t="shared" si="407"/>
        <v>3000</v>
      </c>
      <c r="GZ55" s="790">
        <f t="shared" si="260"/>
        <v>0</v>
      </c>
      <c r="HA55" s="790">
        <f t="shared" si="408"/>
        <v>0</v>
      </c>
      <c r="HB55" s="790">
        <f t="shared" si="261"/>
        <v>0</v>
      </c>
      <c r="HC55" s="790">
        <f t="shared" si="409"/>
        <v>0</v>
      </c>
      <c r="HD55" s="790">
        <f t="shared" si="262"/>
        <v>0</v>
      </c>
      <c r="HE55" s="790">
        <f t="shared" si="125"/>
        <v>7500</v>
      </c>
      <c r="HF55" s="790">
        <f t="shared" si="263"/>
        <v>0</v>
      </c>
      <c r="HG55" s="790">
        <f t="shared" si="264"/>
        <v>0</v>
      </c>
      <c r="HH55" s="790">
        <f t="shared" si="126"/>
        <v>0</v>
      </c>
      <c r="HI55" s="790">
        <f t="shared" si="127"/>
        <v>7500</v>
      </c>
      <c r="HJ55" s="790">
        <f t="shared" si="265"/>
        <v>0</v>
      </c>
      <c r="HK55" s="790">
        <f t="shared" si="389"/>
        <v>0</v>
      </c>
      <c r="HL55" s="790">
        <f t="shared" si="390"/>
        <v>0</v>
      </c>
      <c r="HM55" s="790"/>
      <c r="HN55" s="790">
        <f t="shared" si="268"/>
        <v>0</v>
      </c>
      <c r="HO55" s="791" t="s">
        <v>400</v>
      </c>
      <c r="HQ55" s="783"/>
      <c r="HR55" s="784">
        <f t="shared" si="269"/>
        <v>0</v>
      </c>
      <c r="HS55" s="783"/>
      <c r="HT55" s="784">
        <f t="shared" si="270"/>
        <v>0</v>
      </c>
      <c r="HU55" s="783"/>
      <c r="HV55" s="784">
        <f t="shared" si="271"/>
        <v>0</v>
      </c>
      <c r="HW55" s="783"/>
      <c r="HX55" s="784">
        <f t="shared" si="272"/>
        <v>0</v>
      </c>
      <c r="HY55" s="707">
        <f t="shared" si="128"/>
        <v>0</v>
      </c>
      <c r="HZ55" s="784">
        <f t="shared" si="273"/>
        <v>0</v>
      </c>
      <c r="IA55" s="783"/>
      <c r="IB55" s="784">
        <f t="shared" si="274"/>
        <v>0</v>
      </c>
      <c r="IC55" s="707">
        <f t="shared" si="129"/>
        <v>0</v>
      </c>
      <c r="ID55" s="784">
        <f t="shared" si="275"/>
        <v>0</v>
      </c>
      <c r="IE55" s="706">
        <f t="shared" si="276"/>
        <v>0</v>
      </c>
      <c r="IF55" s="706">
        <f t="shared" si="277"/>
        <v>0</v>
      </c>
      <c r="IG55" s="783"/>
      <c r="IH55" s="784">
        <f t="shared" si="278"/>
        <v>0</v>
      </c>
      <c r="II55" s="782"/>
      <c r="IK55" s="783"/>
      <c r="IL55" s="784">
        <f t="shared" si="279"/>
        <v>0</v>
      </c>
      <c r="IM55" s="783"/>
      <c r="IN55" s="784">
        <f t="shared" si="280"/>
        <v>0</v>
      </c>
      <c r="IO55" s="783"/>
      <c r="IP55" s="784">
        <f t="shared" si="281"/>
        <v>0</v>
      </c>
      <c r="IQ55" s="783"/>
      <c r="IR55" s="784">
        <f t="shared" si="282"/>
        <v>0</v>
      </c>
      <c r="IS55" s="707">
        <f t="shared" si="130"/>
        <v>0</v>
      </c>
      <c r="IT55" s="784">
        <f t="shared" si="283"/>
        <v>0</v>
      </c>
      <c r="IU55" s="783"/>
      <c r="IV55" s="784">
        <f t="shared" si="284"/>
        <v>0</v>
      </c>
      <c r="IW55" s="707">
        <f t="shared" si="131"/>
        <v>0</v>
      </c>
      <c r="IX55" s="784">
        <f t="shared" si="285"/>
        <v>0</v>
      </c>
      <c r="IY55" s="706">
        <f t="shared" si="286"/>
        <v>0</v>
      </c>
      <c r="IZ55" s="706">
        <f t="shared" si="287"/>
        <v>0</v>
      </c>
      <c r="JA55" s="783"/>
      <c r="JB55" s="784">
        <f t="shared" si="288"/>
        <v>0</v>
      </c>
      <c r="JC55" s="782"/>
      <c r="JE55" s="783"/>
      <c r="JF55" s="784">
        <f t="shared" si="289"/>
        <v>0</v>
      </c>
      <c r="JG55" s="783"/>
      <c r="JH55" s="784">
        <f t="shared" si="290"/>
        <v>0</v>
      </c>
      <c r="JI55" s="783"/>
      <c r="JJ55" s="784">
        <f t="shared" si="291"/>
        <v>0</v>
      </c>
      <c r="JK55" s="783"/>
      <c r="JL55" s="784">
        <f t="shared" si="292"/>
        <v>0</v>
      </c>
      <c r="JM55" s="707">
        <f t="shared" si="132"/>
        <v>0</v>
      </c>
      <c r="JN55" s="784">
        <f t="shared" si="293"/>
        <v>0</v>
      </c>
      <c r="JO55" s="783"/>
      <c r="JP55" s="784">
        <f t="shared" si="294"/>
        <v>0</v>
      </c>
      <c r="JQ55" s="707">
        <f t="shared" si="133"/>
        <v>0</v>
      </c>
      <c r="JR55" s="784">
        <f t="shared" si="295"/>
        <v>0</v>
      </c>
      <c r="JS55" s="706">
        <f t="shared" si="296"/>
        <v>0</v>
      </c>
      <c r="JT55" s="706">
        <f t="shared" si="297"/>
        <v>0</v>
      </c>
      <c r="JU55" s="783"/>
      <c r="JV55" s="784">
        <f t="shared" si="298"/>
        <v>0</v>
      </c>
      <c r="JW55" s="782"/>
      <c r="JY55" s="783"/>
      <c r="JZ55" s="784">
        <f t="shared" si="299"/>
        <v>0</v>
      </c>
      <c r="KA55" s="783"/>
      <c r="KB55" s="784">
        <f t="shared" si="300"/>
        <v>0</v>
      </c>
      <c r="KC55" s="783"/>
      <c r="KD55" s="784">
        <f t="shared" si="301"/>
        <v>0</v>
      </c>
      <c r="KE55" s="783"/>
      <c r="KF55" s="784">
        <f t="shared" si="302"/>
        <v>0</v>
      </c>
      <c r="KG55" s="707">
        <f t="shared" si="134"/>
        <v>0</v>
      </c>
      <c r="KH55" s="784">
        <f t="shared" si="303"/>
        <v>0</v>
      </c>
      <c r="KI55" s="783"/>
      <c r="KJ55" s="784">
        <f t="shared" si="304"/>
        <v>0</v>
      </c>
      <c r="KK55" s="707">
        <f t="shared" si="135"/>
        <v>0</v>
      </c>
      <c r="KL55" s="784">
        <f t="shared" si="305"/>
        <v>0</v>
      </c>
      <c r="KM55" s="706">
        <f t="shared" si="306"/>
        <v>0</v>
      </c>
      <c r="KN55" s="706">
        <f t="shared" si="307"/>
        <v>0</v>
      </c>
      <c r="KO55" s="783"/>
      <c r="KP55" s="784">
        <f t="shared" si="308"/>
        <v>0</v>
      </c>
      <c r="KQ55" s="782"/>
      <c r="KS55" s="783"/>
      <c r="KT55" s="784">
        <f t="shared" si="309"/>
        <v>0</v>
      </c>
      <c r="KU55" s="783"/>
      <c r="KV55" s="784">
        <f t="shared" si="310"/>
        <v>0</v>
      </c>
      <c r="KW55" s="783"/>
      <c r="KX55" s="784">
        <f t="shared" si="311"/>
        <v>0</v>
      </c>
      <c r="KY55" s="783"/>
      <c r="KZ55" s="784">
        <f t="shared" si="312"/>
        <v>0</v>
      </c>
      <c r="LA55" s="707">
        <f t="shared" si="136"/>
        <v>0</v>
      </c>
      <c r="LB55" s="784">
        <f t="shared" si="313"/>
        <v>0</v>
      </c>
      <c r="LC55" s="783"/>
      <c r="LD55" s="784">
        <f t="shared" si="314"/>
        <v>0</v>
      </c>
      <c r="LE55" s="707">
        <f t="shared" si="137"/>
        <v>0</v>
      </c>
      <c r="LF55" s="784">
        <f t="shared" si="315"/>
        <v>0</v>
      </c>
      <c r="LG55" s="706">
        <f t="shared" si="316"/>
        <v>0</v>
      </c>
      <c r="LH55" s="706">
        <f t="shared" si="317"/>
        <v>0</v>
      </c>
      <c r="LI55" s="783"/>
      <c r="LJ55" s="784">
        <f t="shared" si="318"/>
        <v>0</v>
      </c>
      <c r="LK55" s="782"/>
      <c r="LM55" s="783"/>
      <c r="LN55" s="784">
        <f t="shared" si="319"/>
        <v>0</v>
      </c>
      <c r="LO55" s="783"/>
      <c r="LP55" s="784">
        <f t="shared" si="320"/>
        <v>0</v>
      </c>
      <c r="LQ55" s="783"/>
      <c r="LR55" s="784">
        <f t="shared" si="321"/>
        <v>0</v>
      </c>
      <c r="LS55" s="783"/>
      <c r="LT55" s="784">
        <f t="shared" si="322"/>
        <v>0</v>
      </c>
      <c r="LU55" s="707">
        <f t="shared" si="138"/>
        <v>0</v>
      </c>
      <c r="LV55" s="784">
        <f t="shared" si="323"/>
        <v>0</v>
      </c>
      <c r="LW55" s="783"/>
      <c r="LX55" s="784">
        <f t="shared" si="324"/>
        <v>0</v>
      </c>
      <c r="LY55" s="707">
        <f t="shared" si="139"/>
        <v>0</v>
      </c>
      <c r="LZ55" s="784">
        <f t="shared" si="325"/>
        <v>0</v>
      </c>
      <c r="MA55" s="706">
        <f t="shared" si="326"/>
        <v>0</v>
      </c>
      <c r="MB55" s="706">
        <f t="shared" si="327"/>
        <v>0</v>
      </c>
      <c r="MC55" s="783"/>
      <c r="MD55" s="784">
        <f t="shared" si="328"/>
        <v>0</v>
      </c>
      <c r="ME55" s="782"/>
      <c r="MG55" s="783"/>
      <c r="MH55" s="784">
        <f t="shared" si="329"/>
        <v>0</v>
      </c>
      <c r="MI55" s="783"/>
      <c r="MJ55" s="784">
        <f t="shared" si="330"/>
        <v>0</v>
      </c>
      <c r="MK55" s="783"/>
      <c r="ML55" s="784">
        <f t="shared" si="331"/>
        <v>0</v>
      </c>
      <c r="MM55" s="783"/>
      <c r="MN55" s="784">
        <f t="shared" si="332"/>
        <v>0</v>
      </c>
      <c r="MO55" s="707">
        <f t="shared" si="140"/>
        <v>0</v>
      </c>
      <c r="MP55" s="784">
        <f t="shared" si="333"/>
        <v>0</v>
      </c>
      <c r="MQ55" s="783"/>
      <c r="MR55" s="784">
        <f t="shared" si="334"/>
        <v>0</v>
      </c>
      <c r="MS55" s="707">
        <f t="shared" si="141"/>
        <v>0</v>
      </c>
      <c r="MT55" s="784">
        <f t="shared" si="335"/>
        <v>0</v>
      </c>
      <c r="MU55" s="706">
        <f t="shared" si="336"/>
        <v>0</v>
      </c>
      <c r="MV55" s="706">
        <f t="shared" si="337"/>
        <v>0</v>
      </c>
      <c r="MW55" s="783"/>
      <c r="MX55" s="784">
        <f t="shared" si="338"/>
        <v>0</v>
      </c>
      <c r="MY55" s="782"/>
      <c r="NA55" s="783"/>
      <c r="NB55" s="784">
        <f t="shared" si="339"/>
        <v>0</v>
      </c>
      <c r="NC55" s="783"/>
      <c r="ND55" s="784">
        <f t="shared" si="340"/>
        <v>0</v>
      </c>
      <c r="NE55" s="783"/>
      <c r="NF55" s="784">
        <f t="shared" si="341"/>
        <v>0</v>
      </c>
      <c r="NG55" s="783"/>
      <c r="NH55" s="784">
        <f t="shared" si="342"/>
        <v>0</v>
      </c>
      <c r="NI55" s="707">
        <f t="shared" si="142"/>
        <v>0</v>
      </c>
      <c r="NJ55" s="784">
        <f t="shared" si="343"/>
        <v>0</v>
      </c>
      <c r="NK55" s="783"/>
      <c r="NL55" s="784">
        <f t="shared" si="344"/>
        <v>0</v>
      </c>
      <c r="NM55" s="707">
        <f t="shared" si="143"/>
        <v>0</v>
      </c>
      <c r="NN55" s="784">
        <f t="shared" si="345"/>
        <v>0</v>
      </c>
      <c r="NO55" s="706">
        <f t="shared" si="346"/>
        <v>0</v>
      </c>
      <c r="NP55" s="706">
        <f t="shared" si="347"/>
        <v>0</v>
      </c>
      <c r="NQ55" s="783"/>
      <c r="NR55" s="784">
        <f t="shared" si="348"/>
        <v>0</v>
      </c>
      <c r="NS55" s="782"/>
      <c r="NU55" s="783"/>
      <c r="NV55" s="784">
        <f t="shared" si="349"/>
        <v>0</v>
      </c>
      <c r="NW55" s="783"/>
      <c r="NX55" s="784">
        <f t="shared" si="350"/>
        <v>0</v>
      </c>
      <c r="NY55" s="783"/>
      <c r="NZ55" s="784">
        <f t="shared" si="351"/>
        <v>0</v>
      </c>
      <c r="OA55" s="783"/>
      <c r="OB55" s="784">
        <f t="shared" si="352"/>
        <v>0</v>
      </c>
      <c r="OC55" s="707">
        <f t="shared" si="144"/>
        <v>0</v>
      </c>
      <c r="OD55" s="784">
        <f t="shared" si="353"/>
        <v>0</v>
      </c>
      <c r="OE55" s="783"/>
      <c r="OF55" s="784">
        <f t="shared" si="354"/>
        <v>0</v>
      </c>
      <c r="OG55" s="707">
        <f t="shared" si="145"/>
        <v>0</v>
      </c>
      <c r="OH55" s="784">
        <f t="shared" si="355"/>
        <v>0</v>
      </c>
      <c r="OI55" s="706">
        <f t="shared" si="356"/>
        <v>0</v>
      </c>
      <c r="OJ55" s="706">
        <f t="shared" si="357"/>
        <v>0</v>
      </c>
      <c r="OK55" s="783"/>
      <c r="OL55" s="784">
        <f t="shared" si="358"/>
        <v>0</v>
      </c>
      <c r="OM55" s="782"/>
      <c r="OO55" s="783"/>
      <c r="OP55" s="784">
        <f t="shared" si="359"/>
        <v>0</v>
      </c>
      <c r="OQ55" s="783"/>
      <c r="OR55" s="784">
        <f t="shared" si="360"/>
        <v>0</v>
      </c>
      <c r="OS55" s="783"/>
      <c r="OT55" s="784">
        <f t="shared" si="361"/>
        <v>0</v>
      </c>
      <c r="OU55" s="783"/>
      <c r="OV55" s="784">
        <f t="shared" si="362"/>
        <v>0</v>
      </c>
      <c r="OW55" s="707">
        <f t="shared" si="146"/>
        <v>0</v>
      </c>
      <c r="OX55" s="784">
        <f t="shared" si="363"/>
        <v>0</v>
      </c>
      <c r="OY55" s="783"/>
      <c r="OZ55" s="784">
        <f t="shared" si="364"/>
        <v>0</v>
      </c>
      <c r="PA55" s="707">
        <f t="shared" si="147"/>
        <v>0</v>
      </c>
      <c r="PB55" s="784">
        <f t="shared" si="365"/>
        <v>0</v>
      </c>
      <c r="PC55" s="706">
        <f t="shared" si="366"/>
        <v>0</v>
      </c>
      <c r="PD55" s="706">
        <f t="shared" si="367"/>
        <v>0</v>
      </c>
      <c r="PE55" s="783"/>
      <c r="PF55" s="784">
        <f t="shared" si="368"/>
        <v>0</v>
      </c>
      <c r="PG55" s="782"/>
      <c r="PI55" s="783"/>
      <c r="PJ55" s="784">
        <f t="shared" si="369"/>
        <v>0</v>
      </c>
      <c r="PK55" s="783"/>
      <c r="PL55" s="784">
        <f t="shared" si="370"/>
        <v>0</v>
      </c>
      <c r="PM55" s="783"/>
      <c r="PN55" s="784">
        <f t="shared" si="371"/>
        <v>0</v>
      </c>
      <c r="PO55" s="783"/>
      <c r="PP55" s="784">
        <f t="shared" si="372"/>
        <v>0</v>
      </c>
      <c r="PQ55" s="707">
        <f t="shared" si="148"/>
        <v>0</v>
      </c>
      <c r="PR55" s="784">
        <f t="shared" si="373"/>
        <v>0</v>
      </c>
      <c r="PS55" s="783"/>
      <c r="PT55" s="784">
        <f t="shared" si="374"/>
        <v>0</v>
      </c>
      <c r="PU55" s="707">
        <f t="shared" si="149"/>
        <v>0</v>
      </c>
      <c r="PV55" s="784">
        <f t="shared" si="375"/>
        <v>0</v>
      </c>
      <c r="PW55" s="706">
        <f t="shared" si="376"/>
        <v>0</v>
      </c>
      <c r="PX55" s="706">
        <f t="shared" si="377"/>
        <v>0</v>
      </c>
      <c r="PY55" s="783"/>
      <c r="PZ55" s="784">
        <f t="shared" si="378"/>
        <v>0</v>
      </c>
      <c r="QA55" s="782"/>
      <c r="QC55" s="783"/>
      <c r="QD55" s="784">
        <f t="shared" si="379"/>
        <v>0</v>
      </c>
      <c r="QE55" s="783"/>
      <c r="QF55" s="784">
        <f t="shared" si="380"/>
        <v>0</v>
      </c>
      <c r="QG55" s="783"/>
      <c r="QH55" s="784">
        <f t="shared" si="381"/>
        <v>0</v>
      </c>
      <c r="QI55" s="783"/>
      <c r="QJ55" s="784">
        <f t="shared" si="382"/>
        <v>0</v>
      </c>
      <c r="QK55" s="707">
        <f t="shared" si="150"/>
        <v>0</v>
      </c>
      <c r="QL55" s="784">
        <f t="shared" si="383"/>
        <v>0</v>
      </c>
      <c r="QM55" s="783"/>
      <c r="QN55" s="784">
        <f t="shared" si="384"/>
        <v>0</v>
      </c>
      <c r="QO55" s="707">
        <f t="shared" si="151"/>
        <v>0</v>
      </c>
      <c r="QP55" s="784">
        <f t="shared" si="385"/>
        <v>0</v>
      </c>
      <c r="QQ55" s="706">
        <f t="shared" si="386"/>
        <v>0</v>
      </c>
      <c r="QR55" s="706">
        <f t="shared" si="387"/>
        <v>0</v>
      </c>
      <c r="QS55" s="783"/>
      <c r="QT55" s="784">
        <f t="shared" si="388"/>
        <v>0</v>
      </c>
      <c r="QU55" s="782"/>
      <c r="RA55" s="785">
        <f t="shared" si="403"/>
        <v>0</v>
      </c>
      <c r="RB55" s="785" t="e">
        <f t="shared" si="90"/>
        <v>#REF!</v>
      </c>
      <c r="RC55" s="677">
        <f t="shared" si="404"/>
        <v>0</v>
      </c>
      <c r="RD55" s="677">
        <f t="shared" si="404"/>
        <v>0</v>
      </c>
      <c r="RE55" s="677">
        <f t="shared" si="404"/>
        <v>0</v>
      </c>
      <c r="RF55" s="677">
        <f t="shared" si="404"/>
        <v>0</v>
      </c>
      <c r="RG55" s="677">
        <f t="shared" si="404"/>
        <v>0</v>
      </c>
      <c r="RH55" s="677">
        <f t="shared" si="404"/>
        <v>0</v>
      </c>
      <c r="RI55" s="677">
        <f t="shared" si="404"/>
        <v>0</v>
      </c>
      <c r="RJ55" s="677">
        <f t="shared" si="404"/>
        <v>0</v>
      </c>
      <c r="RK55" s="677" t="e">
        <f>#REF!</f>
        <v>#REF!</v>
      </c>
      <c r="RL55" s="677" t="e">
        <f>#REF!</f>
        <v>#REF!</v>
      </c>
      <c r="RM55" s="677">
        <f t="shared" si="405"/>
        <v>0</v>
      </c>
      <c r="RN55" s="677">
        <f t="shared" si="405"/>
        <v>0</v>
      </c>
      <c r="RO55" s="677">
        <f t="shared" si="405"/>
        <v>0</v>
      </c>
      <c r="RP55" s="677">
        <f t="shared" si="405"/>
        <v>0</v>
      </c>
      <c r="RQ55" s="677">
        <f t="shared" si="405"/>
        <v>0</v>
      </c>
      <c r="RR55" s="677">
        <f t="shared" si="405"/>
        <v>0</v>
      </c>
      <c r="RS55" s="677">
        <f t="shared" si="405"/>
        <v>0</v>
      </c>
      <c r="RT55" s="677">
        <f t="shared" si="405"/>
        <v>0</v>
      </c>
      <c r="RV55" s="675">
        <f t="shared" si="6"/>
        <v>0</v>
      </c>
      <c r="RW55" s="675">
        <f t="shared" si="7"/>
        <v>0</v>
      </c>
      <c r="RX55" s="675">
        <f t="shared" si="8"/>
        <v>0</v>
      </c>
      <c r="RY55" s="675">
        <f t="shared" si="9"/>
        <v>0</v>
      </c>
      <c r="RZ55" s="675">
        <f t="shared" si="10"/>
        <v>0</v>
      </c>
      <c r="SA55" s="675">
        <f t="shared" si="11"/>
        <v>0</v>
      </c>
      <c r="SB55" s="675">
        <f t="shared" si="12"/>
        <v>0</v>
      </c>
      <c r="SC55" s="675">
        <f t="shared" si="13"/>
        <v>0</v>
      </c>
      <c r="SD55" s="675" t="e">
        <f xml:space="preserve"> SUMIF(#REF!,$SD$8,#REF!)</f>
        <v>#REF!</v>
      </c>
      <c r="SE55" s="676" t="e">
        <f xml:space="preserve"> SUMIF(#REF!,$SE$8,#REF!)</f>
        <v>#REF!</v>
      </c>
      <c r="SG55" s="675">
        <f t="shared" si="93"/>
        <v>0</v>
      </c>
      <c r="SH55" s="675">
        <f t="shared" si="93"/>
        <v>0</v>
      </c>
      <c r="SI55" s="675">
        <f t="shared" si="93"/>
        <v>0</v>
      </c>
      <c r="SJ55" s="675">
        <f t="shared" si="93"/>
        <v>0</v>
      </c>
      <c r="SK55" s="675">
        <f t="shared" si="93"/>
        <v>0</v>
      </c>
      <c r="SL55" s="675">
        <f t="shared" si="93"/>
        <v>0</v>
      </c>
      <c r="SM55" s="675">
        <f t="shared" si="93"/>
        <v>0</v>
      </c>
      <c r="SN55" s="675">
        <f t="shared" si="93"/>
        <v>0</v>
      </c>
      <c r="SO55" s="675" t="e">
        <f t="shared" si="93"/>
        <v>#REF!</v>
      </c>
      <c r="SP55" s="675" t="e">
        <f t="shared" si="93"/>
        <v>#REF!</v>
      </c>
      <c r="SQ55" s="675">
        <f t="shared" si="93"/>
        <v>0</v>
      </c>
      <c r="SR55" s="675">
        <f t="shared" si="93"/>
        <v>0</v>
      </c>
      <c r="SS55" s="675">
        <f t="shared" si="93"/>
        <v>0</v>
      </c>
      <c r="ST55" s="675">
        <f t="shared" si="93"/>
        <v>0</v>
      </c>
      <c r="SU55" s="675">
        <f t="shared" si="93"/>
        <v>0</v>
      </c>
      <c r="SV55" s="675">
        <f t="shared" ref="SV55:SV82" si="410">RR55*$AP55</f>
        <v>0</v>
      </c>
      <c r="SW55" s="675">
        <f t="shared" si="94"/>
        <v>0</v>
      </c>
      <c r="SX55" s="675">
        <f t="shared" si="94"/>
        <v>0</v>
      </c>
      <c r="SY55" s="675" t="e">
        <f>#REF!*$AP55</f>
        <v>#REF!</v>
      </c>
      <c r="SZ55" s="675" t="e">
        <f>#REF!*$AP55</f>
        <v>#REF!</v>
      </c>
      <c r="TA55" s="675" t="e">
        <f>#REF!*$AP55</f>
        <v>#REF!</v>
      </c>
      <c r="TB55" s="675" t="e">
        <f>#REF!*$AP55</f>
        <v>#REF!</v>
      </c>
      <c r="TC55" s="675" t="e">
        <f>#REF!*$AP55</f>
        <v>#REF!</v>
      </c>
      <c r="TE55" s="675">
        <f t="shared" si="152"/>
        <v>0</v>
      </c>
      <c r="TF55" s="675">
        <f t="shared" si="153"/>
        <v>0</v>
      </c>
      <c r="TG55" s="675">
        <f t="shared" si="154"/>
        <v>0</v>
      </c>
      <c r="TH55" s="675">
        <f t="shared" si="155"/>
        <v>0</v>
      </c>
      <c r="TI55" s="675">
        <f t="shared" si="156"/>
        <v>0</v>
      </c>
      <c r="TJ55" s="675">
        <f t="shared" si="157"/>
        <v>0</v>
      </c>
      <c r="TK55" s="675">
        <f t="shared" si="158"/>
        <v>0</v>
      </c>
      <c r="TL55" s="675">
        <f t="shared" si="159"/>
        <v>0</v>
      </c>
      <c r="TM55" s="675">
        <f t="shared" si="160"/>
        <v>0</v>
      </c>
      <c r="TN55" s="676">
        <f t="shared" si="161"/>
        <v>0</v>
      </c>
      <c r="TP55" s="675">
        <f>IFERROR(SG55*(1+LEVEL_2!#REF!),0)</f>
        <v>0</v>
      </c>
      <c r="TQ55" s="675">
        <f>IFERROR(SH55*(1+LEVEL_2!#REF!),0)</f>
        <v>0</v>
      </c>
      <c r="TR55" s="675">
        <f>IFERROR(SI55*(1+LEVEL_2!#REF!),0)</f>
        <v>0</v>
      </c>
      <c r="TS55" s="675">
        <f>IFERROR(SJ55*(1+LEVEL_2!#REF!),0)</f>
        <v>0</v>
      </c>
      <c r="TT55" s="675">
        <f>IFERROR(SK55*(1+LEVEL_2!#REF!),0)</f>
        <v>0</v>
      </c>
      <c r="TU55" s="675">
        <f>IFERROR(SL55*(1+LEVEL_2!#REF!),0)</f>
        <v>0</v>
      </c>
      <c r="TV55" s="675">
        <f>IFERROR(SM55*(1+LEVEL_2!#REF!),0)</f>
        <v>0</v>
      </c>
      <c r="TW55" s="675">
        <f>IFERROR(SN55*(1+LEVEL_2!#REF!),0)</f>
        <v>0</v>
      </c>
      <c r="TX55" s="675">
        <f>IFERROR(SO55*(1+LEVEL_2!#REF!),0)</f>
        <v>0</v>
      </c>
      <c r="TY55" s="675">
        <f>IFERROR(SP55*(1+LEVEL_2!#REF!),0)</f>
        <v>0</v>
      </c>
      <c r="TZ55" s="675">
        <f>IFERROR(SQ55*(1+LEVEL_2!#REF!),0)</f>
        <v>0</v>
      </c>
      <c r="UA55" s="675">
        <f>IFERROR(SR55*(1+LEVEL_2!#REF!),0)</f>
        <v>0</v>
      </c>
      <c r="UB55" s="675">
        <f>IFERROR(SS55*(1+LEVEL_2!#REF!),0)</f>
        <v>0</v>
      </c>
      <c r="UC55" s="675">
        <f>IFERROR(ST55*(1+LEVEL_2!#REF!),0)</f>
        <v>0</v>
      </c>
      <c r="UD55" s="675">
        <f>IFERROR(SU55*(1+LEVEL_2!#REF!),0)</f>
        <v>0</v>
      </c>
      <c r="UE55" s="675">
        <f>IFERROR(SV55*(1+LEVEL_2!#REF!),0)</f>
        <v>0</v>
      </c>
      <c r="UF55" s="675">
        <f>IFERROR(SW55*(1+LEVEL_2!#REF!),0)</f>
        <v>0</v>
      </c>
      <c r="UG55" s="675">
        <f>IFERROR(SX55*(1+LEVEL_2!#REF!),0)</f>
        <v>0</v>
      </c>
      <c r="UH55" s="675">
        <f>IFERROR(SY55*(1+LEVEL_2!#REF!),0)</f>
        <v>0</v>
      </c>
      <c r="UI55" s="675">
        <f>IFERROR(SZ55*(1+LEVEL_2!#REF!),0)</f>
        <v>0</v>
      </c>
      <c r="UJ55" s="675">
        <f>IFERROR(TA55*(1+LEVEL_2!#REF!),0)</f>
        <v>0</v>
      </c>
      <c r="UK55" s="675">
        <f>IFERROR(TB55*(1+LEVEL_2!#REF!),0)</f>
        <v>0</v>
      </c>
      <c r="UL55" s="675">
        <f>IFERROR(TC55*(1+LEVEL_2!#REF!),0)</f>
        <v>0</v>
      </c>
      <c r="UN55" s="675">
        <f t="shared" si="162"/>
        <v>0</v>
      </c>
      <c r="UO55" s="675">
        <f t="shared" si="163"/>
        <v>0</v>
      </c>
      <c r="UP55" s="675">
        <f t="shared" si="164"/>
        <v>0</v>
      </c>
      <c r="UQ55" s="675">
        <f t="shared" si="165"/>
        <v>0</v>
      </c>
      <c r="UR55" s="675">
        <f t="shared" si="166"/>
        <v>0</v>
      </c>
      <c r="US55" s="675">
        <f t="shared" si="167"/>
        <v>0</v>
      </c>
      <c r="UT55" s="675">
        <f t="shared" si="168"/>
        <v>0</v>
      </c>
      <c r="UU55" s="675">
        <f t="shared" si="169"/>
        <v>0</v>
      </c>
      <c r="UV55" s="675">
        <f t="shared" si="170"/>
        <v>0</v>
      </c>
      <c r="UW55" s="676">
        <f t="shared" si="171"/>
        <v>0</v>
      </c>
    </row>
    <row r="56" spans="1:569" s="645" customFormat="1" ht="20.100000000000001" customHeight="1">
      <c r="A56" s="677"/>
      <c r="B56" s="677" t="s">
        <v>405</v>
      </c>
      <c r="C56" s="801" t="s">
        <v>453</v>
      </c>
      <c r="D56" s="764"/>
      <c r="E56" s="796" t="s">
        <v>454</v>
      </c>
      <c r="F56" s="802" t="s">
        <v>455</v>
      </c>
      <c r="G56" s="796" t="s">
        <v>452</v>
      </c>
      <c r="H56" s="797" t="s">
        <v>449</v>
      </c>
      <c r="I56" s="769"/>
      <c r="J56" s="769"/>
      <c r="K56" s="769"/>
      <c r="L56" s="769"/>
      <c r="M56" s="770"/>
      <c r="N56" s="771">
        <f t="shared" si="393"/>
        <v>0</v>
      </c>
      <c r="O56" s="772">
        <f t="shared" si="394"/>
        <v>0</v>
      </c>
      <c r="Q56" s="769"/>
      <c r="R56" s="812"/>
      <c r="S56" s="812"/>
      <c r="T56" s="812"/>
      <c r="U56" s="812"/>
      <c r="V56" s="812"/>
      <c r="W56" s="812"/>
      <c r="X56" s="812"/>
      <c r="Y56" s="690"/>
      <c r="Z56" s="690"/>
      <c r="AA56" s="690"/>
      <c r="AB56" s="690"/>
      <c r="AC56" s="690"/>
      <c r="AD56" s="690"/>
      <c r="AE56" s="690"/>
      <c r="AF56" s="691"/>
      <c r="AH56" s="774">
        <f t="shared" si="176"/>
        <v>0</v>
      </c>
      <c r="AI56" s="775">
        <f t="shared" si="177"/>
        <v>0</v>
      </c>
      <c r="AJ56" s="774">
        <f t="shared" si="178"/>
        <v>0</v>
      </c>
      <c r="AK56" s="775">
        <f t="shared" si="179"/>
        <v>0</v>
      </c>
      <c r="AL56" s="774">
        <f t="shared" si="180"/>
        <v>0</v>
      </c>
      <c r="AM56" s="775">
        <f t="shared" si="181"/>
        <v>0</v>
      </c>
      <c r="AN56" s="774">
        <f t="shared" si="182"/>
        <v>0</v>
      </c>
      <c r="AO56" s="775">
        <f t="shared" si="183"/>
        <v>0</v>
      </c>
      <c r="AP56" s="693">
        <f t="shared" si="99"/>
        <v>0</v>
      </c>
      <c r="AQ56" s="775">
        <f t="shared" si="184"/>
        <v>0</v>
      </c>
      <c r="AR56" s="774">
        <f t="shared" si="185"/>
        <v>0</v>
      </c>
      <c r="AS56" s="775">
        <f t="shared" si="186"/>
        <v>0</v>
      </c>
      <c r="AT56" s="776">
        <f t="shared" si="187"/>
        <v>0</v>
      </c>
      <c r="AU56" s="776">
        <f t="shared" si="188"/>
        <v>0</v>
      </c>
      <c r="AV56" s="693">
        <f t="shared" si="103"/>
        <v>0</v>
      </c>
      <c r="AW56" s="775">
        <f t="shared" si="172"/>
        <v>0</v>
      </c>
      <c r="AX56" s="775">
        <f t="shared" si="189"/>
        <v>0</v>
      </c>
      <c r="AY56" s="775">
        <f t="shared" si="190"/>
        <v>0</v>
      </c>
      <c r="AZ56" s="775">
        <f t="shared" si="190"/>
        <v>0</v>
      </c>
      <c r="BA56" s="693">
        <f t="shared" si="191"/>
        <v>0</v>
      </c>
      <c r="BB56" s="693">
        <f t="shared" si="192"/>
        <v>0</v>
      </c>
      <c r="BC56" s="774">
        <f t="shared" si="193"/>
        <v>0</v>
      </c>
      <c r="BD56" s="775">
        <f t="shared" si="194"/>
        <v>0</v>
      </c>
      <c r="BE56" s="777"/>
      <c r="BG56" s="774">
        <v>4500</v>
      </c>
      <c r="BH56" s="775">
        <f t="shared" si="195"/>
        <v>0</v>
      </c>
      <c r="BI56" s="774">
        <v>4000</v>
      </c>
      <c r="BJ56" s="775">
        <f t="shared" si="196"/>
        <v>0</v>
      </c>
      <c r="BK56" s="774"/>
      <c r="BL56" s="775">
        <f t="shared" si="197"/>
        <v>0</v>
      </c>
      <c r="BM56" s="774"/>
      <c r="BN56" s="775">
        <f t="shared" si="198"/>
        <v>0</v>
      </c>
      <c r="BO56" s="693">
        <f t="shared" si="105"/>
        <v>8500</v>
      </c>
      <c r="BP56" s="775">
        <f t="shared" si="199"/>
        <v>0</v>
      </c>
      <c r="BQ56" s="774">
        <f t="shared" si="200"/>
        <v>0</v>
      </c>
      <c r="BR56" s="775">
        <f t="shared" si="201"/>
        <v>0</v>
      </c>
      <c r="BS56" s="693">
        <f t="shared" si="107"/>
        <v>8500</v>
      </c>
      <c r="BT56" s="775">
        <f t="shared" si="202"/>
        <v>0</v>
      </c>
      <c r="BU56" s="693">
        <f t="shared" si="203"/>
        <v>0</v>
      </c>
      <c r="BV56" s="693">
        <f t="shared" si="204"/>
        <v>0</v>
      </c>
      <c r="BW56" s="774"/>
      <c r="BX56" s="775">
        <f t="shared" si="205"/>
        <v>0</v>
      </c>
      <c r="BY56" s="777"/>
      <c r="CA56" s="744"/>
      <c r="CB56" s="745">
        <f t="shared" si="395"/>
        <v>0</v>
      </c>
      <c r="CC56" s="718"/>
      <c r="CD56" s="745">
        <f t="shared" si="396"/>
        <v>0</v>
      </c>
      <c r="CE56" s="718"/>
      <c r="CF56" s="745">
        <f t="shared" si="397"/>
        <v>0</v>
      </c>
      <c r="CG56" s="718"/>
      <c r="CH56" s="745">
        <f t="shared" si="398"/>
        <v>0</v>
      </c>
      <c r="CI56" s="746">
        <f t="shared" si="108"/>
        <v>0</v>
      </c>
      <c r="CJ56" s="745">
        <f t="shared" si="399"/>
        <v>0</v>
      </c>
      <c r="CK56" s="718"/>
      <c r="CL56" s="745">
        <f t="shared" si="400"/>
        <v>0</v>
      </c>
      <c r="CM56" s="746">
        <f t="shared" si="109"/>
        <v>0</v>
      </c>
      <c r="CN56" s="745">
        <f t="shared" si="401"/>
        <v>0</v>
      </c>
      <c r="CO56" s="699">
        <f t="shared" si="206"/>
        <v>0</v>
      </c>
      <c r="CP56" s="699">
        <f t="shared" si="206"/>
        <v>0</v>
      </c>
      <c r="CQ56" s="699">
        <f t="shared" si="206"/>
        <v>0</v>
      </c>
      <c r="CR56" s="699">
        <f t="shared" si="206"/>
        <v>0</v>
      </c>
      <c r="CS56" s="700">
        <f t="shared" si="206"/>
        <v>0</v>
      </c>
      <c r="CT56" s="699">
        <f t="shared" si="206"/>
        <v>0</v>
      </c>
      <c r="CU56" s="699">
        <f t="shared" si="206"/>
        <v>0</v>
      </c>
      <c r="CV56" s="700">
        <f t="shared" si="402"/>
        <v>0</v>
      </c>
      <c r="CW56" s="697"/>
      <c r="CX56" s="696">
        <f t="shared" si="207"/>
        <v>0</v>
      </c>
      <c r="CY56" s="701"/>
      <c r="DA56" s="778">
        <f>IFERROR(VLOOKUP($C56,정민건설!$A$13:$AM$154,28,FALSE),0)</f>
        <v>0</v>
      </c>
      <c r="DB56" s="775">
        <f t="shared" si="208"/>
        <v>0</v>
      </c>
      <c r="DC56" s="778">
        <f>IFERROR(VLOOKUP($C56,정민건설!$A$13:$AM$154,30,FALSE),0)</f>
        <v>0</v>
      </c>
      <c r="DD56" s="775">
        <f t="shared" si="209"/>
        <v>0</v>
      </c>
      <c r="DE56" s="774">
        <f>IFERROR(VLOOKUP($C56,정민건설!$A$13:$AM$154,32,FALSE),0)</f>
        <v>0</v>
      </c>
      <c r="DF56" s="775">
        <f t="shared" si="210"/>
        <v>0</v>
      </c>
      <c r="DG56" s="774">
        <f>IFERROR(VLOOKUP($C56,정민건설!$A$13:$AM$154,34,FALSE),0)</f>
        <v>0</v>
      </c>
      <c r="DH56" s="775">
        <f t="shared" si="211"/>
        <v>0</v>
      </c>
      <c r="DI56" s="693">
        <f t="shared" si="110"/>
        <v>0</v>
      </c>
      <c r="DJ56" s="775">
        <f t="shared" si="212"/>
        <v>0</v>
      </c>
      <c r="DK56" s="778">
        <f t="shared" si="213"/>
        <v>0</v>
      </c>
      <c r="DL56" s="779">
        <f t="shared" si="214"/>
        <v>0</v>
      </c>
      <c r="DM56" s="693">
        <f t="shared" si="112"/>
        <v>0</v>
      </c>
      <c r="DN56" s="775">
        <f t="shared" si="215"/>
        <v>0</v>
      </c>
      <c r="DO56" s="693">
        <f t="shared" si="216"/>
        <v>0</v>
      </c>
      <c r="DP56" s="693">
        <f t="shared" si="217"/>
        <v>0</v>
      </c>
      <c r="DQ56" s="774"/>
      <c r="DR56" s="775">
        <f t="shared" si="218"/>
        <v>0</v>
      </c>
      <c r="DS56" s="777"/>
      <c r="DU56" s="774">
        <f>IFERROR(VLOOKUP($C56,[1]영만종합건설!$A$13:$AN$154,28,FALSE),0)</f>
        <v>0</v>
      </c>
      <c r="DV56" s="780">
        <f t="shared" si="219"/>
        <v>0</v>
      </c>
      <c r="DW56" s="774">
        <f>IFERROR(VLOOKUP($C56,[1]영만종합건설!$A$13:$AN$154,30,FALSE),0)</f>
        <v>0</v>
      </c>
      <c r="DX56" s="780">
        <f t="shared" si="220"/>
        <v>0</v>
      </c>
      <c r="DY56" s="778">
        <f>IFERROR(VLOOKUP($C56,[1]영만종합건설!$A$13:$AN$154,32,FALSE),0)</f>
        <v>0</v>
      </c>
      <c r="DZ56" s="780">
        <f t="shared" si="221"/>
        <v>0</v>
      </c>
      <c r="EA56" s="778">
        <f>IFERROR(VLOOKUP($C56,[1]영만종합건설!$A$13:$AN$154,34,FALSE),0)</f>
        <v>0</v>
      </c>
      <c r="EB56" s="780">
        <f t="shared" si="222"/>
        <v>0</v>
      </c>
      <c r="EC56" s="703">
        <f t="shared" si="113"/>
        <v>0</v>
      </c>
      <c r="ED56" s="780">
        <f t="shared" si="223"/>
        <v>0</v>
      </c>
      <c r="EE56" s="778">
        <f t="shared" si="224"/>
        <v>0</v>
      </c>
      <c r="EF56" s="779">
        <f t="shared" si="114"/>
        <v>0</v>
      </c>
      <c r="EG56" s="703">
        <f t="shared" si="115"/>
        <v>0</v>
      </c>
      <c r="EH56" s="780">
        <f t="shared" si="225"/>
        <v>0</v>
      </c>
      <c r="EI56" s="703">
        <f t="shared" si="226"/>
        <v>0</v>
      </c>
      <c r="EJ56" s="703">
        <f t="shared" si="227"/>
        <v>0</v>
      </c>
      <c r="EK56" s="778"/>
      <c r="EL56" s="780">
        <f t="shared" si="228"/>
        <v>0</v>
      </c>
      <c r="EM56" s="781"/>
      <c r="EO56" s="778">
        <f>IFERROR(VLOOKUP($C56,[1]부강종합건설!$A$13:$AM$154,28,FALSE),0)</f>
        <v>0</v>
      </c>
      <c r="EP56" s="780">
        <f t="shared" si="229"/>
        <v>0</v>
      </c>
      <c r="EQ56" s="778">
        <f>IFERROR(VLOOKUP($C56,[1]부강종합건설!$A$13:$AM$154,30,FALSE),0)</f>
        <v>0</v>
      </c>
      <c r="ER56" s="780">
        <f t="shared" si="230"/>
        <v>0</v>
      </c>
      <c r="ES56" s="778">
        <f>IFERROR(VLOOKUP($C56,[1]부강종합건설!$A$13:$AM$154,32,FALSE),0)</f>
        <v>0</v>
      </c>
      <c r="ET56" s="780">
        <f t="shared" si="231"/>
        <v>0</v>
      </c>
      <c r="EU56" s="778">
        <f>IFERROR(VLOOKUP($C56,[1]부강종합건설!$A$13:$AM$154,34,FALSE),0)</f>
        <v>0</v>
      </c>
      <c r="EV56" s="780">
        <f t="shared" si="232"/>
        <v>0</v>
      </c>
      <c r="EW56" s="703">
        <f t="shared" si="116"/>
        <v>0</v>
      </c>
      <c r="EX56" s="780">
        <f t="shared" si="233"/>
        <v>0</v>
      </c>
      <c r="EY56" s="778">
        <f t="shared" si="234"/>
        <v>0</v>
      </c>
      <c r="EZ56" s="779">
        <f t="shared" si="117"/>
        <v>0</v>
      </c>
      <c r="FA56" s="703">
        <f t="shared" si="118"/>
        <v>0</v>
      </c>
      <c r="FB56" s="780">
        <f t="shared" si="235"/>
        <v>0</v>
      </c>
      <c r="FC56" s="703">
        <f t="shared" si="236"/>
        <v>0</v>
      </c>
      <c r="FD56" s="703">
        <f t="shared" si="237"/>
        <v>0</v>
      </c>
      <c r="FE56" s="778"/>
      <c r="FF56" s="780">
        <f t="shared" si="238"/>
        <v>0</v>
      </c>
      <c r="FG56" s="782"/>
      <c r="FI56" s="774">
        <f>IFERROR(VLOOKUP($C56,[1]대도엔지니어링!$A$13:$AN$154,28,FALSE),0)</f>
        <v>0</v>
      </c>
      <c r="FJ56" s="775">
        <f t="shared" si="239"/>
        <v>0</v>
      </c>
      <c r="FK56" s="774">
        <f>IFERROR(VLOOKUP($C56,[1]대도엔지니어링!$A$13:$AN$154,30,FALSE),0)</f>
        <v>0</v>
      </c>
      <c r="FL56" s="775">
        <f t="shared" si="240"/>
        <v>0</v>
      </c>
      <c r="FM56" s="774">
        <f>IFERROR(VLOOKUP($C56,[1]대도엔지니어링!$A$13:$AN$154,32,FALSE),0)</f>
        <v>0</v>
      </c>
      <c r="FN56" s="775">
        <f t="shared" si="241"/>
        <v>0</v>
      </c>
      <c r="FO56" s="774">
        <f>IFERROR(VLOOKUP($C56,[1]대도엔지니어링!$A$13:$AN$154,34,FALSE),0)</f>
        <v>0</v>
      </c>
      <c r="FP56" s="775">
        <f t="shared" si="242"/>
        <v>0</v>
      </c>
      <c r="FQ56" s="693">
        <f t="shared" si="119"/>
        <v>0</v>
      </c>
      <c r="FR56" s="775">
        <f t="shared" si="243"/>
        <v>0</v>
      </c>
      <c r="FS56" s="774">
        <f t="shared" si="120"/>
        <v>0</v>
      </c>
      <c r="FT56" s="775">
        <f t="shared" si="244"/>
        <v>0</v>
      </c>
      <c r="FU56" s="693">
        <f t="shared" si="121"/>
        <v>0</v>
      </c>
      <c r="FV56" s="775">
        <f t="shared" si="245"/>
        <v>0</v>
      </c>
      <c r="FW56" s="693">
        <f t="shared" si="246"/>
        <v>0</v>
      </c>
      <c r="FX56" s="693">
        <f t="shared" si="247"/>
        <v>0</v>
      </c>
      <c r="FY56" s="774"/>
      <c r="FZ56" s="775">
        <f t="shared" si="248"/>
        <v>0</v>
      </c>
      <c r="GA56" s="782"/>
      <c r="GC56" s="774">
        <f>IFERROR(VLOOKUP($C56,[1]부명엔지니어링!$A$13:$AN$154,28,FALSE),0)</f>
        <v>0</v>
      </c>
      <c r="GD56" s="775">
        <f t="shared" si="249"/>
        <v>0</v>
      </c>
      <c r="GE56" s="774">
        <f>IFERROR(VLOOKUP($C56,[1]부명엔지니어링!$A$13:$AN$154,30,FALSE),0)</f>
        <v>0</v>
      </c>
      <c r="GF56" s="775">
        <f t="shared" si="250"/>
        <v>0</v>
      </c>
      <c r="GG56" s="774">
        <f>IFERROR(VLOOKUP($C56,[1]부명엔지니어링!$A$13:$AN$154,32,FALSE),0)</f>
        <v>0</v>
      </c>
      <c r="GH56" s="775">
        <f t="shared" si="251"/>
        <v>0</v>
      </c>
      <c r="GI56" s="774">
        <f>IFERROR(VLOOKUP($C56,[1]부명엔지니어링!$A$13:$AN$154,34,FALSE),0)</f>
        <v>0</v>
      </c>
      <c r="GJ56" s="775">
        <f t="shared" si="252"/>
        <v>0</v>
      </c>
      <c r="GK56" s="693">
        <f t="shared" si="122"/>
        <v>0</v>
      </c>
      <c r="GL56" s="775">
        <f t="shared" si="253"/>
        <v>0</v>
      </c>
      <c r="GM56" s="774">
        <f t="shared" si="254"/>
        <v>0</v>
      </c>
      <c r="GN56" s="775">
        <f t="shared" si="123"/>
        <v>0</v>
      </c>
      <c r="GO56" s="693">
        <f t="shared" si="124"/>
        <v>0</v>
      </c>
      <c r="GP56" s="775">
        <f t="shared" si="255"/>
        <v>0</v>
      </c>
      <c r="GQ56" s="693">
        <f t="shared" si="256"/>
        <v>0</v>
      </c>
      <c r="GR56" s="693">
        <f t="shared" si="257"/>
        <v>0</v>
      </c>
      <c r="GS56" s="774"/>
      <c r="GT56" s="775">
        <f t="shared" si="258"/>
        <v>0</v>
      </c>
      <c r="GU56" s="782"/>
      <c r="GW56" s="790">
        <f t="shared" si="406"/>
        <v>0</v>
      </c>
      <c r="GX56" s="790">
        <f t="shared" si="259"/>
        <v>0</v>
      </c>
      <c r="GY56" s="790">
        <f t="shared" si="407"/>
        <v>0</v>
      </c>
      <c r="GZ56" s="790">
        <f t="shared" si="260"/>
        <v>0</v>
      </c>
      <c r="HA56" s="790">
        <f t="shared" si="408"/>
        <v>0</v>
      </c>
      <c r="HB56" s="790">
        <f t="shared" si="261"/>
        <v>0</v>
      </c>
      <c r="HC56" s="790">
        <f t="shared" si="409"/>
        <v>0</v>
      </c>
      <c r="HD56" s="790">
        <f t="shared" si="262"/>
        <v>0</v>
      </c>
      <c r="HE56" s="790">
        <f t="shared" si="125"/>
        <v>0</v>
      </c>
      <c r="HF56" s="790">
        <f t="shared" si="263"/>
        <v>0</v>
      </c>
      <c r="HG56" s="790">
        <f t="shared" si="264"/>
        <v>0</v>
      </c>
      <c r="HH56" s="790">
        <f t="shared" si="126"/>
        <v>0</v>
      </c>
      <c r="HI56" s="790">
        <f t="shared" si="127"/>
        <v>0</v>
      </c>
      <c r="HJ56" s="790">
        <f t="shared" si="265"/>
        <v>0</v>
      </c>
      <c r="HK56" s="790">
        <f t="shared" si="389"/>
        <v>0</v>
      </c>
      <c r="HL56" s="790">
        <f t="shared" si="390"/>
        <v>0</v>
      </c>
      <c r="HM56" s="790"/>
      <c r="HN56" s="790">
        <f t="shared" si="268"/>
        <v>0</v>
      </c>
      <c r="HO56" s="791" t="s">
        <v>400</v>
      </c>
      <c r="HQ56" s="783"/>
      <c r="HR56" s="784">
        <f t="shared" si="269"/>
        <v>0</v>
      </c>
      <c r="HS56" s="783"/>
      <c r="HT56" s="784">
        <f t="shared" si="270"/>
        <v>0</v>
      </c>
      <c r="HU56" s="783"/>
      <c r="HV56" s="784">
        <f t="shared" si="271"/>
        <v>0</v>
      </c>
      <c r="HW56" s="783"/>
      <c r="HX56" s="784">
        <f t="shared" si="272"/>
        <v>0</v>
      </c>
      <c r="HY56" s="707">
        <f t="shared" si="128"/>
        <v>0</v>
      </c>
      <c r="HZ56" s="784">
        <f t="shared" si="273"/>
        <v>0</v>
      </c>
      <c r="IA56" s="783"/>
      <c r="IB56" s="784">
        <f t="shared" si="274"/>
        <v>0</v>
      </c>
      <c r="IC56" s="707">
        <f t="shared" si="129"/>
        <v>0</v>
      </c>
      <c r="ID56" s="784">
        <f t="shared" si="275"/>
        <v>0</v>
      </c>
      <c r="IE56" s="706">
        <f t="shared" si="276"/>
        <v>0</v>
      </c>
      <c r="IF56" s="706">
        <f t="shared" si="277"/>
        <v>0</v>
      </c>
      <c r="IG56" s="783"/>
      <c r="IH56" s="784">
        <f t="shared" si="278"/>
        <v>0</v>
      </c>
      <c r="II56" s="782"/>
      <c r="IK56" s="783"/>
      <c r="IL56" s="784">
        <f t="shared" si="279"/>
        <v>0</v>
      </c>
      <c r="IM56" s="783"/>
      <c r="IN56" s="784">
        <f t="shared" si="280"/>
        <v>0</v>
      </c>
      <c r="IO56" s="783"/>
      <c r="IP56" s="784">
        <f t="shared" si="281"/>
        <v>0</v>
      </c>
      <c r="IQ56" s="783"/>
      <c r="IR56" s="784">
        <f t="shared" si="282"/>
        <v>0</v>
      </c>
      <c r="IS56" s="707">
        <f t="shared" si="130"/>
        <v>0</v>
      </c>
      <c r="IT56" s="784">
        <f t="shared" si="283"/>
        <v>0</v>
      </c>
      <c r="IU56" s="783"/>
      <c r="IV56" s="784">
        <f t="shared" si="284"/>
        <v>0</v>
      </c>
      <c r="IW56" s="707">
        <f t="shared" si="131"/>
        <v>0</v>
      </c>
      <c r="IX56" s="784">
        <f t="shared" si="285"/>
        <v>0</v>
      </c>
      <c r="IY56" s="706">
        <f t="shared" si="286"/>
        <v>0</v>
      </c>
      <c r="IZ56" s="706">
        <f t="shared" si="287"/>
        <v>0</v>
      </c>
      <c r="JA56" s="783"/>
      <c r="JB56" s="784">
        <f t="shared" si="288"/>
        <v>0</v>
      </c>
      <c r="JC56" s="782"/>
      <c r="JE56" s="783"/>
      <c r="JF56" s="784">
        <f t="shared" si="289"/>
        <v>0</v>
      </c>
      <c r="JG56" s="783"/>
      <c r="JH56" s="784">
        <f t="shared" si="290"/>
        <v>0</v>
      </c>
      <c r="JI56" s="783"/>
      <c r="JJ56" s="784">
        <f t="shared" si="291"/>
        <v>0</v>
      </c>
      <c r="JK56" s="783"/>
      <c r="JL56" s="784">
        <f t="shared" si="292"/>
        <v>0</v>
      </c>
      <c r="JM56" s="707">
        <f t="shared" si="132"/>
        <v>0</v>
      </c>
      <c r="JN56" s="784">
        <f t="shared" si="293"/>
        <v>0</v>
      </c>
      <c r="JO56" s="783"/>
      <c r="JP56" s="784">
        <f t="shared" si="294"/>
        <v>0</v>
      </c>
      <c r="JQ56" s="707">
        <f t="shared" si="133"/>
        <v>0</v>
      </c>
      <c r="JR56" s="784">
        <f t="shared" si="295"/>
        <v>0</v>
      </c>
      <c r="JS56" s="706">
        <f t="shared" si="296"/>
        <v>0</v>
      </c>
      <c r="JT56" s="706">
        <f t="shared" si="297"/>
        <v>0</v>
      </c>
      <c r="JU56" s="783"/>
      <c r="JV56" s="784">
        <f t="shared" si="298"/>
        <v>0</v>
      </c>
      <c r="JW56" s="782"/>
      <c r="JY56" s="783"/>
      <c r="JZ56" s="784">
        <f t="shared" si="299"/>
        <v>0</v>
      </c>
      <c r="KA56" s="783"/>
      <c r="KB56" s="784">
        <f t="shared" si="300"/>
        <v>0</v>
      </c>
      <c r="KC56" s="783"/>
      <c r="KD56" s="784">
        <f t="shared" si="301"/>
        <v>0</v>
      </c>
      <c r="KE56" s="783"/>
      <c r="KF56" s="784">
        <f t="shared" si="302"/>
        <v>0</v>
      </c>
      <c r="KG56" s="707">
        <f t="shared" si="134"/>
        <v>0</v>
      </c>
      <c r="KH56" s="784">
        <f t="shared" si="303"/>
        <v>0</v>
      </c>
      <c r="KI56" s="783"/>
      <c r="KJ56" s="784">
        <f t="shared" si="304"/>
        <v>0</v>
      </c>
      <c r="KK56" s="707">
        <f t="shared" si="135"/>
        <v>0</v>
      </c>
      <c r="KL56" s="784">
        <f t="shared" si="305"/>
        <v>0</v>
      </c>
      <c r="KM56" s="706">
        <f t="shared" si="306"/>
        <v>0</v>
      </c>
      <c r="KN56" s="706">
        <f t="shared" si="307"/>
        <v>0</v>
      </c>
      <c r="KO56" s="783"/>
      <c r="KP56" s="784">
        <f t="shared" si="308"/>
        <v>0</v>
      </c>
      <c r="KQ56" s="782"/>
      <c r="KS56" s="783"/>
      <c r="KT56" s="784">
        <f t="shared" si="309"/>
        <v>0</v>
      </c>
      <c r="KU56" s="783"/>
      <c r="KV56" s="784">
        <f t="shared" si="310"/>
        <v>0</v>
      </c>
      <c r="KW56" s="783"/>
      <c r="KX56" s="784">
        <f t="shared" si="311"/>
        <v>0</v>
      </c>
      <c r="KY56" s="783"/>
      <c r="KZ56" s="784">
        <f t="shared" si="312"/>
        <v>0</v>
      </c>
      <c r="LA56" s="707">
        <f t="shared" si="136"/>
        <v>0</v>
      </c>
      <c r="LB56" s="784">
        <f t="shared" si="313"/>
        <v>0</v>
      </c>
      <c r="LC56" s="783"/>
      <c r="LD56" s="784">
        <f t="shared" si="314"/>
        <v>0</v>
      </c>
      <c r="LE56" s="707">
        <f t="shared" si="137"/>
        <v>0</v>
      </c>
      <c r="LF56" s="784">
        <f t="shared" si="315"/>
        <v>0</v>
      </c>
      <c r="LG56" s="706">
        <f t="shared" si="316"/>
        <v>0</v>
      </c>
      <c r="LH56" s="706">
        <f t="shared" si="317"/>
        <v>0</v>
      </c>
      <c r="LI56" s="783"/>
      <c r="LJ56" s="784">
        <f t="shared" si="318"/>
        <v>0</v>
      </c>
      <c r="LK56" s="782"/>
      <c r="LM56" s="783"/>
      <c r="LN56" s="784">
        <f t="shared" si="319"/>
        <v>0</v>
      </c>
      <c r="LO56" s="783"/>
      <c r="LP56" s="784">
        <f t="shared" si="320"/>
        <v>0</v>
      </c>
      <c r="LQ56" s="783"/>
      <c r="LR56" s="784">
        <f t="shared" si="321"/>
        <v>0</v>
      </c>
      <c r="LS56" s="783"/>
      <c r="LT56" s="784">
        <f t="shared" si="322"/>
        <v>0</v>
      </c>
      <c r="LU56" s="707">
        <f t="shared" si="138"/>
        <v>0</v>
      </c>
      <c r="LV56" s="784">
        <f t="shared" si="323"/>
        <v>0</v>
      </c>
      <c r="LW56" s="783"/>
      <c r="LX56" s="784">
        <f t="shared" si="324"/>
        <v>0</v>
      </c>
      <c r="LY56" s="707">
        <f t="shared" si="139"/>
        <v>0</v>
      </c>
      <c r="LZ56" s="784">
        <f t="shared" si="325"/>
        <v>0</v>
      </c>
      <c r="MA56" s="706">
        <f t="shared" si="326"/>
        <v>0</v>
      </c>
      <c r="MB56" s="706">
        <f t="shared" si="327"/>
        <v>0</v>
      </c>
      <c r="MC56" s="783"/>
      <c r="MD56" s="784">
        <f t="shared" si="328"/>
        <v>0</v>
      </c>
      <c r="ME56" s="782"/>
      <c r="MG56" s="783"/>
      <c r="MH56" s="784">
        <f t="shared" si="329"/>
        <v>0</v>
      </c>
      <c r="MI56" s="783"/>
      <c r="MJ56" s="784">
        <f t="shared" si="330"/>
        <v>0</v>
      </c>
      <c r="MK56" s="783"/>
      <c r="ML56" s="784">
        <f t="shared" si="331"/>
        <v>0</v>
      </c>
      <c r="MM56" s="783"/>
      <c r="MN56" s="784">
        <f t="shared" si="332"/>
        <v>0</v>
      </c>
      <c r="MO56" s="707">
        <f t="shared" si="140"/>
        <v>0</v>
      </c>
      <c r="MP56" s="784">
        <f t="shared" si="333"/>
        <v>0</v>
      </c>
      <c r="MQ56" s="783"/>
      <c r="MR56" s="784">
        <f t="shared" si="334"/>
        <v>0</v>
      </c>
      <c r="MS56" s="707">
        <f t="shared" si="141"/>
        <v>0</v>
      </c>
      <c r="MT56" s="784">
        <f t="shared" si="335"/>
        <v>0</v>
      </c>
      <c r="MU56" s="706">
        <f t="shared" si="336"/>
        <v>0</v>
      </c>
      <c r="MV56" s="706">
        <f t="shared" si="337"/>
        <v>0</v>
      </c>
      <c r="MW56" s="783"/>
      <c r="MX56" s="784">
        <f t="shared" si="338"/>
        <v>0</v>
      </c>
      <c r="MY56" s="782"/>
      <c r="NA56" s="783"/>
      <c r="NB56" s="784">
        <f t="shared" si="339"/>
        <v>0</v>
      </c>
      <c r="NC56" s="783"/>
      <c r="ND56" s="784">
        <f t="shared" si="340"/>
        <v>0</v>
      </c>
      <c r="NE56" s="783"/>
      <c r="NF56" s="784">
        <f t="shared" si="341"/>
        <v>0</v>
      </c>
      <c r="NG56" s="783"/>
      <c r="NH56" s="784">
        <f t="shared" si="342"/>
        <v>0</v>
      </c>
      <c r="NI56" s="707">
        <f t="shared" si="142"/>
        <v>0</v>
      </c>
      <c r="NJ56" s="784">
        <f t="shared" si="343"/>
        <v>0</v>
      </c>
      <c r="NK56" s="783"/>
      <c r="NL56" s="784">
        <f t="shared" si="344"/>
        <v>0</v>
      </c>
      <c r="NM56" s="707">
        <f t="shared" si="143"/>
        <v>0</v>
      </c>
      <c r="NN56" s="784">
        <f t="shared" si="345"/>
        <v>0</v>
      </c>
      <c r="NO56" s="706">
        <f t="shared" si="346"/>
        <v>0</v>
      </c>
      <c r="NP56" s="706">
        <f t="shared" si="347"/>
        <v>0</v>
      </c>
      <c r="NQ56" s="783"/>
      <c r="NR56" s="784">
        <f t="shared" si="348"/>
        <v>0</v>
      </c>
      <c r="NS56" s="782"/>
      <c r="NU56" s="783"/>
      <c r="NV56" s="784">
        <f t="shared" si="349"/>
        <v>0</v>
      </c>
      <c r="NW56" s="783"/>
      <c r="NX56" s="784">
        <f t="shared" si="350"/>
        <v>0</v>
      </c>
      <c r="NY56" s="783"/>
      <c r="NZ56" s="784">
        <f t="shared" si="351"/>
        <v>0</v>
      </c>
      <c r="OA56" s="783"/>
      <c r="OB56" s="784">
        <f t="shared" si="352"/>
        <v>0</v>
      </c>
      <c r="OC56" s="707">
        <f t="shared" si="144"/>
        <v>0</v>
      </c>
      <c r="OD56" s="784">
        <f t="shared" si="353"/>
        <v>0</v>
      </c>
      <c r="OE56" s="783"/>
      <c r="OF56" s="784">
        <f t="shared" si="354"/>
        <v>0</v>
      </c>
      <c r="OG56" s="707">
        <f t="shared" si="145"/>
        <v>0</v>
      </c>
      <c r="OH56" s="784">
        <f t="shared" si="355"/>
        <v>0</v>
      </c>
      <c r="OI56" s="706">
        <f t="shared" si="356"/>
        <v>0</v>
      </c>
      <c r="OJ56" s="706">
        <f t="shared" si="357"/>
        <v>0</v>
      </c>
      <c r="OK56" s="783"/>
      <c r="OL56" s="784">
        <f t="shared" si="358"/>
        <v>0</v>
      </c>
      <c r="OM56" s="782"/>
      <c r="OO56" s="783"/>
      <c r="OP56" s="784">
        <f t="shared" si="359"/>
        <v>0</v>
      </c>
      <c r="OQ56" s="783"/>
      <c r="OR56" s="784">
        <f t="shared" si="360"/>
        <v>0</v>
      </c>
      <c r="OS56" s="783"/>
      <c r="OT56" s="784">
        <f t="shared" si="361"/>
        <v>0</v>
      </c>
      <c r="OU56" s="783"/>
      <c r="OV56" s="784">
        <f t="shared" si="362"/>
        <v>0</v>
      </c>
      <c r="OW56" s="707">
        <f t="shared" si="146"/>
        <v>0</v>
      </c>
      <c r="OX56" s="784">
        <f t="shared" si="363"/>
        <v>0</v>
      </c>
      <c r="OY56" s="783"/>
      <c r="OZ56" s="784">
        <f t="shared" si="364"/>
        <v>0</v>
      </c>
      <c r="PA56" s="707">
        <f t="shared" si="147"/>
        <v>0</v>
      </c>
      <c r="PB56" s="784">
        <f t="shared" si="365"/>
        <v>0</v>
      </c>
      <c r="PC56" s="706">
        <f t="shared" si="366"/>
        <v>0</v>
      </c>
      <c r="PD56" s="706">
        <f t="shared" si="367"/>
        <v>0</v>
      </c>
      <c r="PE56" s="783"/>
      <c r="PF56" s="784">
        <f t="shared" si="368"/>
        <v>0</v>
      </c>
      <c r="PG56" s="782"/>
      <c r="PI56" s="783"/>
      <c r="PJ56" s="784">
        <f t="shared" si="369"/>
        <v>0</v>
      </c>
      <c r="PK56" s="783"/>
      <c r="PL56" s="784">
        <f t="shared" si="370"/>
        <v>0</v>
      </c>
      <c r="PM56" s="783"/>
      <c r="PN56" s="784">
        <f t="shared" si="371"/>
        <v>0</v>
      </c>
      <c r="PO56" s="783"/>
      <c r="PP56" s="784">
        <f t="shared" si="372"/>
        <v>0</v>
      </c>
      <c r="PQ56" s="707">
        <f t="shared" si="148"/>
        <v>0</v>
      </c>
      <c r="PR56" s="784">
        <f t="shared" si="373"/>
        <v>0</v>
      </c>
      <c r="PS56" s="783"/>
      <c r="PT56" s="784">
        <f t="shared" si="374"/>
        <v>0</v>
      </c>
      <c r="PU56" s="707">
        <f t="shared" si="149"/>
        <v>0</v>
      </c>
      <c r="PV56" s="784">
        <f t="shared" si="375"/>
        <v>0</v>
      </c>
      <c r="PW56" s="706">
        <f t="shared" si="376"/>
        <v>0</v>
      </c>
      <c r="PX56" s="706">
        <f t="shared" si="377"/>
        <v>0</v>
      </c>
      <c r="PY56" s="783"/>
      <c r="PZ56" s="784">
        <f t="shared" si="378"/>
        <v>0</v>
      </c>
      <c r="QA56" s="782"/>
      <c r="QC56" s="783"/>
      <c r="QD56" s="784">
        <f t="shared" si="379"/>
        <v>0</v>
      </c>
      <c r="QE56" s="783"/>
      <c r="QF56" s="784">
        <f t="shared" si="380"/>
        <v>0</v>
      </c>
      <c r="QG56" s="783"/>
      <c r="QH56" s="784">
        <f t="shared" si="381"/>
        <v>0</v>
      </c>
      <c r="QI56" s="783"/>
      <c r="QJ56" s="784">
        <f t="shared" si="382"/>
        <v>0</v>
      </c>
      <c r="QK56" s="707">
        <f t="shared" si="150"/>
        <v>0</v>
      </c>
      <c r="QL56" s="784">
        <f t="shared" si="383"/>
        <v>0</v>
      </c>
      <c r="QM56" s="783"/>
      <c r="QN56" s="784">
        <f t="shared" si="384"/>
        <v>0</v>
      </c>
      <c r="QO56" s="707">
        <f t="shared" si="151"/>
        <v>0</v>
      </c>
      <c r="QP56" s="784">
        <f t="shared" si="385"/>
        <v>0</v>
      </c>
      <c r="QQ56" s="706">
        <f t="shared" si="386"/>
        <v>0</v>
      </c>
      <c r="QR56" s="706">
        <f t="shared" si="387"/>
        <v>0</v>
      </c>
      <c r="QS56" s="783"/>
      <c r="QT56" s="784">
        <f t="shared" si="388"/>
        <v>0</v>
      </c>
      <c r="QU56" s="782"/>
      <c r="RA56" s="785">
        <f t="shared" si="403"/>
        <v>0</v>
      </c>
      <c r="RB56" s="785" t="e">
        <f t="shared" ref="RB56" si="411">SUM(RC56:RT56)</f>
        <v>#REF!</v>
      </c>
      <c r="RC56" s="677">
        <f t="shared" si="404"/>
        <v>0</v>
      </c>
      <c r="RD56" s="677">
        <f t="shared" si="404"/>
        <v>0</v>
      </c>
      <c r="RE56" s="677">
        <f t="shared" si="404"/>
        <v>0</v>
      </c>
      <c r="RF56" s="677">
        <f t="shared" si="404"/>
        <v>0</v>
      </c>
      <c r="RG56" s="677">
        <f t="shared" si="404"/>
        <v>0</v>
      </c>
      <c r="RH56" s="677">
        <f t="shared" si="404"/>
        <v>0</v>
      </c>
      <c r="RI56" s="677">
        <f t="shared" si="404"/>
        <v>0</v>
      </c>
      <c r="RJ56" s="677">
        <f t="shared" si="404"/>
        <v>0</v>
      </c>
      <c r="RK56" s="677" t="e">
        <f>#REF!</f>
        <v>#REF!</v>
      </c>
      <c r="RL56" s="677" t="e">
        <f>#REF!</f>
        <v>#REF!</v>
      </c>
      <c r="RM56" s="677">
        <f t="shared" si="405"/>
        <v>0</v>
      </c>
      <c r="RN56" s="677">
        <f t="shared" si="405"/>
        <v>0</v>
      </c>
      <c r="RO56" s="677">
        <f t="shared" si="405"/>
        <v>0</v>
      </c>
      <c r="RP56" s="677">
        <f t="shared" si="405"/>
        <v>0</v>
      </c>
      <c r="RQ56" s="677">
        <f t="shared" si="405"/>
        <v>0</v>
      </c>
      <c r="RR56" s="677">
        <f t="shared" si="405"/>
        <v>0</v>
      </c>
      <c r="RS56" s="677">
        <f t="shared" si="405"/>
        <v>0</v>
      </c>
      <c r="RT56" s="677">
        <f t="shared" si="405"/>
        <v>0</v>
      </c>
      <c r="RV56" s="675">
        <f t="shared" si="6"/>
        <v>0</v>
      </c>
      <c r="RW56" s="675">
        <f t="shared" si="7"/>
        <v>0</v>
      </c>
      <c r="RX56" s="675">
        <f t="shared" si="8"/>
        <v>0</v>
      </c>
      <c r="RY56" s="675">
        <f t="shared" si="9"/>
        <v>0</v>
      </c>
      <c r="RZ56" s="675">
        <f t="shared" si="10"/>
        <v>0</v>
      </c>
      <c r="SA56" s="675">
        <f t="shared" si="11"/>
        <v>0</v>
      </c>
      <c r="SB56" s="675">
        <f t="shared" si="12"/>
        <v>0</v>
      </c>
      <c r="SC56" s="675">
        <f t="shared" si="13"/>
        <v>0</v>
      </c>
      <c r="SD56" s="675" t="e">
        <f xml:space="preserve"> SUMIF(#REF!,$SD$8,#REF!)</f>
        <v>#REF!</v>
      </c>
      <c r="SE56" s="676" t="e">
        <f xml:space="preserve"> SUMIF(#REF!,$SE$8,#REF!)</f>
        <v>#REF!</v>
      </c>
      <c r="SG56" s="675">
        <f t="shared" ref="SG56:SU65" si="412">RC56*$AP56</f>
        <v>0</v>
      </c>
      <c r="SH56" s="675">
        <f t="shared" si="412"/>
        <v>0</v>
      </c>
      <c r="SI56" s="675">
        <f t="shared" si="412"/>
        <v>0</v>
      </c>
      <c r="SJ56" s="675">
        <f t="shared" si="412"/>
        <v>0</v>
      </c>
      <c r="SK56" s="675">
        <f t="shared" si="412"/>
        <v>0</v>
      </c>
      <c r="SL56" s="675">
        <f t="shared" si="412"/>
        <v>0</v>
      </c>
      <c r="SM56" s="675">
        <f t="shared" si="412"/>
        <v>0</v>
      </c>
      <c r="SN56" s="675">
        <f t="shared" si="412"/>
        <v>0</v>
      </c>
      <c r="SO56" s="675" t="e">
        <f t="shared" si="412"/>
        <v>#REF!</v>
      </c>
      <c r="SP56" s="675" t="e">
        <f t="shared" si="412"/>
        <v>#REF!</v>
      </c>
      <c r="SQ56" s="675">
        <f t="shared" si="412"/>
        <v>0</v>
      </c>
      <c r="SR56" s="675">
        <f t="shared" si="412"/>
        <v>0</v>
      </c>
      <c r="SS56" s="675">
        <f t="shared" si="412"/>
        <v>0</v>
      </c>
      <c r="ST56" s="675">
        <f t="shared" si="412"/>
        <v>0</v>
      </c>
      <c r="SU56" s="675">
        <f t="shared" si="412"/>
        <v>0</v>
      </c>
      <c r="SV56" s="675">
        <f t="shared" si="410"/>
        <v>0</v>
      </c>
      <c r="SW56" s="675">
        <f t="shared" si="94"/>
        <v>0</v>
      </c>
      <c r="SX56" s="675">
        <f t="shared" si="94"/>
        <v>0</v>
      </c>
      <c r="SY56" s="675" t="e">
        <f>#REF!*$AP56</f>
        <v>#REF!</v>
      </c>
      <c r="SZ56" s="675" t="e">
        <f>#REF!*$AP56</f>
        <v>#REF!</v>
      </c>
      <c r="TA56" s="675" t="e">
        <f>#REF!*$AP56</f>
        <v>#REF!</v>
      </c>
      <c r="TB56" s="675" t="e">
        <f>#REF!*$AP56</f>
        <v>#REF!</v>
      </c>
      <c r="TC56" s="675" t="e">
        <f>#REF!*$AP56</f>
        <v>#REF!</v>
      </c>
      <c r="TE56" s="675">
        <f t="shared" si="152"/>
        <v>0</v>
      </c>
      <c r="TF56" s="675">
        <f t="shared" si="153"/>
        <v>0</v>
      </c>
      <c r="TG56" s="675">
        <f t="shared" si="154"/>
        <v>0</v>
      </c>
      <c r="TH56" s="675">
        <f t="shared" si="155"/>
        <v>0</v>
      </c>
      <c r="TI56" s="675">
        <f t="shared" si="156"/>
        <v>0</v>
      </c>
      <c r="TJ56" s="675">
        <f t="shared" si="157"/>
        <v>0</v>
      </c>
      <c r="TK56" s="675">
        <f t="shared" si="158"/>
        <v>0</v>
      </c>
      <c r="TL56" s="675">
        <f t="shared" si="159"/>
        <v>0</v>
      </c>
      <c r="TM56" s="675">
        <f t="shared" si="160"/>
        <v>0</v>
      </c>
      <c r="TN56" s="676">
        <f t="shared" si="161"/>
        <v>0</v>
      </c>
      <c r="TP56" s="675">
        <f>IFERROR(SG56*(1+LEVEL_2!#REF!),0)</f>
        <v>0</v>
      </c>
      <c r="TQ56" s="675">
        <f>IFERROR(SH56*(1+LEVEL_2!#REF!),0)</f>
        <v>0</v>
      </c>
      <c r="TR56" s="675">
        <f>IFERROR(SI56*(1+LEVEL_2!#REF!),0)</f>
        <v>0</v>
      </c>
      <c r="TS56" s="675">
        <f>IFERROR(SJ56*(1+LEVEL_2!#REF!),0)</f>
        <v>0</v>
      </c>
      <c r="TT56" s="675">
        <f>IFERROR(SK56*(1+LEVEL_2!#REF!),0)</f>
        <v>0</v>
      </c>
      <c r="TU56" s="675">
        <f>IFERROR(SL56*(1+LEVEL_2!#REF!),0)</f>
        <v>0</v>
      </c>
      <c r="TV56" s="675">
        <f>IFERROR(SM56*(1+LEVEL_2!#REF!),0)</f>
        <v>0</v>
      </c>
      <c r="TW56" s="675">
        <f>IFERROR(SN56*(1+LEVEL_2!#REF!),0)</f>
        <v>0</v>
      </c>
      <c r="TX56" s="675">
        <f>IFERROR(SO56*(1+LEVEL_2!#REF!),0)</f>
        <v>0</v>
      </c>
      <c r="TY56" s="675">
        <f>IFERROR(SP56*(1+LEVEL_2!#REF!),0)</f>
        <v>0</v>
      </c>
      <c r="TZ56" s="675">
        <f>IFERROR(SQ56*(1+LEVEL_2!#REF!),0)</f>
        <v>0</v>
      </c>
      <c r="UA56" s="675">
        <f>IFERROR(SR56*(1+LEVEL_2!#REF!),0)</f>
        <v>0</v>
      </c>
      <c r="UB56" s="675">
        <f>IFERROR(SS56*(1+LEVEL_2!#REF!),0)</f>
        <v>0</v>
      </c>
      <c r="UC56" s="675">
        <f>IFERROR(ST56*(1+LEVEL_2!#REF!),0)</f>
        <v>0</v>
      </c>
      <c r="UD56" s="675">
        <f>IFERROR(SU56*(1+LEVEL_2!#REF!),0)</f>
        <v>0</v>
      </c>
      <c r="UE56" s="675">
        <f>IFERROR(SV56*(1+LEVEL_2!#REF!),0)</f>
        <v>0</v>
      </c>
      <c r="UF56" s="675">
        <f>IFERROR(SW56*(1+LEVEL_2!#REF!),0)</f>
        <v>0</v>
      </c>
      <c r="UG56" s="675">
        <f>IFERROR(SX56*(1+LEVEL_2!#REF!),0)</f>
        <v>0</v>
      </c>
      <c r="UH56" s="675">
        <f>IFERROR(SY56*(1+LEVEL_2!#REF!),0)</f>
        <v>0</v>
      </c>
      <c r="UI56" s="675">
        <f>IFERROR(SZ56*(1+LEVEL_2!#REF!),0)</f>
        <v>0</v>
      </c>
      <c r="UJ56" s="675">
        <f>IFERROR(TA56*(1+LEVEL_2!#REF!),0)</f>
        <v>0</v>
      </c>
      <c r="UK56" s="675">
        <f>IFERROR(TB56*(1+LEVEL_2!#REF!),0)</f>
        <v>0</v>
      </c>
      <c r="UL56" s="675">
        <f>IFERROR(TC56*(1+LEVEL_2!#REF!),0)</f>
        <v>0</v>
      </c>
      <c r="UN56" s="675">
        <f t="shared" si="162"/>
        <v>0</v>
      </c>
      <c r="UO56" s="675">
        <f t="shared" si="163"/>
        <v>0</v>
      </c>
      <c r="UP56" s="675">
        <f t="shared" si="164"/>
        <v>0</v>
      </c>
      <c r="UQ56" s="675">
        <f t="shared" si="165"/>
        <v>0</v>
      </c>
      <c r="UR56" s="675">
        <f t="shared" si="166"/>
        <v>0</v>
      </c>
      <c r="US56" s="675">
        <f t="shared" si="167"/>
        <v>0</v>
      </c>
      <c r="UT56" s="675">
        <f t="shared" si="168"/>
        <v>0</v>
      </c>
      <c r="UU56" s="675">
        <f t="shared" si="169"/>
        <v>0</v>
      </c>
      <c r="UV56" s="675">
        <f t="shared" si="170"/>
        <v>0</v>
      </c>
      <c r="UW56" s="676">
        <f t="shared" si="171"/>
        <v>0</v>
      </c>
    </row>
    <row r="57" spans="1:569" s="645" customFormat="1" ht="20.100000000000001" customHeight="1">
      <c r="A57" s="677"/>
      <c r="B57" s="677" t="s">
        <v>405</v>
      </c>
      <c r="C57" s="801" t="s">
        <v>456</v>
      </c>
      <c r="D57" s="764"/>
      <c r="E57" s="796" t="s">
        <v>457</v>
      </c>
      <c r="F57" s="802" t="s">
        <v>458</v>
      </c>
      <c r="G57" s="796" t="s">
        <v>459</v>
      </c>
      <c r="H57" s="797" t="s">
        <v>365</v>
      </c>
      <c r="I57" s="789">
        <f>Rev.1_Base!G140</f>
        <v>5689.02</v>
      </c>
      <c r="J57" s="789">
        <f>Rev.1_Base!H140</f>
        <v>3799.02</v>
      </c>
      <c r="K57" s="789">
        <f>Rev.1_Base!J140</f>
        <v>2481.6</v>
      </c>
      <c r="L57" s="789">
        <f>Rev.1_Base!K140</f>
        <v>591.59999999999991</v>
      </c>
      <c r="M57" s="770"/>
      <c r="N57" s="771">
        <f t="shared" si="393"/>
        <v>5689.02</v>
      </c>
      <c r="O57" s="772">
        <f t="shared" si="394"/>
        <v>0</v>
      </c>
      <c r="Q57" s="789">
        <f>Rev.1_Base!M140</f>
        <v>1890</v>
      </c>
      <c r="R57" s="795">
        <f>Rev.1_Base!O140</f>
        <v>470.1</v>
      </c>
      <c r="S57" s="795">
        <f>Rev.1_Base!Q140</f>
        <v>1314.42</v>
      </c>
      <c r="T57" s="795">
        <f>Rev.1_Base!S140</f>
        <v>1650</v>
      </c>
      <c r="U57" s="795">
        <f>Rev.1_Base!U140</f>
        <v>0</v>
      </c>
      <c r="V57" s="795">
        <f>Rev.1_Base!W140</f>
        <v>243</v>
      </c>
      <c r="W57" s="795">
        <f>Rev.1_Base!Y140</f>
        <v>121.5</v>
      </c>
      <c r="X57" s="795">
        <f>Rev.1_Base!AA140</f>
        <v>0</v>
      </c>
      <c r="Y57" s="690"/>
      <c r="Z57" s="690"/>
      <c r="AA57" s="690"/>
      <c r="AB57" s="690"/>
      <c r="AC57" s="690"/>
      <c r="AD57" s="690"/>
      <c r="AE57" s="690"/>
      <c r="AF57" s="691"/>
      <c r="AH57" s="774">
        <f t="shared" si="176"/>
        <v>3500</v>
      </c>
      <c r="AI57" s="775">
        <f t="shared" si="177"/>
        <v>19911570</v>
      </c>
      <c r="AJ57" s="774">
        <f t="shared" si="178"/>
        <v>1500</v>
      </c>
      <c r="AK57" s="775">
        <f t="shared" si="179"/>
        <v>8533530</v>
      </c>
      <c r="AL57" s="774">
        <f t="shared" si="180"/>
        <v>0</v>
      </c>
      <c r="AM57" s="775">
        <f t="shared" si="181"/>
        <v>0</v>
      </c>
      <c r="AN57" s="774">
        <f t="shared" si="182"/>
        <v>0</v>
      </c>
      <c r="AO57" s="775">
        <f t="shared" si="183"/>
        <v>0</v>
      </c>
      <c r="AP57" s="693">
        <f t="shared" si="99"/>
        <v>5000</v>
      </c>
      <c r="AQ57" s="775">
        <f t="shared" si="184"/>
        <v>28445100.000000004</v>
      </c>
      <c r="AR57" s="774">
        <f t="shared" si="185"/>
        <v>704.50256250000007</v>
      </c>
      <c r="AS57" s="775">
        <f t="shared" si="186"/>
        <v>4007929.1681137509</v>
      </c>
      <c r="AT57" s="776">
        <f t="shared" si="187"/>
        <v>6845.4030749999993</v>
      </c>
      <c r="AU57" s="776">
        <f t="shared" si="188"/>
        <v>11409.005125</v>
      </c>
      <c r="AV57" s="693">
        <f t="shared" si="103"/>
        <v>5704.5025624999998</v>
      </c>
      <c r="AW57" s="775">
        <f t="shared" si="172"/>
        <v>4049740.4591699988</v>
      </c>
      <c r="AX57" s="775">
        <f t="shared" si="189"/>
        <v>28312587.118199997</v>
      </c>
      <c r="AY57" s="775">
        <f t="shared" si="190"/>
        <v>64906058.336227506</v>
      </c>
      <c r="AZ57" s="775">
        <f t="shared" si="190"/>
        <v>32453029.168113753</v>
      </c>
      <c r="BA57" s="693">
        <f t="shared" si="191"/>
        <v>32453029.168113753</v>
      </c>
      <c r="BB57" s="693">
        <f t="shared" si="192"/>
        <v>0</v>
      </c>
      <c r="BC57" s="774">
        <f t="shared" si="193"/>
        <v>0</v>
      </c>
      <c r="BD57" s="775">
        <f t="shared" si="194"/>
        <v>0</v>
      </c>
      <c r="BE57" s="777"/>
      <c r="BG57" s="774">
        <v>4500</v>
      </c>
      <c r="BH57" s="775">
        <f t="shared" si="195"/>
        <v>25600590.000000004</v>
      </c>
      <c r="BI57" s="774">
        <v>4000</v>
      </c>
      <c r="BJ57" s="775">
        <f t="shared" si="196"/>
        <v>22756080</v>
      </c>
      <c r="BK57" s="774"/>
      <c r="BL57" s="775">
        <f t="shared" si="197"/>
        <v>0</v>
      </c>
      <c r="BM57" s="774"/>
      <c r="BN57" s="775">
        <f t="shared" si="198"/>
        <v>0</v>
      </c>
      <c r="BO57" s="693">
        <f t="shared" si="105"/>
        <v>8500</v>
      </c>
      <c r="BP57" s="775">
        <f t="shared" si="199"/>
        <v>48356670</v>
      </c>
      <c r="BQ57" s="774">
        <f t="shared" si="200"/>
        <v>1349.5684999999999</v>
      </c>
      <c r="BR57" s="775">
        <f t="shared" si="201"/>
        <v>7677722.1878699996</v>
      </c>
      <c r="BS57" s="693">
        <f t="shared" si="107"/>
        <v>9849.5684999999994</v>
      </c>
      <c r="BT57" s="775">
        <f t="shared" si="202"/>
        <v>56034392.187870003</v>
      </c>
      <c r="BU57" s="693">
        <f t="shared" si="203"/>
        <v>56034392.187870003</v>
      </c>
      <c r="BV57" s="693">
        <f t="shared" si="204"/>
        <v>0</v>
      </c>
      <c r="BW57" s="774"/>
      <c r="BX57" s="775">
        <f t="shared" si="205"/>
        <v>0</v>
      </c>
      <c r="BY57" s="777"/>
      <c r="CA57" s="744">
        <f>'동해기지(건축)'!BP116</f>
        <v>20000</v>
      </c>
      <c r="CB57" s="745">
        <f t="shared" si="395"/>
        <v>113780400.00000001</v>
      </c>
      <c r="CC57" s="718">
        <f>'동해기지(건축)'!BQ116</f>
        <v>12000</v>
      </c>
      <c r="CD57" s="745">
        <f t="shared" si="396"/>
        <v>68268240</v>
      </c>
      <c r="CE57" s="718"/>
      <c r="CF57" s="745">
        <f t="shared" si="397"/>
        <v>0</v>
      </c>
      <c r="CG57" s="718">
        <f>'동해기지(건축)'!BR116</f>
        <v>5000</v>
      </c>
      <c r="CH57" s="745">
        <f t="shared" si="398"/>
        <v>28445100.000000004</v>
      </c>
      <c r="CI57" s="746">
        <f t="shared" si="108"/>
        <v>37000</v>
      </c>
      <c r="CJ57" s="745">
        <f t="shared" si="399"/>
        <v>210493740.00000003</v>
      </c>
      <c r="CK57" s="718"/>
      <c r="CL57" s="745">
        <f t="shared" si="400"/>
        <v>0</v>
      </c>
      <c r="CM57" s="746">
        <f t="shared" si="109"/>
        <v>37000</v>
      </c>
      <c r="CN57" s="745">
        <f t="shared" si="401"/>
        <v>210493740.00000003</v>
      </c>
      <c r="CO57" s="699">
        <f t="shared" si="206"/>
        <v>69930000</v>
      </c>
      <c r="CP57" s="699">
        <f t="shared" si="206"/>
        <v>17393700</v>
      </c>
      <c r="CQ57" s="699">
        <f t="shared" si="206"/>
        <v>48633540</v>
      </c>
      <c r="CR57" s="699">
        <f t="shared" si="206"/>
        <v>61050000</v>
      </c>
      <c r="CS57" s="700">
        <f t="shared" si="206"/>
        <v>0</v>
      </c>
      <c r="CT57" s="699">
        <f t="shared" si="206"/>
        <v>8991000</v>
      </c>
      <c r="CU57" s="699">
        <f t="shared" si="206"/>
        <v>4495500</v>
      </c>
      <c r="CV57" s="700">
        <f t="shared" si="402"/>
        <v>0</v>
      </c>
      <c r="CW57" s="697"/>
      <c r="CX57" s="696">
        <f t="shared" si="207"/>
        <v>0</v>
      </c>
      <c r="CY57" s="701"/>
      <c r="DA57" s="778">
        <f>IFERROR(VLOOKUP($C57,정민건설!$A$13:$AM$154,28,FALSE),0)</f>
        <v>3500</v>
      </c>
      <c r="DB57" s="775">
        <f t="shared" si="208"/>
        <v>19911570</v>
      </c>
      <c r="DC57" s="778">
        <f>IFERROR(VLOOKUP($C57,정민건설!$A$13:$AM$154,30,FALSE),0)</f>
        <v>1500</v>
      </c>
      <c r="DD57" s="775">
        <f t="shared" si="209"/>
        <v>8533530</v>
      </c>
      <c r="DE57" s="774">
        <f>IFERROR(VLOOKUP($C57,정민건설!$A$13:$AM$154,32,FALSE),0)</f>
        <v>0</v>
      </c>
      <c r="DF57" s="775">
        <f t="shared" si="210"/>
        <v>0</v>
      </c>
      <c r="DG57" s="774">
        <f>IFERROR(VLOOKUP($C57,정민건설!$A$13:$AM$154,34,FALSE),0)</f>
        <v>0</v>
      </c>
      <c r="DH57" s="775">
        <f t="shared" si="211"/>
        <v>0</v>
      </c>
      <c r="DI57" s="693">
        <f t="shared" si="110"/>
        <v>5000</v>
      </c>
      <c r="DJ57" s="775">
        <f t="shared" si="212"/>
        <v>28445100.000000004</v>
      </c>
      <c r="DK57" s="778">
        <f t="shared" si="213"/>
        <v>704.50256250000007</v>
      </c>
      <c r="DL57" s="779">
        <f t="shared" si="214"/>
        <v>4007929.1681137509</v>
      </c>
      <c r="DM57" s="693">
        <f t="shared" si="112"/>
        <v>5704.5025624999998</v>
      </c>
      <c r="DN57" s="775">
        <f t="shared" si="215"/>
        <v>32453029.168113753</v>
      </c>
      <c r="DO57" s="693">
        <f t="shared" si="216"/>
        <v>32453029.168113753</v>
      </c>
      <c r="DP57" s="693">
        <f t="shared" si="217"/>
        <v>0</v>
      </c>
      <c r="DQ57" s="774"/>
      <c r="DR57" s="775">
        <f t="shared" si="218"/>
        <v>0</v>
      </c>
      <c r="DS57" s="777"/>
      <c r="DU57" s="774">
        <f>IFERROR(VLOOKUP($C57,[1]영만종합건설!$A$13:$AN$154,28,FALSE),0)</f>
        <v>2000</v>
      </c>
      <c r="DV57" s="780">
        <f t="shared" si="219"/>
        <v>11378040</v>
      </c>
      <c r="DW57" s="774">
        <f>IFERROR(VLOOKUP($C57,[1]영만종합건설!$A$13:$AN$154,30,FALSE),0)</f>
        <v>2500</v>
      </c>
      <c r="DX57" s="780">
        <f t="shared" si="220"/>
        <v>14222550.000000002</v>
      </c>
      <c r="DY57" s="778">
        <f>IFERROR(VLOOKUP($C57,[1]영만종합건설!$A$13:$AN$154,32,FALSE),0)</f>
        <v>0</v>
      </c>
      <c r="DZ57" s="780">
        <f t="shared" si="221"/>
        <v>0</v>
      </c>
      <c r="EA57" s="778">
        <f>IFERROR(VLOOKUP($C57,[1]영만종합건설!$A$13:$AN$154,34,FALSE),0)</f>
        <v>0</v>
      </c>
      <c r="EB57" s="780">
        <f t="shared" si="222"/>
        <v>0</v>
      </c>
      <c r="EC57" s="703">
        <f t="shared" si="113"/>
        <v>4500</v>
      </c>
      <c r="ED57" s="780">
        <f t="shared" si="223"/>
        <v>25600590.000000004</v>
      </c>
      <c r="EE57" s="778">
        <f t="shared" si="224"/>
        <v>754.53593750000005</v>
      </c>
      <c r="EF57" s="779">
        <f t="shared" si="114"/>
        <v>4292570.0391562507</v>
      </c>
      <c r="EG57" s="703">
        <f t="shared" si="115"/>
        <v>5254.5359374999998</v>
      </c>
      <c r="EH57" s="780">
        <f t="shared" si="225"/>
        <v>29893160.039156251</v>
      </c>
      <c r="EI57" s="703">
        <f t="shared" si="226"/>
        <v>29893160.039156251</v>
      </c>
      <c r="EJ57" s="703">
        <f t="shared" si="227"/>
        <v>0</v>
      </c>
      <c r="EK57" s="778"/>
      <c r="EL57" s="780">
        <f t="shared" si="228"/>
        <v>0</v>
      </c>
      <c r="EM57" s="781"/>
      <c r="EO57" s="778">
        <f>IFERROR(VLOOKUP($C57,[1]부강종합건설!$A$13:$AM$154,28,FALSE),0)</f>
        <v>2000</v>
      </c>
      <c r="EP57" s="780">
        <f t="shared" si="229"/>
        <v>11378040</v>
      </c>
      <c r="EQ57" s="778">
        <f>IFERROR(VLOOKUP($C57,[1]부강종합건설!$A$13:$AM$154,30,FALSE),0)</f>
        <v>5000</v>
      </c>
      <c r="ER57" s="780">
        <f t="shared" si="230"/>
        <v>28445100.000000004</v>
      </c>
      <c r="ES57" s="778">
        <f>IFERROR(VLOOKUP($C57,[1]부강종합건설!$A$13:$AM$154,32,FALSE),0)</f>
        <v>0</v>
      </c>
      <c r="ET57" s="780">
        <f t="shared" si="231"/>
        <v>0</v>
      </c>
      <c r="EU57" s="778">
        <f>IFERROR(VLOOKUP($C57,[1]부강종합건설!$A$13:$AM$154,34,FALSE),0)</f>
        <v>970</v>
      </c>
      <c r="EV57" s="780">
        <f t="shared" si="232"/>
        <v>5518349.4000000004</v>
      </c>
      <c r="EW57" s="703">
        <f t="shared" si="116"/>
        <v>7970</v>
      </c>
      <c r="EX57" s="780">
        <f t="shared" si="233"/>
        <v>45341489.400000006</v>
      </c>
      <c r="EY57" s="778">
        <f t="shared" si="234"/>
        <v>1374.1047750000002</v>
      </c>
      <c r="EZ57" s="779">
        <f t="shared" si="117"/>
        <v>7817309.5470705014</v>
      </c>
      <c r="FA57" s="703">
        <f t="shared" si="118"/>
        <v>9344.1047749999998</v>
      </c>
      <c r="FB57" s="780">
        <f t="shared" si="235"/>
        <v>53158798.947070502</v>
      </c>
      <c r="FC57" s="703">
        <f t="shared" si="236"/>
        <v>53158798.947070502</v>
      </c>
      <c r="FD57" s="703">
        <f t="shared" si="237"/>
        <v>0</v>
      </c>
      <c r="FE57" s="778"/>
      <c r="FF57" s="780">
        <f t="shared" si="238"/>
        <v>0</v>
      </c>
      <c r="FG57" s="782"/>
      <c r="FI57" s="774">
        <f>IFERROR(VLOOKUP($C57,[1]대도엔지니어링!$A$13:$AN$154,28,FALSE),0)</f>
        <v>5500</v>
      </c>
      <c r="FJ57" s="775">
        <f t="shared" si="239"/>
        <v>31289610.000000004</v>
      </c>
      <c r="FK57" s="774">
        <f>IFERROR(VLOOKUP($C57,[1]대도엔지니어링!$A$13:$AN$154,30,FALSE),0)</f>
        <v>5500</v>
      </c>
      <c r="FL57" s="775">
        <f t="shared" si="240"/>
        <v>31289610.000000004</v>
      </c>
      <c r="FM57" s="774">
        <f>IFERROR(VLOOKUP($C57,[1]대도엔지니어링!$A$13:$AN$154,32,FALSE),0)</f>
        <v>0</v>
      </c>
      <c r="FN57" s="775">
        <f t="shared" si="241"/>
        <v>0</v>
      </c>
      <c r="FO57" s="774">
        <f>IFERROR(VLOOKUP($C57,[1]대도엔지니어링!$A$13:$AN$154,34,FALSE),0)</f>
        <v>1440</v>
      </c>
      <c r="FP57" s="775">
        <f t="shared" si="242"/>
        <v>8192188.8000000007</v>
      </c>
      <c r="FQ57" s="693">
        <f t="shared" si="119"/>
        <v>12440</v>
      </c>
      <c r="FR57" s="775">
        <f t="shared" si="243"/>
        <v>70771408.800000012</v>
      </c>
      <c r="FS57" s="774">
        <f t="shared" si="120"/>
        <v>994.88188453267003</v>
      </c>
      <c r="FT57" s="775">
        <f t="shared" si="244"/>
        <v>5659902.9387440505</v>
      </c>
      <c r="FU57" s="693">
        <f t="shared" si="121"/>
        <v>13434.88188453267</v>
      </c>
      <c r="FV57" s="775">
        <f t="shared" si="245"/>
        <v>76431311.73874405</v>
      </c>
      <c r="FW57" s="693">
        <f t="shared" si="246"/>
        <v>76431311.73874405</v>
      </c>
      <c r="FX57" s="693">
        <f t="shared" si="247"/>
        <v>0</v>
      </c>
      <c r="FY57" s="774"/>
      <c r="FZ57" s="775">
        <f t="shared" si="248"/>
        <v>0</v>
      </c>
      <c r="GA57" s="782"/>
      <c r="GC57" s="774">
        <f>IFERROR(VLOOKUP($C57,[1]부명엔지니어링!$A$13:$AN$154,28,FALSE),0)</f>
        <v>1000</v>
      </c>
      <c r="GD57" s="775">
        <f t="shared" si="249"/>
        <v>5689020</v>
      </c>
      <c r="GE57" s="774">
        <f>IFERROR(VLOOKUP($C57,[1]부명엔지니어링!$A$13:$AN$154,30,FALSE),0)</f>
        <v>5000</v>
      </c>
      <c r="GF57" s="775">
        <f t="shared" si="250"/>
        <v>28445100.000000004</v>
      </c>
      <c r="GG57" s="774">
        <f>IFERROR(VLOOKUP($C57,[1]부명엔지니어링!$A$13:$AN$154,32,FALSE),0)</f>
        <v>0</v>
      </c>
      <c r="GH57" s="775">
        <f t="shared" si="251"/>
        <v>0</v>
      </c>
      <c r="GI57" s="774">
        <f>IFERROR(VLOOKUP($C57,[1]부명엔지니어링!$A$13:$AN$154,34,FALSE),0)</f>
        <v>0</v>
      </c>
      <c r="GJ57" s="775">
        <f t="shared" si="252"/>
        <v>0</v>
      </c>
      <c r="GK57" s="693">
        <f t="shared" si="122"/>
        <v>6000</v>
      </c>
      <c r="GL57" s="775">
        <f t="shared" si="253"/>
        <v>34134120</v>
      </c>
      <c r="GM57" s="774">
        <f t="shared" si="254"/>
        <v>1180.661875</v>
      </c>
      <c r="GN57" s="775">
        <f t="shared" si="123"/>
        <v>6716809.0201125005</v>
      </c>
      <c r="GO57" s="693">
        <f t="shared" si="124"/>
        <v>7180.6618749999998</v>
      </c>
      <c r="GP57" s="775">
        <f t="shared" si="255"/>
        <v>40850929.0201125</v>
      </c>
      <c r="GQ57" s="693">
        <f t="shared" si="256"/>
        <v>40850929.0201125</v>
      </c>
      <c r="GR57" s="693">
        <f t="shared" si="257"/>
        <v>0</v>
      </c>
      <c r="GS57" s="774"/>
      <c r="GT57" s="775">
        <f t="shared" si="258"/>
        <v>0</v>
      </c>
      <c r="GU57" s="782"/>
      <c r="GW57" s="790">
        <f t="shared" si="406"/>
        <v>3500</v>
      </c>
      <c r="GX57" s="790">
        <f t="shared" si="259"/>
        <v>19911570</v>
      </c>
      <c r="GY57" s="790">
        <f t="shared" si="407"/>
        <v>1500</v>
      </c>
      <c r="GZ57" s="790">
        <f t="shared" si="260"/>
        <v>8533530</v>
      </c>
      <c r="HA57" s="790">
        <f t="shared" si="408"/>
        <v>0</v>
      </c>
      <c r="HB57" s="790">
        <f t="shared" si="261"/>
        <v>0</v>
      </c>
      <c r="HC57" s="790">
        <f t="shared" si="409"/>
        <v>0</v>
      </c>
      <c r="HD57" s="790">
        <f t="shared" si="262"/>
        <v>0</v>
      </c>
      <c r="HE57" s="790">
        <f t="shared" si="125"/>
        <v>5000</v>
      </c>
      <c r="HF57" s="790">
        <f t="shared" si="263"/>
        <v>28445100.000000004</v>
      </c>
      <c r="HG57" s="790">
        <f t="shared" si="264"/>
        <v>704.50256250000007</v>
      </c>
      <c r="HH57" s="790">
        <f t="shared" si="126"/>
        <v>4007929.1681137509</v>
      </c>
      <c r="HI57" s="790">
        <f t="shared" si="127"/>
        <v>5704.5025624999998</v>
      </c>
      <c r="HJ57" s="790">
        <f t="shared" si="265"/>
        <v>32453029.168113753</v>
      </c>
      <c r="HK57" s="790">
        <f t="shared" si="389"/>
        <v>32453029.168113753</v>
      </c>
      <c r="HL57" s="790">
        <f t="shared" si="390"/>
        <v>0</v>
      </c>
      <c r="HM57" s="790"/>
      <c r="HN57" s="790">
        <f t="shared" si="268"/>
        <v>0</v>
      </c>
      <c r="HO57" s="791" t="s">
        <v>400</v>
      </c>
      <c r="HQ57" s="783"/>
      <c r="HR57" s="784">
        <f t="shared" si="269"/>
        <v>0</v>
      </c>
      <c r="HS57" s="783"/>
      <c r="HT57" s="784">
        <f t="shared" si="270"/>
        <v>0</v>
      </c>
      <c r="HU57" s="783"/>
      <c r="HV57" s="784">
        <f t="shared" si="271"/>
        <v>0</v>
      </c>
      <c r="HW57" s="783"/>
      <c r="HX57" s="784">
        <f t="shared" si="272"/>
        <v>0</v>
      </c>
      <c r="HY57" s="707">
        <f t="shared" si="128"/>
        <v>0</v>
      </c>
      <c r="HZ57" s="784">
        <f t="shared" si="273"/>
        <v>0</v>
      </c>
      <c r="IA57" s="783"/>
      <c r="IB57" s="784">
        <f t="shared" si="274"/>
        <v>0</v>
      </c>
      <c r="IC57" s="707">
        <f t="shared" si="129"/>
        <v>0</v>
      </c>
      <c r="ID57" s="784">
        <f t="shared" si="275"/>
        <v>0</v>
      </c>
      <c r="IE57" s="706">
        <f t="shared" si="276"/>
        <v>0</v>
      </c>
      <c r="IF57" s="706">
        <f t="shared" si="277"/>
        <v>0</v>
      </c>
      <c r="IG57" s="783"/>
      <c r="IH57" s="784">
        <f t="shared" si="278"/>
        <v>0</v>
      </c>
      <c r="II57" s="782"/>
      <c r="IK57" s="783"/>
      <c r="IL57" s="784">
        <f t="shared" si="279"/>
        <v>0</v>
      </c>
      <c r="IM57" s="783"/>
      <c r="IN57" s="784">
        <f t="shared" si="280"/>
        <v>0</v>
      </c>
      <c r="IO57" s="783"/>
      <c r="IP57" s="784">
        <f t="shared" si="281"/>
        <v>0</v>
      </c>
      <c r="IQ57" s="783"/>
      <c r="IR57" s="784">
        <f t="shared" si="282"/>
        <v>0</v>
      </c>
      <c r="IS57" s="707">
        <f t="shared" si="130"/>
        <v>0</v>
      </c>
      <c r="IT57" s="784">
        <f t="shared" si="283"/>
        <v>0</v>
      </c>
      <c r="IU57" s="783"/>
      <c r="IV57" s="784">
        <f t="shared" si="284"/>
        <v>0</v>
      </c>
      <c r="IW57" s="707">
        <f t="shared" si="131"/>
        <v>0</v>
      </c>
      <c r="IX57" s="784">
        <f t="shared" si="285"/>
        <v>0</v>
      </c>
      <c r="IY57" s="706">
        <f t="shared" si="286"/>
        <v>0</v>
      </c>
      <c r="IZ57" s="706">
        <f t="shared" si="287"/>
        <v>0</v>
      </c>
      <c r="JA57" s="783"/>
      <c r="JB57" s="784">
        <f t="shared" si="288"/>
        <v>0</v>
      </c>
      <c r="JC57" s="782"/>
      <c r="JE57" s="783"/>
      <c r="JF57" s="784">
        <f t="shared" si="289"/>
        <v>0</v>
      </c>
      <c r="JG57" s="783"/>
      <c r="JH57" s="784">
        <f t="shared" si="290"/>
        <v>0</v>
      </c>
      <c r="JI57" s="783"/>
      <c r="JJ57" s="784">
        <f t="shared" si="291"/>
        <v>0</v>
      </c>
      <c r="JK57" s="783"/>
      <c r="JL57" s="784">
        <f t="shared" si="292"/>
        <v>0</v>
      </c>
      <c r="JM57" s="707">
        <f t="shared" si="132"/>
        <v>0</v>
      </c>
      <c r="JN57" s="784">
        <f t="shared" si="293"/>
        <v>0</v>
      </c>
      <c r="JO57" s="783"/>
      <c r="JP57" s="784">
        <f t="shared" si="294"/>
        <v>0</v>
      </c>
      <c r="JQ57" s="707">
        <f t="shared" si="133"/>
        <v>0</v>
      </c>
      <c r="JR57" s="784">
        <f t="shared" si="295"/>
        <v>0</v>
      </c>
      <c r="JS57" s="706">
        <f t="shared" si="296"/>
        <v>0</v>
      </c>
      <c r="JT57" s="706">
        <f t="shared" si="297"/>
        <v>0</v>
      </c>
      <c r="JU57" s="783"/>
      <c r="JV57" s="784">
        <f t="shared" si="298"/>
        <v>0</v>
      </c>
      <c r="JW57" s="782"/>
      <c r="JY57" s="783"/>
      <c r="JZ57" s="784">
        <f t="shared" si="299"/>
        <v>0</v>
      </c>
      <c r="KA57" s="783"/>
      <c r="KB57" s="784">
        <f t="shared" si="300"/>
        <v>0</v>
      </c>
      <c r="KC57" s="783"/>
      <c r="KD57" s="784">
        <f t="shared" si="301"/>
        <v>0</v>
      </c>
      <c r="KE57" s="783"/>
      <c r="KF57" s="784">
        <f t="shared" si="302"/>
        <v>0</v>
      </c>
      <c r="KG57" s="707">
        <f t="shared" si="134"/>
        <v>0</v>
      </c>
      <c r="KH57" s="784">
        <f t="shared" si="303"/>
        <v>0</v>
      </c>
      <c r="KI57" s="783"/>
      <c r="KJ57" s="784">
        <f t="shared" si="304"/>
        <v>0</v>
      </c>
      <c r="KK57" s="707">
        <f t="shared" si="135"/>
        <v>0</v>
      </c>
      <c r="KL57" s="784">
        <f t="shared" si="305"/>
        <v>0</v>
      </c>
      <c r="KM57" s="706">
        <f t="shared" si="306"/>
        <v>0</v>
      </c>
      <c r="KN57" s="706">
        <f t="shared" si="307"/>
        <v>0</v>
      </c>
      <c r="KO57" s="783"/>
      <c r="KP57" s="784">
        <f t="shared" si="308"/>
        <v>0</v>
      </c>
      <c r="KQ57" s="782"/>
      <c r="KS57" s="783"/>
      <c r="KT57" s="784">
        <f t="shared" si="309"/>
        <v>0</v>
      </c>
      <c r="KU57" s="783"/>
      <c r="KV57" s="784">
        <f t="shared" si="310"/>
        <v>0</v>
      </c>
      <c r="KW57" s="783"/>
      <c r="KX57" s="784">
        <f t="shared" si="311"/>
        <v>0</v>
      </c>
      <c r="KY57" s="783"/>
      <c r="KZ57" s="784">
        <f t="shared" si="312"/>
        <v>0</v>
      </c>
      <c r="LA57" s="707">
        <f t="shared" si="136"/>
        <v>0</v>
      </c>
      <c r="LB57" s="784">
        <f t="shared" si="313"/>
        <v>0</v>
      </c>
      <c r="LC57" s="783"/>
      <c r="LD57" s="784">
        <f t="shared" si="314"/>
        <v>0</v>
      </c>
      <c r="LE57" s="707">
        <f t="shared" si="137"/>
        <v>0</v>
      </c>
      <c r="LF57" s="784">
        <f t="shared" si="315"/>
        <v>0</v>
      </c>
      <c r="LG57" s="706">
        <f t="shared" si="316"/>
        <v>0</v>
      </c>
      <c r="LH57" s="706">
        <f t="shared" si="317"/>
        <v>0</v>
      </c>
      <c r="LI57" s="783"/>
      <c r="LJ57" s="784">
        <f t="shared" si="318"/>
        <v>0</v>
      </c>
      <c r="LK57" s="782"/>
      <c r="LM57" s="783"/>
      <c r="LN57" s="784">
        <f t="shared" si="319"/>
        <v>0</v>
      </c>
      <c r="LO57" s="783"/>
      <c r="LP57" s="784">
        <f t="shared" si="320"/>
        <v>0</v>
      </c>
      <c r="LQ57" s="783"/>
      <c r="LR57" s="784">
        <f t="shared" si="321"/>
        <v>0</v>
      </c>
      <c r="LS57" s="783"/>
      <c r="LT57" s="784">
        <f t="shared" si="322"/>
        <v>0</v>
      </c>
      <c r="LU57" s="707">
        <f t="shared" si="138"/>
        <v>0</v>
      </c>
      <c r="LV57" s="784">
        <f t="shared" si="323"/>
        <v>0</v>
      </c>
      <c r="LW57" s="783"/>
      <c r="LX57" s="784">
        <f t="shared" si="324"/>
        <v>0</v>
      </c>
      <c r="LY57" s="707">
        <f t="shared" si="139"/>
        <v>0</v>
      </c>
      <c r="LZ57" s="784">
        <f t="shared" si="325"/>
        <v>0</v>
      </c>
      <c r="MA57" s="706">
        <f t="shared" si="326"/>
        <v>0</v>
      </c>
      <c r="MB57" s="706">
        <f t="shared" si="327"/>
        <v>0</v>
      </c>
      <c r="MC57" s="783"/>
      <c r="MD57" s="784">
        <f t="shared" si="328"/>
        <v>0</v>
      </c>
      <c r="ME57" s="782"/>
      <c r="MG57" s="783"/>
      <c r="MH57" s="784">
        <f t="shared" si="329"/>
        <v>0</v>
      </c>
      <c r="MI57" s="783"/>
      <c r="MJ57" s="784">
        <f t="shared" si="330"/>
        <v>0</v>
      </c>
      <c r="MK57" s="783"/>
      <c r="ML57" s="784">
        <f t="shared" si="331"/>
        <v>0</v>
      </c>
      <c r="MM57" s="783"/>
      <c r="MN57" s="784">
        <f t="shared" si="332"/>
        <v>0</v>
      </c>
      <c r="MO57" s="707">
        <f t="shared" si="140"/>
        <v>0</v>
      </c>
      <c r="MP57" s="784">
        <f t="shared" si="333"/>
        <v>0</v>
      </c>
      <c r="MQ57" s="783"/>
      <c r="MR57" s="784">
        <f t="shared" si="334"/>
        <v>0</v>
      </c>
      <c r="MS57" s="707">
        <f t="shared" si="141"/>
        <v>0</v>
      </c>
      <c r="MT57" s="784">
        <f t="shared" si="335"/>
        <v>0</v>
      </c>
      <c r="MU57" s="706">
        <f t="shared" si="336"/>
        <v>0</v>
      </c>
      <c r="MV57" s="706">
        <f t="shared" si="337"/>
        <v>0</v>
      </c>
      <c r="MW57" s="783"/>
      <c r="MX57" s="784">
        <f t="shared" si="338"/>
        <v>0</v>
      </c>
      <c r="MY57" s="782"/>
      <c r="NA57" s="783"/>
      <c r="NB57" s="784">
        <f t="shared" si="339"/>
        <v>0</v>
      </c>
      <c r="NC57" s="783"/>
      <c r="ND57" s="784">
        <f t="shared" si="340"/>
        <v>0</v>
      </c>
      <c r="NE57" s="783"/>
      <c r="NF57" s="784">
        <f t="shared" si="341"/>
        <v>0</v>
      </c>
      <c r="NG57" s="783"/>
      <c r="NH57" s="784">
        <f t="shared" si="342"/>
        <v>0</v>
      </c>
      <c r="NI57" s="707">
        <f t="shared" si="142"/>
        <v>0</v>
      </c>
      <c r="NJ57" s="784">
        <f t="shared" si="343"/>
        <v>0</v>
      </c>
      <c r="NK57" s="783"/>
      <c r="NL57" s="784">
        <f t="shared" si="344"/>
        <v>0</v>
      </c>
      <c r="NM57" s="707">
        <f t="shared" si="143"/>
        <v>0</v>
      </c>
      <c r="NN57" s="784">
        <f t="shared" si="345"/>
        <v>0</v>
      </c>
      <c r="NO57" s="706">
        <f t="shared" si="346"/>
        <v>0</v>
      </c>
      <c r="NP57" s="706">
        <f t="shared" si="347"/>
        <v>0</v>
      </c>
      <c r="NQ57" s="783"/>
      <c r="NR57" s="784">
        <f t="shared" si="348"/>
        <v>0</v>
      </c>
      <c r="NS57" s="782"/>
      <c r="NU57" s="783"/>
      <c r="NV57" s="784">
        <f t="shared" si="349"/>
        <v>0</v>
      </c>
      <c r="NW57" s="783"/>
      <c r="NX57" s="784">
        <f t="shared" si="350"/>
        <v>0</v>
      </c>
      <c r="NY57" s="783"/>
      <c r="NZ57" s="784">
        <f t="shared" si="351"/>
        <v>0</v>
      </c>
      <c r="OA57" s="783"/>
      <c r="OB57" s="784">
        <f t="shared" si="352"/>
        <v>0</v>
      </c>
      <c r="OC57" s="707">
        <f t="shared" si="144"/>
        <v>0</v>
      </c>
      <c r="OD57" s="784">
        <f t="shared" si="353"/>
        <v>0</v>
      </c>
      <c r="OE57" s="783"/>
      <c r="OF57" s="784">
        <f t="shared" si="354"/>
        <v>0</v>
      </c>
      <c r="OG57" s="707">
        <f t="shared" si="145"/>
        <v>0</v>
      </c>
      <c r="OH57" s="784">
        <f t="shared" si="355"/>
        <v>0</v>
      </c>
      <c r="OI57" s="706">
        <f t="shared" si="356"/>
        <v>0</v>
      </c>
      <c r="OJ57" s="706">
        <f t="shared" si="357"/>
        <v>0</v>
      </c>
      <c r="OK57" s="783"/>
      <c r="OL57" s="784">
        <f t="shared" si="358"/>
        <v>0</v>
      </c>
      <c r="OM57" s="782"/>
      <c r="OO57" s="783"/>
      <c r="OP57" s="784">
        <f t="shared" si="359"/>
        <v>0</v>
      </c>
      <c r="OQ57" s="783"/>
      <c r="OR57" s="784">
        <f t="shared" si="360"/>
        <v>0</v>
      </c>
      <c r="OS57" s="783"/>
      <c r="OT57" s="784">
        <f t="shared" si="361"/>
        <v>0</v>
      </c>
      <c r="OU57" s="783"/>
      <c r="OV57" s="784">
        <f t="shared" si="362"/>
        <v>0</v>
      </c>
      <c r="OW57" s="707">
        <f t="shared" si="146"/>
        <v>0</v>
      </c>
      <c r="OX57" s="784">
        <f t="shared" si="363"/>
        <v>0</v>
      </c>
      <c r="OY57" s="783"/>
      <c r="OZ57" s="784">
        <f t="shared" si="364"/>
        <v>0</v>
      </c>
      <c r="PA57" s="707">
        <f t="shared" si="147"/>
        <v>0</v>
      </c>
      <c r="PB57" s="784">
        <f t="shared" si="365"/>
        <v>0</v>
      </c>
      <c r="PC57" s="706">
        <f t="shared" si="366"/>
        <v>0</v>
      </c>
      <c r="PD57" s="706">
        <f t="shared" si="367"/>
        <v>0</v>
      </c>
      <c r="PE57" s="783"/>
      <c r="PF57" s="784">
        <f t="shared" si="368"/>
        <v>0</v>
      </c>
      <c r="PG57" s="782"/>
      <c r="PI57" s="783"/>
      <c r="PJ57" s="784">
        <f t="shared" si="369"/>
        <v>0</v>
      </c>
      <c r="PK57" s="783"/>
      <c r="PL57" s="784">
        <f t="shared" si="370"/>
        <v>0</v>
      </c>
      <c r="PM57" s="783"/>
      <c r="PN57" s="784">
        <f t="shared" si="371"/>
        <v>0</v>
      </c>
      <c r="PO57" s="783"/>
      <c r="PP57" s="784">
        <f t="shared" si="372"/>
        <v>0</v>
      </c>
      <c r="PQ57" s="707">
        <f t="shared" si="148"/>
        <v>0</v>
      </c>
      <c r="PR57" s="784">
        <f t="shared" si="373"/>
        <v>0</v>
      </c>
      <c r="PS57" s="783"/>
      <c r="PT57" s="784">
        <f t="shared" si="374"/>
        <v>0</v>
      </c>
      <c r="PU57" s="707">
        <f t="shared" si="149"/>
        <v>0</v>
      </c>
      <c r="PV57" s="784">
        <f t="shared" si="375"/>
        <v>0</v>
      </c>
      <c r="PW57" s="706">
        <f t="shared" si="376"/>
        <v>0</v>
      </c>
      <c r="PX57" s="706">
        <f t="shared" si="377"/>
        <v>0</v>
      </c>
      <c r="PY57" s="783"/>
      <c r="PZ57" s="784">
        <f t="shared" si="378"/>
        <v>0</v>
      </c>
      <c r="QA57" s="782"/>
      <c r="QC57" s="783"/>
      <c r="QD57" s="784">
        <f t="shared" si="379"/>
        <v>0</v>
      </c>
      <c r="QE57" s="783"/>
      <c r="QF57" s="784">
        <f t="shared" si="380"/>
        <v>0</v>
      </c>
      <c r="QG57" s="783"/>
      <c r="QH57" s="784">
        <f t="shared" si="381"/>
        <v>0</v>
      </c>
      <c r="QI57" s="783"/>
      <c r="QJ57" s="784">
        <f t="shared" si="382"/>
        <v>0</v>
      </c>
      <c r="QK57" s="707">
        <f t="shared" si="150"/>
        <v>0</v>
      </c>
      <c r="QL57" s="784">
        <f t="shared" si="383"/>
        <v>0</v>
      </c>
      <c r="QM57" s="783"/>
      <c r="QN57" s="784">
        <f t="shared" si="384"/>
        <v>0</v>
      </c>
      <c r="QO57" s="707">
        <f t="shared" si="151"/>
        <v>0</v>
      </c>
      <c r="QP57" s="784">
        <f t="shared" si="385"/>
        <v>0</v>
      </c>
      <c r="QQ57" s="706">
        <f t="shared" si="386"/>
        <v>0</v>
      </c>
      <c r="QR57" s="706">
        <f t="shared" si="387"/>
        <v>0</v>
      </c>
      <c r="QS57" s="783"/>
      <c r="QT57" s="784">
        <f t="shared" si="388"/>
        <v>0</v>
      </c>
      <c r="QU57" s="782"/>
      <c r="RA57" s="785">
        <f t="shared" si="403"/>
        <v>0</v>
      </c>
      <c r="RB57" s="785" t="e">
        <f t="shared" si="90"/>
        <v>#REF!</v>
      </c>
      <c r="RC57" s="677">
        <f t="shared" si="404"/>
        <v>1890</v>
      </c>
      <c r="RD57" s="677">
        <f t="shared" si="404"/>
        <v>470.1</v>
      </c>
      <c r="RE57" s="677">
        <f t="shared" si="404"/>
        <v>1314.42</v>
      </c>
      <c r="RF57" s="677">
        <f t="shared" si="404"/>
        <v>1650</v>
      </c>
      <c r="RG57" s="677">
        <f t="shared" si="404"/>
        <v>0</v>
      </c>
      <c r="RH57" s="677">
        <f t="shared" si="404"/>
        <v>243</v>
      </c>
      <c r="RI57" s="677">
        <f t="shared" si="404"/>
        <v>121.5</v>
      </c>
      <c r="RJ57" s="677">
        <f t="shared" si="404"/>
        <v>0</v>
      </c>
      <c r="RK57" s="677" t="e">
        <f>#REF!</f>
        <v>#REF!</v>
      </c>
      <c r="RL57" s="677" t="e">
        <f>#REF!</f>
        <v>#REF!</v>
      </c>
      <c r="RM57" s="677">
        <f t="shared" si="405"/>
        <v>0</v>
      </c>
      <c r="RN57" s="677">
        <f t="shared" si="405"/>
        <v>0</v>
      </c>
      <c r="RO57" s="677">
        <f t="shared" si="405"/>
        <v>0</v>
      </c>
      <c r="RP57" s="677">
        <f t="shared" si="405"/>
        <v>0</v>
      </c>
      <c r="RQ57" s="677">
        <f t="shared" si="405"/>
        <v>0</v>
      </c>
      <c r="RR57" s="677">
        <f t="shared" si="405"/>
        <v>0</v>
      </c>
      <c r="RS57" s="677">
        <f t="shared" si="405"/>
        <v>0</v>
      </c>
      <c r="RT57" s="677">
        <f t="shared" si="405"/>
        <v>0</v>
      </c>
      <c r="RV57" s="675">
        <f t="shared" si="6"/>
        <v>5689.02</v>
      </c>
      <c r="RW57" s="675">
        <f t="shared" si="7"/>
        <v>0</v>
      </c>
      <c r="RX57" s="675">
        <f t="shared" si="8"/>
        <v>0</v>
      </c>
      <c r="RY57" s="675">
        <f t="shared" si="9"/>
        <v>0</v>
      </c>
      <c r="RZ57" s="675">
        <f t="shared" si="10"/>
        <v>0</v>
      </c>
      <c r="SA57" s="675">
        <f t="shared" si="11"/>
        <v>0</v>
      </c>
      <c r="SB57" s="675">
        <f t="shared" si="12"/>
        <v>0</v>
      </c>
      <c r="SC57" s="675">
        <f t="shared" si="13"/>
        <v>0</v>
      </c>
      <c r="SD57" s="675" t="e">
        <f xml:space="preserve"> SUMIF(#REF!,$SD$8,#REF!)</f>
        <v>#REF!</v>
      </c>
      <c r="SE57" s="676" t="e">
        <f xml:space="preserve"> SUMIF(#REF!,$SE$8,#REF!)</f>
        <v>#REF!</v>
      </c>
      <c r="SG57" s="675">
        <f t="shared" si="412"/>
        <v>9450000</v>
      </c>
      <c r="SH57" s="675">
        <f t="shared" si="412"/>
        <v>2350500</v>
      </c>
      <c r="SI57" s="675">
        <f t="shared" si="412"/>
        <v>6572100</v>
      </c>
      <c r="SJ57" s="675">
        <f t="shared" si="412"/>
        <v>8250000</v>
      </c>
      <c r="SK57" s="675">
        <f t="shared" si="412"/>
        <v>0</v>
      </c>
      <c r="SL57" s="675">
        <f t="shared" si="412"/>
        <v>1215000</v>
      </c>
      <c r="SM57" s="675">
        <f t="shared" si="412"/>
        <v>607500</v>
      </c>
      <c r="SN57" s="675">
        <f t="shared" si="412"/>
        <v>0</v>
      </c>
      <c r="SO57" s="675" t="e">
        <f t="shared" si="412"/>
        <v>#REF!</v>
      </c>
      <c r="SP57" s="675" t="e">
        <f t="shared" si="412"/>
        <v>#REF!</v>
      </c>
      <c r="SQ57" s="675">
        <f t="shared" si="412"/>
        <v>0</v>
      </c>
      <c r="SR57" s="675">
        <f t="shared" si="412"/>
        <v>0</v>
      </c>
      <c r="SS57" s="675">
        <f t="shared" si="412"/>
        <v>0</v>
      </c>
      <c r="ST57" s="675">
        <f t="shared" si="412"/>
        <v>0</v>
      </c>
      <c r="SU57" s="675">
        <f t="shared" si="412"/>
        <v>0</v>
      </c>
      <c r="SV57" s="675">
        <f t="shared" si="410"/>
        <v>0</v>
      </c>
      <c r="SW57" s="675">
        <f t="shared" si="94"/>
        <v>0</v>
      </c>
      <c r="SX57" s="675">
        <f t="shared" si="94"/>
        <v>0</v>
      </c>
      <c r="SY57" s="675" t="e">
        <f>#REF!*$AP57</f>
        <v>#REF!</v>
      </c>
      <c r="SZ57" s="675" t="e">
        <f>#REF!*$AP57</f>
        <v>#REF!</v>
      </c>
      <c r="TA57" s="675" t="e">
        <f>#REF!*$AP57</f>
        <v>#REF!</v>
      </c>
      <c r="TB57" s="675" t="e">
        <f>#REF!*$AP57</f>
        <v>#REF!</v>
      </c>
      <c r="TC57" s="675" t="e">
        <f>#REF!*$AP57</f>
        <v>#REF!</v>
      </c>
      <c r="TE57" s="675">
        <f t="shared" si="152"/>
        <v>28445100</v>
      </c>
      <c r="TF57" s="675">
        <f t="shared" si="153"/>
        <v>0</v>
      </c>
      <c r="TG57" s="675">
        <f t="shared" si="154"/>
        <v>0</v>
      </c>
      <c r="TH57" s="675">
        <f t="shared" si="155"/>
        <v>0</v>
      </c>
      <c r="TI57" s="675">
        <f t="shared" si="156"/>
        <v>0</v>
      </c>
      <c r="TJ57" s="675">
        <f t="shared" si="157"/>
        <v>0</v>
      </c>
      <c r="TK57" s="675">
        <f t="shared" si="158"/>
        <v>0</v>
      </c>
      <c r="TL57" s="675">
        <f t="shared" si="159"/>
        <v>0</v>
      </c>
      <c r="TM57" s="675">
        <f t="shared" si="160"/>
        <v>0</v>
      </c>
      <c r="TN57" s="676">
        <f t="shared" si="161"/>
        <v>0</v>
      </c>
      <c r="TP57" s="675">
        <f>IFERROR(SG57*(1+LEVEL_2!#REF!),0)</f>
        <v>0</v>
      </c>
      <c r="TQ57" s="675">
        <f>IFERROR(SH57*(1+LEVEL_2!#REF!),0)</f>
        <v>0</v>
      </c>
      <c r="TR57" s="675">
        <f>IFERROR(SI57*(1+LEVEL_2!#REF!),0)</f>
        <v>0</v>
      </c>
      <c r="TS57" s="675">
        <f>IFERROR(SJ57*(1+LEVEL_2!#REF!),0)</f>
        <v>0</v>
      </c>
      <c r="TT57" s="675">
        <f>IFERROR(SK57*(1+LEVEL_2!#REF!),0)</f>
        <v>0</v>
      </c>
      <c r="TU57" s="675">
        <f>IFERROR(SL57*(1+LEVEL_2!#REF!),0)</f>
        <v>0</v>
      </c>
      <c r="TV57" s="675">
        <f>IFERROR(SM57*(1+LEVEL_2!#REF!),0)</f>
        <v>0</v>
      </c>
      <c r="TW57" s="675">
        <f>IFERROR(SN57*(1+LEVEL_2!#REF!),0)</f>
        <v>0</v>
      </c>
      <c r="TX57" s="675">
        <f>IFERROR(SO57*(1+LEVEL_2!#REF!),0)</f>
        <v>0</v>
      </c>
      <c r="TY57" s="675">
        <f>IFERROR(SP57*(1+LEVEL_2!#REF!),0)</f>
        <v>0</v>
      </c>
      <c r="TZ57" s="675">
        <f>IFERROR(SQ57*(1+LEVEL_2!#REF!),0)</f>
        <v>0</v>
      </c>
      <c r="UA57" s="675">
        <f>IFERROR(SR57*(1+LEVEL_2!#REF!),0)</f>
        <v>0</v>
      </c>
      <c r="UB57" s="675">
        <f>IFERROR(SS57*(1+LEVEL_2!#REF!),0)</f>
        <v>0</v>
      </c>
      <c r="UC57" s="675">
        <f>IFERROR(ST57*(1+LEVEL_2!#REF!),0)</f>
        <v>0</v>
      </c>
      <c r="UD57" s="675">
        <f>IFERROR(SU57*(1+LEVEL_2!#REF!),0)</f>
        <v>0</v>
      </c>
      <c r="UE57" s="675">
        <f>IFERROR(SV57*(1+LEVEL_2!#REF!),0)</f>
        <v>0</v>
      </c>
      <c r="UF57" s="675">
        <f>IFERROR(SW57*(1+LEVEL_2!#REF!),0)</f>
        <v>0</v>
      </c>
      <c r="UG57" s="675">
        <f>IFERROR(SX57*(1+LEVEL_2!#REF!),0)</f>
        <v>0</v>
      </c>
      <c r="UH57" s="675">
        <f>IFERROR(SY57*(1+LEVEL_2!#REF!),0)</f>
        <v>0</v>
      </c>
      <c r="UI57" s="675">
        <f>IFERROR(SZ57*(1+LEVEL_2!#REF!),0)</f>
        <v>0</v>
      </c>
      <c r="UJ57" s="675">
        <f>IFERROR(TA57*(1+LEVEL_2!#REF!),0)</f>
        <v>0</v>
      </c>
      <c r="UK57" s="675">
        <f>IFERROR(TB57*(1+LEVEL_2!#REF!),0)</f>
        <v>0</v>
      </c>
      <c r="UL57" s="675">
        <f>IFERROR(TC57*(1+LEVEL_2!#REF!),0)</f>
        <v>0</v>
      </c>
      <c r="UN57" s="675">
        <f t="shared" si="162"/>
        <v>0</v>
      </c>
      <c r="UO57" s="675">
        <f t="shared" si="163"/>
        <v>0</v>
      </c>
      <c r="UP57" s="675">
        <f t="shared" si="164"/>
        <v>0</v>
      </c>
      <c r="UQ57" s="675">
        <f t="shared" si="165"/>
        <v>0</v>
      </c>
      <c r="UR57" s="675">
        <f t="shared" si="166"/>
        <v>0</v>
      </c>
      <c r="US57" s="675">
        <f t="shared" si="167"/>
        <v>0</v>
      </c>
      <c r="UT57" s="675">
        <f t="shared" si="168"/>
        <v>0</v>
      </c>
      <c r="UU57" s="675">
        <f t="shared" si="169"/>
        <v>0</v>
      </c>
      <c r="UV57" s="675">
        <f t="shared" si="170"/>
        <v>0</v>
      </c>
      <c r="UW57" s="676">
        <f t="shared" si="171"/>
        <v>0</v>
      </c>
    </row>
    <row r="58" spans="1:569" s="645" customFormat="1" ht="20.100000000000001" customHeight="1">
      <c r="A58" s="677"/>
      <c r="B58" s="677" t="s">
        <v>405</v>
      </c>
      <c r="C58" s="764" t="s">
        <v>460</v>
      </c>
      <c r="D58" s="764"/>
      <c r="E58" s="792" t="s">
        <v>461</v>
      </c>
      <c r="F58" s="793" t="s">
        <v>462</v>
      </c>
      <c r="G58" s="792" t="s">
        <v>463</v>
      </c>
      <c r="H58" s="794" t="s">
        <v>449</v>
      </c>
      <c r="I58" s="789">
        <f>Rev.1_Base!G141</f>
        <v>362</v>
      </c>
      <c r="J58" s="789">
        <f>Rev.1_Base!H141</f>
        <v>150</v>
      </c>
      <c r="K58" s="789">
        <f>Rev.1_Base!J141</f>
        <v>262</v>
      </c>
      <c r="L58" s="789">
        <f>Rev.1_Base!K141</f>
        <v>50</v>
      </c>
      <c r="M58" s="770"/>
      <c r="N58" s="771">
        <f t="shared" si="393"/>
        <v>362</v>
      </c>
      <c r="O58" s="772">
        <f t="shared" si="394"/>
        <v>0</v>
      </c>
      <c r="Q58" s="789">
        <f>Rev.1_Base!M141</f>
        <v>212</v>
      </c>
      <c r="R58" s="795">
        <f>Rev.1_Base!O141</f>
        <v>50</v>
      </c>
      <c r="S58" s="795">
        <f>Rev.1_Base!Q141</f>
        <v>0</v>
      </c>
      <c r="T58" s="795">
        <f>Rev.1_Base!S141</f>
        <v>100</v>
      </c>
      <c r="U58" s="795">
        <f>Rev.1_Base!U141</f>
        <v>0</v>
      </c>
      <c r="V58" s="795">
        <f>Rev.1_Base!W141</f>
        <v>0</v>
      </c>
      <c r="W58" s="795">
        <f>Rev.1_Base!Y141</f>
        <v>0</v>
      </c>
      <c r="X58" s="795">
        <f>Rev.1_Base!AA141</f>
        <v>0</v>
      </c>
      <c r="Y58" s="809"/>
      <c r="Z58" s="809"/>
      <c r="AA58" s="809"/>
      <c r="AB58" s="809"/>
      <c r="AC58" s="809"/>
      <c r="AD58" s="809"/>
      <c r="AE58" s="809"/>
      <c r="AF58" s="810"/>
      <c r="AH58" s="774">
        <f t="shared" si="176"/>
        <v>5000</v>
      </c>
      <c r="AI58" s="775">
        <f t="shared" si="177"/>
        <v>1810000</v>
      </c>
      <c r="AJ58" s="774">
        <f t="shared" si="178"/>
        <v>3000</v>
      </c>
      <c r="AK58" s="775">
        <f t="shared" si="179"/>
        <v>1086000</v>
      </c>
      <c r="AL58" s="774">
        <f t="shared" si="180"/>
        <v>0</v>
      </c>
      <c r="AM58" s="775">
        <f t="shared" si="181"/>
        <v>0</v>
      </c>
      <c r="AN58" s="774">
        <f t="shared" si="182"/>
        <v>0</v>
      </c>
      <c r="AO58" s="775">
        <f t="shared" si="183"/>
        <v>0</v>
      </c>
      <c r="AP58" s="693">
        <f t="shared" si="99"/>
        <v>8000</v>
      </c>
      <c r="AQ58" s="775">
        <f t="shared" si="184"/>
        <v>2896000</v>
      </c>
      <c r="AR58" s="774">
        <f t="shared" si="185"/>
        <v>1190.0651250000001</v>
      </c>
      <c r="AS58" s="775">
        <f t="shared" si="186"/>
        <v>430803.57525000005</v>
      </c>
      <c r="AT58" s="776">
        <f t="shared" si="187"/>
        <v>11028.078150000001</v>
      </c>
      <c r="AU58" s="776">
        <f t="shared" si="188"/>
        <v>18380.130250000002</v>
      </c>
      <c r="AV58" s="693">
        <f t="shared" si="103"/>
        <v>9190.065125000001</v>
      </c>
      <c r="AW58" s="775">
        <f t="shared" si="172"/>
        <v>551403.90750000009</v>
      </c>
      <c r="AX58" s="775">
        <f t="shared" si="189"/>
        <v>4815594.1255000001</v>
      </c>
      <c r="AY58" s="775">
        <f t="shared" si="190"/>
        <v>6653607.1505000005</v>
      </c>
      <c r="AZ58" s="775">
        <f t="shared" si="190"/>
        <v>3326803.5752500002</v>
      </c>
      <c r="BA58" s="693">
        <f t="shared" si="191"/>
        <v>3326803.5752500002</v>
      </c>
      <c r="BB58" s="693">
        <f t="shared" si="192"/>
        <v>0</v>
      </c>
      <c r="BC58" s="774">
        <f t="shared" si="193"/>
        <v>0</v>
      </c>
      <c r="BD58" s="775">
        <f t="shared" si="194"/>
        <v>0</v>
      </c>
      <c r="BE58" s="777"/>
      <c r="BG58" s="774">
        <v>11000</v>
      </c>
      <c r="BH58" s="775">
        <f t="shared" si="195"/>
        <v>3982000</v>
      </c>
      <c r="BI58" s="774">
        <v>9000</v>
      </c>
      <c r="BJ58" s="775">
        <f t="shared" si="196"/>
        <v>3258000</v>
      </c>
      <c r="BK58" s="774">
        <v>13754.482563019894</v>
      </c>
      <c r="BL58" s="775">
        <f t="shared" si="197"/>
        <v>4979122.6878132019</v>
      </c>
      <c r="BM58" s="774"/>
      <c r="BN58" s="775">
        <f t="shared" si="198"/>
        <v>0</v>
      </c>
      <c r="BO58" s="693">
        <f t="shared" si="105"/>
        <v>33754.48256301989</v>
      </c>
      <c r="BP58" s="775">
        <f t="shared" si="199"/>
        <v>12219122.6878132</v>
      </c>
      <c r="BQ58" s="774">
        <f t="shared" si="200"/>
        <v>4638.0185811737874</v>
      </c>
      <c r="BR58" s="775">
        <f t="shared" si="201"/>
        <v>1678962.726384911</v>
      </c>
      <c r="BS58" s="693">
        <f t="shared" si="107"/>
        <v>38392.50114419368</v>
      </c>
      <c r="BT58" s="775">
        <f t="shared" si="202"/>
        <v>13898085.414198112</v>
      </c>
      <c r="BU58" s="693">
        <f t="shared" si="203"/>
        <v>13898085.414198112</v>
      </c>
      <c r="BV58" s="693">
        <f t="shared" si="204"/>
        <v>0</v>
      </c>
      <c r="BW58" s="774"/>
      <c r="BX58" s="775">
        <f t="shared" si="205"/>
        <v>0</v>
      </c>
      <c r="BY58" s="777"/>
      <c r="CA58" s="744">
        <f>'동해기지(건축)'!BP114</f>
        <v>15000</v>
      </c>
      <c r="CB58" s="745">
        <f t="shared" si="395"/>
        <v>5430000</v>
      </c>
      <c r="CC58" s="718">
        <f>'동해기지(건축)'!BQ114</f>
        <v>10000</v>
      </c>
      <c r="CD58" s="745">
        <f t="shared" si="396"/>
        <v>3620000</v>
      </c>
      <c r="CE58" s="718"/>
      <c r="CF58" s="745">
        <f t="shared" si="397"/>
        <v>0</v>
      </c>
      <c r="CG58" s="718">
        <f>'동해기지(건축)'!BR114</f>
        <v>5000</v>
      </c>
      <c r="CH58" s="745">
        <f t="shared" si="398"/>
        <v>1810000</v>
      </c>
      <c r="CI58" s="746">
        <f t="shared" si="108"/>
        <v>30000</v>
      </c>
      <c r="CJ58" s="745">
        <f t="shared" si="399"/>
        <v>10860000</v>
      </c>
      <c r="CK58" s="718"/>
      <c r="CL58" s="745">
        <f t="shared" si="400"/>
        <v>0</v>
      </c>
      <c r="CM58" s="746">
        <f t="shared" si="109"/>
        <v>30000</v>
      </c>
      <c r="CN58" s="745">
        <f t="shared" si="401"/>
        <v>10860000</v>
      </c>
      <c r="CO58" s="699">
        <f t="shared" si="206"/>
        <v>6360000</v>
      </c>
      <c r="CP58" s="699">
        <f t="shared" si="206"/>
        <v>1500000</v>
      </c>
      <c r="CQ58" s="699">
        <f t="shared" si="206"/>
        <v>0</v>
      </c>
      <c r="CR58" s="699">
        <f t="shared" si="206"/>
        <v>3000000</v>
      </c>
      <c r="CS58" s="700">
        <f t="shared" si="206"/>
        <v>0</v>
      </c>
      <c r="CT58" s="699">
        <f t="shared" si="206"/>
        <v>0</v>
      </c>
      <c r="CU58" s="699">
        <f t="shared" si="206"/>
        <v>0</v>
      </c>
      <c r="CV58" s="700">
        <f t="shared" si="402"/>
        <v>0</v>
      </c>
      <c r="CW58" s="697"/>
      <c r="CX58" s="696">
        <f t="shared" si="207"/>
        <v>0</v>
      </c>
      <c r="CY58" s="701"/>
      <c r="DA58" s="778">
        <f>IFERROR(VLOOKUP($C58,정민건설!$A$13:$AM$154,28,FALSE),0)</f>
        <v>5000</v>
      </c>
      <c r="DB58" s="775">
        <f t="shared" si="208"/>
        <v>1810000</v>
      </c>
      <c r="DC58" s="778">
        <f>IFERROR(VLOOKUP($C58,정민건설!$A$13:$AM$154,30,FALSE),0)</f>
        <v>3000</v>
      </c>
      <c r="DD58" s="775">
        <f t="shared" si="209"/>
        <v>1086000</v>
      </c>
      <c r="DE58" s="774">
        <f>IFERROR(VLOOKUP($C58,정민건설!$A$13:$AM$154,32,FALSE),0)</f>
        <v>0</v>
      </c>
      <c r="DF58" s="775">
        <f t="shared" si="210"/>
        <v>0</v>
      </c>
      <c r="DG58" s="774">
        <f>IFERROR(VLOOKUP($C58,정민건설!$A$13:$AM$154,34,FALSE),0)</f>
        <v>0</v>
      </c>
      <c r="DH58" s="775">
        <f t="shared" si="211"/>
        <v>0</v>
      </c>
      <c r="DI58" s="693">
        <f t="shared" si="110"/>
        <v>8000</v>
      </c>
      <c r="DJ58" s="775">
        <f t="shared" si="212"/>
        <v>2896000</v>
      </c>
      <c r="DK58" s="778">
        <f t="shared" si="213"/>
        <v>1190.0651250000001</v>
      </c>
      <c r="DL58" s="779">
        <f t="shared" si="214"/>
        <v>430803.57524999999</v>
      </c>
      <c r="DM58" s="693">
        <f t="shared" si="112"/>
        <v>9190.065125000001</v>
      </c>
      <c r="DN58" s="775">
        <f t="shared" si="215"/>
        <v>3326803.5752500002</v>
      </c>
      <c r="DO58" s="693">
        <f t="shared" si="216"/>
        <v>3326803.5752500002</v>
      </c>
      <c r="DP58" s="693">
        <f t="shared" si="217"/>
        <v>0</v>
      </c>
      <c r="DQ58" s="774"/>
      <c r="DR58" s="775">
        <f t="shared" si="218"/>
        <v>0</v>
      </c>
      <c r="DS58" s="777"/>
      <c r="DU58" s="774">
        <f>IFERROR(VLOOKUP($C58,[1]영만종합건설!$A$13:$AN$154,28,FALSE),0)</f>
        <v>4000</v>
      </c>
      <c r="DV58" s="780">
        <f t="shared" si="219"/>
        <v>1448000</v>
      </c>
      <c r="DW58" s="774">
        <f>IFERROR(VLOOKUP($C58,[1]영만종합건설!$A$13:$AN$154,30,FALSE),0)</f>
        <v>5000</v>
      </c>
      <c r="DX58" s="780">
        <f t="shared" si="220"/>
        <v>1810000</v>
      </c>
      <c r="DY58" s="778">
        <f>IFERROR(VLOOKUP($C58,[1]영만종합건설!$A$13:$AN$154,32,FALSE),0)</f>
        <v>0</v>
      </c>
      <c r="DZ58" s="780">
        <f t="shared" si="221"/>
        <v>0</v>
      </c>
      <c r="EA58" s="778">
        <f>IFERROR(VLOOKUP($C58,[1]영만종합건설!$A$13:$AN$154,34,FALSE),0)</f>
        <v>0</v>
      </c>
      <c r="EB58" s="780">
        <f t="shared" si="222"/>
        <v>0</v>
      </c>
      <c r="EC58" s="703">
        <f t="shared" si="113"/>
        <v>9000</v>
      </c>
      <c r="ED58" s="780">
        <f t="shared" si="223"/>
        <v>3258000</v>
      </c>
      <c r="EE58" s="778">
        <f t="shared" si="224"/>
        <v>1509.0718749999999</v>
      </c>
      <c r="EF58" s="779">
        <f t="shared" si="114"/>
        <v>546284.01874999993</v>
      </c>
      <c r="EG58" s="703">
        <f t="shared" si="115"/>
        <v>10509.071875</v>
      </c>
      <c r="EH58" s="780">
        <f t="shared" si="225"/>
        <v>3804284.0187499998</v>
      </c>
      <c r="EI58" s="703">
        <f t="shared" si="226"/>
        <v>3804284.0187499998</v>
      </c>
      <c r="EJ58" s="703">
        <f t="shared" si="227"/>
        <v>0</v>
      </c>
      <c r="EK58" s="778"/>
      <c r="EL58" s="780">
        <f t="shared" si="228"/>
        <v>0</v>
      </c>
      <c r="EM58" s="781"/>
      <c r="EO58" s="778">
        <f>IFERROR(VLOOKUP($C58,[1]부강종합건설!$A$13:$AM$154,28,FALSE),0)</f>
        <v>5500</v>
      </c>
      <c r="EP58" s="780">
        <f t="shared" si="229"/>
        <v>1991000</v>
      </c>
      <c r="EQ58" s="778">
        <f>IFERROR(VLOOKUP($C58,[1]부강종합건설!$A$13:$AM$154,30,FALSE),0)</f>
        <v>9000</v>
      </c>
      <c r="ER58" s="780">
        <f t="shared" si="230"/>
        <v>3258000</v>
      </c>
      <c r="ES58" s="778">
        <f>IFERROR(VLOOKUP($C58,[1]부강종합건설!$A$13:$AM$154,32,FALSE),0)</f>
        <v>0</v>
      </c>
      <c r="ET58" s="780">
        <f t="shared" si="231"/>
        <v>0</v>
      </c>
      <c r="EU58" s="778">
        <f>IFERROR(VLOOKUP($C58,[1]부강종합건설!$A$13:$AM$154,34,FALSE),0)</f>
        <v>2020</v>
      </c>
      <c r="EV58" s="780">
        <f t="shared" si="232"/>
        <v>731240</v>
      </c>
      <c r="EW58" s="703">
        <f t="shared" si="116"/>
        <v>16520</v>
      </c>
      <c r="EX58" s="780">
        <f t="shared" si="233"/>
        <v>5980240</v>
      </c>
      <c r="EY58" s="778">
        <f t="shared" si="234"/>
        <v>2705.1017749999996</v>
      </c>
      <c r="EZ58" s="779">
        <f t="shared" si="117"/>
        <v>979246.84254999994</v>
      </c>
      <c r="FA58" s="703">
        <f t="shared" si="118"/>
        <v>19225.101774999999</v>
      </c>
      <c r="FB58" s="780">
        <f t="shared" si="235"/>
        <v>6959486.8425499992</v>
      </c>
      <c r="FC58" s="703">
        <f t="shared" si="236"/>
        <v>6959486.8425499992</v>
      </c>
      <c r="FD58" s="703">
        <f t="shared" si="237"/>
        <v>0</v>
      </c>
      <c r="FE58" s="778"/>
      <c r="FF58" s="780">
        <f t="shared" si="238"/>
        <v>0</v>
      </c>
      <c r="FG58" s="782"/>
      <c r="FI58" s="774">
        <f>IFERROR(VLOOKUP($C58,[1]대도엔지니어링!$A$13:$AN$154,28,FALSE),0)</f>
        <v>8800</v>
      </c>
      <c r="FJ58" s="775">
        <f t="shared" si="239"/>
        <v>3185600</v>
      </c>
      <c r="FK58" s="774">
        <f>IFERROR(VLOOKUP($C58,[1]대도엔지니어링!$A$13:$AN$154,30,FALSE),0)</f>
        <v>16500</v>
      </c>
      <c r="FL58" s="775">
        <f t="shared" si="240"/>
        <v>5973000</v>
      </c>
      <c r="FM58" s="774">
        <f>IFERROR(VLOOKUP($C58,[1]대도엔지니어링!$A$13:$AN$154,32,FALSE),0)</f>
        <v>0</v>
      </c>
      <c r="FN58" s="775">
        <f t="shared" si="241"/>
        <v>0</v>
      </c>
      <c r="FO58" s="774">
        <f>IFERROR(VLOOKUP($C58,[1]대도엔지니어링!$A$13:$AN$154,34,FALSE),0)</f>
        <v>2960</v>
      </c>
      <c r="FP58" s="775">
        <f t="shared" si="242"/>
        <v>1071520</v>
      </c>
      <c r="FQ58" s="693">
        <f t="shared" si="119"/>
        <v>28260</v>
      </c>
      <c r="FR58" s="775">
        <f t="shared" si="243"/>
        <v>10230120</v>
      </c>
      <c r="FS58" s="774">
        <f t="shared" si="120"/>
        <v>2260.0773357631233</v>
      </c>
      <c r="FT58" s="775">
        <f t="shared" si="244"/>
        <v>818147.9955462506</v>
      </c>
      <c r="FU58" s="693">
        <f t="shared" si="121"/>
        <v>30520.077335763122</v>
      </c>
      <c r="FV58" s="775">
        <f t="shared" si="245"/>
        <v>11048267.99554625</v>
      </c>
      <c r="FW58" s="693">
        <f t="shared" si="246"/>
        <v>11048267.99554625</v>
      </c>
      <c r="FX58" s="693">
        <f t="shared" si="247"/>
        <v>0</v>
      </c>
      <c r="FY58" s="774"/>
      <c r="FZ58" s="775">
        <f t="shared" si="248"/>
        <v>0</v>
      </c>
      <c r="GA58" s="782"/>
      <c r="GC58" s="774">
        <f>IFERROR(VLOOKUP($C58,[1]부명엔지니어링!$A$13:$AN$154,28,FALSE),0)</f>
        <v>4500</v>
      </c>
      <c r="GD58" s="775">
        <f t="shared" si="249"/>
        <v>1629000</v>
      </c>
      <c r="GE58" s="774">
        <f>IFERROR(VLOOKUP($C58,[1]부명엔지니어링!$A$13:$AN$154,30,FALSE),0)</f>
        <v>6000</v>
      </c>
      <c r="GF58" s="775">
        <f t="shared" si="250"/>
        <v>2172000</v>
      </c>
      <c r="GG58" s="774">
        <f>IFERROR(VLOOKUP($C58,[1]부명엔지니어링!$A$13:$AN$154,32,FALSE),0)</f>
        <v>0</v>
      </c>
      <c r="GH58" s="775">
        <f t="shared" si="251"/>
        <v>0</v>
      </c>
      <c r="GI58" s="774">
        <f>IFERROR(VLOOKUP($C58,[1]부명엔지니어링!$A$13:$AN$154,34,FALSE),0)</f>
        <v>0</v>
      </c>
      <c r="GJ58" s="775">
        <f t="shared" si="252"/>
        <v>0</v>
      </c>
      <c r="GK58" s="693">
        <f t="shared" si="122"/>
        <v>10500</v>
      </c>
      <c r="GL58" s="775">
        <f t="shared" si="253"/>
        <v>3801000</v>
      </c>
      <c r="GM58" s="774">
        <f t="shared" si="254"/>
        <v>1778.0452499999999</v>
      </c>
      <c r="GN58" s="775">
        <f t="shared" si="123"/>
        <v>643652.38049999997</v>
      </c>
      <c r="GO58" s="693">
        <f t="shared" si="124"/>
        <v>12278.045249999999</v>
      </c>
      <c r="GP58" s="775">
        <f t="shared" si="255"/>
        <v>4444652.3805</v>
      </c>
      <c r="GQ58" s="693">
        <f t="shared" si="256"/>
        <v>4444652.3805</v>
      </c>
      <c r="GR58" s="693">
        <f t="shared" si="257"/>
        <v>0</v>
      </c>
      <c r="GS58" s="774"/>
      <c r="GT58" s="775">
        <f t="shared" si="258"/>
        <v>0</v>
      </c>
      <c r="GU58" s="782"/>
      <c r="GW58" s="790">
        <f t="shared" si="406"/>
        <v>5000</v>
      </c>
      <c r="GX58" s="790">
        <f t="shared" si="259"/>
        <v>1810000</v>
      </c>
      <c r="GY58" s="790">
        <f t="shared" si="407"/>
        <v>3000</v>
      </c>
      <c r="GZ58" s="790">
        <f t="shared" si="260"/>
        <v>1086000</v>
      </c>
      <c r="HA58" s="790">
        <f t="shared" si="408"/>
        <v>0</v>
      </c>
      <c r="HB58" s="790">
        <f t="shared" si="261"/>
        <v>0</v>
      </c>
      <c r="HC58" s="790">
        <f t="shared" si="409"/>
        <v>0</v>
      </c>
      <c r="HD58" s="790">
        <f t="shared" si="262"/>
        <v>0</v>
      </c>
      <c r="HE58" s="790">
        <f t="shared" si="125"/>
        <v>8000</v>
      </c>
      <c r="HF58" s="790">
        <f t="shared" si="263"/>
        <v>2896000</v>
      </c>
      <c r="HG58" s="790">
        <f t="shared" si="264"/>
        <v>1190.0651250000001</v>
      </c>
      <c r="HH58" s="790">
        <f t="shared" si="126"/>
        <v>430803.57524999999</v>
      </c>
      <c r="HI58" s="790">
        <f t="shared" si="127"/>
        <v>9190.065125000001</v>
      </c>
      <c r="HJ58" s="790">
        <f t="shared" si="265"/>
        <v>3326803.5752500002</v>
      </c>
      <c r="HK58" s="790">
        <f t="shared" si="389"/>
        <v>3326803.5752500002</v>
      </c>
      <c r="HL58" s="790">
        <f t="shared" si="390"/>
        <v>0</v>
      </c>
      <c r="HM58" s="790"/>
      <c r="HN58" s="790">
        <f t="shared" si="268"/>
        <v>0</v>
      </c>
      <c r="HO58" s="791" t="s">
        <v>400</v>
      </c>
      <c r="HQ58" s="783"/>
      <c r="HR58" s="784">
        <f t="shared" si="269"/>
        <v>0</v>
      </c>
      <c r="HS58" s="783"/>
      <c r="HT58" s="784">
        <f t="shared" si="270"/>
        <v>0</v>
      </c>
      <c r="HU58" s="783"/>
      <c r="HV58" s="784">
        <f t="shared" si="271"/>
        <v>0</v>
      </c>
      <c r="HW58" s="783"/>
      <c r="HX58" s="784">
        <f t="shared" si="272"/>
        <v>0</v>
      </c>
      <c r="HY58" s="707">
        <f t="shared" si="128"/>
        <v>0</v>
      </c>
      <c r="HZ58" s="784">
        <f t="shared" si="273"/>
        <v>0</v>
      </c>
      <c r="IA58" s="783"/>
      <c r="IB58" s="784">
        <f t="shared" si="274"/>
        <v>0</v>
      </c>
      <c r="IC58" s="707">
        <f t="shared" si="129"/>
        <v>0</v>
      </c>
      <c r="ID58" s="784">
        <f t="shared" si="275"/>
        <v>0</v>
      </c>
      <c r="IE58" s="706">
        <f t="shared" si="276"/>
        <v>0</v>
      </c>
      <c r="IF58" s="706">
        <f t="shared" si="277"/>
        <v>0</v>
      </c>
      <c r="IG58" s="783"/>
      <c r="IH58" s="784">
        <f t="shared" si="278"/>
        <v>0</v>
      </c>
      <c r="II58" s="782"/>
      <c r="IK58" s="783"/>
      <c r="IL58" s="784">
        <f t="shared" si="279"/>
        <v>0</v>
      </c>
      <c r="IM58" s="783"/>
      <c r="IN58" s="784">
        <f t="shared" si="280"/>
        <v>0</v>
      </c>
      <c r="IO58" s="783"/>
      <c r="IP58" s="784">
        <f t="shared" si="281"/>
        <v>0</v>
      </c>
      <c r="IQ58" s="783"/>
      <c r="IR58" s="784">
        <f t="shared" si="282"/>
        <v>0</v>
      </c>
      <c r="IS58" s="707">
        <f t="shared" si="130"/>
        <v>0</v>
      </c>
      <c r="IT58" s="784">
        <f t="shared" si="283"/>
        <v>0</v>
      </c>
      <c r="IU58" s="783"/>
      <c r="IV58" s="784">
        <f t="shared" si="284"/>
        <v>0</v>
      </c>
      <c r="IW58" s="707">
        <f t="shared" si="131"/>
        <v>0</v>
      </c>
      <c r="IX58" s="784">
        <f t="shared" si="285"/>
        <v>0</v>
      </c>
      <c r="IY58" s="706">
        <f t="shared" si="286"/>
        <v>0</v>
      </c>
      <c r="IZ58" s="706">
        <f t="shared" si="287"/>
        <v>0</v>
      </c>
      <c r="JA58" s="783"/>
      <c r="JB58" s="784">
        <f t="shared" si="288"/>
        <v>0</v>
      </c>
      <c r="JC58" s="782"/>
      <c r="JE58" s="783"/>
      <c r="JF58" s="784">
        <f t="shared" si="289"/>
        <v>0</v>
      </c>
      <c r="JG58" s="783"/>
      <c r="JH58" s="784">
        <f t="shared" si="290"/>
        <v>0</v>
      </c>
      <c r="JI58" s="783"/>
      <c r="JJ58" s="784">
        <f t="shared" si="291"/>
        <v>0</v>
      </c>
      <c r="JK58" s="783"/>
      <c r="JL58" s="784">
        <f t="shared" si="292"/>
        <v>0</v>
      </c>
      <c r="JM58" s="707">
        <f t="shared" si="132"/>
        <v>0</v>
      </c>
      <c r="JN58" s="784">
        <f t="shared" si="293"/>
        <v>0</v>
      </c>
      <c r="JO58" s="783"/>
      <c r="JP58" s="784">
        <f t="shared" si="294"/>
        <v>0</v>
      </c>
      <c r="JQ58" s="707">
        <f t="shared" si="133"/>
        <v>0</v>
      </c>
      <c r="JR58" s="784">
        <f t="shared" si="295"/>
        <v>0</v>
      </c>
      <c r="JS58" s="706">
        <f t="shared" si="296"/>
        <v>0</v>
      </c>
      <c r="JT58" s="706">
        <f t="shared" si="297"/>
        <v>0</v>
      </c>
      <c r="JU58" s="783"/>
      <c r="JV58" s="784">
        <f t="shared" si="298"/>
        <v>0</v>
      </c>
      <c r="JW58" s="782"/>
      <c r="JY58" s="783"/>
      <c r="JZ58" s="784">
        <f t="shared" si="299"/>
        <v>0</v>
      </c>
      <c r="KA58" s="783"/>
      <c r="KB58" s="784">
        <f t="shared" si="300"/>
        <v>0</v>
      </c>
      <c r="KC58" s="783"/>
      <c r="KD58" s="784">
        <f t="shared" si="301"/>
        <v>0</v>
      </c>
      <c r="KE58" s="783"/>
      <c r="KF58" s="784">
        <f t="shared" si="302"/>
        <v>0</v>
      </c>
      <c r="KG58" s="707">
        <f t="shared" si="134"/>
        <v>0</v>
      </c>
      <c r="KH58" s="784">
        <f t="shared" si="303"/>
        <v>0</v>
      </c>
      <c r="KI58" s="783"/>
      <c r="KJ58" s="784">
        <f t="shared" si="304"/>
        <v>0</v>
      </c>
      <c r="KK58" s="707">
        <f t="shared" si="135"/>
        <v>0</v>
      </c>
      <c r="KL58" s="784">
        <f t="shared" si="305"/>
        <v>0</v>
      </c>
      <c r="KM58" s="706">
        <f t="shared" si="306"/>
        <v>0</v>
      </c>
      <c r="KN58" s="706">
        <f t="shared" si="307"/>
        <v>0</v>
      </c>
      <c r="KO58" s="783"/>
      <c r="KP58" s="784">
        <f t="shared" si="308"/>
        <v>0</v>
      </c>
      <c r="KQ58" s="782"/>
      <c r="KS58" s="783"/>
      <c r="KT58" s="784">
        <f t="shared" si="309"/>
        <v>0</v>
      </c>
      <c r="KU58" s="783"/>
      <c r="KV58" s="784">
        <f t="shared" si="310"/>
        <v>0</v>
      </c>
      <c r="KW58" s="783"/>
      <c r="KX58" s="784">
        <f t="shared" si="311"/>
        <v>0</v>
      </c>
      <c r="KY58" s="783"/>
      <c r="KZ58" s="784">
        <f t="shared" si="312"/>
        <v>0</v>
      </c>
      <c r="LA58" s="707">
        <f t="shared" si="136"/>
        <v>0</v>
      </c>
      <c r="LB58" s="784">
        <f t="shared" si="313"/>
        <v>0</v>
      </c>
      <c r="LC58" s="783"/>
      <c r="LD58" s="784">
        <f t="shared" si="314"/>
        <v>0</v>
      </c>
      <c r="LE58" s="707">
        <f t="shared" si="137"/>
        <v>0</v>
      </c>
      <c r="LF58" s="784">
        <f t="shared" si="315"/>
        <v>0</v>
      </c>
      <c r="LG58" s="706">
        <f t="shared" si="316"/>
        <v>0</v>
      </c>
      <c r="LH58" s="706">
        <f t="shared" si="317"/>
        <v>0</v>
      </c>
      <c r="LI58" s="783"/>
      <c r="LJ58" s="784">
        <f t="shared" si="318"/>
        <v>0</v>
      </c>
      <c r="LK58" s="782"/>
      <c r="LM58" s="783"/>
      <c r="LN58" s="784">
        <f t="shared" si="319"/>
        <v>0</v>
      </c>
      <c r="LO58" s="783"/>
      <c r="LP58" s="784">
        <f t="shared" si="320"/>
        <v>0</v>
      </c>
      <c r="LQ58" s="783"/>
      <c r="LR58" s="784">
        <f t="shared" si="321"/>
        <v>0</v>
      </c>
      <c r="LS58" s="783"/>
      <c r="LT58" s="784">
        <f t="shared" si="322"/>
        <v>0</v>
      </c>
      <c r="LU58" s="707">
        <f t="shared" si="138"/>
        <v>0</v>
      </c>
      <c r="LV58" s="784">
        <f t="shared" si="323"/>
        <v>0</v>
      </c>
      <c r="LW58" s="783"/>
      <c r="LX58" s="784">
        <f t="shared" si="324"/>
        <v>0</v>
      </c>
      <c r="LY58" s="707">
        <f t="shared" si="139"/>
        <v>0</v>
      </c>
      <c r="LZ58" s="784">
        <f t="shared" si="325"/>
        <v>0</v>
      </c>
      <c r="MA58" s="706">
        <f t="shared" si="326"/>
        <v>0</v>
      </c>
      <c r="MB58" s="706">
        <f t="shared" si="327"/>
        <v>0</v>
      </c>
      <c r="MC58" s="783"/>
      <c r="MD58" s="784">
        <f t="shared" si="328"/>
        <v>0</v>
      </c>
      <c r="ME58" s="782"/>
      <c r="MG58" s="783"/>
      <c r="MH58" s="784">
        <f t="shared" si="329"/>
        <v>0</v>
      </c>
      <c r="MI58" s="783"/>
      <c r="MJ58" s="784">
        <f t="shared" si="330"/>
        <v>0</v>
      </c>
      <c r="MK58" s="783"/>
      <c r="ML58" s="784">
        <f t="shared" si="331"/>
        <v>0</v>
      </c>
      <c r="MM58" s="783"/>
      <c r="MN58" s="784">
        <f t="shared" si="332"/>
        <v>0</v>
      </c>
      <c r="MO58" s="707">
        <f t="shared" si="140"/>
        <v>0</v>
      </c>
      <c r="MP58" s="784">
        <f t="shared" si="333"/>
        <v>0</v>
      </c>
      <c r="MQ58" s="783"/>
      <c r="MR58" s="784">
        <f t="shared" si="334"/>
        <v>0</v>
      </c>
      <c r="MS58" s="707">
        <f t="shared" si="141"/>
        <v>0</v>
      </c>
      <c r="MT58" s="784">
        <f t="shared" si="335"/>
        <v>0</v>
      </c>
      <c r="MU58" s="706">
        <f t="shared" si="336"/>
        <v>0</v>
      </c>
      <c r="MV58" s="706">
        <f t="shared" si="337"/>
        <v>0</v>
      </c>
      <c r="MW58" s="783"/>
      <c r="MX58" s="784">
        <f t="shared" si="338"/>
        <v>0</v>
      </c>
      <c r="MY58" s="782"/>
      <c r="NA58" s="783"/>
      <c r="NB58" s="784">
        <f t="shared" si="339"/>
        <v>0</v>
      </c>
      <c r="NC58" s="783"/>
      <c r="ND58" s="784">
        <f t="shared" si="340"/>
        <v>0</v>
      </c>
      <c r="NE58" s="783"/>
      <c r="NF58" s="784">
        <f t="shared" si="341"/>
        <v>0</v>
      </c>
      <c r="NG58" s="783"/>
      <c r="NH58" s="784">
        <f t="shared" si="342"/>
        <v>0</v>
      </c>
      <c r="NI58" s="707">
        <f t="shared" si="142"/>
        <v>0</v>
      </c>
      <c r="NJ58" s="784">
        <f t="shared" si="343"/>
        <v>0</v>
      </c>
      <c r="NK58" s="783"/>
      <c r="NL58" s="784">
        <f t="shared" si="344"/>
        <v>0</v>
      </c>
      <c r="NM58" s="707">
        <f t="shared" si="143"/>
        <v>0</v>
      </c>
      <c r="NN58" s="784">
        <f t="shared" si="345"/>
        <v>0</v>
      </c>
      <c r="NO58" s="706">
        <f t="shared" si="346"/>
        <v>0</v>
      </c>
      <c r="NP58" s="706">
        <f t="shared" si="347"/>
        <v>0</v>
      </c>
      <c r="NQ58" s="783"/>
      <c r="NR58" s="784">
        <f t="shared" si="348"/>
        <v>0</v>
      </c>
      <c r="NS58" s="782"/>
      <c r="NU58" s="783"/>
      <c r="NV58" s="784">
        <f t="shared" si="349"/>
        <v>0</v>
      </c>
      <c r="NW58" s="783"/>
      <c r="NX58" s="784">
        <f t="shared" si="350"/>
        <v>0</v>
      </c>
      <c r="NY58" s="783"/>
      <c r="NZ58" s="784">
        <f t="shared" si="351"/>
        <v>0</v>
      </c>
      <c r="OA58" s="783"/>
      <c r="OB58" s="784">
        <f t="shared" si="352"/>
        <v>0</v>
      </c>
      <c r="OC58" s="707">
        <f t="shared" si="144"/>
        <v>0</v>
      </c>
      <c r="OD58" s="784">
        <f t="shared" si="353"/>
        <v>0</v>
      </c>
      <c r="OE58" s="783"/>
      <c r="OF58" s="784">
        <f t="shared" si="354"/>
        <v>0</v>
      </c>
      <c r="OG58" s="707">
        <f t="shared" si="145"/>
        <v>0</v>
      </c>
      <c r="OH58" s="784">
        <f t="shared" si="355"/>
        <v>0</v>
      </c>
      <c r="OI58" s="706">
        <f t="shared" si="356"/>
        <v>0</v>
      </c>
      <c r="OJ58" s="706">
        <f t="shared" si="357"/>
        <v>0</v>
      </c>
      <c r="OK58" s="783"/>
      <c r="OL58" s="784">
        <f t="shared" si="358"/>
        <v>0</v>
      </c>
      <c r="OM58" s="782"/>
      <c r="OO58" s="783"/>
      <c r="OP58" s="784">
        <f t="shared" si="359"/>
        <v>0</v>
      </c>
      <c r="OQ58" s="783"/>
      <c r="OR58" s="784">
        <f t="shared" si="360"/>
        <v>0</v>
      </c>
      <c r="OS58" s="783"/>
      <c r="OT58" s="784">
        <f t="shared" si="361"/>
        <v>0</v>
      </c>
      <c r="OU58" s="783"/>
      <c r="OV58" s="784">
        <f t="shared" si="362"/>
        <v>0</v>
      </c>
      <c r="OW58" s="707">
        <f t="shared" si="146"/>
        <v>0</v>
      </c>
      <c r="OX58" s="784">
        <f t="shared" si="363"/>
        <v>0</v>
      </c>
      <c r="OY58" s="783"/>
      <c r="OZ58" s="784">
        <f t="shared" si="364"/>
        <v>0</v>
      </c>
      <c r="PA58" s="707">
        <f t="shared" si="147"/>
        <v>0</v>
      </c>
      <c r="PB58" s="784">
        <f t="shared" si="365"/>
        <v>0</v>
      </c>
      <c r="PC58" s="706">
        <f t="shared" si="366"/>
        <v>0</v>
      </c>
      <c r="PD58" s="706">
        <f t="shared" si="367"/>
        <v>0</v>
      </c>
      <c r="PE58" s="783"/>
      <c r="PF58" s="784">
        <f t="shared" si="368"/>
        <v>0</v>
      </c>
      <c r="PG58" s="782"/>
      <c r="PI58" s="783"/>
      <c r="PJ58" s="784">
        <f t="shared" si="369"/>
        <v>0</v>
      </c>
      <c r="PK58" s="783"/>
      <c r="PL58" s="784">
        <f t="shared" si="370"/>
        <v>0</v>
      </c>
      <c r="PM58" s="783"/>
      <c r="PN58" s="784">
        <f t="shared" si="371"/>
        <v>0</v>
      </c>
      <c r="PO58" s="783"/>
      <c r="PP58" s="784">
        <f t="shared" si="372"/>
        <v>0</v>
      </c>
      <c r="PQ58" s="707">
        <f t="shared" si="148"/>
        <v>0</v>
      </c>
      <c r="PR58" s="784">
        <f t="shared" si="373"/>
        <v>0</v>
      </c>
      <c r="PS58" s="783"/>
      <c r="PT58" s="784">
        <f t="shared" si="374"/>
        <v>0</v>
      </c>
      <c r="PU58" s="707">
        <f t="shared" si="149"/>
        <v>0</v>
      </c>
      <c r="PV58" s="784">
        <f t="shared" si="375"/>
        <v>0</v>
      </c>
      <c r="PW58" s="706">
        <f t="shared" si="376"/>
        <v>0</v>
      </c>
      <c r="PX58" s="706">
        <f t="shared" si="377"/>
        <v>0</v>
      </c>
      <c r="PY58" s="783"/>
      <c r="PZ58" s="784">
        <f t="shared" si="378"/>
        <v>0</v>
      </c>
      <c r="QA58" s="782"/>
      <c r="QC58" s="783"/>
      <c r="QD58" s="784">
        <f t="shared" si="379"/>
        <v>0</v>
      </c>
      <c r="QE58" s="783"/>
      <c r="QF58" s="784">
        <f t="shared" si="380"/>
        <v>0</v>
      </c>
      <c r="QG58" s="783"/>
      <c r="QH58" s="784">
        <f t="shared" si="381"/>
        <v>0</v>
      </c>
      <c r="QI58" s="783"/>
      <c r="QJ58" s="784">
        <f t="shared" si="382"/>
        <v>0</v>
      </c>
      <c r="QK58" s="707">
        <f t="shared" si="150"/>
        <v>0</v>
      </c>
      <c r="QL58" s="784">
        <f t="shared" si="383"/>
        <v>0</v>
      </c>
      <c r="QM58" s="783"/>
      <c r="QN58" s="784">
        <f t="shared" si="384"/>
        <v>0</v>
      </c>
      <c r="QO58" s="707">
        <f t="shared" si="151"/>
        <v>0</v>
      </c>
      <c r="QP58" s="784">
        <f t="shared" si="385"/>
        <v>0</v>
      </c>
      <c r="QQ58" s="706">
        <f t="shared" si="386"/>
        <v>0</v>
      </c>
      <c r="QR58" s="706">
        <f t="shared" si="387"/>
        <v>0</v>
      </c>
      <c r="QS58" s="783"/>
      <c r="QT58" s="784">
        <f t="shared" si="388"/>
        <v>0</v>
      </c>
      <c r="QU58" s="782"/>
      <c r="RA58" s="785">
        <f t="shared" si="403"/>
        <v>0</v>
      </c>
      <c r="RB58" s="785" t="e">
        <f t="shared" si="90"/>
        <v>#REF!</v>
      </c>
      <c r="RC58" s="677">
        <f t="shared" si="404"/>
        <v>212</v>
      </c>
      <c r="RD58" s="677">
        <f t="shared" si="404"/>
        <v>50</v>
      </c>
      <c r="RE58" s="677">
        <f t="shared" si="404"/>
        <v>0</v>
      </c>
      <c r="RF58" s="677">
        <f t="shared" si="404"/>
        <v>100</v>
      </c>
      <c r="RG58" s="677">
        <f t="shared" si="404"/>
        <v>0</v>
      </c>
      <c r="RH58" s="677">
        <f t="shared" si="404"/>
        <v>0</v>
      </c>
      <c r="RI58" s="677">
        <f t="shared" si="404"/>
        <v>0</v>
      </c>
      <c r="RJ58" s="677">
        <f t="shared" si="404"/>
        <v>0</v>
      </c>
      <c r="RK58" s="677" t="e">
        <f>#REF!</f>
        <v>#REF!</v>
      </c>
      <c r="RL58" s="677" t="e">
        <f>#REF!</f>
        <v>#REF!</v>
      </c>
      <c r="RM58" s="677">
        <f t="shared" si="405"/>
        <v>0</v>
      </c>
      <c r="RN58" s="677">
        <f t="shared" si="405"/>
        <v>0</v>
      </c>
      <c r="RO58" s="677">
        <f t="shared" si="405"/>
        <v>0</v>
      </c>
      <c r="RP58" s="677">
        <f t="shared" si="405"/>
        <v>0</v>
      </c>
      <c r="RQ58" s="677">
        <f t="shared" si="405"/>
        <v>0</v>
      </c>
      <c r="RR58" s="677">
        <f t="shared" si="405"/>
        <v>0</v>
      </c>
      <c r="RS58" s="677">
        <f t="shared" si="405"/>
        <v>0</v>
      </c>
      <c r="RT58" s="677">
        <f t="shared" si="405"/>
        <v>0</v>
      </c>
      <c r="RV58" s="675">
        <f t="shared" si="6"/>
        <v>362</v>
      </c>
      <c r="RW58" s="675">
        <f t="shared" si="7"/>
        <v>0</v>
      </c>
      <c r="RX58" s="675">
        <f t="shared" si="8"/>
        <v>0</v>
      </c>
      <c r="RY58" s="675">
        <f t="shared" si="9"/>
        <v>0</v>
      </c>
      <c r="RZ58" s="675">
        <f t="shared" si="10"/>
        <v>0</v>
      </c>
      <c r="SA58" s="675">
        <f t="shared" si="11"/>
        <v>0</v>
      </c>
      <c r="SB58" s="675">
        <f t="shared" si="12"/>
        <v>0</v>
      </c>
      <c r="SC58" s="675">
        <f t="shared" si="13"/>
        <v>0</v>
      </c>
      <c r="SD58" s="675" t="e">
        <f xml:space="preserve"> SUMIF(#REF!,$SD$8,#REF!)</f>
        <v>#REF!</v>
      </c>
      <c r="SE58" s="676" t="e">
        <f xml:space="preserve"> SUMIF(#REF!,$SE$8,#REF!)</f>
        <v>#REF!</v>
      </c>
      <c r="SG58" s="675">
        <f t="shared" si="412"/>
        <v>1696000</v>
      </c>
      <c r="SH58" s="675">
        <f t="shared" si="412"/>
        <v>400000</v>
      </c>
      <c r="SI58" s="675">
        <f t="shared" si="412"/>
        <v>0</v>
      </c>
      <c r="SJ58" s="675">
        <f t="shared" si="412"/>
        <v>800000</v>
      </c>
      <c r="SK58" s="675">
        <f t="shared" si="412"/>
        <v>0</v>
      </c>
      <c r="SL58" s="675">
        <f t="shared" si="412"/>
        <v>0</v>
      </c>
      <c r="SM58" s="675">
        <f t="shared" si="412"/>
        <v>0</v>
      </c>
      <c r="SN58" s="675">
        <f t="shared" si="412"/>
        <v>0</v>
      </c>
      <c r="SO58" s="675" t="e">
        <f t="shared" si="412"/>
        <v>#REF!</v>
      </c>
      <c r="SP58" s="675" t="e">
        <f t="shared" si="412"/>
        <v>#REF!</v>
      </c>
      <c r="SQ58" s="675">
        <f t="shared" si="412"/>
        <v>0</v>
      </c>
      <c r="SR58" s="675">
        <f t="shared" si="412"/>
        <v>0</v>
      </c>
      <c r="SS58" s="675">
        <f t="shared" si="412"/>
        <v>0</v>
      </c>
      <c r="ST58" s="675">
        <f t="shared" si="412"/>
        <v>0</v>
      </c>
      <c r="SU58" s="675">
        <f t="shared" si="412"/>
        <v>0</v>
      </c>
      <c r="SV58" s="675">
        <f t="shared" si="410"/>
        <v>0</v>
      </c>
      <c r="SW58" s="675">
        <f t="shared" si="94"/>
        <v>0</v>
      </c>
      <c r="SX58" s="675">
        <f t="shared" si="94"/>
        <v>0</v>
      </c>
      <c r="SY58" s="675" t="e">
        <f>#REF!*$AP58</f>
        <v>#REF!</v>
      </c>
      <c r="SZ58" s="675" t="e">
        <f>#REF!*$AP58</f>
        <v>#REF!</v>
      </c>
      <c r="TA58" s="675" t="e">
        <f>#REF!*$AP58</f>
        <v>#REF!</v>
      </c>
      <c r="TB58" s="675" t="e">
        <f>#REF!*$AP58</f>
        <v>#REF!</v>
      </c>
      <c r="TC58" s="675" t="e">
        <f>#REF!*$AP58</f>
        <v>#REF!</v>
      </c>
      <c r="TE58" s="675">
        <f t="shared" si="152"/>
        <v>2896000</v>
      </c>
      <c r="TF58" s="675">
        <f t="shared" si="153"/>
        <v>0</v>
      </c>
      <c r="TG58" s="675">
        <f t="shared" si="154"/>
        <v>0</v>
      </c>
      <c r="TH58" s="675">
        <f t="shared" si="155"/>
        <v>0</v>
      </c>
      <c r="TI58" s="675">
        <f t="shared" si="156"/>
        <v>0</v>
      </c>
      <c r="TJ58" s="675">
        <f t="shared" si="157"/>
        <v>0</v>
      </c>
      <c r="TK58" s="675">
        <f t="shared" si="158"/>
        <v>0</v>
      </c>
      <c r="TL58" s="675">
        <f t="shared" si="159"/>
        <v>0</v>
      </c>
      <c r="TM58" s="675">
        <f t="shared" si="160"/>
        <v>0</v>
      </c>
      <c r="TN58" s="676">
        <f t="shared" si="161"/>
        <v>0</v>
      </c>
      <c r="TP58" s="675">
        <f>IFERROR(SG58*(1+LEVEL_2!#REF!),0)</f>
        <v>0</v>
      </c>
      <c r="TQ58" s="675">
        <f>IFERROR(SH58*(1+LEVEL_2!#REF!),0)</f>
        <v>0</v>
      </c>
      <c r="TR58" s="675">
        <f>IFERROR(SI58*(1+LEVEL_2!#REF!),0)</f>
        <v>0</v>
      </c>
      <c r="TS58" s="675">
        <f>IFERROR(SJ58*(1+LEVEL_2!#REF!),0)</f>
        <v>0</v>
      </c>
      <c r="TT58" s="675">
        <f>IFERROR(SK58*(1+LEVEL_2!#REF!),0)</f>
        <v>0</v>
      </c>
      <c r="TU58" s="675">
        <f>IFERROR(SL58*(1+LEVEL_2!#REF!),0)</f>
        <v>0</v>
      </c>
      <c r="TV58" s="675">
        <f>IFERROR(SM58*(1+LEVEL_2!#REF!),0)</f>
        <v>0</v>
      </c>
      <c r="TW58" s="675">
        <f>IFERROR(SN58*(1+LEVEL_2!#REF!),0)</f>
        <v>0</v>
      </c>
      <c r="TX58" s="675">
        <f>IFERROR(SO58*(1+LEVEL_2!#REF!),0)</f>
        <v>0</v>
      </c>
      <c r="TY58" s="675">
        <f>IFERROR(SP58*(1+LEVEL_2!#REF!),0)</f>
        <v>0</v>
      </c>
      <c r="TZ58" s="675">
        <f>IFERROR(SQ58*(1+LEVEL_2!#REF!),0)</f>
        <v>0</v>
      </c>
      <c r="UA58" s="675">
        <f>IFERROR(SR58*(1+LEVEL_2!#REF!),0)</f>
        <v>0</v>
      </c>
      <c r="UB58" s="675">
        <f>IFERROR(SS58*(1+LEVEL_2!#REF!),0)</f>
        <v>0</v>
      </c>
      <c r="UC58" s="675">
        <f>IFERROR(ST58*(1+LEVEL_2!#REF!),0)</f>
        <v>0</v>
      </c>
      <c r="UD58" s="675">
        <f>IFERROR(SU58*(1+LEVEL_2!#REF!),0)</f>
        <v>0</v>
      </c>
      <c r="UE58" s="675">
        <f>IFERROR(SV58*(1+LEVEL_2!#REF!),0)</f>
        <v>0</v>
      </c>
      <c r="UF58" s="675">
        <f>IFERROR(SW58*(1+LEVEL_2!#REF!),0)</f>
        <v>0</v>
      </c>
      <c r="UG58" s="675">
        <f>IFERROR(SX58*(1+LEVEL_2!#REF!),0)</f>
        <v>0</v>
      </c>
      <c r="UH58" s="675">
        <f>IFERROR(SY58*(1+LEVEL_2!#REF!),0)</f>
        <v>0</v>
      </c>
      <c r="UI58" s="675">
        <f>IFERROR(SZ58*(1+LEVEL_2!#REF!),0)</f>
        <v>0</v>
      </c>
      <c r="UJ58" s="675">
        <f>IFERROR(TA58*(1+LEVEL_2!#REF!),0)</f>
        <v>0</v>
      </c>
      <c r="UK58" s="675">
        <f>IFERROR(TB58*(1+LEVEL_2!#REF!),0)</f>
        <v>0</v>
      </c>
      <c r="UL58" s="675">
        <f>IFERROR(TC58*(1+LEVEL_2!#REF!),0)</f>
        <v>0</v>
      </c>
      <c r="UN58" s="675">
        <f t="shared" si="162"/>
        <v>0</v>
      </c>
      <c r="UO58" s="675">
        <f t="shared" si="163"/>
        <v>0</v>
      </c>
      <c r="UP58" s="675">
        <f t="shared" si="164"/>
        <v>0</v>
      </c>
      <c r="UQ58" s="675">
        <f t="shared" si="165"/>
        <v>0</v>
      </c>
      <c r="UR58" s="675">
        <f t="shared" si="166"/>
        <v>0</v>
      </c>
      <c r="US58" s="675">
        <f t="shared" si="167"/>
        <v>0</v>
      </c>
      <c r="UT58" s="675">
        <f t="shared" si="168"/>
        <v>0</v>
      </c>
      <c r="UU58" s="675">
        <f t="shared" si="169"/>
        <v>0</v>
      </c>
      <c r="UV58" s="675">
        <f t="shared" si="170"/>
        <v>0</v>
      </c>
      <c r="UW58" s="676">
        <f t="shared" si="171"/>
        <v>0</v>
      </c>
    </row>
    <row r="59" spans="1:569" s="645" customFormat="1" ht="20.100000000000001" customHeight="1">
      <c r="A59" s="677" t="s">
        <v>164</v>
      </c>
      <c r="B59" s="677" t="s">
        <v>164</v>
      </c>
      <c r="C59" s="764" t="s">
        <v>464</v>
      </c>
      <c r="D59" s="764"/>
      <c r="E59" s="796" t="s">
        <v>465</v>
      </c>
      <c r="F59" s="802" t="s">
        <v>466</v>
      </c>
      <c r="G59" s="796" t="s">
        <v>467</v>
      </c>
      <c r="H59" s="797" t="s">
        <v>365</v>
      </c>
      <c r="I59" s="789">
        <f>Rev.1_Base!G137</f>
        <v>3467</v>
      </c>
      <c r="J59" s="789">
        <f>Rev.1_Base!H137</f>
        <v>2207</v>
      </c>
      <c r="K59" s="789">
        <f>Rev.1_Base!J137</f>
        <v>1638</v>
      </c>
      <c r="L59" s="789">
        <f>Rev.1_Base!K137</f>
        <v>378</v>
      </c>
      <c r="M59" s="770"/>
      <c r="N59" s="771">
        <f t="shared" si="393"/>
        <v>3467</v>
      </c>
      <c r="O59" s="772">
        <f t="shared" si="394"/>
        <v>0</v>
      </c>
      <c r="Q59" s="789">
        <f>Rev.1_Base!M137</f>
        <v>1260</v>
      </c>
      <c r="R59" s="795">
        <f>Rev.1_Base!O137</f>
        <v>378</v>
      </c>
      <c r="S59" s="795">
        <f>Rev.1_Base!Q137</f>
        <v>729</v>
      </c>
      <c r="T59" s="795">
        <f>Rev.1_Base!S137</f>
        <v>1100</v>
      </c>
      <c r="U59" s="795">
        <f>Rev.1_Base!U137</f>
        <v>0</v>
      </c>
      <c r="V59" s="795">
        <f>Rev.1_Base!W137</f>
        <v>0</v>
      </c>
      <c r="W59" s="795">
        <f>Rev.1_Base!Y137</f>
        <v>0</v>
      </c>
      <c r="X59" s="795">
        <f>Rev.1_Base!AA137</f>
        <v>0</v>
      </c>
      <c r="Y59" s="690"/>
      <c r="Z59" s="690"/>
      <c r="AA59" s="690"/>
      <c r="AB59" s="690"/>
      <c r="AC59" s="690"/>
      <c r="AD59" s="690"/>
      <c r="AE59" s="690"/>
      <c r="AF59" s="691"/>
      <c r="AH59" s="774">
        <f t="shared" si="176"/>
        <v>30000</v>
      </c>
      <c r="AI59" s="775">
        <f t="shared" si="177"/>
        <v>104010000</v>
      </c>
      <c r="AJ59" s="774">
        <f t="shared" si="178"/>
        <v>25000</v>
      </c>
      <c r="AK59" s="775">
        <f t="shared" si="179"/>
        <v>86675000</v>
      </c>
      <c r="AL59" s="774">
        <f t="shared" si="180"/>
        <v>0</v>
      </c>
      <c r="AM59" s="775">
        <f t="shared" si="181"/>
        <v>0</v>
      </c>
      <c r="AN59" s="774">
        <f t="shared" si="182"/>
        <v>0</v>
      </c>
      <c r="AO59" s="775">
        <f t="shared" si="183"/>
        <v>0</v>
      </c>
      <c r="AP59" s="693">
        <f t="shared" si="99"/>
        <v>55000</v>
      </c>
      <c r="AQ59" s="775">
        <f t="shared" si="184"/>
        <v>190685000</v>
      </c>
      <c r="AR59" s="774">
        <f t="shared" si="185"/>
        <v>8640.0593749999989</v>
      </c>
      <c r="AS59" s="775">
        <f t="shared" si="186"/>
        <v>29955085.853124995</v>
      </c>
      <c r="AT59" s="776">
        <f t="shared" si="187"/>
        <v>76368.071249999994</v>
      </c>
      <c r="AU59" s="776">
        <f t="shared" si="188"/>
        <v>127280.11874999999</v>
      </c>
      <c r="AV59" s="693">
        <f t="shared" si="103"/>
        <v>63640.059374999997</v>
      </c>
      <c r="AW59" s="775">
        <f t="shared" si="172"/>
        <v>28867130.932499997</v>
      </c>
      <c r="AX59" s="775">
        <f t="shared" si="189"/>
        <v>208484834.51249999</v>
      </c>
      <c r="AY59" s="775">
        <f t="shared" si="190"/>
        <v>441280171.70624995</v>
      </c>
      <c r="AZ59" s="775">
        <f t="shared" si="190"/>
        <v>220640085.85312498</v>
      </c>
      <c r="BA59" s="693">
        <f t="shared" si="191"/>
        <v>220640085.85312498</v>
      </c>
      <c r="BB59" s="693">
        <f t="shared" si="192"/>
        <v>0</v>
      </c>
      <c r="BC59" s="774">
        <f t="shared" si="193"/>
        <v>0</v>
      </c>
      <c r="BD59" s="775">
        <f t="shared" si="194"/>
        <v>0</v>
      </c>
      <c r="BE59" s="777"/>
      <c r="BG59" s="790">
        <f>AH59</f>
        <v>30000</v>
      </c>
      <c r="BH59" s="790">
        <f t="shared" si="195"/>
        <v>104010000</v>
      </c>
      <c r="BI59" s="790">
        <f>AJ59</f>
        <v>25000</v>
      </c>
      <c r="BJ59" s="790">
        <f t="shared" si="196"/>
        <v>86675000</v>
      </c>
      <c r="BK59" s="790">
        <f>AL59</f>
        <v>0</v>
      </c>
      <c r="BL59" s="790">
        <f t="shared" si="197"/>
        <v>0</v>
      </c>
      <c r="BM59" s="790">
        <f>AN59</f>
        <v>0</v>
      </c>
      <c r="BN59" s="790">
        <f t="shared" si="198"/>
        <v>0</v>
      </c>
      <c r="BO59" s="790">
        <f t="shared" si="105"/>
        <v>55000</v>
      </c>
      <c r="BP59" s="790">
        <f t="shared" si="199"/>
        <v>190685000</v>
      </c>
      <c r="BQ59" s="790">
        <f t="shared" si="200"/>
        <v>8640.0593749999989</v>
      </c>
      <c r="BR59" s="790">
        <f t="shared" si="201"/>
        <v>29955085.853124999</v>
      </c>
      <c r="BS59" s="790">
        <f t="shared" si="107"/>
        <v>63640.059374999997</v>
      </c>
      <c r="BT59" s="790">
        <f t="shared" si="202"/>
        <v>220640085.85312498</v>
      </c>
      <c r="BU59" s="790">
        <f t="shared" si="203"/>
        <v>220640085.85312498</v>
      </c>
      <c r="BV59" s="790">
        <f t="shared" si="204"/>
        <v>0</v>
      </c>
      <c r="BW59" s="790"/>
      <c r="BX59" s="790">
        <f t="shared" si="205"/>
        <v>0</v>
      </c>
      <c r="BY59" s="791" t="s">
        <v>400</v>
      </c>
      <c r="CA59" s="744">
        <f>'동해기지(건축)'!BP726</f>
        <v>20000</v>
      </c>
      <c r="CB59" s="745">
        <f t="shared" si="395"/>
        <v>69340000</v>
      </c>
      <c r="CC59" s="718">
        <f>'동해기지(건축)'!BQ726</f>
        <v>40000</v>
      </c>
      <c r="CD59" s="745">
        <f t="shared" si="396"/>
        <v>138680000</v>
      </c>
      <c r="CE59" s="718"/>
      <c r="CF59" s="745">
        <f t="shared" si="397"/>
        <v>0</v>
      </c>
      <c r="CG59" s="718"/>
      <c r="CH59" s="745">
        <f t="shared" si="398"/>
        <v>0</v>
      </c>
      <c r="CI59" s="746">
        <f t="shared" si="108"/>
        <v>60000</v>
      </c>
      <c r="CJ59" s="745">
        <f t="shared" si="399"/>
        <v>208020000</v>
      </c>
      <c r="CK59" s="718"/>
      <c r="CL59" s="745">
        <f t="shared" si="400"/>
        <v>0</v>
      </c>
      <c r="CM59" s="746">
        <f t="shared" si="109"/>
        <v>60000</v>
      </c>
      <c r="CN59" s="745">
        <f t="shared" si="401"/>
        <v>208020000</v>
      </c>
      <c r="CO59" s="699">
        <f t="shared" si="206"/>
        <v>75600000</v>
      </c>
      <c r="CP59" s="699">
        <f t="shared" si="206"/>
        <v>22680000</v>
      </c>
      <c r="CQ59" s="699">
        <f t="shared" si="206"/>
        <v>43740000</v>
      </c>
      <c r="CR59" s="699">
        <f t="shared" si="206"/>
        <v>66000000</v>
      </c>
      <c r="CS59" s="700">
        <f t="shared" si="206"/>
        <v>0</v>
      </c>
      <c r="CT59" s="699">
        <f t="shared" si="206"/>
        <v>0</v>
      </c>
      <c r="CU59" s="699">
        <f t="shared" si="206"/>
        <v>0</v>
      </c>
      <c r="CV59" s="700">
        <f t="shared" si="402"/>
        <v>0</v>
      </c>
      <c r="CW59" s="697"/>
      <c r="CX59" s="696">
        <f t="shared" si="207"/>
        <v>0</v>
      </c>
      <c r="CY59" s="701"/>
      <c r="DA59" s="778">
        <f>IFERROR(VLOOKUP($C59,정민건설!$A$13:$AM$154,28,FALSE),0)</f>
        <v>30000</v>
      </c>
      <c r="DB59" s="775">
        <f t="shared" si="208"/>
        <v>104010000</v>
      </c>
      <c r="DC59" s="778">
        <f>IFERROR(VLOOKUP($C59,정민건설!$A$13:$AM$154,30,FALSE),0)</f>
        <v>25000</v>
      </c>
      <c r="DD59" s="775">
        <f t="shared" si="209"/>
        <v>86675000</v>
      </c>
      <c r="DE59" s="774">
        <f>IFERROR(VLOOKUP($C59,정민건설!$A$13:$AM$154,32,FALSE),0)</f>
        <v>0</v>
      </c>
      <c r="DF59" s="775">
        <f t="shared" si="210"/>
        <v>0</v>
      </c>
      <c r="DG59" s="774">
        <f>IFERROR(VLOOKUP($C59,정민건설!$A$13:$AM$154,34,FALSE),0)</f>
        <v>0</v>
      </c>
      <c r="DH59" s="775">
        <f t="shared" si="211"/>
        <v>0</v>
      </c>
      <c r="DI59" s="693">
        <f t="shared" si="110"/>
        <v>55000</v>
      </c>
      <c r="DJ59" s="775">
        <f t="shared" si="212"/>
        <v>190685000</v>
      </c>
      <c r="DK59" s="778">
        <f t="shared" si="213"/>
        <v>8640.0593749999989</v>
      </c>
      <c r="DL59" s="779">
        <f t="shared" si="214"/>
        <v>29955085.853124999</v>
      </c>
      <c r="DM59" s="693">
        <f t="shared" si="112"/>
        <v>63640.059374999997</v>
      </c>
      <c r="DN59" s="775">
        <f t="shared" si="215"/>
        <v>220640085.85312498</v>
      </c>
      <c r="DO59" s="693">
        <f t="shared" si="216"/>
        <v>220640085.85312498</v>
      </c>
      <c r="DP59" s="693">
        <f t="shared" si="217"/>
        <v>0</v>
      </c>
      <c r="DQ59" s="774"/>
      <c r="DR59" s="775">
        <f t="shared" si="218"/>
        <v>0</v>
      </c>
      <c r="DS59" s="777"/>
      <c r="DU59" s="790">
        <f>AH59</f>
        <v>30000</v>
      </c>
      <c r="DV59" s="805">
        <f t="shared" si="219"/>
        <v>104010000</v>
      </c>
      <c r="DW59" s="774">
        <f>IFERROR(VLOOKUP($C59,[1]영만종합건설!$A$13:$AN$154,30,FALSE),0)</f>
        <v>7000</v>
      </c>
      <c r="DX59" s="780">
        <f t="shared" si="220"/>
        <v>24269000</v>
      </c>
      <c r="DY59" s="778">
        <f>IFERROR(VLOOKUP($C59,[1]영만종합건설!$A$13:$AN$154,32,FALSE),0)</f>
        <v>0</v>
      </c>
      <c r="DZ59" s="780">
        <f t="shared" si="221"/>
        <v>0</v>
      </c>
      <c r="EA59" s="778">
        <f>IFERROR(VLOOKUP($C59,[1]영만종합건설!$A$13:$AN$154,34,FALSE),0)</f>
        <v>0</v>
      </c>
      <c r="EB59" s="780">
        <f t="shared" si="222"/>
        <v>0</v>
      </c>
      <c r="EC59" s="703">
        <f t="shared" si="113"/>
        <v>37000</v>
      </c>
      <c r="ED59" s="780">
        <f t="shared" si="223"/>
        <v>128279000</v>
      </c>
      <c r="EE59" s="778">
        <f t="shared" si="224"/>
        <v>4783.7686249999997</v>
      </c>
      <c r="EF59" s="779">
        <f t="shared" si="114"/>
        <v>16585325.822874999</v>
      </c>
      <c r="EG59" s="703">
        <f t="shared" si="115"/>
        <v>41783.768624999997</v>
      </c>
      <c r="EH59" s="780">
        <f t="shared" si="225"/>
        <v>144864325.82287499</v>
      </c>
      <c r="EI59" s="703">
        <f t="shared" si="226"/>
        <v>144864325.82287499</v>
      </c>
      <c r="EJ59" s="703">
        <f t="shared" si="227"/>
        <v>0</v>
      </c>
      <c r="EK59" s="778"/>
      <c r="EL59" s="780">
        <f t="shared" si="228"/>
        <v>0</v>
      </c>
      <c r="EM59" s="813" t="s">
        <v>468</v>
      </c>
      <c r="EO59" s="778">
        <f>IFERROR(VLOOKUP($C59,[1]부강종합건설!$A$13:$AM$154,28,FALSE),0)</f>
        <v>15000</v>
      </c>
      <c r="EP59" s="780">
        <f t="shared" si="229"/>
        <v>52005000</v>
      </c>
      <c r="EQ59" s="778">
        <f>IFERROR(VLOOKUP($C59,[1]부강종합건설!$A$13:$AM$154,30,FALSE),0)</f>
        <v>5000</v>
      </c>
      <c r="ER59" s="780">
        <f t="shared" si="230"/>
        <v>17335000</v>
      </c>
      <c r="ES59" s="778">
        <f>IFERROR(VLOOKUP($C59,[1]부강종합건설!$A$13:$AM$154,32,FALSE),0)</f>
        <v>0</v>
      </c>
      <c r="ET59" s="780">
        <f t="shared" si="231"/>
        <v>0</v>
      </c>
      <c r="EU59" s="778">
        <f>IFERROR(VLOOKUP($C59,[1]부강종합건설!$A$13:$AM$154,34,FALSE),0)</f>
        <v>2790</v>
      </c>
      <c r="EV59" s="780">
        <f t="shared" si="232"/>
        <v>9672930</v>
      </c>
      <c r="EW59" s="703">
        <f t="shared" si="116"/>
        <v>22790</v>
      </c>
      <c r="EX59" s="780">
        <f t="shared" si="233"/>
        <v>79012930</v>
      </c>
      <c r="EY59" s="778">
        <f t="shared" si="234"/>
        <v>2954.7721750000001</v>
      </c>
      <c r="EZ59" s="779">
        <f t="shared" si="117"/>
        <v>10244195.130725</v>
      </c>
      <c r="FA59" s="703">
        <f t="shared" si="118"/>
        <v>25744.772174999998</v>
      </c>
      <c r="FB59" s="780">
        <f t="shared" si="235"/>
        <v>89257125.130724996</v>
      </c>
      <c r="FC59" s="703">
        <f t="shared" si="236"/>
        <v>89257125.130724996</v>
      </c>
      <c r="FD59" s="703">
        <f t="shared" si="237"/>
        <v>0</v>
      </c>
      <c r="FE59" s="778"/>
      <c r="FF59" s="780">
        <f t="shared" si="238"/>
        <v>0</v>
      </c>
      <c r="FG59" s="782"/>
      <c r="FI59" s="774">
        <f>IFERROR(VLOOKUP($C59,[1]대도엔지니어링!$A$13:$AN$154,28,FALSE),0)</f>
        <v>50000</v>
      </c>
      <c r="FJ59" s="775">
        <f t="shared" si="239"/>
        <v>173350000</v>
      </c>
      <c r="FK59" s="774">
        <f>IFERROR(VLOOKUP($C59,[1]대도엔지니어링!$A$13:$AN$154,30,FALSE),0)</f>
        <v>40000</v>
      </c>
      <c r="FL59" s="775">
        <f t="shared" si="240"/>
        <v>138680000</v>
      </c>
      <c r="FM59" s="774">
        <f>IFERROR(VLOOKUP($C59,[1]대도엔지니어링!$A$13:$AN$154,32,FALSE),0)</f>
        <v>30000</v>
      </c>
      <c r="FN59" s="775">
        <f t="shared" si="241"/>
        <v>104010000</v>
      </c>
      <c r="FO59" s="774">
        <f>IFERROR(VLOOKUP($C59,[1]대도엔지니어링!$A$13:$AN$154,34,FALSE),0)</f>
        <v>3310</v>
      </c>
      <c r="FP59" s="775">
        <f t="shared" si="242"/>
        <v>11475770</v>
      </c>
      <c r="FQ59" s="693">
        <f t="shared" si="119"/>
        <v>123310</v>
      </c>
      <c r="FR59" s="775">
        <f t="shared" si="243"/>
        <v>427515770</v>
      </c>
      <c r="FS59" s="774">
        <f t="shared" si="120"/>
        <v>9861.6467187880662</v>
      </c>
      <c r="FT59" s="775">
        <f t="shared" si="244"/>
        <v>34190329.174038224</v>
      </c>
      <c r="FU59" s="693">
        <f t="shared" si="121"/>
        <v>133171.64671878808</v>
      </c>
      <c r="FV59" s="775">
        <f t="shared" si="245"/>
        <v>461706099.17403829</v>
      </c>
      <c r="FW59" s="693">
        <f t="shared" si="246"/>
        <v>461706099.17403829</v>
      </c>
      <c r="FX59" s="693">
        <f t="shared" si="247"/>
        <v>0</v>
      </c>
      <c r="FY59" s="774"/>
      <c r="FZ59" s="775">
        <f t="shared" si="248"/>
        <v>0</v>
      </c>
      <c r="GA59" s="782"/>
      <c r="GC59" s="774">
        <f>IFERROR(VLOOKUP($C59,[1]부명엔지니어링!$A$13:$AN$154,28,FALSE),0)</f>
        <v>30000</v>
      </c>
      <c r="GD59" s="775">
        <f t="shared" si="249"/>
        <v>104010000</v>
      </c>
      <c r="GE59" s="774">
        <f>IFERROR(VLOOKUP($C59,[1]부명엔지니어링!$A$13:$AN$154,30,FALSE),0)</f>
        <v>20000</v>
      </c>
      <c r="GF59" s="775">
        <f t="shared" si="250"/>
        <v>69340000</v>
      </c>
      <c r="GG59" s="774">
        <f>IFERROR(VLOOKUP($C59,[1]부명엔지니어링!$A$13:$AN$154,32,FALSE),0)</f>
        <v>0</v>
      </c>
      <c r="GH59" s="775">
        <f t="shared" si="251"/>
        <v>0</v>
      </c>
      <c r="GI59" s="774">
        <f>IFERROR(VLOOKUP($C59,[1]부명엔지니어링!$A$13:$AN$154,34,FALSE),0)</f>
        <v>0</v>
      </c>
      <c r="GJ59" s="775">
        <f t="shared" si="252"/>
        <v>0</v>
      </c>
      <c r="GK59" s="693">
        <f t="shared" si="122"/>
        <v>50000</v>
      </c>
      <c r="GL59" s="775">
        <f t="shared" si="253"/>
        <v>173350000</v>
      </c>
      <c r="GM59" s="774">
        <f t="shared" si="254"/>
        <v>7568.8674999999994</v>
      </c>
      <c r="GN59" s="775">
        <f t="shared" si="123"/>
        <v>26241263.622499999</v>
      </c>
      <c r="GO59" s="693">
        <f t="shared" si="124"/>
        <v>57568.8675</v>
      </c>
      <c r="GP59" s="775">
        <f t="shared" si="255"/>
        <v>199591263.6225</v>
      </c>
      <c r="GQ59" s="693">
        <f t="shared" si="256"/>
        <v>199591263.6225</v>
      </c>
      <c r="GR59" s="693">
        <f t="shared" si="257"/>
        <v>0</v>
      </c>
      <c r="GS59" s="774"/>
      <c r="GT59" s="775">
        <f t="shared" si="258"/>
        <v>0</v>
      </c>
      <c r="GU59" s="782"/>
      <c r="GW59" s="790">
        <f t="shared" si="406"/>
        <v>30000</v>
      </c>
      <c r="GX59" s="790">
        <f t="shared" si="259"/>
        <v>104010000</v>
      </c>
      <c r="GY59" s="790">
        <f t="shared" si="407"/>
        <v>25000</v>
      </c>
      <c r="GZ59" s="790">
        <f t="shared" si="260"/>
        <v>86675000</v>
      </c>
      <c r="HA59" s="790">
        <f t="shared" si="408"/>
        <v>0</v>
      </c>
      <c r="HB59" s="790">
        <f t="shared" si="261"/>
        <v>0</v>
      </c>
      <c r="HC59" s="790">
        <f t="shared" si="409"/>
        <v>0</v>
      </c>
      <c r="HD59" s="790">
        <f t="shared" si="262"/>
        <v>0</v>
      </c>
      <c r="HE59" s="790">
        <f t="shared" si="125"/>
        <v>55000</v>
      </c>
      <c r="HF59" s="790">
        <f t="shared" si="263"/>
        <v>190685000</v>
      </c>
      <c r="HG59" s="790">
        <f t="shared" si="264"/>
        <v>8640.0593749999989</v>
      </c>
      <c r="HH59" s="790">
        <f t="shared" si="126"/>
        <v>29955085.853124999</v>
      </c>
      <c r="HI59" s="790">
        <f t="shared" si="127"/>
        <v>63640.059374999997</v>
      </c>
      <c r="HJ59" s="790">
        <f t="shared" si="265"/>
        <v>220640085.85312498</v>
      </c>
      <c r="HK59" s="790">
        <f t="shared" si="389"/>
        <v>220640085.85312498</v>
      </c>
      <c r="HL59" s="790">
        <f t="shared" si="390"/>
        <v>0</v>
      </c>
      <c r="HM59" s="790"/>
      <c r="HN59" s="790">
        <f t="shared" si="268"/>
        <v>0</v>
      </c>
      <c r="HO59" s="791" t="s">
        <v>400</v>
      </c>
      <c r="HQ59" s="783"/>
      <c r="HR59" s="784">
        <f t="shared" si="269"/>
        <v>0</v>
      </c>
      <c r="HS59" s="783"/>
      <c r="HT59" s="784">
        <f t="shared" si="270"/>
        <v>0</v>
      </c>
      <c r="HU59" s="783"/>
      <c r="HV59" s="784">
        <f t="shared" si="271"/>
        <v>0</v>
      </c>
      <c r="HW59" s="783"/>
      <c r="HX59" s="784">
        <f t="shared" si="272"/>
        <v>0</v>
      </c>
      <c r="HY59" s="707">
        <f t="shared" si="128"/>
        <v>0</v>
      </c>
      <c r="HZ59" s="784">
        <f t="shared" si="273"/>
        <v>0</v>
      </c>
      <c r="IA59" s="783"/>
      <c r="IB59" s="784">
        <f t="shared" si="274"/>
        <v>0</v>
      </c>
      <c r="IC59" s="707">
        <f t="shared" si="129"/>
        <v>0</v>
      </c>
      <c r="ID59" s="784">
        <f t="shared" si="275"/>
        <v>0</v>
      </c>
      <c r="IE59" s="706">
        <f t="shared" si="276"/>
        <v>0</v>
      </c>
      <c r="IF59" s="706">
        <f t="shared" si="277"/>
        <v>0</v>
      </c>
      <c r="IG59" s="783"/>
      <c r="IH59" s="784">
        <f t="shared" si="278"/>
        <v>0</v>
      </c>
      <c r="II59" s="782"/>
      <c r="IK59" s="783"/>
      <c r="IL59" s="784">
        <f t="shared" si="279"/>
        <v>0</v>
      </c>
      <c r="IM59" s="783"/>
      <c r="IN59" s="784">
        <f t="shared" si="280"/>
        <v>0</v>
      </c>
      <c r="IO59" s="783"/>
      <c r="IP59" s="784">
        <f t="shared" si="281"/>
        <v>0</v>
      </c>
      <c r="IQ59" s="783"/>
      <c r="IR59" s="784">
        <f t="shared" si="282"/>
        <v>0</v>
      </c>
      <c r="IS59" s="707">
        <f t="shared" si="130"/>
        <v>0</v>
      </c>
      <c r="IT59" s="784">
        <f t="shared" si="283"/>
        <v>0</v>
      </c>
      <c r="IU59" s="783"/>
      <c r="IV59" s="784">
        <f t="shared" si="284"/>
        <v>0</v>
      </c>
      <c r="IW59" s="707">
        <f t="shared" si="131"/>
        <v>0</v>
      </c>
      <c r="IX59" s="784">
        <f t="shared" si="285"/>
        <v>0</v>
      </c>
      <c r="IY59" s="706">
        <f t="shared" si="286"/>
        <v>0</v>
      </c>
      <c r="IZ59" s="706">
        <f t="shared" si="287"/>
        <v>0</v>
      </c>
      <c r="JA59" s="783"/>
      <c r="JB59" s="784">
        <f t="shared" si="288"/>
        <v>0</v>
      </c>
      <c r="JC59" s="782"/>
      <c r="JE59" s="783"/>
      <c r="JF59" s="784">
        <f t="shared" si="289"/>
        <v>0</v>
      </c>
      <c r="JG59" s="783"/>
      <c r="JH59" s="784">
        <f t="shared" si="290"/>
        <v>0</v>
      </c>
      <c r="JI59" s="783"/>
      <c r="JJ59" s="784">
        <f t="shared" si="291"/>
        <v>0</v>
      </c>
      <c r="JK59" s="783"/>
      <c r="JL59" s="784">
        <f t="shared" si="292"/>
        <v>0</v>
      </c>
      <c r="JM59" s="707">
        <f t="shared" si="132"/>
        <v>0</v>
      </c>
      <c r="JN59" s="784">
        <f t="shared" si="293"/>
        <v>0</v>
      </c>
      <c r="JO59" s="783"/>
      <c r="JP59" s="784">
        <f t="shared" si="294"/>
        <v>0</v>
      </c>
      <c r="JQ59" s="707">
        <f t="shared" si="133"/>
        <v>0</v>
      </c>
      <c r="JR59" s="784">
        <f t="shared" si="295"/>
        <v>0</v>
      </c>
      <c r="JS59" s="706">
        <f t="shared" si="296"/>
        <v>0</v>
      </c>
      <c r="JT59" s="706">
        <f t="shared" si="297"/>
        <v>0</v>
      </c>
      <c r="JU59" s="783"/>
      <c r="JV59" s="784">
        <f t="shared" si="298"/>
        <v>0</v>
      </c>
      <c r="JW59" s="782"/>
      <c r="JY59" s="783"/>
      <c r="JZ59" s="784">
        <f t="shared" si="299"/>
        <v>0</v>
      </c>
      <c r="KA59" s="783"/>
      <c r="KB59" s="784">
        <f t="shared" si="300"/>
        <v>0</v>
      </c>
      <c r="KC59" s="783"/>
      <c r="KD59" s="784">
        <f t="shared" si="301"/>
        <v>0</v>
      </c>
      <c r="KE59" s="783"/>
      <c r="KF59" s="784">
        <f t="shared" si="302"/>
        <v>0</v>
      </c>
      <c r="KG59" s="707">
        <f t="shared" si="134"/>
        <v>0</v>
      </c>
      <c r="KH59" s="784">
        <f t="shared" si="303"/>
        <v>0</v>
      </c>
      <c r="KI59" s="783"/>
      <c r="KJ59" s="784">
        <f t="shared" si="304"/>
        <v>0</v>
      </c>
      <c r="KK59" s="707">
        <f t="shared" si="135"/>
        <v>0</v>
      </c>
      <c r="KL59" s="784">
        <f t="shared" si="305"/>
        <v>0</v>
      </c>
      <c r="KM59" s="706">
        <f t="shared" si="306"/>
        <v>0</v>
      </c>
      <c r="KN59" s="706">
        <f t="shared" si="307"/>
        <v>0</v>
      </c>
      <c r="KO59" s="783"/>
      <c r="KP59" s="784">
        <f t="shared" si="308"/>
        <v>0</v>
      </c>
      <c r="KQ59" s="782"/>
      <c r="KS59" s="783"/>
      <c r="KT59" s="784">
        <f t="shared" si="309"/>
        <v>0</v>
      </c>
      <c r="KU59" s="783"/>
      <c r="KV59" s="784">
        <f t="shared" si="310"/>
        <v>0</v>
      </c>
      <c r="KW59" s="783"/>
      <c r="KX59" s="784">
        <f t="shared" si="311"/>
        <v>0</v>
      </c>
      <c r="KY59" s="783"/>
      <c r="KZ59" s="784">
        <f t="shared" si="312"/>
        <v>0</v>
      </c>
      <c r="LA59" s="707">
        <f t="shared" si="136"/>
        <v>0</v>
      </c>
      <c r="LB59" s="784">
        <f t="shared" si="313"/>
        <v>0</v>
      </c>
      <c r="LC59" s="783"/>
      <c r="LD59" s="784">
        <f t="shared" si="314"/>
        <v>0</v>
      </c>
      <c r="LE59" s="707">
        <f t="shared" si="137"/>
        <v>0</v>
      </c>
      <c r="LF59" s="784">
        <f t="shared" si="315"/>
        <v>0</v>
      </c>
      <c r="LG59" s="706">
        <f t="shared" si="316"/>
        <v>0</v>
      </c>
      <c r="LH59" s="706">
        <f t="shared" si="317"/>
        <v>0</v>
      </c>
      <c r="LI59" s="783"/>
      <c r="LJ59" s="784">
        <f t="shared" si="318"/>
        <v>0</v>
      </c>
      <c r="LK59" s="782"/>
      <c r="LM59" s="783"/>
      <c r="LN59" s="784">
        <f t="shared" si="319"/>
        <v>0</v>
      </c>
      <c r="LO59" s="783"/>
      <c r="LP59" s="784">
        <f t="shared" si="320"/>
        <v>0</v>
      </c>
      <c r="LQ59" s="783"/>
      <c r="LR59" s="784">
        <f t="shared" si="321"/>
        <v>0</v>
      </c>
      <c r="LS59" s="783"/>
      <c r="LT59" s="784">
        <f t="shared" si="322"/>
        <v>0</v>
      </c>
      <c r="LU59" s="707">
        <f t="shared" si="138"/>
        <v>0</v>
      </c>
      <c r="LV59" s="784">
        <f t="shared" si="323"/>
        <v>0</v>
      </c>
      <c r="LW59" s="783"/>
      <c r="LX59" s="784">
        <f t="shared" si="324"/>
        <v>0</v>
      </c>
      <c r="LY59" s="707">
        <f t="shared" si="139"/>
        <v>0</v>
      </c>
      <c r="LZ59" s="784">
        <f t="shared" si="325"/>
        <v>0</v>
      </c>
      <c r="MA59" s="706">
        <f t="shared" si="326"/>
        <v>0</v>
      </c>
      <c r="MB59" s="706">
        <f t="shared" si="327"/>
        <v>0</v>
      </c>
      <c r="MC59" s="783"/>
      <c r="MD59" s="784">
        <f t="shared" si="328"/>
        <v>0</v>
      </c>
      <c r="ME59" s="782"/>
      <c r="MG59" s="783"/>
      <c r="MH59" s="784">
        <f t="shared" si="329"/>
        <v>0</v>
      </c>
      <c r="MI59" s="783"/>
      <c r="MJ59" s="784">
        <f t="shared" si="330"/>
        <v>0</v>
      </c>
      <c r="MK59" s="783"/>
      <c r="ML59" s="784">
        <f t="shared" si="331"/>
        <v>0</v>
      </c>
      <c r="MM59" s="783"/>
      <c r="MN59" s="784">
        <f t="shared" si="332"/>
        <v>0</v>
      </c>
      <c r="MO59" s="707">
        <f t="shared" si="140"/>
        <v>0</v>
      </c>
      <c r="MP59" s="784">
        <f t="shared" si="333"/>
        <v>0</v>
      </c>
      <c r="MQ59" s="783"/>
      <c r="MR59" s="784">
        <f t="shared" si="334"/>
        <v>0</v>
      </c>
      <c r="MS59" s="707">
        <f t="shared" si="141"/>
        <v>0</v>
      </c>
      <c r="MT59" s="784">
        <f t="shared" si="335"/>
        <v>0</v>
      </c>
      <c r="MU59" s="706">
        <f t="shared" si="336"/>
        <v>0</v>
      </c>
      <c r="MV59" s="706">
        <f t="shared" si="337"/>
        <v>0</v>
      </c>
      <c r="MW59" s="783"/>
      <c r="MX59" s="784">
        <f t="shared" si="338"/>
        <v>0</v>
      </c>
      <c r="MY59" s="782"/>
      <c r="NA59" s="783"/>
      <c r="NB59" s="784">
        <f t="shared" si="339"/>
        <v>0</v>
      </c>
      <c r="NC59" s="783"/>
      <c r="ND59" s="784">
        <f t="shared" si="340"/>
        <v>0</v>
      </c>
      <c r="NE59" s="783"/>
      <c r="NF59" s="784">
        <f t="shared" si="341"/>
        <v>0</v>
      </c>
      <c r="NG59" s="783"/>
      <c r="NH59" s="784">
        <f t="shared" si="342"/>
        <v>0</v>
      </c>
      <c r="NI59" s="707">
        <f t="shared" si="142"/>
        <v>0</v>
      </c>
      <c r="NJ59" s="784">
        <f t="shared" si="343"/>
        <v>0</v>
      </c>
      <c r="NK59" s="783"/>
      <c r="NL59" s="784">
        <f t="shared" si="344"/>
        <v>0</v>
      </c>
      <c r="NM59" s="707">
        <f t="shared" si="143"/>
        <v>0</v>
      </c>
      <c r="NN59" s="784">
        <f t="shared" si="345"/>
        <v>0</v>
      </c>
      <c r="NO59" s="706">
        <f t="shared" si="346"/>
        <v>0</v>
      </c>
      <c r="NP59" s="706">
        <f t="shared" si="347"/>
        <v>0</v>
      </c>
      <c r="NQ59" s="783"/>
      <c r="NR59" s="784">
        <f t="shared" si="348"/>
        <v>0</v>
      </c>
      <c r="NS59" s="782"/>
      <c r="NU59" s="783"/>
      <c r="NV59" s="784">
        <f t="shared" si="349"/>
        <v>0</v>
      </c>
      <c r="NW59" s="783"/>
      <c r="NX59" s="784">
        <f t="shared" si="350"/>
        <v>0</v>
      </c>
      <c r="NY59" s="783"/>
      <c r="NZ59" s="784">
        <f t="shared" si="351"/>
        <v>0</v>
      </c>
      <c r="OA59" s="783"/>
      <c r="OB59" s="784">
        <f t="shared" si="352"/>
        <v>0</v>
      </c>
      <c r="OC59" s="707">
        <f t="shared" si="144"/>
        <v>0</v>
      </c>
      <c r="OD59" s="784">
        <f t="shared" si="353"/>
        <v>0</v>
      </c>
      <c r="OE59" s="783"/>
      <c r="OF59" s="784">
        <f t="shared" si="354"/>
        <v>0</v>
      </c>
      <c r="OG59" s="707">
        <f t="shared" si="145"/>
        <v>0</v>
      </c>
      <c r="OH59" s="784">
        <f t="shared" si="355"/>
        <v>0</v>
      </c>
      <c r="OI59" s="706">
        <f t="shared" si="356"/>
        <v>0</v>
      </c>
      <c r="OJ59" s="706">
        <f t="shared" si="357"/>
        <v>0</v>
      </c>
      <c r="OK59" s="783"/>
      <c r="OL59" s="784">
        <f t="shared" si="358"/>
        <v>0</v>
      </c>
      <c r="OM59" s="782"/>
      <c r="OO59" s="783"/>
      <c r="OP59" s="784">
        <f t="shared" si="359"/>
        <v>0</v>
      </c>
      <c r="OQ59" s="783"/>
      <c r="OR59" s="784">
        <f t="shared" si="360"/>
        <v>0</v>
      </c>
      <c r="OS59" s="783"/>
      <c r="OT59" s="784">
        <f t="shared" si="361"/>
        <v>0</v>
      </c>
      <c r="OU59" s="783"/>
      <c r="OV59" s="784">
        <f t="shared" si="362"/>
        <v>0</v>
      </c>
      <c r="OW59" s="707">
        <f t="shared" si="146"/>
        <v>0</v>
      </c>
      <c r="OX59" s="784">
        <f t="shared" si="363"/>
        <v>0</v>
      </c>
      <c r="OY59" s="783"/>
      <c r="OZ59" s="784">
        <f t="shared" si="364"/>
        <v>0</v>
      </c>
      <c r="PA59" s="707">
        <f t="shared" si="147"/>
        <v>0</v>
      </c>
      <c r="PB59" s="784">
        <f t="shared" si="365"/>
        <v>0</v>
      </c>
      <c r="PC59" s="706">
        <f t="shared" si="366"/>
        <v>0</v>
      </c>
      <c r="PD59" s="706">
        <f t="shared" si="367"/>
        <v>0</v>
      </c>
      <c r="PE59" s="783"/>
      <c r="PF59" s="784">
        <f t="shared" si="368"/>
        <v>0</v>
      </c>
      <c r="PG59" s="782"/>
      <c r="PI59" s="783"/>
      <c r="PJ59" s="784">
        <f t="shared" si="369"/>
        <v>0</v>
      </c>
      <c r="PK59" s="783"/>
      <c r="PL59" s="784">
        <f t="shared" si="370"/>
        <v>0</v>
      </c>
      <c r="PM59" s="783"/>
      <c r="PN59" s="784">
        <f t="shared" si="371"/>
        <v>0</v>
      </c>
      <c r="PO59" s="783"/>
      <c r="PP59" s="784">
        <f t="shared" si="372"/>
        <v>0</v>
      </c>
      <c r="PQ59" s="707">
        <f t="shared" si="148"/>
        <v>0</v>
      </c>
      <c r="PR59" s="784">
        <f t="shared" si="373"/>
        <v>0</v>
      </c>
      <c r="PS59" s="783"/>
      <c r="PT59" s="784">
        <f t="shared" si="374"/>
        <v>0</v>
      </c>
      <c r="PU59" s="707">
        <f t="shared" si="149"/>
        <v>0</v>
      </c>
      <c r="PV59" s="784">
        <f t="shared" si="375"/>
        <v>0</v>
      </c>
      <c r="PW59" s="706">
        <f t="shared" si="376"/>
        <v>0</v>
      </c>
      <c r="PX59" s="706">
        <f t="shared" si="377"/>
        <v>0</v>
      </c>
      <c r="PY59" s="783"/>
      <c r="PZ59" s="784">
        <f t="shared" si="378"/>
        <v>0</v>
      </c>
      <c r="QA59" s="782"/>
      <c r="QC59" s="783"/>
      <c r="QD59" s="784">
        <f t="shared" si="379"/>
        <v>0</v>
      </c>
      <c r="QE59" s="783"/>
      <c r="QF59" s="784">
        <f t="shared" si="380"/>
        <v>0</v>
      </c>
      <c r="QG59" s="783"/>
      <c r="QH59" s="784">
        <f t="shared" si="381"/>
        <v>0</v>
      </c>
      <c r="QI59" s="783"/>
      <c r="QJ59" s="784">
        <f t="shared" si="382"/>
        <v>0</v>
      </c>
      <c r="QK59" s="707">
        <f t="shared" si="150"/>
        <v>0</v>
      </c>
      <c r="QL59" s="784">
        <f t="shared" si="383"/>
        <v>0</v>
      </c>
      <c r="QM59" s="783"/>
      <c r="QN59" s="784">
        <f t="shared" si="384"/>
        <v>0</v>
      </c>
      <c r="QO59" s="707">
        <f t="shared" si="151"/>
        <v>0</v>
      </c>
      <c r="QP59" s="784">
        <f t="shared" si="385"/>
        <v>0</v>
      </c>
      <c r="QQ59" s="706">
        <f t="shared" si="386"/>
        <v>0</v>
      </c>
      <c r="QR59" s="706">
        <f t="shared" si="387"/>
        <v>0</v>
      </c>
      <c r="QS59" s="783"/>
      <c r="QT59" s="784">
        <f t="shared" si="388"/>
        <v>0</v>
      </c>
      <c r="QU59" s="782"/>
      <c r="RA59" s="785">
        <f t="shared" si="403"/>
        <v>0</v>
      </c>
      <c r="RB59" s="785" t="e">
        <f t="shared" si="90"/>
        <v>#REF!</v>
      </c>
      <c r="RC59" s="677">
        <f t="shared" si="404"/>
        <v>1260</v>
      </c>
      <c r="RD59" s="677">
        <f t="shared" si="404"/>
        <v>378</v>
      </c>
      <c r="RE59" s="677">
        <f t="shared" si="404"/>
        <v>729</v>
      </c>
      <c r="RF59" s="677">
        <f t="shared" si="404"/>
        <v>1100</v>
      </c>
      <c r="RG59" s="677">
        <f t="shared" si="404"/>
        <v>0</v>
      </c>
      <c r="RH59" s="677">
        <f t="shared" si="404"/>
        <v>0</v>
      </c>
      <c r="RI59" s="677">
        <f t="shared" si="404"/>
        <v>0</v>
      </c>
      <c r="RJ59" s="677">
        <f t="shared" si="404"/>
        <v>0</v>
      </c>
      <c r="RK59" s="677" t="e">
        <f>#REF!</f>
        <v>#REF!</v>
      </c>
      <c r="RL59" s="677" t="e">
        <f>#REF!</f>
        <v>#REF!</v>
      </c>
      <c r="RM59" s="677">
        <f t="shared" si="405"/>
        <v>0</v>
      </c>
      <c r="RN59" s="677">
        <f t="shared" si="405"/>
        <v>0</v>
      </c>
      <c r="RO59" s="677">
        <f t="shared" si="405"/>
        <v>0</v>
      </c>
      <c r="RP59" s="677">
        <f t="shared" si="405"/>
        <v>0</v>
      </c>
      <c r="RQ59" s="677">
        <f t="shared" si="405"/>
        <v>0</v>
      </c>
      <c r="RR59" s="677">
        <f t="shared" si="405"/>
        <v>0</v>
      </c>
      <c r="RS59" s="677">
        <f t="shared" si="405"/>
        <v>0</v>
      </c>
      <c r="RT59" s="677">
        <f t="shared" si="405"/>
        <v>0</v>
      </c>
      <c r="RV59" s="675">
        <f t="shared" si="6"/>
        <v>3467</v>
      </c>
      <c r="RW59" s="675">
        <f t="shared" si="7"/>
        <v>0</v>
      </c>
      <c r="RX59" s="675">
        <f t="shared" si="8"/>
        <v>0</v>
      </c>
      <c r="RY59" s="675">
        <f t="shared" si="9"/>
        <v>0</v>
      </c>
      <c r="RZ59" s="675">
        <f t="shared" si="10"/>
        <v>0</v>
      </c>
      <c r="SA59" s="675">
        <f t="shared" si="11"/>
        <v>0</v>
      </c>
      <c r="SB59" s="675">
        <f t="shared" si="12"/>
        <v>0</v>
      </c>
      <c r="SC59" s="675">
        <f t="shared" si="13"/>
        <v>0</v>
      </c>
      <c r="SD59" s="675" t="e">
        <f xml:space="preserve"> SUMIF(#REF!,$SD$8,#REF!)</f>
        <v>#REF!</v>
      </c>
      <c r="SE59" s="676" t="e">
        <f xml:space="preserve"> SUMIF(#REF!,$SE$8,#REF!)</f>
        <v>#REF!</v>
      </c>
      <c r="SG59" s="675">
        <f t="shared" si="412"/>
        <v>69300000</v>
      </c>
      <c r="SH59" s="675">
        <f t="shared" si="412"/>
        <v>20790000</v>
      </c>
      <c r="SI59" s="675">
        <f t="shared" si="412"/>
        <v>40095000</v>
      </c>
      <c r="SJ59" s="675">
        <f t="shared" si="412"/>
        <v>60500000</v>
      </c>
      <c r="SK59" s="675">
        <f t="shared" si="412"/>
        <v>0</v>
      </c>
      <c r="SL59" s="675">
        <f t="shared" si="412"/>
        <v>0</v>
      </c>
      <c r="SM59" s="675">
        <f t="shared" si="412"/>
        <v>0</v>
      </c>
      <c r="SN59" s="675">
        <f t="shared" si="412"/>
        <v>0</v>
      </c>
      <c r="SO59" s="675" t="e">
        <f t="shared" si="412"/>
        <v>#REF!</v>
      </c>
      <c r="SP59" s="675" t="e">
        <f t="shared" si="412"/>
        <v>#REF!</v>
      </c>
      <c r="SQ59" s="675">
        <f t="shared" si="412"/>
        <v>0</v>
      </c>
      <c r="SR59" s="675">
        <f t="shared" si="412"/>
        <v>0</v>
      </c>
      <c r="SS59" s="675">
        <f t="shared" si="412"/>
        <v>0</v>
      </c>
      <c r="ST59" s="675">
        <f t="shared" si="412"/>
        <v>0</v>
      </c>
      <c r="SU59" s="675">
        <f t="shared" si="412"/>
        <v>0</v>
      </c>
      <c r="SV59" s="675">
        <f t="shared" si="410"/>
        <v>0</v>
      </c>
      <c r="SW59" s="675">
        <f t="shared" si="94"/>
        <v>0</v>
      </c>
      <c r="SX59" s="675">
        <f t="shared" si="94"/>
        <v>0</v>
      </c>
      <c r="SY59" s="675" t="e">
        <f>#REF!*$AP59</f>
        <v>#REF!</v>
      </c>
      <c r="SZ59" s="675" t="e">
        <f>#REF!*$AP59</f>
        <v>#REF!</v>
      </c>
      <c r="TA59" s="675" t="e">
        <f>#REF!*$AP59</f>
        <v>#REF!</v>
      </c>
      <c r="TB59" s="675" t="e">
        <f>#REF!*$AP59</f>
        <v>#REF!</v>
      </c>
      <c r="TC59" s="675" t="e">
        <f>#REF!*$AP59</f>
        <v>#REF!</v>
      </c>
      <c r="TE59" s="675">
        <f t="shared" si="152"/>
        <v>190685000</v>
      </c>
      <c r="TF59" s="675">
        <f t="shared" si="153"/>
        <v>0</v>
      </c>
      <c r="TG59" s="675">
        <f t="shared" si="154"/>
        <v>0</v>
      </c>
      <c r="TH59" s="675">
        <f t="shared" si="155"/>
        <v>0</v>
      </c>
      <c r="TI59" s="675">
        <f t="shared" si="156"/>
        <v>0</v>
      </c>
      <c r="TJ59" s="675">
        <f t="shared" si="157"/>
        <v>0</v>
      </c>
      <c r="TK59" s="675">
        <f t="shared" si="158"/>
        <v>0</v>
      </c>
      <c r="TL59" s="675">
        <f t="shared" si="159"/>
        <v>0</v>
      </c>
      <c r="TM59" s="675">
        <f t="shared" si="160"/>
        <v>0</v>
      </c>
      <c r="TN59" s="676">
        <f t="shared" si="161"/>
        <v>0</v>
      </c>
      <c r="TP59" s="675">
        <f>IFERROR(SG59*(1+LEVEL_2!#REF!),0)</f>
        <v>0</v>
      </c>
      <c r="TQ59" s="675">
        <f>IFERROR(SH59*(1+LEVEL_2!#REF!),0)</f>
        <v>0</v>
      </c>
      <c r="TR59" s="675">
        <f>IFERROR(SI59*(1+LEVEL_2!#REF!),0)</f>
        <v>0</v>
      </c>
      <c r="TS59" s="675">
        <f>IFERROR(SJ59*(1+LEVEL_2!#REF!),0)</f>
        <v>0</v>
      </c>
      <c r="TT59" s="675">
        <f>IFERROR(SK59*(1+LEVEL_2!#REF!),0)</f>
        <v>0</v>
      </c>
      <c r="TU59" s="675">
        <f>IFERROR(SL59*(1+LEVEL_2!#REF!),0)</f>
        <v>0</v>
      </c>
      <c r="TV59" s="675">
        <f>IFERROR(SM59*(1+LEVEL_2!#REF!),0)</f>
        <v>0</v>
      </c>
      <c r="TW59" s="675">
        <f>IFERROR(SN59*(1+LEVEL_2!#REF!),0)</f>
        <v>0</v>
      </c>
      <c r="TX59" s="675">
        <f>IFERROR(SO59*(1+LEVEL_2!#REF!),0)</f>
        <v>0</v>
      </c>
      <c r="TY59" s="675">
        <f>IFERROR(SP59*(1+LEVEL_2!#REF!),0)</f>
        <v>0</v>
      </c>
      <c r="TZ59" s="675">
        <f>IFERROR(SQ59*(1+LEVEL_2!#REF!),0)</f>
        <v>0</v>
      </c>
      <c r="UA59" s="675">
        <f>IFERROR(SR59*(1+LEVEL_2!#REF!),0)</f>
        <v>0</v>
      </c>
      <c r="UB59" s="675">
        <f>IFERROR(SS59*(1+LEVEL_2!#REF!),0)</f>
        <v>0</v>
      </c>
      <c r="UC59" s="675">
        <f>IFERROR(ST59*(1+LEVEL_2!#REF!),0)</f>
        <v>0</v>
      </c>
      <c r="UD59" s="675">
        <f>IFERROR(SU59*(1+LEVEL_2!#REF!),0)</f>
        <v>0</v>
      </c>
      <c r="UE59" s="675">
        <f>IFERROR(SV59*(1+LEVEL_2!#REF!),0)</f>
        <v>0</v>
      </c>
      <c r="UF59" s="675">
        <f>IFERROR(SW59*(1+LEVEL_2!#REF!),0)</f>
        <v>0</v>
      </c>
      <c r="UG59" s="675">
        <f>IFERROR(SX59*(1+LEVEL_2!#REF!),0)</f>
        <v>0</v>
      </c>
      <c r="UH59" s="675">
        <f>IFERROR(SY59*(1+LEVEL_2!#REF!),0)</f>
        <v>0</v>
      </c>
      <c r="UI59" s="675">
        <f>IFERROR(SZ59*(1+LEVEL_2!#REF!),0)</f>
        <v>0</v>
      </c>
      <c r="UJ59" s="675">
        <f>IFERROR(TA59*(1+LEVEL_2!#REF!),0)</f>
        <v>0</v>
      </c>
      <c r="UK59" s="675">
        <f>IFERROR(TB59*(1+LEVEL_2!#REF!),0)</f>
        <v>0</v>
      </c>
      <c r="UL59" s="675">
        <f>IFERROR(TC59*(1+LEVEL_2!#REF!),0)</f>
        <v>0</v>
      </c>
      <c r="UN59" s="675">
        <f t="shared" si="162"/>
        <v>0</v>
      </c>
      <c r="UO59" s="675">
        <f t="shared" si="163"/>
        <v>0</v>
      </c>
      <c r="UP59" s="675">
        <f t="shared" si="164"/>
        <v>0</v>
      </c>
      <c r="UQ59" s="675">
        <f t="shared" si="165"/>
        <v>0</v>
      </c>
      <c r="UR59" s="675">
        <f t="shared" si="166"/>
        <v>0</v>
      </c>
      <c r="US59" s="675">
        <f t="shared" si="167"/>
        <v>0</v>
      </c>
      <c r="UT59" s="675">
        <f t="shared" si="168"/>
        <v>0</v>
      </c>
      <c r="UU59" s="675">
        <f t="shared" si="169"/>
        <v>0</v>
      </c>
      <c r="UV59" s="675">
        <f t="shared" si="170"/>
        <v>0</v>
      </c>
      <c r="UW59" s="676">
        <f t="shared" si="171"/>
        <v>0</v>
      </c>
    </row>
    <row r="60" spans="1:569" s="645" customFormat="1" ht="20.100000000000001" customHeight="1">
      <c r="A60" s="677" t="s">
        <v>164</v>
      </c>
      <c r="B60" s="677" t="s">
        <v>164</v>
      </c>
      <c r="C60" s="764" t="s">
        <v>469</v>
      </c>
      <c r="D60" s="764"/>
      <c r="E60" s="792" t="s">
        <v>470</v>
      </c>
      <c r="F60" s="793" t="s">
        <v>466</v>
      </c>
      <c r="G60" s="792" t="s">
        <v>471</v>
      </c>
      <c r="H60" s="794" t="s">
        <v>365</v>
      </c>
      <c r="I60" s="789"/>
      <c r="J60" s="789"/>
      <c r="K60" s="789"/>
      <c r="L60" s="789"/>
      <c r="M60" s="770"/>
      <c r="N60" s="771">
        <f t="shared" si="393"/>
        <v>0</v>
      </c>
      <c r="O60" s="772">
        <f t="shared" si="394"/>
        <v>0</v>
      </c>
      <c r="Q60" s="789"/>
      <c r="R60" s="795"/>
      <c r="S60" s="795"/>
      <c r="T60" s="795"/>
      <c r="U60" s="795"/>
      <c r="V60" s="795"/>
      <c r="W60" s="795"/>
      <c r="X60" s="795"/>
      <c r="Y60" s="690"/>
      <c r="Z60" s="690"/>
      <c r="AA60" s="690"/>
      <c r="AB60" s="690"/>
      <c r="AC60" s="690"/>
      <c r="AD60" s="690"/>
      <c r="AE60" s="690"/>
      <c r="AF60" s="691"/>
      <c r="AH60" s="774">
        <f t="shared" si="176"/>
        <v>60000</v>
      </c>
      <c r="AI60" s="775">
        <f t="shared" si="177"/>
        <v>0</v>
      </c>
      <c r="AJ60" s="774">
        <f t="shared" si="178"/>
        <v>30000</v>
      </c>
      <c r="AK60" s="775">
        <f t="shared" si="179"/>
        <v>0</v>
      </c>
      <c r="AL60" s="774">
        <f t="shared" si="180"/>
        <v>0</v>
      </c>
      <c r="AM60" s="775">
        <f t="shared" si="181"/>
        <v>0</v>
      </c>
      <c r="AN60" s="774">
        <f t="shared" si="182"/>
        <v>0</v>
      </c>
      <c r="AO60" s="775">
        <f t="shared" si="183"/>
        <v>0</v>
      </c>
      <c r="AP60" s="693">
        <f t="shared" si="99"/>
        <v>90000</v>
      </c>
      <c r="AQ60" s="775">
        <f t="shared" si="184"/>
        <v>0</v>
      </c>
      <c r="AR60" s="774">
        <f t="shared" si="185"/>
        <v>0</v>
      </c>
      <c r="AS60" s="775">
        <f t="shared" si="186"/>
        <v>0</v>
      </c>
      <c r="AT60" s="776">
        <f t="shared" si="187"/>
        <v>108000</v>
      </c>
      <c r="AU60" s="776">
        <f t="shared" si="188"/>
        <v>180000</v>
      </c>
      <c r="AV60" s="693">
        <f t="shared" si="103"/>
        <v>90000</v>
      </c>
      <c r="AW60" s="775">
        <f t="shared" si="172"/>
        <v>0</v>
      </c>
      <c r="AX60" s="775">
        <f t="shared" si="189"/>
        <v>0</v>
      </c>
      <c r="AY60" s="775">
        <f t="shared" si="190"/>
        <v>0</v>
      </c>
      <c r="AZ60" s="775">
        <f t="shared" si="190"/>
        <v>0</v>
      </c>
      <c r="BA60" s="693">
        <f t="shared" si="191"/>
        <v>0</v>
      </c>
      <c r="BB60" s="693">
        <f t="shared" si="192"/>
        <v>0</v>
      </c>
      <c r="BC60" s="774">
        <f t="shared" si="193"/>
        <v>0</v>
      </c>
      <c r="BD60" s="775">
        <f t="shared" si="194"/>
        <v>0</v>
      </c>
      <c r="BE60" s="777"/>
      <c r="BG60" s="790">
        <f>AH60</f>
        <v>60000</v>
      </c>
      <c r="BH60" s="790">
        <f t="shared" si="195"/>
        <v>0</v>
      </c>
      <c r="BI60" s="790">
        <f>AJ60</f>
        <v>30000</v>
      </c>
      <c r="BJ60" s="790">
        <f t="shared" si="196"/>
        <v>0</v>
      </c>
      <c r="BK60" s="790">
        <f>AL60</f>
        <v>0</v>
      </c>
      <c r="BL60" s="790">
        <f t="shared" si="197"/>
        <v>0</v>
      </c>
      <c r="BM60" s="790">
        <f>AN60</f>
        <v>0</v>
      </c>
      <c r="BN60" s="790">
        <f t="shared" si="198"/>
        <v>0</v>
      </c>
      <c r="BO60" s="790">
        <f t="shared" si="105"/>
        <v>90000</v>
      </c>
      <c r="BP60" s="790">
        <f t="shared" si="199"/>
        <v>0</v>
      </c>
      <c r="BQ60" s="790">
        <f t="shared" si="200"/>
        <v>0</v>
      </c>
      <c r="BR60" s="790">
        <f t="shared" si="201"/>
        <v>0</v>
      </c>
      <c r="BS60" s="790">
        <f t="shared" si="107"/>
        <v>90000</v>
      </c>
      <c r="BT60" s="790">
        <f t="shared" si="202"/>
        <v>0</v>
      </c>
      <c r="BU60" s="790">
        <f t="shared" si="203"/>
        <v>0</v>
      </c>
      <c r="BV60" s="790">
        <f t="shared" si="204"/>
        <v>0</v>
      </c>
      <c r="BW60" s="790"/>
      <c r="BX60" s="790">
        <f t="shared" si="205"/>
        <v>0</v>
      </c>
      <c r="BY60" s="791" t="s">
        <v>400</v>
      </c>
      <c r="CA60" s="744"/>
      <c r="CB60" s="745">
        <f t="shared" si="395"/>
        <v>0</v>
      </c>
      <c r="CC60" s="718"/>
      <c r="CD60" s="745">
        <f t="shared" si="396"/>
        <v>0</v>
      </c>
      <c r="CE60" s="718"/>
      <c r="CF60" s="745">
        <f t="shared" si="397"/>
        <v>0</v>
      </c>
      <c r="CG60" s="718"/>
      <c r="CH60" s="745">
        <f t="shared" si="398"/>
        <v>0</v>
      </c>
      <c r="CI60" s="746">
        <f t="shared" si="108"/>
        <v>0</v>
      </c>
      <c r="CJ60" s="745">
        <f t="shared" si="399"/>
        <v>0</v>
      </c>
      <c r="CK60" s="718"/>
      <c r="CL60" s="745">
        <f t="shared" si="400"/>
        <v>0</v>
      </c>
      <c r="CM60" s="746">
        <f t="shared" si="109"/>
        <v>0</v>
      </c>
      <c r="CN60" s="745">
        <f t="shared" si="401"/>
        <v>0</v>
      </c>
      <c r="CO60" s="699">
        <f t="shared" si="206"/>
        <v>0</v>
      </c>
      <c r="CP60" s="699">
        <f t="shared" si="206"/>
        <v>0</v>
      </c>
      <c r="CQ60" s="699">
        <f t="shared" si="206"/>
        <v>0</v>
      </c>
      <c r="CR60" s="699">
        <f t="shared" si="206"/>
        <v>0</v>
      </c>
      <c r="CS60" s="700">
        <f t="shared" si="206"/>
        <v>0</v>
      </c>
      <c r="CT60" s="699">
        <f t="shared" si="206"/>
        <v>0</v>
      </c>
      <c r="CU60" s="699">
        <f t="shared" si="206"/>
        <v>0</v>
      </c>
      <c r="CV60" s="700">
        <f t="shared" si="402"/>
        <v>0</v>
      </c>
      <c r="CW60" s="697"/>
      <c r="CX60" s="696">
        <f t="shared" si="207"/>
        <v>0</v>
      </c>
      <c r="CY60" s="701"/>
      <c r="DA60" s="778">
        <f>IFERROR(VLOOKUP($C60,정민건설!$A$13:$AM$154,28,FALSE),0)</f>
        <v>60000</v>
      </c>
      <c r="DB60" s="775">
        <f t="shared" si="208"/>
        <v>0</v>
      </c>
      <c r="DC60" s="778">
        <f>IFERROR(VLOOKUP($C60,정민건설!$A$13:$AM$154,30,FALSE),0)</f>
        <v>30000</v>
      </c>
      <c r="DD60" s="775">
        <f t="shared" si="209"/>
        <v>0</v>
      </c>
      <c r="DE60" s="774">
        <f>IFERROR(VLOOKUP($C60,정민건설!$A$13:$AM$154,32,FALSE),0)</f>
        <v>0</v>
      </c>
      <c r="DF60" s="775">
        <f t="shared" si="210"/>
        <v>0</v>
      </c>
      <c r="DG60" s="774">
        <f>IFERROR(VLOOKUP($C60,정민건설!$A$13:$AM$154,34,FALSE),0)</f>
        <v>0</v>
      </c>
      <c r="DH60" s="775">
        <f t="shared" si="211"/>
        <v>0</v>
      </c>
      <c r="DI60" s="693">
        <f t="shared" si="110"/>
        <v>90000</v>
      </c>
      <c r="DJ60" s="775">
        <f t="shared" si="212"/>
        <v>0</v>
      </c>
      <c r="DK60" s="778">
        <f t="shared" si="213"/>
        <v>0</v>
      </c>
      <c r="DL60" s="779">
        <f t="shared" si="214"/>
        <v>0</v>
      </c>
      <c r="DM60" s="693">
        <f t="shared" si="112"/>
        <v>90000</v>
      </c>
      <c r="DN60" s="775">
        <f t="shared" si="215"/>
        <v>0</v>
      </c>
      <c r="DO60" s="693">
        <f t="shared" si="216"/>
        <v>0</v>
      </c>
      <c r="DP60" s="693">
        <f t="shared" si="217"/>
        <v>0</v>
      </c>
      <c r="DQ60" s="774"/>
      <c r="DR60" s="775">
        <f t="shared" si="218"/>
        <v>0</v>
      </c>
      <c r="DS60" s="777"/>
      <c r="DU60" s="790">
        <f>AH60</f>
        <v>60000</v>
      </c>
      <c r="DV60" s="805">
        <f t="shared" si="219"/>
        <v>0</v>
      </c>
      <c r="DW60" s="774">
        <f>IFERROR(VLOOKUP($C60,[1]영만종합건설!$A$13:$AN$154,30,FALSE),0)</f>
        <v>9000</v>
      </c>
      <c r="DX60" s="780">
        <f t="shared" si="220"/>
        <v>0</v>
      </c>
      <c r="DY60" s="778">
        <f>IFERROR(VLOOKUP($C60,[1]영만종합건설!$A$13:$AN$154,32,FALSE),0)</f>
        <v>0</v>
      </c>
      <c r="DZ60" s="780">
        <f t="shared" si="221"/>
        <v>0</v>
      </c>
      <c r="EA60" s="778">
        <f>IFERROR(VLOOKUP($C60,[1]영만종합건설!$A$13:$AN$154,34,FALSE),0)</f>
        <v>0</v>
      </c>
      <c r="EB60" s="780">
        <f t="shared" si="222"/>
        <v>0</v>
      </c>
      <c r="EC60" s="703">
        <f t="shared" si="113"/>
        <v>69000</v>
      </c>
      <c r="ED60" s="780">
        <f t="shared" si="223"/>
        <v>0</v>
      </c>
      <c r="EE60" s="778">
        <f t="shared" si="224"/>
        <v>0</v>
      </c>
      <c r="EF60" s="779">
        <f t="shared" si="114"/>
        <v>0</v>
      </c>
      <c r="EG60" s="703">
        <f t="shared" si="115"/>
        <v>69000</v>
      </c>
      <c r="EH60" s="780">
        <f t="shared" si="225"/>
        <v>0</v>
      </c>
      <c r="EI60" s="703">
        <f t="shared" si="226"/>
        <v>0</v>
      </c>
      <c r="EJ60" s="703">
        <f t="shared" si="227"/>
        <v>0</v>
      </c>
      <c r="EK60" s="778"/>
      <c r="EL60" s="780">
        <f t="shared" si="228"/>
        <v>0</v>
      </c>
      <c r="EM60" s="813" t="s">
        <v>468</v>
      </c>
      <c r="EO60" s="778">
        <f>IFERROR(VLOOKUP($C60,[1]부강종합건설!$A$13:$AM$154,28,FALSE),0)</f>
        <v>20000</v>
      </c>
      <c r="EP60" s="780">
        <f t="shared" si="229"/>
        <v>0</v>
      </c>
      <c r="EQ60" s="778">
        <f>IFERROR(VLOOKUP($C60,[1]부강종합건설!$A$13:$AM$154,30,FALSE),0)</f>
        <v>5000</v>
      </c>
      <c r="ER60" s="780">
        <f t="shared" si="230"/>
        <v>0</v>
      </c>
      <c r="ES60" s="778">
        <f>IFERROR(VLOOKUP($C60,[1]부강종합건설!$A$13:$AM$154,32,FALSE),0)</f>
        <v>0</v>
      </c>
      <c r="ET60" s="780">
        <f t="shared" si="231"/>
        <v>0</v>
      </c>
      <c r="EU60" s="778">
        <f>IFERROR(VLOOKUP($C60,[1]부강종합건설!$A$13:$AM$154,34,FALSE),0)</f>
        <v>3490</v>
      </c>
      <c r="EV60" s="780">
        <f t="shared" si="232"/>
        <v>0</v>
      </c>
      <c r="EW60" s="703">
        <f t="shared" si="116"/>
        <v>28490</v>
      </c>
      <c r="EX60" s="780">
        <f t="shared" si="233"/>
        <v>0</v>
      </c>
      <c r="EY60" s="778">
        <f t="shared" si="234"/>
        <v>0</v>
      </c>
      <c r="EZ60" s="779">
        <f t="shared" si="117"/>
        <v>0</v>
      </c>
      <c r="FA60" s="703">
        <f t="shared" si="118"/>
        <v>28490</v>
      </c>
      <c r="FB60" s="780">
        <f t="shared" si="235"/>
        <v>0</v>
      </c>
      <c r="FC60" s="703">
        <f t="shared" si="236"/>
        <v>0</v>
      </c>
      <c r="FD60" s="703">
        <f t="shared" si="237"/>
        <v>0</v>
      </c>
      <c r="FE60" s="778"/>
      <c r="FF60" s="780">
        <f t="shared" si="238"/>
        <v>0</v>
      </c>
      <c r="FG60" s="782"/>
      <c r="FI60" s="774">
        <f>IFERROR(VLOOKUP($C60,[1]대도엔지니어링!$A$13:$AN$154,28,FALSE),0)</f>
        <v>80000</v>
      </c>
      <c r="FJ60" s="775">
        <f t="shared" si="239"/>
        <v>0</v>
      </c>
      <c r="FK60" s="774">
        <f>IFERROR(VLOOKUP($C60,[1]대도엔지니어링!$A$13:$AN$154,30,FALSE),0)</f>
        <v>60000</v>
      </c>
      <c r="FL60" s="775">
        <f t="shared" si="240"/>
        <v>0</v>
      </c>
      <c r="FM60" s="774">
        <f>IFERROR(VLOOKUP($C60,[1]대도엔지니어링!$A$13:$AN$154,32,FALSE),0)</f>
        <v>30000</v>
      </c>
      <c r="FN60" s="775">
        <f t="shared" si="241"/>
        <v>0</v>
      </c>
      <c r="FO60" s="774">
        <f>IFERROR(VLOOKUP($C60,[1]대도엔지니어링!$A$13:$AN$154,34,FALSE),0)</f>
        <v>4690</v>
      </c>
      <c r="FP60" s="775">
        <f t="shared" si="242"/>
        <v>0</v>
      </c>
      <c r="FQ60" s="693">
        <f t="shared" si="119"/>
        <v>174690</v>
      </c>
      <c r="FR60" s="775">
        <f t="shared" si="243"/>
        <v>0</v>
      </c>
      <c r="FS60" s="774">
        <f t="shared" si="120"/>
        <v>13970.732830306441</v>
      </c>
      <c r="FT60" s="775">
        <f t="shared" si="244"/>
        <v>0</v>
      </c>
      <c r="FU60" s="693">
        <f t="shared" si="121"/>
        <v>188660.73283030643</v>
      </c>
      <c r="FV60" s="775">
        <f t="shared" si="245"/>
        <v>0</v>
      </c>
      <c r="FW60" s="693">
        <f t="shared" si="246"/>
        <v>0</v>
      </c>
      <c r="FX60" s="693">
        <f t="shared" si="247"/>
        <v>0</v>
      </c>
      <c r="FY60" s="774"/>
      <c r="FZ60" s="775">
        <f t="shared" si="248"/>
        <v>0</v>
      </c>
      <c r="GA60" s="782"/>
      <c r="GC60" s="774">
        <f>IFERROR(VLOOKUP($C60,[1]부명엔지니어링!$A$13:$AN$154,28,FALSE),0)</f>
        <v>40000</v>
      </c>
      <c r="GD60" s="775">
        <f t="shared" si="249"/>
        <v>0</v>
      </c>
      <c r="GE60" s="774">
        <f>IFERROR(VLOOKUP($C60,[1]부명엔지니어링!$A$13:$AN$154,30,FALSE),0)</f>
        <v>20000</v>
      </c>
      <c r="GF60" s="775">
        <f t="shared" si="250"/>
        <v>0</v>
      </c>
      <c r="GG60" s="774">
        <f>IFERROR(VLOOKUP($C60,[1]부명엔지니어링!$A$13:$AN$154,32,FALSE),0)</f>
        <v>0</v>
      </c>
      <c r="GH60" s="775">
        <f t="shared" si="251"/>
        <v>0</v>
      </c>
      <c r="GI60" s="774">
        <f>IFERROR(VLOOKUP($C60,[1]부명엔지니어링!$A$13:$AN$154,34,FALSE),0)</f>
        <v>0</v>
      </c>
      <c r="GJ60" s="775">
        <f t="shared" si="252"/>
        <v>0</v>
      </c>
      <c r="GK60" s="693">
        <f t="shared" si="122"/>
        <v>60000</v>
      </c>
      <c r="GL60" s="775">
        <f t="shared" si="253"/>
        <v>0</v>
      </c>
      <c r="GM60" s="774">
        <f t="shared" si="254"/>
        <v>0</v>
      </c>
      <c r="GN60" s="775">
        <f t="shared" si="123"/>
        <v>0</v>
      </c>
      <c r="GO60" s="693">
        <f t="shared" si="124"/>
        <v>60000</v>
      </c>
      <c r="GP60" s="775">
        <f t="shared" si="255"/>
        <v>0</v>
      </c>
      <c r="GQ60" s="693">
        <f t="shared" si="256"/>
        <v>0</v>
      </c>
      <c r="GR60" s="693">
        <f t="shared" si="257"/>
        <v>0</v>
      </c>
      <c r="GS60" s="774"/>
      <c r="GT60" s="775">
        <f t="shared" si="258"/>
        <v>0</v>
      </c>
      <c r="GU60" s="782"/>
      <c r="GW60" s="790">
        <f t="shared" si="406"/>
        <v>60000</v>
      </c>
      <c r="GX60" s="790">
        <f t="shared" si="259"/>
        <v>0</v>
      </c>
      <c r="GY60" s="790">
        <f t="shared" si="407"/>
        <v>30000</v>
      </c>
      <c r="GZ60" s="790">
        <f t="shared" si="260"/>
        <v>0</v>
      </c>
      <c r="HA60" s="790">
        <f t="shared" si="408"/>
        <v>0</v>
      </c>
      <c r="HB60" s="790">
        <f t="shared" si="261"/>
        <v>0</v>
      </c>
      <c r="HC60" s="790">
        <f t="shared" si="409"/>
        <v>0</v>
      </c>
      <c r="HD60" s="790">
        <f t="shared" si="262"/>
        <v>0</v>
      </c>
      <c r="HE60" s="790">
        <f t="shared" si="125"/>
        <v>90000</v>
      </c>
      <c r="HF60" s="790">
        <f t="shared" si="263"/>
        <v>0</v>
      </c>
      <c r="HG60" s="790">
        <f t="shared" si="264"/>
        <v>0</v>
      </c>
      <c r="HH60" s="790">
        <f t="shared" si="126"/>
        <v>0</v>
      </c>
      <c r="HI60" s="790">
        <f t="shared" si="127"/>
        <v>90000</v>
      </c>
      <c r="HJ60" s="790">
        <f t="shared" si="265"/>
        <v>0</v>
      </c>
      <c r="HK60" s="790">
        <f t="shared" si="389"/>
        <v>0</v>
      </c>
      <c r="HL60" s="790">
        <f t="shared" si="390"/>
        <v>0</v>
      </c>
      <c r="HM60" s="790"/>
      <c r="HN60" s="790">
        <f t="shared" si="268"/>
        <v>0</v>
      </c>
      <c r="HO60" s="791" t="s">
        <v>400</v>
      </c>
      <c r="HQ60" s="783"/>
      <c r="HR60" s="784">
        <f t="shared" si="269"/>
        <v>0</v>
      </c>
      <c r="HS60" s="783"/>
      <c r="HT60" s="784">
        <f t="shared" si="270"/>
        <v>0</v>
      </c>
      <c r="HU60" s="783"/>
      <c r="HV60" s="784">
        <f t="shared" si="271"/>
        <v>0</v>
      </c>
      <c r="HW60" s="783"/>
      <c r="HX60" s="784">
        <f t="shared" si="272"/>
        <v>0</v>
      </c>
      <c r="HY60" s="707">
        <f t="shared" si="128"/>
        <v>0</v>
      </c>
      <c r="HZ60" s="784">
        <f t="shared" si="273"/>
        <v>0</v>
      </c>
      <c r="IA60" s="783"/>
      <c r="IB60" s="784">
        <f t="shared" si="274"/>
        <v>0</v>
      </c>
      <c r="IC60" s="707">
        <f t="shared" si="129"/>
        <v>0</v>
      </c>
      <c r="ID60" s="784">
        <f t="shared" si="275"/>
        <v>0</v>
      </c>
      <c r="IE60" s="706">
        <f t="shared" si="276"/>
        <v>0</v>
      </c>
      <c r="IF60" s="706">
        <f t="shared" si="277"/>
        <v>0</v>
      </c>
      <c r="IG60" s="783"/>
      <c r="IH60" s="784">
        <f t="shared" si="278"/>
        <v>0</v>
      </c>
      <c r="II60" s="782"/>
      <c r="IK60" s="783"/>
      <c r="IL60" s="784">
        <f t="shared" si="279"/>
        <v>0</v>
      </c>
      <c r="IM60" s="783"/>
      <c r="IN60" s="784">
        <f t="shared" si="280"/>
        <v>0</v>
      </c>
      <c r="IO60" s="783"/>
      <c r="IP60" s="784">
        <f t="shared" si="281"/>
        <v>0</v>
      </c>
      <c r="IQ60" s="783"/>
      <c r="IR60" s="784">
        <f t="shared" si="282"/>
        <v>0</v>
      </c>
      <c r="IS60" s="707">
        <f t="shared" si="130"/>
        <v>0</v>
      </c>
      <c r="IT60" s="784">
        <f t="shared" si="283"/>
        <v>0</v>
      </c>
      <c r="IU60" s="783"/>
      <c r="IV60" s="784">
        <f t="shared" si="284"/>
        <v>0</v>
      </c>
      <c r="IW60" s="707">
        <f t="shared" si="131"/>
        <v>0</v>
      </c>
      <c r="IX60" s="784">
        <f t="shared" si="285"/>
        <v>0</v>
      </c>
      <c r="IY60" s="706">
        <f t="shared" si="286"/>
        <v>0</v>
      </c>
      <c r="IZ60" s="706">
        <f t="shared" si="287"/>
        <v>0</v>
      </c>
      <c r="JA60" s="783"/>
      <c r="JB60" s="784">
        <f t="shared" si="288"/>
        <v>0</v>
      </c>
      <c r="JC60" s="782"/>
      <c r="JE60" s="783"/>
      <c r="JF60" s="784">
        <f t="shared" si="289"/>
        <v>0</v>
      </c>
      <c r="JG60" s="783"/>
      <c r="JH60" s="784">
        <f t="shared" si="290"/>
        <v>0</v>
      </c>
      <c r="JI60" s="783"/>
      <c r="JJ60" s="784">
        <f t="shared" si="291"/>
        <v>0</v>
      </c>
      <c r="JK60" s="783"/>
      <c r="JL60" s="784">
        <f t="shared" si="292"/>
        <v>0</v>
      </c>
      <c r="JM60" s="707">
        <f t="shared" si="132"/>
        <v>0</v>
      </c>
      <c r="JN60" s="784">
        <f t="shared" si="293"/>
        <v>0</v>
      </c>
      <c r="JO60" s="783"/>
      <c r="JP60" s="784">
        <f t="shared" si="294"/>
        <v>0</v>
      </c>
      <c r="JQ60" s="707">
        <f t="shared" si="133"/>
        <v>0</v>
      </c>
      <c r="JR60" s="784">
        <f t="shared" si="295"/>
        <v>0</v>
      </c>
      <c r="JS60" s="706">
        <f t="shared" si="296"/>
        <v>0</v>
      </c>
      <c r="JT60" s="706">
        <f t="shared" si="297"/>
        <v>0</v>
      </c>
      <c r="JU60" s="783"/>
      <c r="JV60" s="784">
        <f t="shared" si="298"/>
        <v>0</v>
      </c>
      <c r="JW60" s="782"/>
      <c r="JY60" s="783"/>
      <c r="JZ60" s="784">
        <f t="shared" si="299"/>
        <v>0</v>
      </c>
      <c r="KA60" s="783"/>
      <c r="KB60" s="784">
        <f t="shared" si="300"/>
        <v>0</v>
      </c>
      <c r="KC60" s="783"/>
      <c r="KD60" s="784">
        <f t="shared" si="301"/>
        <v>0</v>
      </c>
      <c r="KE60" s="783"/>
      <c r="KF60" s="784">
        <f t="shared" si="302"/>
        <v>0</v>
      </c>
      <c r="KG60" s="707">
        <f t="shared" si="134"/>
        <v>0</v>
      </c>
      <c r="KH60" s="784">
        <f t="shared" si="303"/>
        <v>0</v>
      </c>
      <c r="KI60" s="783"/>
      <c r="KJ60" s="784">
        <f t="shared" si="304"/>
        <v>0</v>
      </c>
      <c r="KK60" s="707">
        <f t="shared" si="135"/>
        <v>0</v>
      </c>
      <c r="KL60" s="784">
        <f t="shared" si="305"/>
        <v>0</v>
      </c>
      <c r="KM60" s="706">
        <f t="shared" si="306"/>
        <v>0</v>
      </c>
      <c r="KN60" s="706">
        <f t="shared" si="307"/>
        <v>0</v>
      </c>
      <c r="KO60" s="783"/>
      <c r="KP60" s="784">
        <f t="shared" si="308"/>
        <v>0</v>
      </c>
      <c r="KQ60" s="782"/>
      <c r="KS60" s="783"/>
      <c r="KT60" s="784">
        <f t="shared" si="309"/>
        <v>0</v>
      </c>
      <c r="KU60" s="783"/>
      <c r="KV60" s="784">
        <f t="shared" si="310"/>
        <v>0</v>
      </c>
      <c r="KW60" s="783"/>
      <c r="KX60" s="784">
        <f t="shared" si="311"/>
        <v>0</v>
      </c>
      <c r="KY60" s="783"/>
      <c r="KZ60" s="784">
        <f t="shared" si="312"/>
        <v>0</v>
      </c>
      <c r="LA60" s="707">
        <f t="shared" si="136"/>
        <v>0</v>
      </c>
      <c r="LB60" s="784">
        <f t="shared" si="313"/>
        <v>0</v>
      </c>
      <c r="LC60" s="783"/>
      <c r="LD60" s="784">
        <f t="shared" si="314"/>
        <v>0</v>
      </c>
      <c r="LE60" s="707">
        <f t="shared" si="137"/>
        <v>0</v>
      </c>
      <c r="LF60" s="784">
        <f t="shared" si="315"/>
        <v>0</v>
      </c>
      <c r="LG60" s="706">
        <f t="shared" si="316"/>
        <v>0</v>
      </c>
      <c r="LH60" s="706">
        <f t="shared" si="317"/>
        <v>0</v>
      </c>
      <c r="LI60" s="783"/>
      <c r="LJ60" s="784">
        <f t="shared" si="318"/>
        <v>0</v>
      </c>
      <c r="LK60" s="782"/>
      <c r="LM60" s="783"/>
      <c r="LN60" s="784">
        <f t="shared" si="319"/>
        <v>0</v>
      </c>
      <c r="LO60" s="783"/>
      <c r="LP60" s="784">
        <f t="shared" si="320"/>
        <v>0</v>
      </c>
      <c r="LQ60" s="783"/>
      <c r="LR60" s="784">
        <f t="shared" si="321"/>
        <v>0</v>
      </c>
      <c r="LS60" s="783"/>
      <c r="LT60" s="784">
        <f t="shared" si="322"/>
        <v>0</v>
      </c>
      <c r="LU60" s="707">
        <f t="shared" si="138"/>
        <v>0</v>
      </c>
      <c r="LV60" s="784">
        <f t="shared" si="323"/>
        <v>0</v>
      </c>
      <c r="LW60" s="783"/>
      <c r="LX60" s="784">
        <f t="shared" si="324"/>
        <v>0</v>
      </c>
      <c r="LY60" s="707">
        <f t="shared" si="139"/>
        <v>0</v>
      </c>
      <c r="LZ60" s="784">
        <f t="shared" si="325"/>
        <v>0</v>
      </c>
      <c r="MA60" s="706">
        <f t="shared" si="326"/>
        <v>0</v>
      </c>
      <c r="MB60" s="706">
        <f t="shared" si="327"/>
        <v>0</v>
      </c>
      <c r="MC60" s="783"/>
      <c r="MD60" s="784">
        <f t="shared" si="328"/>
        <v>0</v>
      </c>
      <c r="ME60" s="782"/>
      <c r="MG60" s="783"/>
      <c r="MH60" s="784">
        <f t="shared" si="329"/>
        <v>0</v>
      </c>
      <c r="MI60" s="783"/>
      <c r="MJ60" s="784">
        <f t="shared" si="330"/>
        <v>0</v>
      </c>
      <c r="MK60" s="783"/>
      <c r="ML60" s="784">
        <f t="shared" si="331"/>
        <v>0</v>
      </c>
      <c r="MM60" s="783"/>
      <c r="MN60" s="784">
        <f t="shared" si="332"/>
        <v>0</v>
      </c>
      <c r="MO60" s="707">
        <f t="shared" si="140"/>
        <v>0</v>
      </c>
      <c r="MP60" s="784">
        <f t="shared" si="333"/>
        <v>0</v>
      </c>
      <c r="MQ60" s="783"/>
      <c r="MR60" s="784">
        <f t="shared" si="334"/>
        <v>0</v>
      </c>
      <c r="MS60" s="707">
        <f t="shared" si="141"/>
        <v>0</v>
      </c>
      <c r="MT60" s="784">
        <f t="shared" si="335"/>
        <v>0</v>
      </c>
      <c r="MU60" s="706">
        <f t="shared" si="336"/>
        <v>0</v>
      </c>
      <c r="MV60" s="706">
        <f t="shared" si="337"/>
        <v>0</v>
      </c>
      <c r="MW60" s="783"/>
      <c r="MX60" s="784">
        <f t="shared" si="338"/>
        <v>0</v>
      </c>
      <c r="MY60" s="782"/>
      <c r="NA60" s="783"/>
      <c r="NB60" s="784">
        <f t="shared" si="339"/>
        <v>0</v>
      </c>
      <c r="NC60" s="783"/>
      <c r="ND60" s="784">
        <f t="shared" si="340"/>
        <v>0</v>
      </c>
      <c r="NE60" s="783"/>
      <c r="NF60" s="784">
        <f t="shared" si="341"/>
        <v>0</v>
      </c>
      <c r="NG60" s="783"/>
      <c r="NH60" s="784">
        <f t="shared" si="342"/>
        <v>0</v>
      </c>
      <c r="NI60" s="707">
        <f t="shared" si="142"/>
        <v>0</v>
      </c>
      <c r="NJ60" s="784">
        <f t="shared" si="343"/>
        <v>0</v>
      </c>
      <c r="NK60" s="783"/>
      <c r="NL60" s="784">
        <f t="shared" si="344"/>
        <v>0</v>
      </c>
      <c r="NM60" s="707">
        <f t="shared" si="143"/>
        <v>0</v>
      </c>
      <c r="NN60" s="784">
        <f t="shared" si="345"/>
        <v>0</v>
      </c>
      <c r="NO60" s="706">
        <f t="shared" si="346"/>
        <v>0</v>
      </c>
      <c r="NP60" s="706">
        <f t="shared" si="347"/>
        <v>0</v>
      </c>
      <c r="NQ60" s="783"/>
      <c r="NR60" s="784">
        <f t="shared" si="348"/>
        <v>0</v>
      </c>
      <c r="NS60" s="782"/>
      <c r="NU60" s="783"/>
      <c r="NV60" s="784">
        <f t="shared" si="349"/>
        <v>0</v>
      </c>
      <c r="NW60" s="783"/>
      <c r="NX60" s="784">
        <f t="shared" si="350"/>
        <v>0</v>
      </c>
      <c r="NY60" s="783"/>
      <c r="NZ60" s="784">
        <f t="shared" si="351"/>
        <v>0</v>
      </c>
      <c r="OA60" s="783"/>
      <c r="OB60" s="784">
        <f t="shared" si="352"/>
        <v>0</v>
      </c>
      <c r="OC60" s="707">
        <f t="shared" si="144"/>
        <v>0</v>
      </c>
      <c r="OD60" s="784">
        <f t="shared" si="353"/>
        <v>0</v>
      </c>
      <c r="OE60" s="783"/>
      <c r="OF60" s="784">
        <f t="shared" si="354"/>
        <v>0</v>
      </c>
      <c r="OG60" s="707">
        <f t="shared" si="145"/>
        <v>0</v>
      </c>
      <c r="OH60" s="784">
        <f t="shared" si="355"/>
        <v>0</v>
      </c>
      <c r="OI60" s="706">
        <f t="shared" si="356"/>
        <v>0</v>
      </c>
      <c r="OJ60" s="706">
        <f t="shared" si="357"/>
        <v>0</v>
      </c>
      <c r="OK60" s="783"/>
      <c r="OL60" s="784">
        <f t="shared" si="358"/>
        <v>0</v>
      </c>
      <c r="OM60" s="782"/>
      <c r="OO60" s="783"/>
      <c r="OP60" s="784">
        <f t="shared" si="359"/>
        <v>0</v>
      </c>
      <c r="OQ60" s="783"/>
      <c r="OR60" s="784">
        <f t="shared" si="360"/>
        <v>0</v>
      </c>
      <c r="OS60" s="783"/>
      <c r="OT60" s="784">
        <f t="shared" si="361"/>
        <v>0</v>
      </c>
      <c r="OU60" s="783"/>
      <c r="OV60" s="784">
        <f t="shared" si="362"/>
        <v>0</v>
      </c>
      <c r="OW60" s="707">
        <f t="shared" si="146"/>
        <v>0</v>
      </c>
      <c r="OX60" s="784">
        <f t="shared" si="363"/>
        <v>0</v>
      </c>
      <c r="OY60" s="783"/>
      <c r="OZ60" s="784">
        <f t="shared" si="364"/>
        <v>0</v>
      </c>
      <c r="PA60" s="707">
        <f t="shared" si="147"/>
        <v>0</v>
      </c>
      <c r="PB60" s="784">
        <f t="shared" si="365"/>
        <v>0</v>
      </c>
      <c r="PC60" s="706">
        <f t="shared" si="366"/>
        <v>0</v>
      </c>
      <c r="PD60" s="706">
        <f t="shared" si="367"/>
        <v>0</v>
      </c>
      <c r="PE60" s="783"/>
      <c r="PF60" s="784">
        <f t="shared" si="368"/>
        <v>0</v>
      </c>
      <c r="PG60" s="782"/>
      <c r="PI60" s="783"/>
      <c r="PJ60" s="784">
        <f t="shared" si="369"/>
        <v>0</v>
      </c>
      <c r="PK60" s="783"/>
      <c r="PL60" s="784">
        <f t="shared" si="370"/>
        <v>0</v>
      </c>
      <c r="PM60" s="783"/>
      <c r="PN60" s="784">
        <f t="shared" si="371"/>
        <v>0</v>
      </c>
      <c r="PO60" s="783"/>
      <c r="PP60" s="784">
        <f t="shared" si="372"/>
        <v>0</v>
      </c>
      <c r="PQ60" s="707">
        <f t="shared" si="148"/>
        <v>0</v>
      </c>
      <c r="PR60" s="784">
        <f t="shared" si="373"/>
        <v>0</v>
      </c>
      <c r="PS60" s="783"/>
      <c r="PT60" s="784">
        <f t="shared" si="374"/>
        <v>0</v>
      </c>
      <c r="PU60" s="707">
        <f t="shared" si="149"/>
        <v>0</v>
      </c>
      <c r="PV60" s="784">
        <f t="shared" si="375"/>
        <v>0</v>
      </c>
      <c r="PW60" s="706">
        <f t="shared" si="376"/>
        <v>0</v>
      </c>
      <c r="PX60" s="706">
        <f t="shared" si="377"/>
        <v>0</v>
      </c>
      <c r="PY60" s="783"/>
      <c r="PZ60" s="784">
        <f t="shared" si="378"/>
        <v>0</v>
      </c>
      <c r="QA60" s="782"/>
      <c r="QC60" s="783"/>
      <c r="QD60" s="784">
        <f t="shared" si="379"/>
        <v>0</v>
      </c>
      <c r="QE60" s="783"/>
      <c r="QF60" s="784">
        <f t="shared" si="380"/>
        <v>0</v>
      </c>
      <c r="QG60" s="783"/>
      <c r="QH60" s="784">
        <f t="shared" si="381"/>
        <v>0</v>
      </c>
      <c r="QI60" s="783"/>
      <c r="QJ60" s="784">
        <f t="shared" si="382"/>
        <v>0</v>
      </c>
      <c r="QK60" s="707">
        <f t="shared" si="150"/>
        <v>0</v>
      </c>
      <c r="QL60" s="784">
        <f t="shared" si="383"/>
        <v>0</v>
      </c>
      <c r="QM60" s="783"/>
      <c r="QN60" s="784">
        <f t="shared" si="384"/>
        <v>0</v>
      </c>
      <c r="QO60" s="707">
        <f t="shared" si="151"/>
        <v>0</v>
      </c>
      <c r="QP60" s="784">
        <f t="shared" si="385"/>
        <v>0</v>
      </c>
      <c r="QQ60" s="706">
        <f t="shared" si="386"/>
        <v>0</v>
      </c>
      <c r="QR60" s="706">
        <f t="shared" si="387"/>
        <v>0</v>
      </c>
      <c r="QS60" s="783"/>
      <c r="QT60" s="784">
        <f t="shared" si="388"/>
        <v>0</v>
      </c>
      <c r="QU60" s="782"/>
      <c r="RA60" s="785">
        <f t="shared" si="403"/>
        <v>0</v>
      </c>
      <c r="RB60" s="785" t="e">
        <f t="shared" si="90"/>
        <v>#REF!</v>
      </c>
      <c r="RC60" s="677">
        <f t="shared" si="404"/>
        <v>0</v>
      </c>
      <c r="RD60" s="677">
        <f t="shared" si="404"/>
        <v>0</v>
      </c>
      <c r="RE60" s="677">
        <f t="shared" si="404"/>
        <v>0</v>
      </c>
      <c r="RF60" s="677">
        <f t="shared" si="404"/>
        <v>0</v>
      </c>
      <c r="RG60" s="677">
        <f t="shared" si="404"/>
        <v>0</v>
      </c>
      <c r="RH60" s="677">
        <f t="shared" si="404"/>
        <v>0</v>
      </c>
      <c r="RI60" s="677">
        <f t="shared" si="404"/>
        <v>0</v>
      </c>
      <c r="RJ60" s="677">
        <f t="shared" si="404"/>
        <v>0</v>
      </c>
      <c r="RK60" s="677" t="e">
        <f>#REF!</f>
        <v>#REF!</v>
      </c>
      <c r="RL60" s="677" t="e">
        <f>#REF!</f>
        <v>#REF!</v>
      </c>
      <c r="RM60" s="677">
        <f t="shared" si="405"/>
        <v>0</v>
      </c>
      <c r="RN60" s="677">
        <f t="shared" si="405"/>
        <v>0</v>
      </c>
      <c r="RO60" s="677">
        <f t="shared" si="405"/>
        <v>0</v>
      </c>
      <c r="RP60" s="677">
        <f t="shared" si="405"/>
        <v>0</v>
      </c>
      <c r="RQ60" s="677">
        <f t="shared" si="405"/>
        <v>0</v>
      </c>
      <c r="RR60" s="677">
        <f t="shared" si="405"/>
        <v>0</v>
      </c>
      <c r="RS60" s="677">
        <f t="shared" si="405"/>
        <v>0</v>
      </c>
      <c r="RT60" s="677">
        <f t="shared" si="405"/>
        <v>0</v>
      </c>
      <c r="RV60" s="675">
        <f t="shared" si="6"/>
        <v>0</v>
      </c>
      <c r="RW60" s="675">
        <f t="shared" si="7"/>
        <v>0</v>
      </c>
      <c r="RX60" s="675">
        <f t="shared" si="8"/>
        <v>0</v>
      </c>
      <c r="RY60" s="675">
        <f t="shared" si="9"/>
        <v>0</v>
      </c>
      <c r="RZ60" s="675">
        <f t="shared" si="10"/>
        <v>0</v>
      </c>
      <c r="SA60" s="675">
        <f t="shared" si="11"/>
        <v>0</v>
      </c>
      <c r="SB60" s="675">
        <f t="shared" si="12"/>
        <v>0</v>
      </c>
      <c r="SC60" s="675">
        <f t="shared" si="13"/>
        <v>0</v>
      </c>
      <c r="SD60" s="675" t="e">
        <f xml:space="preserve"> SUMIF(#REF!,$SD$8,#REF!)</f>
        <v>#REF!</v>
      </c>
      <c r="SE60" s="676" t="e">
        <f xml:space="preserve"> SUMIF(#REF!,$SE$8,#REF!)</f>
        <v>#REF!</v>
      </c>
      <c r="SG60" s="675">
        <f t="shared" si="412"/>
        <v>0</v>
      </c>
      <c r="SH60" s="675">
        <f t="shared" si="412"/>
        <v>0</v>
      </c>
      <c r="SI60" s="675">
        <f t="shared" si="412"/>
        <v>0</v>
      </c>
      <c r="SJ60" s="675">
        <f t="shared" si="412"/>
        <v>0</v>
      </c>
      <c r="SK60" s="675">
        <f t="shared" si="412"/>
        <v>0</v>
      </c>
      <c r="SL60" s="675">
        <f t="shared" si="412"/>
        <v>0</v>
      </c>
      <c r="SM60" s="675">
        <f t="shared" si="412"/>
        <v>0</v>
      </c>
      <c r="SN60" s="675">
        <f t="shared" si="412"/>
        <v>0</v>
      </c>
      <c r="SO60" s="675" t="e">
        <f t="shared" si="412"/>
        <v>#REF!</v>
      </c>
      <c r="SP60" s="675" t="e">
        <f t="shared" si="412"/>
        <v>#REF!</v>
      </c>
      <c r="SQ60" s="675">
        <f t="shared" si="412"/>
        <v>0</v>
      </c>
      <c r="SR60" s="675">
        <f t="shared" si="412"/>
        <v>0</v>
      </c>
      <c r="SS60" s="675">
        <f t="shared" si="412"/>
        <v>0</v>
      </c>
      <c r="ST60" s="675">
        <f t="shared" si="412"/>
        <v>0</v>
      </c>
      <c r="SU60" s="675">
        <f t="shared" si="412"/>
        <v>0</v>
      </c>
      <c r="SV60" s="675">
        <f t="shared" si="410"/>
        <v>0</v>
      </c>
      <c r="SW60" s="675">
        <f t="shared" si="94"/>
        <v>0</v>
      </c>
      <c r="SX60" s="675">
        <f t="shared" si="94"/>
        <v>0</v>
      </c>
      <c r="SY60" s="675" t="e">
        <f>#REF!*$AP60</f>
        <v>#REF!</v>
      </c>
      <c r="SZ60" s="675" t="e">
        <f>#REF!*$AP60</f>
        <v>#REF!</v>
      </c>
      <c r="TA60" s="675" t="e">
        <f>#REF!*$AP60</f>
        <v>#REF!</v>
      </c>
      <c r="TB60" s="675" t="e">
        <f>#REF!*$AP60</f>
        <v>#REF!</v>
      </c>
      <c r="TC60" s="675" t="e">
        <f>#REF!*$AP60</f>
        <v>#REF!</v>
      </c>
      <c r="TE60" s="675">
        <f t="shared" si="152"/>
        <v>0</v>
      </c>
      <c r="TF60" s="675">
        <f t="shared" si="153"/>
        <v>0</v>
      </c>
      <c r="TG60" s="675">
        <f t="shared" si="154"/>
        <v>0</v>
      </c>
      <c r="TH60" s="675">
        <f t="shared" si="155"/>
        <v>0</v>
      </c>
      <c r="TI60" s="675">
        <f t="shared" si="156"/>
        <v>0</v>
      </c>
      <c r="TJ60" s="675">
        <f t="shared" si="157"/>
        <v>0</v>
      </c>
      <c r="TK60" s="675">
        <f t="shared" si="158"/>
        <v>0</v>
      </c>
      <c r="TL60" s="675">
        <f t="shared" si="159"/>
        <v>0</v>
      </c>
      <c r="TM60" s="675">
        <f t="shared" si="160"/>
        <v>0</v>
      </c>
      <c r="TN60" s="676">
        <f t="shared" si="161"/>
        <v>0</v>
      </c>
      <c r="TP60" s="675">
        <f>IFERROR(SG60*(1+LEVEL_2!#REF!),0)</f>
        <v>0</v>
      </c>
      <c r="TQ60" s="675">
        <f>IFERROR(SH60*(1+LEVEL_2!#REF!),0)</f>
        <v>0</v>
      </c>
      <c r="TR60" s="675">
        <f>IFERROR(SI60*(1+LEVEL_2!#REF!),0)</f>
        <v>0</v>
      </c>
      <c r="TS60" s="675">
        <f>IFERROR(SJ60*(1+LEVEL_2!#REF!),0)</f>
        <v>0</v>
      </c>
      <c r="TT60" s="675">
        <f>IFERROR(SK60*(1+LEVEL_2!#REF!),0)</f>
        <v>0</v>
      </c>
      <c r="TU60" s="675">
        <f>IFERROR(SL60*(1+LEVEL_2!#REF!),0)</f>
        <v>0</v>
      </c>
      <c r="TV60" s="675">
        <f>IFERROR(SM60*(1+LEVEL_2!#REF!),0)</f>
        <v>0</v>
      </c>
      <c r="TW60" s="675">
        <f>IFERROR(SN60*(1+LEVEL_2!#REF!),0)</f>
        <v>0</v>
      </c>
      <c r="TX60" s="675">
        <f>IFERROR(SO60*(1+LEVEL_2!#REF!),0)</f>
        <v>0</v>
      </c>
      <c r="TY60" s="675">
        <f>IFERROR(SP60*(1+LEVEL_2!#REF!),0)</f>
        <v>0</v>
      </c>
      <c r="TZ60" s="675">
        <f>IFERROR(SQ60*(1+LEVEL_2!#REF!),0)</f>
        <v>0</v>
      </c>
      <c r="UA60" s="675">
        <f>IFERROR(SR60*(1+LEVEL_2!#REF!),0)</f>
        <v>0</v>
      </c>
      <c r="UB60" s="675">
        <f>IFERROR(SS60*(1+LEVEL_2!#REF!),0)</f>
        <v>0</v>
      </c>
      <c r="UC60" s="675">
        <f>IFERROR(ST60*(1+LEVEL_2!#REF!),0)</f>
        <v>0</v>
      </c>
      <c r="UD60" s="675">
        <f>IFERROR(SU60*(1+LEVEL_2!#REF!),0)</f>
        <v>0</v>
      </c>
      <c r="UE60" s="675">
        <f>IFERROR(SV60*(1+LEVEL_2!#REF!),0)</f>
        <v>0</v>
      </c>
      <c r="UF60" s="675">
        <f>IFERROR(SW60*(1+LEVEL_2!#REF!),0)</f>
        <v>0</v>
      </c>
      <c r="UG60" s="675">
        <f>IFERROR(SX60*(1+LEVEL_2!#REF!),0)</f>
        <v>0</v>
      </c>
      <c r="UH60" s="675">
        <f>IFERROR(SY60*(1+LEVEL_2!#REF!),0)</f>
        <v>0</v>
      </c>
      <c r="UI60" s="675">
        <f>IFERROR(SZ60*(1+LEVEL_2!#REF!),0)</f>
        <v>0</v>
      </c>
      <c r="UJ60" s="675">
        <f>IFERROR(TA60*(1+LEVEL_2!#REF!),0)</f>
        <v>0</v>
      </c>
      <c r="UK60" s="675">
        <f>IFERROR(TB60*(1+LEVEL_2!#REF!),0)</f>
        <v>0</v>
      </c>
      <c r="UL60" s="675">
        <f>IFERROR(TC60*(1+LEVEL_2!#REF!),0)</f>
        <v>0</v>
      </c>
      <c r="UN60" s="675">
        <f t="shared" si="162"/>
        <v>0</v>
      </c>
      <c r="UO60" s="675">
        <f t="shared" si="163"/>
        <v>0</v>
      </c>
      <c r="UP60" s="675">
        <f t="shared" si="164"/>
        <v>0</v>
      </c>
      <c r="UQ60" s="675">
        <f t="shared" si="165"/>
        <v>0</v>
      </c>
      <c r="UR60" s="675">
        <f t="shared" si="166"/>
        <v>0</v>
      </c>
      <c r="US60" s="675">
        <f t="shared" si="167"/>
        <v>0</v>
      </c>
      <c r="UT60" s="675">
        <f t="shared" si="168"/>
        <v>0</v>
      </c>
      <c r="UU60" s="675">
        <f t="shared" si="169"/>
        <v>0</v>
      </c>
      <c r="UV60" s="675">
        <f t="shared" si="170"/>
        <v>0</v>
      </c>
      <c r="UW60" s="676">
        <f t="shared" si="171"/>
        <v>0</v>
      </c>
    </row>
    <row r="61" spans="1:569" s="645" customFormat="1" ht="20.100000000000001" customHeight="1">
      <c r="A61" s="677" t="s">
        <v>164</v>
      </c>
      <c r="B61" s="677" t="s">
        <v>164</v>
      </c>
      <c r="C61" s="764" t="s">
        <v>472</v>
      </c>
      <c r="D61" s="764"/>
      <c r="E61" s="796" t="s">
        <v>473</v>
      </c>
      <c r="F61" s="802" t="s">
        <v>466</v>
      </c>
      <c r="G61" s="796" t="s">
        <v>474</v>
      </c>
      <c r="H61" s="797" t="s">
        <v>365</v>
      </c>
      <c r="I61" s="769"/>
      <c r="J61" s="769"/>
      <c r="K61" s="769"/>
      <c r="L61" s="769"/>
      <c r="M61" s="770"/>
      <c r="N61" s="771">
        <f t="shared" si="393"/>
        <v>0</v>
      </c>
      <c r="O61" s="772">
        <f t="shared" si="394"/>
        <v>0</v>
      </c>
      <c r="Q61" s="769"/>
      <c r="R61" s="812"/>
      <c r="S61" s="812"/>
      <c r="T61" s="812"/>
      <c r="U61" s="812"/>
      <c r="V61" s="812"/>
      <c r="W61" s="812"/>
      <c r="X61" s="812"/>
      <c r="Y61" s="690"/>
      <c r="Z61" s="690"/>
      <c r="AA61" s="690"/>
      <c r="AB61" s="690"/>
      <c r="AC61" s="690"/>
      <c r="AD61" s="690"/>
      <c r="AE61" s="690"/>
      <c r="AF61" s="691"/>
      <c r="AH61" s="774">
        <f t="shared" si="176"/>
        <v>70000</v>
      </c>
      <c r="AI61" s="775">
        <f t="shared" si="177"/>
        <v>0</v>
      </c>
      <c r="AJ61" s="774">
        <f t="shared" si="178"/>
        <v>35000</v>
      </c>
      <c r="AK61" s="775">
        <f t="shared" si="179"/>
        <v>0</v>
      </c>
      <c r="AL61" s="774">
        <f t="shared" si="180"/>
        <v>0</v>
      </c>
      <c r="AM61" s="775">
        <f t="shared" si="181"/>
        <v>0</v>
      </c>
      <c r="AN61" s="774">
        <f t="shared" si="182"/>
        <v>0</v>
      </c>
      <c r="AO61" s="775">
        <f t="shared" si="183"/>
        <v>0</v>
      </c>
      <c r="AP61" s="693">
        <f t="shared" si="99"/>
        <v>105000</v>
      </c>
      <c r="AQ61" s="775">
        <f t="shared" si="184"/>
        <v>0</v>
      </c>
      <c r="AR61" s="774">
        <f t="shared" si="185"/>
        <v>0</v>
      </c>
      <c r="AS61" s="775">
        <f t="shared" si="186"/>
        <v>0</v>
      </c>
      <c r="AT61" s="776">
        <f t="shared" si="187"/>
        <v>126000</v>
      </c>
      <c r="AU61" s="776">
        <f t="shared" si="188"/>
        <v>210000</v>
      </c>
      <c r="AV61" s="693">
        <f t="shared" si="103"/>
        <v>105000</v>
      </c>
      <c r="AW61" s="775">
        <f t="shared" si="172"/>
        <v>0</v>
      </c>
      <c r="AX61" s="775">
        <f t="shared" si="189"/>
        <v>0</v>
      </c>
      <c r="AY61" s="775">
        <f t="shared" si="190"/>
        <v>0</v>
      </c>
      <c r="AZ61" s="775">
        <f t="shared" si="190"/>
        <v>0</v>
      </c>
      <c r="BA61" s="693">
        <f t="shared" si="191"/>
        <v>0</v>
      </c>
      <c r="BB61" s="693">
        <f t="shared" si="192"/>
        <v>0</v>
      </c>
      <c r="BC61" s="774">
        <f t="shared" si="193"/>
        <v>0</v>
      </c>
      <c r="BD61" s="775">
        <f t="shared" si="194"/>
        <v>0</v>
      </c>
      <c r="BE61" s="777"/>
      <c r="BG61" s="790">
        <f>AH61</f>
        <v>70000</v>
      </c>
      <c r="BH61" s="790">
        <f t="shared" si="195"/>
        <v>0</v>
      </c>
      <c r="BI61" s="790">
        <f>AJ61</f>
        <v>35000</v>
      </c>
      <c r="BJ61" s="790">
        <f t="shared" si="196"/>
        <v>0</v>
      </c>
      <c r="BK61" s="790">
        <f>AL61</f>
        <v>0</v>
      </c>
      <c r="BL61" s="790">
        <f t="shared" si="197"/>
        <v>0</v>
      </c>
      <c r="BM61" s="790">
        <f>AN61</f>
        <v>0</v>
      </c>
      <c r="BN61" s="790">
        <f t="shared" si="198"/>
        <v>0</v>
      </c>
      <c r="BO61" s="790">
        <f t="shared" si="105"/>
        <v>105000</v>
      </c>
      <c r="BP61" s="790">
        <f t="shared" si="199"/>
        <v>0</v>
      </c>
      <c r="BQ61" s="790">
        <f t="shared" si="200"/>
        <v>0</v>
      </c>
      <c r="BR61" s="790">
        <f t="shared" si="201"/>
        <v>0</v>
      </c>
      <c r="BS61" s="790">
        <f t="shared" si="107"/>
        <v>105000</v>
      </c>
      <c r="BT61" s="790">
        <f t="shared" si="202"/>
        <v>0</v>
      </c>
      <c r="BU61" s="790">
        <f t="shared" si="203"/>
        <v>0</v>
      </c>
      <c r="BV61" s="790">
        <f t="shared" si="204"/>
        <v>0</v>
      </c>
      <c r="BW61" s="790"/>
      <c r="BX61" s="790">
        <f t="shared" si="205"/>
        <v>0</v>
      </c>
      <c r="BY61" s="791" t="s">
        <v>400</v>
      </c>
      <c r="CA61" s="744"/>
      <c r="CB61" s="745">
        <f t="shared" si="395"/>
        <v>0</v>
      </c>
      <c r="CC61" s="718"/>
      <c r="CD61" s="745">
        <f t="shared" si="396"/>
        <v>0</v>
      </c>
      <c r="CE61" s="718"/>
      <c r="CF61" s="745">
        <f t="shared" si="397"/>
        <v>0</v>
      </c>
      <c r="CG61" s="718"/>
      <c r="CH61" s="745">
        <f t="shared" si="398"/>
        <v>0</v>
      </c>
      <c r="CI61" s="746">
        <f t="shared" si="108"/>
        <v>0</v>
      </c>
      <c r="CJ61" s="745">
        <f t="shared" si="399"/>
        <v>0</v>
      </c>
      <c r="CK61" s="718"/>
      <c r="CL61" s="745">
        <f t="shared" si="400"/>
        <v>0</v>
      </c>
      <c r="CM61" s="746">
        <f t="shared" si="109"/>
        <v>0</v>
      </c>
      <c r="CN61" s="745">
        <f t="shared" si="401"/>
        <v>0</v>
      </c>
      <c r="CO61" s="699">
        <f t="shared" si="206"/>
        <v>0</v>
      </c>
      <c r="CP61" s="699">
        <f t="shared" si="206"/>
        <v>0</v>
      </c>
      <c r="CQ61" s="699">
        <f t="shared" si="206"/>
        <v>0</v>
      </c>
      <c r="CR61" s="699">
        <f t="shared" si="206"/>
        <v>0</v>
      </c>
      <c r="CS61" s="700">
        <f t="shared" si="206"/>
        <v>0</v>
      </c>
      <c r="CT61" s="699">
        <f t="shared" si="206"/>
        <v>0</v>
      </c>
      <c r="CU61" s="699">
        <f t="shared" si="206"/>
        <v>0</v>
      </c>
      <c r="CV61" s="700">
        <f t="shared" si="402"/>
        <v>0</v>
      </c>
      <c r="CW61" s="697"/>
      <c r="CX61" s="696">
        <f t="shared" si="207"/>
        <v>0</v>
      </c>
      <c r="CY61" s="701"/>
      <c r="DA61" s="778">
        <f>IFERROR(VLOOKUP($C61,정민건설!$A$13:$AM$154,28,FALSE),0)</f>
        <v>70000</v>
      </c>
      <c r="DB61" s="775">
        <f t="shared" si="208"/>
        <v>0</v>
      </c>
      <c r="DC61" s="778">
        <f>IFERROR(VLOOKUP($C61,정민건설!$A$13:$AM$154,30,FALSE),0)</f>
        <v>35000</v>
      </c>
      <c r="DD61" s="775">
        <f t="shared" si="209"/>
        <v>0</v>
      </c>
      <c r="DE61" s="774">
        <f>IFERROR(VLOOKUP($C61,정민건설!$A$13:$AM$154,32,FALSE),0)</f>
        <v>0</v>
      </c>
      <c r="DF61" s="775">
        <f t="shared" si="210"/>
        <v>0</v>
      </c>
      <c r="DG61" s="774">
        <f>IFERROR(VLOOKUP($C61,정민건설!$A$13:$AM$154,34,FALSE),0)</f>
        <v>0</v>
      </c>
      <c r="DH61" s="775">
        <f t="shared" si="211"/>
        <v>0</v>
      </c>
      <c r="DI61" s="693">
        <f t="shared" si="110"/>
        <v>105000</v>
      </c>
      <c r="DJ61" s="775">
        <f t="shared" si="212"/>
        <v>0</v>
      </c>
      <c r="DK61" s="778">
        <f t="shared" si="213"/>
        <v>0</v>
      </c>
      <c r="DL61" s="779">
        <f t="shared" si="214"/>
        <v>0</v>
      </c>
      <c r="DM61" s="693">
        <f t="shared" si="112"/>
        <v>105000</v>
      </c>
      <c r="DN61" s="775">
        <f t="shared" si="215"/>
        <v>0</v>
      </c>
      <c r="DO61" s="693">
        <f t="shared" si="216"/>
        <v>0</v>
      </c>
      <c r="DP61" s="693">
        <f t="shared" si="217"/>
        <v>0</v>
      </c>
      <c r="DQ61" s="774"/>
      <c r="DR61" s="775">
        <f t="shared" si="218"/>
        <v>0</v>
      </c>
      <c r="DS61" s="777"/>
      <c r="DU61" s="790">
        <f>AH61</f>
        <v>70000</v>
      </c>
      <c r="DV61" s="805">
        <f t="shared" si="219"/>
        <v>0</v>
      </c>
      <c r="DW61" s="774">
        <f>IFERROR(VLOOKUP($C61,[1]영만종합건설!$A$13:$AN$154,30,FALSE),0)</f>
        <v>11000</v>
      </c>
      <c r="DX61" s="780">
        <f t="shared" si="220"/>
        <v>0</v>
      </c>
      <c r="DY61" s="778">
        <f>IFERROR(VLOOKUP($C61,[1]영만종합건설!$A$13:$AN$154,32,FALSE),0)</f>
        <v>0</v>
      </c>
      <c r="DZ61" s="780">
        <f t="shared" si="221"/>
        <v>0</v>
      </c>
      <c r="EA61" s="778">
        <f>IFERROR(VLOOKUP($C61,[1]영만종합건설!$A$13:$AN$154,34,FALSE),0)</f>
        <v>0</v>
      </c>
      <c r="EB61" s="780">
        <f t="shared" si="222"/>
        <v>0</v>
      </c>
      <c r="EC61" s="703">
        <f t="shared" si="113"/>
        <v>81000</v>
      </c>
      <c r="ED61" s="780">
        <f t="shared" si="223"/>
        <v>0</v>
      </c>
      <c r="EE61" s="778">
        <f t="shared" si="224"/>
        <v>0</v>
      </c>
      <c r="EF61" s="779">
        <f t="shared" si="114"/>
        <v>0</v>
      </c>
      <c r="EG61" s="703">
        <f t="shared" si="115"/>
        <v>81000</v>
      </c>
      <c r="EH61" s="780">
        <f t="shared" si="225"/>
        <v>0</v>
      </c>
      <c r="EI61" s="703">
        <f t="shared" si="226"/>
        <v>0</v>
      </c>
      <c r="EJ61" s="703">
        <f t="shared" si="227"/>
        <v>0</v>
      </c>
      <c r="EK61" s="778"/>
      <c r="EL61" s="780">
        <f t="shared" si="228"/>
        <v>0</v>
      </c>
      <c r="EM61" s="813" t="s">
        <v>468</v>
      </c>
      <c r="EO61" s="778">
        <f>IFERROR(VLOOKUP($C61,[1]부강종합건설!$A$13:$AM$154,28,FALSE),0)</f>
        <v>30000</v>
      </c>
      <c r="EP61" s="780">
        <f t="shared" si="229"/>
        <v>0</v>
      </c>
      <c r="EQ61" s="778">
        <f>IFERROR(VLOOKUP($C61,[1]부강종합건설!$A$13:$AM$154,30,FALSE),0)</f>
        <v>7000</v>
      </c>
      <c r="ER61" s="780">
        <f t="shared" si="230"/>
        <v>0</v>
      </c>
      <c r="ES61" s="778">
        <f>IFERROR(VLOOKUP($C61,[1]부강종합건설!$A$13:$AM$154,32,FALSE),0)</f>
        <v>0</v>
      </c>
      <c r="ET61" s="780">
        <f t="shared" si="231"/>
        <v>0</v>
      </c>
      <c r="EU61" s="778">
        <f>IFERROR(VLOOKUP($C61,[1]부강종합건설!$A$13:$AM$154,34,FALSE),0)</f>
        <v>5160</v>
      </c>
      <c r="EV61" s="780">
        <f t="shared" si="232"/>
        <v>0</v>
      </c>
      <c r="EW61" s="703">
        <f t="shared" si="116"/>
        <v>42160</v>
      </c>
      <c r="EX61" s="780">
        <f t="shared" si="233"/>
        <v>0</v>
      </c>
      <c r="EY61" s="778">
        <f t="shared" si="234"/>
        <v>0</v>
      </c>
      <c r="EZ61" s="779">
        <f t="shared" si="117"/>
        <v>0</v>
      </c>
      <c r="FA61" s="703">
        <f t="shared" si="118"/>
        <v>42160</v>
      </c>
      <c r="FB61" s="780">
        <f t="shared" si="235"/>
        <v>0</v>
      </c>
      <c r="FC61" s="703">
        <f t="shared" si="236"/>
        <v>0</v>
      </c>
      <c r="FD61" s="703">
        <f t="shared" si="237"/>
        <v>0</v>
      </c>
      <c r="FE61" s="778"/>
      <c r="FF61" s="780">
        <f t="shared" si="238"/>
        <v>0</v>
      </c>
      <c r="FG61" s="782"/>
      <c r="FI61" s="774">
        <f>IFERROR(VLOOKUP($C61,[1]대도엔지니어링!$A$13:$AN$154,28,FALSE),0)</f>
        <v>150000</v>
      </c>
      <c r="FJ61" s="775">
        <f t="shared" si="239"/>
        <v>0</v>
      </c>
      <c r="FK61" s="774">
        <f>IFERROR(VLOOKUP($C61,[1]대도엔지니어링!$A$13:$AN$154,30,FALSE),0)</f>
        <v>10000</v>
      </c>
      <c r="FL61" s="775">
        <f t="shared" si="240"/>
        <v>0</v>
      </c>
      <c r="FM61" s="774">
        <f>IFERROR(VLOOKUP($C61,[1]대도엔지니어링!$A$13:$AN$154,32,FALSE),0)</f>
        <v>300000</v>
      </c>
      <c r="FN61" s="775">
        <f t="shared" si="241"/>
        <v>0</v>
      </c>
      <c r="FO61" s="774">
        <f>IFERROR(VLOOKUP($C61,[1]대도엔지니어링!$A$13:$AN$154,34,FALSE),0)</f>
        <v>12710</v>
      </c>
      <c r="FP61" s="775">
        <f t="shared" si="242"/>
        <v>0</v>
      </c>
      <c r="FQ61" s="693">
        <f t="shared" si="119"/>
        <v>472710</v>
      </c>
      <c r="FR61" s="775">
        <f t="shared" si="243"/>
        <v>0</v>
      </c>
      <c r="FS61" s="774">
        <f t="shared" si="120"/>
        <v>37804.71186796129</v>
      </c>
      <c r="FT61" s="775">
        <f t="shared" si="244"/>
        <v>0</v>
      </c>
      <c r="FU61" s="693">
        <f t="shared" si="121"/>
        <v>510514.71186796128</v>
      </c>
      <c r="FV61" s="775">
        <f t="shared" si="245"/>
        <v>0</v>
      </c>
      <c r="FW61" s="693">
        <f t="shared" si="246"/>
        <v>0</v>
      </c>
      <c r="FX61" s="693">
        <f t="shared" si="247"/>
        <v>0</v>
      </c>
      <c r="FY61" s="774"/>
      <c r="FZ61" s="775">
        <f t="shared" si="248"/>
        <v>0</v>
      </c>
      <c r="GA61" s="782"/>
      <c r="GC61" s="774">
        <f>IFERROR(VLOOKUP($C61,[1]부명엔지니어링!$A$13:$AN$154,28,FALSE),0)</f>
        <v>50000</v>
      </c>
      <c r="GD61" s="775">
        <f t="shared" si="249"/>
        <v>0</v>
      </c>
      <c r="GE61" s="774">
        <f>IFERROR(VLOOKUP($C61,[1]부명엔지니어링!$A$13:$AN$154,30,FALSE),0)</f>
        <v>20000</v>
      </c>
      <c r="GF61" s="775">
        <f t="shared" si="250"/>
        <v>0</v>
      </c>
      <c r="GG61" s="774">
        <f>IFERROR(VLOOKUP($C61,[1]부명엔지니어링!$A$13:$AN$154,32,FALSE),0)</f>
        <v>0</v>
      </c>
      <c r="GH61" s="775">
        <f t="shared" si="251"/>
        <v>0</v>
      </c>
      <c r="GI61" s="774">
        <f>IFERROR(VLOOKUP($C61,[1]부명엔지니어링!$A$13:$AN$154,34,FALSE),0)</f>
        <v>0</v>
      </c>
      <c r="GJ61" s="775">
        <f t="shared" si="252"/>
        <v>0</v>
      </c>
      <c r="GK61" s="693">
        <f t="shared" si="122"/>
        <v>70000</v>
      </c>
      <c r="GL61" s="775">
        <f t="shared" si="253"/>
        <v>0</v>
      </c>
      <c r="GM61" s="774">
        <f t="shared" si="254"/>
        <v>0</v>
      </c>
      <c r="GN61" s="775">
        <f t="shared" si="123"/>
        <v>0</v>
      </c>
      <c r="GO61" s="693">
        <f t="shared" si="124"/>
        <v>70000</v>
      </c>
      <c r="GP61" s="775">
        <f t="shared" si="255"/>
        <v>0</v>
      </c>
      <c r="GQ61" s="693">
        <f t="shared" si="256"/>
        <v>0</v>
      </c>
      <c r="GR61" s="693">
        <f t="shared" si="257"/>
        <v>0</v>
      </c>
      <c r="GS61" s="774"/>
      <c r="GT61" s="775">
        <f t="shared" si="258"/>
        <v>0</v>
      </c>
      <c r="GU61" s="782"/>
      <c r="GW61" s="790">
        <f t="shared" si="406"/>
        <v>70000</v>
      </c>
      <c r="GX61" s="790">
        <f t="shared" si="259"/>
        <v>0</v>
      </c>
      <c r="GY61" s="790">
        <f t="shared" si="407"/>
        <v>35000</v>
      </c>
      <c r="GZ61" s="790">
        <f t="shared" si="260"/>
        <v>0</v>
      </c>
      <c r="HA61" s="790">
        <f t="shared" si="408"/>
        <v>0</v>
      </c>
      <c r="HB61" s="790">
        <f t="shared" si="261"/>
        <v>0</v>
      </c>
      <c r="HC61" s="790">
        <f t="shared" si="409"/>
        <v>0</v>
      </c>
      <c r="HD61" s="790">
        <f t="shared" si="262"/>
        <v>0</v>
      </c>
      <c r="HE61" s="790">
        <f t="shared" si="125"/>
        <v>105000</v>
      </c>
      <c r="HF61" s="790">
        <f t="shared" si="263"/>
        <v>0</v>
      </c>
      <c r="HG61" s="790">
        <f t="shared" si="264"/>
        <v>0</v>
      </c>
      <c r="HH61" s="790">
        <f t="shared" si="126"/>
        <v>0</v>
      </c>
      <c r="HI61" s="790">
        <f t="shared" si="127"/>
        <v>105000</v>
      </c>
      <c r="HJ61" s="790">
        <f t="shared" si="265"/>
        <v>0</v>
      </c>
      <c r="HK61" s="790">
        <f t="shared" si="389"/>
        <v>0</v>
      </c>
      <c r="HL61" s="790">
        <f t="shared" si="390"/>
        <v>0</v>
      </c>
      <c r="HM61" s="790"/>
      <c r="HN61" s="790">
        <f t="shared" si="268"/>
        <v>0</v>
      </c>
      <c r="HO61" s="791" t="s">
        <v>400</v>
      </c>
      <c r="HQ61" s="783"/>
      <c r="HR61" s="784">
        <f t="shared" si="269"/>
        <v>0</v>
      </c>
      <c r="HS61" s="783"/>
      <c r="HT61" s="784">
        <f t="shared" si="270"/>
        <v>0</v>
      </c>
      <c r="HU61" s="783"/>
      <c r="HV61" s="784">
        <f t="shared" si="271"/>
        <v>0</v>
      </c>
      <c r="HW61" s="783"/>
      <c r="HX61" s="784">
        <f t="shared" si="272"/>
        <v>0</v>
      </c>
      <c r="HY61" s="707">
        <f t="shared" si="128"/>
        <v>0</v>
      </c>
      <c r="HZ61" s="784">
        <f t="shared" si="273"/>
        <v>0</v>
      </c>
      <c r="IA61" s="783"/>
      <c r="IB61" s="784">
        <f t="shared" si="274"/>
        <v>0</v>
      </c>
      <c r="IC61" s="707">
        <f t="shared" si="129"/>
        <v>0</v>
      </c>
      <c r="ID61" s="784">
        <f t="shared" si="275"/>
        <v>0</v>
      </c>
      <c r="IE61" s="706">
        <f t="shared" si="276"/>
        <v>0</v>
      </c>
      <c r="IF61" s="706">
        <f t="shared" si="277"/>
        <v>0</v>
      </c>
      <c r="IG61" s="783"/>
      <c r="IH61" s="784">
        <f t="shared" si="278"/>
        <v>0</v>
      </c>
      <c r="II61" s="782"/>
      <c r="IK61" s="783"/>
      <c r="IL61" s="784">
        <f t="shared" si="279"/>
        <v>0</v>
      </c>
      <c r="IM61" s="783"/>
      <c r="IN61" s="784">
        <f t="shared" si="280"/>
        <v>0</v>
      </c>
      <c r="IO61" s="783"/>
      <c r="IP61" s="784">
        <f t="shared" si="281"/>
        <v>0</v>
      </c>
      <c r="IQ61" s="783"/>
      <c r="IR61" s="784">
        <f t="shared" si="282"/>
        <v>0</v>
      </c>
      <c r="IS61" s="707">
        <f t="shared" si="130"/>
        <v>0</v>
      </c>
      <c r="IT61" s="784">
        <f t="shared" si="283"/>
        <v>0</v>
      </c>
      <c r="IU61" s="783"/>
      <c r="IV61" s="784">
        <f t="shared" si="284"/>
        <v>0</v>
      </c>
      <c r="IW61" s="707">
        <f t="shared" si="131"/>
        <v>0</v>
      </c>
      <c r="IX61" s="784">
        <f t="shared" si="285"/>
        <v>0</v>
      </c>
      <c r="IY61" s="706">
        <f t="shared" si="286"/>
        <v>0</v>
      </c>
      <c r="IZ61" s="706">
        <f t="shared" si="287"/>
        <v>0</v>
      </c>
      <c r="JA61" s="783"/>
      <c r="JB61" s="784">
        <f t="shared" si="288"/>
        <v>0</v>
      </c>
      <c r="JC61" s="782"/>
      <c r="JE61" s="783"/>
      <c r="JF61" s="784">
        <f t="shared" si="289"/>
        <v>0</v>
      </c>
      <c r="JG61" s="783"/>
      <c r="JH61" s="784">
        <f t="shared" si="290"/>
        <v>0</v>
      </c>
      <c r="JI61" s="783"/>
      <c r="JJ61" s="784">
        <f t="shared" si="291"/>
        <v>0</v>
      </c>
      <c r="JK61" s="783"/>
      <c r="JL61" s="784">
        <f t="shared" si="292"/>
        <v>0</v>
      </c>
      <c r="JM61" s="707">
        <f t="shared" si="132"/>
        <v>0</v>
      </c>
      <c r="JN61" s="784">
        <f t="shared" si="293"/>
        <v>0</v>
      </c>
      <c r="JO61" s="783"/>
      <c r="JP61" s="784">
        <f t="shared" si="294"/>
        <v>0</v>
      </c>
      <c r="JQ61" s="707">
        <f t="shared" si="133"/>
        <v>0</v>
      </c>
      <c r="JR61" s="784">
        <f t="shared" si="295"/>
        <v>0</v>
      </c>
      <c r="JS61" s="706">
        <f t="shared" si="296"/>
        <v>0</v>
      </c>
      <c r="JT61" s="706">
        <f t="shared" si="297"/>
        <v>0</v>
      </c>
      <c r="JU61" s="783"/>
      <c r="JV61" s="784">
        <f t="shared" si="298"/>
        <v>0</v>
      </c>
      <c r="JW61" s="782"/>
      <c r="JY61" s="783"/>
      <c r="JZ61" s="784">
        <f t="shared" si="299"/>
        <v>0</v>
      </c>
      <c r="KA61" s="783"/>
      <c r="KB61" s="784">
        <f t="shared" si="300"/>
        <v>0</v>
      </c>
      <c r="KC61" s="783"/>
      <c r="KD61" s="784">
        <f t="shared" si="301"/>
        <v>0</v>
      </c>
      <c r="KE61" s="783"/>
      <c r="KF61" s="784">
        <f t="shared" si="302"/>
        <v>0</v>
      </c>
      <c r="KG61" s="707">
        <f t="shared" si="134"/>
        <v>0</v>
      </c>
      <c r="KH61" s="784">
        <f t="shared" si="303"/>
        <v>0</v>
      </c>
      <c r="KI61" s="783"/>
      <c r="KJ61" s="784">
        <f t="shared" si="304"/>
        <v>0</v>
      </c>
      <c r="KK61" s="707">
        <f t="shared" si="135"/>
        <v>0</v>
      </c>
      <c r="KL61" s="784">
        <f t="shared" si="305"/>
        <v>0</v>
      </c>
      <c r="KM61" s="706">
        <f t="shared" si="306"/>
        <v>0</v>
      </c>
      <c r="KN61" s="706">
        <f t="shared" si="307"/>
        <v>0</v>
      </c>
      <c r="KO61" s="783"/>
      <c r="KP61" s="784">
        <f t="shared" si="308"/>
        <v>0</v>
      </c>
      <c r="KQ61" s="782"/>
      <c r="KS61" s="783"/>
      <c r="KT61" s="784">
        <f t="shared" si="309"/>
        <v>0</v>
      </c>
      <c r="KU61" s="783"/>
      <c r="KV61" s="784">
        <f t="shared" si="310"/>
        <v>0</v>
      </c>
      <c r="KW61" s="783"/>
      <c r="KX61" s="784">
        <f t="shared" si="311"/>
        <v>0</v>
      </c>
      <c r="KY61" s="783"/>
      <c r="KZ61" s="784">
        <f t="shared" si="312"/>
        <v>0</v>
      </c>
      <c r="LA61" s="707">
        <f t="shared" si="136"/>
        <v>0</v>
      </c>
      <c r="LB61" s="784">
        <f t="shared" si="313"/>
        <v>0</v>
      </c>
      <c r="LC61" s="783"/>
      <c r="LD61" s="784">
        <f t="shared" si="314"/>
        <v>0</v>
      </c>
      <c r="LE61" s="707">
        <f t="shared" si="137"/>
        <v>0</v>
      </c>
      <c r="LF61" s="784">
        <f t="shared" si="315"/>
        <v>0</v>
      </c>
      <c r="LG61" s="706">
        <f t="shared" si="316"/>
        <v>0</v>
      </c>
      <c r="LH61" s="706">
        <f t="shared" si="317"/>
        <v>0</v>
      </c>
      <c r="LI61" s="783"/>
      <c r="LJ61" s="784">
        <f t="shared" si="318"/>
        <v>0</v>
      </c>
      <c r="LK61" s="782"/>
      <c r="LM61" s="783"/>
      <c r="LN61" s="784">
        <f t="shared" si="319"/>
        <v>0</v>
      </c>
      <c r="LO61" s="783"/>
      <c r="LP61" s="784">
        <f t="shared" si="320"/>
        <v>0</v>
      </c>
      <c r="LQ61" s="783"/>
      <c r="LR61" s="784">
        <f t="shared" si="321"/>
        <v>0</v>
      </c>
      <c r="LS61" s="783"/>
      <c r="LT61" s="784">
        <f t="shared" si="322"/>
        <v>0</v>
      </c>
      <c r="LU61" s="707">
        <f t="shared" si="138"/>
        <v>0</v>
      </c>
      <c r="LV61" s="784">
        <f t="shared" si="323"/>
        <v>0</v>
      </c>
      <c r="LW61" s="783"/>
      <c r="LX61" s="784">
        <f t="shared" si="324"/>
        <v>0</v>
      </c>
      <c r="LY61" s="707">
        <f t="shared" si="139"/>
        <v>0</v>
      </c>
      <c r="LZ61" s="784">
        <f t="shared" si="325"/>
        <v>0</v>
      </c>
      <c r="MA61" s="706">
        <f t="shared" si="326"/>
        <v>0</v>
      </c>
      <c r="MB61" s="706">
        <f t="shared" si="327"/>
        <v>0</v>
      </c>
      <c r="MC61" s="783"/>
      <c r="MD61" s="784">
        <f t="shared" si="328"/>
        <v>0</v>
      </c>
      <c r="ME61" s="782"/>
      <c r="MG61" s="783"/>
      <c r="MH61" s="784">
        <f t="shared" si="329"/>
        <v>0</v>
      </c>
      <c r="MI61" s="783"/>
      <c r="MJ61" s="784">
        <f t="shared" si="330"/>
        <v>0</v>
      </c>
      <c r="MK61" s="783"/>
      <c r="ML61" s="784">
        <f t="shared" si="331"/>
        <v>0</v>
      </c>
      <c r="MM61" s="783"/>
      <c r="MN61" s="784">
        <f t="shared" si="332"/>
        <v>0</v>
      </c>
      <c r="MO61" s="707">
        <f t="shared" si="140"/>
        <v>0</v>
      </c>
      <c r="MP61" s="784">
        <f t="shared" si="333"/>
        <v>0</v>
      </c>
      <c r="MQ61" s="783"/>
      <c r="MR61" s="784">
        <f t="shared" si="334"/>
        <v>0</v>
      </c>
      <c r="MS61" s="707">
        <f t="shared" si="141"/>
        <v>0</v>
      </c>
      <c r="MT61" s="784">
        <f t="shared" si="335"/>
        <v>0</v>
      </c>
      <c r="MU61" s="706">
        <f t="shared" si="336"/>
        <v>0</v>
      </c>
      <c r="MV61" s="706">
        <f t="shared" si="337"/>
        <v>0</v>
      </c>
      <c r="MW61" s="783"/>
      <c r="MX61" s="784">
        <f t="shared" si="338"/>
        <v>0</v>
      </c>
      <c r="MY61" s="782"/>
      <c r="NA61" s="783"/>
      <c r="NB61" s="784">
        <f t="shared" si="339"/>
        <v>0</v>
      </c>
      <c r="NC61" s="783"/>
      <c r="ND61" s="784">
        <f t="shared" si="340"/>
        <v>0</v>
      </c>
      <c r="NE61" s="783"/>
      <c r="NF61" s="784">
        <f t="shared" si="341"/>
        <v>0</v>
      </c>
      <c r="NG61" s="783"/>
      <c r="NH61" s="784">
        <f t="shared" si="342"/>
        <v>0</v>
      </c>
      <c r="NI61" s="707">
        <f t="shared" si="142"/>
        <v>0</v>
      </c>
      <c r="NJ61" s="784">
        <f t="shared" si="343"/>
        <v>0</v>
      </c>
      <c r="NK61" s="783"/>
      <c r="NL61" s="784">
        <f t="shared" si="344"/>
        <v>0</v>
      </c>
      <c r="NM61" s="707">
        <f t="shared" si="143"/>
        <v>0</v>
      </c>
      <c r="NN61" s="784">
        <f t="shared" si="345"/>
        <v>0</v>
      </c>
      <c r="NO61" s="706">
        <f t="shared" si="346"/>
        <v>0</v>
      </c>
      <c r="NP61" s="706">
        <f t="shared" si="347"/>
        <v>0</v>
      </c>
      <c r="NQ61" s="783"/>
      <c r="NR61" s="784">
        <f t="shared" si="348"/>
        <v>0</v>
      </c>
      <c r="NS61" s="782"/>
      <c r="NU61" s="783"/>
      <c r="NV61" s="784">
        <f t="shared" si="349"/>
        <v>0</v>
      </c>
      <c r="NW61" s="783"/>
      <c r="NX61" s="784">
        <f t="shared" si="350"/>
        <v>0</v>
      </c>
      <c r="NY61" s="783"/>
      <c r="NZ61" s="784">
        <f t="shared" si="351"/>
        <v>0</v>
      </c>
      <c r="OA61" s="783"/>
      <c r="OB61" s="784">
        <f t="shared" si="352"/>
        <v>0</v>
      </c>
      <c r="OC61" s="707">
        <f t="shared" si="144"/>
        <v>0</v>
      </c>
      <c r="OD61" s="784">
        <f t="shared" si="353"/>
        <v>0</v>
      </c>
      <c r="OE61" s="783"/>
      <c r="OF61" s="784">
        <f t="shared" si="354"/>
        <v>0</v>
      </c>
      <c r="OG61" s="707">
        <f t="shared" si="145"/>
        <v>0</v>
      </c>
      <c r="OH61" s="784">
        <f t="shared" si="355"/>
        <v>0</v>
      </c>
      <c r="OI61" s="706">
        <f t="shared" si="356"/>
        <v>0</v>
      </c>
      <c r="OJ61" s="706">
        <f t="shared" si="357"/>
        <v>0</v>
      </c>
      <c r="OK61" s="783"/>
      <c r="OL61" s="784">
        <f t="shared" si="358"/>
        <v>0</v>
      </c>
      <c r="OM61" s="782"/>
      <c r="OO61" s="783"/>
      <c r="OP61" s="784">
        <f t="shared" si="359"/>
        <v>0</v>
      </c>
      <c r="OQ61" s="783"/>
      <c r="OR61" s="784">
        <f t="shared" si="360"/>
        <v>0</v>
      </c>
      <c r="OS61" s="783"/>
      <c r="OT61" s="784">
        <f t="shared" si="361"/>
        <v>0</v>
      </c>
      <c r="OU61" s="783"/>
      <c r="OV61" s="784">
        <f t="shared" si="362"/>
        <v>0</v>
      </c>
      <c r="OW61" s="707">
        <f t="shared" si="146"/>
        <v>0</v>
      </c>
      <c r="OX61" s="784">
        <f t="shared" si="363"/>
        <v>0</v>
      </c>
      <c r="OY61" s="783"/>
      <c r="OZ61" s="784">
        <f t="shared" si="364"/>
        <v>0</v>
      </c>
      <c r="PA61" s="707">
        <f t="shared" si="147"/>
        <v>0</v>
      </c>
      <c r="PB61" s="784">
        <f t="shared" si="365"/>
        <v>0</v>
      </c>
      <c r="PC61" s="706">
        <f t="shared" si="366"/>
        <v>0</v>
      </c>
      <c r="PD61" s="706">
        <f t="shared" si="367"/>
        <v>0</v>
      </c>
      <c r="PE61" s="783"/>
      <c r="PF61" s="784">
        <f t="shared" si="368"/>
        <v>0</v>
      </c>
      <c r="PG61" s="782"/>
      <c r="PI61" s="783"/>
      <c r="PJ61" s="784">
        <f t="shared" si="369"/>
        <v>0</v>
      </c>
      <c r="PK61" s="783"/>
      <c r="PL61" s="784">
        <f t="shared" si="370"/>
        <v>0</v>
      </c>
      <c r="PM61" s="783"/>
      <c r="PN61" s="784">
        <f t="shared" si="371"/>
        <v>0</v>
      </c>
      <c r="PO61" s="783"/>
      <c r="PP61" s="784">
        <f t="shared" si="372"/>
        <v>0</v>
      </c>
      <c r="PQ61" s="707">
        <f t="shared" si="148"/>
        <v>0</v>
      </c>
      <c r="PR61" s="784">
        <f t="shared" si="373"/>
        <v>0</v>
      </c>
      <c r="PS61" s="783"/>
      <c r="PT61" s="784">
        <f t="shared" si="374"/>
        <v>0</v>
      </c>
      <c r="PU61" s="707">
        <f t="shared" si="149"/>
        <v>0</v>
      </c>
      <c r="PV61" s="784">
        <f t="shared" si="375"/>
        <v>0</v>
      </c>
      <c r="PW61" s="706">
        <f t="shared" si="376"/>
        <v>0</v>
      </c>
      <c r="PX61" s="706">
        <f t="shared" si="377"/>
        <v>0</v>
      </c>
      <c r="PY61" s="783"/>
      <c r="PZ61" s="784">
        <f t="shared" si="378"/>
        <v>0</v>
      </c>
      <c r="QA61" s="782"/>
      <c r="QC61" s="783"/>
      <c r="QD61" s="784">
        <f t="shared" si="379"/>
        <v>0</v>
      </c>
      <c r="QE61" s="783"/>
      <c r="QF61" s="784">
        <f t="shared" si="380"/>
        <v>0</v>
      </c>
      <c r="QG61" s="783"/>
      <c r="QH61" s="784">
        <f t="shared" si="381"/>
        <v>0</v>
      </c>
      <c r="QI61" s="783"/>
      <c r="QJ61" s="784">
        <f t="shared" si="382"/>
        <v>0</v>
      </c>
      <c r="QK61" s="707">
        <f t="shared" si="150"/>
        <v>0</v>
      </c>
      <c r="QL61" s="784">
        <f t="shared" si="383"/>
        <v>0</v>
      </c>
      <c r="QM61" s="783"/>
      <c r="QN61" s="784">
        <f t="shared" si="384"/>
        <v>0</v>
      </c>
      <c r="QO61" s="707">
        <f t="shared" si="151"/>
        <v>0</v>
      </c>
      <c r="QP61" s="784">
        <f t="shared" si="385"/>
        <v>0</v>
      </c>
      <c r="QQ61" s="706">
        <f t="shared" si="386"/>
        <v>0</v>
      </c>
      <c r="QR61" s="706">
        <f t="shared" si="387"/>
        <v>0</v>
      </c>
      <c r="QS61" s="783"/>
      <c r="QT61" s="784">
        <f t="shared" si="388"/>
        <v>0</v>
      </c>
      <c r="QU61" s="782"/>
      <c r="RA61" s="785">
        <f t="shared" si="403"/>
        <v>0</v>
      </c>
      <c r="RB61" s="785" t="e">
        <f t="shared" si="90"/>
        <v>#REF!</v>
      </c>
      <c r="RC61" s="677">
        <f t="shared" si="404"/>
        <v>0</v>
      </c>
      <c r="RD61" s="677">
        <f t="shared" si="404"/>
        <v>0</v>
      </c>
      <c r="RE61" s="677">
        <f t="shared" si="404"/>
        <v>0</v>
      </c>
      <c r="RF61" s="677">
        <f t="shared" si="404"/>
        <v>0</v>
      </c>
      <c r="RG61" s="677">
        <f t="shared" si="404"/>
        <v>0</v>
      </c>
      <c r="RH61" s="677">
        <f t="shared" si="404"/>
        <v>0</v>
      </c>
      <c r="RI61" s="677">
        <f t="shared" si="404"/>
        <v>0</v>
      </c>
      <c r="RJ61" s="677">
        <f t="shared" si="404"/>
        <v>0</v>
      </c>
      <c r="RK61" s="677" t="e">
        <f>#REF!</f>
        <v>#REF!</v>
      </c>
      <c r="RL61" s="677" t="e">
        <f>#REF!</f>
        <v>#REF!</v>
      </c>
      <c r="RM61" s="677">
        <f t="shared" si="405"/>
        <v>0</v>
      </c>
      <c r="RN61" s="677">
        <f t="shared" si="405"/>
        <v>0</v>
      </c>
      <c r="RO61" s="677">
        <f t="shared" si="405"/>
        <v>0</v>
      </c>
      <c r="RP61" s="677">
        <f t="shared" si="405"/>
        <v>0</v>
      </c>
      <c r="RQ61" s="677">
        <f t="shared" si="405"/>
        <v>0</v>
      </c>
      <c r="RR61" s="677">
        <f t="shared" si="405"/>
        <v>0</v>
      </c>
      <c r="RS61" s="677">
        <f t="shared" si="405"/>
        <v>0</v>
      </c>
      <c r="RT61" s="677">
        <f t="shared" si="405"/>
        <v>0</v>
      </c>
      <c r="RV61" s="675">
        <f t="shared" si="6"/>
        <v>0</v>
      </c>
      <c r="RW61" s="675">
        <f t="shared" si="7"/>
        <v>0</v>
      </c>
      <c r="RX61" s="675">
        <f t="shared" si="8"/>
        <v>0</v>
      </c>
      <c r="RY61" s="675">
        <f t="shared" si="9"/>
        <v>0</v>
      </c>
      <c r="RZ61" s="675">
        <f t="shared" si="10"/>
        <v>0</v>
      </c>
      <c r="SA61" s="675">
        <f t="shared" si="11"/>
        <v>0</v>
      </c>
      <c r="SB61" s="675">
        <f t="shared" si="12"/>
        <v>0</v>
      </c>
      <c r="SC61" s="675">
        <f t="shared" si="13"/>
        <v>0</v>
      </c>
      <c r="SD61" s="675" t="e">
        <f xml:space="preserve"> SUMIF(#REF!,$SD$8,#REF!)</f>
        <v>#REF!</v>
      </c>
      <c r="SE61" s="676" t="e">
        <f xml:space="preserve"> SUMIF(#REF!,$SE$8,#REF!)</f>
        <v>#REF!</v>
      </c>
      <c r="SG61" s="675">
        <f t="shared" si="412"/>
        <v>0</v>
      </c>
      <c r="SH61" s="675">
        <f t="shared" si="412"/>
        <v>0</v>
      </c>
      <c r="SI61" s="675">
        <f t="shared" si="412"/>
        <v>0</v>
      </c>
      <c r="SJ61" s="675">
        <f t="shared" si="412"/>
        <v>0</v>
      </c>
      <c r="SK61" s="675">
        <f t="shared" si="412"/>
        <v>0</v>
      </c>
      <c r="SL61" s="675">
        <f t="shared" si="412"/>
        <v>0</v>
      </c>
      <c r="SM61" s="675">
        <f t="shared" si="412"/>
        <v>0</v>
      </c>
      <c r="SN61" s="675">
        <f t="shared" si="412"/>
        <v>0</v>
      </c>
      <c r="SO61" s="675" t="e">
        <f t="shared" si="412"/>
        <v>#REF!</v>
      </c>
      <c r="SP61" s="675" t="e">
        <f t="shared" si="412"/>
        <v>#REF!</v>
      </c>
      <c r="SQ61" s="675">
        <f t="shared" si="412"/>
        <v>0</v>
      </c>
      <c r="SR61" s="675">
        <f t="shared" si="412"/>
        <v>0</v>
      </c>
      <c r="SS61" s="675">
        <f t="shared" si="412"/>
        <v>0</v>
      </c>
      <c r="ST61" s="675">
        <f t="shared" si="412"/>
        <v>0</v>
      </c>
      <c r="SU61" s="675">
        <f t="shared" si="412"/>
        <v>0</v>
      </c>
      <c r="SV61" s="675">
        <f t="shared" si="410"/>
        <v>0</v>
      </c>
      <c r="SW61" s="675">
        <f t="shared" si="94"/>
        <v>0</v>
      </c>
      <c r="SX61" s="675">
        <f t="shared" si="94"/>
        <v>0</v>
      </c>
      <c r="SY61" s="675" t="e">
        <f>#REF!*$AP61</f>
        <v>#REF!</v>
      </c>
      <c r="SZ61" s="675" t="e">
        <f>#REF!*$AP61</f>
        <v>#REF!</v>
      </c>
      <c r="TA61" s="675" t="e">
        <f>#REF!*$AP61</f>
        <v>#REF!</v>
      </c>
      <c r="TB61" s="675" t="e">
        <f>#REF!*$AP61</f>
        <v>#REF!</v>
      </c>
      <c r="TC61" s="675" t="e">
        <f>#REF!*$AP61</f>
        <v>#REF!</v>
      </c>
      <c r="TE61" s="675">
        <f t="shared" si="152"/>
        <v>0</v>
      </c>
      <c r="TF61" s="675">
        <f t="shared" si="153"/>
        <v>0</v>
      </c>
      <c r="TG61" s="675">
        <f t="shared" si="154"/>
        <v>0</v>
      </c>
      <c r="TH61" s="675">
        <f t="shared" si="155"/>
        <v>0</v>
      </c>
      <c r="TI61" s="675">
        <f t="shared" si="156"/>
        <v>0</v>
      </c>
      <c r="TJ61" s="675">
        <f t="shared" si="157"/>
        <v>0</v>
      </c>
      <c r="TK61" s="675">
        <f t="shared" si="158"/>
        <v>0</v>
      </c>
      <c r="TL61" s="675">
        <f t="shared" si="159"/>
        <v>0</v>
      </c>
      <c r="TM61" s="675">
        <f t="shared" si="160"/>
        <v>0</v>
      </c>
      <c r="TN61" s="676">
        <f t="shared" si="161"/>
        <v>0</v>
      </c>
      <c r="TP61" s="675">
        <f>IFERROR(SG61*(1+LEVEL_2!#REF!),0)</f>
        <v>0</v>
      </c>
      <c r="TQ61" s="675">
        <f>IFERROR(SH61*(1+LEVEL_2!#REF!),0)</f>
        <v>0</v>
      </c>
      <c r="TR61" s="675">
        <f>IFERROR(SI61*(1+LEVEL_2!#REF!),0)</f>
        <v>0</v>
      </c>
      <c r="TS61" s="675">
        <f>IFERROR(SJ61*(1+LEVEL_2!#REF!),0)</f>
        <v>0</v>
      </c>
      <c r="TT61" s="675">
        <f>IFERROR(SK61*(1+LEVEL_2!#REF!),0)</f>
        <v>0</v>
      </c>
      <c r="TU61" s="675">
        <f>IFERROR(SL61*(1+LEVEL_2!#REF!),0)</f>
        <v>0</v>
      </c>
      <c r="TV61" s="675">
        <f>IFERROR(SM61*(1+LEVEL_2!#REF!),0)</f>
        <v>0</v>
      </c>
      <c r="TW61" s="675">
        <f>IFERROR(SN61*(1+LEVEL_2!#REF!),0)</f>
        <v>0</v>
      </c>
      <c r="TX61" s="675">
        <f>IFERROR(SO61*(1+LEVEL_2!#REF!),0)</f>
        <v>0</v>
      </c>
      <c r="TY61" s="675">
        <f>IFERROR(SP61*(1+LEVEL_2!#REF!),0)</f>
        <v>0</v>
      </c>
      <c r="TZ61" s="675">
        <f>IFERROR(SQ61*(1+LEVEL_2!#REF!),0)</f>
        <v>0</v>
      </c>
      <c r="UA61" s="675">
        <f>IFERROR(SR61*(1+LEVEL_2!#REF!),0)</f>
        <v>0</v>
      </c>
      <c r="UB61" s="675">
        <f>IFERROR(SS61*(1+LEVEL_2!#REF!),0)</f>
        <v>0</v>
      </c>
      <c r="UC61" s="675">
        <f>IFERROR(ST61*(1+LEVEL_2!#REF!),0)</f>
        <v>0</v>
      </c>
      <c r="UD61" s="675">
        <f>IFERROR(SU61*(1+LEVEL_2!#REF!),0)</f>
        <v>0</v>
      </c>
      <c r="UE61" s="675">
        <f>IFERROR(SV61*(1+LEVEL_2!#REF!),0)</f>
        <v>0</v>
      </c>
      <c r="UF61" s="675">
        <f>IFERROR(SW61*(1+LEVEL_2!#REF!),0)</f>
        <v>0</v>
      </c>
      <c r="UG61" s="675">
        <f>IFERROR(SX61*(1+LEVEL_2!#REF!),0)</f>
        <v>0</v>
      </c>
      <c r="UH61" s="675">
        <f>IFERROR(SY61*(1+LEVEL_2!#REF!),0)</f>
        <v>0</v>
      </c>
      <c r="UI61" s="675">
        <f>IFERROR(SZ61*(1+LEVEL_2!#REF!),0)</f>
        <v>0</v>
      </c>
      <c r="UJ61" s="675">
        <f>IFERROR(TA61*(1+LEVEL_2!#REF!),0)</f>
        <v>0</v>
      </c>
      <c r="UK61" s="675">
        <f>IFERROR(TB61*(1+LEVEL_2!#REF!),0)</f>
        <v>0</v>
      </c>
      <c r="UL61" s="675">
        <f>IFERROR(TC61*(1+LEVEL_2!#REF!),0)</f>
        <v>0</v>
      </c>
      <c r="UN61" s="675">
        <f t="shared" si="162"/>
        <v>0</v>
      </c>
      <c r="UO61" s="675">
        <f t="shared" si="163"/>
        <v>0</v>
      </c>
      <c r="UP61" s="675">
        <f t="shared" si="164"/>
        <v>0</v>
      </c>
      <c r="UQ61" s="675">
        <f t="shared" si="165"/>
        <v>0</v>
      </c>
      <c r="UR61" s="675">
        <f t="shared" si="166"/>
        <v>0</v>
      </c>
      <c r="US61" s="675">
        <f t="shared" si="167"/>
        <v>0</v>
      </c>
      <c r="UT61" s="675">
        <f t="shared" si="168"/>
        <v>0</v>
      </c>
      <c r="UU61" s="675">
        <f t="shared" si="169"/>
        <v>0</v>
      </c>
      <c r="UV61" s="675">
        <f t="shared" si="170"/>
        <v>0</v>
      </c>
      <c r="UW61" s="676">
        <f t="shared" si="171"/>
        <v>0</v>
      </c>
    </row>
    <row r="62" spans="1:569" s="645" customFormat="1" ht="20.100000000000001" customHeight="1">
      <c r="A62" s="677"/>
      <c r="B62" s="677"/>
      <c r="C62" s="764"/>
      <c r="D62" s="764"/>
      <c r="E62" s="796"/>
      <c r="F62" s="802"/>
      <c r="G62" s="796"/>
      <c r="H62" s="797"/>
      <c r="I62" s="769"/>
      <c r="J62" s="769"/>
      <c r="K62" s="769"/>
      <c r="L62" s="769"/>
      <c r="M62" s="770"/>
      <c r="N62" s="771">
        <f t="shared" si="393"/>
        <v>0</v>
      </c>
      <c r="O62" s="772">
        <f t="shared" si="394"/>
        <v>0</v>
      </c>
      <c r="Q62" s="773"/>
      <c r="R62" s="690"/>
      <c r="S62" s="690"/>
      <c r="T62" s="690"/>
      <c r="U62" s="690"/>
      <c r="V62" s="690"/>
      <c r="W62" s="690"/>
      <c r="X62" s="690"/>
      <c r="Y62" s="690"/>
      <c r="Z62" s="690"/>
      <c r="AA62" s="690"/>
      <c r="AB62" s="690"/>
      <c r="AC62" s="690"/>
      <c r="AD62" s="690"/>
      <c r="AE62" s="690"/>
      <c r="AF62" s="691"/>
      <c r="AH62" s="774"/>
      <c r="AI62" s="775">
        <f t="shared" si="177"/>
        <v>0</v>
      </c>
      <c r="AJ62" s="774"/>
      <c r="AK62" s="775">
        <f t="shared" si="179"/>
        <v>0</v>
      </c>
      <c r="AL62" s="774"/>
      <c r="AM62" s="775">
        <f t="shared" si="181"/>
        <v>0</v>
      </c>
      <c r="AN62" s="774"/>
      <c r="AO62" s="775">
        <f t="shared" si="183"/>
        <v>0</v>
      </c>
      <c r="AP62" s="693">
        <f t="shared" si="99"/>
        <v>0</v>
      </c>
      <c r="AQ62" s="775">
        <f t="shared" si="184"/>
        <v>0</v>
      </c>
      <c r="AR62" s="774">
        <f t="shared" si="185"/>
        <v>0</v>
      </c>
      <c r="AS62" s="775">
        <f t="shared" si="186"/>
        <v>0</v>
      </c>
      <c r="AT62" s="776">
        <f t="shared" si="187"/>
        <v>0</v>
      </c>
      <c r="AU62" s="776">
        <f t="shared" si="188"/>
        <v>0</v>
      </c>
      <c r="AV62" s="693">
        <f t="shared" si="103"/>
        <v>0</v>
      </c>
      <c r="AW62" s="775">
        <f t="shared" si="172"/>
        <v>0</v>
      </c>
      <c r="AX62" s="775">
        <f t="shared" si="189"/>
        <v>0</v>
      </c>
      <c r="AY62" s="775">
        <f t="shared" si="190"/>
        <v>0</v>
      </c>
      <c r="AZ62" s="775">
        <f t="shared" si="190"/>
        <v>0</v>
      </c>
      <c r="BA62" s="693">
        <f t="shared" si="191"/>
        <v>0</v>
      </c>
      <c r="BB62" s="693">
        <f t="shared" si="192"/>
        <v>0</v>
      </c>
      <c r="BC62" s="774"/>
      <c r="BD62" s="775">
        <f t="shared" si="194"/>
        <v>0</v>
      </c>
      <c r="BE62" s="777"/>
      <c r="BG62" s="774"/>
      <c r="BH62" s="775">
        <f t="shared" si="195"/>
        <v>0</v>
      </c>
      <c r="BI62" s="774"/>
      <c r="BJ62" s="775">
        <f t="shared" si="196"/>
        <v>0</v>
      </c>
      <c r="BK62" s="774"/>
      <c r="BL62" s="775">
        <f t="shared" si="197"/>
        <v>0</v>
      </c>
      <c r="BM62" s="774"/>
      <c r="BN62" s="775">
        <f t="shared" si="198"/>
        <v>0</v>
      </c>
      <c r="BO62" s="693">
        <f t="shared" si="105"/>
        <v>0</v>
      </c>
      <c r="BP62" s="775">
        <f t="shared" si="199"/>
        <v>0</v>
      </c>
      <c r="BQ62" s="774">
        <f t="shared" si="200"/>
        <v>0</v>
      </c>
      <c r="BR62" s="775">
        <f t="shared" si="201"/>
        <v>0</v>
      </c>
      <c r="BS62" s="693">
        <f t="shared" si="107"/>
        <v>0</v>
      </c>
      <c r="BT62" s="775">
        <f t="shared" si="202"/>
        <v>0</v>
      </c>
      <c r="BU62" s="693">
        <f t="shared" si="203"/>
        <v>0</v>
      </c>
      <c r="BV62" s="693">
        <f t="shared" si="204"/>
        <v>0</v>
      </c>
      <c r="BW62" s="774"/>
      <c r="BX62" s="775">
        <f t="shared" si="205"/>
        <v>0</v>
      </c>
      <c r="BY62" s="777"/>
      <c r="CA62" s="744"/>
      <c r="CB62" s="745">
        <f t="shared" si="395"/>
        <v>0</v>
      </c>
      <c r="CC62" s="718"/>
      <c r="CD62" s="745">
        <f t="shared" si="396"/>
        <v>0</v>
      </c>
      <c r="CE62" s="718"/>
      <c r="CF62" s="745">
        <f t="shared" si="397"/>
        <v>0</v>
      </c>
      <c r="CG62" s="718"/>
      <c r="CH62" s="745">
        <f t="shared" si="398"/>
        <v>0</v>
      </c>
      <c r="CI62" s="746">
        <f t="shared" si="108"/>
        <v>0</v>
      </c>
      <c r="CJ62" s="745">
        <f t="shared" si="399"/>
        <v>0</v>
      </c>
      <c r="CK62" s="718"/>
      <c r="CL62" s="745">
        <f t="shared" si="400"/>
        <v>0</v>
      </c>
      <c r="CM62" s="746">
        <f t="shared" si="109"/>
        <v>0</v>
      </c>
      <c r="CN62" s="745">
        <f t="shared" si="401"/>
        <v>0</v>
      </c>
      <c r="CO62" s="699">
        <f t="shared" si="206"/>
        <v>0</v>
      </c>
      <c r="CP62" s="699">
        <f t="shared" si="206"/>
        <v>0</v>
      </c>
      <c r="CQ62" s="699">
        <f t="shared" si="206"/>
        <v>0</v>
      </c>
      <c r="CR62" s="699">
        <f t="shared" si="206"/>
        <v>0</v>
      </c>
      <c r="CS62" s="700">
        <f t="shared" si="206"/>
        <v>0</v>
      </c>
      <c r="CT62" s="699">
        <f t="shared" si="206"/>
        <v>0</v>
      </c>
      <c r="CU62" s="699">
        <f t="shared" si="206"/>
        <v>0</v>
      </c>
      <c r="CV62" s="700">
        <f t="shared" si="402"/>
        <v>0</v>
      </c>
      <c r="CW62" s="697"/>
      <c r="CX62" s="696">
        <f t="shared" si="207"/>
        <v>0</v>
      </c>
      <c r="CY62" s="701"/>
      <c r="DA62" s="774"/>
      <c r="DB62" s="775">
        <f t="shared" si="208"/>
        <v>0</v>
      </c>
      <c r="DC62" s="774"/>
      <c r="DD62" s="775">
        <f t="shared" si="209"/>
        <v>0</v>
      </c>
      <c r="DE62" s="774"/>
      <c r="DF62" s="775">
        <f t="shared" si="210"/>
        <v>0</v>
      </c>
      <c r="DG62" s="774"/>
      <c r="DH62" s="775">
        <f t="shared" si="211"/>
        <v>0</v>
      </c>
      <c r="DI62" s="693">
        <f t="shared" si="110"/>
        <v>0</v>
      </c>
      <c r="DJ62" s="775">
        <f t="shared" si="212"/>
        <v>0</v>
      </c>
      <c r="DK62" s="774"/>
      <c r="DL62" s="775">
        <f t="shared" si="214"/>
        <v>0</v>
      </c>
      <c r="DM62" s="693">
        <f t="shared" si="112"/>
        <v>0</v>
      </c>
      <c r="DN62" s="775">
        <f t="shared" si="215"/>
        <v>0</v>
      </c>
      <c r="DO62" s="693">
        <f t="shared" si="216"/>
        <v>0</v>
      </c>
      <c r="DP62" s="693">
        <f t="shared" si="217"/>
        <v>0</v>
      </c>
      <c r="DQ62" s="774"/>
      <c r="DR62" s="775">
        <f t="shared" si="218"/>
        <v>0</v>
      </c>
      <c r="DS62" s="777"/>
      <c r="DU62" s="778"/>
      <c r="DV62" s="780">
        <f t="shared" si="219"/>
        <v>0</v>
      </c>
      <c r="DW62" s="778"/>
      <c r="DX62" s="780">
        <f t="shared" si="220"/>
        <v>0</v>
      </c>
      <c r="DY62" s="778"/>
      <c r="DZ62" s="780">
        <f t="shared" si="221"/>
        <v>0</v>
      </c>
      <c r="EA62" s="778"/>
      <c r="EB62" s="780">
        <f t="shared" si="222"/>
        <v>0</v>
      </c>
      <c r="EC62" s="703">
        <f t="shared" si="113"/>
        <v>0</v>
      </c>
      <c r="ED62" s="780">
        <f t="shared" si="223"/>
        <v>0</v>
      </c>
      <c r="EE62" s="778">
        <f t="shared" si="224"/>
        <v>0</v>
      </c>
      <c r="EF62" s="780">
        <f t="shared" si="114"/>
        <v>0</v>
      </c>
      <c r="EG62" s="703">
        <f t="shared" si="115"/>
        <v>0</v>
      </c>
      <c r="EH62" s="780">
        <f t="shared" si="225"/>
        <v>0</v>
      </c>
      <c r="EI62" s="703">
        <f t="shared" si="226"/>
        <v>0</v>
      </c>
      <c r="EJ62" s="703">
        <f t="shared" si="227"/>
        <v>0</v>
      </c>
      <c r="EK62" s="778"/>
      <c r="EL62" s="780">
        <f t="shared" si="228"/>
        <v>0</v>
      </c>
      <c r="EM62" s="781"/>
      <c r="EO62" s="778"/>
      <c r="EP62" s="780">
        <f t="shared" si="229"/>
        <v>0</v>
      </c>
      <c r="EQ62" s="778"/>
      <c r="ER62" s="780">
        <f t="shared" si="230"/>
        <v>0</v>
      </c>
      <c r="ES62" s="778"/>
      <c r="ET62" s="780">
        <f t="shared" si="231"/>
        <v>0</v>
      </c>
      <c r="EU62" s="778"/>
      <c r="EV62" s="780">
        <f t="shared" si="232"/>
        <v>0</v>
      </c>
      <c r="EW62" s="703">
        <f t="shared" si="116"/>
        <v>0</v>
      </c>
      <c r="EX62" s="780">
        <f t="shared" si="233"/>
        <v>0</v>
      </c>
      <c r="EY62" s="778">
        <f t="shared" si="234"/>
        <v>0</v>
      </c>
      <c r="EZ62" s="780">
        <f t="shared" si="117"/>
        <v>0</v>
      </c>
      <c r="FA62" s="703">
        <f t="shared" si="118"/>
        <v>0</v>
      </c>
      <c r="FB62" s="780">
        <f t="shared" si="235"/>
        <v>0</v>
      </c>
      <c r="FC62" s="703">
        <f t="shared" si="236"/>
        <v>0</v>
      </c>
      <c r="FD62" s="703">
        <f t="shared" si="237"/>
        <v>0</v>
      </c>
      <c r="FE62" s="778"/>
      <c r="FF62" s="780">
        <f t="shared" si="238"/>
        <v>0</v>
      </c>
      <c r="FG62" s="782"/>
      <c r="FI62" s="774"/>
      <c r="FJ62" s="775">
        <f t="shared" si="239"/>
        <v>0</v>
      </c>
      <c r="FK62" s="774"/>
      <c r="FL62" s="775">
        <f t="shared" si="240"/>
        <v>0</v>
      </c>
      <c r="FM62" s="774"/>
      <c r="FN62" s="775">
        <f t="shared" si="241"/>
        <v>0</v>
      </c>
      <c r="FO62" s="774"/>
      <c r="FP62" s="775">
        <f t="shared" si="242"/>
        <v>0</v>
      </c>
      <c r="FQ62" s="693">
        <f t="shared" si="119"/>
        <v>0</v>
      </c>
      <c r="FR62" s="775">
        <f t="shared" si="243"/>
        <v>0</v>
      </c>
      <c r="FS62" s="774">
        <f t="shared" si="120"/>
        <v>0</v>
      </c>
      <c r="FT62" s="775">
        <f t="shared" si="244"/>
        <v>0</v>
      </c>
      <c r="FU62" s="693">
        <f t="shared" si="121"/>
        <v>0</v>
      </c>
      <c r="FV62" s="775">
        <f t="shared" si="245"/>
        <v>0</v>
      </c>
      <c r="FW62" s="693">
        <f t="shared" si="246"/>
        <v>0</v>
      </c>
      <c r="FX62" s="693">
        <f t="shared" si="247"/>
        <v>0</v>
      </c>
      <c r="FY62" s="774"/>
      <c r="FZ62" s="775">
        <f t="shared" si="248"/>
        <v>0</v>
      </c>
      <c r="GA62" s="782"/>
      <c r="GC62" s="774"/>
      <c r="GD62" s="775">
        <f t="shared" si="249"/>
        <v>0</v>
      </c>
      <c r="GE62" s="774"/>
      <c r="GF62" s="775">
        <f t="shared" si="250"/>
        <v>0</v>
      </c>
      <c r="GG62" s="774"/>
      <c r="GH62" s="775">
        <f t="shared" si="251"/>
        <v>0</v>
      </c>
      <c r="GI62" s="774"/>
      <c r="GJ62" s="775">
        <f t="shared" si="252"/>
        <v>0</v>
      </c>
      <c r="GK62" s="693">
        <f t="shared" si="122"/>
        <v>0</v>
      </c>
      <c r="GL62" s="775">
        <f t="shared" si="253"/>
        <v>0</v>
      </c>
      <c r="GM62" s="774"/>
      <c r="GN62" s="775">
        <f t="shared" si="123"/>
        <v>0</v>
      </c>
      <c r="GO62" s="693">
        <f t="shared" si="124"/>
        <v>0</v>
      </c>
      <c r="GP62" s="775">
        <f t="shared" si="255"/>
        <v>0</v>
      </c>
      <c r="GQ62" s="693">
        <f t="shared" si="256"/>
        <v>0</v>
      </c>
      <c r="GR62" s="693">
        <f t="shared" si="257"/>
        <v>0</v>
      </c>
      <c r="GS62" s="774"/>
      <c r="GT62" s="775">
        <f t="shared" si="258"/>
        <v>0</v>
      </c>
      <c r="GU62" s="782"/>
      <c r="GW62" s="774"/>
      <c r="GX62" s="775">
        <f t="shared" si="259"/>
        <v>0</v>
      </c>
      <c r="GY62" s="774"/>
      <c r="GZ62" s="775">
        <f t="shared" si="260"/>
        <v>0</v>
      </c>
      <c r="HA62" s="774"/>
      <c r="HB62" s="775">
        <f t="shared" si="261"/>
        <v>0</v>
      </c>
      <c r="HC62" s="774"/>
      <c r="HD62" s="775">
        <f t="shared" si="262"/>
        <v>0</v>
      </c>
      <c r="HE62" s="693">
        <f t="shared" si="125"/>
        <v>0</v>
      </c>
      <c r="HF62" s="775">
        <f t="shared" si="263"/>
        <v>0</v>
      </c>
      <c r="HG62" s="774">
        <f t="shared" si="264"/>
        <v>0</v>
      </c>
      <c r="HH62" s="775">
        <f t="shared" si="126"/>
        <v>0</v>
      </c>
      <c r="HI62" s="693">
        <f t="shared" si="127"/>
        <v>0</v>
      </c>
      <c r="HJ62" s="775">
        <f t="shared" si="265"/>
        <v>0</v>
      </c>
      <c r="HK62" s="693">
        <f t="shared" si="389"/>
        <v>0</v>
      </c>
      <c r="HL62" s="693">
        <f t="shared" si="390"/>
        <v>0</v>
      </c>
      <c r="HM62" s="774"/>
      <c r="HN62" s="775">
        <f t="shared" si="268"/>
        <v>0</v>
      </c>
      <c r="HO62" s="777"/>
      <c r="HQ62" s="783"/>
      <c r="HR62" s="784">
        <f t="shared" si="269"/>
        <v>0</v>
      </c>
      <c r="HS62" s="783"/>
      <c r="HT62" s="784">
        <f t="shared" si="270"/>
        <v>0</v>
      </c>
      <c r="HU62" s="783"/>
      <c r="HV62" s="784">
        <f t="shared" si="271"/>
        <v>0</v>
      </c>
      <c r="HW62" s="783"/>
      <c r="HX62" s="784">
        <f t="shared" si="272"/>
        <v>0</v>
      </c>
      <c r="HY62" s="707">
        <f t="shared" si="128"/>
        <v>0</v>
      </c>
      <c r="HZ62" s="784">
        <f t="shared" si="273"/>
        <v>0</v>
      </c>
      <c r="IA62" s="783"/>
      <c r="IB62" s="784">
        <f t="shared" si="274"/>
        <v>0</v>
      </c>
      <c r="IC62" s="707">
        <f t="shared" si="129"/>
        <v>0</v>
      </c>
      <c r="ID62" s="784">
        <f t="shared" si="275"/>
        <v>0</v>
      </c>
      <c r="IE62" s="706">
        <f t="shared" si="276"/>
        <v>0</v>
      </c>
      <c r="IF62" s="706">
        <f t="shared" si="277"/>
        <v>0</v>
      </c>
      <c r="IG62" s="783"/>
      <c r="IH62" s="784">
        <f t="shared" si="278"/>
        <v>0</v>
      </c>
      <c r="II62" s="782"/>
      <c r="IK62" s="783"/>
      <c r="IL62" s="784">
        <f t="shared" si="279"/>
        <v>0</v>
      </c>
      <c r="IM62" s="783"/>
      <c r="IN62" s="784">
        <f t="shared" si="280"/>
        <v>0</v>
      </c>
      <c r="IO62" s="783"/>
      <c r="IP62" s="784">
        <f t="shared" si="281"/>
        <v>0</v>
      </c>
      <c r="IQ62" s="783"/>
      <c r="IR62" s="784">
        <f t="shared" si="282"/>
        <v>0</v>
      </c>
      <c r="IS62" s="707">
        <f t="shared" si="130"/>
        <v>0</v>
      </c>
      <c r="IT62" s="784">
        <f t="shared" si="283"/>
        <v>0</v>
      </c>
      <c r="IU62" s="783"/>
      <c r="IV62" s="784">
        <f t="shared" si="284"/>
        <v>0</v>
      </c>
      <c r="IW62" s="707">
        <f t="shared" si="131"/>
        <v>0</v>
      </c>
      <c r="IX62" s="784">
        <f t="shared" si="285"/>
        <v>0</v>
      </c>
      <c r="IY62" s="706">
        <f t="shared" si="286"/>
        <v>0</v>
      </c>
      <c r="IZ62" s="706">
        <f t="shared" si="287"/>
        <v>0</v>
      </c>
      <c r="JA62" s="783"/>
      <c r="JB62" s="784">
        <f t="shared" si="288"/>
        <v>0</v>
      </c>
      <c r="JC62" s="782"/>
      <c r="JE62" s="783"/>
      <c r="JF62" s="784">
        <f t="shared" si="289"/>
        <v>0</v>
      </c>
      <c r="JG62" s="783"/>
      <c r="JH62" s="784">
        <f t="shared" si="290"/>
        <v>0</v>
      </c>
      <c r="JI62" s="783"/>
      <c r="JJ62" s="784">
        <f t="shared" si="291"/>
        <v>0</v>
      </c>
      <c r="JK62" s="783"/>
      <c r="JL62" s="784">
        <f t="shared" si="292"/>
        <v>0</v>
      </c>
      <c r="JM62" s="707">
        <f t="shared" si="132"/>
        <v>0</v>
      </c>
      <c r="JN62" s="784">
        <f t="shared" si="293"/>
        <v>0</v>
      </c>
      <c r="JO62" s="783"/>
      <c r="JP62" s="784">
        <f t="shared" si="294"/>
        <v>0</v>
      </c>
      <c r="JQ62" s="707">
        <f t="shared" si="133"/>
        <v>0</v>
      </c>
      <c r="JR62" s="784">
        <f t="shared" si="295"/>
        <v>0</v>
      </c>
      <c r="JS62" s="706">
        <f t="shared" si="296"/>
        <v>0</v>
      </c>
      <c r="JT62" s="706">
        <f t="shared" si="297"/>
        <v>0</v>
      </c>
      <c r="JU62" s="783"/>
      <c r="JV62" s="784">
        <f t="shared" si="298"/>
        <v>0</v>
      </c>
      <c r="JW62" s="782"/>
      <c r="JY62" s="783"/>
      <c r="JZ62" s="784">
        <f t="shared" si="299"/>
        <v>0</v>
      </c>
      <c r="KA62" s="783"/>
      <c r="KB62" s="784">
        <f t="shared" si="300"/>
        <v>0</v>
      </c>
      <c r="KC62" s="783"/>
      <c r="KD62" s="784">
        <f t="shared" si="301"/>
        <v>0</v>
      </c>
      <c r="KE62" s="783"/>
      <c r="KF62" s="784">
        <f t="shared" si="302"/>
        <v>0</v>
      </c>
      <c r="KG62" s="707">
        <f t="shared" si="134"/>
        <v>0</v>
      </c>
      <c r="KH62" s="784">
        <f t="shared" si="303"/>
        <v>0</v>
      </c>
      <c r="KI62" s="783"/>
      <c r="KJ62" s="784">
        <f t="shared" si="304"/>
        <v>0</v>
      </c>
      <c r="KK62" s="707">
        <f t="shared" si="135"/>
        <v>0</v>
      </c>
      <c r="KL62" s="784">
        <f t="shared" si="305"/>
        <v>0</v>
      </c>
      <c r="KM62" s="706">
        <f t="shared" si="306"/>
        <v>0</v>
      </c>
      <c r="KN62" s="706">
        <f t="shared" si="307"/>
        <v>0</v>
      </c>
      <c r="KO62" s="783"/>
      <c r="KP62" s="784">
        <f t="shared" si="308"/>
        <v>0</v>
      </c>
      <c r="KQ62" s="782"/>
      <c r="KS62" s="783"/>
      <c r="KT62" s="784">
        <f t="shared" si="309"/>
        <v>0</v>
      </c>
      <c r="KU62" s="783"/>
      <c r="KV62" s="784">
        <f t="shared" si="310"/>
        <v>0</v>
      </c>
      <c r="KW62" s="783"/>
      <c r="KX62" s="784">
        <f t="shared" si="311"/>
        <v>0</v>
      </c>
      <c r="KY62" s="783"/>
      <c r="KZ62" s="784">
        <f t="shared" si="312"/>
        <v>0</v>
      </c>
      <c r="LA62" s="707">
        <f t="shared" si="136"/>
        <v>0</v>
      </c>
      <c r="LB62" s="784">
        <f t="shared" si="313"/>
        <v>0</v>
      </c>
      <c r="LC62" s="783"/>
      <c r="LD62" s="784">
        <f t="shared" si="314"/>
        <v>0</v>
      </c>
      <c r="LE62" s="707">
        <f t="shared" si="137"/>
        <v>0</v>
      </c>
      <c r="LF62" s="784">
        <f t="shared" si="315"/>
        <v>0</v>
      </c>
      <c r="LG62" s="706">
        <f t="shared" si="316"/>
        <v>0</v>
      </c>
      <c r="LH62" s="706">
        <f t="shared" si="317"/>
        <v>0</v>
      </c>
      <c r="LI62" s="783"/>
      <c r="LJ62" s="784">
        <f t="shared" si="318"/>
        <v>0</v>
      </c>
      <c r="LK62" s="782"/>
      <c r="LM62" s="783"/>
      <c r="LN62" s="784">
        <f t="shared" si="319"/>
        <v>0</v>
      </c>
      <c r="LO62" s="783"/>
      <c r="LP62" s="784">
        <f t="shared" si="320"/>
        <v>0</v>
      </c>
      <c r="LQ62" s="783"/>
      <c r="LR62" s="784">
        <f t="shared" si="321"/>
        <v>0</v>
      </c>
      <c r="LS62" s="783"/>
      <c r="LT62" s="784">
        <f t="shared" si="322"/>
        <v>0</v>
      </c>
      <c r="LU62" s="707">
        <f t="shared" si="138"/>
        <v>0</v>
      </c>
      <c r="LV62" s="784">
        <f t="shared" si="323"/>
        <v>0</v>
      </c>
      <c r="LW62" s="783"/>
      <c r="LX62" s="784">
        <f t="shared" si="324"/>
        <v>0</v>
      </c>
      <c r="LY62" s="707">
        <f t="shared" si="139"/>
        <v>0</v>
      </c>
      <c r="LZ62" s="784">
        <f t="shared" si="325"/>
        <v>0</v>
      </c>
      <c r="MA62" s="706">
        <f t="shared" si="326"/>
        <v>0</v>
      </c>
      <c r="MB62" s="706">
        <f t="shared" si="327"/>
        <v>0</v>
      </c>
      <c r="MC62" s="783"/>
      <c r="MD62" s="784">
        <f t="shared" si="328"/>
        <v>0</v>
      </c>
      <c r="ME62" s="782"/>
      <c r="MG62" s="783"/>
      <c r="MH62" s="784">
        <f t="shared" si="329"/>
        <v>0</v>
      </c>
      <c r="MI62" s="783"/>
      <c r="MJ62" s="784">
        <f t="shared" si="330"/>
        <v>0</v>
      </c>
      <c r="MK62" s="783"/>
      <c r="ML62" s="784">
        <f t="shared" si="331"/>
        <v>0</v>
      </c>
      <c r="MM62" s="783"/>
      <c r="MN62" s="784">
        <f t="shared" si="332"/>
        <v>0</v>
      </c>
      <c r="MO62" s="707">
        <f t="shared" si="140"/>
        <v>0</v>
      </c>
      <c r="MP62" s="784">
        <f t="shared" si="333"/>
        <v>0</v>
      </c>
      <c r="MQ62" s="783"/>
      <c r="MR62" s="784">
        <f t="shared" si="334"/>
        <v>0</v>
      </c>
      <c r="MS62" s="707">
        <f t="shared" si="141"/>
        <v>0</v>
      </c>
      <c r="MT62" s="784">
        <f t="shared" si="335"/>
        <v>0</v>
      </c>
      <c r="MU62" s="706">
        <f t="shared" si="336"/>
        <v>0</v>
      </c>
      <c r="MV62" s="706">
        <f t="shared" si="337"/>
        <v>0</v>
      </c>
      <c r="MW62" s="783"/>
      <c r="MX62" s="784">
        <f t="shared" si="338"/>
        <v>0</v>
      </c>
      <c r="MY62" s="782"/>
      <c r="NA62" s="783"/>
      <c r="NB62" s="784">
        <f t="shared" si="339"/>
        <v>0</v>
      </c>
      <c r="NC62" s="783"/>
      <c r="ND62" s="784">
        <f t="shared" si="340"/>
        <v>0</v>
      </c>
      <c r="NE62" s="783"/>
      <c r="NF62" s="784">
        <f t="shared" si="341"/>
        <v>0</v>
      </c>
      <c r="NG62" s="783"/>
      <c r="NH62" s="784">
        <f t="shared" si="342"/>
        <v>0</v>
      </c>
      <c r="NI62" s="707">
        <f t="shared" si="142"/>
        <v>0</v>
      </c>
      <c r="NJ62" s="784">
        <f t="shared" si="343"/>
        <v>0</v>
      </c>
      <c r="NK62" s="783"/>
      <c r="NL62" s="784">
        <f t="shared" si="344"/>
        <v>0</v>
      </c>
      <c r="NM62" s="707">
        <f t="shared" si="143"/>
        <v>0</v>
      </c>
      <c r="NN62" s="784">
        <f t="shared" si="345"/>
        <v>0</v>
      </c>
      <c r="NO62" s="706">
        <f t="shared" si="346"/>
        <v>0</v>
      </c>
      <c r="NP62" s="706">
        <f t="shared" si="347"/>
        <v>0</v>
      </c>
      <c r="NQ62" s="783"/>
      <c r="NR62" s="784">
        <f t="shared" si="348"/>
        <v>0</v>
      </c>
      <c r="NS62" s="782"/>
      <c r="NU62" s="783"/>
      <c r="NV62" s="784">
        <f t="shared" si="349"/>
        <v>0</v>
      </c>
      <c r="NW62" s="783"/>
      <c r="NX62" s="784">
        <f t="shared" si="350"/>
        <v>0</v>
      </c>
      <c r="NY62" s="783"/>
      <c r="NZ62" s="784">
        <f t="shared" si="351"/>
        <v>0</v>
      </c>
      <c r="OA62" s="783"/>
      <c r="OB62" s="784">
        <f t="shared" si="352"/>
        <v>0</v>
      </c>
      <c r="OC62" s="707">
        <f t="shared" si="144"/>
        <v>0</v>
      </c>
      <c r="OD62" s="784">
        <f t="shared" si="353"/>
        <v>0</v>
      </c>
      <c r="OE62" s="783"/>
      <c r="OF62" s="784">
        <f t="shared" si="354"/>
        <v>0</v>
      </c>
      <c r="OG62" s="707">
        <f t="shared" si="145"/>
        <v>0</v>
      </c>
      <c r="OH62" s="784">
        <f t="shared" si="355"/>
        <v>0</v>
      </c>
      <c r="OI62" s="706">
        <f t="shared" si="356"/>
        <v>0</v>
      </c>
      <c r="OJ62" s="706">
        <f t="shared" si="357"/>
        <v>0</v>
      </c>
      <c r="OK62" s="783"/>
      <c r="OL62" s="784">
        <f t="shared" si="358"/>
        <v>0</v>
      </c>
      <c r="OM62" s="782"/>
      <c r="OO62" s="783"/>
      <c r="OP62" s="784">
        <f t="shared" si="359"/>
        <v>0</v>
      </c>
      <c r="OQ62" s="783"/>
      <c r="OR62" s="784">
        <f t="shared" si="360"/>
        <v>0</v>
      </c>
      <c r="OS62" s="783"/>
      <c r="OT62" s="784">
        <f t="shared" si="361"/>
        <v>0</v>
      </c>
      <c r="OU62" s="783"/>
      <c r="OV62" s="784">
        <f t="shared" si="362"/>
        <v>0</v>
      </c>
      <c r="OW62" s="707">
        <f t="shared" si="146"/>
        <v>0</v>
      </c>
      <c r="OX62" s="784">
        <f t="shared" si="363"/>
        <v>0</v>
      </c>
      <c r="OY62" s="783"/>
      <c r="OZ62" s="784">
        <f t="shared" si="364"/>
        <v>0</v>
      </c>
      <c r="PA62" s="707">
        <f t="shared" si="147"/>
        <v>0</v>
      </c>
      <c r="PB62" s="784">
        <f t="shared" si="365"/>
        <v>0</v>
      </c>
      <c r="PC62" s="706">
        <f t="shared" si="366"/>
        <v>0</v>
      </c>
      <c r="PD62" s="706">
        <f t="shared" si="367"/>
        <v>0</v>
      </c>
      <c r="PE62" s="783"/>
      <c r="PF62" s="784">
        <f t="shared" si="368"/>
        <v>0</v>
      </c>
      <c r="PG62" s="782"/>
      <c r="PI62" s="783"/>
      <c r="PJ62" s="784">
        <f t="shared" si="369"/>
        <v>0</v>
      </c>
      <c r="PK62" s="783"/>
      <c r="PL62" s="784">
        <f t="shared" si="370"/>
        <v>0</v>
      </c>
      <c r="PM62" s="783"/>
      <c r="PN62" s="784">
        <f t="shared" si="371"/>
        <v>0</v>
      </c>
      <c r="PO62" s="783"/>
      <c r="PP62" s="784">
        <f t="shared" si="372"/>
        <v>0</v>
      </c>
      <c r="PQ62" s="707">
        <f t="shared" si="148"/>
        <v>0</v>
      </c>
      <c r="PR62" s="784">
        <f t="shared" si="373"/>
        <v>0</v>
      </c>
      <c r="PS62" s="783"/>
      <c r="PT62" s="784">
        <f t="shared" si="374"/>
        <v>0</v>
      </c>
      <c r="PU62" s="707">
        <f t="shared" si="149"/>
        <v>0</v>
      </c>
      <c r="PV62" s="784">
        <f t="shared" si="375"/>
        <v>0</v>
      </c>
      <c r="PW62" s="706">
        <f t="shared" si="376"/>
        <v>0</v>
      </c>
      <c r="PX62" s="706">
        <f t="shared" si="377"/>
        <v>0</v>
      </c>
      <c r="PY62" s="783"/>
      <c r="PZ62" s="784">
        <f t="shared" si="378"/>
        <v>0</v>
      </c>
      <c r="QA62" s="782"/>
      <c r="QC62" s="783"/>
      <c r="QD62" s="784">
        <f t="shared" si="379"/>
        <v>0</v>
      </c>
      <c r="QE62" s="783"/>
      <c r="QF62" s="784">
        <f t="shared" si="380"/>
        <v>0</v>
      </c>
      <c r="QG62" s="783"/>
      <c r="QH62" s="784">
        <f t="shared" si="381"/>
        <v>0</v>
      </c>
      <c r="QI62" s="783"/>
      <c r="QJ62" s="784">
        <f t="shared" si="382"/>
        <v>0</v>
      </c>
      <c r="QK62" s="707">
        <f t="shared" si="150"/>
        <v>0</v>
      </c>
      <c r="QL62" s="784">
        <f t="shared" si="383"/>
        <v>0</v>
      </c>
      <c r="QM62" s="783"/>
      <c r="QN62" s="784">
        <f t="shared" si="384"/>
        <v>0</v>
      </c>
      <c r="QO62" s="707">
        <f t="shared" si="151"/>
        <v>0</v>
      </c>
      <c r="QP62" s="784">
        <f t="shared" si="385"/>
        <v>0</v>
      </c>
      <c r="QQ62" s="706">
        <f t="shared" si="386"/>
        <v>0</v>
      </c>
      <c r="QR62" s="706">
        <f t="shared" si="387"/>
        <v>0</v>
      </c>
      <c r="QS62" s="783"/>
      <c r="QT62" s="784">
        <f t="shared" si="388"/>
        <v>0</v>
      </c>
      <c r="QU62" s="782"/>
      <c r="RA62" s="785">
        <f t="shared" si="403"/>
        <v>0</v>
      </c>
      <c r="RB62" s="785" t="e">
        <f t="shared" si="90"/>
        <v>#REF!</v>
      </c>
      <c r="RC62" s="677">
        <f t="shared" si="404"/>
        <v>0</v>
      </c>
      <c r="RD62" s="677">
        <f t="shared" si="404"/>
        <v>0</v>
      </c>
      <c r="RE62" s="677">
        <f t="shared" si="404"/>
        <v>0</v>
      </c>
      <c r="RF62" s="677">
        <f t="shared" si="404"/>
        <v>0</v>
      </c>
      <c r="RG62" s="677">
        <f t="shared" si="404"/>
        <v>0</v>
      </c>
      <c r="RH62" s="677">
        <f t="shared" si="404"/>
        <v>0</v>
      </c>
      <c r="RI62" s="677">
        <f t="shared" si="404"/>
        <v>0</v>
      </c>
      <c r="RJ62" s="677">
        <f t="shared" si="404"/>
        <v>0</v>
      </c>
      <c r="RK62" s="677" t="e">
        <f>#REF!</f>
        <v>#REF!</v>
      </c>
      <c r="RL62" s="677" t="e">
        <f>#REF!</f>
        <v>#REF!</v>
      </c>
      <c r="RM62" s="677">
        <f t="shared" si="405"/>
        <v>0</v>
      </c>
      <c r="RN62" s="677">
        <f t="shared" si="405"/>
        <v>0</v>
      </c>
      <c r="RO62" s="677">
        <f t="shared" si="405"/>
        <v>0</v>
      </c>
      <c r="RP62" s="677">
        <f t="shared" si="405"/>
        <v>0</v>
      </c>
      <c r="RQ62" s="677">
        <f t="shared" si="405"/>
        <v>0</v>
      </c>
      <c r="RR62" s="677">
        <f t="shared" si="405"/>
        <v>0</v>
      </c>
      <c r="RS62" s="677">
        <f t="shared" si="405"/>
        <v>0</v>
      </c>
      <c r="RT62" s="677">
        <f t="shared" si="405"/>
        <v>0</v>
      </c>
      <c r="RV62" s="675">
        <f t="shared" si="6"/>
        <v>0</v>
      </c>
      <c r="RW62" s="675">
        <f t="shared" si="7"/>
        <v>0</v>
      </c>
      <c r="RX62" s="675">
        <f t="shared" si="8"/>
        <v>0</v>
      </c>
      <c r="RY62" s="675">
        <f t="shared" si="9"/>
        <v>0</v>
      </c>
      <c r="RZ62" s="675">
        <f t="shared" si="10"/>
        <v>0</v>
      </c>
      <c r="SA62" s="675">
        <f t="shared" si="11"/>
        <v>0</v>
      </c>
      <c r="SB62" s="675">
        <f t="shared" si="12"/>
        <v>0</v>
      </c>
      <c r="SC62" s="675">
        <f t="shared" si="13"/>
        <v>0</v>
      </c>
      <c r="SD62" s="675" t="e">
        <f xml:space="preserve"> SUMIF(#REF!,$SD$8,#REF!)</f>
        <v>#REF!</v>
      </c>
      <c r="SE62" s="676" t="e">
        <f xml:space="preserve"> SUMIF(#REF!,$SE$8,#REF!)</f>
        <v>#REF!</v>
      </c>
      <c r="SG62" s="675">
        <f t="shared" si="412"/>
        <v>0</v>
      </c>
      <c r="SH62" s="675">
        <f t="shared" si="412"/>
        <v>0</v>
      </c>
      <c r="SI62" s="675">
        <f t="shared" si="412"/>
        <v>0</v>
      </c>
      <c r="SJ62" s="675">
        <f t="shared" si="412"/>
        <v>0</v>
      </c>
      <c r="SK62" s="675">
        <f t="shared" si="412"/>
        <v>0</v>
      </c>
      <c r="SL62" s="675">
        <f t="shared" si="412"/>
        <v>0</v>
      </c>
      <c r="SM62" s="675">
        <f t="shared" si="412"/>
        <v>0</v>
      </c>
      <c r="SN62" s="675">
        <f t="shared" si="412"/>
        <v>0</v>
      </c>
      <c r="SO62" s="675" t="e">
        <f t="shared" si="412"/>
        <v>#REF!</v>
      </c>
      <c r="SP62" s="675" t="e">
        <f t="shared" si="412"/>
        <v>#REF!</v>
      </c>
      <c r="SQ62" s="675">
        <f t="shared" si="412"/>
        <v>0</v>
      </c>
      <c r="SR62" s="675">
        <f t="shared" si="412"/>
        <v>0</v>
      </c>
      <c r="SS62" s="675">
        <f t="shared" si="412"/>
        <v>0</v>
      </c>
      <c r="ST62" s="675">
        <f t="shared" si="412"/>
        <v>0</v>
      </c>
      <c r="SU62" s="675">
        <f t="shared" si="412"/>
        <v>0</v>
      </c>
      <c r="SV62" s="675">
        <f t="shared" si="410"/>
        <v>0</v>
      </c>
      <c r="SW62" s="675">
        <f t="shared" si="94"/>
        <v>0</v>
      </c>
      <c r="SX62" s="675">
        <f t="shared" si="94"/>
        <v>0</v>
      </c>
      <c r="SY62" s="675" t="e">
        <f>#REF!*$AP62</f>
        <v>#REF!</v>
      </c>
      <c r="SZ62" s="675" t="e">
        <f>#REF!*$AP62</f>
        <v>#REF!</v>
      </c>
      <c r="TA62" s="675" t="e">
        <f>#REF!*$AP62</f>
        <v>#REF!</v>
      </c>
      <c r="TB62" s="675" t="e">
        <f>#REF!*$AP62</f>
        <v>#REF!</v>
      </c>
      <c r="TC62" s="675" t="e">
        <f>#REF!*$AP62</f>
        <v>#REF!</v>
      </c>
      <c r="TE62" s="675">
        <f t="shared" si="152"/>
        <v>0</v>
      </c>
      <c r="TF62" s="675">
        <f t="shared" si="153"/>
        <v>0</v>
      </c>
      <c r="TG62" s="675">
        <f t="shared" si="154"/>
        <v>0</v>
      </c>
      <c r="TH62" s="675">
        <f t="shared" si="155"/>
        <v>0</v>
      </c>
      <c r="TI62" s="675">
        <f t="shared" si="156"/>
        <v>0</v>
      </c>
      <c r="TJ62" s="675">
        <f t="shared" si="157"/>
        <v>0</v>
      </c>
      <c r="TK62" s="675">
        <f t="shared" si="158"/>
        <v>0</v>
      </c>
      <c r="TL62" s="675">
        <f t="shared" si="159"/>
        <v>0</v>
      </c>
      <c r="TM62" s="675">
        <f t="shared" si="160"/>
        <v>0</v>
      </c>
      <c r="TN62" s="676">
        <f t="shared" si="161"/>
        <v>0</v>
      </c>
      <c r="TP62" s="675">
        <f>IFERROR(SG62*(1+LEVEL_2!#REF!),0)</f>
        <v>0</v>
      </c>
      <c r="TQ62" s="675">
        <f>IFERROR(SH62*(1+LEVEL_2!#REF!),0)</f>
        <v>0</v>
      </c>
      <c r="TR62" s="675">
        <f>IFERROR(SI62*(1+LEVEL_2!#REF!),0)</f>
        <v>0</v>
      </c>
      <c r="TS62" s="675">
        <f>IFERROR(SJ62*(1+LEVEL_2!#REF!),0)</f>
        <v>0</v>
      </c>
      <c r="TT62" s="675">
        <f>IFERROR(SK62*(1+LEVEL_2!#REF!),0)</f>
        <v>0</v>
      </c>
      <c r="TU62" s="675">
        <f>IFERROR(SL62*(1+LEVEL_2!#REF!),0)</f>
        <v>0</v>
      </c>
      <c r="TV62" s="675">
        <f>IFERROR(SM62*(1+LEVEL_2!#REF!),0)</f>
        <v>0</v>
      </c>
      <c r="TW62" s="675">
        <f>IFERROR(SN62*(1+LEVEL_2!#REF!),0)</f>
        <v>0</v>
      </c>
      <c r="TX62" s="675">
        <f>IFERROR(SO62*(1+LEVEL_2!#REF!),0)</f>
        <v>0</v>
      </c>
      <c r="TY62" s="675">
        <f>IFERROR(SP62*(1+LEVEL_2!#REF!),0)</f>
        <v>0</v>
      </c>
      <c r="TZ62" s="675">
        <f>IFERROR(SQ62*(1+LEVEL_2!#REF!),0)</f>
        <v>0</v>
      </c>
      <c r="UA62" s="675">
        <f>IFERROR(SR62*(1+LEVEL_2!#REF!),0)</f>
        <v>0</v>
      </c>
      <c r="UB62" s="675">
        <f>IFERROR(SS62*(1+LEVEL_2!#REF!),0)</f>
        <v>0</v>
      </c>
      <c r="UC62" s="675">
        <f>IFERROR(ST62*(1+LEVEL_2!#REF!),0)</f>
        <v>0</v>
      </c>
      <c r="UD62" s="675">
        <f>IFERROR(SU62*(1+LEVEL_2!#REF!),0)</f>
        <v>0</v>
      </c>
      <c r="UE62" s="675">
        <f>IFERROR(SV62*(1+LEVEL_2!#REF!),0)</f>
        <v>0</v>
      </c>
      <c r="UF62" s="675">
        <f>IFERROR(SW62*(1+LEVEL_2!#REF!),0)</f>
        <v>0</v>
      </c>
      <c r="UG62" s="675">
        <f>IFERROR(SX62*(1+LEVEL_2!#REF!),0)</f>
        <v>0</v>
      </c>
      <c r="UH62" s="675">
        <f>IFERROR(SY62*(1+LEVEL_2!#REF!),0)</f>
        <v>0</v>
      </c>
      <c r="UI62" s="675">
        <f>IFERROR(SZ62*(1+LEVEL_2!#REF!),0)</f>
        <v>0</v>
      </c>
      <c r="UJ62" s="675">
        <f>IFERROR(TA62*(1+LEVEL_2!#REF!),0)</f>
        <v>0</v>
      </c>
      <c r="UK62" s="675">
        <f>IFERROR(TB62*(1+LEVEL_2!#REF!),0)</f>
        <v>0</v>
      </c>
      <c r="UL62" s="675">
        <f>IFERROR(TC62*(1+LEVEL_2!#REF!),0)</f>
        <v>0</v>
      </c>
      <c r="UN62" s="675">
        <f t="shared" si="162"/>
        <v>0</v>
      </c>
      <c r="UO62" s="675">
        <f t="shared" si="163"/>
        <v>0</v>
      </c>
      <c r="UP62" s="675">
        <f t="shared" si="164"/>
        <v>0</v>
      </c>
      <c r="UQ62" s="675">
        <f t="shared" si="165"/>
        <v>0</v>
      </c>
      <c r="UR62" s="675">
        <f t="shared" si="166"/>
        <v>0</v>
      </c>
      <c r="US62" s="675">
        <f t="shared" si="167"/>
        <v>0</v>
      </c>
      <c r="UT62" s="675">
        <f t="shared" si="168"/>
        <v>0</v>
      </c>
      <c r="UU62" s="675">
        <f t="shared" si="169"/>
        <v>0</v>
      </c>
      <c r="UV62" s="675">
        <f t="shared" si="170"/>
        <v>0</v>
      </c>
      <c r="UW62" s="676">
        <f t="shared" si="171"/>
        <v>0</v>
      </c>
    </row>
    <row r="63" spans="1:569" s="645" customFormat="1" ht="20.100000000000001" customHeight="1">
      <c r="A63" s="677"/>
      <c r="B63" s="677"/>
      <c r="C63" s="752" t="s">
        <v>475</v>
      </c>
      <c r="D63" s="752"/>
      <c r="E63" s="753"/>
      <c r="F63" s="753"/>
      <c r="G63" s="754"/>
      <c r="H63" s="755"/>
      <c r="I63" s="756"/>
      <c r="J63" s="757"/>
      <c r="K63" s="758"/>
      <c r="L63" s="758"/>
      <c r="M63" s="770"/>
      <c r="N63" s="798">
        <f t="shared" si="393"/>
        <v>0</v>
      </c>
      <c r="O63" s="799">
        <f t="shared" si="394"/>
        <v>0</v>
      </c>
      <c r="Q63" s="800"/>
      <c r="R63" s="762"/>
      <c r="S63" s="762"/>
      <c r="T63" s="762"/>
      <c r="U63" s="762"/>
      <c r="V63" s="762"/>
      <c r="W63" s="762"/>
      <c r="X63" s="762"/>
      <c r="Y63" s="762"/>
      <c r="Z63" s="762"/>
      <c r="AA63" s="762"/>
      <c r="AB63" s="762"/>
      <c r="AC63" s="762"/>
      <c r="AD63" s="762"/>
      <c r="AE63" s="762"/>
      <c r="AF63" s="763"/>
      <c r="AH63" s="657"/>
      <c r="AI63" s="658">
        <f>SUBTOTAL(9,AI64:AI67)</f>
        <v>109404260</v>
      </c>
      <c r="AJ63" s="657"/>
      <c r="AK63" s="658">
        <f>SUBTOTAL(9,AK64:AK67)</f>
        <v>278471375</v>
      </c>
      <c r="AL63" s="657"/>
      <c r="AM63" s="658">
        <f>SUBTOTAL(9,AM64:AM67)</f>
        <v>0</v>
      </c>
      <c r="AN63" s="657"/>
      <c r="AO63" s="658">
        <f>SUBTOTAL(9,AO64:AO67)</f>
        <v>0</v>
      </c>
      <c r="AP63" s="658">
        <f t="shared" si="99"/>
        <v>0</v>
      </c>
      <c r="AQ63" s="658">
        <f>SUBTOTAL(9,AQ64:AQ67)</f>
        <v>387875635</v>
      </c>
      <c r="AR63" s="657"/>
      <c r="AS63" s="658">
        <f>SUBTOTAL(9,AS64:AS67)</f>
        <v>71635739.20621562</v>
      </c>
      <c r="AT63" s="658"/>
      <c r="AU63" s="658"/>
      <c r="AV63" s="658">
        <f t="shared" si="103"/>
        <v>0</v>
      </c>
      <c r="AW63" s="658">
        <f t="shared" ref="AW63:BB63" si="413">SUBTOTAL(9,AW64:AW67)</f>
        <v>64632305.972771257</v>
      </c>
      <c r="AX63" s="658">
        <f t="shared" si="413"/>
        <v>502772389.60749376</v>
      </c>
      <c r="AY63" s="658">
        <f t="shared" si="413"/>
        <v>919022748.41243124</v>
      </c>
      <c r="AZ63" s="658">
        <f t="shared" si="413"/>
        <v>459511374.20621562</v>
      </c>
      <c r="BA63" s="658">
        <f t="shared" si="413"/>
        <v>459511374.20621562</v>
      </c>
      <c r="BB63" s="658">
        <f t="shared" si="413"/>
        <v>0</v>
      </c>
      <c r="BC63" s="657"/>
      <c r="BD63" s="658">
        <f>SUBTOTAL(9,BD64:BD67)</f>
        <v>0</v>
      </c>
      <c r="BE63" s="659"/>
      <c r="BG63" s="657"/>
      <c r="BH63" s="658">
        <f>SUBTOTAL(9,BH64:BH67)</f>
        <v>154912760</v>
      </c>
      <c r="BI63" s="657"/>
      <c r="BJ63" s="658">
        <f>SUBTOTAL(9,BJ64:BJ67)</f>
        <v>307124875</v>
      </c>
      <c r="BK63" s="657"/>
      <c r="BL63" s="658">
        <f>SUBTOTAL(9,BL64:BL67)</f>
        <v>0</v>
      </c>
      <c r="BM63" s="657"/>
      <c r="BN63" s="658">
        <f>SUBTOTAL(9,BN64:BN67)</f>
        <v>0</v>
      </c>
      <c r="BO63" s="658">
        <f t="shared" si="105"/>
        <v>0</v>
      </c>
      <c r="BP63" s="658">
        <f>SUBTOTAL(9,BP64:BP67)</f>
        <v>462037635</v>
      </c>
      <c r="BQ63" s="657">
        <f t="shared" si="174"/>
        <v>0</v>
      </c>
      <c r="BR63" s="658">
        <f>SUBTOTAL(9,BR64:BR67)</f>
        <v>82756233.979278117</v>
      </c>
      <c r="BS63" s="658">
        <f t="shared" si="107"/>
        <v>0</v>
      </c>
      <c r="BT63" s="658">
        <f>SUBTOTAL(9,BT64:BT67)</f>
        <v>544793868.97927809</v>
      </c>
      <c r="BU63" s="658">
        <f>SUBTOTAL(9,BU64:BU67)</f>
        <v>544793868.97927809</v>
      </c>
      <c r="BV63" s="658">
        <f>SUBTOTAL(9,BV64:BV67)</f>
        <v>0</v>
      </c>
      <c r="BW63" s="657"/>
      <c r="BX63" s="658">
        <f>SUBTOTAL(9,BX64:BX67)</f>
        <v>0</v>
      </c>
      <c r="BY63" s="659"/>
      <c r="CA63" s="738"/>
      <c r="CB63" s="664">
        <f>SUBTOTAL(9,CB64:CB67)</f>
        <v>133863165</v>
      </c>
      <c r="CC63" s="739"/>
      <c r="CD63" s="664">
        <f>SUBTOTAL(9,CD64:CD67)</f>
        <v>285213375</v>
      </c>
      <c r="CE63" s="739"/>
      <c r="CF63" s="664">
        <f>SUBTOTAL(9,CF64:CF67)</f>
        <v>0</v>
      </c>
      <c r="CG63" s="739"/>
      <c r="CH63" s="664">
        <f>SUBTOTAL(9,CH64:CH67)</f>
        <v>307124875</v>
      </c>
      <c r="CI63" s="664">
        <f t="shared" si="108"/>
        <v>0</v>
      </c>
      <c r="CJ63" s="664">
        <f>SUBTOTAL(9,CJ64:CJ67)</f>
        <v>726201415</v>
      </c>
      <c r="CK63" s="739"/>
      <c r="CL63" s="664">
        <f>SUBTOTAL(9,CL64:CL67)</f>
        <v>0</v>
      </c>
      <c r="CM63" s="664">
        <f t="shared" si="109"/>
        <v>0</v>
      </c>
      <c r="CN63" s="664">
        <f t="shared" ref="CN63:CV63" si="414">SUBTOTAL(9,CN64:CN67)</f>
        <v>726201415</v>
      </c>
      <c r="CO63" s="740">
        <f t="shared" si="414"/>
        <v>312008100</v>
      </c>
      <c r="CP63" s="740">
        <f t="shared" si="414"/>
        <v>75283045</v>
      </c>
      <c r="CQ63" s="740">
        <f t="shared" si="414"/>
        <v>106359900</v>
      </c>
      <c r="CR63" s="740">
        <f t="shared" si="414"/>
        <v>210372570</v>
      </c>
      <c r="CS63" s="700">
        <f t="shared" si="414"/>
        <v>0</v>
      </c>
      <c r="CT63" s="740">
        <f t="shared" si="414"/>
        <v>12812580</v>
      </c>
      <c r="CU63" s="740">
        <f t="shared" si="414"/>
        <v>9365220</v>
      </c>
      <c r="CV63" s="700">
        <f t="shared" si="414"/>
        <v>0</v>
      </c>
      <c r="CW63" s="741"/>
      <c r="CX63" s="740">
        <f>SUBTOTAL(9,CX64:CX67)</f>
        <v>0</v>
      </c>
      <c r="CY63" s="742"/>
      <c r="DA63" s="657"/>
      <c r="DB63" s="658">
        <f>SUBTOTAL(9,DB64:DB67)</f>
        <v>109404260</v>
      </c>
      <c r="DC63" s="657"/>
      <c r="DD63" s="658">
        <f>SUBTOTAL(9,DD64:DD67)</f>
        <v>278471375</v>
      </c>
      <c r="DE63" s="657"/>
      <c r="DF63" s="658">
        <f>SUBTOTAL(9,DF64:DF67)</f>
        <v>0</v>
      </c>
      <c r="DG63" s="657"/>
      <c r="DH63" s="658">
        <f>SUBTOTAL(9,DH64:DH67)</f>
        <v>0</v>
      </c>
      <c r="DI63" s="658">
        <f t="shared" si="110"/>
        <v>0</v>
      </c>
      <c r="DJ63" s="658">
        <f>SUBTOTAL(9,DJ64:DJ67)</f>
        <v>387875635</v>
      </c>
      <c r="DK63" s="657"/>
      <c r="DL63" s="658">
        <f>SUBTOTAL(9,DL64:DL67)</f>
        <v>71635739.20621562</v>
      </c>
      <c r="DM63" s="658">
        <f t="shared" si="112"/>
        <v>0</v>
      </c>
      <c r="DN63" s="658">
        <f>SUBTOTAL(9,DN64:DN67)</f>
        <v>459511374.20621562</v>
      </c>
      <c r="DO63" s="658">
        <f>SUBTOTAL(9,DO64:DO67)</f>
        <v>459511374.20621562</v>
      </c>
      <c r="DP63" s="658">
        <f>SUBTOTAL(9,DP64:DP67)</f>
        <v>0</v>
      </c>
      <c r="DQ63" s="657"/>
      <c r="DR63" s="658">
        <f>SUBTOTAL(9,DR64:DR67)</f>
        <v>0</v>
      </c>
      <c r="DS63" s="659"/>
      <c r="DU63" s="667"/>
      <c r="DV63" s="668">
        <f>SUBTOTAL(9,DV64:DV67)</f>
        <v>177134200</v>
      </c>
      <c r="DW63" s="667"/>
      <c r="DX63" s="668">
        <f>SUBTOTAL(9,DX64:DX67)</f>
        <v>321272600</v>
      </c>
      <c r="DY63" s="667"/>
      <c r="DZ63" s="668">
        <f>SUBTOTAL(9,DZ64:DZ67)</f>
        <v>9071100</v>
      </c>
      <c r="EA63" s="667"/>
      <c r="EB63" s="668">
        <f>SUBTOTAL(9,EB64:EB67)</f>
        <v>0</v>
      </c>
      <c r="EC63" s="668">
        <f t="shared" si="113"/>
        <v>0</v>
      </c>
      <c r="ED63" s="668">
        <f>SUBTOTAL(9,ED64:ED67)</f>
        <v>507477900</v>
      </c>
      <c r="EE63" s="667"/>
      <c r="EF63" s="668">
        <f>SUBTOTAL(9,EF64:EF67)</f>
        <v>89005085.757025003</v>
      </c>
      <c r="EG63" s="668">
        <f t="shared" si="115"/>
        <v>0</v>
      </c>
      <c r="EH63" s="668">
        <f>SUBTOTAL(9,EH64:EH67)</f>
        <v>596482985.757025</v>
      </c>
      <c r="EI63" s="668">
        <f>SUBTOTAL(9,EI64:EI67)</f>
        <v>596482985.757025</v>
      </c>
      <c r="EJ63" s="668">
        <f>SUBTOTAL(9,EJ64:EJ67)</f>
        <v>0</v>
      </c>
      <c r="EK63" s="667"/>
      <c r="EL63" s="668">
        <f>SUBTOTAL(9,EL64:EL67)</f>
        <v>0</v>
      </c>
      <c r="EM63" s="669"/>
      <c r="EO63" s="667"/>
      <c r="EP63" s="668">
        <f>SUBTOTAL(9,EP64:EP67)</f>
        <v>10113000</v>
      </c>
      <c r="EQ63" s="667"/>
      <c r="ER63" s="668">
        <f>SUBTOTAL(9,ER64:ER67)</f>
        <v>362271000</v>
      </c>
      <c r="ES63" s="667"/>
      <c r="ET63" s="668">
        <f>SUBTOTAL(9,ET64:ET67)</f>
        <v>0</v>
      </c>
      <c r="EU63" s="667"/>
      <c r="EV63" s="668">
        <f>SUBTOTAL(9,EV64:EV67)</f>
        <v>51918628</v>
      </c>
      <c r="EW63" s="668">
        <f t="shared" si="116"/>
        <v>0</v>
      </c>
      <c r="EX63" s="668">
        <f>SUBTOTAL(9,EX64:EX67)</f>
        <v>424302628</v>
      </c>
      <c r="EY63" s="667"/>
      <c r="EZ63" s="668">
        <f>SUBTOTAL(9,EZ64:EZ67)</f>
        <v>83214016.085584998</v>
      </c>
      <c r="FA63" s="668">
        <f t="shared" si="118"/>
        <v>0</v>
      </c>
      <c r="FB63" s="668">
        <f>SUBTOTAL(9,FB64:FB67)</f>
        <v>507516644.085585</v>
      </c>
      <c r="FC63" s="668">
        <f>SUBTOTAL(9,FC64:FC67)</f>
        <v>507516644.085585</v>
      </c>
      <c r="FD63" s="668">
        <f>SUBTOTAL(9,FD64:FD67)</f>
        <v>0</v>
      </c>
      <c r="FE63" s="667"/>
      <c r="FF63" s="668">
        <f>SUBTOTAL(9,FF64:FF67)</f>
        <v>0</v>
      </c>
      <c r="FG63" s="670"/>
      <c r="FI63" s="657"/>
      <c r="FJ63" s="658">
        <f>SUBTOTAL(9,FJ64:FJ67)</f>
        <v>248081891</v>
      </c>
      <c r="FK63" s="657"/>
      <c r="FL63" s="658">
        <f>SUBTOTAL(9,FL64:FL67)</f>
        <v>572228245</v>
      </c>
      <c r="FM63" s="657"/>
      <c r="FN63" s="658">
        <f>SUBTOTAL(9,FN64:FN67)</f>
        <v>17719446.300000001</v>
      </c>
      <c r="FO63" s="657"/>
      <c r="FP63" s="658">
        <f>SUBTOTAL(9,FP64:FP67)</f>
        <v>27254329.050000001</v>
      </c>
      <c r="FQ63" s="658">
        <f t="shared" si="119"/>
        <v>0</v>
      </c>
      <c r="FR63" s="658">
        <f>SUBTOTAL(9,FR64:FR67)</f>
        <v>865283911.35000002</v>
      </c>
      <c r="FS63" s="657">
        <f t="shared" si="120"/>
        <v>0</v>
      </c>
      <c r="FT63" s="658">
        <f>SUBTOTAL(9,FT64:FT67)</f>
        <v>69200585.882611558</v>
      </c>
      <c r="FU63" s="658">
        <f t="shared" si="121"/>
        <v>0</v>
      </c>
      <c r="FV63" s="658">
        <f>SUBTOTAL(9,FV64:FV67)</f>
        <v>934484497.23261154</v>
      </c>
      <c r="FW63" s="658">
        <f>SUBTOTAL(9,FW64:FW67)</f>
        <v>934484497.23261154</v>
      </c>
      <c r="FX63" s="658">
        <f>SUBTOTAL(9,FX64:FX67)</f>
        <v>0</v>
      </c>
      <c r="FY63" s="657"/>
      <c r="FZ63" s="658">
        <f>SUBTOTAL(9,FZ64:FZ67)</f>
        <v>0</v>
      </c>
      <c r="GA63" s="670"/>
      <c r="GC63" s="657"/>
      <c r="GD63" s="658">
        <f>SUBTOTAL(9,GD64:GD67)</f>
        <v>267200300</v>
      </c>
      <c r="GE63" s="657"/>
      <c r="GF63" s="658">
        <f>SUBTOTAL(9,GF64:GF67)</f>
        <v>435554000</v>
      </c>
      <c r="GG63" s="657"/>
      <c r="GH63" s="658">
        <f>SUBTOTAL(9,GH64:GH67)</f>
        <v>0</v>
      </c>
      <c r="GI63" s="657"/>
      <c r="GJ63" s="658">
        <f>SUBTOTAL(9,GJ64:GJ67)</f>
        <v>0</v>
      </c>
      <c r="GK63" s="658">
        <f t="shared" si="122"/>
        <v>0</v>
      </c>
      <c r="GL63" s="658">
        <f>SUBTOTAL(9,GL64:GL67)</f>
        <v>702754300</v>
      </c>
      <c r="GM63" s="657"/>
      <c r="GN63" s="658">
        <f>SUBTOTAL(9,GN64:GN67)</f>
        <v>122562798.02575001</v>
      </c>
      <c r="GO63" s="658">
        <f t="shared" si="124"/>
        <v>0</v>
      </c>
      <c r="GP63" s="658">
        <f>SUBTOTAL(9,GP64:GP67)</f>
        <v>825317098.02574992</v>
      </c>
      <c r="GQ63" s="658">
        <f>SUBTOTAL(9,GQ64:GQ67)</f>
        <v>825317098.02574992</v>
      </c>
      <c r="GR63" s="658">
        <f>SUBTOTAL(9,GR64:GR67)</f>
        <v>0</v>
      </c>
      <c r="GS63" s="657"/>
      <c r="GT63" s="658">
        <f>SUBTOTAL(9,GT64:GT67)</f>
        <v>0</v>
      </c>
      <c r="GU63" s="670"/>
      <c r="GW63" s="657"/>
      <c r="GX63" s="658">
        <f>SUBTOTAL(9,GX64:GX67)</f>
        <v>171548408.64999998</v>
      </c>
      <c r="GY63" s="657"/>
      <c r="GZ63" s="658">
        <f>SUBTOTAL(9,GZ64:GZ67)</f>
        <v>313099816.0074504</v>
      </c>
      <c r="HA63" s="657"/>
      <c r="HB63" s="658">
        <f>SUBTOTAL(9,HB64:HB67)</f>
        <v>36880284.950000003</v>
      </c>
      <c r="HC63" s="657"/>
      <c r="HD63" s="658">
        <f>SUBTOTAL(9,HD64:HD67)</f>
        <v>0</v>
      </c>
      <c r="HE63" s="658">
        <f t="shared" si="125"/>
        <v>0</v>
      </c>
      <c r="HF63" s="658">
        <f>SUBTOTAL(9,HF64:HF67)</f>
        <v>521528509.60745043</v>
      </c>
      <c r="HG63" s="657"/>
      <c r="HH63" s="658">
        <f>SUBTOTAL(9,HH64:HH67)</f>
        <v>89050126.357272163</v>
      </c>
      <c r="HI63" s="658">
        <f t="shared" si="127"/>
        <v>0</v>
      </c>
      <c r="HJ63" s="658">
        <f>SUBTOTAL(9,HJ64:HJ67)</f>
        <v>610578635.96472263</v>
      </c>
      <c r="HK63" s="658">
        <f>SUBTOTAL(9,HK64:HK67)</f>
        <v>610578635.96472263</v>
      </c>
      <c r="HL63" s="658">
        <f>SUBTOTAL(9,HL64:HL67)</f>
        <v>0</v>
      </c>
      <c r="HM63" s="657"/>
      <c r="HN63" s="658">
        <f>SUBTOTAL(9,HN64:HN67)</f>
        <v>0</v>
      </c>
      <c r="HO63" s="659"/>
      <c r="HQ63" s="671"/>
      <c r="HR63" s="672">
        <f>SUBTOTAL(9,HR64:HR67)</f>
        <v>0</v>
      </c>
      <c r="HS63" s="671"/>
      <c r="HT63" s="672">
        <f>SUBTOTAL(9,HT64:HT67)</f>
        <v>0</v>
      </c>
      <c r="HU63" s="671"/>
      <c r="HV63" s="672">
        <f>SUBTOTAL(9,HV64:HV67)</f>
        <v>0</v>
      </c>
      <c r="HW63" s="671"/>
      <c r="HX63" s="672">
        <f>SUBTOTAL(9,HX64:HX67)</f>
        <v>0</v>
      </c>
      <c r="HY63" s="673">
        <f t="shared" si="128"/>
        <v>0</v>
      </c>
      <c r="HZ63" s="672">
        <f>SUBTOTAL(9,HZ64:HZ67)</f>
        <v>0</v>
      </c>
      <c r="IA63" s="671"/>
      <c r="IB63" s="672">
        <f>SUBTOTAL(9,IB64:IB67)</f>
        <v>0</v>
      </c>
      <c r="IC63" s="673">
        <f t="shared" si="129"/>
        <v>0</v>
      </c>
      <c r="ID63" s="672">
        <f>SUBTOTAL(9,ID64:ID67)</f>
        <v>0</v>
      </c>
      <c r="IE63" s="672">
        <f>SUBTOTAL(9,IE64:IE67)</f>
        <v>0</v>
      </c>
      <c r="IF63" s="672">
        <f>SUBTOTAL(9,IF64:IF67)</f>
        <v>0</v>
      </c>
      <c r="IG63" s="671"/>
      <c r="IH63" s="672">
        <f>SUBTOTAL(9,IH64:IH67)</f>
        <v>0</v>
      </c>
      <c r="II63" s="670"/>
      <c r="IK63" s="671"/>
      <c r="IL63" s="672">
        <f>SUBTOTAL(9,IL64:IL67)</f>
        <v>0</v>
      </c>
      <c r="IM63" s="671"/>
      <c r="IN63" s="672">
        <f>SUBTOTAL(9,IN64:IN67)</f>
        <v>0</v>
      </c>
      <c r="IO63" s="671"/>
      <c r="IP63" s="672">
        <f>SUBTOTAL(9,IP64:IP67)</f>
        <v>0</v>
      </c>
      <c r="IQ63" s="671"/>
      <c r="IR63" s="672">
        <f>SUBTOTAL(9,IR64:IR67)</f>
        <v>0</v>
      </c>
      <c r="IS63" s="673">
        <f t="shared" si="130"/>
        <v>0</v>
      </c>
      <c r="IT63" s="672">
        <f>SUBTOTAL(9,IT64:IT67)</f>
        <v>0</v>
      </c>
      <c r="IU63" s="671"/>
      <c r="IV63" s="672">
        <f>SUBTOTAL(9,IV64:IV67)</f>
        <v>0</v>
      </c>
      <c r="IW63" s="673">
        <f t="shared" si="131"/>
        <v>0</v>
      </c>
      <c r="IX63" s="672">
        <f>SUBTOTAL(9,IX64:IX67)</f>
        <v>0</v>
      </c>
      <c r="IY63" s="672">
        <f>SUBTOTAL(9,IY64:IY67)</f>
        <v>0</v>
      </c>
      <c r="IZ63" s="672">
        <f>SUBTOTAL(9,IZ64:IZ67)</f>
        <v>0</v>
      </c>
      <c r="JA63" s="671"/>
      <c r="JB63" s="672">
        <f>SUBTOTAL(9,JB64:JB67)</f>
        <v>0</v>
      </c>
      <c r="JC63" s="670"/>
      <c r="JE63" s="671"/>
      <c r="JF63" s="672">
        <f>SUBTOTAL(9,JF64:JF67)</f>
        <v>0</v>
      </c>
      <c r="JG63" s="671"/>
      <c r="JH63" s="672">
        <f>SUBTOTAL(9,JH64:JH67)</f>
        <v>0</v>
      </c>
      <c r="JI63" s="671"/>
      <c r="JJ63" s="672">
        <f>SUBTOTAL(9,JJ64:JJ67)</f>
        <v>0</v>
      </c>
      <c r="JK63" s="671"/>
      <c r="JL63" s="672">
        <f>SUBTOTAL(9,JL64:JL67)</f>
        <v>0</v>
      </c>
      <c r="JM63" s="673">
        <f t="shared" si="132"/>
        <v>0</v>
      </c>
      <c r="JN63" s="672">
        <f>SUBTOTAL(9,JN64:JN67)</f>
        <v>0</v>
      </c>
      <c r="JO63" s="671"/>
      <c r="JP63" s="672">
        <f>SUBTOTAL(9,JP64:JP67)</f>
        <v>0</v>
      </c>
      <c r="JQ63" s="673">
        <f t="shared" si="133"/>
        <v>0</v>
      </c>
      <c r="JR63" s="672">
        <f>SUBTOTAL(9,JR64:JR67)</f>
        <v>0</v>
      </c>
      <c r="JS63" s="672">
        <f>SUBTOTAL(9,JS64:JS67)</f>
        <v>0</v>
      </c>
      <c r="JT63" s="672">
        <f>SUBTOTAL(9,JT64:JT67)</f>
        <v>0</v>
      </c>
      <c r="JU63" s="671"/>
      <c r="JV63" s="672">
        <f>SUBTOTAL(9,JV64:JV67)</f>
        <v>0</v>
      </c>
      <c r="JW63" s="670"/>
      <c r="JY63" s="671"/>
      <c r="JZ63" s="672">
        <f>SUBTOTAL(9,JZ64:JZ67)</f>
        <v>0</v>
      </c>
      <c r="KA63" s="671"/>
      <c r="KB63" s="672">
        <f>SUBTOTAL(9,KB64:KB67)</f>
        <v>0</v>
      </c>
      <c r="KC63" s="671"/>
      <c r="KD63" s="672">
        <f>SUBTOTAL(9,KD64:KD67)</f>
        <v>0</v>
      </c>
      <c r="KE63" s="671"/>
      <c r="KF63" s="672">
        <f>SUBTOTAL(9,KF64:KF67)</f>
        <v>0</v>
      </c>
      <c r="KG63" s="673">
        <f t="shared" si="134"/>
        <v>0</v>
      </c>
      <c r="KH63" s="672">
        <f>SUBTOTAL(9,KH64:KH67)</f>
        <v>0</v>
      </c>
      <c r="KI63" s="671"/>
      <c r="KJ63" s="672">
        <f>SUBTOTAL(9,KJ64:KJ67)</f>
        <v>0</v>
      </c>
      <c r="KK63" s="673">
        <f t="shared" si="135"/>
        <v>0</v>
      </c>
      <c r="KL63" s="672">
        <f>SUBTOTAL(9,KL64:KL67)</f>
        <v>0</v>
      </c>
      <c r="KM63" s="672">
        <f>SUBTOTAL(9,KM64:KM67)</f>
        <v>0</v>
      </c>
      <c r="KN63" s="672">
        <f>SUBTOTAL(9,KN64:KN67)</f>
        <v>0</v>
      </c>
      <c r="KO63" s="671"/>
      <c r="KP63" s="672">
        <f>SUBTOTAL(9,KP64:KP67)</f>
        <v>0</v>
      </c>
      <c r="KQ63" s="670"/>
      <c r="KS63" s="671"/>
      <c r="KT63" s="672">
        <f>SUBTOTAL(9,KT64:KT67)</f>
        <v>0</v>
      </c>
      <c r="KU63" s="671"/>
      <c r="KV63" s="672">
        <f>SUBTOTAL(9,KV64:KV67)</f>
        <v>0</v>
      </c>
      <c r="KW63" s="671"/>
      <c r="KX63" s="672">
        <f>SUBTOTAL(9,KX64:KX67)</f>
        <v>0</v>
      </c>
      <c r="KY63" s="671"/>
      <c r="KZ63" s="672">
        <f>SUBTOTAL(9,KZ64:KZ67)</f>
        <v>0</v>
      </c>
      <c r="LA63" s="673">
        <f t="shared" si="136"/>
        <v>0</v>
      </c>
      <c r="LB63" s="672">
        <f>SUBTOTAL(9,LB64:LB67)</f>
        <v>0</v>
      </c>
      <c r="LC63" s="671"/>
      <c r="LD63" s="672">
        <f>SUBTOTAL(9,LD64:LD67)</f>
        <v>0</v>
      </c>
      <c r="LE63" s="673">
        <f t="shared" si="137"/>
        <v>0</v>
      </c>
      <c r="LF63" s="672">
        <f>SUBTOTAL(9,LF64:LF67)</f>
        <v>0</v>
      </c>
      <c r="LG63" s="672">
        <f>SUBTOTAL(9,LG64:LG67)</f>
        <v>0</v>
      </c>
      <c r="LH63" s="672">
        <f>SUBTOTAL(9,LH64:LH67)</f>
        <v>0</v>
      </c>
      <c r="LI63" s="671"/>
      <c r="LJ63" s="672">
        <f>SUBTOTAL(9,LJ64:LJ67)</f>
        <v>0</v>
      </c>
      <c r="LK63" s="670"/>
      <c r="LM63" s="671"/>
      <c r="LN63" s="672">
        <f>SUBTOTAL(9,LN64:LN67)</f>
        <v>0</v>
      </c>
      <c r="LO63" s="671"/>
      <c r="LP63" s="672">
        <f>SUBTOTAL(9,LP64:LP67)</f>
        <v>0</v>
      </c>
      <c r="LQ63" s="671"/>
      <c r="LR63" s="672">
        <f>SUBTOTAL(9,LR64:LR67)</f>
        <v>0</v>
      </c>
      <c r="LS63" s="671"/>
      <c r="LT63" s="672">
        <f>SUBTOTAL(9,LT64:LT67)</f>
        <v>0</v>
      </c>
      <c r="LU63" s="673">
        <f t="shared" si="138"/>
        <v>0</v>
      </c>
      <c r="LV63" s="672">
        <f>SUBTOTAL(9,LV64:LV67)</f>
        <v>0</v>
      </c>
      <c r="LW63" s="671"/>
      <c r="LX63" s="672">
        <f>SUBTOTAL(9,LX64:LX67)</f>
        <v>0</v>
      </c>
      <c r="LY63" s="673">
        <f t="shared" si="139"/>
        <v>0</v>
      </c>
      <c r="LZ63" s="672">
        <f>SUBTOTAL(9,LZ64:LZ67)</f>
        <v>0</v>
      </c>
      <c r="MA63" s="672">
        <f>SUBTOTAL(9,MA64:MA67)</f>
        <v>0</v>
      </c>
      <c r="MB63" s="672">
        <f>SUBTOTAL(9,MB64:MB67)</f>
        <v>0</v>
      </c>
      <c r="MC63" s="671"/>
      <c r="MD63" s="672">
        <f>SUBTOTAL(9,MD64:MD67)</f>
        <v>0</v>
      </c>
      <c r="ME63" s="670"/>
      <c r="MG63" s="671"/>
      <c r="MH63" s="672">
        <f>SUBTOTAL(9,MH64:MH67)</f>
        <v>0</v>
      </c>
      <c r="MI63" s="671"/>
      <c r="MJ63" s="672">
        <f>SUBTOTAL(9,MJ64:MJ67)</f>
        <v>0</v>
      </c>
      <c r="MK63" s="671"/>
      <c r="ML63" s="672">
        <f>SUBTOTAL(9,ML64:ML67)</f>
        <v>0</v>
      </c>
      <c r="MM63" s="671"/>
      <c r="MN63" s="672">
        <f>SUBTOTAL(9,MN64:MN67)</f>
        <v>0</v>
      </c>
      <c r="MO63" s="673">
        <f t="shared" si="140"/>
        <v>0</v>
      </c>
      <c r="MP63" s="672">
        <f>SUBTOTAL(9,MP64:MP67)</f>
        <v>0</v>
      </c>
      <c r="MQ63" s="671"/>
      <c r="MR63" s="672">
        <f>SUBTOTAL(9,MR64:MR67)</f>
        <v>0</v>
      </c>
      <c r="MS63" s="673">
        <f t="shared" si="141"/>
        <v>0</v>
      </c>
      <c r="MT63" s="672">
        <f>SUBTOTAL(9,MT64:MT67)</f>
        <v>0</v>
      </c>
      <c r="MU63" s="672">
        <f>SUBTOTAL(9,MU64:MU67)</f>
        <v>0</v>
      </c>
      <c r="MV63" s="672">
        <f>SUBTOTAL(9,MV64:MV67)</f>
        <v>0</v>
      </c>
      <c r="MW63" s="671"/>
      <c r="MX63" s="672">
        <f>SUBTOTAL(9,MX64:MX67)</f>
        <v>0</v>
      </c>
      <c r="MY63" s="670"/>
      <c r="NA63" s="671"/>
      <c r="NB63" s="672">
        <f>SUBTOTAL(9,NB64:NB67)</f>
        <v>0</v>
      </c>
      <c r="NC63" s="671"/>
      <c r="ND63" s="672">
        <f>SUBTOTAL(9,ND64:ND67)</f>
        <v>0</v>
      </c>
      <c r="NE63" s="671"/>
      <c r="NF63" s="672">
        <f>SUBTOTAL(9,NF64:NF67)</f>
        <v>0</v>
      </c>
      <c r="NG63" s="671"/>
      <c r="NH63" s="672">
        <f>SUBTOTAL(9,NH64:NH67)</f>
        <v>0</v>
      </c>
      <c r="NI63" s="673">
        <f t="shared" si="142"/>
        <v>0</v>
      </c>
      <c r="NJ63" s="672">
        <f>SUBTOTAL(9,NJ64:NJ67)</f>
        <v>0</v>
      </c>
      <c r="NK63" s="671"/>
      <c r="NL63" s="672">
        <f>SUBTOTAL(9,NL64:NL67)</f>
        <v>0</v>
      </c>
      <c r="NM63" s="673">
        <f t="shared" si="143"/>
        <v>0</v>
      </c>
      <c r="NN63" s="672">
        <f>SUBTOTAL(9,NN64:NN67)</f>
        <v>0</v>
      </c>
      <c r="NO63" s="672">
        <f>SUBTOTAL(9,NO64:NO67)</f>
        <v>0</v>
      </c>
      <c r="NP63" s="672">
        <f>SUBTOTAL(9,NP64:NP67)</f>
        <v>0</v>
      </c>
      <c r="NQ63" s="671"/>
      <c r="NR63" s="672">
        <f>SUBTOTAL(9,NR64:NR67)</f>
        <v>0</v>
      </c>
      <c r="NS63" s="670"/>
      <c r="NU63" s="671"/>
      <c r="NV63" s="672">
        <f>SUBTOTAL(9,NV64:NV67)</f>
        <v>0</v>
      </c>
      <c r="NW63" s="671"/>
      <c r="NX63" s="672">
        <f>SUBTOTAL(9,NX64:NX67)</f>
        <v>0</v>
      </c>
      <c r="NY63" s="671"/>
      <c r="NZ63" s="672">
        <f>SUBTOTAL(9,NZ64:NZ67)</f>
        <v>0</v>
      </c>
      <c r="OA63" s="671"/>
      <c r="OB63" s="672">
        <f>SUBTOTAL(9,OB64:OB67)</f>
        <v>0</v>
      </c>
      <c r="OC63" s="673">
        <f t="shared" si="144"/>
        <v>0</v>
      </c>
      <c r="OD63" s="672">
        <f>SUBTOTAL(9,OD64:OD67)</f>
        <v>0</v>
      </c>
      <c r="OE63" s="671"/>
      <c r="OF63" s="672">
        <f>SUBTOTAL(9,OF64:OF67)</f>
        <v>0</v>
      </c>
      <c r="OG63" s="673">
        <f t="shared" si="145"/>
        <v>0</v>
      </c>
      <c r="OH63" s="672">
        <f>SUBTOTAL(9,OH64:OH67)</f>
        <v>0</v>
      </c>
      <c r="OI63" s="672">
        <f>SUBTOTAL(9,OI64:OI67)</f>
        <v>0</v>
      </c>
      <c r="OJ63" s="672">
        <f>SUBTOTAL(9,OJ64:OJ67)</f>
        <v>0</v>
      </c>
      <c r="OK63" s="671"/>
      <c r="OL63" s="672">
        <f>SUBTOTAL(9,OL64:OL67)</f>
        <v>0</v>
      </c>
      <c r="OM63" s="670"/>
      <c r="OO63" s="671"/>
      <c r="OP63" s="672">
        <f>SUBTOTAL(9,OP64:OP67)</f>
        <v>0</v>
      </c>
      <c r="OQ63" s="671"/>
      <c r="OR63" s="672">
        <f>SUBTOTAL(9,OR64:OR67)</f>
        <v>0</v>
      </c>
      <c r="OS63" s="671"/>
      <c r="OT63" s="672">
        <f>SUBTOTAL(9,OT64:OT67)</f>
        <v>0</v>
      </c>
      <c r="OU63" s="671"/>
      <c r="OV63" s="672">
        <f>SUBTOTAL(9,OV64:OV67)</f>
        <v>0</v>
      </c>
      <c r="OW63" s="673">
        <f t="shared" si="146"/>
        <v>0</v>
      </c>
      <c r="OX63" s="672">
        <f>SUBTOTAL(9,OX64:OX67)</f>
        <v>0</v>
      </c>
      <c r="OY63" s="671"/>
      <c r="OZ63" s="672">
        <f>SUBTOTAL(9,OZ64:OZ67)</f>
        <v>0</v>
      </c>
      <c r="PA63" s="673">
        <f t="shared" si="147"/>
        <v>0</v>
      </c>
      <c r="PB63" s="672">
        <f>SUBTOTAL(9,PB64:PB67)</f>
        <v>0</v>
      </c>
      <c r="PC63" s="672">
        <f>SUBTOTAL(9,PC64:PC67)</f>
        <v>0</v>
      </c>
      <c r="PD63" s="672">
        <f>SUBTOTAL(9,PD64:PD67)</f>
        <v>0</v>
      </c>
      <c r="PE63" s="671"/>
      <c r="PF63" s="672">
        <f>SUBTOTAL(9,PF64:PF67)</f>
        <v>0</v>
      </c>
      <c r="PG63" s="670"/>
      <c r="PI63" s="671"/>
      <c r="PJ63" s="672">
        <f>SUBTOTAL(9,PJ64:PJ67)</f>
        <v>0</v>
      </c>
      <c r="PK63" s="671"/>
      <c r="PL63" s="672">
        <f>SUBTOTAL(9,PL64:PL67)</f>
        <v>0</v>
      </c>
      <c r="PM63" s="671"/>
      <c r="PN63" s="672">
        <f>SUBTOTAL(9,PN64:PN67)</f>
        <v>0</v>
      </c>
      <c r="PO63" s="671"/>
      <c r="PP63" s="672">
        <f>SUBTOTAL(9,PP64:PP67)</f>
        <v>0</v>
      </c>
      <c r="PQ63" s="673">
        <f t="shared" si="148"/>
        <v>0</v>
      </c>
      <c r="PR63" s="672">
        <f>SUBTOTAL(9,PR64:PR67)</f>
        <v>0</v>
      </c>
      <c r="PS63" s="671"/>
      <c r="PT63" s="672">
        <f>SUBTOTAL(9,PT64:PT67)</f>
        <v>0</v>
      </c>
      <c r="PU63" s="673">
        <f t="shared" si="149"/>
        <v>0</v>
      </c>
      <c r="PV63" s="672">
        <f>SUBTOTAL(9,PV64:PV67)</f>
        <v>0</v>
      </c>
      <c r="PW63" s="672">
        <f>SUBTOTAL(9,PW64:PW67)</f>
        <v>0</v>
      </c>
      <c r="PX63" s="672">
        <f>SUBTOTAL(9,PX64:PX67)</f>
        <v>0</v>
      </c>
      <c r="PY63" s="671"/>
      <c r="PZ63" s="672">
        <f>SUBTOTAL(9,PZ64:PZ67)</f>
        <v>0</v>
      </c>
      <c r="QA63" s="670"/>
      <c r="QC63" s="671"/>
      <c r="QD63" s="672">
        <f>SUBTOTAL(9,QD64:QD67)</f>
        <v>0</v>
      </c>
      <c r="QE63" s="671"/>
      <c r="QF63" s="672">
        <f>SUBTOTAL(9,QF64:QF67)</f>
        <v>0</v>
      </c>
      <c r="QG63" s="671"/>
      <c r="QH63" s="672">
        <f>SUBTOTAL(9,QH64:QH67)</f>
        <v>0</v>
      </c>
      <c r="QI63" s="671"/>
      <c r="QJ63" s="672">
        <f>SUBTOTAL(9,QJ64:QJ67)</f>
        <v>0</v>
      </c>
      <c r="QK63" s="673">
        <f t="shared" si="150"/>
        <v>0</v>
      </c>
      <c r="QL63" s="672">
        <f>SUBTOTAL(9,QL64:QL67)</f>
        <v>0</v>
      </c>
      <c r="QM63" s="671"/>
      <c r="QN63" s="672">
        <f>SUBTOTAL(9,QN64:QN67)</f>
        <v>0</v>
      </c>
      <c r="QO63" s="673">
        <f t="shared" si="151"/>
        <v>0</v>
      </c>
      <c r="QP63" s="672">
        <f>SUBTOTAL(9,QP64:QP67)</f>
        <v>0</v>
      </c>
      <c r="QQ63" s="672">
        <f>SUBTOTAL(9,QQ64:QQ67)</f>
        <v>0</v>
      </c>
      <c r="QR63" s="672">
        <f>SUBTOTAL(9,QR64:QR67)</f>
        <v>0</v>
      </c>
      <c r="QS63" s="671"/>
      <c r="QT63" s="672">
        <f>SUBTOTAL(9,QT64:QT67)</f>
        <v>0</v>
      </c>
      <c r="QU63" s="670"/>
      <c r="RA63" s="785">
        <f t="shared" si="403"/>
        <v>0</v>
      </c>
      <c r="RB63" s="785" t="e">
        <f t="shared" si="90"/>
        <v>#REF!</v>
      </c>
      <c r="RC63" s="677">
        <f t="shared" si="404"/>
        <v>0</v>
      </c>
      <c r="RD63" s="677">
        <f t="shared" si="404"/>
        <v>0</v>
      </c>
      <c r="RE63" s="677">
        <f t="shared" si="404"/>
        <v>0</v>
      </c>
      <c r="RF63" s="677">
        <f t="shared" si="404"/>
        <v>0</v>
      </c>
      <c r="RG63" s="677">
        <f t="shared" si="404"/>
        <v>0</v>
      </c>
      <c r="RH63" s="677">
        <f t="shared" si="404"/>
        <v>0</v>
      </c>
      <c r="RI63" s="677">
        <f t="shared" si="404"/>
        <v>0</v>
      </c>
      <c r="RJ63" s="677">
        <f t="shared" si="404"/>
        <v>0</v>
      </c>
      <c r="RK63" s="677" t="e">
        <f>#REF!</f>
        <v>#REF!</v>
      </c>
      <c r="RL63" s="677" t="e">
        <f>#REF!</f>
        <v>#REF!</v>
      </c>
      <c r="RM63" s="677">
        <f t="shared" si="405"/>
        <v>0</v>
      </c>
      <c r="RN63" s="677">
        <f t="shared" si="405"/>
        <v>0</v>
      </c>
      <c r="RO63" s="677">
        <f t="shared" si="405"/>
        <v>0</v>
      </c>
      <c r="RP63" s="677">
        <f t="shared" si="405"/>
        <v>0</v>
      </c>
      <c r="RQ63" s="677">
        <f t="shared" si="405"/>
        <v>0</v>
      </c>
      <c r="RR63" s="677">
        <f t="shared" si="405"/>
        <v>0</v>
      </c>
      <c r="RS63" s="677">
        <f t="shared" si="405"/>
        <v>0</v>
      </c>
      <c r="RT63" s="677">
        <f t="shared" si="405"/>
        <v>0</v>
      </c>
      <c r="RV63" s="675">
        <f t="shared" si="6"/>
        <v>0</v>
      </c>
      <c r="RW63" s="675">
        <f t="shared" si="7"/>
        <v>0</v>
      </c>
      <c r="RX63" s="675">
        <f t="shared" si="8"/>
        <v>0</v>
      </c>
      <c r="RY63" s="675">
        <f t="shared" si="9"/>
        <v>0</v>
      </c>
      <c r="RZ63" s="675">
        <f t="shared" si="10"/>
        <v>0</v>
      </c>
      <c r="SA63" s="675">
        <f t="shared" si="11"/>
        <v>0</v>
      </c>
      <c r="SB63" s="675">
        <f t="shared" si="12"/>
        <v>0</v>
      </c>
      <c r="SC63" s="675">
        <f t="shared" si="13"/>
        <v>0</v>
      </c>
      <c r="SD63" s="675" t="e">
        <f xml:space="preserve"> SUMIF(#REF!,$SD$8,#REF!)</f>
        <v>#REF!</v>
      </c>
      <c r="SE63" s="676" t="e">
        <f xml:space="preserve"> SUMIF(#REF!,$SE$8,#REF!)</f>
        <v>#REF!</v>
      </c>
      <c r="SG63" s="675">
        <f t="shared" si="412"/>
        <v>0</v>
      </c>
      <c r="SH63" s="675">
        <f t="shared" si="412"/>
        <v>0</v>
      </c>
      <c r="SI63" s="675">
        <f t="shared" si="412"/>
        <v>0</v>
      </c>
      <c r="SJ63" s="675">
        <f t="shared" si="412"/>
        <v>0</v>
      </c>
      <c r="SK63" s="675">
        <f t="shared" si="412"/>
        <v>0</v>
      </c>
      <c r="SL63" s="675">
        <f t="shared" si="412"/>
        <v>0</v>
      </c>
      <c r="SM63" s="675">
        <f t="shared" si="412"/>
        <v>0</v>
      </c>
      <c r="SN63" s="675">
        <f t="shared" si="412"/>
        <v>0</v>
      </c>
      <c r="SO63" s="675" t="e">
        <f t="shared" si="412"/>
        <v>#REF!</v>
      </c>
      <c r="SP63" s="675" t="e">
        <f t="shared" si="412"/>
        <v>#REF!</v>
      </c>
      <c r="SQ63" s="675">
        <f t="shared" si="412"/>
        <v>0</v>
      </c>
      <c r="SR63" s="675">
        <f t="shared" si="412"/>
        <v>0</v>
      </c>
      <c r="SS63" s="675">
        <f t="shared" si="412"/>
        <v>0</v>
      </c>
      <c r="ST63" s="675">
        <f t="shared" si="412"/>
        <v>0</v>
      </c>
      <c r="SU63" s="675">
        <f t="shared" si="412"/>
        <v>0</v>
      </c>
      <c r="SV63" s="675">
        <f t="shared" si="410"/>
        <v>0</v>
      </c>
      <c r="SW63" s="675">
        <f t="shared" si="94"/>
        <v>0</v>
      </c>
      <c r="SX63" s="675">
        <f t="shared" si="94"/>
        <v>0</v>
      </c>
      <c r="SY63" s="675" t="e">
        <f>#REF!*$AP63</f>
        <v>#REF!</v>
      </c>
      <c r="SZ63" s="675" t="e">
        <f>#REF!*$AP63</f>
        <v>#REF!</v>
      </c>
      <c r="TA63" s="675" t="e">
        <f>#REF!*$AP63</f>
        <v>#REF!</v>
      </c>
      <c r="TB63" s="675" t="e">
        <f>#REF!*$AP63</f>
        <v>#REF!</v>
      </c>
      <c r="TC63" s="675" t="e">
        <f>#REF!*$AP63</f>
        <v>#REF!</v>
      </c>
      <c r="TE63" s="675">
        <f t="shared" si="152"/>
        <v>0</v>
      </c>
      <c r="TF63" s="675">
        <f t="shared" si="153"/>
        <v>0</v>
      </c>
      <c r="TG63" s="675">
        <f t="shared" si="154"/>
        <v>0</v>
      </c>
      <c r="TH63" s="675">
        <f t="shared" si="155"/>
        <v>0</v>
      </c>
      <c r="TI63" s="675">
        <f t="shared" si="156"/>
        <v>0</v>
      </c>
      <c r="TJ63" s="675">
        <f t="shared" si="157"/>
        <v>0</v>
      </c>
      <c r="TK63" s="675">
        <f t="shared" si="158"/>
        <v>0</v>
      </c>
      <c r="TL63" s="675">
        <f t="shared" si="159"/>
        <v>0</v>
      </c>
      <c r="TM63" s="675">
        <f t="shared" si="160"/>
        <v>0</v>
      </c>
      <c r="TN63" s="676">
        <f t="shared" si="161"/>
        <v>0</v>
      </c>
      <c r="TP63" s="675">
        <f>IFERROR(SG63*(1+LEVEL_2!#REF!),0)</f>
        <v>0</v>
      </c>
      <c r="TQ63" s="675">
        <f>IFERROR(SH63*(1+LEVEL_2!#REF!),0)</f>
        <v>0</v>
      </c>
      <c r="TR63" s="675">
        <f>IFERROR(SI63*(1+LEVEL_2!#REF!),0)</f>
        <v>0</v>
      </c>
      <c r="TS63" s="675">
        <f>IFERROR(SJ63*(1+LEVEL_2!#REF!),0)</f>
        <v>0</v>
      </c>
      <c r="TT63" s="675">
        <f>IFERROR(SK63*(1+LEVEL_2!#REF!),0)</f>
        <v>0</v>
      </c>
      <c r="TU63" s="675">
        <f>IFERROR(SL63*(1+LEVEL_2!#REF!),0)</f>
        <v>0</v>
      </c>
      <c r="TV63" s="675">
        <f>IFERROR(SM63*(1+LEVEL_2!#REF!),0)</f>
        <v>0</v>
      </c>
      <c r="TW63" s="675">
        <f>IFERROR(SN63*(1+LEVEL_2!#REF!),0)</f>
        <v>0</v>
      </c>
      <c r="TX63" s="675">
        <f>IFERROR(SO63*(1+LEVEL_2!#REF!),0)</f>
        <v>0</v>
      </c>
      <c r="TY63" s="675">
        <f>IFERROR(SP63*(1+LEVEL_2!#REF!),0)</f>
        <v>0</v>
      </c>
      <c r="TZ63" s="675">
        <f>IFERROR(SQ63*(1+LEVEL_2!#REF!),0)</f>
        <v>0</v>
      </c>
      <c r="UA63" s="675">
        <f>IFERROR(SR63*(1+LEVEL_2!#REF!),0)</f>
        <v>0</v>
      </c>
      <c r="UB63" s="675">
        <f>IFERROR(SS63*(1+LEVEL_2!#REF!),0)</f>
        <v>0</v>
      </c>
      <c r="UC63" s="675">
        <f>IFERROR(ST63*(1+LEVEL_2!#REF!),0)</f>
        <v>0</v>
      </c>
      <c r="UD63" s="675">
        <f>IFERROR(SU63*(1+LEVEL_2!#REF!),0)</f>
        <v>0</v>
      </c>
      <c r="UE63" s="675">
        <f>IFERROR(SV63*(1+LEVEL_2!#REF!),0)</f>
        <v>0</v>
      </c>
      <c r="UF63" s="675">
        <f>IFERROR(SW63*(1+LEVEL_2!#REF!),0)</f>
        <v>0</v>
      </c>
      <c r="UG63" s="675">
        <f>IFERROR(SX63*(1+LEVEL_2!#REF!),0)</f>
        <v>0</v>
      </c>
      <c r="UH63" s="675">
        <f>IFERROR(SY63*(1+LEVEL_2!#REF!),0)</f>
        <v>0</v>
      </c>
      <c r="UI63" s="675">
        <f>IFERROR(SZ63*(1+LEVEL_2!#REF!),0)</f>
        <v>0</v>
      </c>
      <c r="UJ63" s="675">
        <f>IFERROR(TA63*(1+LEVEL_2!#REF!),0)</f>
        <v>0</v>
      </c>
      <c r="UK63" s="675">
        <f>IFERROR(TB63*(1+LEVEL_2!#REF!),0)</f>
        <v>0</v>
      </c>
      <c r="UL63" s="675">
        <f>IFERROR(TC63*(1+LEVEL_2!#REF!),0)</f>
        <v>0</v>
      </c>
      <c r="UN63" s="675">
        <f t="shared" si="162"/>
        <v>0</v>
      </c>
      <c r="UO63" s="675">
        <f t="shared" si="163"/>
        <v>0</v>
      </c>
      <c r="UP63" s="675">
        <f t="shared" si="164"/>
        <v>0</v>
      </c>
      <c r="UQ63" s="675">
        <f t="shared" si="165"/>
        <v>0</v>
      </c>
      <c r="UR63" s="675">
        <f t="shared" si="166"/>
        <v>0</v>
      </c>
      <c r="US63" s="675">
        <f t="shared" si="167"/>
        <v>0</v>
      </c>
      <c r="UT63" s="675">
        <f t="shared" si="168"/>
        <v>0</v>
      </c>
      <c r="UU63" s="675">
        <f t="shared" si="169"/>
        <v>0</v>
      </c>
      <c r="UV63" s="675">
        <f t="shared" si="170"/>
        <v>0</v>
      </c>
      <c r="UW63" s="676">
        <f t="shared" si="171"/>
        <v>0</v>
      </c>
    </row>
    <row r="64" spans="1:569" s="645" customFormat="1" ht="20.100000000000001" customHeight="1">
      <c r="A64" s="677" t="s">
        <v>107</v>
      </c>
      <c r="B64" s="677" t="s">
        <v>107</v>
      </c>
      <c r="C64" s="764" t="s">
        <v>476</v>
      </c>
      <c r="D64" s="764"/>
      <c r="E64" s="796" t="s">
        <v>477</v>
      </c>
      <c r="F64" s="802" t="s">
        <v>478</v>
      </c>
      <c r="G64" s="796" t="s">
        <v>479</v>
      </c>
      <c r="H64" s="797" t="s">
        <v>365</v>
      </c>
      <c r="I64" s="789">
        <f>Rev.1_Base!G81</f>
        <v>3485.6000000000004</v>
      </c>
      <c r="J64" s="789">
        <f>Rev.1_Base!H81</f>
        <v>2002.4000000000003</v>
      </c>
      <c r="K64" s="789">
        <f>Rev.1_Base!J81</f>
        <v>1848.8000000000002</v>
      </c>
      <c r="L64" s="789">
        <f>Rev.1_Base!K81</f>
        <v>365.60000000000014</v>
      </c>
      <c r="M64" s="770"/>
      <c r="N64" s="771">
        <f t="shared" si="393"/>
        <v>3485.6000000000004</v>
      </c>
      <c r="O64" s="772">
        <f t="shared" si="394"/>
        <v>0</v>
      </c>
      <c r="Q64" s="789">
        <f>Rev.1_Base!M81</f>
        <v>1483.2</v>
      </c>
      <c r="R64" s="795">
        <f>Rev.1_Base!O81</f>
        <v>311.60000000000002</v>
      </c>
      <c r="S64" s="795">
        <f>Rev.1_Base!Q81</f>
        <v>410.4</v>
      </c>
      <c r="T64" s="795">
        <f>Rev.1_Base!S81</f>
        <v>1145.4000000000001</v>
      </c>
      <c r="U64" s="795">
        <f>Rev.1_Base!U81</f>
        <v>0</v>
      </c>
      <c r="V64" s="795">
        <f>Rev.1_Base!W81</f>
        <v>81</v>
      </c>
      <c r="W64" s="795">
        <f>Rev.1_Base!Y81</f>
        <v>54</v>
      </c>
      <c r="X64" s="795">
        <f>Rev.1_Base!AA81</f>
        <v>0</v>
      </c>
      <c r="Y64" s="690"/>
      <c r="Z64" s="690"/>
      <c r="AA64" s="690"/>
      <c r="AB64" s="690"/>
      <c r="AC64" s="690"/>
      <c r="AD64" s="690"/>
      <c r="AE64" s="690"/>
      <c r="AF64" s="691"/>
      <c r="AH64" s="774">
        <f t="shared" ref="AH64:AH66" si="415">DA64</f>
        <v>6000</v>
      </c>
      <c r="AI64" s="775">
        <f>IFERROR(AH64*$I64, 0)</f>
        <v>20913600.000000004</v>
      </c>
      <c r="AJ64" s="774">
        <f t="shared" ref="AJ64:AJ66" si="416">DC64</f>
        <v>18750</v>
      </c>
      <c r="AK64" s="775">
        <f>IFERROR(AJ64*$I64, 0)</f>
        <v>65355000.000000007</v>
      </c>
      <c r="AL64" s="774">
        <f t="shared" ref="AL64:AL66" si="417">DE64</f>
        <v>0</v>
      </c>
      <c r="AM64" s="775">
        <f>IFERROR(AL64*$I64, 0)</f>
        <v>0</v>
      </c>
      <c r="AN64" s="774">
        <f t="shared" ref="AN64:AN66" si="418">DG64</f>
        <v>0</v>
      </c>
      <c r="AO64" s="775">
        <f>IFERROR(AN64*$I64, 0)</f>
        <v>0</v>
      </c>
      <c r="AP64" s="693">
        <f t="shared" si="99"/>
        <v>24750</v>
      </c>
      <c r="AQ64" s="775">
        <f>IFERROR(AP64*$I64, 0)</f>
        <v>86268600.000000015</v>
      </c>
      <c r="AR64" s="774">
        <f t="shared" ref="AR64:AR67" si="419">DK64</f>
        <v>4673.7895312499995</v>
      </c>
      <c r="AS64" s="775">
        <f>IFERROR(AR64*$I64, 0)</f>
        <v>16290960.790124999</v>
      </c>
      <c r="AT64" s="776">
        <f>AV64*$AT$5</f>
        <v>35308.547437499998</v>
      </c>
      <c r="AU64" s="776">
        <f>AV64*$AU$5</f>
        <v>58847.579062500001</v>
      </c>
      <c r="AV64" s="693">
        <f t="shared" si="103"/>
        <v>29423.78953125</v>
      </c>
      <c r="AW64" s="775">
        <f t="shared" si="172"/>
        <v>12908804.943150004</v>
      </c>
      <c r="AX64" s="775">
        <f>IFERROR(AU64*$K64, 0)</f>
        <v>108797404.17075001</v>
      </c>
      <c r="AY64" s="775">
        <f t="shared" ref="AY64:AZ66" si="420">IFERROR(AU64*$I64, 0)</f>
        <v>205119121.58025002</v>
      </c>
      <c r="AZ64" s="775">
        <f t="shared" si="420"/>
        <v>102559560.79012501</v>
      </c>
      <c r="BA64" s="693">
        <f t="shared" ref="BA64:BA66" si="421">IFERROR(AV64*$N64, 0)</f>
        <v>102559560.79012501</v>
      </c>
      <c r="BB64" s="693">
        <f t="shared" ref="BB64:BB66" si="422">IFERROR(AV64*$O64, 0)</f>
        <v>0</v>
      </c>
      <c r="BC64" s="774">
        <f t="shared" ref="BC64:BC66" si="423">EK64</f>
        <v>0</v>
      </c>
      <c r="BD64" s="775">
        <f>IFERROR(BC64*$I64, 0)</f>
        <v>0</v>
      </c>
      <c r="BE64" s="777"/>
      <c r="BG64" s="790">
        <f t="shared" ref="BG64:BG65" si="424">AH64</f>
        <v>6000</v>
      </c>
      <c r="BH64" s="790">
        <f>IFERROR(BG64*$I64, 0)</f>
        <v>20913600.000000004</v>
      </c>
      <c r="BI64" s="790">
        <f t="shared" ref="BI64:BI65" si="425">AJ64</f>
        <v>18750</v>
      </c>
      <c r="BJ64" s="790">
        <f>IFERROR(BI64*$I64, 0)</f>
        <v>65355000.000000007</v>
      </c>
      <c r="BK64" s="790">
        <f t="shared" ref="BK64:BK65" si="426">AL64</f>
        <v>0</v>
      </c>
      <c r="BL64" s="790">
        <f>IFERROR(BK64*$I64, 0)</f>
        <v>0</v>
      </c>
      <c r="BM64" s="790">
        <f t="shared" ref="BM64:BM65" si="427">AN64</f>
        <v>0</v>
      </c>
      <c r="BN64" s="790">
        <f>IFERROR(BM64*$I64, 0)</f>
        <v>0</v>
      </c>
      <c r="BO64" s="790">
        <f t="shared" si="105"/>
        <v>24750</v>
      </c>
      <c r="BP64" s="790">
        <f>IFERROR(BO64*$I64, 0)</f>
        <v>86268600.000000015</v>
      </c>
      <c r="BQ64" s="790">
        <f>IFERROR(BR64/$I64,)</f>
        <v>4673.7895312499995</v>
      </c>
      <c r="BR64" s="790">
        <f t="shared" ref="BR64:BR67" si="428">(BJ64*4.5%)+(BJ64*3.335%)+((BJ64*3.335%)*10.25%)+(BP64*30%*1.39%)+(BJ64*2.3%)+(BP64*8%)+(BP64*2.29%)+(BP64*0.24%)</f>
        <v>16290960.790125001</v>
      </c>
      <c r="BS64" s="790">
        <f t="shared" si="107"/>
        <v>29423.78953125</v>
      </c>
      <c r="BT64" s="790">
        <f>IFERROR(BS64*$I64, 0)</f>
        <v>102559560.79012501</v>
      </c>
      <c r="BU64" s="790">
        <f t="shared" ref="BU64:BU67" si="429">IFERROR(BS64*$N64, 0)</f>
        <v>102559560.79012501</v>
      </c>
      <c r="BV64" s="790">
        <f t="shared" ref="BV64:BV67" si="430">IFERROR(BS64*$O64, 0)</f>
        <v>0</v>
      </c>
      <c r="BW64" s="790"/>
      <c r="BX64" s="790">
        <f>IFERROR(BW64*$I64, 0)</f>
        <v>0</v>
      </c>
      <c r="BY64" s="791" t="s">
        <v>480</v>
      </c>
      <c r="CA64" s="744">
        <f>'동해기지(건축)'!BP468*75</f>
        <v>5250</v>
      </c>
      <c r="CB64" s="745">
        <f>IFERROR(CA64*$I64, 0)</f>
        <v>18299400.000000004</v>
      </c>
      <c r="CC64" s="718">
        <f>'동해기지(건축)'!BQ469*75/1000</f>
        <v>18750</v>
      </c>
      <c r="CD64" s="745">
        <f>IFERROR(CC64*$I64, 0)</f>
        <v>65355000.000000007</v>
      </c>
      <c r="CE64" s="718"/>
      <c r="CF64" s="745">
        <f>IFERROR(CE64*$I64, 0)</f>
        <v>0</v>
      </c>
      <c r="CG64" s="718">
        <f>'동해기지(건축)'!BR468*75</f>
        <v>18750</v>
      </c>
      <c r="CH64" s="745">
        <f>IFERROR(CG64*$I64, 0)</f>
        <v>65355000.000000007</v>
      </c>
      <c r="CI64" s="746">
        <f t="shared" si="108"/>
        <v>42750</v>
      </c>
      <c r="CJ64" s="745">
        <f>IFERROR(CI64*$I64, 0)</f>
        <v>149009400.00000003</v>
      </c>
      <c r="CK64" s="718"/>
      <c r="CL64" s="745">
        <f>IFERROR(CK64*$I64, 0)</f>
        <v>0</v>
      </c>
      <c r="CM64" s="746">
        <f t="shared" si="109"/>
        <v>42750</v>
      </c>
      <c r="CN64" s="745">
        <f>IFERROR(CM64*$I64, 0)</f>
        <v>149009400.00000003</v>
      </c>
      <c r="CO64" s="699">
        <f t="shared" ref="CO64:CU67" si="431">IFERROR($CM64*Q64, 0)</f>
        <v>63406800</v>
      </c>
      <c r="CP64" s="699">
        <f t="shared" si="431"/>
        <v>13320900.000000002</v>
      </c>
      <c r="CQ64" s="699">
        <f t="shared" si="431"/>
        <v>17544600</v>
      </c>
      <c r="CR64" s="699">
        <f t="shared" si="431"/>
        <v>48965850.000000007</v>
      </c>
      <c r="CS64" s="700">
        <f t="shared" si="431"/>
        <v>0</v>
      </c>
      <c r="CT64" s="699">
        <f t="shared" si="431"/>
        <v>3462750</v>
      </c>
      <c r="CU64" s="699">
        <f t="shared" si="431"/>
        <v>2308500</v>
      </c>
      <c r="CV64" s="700">
        <f>IFERROR(CM64*$X64, 0)</f>
        <v>0</v>
      </c>
      <c r="CW64" s="697"/>
      <c r="CX64" s="696">
        <f>IFERROR(CW64*$I64, 0)</f>
        <v>0</v>
      </c>
      <c r="CY64" s="701"/>
      <c r="DA64" s="778">
        <f>IFERROR(VLOOKUP($C64,정민건설!$A$13:$AM$154,28,FALSE),0)</f>
        <v>6000</v>
      </c>
      <c r="DB64" s="775">
        <f>IFERROR(DA64*$I64, 0)</f>
        <v>20913600.000000004</v>
      </c>
      <c r="DC64" s="778">
        <f>IFERROR(VLOOKUP($C64,정민건설!$A$13:$AM$154,30,FALSE),0)</f>
        <v>18750</v>
      </c>
      <c r="DD64" s="775">
        <f>IFERROR(DC64*$I64, 0)</f>
        <v>65355000.000000007</v>
      </c>
      <c r="DE64" s="774">
        <f>IFERROR(VLOOKUP($C64,정민건설!$A$13:$AM$154,32,FALSE),0)</f>
        <v>0</v>
      </c>
      <c r="DF64" s="775">
        <f>IFERROR(DE64*$I64, 0)</f>
        <v>0</v>
      </c>
      <c r="DG64" s="774">
        <f>IFERROR(VLOOKUP($C64,정민건설!$A$13:$AM$154,34,FALSE),0)</f>
        <v>0</v>
      </c>
      <c r="DH64" s="775">
        <f>IFERROR(DG64*$I64, 0)</f>
        <v>0</v>
      </c>
      <c r="DI64" s="693">
        <f t="shared" si="110"/>
        <v>24750</v>
      </c>
      <c r="DJ64" s="775">
        <f>IFERROR(DI64*$I64, 0)</f>
        <v>86268600.000000015</v>
      </c>
      <c r="DK64" s="778">
        <f>IFERROR(DL64/$I64,)</f>
        <v>4673.7895312499995</v>
      </c>
      <c r="DL64" s="779">
        <f t="shared" ref="DL64:DL67" si="432">(DD64*4.5%)+(DD64*3.335%)+((DD64*3.335%)*10.25%)+(DJ64*30%*1.39%)+(DD64*2.3%)+(DJ64*8%)+((DB64+DD64)*2.29%)+(DJ64*0.24%)</f>
        <v>16290960.790125001</v>
      </c>
      <c r="DM64" s="693">
        <f t="shared" si="112"/>
        <v>29423.78953125</v>
      </c>
      <c r="DN64" s="775">
        <f>IFERROR(DM64*$I64, 0)</f>
        <v>102559560.79012501</v>
      </c>
      <c r="DO64" s="693">
        <f t="shared" ref="DO64:DO66" si="433">IFERROR(DM64*$N64, 0)</f>
        <v>102559560.79012501</v>
      </c>
      <c r="DP64" s="693">
        <f t="shared" ref="DP64:DP66" si="434">IFERROR(DM64*$O64, 0)</f>
        <v>0</v>
      </c>
      <c r="DQ64" s="774"/>
      <c r="DR64" s="775">
        <f>IFERROR(DQ64*$I64, 0)</f>
        <v>0</v>
      </c>
      <c r="DS64" s="777"/>
      <c r="DU64" s="774">
        <f>IFERROR(VLOOKUP($C64,[1]영만종합건설!$A$13:$AN$154,28,FALSE),0)</f>
        <v>12000</v>
      </c>
      <c r="DV64" s="780">
        <f>IFERROR(DU64*$I64, 0)</f>
        <v>41827200.000000007</v>
      </c>
      <c r="DW64" s="774">
        <f>IFERROR(VLOOKUP($C64,[1]영만종합건설!$A$13:$AN$154,30,FALSE),0)</f>
        <v>21000</v>
      </c>
      <c r="DX64" s="780">
        <f>IFERROR(DW64*$I64, 0)</f>
        <v>73197600.000000015</v>
      </c>
      <c r="DY64" s="778">
        <f>IFERROR(VLOOKUP($C64,[1]영만종합건설!$A$13:$AN$154,32,FALSE),0)</f>
        <v>1000</v>
      </c>
      <c r="DZ64" s="780">
        <f>IFERROR(DY64*$I64, 0)</f>
        <v>3485600.0000000005</v>
      </c>
      <c r="EA64" s="778">
        <f>IFERROR(VLOOKUP($C64,[1]영만종합건설!$A$13:$AN$154,34,FALSE),0)</f>
        <v>0</v>
      </c>
      <c r="EB64" s="780">
        <f>IFERROR(EA64*$I64, 0)</f>
        <v>0</v>
      </c>
      <c r="EC64" s="703">
        <f t="shared" si="113"/>
        <v>34000</v>
      </c>
      <c r="ED64" s="780">
        <f>IFERROR(EC64*$I64, 0)</f>
        <v>118510400.00000001</v>
      </c>
      <c r="EE64" s="778">
        <f>IFERROR(EF64/$I64,)</f>
        <v>5899.2158750000017</v>
      </c>
      <c r="EF64" s="779">
        <f t="shared" si="114"/>
        <v>20562306.853900008</v>
      </c>
      <c r="EG64" s="703">
        <f t="shared" si="115"/>
        <v>39899.215875000002</v>
      </c>
      <c r="EH64" s="780">
        <f>IFERROR(EG64*$I64, 0)</f>
        <v>139072706.85390002</v>
      </c>
      <c r="EI64" s="703">
        <f t="shared" ref="EI64:EI66" si="435">IFERROR(EG64*$N64, 0)</f>
        <v>139072706.85390002</v>
      </c>
      <c r="EJ64" s="703">
        <f t="shared" ref="EJ64:EJ66" si="436">IFERROR(EG64*$O64, 0)</f>
        <v>0</v>
      </c>
      <c r="EK64" s="778"/>
      <c r="EL64" s="780">
        <f>IFERROR(EK64*$I64, 0)</f>
        <v>0</v>
      </c>
      <c r="EM64" s="781"/>
      <c r="EO64" s="778">
        <f>IFERROR(VLOOKUP($C64,[1]부강종합건설!$A$13:$AM$154,28,FALSE),0)</f>
        <v>0</v>
      </c>
      <c r="EP64" s="780">
        <f>IFERROR(EO64*$I64, 0)</f>
        <v>0</v>
      </c>
      <c r="EQ64" s="778">
        <f>IFERROR(VLOOKUP($C64,[1]부강종합건설!$A$13:$AM$154,30,FALSE),0)</f>
        <v>35000</v>
      </c>
      <c r="ER64" s="780">
        <f>IFERROR(EQ64*$I64, 0)</f>
        <v>121996000.00000001</v>
      </c>
      <c r="ES64" s="778">
        <f>IFERROR(VLOOKUP($C64,[1]부강종합건설!$A$13:$AM$154,32,FALSE),0)</f>
        <v>0</v>
      </c>
      <c r="ET64" s="780">
        <f>IFERROR(ES64*$I64, 0)</f>
        <v>0</v>
      </c>
      <c r="EU64" s="778">
        <f>IFERROR(VLOOKUP($C64,[1]부강종합건설!$A$13:$AM$154,34,FALSE),0)</f>
        <v>4880</v>
      </c>
      <c r="EV64" s="780">
        <f>IFERROR(EU64*$I64, 0)</f>
        <v>17009728</v>
      </c>
      <c r="EW64" s="703">
        <f t="shared" si="116"/>
        <v>39880</v>
      </c>
      <c r="EX64" s="780">
        <f>IFERROR(EW64*$I64, 0)</f>
        <v>139005728</v>
      </c>
      <c r="EY64" s="778">
        <f>IFERROR(EZ64/$I64,)</f>
        <v>7920.804725</v>
      </c>
      <c r="EZ64" s="779">
        <f t="shared" si="117"/>
        <v>27608756.949460004</v>
      </c>
      <c r="FA64" s="703">
        <f t="shared" si="118"/>
        <v>47800.804725000002</v>
      </c>
      <c r="FB64" s="780">
        <f>IFERROR(FA64*$I64, 0)</f>
        <v>166614484.94946003</v>
      </c>
      <c r="FC64" s="703">
        <f t="shared" ref="FC64:FC66" si="437">IFERROR(FA64*$N64, 0)</f>
        <v>166614484.94946003</v>
      </c>
      <c r="FD64" s="703">
        <f t="shared" ref="FD64:FD66" si="438">IFERROR(FA64*$O64, 0)</f>
        <v>0</v>
      </c>
      <c r="FE64" s="778"/>
      <c r="FF64" s="780">
        <f>IFERROR(FE64*$I64, 0)</f>
        <v>0</v>
      </c>
      <c r="FG64" s="782"/>
      <c r="FI64" s="774">
        <f>IFERROR(VLOOKUP($C64,[1]대도엔지니어링!$A$13:$AN$154,28,FALSE),0)</f>
        <v>31460</v>
      </c>
      <c r="FJ64" s="775">
        <f>IFERROR(FI64*$I64, 0)</f>
        <v>109656976.00000001</v>
      </c>
      <c r="FK64" s="774">
        <f>IFERROR(VLOOKUP($C64,[1]대도엔지니어링!$A$13:$AN$154,30,FALSE),0)</f>
        <v>84700</v>
      </c>
      <c r="FL64" s="775">
        <f>IFERROR(FK64*$I64, 0)</f>
        <v>295230320.00000006</v>
      </c>
      <c r="FM64" s="774">
        <f>IFERROR(VLOOKUP($C64,[1]대도엔지니어링!$A$13:$AN$154,32,FALSE),0)</f>
        <v>2178</v>
      </c>
      <c r="FN64" s="775">
        <f>IFERROR(FM64*$I64, 0)</f>
        <v>7591636.8000000007</v>
      </c>
      <c r="FO64" s="774">
        <f>IFERROR(VLOOKUP($C64,[1]대도엔지니어링!$A$13:$AN$154,34,FALSE),0)</f>
        <v>3643</v>
      </c>
      <c r="FP64" s="775">
        <f>IFERROR(FO64*$I64, 0)</f>
        <v>12698040.800000001</v>
      </c>
      <c r="FQ64" s="693">
        <f t="shared" si="119"/>
        <v>121981</v>
      </c>
      <c r="FR64" s="775">
        <f>IFERROR(FQ64*$I64, 0)</f>
        <v>425176973.60000002</v>
      </c>
      <c r="FS64" s="774">
        <f t="shared" si="120"/>
        <v>9755.3607039533454</v>
      </c>
      <c r="FT64" s="775">
        <f>IFERROR(FS64*$I64, 0)</f>
        <v>34003285.269699782</v>
      </c>
      <c r="FU64" s="693">
        <f t="shared" si="121"/>
        <v>131736.36070395334</v>
      </c>
      <c r="FV64" s="775">
        <f>IFERROR(FU64*$I64, 0)</f>
        <v>459180258.86969978</v>
      </c>
      <c r="FW64" s="693">
        <f t="shared" ref="FW64:FW66" si="439">IFERROR(FU64*$N64, 0)</f>
        <v>459180258.86969978</v>
      </c>
      <c r="FX64" s="693">
        <f t="shared" ref="FX64:FX66" si="440">IFERROR(FU64*$O64, 0)</f>
        <v>0</v>
      </c>
      <c r="FY64" s="774"/>
      <c r="FZ64" s="775">
        <f>IFERROR(FY64*$I64, 0)</f>
        <v>0</v>
      </c>
      <c r="GA64" s="782"/>
      <c r="GC64" s="774">
        <f>IFERROR(VLOOKUP($C64,[1]부명엔지니어링!$A$13:$AN$154,28,FALSE),0)</f>
        <v>8000</v>
      </c>
      <c r="GD64" s="775">
        <f>IFERROR(GC64*$I64, 0)</f>
        <v>27884800.000000004</v>
      </c>
      <c r="GE64" s="774">
        <f>IFERROR(VLOOKUP($C64,[1]부명엔지니어링!$A$13:$AN$154,30,FALSE),0)</f>
        <v>40000</v>
      </c>
      <c r="GF64" s="775">
        <f>IFERROR(GE64*$I64, 0)</f>
        <v>139424000</v>
      </c>
      <c r="GG64" s="774">
        <f>IFERROR(VLOOKUP($C64,[1]부명엔지니어링!$A$13:$AN$154,32,FALSE),0)</f>
        <v>0</v>
      </c>
      <c r="GH64" s="775">
        <f>IFERROR(GG64*$I64, 0)</f>
        <v>0</v>
      </c>
      <c r="GI64" s="774">
        <f>IFERROR(VLOOKUP($C64,[1]부명엔지니어링!$A$13:$AN$154,34,FALSE),0)</f>
        <v>0</v>
      </c>
      <c r="GJ64" s="775">
        <f>IFERROR(GI64*$I64, 0)</f>
        <v>0</v>
      </c>
      <c r="GK64" s="693">
        <f t="shared" si="122"/>
        <v>48000</v>
      </c>
      <c r="GL64" s="775">
        <f>IFERROR(GK64*$I64, 0)</f>
        <v>167308800.00000003</v>
      </c>
      <c r="GM64" s="774">
        <f>IFERROR(GN64/$I64,)</f>
        <v>9445.2950000000001</v>
      </c>
      <c r="GN64" s="775">
        <f t="shared" si="123"/>
        <v>32922520.252000004</v>
      </c>
      <c r="GO64" s="693">
        <f t="shared" si="124"/>
        <v>57445.294999999998</v>
      </c>
      <c r="GP64" s="775">
        <f>IFERROR(GO64*$I64, 0)</f>
        <v>200231320.252</v>
      </c>
      <c r="GQ64" s="693">
        <f t="shared" ref="GQ64:GQ66" si="441">IFERROR(GO64*$N64, 0)</f>
        <v>200231320.252</v>
      </c>
      <c r="GR64" s="693">
        <f t="shared" ref="GR64:GR66" si="442">IFERROR(GO64*$O64, 0)</f>
        <v>0</v>
      </c>
      <c r="GS64" s="774"/>
      <c r="GT64" s="775">
        <f>IFERROR(GS64*$I64, 0)</f>
        <v>0</v>
      </c>
      <c r="GU64" s="782"/>
      <c r="GW64" s="774">
        <f>IFERROR(VLOOKUP($C64,[1]직영비!$A$262:$AF$337,19,FALSE),0)*$GW$5</f>
        <v>10994</v>
      </c>
      <c r="GX64" s="775">
        <f>IFERROR(GW64*$I64, 0)</f>
        <v>38320686.400000006</v>
      </c>
      <c r="GY64" s="774">
        <f>IFERROR(VLOOKUP($C64,[1]직영비!$A$262:$AF$337,23,FALSE),0)*$GW$5*$GX$5</f>
        <v>21422.566448401445</v>
      </c>
      <c r="GZ64" s="775">
        <f>IFERROR(GY64*$I64, 0)</f>
        <v>74670497.612548083</v>
      </c>
      <c r="HA64" s="774">
        <f>IFERROR(VLOOKUP($C64,[1]직영비!$A$262:$AF$337,25,FALSE),0)*$GW$5*$GX$5</f>
        <v>2564.5</v>
      </c>
      <c r="HB64" s="775">
        <f>IFERROR(HA64*$I64, 0)</f>
        <v>8938821.2000000011</v>
      </c>
      <c r="HC64" s="774"/>
      <c r="HD64" s="775">
        <f>IFERROR(HC64*$I64, 0)</f>
        <v>0</v>
      </c>
      <c r="HE64" s="693">
        <f t="shared" si="125"/>
        <v>34981.066448401441</v>
      </c>
      <c r="HF64" s="775">
        <f>IFERROR(HE64*$I64, 0)</f>
        <v>121930005.21254808</v>
      </c>
      <c r="HG64" s="774">
        <f>IFERROR(HH64/$I64,)</f>
        <v>6015.0577692350471</v>
      </c>
      <c r="HH64" s="775">
        <f t="shared" si="126"/>
        <v>20966085.360445682</v>
      </c>
      <c r="HI64" s="693">
        <f t="shared" si="127"/>
        <v>40996.12421763649</v>
      </c>
      <c r="HJ64" s="775">
        <f>IFERROR(HI64*$I64, 0)</f>
        <v>142896090.57299376</v>
      </c>
      <c r="HK64" s="693">
        <f t="shared" ref="HK64:HK66" si="443">IFERROR(HI64*$N64, 0)</f>
        <v>142896090.57299376</v>
      </c>
      <c r="HL64" s="693">
        <f t="shared" ref="HL64:HL66" si="444">IFERROR(HI64*$O64, 0)</f>
        <v>0</v>
      </c>
      <c r="HM64" s="774"/>
      <c r="HN64" s="775">
        <f>IFERROR(HM64*$I64, 0)</f>
        <v>0</v>
      </c>
      <c r="HO64" s="777"/>
      <c r="HQ64" s="783"/>
      <c r="HR64" s="784">
        <f>IFERROR(HQ64*$I64, 0)</f>
        <v>0</v>
      </c>
      <c r="HS64" s="783"/>
      <c r="HT64" s="784">
        <f>IFERROR(HS64*$I64, 0)</f>
        <v>0</v>
      </c>
      <c r="HU64" s="783"/>
      <c r="HV64" s="784">
        <f>IFERROR(HU64*$I64, 0)</f>
        <v>0</v>
      </c>
      <c r="HW64" s="783"/>
      <c r="HX64" s="784">
        <f>IFERROR(HW64*$I64, 0)</f>
        <v>0</v>
      </c>
      <c r="HY64" s="707">
        <f t="shared" si="128"/>
        <v>0</v>
      </c>
      <c r="HZ64" s="784">
        <f>IFERROR(HY64*$I64, 0)</f>
        <v>0</v>
      </c>
      <c r="IA64" s="783"/>
      <c r="IB64" s="784">
        <f>IFERROR(IA64*$I64, 0)</f>
        <v>0</v>
      </c>
      <c r="IC64" s="707">
        <f t="shared" si="129"/>
        <v>0</v>
      </c>
      <c r="ID64" s="784">
        <f>IFERROR(IC64*$I64, 0)</f>
        <v>0</v>
      </c>
      <c r="IE64" s="706">
        <f>IFERROR(IC64*$N64, 0)</f>
        <v>0</v>
      </c>
      <c r="IF64" s="706">
        <f>IFERROR(IC64*$O64, 0)</f>
        <v>0</v>
      </c>
      <c r="IG64" s="783"/>
      <c r="IH64" s="784">
        <f>IFERROR(IG64*$I64, 0)</f>
        <v>0</v>
      </c>
      <c r="II64" s="782"/>
      <c r="IK64" s="783"/>
      <c r="IL64" s="784">
        <f>IFERROR(IK64*$I64, 0)</f>
        <v>0</v>
      </c>
      <c r="IM64" s="783"/>
      <c r="IN64" s="784">
        <f>IFERROR(IM64*$I64, 0)</f>
        <v>0</v>
      </c>
      <c r="IO64" s="783"/>
      <c r="IP64" s="784">
        <f>IFERROR(IO64*$I64, 0)</f>
        <v>0</v>
      </c>
      <c r="IQ64" s="783"/>
      <c r="IR64" s="784">
        <f>IFERROR(IQ64*$I64, 0)</f>
        <v>0</v>
      </c>
      <c r="IS64" s="707">
        <f t="shared" si="130"/>
        <v>0</v>
      </c>
      <c r="IT64" s="784">
        <f>IFERROR(IS64*$I64, 0)</f>
        <v>0</v>
      </c>
      <c r="IU64" s="783"/>
      <c r="IV64" s="784">
        <f>IFERROR(IU64*$I64, 0)</f>
        <v>0</v>
      </c>
      <c r="IW64" s="707">
        <f t="shared" si="131"/>
        <v>0</v>
      </c>
      <c r="IX64" s="784">
        <f>IFERROR(IW64*$I64, 0)</f>
        <v>0</v>
      </c>
      <c r="IY64" s="706">
        <f>IFERROR(IW64*$N64, 0)</f>
        <v>0</v>
      </c>
      <c r="IZ64" s="706">
        <f>IFERROR(IW64*$O64, 0)</f>
        <v>0</v>
      </c>
      <c r="JA64" s="783"/>
      <c r="JB64" s="784">
        <f>IFERROR(JA64*$I64, 0)</f>
        <v>0</v>
      </c>
      <c r="JC64" s="782"/>
      <c r="JE64" s="783"/>
      <c r="JF64" s="784">
        <f>IFERROR(JE64*$I64, 0)</f>
        <v>0</v>
      </c>
      <c r="JG64" s="783"/>
      <c r="JH64" s="784">
        <f>IFERROR(JG64*$I64, 0)</f>
        <v>0</v>
      </c>
      <c r="JI64" s="783"/>
      <c r="JJ64" s="784">
        <f>IFERROR(JI64*$I64, 0)</f>
        <v>0</v>
      </c>
      <c r="JK64" s="783"/>
      <c r="JL64" s="784">
        <f>IFERROR(JK64*$I64, 0)</f>
        <v>0</v>
      </c>
      <c r="JM64" s="707">
        <f t="shared" si="132"/>
        <v>0</v>
      </c>
      <c r="JN64" s="784">
        <f>IFERROR(JM64*$I64, 0)</f>
        <v>0</v>
      </c>
      <c r="JO64" s="783"/>
      <c r="JP64" s="784">
        <f>IFERROR(JO64*$I64, 0)</f>
        <v>0</v>
      </c>
      <c r="JQ64" s="707">
        <f t="shared" si="133"/>
        <v>0</v>
      </c>
      <c r="JR64" s="784">
        <f>IFERROR(JQ64*$I64, 0)</f>
        <v>0</v>
      </c>
      <c r="JS64" s="706">
        <f>IFERROR(JQ64*$N64, 0)</f>
        <v>0</v>
      </c>
      <c r="JT64" s="706">
        <f>IFERROR(JQ64*$O64, 0)</f>
        <v>0</v>
      </c>
      <c r="JU64" s="783"/>
      <c r="JV64" s="784">
        <f>IFERROR(JU64*$I64, 0)</f>
        <v>0</v>
      </c>
      <c r="JW64" s="782"/>
      <c r="JY64" s="783"/>
      <c r="JZ64" s="784">
        <f>IFERROR(JY64*$I64, 0)</f>
        <v>0</v>
      </c>
      <c r="KA64" s="783"/>
      <c r="KB64" s="784">
        <f>IFERROR(KA64*$I64, 0)</f>
        <v>0</v>
      </c>
      <c r="KC64" s="783"/>
      <c r="KD64" s="784">
        <f>IFERROR(KC64*$I64, 0)</f>
        <v>0</v>
      </c>
      <c r="KE64" s="783"/>
      <c r="KF64" s="784">
        <f>IFERROR(KE64*$I64, 0)</f>
        <v>0</v>
      </c>
      <c r="KG64" s="707">
        <f t="shared" si="134"/>
        <v>0</v>
      </c>
      <c r="KH64" s="784">
        <f>IFERROR(KG64*$I64, 0)</f>
        <v>0</v>
      </c>
      <c r="KI64" s="783"/>
      <c r="KJ64" s="784">
        <f>IFERROR(KI64*$I64, 0)</f>
        <v>0</v>
      </c>
      <c r="KK64" s="707">
        <f t="shared" si="135"/>
        <v>0</v>
      </c>
      <c r="KL64" s="784">
        <f>IFERROR(KK64*$I64, 0)</f>
        <v>0</v>
      </c>
      <c r="KM64" s="706">
        <f>IFERROR(KK64*$N64, 0)</f>
        <v>0</v>
      </c>
      <c r="KN64" s="706">
        <f>IFERROR(KK64*$O64, 0)</f>
        <v>0</v>
      </c>
      <c r="KO64" s="783"/>
      <c r="KP64" s="784">
        <f>IFERROR(KO64*$I64, 0)</f>
        <v>0</v>
      </c>
      <c r="KQ64" s="782"/>
      <c r="KS64" s="783"/>
      <c r="KT64" s="784">
        <f>IFERROR(KS64*$I64, 0)</f>
        <v>0</v>
      </c>
      <c r="KU64" s="783"/>
      <c r="KV64" s="784">
        <f>IFERROR(KU64*$I64, 0)</f>
        <v>0</v>
      </c>
      <c r="KW64" s="783"/>
      <c r="KX64" s="784">
        <f>IFERROR(KW64*$I64, 0)</f>
        <v>0</v>
      </c>
      <c r="KY64" s="783"/>
      <c r="KZ64" s="784">
        <f>IFERROR(KY64*$I64, 0)</f>
        <v>0</v>
      </c>
      <c r="LA64" s="707">
        <f t="shared" si="136"/>
        <v>0</v>
      </c>
      <c r="LB64" s="784">
        <f>IFERROR(LA64*$I64, 0)</f>
        <v>0</v>
      </c>
      <c r="LC64" s="783"/>
      <c r="LD64" s="784">
        <f>IFERROR(LC64*$I64, 0)</f>
        <v>0</v>
      </c>
      <c r="LE64" s="707">
        <f t="shared" si="137"/>
        <v>0</v>
      </c>
      <c r="LF64" s="784">
        <f>IFERROR(LE64*$I64, 0)</f>
        <v>0</v>
      </c>
      <c r="LG64" s="706">
        <f>IFERROR(LE64*$N64, 0)</f>
        <v>0</v>
      </c>
      <c r="LH64" s="706">
        <f>IFERROR(LE64*$O64, 0)</f>
        <v>0</v>
      </c>
      <c r="LI64" s="783"/>
      <c r="LJ64" s="784">
        <f>IFERROR(LI64*$I64, 0)</f>
        <v>0</v>
      </c>
      <c r="LK64" s="782"/>
      <c r="LM64" s="783"/>
      <c r="LN64" s="784">
        <f>IFERROR(LM64*$I64, 0)</f>
        <v>0</v>
      </c>
      <c r="LO64" s="783"/>
      <c r="LP64" s="784">
        <f>IFERROR(LO64*$I64, 0)</f>
        <v>0</v>
      </c>
      <c r="LQ64" s="783"/>
      <c r="LR64" s="784">
        <f>IFERROR(LQ64*$I64, 0)</f>
        <v>0</v>
      </c>
      <c r="LS64" s="783"/>
      <c r="LT64" s="784">
        <f>IFERROR(LS64*$I64, 0)</f>
        <v>0</v>
      </c>
      <c r="LU64" s="707">
        <f t="shared" si="138"/>
        <v>0</v>
      </c>
      <c r="LV64" s="784">
        <f>IFERROR(LU64*$I64, 0)</f>
        <v>0</v>
      </c>
      <c r="LW64" s="783"/>
      <c r="LX64" s="784">
        <f>IFERROR(LW64*$I64, 0)</f>
        <v>0</v>
      </c>
      <c r="LY64" s="707">
        <f t="shared" si="139"/>
        <v>0</v>
      </c>
      <c r="LZ64" s="784">
        <f>IFERROR(LY64*$I64, 0)</f>
        <v>0</v>
      </c>
      <c r="MA64" s="706">
        <f>IFERROR(LY64*$N64, 0)</f>
        <v>0</v>
      </c>
      <c r="MB64" s="706">
        <f>IFERROR(LY64*$O64, 0)</f>
        <v>0</v>
      </c>
      <c r="MC64" s="783"/>
      <c r="MD64" s="784">
        <f>IFERROR(MC64*$I64, 0)</f>
        <v>0</v>
      </c>
      <c r="ME64" s="782"/>
      <c r="MG64" s="783"/>
      <c r="MH64" s="784">
        <f>IFERROR(MG64*$I64, 0)</f>
        <v>0</v>
      </c>
      <c r="MI64" s="783"/>
      <c r="MJ64" s="784">
        <f>IFERROR(MI64*$I64, 0)</f>
        <v>0</v>
      </c>
      <c r="MK64" s="783"/>
      <c r="ML64" s="784">
        <f>IFERROR(MK64*$I64, 0)</f>
        <v>0</v>
      </c>
      <c r="MM64" s="783"/>
      <c r="MN64" s="784">
        <f>IFERROR(MM64*$I64, 0)</f>
        <v>0</v>
      </c>
      <c r="MO64" s="707">
        <f t="shared" si="140"/>
        <v>0</v>
      </c>
      <c r="MP64" s="784">
        <f>IFERROR(MO64*$I64, 0)</f>
        <v>0</v>
      </c>
      <c r="MQ64" s="783"/>
      <c r="MR64" s="784">
        <f>IFERROR(MQ64*$I64, 0)</f>
        <v>0</v>
      </c>
      <c r="MS64" s="707">
        <f t="shared" si="141"/>
        <v>0</v>
      </c>
      <c r="MT64" s="784">
        <f>IFERROR(MS64*$I64, 0)</f>
        <v>0</v>
      </c>
      <c r="MU64" s="706">
        <f>IFERROR(MS64*$N64, 0)</f>
        <v>0</v>
      </c>
      <c r="MV64" s="706">
        <f>IFERROR(MS64*$O64, 0)</f>
        <v>0</v>
      </c>
      <c r="MW64" s="783"/>
      <c r="MX64" s="784">
        <f>IFERROR(MW64*$I64, 0)</f>
        <v>0</v>
      </c>
      <c r="MY64" s="782"/>
      <c r="NA64" s="783"/>
      <c r="NB64" s="784">
        <f>IFERROR(NA64*$I64, 0)</f>
        <v>0</v>
      </c>
      <c r="NC64" s="783"/>
      <c r="ND64" s="784">
        <f>IFERROR(NC64*$I64, 0)</f>
        <v>0</v>
      </c>
      <c r="NE64" s="783"/>
      <c r="NF64" s="784">
        <f>IFERROR(NE64*$I64, 0)</f>
        <v>0</v>
      </c>
      <c r="NG64" s="783"/>
      <c r="NH64" s="784">
        <f>IFERROR(NG64*$I64, 0)</f>
        <v>0</v>
      </c>
      <c r="NI64" s="707">
        <f t="shared" si="142"/>
        <v>0</v>
      </c>
      <c r="NJ64" s="784">
        <f>IFERROR(NI64*$I64, 0)</f>
        <v>0</v>
      </c>
      <c r="NK64" s="783"/>
      <c r="NL64" s="784">
        <f>IFERROR(NK64*$I64, 0)</f>
        <v>0</v>
      </c>
      <c r="NM64" s="707">
        <f t="shared" si="143"/>
        <v>0</v>
      </c>
      <c r="NN64" s="784">
        <f>IFERROR(NM64*$I64, 0)</f>
        <v>0</v>
      </c>
      <c r="NO64" s="706">
        <f>IFERROR(NM64*$N64, 0)</f>
        <v>0</v>
      </c>
      <c r="NP64" s="706">
        <f>IFERROR(NM64*$O64, 0)</f>
        <v>0</v>
      </c>
      <c r="NQ64" s="783"/>
      <c r="NR64" s="784">
        <f>IFERROR(NQ64*$I64, 0)</f>
        <v>0</v>
      </c>
      <c r="NS64" s="782"/>
      <c r="NU64" s="783"/>
      <c r="NV64" s="784">
        <f>IFERROR(NU64*$I64, 0)</f>
        <v>0</v>
      </c>
      <c r="NW64" s="783"/>
      <c r="NX64" s="784">
        <f>IFERROR(NW64*$I64, 0)</f>
        <v>0</v>
      </c>
      <c r="NY64" s="783"/>
      <c r="NZ64" s="784">
        <f>IFERROR(NY64*$I64, 0)</f>
        <v>0</v>
      </c>
      <c r="OA64" s="783"/>
      <c r="OB64" s="784">
        <f>IFERROR(OA64*$I64, 0)</f>
        <v>0</v>
      </c>
      <c r="OC64" s="707">
        <f t="shared" si="144"/>
        <v>0</v>
      </c>
      <c r="OD64" s="784">
        <f>IFERROR(OC64*$I64, 0)</f>
        <v>0</v>
      </c>
      <c r="OE64" s="783"/>
      <c r="OF64" s="784">
        <f>IFERROR(OE64*$I64, 0)</f>
        <v>0</v>
      </c>
      <c r="OG64" s="707">
        <f t="shared" si="145"/>
        <v>0</v>
      </c>
      <c r="OH64" s="784">
        <f>IFERROR(OG64*$I64, 0)</f>
        <v>0</v>
      </c>
      <c r="OI64" s="706">
        <f>IFERROR(OG64*$N64, 0)</f>
        <v>0</v>
      </c>
      <c r="OJ64" s="706">
        <f>IFERROR(OG64*$O64, 0)</f>
        <v>0</v>
      </c>
      <c r="OK64" s="783"/>
      <c r="OL64" s="784">
        <f>IFERROR(OK64*$I64, 0)</f>
        <v>0</v>
      </c>
      <c r="OM64" s="782"/>
      <c r="OO64" s="783"/>
      <c r="OP64" s="784">
        <f>IFERROR(OO64*$I64, 0)</f>
        <v>0</v>
      </c>
      <c r="OQ64" s="783"/>
      <c r="OR64" s="784">
        <f>IFERROR(OQ64*$I64, 0)</f>
        <v>0</v>
      </c>
      <c r="OS64" s="783"/>
      <c r="OT64" s="784">
        <f>IFERROR(OS64*$I64, 0)</f>
        <v>0</v>
      </c>
      <c r="OU64" s="783"/>
      <c r="OV64" s="784">
        <f>IFERROR(OU64*$I64, 0)</f>
        <v>0</v>
      </c>
      <c r="OW64" s="707">
        <f t="shared" si="146"/>
        <v>0</v>
      </c>
      <c r="OX64" s="784">
        <f>IFERROR(OW64*$I64, 0)</f>
        <v>0</v>
      </c>
      <c r="OY64" s="783"/>
      <c r="OZ64" s="784">
        <f>IFERROR(OY64*$I64, 0)</f>
        <v>0</v>
      </c>
      <c r="PA64" s="707">
        <f t="shared" si="147"/>
        <v>0</v>
      </c>
      <c r="PB64" s="784">
        <f>IFERROR(PA64*$I64, 0)</f>
        <v>0</v>
      </c>
      <c r="PC64" s="706">
        <f>IFERROR(PA64*$N64, 0)</f>
        <v>0</v>
      </c>
      <c r="PD64" s="706">
        <f>IFERROR(PA64*$O64, 0)</f>
        <v>0</v>
      </c>
      <c r="PE64" s="783"/>
      <c r="PF64" s="784">
        <f>IFERROR(PE64*$I64, 0)</f>
        <v>0</v>
      </c>
      <c r="PG64" s="782"/>
      <c r="PI64" s="783"/>
      <c r="PJ64" s="784">
        <f>IFERROR(PI64*$I64, 0)</f>
        <v>0</v>
      </c>
      <c r="PK64" s="783"/>
      <c r="PL64" s="784">
        <f>IFERROR(PK64*$I64, 0)</f>
        <v>0</v>
      </c>
      <c r="PM64" s="783"/>
      <c r="PN64" s="784">
        <f>IFERROR(PM64*$I64, 0)</f>
        <v>0</v>
      </c>
      <c r="PO64" s="783"/>
      <c r="PP64" s="784">
        <f>IFERROR(PO64*$I64, 0)</f>
        <v>0</v>
      </c>
      <c r="PQ64" s="707">
        <f t="shared" si="148"/>
        <v>0</v>
      </c>
      <c r="PR64" s="784">
        <f>IFERROR(PQ64*$I64, 0)</f>
        <v>0</v>
      </c>
      <c r="PS64" s="783"/>
      <c r="PT64" s="784">
        <f>IFERROR(PS64*$I64, 0)</f>
        <v>0</v>
      </c>
      <c r="PU64" s="707">
        <f t="shared" si="149"/>
        <v>0</v>
      </c>
      <c r="PV64" s="784">
        <f>IFERROR(PU64*$I64, 0)</f>
        <v>0</v>
      </c>
      <c r="PW64" s="706">
        <f>IFERROR(PU64*$N64, 0)</f>
        <v>0</v>
      </c>
      <c r="PX64" s="706">
        <f>IFERROR(PU64*$O64, 0)</f>
        <v>0</v>
      </c>
      <c r="PY64" s="783"/>
      <c r="PZ64" s="784">
        <f>IFERROR(PY64*$I64, 0)</f>
        <v>0</v>
      </c>
      <c r="QA64" s="782"/>
      <c r="QC64" s="783"/>
      <c r="QD64" s="784">
        <f>IFERROR(QC64*$I64, 0)</f>
        <v>0</v>
      </c>
      <c r="QE64" s="783"/>
      <c r="QF64" s="784">
        <f>IFERROR(QE64*$I64, 0)</f>
        <v>0</v>
      </c>
      <c r="QG64" s="783"/>
      <c r="QH64" s="784">
        <f>IFERROR(QG64*$I64, 0)</f>
        <v>0</v>
      </c>
      <c r="QI64" s="783"/>
      <c r="QJ64" s="784">
        <f>IFERROR(QI64*$I64, 0)</f>
        <v>0</v>
      </c>
      <c r="QK64" s="707">
        <f t="shared" si="150"/>
        <v>0</v>
      </c>
      <c r="QL64" s="784">
        <f>IFERROR(QK64*$I64, 0)</f>
        <v>0</v>
      </c>
      <c r="QM64" s="783"/>
      <c r="QN64" s="784">
        <f>IFERROR(QM64*$I64, 0)</f>
        <v>0</v>
      </c>
      <c r="QO64" s="707">
        <f t="shared" si="151"/>
        <v>0</v>
      </c>
      <c r="QP64" s="784">
        <f>IFERROR(QO64*$I64, 0)</f>
        <v>0</v>
      </c>
      <c r="QQ64" s="706">
        <f>IFERROR(QO64*$N64, 0)</f>
        <v>0</v>
      </c>
      <c r="QR64" s="706">
        <f>IFERROR(QO64*$O64, 0)</f>
        <v>0</v>
      </c>
      <c r="QS64" s="783"/>
      <c r="QT64" s="784">
        <f>IFERROR(QS64*$I64, 0)</f>
        <v>0</v>
      </c>
      <c r="QU64" s="782"/>
      <c r="RA64" s="785">
        <f t="shared" si="403"/>
        <v>0</v>
      </c>
      <c r="RB64" s="785" t="e">
        <f t="shared" si="90"/>
        <v>#REF!</v>
      </c>
      <c r="RC64" s="677">
        <f t="shared" si="404"/>
        <v>1483.2</v>
      </c>
      <c r="RD64" s="677">
        <f t="shared" si="404"/>
        <v>311.60000000000002</v>
      </c>
      <c r="RE64" s="677">
        <f t="shared" si="404"/>
        <v>410.4</v>
      </c>
      <c r="RF64" s="677">
        <f t="shared" si="404"/>
        <v>1145.4000000000001</v>
      </c>
      <c r="RG64" s="677">
        <f t="shared" si="404"/>
        <v>0</v>
      </c>
      <c r="RH64" s="677">
        <f t="shared" si="404"/>
        <v>81</v>
      </c>
      <c r="RI64" s="677">
        <f t="shared" si="404"/>
        <v>54</v>
      </c>
      <c r="RJ64" s="677">
        <f t="shared" si="404"/>
        <v>0</v>
      </c>
      <c r="RK64" s="677" t="e">
        <f>#REF!</f>
        <v>#REF!</v>
      </c>
      <c r="RL64" s="677" t="e">
        <f>#REF!</f>
        <v>#REF!</v>
      </c>
      <c r="RM64" s="677">
        <f t="shared" si="405"/>
        <v>0</v>
      </c>
      <c r="RN64" s="677">
        <f t="shared" si="405"/>
        <v>0</v>
      </c>
      <c r="RO64" s="677">
        <f t="shared" si="405"/>
        <v>0</v>
      </c>
      <c r="RP64" s="677">
        <f t="shared" si="405"/>
        <v>0</v>
      </c>
      <c r="RQ64" s="677">
        <f t="shared" si="405"/>
        <v>0</v>
      </c>
      <c r="RR64" s="677">
        <f t="shared" si="405"/>
        <v>0</v>
      </c>
      <c r="RS64" s="677">
        <f t="shared" si="405"/>
        <v>0</v>
      </c>
      <c r="RT64" s="677">
        <f t="shared" si="405"/>
        <v>0</v>
      </c>
      <c r="RV64" s="675">
        <f t="shared" si="6"/>
        <v>3485.6000000000004</v>
      </c>
      <c r="RW64" s="675">
        <f t="shared" si="7"/>
        <v>0</v>
      </c>
      <c r="RX64" s="675">
        <f t="shared" si="8"/>
        <v>0</v>
      </c>
      <c r="RY64" s="675">
        <f t="shared" si="9"/>
        <v>0</v>
      </c>
      <c r="RZ64" s="675">
        <f t="shared" si="10"/>
        <v>0</v>
      </c>
      <c r="SA64" s="675">
        <f t="shared" si="11"/>
        <v>0</v>
      </c>
      <c r="SB64" s="675">
        <f t="shared" si="12"/>
        <v>0</v>
      </c>
      <c r="SC64" s="675">
        <f t="shared" si="13"/>
        <v>0</v>
      </c>
      <c r="SD64" s="675" t="e">
        <f xml:space="preserve"> SUMIF(#REF!,$SD$8,#REF!)</f>
        <v>#REF!</v>
      </c>
      <c r="SE64" s="676" t="e">
        <f xml:space="preserve"> SUMIF(#REF!,$SE$8,#REF!)</f>
        <v>#REF!</v>
      </c>
      <c r="SG64" s="675">
        <f t="shared" si="412"/>
        <v>36709200</v>
      </c>
      <c r="SH64" s="675">
        <f t="shared" si="412"/>
        <v>7712100.0000000009</v>
      </c>
      <c r="SI64" s="675">
        <f t="shared" si="412"/>
        <v>10157400</v>
      </c>
      <c r="SJ64" s="675">
        <f t="shared" si="412"/>
        <v>28348650.000000004</v>
      </c>
      <c r="SK64" s="675">
        <f t="shared" si="412"/>
        <v>0</v>
      </c>
      <c r="SL64" s="675">
        <f t="shared" si="412"/>
        <v>2004750</v>
      </c>
      <c r="SM64" s="675">
        <f t="shared" si="412"/>
        <v>1336500</v>
      </c>
      <c r="SN64" s="675">
        <f t="shared" si="412"/>
        <v>0</v>
      </c>
      <c r="SO64" s="675" t="e">
        <f t="shared" si="412"/>
        <v>#REF!</v>
      </c>
      <c r="SP64" s="675" t="e">
        <f t="shared" si="412"/>
        <v>#REF!</v>
      </c>
      <c r="SQ64" s="675">
        <f t="shared" si="412"/>
        <v>0</v>
      </c>
      <c r="SR64" s="675">
        <f t="shared" si="412"/>
        <v>0</v>
      </c>
      <c r="SS64" s="675">
        <f t="shared" si="412"/>
        <v>0</v>
      </c>
      <c r="ST64" s="675">
        <f t="shared" si="412"/>
        <v>0</v>
      </c>
      <c r="SU64" s="675">
        <f t="shared" si="412"/>
        <v>0</v>
      </c>
      <c r="SV64" s="675">
        <f t="shared" si="410"/>
        <v>0</v>
      </c>
      <c r="SW64" s="675">
        <f t="shared" si="94"/>
        <v>0</v>
      </c>
      <c r="SX64" s="675">
        <f t="shared" si="94"/>
        <v>0</v>
      </c>
      <c r="SY64" s="675" t="e">
        <f>#REF!*$AP64</f>
        <v>#REF!</v>
      </c>
      <c r="SZ64" s="675" t="e">
        <f>#REF!*$AP64</f>
        <v>#REF!</v>
      </c>
      <c r="TA64" s="675" t="e">
        <f>#REF!*$AP64</f>
        <v>#REF!</v>
      </c>
      <c r="TB64" s="675" t="e">
        <f>#REF!*$AP64</f>
        <v>#REF!</v>
      </c>
      <c r="TC64" s="675" t="e">
        <f>#REF!*$AP64</f>
        <v>#REF!</v>
      </c>
      <c r="TE64" s="675">
        <f t="shared" si="152"/>
        <v>86268600</v>
      </c>
      <c r="TF64" s="675">
        <f t="shared" si="153"/>
        <v>0</v>
      </c>
      <c r="TG64" s="675">
        <f t="shared" si="154"/>
        <v>0</v>
      </c>
      <c r="TH64" s="675">
        <f t="shared" si="155"/>
        <v>0</v>
      </c>
      <c r="TI64" s="675">
        <f t="shared" si="156"/>
        <v>0</v>
      </c>
      <c r="TJ64" s="675">
        <f t="shared" si="157"/>
        <v>0</v>
      </c>
      <c r="TK64" s="675">
        <f t="shared" si="158"/>
        <v>0</v>
      </c>
      <c r="TL64" s="675">
        <f t="shared" si="159"/>
        <v>0</v>
      </c>
      <c r="TM64" s="675">
        <f t="shared" si="160"/>
        <v>0</v>
      </c>
      <c r="TN64" s="676">
        <f t="shared" si="161"/>
        <v>0</v>
      </c>
      <c r="TP64" s="675">
        <f>IFERROR(SG64*(1+LEVEL_2!#REF!),0)</f>
        <v>0</v>
      </c>
      <c r="TQ64" s="675">
        <f>IFERROR(SH64*(1+LEVEL_2!#REF!),0)</f>
        <v>0</v>
      </c>
      <c r="TR64" s="675">
        <f>IFERROR(SI64*(1+LEVEL_2!#REF!),0)</f>
        <v>0</v>
      </c>
      <c r="TS64" s="675">
        <f>IFERROR(SJ64*(1+LEVEL_2!#REF!),0)</f>
        <v>0</v>
      </c>
      <c r="TT64" s="675">
        <f>IFERROR(SK64*(1+LEVEL_2!#REF!),0)</f>
        <v>0</v>
      </c>
      <c r="TU64" s="675">
        <f>IFERROR(SL64*(1+LEVEL_2!#REF!),0)</f>
        <v>0</v>
      </c>
      <c r="TV64" s="675">
        <f>IFERROR(SM64*(1+LEVEL_2!#REF!),0)</f>
        <v>0</v>
      </c>
      <c r="TW64" s="675">
        <f>IFERROR(SN64*(1+LEVEL_2!#REF!),0)</f>
        <v>0</v>
      </c>
      <c r="TX64" s="675">
        <f>IFERROR(SO64*(1+LEVEL_2!#REF!),0)</f>
        <v>0</v>
      </c>
      <c r="TY64" s="675">
        <f>IFERROR(SP64*(1+LEVEL_2!#REF!),0)</f>
        <v>0</v>
      </c>
      <c r="TZ64" s="675">
        <f>IFERROR(SQ64*(1+LEVEL_2!#REF!),0)</f>
        <v>0</v>
      </c>
      <c r="UA64" s="675">
        <f>IFERROR(SR64*(1+LEVEL_2!#REF!),0)</f>
        <v>0</v>
      </c>
      <c r="UB64" s="675">
        <f>IFERROR(SS64*(1+LEVEL_2!#REF!),0)</f>
        <v>0</v>
      </c>
      <c r="UC64" s="675">
        <f>IFERROR(ST64*(1+LEVEL_2!#REF!),0)</f>
        <v>0</v>
      </c>
      <c r="UD64" s="675">
        <f>IFERROR(SU64*(1+LEVEL_2!#REF!),0)</f>
        <v>0</v>
      </c>
      <c r="UE64" s="675">
        <f>IFERROR(SV64*(1+LEVEL_2!#REF!),0)</f>
        <v>0</v>
      </c>
      <c r="UF64" s="675">
        <f>IFERROR(SW64*(1+LEVEL_2!#REF!),0)</f>
        <v>0</v>
      </c>
      <c r="UG64" s="675">
        <f>IFERROR(SX64*(1+LEVEL_2!#REF!),0)</f>
        <v>0</v>
      </c>
      <c r="UH64" s="675">
        <f>IFERROR(SY64*(1+LEVEL_2!#REF!),0)</f>
        <v>0</v>
      </c>
      <c r="UI64" s="675">
        <f>IFERROR(SZ64*(1+LEVEL_2!#REF!),0)</f>
        <v>0</v>
      </c>
      <c r="UJ64" s="675">
        <f>IFERROR(TA64*(1+LEVEL_2!#REF!),0)</f>
        <v>0</v>
      </c>
      <c r="UK64" s="675">
        <f>IFERROR(TB64*(1+LEVEL_2!#REF!),0)</f>
        <v>0</v>
      </c>
      <c r="UL64" s="675">
        <f>IFERROR(TC64*(1+LEVEL_2!#REF!),0)</f>
        <v>0</v>
      </c>
      <c r="UN64" s="675">
        <f t="shared" si="162"/>
        <v>0</v>
      </c>
      <c r="UO64" s="675">
        <f t="shared" si="163"/>
        <v>0</v>
      </c>
      <c r="UP64" s="675">
        <f t="shared" si="164"/>
        <v>0</v>
      </c>
      <c r="UQ64" s="675">
        <f t="shared" si="165"/>
        <v>0</v>
      </c>
      <c r="UR64" s="675">
        <f t="shared" si="166"/>
        <v>0</v>
      </c>
      <c r="US64" s="675">
        <f t="shared" si="167"/>
        <v>0</v>
      </c>
      <c r="UT64" s="675">
        <f t="shared" si="168"/>
        <v>0</v>
      </c>
      <c r="UU64" s="675">
        <f t="shared" si="169"/>
        <v>0</v>
      </c>
      <c r="UV64" s="675">
        <f t="shared" si="170"/>
        <v>0</v>
      </c>
      <c r="UW64" s="676">
        <f t="shared" si="171"/>
        <v>0</v>
      </c>
    </row>
    <row r="65" spans="1:569" s="645" customFormat="1" ht="20.100000000000001" customHeight="1">
      <c r="A65" s="677" t="s">
        <v>107</v>
      </c>
      <c r="B65" s="677" t="s">
        <v>107</v>
      </c>
      <c r="C65" s="801" t="s">
        <v>481</v>
      </c>
      <c r="D65" s="764"/>
      <c r="E65" s="792" t="s">
        <v>482</v>
      </c>
      <c r="F65" s="793" t="s">
        <v>483</v>
      </c>
      <c r="G65" s="792" t="s">
        <v>484</v>
      </c>
      <c r="H65" s="794" t="s">
        <v>365</v>
      </c>
      <c r="I65" s="789">
        <f>Rev.1_Base!G82</f>
        <v>5585.5</v>
      </c>
      <c r="J65" s="789">
        <f>Rev.1_Base!H82</f>
        <v>3175.5</v>
      </c>
      <c r="K65" s="789">
        <f>Rev.1_Base!J82</f>
        <v>3090.5</v>
      </c>
      <c r="L65" s="789">
        <f>Rev.1_Base!K82</f>
        <v>680.5</v>
      </c>
      <c r="M65" s="770"/>
      <c r="N65" s="771">
        <f t="shared" si="393"/>
        <v>5585.5</v>
      </c>
      <c r="O65" s="772">
        <f t="shared" si="394"/>
        <v>0</v>
      </c>
      <c r="Q65" s="789">
        <f>Rev.1_Base!M82</f>
        <v>2410</v>
      </c>
      <c r="R65" s="795">
        <f>Rev.1_Base!O82</f>
        <v>626.5</v>
      </c>
      <c r="S65" s="795">
        <f>Rev.1_Base!Q82</f>
        <v>910</v>
      </c>
      <c r="T65" s="795">
        <f>Rev.1_Base!S82</f>
        <v>1504</v>
      </c>
      <c r="U65" s="795">
        <f>Rev.1_Base!U82</f>
        <v>0</v>
      </c>
      <c r="V65" s="795">
        <f>Rev.1_Base!W82</f>
        <v>81</v>
      </c>
      <c r="W65" s="795">
        <f>Rev.1_Base!Y82</f>
        <v>54</v>
      </c>
      <c r="X65" s="795">
        <f>Rev.1_Base!AA82</f>
        <v>0</v>
      </c>
      <c r="Y65" s="690"/>
      <c r="Z65" s="690"/>
      <c r="AA65" s="690"/>
      <c r="AB65" s="690"/>
      <c r="AC65" s="690"/>
      <c r="AD65" s="690"/>
      <c r="AE65" s="690"/>
      <c r="AF65" s="691"/>
      <c r="AH65" s="774">
        <f t="shared" si="415"/>
        <v>11920</v>
      </c>
      <c r="AI65" s="775">
        <f>IFERROR(AH65*$I65, 0)</f>
        <v>66579160</v>
      </c>
      <c r="AJ65" s="774">
        <f t="shared" si="416"/>
        <v>37250</v>
      </c>
      <c r="AK65" s="775">
        <f>IFERROR(AJ65*$I65, 0)</f>
        <v>208059875</v>
      </c>
      <c r="AL65" s="774">
        <f t="shared" si="417"/>
        <v>0</v>
      </c>
      <c r="AM65" s="775">
        <f>IFERROR(AL65*$I65, 0)</f>
        <v>0</v>
      </c>
      <c r="AN65" s="774">
        <f t="shared" si="418"/>
        <v>0</v>
      </c>
      <c r="AO65" s="775">
        <f>IFERROR(AN65*$I65, 0)</f>
        <v>0</v>
      </c>
      <c r="AP65" s="693">
        <f t="shared" si="99"/>
        <v>49170</v>
      </c>
      <c r="AQ65" s="775">
        <f>IFERROR(AP65*$I65, 0)</f>
        <v>274639035</v>
      </c>
      <c r="AR65" s="774">
        <f t="shared" si="419"/>
        <v>9285.2618687499998</v>
      </c>
      <c r="AS65" s="775">
        <f>IFERROR(AR65*$I65, 0)</f>
        <v>51862830.167903125</v>
      </c>
      <c r="AT65" s="776">
        <f>AV65*$AT$5</f>
        <v>70146.314242499997</v>
      </c>
      <c r="AU65" s="776">
        <f>AV65*$AU$5</f>
        <v>116910.5237375</v>
      </c>
      <c r="AV65" s="693">
        <f t="shared" si="103"/>
        <v>58455.26186875</v>
      </c>
      <c r="AW65" s="775">
        <f t="shared" si="172"/>
        <v>47734566.842021249</v>
      </c>
      <c r="AX65" s="775">
        <f>IFERROR(AU65*$K65, 0)</f>
        <v>361311973.61074376</v>
      </c>
      <c r="AY65" s="775">
        <f t="shared" si="420"/>
        <v>653003730.33580625</v>
      </c>
      <c r="AZ65" s="775">
        <f t="shared" si="420"/>
        <v>326501865.16790313</v>
      </c>
      <c r="BA65" s="693">
        <f t="shared" si="421"/>
        <v>326501865.16790313</v>
      </c>
      <c r="BB65" s="693">
        <f t="shared" si="422"/>
        <v>0</v>
      </c>
      <c r="BC65" s="774">
        <f t="shared" si="423"/>
        <v>0</v>
      </c>
      <c r="BD65" s="775">
        <f>IFERROR(BC65*$I65, 0)</f>
        <v>0</v>
      </c>
      <c r="BE65" s="777"/>
      <c r="BG65" s="790">
        <f t="shared" si="424"/>
        <v>11920</v>
      </c>
      <c r="BH65" s="790">
        <f>IFERROR(BG65*$I65, 0)</f>
        <v>66579160</v>
      </c>
      <c r="BI65" s="790">
        <f t="shared" si="425"/>
        <v>37250</v>
      </c>
      <c r="BJ65" s="790">
        <f>IFERROR(BI65*$I65, 0)</f>
        <v>208059875</v>
      </c>
      <c r="BK65" s="790">
        <f t="shared" si="426"/>
        <v>0</v>
      </c>
      <c r="BL65" s="790">
        <f>IFERROR(BK65*$I65, 0)</f>
        <v>0</v>
      </c>
      <c r="BM65" s="790">
        <f t="shared" si="427"/>
        <v>0</v>
      </c>
      <c r="BN65" s="790">
        <f>IFERROR(BM65*$I65, 0)</f>
        <v>0</v>
      </c>
      <c r="BO65" s="790">
        <f t="shared" si="105"/>
        <v>49170</v>
      </c>
      <c r="BP65" s="790">
        <f>IFERROR(BO65*$I65, 0)</f>
        <v>274639035</v>
      </c>
      <c r="BQ65" s="790">
        <f>IFERROR(BR65/$I65,)</f>
        <v>9285.2618687499998</v>
      </c>
      <c r="BR65" s="790">
        <f t="shared" si="428"/>
        <v>51862830.167903125</v>
      </c>
      <c r="BS65" s="790">
        <f t="shared" si="107"/>
        <v>58455.26186875</v>
      </c>
      <c r="BT65" s="790">
        <f>IFERROR(BS65*$I65, 0)</f>
        <v>326501865.16790313</v>
      </c>
      <c r="BU65" s="790">
        <f t="shared" si="429"/>
        <v>326501865.16790313</v>
      </c>
      <c r="BV65" s="790">
        <f t="shared" si="430"/>
        <v>0</v>
      </c>
      <c r="BW65" s="790"/>
      <c r="BX65" s="790">
        <f>IFERROR(BW65*$I65, 0)</f>
        <v>0</v>
      </c>
      <c r="BY65" s="791" t="s">
        <v>480</v>
      </c>
      <c r="CA65" s="744">
        <f>'동해기지(건축)'!BP468*149</f>
        <v>10430</v>
      </c>
      <c r="CB65" s="745">
        <f>IFERROR(CA65*$I65, 0)</f>
        <v>58256765</v>
      </c>
      <c r="CC65" s="718">
        <f>'동해기지(건축)'!BQ472*149/1000</f>
        <v>37250</v>
      </c>
      <c r="CD65" s="745">
        <f>IFERROR(CC65*$I65, 0)</f>
        <v>208059875</v>
      </c>
      <c r="CE65" s="718"/>
      <c r="CF65" s="745">
        <f>IFERROR(CE65*$I65, 0)</f>
        <v>0</v>
      </c>
      <c r="CG65" s="718">
        <f>'동해기지(건축)'!BR468*149</f>
        <v>37250</v>
      </c>
      <c r="CH65" s="745">
        <f>IFERROR(CG65*$I65, 0)</f>
        <v>208059875</v>
      </c>
      <c r="CI65" s="746">
        <f t="shared" si="108"/>
        <v>84930</v>
      </c>
      <c r="CJ65" s="745">
        <f>IFERROR(CI65*$I65, 0)</f>
        <v>474376515</v>
      </c>
      <c r="CK65" s="718"/>
      <c r="CL65" s="745">
        <f>IFERROR(CK65*$I65, 0)</f>
        <v>0</v>
      </c>
      <c r="CM65" s="746">
        <f t="shared" si="109"/>
        <v>84930</v>
      </c>
      <c r="CN65" s="745">
        <f>IFERROR(CM65*$I65, 0)</f>
        <v>474376515</v>
      </c>
      <c r="CO65" s="699">
        <f t="shared" si="431"/>
        <v>204681300</v>
      </c>
      <c r="CP65" s="699">
        <f t="shared" si="431"/>
        <v>53208645</v>
      </c>
      <c r="CQ65" s="699">
        <f t="shared" si="431"/>
        <v>77286300</v>
      </c>
      <c r="CR65" s="699">
        <f t="shared" si="431"/>
        <v>127734720</v>
      </c>
      <c r="CS65" s="700">
        <f t="shared" si="431"/>
        <v>0</v>
      </c>
      <c r="CT65" s="699">
        <f t="shared" si="431"/>
        <v>6879330</v>
      </c>
      <c r="CU65" s="699">
        <f t="shared" si="431"/>
        <v>4586220</v>
      </c>
      <c r="CV65" s="700">
        <f>IFERROR(CM65*$X65, 0)</f>
        <v>0</v>
      </c>
      <c r="CW65" s="697"/>
      <c r="CX65" s="696">
        <f>IFERROR(CW65*$I65, 0)</f>
        <v>0</v>
      </c>
      <c r="CY65" s="701"/>
      <c r="DA65" s="778">
        <f>IFERROR(VLOOKUP($C65,정민건설!$A$13:$AM$154,28,FALSE),0)</f>
        <v>11920</v>
      </c>
      <c r="DB65" s="775">
        <f>IFERROR(DA65*$I65, 0)</f>
        <v>66579160</v>
      </c>
      <c r="DC65" s="778">
        <f>IFERROR(VLOOKUP($C65,정민건설!$A$13:$AM$154,30,FALSE),0)</f>
        <v>37250</v>
      </c>
      <c r="DD65" s="775">
        <f>IFERROR(DC65*$I65, 0)</f>
        <v>208059875</v>
      </c>
      <c r="DE65" s="774">
        <f>IFERROR(VLOOKUP($C65,정민건설!$A$13:$AM$154,32,FALSE),0)</f>
        <v>0</v>
      </c>
      <c r="DF65" s="775">
        <f>IFERROR(DE65*$I65, 0)</f>
        <v>0</v>
      </c>
      <c r="DG65" s="774">
        <f>IFERROR(VLOOKUP($C65,정민건설!$A$13:$AM$154,34,FALSE),0)</f>
        <v>0</v>
      </c>
      <c r="DH65" s="775">
        <f>IFERROR(DG65*$I65, 0)</f>
        <v>0</v>
      </c>
      <c r="DI65" s="693">
        <f t="shared" si="110"/>
        <v>49170</v>
      </c>
      <c r="DJ65" s="775">
        <f>IFERROR(DI65*$I65, 0)</f>
        <v>274639035</v>
      </c>
      <c r="DK65" s="778">
        <f>IFERROR(DL65/$I65,)</f>
        <v>9285.2618687499998</v>
      </c>
      <c r="DL65" s="779">
        <f t="shared" si="432"/>
        <v>51862830.167903125</v>
      </c>
      <c r="DM65" s="693">
        <f t="shared" si="112"/>
        <v>58455.26186875</v>
      </c>
      <c r="DN65" s="775">
        <f>IFERROR(DM65*$I65, 0)</f>
        <v>326501865.16790313</v>
      </c>
      <c r="DO65" s="693">
        <f t="shared" si="433"/>
        <v>326501865.16790313</v>
      </c>
      <c r="DP65" s="693">
        <f t="shared" si="434"/>
        <v>0</v>
      </c>
      <c r="DQ65" s="774"/>
      <c r="DR65" s="775">
        <f>IFERROR(DQ65*$I65, 0)</f>
        <v>0</v>
      </c>
      <c r="DS65" s="777"/>
      <c r="DU65" s="774">
        <f>IFERROR(VLOOKUP($C65,[1]영만종합건설!$A$13:$AN$154,28,FALSE),0)</f>
        <v>20000</v>
      </c>
      <c r="DV65" s="780">
        <f>IFERROR(DU65*$I65, 0)</f>
        <v>111710000</v>
      </c>
      <c r="DW65" s="774">
        <f>IFERROR(VLOOKUP($C65,[1]영만종합건설!$A$13:$AN$154,30,FALSE),0)</f>
        <v>42000</v>
      </c>
      <c r="DX65" s="780">
        <f>IFERROR(DW65*$I65, 0)</f>
        <v>234591000</v>
      </c>
      <c r="DY65" s="778">
        <f>IFERROR(VLOOKUP($C65,[1]영만종합건설!$A$13:$AN$154,32,FALSE),0)</f>
        <v>1000</v>
      </c>
      <c r="DZ65" s="780">
        <f>IFERROR(DY65*$I65, 0)</f>
        <v>5585500</v>
      </c>
      <c r="EA65" s="778">
        <f>IFERROR(VLOOKUP($C65,[1]영만종합건설!$A$13:$AN$154,34,FALSE),0)</f>
        <v>0</v>
      </c>
      <c r="EB65" s="780">
        <f>IFERROR(EA65*$I65, 0)</f>
        <v>0</v>
      </c>
      <c r="EC65" s="703">
        <f t="shared" si="113"/>
        <v>63000</v>
      </c>
      <c r="ED65" s="780">
        <f>IFERROR(EC65*$I65, 0)</f>
        <v>351886500</v>
      </c>
      <c r="EE65" s="778">
        <f>IFERROR(EF65/$I65,)</f>
        <v>11273.981749999999</v>
      </c>
      <c r="EF65" s="779">
        <f t="shared" si="114"/>
        <v>62970825.064624995</v>
      </c>
      <c r="EG65" s="703">
        <f t="shared" si="115"/>
        <v>74273.981750000006</v>
      </c>
      <c r="EH65" s="780">
        <f>IFERROR(EG65*$I65, 0)</f>
        <v>414857325.06462502</v>
      </c>
      <c r="EI65" s="703">
        <f t="shared" si="435"/>
        <v>414857325.06462502</v>
      </c>
      <c r="EJ65" s="703">
        <f t="shared" si="436"/>
        <v>0</v>
      </c>
      <c r="EK65" s="778"/>
      <c r="EL65" s="780">
        <f>IFERROR(EK65*$I65, 0)</f>
        <v>0</v>
      </c>
      <c r="EM65" s="781"/>
      <c r="EO65" s="778">
        <f>IFERROR(VLOOKUP($C65,[1]부강종합건설!$A$13:$AM$154,28,FALSE),0)</f>
        <v>0</v>
      </c>
      <c r="EP65" s="780">
        <f>IFERROR(EO65*$I65, 0)</f>
        <v>0</v>
      </c>
      <c r="EQ65" s="778">
        <f>IFERROR(VLOOKUP($C65,[1]부강종합건설!$A$13:$AM$154,30,FALSE),0)</f>
        <v>40000</v>
      </c>
      <c r="ER65" s="780">
        <f>IFERROR(EQ65*$I65, 0)</f>
        <v>223420000</v>
      </c>
      <c r="ES65" s="778">
        <f>IFERROR(VLOOKUP($C65,[1]부강종합건설!$A$13:$AM$154,32,FALSE),0)</f>
        <v>0</v>
      </c>
      <c r="ET65" s="780">
        <f>IFERROR(ES65*$I65, 0)</f>
        <v>0</v>
      </c>
      <c r="EU65" s="778">
        <f>IFERROR(VLOOKUP($C65,[1]부강종합건설!$A$13:$AM$154,34,FALSE),0)</f>
        <v>5580</v>
      </c>
      <c r="EV65" s="780">
        <f>IFERROR(EU65*$I65, 0)</f>
        <v>31167090</v>
      </c>
      <c r="EW65" s="703">
        <f t="shared" si="116"/>
        <v>45580</v>
      </c>
      <c r="EX65" s="780">
        <f>IFERROR(EW65*$I65, 0)</f>
        <v>254587090</v>
      </c>
      <c r="EY65" s="778">
        <f>IFERROR(EZ65/$I65,)</f>
        <v>9052.5956000000006</v>
      </c>
      <c r="EZ65" s="779">
        <f t="shared" si="117"/>
        <v>50563272.723800004</v>
      </c>
      <c r="FA65" s="703">
        <f t="shared" si="118"/>
        <v>54632.595600000001</v>
      </c>
      <c r="FB65" s="780">
        <f>IFERROR(FA65*$I65, 0)</f>
        <v>305150362.7238</v>
      </c>
      <c r="FC65" s="703">
        <f t="shared" si="437"/>
        <v>305150362.7238</v>
      </c>
      <c r="FD65" s="703">
        <f t="shared" si="438"/>
        <v>0</v>
      </c>
      <c r="FE65" s="778"/>
      <c r="FF65" s="780">
        <f>IFERROR(FE65*$I65, 0)</f>
        <v>0</v>
      </c>
      <c r="FG65" s="782"/>
      <c r="FI65" s="774">
        <f>IFERROR(VLOOKUP($C65,[1]대도엔지니어링!$A$13:$AN$154,28,FALSE),0)</f>
        <v>15730</v>
      </c>
      <c r="FJ65" s="775">
        <f>IFERROR(FI65*$I65, 0)</f>
        <v>87859915</v>
      </c>
      <c r="FK65" s="774">
        <f>IFERROR(VLOOKUP($C65,[1]대도엔지니어링!$A$13:$AN$154,30,FALSE),0)</f>
        <v>42350</v>
      </c>
      <c r="FL65" s="775">
        <f>IFERROR(FK65*$I65, 0)</f>
        <v>236545925</v>
      </c>
      <c r="FM65" s="774">
        <f>IFERROR(VLOOKUP($C65,[1]대도엔지니어링!$A$13:$AN$154,32,FALSE),0)</f>
        <v>1089</v>
      </c>
      <c r="FN65" s="775">
        <f>IFERROR(FM65*$I65, 0)</f>
        <v>6082609.5</v>
      </c>
      <c r="FO65" s="774">
        <f>IFERROR(VLOOKUP($C65,[1]대도엔지니어링!$A$13:$AN$154,34,FALSE),0)</f>
        <v>1821.5</v>
      </c>
      <c r="FP65" s="775">
        <f>IFERROR(FO65*$I65, 0)</f>
        <v>10173988.25</v>
      </c>
      <c r="FQ65" s="693">
        <f t="shared" si="119"/>
        <v>60990.5</v>
      </c>
      <c r="FR65" s="775">
        <f>IFERROR(FQ65*$I65, 0)</f>
        <v>340662437.75</v>
      </c>
      <c r="FS65" s="774">
        <f t="shared" si="120"/>
        <v>4877.6803519766727</v>
      </c>
      <c r="FT65" s="775">
        <f>IFERROR(FS65*$I65, 0)</f>
        <v>27244283.605965704</v>
      </c>
      <c r="FU65" s="693">
        <f t="shared" si="121"/>
        <v>65868.180351976669</v>
      </c>
      <c r="FV65" s="775">
        <f>IFERROR(FU65*$I65, 0)</f>
        <v>367906721.35596567</v>
      </c>
      <c r="FW65" s="693">
        <f t="shared" si="439"/>
        <v>367906721.35596567</v>
      </c>
      <c r="FX65" s="693">
        <f t="shared" si="440"/>
        <v>0</v>
      </c>
      <c r="FY65" s="774"/>
      <c r="FZ65" s="775">
        <f>IFERROR(FY65*$I65, 0)</f>
        <v>0</v>
      </c>
      <c r="GA65" s="782"/>
      <c r="GC65" s="774">
        <f>IFERROR(VLOOKUP($C65,[1]부명엔지니어링!$A$13:$AN$154,28,FALSE),0)</f>
        <v>35000</v>
      </c>
      <c r="GD65" s="775">
        <f>IFERROR(GC65*$I65, 0)</f>
        <v>195492500</v>
      </c>
      <c r="GE65" s="774">
        <f>IFERROR(VLOOKUP($C65,[1]부명엔지니어링!$A$13:$AN$154,30,FALSE),0)</f>
        <v>50000</v>
      </c>
      <c r="GF65" s="775">
        <f>IFERROR(GE65*$I65, 0)</f>
        <v>279275000</v>
      </c>
      <c r="GG65" s="774">
        <f>IFERROR(VLOOKUP($C65,[1]부명엔지니어링!$A$13:$AN$154,32,FALSE),0)</f>
        <v>0</v>
      </c>
      <c r="GH65" s="775">
        <f>IFERROR(GG65*$I65, 0)</f>
        <v>0</v>
      </c>
      <c r="GI65" s="774">
        <f>IFERROR(VLOOKUP($C65,[1]부명엔지니어링!$A$13:$AN$154,34,FALSE),0)</f>
        <v>0</v>
      </c>
      <c r="GJ65" s="775">
        <f>IFERROR(GI65*$I65, 0)</f>
        <v>0</v>
      </c>
      <c r="GK65" s="693">
        <f t="shared" si="122"/>
        <v>85000</v>
      </c>
      <c r="GL65" s="775">
        <f>IFERROR(GK65*$I65, 0)</f>
        <v>474767500</v>
      </c>
      <c r="GM65" s="774">
        <f>IFERROR(GN65/$I65,)</f>
        <v>14543.36875</v>
      </c>
      <c r="GN65" s="775">
        <f t="shared" si="123"/>
        <v>81231986.153125003</v>
      </c>
      <c r="GO65" s="693">
        <f t="shared" si="124"/>
        <v>99543.368749999994</v>
      </c>
      <c r="GP65" s="775">
        <f>IFERROR(GO65*$I65, 0)</f>
        <v>555999486.15312493</v>
      </c>
      <c r="GQ65" s="693">
        <f t="shared" si="441"/>
        <v>555999486.15312493</v>
      </c>
      <c r="GR65" s="693">
        <f t="shared" si="442"/>
        <v>0</v>
      </c>
      <c r="GS65" s="774"/>
      <c r="GT65" s="775">
        <f>IFERROR(GS65*$I65, 0)</f>
        <v>0</v>
      </c>
      <c r="GU65" s="782"/>
      <c r="GW65" s="774">
        <f>IFERROR(VLOOKUP($C65,[1]직영비!$A$262:$AF$337,19,FALSE),0)*$GW$5</f>
        <v>19929.499999999996</v>
      </c>
      <c r="GX65" s="775">
        <f>IFERROR(GW65*$I65, 0)</f>
        <v>111316222.24999999</v>
      </c>
      <c r="GY65" s="774">
        <f>IFERROR(VLOOKUP($C65,[1]직영비!$A$262:$AF$337,23,FALSE),0)*$GW$5*$GX$5</f>
        <v>41781.902854695611</v>
      </c>
      <c r="GZ65" s="775">
        <f>IFERROR(GY65*$I65, 0)</f>
        <v>233372818.39490232</v>
      </c>
      <c r="HA65" s="774">
        <f>IFERROR(VLOOKUP($C65,[1]직영비!$A$262:$AF$337,25,FALSE),0)*$GW$5*$GX$5</f>
        <v>5002.5</v>
      </c>
      <c r="HB65" s="775">
        <f>IFERROR(HA65*$I65, 0)</f>
        <v>27941463.75</v>
      </c>
      <c r="HC65" s="774"/>
      <c r="HD65" s="775">
        <f>IFERROR(HC65*$I65, 0)</f>
        <v>0</v>
      </c>
      <c r="HE65" s="693">
        <f t="shared" si="125"/>
        <v>66713.902854695611</v>
      </c>
      <c r="HF65" s="775">
        <f>IFERROR(HE65*$I65, 0)</f>
        <v>372630504.39490235</v>
      </c>
      <c r="HG65" s="774">
        <f>IFERROR(HH65/$I65,)</f>
        <v>11566.035761997848</v>
      </c>
      <c r="HH65" s="775">
        <f t="shared" si="126"/>
        <v>64602092.74863898</v>
      </c>
      <c r="HI65" s="693">
        <f t="shared" si="127"/>
        <v>78279.938616693456</v>
      </c>
      <c r="HJ65" s="775">
        <f>IFERROR(HI65*$I65, 0)</f>
        <v>437232597.14354128</v>
      </c>
      <c r="HK65" s="693">
        <f t="shared" si="443"/>
        <v>437232597.14354128</v>
      </c>
      <c r="HL65" s="693">
        <f t="shared" si="444"/>
        <v>0</v>
      </c>
      <c r="HM65" s="774"/>
      <c r="HN65" s="775">
        <f>IFERROR(HM65*$I65, 0)</f>
        <v>0</v>
      </c>
      <c r="HO65" s="777"/>
      <c r="HQ65" s="783"/>
      <c r="HR65" s="784">
        <f>IFERROR(HQ65*$I65, 0)</f>
        <v>0</v>
      </c>
      <c r="HS65" s="783"/>
      <c r="HT65" s="784">
        <f>IFERROR(HS65*$I65, 0)</f>
        <v>0</v>
      </c>
      <c r="HU65" s="783"/>
      <c r="HV65" s="784">
        <f>IFERROR(HU65*$I65, 0)</f>
        <v>0</v>
      </c>
      <c r="HW65" s="783"/>
      <c r="HX65" s="784">
        <f>IFERROR(HW65*$I65, 0)</f>
        <v>0</v>
      </c>
      <c r="HY65" s="707">
        <f t="shared" si="128"/>
        <v>0</v>
      </c>
      <c r="HZ65" s="784">
        <f>IFERROR(HY65*$I65, 0)</f>
        <v>0</v>
      </c>
      <c r="IA65" s="783"/>
      <c r="IB65" s="784">
        <f>IFERROR(IA65*$I65, 0)</f>
        <v>0</v>
      </c>
      <c r="IC65" s="707">
        <f t="shared" si="129"/>
        <v>0</v>
      </c>
      <c r="ID65" s="784">
        <f>IFERROR(IC65*$I65, 0)</f>
        <v>0</v>
      </c>
      <c r="IE65" s="706">
        <f>IFERROR(IC65*$N65, 0)</f>
        <v>0</v>
      </c>
      <c r="IF65" s="706">
        <f>IFERROR(IC65*$O65, 0)</f>
        <v>0</v>
      </c>
      <c r="IG65" s="783"/>
      <c r="IH65" s="784">
        <f>IFERROR(IG65*$I65, 0)</f>
        <v>0</v>
      </c>
      <c r="II65" s="782"/>
      <c r="IK65" s="783"/>
      <c r="IL65" s="784">
        <f>IFERROR(IK65*$I65, 0)</f>
        <v>0</v>
      </c>
      <c r="IM65" s="783"/>
      <c r="IN65" s="784">
        <f>IFERROR(IM65*$I65, 0)</f>
        <v>0</v>
      </c>
      <c r="IO65" s="783"/>
      <c r="IP65" s="784">
        <f>IFERROR(IO65*$I65, 0)</f>
        <v>0</v>
      </c>
      <c r="IQ65" s="783"/>
      <c r="IR65" s="784">
        <f>IFERROR(IQ65*$I65, 0)</f>
        <v>0</v>
      </c>
      <c r="IS65" s="707">
        <f t="shared" si="130"/>
        <v>0</v>
      </c>
      <c r="IT65" s="784">
        <f>IFERROR(IS65*$I65, 0)</f>
        <v>0</v>
      </c>
      <c r="IU65" s="783"/>
      <c r="IV65" s="784">
        <f>IFERROR(IU65*$I65, 0)</f>
        <v>0</v>
      </c>
      <c r="IW65" s="707">
        <f t="shared" si="131"/>
        <v>0</v>
      </c>
      <c r="IX65" s="784">
        <f>IFERROR(IW65*$I65, 0)</f>
        <v>0</v>
      </c>
      <c r="IY65" s="706">
        <f>IFERROR(IW65*$N65, 0)</f>
        <v>0</v>
      </c>
      <c r="IZ65" s="706">
        <f>IFERROR(IW65*$O65, 0)</f>
        <v>0</v>
      </c>
      <c r="JA65" s="783"/>
      <c r="JB65" s="784">
        <f>IFERROR(JA65*$I65, 0)</f>
        <v>0</v>
      </c>
      <c r="JC65" s="782"/>
      <c r="JE65" s="783"/>
      <c r="JF65" s="784">
        <f>IFERROR(JE65*$I65, 0)</f>
        <v>0</v>
      </c>
      <c r="JG65" s="783"/>
      <c r="JH65" s="784">
        <f>IFERROR(JG65*$I65, 0)</f>
        <v>0</v>
      </c>
      <c r="JI65" s="783"/>
      <c r="JJ65" s="784">
        <f>IFERROR(JI65*$I65, 0)</f>
        <v>0</v>
      </c>
      <c r="JK65" s="783"/>
      <c r="JL65" s="784">
        <f>IFERROR(JK65*$I65, 0)</f>
        <v>0</v>
      </c>
      <c r="JM65" s="707">
        <f t="shared" si="132"/>
        <v>0</v>
      </c>
      <c r="JN65" s="784">
        <f>IFERROR(JM65*$I65, 0)</f>
        <v>0</v>
      </c>
      <c r="JO65" s="783"/>
      <c r="JP65" s="784">
        <f>IFERROR(JO65*$I65, 0)</f>
        <v>0</v>
      </c>
      <c r="JQ65" s="707">
        <f t="shared" si="133"/>
        <v>0</v>
      </c>
      <c r="JR65" s="784">
        <f>IFERROR(JQ65*$I65, 0)</f>
        <v>0</v>
      </c>
      <c r="JS65" s="706">
        <f>IFERROR(JQ65*$N65, 0)</f>
        <v>0</v>
      </c>
      <c r="JT65" s="706">
        <f>IFERROR(JQ65*$O65, 0)</f>
        <v>0</v>
      </c>
      <c r="JU65" s="783"/>
      <c r="JV65" s="784">
        <f>IFERROR(JU65*$I65, 0)</f>
        <v>0</v>
      </c>
      <c r="JW65" s="782"/>
      <c r="JY65" s="783"/>
      <c r="JZ65" s="784">
        <f>IFERROR(JY65*$I65, 0)</f>
        <v>0</v>
      </c>
      <c r="KA65" s="783"/>
      <c r="KB65" s="784">
        <f>IFERROR(KA65*$I65, 0)</f>
        <v>0</v>
      </c>
      <c r="KC65" s="783"/>
      <c r="KD65" s="784">
        <f>IFERROR(KC65*$I65, 0)</f>
        <v>0</v>
      </c>
      <c r="KE65" s="783"/>
      <c r="KF65" s="784">
        <f>IFERROR(KE65*$I65, 0)</f>
        <v>0</v>
      </c>
      <c r="KG65" s="707">
        <f t="shared" si="134"/>
        <v>0</v>
      </c>
      <c r="KH65" s="784">
        <f>IFERROR(KG65*$I65, 0)</f>
        <v>0</v>
      </c>
      <c r="KI65" s="783"/>
      <c r="KJ65" s="784">
        <f>IFERROR(KI65*$I65, 0)</f>
        <v>0</v>
      </c>
      <c r="KK65" s="707">
        <f t="shared" si="135"/>
        <v>0</v>
      </c>
      <c r="KL65" s="784">
        <f>IFERROR(KK65*$I65, 0)</f>
        <v>0</v>
      </c>
      <c r="KM65" s="706">
        <f>IFERROR(KK65*$N65, 0)</f>
        <v>0</v>
      </c>
      <c r="KN65" s="706">
        <f>IFERROR(KK65*$O65, 0)</f>
        <v>0</v>
      </c>
      <c r="KO65" s="783"/>
      <c r="KP65" s="784">
        <f>IFERROR(KO65*$I65, 0)</f>
        <v>0</v>
      </c>
      <c r="KQ65" s="782"/>
      <c r="KS65" s="783"/>
      <c r="KT65" s="784">
        <f>IFERROR(KS65*$I65, 0)</f>
        <v>0</v>
      </c>
      <c r="KU65" s="783"/>
      <c r="KV65" s="784">
        <f>IFERROR(KU65*$I65, 0)</f>
        <v>0</v>
      </c>
      <c r="KW65" s="783"/>
      <c r="KX65" s="784">
        <f>IFERROR(KW65*$I65, 0)</f>
        <v>0</v>
      </c>
      <c r="KY65" s="783"/>
      <c r="KZ65" s="784">
        <f>IFERROR(KY65*$I65, 0)</f>
        <v>0</v>
      </c>
      <c r="LA65" s="707">
        <f t="shared" si="136"/>
        <v>0</v>
      </c>
      <c r="LB65" s="784">
        <f>IFERROR(LA65*$I65, 0)</f>
        <v>0</v>
      </c>
      <c r="LC65" s="783"/>
      <c r="LD65" s="784">
        <f>IFERROR(LC65*$I65, 0)</f>
        <v>0</v>
      </c>
      <c r="LE65" s="707">
        <f t="shared" si="137"/>
        <v>0</v>
      </c>
      <c r="LF65" s="784">
        <f>IFERROR(LE65*$I65, 0)</f>
        <v>0</v>
      </c>
      <c r="LG65" s="706">
        <f>IFERROR(LE65*$N65, 0)</f>
        <v>0</v>
      </c>
      <c r="LH65" s="706">
        <f>IFERROR(LE65*$O65, 0)</f>
        <v>0</v>
      </c>
      <c r="LI65" s="783"/>
      <c r="LJ65" s="784">
        <f>IFERROR(LI65*$I65, 0)</f>
        <v>0</v>
      </c>
      <c r="LK65" s="782"/>
      <c r="LM65" s="783"/>
      <c r="LN65" s="784">
        <f>IFERROR(LM65*$I65, 0)</f>
        <v>0</v>
      </c>
      <c r="LO65" s="783"/>
      <c r="LP65" s="784">
        <f>IFERROR(LO65*$I65, 0)</f>
        <v>0</v>
      </c>
      <c r="LQ65" s="783"/>
      <c r="LR65" s="784">
        <f>IFERROR(LQ65*$I65, 0)</f>
        <v>0</v>
      </c>
      <c r="LS65" s="783"/>
      <c r="LT65" s="784">
        <f>IFERROR(LS65*$I65, 0)</f>
        <v>0</v>
      </c>
      <c r="LU65" s="707">
        <f t="shared" si="138"/>
        <v>0</v>
      </c>
      <c r="LV65" s="784">
        <f>IFERROR(LU65*$I65, 0)</f>
        <v>0</v>
      </c>
      <c r="LW65" s="783"/>
      <c r="LX65" s="784">
        <f>IFERROR(LW65*$I65, 0)</f>
        <v>0</v>
      </c>
      <c r="LY65" s="707">
        <f t="shared" si="139"/>
        <v>0</v>
      </c>
      <c r="LZ65" s="784">
        <f>IFERROR(LY65*$I65, 0)</f>
        <v>0</v>
      </c>
      <c r="MA65" s="706">
        <f>IFERROR(LY65*$N65, 0)</f>
        <v>0</v>
      </c>
      <c r="MB65" s="706">
        <f>IFERROR(LY65*$O65, 0)</f>
        <v>0</v>
      </c>
      <c r="MC65" s="783"/>
      <c r="MD65" s="784">
        <f>IFERROR(MC65*$I65, 0)</f>
        <v>0</v>
      </c>
      <c r="ME65" s="782"/>
      <c r="MG65" s="783"/>
      <c r="MH65" s="784">
        <f>IFERROR(MG65*$I65, 0)</f>
        <v>0</v>
      </c>
      <c r="MI65" s="783"/>
      <c r="MJ65" s="784">
        <f>IFERROR(MI65*$I65, 0)</f>
        <v>0</v>
      </c>
      <c r="MK65" s="783"/>
      <c r="ML65" s="784">
        <f>IFERROR(MK65*$I65, 0)</f>
        <v>0</v>
      </c>
      <c r="MM65" s="783"/>
      <c r="MN65" s="784">
        <f>IFERROR(MM65*$I65, 0)</f>
        <v>0</v>
      </c>
      <c r="MO65" s="707">
        <f t="shared" si="140"/>
        <v>0</v>
      </c>
      <c r="MP65" s="784">
        <f>IFERROR(MO65*$I65, 0)</f>
        <v>0</v>
      </c>
      <c r="MQ65" s="783"/>
      <c r="MR65" s="784">
        <f>IFERROR(MQ65*$I65, 0)</f>
        <v>0</v>
      </c>
      <c r="MS65" s="707">
        <f t="shared" si="141"/>
        <v>0</v>
      </c>
      <c r="MT65" s="784">
        <f>IFERROR(MS65*$I65, 0)</f>
        <v>0</v>
      </c>
      <c r="MU65" s="706">
        <f>IFERROR(MS65*$N65, 0)</f>
        <v>0</v>
      </c>
      <c r="MV65" s="706">
        <f>IFERROR(MS65*$O65, 0)</f>
        <v>0</v>
      </c>
      <c r="MW65" s="783"/>
      <c r="MX65" s="784">
        <f>IFERROR(MW65*$I65, 0)</f>
        <v>0</v>
      </c>
      <c r="MY65" s="782"/>
      <c r="NA65" s="783"/>
      <c r="NB65" s="784">
        <f>IFERROR(NA65*$I65, 0)</f>
        <v>0</v>
      </c>
      <c r="NC65" s="783"/>
      <c r="ND65" s="784">
        <f>IFERROR(NC65*$I65, 0)</f>
        <v>0</v>
      </c>
      <c r="NE65" s="783"/>
      <c r="NF65" s="784">
        <f>IFERROR(NE65*$I65, 0)</f>
        <v>0</v>
      </c>
      <c r="NG65" s="783"/>
      <c r="NH65" s="784">
        <f>IFERROR(NG65*$I65, 0)</f>
        <v>0</v>
      </c>
      <c r="NI65" s="707">
        <f t="shared" si="142"/>
        <v>0</v>
      </c>
      <c r="NJ65" s="784">
        <f>IFERROR(NI65*$I65, 0)</f>
        <v>0</v>
      </c>
      <c r="NK65" s="783"/>
      <c r="NL65" s="784">
        <f>IFERROR(NK65*$I65, 0)</f>
        <v>0</v>
      </c>
      <c r="NM65" s="707">
        <f t="shared" si="143"/>
        <v>0</v>
      </c>
      <c r="NN65" s="784">
        <f>IFERROR(NM65*$I65, 0)</f>
        <v>0</v>
      </c>
      <c r="NO65" s="706">
        <f>IFERROR(NM65*$N65, 0)</f>
        <v>0</v>
      </c>
      <c r="NP65" s="706">
        <f>IFERROR(NM65*$O65, 0)</f>
        <v>0</v>
      </c>
      <c r="NQ65" s="783"/>
      <c r="NR65" s="784">
        <f>IFERROR(NQ65*$I65, 0)</f>
        <v>0</v>
      </c>
      <c r="NS65" s="782"/>
      <c r="NU65" s="783"/>
      <c r="NV65" s="784">
        <f>IFERROR(NU65*$I65, 0)</f>
        <v>0</v>
      </c>
      <c r="NW65" s="783"/>
      <c r="NX65" s="784">
        <f>IFERROR(NW65*$I65, 0)</f>
        <v>0</v>
      </c>
      <c r="NY65" s="783"/>
      <c r="NZ65" s="784">
        <f>IFERROR(NY65*$I65, 0)</f>
        <v>0</v>
      </c>
      <c r="OA65" s="783"/>
      <c r="OB65" s="784">
        <f>IFERROR(OA65*$I65, 0)</f>
        <v>0</v>
      </c>
      <c r="OC65" s="707">
        <f t="shared" si="144"/>
        <v>0</v>
      </c>
      <c r="OD65" s="784">
        <f>IFERROR(OC65*$I65, 0)</f>
        <v>0</v>
      </c>
      <c r="OE65" s="783"/>
      <c r="OF65" s="784">
        <f>IFERROR(OE65*$I65, 0)</f>
        <v>0</v>
      </c>
      <c r="OG65" s="707">
        <f t="shared" si="145"/>
        <v>0</v>
      </c>
      <c r="OH65" s="784">
        <f>IFERROR(OG65*$I65, 0)</f>
        <v>0</v>
      </c>
      <c r="OI65" s="706">
        <f>IFERROR(OG65*$N65, 0)</f>
        <v>0</v>
      </c>
      <c r="OJ65" s="706">
        <f>IFERROR(OG65*$O65, 0)</f>
        <v>0</v>
      </c>
      <c r="OK65" s="783"/>
      <c r="OL65" s="784">
        <f>IFERROR(OK65*$I65, 0)</f>
        <v>0</v>
      </c>
      <c r="OM65" s="782"/>
      <c r="OO65" s="783"/>
      <c r="OP65" s="784">
        <f>IFERROR(OO65*$I65, 0)</f>
        <v>0</v>
      </c>
      <c r="OQ65" s="783"/>
      <c r="OR65" s="784">
        <f>IFERROR(OQ65*$I65, 0)</f>
        <v>0</v>
      </c>
      <c r="OS65" s="783"/>
      <c r="OT65" s="784">
        <f>IFERROR(OS65*$I65, 0)</f>
        <v>0</v>
      </c>
      <c r="OU65" s="783"/>
      <c r="OV65" s="784">
        <f>IFERROR(OU65*$I65, 0)</f>
        <v>0</v>
      </c>
      <c r="OW65" s="707">
        <f t="shared" si="146"/>
        <v>0</v>
      </c>
      <c r="OX65" s="784">
        <f>IFERROR(OW65*$I65, 0)</f>
        <v>0</v>
      </c>
      <c r="OY65" s="783"/>
      <c r="OZ65" s="784">
        <f>IFERROR(OY65*$I65, 0)</f>
        <v>0</v>
      </c>
      <c r="PA65" s="707">
        <f t="shared" si="147"/>
        <v>0</v>
      </c>
      <c r="PB65" s="784">
        <f>IFERROR(PA65*$I65, 0)</f>
        <v>0</v>
      </c>
      <c r="PC65" s="706">
        <f>IFERROR(PA65*$N65, 0)</f>
        <v>0</v>
      </c>
      <c r="PD65" s="706">
        <f>IFERROR(PA65*$O65, 0)</f>
        <v>0</v>
      </c>
      <c r="PE65" s="783"/>
      <c r="PF65" s="784">
        <f>IFERROR(PE65*$I65, 0)</f>
        <v>0</v>
      </c>
      <c r="PG65" s="782"/>
      <c r="PI65" s="783"/>
      <c r="PJ65" s="784">
        <f>IFERROR(PI65*$I65, 0)</f>
        <v>0</v>
      </c>
      <c r="PK65" s="783"/>
      <c r="PL65" s="784">
        <f>IFERROR(PK65*$I65, 0)</f>
        <v>0</v>
      </c>
      <c r="PM65" s="783"/>
      <c r="PN65" s="784">
        <f>IFERROR(PM65*$I65, 0)</f>
        <v>0</v>
      </c>
      <c r="PO65" s="783"/>
      <c r="PP65" s="784">
        <f>IFERROR(PO65*$I65, 0)</f>
        <v>0</v>
      </c>
      <c r="PQ65" s="707">
        <f t="shared" si="148"/>
        <v>0</v>
      </c>
      <c r="PR65" s="784">
        <f>IFERROR(PQ65*$I65, 0)</f>
        <v>0</v>
      </c>
      <c r="PS65" s="783"/>
      <c r="PT65" s="784">
        <f>IFERROR(PS65*$I65, 0)</f>
        <v>0</v>
      </c>
      <c r="PU65" s="707">
        <f t="shared" si="149"/>
        <v>0</v>
      </c>
      <c r="PV65" s="784">
        <f>IFERROR(PU65*$I65, 0)</f>
        <v>0</v>
      </c>
      <c r="PW65" s="706">
        <f>IFERROR(PU65*$N65, 0)</f>
        <v>0</v>
      </c>
      <c r="PX65" s="706">
        <f>IFERROR(PU65*$O65, 0)</f>
        <v>0</v>
      </c>
      <c r="PY65" s="783"/>
      <c r="PZ65" s="784">
        <f>IFERROR(PY65*$I65, 0)</f>
        <v>0</v>
      </c>
      <c r="QA65" s="782"/>
      <c r="QC65" s="783"/>
      <c r="QD65" s="784">
        <f>IFERROR(QC65*$I65, 0)</f>
        <v>0</v>
      </c>
      <c r="QE65" s="783"/>
      <c r="QF65" s="784">
        <f>IFERROR(QE65*$I65, 0)</f>
        <v>0</v>
      </c>
      <c r="QG65" s="783"/>
      <c r="QH65" s="784">
        <f>IFERROR(QG65*$I65, 0)</f>
        <v>0</v>
      </c>
      <c r="QI65" s="783"/>
      <c r="QJ65" s="784">
        <f>IFERROR(QI65*$I65, 0)</f>
        <v>0</v>
      </c>
      <c r="QK65" s="707">
        <f t="shared" si="150"/>
        <v>0</v>
      </c>
      <c r="QL65" s="784">
        <f>IFERROR(QK65*$I65, 0)</f>
        <v>0</v>
      </c>
      <c r="QM65" s="783"/>
      <c r="QN65" s="784">
        <f>IFERROR(QM65*$I65, 0)</f>
        <v>0</v>
      </c>
      <c r="QO65" s="707">
        <f t="shared" si="151"/>
        <v>0</v>
      </c>
      <c r="QP65" s="784">
        <f>IFERROR(QO65*$I65, 0)</f>
        <v>0</v>
      </c>
      <c r="QQ65" s="706">
        <f>IFERROR(QO65*$N65, 0)</f>
        <v>0</v>
      </c>
      <c r="QR65" s="706">
        <f>IFERROR(QO65*$O65, 0)</f>
        <v>0</v>
      </c>
      <c r="QS65" s="783"/>
      <c r="QT65" s="784">
        <f>IFERROR(QS65*$I65, 0)</f>
        <v>0</v>
      </c>
      <c r="QU65" s="782"/>
      <c r="RA65" s="785">
        <f t="shared" si="403"/>
        <v>0</v>
      </c>
      <c r="RB65" s="785" t="e">
        <f t="shared" si="90"/>
        <v>#REF!</v>
      </c>
      <c r="RC65" s="677">
        <f t="shared" si="404"/>
        <v>2410</v>
      </c>
      <c r="RD65" s="677">
        <f t="shared" si="404"/>
        <v>626.5</v>
      </c>
      <c r="RE65" s="677">
        <f t="shared" si="404"/>
        <v>910</v>
      </c>
      <c r="RF65" s="677">
        <f t="shared" si="404"/>
        <v>1504</v>
      </c>
      <c r="RG65" s="677">
        <f t="shared" si="404"/>
        <v>0</v>
      </c>
      <c r="RH65" s="677">
        <f t="shared" si="404"/>
        <v>81</v>
      </c>
      <c r="RI65" s="677">
        <f t="shared" si="404"/>
        <v>54</v>
      </c>
      <c r="RJ65" s="677">
        <f t="shared" si="404"/>
        <v>0</v>
      </c>
      <c r="RK65" s="677" t="e">
        <f>#REF!</f>
        <v>#REF!</v>
      </c>
      <c r="RL65" s="677" t="e">
        <f>#REF!</f>
        <v>#REF!</v>
      </c>
      <c r="RM65" s="677">
        <f t="shared" si="405"/>
        <v>0</v>
      </c>
      <c r="RN65" s="677">
        <f t="shared" si="405"/>
        <v>0</v>
      </c>
      <c r="RO65" s="677">
        <f t="shared" si="405"/>
        <v>0</v>
      </c>
      <c r="RP65" s="677">
        <f t="shared" si="405"/>
        <v>0</v>
      </c>
      <c r="RQ65" s="677">
        <f t="shared" si="405"/>
        <v>0</v>
      </c>
      <c r="RR65" s="677">
        <f t="shared" si="405"/>
        <v>0</v>
      </c>
      <c r="RS65" s="677">
        <f t="shared" si="405"/>
        <v>0</v>
      </c>
      <c r="RT65" s="677">
        <f t="shared" si="405"/>
        <v>0</v>
      </c>
      <c r="RV65" s="675">
        <f t="shared" si="6"/>
        <v>5585.5</v>
      </c>
      <c r="RW65" s="675">
        <f t="shared" si="7"/>
        <v>0</v>
      </c>
      <c r="RX65" s="675">
        <f t="shared" si="8"/>
        <v>0</v>
      </c>
      <c r="RY65" s="675">
        <f t="shared" si="9"/>
        <v>0</v>
      </c>
      <c r="RZ65" s="675">
        <f t="shared" si="10"/>
        <v>0</v>
      </c>
      <c r="SA65" s="675">
        <f t="shared" si="11"/>
        <v>0</v>
      </c>
      <c r="SB65" s="675">
        <f t="shared" si="12"/>
        <v>0</v>
      </c>
      <c r="SC65" s="675">
        <f t="shared" si="13"/>
        <v>0</v>
      </c>
      <c r="SD65" s="675" t="e">
        <f xml:space="preserve"> SUMIF(#REF!,$SD$8,#REF!)</f>
        <v>#REF!</v>
      </c>
      <c r="SE65" s="676" t="e">
        <f xml:space="preserve"> SUMIF(#REF!,$SE$8,#REF!)</f>
        <v>#REF!</v>
      </c>
      <c r="SG65" s="675">
        <f t="shared" si="412"/>
        <v>118499700</v>
      </c>
      <c r="SH65" s="675">
        <f t="shared" si="412"/>
        <v>30805005</v>
      </c>
      <c r="SI65" s="675">
        <f t="shared" si="412"/>
        <v>44744700</v>
      </c>
      <c r="SJ65" s="675">
        <f t="shared" si="412"/>
        <v>73951680</v>
      </c>
      <c r="SK65" s="675">
        <f t="shared" si="412"/>
        <v>0</v>
      </c>
      <c r="SL65" s="675">
        <f t="shared" si="412"/>
        <v>3982770</v>
      </c>
      <c r="SM65" s="675">
        <f t="shared" si="412"/>
        <v>2655180</v>
      </c>
      <c r="SN65" s="675">
        <f t="shared" si="412"/>
        <v>0</v>
      </c>
      <c r="SO65" s="675" t="e">
        <f t="shared" si="412"/>
        <v>#REF!</v>
      </c>
      <c r="SP65" s="675" t="e">
        <f t="shared" si="412"/>
        <v>#REF!</v>
      </c>
      <c r="SQ65" s="675">
        <f t="shared" si="412"/>
        <v>0</v>
      </c>
      <c r="SR65" s="675">
        <f t="shared" si="412"/>
        <v>0</v>
      </c>
      <c r="SS65" s="675">
        <f t="shared" si="412"/>
        <v>0</v>
      </c>
      <c r="ST65" s="675">
        <f t="shared" si="412"/>
        <v>0</v>
      </c>
      <c r="SU65" s="675">
        <f t="shared" si="412"/>
        <v>0</v>
      </c>
      <c r="SV65" s="675">
        <f t="shared" si="410"/>
        <v>0</v>
      </c>
      <c r="SW65" s="675">
        <f t="shared" si="94"/>
        <v>0</v>
      </c>
      <c r="SX65" s="675">
        <f t="shared" si="94"/>
        <v>0</v>
      </c>
      <c r="SY65" s="675" t="e">
        <f>#REF!*$AP65</f>
        <v>#REF!</v>
      </c>
      <c r="SZ65" s="675" t="e">
        <f>#REF!*$AP65</f>
        <v>#REF!</v>
      </c>
      <c r="TA65" s="675" t="e">
        <f>#REF!*$AP65</f>
        <v>#REF!</v>
      </c>
      <c r="TB65" s="675" t="e">
        <f>#REF!*$AP65</f>
        <v>#REF!</v>
      </c>
      <c r="TC65" s="675" t="e">
        <f>#REF!*$AP65</f>
        <v>#REF!</v>
      </c>
      <c r="TE65" s="675">
        <f t="shared" si="152"/>
        <v>274639035</v>
      </c>
      <c r="TF65" s="675">
        <f t="shared" si="153"/>
        <v>0</v>
      </c>
      <c r="TG65" s="675">
        <f t="shared" si="154"/>
        <v>0</v>
      </c>
      <c r="TH65" s="675">
        <f t="shared" si="155"/>
        <v>0</v>
      </c>
      <c r="TI65" s="675">
        <f t="shared" si="156"/>
        <v>0</v>
      </c>
      <c r="TJ65" s="675">
        <f t="shared" si="157"/>
        <v>0</v>
      </c>
      <c r="TK65" s="675">
        <f t="shared" si="158"/>
        <v>0</v>
      </c>
      <c r="TL65" s="675">
        <f t="shared" si="159"/>
        <v>0</v>
      </c>
      <c r="TM65" s="675">
        <f t="shared" si="160"/>
        <v>0</v>
      </c>
      <c r="TN65" s="676">
        <f t="shared" si="161"/>
        <v>0</v>
      </c>
      <c r="TP65" s="675">
        <f>IFERROR(SG65*(1+LEVEL_2!#REF!),0)</f>
        <v>0</v>
      </c>
      <c r="TQ65" s="675">
        <f>IFERROR(SH65*(1+LEVEL_2!#REF!),0)</f>
        <v>0</v>
      </c>
      <c r="TR65" s="675">
        <f>IFERROR(SI65*(1+LEVEL_2!#REF!),0)</f>
        <v>0</v>
      </c>
      <c r="TS65" s="675">
        <f>IFERROR(SJ65*(1+LEVEL_2!#REF!),0)</f>
        <v>0</v>
      </c>
      <c r="TT65" s="675">
        <f>IFERROR(SK65*(1+LEVEL_2!#REF!),0)</f>
        <v>0</v>
      </c>
      <c r="TU65" s="675">
        <f>IFERROR(SL65*(1+LEVEL_2!#REF!),0)</f>
        <v>0</v>
      </c>
      <c r="TV65" s="675">
        <f>IFERROR(SM65*(1+LEVEL_2!#REF!),0)</f>
        <v>0</v>
      </c>
      <c r="TW65" s="675">
        <f>IFERROR(SN65*(1+LEVEL_2!#REF!),0)</f>
        <v>0</v>
      </c>
      <c r="TX65" s="675">
        <f>IFERROR(SO65*(1+LEVEL_2!#REF!),0)</f>
        <v>0</v>
      </c>
      <c r="TY65" s="675">
        <f>IFERROR(SP65*(1+LEVEL_2!#REF!),0)</f>
        <v>0</v>
      </c>
      <c r="TZ65" s="675">
        <f>IFERROR(SQ65*(1+LEVEL_2!#REF!),0)</f>
        <v>0</v>
      </c>
      <c r="UA65" s="675">
        <f>IFERROR(SR65*(1+LEVEL_2!#REF!),0)</f>
        <v>0</v>
      </c>
      <c r="UB65" s="675">
        <f>IFERROR(SS65*(1+LEVEL_2!#REF!),0)</f>
        <v>0</v>
      </c>
      <c r="UC65" s="675">
        <f>IFERROR(ST65*(1+LEVEL_2!#REF!),0)</f>
        <v>0</v>
      </c>
      <c r="UD65" s="675">
        <f>IFERROR(SU65*(1+LEVEL_2!#REF!),0)</f>
        <v>0</v>
      </c>
      <c r="UE65" s="675">
        <f>IFERROR(SV65*(1+LEVEL_2!#REF!),0)</f>
        <v>0</v>
      </c>
      <c r="UF65" s="675">
        <f>IFERROR(SW65*(1+LEVEL_2!#REF!),0)</f>
        <v>0</v>
      </c>
      <c r="UG65" s="675">
        <f>IFERROR(SX65*(1+LEVEL_2!#REF!),0)</f>
        <v>0</v>
      </c>
      <c r="UH65" s="675">
        <f>IFERROR(SY65*(1+LEVEL_2!#REF!),0)</f>
        <v>0</v>
      </c>
      <c r="UI65" s="675">
        <f>IFERROR(SZ65*(1+LEVEL_2!#REF!),0)</f>
        <v>0</v>
      </c>
      <c r="UJ65" s="675">
        <f>IFERROR(TA65*(1+LEVEL_2!#REF!),0)</f>
        <v>0</v>
      </c>
      <c r="UK65" s="675">
        <f>IFERROR(TB65*(1+LEVEL_2!#REF!),0)</f>
        <v>0</v>
      </c>
      <c r="UL65" s="675">
        <f>IFERROR(TC65*(1+LEVEL_2!#REF!),0)</f>
        <v>0</v>
      </c>
      <c r="UN65" s="675">
        <f t="shared" si="162"/>
        <v>0</v>
      </c>
      <c r="UO65" s="675">
        <f t="shared" si="163"/>
        <v>0</v>
      </c>
      <c r="UP65" s="675">
        <f t="shared" si="164"/>
        <v>0</v>
      </c>
      <c r="UQ65" s="675">
        <f t="shared" si="165"/>
        <v>0</v>
      </c>
      <c r="UR65" s="675">
        <f t="shared" si="166"/>
        <v>0</v>
      </c>
      <c r="US65" s="675">
        <f t="shared" si="167"/>
        <v>0</v>
      </c>
      <c r="UT65" s="675">
        <f t="shared" si="168"/>
        <v>0</v>
      </c>
      <c r="UU65" s="675">
        <f t="shared" si="169"/>
        <v>0</v>
      </c>
      <c r="UV65" s="675">
        <f t="shared" si="170"/>
        <v>0</v>
      </c>
      <c r="UW65" s="676">
        <f t="shared" si="171"/>
        <v>0</v>
      </c>
    </row>
    <row r="66" spans="1:569" s="645" customFormat="1" ht="20.100000000000001" customHeight="1">
      <c r="A66" s="677" t="s">
        <v>109</v>
      </c>
      <c r="B66" s="677" t="s">
        <v>109</v>
      </c>
      <c r="C66" s="801" t="s">
        <v>485</v>
      </c>
      <c r="D66" s="764"/>
      <c r="E66" s="792" t="s">
        <v>486</v>
      </c>
      <c r="F66" s="793" t="s">
        <v>487</v>
      </c>
      <c r="G66" s="792" t="s">
        <v>488</v>
      </c>
      <c r="H66" s="794" t="s">
        <v>365</v>
      </c>
      <c r="I66" s="789">
        <f>Rev.1_Base!G80</f>
        <v>3371</v>
      </c>
      <c r="J66" s="789">
        <f>Rev.1_Base!H80</f>
        <v>1931</v>
      </c>
      <c r="K66" s="789">
        <f>Rev.1_Base!J80</f>
        <v>1808</v>
      </c>
      <c r="L66" s="789">
        <f>Rev.1_Base!K80</f>
        <v>368</v>
      </c>
      <c r="M66" s="770"/>
      <c r="N66" s="771">
        <f t="shared" si="393"/>
        <v>3371</v>
      </c>
      <c r="O66" s="772">
        <f t="shared" si="394"/>
        <v>0</v>
      </c>
      <c r="Q66" s="789">
        <f>Rev.1_Base!M80</f>
        <v>1440</v>
      </c>
      <c r="R66" s="795">
        <f>Rev.1_Base!O80</f>
        <v>287</v>
      </c>
      <c r="S66" s="795">
        <f>Rev.1_Base!Q80</f>
        <v>378</v>
      </c>
      <c r="T66" s="795">
        <f>Rev.1_Base!S80</f>
        <v>1104</v>
      </c>
      <c r="U66" s="795">
        <f>Rev.1_Base!U80</f>
        <v>0</v>
      </c>
      <c r="V66" s="795">
        <f>Rev.1_Base!W80</f>
        <v>81</v>
      </c>
      <c r="W66" s="795">
        <f>Rev.1_Base!Y80</f>
        <v>81</v>
      </c>
      <c r="X66" s="795">
        <f>Rev.1_Base!AA80</f>
        <v>0</v>
      </c>
      <c r="Y66" s="690"/>
      <c r="Z66" s="690"/>
      <c r="AA66" s="690"/>
      <c r="AB66" s="690"/>
      <c r="AC66" s="690"/>
      <c r="AD66" s="690"/>
      <c r="AE66" s="690"/>
      <c r="AF66" s="691"/>
      <c r="AH66" s="774">
        <f t="shared" si="415"/>
        <v>6500</v>
      </c>
      <c r="AI66" s="775">
        <f>IFERROR(AH66*$I66, 0)</f>
        <v>21911500</v>
      </c>
      <c r="AJ66" s="774">
        <f t="shared" si="416"/>
        <v>1500</v>
      </c>
      <c r="AK66" s="775">
        <f>IFERROR(AJ66*$I66, 0)</f>
        <v>5056500</v>
      </c>
      <c r="AL66" s="774">
        <f t="shared" si="417"/>
        <v>0</v>
      </c>
      <c r="AM66" s="775">
        <f>IFERROR(AL66*$I66, 0)</f>
        <v>0</v>
      </c>
      <c r="AN66" s="774">
        <f t="shared" si="418"/>
        <v>0</v>
      </c>
      <c r="AO66" s="775">
        <f>IFERROR(AN66*$I66, 0)</f>
        <v>0</v>
      </c>
      <c r="AP66" s="693">
        <f t="shared" si="99"/>
        <v>8000</v>
      </c>
      <c r="AQ66" s="775">
        <f>IFERROR(AP66*$I66, 0)</f>
        <v>26968000</v>
      </c>
      <c r="AR66" s="774">
        <f t="shared" si="419"/>
        <v>1032.9125624999999</v>
      </c>
      <c r="AS66" s="775">
        <f>IFERROR(AR66*$I66, 0)</f>
        <v>3481948.2481874996</v>
      </c>
      <c r="AT66" s="776">
        <f>AV66*$AT$5</f>
        <v>10839.495074999999</v>
      </c>
      <c r="AU66" s="776">
        <f>AV66*$AU$5</f>
        <v>18065.825124999999</v>
      </c>
      <c r="AV66" s="693">
        <f t="shared" si="103"/>
        <v>9032.9125624999997</v>
      </c>
      <c r="AW66" s="775">
        <f t="shared" si="172"/>
        <v>3988934.1875999998</v>
      </c>
      <c r="AX66" s="775">
        <f>IFERROR(AU66*$K66, 0)</f>
        <v>32663011.825999998</v>
      </c>
      <c r="AY66" s="775">
        <f t="shared" si="420"/>
        <v>60899896.496374995</v>
      </c>
      <c r="AZ66" s="775">
        <f t="shared" si="420"/>
        <v>30449948.248187497</v>
      </c>
      <c r="BA66" s="693">
        <f t="shared" si="421"/>
        <v>30449948.248187497</v>
      </c>
      <c r="BB66" s="693">
        <f t="shared" si="422"/>
        <v>0</v>
      </c>
      <c r="BC66" s="774">
        <f t="shared" si="423"/>
        <v>0</v>
      </c>
      <c r="BD66" s="775">
        <f>IFERROR(BC66*$I66, 0)</f>
        <v>0</v>
      </c>
      <c r="BE66" s="777"/>
      <c r="BG66" s="774">
        <v>20000</v>
      </c>
      <c r="BH66" s="775">
        <f>IFERROR(BG66*$I66, 0)</f>
        <v>67420000</v>
      </c>
      <c r="BI66" s="774">
        <v>10000</v>
      </c>
      <c r="BJ66" s="775">
        <f>IFERROR(BI66*$I66, 0)</f>
        <v>33710000</v>
      </c>
      <c r="BK66" s="774"/>
      <c r="BL66" s="775">
        <f>IFERROR(BK66*$I66, 0)</f>
        <v>0</v>
      </c>
      <c r="BM66" s="774"/>
      <c r="BN66" s="775">
        <f>IFERROR(BM66*$I66, 0)</f>
        <v>0</v>
      </c>
      <c r="BO66" s="693">
        <f t="shared" si="105"/>
        <v>30000</v>
      </c>
      <c r="BP66" s="775">
        <f>IFERROR(BO66*$I66, 0)</f>
        <v>101130000</v>
      </c>
      <c r="BQ66" s="774">
        <f>IFERROR(BR66/$I66,)</f>
        <v>4331.7837500000005</v>
      </c>
      <c r="BR66" s="775">
        <f t="shared" si="428"/>
        <v>14602443.02125</v>
      </c>
      <c r="BS66" s="693">
        <f t="shared" si="107"/>
        <v>34331.783750000002</v>
      </c>
      <c r="BT66" s="775">
        <f>IFERROR(BS66*$I66, 0)</f>
        <v>115732443.02125001</v>
      </c>
      <c r="BU66" s="693">
        <f t="shared" si="429"/>
        <v>115732443.02125001</v>
      </c>
      <c r="BV66" s="693">
        <f t="shared" si="430"/>
        <v>0</v>
      </c>
      <c r="BW66" s="774"/>
      <c r="BX66" s="775">
        <f>IFERROR(BW66*$I66, 0)</f>
        <v>0</v>
      </c>
      <c r="BY66" s="777"/>
      <c r="CA66" s="744">
        <f>'동해기지(건축)'!BP1261</f>
        <v>17000</v>
      </c>
      <c r="CB66" s="745">
        <f>IFERROR(CA66*$I66, 0)</f>
        <v>57307000</v>
      </c>
      <c r="CC66" s="718">
        <f>'동해기지(건축)'!BQ1261</f>
        <v>3500</v>
      </c>
      <c r="CD66" s="745">
        <f>IFERROR(CC66*$I66, 0)</f>
        <v>11798500</v>
      </c>
      <c r="CE66" s="718"/>
      <c r="CF66" s="745">
        <f>IFERROR(CE66*$I66, 0)</f>
        <v>0</v>
      </c>
      <c r="CG66" s="718">
        <f>'동해기지(건축)'!BR1261</f>
        <v>10000</v>
      </c>
      <c r="CH66" s="745">
        <f>IFERROR(CG66*$I66, 0)</f>
        <v>33710000</v>
      </c>
      <c r="CI66" s="746">
        <f t="shared" si="108"/>
        <v>30500</v>
      </c>
      <c r="CJ66" s="745">
        <f>IFERROR(CI66*$I66, 0)</f>
        <v>102815500</v>
      </c>
      <c r="CK66" s="718"/>
      <c r="CL66" s="745">
        <f>IFERROR(CK66*$I66, 0)</f>
        <v>0</v>
      </c>
      <c r="CM66" s="746">
        <f t="shared" si="109"/>
        <v>30500</v>
      </c>
      <c r="CN66" s="745">
        <f>IFERROR(CM66*$I66, 0)</f>
        <v>102815500</v>
      </c>
      <c r="CO66" s="699">
        <f t="shared" si="431"/>
        <v>43920000</v>
      </c>
      <c r="CP66" s="699">
        <f t="shared" si="431"/>
        <v>8753500</v>
      </c>
      <c r="CQ66" s="699">
        <f t="shared" si="431"/>
        <v>11529000</v>
      </c>
      <c r="CR66" s="699">
        <f t="shared" si="431"/>
        <v>33672000</v>
      </c>
      <c r="CS66" s="700">
        <f t="shared" si="431"/>
        <v>0</v>
      </c>
      <c r="CT66" s="699">
        <f t="shared" si="431"/>
        <v>2470500</v>
      </c>
      <c r="CU66" s="699">
        <f t="shared" si="431"/>
        <v>2470500</v>
      </c>
      <c r="CV66" s="700">
        <f>IFERROR(CM66*$X66, 0)</f>
        <v>0</v>
      </c>
      <c r="CW66" s="697"/>
      <c r="CX66" s="696">
        <f>IFERROR(CW66*$I66, 0)</f>
        <v>0</v>
      </c>
      <c r="CY66" s="701"/>
      <c r="DA66" s="778">
        <f>IFERROR(VLOOKUP($C66,정민건설!$A$13:$AM$154,28,FALSE),0)</f>
        <v>6500</v>
      </c>
      <c r="DB66" s="775">
        <f>IFERROR(DA66*$I66, 0)</f>
        <v>21911500</v>
      </c>
      <c r="DC66" s="778">
        <f>IFERROR(VLOOKUP($C66,정민건설!$A$13:$AM$154,30,FALSE),0)</f>
        <v>1500</v>
      </c>
      <c r="DD66" s="775">
        <f>IFERROR(DC66*$I66, 0)</f>
        <v>5056500</v>
      </c>
      <c r="DE66" s="774">
        <f>IFERROR(VLOOKUP($C66,정민건설!$A$13:$AM$154,32,FALSE),0)</f>
        <v>0</v>
      </c>
      <c r="DF66" s="775">
        <f>IFERROR(DE66*$I66, 0)</f>
        <v>0</v>
      </c>
      <c r="DG66" s="774">
        <f>IFERROR(VLOOKUP($C66,정민건설!$A$13:$AM$154,34,FALSE),0)</f>
        <v>0</v>
      </c>
      <c r="DH66" s="775">
        <f>IFERROR(DG66*$I66, 0)</f>
        <v>0</v>
      </c>
      <c r="DI66" s="693">
        <f t="shared" si="110"/>
        <v>8000</v>
      </c>
      <c r="DJ66" s="775">
        <f>IFERROR(DI66*$I66, 0)</f>
        <v>26968000</v>
      </c>
      <c r="DK66" s="778">
        <f>IFERROR(DL66/$I66,)</f>
        <v>1032.9125624999999</v>
      </c>
      <c r="DL66" s="779">
        <f t="shared" si="432"/>
        <v>3481948.2481875001</v>
      </c>
      <c r="DM66" s="693">
        <f t="shared" si="112"/>
        <v>9032.9125624999997</v>
      </c>
      <c r="DN66" s="775">
        <f>IFERROR(DM66*$I66, 0)</f>
        <v>30449948.248187497</v>
      </c>
      <c r="DO66" s="693">
        <f t="shared" si="433"/>
        <v>30449948.248187497</v>
      </c>
      <c r="DP66" s="693">
        <f t="shared" si="434"/>
        <v>0</v>
      </c>
      <c r="DQ66" s="774"/>
      <c r="DR66" s="775">
        <f>IFERROR(DQ66*$I66, 0)</f>
        <v>0</v>
      </c>
      <c r="DS66" s="777"/>
      <c r="DU66" s="774">
        <f>IFERROR(VLOOKUP($C66,[1]영만종합건설!$A$13:$AN$154,28,FALSE),0)</f>
        <v>7000</v>
      </c>
      <c r="DV66" s="780">
        <f>IFERROR(DU66*$I66, 0)</f>
        <v>23597000</v>
      </c>
      <c r="DW66" s="774">
        <f>IFERROR(VLOOKUP($C66,[1]영만종합건설!$A$13:$AN$154,30,FALSE),0)</f>
        <v>4000</v>
      </c>
      <c r="DX66" s="780">
        <f>IFERROR(DW66*$I66, 0)</f>
        <v>13484000</v>
      </c>
      <c r="DY66" s="778">
        <f>IFERROR(VLOOKUP($C66,[1]영만종합건설!$A$13:$AN$154,32,FALSE),0)</f>
        <v>0</v>
      </c>
      <c r="DZ66" s="780">
        <f>IFERROR(DY66*$I66, 0)</f>
        <v>0</v>
      </c>
      <c r="EA66" s="778">
        <f>IFERROR(VLOOKUP($C66,[1]영만종합건설!$A$13:$AN$154,34,FALSE),0)</f>
        <v>0</v>
      </c>
      <c r="EB66" s="780">
        <f>IFERROR(EA66*$I66, 0)</f>
        <v>0</v>
      </c>
      <c r="EC66" s="703">
        <f t="shared" si="113"/>
        <v>11000</v>
      </c>
      <c r="ED66" s="780">
        <f>IFERROR(EC66*$I66, 0)</f>
        <v>37081000</v>
      </c>
      <c r="EE66" s="778">
        <f>IFERROR(EF66/$I66,)</f>
        <v>1623.2435000000003</v>
      </c>
      <c r="EF66" s="779">
        <f t="shared" si="114"/>
        <v>5471953.8385000005</v>
      </c>
      <c r="EG66" s="703">
        <f t="shared" si="115"/>
        <v>12623.2435</v>
      </c>
      <c r="EH66" s="780">
        <f>IFERROR(EG66*$I66, 0)</f>
        <v>42552953.838500001</v>
      </c>
      <c r="EI66" s="703">
        <f t="shared" si="435"/>
        <v>42552953.838500001</v>
      </c>
      <c r="EJ66" s="703">
        <f t="shared" si="436"/>
        <v>0</v>
      </c>
      <c r="EK66" s="778"/>
      <c r="EL66" s="780">
        <f>IFERROR(EK66*$I66, 0)</f>
        <v>0</v>
      </c>
      <c r="EM66" s="781"/>
      <c r="EO66" s="778">
        <f>IFERROR(VLOOKUP($C66,[1]부강종합건설!$A$13:$AM$154,28,FALSE),0)</f>
        <v>3000</v>
      </c>
      <c r="EP66" s="780">
        <f>IFERROR(EO66*$I66, 0)</f>
        <v>10113000</v>
      </c>
      <c r="EQ66" s="778">
        <f>IFERROR(VLOOKUP($C66,[1]부강종합건설!$A$13:$AM$154,30,FALSE),0)</f>
        <v>5000</v>
      </c>
      <c r="ER66" s="780">
        <f>IFERROR(EQ66*$I66, 0)</f>
        <v>16855000</v>
      </c>
      <c r="ES66" s="778">
        <f>IFERROR(VLOOKUP($C66,[1]부강종합건설!$A$13:$AM$154,32,FALSE),0)</f>
        <v>0</v>
      </c>
      <c r="ET66" s="780">
        <f>IFERROR(ES66*$I66, 0)</f>
        <v>0</v>
      </c>
      <c r="EU66" s="778">
        <f>IFERROR(VLOOKUP($C66,[1]부강종합건설!$A$13:$AM$154,34,FALSE),0)</f>
        <v>1110</v>
      </c>
      <c r="EV66" s="780">
        <f>IFERROR(EU66*$I66, 0)</f>
        <v>3741810</v>
      </c>
      <c r="EW66" s="703">
        <f t="shared" si="116"/>
        <v>9110</v>
      </c>
      <c r="EX66" s="780">
        <f>IFERROR(EW66*$I66, 0)</f>
        <v>30709810</v>
      </c>
      <c r="EY66" s="778">
        <f>IFERROR(EZ66/$I66,)</f>
        <v>1495.6945750000002</v>
      </c>
      <c r="EZ66" s="779">
        <f t="shared" si="117"/>
        <v>5041986.4123250004</v>
      </c>
      <c r="FA66" s="703">
        <f t="shared" si="118"/>
        <v>10605.694575</v>
      </c>
      <c r="FB66" s="780">
        <f>IFERROR(FA66*$I66, 0)</f>
        <v>35751796.412324995</v>
      </c>
      <c r="FC66" s="703">
        <f t="shared" si="437"/>
        <v>35751796.412324995</v>
      </c>
      <c r="FD66" s="703">
        <f t="shared" si="438"/>
        <v>0</v>
      </c>
      <c r="FE66" s="778"/>
      <c r="FF66" s="780">
        <f>IFERROR(FE66*$I66, 0)</f>
        <v>0</v>
      </c>
      <c r="FG66" s="782"/>
      <c r="FI66" s="774">
        <f>IFERROR(VLOOKUP($C66,[1]대도엔지니어링!$A$13:$AN$154,28,FALSE),0)</f>
        <v>15000</v>
      </c>
      <c r="FJ66" s="775">
        <f>IFERROR(FI66*$I66, 0)</f>
        <v>50565000</v>
      </c>
      <c r="FK66" s="774">
        <f>IFERROR(VLOOKUP($C66,[1]대도엔지니어링!$A$13:$AN$154,30,FALSE),0)</f>
        <v>12000</v>
      </c>
      <c r="FL66" s="775">
        <f>IFERROR(FK66*$I66, 0)</f>
        <v>40452000</v>
      </c>
      <c r="FM66" s="774">
        <f>IFERROR(VLOOKUP($C66,[1]대도엔지니어링!$A$13:$AN$154,32,FALSE),0)</f>
        <v>1200</v>
      </c>
      <c r="FN66" s="775">
        <f>IFERROR(FM66*$I66, 0)</f>
        <v>4045200</v>
      </c>
      <c r="FO66" s="774">
        <f>IFERROR(VLOOKUP($C66,[1]대도엔지니어링!$A$13:$AN$154,34,FALSE),0)</f>
        <v>1300</v>
      </c>
      <c r="FP66" s="775">
        <f>IFERROR(FO66*$I66, 0)</f>
        <v>4382300</v>
      </c>
      <c r="FQ66" s="693">
        <f t="shared" si="119"/>
        <v>29500</v>
      </c>
      <c r="FR66" s="775">
        <f>IFERROR(FQ66*$I66, 0)</f>
        <v>99444500</v>
      </c>
      <c r="FS66" s="774">
        <f t="shared" si="120"/>
        <v>2359.245626504322</v>
      </c>
      <c r="FT66" s="775">
        <f>IFERROR(FS66*$I66, 0)</f>
        <v>7953017.0069460692</v>
      </c>
      <c r="FU66" s="693">
        <f t="shared" si="121"/>
        <v>31859.245626504322</v>
      </c>
      <c r="FV66" s="775">
        <f>IFERROR(FU66*$I66, 0)</f>
        <v>107397517.00694607</v>
      </c>
      <c r="FW66" s="693">
        <f t="shared" si="439"/>
        <v>107397517.00694607</v>
      </c>
      <c r="FX66" s="693">
        <f t="shared" si="440"/>
        <v>0</v>
      </c>
      <c r="FY66" s="774"/>
      <c r="FZ66" s="775">
        <f>IFERROR(FY66*$I66, 0)</f>
        <v>0</v>
      </c>
      <c r="GA66" s="782"/>
      <c r="GC66" s="774">
        <f>IFERROR(VLOOKUP($C66,[1]부명엔지니어링!$A$13:$AN$154,28,FALSE),0)</f>
        <v>13000</v>
      </c>
      <c r="GD66" s="775">
        <f>IFERROR(GC66*$I66, 0)</f>
        <v>43823000</v>
      </c>
      <c r="GE66" s="774">
        <f>IFERROR(VLOOKUP($C66,[1]부명엔지니어링!$A$13:$AN$154,30,FALSE),0)</f>
        <v>5000</v>
      </c>
      <c r="GF66" s="775">
        <f>IFERROR(GE66*$I66, 0)</f>
        <v>16855000</v>
      </c>
      <c r="GG66" s="774">
        <f>IFERROR(VLOOKUP($C66,[1]부명엔지니어링!$A$13:$AN$154,32,FALSE),0)</f>
        <v>0</v>
      </c>
      <c r="GH66" s="775">
        <f>IFERROR(GG66*$I66, 0)</f>
        <v>0</v>
      </c>
      <c r="GI66" s="774">
        <f>IFERROR(VLOOKUP($C66,[1]부명엔지니어링!$A$13:$AN$154,34,FALSE),0)</f>
        <v>0</v>
      </c>
      <c r="GJ66" s="775">
        <f>IFERROR(GI66*$I66, 0)</f>
        <v>0</v>
      </c>
      <c r="GK66" s="693">
        <f t="shared" si="122"/>
        <v>18000</v>
      </c>
      <c r="GL66" s="775">
        <f>IFERROR(GK66*$I66, 0)</f>
        <v>60678000</v>
      </c>
      <c r="GM66" s="774">
        <f>IFERROR(GN66/$I66,)</f>
        <v>2494.3018750000001</v>
      </c>
      <c r="GN66" s="775">
        <f t="shared" si="123"/>
        <v>8408291.6206250004</v>
      </c>
      <c r="GO66" s="693">
        <f t="shared" si="124"/>
        <v>20494.301875000001</v>
      </c>
      <c r="GP66" s="775">
        <f>IFERROR(GO66*$I66, 0)</f>
        <v>69086291.620625004</v>
      </c>
      <c r="GQ66" s="693">
        <f t="shared" si="441"/>
        <v>69086291.620625004</v>
      </c>
      <c r="GR66" s="693">
        <f t="shared" si="442"/>
        <v>0</v>
      </c>
      <c r="GS66" s="774"/>
      <c r="GT66" s="775">
        <f>IFERROR(GS66*$I66, 0)</f>
        <v>0</v>
      </c>
      <c r="GU66" s="782"/>
      <c r="GW66" s="790">
        <f>AH66</f>
        <v>6500</v>
      </c>
      <c r="GX66" s="790">
        <f>IFERROR(GW66*$I66, 0)</f>
        <v>21911500</v>
      </c>
      <c r="GY66" s="790">
        <f>AJ66</f>
        <v>1500</v>
      </c>
      <c r="GZ66" s="790">
        <f>IFERROR(GY66*$I66, 0)</f>
        <v>5056500</v>
      </c>
      <c r="HA66" s="790">
        <f>AL66</f>
        <v>0</v>
      </c>
      <c r="HB66" s="790">
        <f>IFERROR(HA66*$I66, 0)</f>
        <v>0</v>
      </c>
      <c r="HC66" s="790">
        <f>AN66</f>
        <v>0</v>
      </c>
      <c r="HD66" s="790">
        <f>IFERROR(HC66*$I66, 0)</f>
        <v>0</v>
      </c>
      <c r="HE66" s="790">
        <f t="shared" si="125"/>
        <v>8000</v>
      </c>
      <c r="HF66" s="790">
        <f>IFERROR(HE66*$I66, 0)</f>
        <v>26968000</v>
      </c>
      <c r="HG66" s="790">
        <f>IFERROR(HH66/$I66,)</f>
        <v>1032.9125624999999</v>
      </c>
      <c r="HH66" s="790">
        <f t="shared" si="126"/>
        <v>3481948.2481875001</v>
      </c>
      <c r="HI66" s="790">
        <f t="shared" si="127"/>
        <v>9032.9125624999997</v>
      </c>
      <c r="HJ66" s="790">
        <f>IFERROR(HI66*$I66, 0)</f>
        <v>30449948.248187497</v>
      </c>
      <c r="HK66" s="790">
        <f t="shared" si="443"/>
        <v>30449948.248187497</v>
      </c>
      <c r="HL66" s="790">
        <f t="shared" si="444"/>
        <v>0</v>
      </c>
      <c r="HM66" s="790"/>
      <c r="HN66" s="790">
        <f>IFERROR(HM66*$I66, 0)</f>
        <v>0</v>
      </c>
      <c r="HO66" s="791" t="s">
        <v>480</v>
      </c>
      <c r="HQ66" s="783"/>
      <c r="HR66" s="784"/>
      <c r="HS66" s="783"/>
      <c r="HT66" s="784"/>
      <c r="HU66" s="783"/>
      <c r="HV66" s="784"/>
      <c r="HW66" s="783"/>
      <c r="HX66" s="784"/>
      <c r="HY66" s="707"/>
      <c r="HZ66" s="784"/>
      <c r="IA66" s="783"/>
      <c r="IB66" s="784"/>
      <c r="IC66" s="707"/>
      <c r="ID66" s="784"/>
      <c r="IE66" s="706"/>
      <c r="IF66" s="706"/>
      <c r="IG66" s="783"/>
      <c r="IH66" s="784"/>
      <c r="II66" s="782"/>
      <c r="IK66" s="783"/>
      <c r="IL66" s="784"/>
      <c r="IM66" s="783"/>
      <c r="IN66" s="784"/>
      <c r="IO66" s="783"/>
      <c r="IP66" s="784"/>
      <c r="IQ66" s="783"/>
      <c r="IR66" s="784"/>
      <c r="IS66" s="707"/>
      <c r="IT66" s="784"/>
      <c r="IU66" s="783"/>
      <c r="IV66" s="784"/>
      <c r="IW66" s="707"/>
      <c r="IX66" s="784"/>
      <c r="IY66" s="706"/>
      <c r="IZ66" s="706"/>
      <c r="JA66" s="783"/>
      <c r="JB66" s="784"/>
      <c r="JC66" s="782"/>
      <c r="JE66" s="783"/>
      <c r="JF66" s="784"/>
      <c r="JG66" s="783"/>
      <c r="JH66" s="784"/>
      <c r="JI66" s="783"/>
      <c r="JJ66" s="784"/>
      <c r="JK66" s="783"/>
      <c r="JL66" s="784"/>
      <c r="JM66" s="707"/>
      <c r="JN66" s="784"/>
      <c r="JO66" s="783"/>
      <c r="JP66" s="784"/>
      <c r="JQ66" s="707"/>
      <c r="JR66" s="784"/>
      <c r="JS66" s="706"/>
      <c r="JT66" s="706"/>
      <c r="JU66" s="783"/>
      <c r="JV66" s="784"/>
      <c r="JW66" s="782"/>
      <c r="JY66" s="783"/>
      <c r="JZ66" s="784"/>
      <c r="KA66" s="783"/>
      <c r="KB66" s="784"/>
      <c r="KC66" s="783"/>
      <c r="KD66" s="784"/>
      <c r="KE66" s="783"/>
      <c r="KF66" s="784"/>
      <c r="KG66" s="707"/>
      <c r="KH66" s="784"/>
      <c r="KI66" s="783"/>
      <c r="KJ66" s="784"/>
      <c r="KK66" s="707"/>
      <c r="KL66" s="784"/>
      <c r="KM66" s="706"/>
      <c r="KN66" s="706"/>
      <c r="KO66" s="783"/>
      <c r="KP66" s="784"/>
      <c r="KQ66" s="782"/>
      <c r="KS66" s="783"/>
      <c r="KT66" s="784"/>
      <c r="KU66" s="783"/>
      <c r="KV66" s="784"/>
      <c r="KW66" s="783"/>
      <c r="KX66" s="784"/>
      <c r="KY66" s="783"/>
      <c r="KZ66" s="784"/>
      <c r="LA66" s="707"/>
      <c r="LB66" s="784"/>
      <c r="LC66" s="783"/>
      <c r="LD66" s="784"/>
      <c r="LE66" s="707"/>
      <c r="LF66" s="784"/>
      <c r="LG66" s="706"/>
      <c r="LH66" s="706"/>
      <c r="LI66" s="783"/>
      <c r="LJ66" s="784"/>
      <c r="LK66" s="782"/>
      <c r="LM66" s="783"/>
      <c r="LN66" s="784"/>
      <c r="LO66" s="783"/>
      <c r="LP66" s="784"/>
      <c r="LQ66" s="783"/>
      <c r="LR66" s="784"/>
      <c r="LS66" s="783"/>
      <c r="LT66" s="784"/>
      <c r="LU66" s="707"/>
      <c r="LV66" s="784"/>
      <c r="LW66" s="783"/>
      <c r="LX66" s="784"/>
      <c r="LY66" s="707"/>
      <c r="LZ66" s="784"/>
      <c r="MA66" s="706"/>
      <c r="MB66" s="706"/>
      <c r="MC66" s="783"/>
      <c r="MD66" s="784"/>
      <c r="ME66" s="782"/>
      <c r="MG66" s="783"/>
      <c r="MH66" s="784"/>
      <c r="MI66" s="783"/>
      <c r="MJ66" s="784"/>
      <c r="MK66" s="783"/>
      <c r="ML66" s="784"/>
      <c r="MM66" s="783"/>
      <c r="MN66" s="784"/>
      <c r="MO66" s="707"/>
      <c r="MP66" s="784"/>
      <c r="MQ66" s="783"/>
      <c r="MR66" s="784"/>
      <c r="MS66" s="707"/>
      <c r="MT66" s="784"/>
      <c r="MU66" s="706"/>
      <c r="MV66" s="706"/>
      <c r="MW66" s="783"/>
      <c r="MX66" s="784"/>
      <c r="MY66" s="782"/>
      <c r="NA66" s="783"/>
      <c r="NB66" s="784"/>
      <c r="NC66" s="783"/>
      <c r="ND66" s="784"/>
      <c r="NE66" s="783"/>
      <c r="NF66" s="784"/>
      <c r="NG66" s="783"/>
      <c r="NH66" s="784"/>
      <c r="NI66" s="707"/>
      <c r="NJ66" s="784"/>
      <c r="NK66" s="783"/>
      <c r="NL66" s="784"/>
      <c r="NM66" s="707"/>
      <c r="NN66" s="784"/>
      <c r="NO66" s="706"/>
      <c r="NP66" s="706"/>
      <c r="NQ66" s="783"/>
      <c r="NR66" s="784"/>
      <c r="NS66" s="782"/>
      <c r="NU66" s="783"/>
      <c r="NV66" s="784"/>
      <c r="NW66" s="783"/>
      <c r="NX66" s="784"/>
      <c r="NY66" s="783"/>
      <c r="NZ66" s="784"/>
      <c r="OA66" s="783"/>
      <c r="OB66" s="784"/>
      <c r="OC66" s="707"/>
      <c r="OD66" s="784"/>
      <c r="OE66" s="783"/>
      <c r="OF66" s="784"/>
      <c r="OG66" s="707"/>
      <c r="OH66" s="784"/>
      <c r="OI66" s="706"/>
      <c r="OJ66" s="706"/>
      <c r="OK66" s="783"/>
      <c r="OL66" s="784"/>
      <c r="OM66" s="782"/>
      <c r="OO66" s="783"/>
      <c r="OP66" s="784"/>
      <c r="OQ66" s="783"/>
      <c r="OR66" s="784"/>
      <c r="OS66" s="783"/>
      <c r="OT66" s="784"/>
      <c r="OU66" s="783"/>
      <c r="OV66" s="784"/>
      <c r="OW66" s="707"/>
      <c r="OX66" s="784"/>
      <c r="OY66" s="783"/>
      <c r="OZ66" s="784"/>
      <c r="PA66" s="707"/>
      <c r="PB66" s="784"/>
      <c r="PC66" s="706"/>
      <c r="PD66" s="706"/>
      <c r="PE66" s="783"/>
      <c r="PF66" s="784"/>
      <c r="PG66" s="782"/>
      <c r="PI66" s="783"/>
      <c r="PJ66" s="784"/>
      <c r="PK66" s="783"/>
      <c r="PL66" s="784"/>
      <c r="PM66" s="783"/>
      <c r="PN66" s="784"/>
      <c r="PO66" s="783"/>
      <c r="PP66" s="784"/>
      <c r="PQ66" s="707"/>
      <c r="PR66" s="784"/>
      <c r="PS66" s="783"/>
      <c r="PT66" s="784"/>
      <c r="PU66" s="707"/>
      <c r="PV66" s="784"/>
      <c r="PW66" s="706"/>
      <c r="PX66" s="706"/>
      <c r="PY66" s="783"/>
      <c r="PZ66" s="784"/>
      <c r="QA66" s="782"/>
      <c r="QC66" s="783"/>
      <c r="QD66" s="784"/>
      <c r="QE66" s="783"/>
      <c r="QF66" s="784"/>
      <c r="QG66" s="783"/>
      <c r="QH66" s="784"/>
      <c r="QI66" s="783"/>
      <c r="QJ66" s="784"/>
      <c r="QK66" s="707"/>
      <c r="QL66" s="784"/>
      <c r="QM66" s="783"/>
      <c r="QN66" s="784"/>
      <c r="QO66" s="707"/>
      <c r="QP66" s="784"/>
      <c r="QQ66" s="706"/>
      <c r="QR66" s="706"/>
      <c r="QS66" s="783"/>
      <c r="QT66" s="784"/>
      <c r="QU66" s="782"/>
      <c r="RA66" s="785"/>
      <c r="RB66" s="785"/>
      <c r="RC66" s="677"/>
      <c r="RD66" s="677"/>
      <c r="RE66" s="677"/>
      <c r="RF66" s="677"/>
      <c r="RG66" s="677"/>
      <c r="RH66" s="677"/>
      <c r="RI66" s="677"/>
      <c r="RJ66" s="677"/>
      <c r="RK66" s="677"/>
      <c r="RL66" s="677"/>
      <c r="RM66" s="677"/>
      <c r="RN66" s="677"/>
      <c r="RO66" s="677"/>
      <c r="RP66" s="677"/>
      <c r="RQ66" s="677"/>
      <c r="RR66" s="677"/>
      <c r="RS66" s="677"/>
      <c r="RT66" s="677"/>
      <c r="RV66" s="675"/>
      <c r="RW66" s="675"/>
      <c r="RX66" s="675"/>
      <c r="RY66" s="675"/>
      <c r="RZ66" s="675"/>
      <c r="SA66" s="675"/>
      <c r="SB66" s="675"/>
      <c r="SC66" s="675"/>
      <c r="SD66" s="675"/>
      <c r="SE66" s="676"/>
      <c r="SG66" s="675"/>
      <c r="SH66" s="675"/>
      <c r="SI66" s="675"/>
      <c r="SJ66" s="675"/>
      <c r="SK66" s="675"/>
      <c r="SL66" s="675"/>
      <c r="SM66" s="675"/>
      <c r="SN66" s="675"/>
      <c r="SO66" s="675"/>
      <c r="SP66" s="675"/>
      <c r="SQ66" s="675"/>
      <c r="SR66" s="675"/>
      <c r="SS66" s="675"/>
      <c r="ST66" s="675"/>
      <c r="SU66" s="675"/>
      <c r="SV66" s="675"/>
      <c r="SW66" s="675"/>
      <c r="SX66" s="675"/>
      <c r="SY66" s="675"/>
      <c r="SZ66" s="675"/>
      <c r="TA66" s="675"/>
      <c r="TB66" s="675"/>
      <c r="TC66" s="675"/>
      <c r="TE66" s="675"/>
      <c r="TF66" s="675"/>
      <c r="TG66" s="675"/>
      <c r="TH66" s="675"/>
      <c r="TI66" s="675"/>
      <c r="TJ66" s="675"/>
      <c r="TK66" s="675"/>
      <c r="TL66" s="675"/>
      <c r="TM66" s="675"/>
      <c r="TN66" s="676"/>
      <c r="TP66" s="675"/>
      <c r="TQ66" s="675"/>
      <c r="TR66" s="675"/>
      <c r="TS66" s="675"/>
      <c r="TT66" s="675"/>
      <c r="TU66" s="675"/>
      <c r="TV66" s="675"/>
      <c r="TW66" s="675"/>
      <c r="TX66" s="675"/>
      <c r="TY66" s="675"/>
      <c r="TZ66" s="675"/>
      <c r="UA66" s="675"/>
      <c r="UB66" s="675"/>
      <c r="UC66" s="675"/>
      <c r="UD66" s="675"/>
      <c r="UE66" s="675"/>
      <c r="UF66" s="675"/>
      <c r="UG66" s="675"/>
      <c r="UH66" s="675"/>
      <c r="UI66" s="675"/>
      <c r="UJ66" s="675"/>
      <c r="UK66" s="675"/>
      <c r="UL66" s="675"/>
      <c r="UN66" s="675"/>
      <c r="UO66" s="675"/>
      <c r="UP66" s="675"/>
      <c r="UQ66" s="675"/>
      <c r="UR66" s="675"/>
      <c r="US66" s="675"/>
      <c r="UT66" s="675"/>
      <c r="UU66" s="675"/>
      <c r="UV66" s="675"/>
      <c r="UW66" s="676"/>
    </row>
    <row r="67" spans="1:569" s="645" customFormat="1" ht="20.100000000000001" customHeight="1">
      <c r="A67" s="677"/>
      <c r="B67" s="677"/>
      <c r="C67" s="801"/>
      <c r="D67" s="764"/>
      <c r="E67" s="792"/>
      <c r="F67" s="793"/>
      <c r="G67" s="792"/>
      <c r="H67" s="794"/>
      <c r="I67" s="789"/>
      <c r="J67" s="789"/>
      <c r="K67" s="789"/>
      <c r="L67" s="789"/>
      <c r="M67" s="770"/>
      <c r="N67" s="771">
        <f t="shared" si="393"/>
        <v>0</v>
      </c>
      <c r="O67" s="772">
        <f t="shared" si="394"/>
        <v>0</v>
      </c>
      <c r="Q67" s="773"/>
      <c r="R67" s="690"/>
      <c r="S67" s="690"/>
      <c r="T67" s="690"/>
      <c r="U67" s="690"/>
      <c r="V67" s="690"/>
      <c r="W67" s="690"/>
      <c r="X67" s="690"/>
      <c r="Y67" s="690"/>
      <c r="Z67" s="690"/>
      <c r="AA67" s="690"/>
      <c r="AB67" s="690"/>
      <c r="AC67" s="690"/>
      <c r="AD67" s="690"/>
      <c r="AE67" s="690"/>
      <c r="AF67" s="691"/>
      <c r="AH67" s="774"/>
      <c r="AI67" s="775">
        <f>IFERROR(AH67*$I67, 0)</f>
        <v>0</v>
      </c>
      <c r="AJ67" s="774"/>
      <c r="AK67" s="775">
        <f>IFERROR(AJ67*$I67, 0)</f>
        <v>0</v>
      </c>
      <c r="AL67" s="774"/>
      <c r="AM67" s="775">
        <f>IFERROR(AL67*$I67, 0)</f>
        <v>0</v>
      </c>
      <c r="AN67" s="774"/>
      <c r="AO67" s="775">
        <f>IFERROR(AN67*$I67, 0)</f>
        <v>0</v>
      </c>
      <c r="AP67" s="693">
        <f t="shared" si="99"/>
        <v>0</v>
      </c>
      <c r="AQ67" s="775">
        <f>IFERROR(AP67*$I67, 0)</f>
        <v>0</v>
      </c>
      <c r="AR67" s="774">
        <f t="shared" si="419"/>
        <v>0</v>
      </c>
      <c r="AS67" s="775">
        <f>IFERROR(AR67*$I67, 0)</f>
        <v>0</v>
      </c>
      <c r="AT67" s="776">
        <f>AV67*$AT$5</f>
        <v>0</v>
      </c>
      <c r="AU67" s="776">
        <f>AV67*$AU$5</f>
        <v>0</v>
      </c>
      <c r="AV67" s="693">
        <f t="shared" si="103"/>
        <v>0</v>
      </c>
      <c r="AW67" s="775">
        <f t="shared" si="172"/>
        <v>0</v>
      </c>
      <c r="AX67" s="775">
        <f>IFERROR(AU67*$K67, 0)</f>
        <v>0</v>
      </c>
      <c r="AY67" s="775"/>
      <c r="AZ67" s="775">
        <f>IFERROR(AV67*$I67, 0)</f>
        <v>0</v>
      </c>
      <c r="BA67" s="693">
        <f>IFERROR(AV67*$N67, 0)</f>
        <v>0</v>
      </c>
      <c r="BB67" s="693">
        <f>IFERROR(AV67*$O67, 0)</f>
        <v>0</v>
      </c>
      <c r="BC67" s="774"/>
      <c r="BD67" s="775">
        <f>IFERROR(BC67*$I67, 0)</f>
        <v>0</v>
      </c>
      <c r="BE67" s="777"/>
      <c r="BG67" s="774"/>
      <c r="BH67" s="775">
        <f>IFERROR(BG67*$I67, 0)</f>
        <v>0</v>
      </c>
      <c r="BI67" s="774"/>
      <c r="BJ67" s="775">
        <f>IFERROR(BI67*$I67, 0)</f>
        <v>0</v>
      </c>
      <c r="BK67" s="774"/>
      <c r="BL67" s="775">
        <f>IFERROR(BK67*$I67, 0)</f>
        <v>0</v>
      </c>
      <c r="BM67" s="774"/>
      <c r="BN67" s="775">
        <f>IFERROR(BM67*$I67, 0)</f>
        <v>0</v>
      </c>
      <c r="BO67" s="693">
        <f t="shared" si="105"/>
        <v>0</v>
      </c>
      <c r="BP67" s="775">
        <f>IFERROR(BO67*$I67, 0)</f>
        <v>0</v>
      </c>
      <c r="BQ67" s="774">
        <f>IFERROR(BR67/$I67,)</f>
        <v>0</v>
      </c>
      <c r="BR67" s="775">
        <f t="shared" si="428"/>
        <v>0</v>
      </c>
      <c r="BS67" s="693">
        <f t="shared" si="107"/>
        <v>0</v>
      </c>
      <c r="BT67" s="775">
        <f>IFERROR(BS67*$I67, 0)</f>
        <v>0</v>
      </c>
      <c r="BU67" s="693">
        <f t="shared" si="429"/>
        <v>0</v>
      </c>
      <c r="BV67" s="693">
        <f t="shared" si="430"/>
        <v>0</v>
      </c>
      <c r="BW67" s="774"/>
      <c r="BX67" s="775">
        <f>IFERROR(BW67*$I67, 0)</f>
        <v>0</v>
      </c>
      <c r="BY67" s="777"/>
      <c r="CA67" s="744"/>
      <c r="CB67" s="745">
        <f>IFERROR(CA67*$I67, 0)</f>
        <v>0</v>
      </c>
      <c r="CC67" s="718"/>
      <c r="CD67" s="745">
        <f>IFERROR(CC67*$I67, 0)</f>
        <v>0</v>
      </c>
      <c r="CE67" s="718"/>
      <c r="CF67" s="745">
        <f>IFERROR(CE67*$I67, 0)</f>
        <v>0</v>
      </c>
      <c r="CG67" s="718"/>
      <c r="CH67" s="745">
        <f>IFERROR(CG67*$I67, 0)</f>
        <v>0</v>
      </c>
      <c r="CI67" s="746">
        <f t="shared" si="108"/>
        <v>0</v>
      </c>
      <c r="CJ67" s="745">
        <f>IFERROR(CI67*$I67, 0)</f>
        <v>0</v>
      </c>
      <c r="CK67" s="718"/>
      <c r="CL67" s="745">
        <f>IFERROR(CK67*$I67, 0)</f>
        <v>0</v>
      </c>
      <c r="CM67" s="746">
        <f t="shared" si="109"/>
        <v>0</v>
      </c>
      <c r="CN67" s="745">
        <f>IFERROR(CM67*$I67, 0)</f>
        <v>0</v>
      </c>
      <c r="CO67" s="699">
        <f t="shared" si="431"/>
        <v>0</v>
      </c>
      <c r="CP67" s="699">
        <f t="shared" si="431"/>
        <v>0</v>
      </c>
      <c r="CQ67" s="699">
        <f t="shared" si="431"/>
        <v>0</v>
      </c>
      <c r="CR67" s="699">
        <f t="shared" si="431"/>
        <v>0</v>
      </c>
      <c r="CS67" s="700">
        <f t="shared" si="431"/>
        <v>0</v>
      </c>
      <c r="CT67" s="699">
        <f t="shared" si="431"/>
        <v>0</v>
      </c>
      <c r="CU67" s="699">
        <f t="shared" si="431"/>
        <v>0</v>
      </c>
      <c r="CV67" s="700">
        <f>IFERROR(CM67*$X67, 0)</f>
        <v>0</v>
      </c>
      <c r="CW67" s="697"/>
      <c r="CX67" s="696">
        <f>IFERROR(CW67*$I67, 0)</f>
        <v>0</v>
      </c>
      <c r="CY67" s="701"/>
      <c r="DA67" s="774"/>
      <c r="DB67" s="775">
        <f>IFERROR(DA67*$I67, 0)</f>
        <v>0</v>
      </c>
      <c r="DC67" s="774"/>
      <c r="DD67" s="775">
        <f>IFERROR(DC67*$I67, 0)</f>
        <v>0</v>
      </c>
      <c r="DE67" s="774"/>
      <c r="DF67" s="775">
        <f>IFERROR(DE67*$I67, 0)</f>
        <v>0</v>
      </c>
      <c r="DG67" s="774"/>
      <c r="DH67" s="775">
        <f>IFERROR(DG67*$I67, 0)</f>
        <v>0</v>
      </c>
      <c r="DI67" s="693">
        <f t="shared" si="110"/>
        <v>0</v>
      </c>
      <c r="DJ67" s="775">
        <f>IFERROR(DI67*$I67, 0)</f>
        <v>0</v>
      </c>
      <c r="DK67" s="774"/>
      <c r="DL67" s="775">
        <f t="shared" si="432"/>
        <v>0</v>
      </c>
      <c r="DM67" s="693">
        <f t="shared" si="112"/>
        <v>0</v>
      </c>
      <c r="DN67" s="775">
        <f>IFERROR(DM67*$I67, 0)</f>
        <v>0</v>
      </c>
      <c r="DO67" s="693">
        <f>IFERROR(DM67*$N67, 0)</f>
        <v>0</v>
      </c>
      <c r="DP67" s="693">
        <f>IFERROR(DM67*$O67, 0)</f>
        <v>0</v>
      </c>
      <c r="DQ67" s="774"/>
      <c r="DR67" s="775">
        <f>IFERROR(DQ67*$I67, 0)</f>
        <v>0</v>
      </c>
      <c r="DS67" s="777"/>
      <c r="DU67" s="778"/>
      <c r="DV67" s="780">
        <f>IFERROR(DU67*$I67, 0)</f>
        <v>0</v>
      </c>
      <c r="DW67" s="778"/>
      <c r="DX67" s="780">
        <f>IFERROR(DW67*$I67, 0)</f>
        <v>0</v>
      </c>
      <c r="DY67" s="778"/>
      <c r="DZ67" s="780">
        <f>IFERROR(DY67*$I67, 0)</f>
        <v>0</v>
      </c>
      <c r="EA67" s="778"/>
      <c r="EB67" s="780">
        <f>IFERROR(EA67*$I67, 0)</f>
        <v>0</v>
      </c>
      <c r="EC67" s="703">
        <f t="shared" si="113"/>
        <v>0</v>
      </c>
      <c r="ED67" s="780">
        <f>IFERROR(EC67*$I67, 0)</f>
        <v>0</v>
      </c>
      <c r="EE67" s="778">
        <f>IFERROR(EF67/$I67,)</f>
        <v>0</v>
      </c>
      <c r="EF67" s="780">
        <f t="shared" si="114"/>
        <v>0</v>
      </c>
      <c r="EG67" s="703">
        <f t="shared" si="115"/>
        <v>0</v>
      </c>
      <c r="EH67" s="780">
        <f>IFERROR(EG67*$I67, 0)</f>
        <v>0</v>
      </c>
      <c r="EI67" s="703">
        <f>IFERROR(EG67*$N67, 0)</f>
        <v>0</v>
      </c>
      <c r="EJ67" s="703">
        <f>IFERROR(EG67*$O67, 0)</f>
        <v>0</v>
      </c>
      <c r="EK67" s="778"/>
      <c r="EL67" s="780">
        <f>IFERROR(EK67*$I67, 0)</f>
        <v>0</v>
      </c>
      <c r="EM67" s="781"/>
      <c r="EO67" s="778"/>
      <c r="EP67" s="780">
        <f>IFERROR(EO67*$I67, 0)</f>
        <v>0</v>
      </c>
      <c r="EQ67" s="778"/>
      <c r="ER67" s="780">
        <f>IFERROR(EQ67*$I67, 0)</f>
        <v>0</v>
      </c>
      <c r="ES67" s="778"/>
      <c r="ET67" s="780">
        <f>IFERROR(ES67*$I67, 0)</f>
        <v>0</v>
      </c>
      <c r="EU67" s="778"/>
      <c r="EV67" s="780">
        <f>IFERROR(EU67*$I67, 0)</f>
        <v>0</v>
      </c>
      <c r="EW67" s="703">
        <f t="shared" si="116"/>
        <v>0</v>
      </c>
      <c r="EX67" s="780">
        <f>IFERROR(EW67*$I67, 0)</f>
        <v>0</v>
      </c>
      <c r="EY67" s="778">
        <f>IFERROR(EZ67/$I67,)</f>
        <v>0</v>
      </c>
      <c r="EZ67" s="780">
        <f t="shared" si="117"/>
        <v>0</v>
      </c>
      <c r="FA67" s="703">
        <f t="shared" si="118"/>
        <v>0</v>
      </c>
      <c r="FB67" s="780">
        <f>IFERROR(FA67*$I67, 0)</f>
        <v>0</v>
      </c>
      <c r="FC67" s="703">
        <f>IFERROR(FA67*$N67, 0)</f>
        <v>0</v>
      </c>
      <c r="FD67" s="703">
        <f>IFERROR(FA67*$O67, 0)</f>
        <v>0</v>
      </c>
      <c r="FE67" s="778"/>
      <c r="FF67" s="780">
        <f>IFERROR(FE67*$I67, 0)</f>
        <v>0</v>
      </c>
      <c r="FG67" s="782"/>
      <c r="FI67" s="774"/>
      <c r="FJ67" s="775">
        <f>IFERROR(FI67*$I67, 0)</f>
        <v>0</v>
      </c>
      <c r="FK67" s="774"/>
      <c r="FL67" s="775">
        <f>IFERROR(FK67*$I67, 0)</f>
        <v>0</v>
      </c>
      <c r="FM67" s="774"/>
      <c r="FN67" s="775">
        <f>IFERROR(FM67*$I67, 0)</f>
        <v>0</v>
      </c>
      <c r="FO67" s="774"/>
      <c r="FP67" s="775">
        <f>IFERROR(FO67*$I67, 0)</f>
        <v>0</v>
      </c>
      <c r="FQ67" s="693">
        <f t="shared" si="119"/>
        <v>0</v>
      </c>
      <c r="FR67" s="775">
        <f>IFERROR(FQ67*$I67, 0)</f>
        <v>0</v>
      </c>
      <c r="FS67" s="774">
        <f t="shared" si="120"/>
        <v>0</v>
      </c>
      <c r="FT67" s="775">
        <f>IFERROR(FS67*$I67, 0)</f>
        <v>0</v>
      </c>
      <c r="FU67" s="693">
        <f t="shared" si="121"/>
        <v>0</v>
      </c>
      <c r="FV67" s="775">
        <f>IFERROR(FU67*$I67, 0)</f>
        <v>0</v>
      </c>
      <c r="FW67" s="693">
        <f>IFERROR(FU67*$N67, 0)</f>
        <v>0</v>
      </c>
      <c r="FX67" s="693">
        <f>IFERROR(FU67*$O67, 0)</f>
        <v>0</v>
      </c>
      <c r="FY67" s="774"/>
      <c r="FZ67" s="775">
        <f>IFERROR(FY67*$I67, 0)</f>
        <v>0</v>
      </c>
      <c r="GA67" s="782"/>
      <c r="GC67" s="774"/>
      <c r="GD67" s="775">
        <f>IFERROR(GC67*$I67, 0)</f>
        <v>0</v>
      </c>
      <c r="GE67" s="774"/>
      <c r="GF67" s="775">
        <f>IFERROR(GE67*$I67, 0)</f>
        <v>0</v>
      </c>
      <c r="GG67" s="774"/>
      <c r="GH67" s="775">
        <f>IFERROR(GG67*$I67, 0)</f>
        <v>0</v>
      </c>
      <c r="GI67" s="774"/>
      <c r="GJ67" s="775">
        <f>IFERROR(GI67*$I67, 0)</f>
        <v>0</v>
      </c>
      <c r="GK67" s="693">
        <f t="shared" si="122"/>
        <v>0</v>
      </c>
      <c r="GL67" s="775">
        <f>IFERROR(GK67*$I67, 0)</f>
        <v>0</v>
      </c>
      <c r="GM67" s="774"/>
      <c r="GN67" s="775">
        <f t="shared" si="123"/>
        <v>0</v>
      </c>
      <c r="GO67" s="693">
        <f t="shared" si="124"/>
        <v>0</v>
      </c>
      <c r="GP67" s="775">
        <f>IFERROR(GO67*$I67, 0)</f>
        <v>0</v>
      </c>
      <c r="GQ67" s="693">
        <f>IFERROR(GO67*$N67, 0)</f>
        <v>0</v>
      </c>
      <c r="GR67" s="693">
        <f>IFERROR(GO67*$O67, 0)</f>
        <v>0</v>
      </c>
      <c r="GS67" s="774"/>
      <c r="GT67" s="775">
        <f>IFERROR(GS67*$I67, 0)</f>
        <v>0</v>
      </c>
      <c r="GU67" s="782"/>
      <c r="GW67" s="774"/>
      <c r="GX67" s="775">
        <f>IFERROR(GW67*$I67, 0)</f>
        <v>0</v>
      </c>
      <c r="GY67" s="774"/>
      <c r="GZ67" s="775">
        <f>IFERROR(GY67*$I67, 0)</f>
        <v>0</v>
      </c>
      <c r="HA67" s="774"/>
      <c r="HB67" s="775">
        <f>IFERROR(HA67*$I67, 0)</f>
        <v>0</v>
      </c>
      <c r="HC67" s="774"/>
      <c r="HD67" s="775">
        <f>IFERROR(HC67*$I67, 0)</f>
        <v>0</v>
      </c>
      <c r="HE67" s="693">
        <f t="shared" si="125"/>
        <v>0</v>
      </c>
      <c r="HF67" s="775">
        <f>IFERROR(HE67*$I67, 0)</f>
        <v>0</v>
      </c>
      <c r="HG67" s="774">
        <f>IFERROR(HH67/$I67,)</f>
        <v>0</v>
      </c>
      <c r="HH67" s="775">
        <f t="shared" si="126"/>
        <v>0</v>
      </c>
      <c r="HI67" s="693">
        <f t="shared" si="127"/>
        <v>0</v>
      </c>
      <c r="HJ67" s="775">
        <f>IFERROR(HI67*$I67, 0)</f>
        <v>0</v>
      </c>
      <c r="HK67" s="693">
        <f>IFERROR(HI67*$N67, 0)</f>
        <v>0</v>
      </c>
      <c r="HL67" s="693">
        <f>IFERROR(HI67*$O67, 0)</f>
        <v>0</v>
      </c>
      <c r="HM67" s="774"/>
      <c r="HN67" s="775">
        <f>IFERROR(HM67*$I67, 0)</f>
        <v>0</v>
      </c>
      <c r="HO67" s="777"/>
      <c r="HQ67" s="783"/>
      <c r="HR67" s="784">
        <f>IFERROR(HQ67*$I67, 0)</f>
        <v>0</v>
      </c>
      <c r="HS67" s="783"/>
      <c r="HT67" s="784">
        <f>IFERROR(HS67*$I67, 0)</f>
        <v>0</v>
      </c>
      <c r="HU67" s="783"/>
      <c r="HV67" s="784">
        <f>IFERROR(HU67*$I67, 0)</f>
        <v>0</v>
      </c>
      <c r="HW67" s="783"/>
      <c r="HX67" s="784">
        <f>IFERROR(HW67*$I67, 0)</f>
        <v>0</v>
      </c>
      <c r="HY67" s="707">
        <f t="shared" si="128"/>
        <v>0</v>
      </c>
      <c r="HZ67" s="784">
        <f>IFERROR(HY67*$I67, 0)</f>
        <v>0</v>
      </c>
      <c r="IA67" s="783"/>
      <c r="IB67" s="784">
        <f>IFERROR(IA67*$I67, 0)</f>
        <v>0</v>
      </c>
      <c r="IC67" s="707">
        <f t="shared" si="129"/>
        <v>0</v>
      </c>
      <c r="ID67" s="784">
        <f>IFERROR(IC67*$I67, 0)</f>
        <v>0</v>
      </c>
      <c r="IE67" s="706">
        <f>IFERROR(IC67*$N67, 0)</f>
        <v>0</v>
      </c>
      <c r="IF67" s="706">
        <f>IFERROR(IC67*$O67, 0)</f>
        <v>0</v>
      </c>
      <c r="IG67" s="783"/>
      <c r="IH67" s="784">
        <f>IFERROR(IG67*$I67, 0)</f>
        <v>0</v>
      </c>
      <c r="II67" s="782"/>
      <c r="IK67" s="783"/>
      <c r="IL67" s="784">
        <f>IFERROR(IK67*$I67, 0)</f>
        <v>0</v>
      </c>
      <c r="IM67" s="783"/>
      <c r="IN67" s="784">
        <f>IFERROR(IM67*$I67, 0)</f>
        <v>0</v>
      </c>
      <c r="IO67" s="783"/>
      <c r="IP67" s="784">
        <f>IFERROR(IO67*$I67, 0)</f>
        <v>0</v>
      </c>
      <c r="IQ67" s="783"/>
      <c r="IR67" s="784">
        <f>IFERROR(IQ67*$I67, 0)</f>
        <v>0</v>
      </c>
      <c r="IS67" s="707">
        <f t="shared" si="130"/>
        <v>0</v>
      </c>
      <c r="IT67" s="784">
        <f>IFERROR(IS67*$I67, 0)</f>
        <v>0</v>
      </c>
      <c r="IU67" s="783"/>
      <c r="IV67" s="784">
        <f>IFERROR(IU67*$I67, 0)</f>
        <v>0</v>
      </c>
      <c r="IW67" s="707">
        <f t="shared" si="131"/>
        <v>0</v>
      </c>
      <c r="IX67" s="784">
        <f>IFERROR(IW67*$I67, 0)</f>
        <v>0</v>
      </c>
      <c r="IY67" s="706">
        <f>IFERROR(IW67*$N67, 0)</f>
        <v>0</v>
      </c>
      <c r="IZ67" s="706">
        <f>IFERROR(IW67*$O67, 0)</f>
        <v>0</v>
      </c>
      <c r="JA67" s="783"/>
      <c r="JB67" s="784">
        <f>IFERROR(JA67*$I67, 0)</f>
        <v>0</v>
      </c>
      <c r="JC67" s="782"/>
      <c r="JE67" s="783"/>
      <c r="JF67" s="784">
        <f>IFERROR(JE67*$I67, 0)</f>
        <v>0</v>
      </c>
      <c r="JG67" s="783"/>
      <c r="JH67" s="784">
        <f>IFERROR(JG67*$I67, 0)</f>
        <v>0</v>
      </c>
      <c r="JI67" s="783"/>
      <c r="JJ67" s="784">
        <f>IFERROR(JI67*$I67, 0)</f>
        <v>0</v>
      </c>
      <c r="JK67" s="783"/>
      <c r="JL67" s="784">
        <f>IFERROR(JK67*$I67, 0)</f>
        <v>0</v>
      </c>
      <c r="JM67" s="707">
        <f t="shared" si="132"/>
        <v>0</v>
      </c>
      <c r="JN67" s="784">
        <f>IFERROR(JM67*$I67, 0)</f>
        <v>0</v>
      </c>
      <c r="JO67" s="783"/>
      <c r="JP67" s="784">
        <f>IFERROR(JO67*$I67, 0)</f>
        <v>0</v>
      </c>
      <c r="JQ67" s="707">
        <f t="shared" si="133"/>
        <v>0</v>
      </c>
      <c r="JR67" s="784">
        <f>IFERROR(JQ67*$I67, 0)</f>
        <v>0</v>
      </c>
      <c r="JS67" s="706">
        <f>IFERROR(JQ67*$N67, 0)</f>
        <v>0</v>
      </c>
      <c r="JT67" s="706">
        <f>IFERROR(JQ67*$O67, 0)</f>
        <v>0</v>
      </c>
      <c r="JU67" s="783"/>
      <c r="JV67" s="784">
        <f>IFERROR(JU67*$I67, 0)</f>
        <v>0</v>
      </c>
      <c r="JW67" s="782"/>
      <c r="JY67" s="783"/>
      <c r="JZ67" s="784">
        <f>IFERROR(JY67*$I67, 0)</f>
        <v>0</v>
      </c>
      <c r="KA67" s="783"/>
      <c r="KB67" s="784">
        <f>IFERROR(KA67*$I67, 0)</f>
        <v>0</v>
      </c>
      <c r="KC67" s="783"/>
      <c r="KD67" s="784">
        <f>IFERROR(KC67*$I67, 0)</f>
        <v>0</v>
      </c>
      <c r="KE67" s="783"/>
      <c r="KF67" s="784">
        <f>IFERROR(KE67*$I67, 0)</f>
        <v>0</v>
      </c>
      <c r="KG67" s="707">
        <f t="shared" si="134"/>
        <v>0</v>
      </c>
      <c r="KH67" s="784">
        <f>IFERROR(KG67*$I67, 0)</f>
        <v>0</v>
      </c>
      <c r="KI67" s="783"/>
      <c r="KJ67" s="784">
        <f>IFERROR(KI67*$I67, 0)</f>
        <v>0</v>
      </c>
      <c r="KK67" s="707">
        <f t="shared" si="135"/>
        <v>0</v>
      </c>
      <c r="KL67" s="784">
        <f>IFERROR(KK67*$I67, 0)</f>
        <v>0</v>
      </c>
      <c r="KM67" s="706">
        <f>IFERROR(KK67*$N67, 0)</f>
        <v>0</v>
      </c>
      <c r="KN67" s="706">
        <f>IFERROR(KK67*$O67, 0)</f>
        <v>0</v>
      </c>
      <c r="KO67" s="783"/>
      <c r="KP67" s="784">
        <f>IFERROR(KO67*$I67, 0)</f>
        <v>0</v>
      </c>
      <c r="KQ67" s="782"/>
      <c r="KS67" s="783"/>
      <c r="KT67" s="784">
        <f>IFERROR(KS67*$I67, 0)</f>
        <v>0</v>
      </c>
      <c r="KU67" s="783"/>
      <c r="KV67" s="784">
        <f>IFERROR(KU67*$I67, 0)</f>
        <v>0</v>
      </c>
      <c r="KW67" s="783"/>
      <c r="KX67" s="784">
        <f>IFERROR(KW67*$I67, 0)</f>
        <v>0</v>
      </c>
      <c r="KY67" s="783"/>
      <c r="KZ67" s="784">
        <f>IFERROR(KY67*$I67, 0)</f>
        <v>0</v>
      </c>
      <c r="LA67" s="707">
        <f t="shared" si="136"/>
        <v>0</v>
      </c>
      <c r="LB67" s="784">
        <f>IFERROR(LA67*$I67, 0)</f>
        <v>0</v>
      </c>
      <c r="LC67" s="783"/>
      <c r="LD67" s="784">
        <f>IFERROR(LC67*$I67, 0)</f>
        <v>0</v>
      </c>
      <c r="LE67" s="707">
        <f t="shared" si="137"/>
        <v>0</v>
      </c>
      <c r="LF67" s="784">
        <f>IFERROR(LE67*$I67, 0)</f>
        <v>0</v>
      </c>
      <c r="LG67" s="706">
        <f>IFERROR(LE67*$N67, 0)</f>
        <v>0</v>
      </c>
      <c r="LH67" s="706">
        <f>IFERROR(LE67*$O67, 0)</f>
        <v>0</v>
      </c>
      <c r="LI67" s="783"/>
      <c r="LJ67" s="784">
        <f>IFERROR(LI67*$I67, 0)</f>
        <v>0</v>
      </c>
      <c r="LK67" s="782"/>
      <c r="LM67" s="783"/>
      <c r="LN67" s="784">
        <f>IFERROR(LM67*$I67, 0)</f>
        <v>0</v>
      </c>
      <c r="LO67" s="783"/>
      <c r="LP67" s="784">
        <f>IFERROR(LO67*$I67, 0)</f>
        <v>0</v>
      </c>
      <c r="LQ67" s="783"/>
      <c r="LR67" s="784">
        <f>IFERROR(LQ67*$I67, 0)</f>
        <v>0</v>
      </c>
      <c r="LS67" s="783"/>
      <c r="LT67" s="784">
        <f>IFERROR(LS67*$I67, 0)</f>
        <v>0</v>
      </c>
      <c r="LU67" s="707">
        <f t="shared" si="138"/>
        <v>0</v>
      </c>
      <c r="LV67" s="784">
        <f>IFERROR(LU67*$I67, 0)</f>
        <v>0</v>
      </c>
      <c r="LW67" s="783"/>
      <c r="LX67" s="784">
        <f>IFERROR(LW67*$I67, 0)</f>
        <v>0</v>
      </c>
      <c r="LY67" s="707">
        <f t="shared" si="139"/>
        <v>0</v>
      </c>
      <c r="LZ67" s="784">
        <f>IFERROR(LY67*$I67, 0)</f>
        <v>0</v>
      </c>
      <c r="MA67" s="706">
        <f>IFERROR(LY67*$N67, 0)</f>
        <v>0</v>
      </c>
      <c r="MB67" s="706">
        <f>IFERROR(LY67*$O67, 0)</f>
        <v>0</v>
      </c>
      <c r="MC67" s="783"/>
      <c r="MD67" s="784">
        <f>IFERROR(MC67*$I67, 0)</f>
        <v>0</v>
      </c>
      <c r="ME67" s="782"/>
      <c r="MG67" s="783"/>
      <c r="MH67" s="784">
        <f>IFERROR(MG67*$I67, 0)</f>
        <v>0</v>
      </c>
      <c r="MI67" s="783"/>
      <c r="MJ67" s="784">
        <f>IFERROR(MI67*$I67, 0)</f>
        <v>0</v>
      </c>
      <c r="MK67" s="783"/>
      <c r="ML67" s="784">
        <f>IFERROR(MK67*$I67, 0)</f>
        <v>0</v>
      </c>
      <c r="MM67" s="783"/>
      <c r="MN67" s="784">
        <f>IFERROR(MM67*$I67, 0)</f>
        <v>0</v>
      </c>
      <c r="MO67" s="707">
        <f t="shared" si="140"/>
        <v>0</v>
      </c>
      <c r="MP67" s="784">
        <f>IFERROR(MO67*$I67, 0)</f>
        <v>0</v>
      </c>
      <c r="MQ67" s="783"/>
      <c r="MR67" s="784">
        <f>IFERROR(MQ67*$I67, 0)</f>
        <v>0</v>
      </c>
      <c r="MS67" s="707">
        <f t="shared" si="141"/>
        <v>0</v>
      </c>
      <c r="MT67" s="784">
        <f>IFERROR(MS67*$I67, 0)</f>
        <v>0</v>
      </c>
      <c r="MU67" s="706">
        <f>IFERROR(MS67*$N67, 0)</f>
        <v>0</v>
      </c>
      <c r="MV67" s="706">
        <f>IFERROR(MS67*$O67, 0)</f>
        <v>0</v>
      </c>
      <c r="MW67" s="783"/>
      <c r="MX67" s="784">
        <f>IFERROR(MW67*$I67, 0)</f>
        <v>0</v>
      </c>
      <c r="MY67" s="782"/>
      <c r="NA67" s="783"/>
      <c r="NB67" s="784">
        <f>IFERROR(NA67*$I67, 0)</f>
        <v>0</v>
      </c>
      <c r="NC67" s="783"/>
      <c r="ND67" s="784">
        <f>IFERROR(NC67*$I67, 0)</f>
        <v>0</v>
      </c>
      <c r="NE67" s="783"/>
      <c r="NF67" s="784">
        <f>IFERROR(NE67*$I67, 0)</f>
        <v>0</v>
      </c>
      <c r="NG67" s="783"/>
      <c r="NH67" s="784">
        <f>IFERROR(NG67*$I67, 0)</f>
        <v>0</v>
      </c>
      <c r="NI67" s="707">
        <f t="shared" si="142"/>
        <v>0</v>
      </c>
      <c r="NJ67" s="784">
        <f>IFERROR(NI67*$I67, 0)</f>
        <v>0</v>
      </c>
      <c r="NK67" s="783"/>
      <c r="NL67" s="784">
        <f>IFERROR(NK67*$I67, 0)</f>
        <v>0</v>
      </c>
      <c r="NM67" s="707">
        <f t="shared" si="143"/>
        <v>0</v>
      </c>
      <c r="NN67" s="784">
        <f>IFERROR(NM67*$I67, 0)</f>
        <v>0</v>
      </c>
      <c r="NO67" s="706">
        <f>IFERROR(NM67*$N67, 0)</f>
        <v>0</v>
      </c>
      <c r="NP67" s="706">
        <f>IFERROR(NM67*$O67, 0)</f>
        <v>0</v>
      </c>
      <c r="NQ67" s="783"/>
      <c r="NR67" s="784">
        <f>IFERROR(NQ67*$I67, 0)</f>
        <v>0</v>
      </c>
      <c r="NS67" s="782"/>
      <c r="NU67" s="783"/>
      <c r="NV67" s="784">
        <f>IFERROR(NU67*$I67, 0)</f>
        <v>0</v>
      </c>
      <c r="NW67" s="783"/>
      <c r="NX67" s="784">
        <f>IFERROR(NW67*$I67, 0)</f>
        <v>0</v>
      </c>
      <c r="NY67" s="783"/>
      <c r="NZ67" s="784">
        <f>IFERROR(NY67*$I67, 0)</f>
        <v>0</v>
      </c>
      <c r="OA67" s="783"/>
      <c r="OB67" s="784">
        <f>IFERROR(OA67*$I67, 0)</f>
        <v>0</v>
      </c>
      <c r="OC67" s="707">
        <f t="shared" si="144"/>
        <v>0</v>
      </c>
      <c r="OD67" s="784">
        <f>IFERROR(OC67*$I67, 0)</f>
        <v>0</v>
      </c>
      <c r="OE67" s="783"/>
      <c r="OF67" s="784">
        <f>IFERROR(OE67*$I67, 0)</f>
        <v>0</v>
      </c>
      <c r="OG67" s="707">
        <f t="shared" si="145"/>
        <v>0</v>
      </c>
      <c r="OH67" s="784">
        <f>IFERROR(OG67*$I67, 0)</f>
        <v>0</v>
      </c>
      <c r="OI67" s="706">
        <f>IFERROR(OG67*$N67, 0)</f>
        <v>0</v>
      </c>
      <c r="OJ67" s="706">
        <f>IFERROR(OG67*$O67, 0)</f>
        <v>0</v>
      </c>
      <c r="OK67" s="783"/>
      <c r="OL67" s="784">
        <f>IFERROR(OK67*$I67, 0)</f>
        <v>0</v>
      </c>
      <c r="OM67" s="782"/>
      <c r="OO67" s="783"/>
      <c r="OP67" s="784">
        <f>IFERROR(OO67*$I67, 0)</f>
        <v>0</v>
      </c>
      <c r="OQ67" s="783"/>
      <c r="OR67" s="784">
        <f>IFERROR(OQ67*$I67, 0)</f>
        <v>0</v>
      </c>
      <c r="OS67" s="783"/>
      <c r="OT67" s="784">
        <f>IFERROR(OS67*$I67, 0)</f>
        <v>0</v>
      </c>
      <c r="OU67" s="783"/>
      <c r="OV67" s="784">
        <f>IFERROR(OU67*$I67, 0)</f>
        <v>0</v>
      </c>
      <c r="OW67" s="707">
        <f t="shared" si="146"/>
        <v>0</v>
      </c>
      <c r="OX67" s="784">
        <f>IFERROR(OW67*$I67, 0)</f>
        <v>0</v>
      </c>
      <c r="OY67" s="783"/>
      <c r="OZ67" s="784">
        <f>IFERROR(OY67*$I67, 0)</f>
        <v>0</v>
      </c>
      <c r="PA67" s="707">
        <f t="shared" si="147"/>
        <v>0</v>
      </c>
      <c r="PB67" s="784">
        <f>IFERROR(PA67*$I67, 0)</f>
        <v>0</v>
      </c>
      <c r="PC67" s="706">
        <f>IFERROR(PA67*$N67, 0)</f>
        <v>0</v>
      </c>
      <c r="PD67" s="706">
        <f>IFERROR(PA67*$O67, 0)</f>
        <v>0</v>
      </c>
      <c r="PE67" s="783"/>
      <c r="PF67" s="784">
        <f>IFERROR(PE67*$I67, 0)</f>
        <v>0</v>
      </c>
      <c r="PG67" s="782"/>
      <c r="PI67" s="783"/>
      <c r="PJ67" s="784">
        <f>IFERROR(PI67*$I67, 0)</f>
        <v>0</v>
      </c>
      <c r="PK67" s="783"/>
      <c r="PL67" s="784">
        <f>IFERROR(PK67*$I67, 0)</f>
        <v>0</v>
      </c>
      <c r="PM67" s="783"/>
      <c r="PN67" s="784">
        <f>IFERROR(PM67*$I67, 0)</f>
        <v>0</v>
      </c>
      <c r="PO67" s="783"/>
      <c r="PP67" s="784">
        <f>IFERROR(PO67*$I67, 0)</f>
        <v>0</v>
      </c>
      <c r="PQ67" s="707">
        <f t="shared" si="148"/>
        <v>0</v>
      </c>
      <c r="PR67" s="784">
        <f>IFERROR(PQ67*$I67, 0)</f>
        <v>0</v>
      </c>
      <c r="PS67" s="783"/>
      <c r="PT67" s="784">
        <f>IFERROR(PS67*$I67, 0)</f>
        <v>0</v>
      </c>
      <c r="PU67" s="707">
        <f t="shared" si="149"/>
        <v>0</v>
      </c>
      <c r="PV67" s="784">
        <f>IFERROR(PU67*$I67, 0)</f>
        <v>0</v>
      </c>
      <c r="PW67" s="706">
        <f>IFERROR(PU67*$N67, 0)</f>
        <v>0</v>
      </c>
      <c r="PX67" s="706">
        <f>IFERROR(PU67*$O67, 0)</f>
        <v>0</v>
      </c>
      <c r="PY67" s="783"/>
      <c r="PZ67" s="784">
        <f>IFERROR(PY67*$I67, 0)</f>
        <v>0</v>
      </c>
      <c r="QA67" s="782"/>
      <c r="QC67" s="783"/>
      <c r="QD67" s="784">
        <f>IFERROR(QC67*$I67, 0)</f>
        <v>0</v>
      </c>
      <c r="QE67" s="783"/>
      <c r="QF67" s="784">
        <f>IFERROR(QE67*$I67, 0)</f>
        <v>0</v>
      </c>
      <c r="QG67" s="783"/>
      <c r="QH67" s="784">
        <f>IFERROR(QG67*$I67, 0)</f>
        <v>0</v>
      </c>
      <c r="QI67" s="783"/>
      <c r="QJ67" s="784">
        <f>IFERROR(QI67*$I67, 0)</f>
        <v>0</v>
      </c>
      <c r="QK67" s="707">
        <f t="shared" si="150"/>
        <v>0</v>
      </c>
      <c r="QL67" s="784">
        <f>IFERROR(QK67*$I67, 0)</f>
        <v>0</v>
      </c>
      <c r="QM67" s="783"/>
      <c r="QN67" s="784">
        <f>IFERROR(QM67*$I67, 0)</f>
        <v>0</v>
      </c>
      <c r="QO67" s="707">
        <f t="shared" si="151"/>
        <v>0</v>
      </c>
      <c r="QP67" s="784">
        <f>IFERROR(QO67*$I67, 0)</f>
        <v>0</v>
      </c>
      <c r="QQ67" s="706">
        <f>IFERROR(QO67*$N67, 0)</f>
        <v>0</v>
      </c>
      <c r="QR67" s="706">
        <f>IFERROR(QO67*$O67, 0)</f>
        <v>0</v>
      </c>
      <c r="QS67" s="783"/>
      <c r="QT67" s="784">
        <f>IFERROR(QS67*$I67, 0)</f>
        <v>0</v>
      </c>
      <c r="QU67" s="782"/>
      <c r="RA67" s="785">
        <f t="shared" ref="RA67:RA74" si="445">IFERROR(RB67=I67,)</f>
        <v>0</v>
      </c>
      <c r="RB67" s="785" t="e">
        <f t="shared" ref="RB67:RB74" si="446">SUM(RC67:RT67)</f>
        <v>#REF!</v>
      </c>
      <c r="RC67" s="677">
        <f t="shared" ref="RC67:RJ74" si="447">Q67</f>
        <v>0</v>
      </c>
      <c r="RD67" s="677">
        <f t="shared" si="447"/>
        <v>0</v>
      </c>
      <c r="RE67" s="677">
        <f t="shared" si="447"/>
        <v>0</v>
      </c>
      <c r="RF67" s="677">
        <f t="shared" si="447"/>
        <v>0</v>
      </c>
      <c r="RG67" s="677">
        <f t="shared" si="447"/>
        <v>0</v>
      </c>
      <c r="RH67" s="677">
        <f t="shared" si="447"/>
        <v>0</v>
      </c>
      <c r="RI67" s="677">
        <f t="shared" si="447"/>
        <v>0</v>
      </c>
      <c r="RJ67" s="677">
        <f t="shared" si="447"/>
        <v>0</v>
      </c>
      <c r="RK67" s="677" t="e">
        <f>#REF!</f>
        <v>#REF!</v>
      </c>
      <c r="RL67" s="677" t="e">
        <f>#REF!</f>
        <v>#REF!</v>
      </c>
      <c r="RM67" s="677">
        <f t="shared" ref="RM67:RT74" si="448">Y67</f>
        <v>0</v>
      </c>
      <c r="RN67" s="677">
        <f t="shared" si="448"/>
        <v>0</v>
      </c>
      <c r="RO67" s="677">
        <f t="shared" si="448"/>
        <v>0</v>
      </c>
      <c r="RP67" s="677">
        <f t="shared" si="448"/>
        <v>0</v>
      </c>
      <c r="RQ67" s="677">
        <f t="shared" si="448"/>
        <v>0</v>
      </c>
      <c r="RR67" s="677">
        <f t="shared" si="448"/>
        <v>0</v>
      </c>
      <c r="RS67" s="677">
        <f t="shared" si="448"/>
        <v>0</v>
      </c>
      <c r="RT67" s="677">
        <f t="shared" si="448"/>
        <v>0</v>
      </c>
      <c r="RV67" s="675">
        <f t="shared" ref="RV67:RV74" si="449">SUMIF($RC$8:$RN$8,$RV$8, RC67:RN67)</f>
        <v>0</v>
      </c>
      <c r="RW67" s="675">
        <f t="shared" ref="RW67:RW74" si="450">SUMIF($RC$8:$RN$8,$RW$8, RC67:RN67)</f>
        <v>0</v>
      </c>
      <c r="RX67" s="675">
        <f t="shared" ref="RX67:RX74" si="451">SUMIF($RO$8:$RP$8,$RX$8, RO67:RP67)</f>
        <v>0</v>
      </c>
      <c r="RY67" s="675">
        <f t="shared" ref="RY67:RY74" si="452">SUMIF($RO$8:$RP$8,$RY$8, RO67:RP67)</f>
        <v>0</v>
      </c>
      <c r="RZ67" s="675">
        <f t="shared" ref="RZ67:RZ74" si="453">SUMIF($RQ$8:$RS$8,$RZ$8, RQ67:RS67)</f>
        <v>0</v>
      </c>
      <c r="SA67" s="675">
        <f t="shared" ref="SA67:SA74" si="454">SUMIF($RQ$8:$RS$8,$SA$8, RQ67:RS67)</f>
        <v>0</v>
      </c>
      <c r="SB67" s="675">
        <f t="shared" ref="SB67:SB74" si="455">SUMIF($RT$8:$RT$8,$SB$8, RT67:RT67)</f>
        <v>0</v>
      </c>
      <c r="SC67" s="675">
        <f t="shared" ref="SC67:SC74" si="456">SUMIF($RT$8:$RT$8,$SC$8, RT67:RT67)</f>
        <v>0</v>
      </c>
      <c r="SD67" s="675" t="e">
        <f xml:space="preserve"> SUMIF(#REF!,$SD$8,#REF!)</f>
        <v>#REF!</v>
      </c>
      <c r="SE67" s="676" t="e">
        <f xml:space="preserve"> SUMIF(#REF!,$SE$8,#REF!)</f>
        <v>#REF!</v>
      </c>
      <c r="SG67" s="675">
        <f t="shared" ref="SG67:SV74" si="457">RC67*$AP67</f>
        <v>0</v>
      </c>
      <c r="SH67" s="675">
        <f t="shared" si="457"/>
        <v>0</v>
      </c>
      <c r="SI67" s="675">
        <f t="shared" si="457"/>
        <v>0</v>
      </c>
      <c r="SJ67" s="675">
        <f t="shared" si="457"/>
        <v>0</v>
      </c>
      <c r="SK67" s="675">
        <f t="shared" si="457"/>
        <v>0</v>
      </c>
      <c r="SL67" s="675">
        <f t="shared" si="457"/>
        <v>0</v>
      </c>
      <c r="SM67" s="675">
        <f t="shared" si="457"/>
        <v>0</v>
      </c>
      <c r="SN67" s="675">
        <f t="shared" si="457"/>
        <v>0</v>
      </c>
      <c r="SO67" s="675" t="e">
        <f t="shared" si="457"/>
        <v>#REF!</v>
      </c>
      <c r="SP67" s="675" t="e">
        <f t="shared" si="457"/>
        <v>#REF!</v>
      </c>
      <c r="SQ67" s="675">
        <f t="shared" si="457"/>
        <v>0</v>
      </c>
      <c r="SR67" s="675">
        <f t="shared" si="457"/>
        <v>0</v>
      </c>
      <c r="SS67" s="675">
        <f t="shared" si="457"/>
        <v>0</v>
      </c>
      <c r="ST67" s="675">
        <f t="shared" si="457"/>
        <v>0</v>
      </c>
      <c r="SU67" s="675">
        <f t="shared" si="457"/>
        <v>0</v>
      </c>
      <c r="SV67" s="675">
        <f t="shared" si="457"/>
        <v>0</v>
      </c>
      <c r="SW67" s="675">
        <f t="shared" ref="SQ67:SX74" si="458">RS67*$AP67</f>
        <v>0</v>
      </c>
      <c r="SX67" s="675">
        <f t="shared" si="458"/>
        <v>0</v>
      </c>
      <c r="SY67" s="675" t="e">
        <f>#REF!*$AP67</f>
        <v>#REF!</v>
      </c>
      <c r="SZ67" s="675" t="e">
        <f>#REF!*$AP67</f>
        <v>#REF!</v>
      </c>
      <c r="TA67" s="675" t="e">
        <f>#REF!*$AP67</f>
        <v>#REF!</v>
      </c>
      <c r="TB67" s="675" t="e">
        <f>#REF!*$AP67</f>
        <v>#REF!</v>
      </c>
      <c r="TC67" s="675" t="e">
        <f>#REF!*$AP67</f>
        <v>#REF!</v>
      </c>
      <c r="TE67" s="675">
        <f t="shared" si="152"/>
        <v>0</v>
      </c>
      <c r="TF67" s="675">
        <f t="shared" si="153"/>
        <v>0</v>
      </c>
      <c r="TG67" s="675">
        <f t="shared" si="154"/>
        <v>0</v>
      </c>
      <c r="TH67" s="675">
        <f t="shared" si="155"/>
        <v>0</v>
      </c>
      <c r="TI67" s="675">
        <f t="shared" si="156"/>
        <v>0</v>
      </c>
      <c r="TJ67" s="675">
        <f t="shared" si="157"/>
        <v>0</v>
      </c>
      <c r="TK67" s="675">
        <f t="shared" si="158"/>
        <v>0</v>
      </c>
      <c r="TL67" s="675">
        <f t="shared" si="159"/>
        <v>0</v>
      </c>
      <c r="TM67" s="675">
        <f t="shared" si="160"/>
        <v>0</v>
      </c>
      <c r="TN67" s="676">
        <f t="shared" si="161"/>
        <v>0</v>
      </c>
      <c r="TP67" s="675">
        <f>IFERROR(SG67*(1+LEVEL_2!#REF!),0)</f>
        <v>0</v>
      </c>
      <c r="TQ67" s="675">
        <f>IFERROR(SH67*(1+LEVEL_2!#REF!),0)</f>
        <v>0</v>
      </c>
      <c r="TR67" s="675">
        <f>IFERROR(SI67*(1+LEVEL_2!#REF!),0)</f>
        <v>0</v>
      </c>
      <c r="TS67" s="675">
        <f>IFERROR(SJ67*(1+LEVEL_2!#REF!),0)</f>
        <v>0</v>
      </c>
      <c r="TT67" s="675">
        <f>IFERROR(SK67*(1+LEVEL_2!#REF!),0)</f>
        <v>0</v>
      </c>
      <c r="TU67" s="675">
        <f>IFERROR(SL67*(1+LEVEL_2!#REF!),0)</f>
        <v>0</v>
      </c>
      <c r="TV67" s="675">
        <f>IFERROR(SM67*(1+LEVEL_2!#REF!),0)</f>
        <v>0</v>
      </c>
      <c r="TW67" s="675">
        <f>IFERROR(SN67*(1+LEVEL_2!#REF!),0)</f>
        <v>0</v>
      </c>
      <c r="TX67" s="675">
        <f>IFERROR(SO67*(1+LEVEL_2!#REF!),0)</f>
        <v>0</v>
      </c>
      <c r="TY67" s="675">
        <f>IFERROR(SP67*(1+LEVEL_2!#REF!),0)</f>
        <v>0</v>
      </c>
      <c r="TZ67" s="675">
        <f>IFERROR(SQ67*(1+LEVEL_2!#REF!),0)</f>
        <v>0</v>
      </c>
      <c r="UA67" s="675">
        <f>IFERROR(SR67*(1+LEVEL_2!#REF!),0)</f>
        <v>0</v>
      </c>
      <c r="UB67" s="675">
        <f>IFERROR(SS67*(1+LEVEL_2!#REF!),0)</f>
        <v>0</v>
      </c>
      <c r="UC67" s="675">
        <f>IFERROR(ST67*(1+LEVEL_2!#REF!),0)</f>
        <v>0</v>
      </c>
      <c r="UD67" s="675">
        <f>IFERROR(SU67*(1+LEVEL_2!#REF!),0)</f>
        <v>0</v>
      </c>
      <c r="UE67" s="675">
        <f>IFERROR(SV67*(1+LEVEL_2!#REF!),0)</f>
        <v>0</v>
      </c>
      <c r="UF67" s="675">
        <f>IFERROR(SW67*(1+LEVEL_2!#REF!),0)</f>
        <v>0</v>
      </c>
      <c r="UG67" s="675">
        <f>IFERROR(SX67*(1+LEVEL_2!#REF!),0)</f>
        <v>0</v>
      </c>
      <c r="UH67" s="675">
        <f>IFERROR(SY67*(1+LEVEL_2!#REF!),0)</f>
        <v>0</v>
      </c>
      <c r="UI67" s="675">
        <f>IFERROR(SZ67*(1+LEVEL_2!#REF!),0)</f>
        <v>0</v>
      </c>
      <c r="UJ67" s="675">
        <f>IFERROR(TA67*(1+LEVEL_2!#REF!),0)</f>
        <v>0</v>
      </c>
      <c r="UK67" s="675">
        <f>IFERROR(TB67*(1+LEVEL_2!#REF!),0)</f>
        <v>0</v>
      </c>
      <c r="UL67" s="675">
        <f>IFERROR(TC67*(1+LEVEL_2!#REF!),0)</f>
        <v>0</v>
      </c>
      <c r="UN67" s="675">
        <f t="shared" si="162"/>
        <v>0</v>
      </c>
      <c r="UO67" s="675">
        <f t="shared" si="163"/>
        <v>0</v>
      </c>
      <c r="UP67" s="675">
        <f t="shared" si="164"/>
        <v>0</v>
      </c>
      <c r="UQ67" s="675">
        <f t="shared" si="165"/>
        <v>0</v>
      </c>
      <c r="UR67" s="675">
        <f t="shared" si="166"/>
        <v>0</v>
      </c>
      <c r="US67" s="675">
        <f t="shared" si="167"/>
        <v>0</v>
      </c>
      <c r="UT67" s="675">
        <f t="shared" si="168"/>
        <v>0</v>
      </c>
      <c r="UU67" s="675">
        <f t="shared" si="169"/>
        <v>0</v>
      </c>
      <c r="UV67" s="675">
        <f t="shared" si="170"/>
        <v>0</v>
      </c>
      <c r="UW67" s="676">
        <f t="shared" si="171"/>
        <v>0</v>
      </c>
    </row>
    <row r="68" spans="1:569" s="645" customFormat="1" ht="20.100000000000001" customHeight="1">
      <c r="A68" s="677"/>
      <c r="B68" s="677"/>
      <c r="C68" s="752" t="s">
        <v>489</v>
      </c>
      <c r="D68" s="752"/>
      <c r="E68" s="753"/>
      <c r="F68" s="753"/>
      <c r="G68" s="754"/>
      <c r="H68" s="755"/>
      <c r="I68" s="756"/>
      <c r="J68" s="757"/>
      <c r="K68" s="758"/>
      <c r="L68" s="758"/>
      <c r="M68" s="770"/>
      <c r="N68" s="798">
        <f t="shared" si="393"/>
        <v>0</v>
      </c>
      <c r="O68" s="799">
        <f t="shared" si="394"/>
        <v>0</v>
      </c>
      <c r="Q68" s="800"/>
      <c r="R68" s="762"/>
      <c r="S68" s="762"/>
      <c r="T68" s="762"/>
      <c r="U68" s="762"/>
      <c r="V68" s="762"/>
      <c r="W68" s="762"/>
      <c r="X68" s="762"/>
      <c r="Y68" s="762"/>
      <c r="Z68" s="762"/>
      <c r="AA68" s="762"/>
      <c r="AB68" s="762"/>
      <c r="AC68" s="762"/>
      <c r="AD68" s="762"/>
      <c r="AE68" s="762"/>
      <c r="AF68" s="763"/>
      <c r="AH68" s="657"/>
      <c r="AI68" s="658">
        <f>SUBTOTAL(9,AI69:AI79)</f>
        <v>90214750</v>
      </c>
      <c r="AJ68" s="657"/>
      <c r="AK68" s="658">
        <f>SUBTOTAL(9,AK69:AK79)</f>
        <v>76702750</v>
      </c>
      <c r="AL68" s="657"/>
      <c r="AM68" s="658">
        <f>SUBTOTAL(9,AM69:AM79)</f>
        <v>0</v>
      </c>
      <c r="AN68" s="657"/>
      <c r="AO68" s="658">
        <f>SUBTOTAL(9,AO69:AO79)</f>
        <v>21122210</v>
      </c>
      <c r="AP68" s="658">
        <f t="shared" si="99"/>
        <v>0</v>
      </c>
      <c r="AQ68" s="658">
        <f>SUBTOTAL(9,AQ69:AQ79)</f>
        <v>188039710</v>
      </c>
      <c r="AR68" s="657"/>
      <c r="AS68" s="658">
        <f>SUBTOTAL(9,AS69:AS79)</f>
        <v>28137030.920231253</v>
      </c>
      <c r="AT68" s="658"/>
      <c r="AU68" s="658"/>
      <c r="AV68" s="658">
        <f t="shared" si="103"/>
        <v>0</v>
      </c>
      <c r="AW68" s="658">
        <f t="shared" ref="AW68:BB68" si="459">SUBTOTAL(9,AW69:AW79)</f>
        <v>21090889.384994999</v>
      </c>
      <c r="AX68" s="658">
        <f t="shared" si="459"/>
        <v>246810823.23897496</v>
      </c>
      <c r="AY68" s="658">
        <f t="shared" si="459"/>
        <v>432353481.84046245</v>
      </c>
      <c r="AZ68" s="658">
        <f t="shared" si="459"/>
        <v>216176740.92023122</v>
      </c>
      <c r="BA68" s="658">
        <f t="shared" si="459"/>
        <v>216176740.92023122</v>
      </c>
      <c r="BB68" s="658">
        <f t="shared" si="459"/>
        <v>0</v>
      </c>
      <c r="BC68" s="657"/>
      <c r="BD68" s="658">
        <f>SUBTOTAL(9,BD69:BD79)</f>
        <v>0</v>
      </c>
      <c r="BE68" s="659"/>
      <c r="BG68" s="657"/>
      <c r="BH68" s="658">
        <f>SUBTOTAL(9,BH69:BH79)</f>
        <v>93247200</v>
      </c>
      <c r="BI68" s="657"/>
      <c r="BJ68" s="658">
        <f>SUBTOTAL(9,BJ69:BJ79)</f>
        <v>104236320</v>
      </c>
      <c r="BK68" s="657"/>
      <c r="BL68" s="658">
        <f>SUBTOTAL(9,BL69:BL79)</f>
        <v>40707480.500276372</v>
      </c>
      <c r="BM68" s="657"/>
      <c r="BN68" s="658">
        <f>SUBTOTAL(9,BN69:BN79)</f>
        <v>21122210</v>
      </c>
      <c r="BO68" s="658">
        <f t="shared" si="105"/>
        <v>0</v>
      </c>
      <c r="BP68" s="658">
        <f>SUBTOTAL(9,BP69:BP79)</f>
        <v>259313210.50027639</v>
      </c>
      <c r="BQ68" s="657">
        <f t="shared" si="174"/>
        <v>0</v>
      </c>
      <c r="BR68" s="658">
        <f>SUBTOTAL(9,BR69:BR79)</f>
        <v>39307687.015845254</v>
      </c>
      <c r="BS68" s="658">
        <f t="shared" si="107"/>
        <v>0</v>
      </c>
      <c r="BT68" s="658">
        <f>SUBTOTAL(9,BT69:BT79)</f>
        <v>298620897.51612157</v>
      </c>
      <c r="BU68" s="658">
        <f>SUBTOTAL(9,BU69:BU79)</f>
        <v>298620897.51612157</v>
      </c>
      <c r="BV68" s="658">
        <f>SUBTOTAL(9,BV69:BV79)</f>
        <v>0</v>
      </c>
      <c r="BW68" s="657"/>
      <c r="BX68" s="658">
        <f>SUBTOTAL(9,BX69:BX79)</f>
        <v>0</v>
      </c>
      <c r="BY68" s="659"/>
      <c r="CA68" s="738"/>
      <c r="CB68" s="664">
        <f>SUBTOTAL(9,CB69:CB79)</f>
        <v>420151400</v>
      </c>
      <c r="CC68" s="739"/>
      <c r="CD68" s="664">
        <f>SUBTOTAL(9,CD69:CD79)</f>
        <v>273540000</v>
      </c>
      <c r="CE68" s="739"/>
      <c r="CF68" s="664">
        <f>SUBTOTAL(9,CF69:CF79)</f>
        <v>0</v>
      </c>
      <c r="CG68" s="739"/>
      <c r="CH68" s="664">
        <f>SUBTOTAL(9,CH69:CH79)</f>
        <v>54672000</v>
      </c>
      <c r="CI68" s="664">
        <f t="shared" si="108"/>
        <v>0</v>
      </c>
      <c r="CJ68" s="664">
        <f>SUBTOTAL(9,CJ69:CJ79)</f>
        <v>748363400</v>
      </c>
      <c r="CK68" s="739"/>
      <c r="CL68" s="664">
        <f>SUBTOTAL(9,CL69:CL79)</f>
        <v>0</v>
      </c>
      <c r="CM68" s="664">
        <f t="shared" si="109"/>
        <v>0</v>
      </c>
      <c r="CN68" s="664">
        <f t="shared" ref="CN68:CV68" si="460">SUBTOTAL(9,CN69:CN79)</f>
        <v>748363400</v>
      </c>
      <c r="CO68" s="740">
        <f t="shared" si="460"/>
        <v>331361000</v>
      </c>
      <c r="CP68" s="740">
        <f t="shared" si="460"/>
        <v>66457900</v>
      </c>
      <c r="CQ68" s="740">
        <f t="shared" si="460"/>
        <v>104051500</v>
      </c>
      <c r="CR68" s="740">
        <f t="shared" si="460"/>
        <v>229699000</v>
      </c>
      <c r="CS68" s="700">
        <f t="shared" si="460"/>
        <v>0</v>
      </c>
      <c r="CT68" s="740">
        <f t="shared" si="460"/>
        <v>10611000</v>
      </c>
      <c r="CU68" s="740">
        <f t="shared" si="460"/>
        <v>6183000</v>
      </c>
      <c r="CV68" s="700">
        <f t="shared" si="460"/>
        <v>0</v>
      </c>
      <c r="CW68" s="741"/>
      <c r="CX68" s="740">
        <f>SUBTOTAL(9,CX69:CX79)</f>
        <v>0</v>
      </c>
      <c r="CY68" s="742"/>
      <c r="DA68" s="657"/>
      <c r="DB68" s="658">
        <f>SUBTOTAL(9,DB69:DB79)</f>
        <v>90214750</v>
      </c>
      <c r="DC68" s="657"/>
      <c r="DD68" s="658">
        <f>SUBTOTAL(9,DD69:DD79)</f>
        <v>76702750</v>
      </c>
      <c r="DE68" s="657"/>
      <c r="DF68" s="658">
        <f>SUBTOTAL(9,DF69:DF79)</f>
        <v>0</v>
      </c>
      <c r="DG68" s="657"/>
      <c r="DH68" s="658">
        <f>SUBTOTAL(9,DH69:DH79)</f>
        <v>21122210</v>
      </c>
      <c r="DI68" s="658">
        <f t="shared" si="110"/>
        <v>0</v>
      </c>
      <c r="DJ68" s="658">
        <f>SUBTOTAL(9,DJ69:DJ79)</f>
        <v>188039710</v>
      </c>
      <c r="DK68" s="657"/>
      <c r="DL68" s="658">
        <f>SUBTOTAL(9,DL69:DL79)</f>
        <v>28137030.920231253</v>
      </c>
      <c r="DM68" s="658">
        <f t="shared" si="112"/>
        <v>0</v>
      </c>
      <c r="DN68" s="658">
        <f>SUBTOTAL(9,DN69:DN79)</f>
        <v>216176740.92023122</v>
      </c>
      <c r="DO68" s="658">
        <f>SUBTOTAL(9,DO69:DO79)</f>
        <v>216176740.92023122</v>
      </c>
      <c r="DP68" s="658">
        <f>SUBTOTAL(9,DP69:DP79)</f>
        <v>0</v>
      </c>
      <c r="DQ68" s="657"/>
      <c r="DR68" s="658">
        <f>SUBTOTAL(9,DR69:DR79)</f>
        <v>0</v>
      </c>
      <c r="DS68" s="659"/>
      <c r="DU68" s="667"/>
      <c r="DV68" s="668">
        <f>SUBTOTAL(9,DV69:DV79)</f>
        <v>67664250</v>
      </c>
      <c r="DW68" s="667"/>
      <c r="DX68" s="668">
        <f>SUBTOTAL(9,DX69:DX79)</f>
        <v>99179000</v>
      </c>
      <c r="DY68" s="667"/>
      <c r="DZ68" s="668">
        <f>SUBTOTAL(9,DZ69:DZ79)</f>
        <v>0</v>
      </c>
      <c r="EA68" s="667"/>
      <c r="EB68" s="668">
        <f>SUBTOTAL(9,EB69:EB79)</f>
        <v>0</v>
      </c>
      <c r="EC68" s="668">
        <f t="shared" si="113"/>
        <v>0</v>
      </c>
      <c r="ED68" s="668">
        <f>SUBTOTAL(9,ED69:ED79)</f>
        <v>166843250</v>
      </c>
      <c r="EE68" s="667"/>
      <c r="EF68" s="668">
        <f>SUBTOTAL(9,EF69:EF79)</f>
        <v>28655153.241625</v>
      </c>
      <c r="EG68" s="668">
        <f t="shared" si="115"/>
        <v>0</v>
      </c>
      <c r="EH68" s="668">
        <f>SUBTOTAL(9,EH69:EH79)</f>
        <v>195498403.24162498</v>
      </c>
      <c r="EI68" s="668">
        <f>SUBTOTAL(9,EI69:EI79)</f>
        <v>195498403.24162498</v>
      </c>
      <c r="EJ68" s="668">
        <f>SUBTOTAL(9,EJ69:EJ79)</f>
        <v>0</v>
      </c>
      <c r="EK68" s="667"/>
      <c r="EL68" s="668">
        <f>SUBTOTAL(9,EL69:EL79)</f>
        <v>0</v>
      </c>
      <c r="EM68" s="669"/>
      <c r="EO68" s="667"/>
      <c r="EP68" s="668">
        <f>SUBTOTAL(9,EP69:EP79)</f>
        <v>83614750</v>
      </c>
      <c r="EQ68" s="667"/>
      <c r="ER68" s="668">
        <f>SUBTOTAL(9,ER69:ER79)</f>
        <v>73952750</v>
      </c>
      <c r="ES68" s="667"/>
      <c r="ET68" s="668">
        <f>SUBTOTAL(9,ET69:ET79)</f>
        <v>0</v>
      </c>
      <c r="EU68" s="667"/>
      <c r="EV68" s="668">
        <f>SUBTOTAL(9,EV69:EV79)</f>
        <v>21875810</v>
      </c>
      <c r="EW68" s="668">
        <f t="shared" si="116"/>
        <v>0</v>
      </c>
      <c r="EX68" s="668">
        <f>SUBTOTAL(9,EX69:EX79)</f>
        <v>179443310</v>
      </c>
      <c r="EY68" s="667"/>
      <c r="EZ68" s="668">
        <f>SUBTOTAL(9,EZ69:EZ79)</f>
        <v>26890612.540981248</v>
      </c>
      <c r="FA68" s="668">
        <f t="shared" si="118"/>
        <v>0</v>
      </c>
      <c r="FB68" s="668">
        <f>SUBTOTAL(9,FB69:FB79)</f>
        <v>206333922.54098123</v>
      </c>
      <c r="FC68" s="668">
        <f>SUBTOTAL(9,FC69:FC79)</f>
        <v>206333922.54098123</v>
      </c>
      <c r="FD68" s="668">
        <f>SUBTOTAL(9,FD69:FD79)</f>
        <v>0</v>
      </c>
      <c r="FE68" s="667"/>
      <c r="FF68" s="668">
        <f>SUBTOTAL(9,FF69:FF79)</f>
        <v>0</v>
      </c>
      <c r="FG68" s="670"/>
      <c r="FI68" s="657"/>
      <c r="FJ68" s="658">
        <f>SUBTOTAL(9,FJ69:FJ79)</f>
        <v>39692053.5</v>
      </c>
      <c r="FK68" s="657"/>
      <c r="FL68" s="658">
        <f>SUBTOTAL(9,FL69:FL79)</f>
        <v>132851224</v>
      </c>
      <c r="FM68" s="657"/>
      <c r="FN68" s="658">
        <f>SUBTOTAL(9,FN69:FN79)</f>
        <v>0</v>
      </c>
      <c r="FO68" s="657"/>
      <c r="FP68" s="658">
        <f>SUBTOTAL(9,FP69:FP79)</f>
        <v>6971278</v>
      </c>
      <c r="FQ68" s="658">
        <f t="shared" si="119"/>
        <v>0</v>
      </c>
      <c r="FR68" s="658">
        <f>SUBTOTAL(9,FR69:FR79)</f>
        <v>179514555.5</v>
      </c>
      <c r="FS68" s="657">
        <f t="shared" si="120"/>
        <v>0</v>
      </c>
      <c r="FT68" s="658">
        <f>SUBTOTAL(9,FT69:FT79)</f>
        <v>14356573.896855673</v>
      </c>
      <c r="FU68" s="658">
        <f t="shared" si="121"/>
        <v>0</v>
      </c>
      <c r="FV68" s="658">
        <f>SUBTOTAL(9,FV69:FV79)</f>
        <v>193871129.39685565</v>
      </c>
      <c r="FW68" s="658">
        <f>SUBTOTAL(9,FW69:FW79)</f>
        <v>193871129.39685565</v>
      </c>
      <c r="FX68" s="658">
        <f>SUBTOTAL(9,FX69:FX79)</f>
        <v>0</v>
      </c>
      <c r="FY68" s="657"/>
      <c r="FZ68" s="658">
        <f>SUBTOTAL(9,FZ69:FZ79)</f>
        <v>0</v>
      </c>
      <c r="GA68" s="670"/>
      <c r="GC68" s="657"/>
      <c r="GD68" s="658">
        <f>SUBTOTAL(9,GD69:GD79)</f>
        <v>167013750</v>
      </c>
      <c r="GE68" s="657"/>
      <c r="GF68" s="658">
        <f>SUBTOTAL(9,GF69:GF79)</f>
        <v>201592500</v>
      </c>
      <c r="GG68" s="657"/>
      <c r="GH68" s="658">
        <f>SUBTOTAL(9,GH69:GH79)</f>
        <v>18677500</v>
      </c>
      <c r="GI68" s="657"/>
      <c r="GJ68" s="658">
        <f>SUBTOTAL(9,GJ69:GJ79)</f>
        <v>0</v>
      </c>
      <c r="GK68" s="658">
        <f t="shared" si="122"/>
        <v>0</v>
      </c>
      <c r="GL68" s="658">
        <f>SUBTOTAL(9,GL69:GL79)</f>
        <v>387283750</v>
      </c>
      <c r="GM68" s="657"/>
      <c r="GN68" s="658">
        <f>SUBTOTAL(9,GN69:GN79)</f>
        <v>63088755.999687508</v>
      </c>
      <c r="GO68" s="658">
        <f t="shared" si="124"/>
        <v>0</v>
      </c>
      <c r="GP68" s="658">
        <f>SUBTOTAL(9,GP69:GP79)</f>
        <v>450372505.99968749</v>
      </c>
      <c r="GQ68" s="658">
        <f>SUBTOTAL(9,GQ69:GQ79)</f>
        <v>450372505.99968749</v>
      </c>
      <c r="GR68" s="658">
        <f>SUBTOTAL(9,GR69:GR79)</f>
        <v>0</v>
      </c>
      <c r="GS68" s="657"/>
      <c r="GT68" s="658">
        <f>SUBTOTAL(9,GT69:GT79)</f>
        <v>0</v>
      </c>
      <c r="GU68" s="670"/>
      <c r="GW68" s="657"/>
      <c r="GX68" s="658">
        <f>SUBTOTAL(9,GX69:GX79)</f>
        <v>51205530.75</v>
      </c>
      <c r="GY68" s="657"/>
      <c r="GZ68" s="658">
        <f>SUBTOTAL(9,GZ69:GZ79)</f>
        <v>155710521.50294515</v>
      </c>
      <c r="HA68" s="657"/>
      <c r="HB68" s="658">
        <f>SUBTOTAL(9,HB69:HB79)</f>
        <v>140966609</v>
      </c>
      <c r="HC68" s="657"/>
      <c r="HD68" s="658">
        <f>SUBTOTAL(9,HD69:HD79)</f>
        <v>267240</v>
      </c>
      <c r="HE68" s="658">
        <f t="shared" si="125"/>
        <v>0</v>
      </c>
      <c r="HF68" s="658">
        <f>SUBTOTAL(9,HF69:HF79)</f>
        <v>348149901.25294518</v>
      </c>
      <c r="HG68" s="657"/>
      <c r="HH68" s="658">
        <f>SUBTOTAL(9,HH69:HH79)</f>
        <v>51191252.856326029</v>
      </c>
      <c r="HI68" s="658">
        <f t="shared" si="127"/>
        <v>0</v>
      </c>
      <c r="HJ68" s="658">
        <f>SUBTOTAL(9,HJ69:HJ79)</f>
        <v>399341154.10927123</v>
      </c>
      <c r="HK68" s="658">
        <f>SUBTOTAL(9,HK69:HK79)</f>
        <v>399341154.10927123</v>
      </c>
      <c r="HL68" s="658">
        <f>SUBTOTAL(9,HL69:HL79)</f>
        <v>0</v>
      </c>
      <c r="HM68" s="657"/>
      <c r="HN68" s="658">
        <f>SUBTOTAL(9,HN69:HN79)</f>
        <v>0</v>
      </c>
      <c r="HO68" s="659"/>
      <c r="HQ68" s="671"/>
      <c r="HR68" s="672">
        <f>SUBTOTAL(9,HR69:HR79)</f>
        <v>0</v>
      </c>
      <c r="HS68" s="671"/>
      <c r="HT68" s="672">
        <f>SUBTOTAL(9,HT69:HT79)</f>
        <v>0</v>
      </c>
      <c r="HU68" s="671"/>
      <c r="HV68" s="672">
        <f>SUBTOTAL(9,HV69:HV79)</f>
        <v>0</v>
      </c>
      <c r="HW68" s="671"/>
      <c r="HX68" s="672">
        <f>SUBTOTAL(9,HX69:HX79)</f>
        <v>0</v>
      </c>
      <c r="HY68" s="673">
        <f t="shared" si="128"/>
        <v>0</v>
      </c>
      <c r="HZ68" s="672">
        <f>SUBTOTAL(9,HZ69:HZ79)</f>
        <v>0</v>
      </c>
      <c r="IA68" s="671"/>
      <c r="IB68" s="672">
        <f>SUBTOTAL(9,IB69:IB79)</f>
        <v>0</v>
      </c>
      <c r="IC68" s="673">
        <f t="shared" si="129"/>
        <v>0</v>
      </c>
      <c r="ID68" s="672">
        <f>SUBTOTAL(9,ID69:ID79)</f>
        <v>0</v>
      </c>
      <c r="IE68" s="672">
        <f>SUBTOTAL(9,IE69:IE79)</f>
        <v>0</v>
      </c>
      <c r="IF68" s="672">
        <f>SUBTOTAL(9,IF69:IF79)</f>
        <v>0</v>
      </c>
      <c r="IG68" s="671"/>
      <c r="IH68" s="672">
        <f>SUBTOTAL(9,IH69:IH79)</f>
        <v>0</v>
      </c>
      <c r="II68" s="670"/>
      <c r="IK68" s="671"/>
      <c r="IL68" s="672">
        <f>SUBTOTAL(9,IL69:IL79)</f>
        <v>0</v>
      </c>
      <c r="IM68" s="671"/>
      <c r="IN68" s="672">
        <f>SUBTOTAL(9,IN69:IN79)</f>
        <v>0</v>
      </c>
      <c r="IO68" s="671"/>
      <c r="IP68" s="672">
        <f>SUBTOTAL(9,IP69:IP79)</f>
        <v>0</v>
      </c>
      <c r="IQ68" s="671"/>
      <c r="IR68" s="672">
        <f>SUBTOTAL(9,IR69:IR79)</f>
        <v>0</v>
      </c>
      <c r="IS68" s="673">
        <f t="shared" si="130"/>
        <v>0</v>
      </c>
      <c r="IT68" s="672">
        <f>SUBTOTAL(9,IT69:IT79)</f>
        <v>0</v>
      </c>
      <c r="IU68" s="671"/>
      <c r="IV68" s="672">
        <f>SUBTOTAL(9,IV69:IV79)</f>
        <v>0</v>
      </c>
      <c r="IW68" s="673">
        <f t="shared" si="131"/>
        <v>0</v>
      </c>
      <c r="IX68" s="672">
        <f>SUBTOTAL(9,IX69:IX79)</f>
        <v>0</v>
      </c>
      <c r="IY68" s="672">
        <f>SUBTOTAL(9,IY69:IY79)</f>
        <v>0</v>
      </c>
      <c r="IZ68" s="672">
        <f>SUBTOTAL(9,IZ69:IZ79)</f>
        <v>0</v>
      </c>
      <c r="JA68" s="671"/>
      <c r="JB68" s="672">
        <f>SUBTOTAL(9,JB69:JB79)</f>
        <v>0</v>
      </c>
      <c r="JC68" s="670"/>
      <c r="JE68" s="671"/>
      <c r="JF68" s="672">
        <f>SUBTOTAL(9,JF69:JF79)</f>
        <v>0</v>
      </c>
      <c r="JG68" s="671"/>
      <c r="JH68" s="672">
        <f>SUBTOTAL(9,JH69:JH79)</f>
        <v>0</v>
      </c>
      <c r="JI68" s="671"/>
      <c r="JJ68" s="672">
        <f>SUBTOTAL(9,JJ69:JJ79)</f>
        <v>0</v>
      </c>
      <c r="JK68" s="671"/>
      <c r="JL68" s="672">
        <f>SUBTOTAL(9,JL69:JL79)</f>
        <v>0</v>
      </c>
      <c r="JM68" s="673">
        <f t="shared" si="132"/>
        <v>0</v>
      </c>
      <c r="JN68" s="672">
        <f>SUBTOTAL(9,JN69:JN79)</f>
        <v>0</v>
      </c>
      <c r="JO68" s="671"/>
      <c r="JP68" s="672">
        <f>SUBTOTAL(9,JP69:JP79)</f>
        <v>0</v>
      </c>
      <c r="JQ68" s="673">
        <f t="shared" si="133"/>
        <v>0</v>
      </c>
      <c r="JR68" s="672">
        <f>SUBTOTAL(9,JR69:JR79)</f>
        <v>0</v>
      </c>
      <c r="JS68" s="672">
        <f>SUBTOTAL(9,JS69:JS79)</f>
        <v>0</v>
      </c>
      <c r="JT68" s="672">
        <f>SUBTOTAL(9,JT69:JT79)</f>
        <v>0</v>
      </c>
      <c r="JU68" s="671"/>
      <c r="JV68" s="672">
        <f>SUBTOTAL(9,JV69:JV79)</f>
        <v>0</v>
      </c>
      <c r="JW68" s="670"/>
      <c r="JY68" s="671"/>
      <c r="JZ68" s="672">
        <f>SUBTOTAL(9,JZ69:JZ79)</f>
        <v>0</v>
      </c>
      <c r="KA68" s="671"/>
      <c r="KB68" s="672">
        <f>SUBTOTAL(9,KB69:KB79)</f>
        <v>0</v>
      </c>
      <c r="KC68" s="671"/>
      <c r="KD68" s="672">
        <f>SUBTOTAL(9,KD69:KD79)</f>
        <v>0</v>
      </c>
      <c r="KE68" s="671"/>
      <c r="KF68" s="672">
        <f>SUBTOTAL(9,KF69:KF79)</f>
        <v>0</v>
      </c>
      <c r="KG68" s="673">
        <f t="shared" si="134"/>
        <v>0</v>
      </c>
      <c r="KH68" s="672">
        <f>SUBTOTAL(9,KH69:KH79)</f>
        <v>0</v>
      </c>
      <c r="KI68" s="671"/>
      <c r="KJ68" s="672">
        <f>SUBTOTAL(9,KJ69:KJ79)</f>
        <v>0</v>
      </c>
      <c r="KK68" s="673">
        <f t="shared" si="135"/>
        <v>0</v>
      </c>
      <c r="KL68" s="672">
        <f>SUBTOTAL(9,KL69:KL79)</f>
        <v>0</v>
      </c>
      <c r="KM68" s="672">
        <f>SUBTOTAL(9,KM69:KM79)</f>
        <v>0</v>
      </c>
      <c r="KN68" s="672">
        <f>SUBTOTAL(9,KN69:KN79)</f>
        <v>0</v>
      </c>
      <c r="KO68" s="671"/>
      <c r="KP68" s="672">
        <f>SUBTOTAL(9,KP69:KP79)</f>
        <v>0</v>
      </c>
      <c r="KQ68" s="670"/>
      <c r="KS68" s="671"/>
      <c r="KT68" s="672">
        <f>SUBTOTAL(9,KT69:KT79)</f>
        <v>0</v>
      </c>
      <c r="KU68" s="671"/>
      <c r="KV68" s="672">
        <f>SUBTOTAL(9,KV69:KV79)</f>
        <v>0</v>
      </c>
      <c r="KW68" s="671"/>
      <c r="KX68" s="672">
        <f>SUBTOTAL(9,KX69:KX79)</f>
        <v>0</v>
      </c>
      <c r="KY68" s="671"/>
      <c r="KZ68" s="672">
        <f>SUBTOTAL(9,KZ69:KZ79)</f>
        <v>0</v>
      </c>
      <c r="LA68" s="673">
        <f t="shared" si="136"/>
        <v>0</v>
      </c>
      <c r="LB68" s="672">
        <f>SUBTOTAL(9,LB69:LB79)</f>
        <v>0</v>
      </c>
      <c r="LC68" s="671"/>
      <c r="LD68" s="672">
        <f>SUBTOTAL(9,LD69:LD79)</f>
        <v>0</v>
      </c>
      <c r="LE68" s="673">
        <f t="shared" si="137"/>
        <v>0</v>
      </c>
      <c r="LF68" s="672">
        <f>SUBTOTAL(9,LF69:LF79)</f>
        <v>0</v>
      </c>
      <c r="LG68" s="672">
        <f>SUBTOTAL(9,LG69:LG79)</f>
        <v>0</v>
      </c>
      <c r="LH68" s="672">
        <f>SUBTOTAL(9,LH69:LH79)</f>
        <v>0</v>
      </c>
      <c r="LI68" s="671"/>
      <c r="LJ68" s="672">
        <f>SUBTOTAL(9,LJ69:LJ79)</f>
        <v>0</v>
      </c>
      <c r="LK68" s="670"/>
      <c r="LM68" s="671"/>
      <c r="LN68" s="672">
        <f>SUBTOTAL(9,LN69:LN79)</f>
        <v>0</v>
      </c>
      <c r="LO68" s="671"/>
      <c r="LP68" s="672">
        <f>SUBTOTAL(9,LP69:LP79)</f>
        <v>0</v>
      </c>
      <c r="LQ68" s="671"/>
      <c r="LR68" s="672">
        <f>SUBTOTAL(9,LR69:LR79)</f>
        <v>0</v>
      </c>
      <c r="LS68" s="671"/>
      <c r="LT68" s="672">
        <f>SUBTOTAL(9,LT69:LT79)</f>
        <v>0</v>
      </c>
      <c r="LU68" s="673">
        <f t="shared" si="138"/>
        <v>0</v>
      </c>
      <c r="LV68" s="672">
        <f>SUBTOTAL(9,LV69:LV79)</f>
        <v>0</v>
      </c>
      <c r="LW68" s="671"/>
      <c r="LX68" s="672">
        <f>SUBTOTAL(9,LX69:LX79)</f>
        <v>0</v>
      </c>
      <c r="LY68" s="673">
        <f t="shared" si="139"/>
        <v>0</v>
      </c>
      <c r="LZ68" s="672">
        <f>SUBTOTAL(9,LZ69:LZ79)</f>
        <v>0</v>
      </c>
      <c r="MA68" s="672">
        <f>SUBTOTAL(9,MA69:MA79)</f>
        <v>0</v>
      </c>
      <c r="MB68" s="672">
        <f>SUBTOTAL(9,MB69:MB79)</f>
        <v>0</v>
      </c>
      <c r="MC68" s="671"/>
      <c r="MD68" s="672">
        <f>SUBTOTAL(9,MD69:MD79)</f>
        <v>0</v>
      </c>
      <c r="ME68" s="670"/>
      <c r="MG68" s="671"/>
      <c r="MH68" s="672">
        <f>SUBTOTAL(9,MH69:MH79)</f>
        <v>0</v>
      </c>
      <c r="MI68" s="671"/>
      <c r="MJ68" s="672">
        <f>SUBTOTAL(9,MJ69:MJ79)</f>
        <v>0</v>
      </c>
      <c r="MK68" s="671"/>
      <c r="ML68" s="672">
        <f>SUBTOTAL(9,ML69:ML79)</f>
        <v>0</v>
      </c>
      <c r="MM68" s="671"/>
      <c r="MN68" s="672">
        <f>SUBTOTAL(9,MN69:MN79)</f>
        <v>0</v>
      </c>
      <c r="MO68" s="673">
        <f t="shared" si="140"/>
        <v>0</v>
      </c>
      <c r="MP68" s="672">
        <f>SUBTOTAL(9,MP69:MP79)</f>
        <v>0</v>
      </c>
      <c r="MQ68" s="671"/>
      <c r="MR68" s="672">
        <f>SUBTOTAL(9,MR69:MR79)</f>
        <v>0</v>
      </c>
      <c r="MS68" s="673">
        <f t="shared" si="141"/>
        <v>0</v>
      </c>
      <c r="MT68" s="672">
        <f>SUBTOTAL(9,MT69:MT79)</f>
        <v>0</v>
      </c>
      <c r="MU68" s="672">
        <f>SUBTOTAL(9,MU69:MU79)</f>
        <v>0</v>
      </c>
      <c r="MV68" s="672">
        <f>SUBTOTAL(9,MV69:MV79)</f>
        <v>0</v>
      </c>
      <c r="MW68" s="671"/>
      <c r="MX68" s="672">
        <f>SUBTOTAL(9,MX69:MX79)</f>
        <v>0</v>
      </c>
      <c r="MY68" s="670"/>
      <c r="NA68" s="671"/>
      <c r="NB68" s="672">
        <f>SUBTOTAL(9,NB69:NB79)</f>
        <v>0</v>
      </c>
      <c r="NC68" s="671"/>
      <c r="ND68" s="672">
        <f>SUBTOTAL(9,ND69:ND79)</f>
        <v>0</v>
      </c>
      <c r="NE68" s="671"/>
      <c r="NF68" s="672">
        <f>SUBTOTAL(9,NF69:NF79)</f>
        <v>0</v>
      </c>
      <c r="NG68" s="671"/>
      <c r="NH68" s="672">
        <f>SUBTOTAL(9,NH69:NH79)</f>
        <v>0</v>
      </c>
      <c r="NI68" s="673">
        <f t="shared" si="142"/>
        <v>0</v>
      </c>
      <c r="NJ68" s="672">
        <f>SUBTOTAL(9,NJ69:NJ79)</f>
        <v>0</v>
      </c>
      <c r="NK68" s="671"/>
      <c r="NL68" s="672">
        <f>SUBTOTAL(9,NL69:NL79)</f>
        <v>0</v>
      </c>
      <c r="NM68" s="673">
        <f t="shared" si="143"/>
        <v>0</v>
      </c>
      <c r="NN68" s="672">
        <f>SUBTOTAL(9,NN69:NN79)</f>
        <v>0</v>
      </c>
      <c r="NO68" s="672">
        <f>SUBTOTAL(9,NO69:NO79)</f>
        <v>0</v>
      </c>
      <c r="NP68" s="672">
        <f>SUBTOTAL(9,NP69:NP79)</f>
        <v>0</v>
      </c>
      <c r="NQ68" s="671"/>
      <c r="NR68" s="672">
        <f>SUBTOTAL(9,NR69:NR79)</f>
        <v>0</v>
      </c>
      <c r="NS68" s="670"/>
      <c r="NU68" s="671"/>
      <c r="NV68" s="672">
        <f>SUBTOTAL(9,NV69:NV79)</f>
        <v>0</v>
      </c>
      <c r="NW68" s="671"/>
      <c r="NX68" s="672">
        <f>SUBTOTAL(9,NX69:NX79)</f>
        <v>0</v>
      </c>
      <c r="NY68" s="671"/>
      <c r="NZ68" s="672">
        <f>SUBTOTAL(9,NZ69:NZ79)</f>
        <v>0</v>
      </c>
      <c r="OA68" s="671"/>
      <c r="OB68" s="672">
        <f>SUBTOTAL(9,OB69:OB79)</f>
        <v>0</v>
      </c>
      <c r="OC68" s="673">
        <f t="shared" si="144"/>
        <v>0</v>
      </c>
      <c r="OD68" s="672">
        <f>SUBTOTAL(9,OD69:OD79)</f>
        <v>0</v>
      </c>
      <c r="OE68" s="671"/>
      <c r="OF68" s="672">
        <f>SUBTOTAL(9,OF69:OF79)</f>
        <v>0</v>
      </c>
      <c r="OG68" s="673">
        <f t="shared" si="145"/>
        <v>0</v>
      </c>
      <c r="OH68" s="672">
        <f>SUBTOTAL(9,OH69:OH79)</f>
        <v>0</v>
      </c>
      <c r="OI68" s="672">
        <f>SUBTOTAL(9,OI69:OI79)</f>
        <v>0</v>
      </c>
      <c r="OJ68" s="672">
        <f>SUBTOTAL(9,OJ69:OJ79)</f>
        <v>0</v>
      </c>
      <c r="OK68" s="671"/>
      <c r="OL68" s="672">
        <f>SUBTOTAL(9,OL69:OL79)</f>
        <v>0</v>
      </c>
      <c r="OM68" s="670"/>
      <c r="OO68" s="671"/>
      <c r="OP68" s="672">
        <f>SUBTOTAL(9,OP69:OP79)</f>
        <v>0</v>
      </c>
      <c r="OQ68" s="671"/>
      <c r="OR68" s="672">
        <f>SUBTOTAL(9,OR69:OR79)</f>
        <v>0</v>
      </c>
      <c r="OS68" s="671"/>
      <c r="OT68" s="672">
        <f>SUBTOTAL(9,OT69:OT79)</f>
        <v>0</v>
      </c>
      <c r="OU68" s="671"/>
      <c r="OV68" s="672">
        <f>SUBTOTAL(9,OV69:OV79)</f>
        <v>0</v>
      </c>
      <c r="OW68" s="673">
        <f t="shared" si="146"/>
        <v>0</v>
      </c>
      <c r="OX68" s="672">
        <f>SUBTOTAL(9,OX69:OX79)</f>
        <v>0</v>
      </c>
      <c r="OY68" s="671"/>
      <c r="OZ68" s="672">
        <f>SUBTOTAL(9,OZ69:OZ79)</f>
        <v>0</v>
      </c>
      <c r="PA68" s="673">
        <f t="shared" si="147"/>
        <v>0</v>
      </c>
      <c r="PB68" s="672">
        <f>SUBTOTAL(9,PB69:PB79)</f>
        <v>0</v>
      </c>
      <c r="PC68" s="672">
        <f>SUBTOTAL(9,PC69:PC79)</f>
        <v>0</v>
      </c>
      <c r="PD68" s="672">
        <f>SUBTOTAL(9,PD69:PD79)</f>
        <v>0</v>
      </c>
      <c r="PE68" s="671"/>
      <c r="PF68" s="672">
        <f>SUBTOTAL(9,PF69:PF79)</f>
        <v>0</v>
      </c>
      <c r="PG68" s="670"/>
      <c r="PI68" s="671"/>
      <c r="PJ68" s="672">
        <f>SUBTOTAL(9,PJ69:PJ79)</f>
        <v>0</v>
      </c>
      <c r="PK68" s="671"/>
      <c r="PL68" s="672">
        <f>SUBTOTAL(9,PL69:PL79)</f>
        <v>0</v>
      </c>
      <c r="PM68" s="671"/>
      <c r="PN68" s="672">
        <f>SUBTOTAL(9,PN69:PN79)</f>
        <v>0</v>
      </c>
      <c r="PO68" s="671"/>
      <c r="PP68" s="672">
        <f>SUBTOTAL(9,PP69:PP79)</f>
        <v>0</v>
      </c>
      <c r="PQ68" s="673">
        <f t="shared" si="148"/>
        <v>0</v>
      </c>
      <c r="PR68" s="672">
        <f>SUBTOTAL(9,PR69:PR79)</f>
        <v>0</v>
      </c>
      <c r="PS68" s="671"/>
      <c r="PT68" s="672">
        <f>SUBTOTAL(9,PT69:PT79)</f>
        <v>0</v>
      </c>
      <c r="PU68" s="673">
        <f t="shared" si="149"/>
        <v>0</v>
      </c>
      <c r="PV68" s="672">
        <f>SUBTOTAL(9,PV69:PV79)</f>
        <v>0</v>
      </c>
      <c r="PW68" s="672">
        <f>SUBTOTAL(9,PW69:PW79)</f>
        <v>0</v>
      </c>
      <c r="PX68" s="672">
        <f>SUBTOTAL(9,PX69:PX79)</f>
        <v>0</v>
      </c>
      <c r="PY68" s="671"/>
      <c r="PZ68" s="672">
        <f>SUBTOTAL(9,PZ69:PZ79)</f>
        <v>0</v>
      </c>
      <c r="QA68" s="670"/>
      <c r="QC68" s="671"/>
      <c r="QD68" s="672">
        <f>SUBTOTAL(9,QD69:QD79)</f>
        <v>0</v>
      </c>
      <c r="QE68" s="671"/>
      <c r="QF68" s="672">
        <f>SUBTOTAL(9,QF69:QF79)</f>
        <v>0</v>
      </c>
      <c r="QG68" s="671"/>
      <c r="QH68" s="672">
        <f>SUBTOTAL(9,QH69:QH79)</f>
        <v>0</v>
      </c>
      <c r="QI68" s="671"/>
      <c r="QJ68" s="672">
        <f>SUBTOTAL(9,QJ69:QJ79)</f>
        <v>0</v>
      </c>
      <c r="QK68" s="673">
        <f t="shared" si="150"/>
        <v>0</v>
      </c>
      <c r="QL68" s="672">
        <f>SUBTOTAL(9,QL69:QL79)</f>
        <v>0</v>
      </c>
      <c r="QM68" s="671"/>
      <c r="QN68" s="672">
        <f>SUBTOTAL(9,QN69:QN79)</f>
        <v>0</v>
      </c>
      <c r="QO68" s="673">
        <f t="shared" si="151"/>
        <v>0</v>
      </c>
      <c r="QP68" s="672">
        <f>SUBTOTAL(9,QP69:QP79)</f>
        <v>0</v>
      </c>
      <c r="QQ68" s="672">
        <f>SUBTOTAL(9,QQ69:QQ79)</f>
        <v>0</v>
      </c>
      <c r="QR68" s="672">
        <f>SUBTOTAL(9,QR69:QR79)</f>
        <v>0</v>
      </c>
      <c r="QS68" s="671"/>
      <c r="QT68" s="672">
        <f>SUBTOTAL(9,QT69:QT79)</f>
        <v>0</v>
      </c>
      <c r="QU68" s="670"/>
      <c r="RA68" s="785">
        <f t="shared" si="445"/>
        <v>0</v>
      </c>
      <c r="RB68" s="785" t="e">
        <f t="shared" si="446"/>
        <v>#REF!</v>
      </c>
      <c r="RC68" s="677">
        <f t="shared" si="447"/>
        <v>0</v>
      </c>
      <c r="RD68" s="677">
        <f t="shared" si="447"/>
        <v>0</v>
      </c>
      <c r="RE68" s="677">
        <f t="shared" si="447"/>
        <v>0</v>
      </c>
      <c r="RF68" s="677">
        <f t="shared" si="447"/>
        <v>0</v>
      </c>
      <c r="RG68" s="677">
        <f t="shared" si="447"/>
        <v>0</v>
      </c>
      <c r="RH68" s="677">
        <f t="shared" si="447"/>
        <v>0</v>
      </c>
      <c r="RI68" s="677">
        <f t="shared" si="447"/>
        <v>0</v>
      </c>
      <c r="RJ68" s="677">
        <f t="shared" si="447"/>
        <v>0</v>
      </c>
      <c r="RK68" s="677" t="e">
        <f>#REF!</f>
        <v>#REF!</v>
      </c>
      <c r="RL68" s="677" t="e">
        <f>#REF!</f>
        <v>#REF!</v>
      </c>
      <c r="RM68" s="677">
        <f t="shared" si="448"/>
        <v>0</v>
      </c>
      <c r="RN68" s="677">
        <f t="shared" si="448"/>
        <v>0</v>
      </c>
      <c r="RO68" s="677">
        <f t="shared" si="448"/>
        <v>0</v>
      </c>
      <c r="RP68" s="677">
        <f t="shared" si="448"/>
        <v>0</v>
      </c>
      <c r="RQ68" s="677">
        <f t="shared" si="448"/>
        <v>0</v>
      </c>
      <c r="RR68" s="677">
        <f t="shared" si="448"/>
        <v>0</v>
      </c>
      <c r="RS68" s="677">
        <f t="shared" si="448"/>
        <v>0</v>
      </c>
      <c r="RT68" s="677">
        <f t="shared" si="448"/>
        <v>0</v>
      </c>
      <c r="RV68" s="675">
        <f t="shared" si="449"/>
        <v>0</v>
      </c>
      <c r="RW68" s="675">
        <f t="shared" si="450"/>
        <v>0</v>
      </c>
      <c r="RX68" s="675">
        <f t="shared" si="451"/>
        <v>0</v>
      </c>
      <c r="RY68" s="675">
        <f t="shared" si="452"/>
        <v>0</v>
      </c>
      <c r="RZ68" s="675">
        <f t="shared" si="453"/>
        <v>0</v>
      </c>
      <c r="SA68" s="675">
        <f t="shared" si="454"/>
        <v>0</v>
      </c>
      <c r="SB68" s="675">
        <f t="shared" si="455"/>
        <v>0</v>
      </c>
      <c r="SC68" s="675">
        <f t="shared" si="456"/>
        <v>0</v>
      </c>
      <c r="SD68" s="675" t="e">
        <f xml:space="preserve"> SUMIF(#REF!,$SD$8,#REF!)</f>
        <v>#REF!</v>
      </c>
      <c r="SE68" s="676" t="e">
        <f xml:space="preserve"> SUMIF(#REF!,$SE$8,#REF!)</f>
        <v>#REF!</v>
      </c>
      <c r="SG68" s="675">
        <f t="shared" si="457"/>
        <v>0</v>
      </c>
      <c r="SH68" s="675">
        <f t="shared" si="457"/>
        <v>0</v>
      </c>
      <c r="SI68" s="675">
        <f t="shared" si="457"/>
        <v>0</v>
      </c>
      <c r="SJ68" s="675">
        <f t="shared" si="457"/>
        <v>0</v>
      </c>
      <c r="SK68" s="675">
        <f t="shared" si="457"/>
        <v>0</v>
      </c>
      <c r="SL68" s="675">
        <f t="shared" si="457"/>
        <v>0</v>
      </c>
      <c r="SM68" s="675">
        <f t="shared" si="457"/>
        <v>0</v>
      </c>
      <c r="SN68" s="675">
        <f t="shared" si="457"/>
        <v>0</v>
      </c>
      <c r="SO68" s="675" t="e">
        <f t="shared" si="457"/>
        <v>#REF!</v>
      </c>
      <c r="SP68" s="675" t="e">
        <f t="shared" si="457"/>
        <v>#REF!</v>
      </c>
      <c r="SQ68" s="675">
        <f t="shared" si="458"/>
        <v>0</v>
      </c>
      <c r="SR68" s="675">
        <f t="shared" si="458"/>
        <v>0</v>
      </c>
      <c r="SS68" s="675">
        <f t="shared" si="458"/>
        <v>0</v>
      </c>
      <c r="ST68" s="675">
        <f t="shared" si="458"/>
        <v>0</v>
      </c>
      <c r="SU68" s="675">
        <f t="shared" si="458"/>
        <v>0</v>
      </c>
      <c r="SV68" s="675">
        <f t="shared" si="458"/>
        <v>0</v>
      </c>
      <c r="SW68" s="675">
        <f t="shared" si="458"/>
        <v>0</v>
      </c>
      <c r="SX68" s="675">
        <f t="shared" si="458"/>
        <v>0</v>
      </c>
      <c r="SY68" s="675" t="e">
        <f>#REF!*$AP68</f>
        <v>#REF!</v>
      </c>
      <c r="SZ68" s="675" t="e">
        <f>#REF!*$AP68</f>
        <v>#REF!</v>
      </c>
      <c r="TA68" s="675" t="e">
        <f>#REF!*$AP68</f>
        <v>#REF!</v>
      </c>
      <c r="TB68" s="675" t="e">
        <f>#REF!*$AP68</f>
        <v>#REF!</v>
      </c>
      <c r="TC68" s="675" t="e">
        <f>#REF!*$AP68</f>
        <v>#REF!</v>
      </c>
      <c r="TE68" s="675">
        <f t="shared" si="152"/>
        <v>0</v>
      </c>
      <c r="TF68" s="675">
        <f t="shared" si="153"/>
        <v>0</v>
      </c>
      <c r="TG68" s="675">
        <f t="shared" si="154"/>
        <v>0</v>
      </c>
      <c r="TH68" s="675">
        <f t="shared" si="155"/>
        <v>0</v>
      </c>
      <c r="TI68" s="675">
        <f t="shared" si="156"/>
        <v>0</v>
      </c>
      <c r="TJ68" s="675">
        <f t="shared" si="157"/>
        <v>0</v>
      </c>
      <c r="TK68" s="675">
        <f t="shared" si="158"/>
        <v>0</v>
      </c>
      <c r="TL68" s="675">
        <f t="shared" si="159"/>
        <v>0</v>
      </c>
      <c r="TM68" s="675">
        <f t="shared" si="160"/>
        <v>0</v>
      </c>
      <c r="TN68" s="676">
        <f t="shared" si="161"/>
        <v>0</v>
      </c>
      <c r="TP68" s="675">
        <f>IFERROR(SG68*(1+LEVEL_2!#REF!),0)</f>
        <v>0</v>
      </c>
      <c r="TQ68" s="675">
        <f>IFERROR(SH68*(1+LEVEL_2!#REF!),0)</f>
        <v>0</v>
      </c>
      <c r="TR68" s="675">
        <f>IFERROR(SI68*(1+LEVEL_2!#REF!),0)</f>
        <v>0</v>
      </c>
      <c r="TS68" s="675">
        <f>IFERROR(SJ68*(1+LEVEL_2!#REF!),0)</f>
        <v>0</v>
      </c>
      <c r="TT68" s="675">
        <f>IFERROR(SK68*(1+LEVEL_2!#REF!),0)</f>
        <v>0</v>
      </c>
      <c r="TU68" s="675">
        <f>IFERROR(SL68*(1+LEVEL_2!#REF!),0)</f>
        <v>0</v>
      </c>
      <c r="TV68" s="675">
        <f>IFERROR(SM68*(1+LEVEL_2!#REF!),0)</f>
        <v>0</v>
      </c>
      <c r="TW68" s="675">
        <f>IFERROR(SN68*(1+LEVEL_2!#REF!),0)</f>
        <v>0</v>
      </c>
      <c r="TX68" s="675">
        <f>IFERROR(SO68*(1+LEVEL_2!#REF!),0)</f>
        <v>0</v>
      </c>
      <c r="TY68" s="675">
        <f>IFERROR(SP68*(1+LEVEL_2!#REF!),0)</f>
        <v>0</v>
      </c>
      <c r="TZ68" s="675">
        <f>IFERROR(SQ68*(1+LEVEL_2!#REF!),0)</f>
        <v>0</v>
      </c>
      <c r="UA68" s="675">
        <f>IFERROR(SR68*(1+LEVEL_2!#REF!),0)</f>
        <v>0</v>
      </c>
      <c r="UB68" s="675">
        <f>IFERROR(SS68*(1+LEVEL_2!#REF!),0)</f>
        <v>0</v>
      </c>
      <c r="UC68" s="675">
        <f>IFERROR(ST68*(1+LEVEL_2!#REF!),0)</f>
        <v>0</v>
      </c>
      <c r="UD68" s="675">
        <f>IFERROR(SU68*(1+LEVEL_2!#REF!),0)</f>
        <v>0</v>
      </c>
      <c r="UE68" s="675">
        <f>IFERROR(SV68*(1+LEVEL_2!#REF!),0)</f>
        <v>0</v>
      </c>
      <c r="UF68" s="675">
        <f>IFERROR(SW68*(1+LEVEL_2!#REF!),0)</f>
        <v>0</v>
      </c>
      <c r="UG68" s="675">
        <f>IFERROR(SX68*(1+LEVEL_2!#REF!),0)</f>
        <v>0</v>
      </c>
      <c r="UH68" s="675">
        <f>IFERROR(SY68*(1+LEVEL_2!#REF!),0)</f>
        <v>0</v>
      </c>
      <c r="UI68" s="675">
        <f>IFERROR(SZ68*(1+LEVEL_2!#REF!),0)</f>
        <v>0</v>
      </c>
      <c r="UJ68" s="675">
        <f>IFERROR(TA68*(1+LEVEL_2!#REF!),0)</f>
        <v>0</v>
      </c>
      <c r="UK68" s="675">
        <f>IFERROR(TB68*(1+LEVEL_2!#REF!),0)</f>
        <v>0</v>
      </c>
      <c r="UL68" s="675">
        <f>IFERROR(TC68*(1+LEVEL_2!#REF!),0)</f>
        <v>0</v>
      </c>
      <c r="UN68" s="675">
        <f t="shared" si="162"/>
        <v>0</v>
      </c>
      <c r="UO68" s="675">
        <f t="shared" si="163"/>
        <v>0</v>
      </c>
      <c r="UP68" s="675">
        <f t="shared" si="164"/>
        <v>0</v>
      </c>
      <c r="UQ68" s="675">
        <f t="shared" si="165"/>
        <v>0</v>
      </c>
      <c r="UR68" s="675">
        <f t="shared" si="166"/>
        <v>0</v>
      </c>
      <c r="US68" s="675">
        <f t="shared" si="167"/>
        <v>0</v>
      </c>
      <c r="UT68" s="675">
        <f t="shared" si="168"/>
        <v>0</v>
      </c>
      <c r="UU68" s="675">
        <f t="shared" si="169"/>
        <v>0</v>
      </c>
      <c r="UV68" s="675">
        <f t="shared" si="170"/>
        <v>0</v>
      </c>
      <c r="UW68" s="676">
        <f t="shared" si="171"/>
        <v>0</v>
      </c>
    </row>
    <row r="69" spans="1:569" s="645" customFormat="1" ht="20.100000000000001" customHeight="1">
      <c r="A69" s="677" t="s">
        <v>112</v>
      </c>
      <c r="B69" s="677" t="s">
        <v>112</v>
      </c>
      <c r="C69" s="764" t="s">
        <v>490</v>
      </c>
      <c r="D69" s="764"/>
      <c r="E69" s="796" t="s">
        <v>491</v>
      </c>
      <c r="F69" s="802" t="s">
        <v>492</v>
      </c>
      <c r="G69" s="796" t="s">
        <v>493</v>
      </c>
      <c r="H69" s="797" t="s">
        <v>365</v>
      </c>
      <c r="I69" s="789">
        <f>Rev.1_Base!G111</f>
        <v>4418</v>
      </c>
      <c r="J69" s="789">
        <f>Rev.1_Base!H111</f>
        <v>2546</v>
      </c>
      <c r="K69" s="789">
        <f>Rev.1_Base!J111</f>
        <v>2405</v>
      </c>
      <c r="L69" s="789">
        <f>Rev.1_Base!K111</f>
        <v>533</v>
      </c>
      <c r="M69" s="770"/>
      <c r="N69" s="771">
        <f t="shared" si="393"/>
        <v>4418</v>
      </c>
      <c r="O69" s="772">
        <f t="shared" si="394"/>
        <v>0</v>
      </c>
      <c r="Q69" s="789">
        <f>Rev.1_Base!M111</f>
        <v>1872</v>
      </c>
      <c r="R69" s="795">
        <f>Rev.1_Base!O111</f>
        <v>533</v>
      </c>
      <c r="S69" s="795">
        <f>Rev.1_Base!Q111</f>
        <v>702</v>
      </c>
      <c r="T69" s="795">
        <f>Rev.1_Base!S111</f>
        <v>1311</v>
      </c>
      <c r="U69" s="795">
        <f>Rev.1_Base!U111</f>
        <v>0</v>
      </c>
      <c r="V69" s="795">
        <f>Rev.1_Base!W111</f>
        <v>0</v>
      </c>
      <c r="W69" s="795">
        <f>Rev.1_Base!Y111</f>
        <v>0</v>
      </c>
      <c r="X69" s="795">
        <f>Rev.1_Base!AA111</f>
        <v>0</v>
      </c>
      <c r="Y69" s="690"/>
      <c r="Z69" s="690"/>
      <c r="AA69" s="690"/>
      <c r="AB69" s="690"/>
      <c r="AC69" s="690"/>
      <c r="AD69" s="690"/>
      <c r="AE69" s="690"/>
      <c r="AF69" s="691"/>
      <c r="AH69" s="774">
        <f t="shared" ref="AH69:AH78" si="461">DA69</f>
        <v>4500</v>
      </c>
      <c r="AI69" s="775">
        <f t="shared" ref="AI69:AI79" si="462">IFERROR(AH69*$I69, 0)</f>
        <v>19881000</v>
      </c>
      <c r="AJ69" s="774">
        <f t="shared" ref="AJ69:AJ78" si="463">DC69</f>
        <v>4000</v>
      </c>
      <c r="AK69" s="775">
        <f t="shared" ref="AK69:AK79" si="464">IFERROR(AJ69*$I69, 0)</f>
        <v>17672000</v>
      </c>
      <c r="AL69" s="774">
        <f t="shared" ref="AL69:AL78" si="465">DE69</f>
        <v>0</v>
      </c>
      <c r="AM69" s="775">
        <f t="shared" ref="AM69:AM79" si="466">IFERROR(AL69*$I69, 0)</f>
        <v>0</v>
      </c>
      <c r="AN69" s="774">
        <f t="shared" ref="AN69:AN78" si="467">DG69</f>
        <v>1180</v>
      </c>
      <c r="AO69" s="775">
        <f t="shared" ref="AO69:AO79" si="468">IFERROR(AN69*$I69, 0)</f>
        <v>5213240</v>
      </c>
      <c r="AP69" s="693">
        <f t="shared" si="99"/>
        <v>9680</v>
      </c>
      <c r="AQ69" s="775">
        <f t="shared" ref="AQ69:AQ79" si="469">IFERROR(AP69*$I69, 0)</f>
        <v>42766240</v>
      </c>
      <c r="AR69" s="774">
        <f t="shared" ref="AR69:AR79" si="470">DK69</f>
        <v>1451.7211</v>
      </c>
      <c r="AS69" s="775">
        <f t="shared" ref="AS69:AS79" si="471">IFERROR(AR69*$I69, 0)</f>
        <v>6413703.8197999997</v>
      </c>
      <c r="AT69" s="776">
        <f t="shared" ref="AT69:AT79" si="472">AV69*$AT$5</f>
        <v>13358.06532</v>
      </c>
      <c r="AU69" s="776">
        <f t="shared" ref="AU69:AU79" si="473">AV69*$AU$5</f>
        <v>22263.442200000001</v>
      </c>
      <c r="AV69" s="693">
        <f t="shared" si="103"/>
        <v>11131.721100000001</v>
      </c>
      <c r="AW69" s="775">
        <f t="shared" si="172"/>
        <v>7119848.81556</v>
      </c>
      <c r="AX69" s="775">
        <f t="shared" ref="AX69:AX79" si="474">IFERROR(AU69*$K69, 0)</f>
        <v>53543578.491000004</v>
      </c>
      <c r="AY69" s="775">
        <f t="shared" ref="AY69:AZ79" si="475">IFERROR(AU69*$I69, 0)</f>
        <v>98359887.639600009</v>
      </c>
      <c r="AZ69" s="775">
        <f t="shared" si="475"/>
        <v>49179943.819800004</v>
      </c>
      <c r="BA69" s="693">
        <f t="shared" ref="BA69:BA79" si="476">IFERROR(AV69*$N69, 0)</f>
        <v>49179943.819800004</v>
      </c>
      <c r="BB69" s="693">
        <f t="shared" ref="BB69:BB79" si="477">IFERROR(AV69*$O69, 0)</f>
        <v>0</v>
      </c>
      <c r="BC69" s="774">
        <f t="shared" ref="BC69:BC78" si="478">EK69</f>
        <v>0</v>
      </c>
      <c r="BD69" s="775">
        <f t="shared" ref="BD69:BD79" si="479">IFERROR(BC69*$I69, 0)</f>
        <v>0</v>
      </c>
      <c r="BE69" s="777"/>
      <c r="BG69" s="774">
        <v>5760</v>
      </c>
      <c r="BH69" s="775">
        <f t="shared" ref="BH69:BH79" si="480">IFERROR(BG69*$I69, 0)</f>
        <v>25447680</v>
      </c>
      <c r="BI69" s="774">
        <v>6720</v>
      </c>
      <c r="BJ69" s="775">
        <f t="shared" ref="BJ69:BJ79" si="481">IFERROR(BI69*$I69, 0)</f>
        <v>29688960</v>
      </c>
      <c r="BK69" s="774">
        <v>2640.8606520998201</v>
      </c>
      <c r="BL69" s="775">
        <f t="shared" ref="BL69:BL79" si="482">IFERROR(BK69*$I69, 0)</f>
        <v>11667322.360977005</v>
      </c>
      <c r="BM69" s="774">
        <f t="shared" ref="BM69:BM73" si="483">AN69</f>
        <v>1180</v>
      </c>
      <c r="BN69" s="775">
        <f t="shared" ref="BN69:BN79" si="484">IFERROR(BM69*$I69, 0)</f>
        <v>5213240</v>
      </c>
      <c r="BO69" s="693">
        <f t="shared" si="105"/>
        <v>16300.86065209982</v>
      </c>
      <c r="BP69" s="775">
        <f t="shared" ref="BP69:BP79" si="485">IFERROR(BO69*$I69, 0)</f>
        <v>72017202.360977009</v>
      </c>
      <c r="BQ69" s="774">
        <f t="shared" ref="BQ69:BQ79" si="486">IFERROR(BR69/$I69,)</f>
        <v>2488.4986955853674</v>
      </c>
      <c r="BR69" s="775">
        <f t="shared" ref="BR69:BR79" si="487">(BJ69*4.5%)+(BJ69*3.335%)+((BJ69*3.335%)*10.25%)+(BP69*30%*1.39%)+(BJ69*2.3%)+(BP69*8%)+(BP69*2.29%)+(BP69*0.24%)</f>
        <v>10994187.237096153</v>
      </c>
      <c r="BS69" s="693">
        <f t="shared" si="107"/>
        <v>18789.359347685189</v>
      </c>
      <c r="BT69" s="775">
        <f t="shared" ref="BT69:BT79" si="488">IFERROR(BS69*$I69, 0)</f>
        <v>83011389.59807317</v>
      </c>
      <c r="BU69" s="693">
        <f t="shared" ref="BU69:BU79" si="489">IFERROR(BS69*$N69, 0)</f>
        <v>83011389.59807317</v>
      </c>
      <c r="BV69" s="693">
        <f t="shared" ref="BV69:BV79" si="490">IFERROR(BS69*$O69, 0)</f>
        <v>0</v>
      </c>
      <c r="BW69" s="774"/>
      <c r="BX69" s="775">
        <f t="shared" ref="BX69:BX79" si="491">IFERROR(BW69*$I69, 0)</f>
        <v>0</v>
      </c>
      <c r="BY69" s="777"/>
      <c r="CA69" s="744">
        <f>'동해기지(건축)'!BP1241</f>
        <v>25000</v>
      </c>
      <c r="CB69" s="745">
        <f t="shared" ref="CB69:CB75" si="492">IFERROR(CA69*$I69, 0)</f>
        <v>110450000</v>
      </c>
      <c r="CC69" s="718">
        <f>'동해기지(건축)'!BQ1241</f>
        <v>15000</v>
      </c>
      <c r="CD69" s="745">
        <f t="shared" ref="CD69:CD75" si="493">IFERROR(CC69*$I69, 0)</f>
        <v>66270000</v>
      </c>
      <c r="CE69" s="718"/>
      <c r="CF69" s="745">
        <f t="shared" ref="CF69:CF75" si="494">IFERROR(CE69*$I69, 0)</f>
        <v>0</v>
      </c>
      <c r="CG69" s="718">
        <f>'동해기지(건축)'!BR1241</f>
        <v>3000</v>
      </c>
      <c r="CH69" s="745">
        <f t="shared" ref="CH69:CH75" si="495">IFERROR(CG69*$I69, 0)</f>
        <v>13254000</v>
      </c>
      <c r="CI69" s="746">
        <f t="shared" si="108"/>
        <v>43000</v>
      </c>
      <c r="CJ69" s="745">
        <f t="shared" ref="CJ69:CJ75" si="496">IFERROR(CI69*$I69, 0)</f>
        <v>189974000</v>
      </c>
      <c r="CK69" s="718"/>
      <c r="CL69" s="745">
        <f t="shared" ref="CL69:CL75" si="497">IFERROR(CK69*$I69, 0)</f>
        <v>0</v>
      </c>
      <c r="CM69" s="746">
        <f t="shared" si="109"/>
        <v>43000</v>
      </c>
      <c r="CN69" s="745">
        <f t="shared" ref="CN69:CN75" si="498">IFERROR(CM69*$I69, 0)</f>
        <v>189974000</v>
      </c>
      <c r="CO69" s="699">
        <f t="shared" ref="CO69:CU79" si="499">IFERROR($CM69*Q69, 0)</f>
        <v>80496000</v>
      </c>
      <c r="CP69" s="699">
        <f t="shared" si="499"/>
        <v>22919000</v>
      </c>
      <c r="CQ69" s="699">
        <f t="shared" si="499"/>
        <v>30186000</v>
      </c>
      <c r="CR69" s="699">
        <f t="shared" si="499"/>
        <v>56373000</v>
      </c>
      <c r="CS69" s="700">
        <f t="shared" si="499"/>
        <v>0</v>
      </c>
      <c r="CT69" s="699">
        <f t="shared" si="499"/>
        <v>0</v>
      </c>
      <c r="CU69" s="699">
        <f t="shared" si="499"/>
        <v>0</v>
      </c>
      <c r="CV69" s="700">
        <f t="shared" ref="CV69:CV75" si="500">IFERROR(CM69*$X69, 0)</f>
        <v>0</v>
      </c>
      <c r="CW69" s="697"/>
      <c r="CX69" s="696">
        <f t="shared" ref="CX69:CX75" si="501">IFERROR(CW69*$I69, 0)</f>
        <v>0</v>
      </c>
      <c r="CY69" s="701"/>
      <c r="DA69" s="805">
        <f>EO69</f>
        <v>4500</v>
      </c>
      <c r="DB69" s="790">
        <f t="shared" ref="DB69:DB79" si="502">IFERROR(DA69*$I69, 0)</f>
        <v>19881000</v>
      </c>
      <c r="DC69" s="805">
        <f>EQ69</f>
        <v>4000</v>
      </c>
      <c r="DD69" s="790">
        <f t="shared" ref="DD69:DD79" si="503">IFERROR(DC69*$I69, 0)</f>
        <v>17672000</v>
      </c>
      <c r="DE69" s="790">
        <f>ES69</f>
        <v>0</v>
      </c>
      <c r="DF69" s="790">
        <f t="shared" ref="DF69:DF79" si="504">IFERROR(DE69*$I69, 0)</f>
        <v>0</v>
      </c>
      <c r="DG69" s="790">
        <f>EU69</f>
        <v>1180</v>
      </c>
      <c r="DH69" s="790">
        <f t="shared" ref="DH69:DH79" si="505">IFERROR(DG69*$I69, 0)</f>
        <v>5213240</v>
      </c>
      <c r="DI69" s="790">
        <f t="shared" si="110"/>
        <v>9680</v>
      </c>
      <c r="DJ69" s="790">
        <f t="shared" ref="DJ69:DJ79" si="506">IFERROR(DI69*$I69, 0)</f>
        <v>42766240</v>
      </c>
      <c r="DK69" s="805">
        <f t="shared" ref="DK69:DK78" si="507">IFERROR(DL69/$I69,)</f>
        <v>1451.7211</v>
      </c>
      <c r="DL69" s="814">
        <f t="shared" ref="DL69:DL79" si="508">(DD69*4.5%)+(DD69*3.335%)+((DD69*3.335%)*10.25%)+(DJ69*30%*1.39%)+(DD69*2.3%)+(DJ69*8%)+((DB69+DD69)*2.29%)+(DJ69*0.24%)</f>
        <v>6413703.8197999997</v>
      </c>
      <c r="DM69" s="790">
        <f t="shared" si="112"/>
        <v>11131.721100000001</v>
      </c>
      <c r="DN69" s="790">
        <f t="shared" ref="DN69:DN79" si="509">IFERROR(DM69*$I69, 0)</f>
        <v>49179943.819800004</v>
      </c>
      <c r="DO69" s="693">
        <f t="shared" ref="DO69:DO79" si="510">IFERROR(DM69*$N69, 0)</f>
        <v>49179943.819800004</v>
      </c>
      <c r="DP69" s="693">
        <f t="shared" ref="DP69:DP79" si="511">IFERROR(DM69*$O69, 0)</f>
        <v>0</v>
      </c>
      <c r="DQ69" s="774"/>
      <c r="DR69" s="775">
        <f t="shared" ref="DR69:DR79" si="512">IFERROR(DQ69*$I69, 0)</f>
        <v>0</v>
      </c>
      <c r="DS69" s="777" t="s">
        <v>494</v>
      </c>
      <c r="DU69" s="774">
        <f>IFERROR(VLOOKUP($C69,[1]영만종합건설!$A$13:$AN$154,28,FALSE),0)</f>
        <v>1500</v>
      </c>
      <c r="DV69" s="780">
        <f t="shared" ref="DV69:DV79" si="513">IFERROR(DU69*$I69, 0)</f>
        <v>6627000</v>
      </c>
      <c r="DW69" s="774">
        <f>IFERROR(VLOOKUP($C69,[1]영만종합건설!$A$13:$AN$154,30,FALSE),0)</f>
        <v>6000</v>
      </c>
      <c r="DX69" s="780">
        <f t="shared" ref="DX69:DX79" si="514">IFERROR(DW69*$I69, 0)</f>
        <v>26508000</v>
      </c>
      <c r="DY69" s="778">
        <f>IFERROR(VLOOKUP($C69,[1]영만종합건설!$A$13:$AN$154,32,FALSE),0)</f>
        <v>0</v>
      </c>
      <c r="DZ69" s="780">
        <f t="shared" ref="DZ69:DZ79" si="515">IFERROR(DY69*$I69, 0)</f>
        <v>0</v>
      </c>
      <c r="EA69" s="778">
        <f>IFERROR(VLOOKUP($C69,[1]영만종합건설!$A$13:$AN$154,34,FALSE),0)</f>
        <v>0</v>
      </c>
      <c r="EB69" s="780">
        <f t="shared" ref="EB69:EB79" si="516">IFERROR(EA69*$I69, 0)</f>
        <v>0</v>
      </c>
      <c r="EC69" s="703">
        <f t="shared" si="113"/>
        <v>7500</v>
      </c>
      <c r="ED69" s="780">
        <f t="shared" ref="ED69:ED79" si="517">IFERROR(EC69*$I69, 0)</f>
        <v>33135000</v>
      </c>
      <c r="EE69" s="778">
        <f t="shared" ref="EE69:EE79" si="518">IFERROR(EF69/$I69,)</f>
        <v>1449.63525</v>
      </c>
      <c r="EF69" s="779">
        <f t="shared" si="114"/>
        <v>6404488.5345000001</v>
      </c>
      <c r="EG69" s="703">
        <f t="shared" si="115"/>
        <v>8949.6352499999994</v>
      </c>
      <c r="EH69" s="780">
        <f t="shared" ref="EH69:EH79" si="519">IFERROR(EG69*$I69, 0)</f>
        <v>39539488.534499995</v>
      </c>
      <c r="EI69" s="703">
        <f t="shared" ref="EI69:EI79" si="520">IFERROR(EG69*$N69, 0)</f>
        <v>39539488.534499995</v>
      </c>
      <c r="EJ69" s="703">
        <f t="shared" ref="EJ69:EJ79" si="521">IFERROR(EG69*$O69, 0)</f>
        <v>0</v>
      </c>
      <c r="EK69" s="778"/>
      <c r="EL69" s="780">
        <f t="shared" ref="EL69:EL79" si="522">IFERROR(EK69*$I69, 0)</f>
        <v>0</v>
      </c>
      <c r="EM69" s="781"/>
      <c r="EO69" s="778">
        <f>IFERROR(VLOOKUP($C69,[1]부강종합건설!$A$13:$AM$154,28,FALSE),0)</f>
        <v>4500</v>
      </c>
      <c r="EP69" s="780">
        <f t="shared" ref="EP69:EP79" si="523">IFERROR(EO69*$I69, 0)</f>
        <v>19881000</v>
      </c>
      <c r="EQ69" s="778">
        <f>IFERROR(VLOOKUP($C69,[1]부강종합건설!$A$13:$AM$154,30,FALSE),0)</f>
        <v>4000</v>
      </c>
      <c r="ER69" s="780">
        <f t="shared" ref="ER69:ER79" si="524">IFERROR(EQ69*$I69, 0)</f>
        <v>17672000</v>
      </c>
      <c r="ES69" s="778">
        <f>IFERROR(VLOOKUP($C69,[1]부강종합건설!$A$13:$AM$154,32,FALSE),0)</f>
        <v>0</v>
      </c>
      <c r="ET69" s="780">
        <f t="shared" ref="ET69:ET79" si="525">IFERROR(ES69*$I69, 0)</f>
        <v>0</v>
      </c>
      <c r="EU69" s="778">
        <f>IFERROR(VLOOKUP($C69,[1]부강종합건설!$A$13:$AM$154,34,FALSE),0)</f>
        <v>1180</v>
      </c>
      <c r="EV69" s="780">
        <f t="shared" ref="EV69:EV79" si="526">IFERROR(EU69*$I69, 0)</f>
        <v>5213240</v>
      </c>
      <c r="EW69" s="703">
        <f t="shared" si="116"/>
        <v>9680</v>
      </c>
      <c r="EX69" s="780">
        <f t="shared" ref="EX69:EX79" si="527">IFERROR(EW69*$I69, 0)</f>
        <v>42766240</v>
      </c>
      <c r="EY69" s="778">
        <f t="shared" ref="EY69:EY79" si="528">IFERROR(EZ69/$I69,)</f>
        <v>1451.7211</v>
      </c>
      <c r="EZ69" s="779">
        <f t="shared" si="117"/>
        <v>6413703.8197999997</v>
      </c>
      <c r="FA69" s="703">
        <f t="shared" si="118"/>
        <v>11131.721100000001</v>
      </c>
      <c r="FB69" s="780">
        <f t="shared" ref="FB69:FB79" si="529">IFERROR(FA69*$I69, 0)</f>
        <v>49179943.819800004</v>
      </c>
      <c r="FC69" s="703">
        <f t="shared" ref="FC69:FC79" si="530">IFERROR(FA69*$N69, 0)</f>
        <v>49179943.819800004</v>
      </c>
      <c r="FD69" s="703">
        <f t="shared" ref="FD69:FD79" si="531">IFERROR(FA69*$O69, 0)</f>
        <v>0</v>
      </c>
      <c r="FE69" s="778"/>
      <c r="FF69" s="780">
        <f t="shared" ref="FF69:FF79" si="532">IFERROR(FE69*$I69, 0)</f>
        <v>0</v>
      </c>
      <c r="FG69" s="782"/>
      <c r="FI69" s="774">
        <f>IFERROR(VLOOKUP($C69,[1]대도엔지니어링!$A$13:$AN$154,28,FALSE),0)</f>
        <v>847</v>
      </c>
      <c r="FJ69" s="775">
        <f t="shared" ref="FJ69:FJ79" si="533">IFERROR(FI69*$I69, 0)</f>
        <v>3742046</v>
      </c>
      <c r="FK69" s="774">
        <f>IFERROR(VLOOKUP($C69,[1]대도엔지니어링!$A$13:$AN$154,30,FALSE),0)</f>
        <v>6292</v>
      </c>
      <c r="FL69" s="775">
        <f t="shared" ref="FL69:FL79" si="534">IFERROR(FK69*$I69, 0)</f>
        <v>27798056</v>
      </c>
      <c r="FM69" s="774">
        <f>IFERROR(VLOOKUP($C69,[1]대도엔지니어링!$A$13:$AN$154,32,FALSE),0)</f>
        <v>0</v>
      </c>
      <c r="FN69" s="775">
        <f t="shared" ref="FN69:FN79" si="535">IFERROR(FM69*$I69, 0)</f>
        <v>0</v>
      </c>
      <c r="FO69" s="774">
        <f>IFERROR(VLOOKUP($C69,[1]대도엔지니어링!$A$13:$AN$154,34,FALSE),0)</f>
        <v>321</v>
      </c>
      <c r="FP69" s="775">
        <f t="shared" ref="FP69:FP79" si="536">IFERROR(FO69*$I69, 0)</f>
        <v>1418178</v>
      </c>
      <c r="FQ69" s="693">
        <f t="shared" si="119"/>
        <v>7460</v>
      </c>
      <c r="FR69" s="775">
        <f t="shared" ref="FR69:FR79" si="537">IFERROR(FQ69*$I69, 0)</f>
        <v>32958280</v>
      </c>
      <c r="FS69" s="774">
        <f t="shared" si="120"/>
        <v>596.60923300753359</v>
      </c>
      <c r="FT69" s="775">
        <f t="shared" ref="FT69:FT79" si="538">IFERROR(FS69*$I69, 0)</f>
        <v>2635819.5914272834</v>
      </c>
      <c r="FU69" s="693">
        <f t="shared" si="121"/>
        <v>8056.6092330075335</v>
      </c>
      <c r="FV69" s="775">
        <f t="shared" ref="FV69:FV79" si="539">IFERROR(FU69*$I69, 0)</f>
        <v>35594099.591427281</v>
      </c>
      <c r="FW69" s="693">
        <f t="shared" ref="FW69:FW79" si="540">IFERROR(FU69*$N69, 0)</f>
        <v>35594099.591427281</v>
      </c>
      <c r="FX69" s="693">
        <f t="shared" ref="FX69:FX79" si="541">IFERROR(FU69*$O69, 0)</f>
        <v>0</v>
      </c>
      <c r="FY69" s="774"/>
      <c r="FZ69" s="775">
        <f t="shared" ref="FZ69:FZ79" si="542">IFERROR(FY69*$I69, 0)</f>
        <v>0</v>
      </c>
      <c r="GA69" s="782"/>
      <c r="GC69" s="774">
        <f>IFERROR(VLOOKUP($C69,[1]부명엔지니어링!$A$13:$AN$154,28,FALSE),0)</f>
        <v>2500</v>
      </c>
      <c r="GD69" s="775">
        <f t="shared" ref="GD69:GD79" si="543">IFERROR(GC69*$I69, 0)</f>
        <v>11045000</v>
      </c>
      <c r="GE69" s="774">
        <f>IFERROR(VLOOKUP($C69,[1]부명엔지니어링!$A$13:$AN$154,30,FALSE),0)</f>
        <v>10000</v>
      </c>
      <c r="GF69" s="775">
        <f t="shared" ref="GF69:GF79" si="544">IFERROR(GE69*$I69, 0)</f>
        <v>44180000</v>
      </c>
      <c r="GG69" s="774">
        <f>IFERROR(VLOOKUP($C69,[1]부명엔지니어링!$A$13:$AN$154,32,FALSE),0)</f>
        <v>0</v>
      </c>
      <c r="GH69" s="775">
        <f t="shared" ref="GH69:GH79" si="545">IFERROR(GG69*$I69, 0)</f>
        <v>0</v>
      </c>
      <c r="GI69" s="774">
        <f>IFERROR(VLOOKUP($C69,[1]부명엔지니어링!$A$13:$AN$154,34,FALSE),0)</f>
        <v>0</v>
      </c>
      <c r="GJ69" s="775">
        <f t="shared" ref="GJ69:GJ79" si="546">IFERROR(GI69*$I69, 0)</f>
        <v>0</v>
      </c>
      <c r="GK69" s="693">
        <f t="shared" si="122"/>
        <v>12500</v>
      </c>
      <c r="GL69" s="775">
        <f t="shared" ref="GL69:GL79" si="547">IFERROR(GK69*$I69, 0)</f>
        <v>55225000</v>
      </c>
      <c r="GM69" s="774">
        <f t="shared" ref="GM69:GM78" si="548">IFERROR(GN69/$I69,)</f>
        <v>2416.0587500000001</v>
      </c>
      <c r="GN69" s="775">
        <f t="shared" si="123"/>
        <v>10674147.557500001</v>
      </c>
      <c r="GO69" s="693">
        <f t="shared" si="124"/>
        <v>14916.05875</v>
      </c>
      <c r="GP69" s="775">
        <f t="shared" ref="GP69:GP79" si="549">IFERROR(GO69*$I69, 0)</f>
        <v>65899147.557499997</v>
      </c>
      <c r="GQ69" s="693">
        <f t="shared" ref="GQ69:GQ79" si="550">IFERROR(GO69*$N69, 0)</f>
        <v>65899147.557499997</v>
      </c>
      <c r="GR69" s="693">
        <f t="shared" ref="GR69:GR79" si="551">IFERROR(GO69*$O69, 0)</f>
        <v>0</v>
      </c>
      <c r="GS69" s="774"/>
      <c r="GT69" s="775">
        <f t="shared" ref="GT69:GT79" si="552">IFERROR(GS69*$I69, 0)</f>
        <v>0</v>
      </c>
      <c r="GU69" s="782"/>
      <c r="GW69" s="774">
        <f>GW70</f>
        <v>1748</v>
      </c>
      <c r="GX69" s="775">
        <f t="shared" ref="GX69:GX79" si="553">IFERROR(GW69*$I69, 0)</f>
        <v>7722664</v>
      </c>
      <c r="GY69" s="774">
        <f>GY70</f>
        <v>8639.5035421516877</v>
      </c>
      <c r="GZ69" s="775">
        <f t="shared" ref="GZ69:GZ79" si="554">IFERROR(GY69*$I69, 0)</f>
        <v>38169326.649226159</v>
      </c>
      <c r="HA69" s="774">
        <f>HA70</f>
        <v>8130.5</v>
      </c>
      <c r="HB69" s="775">
        <f t="shared" ref="HB69:HB79" si="555">IFERROR(HA69*$I69, 0)</f>
        <v>35920549</v>
      </c>
      <c r="HC69" s="774">
        <f>HC70</f>
        <v>0</v>
      </c>
      <c r="HD69" s="775">
        <f t="shared" ref="HD69:HD79" si="556">IFERROR(HC69*$I69, 0)</f>
        <v>0</v>
      </c>
      <c r="HE69" s="693">
        <f t="shared" si="125"/>
        <v>18518.003542151688</v>
      </c>
      <c r="HF69" s="775">
        <f t="shared" ref="HF69:HF79" si="557">IFERROR(HE69*$I69, 0)</f>
        <v>81812539.649226159</v>
      </c>
      <c r="HG69" s="774">
        <f t="shared" ref="HG69:HG79" si="558">IFERROR(HH69/$I69,)</f>
        <v>2746.1241446773215</v>
      </c>
      <c r="HH69" s="775">
        <f t="shared" si="126"/>
        <v>12132376.471184406</v>
      </c>
      <c r="HI69" s="693">
        <f t="shared" si="127"/>
        <v>21264.127686829008</v>
      </c>
      <c r="HJ69" s="775">
        <f t="shared" ref="HJ69:HJ79" si="559">IFERROR(HI69*$I69, 0)</f>
        <v>93944916.120410562</v>
      </c>
      <c r="HK69" s="693">
        <f t="shared" ref="HK69:HK79" si="560">IFERROR(HI69*$N69, 0)</f>
        <v>93944916.120410562</v>
      </c>
      <c r="HL69" s="693">
        <f t="shared" ref="HL69:HL79" si="561">IFERROR(HI69*$O69, 0)</f>
        <v>0</v>
      </c>
      <c r="HM69" s="774"/>
      <c r="HN69" s="775">
        <f t="shared" ref="HN69:HN79" si="562">IFERROR(HM69*$I69, 0)</f>
        <v>0</v>
      </c>
      <c r="HO69" s="777" t="s">
        <v>495</v>
      </c>
      <c r="HQ69" s="783"/>
      <c r="HR69" s="784">
        <f t="shared" ref="HR69:HR74" si="563">IFERROR(HQ69*$I69, 0)</f>
        <v>0</v>
      </c>
      <c r="HS69" s="783"/>
      <c r="HT69" s="784">
        <f t="shared" ref="HT69:HT74" si="564">IFERROR(HS69*$I69, 0)</f>
        <v>0</v>
      </c>
      <c r="HU69" s="783"/>
      <c r="HV69" s="784">
        <f t="shared" ref="HV69:HV74" si="565">IFERROR(HU69*$I69, 0)</f>
        <v>0</v>
      </c>
      <c r="HW69" s="783"/>
      <c r="HX69" s="784">
        <f t="shared" ref="HX69:HX74" si="566">IFERROR(HW69*$I69, 0)</f>
        <v>0</v>
      </c>
      <c r="HY69" s="707">
        <f t="shared" si="128"/>
        <v>0</v>
      </c>
      <c r="HZ69" s="784">
        <f t="shared" ref="HZ69:HZ74" si="567">IFERROR(HY69*$I69, 0)</f>
        <v>0</v>
      </c>
      <c r="IA69" s="783"/>
      <c r="IB69" s="784">
        <f t="shared" ref="IB69:IB74" si="568">IFERROR(IA69*$I69, 0)</f>
        <v>0</v>
      </c>
      <c r="IC69" s="707">
        <f t="shared" si="129"/>
        <v>0</v>
      </c>
      <c r="ID69" s="784">
        <f t="shared" ref="ID69:ID74" si="569">IFERROR(IC69*$I69, 0)</f>
        <v>0</v>
      </c>
      <c r="IE69" s="706">
        <f t="shared" ref="IE69:IE79" si="570">IFERROR(IC69*$N69, 0)</f>
        <v>0</v>
      </c>
      <c r="IF69" s="706">
        <f t="shared" ref="IF69:IF79" si="571">IFERROR(IC69*$O69, 0)</f>
        <v>0</v>
      </c>
      <c r="IG69" s="783"/>
      <c r="IH69" s="784">
        <f t="shared" ref="IH69:IH74" si="572">IFERROR(IG69*$I69, 0)</f>
        <v>0</v>
      </c>
      <c r="II69" s="782"/>
      <c r="IK69" s="783"/>
      <c r="IL69" s="784">
        <f t="shared" ref="IL69:IL74" si="573">IFERROR(IK69*$I69, 0)</f>
        <v>0</v>
      </c>
      <c r="IM69" s="783"/>
      <c r="IN69" s="784">
        <f t="shared" ref="IN69:IN74" si="574">IFERROR(IM69*$I69, 0)</f>
        <v>0</v>
      </c>
      <c r="IO69" s="783"/>
      <c r="IP69" s="784">
        <f t="shared" ref="IP69:IP74" si="575">IFERROR(IO69*$I69, 0)</f>
        <v>0</v>
      </c>
      <c r="IQ69" s="783"/>
      <c r="IR69" s="784">
        <f t="shared" ref="IR69:IR74" si="576">IFERROR(IQ69*$I69, 0)</f>
        <v>0</v>
      </c>
      <c r="IS69" s="707">
        <f t="shared" si="130"/>
        <v>0</v>
      </c>
      <c r="IT69" s="784">
        <f t="shared" ref="IT69:IT74" si="577">IFERROR(IS69*$I69, 0)</f>
        <v>0</v>
      </c>
      <c r="IU69" s="783"/>
      <c r="IV69" s="784">
        <f t="shared" ref="IV69:IV74" si="578">IFERROR(IU69*$I69, 0)</f>
        <v>0</v>
      </c>
      <c r="IW69" s="707">
        <f t="shared" si="131"/>
        <v>0</v>
      </c>
      <c r="IX69" s="784">
        <f t="shared" ref="IX69:IX74" si="579">IFERROR(IW69*$I69, 0)</f>
        <v>0</v>
      </c>
      <c r="IY69" s="706">
        <f t="shared" ref="IY69:IY79" si="580">IFERROR(IW69*$N69, 0)</f>
        <v>0</v>
      </c>
      <c r="IZ69" s="706">
        <f t="shared" ref="IZ69:IZ79" si="581">IFERROR(IW69*$O69, 0)</f>
        <v>0</v>
      </c>
      <c r="JA69" s="783"/>
      <c r="JB69" s="784">
        <f t="shared" ref="JB69:JB74" si="582">IFERROR(JA69*$I69, 0)</f>
        <v>0</v>
      </c>
      <c r="JC69" s="782"/>
      <c r="JE69" s="783"/>
      <c r="JF69" s="784">
        <f t="shared" ref="JF69:JF74" si="583">IFERROR(JE69*$I69, 0)</f>
        <v>0</v>
      </c>
      <c r="JG69" s="783"/>
      <c r="JH69" s="784">
        <f t="shared" ref="JH69:JH74" si="584">IFERROR(JG69*$I69, 0)</f>
        <v>0</v>
      </c>
      <c r="JI69" s="783"/>
      <c r="JJ69" s="784">
        <f t="shared" ref="JJ69:JJ74" si="585">IFERROR(JI69*$I69, 0)</f>
        <v>0</v>
      </c>
      <c r="JK69" s="783"/>
      <c r="JL69" s="784">
        <f t="shared" ref="JL69:JL74" si="586">IFERROR(JK69*$I69, 0)</f>
        <v>0</v>
      </c>
      <c r="JM69" s="707">
        <f t="shared" si="132"/>
        <v>0</v>
      </c>
      <c r="JN69" s="784">
        <f t="shared" ref="JN69:JN74" si="587">IFERROR(JM69*$I69, 0)</f>
        <v>0</v>
      </c>
      <c r="JO69" s="783"/>
      <c r="JP69" s="784">
        <f t="shared" ref="JP69:JP74" si="588">IFERROR(JO69*$I69, 0)</f>
        <v>0</v>
      </c>
      <c r="JQ69" s="707">
        <f t="shared" si="133"/>
        <v>0</v>
      </c>
      <c r="JR69" s="784">
        <f t="shared" ref="JR69:JR74" si="589">IFERROR(JQ69*$I69, 0)</f>
        <v>0</v>
      </c>
      <c r="JS69" s="706">
        <f t="shared" ref="JS69:JS79" si="590">IFERROR(JQ69*$N69, 0)</f>
        <v>0</v>
      </c>
      <c r="JT69" s="706">
        <f t="shared" ref="JT69:JT79" si="591">IFERROR(JQ69*$O69, 0)</f>
        <v>0</v>
      </c>
      <c r="JU69" s="783"/>
      <c r="JV69" s="784">
        <f t="shared" ref="JV69:JV74" si="592">IFERROR(JU69*$I69, 0)</f>
        <v>0</v>
      </c>
      <c r="JW69" s="782"/>
      <c r="JY69" s="783"/>
      <c r="JZ69" s="784">
        <f t="shared" ref="JZ69:JZ74" si="593">IFERROR(JY69*$I69, 0)</f>
        <v>0</v>
      </c>
      <c r="KA69" s="783"/>
      <c r="KB69" s="784">
        <f t="shared" ref="KB69:KB74" si="594">IFERROR(KA69*$I69, 0)</f>
        <v>0</v>
      </c>
      <c r="KC69" s="783"/>
      <c r="KD69" s="784">
        <f t="shared" ref="KD69:KD74" si="595">IFERROR(KC69*$I69, 0)</f>
        <v>0</v>
      </c>
      <c r="KE69" s="783"/>
      <c r="KF69" s="784">
        <f t="shared" ref="KF69:KF74" si="596">IFERROR(KE69*$I69, 0)</f>
        <v>0</v>
      </c>
      <c r="KG69" s="707">
        <f t="shared" si="134"/>
        <v>0</v>
      </c>
      <c r="KH69" s="784">
        <f t="shared" ref="KH69:KH74" si="597">IFERROR(KG69*$I69, 0)</f>
        <v>0</v>
      </c>
      <c r="KI69" s="783"/>
      <c r="KJ69" s="784">
        <f t="shared" ref="KJ69:KJ74" si="598">IFERROR(KI69*$I69, 0)</f>
        <v>0</v>
      </c>
      <c r="KK69" s="707">
        <f t="shared" si="135"/>
        <v>0</v>
      </c>
      <c r="KL69" s="784">
        <f t="shared" ref="KL69:KL74" si="599">IFERROR(KK69*$I69, 0)</f>
        <v>0</v>
      </c>
      <c r="KM69" s="706">
        <f t="shared" ref="KM69:KM79" si="600">IFERROR(KK69*$N69, 0)</f>
        <v>0</v>
      </c>
      <c r="KN69" s="706">
        <f t="shared" ref="KN69:KN79" si="601">IFERROR(KK69*$O69, 0)</f>
        <v>0</v>
      </c>
      <c r="KO69" s="783"/>
      <c r="KP69" s="784">
        <f t="shared" ref="KP69:KP74" si="602">IFERROR(KO69*$I69, 0)</f>
        <v>0</v>
      </c>
      <c r="KQ69" s="782"/>
      <c r="KS69" s="783"/>
      <c r="KT69" s="784">
        <f t="shared" ref="KT69:KT74" si="603">IFERROR(KS69*$I69, 0)</f>
        <v>0</v>
      </c>
      <c r="KU69" s="783"/>
      <c r="KV69" s="784">
        <f t="shared" ref="KV69:KV74" si="604">IFERROR(KU69*$I69, 0)</f>
        <v>0</v>
      </c>
      <c r="KW69" s="783"/>
      <c r="KX69" s="784">
        <f t="shared" ref="KX69:KX74" si="605">IFERROR(KW69*$I69, 0)</f>
        <v>0</v>
      </c>
      <c r="KY69" s="783"/>
      <c r="KZ69" s="784">
        <f t="shared" ref="KZ69:KZ74" si="606">IFERROR(KY69*$I69, 0)</f>
        <v>0</v>
      </c>
      <c r="LA69" s="707">
        <f t="shared" si="136"/>
        <v>0</v>
      </c>
      <c r="LB69" s="784">
        <f t="shared" ref="LB69:LB74" si="607">IFERROR(LA69*$I69, 0)</f>
        <v>0</v>
      </c>
      <c r="LC69" s="783"/>
      <c r="LD69" s="784">
        <f t="shared" ref="LD69:LD74" si="608">IFERROR(LC69*$I69, 0)</f>
        <v>0</v>
      </c>
      <c r="LE69" s="707">
        <f t="shared" si="137"/>
        <v>0</v>
      </c>
      <c r="LF69" s="784">
        <f t="shared" ref="LF69:LF74" si="609">IFERROR(LE69*$I69, 0)</f>
        <v>0</v>
      </c>
      <c r="LG69" s="706">
        <f t="shared" ref="LG69:LG79" si="610">IFERROR(LE69*$N69, 0)</f>
        <v>0</v>
      </c>
      <c r="LH69" s="706">
        <f t="shared" ref="LH69:LH79" si="611">IFERROR(LE69*$O69, 0)</f>
        <v>0</v>
      </c>
      <c r="LI69" s="783"/>
      <c r="LJ69" s="784">
        <f t="shared" ref="LJ69:LJ74" si="612">IFERROR(LI69*$I69, 0)</f>
        <v>0</v>
      </c>
      <c r="LK69" s="782"/>
      <c r="LM69" s="783"/>
      <c r="LN69" s="784">
        <f t="shared" ref="LN69:LN74" si="613">IFERROR(LM69*$I69, 0)</f>
        <v>0</v>
      </c>
      <c r="LO69" s="783"/>
      <c r="LP69" s="784">
        <f t="shared" ref="LP69:LP74" si="614">IFERROR(LO69*$I69, 0)</f>
        <v>0</v>
      </c>
      <c r="LQ69" s="783"/>
      <c r="LR69" s="784">
        <f t="shared" ref="LR69:LR74" si="615">IFERROR(LQ69*$I69, 0)</f>
        <v>0</v>
      </c>
      <c r="LS69" s="783"/>
      <c r="LT69" s="784">
        <f t="shared" ref="LT69:LT74" si="616">IFERROR(LS69*$I69, 0)</f>
        <v>0</v>
      </c>
      <c r="LU69" s="707">
        <f t="shared" si="138"/>
        <v>0</v>
      </c>
      <c r="LV69" s="784">
        <f t="shared" ref="LV69:LV74" si="617">IFERROR(LU69*$I69, 0)</f>
        <v>0</v>
      </c>
      <c r="LW69" s="783"/>
      <c r="LX69" s="784">
        <f t="shared" ref="LX69:LX74" si="618">IFERROR(LW69*$I69, 0)</f>
        <v>0</v>
      </c>
      <c r="LY69" s="707">
        <f t="shared" si="139"/>
        <v>0</v>
      </c>
      <c r="LZ69" s="784">
        <f t="shared" ref="LZ69:LZ74" si="619">IFERROR(LY69*$I69, 0)</f>
        <v>0</v>
      </c>
      <c r="MA69" s="706">
        <f t="shared" ref="MA69:MA79" si="620">IFERROR(LY69*$N69, 0)</f>
        <v>0</v>
      </c>
      <c r="MB69" s="706">
        <f t="shared" ref="MB69:MB79" si="621">IFERROR(LY69*$O69, 0)</f>
        <v>0</v>
      </c>
      <c r="MC69" s="783"/>
      <c r="MD69" s="784">
        <f t="shared" ref="MD69:MD74" si="622">IFERROR(MC69*$I69, 0)</f>
        <v>0</v>
      </c>
      <c r="ME69" s="782"/>
      <c r="MG69" s="783"/>
      <c r="MH69" s="784">
        <f t="shared" ref="MH69:MH74" si="623">IFERROR(MG69*$I69, 0)</f>
        <v>0</v>
      </c>
      <c r="MI69" s="783"/>
      <c r="MJ69" s="784">
        <f t="shared" ref="MJ69:MJ74" si="624">IFERROR(MI69*$I69, 0)</f>
        <v>0</v>
      </c>
      <c r="MK69" s="783"/>
      <c r="ML69" s="784">
        <f t="shared" ref="ML69:ML74" si="625">IFERROR(MK69*$I69, 0)</f>
        <v>0</v>
      </c>
      <c r="MM69" s="783"/>
      <c r="MN69" s="784">
        <f t="shared" ref="MN69:MN74" si="626">IFERROR(MM69*$I69, 0)</f>
        <v>0</v>
      </c>
      <c r="MO69" s="707">
        <f t="shared" si="140"/>
        <v>0</v>
      </c>
      <c r="MP69" s="784">
        <f t="shared" ref="MP69:MP74" si="627">IFERROR(MO69*$I69, 0)</f>
        <v>0</v>
      </c>
      <c r="MQ69" s="783"/>
      <c r="MR69" s="784">
        <f t="shared" ref="MR69:MR74" si="628">IFERROR(MQ69*$I69, 0)</f>
        <v>0</v>
      </c>
      <c r="MS69" s="707">
        <f t="shared" si="141"/>
        <v>0</v>
      </c>
      <c r="MT69" s="784">
        <f t="shared" ref="MT69:MT74" si="629">IFERROR(MS69*$I69, 0)</f>
        <v>0</v>
      </c>
      <c r="MU69" s="706">
        <f t="shared" ref="MU69:MU79" si="630">IFERROR(MS69*$N69, 0)</f>
        <v>0</v>
      </c>
      <c r="MV69" s="706">
        <f t="shared" ref="MV69:MV79" si="631">IFERROR(MS69*$O69, 0)</f>
        <v>0</v>
      </c>
      <c r="MW69" s="783"/>
      <c r="MX69" s="784">
        <f t="shared" ref="MX69:MX74" si="632">IFERROR(MW69*$I69, 0)</f>
        <v>0</v>
      </c>
      <c r="MY69" s="782"/>
      <c r="NA69" s="783"/>
      <c r="NB69" s="784">
        <f t="shared" ref="NB69:NB74" si="633">IFERROR(NA69*$I69, 0)</f>
        <v>0</v>
      </c>
      <c r="NC69" s="783"/>
      <c r="ND69" s="784">
        <f t="shared" ref="ND69:ND74" si="634">IFERROR(NC69*$I69, 0)</f>
        <v>0</v>
      </c>
      <c r="NE69" s="783"/>
      <c r="NF69" s="784">
        <f t="shared" ref="NF69:NF74" si="635">IFERROR(NE69*$I69, 0)</f>
        <v>0</v>
      </c>
      <c r="NG69" s="783"/>
      <c r="NH69" s="784">
        <f t="shared" ref="NH69:NH74" si="636">IFERROR(NG69*$I69, 0)</f>
        <v>0</v>
      </c>
      <c r="NI69" s="707">
        <f t="shared" si="142"/>
        <v>0</v>
      </c>
      <c r="NJ69" s="784">
        <f t="shared" ref="NJ69:NJ74" si="637">IFERROR(NI69*$I69, 0)</f>
        <v>0</v>
      </c>
      <c r="NK69" s="783"/>
      <c r="NL69" s="784">
        <f t="shared" ref="NL69:NL74" si="638">IFERROR(NK69*$I69, 0)</f>
        <v>0</v>
      </c>
      <c r="NM69" s="707">
        <f t="shared" si="143"/>
        <v>0</v>
      </c>
      <c r="NN69" s="784">
        <f t="shared" ref="NN69:NN74" si="639">IFERROR(NM69*$I69, 0)</f>
        <v>0</v>
      </c>
      <c r="NO69" s="706">
        <f t="shared" ref="NO69:NO79" si="640">IFERROR(NM69*$N69, 0)</f>
        <v>0</v>
      </c>
      <c r="NP69" s="706">
        <f t="shared" ref="NP69:NP79" si="641">IFERROR(NM69*$O69, 0)</f>
        <v>0</v>
      </c>
      <c r="NQ69" s="783"/>
      <c r="NR69" s="784">
        <f t="shared" ref="NR69:NR74" si="642">IFERROR(NQ69*$I69, 0)</f>
        <v>0</v>
      </c>
      <c r="NS69" s="782"/>
      <c r="NU69" s="783"/>
      <c r="NV69" s="784">
        <f t="shared" ref="NV69:NV74" si="643">IFERROR(NU69*$I69, 0)</f>
        <v>0</v>
      </c>
      <c r="NW69" s="783"/>
      <c r="NX69" s="784">
        <f t="shared" ref="NX69:NX74" si="644">IFERROR(NW69*$I69, 0)</f>
        <v>0</v>
      </c>
      <c r="NY69" s="783"/>
      <c r="NZ69" s="784">
        <f t="shared" ref="NZ69:NZ74" si="645">IFERROR(NY69*$I69, 0)</f>
        <v>0</v>
      </c>
      <c r="OA69" s="783"/>
      <c r="OB69" s="784">
        <f t="shared" ref="OB69:OB74" si="646">IFERROR(OA69*$I69, 0)</f>
        <v>0</v>
      </c>
      <c r="OC69" s="707">
        <f t="shared" si="144"/>
        <v>0</v>
      </c>
      <c r="OD69" s="784">
        <f t="shared" ref="OD69:OD74" si="647">IFERROR(OC69*$I69, 0)</f>
        <v>0</v>
      </c>
      <c r="OE69" s="783"/>
      <c r="OF69" s="784">
        <f t="shared" ref="OF69:OF74" si="648">IFERROR(OE69*$I69, 0)</f>
        <v>0</v>
      </c>
      <c r="OG69" s="707">
        <f t="shared" si="145"/>
        <v>0</v>
      </c>
      <c r="OH69" s="784">
        <f t="shared" ref="OH69:OH74" si="649">IFERROR(OG69*$I69, 0)</f>
        <v>0</v>
      </c>
      <c r="OI69" s="706">
        <f t="shared" ref="OI69:OI79" si="650">IFERROR(OG69*$N69, 0)</f>
        <v>0</v>
      </c>
      <c r="OJ69" s="706">
        <f t="shared" ref="OJ69:OJ79" si="651">IFERROR(OG69*$O69, 0)</f>
        <v>0</v>
      </c>
      <c r="OK69" s="783"/>
      <c r="OL69" s="784">
        <f t="shared" ref="OL69:OL74" si="652">IFERROR(OK69*$I69, 0)</f>
        <v>0</v>
      </c>
      <c r="OM69" s="782"/>
      <c r="OO69" s="783"/>
      <c r="OP69" s="784">
        <f t="shared" ref="OP69:OP74" si="653">IFERROR(OO69*$I69, 0)</f>
        <v>0</v>
      </c>
      <c r="OQ69" s="783"/>
      <c r="OR69" s="784">
        <f t="shared" ref="OR69:OR74" si="654">IFERROR(OQ69*$I69, 0)</f>
        <v>0</v>
      </c>
      <c r="OS69" s="783"/>
      <c r="OT69" s="784">
        <f t="shared" ref="OT69:OT74" si="655">IFERROR(OS69*$I69, 0)</f>
        <v>0</v>
      </c>
      <c r="OU69" s="783"/>
      <c r="OV69" s="784">
        <f t="shared" ref="OV69:OV74" si="656">IFERROR(OU69*$I69, 0)</f>
        <v>0</v>
      </c>
      <c r="OW69" s="707">
        <f t="shared" si="146"/>
        <v>0</v>
      </c>
      <c r="OX69" s="784">
        <f t="shared" ref="OX69:OX74" si="657">IFERROR(OW69*$I69, 0)</f>
        <v>0</v>
      </c>
      <c r="OY69" s="783"/>
      <c r="OZ69" s="784">
        <f t="shared" ref="OZ69:OZ74" si="658">IFERROR(OY69*$I69, 0)</f>
        <v>0</v>
      </c>
      <c r="PA69" s="707">
        <f t="shared" si="147"/>
        <v>0</v>
      </c>
      <c r="PB69" s="784">
        <f t="shared" ref="PB69:PB74" si="659">IFERROR(PA69*$I69, 0)</f>
        <v>0</v>
      </c>
      <c r="PC69" s="706">
        <f t="shared" ref="PC69:PC79" si="660">IFERROR(PA69*$N69, 0)</f>
        <v>0</v>
      </c>
      <c r="PD69" s="706">
        <f t="shared" ref="PD69:PD79" si="661">IFERROR(PA69*$O69, 0)</f>
        <v>0</v>
      </c>
      <c r="PE69" s="783"/>
      <c r="PF69" s="784">
        <f t="shared" ref="PF69:PF74" si="662">IFERROR(PE69*$I69, 0)</f>
        <v>0</v>
      </c>
      <c r="PG69" s="782"/>
      <c r="PI69" s="783"/>
      <c r="PJ69" s="784">
        <f t="shared" ref="PJ69:PJ74" si="663">IFERROR(PI69*$I69, 0)</f>
        <v>0</v>
      </c>
      <c r="PK69" s="783"/>
      <c r="PL69" s="784">
        <f t="shared" ref="PL69:PL74" si="664">IFERROR(PK69*$I69, 0)</f>
        <v>0</v>
      </c>
      <c r="PM69" s="783"/>
      <c r="PN69" s="784">
        <f t="shared" ref="PN69:PN74" si="665">IFERROR(PM69*$I69, 0)</f>
        <v>0</v>
      </c>
      <c r="PO69" s="783"/>
      <c r="PP69" s="784">
        <f t="shared" ref="PP69:PP74" si="666">IFERROR(PO69*$I69, 0)</f>
        <v>0</v>
      </c>
      <c r="PQ69" s="707">
        <f t="shared" si="148"/>
        <v>0</v>
      </c>
      <c r="PR69" s="784">
        <f t="shared" ref="PR69:PR74" si="667">IFERROR(PQ69*$I69, 0)</f>
        <v>0</v>
      </c>
      <c r="PS69" s="783"/>
      <c r="PT69" s="784">
        <f t="shared" ref="PT69:PT74" si="668">IFERROR(PS69*$I69, 0)</f>
        <v>0</v>
      </c>
      <c r="PU69" s="707">
        <f t="shared" si="149"/>
        <v>0</v>
      </c>
      <c r="PV69" s="784">
        <f t="shared" ref="PV69:PV74" si="669">IFERROR(PU69*$I69, 0)</f>
        <v>0</v>
      </c>
      <c r="PW69" s="706">
        <f t="shared" ref="PW69:PW79" si="670">IFERROR(PU69*$N69, 0)</f>
        <v>0</v>
      </c>
      <c r="PX69" s="706">
        <f t="shared" ref="PX69:PX79" si="671">IFERROR(PU69*$O69, 0)</f>
        <v>0</v>
      </c>
      <c r="PY69" s="783"/>
      <c r="PZ69" s="784">
        <f t="shared" ref="PZ69:PZ74" si="672">IFERROR(PY69*$I69, 0)</f>
        <v>0</v>
      </c>
      <c r="QA69" s="782"/>
      <c r="QC69" s="783"/>
      <c r="QD69" s="784">
        <f t="shared" ref="QD69:QD74" si="673">IFERROR(QC69*$I69, 0)</f>
        <v>0</v>
      </c>
      <c r="QE69" s="783"/>
      <c r="QF69" s="784">
        <f t="shared" ref="QF69:QF74" si="674">IFERROR(QE69*$I69, 0)</f>
        <v>0</v>
      </c>
      <c r="QG69" s="783"/>
      <c r="QH69" s="784">
        <f t="shared" ref="QH69:QH74" si="675">IFERROR(QG69*$I69, 0)</f>
        <v>0</v>
      </c>
      <c r="QI69" s="783"/>
      <c r="QJ69" s="784">
        <f t="shared" ref="QJ69:QJ74" si="676">IFERROR(QI69*$I69, 0)</f>
        <v>0</v>
      </c>
      <c r="QK69" s="707">
        <f t="shared" si="150"/>
        <v>0</v>
      </c>
      <c r="QL69" s="784">
        <f t="shared" ref="QL69:QL74" si="677">IFERROR(QK69*$I69, 0)</f>
        <v>0</v>
      </c>
      <c r="QM69" s="783"/>
      <c r="QN69" s="784">
        <f t="shared" ref="QN69:QN74" si="678">IFERROR(QM69*$I69, 0)</f>
        <v>0</v>
      </c>
      <c r="QO69" s="707">
        <f t="shared" si="151"/>
        <v>0</v>
      </c>
      <c r="QP69" s="784">
        <f t="shared" ref="QP69:QP74" si="679">IFERROR(QO69*$I69, 0)</f>
        <v>0</v>
      </c>
      <c r="QQ69" s="706">
        <f t="shared" ref="QQ69:QQ79" si="680">IFERROR(QO69*$N69, 0)</f>
        <v>0</v>
      </c>
      <c r="QR69" s="706">
        <f t="shared" ref="QR69:QR79" si="681">IFERROR(QO69*$O69, 0)</f>
        <v>0</v>
      </c>
      <c r="QS69" s="783"/>
      <c r="QT69" s="784">
        <f t="shared" ref="QT69:QT74" si="682">IFERROR(QS69*$I69, 0)</f>
        <v>0</v>
      </c>
      <c r="QU69" s="782"/>
      <c r="RA69" s="785">
        <f t="shared" si="445"/>
        <v>0</v>
      </c>
      <c r="RB69" s="785" t="e">
        <f t="shared" si="446"/>
        <v>#REF!</v>
      </c>
      <c r="RC69" s="677">
        <f t="shared" si="447"/>
        <v>1872</v>
      </c>
      <c r="RD69" s="677">
        <f t="shared" si="447"/>
        <v>533</v>
      </c>
      <c r="RE69" s="677">
        <f t="shared" si="447"/>
        <v>702</v>
      </c>
      <c r="RF69" s="677">
        <f t="shared" si="447"/>
        <v>1311</v>
      </c>
      <c r="RG69" s="677">
        <f t="shared" si="447"/>
        <v>0</v>
      </c>
      <c r="RH69" s="677">
        <f t="shared" si="447"/>
        <v>0</v>
      </c>
      <c r="RI69" s="677">
        <f t="shared" si="447"/>
        <v>0</v>
      </c>
      <c r="RJ69" s="677">
        <f t="shared" si="447"/>
        <v>0</v>
      </c>
      <c r="RK69" s="677" t="e">
        <f>#REF!</f>
        <v>#REF!</v>
      </c>
      <c r="RL69" s="677" t="e">
        <f>#REF!</f>
        <v>#REF!</v>
      </c>
      <c r="RM69" s="677">
        <f t="shared" si="448"/>
        <v>0</v>
      </c>
      <c r="RN69" s="677">
        <f t="shared" si="448"/>
        <v>0</v>
      </c>
      <c r="RO69" s="677">
        <f t="shared" si="448"/>
        <v>0</v>
      </c>
      <c r="RP69" s="677">
        <f t="shared" si="448"/>
        <v>0</v>
      </c>
      <c r="RQ69" s="677">
        <f t="shared" si="448"/>
        <v>0</v>
      </c>
      <c r="RR69" s="677">
        <f t="shared" si="448"/>
        <v>0</v>
      </c>
      <c r="RS69" s="677">
        <f t="shared" si="448"/>
        <v>0</v>
      </c>
      <c r="RT69" s="677">
        <f t="shared" si="448"/>
        <v>0</v>
      </c>
      <c r="RV69" s="675">
        <f t="shared" si="449"/>
        <v>4418</v>
      </c>
      <c r="RW69" s="675">
        <f t="shared" si="450"/>
        <v>0</v>
      </c>
      <c r="RX69" s="675">
        <f t="shared" si="451"/>
        <v>0</v>
      </c>
      <c r="RY69" s="675">
        <f t="shared" si="452"/>
        <v>0</v>
      </c>
      <c r="RZ69" s="675">
        <f t="shared" si="453"/>
        <v>0</v>
      </c>
      <c r="SA69" s="675">
        <f t="shared" si="454"/>
        <v>0</v>
      </c>
      <c r="SB69" s="675">
        <f t="shared" si="455"/>
        <v>0</v>
      </c>
      <c r="SC69" s="675">
        <f t="shared" si="456"/>
        <v>0</v>
      </c>
      <c r="SD69" s="675" t="e">
        <f xml:space="preserve"> SUMIF(#REF!,$SD$8,#REF!)</f>
        <v>#REF!</v>
      </c>
      <c r="SE69" s="676" t="e">
        <f xml:space="preserve"> SUMIF(#REF!,$SE$8,#REF!)</f>
        <v>#REF!</v>
      </c>
      <c r="SG69" s="675">
        <f t="shared" si="457"/>
        <v>18120960</v>
      </c>
      <c r="SH69" s="675">
        <f t="shared" si="457"/>
        <v>5159440</v>
      </c>
      <c r="SI69" s="675">
        <f t="shared" si="457"/>
        <v>6795360</v>
      </c>
      <c r="SJ69" s="675">
        <f t="shared" si="457"/>
        <v>12690480</v>
      </c>
      <c r="SK69" s="675">
        <f t="shared" si="457"/>
        <v>0</v>
      </c>
      <c r="SL69" s="675">
        <f t="shared" si="457"/>
        <v>0</v>
      </c>
      <c r="SM69" s="675">
        <f t="shared" si="457"/>
        <v>0</v>
      </c>
      <c r="SN69" s="675">
        <f t="shared" si="457"/>
        <v>0</v>
      </c>
      <c r="SO69" s="675" t="e">
        <f t="shared" si="457"/>
        <v>#REF!</v>
      </c>
      <c r="SP69" s="675" t="e">
        <f t="shared" si="457"/>
        <v>#REF!</v>
      </c>
      <c r="SQ69" s="675">
        <f t="shared" si="458"/>
        <v>0</v>
      </c>
      <c r="SR69" s="675">
        <f t="shared" si="458"/>
        <v>0</v>
      </c>
      <c r="SS69" s="675">
        <f t="shared" si="458"/>
        <v>0</v>
      </c>
      <c r="ST69" s="675">
        <f t="shared" si="458"/>
        <v>0</v>
      </c>
      <c r="SU69" s="675">
        <f t="shared" si="458"/>
        <v>0</v>
      </c>
      <c r="SV69" s="675">
        <f t="shared" si="458"/>
        <v>0</v>
      </c>
      <c r="SW69" s="675">
        <f t="shared" si="458"/>
        <v>0</v>
      </c>
      <c r="SX69" s="675">
        <f t="shared" si="458"/>
        <v>0</v>
      </c>
      <c r="SY69" s="675" t="e">
        <f>#REF!*$AP69</f>
        <v>#REF!</v>
      </c>
      <c r="SZ69" s="675" t="e">
        <f>#REF!*$AP69</f>
        <v>#REF!</v>
      </c>
      <c r="TA69" s="675" t="e">
        <f>#REF!*$AP69</f>
        <v>#REF!</v>
      </c>
      <c r="TB69" s="675" t="e">
        <f>#REF!*$AP69</f>
        <v>#REF!</v>
      </c>
      <c r="TC69" s="675" t="e">
        <f>#REF!*$AP69</f>
        <v>#REF!</v>
      </c>
      <c r="TE69" s="675">
        <f t="shared" si="152"/>
        <v>42766240</v>
      </c>
      <c r="TF69" s="675">
        <f t="shared" si="153"/>
        <v>0</v>
      </c>
      <c r="TG69" s="675">
        <f t="shared" si="154"/>
        <v>0</v>
      </c>
      <c r="TH69" s="675">
        <f t="shared" si="155"/>
        <v>0</v>
      </c>
      <c r="TI69" s="675">
        <f t="shared" si="156"/>
        <v>0</v>
      </c>
      <c r="TJ69" s="675">
        <f t="shared" si="157"/>
        <v>0</v>
      </c>
      <c r="TK69" s="675">
        <f t="shared" si="158"/>
        <v>0</v>
      </c>
      <c r="TL69" s="675">
        <f t="shared" si="159"/>
        <v>0</v>
      </c>
      <c r="TM69" s="675">
        <f t="shared" si="160"/>
        <v>0</v>
      </c>
      <c r="TN69" s="676">
        <f t="shared" si="161"/>
        <v>0</v>
      </c>
      <c r="TP69" s="675">
        <f>IFERROR(SG69*(1+LEVEL_2!#REF!),0)</f>
        <v>0</v>
      </c>
      <c r="TQ69" s="675">
        <f>IFERROR(SH69*(1+LEVEL_2!#REF!),0)</f>
        <v>0</v>
      </c>
      <c r="TR69" s="675">
        <f>IFERROR(SI69*(1+LEVEL_2!#REF!),0)</f>
        <v>0</v>
      </c>
      <c r="TS69" s="675">
        <f>IFERROR(SJ69*(1+LEVEL_2!#REF!),0)</f>
        <v>0</v>
      </c>
      <c r="TT69" s="675">
        <f>IFERROR(SK69*(1+LEVEL_2!#REF!),0)</f>
        <v>0</v>
      </c>
      <c r="TU69" s="675">
        <f>IFERROR(SL69*(1+LEVEL_2!#REF!),0)</f>
        <v>0</v>
      </c>
      <c r="TV69" s="675">
        <f>IFERROR(SM69*(1+LEVEL_2!#REF!),0)</f>
        <v>0</v>
      </c>
      <c r="TW69" s="675">
        <f>IFERROR(SN69*(1+LEVEL_2!#REF!),0)</f>
        <v>0</v>
      </c>
      <c r="TX69" s="675">
        <f>IFERROR(SO69*(1+LEVEL_2!#REF!),0)</f>
        <v>0</v>
      </c>
      <c r="TY69" s="675">
        <f>IFERROR(SP69*(1+LEVEL_2!#REF!),0)</f>
        <v>0</v>
      </c>
      <c r="TZ69" s="675">
        <f>IFERROR(SQ69*(1+LEVEL_2!#REF!),0)</f>
        <v>0</v>
      </c>
      <c r="UA69" s="675">
        <f>IFERROR(SR69*(1+LEVEL_2!#REF!),0)</f>
        <v>0</v>
      </c>
      <c r="UB69" s="675">
        <f>IFERROR(SS69*(1+LEVEL_2!#REF!),0)</f>
        <v>0</v>
      </c>
      <c r="UC69" s="675">
        <f>IFERROR(ST69*(1+LEVEL_2!#REF!),0)</f>
        <v>0</v>
      </c>
      <c r="UD69" s="675">
        <f>IFERROR(SU69*(1+LEVEL_2!#REF!),0)</f>
        <v>0</v>
      </c>
      <c r="UE69" s="675">
        <f>IFERROR(SV69*(1+LEVEL_2!#REF!),0)</f>
        <v>0</v>
      </c>
      <c r="UF69" s="675">
        <f>IFERROR(SW69*(1+LEVEL_2!#REF!),0)</f>
        <v>0</v>
      </c>
      <c r="UG69" s="675">
        <f>IFERROR(SX69*(1+LEVEL_2!#REF!),0)</f>
        <v>0</v>
      </c>
      <c r="UH69" s="675">
        <f>IFERROR(SY69*(1+LEVEL_2!#REF!),0)</f>
        <v>0</v>
      </c>
      <c r="UI69" s="675">
        <f>IFERROR(SZ69*(1+LEVEL_2!#REF!),0)</f>
        <v>0</v>
      </c>
      <c r="UJ69" s="675">
        <f>IFERROR(TA69*(1+LEVEL_2!#REF!),0)</f>
        <v>0</v>
      </c>
      <c r="UK69" s="675">
        <f>IFERROR(TB69*(1+LEVEL_2!#REF!),0)</f>
        <v>0</v>
      </c>
      <c r="UL69" s="675">
        <f>IFERROR(TC69*(1+LEVEL_2!#REF!),0)</f>
        <v>0</v>
      </c>
      <c r="UN69" s="675">
        <f t="shared" si="162"/>
        <v>0</v>
      </c>
      <c r="UO69" s="675">
        <f t="shared" si="163"/>
        <v>0</v>
      </c>
      <c r="UP69" s="675">
        <f t="shared" si="164"/>
        <v>0</v>
      </c>
      <c r="UQ69" s="675">
        <f t="shared" si="165"/>
        <v>0</v>
      </c>
      <c r="UR69" s="675">
        <f t="shared" si="166"/>
        <v>0</v>
      </c>
      <c r="US69" s="675">
        <f t="shared" si="167"/>
        <v>0</v>
      </c>
      <c r="UT69" s="675">
        <f t="shared" si="168"/>
        <v>0</v>
      </c>
      <c r="UU69" s="675">
        <f t="shared" si="169"/>
        <v>0</v>
      </c>
      <c r="UV69" s="675">
        <f t="shared" si="170"/>
        <v>0</v>
      </c>
      <c r="UW69" s="676">
        <f t="shared" si="171"/>
        <v>0</v>
      </c>
    </row>
    <row r="70" spans="1:569" s="645" customFormat="1" ht="20.100000000000001" customHeight="1">
      <c r="A70" s="677" t="s">
        <v>112</v>
      </c>
      <c r="B70" s="677" t="s">
        <v>112</v>
      </c>
      <c r="C70" s="764" t="s">
        <v>496</v>
      </c>
      <c r="D70" s="764"/>
      <c r="E70" s="796" t="s">
        <v>491</v>
      </c>
      <c r="F70" s="802" t="s">
        <v>497</v>
      </c>
      <c r="G70" s="796" t="s">
        <v>498</v>
      </c>
      <c r="H70" s="797" t="s">
        <v>365</v>
      </c>
      <c r="I70" s="789">
        <f>Rev.1_Base!G110</f>
        <v>10090.5</v>
      </c>
      <c r="J70" s="789">
        <f>Rev.1_Base!H110</f>
        <v>5480.5</v>
      </c>
      <c r="K70" s="789">
        <f>Rev.1_Base!J110</f>
        <v>5471.5</v>
      </c>
      <c r="L70" s="789">
        <f>Rev.1_Base!K110</f>
        <v>861.5</v>
      </c>
      <c r="M70" s="770"/>
      <c r="N70" s="771">
        <f t="shared" si="393"/>
        <v>10090.5</v>
      </c>
      <c r="O70" s="772">
        <f t="shared" si="394"/>
        <v>0</v>
      </c>
      <c r="Q70" s="789">
        <f>Rev.1_Base!M110</f>
        <v>4610</v>
      </c>
      <c r="R70" s="795">
        <f>Rev.1_Base!O110</f>
        <v>807.5</v>
      </c>
      <c r="S70" s="795">
        <f>Rev.1_Base!Q110</f>
        <v>1534</v>
      </c>
      <c r="T70" s="795">
        <f>Rev.1_Base!S110</f>
        <v>3004</v>
      </c>
      <c r="U70" s="795">
        <f>Rev.1_Base!U110</f>
        <v>0</v>
      </c>
      <c r="V70" s="795">
        <f>Rev.1_Base!W110</f>
        <v>81</v>
      </c>
      <c r="W70" s="795">
        <f>Rev.1_Base!Y110</f>
        <v>54</v>
      </c>
      <c r="X70" s="795">
        <f>Rev.1_Base!AA110</f>
        <v>0</v>
      </c>
      <c r="Y70" s="690"/>
      <c r="Z70" s="690"/>
      <c r="AA70" s="690"/>
      <c r="AB70" s="690"/>
      <c r="AC70" s="690"/>
      <c r="AD70" s="690"/>
      <c r="AE70" s="690"/>
      <c r="AF70" s="691"/>
      <c r="AH70" s="774">
        <f t="shared" si="461"/>
        <v>4500</v>
      </c>
      <c r="AI70" s="775">
        <f t="shared" si="462"/>
        <v>45407250</v>
      </c>
      <c r="AJ70" s="774">
        <f t="shared" si="463"/>
        <v>4000</v>
      </c>
      <c r="AK70" s="775">
        <f t="shared" si="464"/>
        <v>40362000</v>
      </c>
      <c r="AL70" s="774">
        <f t="shared" si="465"/>
        <v>0</v>
      </c>
      <c r="AM70" s="775">
        <f t="shared" si="466"/>
        <v>0</v>
      </c>
      <c r="AN70" s="774">
        <f t="shared" si="467"/>
        <v>1180</v>
      </c>
      <c r="AO70" s="775">
        <f t="shared" si="468"/>
        <v>11906790</v>
      </c>
      <c r="AP70" s="693">
        <f t="shared" si="99"/>
        <v>9680</v>
      </c>
      <c r="AQ70" s="775">
        <f t="shared" si="469"/>
        <v>97676040</v>
      </c>
      <c r="AR70" s="774">
        <f t="shared" si="470"/>
        <v>1451.7210999999998</v>
      </c>
      <c r="AS70" s="775">
        <f t="shared" si="471"/>
        <v>14648591.759549998</v>
      </c>
      <c r="AT70" s="776">
        <f t="shared" si="472"/>
        <v>13358.065319999998</v>
      </c>
      <c r="AU70" s="776">
        <f t="shared" si="473"/>
        <v>22263.442199999998</v>
      </c>
      <c r="AV70" s="693">
        <f t="shared" si="103"/>
        <v>11131.721099999999</v>
      </c>
      <c r="AW70" s="775">
        <f t="shared" si="172"/>
        <v>11507973.273179999</v>
      </c>
      <c r="AX70" s="775">
        <f t="shared" si="474"/>
        <v>121814423.99729998</v>
      </c>
      <c r="AY70" s="775">
        <f t="shared" si="475"/>
        <v>224649263.51909998</v>
      </c>
      <c r="AZ70" s="775">
        <f t="shared" si="475"/>
        <v>112324631.75954999</v>
      </c>
      <c r="BA70" s="693">
        <f t="shared" si="476"/>
        <v>112324631.75954999</v>
      </c>
      <c r="BB70" s="693">
        <f t="shared" si="477"/>
        <v>0</v>
      </c>
      <c r="BC70" s="774">
        <f t="shared" si="478"/>
        <v>0</v>
      </c>
      <c r="BD70" s="775">
        <f t="shared" si="479"/>
        <v>0</v>
      </c>
      <c r="BE70" s="777"/>
      <c r="BG70" s="774">
        <v>5760</v>
      </c>
      <c r="BH70" s="775">
        <f t="shared" si="480"/>
        <v>58121280</v>
      </c>
      <c r="BI70" s="774">
        <v>6720</v>
      </c>
      <c r="BJ70" s="775">
        <f t="shared" si="481"/>
        <v>67808160</v>
      </c>
      <c r="BK70" s="774">
        <v>2640.8606520998201</v>
      </c>
      <c r="BL70" s="775">
        <f t="shared" si="482"/>
        <v>26647604.410013236</v>
      </c>
      <c r="BM70" s="774">
        <f t="shared" si="483"/>
        <v>1180</v>
      </c>
      <c r="BN70" s="775">
        <f t="shared" si="484"/>
        <v>11906790</v>
      </c>
      <c r="BO70" s="693">
        <f t="shared" si="105"/>
        <v>16300.86065209982</v>
      </c>
      <c r="BP70" s="775">
        <f t="shared" si="485"/>
        <v>164483834.41001323</v>
      </c>
      <c r="BQ70" s="774">
        <f t="shared" si="486"/>
        <v>2488.4986955853669</v>
      </c>
      <c r="BR70" s="775">
        <f t="shared" si="487"/>
        <v>25110196.087804146</v>
      </c>
      <c r="BS70" s="693">
        <f t="shared" si="107"/>
        <v>18789.359347685186</v>
      </c>
      <c r="BT70" s="775">
        <f t="shared" si="488"/>
        <v>189594030.49781737</v>
      </c>
      <c r="BU70" s="693">
        <f t="shared" si="489"/>
        <v>189594030.49781737</v>
      </c>
      <c r="BV70" s="693">
        <f t="shared" si="490"/>
        <v>0</v>
      </c>
      <c r="BW70" s="774"/>
      <c r="BX70" s="775">
        <f t="shared" si="491"/>
        <v>0</v>
      </c>
      <c r="BY70" s="777"/>
      <c r="CA70" s="744">
        <f>CA69</f>
        <v>25000</v>
      </c>
      <c r="CB70" s="745">
        <f t="shared" si="492"/>
        <v>252262500</v>
      </c>
      <c r="CC70" s="718">
        <f>CC69</f>
        <v>15000</v>
      </c>
      <c r="CD70" s="745">
        <f t="shared" si="493"/>
        <v>151357500</v>
      </c>
      <c r="CE70" s="718"/>
      <c r="CF70" s="745">
        <f t="shared" si="494"/>
        <v>0</v>
      </c>
      <c r="CG70" s="718">
        <f>CG69</f>
        <v>3000</v>
      </c>
      <c r="CH70" s="745">
        <f t="shared" si="495"/>
        <v>30271500</v>
      </c>
      <c r="CI70" s="746">
        <f t="shared" si="108"/>
        <v>43000</v>
      </c>
      <c r="CJ70" s="745">
        <f t="shared" si="496"/>
        <v>433891500</v>
      </c>
      <c r="CK70" s="718"/>
      <c r="CL70" s="745">
        <f t="shared" si="497"/>
        <v>0</v>
      </c>
      <c r="CM70" s="746">
        <f t="shared" si="109"/>
        <v>43000</v>
      </c>
      <c r="CN70" s="745">
        <f t="shared" si="498"/>
        <v>433891500</v>
      </c>
      <c r="CO70" s="699">
        <f t="shared" si="499"/>
        <v>198230000</v>
      </c>
      <c r="CP70" s="699">
        <f t="shared" si="499"/>
        <v>34722500</v>
      </c>
      <c r="CQ70" s="699">
        <f t="shared" si="499"/>
        <v>65962000</v>
      </c>
      <c r="CR70" s="699">
        <f t="shared" si="499"/>
        <v>129172000</v>
      </c>
      <c r="CS70" s="700">
        <f t="shared" si="499"/>
        <v>0</v>
      </c>
      <c r="CT70" s="699">
        <f t="shared" si="499"/>
        <v>3483000</v>
      </c>
      <c r="CU70" s="699">
        <f t="shared" si="499"/>
        <v>2322000</v>
      </c>
      <c r="CV70" s="700">
        <f t="shared" si="500"/>
        <v>0</v>
      </c>
      <c r="CW70" s="697"/>
      <c r="CX70" s="696">
        <f t="shared" si="501"/>
        <v>0</v>
      </c>
      <c r="CY70" s="701"/>
      <c r="DA70" s="805">
        <f t="shared" ref="DA70:DG73" si="683">EO70</f>
        <v>4500</v>
      </c>
      <c r="DB70" s="790">
        <f t="shared" si="502"/>
        <v>45407250</v>
      </c>
      <c r="DC70" s="805">
        <f t="shared" si="683"/>
        <v>4000</v>
      </c>
      <c r="DD70" s="790">
        <f t="shared" si="503"/>
        <v>40362000</v>
      </c>
      <c r="DE70" s="790">
        <f t="shared" si="683"/>
        <v>0</v>
      </c>
      <c r="DF70" s="790">
        <f t="shared" si="504"/>
        <v>0</v>
      </c>
      <c r="DG70" s="790">
        <f t="shared" si="683"/>
        <v>1180</v>
      </c>
      <c r="DH70" s="790">
        <f t="shared" si="505"/>
        <v>11906790</v>
      </c>
      <c r="DI70" s="790">
        <f t="shared" si="110"/>
        <v>9680</v>
      </c>
      <c r="DJ70" s="790">
        <f t="shared" si="506"/>
        <v>97676040</v>
      </c>
      <c r="DK70" s="805">
        <f t="shared" si="507"/>
        <v>1451.7210999999998</v>
      </c>
      <c r="DL70" s="814">
        <f t="shared" si="508"/>
        <v>14648591.759549998</v>
      </c>
      <c r="DM70" s="790">
        <f t="shared" si="112"/>
        <v>11131.721099999999</v>
      </c>
      <c r="DN70" s="790">
        <f t="shared" si="509"/>
        <v>112324631.75954999</v>
      </c>
      <c r="DO70" s="693">
        <f t="shared" si="510"/>
        <v>112324631.75954999</v>
      </c>
      <c r="DP70" s="693">
        <f t="shared" si="511"/>
        <v>0</v>
      </c>
      <c r="DQ70" s="774"/>
      <c r="DR70" s="775">
        <f t="shared" si="512"/>
        <v>0</v>
      </c>
      <c r="DS70" s="777" t="s">
        <v>499</v>
      </c>
      <c r="DU70" s="774">
        <f>IFERROR(VLOOKUP($C70,[1]영만종합건설!$A$13:$AN$154,28,FALSE),0)</f>
        <v>1500</v>
      </c>
      <c r="DV70" s="780">
        <f t="shared" si="513"/>
        <v>15135750</v>
      </c>
      <c r="DW70" s="774">
        <f>IFERROR(VLOOKUP($C70,[1]영만종합건설!$A$13:$AN$154,30,FALSE),0)</f>
        <v>5000</v>
      </c>
      <c r="DX70" s="780">
        <f t="shared" si="514"/>
        <v>50452500</v>
      </c>
      <c r="DY70" s="778">
        <f>IFERROR(VLOOKUP($C70,[1]영만종합건설!$A$13:$AN$154,32,FALSE),0)</f>
        <v>0</v>
      </c>
      <c r="DZ70" s="780">
        <f t="shared" si="515"/>
        <v>0</v>
      </c>
      <c r="EA70" s="778">
        <f>IFERROR(VLOOKUP($C70,[1]영만종합건설!$A$13:$AN$154,34,FALSE),0)</f>
        <v>0</v>
      </c>
      <c r="EB70" s="780">
        <f t="shared" si="516"/>
        <v>0</v>
      </c>
      <c r="EC70" s="703">
        <f t="shared" si="113"/>
        <v>6500</v>
      </c>
      <c r="ED70" s="780">
        <f t="shared" si="517"/>
        <v>65588250</v>
      </c>
      <c r="EE70" s="778">
        <f t="shared" si="518"/>
        <v>1235.3968750000001</v>
      </c>
      <c r="EF70" s="779">
        <f t="shared" si="114"/>
        <v>12465772.167187501</v>
      </c>
      <c r="EG70" s="703">
        <f t="shared" si="115"/>
        <v>7735.3968750000004</v>
      </c>
      <c r="EH70" s="780">
        <f t="shared" si="519"/>
        <v>78054022.167187497</v>
      </c>
      <c r="EI70" s="703">
        <f t="shared" si="520"/>
        <v>78054022.167187497</v>
      </c>
      <c r="EJ70" s="703">
        <f t="shared" si="521"/>
        <v>0</v>
      </c>
      <c r="EK70" s="778"/>
      <c r="EL70" s="780">
        <f t="shared" si="522"/>
        <v>0</v>
      </c>
      <c r="EM70" s="781"/>
      <c r="EO70" s="778">
        <f>IFERROR(VLOOKUP($C70,[1]부강종합건설!$A$13:$AM$154,28,FALSE),0)</f>
        <v>4500</v>
      </c>
      <c r="EP70" s="780">
        <f t="shared" si="523"/>
        <v>45407250</v>
      </c>
      <c r="EQ70" s="778">
        <f>IFERROR(VLOOKUP($C70,[1]부강종합건설!$A$13:$AM$154,30,FALSE),0)</f>
        <v>4000</v>
      </c>
      <c r="ER70" s="780">
        <f t="shared" si="524"/>
        <v>40362000</v>
      </c>
      <c r="ES70" s="778">
        <f>IFERROR(VLOOKUP($C70,[1]부강종합건설!$A$13:$AM$154,32,FALSE),0)</f>
        <v>0</v>
      </c>
      <c r="ET70" s="780">
        <f t="shared" si="525"/>
        <v>0</v>
      </c>
      <c r="EU70" s="778">
        <f>IFERROR(VLOOKUP($C70,[1]부강종합건설!$A$13:$AM$154,34,FALSE),0)</f>
        <v>1180</v>
      </c>
      <c r="EV70" s="780">
        <f t="shared" si="526"/>
        <v>11906790</v>
      </c>
      <c r="EW70" s="703">
        <f t="shared" si="116"/>
        <v>9680</v>
      </c>
      <c r="EX70" s="780">
        <f t="shared" si="527"/>
        <v>97676040</v>
      </c>
      <c r="EY70" s="778">
        <f t="shared" si="528"/>
        <v>1451.7210999999998</v>
      </c>
      <c r="EZ70" s="779">
        <f t="shared" si="117"/>
        <v>14648591.759549998</v>
      </c>
      <c r="FA70" s="703">
        <f t="shared" si="118"/>
        <v>11131.721099999999</v>
      </c>
      <c r="FB70" s="780">
        <f t="shared" si="529"/>
        <v>112324631.75954999</v>
      </c>
      <c r="FC70" s="703">
        <f t="shared" si="530"/>
        <v>112324631.75954999</v>
      </c>
      <c r="FD70" s="703">
        <f t="shared" si="531"/>
        <v>0</v>
      </c>
      <c r="FE70" s="778"/>
      <c r="FF70" s="780">
        <f t="shared" si="532"/>
        <v>0</v>
      </c>
      <c r="FG70" s="782"/>
      <c r="FI70" s="774">
        <f>IFERROR(VLOOKUP($C70,[1]대도엔지니어링!$A$13:$AN$154,28,FALSE),0)</f>
        <v>847</v>
      </c>
      <c r="FJ70" s="775">
        <f t="shared" si="533"/>
        <v>8546653.5</v>
      </c>
      <c r="FK70" s="774">
        <f>IFERROR(VLOOKUP($C70,[1]대도엔지니어링!$A$13:$AN$154,30,FALSE),0)</f>
        <v>6292</v>
      </c>
      <c r="FL70" s="775">
        <f t="shared" si="534"/>
        <v>63489426</v>
      </c>
      <c r="FM70" s="774">
        <f>IFERROR(VLOOKUP($C70,[1]대도엔지니어링!$A$13:$AN$154,32,FALSE),0)</f>
        <v>0</v>
      </c>
      <c r="FN70" s="775">
        <f t="shared" si="535"/>
        <v>0</v>
      </c>
      <c r="FO70" s="774">
        <f>IFERROR(VLOOKUP($C70,[1]대도엔지니어링!$A$13:$AN$154,34,FALSE),0)</f>
        <v>321</v>
      </c>
      <c r="FP70" s="775">
        <f t="shared" si="536"/>
        <v>3239050.5</v>
      </c>
      <c r="FQ70" s="693">
        <f t="shared" si="119"/>
        <v>7460</v>
      </c>
      <c r="FR70" s="775">
        <f t="shared" si="537"/>
        <v>75275130</v>
      </c>
      <c r="FS70" s="774">
        <f t="shared" si="120"/>
        <v>596.60923300753359</v>
      </c>
      <c r="FT70" s="775">
        <f t="shared" si="538"/>
        <v>6020085.4656625176</v>
      </c>
      <c r="FU70" s="693">
        <f t="shared" si="121"/>
        <v>8056.6092330075335</v>
      </c>
      <c r="FV70" s="775">
        <f t="shared" si="539"/>
        <v>81295215.465662509</v>
      </c>
      <c r="FW70" s="693">
        <f t="shared" si="540"/>
        <v>81295215.465662509</v>
      </c>
      <c r="FX70" s="693">
        <f t="shared" si="541"/>
        <v>0</v>
      </c>
      <c r="FY70" s="774"/>
      <c r="FZ70" s="775">
        <f t="shared" si="542"/>
        <v>0</v>
      </c>
      <c r="GA70" s="782"/>
      <c r="GC70" s="774">
        <f>IFERROR(VLOOKUP($C70,[1]부명엔지니어링!$A$13:$AN$154,28,FALSE),0)</f>
        <v>2500</v>
      </c>
      <c r="GD70" s="775">
        <f t="shared" si="543"/>
        <v>25226250</v>
      </c>
      <c r="GE70" s="774">
        <f>IFERROR(VLOOKUP($C70,[1]부명엔지니어링!$A$13:$AN$154,30,FALSE),0)</f>
        <v>10000</v>
      </c>
      <c r="GF70" s="775">
        <f t="shared" si="544"/>
        <v>100905000</v>
      </c>
      <c r="GG70" s="774">
        <f>IFERROR(VLOOKUP($C70,[1]부명엔지니어링!$A$13:$AN$154,32,FALSE),0)</f>
        <v>0</v>
      </c>
      <c r="GH70" s="775">
        <f t="shared" si="545"/>
        <v>0</v>
      </c>
      <c r="GI70" s="774">
        <f>IFERROR(VLOOKUP($C70,[1]부명엔지니어링!$A$13:$AN$154,34,FALSE),0)</f>
        <v>0</v>
      </c>
      <c r="GJ70" s="775">
        <f t="shared" si="546"/>
        <v>0</v>
      </c>
      <c r="GK70" s="693">
        <f t="shared" si="122"/>
        <v>12500</v>
      </c>
      <c r="GL70" s="775">
        <f t="shared" si="547"/>
        <v>126131250</v>
      </c>
      <c r="GM70" s="774">
        <f t="shared" si="548"/>
        <v>2416.0587500000001</v>
      </c>
      <c r="GN70" s="775">
        <f t="shared" si="123"/>
        <v>24379240.816875</v>
      </c>
      <c r="GO70" s="693">
        <f t="shared" si="124"/>
        <v>14916.05875</v>
      </c>
      <c r="GP70" s="775">
        <f t="shared" si="549"/>
        <v>150510490.81687501</v>
      </c>
      <c r="GQ70" s="693">
        <f t="shared" si="550"/>
        <v>150510490.81687501</v>
      </c>
      <c r="GR70" s="693">
        <f t="shared" si="551"/>
        <v>0</v>
      </c>
      <c r="GS70" s="774"/>
      <c r="GT70" s="775">
        <f t="shared" si="552"/>
        <v>0</v>
      </c>
      <c r="GU70" s="782"/>
      <c r="GW70" s="774">
        <f>IFERROR(VLOOKUP($C70,[1]직영비!$A$262:$AF$337,19,FALSE),0)*$GW$5</f>
        <v>1748</v>
      </c>
      <c r="GX70" s="775">
        <f t="shared" si="553"/>
        <v>17638194</v>
      </c>
      <c r="GY70" s="774">
        <f>IFERROR(VLOOKUP($C70,[1]직영비!$A$262:$AF$337,23,FALSE),0)*$GW$5*$GX$5</f>
        <v>8639.5035421516877</v>
      </c>
      <c r="GZ70" s="775">
        <f t="shared" si="554"/>
        <v>87176910.492081612</v>
      </c>
      <c r="HA70" s="774">
        <f>IFERROR(VLOOKUP($C70,[1]직영비!$A$262:$AF$337,25,FALSE),0)*$GW$5*$GX$5</f>
        <v>8130.5</v>
      </c>
      <c r="HB70" s="775">
        <f t="shared" si="555"/>
        <v>82040810.25</v>
      </c>
      <c r="HC70" s="774"/>
      <c r="HD70" s="775">
        <f t="shared" si="556"/>
        <v>0</v>
      </c>
      <c r="HE70" s="693">
        <f t="shared" si="125"/>
        <v>18518.003542151688</v>
      </c>
      <c r="HF70" s="775">
        <f t="shared" si="557"/>
        <v>186855914.74208161</v>
      </c>
      <c r="HG70" s="774">
        <f t="shared" si="558"/>
        <v>2746.124144677322</v>
      </c>
      <c r="HH70" s="775">
        <f t="shared" si="126"/>
        <v>27709765.681866515</v>
      </c>
      <c r="HI70" s="693">
        <f t="shared" si="127"/>
        <v>21264.127686829008</v>
      </c>
      <c r="HJ70" s="775">
        <f t="shared" si="559"/>
        <v>214565680.42394811</v>
      </c>
      <c r="HK70" s="693">
        <f t="shared" si="560"/>
        <v>214565680.42394811</v>
      </c>
      <c r="HL70" s="693">
        <f t="shared" si="561"/>
        <v>0</v>
      </c>
      <c r="HM70" s="774"/>
      <c r="HN70" s="775">
        <f t="shared" si="562"/>
        <v>0</v>
      </c>
      <c r="HO70" s="777"/>
      <c r="HQ70" s="783"/>
      <c r="HR70" s="784">
        <f t="shared" si="563"/>
        <v>0</v>
      </c>
      <c r="HS70" s="783"/>
      <c r="HT70" s="784">
        <f t="shared" si="564"/>
        <v>0</v>
      </c>
      <c r="HU70" s="783"/>
      <c r="HV70" s="784">
        <f t="shared" si="565"/>
        <v>0</v>
      </c>
      <c r="HW70" s="783"/>
      <c r="HX70" s="784">
        <f t="shared" si="566"/>
        <v>0</v>
      </c>
      <c r="HY70" s="707">
        <f t="shared" si="128"/>
        <v>0</v>
      </c>
      <c r="HZ70" s="784">
        <f t="shared" si="567"/>
        <v>0</v>
      </c>
      <c r="IA70" s="783"/>
      <c r="IB70" s="784">
        <f t="shared" si="568"/>
        <v>0</v>
      </c>
      <c r="IC70" s="707">
        <f t="shared" si="129"/>
        <v>0</v>
      </c>
      <c r="ID70" s="784">
        <f t="shared" si="569"/>
        <v>0</v>
      </c>
      <c r="IE70" s="706">
        <f t="shared" si="570"/>
        <v>0</v>
      </c>
      <c r="IF70" s="706">
        <f t="shared" si="571"/>
        <v>0</v>
      </c>
      <c r="IG70" s="783"/>
      <c r="IH70" s="784">
        <f t="shared" si="572"/>
        <v>0</v>
      </c>
      <c r="II70" s="782"/>
      <c r="IK70" s="783"/>
      <c r="IL70" s="784">
        <f t="shared" si="573"/>
        <v>0</v>
      </c>
      <c r="IM70" s="783"/>
      <c r="IN70" s="784">
        <f t="shared" si="574"/>
        <v>0</v>
      </c>
      <c r="IO70" s="783"/>
      <c r="IP70" s="784">
        <f t="shared" si="575"/>
        <v>0</v>
      </c>
      <c r="IQ70" s="783"/>
      <c r="IR70" s="784">
        <f t="shared" si="576"/>
        <v>0</v>
      </c>
      <c r="IS70" s="707">
        <f t="shared" si="130"/>
        <v>0</v>
      </c>
      <c r="IT70" s="784">
        <f t="shared" si="577"/>
        <v>0</v>
      </c>
      <c r="IU70" s="783"/>
      <c r="IV70" s="784">
        <f t="shared" si="578"/>
        <v>0</v>
      </c>
      <c r="IW70" s="707">
        <f t="shared" si="131"/>
        <v>0</v>
      </c>
      <c r="IX70" s="784">
        <f t="shared" si="579"/>
        <v>0</v>
      </c>
      <c r="IY70" s="706">
        <f t="shared" si="580"/>
        <v>0</v>
      </c>
      <c r="IZ70" s="706">
        <f t="shared" si="581"/>
        <v>0</v>
      </c>
      <c r="JA70" s="783"/>
      <c r="JB70" s="784">
        <f t="shared" si="582"/>
        <v>0</v>
      </c>
      <c r="JC70" s="782"/>
      <c r="JE70" s="783"/>
      <c r="JF70" s="784">
        <f t="shared" si="583"/>
        <v>0</v>
      </c>
      <c r="JG70" s="783"/>
      <c r="JH70" s="784">
        <f t="shared" si="584"/>
        <v>0</v>
      </c>
      <c r="JI70" s="783"/>
      <c r="JJ70" s="784">
        <f t="shared" si="585"/>
        <v>0</v>
      </c>
      <c r="JK70" s="783"/>
      <c r="JL70" s="784">
        <f t="shared" si="586"/>
        <v>0</v>
      </c>
      <c r="JM70" s="707">
        <f t="shared" si="132"/>
        <v>0</v>
      </c>
      <c r="JN70" s="784">
        <f t="shared" si="587"/>
        <v>0</v>
      </c>
      <c r="JO70" s="783"/>
      <c r="JP70" s="784">
        <f t="shared" si="588"/>
        <v>0</v>
      </c>
      <c r="JQ70" s="707">
        <f t="shared" si="133"/>
        <v>0</v>
      </c>
      <c r="JR70" s="784">
        <f t="shared" si="589"/>
        <v>0</v>
      </c>
      <c r="JS70" s="706">
        <f t="shared" si="590"/>
        <v>0</v>
      </c>
      <c r="JT70" s="706">
        <f t="shared" si="591"/>
        <v>0</v>
      </c>
      <c r="JU70" s="783"/>
      <c r="JV70" s="784">
        <f t="shared" si="592"/>
        <v>0</v>
      </c>
      <c r="JW70" s="782"/>
      <c r="JY70" s="783"/>
      <c r="JZ70" s="784">
        <f t="shared" si="593"/>
        <v>0</v>
      </c>
      <c r="KA70" s="783"/>
      <c r="KB70" s="784">
        <f t="shared" si="594"/>
        <v>0</v>
      </c>
      <c r="KC70" s="783"/>
      <c r="KD70" s="784">
        <f t="shared" si="595"/>
        <v>0</v>
      </c>
      <c r="KE70" s="783"/>
      <c r="KF70" s="784">
        <f t="shared" si="596"/>
        <v>0</v>
      </c>
      <c r="KG70" s="707">
        <f t="shared" si="134"/>
        <v>0</v>
      </c>
      <c r="KH70" s="784">
        <f t="shared" si="597"/>
        <v>0</v>
      </c>
      <c r="KI70" s="783"/>
      <c r="KJ70" s="784">
        <f t="shared" si="598"/>
        <v>0</v>
      </c>
      <c r="KK70" s="707">
        <f t="shared" si="135"/>
        <v>0</v>
      </c>
      <c r="KL70" s="784">
        <f t="shared" si="599"/>
        <v>0</v>
      </c>
      <c r="KM70" s="706">
        <f t="shared" si="600"/>
        <v>0</v>
      </c>
      <c r="KN70" s="706">
        <f t="shared" si="601"/>
        <v>0</v>
      </c>
      <c r="KO70" s="783"/>
      <c r="KP70" s="784">
        <f t="shared" si="602"/>
        <v>0</v>
      </c>
      <c r="KQ70" s="782"/>
      <c r="KS70" s="783"/>
      <c r="KT70" s="784">
        <f t="shared" si="603"/>
        <v>0</v>
      </c>
      <c r="KU70" s="783"/>
      <c r="KV70" s="784">
        <f t="shared" si="604"/>
        <v>0</v>
      </c>
      <c r="KW70" s="783"/>
      <c r="KX70" s="784">
        <f t="shared" si="605"/>
        <v>0</v>
      </c>
      <c r="KY70" s="783"/>
      <c r="KZ70" s="784">
        <f t="shared" si="606"/>
        <v>0</v>
      </c>
      <c r="LA70" s="707">
        <f t="shared" si="136"/>
        <v>0</v>
      </c>
      <c r="LB70" s="784">
        <f t="shared" si="607"/>
        <v>0</v>
      </c>
      <c r="LC70" s="783"/>
      <c r="LD70" s="784">
        <f t="shared" si="608"/>
        <v>0</v>
      </c>
      <c r="LE70" s="707">
        <f t="shared" si="137"/>
        <v>0</v>
      </c>
      <c r="LF70" s="784">
        <f t="shared" si="609"/>
        <v>0</v>
      </c>
      <c r="LG70" s="706">
        <f t="shared" si="610"/>
        <v>0</v>
      </c>
      <c r="LH70" s="706">
        <f t="shared" si="611"/>
        <v>0</v>
      </c>
      <c r="LI70" s="783"/>
      <c r="LJ70" s="784">
        <f t="shared" si="612"/>
        <v>0</v>
      </c>
      <c r="LK70" s="782"/>
      <c r="LM70" s="783"/>
      <c r="LN70" s="784">
        <f t="shared" si="613"/>
        <v>0</v>
      </c>
      <c r="LO70" s="783"/>
      <c r="LP70" s="784">
        <f t="shared" si="614"/>
        <v>0</v>
      </c>
      <c r="LQ70" s="783"/>
      <c r="LR70" s="784">
        <f t="shared" si="615"/>
        <v>0</v>
      </c>
      <c r="LS70" s="783"/>
      <c r="LT70" s="784">
        <f t="shared" si="616"/>
        <v>0</v>
      </c>
      <c r="LU70" s="707">
        <f t="shared" si="138"/>
        <v>0</v>
      </c>
      <c r="LV70" s="784">
        <f t="shared" si="617"/>
        <v>0</v>
      </c>
      <c r="LW70" s="783"/>
      <c r="LX70" s="784">
        <f t="shared" si="618"/>
        <v>0</v>
      </c>
      <c r="LY70" s="707">
        <f t="shared" si="139"/>
        <v>0</v>
      </c>
      <c r="LZ70" s="784">
        <f t="shared" si="619"/>
        <v>0</v>
      </c>
      <c r="MA70" s="706">
        <f t="shared" si="620"/>
        <v>0</v>
      </c>
      <c r="MB70" s="706">
        <f t="shared" si="621"/>
        <v>0</v>
      </c>
      <c r="MC70" s="783"/>
      <c r="MD70" s="784">
        <f t="shared" si="622"/>
        <v>0</v>
      </c>
      <c r="ME70" s="782"/>
      <c r="MG70" s="783"/>
      <c r="MH70" s="784">
        <f t="shared" si="623"/>
        <v>0</v>
      </c>
      <c r="MI70" s="783"/>
      <c r="MJ70" s="784">
        <f t="shared" si="624"/>
        <v>0</v>
      </c>
      <c r="MK70" s="783"/>
      <c r="ML70" s="784">
        <f t="shared" si="625"/>
        <v>0</v>
      </c>
      <c r="MM70" s="783"/>
      <c r="MN70" s="784">
        <f t="shared" si="626"/>
        <v>0</v>
      </c>
      <c r="MO70" s="707">
        <f t="shared" si="140"/>
        <v>0</v>
      </c>
      <c r="MP70" s="784">
        <f t="shared" si="627"/>
        <v>0</v>
      </c>
      <c r="MQ70" s="783"/>
      <c r="MR70" s="784">
        <f t="shared" si="628"/>
        <v>0</v>
      </c>
      <c r="MS70" s="707">
        <f t="shared" si="141"/>
        <v>0</v>
      </c>
      <c r="MT70" s="784">
        <f t="shared" si="629"/>
        <v>0</v>
      </c>
      <c r="MU70" s="706">
        <f t="shared" si="630"/>
        <v>0</v>
      </c>
      <c r="MV70" s="706">
        <f t="shared" si="631"/>
        <v>0</v>
      </c>
      <c r="MW70" s="783"/>
      <c r="MX70" s="784">
        <f t="shared" si="632"/>
        <v>0</v>
      </c>
      <c r="MY70" s="782"/>
      <c r="NA70" s="783"/>
      <c r="NB70" s="784">
        <f t="shared" si="633"/>
        <v>0</v>
      </c>
      <c r="NC70" s="783"/>
      <c r="ND70" s="784">
        <f t="shared" si="634"/>
        <v>0</v>
      </c>
      <c r="NE70" s="783"/>
      <c r="NF70" s="784">
        <f t="shared" si="635"/>
        <v>0</v>
      </c>
      <c r="NG70" s="783"/>
      <c r="NH70" s="784">
        <f t="shared" si="636"/>
        <v>0</v>
      </c>
      <c r="NI70" s="707">
        <f t="shared" si="142"/>
        <v>0</v>
      </c>
      <c r="NJ70" s="784">
        <f t="shared" si="637"/>
        <v>0</v>
      </c>
      <c r="NK70" s="783"/>
      <c r="NL70" s="784">
        <f t="shared" si="638"/>
        <v>0</v>
      </c>
      <c r="NM70" s="707">
        <f t="shared" si="143"/>
        <v>0</v>
      </c>
      <c r="NN70" s="784">
        <f t="shared" si="639"/>
        <v>0</v>
      </c>
      <c r="NO70" s="706">
        <f t="shared" si="640"/>
        <v>0</v>
      </c>
      <c r="NP70" s="706">
        <f t="shared" si="641"/>
        <v>0</v>
      </c>
      <c r="NQ70" s="783"/>
      <c r="NR70" s="784">
        <f t="shared" si="642"/>
        <v>0</v>
      </c>
      <c r="NS70" s="782"/>
      <c r="NU70" s="783"/>
      <c r="NV70" s="784">
        <f t="shared" si="643"/>
        <v>0</v>
      </c>
      <c r="NW70" s="783"/>
      <c r="NX70" s="784">
        <f t="shared" si="644"/>
        <v>0</v>
      </c>
      <c r="NY70" s="783"/>
      <c r="NZ70" s="784">
        <f t="shared" si="645"/>
        <v>0</v>
      </c>
      <c r="OA70" s="783"/>
      <c r="OB70" s="784">
        <f t="shared" si="646"/>
        <v>0</v>
      </c>
      <c r="OC70" s="707">
        <f t="shared" si="144"/>
        <v>0</v>
      </c>
      <c r="OD70" s="784">
        <f t="shared" si="647"/>
        <v>0</v>
      </c>
      <c r="OE70" s="783"/>
      <c r="OF70" s="784">
        <f t="shared" si="648"/>
        <v>0</v>
      </c>
      <c r="OG70" s="707">
        <f t="shared" si="145"/>
        <v>0</v>
      </c>
      <c r="OH70" s="784">
        <f t="shared" si="649"/>
        <v>0</v>
      </c>
      <c r="OI70" s="706">
        <f t="shared" si="650"/>
        <v>0</v>
      </c>
      <c r="OJ70" s="706">
        <f t="shared" si="651"/>
        <v>0</v>
      </c>
      <c r="OK70" s="783"/>
      <c r="OL70" s="784">
        <f t="shared" si="652"/>
        <v>0</v>
      </c>
      <c r="OM70" s="782"/>
      <c r="OO70" s="783"/>
      <c r="OP70" s="784">
        <f t="shared" si="653"/>
        <v>0</v>
      </c>
      <c r="OQ70" s="783"/>
      <c r="OR70" s="784">
        <f t="shared" si="654"/>
        <v>0</v>
      </c>
      <c r="OS70" s="783"/>
      <c r="OT70" s="784">
        <f t="shared" si="655"/>
        <v>0</v>
      </c>
      <c r="OU70" s="783"/>
      <c r="OV70" s="784">
        <f t="shared" si="656"/>
        <v>0</v>
      </c>
      <c r="OW70" s="707">
        <f t="shared" si="146"/>
        <v>0</v>
      </c>
      <c r="OX70" s="784">
        <f t="shared" si="657"/>
        <v>0</v>
      </c>
      <c r="OY70" s="783"/>
      <c r="OZ70" s="784">
        <f t="shared" si="658"/>
        <v>0</v>
      </c>
      <c r="PA70" s="707">
        <f t="shared" si="147"/>
        <v>0</v>
      </c>
      <c r="PB70" s="784">
        <f t="shared" si="659"/>
        <v>0</v>
      </c>
      <c r="PC70" s="706">
        <f t="shared" si="660"/>
        <v>0</v>
      </c>
      <c r="PD70" s="706">
        <f t="shared" si="661"/>
        <v>0</v>
      </c>
      <c r="PE70" s="783"/>
      <c r="PF70" s="784">
        <f t="shared" si="662"/>
        <v>0</v>
      </c>
      <c r="PG70" s="782"/>
      <c r="PI70" s="783"/>
      <c r="PJ70" s="784">
        <f t="shared" si="663"/>
        <v>0</v>
      </c>
      <c r="PK70" s="783"/>
      <c r="PL70" s="784">
        <f t="shared" si="664"/>
        <v>0</v>
      </c>
      <c r="PM70" s="783"/>
      <c r="PN70" s="784">
        <f t="shared" si="665"/>
        <v>0</v>
      </c>
      <c r="PO70" s="783"/>
      <c r="PP70" s="784">
        <f t="shared" si="666"/>
        <v>0</v>
      </c>
      <c r="PQ70" s="707">
        <f t="shared" si="148"/>
        <v>0</v>
      </c>
      <c r="PR70" s="784">
        <f t="shared" si="667"/>
        <v>0</v>
      </c>
      <c r="PS70" s="783"/>
      <c r="PT70" s="784">
        <f t="shared" si="668"/>
        <v>0</v>
      </c>
      <c r="PU70" s="707">
        <f t="shared" si="149"/>
        <v>0</v>
      </c>
      <c r="PV70" s="784">
        <f t="shared" si="669"/>
        <v>0</v>
      </c>
      <c r="PW70" s="706">
        <f t="shared" si="670"/>
        <v>0</v>
      </c>
      <c r="PX70" s="706">
        <f t="shared" si="671"/>
        <v>0</v>
      </c>
      <c r="PY70" s="783"/>
      <c r="PZ70" s="784">
        <f t="shared" si="672"/>
        <v>0</v>
      </c>
      <c r="QA70" s="782"/>
      <c r="QC70" s="783"/>
      <c r="QD70" s="784">
        <f t="shared" si="673"/>
        <v>0</v>
      </c>
      <c r="QE70" s="783"/>
      <c r="QF70" s="784">
        <f t="shared" si="674"/>
        <v>0</v>
      </c>
      <c r="QG70" s="783"/>
      <c r="QH70" s="784">
        <f t="shared" si="675"/>
        <v>0</v>
      </c>
      <c r="QI70" s="783"/>
      <c r="QJ70" s="784">
        <f t="shared" si="676"/>
        <v>0</v>
      </c>
      <c r="QK70" s="707">
        <f t="shared" si="150"/>
        <v>0</v>
      </c>
      <c r="QL70" s="784">
        <f t="shared" si="677"/>
        <v>0</v>
      </c>
      <c r="QM70" s="783"/>
      <c r="QN70" s="784">
        <f t="shared" si="678"/>
        <v>0</v>
      </c>
      <c r="QO70" s="707">
        <f t="shared" si="151"/>
        <v>0</v>
      </c>
      <c r="QP70" s="784">
        <f t="shared" si="679"/>
        <v>0</v>
      </c>
      <c r="QQ70" s="706">
        <f t="shared" si="680"/>
        <v>0</v>
      </c>
      <c r="QR70" s="706">
        <f t="shared" si="681"/>
        <v>0</v>
      </c>
      <c r="QS70" s="783"/>
      <c r="QT70" s="784">
        <f t="shared" si="682"/>
        <v>0</v>
      </c>
      <c r="QU70" s="782"/>
      <c r="RA70" s="785">
        <f t="shared" si="445"/>
        <v>0</v>
      </c>
      <c r="RB70" s="785" t="e">
        <f t="shared" si="446"/>
        <v>#REF!</v>
      </c>
      <c r="RC70" s="677">
        <f t="shared" si="447"/>
        <v>4610</v>
      </c>
      <c r="RD70" s="677">
        <f t="shared" si="447"/>
        <v>807.5</v>
      </c>
      <c r="RE70" s="677">
        <f t="shared" si="447"/>
        <v>1534</v>
      </c>
      <c r="RF70" s="677">
        <f t="shared" si="447"/>
        <v>3004</v>
      </c>
      <c r="RG70" s="677">
        <f t="shared" si="447"/>
        <v>0</v>
      </c>
      <c r="RH70" s="677">
        <f t="shared" si="447"/>
        <v>81</v>
      </c>
      <c r="RI70" s="677">
        <f t="shared" si="447"/>
        <v>54</v>
      </c>
      <c r="RJ70" s="677">
        <f t="shared" si="447"/>
        <v>0</v>
      </c>
      <c r="RK70" s="677" t="e">
        <f>#REF!</f>
        <v>#REF!</v>
      </c>
      <c r="RL70" s="677" t="e">
        <f>#REF!</f>
        <v>#REF!</v>
      </c>
      <c r="RM70" s="677">
        <f t="shared" si="448"/>
        <v>0</v>
      </c>
      <c r="RN70" s="677">
        <f t="shared" si="448"/>
        <v>0</v>
      </c>
      <c r="RO70" s="677">
        <f t="shared" si="448"/>
        <v>0</v>
      </c>
      <c r="RP70" s="677">
        <f t="shared" si="448"/>
        <v>0</v>
      </c>
      <c r="RQ70" s="677">
        <f t="shared" si="448"/>
        <v>0</v>
      </c>
      <c r="RR70" s="677">
        <f t="shared" si="448"/>
        <v>0</v>
      </c>
      <c r="RS70" s="677">
        <f t="shared" si="448"/>
        <v>0</v>
      </c>
      <c r="RT70" s="677">
        <f t="shared" si="448"/>
        <v>0</v>
      </c>
      <c r="RV70" s="675">
        <f t="shared" si="449"/>
        <v>10090.5</v>
      </c>
      <c r="RW70" s="675">
        <f t="shared" si="450"/>
        <v>0</v>
      </c>
      <c r="RX70" s="675">
        <f t="shared" si="451"/>
        <v>0</v>
      </c>
      <c r="RY70" s="675">
        <f t="shared" si="452"/>
        <v>0</v>
      </c>
      <c r="RZ70" s="675">
        <f t="shared" si="453"/>
        <v>0</v>
      </c>
      <c r="SA70" s="675">
        <f t="shared" si="454"/>
        <v>0</v>
      </c>
      <c r="SB70" s="675">
        <f t="shared" si="455"/>
        <v>0</v>
      </c>
      <c r="SC70" s="675">
        <f t="shared" si="456"/>
        <v>0</v>
      </c>
      <c r="SD70" s="675" t="e">
        <f xml:space="preserve"> SUMIF(#REF!,$SD$8,#REF!)</f>
        <v>#REF!</v>
      </c>
      <c r="SE70" s="676" t="e">
        <f xml:space="preserve"> SUMIF(#REF!,$SE$8,#REF!)</f>
        <v>#REF!</v>
      </c>
      <c r="SG70" s="675">
        <f t="shared" si="457"/>
        <v>44624800</v>
      </c>
      <c r="SH70" s="675">
        <f t="shared" si="457"/>
        <v>7816600</v>
      </c>
      <c r="SI70" s="675">
        <f t="shared" si="457"/>
        <v>14849120</v>
      </c>
      <c r="SJ70" s="675">
        <f t="shared" si="457"/>
        <v>29078720</v>
      </c>
      <c r="SK70" s="675">
        <f t="shared" si="457"/>
        <v>0</v>
      </c>
      <c r="SL70" s="675">
        <f t="shared" si="457"/>
        <v>784080</v>
      </c>
      <c r="SM70" s="675">
        <f t="shared" si="457"/>
        <v>522720</v>
      </c>
      <c r="SN70" s="675">
        <f t="shared" si="457"/>
        <v>0</v>
      </c>
      <c r="SO70" s="675" t="e">
        <f t="shared" si="457"/>
        <v>#REF!</v>
      </c>
      <c r="SP70" s="675" t="e">
        <f t="shared" si="457"/>
        <v>#REF!</v>
      </c>
      <c r="SQ70" s="675">
        <f t="shared" si="458"/>
        <v>0</v>
      </c>
      <c r="SR70" s="675">
        <f t="shared" si="458"/>
        <v>0</v>
      </c>
      <c r="SS70" s="675">
        <f t="shared" si="458"/>
        <v>0</v>
      </c>
      <c r="ST70" s="675">
        <f t="shared" si="458"/>
        <v>0</v>
      </c>
      <c r="SU70" s="675">
        <f t="shared" si="458"/>
        <v>0</v>
      </c>
      <c r="SV70" s="675">
        <f t="shared" si="458"/>
        <v>0</v>
      </c>
      <c r="SW70" s="675">
        <f t="shared" si="458"/>
        <v>0</v>
      </c>
      <c r="SX70" s="675">
        <f t="shared" si="458"/>
        <v>0</v>
      </c>
      <c r="SY70" s="675" t="e">
        <f>#REF!*$AP70</f>
        <v>#REF!</v>
      </c>
      <c r="SZ70" s="675" t="e">
        <f>#REF!*$AP70</f>
        <v>#REF!</v>
      </c>
      <c r="TA70" s="675" t="e">
        <f>#REF!*$AP70</f>
        <v>#REF!</v>
      </c>
      <c r="TB70" s="675" t="e">
        <f>#REF!*$AP70</f>
        <v>#REF!</v>
      </c>
      <c r="TC70" s="675" t="e">
        <f>#REF!*$AP70</f>
        <v>#REF!</v>
      </c>
      <c r="TE70" s="675">
        <f t="shared" si="152"/>
        <v>97676040</v>
      </c>
      <c r="TF70" s="675">
        <f t="shared" si="153"/>
        <v>0</v>
      </c>
      <c r="TG70" s="675">
        <f t="shared" si="154"/>
        <v>0</v>
      </c>
      <c r="TH70" s="675">
        <f t="shared" si="155"/>
        <v>0</v>
      </c>
      <c r="TI70" s="675">
        <f t="shared" si="156"/>
        <v>0</v>
      </c>
      <c r="TJ70" s="675">
        <f t="shared" si="157"/>
        <v>0</v>
      </c>
      <c r="TK70" s="675">
        <f t="shared" si="158"/>
        <v>0</v>
      </c>
      <c r="TL70" s="675">
        <f t="shared" si="159"/>
        <v>0</v>
      </c>
      <c r="TM70" s="675">
        <f t="shared" si="160"/>
        <v>0</v>
      </c>
      <c r="TN70" s="676">
        <f t="shared" si="161"/>
        <v>0</v>
      </c>
      <c r="TP70" s="675">
        <f>IFERROR(SG70*(1+LEVEL_2!#REF!),0)</f>
        <v>0</v>
      </c>
      <c r="TQ70" s="675">
        <f>IFERROR(SH70*(1+LEVEL_2!#REF!),0)</f>
        <v>0</v>
      </c>
      <c r="TR70" s="675">
        <f>IFERROR(SI70*(1+LEVEL_2!#REF!),0)</f>
        <v>0</v>
      </c>
      <c r="TS70" s="675">
        <f>IFERROR(SJ70*(1+LEVEL_2!#REF!),0)</f>
        <v>0</v>
      </c>
      <c r="TT70" s="675">
        <f>IFERROR(SK70*(1+LEVEL_2!#REF!),0)</f>
        <v>0</v>
      </c>
      <c r="TU70" s="675">
        <f>IFERROR(SL70*(1+LEVEL_2!#REF!),0)</f>
        <v>0</v>
      </c>
      <c r="TV70" s="675">
        <f>IFERROR(SM70*(1+LEVEL_2!#REF!),0)</f>
        <v>0</v>
      </c>
      <c r="TW70" s="675">
        <f>IFERROR(SN70*(1+LEVEL_2!#REF!),0)</f>
        <v>0</v>
      </c>
      <c r="TX70" s="675">
        <f>IFERROR(SO70*(1+LEVEL_2!#REF!),0)</f>
        <v>0</v>
      </c>
      <c r="TY70" s="675">
        <f>IFERROR(SP70*(1+LEVEL_2!#REF!),0)</f>
        <v>0</v>
      </c>
      <c r="TZ70" s="675">
        <f>IFERROR(SQ70*(1+LEVEL_2!#REF!),0)</f>
        <v>0</v>
      </c>
      <c r="UA70" s="675">
        <f>IFERROR(SR70*(1+LEVEL_2!#REF!),0)</f>
        <v>0</v>
      </c>
      <c r="UB70" s="675">
        <f>IFERROR(SS70*(1+LEVEL_2!#REF!),0)</f>
        <v>0</v>
      </c>
      <c r="UC70" s="675">
        <f>IFERROR(ST70*(1+LEVEL_2!#REF!),0)</f>
        <v>0</v>
      </c>
      <c r="UD70" s="675">
        <f>IFERROR(SU70*(1+LEVEL_2!#REF!),0)</f>
        <v>0</v>
      </c>
      <c r="UE70" s="675">
        <f>IFERROR(SV70*(1+LEVEL_2!#REF!),0)</f>
        <v>0</v>
      </c>
      <c r="UF70" s="675">
        <f>IFERROR(SW70*(1+LEVEL_2!#REF!),0)</f>
        <v>0</v>
      </c>
      <c r="UG70" s="675">
        <f>IFERROR(SX70*(1+LEVEL_2!#REF!),0)</f>
        <v>0</v>
      </c>
      <c r="UH70" s="675">
        <f>IFERROR(SY70*(1+LEVEL_2!#REF!),0)</f>
        <v>0</v>
      </c>
      <c r="UI70" s="675">
        <f>IFERROR(SZ70*(1+LEVEL_2!#REF!),0)</f>
        <v>0</v>
      </c>
      <c r="UJ70" s="675">
        <f>IFERROR(TA70*(1+LEVEL_2!#REF!),0)</f>
        <v>0</v>
      </c>
      <c r="UK70" s="675">
        <f>IFERROR(TB70*(1+LEVEL_2!#REF!),0)</f>
        <v>0</v>
      </c>
      <c r="UL70" s="675">
        <f>IFERROR(TC70*(1+LEVEL_2!#REF!),0)</f>
        <v>0</v>
      </c>
      <c r="UN70" s="675">
        <f t="shared" si="162"/>
        <v>0</v>
      </c>
      <c r="UO70" s="675">
        <f t="shared" si="163"/>
        <v>0</v>
      </c>
      <c r="UP70" s="675">
        <f t="shared" si="164"/>
        <v>0</v>
      </c>
      <c r="UQ70" s="675">
        <f t="shared" si="165"/>
        <v>0</v>
      </c>
      <c r="UR70" s="675">
        <f t="shared" si="166"/>
        <v>0</v>
      </c>
      <c r="US70" s="675">
        <f t="shared" si="167"/>
        <v>0</v>
      </c>
      <c r="UT70" s="675">
        <f t="shared" si="168"/>
        <v>0</v>
      </c>
      <c r="UU70" s="675">
        <f t="shared" si="169"/>
        <v>0</v>
      </c>
      <c r="UV70" s="675">
        <f t="shared" si="170"/>
        <v>0</v>
      </c>
      <c r="UW70" s="676">
        <f t="shared" si="171"/>
        <v>0</v>
      </c>
    </row>
    <row r="71" spans="1:569" s="645" customFormat="1" ht="20.100000000000001" customHeight="1">
      <c r="A71" s="677" t="s">
        <v>112</v>
      </c>
      <c r="B71" s="677" t="s">
        <v>112</v>
      </c>
      <c r="C71" s="764" t="s">
        <v>500</v>
      </c>
      <c r="D71" s="764"/>
      <c r="E71" s="796" t="s">
        <v>501</v>
      </c>
      <c r="F71" s="802" t="s">
        <v>497</v>
      </c>
      <c r="G71" s="796" t="s">
        <v>502</v>
      </c>
      <c r="H71" s="797" t="s">
        <v>365</v>
      </c>
      <c r="I71" s="769"/>
      <c r="J71" s="769"/>
      <c r="K71" s="769"/>
      <c r="L71" s="769"/>
      <c r="M71" s="770"/>
      <c r="N71" s="771">
        <f t="shared" si="393"/>
        <v>0</v>
      </c>
      <c r="O71" s="772">
        <f t="shared" si="394"/>
        <v>0</v>
      </c>
      <c r="Q71" s="769"/>
      <c r="R71" s="812"/>
      <c r="S71" s="812"/>
      <c r="T71" s="812"/>
      <c r="U71" s="812"/>
      <c r="V71" s="812"/>
      <c r="W71" s="812"/>
      <c r="X71" s="812"/>
      <c r="Y71" s="690"/>
      <c r="Z71" s="690"/>
      <c r="AA71" s="690"/>
      <c r="AB71" s="690"/>
      <c r="AC71" s="690"/>
      <c r="AD71" s="690"/>
      <c r="AE71" s="690"/>
      <c r="AF71" s="691"/>
      <c r="AH71" s="774">
        <f t="shared" si="461"/>
        <v>5000</v>
      </c>
      <c r="AI71" s="775">
        <f t="shared" si="462"/>
        <v>0</v>
      </c>
      <c r="AJ71" s="774">
        <f t="shared" si="463"/>
        <v>4500</v>
      </c>
      <c r="AK71" s="775">
        <f t="shared" si="464"/>
        <v>0</v>
      </c>
      <c r="AL71" s="774">
        <f t="shared" si="465"/>
        <v>0</v>
      </c>
      <c r="AM71" s="775">
        <f t="shared" si="466"/>
        <v>0</v>
      </c>
      <c r="AN71" s="774">
        <f t="shared" si="467"/>
        <v>1320</v>
      </c>
      <c r="AO71" s="775">
        <f t="shared" si="468"/>
        <v>0</v>
      </c>
      <c r="AP71" s="693">
        <f t="shared" si="99"/>
        <v>10820</v>
      </c>
      <c r="AQ71" s="775">
        <f t="shared" si="469"/>
        <v>0</v>
      </c>
      <c r="AR71" s="774">
        <f t="shared" si="470"/>
        <v>0</v>
      </c>
      <c r="AS71" s="775">
        <f t="shared" si="471"/>
        <v>0</v>
      </c>
      <c r="AT71" s="776">
        <f t="shared" si="472"/>
        <v>12984</v>
      </c>
      <c r="AU71" s="776">
        <f t="shared" si="473"/>
        <v>21640</v>
      </c>
      <c r="AV71" s="693">
        <f t="shared" si="103"/>
        <v>10820</v>
      </c>
      <c r="AW71" s="775">
        <f t="shared" si="172"/>
        <v>0</v>
      </c>
      <c r="AX71" s="775">
        <f t="shared" si="474"/>
        <v>0</v>
      </c>
      <c r="AY71" s="775">
        <f t="shared" si="475"/>
        <v>0</v>
      </c>
      <c r="AZ71" s="775">
        <f t="shared" si="475"/>
        <v>0</v>
      </c>
      <c r="BA71" s="693">
        <f t="shared" si="476"/>
        <v>0</v>
      </c>
      <c r="BB71" s="693">
        <f t="shared" si="477"/>
        <v>0</v>
      </c>
      <c r="BC71" s="774">
        <f t="shared" si="478"/>
        <v>0</v>
      </c>
      <c r="BD71" s="775">
        <f t="shared" si="479"/>
        <v>0</v>
      </c>
      <c r="BE71" s="777"/>
      <c r="BG71" s="774">
        <v>2880</v>
      </c>
      <c r="BH71" s="775">
        <f t="shared" si="480"/>
        <v>0</v>
      </c>
      <c r="BI71" s="774">
        <v>1920</v>
      </c>
      <c r="BJ71" s="775">
        <f t="shared" si="481"/>
        <v>0</v>
      </c>
      <c r="BK71" s="774">
        <v>660.2151630249549</v>
      </c>
      <c r="BL71" s="775">
        <f t="shared" si="482"/>
        <v>0</v>
      </c>
      <c r="BM71" s="774">
        <f t="shared" si="483"/>
        <v>1320</v>
      </c>
      <c r="BN71" s="775">
        <f t="shared" si="484"/>
        <v>0</v>
      </c>
      <c r="BO71" s="693">
        <f t="shared" si="105"/>
        <v>6780.2151630249546</v>
      </c>
      <c r="BP71" s="775">
        <f t="shared" si="485"/>
        <v>0</v>
      </c>
      <c r="BQ71" s="774">
        <f t="shared" si="486"/>
        <v>0</v>
      </c>
      <c r="BR71" s="775">
        <f t="shared" si="487"/>
        <v>0</v>
      </c>
      <c r="BS71" s="693">
        <f t="shared" si="107"/>
        <v>6780.2151630249546</v>
      </c>
      <c r="BT71" s="775">
        <f t="shared" si="488"/>
        <v>0</v>
      </c>
      <c r="BU71" s="693">
        <f t="shared" si="489"/>
        <v>0</v>
      </c>
      <c r="BV71" s="693">
        <f t="shared" si="490"/>
        <v>0</v>
      </c>
      <c r="BW71" s="774"/>
      <c r="BX71" s="775">
        <f t="shared" si="491"/>
        <v>0</v>
      </c>
      <c r="BY71" s="777"/>
      <c r="CA71" s="744"/>
      <c r="CB71" s="745">
        <f t="shared" si="492"/>
        <v>0</v>
      </c>
      <c r="CC71" s="718"/>
      <c r="CD71" s="745">
        <f t="shared" si="493"/>
        <v>0</v>
      </c>
      <c r="CE71" s="718"/>
      <c r="CF71" s="745">
        <f t="shared" si="494"/>
        <v>0</v>
      </c>
      <c r="CG71" s="718"/>
      <c r="CH71" s="745">
        <f t="shared" si="495"/>
        <v>0</v>
      </c>
      <c r="CI71" s="746">
        <f t="shared" si="108"/>
        <v>0</v>
      </c>
      <c r="CJ71" s="745">
        <f t="shared" si="496"/>
        <v>0</v>
      </c>
      <c r="CK71" s="718"/>
      <c r="CL71" s="745">
        <f t="shared" si="497"/>
        <v>0</v>
      </c>
      <c r="CM71" s="746">
        <f t="shared" si="109"/>
        <v>0</v>
      </c>
      <c r="CN71" s="745">
        <f t="shared" si="498"/>
        <v>0</v>
      </c>
      <c r="CO71" s="699">
        <f t="shared" si="499"/>
        <v>0</v>
      </c>
      <c r="CP71" s="699">
        <f t="shared" si="499"/>
        <v>0</v>
      </c>
      <c r="CQ71" s="699">
        <f t="shared" si="499"/>
        <v>0</v>
      </c>
      <c r="CR71" s="699">
        <f t="shared" si="499"/>
        <v>0</v>
      </c>
      <c r="CS71" s="700">
        <f t="shared" si="499"/>
        <v>0</v>
      </c>
      <c r="CT71" s="699">
        <f t="shared" si="499"/>
        <v>0</v>
      </c>
      <c r="CU71" s="699">
        <f t="shared" si="499"/>
        <v>0</v>
      </c>
      <c r="CV71" s="700">
        <f t="shared" si="500"/>
        <v>0</v>
      </c>
      <c r="CW71" s="697"/>
      <c r="CX71" s="696">
        <f t="shared" si="501"/>
        <v>0</v>
      </c>
      <c r="CY71" s="701"/>
      <c r="DA71" s="805">
        <f t="shared" si="683"/>
        <v>5000</v>
      </c>
      <c r="DB71" s="790">
        <f t="shared" si="502"/>
        <v>0</v>
      </c>
      <c r="DC71" s="805">
        <f t="shared" si="683"/>
        <v>4500</v>
      </c>
      <c r="DD71" s="790">
        <f t="shared" si="503"/>
        <v>0</v>
      </c>
      <c r="DE71" s="790">
        <f t="shared" si="683"/>
        <v>0</v>
      </c>
      <c r="DF71" s="790">
        <f t="shared" si="504"/>
        <v>0</v>
      </c>
      <c r="DG71" s="790">
        <f t="shared" si="683"/>
        <v>1320</v>
      </c>
      <c r="DH71" s="790">
        <f t="shared" si="505"/>
        <v>0</v>
      </c>
      <c r="DI71" s="790">
        <f t="shared" si="110"/>
        <v>10820</v>
      </c>
      <c r="DJ71" s="790">
        <f t="shared" si="506"/>
        <v>0</v>
      </c>
      <c r="DK71" s="805">
        <f t="shared" si="507"/>
        <v>0</v>
      </c>
      <c r="DL71" s="814">
        <f t="shared" si="508"/>
        <v>0</v>
      </c>
      <c r="DM71" s="790">
        <f t="shared" si="112"/>
        <v>10820</v>
      </c>
      <c r="DN71" s="790">
        <f t="shared" si="509"/>
        <v>0</v>
      </c>
      <c r="DO71" s="693">
        <f t="shared" si="510"/>
        <v>0</v>
      </c>
      <c r="DP71" s="693">
        <f t="shared" si="511"/>
        <v>0</v>
      </c>
      <c r="DQ71" s="774"/>
      <c r="DR71" s="775">
        <f t="shared" si="512"/>
        <v>0</v>
      </c>
      <c r="DS71" s="777" t="s">
        <v>494</v>
      </c>
      <c r="DU71" s="774">
        <f>IFERROR(VLOOKUP($C71,[1]영만종합건설!$A$13:$AN$154,28,FALSE),0)</f>
        <v>15000</v>
      </c>
      <c r="DV71" s="780">
        <f t="shared" si="513"/>
        <v>0</v>
      </c>
      <c r="DW71" s="774">
        <f>IFERROR(VLOOKUP($C71,[1]영만종합건설!$A$13:$AN$154,30,FALSE),0)</f>
        <v>7000</v>
      </c>
      <c r="DX71" s="780">
        <f t="shared" si="514"/>
        <v>0</v>
      </c>
      <c r="DY71" s="778">
        <f>IFERROR(VLOOKUP($C71,[1]영만종합건설!$A$13:$AN$154,32,FALSE),0)</f>
        <v>0</v>
      </c>
      <c r="DZ71" s="780">
        <f t="shared" si="515"/>
        <v>0</v>
      </c>
      <c r="EA71" s="778">
        <f>IFERROR(VLOOKUP($C71,[1]영만종합건설!$A$13:$AN$154,34,FALSE),0)</f>
        <v>0</v>
      </c>
      <c r="EB71" s="780">
        <f t="shared" si="516"/>
        <v>0</v>
      </c>
      <c r="EC71" s="703">
        <f t="shared" si="113"/>
        <v>22000</v>
      </c>
      <c r="ED71" s="780">
        <f t="shared" si="517"/>
        <v>0</v>
      </c>
      <c r="EE71" s="778">
        <f t="shared" si="518"/>
        <v>0</v>
      </c>
      <c r="EF71" s="779">
        <f t="shared" si="114"/>
        <v>0</v>
      </c>
      <c r="EG71" s="703">
        <f t="shared" si="115"/>
        <v>22000</v>
      </c>
      <c r="EH71" s="780">
        <f t="shared" si="519"/>
        <v>0</v>
      </c>
      <c r="EI71" s="703">
        <f t="shared" si="520"/>
        <v>0</v>
      </c>
      <c r="EJ71" s="703">
        <f t="shared" si="521"/>
        <v>0</v>
      </c>
      <c r="EK71" s="778"/>
      <c r="EL71" s="780">
        <f t="shared" si="522"/>
        <v>0</v>
      </c>
      <c r="EM71" s="781"/>
      <c r="EO71" s="778">
        <f>IFERROR(VLOOKUP($C71,[1]부강종합건설!$A$13:$AM$154,28,FALSE),0)</f>
        <v>5000</v>
      </c>
      <c r="EP71" s="780">
        <f t="shared" si="523"/>
        <v>0</v>
      </c>
      <c r="EQ71" s="778">
        <f>IFERROR(VLOOKUP($C71,[1]부강종합건설!$A$13:$AM$154,30,FALSE),0)</f>
        <v>4500</v>
      </c>
      <c r="ER71" s="780">
        <f t="shared" si="524"/>
        <v>0</v>
      </c>
      <c r="ES71" s="778">
        <f>IFERROR(VLOOKUP($C71,[1]부강종합건설!$A$13:$AM$154,32,FALSE),0)</f>
        <v>0</v>
      </c>
      <c r="ET71" s="780">
        <f t="shared" si="525"/>
        <v>0</v>
      </c>
      <c r="EU71" s="778">
        <f>IFERROR(VLOOKUP($C71,[1]부강종합건설!$A$13:$AM$154,34,FALSE),0)</f>
        <v>1320</v>
      </c>
      <c r="EV71" s="780">
        <f t="shared" si="526"/>
        <v>0</v>
      </c>
      <c r="EW71" s="703">
        <f t="shared" si="116"/>
        <v>10820</v>
      </c>
      <c r="EX71" s="780">
        <f t="shared" si="527"/>
        <v>0</v>
      </c>
      <c r="EY71" s="778">
        <f t="shared" si="528"/>
        <v>0</v>
      </c>
      <c r="EZ71" s="779">
        <f t="shared" si="117"/>
        <v>0</v>
      </c>
      <c r="FA71" s="703">
        <f t="shared" si="118"/>
        <v>10820</v>
      </c>
      <c r="FB71" s="780">
        <f t="shared" si="529"/>
        <v>0</v>
      </c>
      <c r="FC71" s="703">
        <f t="shared" si="530"/>
        <v>0</v>
      </c>
      <c r="FD71" s="703">
        <f t="shared" si="531"/>
        <v>0</v>
      </c>
      <c r="FE71" s="778"/>
      <c r="FF71" s="780">
        <f t="shared" si="532"/>
        <v>0</v>
      </c>
      <c r="FG71" s="782"/>
      <c r="FI71" s="774">
        <f>IFERROR(VLOOKUP($C71,[1]대도엔지니어링!$A$13:$AN$154,28,FALSE),0)</f>
        <v>3872</v>
      </c>
      <c r="FJ71" s="775">
        <f t="shared" si="533"/>
        <v>0</v>
      </c>
      <c r="FK71" s="774">
        <f>IFERROR(VLOOKUP($C71,[1]대도엔지니어링!$A$13:$AN$154,30,FALSE),0)</f>
        <v>10648</v>
      </c>
      <c r="FL71" s="775">
        <f t="shared" si="534"/>
        <v>0</v>
      </c>
      <c r="FM71" s="774">
        <f>IFERROR(VLOOKUP($C71,[1]대도엔지니어링!$A$13:$AN$154,32,FALSE),0)</f>
        <v>0</v>
      </c>
      <c r="FN71" s="775">
        <f t="shared" si="535"/>
        <v>0</v>
      </c>
      <c r="FO71" s="774">
        <f>IFERROR(VLOOKUP($C71,[1]대도엔지니어링!$A$13:$AN$154,34,FALSE),0)</f>
        <v>521</v>
      </c>
      <c r="FP71" s="775">
        <f t="shared" si="536"/>
        <v>0</v>
      </c>
      <c r="FQ71" s="693">
        <f t="shared" si="119"/>
        <v>15041</v>
      </c>
      <c r="FR71" s="775">
        <f t="shared" si="537"/>
        <v>0</v>
      </c>
      <c r="FS71" s="774">
        <f t="shared" si="120"/>
        <v>1202.8953718051357</v>
      </c>
      <c r="FT71" s="775">
        <f t="shared" si="538"/>
        <v>0</v>
      </c>
      <c r="FU71" s="693">
        <f t="shared" si="121"/>
        <v>16243.895371805136</v>
      </c>
      <c r="FV71" s="775">
        <f t="shared" si="539"/>
        <v>0</v>
      </c>
      <c r="FW71" s="693">
        <f t="shared" si="540"/>
        <v>0</v>
      </c>
      <c r="FX71" s="693">
        <f t="shared" si="541"/>
        <v>0</v>
      </c>
      <c r="FY71" s="774"/>
      <c r="FZ71" s="775">
        <f t="shared" si="542"/>
        <v>0</v>
      </c>
      <c r="GA71" s="782"/>
      <c r="GC71" s="774">
        <f>IFERROR(VLOOKUP($C71,[1]부명엔지니어링!$A$13:$AN$154,28,FALSE),0)</f>
        <v>7000</v>
      </c>
      <c r="GD71" s="775">
        <f t="shared" si="543"/>
        <v>0</v>
      </c>
      <c r="GE71" s="774">
        <f>IFERROR(VLOOKUP($C71,[1]부명엔지니어링!$A$13:$AN$154,30,FALSE),0)</f>
        <v>12000</v>
      </c>
      <c r="GF71" s="775">
        <f t="shared" si="544"/>
        <v>0</v>
      </c>
      <c r="GG71" s="774">
        <f>IFERROR(VLOOKUP($C71,[1]부명엔지니어링!$A$13:$AN$154,32,FALSE),0)</f>
        <v>0</v>
      </c>
      <c r="GH71" s="775">
        <f t="shared" si="545"/>
        <v>0</v>
      </c>
      <c r="GI71" s="774">
        <f>IFERROR(VLOOKUP($C71,[1]부명엔지니어링!$A$13:$AN$154,34,FALSE),0)</f>
        <v>0</v>
      </c>
      <c r="GJ71" s="775">
        <f t="shared" si="546"/>
        <v>0</v>
      </c>
      <c r="GK71" s="693">
        <f t="shared" si="122"/>
        <v>19000</v>
      </c>
      <c r="GL71" s="775">
        <f t="shared" si="547"/>
        <v>0</v>
      </c>
      <c r="GM71" s="774">
        <f t="shared" si="548"/>
        <v>0</v>
      </c>
      <c r="GN71" s="775">
        <f t="shared" si="123"/>
        <v>0</v>
      </c>
      <c r="GO71" s="693">
        <f t="shared" si="124"/>
        <v>19000</v>
      </c>
      <c r="GP71" s="775">
        <f t="shared" si="549"/>
        <v>0</v>
      </c>
      <c r="GQ71" s="693">
        <f t="shared" si="550"/>
        <v>0</v>
      </c>
      <c r="GR71" s="693">
        <f t="shared" si="551"/>
        <v>0</v>
      </c>
      <c r="GS71" s="774"/>
      <c r="GT71" s="775">
        <f t="shared" si="552"/>
        <v>0</v>
      </c>
      <c r="GU71" s="782"/>
      <c r="GW71" s="774">
        <f>IFERROR(VLOOKUP($C71,[1]직영비!$A$262:$AF$337,19,FALSE),0)*$GW$5</f>
        <v>3369.5</v>
      </c>
      <c r="GX71" s="775">
        <f t="shared" si="553"/>
        <v>0</v>
      </c>
      <c r="GY71" s="774">
        <f>IFERROR(VLOOKUP($C71,[1]직영비!$A$262:$AF$337,23,FALSE),0)*$GW$5*$GX$5</f>
        <v>9441.4827739126049</v>
      </c>
      <c r="GZ71" s="775">
        <f t="shared" si="554"/>
        <v>0</v>
      </c>
      <c r="HA71" s="774">
        <f>IFERROR(VLOOKUP($C71,[1]직영비!$A$262:$AF$337,25,FALSE),0)*$GW$5*$GX$5</f>
        <v>8130.5</v>
      </c>
      <c r="HB71" s="775">
        <f t="shared" si="555"/>
        <v>0</v>
      </c>
      <c r="HC71" s="774"/>
      <c r="HD71" s="775">
        <f t="shared" si="556"/>
        <v>0</v>
      </c>
      <c r="HE71" s="693">
        <f t="shared" si="125"/>
        <v>20941.482773912605</v>
      </c>
      <c r="HF71" s="775">
        <f t="shared" si="557"/>
        <v>0</v>
      </c>
      <c r="HG71" s="774">
        <f t="shared" si="558"/>
        <v>0</v>
      </c>
      <c r="HH71" s="775">
        <f t="shared" si="126"/>
        <v>0</v>
      </c>
      <c r="HI71" s="693">
        <f t="shared" si="127"/>
        <v>20941.482773912605</v>
      </c>
      <c r="HJ71" s="775">
        <f t="shared" si="559"/>
        <v>0</v>
      </c>
      <c r="HK71" s="693">
        <f t="shared" si="560"/>
        <v>0</v>
      </c>
      <c r="HL71" s="693">
        <f t="shared" si="561"/>
        <v>0</v>
      </c>
      <c r="HM71" s="774"/>
      <c r="HN71" s="775">
        <f t="shared" si="562"/>
        <v>0</v>
      </c>
      <c r="HO71" s="777"/>
      <c r="HQ71" s="783"/>
      <c r="HR71" s="784">
        <f t="shared" si="563"/>
        <v>0</v>
      </c>
      <c r="HS71" s="783"/>
      <c r="HT71" s="784">
        <f t="shared" si="564"/>
        <v>0</v>
      </c>
      <c r="HU71" s="783"/>
      <c r="HV71" s="784">
        <f t="shared" si="565"/>
        <v>0</v>
      </c>
      <c r="HW71" s="783"/>
      <c r="HX71" s="784">
        <f t="shared" si="566"/>
        <v>0</v>
      </c>
      <c r="HY71" s="707">
        <f t="shared" si="128"/>
        <v>0</v>
      </c>
      <c r="HZ71" s="784">
        <f t="shared" si="567"/>
        <v>0</v>
      </c>
      <c r="IA71" s="783"/>
      <c r="IB71" s="784">
        <f t="shared" si="568"/>
        <v>0</v>
      </c>
      <c r="IC71" s="707">
        <f t="shared" si="129"/>
        <v>0</v>
      </c>
      <c r="ID71" s="784">
        <f t="shared" si="569"/>
        <v>0</v>
      </c>
      <c r="IE71" s="706">
        <f t="shared" si="570"/>
        <v>0</v>
      </c>
      <c r="IF71" s="706">
        <f t="shared" si="571"/>
        <v>0</v>
      </c>
      <c r="IG71" s="783"/>
      <c r="IH71" s="784">
        <f t="shared" si="572"/>
        <v>0</v>
      </c>
      <c r="II71" s="782"/>
      <c r="IK71" s="783"/>
      <c r="IL71" s="784">
        <f t="shared" si="573"/>
        <v>0</v>
      </c>
      <c r="IM71" s="783"/>
      <c r="IN71" s="784">
        <f t="shared" si="574"/>
        <v>0</v>
      </c>
      <c r="IO71" s="783"/>
      <c r="IP71" s="784">
        <f t="shared" si="575"/>
        <v>0</v>
      </c>
      <c r="IQ71" s="783"/>
      <c r="IR71" s="784">
        <f t="shared" si="576"/>
        <v>0</v>
      </c>
      <c r="IS71" s="707">
        <f t="shared" si="130"/>
        <v>0</v>
      </c>
      <c r="IT71" s="784">
        <f t="shared" si="577"/>
        <v>0</v>
      </c>
      <c r="IU71" s="783"/>
      <c r="IV71" s="784">
        <f t="shared" si="578"/>
        <v>0</v>
      </c>
      <c r="IW71" s="707">
        <f t="shared" si="131"/>
        <v>0</v>
      </c>
      <c r="IX71" s="784">
        <f t="shared" si="579"/>
        <v>0</v>
      </c>
      <c r="IY71" s="706">
        <f t="shared" si="580"/>
        <v>0</v>
      </c>
      <c r="IZ71" s="706">
        <f t="shared" si="581"/>
        <v>0</v>
      </c>
      <c r="JA71" s="783"/>
      <c r="JB71" s="784">
        <f t="shared" si="582"/>
        <v>0</v>
      </c>
      <c r="JC71" s="782"/>
      <c r="JE71" s="783"/>
      <c r="JF71" s="784">
        <f t="shared" si="583"/>
        <v>0</v>
      </c>
      <c r="JG71" s="783"/>
      <c r="JH71" s="784">
        <f t="shared" si="584"/>
        <v>0</v>
      </c>
      <c r="JI71" s="783"/>
      <c r="JJ71" s="784">
        <f t="shared" si="585"/>
        <v>0</v>
      </c>
      <c r="JK71" s="783"/>
      <c r="JL71" s="784">
        <f t="shared" si="586"/>
        <v>0</v>
      </c>
      <c r="JM71" s="707">
        <f t="shared" si="132"/>
        <v>0</v>
      </c>
      <c r="JN71" s="784">
        <f t="shared" si="587"/>
        <v>0</v>
      </c>
      <c r="JO71" s="783"/>
      <c r="JP71" s="784">
        <f t="shared" si="588"/>
        <v>0</v>
      </c>
      <c r="JQ71" s="707">
        <f t="shared" si="133"/>
        <v>0</v>
      </c>
      <c r="JR71" s="784">
        <f t="shared" si="589"/>
        <v>0</v>
      </c>
      <c r="JS71" s="706">
        <f t="shared" si="590"/>
        <v>0</v>
      </c>
      <c r="JT71" s="706">
        <f t="shared" si="591"/>
        <v>0</v>
      </c>
      <c r="JU71" s="783"/>
      <c r="JV71" s="784">
        <f t="shared" si="592"/>
        <v>0</v>
      </c>
      <c r="JW71" s="782"/>
      <c r="JY71" s="783"/>
      <c r="JZ71" s="784">
        <f t="shared" si="593"/>
        <v>0</v>
      </c>
      <c r="KA71" s="783"/>
      <c r="KB71" s="784">
        <f t="shared" si="594"/>
        <v>0</v>
      </c>
      <c r="KC71" s="783"/>
      <c r="KD71" s="784">
        <f t="shared" si="595"/>
        <v>0</v>
      </c>
      <c r="KE71" s="783"/>
      <c r="KF71" s="784">
        <f t="shared" si="596"/>
        <v>0</v>
      </c>
      <c r="KG71" s="707">
        <f t="shared" si="134"/>
        <v>0</v>
      </c>
      <c r="KH71" s="784">
        <f t="shared" si="597"/>
        <v>0</v>
      </c>
      <c r="KI71" s="783"/>
      <c r="KJ71" s="784">
        <f t="shared" si="598"/>
        <v>0</v>
      </c>
      <c r="KK71" s="707">
        <f t="shared" si="135"/>
        <v>0</v>
      </c>
      <c r="KL71" s="784">
        <f t="shared" si="599"/>
        <v>0</v>
      </c>
      <c r="KM71" s="706">
        <f t="shared" si="600"/>
        <v>0</v>
      </c>
      <c r="KN71" s="706">
        <f t="shared" si="601"/>
        <v>0</v>
      </c>
      <c r="KO71" s="783"/>
      <c r="KP71" s="784">
        <f t="shared" si="602"/>
        <v>0</v>
      </c>
      <c r="KQ71" s="782"/>
      <c r="KS71" s="783"/>
      <c r="KT71" s="784">
        <f t="shared" si="603"/>
        <v>0</v>
      </c>
      <c r="KU71" s="783"/>
      <c r="KV71" s="784">
        <f t="shared" si="604"/>
        <v>0</v>
      </c>
      <c r="KW71" s="783"/>
      <c r="KX71" s="784">
        <f t="shared" si="605"/>
        <v>0</v>
      </c>
      <c r="KY71" s="783"/>
      <c r="KZ71" s="784">
        <f t="shared" si="606"/>
        <v>0</v>
      </c>
      <c r="LA71" s="707">
        <f t="shared" si="136"/>
        <v>0</v>
      </c>
      <c r="LB71" s="784">
        <f t="shared" si="607"/>
        <v>0</v>
      </c>
      <c r="LC71" s="783"/>
      <c r="LD71" s="784">
        <f t="shared" si="608"/>
        <v>0</v>
      </c>
      <c r="LE71" s="707">
        <f t="shared" si="137"/>
        <v>0</v>
      </c>
      <c r="LF71" s="784">
        <f t="shared" si="609"/>
        <v>0</v>
      </c>
      <c r="LG71" s="706">
        <f t="shared" si="610"/>
        <v>0</v>
      </c>
      <c r="LH71" s="706">
        <f t="shared" si="611"/>
        <v>0</v>
      </c>
      <c r="LI71" s="783"/>
      <c r="LJ71" s="784">
        <f t="shared" si="612"/>
        <v>0</v>
      </c>
      <c r="LK71" s="782"/>
      <c r="LM71" s="783"/>
      <c r="LN71" s="784">
        <f t="shared" si="613"/>
        <v>0</v>
      </c>
      <c r="LO71" s="783"/>
      <c r="LP71" s="784">
        <f t="shared" si="614"/>
        <v>0</v>
      </c>
      <c r="LQ71" s="783"/>
      <c r="LR71" s="784">
        <f t="shared" si="615"/>
        <v>0</v>
      </c>
      <c r="LS71" s="783"/>
      <c r="LT71" s="784">
        <f t="shared" si="616"/>
        <v>0</v>
      </c>
      <c r="LU71" s="707">
        <f t="shared" si="138"/>
        <v>0</v>
      </c>
      <c r="LV71" s="784">
        <f t="shared" si="617"/>
        <v>0</v>
      </c>
      <c r="LW71" s="783"/>
      <c r="LX71" s="784">
        <f t="shared" si="618"/>
        <v>0</v>
      </c>
      <c r="LY71" s="707">
        <f t="shared" si="139"/>
        <v>0</v>
      </c>
      <c r="LZ71" s="784">
        <f t="shared" si="619"/>
        <v>0</v>
      </c>
      <c r="MA71" s="706">
        <f t="shared" si="620"/>
        <v>0</v>
      </c>
      <c r="MB71" s="706">
        <f t="shared" si="621"/>
        <v>0</v>
      </c>
      <c r="MC71" s="783"/>
      <c r="MD71" s="784">
        <f t="shared" si="622"/>
        <v>0</v>
      </c>
      <c r="ME71" s="782"/>
      <c r="MG71" s="783"/>
      <c r="MH71" s="784">
        <f t="shared" si="623"/>
        <v>0</v>
      </c>
      <c r="MI71" s="783"/>
      <c r="MJ71" s="784">
        <f t="shared" si="624"/>
        <v>0</v>
      </c>
      <c r="MK71" s="783"/>
      <c r="ML71" s="784">
        <f t="shared" si="625"/>
        <v>0</v>
      </c>
      <c r="MM71" s="783"/>
      <c r="MN71" s="784">
        <f t="shared" si="626"/>
        <v>0</v>
      </c>
      <c r="MO71" s="707">
        <f t="shared" si="140"/>
        <v>0</v>
      </c>
      <c r="MP71" s="784">
        <f t="shared" si="627"/>
        <v>0</v>
      </c>
      <c r="MQ71" s="783"/>
      <c r="MR71" s="784">
        <f t="shared" si="628"/>
        <v>0</v>
      </c>
      <c r="MS71" s="707">
        <f t="shared" si="141"/>
        <v>0</v>
      </c>
      <c r="MT71" s="784">
        <f t="shared" si="629"/>
        <v>0</v>
      </c>
      <c r="MU71" s="706">
        <f t="shared" si="630"/>
        <v>0</v>
      </c>
      <c r="MV71" s="706">
        <f t="shared" si="631"/>
        <v>0</v>
      </c>
      <c r="MW71" s="783"/>
      <c r="MX71" s="784">
        <f t="shared" si="632"/>
        <v>0</v>
      </c>
      <c r="MY71" s="782"/>
      <c r="NA71" s="783"/>
      <c r="NB71" s="784">
        <f t="shared" si="633"/>
        <v>0</v>
      </c>
      <c r="NC71" s="783"/>
      <c r="ND71" s="784">
        <f t="shared" si="634"/>
        <v>0</v>
      </c>
      <c r="NE71" s="783"/>
      <c r="NF71" s="784">
        <f t="shared" si="635"/>
        <v>0</v>
      </c>
      <c r="NG71" s="783"/>
      <c r="NH71" s="784">
        <f t="shared" si="636"/>
        <v>0</v>
      </c>
      <c r="NI71" s="707">
        <f t="shared" si="142"/>
        <v>0</v>
      </c>
      <c r="NJ71" s="784">
        <f t="shared" si="637"/>
        <v>0</v>
      </c>
      <c r="NK71" s="783"/>
      <c r="NL71" s="784">
        <f t="shared" si="638"/>
        <v>0</v>
      </c>
      <c r="NM71" s="707">
        <f t="shared" si="143"/>
        <v>0</v>
      </c>
      <c r="NN71" s="784">
        <f t="shared" si="639"/>
        <v>0</v>
      </c>
      <c r="NO71" s="706">
        <f t="shared" si="640"/>
        <v>0</v>
      </c>
      <c r="NP71" s="706">
        <f t="shared" si="641"/>
        <v>0</v>
      </c>
      <c r="NQ71" s="783"/>
      <c r="NR71" s="784">
        <f t="shared" si="642"/>
        <v>0</v>
      </c>
      <c r="NS71" s="782"/>
      <c r="NU71" s="783"/>
      <c r="NV71" s="784">
        <f t="shared" si="643"/>
        <v>0</v>
      </c>
      <c r="NW71" s="783"/>
      <c r="NX71" s="784">
        <f t="shared" si="644"/>
        <v>0</v>
      </c>
      <c r="NY71" s="783"/>
      <c r="NZ71" s="784">
        <f t="shared" si="645"/>
        <v>0</v>
      </c>
      <c r="OA71" s="783"/>
      <c r="OB71" s="784">
        <f t="shared" si="646"/>
        <v>0</v>
      </c>
      <c r="OC71" s="707">
        <f t="shared" si="144"/>
        <v>0</v>
      </c>
      <c r="OD71" s="784">
        <f t="shared" si="647"/>
        <v>0</v>
      </c>
      <c r="OE71" s="783"/>
      <c r="OF71" s="784">
        <f t="shared" si="648"/>
        <v>0</v>
      </c>
      <c r="OG71" s="707">
        <f t="shared" si="145"/>
        <v>0</v>
      </c>
      <c r="OH71" s="784">
        <f t="shared" si="649"/>
        <v>0</v>
      </c>
      <c r="OI71" s="706">
        <f t="shared" si="650"/>
        <v>0</v>
      </c>
      <c r="OJ71" s="706">
        <f t="shared" si="651"/>
        <v>0</v>
      </c>
      <c r="OK71" s="783"/>
      <c r="OL71" s="784">
        <f t="shared" si="652"/>
        <v>0</v>
      </c>
      <c r="OM71" s="782"/>
      <c r="OO71" s="783"/>
      <c r="OP71" s="784">
        <f t="shared" si="653"/>
        <v>0</v>
      </c>
      <c r="OQ71" s="783"/>
      <c r="OR71" s="784">
        <f t="shared" si="654"/>
        <v>0</v>
      </c>
      <c r="OS71" s="783"/>
      <c r="OT71" s="784">
        <f t="shared" si="655"/>
        <v>0</v>
      </c>
      <c r="OU71" s="783"/>
      <c r="OV71" s="784">
        <f t="shared" si="656"/>
        <v>0</v>
      </c>
      <c r="OW71" s="707">
        <f t="shared" si="146"/>
        <v>0</v>
      </c>
      <c r="OX71" s="784">
        <f t="shared" si="657"/>
        <v>0</v>
      </c>
      <c r="OY71" s="783"/>
      <c r="OZ71" s="784">
        <f t="shared" si="658"/>
        <v>0</v>
      </c>
      <c r="PA71" s="707">
        <f t="shared" si="147"/>
        <v>0</v>
      </c>
      <c r="PB71" s="784">
        <f t="shared" si="659"/>
        <v>0</v>
      </c>
      <c r="PC71" s="706">
        <f t="shared" si="660"/>
        <v>0</v>
      </c>
      <c r="PD71" s="706">
        <f t="shared" si="661"/>
        <v>0</v>
      </c>
      <c r="PE71" s="783"/>
      <c r="PF71" s="784">
        <f t="shared" si="662"/>
        <v>0</v>
      </c>
      <c r="PG71" s="782"/>
      <c r="PI71" s="783"/>
      <c r="PJ71" s="784">
        <f t="shared" si="663"/>
        <v>0</v>
      </c>
      <c r="PK71" s="783"/>
      <c r="PL71" s="784">
        <f t="shared" si="664"/>
        <v>0</v>
      </c>
      <c r="PM71" s="783"/>
      <c r="PN71" s="784">
        <f t="shared" si="665"/>
        <v>0</v>
      </c>
      <c r="PO71" s="783"/>
      <c r="PP71" s="784">
        <f t="shared" si="666"/>
        <v>0</v>
      </c>
      <c r="PQ71" s="707">
        <f t="shared" si="148"/>
        <v>0</v>
      </c>
      <c r="PR71" s="784">
        <f t="shared" si="667"/>
        <v>0</v>
      </c>
      <c r="PS71" s="783"/>
      <c r="PT71" s="784">
        <f t="shared" si="668"/>
        <v>0</v>
      </c>
      <c r="PU71" s="707">
        <f t="shared" si="149"/>
        <v>0</v>
      </c>
      <c r="PV71" s="784">
        <f t="shared" si="669"/>
        <v>0</v>
      </c>
      <c r="PW71" s="706">
        <f t="shared" si="670"/>
        <v>0</v>
      </c>
      <c r="PX71" s="706">
        <f t="shared" si="671"/>
        <v>0</v>
      </c>
      <c r="PY71" s="783"/>
      <c r="PZ71" s="784">
        <f t="shared" si="672"/>
        <v>0</v>
      </c>
      <c r="QA71" s="782"/>
      <c r="QC71" s="783"/>
      <c r="QD71" s="784">
        <f t="shared" si="673"/>
        <v>0</v>
      </c>
      <c r="QE71" s="783"/>
      <c r="QF71" s="784">
        <f t="shared" si="674"/>
        <v>0</v>
      </c>
      <c r="QG71" s="783"/>
      <c r="QH71" s="784">
        <f t="shared" si="675"/>
        <v>0</v>
      </c>
      <c r="QI71" s="783"/>
      <c r="QJ71" s="784">
        <f t="shared" si="676"/>
        <v>0</v>
      </c>
      <c r="QK71" s="707">
        <f t="shared" si="150"/>
        <v>0</v>
      </c>
      <c r="QL71" s="784">
        <f t="shared" si="677"/>
        <v>0</v>
      </c>
      <c r="QM71" s="783"/>
      <c r="QN71" s="784">
        <f t="shared" si="678"/>
        <v>0</v>
      </c>
      <c r="QO71" s="707">
        <f t="shared" si="151"/>
        <v>0</v>
      </c>
      <c r="QP71" s="784">
        <f t="shared" si="679"/>
        <v>0</v>
      </c>
      <c r="QQ71" s="706">
        <f t="shared" si="680"/>
        <v>0</v>
      </c>
      <c r="QR71" s="706">
        <f t="shared" si="681"/>
        <v>0</v>
      </c>
      <c r="QS71" s="783"/>
      <c r="QT71" s="784">
        <f t="shared" si="682"/>
        <v>0</v>
      </c>
      <c r="QU71" s="782"/>
      <c r="RA71" s="785">
        <f t="shared" si="445"/>
        <v>0</v>
      </c>
      <c r="RB71" s="785" t="e">
        <f t="shared" si="446"/>
        <v>#REF!</v>
      </c>
      <c r="RC71" s="677">
        <f t="shared" si="447"/>
        <v>0</v>
      </c>
      <c r="RD71" s="677">
        <f t="shared" si="447"/>
        <v>0</v>
      </c>
      <c r="RE71" s="677">
        <f t="shared" si="447"/>
        <v>0</v>
      </c>
      <c r="RF71" s="677">
        <f t="shared" si="447"/>
        <v>0</v>
      </c>
      <c r="RG71" s="677">
        <f t="shared" si="447"/>
        <v>0</v>
      </c>
      <c r="RH71" s="677">
        <f t="shared" si="447"/>
        <v>0</v>
      </c>
      <c r="RI71" s="677">
        <f t="shared" si="447"/>
        <v>0</v>
      </c>
      <c r="RJ71" s="677">
        <f t="shared" si="447"/>
        <v>0</v>
      </c>
      <c r="RK71" s="677" t="e">
        <f>#REF!</f>
        <v>#REF!</v>
      </c>
      <c r="RL71" s="677" t="e">
        <f>#REF!</f>
        <v>#REF!</v>
      </c>
      <c r="RM71" s="677">
        <f t="shared" si="448"/>
        <v>0</v>
      </c>
      <c r="RN71" s="677">
        <f t="shared" si="448"/>
        <v>0</v>
      </c>
      <c r="RO71" s="677">
        <f t="shared" si="448"/>
        <v>0</v>
      </c>
      <c r="RP71" s="677">
        <f t="shared" si="448"/>
        <v>0</v>
      </c>
      <c r="RQ71" s="677">
        <f t="shared" si="448"/>
        <v>0</v>
      </c>
      <c r="RR71" s="677">
        <f t="shared" si="448"/>
        <v>0</v>
      </c>
      <c r="RS71" s="677">
        <f t="shared" si="448"/>
        <v>0</v>
      </c>
      <c r="RT71" s="677">
        <f t="shared" si="448"/>
        <v>0</v>
      </c>
      <c r="RV71" s="675">
        <f t="shared" si="449"/>
        <v>0</v>
      </c>
      <c r="RW71" s="675">
        <f t="shared" si="450"/>
        <v>0</v>
      </c>
      <c r="RX71" s="675">
        <f t="shared" si="451"/>
        <v>0</v>
      </c>
      <c r="RY71" s="675">
        <f t="shared" si="452"/>
        <v>0</v>
      </c>
      <c r="RZ71" s="675">
        <f t="shared" si="453"/>
        <v>0</v>
      </c>
      <c r="SA71" s="675">
        <f t="shared" si="454"/>
        <v>0</v>
      </c>
      <c r="SB71" s="675">
        <f t="shared" si="455"/>
        <v>0</v>
      </c>
      <c r="SC71" s="675">
        <f t="shared" si="456"/>
        <v>0</v>
      </c>
      <c r="SD71" s="675" t="e">
        <f xml:space="preserve"> SUMIF(#REF!,$SD$8,#REF!)</f>
        <v>#REF!</v>
      </c>
      <c r="SE71" s="676" t="e">
        <f xml:space="preserve"> SUMIF(#REF!,$SE$8,#REF!)</f>
        <v>#REF!</v>
      </c>
      <c r="SG71" s="675">
        <f t="shared" si="457"/>
        <v>0</v>
      </c>
      <c r="SH71" s="675">
        <f t="shared" si="457"/>
        <v>0</v>
      </c>
      <c r="SI71" s="675">
        <f t="shared" si="457"/>
        <v>0</v>
      </c>
      <c r="SJ71" s="675">
        <f t="shared" si="457"/>
        <v>0</v>
      </c>
      <c r="SK71" s="675">
        <f t="shared" si="457"/>
        <v>0</v>
      </c>
      <c r="SL71" s="675">
        <f t="shared" si="457"/>
        <v>0</v>
      </c>
      <c r="SM71" s="675">
        <f t="shared" si="457"/>
        <v>0</v>
      </c>
      <c r="SN71" s="675">
        <f t="shared" si="457"/>
        <v>0</v>
      </c>
      <c r="SO71" s="675" t="e">
        <f t="shared" si="457"/>
        <v>#REF!</v>
      </c>
      <c r="SP71" s="675" t="e">
        <f t="shared" si="457"/>
        <v>#REF!</v>
      </c>
      <c r="SQ71" s="675">
        <f t="shared" si="458"/>
        <v>0</v>
      </c>
      <c r="SR71" s="675">
        <f t="shared" si="458"/>
        <v>0</v>
      </c>
      <c r="SS71" s="675">
        <f t="shared" si="458"/>
        <v>0</v>
      </c>
      <c r="ST71" s="675">
        <f t="shared" si="458"/>
        <v>0</v>
      </c>
      <c r="SU71" s="675">
        <f t="shared" si="458"/>
        <v>0</v>
      </c>
      <c r="SV71" s="675">
        <f t="shared" si="458"/>
        <v>0</v>
      </c>
      <c r="SW71" s="675">
        <f t="shared" si="458"/>
        <v>0</v>
      </c>
      <c r="SX71" s="675">
        <f t="shared" si="458"/>
        <v>0</v>
      </c>
      <c r="SY71" s="675" t="e">
        <f>#REF!*$AP71</f>
        <v>#REF!</v>
      </c>
      <c r="SZ71" s="675" t="e">
        <f>#REF!*$AP71</f>
        <v>#REF!</v>
      </c>
      <c r="TA71" s="675" t="e">
        <f>#REF!*$AP71</f>
        <v>#REF!</v>
      </c>
      <c r="TB71" s="675" t="e">
        <f>#REF!*$AP71</f>
        <v>#REF!</v>
      </c>
      <c r="TC71" s="675" t="e">
        <f>#REF!*$AP71</f>
        <v>#REF!</v>
      </c>
      <c r="TE71" s="675">
        <f t="shared" si="152"/>
        <v>0</v>
      </c>
      <c r="TF71" s="675">
        <f t="shared" si="153"/>
        <v>0</v>
      </c>
      <c r="TG71" s="675">
        <f t="shared" si="154"/>
        <v>0</v>
      </c>
      <c r="TH71" s="675">
        <f t="shared" si="155"/>
        <v>0</v>
      </c>
      <c r="TI71" s="675">
        <f t="shared" si="156"/>
        <v>0</v>
      </c>
      <c r="TJ71" s="675">
        <f t="shared" si="157"/>
        <v>0</v>
      </c>
      <c r="TK71" s="675">
        <f t="shared" si="158"/>
        <v>0</v>
      </c>
      <c r="TL71" s="675">
        <f t="shared" si="159"/>
        <v>0</v>
      </c>
      <c r="TM71" s="675">
        <f t="shared" si="160"/>
        <v>0</v>
      </c>
      <c r="TN71" s="676">
        <f t="shared" si="161"/>
        <v>0</v>
      </c>
      <c r="TP71" s="675">
        <f>IFERROR(SG71*(1+LEVEL_2!#REF!),0)</f>
        <v>0</v>
      </c>
      <c r="TQ71" s="675">
        <f>IFERROR(SH71*(1+LEVEL_2!#REF!),0)</f>
        <v>0</v>
      </c>
      <c r="TR71" s="675">
        <f>IFERROR(SI71*(1+LEVEL_2!#REF!),0)</f>
        <v>0</v>
      </c>
      <c r="TS71" s="675">
        <f>IFERROR(SJ71*(1+LEVEL_2!#REF!),0)</f>
        <v>0</v>
      </c>
      <c r="TT71" s="675">
        <f>IFERROR(SK71*(1+LEVEL_2!#REF!),0)</f>
        <v>0</v>
      </c>
      <c r="TU71" s="675">
        <f>IFERROR(SL71*(1+LEVEL_2!#REF!),0)</f>
        <v>0</v>
      </c>
      <c r="TV71" s="675">
        <f>IFERROR(SM71*(1+LEVEL_2!#REF!),0)</f>
        <v>0</v>
      </c>
      <c r="TW71" s="675">
        <f>IFERROR(SN71*(1+LEVEL_2!#REF!),0)</f>
        <v>0</v>
      </c>
      <c r="TX71" s="675">
        <f>IFERROR(SO71*(1+LEVEL_2!#REF!),0)</f>
        <v>0</v>
      </c>
      <c r="TY71" s="675">
        <f>IFERROR(SP71*(1+LEVEL_2!#REF!),0)</f>
        <v>0</v>
      </c>
      <c r="TZ71" s="675">
        <f>IFERROR(SQ71*(1+LEVEL_2!#REF!),0)</f>
        <v>0</v>
      </c>
      <c r="UA71" s="675">
        <f>IFERROR(SR71*(1+LEVEL_2!#REF!),0)</f>
        <v>0</v>
      </c>
      <c r="UB71" s="675">
        <f>IFERROR(SS71*(1+LEVEL_2!#REF!),0)</f>
        <v>0</v>
      </c>
      <c r="UC71" s="675">
        <f>IFERROR(ST71*(1+LEVEL_2!#REF!),0)</f>
        <v>0</v>
      </c>
      <c r="UD71" s="675">
        <f>IFERROR(SU71*(1+LEVEL_2!#REF!),0)</f>
        <v>0</v>
      </c>
      <c r="UE71" s="675">
        <f>IFERROR(SV71*(1+LEVEL_2!#REF!),0)</f>
        <v>0</v>
      </c>
      <c r="UF71" s="675">
        <f>IFERROR(SW71*(1+LEVEL_2!#REF!),0)</f>
        <v>0</v>
      </c>
      <c r="UG71" s="675">
        <f>IFERROR(SX71*(1+LEVEL_2!#REF!),0)</f>
        <v>0</v>
      </c>
      <c r="UH71" s="675">
        <f>IFERROR(SY71*(1+LEVEL_2!#REF!),0)</f>
        <v>0</v>
      </c>
      <c r="UI71" s="675">
        <f>IFERROR(SZ71*(1+LEVEL_2!#REF!),0)</f>
        <v>0</v>
      </c>
      <c r="UJ71" s="675">
        <f>IFERROR(TA71*(1+LEVEL_2!#REF!),0)</f>
        <v>0</v>
      </c>
      <c r="UK71" s="675">
        <f>IFERROR(TB71*(1+LEVEL_2!#REF!),0)</f>
        <v>0</v>
      </c>
      <c r="UL71" s="675">
        <f>IFERROR(TC71*(1+LEVEL_2!#REF!),0)</f>
        <v>0</v>
      </c>
      <c r="UN71" s="675">
        <f t="shared" si="162"/>
        <v>0</v>
      </c>
      <c r="UO71" s="675">
        <f t="shared" si="163"/>
        <v>0</v>
      </c>
      <c r="UP71" s="675">
        <f t="shared" si="164"/>
        <v>0</v>
      </c>
      <c r="UQ71" s="675">
        <f t="shared" si="165"/>
        <v>0</v>
      </c>
      <c r="UR71" s="675">
        <f t="shared" si="166"/>
        <v>0</v>
      </c>
      <c r="US71" s="675">
        <f t="shared" si="167"/>
        <v>0</v>
      </c>
      <c r="UT71" s="675">
        <f t="shared" si="168"/>
        <v>0</v>
      </c>
      <c r="UU71" s="675">
        <f t="shared" si="169"/>
        <v>0</v>
      </c>
      <c r="UV71" s="675">
        <f t="shared" si="170"/>
        <v>0</v>
      </c>
      <c r="UW71" s="676">
        <f t="shared" si="171"/>
        <v>0</v>
      </c>
    </row>
    <row r="72" spans="1:569" s="645" customFormat="1" ht="20.100000000000001" customHeight="1">
      <c r="A72" s="677" t="s">
        <v>112</v>
      </c>
      <c r="B72" s="677" t="s">
        <v>112</v>
      </c>
      <c r="C72" s="764" t="s">
        <v>503</v>
      </c>
      <c r="D72" s="764"/>
      <c r="E72" s="792" t="s">
        <v>501</v>
      </c>
      <c r="F72" s="793" t="s">
        <v>504</v>
      </c>
      <c r="G72" s="792" t="s">
        <v>505</v>
      </c>
      <c r="H72" s="794" t="s">
        <v>365</v>
      </c>
      <c r="I72" s="789">
        <f>Rev.1_Base!G115</f>
        <v>2829.5</v>
      </c>
      <c r="J72" s="789">
        <f>Rev.1_Base!H115</f>
        <v>1569.5</v>
      </c>
      <c r="K72" s="789">
        <f>Rev.1_Base!J115</f>
        <v>1403</v>
      </c>
      <c r="L72" s="789">
        <f>Rev.1_Base!K115</f>
        <v>143</v>
      </c>
      <c r="M72" s="770"/>
      <c r="N72" s="771">
        <f t="shared" si="393"/>
        <v>2829.5</v>
      </c>
      <c r="O72" s="772">
        <f t="shared" si="394"/>
        <v>0</v>
      </c>
      <c r="Q72" s="789">
        <f>Rev.1_Base!M115</f>
        <v>1260</v>
      </c>
      <c r="R72" s="795">
        <f>Rev.1_Base!O115</f>
        <v>62</v>
      </c>
      <c r="S72" s="795">
        <f>Rev.1_Base!Q115</f>
        <v>164.5</v>
      </c>
      <c r="T72" s="795">
        <f>Rev.1_Base!S115</f>
        <v>1100</v>
      </c>
      <c r="U72" s="795">
        <f>Rev.1_Base!U115</f>
        <v>0</v>
      </c>
      <c r="V72" s="795">
        <f>Rev.1_Base!W115</f>
        <v>162</v>
      </c>
      <c r="W72" s="795">
        <f>Rev.1_Base!Y115</f>
        <v>81</v>
      </c>
      <c r="X72" s="795">
        <f>Rev.1_Base!AA115</f>
        <v>0</v>
      </c>
      <c r="Y72" s="690"/>
      <c r="Z72" s="690"/>
      <c r="AA72" s="690"/>
      <c r="AB72" s="690"/>
      <c r="AC72" s="690"/>
      <c r="AD72" s="690"/>
      <c r="AE72" s="690"/>
      <c r="AF72" s="691"/>
      <c r="AH72" s="774">
        <f t="shared" si="461"/>
        <v>5000</v>
      </c>
      <c r="AI72" s="775">
        <f t="shared" si="462"/>
        <v>14147500</v>
      </c>
      <c r="AJ72" s="774">
        <f t="shared" si="463"/>
        <v>4500</v>
      </c>
      <c r="AK72" s="775">
        <f t="shared" si="464"/>
        <v>12732750</v>
      </c>
      <c r="AL72" s="774">
        <f t="shared" si="465"/>
        <v>0</v>
      </c>
      <c r="AM72" s="775">
        <f t="shared" si="466"/>
        <v>0</v>
      </c>
      <c r="AN72" s="774">
        <f t="shared" si="467"/>
        <v>1320</v>
      </c>
      <c r="AO72" s="775">
        <f t="shared" si="468"/>
        <v>3734940</v>
      </c>
      <c r="AP72" s="693">
        <f t="shared" si="99"/>
        <v>10820</v>
      </c>
      <c r="AQ72" s="775">
        <f t="shared" si="469"/>
        <v>30615190</v>
      </c>
      <c r="AR72" s="774">
        <f t="shared" si="470"/>
        <v>1625.6950875000002</v>
      </c>
      <c r="AS72" s="775">
        <f t="shared" si="471"/>
        <v>4599904.2500812504</v>
      </c>
      <c r="AT72" s="776">
        <f t="shared" si="472"/>
        <v>14934.834105</v>
      </c>
      <c r="AU72" s="776">
        <f t="shared" si="473"/>
        <v>24891.390175</v>
      </c>
      <c r="AV72" s="693">
        <f t="shared" si="103"/>
        <v>12445.6950875</v>
      </c>
      <c r="AW72" s="775">
        <f t="shared" si="172"/>
        <v>2135681.2770150001</v>
      </c>
      <c r="AX72" s="775">
        <f t="shared" si="474"/>
        <v>34922620.415525004</v>
      </c>
      <c r="AY72" s="775">
        <f t="shared" si="475"/>
        <v>70430188.500162497</v>
      </c>
      <c r="AZ72" s="775">
        <f t="shared" si="475"/>
        <v>35215094.250081249</v>
      </c>
      <c r="BA72" s="693">
        <f t="shared" si="476"/>
        <v>35215094.250081249</v>
      </c>
      <c r="BB72" s="693">
        <f t="shared" si="477"/>
        <v>0</v>
      </c>
      <c r="BC72" s="774">
        <f t="shared" si="478"/>
        <v>0</v>
      </c>
      <c r="BD72" s="775">
        <f t="shared" si="479"/>
        <v>0</v>
      </c>
      <c r="BE72" s="777"/>
      <c r="BG72" s="774">
        <v>2880</v>
      </c>
      <c r="BH72" s="775">
        <f t="shared" si="480"/>
        <v>8148960</v>
      </c>
      <c r="BI72" s="774">
        <v>1920</v>
      </c>
      <c r="BJ72" s="775">
        <f t="shared" si="481"/>
        <v>5432640</v>
      </c>
      <c r="BK72" s="774">
        <v>660.2151630249549</v>
      </c>
      <c r="BL72" s="775">
        <f t="shared" si="482"/>
        <v>1868078.8037791098</v>
      </c>
      <c r="BM72" s="774">
        <f t="shared" si="483"/>
        <v>1320</v>
      </c>
      <c r="BN72" s="775">
        <f t="shared" si="484"/>
        <v>3734940</v>
      </c>
      <c r="BO72" s="693">
        <f t="shared" si="105"/>
        <v>6780.2151630249546</v>
      </c>
      <c r="BP72" s="775">
        <f t="shared" si="485"/>
        <v>19184618.80377911</v>
      </c>
      <c r="BQ72" s="774">
        <f t="shared" si="486"/>
        <v>943.38543389634185</v>
      </c>
      <c r="BR72" s="775">
        <f t="shared" si="487"/>
        <v>2669309.0852096993</v>
      </c>
      <c r="BS72" s="693">
        <f t="shared" si="107"/>
        <v>7723.6005969212965</v>
      </c>
      <c r="BT72" s="775">
        <f t="shared" si="488"/>
        <v>21853927.888988808</v>
      </c>
      <c r="BU72" s="693">
        <f t="shared" si="489"/>
        <v>21853927.888988808</v>
      </c>
      <c r="BV72" s="693">
        <f t="shared" si="490"/>
        <v>0</v>
      </c>
      <c r="BW72" s="774"/>
      <c r="BX72" s="775">
        <f t="shared" si="491"/>
        <v>0</v>
      </c>
      <c r="BY72" s="777"/>
      <c r="CA72" s="815">
        <f>'동해기지(건축)'!BP691</f>
        <v>15000</v>
      </c>
      <c r="CB72" s="804">
        <f t="shared" si="492"/>
        <v>42442500</v>
      </c>
      <c r="CC72" s="803">
        <f>'동해기지(건축)'!BQ691</f>
        <v>15000</v>
      </c>
      <c r="CD72" s="804">
        <f t="shared" si="493"/>
        <v>42442500</v>
      </c>
      <c r="CE72" s="803"/>
      <c r="CF72" s="804">
        <f t="shared" si="494"/>
        <v>0</v>
      </c>
      <c r="CG72" s="803">
        <f>'동해기지(건축)'!BR691</f>
        <v>3000</v>
      </c>
      <c r="CH72" s="804">
        <f t="shared" si="495"/>
        <v>8488500</v>
      </c>
      <c r="CI72" s="816">
        <f t="shared" si="108"/>
        <v>33000</v>
      </c>
      <c r="CJ72" s="804">
        <f t="shared" si="496"/>
        <v>93373500</v>
      </c>
      <c r="CK72" s="803"/>
      <c r="CL72" s="804">
        <f t="shared" si="497"/>
        <v>0</v>
      </c>
      <c r="CM72" s="816">
        <f t="shared" si="109"/>
        <v>33000</v>
      </c>
      <c r="CN72" s="804">
        <f t="shared" si="498"/>
        <v>93373500</v>
      </c>
      <c r="CO72" s="699">
        <f t="shared" si="499"/>
        <v>41580000</v>
      </c>
      <c r="CP72" s="699">
        <f t="shared" si="499"/>
        <v>2046000</v>
      </c>
      <c r="CQ72" s="699">
        <f t="shared" si="499"/>
        <v>5428500</v>
      </c>
      <c r="CR72" s="699">
        <f t="shared" si="499"/>
        <v>36300000</v>
      </c>
      <c r="CS72" s="700">
        <f t="shared" si="499"/>
        <v>0</v>
      </c>
      <c r="CT72" s="699">
        <f t="shared" si="499"/>
        <v>5346000</v>
      </c>
      <c r="CU72" s="699">
        <f t="shared" si="499"/>
        <v>2673000</v>
      </c>
      <c r="CV72" s="700">
        <f t="shared" si="500"/>
        <v>0</v>
      </c>
      <c r="CW72" s="697"/>
      <c r="CX72" s="696">
        <f t="shared" si="501"/>
        <v>0</v>
      </c>
      <c r="CY72" s="701"/>
      <c r="DA72" s="805">
        <f t="shared" si="683"/>
        <v>5000</v>
      </c>
      <c r="DB72" s="790">
        <f t="shared" si="502"/>
        <v>14147500</v>
      </c>
      <c r="DC72" s="805">
        <f t="shared" si="683"/>
        <v>4500</v>
      </c>
      <c r="DD72" s="790">
        <f t="shared" si="503"/>
        <v>12732750</v>
      </c>
      <c r="DE72" s="790">
        <f t="shared" si="683"/>
        <v>0</v>
      </c>
      <c r="DF72" s="790">
        <f t="shared" si="504"/>
        <v>0</v>
      </c>
      <c r="DG72" s="790">
        <f t="shared" si="683"/>
        <v>1320</v>
      </c>
      <c r="DH72" s="790">
        <f t="shared" si="505"/>
        <v>3734940</v>
      </c>
      <c r="DI72" s="790">
        <f t="shared" si="110"/>
        <v>10820</v>
      </c>
      <c r="DJ72" s="790">
        <f t="shared" si="506"/>
        <v>30615190</v>
      </c>
      <c r="DK72" s="805">
        <f t="shared" si="507"/>
        <v>1625.6950875000002</v>
      </c>
      <c r="DL72" s="814">
        <f t="shared" si="508"/>
        <v>4599904.2500812504</v>
      </c>
      <c r="DM72" s="790">
        <f t="shared" si="112"/>
        <v>12445.6950875</v>
      </c>
      <c r="DN72" s="790">
        <f t="shared" si="509"/>
        <v>35215094.250081249</v>
      </c>
      <c r="DO72" s="693">
        <f t="shared" si="510"/>
        <v>35215094.250081249</v>
      </c>
      <c r="DP72" s="693">
        <f t="shared" si="511"/>
        <v>0</v>
      </c>
      <c r="DQ72" s="774"/>
      <c r="DR72" s="775">
        <f t="shared" si="512"/>
        <v>0</v>
      </c>
      <c r="DS72" s="777" t="s">
        <v>499</v>
      </c>
      <c r="DU72" s="774">
        <f>IFERROR(VLOOKUP($C72,[1]영만종합건설!$A$13:$AN$154,28,FALSE),0)</f>
        <v>15000</v>
      </c>
      <c r="DV72" s="780">
        <f t="shared" si="513"/>
        <v>42442500</v>
      </c>
      <c r="DW72" s="774">
        <f>IFERROR(VLOOKUP($C72,[1]영만종합건설!$A$13:$AN$154,30,FALSE),0)</f>
        <v>7000</v>
      </c>
      <c r="DX72" s="780">
        <f t="shared" si="514"/>
        <v>19806500</v>
      </c>
      <c r="DY72" s="778">
        <f>IFERROR(VLOOKUP($C72,[1]영만종합건설!$A$13:$AN$154,32,FALSE),0)</f>
        <v>0</v>
      </c>
      <c r="DZ72" s="780">
        <f t="shared" si="515"/>
        <v>0</v>
      </c>
      <c r="EA72" s="778">
        <f>IFERROR(VLOOKUP($C72,[1]영만종합건설!$A$13:$AN$154,34,FALSE),0)</f>
        <v>0</v>
      </c>
      <c r="EB72" s="780">
        <f t="shared" si="516"/>
        <v>0</v>
      </c>
      <c r="EC72" s="703">
        <f t="shared" si="113"/>
        <v>22000</v>
      </c>
      <c r="ED72" s="780">
        <f t="shared" si="517"/>
        <v>62249000</v>
      </c>
      <c r="EE72" s="778">
        <f t="shared" si="518"/>
        <v>3141.718625</v>
      </c>
      <c r="EF72" s="779">
        <f t="shared" si="114"/>
        <v>8889492.8494374994</v>
      </c>
      <c r="EG72" s="703">
        <f t="shared" si="115"/>
        <v>25141.718625000001</v>
      </c>
      <c r="EH72" s="780">
        <f t="shared" si="519"/>
        <v>71138492.849437505</v>
      </c>
      <c r="EI72" s="703">
        <f t="shared" si="520"/>
        <v>71138492.849437505</v>
      </c>
      <c r="EJ72" s="703">
        <f t="shared" si="521"/>
        <v>0</v>
      </c>
      <c r="EK72" s="778"/>
      <c r="EL72" s="780">
        <f t="shared" si="522"/>
        <v>0</v>
      </c>
      <c r="EM72" s="781"/>
      <c r="EO72" s="778">
        <f>IFERROR(VLOOKUP($C72,[1]부강종합건설!$A$13:$AM$154,28,FALSE),0)</f>
        <v>5000</v>
      </c>
      <c r="EP72" s="780">
        <f t="shared" si="523"/>
        <v>14147500</v>
      </c>
      <c r="EQ72" s="778">
        <f>IFERROR(VLOOKUP($C72,[1]부강종합건설!$A$13:$AM$154,30,FALSE),0)</f>
        <v>4500</v>
      </c>
      <c r="ER72" s="780">
        <f t="shared" si="524"/>
        <v>12732750</v>
      </c>
      <c r="ES72" s="778">
        <f>IFERROR(VLOOKUP($C72,[1]부강종합건설!$A$13:$AM$154,32,FALSE),0)</f>
        <v>0</v>
      </c>
      <c r="ET72" s="780">
        <f t="shared" si="525"/>
        <v>0</v>
      </c>
      <c r="EU72" s="778">
        <f>IFERROR(VLOOKUP($C72,[1]부강종합건설!$A$13:$AM$154,34,FALSE),0)</f>
        <v>1320</v>
      </c>
      <c r="EV72" s="780">
        <f t="shared" si="526"/>
        <v>3734940</v>
      </c>
      <c r="EW72" s="703">
        <f t="shared" si="116"/>
        <v>10820</v>
      </c>
      <c r="EX72" s="780">
        <f t="shared" si="527"/>
        <v>30615190</v>
      </c>
      <c r="EY72" s="778">
        <f t="shared" si="528"/>
        <v>1625.6950875000002</v>
      </c>
      <c r="EZ72" s="779">
        <f t="shared" si="117"/>
        <v>4599904.2500812504</v>
      </c>
      <c r="FA72" s="703">
        <f t="shared" si="118"/>
        <v>12445.6950875</v>
      </c>
      <c r="FB72" s="780">
        <f t="shared" si="529"/>
        <v>35215094.250081249</v>
      </c>
      <c r="FC72" s="703">
        <f t="shared" si="530"/>
        <v>35215094.250081249</v>
      </c>
      <c r="FD72" s="703">
        <f t="shared" si="531"/>
        <v>0</v>
      </c>
      <c r="FE72" s="778"/>
      <c r="FF72" s="780">
        <f t="shared" si="532"/>
        <v>0</v>
      </c>
      <c r="FG72" s="782"/>
      <c r="FI72" s="774">
        <f>IFERROR(VLOOKUP($C72,[1]대도엔지니어링!$A$13:$AN$154,28,FALSE),0)</f>
        <v>3872</v>
      </c>
      <c r="FJ72" s="775">
        <f t="shared" si="533"/>
        <v>10955824</v>
      </c>
      <c r="FK72" s="774">
        <f>IFERROR(VLOOKUP($C72,[1]대도엔지니어링!$A$13:$AN$154,30,FALSE),0)</f>
        <v>10648</v>
      </c>
      <c r="FL72" s="775">
        <f t="shared" si="534"/>
        <v>30128516</v>
      </c>
      <c r="FM72" s="774">
        <f>IFERROR(VLOOKUP($C72,[1]대도엔지니어링!$A$13:$AN$154,32,FALSE),0)</f>
        <v>0</v>
      </c>
      <c r="FN72" s="775">
        <f t="shared" si="535"/>
        <v>0</v>
      </c>
      <c r="FO72" s="774">
        <f>IFERROR(VLOOKUP($C72,[1]대도엔지니어링!$A$13:$AN$154,34,FALSE),0)</f>
        <v>521</v>
      </c>
      <c r="FP72" s="775">
        <f t="shared" si="536"/>
        <v>1474169.5</v>
      </c>
      <c r="FQ72" s="693">
        <f t="shared" si="119"/>
        <v>15041</v>
      </c>
      <c r="FR72" s="775">
        <f t="shared" si="537"/>
        <v>42558509.5</v>
      </c>
      <c r="FS72" s="774">
        <f t="shared" si="120"/>
        <v>1202.8953718051357</v>
      </c>
      <c r="FT72" s="775">
        <f t="shared" si="538"/>
        <v>3403592.4545226316</v>
      </c>
      <c r="FU72" s="693">
        <f t="shared" si="121"/>
        <v>16243.895371805136</v>
      </c>
      <c r="FV72" s="775">
        <f t="shared" si="539"/>
        <v>45962101.954522632</v>
      </c>
      <c r="FW72" s="693">
        <f t="shared" si="540"/>
        <v>45962101.954522632</v>
      </c>
      <c r="FX72" s="693">
        <f t="shared" si="541"/>
        <v>0</v>
      </c>
      <c r="FY72" s="774"/>
      <c r="FZ72" s="775">
        <f t="shared" si="542"/>
        <v>0</v>
      </c>
      <c r="GA72" s="782"/>
      <c r="GC72" s="774">
        <f>IFERROR(VLOOKUP($C72,[1]부명엔지니어링!$A$13:$AN$154,28,FALSE),0)</f>
        <v>35000</v>
      </c>
      <c r="GD72" s="775">
        <f t="shared" si="543"/>
        <v>99032500</v>
      </c>
      <c r="GE72" s="774">
        <f>IFERROR(VLOOKUP($C72,[1]부명엔지니어링!$A$13:$AN$154,30,FALSE),0)</f>
        <v>15000</v>
      </c>
      <c r="GF72" s="775">
        <f t="shared" si="544"/>
        <v>42442500</v>
      </c>
      <c r="GG72" s="774">
        <f>IFERROR(VLOOKUP($C72,[1]부명엔지니어링!$A$13:$AN$154,32,FALSE),0)</f>
        <v>5000</v>
      </c>
      <c r="GH72" s="775">
        <f t="shared" si="545"/>
        <v>14147500</v>
      </c>
      <c r="GI72" s="774">
        <f>IFERROR(VLOOKUP($C72,[1]부명엔지니어링!$A$13:$AN$154,34,FALSE),0)</f>
        <v>0</v>
      </c>
      <c r="GJ72" s="775">
        <f t="shared" si="546"/>
        <v>0</v>
      </c>
      <c r="GK72" s="693">
        <f t="shared" si="122"/>
        <v>55000</v>
      </c>
      <c r="GL72" s="775">
        <f t="shared" si="547"/>
        <v>155622500</v>
      </c>
      <c r="GM72" s="774">
        <f t="shared" si="548"/>
        <v>7477.8756250000006</v>
      </c>
      <c r="GN72" s="775">
        <f t="shared" si="123"/>
        <v>21158649.080937501</v>
      </c>
      <c r="GO72" s="693">
        <f t="shared" si="124"/>
        <v>62477.875625000001</v>
      </c>
      <c r="GP72" s="775">
        <f t="shared" si="549"/>
        <v>176781149.0809375</v>
      </c>
      <c r="GQ72" s="693">
        <f t="shared" si="550"/>
        <v>176781149.0809375</v>
      </c>
      <c r="GR72" s="693">
        <f t="shared" si="551"/>
        <v>0</v>
      </c>
      <c r="GS72" s="774"/>
      <c r="GT72" s="775">
        <f t="shared" si="552"/>
        <v>0</v>
      </c>
      <c r="GU72" s="782"/>
      <c r="GW72" s="774">
        <f>IFERROR(VLOOKUP($C72,[1]직영비!$A$262:$AF$337,19,FALSE),0)*$GW$5</f>
        <v>5324.5</v>
      </c>
      <c r="GX72" s="775">
        <f t="shared" si="553"/>
        <v>15065672.75</v>
      </c>
      <c r="GY72" s="774">
        <f>IFERROR(VLOOKUP($C72,[1]직영비!$A$262:$AF$337,23,FALSE),0)*$GW$5*$GX$5</f>
        <v>8633.4279419110753</v>
      </c>
      <c r="GZ72" s="775">
        <f t="shared" si="554"/>
        <v>24428284.361637387</v>
      </c>
      <c r="HA72" s="774">
        <f>IFERROR(VLOOKUP($C72,[1]직영비!$A$262:$AF$337,25,FALSE),0)*$GW$5*$GX$5</f>
        <v>8130.5</v>
      </c>
      <c r="HB72" s="775">
        <f t="shared" si="555"/>
        <v>23005249.75</v>
      </c>
      <c r="HC72" s="774"/>
      <c r="HD72" s="775">
        <f t="shared" si="556"/>
        <v>0</v>
      </c>
      <c r="HE72" s="693">
        <f t="shared" si="125"/>
        <v>22088.427941911075</v>
      </c>
      <c r="HF72" s="775">
        <f t="shared" si="557"/>
        <v>62499206.861637391</v>
      </c>
      <c r="HG72" s="774">
        <f t="shared" si="558"/>
        <v>3136.3419729546231</v>
      </c>
      <c r="HH72" s="775">
        <f t="shared" si="126"/>
        <v>8874279.6124751065</v>
      </c>
      <c r="HI72" s="693">
        <f t="shared" si="127"/>
        <v>25224.769914865698</v>
      </c>
      <c r="HJ72" s="775">
        <f t="shared" si="559"/>
        <v>71373486.474112496</v>
      </c>
      <c r="HK72" s="693">
        <f t="shared" si="560"/>
        <v>71373486.474112496</v>
      </c>
      <c r="HL72" s="693">
        <f t="shared" si="561"/>
        <v>0</v>
      </c>
      <c r="HM72" s="774"/>
      <c r="HN72" s="775">
        <f t="shared" si="562"/>
        <v>0</v>
      </c>
      <c r="HO72" s="777"/>
      <c r="HQ72" s="783"/>
      <c r="HR72" s="784">
        <f t="shared" si="563"/>
        <v>0</v>
      </c>
      <c r="HS72" s="783"/>
      <c r="HT72" s="784">
        <f t="shared" si="564"/>
        <v>0</v>
      </c>
      <c r="HU72" s="783"/>
      <c r="HV72" s="784">
        <f t="shared" si="565"/>
        <v>0</v>
      </c>
      <c r="HW72" s="783"/>
      <c r="HX72" s="784">
        <f t="shared" si="566"/>
        <v>0</v>
      </c>
      <c r="HY72" s="707">
        <f t="shared" si="128"/>
        <v>0</v>
      </c>
      <c r="HZ72" s="784">
        <f t="shared" si="567"/>
        <v>0</v>
      </c>
      <c r="IA72" s="783"/>
      <c r="IB72" s="784">
        <f t="shared" si="568"/>
        <v>0</v>
      </c>
      <c r="IC72" s="707">
        <f t="shared" si="129"/>
        <v>0</v>
      </c>
      <c r="ID72" s="784">
        <f t="shared" si="569"/>
        <v>0</v>
      </c>
      <c r="IE72" s="706">
        <f t="shared" si="570"/>
        <v>0</v>
      </c>
      <c r="IF72" s="706">
        <f t="shared" si="571"/>
        <v>0</v>
      </c>
      <c r="IG72" s="783"/>
      <c r="IH72" s="784">
        <f t="shared" si="572"/>
        <v>0</v>
      </c>
      <c r="II72" s="782"/>
      <c r="IK72" s="783"/>
      <c r="IL72" s="784">
        <f t="shared" si="573"/>
        <v>0</v>
      </c>
      <c r="IM72" s="783"/>
      <c r="IN72" s="784">
        <f t="shared" si="574"/>
        <v>0</v>
      </c>
      <c r="IO72" s="783"/>
      <c r="IP72" s="784">
        <f t="shared" si="575"/>
        <v>0</v>
      </c>
      <c r="IQ72" s="783"/>
      <c r="IR72" s="784">
        <f t="shared" si="576"/>
        <v>0</v>
      </c>
      <c r="IS72" s="707">
        <f t="shared" si="130"/>
        <v>0</v>
      </c>
      <c r="IT72" s="784">
        <f t="shared" si="577"/>
        <v>0</v>
      </c>
      <c r="IU72" s="783"/>
      <c r="IV72" s="784">
        <f t="shared" si="578"/>
        <v>0</v>
      </c>
      <c r="IW72" s="707">
        <f t="shared" si="131"/>
        <v>0</v>
      </c>
      <c r="IX72" s="784">
        <f t="shared" si="579"/>
        <v>0</v>
      </c>
      <c r="IY72" s="706">
        <f t="shared" si="580"/>
        <v>0</v>
      </c>
      <c r="IZ72" s="706">
        <f t="shared" si="581"/>
        <v>0</v>
      </c>
      <c r="JA72" s="783"/>
      <c r="JB72" s="784">
        <f t="shared" si="582"/>
        <v>0</v>
      </c>
      <c r="JC72" s="782"/>
      <c r="JE72" s="783"/>
      <c r="JF72" s="784">
        <f t="shared" si="583"/>
        <v>0</v>
      </c>
      <c r="JG72" s="783"/>
      <c r="JH72" s="784">
        <f t="shared" si="584"/>
        <v>0</v>
      </c>
      <c r="JI72" s="783"/>
      <c r="JJ72" s="784">
        <f t="shared" si="585"/>
        <v>0</v>
      </c>
      <c r="JK72" s="783"/>
      <c r="JL72" s="784">
        <f t="shared" si="586"/>
        <v>0</v>
      </c>
      <c r="JM72" s="707">
        <f t="shared" si="132"/>
        <v>0</v>
      </c>
      <c r="JN72" s="784">
        <f t="shared" si="587"/>
        <v>0</v>
      </c>
      <c r="JO72" s="783"/>
      <c r="JP72" s="784">
        <f t="shared" si="588"/>
        <v>0</v>
      </c>
      <c r="JQ72" s="707">
        <f t="shared" si="133"/>
        <v>0</v>
      </c>
      <c r="JR72" s="784">
        <f t="shared" si="589"/>
        <v>0</v>
      </c>
      <c r="JS72" s="706">
        <f t="shared" si="590"/>
        <v>0</v>
      </c>
      <c r="JT72" s="706">
        <f t="shared" si="591"/>
        <v>0</v>
      </c>
      <c r="JU72" s="783"/>
      <c r="JV72" s="784">
        <f t="shared" si="592"/>
        <v>0</v>
      </c>
      <c r="JW72" s="782"/>
      <c r="JY72" s="783"/>
      <c r="JZ72" s="784">
        <f t="shared" si="593"/>
        <v>0</v>
      </c>
      <c r="KA72" s="783"/>
      <c r="KB72" s="784">
        <f t="shared" si="594"/>
        <v>0</v>
      </c>
      <c r="KC72" s="783"/>
      <c r="KD72" s="784">
        <f t="shared" si="595"/>
        <v>0</v>
      </c>
      <c r="KE72" s="783"/>
      <c r="KF72" s="784">
        <f t="shared" si="596"/>
        <v>0</v>
      </c>
      <c r="KG72" s="707">
        <f t="shared" si="134"/>
        <v>0</v>
      </c>
      <c r="KH72" s="784">
        <f t="shared" si="597"/>
        <v>0</v>
      </c>
      <c r="KI72" s="783"/>
      <c r="KJ72" s="784">
        <f t="shared" si="598"/>
        <v>0</v>
      </c>
      <c r="KK72" s="707">
        <f t="shared" si="135"/>
        <v>0</v>
      </c>
      <c r="KL72" s="784">
        <f t="shared" si="599"/>
        <v>0</v>
      </c>
      <c r="KM72" s="706">
        <f t="shared" si="600"/>
        <v>0</v>
      </c>
      <c r="KN72" s="706">
        <f t="shared" si="601"/>
        <v>0</v>
      </c>
      <c r="KO72" s="783"/>
      <c r="KP72" s="784">
        <f t="shared" si="602"/>
        <v>0</v>
      </c>
      <c r="KQ72" s="782"/>
      <c r="KS72" s="783"/>
      <c r="KT72" s="784">
        <f t="shared" si="603"/>
        <v>0</v>
      </c>
      <c r="KU72" s="783"/>
      <c r="KV72" s="784">
        <f t="shared" si="604"/>
        <v>0</v>
      </c>
      <c r="KW72" s="783"/>
      <c r="KX72" s="784">
        <f t="shared" si="605"/>
        <v>0</v>
      </c>
      <c r="KY72" s="783"/>
      <c r="KZ72" s="784">
        <f t="shared" si="606"/>
        <v>0</v>
      </c>
      <c r="LA72" s="707">
        <f t="shared" si="136"/>
        <v>0</v>
      </c>
      <c r="LB72" s="784">
        <f t="shared" si="607"/>
        <v>0</v>
      </c>
      <c r="LC72" s="783"/>
      <c r="LD72" s="784">
        <f t="shared" si="608"/>
        <v>0</v>
      </c>
      <c r="LE72" s="707">
        <f t="shared" si="137"/>
        <v>0</v>
      </c>
      <c r="LF72" s="784">
        <f t="shared" si="609"/>
        <v>0</v>
      </c>
      <c r="LG72" s="706">
        <f t="shared" si="610"/>
        <v>0</v>
      </c>
      <c r="LH72" s="706">
        <f t="shared" si="611"/>
        <v>0</v>
      </c>
      <c r="LI72" s="783"/>
      <c r="LJ72" s="784">
        <f t="shared" si="612"/>
        <v>0</v>
      </c>
      <c r="LK72" s="782"/>
      <c r="LM72" s="783"/>
      <c r="LN72" s="784">
        <f t="shared" si="613"/>
        <v>0</v>
      </c>
      <c r="LO72" s="783"/>
      <c r="LP72" s="784">
        <f t="shared" si="614"/>
        <v>0</v>
      </c>
      <c r="LQ72" s="783"/>
      <c r="LR72" s="784">
        <f t="shared" si="615"/>
        <v>0</v>
      </c>
      <c r="LS72" s="783"/>
      <c r="LT72" s="784">
        <f t="shared" si="616"/>
        <v>0</v>
      </c>
      <c r="LU72" s="707">
        <f t="shared" si="138"/>
        <v>0</v>
      </c>
      <c r="LV72" s="784">
        <f t="shared" si="617"/>
        <v>0</v>
      </c>
      <c r="LW72" s="783"/>
      <c r="LX72" s="784">
        <f t="shared" si="618"/>
        <v>0</v>
      </c>
      <c r="LY72" s="707">
        <f t="shared" si="139"/>
        <v>0</v>
      </c>
      <c r="LZ72" s="784">
        <f t="shared" si="619"/>
        <v>0</v>
      </c>
      <c r="MA72" s="706">
        <f t="shared" si="620"/>
        <v>0</v>
      </c>
      <c r="MB72" s="706">
        <f t="shared" si="621"/>
        <v>0</v>
      </c>
      <c r="MC72" s="783"/>
      <c r="MD72" s="784">
        <f t="shared" si="622"/>
        <v>0</v>
      </c>
      <c r="ME72" s="782"/>
      <c r="MG72" s="783"/>
      <c r="MH72" s="784">
        <f t="shared" si="623"/>
        <v>0</v>
      </c>
      <c r="MI72" s="783"/>
      <c r="MJ72" s="784">
        <f t="shared" si="624"/>
        <v>0</v>
      </c>
      <c r="MK72" s="783"/>
      <c r="ML72" s="784">
        <f t="shared" si="625"/>
        <v>0</v>
      </c>
      <c r="MM72" s="783"/>
      <c r="MN72" s="784">
        <f t="shared" si="626"/>
        <v>0</v>
      </c>
      <c r="MO72" s="707">
        <f t="shared" si="140"/>
        <v>0</v>
      </c>
      <c r="MP72" s="784">
        <f t="shared" si="627"/>
        <v>0</v>
      </c>
      <c r="MQ72" s="783"/>
      <c r="MR72" s="784">
        <f t="shared" si="628"/>
        <v>0</v>
      </c>
      <c r="MS72" s="707">
        <f t="shared" si="141"/>
        <v>0</v>
      </c>
      <c r="MT72" s="784">
        <f t="shared" si="629"/>
        <v>0</v>
      </c>
      <c r="MU72" s="706">
        <f t="shared" si="630"/>
        <v>0</v>
      </c>
      <c r="MV72" s="706">
        <f t="shared" si="631"/>
        <v>0</v>
      </c>
      <c r="MW72" s="783"/>
      <c r="MX72" s="784">
        <f t="shared" si="632"/>
        <v>0</v>
      </c>
      <c r="MY72" s="782"/>
      <c r="NA72" s="783"/>
      <c r="NB72" s="784">
        <f t="shared" si="633"/>
        <v>0</v>
      </c>
      <c r="NC72" s="783"/>
      <c r="ND72" s="784">
        <f t="shared" si="634"/>
        <v>0</v>
      </c>
      <c r="NE72" s="783"/>
      <c r="NF72" s="784">
        <f t="shared" si="635"/>
        <v>0</v>
      </c>
      <c r="NG72" s="783"/>
      <c r="NH72" s="784">
        <f t="shared" si="636"/>
        <v>0</v>
      </c>
      <c r="NI72" s="707">
        <f t="shared" si="142"/>
        <v>0</v>
      </c>
      <c r="NJ72" s="784">
        <f t="shared" si="637"/>
        <v>0</v>
      </c>
      <c r="NK72" s="783"/>
      <c r="NL72" s="784">
        <f t="shared" si="638"/>
        <v>0</v>
      </c>
      <c r="NM72" s="707">
        <f t="shared" si="143"/>
        <v>0</v>
      </c>
      <c r="NN72" s="784">
        <f t="shared" si="639"/>
        <v>0</v>
      </c>
      <c r="NO72" s="706">
        <f t="shared" si="640"/>
        <v>0</v>
      </c>
      <c r="NP72" s="706">
        <f t="shared" si="641"/>
        <v>0</v>
      </c>
      <c r="NQ72" s="783"/>
      <c r="NR72" s="784">
        <f t="shared" si="642"/>
        <v>0</v>
      </c>
      <c r="NS72" s="782"/>
      <c r="NU72" s="783"/>
      <c r="NV72" s="784">
        <f t="shared" si="643"/>
        <v>0</v>
      </c>
      <c r="NW72" s="783"/>
      <c r="NX72" s="784">
        <f t="shared" si="644"/>
        <v>0</v>
      </c>
      <c r="NY72" s="783"/>
      <c r="NZ72" s="784">
        <f t="shared" si="645"/>
        <v>0</v>
      </c>
      <c r="OA72" s="783"/>
      <c r="OB72" s="784">
        <f t="shared" si="646"/>
        <v>0</v>
      </c>
      <c r="OC72" s="707">
        <f t="shared" si="144"/>
        <v>0</v>
      </c>
      <c r="OD72" s="784">
        <f t="shared" si="647"/>
        <v>0</v>
      </c>
      <c r="OE72" s="783"/>
      <c r="OF72" s="784">
        <f t="shared" si="648"/>
        <v>0</v>
      </c>
      <c r="OG72" s="707">
        <f t="shared" si="145"/>
        <v>0</v>
      </c>
      <c r="OH72" s="784">
        <f t="shared" si="649"/>
        <v>0</v>
      </c>
      <c r="OI72" s="706">
        <f t="shared" si="650"/>
        <v>0</v>
      </c>
      <c r="OJ72" s="706">
        <f t="shared" si="651"/>
        <v>0</v>
      </c>
      <c r="OK72" s="783"/>
      <c r="OL72" s="784">
        <f t="shared" si="652"/>
        <v>0</v>
      </c>
      <c r="OM72" s="782"/>
      <c r="OO72" s="783"/>
      <c r="OP72" s="784">
        <f t="shared" si="653"/>
        <v>0</v>
      </c>
      <c r="OQ72" s="783"/>
      <c r="OR72" s="784">
        <f t="shared" si="654"/>
        <v>0</v>
      </c>
      <c r="OS72" s="783"/>
      <c r="OT72" s="784">
        <f t="shared" si="655"/>
        <v>0</v>
      </c>
      <c r="OU72" s="783"/>
      <c r="OV72" s="784">
        <f t="shared" si="656"/>
        <v>0</v>
      </c>
      <c r="OW72" s="707">
        <f t="shared" si="146"/>
        <v>0</v>
      </c>
      <c r="OX72" s="784">
        <f t="shared" si="657"/>
        <v>0</v>
      </c>
      <c r="OY72" s="783"/>
      <c r="OZ72" s="784">
        <f t="shared" si="658"/>
        <v>0</v>
      </c>
      <c r="PA72" s="707">
        <f t="shared" si="147"/>
        <v>0</v>
      </c>
      <c r="PB72" s="784">
        <f t="shared" si="659"/>
        <v>0</v>
      </c>
      <c r="PC72" s="706">
        <f t="shared" si="660"/>
        <v>0</v>
      </c>
      <c r="PD72" s="706">
        <f t="shared" si="661"/>
        <v>0</v>
      </c>
      <c r="PE72" s="783"/>
      <c r="PF72" s="784">
        <f t="shared" si="662"/>
        <v>0</v>
      </c>
      <c r="PG72" s="782"/>
      <c r="PI72" s="783"/>
      <c r="PJ72" s="784">
        <f t="shared" si="663"/>
        <v>0</v>
      </c>
      <c r="PK72" s="783"/>
      <c r="PL72" s="784">
        <f t="shared" si="664"/>
        <v>0</v>
      </c>
      <c r="PM72" s="783"/>
      <c r="PN72" s="784">
        <f t="shared" si="665"/>
        <v>0</v>
      </c>
      <c r="PO72" s="783"/>
      <c r="PP72" s="784">
        <f t="shared" si="666"/>
        <v>0</v>
      </c>
      <c r="PQ72" s="707">
        <f t="shared" si="148"/>
        <v>0</v>
      </c>
      <c r="PR72" s="784">
        <f t="shared" si="667"/>
        <v>0</v>
      </c>
      <c r="PS72" s="783"/>
      <c r="PT72" s="784">
        <f t="shared" si="668"/>
        <v>0</v>
      </c>
      <c r="PU72" s="707">
        <f t="shared" si="149"/>
        <v>0</v>
      </c>
      <c r="PV72" s="784">
        <f t="shared" si="669"/>
        <v>0</v>
      </c>
      <c r="PW72" s="706">
        <f t="shared" si="670"/>
        <v>0</v>
      </c>
      <c r="PX72" s="706">
        <f t="shared" si="671"/>
        <v>0</v>
      </c>
      <c r="PY72" s="783"/>
      <c r="PZ72" s="784">
        <f t="shared" si="672"/>
        <v>0</v>
      </c>
      <c r="QA72" s="782"/>
      <c r="QC72" s="783"/>
      <c r="QD72" s="784">
        <f t="shared" si="673"/>
        <v>0</v>
      </c>
      <c r="QE72" s="783"/>
      <c r="QF72" s="784">
        <f t="shared" si="674"/>
        <v>0</v>
      </c>
      <c r="QG72" s="783"/>
      <c r="QH72" s="784">
        <f t="shared" si="675"/>
        <v>0</v>
      </c>
      <c r="QI72" s="783"/>
      <c r="QJ72" s="784">
        <f t="shared" si="676"/>
        <v>0</v>
      </c>
      <c r="QK72" s="707">
        <f t="shared" si="150"/>
        <v>0</v>
      </c>
      <c r="QL72" s="784">
        <f t="shared" si="677"/>
        <v>0</v>
      </c>
      <c r="QM72" s="783"/>
      <c r="QN72" s="784">
        <f t="shared" si="678"/>
        <v>0</v>
      </c>
      <c r="QO72" s="707">
        <f t="shared" si="151"/>
        <v>0</v>
      </c>
      <c r="QP72" s="784">
        <f t="shared" si="679"/>
        <v>0</v>
      </c>
      <c r="QQ72" s="706">
        <f t="shared" si="680"/>
        <v>0</v>
      </c>
      <c r="QR72" s="706">
        <f t="shared" si="681"/>
        <v>0</v>
      </c>
      <c r="QS72" s="783"/>
      <c r="QT72" s="784">
        <f t="shared" si="682"/>
        <v>0</v>
      </c>
      <c r="QU72" s="782"/>
      <c r="RA72" s="785">
        <f t="shared" si="445"/>
        <v>0</v>
      </c>
      <c r="RB72" s="785" t="e">
        <f t="shared" si="446"/>
        <v>#REF!</v>
      </c>
      <c r="RC72" s="677">
        <f t="shared" si="447"/>
        <v>1260</v>
      </c>
      <c r="RD72" s="677">
        <f t="shared" si="447"/>
        <v>62</v>
      </c>
      <c r="RE72" s="677">
        <f t="shared" si="447"/>
        <v>164.5</v>
      </c>
      <c r="RF72" s="677">
        <f t="shared" si="447"/>
        <v>1100</v>
      </c>
      <c r="RG72" s="677">
        <f t="shared" si="447"/>
        <v>0</v>
      </c>
      <c r="RH72" s="677">
        <f t="shared" si="447"/>
        <v>162</v>
      </c>
      <c r="RI72" s="677">
        <f t="shared" si="447"/>
        <v>81</v>
      </c>
      <c r="RJ72" s="677">
        <f t="shared" si="447"/>
        <v>0</v>
      </c>
      <c r="RK72" s="677" t="e">
        <f>#REF!</f>
        <v>#REF!</v>
      </c>
      <c r="RL72" s="677" t="e">
        <f>#REF!</f>
        <v>#REF!</v>
      </c>
      <c r="RM72" s="677">
        <f t="shared" si="448"/>
        <v>0</v>
      </c>
      <c r="RN72" s="677">
        <f t="shared" si="448"/>
        <v>0</v>
      </c>
      <c r="RO72" s="677">
        <f t="shared" si="448"/>
        <v>0</v>
      </c>
      <c r="RP72" s="677">
        <f t="shared" si="448"/>
        <v>0</v>
      </c>
      <c r="RQ72" s="677">
        <f t="shared" si="448"/>
        <v>0</v>
      </c>
      <c r="RR72" s="677">
        <f t="shared" si="448"/>
        <v>0</v>
      </c>
      <c r="RS72" s="677">
        <f t="shared" si="448"/>
        <v>0</v>
      </c>
      <c r="RT72" s="677">
        <f t="shared" si="448"/>
        <v>0</v>
      </c>
      <c r="RV72" s="675">
        <f t="shared" si="449"/>
        <v>2829.5</v>
      </c>
      <c r="RW72" s="675">
        <f t="shared" si="450"/>
        <v>0</v>
      </c>
      <c r="RX72" s="675">
        <f t="shared" si="451"/>
        <v>0</v>
      </c>
      <c r="RY72" s="675">
        <f t="shared" si="452"/>
        <v>0</v>
      </c>
      <c r="RZ72" s="675">
        <f t="shared" si="453"/>
        <v>0</v>
      </c>
      <c r="SA72" s="675">
        <f t="shared" si="454"/>
        <v>0</v>
      </c>
      <c r="SB72" s="675">
        <f t="shared" si="455"/>
        <v>0</v>
      </c>
      <c r="SC72" s="675">
        <f t="shared" si="456"/>
        <v>0</v>
      </c>
      <c r="SD72" s="675" t="e">
        <f xml:space="preserve"> SUMIF(#REF!,$SD$8,#REF!)</f>
        <v>#REF!</v>
      </c>
      <c r="SE72" s="676" t="e">
        <f xml:space="preserve"> SUMIF(#REF!,$SE$8,#REF!)</f>
        <v>#REF!</v>
      </c>
      <c r="SG72" s="675">
        <f t="shared" si="457"/>
        <v>13633200</v>
      </c>
      <c r="SH72" s="675">
        <f t="shared" si="457"/>
        <v>670840</v>
      </c>
      <c r="SI72" s="675">
        <f t="shared" si="457"/>
        <v>1779890</v>
      </c>
      <c r="SJ72" s="675">
        <f t="shared" si="457"/>
        <v>11902000</v>
      </c>
      <c r="SK72" s="675">
        <f t="shared" si="457"/>
        <v>0</v>
      </c>
      <c r="SL72" s="675">
        <f t="shared" si="457"/>
        <v>1752840</v>
      </c>
      <c r="SM72" s="675">
        <f t="shared" si="457"/>
        <v>876420</v>
      </c>
      <c r="SN72" s="675">
        <f t="shared" si="457"/>
        <v>0</v>
      </c>
      <c r="SO72" s="675" t="e">
        <f t="shared" si="457"/>
        <v>#REF!</v>
      </c>
      <c r="SP72" s="675" t="e">
        <f t="shared" si="457"/>
        <v>#REF!</v>
      </c>
      <c r="SQ72" s="675">
        <f t="shared" si="458"/>
        <v>0</v>
      </c>
      <c r="SR72" s="675">
        <f t="shared" si="458"/>
        <v>0</v>
      </c>
      <c r="SS72" s="675">
        <f t="shared" si="458"/>
        <v>0</v>
      </c>
      <c r="ST72" s="675">
        <f t="shared" si="458"/>
        <v>0</v>
      </c>
      <c r="SU72" s="675">
        <f t="shared" si="458"/>
        <v>0</v>
      </c>
      <c r="SV72" s="675">
        <f t="shared" si="458"/>
        <v>0</v>
      </c>
      <c r="SW72" s="675">
        <f t="shared" si="458"/>
        <v>0</v>
      </c>
      <c r="SX72" s="675">
        <f t="shared" si="458"/>
        <v>0</v>
      </c>
      <c r="SY72" s="675" t="e">
        <f>#REF!*$AP72</f>
        <v>#REF!</v>
      </c>
      <c r="SZ72" s="675" t="e">
        <f>#REF!*$AP72</f>
        <v>#REF!</v>
      </c>
      <c r="TA72" s="675" t="e">
        <f>#REF!*$AP72</f>
        <v>#REF!</v>
      </c>
      <c r="TB72" s="675" t="e">
        <f>#REF!*$AP72</f>
        <v>#REF!</v>
      </c>
      <c r="TC72" s="675" t="e">
        <f>#REF!*$AP72</f>
        <v>#REF!</v>
      </c>
      <c r="TE72" s="675">
        <f t="shared" si="152"/>
        <v>30615190</v>
      </c>
      <c r="TF72" s="675">
        <f t="shared" si="153"/>
        <v>0</v>
      </c>
      <c r="TG72" s="675">
        <f t="shared" si="154"/>
        <v>0</v>
      </c>
      <c r="TH72" s="675">
        <f t="shared" si="155"/>
        <v>0</v>
      </c>
      <c r="TI72" s="675">
        <f t="shared" si="156"/>
        <v>0</v>
      </c>
      <c r="TJ72" s="675">
        <f t="shared" si="157"/>
        <v>0</v>
      </c>
      <c r="TK72" s="675">
        <f t="shared" si="158"/>
        <v>0</v>
      </c>
      <c r="TL72" s="675">
        <f t="shared" si="159"/>
        <v>0</v>
      </c>
      <c r="TM72" s="675">
        <f t="shared" si="160"/>
        <v>0</v>
      </c>
      <c r="TN72" s="676">
        <f t="shared" si="161"/>
        <v>0</v>
      </c>
      <c r="TP72" s="675">
        <f>IFERROR(SG72*(1+LEVEL_2!#REF!),0)</f>
        <v>0</v>
      </c>
      <c r="TQ72" s="675">
        <f>IFERROR(SH72*(1+LEVEL_2!#REF!),0)</f>
        <v>0</v>
      </c>
      <c r="TR72" s="675">
        <f>IFERROR(SI72*(1+LEVEL_2!#REF!),0)</f>
        <v>0</v>
      </c>
      <c r="TS72" s="675">
        <f>IFERROR(SJ72*(1+LEVEL_2!#REF!),0)</f>
        <v>0</v>
      </c>
      <c r="TT72" s="675">
        <f>IFERROR(SK72*(1+LEVEL_2!#REF!),0)</f>
        <v>0</v>
      </c>
      <c r="TU72" s="675">
        <f>IFERROR(SL72*(1+LEVEL_2!#REF!),0)</f>
        <v>0</v>
      </c>
      <c r="TV72" s="675">
        <f>IFERROR(SM72*(1+LEVEL_2!#REF!),0)</f>
        <v>0</v>
      </c>
      <c r="TW72" s="675">
        <f>IFERROR(SN72*(1+LEVEL_2!#REF!),0)</f>
        <v>0</v>
      </c>
      <c r="TX72" s="675">
        <f>IFERROR(SO72*(1+LEVEL_2!#REF!),0)</f>
        <v>0</v>
      </c>
      <c r="TY72" s="675">
        <f>IFERROR(SP72*(1+LEVEL_2!#REF!),0)</f>
        <v>0</v>
      </c>
      <c r="TZ72" s="675">
        <f>IFERROR(SQ72*(1+LEVEL_2!#REF!),0)</f>
        <v>0</v>
      </c>
      <c r="UA72" s="675">
        <f>IFERROR(SR72*(1+LEVEL_2!#REF!),0)</f>
        <v>0</v>
      </c>
      <c r="UB72" s="675">
        <f>IFERROR(SS72*(1+LEVEL_2!#REF!),0)</f>
        <v>0</v>
      </c>
      <c r="UC72" s="675">
        <f>IFERROR(ST72*(1+LEVEL_2!#REF!),0)</f>
        <v>0</v>
      </c>
      <c r="UD72" s="675">
        <f>IFERROR(SU72*(1+LEVEL_2!#REF!),0)</f>
        <v>0</v>
      </c>
      <c r="UE72" s="675">
        <f>IFERROR(SV72*(1+LEVEL_2!#REF!),0)</f>
        <v>0</v>
      </c>
      <c r="UF72" s="675">
        <f>IFERROR(SW72*(1+LEVEL_2!#REF!),0)</f>
        <v>0</v>
      </c>
      <c r="UG72" s="675">
        <f>IFERROR(SX72*(1+LEVEL_2!#REF!),0)</f>
        <v>0</v>
      </c>
      <c r="UH72" s="675">
        <f>IFERROR(SY72*(1+LEVEL_2!#REF!),0)</f>
        <v>0</v>
      </c>
      <c r="UI72" s="675">
        <f>IFERROR(SZ72*(1+LEVEL_2!#REF!),0)</f>
        <v>0</v>
      </c>
      <c r="UJ72" s="675">
        <f>IFERROR(TA72*(1+LEVEL_2!#REF!),0)</f>
        <v>0</v>
      </c>
      <c r="UK72" s="675">
        <f>IFERROR(TB72*(1+LEVEL_2!#REF!),0)</f>
        <v>0</v>
      </c>
      <c r="UL72" s="675">
        <f>IFERROR(TC72*(1+LEVEL_2!#REF!),0)</f>
        <v>0</v>
      </c>
      <c r="UN72" s="675">
        <f t="shared" si="162"/>
        <v>0</v>
      </c>
      <c r="UO72" s="675">
        <f t="shared" si="163"/>
        <v>0</v>
      </c>
      <c r="UP72" s="675">
        <f t="shared" si="164"/>
        <v>0</v>
      </c>
      <c r="UQ72" s="675">
        <f t="shared" si="165"/>
        <v>0</v>
      </c>
      <c r="UR72" s="675">
        <f t="shared" si="166"/>
        <v>0</v>
      </c>
      <c r="US72" s="675">
        <f t="shared" si="167"/>
        <v>0</v>
      </c>
      <c r="UT72" s="675">
        <f t="shared" si="168"/>
        <v>0</v>
      </c>
      <c r="UU72" s="675">
        <f t="shared" si="169"/>
        <v>0</v>
      </c>
      <c r="UV72" s="675">
        <f t="shared" si="170"/>
        <v>0</v>
      </c>
      <c r="UW72" s="676">
        <f t="shared" si="171"/>
        <v>0</v>
      </c>
    </row>
    <row r="73" spans="1:569" s="645" customFormat="1" ht="20.100000000000001" customHeight="1">
      <c r="A73" s="677" t="s">
        <v>114</v>
      </c>
      <c r="B73" s="677" t="s">
        <v>114</v>
      </c>
      <c r="C73" s="764" t="s">
        <v>506</v>
      </c>
      <c r="D73" s="764"/>
      <c r="E73" s="792" t="s">
        <v>501</v>
      </c>
      <c r="F73" s="793" t="s">
        <v>507</v>
      </c>
      <c r="G73" s="792" t="s">
        <v>508</v>
      </c>
      <c r="H73" s="794" t="s">
        <v>449</v>
      </c>
      <c r="I73" s="789">
        <f>Rev.1_Base!G119</f>
        <v>786</v>
      </c>
      <c r="J73" s="789">
        <f>Rev.1_Base!H119</f>
        <v>451</v>
      </c>
      <c r="K73" s="789">
        <f>Rev.1_Base!J119</f>
        <v>419</v>
      </c>
      <c r="L73" s="789">
        <f>Rev.1_Base!K119</f>
        <v>84</v>
      </c>
      <c r="M73" s="770"/>
      <c r="N73" s="771">
        <f t="shared" si="393"/>
        <v>786</v>
      </c>
      <c r="O73" s="772">
        <f t="shared" si="394"/>
        <v>0</v>
      </c>
      <c r="Q73" s="789">
        <f>Rev.1_Base!M119</f>
        <v>335</v>
      </c>
      <c r="R73" s="795">
        <f>Rev.1_Base!O119</f>
        <v>48</v>
      </c>
      <c r="S73" s="795">
        <f>Rev.1_Base!Q119</f>
        <v>75</v>
      </c>
      <c r="T73" s="795">
        <f>Rev.1_Base!S119</f>
        <v>238</v>
      </c>
      <c r="U73" s="795">
        <f>Rev.1_Base!U119</f>
        <v>0</v>
      </c>
      <c r="V73" s="795">
        <f>Rev.1_Base!W119</f>
        <v>54</v>
      </c>
      <c r="W73" s="795">
        <f>Rev.1_Base!Y119</f>
        <v>36</v>
      </c>
      <c r="X73" s="795">
        <f>Rev.1_Base!AA119</f>
        <v>0</v>
      </c>
      <c r="Y73" s="690"/>
      <c r="Z73" s="690"/>
      <c r="AA73" s="690"/>
      <c r="AB73" s="690"/>
      <c r="AC73" s="690"/>
      <c r="AD73" s="690"/>
      <c r="AE73" s="690"/>
      <c r="AF73" s="691"/>
      <c r="AH73" s="774">
        <f t="shared" si="461"/>
        <v>1500</v>
      </c>
      <c r="AI73" s="775">
        <f t="shared" si="462"/>
        <v>1179000</v>
      </c>
      <c r="AJ73" s="774">
        <f t="shared" si="463"/>
        <v>1000</v>
      </c>
      <c r="AK73" s="775">
        <f t="shared" si="464"/>
        <v>786000</v>
      </c>
      <c r="AL73" s="774">
        <f t="shared" si="465"/>
        <v>0</v>
      </c>
      <c r="AM73" s="775">
        <f t="shared" si="466"/>
        <v>0</v>
      </c>
      <c r="AN73" s="774">
        <f t="shared" si="467"/>
        <v>340</v>
      </c>
      <c r="AO73" s="775">
        <f t="shared" si="468"/>
        <v>267240</v>
      </c>
      <c r="AP73" s="693">
        <f t="shared" si="99"/>
        <v>2840</v>
      </c>
      <c r="AQ73" s="775">
        <f t="shared" si="469"/>
        <v>2232240</v>
      </c>
      <c r="AR73" s="774">
        <f t="shared" si="470"/>
        <v>407.87717499999997</v>
      </c>
      <c r="AS73" s="775">
        <f t="shared" si="471"/>
        <v>320591.45954999997</v>
      </c>
      <c r="AT73" s="776">
        <f t="shared" si="472"/>
        <v>3897.4526099999998</v>
      </c>
      <c r="AU73" s="776">
        <f t="shared" si="473"/>
        <v>6495.7543500000002</v>
      </c>
      <c r="AV73" s="693">
        <f t="shared" si="103"/>
        <v>3247.8771750000001</v>
      </c>
      <c r="AW73" s="775">
        <f t="shared" si="172"/>
        <v>327386.01923999999</v>
      </c>
      <c r="AX73" s="775">
        <f t="shared" si="474"/>
        <v>2721721.07265</v>
      </c>
      <c r="AY73" s="775">
        <f t="shared" si="475"/>
        <v>5105662.9191000005</v>
      </c>
      <c r="AZ73" s="775">
        <f t="shared" si="475"/>
        <v>2552831.4595500003</v>
      </c>
      <c r="BA73" s="693">
        <f t="shared" si="476"/>
        <v>2552831.4595500003</v>
      </c>
      <c r="BB73" s="693">
        <f t="shared" si="477"/>
        <v>0</v>
      </c>
      <c r="BC73" s="774">
        <f t="shared" si="478"/>
        <v>0</v>
      </c>
      <c r="BD73" s="775">
        <f t="shared" si="479"/>
        <v>0</v>
      </c>
      <c r="BE73" s="777"/>
      <c r="BG73" s="774">
        <v>480</v>
      </c>
      <c r="BH73" s="775">
        <f t="shared" si="480"/>
        <v>377280</v>
      </c>
      <c r="BI73" s="774">
        <v>960</v>
      </c>
      <c r="BJ73" s="775">
        <f t="shared" si="481"/>
        <v>754560</v>
      </c>
      <c r="BK73" s="774">
        <v>264.08606520998194</v>
      </c>
      <c r="BL73" s="775">
        <f t="shared" si="482"/>
        <v>207571.6472550458</v>
      </c>
      <c r="BM73" s="774">
        <f t="shared" si="483"/>
        <v>340</v>
      </c>
      <c r="BN73" s="775">
        <f t="shared" si="484"/>
        <v>267240</v>
      </c>
      <c r="BO73" s="693">
        <f t="shared" si="105"/>
        <v>2044.0860652099818</v>
      </c>
      <c r="BP73" s="775">
        <f t="shared" si="485"/>
        <v>1606651.6472550458</v>
      </c>
      <c r="BQ73" s="774">
        <f t="shared" si="486"/>
        <v>324.34374155853675</v>
      </c>
      <c r="BR73" s="775">
        <f t="shared" si="487"/>
        <v>254934.18086500987</v>
      </c>
      <c r="BS73" s="693">
        <f t="shared" si="107"/>
        <v>2368.4298067685186</v>
      </c>
      <c r="BT73" s="775">
        <f t="shared" si="488"/>
        <v>1861585.8281200556</v>
      </c>
      <c r="BU73" s="693">
        <f t="shared" si="489"/>
        <v>1861585.8281200556</v>
      </c>
      <c r="BV73" s="693">
        <f t="shared" si="490"/>
        <v>0</v>
      </c>
      <c r="BW73" s="774"/>
      <c r="BX73" s="775">
        <f t="shared" si="491"/>
        <v>0</v>
      </c>
      <c r="BY73" s="777"/>
      <c r="CA73" s="815">
        <f>CA72</f>
        <v>15000</v>
      </c>
      <c r="CB73" s="804">
        <f t="shared" si="492"/>
        <v>11790000</v>
      </c>
      <c r="CC73" s="803">
        <f>CC72</f>
        <v>15000</v>
      </c>
      <c r="CD73" s="804">
        <f t="shared" si="493"/>
        <v>11790000</v>
      </c>
      <c r="CE73" s="803"/>
      <c r="CF73" s="804">
        <f t="shared" si="494"/>
        <v>0</v>
      </c>
      <c r="CG73" s="803">
        <f>CG72</f>
        <v>3000</v>
      </c>
      <c r="CH73" s="804">
        <f t="shared" si="495"/>
        <v>2358000</v>
      </c>
      <c r="CI73" s="816">
        <f t="shared" si="108"/>
        <v>33000</v>
      </c>
      <c r="CJ73" s="804">
        <f t="shared" si="496"/>
        <v>25938000</v>
      </c>
      <c r="CK73" s="803"/>
      <c r="CL73" s="804">
        <f t="shared" si="497"/>
        <v>0</v>
      </c>
      <c r="CM73" s="816">
        <f t="shared" si="109"/>
        <v>33000</v>
      </c>
      <c r="CN73" s="804">
        <f t="shared" si="498"/>
        <v>25938000</v>
      </c>
      <c r="CO73" s="699">
        <f t="shared" si="499"/>
        <v>11055000</v>
      </c>
      <c r="CP73" s="699">
        <f t="shared" si="499"/>
        <v>1584000</v>
      </c>
      <c r="CQ73" s="699">
        <f t="shared" si="499"/>
        <v>2475000</v>
      </c>
      <c r="CR73" s="699">
        <f t="shared" si="499"/>
        <v>7854000</v>
      </c>
      <c r="CS73" s="700">
        <f t="shared" si="499"/>
        <v>0</v>
      </c>
      <c r="CT73" s="699">
        <f t="shared" si="499"/>
        <v>1782000</v>
      </c>
      <c r="CU73" s="699">
        <f t="shared" si="499"/>
        <v>1188000</v>
      </c>
      <c r="CV73" s="700">
        <f t="shared" si="500"/>
        <v>0</v>
      </c>
      <c r="CW73" s="697"/>
      <c r="CX73" s="696">
        <f t="shared" si="501"/>
        <v>0</v>
      </c>
      <c r="CY73" s="701"/>
      <c r="DA73" s="805">
        <f t="shared" si="683"/>
        <v>1500</v>
      </c>
      <c r="DB73" s="790">
        <f t="shared" si="502"/>
        <v>1179000</v>
      </c>
      <c r="DC73" s="805">
        <f t="shared" si="683"/>
        <v>1000</v>
      </c>
      <c r="DD73" s="790">
        <f t="shared" si="503"/>
        <v>786000</v>
      </c>
      <c r="DE73" s="790">
        <f t="shared" si="683"/>
        <v>0</v>
      </c>
      <c r="DF73" s="790">
        <f t="shared" si="504"/>
        <v>0</v>
      </c>
      <c r="DG73" s="790">
        <f t="shared" si="683"/>
        <v>340</v>
      </c>
      <c r="DH73" s="790">
        <f t="shared" si="505"/>
        <v>267240</v>
      </c>
      <c r="DI73" s="790">
        <f t="shared" si="110"/>
        <v>2840</v>
      </c>
      <c r="DJ73" s="790">
        <f t="shared" si="506"/>
        <v>2232240</v>
      </c>
      <c r="DK73" s="805">
        <f t="shared" si="507"/>
        <v>407.87717499999997</v>
      </c>
      <c r="DL73" s="814">
        <f t="shared" si="508"/>
        <v>320591.45954999997</v>
      </c>
      <c r="DM73" s="790">
        <f t="shared" si="112"/>
        <v>3247.8771750000001</v>
      </c>
      <c r="DN73" s="790">
        <f t="shared" si="509"/>
        <v>2552831.4595500003</v>
      </c>
      <c r="DO73" s="693">
        <f t="shared" si="510"/>
        <v>2552831.4595500003</v>
      </c>
      <c r="DP73" s="693">
        <f t="shared" si="511"/>
        <v>0</v>
      </c>
      <c r="DQ73" s="774"/>
      <c r="DR73" s="775">
        <f t="shared" si="512"/>
        <v>0</v>
      </c>
      <c r="DS73" s="777" t="s">
        <v>499</v>
      </c>
      <c r="DU73" s="774">
        <f>IFERROR(VLOOKUP($C73,[1]영만종합건설!$A$13:$AN$154,28,FALSE),0)</f>
        <v>1500</v>
      </c>
      <c r="DV73" s="780">
        <f t="shared" si="513"/>
        <v>1179000</v>
      </c>
      <c r="DW73" s="774">
        <f>IFERROR(VLOOKUP($C73,[1]영만종합건설!$A$13:$AN$154,30,FALSE),0)</f>
        <v>2000</v>
      </c>
      <c r="DX73" s="780">
        <f t="shared" si="514"/>
        <v>1572000</v>
      </c>
      <c r="DY73" s="778">
        <f>IFERROR(VLOOKUP($C73,[1]영만종합건설!$A$13:$AN$154,32,FALSE),0)</f>
        <v>0</v>
      </c>
      <c r="DZ73" s="780">
        <f t="shared" si="515"/>
        <v>0</v>
      </c>
      <c r="EA73" s="778">
        <f>IFERROR(VLOOKUP($C73,[1]영만종합건설!$A$13:$AN$154,34,FALSE),0)</f>
        <v>0</v>
      </c>
      <c r="EB73" s="780">
        <f t="shared" si="516"/>
        <v>0</v>
      </c>
      <c r="EC73" s="703">
        <f t="shared" si="113"/>
        <v>3500</v>
      </c>
      <c r="ED73" s="780">
        <f t="shared" si="517"/>
        <v>2751000</v>
      </c>
      <c r="EE73" s="778">
        <f t="shared" si="518"/>
        <v>592.68175000000008</v>
      </c>
      <c r="EF73" s="779">
        <f t="shared" si="114"/>
        <v>465847.85550000006</v>
      </c>
      <c r="EG73" s="703">
        <f t="shared" si="115"/>
        <v>4092.6817500000002</v>
      </c>
      <c r="EH73" s="780">
        <f t="shared" si="519"/>
        <v>3216847.8555000001</v>
      </c>
      <c r="EI73" s="703">
        <f t="shared" si="520"/>
        <v>3216847.8555000001</v>
      </c>
      <c r="EJ73" s="703">
        <f t="shared" si="521"/>
        <v>0</v>
      </c>
      <c r="EK73" s="778"/>
      <c r="EL73" s="780">
        <f t="shared" si="522"/>
        <v>0</v>
      </c>
      <c r="EM73" s="781"/>
      <c r="EO73" s="778">
        <f>IFERROR(VLOOKUP($C73,[1]부강종합건설!$A$13:$AM$154,28,FALSE),0)</f>
        <v>1500</v>
      </c>
      <c r="EP73" s="780">
        <f t="shared" si="523"/>
        <v>1179000</v>
      </c>
      <c r="EQ73" s="778">
        <f>IFERROR(VLOOKUP($C73,[1]부강종합건설!$A$13:$AM$154,30,FALSE),0)</f>
        <v>1000</v>
      </c>
      <c r="ER73" s="780">
        <f t="shared" si="524"/>
        <v>786000</v>
      </c>
      <c r="ES73" s="778">
        <f>IFERROR(VLOOKUP($C73,[1]부강종합건설!$A$13:$AM$154,32,FALSE),0)</f>
        <v>0</v>
      </c>
      <c r="ET73" s="780">
        <f t="shared" si="525"/>
        <v>0</v>
      </c>
      <c r="EU73" s="778">
        <f>IFERROR(VLOOKUP($C73,[1]부강종합건설!$A$13:$AM$154,34,FALSE),0)</f>
        <v>340</v>
      </c>
      <c r="EV73" s="780">
        <f t="shared" si="526"/>
        <v>267240</v>
      </c>
      <c r="EW73" s="703">
        <f t="shared" si="116"/>
        <v>2840</v>
      </c>
      <c r="EX73" s="780">
        <f t="shared" si="527"/>
        <v>2232240</v>
      </c>
      <c r="EY73" s="778">
        <f t="shared" si="528"/>
        <v>407.87717499999997</v>
      </c>
      <c r="EZ73" s="779">
        <f t="shared" si="117"/>
        <v>320591.45954999997</v>
      </c>
      <c r="FA73" s="703">
        <f t="shared" si="118"/>
        <v>3247.8771750000001</v>
      </c>
      <c r="FB73" s="780">
        <f t="shared" si="529"/>
        <v>2552831.4595500003</v>
      </c>
      <c r="FC73" s="703">
        <f t="shared" si="530"/>
        <v>2552831.4595500003</v>
      </c>
      <c r="FD73" s="703">
        <f t="shared" si="531"/>
        <v>0</v>
      </c>
      <c r="FE73" s="778"/>
      <c r="FF73" s="780">
        <f t="shared" si="532"/>
        <v>0</v>
      </c>
      <c r="FG73" s="782"/>
      <c r="FI73" s="774">
        <f>IFERROR(VLOOKUP($C73,[1]대도엔지니어링!$A$13:$AN$154,28,FALSE),0)</f>
        <v>605</v>
      </c>
      <c r="FJ73" s="775">
        <f t="shared" si="533"/>
        <v>475530</v>
      </c>
      <c r="FK73" s="774">
        <f>IFERROR(VLOOKUP($C73,[1]대도엔지니어링!$A$13:$AN$154,30,FALSE),0)</f>
        <v>2541</v>
      </c>
      <c r="FL73" s="775">
        <f t="shared" si="534"/>
        <v>1997226</v>
      </c>
      <c r="FM73" s="774">
        <f>IFERROR(VLOOKUP($C73,[1]대도엔지니어링!$A$13:$AN$154,32,FALSE),0)</f>
        <v>0</v>
      </c>
      <c r="FN73" s="775">
        <f t="shared" si="535"/>
        <v>0</v>
      </c>
      <c r="FO73" s="774">
        <f>IFERROR(VLOOKUP($C73,[1]대도엔지니어링!$A$13:$AN$154,34,FALSE),0)</f>
        <v>80</v>
      </c>
      <c r="FP73" s="775">
        <f t="shared" si="536"/>
        <v>62880</v>
      </c>
      <c r="FQ73" s="693">
        <f t="shared" si="119"/>
        <v>3226</v>
      </c>
      <c r="FR73" s="775">
        <f t="shared" si="537"/>
        <v>2535636</v>
      </c>
      <c r="FS73" s="774">
        <f t="shared" si="120"/>
        <v>257.99750478315059</v>
      </c>
      <c r="FT73" s="775">
        <f t="shared" si="538"/>
        <v>202786.03875955637</v>
      </c>
      <c r="FU73" s="693">
        <f t="shared" si="121"/>
        <v>3483.9975047831504</v>
      </c>
      <c r="FV73" s="775">
        <f t="shared" si="539"/>
        <v>2738422.0387595561</v>
      </c>
      <c r="FW73" s="693">
        <f t="shared" si="540"/>
        <v>2738422.0387595561</v>
      </c>
      <c r="FX73" s="693">
        <f t="shared" si="541"/>
        <v>0</v>
      </c>
      <c r="FY73" s="774"/>
      <c r="FZ73" s="775">
        <f t="shared" si="542"/>
        <v>0</v>
      </c>
      <c r="GA73" s="782"/>
      <c r="GC73" s="774">
        <f>IFERROR(VLOOKUP($C73,[1]부명엔지니어링!$A$13:$AN$154,28,FALSE),0)</f>
        <v>35000</v>
      </c>
      <c r="GD73" s="775">
        <f t="shared" si="543"/>
        <v>27510000</v>
      </c>
      <c r="GE73" s="774">
        <f>IFERROR(VLOOKUP($C73,[1]부명엔지니어링!$A$13:$AN$154,30,FALSE),0)</f>
        <v>15000</v>
      </c>
      <c r="GF73" s="775">
        <f t="shared" si="544"/>
        <v>11790000</v>
      </c>
      <c r="GG73" s="774">
        <f>IFERROR(VLOOKUP($C73,[1]부명엔지니어링!$A$13:$AN$154,32,FALSE),0)</f>
        <v>5000</v>
      </c>
      <c r="GH73" s="775">
        <f t="shared" si="545"/>
        <v>3930000</v>
      </c>
      <c r="GI73" s="774">
        <f>IFERROR(VLOOKUP($C73,[1]부명엔지니어링!$A$13:$AN$154,34,FALSE),0)</f>
        <v>0</v>
      </c>
      <c r="GJ73" s="775">
        <f t="shared" si="546"/>
        <v>0</v>
      </c>
      <c r="GK73" s="693">
        <f t="shared" si="122"/>
        <v>55000</v>
      </c>
      <c r="GL73" s="775">
        <f t="shared" si="547"/>
        <v>43230000</v>
      </c>
      <c r="GM73" s="774">
        <f t="shared" si="548"/>
        <v>7477.8756249999997</v>
      </c>
      <c r="GN73" s="775">
        <f t="shared" si="123"/>
        <v>5877610.24125</v>
      </c>
      <c r="GO73" s="693">
        <f t="shared" si="124"/>
        <v>62477.875625000001</v>
      </c>
      <c r="GP73" s="775">
        <f t="shared" si="549"/>
        <v>49107610.241250001</v>
      </c>
      <c r="GQ73" s="693">
        <f t="shared" si="550"/>
        <v>49107610.241250001</v>
      </c>
      <c r="GR73" s="693">
        <f t="shared" si="551"/>
        <v>0</v>
      </c>
      <c r="GS73" s="774"/>
      <c r="GT73" s="775">
        <f t="shared" si="552"/>
        <v>0</v>
      </c>
      <c r="GU73" s="782"/>
      <c r="GW73" s="790">
        <f t="shared" ref="GW73:GW78" si="684">AH73</f>
        <v>1500</v>
      </c>
      <c r="GX73" s="790">
        <f t="shared" si="553"/>
        <v>1179000</v>
      </c>
      <c r="GY73" s="790">
        <f t="shared" ref="GY73:GY78" si="685">AJ73</f>
        <v>1000</v>
      </c>
      <c r="GZ73" s="790">
        <f t="shared" si="554"/>
        <v>786000</v>
      </c>
      <c r="HA73" s="790">
        <f t="shared" ref="HA73:HA78" si="686">AL73</f>
        <v>0</v>
      </c>
      <c r="HB73" s="790">
        <f t="shared" si="555"/>
        <v>0</v>
      </c>
      <c r="HC73" s="790">
        <f t="shared" ref="HC73:HC78" si="687">AN73</f>
        <v>340</v>
      </c>
      <c r="HD73" s="790">
        <f t="shared" si="556"/>
        <v>267240</v>
      </c>
      <c r="HE73" s="790">
        <f t="shared" si="125"/>
        <v>2840</v>
      </c>
      <c r="HF73" s="790">
        <f t="shared" si="557"/>
        <v>2232240</v>
      </c>
      <c r="HG73" s="790">
        <f t="shared" si="558"/>
        <v>407.87717499999997</v>
      </c>
      <c r="HH73" s="790">
        <f t="shared" si="126"/>
        <v>320591.45954999997</v>
      </c>
      <c r="HI73" s="790">
        <f t="shared" si="127"/>
        <v>3247.8771750000001</v>
      </c>
      <c r="HJ73" s="790">
        <f t="shared" si="559"/>
        <v>2552831.4595500003</v>
      </c>
      <c r="HK73" s="790">
        <f t="shared" si="560"/>
        <v>2552831.4595500003</v>
      </c>
      <c r="HL73" s="790">
        <f t="shared" si="561"/>
        <v>0</v>
      </c>
      <c r="HM73" s="790"/>
      <c r="HN73" s="790">
        <f t="shared" si="562"/>
        <v>0</v>
      </c>
      <c r="HO73" s="791" t="s">
        <v>480</v>
      </c>
      <c r="HQ73" s="783"/>
      <c r="HR73" s="784">
        <f t="shared" si="563"/>
        <v>0</v>
      </c>
      <c r="HS73" s="783"/>
      <c r="HT73" s="784">
        <f t="shared" si="564"/>
        <v>0</v>
      </c>
      <c r="HU73" s="783"/>
      <c r="HV73" s="784">
        <f t="shared" si="565"/>
        <v>0</v>
      </c>
      <c r="HW73" s="783"/>
      <c r="HX73" s="784">
        <f t="shared" si="566"/>
        <v>0</v>
      </c>
      <c r="HY73" s="707">
        <f t="shared" si="128"/>
        <v>0</v>
      </c>
      <c r="HZ73" s="784">
        <f t="shared" si="567"/>
        <v>0</v>
      </c>
      <c r="IA73" s="783"/>
      <c r="IB73" s="784">
        <f t="shared" si="568"/>
        <v>0</v>
      </c>
      <c r="IC73" s="707">
        <f t="shared" si="129"/>
        <v>0</v>
      </c>
      <c r="ID73" s="784">
        <f t="shared" si="569"/>
        <v>0</v>
      </c>
      <c r="IE73" s="706">
        <f t="shared" si="570"/>
        <v>0</v>
      </c>
      <c r="IF73" s="706">
        <f t="shared" si="571"/>
        <v>0</v>
      </c>
      <c r="IG73" s="783"/>
      <c r="IH73" s="784">
        <f t="shared" si="572"/>
        <v>0</v>
      </c>
      <c r="II73" s="782"/>
      <c r="IK73" s="783"/>
      <c r="IL73" s="784">
        <f t="shared" si="573"/>
        <v>0</v>
      </c>
      <c r="IM73" s="783"/>
      <c r="IN73" s="784">
        <f t="shared" si="574"/>
        <v>0</v>
      </c>
      <c r="IO73" s="783"/>
      <c r="IP73" s="784">
        <f t="shared" si="575"/>
        <v>0</v>
      </c>
      <c r="IQ73" s="783"/>
      <c r="IR73" s="784">
        <f t="shared" si="576"/>
        <v>0</v>
      </c>
      <c r="IS73" s="707">
        <f t="shared" si="130"/>
        <v>0</v>
      </c>
      <c r="IT73" s="784">
        <f t="shared" si="577"/>
        <v>0</v>
      </c>
      <c r="IU73" s="783"/>
      <c r="IV73" s="784">
        <f t="shared" si="578"/>
        <v>0</v>
      </c>
      <c r="IW73" s="707">
        <f t="shared" si="131"/>
        <v>0</v>
      </c>
      <c r="IX73" s="784">
        <f t="shared" si="579"/>
        <v>0</v>
      </c>
      <c r="IY73" s="706">
        <f t="shared" si="580"/>
        <v>0</v>
      </c>
      <c r="IZ73" s="706">
        <f t="shared" si="581"/>
        <v>0</v>
      </c>
      <c r="JA73" s="783"/>
      <c r="JB73" s="784">
        <f t="shared" si="582"/>
        <v>0</v>
      </c>
      <c r="JC73" s="782"/>
      <c r="JE73" s="783"/>
      <c r="JF73" s="784">
        <f t="shared" si="583"/>
        <v>0</v>
      </c>
      <c r="JG73" s="783"/>
      <c r="JH73" s="784">
        <f t="shared" si="584"/>
        <v>0</v>
      </c>
      <c r="JI73" s="783"/>
      <c r="JJ73" s="784">
        <f t="shared" si="585"/>
        <v>0</v>
      </c>
      <c r="JK73" s="783"/>
      <c r="JL73" s="784">
        <f t="shared" si="586"/>
        <v>0</v>
      </c>
      <c r="JM73" s="707">
        <f t="shared" si="132"/>
        <v>0</v>
      </c>
      <c r="JN73" s="784">
        <f t="shared" si="587"/>
        <v>0</v>
      </c>
      <c r="JO73" s="783"/>
      <c r="JP73" s="784">
        <f t="shared" si="588"/>
        <v>0</v>
      </c>
      <c r="JQ73" s="707">
        <f t="shared" si="133"/>
        <v>0</v>
      </c>
      <c r="JR73" s="784">
        <f t="shared" si="589"/>
        <v>0</v>
      </c>
      <c r="JS73" s="706">
        <f t="shared" si="590"/>
        <v>0</v>
      </c>
      <c r="JT73" s="706">
        <f t="shared" si="591"/>
        <v>0</v>
      </c>
      <c r="JU73" s="783"/>
      <c r="JV73" s="784">
        <f t="shared" si="592"/>
        <v>0</v>
      </c>
      <c r="JW73" s="782"/>
      <c r="JY73" s="783"/>
      <c r="JZ73" s="784">
        <f t="shared" si="593"/>
        <v>0</v>
      </c>
      <c r="KA73" s="783"/>
      <c r="KB73" s="784">
        <f t="shared" si="594"/>
        <v>0</v>
      </c>
      <c r="KC73" s="783"/>
      <c r="KD73" s="784">
        <f t="shared" si="595"/>
        <v>0</v>
      </c>
      <c r="KE73" s="783"/>
      <c r="KF73" s="784">
        <f t="shared" si="596"/>
        <v>0</v>
      </c>
      <c r="KG73" s="707">
        <f t="shared" si="134"/>
        <v>0</v>
      </c>
      <c r="KH73" s="784">
        <f t="shared" si="597"/>
        <v>0</v>
      </c>
      <c r="KI73" s="783"/>
      <c r="KJ73" s="784">
        <f t="shared" si="598"/>
        <v>0</v>
      </c>
      <c r="KK73" s="707">
        <f t="shared" si="135"/>
        <v>0</v>
      </c>
      <c r="KL73" s="784">
        <f t="shared" si="599"/>
        <v>0</v>
      </c>
      <c r="KM73" s="706">
        <f t="shared" si="600"/>
        <v>0</v>
      </c>
      <c r="KN73" s="706">
        <f t="shared" si="601"/>
        <v>0</v>
      </c>
      <c r="KO73" s="783"/>
      <c r="KP73" s="784">
        <f t="shared" si="602"/>
        <v>0</v>
      </c>
      <c r="KQ73" s="782"/>
      <c r="KS73" s="783"/>
      <c r="KT73" s="784">
        <f t="shared" si="603"/>
        <v>0</v>
      </c>
      <c r="KU73" s="783"/>
      <c r="KV73" s="784">
        <f t="shared" si="604"/>
        <v>0</v>
      </c>
      <c r="KW73" s="783"/>
      <c r="KX73" s="784">
        <f t="shared" si="605"/>
        <v>0</v>
      </c>
      <c r="KY73" s="783"/>
      <c r="KZ73" s="784">
        <f t="shared" si="606"/>
        <v>0</v>
      </c>
      <c r="LA73" s="707">
        <f t="shared" si="136"/>
        <v>0</v>
      </c>
      <c r="LB73" s="784">
        <f t="shared" si="607"/>
        <v>0</v>
      </c>
      <c r="LC73" s="783"/>
      <c r="LD73" s="784">
        <f t="shared" si="608"/>
        <v>0</v>
      </c>
      <c r="LE73" s="707">
        <f t="shared" si="137"/>
        <v>0</v>
      </c>
      <c r="LF73" s="784">
        <f t="shared" si="609"/>
        <v>0</v>
      </c>
      <c r="LG73" s="706">
        <f t="shared" si="610"/>
        <v>0</v>
      </c>
      <c r="LH73" s="706">
        <f t="shared" si="611"/>
        <v>0</v>
      </c>
      <c r="LI73" s="783"/>
      <c r="LJ73" s="784">
        <f t="shared" si="612"/>
        <v>0</v>
      </c>
      <c r="LK73" s="782"/>
      <c r="LM73" s="783"/>
      <c r="LN73" s="784">
        <f t="shared" si="613"/>
        <v>0</v>
      </c>
      <c r="LO73" s="783"/>
      <c r="LP73" s="784">
        <f t="shared" si="614"/>
        <v>0</v>
      </c>
      <c r="LQ73" s="783"/>
      <c r="LR73" s="784">
        <f t="shared" si="615"/>
        <v>0</v>
      </c>
      <c r="LS73" s="783"/>
      <c r="LT73" s="784">
        <f t="shared" si="616"/>
        <v>0</v>
      </c>
      <c r="LU73" s="707">
        <f t="shared" si="138"/>
        <v>0</v>
      </c>
      <c r="LV73" s="784">
        <f t="shared" si="617"/>
        <v>0</v>
      </c>
      <c r="LW73" s="783"/>
      <c r="LX73" s="784">
        <f t="shared" si="618"/>
        <v>0</v>
      </c>
      <c r="LY73" s="707">
        <f t="shared" si="139"/>
        <v>0</v>
      </c>
      <c r="LZ73" s="784">
        <f t="shared" si="619"/>
        <v>0</v>
      </c>
      <c r="MA73" s="706">
        <f t="shared" si="620"/>
        <v>0</v>
      </c>
      <c r="MB73" s="706">
        <f t="shared" si="621"/>
        <v>0</v>
      </c>
      <c r="MC73" s="783"/>
      <c r="MD73" s="784">
        <f t="shared" si="622"/>
        <v>0</v>
      </c>
      <c r="ME73" s="782"/>
      <c r="MG73" s="783"/>
      <c r="MH73" s="784">
        <f t="shared" si="623"/>
        <v>0</v>
      </c>
      <c r="MI73" s="783"/>
      <c r="MJ73" s="784">
        <f t="shared" si="624"/>
        <v>0</v>
      </c>
      <c r="MK73" s="783"/>
      <c r="ML73" s="784">
        <f t="shared" si="625"/>
        <v>0</v>
      </c>
      <c r="MM73" s="783"/>
      <c r="MN73" s="784">
        <f t="shared" si="626"/>
        <v>0</v>
      </c>
      <c r="MO73" s="707">
        <f t="shared" si="140"/>
        <v>0</v>
      </c>
      <c r="MP73" s="784">
        <f t="shared" si="627"/>
        <v>0</v>
      </c>
      <c r="MQ73" s="783"/>
      <c r="MR73" s="784">
        <f t="shared" si="628"/>
        <v>0</v>
      </c>
      <c r="MS73" s="707">
        <f t="shared" si="141"/>
        <v>0</v>
      </c>
      <c r="MT73" s="784">
        <f t="shared" si="629"/>
        <v>0</v>
      </c>
      <c r="MU73" s="706">
        <f t="shared" si="630"/>
        <v>0</v>
      </c>
      <c r="MV73" s="706">
        <f t="shared" si="631"/>
        <v>0</v>
      </c>
      <c r="MW73" s="783"/>
      <c r="MX73" s="784">
        <f t="shared" si="632"/>
        <v>0</v>
      </c>
      <c r="MY73" s="782"/>
      <c r="NA73" s="783"/>
      <c r="NB73" s="784">
        <f t="shared" si="633"/>
        <v>0</v>
      </c>
      <c r="NC73" s="783"/>
      <c r="ND73" s="784">
        <f t="shared" si="634"/>
        <v>0</v>
      </c>
      <c r="NE73" s="783"/>
      <c r="NF73" s="784">
        <f t="shared" si="635"/>
        <v>0</v>
      </c>
      <c r="NG73" s="783"/>
      <c r="NH73" s="784">
        <f t="shared" si="636"/>
        <v>0</v>
      </c>
      <c r="NI73" s="707">
        <f t="shared" si="142"/>
        <v>0</v>
      </c>
      <c r="NJ73" s="784">
        <f t="shared" si="637"/>
        <v>0</v>
      </c>
      <c r="NK73" s="783"/>
      <c r="NL73" s="784">
        <f t="shared" si="638"/>
        <v>0</v>
      </c>
      <c r="NM73" s="707">
        <f t="shared" si="143"/>
        <v>0</v>
      </c>
      <c r="NN73" s="784">
        <f t="shared" si="639"/>
        <v>0</v>
      </c>
      <c r="NO73" s="706">
        <f t="shared" si="640"/>
        <v>0</v>
      </c>
      <c r="NP73" s="706">
        <f t="shared" si="641"/>
        <v>0</v>
      </c>
      <c r="NQ73" s="783"/>
      <c r="NR73" s="784">
        <f t="shared" si="642"/>
        <v>0</v>
      </c>
      <c r="NS73" s="782"/>
      <c r="NU73" s="783"/>
      <c r="NV73" s="784">
        <f t="shared" si="643"/>
        <v>0</v>
      </c>
      <c r="NW73" s="783"/>
      <c r="NX73" s="784">
        <f t="shared" si="644"/>
        <v>0</v>
      </c>
      <c r="NY73" s="783"/>
      <c r="NZ73" s="784">
        <f t="shared" si="645"/>
        <v>0</v>
      </c>
      <c r="OA73" s="783"/>
      <c r="OB73" s="784">
        <f t="shared" si="646"/>
        <v>0</v>
      </c>
      <c r="OC73" s="707">
        <f t="shared" si="144"/>
        <v>0</v>
      </c>
      <c r="OD73" s="784">
        <f t="shared" si="647"/>
        <v>0</v>
      </c>
      <c r="OE73" s="783"/>
      <c r="OF73" s="784">
        <f t="shared" si="648"/>
        <v>0</v>
      </c>
      <c r="OG73" s="707">
        <f t="shared" si="145"/>
        <v>0</v>
      </c>
      <c r="OH73" s="784">
        <f t="shared" si="649"/>
        <v>0</v>
      </c>
      <c r="OI73" s="706">
        <f t="shared" si="650"/>
        <v>0</v>
      </c>
      <c r="OJ73" s="706">
        <f t="shared" si="651"/>
        <v>0</v>
      </c>
      <c r="OK73" s="783"/>
      <c r="OL73" s="784">
        <f t="shared" si="652"/>
        <v>0</v>
      </c>
      <c r="OM73" s="782"/>
      <c r="OO73" s="783"/>
      <c r="OP73" s="784">
        <f t="shared" si="653"/>
        <v>0</v>
      </c>
      <c r="OQ73" s="783"/>
      <c r="OR73" s="784">
        <f t="shared" si="654"/>
        <v>0</v>
      </c>
      <c r="OS73" s="783"/>
      <c r="OT73" s="784">
        <f t="shared" si="655"/>
        <v>0</v>
      </c>
      <c r="OU73" s="783"/>
      <c r="OV73" s="784">
        <f t="shared" si="656"/>
        <v>0</v>
      </c>
      <c r="OW73" s="707">
        <f t="shared" si="146"/>
        <v>0</v>
      </c>
      <c r="OX73" s="784">
        <f t="shared" si="657"/>
        <v>0</v>
      </c>
      <c r="OY73" s="783"/>
      <c r="OZ73" s="784">
        <f t="shared" si="658"/>
        <v>0</v>
      </c>
      <c r="PA73" s="707">
        <f t="shared" si="147"/>
        <v>0</v>
      </c>
      <c r="PB73" s="784">
        <f t="shared" si="659"/>
        <v>0</v>
      </c>
      <c r="PC73" s="706">
        <f t="shared" si="660"/>
        <v>0</v>
      </c>
      <c r="PD73" s="706">
        <f t="shared" si="661"/>
        <v>0</v>
      </c>
      <c r="PE73" s="783"/>
      <c r="PF73" s="784">
        <f t="shared" si="662"/>
        <v>0</v>
      </c>
      <c r="PG73" s="782"/>
      <c r="PI73" s="783"/>
      <c r="PJ73" s="784">
        <f t="shared" si="663"/>
        <v>0</v>
      </c>
      <c r="PK73" s="783"/>
      <c r="PL73" s="784">
        <f t="shared" si="664"/>
        <v>0</v>
      </c>
      <c r="PM73" s="783"/>
      <c r="PN73" s="784">
        <f t="shared" si="665"/>
        <v>0</v>
      </c>
      <c r="PO73" s="783"/>
      <c r="PP73" s="784">
        <f t="shared" si="666"/>
        <v>0</v>
      </c>
      <c r="PQ73" s="707">
        <f t="shared" si="148"/>
        <v>0</v>
      </c>
      <c r="PR73" s="784">
        <f t="shared" si="667"/>
        <v>0</v>
      </c>
      <c r="PS73" s="783"/>
      <c r="PT73" s="784">
        <f t="shared" si="668"/>
        <v>0</v>
      </c>
      <c r="PU73" s="707">
        <f t="shared" si="149"/>
        <v>0</v>
      </c>
      <c r="PV73" s="784">
        <f t="shared" si="669"/>
        <v>0</v>
      </c>
      <c r="PW73" s="706">
        <f t="shared" si="670"/>
        <v>0</v>
      </c>
      <c r="PX73" s="706">
        <f t="shared" si="671"/>
        <v>0</v>
      </c>
      <c r="PY73" s="783"/>
      <c r="PZ73" s="784">
        <f t="shared" si="672"/>
        <v>0</v>
      </c>
      <c r="QA73" s="782"/>
      <c r="QC73" s="783"/>
      <c r="QD73" s="784">
        <f t="shared" si="673"/>
        <v>0</v>
      </c>
      <c r="QE73" s="783"/>
      <c r="QF73" s="784">
        <f t="shared" si="674"/>
        <v>0</v>
      </c>
      <c r="QG73" s="783"/>
      <c r="QH73" s="784">
        <f t="shared" si="675"/>
        <v>0</v>
      </c>
      <c r="QI73" s="783"/>
      <c r="QJ73" s="784">
        <f t="shared" si="676"/>
        <v>0</v>
      </c>
      <c r="QK73" s="707">
        <f t="shared" si="150"/>
        <v>0</v>
      </c>
      <c r="QL73" s="784">
        <f t="shared" si="677"/>
        <v>0</v>
      </c>
      <c r="QM73" s="783"/>
      <c r="QN73" s="784">
        <f t="shared" si="678"/>
        <v>0</v>
      </c>
      <c r="QO73" s="707">
        <f t="shared" si="151"/>
        <v>0</v>
      </c>
      <c r="QP73" s="784">
        <f t="shared" si="679"/>
        <v>0</v>
      </c>
      <c r="QQ73" s="706">
        <f t="shared" si="680"/>
        <v>0</v>
      </c>
      <c r="QR73" s="706">
        <f t="shared" si="681"/>
        <v>0</v>
      </c>
      <c r="QS73" s="783"/>
      <c r="QT73" s="784">
        <f t="shared" si="682"/>
        <v>0</v>
      </c>
      <c r="QU73" s="782"/>
      <c r="RA73" s="785">
        <f t="shared" si="445"/>
        <v>0</v>
      </c>
      <c r="RB73" s="785" t="e">
        <f t="shared" si="446"/>
        <v>#REF!</v>
      </c>
      <c r="RC73" s="677">
        <f t="shared" si="447"/>
        <v>335</v>
      </c>
      <c r="RD73" s="677">
        <f t="shared" si="447"/>
        <v>48</v>
      </c>
      <c r="RE73" s="677">
        <f t="shared" si="447"/>
        <v>75</v>
      </c>
      <c r="RF73" s="677">
        <f t="shared" si="447"/>
        <v>238</v>
      </c>
      <c r="RG73" s="677">
        <f t="shared" si="447"/>
        <v>0</v>
      </c>
      <c r="RH73" s="677">
        <f t="shared" si="447"/>
        <v>54</v>
      </c>
      <c r="RI73" s="677">
        <f t="shared" si="447"/>
        <v>36</v>
      </c>
      <c r="RJ73" s="677">
        <f t="shared" si="447"/>
        <v>0</v>
      </c>
      <c r="RK73" s="677" t="e">
        <f>#REF!</f>
        <v>#REF!</v>
      </c>
      <c r="RL73" s="677" t="e">
        <f>#REF!</f>
        <v>#REF!</v>
      </c>
      <c r="RM73" s="677">
        <f t="shared" si="448"/>
        <v>0</v>
      </c>
      <c r="RN73" s="677">
        <f t="shared" si="448"/>
        <v>0</v>
      </c>
      <c r="RO73" s="677">
        <f t="shared" si="448"/>
        <v>0</v>
      </c>
      <c r="RP73" s="677">
        <f t="shared" si="448"/>
        <v>0</v>
      </c>
      <c r="RQ73" s="677">
        <f t="shared" si="448"/>
        <v>0</v>
      </c>
      <c r="RR73" s="677">
        <f t="shared" si="448"/>
        <v>0</v>
      </c>
      <c r="RS73" s="677">
        <f t="shared" si="448"/>
        <v>0</v>
      </c>
      <c r="RT73" s="677">
        <f t="shared" si="448"/>
        <v>0</v>
      </c>
      <c r="RV73" s="675">
        <f t="shared" si="449"/>
        <v>786</v>
      </c>
      <c r="RW73" s="675">
        <f t="shared" si="450"/>
        <v>0</v>
      </c>
      <c r="RX73" s="675">
        <f t="shared" si="451"/>
        <v>0</v>
      </c>
      <c r="RY73" s="675">
        <f t="shared" si="452"/>
        <v>0</v>
      </c>
      <c r="RZ73" s="675">
        <f t="shared" si="453"/>
        <v>0</v>
      </c>
      <c r="SA73" s="675">
        <f t="shared" si="454"/>
        <v>0</v>
      </c>
      <c r="SB73" s="675">
        <f t="shared" si="455"/>
        <v>0</v>
      </c>
      <c r="SC73" s="675">
        <f t="shared" si="456"/>
        <v>0</v>
      </c>
      <c r="SD73" s="675" t="e">
        <f xml:space="preserve"> SUMIF(#REF!,$SD$8,#REF!)</f>
        <v>#REF!</v>
      </c>
      <c r="SE73" s="675" t="e">
        <f xml:space="preserve"> SUMIF(#REF!,$SE$8,#REF!)</f>
        <v>#REF!</v>
      </c>
      <c r="SG73" s="675">
        <f t="shared" si="457"/>
        <v>951400</v>
      </c>
      <c r="SH73" s="675">
        <f t="shared" si="457"/>
        <v>136320</v>
      </c>
      <c r="SI73" s="675">
        <f t="shared" si="457"/>
        <v>213000</v>
      </c>
      <c r="SJ73" s="675">
        <f t="shared" si="457"/>
        <v>675920</v>
      </c>
      <c r="SK73" s="675">
        <f t="shared" si="457"/>
        <v>0</v>
      </c>
      <c r="SL73" s="675">
        <f t="shared" si="457"/>
        <v>153360</v>
      </c>
      <c r="SM73" s="675">
        <f t="shared" si="457"/>
        <v>102240</v>
      </c>
      <c r="SN73" s="675">
        <f t="shared" si="457"/>
        <v>0</v>
      </c>
      <c r="SO73" s="675" t="e">
        <f t="shared" si="457"/>
        <v>#REF!</v>
      </c>
      <c r="SP73" s="675" t="e">
        <f t="shared" si="457"/>
        <v>#REF!</v>
      </c>
      <c r="SQ73" s="675">
        <f t="shared" si="458"/>
        <v>0</v>
      </c>
      <c r="SR73" s="675">
        <f t="shared" si="458"/>
        <v>0</v>
      </c>
      <c r="SS73" s="675">
        <f t="shared" si="458"/>
        <v>0</v>
      </c>
      <c r="ST73" s="675">
        <f t="shared" si="458"/>
        <v>0</v>
      </c>
      <c r="SU73" s="675">
        <f t="shared" si="458"/>
        <v>0</v>
      </c>
      <c r="SV73" s="675">
        <f t="shared" si="458"/>
        <v>0</v>
      </c>
      <c r="SW73" s="675">
        <f t="shared" si="458"/>
        <v>0</v>
      </c>
      <c r="SX73" s="675">
        <f t="shared" si="458"/>
        <v>0</v>
      </c>
      <c r="SY73" s="675" t="e">
        <f>#REF!*$AP73</f>
        <v>#REF!</v>
      </c>
      <c r="SZ73" s="675" t="e">
        <f>#REF!*$AP73</f>
        <v>#REF!</v>
      </c>
      <c r="TA73" s="675" t="e">
        <f>#REF!*$AP73</f>
        <v>#REF!</v>
      </c>
      <c r="TB73" s="675" t="e">
        <f>#REF!*$AP73</f>
        <v>#REF!</v>
      </c>
      <c r="TC73" s="675" t="e">
        <f>#REF!*$AP73</f>
        <v>#REF!</v>
      </c>
      <c r="TE73" s="675">
        <f t="shared" si="152"/>
        <v>2232240</v>
      </c>
      <c r="TF73" s="675">
        <f t="shared" si="153"/>
        <v>0</v>
      </c>
      <c r="TG73" s="675">
        <f t="shared" si="154"/>
        <v>0</v>
      </c>
      <c r="TH73" s="675">
        <f t="shared" si="155"/>
        <v>0</v>
      </c>
      <c r="TI73" s="675">
        <f t="shared" si="156"/>
        <v>0</v>
      </c>
      <c r="TJ73" s="675">
        <f t="shared" si="157"/>
        <v>0</v>
      </c>
      <c r="TK73" s="675">
        <f t="shared" si="158"/>
        <v>0</v>
      </c>
      <c r="TL73" s="675">
        <f t="shared" si="159"/>
        <v>0</v>
      </c>
      <c r="TM73" s="675">
        <f t="shared" si="160"/>
        <v>0</v>
      </c>
      <c r="TN73" s="676">
        <f t="shared" si="161"/>
        <v>0</v>
      </c>
      <c r="TP73" s="675">
        <f>IFERROR(SG73*(1+LEVEL_2!#REF!),0)</f>
        <v>0</v>
      </c>
      <c r="TQ73" s="675">
        <f>IFERROR(SH73*(1+LEVEL_2!#REF!),0)</f>
        <v>0</v>
      </c>
      <c r="TR73" s="675">
        <f>IFERROR(SI73*(1+LEVEL_2!#REF!),0)</f>
        <v>0</v>
      </c>
      <c r="TS73" s="675">
        <f>IFERROR(SJ73*(1+LEVEL_2!#REF!),0)</f>
        <v>0</v>
      </c>
      <c r="TT73" s="675">
        <f>IFERROR(SK73*(1+LEVEL_2!#REF!),0)</f>
        <v>0</v>
      </c>
      <c r="TU73" s="675">
        <f>IFERROR(SL73*(1+LEVEL_2!#REF!),0)</f>
        <v>0</v>
      </c>
      <c r="TV73" s="675">
        <f>IFERROR(SM73*(1+LEVEL_2!#REF!),0)</f>
        <v>0</v>
      </c>
      <c r="TW73" s="675">
        <f>IFERROR(SN73*(1+LEVEL_2!#REF!),0)</f>
        <v>0</v>
      </c>
      <c r="TX73" s="675">
        <f>IFERROR(SO73*(1+LEVEL_2!#REF!),0)</f>
        <v>0</v>
      </c>
      <c r="TY73" s="675">
        <f>IFERROR(SP73*(1+LEVEL_2!#REF!),0)</f>
        <v>0</v>
      </c>
      <c r="TZ73" s="675">
        <f>IFERROR(SQ73*(1+LEVEL_2!#REF!),0)</f>
        <v>0</v>
      </c>
      <c r="UA73" s="675">
        <f>IFERROR(SR73*(1+LEVEL_2!#REF!),0)</f>
        <v>0</v>
      </c>
      <c r="UB73" s="675">
        <f>IFERROR(SS73*(1+LEVEL_2!#REF!),0)</f>
        <v>0</v>
      </c>
      <c r="UC73" s="675">
        <f>IFERROR(ST73*(1+LEVEL_2!#REF!),0)</f>
        <v>0</v>
      </c>
      <c r="UD73" s="675">
        <f>IFERROR(SU73*(1+LEVEL_2!#REF!),0)</f>
        <v>0</v>
      </c>
      <c r="UE73" s="675">
        <f>IFERROR(SV73*(1+LEVEL_2!#REF!),0)</f>
        <v>0</v>
      </c>
      <c r="UF73" s="675">
        <f>IFERROR(SW73*(1+LEVEL_2!#REF!),0)</f>
        <v>0</v>
      </c>
      <c r="UG73" s="675">
        <f>IFERROR(SX73*(1+LEVEL_2!#REF!),0)</f>
        <v>0</v>
      </c>
      <c r="UH73" s="675">
        <f>IFERROR(SY73*(1+LEVEL_2!#REF!),0)</f>
        <v>0</v>
      </c>
      <c r="UI73" s="675">
        <f>IFERROR(SZ73*(1+LEVEL_2!#REF!),0)</f>
        <v>0</v>
      </c>
      <c r="UJ73" s="675">
        <f>IFERROR(TA73*(1+LEVEL_2!#REF!),0)</f>
        <v>0</v>
      </c>
      <c r="UK73" s="675">
        <f>IFERROR(TB73*(1+LEVEL_2!#REF!),0)</f>
        <v>0</v>
      </c>
      <c r="UL73" s="675">
        <f>IFERROR(TC73*(1+LEVEL_2!#REF!),0)</f>
        <v>0</v>
      </c>
      <c r="UN73" s="675">
        <f t="shared" si="162"/>
        <v>0</v>
      </c>
      <c r="UO73" s="675">
        <f t="shared" si="163"/>
        <v>0</v>
      </c>
      <c r="UP73" s="675">
        <f t="shared" si="164"/>
        <v>0</v>
      </c>
      <c r="UQ73" s="675">
        <f t="shared" si="165"/>
        <v>0</v>
      </c>
      <c r="UR73" s="675">
        <f t="shared" si="166"/>
        <v>0</v>
      </c>
      <c r="US73" s="675">
        <f t="shared" si="167"/>
        <v>0</v>
      </c>
      <c r="UT73" s="675">
        <f t="shared" si="168"/>
        <v>0</v>
      </c>
      <c r="UU73" s="675">
        <f t="shared" si="169"/>
        <v>0</v>
      </c>
      <c r="UV73" s="675">
        <f t="shared" si="170"/>
        <v>0</v>
      </c>
      <c r="UW73" s="676">
        <f t="shared" si="171"/>
        <v>0</v>
      </c>
    </row>
    <row r="74" spans="1:569" s="645" customFormat="1" ht="20.100000000000001" customHeight="1">
      <c r="A74" s="677" t="s">
        <v>112</v>
      </c>
      <c r="B74" s="677" t="s">
        <v>112</v>
      </c>
      <c r="C74" s="764" t="s">
        <v>509</v>
      </c>
      <c r="D74" s="764"/>
      <c r="E74" s="792" t="s">
        <v>510</v>
      </c>
      <c r="F74" s="793" t="s">
        <v>504</v>
      </c>
      <c r="G74" s="792" t="s">
        <v>511</v>
      </c>
      <c r="H74" s="794" t="s">
        <v>365</v>
      </c>
      <c r="I74" s="789">
        <f>Rev.1_Base!G120</f>
        <v>25</v>
      </c>
      <c r="J74" s="789">
        <f>Rev.1_Base!H120</f>
        <v>25</v>
      </c>
      <c r="K74" s="789">
        <f>Rev.1_Base!J120</f>
        <v>25</v>
      </c>
      <c r="L74" s="789"/>
      <c r="M74" s="770"/>
      <c r="N74" s="771">
        <f t="shared" si="393"/>
        <v>25</v>
      </c>
      <c r="O74" s="772">
        <f t="shared" si="394"/>
        <v>0</v>
      </c>
      <c r="Q74" s="789">
        <f>Rev.1_Base!M120</f>
        <v>0</v>
      </c>
      <c r="R74" s="795">
        <f>Rev.1_Base!O120</f>
        <v>25</v>
      </c>
      <c r="S74" s="795">
        <f>Rev.1_Base!Q120</f>
        <v>0</v>
      </c>
      <c r="T74" s="795">
        <f>Rev.1_Base!S120</f>
        <v>0</v>
      </c>
      <c r="U74" s="795">
        <f>Rev.1_Base!U120</f>
        <v>0</v>
      </c>
      <c r="V74" s="795">
        <f>Rev.1_Base!W120</f>
        <v>0</v>
      </c>
      <c r="W74" s="795">
        <f>Rev.1_Base!Y120</f>
        <v>0</v>
      </c>
      <c r="X74" s="795">
        <f>Rev.1_Base!AA120</f>
        <v>0</v>
      </c>
      <c r="Y74" s="690"/>
      <c r="Z74" s="690"/>
      <c r="AA74" s="690"/>
      <c r="AB74" s="690"/>
      <c r="AC74" s="690"/>
      <c r="AD74" s="690"/>
      <c r="AE74" s="690"/>
      <c r="AF74" s="691"/>
      <c r="AH74" s="774">
        <f t="shared" si="461"/>
        <v>80000</v>
      </c>
      <c r="AI74" s="775">
        <f t="shared" si="462"/>
        <v>2000000</v>
      </c>
      <c r="AJ74" s="774">
        <f t="shared" si="463"/>
        <v>35000</v>
      </c>
      <c r="AK74" s="775">
        <f t="shared" si="464"/>
        <v>875000</v>
      </c>
      <c r="AL74" s="774">
        <f t="shared" si="465"/>
        <v>0</v>
      </c>
      <c r="AM74" s="775">
        <f t="shared" si="466"/>
        <v>0</v>
      </c>
      <c r="AN74" s="774">
        <f t="shared" si="467"/>
        <v>0</v>
      </c>
      <c r="AO74" s="775">
        <f t="shared" si="468"/>
        <v>0</v>
      </c>
      <c r="AP74" s="693">
        <f t="shared" si="99"/>
        <v>115000</v>
      </c>
      <c r="AQ74" s="775">
        <f t="shared" si="469"/>
        <v>2875000</v>
      </c>
      <c r="AR74" s="774">
        <f t="shared" si="470"/>
        <v>16255.943125</v>
      </c>
      <c r="AS74" s="775">
        <f t="shared" si="471"/>
        <v>406398.578125</v>
      </c>
      <c r="AT74" s="776">
        <f t="shared" si="472"/>
        <v>157507.13174999997</v>
      </c>
      <c r="AU74" s="776">
        <f t="shared" si="473"/>
        <v>262511.88624999998</v>
      </c>
      <c r="AV74" s="693">
        <f t="shared" si="103"/>
        <v>131255.94312499999</v>
      </c>
      <c r="AW74" s="775">
        <f t="shared" si="172"/>
        <v>0</v>
      </c>
      <c r="AX74" s="775">
        <f t="shared" si="474"/>
        <v>6562797.15625</v>
      </c>
      <c r="AY74" s="775">
        <f t="shared" si="475"/>
        <v>6562797.15625</v>
      </c>
      <c r="AZ74" s="775">
        <f t="shared" si="475"/>
        <v>3281398.578125</v>
      </c>
      <c r="BA74" s="693">
        <f t="shared" si="476"/>
        <v>3281398.578125</v>
      </c>
      <c r="BB74" s="693">
        <f t="shared" si="477"/>
        <v>0</v>
      </c>
      <c r="BC74" s="774">
        <f t="shared" si="478"/>
        <v>0</v>
      </c>
      <c r="BD74" s="775">
        <f t="shared" si="479"/>
        <v>0</v>
      </c>
      <c r="BE74" s="777"/>
      <c r="BG74" s="774">
        <v>9600</v>
      </c>
      <c r="BH74" s="775">
        <f t="shared" si="480"/>
        <v>240000</v>
      </c>
      <c r="BI74" s="774">
        <v>3840</v>
      </c>
      <c r="BJ74" s="775">
        <f t="shared" si="481"/>
        <v>96000</v>
      </c>
      <c r="BK74" s="774">
        <v>2640.8606520998196</v>
      </c>
      <c r="BL74" s="775">
        <f t="shared" si="482"/>
        <v>66021.516302495496</v>
      </c>
      <c r="BM74" s="774"/>
      <c r="BN74" s="775">
        <f t="shared" si="484"/>
        <v>0</v>
      </c>
      <c r="BO74" s="693">
        <f t="shared" si="105"/>
        <v>16080.86065209982</v>
      </c>
      <c r="BP74" s="775">
        <f t="shared" si="485"/>
        <v>402021.5163024955</v>
      </c>
      <c r="BQ74" s="774">
        <f t="shared" si="486"/>
        <v>2162.6823755853675</v>
      </c>
      <c r="BR74" s="775">
        <f t="shared" si="487"/>
        <v>54067.059389634189</v>
      </c>
      <c r="BS74" s="693">
        <f t="shared" si="107"/>
        <v>18243.543027685188</v>
      </c>
      <c r="BT74" s="775">
        <f t="shared" si="488"/>
        <v>456088.57569212967</v>
      </c>
      <c r="BU74" s="693">
        <f t="shared" si="489"/>
        <v>456088.57569212967</v>
      </c>
      <c r="BV74" s="693">
        <f t="shared" si="490"/>
        <v>0</v>
      </c>
      <c r="BW74" s="774"/>
      <c r="BX74" s="775">
        <f t="shared" si="491"/>
        <v>0</v>
      </c>
      <c r="BY74" s="777"/>
      <c r="CA74" s="817">
        <f>25000+1720</f>
        <v>26720</v>
      </c>
      <c r="CB74" s="818">
        <f t="shared" si="492"/>
        <v>668000</v>
      </c>
      <c r="CC74" s="750">
        <v>14000</v>
      </c>
      <c r="CD74" s="749">
        <f t="shared" si="493"/>
        <v>350000</v>
      </c>
      <c r="CE74" s="750"/>
      <c r="CF74" s="749">
        <f t="shared" si="494"/>
        <v>0</v>
      </c>
      <c r="CG74" s="750">
        <v>2500</v>
      </c>
      <c r="CH74" s="749">
        <f t="shared" si="495"/>
        <v>62500</v>
      </c>
      <c r="CI74" s="751">
        <f t="shared" si="108"/>
        <v>43220</v>
      </c>
      <c r="CJ74" s="749">
        <f t="shared" si="496"/>
        <v>1080500</v>
      </c>
      <c r="CK74" s="750"/>
      <c r="CL74" s="749">
        <f t="shared" si="497"/>
        <v>0</v>
      </c>
      <c r="CM74" s="751">
        <f t="shared" si="109"/>
        <v>43220</v>
      </c>
      <c r="CN74" s="749">
        <f t="shared" si="498"/>
        <v>1080500</v>
      </c>
      <c r="CO74" s="699">
        <f t="shared" si="499"/>
        <v>0</v>
      </c>
      <c r="CP74" s="699">
        <f t="shared" si="499"/>
        <v>1080500</v>
      </c>
      <c r="CQ74" s="699">
        <f t="shared" si="499"/>
        <v>0</v>
      </c>
      <c r="CR74" s="699">
        <f t="shared" si="499"/>
        <v>0</v>
      </c>
      <c r="CS74" s="700">
        <f t="shared" si="499"/>
        <v>0</v>
      </c>
      <c r="CT74" s="699">
        <f t="shared" si="499"/>
        <v>0</v>
      </c>
      <c r="CU74" s="699">
        <f t="shared" si="499"/>
        <v>0</v>
      </c>
      <c r="CV74" s="700">
        <f t="shared" si="500"/>
        <v>0</v>
      </c>
      <c r="CW74" s="697"/>
      <c r="CX74" s="696">
        <f t="shared" si="501"/>
        <v>0</v>
      </c>
      <c r="CY74" s="701"/>
      <c r="DA74" s="778">
        <f>IFERROR(VLOOKUP($C74,정민건설!$A$13:$AM$154,28,FALSE),0)</f>
        <v>80000</v>
      </c>
      <c r="DB74" s="775">
        <f t="shared" si="502"/>
        <v>2000000</v>
      </c>
      <c r="DC74" s="778">
        <f>IFERROR(VLOOKUP($C74,정민건설!$A$13:$AM$154,30,FALSE),0)</f>
        <v>35000</v>
      </c>
      <c r="DD74" s="775">
        <f t="shared" si="503"/>
        <v>875000</v>
      </c>
      <c r="DE74" s="774">
        <f>IFERROR(VLOOKUP($C74,정민건설!$A$13:$AM$154,32,FALSE),0)</f>
        <v>0</v>
      </c>
      <c r="DF74" s="775">
        <f t="shared" si="504"/>
        <v>0</v>
      </c>
      <c r="DG74" s="774">
        <f>IFERROR(VLOOKUP($C74,정민건설!$A$13:$AM$154,34,FALSE),0)</f>
        <v>0</v>
      </c>
      <c r="DH74" s="775">
        <f t="shared" si="505"/>
        <v>0</v>
      </c>
      <c r="DI74" s="693">
        <f t="shared" si="110"/>
        <v>115000</v>
      </c>
      <c r="DJ74" s="775">
        <f t="shared" si="506"/>
        <v>2875000</v>
      </c>
      <c r="DK74" s="778">
        <f t="shared" si="507"/>
        <v>16255.943125</v>
      </c>
      <c r="DL74" s="779">
        <f t="shared" si="508"/>
        <v>406398.578125</v>
      </c>
      <c r="DM74" s="693">
        <f t="shared" si="112"/>
        <v>131255.94312499999</v>
      </c>
      <c r="DN74" s="775">
        <f t="shared" si="509"/>
        <v>3281398.578125</v>
      </c>
      <c r="DO74" s="693">
        <f t="shared" si="510"/>
        <v>3281398.578125</v>
      </c>
      <c r="DP74" s="693">
        <f t="shared" si="511"/>
        <v>0</v>
      </c>
      <c r="DQ74" s="774"/>
      <c r="DR74" s="775">
        <f t="shared" si="512"/>
        <v>0</v>
      </c>
      <c r="DS74" s="777"/>
      <c r="DU74" s="774">
        <f>IFERROR(VLOOKUP($C74,[1]영만종합건설!$A$13:$AN$154,28,FALSE),0)</f>
        <v>19000</v>
      </c>
      <c r="DV74" s="780">
        <f t="shared" si="513"/>
        <v>475000</v>
      </c>
      <c r="DW74" s="774">
        <f>IFERROR(VLOOKUP($C74,[1]영만종합건설!$A$13:$AN$154,30,FALSE),0)</f>
        <v>7000</v>
      </c>
      <c r="DX74" s="780">
        <f t="shared" si="514"/>
        <v>175000</v>
      </c>
      <c r="DY74" s="778">
        <f>IFERROR(VLOOKUP($C74,[1]영만종합건설!$A$13:$AN$154,32,FALSE),0)</f>
        <v>0</v>
      </c>
      <c r="DZ74" s="780">
        <f t="shared" si="515"/>
        <v>0</v>
      </c>
      <c r="EA74" s="778">
        <f>IFERROR(VLOOKUP($C74,[1]영만종합건설!$A$13:$AN$154,34,FALSE),0)</f>
        <v>0</v>
      </c>
      <c r="EB74" s="780">
        <f t="shared" si="516"/>
        <v>0</v>
      </c>
      <c r="EC74" s="703">
        <f t="shared" si="113"/>
        <v>26000</v>
      </c>
      <c r="ED74" s="780">
        <f t="shared" si="517"/>
        <v>650000</v>
      </c>
      <c r="EE74" s="778">
        <f t="shared" si="518"/>
        <v>3579.5986250000001</v>
      </c>
      <c r="EF74" s="779">
        <f t="shared" si="114"/>
        <v>89489.965624999997</v>
      </c>
      <c r="EG74" s="703">
        <f t="shared" si="115"/>
        <v>29579.598624999999</v>
      </c>
      <c r="EH74" s="780">
        <f t="shared" si="519"/>
        <v>739489.96562499995</v>
      </c>
      <c r="EI74" s="703">
        <f t="shared" si="520"/>
        <v>739489.96562499995</v>
      </c>
      <c r="EJ74" s="703">
        <f t="shared" si="521"/>
        <v>0</v>
      </c>
      <c r="EK74" s="778"/>
      <c r="EL74" s="780">
        <f t="shared" si="522"/>
        <v>0</v>
      </c>
      <c r="EM74" s="781"/>
      <c r="EO74" s="778">
        <f>IFERROR(VLOOKUP($C74,[1]부강종합건설!$A$13:$AM$154,28,FALSE),0)</f>
        <v>25000</v>
      </c>
      <c r="EP74" s="780">
        <f t="shared" si="523"/>
        <v>625000</v>
      </c>
      <c r="EQ74" s="778">
        <f>IFERROR(VLOOKUP($C74,[1]부강종합건설!$A$13:$AM$154,30,FALSE),0)</f>
        <v>20000</v>
      </c>
      <c r="ER74" s="780">
        <f t="shared" si="524"/>
        <v>500000</v>
      </c>
      <c r="ES74" s="778">
        <f>IFERROR(VLOOKUP($C74,[1]부강종합건설!$A$13:$AM$154,32,FALSE),0)</f>
        <v>0</v>
      </c>
      <c r="ET74" s="780">
        <f t="shared" si="525"/>
        <v>0</v>
      </c>
      <c r="EU74" s="778">
        <f>IFERROR(VLOOKUP($C74,[1]부강종합건설!$A$13:$AM$154,34,FALSE),0)</f>
        <v>6280</v>
      </c>
      <c r="EV74" s="780">
        <f t="shared" si="526"/>
        <v>157000</v>
      </c>
      <c r="EW74" s="703">
        <f t="shared" si="116"/>
        <v>51280</v>
      </c>
      <c r="EX74" s="780">
        <f t="shared" si="527"/>
        <v>1282000</v>
      </c>
      <c r="EY74" s="778">
        <f t="shared" si="528"/>
        <v>7565.1770999999999</v>
      </c>
      <c r="EZ74" s="779">
        <f t="shared" si="117"/>
        <v>189129.42749999999</v>
      </c>
      <c r="FA74" s="703">
        <f t="shared" si="118"/>
        <v>58845.177100000001</v>
      </c>
      <c r="FB74" s="780">
        <f t="shared" si="529"/>
        <v>1471129.4275</v>
      </c>
      <c r="FC74" s="703">
        <f t="shared" si="530"/>
        <v>1471129.4275</v>
      </c>
      <c r="FD74" s="703">
        <f t="shared" si="531"/>
        <v>0</v>
      </c>
      <c r="FE74" s="778"/>
      <c r="FF74" s="780">
        <f t="shared" si="532"/>
        <v>0</v>
      </c>
      <c r="FG74" s="782"/>
      <c r="FI74" s="774">
        <f>IFERROR(VLOOKUP($C74,[1]대도엔지니어링!$A$13:$AN$154,28,FALSE),0)</f>
        <v>133100</v>
      </c>
      <c r="FJ74" s="775">
        <f t="shared" si="533"/>
        <v>3327500</v>
      </c>
      <c r="FK74" s="774">
        <f>IFERROR(VLOOKUP($C74,[1]대도엔지니어링!$A$13:$AN$154,30,FALSE),0)</f>
        <v>78650</v>
      </c>
      <c r="FL74" s="775">
        <f t="shared" si="534"/>
        <v>1966250</v>
      </c>
      <c r="FM74" s="774">
        <f>IFERROR(VLOOKUP($C74,[1]대도엔지니어링!$A$13:$AN$154,32,FALSE),0)</f>
        <v>0</v>
      </c>
      <c r="FN74" s="775">
        <f t="shared" si="535"/>
        <v>0</v>
      </c>
      <c r="FO74" s="774">
        <f>IFERROR(VLOOKUP($C74,[1]대도엔지니어링!$A$13:$AN$154,34,FALSE),0)</f>
        <v>6475</v>
      </c>
      <c r="FP74" s="775">
        <f t="shared" si="536"/>
        <v>161875</v>
      </c>
      <c r="FQ74" s="693">
        <f t="shared" si="119"/>
        <v>218225</v>
      </c>
      <c r="FR74" s="775">
        <f t="shared" si="537"/>
        <v>5455625</v>
      </c>
      <c r="FS74" s="774">
        <f t="shared" si="120"/>
        <v>17452.419554030701</v>
      </c>
      <c r="FT74" s="775">
        <f t="shared" si="538"/>
        <v>436310.48885076755</v>
      </c>
      <c r="FU74" s="693">
        <f t="shared" si="121"/>
        <v>235677.4195540307</v>
      </c>
      <c r="FV74" s="775">
        <f t="shared" si="539"/>
        <v>5891935.4888507677</v>
      </c>
      <c r="FW74" s="693">
        <f t="shared" si="540"/>
        <v>5891935.4888507677</v>
      </c>
      <c r="FX74" s="693">
        <f t="shared" si="541"/>
        <v>0</v>
      </c>
      <c r="FY74" s="774"/>
      <c r="FZ74" s="775">
        <f t="shared" si="542"/>
        <v>0</v>
      </c>
      <c r="GA74" s="782"/>
      <c r="GC74" s="774">
        <f>IFERROR(VLOOKUP($C74,[1]부명엔지니어링!$A$13:$AN$154,28,FALSE),0)</f>
        <v>35000</v>
      </c>
      <c r="GD74" s="775">
        <f t="shared" si="543"/>
        <v>875000</v>
      </c>
      <c r="GE74" s="774">
        <f>IFERROR(VLOOKUP($C74,[1]부명엔지니어링!$A$13:$AN$154,30,FALSE),0)</f>
        <v>15000</v>
      </c>
      <c r="GF74" s="775">
        <f t="shared" si="544"/>
        <v>375000</v>
      </c>
      <c r="GG74" s="774">
        <f>IFERROR(VLOOKUP($C74,[1]부명엔지니어링!$A$13:$AN$154,32,FALSE),0)</f>
        <v>5000</v>
      </c>
      <c r="GH74" s="775">
        <f t="shared" si="545"/>
        <v>125000</v>
      </c>
      <c r="GI74" s="774">
        <f>IFERROR(VLOOKUP($C74,[1]부명엔지니어링!$A$13:$AN$154,34,FALSE),0)</f>
        <v>0</v>
      </c>
      <c r="GJ74" s="775">
        <f t="shared" si="546"/>
        <v>0</v>
      </c>
      <c r="GK74" s="693">
        <f t="shared" si="122"/>
        <v>55000</v>
      </c>
      <c r="GL74" s="775">
        <f t="shared" si="547"/>
        <v>1375000</v>
      </c>
      <c r="GM74" s="774">
        <f t="shared" si="548"/>
        <v>7477.8756249999997</v>
      </c>
      <c r="GN74" s="775">
        <f t="shared" si="123"/>
        <v>186946.890625</v>
      </c>
      <c r="GO74" s="693">
        <f t="shared" si="124"/>
        <v>62477.875625000001</v>
      </c>
      <c r="GP74" s="775">
        <f t="shared" si="549"/>
        <v>1561946.890625</v>
      </c>
      <c r="GQ74" s="693">
        <f t="shared" si="550"/>
        <v>1561946.890625</v>
      </c>
      <c r="GR74" s="693">
        <f t="shared" si="551"/>
        <v>0</v>
      </c>
      <c r="GS74" s="774"/>
      <c r="GT74" s="775">
        <f t="shared" si="552"/>
        <v>0</v>
      </c>
      <c r="GU74" s="782"/>
      <c r="GW74" s="790">
        <f t="shared" si="684"/>
        <v>80000</v>
      </c>
      <c r="GX74" s="790">
        <f t="shared" si="553"/>
        <v>2000000</v>
      </c>
      <c r="GY74" s="790">
        <f t="shared" si="685"/>
        <v>35000</v>
      </c>
      <c r="GZ74" s="790">
        <f t="shared" si="554"/>
        <v>875000</v>
      </c>
      <c r="HA74" s="790">
        <f t="shared" si="686"/>
        <v>0</v>
      </c>
      <c r="HB74" s="790">
        <f t="shared" si="555"/>
        <v>0</v>
      </c>
      <c r="HC74" s="790">
        <f t="shared" si="687"/>
        <v>0</v>
      </c>
      <c r="HD74" s="790">
        <f t="shared" si="556"/>
        <v>0</v>
      </c>
      <c r="HE74" s="790">
        <f t="shared" si="125"/>
        <v>115000</v>
      </c>
      <c r="HF74" s="790">
        <f t="shared" si="557"/>
        <v>2875000</v>
      </c>
      <c r="HG74" s="790">
        <f t="shared" si="558"/>
        <v>16255.943125</v>
      </c>
      <c r="HH74" s="790">
        <f t="shared" si="126"/>
        <v>406398.578125</v>
      </c>
      <c r="HI74" s="790">
        <f t="shared" si="127"/>
        <v>131255.94312499999</v>
      </c>
      <c r="HJ74" s="790">
        <f t="shared" si="559"/>
        <v>3281398.578125</v>
      </c>
      <c r="HK74" s="790">
        <f t="shared" si="560"/>
        <v>3281398.578125</v>
      </c>
      <c r="HL74" s="790">
        <f t="shared" si="561"/>
        <v>0</v>
      </c>
      <c r="HM74" s="790"/>
      <c r="HN74" s="790">
        <f t="shared" si="562"/>
        <v>0</v>
      </c>
      <c r="HO74" s="791" t="s">
        <v>480</v>
      </c>
      <c r="HQ74" s="783"/>
      <c r="HR74" s="784">
        <f t="shared" si="563"/>
        <v>0</v>
      </c>
      <c r="HS74" s="783"/>
      <c r="HT74" s="784">
        <f t="shared" si="564"/>
        <v>0</v>
      </c>
      <c r="HU74" s="783"/>
      <c r="HV74" s="784">
        <f t="shared" si="565"/>
        <v>0</v>
      </c>
      <c r="HW74" s="783"/>
      <c r="HX74" s="784">
        <f t="shared" si="566"/>
        <v>0</v>
      </c>
      <c r="HY74" s="707">
        <f t="shared" si="128"/>
        <v>0</v>
      </c>
      <c r="HZ74" s="784">
        <f t="shared" si="567"/>
        <v>0</v>
      </c>
      <c r="IA74" s="783"/>
      <c r="IB74" s="784">
        <f t="shared" si="568"/>
        <v>0</v>
      </c>
      <c r="IC74" s="707">
        <f t="shared" si="129"/>
        <v>0</v>
      </c>
      <c r="ID74" s="784">
        <f t="shared" si="569"/>
        <v>0</v>
      </c>
      <c r="IE74" s="706">
        <f t="shared" si="570"/>
        <v>0</v>
      </c>
      <c r="IF74" s="706">
        <f t="shared" si="571"/>
        <v>0</v>
      </c>
      <c r="IG74" s="783"/>
      <c r="IH74" s="784">
        <f t="shared" si="572"/>
        <v>0</v>
      </c>
      <c r="II74" s="782"/>
      <c r="IK74" s="783"/>
      <c r="IL74" s="784">
        <f t="shared" si="573"/>
        <v>0</v>
      </c>
      <c r="IM74" s="783"/>
      <c r="IN74" s="784">
        <f t="shared" si="574"/>
        <v>0</v>
      </c>
      <c r="IO74" s="783"/>
      <c r="IP74" s="784">
        <f t="shared" si="575"/>
        <v>0</v>
      </c>
      <c r="IQ74" s="783"/>
      <c r="IR74" s="784">
        <f t="shared" si="576"/>
        <v>0</v>
      </c>
      <c r="IS74" s="707">
        <f t="shared" si="130"/>
        <v>0</v>
      </c>
      <c r="IT74" s="784">
        <f t="shared" si="577"/>
        <v>0</v>
      </c>
      <c r="IU74" s="783"/>
      <c r="IV74" s="784">
        <f t="shared" si="578"/>
        <v>0</v>
      </c>
      <c r="IW74" s="707">
        <f t="shared" si="131"/>
        <v>0</v>
      </c>
      <c r="IX74" s="784">
        <f t="shared" si="579"/>
        <v>0</v>
      </c>
      <c r="IY74" s="706">
        <f t="shared" si="580"/>
        <v>0</v>
      </c>
      <c r="IZ74" s="706">
        <f t="shared" si="581"/>
        <v>0</v>
      </c>
      <c r="JA74" s="783"/>
      <c r="JB74" s="784">
        <f t="shared" si="582"/>
        <v>0</v>
      </c>
      <c r="JC74" s="782"/>
      <c r="JE74" s="783"/>
      <c r="JF74" s="784">
        <f t="shared" si="583"/>
        <v>0</v>
      </c>
      <c r="JG74" s="783"/>
      <c r="JH74" s="784">
        <f t="shared" si="584"/>
        <v>0</v>
      </c>
      <c r="JI74" s="783"/>
      <c r="JJ74" s="784">
        <f t="shared" si="585"/>
        <v>0</v>
      </c>
      <c r="JK74" s="783"/>
      <c r="JL74" s="784">
        <f t="shared" si="586"/>
        <v>0</v>
      </c>
      <c r="JM74" s="707">
        <f t="shared" si="132"/>
        <v>0</v>
      </c>
      <c r="JN74" s="784">
        <f t="shared" si="587"/>
        <v>0</v>
      </c>
      <c r="JO74" s="783"/>
      <c r="JP74" s="784">
        <f t="shared" si="588"/>
        <v>0</v>
      </c>
      <c r="JQ74" s="707">
        <f t="shared" si="133"/>
        <v>0</v>
      </c>
      <c r="JR74" s="784">
        <f t="shared" si="589"/>
        <v>0</v>
      </c>
      <c r="JS74" s="706">
        <f t="shared" si="590"/>
        <v>0</v>
      </c>
      <c r="JT74" s="706">
        <f t="shared" si="591"/>
        <v>0</v>
      </c>
      <c r="JU74" s="783"/>
      <c r="JV74" s="784">
        <f t="shared" si="592"/>
        <v>0</v>
      </c>
      <c r="JW74" s="782"/>
      <c r="JY74" s="783"/>
      <c r="JZ74" s="784">
        <f t="shared" si="593"/>
        <v>0</v>
      </c>
      <c r="KA74" s="783"/>
      <c r="KB74" s="784">
        <f t="shared" si="594"/>
        <v>0</v>
      </c>
      <c r="KC74" s="783"/>
      <c r="KD74" s="784">
        <f t="shared" si="595"/>
        <v>0</v>
      </c>
      <c r="KE74" s="783"/>
      <c r="KF74" s="784">
        <f t="shared" si="596"/>
        <v>0</v>
      </c>
      <c r="KG74" s="707">
        <f t="shared" si="134"/>
        <v>0</v>
      </c>
      <c r="KH74" s="784">
        <f t="shared" si="597"/>
        <v>0</v>
      </c>
      <c r="KI74" s="783"/>
      <c r="KJ74" s="784">
        <f t="shared" si="598"/>
        <v>0</v>
      </c>
      <c r="KK74" s="707">
        <f t="shared" si="135"/>
        <v>0</v>
      </c>
      <c r="KL74" s="784">
        <f t="shared" si="599"/>
        <v>0</v>
      </c>
      <c r="KM74" s="706">
        <f t="shared" si="600"/>
        <v>0</v>
      </c>
      <c r="KN74" s="706">
        <f t="shared" si="601"/>
        <v>0</v>
      </c>
      <c r="KO74" s="783"/>
      <c r="KP74" s="784">
        <f t="shared" si="602"/>
        <v>0</v>
      </c>
      <c r="KQ74" s="782"/>
      <c r="KS74" s="783"/>
      <c r="KT74" s="784">
        <f t="shared" si="603"/>
        <v>0</v>
      </c>
      <c r="KU74" s="783"/>
      <c r="KV74" s="784">
        <f t="shared" si="604"/>
        <v>0</v>
      </c>
      <c r="KW74" s="783"/>
      <c r="KX74" s="784">
        <f t="shared" si="605"/>
        <v>0</v>
      </c>
      <c r="KY74" s="783"/>
      <c r="KZ74" s="784">
        <f t="shared" si="606"/>
        <v>0</v>
      </c>
      <c r="LA74" s="707">
        <f t="shared" si="136"/>
        <v>0</v>
      </c>
      <c r="LB74" s="784">
        <f t="shared" si="607"/>
        <v>0</v>
      </c>
      <c r="LC74" s="783"/>
      <c r="LD74" s="784">
        <f t="shared" si="608"/>
        <v>0</v>
      </c>
      <c r="LE74" s="707">
        <f t="shared" si="137"/>
        <v>0</v>
      </c>
      <c r="LF74" s="784">
        <f t="shared" si="609"/>
        <v>0</v>
      </c>
      <c r="LG74" s="706">
        <f t="shared" si="610"/>
        <v>0</v>
      </c>
      <c r="LH74" s="706">
        <f t="shared" si="611"/>
        <v>0</v>
      </c>
      <c r="LI74" s="783"/>
      <c r="LJ74" s="784">
        <f t="shared" si="612"/>
        <v>0</v>
      </c>
      <c r="LK74" s="782"/>
      <c r="LM74" s="783"/>
      <c r="LN74" s="784">
        <f t="shared" si="613"/>
        <v>0</v>
      </c>
      <c r="LO74" s="783"/>
      <c r="LP74" s="784">
        <f t="shared" si="614"/>
        <v>0</v>
      </c>
      <c r="LQ74" s="783"/>
      <c r="LR74" s="784">
        <f t="shared" si="615"/>
        <v>0</v>
      </c>
      <c r="LS74" s="783"/>
      <c r="LT74" s="784">
        <f t="shared" si="616"/>
        <v>0</v>
      </c>
      <c r="LU74" s="707">
        <f t="shared" si="138"/>
        <v>0</v>
      </c>
      <c r="LV74" s="784">
        <f t="shared" si="617"/>
        <v>0</v>
      </c>
      <c r="LW74" s="783"/>
      <c r="LX74" s="784">
        <f t="shared" si="618"/>
        <v>0</v>
      </c>
      <c r="LY74" s="707">
        <f t="shared" si="139"/>
        <v>0</v>
      </c>
      <c r="LZ74" s="784">
        <f t="shared" si="619"/>
        <v>0</v>
      </c>
      <c r="MA74" s="706">
        <f t="shared" si="620"/>
        <v>0</v>
      </c>
      <c r="MB74" s="706">
        <f t="shared" si="621"/>
        <v>0</v>
      </c>
      <c r="MC74" s="783"/>
      <c r="MD74" s="784">
        <f t="shared" si="622"/>
        <v>0</v>
      </c>
      <c r="ME74" s="782"/>
      <c r="MG74" s="783"/>
      <c r="MH74" s="784">
        <f t="shared" si="623"/>
        <v>0</v>
      </c>
      <c r="MI74" s="783"/>
      <c r="MJ74" s="784">
        <f t="shared" si="624"/>
        <v>0</v>
      </c>
      <c r="MK74" s="783"/>
      <c r="ML74" s="784">
        <f t="shared" si="625"/>
        <v>0</v>
      </c>
      <c r="MM74" s="783"/>
      <c r="MN74" s="784">
        <f t="shared" si="626"/>
        <v>0</v>
      </c>
      <c r="MO74" s="707">
        <f t="shared" si="140"/>
        <v>0</v>
      </c>
      <c r="MP74" s="784">
        <f t="shared" si="627"/>
        <v>0</v>
      </c>
      <c r="MQ74" s="783"/>
      <c r="MR74" s="784">
        <f t="shared" si="628"/>
        <v>0</v>
      </c>
      <c r="MS74" s="707">
        <f t="shared" si="141"/>
        <v>0</v>
      </c>
      <c r="MT74" s="784">
        <f t="shared" si="629"/>
        <v>0</v>
      </c>
      <c r="MU74" s="706">
        <f t="shared" si="630"/>
        <v>0</v>
      </c>
      <c r="MV74" s="706">
        <f t="shared" si="631"/>
        <v>0</v>
      </c>
      <c r="MW74" s="783"/>
      <c r="MX74" s="784">
        <f t="shared" si="632"/>
        <v>0</v>
      </c>
      <c r="MY74" s="782"/>
      <c r="NA74" s="783"/>
      <c r="NB74" s="784">
        <f t="shared" si="633"/>
        <v>0</v>
      </c>
      <c r="NC74" s="783"/>
      <c r="ND74" s="784">
        <f t="shared" si="634"/>
        <v>0</v>
      </c>
      <c r="NE74" s="783"/>
      <c r="NF74" s="784">
        <f t="shared" si="635"/>
        <v>0</v>
      </c>
      <c r="NG74" s="783"/>
      <c r="NH74" s="784">
        <f t="shared" si="636"/>
        <v>0</v>
      </c>
      <c r="NI74" s="707">
        <f t="shared" si="142"/>
        <v>0</v>
      </c>
      <c r="NJ74" s="784">
        <f t="shared" si="637"/>
        <v>0</v>
      </c>
      <c r="NK74" s="783"/>
      <c r="NL74" s="784">
        <f t="shared" si="638"/>
        <v>0</v>
      </c>
      <c r="NM74" s="707">
        <f t="shared" si="143"/>
        <v>0</v>
      </c>
      <c r="NN74" s="784">
        <f t="shared" si="639"/>
        <v>0</v>
      </c>
      <c r="NO74" s="706">
        <f t="shared" si="640"/>
        <v>0</v>
      </c>
      <c r="NP74" s="706">
        <f t="shared" si="641"/>
        <v>0</v>
      </c>
      <c r="NQ74" s="783"/>
      <c r="NR74" s="784">
        <f t="shared" si="642"/>
        <v>0</v>
      </c>
      <c r="NS74" s="782"/>
      <c r="NU74" s="783"/>
      <c r="NV74" s="784">
        <f t="shared" si="643"/>
        <v>0</v>
      </c>
      <c r="NW74" s="783"/>
      <c r="NX74" s="784">
        <f t="shared" si="644"/>
        <v>0</v>
      </c>
      <c r="NY74" s="783"/>
      <c r="NZ74" s="784">
        <f t="shared" si="645"/>
        <v>0</v>
      </c>
      <c r="OA74" s="783"/>
      <c r="OB74" s="784">
        <f t="shared" si="646"/>
        <v>0</v>
      </c>
      <c r="OC74" s="707">
        <f t="shared" si="144"/>
        <v>0</v>
      </c>
      <c r="OD74" s="784">
        <f t="shared" si="647"/>
        <v>0</v>
      </c>
      <c r="OE74" s="783"/>
      <c r="OF74" s="784">
        <f t="shared" si="648"/>
        <v>0</v>
      </c>
      <c r="OG74" s="707">
        <f t="shared" si="145"/>
        <v>0</v>
      </c>
      <c r="OH74" s="784">
        <f t="shared" si="649"/>
        <v>0</v>
      </c>
      <c r="OI74" s="706">
        <f t="shared" si="650"/>
        <v>0</v>
      </c>
      <c r="OJ74" s="706">
        <f t="shared" si="651"/>
        <v>0</v>
      </c>
      <c r="OK74" s="783"/>
      <c r="OL74" s="784">
        <f t="shared" si="652"/>
        <v>0</v>
      </c>
      <c r="OM74" s="782"/>
      <c r="OO74" s="783"/>
      <c r="OP74" s="784">
        <f t="shared" si="653"/>
        <v>0</v>
      </c>
      <c r="OQ74" s="783"/>
      <c r="OR74" s="784">
        <f t="shared" si="654"/>
        <v>0</v>
      </c>
      <c r="OS74" s="783"/>
      <c r="OT74" s="784">
        <f t="shared" si="655"/>
        <v>0</v>
      </c>
      <c r="OU74" s="783"/>
      <c r="OV74" s="784">
        <f t="shared" si="656"/>
        <v>0</v>
      </c>
      <c r="OW74" s="707">
        <f t="shared" si="146"/>
        <v>0</v>
      </c>
      <c r="OX74" s="784">
        <f t="shared" si="657"/>
        <v>0</v>
      </c>
      <c r="OY74" s="783"/>
      <c r="OZ74" s="784">
        <f t="shared" si="658"/>
        <v>0</v>
      </c>
      <c r="PA74" s="707">
        <f t="shared" si="147"/>
        <v>0</v>
      </c>
      <c r="PB74" s="784">
        <f t="shared" si="659"/>
        <v>0</v>
      </c>
      <c r="PC74" s="706">
        <f t="shared" si="660"/>
        <v>0</v>
      </c>
      <c r="PD74" s="706">
        <f t="shared" si="661"/>
        <v>0</v>
      </c>
      <c r="PE74" s="783"/>
      <c r="PF74" s="784">
        <f t="shared" si="662"/>
        <v>0</v>
      </c>
      <c r="PG74" s="782"/>
      <c r="PI74" s="783"/>
      <c r="PJ74" s="784">
        <f t="shared" si="663"/>
        <v>0</v>
      </c>
      <c r="PK74" s="783"/>
      <c r="PL74" s="784">
        <f t="shared" si="664"/>
        <v>0</v>
      </c>
      <c r="PM74" s="783"/>
      <c r="PN74" s="784">
        <f t="shared" si="665"/>
        <v>0</v>
      </c>
      <c r="PO74" s="783"/>
      <c r="PP74" s="784">
        <f t="shared" si="666"/>
        <v>0</v>
      </c>
      <c r="PQ74" s="707">
        <f t="shared" si="148"/>
        <v>0</v>
      </c>
      <c r="PR74" s="784">
        <f t="shared" si="667"/>
        <v>0</v>
      </c>
      <c r="PS74" s="783"/>
      <c r="PT74" s="784">
        <f t="shared" si="668"/>
        <v>0</v>
      </c>
      <c r="PU74" s="707">
        <f t="shared" si="149"/>
        <v>0</v>
      </c>
      <c r="PV74" s="784">
        <f t="shared" si="669"/>
        <v>0</v>
      </c>
      <c r="PW74" s="706">
        <f t="shared" si="670"/>
        <v>0</v>
      </c>
      <c r="PX74" s="706">
        <f t="shared" si="671"/>
        <v>0</v>
      </c>
      <c r="PY74" s="783"/>
      <c r="PZ74" s="784">
        <f t="shared" si="672"/>
        <v>0</v>
      </c>
      <c r="QA74" s="782"/>
      <c r="QC74" s="783"/>
      <c r="QD74" s="784">
        <f t="shared" si="673"/>
        <v>0</v>
      </c>
      <c r="QE74" s="783"/>
      <c r="QF74" s="784">
        <f t="shared" si="674"/>
        <v>0</v>
      </c>
      <c r="QG74" s="783"/>
      <c r="QH74" s="784">
        <f t="shared" si="675"/>
        <v>0</v>
      </c>
      <c r="QI74" s="783"/>
      <c r="QJ74" s="784">
        <f t="shared" si="676"/>
        <v>0</v>
      </c>
      <c r="QK74" s="707">
        <f t="shared" si="150"/>
        <v>0</v>
      </c>
      <c r="QL74" s="784">
        <f t="shared" si="677"/>
        <v>0</v>
      </c>
      <c r="QM74" s="783"/>
      <c r="QN74" s="784">
        <f t="shared" si="678"/>
        <v>0</v>
      </c>
      <c r="QO74" s="707">
        <f t="shared" si="151"/>
        <v>0</v>
      </c>
      <c r="QP74" s="784">
        <f t="shared" si="679"/>
        <v>0</v>
      </c>
      <c r="QQ74" s="706">
        <f t="shared" si="680"/>
        <v>0</v>
      </c>
      <c r="QR74" s="706">
        <f t="shared" si="681"/>
        <v>0</v>
      </c>
      <c r="QS74" s="783"/>
      <c r="QT74" s="784">
        <f t="shared" si="682"/>
        <v>0</v>
      </c>
      <c r="QU74" s="782"/>
      <c r="RA74" s="785">
        <f t="shared" si="445"/>
        <v>0</v>
      </c>
      <c r="RB74" s="785" t="e">
        <f t="shared" si="446"/>
        <v>#REF!</v>
      </c>
      <c r="RC74" s="677">
        <f t="shared" si="447"/>
        <v>0</v>
      </c>
      <c r="RD74" s="677">
        <f t="shared" si="447"/>
        <v>25</v>
      </c>
      <c r="RE74" s="677">
        <f t="shared" si="447"/>
        <v>0</v>
      </c>
      <c r="RF74" s="677">
        <f t="shared" si="447"/>
        <v>0</v>
      </c>
      <c r="RG74" s="677">
        <f t="shared" si="447"/>
        <v>0</v>
      </c>
      <c r="RH74" s="677">
        <f t="shared" si="447"/>
        <v>0</v>
      </c>
      <c r="RI74" s="677">
        <f t="shared" si="447"/>
        <v>0</v>
      </c>
      <c r="RJ74" s="677">
        <f t="shared" si="447"/>
        <v>0</v>
      </c>
      <c r="RK74" s="677" t="e">
        <f>#REF!</f>
        <v>#REF!</v>
      </c>
      <c r="RL74" s="677" t="e">
        <f>#REF!</f>
        <v>#REF!</v>
      </c>
      <c r="RM74" s="677">
        <f t="shared" si="448"/>
        <v>0</v>
      </c>
      <c r="RN74" s="677">
        <f t="shared" si="448"/>
        <v>0</v>
      </c>
      <c r="RO74" s="677">
        <f t="shared" si="448"/>
        <v>0</v>
      </c>
      <c r="RP74" s="677">
        <f t="shared" si="448"/>
        <v>0</v>
      </c>
      <c r="RQ74" s="677">
        <f t="shared" si="448"/>
        <v>0</v>
      </c>
      <c r="RR74" s="677">
        <f t="shared" si="448"/>
        <v>0</v>
      </c>
      <c r="RS74" s="677">
        <f t="shared" si="448"/>
        <v>0</v>
      </c>
      <c r="RT74" s="677">
        <f t="shared" si="448"/>
        <v>0</v>
      </c>
      <c r="RV74" s="675">
        <f t="shared" si="449"/>
        <v>25</v>
      </c>
      <c r="RW74" s="675">
        <f t="shared" si="450"/>
        <v>0</v>
      </c>
      <c r="RX74" s="675">
        <f t="shared" si="451"/>
        <v>0</v>
      </c>
      <c r="RY74" s="675">
        <f t="shared" si="452"/>
        <v>0</v>
      </c>
      <c r="RZ74" s="675">
        <f t="shared" si="453"/>
        <v>0</v>
      </c>
      <c r="SA74" s="675">
        <f t="shared" si="454"/>
        <v>0</v>
      </c>
      <c r="SB74" s="675">
        <f t="shared" si="455"/>
        <v>0</v>
      </c>
      <c r="SC74" s="675">
        <f t="shared" si="456"/>
        <v>0</v>
      </c>
      <c r="SD74" s="675" t="e">
        <f xml:space="preserve"> SUMIF(#REF!,$SD$8,#REF!)</f>
        <v>#REF!</v>
      </c>
      <c r="SE74" s="675" t="e">
        <f xml:space="preserve"> SUMIF(#REF!,$SE$8,#REF!)</f>
        <v>#REF!</v>
      </c>
      <c r="SG74" s="675">
        <f t="shared" si="457"/>
        <v>0</v>
      </c>
      <c r="SH74" s="675">
        <f t="shared" si="457"/>
        <v>2875000</v>
      </c>
      <c r="SI74" s="675">
        <f t="shared" si="457"/>
        <v>0</v>
      </c>
      <c r="SJ74" s="675">
        <f t="shared" si="457"/>
        <v>0</v>
      </c>
      <c r="SK74" s="675">
        <f t="shared" si="457"/>
        <v>0</v>
      </c>
      <c r="SL74" s="675">
        <f t="shared" si="457"/>
        <v>0</v>
      </c>
      <c r="SM74" s="675">
        <f t="shared" si="457"/>
        <v>0</v>
      </c>
      <c r="SN74" s="675">
        <f t="shared" si="457"/>
        <v>0</v>
      </c>
      <c r="SO74" s="675" t="e">
        <f t="shared" si="457"/>
        <v>#REF!</v>
      </c>
      <c r="SP74" s="675" t="e">
        <f t="shared" si="457"/>
        <v>#REF!</v>
      </c>
      <c r="SQ74" s="675">
        <f t="shared" si="458"/>
        <v>0</v>
      </c>
      <c r="SR74" s="675">
        <f t="shared" si="458"/>
        <v>0</v>
      </c>
      <c r="SS74" s="675">
        <f t="shared" si="458"/>
        <v>0</v>
      </c>
      <c r="ST74" s="675">
        <f t="shared" si="458"/>
        <v>0</v>
      </c>
      <c r="SU74" s="675">
        <f t="shared" si="458"/>
        <v>0</v>
      </c>
      <c r="SV74" s="675">
        <f t="shared" si="458"/>
        <v>0</v>
      </c>
      <c r="SW74" s="675">
        <f t="shared" si="458"/>
        <v>0</v>
      </c>
      <c r="SX74" s="675">
        <f t="shared" si="458"/>
        <v>0</v>
      </c>
      <c r="SY74" s="675" t="e">
        <f>#REF!*$AP74</f>
        <v>#REF!</v>
      </c>
      <c r="SZ74" s="675" t="e">
        <f>#REF!*$AP74</f>
        <v>#REF!</v>
      </c>
      <c r="TA74" s="675" t="e">
        <f>#REF!*$AP74</f>
        <v>#REF!</v>
      </c>
      <c r="TB74" s="675" t="e">
        <f>#REF!*$AP74</f>
        <v>#REF!</v>
      </c>
      <c r="TC74" s="675" t="e">
        <f>#REF!*$AP74</f>
        <v>#REF!</v>
      </c>
      <c r="TE74" s="675">
        <f t="shared" si="152"/>
        <v>2875000</v>
      </c>
      <c r="TF74" s="675">
        <f t="shared" si="153"/>
        <v>0</v>
      </c>
      <c r="TG74" s="675">
        <f t="shared" si="154"/>
        <v>0</v>
      </c>
      <c r="TH74" s="675">
        <f t="shared" si="155"/>
        <v>0</v>
      </c>
      <c r="TI74" s="675">
        <f t="shared" si="156"/>
        <v>0</v>
      </c>
      <c r="TJ74" s="675">
        <f t="shared" si="157"/>
        <v>0</v>
      </c>
      <c r="TK74" s="675">
        <f t="shared" si="158"/>
        <v>0</v>
      </c>
      <c r="TL74" s="675">
        <f t="shared" si="159"/>
        <v>0</v>
      </c>
      <c r="TM74" s="675">
        <f t="shared" si="160"/>
        <v>0</v>
      </c>
      <c r="TN74" s="676">
        <f t="shared" si="161"/>
        <v>0</v>
      </c>
      <c r="TP74" s="675">
        <f>IFERROR(SG74*(1+LEVEL_2!#REF!),0)</f>
        <v>0</v>
      </c>
      <c r="TQ74" s="675">
        <f>IFERROR(SH74*(1+LEVEL_2!#REF!),0)</f>
        <v>0</v>
      </c>
      <c r="TR74" s="675">
        <f>IFERROR(SI74*(1+LEVEL_2!#REF!),0)</f>
        <v>0</v>
      </c>
      <c r="TS74" s="675">
        <f>IFERROR(SJ74*(1+LEVEL_2!#REF!),0)</f>
        <v>0</v>
      </c>
      <c r="TT74" s="675">
        <f>IFERROR(SK74*(1+LEVEL_2!#REF!),0)</f>
        <v>0</v>
      </c>
      <c r="TU74" s="675">
        <f>IFERROR(SL74*(1+LEVEL_2!#REF!),0)</f>
        <v>0</v>
      </c>
      <c r="TV74" s="675">
        <f>IFERROR(SM74*(1+LEVEL_2!#REF!),0)</f>
        <v>0</v>
      </c>
      <c r="TW74" s="675">
        <f>IFERROR(SN74*(1+LEVEL_2!#REF!),0)</f>
        <v>0</v>
      </c>
      <c r="TX74" s="675">
        <f>IFERROR(SO74*(1+LEVEL_2!#REF!),0)</f>
        <v>0</v>
      </c>
      <c r="TY74" s="675">
        <f>IFERROR(SP74*(1+LEVEL_2!#REF!),0)</f>
        <v>0</v>
      </c>
      <c r="TZ74" s="675">
        <f>IFERROR(SQ74*(1+LEVEL_2!#REF!),0)</f>
        <v>0</v>
      </c>
      <c r="UA74" s="675">
        <f>IFERROR(SR74*(1+LEVEL_2!#REF!),0)</f>
        <v>0</v>
      </c>
      <c r="UB74" s="675">
        <f>IFERROR(SS74*(1+LEVEL_2!#REF!),0)</f>
        <v>0</v>
      </c>
      <c r="UC74" s="675">
        <f>IFERROR(ST74*(1+LEVEL_2!#REF!),0)</f>
        <v>0</v>
      </c>
      <c r="UD74" s="675">
        <f>IFERROR(SU74*(1+LEVEL_2!#REF!),0)</f>
        <v>0</v>
      </c>
      <c r="UE74" s="675">
        <f>IFERROR(SV74*(1+LEVEL_2!#REF!),0)</f>
        <v>0</v>
      </c>
      <c r="UF74" s="675">
        <f>IFERROR(SW74*(1+LEVEL_2!#REF!),0)</f>
        <v>0</v>
      </c>
      <c r="UG74" s="675">
        <f>IFERROR(SX74*(1+LEVEL_2!#REF!),0)</f>
        <v>0</v>
      </c>
      <c r="UH74" s="675">
        <f>IFERROR(SY74*(1+LEVEL_2!#REF!),0)</f>
        <v>0</v>
      </c>
      <c r="UI74" s="675">
        <f>IFERROR(SZ74*(1+LEVEL_2!#REF!),0)</f>
        <v>0</v>
      </c>
      <c r="UJ74" s="675">
        <f>IFERROR(TA74*(1+LEVEL_2!#REF!),0)</f>
        <v>0</v>
      </c>
      <c r="UK74" s="675">
        <f>IFERROR(TB74*(1+LEVEL_2!#REF!),0)</f>
        <v>0</v>
      </c>
      <c r="UL74" s="675">
        <f>IFERROR(TC74*(1+LEVEL_2!#REF!),0)</f>
        <v>0</v>
      </c>
      <c r="UN74" s="675">
        <f t="shared" si="162"/>
        <v>0</v>
      </c>
      <c r="UO74" s="675">
        <f t="shared" si="163"/>
        <v>0</v>
      </c>
      <c r="UP74" s="675">
        <f t="shared" si="164"/>
        <v>0</v>
      </c>
      <c r="UQ74" s="675">
        <f t="shared" si="165"/>
        <v>0</v>
      </c>
      <c r="UR74" s="675">
        <f t="shared" si="166"/>
        <v>0</v>
      </c>
      <c r="US74" s="675">
        <f t="shared" si="167"/>
        <v>0</v>
      </c>
      <c r="UT74" s="675">
        <f t="shared" si="168"/>
        <v>0</v>
      </c>
      <c r="UU74" s="675">
        <f t="shared" si="169"/>
        <v>0</v>
      </c>
      <c r="UV74" s="675">
        <f t="shared" si="170"/>
        <v>0</v>
      </c>
      <c r="UW74" s="676">
        <f t="shared" si="171"/>
        <v>0</v>
      </c>
    </row>
    <row r="75" spans="1:569" s="645" customFormat="1" ht="20.100000000000001" customHeight="1">
      <c r="A75" s="677" t="s">
        <v>112</v>
      </c>
      <c r="B75" s="677" t="s">
        <v>112</v>
      </c>
      <c r="C75" s="764" t="s">
        <v>512</v>
      </c>
      <c r="D75" s="764"/>
      <c r="E75" s="792" t="s">
        <v>510</v>
      </c>
      <c r="F75" s="793" t="s">
        <v>497</v>
      </c>
      <c r="G75" s="792" t="s">
        <v>513</v>
      </c>
      <c r="H75" s="794" t="s">
        <v>365</v>
      </c>
      <c r="I75" s="789">
        <f>Rev.1_Base!G121</f>
        <v>95</v>
      </c>
      <c r="J75" s="789">
        <f>Rev.1_Base!H121</f>
        <v>95</v>
      </c>
      <c r="K75" s="789">
        <f>Rev.1_Base!J121</f>
        <v>95</v>
      </c>
      <c r="L75" s="789"/>
      <c r="M75" s="770"/>
      <c r="N75" s="771">
        <f t="shared" si="393"/>
        <v>95</v>
      </c>
      <c r="O75" s="772">
        <f t="shared" si="394"/>
        <v>0</v>
      </c>
      <c r="Q75" s="789">
        <f>Rev.1_Base!M121</f>
        <v>0</v>
      </c>
      <c r="R75" s="795">
        <f>Rev.1_Base!O121</f>
        <v>95</v>
      </c>
      <c r="S75" s="795">
        <f>Rev.1_Base!Q121</f>
        <v>0</v>
      </c>
      <c r="T75" s="795">
        <f>Rev.1_Base!S121</f>
        <v>0</v>
      </c>
      <c r="U75" s="795">
        <f>Rev.1_Base!U121</f>
        <v>0</v>
      </c>
      <c r="V75" s="795">
        <f>Rev.1_Base!W121</f>
        <v>0</v>
      </c>
      <c r="W75" s="795">
        <f>Rev.1_Base!Y121</f>
        <v>0</v>
      </c>
      <c r="X75" s="795">
        <f>Rev.1_Base!AA121</f>
        <v>0</v>
      </c>
      <c r="Y75" s="690"/>
      <c r="Z75" s="690"/>
      <c r="AA75" s="690"/>
      <c r="AB75" s="690"/>
      <c r="AC75" s="690"/>
      <c r="AD75" s="690"/>
      <c r="AE75" s="690"/>
      <c r="AF75" s="691"/>
      <c r="AH75" s="774">
        <f t="shared" si="461"/>
        <v>80000</v>
      </c>
      <c r="AI75" s="775">
        <f t="shared" si="462"/>
        <v>7600000</v>
      </c>
      <c r="AJ75" s="774">
        <f t="shared" si="463"/>
        <v>45000</v>
      </c>
      <c r="AK75" s="775">
        <f t="shared" si="464"/>
        <v>4275000</v>
      </c>
      <c r="AL75" s="774">
        <f t="shared" si="465"/>
        <v>0</v>
      </c>
      <c r="AM75" s="775">
        <f t="shared" si="466"/>
        <v>0</v>
      </c>
      <c r="AN75" s="774">
        <f t="shared" si="467"/>
        <v>0</v>
      </c>
      <c r="AO75" s="775">
        <f t="shared" si="468"/>
        <v>0</v>
      </c>
      <c r="AP75" s="693">
        <f t="shared" si="99"/>
        <v>125000</v>
      </c>
      <c r="AQ75" s="775">
        <f t="shared" si="469"/>
        <v>11875000</v>
      </c>
      <c r="AR75" s="774">
        <f t="shared" si="470"/>
        <v>18398.326875000002</v>
      </c>
      <c r="AS75" s="775">
        <f t="shared" si="471"/>
        <v>1747841.0531250003</v>
      </c>
      <c r="AT75" s="776">
        <f t="shared" si="472"/>
        <v>172077.99224999998</v>
      </c>
      <c r="AU75" s="776">
        <f t="shared" si="473"/>
        <v>286796.65375</v>
      </c>
      <c r="AV75" s="693">
        <f t="shared" si="103"/>
        <v>143398.326875</v>
      </c>
      <c r="AW75" s="775">
        <f t="shared" si="172"/>
        <v>0</v>
      </c>
      <c r="AX75" s="775">
        <f t="shared" si="474"/>
        <v>27245682.106249999</v>
      </c>
      <c r="AY75" s="775">
        <f t="shared" si="475"/>
        <v>27245682.106249999</v>
      </c>
      <c r="AZ75" s="775">
        <f t="shared" si="475"/>
        <v>13622841.053125</v>
      </c>
      <c r="BA75" s="693">
        <f t="shared" si="476"/>
        <v>13622841.053125</v>
      </c>
      <c r="BB75" s="693">
        <f t="shared" si="477"/>
        <v>0</v>
      </c>
      <c r="BC75" s="774">
        <f t="shared" si="478"/>
        <v>0</v>
      </c>
      <c r="BD75" s="775">
        <f t="shared" si="479"/>
        <v>0</v>
      </c>
      <c r="BE75" s="777"/>
      <c r="BG75" s="774">
        <v>9600</v>
      </c>
      <c r="BH75" s="775">
        <f t="shared" si="480"/>
        <v>912000</v>
      </c>
      <c r="BI75" s="774">
        <v>4800</v>
      </c>
      <c r="BJ75" s="775">
        <f t="shared" si="481"/>
        <v>456000</v>
      </c>
      <c r="BK75" s="774">
        <v>2640.8606520998196</v>
      </c>
      <c r="BL75" s="775">
        <f t="shared" si="482"/>
        <v>250881.76194948287</v>
      </c>
      <c r="BM75" s="774"/>
      <c r="BN75" s="775">
        <f t="shared" si="484"/>
        <v>0</v>
      </c>
      <c r="BO75" s="693">
        <f t="shared" si="105"/>
        <v>17040.860652099818</v>
      </c>
      <c r="BP75" s="775">
        <f t="shared" si="485"/>
        <v>1618881.7619494828</v>
      </c>
      <c r="BQ75" s="774">
        <f t="shared" si="486"/>
        <v>2368.3512155853673</v>
      </c>
      <c r="BR75" s="775">
        <f t="shared" si="487"/>
        <v>224993.36548060991</v>
      </c>
      <c r="BS75" s="693">
        <f t="shared" si="107"/>
        <v>19409.211867685186</v>
      </c>
      <c r="BT75" s="775">
        <f t="shared" si="488"/>
        <v>1843875.1274300928</v>
      </c>
      <c r="BU75" s="693">
        <f t="shared" si="489"/>
        <v>1843875.1274300928</v>
      </c>
      <c r="BV75" s="693">
        <f t="shared" si="490"/>
        <v>0</v>
      </c>
      <c r="BW75" s="774"/>
      <c r="BX75" s="775">
        <f t="shared" si="491"/>
        <v>0</v>
      </c>
      <c r="BY75" s="777"/>
      <c r="CA75" s="817">
        <f>25000+1720</f>
        <v>26720</v>
      </c>
      <c r="CB75" s="818">
        <f t="shared" si="492"/>
        <v>2538400</v>
      </c>
      <c r="CC75" s="750">
        <v>14000</v>
      </c>
      <c r="CD75" s="749">
        <f t="shared" si="493"/>
        <v>1330000</v>
      </c>
      <c r="CE75" s="750"/>
      <c r="CF75" s="749">
        <f t="shared" si="494"/>
        <v>0</v>
      </c>
      <c r="CG75" s="750">
        <v>2500</v>
      </c>
      <c r="CH75" s="749">
        <f t="shared" si="495"/>
        <v>237500</v>
      </c>
      <c r="CI75" s="751">
        <f t="shared" si="108"/>
        <v>43220</v>
      </c>
      <c r="CJ75" s="749">
        <f t="shared" si="496"/>
        <v>4105900</v>
      </c>
      <c r="CK75" s="750"/>
      <c r="CL75" s="749">
        <f t="shared" si="497"/>
        <v>0</v>
      </c>
      <c r="CM75" s="751">
        <f t="shared" si="109"/>
        <v>43220</v>
      </c>
      <c r="CN75" s="749">
        <f t="shared" si="498"/>
        <v>4105900</v>
      </c>
      <c r="CO75" s="699">
        <f t="shared" si="499"/>
        <v>0</v>
      </c>
      <c r="CP75" s="699">
        <f t="shared" si="499"/>
        <v>4105900</v>
      </c>
      <c r="CQ75" s="699">
        <f t="shared" si="499"/>
        <v>0</v>
      </c>
      <c r="CR75" s="699">
        <f t="shared" si="499"/>
        <v>0</v>
      </c>
      <c r="CS75" s="700">
        <f t="shared" si="499"/>
        <v>0</v>
      </c>
      <c r="CT75" s="699">
        <f t="shared" si="499"/>
        <v>0</v>
      </c>
      <c r="CU75" s="699">
        <f t="shared" si="499"/>
        <v>0</v>
      </c>
      <c r="CV75" s="700">
        <f t="shared" si="500"/>
        <v>0</v>
      </c>
      <c r="CW75" s="697"/>
      <c r="CX75" s="696">
        <f t="shared" si="501"/>
        <v>0</v>
      </c>
      <c r="CY75" s="701"/>
      <c r="DA75" s="778">
        <f>IFERROR(VLOOKUP($C75,정민건설!$A$13:$AM$154,28,FALSE),0)</f>
        <v>80000</v>
      </c>
      <c r="DB75" s="775">
        <f t="shared" si="502"/>
        <v>7600000</v>
      </c>
      <c r="DC75" s="778">
        <f>IFERROR(VLOOKUP($C75,정민건설!$A$13:$AM$154,30,FALSE),0)</f>
        <v>45000</v>
      </c>
      <c r="DD75" s="775">
        <f t="shared" si="503"/>
        <v>4275000</v>
      </c>
      <c r="DE75" s="774">
        <f>IFERROR(VLOOKUP($C75,정민건설!$A$13:$AM$154,32,FALSE),0)</f>
        <v>0</v>
      </c>
      <c r="DF75" s="775">
        <f t="shared" si="504"/>
        <v>0</v>
      </c>
      <c r="DG75" s="774">
        <f>IFERROR(VLOOKUP($C75,정민건설!$A$13:$AM$154,34,FALSE),0)</f>
        <v>0</v>
      </c>
      <c r="DH75" s="775">
        <f t="shared" si="505"/>
        <v>0</v>
      </c>
      <c r="DI75" s="693">
        <f t="shared" si="110"/>
        <v>125000</v>
      </c>
      <c r="DJ75" s="775">
        <f t="shared" si="506"/>
        <v>11875000</v>
      </c>
      <c r="DK75" s="778">
        <f t="shared" si="507"/>
        <v>18398.326875000002</v>
      </c>
      <c r="DL75" s="779">
        <f t="shared" si="508"/>
        <v>1747841.0531250001</v>
      </c>
      <c r="DM75" s="693">
        <f t="shared" si="112"/>
        <v>143398.326875</v>
      </c>
      <c r="DN75" s="775">
        <f t="shared" si="509"/>
        <v>13622841.053125</v>
      </c>
      <c r="DO75" s="693">
        <f t="shared" si="510"/>
        <v>13622841.053125</v>
      </c>
      <c r="DP75" s="693">
        <f t="shared" si="511"/>
        <v>0</v>
      </c>
      <c r="DQ75" s="774"/>
      <c r="DR75" s="775">
        <f t="shared" si="512"/>
        <v>0</v>
      </c>
      <c r="DS75" s="777"/>
      <c r="DU75" s="774">
        <f>IFERROR(VLOOKUP($C75,[1]영만종합건설!$A$13:$AN$154,28,FALSE),0)</f>
        <v>19000</v>
      </c>
      <c r="DV75" s="780">
        <f t="shared" si="513"/>
        <v>1805000</v>
      </c>
      <c r="DW75" s="774">
        <f>IFERROR(VLOOKUP($C75,[1]영만종합건설!$A$13:$AN$154,30,FALSE),0)</f>
        <v>7000</v>
      </c>
      <c r="DX75" s="780">
        <f t="shared" si="514"/>
        <v>665000</v>
      </c>
      <c r="DY75" s="778">
        <f>IFERROR(VLOOKUP($C75,[1]영만종합건설!$A$13:$AN$154,32,FALSE),0)</f>
        <v>0</v>
      </c>
      <c r="DZ75" s="780">
        <f t="shared" si="515"/>
        <v>0</v>
      </c>
      <c r="EA75" s="778">
        <f>IFERROR(VLOOKUP($C75,[1]영만종합건설!$A$13:$AN$154,34,FALSE),0)</f>
        <v>0</v>
      </c>
      <c r="EB75" s="780">
        <f t="shared" si="516"/>
        <v>0</v>
      </c>
      <c r="EC75" s="703">
        <f t="shared" si="113"/>
        <v>26000</v>
      </c>
      <c r="ED75" s="780">
        <f t="shared" si="517"/>
        <v>2470000</v>
      </c>
      <c r="EE75" s="778">
        <f t="shared" si="518"/>
        <v>3579.5986250000001</v>
      </c>
      <c r="EF75" s="779">
        <f t="shared" si="114"/>
        <v>340061.86937500001</v>
      </c>
      <c r="EG75" s="703">
        <f t="shared" si="115"/>
        <v>29579.598624999999</v>
      </c>
      <c r="EH75" s="780">
        <f t="shared" si="519"/>
        <v>2810061.8693749998</v>
      </c>
      <c r="EI75" s="703">
        <f t="shared" si="520"/>
        <v>2810061.8693749998</v>
      </c>
      <c r="EJ75" s="703">
        <f t="shared" si="521"/>
        <v>0</v>
      </c>
      <c r="EK75" s="778"/>
      <c r="EL75" s="780">
        <f t="shared" si="522"/>
        <v>0</v>
      </c>
      <c r="EM75" s="781"/>
      <c r="EO75" s="778">
        <f>IFERROR(VLOOKUP($C75,[1]부강종합건설!$A$13:$AM$154,28,FALSE),0)</f>
        <v>25000</v>
      </c>
      <c r="EP75" s="780">
        <f t="shared" si="523"/>
        <v>2375000</v>
      </c>
      <c r="EQ75" s="778">
        <f>IFERROR(VLOOKUP($C75,[1]부강종합건설!$A$13:$AM$154,30,FALSE),0)</f>
        <v>20000</v>
      </c>
      <c r="ER75" s="780">
        <f t="shared" si="524"/>
        <v>1900000</v>
      </c>
      <c r="ES75" s="778">
        <f>IFERROR(VLOOKUP($C75,[1]부강종합건설!$A$13:$AM$154,32,FALSE),0)</f>
        <v>0</v>
      </c>
      <c r="ET75" s="780">
        <f t="shared" si="525"/>
        <v>0</v>
      </c>
      <c r="EU75" s="778">
        <f>IFERROR(VLOOKUP($C75,[1]부강종합건설!$A$13:$AM$154,34,FALSE),0)</f>
        <v>6280</v>
      </c>
      <c r="EV75" s="780">
        <f t="shared" si="526"/>
        <v>596600</v>
      </c>
      <c r="EW75" s="703">
        <f t="shared" si="116"/>
        <v>51280</v>
      </c>
      <c r="EX75" s="780">
        <f t="shared" si="527"/>
        <v>4871600</v>
      </c>
      <c r="EY75" s="778">
        <f t="shared" si="528"/>
        <v>7565.1770999999999</v>
      </c>
      <c r="EZ75" s="779">
        <f t="shared" si="117"/>
        <v>718691.82449999999</v>
      </c>
      <c r="FA75" s="703">
        <f t="shared" si="118"/>
        <v>58845.177100000001</v>
      </c>
      <c r="FB75" s="780">
        <f t="shared" si="529"/>
        <v>5590291.8245000001</v>
      </c>
      <c r="FC75" s="703">
        <f t="shared" si="530"/>
        <v>5590291.8245000001</v>
      </c>
      <c r="FD75" s="703">
        <f t="shared" si="531"/>
        <v>0</v>
      </c>
      <c r="FE75" s="778"/>
      <c r="FF75" s="780">
        <f t="shared" si="532"/>
        <v>0</v>
      </c>
      <c r="FG75" s="782"/>
      <c r="FI75" s="774">
        <f>IFERROR(VLOOKUP($C75,[1]대도엔지니어링!$A$13:$AN$154,28,FALSE),0)</f>
        <v>133100</v>
      </c>
      <c r="FJ75" s="775">
        <f t="shared" si="533"/>
        <v>12644500</v>
      </c>
      <c r="FK75" s="774">
        <f>IFERROR(VLOOKUP($C75,[1]대도엔지니어링!$A$13:$AN$154,30,FALSE),0)</f>
        <v>78650</v>
      </c>
      <c r="FL75" s="775">
        <f t="shared" si="534"/>
        <v>7471750</v>
      </c>
      <c r="FM75" s="774">
        <f>IFERROR(VLOOKUP($C75,[1]대도엔지니어링!$A$13:$AN$154,32,FALSE),0)</f>
        <v>0</v>
      </c>
      <c r="FN75" s="775">
        <f t="shared" si="535"/>
        <v>0</v>
      </c>
      <c r="FO75" s="774">
        <f>IFERROR(VLOOKUP($C75,[1]대도엔지니어링!$A$13:$AN$154,34,FALSE),0)</f>
        <v>6475</v>
      </c>
      <c r="FP75" s="775">
        <f t="shared" si="536"/>
        <v>615125</v>
      </c>
      <c r="FQ75" s="693">
        <f t="shared" si="119"/>
        <v>218225</v>
      </c>
      <c r="FR75" s="775">
        <f t="shared" si="537"/>
        <v>20731375</v>
      </c>
      <c r="FS75" s="774">
        <f t="shared" si="120"/>
        <v>17452.419554030701</v>
      </c>
      <c r="FT75" s="775">
        <f t="shared" si="538"/>
        <v>1657979.8576329167</v>
      </c>
      <c r="FU75" s="693">
        <f t="shared" si="121"/>
        <v>235677.4195540307</v>
      </c>
      <c r="FV75" s="775">
        <f t="shared" si="539"/>
        <v>22389354.857632916</v>
      </c>
      <c r="FW75" s="693">
        <f t="shared" si="540"/>
        <v>22389354.857632916</v>
      </c>
      <c r="FX75" s="693">
        <f t="shared" si="541"/>
        <v>0</v>
      </c>
      <c r="FY75" s="774"/>
      <c r="FZ75" s="775">
        <f t="shared" si="542"/>
        <v>0</v>
      </c>
      <c r="GA75" s="782"/>
      <c r="GC75" s="774">
        <f>IFERROR(VLOOKUP($C75,[1]부명엔지니어링!$A$13:$AN$154,28,FALSE),0)</f>
        <v>35000</v>
      </c>
      <c r="GD75" s="775">
        <f t="shared" si="543"/>
        <v>3325000</v>
      </c>
      <c r="GE75" s="774">
        <f>IFERROR(VLOOKUP($C75,[1]부명엔지니어링!$A$13:$AN$154,30,FALSE),0)</f>
        <v>20000</v>
      </c>
      <c r="GF75" s="775">
        <f t="shared" si="544"/>
        <v>1900000</v>
      </c>
      <c r="GG75" s="774">
        <f>IFERROR(VLOOKUP($C75,[1]부명엔지니어링!$A$13:$AN$154,32,FALSE),0)</f>
        <v>5000</v>
      </c>
      <c r="GH75" s="775">
        <f t="shared" si="545"/>
        <v>475000</v>
      </c>
      <c r="GI75" s="774">
        <f>IFERROR(VLOOKUP($C75,[1]부명엔지니어링!$A$13:$AN$154,34,FALSE),0)</f>
        <v>0</v>
      </c>
      <c r="GJ75" s="775">
        <f t="shared" si="546"/>
        <v>0</v>
      </c>
      <c r="GK75" s="693">
        <f t="shared" si="122"/>
        <v>60000</v>
      </c>
      <c r="GL75" s="775">
        <f t="shared" si="547"/>
        <v>5700000</v>
      </c>
      <c r="GM75" s="774">
        <f t="shared" si="548"/>
        <v>8549.0674999999992</v>
      </c>
      <c r="GN75" s="775">
        <f t="shared" si="123"/>
        <v>812161.41249999998</v>
      </c>
      <c r="GO75" s="693">
        <f t="shared" si="124"/>
        <v>68549.067500000005</v>
      </c>
      <c r="GP75" s="775">
        <f t="shared" si="549"/>
        <v>6512161.4125000006</v>
      </c>
      <c r="GQ75" s="693">
        <f t="shared" si="550"/>
        <v>6512161.4125000006</v>
      </c>
      <c r="GR75" s="693">
        <f t="shared" si="551"/>
        <v>0</v>
      </c>
      <c r="GS75" s="774"/>
      <c r="GT75" s="775">
        <f t="shared" si="552"/>
        <v>0</v>
      </c>
      <c r="GU75" s="782"/>
      <c r="GW75" s="790">
        <f t="shared" si="684"/>
        <v>80000</v>
      </c>
      <c r="GX75" s="790">
        <f t="shared" si="553"/>
        <v>7600000</v>
      </c>
      <c r="GY75" s="790">
        <f t="shared" si="685"/>
        <v>45000</v>
      </c>
      <c r="GZ75" s="790">
        <f t="shared" si="554"/>
        <v>4275000</v>
      </c>
      <c r="HA75" s="790">
        <f t="shared" si="686"/>
        <v>0</v>
      </c>
      <c r="HB75" s="790">
        <f t="shared" si="555"/>
        <v>0</v>
      </c>
      <c r="HC75" s="790">
        <f t="shared" si="687"/>
        <v>0</v>
      </c>
      <c r="HD75" s="790">
        <f t="shared" si="556"/>
        <v>0</v>
      </c>
      <c r="HE75" s="790">
        <f t="shared" si="125"/>
        <v>125000</v>
      </c>
      <c r="HF75" s="790">
        <f t="shared" si="557"/>
        <v>11875000</v>
      </c>
      <c r="HG75" s="790">
        <f t="shared" si="558"/>
        <v>18398.326875000002</v>
      </c>
      <c r="HH75" s="790">
        <f t="shared" si="126"/>
        <v>1747841.0531250001</v>
      </c>
      <c r="HI75" s="790">
        <f t="shared" si="127"/>
        <v>143398.326875</v>
      </c>
      <c r="HJ75" s="790">
        <f t="shared" si="559"/>
        <v>13622841.053125</v>
      </c>
      <c r="HK75" s="790">
        <f t="shared" si="560"/>
        <v>13622841.053125</v>
      </c>
      <c r="HL75" s="790">
        <f t="shared" si="561"/>
        <v>0</v>
      </c>
      <c r="HM75" s="790"/>
      <c r="HN75" s="790">
        <f t="shared" si="562"/>
        <v>0</v>
      </c>
      <c r="HO75" s="791" t="s">
        <v>480</v>
      </c>
      <c r="HQ75" s="783"/>
      <c r="HR75" s="784"/>
      <c r="HS75" s="783"/>
      <c r="HT75" s="784"/>
      <c r="HU75" s="783"/>
      <c r="HV75" s="784"/>
      <c r="HW75" s="783"/>
      <c r="HX75" s="784"/>
      <c r="HY75" s="707"/>
      <c r="HZ75" s="784"/>
      <c r="IA75" s="783"/>
      <c r="IB75" s="784"/>
      <c r="IC75" s="707"/>
      <c r="ID75" s="784"/>
      <c r="IE75" s="706"/>
      <c r="IF75" s="706"/>
      <c r="IG75" s="783"/>
      <c r="IH75" s="784"/>
      <c r="II75" s="782"/>
      <c r="IK75" s="783"/>
      <c r="IL75" s="784"/>
      <c r="IM75" s="783"/>
      <c r="IN75" s="784"/>
      <c r="IO75" s="783"/>
      <c r="IP75" s="784"/>
      <c r="IQ75" s="783"/>
      <c r="IR75" s="784"/>
      <c r="IS75" s="707"/>
      <c r="IT75" s="784"/>
      <c r="IU75" s="783"/>
      <c r="IV75" s="784"/>
      <c r="IW75" s="707"/>
      <c r="IX75" s="784"/>
      <c r="IY75" s="706"/>
      <c r="IZ75" s="706"/>
      <c r="JA75" s="783"/>
      <c r="JB75" s="784"/>
      <c r="JC75" s="782"/>
      <c r="JE75" s="783"/>
      <c r="JF75" s="784"/>
      <c r="JG75" s="783"/>
      <c r="JH75" s="784"/>
      <c r="JI75" s="783"/>
      <c r="JJ75" s="784"/>
      <c r="JK75" s="783"/>
      <c r="JL75" s="784"/>
      <c r="JM75" s="707"/>
      <c r="JN75" s="784"/>
      <c r="JO75" s="783"/>
      <c r="JP75" s="784"/>
      <c r="JQ75" s="707"/>
      <c r="JR75" s="784"/>
      <c r="JS75" s="706"/>
      <c r="JT75" s="706"/>
      <c r="JU75" s="783"/>
      <c r="JV75" s="784"/>
      <c r="JW75" s="782"/>
      <c r="JY75" s="783"/>
      <c r="JZ75" s="784"/>
      <c r="KA75" s="783"/>
      <c r="KB75" s="784"/>
      <c r="KC75" s="783"/>
      <c r="KD75" s="784"/>
      <c r="KE75" s="783"/>
      <c r="KF75" s="784"/>
      <c r="KG75" s="707"/>
      <c r="KH75" s="784"/>
      <c r="KI75" s="783"/>
      <c r="KJ75" s="784"/>
      <c r="KK75" s="707"/>
      <c r="KL75" s="784"/>
      <c r="KM75" s="706"/>
      <c r="KN75" s="706"/>
      <c r="KO75" s="783"/>
      <c r="KP75" s="784"/>
      <c r="KQ75" s="782"/>
      <c r="KS75" s="783"/>
      <c r="KT75" s="784"/>
      <c r="KU75" s="783"/>
      <c r="KV75" s="784"/>
      <c r="KW75" s="783"/>
      <c r="KX75" s="784"/>
      <c r="KY75" s="783"/>
      <c r="KZ75" s="784"/>
      <c r="LA75" s="707"/>
      <c r="LB75" s="784"/>
      <c r="LC75" s="783"/>
      <c r="LD75" s="784"/>
      <c r="LE75" s="707"/>
      <c r="LF75" s="784"/>
      <c r="LG75" s="706"/>
      <c r="LH75" s="706"/>
      <c r="LI75" s="783"/>
      <c r="LJ75" s="784"/>
      <c r="LK75" s="782"/>
      <c r="LM75" s="783"/>
      <c r="LN75" s="784"/>
      <c r="LO75" s="783"/>
      <c r="LP75" s="784"/>
      <c r="LQ75" s="783"/>
      <c r="LR75" s="784"/>
      <c r="LS75" s="783"/>
      <c r="LT75" s="784"/>
      <c r="LU75" s="707"/>
      <c r="LV75" s="784"/>
      <c r="LW75" s="783"/>
      <c r="LX75" s="784"/>
      <c r="LY75" s="707"/>
      <c r="LZ75" s="784"/>
      <c r="MA75" s="706"/>
      <c r="MB75" s="706"/>
      <c r="MC75" s="783"/>
      <c r="MD75" s="784"/>
      <c r="ME75" s="782"/>
      <c r="MG75" s="783"/>
      <c r="MH75" s="784"/>
      <c r="MI75" s="783"/>
      <c r="MJ75" s="784"/>
      <c r="MK75" s="783"/>
      <c r="ML75" s="784"/>
      <c r="MM75" s="783"/>
      <c r="MN75" s="784"/>
      <c r="MO75" s="707"/>
      <c r="MP75" s="784"/>
      <c r="MQ75" s="783"/>
      <c r="MR75" s="784"/>
      <c r="MS75" s="707"/>
      <c r="MT75" s="784"/>
      <c r="MU75" s="706"/>
      <c r="MV75" s="706"/>
      <c r="MW75" s="783"/>
      <c r="MX75" s="784"/>
      <c r="MY75" s="782"/>
      <c r="NA75" s="783"/>
      <c r="NB75" s="784"/>
      <c r="NC75" s="783"/>
      <c r="ND75" s="784"/>
      <c r="NE75" s="783"/>
      <c r="NF75" s="784"/>
      <c r="NG75" s="783"/>
      <c r="NH75" s="784"/>
      <c r="NI75" s="707"/>
      <c r="NJ75" s="784"/>
      <c r="NK75" s="783"/>
      <c r="NL75" s="784"/>
      <c r="NM75" s="707"/>
      <c r="NN75" s="784"/>
      <c r="NO75" s="706"/>
      <c r="NP75" s="706"/>
      <c r="NQ75" s="783"/>
      <c r="NR75" s="784"/>
      <c r="NS75" s="782"/>
      <c r="NU75" s="783"/>
      <c r="NV75" s="784"/>
      <c r="NW75" s="783"/>
      <c r="NX75" s="784"/>
      <c r="NY75" s="783"/>
      <c r="NZ75" s="784"/>
      <c r="OA75" s="783"/>
      <c r="OB75" s="784"/>
      <c r="OC75" s="707"/>
      <c r="OD75" s="784"/>
      <c r="OE75" s="783"/>
      <c r="OF75" s="784"/>
      <c r="OG75" s="707"/>
      <c r="OH75" s="784"/>
      <c r="OI75" s="706"/>
      <c r="OJ75" s="706"/>
      <c r="OK75" s="783"/>
      <c r="OL75" s="784"/>
      <c r="OM75" s="782"/>
      <c r="OO75" s="783"/>
      <c r="OP75" s="784"/>
      <c r="OQ75" s="783"/>
      <c r="OR75" s="784"/>
      <c r="OS75" s="783"/>
      <c r="OT75" s="784"/>
      <c r="OU75" s="783"/>
      <c r="OV75" s="784"/>
      <c r="OW75" s="707"/>
      <c r="OX75" s="784"/>
      <c r="OY75" s="783"/>
      <c r="OZ75" s="784"/>
      <c r="PA75" s="707"/>
      <c r="PB75" s="784"/>
      <c r="PC75" s="706"/>
      <c r="PD75" s="706"/>
      <c r="PE75" s="783"/>
      <c r="PF75" s="784"/>
      <c r="PG75" s="782"/>
      <c r="PI75" s="783"/>
      <c r="PJ75" s="784"/>
      <c r="PK75" s="783"/>
      <c r="PL75" s="784"/>
      <c r="PM75" s="783"/>
      <c r="PN75" s="784"/>
      <c r="PO75" s="783"/>
      <c r="PP75" s="784"/>
      <c r="PQ75" s="707"/>
      <c r="PR75" s="784"/>
      <c r="PS75" s="783"/>
      <c r="PT75" s="784"/>
      <c r="PU75" s="707"/>
      <c r="PV75" s="784"/>
      <c r="PW75" s="706"/>
      <c r="PX75" s="706"/>
      <c r="PY75" s="783"/>
      <c r="PZ75" s="784"/>
      <c r="QA75" s="782"/>
      <c r="QC75" s="783"/>
      <c r="QD75" s="784"/>
      <c r="QE75" s="783"/>
      <c r="QF75" s="784"/>
      <c r="QG75" s="783"/>
      <c r="QH75" s="784"/>
      <c r="QI75" s="783"/>
      <c r="QJ75" s="784"/>
      <c r="QK75" s="707"/>
      <c r="QL75" s="784"/>
      <c r="QM75" s="783"/>
      <c r="QN75" s="784"/>
      <c r="QO75" s="707"/>
      <c r="QP75" s="784"/>
      <c r="QQ75" s="706"/>
      <c r="QR75" s="706"/>
      <c r="QS75" s="783"/>
      <c r="QT75" s="784"/>
      <c r="QU75" s="782"/>
      <c r="RA75" s="785"/>
      <c r="RB75" s="785"/>
      <c r="RC75" s="677"/>
      <c r="RD75" s="677"/>
      <c r="RE75" s="677"/>
      <c r="RF75" s="677"/>
      <c r="RG75" s="677"/>
      <c r="RH75" s="677"/>
      <c r="RI75" s="677"/>
      <c r="RJ75" s="677"/>
      <c r="RK75" s="677"/>
      <c r="RL75" s="677"/>
      <c r="RM75" s="677"/>
      <c r="RN75" s="677"/>
      <c r="RO75" s="677"/>
      <c r="RP75" s="677"/>
      <c r="RQ75" s="677"/>
      <c r="RR75" s="677"/>
      <c r="RS75" s="677"/>
      <c r="RT75" s="677"/>
      <c r="RV75" s="675"/>
      <c r="RW75" s="675"/>
      <c r="RX75" s="675"/>
      <c r="RY75" s="675"/>
      <c r="RZ75" s="675"/>
      <c r="SA75" s="675"/>
      <c r="SB75" s="675"/>
      <c r="SC75" s="675"/>
      <c r="SD75" s="675"/>
      <c r="SE75" s="675"/>
      <c r="SG75" s="675"/>
      <c r="SH75" s="675"/>
      <c r="SI75" s="675"/>
      <c r="SJ75" s="675"/>
      <c r="SK75" s="675"/>
      <c r="SL75" s="675"/>
      <c r="SM75" s="675"/>
      <c r="SN75" s="675"/>
      <c r="SO75" s="675"/>
      <c r="SP75" s="675"/>
      <c r="SQ75" s="675"/>
      <c r="SR75" s="675"/>
      <c r="SS75" s="675"/>
      <c r="ST75" s="675"/>
      <c r="SU75" s="675"/>
      <c r="SV75" s="675"/>
      <c r="SW75" s="675"/>
      <c r="SX75" s="675"/>
      <c r="SY75" s="675"/>
      <c r="SZ75" s="675"/>
      <c r="TA75" s="675"/>
      <c r="TB75" s="675"/>
      <c r="TC75" s="675"/>
      <c r="TE75" s="675"/>
      <c r="TF75" s="675"/>
      <c r="TG75" s="675"/>
      <c r="TH75" s="675"/>
      <c r="TI75" s="675"/>
      <c r="TJ75" s="675"/>
      <c r="TK75" s="675"/>
      <c r="TL75" s="675"/>
      <c r="TM75" s="675"/>
      <c r="TN75" s="676"/>
      <c r="TP75" s="675"/>
      <c r="TQ75" s="675"/>
      <c r="TR75" s="675"/>
      <c r="TS75" s="675"/>
      <c r="TT75" s="675"/>
      <c r="TU75" s="675"/>
      <c r="TV75" s="675"/>
      <c r="TW75" s="675"/>
      <c r="TX75" s="675"/>
      <c r="TY75" s="675"/>
      <c r="TZ75" s="675"/>
      <c r="UA75" s="675"/>
      <c r="UB75" s="675"/>
      <c r="UC75" s="675"/>
      <c r="UD75" s="675"/>
      <c r="UE75" s="675"/>
      <c r="UF75" s="675"/>
      <c r="UG75" s="675"/>
      <c r="UH75" s="675"/>
      <c r="UI75" s="675"/>
      <c r="UJ75" s="675"/>
      <c r="UK75" s="675"/>
      <c r="UL75" s="675"/>
      <c r="UN75" s="675"/>
      <c r="UO75" s="675"/>
      <c r="UP75" s="675"/>
      <c r="UQ75" s="675"/>
      <c r="UR75" s="675"/>
      <c r="US75" s="675"/>
      <c r="UT75" s="675"/>
      <c r="UU75" s="675"/>
      <c r="UV75" s="675"/>
      <c r="UW75" s="676"/>
    </row>
    <row r="76" spans="1:569" s="645" customFormat="1" ht="20.100000000000001" customHeight="1">
      <c r="A76" s="677" t="s">
        <v>112</v>
      </c>
      <c r="B76" s="677" t="s">
        <v>112</v>
      </c>
      <c r="C76" s="764" t="s">
        <v>514</v>
      </c>
      <c r="D76" s="764"/>
      <c r="E76" s="792" t="s">
        <v>515</v>
      </c>
      <c r="F76" s="793" t="s">
        <v>504</v>
      </c>
      <c r="G76" s="792" t="s">
        <v>516</v>
      </c>
      <c r="H76" s="794" t="s">
        <v>365</v>
      </c>
      <c r="I76" s="789"/>
      <c r="J76" s="789"/>
      <c r="K76" s="789"/>
      <c r="L76" s="789"/>
      <c r="M76" s="770"/>
      <c r="N76" s="771">
        <f t="shared" si="393"/>
        <v>0</v>
      </c>
      <c r="O76" s="772">
        <f t="shared" si="394"/>
        <v>0</v>
      </c>
      <c r="Q76" s="789"/>
      <c r="R76" s="795"/>
      <c r="S76" s="795"/>
      <c r="T76" s="795"/>
      <c r="U76" s="795"/>
      <c r="V76" s="795"/>
      <c r="W76" s="795"/>
      <c r="X76" s="795"/>
      <c r="Y76" s="690"/>
      <c r="Z76" s="690"/>
      <c r="AA76" s="690"/>
      <c r="AB76" s="690"/>
      <c r="AC76" s="690"/>
      <c r="AD76" s="690"/>
      <c r="AE76" s="690"/>
      <c r="AF76" s="691"/>
      <c r="AH76" s="774">
        <f t="shared" si="461"/>
        <v>120000</v>
      </c>
      <c r="AI76" s="775">
        <f t="shared" si="462"/>
        <v>0</v>
      </c>
      <c r="AJ76" s="774">
        <f t="shared" si="463"/>
        <v>80000</v>
      </c>
      <c r="AK76" s="775">
        <f t="shared" si="464"/>
        <v>0</v>
      </c>
      <c r="AL76" s="774">
        <f t="shared" si="465"/>
        <v>0</v>
      </c>
      <c r="AM76" s="775">
        <f t="shared" si="466"/>
        <v>0</v>
      </c>
      <c r="AN76" s="774">
        <f t="shared" si="467"/>
        <v>0</v>
      </c>
      <c r="AO76" s="775">
        <f t="shared" si="468"/>
        <v>0</v>
      </c>
      <c r="AP76" s="693">
        <f t="shared" si="99"/>
        <v>200000</v>
      </c>
      <c r="AQ76" s="775">
        <f t="shared" si="469"/>
        <v>0</v>
      </c>
      <c r="AR76" s="774">
        <f t="shared" si="470"/>
        <v>0</v>
      </c>
      <c r="AS76" s="775">
        <f t="shared" si="471"/>
        <v>0</v>
      </c>
      <c r="AT76" s="776">
        <f t="shared" si="472"/>
        <v>240000</v>
      </c>
      <c r="AU76" s="776">
        <f t="shared" si="473"/>
        <v>400000</v>
      </c>
      <c r="AV76" s="693">
        <f t="shared" si="103"/>
        <v>200000</v>
      </c>
      <c r="AW76" s="775">
        <f t="shared" si="172"/>
        <v>0</v>
      </c>
      <c r="AX76" s="775">
        <f t="shared" si="474"/>
        <v>0</v>
      </c>
      <c r="AY76" s="775">
        <f t="shared" si="475"/>
        <v>0</v>
      </c>
      <c r="AZ76" s="775">
        <f t="shared" si="475"/>
        <v>0</v>
      </c>
      <c r="BA76" s="693">
        <f t="shared" si="476"/>
        <v>0</v>
      </c>
      <c r="BB76" s="693">
        <f t="shared" si="477"/>
        <v>0</v>
      </c>
      <c r="BC76" s="774">
        <f t="shared" si="478"/>
        <v>0</v>
      </c>
      <c r="BD76" s="775">
        <f t="shared" si="479"/>
        <v>0</v>
      </c>
      <c r="BE76" s="777"/>
      <c r="BG76" s="790">
        <f t="shared" ref="BG76:BG77" si="688">AH76</f>
        <v>120000</v>
      </c>
      <c r="BH76" s="790">
        <f t="shared" si="480"/>
        <v>0</v>
      </c>
      <c r="BI76" s="790">
        <f t="shared" ref="BI76:BI77" si="689">AJ76</f>
        <v>80000</v>
      </c>
      <c r="BJ76" s="790">
        <f t="shared" si="481"/>
        <v>0</v>
      </c>
      <c r="BK76" s="790">
        <f t="shared" ref="BK76:BK77" si="690">AL76</f>
        <v>0</v>
      </c>
      <c r="BL76" s="790">
        <f t="shared" si="482"/>
        <v>0</v>
      </c>
      <c r="BM76" s="790">
        <f t="shared" ref="BM76:BM77" si="691">AN76</f>
        <v>0</v>
      </c>
      <c r="BN76" s="790">
        <f t="shared" si="484"/>
        <v>0</v>
      </c>
      <c r="BO76" s="790">
        <f t="shared" si="105"/>
        <v>200000</v>
      </c>
      <c r="BP76" s="790">
        <f t="shared" si="485"/>
        <v>0</v>
      </c>
      <c r="BQ76" s="790">
        <f t="shared" si="486"/>
        <v>0</v>
      </c>
      <c r="BR76" s="790">
        <f t="shared" si="487"/>
        <v>0</v>
      </c>
      <c r="BS76" s="790">
        <f t="shared" si="107"/>
        <v>200000</v>
      </c>
      <c r="BT76" s="790">
        <f t="shared" si="488"/>
        <v>0</v>
      </c>
      <c r="BU76" s="790">
        <f t="shared" si="489"/>
        <v>0</v>
      </c>
      <c r="BV76" s="790">
        <f t="shared" si="490"/>
        <v>0</v>
      </c>
      <c r="BW76" s="790"/>
      <c r="BX76" s="790">
        <f t="shared" si="491"/>
        <v>0</v>
      </c>
      <c r="BY76" s="791" t="s">
        <v>480</v>
      </c>
      <c r="CA76" s="744"/>
      <c r="CB76" s="745"/>
      <c r="CC76" s="718"/>
      <c r="CD76" s="745"/>
      <c r="CE76" s="718"/>
      <c r="CF76" s="745"/>
      <c r="CG76" s="718"/>
      <c r="CH76" s="745"/>
      <c r="CI76" s="746"/>
      <c r="CJ76" s="745"/>
      <c r="CK76" s="718"/>
      <c r="CL76" s="745"/>
      <c r="CM76" s="746"/>
      <c r="CN76" s="745"/>
      <c r="CO76" s="699">
        <f t="shared" si="499"/>
        <v>0</v>
      </c>
      <c r="CP76" s="699">
        <f t="shared" si="499"/>
        <v>0</v>
      </c>
      <c r="CQ76" s="699">
        <f t="shared" si="499"/>
        <v>0</v>
      </c>
      <c r="CR76" s="699">
        <f t="shared" si="499"/>
        <v>0</v>
      </c>
      <c r="CS76" s="700">
        <f t="shared" si="499"/>
        <v>0</v>
      </c>
      <c r="CT76" s="699">
        <f t="shared" si="499"/>
        <v>0</v>
      </c>
      <c r="CU76" s="699">
        <f t="shared" si="499"/>
        <v>0</v>
      </c>
      <c r="CV76" s="700"/>
      <c r="CW76" s="697"/>
      <c r="CX76" s="696"/>
      <c r="CY76" s="701"/>
      <c r="DA76" s="778">
        <f>IFERROR(VLOOKUP($C76,정민건설!$A$13:$AM$154,28,FALSE),0)</f>
        <v>120000</v>
      </c>
      <c r="DB76" s="775">
        <f t="shared" si="502"/>
        <v>0</v>
      </c>
      <c r="DC76" s="778">
        <f>IFERROR(VLOOKUP($C76,정민건설!$A$13:$AM$154,30,FALSE),0)</f>
        <v>80000</v>
      </c>
      <c r="DD76" s="775">
        <f t="shared" si="503"/>
        <v>0</v>
      </c>
      <c r="DE76" s="774">
        <f>IFERROR(VLOOKUP($C76,정민건설!$A$13:$AM$154,32,FALSE),0)</f>
        <v>0</v>
      </c>
      <c r="DF76" s="775">
        <f t="shared" si="504"/>
        <v>0</v>
      </c>
      <c r="DG76" s="774">
        <f>IFERROR(VLOOKUP($C76,정민건설!$A$13:$AM$154,34,FALSE),0)</f>
        <v>0</v>
      </c>
      <c r="DH76" s="775">
        <f t="shared" si="505"/>
        <v>0</v>
      </c>
      <c r="DI76" s="693">
        <f t="shared" si="110"/>
        <v>200000</v>
      </c>
      <c r="DJ76" s="775">
        <f t="shared" si="506"/>
        <v>0</v>
      </c>
      <c r="DK76" s="778">
        <f t="shared" si="507"/>
        <v>0</v>
      </c>
      <c r="DL76" s="779">
        <f t="shared" si="508"/>
        <v>0</v>
      </c>
      <c r="DM76" s="693">
        <f t="shared" si="112"/>
        <v>200000</v>
      </c>
      <c r="DN76" s="775">
        <f t="shared" si="509"/>
        <v>0</v>
      </c>
      <c r="DO76" s="693">
        <f t="shared" si="510"/>
        <v>0</v>
      </c>
      <c r="DP76" s="693">
        <f t="shared" si="511"/>
        <v>0</v>
      </c>
      <c r="DQ76" s="774"/>
      <c r="DR76" s="775">
        <f t="shared" si="512"/>
        <v>0</v>
      </c>
      <c r="DS76" s="777"/>
      <c r="DU76" s="774">
        <f>IFERROR(VLOOKUP($C76,[1]영만종합건설!$A$13:$AN$154,28,FALSE),0)</f>
        <v>19000</v>
      </c>
      <c r="DV76" s="780">
        <f t="shared" si="513"/>
        <v>0</v>
      </c>
      <c r="DW76" s="774">
        <f>IFERROR(VLOOKUP($C76,[1]영만종합건설!$A$13:$AN$154,30,FALSE),0)</f>
        <v>7000</v>
      </c>
      <c r="DX76" s="780">
        <f t="shared" si="514"/>
        <v>0</v>
      </c>
      <c r="DY76" s="778">
        <f>IFERROR(VLOOKUP($C76,[1]영만종합건설!$A$13:$AN$154,32,FALSE),0)</f>
        <v>0</v>
      </c>
      <c r="DZ76" s="780">
        <f t="shared" si="515"/>
        <v>0</v>
      </c>
      <c r="EA76" s="778">
        <f>IFERROR(VLOOKUP($C76,[1]영만종합건설!$A$13:$AN$154,34,FALSE),0)</f>
        <v>0</v>
      </c>
      <c r="EB76" s="780">
        <f t="shared" si="516"/>
        <v>0</v>
      </c>
      <c r="EC76" s="703">
        <f t="shared" si="113"/>
        <v>26000</v>
      </c>
      <c r="ED76" s="780">
        <f t="shared" si="517"/>
        <v>0</v>
      </c>
      <c r="EE76" s="778">
        <f t="shared" si="518"/>
        <v>0</v>
      </c>
      <c r="EF76" s="779">
        <f t="shared" si="114"/>
        <v>0</v>
      </c>
      <c r="EG76" s="703">
        <f t="shared" si="115"/>
        <v>26000</v>
      </c>
      <c r="EH76" s="780">
        <f t="shared" si="519"/>
        <v>0</v>
      </c>
      <c r="EI76" s="703">
        <f t="shared" si="520"/>
        <v>0</v>
      </c>
      <c r="EJ76" s="703">
        <f t="shared" si="521"/>
        <v>0</v>
      </c>
      <c r="EK76" s="778"/>
      <c r="EL76" s="780">
        <f t="shared" si="522"/>
        <v>0</v>
      </c>
      <c r="EM76" s="781"/>
      <c r="EO76" s="778">
        <f>IFERROR(VLOOKUP($C76,[1]부강종합건설!$A$13:$AM$154,28,FALSE),0)</f>
        <v>15000</v>
      </c>
      <c r="EP76" s="780">
        <f t="shared" si="523"/>
        <v>0</v>
      </c>
      <c r="EQ76" s="778">
        <f>IFERROR(VLOOKUP($C76,[1]부강종합건설!$A$13:$AM$154,30,FALSE),0)</f>
        <v>10000</v>
      </c>
      <c r="ER76" s="780">
        <f t="shared" si="524"/>
        <v>0</v>
      </c>
      <c r="ES76" s="778">
        <f>IFERROR(VLOOKUP($C76,[1]부강종합건설!$A$13:$AM$154,32,FALSE),0)</f>
        <v>0</v>
      </c>
      <c r="ET76" s="780">
        <f t="shared" si="525"/>
        <v>0</v>
      </c>
      <c r="EU76" s="778">
        <f>IFERROR(VLOOKUP($C76,[1]부강종합건설!$A$13:$AM$154,34,FALSE),0)</f>
        <v>3490</v>
      </c>
      <c r="EV76" s="780">
        <f t="shared" si="526"/>
        <v>0</v>
      </c>
      <c r="EW76" s="703">
        <f t="shared" si="116"/>
        <v>28490</v>
      </c>
      <c r="EX76" s="780">
        <f t="shared" si="527"/>
        <v>0</v>
      </c>
      <c r="EY76" s="778">
        <f t="shared" si="528"/>
        <v>0</v>
      </c>
      <c r="EZ76" s="779">
        <f t="shared" si="117"/>
        <v>0</v>
      </c>
      <c r="FA76" s="703">
        <f t="shared" si="118"/>
        <v>28490</v>
      </c>
      <c r="FB76" s="780">
        <f t="shared" si="529"/>
        <v>0</v>
      </c>
      <c r="FC76" s="703">
        <f t="shared" si="530"/>
        <v>0</v>
      </c>
      <c r="FD76" s="703">
        <f t="shared" si="531"/>
        <v>0</v>
      </c>
      <c r="FE76" s="778"/>
      <c r="FF76" s="780">
        <f t="shared" si="532"/>
        <v>0</v>
      </c>
      <c r="FG76" s="782"/>
      <c r="FI76" s="774">
        <f>IFERROR(VLOOKUP($C76,[1]대도엔지니어링!$A$13:$AN$154,28,FALSE),0)</f>
        <v>3872</v>
      </c>
      <c r="FJ76" s="775">
        <f t="shared" si="533"/>
        <v>0</v>
      </c>
      <c r="FK76" s="774">
        <f>IFERROR(VLOOKUP($C76,[1]대도엔지니어링!$A$13:$AN$154,30,FALSE),0)</f>
        <v>10648</v>
      </c>
      <c r="FL76" s="775">
        <f t="shared" si="534"/>
        <v>0</v>
      </c>
      <c r="FM76" s="774">
        <f>IFERROR(VLOOKUP($C76,[1]대도엔지니어링!$A$13:$AN$154,32,FALSE),0)</f>
        <v>0</v>
      </c>
      <c r="FN76" s="775">
        <f t="shared" si="535"/>
        <v>0</v>
      </c>
      <c r="FO76" s="774">
        <f>IFERROR(VLOOKUP($C76,[1]대도엔지니어링!$A$13:$AN$154,34,FALSE),0)</f>
        <v>410</v>
      </c>
      <c r="FP76" s="775">
        <f t="shared" si="536"/>
        <v>0</v>
      </c>
      <c r="FQ76" s="693">
        <f t="shared" si="119"/>
        <v>14930</v>
      </c>
      <c r="FR76" s="775">
        <f t="shared" si="537"/>
        <v>0</v>
      </c>
      <c r="FS76" s="774">
        <f t="shared" si="120"/>
        <v>1194.0182102952381</v>
      </c>
      <c r="FT76" s="775">
        <f t="shared" si="538"/>
        <v>0</v>
      </c>
      <c r="FU76" s="693">
        <f t="shared" si="121"/>
        <v>16124.018210295239</v>
      </c>
      <c r="FV76" s="775">
        <f t="shared" si="539"/>
        <v>0</v>
      </c>
      <c r="FW76" s="693">
        <f t="shared" si="540"/>
        <v>0</v>
      </c>
      <c r="FX76" s="693">
        <f t="shared" si="541"/>
        <v>0</v>
      </c>
      <c r="FY76" s="774"/>
      <c r="FZ76" s="775">
        <f t="shared" si="542"/>
        <v>0</v>
      </c>
      <c r="GA76" s="782"/>
      <c r="GC76" s="774">
        <f>IFERROR(VLOOKUP($C76,[1]부명엔지니어링!$A$13:$AN$154,28,FALSE),0)</f>
        <v>35000</v>
      </c>
      <c r="GD76" s="775">
        <f t="shared" si="543"/>
        <v>0</v>
      </c>
      <c r="GE76" s="774">
        <f>IFERROR(VLOOKUP($C76,[1]부명엔지니어링!$A$13:$AN$154,30,FALSE),0)</f>
        <v>20000</v>
      </c>
      <c r="GF76" s="775">
        <f t="shared" si="544"/>
        <v>0</v>
      </c>
      <c r="GG76" s="774">
        <f>IFERROR(VLOOKUP($C76,[1]부명엔지니어링!$A$13:$AN$154,32,FALSE),0)</f>
        <v>5000</v>
      </c>
      <c r="GH76" s="775">
        <f t="shared" si="545"/>
        <v>0</v>
      </c>
      <c r="GI76" s="774">
        <f>IFERROR(VLOOKUP($C76,[1]부명엔지니어링!$A$13:$AN$154,34,FALSE),0)</f>
        <v>0</v>
      </c>
      <c r="GJ76" s="775">
        <f t="shared" si="546"/>
        <v>0</v>
      </c>
      <c r="GK76" s="693">
        <f t="shared" si="122"/>
        <v>60000</v>
      </c>
      <c r="GL76" s="775">
        <f t="shared" si="547"/>
        <v>0</v>
      </c>
      <c r="GM76" s="774">
        <f t="shared" si="548"/>
        <v>0</v>
      </c>
      <c r="GN76" s="775">
        <f t="shared" si="123"/>
        <v>0</v>
      </c>
      <c r="GO76" s="693">
        <f t="shared" si="124"/>
        <v>60000</v>
      </c>
      <c r="GP76" s="775">
        <f t="shared" si="549"/>
        <v>0</v>
      </c>
      <c r="GQ76" s="693">
        <f t="shared" si="550"/>
        <v>0</v>
      </c>
      <c r="GR76" s="693">
        <f t="shared" si="551"/>
        <v>0</v>
      </c>
      <c r="GS76" s="774"/>
      <c r="GT76" s="775">
        <f t="shared" si="552"/>
        <v>0</v>
      </c>
      <c r="GU76" s="782"/>
      <c r="GW76" s="790">
        <f t="shared" si="684"/>
        <v>120000</v>
      </c>
      <c r="GX76" s="790">
        <f t="shared" si="553"/>
        <v>0</v>
      </c>
      <c r="GY76" s="790">
        <f t="shared" si="685"/>
        <v>80000</v>
      </c>
      <c r="GZ76" s="790">
        <f t="shared" si="554"/>
        <v>0</v>
      </c>
      <c r="HA76" s="790">
        <f t="shared" si="686"/>
        <v>0</v>
      </c>
      <c r="HB76" s="790">
        <f t="shared" si="555"/>
        <v>0</v>
      </c>
      <c r="HC76" s="790">
        <f t="shared" si="687"/>
        <v>0</v>
      </c>
      <c r="HD76" s="790">
        <f t="shared" si="556"/>
        <v>0</v>
      </c>
      <c r="HE76" s="790">
        <f t="shared" si="125"/>
        <v>200000</v>
      </c>
      <c r="HF76" s="790">
        <f t="shared" si="557"/>
        <v>0</v>
      </c>
      <c r="HG76" s="790">
        <f t="shared" si="558"/>
        <v>0</v>
      </c>
      <c r="HH76" s="790">
        <f t="shared" si="126"/>
        <v>0</v>
      </c>
      <c r="HI76" s="790">
        <f t="shared" si="127"/>
        <v>200000</v>
      </c>
      <c r="HJ76" s="790">
        <f t="shared" si="559"/>
        <v>0</v>
      </c>
      <c r="HK76" s="790">
        <f t="shared" si="560"/>
        <v>0</v>
      </c>
      <c r="HL76" s="790">
        <f t="shared" si="561"/>
        <v>0</v>
      </c>
      <c r="HM76" s="790"/>
      <c r="HN76" s="790">
        <f t="shared" si="562"/>
        <v>0</v>
      </c>
      <c r="HO76" s="791" t="s">
        <v>480</v>
      </c>
      <c r="HQ76" s="783"/>
      <c r="HR76" s="784"/>
      <c r="HS76" s="783"/>
      <c r="HT76" s="784"/>
      <c r="HU76" s="783"/>
      <c r="HV76" s="784"/>
      <c r="HW76" s="783"/>
      <c r="HX76" s="784"/>
      <c r="HY76" s="707"/>
      <c r="HZ76" s="784"/>
      <c r="IA76" s="783"/>
      <c r="IB76" s="784"/>
      <c r="IC76" s="707"/>
      <c r="ID76" s="784"/>
      <c r="IE76" s="706"/>
      <c r="IF76" s="706"/>
      <c r="IG76" s="783"/>
      <c r="IH76" s="784"/>
      <c r="II76" s="782"/>
      <c r="IK76" s="783"/>
      <c r="IL76" s="784"/>
      <c r="IM76" s="783"/>
      <c r="IN76" s="784"/>
      <c r="IO76" s="783"/>
      <c r="IP76" s="784"/>
      <c r="IQ76" s="783"/>
      <c r="IR76" s="784"/>
      <c r="IS76" s="707"/>
      <c r="IT76" s="784"/>
      <c r="IU76" s="783"/>
      <c r="IV76" s="784"/>
      <c r="IW76" s="707"/>
      <c r="IX76" s="784"/>
      <c r="IY76" s="706"/>
      <c r="IZ76" s="706"/>
      <c r="JA76" s="783"/>
      <c r="JB76" s="784"/>
      <c r="JC76" s="782"/>
      <c r="JE76" s="783"/>
      <c r="JF76" s="784"/>
      <c r="JG76" s="783"/>
      <c r="JH76" s="784"/>
      <c r="JI76" s="783"/>
      <c r="JJ76" s="784"/>
      <c r="JK76" s="783"/>
      <c r="JL76" s="784"/>
      <c r="JM76" s="707"/>
      <c r="JN76" s="784"/>
      <c r="JO76" s="783"/>
      <c r="JP76" s="784"/>
      <c r="JQ76" s="707"/>
      <c r="JR76" s="784"/>
      <c r="JS76" s="706"/>
      <c r="JT76" s="706"/>
      <c r="JU76" s="783"/>
      <c r="JV76" s="784"/>
      <c r="JW76" s="782"/>
      <c r="JY76" s="783"/>
      <c r="JZ76" s="784"/>
      <c r="KA76" s="783"/>
      <c r="KB76" s="784"/>
      <c r="KC76" s="783"/>
      <c r="KD76" s="784"/>
      <c r="KE76" s="783"/>
      <c r="KF76" s="784"/>
      <c r="KG76" s="707"/>
      <c r="KH76" s="784"/>
      <c r="KI76" s="783"/>
      <c r="KJ76" s="784"/>
      <c r="KK76" s="707"/>
      <c r="KL76" s="784"/>
      <c r="KM76" s="706"/>
      <c r="KN76" s="706"/>
      <c r="KO76" s="783"/>
      <c r="KP76" s="784"/>
      <c r="KQ76" s="782"/>
      <c r="KS76" s="783"/>
      <c r="KT76" s="784"/>
      <c r="KU76" s="783"/>
      <c r="KV76" s="784"/>
      <c r="KW76" s="783"/>
      <c r="KX76" s="784"/>
      <c r="KY76" s="783"/>
      <c r="KZ76" s="784"/>
      <c r="LA76" s="707"/>
      <c r="LB76" s="784"/>
      <c r="LC76" s="783"/>
      <c r="LD76" s="784"/>
      <c r="LE76" s="707"/>
      <c r="LF76" s="784"/>
      <c r="LG76" s="706"/>
      <c r="LH76" s="706"/>
      <c r="LI76" s="783"/>
      <c r="LJ76" s="784"/>
      <c r="LK76" s="782"/>
      <c r="LM76" s="783"/>
      <c r="LN76" s="784"/>
      <c r="LO76" s="783"/>
      <c r="LP76" s="784"/>
      <c r="LQ76" s="783"/>
      <c r="LR76" s="784"/>
      <c r="LS76" s="783"/>
      <c r="LT76" s="784"/>
      <c r="LU76" s="707"/>
      <c r="LV76" s="784"/>
      <c r="LW76" s="783"/>
      <c r="LX76" s="784"/>
      <c r="LY76" s="707"/>
      <c r="LZ76" s="784"/>
      <c r="MA76" s="706"/>
      <c r="MB76" s="706"/>
      <c r="MC76" s="783"/>
      <c r="MD76" s="784"/>
      <c r="ME76" s="782"/>
      <c r="MG76" s="783"/>
      <c r="MH76" s="784"/>
      <c r="MI76" s="783"/>
      <c r="MJ76" s="784"/>
      <c r="MK76" s="783"/>
      <c r="ML76" s="784"/>
      <c r="MM76" s="783"/>
      <c r="MN76" s="784"/>
      <c r="MO76" s="707"/>
      <c r="MP76" s="784"/>
      <c r="MQ76" s="783"/>
      <c r="MR76" s="784"/>
      <c r="MS76" s="707"/>
      <c r="MT76" s="784"/>
      <c r="MU76" s="706"/>
      <c r="MV76" s="706"/>
      <c r="MW76" s="783"/>
      <c r="MX76" s="784"/>
      <c r="MY76" s="782"/>
      <c r="NA76" s="783"/>
      <c r="NB76" s="784"/>
      <c r="NC76" s="783"/>
      <c r="ND76" s="784"/>
      <c r="NE76" s="783"/>
      <c r="NF76" s="784"/>
      <c r="NG76" s="783"/>
      <c r="NH76" s="784"/>
      <c r="NI76" s="707"/>
      <c r="NJ76" s="784"/>
      <c r="NK76" s="783"/>
      <c r="NL76" s="784"/>
      <c r="NM76" s="707"/>
      <c r="NN76" s="784"/>
      <c r="NO76" s="706"/>
      <c r="NP76" s="706"/>
      <c r="NQ76" s="783"/>
      <c r="NR76" s="784"/>
      <c r="NS76" s="782"/>
      <c r="NU76" s="783"/>
      <c r="NV76" s="784"/>
      <c r="NW76" s="783"/>
      <c r="NX76" s="784"/>
      <c r="NY76" s="783"/>
      <c r="NZ76" s="784"/>
      <c r="OA76" s="783"/>
      <c r="OB76" s="784"/>
      <c r="OC76" s="707"/>
      <c r="OD76" s="784"/>
      <c r="OE76" s="783"/>
      <c r="OF76" s="784"/>
      <c r="OG76" s="707"/>
      <c r="OH76" s="784"/>
      <c r="OI76" s="706"/>
      <c r="OJ76" s="706"/>
      <c r="OK76" s="783"/>
      <c r="OL76" s="784"/>
      <c r="OM76" s="782"/>
      <c r="OO76" s="783"/>
      <c r="OP76" s="784"/>
      <c r="OQ76" s="783"/>
      <c r="OR76" s="784"/>
      <c r="OS76" s="783"/>
      <c r="OT76" s="784"/>
      <c r="OU76" s="783"/>
      <c r="OV76" s="784"/>
      <c r="OW76" s="707"/>
      <c r="OX76" s="784"/>
      <c r="OY76" s="783"/>
      <c r="OZ76" s="784"/>
      <c r="PA76" s="707"/>
      <c r="PB76" s="784"/>
      <c r="PC76" s="706"/>
      <c r="PD76" s="706"/>
      <c r="PE76" s="783"/>
      <c r="PF76" s="784"/>
      <c r="PG76" s="782"/>
      <c r="PI76" s="783"/>
      <c r="PJ76" s="784"/>
      <c r="PK76" s="783"/>
      <c r="PL76" s="784"/>
      <c r="PM76" s="783"/>
      <c r="PN76" s="784"/>
      <c r="PO76" s="783"/>
      <c r="PP76" s="784"/>
      <c r="PQ76" s="707"/>
      <c r="PR76" s="784"/>
      <c r="PS76" s="783"/>
      <c r="PT76" s="784"/>
      <c r="PU76" s="707"/>
      <c r="PV76" s="784"/>
      <c r="PW76" s="706"/>
      <c r="PX76" s="706"/>
      <c r="PY76" s="783"/>
      <c r="PZ76" s="784"/>
      <c r="QA76" s="782"/>
      <c r="QC76" s="783"/>
      <c r="QD76" s="784"/>
      <c r="QE76" s="783"/>
      <c r="QF76" s="784"/>
      <c r="QG76" s="783"/>
      <c r="QH76" s="784"/>
      <c r="QI76" s="783"/>
      <c r="QJ76" s="784"/>
      <c r="QK76" s="707"/>
      <c r="QL76" s="784"/>
      <c r="QM76" s="783"/>
      <c r="QN76" s="784"/>
      <c r="QO76" s="707"/>
      <c r="QP76" s="784"/>
      <c r="QQ76" s="706"/>
      <c r="QR76" s="706"/>
      <c r="QS76" s="783"/>
      <c r="QT76" s="784"/>
      <c r="QU76" s="782"/>
      <c r="RA76" s="785"/>
      <c r="RB76" s="785"/>
      <c r="RC76" s="677"/>
      <c r="RD76" s="677"/>
      <c r="RE76" s="677"/>
      <c r="RF76" s="677"/>
      <c r="RG76" s="677"/>
      <c r="RH76" s="677"/>
      <c r="RI76" s="677"/>
      <c r="RJ76" s="677"/>
      <c r="RK76" s="677"/>
      <c r="RL76" s="677"/>
      <c r="RM76" s="677"/>
      <c r="RN76" s="677"/>
      <c r="RO76" s="677"/>
      <c r="RP76" s="677"/>
      <c r="RQ76" s="677"/>
      <c r="RR76" s="677"/>
      <c r="RS76" s="677"/>
      <c r="RT76" s="677"/>
      <c r="RV76" s="675"/>
      <c r="RW76" s="675"/>
      <c r="RX76" s="675"/>
      <c r="RY76" s="675"/>
      <c r="RZ76" s="675"/>
      <c r="SA76" s="675"/>
      <c r="SB76" s="675"/>
      <c r="SC76" s="675"/>
      <c r="SD76" s="675"/>
      <c r="SE76" s="675"/>
      <c r="SG76" s="675"/>
      <c r="SH76" s="675"/>
      <c r="SI76" s="675"/>
      <c r="SJ76" s="675"/>
      <c r="SK76" s="675"/>
      <c r="SL76" s="675"/>
      <c r="SM76" s="675"/>
      <c r="SN76" s="675"/>
      <c r="SO76" s="675"/>
      <c r="SP76" s="675"/>
      <c r="SQ76" s="675"/>
      <c r="SR76" s="675"/>
      <c r="SS76" s="675"/>
      <c r="ST76" s="675"/>
      <c r="SU76" s="675"/>
      <c r="SV76" s="675"/>
      <c r="SW76" s="675"/>
      <c r="SX76" s="675"/>
      <c r="SY76" s="675"/>
      <c r="SZ76" s="675"/>
      <c r="TA76" s="675"/>
      <c r="TB76" s="675"/>
      <c r="TC76" s="675"/>
      <c r="TE76" s="675"/>
      <c r="TF76" s="675"/>
      <c r="TG76" s="675"/>
      <c r="TH76" s="675"/>
      <c r="TI76" s="675"/>
      <c r="TJ76" s="675"/>
      <c r="TK76" s="675"/>
      <c r="TL76" s="675"/>
      <c r="TM76" s="675"/>
      <c r="TN76" s="676"/>
      <c r="TP76" s="675"/>
      <c r="TQ76" s="675"/>
      <c r="TR76" s="675"/>
      <c r="TS76" s="675"/>
      <c r="TT76" s="675"/>
      <c r="TU76" s="675"/>
      <c r="TV76" s="675"/>
      <c r="TW76" s="675"/>
      <c r="TX76" s="675"/>
      <c r="TY76" s="675"/>
      <c r="TZ76" s="675"/>
      <c r="UA76" s="675"/>
      <c r="UB76" s="675"/>
      <c r="UC76" s="675"/>
      <c r="UD76" s="675"/>
      <c r="UE76" s="675"/>
      <c r="UF76" s="675"/>
      <c r="UG76" s="675"/>
      <c r="UH76" s="675"/>
      <c r="UI76" s="675"/>
      <c r="UJ76" s="675"/>
      <c r="UK76" s="675"/>
      <c r="UL76" s="675"/>
      <c r="UN76" s="675"/>
      <c r="UO76" s="675"/>
      <c r="UP76" s="675"/>
      <c r="UQ76" s="675"/>
      <c r="UR76" s="675"/>
      <c r="US76" s="675"/>
      <c r="UT76" s="675"/>
      <c r="UU76" s="675"/>
      <c r="UV76" s="675"/>
      <c r="UW76" s="676"/>
    </row>
    <row r="77" spans="1:569" s="645" customFormat="1" ht="20.100000000000001" customHeight="1">
      <c r="A77" s="677" t="s">
        <v>112</v>
      </c>
      <c r="B77" s="677" t="s">
        <v>112</v>
      </c>
      <c r="C77" s="764" t="s">
        <v>517</v>
      </c>
      <c r="D77" s="764"/>
      <c r="E77" s="792" t="s">
        <v>515</v>
      </c>
      <c r="F77" s="793" t="s">
        <v>497</v>
      </c>
      <c r="G77" s="792" t="s">
        <v>518</v>
      </c>
      <c r="H77" s="794" t="s">
        <v>365</v>
      </c>
      <c r="I77" s="789"/>
      <c r="J77" s="789"/>
      <c r="K77" s="789"/>
      <c r="L77" s="789"/>
      <c r="M77" s="770"/>
      <c r="N77" s="771">
        <f t="shared" si="393"/>
        <v>0</v>
      </c>
      <c r="O77" s="772">
        <f t="shared" si="394"/>
        <v>0</v>
      </c>
      <c r="Q77" s="789"/>
      <c r="R77" s="795"/>
      <c r="S77" s="795"/>
      <c r="T77" s="795"/>
      <c r="U77" s="795"/>
      <c r="V77" s="795"/>
      <c r="W77" s="795"/>
      <c r="X77" s="795"/>
      <c r="Y77" s="690"/>
      <c r="Z77" s="690"/>
      <c r="AA77" s="690"/>
      <c r="AB77" s="690"/>
      <c r="AC77" s="690"/>
      <c r="AD77" s="690"/>
      <c r="AE77" s="690"/>
      <c r="AF77" s="691"/>
      <c r="AH77" s="774">
        <f t="shared" si="461"/>
        <v>120000</v>
      </c>
      <c r="AI77" s="775">
        <f t="shared" si="462"/>
        <v>0</v>
      </c>
      <c r="AJ77" s="774">
        <f t="shared" si="463"/>
        <v>100000</v>
      </c>
      <c r="AK77" s="775">
        <f t="shared" si="464"/>
        <v>0</v>
      </c>
      <c r="AL77" s="774">
        <f t="shared" si="465"/>
        <v>0</v>
      </c>
      <c r="AM77" s="775">
        <f t="shared" si="466"/>
        <v>0</v>
      </c>
      <c r="AN77" s="774">
        <f t="shared" si="467"/>
        <v>0</v>
      </c>
      <c r="AO77" s="775">
        <f t="shared" si="468"/>
        <v>0</v>
      </c>
      <c r="AP77" s="693">
        <f t="shared" si="99"/>
        <v>220000</v>
      </c>
      <c r="AQ77" s="775">
        <f t="shared" si="469"/>
        <v>0</v>
      </c>
      <c r="AR77" s="774">
        <f t="shared" si="470"/>
        <v>0</v>
      </c>
      <c r="AS77" s="775">
        <f t="shared" si="471"/>
        <v>0</v>
      </c>
      <c r="AT77" s="776">
        <f t="shared" si="472"/>
        <v>264000</v>
      </c>
      <c r="AU77" s="776">
        <f t="shared" si="473"/>
        <v>440000</v>
      </c>
      <c r="AV77" s="693">
        <f t="shared" si="103"/>
        <v>220000</v>
      </c>
      <c r="AW77" s="775">
        <f t="shared" si="172"/>
        <v>0</v>
      </c>
      <c r="AX77" s="775">
        <f t="shared" si="474"/>
        <v>0</v>
      </c>
      <c r="AY77" s="775">
        <f t="shared" si="475"/>
        <v>0</v>
      </c>
      <c r="AZ77" s="775">
        <f t="shared" si="475"/>
        <v>0</v>
      </c>
      <c r="BA77" s="693">
        <f t="shared" si="476"/>
        <v>0</v>
      </c>
      <c r="BB77" s="693">
        <f t="shared" si="477"/>
        <v>0</v>
      </c>
      <c r="BC77" s="774">
        <f t="shared" si="478"/>
        <v>0</v>
      </c>
      <c r="BD77" s="775">
        <f t="shared" si="479"/>
        <v>0</v>
      </c>
      <c r="BE77" s="777"/>
      <c r="BG77" s="790">
        <f t="shared" si="688"/>
        <v>120000</v>
      </c>
      <c r="BH77" s="790">
        <f t="shared" si="480"/>
        <v>0</v>
      </c>
      <c r="BI77" s="790">
        <f t="shared" si="689"/>
        <v>100000</v>
      </c>
      <c r="BJ77" s="790">
        <f t="shared" si="481"/>
        <v>0</v>
      </c>
      <c r="BK77" s="790">
        <f t="shared" si="690"/>
        <v>0</v>
      </c>
      <c r="BL77" s="790">
        <f t="shared" si="482"/>
        <v>0</v>
      </c>
      <c r="BM77" s="790">
        <f t="shared" si="691"/>
        <v>0</v>
      </c>
      <c r="BN77" s="790">
        <f t="shared" si="484"/>
        <v>0</v>
      </c>
      <c r="BO77" s="790">
        <f t="shared" si="105"/>
        <v>220000</v>
      </c>
      <c r="BP77" s="790">
        <f t="shared" si="485"/>
        <v>0</v>
      </c>
      <c r="BQ77" s="790">
        <f t="shared" si="486"/>
        <v>0</v>
      </c>
      <c r="BR77" s="790">
        <f t="shared" si="487"/>
        <v>0</v>
      </c>
      <c r="BS77" s="790">
        <f t="shared" si="107"/>
        <v>220000</v>
      </c>
      <c r="BT77" s="790">
        <f t="shared" si="488"/>
        <v>0</v>
      </c>
      <c r="BU77" s="790">
        <f t="shared" si="489"/>
        <v>0</v>
      </c>
      <c r="BV77" s="790">
        <f t="shared" si="490"/>
        <v>0</v>
      </c>
      <c r="BW77" s="790"/>
      <c r="BX77" s="790">
        <f t="shared" si="491"/>
        <v>0</v>
      </c>
      <c r="BY77" s="791" t="s">
        <v>519</v>
      </c>
      <c r="CA77" s="744"/>
      <c r="CB77" s="745"/>
      <c r="CC77" s="718"/>
      <c r="CD77" s="745"/>
      <c r="CE77" s="718"/>
      <c r="CF77" s="745"/>
      <c r="CG77" s="718"/>
      <c r="CH77" s="745"/>
      <c r="CI77" s="746"/>
      <c r="CJ77" s="745"/>
      <c r="CK77" s="718"/>
      <c r="CL77" s="745"/>
      <c r="CM77" s="746"/>
      <c r="CN77" s="745"/>
      <c r="CO77" s="699">
        <f t="shared" si="499"/>
        <v>0</v>
      </c>
      <c r="CP77" s="699">
        <f t="shared" si="499"/>
        <v>0</v>
      </c>
      <c r="CQ77" s="699">
        <f t="shared" si="499"/>
        <v>0</v>
      </c>
      <c r="CR77" s="699">
        <f t="shared" si="499"/>
        <v>0</v>
      </c>
      <c r="CS77" s="700">
        <f t="shared" si="499"/>
        <v>0</v>
      </c>
      <c r="CT77" s="699">
        <f t="shared" si="499"/>
        <v>0</v>
      </c>
      <c r="CU77" s="699">
        <f t="shared" si="499"/>
        <v>0</v>
      </c>
      <c r="CV77" s="700"/>
      <c r="CW77" s="697"/>
      <c r="CX77" s="696"/>
      <c r="CY77" s="701"/>
      <c r="DA77" s="778">
        <f>IFERROR(VLOOKUP($C77,정민건설!$A$13:$AM$154,28,FALSE),0)</f>
        <v>120000</v>
      </c>
      <c r="DB77" s="775">
        <f t="shared" si="502"/>
        <v>0</v>
      </c>
      <c r="DC77" s="778">
        <f>IFERROR(VLOOKUP($C77,정민건설!$A$13:$AM$154,30,FALSE),0)</f>
        <v>100000</v>
      </c>
      <c r="DD77" s="775">
        <f t="shared" si="503"/>
        <v>0</v>
      </c>
      <c r="DE77" s="774">
        <f>IFERROR(VLOOKUP($C77,정민건설!$A$13:$AM$154,32,FALSE),0)</f>
        <v>0</v>
      </c>
      <c r="DF77" s="775">
        <f t="shared" si="504"/>
        <v>0</v>
      </c>
      <c r="DG77" s="774">
        <f>IFERROR(VLOOKUP($C77,정민건설!$A$13:$AM$154,34,FALSE),0)</f>
        <v>0</v>
      </c>
      <c r="DH77" s="775">
        <f t="shared" si="505"/>
        <v>0</v>
      </c>
      <c r="DI77" s="693">
        <f t="shared" si="110"/>
        <v>220000</v>
      </c>
      <c r="DJ77" s="775">
        <f t="shared" si="506"/>
        <v>0</v>
      </c>
      <c r="DK77" s="778">
        <f t="shared" si="507"/>
        <v>0</v>
      </c>
      <c r="DL77" s="779">
        <f t="shared" si="508"/>
        <v>0</v>
      </c>
      <c r="DM77" s="693">
        <f t="shared" si="112"/>
        <v>220000</v>
      </c>
      <c r="DN77" s="775">
        <f t="shared" si="509"/>
        <v>0</v>
      </c>
      <c r="DO77" s="693">
        <f t="shared" si="510"/>
        <v>0</v>
      </c>
      <c r="DP77" s="693">
        <f t="shared" si="511"/>
        <v>0</v>
      </c>
      <c r="DQ77" s="774"/>
      <c r="DR77" s="775">
        <f t="shared" si="512"/>
        <v>0</v>
      </c>
      <c r="DS77" s="777"/>
      <c r="DU77" s="774">
        <f>IFERROR(VLOOKUP($C77,[1]영만종합건설!$A$13:$AN$154,28,FALSE),0)</f>
        <v>19000</v>
      </c>
      <c r="DV77" s="780">
        <f t="shared" si="513"/>
        <v>0</v>
      </c>
      <c r="DW77" s="774">
        <f>IFERROR(VLOOKUP($C77,[1]영만종합건설!$A$13:$AN$154,30,FALSE),0)</f>
        <v>7000</v>
      </c>
      <c r="DX77" s="780">
        <f t="shared" si="514"/>
        <v>0</v>
      </c>
      <c r="DY77" s="778">
        <f>IFERROR(VLOOKUP($C77,[1]영만종합건설!$A$13:$AN$154,32,FALSE),0)</f>
        <v>0</v>
      </c>
      <c r="DZ77" s="780">
        <f t="shared" si="515"/>
        <v>0</v>
      </c>
      <c r="EA77" s="778">
        <f>IFERROR(VLOOKUP($C77,[1]영만종합건설!$A$13:$AN$154,34,FALSE),0)</f>
        <v>0</v>
      </c>
      <c r="EB77" s="780">
        <f t="shared" si="516"/>
        <v>0</v>
      </c>
      <c r="EC77" s="703">
        <f t="shared" si="113"/>
        <v>26000</v>
      </c>
      <c r="ED77" s="780">
        <f t="shared" si="517"/>
        <v>0</v>
      </c>
      <c r="EE77" s="778">
        <f t="shared" si="518"/>
        <v>0</v>
      </c>
      <c r="EF77" s="779">
        <f t="shared" si="114"/>
        <v>0</v>
      </c>
      <c r="EG77" s="703">
        <f t="shared" si="115"/>
        <v>26000</v>
      </c>
      <c r="EH77" s="780">
        <f t="shared" si="519"/>
        <v>0</v>
      </c>
      <c r="EI77" s="703">
        <f t="shared" si="520"/>
        <v>0</v>
      </c>
      <c r="EJ77" s="703">
        <f t="shared" si="521"/>
        <v>0</v>
      </c>
      <c r="EK77" s="778"/>
      <c r="EL77" s="780">
        <f t="shared" si="522"/>
        <v>0</v>
      </c>
      <c r="EM77" s="781"/>
      <c r="EO77" s="778">
        <f>IFERROR(VLOOKUP($C77,[1]부강종합건설!$A$13:$AM$154,28,FALSE),0)</f>
        <v>15000</v>
      </c>
      <c r="EP77" s="780">
        <f t="shared" si="523"/>
        <v>0</v>
      </c>
      <c r="EQ77" s="778">
        <f>IFERROR(VLOOKUP($C77,[1]부강종합건설!$A$13:$AM$154,30,FALSE),0)</f>
        <v>10000</v>
      </c>
      <c r="ER77" s="780">
        <f t="shared" si="524"/>
        <v>0</v>
      </c>
      <c r="ES77" s="778">
        <f>IFERROR(VLOOKUP($C77,[1]부강종합건설!$A$13:$AM$154,32,FALSE),0)</f>
        <v>0</v>
      </c>
      <c r="ET77" s="780">
        <f t="shared" si="525"/>
        <v>0</v>
      </c>
      <c r="EU77" s="778">
        <f>IFERROR(VLOOKUP($C77,[1]부강종합건설!$A$13:$AM$154,34,FALSE),0)</f>
        <v>3490</v>
      </c>
      <c r="EV77" s="780">
        <f t="shared" si="526"/>
        <v>0</v>
      </c>
      <c r="EW77" s="703">
        <f t="shared" si="116"/>
        <v>28490</v>
      </c>
      <c r="EX77" s="780">
        <f t="shared" si="527"/>
        <v>0</v>
      </c>
      <c r="EY77" s="778">
        <f t="shared" si="528"/>
        <v>0</v>
      </c>
      <c r="EZ77" s="779">
        <f t="shared" si="117"/>
        <v>0</v>
      </c>
      <c r="FA77" s="703">
        <f t="shared" si="118"/>
        <v>28490</v>
      </c>
      <c r="FB77" s="780">
        <f t="shared" si="529"/>
        <v>0</v>
      </c>
      <c r="FC77" s="703">
        <f t="shared" si="530"/>
        <v>0</v>
      </c>
      <c r="FD77" s="703">
        <f t="shared" si="531"/>
        <v>0</v>
      </c>
      <c r="FE77" s="778"/>
      <c r="FF77" s="780">
        <f t="shared" si="532"/>
        <v>0</v>
      </c>
      <c r="FG77" s="782"/>
      <c r="FI77" s="774">
        <f>IFERROR(VLOOKUP($C77,[1]대도엔지니어링!$A$13:$AN$154,28,FALSE),0)</f>
        <v>3872</v>
      </c>
      <c r="FJ77" s="775">
        <f t="shared" si="533"/>
        <v>0</v>
      </c>
      <c r="FK77" s="774">
        <f>IFERROR(VLOOKUP($C77,[1]대도엔지니어링!$A$13:$AN$154,30,FALSE),0)</f>
        <v>10648</v>
      </c>
      <c r="FL77" s="775">
        <f t="shared" si="534"/>
        <v>0</v>
      </c>
      <c r="FM77" s="774">
        <f>IFERROR(VLOOKUP($C77,[1]대도엔지니어링!$A$13:$AN$154,32,FALSE),0)</f>
        <v>0</v>
      </c>
      <c r="FN77" s="775">
        <f t="shared" si="535"/>
        <v>0</v>
      </c>
      <c r="FO77" s="774">
        <f>IFERROR(VLOOKUP($C77,[1]대도엔지니어링!$A$13:$AN$154,34,FALSE),0)</f>
        <v>410</v>
      </c>
      <c r="FP77" s="775">
        <f t="shared" si="536"/>
        <v>0</v>
      </c>
      <c r="FQ77" s="693">
        <f t="shared" si="119"/>
        <v>14930</v>
      </c>
      <c r="FR77" s="775">
        <f t="shared" si="537"/>
        <v>0</v>
      </c>
      <c r="FS77" s="774">
        <f t="shared" si="120"/>
        <v>1194.0182102952381</v>
      </c>
      <c r="FT77" s="775">
        <f t="shared" si="538"/>
        <v>0</v>
      </c>
      <c r="FU77" s="693">
        <f t="shared" si="121"/>
        <v>16124.018210295239</v>
      </c>
      <c r="FV77" s="775">
        <f t="shared" si="539"/>
        <v>0</v>
      </c>
      <c r="FW77" s="693">
        <f t="shared" si="540"/>
        <v>0</v>
      </c>
      <c r="FX77" s="693">
        <f t="shared" si="541"/>
        <v>0</v>
      </c>
      <c r="FY77" s="774"/>
      <c r="FZ77" s="775">
        <f t="shared" si="542"/>
        <v>0</v>
      </c>
      <c r="GA77" s="782"/>
      <c r="GC77" s="774">
        <f>IFERROR(VLOOKUP($C77,[1]부명엔지니어링!$A$13:$AN$154,28,FALSE),0)</f>
        <v>35000</v>
      </c>
      <c r="GD77" s="775">
        <f t="shared" si="543"/>
        <v>0</v>
      </c>
      <c r="GE77" s="774">
        <f>IFERROR(VLOOKUP($C77,[1]부명엔지니어링!$A$13:$AN$154,30,FALSE),0)</f>
        <v>25000</v>
      </c>
      <c r="GF77" s="775">
        <f t="shared" si="544"/>
        <v>0</v>
      </c>
      <c r="GG77" s="774">
        <f>IFERROR(VLOOKUP($C77,[1]부명엔지니어링!$A$13:$AN$154,32,FALSE),0)</f>
        <v>5000</v>
      </c>
      <c r="GH77" s="775">
        <f t="shared" si="545"/>
        <v>0</v>
      </c>
      <c r="GI77" s="774">
        <f>IFERROR(VLOOKUP($C77,[1]부명엔지니어링!$A$13:$AN$154,34,FALSE),0)</f>
        <v>0</v>
      </c>
      <c r="GJ77" s="775">
        <f t="shared" si="546"/>
        <v>0</v>
      </c>
      <c r="GK77" s="693">
        <f t="shared" si="122"/>
        <v>65000</v>
      </c>
      <c r="GL77" s="775">
        <f t="shared" si="547"/>
        <v>0</v>
      </c>
      <c r="GM77" s="774">
        <f t="shared" si="548"/>
        <v>0</v>
      </c>
      <c r="GN77" s="775">
        <f t="shared" si="123"/>
        <v>0</v>
      </c>
      <c r="GO77" s="693">
        <f t="shared" si="124"/>
        <v>65000</v>
      </c>
      <c r="GP77" s="775">
        <f t="shared" si="549"/>
        <v>0</v>
      </c>
      <c r="GQ77" s="693">
        <f t="shared" si="550"/>
        <v>0</v>
      </c>
      <c r="GR77" s="693">
        <f t="shared" si="551"/>
        <v>0</v>
      </c>
      <c r="GS77" s="774"/>
      <c r="GT77" s="775">
        <f t="shared" si="552"/>
        <v>0</v>
      </c>
      <c r="GU77" s="782"/>
      <c r="GW77" s="790">
        <f t="shared" si="684"/>
        <v>120000</v>
      </c>
      <c r="GX77" s="790">
        <f t="shared" si="553"/>
        <v>0</v>
      </c>
      <c r="GY77" s="790">
        <f t="shared" si="685"/>
        <v>100000</v>
      </c>
      <c r="GZ77" s="790">
        <f t="shared" si="554"/>
        <v>0</v>
      </c>
      <c r="HA77" s="790">
        <f t="shared" si="686"/>
        <v>0</v>
      </c>
      <c r="HB77" s="790">
        <f t="shared" si="555"/>
        <v>0</v>
      </c>
      <c r="HC77" s="790">
        <f t="shared" si="687"/>
        <v>0</v>
      </c>
      <c r="HD77" s="790">
        <f t="shared" si="556"/>
        <v>0</v>
      </c>
      <c r="HE77" s="790">
        <f t="shared" si="125"/>
        <v>220000</v>
      </c>
      <c r="HF77" s="790">
        <f t="shared" si="557"/>
        <v>0</v>
      </c>
      <c r="HG77" s="790">
        <f t="shared" si="558"/>
        <v>0</v>
      </c>
      <c r="HH77" s="790">
        <f t="shared" si="126"/>
        <v>0</v>
      </c>
      <c r="HI77" s="790">
        <f t="shared" si="127"/>
        <v>220000</v>
      </c>
      <c r="HJ77" s="790">
        <f t="shared" si="559"/>
        <v>0</v>
      </c>
      <c r="HK77" s="790">
        <f t="shared" si="560"/>
        <v>0</v>
      </c>
      <c r="HL77" s="790">
        <f t="shared" si="561"/>
        <v>0</v>
      </c>
      <c r="HM77" s="790"/>
      <c r="HN77" s="790">
        <f t="shared" si="562"/>
        <v>0</v>
      </c>
      <c r="HO77" s="791" t="s">
        <v>480</v>
      </c>
      <c r="HQ77" s="783"/>
      <c r="HR77" s="784"/>
      <c r="HS77" s="783"/>
      <c r="HT77" s="784"/>
      <c r="HU77" s="783"/>
      <c r="HV77" s="784"/>
      <c r="HW77" s="783"/>
      <c r="HX77" s="784"/>
      <c r="HY77" s="707"/>
      <c r="HZ77" s="784"/>
      <c r="IA77" s="783"/>
      <c r="IB77" s="784"/>
      <c r="IC77" s="707"/>
      <c r="ID77" s="784"/>
      <c r="IE77" s="706"/>
      <c r="IF77" s="706"/>
      <c r="IG77" s="783"/>
      <c r="IH77" s="784"/>
      <c r="II77" s="782"/>
      <c r="IK77" s="783"/>
      <c r="IL77" s="784"/>
      <c r="IM77" s="783"/>
      <c r="IN77" s="784"/>
      <c r="IO77" s="783"/>
      <c r="IP77" s="784"/>
      <c r="IQ77" s="783"/>
      <c r="IR77" s="784"/>
      <c r="IS77" s="707"/>
      <c r="IT77" s="784"/>
      <c r="IU77" s="783"/>
      <c r="IV77" s="784"/>
      <c r="IW77" s="707"/>
      <c r="IX77" s="784"/>
      <c r="IY77" s="706"/>
      <c r="IZ77" s="706"/>
      <c r="JA77" s="783"/>
      <c r="JB77" s="784"/>
      <c r="JC77" s="782"/>
      <c r="JE77" s="783"/>
      <c r="JF77" s="784"/>
      <c r="JG77" s="783"/>
      <c r="JH77" s="784"/>
      <c r="JI77" s="783"/>
      <c r="JJ77" s="784"/>
      <c r="JK77" s="783"/>
      <c r="JL77" s="784"/>
      <c r="JM77" s="707"/>
      <c r="JN77" s="784"/>
      <c r="JO77" s="783"/>
      <c r="JP77" s="784"/>
      <c r="JQ77" s="707"/>
      <c r="JR77" s="784"/>
      <c r="JS77" s="706"/>
      <c r="JT77" s="706"/>
      <c r="JU77" s="783"/>
      <c r="JV77" s="784"/>
      <c r="JW77" s="782"/>
      <c r="JY77" s="783"/>
      <c r="JZ77" s="784"/>
      <c r="KA77" s="783"/>
      <c r="KB77" s="784"/>
      <c r="KC77" s="783"/>
      <c r="KD77" s="784"/>
      <c r="KE77" s="783"/>
      <c r="KF77" s="784"/>
      <c r="KG77" s="707"/>
      <c r="KH77" s="784"/>
      <c r="KI77" s="783"/>
      <c r="KJ77" s="784"/>
      <c r="KK77" s="707"/>
      <c r="KL77" s="784"/>
      <c r="KM77" s="706"/>
      <c r="KN77" s="706"/>
      <c r="KO77" s="783"/>
      <c r="KP77" s="784"/>
      <c r="KQ77" s="782"/>
      <c r="KS77" s="783"/>
      <c r="KT77" s="784"/>
      <c r="KU77" s="783"/>
      <c r="KV77" s="784"/>
      <c r="KW77" s="783"/>
      <c r="KX77" s="784"/>
      <c r="KY77" s="783"/>
      <c r="KZ77" s="784"/>
      <c r="LA77" s="707"/>
      <c r="LB77" s="784"/>
      <c r="LC77" s="783"/>
      <c r="LD77" s="784"/>
      <c r="LE77" s="707"/>
      <c r="LF77" s="784"/>
      <c r="LG77" s="706"/>
      <c r="LH77" s="706"/>
      <c r="LI77" s="783"/>
      <c r="LJ77" s="784"/>
      <c r="LK77" s="782"/>
      <c r="LM77" s="783"/>
      <c r="LN77" s="784"/>
      <c r="LO77" s="783"/>
      <c r="LP77" s="784"/>
      <c r="LQ77" s="783"/>
      <c r="LR77" s="784"/>
      <c r="LS77" s="783"/>
      <c r="LT77" s="784"/>
      <c r="LU77" s="707"/>
      <c r="LV77" s="784"/>
      <c r="LW77" s="783"/>
      <c r="LX77" s="784"/>
      <c r="LY77" s="707"/>
      <c r="LZ77" s="784"/>
      <c r="MA77" s="706"/>
      <c r="MB77" s="706"/>
      <c r="MC77" s="783"/>
      <c r="MD77" s="784"/>
      <c r="ME77" s="782"/>
      <c r="MG77" s="783"/>
      <c r="MH77" s="784"/>
      <c r="MI77" s="783"/>
      <c r="MJ77" s="784"/>
      <c r="MK77" s="783"/>
      <c r="ML77" s="784"/>
      <c r="MM77" s="783"/>
      <c r="MN77" s="784"/>
      <c r="MO77" s="707"/>
      <c r="MP77" s="784"/>
      <c r="MQ77" s="783"/>
      <c r="MR77" s="784"/>
      <c r="MS77" s="707"/>
      <c r="MT77" s="784"/>
      <c r="MU77" s="706"/>
      <c r="MV77" s="706"/>
      <c r="MW77" s="783"/>
      <c r="MX77" s="784"/>
      <c r="MY77" s="782"/>
      <c r="NA77" s="783"/>
      <c r="NB77" s="784"/>
      <c r="NC77" s="783"/>
      <c r="ND77" s="784"/>
      <c r="NE77" s="783"/>
      <c r="NF77" s="784"/>
      <c r="NG77" s="783"/>
      <c r="NH77" s="784"/>
      <c r="NI77" s="707"/>
      <c r="NJ77" s="784"/>
      <c r="NK77" s="783"/>
      <c r="NL77" s="784"/>
      <c r="NM77" s="707"/>
      <c r="NN77" s="784"/>
      <c r="NO77" s="706"/>
      <c r="NP77" s="706"/>
      <c r="NQ77" s="783"/>
      <c r="NR77" s="784"/>
      <c r="NS77" s="782"/>
      <c r="NU77" s="783"/>
      <c r="NV77" s="784"/>
      <c r="NW77" s="783"/>
      <c r="NX77" s="784"/>
      <c r="NY77" s="783"/>
      <c r="NZ77" s="784"/>
      <c r="OA77" s="783"/>
      <c r="OB77" s="784"/>
      <c r="OC77" s="707"/>
      <c r="OD77" s="784"/>
      <c r="OE77" s="783"/>
      <c r="OF77" s="784"/>
      <c r="OG77" s="707"/>
      <c r="OH77" s="784"/>
      <c r="OI77" s="706"/>
      <c r="OJ77" s="706"/>
      <c r="OK77" s="783"/>
      <c r="OL77" s="784"/>
      <c r="OM77" s="782"/>
      <c r="OO77" s="783"/>
      <c r="OP77" s="784"/>
      <c r="OQ77" s="783"/>
      <c r="OR77" s="784"/>
      <c r="OS77" s="783"/>
      <c r="OT77" s="784"/>
      <c r="OU77" s="783"/>
      <c r="OV77" s="784"/>
      <c r="OW77" s="707"/>
      <c r="OX77" s="784"/>
      <c r="OY77" s="783"/>
      <c r="OZ77" s="784"/>
      <c r="PA77" s="707"/>
      <c r="PB77" s="784"/>
      <c r="PC77" s="706"/>
      <c r="PD77" s="706"/>
      <c r="PE77" s="783"/>
      <c r="PF77" s="784"/>
      <c r="PG77" s="782"/>
      <c r="PI77" s="783"/>
      <c r="PJ77" s="784"/>
      <c r="PK77" s="783"/>
      <c r="PL77" s="784"/>
      <c r="PM77" s="783"/>
      <c r="PN77" s="784"/>
      <c r="PO77" s="783"/>
      <c r="PP77" s="784"/>
      <c r="PQ77" s="707"/>
      <c r="PR77" s="784"/>
      <c r="PS77" s="783"/>
      <c r="PT77" s="784"/>
      <c r="PU77" s="707"/>
      <c r="PV77" s="784"/>
      <c r="PW77" s="706"/>
      <c r="PX77" s="706"/>
      <c r="PY77" s="783"/>
      <c r="PZ77" s="784"/>
      <c r="QA77" s="782"/>
      <c r="QC77" s="783"/>
      <c r="QD77" s="784"/>
      <c r="QE77" s="783"/>
      <c r="QF77" s="784"/>
      <c r="QG77" s="783"/>
      <c r="QH77" s="784"/>
      <c r="QI77" s="783"/>
      <c r="QJ77" s="784"/>
      <c r="QK77" s="707"/>
      <c r="QL77" s="784"/>
      <c r="QM77" s="783"/>
      <c r="QN77" s="784"/>
      <c r="QO77" s="707"/>
      <c r="QP77" s="784"/>
      <c r="QQ77" s="706"/>
      <c r="QR77" s="706"/>
      <c r="QS77" s="783"/>
      <c r="QT77" s="784"/>
      <c r="QU77" s="782"/>
      <c r="RA77" s="785"/>
      <c r="RB77" s="785"/>
      <c r="RC77" s="677"/>
      <c r="RD77" s="677"/>
      <c r="RE77" s="677"/>
      <c r="RF77" s="677"/>
      <c r="RG77" s="677"/>
      <c r="RH77" s="677"/>
      <c r="RI77" s="677"/>
      <c r="RJ77" s="677"/>
      <c r="RK77" s="677"/>
      <c r="RL77" s="677"/>
      <c r="RM77" s="677"/>
      <c r="RN77" s="677"/>
      <c r="RO77" s="677"/>
      <c r="RP77" s="677"/>
      <c r="RQ77" s="677"/>
      <c r="RR77" s="677"/>
      <c r="RS77" s="677"/>
      <c r="RT77" s="677"/>
      <c r="RV77" s="675"/>
      <c r="RW77" s="675"/>
      <c r="RX77" s="675"/>
      <c r="RY77" s="675"/>
      <c r="RZ77" s="675"/>
      <c r="SA77" s="675"/>
      <c r="SB77" s="675"/>
      <c r="SC77" s="675"/>
      <c r="SD77" s="675"/>
      <c r="SE77" s="675"/>
      <c r="SG77" s="675"/>
      <c r="SH77" s="675"/>
      <c r="SI77" s="675"/>
      <c r="SJ77" s="675"/>
      <c r="SK77" s="675"/>
      <c r="SL77" s="675"/>
      <c r="SM77" s="675"/>
      <c r="SN77" s="675"/>
      <c r="SO77" s="675"/>
      <c r="SP77" s="675"/>
      <c r="SQ77" s="675"/>
      <c r="SR77" s="675"/>
      <c r="SS77" s="675"/>
      <c r="ST77" s="675"/>
      <c r="SU77" s="675"/>
      <c r="SV77" s="675"/>
      <c r="SW77" s="675"/>
      <c r="SX77" s="675"/>
      <c r="SY77" s="675"/>
      <c r="SZ77" s="675"/>
      <c r="TA77" s="675"/>
      <c r="TB77" s="675"/>
      <c r="TC77" s="675"/>
      <c r="TE77" s="675"/>
      <c r="TF77" s="675"/>
      <c r="TG77" s="675"/>
      <c r="TH77" s="675"/>
      <c r="TI77" s="675"/>
      <c r="TJ77" s="675"/>
      <c r="TK77" s="675"/>
      <c r="TL77" s="675"/>
      <c r="TM77" s="675"/>
      <c r="TN77" s="676"/>
      <c r="TP77" s="675"/>
      <c r="TQ77" s="675"/>
      <c r="TR77" s="675"/>
      <c r="TS77" s="675"/>
      <c r="TT77" s="675"/>
      <c r="TU77" s="675"/>
      <c r="TV77" s="675"/>
      <c r="TW77" s="675"/>
      <c r="TX77" s="675"/>
      <c r="TY77" s="675"/>
      <c r="TZ77" s="675"/>
      <c r="UA77" s="675"/>
      <c r="UB77" s="675"/>
      <c r="UC77" s="675"/>
      <c r="UD77" s="675"/>
      <c r="UE77" s="675"/>
      <c r="UF77" s="675"/>
      <c r="UG77" s="675"/>
      <c r="UH77" s="675"/>
      <c r="UI77" s="675"/>
      <c r="UJ77" s="675"/>
      <c r="UK77" s="675"/>
      <c r="UL77" s="675"/>
      <c r="UN77" s="675"/>
      <c r="UO77" s="675"/>
      <c r="UP77" s="675"/>
      <c r="UQ77" s="675"/>
      <c r="UR77" s="675"/>
      <c r="US77" s="675"/>
      <c r="UT77" s="675"/>
      <c r="UU77" s="675"/>
      <c r="UV77" s="675"/>
      <c r="UW77" s="676"/>
    </row>
    <row r="78" spans="1:569" s="645" customFormat="1" ht="20.100000000000001" customHeight="1">
      <c r="A78" s="677" t="s">
        <v>112</v>
      </c>
      <c r="B78" s="677" t="s">
        <v>112</v>
      </c>
      <c r="C78" s="764" t="s">
        <v>520</v>
      </c>
      <c r="D78" s="764"/>
      <c r="E78" s="792" t="s">
        <v>521</v>
      </c>
      <c r="F78" s="793" t="s">
        <v>504</v>
      </c>
      <c r="G78" s="792" t="s">
        <v>522</v>
      </c>
      <c r="H78" s="794" t="s">
        <v>365</v>
      </c>
      <c r="I78" s="789"/>
      <c r="J78" s="789"/>
      <c r="K78" s="789"/>
      <c r="L78" s="789"/>
      <c r="M78" s="770"/>
      <c r="N78" s="771">
        <f t="shared" si="393"/>
        <v>0</v>
      </c>
      <c r="O78" s="772">
        <f t="shared" si="394"/>
        <v>0</v>
      </c>
      <c r="Q78" s="789"/>
      <c r="R78" s="795"/>
      <c r="S78" s="795"/>
      <c r="T78" s="795"/>
      <c r="U78" s="795"/>
      <c r="V78" s="795"/>
      <c r="W78" s="795"/>
      <c r="X78" s="795"/>
      <c r="Y78" s="690"/>
      <c r="Z78" s="690"/>
      <c r="AA78" s="690"/>
      <c r="AB78" s="690"/>
      <c r="AC78" s="690"/>
      <c r="AD78" s="690"/>
      <c r="AE78" s="690"/>
      <c r="AF78" s="691"/>
      <c r="AH78" s="774">
        <f t="shared" si="461"/>
        <v>3500</v>
      </c>
      <c r="AI78" s="775">
        <f t="shared" si="462"/>
        <v>0</v>
      </c>
      <c r="AJ78" s="774">
        <f t="shared" si="463"/>
        <v>6500</v>
      </c>
      <c r="AK78" s="775">
        <f t="shared" si="464"/>
        <v>0</v>
      </c>
      <c r="AL78" s="774">
        <f t="shared" si="465"/>
        <v>0</v>
      </c>
      <c r="AM78" s="775">
        <f t="shared" si="466"/>
        <v>0</v>
      </c>
      <c r="AN78" s="774">
        <f t="shared" si="467"/>
        <v>0</v>
      </c>
      <c r="AO78" s="775">
        <f t="shared" si="468"/>
        <v>0</v>
      </c>
      <c r="AP78" s="693">
        <f t="shared" si="99"/>
        <v>10000</v>
      </c>
      <c r="AQ78" s="775">
        <f t="shared" si="469"/>
        <v>0</v>
      </c>
      <c r="AR78" s="774">
        <f t="shared" si="470"/>
        <v>0</v>
      </c>
      <c r="AS78" s="775">
        <f t="shared" si="471"/>
        <v>0</v>
      </c>
      <c r="AT78" s="776">
        <f t="shared" si="472"/>
        <v>12000</v>
      </c>
      <c r="AU78" s="776">
        <f t="shared" si="473"/>
        <v>20000</v>
      </c>
      <c r="AV78" s="693">
        <f t="shared" si="103"/>
        <v>10000</v>
      </c>
      <c r="AW78" s="775">
        <f t="shared" si="172"/>
        <v>0</v>
      </c>
      <c r="AX78" s="775">
        <f t="shared" si="474"/>
        <v>0</v>
      </c>
      <c r="AY78" s="775">
        <f t="shared" si="475"/>
        <v>0</v>
      </c>
      <c r="AZ78" s="775">
        <f t="shared" si="475"/>
        <v>0</v>
      </c>
      <c r="BA78" s="693">
        <f t="shared" si="476"/>
        <v>0</v>
      </c>
      <c r="BB78" s="693">
        <f t="shared" si="477"/>
        <v>0</v>
      </c>
      <c r="BC78" s="774">
        <f t="shared" si="478"/>
        <v>0</v>
      </c>
      <c r="BD78" s="775">
        <f t="shared" si="479"/>
        <v>0</v>
      </c>
      <c r="BE78" s="777"/>
      <c r="BG78" s="774">
        <v>2880</v>
      </c>
      <c r="BH78" s="775">
        <f t="shared" si="480"/>
        <v>0</v>
      </c>
      <c r="BI78" s="774">
        <v>1920</v>
      </c>
      <c r="BJ78" s="775">
        <f t="shared" si="481"/>
        <v>0</v>
      </c>
      <c r="BK78" s="774">
        <v>660.2151630249549</v>
      </c>
      <c r="BL78" s="775">
        <f t="shared" si="482"/>
        <v>0</v>
      </c>
      <c r="BM78" s="774"/>
      <c r="BN78" s="775">
        <f t="shared" si="484"/>
        <v>0</v>
      </c>
      <c r="BO78" s="693">
        <f t="shared" si="105"/>
        <v>5460.2151630249546</v>
      </c>
      <c r="BP78" s="775">
        <f t="shared" si="485"/>
        <v>0</v>
      </c>
      <c r="BQ78" s="774">
        <f t="shared" si="486"/>
        <v>0</v>
      </c>
      <c r="BR78" s="775">
        <f t="shared" si="487"/>
        <v>0</v>
      </c>
      <c r="BS78" s="693">
        <f t="shared" si="107"/>
        <v>5460.2151630249546</v>
      </c>
      <c r="BT78" s="775">
        <f t="shared" si="488"/>
        <v>0</v>
      </c>
      <c r="BU78" s="693">
        <f t="shared" si="489"/>
        <v>0</v>
      </c>
      <c r="BV78" s="693">
        <f t="shared" si="490"/>
        <v>0</v>
      </c>
      <c r="BW78" s="774"/>
      <c r="BX78" s="775">
        <f t="shared" si="491"/>
        <v>0</v>
      </c>
      <c r="BY78" s="777"/>
      <c r="CA78" s="744"/>
      <c r="CB78" s="745"/>
      <c r="CC78" s="718"/>
      <c r="CD78" s="745"/>
      <c r="CE78" s="718"/>
      <c r="CF78" s="745"/>
      <c r="CG78" s="718"/>
      <c r="CH78" s="745"/>
      <c r="CI78" s="746"/>
      <c r="CJ78" s="745"/>
      <c r="CK78" s="718"/>
      <c r="CL78" s="745"/>
      <c r="CM78" s="746"/>
      <c r="CN78" s="745"/>
      <c r="CO78" s="699">
        <f t="shared" si="499"/>
        <v>0</v>
      </c>
      <c r="CP78" s="699">
        <f t="shared" si="499"/>
        <v>0</v>
      </c>
      <c r="CQ78" s="699">
        <f t="shared" si="499"/>
        <v>0</v>
      </c>
      <c r="CR78" s="699">
        <f t="shared" si="499"/>
        <v>0</v>
      </c>
      <c r="CS78" s="700">
        <f t="shared" si="499"/>
        <v>0</v>
      </c>
      <c r="CT78" s="699">
        <f t="shared" si="499"/>
        <v>0</v>
      </c>
      <c r="CU78" s="699">
        <f t="shared" si="499"/>
        <v>0</v>
      </c>
      <c r="CV78" s="700"/>
      <c r="CW78" s="697"/>
      <c r="CX78" s="696"/>
      <c r="CY78" s="701"/>
      <c r="DA78" s="778">
        <f>IFERROR(VLOOKUP($C78,정민건설!$A$13:$AM$154,28,FALSE),0)</f>
        <v>3500</v>
      </c>
      <c r="DB78" s="775">
        <f t="shared" si="502"/>
        <v>0</v>
      </c>
      <c r="DC78" s="778">
        <f>IFERROR(VLOOKUP($C78,정민건설!$A$13:$AM$154,30,FALSE),0)</f>
        <v>6500</v>
      </c>
      <c r="DD78" s="775">
        <f t="shared" si="503"/>
        <v>0</v>
      </c>
      <c r="DE78" s="774">
        <f>IFERROR(VLOOKUP($C78,정민건설!$A$13:$AM$154,32,FALSE),0)</f>
        <v>0</v>
      </c>
      <c r="DF78" s="775">
        <f t="shared" si="504"/>
        <v>0</v>
      </c>
      <c r="DG78" s="774">
        <f>IFERROR(VLOOKUP($C78,정민건설!$A$13:$AM$154,34,FALSE),0)</f>
        <v>0</v>
      </c>
      <c r="DH78" s="775">
        <f t="shared" si="505"/>
        <v>0</v>
      </c>
      <c r="DI78" s="693">
        <f t="shared" si="110"/>
        <v>10000</v>
      </c>
      <c r="DJ78" s="775">
        <f t="shared" si="506"/>
        <v>0</v>
      </c>
      <c r="DK78" s="778">
        <f t="shared" si="507"/>
        <v>0</v>
      </c>
      <c r="DL78" s="779">
        <f t="shared" si="508"/>
        <v>0</v>
      </c>
      <c r="DM78" s="693">
        <f t="shared" si="112"/>
        <v>10000</v>
      </c>
      <c r="DN78" s="775">
        <f t="shared" si="509"/>
        <v>0</v>
      </c>
      <c r="DO78" s="693">
        <f t="shared" si="510"/>
        <v>0</v>
      </c>
      <c r="DP78" s="693">
        <f t="shared" si="511"/>
        <v>0</v>
      </c>
      <c r="DQ78" s="774"/>
      <c r="DR78" s="775">
        <f t="shared" si="512"/>
        <v>0</v>
      </c>
      <c r="DS78" s="777"/>
      <c r="DU78" s="774">
        <f>IFERROR(VLOOKUP($C78,[1]영만종합건설!$A$13:$AN$154,28,FALSE),0)</f>
        <v>8000</v>
      </c>
      <c r="DV78" s="780">
        <f t="shared" si="513"/>
        <v>0</v>
      </c>
      <c r="DW78" s="774">
        <f>IFERROR(VLOOKUP($C78,[1]영만종합건설!$A$13:$AN$154,30,FALSE),0)</f>
        <v>4000</v>
      </c>
      <c r="DX78" s="780">
        <f t="shared" si="514"/>
        <v>0</v>
      </c>
      <c r="DY78" s="778">
        <f>IFERROR(VLOOKUP($C78,[1]영만종합건설!$A$13:$AN$154,32,FALSE),0)</f>
        <v>0</v>
      </c>
      <c r="DZ78" s="780">
        <f t="shared" si="515"/>
        <v>0</v>
      </c>
      <c r="EA78" s="778">
        <f>IFERROR(VLOOKUP($C78,[1]영만종합건설!$A$13:$AN$154,34,FALSE),0)</f>
        <v>0</v>
      </c>
      <c r="EB78" s="780">
        <f t="shared" si="516"/>
        <v>0</v>
      </c>
      <c r="EC78" s="703">
        <f t="shared" si="113"/>
        <v>12000</v>
      </c>
      <c r="ED78" s="780">
        <f t="shared" si="517"/>
        <v>0</v>
      </c>
      <c r="EE78" s="778">
        <f t="shared" si="518"/>
        <v>0</v>
      </c>
      <c r="EF78" s="779">
        <f t="shared" si="114"/>
        <v>0</v>
      </c>
      <c r="EG78" s="703">
        <f t="shared" si="115"/>
        <v>12000</v>
      </c>
      <c r="EH78" s="780">
        <f t="shared" si="519"/>
        <v>0</v>
      </c>
      <c r="EI78" s="703">
        <f t="shared" si="520"/>
        <v>0</v>
      </c>
      <c r="EJ78" s="703">
        <f t="shared" si="521"/>
        <v>0</v>
      </c>
      <c r="EK78" s="778"/>
      <c r="EL78" s="780">
        <f t="shared" si="522"/>
        <v>0</v>
      </c>
      <c r="EM78" s="781"/>
      <c r="EO78" s="778">
        <f>IFERROR(VLOOKUP($C78,[1]부강종합건설!$A$13:$AM$154,28,FALSE),0)</f>
        <v>6000</v>
      </c>
      <c r="EP78" s="780">
        <f t="shared" si="523"/>
        <v>0</v>
      </c>
      <c r="EQ78" s="778">
        <f>IFERROR(VLOOKUP($C78,[1]부강종합건설!$A$13:$AM$154,30,FALSE),0)</f>
        <v>4500</v>
      </c>
      <c r="ER78" s="780">
        <f t="shared" si="524"/>
        <v>0</v>
      </c>
      <c r="ES78" s="778">
        <f>IFERROR(VLOOKUP($C78,[1]부강종합건설!$A$13:$AM$154,32,FALSE),0)</f>
        <v>0</v>
      </c>
      <c r="ET78" s="780">
        <f t="shared" si="525"/>
        <v>0</v>
      </c>
      <c r="EU78" s="778">
        <f>IFERROR(VLOOKUP($C78,[1]부강종합건설!$A$13:$AM$154,34,FALSE),0)</f>
        <v>1460</v>
      </c>
      <c r="EV78" s="780">
        <f t="shared" si="526"/>
        <v>0</v>
      </c>
      <c r="EW78" s="703">
        <f t="shared" si="116"/>
        <v>11960</v>
      </c>
      <c r="EX78" s="780">
        <f t="shared" si="527"/>
        <v>0</v>
      </c>
      <c r="EY78" s="778">
        <f t="shared" si="528"/>
        <v>0</v>
      </c>
      <c r="EZ78" s="779">
        <f t="shared" si="117"/>
        <v>0</v>
      </c>
      <c r="FA78" s="703">
        <f t="shared" si="118"/>
        <v>11960</v>
      </c>
      <c r="FB78" s="780">
        <f t="shared" si="529"/>
        <v>0</v>
      </c>
      <c r="FC78" s="703">
        <f t="shared" si="530"/>
        <v>0</v>
      </c>
      <c r="FD78" s="703">
        <f t="shared" si="531"/>
        <v>0</v>
      </c>
      <c r="FE78" s="778"/>
      <c r="FF78" s="780">
        <f t="shared" si="532"/>
        <v>0</v>
      </c>
      <c r="FG78" s="782"/>
      <c r="FI78" s="774">
        <f>IFERROR(VLOOKUP($C78,[1]대도엔지니어링!$A$13:$AN$154,28,FALSE),0)</f>
        <v>3872</v>
      </c>
      <c r="FJ78" s="775">
        <f t="shared" si="533"/>
        <v>0</v>
      </c>
      <c r="FK78" s="774">
        <f>IFERROR(VLOOKUP($C78,[1]대도엔지니어링!$A$13:$AN$154,30,FALSE),0)</f>
        <v>10648</v>
      </c>
      <c r="FL78" s="775">
        <f t="shared" si="534"/>
        <v>0</v>
      </c>
      <c r="FM78" s="774">
        <f>IFERROR(VLOOKUP($C78,[1]대도엔지니어링!$A$13:$AN$154,32,FALSE),0)</f>
        <v>0</v>
      </c>
      <c r="FN78" s="775">
        <f t="shared" si="535"/>
        <v>0</v>
      </c>
      <c r="FO78" s="774">
        <f>IFERROR(VLOOKUP($C78,[1]대도엔지니어링!$A$13:$AN$154,34,FALSE),0)</f>
        <v>410</v>
      </c>
      <c r="FP78" s="775">
        <f t="shared" si="536"/>
        <v>0</v>
      </c>
      <c r="FQ78" s="693">
        <f t="shared" si="119"/>
        <v>14930</v>
      </c>
      <c r="FR78" s="775">
        <f t="shared" si="537"/>
        <v>0</v>
      </c>
      <c r="FS78" s="774">
        <f t="shared" si="120"/>
        <v>1194.0182102952381</v>
      </c>
      <c r="FT78" s="775">
        <f t="shared" si="538"/>
        <v>0</v>
      </c>
      <c r="FU78" s="693">
        <f t="shared" si="121"/>
        <v>16124.018210295239</v>
      </c>
      <c r="FV78" s="775">
        <f t="shared" si="539"/>
        <v>0</v>
      </c>
      <c r="FW78" s="693">
        <f t="shared" si="540"/>
        <v>0</v>
      </c>
      <c r="FX78" s="693">
        <f t="shared" si="541"/>
        <v>0</v>
      </c>
      <c r="FY78" s="774"/>
      <c r="FZ78" s="775">
        <f t="shared" si="542"/>
        <v>0</v>
      </c>
      <c r="GA78" s="782"/>
      <c r="GC78" s="774">
        <f>IFERROR(VLOOKUP($C78,[1]부명엔지니어링!$A$13:$AN$154,28,FALSE),0)</f>
        <v>3500</v>
      </c>
      <c r="GD78" s="775">
        <f t="shared" si="543"/>
        <v>0</v>
      </c>
      <c r="GE78" s="774">
        <f>IFERROR(VLOOKUP($C78,[1]부명엔지니어링!$A$13:$AN$154,30,FALSE),0)</f>
        <v>10000</v>
      </c>
      <c r="GF78" s="775">
        <f t="shared" si="544"/>
        <v>0</v>
      </c>
      <c r="GG78" s="774">
        <f>IFERROR(VLOOKUP($C78,[1]부명엔지니어링!$A$13:$AN$154,32,FALSE),0)</f>
        <v>0</v>
      </c>
      <c r="GH78" s="775">
        <f t="shared" si="545"/>
        <v>0</v>
      </c>
      <c r="GI78" s="774">
        <f>IFERROR(VLOOKUP($C78,[1]부명엔지니어링!$A$13:$AN$154,34,FALSE),0)</f>
        <v>0</v>
      </c>
      <c r="GJ78" s="775">
        <f t="shared" si="546"/>
        <v>0</v>
      </c>
      <c r="GK78" s="693">
        <f t="shared" si="122"/>
        <v>13500</v>
      </c>
      <c r="GL78" s="775">
        <f t="shared" si="547"/>
        <v>0</v>
      </c>
      <c r="GM78" s="774">
        <f t="shared" si="548"/>
        <v>0</v>
      </c>
      <c r="GN78" s="775">
        <f t="shared" si="123"/>
        <v>0</v>
      </c>
      <c r="GO78" s="693">
        <f t="shared" si="124"/>
        <v>13500</v>
      </c>
      <c r="GP78" s="775">
        <f t="shared" si="549"/>
        <v>0</v>
      </c>
      <c r="GQ78" s="693">
        <f t="shared" si="550"/>
        <v>0</v>
      </c>
      <c r="GR78" s="693">
        <f t="shared" si="551"/>
        <v>0</v>
      </c>
      <c r="GS78" s="774"/>
      <c r="GT78" s="775">
        <f t="shared" si="552"/>
        <v>0</v>
      </c>
      <c r="GU78" s="782"/>
      <c r="GW78" s="790">
        <f t="shared" si="684"/>
        <v>3500</v>
      </c>
      <c r="GX78" s="790">
        <f t="shared" si="553"/>
        <v>0</v>
      </c>
      <c r="GY78" s="790">
        <f t="shared" si="685"/>
        <v>6500</v>
      </c>
      <c r="GZ78" s="790">
        <f t="shared" si="554"/>
        <v>0</v>
      </c>
      <c r="HA78" s="790">
        <f t="shared" si="686"/>
        <v>0</v>
      </c>
      <c r="HB78" s="790">
        <f t="shared" si="555"/>
        <v>0</v>
      </c>
      <c r="HC78" s="790">
        <f t="shared" si="687"/>
        <v>0</v>
      </c>
      <c r="HD78" s="790">
        <f t="shared" si="556"/>
        <v>0</v>
      </c>
      <c r="HE78" s="790">
        <f t="shared" si="125"/>
        <v>10000</v>
      </c>
      <c r="HF78" s="790">
        <f t="shared" si="557"/>
        <v>0</v>
      </c>
      <c r="HG78" s="790">
        <f t="shared" si="558"/>
        <v>0</v>
      </c>
      <c r="HH78" s="790">
        <f t="shared" si="126"/>
        <v>0</v>
      </c>
      <c r="HI78" s="790">
        <f t="shared" si="127"/>
        <v>10000</v>
      </c>
      <c r="HJ78" s="790">
        <f t="shared" si="559"/>
        <v>0</v>
      </c>
      <c r="HK78" s="790">
        <f t="shared" si="560"/>
        <v>0</v>
      </c>
      <c r="HL78" s="790">
        <f t="shared" si="561"/>
        <v>0</v>
      </c>
      <c r="HM78" s="790"/>
      <c r="HN78" s="790">
        <f t="shared" si="562"/>
        <v>0</v>
      </c>
      <c r="HO78" s="791" t="s">
        <v>519</v>
      </c>
      <c r="HQ78" s="783"/>
      <c r="HR78" s="784"/>
      <c r="HS78" s="783"/>
      <c r="HT78" s="784"/>
      <c r="HU78" s="783"/>
      <c r="HV78" s="784"/>
      <c r="HW78" s="783"/>
      <c r="HX78" s="784"/>
      <c r="HY78" s="707"/>
      <c r="HZ78" s="784"/>
      <c r="IA78" s="783"/>
      <c r="IB78" s="784"/>
      <c r="IC78" s="707"/>
      <c r="ID78" s="784"/>
      <c r="IE78" s="706"/>
      <c r="IF78" s="706"/>
      <c r="IG78" s="783"/>
      <c r="IH78" s="784"/>
      <c r="II78" s="782"/>
      <c r="IK78" s="783"/>
      <c r="IL78" s="784"/>
      <c r="IM78" s="783"/>
      <c r="IN78" s="784"/>
      <c r="IO78" s="783"/>
      <c r="IP78" s="784"/>
      <c r="IQ78" s="783"/>
      <c r="IR78" s="784"/>
      <c r="IS78" s="707"/>
      <c r="IT78" s="784"/>
      <c r="IU78" s="783"/>
      <c r="IV78" s="784"/>
      <c r="IW78" s="707"/>
      <c r="IX78" s="784"/>
      <c r="IY78" s="706"/>
      <c r="IZ78" s="706"/>
      <c r="JA78" s="783"/>
      <c r="JB78" s="784"/>
      <c r="JC78" s="782"/>
      <c r="JE78" s="783"/>
      <c r="JF78" s="784"/>
      <c r="JG78" s="783"/>
      <c r="JH78" s="784"/>
      <c r="JI78" s="783"/>
      <c r="JJ78" s="784"/>
      <c r="JK78" s="783"/>
      <c r="JL78" s="784"/>
      <c r="JM78" s="707"/>
      <c r="JN78" s="784"/>
      <c r="JO78" s="783"/>
      <c r="JP78" s="784"/>
      <c r="JQ78" s="707"/>
      <c r="JR78" s="784"/>
      <c r="JS78" s="706"/>
      <c r="JT78" s="706"/>
      <c r="JU78" s="783"/>
      <c r="JV78" s="784"/>
      <c r="JW78" s="782"/>
      <c r="JY78" s="783"/>
      <c r="JZ78" s="784"/>
      <c r="KA78" s="783"/>
      <c r="KB78" s="784"/>
      <c r="KC78" s="783"/>
      <c r="KD78" s="784"/>
      <c r="KE78" s="783"/>
      <c r="KF78" s="784"/>
      <c r="KG78" s="707"/>
      <c r="KH78" s="784"/>
      <c r="KI78" s="783"/>
      <c r="KJ78" s="784"/>
      <c r="KK78" s="707"/>
      <c r="KL78" s="784"/>
      <c r="KM78" s="706"/>
      <c r="KN78" s="706"/>
      <c r="KO78" s="783"/>
      <c r="KP78" s="784"/>
      <c r="KQ78" s="782"/>
      <c r="KS78" s="783"/>
      <c r="KT78" s="784"/>
      <c r="KU78" s="783"/>
      <c r="KV78" s="784"/>
      <c r="KW78" s="783"/>
      <c r="KX78" s="784"/>
      <c r="KY78" s="783"/>
      <c r="KZ78" s="784"/>
      <c r="LA78" s="707"/>
      <c r="LB78" s="784"/>
      <c r="LC78" s="783"/>
      <c r="LD78" s="784"/>
      <c r="LE78" s="707"/>
      <c r="LF78" s="784"/>
      <c r="LG78" s="706"/>
      <c r="LH78" s="706"/>
      <c r="LI78" s="783"/>
      <c r="LJ78" s="784"/>
      <c r="LK78" s="782"/>
      <c r="LM78" s="783"/>
      <c r="LN78" s="784"/>
      <c r="LO78" s="783"/>
      <c r="LP78" s="784"/>
      <c r="LQ78" s="783"/>
      <c r="LR78" s="784"/>
      <c r="LS78" s="783"/>
      <c r="LT78" s="784"/>
      <c r="LU78" s="707"/>
      <c r="LV78" s="784"/>
      <c r="LW78" s="783"/>
      <c r="LX78" s="784"/>
      <c r="LY78" s="707"/>
      <c r="LZ78" s="784"/>
      <c r="MA78" s="706"/>
      <c r="MB78" s="706"/>
      <c r="MC78" s="783"/>
      <c r="MD78" s="784"/>
      <c r="ME78" s="782"/>
      <c r="MG78" s="783"/>
      <c r="MH78" s="784"/>
      <c r="MI78" s="783"/>
      <c r="MJ78" s="784"/>
      <c r="MK78" s="783"/>
      <c r="ML78" s="784"/>
      <c r="MM78" s="783"/>
      <c r="MN78" s="784"/>
      <c r="MO78" s="707"/>
      <c r="MP78" s="784"/>
      <c r="MQ78" s="783"/>
      <c r="MR78" s="784"/>
      <c r="MS78" s="707"/>
      <c r="MT78" s="784"/>
      <c r="MU78" s="706"/>
      <c r="MV78" s="706"/>
      <c r="MW78" s="783"/>
      <c r="MX78" s="784"/>
      <c r="MY78" s="782"/>
      <c r="NA78" s="783"/>
      <c r="NB78" s="784"/>
      <c r="NC78" s="783"/>
      <c r="ND78" s="784"/>
      <c r="NE78" s="783"/>
      <c r="NF78" s="784"/>
      <c r="NG78" s="783"/>
      <c r="NH78" s="784"/>
      <c r="NI78" s="707"/>
      <c r="NJ78" s="784"/>
      <c r="NK78" s="783"/>
      <c r="NL78" s="784"/>
      <c r="NM78" s="707"/>
      <c r="NN78" s="784"/>
      <c r="NO78" s="706"/>
      <c r="NP78" s="706"/>
      <c r="NQ78" s="783"/>
      <c r="NR78" s="784"/>
      <c r="NS78" s="782"/>
      <c r="NU78" s="783"/>
      <c r="NV78" s="784"/>
      <c r="NW78" s="783"/>
      <c r="NX78" s="784"/>
      <c r="NY78" s="783"/>
      <c r="NZ78" s="784"/>
      <c r="OA78" s="783"/>
      <c r="OB78" s="784"/>
      <c r="OC78" s="707"/>
      <c r="OD78" s="784"/>
      <c r="OE78" s="783"/>
      <c r="OF78" s="784"/>
      <c r="OG78" s="707"/>
      <c r="OH78" s="784"/>
      <c r="OI78" s="706"/>
      <c r="OJ78" s="706"/>
      <c r="OK78" s="783"/>
      <c r="OL78" s="784"/>
      <c r="OM78" s="782"/>
      <c r="OO78" s="783"/>
      <c r="OP78" s="784"/>
      <c r="OQ78" s="783"/>
      <c r="OR78" s="784"/>
      <c r="OS78" s="783"/>
      <c r="OT78" s="784"/>
      <c r="OU78" s="783"/>
      <c r="OV78" s="784"/>
      <c r="OW78" s="707"/>
      <c r="OX78" s="784"/>
      <c r="OY78" s="783"/>
      <c r="OZ78" s="784"/>
      <c r="PA78" s="707"/>
      <c r="PB78" s="784"/>
      <c r="PC78" s="706"/>
      <c r="PD78" s="706"/>
      <c r="PE78" s="783"/>
      <c r="PF78" s="784"/>
      <c r="PG78" s="782"/>
      <c r="PI78" s="783"/>
      <c r="PJ78" s="784"/>
      <c r="PK78" s="783"/>
      <c r="PL78" s="784"/>
      <c r="PM78" s="783"/>
      <c r="PN78" s="784"/>
      <c r="PO78" s="783"/>
      <c r="PP78" s="784"/>
      <c r="PQ78" s="707"/>
      <c r="PR78" s="784"/>
      <c r="PS78" s="783"/>
      <c r="PT78" s="784"/>
      <c r="PU78" s="707"/>
      <c r="PV78" s="784"/>
      <c r="PW78" s="706"/>
      <c r="PX78" s="706"/>
      <c r="PY78" s="783"/>
      <c r="PZ78" s="784"/>
      <c r="QA78" s="782"/>
      <c r="QC78" s="783"/>
      <c r="QD78" s="784"/>
      <c r="QE78" s="783"/>
      <c r="QF78" s="784"/>
      <c r="QG78" s="783"/>
      <c r="QH78" s="784"/>
      <c r="QI78" s="783"/>
      <c r="QJ78" s="784"/>
      <c r="QK78" s="707"/>
      <c r="QL78" s="784"/>
      <c r="QM78" s="783"/>
      <c r="QN78" s="784"/>
      <c r="QO78" s="707"/>
      <c r="QP78" s="784"/>
      <c r="QQ78" s="706"/>
      <c r="QR78" s="706"/>
      <c r="QS78" s="783"/>
      <c r="QT78" s="784"/>
      <c r="QU78" s="782"/>
      <c r="RA78" s="785"/>
      <c r="RB78" s="785"/>
      <c r="RC78" s="677"/>
      <c r="RD78" s="677"/>
      <c r="RE78" s="677"/>
      <c r="RF78" s="677"/>
      <c r="RG78" s="677"/>
      <c r="RH78" s="677"/>
      <c r="RI78" s="677"/>
      <c r="RJ78" s="677"/>
      <c r="RK78" s="677"/>
      <c r="RL78" s="677"/>
      <c r="RM78" s="677"/>
      <c r="RN78" s="677"/>
      <c r="RO78" s="677"/>
      <c r="RP78" s="677"/>
      <c r="RQ78" s="677"/>
      <c r="RR78" s="677"/>
      <c r="RS78" s="677"/>
      <c r="RT78" s="677"/>
      <c r="RV78" s="675"/>
      <c r="RW78" s="675"/>
      <c r="RX78" s="675"/>
      <c r="RY78" s="675"/>
      <c r="RZ78" s="675"/>
      <c r="SA78" s="675"/>
      <c r="SB78" s="675"/>
      <c r="SC78" s="675"/>
      <c r="SD78" s="675"/>
      <c r="SE78" s="675"/>
      <c r="SG78" s="675"/>
      <c r="SH78" s="675"/>
      <c r="SI78" s="675"/>
      <c r="SJ78" s="675"/>
      <c r="SK78" s="675"/>
      <c r="SL78" s="675"/>
      <c r="SM78" s="675"/>
      <c r="SN78" s="675"/>
      <c r="SO78" s="675"/>
      <c r="SP78" s="675"/>
      <c r="SQ78" s="675"/>
      <c r="SR78" s="675"/>
      <c r="SS78" s="675"/>
      <c r="ST78" s="675"/>
      <c r="SU78" s="675"/>
      <c r="SV78" s="675"/>
      <c r="SW78" s="675"/>
      <c r="SX78" s="675"/>
      <c r="SY78" s="675"/>
      <c r="SZ78" s="675"/>
      <c r="TA78" s="675"/>
      <c r="TB78" s="675"/>
      <c r="TC78" s="675"/>
      <c r="TE78" s="675"/>
      <c r="TF78" s="675"/>
      <c r="TG78" s="675"/>
      <c r="TH78" s="675"/>
      <c r="TI78" s="675"/>
      <c r="TJ78" s="675"/>
      <c r="TK78" s="675"/>
      <c r="TL78" s="675"/>
      <c r="TM78" s="675"/>
      <c r="TN78" s="676"/>
      <c r="TP78" s="675"/>
      <c r="TQ78" s="675"/>
      <c r="TR78" s="675"/>
      <c r="TS78" s="675"/>
      <c r="TT78" s="675"/>
      <c r="TU78" s="675"/>
      <c r="TV78" s="675"/>
      <c r="TW78" s="675"/>
      <c r="TX78" s="675"/>
      <c r="TY78" s="675"/>
      <c r="TZ78" s="675"/>
      <c r="UA78" s="675"/>
      <c r="UB78" s="675"/>
      <c r="UC78" s="675"/>
      <c r="UD78" s="675"/>
      <c r="UE78" s="675"/>
      <c r="UF78" s="675"/>
      <c r="UG78" s="675"/>
      <c r="UH78" s="675"/>
      <c r="UI78" s="675"/>
      <c r="UJ78" s="675"/>
      <c r="UK78" s="675"/>
      <c r="UL78" s="675"/>
      <c r="UN78" s="675"/>
      <c r="UO78" s="675"/>
      <c r="UP78" s="675"/>
      <c r="UQ78" s="675"/>
      <c r="UR78" s="675"/>
      <c r="US78" s="675"/>
      <c r="UT78" s="675"/>
      <c r="UU78" s="675"/>
      <c r="UV78" s="675"/>
      <c r="UW78" s="676"/>
    </row>
    <row r="79" spans="1:569" s="645" customFormat="1" ht="20.100000000000001" customHeight="1">
      <c r="A79" s="677"/>
      <c r="B79" s="677"/>
      <c r="C79" s="764"/>
      <c r="D79" s="764"/>
      <c r="E79" s="792"/>
      <c r="F79" s="793"/>
      <c r="G79" s="792"/>
      <c r="H79" s="794"/>
      <c r="I79" s="768"/>
      <c r="J79" s="768"/>
      <c r="K79" s="789"/>
      <c r="L79" s="789"/>
      <c r="M79" s="770"/>
      <c r="N79" s="771">
        <f t="shared" si="393"/>
        <v>0</v>
      </c>
      <c r="O79" s="772">
        <f t="shared" si="394"/>
        <v>0</v>
      </c>
      <c r="Q79" s="773"/>
      <c r="R79" s="690"/>
      <c r="S79" s="690"/>
      <c r="T79" s="690"/>
      <c r="U79" s="690"/>
      <c r="V79" s="690"/>
      <c r="W79" s="690"/>
      <c r="X79" s="690"/>
      <c r="Y79" s="690"/>
      <c r="Z79" s="690"/>
      <c r="AA79" s="690"/>
      <c r="AB79" s="690"/>
      <c r="AC79" s="690"/>
      <c r="AD79" s="690"/>
      <c r="AE79" s="690"/>
      <c r="AF79" s="691"/>
      <c r="AH79" s="774"/>
      <c r="AI79" s="775">
        <f t="shared" si="462"/>
        <v>0</v>
      </c>
      <c r="AJ79" s="774"/>
      <c r="AK79" s="775">
        <f t="shared" si="464"/>
        <v>0</v>
      </c>
      <c r="AL79" s="774"/>
      <c r="AM79" s="775">
        <f t="shared" si="466"/>
        <v>0</v>
      </c>
      <c r="AN79" s="774"/>
      <c r="AO79" s="775">
        <f t="shared" si="468"/>
        <v>0</v>
      </c>
      <c r="AP79" s="693">
        <f t="shared" si="99"/>
        <v>0</v>
      </c>
      <c r="AQ79" s="775">
        <f t="shared" si="469"/>
        <v>0</v>
      </c>
      <c r="AR79" s="774">
        <f t="shared" si="470"/>
        <v>0</v>
      </c>
      <c r="AS79" s="775">
        <f t="shared" si="471"/>
        <v>0</v>
      </c>
      <c r="AT79" s="776">
        <f t="shared" si="472"/>
        <v>0</v>
      </c>
      <c r="AU79" s="776">
        <f t="shared" si="473"/>
        <v>0</v>
      </c>
      <c r="AV79" s="693">
        <f t="shared" si="103"/>
        <v>0</v>
      </c>
      <c r="AW79" s="775">
        <f t="shared" si="172"/>
        <v>0</v>
      </c>
      <c r="AX79" s="775">
        <f t="shared" si="474"/>
        <v>0</v>
      </c>
      <c r="AY79" s="775">
        <f t="shared" si="475"/>
        <v>0</v>
      </c>
      <c r="AZ79" s="775">
        <f t="shared" si="475"/>
        <v>0</v>
      </c>
      <c r="BA79" s="693">
        <f t="shared" si="476"/>
        <v>0</v>
      </c>
      <c r="BB79" s="693">
        <f t="shared" si="477"/>
        <v>0</v>
      </c>
      <c r="BC79" s="774"/>
      <c r="BD79" s="775">
        <f t="shared" si="479"/>
        <v>0</v>
      </c>
      <c r="BE79" s="777"/>
      <c r="BG79" s="774"/>
      <c r="BH79" s="775">
        <f t="shared" si="480"/>
        <v>0</v>
      </c>
      <c r="BI79" s="774"/>
      <c r="BJ79" s="775">
        <f t="shared" si="481"/>
        <v>0</v>
      </c>
      <c r="BK79" s="774"/>
      <c r="BL79" s="775">
        <f t="shared" si="482"/>
        <v>0</v>
      </c>
      <c r="BM79" s="774"/>
      <c r="BN79" s="775">
        <f t="shared" si="484"/>
        <v>0</v>
      </c>
      <c r="BO79" s="693">
        <f t="shared" si="105"/>
        <v>0</v>
      </c>
      <c r="BP79" s="775">
        <f t="shared" si="485"/>
        <v>0</v>
      </c>
      <c r="BQ79" s="774">
        <f t="shared" si="486"/>
        <v>0</v>
      </c>
      <c r="BR79" s="775">
        <f t="shared" si="487"/>
        <v>0</v>
      </c>
      <c r="BS79" s="693">
        <f t="shared" si="107"/>
        <v>0</v>
      </c>
      <c r="BT79" s="775">
        <f t="shared" si="488"/>
        <v>0</v>
      </c>
      <c r="BU79" s="693">
        <f t="shared" si="489"/>
        <v>0</v>
      </c>
      <c r="BV79" s="693">
        <f t="shared" si="490"/>
        <v>0</v>
      </c>
      <c r="BW79" s="774"/>
      <c r="BX79" s="775">
        <f t="shared" si="491"/>
        <v>0</v>
      </c>
      <c r="BY79" s="777"/>
      <c r="CA79" s="744"/>
      <c r="CB79" s="745">
        <f>IFERROR(CA79*$I79, 0)</f>
        <v>0</v>
      </c>
      <c r="CC79" s="718"/>
      <c r="CD79" s="745">
        <f>IFERROR(CC79*$I79, 0)</f>
        <v>0</v>
      </c>
      <c r="CE79" s="718"/>
      <c r="CF79" s="745">
        <f>IFERROR(CE79*$I79, 0)</f>
        <v>0</v>
      </c>
      <c r="CG79" s="718"/>
      <c r="CH79" s="745">
        <f>IFERROR(CG79*$I79, 0)</f>
        <v>0</v>
      </c>
      <c r="CI79" s="746">
        <f t="shared" si="108"/>
        <v>0</v>
      </c>
      <c r="CJ79" s="745">
        <f>IFERROR(CI79*$I79, 0)</f>
        <v>0</v>
      </c>
      <c r="CK79" s="718"/>
      <c r="CL79" s="745">
        <f>IFERROR(CK79*$I79, 0)</f>
        <v>0</v>
      </c>
      <c r="CM79" s="746">
        <f t="shared" si="109"/>
        <v>0</v>
      </c>
      <c r="CN79" s="745">
        <f>IFERROR(CM79*$I79, 0)</f>
        <v>0</v>
      </c>
      <c r="CO79" s="699">
        <f t="shared" si="499"/>
        <v>0</v>
      </c>
      <c r="CP79" s="699">
        <f t="shared" si="499"/>
        <v>0</v>
      </c>
      <c r="CQ79" s="699">
        <f t="shared" si="499"/>
        <v>0</v>
      </c>
      <c r="CR79" s="699">
        <f t="shared" si="499"/>
        <v>0</v>
      </c>
      <c r="CS79" s="700">
        <f t="shared" si="499"/>
        <v>0</v>
      </c>
      <c r="CT79" s="699">
        <f t="shared" si="499"/>
        <v>0</v>
      </c>
      <c r="CU79" s="699">
        <f t="shared" si="499"/>
        <v>0</v>
      </c>
      <c r="CV79" s="700">
        <f>IFERROR(CM79*$X79, 0)</f>
        <v>0</v>
      </c>
      <c r="CW79" s="697"/>
      <c r="CX79" s="696">
        <f>IFERROR(CW79*$I79, 0)</f>
        <v>0</v>
      </c>
      <c r="CY79" s="701"/>
      <c r="DA79" s="774"/>
      <c r="DB79" s="775">
        <f t="shared" si="502"/>
        <v>0</v>
      </c>
      <c r="DC79" s="774"/>
      <c r="DD79" s="775">
        <f t="shared" si="503"/>
        <v>0</v>
      </c>
      <c r="DE79" s="774"/>
      <c r="DF79" s="775">
        <f t="shared" si="504"/>
        <v>0</v>
      </c>
      <c r="DG79" s="774"/>
      <c r="DH79" s="775">
        <f t="shared" si="505"/>
        <v>0</v>
      </c>
      <c r="DI79" s="693">
        <f t="shared" si="110"/>
        <v>0</v>
      </c>
      <c r="DJ79" s="775">
        <f t="shared" si="506"/>
        <v>0</v>
      </c>
      <c r="DK79" s="774"/>
      <c r="DL79" s="775">
        <f t="shared" si="508"/>
        <v>0</v>
      </c>
      <c r="DM79" s="693">
        <f t="shared" si="112"/>
        <v>0</v>
      </c>
      <c r="DN79" s="775">
        <f t="shared" si="509"/>
        <v>0</v>
      </c>
      <c r="DO79" s="693">
        <f t="shared" si="510"/>
        <v>0</v>
      </c>
      <c r="DP79" s="693">
        <f t="shared" si="511"/>
        <v>0</v>
      </c>
      <c r="DQ79" s="774"/>
      <c r="DR79" s="775">
        <f t="shared" si="512"/>
        <v>0</v>
      </c>
      <c r="DS79" s="777"/>
      <c r="DU79" s="778"/>
      <c r="DV79" s="780">
        <f t="shared" si="513"/>
        <v>0</v>
      </c>
      <c r="DW79" s="778"/>
      <c r="DX79" s="780">
        <f t="shared" si="514"/>
        <v>0</v>
      </c>
      <c r="DY79" s="778"/>
      <c r="DZ79" s="780">
        <f t="shared" si="515"/>
        <v>0</v>
      </c>
      <c r="EA79" s="778"/>
      <c r="EB79" s="780">
        <f t="shared" si="516"/>
        <v>0</v>
      </c>
      <c r="EC79" s="703">
        <f t="shared" si="113"/>
        <v>0</v>
      </c>
      <c r="ED79" s="780">
        <f t="shared" si="517"/>
        <v>0</v>
      </c>
      <c r="EE79" s="778">
        <f t="shared" si="518"/>
        <v>0</v>
      </c>
      <c r="EF79" s="780">
        <f t="shared" si="114"/>
        <v>0</v>
      </c>
      <c r="EG79" s="780">
        <f t="shared" si="115"/>
        <v>0</v>
      </c>
      <c r="EH79" s="780">
        <f t="shared" si="519"/>
        <v>0</v>
      </c>
      <c r="EI79" s="703">
        <f t="shared" si="520"/>
        <v>0</v>
      </c>
      <c r="EJ79" s="703">
        <f t="shared" si="521"/>
        <v>0</v>
      </c>
      <c r="EK79" s="778"/>
      <c r="EL79" s="780">
        <f t="shared" si="522"/>
        <v>0</v>
      </c>
      <c r="EM79" s="781"/>
      <c r="EO79" s="778"/>
      <c r="EP79" s="780">
        <f t="shared" si="523"/>
        <v>0</v>
      </c>
      <c r="EQ79" s="778"/>
      <c r="ER79" s="780">
        <f t="shared" si="524"/>
        <v>0</v>
      </c>
      <c r="ES79" s="778"/>
      <c r="ET79" s="780">
        <f t="shared" si="525"/>
        <v>0</v>
      </c>
      <c r="EU79" s="778"/>
      <c r="EV79" s="780">
        <f t="shared" si="526"/>
        <v>0</v>
      </c>
      <c r="EW79" s="703">
        <f t="shared" si="116"/>
        <v>0</v>
      </c>
      <c r="EX79" s="780">
        <f t="shared" si="527"/>
        <v>0</v>
      </c>
      <c r="EY79" s="778">
        <f t="shared" si="528"/>
        <v>0</v>
      </c>
      <c r="EZ79" s="780">
        <f t="shared" si="117"/>
        <v>0</v>
      </c>
      <c r="FA79" s="780">
        <f t="shared" si="118"/>
        <v>0</v>
      </c>
      <c r="FB79" s="780">
        <f t="shared" si="529"/>
        <v>0</v>
      </c>
      <c r="FC79" s="703">
        <f t="shared" si="530"/>
        <v>0</v>
      </c>
      <c r="FD79" s="703">
        <f t="shared" si="531"/>
        <v>0</v>
      </c>
      <c r="FE79" s="778"/>
      <c r="FF79" s="780">
        <f t="shared" si="532"/>
        <v>0</v>
      </c>
      <c r="FG79" s="782"/>
      <c r="FI79" s="774"/>
      <c r="FJ79" s="775">
        <f t="shared" si="533"/>
        <v>0</v>
      </c>
      <c r="FK79" s="774"/>
      <c r="FL79" s="775">
        <f t="shared" si="534"/>
        <v>0</v>
      </c>
      <c r="FM79" s="774"/>
      <c r="FN79" s="775">
        <f t="shared" si="535"/>
        <v>0</v>
      </c>
      <c r="FO79" s="774"/>
      <c r="FP79" s="775">
        <f t="shared" si="536"/>
        <v>0</v>
      </c>
      <c r="FQ79" s="693">
        <f t="shared" si="119"/>
        <v>0</v>
      </c>
      <c r="FR79" s="775">
        <f t="shared" si="537"/>
        <v>0</v>
      </c>
      <c r="FS79" s="774">
        <f t="shared" si="120"/>
        <v>0</v>
      </c>
      <c r="FT79" s="775">
        <f t="shared" si="538"/>
        <v>0</v>
      </c>
      <c r="FU79" s="693">
        <f t="shared" si="121"/>
        <v>0</v>
      </c>
      <c r="FV79" s="775">
        <f t="shared" si="539"/>
        <v>0</v>
      </c>
      <c r="FW79" s="693">
        <f t="shared" si="540"/>
        <v>0</v>
      </c>
      <c r="FX79" s="693">
        <f t="shared" si="541"/>
        <v>0</v>
      </c>
      <c r="FY79" s="774"/>
      <c r="FZ79" s="775">
        <f t="shared" si="542"/>
        <v>0</v>
      </c>
      <c r="GA79" s="782"/>
      <c r="GC79" s="774"/>
      <c r="GD79" s="775">
        <f t="shared" si="543"/>
        <v>0</v>
      </c>
      <c r="GE79" s="774"/>
      <c r="GF79" s="775">
        <f t="shared" si="544"/>
        <v>0</v>
      </c>
      <c r="GG79" s="774"/>
      <c r="GH79" s="775">
        <f t="shared" si="545"/>
        <v>0</v>
      </c>
      <c r="GI79" s="774"/>
      <c r="GJ79" s="775">
        <f t="shared" si="546"/>
        <v>0</v>
      </c>
      <c r="GK79" s="693">
        <f t="shared" si="122"/>
        <v>0</v>
      </c>
      <c r="GL79" s="775">
        <f t="shared" si="547"/>
        <v>0</v>
      </c>
      <c r="GM79" s="774"/>
      <c r="GN79" s="775">
        <f t="shared" si="123"/>
        <v>0</v>
      </c>
      <c r="GO79" s="693">
        <f t="shared" si="124"/>
        <v>0</v>
      </c>
      <c r="GP79" s="775">
        <f t="shared" si="549"/>
        <v>0</v>
      </c>
      <c r="GQ79" s="693">
        <f t="shared" si="550"/>
        <v>0</v>
      </c>
      <c r="GR79" s="693">
        <f t="shared" si="551"/>
        <v>0</v>
      </c>
      <c r="GS79" s="774"/>
      <c r="GT79" s="775">
        <f t="shared" si="552"/>
        <v>0</v>
      </c>
      <c r="GU79" s="782"/>
      <c r="GW79" s="774"/>
      <c r="GX79" s="775">
        <f t="shared" si="553"/>
        <v>0</v>
      </c>
      <c r="GY79" s="774"/>
      <c r="GZ79" s="775">
        <f t="shared" si="554"/>
        <v>0</v>
      </c>
      <c r="HA79" s="774"/>
      <c r="HB79" s="775">
        <f t="shared" si="555"/>
        <v>0</v>
      </c>
      <c r="HC79" s="774"/>
      <c r="HD79" s="775">
        <f t="shared" si="556"/>
        <v>0</v>
      </c>
      <c r="HE79" s="693">
        <f t="shared" si="125"/>
        <v>0</v>
      </c>
      <c r="HF79" s="775">
        <f t="shared" si="557"/>
        <v>0</v>
      </c>
      <c r="HG79" s="774">
        <f t="shared" si="558"/>
        <v>0</v>
      </c>
      <c r="HH79" s="775">
        <f t="shared" si="126"/>
        <v>0</v>
      </c>
      <c r="HI79" s="693">
        <f t="shared" si="127"/>
        <v>0</v>
      </c>
      <c r="HJ79" s="775">
        <f t="shared" si="559"/>
        <v>0</v>
      </c>
      <c r="HK79" s="693">
        <f t="shared" si="560"/>
        <v>0</v>
      </c>
      <c r="HL79" s="693">
        <f t="shared" si="561"/>
        <v>0</v>
      </c>
      <c r="HM79" s="774"/>
      <c r="HN79" s="775">
        <f t="shared" si="562"/>
        <v>0</v>
      </c>
      <c r="HO79" s="777"/>
      <c r="HQ79" s="783"/>
      <c r="HR79" s="784">
        <f>IFERROR(HQ79*$I79, 0)</f>
        <v>0</v>
      </c>
      <c r="HS79" s="783"/>
      <c r="HT79" s="784">
        <f>IFERROR(HS79*$I79, 0)</f>
        <v>0</v>
      </c>
      <c r="HU79" s="783"/>
      <c r="HV79" s="784">
        <f>IFERROR(HU79*$I79, 0)</f>
        <v>0</v>
      </c>
      <c r="HW79" s="783"/>
      <c r="HX79" s="784">
        <f>IFERROR(HW79*$I79, 0)</f>
        <v>0</v>
      </c>
      <c r="HY79" s="707">
        <f t="shared" si="128"/>
        <v>0</v>
      </c>
      <c r="HZ79" s="784">
        <f>IFERROR(HY79*$I79, 0)</f>
        <v>0</v>
      </c>
      <c r="IA79" s="783"/>
      <c r="IB79" s="784">
        <f>IFERROR(IA79*$I79, 0)</f>
        <v>0</v>
      </c>
      <c r="IC79" s="707">
        <f t="shared" si="129"/>
        <v>0</v>
      </c>
      <c r="ID79" s="784">
        <f>IFERROR(IC79*$I79, 0)</f>
        <v>0</v>
      </c>
      <c r="IE79" s="706">
        <f t="shared" si="570"/>
        <v>0</v>
      </c>
      <c r="IF79" s="706">
        <f t="shared" si="571"/>
        <v>0</v>
      </c>
      <c r="IG79" s="783"/>
      <c r="IH79" s="784">
        <f>IFERROR(IG79*$I79, 0)</f>
        <v>0</v>
      </c>
      <c r="II79" s="782"/>
      <c r="IK79" s="783"/>
      <c r="IL79" s="784">
        <f>IFERROR(IK79*$I79, 0)</f>
        <v>0</v>
      </c>
      <c r="IM79" s="783"/>
      <c r="IN79" s="784">
        <f>IFERROR(IM79*$I79, 0)</f>
        <v>0</v>
      </c>
      <c r="IO79" s="783"/>
      <c r="IP79" s="784">
        <f>IFERROR(IO79*$I79, 0)</f>
        <v>0</v>
      </c>
      <c r="IQ79" s="783"/>
      <c r="IR79" s="784">
        <f>IFERROR(IQ79*$I79, 0)</f>
        <v>0</v>
      </c>
      <c r="IS79" s="707">
        <f t="shared" si="130"/>
        <v>0</v>
      </c>
      <c r="IT79" s="784">
        <f>IFERROR(IS79*$I79, 0)</f>
        <v>0</v>
      </c>
      <c r="IU79" s="783"/>
      <c r="IV79" s="784">
        <f>IFERROR(IU79*$I79, 0)</f>
        <v>0</v>
      </c>
      <c r="IW79" s="707">
        <f t="shared" si="131"/>
        <v>0</v>
      </c>
      <c r="IX79" s="784">
        <f>IFERROR(IW79*$I79, 0)</f>
        <v>0</v>
      </c>
      <c r="IY79" s="706">
        <f t="shared" si="580"/>
        <v>0</v>
      </c>
      <c r="IZ79" s="706">
        <f t="shared" si="581"/>
        <v>0</v>
      </c>
      <c r="JA79" s="783"/>
      <c r="JB79" s="784">
        <f>IFERROR(JA79*$I79, 0)</f>
        <v>0</v>
      </c>
      <c r="JC79" s="782"/>
      <c r="JE79" s="783"/>
      <c r="JF79" s="784">
        <f>IFERROR(JE79*$I79, 0)</f>
        <v>0</v>
      </c>
      <c r="JG79" s="783"/>
      <c r="JH79" s="784">
        <f>IFERROR(JG79*$I79, 0)</f>
        <v>0</v>
      </c>
      <c r="JI79" s="783"/>
      <c r="JJ79" s="784">
        <f>IFERROR(JI79*$I79, 0)</f>
        <v>0</v>
      </c>
      <c r="JK79" s="783"/>
      <c r="JL79" s="784">
        <f>IFERROR(JK79*$I79, 0)</f>
        <v>0</v>
      </c>
      <c r="JM79" s="707">
        <f t="shared" si="132"/>
        <v>0</v>
      </c>
      <c r="JN79" s="784">
        <f>IFERROR(JM79*$I79, 0)</f>
        <v>0</v>
      </c>
      <c r="JO79" s="783"/>
      <c r="JP79" s="784">
        <f>IFERROR(JO79*$I79, 0)</f>
        <v>0</v>
      </c>
      <c r="JQ79" s="707">
        <f t="shared" si="133"/>
        <v>0</v>
      </c>
      <c r="JR79" s="784">
        <f>IFERROR(JQ79*$I79, 0)</f>
        <v>0</v>
      </c>
      <c r="JS79" s="706">
        <f t="shared" si="590"/>
        <v>0</v>
      </c>
      <c r="JT79" s="706">
        <f t="shared" si="591"/>
        <v>0</v>
      </c>
      <c r="JU79" s="783"/>
      <c r="JV79" s="784">
        <f>IFERROR(JU79*$I79, 0)</f>
        <v>0</v>
      </c>
      <c r="JW79" s="782"/>
      <c r="JY79" s="783"/>
      <c r="JZ79" s="784">
        <f>IFERROR(JY79*$I79, 0)</f>
        <v>0</v>
      </c>
      <c r="KA79" s="783"/>
      <c r="KB79" s="784">
        <f>IFERROR(KA79*$I79, 0)</f>
        <v>0</v>
      </c>
      <c r="KC79" s="783"/>
      <c r="KD79" s="784">
        <f>IFERROR(KC79*$I79, 0)</f>
        <v>0</v>
      </c>
      <c r="KE79" s="783"/>
      <c r="KF79" s="784">
        <f>IFERROR(KE79*$I79, 0)</f>
        <v>0</v>
      </c>
      <c r="KG79" s="707">
        <f t="shared" si="134"/>
        <v>0</v>
      </c>
      <c r="KH79" s="784">
        <f>IFERROR(KG79*$I79, 0)</f>
        <v>0</v>
      </c>
      <c r="KI79" s="783"/>
      <c r="KJ79" s="784">
        <f>IFERROR(KI79*$I79, 0)</f>
        <v>0</v>
      </c>
      <c r="KK79" s="707">
        <f t="shared" si="135"/>
        <v>0</v>
      </c>
      <c r="KL79" s="784">
        <f>IFERROR(KK79*$I79, 0)</f>
        <v>0</v>
      </c>
      <c r="KM79" s="706">
        <f t="shared" si="600"/>
        <v>0</v>
      </c>
      <c r="KN79" s="706">
        <f t="shared" si="601"/>
        <v>0</v>
      </c>
      <c r="KO79" s="783"/>
      <c r="KP79" s="784">
        <f>IFERROR(KO79*$I79, 0)</f>
        <v>0</v>
      </c>
      <c r="KQ79" s="782"/>
      <c r="KS79" s="783"/>
      <c r="KT79" s="784">
        <f>IFERROR(KS79*$I79, 0)</f>
        <v>0</v>
      </c>
      <c r="KU79" s="783"/>
      <c r="KV79" s="784">
        <f>IFERROR(KU79*$I79, 0)</f>
        <v>0</v>
      </c>
      <c r="KW79" s="783"/>
      <c r="KX79" s="784">
        <f>IFERROR(KW79*$I79, 0)</f>
        <v>0</v>
      </c>
      <c r="KY79" s="783"/>
      <c r="KZ79" s="784">
        <f>IFERROR(KY79*$I79, 0)</f>
        <v>0</v>
      </c>
      <c r="LA79" s="707">
        <f t="shared" si="136"/>
        <v>0</v>
      </c>
      <c r="LB79" s="784">
        <f>IFERROR(LA79*$I79, 0)</f>
        <v>0</v>
      </c>
      <c r="LC79" s="783"/>
      <c r="LD79" s="784">
        <f>IFERROR(LC79*$I79, 0)</f>
        <v>0</v>
      </c>
      <c r="LE79" s="707">
        <f t="shared" si="137"/>
        <v>0</v>
      </c>
      <c r="LF79" s="784">
        <f>IFERROR(LE79*$I79, 0)</f>
        <v>0</v>
      </c>
      <c r="LG79" s="706">
        <f t="shared" si="610"/>
        <v>0</v>
      </c>
      <c r="LH79" s="706">
        <f t="shared" si="611"/>
        <v>0</v>
      </c>
      <c r="LI79" s="783"/>
      <c r="LJ79" s="784">
        <f>IFERROR(LI79*$I79, 0)</f>
        <v>0</v>
      </c>
      <c r="LK79" s="782"/>
      <c r="LM79" s="783"/>
      <c r="LN79" s="784">
        <f>IFERROR(LM79*$I79, 0)</f>
        <v>0</v>
      </c>
      <c r="LO79" s="783"/>
      <c r="LP79" s="784">
        <f>IFERROR(LO79*$I79, 0)</f>
        <v>0</v>
      </c>
      <c r="LQ79" s="783"/>
      <c r="LR79" s="784">
        <f>IFERROR(LQ79*$I79, 0)</f>
        <v>0</v>
      </c>
      <c r="LS79" s="783"/>
      <c r="LT79" s="784">
        <f>IFERROR(LS79*$I79, 0)</f>
        <v>0</v>
      </c>
      <c r="LU79" s="707">
        <f t="shared" si="138"/>
        <v>0</v>
      </c>
      <c r="LV79" s="784">
        <f>IFERROR(LU79*$I79, 0)</f>
        <v>0</v>
      </c>
      <c r="LW79" s="783"/>
      <c r="LX79" s="784">
        <f>IFERROR(LW79*$I79, 0)</f>
        <v>0</v>
      </c>
      <c r="LY79" s="707">
        <f t="shared" si="139"/>
        <v>0</v>
      </c>
      <c r="LZ79" s="784">
        <f>IFERROR(LY79*$I79, 0)</f>
        <v>0</v>
      </c>
      <c r="MA79" s="706">
        <f t="shared" si="620"/>
        <v>0</v>
      </c>
      <c r="MB79" s="706">
        <f t="shared" si="621"/>
        <v>0</v>
      </c>
      <c r="MC79" s="783"/>
      <c r="MD79" s="784">
        <f>IFERROR(MC79*$I79, 0)</f>
        <v>0</v>
      </c>
      <c r="ME79" s="782"/>
      <c r="MG79" s="783"/>
      <c r="MH79" s="784">
        <f>IFERROR(MG79*$I79, 0)</f>
        <v>0</v>
      </c>
      <c r="MI79" s="783"/>
      <c r="MJ79" s="784">
        <f>IFERROR(MI79*$I79, 0)</f>
        <v>0</v>
      </c>
      <c r="MK79" s="783"/>
      <c r="ML79" s="784">
        <f>IFERROR(MK79*$I79, 0)</f>
        <v>0</v>
      </c>
      <c r="MM79" s="783"/>
      <c r="MN79" s="784">
        <f>IFERROR(MM79*$I79, 0)</f>
        <v>0</v>
      </c>
      <c r="MO79" s="707">
        <f t="shared" si="140"/>
        <v>0</v>
      </c>
      <c r="MP79" s="784">
        <f>IFERROR(MO79*$I79, 0)</f>
        <v>0</v>
      </c>
      <c r="MQ79" s="783"/>
      <c r="MR79" s="784">
        <f>IFERROR(MQ79*$I79, 0)</f>
        <v>0</v>
      </c>
      <c r="MS79" s="707">
        <f t="shared" si="141"/>
        <v>0</v>
      </c>
      <c r="MT79" s="784">
        <f>IFERROR(MS79*$I79, 0)</f>
        <v>0</v>
      </c>
      <c r="MU79" s="706">
        <f t="shared" si="630"/>
        <v>0</v>
      </c>
      <c r="MV79" s="706">
        <f t="shared" si="631"/>
        <v>0</v>
      </c>
      <c r="MW79" s="783"/>
      <c r="MX79" s="784">
        <f>IFERROR(MW79*$I79, 0)</f>
        <v>0</v>
      </c>
      <c r="MY79" s="782"/>
      <c r="NA79" s="783"/>
      <c r="NB79" s="784">
        <f>IFERROR(NA79*$I79, 0)</f>
        <v>0</v>
      </c>
      <c r="NC79" s="783"/>
      <c r="ND79" s="784">
        <f>IFERROR(NC79*$I79, 0)</f>
        <v>0</v>
      </c>
      <c r="NE79" s="783"/>
      <c r="NF79" s="784">
        <f>IFERROR(NE79*$I79, 0)</f>
        <v>0</v>
      </c>
      <c r="NG79" s="783"/>
      <c r="NH79" s="784">
        <f>IFERROR(NG79*$I79, 0)</f>
        <v>0</v>
      </c>
      <c r="NI79" s="707">
        <f t="shared" si="142"/>
        <v>0</v>
      </c>
      <c r="NJ79" s="784">
        <f>IFERROR(NI79*$I79, 0)</f>
        <v>0</v>
      </c>
      <c r="NK79" s="783"/>
      <c r="NL79" s="784">
        <f>IFERROR(NK79*$I79, 0)</f>
        <v>0</v>
      </c>
      <c r="NM79" s="707">
        <f t="shared" si="143"/>
        <v>0</v>
      </c>
      <c r="NN79" s="784">
        <f>IFERROR(NM79*$I79, 0)</f>
        <v>0</v>
      </c>
      <c r="NO79" s="706">
        <f t="shared" si="640"/>
        <v>0</v>
      </c>
      <c r="NP79" s="706">
        <f t="shared" si="641"/>
        <v>0</v>
      </c>
      <c r="NQ79" s="783"/>
      <c r="NR79" s="784">
        <f>IFERROR(NQ79*$I79, 0)</f>
        <v>0</v>
      </c>
      <c r="NS79" s="782"/>
      <c r="NU79" s="783"/>
      <c r="NV79" s="784">
        <f>IFERROR(NU79*$I79, 0)</f>
        <v>0</v>
      </c>
      <c r="NW79" s="783"/>
      <c r="NX79" s="784">
        <f>IFERROR(NW79*$I79, 0)</f>
        <v>0</v>
      </c>
      <c r="NY79" s="783"/>
      <c r="NZ79" s="784">
        <f>IFERROR(NY79*$I79, 0)</f>
        <v>0</v>
      </c>
      <c r="OA79" s="783"/>
      <c r="OB79" s="784">
        <f>IFERROR(OA79*$I79, 0)</f>
        <v>0</v>
      </c>
      <c r="OC79" s="707">
        <f t="shared" si="144"/>
        <v>0</v>
      </c>
      <c r="OD79" s="784">
        <f>IFERROR(OC79*$I79, 0)</f>
        <v>0</v>
      </c>
      <c r="OE79" s="783"/>
      <c r="OF79" s="784">
        <f>IFERROR(OE79*$I79, 0)</f>
        <v>0</v>
      </c>
      <c r="OG79" s="707">
        <f t="shared" si="145"/>
        <v>0</v>
      </c>
      <c r="OH79" s="784">
        <f>IFERROR(OG79*$I79, 0)</f>
        <v>0</v>
      </c>
      <c r="OI79" s="706">
        <f t="shared" si="650"/>
        <v>0</v>
      </c>
      <c r="OJ79" s="706">
        <f t="shared" si="651"/>
        <v>0</v>
      </c>
      <c r="OK79" s="783"/>
      <c r="OL79" s="784">
        <f>IFERROR(OK79*$I79, 0)</f>
        <v>0</v>
      </c>
      <c r="OM79" s="782"/>
      <c r="OO79" s="783"/>
      <c r="OP79" s="784">
        <f>IFERROR(OO79*$I79, 0)</f>
        <v>0</v>
      </c>
      <c r="OQ79" s="783"/>
      <c r="OR79" s="784">
        <f>IFERROR(OQ79*$I79, 0)</f>
        <v>0</v>
      </c>
      <c r="OS79" s="783"/>
      <c r="OT79" s="784">
        <f>IFERROR(OS79*$I79, 0)</f>
        <v>0</v>
      </c>
      <c r="OU79" s="783"/>
      <c r="OV79" s="784">
        <f>IFERROR(OU79*$I79, 0)</f>
        <v>0</v>
      </c>
      <c r="OW79" s="707">
        <f t="shared" si="146"/>
        <v>0</v>
      </c>
      <c r="OX79" s="784">
        <f>IFERROR(OW79*$I79, 0)</f>
        <v>0</v>
      </c>
      <c r="OY79" s="783"/>
      <c r="OZ79" s="784">
        <f>IFERROR(OY79*$I79, 0)</f>
        <v>0</v>
      </c>
      <c r="PA79" s="707">
        <f t="shared" si="147"/>
        <v>0</v>
      </c>
      <c r="PB79" s="784">
        <f>IFERROR(PA79*$I79, 0)</f>
        <v>0</v>
      </c>
      <c r="PC79" s="706">
        <f t="shared" si="660"/>
        <v>0</v>
      </c>
      <c r="PD79" s="706">
        <f t="shared" si="661"/>
        <v>0</v>
      </c>
      <c r="PE79" s="783"/>
      <c r="PF79" s="784">
        <f>IFERROR(PE79*$I79, 0)</f>
        <v>0</v>
      </c>
      <c r="PG79" s="782"/>
      <c r="PI79" s="783"/>
      <c r="PJ79" s="784">
        <f>IFERROR(PI79*$I79, 0)</f>
        <v>0</v>
      </c>
      <c r="PK79" s="783"/>
      <c r="PL79" s="784">
        <f>IFERROR(PK79*$I79, 0)</f>
        <v>0</v>
      </c>
      <c r="PM79" s="783"/>
      <c r="PN79" s="784">
        <f>IFERROR(PM79*$I79, 0)</f>
        <v>0</v>
      </c>
      <c r="PO79" s="783"/>
      <c r="PP79" s="784">
        <f>IFERROR(PO79*$I79, 0)</f>
        <v>0</v>
      </c>
      <c r="PQ79" s="707">
        <f t="shared" si="148"/>
        <v>0</v>
      </c>
      <c r="PR79" s="784">
        <f>IFERROR(PQ79*$I79, 0)</f>
        <v>0</v>
      </c>
      <c r="PS79" s="783"/>
      <c r="PT79" s="784">
        <f>IFERROR(PS79*$I79, 0)</f>
        <v>0</v>
      </c>
      <c r="PU79" s="707">
        <f t="shared" si="149"/>
        <v>0</v>
      </c>
      <c r="PV79" s="784">
        <f>IFERROR(PU79*$I79, 0)</f>
        <v>0</v>
      </c>
      <c r="PW79" s="706">
        <f t="shared" si="670"/>
        <v>0</v>
      </c>
      <c r="PX79" s="706">
        <f t="shared" si="671"/>
        <v>0</v>
      </c>
      <c r="PY79" s="783"/>
      <c r="PZ79" s="784">
        <f>IFERROR(PY79*$I79, 0)</f>
        <v>0</v>
      </c>
      <c r="QA79" s="782"/>
      <c r="QC79" s="783"/>
      <c r="QD79" s="784">
        <f>IFERROR(QC79*$I79, 0)</f>
        <v>0</v>
      </c>
      <c r="QE79" s="783"/>
      <c r="QF79" s="784">
        <f>IFERROR(QE79*$I79, 0)</f>
        <v>0</v>
      </c>
      <c r="QG79" s="783"/>
      <c r="QH79" s="784">
        <f>IFERROR(QG79*$I79, 0)</f>
        <v>0</v>
      </c>
      <c r="QI79" s="783"/>
      <c r="QJ79" s="784">
        <f>IFERROR(QI79*$I79, 0)</f>
        <v>0</v>
      </c>
      <c r="QK79" s="707">
        <f t="shared" si="150"/>
        <v>0</v>
      </c>
      <c r="QL79" s="784">
        <f>IFERROR(QK79*$I79, 0)</f>
        <v>0</v>
      </c>
      <c r="QM79" s="783"/>
      <c r="QN79" s="784">
        <f>IFERROR(QM79*$I79, 0)</f>
        <v>0</v>
      </c>
      <c r="QO79" s="707">
        <f t="shared" si="151"/>
        <v>0</v>
      </c>
      <c r="QP79" s="784">
        <f>IFERROR(QO79*$I79, 0)</f>
        <v>0</v>
      </c>
      <c r="QQ79" s="706">
        <f t="shared" si="680"/>
        <v>0</v>
      </c>
      <c r="QR79" s="706">
        <f t="shared" si="681"/>
        <v>0</v>
      </c>
      <c r="QS79" s="783"/>
      <c r="QT79" s="784">
        <f>IFERROR(QS79*$I79, 0)</f>
        <v>0</v>
      </c>
      <c r="QU79" s="782"/>
      <c r="RA79" s="785">
        <f t="shared" ref="RA79:RA85" si="692">IFERROR(RB79=I79,)</f>
        <v>0</v>
      </c>
      <c r="RB79" s="785" t="e">
        <f t="shared" ref="RB79:RB85" si="693">SUM(RC79:RT79)</f>
        <v>#REF!</v>
      </c>
      <c r="RC79" s="677">
        <f t="shared" ref="RC79:RJ85" si="694">Q79</f>
        <v>0</v>
      </c>
      <c r="RD79" s="677">
        <f t="shared" si="694"/>
        <v>0</v>
      </c>
      <c r="RE79" s="677">
        <f t="shared" si="694"/>
        <v>0</v>
      </c>
      <c r="RF79" s="677">
        <f t="shared" si="694"/>
        <v>0</v>
      </c>
      <c r="RG79" s="677">
        <f t="shared" si="694"/>
        <v>0</v>
      </c>
      <c r="RH79" s="677">
        <f t="shared" si="694"/>
        <v>0</v>
      </c>
      <c r="RI79" s="677">
        <f t="shared" si="694"/>
        <v>0</v>
      </c>
      <c r="RJ79" s="677">
        <f t="shared" si="694"/>
        <v>0</v>
      </c>
      <c r="RK79" s="677" t="e">
        <f>#REF!</f>
        <v>#REF!</v>
      </c>
      <c r="RL79" s="677" t="e">
        <f>#REF!</f>
        <v>#REF!</v>
      </c>
      <c r="RM79" s="677">
        <f t="shared" ref="RM79:RT85" si="695">Y79</f>
        <v>0</v>
      </c>
      <c r="RN79" s="677">
        <f t="shared" si="695"/>
        <v>0</v>
      </c>
      <c r="RO79" s="677">
        <f t="shared" si="695"/>
        <v>0</v>
      </c>
      <c r="RP79" s="677">
        <f t="shared" si="695"/>
        <v>0</v>
      </c>
      <c r="RQ79" s="677">
        <f t="shared" si="695"/>
        <v>0</v>
      </c>
      <c r="RR79" s="677">
        <f t="shared" si="695"/>
        <v>0</v>
      </c>
      <c r="RS79" s="677">
        <f t="shared" si="695"/>
        <v>0</v>
      </c>
      <c r="RT79" s="677">
        <f t="shared" si="695"/>
        <v>0</v>
      </c>
      <c r="RV79" s="675">
        <f t="shared" ref="RV79:RV85" si="696">SUMIF($RC$8:$RN$8,$RV$8, RC79:RN79)</f>
        <v>0</v>
      </c>
      <c r="RW79" s="675">
        <f t="shared" ref="RW79:RW85" si="697">SUMIF($RC$8:$RN$8,$RW$8, RC79:RN79)</f>
        <v>0</v>
      </c>
      <c r="RX79" s="675">
        <f t="shared" ref="RX79:RX85" si="698">SUMIF($RO$8:$RP$8,$RX$8, RO79:RP79)</f>
        <v>0</v>
      </c>
      <c r="RY79" s="675">
        <f t="shared" ref="RY79:RY85" si="699">SUMIF($RO$8:$RP$8,$RY$8, RO79:RP79)</f>
        <v>0</v>
      </c>
      <c r="RZ79" s="675">
        <f t="shared" ref="RZ79:RZ85" si="700">SUMIF($RQ$8:$RS$8,$RZ$8, RQ79:RS79)</f>
        <v>0</v>
      </c>
      <c r="SA79" s="675">
        <f t="shared" ref="SA79:SA85" si="701">SUMIF($RQ$8:$RS$8,$SA$8, RQ79:RS79)</f>
        <v>0</v>
      </c>
      <c r="SB79" s="675">
        <f t="shared" ref="SB79:SB85" si="702">SUMIF($RT$8:$RT$8,$SB$8, RT79:RT79)</f>
        <v>0</v>
      </c>
      <c r="SC79" s="675">
        <f t="shared" ref="SC79:SC85" si="703">SUMIF($RT$8:$RT$8,$SC$8, RT79:RT79)</f>
        <v>0</v>
      </c>
      <c r="SD79" s="675" t="e">
        <f xml:space="preserve"> SUMIF(#REF!,$SD$8,#REF!)</f>
        <v>#REF!</v>
      </c>
      <c r="SE79" s="675" t="e">
        <f xml:space="preserve"> SUMIF(#REF!,$SE$8,#REF!)</f>
        <v>#REF!</v>
      </c>
      <c r="SG79" s="675">
        <f t="shared" ref="SG79:SV85" si="704">RC79*$AP79</f>
        <v>0</v>
      </c>
      <c r="SH79" s="675">
        <f t="shared" si="704"/>
        <v>0</v>
      </c>
      <c r="SI79" s="675">
        <f t="shared" si="704"/>
        <v>0</v>
      </c>
      <c r="SJ79" s="675">
        <f t="shared" si="704"/>
        <v>0</v>
      </c>
      <c r="SK79" s="675">
        <f t="shared" si="704"/>
        <v>0</v>
      </c>
      <c r="SL79" s="675">
        <f t="shared" si="704"/>
        <v>0</v>
      </c>
      <c r="SM79" s="675">
        <f t="shared" si="704"/>
        <v>0</v>
      </c>
      <c r="SN79" s="675">
        <f t="shared" si="704"/>
        <v>0</v>
      </c>
      <c r="SO79" s="675" t="e">
        <f t="shared" si="704"/>
        <v>#REF!</v>
      </c>
      <c r="SP79" s="675" t="e">
        <f t="shared" si="704"/>
        <v>#REF!</v>
      </c>
      <c r="SQ79" s="675">
        <f t="shared" si="704"/>
        <v>0</v>
      </c>
      <c r="SR79" s="675">
        <f t="shared" si="704"/>
        <v>0</v>
      </c>
      <c r="SS79" s="675">
        <f t="shared" si="704"/>
        <v>0</v>
      </c>
      <c r="ST79" s="675">
        <f t="shared" si="704"/>
        <v>0</v>
      </c>
      <c r="SU79" s="675">
        <f t="shared" si="704"/>
        <v>0</v>
      </c>
      <c r="SV79" s="675">
        <f t="shared" si="704"/>
        <v>0</v>
      </c>
      <c r="SW79" s="675">
        <f t="shared" ref="SQ79:SX85" si="705">RS79*$AP79</f>
        <v>0</v>
      </c>
      <c r="SX79" s="675">
        <f t="shared" si="705"/>
        <v>0</v>
      </c>
      <c r="SY79" s="675" t="e">
        <f>#REF!*$AP79</f>
        <v>#REF!</v>
      </c>
      <c r="SZ79" s="675" t="e">
        <f>#REF!*$AP79</f>
        <v>#REF!</v>
      </c>
      <c r="TA79" s="675" t="e">
        <f>#REF!*$AP79</f>
        <v>#REF!</v>
      </c>
      <c r="TB79" s="675" t="e">
        <f>#REF!*$AP79</f>
        <v>#REF!</v>
      </c>
      <c r="TC79" s="675" t="e">
        <f>#REF!*$AP79</f>
        <v>#REF!</v>
      </c>
      <c r="TE79" s="675">
        <f t="shared" si="152"/>
        <v>0</v>
      </c>
      <c r="TF79" s="675">
        <f t="shared" si="153"/>
        <v>0</v>
      </c>
      <c r="TG79" s="675">
        <f t="shared" si="154"/>
        <v>0</v>
      </c>
      <c r="TH79" s="675">
        <f t="shared" si="155"/>
        <v>0</v>
      </c>
      <c r="TI79" s="675">
        <f t="shared" si="156"/>
        <v>0</v>
      </c>
      <c r="TJ79" s="675">
        <f t="shared" si="157"/>
        <v>0</v>
      </c>
      <c r="TK79" s="675">
        <f t="shared" si="158"/>
        <v>0</v>
      </c>
      <c r="TL79" s="675">
        <f t="shared" si="159"/>
        <v>0</v>
      </c>
      <c r="TM79" s="675">
        <f t="shared" si="160"/>
        <v>0</v>
      </c>
      <c r="TN79" s="676">
        <f t="shared" si="161"/>
        <v>0</v>
      </c>
      <c r="TP79" s="675">
        <f>IFERROR(SG79*(1+LEVEL_2!#REF!),0)</f>
        <v>0</v>
      </c>
      <c r="TQ79" s="675">
        <f>IFERROR(SH79*(1+LEVEL_2!#REF!),0)</f>
        <v>0</v>
      </c>
      <c r="TR79" s="675">
        <f>IFERROR(SI79*(1+LEVEL_2!#REF!),0)</f>
        <v>0</v>
      </c>
      <c r="TS79" s="675">
        <f>IFERROR(SJ79*(1+LEVEL_2!#REF!),0)</f>
        <v>0</v>
      </c>
      <c r="TT79" s="675">
        <f>IFERROR(SK79*(1+LEVEL_2!#REF!),0)</f>
        <v>0</v>
      </c>
      <c r="TU79" s="675">
        <f>IFERROR(SL79*(1+LEVEL_2!#REF!),0)</f>
        <v>0</v>
      </c>
      <c r="TV79" s="675">
        <f>IFERROR(SM79*(1+LEVEL_2!#REF!),0)</f>
        <v>0</v>
      </c>
      <c r="TW79" s="675">
        <f>IFERROR(SN79*(1+LEVEL_2!#REF!),0)</f>
        <v>0</v>
      </c>
      <c r="TX79" s="675">
        <f>IFERROR(SO79*(1+LEVEL_2!#REF!),0)</f>
        <v>0</v>
      </c>
      <c r="TY79" s="675">
        <f>IFERROR(SP79*(1+LEVEL_2!#REF!),0)</f>
        <v>0</v>
      </c>
      <c r="TZ79" s="675">
        <f>IFERROR(SQ79*(1+LEVEL_2!#REF!),0)</f>
        <v>0</v>
      </c>
      <c r="UA79" s="675">
        <f>IFERROR(SR79*(1+LEVEL_2!#REF!),0)</f>
        <v>0</v>
      </c>
      <c r="UB79" s="675">
        <f>IFERROR(SS79*(1+LEVEL_2!#REF!),0)</f>
        <v>0</v>
      </c>
      <c r="UC79" s="675">
        <f>IFERROR(ST79*(1+LEVEL_2!#REF!),0)</f>
        <v>0</v>
      </c>
      <c r="UD79" s="675">
        <f>IFERROR(SU79*(1+LEVEL_2!#REF!),0)</f>
        <v>0</v>
      </c>
      <c r="UE79" s="675">
        <f>IFERROR(SV79*(1+LEVEL_2!#REF!),0)</f>
        <v>0</v>
      </c>
      <c r="UF79" s="675">
        <f>IFERROR(SW79*(1+LEVEL_2!#REF!),0)</f>
        <v>0</v>
      </c>
      <c r="UG79" s="675">
        <f>IFERROR(SX79*(1+LEVEL_2!#REF!),0)</f>
        <v>0</v>
      </c>
      <c r="UH79" s="675">
        <f>IFERROR(SY79*(1+LEVEL_2!#REF!),0)</f>
        <v>0</v>
      </c>
      <c r="UI79" s="675">
        <f>IFERROR(SZ79*(1+LEVEL_2!#REF!),0)</f>
        <v>0</v>
      </c>
      <c r="UJ79" s="675">
        <f>IFERROR(TA79*(1+LEVEL_2!#REF!),0)</f>
        <v>0</v>
      </c>
      <c r="UK79" s="675">
        <f>IFERROR(TB79*(1+LEVEL_2!#REF!),0)</f>
        <v>0</v>
      </c>
      <c r="UL79" s="675">
        <f>IFERROR(TC79*(1+LEVEL_2!#REF!),0)</f>
        <v>0</v>
      </c>
      <c r="UN79" s="675">
        <f t="shared" si="162"/>
        <v>0</v>
      </c>
      <c r="UO79" s="675">
        <f t="shared" si="163"/>
        <v>0</v>
      </c>
      <c r="UP79" s="675">
        <f t="shared" si="164"/>
        <v>0</v>
      </c>
      <c r="UQ79" s="675">
        <f t="shared" si="165"/>
        <v>0</v>
      </c>
      <c r="UR79" s="675">
        <f t="shared" si="166"/>
        <v>0</v>
      </c>
      <c r="US79" s="675">
        <f t="shared" si="167"/>
        <v>0</v>
      </c>
      <c r="UT79" s="675">
        <f t="shared" si="168"/>
        <v>0</v>
      </c>
      <c r="UU79" s="675">
        <f t="shared" si="169"/>
        <v>0</v>
      </c>
      <c r="UV79" s="675">
        <f t="shared" si="170"/>
        <v>0</v>
      </c>
      <c r="UW79" s="676">
        <f t="shared" si="171"/>
        <v>0</v>
      </c>
    </row>
    <row r="80" spans="1:569" s="645" customFormat="1" ht="20.100000000000001" customHeight="1">
      <c r="A80" s="677"/>
      <c r="B80" s="677"/>
      <c r="C80" s="752" t="s">
        <v>523</v>
      </c>
      <c r="D80" s="752"/>
      <c r="E80" s="753"/>
      <c r="F80" s="753"/>
      <c r="G80" s="754"/>
      <c r="H80" s="755"/>
      <c r="I80" s="756"/>
      <c r="J80" s="757"/>
      <c r="K80" s="758"/>
      <c r="L80" s="758"/>
      <c r="M80" s="770"/>
      <c r="N80" s="798">
        <f t="shared" si="393"/>
        <v>0</v>
      </c>
      <c r="O80" s="799">
        <f t="shared" si="394"/>
        <v>0</v>
      </c>
      <c r="Q80" s="800"/>
      <c r="R80" s="762"/>
      <c r="S80" s="762"/>
      <c r="T80" s="762"/>
      <c r="U80" s="762"/>
      <c r="V80" s="762"/>
      <c r="W80" s="762"/>
      <c r="X80" s="762"/>
      <c r="Y80" s="762"/>
      <c r="Z80" s="762"/>
      <c r="AA80" s="762"/>
      <c r="AB80" s="762"/>
      <c r="AC80" s="762"/>
      <c r="AD80" s="762"/>
      <c r="AE80" s="762"/>
      <c r="AF80" s="763"/>
      <c r="AH80" s="657"/>
      <c r="AI80" s="658">
        <f>SUBTOTAL(9,AI81:AI88)</f>
        <v>7874750</v>
      </c>
      <c r="AJ80" s="657"/>
      <c r="AK80" s="658">
        <f>SUBTOTAL(9,AK81:AK88)</f>
        <v>12583500</v>
      </c>
      <c r="AL80" s="657"/>
      <c r="AM80" s="658">
        <f>SUBTOTAL(9,AM81:AM88)</f>
        <v>0</v>
      </c>
      <c r="AN80" s="657"/>
      <c r="AO80" s="658">
        <f>SUBTOTAL(9,AO81:AO88)</f>
        <v>0</v>
      </c>
      <c r="AP80" s="658">
        <f t="shared" si="99"/>
        <v>0</v>
      </c>
      <c r="AQ80" s="658">
        <f>SUBTOTAL(9,AQ81:AQ88)</f>
        <v>20458250</v>
      </c>
      <c r="AR80" s="657"/>
      <c r="AS80" s="658">
        <f>SUBTOTAL(9,AS81:AS88)</f>
        <v>3557917.4743125001</v>
      </c>
      <c r="AT80" s="658"/>
      <c r="AU80" s="658"/>
      <c r="AV80" s="658">
        <f t="shared" si="103"/>
        <v>0</v>
      </c>
      <c r="AW80" s="658">
        <f t="shared" ref="AW80:BB80" si="706">SUBTOTAL(9,AW81:AW88)</f>
        <v>15689652.083999999</v>
      </c>
      <c r="AX80" s="658">
        <f t="shared" si="706"/>
        <v>34789420.140000001</v>
      </c>
      <c r="AY80" s="658">
        <f t="shared" si="706"/>
        <v>81752334.948624998</v>
      </c>
      <c r="AZ80" s="658">
        <f t="shared" si="706"/>
        <v>40876167.474312499</v>
      </c>
      <c r="BA80" s="658">
        <f t="shared" si="706"/>
        <v>40876167.474312499</v>
      </c>
      <c r="BB80" s="658">
        <f t="shared" si="706"/>
        <v>0</v>
      </c>
      <c r="BC80" s="657"/>
      <c r="BD80" s="658">
        <f>SUBTOTAL(9,BD81:BD88)</f>
        <v>0</v>
      </c>
      <c r="BE80" s="659"/>
      <c r="BG80" s="657"/>
      <c r="BH80" s="658">
        <f>SUBTOTAL(9,BH81:BH88)</f>
        <v>11424500</v>
      </c>
      <c r="BI80" s="657"/>
      <c r="BJ80" s="658">
        <f>SUBTOTAL(9,BJ81:BJ88)</f>
        <v>17802510</v>
      </c>
      <c r="BK80" s="657"/>
      <c r="BL80" s="658">
        <f>SUBTOTAL(9,BL81:BL88)</f>
        <v>4253654.4322202653</v>
      </c>
      <c r="BM80" s="657"/>
      <c r="BN80" s="658">
        <f>SUBTOTAL(9,BN81:BN88)</f>
        <v>240648.42692259606</v>
      </c>
      <c r="BO80" s="658">
        <f t="shared" si="105"/>
        <v>0</v>
      </c>
      <c r="BP80" s="658">
        <f>SUBTOTAL(9,BP81:BP88)</f>
        <v>33721312.859142862</v>
      </c>
      <c r="BQ80" s="657">
        <f t="shared" si="174"/>
        <v>0</v>
      </c>
      <c r="BR80" s="658">
        <f>SUBTOTAL(9,BR81:BR88)</f>
        <v>5556612.1623116191</v>
      </c>
      <c r="BS80" s="658">
        <f t="shared" si="107"/>
        <v>0</v>
      </c>
      <c r="BT80" s="658">
        <f>SUBTOTAL(9,BT81:BT88)</f>
        <v>39277925.021454483</v>
      </c>
      <c r="BU80" s="658">
        <f>SUBTOTAL(9,BU81:BU88)</f>
        <v>39277925.021454483</v>
      </c>
      <c r="BV80" s="658">
        <f>SUBTOTAL(9,BV81:BV88)</f>
        <v>0</v>
      </c>
      <c r="BW80" s="657"/>
      <c r="BX80" s="658">
        <f>SUBTOTAL(9,BX81:BX88)</f>
        <v>0</v>
      </c>
      <c r="BY80" s="659"/>
      <c r="CA80" s="738"/>
      <c r="CB80" s="664">
        <f>SUBTOTAL(9,CB81:CB88)</f>
        <v>13631500</v>
      </c>
      <c r="CC80" s="739"/>
      <c r="CD80" s="664">
        <f>SUBTOTAL(9,CD81:CD88)</f>
        <v>40168000</v>
      </c>
      <c r="CE80" s="739"/>
      <c r="CF80" s="664">
        <f>SUBTOTAL(9,CF81:CF88)</f>
        <v>0</v>
      </c>
      <c r="CG80" s="739"/>
      <c r="CH80" s="664">
        <f>SUBTOTAL(9,CH81:CH88)</f>
        <v>4119000</v>
      </c>
      <c r="CI80" s="664">
        <f t="shared" si="108"/>
        <v>0</v>
      </c>
      <c r="CJ80" s="664">
        <f>SUBTOTAL(9,CJ81:CJ88)</f>
        <v>57918500</v>
      </c>
      <c r="CK80" s="739"/>
      <c r="CL80" s="664">
        <f>SUBTOTAL(9,CL81:CL88)</f>
        <v>0</v>
      </c>
      <c r="CM80" s="664">
        <f t="shared" si="109"/>
        <v>0</v>
      </c>
      <c r="CN80" s="664">
        <f t="shared" ref="CN80:CV80" si="707">SUBTOTAL(9,CN81:CN88)</f>
        <v>57918500</v>
      </c>
      <c r="CO80" s="740">
        <f t="shared" si="707"/>
        <v>2880000</v>
      </c>
      <c r="CP80" s="740">
        <f t="shared" si="707"/>
        <v>18591000</v>
      </c>
      <c r="CQ80" s="740">
        <f t="shared" si="707"/>
        <v>31887500</v>
      </c>
      <c r="CR80" s="740">
        <f t="shared" si="707"/>
        <v>2760000</v>
      </c>
      <c r="CS80" s="700">
        <f t="shared" si="707"/>
        <v>0</v>
      </c>
      <c r="CT80" s="740">
        <f t="shared" si="707"/>
        <v>1080000</v>
      </c>
      <c r="CU80" s="740">
        <f t="shared" si="707"/>
        <v>720000</v>
      </c>
      <c r="CV80" s="700">
        <f t="shared" si="707"/>
        <v>0</v>
      </c>
      <c r="CW80" s="741"/>
      <c r="CX80" s="740">
        <f>SUBTOTAL(9,CX81:CX88)</f>
        <v>0</v>
      </c>
      <c r="CY80" s="742"/>
      <c r="DA80" s="657"/>
      <c r="DB80" s="658">
        <f>SUBTOTAL(9,DB81:DB88)</f>
        <v>7874750</v>
      </c>
      <c r="DC80" s="657"/>
      <c r="DD80" s="658">
        <f>SUBTOTAL(9,DD81:DD88)</f>
        <v>12583500</v>
      </c>
      <c r="DE80" s="657"/>
      <c r="DF80" s="658">
        <f>SUBTOTAL(9,DF81:DF88)</f>
        <v>0</v>
      </c>
      <c r="DG80" s="657"/>
      <c r="DH80" s="658">
        <f>SUBTOTAL(9,DH81:DH88)</f>
        <v>0</v>
      </c>
      <c r="DI80" s="658">
        <f t="shared" si="110"/>
        <v>0</v>
      </c>
      <c r="DJ80" s="658">
        <f>SUBTOTAL(9,DJ81:DJ88)</f>
        <v>20458250</v>
      </c>
      <c r="DK80" s="657"/>
      <c r="DL80" s="658">
        <f>SUBTOTAL(9,DL81:DL88)</f>
        <v>3557917.4743125001</v>
      </c>
      <c r="DM80" s="658">
        <f t="shared" si="112"/>
        <v>0</v>
      </c>
      <c r="DN80" s="658">
        <f>SUBTOTAL(9,DN81:DN88)</f>
        <v>24016167.474312499</v>
      </c>
      <c r="DO80" s="658">
        <f>SUBTOTAL(9,DO81:DO88)</f>
        <v>24016167.474312499</v>
      </c>
      <c r="DP80" s="658">
        <f>SUBTOTAL(9,DP81:DP88)</f>
        <v>0</v>
      </c>
      <c r="DQ80" s="657"/>
      <c r="DR80" s="658">
        <f>SUBTOTAL(9,DR81:DR88)</f>
        <v>0</v>
      </c>
      <c r="DS80" s="659"/>
      <c r="DU80" s="667"/>
      <c r="DV80" s="668">
        <f>SUBTOTAL(9,DV81:DV88)</f>
        <v>21966000</v>
      </c>
      <c r="DW80" s="667"/>
      <c r="DX80" s="668">
        <f>SUBTOTAL(9,DX81:DX88)</f>
        <v>22860000</v>
      </c>
      <c r="DY80" s="667"/>
      <c r="DZ80" s="668">
        <f>SUBTOTAL(9,DZ81:DZ88)</f>
        <v>3645000</v>
      </c>
      <c r="EA80" s="667"/>
      <c r="EB80" s="668">
        <f>SUBTOTAL(9,EB81:EB88)</f>
        <v>0</v>
      </c>
      <c r="EC80" s="668">
        <f t="shared" si="113"/>
        <v>0</v>
      </c>
      <c r="ED80" s="668">
        <f>SUBTOTAL(9,ED81:ED88)</f>
        <v>48471000</v>
      </c>
      <c r="EE80" s="667"/>
      <c r="EF80" s="668">
        <f>SUBTOTAL(9,EF81:EF88)</f>
        <v>7617654.9224999994</v>
      </c>
      <c r="EG80" s="668">
        <f t="shared" si="115"/>
        <v>0</v>
      </c>
      <c r="EH80" s="668">
        <f>SUBTOTAL(9,EH81:EH88)</f>
        <v>56088654.922499999</v>
      </c>
      <c r="EI80" s="668">
        <f>SUBTOTAL(9,EI81:EI88)</f>
        <v>56088654.922499999</v>
      </c>
      <c r="EJ80" s="668">
        <f>SUBTOTAL(9,EJ81:EJ88)</f>
        <v>0</v>
      </c>
      <c r="EK80" s="667"/>
      <c r="EL80" s="668">
        <f>SUBTOTAL(9,EL81:EL88)</f>
        <v>0</v>
      </c>
      <c r="EM80" s="669"/>
      <c r="EO80" s="667"/>
      <c r="EP80" s="668">
        <f>SUBTOTAL(9,EP81:EP88)</f>
        <v>11430000</v>
      </c>
      <c r="EQ80" s="667"/>
      <c r="ER80" s="668">
        <f>SUBTOTAL(9,ER81:ER88)</f>
        <v>13417500</v>
      </c>
      <c r="ES80" s="667"/>
      <c r="ET80" s="668">
        <f>SUBTOTAL(9,ET81:ET88)</f>
        <v>0</v>
      </c>
      <c r="EU80" s="667"/>
      <c r="EV80" s="668">
        <f>SUBTOTAL(9,EV81:EV88)</f>
        <v>3463410</v>
      </c>
      <c r="EW80" s="668">
        <f t="shared" si="116"/>
        <v>0</v>
      </c>
      <c r="EX80" s="668">
        <f>SUBTOTAL(9,EX81:EX88)</f>
        <v>28310910</v>
      </c>
      <c r="EY80" s="667"/>
      <c r="EZ80" s="668">
        <f>SUBTOTAL(9,EZ81:EZ88)</f>
        <v>4425612.9002625002</v>
      </c>
      <c r="FA80" s="668">
        <f t="shared" si="118"/>
        <v>0</v>
      </c>
      <c r="FB80" s="668">
        <f>SUBTOTAL(9,FB81:FB88)</f>
        <v>32736522.900262505</v>
      </c>
      <c r="FC80" s="668">
        <f>SUBTOTAL(9,FC81:FC88)</f>
        <v>32736522.900262505</v>
      </c>
      <c r="FD80" s="668">
        <f>SUBTOTAL(9,FD81:FD88)</f>
        <v>0</v>
      </c>
      <c r="FE80" s="667"/>
      <c r="FF80" s="668">
        <f>SUBTOTAL(9,FF81:FF88)</f>
        <v>0</v>
      </c>
      <c r="FG80" s="670"/>
      <c r="FI80" s="657"/>
      <c r="FJ80" s="658">
        <f>SUBTOTAL(9,FJ81:FJ88)</f>
        <v>12340185</v>
      </c>
      <c r="FK80" s="657"/>
      <c r="FL80" s="658">
        <f>SUBTOTAL(9,FL81:FL88)</f>
        <v>13322221</v>
      </c>
      <c r="FM80" s="657"/>
      <c r="FN80" s="658">
        <f>SUBTOTAL(9,FN81:FN88)</f>
        <v>0</v>
      </c>
      <c r="FO80" s="657"/>
      <c r="FP80" s="658">
        <f>SUBTOTAL(9,FP81:FP88)</f>
        <v>705880</v>
      </c>
      <c r="FQ80" s="658">
        <f t="shared" si="119"/>
        <v>0</v>
      </c>
      <c r="FR80" s="658">
        <f>SUBTOTAL(9,FR81:FR88)</f>
        <v>26368286</v>
      </c>
      <c r="FS80" s="657">
        <f t="shared" si="120"/>
        <v>0</v>
      </c>
      <c r="FT80" s="658">
        <f>SUBTOTAL(9,FT81:FT88)</f>
        <v>2108788.5906411912</v>
      </c>
      <c r="FU80" s="658">
        <f t="shared" si="121"/>
        <v>0</v>
      </c>
      <c r="FV80" s="658">
        <f>SUBTOTAL(9,FV81:FV88)</f>
        <v>28477074.590641189</v>
      </c>
      <c r="FW80" s="658">
        <f>SUBTOTAL(9,FW81:FW88)</f>
        <v>28477074.590641189</v>
      </c>
      <c r="FX80" s="658">
        <f>SUBTOTAL(9,FX81:FX88)</f>
        <v>0</v>
      </c>
      <c r="FY80" s="657"/>
      <c r="FZ80" s="658">
        <f>SUBTOTAL(9,FZ81:FZ88)</f>
        <v>0</v>
      </c>
      <c r="GA80" s="670"/>
      <c r="GC80" s="657"/>
      <c r="GD80" s="658">
        <f>SUBTOTAL(9,GD81:GD88)</f>
        <v>22530000</v>
      </c>
      <c r="GE80" s="657"/>
      <c r="GF80" s="658">
        <f>SUBTOTAL(9,GF81:GF88)</f>
        <v>30810000</v>
      </c>
      <c r="GG80" s="657"/>
      <c r="GH80" s="658">
        <f>SUBTOTAL(9,GH81:GH88)</f>
        <v>0</v>
      </c>
      <c r="GI80" s="657"/>
      <c r="GJ80" s="658">
        <f>SUBTOTAL(9,GJ81:GJ88)</f>
        <v>0</v>
      </c>
      <c r="GK80" s="658">
        <f t="shared" si="122"/>
        <v>0</v>
      </c>
      <c r="GL80" s="658">
        <f>SUBTOTAL(9,GL81:GL88)</f>
        <v>53340000</v>
      </c>
      <c r="GM80" s="657"/>
      <c r="GN80" s="658">
        <f>SUBTOTAL(9,GN81:GN88)</f>
        <v>9067043.4337499999</v>
      </c>
      <c r="GO80" s="658">
        <f t="shared" si="124"/>
        <v>0</v>
      </c>
      <c r="GP80" s="658">
        <f>SUBTOTAL(9,GP81:GP88)</f>
        <v>62407043.433750004</v>
      </c>
      <c r="GQ80" s="658">
        <f>SUBTOTAL(9,GQ81:GQ88)</f>
        <v>62407043.433750004</v>
      </c>
      <c r="GR80" s="658">
        <f>SUBTOTAL(9,GR81:GR88)</f>
        <v>0</v>
      </c>
      <c r="GS80" s="657"/>
      <c r="GT80" s="658">
        <f>SUBTOTAL(9,GT81:GT88)</f>
        <v>0</v>
      </c>
      <c r="GU80" s="670"/>
      <c r="GW80" s="657"/>
      <c r="GX80" s="658">
        <f>SUBTOTAL(9,GX81:GX88)</f>
        <v>9357759.5</v>
      </c>
      <c r="GY80" s="657"/>
      <c r="GZ80" s="658">
        <f>SUBTOTAL(9,GZ81:GZ88)</f>
        <v>15453218.09780746</v>
      </c>
      <c r="HA80" s="657"/>
      <c r="HB80" s="658">
        <f>SUBTOTAL(9,HB81:HB88)</f>
        <v>3158733.75</v>
      </c>
      <c r="HC80" s="657"/>
      <c r="HD80" s="658">
        <f>SUBTOTAL(9,HD81:HD88)</f>
        <v>0</v>
      </c>
      <c r="HE80" s="658">
        <f t="shared" si="125"/>
        <v>0</v>
      </c>
      <c r="HF80" s="658">
        <f>SUBTOTAL(9,HF81:HF88)</f>
        <v>27969711.34780746</v>
      </c>
      <c r="HG80" s="657"/>
      <c r="HH80" s="658">
        <f>SUBTOTAL(9,HH81:HH88)</f>
        <v>4608517.8469973616</v>
      </c>
      <c r="HI80" s="658">
        <f t="shared" si="127"/>
        <v>0</v>
      </c>
      <c r="HJ80" s="658">
        <f>SUBTOTAL(9,HJ81:HJ88)</f>
        <v>32578229.194804825</v>
      </c>
      <c r="HK80" s="658">
        <f>SUBTOTAL(9,HK81:HK88)</f>
        <v>32578229.194804825</v>
      </c>
      <c r="HL80" s="658">
        <f>SUBTOTAL(9,HL81:HL88)</f>
        <v>0</v>
      </c>
      <c r="HM80" s="657"/>
      <c r="HN80" s="658">
        <f>SUBTOTAL(9,HN81:HN88)</f>
        <v>0</v>
      </c>
      <c r="HO80" s="659"/>
      <c r="HQ80" s="671"/>
      <c r="HR80" s="672">
        <f>SUBTOTAL(9,HR81:HR88)</f>
        <v>0</v>
      </c>
      <c r="HS80" s="671"/>
      <c r="HT80" s="672">
        <f>SUBTOTAL(9,HT81:HT88)</f>
        <v>0</v>
      </c>
      <c r="HU80" s="671"/>
      <c r="HV80" s="672">
        <f>SUBTOTAL(9,HV81:HV88)</f>
        <v>0</v>
      </c>
      <c r="HW80" s="671"/>
      <c r="HX80" s="672">
        <f>SUBTOTAL(9,HX81:HX88)</f>
        <v>0</v>
      </c>
      <c r="HY80" s="673">
        <f t="shared" si="128"/>
        <v>0</v>
      </c>
      <c r="HZ80" s="672">
        <f>SUBTOTAL(9,HZ81:HZ88)</f>
        <v>0</v>
      </c>
      <c r="IA80" s="671"/>
      <c r="IB80" s="672">
        <f>SUBTOTAL(9,IB81:IB88)</f>
        <v>0</v>
      </c>
      <c r="IC80" s="673">
        <f t="shared" si="129"/>
        <v>0</v>
      </c>
      <c r="ID80" s="672">
        <f>SUBTOTAL(9,ID81:ID88)</f>
        <v>0</v>
      </c>
      <c r="IE80" s="672">
        <f>SUBTOTAL(9,IE81:IE88)</f>
        <v>0</v>
      </c>
      <c r="IF80" s="672">
        <f>SUBTOTAL(9,IF81:IF88)</f>
        <v>0</v>
      </c>
      <c r="IG80" s="671"/>
      <c r="IH80" s="672">
        <f>SUBTOTAL(9,IH81:IH88)</f>
        <v>0</v>
      </c>
      <c r="II80" s="670"/>
      <c r="IK80" s="671"/>
      <c r="IL80" s="672">
        <f>SUBTOTAL(9,IL81:IL88)</f>
        <v>0</v>
      </c>
      <c r="IM80" s="671"/>
      <c r="IN80" s="672">
        <f>SUBTOTAL(9,IN81:IN88)</f>
        <v>0</v>
      </c>
      <c r="IO80" s="671"/>
      <c r="IP80" s="672">
        <f>SUBTOTAL(9,IP81:IP88)</f>
        <v>0</v>
      </c>
      <c r="IQ80" s="671"/>
      <c r="IR80" s="672">
        <f>SUBTOTAL(9,IR81:IR88)</f>
        <v>0</v>
      </c>
      <c r="IS80" s="673">
        <f t="shared" si="130"/>
        <v>0</v>
      </c>
      <c r="IT80" s="672">
        <f>SUBTOTAL(9,IT81:IT88)</f>
        <v>0</v>
      </c>
      <c r="IU80" s="671"/>
      <c r="IV80" s="672">
        <f>SUBTOTAL(9,IV81:IV88)</f>
        <v>0</v>
      </c>
      <c r="IW80" s="673">
        <f t="shared" si="131"/>
        <v>0</v>
      </c>
      <c r="IX80" s="672">
        <f>SUBTOTAL(9,IX81:IX88)</f>
        <v>0</v>
      </c>
      <c r="IY80" s="672">
        <f>SUBTOTAL(9,IY81:IY88)</f>
        <v>0</v>
      </c>
      <c r="IZ80" s="672">
        <f>SUBTOTAL(9,IZ81:IZ88)</f>
        <v>0</v>
      </c>
      <c r="JA80" s="671"/>
      <c r="JB80" s="672">
        <f>SUBTOTAL(9,JB81:JB88)</f>
        <v>0</v>
      </c>
      <c r="JC80" s="670"/>
      <c r="JE80" s="671"/>
      <c r="JF80" s="672">
        <f>SUBTOTAL(9,JF81:JF88)</f>
        <v>0</v>
      </c>
      <c r="JG80" s="671"/>
      <c r="JH80" s="672">
        <f>SUBTOTAL(9,JH81:JH88)</f>
        <v>0</v>
      </c>
      <c r="JI80" s="671"/>
      <c r="JJ80" s="672">
        <f>SUBTOTAL(9,JJ81:JJ88)</f>
        <v>0</v>
      </c>
      <c r="JK80" s="671"/>
      <c r="JL80" s="672">
        <f>SUBTOTAL(9,JL81:JL88)</f>
        <v>0</v>
      </c>
      <c r="JM80" s="673">
        <f t="shared" si="132"/>
        <v>0</v>
      </c>
      <c r="JN80" s="672">
        <f>SUBTOTAL(9,JN81:JN88)</f>
        <v>0</v>
      </c>
      <c r="JO80" s="671"/>
      <c r="JP80" s="672">
        <f>SUBTOTAL(9,JP81:JP88)</f>
        <v>0</v>
      </c>
      <c r="JQ80" s="673">
        <f t="shared" si="133"/>
        <v>0</v>
      </c>
      <c r="JR80" s="672">
        <f>SUBTOTAL(9,JR81:JR88)</f>
        <v>0</v>
      </c>
      <c r="JS80" s="672">
        <f>SUBTOTAL(9,JS81:JS88)</f>
        <v>0</v>
      </c>
      <c r="JT80" s="672">
        <f>SUBTOTAL(9,JT81:JT88)</f>
        <v>0</v>
      </c>
      <c r="JU80" s="671"/>
      <c r="JV80" s="672">
        <f>SUBTOTAL(9,JV81:JV88)</f>
        <v>0</v>
      </c>
      <c r="JW80" s="670"/>
      <c r="JY80" s="671"/>
      <c r="JZ80" s="672">
        <f>SUBTOTAL(9,JZ81:JZ88)</f>
        <v>0</v>
      </c>
      <c r="KA80" s="671"/>
      <c r="KB80" s="672">
        <f>SUBTOTAL(9,KB81:KB88)</f>
        <v>0</v>
      </c>
      <c r="KC80" s="671"/>
      <c r="KD80" s="672">
        <f>SUBTOTAL(9,KD81:KD88)</f>
        <v>0</v>
      </c>
      <c r="KE80" s="671"/>
      <c r="KF80" s="672">
        <f>SUBTOTAL(9,KF81:KF88)</f>
        <v>0</v>
      </c>
      <c r="KG80" s="673">
        <f t="shared" si="134"/>
        <v>0</v>
      </c>
      <c r="KH80" s="672">
        <f>SUBTOTAL(9,KH81:KH88)</f>
        <v>0</v>
      </c>
      <c r="KI80" s="671"/>
      <c r="KJ80" s="672">
        <f>SUBTOTAL(9,KJ81:KJ88)</f>
        <v>0</v>
      </c>
      <c r="KK80" s="673">
        <f t="shared" si="135"/>
        <v>0</v>
      </c>
      <c r="KL80" s="672">
        <f>SUBTOTAL(9,KL81:KL88)</f>
        <v>0</v>
      </c>
      <c r="KM80" s="672">
        <f>SUBTOTAL(9,KM81:KM88)</f>
        <v>0</v>
      </c>
      <c r="KN80" s="672">
        <f>SUBTOTAL(9,KN81:KN88)</f>
        <v>0</v>
      </c>
      <c r="KO80" s="671"/>
      <c r="KP80" s="672">
        <f>SUBTOTAL(9,KP81:KP88)</f>
        <v>0</v>
      </c>
      <c r="KQ80" s="670"/>
      <c r="KS80" s="671"/>
      <c r="KT80" s="672">
        <f>SUBTOTAL(9,KT81:KT88)</f>
        <v>0</v>
      </c>
      <c r="KU80" s="671"/>
      <c r="KV80" s="672">
        <f>SUBTOTAL(9,KV81:KV88)</f>
        <v>0</v>
      </c>
      <c r="KW80" s="671"/>
      <c r="KX80" s="672">
        <f>SUBTOTAL(9,KX81:KX88)</f>
        <v>0</v>
      </c>
      <c r="KY80" s="671"/>
      <c r="KZ80" s="672">
        <f>SUBTOTAL(9,KZ81:KZ88)</f>
        <v>0</v>
      </c>
      <c r="LA80" s="673">
        <f t="shared" si="136"/>
        <v>0</v>
      </c>
      <c r="LB80" s="672">
        <f>SUBTOTAL(9,LB81:LB88)</f>
        <v>0</v>
      </c>
      <c r="LC80" s="671"/>
      <c r="LD80" s="672">
        <f>SUBTOTAL(9,LD81:LD88)</f>
        <v>0</v>
      </c>
      <c r="LE80" s="673">
        <f t="shared" si="137"/>
        <v>0</v>
      </c>
      <c r="LF80" s="672">
        <f>SUBTOTAL(9,LF81:LF88)</f>
        <v>0</v>
      </c>
      <c r="LG80" s="672">
        <f>SUBTOTAL(9,LG81:LG88)</f>
        <v>0</v>
      </c>
      <c r="LH80" s="672">
        <f>SUBTOTAL(9,LH81:LH88)</f>
        <v>0</v>
      </c>
      <c r="LI80" s="671"/>
      <c r="LJ80" s="672">
        <f>SUBTOTAL(9,LJ81:LJ88)</f>
        <v>0</v>
      </c>
      <c r="LK80" s="670"/>
      <c r="LM80" s="671"/>
      <c r="LN80" s="672">
        <f>SUBTOTAL(9,LN81:LN88)</f>
        <v>0</v>
      </c>
      <c r="LO80" s="671"/>
      <c r="LP80" s="672">
        <f>SUBTOTAL(9,LP81:LP88)</f>
        <v>0</v>
      </c>
      <c r="LQ80" s="671"/>
      <c r="LR80" s="672">
        <f>SUBTOTAL(9,LR81:LR88)</f>
        <v>0</v>
      </c>
      <c r="LS80" s="671"/>
      <c r="LT80" s="672">
        <f>SUBTOTAL(9,LT81:LT88)</f>
        <v>0</v>
      </c>
      <c r="LU80" s="673">
        <f t="shared" si="138"/>
        <v>0</v>
      </c>
      <c r="LV80" s="672">
        <f>SUBTOTAL(9,LV81:LV88)</f>
        <v>0</v>
      </c>
      <c r="LW80" s="671"/>
      <c r="LX80" s="672">
        <f>SUBTOTAL(9,LX81:LX88)</f>
        <v>0</v>
      </c>
      <c r="LY80" s="673">
        <f t="shared" si="139"/>
        <v>0</v>
      </c>
      <c r="LZ80" s="672">
        <f>SUBTOTAL(9,LZ81:LZ88)</f>
        <v>0</v>
      </c>
      <c r="MA80" s="672">
        <f>SUBTOTAL(9,MA81:MA88)</f>
        <v>0</v>
      </c>
      <c r="MB80" s="672">
        <f>SUBTOTAL(9,MB81:MB88)</f>
        <v>0</v>
      </c>
      <c r="MC80" s="671"/>
      <c r="MD80" s="672">
        <f>SUBTOTAL(9,MD81:MD88)</f>
        <v>0</v>
      </c>
      <c r="ME80" s="670"/>
      <c r="MG80" s="671"/>
      <c r="MH80" s="672">
        <f>SUBTOTAL(9,MH81:MH88)</f>
        <v>0</v>
      </c>
      <c r="MI80" s="671"/>
      <c r="MJ80" s="672">
        <f>SUBTOTAL(9,MJ81:MJ88)</f>
        <v>0</v>
      </c>
      <c r="MK80" s="671"/>
      <c r="ML80" s="672">
        <f>SUBTOTAL(9,ML81:ML88)</f>
        <v>0</v>
      </c>
      <c r="MM80" s="671"/>
      <c r="MN80" s="672">
        <f>SUBTOTAL(9,MN81:MN88)</f>
        <v>0</v>
      </c>
      <c r="MO80" s="673">
        <f t="shared" si="140"/>
        <v>0</v>
      </c>
      <c r="MP80" s="672">
        <f>SUBTOTAL(9,MP81:MP88)</f>
        <v>0</v>
      </c>
      <c r="MQ80" s="671"/>
      <c r="MR80" s="672">
        <f>SUBTOTAL(9,MR81:MR88)</f>
        <v>0</v>
      </c>
      <c r="MS80" s="673">
        <f t="shared" si="141"/>
        <v>0</v>
      </c>
      <c r="MT80" s="672">
        <f>SUBTOTAL(9,MT81:MT88)</f>
        <v>0</v>
      </c>
      <c r="MU80" s="672">
        <f>SUBTOTAL(9,MU81:MU88)</f>
        <v>0</v>
      </c>
      <c r="MV80" s="672">
        <f>SUBTOTAL(9,MV81:MV88)</f>
        <v>0</v>
      </c>
      <c r="MW80" s="671"/>
      <c r="MX80" s="672">
        <f>SUBTOTAL(9,MX81:MX88)</f>
        <v>0</v>
      </c>
      <c r="MY80" s="670"/>
      <c r="NA80" s="671"/>
      <c r="NB80" s="672">
        <f>SUBTOTAL(9,NB81:NB88)</f>
        <v>0</v>
      </c>
      <c r="NC80" s="671"/>
      <c r="ND80" s="672">
        <f>SUBTOTAL(9,ND81:ND88)</f>
        <v>0</v>
      </c>
      <c r="NE80" s="671"/>
      <c r="NF80" s="672">
        <f>SUBTOTAL(9,NF81:NF88)</f>
        <v>0</v>
      </c>
      <c r="NG80" s="671"/>
      <c r="NH80" s="672">
        <f>SUBTOTAL(9,NH81:NH88)</f>
        <v>0</v>
      </c>
      <c r="NI80" s="673">
        <f t="shared" si="142"/>
        <v>0</v>
      </c>
      <c r="NJ80" s="672">
        <f>SUBTOTAL(9,NJ81:NJ88)</f>
        <v>0</v>
      </c>
      <c r="NK80" s="671"/>
      <c r="NL80" s="672">
        <f>SUBTOTAL(9,NL81:NL88)</f>
        <v>0</v>
      </c>
      <c r="NM80" s="673">
        <f t="shared" si="143"/>
        <v>0</v>
      </c>
      <c r="NN80" s="672">
        <f>SUBTOTAL(9,NN81:NN88)</f>
        <v>0</v>
      </c>
      <c r="NO80" s="672">
        <f>SUBTOTAL(9,NO81:NO88)</f>
        <v>0</v>
      </c>
      <c r="NP80" s="672">
        <f>SUBTOTAL(9,NP81:NP88)</f>
        <v>0</v>
      </c>
      <c r="NQ80" s="671"/>
      <c r="NR80" s="672">
        <f>SUBTOTAL(9,NR81:NR88)</f>
        <v>0</v>
      </c>
      <c r="NS80" s="670"/>
      <c r="NU80" s="671"/>
      <c r="NV80" s="672">
        <f>SUBTOTAL(9,NV81:NV88)</f>
        <v>0</v>
      </c>
      <c r="NW80" s="671"/>
      <c r="NX80" s="672">
        <f>SUBTOTAL(9,NX81:NX88)</f>
        <v>0</v>
      </c>
      <c r="NY80" s="671"/>
      <c r="NZ80" s="672">
        <f>SUBTOTAL(9,NZ81:NZ88)</f>
        <v>0</v>
      </c>
      <c r="OA80" s="671"/>
      <c r="OB80" s="672">
        <f>SUBTOTAL(9,OB81:OB88)</f>
        <v>0</v>
      </c>
      <c r="OC80" s="673">
        <f t="shared" si="144"/>
        <v>0</v>
      </c>
      <c r="OD80" s="672">
        <f>SUBTOTAL(9,OD81:OD88)</f>
        <v>0</v>
      </c>
      <c r="OE80" s="671"/>
      <c r="OF80" s="672">
        <f>SUBTOTAL(9,OF81:OF88)</f>
        <v>0</v>
      </c>
      <c r="OG80" s="673">
        <f t="shared" si="145"/>
        <v>0</v>
      </c>
      <c r="OH80" s="672">
        <f>SUBTOTAL(9,OH81:OH88)</f>
        <v>0</v>
      </c>
      <c r="OI80" s="672">
        <f>SUBTOTAL(9,OI81:OI88)</f>
        <v>0</v>
      </c>
      <c r="OJ80" s="672">
        <f>SUBTOTAL(9,OJ81:OJ88)</f>
        <v>0</v>
      </c>
      <c r="OK80" s="671"/>
      <c r="OL80" s="672">
        <f>SUBTOTAL(9,OL81:OL88)</f>
        <v>0</v>
      </c>
      <c r="OM80" s="670"/>
      <c r="OO80" s="671"/>
      <c r="OP80" s="672">
        <f>SUBTOTAL(9,OP81:OP88)</f>
        <v>0</v>
      </c>
      <c r="OQ80" s="671"/>
      <c r="OR80" s="672">
        <f>SUBTOTAL(9,OR81:OR88)</f>
        <v>0</v>
      </c>
      <c r="OS80" s="671"/>
      <c r="OT80" s="672">
        <f>SUBTOTAL(9,OT81:OT88)</f>
        <v>0</v>
      </c>
      <c r="OU80" s="671"/>
      <c r="OV80" s="672">
        <f>SUBTOTAL(9,OV81:OV88)</f>
        <v>0</v>
      </c>
      <c r="OW80" s="673">
        <f t="shared" si="146"/>
        <v>0</v>
      </c>
      <c r="OX80" s="672">
        <f>SUBTOTAL(9,OX81:OX88)</f>
        <v>0</v>
      </c>
      <c r="OY80" s="671"/>
      <c r="OZ80" s="672">
        <f>SUBTOTAL(9,OZ81:OZ88)</f>
        <v>0</v>
      </c>
      <c r="PA80" s="673">
        <f t="shared" si="147"/>
        <v>0</v>
      </c>
      <c r="PB80" s="672">
        <f>SUBTOTAL(9,PB81:PB88)</f>
        <v>0</v>
      </c>
      <c r="PC80" s="672">
        <f>SUBTOTAL(9,PC81:PC88)</f>
        <v>0</v>
      </c>
      <c r="PD80" s="672">
        <f>SUBTOTAL(9,PD81:PD88)</f>
        <v>0</v>
      </c>
      <c r="PE80" s="671"/>
      <c r="PF80" s="672">
        <f>SUBTOTAL(9,PF81:PF88)</f>
        <v>0</v>
      </c>
      <c r="PG80" s="670"/>
      <c r="PI80" s="671"/>
      <c r="PJ80" s="672">
        <f>SUBTOTAL(9,PJ81:PJ88)</f>
        <v>0</v>
      </c>
      <c r="PK80" s="671"/>
      <c r="PL80" s="672">
        <f>SUBTOTAL(9,PL81:PL88)</f>
        <v>0</v>
      </c>
      <c r="PM80" s="671"/>
      <c r="PN80" s="672">
        <f>SUBTOTAL(9,PN81:PN88)</f>
        <v>0</v>
      </c>
      <c r="PO80" s="671"/>
      <c r="PP80" s="672">
        <f>SUBTOTAL(9,PP81:PP88)</f>
        <v>0</v>
      </c>
      <c r="PQ80" s="673">
        <f t="shared" si="148"/>
        <v>0</v>
      </c>
      <c r="PR80" s="672">
        <f>SUBTOTAL(9,PR81:PR88)</f>
        <v>0</v>
      </c>
      <c r="PS80" s="671"/>
      <c r="PT80" s="672">
        <f>SUBTOTAL(9,PT81:PT88)</f>
        <v>0</v>
      </c>
      <c r="PU80" s="673">
        <f t="shared" si="149"/>
        <v>0</v>
      </c>
      <c r="PV80" s="672">
        <f>SUBTOTAL(9,PV81:PV88)</f>
        <v>0</v>
      </c>
      <c r="PW80" s="672">
        <f>SUBTOTAL(9,PW81:PW88)</f>
        <v>0</v>
      </c>
      <c r="PX80" s="672">
        <f>SUBTOTAL(9,PX81:PX88)</f>
        <v>0</v>
      </c>
      <c r="PY80" s="671"/>
      <c r="PZ80" s="672">
        <f>SUBTOTAL(9,PZ81:PZ88)</f>
        <v>0</v>
      </c>
      <c r="QA80" s="670"/>
      <c r="QC80" s="671"/>
      <c r="QD80" s="672">
        <f>SUBTOTAL(9,QD81:QD88)</f>
        <v>0</v>
      </c>
      <c r="QE80" s="671"/>
      <c r="QF80" s="672">
        <f>SUBTOTAL(9,QF81:QF88)</f>
        <v>0</v>
      </c>
      <c r="QG80" s="671"/>
      <c r="QH80" s="672">
        <f>SUBTOTAL(9,QH81:QH88)</f>
        <v>0</v>
      </c>
      <c r="QI80" s="671"/>
      <c r="QJ80" s="672">
        <f>SUBTOTAL(9,QJ81:QJ88)</f>
        <v>0</v>
      </c>
      <c r="QK80" s="673">
        <f t="shared" si="150"/>
        <v>0</v>
      </c>
      <c r="QL80" s="672">
        <f>SUBTOTAL(9,QL81:QL88)</f>
        <v>0</v>
      </c>
      <c r="QM80" s="671"/>
      <c r="QN80" s="672">
        <f>SUBTOTAL(9,QN81:QN88)</f>
        <v>0</v>
      </c>
      <c r="QO80" s="673">
        <f t="shared" si="151"/>
        <v>0</v>
      </c>
      <c r="QP80" s="672">
        <f>SUBTOTAL(9,QP81:QP88)</f>
        <v>0</v>
      </c>
      <c r="QQ80" s="672">
        <f>SUBTOTAL(9,QQ81:QQ88)</f>
        <v>0</v>
      </c>
      <c r="QR80" s="672">
        <f>SUBTOTAL(9,QR81:QR88)</f>
        <v>0</v>
      </c>
      <c r="QS80" s="671"/>
      <c r="QT80" s="672">
        <f>SUBTOTAL(9,QT81:QT88)</f>
        <v>0</v>
      </c>
      <c r="QU80" s="670"/>
      <c r="RA80" s="785">
        <f t="shared" si="692"/>
        <v>0</v>
      </c>
      <c r="RB80" s="785" t="e">
        <f t="shared" si="693"/>
        <v>#REF!</v>
      </c>
      <c r="RC80" s="677">
        <f t="shared" si="694"/>
        <v>0</v>
      </c>
      <c r="RD80" s="677">
        <f t="shared" si="694"/>
        <v>0</v>
      </c>
      <c r="RE80" s="677">
        <f t="shared" si="694"/>
        <v>0</v>
      </c>
      <c r="RF80" s="677">
        <f t="shared" si="694"/>
        <v>0</v>
      </c>
      <c r="RG80" s="677">
        <f t="shared" si="694"/>
        <v>0</v>
      </c>
      <c r="RH80" s="677">
        <f t="shared" si="694"/>
        <v>0</v>
      </c>
      <c r="RI80" s="677">
        <f t="shared" si="694"/>
        <v>0</v>
      </c>
      <c r="RJ80" s="677">
        <f t="shared" si="694"/>
        <v>0</v>
      </c>
      <c r="RK80" s="677" t="e">
        <f>#REF!</f>
        <v>#REF!</v>
      </c>
      <c r="RL80" s="677" t="e">
        <f>#REF!</f>
        <v>#REF!</v>
      </c>
      <c r="RM80" s="677">
        <f t="shared" si="695"/>
        <v>0</v>
      </c>
      <c r="RN80" s="677">
        <f t="shared" si="695"/>
        <v>0</v>
      </c>
      <c r="RO80" s="677">
        <f t="shared" si="695"/>
        <v>0</v>
      </c>
      <c r="RP80" s="677">
        <f t="shared" si="695"/>
        <v>0</v>
      </c>
      <c r="RQ80" s="677">
        <f t="shared" si="695"/>
        <v>0</v>
      </c>
      <c r="RR80" s="677">
        <f t="shared" si="695"/>
        <v>0</v>
      </c>
      <c r="RS80" s="677">
        <f t="shared" si="695"/>
        <v>0</v>
      </c>
      <c r="RT80" s="677">
        <f t="shared" si="695"/>
        <v>0</v>
      </c>
      <c r="RV80" s="675">
        <f t="shared" si="696"/>
        <v>0</v>
      </c>
      <c r="RW80" s="675">
        <f t="shared" si="697"/>
        <v>0</v>
      </c>
      <c r="RX80" s="675">
        <f t="shared" si="698"/>
        <v>0</v>
      </c>
      <c r="RY80" s="675">
        <f t="shared" si="699"/>
        <v>0</v>
      </c>
      <c r="RZ80" s="675">
        <f t="shared" si="700"/>
        <v>0</v>
      </c>
      <c r="SA80" s="675">
        <f t="shared" si="701"/>
        <v>0</v>
      </c>
      <c r="SB80" s="675">
        <f t="shared" si="702"/>
        <v>0</v>
      </c>
      <c r="SC80" s="675">
        <f t="shared" si="703"/>
        <v>0</v>
      </c>
      <c r="SD80" s="675" t="e">
        <f xml:space="preserve"> SUMIF(#REF!,$SD$8,#REF!)</f>
        <v>#REF!</v>
      </c>
      <c r="SE80" s="675" t="e">
        <f xml:space="preserve"> SUMIF(#REF!,$SE$8,#REF!)</f>
        <v>#REF!</v>
      </c>
      <c r="SG80" s="675">
        <f t="shared" si="704"/>
        <v>0</v>
      </c>
      <c r="SH80" s="675">
        <f t="shared" si="704"/>
        <v>0</v>
      </c>
      <c r="SI80" s="675">
        <f t="shared" si="704"/>
        <v>0</v>
      </c>
      <c r="SJ80" s="675">
        <f t="shared" si="704"/>
        <v>0</v>
      </c>
      <c r="SK80" s="675">
        <f t="shared" si="704"/>
        <v>0</v>
      </c>
      <c r="SL80" s="675">
        <f t="shared" si="704"/>
        <v>0</v>
      </c>
      <c r="SM80" s="675">
        <f t="shared" si="704"/>
        <v>0</v>
      </c>
      <c r="SN80" s="675">
        <f t="shared" si="704"/>
        <v>0</v>
      </c>
      <c r="SO80" s="675" t="e">
        <f t="shared" si="704"/>
        <v>#REF!</v>
      </c>
      <c r="SP80" s="675" t="e">
        <f t="shared" si="704"/>
        <v>#REF!</v>
      </c>
      <c r="SQ80" s="675">
        <f t="shared" si="705"/>
        <v>0</v>
      </c>
      <c r="SR80" s="675">
        <f t="shared" si="705"/>
        <v>0</v>
      </c>
      <c r="SS80" s="675">
        <f t="shared" si="705"/>
        <v>0</v>
      </c>
      <c r="ST80" s="675">
        <f t="shared" si="705"/>
        <v>0</v>
      </c>
      <c r="SU80" s="675">
        <f t="shared" si="705"/>
        <v>0</v>
      </c>
      <c r="SV80" s="675">
        <f t="shared" si="705"/>
        <v>0</v>
      </c>
      <c r="SW80" s="675">
        <f t="shared" si="705"/>
        <v>0</v>
      </c>
      <c r="SX80" s="675">
        <f t="shared" si="705"/>
        <v>0</v>
      </c>
      <c r="SY80" s="675" t="e">
        <f>#REF!*$AP80</f>
        <v>#REF!</v>
      </c>
      <c r="SZ80" s="675" t="e">
        <f>#REF!*$AP80</f>
        <v>#REF!</v>
      </c>
      <c r="TA80" s="675" t="e">
        <f>#REF!*$AP80</f>
        <v>#REF!</v>
      </c>
      <c r="TB80" s="675" t="e">
        <f>#REF!*$AP80</f>
        <v>#REF!</v>
      </c>
      <c r="TC80" s="675" t="e">
        <f>#REF!*$AP80</f>
        <v>#REF!</v>
      </c>
      <c r="TE80" s="675">
        <f t="shared" si="152"/>
        <v>0</v>
      </c>
      <c r="TF80" s="675">
        <f t="shared" si="153"/>
        <v>0</v>
      </c>
      <c r="TG80" s="675">
        <f t="shared" si="154"/>
        <v>0</v>
      </c>
      <c r="TH80" s="675">
        <f t="shared" si="155"/>
        <v>0</v>
      </c>
      <c r="TI80" s="675">
        <f t="shared" si="156"/>
        <v>0</v>
      </c>
      <c r="TJ80" s="675">
        <f t="shared" si="157"/>
        <v>0</v>
      </c>
      <c r="TK80" s="675">
        <f t="shared" si="158"/>
        <v>0</v>
      </c>
      <c r="TL80" s="675">
        <f t="shared" si="159"/>
        <v>0</v>
      </c>
      <c r="TM80" s="675">
        <f t="shared" si="160"/>
        <v>0</v>
      </c>
      <c r="TN80" s="676">
        <f t="shared" si="161"/>
        <v>0</v>
      </c>
      <c r="TP80" s="675">
        <f>IFERROR(SG80*(1+LEVEL_2!#REF!),0)</f>
        <v>0</v>
      </c>
      <c r="TQ80" s="675">
        <f>IFERROR(SH80*(1+LEVEL_2!#REF!),0)</f>
        <v>0</v>
      </c>
      <c r="TR80" s="675">
        <f>IFERROR(SI80*(1+LEVEL_2!#REF!),0)</f>
        <v>0</v>
      </c>
      <c r="TS80" s="675">
        <f>IFERROR(SJ80*(1+LEVEL_2!#REF!),0)</f>
        <v>0</v>
      </c>
      <c r="TT80" s="675">
        <f>IFERROR(SK80*(1+LEVEL_2!#REF!),0)</f>
        <v>0</v>
      </c>
      <c r="TU80" s="675">
        <f>IFERROR(SL80*(1+LEVEL_2!#REF!),0)</f>
        <v>0</v>
      </c>
      <c r="TV80" s="675">
        <f>IFERROR(SM80*(1+LEVEL_2!#REF!),0)</f>
        <v>0</v>
      </c>
      <c r="TW80" s="675">
        <f>IFERROR(SN80*(1+LEVEL_2!#REF!),0)</f>
        <v>0</v>
      </c>
      <c r="TX80" s="675">
        <f>IFERROR(SO80*(1+LEVEL_2!#REF!),0)</f>
        <v>0</v>
      </c>
      <c r="TY80" s="675">
        <f>IFERROR(SP80*(1+LEVEL_2!#REF!),0)</f>
        <v>0</v>
      </c>
      <c r="TZ80" s="675">
        <f>IFERROR(SQ80*(1+LEVEL_2!#REF!),0)</f>
        <v>0</v>
      </c>
      <c r="UA80" s="675">
        <f>IFERROR(SR80*(1+LEVEL_2!#REF!),0)</f>
        <v>0</v>
      </c>
      <c r="UB80" s="675">
        <f>IFERROR(SS80*(1+LEVEL_2!#REF!),0)</f>
        <v>0</v>
      </c>
      <c r="UC80" s="675">
        <f>IFERROR(ST80*(1+LEVEL_2!#REF!),0)</f>
        <v>0</v>
      </c>
      <c r="UD80" s="675">
        <f>IFERROR(SU80*(1+LEVEL_2!#REF!),0)</f>
        <v>0</v>
      </c>
      <c r="UE80" s="675">
        <f>IFERROR(SV80*(1+LEVEL_2!#REF!),0)</f>
        <v>0</v>
      </c>
      <c r="UF80" s="675">
        <f>IFERROR(SW80*(1+LEVEL_2!#REF!),0)</f>
        <v>0</v>
      </c>
      <c r="UG80" s="675">
        <f>IFERROR(SX80*(1+LEVEL_2!#REF!),0)</f>
        <v>0</v>
      </c>
      <c r="UH80" s="675">
        <f>IFERROR(SY80*(1+LEVEL_2!#REF!),0)</f>
        <v>0</v>
      </c>
      <c r="UI80" s="675">
        <f>IFERROR(SZ80*(1+LEVEL_2!#REF!),0)</f>
        <v>0</v>
      </c>
      <c r="UJ80" s="675">
        <f>IFERROR(TA80*(1+LEVEL_2!#REF!),0)</f>
        <v>0</v>
      </c>
      <c r="UK80" s="675">
        <f>IFERROR(TB80*(1+LEVEL_2!#REF!),0)</f>
        <v>0</v>
      </c>
      <c r="UL80" s="675">
        <f>IFERROR(TC80*(1+LEVEL_2!#REF!),0)</f>
        <v>0</v>
      </c>
      <c r="UN80" s="675">
        <f t="shared" si="162"/>
        <v>0</v>
      </c>
      <c r="UO80" s="675">
        <f t="shared" si="163"/>
        <v>0</v>
      </c>
      <c r="UP80" s="675">
        <f t="shared" si="164"/>
        <v>0</v>
      </c>
      <c r="UQ80" s="675">
        <f t="shared" si="165"/>
        <v>0</v>
      </c>
      <c r="UR80" s="675">
        <f t="shared" si="166"/>
        <v>0</v>
      </c>
      <c r="US80" s="675">
        <f t="shared" si="167"/>
        <v>0</v>
      </c>
      <c r="UT80" s="675">
        <f t="shared" si="168"/>
        <v>0</v>
      </c>
      <c r="UU80" s="675">
        <f t="shared" si="169"/>
        <v>0</v>
      </c>
      <c r="UV80" s="675">
        <f t="shared" si="170"/>
        <v>0</v>
      </c>
      <c r="UW80" s="676">
        <f t="shared" si="171"/>
        <v>0</v>
      </c>
    </row>
    <row r="81" spans="1:569" s="645" customFormat="1" ht="20.100000000000001" customHeight="1">
      <c r="A81" s="677" t="s">
        <v>118</v>
      </c>
      <c r="B81" s="677" t="s">
        <v>118</v>
      </c>
      <c r="C81" s="764" t="s">
        <v>524</v>
      </c>
      <c r="D81" s="764"/>
      <c r="E81" s="792" t="s">
        <v>525</v>
      </c>
      <c r="F81" s="793" t="s">
        <v>526</v>
      </c>
      <c r="G81" s="792" t="s">
        <v>527</v>
      </c>
      <c r="H81" s="794" t="s">
        <v>365</v>
      </c>
      <c r="I81" s="789">
        <f>Rev.1_Base!G159</f>
        <v>322</v>
      </c>
      <c r="J81" s="789">
        <f>Rev.1_Base!H159</f>
        <v>322</v>
      </c>
      <c r="K81" s="789">
        <f>Rev.1_Base!J159</f>
        <v>147</v>
      </c>
      <c r="L81" s="789">
        <f>Rev.1_Base!K159</f>
        <v>147</v>
      </c>
      <c r="M81" s="770"/>
      <c r="N81" s="771">
        <f t="shared" si="393"/>
        <v>322</v>
      </c>
      <c r="O81" s="772">
        <f t="shared" si="394"/>
        <v>0</v>
      </c>
      <c r="Q81" s="789">
        <f>Rev.1_Base!M159</f>
        <v>0</v>
      </c>
      <c r="R81" s="795">
        <f>Rev.1_Base!O159</f>
        <v>147</v>
      </c>
      <c r="S81" s="795">
        <f>Rev.1_Base!Q159</f>
        <v>175</v>
      </c>
      <c r="T81" s="795">
        <f>Rev.1_Base!S159</f>
        <v>0</v>
      </c>
      <c r="U81" s="795">
        <f>Rev.1_Base!U159</f>
        <v>0</v>
      </c>
      <c r="V81" s="795">
        <f>Rev.1_Base!W159</f>
        <v>0</v>
      </c>
      <c r="W81" s="795">
        <f>Rev.1_Base!Y159</f>
        <v>0</v>
      </c>
      <c r="X81" s="795">
        <f>Rev.1_Base!AA159</f>
        <v>0</v>
      </c>
      <c r="Y81" s="690"/>
      <c r="Z81" s="690"/>
      <c r="AA81" s="690"/>
      <c r="AB81" s="690"/>
      <c r="AC81" s="690"/>
      <c r="AD81" s="690"/>
      <c r="AE81" s="690"/>
      <c r="AF81" s="691"/>
      <c r="AH81" s="774">
        <f t="shared" ref="AH81:AH85" si="708">DA81</f>
        <v>12000</v>
      </c>
      <c r="AI81" s="775">
        <f t="shared" ref="AI81:AI88" si="709">IFERROR(AH81*$I81, 0)</f>
        <v>3864000</v>
      </c>
      <c r="AJ81" s="774">
        <f t="shared" ref="AJ81:AJ85" si="710">DC81</f>
        <v>21000</v>
      </c>
      <c r="AK81" s="775">
        <f t="shared" ref="AK81:AK88" si="711">IFERROR(AJ81*$I81, 0)</f>
        <v>6762000</v>
      </c>
      <c r="AL81" s="774">
        <f t="shared" ref="AL81:AL85" si="712">DE81</f>
        <v>0</v>
      </c>
      <c r="AM81" s="775">
        <f t="shared" ref="AM81:AM88" si="713">IFERROR(AL81*$I81, 0)</f>
        <v>0</v>
      </c>
      <c r="AN81" s="774">
        <f t="shared" ref="AN81:AN85" si="714">DG81</f>
        <v>0</v>
      </c>
      <c r="AO81" s="775">
        <f t="shared" ref="AO81:AO88" si="715">IFERROR(AN81*$I81, 0)</f>
        <v>0</v>
      </c>
      <c r="AP81" s="693">
        <f t="shared" si="99"/>
        <v>33000</v>
      </c>
      <c r="AQ81" s="775">
        <f t="shared" ref="AQ81:AQ88" si="716">IFERROR(AP81*$I81, 0)</f>
        <v>10626000</v>
      </c>
      <c r="AR81" s="774">
        <f t="shared" ref="AR81:AR85" si="717">DK81</f>
        <v>5812.6458749999993</v>
      </c>
      <c r="AS81" s="775">
        <f t="shared" ref="AS81:AS88" si="718">IFERROR(AR81*$I81, 0)</f>
        <v>1871671.9717499998</v>
      </c>
      <c r="AT81" s="776">
        <f t="shared" ref="AT81:AT88" si="719">AV81*$AT$5</f>
        <v>46575.175049999998</v>
      </c>
      <c r="AU81" s="776">
        <f t="shared" ref="AU81:AU88" si="720">AV81*$AU$5</f>
        <v>77625.291750000004</v>
      </c>
      <c r="AV81" s="693">
        <f t="shared" si="103"/>
        <v>38812.645875000002</v>
      </c>
      <c r="AW81" s="775">
        <f t="shared" si="172"/>
        <v>6846550.7323499992</v>
      </c>
      <c r="AX81" s="775">
        <f t="shared" ref="AX81:AX88" si="721">IFERROR(AU81*$K81, 0)</f>
        <v>11410917.887250001</v>
      </c>
      <c r="AY81" s="775">
        <f t="shared" ref="AY81:AZ86" si="722">IFERROR(AU81*$I81, 0)</f>
        <v>24995343.943500001</v>
      </c>
      <c r="AZ81" s="775">
        <f t="shared" si="722"/>
        <v>12497671.97175</v>
      </c>
      <c r="BA81" s="693">
        <f t="shared" ref="BA81:BA88" si="723">IFERROR(AV81*$N81, 0)</f>
        <v>12497671.97175</v>
      </c>
      <c r="BB81" s="693">
        <f t="shared" ref="BB81:BB88" si="724">IFERROR(AV81*$O81, 0)</f>
        <v>0</v>
      </c>
      <c r="BC81" s="774">
        <f t="shared" ref="BC81:BC85" si="725">EK81</f>
        <v>0</v>
      </c>
      <c r="BD81" s="775">
        <f t="shared" ref="BD81:BD88" si="726">IFERROR(BC81*$I81, 0)</f>
        <v>0</v>
      </c>
      <c r="BE81" s="777"/>
      <c r="BG81" s="774">
        <v>21500</v>
      </c>
      <c r="BH81" s="775">
        <f t="shared" ref="BH81:BH88" si="727">IFERROR(BG81*$I81, 0)</f>
        <v>6923000</v>
      </c>
      <c r="BI81" s="774">
        <v>43000</v>
      </c>
      <c r="BJ81" s="775">
        <f t="shared" ref="BJ81:BJ88" si="728">IFERROR(BI81*$I81, 0)</f>
        <v>13846000</v>
      </c>
      <c r="BK81" s="774">
        <v>8940.4136659629312</v>
      </c>
      <c r="BL81" s="775">
        <f t="shared" ref="BL81:BL88" si="729">IFERROR(BK81*$I81, 0)</f>
        <v>2878813.2004400641</v>
      </c>
      <c r="BM81" s="774"/>
      <c r="BN81" s="775">
        <f t="shared" ref="BN81:BN88" si="730">IFERROR(BM81*$I81, 0)</f>
        <v>0</v>
      </c>
      <c r="BO81" s="693">
        <f t="shared" si="105"/>
        <v>73440.413665962929</v>
      </c>
      <c r="BP81" s="775">
        <f t="shared" ref="BP81:BP88" si="731">IFERROR(BO81*$I81, 0)</f>
        <v>23647813.200440064</v>
      </c>
      <c r="BQ81" s="774">
        <f t="shared" ref="BQ81:BQ88" si="732">IFERROR(BR81/$I81,)</f>
        <v>12544.562209012964</v>
      </c>
      <c r="BR81" s="775">
        <f t="shared" ref="BR81:BR85" si="733">(BJ81*4.5%)+(BJ81*3.335%)+((BJ81*3.335%)*10.25%)+(BP81*30%*1.39%)+(BJ81*2.3%)+(BP81*8%)+(BP81*2.29%)+(BP81*0.24%)</f>
        <v>4039349.0313021741</v>
      </c>
      <c r="BS81" s="693">
        <f t="shared" si="107"/>
        <v>85984.975874975891</v>
      </c>
      <c r="BT81" s="775">
        <f t="shared" ref="BT81:BT88" si="734">IFERROR(BS81*$I81, 0)</f>
        <v>27687162.231742237</v>
      </c>
      <c r="BU81" s="693">
        <f t="shared" ref="BU81:BU88" si="735">IFERROR(BS81*$N81, 0)</f>
        <v>27687162.231742237</v>
      </c>
      <c r="BV81" s="693">
        <f t="shared" ref="BV81:BV88" si="736">IFERROR(BS81*$O81, 0)</f>
        <v>0</v>
      </c>
      <c r="BW81" s="774"/>
      <c r="BX81" s="775">
        <f t="shared" ref="BX81:BX88" si="737">IFERROR(BW81*$I81, 0)</f>
        <v>0</v>
      </c>
      <c r="BY81" s="777"/>
      <c r="CA81" s="744">
        <f>'동해기지(건축)'!BP512</f>
        <v>9500</v>
      </c>
      <c r="CB81" s="745">
        <f t="shared" ref="CB81:CB88" si="738">IFERROR(CA81*$I81, 0)</f>
        <v>3059000</v>
      </c>
      <c r="CC81" s="718">
        <f>'동해기지(건축)'!BQ512</f>
        <v>45000</v>
      </c>
      <c r="CD81" s="745">
        <f t="shared" ref="CD81:CD88" si="739">IFERROR(CC81*$I81, 0)</f>
        <v>14490000</v>
      </c>
      <c r="CE81" s="718"/>
      <c r="CF81" s="745">
        <f t="shared" ref="CF81:CF88" si="740">IFERROR(CE81*$I81, 0)</f>
        <v>0</v>
      </c>
      <c r="CG81" s="718">
        <f>'동해기지(건축)'!BR512</f>
        <v>5000</v>
      </c>
      <c r="CH81" s="745">
        <f t="shared" ref="CH81:CH88" si="741">IFERROR(CG81*$I81, 0)</f>
        <v>1610000</v>
      </c>
      <c r="CI81" s="746">
        <f t="shared" si="108"/>
        <v>59500</v>
      </c>
      <c r="CJ81" s="745">
        <f t="shared" ref="CJ81:CJ88" si="742">IFERROR(CI81*$I81, 0)</f>
        <v>19159000</v>
      </c>
      <c r="CK81" s="718"/>
      <c r="CL81" s="745">
        <f t="shared" ref="CL81:CL88" si="743">IFERROR(CK81*$I81, 0)</f>
        <v>0</v>
      </c>
      <c r="CM81" s="746">
        <f t="shared" si="109"/>
        <v>59500</v>
      </c>
      <c r="CN81" s="745">
        <f t="shared" ref="CN81:CN88" si="744">IFERROR(CM81*$I81, 0)</f>
        <v>19159000</v>
      </c>
      <c r="CO81" s="699">
        <f t="shared" ref="CO81:CU88" si="745">IFERROR($CM81*Q81, 0)</f>
        <v>0</v>
      </c>
      <c r="CP81" s="699">
        <f t="shared" si="745"/>
        <v>8746500</v>
      </c>
      <c r="CQ81" s="699">
        <f t="shared" si="745"/>
        <v>10412500</v>
      </c>
      <c r="CR81" s="699">
        <f t="shared" si="745"/>
        <v>0</v>
      </c>
      <c r="CS81" s="700">
        <f t="shared" si="745"/>
        <v>0</v>
      </c>
      <c r="CT81" s="699">
        <f t="shared" si="745"/>
        <v>0</v>
      </c>
      <c r="CU81" s="699">
        <f t="shared" si="745"/>
        <v>0</v>
      </c>
      <c r="CV81" s="700">
        <f t="shared" ref="CV81:CV88" si="746">IFERROR(CM81*$X81, 0)</f>
        <v>0</v>
      </c>
      <c r="CW81" s="697"/>
      <c r="CX81" s="696">
        <f t="shared" ref="CX81:CX88" si="747">IFERROR(CW81*$I81, 0)</f>
        <v>0</v>
      </c>
      <c r="CY81" s="701"/>
      <c r="DA81" s="778">
        <f>IFERROR(VLOOKUP($C81,정민건설!$A$13:$AM$154,28,FALSE),0)</f>
        <v>12000</v>
      </c>
      <c r="DB81" s="775">
        <f t="shared" ref="DB81:DB88" si="748">IFERROR(DA81*$I81, 0)</f>
        <v>3864000</v>
      </c>
      <c r="DC81" s="778">
        <f>IFERROR(VLOOKUP($C81,정민건설!$A$13:$AM$154,30,FALSE),0)</f>
        <v>21000</v>
      </c>
      <c r="DD81" s="775">
        <f t="shared" ref="DD81:DD88" si="749">IFERROR(DC81*$I81, 0)</f>
        <v>6762000</v>
      </c>
      <c r="DE81" s="774">
        <f>IFERROR(VLOOKUP($C81,정민건설!$A$13:$AM$154,32,FALSE),0)</f>
        <v>0</v>
      </c>
      <c r="DF81" s="775">
        <f t="shared" ref="DF81:DF88" si="750">IFERROR(DE81*$I81, 0)</f>
        <v>0</v>
      </c>
      <c r="DG81" s="774">
        <f>IFERROR(VLOOKUP($C81,정민건설!$A$13:$AM$154,34,FALSE),0)</f>
        <v>0</v>
      </c>
      <c r="DH81" s="775">
        <f t="shared" ref="DH81:DH88" si="751">IFERROR(DG81*$I81, 0)</f>
        <v>0</v>
      </c>
      <c r="DI81" s="693">
        <f t="shared" si="110"/>
        <v>33000</v>
      </c>
      <c r="DJ81" s="775">
        <f t="shared" ref="DJ81:DJ88" si="752">IFERROR(DI81*$I81, 0)</f>
        <v>10626000</v>
      </c>
      <c r="DK81" s="778">
        <f>IFERROR(DL81/$I81,)</f>
        <v>5812.6458749999993</v>
      </c>
      <c r="DL81" s="779">
        <f t="shared" ref="DL81:DL85" si="753">(DD81*4.5%)+(DD81*3.335%)+((DD81*3.335%)*10.25%)+(DJ81*30%*1.39%)+(DD81*2.3%)+(DJ81*8%)+((DB81+DD81)*2.29%)+(DJ81*0.24%)</f>
        <v>1871671.9717499998</v>
      </c>
      <c r="DM81" s="693">
        <f t="shared" si="112"/>
        <v>38812.645875000002</v>
      </c>
      <c r="DN81" s="775">
        <f t="shared" ref="DN81:DN88" si="754">IFERROR(DM81*$I81, 0)</f>
        <v>12497671.97175</v>
      </c>
      <c r="DO81" s="693">
        <f t="shared" ref="DO81:DO86" si="755">IFERROR(DM81*$N81, 0)</f>
        <v>12497671.97175</v>
      </c>
      <c r="DP81" s="693">
        <f t="shared" ref="DP81:DP86" si="756">IFERROR(DM81*$O81, 0)</f>
        <v>0</v>
      </c>
      <c r="DQ81" s="774"/>
      <c r="DR81" s="775">
        <f t="shared" ref="DR81:DR88" si="757">IFERROR(DQ81*$I81, 0)</f>
        <v>0</v>
      </c>
      <c r="DS81" s="777"/>
      <c r="DU81" s="774">
        <f>IFERROR(VLOOKUP($C81,[1]영만종합건설!$A$13:$AN$154,28,FALSE),0)</f>
        <v>25000</v>
      </c>
      <c r="DV81" s="780">
        <f t="shared" ref="DV81:DV88" si="758">IFERROR(DU81*$I81, 0)</f>
        <v>8050000</v>
      </c>
      <c r="DW81" s="774">
        <f>IFERROR(VLOOKUP($C81,[1]영만종합건설!$A$13:$AN$154,30,FALSE),0)</f>
        <v>30000</v>
      </c>
      <c r="DX81" s="780">
        <f t="shared" ref="DX81:DX88" si="759">IFERROR(DW81*$I81, 0)</f>
        <v>9660000</v>
      </c>
      <c r="DY81" s="778">
        <f>IFERROR(VLOOKUP($C81,[1]영만종합건설!$A$13:$AN$154,32,FALSE),0)</f>
        <v>0</v>
      </c>
      <c r="DZ81" s="780">
        <f t="shared" ref="DZ81:DZ88" si="760">IFERROR(DY81*$I81, 0)</f>
        <v>0</v>
      </c>
      <c r="EA81" s="778">
        <f>IFERROR(VLOOKUP($C81,[1]영만종합건설!$A$13:$AN$154,34,FALSE),0)</f>
        <v>0</v>
      </c>
      <c r="EB81" s="780">
        <f t="shared" ref="EB81:EB88" si="761">IFERROR(EA81*$I81, 0)</f>
        <v>0</v>
      </c>
      <c r="EC81" s="703">
        <f t="shared" si="113"/>
        <v>55000</v>
      </c>
      <c r="ED81" s="780">
        <f t="shared" ref="ED81:ED88" si="762">IFERROR(EC81*$I81, 0)</f>
        <v>17710000</v>
      </c>
      <c r="EE81" s="778">
        <f>IFERROR(EF81/$I81,)</f>
        <v>9163.901249999999</v>
      </c>
      <c r="EF81" s="779">
        <f t="shared" si="114"/>
        <v>2950776.2024999997</v>
      </c>
      <c r="EG81" s="703">
        <f t="shared" si="115"/>
        <v>64163.901249999995</v>
      </c>
      <c r="EH81" s="780">
        <f t="shared" ref="EH81:EH88" si="763">IFERROR(EG81*$I81, 0)</f>
        <v>20660776.202499997</v>
      </c>
      <c r="EI81" s="703">
        <f t="shared" ref="EI81:EI86" si="764">IFERROR(EG81*$N81, 0)</f>
        <v>20660776.202499997</v>
      </c>
      <c r="EJ81" s="703">
        <f t="shared" ref="EJ81:EJ86" si="765">IFERROR(EG81*$O81, 0)</f>
        <v>0</v>
      </c>
      <c r="EK81" s="778"/>
      <c r="EL81" s="780">
        <f t="shared" ref="EL81:EL88" si="766">IFERROR(EK81*$I81, 0)</f>
        <v>0</v>
      </c>
      <c r="EM81" s="781"/>
      <c r="EO81" s="778">
        <f>IFERROR(VLOOKUP($C81,[1]부강종합건설!$A$13:$AM$154,28,FALSE),0)</f>
        <v>15000</v>
      </c>
      <c r="EP81" s="780">
        <f t="shared" ref="EP81:EP88" si="767">IFERROR(EO81*$I81, 0)</f>
        <v>4830000</v>
      </c>
      <c r="EQ81" s="778">
        <f>IFERROR(VLOOKUP($C81,[1]부강종합건설!$A$13:$AM$154,30,FALSE),0)</f>
        <v>20000</v>
      </c>
      <c r="ER81" s="780">
        <f t="shared" ref="ER81:ER88" si="768">IFERROR(EQ81*$I81, 0)</f>
        <v>6440000</v>
      </c>
      <c r="ES81" s="778">
        <f>IFERROR(VLOOKUP($C81,[1]부강종합건설!$A$13:$AM$154,32,FALSE),0)</f>
        <v>0</v>
      </c>
      <c r="ET81" s="780">
        <f t="shared" ref="ET81:ET88" si="769">IFERROR(ES81*$I81, 0)</f>
        <v>0</v>
      </c>
      <c r="EU81" s="778">
        <f>IFERROR(VLOOKUP($C81,[1]부강종합건설!$A$13:$AM$154,34,FALSE),0)</f>
        <v>4880</v>
      </c>
      <c r="EV81" s="780">
        <f t="shared" ref="EV81:EV88" si="770">IFERROR(EU81*$I81, 0)</f>
        <v>1571360</v>
      </c>
      <c r="EW81" s="703">
        <f t="shared" si="116"/>
        <v>39880</v>
      </c>
      <c r="EX81" s="780">
        <f t="shared" ref="EX81:EX88" si="771">IFERROR(EW81*$I81, 0)</f>
        <v>12841360</v>
      </c>
      <c r="EY81" s="778">
        <f>IFERROR(EZ81/$I81,)</f>
        <v>6349.2790999999997</v>
      </c>
      <c r="EZ81" s="779">
        <f t="shared" si="117"/>
        <v>2044467.8702</v>
      </c>
      <c r="FA81" s="703">
        <f t="shared" si="118"/>
        <v>46229.2791</v>
      </c>
      <c r="FB81" s="780">
        <f t="shared" ref="FB81:FB88" si="772">IFERROR(FA81*$I81, 0)</f>
        <v>14885827.870200001</v>
      </c>
      <c r="FC81" s="703">
        <f t="shared" ref="FC81:FC88" si="773">IFERROR(FA81*$N81, 0)</f>
        <v>14885827.870200001</v>
      </c>
      <c r="FD81" s="703">
        <f t="shared" ref="FD81:FD88" si="774">IFERROR(FA81*$O81, 0)</f>
        <v>0</v>
      </c>
      <c r="FE81" s="778"/>
      <c r="FF81" s="780">
        <f t="shared" ref="FF81:FF88" si="775">IFERROR(FE81*$I81, 0)</f>
        <v>0</v>
      </c>
      <c r="FG81" s="782"/>
      <c r="FI81" s="774">
        <f>IFERROR(VLOOKUP($C81,[1]대도엔지니어링!$A$13:$AN$154,28,FALSE),0)</f>
        <v>18150</v>
      </c>
      <c r="FJ81" s="775">
        <f t="shared" ref="FJ81:FJ88" si="776">IFERROR(FI81*$I81, 0)</f>
        <v>5844300</v>
      </c>
      <c r="FK81" s="774">
        <f>IFERROR(VLOOKUP($C81,[1]대도엔지니어링!$A$13:$AN$154,30,FALSE),0)</f>
        <v>26620</v>
      </c>
      <c r="FL81" s="775">
        <f t="shared" ref="FL81:FL88" si="777">IFERROR(FK81*$I81, 0)</f>
        <v>8571640</v>
      </c>
      <c r="FM81" s="774">
        <f>IFERROR(VLOOKUP($C81,[1]대도엔지니어링!$A$13:$AN$154,32,FALSE),0)</f>
        <v>0</v>
      </c>
      <c r="FN81" s="775">
        <f t="shared" ref="FN81:FN88" si="778">IFERROR(FM81*$I81, 0)</f>
        <v>0</v>
      </c>
      <c r="FO81" s="774">
        <f>IFERROR(VLOOKUP($C81,[1]대도엔지니어링!$A$13:$AN$154,34,FALSE),0)</f>
        <v>1230</v>
      </c>
      <c r="FP81" s="775">
        <f t="shared" ref="FP81:FP88" si="779">IFERROR(FO81*$I81, 0)</f>
        <v>396060</v>
      </c>
      <c r="FQ81" s="693">
        <f t="shared" si="119"/>
        <v>46000</v>
      </c>
      <c r="FR81" s="775">
        <f t="shared" ref="FR81:FR88" si="780">IFERROR(FQ81*$I81, 0)</f>
        <v>14812000</v>
      </c>
      <c r="FS81" s="774">
        <f t="shared" si="120"/>
        <v>3678.8236887864005</v>
      </c>
      <c r="FT81" s="775">
        <f>IFERROR(FS81*$I81, 0)</f>
        <v>1184581.2277892209</v>
      </c>
      <c r="FU81" s="693">
        <f t="shared" si="121"/>
        <v>49678.823688786404</v>
      </c>
      <c r="FV81" s="775">
        <f t="shared" ref="FV81:FV88" si="781">IFERROR(FU81*$I81, 0)</f>
        <v>15996581.227789221</v>
      </c>
      <c r="FW81" s="693">
        <f t="shared" ref="FW81:FW86" si="782">IFERROR(FU81*$N81, 0)</f>
        <v>15996581.227789221</v>
      </c>
      <c r="FX81" s="693">
        <f t="shared" ref="FX81:FX86" si="783">IFERROR(FU81*$O81, 0)</f>
        <v>0</v>
      </c>
      <c r="FY81" s="774"/>
      <c r="FZ81" s="775">
        <f t="shared" ref="FZ81:FZ88" si="784">IFERROR(FY81*$I81, 0)</f>
        <v>0</v>
      </c>
      <c r="GA81" s="782"/>
      <c r="GC81" s="774">
        <f>IFERROR(VLOOKUP($C81,[1]부명엔지니어링!$A$13:$AN$154,28,FALSE),0)</f>
        <v>20000</v>
      </c>
      <c r="GD81" s="775">
        <f t="shared" ref="GD81:GD88" si="785">IFERROR(GC81*$I81, 0)</f>
        <v>6440000</v>
      </c>
      <c r="GE81" s="774">
        <f>IFERROR(VLOOKUP($C81,[1]부명엔지니어링!$A$13:$AN$154,30,FALSE),0)</f>
        <v>50000</v>
      </c>
      <c r="GF81" s="775">
        <f t="shared" ref="GF81:GF88" si="786">IFERROR(GE81*$I81, 0)</f>
        <v>16100000</v>
      </c>
      <c r="GG81" s="774">
        <f>IFERROR(VLOOKUP($C81,[1]부명엔지니어링!$A$13:$AN$154,32,FALSE),0)</f>
        <v>0</v>
      </c>
      <c r="GH81" s="775">
        <f t="shared" ref="GH81:GH88" si="787">IFERROR(GG81*$I81, 0)</f>
        <v>0</v>
      </c>
      <c r="GI81" s="774">
        <f>IFERROR(VLOOKUP($C81,[1]부명엔지니어링!$A$13:$AN$154,34,FALSE),0)</f>
        <v>0</v>
      </c>
      <c r="GJ81" s="775">
        <f t="shared" ref="GJ81:GJ88" si="788">IFERROR(GI81*$I81, 0)</f>
        <v>0</v>
      </c>
      <c r="GK81" s="693">
        <f t="shared" si="122"/>
        <v>70000</v>
      </c>
      <c r="GL81" s="775">
        <f t="shared" ref="GL81:GL88" si="789">IFERROR(GK81*$I81, 0)</f>
        <v>22540000</v>
      </c>
      <c r="GM81" s="774">
        <f>IFERROR(GN81/$I81,)</f>
        <v>12901.31875</v>
      </c>
      <c r="GN81" s="775">
        <f t="shared" si="123"/>
        <v>4154224.6375000002</v>
      </c>
      <c r="GO81" s="693">
        <f t="shared" si="124"/>
        <v>82901.318750000006</v>
      </c>
      <c r="GP81" s="775">
        <f t="shared" ref="GP81:GP88" si="790">IFERROR(GO81*$I81, 0)</f>
        <v>26694224.637500003</v>
      </c>
      <c r="GQ81" s="693">
        <f t="shared" ref="GQ81:GQ86" si="791">IFERROR(GO81*$N81, 0)</f>
        <v>26694224.637500003</v>
      </c>
      <c r="GR81" s="693">
        <f t="shared" ref="GR81:GR86" si="792">IFERROR(GO81*$O81, 0)</f>
        <v>0</v>
      </c>
      <c r="GS81" s="774"/>
      <c r="GT81" s="775">
        <f t="shared" ref="GT81:GT88" si="793">IFERROR(GS81*$I81, 0)</f>
        <v>0</v>
      </c>
      <c r="GU81" s="782"/>
      <c r="GW81" s="774">
        <f>IFERROR(VLOOKUP($C81,[1]직영비!$A$262:$AF$337,19,FALSE),0)*$GW$5</f>
        <v>16203.5</v>
      </c>
      <c r="GX81" s="775">
        <f t="shared" ref="GX81:GX88" si="794">IFERROR(GW81*$I81, 0)</f>
        <v>5217527</v>
      </c>
      <c r="GY81" s="774">
        <f>IFERROR(VLOOKUP($C81,[1]직영비!$A$262:$AF$337,23,FALSE),0)*$GW$5*$GX$5</f>
        <v>30062.069990553129</v>
      </c>
      <c r="GZ81" s="775">
        <f t="shared" ref="GZ81:GZ88" si="795">IFERROR(GY81*$I81, 0)</f>
        <v>9679986.5369581077</v>
      </c>
      <c r="HA81" s="774">
        <f>IFERROR(VLOOKUP($C81,[1]직영비!$A$262:$AF$337,25,FALSE),0)*$GW$5*$GX$5</f>
        <v>7946.5</v>
      </c>
      <c r="HB81" s="775">
        <f t="shared" ref="HB81:HB88" si="796">IFERROR(HA81*$I81, 0)</f>
        <v>2558773</v>
      </c>
      <c r="HC81" s="774"/>
      <c r="HD81" s="775">
        <f t="shared" ref="HD81:HD88" si="797">IFERROR(HC81*$I81, 0)</f>
        <v>0</v>
      </c>
      <c r="HE81" s="693">
        <f t="shared" si="125"/>
        <v>54212.069990553129</v>
      </c>
      <c r="HF81" s="775">
        <f t="shared" ref="HF81:HF88" si="798">IFERROR(HE81*$I81, 0)</f>
        <v>17456286.536958106</v>
      </c>
      <c r="HG81" s="774">
        <f>IFERROR(HH81/$I81,)</f>
        <v>8902.1746739123664</v>
      </c>
      <c r="HH81" s="775">
        <f t="shared" si="126"/>
        <v>2866500.2449997822</v>
      </c>
      <c r="HI81" s="693">
        <f t="shared" si="127"/>
        <v>63114.244664465499</v>
      </c>
      <c r="HJ81" s="775">
        <f t="shared" ref="HJ81:HJ88" si="799">IFERROR(HI81*$I81, 0)</f>
        <v>20322786.781957891</v>
      </c>
      <c r="HK81" s="693">
        <f t="shared" ref="HK81:HK88" si="800">IFERROR(HI81*$N81, 0)</f>
        <v>20322786.781957891</v>
      </c>
      <c r="HL81" s="693">
        <f t="shared" ref="HL81:HL88" si="801">IFERROR(HI81*$O81, 0)</f>
        <v>0</v>
      </c>
      <c r="HM81" s="774"/>
      <c r="HN81" s="775">
        <f t="shared" ref="HN81:HN88" si="802">IFERROR(HM81*$I81, 0)</f>
        <v>0</v>
      </c>
      <c r="HO81" s="777"/>
      <c r="HQ81" s="783"/>
      <c r="HR81" s="784">
        <f>IFERROR(HQ81*$I81, 0)</f>
        <v>0</v>
      </c>
      <c r="HS81" s="783"/>
      <c r="HT81" s="784">
        <f>IFERROR(HS81*$I81, 0)</f>
        <v>0</v>
      </c>
      <c r="HU81" s="783"/>
      <c r="HV81" s="784">
        <f>IFERROR(HU81*$I81, 0)</f>
        <v>0</v>
      </c>
      <c r="HW81" s="783"/>
      <c r="HX81" s="784">
        <f>IFERROR(HW81*$I81, 0)</f>
        <v>0</v>
      </c>
      <c r="HY81" s="707">
        <f t="shared" si="128"/>
        <v>0</v>
      </c>
      <c r="HZ81" s="784">
        <f>IFERROR(HY81*$I81, 0)</f>
        <v>0</v>
      </c>
      <c r="IA81" s="783"/>
      <c r="IB81" s="784">
        <f>IFERROR(IA81*$I81, 0)</f>
        <v>0</v>
      </c>
      <c r="IC81" s="707">
        <f t="shared" si="129"/>
        <v>0</v>
      </c>
      <c r="ID81" s="784">
        <f>IFERROR(IC81*$I81, 0)</f>
        <v>0</v>
      </c>
      <c r="IE81" s="706">
        <f t="shared" ref="IE81:IE88" si="803">IFERROR(IC81*$N81, 0)</f>
        <v>0</v>
      </c>
      <c r="IF81" s="706">
        <f t="shared" ref="IF81:IF88" si="804">IFERROR(IC81*$O81, 0)</f>
        <v>0</v>
      </c>
      <c r="IG81" s="783"/>
      <c r="IH81" s="784">
        <f>IFERROR(IG81*$I81, 0)</f>
        <v>0</v>
      </c>
      <c r="II81" s="782"/>
      <c r="IK81" s="783"/>
      <c r="IL81" s="784">
        <f>IFERROR(IK81*$I81, 0)</f>
        <v>0</v>
      </c>
      <c r="IM81" s="783"/>
      <c r="IN81" s="784">
        <f>IFERROR(IM81*$I81, 0)</f>
        <v>0</v>
      </c>
      <c r="IO81" s="783"/>
      <c r="IP81" s="784">
        <f>IFERROR(IO81*$I81, 0)</f>
        <v>0</v>
      </c>
      <c r="IQ81" s="783"/>
      <c r="IR81" s="784">
        <f>IFERROR(IQ81*$I81, 0)</f>
        <v>0</v>
      </c>
      <c r="IS81" s="707">
        <f t="shared" si="130"/>
        <v>0</v>
      </c>
      <c r="IT81" s="784">
        <f>IFERROR(IS81*$I81, 0)</f>
        <v>0</v>
      </c>
      <c r="IU81" s="783"/>
      <c r="IV81" s="784">
        <f>IFERROR(IU81*$I81, 0)</f>
        <v>0</v>
      </c>
      <c r="IW81" s="707">
        <f t="shared" si="131"/>
        <v>0</v>
      </c>
      <c r="IX81" s="784">
        <f>IFERROR(IW81*$I81, 0)</f>
        <v>0</v>
      </c>
      <c r="IY81" s="706">
        <f t="shared" ref="IY81:IY88" si="805">IFERROR(IW81*$N81, 0)</f>
        <v>0</v>
      </c>
      <c r="IZ81" s="706">
        <f t="shared" ref="IZ81:IZ88" si="806">IFERROR(IW81*$O81, 0)</f>
        <v>0</v>
      </c>
      <c r="JA81" s="783"/>
      <c r="JB81" s="784">
        <f>IFERROR(JA81*$I81, 0)</f>
        <v>0</v>
      </c>
      <c r="JC81" s="782"/>
      <c r="JE81" s="783"/>
      <c r="JF81" s="784">
        <f>IFERROR(JE81*$I81, 0)</f>
        <v>0</v>
      </c>
      <c r="JG81" s="783"/>
      <c r="JH81" s="784">
        <f>IFERROR(JG81*$I81, 0)</f>
        <v>0</v>
      </c>
      <c r="JI81" s="783"/>
      <c r="JJ81" s="784">
        <f>IFERROR(JI81*$I81, 0)</f>
        <v>0</v>
      </c>
      <c r="JK81" s="783"/>
      <c r="JL81" s="784">
        <f>IFERROR(JK81*$I81, 0)</f>
        <v>0</v>
      </c>
      <c r="JM81" s="707">
        <f t="shared" si="132"/>
        <v>0</v>
      </c>
      <c r="JN81" s="784">
        <f>IFERROR(JM81*$I81, 0)</f>
        <v>0</v>
      </c>
      <c r="JO81" s="783"/>
      <c r="JP81" s="784">
        <f>IFERROR(JO81*$I81, 0)</f>
        <v>0</v>
      </c>
      <c r="JQ81" s="707">
        <f t="shared" si="133"/>
        <v>0</v>
      </c>
      <c r="JR81" s="784">
        <f>IFERROR(JQ81*$I81, 0)</f>
        <v>0</v>
      </c>
      <c r="JS81" s="706">
        <f t="shared" ref="JS81:JS88" si="807">IFERROR(JQ81*$N81, 0)</f>
        <v>0</v>
      </c>
      <c r="JT81" s="706">
        <f t="shared" ref="JT81:JT88" si="808">IFERROR(JQ81*$O81, 0)</f>
        <v>0</v>
      </c>
      <c r="JU81" s="783"/>
      <c r="JV81" s="784">
        <f>IFERROR(JU81*$I81, 0)</f>
        <v>0</v>
      </c>
      <c r="JW81" s="782"/>
      <c r="JY81" s="783"/>
      <c r="JZ81" s="784">
        <f>IFERROR(JY81*$I81, 0)</f>
        <v>0</v>
      </c>
      <c r="KA81" s="783"/>
      <c r="KB81" s="784">
        <f>IFERROR(KA81*$I81, 0)</f>
        <v>0</v>
      </c>
      <c r="KC81" s="783"/>
      <c r="KD81" s="784">
        <f>IFERROR(KC81*$I81, 0)</f>
        <v>0</v>
      </c>
      <c r="KE81" s="783"/>
      <c r="KF81" s="784">
        <f>IFERROR(KE81*$I81, 0)</f>
        <v>0</v>
      </c>
      <c r="KG81" s="707">
        <f t="shared" si="134"/>
        <v>0</v>
      </c>
      <c r="KH81" s="784">
        <f>IFERROR(KG81*$I81, 0)</f>
        <v>0</v>
      </c>
      <c r="KI81" s="783"/>
      <c r="KJ81" s="784">
        <f>IFERROR(KI81*$I81, 0)</f>
        <v>0</v>
      </c>
      <c r="KK81" s="707">
        <f t="shared" si="135"/>
        <v>0</v>
      </c>
      <c r="KL81" s="784">
        <f>IFERROR(KK81*$I81, 0)</f>
        <v>0</v>
      </c>
      <c r="KM81" s="706">
        <f t="shared" ref="KM81:KM88" si="809">IFERROR(KK81*$N81, 0)</f>
        <v>0</v>
      </c>
      <c r="KN81" s="706">
        <f t="shared" ref="KN81:KN88" si="810">IFERROR(KK81*$O81, 0)</f>
        <v>0</v>
      </c>
      <c r="KO81" s="783"/>
      <c r="KP81" s="784">
        <f>IFERROR(KO81*$I81, 0)</f>
        <v>0</v>
      </c>
      <c r="KQ81" s="782"/>
      <c r="KS81" s="783"/>
      <c r="KT81" s="784">
        <f>IFERROR(KS81*$I81, 0)</f>
        <v>0</v>
      </c>
      <c r="KU81" s="783"/>
      <c r="KV81" s="784">
        <f>IFERROR(KU81*$I81, 0)</f>
        <v>0</v>
      </c>
      <c r="KW81" s="783"/>
      <c r="KX81" s="784">
        <f>IFERROR(KW81*$I81, 0)</f>
        <v>0</v>
      </c>
      <c r="KY81" s="783"/>
      <c r="KZ81" s="784">
        <f>IFERROR(KY81*$I81, 0)</f>
        <v>0</v>
      </c>
      <c r="LA81" s="707">
        <f t="shared" si="136"/>
        <v>0</v>
      </c>
      <c r="LB81" s="784">
        <f>IFERROR(LA81*$I81, 0)</f>
        <v>0</v>
      </c>
      <c r="LC81" s="783"/>
      <c r="LD81" s="784">
        <f>IFERROR(LC81*$I81, 0)</f>
        <v>0</v>
      </c>
      <c r="LE81" s="707">
        <f t="shared" si="137"/>
        <v>0</v>
      </c>
      <c r="LF81" s="784">
        <f>IFERROR(LE81*$I81, 0)</f>
        <v>0</v>
      </c>
      <c r="LG81" s="706">
        <f t="shared" ref="LG81:LG88" si="811">IFERROR(LE81*$N81, 0)</f>
        <v>0</v>
      </c>
      <c r="LH81" s="706">
        <f t="shared" ref="LH81:LH88" si="812">IFERROR(LE81*$O81, 0)</f>
        <v>0</v>
      </c>
      <c r="LI81" s="783"/>
      <c r="LJ81" s="784">
        <f>IFERROR(LI81*$I81, 0)</f>
        <v>0</v>
      </c>
      <c r="LK81" s="782"/>
      <c r="LM81" s="783"/>
      <c r="LN81" s="784">
        <f>IFERROR(LM81*$I81, 0)</f>
        <v>0</v>
      </c>
      <c r="LO81" s="783"/>
      <c r="LP81" s="784">
        <f>IFERROR(LO81*$I81, 0)</f>
        <v>0</v>
      </c>
      <c r="LQ81" s="783"/>
      <c r="LR81" s="784">
        <f>IFERROR(LQ81*$I81, 0)</f>
        <v>0</v>
      </c>
      <c r="LS81" s="783"/>
      <c r="LT81" s="784">
        <f>IFERROR(LS81*$I81, 0)</f>
        <v>0</v>
      </c>
      <c r="LU81" s="707">
        <f t="shared" si="138"/>
        <v>0</v>
      </c>
      <c r="LV81" s="784">
        <f>IFERROR(LU81*$I81, 0)</f>
        <v>0</v>
      </c>
      <c r="LW81" s="783"/>
      <c r="LX81" s="784">
        <f>IFERROR(LW81*$I81, 0)</f>
        <v>0</v>
      </c>
      <c r="LY81" s="707">
        <f t="shared" si="139"/>
        <v>0</v>
      </c>
      <c r="LZ81" s="784">
        <f>IFERROR(LY81*$I81, 0)</f>
        <v>0</v>
      </c>
      <c r="MA81" s="706">
        <f t="shared" ref="MA81:MA88" si="813">IFERROR(LY81*$N81, 0)</f>
        <v>0</v>
      </c>
      <c r="MB81" s="706">
        <f t="shared" ref="MB81:MB88" si="814">IFERROR(LY81*$O81, 0)</f>
        <v>0</v>
      </c>
      <c r="MC81" s="783"/>
      <c r="MD81" s="784">
        <f>IFERROR(MC81*$I81, 0)</f>
        <v>0</v>
      </c>
      <c r="ME81" s="782"/>
      <c r="MG81" s="783"/>
      <c r="MH81" s="784">
        <f>IFERROR(MG81*$I81, 0)</f>
        <v>0</v>
      </c>
      <c r="MI81" s="783"/>
      <c r="MJ81" s="784">
        <f>IFERROR(MI81*$I81, 0)</f>
        <v>0</v>
      </c>
      <c r="MK81" s="783"/>
      <c r="ML81" s="784">
        <f>IFERROR(MK81*$I81, 0)</f>
        <v>0</v>
      </c>
      <c r="MM81" s="783"/>
      <c r="MN81" s="784">
        <f>IFERROR(MM81*$I81, 0)</f>
        <v>0</v>
      </c>
      <c r="MO81" s="707">
        <f t="shared" si="140"/>
        <v>0</v>
      </c>
      <c r="MP81" s="784">
        <f>IFERROR(MO81*$I81, 0)</f>
        <v>0</v>
      </c>
      <c r="MQ81" s="783"/>
      <c r="MR81" s="784">
        <f>IFERROR(MQ81*$I81, 0)</f>
        <v>0</v>
      </c>
      <c r="MS81" s="707">
        <f t="shared" si="141"/>
        <v>0</v>
      </c>
      <c r="MT81" s="784">
        <f>IFERROR(MS81*$I81, 0)</f>
        <v>0</v>
      </c>
      <c r="MU81" s="706">
        <f t="shared" ref="MU81:MU88" si="815">IFERROR(MS81*$N81, 0)</f>
        <v>0</v>
      </c>
      <c r="MV81" s="706">
        <f t="shared" ref="MV81:MV88" si="816">IFERROR(MS81*$O81, 0)</f>
        <v>0</v>
      </c>
      <c r="MW81" s="783"/>
      <c r="MX81" s="784">
        <f>IFERROR(MW81*$I81, 0)</f>
        <v>0</v>
      </c>
      <c r="MY81" s="782"/>
      <c r="NA81" s="783"/>
      <c r="NB81" s="784">
        <f>IFERROR(NA81*$I81, 0)</f>
        <v>0</v>
      </c>
      <c r="NC81" s="783"/>
      <c r="ND81" s="784">
        <f>IFERROR(NC81*$I81, 0)</f>
        <v>0</v>
      </c>
      <c r="NE81" s="783"/>
      <c r="NF81" s="784">
        <f>IFERROR(NE81*$I81, 0)</f>
        <v>0</v>
      </c>
      <c r="NG81" s="783"/>
      <c r="NH81" s="784">
        <f>IFERROR(NG81*$I81, 0)</f>
        <v>0</v>
      </c>
      <c r="NI81" s="707">
        <f t="shared" si="142"/>
        <v>0</v>
      </c>
      <c r="NJ81" s="784">
        <f>IFERROR(NI81*$I81, 0)</f>
        <v>0</v>
      </c>
      <c r="NK81" s="783"/>
      <c r="NL81" s="784">
        <f>IFERROR(NK81*$I81, 0)</f>
        <v>0</v>
      </c>
      <c r="NM81" s="707">
        <f t="shared" si="143"/>
        <v>0</v>
      </c>
      <c r="NN81" s="784">
        <f>IFERROR(NM81*$I81, 0)</f>
        <v>0</v>
      </c>
      <c r="NO81" s="706">
        <f t="shared" ref="NO81:NO88" si="817">IFERROR(NM81*$N81, 0)</f>
        <v>0</v>
      </c>
      <c r="NP81" s="706">
        <f t="shared" ref="NP81:NP88" si="818">IFERROR(NM81*$O81, 0)</f>
        <v>0</v>
      </c>
      <c r="NQ81" s="783"/>
      <c r="NR81" s="784">
        <f>IFERROR(NQ81*$I81, 0)</f>
        <v>0</v>
      </c>
      <c r="NS81" s="782"/>
      <c r="NU81" s="783"/>
      <c r="NV81" s="784">
        <f>IFERROR(NU81*$I81, 0)</f>
        <v>0</v>
      </c>
      <c r="NW81" s="783"/>
      <c r="NX81" s="784">
        <f>IFERROR(NW81*$I81, 0)</f>
        <v>0</v>
      </c>
      <c r="NY81" s="783"/>
      <c r="NZ81" s="784">
        <f>IFERROR(NY81*$I81, 0)</f>
        <v>0</v>
      </c>
      <c r="OA81" s="783"/>
      <c r="OB81" s="784">
        <f>IFERROR(OA81*$I81, 0)</f>
        <v>0</v>
      </c>
      <c r="OC81" s="707">
        <f t="shared" si="144"/>
        <v>0</v>
      </c>
      <c r="OD81" s="784">
        <f>IFERROR(OC81*$I81, 0)</f>
        <v>0</v>
      </c>
      <c r="OE81" s="783"/>
      <c r="OF81" s="784">
        <f>IFERROR(OE81*$I81, 0)</f>
        <v>0</v>
      </c>
      <c r="OG81" s="707">
        <f t="shared" si="145"/>
        <v>0</v>
      </c>
      <c r="OH81" s="784">
        <f>IFERROR(OG81*$I81, 0)</f>
        <v>0</v>
      </c>
      <c r="OI81" s="706">
        <f t="shared" ref="OI81:OI88" si="819">IFERROR(OG81*$N81, 0)</f>
        <v>0</v>
      </c>
      <c r="OJ81" s="706">
        <f t="shared" ref="OJ81:OJ88" si="820">IFERROR(OG81*$O81, 0)</f>
        <v>0</v>
      </c>
      <c r="OK81" s="783"/>
      <c r="OL81" s="784">
        <f>IFERROR(OK81*$I81, 0)</f>
        <v>0</v>
      </c>
      <c r="OM81" s="782"/>
      <c r="OO81" s="783"/>
      <c r="OP81" s="784">
        <f>IFERROR(OO81*$I81, 0)</f>
        <v>0</v>
      </c>
      <c r="OQ81" s="783"/>
      <c r="OR81" s="784">
        <f>IFERROR(OQ81*$I81, 0)</f>
        <v>0</v>
      </c>
      <c r="OS81" s="783"/>
      <c r="OT81" s="784">
        <f>IFERROR(OS81*$I81, 0)</f>
        <v>0</v>
      </c>
      <c r="OU81" s="783"/>
      <c r="OV81" s="784">
        <f>IFERROR(OU81*$I81, 0)</f>
        <v>0</v>
      </c>
      <c r="OW81" s="707">
        <f t="shared" si="146"/>
        <v>0</v>
      </c>
      <c r="OX81" s="784">
        <f>IFERROR(OW81*$I81, 0)</f>
        <v>0</v>
      </c>
      <c r="OY81" s="783"/>
      <c r="OZ81" s="784">
        <f>IFERROR(OY81*$I81, 0)</f>
        <v>0</v>
      </c>
      <c r="PA81" s="707">
        <f t="shared" si="147"/>
        <v>0</v>
      </c>
      <c r="PB81" s="784">
        <f>IFERROR(PA81*$I81, 0)</f>
        <v>0</v>
      </c>
      <c r="PC81" s="706">
        <f t="shared" ref="PC81:PC88" si="821">IFERROR(PA81*$N81, 0)</f>
        <v>0</v>
      </c>
      <c r="PD81" s="706">
        <f t="shared" ref="PD81:PD88" si="822">IFERROR(PA81*$O81, 0)</f>
        <v>0</v>
      </c>
      <c r="PE81" s="783"/>
      <c r="PF81" s="784">
        <f>IFERROR(PE81*$I81, 0)</f>
        <v>0</v>
      </c>
      <c r="PG81" s="782"/>
      <c r="PI81" s="783"/>
      <c r="PJ81" s="784">
        <f>IFERROR(PI81*$I81, 0)</f>
        <v>0</v>
      </c>
      <c r="PK81" s="783"/>
      <c r="PL81" s="784">
        <f>IFERROR(PK81*$I81, 0)</f>
        <v>0</v>
      </c>
      <c r="PM81" s="783"/>
      <c r="PN81" s="784">
        <f>IFERROR(PM81*$I81, 0)</f>
        <v>0</v>
      </c>
      <c r="PO81" s="783"/>
      <c r="PP81" s="784">
        <f>IFERROR(PO81*$I81, 0)</f>
        <v>0</v>
      </c>
      <c r="PQ81" s="707">
        <f t="shared" si="148"/>
        <v>0</v>
      </c>
      <c r="PR81" s="784">
        <f>IFERROR(PQ81*$I81, 0)</f>
        <v>0</v>
      </c>
      <c r="PS81" s="783"/>
      <c r="PT81" s="784">
        <f>IFERROR(PS81*$I81, 0)</f>
        <v>0</v>
      </c>
      <c r="PU81" s="707">
        <f t="shared" si="149"/>
        <v>0</v>
      </c>
      <c r="PV81" s="784">
        <f>IFERROR(PU81*$I81, 0)</f>
        <v>0</v>
      </c>
      <c r="PW81" s="706">
        <f t="shared" ref="PW81:PW88" si="823">IFERROR(PU81*$N81, 0)</f>
        <v>0</v>
      </c>
      <c r="PX81" s="706">
        <f t="shared" ref="PX81:PX88" si="824">IFERROR(PU81*$O81, 0)</f>
        <v>0</v>
      </c>
      <c r="PY81" s="783"/>
      <c r="PZ81" s="784">
        <f>IFERROR(PY81*$I81, 0)</f>
        <v>0</v>
      </c>
      <c r="QA81" s="782"/>
      <c r="QC81" s="783"/>
      <c r="QD81" s="784">
        <f>IFERROR(QC81*$I81, 0)</f>
        <v>0</v>
      </c>
      <c r="QE81" s="783"/>
      <c r="QF81" s="784">
        <f>IFERROR(QE81*$I81, 0)</f>
        <v>0</v>
      </c>
      <c r="QG81" s="783"/>
      <c r="QH81" s="784">
        <f>IFERROR(QG81*$I81, 0)</f>
        <v>0</v>
      </c>
      <c r="QI81" s="783"/>
      <c r="QJ81" s="784">
        <f>IFERROR(QI81*$I81, 0)</f>
        <v>0</v>
      </c>
      <c r="QK81" s="707">
        <f t="shared" si="150"/>
        <v>0</v>
      </c>
      <c r="QL81" s="784">
        <f>IFERROR(QK81*$I81, 0)</f>
        <v>0</v>
      </c>
      <c r="QM81" s="783"/>
      <c r="QN81" s="784">
        <f>IFERROR(QM81*$I81, 0)</f>
        <v>0</v>
      </c>
      <c r="QO81" s="707">
        <f t="shared" si="151"/>
        <v>0</v>
      </c>
      <c r="QP81" s="784">
        <f>IFERROR(QO81*$I81, 0)</f>
        <v>0</v>
      </c>
      <c r="QQ81" s="706">
        <f t="shared" ref="QQ81:QQ88" si="825">IFERROR(QO81*$N81, 0)</f>
        <v>0</v>
      </c>
      <c r="QR81" s="706">
        <f t="shared" ref="QR81:QR88" si="826">IFERROR(QO81*$O81, 0)</f>
        <v>0</v>
      </c>
      <c r="QS81" s="783"/>
      <c r="QT81" s="784">
        <f>IFERROR(QS81*$I81, 0)</f>
        <v>0</v>
      </c>
      <c r="QU81" s="782"/>
      <c r="RA81" s="785">
        <f t="shared" si="692"/>
        <v>0</v>
      </c>
      <c r="RB81" s="785" t="e">
        <f t="shared" si="693"/>
        <v>#REF!</v>
      </c>
      <c r="RC81" s="677">
        <f t="shared" si="694"/>
        <v>0</v>
      </c>
      <c r="RD81" s="677">
        <f t="shared" si="694"/>
        <v>147</v>
      </c>
      <c r="RE81" s="677">
        <f t="shared" si="694"/>
        <v>175</v>
      </c>
      <c r="RF81" s="677">
        <f t="shared" si="694"/>
        <v>0</v>
      </c>
      <c r="RG81" s="677">
        <f t="shared" si="694"/>
        <v>0</v>
      </c>
      <c r="RH81" s="677">
        <f t="shared" si="694"/>
        <v>0</v>
      </c>
      <c r="RI81" s="677">
        <f t="shared" si="694"/>
        <v>0</v>
      </c>
      <c r="RJ81" s="677">
        <f t="shared" si="694"/>
        <v>0</v>
      </c>
      <c r="RK81" s="677" t="e">
        <f>#REF!</f>
        <v>#REF!</v>
      </c>
      <c r="RL81" s="677" t="e">
        <f>#REF!</f>
        <v>#REF!</v>
      </c>
      <c r="RM81" s="677">
        <f t="shared" si="695"/>
        <v>0</v>
      </c>
      <c r="RN81" s="677">
        <f t="shared" si="695"/>
        <v>0</v>
      </c>
      <c r="RO81" s="677">
        <f t="shared" si="695"/>
        <v>0</v>
      </c>
      <c r="RP81" s="677">
        <f t="shared" si="695"/>
        <v>0</v>
      </c>
      <c r="RQ81" s="677">
        <f t="shared" si="695"/>
        <v>0</v>
      </c>
      <c r="RR81" s="677">
        <f t="shared" si="695"/>
        <v>0</v>
      </c>
      <c r="RS81" s="677">
        <f t="shared" si="695"/>
        <v>0</v>
      </c>
      <c r="RT81" s="677">
        <f t="shared" si="695"/>
        <v>0</v>
      </c>
      <c r="RV81" s="675">
        <f t="shared" si="696"/>
        <v>322</v>
      </c>
      <c r="RW81" s="675">
        <f t="shared" si="697"/>
        <v>0</v>
      </c>
      <c r="RX81" s="675">
        <f t="shared" si="698"/>
        <v>0</v>
      </c>
      <c r="RY81" s="675">
        <f t="shared" si="699"/>
        <v>0</v>
      </c>
      <c r="RZ81" s="675">
        <f t="shared" si="700"/>
        <v>0</v>
      </c>
      <c r="SA81" s="675">
        <f t="shared" si="701"/>
        <v>0</v>
      </c>
      <c r="SB81" s="675">
        <f t="shared" si="702"/>
        <v>0</v>
      </c>
      <c r="SC81" s="675">
        <f t="shared" si="703"/>
        <v>0</v>
      </c>
      <c r="SD81" s="675" t="e">
        <f xml:space="preserve"> SUMIF(#REF!,$SD$8,#REF!)</f>
        <v>#REF!</v>
      </c>
      <c r="SE81" s="675" t="e">
        <f xml:space="preserve"> SUMIF(#REF!,$SE$8,#REF!)</f>
        <v>#REF!</v>
      </c>
      <c r="SG81" s="675">
        <f t="shared" si="704"/>
        <v>0</v>
      </c>
      <c r="SH81" s="675">
        <f t="shared" si="704"/>
        <v>4851000</v>
      </c>
      <c r="SI81" s="675">
        <f t="shared" si="704"/>
        <v>5775000</v>
      </c>
      <c r="SJ81" s="675">
        <f t="shared" si="704"/>
        <v>0</v>
      </c>
      <c r="SK81" s="675">
        <f t="shared" si="704"/>
        <v>0</v>
      </c>
      <c r="SL81" s="675">
        <f t="shared" si="704"/>
        <v>0</v>
      </c>
      <c r="SM81" s="675">
        <f t="shared" si="704"/>
        <v>0</v>
      </c>
      <c r="SN81" s="675">
        <f t="shared" si="704"/>
        <v>0</v>
      </c>
      <c r="SO81" s="675" t="e">
        <f t="shared" si="704"/>
        <v>#REF!</v>
      </c>
      <c r="SP81" s="675" t="e">
        <f t="shared" si="704"/>
        <v>#REF!</v>
      </c>
      <c r="SQ81" s="675">
        <f t="shared" si="705"/>
        <v>0</v>
      </c>
      <c r="SR81" s="675">
        <f t="shared" si="705"/>
        <v>0</v>
      </c>
      <c r="SS81" s="675">
        <f t="shared" si="705"/>
        <v>0</v>
      </c>
      <c r="ST81" s="675">
        <f t="shared" si="705"/>
        <v>0</v>
      </c>
      <c r="SU81" s="675">
        <f t="shared" si="705"/>
        <v>0</v>
      </c>
      <c r="SV81" s="675">
        <f t="shared" si="705"/>
        <v>0</v>
      </c>
      <c r="SW81" s="675">
        <f t="shared" si="705"/>
        <v>0</v>
      </c>
      <c r="SX81" s="675">
        <f t="shared" si="705"/>
        <v>0</v>
      </c>
      <c r="SY81" s="675" t="e">
        <f>#REF!*$AP81</f>
        <v>#REF!</v>
      </c>
      <c r="SZ81" s="675" t="e">
        <f>#REF!*$AP81</f>
        <v>#REF!</v>
      </c>
      <c r="TA81" s="675" t="e">
        <f>#REF!*$AP81</f>
        <v>#REF!</v>
      </c>
      <c r="TB81" s="675" t="e">
        <f>#REF!*$AP81</f>
        <v>#REF!</v>
      </c>
      <c r="TC81" s="675" t="e">
        <f>#REF!*$AP81</f>
        <v>#REF!</v>
      </c>
      <c r="TE81" s="675">
        <f t="shared" si="152"/>
        <v>10626000</v>
      </c>
      <c r="TF81" s="675">
        <f t="shared" si="153"/>
        <v>0</v>
      </c>
      <c r="TG81" s="675">
        <f t="shared" si="154"/>
        <v>0</v>
      </c>
      <c r="TH81" s="675">
        <f t="shared" si="155"/>
        <v>0</v>
      </c>
      <c r="TI81" s="675">
        <f t="shared" si="156"/>
        <v>0</v>
      </c>
      <c r="TJ81" s="675">
        <f t="shared" si="157"/>
        <v>0</v>
      </c>
      <c r="TK81" s="675">
        <f t="shared" si="158"/>
        <v>0</v>
      </c>
      <c r="TL81" s="675">
        <f t="shared" si="159"/>
        <v>0</v>
      </c>
      <c r="TM81" s="675">
        <f t="shared" si="160"/>
        <v>0</v>
      </c>
      <c r="TN81" s="676">
        <f t="shared" si="161"/>
        <v>0</v>
      </c>
      <c r="TP81" s="675">
        <f>IFERROR(SG81*(1+LEVEL_2!#REF!),0)</f>
        <v>0</v>
      </c>
      <c r="TQ81" s="675">
        <f>IFERROR(SH81*(1+LEVEL_2!#REF!),0)</f>
        <v>0</v>
      </c>
      <c r="TR81" s="675">
        <f>IFERROR(SI81*(1+LEVEL_2!#REF!),0)</f>
        <v>0</v>
      </c>
      <c r="TS81" s="675">
        <f>IFERROR(SJ81*(1+LEVEL_2!#REF!),0)</f>
        <v>0</v>
      </c>
      <c r="TT81" s="675">
        <f>IFERROR(SK81*(1+LEVEL_2!#REF!),0)</f>
        <v>0</v>
      </c>
      <c r="TU81" s="675">
        <f>IFERROR(SL81*(1+LEVEL_2!#REF!),0)</f>
        <v>0</v>
      </c>
      <c r="TV81" s="675">
        <f>IFERROR(SM81*(1+LEVEL_2!#REF!),0)</f>
        <v>0</v>
      </c>
      <c r="TW81" s="675">
        <f>IFERROR(SN81*(1+LEVEL_2!#REF!),0)</f>
        <v>0</v>
      </c>
      <c r="TX81" s="675">
        <f>IFERROR(SO81*(1+LEVEL_2!#REF!),0)</f>
        <v>0</v>
      </c>
      <c r="TY81" s="675">
        <f>IFERROR(SP81*(1+LEVEL_2!#REF!),0)</f>
        <v>0</v>
      </c>
      <c r="TZ81" s="675">
        <f>IFERROR(SQ81*(1+LEVEL_2!#REF!),0)</f>
        <v>0</v>
      </c>
      <c r="UA81" s="675">
        <f>IFERROR(SR81*(1+LEVEL_2!#REF!),0)</f>
        <v>0</v>
      </c>
      <c r="UB81" s="675">
        <f>IFERROR(SS81*(1+LEVEL_2!#REF!),0)</f>
        <v>0</v>
      </c>
      <c r="UC81" s="675">
        <f>IFERROR(ST81*(1+LEVEL_2!#REF!),0)</f>
        <v>0</v>
      </c>
      <c r="UD81" s="675">
        <f>IFERROR(SU81*(1+LEVEL_2!#REF!),0)</f>
        <v>0</v>
      </c>
      <c r="UE81" s="675">
        <f>IFERROR(SV81*(1+LEVEL_2!#REF!),0)</f>
        <v>0</v>
      </c>
      <c r="UF81" s="675">
        <f>IFERROR(SW81*(1+LEVEL_2!#REF!),0)</f>
        <v>0</v>
      </c>
      <c r="UG81" s="675">
        <f>IFERROR(SX81*(1+LEVEL_2!#REF!),0)</f>
        <v>0</v>
      </c>
      <c r="UH81" s="675">
        <f>IFERROR(SY81*(1+LEVEL_2!#REF!),0)</f>
        <v>0</v>
      </c>
      <c r="UI81" s="675">
        <f>IFERROR(SZ81*(1+LEVEL_2!#REF!),0)</f>
        <v>0</v>
      </c>
      <c r="UJ81" s="675">
        <f>IFERROR(TA81*(1+LEVEL_2!#REF!),0)</f>
        <v>0</v>
      </c>
      <c r="UK81" s="675">
        <f>IFERROR(TB81*(1+LEVEL_2!#REF!),0)</f>
        <v>0</v>
      </c>
      <c r="UL81" s="675">
        <f>IFERROR(TC81*(1+LEVEL_2!#REF!),0)</f>
        <v>0</v>
      </c>
      <c r="UN81" s="675">
        <f t="shared" si="162"/>
        <v>0</v>
      </c>
      <c r="UO81" s="675">
        <f t="shared" si="163"/>
        <v>0</v>
      </c>
      <c r="UP81" s="675">
        <f t="shared" si="164"/>
        <v>0</v>
      </c>
      <c r="UQ81" s="675">
        <f t="shared" si="165"/>
        <v>0</v>
      </c>
      <c r="UR81" s="675">
        <f t="shared" si="166"/>
        <v>0</v>
      </c>
      <c r="US81" s="675">
        <f t="shared" si="167"/>
        <v>0</v>
      </c>
      <c r="UT81" s="675">
        <f t="shared" si="168"/>
        <v>0</v>
      </c>
      <c r="UU81" s="675">
        <f t="shared" si="169"/>
        <v>0</v>
      </c>
      <c r="UV81" s="675">
        <f t="shared" si="170"/>
        <v>0</v>
      </c>
      <c r="UW81" s="676">
        <f t="shared" si="171"/>
        <v>0</v>
      </c>
    </row>
    <row r="82" spans="1:569" s="645" customFormat="1" ht="20.100000000000001" customHeight="1">
      <c r="A82" s="677" t="s">
        <v>118</v>
      </c>
      <c r="B82" s="677" t="s">
        <v>118</v>
      </c>
      <c r="C82" s="764" t="s">
        <v>528</v>
      </c>
      <c r="D82" s="764"/>
      <c r="E82" s="792" t="s">
        <v>529</v>
      </c>
      <c r="F82" s="793" t="s">
        <v>530</v>
      </c>
      <c r="G82" s="792" t="s">
        <v>531</v>
      </c>
      <c r="H82" s="794" t="s">
        <v>365</v>
      </c>
      <c r="I82" s="789">
        <f>Rev.1_Base!G158</f>
        <v>75.5</v>
      </c>
      <c r="J82" s="789">
        <f>Rev.1_Base!H158</f>
        <v>75.5</v>
      </c>
      <c r="K82" s="789">
        <f>Rev.1_Base!J158</f>
        <v>36</v>
      </c>
      <c r="L82" s="789">
        <f>Rev.1_Base!K158</f>
        <v>36</v>
      </c>
      <c r="M82" s="770"/>
      <c r="N82" s="771">
        <f t="shared" si="393"/>
        <v>75.5</v>
      </c>
      <c r="O82" s="772">
        <f t="shared" si="394"/>
        <v>0</v>
      </c>
      <c r="Q82" s="789">
        <f>Rev.1_Base!M158</f>
        <v>0</v>
      </c>
      <c r="R82" s="795">
        <f>Rev.1_Base!O158</f>
        <v>36</v>
      </c>
      <c r="S82" s="795">
        <f>Rev.1_Base!Q158</f>
        <v>39.5</v>
      </c>
      <c r="T82" s="795">
        <f>Rev.1_Base!S158</f>
        <v>0</v>
      </c>
      <c r="U82" s="795">
        <f>Rev.1_Base!U158</f>
        <v>0</v>
      </c>
      <c r="V82" s="795">
        <f>Rev.1_Base!W158</f>
        <v>0</v>
      </c>
      <c r="W82" s="795">
        <f>Rev.1_Base!Y158</f>
        <v>0</v>
      </c>
      <c r="X82" s="795">
        <f>Rev.1_Base!AA158</f>
        <v>0</v>
      </c>
      <c r="Y82" s="690"/>
      <c r="Z82" s="690"/>
      <c r="AA82" s="690"/>
      <c r="AB82" s="690"/>
      <c r="AC82" s="690"/>
      <c r="AD82" s="690"/>
      <c r="AE82" s="690"/>
      <c r="AF82" s="691"/>
      <c r="AH82" s="774">
        <f t="shared" si="708"/>
        <v>14500</v>
      </c>
      <c r="AI82" s="775">
        <f t="shared" si="709"/>
        <v>1094750</v>
      </c>
      <c r="AJ82" s="774">
        <f t="shared" si="710"/>
        <v>24000</v>
      </c>
      <c r="AK82" s="775">
        <f t="shared" si="711"/>
        <v>1812000</v>
      </c>
      <c r="AL82" s="774">
        <f t="shared" si="712"/>
        <v>0</v>
      </c>
      <c r="AM82" s="775">
        <f t="shared" si="713"/>
        <v>0</v>
      </c>
      <c r="AN82" s="774">
        <f t="shared" si="714"/>
        <v>0</v>
      </c>
      <c r="AO82" s="775">
        <f t="shared" si="715"/>
        <v>0</v>
      </c>
      <c r="AP82" s="693">
        <f t="shared" si="99"/>
        <v>38500</v>
      </c>
      <c r="AQ82" s="775">
        <f t="shared" si="716"/>
        <v>2906750</v>
      </c>
      <c r="AR82" s="774">
        <f t="shared" si="717"/>
        <v>6729.0360000000001</v>
      </c>
      <c r="AS82" s="775">
        <f t="shared" si="718"/>
        <v>508042.21799999999</v>
      </c>
      <c r="AT82" s="776">
        <f t="shared" si="719"/>
        <v>54274.843199999996</v>
      </c>
      <c r="AU82" s="776">
        <f t="shared" si="720"/>
        <v>90458.072</v>
      </c>
      <c r="AV82" s="693">
        <f t="shared" si="103"/>
        <v>45229.036</v>
      </c>
      <c r="AW82" s="775">
        <f t="shared" si="172"/>
        <v>1953894.3551999999</v>
      </c>
      <c r="AX82" s="775">
        <f t="shared" si="721"/>
        <v>3256490.5920000002</v>
      </c>
      <c r="AY82" s="775">
        <f t="shared" si="722"/>
        <v>6829584.4359999998</v>
      </c>
      <c r="AZ82" s="775">
        <f t="shared" si="722"/>
        <v>3414792.2179999999</v>
      </c>
      <c r="BA82" s="693">
        <f t="shared" si="723"/>
        <v>3414792.2179999999</v>
      </c>
      <c r="BB82" s="693">
        <f t="shared" si="724"/>
        <v>0</v>
      </c>
      <c r="BC82" s="774">
        <f t="shared" si="725"/>
        <v>0</v>
      </c>
      <c r="BD82" s="775">
        <f t="shared" si="726"/>
        <v>0</v>
      </c>
      <c r="BE82" s="777"/>
      <c r="BG82" s="774">
        <v>21000</v>
      </c>
      <c r="BH82" s="775">
        <f t="shared" si="727"/>
        <v>1585500</v>
      </c>
      <c r="BI82" s="774">
        <v>38500</v>
      </c>
      <c r="BJ82" s="775">
        <f t="shared" si="728"/>
        <v>2906750</v>
      </c>
      <c r="BK82" s="774">
        <v>8940.4136659629312</v>
      </c>
      <c r="BL82" s="775">
        <f t="shared" si="729"/>
        <v>675001.23178020131</v>
      </c>
      <c r="BM82" s="774"/>
      <c r="BN82" s="775">
        <f t="shared" si="730"/>
        <v>0</v>
      </c>
      <c r="BO82" s="693">
        <f t="shared" si="105"/>
        <v>68440.413665962929</v>
      </c>
      <c r="BP82" s="775">
        <f t="shared" si="731"/>
        <v>5167251.2317802012</v>
      </c>
      <c r="BQ82" s="774">
        <f t="shared" si="732"/>
        <v>11525.754521512961</v>
      </c>
      <c r="BR82" s="775">
        <f t="shared" si="733"/>
        <v>870194.46637422859</v>
      </c>
      <c r="BS82" s="693">
        <f t="shared" si="107"/>
        <v>79966.168187475894</v>
      </c>
      <c r="BT82" s="775">
        <f t="shared" si="734"/>
        <v>6037445.6981544299</v>
      </c>
      <c r="BU82" s="693">
        <f t="shared" si="735"/>
        <v>6037445.6981544299</v>
      </c>
      <c r="BV82" s="693">
        <f t="shared" si="736"/>
        <v>0</v>
      </c>
      <c r="BW82" s="774"/>
      <c r="BX82" s="775">
        <f t="shared" si="737"/>
        <v>0</v>
      </c>
      <c r="BY82" s="777"/>
      <c r="CA82" s="744">
        <f>'동해기지(건축)'!BP514</f>
        <v>9500</v>
      </c>
      <c r="CB82" s="745">
        <f t="shared" si="738"/>
        <v>717250</v>
      </c>
      <c r="CC82" s="718">
        <f>'동해기지(건축)'!BQ514</f>
        <v>30000</v>
      </c>
      <c r="CD82" s="745">
        <f t="shared" si="739"/>
        <v>2265000</v>
      </c>
      <c r="CE82" s="718"/>
      <c r="CF82" s="745">
        <f t="shared" si="740"/>
        <v>0</v>
      </c>
      <c r="CG82" s="718">
        <f>'동해기지(건축)'!BR514</f>
        <v>5000</v>
      </c>
      <c r="CH82" s="745">
        <f t="shared" si="741"/>
        <v>377500</v>
      </c>
      <c r="CI82" s="746">
        <f t="shared" si="108"/>
        <v>44500</v>
      </c>
      <c r="CJ82" s="745">
        <f t="shared" si="742"/>
        <v>3359750</v>
      </c>
      <c r="CK82" s="718"/>
      <c r="CL82" s="745">
        <f t="shared" si="743"/>
        <v>0</v>
      </c>
      <c r="CM82" s="746">
        <f t="shared" si="109"/>
        <v>44500</v>
      </c>
      <c r="CN82" s="745">
        <f t="shared" si="744"/>
        <v>3359750</v>
      </c>
      <c r="CO82" s="699">
        <f t="shared" si="745"/>
        <v>0</v>
      </c>
      <c r="CP82" s="699">
        <f t="shared" si="745"/>
        <v>1602000</v>
      </c>
      <c r="CQ82" s="699">
        <f t="shared" si="745"/>
        <v>1757750</v>
      </c>
      <c r="CR82" s="699">
        <f t="shared" si="745"/>
        <v>0</v>
      </c>
      <c r="CS82" s="700">
        <f t="shared" si="745"/>
        <v>0</v>
      </c>
      <c r="CT82" s="699">
        <f t="shared" si="745"/>
        <v>0</v>
      </c>
      <c r="CU82" s="699">
        <f t="shared" si="745"/>
        <v>0</v>
      </c>
      <c r="CV82" s="700">
        <f t="shared" si="746"/>
        <v>0</v>
      </c>
      <c r="CW82" s="697"/>
      <c r="CX82" s="696">
        <f t="shared" si="747"/>
        <v>0</v>
      </c>
      <c r="CY82" s="701"/>
      <c r="DA82" s="778">
        <f>IFERROR(VLOOKUP($C82,정민건설!$A$13:$AM$154,28,FALSE),0)</f>
        <v>14500</v>
      </c>
      <c r="DB82" s="775">
        <f t="shared" si="748"/>
        <v>1094750</v>
      </c>
      <c r="DC82" s="778">
        <f>IFERROR(VLOOKUP($C82,정민건설!$A$13:$AM$154,30,FALSE),0)</f>
        <v>24000</v>
      </c>
      <c r="DD82" s="775">
        <f t="shared" si="749"/>
        <v>1812000</v>
      </c>
      <c r="DE82" s="774">
        <f>IFERROR(VLOOKUP($C82,정민건설!$A$13:$AM$154,32,FALSE),0)</f>
        <v>0</v>
      </c>
      <c r="DF82" s="775">
        <f t="shared" si="750"/>
        <v>0</v>
      </c>
      <c r="DG82" s="774">
        <f>IFERROR(VLOOKUP($C82,정민건설!$A$13:$AM$154,34,FALSE),0)</f>
        <v>0</v>
      </c>
      <c r="DH82" s="775">
        <f t="shared" si="751"/>
        <v>0</v>
      </c>
      <c r="DI82" s="693">
        <f t="shared" si="110"/>
        <v>38500</v>
      </c>
      <c r="DJ82" s="775">
        <f t="shared" si="752"/>
        <v>2906750</v>
      </c>
      <c r="DK82" s="778">
        <f>IFERROR(DL82/$I82,)</f>
        <v>6729.0360000000001</v>
      </c>
      <c r="DL82" s="779">
        <f t="shared" si="753"/>
        <v>508042.21799999999</v>
      </c>
      <c r="DM82" s="693">
        <f t="shared" si="112"/>
        <v>45229.036</v>
      </c>
      <c r="DN82" s="775">
        <f t="shared" si="754"/>
        <v>3414792.2179999999</v>
      </c>
      <c r="DO82" s="693">
        <f t="shared" si="755"/>
        <v>3414792.2179999999</v>
      </c>
      <c r="DP82" s="693">
        <f t="shared" si="756"/>
        <v>0</v>
      </c>
      <c r="DQ82" s="774"/>
      <c r="DR82" s="775">
        <f t="shared" si="757"/>
        <v>0</v>
      </c>
      <c r="DS82" s="777"/>
      <c r="DU82" s="774">
        <f>IFERROR(VLOOKUP($C82,[1]영만종합건설!$A$13:$AN$154,28,FALSE),0)</f>
        <v>25000</v>
      </c>
      <c r="DV82" s="780">
        <f t="shared" si="758"/>
        <v>1887500</v>
      </c>
      <c r="DW82" s="774">
        <f>IFERROR(VLOOKUP($C82,[1]영만종합건설!$A$13:$AN$154,30,FALSE),0)</f>
        <v>30000</v>
      </c>
      <c r="DX82" s="780">
        <f t="shared" si="759"/>
        <v>2265000</v>
      </c>
      <c r="DY82" s="778">
        <f>IFERROR(VLOOKUP($C82,[1]영만종합건설!$A$13:$AN$154,32,FALSE),0)</f>
        <v>0</v>
      </c>
      <c r="DZ82" s="780">
        <f t="shared" si="760"/>
        <v>0</v>
      </c>
      <c r="EA82" s="778">
        <f>IFERROR(VLOOKUP($C82,[1]영만종합건설!$A$13:$AN$154,34,FALSE),0)</f>
        <v>0</v>
      </c>
      <c r="EB82" s="780">
        <f t="shared" si="761"/>
        <v>0</v>
      </c>
      <c r="EC82" s="703">
        <f t="shared" si="113"/>
        <v>55000</v>
      </c>
      <c r="ED82" s="780">
        <f t="shared" si="762"/>
        <v>4152500</v>
      </c>
      <c r="EE82" s="778">
        <f>IFERROR(EF82/$I82,)</f>
        <v>9163.9012500000008</v>
      </c>
      <c r="EF82" s="779">
        <f t="shared" si="114"/>
        <v>691874.54437500006</v>
      </c>
      <c r="EG82" s="703">
        <f t="shared" si="115"/>
        <v>64163.901250000003</v>
      </c>
      <c r="EH82" s="780">
        <f t="shared" si="763"/>
        <v>4844374.5443750005</v>
      </c>
      <c r="EI82" s="703">
        <f t="shared" si="764"/>
        <v>4844374.5443750005</v>
      </c>
      <c r="EJ82" s="703">
        <f t="shared" si="765"/>
        <v>0</v>
      </c>
      <c r="EK82" s="778"/>
      <c r="EL82" s="780">
        <f t="shared" si="766"/>
        <v>0</v>
      </c>
      <c r="EM82" s="781"/>
      <c r="EO82" s="778">
        <f>IFERROR(VLOOKUP($C82,[1]부강종합건설!$A$13:$AM$154,28,FALSE),0)</f>
        <v>15000</v>
      </c>
      <c r="EP82" s="780">
        <f t="shared" si="767"/>
        <v>1132500</v>
      </c>
      <c r="EQ82" s="778">
        <f>IFERROR(VLOOKUP($C82,[1]부강종합건설!$A$13:$AM$154,30,FALSE),0)</f>
        <v>20000</v>
      </c>
      <c r="ER82" s="780">
        <f t="shared" si="768"/>
        <v>1510000</v>
      </c>
      <c r="ES82" s="778">
        <f>IFERROR(VLOOKUP($C82,[1]부강종합건설!$A$13:$AM$154,32,FALSE),0)</f>
        <v>0</v>
      </c>
      <c r="ET82" s="780">
        <f t="shared" si="769"/>
        <v>0</v>
      </c>
      <c r="EU82" s="778">
        <f>IFERROR(VLOOKUP($C82,[1]부강종합건설!$A$13:$AM$154,34,FALSE),0)</f>
        <v>4880</v>
      </c>
      <c r="EV82" s="780">
        <f t="shared" si="770"/>
        <v>368440</v>
      </c>
      <c r="EW82" s="703">
        <f t="shared" si="116"/>
        <v>39880</v>
      </c>
      <c r="EX82" s="780">
        <f t="shared" si="771"/>
        <v>3010940</v>
      </c>
      <c r="EY82" s="778">
        <f>IFERROR(EZ82/$I82,)</f>
        <v>6349.2791000000007</v>
      </c>
      <c r="EZ82" s="779">
        <f t="shared" si="117"/>
        <v>479370.57205000002</v>
      </c>
      <c r="FA82" s="703">
        <f t="shared" si="118"/>
        <v>46229.2791</v>
      </c>
      <c r="FB82" s="780">
        <f t="shared" si="772"/>
        <v>3490310.5720500001</v>
      </c>
      <c r="FC82" s="703">
        <f t="shared" si="773"/>
        <v>3490310.5720500001</v>
      </c>
      <c r="FD82" s="703">
        <f t="shared" si="774"/>
        <v>0</v>
      </c>
      <c r="FE82" s="778"/>
      <c r="FF82" s="780">
        <f t="shared" si="775"/>
        <v>0</v>
      </c>
      <c r="FG82" s="782"/>
      <c r="FI82" s="774">
        <f>IFERROR(VLOOKUP($C82,[1]대도엔지니어링!$A$13:$AN$154,28,FALSE),0)</f>
        <v>21780</v>
      </c>
      <c r="FJ82" s="775">
        <f t="shared" si="776"/>
        <v>1644390</v>
      </c>
      <c r="FK82" s="774">
        <f>IFERROR(VLOOKUP($C82,[1]대도엔지니어링!$A$13:$AN$154,30,FALSE),0)</f>
        <v>29040</v>
      </c>
      <c r="FL82" s="775">
        <f t="shared" si="777"/>
        <v>2192520</v>
      </c>
      <c r="FM82" s="774">
        <f>IFERROR(VLOOKUP($C82,[1]대도엔지니어링!$A$13:$AN$154,32,FALSE),0)</f>
        <v>0</v>
      </c>
      <c r="FN82" s="775">
        <f t="shared" si="778"/>
        <v>0</v>
      </c>
      <c r="FO82" s="774">
        <f>IFERROR(VLOOKUP($C82,[1]대도엔지니어링!$A$13:$AN$154,34,FALSE),0)</f>
        <v>1400</v>
      </c>
      <c r="FP82" s="775">
        <f t="shared" si="779"/>
        <v>105700</v>
      </c>
      <c r="FQ82" s="693">
        <f t="shared" si="119"/>
        <v>52220</v>
      </c>
      <c r="FR82" s="775">
        <f t="shared" si="780"/>
        <v>3942610</v>
      </c>
      <c r="FS82" s="774">
        <f t="shared" si="120"/>
        <v>4176.2646310527352</v>
      </c>
      <c r="FT82" s="775">
        <f>IFERROR(FS82*$I82, 0)</f>
        <v>315307.9796444815</v>
      </c>
      <c r="FU82" s="693">
        <f t="shared" si="121"/>
        <v>56396.264631052734</v>
      </c>
      <c r="FV82" s="775">
        <f t="shared" si="781"/>
        <v>4257917.9796444811</v>
      </c>
      <c r="FW82" s="693">
        <f t="shared" si="782"/>
        <v>4257917.9796444811</v>
      </c>
      <c r="FX82" s="693">
        <f t="shared" si="783"/>
        <v>0</v>
      </c>
      <c r="FY82" s="774"/>
      <c r="FZ82" s="775">
        <f t="shared" si="784"/>
        <v>0</v>
      </c>
      <c r="GA82" s="782"/>
      <c r="GC82" s="774">
        <f>IFERROR(VLOOKUP($C82,[1]부명엔지니어링!$A$13:$AN$154,28,FALSE),0)</f>
        <v>20000</v>
      </c>
      <c r="GD82" s="775">
        <f t="shared" si="785"/>
        <v>1510000</v>
      </c>
      <c r="GE82" s="774">
        <f>IFERROR(VLOOKUP($C82,[1]부명엔지니어링!$A$13:$AN$154,30,FALSE),0)</f>
        <v>50000</v>
      </c>
      <c r="GF82" s="775">
        <f t="shared" si="786"/>
        <v>3775000</v>
      </c>
      <c r="GG82" s="774">
        <f>IFERROR(VLOOKUP($C82,[1]부명엔지니어링!$A$13:$AN$154,32,FALSE),0)</f>
        <v>0</v>
      </c>
      <c r="GH82" s="775">
        <f t="shared" si="787"/>
        <v>0</v>
      </c>
      <c r="GI82" s="774">
        <f>IFERROR(VLOOKUP($C82,[1]부명엔지니어링!$A$13:$AN$154,34,FALSE),0)</f>
        <v>0</v>
      </c>
      <c r="GJ82" s="775">
        <f t="shared" si="788"/>
        <v>0</v>
      </c>
      <c r="GK82" s="693">
        <f t="shared" si="122"/>
        <v>70000</v>
      </c>
      <c r="GL82" s="775">
        <f t="shared" si="789"/>
        <v>5285000</v>
      </c>
      <c r="GM82" s="774">
        <f>IFERROR(GN82/$I82,)</f>
        <v>12901.31875</v>
      </c>
      <c r="GN82" s="775">
        <f t="shared" si="123"/>
        <v>974049.56562500005</v>
      </c>
      <c r="GO82" s="693">
        <f t="shared" si="124"/>
        <v>82901.318750000006</v>
      </c>
      <c r="GP82" s="775">
        <f t="shared" si="790"/>
        <v>6259049.5656250007</v>
      </c>
      <c r="GQ82" s="693">
        <f t="shared" si="791"/>
        <v>6259049.5656250007</v>
      </c>
      <c r="GR82" s="693">
        <f t="shared" si="792"/>
        <v>0</v>
      </c>
      <c r="GS82" s="774"/>
      <c r="GT82" s="775">
        <f t="shared" si="793"/>
        <v>0</v>
      </c>
      <c r="GU82" s="782"/>
      <c r="GW82" s="774">
        <f>IFERROR(VLOOKUP($C82,[1]직영비!$A$262:$AF$337,19,FALSE),0)*$GW$5</f>
        <v>16215</v>
      </c>
      <c r="GX82" s="775">
        <f t="shared" si="794"/>
        <v>1224232.5</v>
      </c>
      <c r="GY82" s="774">
        <f>IFERROR(VLOOKUP($C82,[1]직영비!$A$262:$AF$337,23,FALSE),0)*$GW$5*$GX$5</f>
        <v>23360.682925156991</v>
      </c>
      <c r="GZ82" s="775">
        <f t="shared" si="795"/>
        <v>1763731.5608493527</v>
      </c>
      <c r="HA82" s="774">
        <f>IFERROR(VLOOKUP($C82,[1]직영비!$A$262:$AF$337,25,FALSE),0)*$GW$5*$GX$5</f>
        <v>7946.5</v>
      </c>
      <c r="HB82" s="775">
        <f t="shared" si="796"/>
        <v>599960.75</v>
      </c>
      <c r="HC82" s="774"/>
      <c r="HD82" s="775">
        <f t="shared" si="797"/>
        <v>0</v>
      </c>
      <c r="HE82" s="693">
        <f t="shared" si="125"/>
        <v>47522.182925156987</v>
      </c>
      <c r="HF82" s="775">
        <f t="shared" si="798"/>
        <v>3587924.8108493527</v>
      </c>
      <c r="HG82" s="774">
        <f>IFERROR(HH82/$I82,)</f>
        <v>7467.7393037758811</v>
      </c>
      <c r="HH82" s="775">
        <f t="shared" si="126"/>
        <v>563814.31743507902</v>
      </c>
      <c r="HI82" s="693">
        <f t="shared" si="127"/>
        <v>54989.922228932868</v>
      </c>
      <c r="HJ82" s="775">
        <f t="shared" si="799"/>
        <v>4151739.1282844315</v>
      </c>
      <c r="HK82" s="693">
        <f t="shared" si="800"/>
        <v>4151739.1282844315</v>
      </c>
      <c r="HL82" s="693">
        <f t="shared" si="801"/>
        <v>0</v>
      </c>
      <c r="HM82" s="774"/>
      <c r="HN82" s="775">
        <f t="shared" si="802"/>
        <v>0</v>
      </c>
      <c r="HO82" s="777"/>
      <c r="HQ82" s="783"/>
      <c r="HR82" s="784">
        <f>IFERROR(HQ82*$I82, 0)</f>
        <v>0</v>
      </c>
      <c r="HS82" s="783"/>
      <c r="HT82" s="784">
        <f>IFERROR(HS82*$I82, 0)</f>
        <v>0</v>
      </c>
      <c r="HU82" s="783"/>
      <c r="HV82" s="784">
        <f>IFERROR(HU82*$I82, 0)</f>
        <v>0</v>
      </c>
      <c r="HW82" s="783"/>
      <c r="HX82" s="784">
        <f>IFERROR(HW82*$I82, 0)</f>
        <v>0</v>
      </c>
      <c r="HY82" s="707">
        <f t="shared" si="128"/>
        <v>0</v>
      </c>
      <c r="HZ82" s="784">
        <f>IFERROR(HY82*$I82, 0)</f>
        <v>0</v>
      </c>
      <c r="IA82" s="783"/>
      <c r="IB82" s="784">
        <f>IFERROR(IA82*$I82, 0)</f>
        <v>0</v>
      </c>
      <c r="IC82" s="707">
        <f t="shared" si="129"/>
        <v>0</v>
      </c>
      <c r="ID82" s="784">
        <f>IFERROR(IC82*$I82, 0)</f>
        <v>0</v>
      </c>
      <c r="IE82" s="706">
        <f t="shared" si="803"/>
        <v>0</v>
      </c>
      <c r="IF82" s="706">
        <f t="shared" si="804"/>
        <v>0</v>
      </c>
      <c r="IG82" s="783"/>
      <c r="IH82" s="784">
        <f>IFERROR(IG82*$I82, 0)</f>
        <v>0</v>
      </c>
      <c r="II82" s="782"/>
      <c r="IK82" s="783"/>
      <c r="IL82" s="784">
        <f>IFERROR(IK82*$I82, 0)</f>
        <v>0</v>
      </c>
      <c r="IM82" s="783"/>
      <c r="IN82" s="784">
        <f>IFERROR(IM82*$I82, 0)</f>
        <v>0</v>
      </c>
      <c r="IO82" s="783"/>
      <c r="IP82" s="784">
        <f>IFERROR(IO82*$I82, 0)</f>
        <v>0</v>
      </c>
      <c r="IQ82" s="783"/>
      <c r="IR82" s="784">
        <f>IFERROR(IQ82*$I82, 0)</f>
        <v>0</v>
      </c>
      <c r="IS82" s="707">
        <f t="shared" si="130"/>
        <v>0</v>
      </c>
      <c r="IT82" s="784">
        <f>IFERROR(IS82*$I82, 0)</f>
        <v>0</v>
      </c>
      <c r="IU82" s="783"/>
      <c r="IV82" s="784">
        <f>IFERROR(IU82*$I82, 0)</f>
        <v>0</v>
      </c>
      <c r="IW82" s="707">
        <f t="shared" si="131"/>
        <v>0</v>
      </c>
      <c r="IX82" s="784">
        <f>IFERROR(IW82*$I82, 0)</f>
        <v>0</v>
      </c>
      <c r="IY82" s="706">
        <f t="shared" si="805"/>
        <v>0</v>
      </c>
      <c r="IZ82" s="706">
        <f t="shared" si="806"/>
        <v>0</v>
      </c>
      <c r="JA82" s="783"/>
      <c r="JB82" s="784">
        <f>IFERROR(JA82*$I82, 0)</f>
        <v>0</v>
      </c>
      <c r="JC82" s="782"/>
      <c r="JE82" s="783"/>
      <c r="JF82" s="784">
        <f>IFERROR(JE82*$I82, 0)</f>
        <v>0</v>
      </c>
      <c r="JG82" s="783"/>
      <c r="JH82" s="784">
        <f>IFERROR(JG82*$I82, 0)</f>
        <v>0</v>
      </c>
      <c r="JI82" s="783"/>
      <c r="JJ82" s="784">
        <f>IFERROR(JI82*$I82, 0)</f>
        <v>0</v>
      </c>
      <c r="JK82" s="783"/>
      <c r="JL82" s="784">
        <f>IFERROR(JK82*$I82, 0)</f>
        <v>0</v>
      </c>
      <c r="JM82" s="707">
        <f t="shared" si="132"/>
        <v>0</v>
      </c>
      <c r="JN82" s="784">
        <f>IFERROR(JM82*$I82, 0)</f>
        <v>0</v>
      </c>
      <c r="JO82" s="783"/>
      <c r="JP82" s="784">
        <f>IFERROR(JO82*$I82, 0)</f>
        <v>0</v>
      </c>
      <c r="JQ82" s="707">
        <f t="shared" si="133"/>
        <v>0</v>
      </c>
      <c r="JR82" s="784">
        <f>IFERROR(JQ82*$I82, 0)</f>
        <v>0</v>
      </c>
      <c r="JS82" s="706">
        <f t="shared" si="807"/>
        <v>0</v>
      </c>
      <c r="JT82" s="706">
        <f t="shared" si="808"/>
        <v>0</v>
      </c>
      <c r="JU82" s="783"/>
      <c r="JV82" s="784">
        <f>IFERROR(JU82*$I82, 0)</f>
        <v>0</v>
      </c>
      <c r="JW82" s="782"/>
      <c r="JY82" s="783"/>
      <c r="JZ82" s="784">
        <f>IFERROR(JY82*$I82, 0)</f>
        <v>0</v>
      </c>
      <c r="KA82" s="783"/>
      <c r="KB82" s="784">
        <f>IFERROR(KA82*$I82, 0)</f>
        <v>0</v>
      </c>
      <c r="KC82" s="783"/>
      <c r="KD82" s="784">
        <f>IFERROR(KC82*$I82, 0)</f>
        <v>0</v>
      </c>
      <c r="KE82" s="783"/>
      <c r="KF82" s="784">
        <f>IFERROR(KE82*$I82, 0)</f>
        <v>0</v>
      </c>
      <c r="KG82" s="707">
        <f t="shared" si="134"/>
        <v>0</v>
      </c>
      <c r="KH82" s="784">
        <f>IFERROR(KG82*$I82, 0)</f>
        <v>0</v>
      </c>
      <c r="KI82" s="783"/>
      <c r="KJ82" s="784">
        <f>IFERROR(KI82*$I82, 0)</f>
        <v>0</v>
      </c>
      <c r="KK82" s="707">
        <f t="shared" si="135"/>
        <v>0</v>
      </c>
      <c r="KL82" s="784">
        <f>IFERROR(KK82*$I82, 0)</f>
        <v>0</v>
      </c>
      <c r="KM82" s="706">
        <f t="shared" si="809"/>
        <v>0</v>
      </c>
      <c r="KN82" s="706">
        <f t="shared" si="810"/>
        <v>0</v>
      </c>
      <c r="KO82" s="783"/>
      <c r="KP82" s="784">
        <f>IFERROR(KO82*$I82, 0)</f>
        <v>0</v>
      </c>
      <c r="KQ82" s="782"/>
      <c r="KS82" s="783"/>
      <c r="KT82" s="784">
        <f>IFERROR(KS82*$I82, 0)</f>
        <v>0</v>
      </c>
      <c r="KU82" s="783"/>
      <c r="KV82" s="784">
        <f>IFERROR(KU82*$I82, 0)</f>
        <v>0</v>
      </c>
      <c r="KW82" s="783"/>
      <c r="KX82" s="784">
        <f>IFERROR(KW82*$I82, 0)</f>
        <v>0</v>
      </c>
      <c r="KY82" s="783"/>
      <c r="KZ82" s="784">
        <f>IFERROR(KY82*$I82, 0)</f>
        <v>0</v>
      </c>
      <c r="LA82" s="707">
        <f t="shared" si="136"/>
        <v>0</v>
      </c>
      <c r="LB82" s="784">
        <f>IFERROR(LA82*$I82, 0)</f>
        <v>0</v>
      </c>
      <c r="LC82" s="783"/>
      <c r="LD82" s="784">
        <f>IFERROR(LC82*$I82, 0)</f>
        <v>0</v>
      </c>
      <c r="LE82" s="707">
        <f t="shared" si="137"/>
        <v>0</v>
      </c>
      <c r="LF82" s="784">
        <f>IFERROR(LE82*$I82, 0)</f>
        <v>0</v>
      </c>
      <c r="LG82" s="706">
        <f t="shared" si="811"/>
        <v>0</v>
      </c>
      <c r="LH82" s="706">
        <f t="shared" si="812"/>
        <v>0</v>
      </c>
      <c r="LI82" s="783"/>
      <c r="LJ82" s="784">
        <f>IFERROR(LI82*$I82, 0)</f>
        <v>0</v>
      </c>
      <c r="LK82" s="782"/>
      <c r="LM82" s="783"/>
      <c r="LN82" s="784">
        <f>IFERROR(LM82*$I82, 0)</f>
        <v>0</v>
      </c>
      <c r="LO82" s="783"/>
      <c r="LP82" s="784">
        <f>IFERROR(LO82*$I82, 0)</f>
        <v>0</v>
      </c>
      <c r="LQ82" s="783"/>
      <c r="LR82" s="784">
        <f>IFERROR(LQ82*$I82, 0)</f>
        <v>0</v>
      </c>
      <c r="LS82" s="783"/>
      <c r="LT82" s="784">
        <f>IFERROR(LS82*$I82, 0)</f>
        <v>0</v>
      </c>
      <c r="LU82" s="707">
        <f t="shared" si="138"/>
        <v>0</v>
      </c>
      <c r="LV82" s="784">
        <f>IFERROR(LU82*$I82, 0)</f>
        <v>0</v>
      </c>
      <c r="LW82" s="783"/>
      <c r="LX82" s="784">
        <f>IFERROR(LW82*$I82, 0)</f>
        <v>0</v>
      </c>
      <c r="LY82" s="707">
        <f t="shared" si="139"/>
        <v>0</v>
      </c>
      <c r="LZ82" s="784">
        <f>IFERROR(LY82*$I82, 0)</f>
        <v>0</v>
      </c>
      <c r="MA82" s="706">
        <f t="shared" si="813"/>
        <v>0</v>
      </c>
      <c r="MB82" s="706">
        <f t="shared" si="814"/>
        <v>0</v>
      </c>
      <c r="MC82" s="783"/>
      <c r="MD82" s="784">
        <f>IFERROR(MC82*$I82, 0)</f>
        <v>0</v>
      </c>
      <c r="ME82" s="782"/>
      <c r="MG82" s="783"/>
      <c r="MH82" s="784">
        <f>IFERROR(MG82*$I82, 0)</f>
        <v>0</v>
      </c>
      <c r="MI82" s="783"/>
      <c r="MJ82" s="784">
        <f>IFERROR(MI82*$I82, 0)</f>
        <v>0</v>
      </c>
      <c r="MK82" s="783"/>
      <c r="ML82" s="784">
        <f>IFERROR(MK82*$I82, 0)</f>
        <v>0</v>
      </c>
      <c r="MM82" s="783"/>
      <c r="MN82" s="784">
        <f>IFERROR(MM82*$I82, 0)</f>
        <v>0</v>
      </c>
      <c r="MO82" s="707">
        <f t="shared" si="140"/>
        <v>0</v>
      </c>
      <c r="MP82" s="784">
        <f>IFERROR(MO82*$I82, 0)</f>
        <v>0</v>
      </c>
      <c r="MQ82" s="783"/>
      <c r="MR82" s="784">
        <f>IFERROR(MQ82*$I82, 0)</f>
        <v>0</v>
      </c>
      <c r="MS82" s="707">
        <f t="shared" si="141"/>
        <v>0</v>
      </c>
      <c r="MT82" s="784">
        <f>IFERROR(MS82*$I82, 0)</f>
        <v>0</v>
      </c>
      <c r="MU82" s="706">
        <f t="shared" si="815"/>
        <v>0</v>
      </c>
      <c r="MV82" s="706">
        <f t="shared" si="816"/>
        <v>0</v>
      </c>
      <c r="MW82" s="783"/>
      <c r="MX82" s="784">
        <f>IFERROR(MW82*$I82, 0)</f>
        <v>0</v>
      </c>
      <c r="MY82" s="782"/>
      <c r="NA82" s="783"/>
      <c r="NB82" s="784">
        <f>IFERROR(NA82*$I82, 0)</f>
        <v>0</v>
      </c>
      <c r="NC82" s="783"/>
      <c r="ND82" s="784">
        <f>IFERROR(NC82*$I82, 0)</f>
        <v>0</v>
      </c>
      <c r="NE82" s="783"/>
      <c r="NF82" s="784">
        <f>IFERROR(NE82*$I82, 0)</f>
        <v>0</v>
      </c>
      <c r="NG82" s="783"/>
      <c r="NH82" s="784">
        <f>IFERROR(NG82*$I82, 0)</f>
        <v>0</v>
      </c>
      <c r="NI82" s="707">
        <f t="shared" si="142"/>
        <v>0</v>
      </c>
      <c r="NJ82" s="784">
        <f>IFERROR(NI82*$I82, 0)</f>
        <v>0</v>
      </c>
      <c r="NK82" s="783"/>
      <c r="NL82" s="784">
        <f>IFERROR(NK82*$I82, 0)</f>
        <v>0</v>
      </c>
      <c r="NM82" s="707">
        <f t="shared" si="143"/>
        <v>0</v>
      </c>
      <c r="NN82" s="784">
        <f>IFERROR(NM82*$I82, 0)</f>
        <v>0</v>
      </c>
      <c r="NO82" s="706">
        <f t="shared" si="817"/>
        <v>0</v>
      </c>
      <c r="NP82" s="706">
        <f t="shared" si="818"/>
        <v>0</v>
      </c>
      <c r="NQ82" s="783"/>
      <c r="NR82" s="784">
        <f>IFERROR(NQ82*$I82, 0)</f>
        <v>0</v>
      </c>
      <c r="NS82" s="782"/>
      <c r="NU82" s="783"/>
      <c r="NV82" s="784">
        <f>IFERROR(NU82*$I82, 0)</f>
        <v>0</v>
      </c>
      <c r="NW82" s="783"/>
      <c r="NX82" s="784">
        <f>IFERROR(NW82*$I82, 0)</f>
        <v>0</v>
      </c>
      <c r="NY82" s="783"/>
      <c r="NZ82" s="784">
        <f>IFERROR(NY82*$I82, 0)</f>
        <v>0</v>
      </c>
      <c r="OA82" s="783"/>
      <c r="OB82" s="784">
        <f>IFERROR(OA82*$I82, 0)</f>
        <v>0</v>
      </c>
      <c r="OC82" s="707">
        <f t="shared" si="144"/>
        <v>0</v>
      </c>
      <c r="OD82" s="784">
        <f>IFERROR(OC82*$I82, 0)</f>
        <v>0</v>
      </c>
      <c r="OE82" s="783"/>
      <c r="OF82" s="784">
        <f>IFERROR(OE82*$I82, 0)</f>
        <v>0</v>
      </c>
      <c r="OG82" s="707">
        <f t="shared" si="145"/>
        <v>0</v>
      </c>
      <c r="OH82" s="784">
        <f>IFERROR(OG82*$I82, 0)</f>
        <v>0</v>
      </c>
      <c r="OI82" s="706">
        <f t="shared" si="819"/>
        <v>0</v>
      </c>
      <c r="OJ82" s="706">
        <f t="shared" si="820"/>
        <v>0</v>
      </c>
      <c r="OK82" s="783"/>
      <c r="OL82" s="784">
        <f>IFERROR(OK82*$I82, 0)</f>
        <v>0</v>
      </c>
      <c r="OM82" s="782"/>
      <c r="OO82" s="783"/>
      <c r="OP82" s="784">
        <f>IFERROR(OO82*$I82, 0)</f>
        <v>0</v>
      </c>
      <c r="OQ82" s="783"/>
      <c r="OR82" s="784">
        <f>IFERROR(OQ82*$I82, 0)</f>
        <v>0</v>
      </c>
      <c r="OS82" s="783"/>
      <c r="OT82" s="784">
        <f>IFERROR(OS82*$I82, 0)</f>
        <v>0</v>
      </c>
      <c r="OU82" s="783"/>
      <c r="OV82" s="784">
        <f>IFERROR(OU82*$I82, 0)</f>
        <v>0</v>
      </c>
      <c r="OW82" s="707">
        <f t="shared" si="146"/>
        <v>0</v>
      </c>
      <c r="OX82" s="784">
        <f>IFERROR(OW82*$I82, 0)</f>
        <v>0</v>
      </c>
      <c r="OY82" s="783"/>
      <c r="OZ82" s="784">
        <f>IFERROR(OY82*$I82, 0)</f>
        <v>0</v>
      </c>
      <c r="PA82" s="707">
        <f t="shared" si="147"/>
        <v>0</v>
      </c>
      <c r="PB82" s="784">
        <f>IFERROR(PA82*$I82, 0)</f>
        <v>0</v>
      </c>
      <c r="PC82" s="706">
        <f t="shared" si="821"/>
        <v>0</v>
      </c>
      <c r="PD82" s="706">
        <f t="shared" si="822"/>
        <v>0</v>
      </c>
      <c r="PE82" s="783"/>
      <c r="PF82" s="784">
        <f>IFERROR(PE82*$I82, 0)</f>
        <v>0</v>
      </c>
      <c r="PG82" s="782"/>
      <c r="PI82" s="783"/>
      <c r="PJ82" s="784">
        <f>IFERROR(PI82*$I82, 0)</f>
        <v>0</v>
      </c>
      <c r="PK82" s="783"/>
      <c r="PL82" s="784">
        <f>IFERROR(PK82*$I82, 0)</f>
        <v>0</v>
      </c>
      <c r="PM82" s="783"/>
      <c r="PN82" s="784">
        <f>IFERROR(PM82*$I82, 0)</f>
        <v>0</v>
      </c>
      <c r="PO82" s="783"/>
      <c r="PP82" s="784">
        <f>IFERROR(PO82*$I82, 0)</f>
        <v>0</v>
      </c>
      <c r="PQ82" s="707">
        <f t="shared" si="148"/>
        <v>0</v>
      </c>
      <c r="PR82" s="784">
        <f>IFERROR(PQ82*$I82, 0)</f>
        <v>0</v>
      </c>
      <c r="PS82" s="783"/>
      <c r="PT82" s="784">
        <f>IFERROR(PS82*$I82, 0)</f>
        <v>0</v>
      </c>
      <c r="PU82" s="707">
        <f t="shared" si="149"/>
        <v>0</v>
      </c>
      <c r="PV82" s="784">
        <f>IFERROR(PU82*$I82, 0)</f>
        <v>0</v>
      </c>
      <c r="PW82" s="706">
        <f t="shared" si="823"/>
        <v>0</v>
      </c>
      <c r="PX82" s="706">
        <f t="shared" si="824"/>
        <v>0</v>
      </c>
      <c r="PY82" s="783"/>
      <c r="PZ82" s="784">
        <f>IFERROR(PY82*$I82, 0)</f>
        <v>0</v>
      </c>
      <c r="QA82" s="782"/>
      <c r="QC82" s="783"/>
      <c r="QD82" s="784">
        <f>IFERROR(QC82*$I82, 0)</f>
        <v>0</v>
      </c>
      <c r="QE82" s="783"/>
      <c r="QF82" s="784">
        <f>IFERROR(QE82*$I82, 0)</f>
        <v>0</v>
      </c>
      <c r="QG82" s="783"/>
      <c r="QH82" s="784">
        <f>IFERROR(QG82*$I82, 0)</f>
        <v>0</v>
      </c>
      <c r="QI82" s="783"/>
      <c r="QJ82" s="784">
        <f>IFERROR(QI82*$I82, 0)</f>
        <v>0</v>
      </c>
      <c r="QK82" s="707">
        <f t="shared" si="150"/>
        <v>0</v>
      </c>
      <c r="QL82" s="784">
        <f>IFERROR(QK82*$I82, 0)</f>
        <v>0</v>
      </c>
      <c r="QM82" s="783"/>
      <c r="QN82" s="784">
        <f>IFERROR(QM82*$I82, 0)</f>
        <v>0</v>
      </c>
      <c r="QO82" s="707">
        <f t="shared" si="151"/>
        <v>0</v>
      </c>
      <c r="QP82" s="784">
        <f>IFERROR(QO82*$I82, 0)</f>
        <v>0</v>
      </c>
      <c r="QQ82" s="706">
        <f t="shared" si="825"/>
        <v>0</v>
      </c>
      <c r="QR82" s="706">
        <f t="shared" si="826"/>
        <v>0</v>
      </c>
      <c r="QS82" s="783"/>
      <c r="QT82" s="784">
        <f>IFERROR(QS82*$I82, 0)</f>
        <v>0</v>
      </c>
      <c r="QU82" s="782"/>
      <c r="RA82" s="785">
        <f t="shared" si="692"/>
        <v>0</v>
      </c>
      <c r="RB82" s="785" t="e">
        <f t="shared" si="693"/>
        <v>#REF!</v>
      </c>
      <c r="RC82" s="677">
        <f t="shared" si="694"/>
        <v>0</v>
      </c>
      <c r="RD82" s="677">
        <f t="shared" si="694"/>
        <v>36</v>
      </c>
      <c r="RE82" s="677">
        <f t="shared" si="694"/>
        <v>39.5</v>
      </c>
      <c r="RF82" s="677">
        <f t="shared" si="694"/>
        <v>0</v>
      </c>
      <c r="RG82" s="677">
        <f t="shared" si="694"/>
        <v>0</v>
      </c>
      <c r="RH82" s="677">
        <f t="shared" si="694"/>
        <v>0</v>
      </c>
      <c r="RI82" s="677">
        <f t="shared" si="694"/>
        <v>0</v>
      </c>
      <c r="RJ82" s="677">
        <f t="shared" si="694"/>
        <v>0</v>
      </c>
      <c r="RK82" s="677" t="e">
        <f>#REF!</f>
        <v>#REF!</v>
      </c>
      <c r="RL82" s="677" t="e">
        <f>#REF!</f>
        <v>#REF!</v>
      </c>
      <c r="RM82" s="677">
        <f t="shared" si="695"/>
        <v>0</v>
      </c>
      <c r="RN82" s="677">
        <f t="shared" si="695"/>
        <v>0</v>
      </c>
      <c r="RO82" s="677">
        <f t="shared" si="695"/>
        <v>0</v>
      </c>
      <c r="RP82" s="677">
        <f t="shared" si="695"/>
        <v>0</v>
      </c>
      <c r="RQ82" s="677">
        <f t="shared" si="695"/>
        <v>0</v>
      </c>
      <c r="RR82" s="677">
        <f t="shared" si="695"/>
        <v>0</v>
      </c>
      <c r="RS82" s="677">
        <f t="shared" si="695"/>
        <v>0</v>
      </c>
      <c r="RT82" s="677">
        <f t="shared" si="695"/>
        <v>0</v>
      </c>
      <c r="RV82" s="675">
        <f t="shared" si="696"/>
        <v>75.5</v>
      </c>
      <c r="RW82" s="675">
        <f t="shared" si="697"/>
        <v>0</v>
      </c>
      <c r="RX82" s="675">
        <f t="shared" si="698"/>
        <v>0</v>
      </c>
      <c r="RY82" s="675">
        <f t="shared" si="699"/>
        <v>0</v>
      </c>
      <c r="RZ82" s="675">
        <f t="shared" si="700"/>
        <v>0</v>
      </c>
      <c r="SA82" s="675">
        <f t="shared" si="701"/>
        <v>0</v>
      </c>
      <c r="SB82" s="675">
        <f t="shared" si="702"/>
        <v>0</v>
      </c>
      <c r="SC82" s="675">
        <f t="shared" si="703"/>
        <v>0</v>
      </c>
      <c r="SD82" s="675" t="e">
        <f xml:space="preserve"> SUMIF(#REF!,$SD$8,#REF!)</f>
        <v>#REF!</v>
      </c>
      <c r="SE82" s="675" t="e">
        <f xml:space="preserve"> SUMIF(#REF!,$SE$8,#REF!)</f>
        <v>#REF!</v>
      </c>
      <c r="SG82" s="675">
        <f t="shared" si="704"/>
        <v>0</v>
      </c>
      <c r="SH82" s="675">
        <f t="shared" si="704"/>
        <v>1386000</v>
      </c>
      <c r="SI82" s="675">
        <f t="shared" si="704"/>
        <v>1520750</v>
      </c>
      <c r="SJ82" s="675">
        <f t="shared" si="704"/>
        <v>0</v>
      </c>
      <c r="SK82" s="675">
        <f t="shared" si="704"/>
        <v>0</v>
      </c>
      <c r="SL82" s="675">
        <f t="shared" si="704"/>
        <v>0</v>
      </c>
      <c r="SM82" s="675">
        <f t="shared" si="704"/>
        <v>0</v>
      </c>
      <c r="SN82" s="675">
        <f t="shared" si="704"/>
        <v>0</v>
      </c>
      <c r="SO82" s="675" t="e">
        <f t="shared" si="704"/>
        <v>#REF!</v>
      </c>
      <c r="SP82" s="675" t="e">
        <f t="shared" si="704"/>
        <v>#REF!</v>
      </c>
      <c r="SQ82" s="675">
        <f t="shared" si="705"/>
        <v>0</v>
      </c>
      <c r="SR82" s="675">
        <f t="shared" si="705"/>
        <v>0</v>
      </c>
      <c r="SS82" s="675">
        <f t="shared" si="705"/>
        <v>0</v>
      </c>
      <c r="ST82" s="675">
        <f t="shared" si="705"/>
        <v>0</v>
      </c>
      <c r="SU82" s="675">
        <f t="shared" si="705"/>
        <v>0</v>
      </c>
      <c r="SV82" s="675">
        <f t="shared" si="705"/>
        <v>0</v>
      </c>
      <c r="SW82" s="675">
        <f t="shared" si="705"/>
        <v>0</v>
      </c>
      <c r="SX82" s="675">
        <f t="shared" si="705"/>
        <v>0</v>
      </c>
      <c r="SY82" s="675" t="e">
        <f>#REF!*$AP82</f>
        <v>#REF!</v>
      </c>
      <c r="SZ82" s="675" t="e">
        <f>#REF!*$AP82</f>
        <v>#REF!</v>
      </c>
      <c r="TA82" s="675" t="e">
        <f>#REF!*$AP82</f>
        <v>#REF!</v>
      </c>
      <c r="TB82" s="675" t="e">
        <f>#REF!*$AP82</f>
        <v>#REF!</v>
      </c>
      <c r="TC82" s="675" t="e">
        <f>#REF!*$AP82</f>
        <v>#REF!</v>
      </c>
      <c r="TE82" s="675">
        <f t="shared" si="152"/>
        <v>2906750</v>
      </c>
      <c r="TF82" s="675">
        <f t="shared" si="153"/>
        <v>0</v>
      </c>
      <c r="TG82" s="675">
        <f t="shared" si="154"/>
        <v>0</v>
      </c>
      <c r="TH82" s="675">
        <f t="shared" si="155"/>
        <v>0</v>
      </c>
      <c r="TI82" s="675">
        <f t="shared" si="156"/>
        <v>0</v>
      </c>
      <c r="TJ82" s="675">
        <f t="shared" si="157"/>
        <v>0</v>
      </c>
      <c r="TK82" s="675">
        <f t="shared" si="158"/>
        <v>0</v>
      </c>
      <c r="TL82" s="675">
        <f t="shared" si="159"/>
        <v>0</v>
      </c>
      <c r="TM82" s="675">
        <f t="shared" si="160"/>
        <v>0</v>
      </c>
      <c r="TN82" s="676">
        <f t="shared" si="161"/>
        <v>0</v>
      </c>
      <c r="TP82" s="675">
        <f>IFERROR(SG82*(1+LEVEL_2!#REF!),0)</f>
        <v>0</v>
      </c>
      <c r="TQ82" s="675">
        <f>IFERROR(SH82*(1+LEVEL_2!#REF!),0)</f>
        <v>0</v>
      </c>
      <c r="TR82" s="675">
        <f>IFERROR(SI82*(1+LEVEL_2!#REF!),0)</f>
        <v>0</v>
      </c>
      <c r="TS82" s="675">
        <f>IFERROR(SJ82*(1+LEVEL_2!#REF!),0)</f>
        <v>0</v>
      </c>
      <c r="TT82" s="675">
        <f>IFERROR(SK82*(1+LEVEL_2!#REF!),0)</f>
        <v>0</v>
      </c>
      <c r="TU82" s="675">
        <f>IFERROR(SL82*(1+LEVEL_2!#REF!),0)</f>
        <v>0</v>
      </c>
      <c r="TV82" s="675">
        <f>IFERROR(SM82*(1+LEVEL_2!#REF!),0)</f>
        <v>0</v>
      </c>
      <c r="TW82" s="675">
        <f>IFERROR(SN82*(1+LEVEL_2!#REF!),0)</f>
        <v>0</v>
      </c>
      <c r="TX82" s="675">
        <f>IFERROR(SO82*(1+LEVEL_2!#REF!),0)</f>
        <v>0</v>
      </c>
      <c r="TY82" s="675">
        <f>IFERROR(SP82*(1+LEVEL_2!#REF!),0)</f>
        <v>0</v>
      </c>
      <c r="TZ82" s="675">
        <f>IFERROR(SQ82*(1+LEVEL_2!#REF!),0)</f>
        <v>0</v>
      </c>
      <c r="UA82" s="675">
        <f>IFERROR(SR82*(1+LEVEL_2!#REF!),0)</f>
        <v>0</v>
      </c>
      <c r="UB82" s="675">
        <f>IFERROR(SS82*(1+LEVEL_2!#REF!),0)</f>
        <v>0</v>
      </c>
      <c r="UC82" s="675">
        <f>IFERROR(ST82*(1+LEVEL_2!#REF!),0)</f>
        <v>0</v>
      </c>
      <c r="UD82" s="675">
        <f>IFERROR(SU82*(1+LEVEL_2!#REF!),0)</f>
        <v>0</v>
      </c>
      <c r="UE82" s="675">
        <f>IFERROR(SV82*(1+LEVEL_2!#REF!),0)</f>
        <v>0</v>
      </c>
      <c r="UF82" s="675">
        <f>IFERROR(SW82*(1+LEVEL_2!#REF!),0)</f>
        <v>0</v>
      </c>
      <c r="UG82" s="675">
        <f>IFERROR(SX82*(1+LEVEL_2!#REF!),0)</f>
        <v>0</v>
      </c>
      <c r="UH82" s="675">
        <f>IFERROR(SY82*(1+LEVEL_2!#REF!),0)</f>
        <v>0</v>
      </c>
      <c r="UI82" s="675">
        <f>IFERROR(SZ82*(1+LEVEL_2!#REF!),0)</f>
        <v>0</v>
      </c>
      <c r="UJ82" s="675">
        <f>IFERROR(TA82*(1+LEVEL_2!#REF!),0)</f>
        <v>0</v>
      </c>
      <c r="UK82" s="675">
        <f>IFERROR(TB82*(1+LEVEL_2!#REF!),0)</f>
        <v>0</v>
      </c>
      <c r="UL82" s="675">
        <f>IFERROR(TC82*(1+LEVEL_2!#REF!),0)</f>
        <v>0</v>
      </c>
      <c r="UN82" s="675">
        <f t="shared" si="162"/>
        <v>0</v>
      </c>
      <c r="UO82" s="675">
        <f t="shared" si="163"/>
        <v>0</v>
      </c>
      <c r="UP82" s="675">
        <f t="shared" si="164"/>
        <v>0</v>
      </c>
      <c r="UQ82" s="675">
        <f t="shared" si="165"/>
        <v>0</v>
      </c>
      <c r="UR82" s="675">
        <f t="shared" si="166"/>
        <v>0</v>
      </c>
      <c r="US82" s="675">
        <f t="shared" si="167"/>
        <v>0</v>
      </c>
      <c r="UT82" s="675">
        <f t="shared" si="168"/>
        <v>0</v>
      </c>
      <c r="UU82" s="675">
        <f t="shared" si="169"/>
        <v>0</v>
      </c>
      <c r="UV82" s="675">
        <f t="shared" si="170"/>
        <v>0</v>
      </c>
      <c r="UW82" s="676">
        <f t="shared" si="171"/>
        <v>0</v>
      </c>
    </row>
    <row r="83" spans="1:569" s="645" customFormat="1" ht="20.100000000000001" customHeight="1">
      <c r="A83" s="677" t="s">
        <v>118</v>
      </c>
      <c r="B83" s="677" t="s">
        <v>118</v>
      </c>
      <c r="C83" s="764" t="s">
        <v>532</v>
      </c>
      <c r="D83" s="764"/>
      <c r="E83" s="792" t="s">
        <v>533</v>
      </c>
      <c r="F83" s="793" t="s">
        <v>530</v>
      </c>
      <c r="G83" s="792" t="s">
        <v>534</v>
      </c>
      <c r="H83" s="794" t="s">
        <v>365</v>
      </c>
      <c r="I83" s="789"/>
      <c r="J83" s="789"/>
      <c r="K83" s="789"/>
      <c r="L83" s="789"/>
      <c r="M83" s="770"/>
      <c r="N83" s="771">
        <f t="shared" si="393"/>
        <v>0</v>
      </c>
      <c r="O83" s="772">
        <f t="shared" si="394"/>
        <v>0</v>
      </c>
      <c r="Q83" s="789"/>
      <c r="R83" s="795"/>
      <c r="S83" s="795"/>
      <c r="T83" s="795"/>
      <c r="U83" s="795"/>
      <c r="V83" s="795"/>
      <c r="W83" s="795"/>
      <c r="X83" s="795"/>
      <c r="Y83" s="690"/>
      <c r="Z83" s="690"/>
      <c r="AA83" s="690"/>
      <c r="AB83" s="690"/>
      <c r="AC83" s="690"/>
      <c r="AD83" s="690"/>
      <c r="AE83" s="690"/>
      <c r="AF83" s="691"/>
      <c r="AH83" s="774">
        <f t="shared" si="708"/>
        <v>6000</v>
      </c>
      <c r="AI83" s="775">
        <f t="shared" si="709"/>
        <v>0</v>
      </c>
      <c r="AJ83" s="774">
        <f t="shared" si="710"/>
        <v>11000</v>
      </c>
      <c r="AK83" s="775">
        <f t="shared" si="711"/>
        <v>0</v>
      </c>
      <c r="AL83" s="774">
        <f t="shared" si="712"/>
        <v>0</v>
      </c>
      <c r="AM83" s="775">
        <f t="shared" si="713"/>
        <v>0</v>
      </c>
      <c r="AN83" s="774">
        <f t="shared" si="714"/>
        <v>0</v>
      </c>
      <c r="AO83" s="775">
        <f t="shared" si="715"/>
        <v>0</v>
      </c>
      <c r="AP83" s="693">
        <f t="shared" si="99"/>
        <v>17000</v>
      </c>
      <c r="AQ83" s="775">
        <f t="shared" si="716"/>
        <v>0</v>
      </c>
      <c r="AR83" s="774">
        <f t="shared" si="717"/>
        <v>0</v>
      </c>
      <c r="AS83" s="775">
        <f t="shared" si="718"/>
        <v>0</v>
      </c>
      <c r="AT83" s="776">
        <f t="shared" si="719"/>
        <v>20400</v>
      </c>
      <c r="AU83" s="776">
        <f t="shared" si="720"/>
        <v>34000</v>
      </c>
      <c r="AV83" s="693">
        <f t="shared" si="103"/>
        <v>17000</v>
      </c>
      <c r="AW83" s="775">
        <f t="shared" si="172"/>
        <v>0</v>
      </c>
      <c r="AX83" s="775">
        <f t="shared" si="721"/>
        <v>0</v>
      </c>
      <c r="AY83" s="775">
        <f t="shared" si="722"/>
        <v>0</v>
      </c>
      <c r="AZ83" s="775">
        <f t="shared" si="722"/>
        <v>0</v>
      </c>
      <c r="BA83" s="693">
        <f t="shared" si="723"/>
        <v>0</v>
      </c>
      <c r="BB83" s="693">
        <f t="shared" si="724"/>
        <v>0</v>
      </c>
      <c r="BC83" s="774">
        <f t="shared" si="725"/>
        <v>0</v>
      </c>
      <c r="BD83" s="775">
        <f t="shared" si="726"/>
        <v>0</v>
      </c>
      <c r="BE83" s="777"/>
      <c r="BG83" s="774">
        <v>15300</v>
      </c>
      <c r="BH83" s="775">
        <f t="shared" si="727"/>
        <v>0</v>
      </c>
      <c r="BI83" s="774">
        <v>5700</v>
      </c>
      <c r="BJ83" s="775">
        <f t="shared" si="728"/>
        <v>0</v>
      </c>
      <c r="BK83" s="774"/>
      <c r="BL83" s="775">
        <f t="shared" si="729"/>
        <v>0</v>
      </c>
      <c r="BM83" s="774"/>
      <c r="BN83" s="775">
        <f t="shared" si="730"/>
        <v>0</v>
      </c>
      <c r="BO83" s="693">
        <f t="shared" si="105"/>
        <v>21000</v>
      </c>
      <c r="BP83" s="775">
        <f t="shared" si="731"/>
        <v>0</v>
      </c>
      <c r="BQ83" s="774">
        <f t="shared" si="732"/>
        <v>0</v>
      </c>
      <c r="BR83" s="775">
        <f t="shared" si="733"/>
        <v>0</v>
      </c>
      <c r="BS83" s="693">
        <f t="shared" si="107"/>
        <v>21000</v>
      </c>
      <c r="BT83" s="775">
        <f t="shared" si="734"/>
        <v>0</v>
      </c>
      <c r="BU83" s="693">
        <f t="shared" si="735"/>
        <v>0</v>
      </c>
      <c r="BV83" s="693">
        <f t="shared" si="736"/>
        <v>0</v>
      </c>
      <c r="BW83" s="774"/>
      <c r="BX83" s="775">
        <f t="shared" si="737"/>
        <v>0</v>
      </c>
      <c r="BY83" s="777"/>
      <c r="CA83" s="744"/>
      <c r="CB83" s="745">
        <f t="shared" si="738"/>
        <v>0</v>
      </c>
      <c r="CC83" s="718"/>
      <c r="CD83" s="745">
        <f t="shared" si="739"/>
        <v>0</v>
      </c>
      <c r="CE83" s="718"/>
      <c r="CF83" s="745">
        <f t="shared" si="740"/>
        <v>0</v>
      </c>
      <c r="CG83" s="718"/>
      <c r="CH83" s="745">
        <f t="shared" si="741"/>
        <v>0</v>
      </c>
      <c r="CI83" s="746">
        <f t="shared" si="108"/>
        <v>0</v>
      </c>
      <c r="CJ83" s="745">
        <f t="shared" si="742"/>
        <v>0</v>
      </c>
      <c r="CK83" s="718"/>
      <c r="CL83" s="745">
        <f t="shared" si="743"/>
        <v>0</v>
      </c>
      <c r="CM83" s="746">
        <f t="shared" si="109"/>
        <v>0</v>
      </c>
      <c r="CN83" s="745">
        <f t="shared" si="744"/>
        <v>0</v>
      </c>
      <c r="CO83" s="699">
        <f t="shared" si="745"/>
        <v>0</v>
      </c>
      <c r="CP83" s="699">
        <f t="shared" si="745"/>
        <v>0</v>
      </c>
      <c r="CQ83" s="699">
        <f t="shared" si="745"/>
        <v>0</v>
      </c>
      <c r="CR83" s="699">
        <f t="shared" si="745"/>
        <v>0</v>
      </c>
      <c r="CS83" s="700">
        <f t="shared" si="745"/>
        <v>0</v>
      </c>
      <c r="CT83" s="699">
        <f t="shared" si="745"/>
        <v>0</v>
      </c>
      <c r="CU83" s="699">
        <f t="shared" si="745"/>
        <v>0</v>
      </c>
      <c r="CV83" s="700">
        <f t="shared" si="746"/>
        <v>0</v>
      </c>
      <c r="CW83" s="697"/>
      <c r="CX83" s="696">
        <f t="shared" si="747"/>
        <v>0</v>
      </c>
      <c r="CY83" s="701"/>
      <c r="DA83" s="778">
        <f>IFERROR(VLOOKUP($C83,정민건설!$A$13:$AM$154,28,FALSE),0)</f>
        <v>6000</v>
      </c>
      <c r="DB83" s="775">
        <f t="shared" si="748"/>
        <v>0</v>
      </c>
      <c r="DC83" s="778">
        <f>IFERROR(VLOOKUP($C83,정민건설!$A$13:$AM$154,30,FALSE),0)</f>
        <v>11000</v>
      </c>
      <c r="DD83" s="775">
        <f t="shared" si="749"/>
        <v>0</v>
      </c>
      <c r="DE83" s="774">
        <f>IFERROR(VLOOKUP($C83,정민건설!$A$13:$AM$154,32,FALSE),0)</f>
        <v>0</v>
      </c>
      <c r="DF83" s="775">
        <f t="shared" si="750"/>
        <v>0</v>
      </c>
      <c r="DG83" s="774">
        <f>IFERROR(VLOOKUP($C83,정민건설!$A$13:$AM$154,34,FALSE),0)</f>
        <v>0</v>
      </c>
      <c r="DH83" s="775">
        <f t="shared" si="751"/>
        <v>0</v>
      </c>
      <c r="DI83" s="693">
        <f t="shared" si="110"/>
        <v>17000</v>
      </c>
      <c r="DJ83" s="775">
        <f t="shared" si="752"/>
        <v>0</v>
      </c>
      <c r="DK83" s="778">
        <f>IFERROR(DL83/$I83,)</f>
        <v>0</v>
      </c>
      <c r="DL83" s="779">
        <f t="shared" si="753"/>
        <v>0</v>
      </c>
      <c r="DM83" s="693">
        <f t="shared" si="112"/>
        <v>17000</v>
      </c>
      <c r="DN83" s="775">
        <f t="shared" si="754"/>
        <v>0</v>
      </c>
      <c r="DO83" s="693">
        <f t="shared" si="755"/>
        <v>0</v>
      </c>
      <c r="DP83" s="693">
        <f t="shared" si="756"/>
        <v>0</v>
      </c>
      <c r="DQ83" s="774"/>
      <c r="DR83" s="775">
        <f t="shared" si="757"/>
        <v>0</v>
      </c>
      <c r="DS83" s="777"/>
      <c r="DU83" s="774">
        <f>IFERROR(VLOOKUP($C83,[1]영만종합건설!$A$13:$AN$154,28,FALSE),0)</f>
        <v>13000</v>
      </c>
      <c r="DV83" s="780">
        <f t="shared" si="758"/>
        <v>0</v>
      </c>
      <c r="DW83" s="774">
        <f>IFERROR(VLOOKUP($C83,[1]영만종합건설!$A$13:$AN$154,30,FALSE),0)</f>
        <v>5000</v>
      </c>
      <c r="DX83" s="780">
        <f t="shared" si="759"/>
        <v>0</v>
      </c>
      <c r="DY83" s="778">
        <f>IFERROR(VLOOKUP($C83,[1]영만종합건설!$A$13:$AN$154,32,FALSE),0)</f>
        <v>0</v>
      </c>
      <c r="DZ83" s="780">
        <f t="shared" si="760"/>
        <v>0</v>
      </c>
      <c r="EA83" s="778">
        <f>IFERROR(VLOOKUP($C83,[1]영만종합건설!$A$13:$AN$154,34,FALSE),0)</f>
        <v>0</v>
      </c>
      <c r="EB83" s="780">
        <f t="shared" si="761"/>
        <v>0</v>
      </c>
      <c r="EC83" s="703">
        <f t="shared" si="113"/>
        <v>18000</v>
      </c>
      <c r="ED83" s="780">
        <f t="shared" si="762"/>
        <v>0</v>
      </c>
      <c r="EE83" s="778">
        <f>IFERROR(EF83/$I83,)</f>
        <v>0</v>
      </c>
      <c r="EF83" s="779">
        <f t="shared" si="114"/>
        <v>0</v>
      </c>
      <c r="EG83" s="703">
        <f t="shared" si="115"/>
        <v>18000</v>
      </c>
      <c r="EH83" s="780">
        <f t="shared" si="763"/>
        <v>0</v>
      </c>
      <c r="EI83" s="703">
        <f t="shared" si="764"/>
        <v>0</v>
      </c>
      <c r="EJ83" s="703">
        <f t="shared" si="765"/>
        <v>0</v>
      </c>
      <c r="EK83" s="778"/>
      <c r="EL83" s="780">
        <f t="shared" si="766"/>
        <v>0</v>
      </c>
      <c r="EM83" s="781"/>
      <c r="EO83" s="778">
        <f>IFERROR(VLOOKUP($C83,[1]부강종합건설!$A$13:$AM$154,28,FALSE),0)</f>
        <v>10000</v>
      </c>
      <c r="EP83" s="780">
        <f t="shared" si="767"/>
        <v>0</v>
      </c>
      <c r="EQ83" s="778">
        <f>IFERROR(VLOOKUP($C83,[1]부강종합건설!$A$13:$AM$154,30,FALSE),0)</f>
        <v>15000</v>
      </c>
      <c r="ER83" s="780">
        <f t="shared" si="768"/>
        <v>0</v>
      </c>
      <c r="ES83" s="778">
        <f>IFERROR(VLOOKUP($C83,[1]부강종합건설!$A$13:$AM$154,32,FALSE),0)</f>
        <v>0</v>
      </c>
      <c r="ET83" s="780">
        <f t="shared" si="769"/>
        <v>0</v>
      </c>
      <c r="EU83" s="778">
        <f>IFERROR(VLOOKUP($C83,[1]부강종합건설!$A$13:$AM$154,34,FALSE),0)</f>
        <v>3490</v>
      </c>
      <c r="EV83" s="780">
        <f t="shared" si="770"/>
        <v>0</v>
      </c>
      <c r="EW83" s="703">
        <f t="shared" si="116"/>
        <v>28490</v>
      </c>
      <c r="EX83" s="780">
        <f t="shared" si="771"/>
        <v>0</v>
      </c>
      <c r="EY83" s="778">
        <f>IFERROR(EZ83/$I83,)</f>
        <v>0</v>
      </c>
      <c r="EZ83" s="779">
        <f t="shared" si="117"/>
        <v>0</v>
      </c>
      <c r="FA83" s="703">
        <f t="shared" si="118"/>
        <v>28490</v>
      </c>
      <c r="FB83" s="780">
        <f t="shared" si="772"/>
        <v>0</v>
      </c>
      <c r="FC83" s="703">
        <f t="shared" si="773"/>
        <v>0</v>
      </c>
      <c r="FD83" s="703">
        <f t="shared" si="774"/>
        <v>0</v>
      </c>
      <c r="FE83" s="778"/>
      <c r="FF83" s="780">
        <f t="shared" si="775"/>
        <v>0</v>
      </c>
      <c r="FG83" s="782"/>
      <c r="FI83" s="774">
        <f>IFERROR(VLOOKUP($C83,[1]대도엔지니어링!$A$13:$AN$154,28,FALSE),0)</f>
        <v>25000</v>
      </c>
      <c r="FJ83" s="775">
        <f t="shared" si="776"/>
        <v>0</v>
      </c>
      <c r="FK83" s="774">
        <f>IFERROR(VLOOKUP($C83,[1]대도엔지니어링!$A$13:$AN$154,30,FALSE),0)</f>
        <v>24000</v>
      </c>
      <c r="FL83" s="775">
        <f t="shared" si="777"/>
        <v>0</v>
      </c>
      <c r="FM83" s="774">
        <f>IFERROR(VLOOKUP($C83,[1]대도엔지니어링!$A$13:$AN$154,32,FALSE),0)</f>
        <v>0</v>
      </c>
      <c r="FN83" s="775">
        <f t="shared" si="778"/>
        <v>0</v>
      </c>
      <c r="FO83" s="774">
        <f>IFERROR(VLOOKUP($C83,[1]대도엔지니어링!$A$13:$AN$154,34,FALSE),0)</f>
        <v>1350</v>
      </c>
      <c r="FP83" s="775">
        <f t="shared" si="779"/>
        <v>0</v>
      </c>
      <c r="FQ83" s="693">
        <f t="shared" si="119"/>
        <v>50350</v>
      </c>
      <c r="FR83" s="775">
        <f t="shared" si="780"/>
        <v>0</v>
      </c>
      <c r="FS83" s="774">
        <f t="shared" si="120"/>
        <v>4026.7124506607665</v>
      </c>
      <c r="FT83" s="775">
        <f>IFERROR(FS83*$I83, 0)</f>
        <v>0</v>
      </c>
      <c r="FU83" s="693">
        <f t="shared" si="121"/>
        <v>54376.712450660765</v>
      </c>
      <c r="FV83" s="775">
        <f t="shared" si="781"/>
        <v>0</v>
      </c>
      <c r="FW83" s="693">
        <f t="shared" si="782"/>
        <v>0</v>
      </c>
      <c r="FX83" s="693">
        <f t="shared" si="783"/>
        <v>0</v>
      </c>
      <c r="FY83" s="774"/>
      <c r="FZ83" s="775">
        <f t="shared" si="784"/>
        <v>0</v>
      </c>
      <c r="GA83" s="782"/>
      <c r="GC83" s="774">
        <f>IFERROR(VLOOKUP($C83,[1]부명엔지니어링!$A$13:$AN$154,28,FALSE),0)</f>
        <v>50000</v>
      </c>
      <c r="GD83" s="775">
        <f t="shared" si="785"/>
        <v>0</v>
      </c>
      <c r="GE83" s="774">
        <f>IFERROR(VLOOKUP($C83,[1]부명엔지니어링!$A$13:$AN$154,30,FALSE),0)</f>
        <v>30000</v>
      </c>
      <c r="GF83" s="775">
        <f t="shared" si="786"/>
        <v>0</v>
      </c>
      <c r="GG83" s="774">
        <f>IFERROR(VLOOKUP($C83,[1]부명엔지니어링!$A$13:$AN$154,32,FALSE),0)</f>
        <v>0</v>
      </c>
      <c r="GH83" s="775">
        <f t="shared" si="787"/>
        <v>0</v>
      </c>
      <c r="GI83" s="774">
        <f>IFERROR(VLOOKUP($C83,[1]부명엔지니어링!$A$13:$AN$154,34,FALSE),0)</f>
        <v>0</v>
      </c>
      <c r="GJ83" s="775">
        <f t="shared" si="788"/>
        <v>0</v>
      </c>
      <c r="GK83" s="693">
        <f t="shared" si="122"/>
        <v>80000</v>
      </c>
      <c r="GL83" s="775">
        <f t="shared" si="789"/>
        <v>0</v>
      </c>
      <c r="GM83" s="774">
        <f>IFERROR(GN83/$I83,)</f>
        <v>0</v>
      </c>
      <c r="GN83" s="775">
        <f t="shared" si="123"/>
        <v>0</v>
      </c>
      <c r="GO83" s="693">
        <f t="shared" si="124"/>
        <v>80000</v>
      </c>
      <c r="GP83" s="775">
        <f t="shared" si="790"/>
        <v>0</v>
      </c>
      <c r="GQ83" s="693">
        <f t="shared" si="791"/>
        <v>0</v>
      </c>
      <c r="GR83" s="693">
        <f t="shared" si="792"/>
        <v>0</v>
      </c>
      <c r="GS83" s="774"/>
      <c r="GT83" s="775">
        <f t="shared" si="793"/>
        <v>0</v>
      </c>
      <c r="GU83" s="782"/>
      <c r="GW83" s="790">
        <f>AH83</f>
        <v>6000</v>
      </c>
      <c r="GX83" s="790">
        <f t="shared" si="794"/>
        <v>0</v>
      </c>
      <c r="GY83" s="790">
        <f>AJ83</f>
        <v>11000</v>
      </c>
      <c r="GZ83" s="790">
        <f t="shared" si="795"/>
        <v>0</v>
      </c>
      <c r="HA83" s="790">
        <f>AL83</f>
        <v>0</v>
      </c>
      <c r="HB83" s="790">
        <f t="shared" si="796"/>
        <v>0</v>
      </c>
      <c r="HC83" s="790">
        <f>AN83</f>
        <v>0</v>
      </c>
      <c r="HD83" s="790">
        <f t="shared" si="797"/>
        <v>0</v>
      </c>
      <c r="HE83" s="790">
        <f t="shared" si="125"/>
        <v>17000</v>
      </c>
      <c r="HF83" s="790">
        <f t="shared" si="798"/>
        <v>0</v>
      </c>
      <c r="HG83" s="790">
        <f>IFERROR(HH83/$I83,)</f>
        <v>0</v>
      </c>
      <c r="HH83" s="790">
        <f t="shared" si="126"/>
        <v>0</v>
      </c>
      <c r="HI83" s="790">
        <f t="shared" si="127"/>
        <v>17000</v>
      </c>
      <c r="HJ83" s="790">
        <f t="shared" si="799"/>
        <v>0</v>
      </c>
      <c r="HK83" s="790">
        <f t="shared" si="800"/>
        <v>0</v>
      </c>
      <c r="HL83" s="790">
        <f t="shared" si="801"/>
        <v>0</v>
      </c>
      <c r="HM83" s="790"/>
      <c r="HN83" s="790">
        <f t="shared" si="802"/>
        <v>0</v>
      </c>
      <c r="HO83" s="791" t="s">
        <v>480</v>
      </c>
      <c r="HQ83" s="783"/>
      <c r="HR83" s="784">
        <f>IFERROR(HQ83*$I83, 0)</f>
        <v>0</v>
      </c>
      <c r="HS83" s="783"/>
      <c r="HT83" s="784">
        <f>IFERROR(HS83*$I83, 0)</f>
        <v>0</v>
      </c>
      <c r="HU83" s="783"/>
      <c r="HV83" s="784">
        <f>IFERROR(HU83*$I83, 0)</f>
        <v>0</v>
      </c>
      <c r="HW83" s="783"/>
      <c r="HX83" s="784">
        <f>IFERROR(HW83*$I83, 0)</f>
        <v>0</v>
      </c>
      <c r="HY83" s="707">
        <f t="shared" si="128"/>
        <v>0</v>
      </c>
      <c r="HZ83" s="784">
        <f>IFERROR(HY83*$I83, 0)</f>
        <v>0</v>
      </c>
      <c r="IA83" s="783"/>
      <c r="IB83" s="784">
        <f>IFERROR(IA83*$I83, 0)</f>
        <v>0</v>
      </c>
      <c r="IC83" s="707">
        <f t="shared" si="129"/>
        <v>0</v>
      </c>
      <c r="ID83" s="784">
        <f>IFERROR(IC83*$I83, 0)</f>
        <v>0</v>
      </c>
      <c r="IE83" s="706">
        <f t="shared" si="803"/>
        <v>0</v>
      </c>
      <c r="IF83" s="706">
        <f t="shared" si="804"/>
        <v>0</v>
      </c>
      <c r="IG83" s="783"/>
      <c r="IH83" s="784">
        <f>IFERROR(IG83*$I83, 0)</f>
        <v>0</v>
      </c>
      <c r="II83" s="782"/>
      <c r="IK83" s="783"/>
      <c r="IL83" s="784">
        <f>IFERROR(IK83*$I83, 0)</f>
        <v>0</v>
      </c>
      <c r="IM83" s="783"/>
      <c r="IN83" s="784">
        <f>IFERROR(IM83*$I83, 0)</f>
        <v>0</v>
      </c>
      <c r="IO83" s="783"/>
      <c r="IP83" s="784">
        <f>IFERROR(IO83*$I83, 0)</f>
        <v>0</v>
      </c>
      <c r="IQ83" s="783"/>
      <c r="IR83" s="784">
        <f>IFERROR(IQ83*$I83, 0)</f>
        <v>0</v>
      </c>
      <c r="IS83" s="707">
        <f t="shared" si="130"/>
        <v>0</v>
      </c>
      <c r="IT83" s="784">
        <f>IFERROR(IS83*$I83, 0)</f>
        <v>0</v>
      </c>
      <c r="IU83" s="783"/>
      <c r="IV83" s="784">
        <f>IFERROR(IU83*$I83, 0)</f>
        <v>0</v>
      </c>
      <c r="IW83" s="707">
        <f t="shared" si="131"/>
        <v>0</v>
      </c>
      <c r="IX83" s="784">
        <f>IFERROR(IW83*$I83, 0)</f>
        <v>0</v>
      </c>
      <c r="IY83" s="706">
        <f t="shared" si="805"/>
        <v>0</v>
      </c>
      <c r="IZ83" s="706">
        <f t="shared" si="806"/>
        <v>0</v>
      </c>
      <c r="JA83" s="783"/>
      <c r="JB83" s="784">
        <f>IFERROR(JA83*$I83, 0)</f>
        <v>0</v>
      </c>
      <c r="JC83" s="782"/>
      <c r="JE83" s="783"/>
      <c r="JF83" s="784">
        <f>IFERROR(JE83*$I83, 0)</f>
        <v>0</v>
      </c>
      <c r="JG83" s="783"/>
      <c r="JH83" s="784">
        <f>IFERROR(JG83*$I83, 0)</f>
        <v>0</v>
      </c>
      <c r="JI83" s="783"/>
      <c r="JJ83" s="784">
        <f>IFERROR(JI83*$I83, 0)</f>
        <v>0</v>
      </c>
      <c r="JK83" s="783"/>
      <c r="JL83" s="784">
        <f>IFERROR(JK83*$I83, 0)</f>
        <v>0</v>
      </c>
      <c r="JM83" s="707">
        <f t="shared" si="132"/>
        <v>0</v>
      </c>
      <c r="JN83" s="784">
        <f>IFERROR(JM83*$I83, 0)</f>
        <v>0</v>
      </c>
      <c r="JO83" s="783"/>
      <c r="JP83" s="784">
        <f>IFERROR(JO83*$I83, 0)</f>
        <v>0</v>
      </c>
      <c r="JQ83" s="707">
        <f t="shared" si="133"/>
        <v>0</v>
      </c>
      <c r="JR83" s="784">
        <f>IFERROR(JQ83*$I83, 0)</f>
        <v>0</v>
      </c>
      <c r="JS83" s="706">
        <f t="shared" si="807"/>
        <v>0</v>
      </c>
      <c r="JT83" s="706">
        <f t="shared" si="808"/>
        <v>0</v>
      </c>
      <c r="JU83" s="783"/>
      <c r="JV83" s="784">
        <f>IFERROR(JU83*$I83, 0)</f>
        <v>0</v>
      </c>
      <c r="JW83" s="782"/>
      <c r="JY83" s="783"/>
      <c r="JZ83" s="784">
        <f>IFERROR(JY83*$I83, 0)</f>
        <v>0</v>
      </c>
      <c r="KA83" s="783"/>
      <c r="KB83" s="784">
        <f>IFERROR(KA83*$I83, 0)</f>
        <v>0</v>
      </c>
      <c r="KC83" s="783"/>
      <c r="KD83" s="784">
        <f>IFERROR(KC83*$I83, 0)</f>
        <v>0</v>
      </c>
      <c r="KE83" s="783"/>
      <c r="KF83" s="784">
        <f>IFERROR(KE83*$I83, 0)</f>
        <v>0</v>
      </c>
      <c r="KG83" s="707">
        <f t="shared" si="134"/>
        <v>0</v>
      </c>
      <c r="KH83" s="784">
        <f>IFERROR(KG83*$I83, 0)</f>
        <v>0</v>
      </c>
      <c r="KI83" s="783"/>
      <c r="KJ83" s="784">
        <f>IFERROR(KI83*$I83, 0)</f>
        <v>0</v>
      </c>
      <c r="KK83" s="707">
        <f t="shared" si="135"/>
        <v>0</v>
      </c>
      <c r="KL83" s="784">
        <f>IFERROR(KK83*$I83, 0)</f>
        <v>0</v>
      </c>
      <c r="KM83" s="706">
        <f t="shared" si="809"/>
        <v>0</v>
      </c>
      <c r="KN83" s="706">
        <f t="shared" si="810"/>
        <v>0</v>
      </c>
      <c r="KO83" s="783"/>
      <c r="KP83" s="784">
        <f>IFERROR(KO83*$I83, 0)</f>
        <v>0</v>
      </c>
      <c r="KQ83" s="782"/>
      <c r="KS83" s="783"/>
      <c r="KT83" s="784">
        <f>IFERROR(KS83*$I83, 0)</f>
        <v>0</v>
      </c>
      <c r="KU83" s="783"/>
      <c r="KV83" s="784">
        <f>IFERROR(KU83*$I83, 0)</f>
        <v>0</v>
      </c>
      <c r="KW83" s="783"/>
      <c r="KX83" s="784">
        <f>IFERROR(KW83*$I83, 0)</f>
        <v>0</v>
      </c>
      <c r="KY83" s="783"/>
      <c r="KZ83" s="784">
        <f>IFERROR(KY83*$I83, 0)</f>
        <v>0</v>
      </c>
      <c r="LA83" s="707">
        <f t="shared" si="136"/>
        <v>0</v>
      </c>
      <c r="LB83" s="784">
        <f>IFERROR(LA83*$I83, 0)</f>
        <v>0</v>
      </c>
      <c r="LC83" s="783"/>
      <c r="LD83" s="784">
        <f>IFERROR(LC83*$I83, 0)</f>
        <v>0</v>
      </c>
      <c r="LE83" s="707">
        <f t="shared" si="137"/>
        <v>0</v>
      </c>
      <c r="LF83" s="784">
        <f>IFERROR(LE83*$I83, 0)</f>
        <v>0</v>
      </c>
      <c r="LG83" s="706">
        <f t="shared" si="811"/>
        <v>0</v>
      </c>
      <c r="LH83" s="706">
        <f t="shared" si="812"/>
        <v>0</v>
      </c>
      <c r="LI83" s="783"/>
      <c r="LJ83" s="784">
        <f>IFERROR(LI83*$I83, 0)</f>
        <v>0</v>
      </c>
      <c r="LK83" s="782"/>
      <c r="LM83" s="783"/>
      <c r="LN83" s="784">
        <f>IFERROR(LM83*$I83, 0)</f>
        <v>0</v>
      </c>
      <c r="LO83" s="783"/>
      <c r="LP83" s="784">
        <f>IFERROR(LO83*$I83, 0)</f>
        <v>0</v>
      </c>
      <c r="LQ83" s="783"/>
      <c r="LR83" s="784">
        <f>IFERROR(LQ83*$I83, 0)</f>
        <v>0</v>
      </c>
      <c r="LS83" s="783"/>
      <c r="LT83" s="784">
        <f>IFERROR(LS83*$I83, 0)</f>
        <v>0</v>
      </c>
      <c r="LU83" s="707">
        <f t="shared" si="138"/>
        <v>0</v>
      </c>
      <c r="LV83" s="784">
        <f>IFERROR(LU83*$I83, 0)</f>
        <v>0</v>
      </c>
      <c r="LW83" s="783"/>
      <c r="LX83" s="784">
        <f>IFERROR(LW83*$I83, 0)</f>
        <v>0</v>
      </c>
      <c r="LY83" s="707">
        <f t="shared" si="139"/>
        <v>0</v>
      </c>
      <c r="LZ83" s="784">
        <f>IFERROR(LY83*$I83, 0)</f>
        <v>0</v>
      </c>
      <c r="MA83" s="706">
        <f t="shared" si="813"/>
        <v>0</v>
      </c>
      <c r="MB83" s="706">
        <f t="shared" si="814"/>
        <v>0</v>
      </c>
      <c r="MC83" s="783"/>
      <c r="MD83" s="784">
        <f>IFERROR(MC83*$I83, 0)</f>
        <v>0</v>
      </c>
      <c r="ME83" s="782"/>
      <c r="MG83" s="783"/>
      <c r="MH83" s="784">
        <f>IFERROR(MG83*$I83, 0)</f>
        <v>0</v>
      </c>
      <c r="MI83" s="783"/>
      <c r="MJ83" s="784">
        <f>IFERROR(MI83*$I83, 0)</f>
        <v>0</v>
      </c>
      <c r="MK83" s="783"/>
      <c r="ML83" s="784">
        <f>IFERROR(MK83*$I83, 0)</f>
        <v>0</v>
      </c>
      <c r="MM83" s="783"/>
      <c r="MN83" s="784">
        <f>IFERROR(MM83*$I83, 0)</f>
        <v>0</v>
      </c>
      <c r="MO83" s="707">
        <f t="shared" si="140"/>
        <v>0</v>
      </c>
      <c r="MP83" s="784">
        <f>IFERROR(MO83*$I83, 0)</f>
        <v>0</v>
      </c>
      <c r="MQ83" s="783"/>
      <c r="MR83" s="784">
        <f>IFERROR(MQ83*$I83, 0)</f>
        <v>0</v>
      </c>
      <c r="MS83" s="707">
        <f t="shared" si="141"/>
        <v>0</v>
      </c>
      <c r="MT83" s="784">
        <f>IFERROR(MS83*$I83, 0)</f>
        <v>0</v>
      </c>
      <c r="MU83" s="706">
        <f t="shared" si="815"/>
        <v>0</v>
      </c>
      <c r="MV83" s="706">
        <f t="shared" si="816"/>
        <v>0</v>
      </c>
      <c r="MW83" s="783"/>
      <c r="MX83" s="784">
        <f>IFERROR(MW83*$I83, 0)</f>
        <v>0</v>
      </c>
      <c r="MY83" s="782"/>
      <c r="NA83" s="783"/>
      <c r="NB83" s="784">
        <f>IFERROR(NA83*$I83, 0)</f>
        <v>0</v>
      </c>
      <c r="NC83" s="783"/>
      <c r="ND83" s="784">
        <f>IFERROR(NC83*$I83, 0)</f>
        <v>0</v>
      </c>
      <c r="NE83" s="783"/>
      <c r="NF83" s="784">
        <f>IFERROR(NE83*$I83, 0)</f>
        <v>0</v>
      </c>
      <c r="NG83" s="783"/>
      <c r="NH83" s="784">
        <f>IFERROR(NG83*$I83, 0)</f>
        <v>0</v>
      </c>
      <c r="NI83" s="707">
        <f t="shared" si="142"/>
        <v>0</v>
      </c>
      <c r="NJ83" s="784">
        <f>IFERROR(NI83*$I83, 0)</f>
        <v>0</v>
      </c>
      <c r="NK83" s="783"/>
      <c r="NL83" s="784">
        <f>IFERROR(NK83*$I83, 0)</f>
        <v>0</v>
      </c>
      <c r="NM83" s="707">
        <f t="shared" si="143"/>
        <v>0</v>
      </c>
      <c r="NN83" s="784">
        <f>IFERROR(NM83*$I83, 0)</f>
        <v>0</v>
      </c>
      <c r="NO83" s="706">
        <f t="shared" si="817"/>
        <v>0</v>
      </c>
      <c r="NP83" s="706">
        <f t="shared" si="818"/>
        <v>0</v>
      </c>
      <c r="NQ83" s="783"/>
      <c r="NR83" s="784">
        <f>IFERROR(NQ83*$I83, 0)</f>
        <v>0</v>
      </c>
      <c r="NS83" s="782"/>
      <c r="NU83" s="783"/>
      <c r="NV83" s="784">
        <f>IFERROR(NU83*$I83, 0)</f>
        <v>0</v>
      </c>
      <c r="NW83" s="783"/>
      <c r="NX83" s="784">
        <f>IFERROR(NW83*$I83, 0)</f>
        <v>0</v>
      </c>
      <c r="NY83" s="783"/>
      <c r="NZ83" s="784">
        <f>IFERROR(NY83*$I83, 0)</f>
        <v>0</v>
      </c>
      <c r="OA83" s="783"/>
      <c r="OB83" s="784">
        <f>IFERROR(OA83*$I83, 0)</f>
        <v>0</v>
      </c>
      <c r="OC83" s="707">
        <f t="shared" si="144"/>
        <v>0</v>
      </c>
      <c r="OD83" s="784">
        <f>IFERROR(OC83*$I83, 0)</f>
        <v>0</v>
      </c>
      <c r="OE83" s="783"/>
      <c r="OF83" s="784">
        <f>IFERROR(OE83*$I83, 0)</f>
        <v>0</v>
      </c>
      <c r="OG83" s="707">
        <f t="shared" si="145"/>
        <v>0</v>
      </c>
      <c r="OH83" s="784">
        <f>IFERROR(OG83*$I83, 0)</f>
        <v>0</v>
      </c>
      <c r="OI83" s="706">
        <f t="shared" si="819"/>
        <v>0</v>
      </c>
      <c r="OJ83" s="706">
        <f t="shared" si="820"/>
        <v>0</v>
      </c>
      <c r="OK83" s="783"/>
      <c r="OL83" s="784">
        <f>IFERROR(OK83*$I83, 0)</f>
        <v>0</v>
      </c>
      <c r="OM83" s="782"/>
      <c r="OO83" s="783"/>
      <c r="OP83" s="784">
        <f>IFERROR(OO83*$I83, 0)</f>
        <v>0</v>
      </c>
      <c r="OQ83" s="783"/>
      <c r="OR83" s="784">
        <f>IFERROR(OQ83*$I83, 0)</f>
        <v>0</v>
      </c>
      <c r="OS83" s="783"/>
      <c r="OT83" s="784">
        <f>IFERROR(OS83*$I83, 0)</f>
        <v>0</v>
      </c>
      <c r="OU83" s="783"/>
      <c r="OV83" s="784">
        <f>IFERROR(OU83*$I83, 0)</f>
        <v>0</v>
      </c>
      <c r="OW83" s="707">
        <f t="shared" si="146"/>
        <v>0</v>
      </c>
      <c r="OX83" s="784">
        <f>IFERROR(OW83*$I83, 0)</f>
        <v>0</v>
      </c>
      <c r="OY83" s="783"/>
      <c r="OZ83" s="784">
        <f>IFERROR(OY83*$I83, 0)</f>
        <v>0</v>
      </c>
      <c r="PA83" s="707">
        <f t="shared" si="147"/>
        <v>0</v>
      </c>
      <c r="PB83" s="784">
        <f>IFERROR(PA83*$I83, 0)</f>
        <v>0</v>
      </c>
      <c r="PC83" s="706">
        <f t="shared" si="821"/>
        <v>0</v>
      </c>
      <c r="PD83" s="706">
        <f t="shared" si="822"/>
        <v>0</v>
      </c>
      <c r="PE83" s="783"/>
      <c r="PF83" s="784">
        <f>IFERROR(PE83*$I83, 0)</f>
        <v>0</v>
      </c>
      <c r="PG83" s="782"/>
      <c r="PI83" s="783"/>
      <c r="PJ83" s="784">
        <f>IFERROR(PI83*$I83, 0)</f>
        <v>0</v>
      </c>
      <c r="PK83" s="783"/>
      <c r="PL83" s="784">
        <f>IFERROR(PK83*$I83, 0)</f>
        <v>0</v>
      </c>
      <c r="PM83" s="783"/>
      <c r="PN83" s="784">
        <f>IFERROR(PM83*$I83, 0)</f>
        <v>0</v>
      </c>
      <c r="PO83" s="783"/>
      <c r="PP83" s="784">
        <f>IFERROR(PO83*$I83, 0)</f>
        <v>0</v>
      </c>
      <c r="PQ83" s="707">
        <f t="shared" si="148"/>
        <v>0</v>
      </c>
      <c r="PR83" s="784">
        <f>IFERROR(PQ83*$I83, 0)</f>
        <v>0</v>
      </c>
      <c r="PS83" s="783"/>
      <c r="PT83" s="784">
        <f>IFERROR(PS83*$I83, 0)</f>
        <v>0</v>
      </c>
      <c r="PU83" s="707">
        <f t="shared" si="149"/>
        <v>0</v>
      </c>
      <c r="PV83" s="784">
        <f>IFERROR(PU83*$I83, 0)</f>
        <v>0</v>
      </c>
      <c r="PW83" s="706">
        <f t="shared" si="823"/>
        <v>0</v>
      </c>
      <c r="PX83" s="706">
        <f t="shared" si="824"/>
        <v>0</v>
      </c>
      <c r="PY83" s="783"/>
      <c r="PZ83" s="784">
        <f>IFERROR(PY83*$I83, 0)</f>
        <v>0</v>
      </c>
      <c r="QA83" s="782"/>
      <c r="QC83" s="783"/>
      <c r="QD83" s="784">
        <f>IFERROR(QC83*$I83, 0)</f>
        <v>0</v>
      </c>
      <c r="QE83" s="783"/>
      <c r="QF83" s="784">
        <f>IFERROR(QE83*$I83, 0)</f>
        <v>0</v>
      </c>
      <c r="QG83" s="783"/>
      <c r="QH83" s="784">
        <f>IFERROR(QG83*$I83, 0)</f>
        <v>0</v>
      </c>
      <c r="QI83" s="783"/>
      <c r="QJ83" s="784">
        <f>IFERROR(QI83*$I83, 0)</f>
        <v>0</v>
      </c>
      <c r="QK83" s="707">
        <f t="shared" si="150"/>
        <v>0</v>
      </c>
      <c r="QL83" s="784">
        <f>IFERROR(QK83*$I83, 0)</f>
        <v>0</v>
      </c>
      <c r="QM83" s="783"/>
      <c r="QN83" s="784">
        <f>IFERROR(QM83*$I83, 0)</f>
        <v>0</v>
      </c>
      <c r="QO83" s="707">
        <f t="shared" si="151"/>
        <v>0</v>
      </c>
      <c r="QP83" s="784">
        <f>IFERROR(QO83*$I83, 0)</f>
        <v>0</v>
      </c>
      <c r="QQ83" s="706">
        <f t="shared" si="825"/>
        <v>0</v>
      </c>
      <c r="QR83" s="706">
        <f t="shared" si="826"/>
        <v>0</v>
      </c>
      <c r="QS83" s="783"/>
      <c r="QT83" s="784">
        <f>IFERROR(QS83*$I83, 0)</f>
        <v>0</v>
      </c>
      <c r="QU83" s="782"/>
      <c r="RA83" s="785">
        <f t="shared" si="692"/>
        <v>0</v>
      </c>
      <c r="RB83" s="785" t="e">
        <f t="shared" si="693"/>
        <v>#REF!</v>
      </c>
      <c r="RC83" s="677">
        <f t="shared" si="694"/>
        <v>0</v>
      </c>
      <c r="RD83" s="677">
        <f t="shared" si="694"/>
        <v>0</v>
      </c>
      <c r="RE83" s="677">
        <f t="shared" si="694"/>
        <v>0</v>
      </c>
      <c r="RF83" s="677">
        <f t="shared" si="694"/>
        <v>0</v>
      </c>
      <c r="RG83" s="677">
        <f t="shared" si="694"/>
        <v>0</v>
      </c>
      <c r="RH83" s="677">
        <f t="shared" si="694"/>
        <v>0</v>
      </c>
      <c r="RI83" s="677">
        <f t="shared" si="694"/>
        <v>0</v>
      </c>
      <c r="RJ83" s="677">
        <f t="shared" si="694"/>
        <v>0</v>
      </c>
      <c r="RK83" s="677" t="e">
        <f>#REF!</f>
        <v>#REF!</v>
      </c>
      <c r="RL83" s="677" t="e">
        <f>#REF!</f>
        <v>#REF!</v>
      </c>
      <c r="RM83" s="677">
        <f t="shared" si="695"/>
        <v>0</v>
      </c>
      <c r="RN83" s="677">
        <f t="shared" si="695"/>
        <v>0</v>
      </c>
      <c r="RO83" s="677">
        <f t="shared" si="695"/>
        <v>0</v>
      </c>
      <c r="RP83" s="677">
        <f t="shared" si="695"/>
        <v>0</v>
      </c>
      <c r="RQ83" s="677">
        <f t="shared" si="695"/>
        <v>0</v>
      </c>
      <c r="RR83" s="677">
        <f t="shared" si="695"/>
        <v>0</v>
      </c>
      <c r="RS83" s="677">
        <f t="shared" si="695"/>
        <v>0</v>
      </c>
      <c r="RT83" s="677">
        <f t="shared" si="695"/>
        <v>0</v>
      </c>
      <c r="RV83" s="675">
        <f t="shared" si="696"/>
        <v>0</v>
      </c>
      <c r="RW83" s="675">
        <f t="shared" si="697"/>
        <v>0</v>
      </c>
      <c r="RX83" s="675">
        <f t="shared" si="698"/>
        <v>0</v>
      </c>
      <c r="RY83" s="675">
        <f t="shared" si="699"/>
        <v>0</v>
      </c>
      <c r="RZ83" s="675">
        <f t="shared" si="700"/>
        <v>0</v>
      </c>
      <c r="SA83" s="675">
        <f t="shared" si="701"/>
        <v>0</v>
      </c>
      <c r="SB83" s="675">
        <f t="shared" si="702"/>
        <v>0</v>
      </c>
      <c r="SC83" s="675">
        <f t="shared" si="703"/>
        <v>0</v>
      </c>
      <c r="SD83" s="675" t="e">
        <f xml:space="preserve"> SUMIF(#REF!,$SD$8,#REF!)</f>
        <v>#REF!</v>
      </c>
      <c r="SE83" s="675" t="e">
        <f xml:space="preserve"> SUMIF(#REF!,$SE$8,#REF!)</f>
        <v>#REF!</v>
      </c>
      <c r="SG83" s="675">
        <f t="shared" si="704"/>
        <v>0</v>
      </c>
      <c r="SH83" s="675">
        <f t="shared" si="704"/>
        <v>0</v>
      </c>
      <c r="SI83" s="675">
        <f t="shared" si="704"/>
        <v>0</v>
      </c>
      <c r="SJ83" s="675">
        <f t="shared" si="704"/>
        <v>0</v>
      </c>
      <c r="SK83" s="675">
        <f t="shared" si="704"/>
        <v>0</v>
      </c>
      <c r="SL83" s="675">
        <f t="shared" si="704"/>
        <v>0</v>
      </c>
      <c r="SM83" s="675">
        <f t="shared" si="704"/>
        <v>0</v>
      </c>
      <c r="SN83" s="675">
        <f t="shared" si="704"/>
        <v>0</v>
      </c>
      <c r="SO83" s="675" t="e">
        <f t="shared" si="704"/>
        <v>#REF!</v>
      </c>
      <c r="SP83" s="675" t="e">
        <f t="shared" si="704"/>
        <v>#REF!</v>
      </c>
      <c r="SQ83" s="675">
        <f t="shared" si="705"/>
        <v>0</v>
      </c>
      <c r="SR83" s="675">
        <f t="shared" si="705"/>
        <v>0</v>
      </c>
      <c r="SS83" s="675">
        <f t="shared" si="705"/>
        <v>0</v>
      </c>
      <c r="ST83" s="675">
        <f t="shared" si="705"/>
        <v>0</v>
      </c>
      <c r="SU83" s="675">
        <f t="shared" si="705"/>
        <v>0</v>
      </c>
      <c r="SV83" s="675">
        <f t="shared" si="705"/>
        <v>0</v>
      </c>
      <c r="SW83" s="675">
        <f t="shared" si="705"/>
        <v>0</v>
      </c>
      <c r="SX83" s="675">
        <f t="shared" si="705"/>
        <v>0</v>
      </c>
      <c r="SY83" s="675" t="e">
        <f>#REF!*$AP83</f>
        <v>#REF!</v>
      </c>
      <c r="SZ83" s="675" t="e">
        <f>#REF!*$AP83</f>
        <v>#REF!</v>
      </c>
      <c r="TA83" s="675" t="e">
        <f>#REF!*$AP83</f>
        <v>#REF!</v>
      </c>
      <c r="TB83" s="675" t="e">
        <f>#REF!*$AP83</f>
        <v>#REF!</v>
      </c>
      <c r="TC83" s="675" t="e">
        <f>#REF!*$AP83</f>
        <v>#REF!</v>
      </c>
      <c r="TE83" s="675">
        <f t="shared" si="152"/>
        <v>0</v>
      </c>
      <c r="TF83" s="675">
        <f t="shared" si="153"/>
        <v>0</v>
      </c>
      <c r="TG83" s="675">
        <f t="shared" si="154"/>
        <v>0</v>
      </c>
      <c r="TH83" s="675">
        <f t="shared" si="155"/>
        <v>0</v>
      </c>
      <c r="TI83" s="675">
        <f t="shared" si="156"/>
        <v>0</v>
      </c>
      <c r="TJ83" s="675">
        <f t="shared" si="157"/>
        <v>0</v>
      </c>
      <c r="TK83" s="675">
        <f t="shared" si="158"/>
        <v>0</v>
      </c>
      <c r="TL83" s="675">
        <f t="shared" si="159"/>
        <v>0</v>
      </c>
      <c r="TM83" s="675">
        <f t="shared" si="160"/>
        <v>0</v>
      </c>
      <c r="TN83" s="676">
        <f t="shared" si="161"/>
        <v>0</v>
      </c>
      <c r="TP83" s="675">
        <f>IFERROR(SG83*(1+LEVEL_2!#REF!),0)</f>
        <v>0</v>
      </c>
      <c r="TQ83" s="675">
        <f>IFERROR(SH83*(1+LEVEL_2!#REF!),0)</f>
        <v>0</v>
      </c>
      <c r="TR83" s="675">
        <f>IFERROR(SI83*(1+LEVEL_2!#REF!),0)</f>
        <v>0</v>
      </c>
      <c r="TS83" s="675">
        <f>IFERROR(SJ83*(1+LEVEL_2!#REF!),0)</f>
        <v>0</v>
      </c>
      <c r="TT83" s="675">
        <f>IFERROR(SK83*(1+LEVEL_2!#REF!),0)</f>
        <v>0</v>
      </c>
      <c r="TU83" s="675">
        <f>IFERROR(SL83*(1+LEVEL_2!#REF!),0)</f>
        <v>0</v>
      </c>
      <c r="TV83" s="675">
        <f>IFERROR(SM83*(1+LEVEL_2!#REF!),0)</f>
        <v>0</v>
      </c>
      <c r="TW83" s="675">
        <f>IFERROR(SN83*(1+LEVEL_2!#REF!),0)</f>
        <v>0</v>
      </c>
      <c r="TX83" s="675">
        <f>IFERROR(SO83*(1+LEVEL_2!#REF!),0)</f>
        <v>0</v>
      </c>
      <c r="TY83" s="675">
        <f>IFERROR(SP83*(1+LEVEL_2!#REF!),0)</f>
        <v>0</v>
      </c>
      <c r="TZ83" s="675">
        <f>IFERROR(SQ83*(1+LEVEL_2!#REF!),0)</f>
        <v>0</v>
      </c>
      <c r="UA83" s="675">
        <f>IFERROR(SR83*(1+LEVEL_2!#REF!),0)</f>
        <v>0</v>
      </c>
      <c r="UB83" s="675">
        <f>IFERROR(SS83*(1+LEVEL_2!#REF!),0)</f>
        <v>0</v>
      </c>
      <c r="UC83" s="675">
        <f>IFERROR(ST83*(1+LEVEL_2!#REF!),0)</f>
        <v>0</v>
      </c>
      <c r="UD83" s="675">
        <f>IFERROR(SU83*(1+LEVEL_2!#REF!),0)</f>
        <v>0</v>
      </c>
      <c r="UE83" s="675">
        <f>IFERROR(SV83*(1+LEVEL_2!#REF!),0)</f>
        <v>0</v>
      </c>
      <c r="UF83" s="675">
        <f>IFERROR(SW83*(1+LEVEL_2!#REF!),0)</f>
        <v>0</v>
      </c>
      <c r="UG83" s="675">
        <f>IFERROR(SX83*(1+LEVEL_2!#REF!),0)</f>
        <v>0</v>
      </c>
      <c r="UH83" s="675">
        <f>IFERROR(SY83*(1+LEVEL_2!#REF!),0)</f>
        <v>0</v>
      </c>
      <c r="UI83" s="675">
        <f>IFERROR(SZ83*(1+LEVEL_2!#REF!),0)</f>
        <v>0</v>
      </c>
      <c r="UJ83" s="675">
        <f>IFERROR(TA83*(1+LEVEL_2!#REF!),0)</f>
        <v>0</v>
      </c>
      <c r="UK83" s="675">
        <f>IFERROR(TB83*(1+LEVEL_2!#REF!),0)</f>
        <v>0</v>
      </c>
      <c r="UL83" s="675">
        <f>IFERROR(TC83*(1+LEVEL_2!#REF!),0)</f>
        <v>0</v>
      </c>
      <c r="UN83" s="675">
        <f t="shared" si="162"/>
        <v>0</v>
      </c>
      <c r="UO83" s="675">
        <f t="shared" si="163"/>
        <v>0</v>
      </c>
      <c r="UP83" s="675">
        <f t="shared" si="164"/>
        <v>0</v>
      </c>
      <c r="UQ83" s="675">
        <f t="shared" si="165"/>
        <v>0</v>
      </c>
      <c r="UR83" s="675">
        <f t="shared" si="166"/>
        <v>0</v>
      </c>
      <c r="US83" s="675">
        <f t="shared" si="167"/>
        <v>0</v>
      </c>
      <c r="UT83" s="675">
        <f t="shared" si="168"/>
        <v>0</v>
      </c>
      <c r="UU83" s="675">
        <f t="shared" si="169"/>
        <v>0</v>
      </c>
      <c r="UV83" s="675">
        <f t="shared" si="170"/>
        <v>0</v>
      </c>
      <c r="UW83" s="676">
        <f t="shared" si="171"/>
        <v>0</v>
      </c>
    </row>
    <row r="84" spans="1:569" s="645" customFormat="1" ht="20.100000000000001" customHeight="1">
      <c r="A84" s="677" t="s">
        <v>121</v>
      </c>
      <c r="B84" s="677" t="s">
        <v>121</v>
      </c>
      <c r="C84" s="764" t="s">
        <v>535</v>
      </c>
      <c r="D84" s="764"/>
      <c r="E84" s="792" t="s">
        <v>533</v>
      </c>
      <c r="F84" s="793" t="s">
        <v>536</v>
      </c>
      <c r="G84" s="792" t="s">
        <v>537</v>
      </c>
      <c r="H84" s="794" t="s">
        <v>449</v>
      </c>
      <c r="I84" s="789"/>
      <c r="J84" s="789"/>
      <c r="K84" s="789"/>
      <c r="L84" s="789"/>
      <c r="M84" s="770"/>
      <c r="N84" s="771">
        <f t="shared" si="393"/>
        <v>0</v>
      </c>
      <c r="O84" s="772">
        <f t="shared" si="394"/>
        <v>0</v>
      </c>
      <c r="Q84" s="789"/>
      <c r="R84" s="795"/>
      <c r="S84" s="795"/>
      <c r="T84" s="795"/>
      <c r="U84" s="795"/>
      <c r="V84" s="795"/>
      <c r="W84" s="795"/>
      <c r="X84" s="795"/>
      <c r="Y84" s="690"/>
      <c r="Z84" s="690"/>
      <c r="AA84" s="690"/>
      <c r="AB84" s="690"/>
      <c r="AC84" s="690"/>
      <c r="AD84" s="690"/>
      <c r="AE84" s="690"/>
      <c r="AF84" s="691"/>
      <c r="AH84" s="774">
        <f>DA84</f>
        <v>600</v>
      </c>
      <c r="AI84" s="775">
        <f t="shared" si="709"/>
        <v>0</v>
      </c>
      <c r="AJ84" s="774">
        <f>DC84</f>
        <v>1200</v>
      </c>
      <c r="AK84" s="775">
        <f t="shared" si="711"/>
        <v>0</v>
      </c>
      <c r="AL84" s="774">
        <f>DE84</f>
        <v>0</v>
      </c>
      <c r="AM84" s="775">
        <f t="shared" si="713"/>
        <v>0</v>
      </c>
      <c r="AN84" s="774">
        <f>DG84</f>
        <v>0</v>
      </c>
      <c r="AO84" s="775">
        <f t="shared" si="715"/>
        <v>0</v>
      </c>
      <c r="AP84" s="693">
        <f>SUM(AH84,AJ84,AL84,AN84)</f>
        <v>1800</v>
      </c>
      <c r="AQ84" s="775">
        <f t="shared" si="716"/>
        <v>0</v>
      </c>
      <c r="AR84" s="774">
        <f t="shared" si="717"/>
        <v>0</v>
      </c>
      <c r="AS84" s="775">
        <f t="shared" si="718"/>
        <v>0</v>
      </c>
      <c r="AT84" s="776">
        <f t="shared" si="719"/>
        <v>2160</v>
      </c>
      <c r="AU84" s="776">
        <f t="shared" si="720"/>
        <v>3600</v>
      </c>
      <c r="AV84" s="693">
        <f t="shared" si="103"/>
        <v>1800</v>
      </c>
      <c r="AW84" s="775">
        <f t="shared" si="172"/>
        <v>0</v>
      </c>
      <c r="AX84" s="775">
        <f t="shared" si="721"/>
        <v>0</v>
      </c>
      <c r="AY84" s="775">
        <f t="shared" si="722"/>
        <v>0</v>
      </c>
      <c r="AZ84" s="775">
        <f t="shared" si="722"/>
        <v>0</v>
      </c>
      <c r="BA84" s="693">
        <f t="shared" si="723"/>
        <v>0</v>
      </c>
      <c r="BB84" s="693">
        <f t="shared" si="724"/>
        <v>0</v>
      </c>
      <c r="BC84" s="774">
        <f>EK84</f>
        <v>0</v>
      </c>
      <c r="BD84" s="775">
        <f t="shared" si="726"/>
        <v>0</v>
      </c>
      <c r="BE84" s="777"/>
      <c r="BG84" s="774">
        <v>2500</v>
      </c>
      <c r="BH84" s="775">
        <f t="shared" si="727"/>
        <v>0</v>
      </c>
      <c r="BI84" s="774">
        <v>5700</v>
      </c>
      <c r="BJ84" s="775">
        <f t="shared" si="728"/>
        <v>0</v>
      </c>
      <c r="BK84" s="774"/>
      <c r="BL84" s="775">
        <f t="shared" si="729"/>
        <v>0</v>
      </c>
      <c r="BM84" s="774"/>
      <c r="BN84" s="775">
        <f t="shared" si="730"/>
        <v>0</v>
      </c>
      <c r="BO84" s="693">
        <f t="shared" si="105"/>
        <v>8200</v>
      </c>
      <c r="BP84" s="775">
        <f t="shared" si="731"/>
        <v>0</v>
      </c>
      <c r="BQ84" s="774">
        <f t="shared" si="732"/>
        <v>0</v>
      </c>
      <c r="BR84" s="775">
        <f t="shared" si="733"/>
        <v>0</v>
      </c>
      <c r="BS84" s="693">
        <f t="shared" si="107"/>
        <v>8200</v>
      </c>
      <c r="BT84" s="775">
        <f t="shared" si="734"/>
        <v>0</v>
      </c>
      <c r="BU84" s="693">
        <f t="shared" si="735"/>
        <v>0</v>
      </c>
      <c r="BV84" s="693">
        <f t="shared" si="736"/>
        <v>0</v>
      </c>
      <c r="BW84" s="774"/>
      <c r="BX84" s="775">
        <f t="shared" si="737"/>
        <v>0</v>
      </c>
      <c r="BY84" s="777"/>
      <c r="CA84" s="744"/>
      <c r="CB84" s="745">
        <f t="shared" si="738"/>
        <v>0</v>
      </c>
      <c r="CC84" s="718"/>
      <c r="CD84" s="745">
        <f t="shared" si="739"/>
        <v>0</v>
      </c>
      <c r="CE84" s="718"/>
      <c r="CF84" s="745">
        <f t="shared" si="740"/>
        <v>0</v>
      </c>
      <c r="CG84" s="718"/>
      <c r="CH84" s="745">
        <f t="shared" si="741"/>
        <v>0</v>
      </c>
      <c r="CI84" s="746">
        <f t="shared" si="108"/>
        <v>0</v>
      </c>
      <c r="CJ84" s="745">
        <f t="shared" si="742"/>
        <v>0</v>
      </c>
      <c r="CK84" s="718"/>
      <c r="CL84" s="745">
        <f t="shared" si="743"/>
        <v>0</v>
      </c>
      <c r="CM84" s="746">
        <f t="shared" si="109"/>
        <v>0</v>
      </c>
      <c r="CN84" s="745">
        <f t="shared" si="744"/>
        <v>0</v>
      </c>
      <c r="CO84" s="699">
        <f t="shared" si="745"/>
        <v>0</v>
      </c>
      <c r="CP84" s="699">
        <f t="shared" si="745"/>
        <v>0</v>
      </c>
      <c r="CQ84" s="699">
        <f t="shared" si="745"/>
        <v>0</v>
      </c>
      <c r="CR84" s="699">
        <f t="shared" si="745"/>
        <v>0</v>
      </c>
      <c r="CS84" s="700">
        <f t="shared" si="745"/>
        <v>0</v>
      </c>
      <c r="CT84" s="699">
        <f t="shared" si="745"/>
        <v>0</v>
      </c>
      <c r="CU84" s="699">
        <f t="shared" si="745"/>
        <v>0</v>
      </c>
      <c r="CV84" s="700">
        <f t="shared" si="746"/>
        <v>0</v>
      </c>
      <c r="CW84" s="697"/>
      <c r="CX84" s="696">
        <f t="shared" si="747"/>
        <v>0</v>
      </c>
      <c r="CY84" s="701"/>
      <c r="DA84" s="805">
        <f>IFERROR(VLOOKUP($C84,정민건설!$A$13:$AM$154,28,FALSE),0)*0.1</f>
        <v>600</v>
      </c>
      <c r="DB84" s="790">
        <f t="shared" si="748"/>
        <v>0</v>
      </c>
      <c r="DC84" s="805">
        <f>IFERROR(VLOOKUP($C84,정민건설!$A$13:$AM$154,30,FALSE),0)*0.1</f>
        <v>1200</v>
      </c>
      <c r="DD84" s="790">
        <f t="shared" si="749"/>
        <v>0</v>
      </c>
      <c r="DE84" s="790">
        <f>IFERROR(VLOOKUP($C84,정민건설!$A$13:$AM$154,32,FALSE),0)*0.1</f>
        <v>0</v>
      </c>
      <c r="DF84" s="790">
        <f t="shared" si="750"/>
        <v>0</v>
      </c>
      <c r="DG84" s="790">
        <f>IFERROR(VLOOKUP($C84,정민건설!$A$13:$AM$154,34,FALSE),0)*0.1</f>
        <v>0</v>
      </c>
      <c r="DH84" s="790">
        <f t="shared" si="751"/>
        <v>0</v>
      </c>
      <c r="DI84" s="790">
        <f t="shared" si="110"/>
        <v>1800</v>
      </c>
      <c r="DJ84" s="790">
        <f t="shared" si="752"/>
        <v>0</v>
      </c>
      <c r="DK84" s="805">
        <f>IFERROR(DL84/$I84,)</f>
        <v>0</v>
      </c>
      <c r="DL84" s="814">
        <f t="shared" si="753"/>
        <v>0</v>
      </c>
      <c r="DM84" s="790">
        <f t="shared" si="112"/>
        <v>1800</v>
      </c>
      <c r="DN84" s="790">
        <f t="shared" si="754"/>
        <v>0</v>
      </c>
      <c r="DO84" s="693">
        <f t="shared" si="755"/>
        <v>0</v>
      </c>
      <c r="DP84" s="693">
        <f t="shared" si="756"/>
        <v>0</v>
      </c>
      <c r="DQ84" s="774"/>
      <c r="DR84" s="775">
        <f t="shared" si="757"/>
        <v>0</v>
      </c>
      <c r="DS84" s="777" t="s">
        <v>538</v>
      </c>
      <c r="DU84" s="774">
        <f>IFERROR(VLOOKUP($C84,[1]영만종합건설!$A$13:$AN$154,28,FALSE),0)</f>
        <v>5000</v>
      </c>
      <c r="DV84" s="780">
        <f t="shared" si="758"/>
        <v>0</v>
      </c>
      <c r="DW84" s="774">
        <f>IFERROR(VLOOKUP($C84,[1]영만종합건설!$A$13:$AN$154,30,FALSE),0)</f>
        <v>2000</v>
      </c>
      <c r="DX84" s="780">
        <f t="shared" si="759"/>
        <v>0</v>
      </c>
      <c r="DY84" s="778">
        <f>IFERROR(VLOOKUP($C84,[1]영만종합건설!$A$13:$AN$154,32,FALSE),0)</f>
        <v>0</v>
      </c>
      <c r="DZ84" s="780">
        <f t="shared" si="760"/>
        <v>0</v>
      </c>
      <c r="EA84" s="778">
        <f>IFERROR(VLOOKUP($C84,[1]영만종합건설!$A$13:$AN$154,34,FALSE),0)</f>
        <v>0</v>
      </c>
      <c r="EB84" s="780">
        <f t="shared" si="761"/>
        <v>0</v>
      </c>
      <c r="EC84" s="703">
        <f t="shared" si="113"/>
        <v>7000</v>
      </c>
      <c r="ED84" s="780">
        <f t="shared" si="762"/>
        <v>0</v>
      </c>
      <c r="EE84" s="778">
        <f>IFERROR(EF84/$I84,)</f>
        <v>0</v>
      </c>
      <c r="EF84" s="779">
        <f t="shared" si="114"/>
        <v>0</v>
      </c>
      <c r="EG84" s="703">
        <f t="shared" si="115"/>
        <v>7000</v>
      </c>
      <c r="EH84" s="780">
        <f t="shared" si="763"/>
        <v>0</v>
      </c>
      <c r="EI84" s="703">
        <f t="shared" si="764"/>
        <v>0</v>
      </c>
      <c r="EJ84" s="703">
        <f t="shared" si="765"/>
        <v>0</v>
      </c>
      <c r="EK84" s="778"/>
      <c r="EL84" s="780">
        <f t="shared" si="766"/>
        <v>0</v>
      </c>
      <c r="EM84" s="781"/>
      <c r="EO84" s="778">
        <f>IFERROR(VLOOKUP($C84,[1]부강종합건설!$A$13:$AM$154,28,FALSE),0)</f>
        <v>5000</v>
      </c>
      <c r="EP84" s="780">
        <f t="shared" si="767"/>
        <v>0</v>
      </c>
      <c r="EQ84" s="778">
        <f>IFERROR(VLOOKUP($C84,[1]부강종합건설!$A$13:$AM$154,30,FALSE),0)</f>
        <v>5000</v>
      </c>
      <c r="ER84" s="780">
        <f t="shared" si="768"/>
        <v>0</v>
      </c>
      <c r="ES84" s="778">
        <f>IFERROR(VLOOKUP($C84,[1]부강종합건설!$A$13:$AM$154,32,FALSE),0)</f>
        <v>0</v>
      </c>
      <c r="ET84" s="780">
        <f t="shared" si="769"/>
        <v>0</v>
      </c>
      <c r="EU84" s="778">
        <f>IFERROR(VLOOKUP($C84,[1]부강종합건설!$A$13:$AM$154,34,FALSE),0)</f>
        <v>1390</v>
      </c>
      <c r="EV84" s="780">
        <f t="shared" si="770"/>
        <v>0</v>
      </c>
      <c r="EW84" s="703">
        <f t="shared" si="116"/>
        <v>11390</v>
      </c>
      <c r="EX84" s="780">
        <f t="shared" si="771"/>
        <v>0</v>
      </c>
      <c r="EY84" s="778">
        <f>IFERROR(EZ84/$I84,)</f>
        <v>0</v>
      </c>
      <c r="EZ84" s="779">
        <f t="shared" si="117"/>
        <v>0</v>
      </c>
      <c r="FA84" s="703">
        <f t="shared" si="118"/>
        <v>11390</v>
      </c>
      <c r="FB84" s="780">
        <f t="shared" si="772"/>
        <v>0</v>
      </c>
      <c r="FC84" s="703">
        <f t="shared" si="773"/>
        <v>0</v>
      </c>
      <c r="FD84" s="703">
        <f t="shared" si="774"/>
        <v>0</v>
      </c>
      <c r="FE84" s="778"/>
      <c r="FF84" s="780">
        <f t="shared" si="775"/>
        <v>0</v>
      </c>
      <c r="FG84" s="782"/>
      <c r="FI84" s="774">
        <f>IFERROR(VLOOKUP($C84,[1]대도엔지니어링!$A$13:$AN$154,28,FALSE),0)</f>
        <v>6500</v>
      </c>
      <c r="FJ84" s="775">
        <f t="shared" si="776"/>
        <v>0</v>
      </c>
      <c r="FK84" s="774">
        <f>IFERROR(VLOOKUP($C84,[1]대도엔지니어링!$A$13:$AN$154,30,FALSE),0)</f>
        <v>8000</v>
      </c>
      <c r="FL84" s="775">
        <f t="shared" si="777"/>
        <v>0</v>
      </c>
      <c r="FM84" s="774">
        <f>IFERROR(VLOOKUP($C84,[1]대도엔지니어링!$A$13:$AN$154,32,FALSE),0)</f>
        <v>0</v>
      </c>
      <c r="FN84" s="775">
        <f t="shared" si="778"/>
        <v>0</v>
      </c>
      <c r="FO84" s="774">
        <f>IFERROR(VLOOKUP($C84,[1]대도엔지니어링!$A$13:$AN$154,34,FALSE),0)</f>
        <v>410</v>
      </c>
      <c r="FP84" s="775">
        <f t="shared" si="779"/>
        <v>0</v>
      </c>
      <c r="FQ84" s="693">
        <f t="shared" si="119"/>
        <v>14910</v>
      </c>
      <c r="FR84" s="775">
        <f t="shared" si="780"/>
        <v>0</v>
      </c>
      <c r="FS84" s="774">
        <f t="shared" si="120"/>
        <v>1192.4187217348963</v>
      </c>
      <c r="FT84" s="775">
        <f>IFERROR(FS84*$I84, 0)</f>
        <v>0</v>
      </c>
      <c r="FU84" s="693">
        <f t="shared" si="121"/>
        <v>16102.418721734895</v>
      </c>
      <c r="FV84" s="775">
        <f t="shared" si="781"/>
        <v>0</v>
      </c>
      <c r="FW84" s="693">
        <f t="shared" si="782"/>
        <v>0</v>
      </c>
      <c r="FX84" s="693">
        <f t="shared" si="783"/>
        <v>0</v>
      </c>
      <c r="FY84" s="774"/>
      <c r="FZ84" s="775">
        <f t="shared" si="784"/>
        <v>0</v>
      </c>
      <c r="GA84" s="782"/>
      <c r="GC84" s="774">
        <f>IFERROR(VLOOKUP($C84,[1]부명엔지니어링!$A$13:$AN$154,28,FALSE),0)</f>
        <v>50000</v>
      </c>
      <c r="GD84" s="775">
        <f t="shared" si="785"/>
        <v>0</v>
      </c>
      <c r="GE84" s="774">
        <f>IFERROR(VLOOKUP($C84,[1]부명엔지니어링!$A$13:$AN$154,30,FALSE),0)</f>
        <v>30000</v>
      </c>
      <c r="GF84" s="775">
        <f t="shared" si="786"/>
        <v>0</v>
      </c>
      <c r="GG84" s="774">
        <f>IFERROR(VLOOKUP($C84,[1]부명엔지니어링!$A$13:$AN$154,32,FALSE),0)</f>
        <v>0</v>
      </c>
      <c r="GH84" s="775">
        <f t="shared" si="787"/>
        <v>0</v>
      </c>
      <c r="GI84" s="774">
        <f>IFERROR(VLOOKUP($C84,[1]부명엔지니어링!$A$13:$AN$154,34,FALSE),0)</f>
        <v>0</v>
      </c>
      <c r="GJ84" s="775">
        <f t="shared" si="788"/>
        <v>0</v>
      </c>
      <c r="GK84" s="693">
        <f t="shared" si="122"/>
        <v>80000</v>
      </c>
      <c r="GL84" s="775">
        <f t="shared" si="789"/>
        <v>0</v>
      </c>
      <c r="GM84" s="774">
        <f>IFERROR(GN84/$I84,)</f>
        <v>0</v>
      </c>
      <c r="GN84" s="775">
        <f t="shared" si="123"/>
        <v>0</v>
      </c>
      <c r="GO84" s="775">
        <f t="shared" si="124"/>
        <v>80000</v>
      </c>
      <c r="GP84" s="775">
        <f t="shared" si="790"/>
        <v>0</v>
      </c>
      <c r="GQ84" s="693">
        <f t="shared" si="791"/>
        <v>0</v>
      </c>
      <c r="GR84" s="693">
        <f t="shared" si="792"/>
        <v>0</v>
      </c>
      <c r="GS84" s="774"/>
      <c r="GT84" s="775">
        <f t="shared" si="793"/>
        <v>0</v>
      </c>
      <c r="GU84" s="782"/>
      <c r="GW84" s="790">
        <f>AH84</f>
        <v>600</v>
      </c>
      <c r="GX84" s="790">
        <f t="shared" si="794"/>
        <v>0</v>
      </c>
      <c r="GY84" s="790">
        <f>AJ84</f>
        <v>1200</v>
      </c>
      <c r="GZ84" s="790">
        <f t="shared" si="795"/>
        <v>0</v>
      </c>
      <c r="HA84" s="790">
        <f>AL84</f>
        <v>0</v>
      </c>
      <c r="HB84" s="790">
        <f t="shared" si="796"/>
        <v>0</v>
      </c>
      <c r="HC84" s="790">
        <f>AN84</f>
        <v>0</v>
      </c>
      <c r="HD84" s="790">
        <f t="shared" si="797"/>
        <v>0</v>
      </c>
      <c r="HE84" s="790">
        <f t="shared" si="125"/>
        <v>1800</v>
      </c>
      <c r="HF84" s="790">
        <f t="shared" si="798"/>
        <v>0</v>
      </c>
      <c r="HG84" s="790">
        <f>IFERROR(HH84/$I84,)</f>
        <v>0</v>
      </c>
      <c r="HH84" s="790">
        <f t="shared" si="126"/>
        <v>0</v>
      </c>
      <c r="HI84" s="790">
        <f t="shared" si="127"/>
        <v>1800</v>
      </c>
      <c r="HJ84" s="790">
        <f t="shared" si="799"/>
        <v>0</v>
      </c>
      <c r="HK84" s="790">
        <f t="shared" si="800"/>
        <v>0</v>
      </c>
      <c r="HL84" s="790">
        <f t="shared" si="801"/>
        <v>0</v>
      </c>
      <c r="HM84" s="790"/>
      <c r="HN84" s="790">
        <f t="shared" si="802"/>
        <v>0</v>
      </c>
      <c r="HO84" s="791" t="s">
        <v>519</v>
      </c>
      <c r="HQ84" s="783"/>
      <c r="HR84" s="784">
        <f>IFERROR(HQ84*$I84, 0)</f>
        <v>0</v>
      </c>
      <c r="HS84" s="783"/>
      <c r="HT84" s="784">
        <f>IFERROR(HS84*$I84, 0)</f>
        <v>0</v>
      </c>
      <c r="HU84" s="783"/>
      <c r="HV84" s="784">
        <f>IFERROR(HU84*$I84, 0)</f>
        <v>0</v>
      </c>
      <c r="HW84" s="783"/>
      <c r="HX84" s="784">
        <f>IFERROR(HW84*$I84, 0)</f>
        <v>0</v>
      </c>
      <c r="HY84" s="707">
        <f t="shared" si="128"/>
        <v>0</v>
      </c>
      <c r="HZ84" s="784">
        <f>IFERROR(HY84*$I84, 0)</f>
        <v>0</v>
      </c>
      <c r="IA84" s="783"/>
      <c r="IB84" s="784">
        <f>IFERROR(IA84*$I84, 0)</f>
        <v>0</v>
      </c>
      <c r="IC84" s="707">
        <f t="shared" si="129"/>
        <v>0</v>
      </c>
      <c r="ID84" s="784">
        <f>IFERROR(IC84*$I84, 0)</f>
        <v>0</v>
      </c>
      <c r="IE84" s="706">
        <f t="shared" si="803"/>
        <v>0</v>
      </c>
      <c r="IF84" s="706">
        <f t="shared" si="804"/>
        <v>0</v>
      </c>
      <c r="IG84" s="783"/>
      <c r="IH84" s="784">
        <f>IFERROR(IG84*$I84, 0)</f>
        <v>0</v>
      </c>
      <c r="II84" s="782"/>
      <c r="IK84" s="783"/>
      <c r="IL84" s="784">
        <f>IFERROR(IK84*$I84, 0)</f>
        <v>0</v>
      </c>
      <c r="IM84" s="783"/>
      <c r="IN84" s="784">
        <f>IFERROR(IM84*$I84, 0)</f>
        <v>0</v>
      </c>
      <c r="IO84" s="783"/>
      <c r="IP84" s="784">
        <f>IFERROR(IO84*$I84, 0)</f>
        <v>0</v>
      </c>
      <c r="IQ84" s="783"/>
      <c r="IR84" s="784">
        <f>IFERROR(IQ84*$I84, 0)</f>
        <v>0</v>
      </c>
      <c r="IS84" s="707">
        <f t="shared" si="130"/>
        <v>0</v>
      </c>
      <c r="IT84" s="784">
        <f>IFERROR(IS84*$I84, 0)</f>
        <v>0</v>
      </c>
      <c r="IU84" s="783"/>
      <c r="IV84" s="784">
        <f>IFERROR(IU84*$I84, 0)</f>
        <v>0</v>
      </c>
      <c r="IW84" s="707">
        <f t="shared" si="131"/>
        <v>0</v>
      </c>
      <c r="IX84" s="784">
        <f>IFERROR(IW84*$I84, 0)</f>
        <v>0</v>
      </c>
      <c r="IY84" s="706">
        <f t="shared" si="805"/>
        <v>0</v>
      </c>
      <c r="IZ84" s="706">
        <f t="shared" si="806"/>
        <v>0</v>
      </c>
      <c r="JA84" s="783"/>
      <c r="JB84" s="784">
        <f>IFERROR(JA84*$I84, 0)</f>
        <v>0</v>
      </c>
      <c r="JC84" s="782"/>
      <c r="JE84" s="783"/>
      <c r="JF84" s="784">
        <f>IFERROR(JE84*$I84, 0)</f>
        <v>0</v>
      </c>
      <c r="JG84" s="783"/>
      <c r="JH84" s="784">
        <f>IFERROR(JG84*$I84, 0)</f>
        <v>0</v>
      </c>
      <c r="JI84" s="783"/>
      <c r="JJ84" s="784">
        <f>IFERROR(JI84*$I84, 0)</f>
        <v>0</v>
      </c>
      <c r="JK84" s="783"/>
      <c r="JL84" s="784">
        <f>IFERROR(JK84*$I84, 0)</f>
        <v>0</v>
      </c>
      <c r="JM84" s="707">
        <f t="shared" si="132"/>
        <v>0</v>
      </c>
      <c r="JN84" s="784">
        <f>IFERROR(JM84*$I84, 0)</f>
        <v>0</v>
      </c>
      <c r="JO84" s="783"/>
      <c r="JP84" s="784">
        <f>IFERROR(JO84*$I84, 0)</f>
        <v>0</v>
      </c>
      <c r="JQ84" s="707">
        <f t="shared" si="133"/>
        <v>0</v>
      </c>
      <c r="JR84" s="784">
        <f>IFERROR(JQ84*$I84, 0)</f>
        <v>0</v>
      </c>
      <c r="JS84" s="706">
        <f t="shared" si="807"/>
        <v>0</v>
      </c>
      <c r="JT84" s="706">
        <f t="shared" si="808"/>
        <v>0</v>
      </c>
      <c r="JU84" s="783"/>
      <c r="JV84" s="784">
        <f>IFERROR(JU84*$I84, 0)</f>
        <v>0</v>
      </c>
      <c r="JW84" s="782"/>
      <c r="JY84" s="783"/>
      <c r="JZ84" s="784">
        <f>IFERROR(JY84*$I84, 0)</f>
        <v>0</v>
      </c>
      <c r="KA84" s="783"/>
      <c r="KB84" s="784">
        <f>IFERROR(KA84*$I84, 0)</f>
        <v>0</v>
      </c>
      <c r="KC84" s="783"/>
      <c r="KD84" s="784">
        <f>IFERROR(KC84*$I84, 0)</f>
        <v>0</v>
      </c>
      <c r="KE84" s="783"/>
      <c r="KF84" s="784">
        <f>IFERROR(KE84*$I84, 0)</f>
        <v>0</v>
      </c>
      <c r="KG84" s="707">
        <f t="shared" si="134"/>
        <v>0</v>
      </c>
      <c r="KH84" s="784">
        <f>IFERROR(KG84*$I84, 0)</f>
        <v>0</v>
      </c>
      <c r="KI84" s="783"/>
      <c r="KJ84" s="784">
        <f>IFERROR(KI84*$I84, 0)</f>
        <v>0</v>
      </c>
      <c r="KK84" s="707">
        <f t="shared" si="135"/>
        <v>0</v>
      </c>
      <c r="KL84" s="784">
        <f>IFERROR(KK84*$I84, 0)</f>
        <v>0</v>
      </c>
      <c r="KM84" s="706">
        <f t="shared" si="809"/>
        <v>0</v>
      </c>
      <c r="KN84" s="706">
        <f t="shared" si="810"/>
        <v>0</v>
      </c>
      <c r="KO84" s="783"/>
      <c r="KP84" s="784">
        <f>IFERROR(KO84*$I84, 0)</f>
        <v>0</v>
      </c>
      <c r="KQ84" s="782"/>
      <c r="KS84" s="783"/>
      <c r="KT84" s="784">
        <f>IFERROR(KS84*$I84, 0)</f>
        <v>0</v>
      </c>
      <c r="KU84" s="783"/>
      <c r="KV84" s="784">
        <f>IFERROR(KU84*$I84, 0)</f>
        <v>0</v>
      </c>
      <c r="KW84" s="783"/>
      <c r="KX84" s="784">
        <f>IFERROR(KW84*$I84, 0)</f>
        <v>0</v>
      </c>
      <c r="KY84" s="783"/>
      <c r="KZ84" s="784">
        <f>IFERROR(KY84*$I84, 0)</f>
        <v>0</v>
      </c>
      <c r="LA84" s="707">
        <f t="shared" si="136"/>
        <v>0</v>
      </c>
      <c r="LB84" s="784">
        <f>IFERROR(LA84*$I84, 0)</f>
        <v>0</v>
      </c>
      <c r="LC84" s="783"/>
      <c r="LD84" s="784">
        <f>IFERROR(LC84*$I84, 0)</f>
        <v>0</v>
      </c>
      <c r="LE84" s="707">
        <f t="shared" si="137"/>
        <v>0</v>
      </c>
      <c r="LF84" s="784">
        <f>IFERROR(LE84*$I84, 0)</f>
        <v>0</v>
      </c>
      <c r="LG84" s="706">
        <f t="shared" si="811"/>
        <v>0</v>
      </c>
      <c r="LH84" s="706">
        <f t="shared" si="812"/>
        <v>0</v>
      </c>
      <c r="LI84" s="783"/>
      <c r="LJ84" s="784">
        <f>IFERROR(LI84*$I84, 0)</f>
        <v>0</v>
      </c>
      <c r="LK84" s="782"/>
      <c r="LM84" s="783"/>
      <c r="LN84" s="784">
        <f>IFERROR(LM84*$I84, 0)</f>
        <v>0</v>
      </c>
      <c r="LO84" s="783"/>
      <c r="LP84" s="784">
        <f>IFERROR(LO84*$I84, 0)</f>
        <v>0</v>
      </c>
      <c r="LQ84" s="783"/>
      <c r="LR84" s="784">
        <f>IFERROR(LQ84*$I84, 0)</f>
        <v>0</v>
      </c>
      <c r="LS84" s="783"/>
      <c r="LT84" s="784">
        <f>IFERROR(LS84*$I84, 0)</f>
        <v>0</v>
      </c>
      <c r="LU84" s="707">
        <f t="shared" si="138"/>
        <v>0</v>
      </c>
      <c r="LV84" s="784">
        <f>IFERROR(LU84*$I84, 0)</f>
        <v>0</v>
      </c>
      <c r="LW84" s="783"/>
      <c r="LX84" s="784">
        <f>IFERROR(LW84*$I84, 0)</f>
        <v>0</v>
      </c>
      <c r="LY84" s="707">
        <f t="shared" si="139"/>
        <v>0</v>
      </c>
      <c r="LZ84" s="784">
        <f>IFERROR(LY84*$I84, 0)</f>
        <v>0</v>
      </c>
      <c r="MA84" s="706">
        <f t="shared" si="813"/>
        <v>0</v>
      </c>
      <c r="MB84" s="706">
        <f t="shared" si="814"/>
        <v>0</v>
      </c>
      <c r="MC84" s="783"/>
      <c r="MD84" s="784">
        <f>IFERROR(MC84*$I84, 0)</f>
        <v>0</v>
      </c>
      <c r="ME84" s="782"/>
      <c r="MG84" s="783"/>
      <c r="MH84" s="784">
        <f>IFERROR(MG84*$I84, 0)</f>
        <v>0</v>
      </c>
      <c r="MI84" s="783"/>
      <c r="MJ84" s="784">
        <f>IFERROR(MI84*$I84, 0)</f>
        <v>0</v>
      </c>
      <c r="MK84" s="783"/>
      <c r="ML84" s="784">
        <f>IFERROR(MK84*$I84, 0)</f>
        <v>0</v>
      </c>
      <c r="MM84" s="783"/>
      <c r="MN84" s="784">
        <f>IFERROR(MM84*$I84, 0)</f>
        <v>0</v>
      </c>
      <c r="MO84" s="707">
        <f t="shared" si="140"/>
        <v>0</v>
      </c>
      <c r="MP84" s="784">
        <f>IFERROR(MO84*$I84, 0)</f>
        <v>0</v>
      </c>
      <c r="MQ84" s="783"/>
      <c r="MR84" s="784">
        <f>IFERROR(MQ84*$I84, 0)</f>
        <v>0</v>
      </c>
      <c r="MS84" s="707">
        <f t="shared" si="141"/>
        <v>0</v>
      </c>
      <c r="MT84" s="784">
        <f>IFERROR(MS84*$I84, 0)</f>
        <v>0</v>
      </c>
      <c r="MU84" s="706">
        <f t="shared" si="815"/>
        <v>0</v>
      </c>
      <c r="MV84" s="706">
        <f t="shared" si="816"/>
        <v>0</v>
      </c>
      <c r="MW84" s="783"/>
      <c r="MX84" s="784">
        <f>IFERROR(MW84*$I84, 0)</f>
        <v>0</v>
      </c>
      <c r="MY84" s="782"/>
      <c r="NA84" s="783"/>
      <c r="NB84" s="784">
        <f>IFERROR(NA84*$I84, 0)</f>
        <v>0</v>
      </c>
      <c r="NC84" s="783"/>
      <c r="ND84" s="784">
        <f>IFERROR(NC84*$I84, 0)</f>
        <v>0</v>
      </c>
      <c r="NE84" s="783"/>
      <c r="NF84" s="784">
        <f>IFERROR(NE84*$I84, 0)</f>
        <v>0</v>
      </c>
      <c r="NG84" s="783"/>
      <c r="NH84" s="784">
        <f>IFERROR(NG84*$I84, 0)</f>
        <v>0</v>
      </c>
      <c r="NI84" s="707">
        <f t="shared" si="142"/>
        <v>0</v>
      </c>
      <c r="NJ84" s="784">
        <f>IFERROR(NI84*$I84, 0)</f>
        <v>0</v>
      </c>
      <c r="NK84" s="783"/>
      <c r="NL84" s="784">
        <f>IFERROR(NK84*$I84, 0)</f>
        <v>0</v>
      </c>
      <c r="NM84" s="707">
        <f t="shared" si="143"/>
        <v>0</v>
      </c>
      <c r="NN84" s="784">
        <f>IFERROR(NM84*$I84, 0)</f>
        <v>0</v>
      </c>
      <c r="NO84" s="706">
        <f t="shared" si="817"/>
        <v>0</v>
      </c>
      <c r="NP84" s="706">
        <f t="shared" si="818"/>
        <v>0</v>
      </c>
      <c r="NQ84" s="783"/>
      <c r="NR84" s="784">
        <f>IFERROR(NQ84*$I84, 0)</f>
        <v>0</v>
      </c>
      <c r="NS84" s="782"/>
      <c r="NU84" s="783"/>
      <c r="NV84" s="784">
        <f>IFERROR(NU84*$I84, 0)</f>
        <v>0</v>
      </c>
      <c r="NW84" s="783"/>
      <c r="NX84" s="784">
        <f>IFERROR(NW84*$I84, 0)</f>
        <v>0</v>
      </c>
      <c r="NY84" s="783"/>
      <c r="NZ84" s="784">
        <f>IFERROR(NY84*$I84, 0)</f>
        <v>0</v>
      </c>
      <c r="OA84" s="783"/>
      <c r="OB84" s="784">
        <f>IFERROR(OA84*$I84, 0)</f>
        <v>0</v>
      </c>
      <c r="OC84" s="707">
        <f t="shared" si="144"/>
        <v>0</v>
      </c>
      <c r="OD84" s="784">
        <f>IFERROR(OC84*$I84, 0)</f>
        <v>0</v>
      </c>
      <c r="OE84" s="783"/>
      <c r="OF84" s="784">
        <f>IFERROR(OE84*$I84, 0)</f>
        <v>0</v>
      </c>
      <c r="OG84" s="707">
        <f t="shared" si="145"/>
        <v>0</v>
      </c>
      <c r="OH84" s="784">
        <f>IFERROR(OG84*$I84, 0)</f>
        <v>0</v>
      </c>
      <c r="OI84" s="706">
        <f t="shared" si="819"/>
        <v>0</v>
      </c>
      <c r="OJ84" s="706">
        <f t="shared" si="820"/>
        <v>0</v>
      </c>
      <c r="OK84" s="783"/>
      <c r="OL84" s="784">
        <f>IFERROR(OK84*$I84, 0)</f>
        <v>0</v>
      </c>
      <c r="OM84" s="782"/>
      <c r="OO84" s="783"/>
      <c r="OP84" s="784">
        <f>IFERROR(OO84*$I84, 0)</f>
        <v>0</v>
      </c>
      <c r="OQ84" s="783"/>
      <c r="OR84" s="784">
        <f>IFERROR(OQ84*$I84, 0)</f>
        <v>0</v>
      </c>
      <c r="OS84" s="783"/>
      <c r="OT84" s="784">
        <f>IFERROR(OS84*$I84, 0)</f>
        <v>0</v>
      </c>
      <c r="OU84" s="783"/>
      <c r="OV84" s="784">
        <f>IFERROR(OU84*$I84, 0)</f>
        <v>0</v>
      </c>
      <c r="OW84" s="707">
        <f t="shared" si="146"/>
        <v>0</v>
      </c>
      <c r="OX84" s="784">
        <f>IFERROR(OW84*$I84, 0)</f>
        <v>0</v>
      </c>
      <c r="OY84" s="783"/>
      <c r="OZ84" s="784">
        <f>IFERROR(OY84*$I84, 0)</f>
        <v>0</v>
      </c>
      <c r="PA84" s="707">
        <f t="shared" si="147"/>
        <v>0</v>
      </c>
      <c r="PB84" s="784">
        <f>IFERROR(PA84*$I84, 0)</f>
        <v>0</v>
      </c>
      <c r="PC84" s="706">
        <f t="shared" si="821"/>
        <v>0</v>
      </c>
      <c r="PD84" s="706">
        <f t="shared" si="822"/>
        <v>0</v>
      </c>
      <c r="PE84" s="783"/>
      <c r="PF84" s="784">
        <f>IFERROR(PE84*$I84, 0)</f>
        <v>0</v>
      </c>
      <c r="PG84" s="782"/>
      <c r="PI84" s="783"/>
      <c r="PJ84" s="784">
        <f>IFERROR(PI84*$I84, 0)</f>
        <v>0</v>
      </c>
      <c r="PK84" s="783"/>
      <c r="PL84" s="784">
        <f>IFERROR(PK84*$I84, 0)</f>
        <v>0</v>
      </c>
      <c r="PM84" s="783"/>
      <c r="PN84" s="784">
        <f>IFERROR(PM84*$I84, 0)</f>
        <v>0</v>
      </c>
      <c r="PO84" s="783"/>
      <c r="PP84" s="784">
        <f>IFERROR(PO84*$I84, 0)</f>
        <v>0</v>
      </c>
      <c r="PQ84" s="707">
        <f t="shared" si="148"/>
        <v>0</v>
      </c>
      <c r="PR84" s="784">
        <f>IFERROR(PQ84*$I84, 0)</f>
        <v>0</v>
      </c>
      <c r="PS84" s="783"/>
      <c r="PT84" s="784">
        <f>IFERROR(PS84*$I84, 0)</f>
        <v>0</v>
      </c>
      <c r="PU84" s="707">
        <f t="shared" si="149"/>
        <v>0</v>
      </c>
      <c r="PV84" s="784">
        <f>IFERROR(PU84*$I84, 0)</f>
        <v>0</v>
      </c>
      <c r="PW84" s="706">
        <f t="shared" si="823"/>
        <v>0</v>
      </c>
      <c r="PX84" s="706">
        <f t="shared" si="824"/>
        <v>0</v>
      </c>
      <c r="PY84" s="783"/>
      <c r="PZ84" s="784">
        <f>IFERROR(PY84*$I84, 0)</f>
        <v>0</v>
      </c>
      <c r="QA84" s="782"/>
      <c r="QC84" s="783"/>
      <c r="QD84" s="784">
        <f>IFERROR(QC84*$I84, 0)</f>
        <v>0</v>
      </c>
      <c r="QE84" s="783"/>
      <c r="QF84" s="784">
        <f>IFERROR(QE84*$I84, 0)</f>
        <v>0</v>
      </c>
      <c r="QG84" s="783"/>
      <c r="QH84" s="784">
        <f>IFERROR(QG84*$I84, 0)</f>
        <v>0</v>
      </c>
      <c r="QI84" s="783"/>
      <c r="QJ84" s="784">
        <f>IFERROR(QI84*$I84, 0)</f>
        <v>0</v>
      </c>
      <c r="QK84" s="707">
        <f t="shared" si="150"/>
        <v>0</v>
      </c>
      <c r="QL84" s="784">
        <f>IFERROR(QK84*$I84, 0)</f>
        <v>0</v>
      </c>
      <c r="QM84" s="783"/>
      <c r="QN84" s="784">
        <f>IFERROR(QM84*$I84, 0)</f>
        <v>0</v>
      </c>
      <c r="QO84" s="707">
        <f t="shared" si="151"/>
        <v>0</v>
      </c>
      <c r="QP84" s="784">
        <f>IFERROR(QO84*$I84, 0)</f>
        <v>0</v>
      </c>
      <c r="QQ84" s="706">
        <f t="shared" si="825"/>
        <v>0</v>
      </c>
      <c r="QR84" s="706">
        <f t="shared" si="826"/>
        <v>0</v>
      </c>
      <c r="QS84" s="783"/>
      <c r="QT84" s="784">
        <f>IFERROR(QS84*$I84, 0)</f>
        <v>0</v>
      </c>
      <c r="QU84" s="782"/>
      <c r="RA84" s="785">
        <f t="shared" si="692"/>
        <v>0</v>
      </c>
      <c r="RB84" s="785" t="e">
        <f t="shared" si="693"/>
        <v>#REF!</v>
      </c>
      <c r="RC84" s="677">
        <f t="shared" si="694"/>
        <v>0</v>
      </c>
      <c r="RD84" s="677">
        <f t="shared" si="694"/>
        <v>0</v>
      </c>
      <c r="RE84" s="677">
        <f t="shared" si="694"/>
        <v>0</v>
      </c>
      <c r="RF84" s="677">
        <f t="shared" si="694"/>
        <v>0</v>
      </c>
      <c r="RG84" s="677">
        <f t="shared" si="694"/>
        <v>0</v>
      </c>
      <c r="RH84" s="677">
        <f t="shared" si="694"/>
        <v>0</v>
      </c>
      <c r="RI84" s="677">
        <f t="shared" si="694"/>
        <v>0</v>
      </c>
      <c r="RJ84" s="677">
        <f t="shared" si="694"/>
        <v>0</v>
      </c>
      <c r="RK84" s="677" t="e">
        <f>#REF!</f>
        <v>#REF!</v>
      </c>
      <c r="RL84" s="677" t="e">
        <f>#REF!</f>
        <v>#REF!</v>
      </c>
      <c r="RM84" s="677">
        <f t="shared" si="695"/>
        <v>0</v>
      </c>
      <c r="RN84" s="677">
        <f t="shared" si="695"/>
        <v>0</v>
      </c>
      <c r="RO84" s="677">
        <f t="shared" si="695"/>
        <v>0</v>
      </c>
      <c r="RP84" s="677">
        <f t="shared" si="695"/>
        <v>0</v>
      </c>
      <c r="RQ84" s="677">
        <f t="shared" si="695"/>
        <v>0</v>
      </c>
      <c r="RR84" s="677">
        <f t="shared" si="695"/>
        <v>0</v>
      </c>
      <c r="RS84" s="677">
        <f t="shared" si="695"/>
        <v>0</v>
      </c>
      <c r="RT84" s="677">
        <f t="shared" si="695"/>
        <v>0</v>
      </c>
      <c r="RV84" s="675">
        <f t="shared" si="696"/>
        <v>0</v>
      </c>
      <c r="RW84" s="675">
        <f t="shared" si="697"/>
        <v>0</v>
      </c>
      <c r="RX84" s="675">
        <f t="shared" si="698"/>
        <v>0</v>
      </c>
      <c r="RY84" s="675">
        <f t="shared" si="699"/>
        <v>0</v>
      </c>
      <c r="RZ84" s="675">
        <f t="shared" si="700"/>
        <v>0</v>
      </c>
      <c r="SA84" s="675">
        <f t="shared" si="701"/>
        <v>0</v>
      </c>
      <c r="SB84" s="675">
        <f t="shared" si="702"/>
        <v>0</v>
      </c>
      <c r="SC84" s="675">
        <f t="shared" si="703"/>
        <v>0</v>
      </c>
      <c r="SD84" s="675" t="e">
        <f xml:space="preserve"> SUMIF(#REF!,$SD$8,#REF!)</f>
        <v>#REF!</v>
      </c>
      <c r="SE84" s="675" t="e">
        <f xml:space="preserve"> SUMIF(#REF!,$SE$8,#REF!)</f>
        <v>#REF!</v>
      </c>
      <c r="SG84" s="675">
        <f t="shared" si="704"/>
        <v>0</v>
      </c>
      <c r="SH84" s="675">
        <f t="shared" si="704"/>
        <v>0</v>
      </c>
      <c r="SI84" s="675">
        <f t="shared" si="704"/>
        <v>0</v>
      </c>
      <c r="SJ84" s="675">
        <f t="shared" si="704"/>
        <v>0</v>
      </c>
      <c r="SK84" s="675">
        <f t="shared" si="704"/>
        <v>0</v>
      </c>
      <c r="SL84" s="675">
        <f t="shared" si="704"/>
        <v>0</v>
      </c>
      <c r="SM84" s="675">
        <f t="shared" si="704"/>
        <v>0</v>
      </c>
      <c r="SN84" s="675">
        <f t="shared" si="704"/>
        <v>0</v>
      </c>
      <c r="SO84" s="675" t="e">
        <f t="shared" si="704"/>
        <v>#REF!</v>
      </c>
      <c r="SP84" s="675" t="e">
        <f t="shared" si="704"/>
        <v>#REF!</v>
      </c>
      <c r="SQ84" s="675">
        <f t="shared" si="705"/>
        <v>0</v>
      </c>
      <c r="SR84" s="675">
        <f t="shared" si="705"/>
        <v>0</v>
      </c>
      <c r="SS84" s="675">
        <f t="shared" si="705"/>
        <v>0</v>
      </c>
      <c r="ST84" s="675">
        <f t="shared" si="705"/>
        <v>0</v>
      </c>
      <c r="SU84" s="675">
        <f t="shared" si="705"/>
        <v>0</v>
      </c>
      <c r="SV84" s="675">
        <f t="shared" si="705"/>
        <v>0</v>
      </c>
      <c r="SW84" s="675">
        <f t="shared" si="705"/>
        <v>0</v>
      </c>
      <c r="SX84" s="675">
        <f t="shared" si="705"/>
        <v>0</v>
      </c>
      <c r="SY84" s="675" t="e">
        <f>#REF!*$AP84</f>
        <v>#REF!</v>
      </c>
      <c r="SZ84" s="675" t="e">
        <f>#REF!*$AP84</f>
        <v>#REF!</v>
      </c>
      <c r="TA84" s="675" t="e">
        <f>#REF!*$AP84</f>
        <v>#REF!</v>
      </c>
      <c r="TB84" s="675" t="e">
        <f>#REF!*$AP84</f>
        <v>#REF!</v>
      </c>
      <c r="TC84" s="675" t="e">
        <f>#REF!*$AP84</f>
        <v>#REF!</v>
      </c>
      <c r="TE84" s="675">
        <f t="shared" si="152"/>
        <v>0</v>
      </c>
      <c r="TF84" s="675">
        <f t="shared" si="153"/>
        <v>0</v>
      </c>
      <c r="TG84" s="675">
        <f t="shared" si="154"/>
        <v>0</v>
      </c>
      <c r="TH84" s="675">
        <f t="shared" si="155"/>
        <v>0</v>
      </c>
      <c r="TI84" s="675">
        <f t="shared" si="156"/>
        <v>0</v>
      </c>
      <c r="TJ84" s="675">
        <f t="shared" si="157"/>
        <v>0</v>
      </c>
      <c r="TK84" s="675">
        <f t="shared" si="158"/>
        <v>0</v>
      </c>
      <c r="TL84" s="675">
        <f t="shared" si="159"/>
        <v>0</v>
      </c>
      <c r="TM84" s="675">
        <f t="shared" si="160"/>
        <v>0</v>
      </c>
      <c r="TN84" s="676">
        <f t="shared" si="161"/>
        <v>0</v>
      </c>
      <c r="TP84" s="675">
        <f>IFERROR(SG84*(1+LEVEL_2!#REF!),0)</f>
        <v>0</v>
      </c>
      <c r="TQ84" s="675">
        <f>IFERROR(SH84*(1+LEVEL_2!#REF!),0)</f>
        <v>0</v>
      </c>
      <c r="TR84" s="675">
        <f>IFERROR(SI84*(1+LEVEL_2!#REF!),0)</f>
        <v>0</v>
      </c>
      <c r="TS84" s="675">
        <f>IFERROR(SJ84*(1+LEVEL_2!#REF!),0)</f>
        <v>0</v>
      </c>
      <c r="TT84" s="675">
        <f>IFERROR(SK84*(1+LEVEL_2!#REF!),0)</f>
        <v>0</v>
      </c>
      <c r="TU84" s="675">
        <f>IFERROR(SL84*(1+LEVEL_2!#REF!),0)</f>
        <v>0</v>
      </c>
      <c r="TV84" s="675">
        <f>IFERROR(SM84*(1+LEVEL_2!#REF!),0)</f>
        <v>0</v>
      </c>
      <c r="TW84" s="675">
        <f>IFERROR(SN84*(1+LEVEL_2!#REF!),0)</f>
        <v>0</v>
      </c>
      <c r="TX84" s="675">
        <f>IFERROR(SO84*(1+LEVEL_2!#REF!),0)</f>
        <v>0</v>
      </c>
      <c r="TY84" s="675">
        <f>IFERROR(SP84*(1+LEVEL_2!#REF!),0)</f>
        <v>0</v>
      </c>
      <c r="TZ84" s="675">
        <f>IFERROR(SQ84*(1+LEVEL_2!#REF!),0)</f>
        <v>0</v>
      </c>
      <c r="UA84" s="675">
        <f>IFERROR(SR84*(1+LEVEL_2!#REF!),0)</f>
        <v>0</v>
      </c>
      <c r="UB84" s="675">
        <f>IFERROR(SS84*(1+LEVEL_2!#REF!),0)</f>
        <v>0</v>
      </c>
      <c r="UC84" s="675">
        <f>IFERROR(ST84*(1+LEVEL_2!#REF!),0)</f>
        <v>0</v>
      </c>
      <c r="UD84" s="675">
        <f>IFERROR(SU84*(1+LEVEL_2!#REF!),0)</f>
        <v>0</v>
      </c>
      <c r="UE84" s="675">
        <f>IFERROR(SV84*(1+LEVEL_2!#REF!),0)</f>
        <v>0</v>
      </c>
      <c r="UF84" s="675">
        <f>IFERROR(SW84*(1+LEVEL_2!#REF!),0)</f>
        <v>0</v>
      </c>
      <c r="UG84" s="675">
        <f>IFERROR(SX84*(1+LEVEL_2!#REF!),0)</f>
        <v>0</v>
      </c>
      <c r="UH84" s="675">
        <f>IFERROR(SY84*(1+LEVEL_2!#REF!),0)</f>
        <v>0</v>
      </c>
      <c r="UI84" s="675">
        <f>IFERROR(SZ84*(1+LEVEL_2!#REF!),0)</f>
        <v>0</v>
      </c>
      <c r="UJ84" s="675">
        <f>IFERROR(TA84*(1+LEVEL_2!#REF!),0)</f>
        <v>0</v>
      </c>
      <c r="UK84" s="675">
        <f>IFERROR(TB84*(1+LEVEL_2!#REF!),0)</f>
        <v>0</v>
      </c>
      <c r="UL84" s="675">
        <f>IFERROR(TC84*(1+LEVEL_2!#REF!),0)</f>
        <v>0</v>
      </c>
      <c r="UN84" s="675">
        <f t="shared" si="162"/>
        <v>0</v>
      </c>
      <c r="UO84" s="675">
        <f t="shared" si="163"/>
        <v>0</v>
      </c>
      <c r="UP84" s="675">
        <f t="shared" si="164"/>
        <v>0</v>
      </c>
      <c r="UQ84" s="675">
        <f t="shared" si="165"/>
        <v>0</v>
      </c>
      <c r="UR84" s="675">
        <f t="shared" si="166"/>
        <v>0</v>
      </c>
      <c r="US84" s="675">
        <f t="shared" si="167"/>
        <v>0</v>
      </c>
      <c r="UT84" s="675">
        <f t="shared" si="168"/>
        <v>0</v>
      </c>
      <c r="UU84" s="675">
        <f t="shared" si="169"/>
        <v>0</v>
      </c>
      <c r="UV84" s="675">
        <f t="shared" si="170"/>
        <v>0</v>
      </c>
      <c r="UW84" s="676">
        <f t="shared" si="171"/>
        <v>0</v>
      </c>
    </row>
    <row r="85" spans="1:569" s="645" customFormat="1" ht="20.100000000000001" customHeight="1">
      <c r="A85" s="677" t="s">
        <v>118</v>
      </c>
      <c r="B85" s="677" t="s">
        <v>118</v>
      </c>
      <c r="C85" s="764" t="s">
        <v>539</v>
      </c>
      <c r="D85" s="764"/>
      <c r="E85" s="792" t="s">
        <v>540</v>
      </c>
      <c r="F85" s="793" t="s">
        <v>541</v>
      </c>
      <c r="G85" s="792" t="s">
        <v>542</v>
      </c>
      <c r="H85" s="794" t="s">
        <v>365</v>
      </c>
      <c r="I85" s="789">
        <f>Rev.1_Base!G150</f>
        <v>364.5</v>
      </c>
      <c r="J85" s="789">
        <f>Rev.1_Base!H150</f>
        <v>364.5</v>
      </c>
      <c r="K85" s="789">
        <f>Rev.1_Base!J150</f>
        <v>99</v>
      </c>
      <c r="L85" s="789">
        <f>Rev.1_Base!K150</f>
        <v>99</v>
      </c>
      <c r="M85" s="770"/>
      <c r="N85" s="771">
        <f t="shared" si="393"/>
        <v>364.5</v>
      </c>
      <c r="O85" s="772">
        <f t="shared" si="394"/>
        <v>0</v>
      </c>
      <c r="Q85" s="789">
        <f>Rev.1_Base!M150</f>
        <v>0</v>
      </c>
      <c r="R85" s="795">
        <f>Rev.1_Base!O150</f>
        <v>99</v>
      </c>
      <c r="S85" s="795">
        <f>Rev.1_Base!Q150</f>
        <v>265.5</v>
      </c>
      <c r="T85" s="795">
        <f>Rev.1_Base!S150</f>
        <v>0</v>
      </c>
      <c r="U85" s="795">
        <f>Rev.1_Base!U150</f>
        <v>0</v>
      </c>
      <c r="V85" s="795">
        <f>Rev.1_Base!W150</f>
        <v>0</v>
      </c>
      <c r="W85" s="795">
        <f>Rev.1_Base!Y150</f>
        <v>0</v>
      </c>
      <c r="X85" s="795">
        <f>Rev.1_Base!AA150</f>
        <v>0</v>
      </c>
      <c r="Y85" s="690"/>
      <c r="Z85" s="690"/>
      <c r="AA85" s="690"/>
      <c r="AB85" s="690"/>
      <c r="AC85" s="690"/>
      <c r="AD85" s="690"/>
      <c r="AE85" s="690"/>
      <c r="AF85" s="691"/>
      <c r="AH85" s="774">
        <f t="shared" si="708"/>
        <v>8000</v>
      </c>
      <c r="AI85" s="775">
        <f t="shared" si="709"/>
        <v>2916000</v>
      </c>
      <c r="AJ85" s="774">
        <f t="shared" si="710"/>
        <v>11000</v>
      </c>
      <c r="AK85" s="775">
        <f t="shared" si="711"/>
        <v>4009500</v>
      </c>
      <c r="AL85" s="774">
        <f t="shared" si="712"/>
        <v>0</v>
      </c>
      <c r="AM85" s="775">
        <f t="shared" si="713"/>
        <v>0</v>
      </c>
      <c r="AN85" s="774">
        <f t="shared" si="714"/>
        <v>0</v>
      </c>
      <c r="AO85" s="775">
        <f t="shared" si="715"/>
        <v>0</v>
      </c>
      <c r="AP85" s="693">
        <f t="shared" si="99"/>
        <v>19000</v>
      </c>
      <c r="AQ85" s="775">
        <f t="shared" si="716"/>
        <v>6925500</v>
      </c>
      <c r="AR85" s="774">
        <f t="shared" si="717"/>
        <v>3232.3821250000001</v>
      </c>
      <c r="AS85" s="775">
        <f t="shared" si="718"/>
        <v>1178203.2845625</v>
      </c>
      <c r="AT85" s="776">
        <f t="shared" si="719"/>
        <v>26678.858550000001</v>
      </c>
      <c r="AU85" s="776">
        <f t="shared" si="720"/>
        <v>44464.76425</v>
      </c>
      <c r="AV85" s="693">
        <f t="shared" si="103"/>
        <v>22232.382125</v>
      </c>
      <c r="AW85" s="775">
        <f t="shared" si="172"/>
        <v>2641206.99645</v>
      </c>
      <c r="AX85" s="775">
        <f t="shared" si="721"/>
        <v>4402011.6607499998</v>
      </c>
      <c r="AY85" s="775">
        <f t="shared" si="722"/>
        <v>16207406.569125</v>
      </c>
      <c r="AZ85" s="775">
        <f t="shared" si="722"/>
        <v>8103703.2845625002</v>
      </c>
      <c r="BA85" s="693">
        <f t="shared" si="723"/>
        <v>8103703.2845625002</v>
      </c>
      <c r="BB85" s="693">
        <f t="shared" si="724"/>
        <v>0</v>
      </c>
      <c r="BC85" s="774">
        <f t="shared" si="725"/>
        <v>0</v>
      </c>
      <c r="BD85" s="775">
        <f t="shared" si="726"/>
        <v>0</v>
      </c>
      <c r="BE85" s="777"/>
      <c r="BG85" s="790">
        <f t="shared" ref="BG85" si="827">AH85</f>
        <v>8000</v>
      </c>
      <c r="BH85" s="790">
        <f t="shared" si="727"/>
        <v>2916000</v>
      </c>
      <c r="BI85" s="774">
        <v>2880</v>
      </c>
      <c r="BJ85" s="775">
        <f t="shared" si="728"/>
        <v>1049760</v>
      </c>
      <c r="BK85" s="774">
        <v>1920</v>
      </c>
      <c r="BL85" s="775">
        <f t="shared" si="729"/>
        <v>699840</v>
      </c>
      <c r="BM85" s="774">
        <v>660.2151630249549</v>
      </c>
      <c r="BN85" s="775">
        <f t="shared" si="730"/>
        <v>240648.42692259606</v>
      </c>
      <c r="BO85" s="693">
        <f t="shared" si="105"/>
        <v>13460.215163024955</v>
      </c>
      <c r="BP85" s="775">
        <f t="shared" si="731"/>
        <v>4906248.4269225961</v>
      </c>
      <c r="BQ85" s="774">
        <f t="shared" si="732"/>
        <v>1775.2226738963418</v>
      </c>
      <c r="BR85" s="775">
        <f t="shared" si="733"/>
        <v>647068.66463521658</v>
      </c>
      <c r="BS85" s="693">
        <f t="shared" si="107"/>
        <v>15235.437836921297</v>
      </c>
      <c r="BT85" s="775">
        <f t="shared" si="734"/>
        <v>5553317.0915578129</v>
      </c>
      <c r="BU85" s="693">
        <f t="shared" si="735"/>
        <v>5553317.0915578129</v>
      </c>
      <c r="BV85" s="693">
        <f t="shared" si="736"/>
        <v>0</v>
      </c>
      <c r="BW85" s="774"/>
      <c r="BX85" s="775">
        <f t="shared" si="737"/>
        <v>0</v>
      </c>
      <c r="BY85" s="777"/>
      <c r="CA85" s="815">
        <f>'동해기지(건축)'!BP847</f>
        <v>9500</v>
      </c>
      <c r="CB85" s="804">
        <f t="shared" si="738"/>
        <v>3462750</v>
      </c>
      <c r="CC85" s="718">
        <f>'동해기지(건축)'!BQ850</f>
        <v>45000</v>
      </c>
      <c r="CD85" s="745">
        <f t="shared" si="739"/>
        <v>16402500</v>
      </c>
      <c r="CE85" s="718"/>
      <c r="CF85" s="745">
        <f t="shared" si="740"/>
        <v>0</v>
      </c>
      <c r="CG85" s="718">
        <f>'동해기지(건축)'!BR847</f>
        <v>5000</v>
      </c>
      <c r="CH85" s="745">
        <f t="shared" si="741"/>
        <v>1822500</v>
      </c>
      <c r="CI85" s="746">
        <f t="shared" si="108"/>
        <v>59500</v>
      </c>
      <c r="CJ85" s="745">
        <f t="shared" si="742"/>
        <v>21687750</v>
      </c>
      <c r="CK85" s="718"/>
      <c r="CL85" s="745">
        <f t="shared" si="743"/>
        <v>0</v>
      </c>
      <c r="CM85" s="746">
        <f t="shared" si="109"/>
        <v>59500</v>
      </c>
      <c r="CN85" s="745">
        <f t="shared" si="744"/>
        <v>21687750</v>
      </c>
      <c r="CO85" s="699">
        <f t="shared" si="745"/>
        <v>0</v>
      </c>
      <c r="CP85" s="699">
        <f t="shared" si="745"/>
        <v>5890500</v>
      </c>
      <c r="CQ85" s="699">
        <f t="shared" si="745"/>
        <v>15797250</v>
      </c>
      <c r="CR85" s="699">
        <f t="shared" si="745"/>
        <v>0</v>
      </c>
      <c r="CS85" s="700">
        <f t="shared" si="745"/>
        <v>0</v>
      </c>
      <c r="CT85" s="699">
        <f t="shared" si="745"/>
        <v>0</v>
      </c>
      <c r="CU85" s="699">
        <f t="shared" si="745"/>
        <v>0</v>
      </c>
      <c r="CV85" s="700">
        <f t="shared" si="746"/>
        <v>0</v>
      </c>
      <c r="CW85" s="697"/>
      <c r="CX85" s="696">
        <f t="shared" si="747"/>
        <v>0</v>
      </c>
      <c r="CY85" s="701"/>
      <c r="DA85" s="778">
        <f>IFERROR(VLOOKUP($C85,정민건설!$A$13:$AM$154,28,FALSE),0)</f>
        <v>8000</v>
      </c>
      <c r="DB85" s="775">
        <f t="shared" si="748"/>
        <v>2916000</v>
      </c>
      <c r="DC85" s="778">
        <f>IFERROR(VLOOKUP($C85,정민건설!$A$13:$AM$154,30,FALSE),0)</f>
        <v>11000</v>
      </c>
      <c r="DD85" s="775">
        <f t="shared" si="749"/>
        <v>4009500</v>
      </c>
      <c r="DE85" s="774">
        <f>IFERROR(VLOOKUP($C85,정민건설!$A$13:$AM$154,32,FALSE),0)</f>
        <v>0</v>
      </c>
      <c r="DF85" s="775">
        <f t="shared" si="750"/>
        <v>0</v>
      </c>
      <c r="DG85" s="774">
        <f>IFERROR(VLOOKUP($C85,정민건설!$A$13:$AM$154,34,FALSE),0)</f>
        <v>0</v>
      </c>
      <c r="DH85" s="775">
        <f t="shared" si="751"/>
        <v>0</v>
      </c>
      <c r="DI85" s="693">
        <f t="shared" si="110"/>
        <v>19000</v>
      </c>
      <c r="DJ85" s="775">
        <f t="shared" si="752"/>
        <v>6925500</v>
      </c>
      <c r="DK85" s="778">
        <f>IFERROR(DL85/$I85,)</f>
        <v>3232.3821250000001</v>
      </c>
      <c r="DL85" s="779">
        <f t="shared" si="753"/>
        <v>1178203.2845625</v>
      </c>
      <c r="DM85" s="693">
        <f t="shared" si="112"/>
        <v>22232.382125</v>
      </c>
      <c r="DN85" s="775">
        <f t="shared" si="754"/>
        <v>8103703.2845625002</v>
      </c>
      <c r="DO85" s="693">
        <f t="shared" si="755"/>
        <v>8103703.2845625002</v>
      </c>
      <c r="DP85" s="693">
        <f t="shared" si="756"/>
        <v>0</v>
      </c>
      <c r="DQ85" s="774"/>
      <c r="DR85" s="775">
        <f t="shared" si="757"/>
        <v>0</v>
      </c>
      <c r="DS85" s="777"/>
      <c r="DU85" s="774">
        <f>IFERROR(VLOOKUP($C85,[1]영만종합건설!$A$13:$AN$154,28,FALSE),0)</f>
        <v>33000</v>
      </c>
      <c r="DV85" s="780">
        <f t="shared" si="758"/>
        <v>12028500</v>
      </c>
      <c r="DW85" s="774">
        <f>IFERROR(VLOOKUP($C85,[1]영만종합건설!$A$13:$AN$154,30,FALSE),0)</f>
        <v>30000</v>
      </c>
      <c r="DX85" s="780">
        <f t="shared" si="759"/>
        <v>10935000</v>
      </c>
      <c r="DY85" s="778">
        <f>IFERROR(VLOOKUP($C85,[1]영만종합건설!$A$13:$AN$154,32,FALSE),0)</f>
        <v>10000</v>
      </c>
      <c r="DZ85" s="780">
        <f t="shared" si="760"/>
        <v>3645000</v>
      </c>
      <c r="EA85" s="778">
        <f>IFERROR(VLOOKUP($C85,[1]영만종합건설!$A$13:$AN$154,34,FALSE),0)</f>
        <v>0</v>
      </c>
      <c r="EB85" s="780">
        <f t="shared" si="761"/>
        <v>0</v>
      </c>
      <c r="EC85" s="703">
        <f t="shared" si="113"/>
        <v>73000</v>
      </c>
      <c r="ED85" s="780">
        <f t="shared" si="762"/>
        <v>26608500</v>
      </c>
      <c r="EE85" s="778">
        <f>IFERROR(EF85/$I85,)</f>
        <v>10905.36125</v>
      </c>
      <c r="EF85" s="779">
        <f t="shared" si="114"/>
        <v>3975004.1756249997</v>
      </c>
      <c r="EG85" s="703">
        <f t="shared" si="115"/>
        <v>83905.361250000002</v>
      </c>
      <c r="EH85" s="780">
        <f t="shared" si="763"/>
        <v>30583504.175625</v>
      </c>
      <c r="EI85" s="703">
        <f t="shared" si="764"/>
        <v>30583504.175625</v>
      </c>
      <c r="EJ85" s="703">
        <f t="shared" si="765"/>
        <v>0</v>
      </c>
      <c r="EK85" s="778"/>
      <c r="EL85" s="780">
        <f t="shared" si="766"/>
        <v>0</v>
      </c>
      <c r="EM85" s="781"/>
      <c r="EO85" s="778">
        <f>IFERROR(VLOOKUP($C85,[1]부강종합건설!$A$13:$AM$154,28,FALSE),0)</f>
        <v>15000</v>
      </c>
      <c r="EP85" s="780">
        <f t="shared" si="767"/>
        <v>5467500</v>
      </c>
      <c r="EQ85" s="778">
        <f>IFERROR(VLOOKUP($C85,[1]부강종합건설!$A$13:$AM$154,30,FALSE),0)</f>
        <v>15000</v>
      </c>
      <c r="ER85" s="780">
        <f t="shared" si="768"/>
        <v>5467500</v>
      </c>
      <c r="ES85" s="778">
        <f>IFERROR(VLOOKUP($C85,[1]부강종합건설!$A$13:$AM$154,32,FALSE),0)</f>
        <v>0</v>
      </c>
      <c r="ET85" s="780">
        <f t="shared" si="769"/>
        <v>0</v>
      </c>
      <c r="EU85" s="778">
        <f>IFERROR(VLOOKUP($C85,[1]부강종합건설!$A$13:$AM$154,34,FALSE),0)</f>
        <v>4180</v>
      </c>
      <c r="EV85" s="780">
        <f t="shared" si="770"/>
        <v>1523610</v>
      </c>
      <c r="EW85" s="703">
        <f t="shared" si="116"/>
        <v>34180</v>
      </c>
      <c r="EX85" s="780">
        <f t="shared" si="771"/>
        <v>12458610</v>
      </c>
      <c r="EY85" s="778">
        <f>IFERROR(EZ85/$I85,)</f>
        <v>5217.4882250000001</v>
      </c>
      <c r="EZ85" s="779">
        <f t="shared" si="117"/>
        <v>1901774.4580125001</v>
      </c>
      <c r="FA85" s="703">
        <f t="shared" si="118"/>
        <v>39397.488225000001</v>
      </c>
      <c r="FB85" s="780">
        <f t="shared" si="772"/>
        <v>14360384.458012501</v>
      </c>
      <c r="FC85" s="703">
        <f t="shared" si="773"/>
        <v>14360384.458012501</v>
      </c>
      <c r="FD85" s="703">
        <f t="shared" si="774"/>
        <v>0</v>
      </c>
      <c r="FE85" s="778"/>
      <c r="FF85" s="780">
        <f t="shared" si="775"/>
        <v>0</v>
      </c>
      <c r="FG85" s="782"/>
      <c r="FI85" s="774">
        <f>IFERROR(VLOOKUP($C85,[1]대도엔지니어링!$A$13:$AN$154,28,FALSE),0)</f>
        <v>13310</v>
      </c>
      <c r="FJ85" s="775">
        <f t="shared" si="776"/>
        <v>4851495</v>
      </c>
      <c r="FK85" s="774">
        <f>IFERROR(VLOOKUP($C85,[1]대도엔지니어링!$A$13:$AN$154,30,FALSE),0)</f>
        <v>7018</v>
      </c>
      <c r="FL85" s="775">
        <f t="shared" si="777"/>
        <v>2558061</v>
      </c>
      <c r="FM85" s="774">
        <f>IFERROR(VLOOKUP($C85,[1]대도엔지니어링!$A$13:$AN$154,32,FALSE),0)</f>
        <v>0</v>
      </c>
      <c r="FN85" s="775">
        <f t="shared" si="778"/>
        <v>0</v>
      </c>
      <c r="FO85" s="774">
        <f>IFERROR(VLOOKUP($C85,[1]대도엔지니어링!$A$13:$AN$154,34,FALSE),0)</f>
        <v>560</v>
      </c>
      <c r="FP85" s="775">
        <f t="shared" si="779"/>
        <v>204120</v>
      </c>
      <c r="FQ85" s="693">
        <f t="shared" si="119"/>
        <v>20888</v>
      </c>
      <c r="FR85" s="775">
        <f t="shared" si="780"/>
        <v>7613676</v>
      </c>
      <c r="FS85" s="774">
        <f t="shared" si="120"/>
        <v>1670.505852421094</v>
      </c>
      <c r="FT85" s="775">
        <f>IFERROR(FS85*$I85, 0)</f>
        <v>608899.38320748881</v>
      </c>
      <c r="FU85" s="693">
        <f t="shared" si="121"/>
        <v>22558.505852421094</v>
      </c>
      <c r="FV85" s="775">
        <f t="shared" si="781"/>
        <v>8222575.3832074888</v>
      </c>
      <c r="FW85" s="693">
        <f t="shared" si="782"/>
        <v>8222575.3832074888</v>
      </c>
      <c r="FX85" s="693">
        <f t="shared" si="783"/>
        <v>0</v>
      </c>
      <c r="FY85" s="774"/>
      <c r="FZ85" s="775">
        <f t="shared" si="784"/>
        <v>0</v>
      </c>
      <c r="GA85" s="782"/>
      <c r="GC85" s="774">
        <f>IFERROR(VLOOKUP($C85,[1]부명엔지니어링!$A$13:$AN$154,28,FALSE),0)</f>
        <v>40000</v>
      </c>
      <c r="GD85" s="775">
        <f t="shared" si="785"/>
        <v>14580000</v>
      </c>
      <c r="GE85" s="774">
        <f>IFERROR(VLOOKUP($C85,[1]부명엔지니어링!$A$13:$AN$154,30,FALSE),0)</f>
        <v>30000</v>
      </c>
      <c r="GF85" s="775">
        <f t="shared" si="786"/>
        <v>10935000</v>
      </c>
      <c r="GG85" s="774">
        <f>IFERROR(VLOOKUP($C85,[1]부명엔지니어링!$A$13:$AN$154,32,FALSE),0)</f>
        <v>0</v>
      </c>
      <c r="GH85" s="775">
        <f t="shared" si="787"/>
        <v>0</v>
      </c>
      <c r="GI85" s="774">
        <f>IFERROR(VLOOKUP($C85,[1]부명엔지니어링!$A$13:$AN$154,34,FALSE),0)</f>
        <v>0</v>
      </c>
      <c r="GJ85" s="775">
        <f t="shared" si="788"/>
        <v>0</v>
      </c>
      <c r="GK85" s="693">
        <f t="shared" si="122"/>
        <v>70000</v>
      </c>
      <c r="GL85" s="775">
        <f t="shared" si="789"/>
        <v>25515000</v>
      </c>
      <c r="GM85" s="774">
        <f>IFERROR(GN85/$I85,)</f>
        <v>10805.95125</v>
      </c>
      <c r="GN85" s="775">
        <f t="shared" si="123"/>
        <v>3938769.2306249999</v>
      </c>
      <c r="GO85" s="693">
        <f t="shared" si="124"/>
        <v>80805.951249999998</v>
      </c>
      <c r="GP85" s="775">
        <f t="shared" si="790"/>
        <v>29453769.230625</v>
      </c>
      <c r="GQ85" s="693">
        <f t="shared" si="791"/>
        <v>29453769.230625</v>
      </c>
      <c r="GR85" s="693">
        <f t="shared" si="792"/>
        <v>0</v>
      </c>
      <c r="GS85" s="774"/>
      <c r="GT85" s="775">
        <f t="shared" si="793"/>
        <v>0</v>
      </c>
      <c r="GU85" s="782"/>
      <c r="GW85" s="790">
        <f>AH85</f>
        <v>8000</v>
      </c>
      <c r="GX85" s="790">
        <f t="shared" si="794"/>
        <v>2916000</v>
      </c>
      <c r="GY85" s="790">
        <f>AJ85</f>
        <v>11000</v>
      </c>
      <c r="GZ85" s="790">
        <f t="shared" si="795"/>
        <v>4009500</v>
      </c>
      <c r="HA85" s="790">
        <f>AL85</f>
        <v>0</v>
      </c>
      <c r="HB85" s="790">
        <f t="shared" si="796"/>
        <v>0</v>
      </c>
      <c r="HC85" s="790">
        <f>AN85</f>
        <v>0</v>
      </c>
      <c r="HD85" s="790">
        <f t="shared" si="797"/>
        <v>0</v>
      </c>
      <c r="HE85" s="790">
        <f t="shared" si="125"/>
        <v>19000</v>
      </c>
      <c r="HF85" s="790">
        <f t="shared" si="798"/>
        <v>6925500</v>
      </c>
      <c r="HG85" s="790">
        <f>IFERROR(HH85/$I85,)</f>
        <v>3232.3821250000001</v>
      </c>
      <c r="HH85" s="790">
        <f t="shared" si="126"/>
        <v>1178203.2845625</v>
      </c>
      <c r="HI85" s="790">
        <f t="shared" si="127"/>
        <v>22232.382125</v>
      </c>
      <c r="HJ85" s="790">
        <f t="shared" si="799"/>
        <v>8103703.2845625002</v>
      </c>
      <c r="HK85" s="790">
        <f t="shared" si="800"/>
        <v>8103703.2845625002</v>
      </c>
      <c r="HL85" s="790">
        <f t="shared" si="801"/>
        <v>0</v>
      </c>
      <c r="HM85" s="790"/>
      <c r="HN85" s="790">
        <f t="shared" si="802"/>
        <v>0</v>
      </c>
      <c r="HO85" s="791" t="s">
        <v>480</v>
      </c>
      <c r="HQ85" s="783"/>
      <c r="HR85" s="784">
        <f>IFERROR(HQ85*$I85, 0)</f>
        <v>0</v>
      </c>
      <c r="HS85" s="783"/>
      <c r="HT85" s="784">
        <f>IFERROR(HS85*$I85, 0)</f>
        <v>0</v>
      </c>
      <c r="HU85" s="783"/>
      <c r="HV85" s="784">
        <f>IFERROR(HU85*$I85, 0)</f>
        <v>0</v>
      </c>
      <c r="HW85" s="783"/>
      <c r="HX85" s="784">
        <f>IFERROR(HW85*$I85, 0)</f>
        <v>0</v>
      </c>
      <c r="HY85" s="707">
        <f t="shared" si="128"/>
        <v>0</v>
      </c>
      <c r="HZ85" s="784">
        <f>IFERROR(HY85*$I85, 0)</f>
        <v>0</v>
      </c>
      <c r="IA85" s="783"/>
      <c r="IB85" s="784">
        <f>IFERROR(IA85*$I85, 0)</f>
        <v>0</v>
      </c>
      <c r="IC85" s="707">
        <f t="shared" si="129"/>
        <v>0</v>
      </c>
      <c r="ID85" s="784">
        <f>IFERROR(IC85*$I85, 0)</f>
        <v>0</v>
      </c>
      <c r="IE85" s="706">
        <f t="shared" si="803"/>
        <v>0</v>
      </c>
      <c r="IF85" s="706">
        <f t="shared" si="804"/>
        <v>0</v>
      </c>
      <c r="IG85" s="783"/>
      <c r="IH85" s="784">
        <f>IFERROR(IG85*$I85, 0)</f>
        <v>0</v>
      </c>
      <c r="II85" s="782"/>
      <c r="IK85" s="783"/>
      <c r="IL85" s="784">
        <f>IFERROR(IK85*$I85, 0)</f>
        <v>0</v>
      </c>
      <c r="IM85" s="783"/>
      <c r="IN85" s="784">
        <f>IFERROR(IM85*$I85, 0)</f>
        <v>0</v>
      </c>
      <c r="IO85" s="783"/>
      <c r="IP85" s="784">
        <f>IFERROR(IO85*$I85, 0)</f>
        <v>0</v>
      </c>
      <c r="IQ85" s="783"/>
      <c r="IR85" s="784">
        <f>IFERROR(IQ85*$I85, 0)</f>
        <v>0</v>
      </c>
      <c r="IS85" s="707">
        <f t="shared" si="130"/>
        <v>0</v>
      </c>
      <c r="IT85" s="784">
        <f>IFERROR(IS85*$I85, 0)</f>
        <v>0</v>
      </c>
      <c r="IU85" s="783"/>
      <c r="IV85" s="784">
        <f>IFERROR(IU85*$I85, 0)</f>
        <v>0</v>
      </c>
      <c r="IW85" s="707">
        <f t="shared" si="131"/>
        <v>0</v>
      </c>
      <c r="IX85" s="784">
        <f>IFERROR(IW85*$I85, 0)</f>
        <v>0</v>
      </c>
      <c r="IY85" s="706">
        <f t="shared" si="805"/>
        <v>0</v>
      </c>
      <c r="IZ85" s="706">
        <f t="shared" si="806"/>
        <v>0</v>
      </c>
      <c r="JA85" s="783"/>
      <c r="JB85" s="784">
        <f>IFERROR(JA85*$I85, 0)</f>
        <v>0</v>
      </c>
      <c r="JC85" s="782"/>
      <c r="JE85" s="783"/>
      <c r="JF85" s="784">
        <f>IFERROR(JE85*$I85, 0)</f>
        <v>0</v>
      </c>
      <c r="JG85" s="783"/>
      <c r="JH85" s="784">
        <f>IFERROR(JG85*$I85, 0)</f>
        <v>0</v>
      </c>
      <c r="JI85" s="783"/>
      <c r="JJ85" s="784">
        <f>IFERROR(JI85*$I85, 0)</f>
        <v>0</v>
      </c>
      <c r="JK85" s="783"/>
      <c r="JL85" s="784">
        <f>IFERROR(JK85*$I85, 0)</f>
        <v>0</v>
      </c>
      <c r="JM85" s="707">
        <f t="shared" si="132"/>
        <v>0</v>
      </c>
      <c r="JN85" s="784">
        <f>IFERROR(JM85*$I85, 0)</f>
        <v>0</v>
      </c>
      <c r="JO85" s="783"/>
      <c r="JP85" s="784">
        <f>IFERROR(JO85*$I85, 0)</f>
        <v>0</v>
      </c>
      <c r="JQ85" s="707">
        <f t="shared" si="133"/>
        <v>0</v>
      </c>
      <c r="JR85" s="784">
        <f>IFERROR(JQ85*$I85, 0)</f>
        <v>0</v>
      </c>
      <c r="JS85" s="706">
        <f t="shared" si="807"/>
        <v>0</v>
      </c>
      <c r="JT85" s="706">
        <f t="shared" si="808"/>
        <v>0</v>
      </c>
      <c r="JU85" s="783"/>
      <c r="JV85" s="784">
        <f>IFERROR(JU85*$I85, 0)</f>
        <v>0</v>
      </c>
      <c r="JW85" s="782"/>
      <c r="JY85" s="783"/>
      <c r="JZ85" s="784">
        <f>IFERROR(JY85*$I85, 0)</f>
        <v>0</v>
      </c>
      <c r="KA85" s="783"/>
      <c r="KB85" s="784">
        <f>IFERROR(KA85*$I85, 0)</f>
        <v>0</v>
      </c>
      <c r="KC85" s="783"/>
      <c r="KD85" s="784">
        <f>IFERROR(KC85*$I85, 0)</f>
        <v>0</v>
      </c>
      <c r="KE85" s="783"/>
      <c r="KF85" s="784">
        <f>IFERROR(KE85*$I85, 0)</f>
        <v>0</v>
      </c>
      <c r="KG85" s="707">
        <f t="shared" si="134"/>
        <v>0</v>
      </c>
      <c r="KH85" s="784">
        <f>IFERROR(KG85*$I85, 0)</f>
        <v>0</v>
      </c>
      <c r="KI85" s="783"/>
      <c r="KJ85" s="784">
        <f>IFERROR(KI85*$I85, 0)</f>
        <v>0</v>
      </c>
      <c r="KK85" s="707">
        <f t="shared" si="135"/>
        <v>0</v>
      </c>
      <c r="KL85" s="784">
        <f>IFERROR(KK85*$I85, 0)</f>
        <v>0</v>
      </c>
      <c r="KM85" s="706">
        <f t="shared" si="809"/>
        <v>0</v>
      </c>
      <c r="KN85" s="706">
        <f t="shared" si="810"/>
        <v>0</v>
      </c>
      <c r="KO85" s="783"/>
      <c r="KP85" s="784">
        <f>IFERROR(KO85*$I85, 0)</f>
        <v>0</v>
      </c>
      <c r="KQ85" s="782"/>
      <c r="KS85" s="783"/>
      <c r="KT85" s="784">
        <f>IFERROR(KS85*$I85, 0)</f>
        <v>0</v>
      </c>
      <c r="KU85" s="783"/>
      <c r="KV85" s="784">
        <f>IFERROR(KU85*$I85, 0)</f>
        <v>0</v>
      </c>
      <c r="KW85" s="783"/>
      <c r="KX85" s="784">
        <f>IFERROR(KW85*$I85, 0)</f>
        <v>0</v>
      </c>
      <c r="KY85" s="783"/>
      <c r="KZ85" s="784">
        <f>IFERROR(KY85*$I85, 0)</f>
        <v>0</v>
      </c>
      <c r="LA85" s="707">
        <f t="shared" si="136"/>
        <v>0</v>
      </c>
      <c r="LB85" s="784">
        <f>IFERROR(LA85*$I85, 0)</f>
        <v>0</v>
      </c>
      <c r="LC85" s="783"/>
      <c r="LD85" s="784">
        <f>IFERROR(LC85*$I85, 0)</f>
        <v>0</v>
      </c>
      <c r="LE85" s="707">
        <f t="shared" si="137"/>
        <v>0</v>
      </c>
      <c r="LF85" s="784">
        <f>IFERROR(LE85*$I85, 0)</f>
        <v>0</v>
      </c>
      <c r="LG85" s="706">
        <f t="shared" si="811"/>
        <v>0</v>
      </c>
      <c r="LH85" s="706">
        <f t="shared" si="812"/>
        <v>0</v>
      </c>
      <c r="LI85" s="783"/>
      <c r="LJ85" s="784">
        <f>IFERROR(LI85*$I85, 0)</f>
        <v>0</v>
      </c>
      <c r="LK85" s="782"/>
      <c r="LM85" s="783"/>
      <c r="LN85" s="784">
        <f>IFERROR(LM85*$I85, 0)</f>
        <v>0</v>
      </c>
      <c r="LO85" s="783"/>
      <c r="LP85" s="784">
        <f>IFERROR(LO85*$I85, 0)</f>
        <v>0</v>
      </c>
      <c r="LQ85" s="783"/>
      <c r="LR85" s="784">
        <f>IFERROR(LQ85*$I85, 0)</f>
        <v>0</v>
      </c>
      <c r="LS85" s="783"/>
      <c r="LT85" s="784">
        <f>IFERROR(LS85*$I85, 0)</f>
        <v>0</v>
      </c>
      <c r="LU85" s="707">
        <f t="shared" si="138"/>
        <v>0</v>
      </c>
      <c r="LV85" s="784">
        <f>IFERROR(LU85*$I85, 0)</f>
        <v>0</v>
      </c>
      <c r="LW85" s="783"/>
      <c r="LX85" s="784">
        <f>IFERROR(LW85*$I85, 0)</f>
        <v>0</v>
      </c>
      <c r="LY85" s="707">
        <f t="shared" si="139"/>
        <v>0</v>
      </c>
      <c r="LZ85" s="784">
        <f>IFERROR(LY85*$I85, 0)</f>
        <v>0</v>
      </c>
      <c r="MA85" s="706">
        <f t="shared" si="813"/>
        <v>0</v>
      </c>
      <c r="MB85" s="706">
        <f t="shared" si="814"/>
        <v>0</v>
      </c>
      <c r="MC85" s="783"/>
      <c r="MD85" s="784">
        <f>IFERROR(MC85*$I85, 0)</f>
        <v>0</v>
      </c>
      <c r="ME85" s="782"/>
      <c r="MG85" s="783"/>
      <c r="MH85" s="784">
        <f>IFERROR(MG85*$I85, 0)</f>
        <v>0</v>
      </c>
      <c r="MI85" s="783"/>
      <c r="MJ85" s="784">
        <f>IFERROR(MI85*$I85, 0)</f>
        <v>0</v>
      </c>
      <c r="MK85" s="783"/>
      <c r="ML85" s="784">
        <f>IFERROR(MK85*$I85, 0)</f>
        <v>0</v>
      </c>
      <c r="MM85" s="783"/>
      <c r="MN85" s="784">
        <f>IFERROR(MM85*$I85, 0)</f>
        <v>0</v>
      </c>
      <c r="MO85" s="707">
        <f t="shared" si="140"/>
        <v>0</v>
      </c>
      <c r="MP85" s="784">
        <f>IFERROR(MO85*$I85, 0)</f>
        <v>0</v>
      </c>
      <c r="MQ85" s="783"/>
      <c r="MR85" s="784">
        <f>IFERROR(MQ85*$I85, 0)</f>
        <v>0</v>
      </c>
      <c r="MS85" s="707">
        <f t="shared" si="141"/>
        <v>0</v>
      </c>
      <c r="MT85" s="784">
        <f>IFERROR(MS85*$I85, 0)</f>
        <v>0</v>
      </c>
      <c r="MU85" s="706">
        <f t="shared" si="815"/>
        <v>0</v>
      </c>
      <c r="MV85" s="706">
        <f t="shared" si="816"/>
        <v>0</v>
      </c>
      <c r="MW85" s="783"/>
      <c r="MX85" s="784">
        <f>IFERROR(MW85*$I85, 0)</f>
        <v>0</v>
      </c>
      <c r="MY85" s="782"/>
      <c r="NA85" s="783"/>
      <c r="NB85" s="784">
        <f>IFERROR(NA85*$I85, 0)</f>
        <v>0</v>
      </c>
      <c r="NC85" s="783"/>
      <c r="ND85" s="784">
        <f>IFERROR(NC85*$I85, 0)</f>
        <v>0</v>
      </c>
      <c r="NE85" s="783"/>
      <c r="NF85" s="784">
        <f>IFERROR(NE85*$I85, 0)</f>
        <v>0</v>
      </c>
      <c r="NG85" s="783"/>
      <c r="NH85" s="784">
        <f>IFERROR(NG85*$I85, 0)</f>
        <v>0</v>
      </c>
      <c r="NI85" s="707">
        <f t="shared" si="142"/>
        <v>0</v>
      </c>
      <c r="NJ85" s="784">
        <f>IFERROR(NI85*$I85, 0)</f>
        <v>0</v>
      </c>
      <c r="NK85" s="783"/>
      <c r="NL85" s="784">
        <f>IFERROR(NK85*$I85, 0)</f>
        <v>0</v>
      </c>
      <c r="NM85" s="707">
        <f t="shared" si="143"/>
        <v>0</v>
      </c>
      <c r="NN85" s="784">
        <f>IFERROR(NM85*$I85, 0)</f>
        <v>0</v>
      </c>
      <c r="NO85" s="706">
        <f t="shared" si="817"/>
        <v>0</v>
      </c>
      <c r="NP85" s="706">
        <f t="shared" si="818"/>
        <v>0</v>
      </c>
      <c r="NQ85" s="783"/>
      <c r="NR85" s="784">
        <f>IFERROR(NQ85*$I85, 0)</f>
        <v>0</v>
      </c>
      <c r="NS85" s="782"/>
      <c r="NU85" s="783"/>
      <c r="NV85" s="784">
        <f>IFERROR(NU85*$I85, 0)</f>
        <v>0</v>
      </c>
      <c r="NW85" s="783"/>
      <c r="NX85" s="784">
        <f>IFERROR(NW85*$I85, 0)</f>
        <v>0</v>
      </c>
      <c r="NY85" s="783"/>
      <c r="NZ85" s="784">
        <f>IFERROR(NY85*$I85, 0)</f>
        <v>0</v>
      </c>
      <c r="OA85" s="783"/>
      <c r="OB85" s="784">
        <f>IFERROR(OA85*$I85, 0)</f>
        <v>0</v>
      </c>
      <c r="OC85" s="707">
        <f t="shared" si="144"/>
        <v>0</v>
      </c>
      <c r="OD85" s="784">
        <f>IFERROR(OC85*$I85, 0)</f>
        <v>0</v>
      </c>
      <c r="OE85" s="783"/>
      <c r="OF85" s="784">
        <f>IFERROR(OE85*$I85, 0)</f>
        <v>0</v>
      </c>
      <c r="OG85" s="707">
        <f t="shared" si="145"/>
        <v>0</v>
      </c>
      <c r="OH85" s="784">
        <f>IFERROR(OG85*$I85, 0)</f>
        <v>0</v>
      </c>
      <c r="OI85" s="706">
        <f t="shared" si="819"/>
        <v>0</v>
      </c>
      <c r="OJ85" s="706">
        <f t="shared" si="820"/>
        <v>0</v>
      </c>
      <c r="OK85" s="783"/>
      <c r="OL85" s="784">
        <f>IFERROR(OK85*$I85, 0)</f>
        <v>0</v>
      </c>
      <c r="OM85" s="782"/>
      <c r="OO85" s="783"/>
      <c r="OP85" s="784">
        <f>IFERROR(OO85*$I85, 0)</f>
        <v>0</v>
      </c>
      <c r="OQ85" s="783"/>
      <c r="OR85" s="784">
        <f>IFERROR(OQ85*$I85, 0)</f>
        <v>0</v>
      </c>
      <c r="OS85" s="783"/>
      <c r="OT85" s="784">
        <f>IFERROR(OS85*$I85, 0)</f>
        <v>0</v>
      </c>
      <c r="OU85" s="783"/>
      <c r="OV85" s="784">
        <f>IFERROR(OU85*$I85, 0)</f>
        <v>0</v>
      </c>
      <c r="OW85" s="707">
        <f t="shared" si="146"/>
        <v>0</v>
      </c>
      <c r="OX85" s="784">
        <f>IFERROR(OW85*$I85, 0)</f>
        <v>0</v>
      </c>
      <c r="OY85" s="783"/>
      <c r="OZ85" s="784">
        <f>IFERROR(OY85*$I85, 0)</f>
        <v>0</v>
      </c>
      <c r="PA85" s="707">
        <f t="shared" si="147"/>
        <v>0</v>
      </c>
      <c r="PB85" s="784">
        <f>IFERROR(PA85*$I85, 0)</f>
        <v>0</v>
      </c>
      <c r="PC85" s="706">
        <f t="shared" si="821"/>
        <v>0</v>
      </c>
      <c r="PD85" s="706">
        <f t="shared" si="822"/>
        <v>0</v>
      </c>
      <c r="PE85" s="783"/>
      <c r="PF85" s="784">
        <f>IFERROR(PE85*$I85, 0)</f>
        <v>0</v>
      </c>
      <c r="PG85" s="782"/>
      <c r="PI85" s="783"/>
      <c r="PJ85" s="784">
        <f>IFERROR(PI85*$I85, 0)</f>
        <v>0</v>
      </c>
      <c r="PK85" s="783"/>
      <c r="PL85" s="784">
        <f>IFERROR(PK85*$I85, 0)</f>
        <v>0</v>
      </c>
      <c r="PM85" s="783"/>
      <c r="PN85" s="784">
        <f>IFERROR(PM85*$I85, 0)</f>
        <v>0</v>
      </c>
      <c r="PO85" s="783"/>
      <c r="PP85" s="784">
        <f>IFERROR(PO85*$I85, 0)</f>
        <v>0</v>
      </c>
      <c r="PQ85" s="707">
        <f t="shared" si="148"/>
        <v>0</v>
      </c>
      <c r="PR85" s="784">
        <f>IFERROR(PQ85*$I85, 0)</f>
        <v>0</v>
      </c>
      <c r="PS85" s="783"/>
      <c r="PT85" s="784">
        <f>IFERROR(PS85*$I85, 0)</f>
        <v>0</v>
      </c>
      <c r="PU85" s="707">
        <f t="shared" si="149"/>
        <v>0</v>
      </c>
      <c r="PV85" s="784">
        <f>IFERROR(PU85*$I85, 0)</f>
        <v>0</v>
      </c>
      <c r="PW85" s="706">
        <f t="shared" si="823"/>
        <v>0</v>
      </c>
      <c r="PX85" s="706">
        <f t="shared" si="824"/>
        <v>0</v>
      </c>
      <c r="PY85" s="783"/>
      <c r="PZ85" s="784">
        <f>IFERROR(PY85*$I85, 0)</f>
        <v>0</v>
      </c>
      <c r="QA85" s="782"/>
      <c r="QC85" s="783"/>
      <c r="QD85" s="784">
        <f>IFERROR(QC85*$I85, 0)</f>
        <v>0</v>
      </c>
      <c r="QE85" s="783"/>
      <c r="QF85" s="784">
        <f>IFERROR(QE85*$I85, 0)</f>
        <v>0</v>
      </c>
      <c r="QG85" s="783"/>
      <c r="QH85" s="784">
        <f>IFERROR(QG85*$I85, 0)</f>
        <v>0</v>
      </c>
      <c r="QI85" s="783"/>
      <c r="QJ85" s="784">
        <f>IFERROR(QI85*$I85, 0)</f>
        <v>0</v>
      </c>
      <c r="QK85" s="707">
        <f t="shared" si="150"/>
        <v>0</v>
      </c>
      <c r="QL85" s="784">
        <f>IFERROR(QK85*$I85, 0)</f>
        <v>0</v>
      </c>
      <c r="QM85" s="783"/>
      <c r="QN85" s="784">
        <f>IFERROR(QM85*$I85, 0)</f>
        <v>0</v>
      </c>
      <c r="QO85" s="707">
        <f t="shared" si="151"/>
        <v>0</v>
      </c>
      <c r="QP85" s="784">
        <f>IFERROR(QO85*$I85, 0)</f>
        <v>0</v>
      </c>
      <c r="QQ85" s="706">
        <f t="shared" si="825"/>
        <v>0</v>
      </c>
      <c r="QR85" s="706">
        <f t="shared" si="826"/>
        <v>0</v>
      </c>
      <c r="QS85" s="783"/>
      <c r="QT85" s="784">
        <f>IFERROR(QS85*$I85, 0)</f>
        <v>0</v>
      </c>
      <c r="QU85" s="782"/>
      <c r="RA85" s="785">
        <f t="shared" si="692"/>
        <v>0</v>
      </c>
      <c r="RB85" s="785" t="e">
        <f t="shared" si="693"/>
        <v>#REF!</v>
      </c>
      <c r="RC85" s="677">
        <f t="shared" si="694"/>
        <v>0</v>
      </c>
      <c r="RD85" s="677">
        <f t="shared" si="694"/>
        <v>99</v>
      </c>
      <c r="RE85" s="677">
        <f t="shared" si="694"/>
        <v>265.5</v>
      </c>
      <c r="RF85" s="677">
        <f t="shared" si="694"/>
        <v>0</v>
      </c>
      <c r="RG85" s="677">
        <f t="shared" si="694"/>
        <v>0</v>
      </c>
      <c r="RH85" s="677">
        <f t="shared" si="694"/>
        <v>0</v>
      </c>
      <c r="RI85" s="677">
        <f t="shared" si="694"/>
        <v>0</v>
      </c>
      <c r="RJ85" s="677">
        <f t="shared" si="694"/>
        <v>0</v>
      </c>
      <c r="RK85" s="677" t="e">
        <f>#REF!</f>
        <v>#REF!</v>
      </c>
      <c r="RL85" s="677" t="e">
        <f>#REF!</f>
        <v>#REF!</v>
      </c>
      <c r="RM85" s="677">
        <f t="shared" si="695"/>
        <v>0</v>
      </c>
      <c r="RN85" s="677">
        <f t="shared" si="695"/>
        <v>0</v>
      </c>
      <c r="RO85" s="677">
        <f t="shared" si="695"/>
        <v>0</v>
      </c>
      <c r="RP85" s="677">
        <f t="shared" si="695"/>
        <v>0</v>
      </c>
      <c r="RQ85" s="677">
        <f t="shared" si="695"/>
        <v>0</v>
      </c>
      <c r="RR85" s="677">
        <f t="shared" si="695"/>
        <v>0</v>
      </c>
      <c r="RS85" s="677">
        <f t="shared" si="695"/>
        <v>0</v>
      </c>
      <c r="RT85" s="677">
        <f t="shared" si="695"/>
        <v>0</v>
      </c>
      <c r="RV85" s="675">
        <f t="shared" si="696"/>
        <v>364.5</v>
      </c>
      <c r="RW85" s="675">
        <f t="shared" si="697"/>
        <v>0</v>
      </c>
      <c r="RX85" s="675">
        <f t="shared" si="698"/>
        <v>0</v>
      </c>
      <c r="RY85" s="675">
        <f t="shared" si="699"/>
        <v>0</v>
      </c>
      <c r="RZ85" s="675">
        <f t="shared" si="700"/>
        <v>0</v>
      </c>
      <c r="SA85" s="675">
        <f t="shared" si="701"/>
        <v>0</v>
      </c>
      <c r="SB85" s="675">
        <f t="shared" si="702"/>
        <v>0</v>
      </c>
      <c r="SC85" s="675">
        <f t="shared" si="703"/>
        <v>0</v>
      </c>
      <c r="SD85" s="675" t="e">
        <f xml:space="preserve"> SUMIF(#REF!,$SD$8,#REF!)</f>
        <v>#REF!</v>
      </c>
      <c r="SE85" s="675" t="e">
        <f xml:space="preserve"> SUMIF(#REF!,$SE$8,#REF!)</f>
        <v>#REF!</v>
      </c>
      <c r="SG85" s="675">
        <f t="shared" si="704"/>
        <v>0</v>
      </c>
      <c r="SH85" s="675">
        <f t="shared" si="704"/>
        <v>1881000</v>
      </c>
      <c r="SI85" s="675">
        <f t="shared" si="704"/>
        <v>5044500</v>
      </c>
      <c r="SJ85" s="675">
        <f t="shared" si="704"/>
        <v>0</v>
      </c>
      <c r="SK85" s="675">
        <f t="shared" si="704"/>
        <v>0</v>
      </c>
      <c r="SL85" s="675">
        <f t="shared" si="704"/>
        <v>0</v>
      </c>
      <c r="SM85" s="675">
        <f t="shared" si="704"/>
        <v>0</v>
      </c>
      <c r="SN85" s="675">
        <f t="shared" si="704"/>
        <v>0</v>
      </c>
      <c r="SO85" s="675" t="e">
        <f t="shared" si="704"/>
        <v>#REF!</v>
      </c>
      <c r="SP85" s="675" t="e">
        <f t="shared" si="704"/>
        <v>#REF!</v>
      </c>
      <c r="SQ85" s="675">
        <f t="shared" si="705"/>
        <v>0</v>
      </c>
      <c r="SR85" s="675">
        <f t="shared" si="705"/>
        <v>0</v>
      </c>
      <c r="SS85" s="675">
        <f t="shared" si="705"/>
        <v>0</v>
      </c>
      <c r="ST85" s="675">
        <f t="shared" si="705"/>
        <v>0</v>
      </c>
      <c r="SU85" s="675">
        <f t="shared" si="705"/>
        <v>0</v>
      </c>
      <c r="SV85" s="675">
        <f t="shared" si="705"/>
        <v>0</v>
      </c>
      <c r="SW85" s="675">
        <f t="shared" si="705"/>
        <v>0</v>
      </c>
      <c r="SX85" s="675">
        <f t="shared" si="705"/>
        <v>0</v>
      </c>
      <c r="SY85" s="675" t="e">
        <f>#REF!*$AP85</f>
        <v>#REF!</v>
      </c>
      <c r="SZ85" s="675" t="e">
        <f>#REF!*$AP85</f>
        <v>#REF!</v>
      </c>
      <c r="TA85" s="675" t="e">
        <f>#REF!*$AP85</f>
        <v>#REF!</v>
      </c>
      <c r="TB85" s="675" t="e">
        <f>#REF!*$AP85</f>
        <v>#REF!</v>
      </c>
      <c r="TC85" s="675" t="e">
        <f>#REF!*$AP85</f>
        <v>#REF!</v>
      </c>
      <c r="TE85" s="675">
        <f t="shared" si="152"/>
        <v>6925500</v>
      </c>
      <c r="TF85" s="675">
        <f t="shared" si="153"/>
        <v>0</v>
      </c>
      <c r="TG85" s="675">
        <f t="shared" si="154"/>
        <v>0</v>
      </c>
      <c r="TH85" s="675">
        <f t="shared" si="155"/>
        <v>0</v>
      </c>
      <c r="TI85" s="675">
        <f t="shared" si="156"/>
        <v>0</v>
      </c>
      <c r="TJ85" s="675">
        <f t="shared" si="157"/>
        <v>0</v>
      </c>
      <c r="TK85" s="675">
        <f t="shared" si="158"/>
        <v>0</v>
      </c>
      <c r="TL85" s="675">
        <f t="shared" si="159"/>
        <v>0</v>
      </c>
      <c r="TM85" s="675">
        <f t="shared" si="160"/>
        <v>0</v>
      </c>
      <c r="TN85" s="676">
        <f t="shared" si="161"/>
        <v>0</v>
      </c>
      <c r="TP85" s="675">
        <f>IFERROR(SG85*(1+LEVEL_2!#REF!),0)</f>
        <v>0</v>
      </c>
      <c r="TQ85" s="675">
        <f>IFERROR(SH85*(1+LEVEL_2!#REF!),0)</f>
        <v>0</v>
      </c>
      <c r="TR85" s="675">
        <f>IFERROR(SI85*(1+LEVEL_2!#REF!),0)</f>
        <v>0</v>
      </c>
      <c r="TS85" s="675">
        <f>IFERROR(SJ85*(1+LEVEL_2!#REF!),0)</f>
        <v>0</v>
      </c>
      <c r="TT85" s="675">
        <f>IFERROR(SK85*(1+LEVEL_2!#REF!),0)</f>
        <v>0</v>
      </c>
      <c r="TU85" s="675">
        <f>IFERROR(SL85*(1+LEVEL_2!#REF!),0)</f>
        <v>0</v>
      </c>
      <c r="TV85" s="675">
        <f>IFERROR(SM85*(1+LEVEL_2!#REF!),0)</f>
        <v>0</v>
      </c>
      <c r="TW85" s="675">
        <f>IFERROR(SN85*(1+LEVEL_2!#REF!),0)</f>
        <v>0</v>
      </c>
      <c r="TX85" s="675">
        <f>IFERROR(SO85*(1+LEVEL_2!#REF!),0)</f>
        <v>0</v>
      </c>
      <c r="TY85" s="675">
        <f>IFERROR(SP85*(1+LEVEL_2!#REF!),0)</f>
        <v>0</v>
      </c>
      <c r="TZ85" s="675">
        <f>IFERROR(SQ85*(1+LEVEL_2!#REF!),0)</f>
        <v>0</v>
      </c>
      <c r="UA85" s="675">
        <f>IFERROR(SR85*(1+LEVEL_2!#REF!),0)</f>
        <v>0</v>
      </c>
      <c r="UB85" s="675">
        <f>IFERROR(SS85*(1+LEVEL_2!#REF!),0)</f>
        <v>0</v>
      </c>
      <c r="UC85" s="675">
        <f>IFERROR(ST85*(1+LEVEL_2!#REF!),0)</f>
        <v>0</v>
      </c>
      <c r="UD85" s="675">
        <f>IFERROR(SU85*(1+LEVEL_2!#REF!),0)</f>
        <v>0</v>
      </c>
      <c r="UE85" s="675">
        <f>IFERROR(SV85*(1+LEVEL_2!#REF!),0)</f>
        <v>0</v>
      </c>
      <c r="UF85" s="675">
        <f>IFERROR(SW85*(1+LEVEL_2!#REF!),0)</f>
        <v>0</v>
      </c>
      <c r="UG85" s="675">
        <f>IFERROR(SX85*(1+LEVEL_2!#REF!),0)</f>
        <v>0</v>
      </c>
      <c r="UH85" s="675">
        <f>IFERROR(SY85*(1+LEVEL_2!#REF!),0)</f>
        <v>0</v>
      </c>
      <c r="UI85" s="675">
        <f>IFERROR(SZ85*(1+LEVEL_2!#REF!),0)</f>
        <v>0</v>
      </c>
      <c r="UJ85" s="675">
        <f>IFERROR(TA85*(1+LEVEL_2!#REF!),0)</f>
        <v>0</v>
      </c>
      <c r="UK85" s="675">
        <f>IFERROR(TB85*(1+LEVEL_2!#REF!),0)</f>
        <v>0</v>
      </c>
      <c r="UL85" s="675">
        <f>IFERROR(TC85*(1+LEVEL_2!#REF!),0)</f>
        <v>0</v>
      </c>
      <c r="UN85" s="675">
        <f t="shared" si="162"/>
        <v>0</v>
      </c>
      <c r="UO85" s="675">
        <f t="shared" si="163"/>
        <v>0</v>
      </c>
      <c r="UP85" s="675">
        <f t="shared" si="164"/>
        <v>0</v>
      </c>
      <c r="UQ85" s="675">
        <f t="shared" si="165"/>
        <v>0</v>
      </c>
      <c r="UR85" s="675">
        <f t="shared" si="166"/>
        <v>0</v>
      </c>
      <c r="US85" s="675">
        <f t="shared" si="167"/>
        <v>0</v>
      </c>
      <c r="UT85" s="675">
        <f t="shared" si="168"/>
        <v>0</v>
      </c>
      <c r="UU85" s="675">
        <f t="shared" si="169"/>
        <v>0</v>
      </c>
      <c r="UV85" s="675">
        <f t="shared" si="170"/>
        <v>0</v>
      </c>
      <c r="UW85" s="676">
        <f t="shared" si="171"/>
        <v>0</v>
      </c>
    </row>
    <row r="86" spans="1:569" s="645" customFormat="1" ht="20.100000000000001" customHeight="1">
      <c r="A86" s="677"/>
      <c r="B86" s="677" t="s">
        <v>405</v>
      </c>
      <c r="C86" s="764" t="s">
        <v>543</v>
      </c>
      <c r="D86" s="764"/>
      <c r="E86" s="792" t="s">
        <v>544</v>
      </c>
      <c r="F86" s="793" t="s">
        <v>545</v>
      </c>
      <c r="G86" s="792" t="s">
        <v>546</v>
      </c>
      <c r="H86" s="794" t="s">
        <v>365</v>
      </c>
      <c r="I86" s="789">
        <f>Rev.1_Base!G97</f>
        <v>562</v>
      </c>
      <c r="J86" s="789">
        <f>Rev.1_Base!H97</f>
        <v>418</v>
      </c>
      <c r="K86" s="789">
        <f>Rev.1_Base!J97</f>
        <v>262</v>
      </c>
      <c r="L86" s="789">
        <f>Rev.1_Base!K97</f>
        <v>118</v>
      </c>
      <c r="M86" s="770"/>
      <c r="N86" s="771">
        <f t="shared" si="393"/>
        <v>562</v>
      </c>
      <c r="O86" s="772">
        <f t="shared" si="394"/>
        <v>0</v>
      </c>
      <c r="Q86" s="789">
        <f>Rev.1_Base!M97</f>
        <v>144</v>
      </c>
      <c r="R86" s="795">
        <f>Rev.1_Base!O97</f>
        <v>82</v>
      </c>
      <c r="S86" s="795">
        <f>Rev.1_Base!Q97</f>
        <v>108</v>
      </c>
      <c r="T86" s="795">
        <f>Rev.1_Base!S97</f>
        <v>138</v>
      </c>
      <c r="U86" s="795">
        <f>Rev.1_Base!U97</f>
        <v>0</v>
      </c>
      <c r="V86" s="795">
        <f>Rev.1_Base!W97</f>
        <v>54</v>
      </c>
      <c r="W86" s="795">
        <f>Rev.1_Base!Y97</f>
        <v>36</v>
      </c>
      <c r="X86" s="795">
        <f>Rev.1_Base!AA97</f>
        <v>0</v>
      </c>
      <c r="Y86" s="690"/>
      <c r="Z86" s="690"/>
      <c r="AA86" s="690"/>
      <c r="AB86" s="690"/>
      <c r="AC86" s="690"/>
      <c r="AD86" s="690"/>
      <c r="AE86" s="690"/>
      <c r="AF86" s="691"/>
      <c r="AH86" s="819"/>
      <c r="AI86" s="819">
        <f t="shared" si="709"/>
        <v>0</v>
      </c>
      <c r="AJ86" s="819"/>
      <c r="AK86" s="819">
        <f t="shared" si="711"/>
        <v>0</v>
      </c>
      <c r="AL86" s="819"/>
      <c r="AM86" s="819">
        <f t="shared" si="713"/>
        <v>0</v>
      </c>
      <c r="AN86" s="819"/>
      <c r="AO86" s="819">
        <f t="shared" si="715"/>
        <v>0</v>
      </c>
      <c r="AP86" s="819">
        <f t="shared" si="99"/>
        <v>0</v>
      </c>
      <c r="AQ86" s="819">
        <f t="shared" si="716"/>
        <v>0</v>
      </c>
      <c r="AR86" s="819"/>
      <c r="AS86" s="819">
        <f t="shared" si="718"/>
        <v>0</v>
      </c>
      <c r="AT86" s="776">
        <f t="shared" si="719"/>
        <v>36000</v>
      </c>
      <c r="AU86" s="776">
        <f t="shared" si="720"/>
        <v>60000</v>
      </c>
      <c r="AV86" s="819">
        <v>30000</v>
      </c>
      <c r="AW86" s="775">
        <f t="shared" si="172"/>
        <v>4248000</v>
      </c>
      <c r="AX86" s="775">
        <f t="shared" si="721"/>
        <v>15720000</v>
      </c>
      <c r="AY86" s="775">
        <f t="shared" si="722"/>
        <v>33720000</v>
      </c>
      <c r="AZ86" s="819">
        <f t="shared" si="722"/>
        <v>16860000</v>
      </c>
      <c r="BA86" s="819">
        <f t="shared" si="723"/>
        <v>16860000</v>
      </c>
      <c r="BB86" s="819">
        <f t="shared" si="724"/>
        <v>0</v>
      </c>
      <c r="BC86" s="819"/>
      <c r="BD86" s="819">
        <f t="shared" si="726"/>
        <v>0</v>
      </c>
      <c r="BE86" s="820"/>
      <c r="BG86" s="819"/>
      <c r="BH86" s="819">
        <f t="shared" si="727"/>
        <v>0</v>
      </c>
      <c r="BI86" s="819"/>
      <c r="BJ86" s="819">
        <f t="shared" si="728"/>
        <v>0</v>
      </c>
      <c r="BK86" s="819"/>
      <c r="BL86" s="819">
        <f t="shared" si="729"/>
        <v>0</v>
      </c>
      <c r="BM86" s="819"/>
      <c r="BN86" s="819">
        <f t="shared" si="730"/>
        <v>0</v>
      </c>
      <c r="BO86" s="819">
        <f t="shared" si="105"/>
        <v>0</v>
      </c>
      <c r="BP86" s="819">
        <f t="shared" si="731"/>
        <v>0</v>
      </c>
      <c r="BQ86" s="819">
        <f t="shared" si="732"/>
        <v>0</v>
      </c>
      <c r="BR86" s="819">
        <f>(BJ86*4.5%)+(BJ86*3.335%)+((BJ86*3.335%)*10.25%)+(BP86*30%*1.39%)+(BJ86*2.3%)+(BP86*8%)+(BP86*2.29%)+(BP86*0.24%)</f>
        <v>0</v>
      </c>
      <c r="BS86" s="819">
        <f t="shared" si="107"/>
        <v>0</v>
      </c>
      <c r="BT86" s="819">
        <f t="shared" si="734"/>
        <v>0</v>
      </c>
      <c r="BU86" s="819">
        <f t="shared" si="735"/>
        <v>0</v>
      </c>
      <c r="BV86" s="819">
        <f t="shared" si="736"/>
        <v>0</v>
      </c>
      <c r="BW86" s="819"/>
      <c r="BX86" s="819">
        <f t="shared" si="737"/>
        <v>0</v>
      </c>
      <c r="BY86" s="820"/>
      <c r="CA86" s="744">
        <f>'동해기지(건축)'!BP481</f>
        <v>10000</v>
      </c>
      <c r="CB86" s="745">
        <f t="shared" si="738"/>
        <v>5620000</v>
      </c>
      <c r="CC86" s="718">
        <f>'동해기지(건축)'!BQ481</f>
        <v>10000</v>
      </c>
      <c r="CD86" s="745">
        <f t="shared" si="739"/>
        <v>5620000</v>
      </c>
      <c r="CE86" s="718"/>
      <c r="CF86" s="745">
        <f t="shared" si="740"/>
        <v>0</v>
      </c>
      <c r="CG86" s="718"/>
      <c r="CH86" s="745">
        <f t="shared" si="741"/>
        <v>0</v>
      </c>
      <c r="CI86" s="746">
        <f t="shared" si="108"/>
        <v>20000</v>
      </c>
      <c r="CJ86" s="745">
        <f t="shared" si="742"/>
        <v>11240000</v>
      </c>
      <c r="CK86" s="718"/>
      <c r="CL86" s="745">
        <f t="shared" si="743"/>
        <v>0</v>
      </c>
      <c r="CM86" s="746">
        <f t="shared" si="109"/>
        <v>20000</v>
      </c>
      <c r="CN86" s="745">
        <f t="shared" si="744"/>
        <v>11240000</v>
      </c>
      <c r="CO86" s="699">
        <f t="shared" si="745"/>
        <v>2880000</v>
      </c>
      <c r="CP86" s="699">
        <f t="shared" si="745"/>
        <v>1640000</v>
      </c>
      <c r="CQ86" s="699">
        <f t="shared" si="745"/>
        <v>2160000</v>
      </c>
      <c r="CR86" s="699">
        <f t="shared" si="745"/>
        <v>2760000</v>
      </c>
      <c r="CS86" s="700">
        <f t="shared" si="745"/>
        <v>0</v>
      </c>
      <c r="CT86" s="699">
        <f t="shared" si="745"/>
        <v>1080000</v>
      </c>
      <c r="CU86" s="699">
        <f t="shared" si="745"/>
        <v>720000</v>
      </c>
      <c r="CV86" s="700">
        <f t="shared" si="746"/>
        <v>0</v>
      </c>
      <c r="CW86" s="697"/>
      <c r="CX86" s="696">
        <f t="shared" si="747"/>
        <v>0</v>
      </c>
      <c r="CY86" s="701"/>
      <c r="DA86" s="819"/>
      <c r="DB86" s="819">
        <f t="shared" si="748"/>
        <v>0</v>
      </c>
      <c r="DC86" s="819"/>
      <c r="DD86" s="819">
        <f t="shared" si="749"/>
        <v>0</v>
      </c>
      <c r="DE86" s="819"/>
      <c r="DF86" s="819">
        <f t="shared" si="750"/>
        <v>0</v>
      </c>
      <c r="DG86" s="819"/>
      <c r="DH86" s="819">
        <f t="shared" si="751"/>
        <v>0</v>
      </c>
      <c r="DI86" s="819">
        <f t="shared" si="110"/>
        <v>0</v>
      </c>
      <c r="DJ86" s="819">
        <f t="shared" si="752"/>
        <v>0</v>
      </c>
      <c r="DK86" s="819"/>
      <c r="DL86" s="819">
        <f>IFERROR(DK86*$I86, 0)</f>
        <v>0</v>
      </c>
      <c r="DM86" s="819">
        <f t="shared" si="112"/>
        <v>0</v>
      </c>
      <c r="DN86" s="819">
        <f t="shared" si="754"/>
        <v>0</v>
      </c>
      <c r="DO86" s="819">
        <f t="shared" si="755"/>
        <v>0</v>
      </c>
      <c r="DP86" s="819">
        <f t="shared" si="756"/>
        <v>0</v>
      </c>
      <c r="DQ86" s="819"/>
      <c r="DR86" s="819">
        <f t="shared" si="757"/>
        <v>0</v>
      </c>
      <c r="DS86" s="820"/>
      <c r="DU86" s="821"/>
      <c r="DV86" s="821">
        <f t="shared" si="758"/>
        <v>0</v>
      </c>
      <c r="DW86" s="821"/>
      <c r="DX86" s="821">
        <f t="shared" si="759"/>
        <v>0</v>
      </c>
      <c r="DY86" s="821"/>
      <c r="DZ86" s="821">
        <f t="shared" si="760"/>
        <v>0</v>
      </c>
      <c r="EA86" s="821"/>
      <c r="EB86" s="821">
        <f t="shared" si="761"/>
        <v>0</v>
      </c>
      <c r="EC86" s="821">
        <f t="shared" si="113"/>
        <v>0</v>
      </c>
      <c r="ED86" s="821">
        <f t="shared" si="762"/>
        <v>0</v>
      </c>
      <c r="EE86" s="821"/>
      <c r="EF86" s="821">
        <f t="shared" si="114"/>
        <v>0</v>
      </c>
      <c r="EG86" s="821">
        <f t="shared" si="115"/>
        <v>0</v>
      </c>
      <c r="EH86" s="821">
        <f t="shared" si="763"/>
        <v>0</v>
      </c>
      <c r="EI86" s="821">
        <f t="shared" si="764"/>
        <v>0</v>
      </c>
      <c r="EJ86" s="821">
        <f t="shared" si="765"/>
        <v>0</v>
      </c>
      <c r="EK86" s="821"/>
      <c r="EL86" s="821">
        <f t="shared" si="766"/>
        <v>0</v>
      </c>
      <c r="EM86" s="822"/>
      <c r="EO86" s="821"/>
      <c r="EP86" s="821">
        <f t="shared" si="767"/>
        <v>0</v>
      </c>
      <c r="EQ86" s="821"/>
      <c r="ER86" s="821">
        <f t="shared" si="768"/>
        <v>0</v>
      </c>
      <c r="ES86" s="821"/>
      <c r="ET86" s="821">
        <f t="shared" si="769"/>
        <v>0</v>
      </c>
      <c r="EU86" s="821"/>
      <c r="EV86" s="821">
        <f t="shared" si="770"/>
        <v>0</v>
      </c>
      <c r="EW86" s="821">
        <f t="shared" si="116"/>
        <v>0</v>
      </c>
      <c r="EX86" s="821">
        <f t="shared" si="771"/>
        <v>0</v>
      </c>
      <c r="EY86" s="821"/>
      <c r="EZ86" s="821">
        <f t="shared" si="117"/>
        <v>0</v>
      </c>
      <c r="FA86" s="821">
        <f t="shared" si="118"/>
        <v>0</v>
      </c>
      <c r="FB86" s="821">
        <f t="shared" si="772"/>
        <v>0</v>
      </c>
      <c r="FC86" s="821">
        <f t="shared" si="773"/>
        <v>0</v>
      </c>
      <c r="FD86" s="821">
        <f t="shared" si="774"/>
        <v>0</v>
      </c>
      <c r="FE86" s="821"/>
      <c r="FF86" s="821">
        <f t="shared" si="775"/>
        <v>0</v>
      </c>
      <c r="FG86" s="823"/>
      <c r="FI86" s="819"/>
      <c r="FJ86" s="819">
        <f t="shared" si="776"/>
        <v>0</v>
      </c>
      <c r="FK86" s="819"/>
      <c r="FL86" s="819">
        <f t="shared" si="777"/>
        <v>0</v>
      </c>
      <c r="FM86" s="819"/>
      <c r="FN86" s="819">
        <f t="shared" si="778"/>
        <v>0</v>
      </c>
      <c r="FO86" s="819"/>
      <c r="FP86" s="819">
        <f t="shared" si="779"/>
        <v>0</v>
      </c>
      <c r="FQ86" s="819">
        <f t="shared" si="119"/>
        <v>0</v>
      </c>
      <c r="FR86" s="819">
        <f t="shared" si="780"/>
        <v>0</v>
      </c>
      <c r="FS86" s="819">
        <f t="shared" si="120"/>
        <v>0</v>
      </c>
      <c r="FT86" s="819">
        <f t="shared" ref="FT86" si="828">(FL86*4.5%)+(FL86*3.335%)+((FL86*3.335%)*10.25%)+(FR86*30%*1.39%)+(FL86*2.3%)+(FR86*8%)+((FJ86+FL86)*2.29%)+(FR86*0.24%)</f>
        <v>0</v>
      </c>
      <c r="FU86" s="819">
        <f t="shared" si="121"/>
        <v>0</v>
      </c>
      <c r="FV86" s="819">
        <f t="shared" si="781"/>
        <v>0</v>
      </c>
      <c r="FW86" s="819">
        <f t="shared" si="782"/>
        <v>0</v>
      </c>
      <c r="FX86" s="819">
        <f t="shared" si="783"/>
        <v>0</v>
      </c>
      <c r="FY86" s="819"/>
      <c r="FZ86" s="819">
        <f t="shared" si="784"/>
        <v>0</v>
      </c>
      <c r="GA86" s="823"/>
      <c r="GC86" s="819"/>
      <c r="GD86" s="819">
        <f t="shared" si="785"/>
        <v>0</v>
      </c>
      <c r="GE86" s="819"/>
      <c r="GF86" s="819">
        <f t="shared" si="786"/>
        <v>0</v>
      </c>
      <c r="GG86" s="819"/>
      <c r="GH86" s="819">
        <f t="shared" si="787"/>
        <v>0</v>
      </c>
      <c r="GI86" s="819"/>
      <c r="GJ86" s="819">
        <f t="shared" si="788"/>
        <v>0</v>
      </c>
      <c r="GK86" s="819">
        <f t="shared" si="122"/>
        <v>0</v>
      </c>
      <c r="GL86" s="819">
        <f t="shared" si="789"/>
        <v>0</v>
      </c>
      <c r="GM86" s="819"/>
      <c r="GN86" s="819">
        <f t="shared" si="123"/>
        <v>0</v>
      </c>
      <c r="GO86" s="819">
        <f t="shared" si="124"/>
        <v>0</v>
      </c>
      <c r="GP86" s="819">
        <f t="shared" si="790"/>
        <v>0</v>
      </c>
      <c r="GQ86" s="819">
        <f t="shared" si="791"/>
        <v>0</v>
      </c>
      <c r="GR86" s="819">
        <f t="shared" si="792"/>
        <v>0</v>
      </c>
      <c r="GS86" s="819"/>
      <c r="GT86" s="819">
        <f t="shared" si="793"/>
        <v>0</v>
      </c>
      <c r="GU86" s="823"/>
      <c r="GW86" s="819"/>
      <c r="GX86" s="819">
        <f t="shared" si="794"/>
        <v>0</v>
      </c>
      <c r="GY86" s="819"/>
      <c r="GZ86" s="819">
        <f t="shared" si="795"/>
        <v>0</v>
      </c>
      <c r="HA86" s="819"/>
      <c r="HB86" s="819">
        <f t="shared" si="796"/>
        <v>0</v>
      </c>
      <c r="HC86" s="819"/>
      <c r="HD86" s="819">
        <f t="shared" si="797"/>
        <v>0</v>
      </c>
      <c r="HE86" s="819">
        <f t="shared" si="125"/>
        <v>0</v>
      </c>
      <c r="HF86" s="819">
        <f t="shared" si="798"/>
        <v>0</v>
      </c>
      <c r="HG86" s="819"/>
      <c r="HH86" s="819">
        <f t="shared" si="126"/>
        <v>0</v>
      </c>
      <c r="HI86" s="819">
        <f t="shared" si="127"/>
        <v>0</v>
      </c>
      <c r="HJ86" s="819">
        <f t="shared" si="799"/>
        <v>0</v>
      </c>
      <c r="HK86" s="819">
        <f t="shared" si="800"/>
        <v>0</v>
      </c>
      <c r="HL86" s="819">
        <f t="shared" si="801"/>
        <v>0</v>
      </c>
      <c r="HM86" s="819"/>
      <c r="HN86" s="819">
        <f t="shared" si="802"/>
        <v>0</v>
      </c>
      <c r="HO86" s="820"/>
      <c r="HQ86" s="783"/>
      <c r="HR86" s="784"/>
      <c r="HS86" s="783"/>
      <c r="HT86" s="784"/>
      <c r="HU86" s="783"/>
      <c r="HV86" s="784"/>
      <c r="HW86" s="783"/>
      <c r="HX86" s="784"/>
      <c r="HY86" s="707"/>
      <c r="HZ86" s="784"/>
      <c r="IA86" s="783"/>
      <c r="IB86" s="784"/>
      <c r="IC86" s="707"/>
      <c r="ID86" s="784"/>
      <c r="IE86" s="706"/>
      <c r="IF86" s="706"/>
      <c r="IG86" s="783"/>
      <c r="IH86" s="784"/>
      <c r="II86" s="782"/>
      <c r="IK86" s="783"/>
      <c r="IL86" s="784"/>
      <c r="IM86" s="783"/>
      <c r="IN86" s="784"/>
      <c r="IO86" s="783"/>
      <c r="IP86" s="784"/>
      <c r="IQ86" s="783"/>
      <c r="IR86" s="784"/>
      <c r="IS86" s="707"/>
      <c r="IT86" s="784"/>
      <c r="IU86" s="783"/>
      <c r="IV86" s="784"/>
      <c r="IW86" s="707"/>
      <c r="IX86" s="784"/>
      <c r="IY86" s="706"/>
      <c r="IZ86" s="706"/>
      <c r="JA86" s="783"/>
      <c r="JB86" s="784"/>
      <c r="JC86" s="782"/>
      <c r="JE86" s="783"/>
      <c r="JF86" s="784"/>
      <c r="JG86" s="783"/>
      <c r="JH86" s="784"/>
      <c r="JI86" s="783"/>
      <c r="JJ86" s="784"/>
      <c r="JK86" s="783"/>
      <c r="JL86" s="784"/>
      <c r="JM86" s="707"/>
      <c r="JN86" s="784"/>
      <c r="JO86" s="783"/>
      <c r="JP86" s="784"/>
      <c r="JQ86" s="707"/>
      <c r="JR86" s="784"/>
      <c r="JS86" s="706"/>
      <c r="JT86" s="706"/>
      <c r="JU86" s="783"/>
      <c r="JV86" s="784"/>
      <c r="JW86" s="782"/>
      <c r="JY86" s="783"/>
      <c r="JZ86" s="784"/>
      <c r="KA86" s="783"/>
      <c r="KB86" s="784"/>
      <c r="KC86" s="783"/>
      <c r="KD86" s="784"/>
      <c r="KE86" s="783"/>
      <c r="KF86" s="784"/>
      <c r="KG86" s="707"/>
      <c r="KH86" s="784"/>
      <c r="KI86" s="783"/>
      <c r="KJ86" s="784"/>
      <c r="KK86" s="707"/>
      <c r="KL86" s="784"/>
      <c r="KM86" s="706"/>
      <c r="KN86" s="706"/>
      <c r="KO86" s="783"/>
      <c r="KP86" s="784"/>
      <c r="KQ86" s="782"/>
      <c r="KS86" s="783"/>
      <c r="KT86" s="784"/>
      <c r="KU86" s="783"/>
      <c r="KV86" s="784"/>
      <c r="KW86" s="783"/>
      <c r="KX86" s="784"/>
      <c r="KY86" s="783"/>
      <c r="KZ86" s="784"/>
      <c r="LA86" s="707"/>
      <c r="LB86" s="784"/>
      <c r="LC86" s="783"/>
      <c r="LD86" s="784"/>
      <c r="LE86" s="707"/>
      <c r="LF86" s="784"/>
      <c r="LG86" s="706"/>
      <c r="LH86" s="706"/>
      <c r="LI86" s="783"/>
      <c r="LJ86" s="784"/>
      <c r="LK86" s="782"/>
      <c r="LM86" s="783"/>
      <c r="LN86" s="784"/>
      <c r="LO86" s="783"/>
      <c r="LP86" s="784"/>
      <c r="LQ86" s="783"/>
      <c r="LR86" s="784"/>
      <c r="LS86" s="783"/>
      <c r="LT86" s="784"/>
      <c r="LU86" s="707"/>
      <c r="LV86" s="784"/>
      <c r="LW86" s="783"/>
      <c r="LX86" s="784"/>
      <c r="LY86" s="707"/>
      <c r="LZ86" s="784"/>
      <c r="MA86" s="706"/>
      <c r="MB86" s="706"/>
      <c r="MC86" s="783"/>
      <c r="MD86" s="784"/>
      <c r="ME86" s="782"/>
      <c r="MG86" s="783"/>
      <c r="MH86" s="784"/>
      <c r="MI86" s="783"/>
      <c r="MJ86" s="784"/>
      <c r="MK86" s="783"/>
      <c r="ML86" s="784"/>
      <c r="MM86" s="783"/>
      <c r="MN86" s="784"/>
      <c r="MO86" s="707"/>
      <c r="MP86" s="784"/>
      <c r="MQ86" s="783"/>
      <c r="MR86" s="784"/>
      <c r="MS86" s="707"/>
      <c r="MT86" s="784"/>
      <c r="MU86" s="706"/>
      <c r="MV86" s="706"/>
      <c r="MW86" s="783"/>
      <c r="MX86" s="784"/>
      <c r="MY86" s="782"/>
      <c r="NA86" s="783"/>
      <c r="NB86" s="784"/>
      <c r="NC86" s="783"/>
      <c r="ND86" s="784"/>
      <c r="NE86" s="783"/>
      <c r="NF86" s="784"/>
      <c r="NG86" s="783"/>
      <c r="NH86" s="784"/>
      <c r="NI86" s="707"/>
      <c r="NJ86" s="784"/>
      <c r="NK86" s="783"/>
      <c r="NL86" s="784"/>
      <c r="NM86" s="707"/>
      <c r="NN86" s="784"/>
      <c r="NO86" s="706"/>
      <c r="NP86" s="706"/>
      <c r="NQ86" s="783"/>
      <c r="NR86" s="784"/>
      <c r="NS86" s="782"/>
      <c r="NU86" s="783"/>
      <c r="NV86" s="784"/>
      <c r="NW86" s="783"/>
      <c r="NX86" s="784"/>
      <c r="NY86" s="783"/>
      <c r="NZ86" s="784"/>
      <c r="OA86" s="783"/>
      <c r="OB86" s="784"/>
      <c r="OC86" s="707"/>
      <c r="OD86" s="784"/>
      <c r="OE86" s="783"/>
      <c r="OF86" s="784"/>
      <c r="OG86" s="707"/>
      <c r="OH86" s="784"/>
      <c r="OI86" s="706"/>
      <c r="OJ86" s="706"/>
      <c r="OK86" s="783"/>
      <c r="OL86" s="784"/>
      <c r="OM86" s="782"/>
      <c r="OO86" s="783"/>
      <c r="OP86" s="784"/>
      <c r="OQ86" s="783"/>
      <c r="OR86" s="784"/>
      <c r="OS86" s="783"/>
      <c r="OT86" s="784"/>
      <c r="OU86" s="783"/>
      <c r="OV86" s="784"/>
      <c r="OW86" s="707"/>
      <c r="OX86" s="784"/>
      <c r="OY86" s="783"/>
      <c r="OZ86" s="784"/>
      <c r="PA86" s="707"/>
      <c r="PB86" s="784"/>
      <c r="PC86" s="706"/>
      <c r="PD86" s="706"/>
      <c r="PE86" s="783"/>
      <c r="PF86" s="784"/>
      <c r="PG86" s="782"/>
      <c r="PI86" s="783"/>
      <c r="PJ86" s="784"/>
      <c r="PK86" s="783"/>
      <c r="PL86" s="784"/>
      <c r="PM86" s="783"/>
      <c r="PN86" s="784"/>
      <c r="PO86" s="783"/>
      <c r="PP86" s="784"/>
      <c r="PQ86" s="707"/>
      <c r="PR86" s="784"/>
      <c r="PS86" s="783"/>
      <c r="PT86" s="784"/>
      <c r="PU86" s="707"/>
      <c r="PV86" s="784"/>
      <c r="PW86" s="706"/>
      <c r="PX86" s="706"/>
      <c r="PY86" s="783"/>
      <c r="PZ86" s="784"/>
      <c r="QA86" s="782"/>
      <c r="QC86" s="783"/>
      <c r="QD86" s="784"/>
      <c r="QE86" s="783"/>
      <c r="QF86" s="784"/>
      <c r="QG86" s="783"/>
      <c r="QH86" s="784"/>
      <c r="QI86" s="783"/>
      <c r="QJ86" s="784"/>
      <c r="QK86" s="707"/>
      <c r="QL86" s="784"/>
      <c r="QM86" s="783"/>
      <c r="QN86" s="784"/>
      <c r="QO86" s="707"/>
      <c r="QP86" s="784"/>
      <c r="QQ86" s="706"/>
      <c r="QR86" s="706"/>
      <c r="QS86" s="783"/>
      <c r="QT86" s="784"/>
      <c r="QU86" s="782"/>
      <c r="RA86" s="785"/>
      <c r="RB86" s="785"/>
      <c r="RC86" s="677"/>
      <c r="RD86" s="677"/>
      <c r="RE86" s="677"/>
      <c r="RF86" s="677"/>
      <c r="RG86" s="677"/>
      <c r="RH86" s="677"/>
      <c r="RI86" s="677"/>
      <c r="RJ86" s="677"/>
      <c r="RK86" s="677"/>
      <c r="RL86" s="677"/>
      <c r="RM86" s="677"/>
      <c r="RN86" s="677"/>
      <c r="RO86" s="677"/>
      <c r="RP86" s="677"/>
      <c r="RQ86" s="677"/>
      <c r="RR86" s="677"/>
      <c r="RS86" s="677"/>
      <c r="RT86" s="677"/>
      <c r="RV86" s="675"/>
      <c r="RW86" s="675"/>
      <c r="RX86" s="675"/>
      <c r="RY86" s="675"/>
      <c r="RZ86" s="675"/>
      <c r="SA86" s="675"/>
      <c r="SB86" s="675"/>
      <c r="SC86" s="675"/>
      <c r="SD86" s="675"/>
      <c r="SE86" s="675"/>
      <c r="SG86" s="675"/>
      <c r="SH86" s="675"/>
      <c r="SI86" s="675"/>
      <c r="SJ86" s="675"/>
      <c r="SK86" s="675"/>
      <c r="SL86" s="675"/>
      <c r="SM86" s="675"/>
      <c r="SN86" s="675"/>
      <c r="SO86" s="675"/>
      <c r="SP86" s="675"/>
      <c r="SQ86" s="675"/>
      <c r="SR86" s="675"/>
      <c r="SS86" s="675"/>
      <c r="ST86" s="675"/>
      <c r="SU86" s="675"/>
      <c r="SV86" s="675"/>
      <c r="SW86" s="675"/>
      <c r="SX86" s="675"/>
      <c r="SY86" s="675"/>
      <c r="SZ86" s="675"/>
      <c r="TA86" s="675"/>
      <c r="TB86" s="675"/>
      <c r="TC86" s="675"/>
      <c r="TE86" s="675"/>
      <c r="TF86" s="675"/>
      <c r="TG86" s="675"/>
      <c r="TH86" s="675"/>
      <c r="TI86" s="675"/>
      <c r="TJ86" s="675"/>
      <c r="TK86" s="675"/>
      <c r="TL86" s="675"/>
      <c r="TM86" s="675"/>
      <c r="TN86" s="676"/>
      <c r="TP86" s="675"/>
      <c r="TQ86" s="675"/>
      <c r="TR86" s="675"/>
      <c r="TS86" s="675"/>
      <c r="TT86" s="675"/>
      <c r="TU86" s="675"/>
      <c r="TV86" s="675"/>
      <c r="TW86" s="675"/>
      <c r="TX86" s="675"/>
      <c r="TY86" s="675"/>
      <c r="TZ86" s="675"/>
      <c r="UA86" s="675"/>
      <c r="UB86" s="675"/>
      <c r="UC86" s="675"/>
      <c r="UD86" s="675"/>
      <c r="UE86" s="675"/>
      <c r="UF86" s="675"/>
      <c r="UG86" s="675"/>
      <c r="UH86" s="675"/>
      <c r="UI86" s="675"/>
      <c r="UJ86" s="675"/>
      <c r="UK86" s="675"/>
      <c r="UL86" s="675"/>
      <c r="UN86" s="675"/>
      <c r="UO86" s="675"/>
      <c r="UP86" s="675"/>
      <c r="UQ86" s="675"/>
      <c r="UR86" s="675"/>
      <c r="US86" s="675"/>
      <c r="UT86" s="675"/>
      <c r="UU86" s="675"/>
      <c r="UV86" s="675"/>
      <c r="UW86" s="676"/>
    </row>
    <row r="87" spans="1:569" s="645" customFormat="1" ht="20.100000000000001" customHeight="1">
      <c r="A87" s="677"/>
      <c r="B87" s="677"/>
      <c r="C87" s="764"/>
      <c r="D87" s="764"/>
      <c r="E87" s="792" t="s">
        <v>547</v>
      </c>
      <c r="F87" s="793" t="s">
        <v>548</v>
      </c>
      <c r="G87" s="792"/>
      <c r="H87" s="794" t="s">
        <v>549</v>
      </c>
      <c r="I87" s="789">
        <f>Rev.1_Base!G153</f>
        <v>309</v>
      </c>
      <c r="J87" s="789">
        <f>Rev.1_Base!H153</f>
        <v>309</v>
      </c>
      <c r="K87" s="789">
        <f>Rev.1_Base!J153</f>
        <v>89</v>
      </c>
      <c r="L87" s="789">
        <f>Rev.1_Base!K153</f>
        <v>89</v>
      </c>
      <c r="M87" s="770"/>
      <c r="N87" s="771">
        <f t="shared" si="393"/>
        <v>309</v>
      </c>
      <c r="O87" s="772">
        <f t="shared" si="394"/>
        <v>0</v>
      </c>
      <c r="Q87" s="789">
        <f>Rev.1_Base!M153</f>
        <v>0</v>
      </c>
      <c r="R87" s="795">
        <f>Rev.1_Base!O153</f>
        <v>89</v>
      </c>
      <c r="S87" s="795">
        <f>Rev.1_Base!Q153</f>
        <v>220</v>
      </c>
      <c r="T87" s="795">
        <f>Rev.1_Base!S153</f>
        <v>0</v>
      </c>
      <c r="U87" s="795">
        <f>Rev.1_Base!U153</f>
        <v>0</v>
      </c>
      <c r="V87" s="795">
        <f>Rev.1_Base!W153</f>
        <v>0</v>
      </c>
      <c r="W87" s="795">
        <f>Rev.1_Base!Y153</f>
        <v>0</v>
      </c>
      <c r="X87" s="795">
        <f>Rev.1_Base!AA153</f>
        <v>0</v>
      </c>
      <c r="Y87" s="690"/>
      <c r="Z87" s="690"/>
      <c r="AA87" s="690"/>
      <c r="AB87" s="690"/>
      <c r="AC87" s="690"/>
      <c r="AD87" s="690"/>
      <c r="AE87" s="690"/>
      <c r="AF87" s="691"/>
      <c r="AH87" s="819"/>
      <c r="AI87" s="819"/>
      <c r="AJ87" s="819"/>
      <c r="AK87" s="819"/>
      <c r="AL87" s="819"/>
      <c r="AM87" s="819"/>
      <c r="AN87" s="819"/>
      <c r="AO87" s="819"/>
      <c r="AP87" s="819"/>
      <c r="AQ87" s="819"/>
      <c r="AR87" s="819"/>
      <c r="AS87" s="819"/>
      <c r="AT87" s="776"/>
      <c r="AU87" s="776"/>
      <c r="AV87" s="819"/>
      <c r="AW87" s="775"/>
      <c r="AX87" s="775"/>
      <c r="AY87" s="775"/>
      <c r="AZ87" s="819"/>
      <c r="BA87" s="819"/>
      <c r="BB87" s="819"/>
      <c r="BC87" s="819"/>
      <c r="BD87" s="819"/>
      <c r="BE87" s="820"/>
      <c r="BG87" s="819"/>
      <c r="BH87" s="819"/>
      <c r="BI87" s="819"/>
      <c r="BJ87" s="819"/>
      <c r="BK87" s="819"/>
      <c r="BL87" s="819"/>
      <c r="BM87" s="819"/>
      <c r="BN87" s="819"/>
      <c r="BO87" s="819"/>
      <c r="BP87" s="819"/>
      <c r="BQ87" s="819"/>
      <c r="BR87" s="819"/>
      <c r="BS87" s="819"/>
      <c r="BT87" s="819"/>
      <c r="BU87" s="819"/>
      <c r="BV87" s="819"/>
      <c r="BW87" s="819"/>
      <c r="BX87" s="819"/>
      <c r="BY87" s="820"/>
      <c r="CA87" s="744">
        <f>'동해기지(건축)'!BP1025</f>
        <v>2500</v>
      </c>
      <c r="CB87" s="745">
        <f t="shared" si="738"/>
        <v>772500</v>
      </c>
      <c r="CC87" s="718">
        <f>'동해기지(건축)'!BQ1025</f>
        <v>4500</v>
      </c>
      <c r="CD87" s="745">
        <f t="shared" si="739"/>
        <v>1390500</v>
      </c>
      <c r="CE87" s="718"/>
      <c r="CF87" s="745"/>
      <c r="CG87" s="718">
        <f>'동해기지(건축)'!BR1025</f>
        <v>1000</v>
      </c>
      <c r="CH87" s="745">
        <f t="shared" si="741"/>
        <v>309000</v>
      </c>
      <c r="CI87" s="746">
        <f t="shared" si="108"/>
        <v>8000</v>
      </c>
      <c r="CJ87" s="745">
        <f t="shared" si="742"/>
        <v>2472000</v>
      </c>
      <c r="CK87" s="718"/>
      <c r="CL87" s="745">
        <f t="shared" si="743"/>
        <v>0</v>
      </c>
      <c r="CM87" s="746">
        <f t="shared" si="109"/>
        <v>8000</v>
      </c>
      <c r="CN87" s="745">
        <f t="shared" si="744"/>
        <v>2472000</v>
      </c>
      <c r="CO87" s="699">
        <f t="shared" si="745"/>
        <v>0</v>
      </c>
      <c r="CP87" s="699">
        <f t="shared" si="745"/>
        <v>712000</v>
      </c>
      <c r="CQ87" s="699">
        <f t="shared" si="745"/>
        <v>1760000</v>
      </c>
      <c r="CR87" s="699">
        <f t="shared" si="745"/>
        <v>0</v>
      </c>
      <c r="CS87" s="700">
        <f t="shared" si="745"/>
        <v>0</v>
      </c>
      <c r="CT87" s="699">
        <f t="shared" si="745"/>
        <v>0</v>
      </c>
      <c r="CU87" s="699">
        <f t="shared" si="745"/>
        <v>0</v>
      </c>
      <c r="CV87" s="700">
        <f t="shared" si="746"/>
        <v>0</v>
      </c>
      <c r="CW87" s="697"/>
      <c r="CX87" s="696">
        <f t="shared" si="747"/>
        <v>0</v>
      </c>
      <c r="CY87" s="701"/>
      <c r="DA87" s="819"/>
      <c r="DB87" s="819"/>
      <c r="DC87" s="819"/>
      <c r="DD87" s="819"/>
      <c r="DE87" s="819"/>
      <c r="DF87" s="819"/>
      <c r="DG87" s="819"/>
      <c r="DH87" s="819"/>
      <c r="DI87" s="819"/>
      <c r="DJ87" s="819"/>
      <c r="DK87" s="819"/>
      <c r="DL87" s="819"/>
      <c r="DM87" s="819"/>
      <c r="DN87" s="819"/>
      <c r="DO87" s="819"/>
      <c r="DP87" s="819"/>
      <c r="DQ87" s="819"/>
      <c r="DR87" s="819"/>
      <c r="DS87" s="820"/>
      <c r="DU87" s="821"/>
      <c r="DV87" s="821"/>
      <c r="DW87" s="821"/>
      <c r="DX87" s="821"/>
      <c r="DY87" s="821"/>
      <c r="DZ87" s="821"/>
      <c r="EA87" s="821"/>
      <c r="EB87" s="821"/>
      <c r="EC87" s="821"/>
      <c r="ED87" s="821"/>
      <c r="EE87" s="821"/>
      <c r="EF87" s="821"/>
      <c r="EG87" s="821"/>
      <c r="EH87" s="821"/>
      <c r="EI87" s="821"/>
      <c r="EJ87" s="821"/>
      <c r="EK87" s="821"/>
      <c r="EL87" s="821"/>
      <c r="EM87" s="822"/>
      <c r="EO87" s="821"/>
      <c r="EP87" s="821"/>
      <c r="EQ87" s="821"/>
      <c r="ER87" s="821"/>
      <c r="ES87" s="821"/>
      <c r="ET87" s="821"/>
      <c r="EU87" s="821"/>
      <c r="EV87" s="821"/>
      <c r="EW87" s="821"/>
      <c r="EX87" s="821"/>
      <c r="EY87" s="821"/>
      <c r="EZ87" s="821"/>
      <c r="FA87" s="821"/>
      <c r="FB87" s="821"/>
      <c r="FC87" s="821"/>
      <c r="FD87" s="821"/>
      <c r="FE87" s="821"/>
      <c r="FF87" s="821"/>
      <c r="FG87" s="823"/>
      <c r="FI87" s="819"/>
      <c r="FJ87" s="819"/>
      <c r="FK87" s="819"/>
      <c r="FL87" s="819"/>
      <c r="FM87" s="819"/>
      <c r="FN87" s="819"/>
      <c r="FO87" s="819"/>
      <c r="FP87" s="819"/>
      <c r="FQ87" s="819"/>
      <c r="FR87" s="819"/>
      <c r="FS87" s="819"/>
      <c r="FT87" s="819"/>
      <c r="FU87" s="819"/>
      <c r="FV87" s="819"/>
      <c r="FW87" s="819"/>
      <c r="FX87" s="819"/>
      <c r="FY87" s="819"/>
      <c r="FZ87" s="819"/>
      <c r="GA87" s="823"/>
      <c r="GC87" s="819"/>
      <c r="GD87" s="819"/>
      <c r="GE87" s="819"/>
      <c r="GF87" s="819"/>
      <c r="GG87" s="819"/>
      <c r="GH87" s="819"/>
      <c r="GI87" s="819"/>
      <c r="GJ87" s="819"/>
      <c r="GK87" s="819"/>
      <c r="GL87" s="819"/>
      <c r="GM87" s="819"/>
      <c r="GN87" s="819"/>
      <c r="GO87" s="819"/>
      <c r="GP87" s="819"/>
      <c r="GQ87" s="819"/>
      <c r="GR87" s="819"/>
      <c r="GS87" s="819"/>
      <c r="GT87" s="819"/>
      <c r="GU87" s="823"/>
      <c r="GW87" s="819"/>
      <c r="GX87" s="819"/>
      <c r="GY87" s="819"/>
      <c r="GZ87" s="819"/>
      <c r="HA87" s="819"/>
      <c r="HB87" s="819"/>
      <c r="HC87" s="819"/>
      <c r="HD87" s="819"/>
      <c r="HE87" s="819"/>
      <c r="HF87" s="819"/>
      <c r="HG87" s="819"/>
      <c r="HH87" s="819"/>
      <c r="HI87" s="819"/>
      <c r="HJ87" s="819"/>
      <c r="HK87" s="819"/>
      <c r="HL87" s="819"/>
      <c r="HM87" s="819"/>
      <c r="HN87" s="819"/>
      <c r="HO87" s="820"/>
      <c r="HQ87" s="783"/>
      <c r="HR87" s="784"/>
      <c r="HS87" s="783"/>
      <c r="HT87" s="784"/>
      <c r="HU87" s="783"/>
      <c r="HV87" s="784"/>
      <c r="HW87" s="783"/>
      <c r="HX87" s="784"/>
      <c r="HY87" s="707"/>
      <c r="HZ87" s="784"/>
      <c r="IA87" s="783"/>
      <c r="IB87" s="784"/>
      <c r="IC87" s="707"/>
      <c r="ID87" s="784"/>
      <c r="IE87" s="706"/>
      <c r="IF87" s="706"/>
      <c r="IG87" s="783"/>
      <c r="IH87" s="784"/>
      <c r="II87" s="782"/>
      <c r="IK87" s="783"/>
      <c r="IL87" s="784"/>
      <c r="IM87" s="783"/>
      <c r="IN87" s="784"/>
      <c r="IO87" s="783"/>
      <c r="IP87" s="784"/>
      <c r="IQ87" s="783"/>
      <c r="IR87" s="784"/>
      <c r="IS87" s="707"/>
      <c r="IT87" s="784"/>
      <c r="IU87" s="783"/>
      <c r="IV87" s="784"/>
      <c r="IW87" s="707"/>
      <c r="IX87" s="784"/>
      <c r="IY87" s="706"/>
      <c r="IZ87" s="706"/>
      <c r="JA87" s="783"/>
      <c r="JB87" s="784"/>
      <c r="JC87" s="782"/>
      <c r="JE87" s="783"/>
      <c r="JF87" s="784"/>
      <c r="JG87" s="783"/>
      <c r="JH87" s="784"/>
      <c r="JI87" s="783"/>
      <c r="JJ87" s="784"/>
      <c r="JK87" s="783"/>
      <c r="JL87" s="784"/>
      <c r="JM87" s="707"/>
      <c r="JN87" s="784"/>
      <c r="JO87" s="783"/>
      <c r="JP87" s="784"/>
      <c r="JQ87" s="707"/>
      <c r="JR87" s="784"/>
      <c r="JS87" s="706"/>
      <c r="JT87" s="706"/>
      <c r="JU87" s="783"/>
      <c r="JV87" s="784"/>
      <c r="JW87" s="782"/>
      <c r="JY87" s="783"/>
      <c r="JZ87" s="784"/>
      <c r="KA87" s="783"/>
      <c r="KB87" s="784"/>
      <c r="KC87" s="783"/>
      <c r="KD87" s="784"/>
      <c r="KE87" s="783"/>
      <c r="KF87" s="784"/>
      <c r="KG87" s="707"/>
      <c r="KH87" s="784"/>
      <c r="KI87" s="783"/>
      <c r="KJ87" s="784"/>
      <c r="KK87" s="707"/>
      <c r="KL87" s="784"/>
      <c r="KM87" s="706"/>
      <c r="KN87" s="706"/>
      <c r="KO87" s="783"/>
      <c r="KP87" s="784"/>
      <c r="KQ87" s="782"/>
      <c r="KS87" s="783"/>
      <c r="KT87" s="784"/>
      <c r="KU87" s="783"/>
      <c r="KV87" s="784"/>
      <c r="KW87" s="783"/>
      <c r="KX87" s="784"/>
      <c r="KY87" s="783"/>
      <c r="KZ87" s="784"/>
      <c r="LA87" s="707"/>
      <c r="LB87" s="784"/>
      <c r="LC87" s="783"/>
      <c r="LD87" s="784"/>
      <c r="LE87" s="707"/>
      <c r="LF87" s="784"/>
      <c r="LG87" s="706"/>
      <c r="LH87" s="706"/>
      <c r="LI87" s="783"/>
      <c r="LJ87" s="784"/>
      <c r="LK87" s="782"/>
      <c r="LM87" s="783"/>
      <c r="LN87" s="784"/>
      <c r="LO87" s="783"/>
      <c r="LP87" s="784"/>
      <c r="LQ87" s="783"/>
      <c r="LR87" s="784"/>
      <c r="LS87" s="783"/>
      <c r="LT87" s="784"/>
      <c r="LU87" s="707"/>
      <c r="LV87" s="784"/>
      <c r="LW87" s="783"/>
      <c r="LX87" s="784"/>
      <c r="LY87" s="707"/>
      <c r="LZ87" s="784"/>
      <c r="MA87" s="706"/>
      <c r="MB87" s="706"/>
      <c r="MC87" s="783"/>
      <c r="MD87" s="784"/>
      <c r="ME87" s="782"/>
      <c r="MG87" s="783"/>
      <c r="MH87" s="784"/>
      <c r="MI87" s="783"/>
      <c r="MJ87" s="784"/>
      <c r="MK87" s="783"/>
      <c r="ML87" s="784"/>
      <c r="MM87" s="783"/>
      <c r="MN87" s="784"/>
      <c r="MO87" s="707"/>
      <c r="MP87" s="784"/>
      <c r="MQ87" s="783"/>
      <c r="MR87" s="784"/>
      <c r="MS87" s="707"/>
      <c r="MT87" s="784"/>
      <c r="MU87" s="706"/>
      <c r="MV87" s="706"/>
      <c r="MW87" s="783"/>
      <c r="MX87" s="784"/>
      <c r="MY87" s="782"/>
      <c r="NA87" s="783"/>
      <c r="NB87" s="784"/>
      <c r="NC87" s="783"/>
      <c r="ND87" s="784"/>
      <c r="NE87" s="783"/>
      <c r="NF87" s="784"/>
      <c r="NG87" s="783"/>
      <c r="NH87" s="784"/>
      <c r="NI87" s="707"/>
      <c r="NJ87" s="784"/>
      <c r="NK87" s="783"/>
      <c r="NL87" s="784"/>
      <c r="NM87" s="707"/>
      <c r="NN87" s="784"/>
      <c r="NO87" s="706"/>
      <c r="NP87" s="706"/>
      <c r="NQ87" s="783"/>
      <c r="NR87" s="784"/>
      <c r="NS87" s="782"/>
      <c r="NU87" s="783"/>
      <c r="NV87" s="784"/>
      <c r="NW87" s="783"/>
      <c r="NX87" s="784"/>
      <c r="NY87" s="783"/>
      <c r="NZ87" s="784"/>
      <c r="OA87" s="783"/>
      <c r="OB87" s="784"/>
      <c r="OC87" s="707"/>
      <c r="OD87" s="784"/>
      <c r="OE87" s="783"/>
      <c r="OF87" s="784"/>
      <c r="OG87" s="707"/>
      <c r="OH87" s="784"/>
      <c r="OI87" s="706"/>
      <c r="OJ87" s="706"/>
      <c r="OK87" s="783"/>
      <c r="OL87" s="784"/>
      <c r="OM87" s="782"/>
      <c r="OO87" s="783"/>
      <c r="OP87" s="784"/>
      <c r="OQ87" s="783"/>
      <c r="OR87" s="784"/>
      <c r="OS87" s="783"/>
      <c r="OT87" s="784"/>
      <c r="OU87" s="783"/>
      <c r="OV87" s="784"/>
      <c r="OW87" s="707"/>
      <c r="OX87" s="784"/>
      <c r="OY87" s="783"/>
      <c r="OZ87" s="784"/>
      <c r="PA87" s="707"/>
      <c r="PB87" s="784"/>
      <c r="PC87" s="706"/>
      <c r="PD87" s="706"/>
      <c r="PE87" s="783"/>
      <c r="PF87" s="784"/>
      <c r="PG87" s="782"/>
      <c r="PI87" s="783"/>
      <c r="PJ87" s="784"/>
      <c r="PK87" s="783"/>
      <c r="PL87" s="784"/>
      <c r="PM87" s="783"/>
      <c r="PN87" s="784"/>
      <c r="PO87" s="783"/>
      <c r="PP87" s="784"/>
      <c r="PQ87" s="707"/>
      <c r="PR87" s="784"/>
      <c r="PS87" s="783"/>
      <c r="PT87" s="784"/>
      <c r="PU87" s="707"/>
      <c r="PV87" s="784"/>
      <c r="PW87" s="706"/>
      <c r="PX87" s="706"/>
      <c r="PY87" s="783"/>
      <c r="PZ87" s="784"/>
      <c r="QA87" s="782"/>
      <c r="QC87" s="783"/>
      <c r="QD87" s="784"/>
      <c r="QE87" s="783"/>
      <c r="QF87" s="784"/>
      <c r="QG87" s="783"/>
      <c r="QH87" s="784"/>
      <c r="QI87" s="783"/>
      <c r="QJ87" s="784"/>
      <c r="QK87" s="707"/>
      <c r="QL87" s="784"/>
      <c r="QM87" s="783"/>
      <c r="QN87" s="784"/>
      <c r="QO87" s="707"/>
      <c r="QP87" s="784"/>
      <c r="QQ87" s="706"/>
      <c r="QR87" s="706"/>
      <c r="QS87" s="783"/>
      <c r="QT87" s="784"/>
      <c r="QU87" s="782"/>
      <c r="RA87" s="785"/>
      <c r="RB87" s="785"/>
      <c r="RC87" s="677"/>
      <c r="RD87" s="677"/>
      <c r="RE87" s="677"/>
      <c r="RF87" s="677"/>
      <c r="RG87" s="677"/>
      <c r="RH87" s="677"/>
      <c r="RI87" s="677"/>
      <c r="RJ87" s="677"/>
      <c r="RK87" s="677"/>
      <c r="RL87" s="677"/>
      <c r="RM87" s="677"/>
      <c r="RN87" s="677"/>
      <c r="RO87" s="677"/>
      <c r="RP87" s="677"/>
      <c r="RQ87" s="677"/>
      <c r="RR87" s="677"/>
      <c r="RS87" s="677"/>
      <c r="RT87" s="677"/>
      <c r="RV87" s="675"/>
      <c r="RW87" s="675"/>
      <c r="RX87" s="675"/>
      <c r="RY87" s="675"/>
      <c r="RZ87" s="675"/>
      <c r="SA87" s="675"/>
      <c r="SB87" s="675"/>
      <c r="SC87" s="675"/>
      <c r="SD87" s="675"/>
      <c r="SE87" s="675"/>
      <c r="SG87" s="675"/>
      <c r="SH87" s="675"/>
      <c r="SI87" s="675"/>
      <c r="SJ87" s="675"/>
      <c r="SK87" s="675"/>
      <c r="SL87" s="675"/>
      <c r="SM87" s="675"/>
      <c r="SN87" s="675"/>
      <c r="SO87" s="675"/>
      <c r="SP87" s="675"/>
      <c r="SQ87" s="675"/>
      <c r="SR87" s="675"/>
      <c r="SS87" s="675"/>
      <c r="ST87" s="675"/>
      <c r="SU87" s="675"/>
      <c r="SV87" s="675"/>
      <c r="SW87" s="675"/>
      <c r="SX87" s="675"/>
      <c r="SY87" s="675"/>
      <c r="SZ87" s="675"/>
      <c r="TA87" s="675"/>
      <c r="TB87" s="675"/>
      <c r="TC87" s="675"/>
      <c r="TE87" s="675"/>
      <c r="TF87" s="675"/>
      <c r="TG87" s="675"/>
      <c r="TH87" s="675"/>
      <c r="TI87" s="675"/>
      <c r="TJ87" s="675"/>
      <c r="TK87" s="675"/>
      <c r="TL87" s="675"/>
      <c r="TM87" s="675"/>
      <c r="TN87" s="676"/>
      <c r="TP87" s="675"/>
      <c r="TQ87" s="675"/>
      <c r="TR87" s="675"/>
      <c r="TS87" s="675"/>
      <c r="TT87" s="675"/>
      <c r="TU87" s="675"/>
      <c r="TV87" s="675"/>
      <c r="TW87" s="675"/>
      <c r="TX87" s="675"/>
      <c r="TY87" s="675"/>
      <c r="TZ87" s="675"/>
      <c r="UA87" s="675"/>
      <c r="UB87" s="675"/>
      <c r="UC87" s="675"/>
      <c r="UD87" s="675"/>
      <c r="UE87" s="675"/>
      <c r="UF87" s="675"/>
      <c r="UG87" s="675"/>
      <c r="UH87" s="675"/>
      <c r="UI87" s="675"/>
      <c r="UJ87" s="675"/>
      <c r="UK87" s="675"/>
      <c r="UL87" s="675"/>
      <c r="UN87" s="675"/>
      <c r="UO87" s="675"/>
      <c r="UP87" s="675"/>
      <c r="UQ87" s="675"/>
      <c r="UR87" s="675"/>
      <c r="US87" s="675"/>
      <c r="UT87" s="675"/>
      <c r="UU87" s="675"/>
      <c r="UV87" s="675"/>
      <c r="UW87" s="676"/>
    </row>
    <row r="88" spans="1:569" s="645" customFormat="1" ht="20.100000000000001" customHeight="1">
      <c r="A88" s="677"/>
      <c r="B88" s="677"/>
      <c r="C88" s="764"/>
      <c r="D88" s="764"/>
      <c r="E88" s="792"/>
      <c r="F88" s="793"/>
      <c r="G88" s="792"/>
      <c r="H88" s="794"/>
      <c r="I88" s="768"/>
      <c r="J88" s="768"/>
      <c r="K88" s="789"/>
      <c r="L88" s="789"/>
      <c r="M88" s="770"/>
      <c r="N88" s="771">
        <f t="shared" si="393"/>
        <v>0</v>
      </c>
      <c r="O88" s="772">
        <f t="shared" si="394"/>
        <v>0</v>
      </c>
      <c r="Q88" s="773"/>
      <c r="R88" s="690"/>
      <c r="S88" s="690"/>
      <c r="T88" s="690"/>
      <c r="U88" s="690"/>
      <c r="V88" s="690"/>
      <c r="W88" s="690"/>
      <c r="X88" s="690"/>
      <c r="Y88" s="690"/>
      <c r="Z88" s="690"/>
      <c r="AA88" s="690"/>
      <c r="AB88" s="690"/>
      <c r="AC88" s="690"/>
      <c r="AD88" s="690"/>
      <c r="AE88" s="690"/>
      <c r="AF88" s="691"/>
      <c r="AH88" s="774"/>
      <c r="AI88" s="775">
        <f t="shared" si="709"/>
        <v>0</v>
      </c>
      <c r="AJ88" s="774"/>
      <c r="AK88" s="775">
        <f t="shared" si="711"/>
        <v>0</v>
      </c>
      <c r="AL88" s="774"/>
      <c r="AM88" s="775">
        <f t="shared" si="713"/>
        <v>0</v>
      </c>
      <c r="AN88" s="774"/>
      <c r="AO88" s="775">
        <f t="shared" si="715"/>
        <v>0</v>
      </c>
      <c r="AP88" s="693">
        <f t="shared" si="99"/>
        <v>0</v>
      </c>
      <c r="AQ88" s="775">
        <f t="shared" si="716"/>
        <v>0</v>
      </c>
      <c r="AR88" s="774"/>
      <c r="AS88" s="775">
        <f t="shared" si="718"/>
        <v>0</v>
      </c>
      <c r="AT88" s="776">
        <f t="shared" si="719"/>
        <v>0</v>
      </c>
      <c r="AU88" s="776">
        <f t="shared" si="720"/>
        <v>0</v>
      </c>
      <c r="AV88" s="693">
        <f t="shared" ref="AV88:AV150" si="829">SUM(AR88,AP88)</f>
        <v>0</v>
      </c>
      <c r="AW88" s="775">
        <f t="shared" si="172"/>
        <v>0</v>
      </c>
      <c r="AX88" s="775">
        <f t="shared" si="721"/>
        <v>0</v>
      </c>
      <c r="AY88" s="775"/>
      <c r="AZ88" s="775">
        <f>IFERROR(AV88*$I88, 0)</f>
        <v>0</v>
      </c>
      <c r="BA88" s="693">
        <f t="shared" si="723"/>
        <v>0</v>
      </c>
      <c r="BB88" s="693">
        <f t="shared" si="724"/>
        <v>0</v>
      </c>
      <c r="BC88" s="774"/>
      <c r="BD88" s="775">
        <f t="shared" si="726"/>
        <v>0</v>
      </c>
      <c r="BE88" s="777"/>
      <c r="BG88" s="774"/>
      <c r="BH88" s="775">
        <f t="shared" si="727"/>
        <v>0</v>
      </c>
      <c r="BI88" s="774"/>
      <c r="BJ88" s="775">
        <f t="shared" si="728"/>
        <v>0</v>
      </c>
      <c r="BK88" s="774"/>
      <c r="BL88" s="775">
        <f t="shared" si="729"/>
        <v>0</v>
      </c>
      <c r="BM88" s="774"/>
      <c r="BN88" s="775">
        <f t="shared" si="730"/>
        <v>0</v>
      </c>
      <c r="BO88" s="693">
        <f t="shared" si="105"/>
        <v>0</v>
      </c>
      <c r="BP88" s="775">
        <f t="shared" si="731"/>
        <v>0</v>
      </c>
      <c r="BQ88" s="774">
        <f t="shared" si="732"/>
        <v>0</v>
      </c>
      <c r="BR88" s="775">
        <f>(BJ88*4.5%)+(BJ88*3.335%)+((BJ88*3.335%)*10.25%)+(BP88*30%*1.39%)+(BJ88*2.3%)+(BP88*8%)+(BP88*2.29%)+(BP88*0.24%)</f>
        <v>0</v>
      </c>
      <c r="BS88" s="693">
        <f t="shared" si="107"/>
        <v>0</v>
      </c>
      <c r="BT88" s="775">
        <f t="shared" si="734"/>
        <v>0</v>
      </c>
      <c r="BU88" s="693">
        <f t="shared" si="735"/>
        <v>0</v>
      </c>
      <c r="BV88" s="693">
        <f t="shared" si="736"/>
        <v>0</v>
      </c>
      <c r="BW88" s="774"/>
      <c r="BX88" s="775">
        <f t="shared" si="737"/>
        <v>0</v>
      </c>
      <c r="BY88" s="777"/>
      <c r="CA88" s="744"/>
      <c r="CB88" s="745">
        <f t="shared" si="738"/>
        <v>0</v>
      </c>
      <c r="CC88" s="718"/>
      <c r="CD88" s="745">
        <f t="shared" si="739"/>
        <v>0</v>
      </c>
      <c r="CE88" s="718"/>
      <c r="CF88" s="745">
        <f t="shared" si="740"/>
        <v>0</v>
      </c>
      <c r="CG88" s="718"/>
      <c r="CH88" s="745">
        <f t="shared" si="741"/>
        <v>0</v>
      </c>
      <c r="CI88" s="746">
        <f t="shared" si="108"/>
        <v>0</v>
      </c>
      <c r="CJ88" s="745">
        <f t="shared" si="742"/>
        <v>0</v>
      </c>
      <c r="CK88" s="718"/>
      <c r="CL88" s="745">
        <f t="shared" si="743"/>
        <v>0</v>
      </c>
      <c r="CM88" s="746">
        <f t="shared" si="109"/>
        <v>0</v>
      </c>
      <c r="CN88" s="745">
        <f t="shared" si="744"/>
        <v>0</v>
      </c>
      <c r="CO88" s="699">
        <f t="shared" si="745"/>
        <v>0</v>
      </c>
      <c r="CP88" s="699">
        <f t="shared" si="745"/>
        <v>0</v>
      </c>
      <c r="CQ88" s="699">
        <f t="shared" si="745"/>
        <v>0</v>
      </c>
      <c r="CR88" s="699">
        <f t="shared" si="745"/>
        <v>0</v>
      </c>
      <c r="CS88" s="700">
        <f t="shared" si="745"/>
        <v>0</v>
      </c>
      <c r="CT88" s="699">
        <f t="shared" si="745"/>
        <v>0</v>
      </c>
      <c r="CU88" s="699">
        <f t="shared" si="745"/>
        <v>0</v>
      </c>
      <c r="CV88" s="700">
        <f t="shared" si="746"/>
        <v>0</v>
      </c>
      <c r="CW88" s="697"/>
      <c r="CX88" s="696">
        <f t="shared" si="747"/>
        <v>0</v>
      </c>
      <c r="CY88" s="701"/>
      <c r="DA88" s="774"/>
      <c r="DB88" s="775">
        <f t="shared" si="748"/>
        <v>0</v>
      </c>
      <c r="DC88" s="774"/>
      <c r="DD88" s="775">
        <f t="shared" si="749"/>
        <v>0</v>
      </c>
      <c r="DE88" s="774"/>
      <c r="DF88" s="775">
        <f t="shared" si="750"/>
        <v>0</v>
      </c>
      <c r="DG88" s="774"/>
      <c r="DH88" s="775">
        <f t="shared" si="751"/>
        <v>0</v>
      </c>
      <c r="DI88" s="693">
        <f t="shared" si="110"/>
        <v>0</v>
      </c>
      <c r="DJ88" s="775">
        <f t="shared" si="752"/>
        <v>0</v>
      </c>
      <c r="DK88" s="774"/>
      <c r="DL88" s="775">
        <f>(DD88*4.5%)+(DD88*3.335%)+((DD88*3.335%)*10.25%)+(DJ88*30%*1.39%)+(DD88*2.3%)+(DJ88*8%)+((DB88+DD88)*2.29%)+(DJ88*0.24%)</f>
        <v>0</v>
      </c>
      <c r="DM88" s="693">
        <f t="shared" si="112"/>
        <v>0</v>
      </c>
      <c r="DN88" s="775">
        <f t="shared" si="754"/>
        <v>0</v>
      </c>
      <c r="DO88" s="693">
        <f t="shared" ref="DO88" si="830">IFERROR(DM88*$N88, 0)</f>
        <v>0</v>
      </c>
      <c r="DP88" s="693">
        <f t="shared" ref="DP88" si="831">IFERROR(DM88*$O88, 0)</f>
        <v>0</v>
      </c>
      <c r="DQ88" s="774"/>
      <c r="DR88" s="775">
        <f t="shared" si="757"/>
        <v>0</v>
      </c>
      <c r="DS88" s="777"/>
      <c r="DU88" s="778"/>
      <c r="DV88" s="780">
        <f t="shared" si="758"/>
        <v>0</v>
      </c>
      <c r="DW88" s="778"/>
      <c r="DX88" s="780">
        <f t="shared" si="759"/>
        <v>0</v>
      </c>
      <c r="DY88" s="778"/>
      <c r="DZ88" s="780">
        <f t="shared" si="760"/>
        <v>0</v>
      </c>
      <c r="EA88" s="778"/>
      <c r="EB88" s="780">
        <f t="shared" si="761"/>
        <v>0</v>
      </c>
      <c r="EC88" s="703">
        <f t="shared" si="113"/>
        <v>0</v>
      </c>
      <c r="ED88" s="780">
        <f t="shared" si="762"/>
        <v>0</v>
      </c>
      <c r="EE88" s="778">
        <f>IFERROR(EF88/$I88,)</f>
        <v>0</v>
      </c>
      <c r="EF88" s="780">
        <f t="shared" si="114"/>
        <v>0</v>
      </c>
      <c r="EG88" s="703">
        <f t="shared" si="115"/>
        <v>0</v>
      </c>
      <c r="EH88" s="780">
        <f t="shared" si="763"/>
        <v>0</v>
      </c>
      <c r="EI88" s="703">
        <f t="shared" ref="EI88" si="832">IFERROR(EG88*$N88, 0)</f>
        <v>0</v>
      </c>
      <c r="EJ88" s="703">
        <f t="shared" ref="EJ88" si="833">IFERROR(EG88*$O88, 0)</f>
        <v>0</v>
      </c>
      <c r="EK88" s="778"/>
      <c r="EL88" s="780">
        <f t="shared" si="766"/>
        <v>0</v>
      </c>
      <c r="EM88" s="781"/>
      <c r="EO88" s="778"/>
      <c r="EP88" s="780">
        <f t="shared" si="767"/>
        <v>0</v>
      </c>
      <c r="EQ88" s="778"/>
      <c r="ER88" s="780">
        <f t="shared" si="768"/>
        <v>0</v>
      </c>
      <c r="ES88" s="778"/>
      <c r="ET88" s="780">
        <f t="shared" si="769"/>
        <v>0</v>
      </c>
      <c r="EU88" s="778"/>
      <c r="EV88" s="780">
        <f t="shared" si="770"/>
        <v>0</v>
      </c>
      <c r="EW88" s="703">
        <f t="shared" si="116"/>
        <v>0</v>
      </c>
      <c r="EX88" s="780">
        <f t="shared" si="771"/>
        <v>0</v>
      </c>
      <c r="EY88" s="778">
        <f>IFERROR(EZ88/$I88,)</f>
        <v>0</v>
      </c>
      <c r="EZ88" s="780">
        <f t="shared" si="117"/>
        <v>0</v>
      </c>
      <c r="FA88" s="703">
        <f t="shared" si="118"/>
        <v>0</v>
      </c>
      <c r="FB88" s="780">
        <f t="shared" si="772"/>
        <v>0</v>
      </c>
      <c r="FC88" s="703">
        <f t="shared" si="773"/>
        <v>0</v>
      </c>
      <c r="FD88" s="703">
        <f t="shared" si="774"/>
        <v>0</v>
      </c>
      <c r="FE88" s="778"/>
      <c r="FF88" s="780">
        <f t="shared" si="775"/>
        <v>0</v>
      </c>
      <c r="FG88" s="782"/>
      <c r="FI88" s="774"/>
      <c r="FJ88" s="775">
        <f t="shared" si="776"/>
        <v>0</v>
      </c>
      <c r="FK88" s="774"/>
      <c r="FL88" s="775">
        <f t="shared" si="777"/>
        <v>0</v>
      </c>
      <c r="FM88" s="774"/>
      <c r="FN88" s="775">
        <f t="shared" si="778"/>
        <v>0</v>
      </c>
      <c r="FO88" s="774"/>
      <c r="FP88" s="775">
        <f t="shared" si="779"/>
        <v>0</v>
      </c>
      <c r="FQ88" s="693">
        <f t="shared" si="119"/>
        <v>0</v>
      </c>
      <c r="FR88" s="775">
        <f t="shared" si="780"/>
        <v>0</v>
      </c>
      <c r="FS88" s="774">
        <f>FQ88*$FT$5</f>
        <v>0</v>
      </c>
      <c r="FT88" s="775">
        <f>IFERROR(FS88*$I88, 0)</f>
        <v>0</v>
      </c>
      <c r="FU88" s="693">
        <f t="shared" si="121"/>
        <v>0</v>
      </c>
      <c r="FV88" s="775">
        <f t="shared" si="781"/>
        <v>0</v>
      </c>
      <c r="FW88" s="693">
        <f t="shared" ref="FW88" si="834">IFERROR(FU88*$N88, 0)</f>
        <v>0</v>
      </c>
      <c r="FX88" s="693">
        <f t="shared" ref="FX88" si="835">IFERROR(FU88*$O88, 0)</f>
        <v>0</v>
      </c>
      <c r="FY88" s="774"/>
      <c r="FZ88" s="775">
        <f t="shared" si="784"/>
        <v>0</v>
      </c>
      <c r="GA88" s="782"/>
      <c r="GC88" s="774"/>
      <c r="GD88" s="775">
        <f t="shared" si="785"/>
        <v>0</v>
      </c>
      <c r="GE88" s="774"/>
      <c r="GF88" s="775">
        <f t="shared" si="786"/>
        <v>0</v>
      </c>
      <c r="GG88" s="774"/>
      <c r="GH88" s="775">
        <f t="shared" si="787"/>
        <v>0</v>
      </c>
      <c r="GI88" s="774"/>
      <c r="GJ88" s="775">
        <f t="shared" si="788"/>
        <v>0</v>
      </c>
      <c r="GK88" s="693">
        <f t="shared" si="122"/>
        <v>0</v>
      </c>
      <c r="GL88" s="775">
        <f t="shared" si="789"/>
        <v>0</v>
      </c>
      <c r="GM88" s="774"/>
      <c r="GN88" s="775">
        <f t="shared" si="123"/>
        <v>0</v>
      </c>
      <c r="GO88" s="693">
        <f t="shared" si="124"/>
        <v>0</v>
      </c>
      <c r="GP88" s="775">
        <f t="shared" si="790"/>
        <v>0</v>
      </c>
      <c r="GQ88" s="693">
        <f t="shared" ref="GQ88" si="836">IFERROR(GO88*$N88, 0)</f>
        <v>0</v>
      </c>
      <c r="GR88" s="693">
        <f t="shared" ref="GR88" si="837">IFERROR(GO88*$O88, 0)</f>
        <v>0</v>
      </c>
      <c r="GS88" s="774"/>
      <c r="GT88" s="775">
        <f t="shared" si="793"/>
        <v>0</v>
      </c>
      <c r="GU88" s="782"/>
      <c r="GW88" s="774"/>
      <c r="GX88" s="775">
        <f t="shared" si="794"/>
        <v>0</v>
      </c>
      <c r="GY88" s="774"/>
      <c r="GZ88" s="775">
        <f t="shared" si="795"/>
        <v>0</v>
      </c>
      <c r="HA88" s="774"/>
      <c r="HB88" s="775">
        <f t="shared" si="796"/>
        <v>0</v>
      </c>
      <c r="HC88" s="774"/>
      <c r="HD88" s="775">
        <f t="shared" si="797"/>
        <v>0</v>
      </c>
      <c r="HE88" s="693">
        <f t="shared" si="125"/>
        <v>0</v>
      </c>
      <c r="HF88" s="775">
        <f t="shared" si="798"/>
        <v>0</v>
      </c>
      <c r="HG88" s="774">
        <f>IFERROR(HH88/$I88,)</f>
        <v>0</v>
      </c>
      <c r="HH88" s="775">
        <f t="shared" si="126"/>
        <v>0</v>
      </c>
      <c r="HI88" s="693">
        <f t="shared" si="127"/>
        <v>0</v>
      </c>
      <c r="HJ88" s="775">
        <f t="shared" si="799"/>
        <v>0</v>
      </c>
      <c r="HK88" s="693">
        <f t="shared" si="800"/>
        <v>0</v>
      </c>
      <c r="HL88" s="693">
        <f t="shared" si="801"/>
        <v>0</v>
      </c>
      <c r="HM88" s="774"/>
      <c r="HN88" s="775">
        <f t="shared" si="802"/>
        <v>0</v>
      </c>
      <c r="HO88" s="777"/>
      <c r="HQ88" s="783"/>
      <c r="HR88" s="784">
        <f>IFERROR(HQ88*$I88, 0)</f>
        <v>0</v>
      </c>
      <c r="HS88" s="783"/>
      <c r="HT88" s="784">
        <f>IFERROR(HS88*$I88, 0)</f>
        <v>0</v>
      </c>
      <c r="HU88" s="783"/>
      <c r="HV88" s="784">
        <f>IFERROR(HU88*$I88, 0)</f>
        <v>0</v>
      </c>
      <c r="HW88" s="783"/>
      <c r="HX88" s="784">
        <f>IFERROR(HW88*$I88, 0)</f>
        <v>0</v>
      </c>
      <c r="HY88" s="707">
        <f t="shared" si="128"/>
        <v>0</v>
      </c>
      <c r="HZ88" s="784">
        <f>IFERROR(HY88*$I88, 0)</f>
        <v>0</v>
      </c>
      <c r="IA88" s="783"/>
      <c r="IB88" s="784">
        <f>IFERROR(IA88*$I88, 0)</f>
        <v>0</v>
      </c>
      <c r="IC88" s="707">
        <f t="shared" si="129"/>
        <v>0</v>
      </c>
      <c r="ID88" s="784">
        <f>IFERROR(IC88*$I88, 0)</f>
        <v>0</v>
      </c>
      <c r="IE88" s="706">
        <f t="shared" si="803"/>
        <v>0</v>
      </c>
      <c r="IF88" s="706">
        <f t="shared" si="804"/>
        <v>0</v>
      </c>
      <c r="IG88" s="783"/>
      <c r="IH88" s="784">
        <f>IFERROR(IG88*$I88, 0)</f>
        <v>0</v>
      </c>
      <c r="II88" s="782"/>
      <c r="IK88" s="783"/>
      <c r="IL88" s="784">
        <f>IFERROR(IK88*$I88, 0)</f>
        <v>0</v>
      </c>
      <c r="IM88" s="783"/>
      <c r="IN88" s="784">
        <f>IFERROR(IM88*$I88, 0)</f>
        <v>0</v>
      </c>
      <c r="IO88" s="783"/>
      <c r="IP88" s="784">
        <f>IFERROR(IO88*$I88, 0)</f>
        <v>0</v>
      </c>
      <c r="IQ88" s="783"/>
      <c r="IR88" s="784">
        <f>IFERROR(IQ88*$I88, 0)</f>
        <v>0</v>
      </c>
      <c r="IS88" s="707">
        <f t="shared" si="130"/>
        <v>0</v>
      </c>
      <c r="IT88" s="784">
        <f>IFERROR(IS88*$I88, 0)</f>
        <v>0</v>
      </c>
      <c r="IU88" s="783"/>
      <c r="IV88" s="784">
        <f>IFERROR(IU88*$I88, 0)</f>
        <v>0</v>
      </c>
      <c r="IW88" s="707">
        <f t="shared" si="131"/>
        <v>0</v>
      </c>
      <c r="IX88" s="784">
        <f>IFERROR(IW88*$I88, 0)</f>
        <v>0</v>
      </c>
      <c r="IY88" s="706">
        <f t="shared" si="805"/>
        <v>0</v>
      </c>
      <c r="IZ88" s="706">
        <f t="shared" si="806"/>
        <v>0</v>
      </c>
      <c r="JA88" s="783"/>
      <c r="JB88" s="784">
        <f>IFERROR(JA88*$I88, 0)</f>
        <v>0</v>
      </c>
      <c r="JC88" s="782"/>
      <c r="JE88" s="783"/>
      <c r="JF88" s="784">
        <f>IFERROR(JE88*$I88, 0)</f>
        <v>0</v>
      </c>
      <c r="JG88" s="783"/>
      <c r="JH88" s="784">
        <f>IFERROR(JG88*$I88, 0)</f>
        <v>0</v>
      </c>
      <c r="JI88" s="783"/>
      <c r="JJ88" s="784">
        <f>IFERROR(JI88*$I88, 0)</f>
        <v>0</v>
      </c>
      <c r="JK88" s="783"/>
      <c r="JL88" s="784">
        <f>IFERROR(JK88*$I88, 0)</f>
        <v>0</v>
      </c>
      <c r="JM88" s="707">
        <f t="shared" si="132"/>
        <v>0</v>
      </c>
      <c r="JN88" s="784">
        <f>IFERROR(JM88*$I88, 0)</f>
        <v>0</v>
      </c>
      <c r="JO88" s="783"/>
      <c r="JP88" s="784">
        <f>IFERROR(JO88*$I88, 0)</f>
        <v>0</v>
      </c>
      <c r="JQ88" s="707">
        <f t="shared" si="133"/>
        <v>0</v>
      </c>
      <c r="JR88" s="784">
        <f>IFERROR(JQ88*$I88, 0)</f>
        <v>0</v>
      </c>
      <c r="JS88" s="706">
        <f t="shared" si="807"/>
        <v>0</v>
      </c>
      <c r="JT88" s="706">
        <f t="shared" si="808"/>
        <v>0</v>
      </c>
      <c r="JU88" s="783"/>
      <c r="JV88" s="784">
        <f>IFERROR(JU88*$I88, 0)</f>
        <v>0</v>
      </c>
      <c r="JW88" s="782"/>
      <c r="JY88" s="783"/>
      <c r="JZ88" s="784">
        <f>IFERROR(JY88*$I88, 0)</f>
        <v>0</v>
      </c>
      <c r="KA88" s="783"/>
      <c r="KB88" s="784">
        <f>IFERROR(KA88*$I88, 0)</f>
        <v>0</v>
      </c>
      <c r="KC88" s="783"/>
      <c r="KD88" s="784">
        <f>IFERROR(KC88*$I88, 0)</f>
        <v>0</v>
      </c>
      <c r="KE88" s="783"/>
      <c r="KF88" s="784">
        <f>IFERROR(KE88*$I88, 0)</f>
        <v>0</v>
      </c>
      <c r="KG88" s="707">
        <f t="shared" si="134"/>
        <v>0</v>
      </c>
      <c r="KH88" s="784">
        <f>IFERROR(KG88*$I88, 0)</f>
        <v>0</v>
      </c>
      <c r="KI88" s="783"/>
      <c r="KJ88" s="784">
        <f>IFERROR(KI88*$I88, 0)</f>
        <v>0</v>
      </c>
      <c r="KK88" s="707">
        <f t="shared" si="135"/>
        <v>0</v>
      </c>
      <c r="KL88" s="784">
        <f>IFERROR(KK88*$I88, 0)</f>
        <v>0</v>
      </c>
      <c r="KM88" s="706">
        <f t="shared" si="809"/>
        <v>0</v>
      </c>
      <c r="KN88" s="706">
        <f t="shared" si="810"/>
        <v>0</v>
      </c>
      <c r="KO88" s="783"/>
      <c r="KP88" s="784">
        <f>IFERROR(KO88*$I88, 0)</f>
        <v>0</v>
      </c>
      <c r="KQ88" s="782"/>
      <c r="KS88" s="783"/>
      <c r="KT88" s="784">
        <f>IFERROR(KS88*$I88, 0)</f>
        <v>0</v>
      </c>
      <c r="KU88" s="783"/>
      <c r="KV88" s="784">
        <f>IFERROR(KU88*$I88, 0)</f>
        <v>0</v>
      </c>
      <c r="KW88" s="783"/>
      <c r="KX88" s="784">
        <f>IFERROR(KW88*$I88, 0)</f>
        <v>0</v>
      </c>
      <c r="KY88" s="783"/>
      <c r="KZ88" s="784">
        <f>IFERROR(KY88*$I88, 0)</f>
        <v>0</v>
      </c>
      <c r="LA88" s="707">
        <f t="shared" si="136"/>
        <v>0</v>
      </c>
      <c r="LB88" s="784">
        <f>IFERROR(LA88*$I88, 0)</f>
        <v>0</v>
      </c>
      <c r="LC88" s="783"/>
      <c r="LD88" s="784">
        <f>IFERROR(LC88*$I88, 0)</f>
        <v>0</v>
      </c>
      <c r="LE88" s="707">
        <f t="shared" si="137"/>
        <v>0</v>
      </c>
      <c r="LF88" s="784">
        <f>IFERROR(LE88*$I88, 0)</f>
        <v>0</v>
      </c>
      <c r="LG88" s="706">
        <f t="shared" si="811"/>
        <v>0</v>
      </c>
      <c r="LH88" s="706">
        <f t="shared" si="812"/>
        <v>0</v>
      </c>
      <c r="LI88" s="783"/>
      <c r="LJ88" s="784">
        <f>IFERROR(LI88*$I88, 0)</f>
        <v>0</v>
      </c>
      <c r="LK88" s="782"/>
      <c r="LM88" s="783"/>
      <c r="LN88" s="784">
        <f>IFERROR(LM88*$I88, 0)</f>
        <v>0</v>
      </c>
      <c r="LO88" s="783"/>
      <c r="LP88" s="784">
        <f>IFERROR(LO88*$I88, 0)</f>
        <v>0</v>
      </c>
      <c r="LQ88" s="783"/>
      <c r="LR88" s="784">
        <f>IFERROR(LQ88*$I88, 0)</f>
        <v>0</v>
      </c>
      <c r="LS88" s="783"/>
      <c r="LT88" s="784">
        <f>IFERROR(LS88*$I88, 0)</f>
        <v>0</v>
      </c>
      <c r="LU88" s="707">
        <f t="shared" si="138"/>
        <v>0</v>
      </c>
      <c r="LV88" s="784">
        <f>IFERROR(LU88*$I88, 0)</f>
        <v>0</v>
      </c>
      <c r="LW88" s="783"/>
      <c r="LX88" s="784">
        <f>IFERROR(LW88*$I88, 0)</f>
        <v>0</v>
      </c>
      <c r="LY88" s="707">
        <f t="shared" si="139"/>
        <v>0</v>
      </c>
      <c r="LZ88" s="784">
        <f>IFERROR(LY88*$I88, 0)</f>
        <v>0</v>
      </c>
      <c r="MA88" s="706">
        <f t="shared" si="813"/>
        <v>0</v>
      </c>
      <c r="MB88" s="706">
        <f t="shared" si="814"/>
        <v>0</v>
      </c>
      <c r="MC88" s="783"/>
      <c r="MD88" s="784">
        <f>IFERROR(MC88*$I88, 0)</f>
        <v>0</v>
      </c>
      <c r="ME88" s="782"/>
      <c r="MG88" s="783"/>
      <c r="MH88" s="784">
        <f>IFERROR(MG88*$I88, 0)</f>
        <v>0</v>
      </c>
      <c r="MI88" s="783"/>
      <c r="MJ88" s="784">
        <f>IFERROR(MI88*$I88, 0)</f>
        <v>0</v>
      </c>
      <c r="MK88" s="783"/>
      <c r="ML88" s="784">
        <f>IFERROR(MK88*$I88, 0)</f>
        <v>0</v>
      </c>
      <c r="MM88" s="783"/>
      <c r="MN88" s="784">
        <f>IFERROR(MM88*$I88, 0)</f>
        <v>0</v>
      </c>
      <c r="MO88" s="707">
        <f t="shared" si="140"/>
        <v>0</v>
      </c>
      <c r="MP88" s="784">
        <f>IFERROR(MO88*$I88, 0)</f>
        <v>0</v>
      </c>
      <c r="MQ88" s="783"/>
      <c r="MR88" s="784">
        <f>IFERROR(MQ88*$I88, 0)</f>
        <v>0</v>
      </c>
      <c r="MS88" s="707">
        <f t="shared" si="141"/>
        <v>0</v>
      </c>
      <c r="MT88" s="784">
        <f>IFERROR(MS88*$I88, 0)</f>
        <v>0</v>
      </c>
      <c r="MU88" s="706">
        <f t="shared" si="815"/>
        <v>0</v>
      </c>
      <c r="MV88" s="706">
        <f t="shared" si="816"/>
        <v>0</v>
      </c>
      <c r="MW88" s="783"/>
      <c r="MX88" s="784">
        <f>IFERROR(MW88*$I88, 0)</f>
        <v>0</v>
      </c>
      <c r="MY88" s="782"/>
      <c r="NA88" s="783"/>
      <c r="NB88" s="784">
        <f>IFERROR(NA88*$I88, 0)</f>
        <v>0</v>
      </c>
      <c r="NC88" s="783"/>
      <c r="ND88" s="784">
        <f>IFERROR(NC88*$I88, 0)</f>
        <v>0</v>
      </c>
      <c r="NE88" s="783"/>
      <c r="NF88" s="784">
        <f>IFERROR(NE88*$I88, 0)</f>
        <v>0</v>
      </c>
      <c r="NG88" s="783"/>
      <c r="NH88" s="784">
        <f>IFERROR(NG88*$I88, 0)</f>
        <v>0</v>
      </c>
      <c r="NI88" s="707">
        <f t="shared" si="142"/>
        <v>0</v>
      </c>
      <c r="NJ88" s="784">
        <f>IFERROR(NI88*$I88, 0)</f>
        <v>0</v>
      </c>
      <c r="NK88" s="783"/>
      <c r="NL88" s="784">
        <f>IFERROR(NK88*$I88, 0)</f>
        <v>0</v>
      </c>
      <c r="NM88" s="707">
        <f t="shared" si="143"/>
        <v>0</v>
      </c>
      <c r="NN88" s="784">
        <f>IFERROR(NM88*$I88, 0)</f>
        <v>0</v>
      </c>
      <c r="NO88" s="706">
        <f t="shared" si="817"/>
        <v>0</v>
      </c>
      <c r="NP88" s="706">
        <f t="shared" si="818"/>
        <v>0</v>
      </c>
      <c r="NQ88" s="783"/>
      <c r="NR88" s="784">
        <f>IFERROR(NQ88*$I88, 0)</f>
        <v>0</v>
      </c>
      <c r="NS88" s="782"/>
      <c r="NU88" s="783"/>
      <c r="NV88" s="784">
        <f>IFERROR(NU88*$I88, 0)</f>
        <v>0</v>
      </c>
      <c r="NW88" s="783"/>
      <c r="NX88" s="784">
        <f>IFERROR(NW88*$I88, 0)</f>
        <v>0</v>
      </c>
      <c r="NY88" s="783"/>
      <c r="NZ88" s="784">
        <f>IFERROR(NY88*$I88, 0)</f>
        <v>0</v>
      </c>
      <c r="OA88" s="783"/>
      <c r="OB88" s="784">
        <f>IFERROR(OA88*$I88, 0)</f>
        <v>0</v>
      </c>
      <c r="OC88" s="707">
        <f t="shared" si="144"/>
        <v>0</v>
      </c>
      <c r="OD88" s="784">
        <f>IFERROR(OC88*$I88, 0)</f>
        <v>0</v>
      </c>
      <c r="OE88" s="783"/>
      <c r="OF88" s="784">
        <f>IFERROR(OE88*$I88, 0)</f>
        <v>0</v>
      </c>
      <c r="OG88" s="707">
        <f t="shared" si="145"/>
        <v>0</v>
      </c>
      <c r="OH88" s="784">
        <f>IFERROR(OG88*$I88, 0)</f>
        <v>0</v>
      </c>
      <c r="OI88" s="706">
        <f t="shared" si="819"/>
        <v>0</v>
      </c>
      <c r="OJ88" s="706">
        <f t="shared" si="820"/>
        <v>0</v>
      </c>
      <c r="OK88" s="783"/>
      <c r="OL88" s="784">
        <f>IFERROR(OK88*$I88, 0)</f>
        <v>0</v>
      </c>
      <c r="OM88" s="782"/>
      <c r="OO88" s="783"/>
      <c r="OP88" s="784">
        <f>IFERROR(OO88*$I88, 0)</f>
        <v>0</v>
      </c>
      <c r="OQ88" s="783"/>
      <c r="OR88" s="784">
        <f>IFERROR(OQ88*$I88, 0)</f>
        <v>0</v>
      </c>
      <c r="OS88" s="783"/>
      <c r="OT88" s="784">
        <f>IFERROR(OS88*$I88, 0)</f>
        <v>0</v>
      </c>
      <c r="OU88" s="783"/>
      <c r="OV88" s="784">
        <f>IFERROR(OU88*$I88, 0)</f>
        <v>0</v>
      </c>
      <c r="OW88" s="707">
        <f t="shared" si="146"/>
        <v>0</v>
      </c>
      <c r="OX88" s="784">
        <f>IFERROR(OW88*$I88, 0)</f>
        <v>0</v>
      </c>
      <c r="OY88" s="783"/>
      <c r="OZ88" s="784">
        <f>IFERROR(OY88*$I88, 0)</f>
        <v>0</v>
      </c>
      <c r="PA88" s="707">
        <f t="shared" si="147"/>
        <v>0</v>
      </c>
      <c r="PB88" s="784">
        <f>IFERROR(PA88*$I88, 0)</f>
        <v>0</v>
      </c>
      <c r="PC88" s="706">
        <f t="shared" si="821"/>
        <v>0</v>
      </c>
      <c r="PD88" s="706">
        <f t="shared" si="822"/>
        <v>0</v>
      </c>
      <c r="PE88" s="783"/>
      <c r="PF88" s="784">
        <f>IFERROR(PE88*$I88, 0)</f>
        <v>0</v>
      </c>
      <c r="PG88" s="782"/>
      <c r="PI88" s="783"/>
      <c r="PJ88" s="784">
        <f>IFERROR(PI88*$I88, 0)</f>
        <v>0</v>
      </c>
      <c r="PK88" s="783"/>
      <c r="PL88" s="784">
        <f>IFERROR(PK88*$I88, 0)</f>
        <v>0</v>
      </c>
      <c r="PM88" s="783"/>
      <c r="PN88" s="784">
        <f>IFERROR(PM88*$I88, 0)</f>
        <v>0</v>
      </c>
      <c r="PO88" s="783"/>
      <c r="PP88" s="784">
        <f>IFERROR(PO88*$I88, 0)</f>
        <v>0</v>
      </c>
      <c r="PQ88" s="707">
        <f t="shared" si="148"/>
        <v>0</v>
      </c>
      <c r="PR88" s="784">
        <f>IFERROR(PQ88*$I88, 0)</f>
        <v>0</v>
      </c>
      <c r="PS88" s="783"/>
      <c r="PT88" s="784">
        <f>IFERROR(PS88*$I88, 0)</f>
        <v>0</v>
      </c>
      <c r="PU88" s="707">
        <f t="shared" si="149"/>
        <v>0</v>
      </c>
      <c r="PV88" s="784">
        <f>IFERROR(PU88*$I88, 0)</f>
        <v>0</v>
      </c>
      <c r="PW88" s="706">
        <f t="shared" si="823"/>
        <v>0</v>
      </c>
      <c r="PX88" s="706">
        <f t="shared" si="824"/>
        <v>0</v>
      </c>
      <c r="PY88" s="783"/>
      <c r="PZ88" s="784">
        <f>IFERROR(PY88*$I88, 0)</f>
        <v>0</v>
      </c>
      <c r="QA88" s="782"/>
      <c r="QC88" s="783"/>
      <c r="QD88" s="784">
        <f>IFERROR(QC88*$I88, 0)</f>
        <v>0</v>
      </c>
      <c r="QE88" s="783"/>
      <c r="QF88" s="784">
        <f>IFERROR(QE88*$I88, 0)</f>
        <v>0</v>
      </c>
      <c r="QG88" s="783"/>
      <c r="QH88" s="784">
        <f>IFERROR(QG88*$I88, 0)</f>
        <v>0</v>
      </c>
      <c r="QI88" s="783"/>
      <c r="QJ88" s="784">
        <f>IFERROR(QI88*$I88, 0)</f>
        <v>0</v>
      </c>
      <c r="QK88" s="707">
        <f t="shared" si="150"/>
        <v>0</v>
      </c>
      <c r="QL88" s="784">
        <f>IFERROR(QK88*$I88, 0)</f>
        <v>0</v>
      </c>
      <c r="QM88" s="783"/>
      <c r="QN88" s="784">
        <f>IFERROR(QM88*$I88, 0)</f>
        <v>0</v>
      </c>
      <c r="QO88" s="707">
        <f t="shared" si="151"/>
        <v>0</v>
      </c>
      <c r="QP88" s="784">
        <f>IFERROR(QO88*$I88, 0)</f>
        <v>0</v>
      </c>
      <c r="QQ88" s="706">
        <f t="shared" si="825"/>
        <v>0</v>
      </c>
      <c r="QR88" s="706">
        <f t="shared" si="826"/>
        <v>0</v>
      </c>
      <c r="QS88" s="783"/>
      <c r="QT88" s="784">
        <f>IFERROR(QS88*$I88, 0)</f>
        <v>0</v>
      </c>
      <c r="QU88" s="782"/>
      <c r="RA88" s="785">
        <f t="shared" ref="RA88:RA99" si="838">IFERROR(RB88=I88,)</f>
        <v>0</v>
      </c>
      <c r="RB88" s="785" t="e">
        <f t="shared" ref="RB88:RB99" si="839">SUM(RC88:RT88)</f>
        <v>#REF!</v>
      </c>
      <c r="RC88" s="677">
        <f t="shared" ref="RC88:RJ99" si="840">Q88</f>
        <v>0</v>
      </c>
      <c r="RD88" s="677">
        <f t="shared" si="840"/>
        <v>0</v>
      </c>
      <c r="RE88" s="677">
        <f t="shared" si="840"/>
        <v>0</v>
      </c>
      <c r="RF88" s="677">
        <f t="shared" si="840"/>
        <v>0</v>
      </c>
      <c r="RG88" s="677">
        <f t="shared" si="840"/>
        <v>0</v>
      </c>
      <c r="RH88" s="677">
        <f t="shared" si="840"/>
        <v>0</v>
      </c>
      <c r="RI88" s="677">
        <f t="shared" si="840"/>
        <v>0</v>
      </c>
      <c r="RJ88" s="677">
        <f t="shared" si="840"/>
        <v>0</v>
      </c>
      <c r="RK88" s="677" t="e">
        <f>#REF!</f>
        <v>#REF!</v>
      </c>
      <c r="RL88" s="677" t="e">
        <f>#REF!</f>
        <v>#REF!</v>
      </c>
      <c r="RM88" s="677">
        <f t="shared" ref="RM88:RT99" si="841">Y88</f>
        <v>0</v>
      </c>
      <c r="RN88" s="677">
        <f t="shared" si="841"/>
        <v>0</v>
      </c>
      <c r="RO88" s="677">
        <f t="shared" si="841"/>
        <v>0</v>
      </c>
      <c r="RP88" s="677">
        <f t="shared" si="841"/>
        <v>0</v>
      </c>
      <c r="RQ88" s="677">
        <f t="shared" si="841"/>
        <v>0</v>
      </c>
      <c r="RR88" s="677">
        <f t="shared" si="841"/>
        <v>0</v>
      </c>
      <c r="RS88" s="677">
        <f t="shared" si="841"/>
        <v>0</v>
      </c>
      <c r="RT88" s="677">
        <f t="shared" si="841"/>
        <v>0</v>
      </c>
      <c r="RV88" s="675">
        <f t="shared" ref="RV88:RV99" si="842">SUMIF($RC$8:$RN$8,$RV$8, RC88:RN88)</f>
        <v>0</v>
      </c>
      <c r="RW88" s="675">
        <f t="shared" ref="RW88:RW99" si="843">SUMIF($RC$8:$RN$8,$RW$8, RC88:RN88)</f>
        <v>0</v>
      </c>
      <c r="RX88" s="675">
        <f t="shared" ref="RX88:RX99" si="844">SUMIF($RO$8:$RP$8,$RX$8, RO88:RP88)</f>
        <v>0</v>
      </c>
      <c r="RY88" s="675">
        <f t="shared" ref="RY88:RY99" si="845">SUMIF($RO$8:$RP$8,$RY$8, RO88:RP88)</f>
        <v>0</v>
      </c>
      <c r="RZ88" s="675">
        <f t="shared" ref="RZ88:RZ99" si="846">SUMIF($RQ$8:$RS$8,$RZ$8, RQ88:RS88)</f>
        <v>0</v>
      </c>
      <c r="SA88" s="675">
        <f t="shared" ref="SA88:SA99" si="847">SUMIF($RQ$8:$RS$8,$SA$8, RQ88:RS88)</f>
        <v>0</v>
      </c>
      <c r="SB88" s="675">
        <f t="shared" ref="SB88:SB99" si="848">SUMIF($RT$8:$RT$8,$SB$8, RT88:RT88)</f>
        <v>0</v>
      </c>
      <c r="SC88" s="675">
        <f t="shared" ref="SC88:SC99" si="849">SUMIF($RT$8:$RT$8,$SC$8, RT88:RT88)</f>
        <v>0</v>
      </c>
      <c r="SD88" s="675" t="e">
        <f xml:space="preserve"> SUMIF(#REF!,$SD$8,#REF!)</f>
        <v>#REF!</v>
      </c>
      <c r="SE88" s="675" t="e">
        <f xml:space="preserve"> SUMIF(#REF!,$SE$8,#REF!)</f>
        <v>#REF!</v>
      </c>
      <c r="SG88" s="675">
        <f t="shared" ref="SG88:SV99" si="850">RC88*$AP88</f>
        <v>0</v>
      </c>
      <c r="SH88" s="675">
        <f t="shared" si="850"/>
        <v>0</v>
      </c>
      <c r="SI88" s="675">
        <f t="shared" si="850"/>
        <v>0</v>
      </c>
      <c r="SJ88" s="675">
        <f t="shared" si="850"/>
        <v>0</v>
      </c>
      <c r="SK88" s="675">
        <f t="shared" si="850"/>
        <v>0</v>
      </c>
      <c r="SL88" s="675">
        <f t="shared" si="850"/>
        <v>0</v>
      </c>
      <c r="SM88" s="675">
        <f t="shared" si="850"/>
        <v>0</v>
      </c>
      <c r="SN88" s="675">
        <f t="shared" si="850"/>
        <v>0</v>
      </c>
      <c r="SO88" s="675" t="e">
        <f t="shared" si="850"/>
        <v>#REF!</v>
      </c>
      <c r="SP88" s="675" t="e">
        <f t="shared" si="850"/>
        <v>#REF!</v>
      </c>
      <c r="SQ88" s="675">
        <f t="shared" si="850"/>
        <v>0</v>
      </c>
      <c r="SR88" s="675">
        <f t="shared" si="850"/>
        <v>0</v>
      </c>
      <c r="SS88" s="675">
        <f t="shared" si="850"/>
        <v>0</v>
      </c>
      <c r="ST88" s="675">
        <f t="shared" si="850"/>
        <v>0</v>
      </c>
      <c r="SU88" s="675">
        <f t="shared" si="850"/>
        <v>0</v>
      </c>
      <c r="SV88" s="675">
        <f t="shared" si="850"/>
        <v>0</v>
      </c>
      <c r="SW88" s="675">
        <f t="shared" ref="SW88:SX99" si="851">RS88*$AP88</f>
        <v>0</v>
      </c>
      <c r="SX88" s="675">
        <f t="shared" si="851"/>
        <v>0</v>
      </c>
      <c r="SY88" s="675" t="e">
        <f>#REF!*$AP88</f>
        <v>#REF!</v>
      </c>
      <c r="SZ88" s="675" t="e">
        <f>#REF!*$AP88</f>
        <v>#REF!</v>
      </c>
      <c r="TA88" s="675" t="e">
        <f>#REF!*$AP88</f>
        <v>#REF!</v>
      </c>
      <c r="TB88" s="675" t="e">
        <f>#REF!*$AP88</f>
        <v>#REF!</v>
      </c>
      <c r="TC88" s="675" t="e">
        <f>#REF!*$AP88</f>
        <v>#REF!</v>
      </c>
      <c r="TE88" s="675">
        <f t="shared" si="152"/>
        <v>0</v>
      </c>
      <c r="TF88" s="675">
        <f t="shared" si="153"/>
        <v>0</v>
      </c>
      <c r="TG88" s="675">
        <f t="shared" si="154"/>
        <v>0</v>
      </c>
      <c r="TH88" s="675">
        <f t="shared" si="155"/>
        <v>0</v>
      </c>
      <c r="TI88" s="675">
        <f t="shared" si="156"/>
        <v>0</v>
      </c>
      <c r="TJ88" s="675">
        <f t="shared" si="157"/>
        <v>0</v>
      </c>
      <c r="TK88" s="675">
        <f t="shared" si="158"/>
        <v>0</v>
      </c>
      <c r="TL88" s="675">
        <f t="shared" si="159"/>
        <v>0</v>
      </c>
      <c r="TM88" s="675">
        <f t="shared" si="160"/>
        <v>0</v>
      </c>
      <c r="TN88" s="676">
        <f t="shared" si="161"/>
        <v>0</v>
      </c>
      <c r="TP88" s="675">
        <f>IFERROR(SG88*(1+LEVEL_2!#REF!),0)</f>
        <v>0</v>
      </c>
      <c r="TQ88" s="675">
        <f>IFERROR(SH88*(1+LEVEL_2!#REF!),0)</f>
        <v>0</v>
      </c>
      <c r="TR88" s="675">
        <f>IFERROR(SI88*(1+LEVEL_2!#REF!),0)</f>
        <v>0</v>
      </c>
      <c r="TS88" s="675">
        <f>IFERROR(SJ88*(1+LEVEL_2!#REF!),0)</f>
        <v>0</v>
      </c>
      <c r="TT88" s="675">
        <f>IFERROR(SK88*(1+LEVEL_2!#REF!),0)</f>
        <v>0</v>
      </c>
      <c r="TU88" s="675">
        <f>IFERROR(SL88*(1+LEVEL_2!#REF!),0)</f>
        <v>0</v>
      </c>
      <c r="TV88" s="675">
        <f>IFERROR(SM88*(1+LEVEL_2!#REF!),0)</f>
        <v>0</v>
      </c>
      <c r="TW88" s="675">
        <f>IFERROR(SN88*(1+LEVEL_2!#REF!),0)</f>
        <v>0</v>
      </c>
      <c r="TX88" s="675">
        <f>IFERROR(SO88*(1+LEVEL_2!#REF!),0)</f>
        <v>0</v>
      </c>
      <c r="TY88" s="675">
        <f>IFERROR(SP88*(1+LEVEL_2!#REF!),0)</f>
        <v>0</v>
      </c>
      <c r="TZ88" s="675">
        <f>IFERROR(SQ88*(1+LEVEL_2!#REF!),0)</f>
        <v>0</v>
      </c>
      <c r="UA88" s="675">
        <f>IFERROR(SR88*(1+LEVEL_2!#REF!),0)</f>
        <v>0</v>
      </c>
      <c r="UB88" s="675">
        <f>IFERROR(SS88*(1+LEVEL_2!#REF!),0)</f>
        <v>0</v>
      </c>
      <c r="UC88" s="675">
        <f>IFERROR(ST88*(1+LEVEL_2!#REF!),0)</f>
        <v>0</v>
      </c>
      <c r="UD88" s="675">
        <f>IFERROR(SU88*(1+LEVEL_2!#REF!),0)</f>
        <v>0</v>
      </c>
      <c r="UE88" s="675">
        <f>IFERROR(SV88*(1+LEVEL_2!#REF!),0)</f>
        <v>0</v>
      </c>
      <c r="UF88" s="675">
        <f>IFERROR(SW88*(1+LEVEL_2!#REF!),0)</f>
        <v>0</v>
      </c>
      <c r="UG88" s="675">
        <f>IFERROR(SX88*(1+LEVEL_2!#REF!),0)</f>
        <v>0</v>
      </c>
      <c r="UH88" s="675">
        <f>IFERROR(SY88*(1+LEVEL_2!#REF!),0)</f>
        <v>0</v>
      </c>
      <c r="UI88" s="675">
        <f>IFERROR(SZ88*(1+LEVEL_2!#REF!),0)</f>
        <v>0</v>
      </c>
      <c r="UJ88" s="675">
        <f>IFERROR(TA88*(1+LEVEL_2!#REF!),0)</f>
        <v>0</v>
      </c>
      <c r="UK88" s="675">
        <f>IFERROR(TB88*(1+LEVEL_2!#REF!),0)</f>
        <v>0</v>
      </c>
      <c r="UL88" s="675">
        <f>IFERROR(TC88*(1+LEVEL_2!#REF!),0)</f>
        <v>0</v>
      </c>
      <c r="UN88" s="675">
        <f t="shared" si="162"/>
        <v>0</v>
      </c>
      <c r="UO88" s="675">
        <f t="shared" si="163"/>
        <v>0</v>
      </c>
      <c r="UP88" s="675">
        <f t="shared" si="164"/>
        <v>0</v>
      </c>
      <c r="UQ88" s="675">
        <f t="shared" si="165"/>
        <v>0</v>
      </c>
      <c r="UR88" s="675">
        <f t="shared" si="166"/>
        <v>0</v>
      </c>
      <c r="US88" s="675">
        <f t="shared" si="167"/>
        <v>0</v>
      </c>
      <c r="UT88" s="675">
        <f t="shared" si="168"/>
        <v>0</v>
      </c>
      <c r="UU88" s="675">
        <f t="shared" si="169"/>
        <v>0</v>
      </c>
      <c r="UV88" s="675">
        <f t="shared" si="170"/>
        <v>0</v>
      </c>
      <c r="UW88" s="676">
        <f t="shared" si="171"/>
        <v>0</v>
      </c>
    </row>
    <row r="89" spans="1:569" s="645" customFormat="1" ht="20.100000000000001" customHeight="1">
      <c r="A89" s="677"/>
      <c r="B89" s="677"/>
      <c r="C89" s="752" t="s">
        <v>550</v>
      </c>
      <c r="D89" s="752"/>
      <c r="E89" s="753"/>
      <c r="F89" s="753"/>
      <c r="G89" s="754"/>
      <c r="H89" s="755"/>
      <c r="I89" s="756"/>
      <c r="J89" s="757"/>
      <c r="K89" s="758"/>
      <c r="L89" s="758"/>
      <c r="M89" s="770"/>
      <c r="N89" s="798">
        <f t="shared" si="393"/>
        <v>0</v>
      </c>
      <c r="O89" s="799">
        <f t="shared" si="394"/>
        <v>0</v>
      </c>
      <c r="Q89" s="800"/>
      <c r="R89" s="762"/>
      <c r="S89" s="762"/>
      <c r="T89" s="762"/>
      <c r="U89" s="762"/>
      <c r="V89" s="762"/>
      <c r="W89" s="762"/>
      <c r="X89" s="762"/>
      <c r="Y89" s="762"/>
      <c r="Z89" s="762"/>
      <c r="AA89" s="762"/>
      <c r="AB89" s="762"/>
      <c r="AC89" s="762"/>
      <c r="AD89" s="762"/>
      <c r="AE89" s="762"/>
      <c r="AF89" s="763"/>
      <c r="AH89" s="657"/>
      <c r="AI89" s="658">
        <f>SUBTOTAL(9,AI90:AI91)</f>
        <v>0</v>
      </c>
      <c r="AJ89" s="657"/>
      <c r="AK89" s="658">
        <f>SUBTOTAL(9,AK90:AK91)</f>
        <v>0</v>
      </c>
      <c r="AL89" s="657"/>
      <c r="AM89" s="658">
        <f>SUBTOTAL(9,AM90:AM91)</f>
        <v>0</v>
      </c>
      <c r="AN89" s="657"/>
      <c r="AO89" s="658">
        <f>SUBTOTAL(9,AO90:AO91)</f>
        <v>0</v>
      </c>
      <c r="AP89" s="658">
        <f t="shared" si="99"/>
        <v>0</v>
      </c>
      <c r="AQ89" s="658">
        <f>SUBTOTAL(9,AQ90:AQ91)</f>
        <v>0</v>
      </c>
      <c r="AR89" s="657"/>
      <c r="AS89" s="658">
        <f>SUBTOTAL(9,AS90:AS91)</f>
        <v>0</v>
      </c>
      <c r="AT89" s="658"/>
      <c r="AU89" s="658"/>
      <c r="AV89" s="658">
        <f t="shared" si="829"/>
        <v>0</v>
      </c>
      <c r="AW89" s="658">
        <f>SUBTOTAL(9,AW90:AW91)</f>
        <v>0</v>
      </c>
      <c r="AX89" s="658">
        <f>SUBTOTAL(9,AX90:AX91)</f>
        <v>0</v>
      </c>
      <c r="AY89" s="658"/>
      <c r="AZ89" s="658">
        <f>SUBTOTAL(9,AZ90:AZ91)</f>
        <v>0</v>
      </c>
      <c r="BA89" s="658">
        <f>SUBTOTAL(9,BA90:BA91)</f>
        <v>0</v>
      </c>
      <c r="BB89" s="658">
        <f>SUBTOTAL(9,BB90:BB91)</f>
        <v>0</v>
      </c>
      <c r="BC89" s="657"/>
      <c r="BD89" s="658">
        <f>SUBTOTAL(9,BD90:BD91)</f>
        <v>0</v>
      </c>
      <c r="BE89" s="659"/>
      <c r="BG89" s="657"/>
      <c r="BH89" s="658">
        <f>SUBTOTAL(9,BH90:BH91)</f>
        <v>0</v>
      </c>
      <c r="BI89" s="657"/>
      <c r="BJ89" s="658">
        <f>SUBTOTAL(9,BJ90:BJ91)</f>
        <v>0</v>
      </c>
      <c r="BK89" s="657"/>
      <c r="BL89" s="658">
        <f>SUBTOTAL(9,BL90:BL91)</f>
        <v>0</v>
      </c>
      <c r="BM89" s="657"/>
      <c r="BN89" s="658">
        <f>SUBTOTAL(9,BN90:BN91)</f>
        <v>0</v>
      </c>
      <c r="BO89" s="658">
        <f t="shared" si="105"/>
        <v>0</v>
      </c>
      <c r="BP89" s="658">
        <f>SUBTOTAL(9,BP90:BP91)</f>
        <v>0</v>
      </c>
      <c r="BQ89" s="657">
        <f t="shared" si="174"/>
        <v>0</v>
      </c>
      <c r="BR89" s="658">
        <f>SUBTOTAL(9,BR90:BR91)</f>
        <v>0</v>
      </c>
      <c r="BS89" s="658">
        <f t="shared" si="107"/>
        <v>0</v>
      </c>
      <c r="BT89" s="658">
        <f>SUBTOTAL(9,BT90:BT91)</f>
        <v>0</v>
      </c>
      <c r="BU89" s="658">
        <f>SUBTOTAL(9,BU90:BU91)</f>
        <v>0</v>
      </c>
      <c r="BV89" s="658">
        <f>SUBTOTAL(9,BV90:BV91)</f>
        <v>0</v>
      </c>
      <c r="BW89" s="657"/>
      <c r="BX89" s="658">
        <f>SUBTOTAL(9,BX90:BX91)</f>
        <v>0</v>
      </c>
      <c r="BY89" s="659"/>
      <c r="CA89" s="738"/>
      <c r="CB89" s="664">
        <f>SUBTOTAL(9,CB90:CB91)</f>
        <v>0</v>
      </c>
      <c r="CC89" s="739"/>
      <c r="CD89" s="664">
        <f>SUBTOTAL(9,CD90:CD91)</f>
        <v>0</v>
      </c>
      <c r="CE89" s="739"/>
      <c r="CF89" s="664">
        <f>SUBTOTAL(9,CF90:CF91)</f>
        <v>0</v>
      </c>
      <c r="CG89" s="739"/>
      <c r="CH89" s="664">
        <f>SUBTOTAL(9,CH90:CH91)</f>
        <v>0</v>
      </c>
      <c r="CI89" s="664">
        <f t="shared" si="108"/>
        <v>0</v>
      </c>
      <c r="CJ89" s="664">
        <f>SUBTOTAL(9,CJ90:CJ91)</f>
        <v>0</v>
      </c>
      <c r="CK89" s="739"/>
      <c r="CL89" s="664">
        <f>SUBTOTAL(9,CL90:CL91)</f>
        <v>0</v>
      </c>
      <c r="CM89" s="664">
        <f t="shared" si="109"/>
        <v>0</v>
      </c>
      <c r="CN89" s="664">
        <f t="shared" ref="CN89:CV89" si="852">SUBTOTAL(9,CN90:CN91)</f>
        <v>0</v>
      </c>
      <c r="CO89" s="740">
        <f t="shared" si="852"/>
        <v>0</v>
      </c>
      <c r="CP89" s="740">
        <f t="shared" si="852"/>
        <v>0</v>
      </c>
      <c r="CQ89" s="740">
        <f t="shared" si="852"/>
        <v>0</v>
      </c>
      <c r="CR89" s="740">
        <f t="shared" si="852"/>
        <v>0</v>
      </c>
      <c r="CS89" s="700">
        <f t="shared" si="852"/>
        <v>0</v>
      </c>
      <c r="CT89" s="740">
        <f t="shared" si="852"/>
        <v>0</v>
      </c>
      <c r="CU89" s="740">
        <f t="shared" si="852"/>
        <v>0</v>
      </c>
      <c r="CV89" s="700">
        <f t="shared" si="852"/>
        <v>0</v>
      </c>
      <c r="CW89" s="741"/>
      <c r="CX89" s="740">
        <f>SUBTOTAL(9,CX90:CX91)</f>
        <v>0</v>
      </c>
      <c r="CY89" s="742"/>
      <c r="DA89" s="657"/>
      <c r="DB89" s="658">
        <f>SUBTOTAL(9,DB90:DB91)</f>
        <v>0</v>
      </c>
      <c r="DC89" s="657"/>
      <c r="DD89" s="658">
        <f>SUBTOTAL(9,DD90:DD91)</f>
        <v>0</v>
      </c>
      <c r="DE89" s="657"/>
      <c r="DF89" s="658">
        <f>SUBTOTAL(9,DF90:DF91)</f>
        <v>0</v>
      </c>
      <c r="DG89" s="657"/>
      <c r="DH89" s="658">
        <f>SUBTOTAL(9,DH90:DH91)</f>
        <v>0</v>
      </c>
      <c r="DI89" s="658">
        <f t="shared" si="110"/>
        <v>0</v>
      </c>
      <c r="DJ89" s="658">
        <f>SUBTOTAL(9,DJ90:DJ91)</f>
        <v>0</v>
      </c>
      <c r="DK89" s="657"/>
      <c r="DL89" s="658">
        <f>SUBTOTAL(9,DL90:DL91)</f>
        <v>0</v>
      </c>
      <c r="DM89" s="658">
        <f t="shared" si="112"/>
        <v>0</v>
      </c>
      <c r="DN89" s="658">
        <f>SUBTOTAL(9,DN90:DN91)</f>
        <v>0</v>
      </c>
      <c r="DO89" s="658">
        <f>SUBTOTAL(9,DO90:DO91)</f>
        <v>0</v>
      </c>
      <c r="DP89" s="658">
        <f>SUBTOTAL(9,DP90:DP91)</f>
        <v>0</v>
      </c>
      <c r="DQ89" s="657"/>
      <c r="DR89" s="658">
        <f>SUBTOTAL(9,DR90:DR91)</f>
        <v>0</v>
      </c>
      <c r="DS89" s="659"/>
      <c r="DU89" s="667"/>
      <c r="DV89" s="668">
        <f>SUBTOTAL(9,DV90:DV91)</f>
        <v>0</v>
      </c>
      <c r="DW89" s="667"/>
      <c r="DX89" s="668">
        <f>SUBTOTAL(9,DX90:DX91)</f>
        <v>0</v>
      </c>
      <c r="DY89" s="667"/>
      <c r="DZ89" s="668">
        <f>SUBTOTAL(9,DZ90:DZ91)</f>
        <v>0</v>
      </c>
      <c r="EA89" s="667"/>
      <c r="EB89" s="668">
        <f>SUBTOTAL(9,EB90:EB91)</f>
        <v>0</v>
      </c>
      <c r="EC89" s="668">
        <f t="shared" si="113"/>
        <v>0</v>
      </c>
      <c r="ED89" s="668">
        <f>SUBTOTAL(9,ED90:ED91)</f>
        <v>0</v>
      </c>
      <c r="EE89" s="667"/>
      <c r="EF89" s="668">
        <f>SUBTOTAL(9,EF90:EF91)</f>
        <v>0</v>
      </c>
      <c r="EG89" s="668">
        <f t="shared" si="115"/>
        <v>0</v>
      </c>
      <c r="EH89" s="668">
        <f>SUBTOTAL(9,EH90:EH91)</f>
        <v>0</v>
      </c>
      <c r="EI89" s="668">
        <f>SUBTOTAL(9,EI90:EI91)</f>
        <v>0</v>
      </c>
      <c r="EJ89" s="668">
        <f>SUBTOTAL(9,EJ90:EJ91)</f>
        <v>0</v>
      </c>
      <c r="EK89" s="667"/>
      <c r="EL89" s="668">
        <f>SUBTOTAL(9,EL90:EL91)</f>
        <v>0</v>
      </c>
      <c r="EM89" s="669"/>
      <c r="EO89" s="667"/>
      <c r="EP89" s="668">
        <f>SUBTOTAL(9,EP90:EP91)</f>
        <v>0</v>
      </c>
      <c r="EQ89" s="667"/>
      <c r="ER89" s="668">
        <f>SUBTOTAL(9,ER90:ER91)</f>
        <v>0</v>
      </c>
      <c r="ES89" s="667"/>
      <c r="ET89" s="668">
        <f>SUBTOTAL(9,ET90:ET91)</f>
        <v>0</v>
      </c>
      <c r="EU89" s="667"/>
      <c r="EV89" s="668">
        <f>SUBTOTAL(9,EV90:EV91)</f>
        <v>0</v>
      </c>
      <c r="EW89" s="668">
        <f t="shared" si="116"/>
        <v>0</v>
      </c>
      <c r="EX89" s="668">
        <f>SUBTOTAL(9,EX90:EX91)</f>
        <v>0</v>
      </c>
      <c r="EY89" s="667"/>
      <c r="EZ89" s="668">
        <f>SUBTOTAL(9,EZ90:EZ91)</f>
        <v>0</v>
      </c>
      <c r="FA89" s="668">
        <f t="shared" si="118"/>
        <v>0</v>
      </c>
      <c r="FB89" s="668">
        <f>SUBTOTAL(9,FB90:FB91)</f>
        <v>0</v>
      </c>
      <c r="FC89" s="668">
        <f>SUBTOTAL(9,FC90:FC91)</f>
        <v>0</v>
      </c>
      <c r="FD89" s="668">
        <f>SUBTOTAL(9,FD90:FD91)</f>
        <v>0</v>
      </c>
      <c r="FE89" s="667"/>
      <c r="FF89" s="668">
        <f>SUBTOTAL(9,FF90:FF91)</f>
        <v>0</v>
      </c>
      <c r="FG89" s="670"/>
      <c r="FI89" s="657"/>
      <c r="FJ89" s="658">
        <f>SUBTOTAL(9,FJ90:FJ91)</f>
        <v>0</v>
      </c>
      <c r="FK89" s="657"/>
      <c r="FL89" s="658">
        <f>SUBTOTAL(9,FL90:FL91)</f>
        <v>0</v>
      </c>
      <c r="FM89" s="657"/>
      <c r="FN89" s="658">
        <f>SUBTOTAL(9,FN90:FN91)</f>
        <v>0</v>
      </c>
      <c r="FO89" s="657"/>
      <c r="FP89" s="658">
        <f>SUBTOTAL(9,FP90:FP91)</f>
        <v>0</v>
      </c>
      <c r="FQ89" s="658">
        <f t="shared" si="119"/>
        <v>0</v>
      </c>
      <c r="FR89" s="658">
        <f>SUBTOTAL(9,FR90:FR91)</f>
        <v>0</v>
      </c>
      <c r="FS89" s="657">
        <f t="shared" si="120"/>
        <v>0</v>
      </c>
      <c r="FT89" s="658">
        <f>SUBTOTAL(9,FT90:FT91)</f>
        <v>0</v>
      </c>
      <c r="FU89" s="658">
        <f t="shared" si="121"/>
        <v>0</v>
      </c>
      <c r="FV89" s="658">
        <f>SUBTOTAL(9,FV90:FV91)</f>
        <v>0</v>
      </c>
      <c r="FW89" s="658">
        <f>SUBTOTAL(9,FW90:FW91)</f>
        <v>0</v>
      </c>
      <c r="FX89" s="658">
        <f>SUBTOTAL(9,FX90:FX91)</f>
        <v>0</v>
      </c>
      <c r="FY89" s="657"/>
      <c r="FZ89" s="658">
        <f>SUBTOTAL(9,FZ90:FZ91)</f>
        <v>0</v>
      </c>
      <c r="GA89" s="670"/>
      <c r="GC89" s="657"/>
      <c r="GD89" s="658">
        <f>SUBTOTAL(9,GD90:GD91)</f>
        <v>0</v>
      </c>
      <c r="GE89" s="657"/>
      <c r="GF89" s="658">
        <f>SUBTOTAL(9,GF90:GF91)</f>
        <v>0</v>
      </c>
      <c r="GG89" s="657"/>
      <c r="GH89" s="658">
        <f>SUBTOTAL(9,GH90:GH91)</f>
        <v>0</v>
      </c>
      <c r="GI89" s="657"/>
      <c r="GJ89" s="658">
        <f>SUBTOTAL(9,GJ90:GJ91)</f>
        <v>0</v>
      </c>
      <c r="GK89" s="658">
        <f t="shared" si="122"/>
        <v>0</v>
      </c>
      <c r="GL89" s="658">
        <f>SUBTOTAL(9,GL90:GL91)</f>
        <v>0</v>
      </c>
      <c r="GM89" s="657"/>
      <c r="GN89" s="658">
        <f>SUBTOTAL(9,GN90:GN91)</f>
        <v>0</v>
      </c>
      <c r="GO89" s="658">
        <f t="shared" si="124"/>
        <v>0</v>
      </c>
      <c r="GP89" s="658">
        <f>SUBTOTAL(9,GP90:GP91)</f>
        <v>0</v>
      </c>
      <c r="GQ89" s="658">
        <f>SUBTOTAL(9,GQ90:GQ91)</f>
        <v>0</v>
      </c>
      <c r="GR89" s="658">
        <f>SUBTOTAL(9,GR90:GR91)</f>
        <v>0</v>
      </c>
      <c r="GS89" s="657"/>
      <c r="GT89" s="658">
        <f>SUBTOTAL(9,GT90:GT91)</f>
        <v>0</v>
      </c>
      <c r="GU89" s="670"/>
      <c r="GW89" s="657"/>
      <c r="GX89" s="658">
        <f>SUBTOTAL(9,GX90:GX91)</f>
        <v>0</v>
      </c>
      <c r="GY89" s="657"/>
      <c r="GZ89" s="658">
        <f>SUBTOTAL(9,GZ90:GZ91)</f>
        <v>0</v>
      </c>
      <c r="HA89" s="657"/>
      <c r="HB89" s="658">
        <f>SUBTOTAL(9,HB90:HB91)</f>
        <v>0</v>
      </c>
      <c r="HC89" s="657"/>
      <c r="HD89" s="658">
        <f>SUBTOTAL(9,HD90:HD91)</f>
        <v>0</v>
      </c>
      <c r="HE89" s="658">
        <f t="shared" si="125"/>
        <v>0</v>
      </c>
      <c r="HF89" s="658">
        <f>SUBTOTAL(9,HF90:HF91)</f>
        <v>0</v>
      </c>
      <c r="HG89" s="657"/>
      <c r="HH89" s="658">
        <f>SUBTOTAL(9,HH90:HH91)</f>
        <v>0</v>
      </c>
      <c r="HI89" s="658">
        <f t="shared" si="127"/>
        <v>0</v>
      </c>
      <c r="HJ89" s="658">
        <f>SUBTOTAL(9,HJ90:HJ91)</f>
        <v>0</v>
      </c>
      <c r="HK89" s="658">
        <f>SUBTOTAL(9,HK90:HK91)</f>
        <v>0</v>
      </c>
      <c r="HL89" s="658">
        <f>SUBTOTAL(9,HL90:HL91)</f>
        <v>0</v>
      </c>
      <c r="HM89" s="657"/>
      <c r="HN89" s="658">
        <f>SUBTOTAL(9,HN90:HN91)</f>
        <v>0</v>
      </c>
      <c r="HO89" s="659"/>
      <c r="HQ89" s="671"/>
      <c r="HR89" s="672">
        <f>SUBTOTAL(9,HR90:HR91)</f>
        <v>0</v>
      </c>
      <c r="HS89" s="671"/>
      <c r="HT89" s="672">
        <f>SUBTOTAL(9,HT90:HT91)</f>
        <v>0</v>
      </c>
      <c r="HU89" s="671"/>
      <c r="HV89" s="672">
        <f>SUBTOTAL(9,HV90:HV91)</f>
        <v>0</v>
      </c>
      <c r="HW89" s="671"/>
      <c r="HX89" s="672">
        <f>SUBTOTAL(9,HX90:HX91)</f>
        <v>0</v>
      </c>
      <c r="HY89" s="673">
        <f t="shared" si="128"/>
        <v>0</v>
      </c>
      <c r="HZ89" s="672">
        <f>SUBTOTAL(9,HZ90:HZ91)</f>
        <v>0</v>
      </c>
      <c r="IA89" s="671"/>
      <c r="IB89" s="672">
        <f>SUBTOTAL(9,IB90:IB91)</f>
        <v>0</v>
      </c>
      <c r="IC89" s="673">
        <f t="shared" si="129"/>
        <v>0</v>
      </c>
      <c r="ID89" s="672">
        <f>SUBTOTAL(9,ID90:ID91)</f>
        <v>0</v>
      </c>
      <c r="IE89" s="672">
        <f>SUBTOTAL(9,IE90:IE91)</f>
        <v>0</v>
      </c>
      <c r="IF89" s="672">
        <f>SUBTOTAL(9,IF90:IF91)</f>
        <v>0</v>
      </c>
      <c r="IG89" s="671"/>
      <c r="IH89" s="672">
        <f>SUBTOTAL(9,IH90:IH91)</f>
        <v>0</v>
      </c>
      <c r="II89" s="670"/>
      <c r="IK89" s="671"/>
      <c r="IL89" s="672">
        <f>SUBTOTAL(9,IL90:IL91)</f>
        <v>0</v>
      </c>
      <c r="IM89" s="671"/>
      <c r="IN89" s="672">
        <f>SUBTOTAL(9,IN90:IN91)</f>
        <v>0</v>
      </c>
      <c r="IO89" s="671"/>
      <c r="IP89" s="672">
        <f>SUBTOTAL(9,IP90:IP91)</f>
        <v>0</v>
      </c>
      <c r="IQ89" s="671"/>
      <c r="IR89" s="672">
        <f>SUBTOTAL(9,IR90:IR91)</f>
        <v>0</v>
      </c>
      <c r="IS89" s="673">
        <f t="shared" si="130"/>
        <v>0</v>
      </c>
      <c r="IT89" s="672">
        <f>SUBTOTAL(9,IT90:IT91)</f>
        <v>0</v>
      </c>
      <c r="IU89" s="671"/>
      <c r="IV89" s="672">
        <f>SUBTOTAL(9,IV90:IV91)</f>
        <v>0</v>
      </c>
      <c r="IW89" s="673">
        <f t="shared" si="131"/>
        <v>0</v>
      </c>
      <c r="IX89" s="672">
        <f>SUBTOTAL(9,IX90:IX91)</f>
        <v>0</v>
      </c>
      <c r="IY89" s="672">
        <f>SUBTOTAL(9,IY90:IY91)</f>
        <v>0</v>
      </c>
      <c r="IZ89" s="672">
        <f>SUBTOTAL(9,IZ90:IZ91)</f>
        <v>0</v>
      </c>
      <c r="JA89" s="671"/>
      <c r="JB89" s="672">
        <f>SUBTOTAL(9,JB90:JB91)</f>
        <v>0</v>
      </c>
      <c r="JC89" s="670"/>
      <c r="JE89" s="671"/>
      <c r="JF89" s="672">
        <f>SUBTOTAL(9,JF90:JF91)</f>
        <v>0</v>
      </c>
      <c r="JG89" s="671"/>
      <c r="JH89" s="672">
        <f>SUBTOTAL(9,JH90:JH91)</f>
        <v>0</v>
      </c>
      <c r="JI89" s="671"/>
      <c r="JJ89" s="672">
        <f>SUBTOTAL(9,JJ90:JJ91)</f>
        <v>0</v>
      </c>
      <c r="JK89" s="671"/>
      <c r="JL89" s="672">
        <f>SUBTOTAL(9,JL90:JL91)</f>
        <v>0</v>
      </c>
      <c r="JM89" s="673">
        <f t="shared" si="132"/>
        <v>0</v>
      </c>
      <c r="JN89" s="672">
        <f>SUBTOTAL(9,JN90:JN91)</f>
        <v>0</v>
      </c>
      <c r="JO89" s="671"/>
      <c r="JP89" s="672">
        <f>SUBTOTAL(9,JP90:JP91)</f>
        <v>0</v>
      </c>
      <c r="JQ89" s="673">
        <f t="shared" si="133"/>
        <v>0</v>
      </c>
      <c r="JR89" s="672">
        <f>SUBTOTAL(9,JR90:JR91)</f>
        <v>0</v>
      </c>
      <c r="JS89" s="672">
        <f>SUBTOTAL(9,JS90:JS91)</f>
        <v>0</v>
      </c>
      <c r="JT89" s="672">
        <f>SUBTOTAL(9,JT90:JT91)</f>
        <v>0</v>
      </c>
      <c r="JU89" s="671"/>
      <c r="JV89" s="672">
        <f>SUBTOTAL(9,JV90:JV91)</f>
        <v>0</v>
      </c>
      <c r="JW89" s="670"/>
      <c r="JY89" s="671"/>
      <c r="JZ89" s="672">
        <f>SUBTOTAL(9,JZ90:JZ91)</f>
        <v>0</v>
      </c>
      <c r="KA89" s="671"/>
      <c r="KB89" s="672">
        <f>SUBTOTAL(9,KB90:KB91)</f>
        <v>0</v>
      </c>
      <c r="KC89" s="671"/>
      <c r="KD89" s="672">
        <f>SUBTOTAL(9,KD90:KD91)</f>
        <v>0</v>
      </c>
      <c r="KE89" s="671"/>
      <c r="KF89" s="672">
        <f>SUBTOTAL(9,KF90:KF91)</f>
        <v>0</v>
      </c>
      <c r="KG89" s="673">
        <f t="shared" si="134"/>
        <v>0</v>
      </c>
      <c r="KH89" s="672">
        <f>SUBTOTAL(9,KH90:KH91)</f>
        <v>0</v>
      </c>
      <c r="KI89" s="671"/>
      <c r="KJ89" s="672">
        <f>SUBTOTAL(9,KJ90:KJ91)</f>
        <v>0</v>
      </c>
      <c r="KK89" s="673">
        <f t="shared" si="135"/>
        <v>0</v>
      </c>
      <c r="KL89" s="672">
        <f>SUBTOTAL(9,KL90:KL91)</f>
        <v>0</v>
      </c>
      <c r="KM89" s="672">
        <f>SUBTOTAL(9,KM90:KM91)</f>
        <v>0</v>
      </c>
      <c r="KN89" s="672">
        <f>SUBTOTAL(9,KN90:KN91)</f>
        <v>0</v>
      </c>
      <c r="KO89" s="671"/>
      <c r="KP89" s="672">
        <f>SUBTOTAL(9,KP90:KP91)</f>
        <v>0</v>
      </c>
      <c r="KQ89" s="670"/>
      <c r="KS89" s="671"/>
      <c r="KT89" s="672">
        <f>SUBTOTAL(9,KT90:KT91)</f>
        <v>0</v>
      </c>
      <c r="KU89" s="671"/>
      <c r="KV89" s="672">
        <f>SUBTOTAL(9,KV90:KV91)</f>
        <v>0</v>
      </c>
      <c r="KW89" s="671"/>
      <c r="KX89" s="672">
        <f>SUBTOTAL(9,KX90:KX91)</f>
        <v>0</v>
      </c>
      <c r="KY89" s="671"/>
      <c r="KZ89" s="672">
        <f>SUBTOTAL(9,KZ90:KZ91)</f>
        <v>0</v>
      </c>
      <c r="LA89" s="673">
        <f t="shared" si="136"/>
        <v>0</v>
      </c>
      <c r="LB89" s="672">
        <f>SUBTOTAL(9,LB90:LB91)</f>
        <v>0</v>
      </c>
      <c r="LC89" s="671"/>
      <c r="LD89" s="672">
        <f>SUBTOTAL(9,LD90:LD91)</f>
        <v>0</v>
      </c>
      <c r="LE89" s="673">
        <f t="shared" si="137"/>
        <v>0</v>
      </c>
      <c r="LF89" s="672">
        <f>SUBTOTAL(9,LF90:LF91)</f>
        <v>0</v>
      </c>
      <c r="LG89" s="672">
        <f>SUBTOTAL(9,LG90:LG91)</f>
        <v>0</v>
      </c>
      <c r="LH89" s="672">
        <f>SUBTOTAL(9,LH90:LH91)</f>
        <v>0</v>
      </c>
      <c r="LI89" s="671"/>
      <c r="LJ89" s="672">
        <f>SUBTOTAL(9,LJ90:LJ91)</f>
        <v>0</v>
      </c>
      <c r="LK89" s="670"/>
      <c r="LM89" s="671"/>
      <c r="LN89" s="672">
        <f>SUBTOTAL(9,LN90:LN91)</f>
        <v>0</v>
      </c>
      <c r="LO89" s="671"/>
      <c r="LP89" s="672">
        <f>SUBTOTAL(9,LP90:LP91)</f>
        <v>0</v>
      </c>
      <c r="LQ89" s="671"/>
      <c r="LR89" s="672">
        <f>SUBTOTAL(9,LR90:LR91)</f>
        <v>0</v>
      </c>
      <c r="LS89" s="671"/>
      <c r="LT89" s="672">
        <f>SUBTOTAL(9,LT90:LT91)</f>
        <v>0</v>
      </c>
      <c r="LU89" s="673">
        <f t="shared" si="138"/>
        <v>0</v>
      </c>
      <c r="LV89" s="672">
        <f>SUBTOTAL(9,LV90:LV91)</f>
        <v>0</v>
      </c>
      <c r="LW89" s="671"/>
      <c r="LX89" s="672">
        <f>SUBTOTAL(9,LX90:LX91)</f>
        <v>0</v>
      </c>
      <c r="LY89" s="673">
        <f t="shared" si="139"/>
        <v>0</v>
      </c>
      <c r="LZ89" s="672">
        <f>SUBTOTAL(9,LZ90:LZ91)</f>
        <v>0</v>
      </c>
      <c r="MA89" s="672">
        <f>SUBTOTAL(9,MA90:MA91)</f>
        <v>0</v>
      </c>
      <c r="MB89" s="672">
        <f>SUBTOTAL(9,MB90:MB91)</f>
        <v>0</v>
      </c>
      <c r="MC89" s="671"/>
      <c r="MD89" s="672">
        <f>SUBTOTAL(9,MD90:MD91)</f>
        <v>0</v>
      </c>
      <c r="ME89" s="670"/>
      <c r="MG89" s="671"/>
      <c r="MH89" s="672">
        <f>SUBTOTAL(9,MH90:MH91)</f>
        <v>0</v>
      </c>
      <c r="MI89" s="671"/>
      <c r="MJ89" s="672">
        <f>SUBTOTAL(9,MJ90:MJ91)</f>
        <v>0</v>
      </c>
      <c r="MK89" s="671"/>
      <c r="ML89" s="672">
        <f>SUBTOTAL(9,ML90:ML91)</f>
        <v>0</v>
      </c>
      <c r="MM89" s="671"/>
      <c r="MN89" s="672">
        <f>SUBTOTAL(9,MN90:MN91)</f>
        <v>0</v>
      </c>
      <c r="MO89" s="673">
        <f t="shared" si="140"/>
        <v>0</v>
      </c>
      <c r="MP89" s="672">
        <f>SUBTOTAL(9,MP90:MP91)</f>
        <v>0</v>
      </c>
      <c r="MQ89" s="671"/>
      <c r="MR89" s="672">
        <f>SUBTOTAL(9,MR90:MR91)</f>
        <v>0</v>
      </c>
      <c r="MS89" s="673">
        <f t="shared" si="141"/>
        <v>0</v>
      </c>
      <c r="MT89" s="672">
        <f>SUBTOTAL(9,MT90:MT91)</f>
        <v>0</v>
      </c>
      <c r="MU89" s="672">
        <f>SUBTOTAL(9,MU90:MU91)</f>
        <v>0</v>
      </c>
      <c r="MV89" s="672">
        <f>SUBTOTAL(9,MV90:MV91)</f>
        <v>0</v>
      </c>
      <c r="MW89" s="671"/>
      <c r="MX89" s="672">
        <f>SUBTOTAL(9,MX90:MX91)</f>
        <v>0</v>
      </c>
      <c r="MY89" s="670"/>
      <c r="NA89" s="671"/>
      <c r="NB89" s="672">
        <f>SUBTOTAL(9,NB90:NB91)</f>
        <v>0</v>
      </c>
      <c r="NC89" s="671"/>
      <c r="ND89" s="672">
        <f>SUBTOTAL(9,ND90:ND91)</f>
        <v>0</v>
      </c>
      <c r="NE89" s="671"/>
      <c r="NF89" s="672">
        <f>SUBTOTAL(9,NF90:NF91)</f>
        <v>0</v>
      </c>
      <c r="NG89" s="671"/>
      <c r="NH89" s="672">
        <f>SUBTOTAL(9,NH90:NH91)</f>
        <v>0</v>
      </c>
      <c r="NI89" s="673">
        <f t="shared" si="142"/>
        <v>0</v>
      </c>
      <c r="NJ89" s="672">
        <f>SUBTOTAL(9,NJ90:NJ91)</f>
        <v>0</v>
      </c>
      <c r="NK89" s="671"/>
      <c r="NL89" s="672">
        <f>SUBTOTAL(9,NL90:NL91)</f>
        <v>0</v>
      </c>
      <c r="NM89" s="673">
        <f t="shared" si="143"/>
        <v>0</v>
      </c>
      <c r="NN89" s="672">
        <f>SUBTOTAL(9,NN90:NN91)</f>
        <v>0</v>
      </c>
      <c r="NO89" s="672">
        <f>SUBTOTAL(9,NO90:NO91)</f>
        <v>0</v>
      </c>
      <c r="NP89" s="672">
        <f>SUBTOTAL(9,NP90:NP91)</f>
        <v>0</v>
      </c>
      <c r="NQ89" s="671"/>
      <c r="NR89" s="672">
        <f>SUBTOTAL(9,NR90:NR91)</f>
        <v>0</v>
      </c>
      <c r="NS89" s="670"/>
      <c r="NU89" s="671"/>
      <c r="NV89" s="672">
        <f>SUBTOTAL(9,NV90:NV91)</f>
        <v>0</v>
      </c>
      <c r="NW89" s="671"/>
      <c r="NX89" s="672">
        <f>SUBTOTAL(9,NX90:NX91)</f>
        <v>0</v>
      </c>
      <c r="NY89" s="671"/>
      <c r="NZ89" s="672">
        <f>SUBTOTAL(9,NZ90:NZ91)</f>
        <v>0</v>
      </c>
      <c r="OA89" s="671"/>
      <c r="OB89" s="672">
        <f>SUBTOTAL(9,OB90:OB91)</f>
        <v>0</v>
      </c>
      <c r="OC89" s="673">
        <f t="shared" si="144"/>
        <v>0</v>
      </c>
      <c r="OD89" s="672">
        <f>SUBTOTAL(9,OD90:OD91)</f>
        <v>0</v>
      </c>
      <c r="OE89" s="671"/>
      <c r="OF89" s="672">
        <f>SUBTOTAL(9,OF90:OF91)</f>
        <v>0</v>
      </c>
      <c r="OG89" s="673">
        <f t="shared" si="145"/>
        <v>0</v>
      </c>
      <c r="OH89" s="672">
        <f>SUBTOTAL(9,OH90:OH91)</f>
        <v>0</v>
      </c>
      <c r="OI89" s="672">
        <f>SUBTOTAL(9,OI90:OI91)</f>
        <v>0</v>
      </c>
      <c r="OJ89" s="672">
        <f>SUBTOTAL(9,OJ90:OJ91)</f>
        <v>0</v>
      </c>
      <c r="OK89" s="671"/>
      <c r="OL89" s="672">
        <f>SUBTOTAL(9,OL90:OL91)</f>
        <v>0</v>
      </c>
      <c r="OM89" s="670"/>
      <c r="OO89" s="671"/>
      <c r="OP89" s="672">
        <f>SUBTOTAL(9,OP90:OP91)</f>
        <v>0</v>
      </c>
      <c r="OQ89" s="671"/>
      <c r="OR89" s="672">
        <f>SUBTOTAL(9,OR90:OR91)</f>
        <v>0</v>
      </c>
      <c r="OS89" s="671"/>
      <c r="OT89" s="672">
        <f>SUBTOTAL(9,OT90:OT91)</f>
        <v>0</v>
      </c>
      <c r="OU89" s="671"/>
      <c r="OV89" s="672">
        <f>SUBTOTAL(9,OV90:OV91)</f>
        <v>0</v>
      </c>
      <c r="OW89" s="673">
        <f t="shared" si="146"/>
        <v>0</v>
      </c>
      <c r="OX89" s="672">
        <f>SUBTOTAL(9,OX90:OX91)</f>
        <v>0</v>
      </c>
      <c r="OY89" s="671"/>
      <c r="OZ89" s="672">
        <f>SUBTOTAL(9,OZ90:OZ91)</f>
        <v>0</v>
      </c>
      <c r="PA89" s="673">
        <f t="shared" si="147"/>
        <v>0</v>
      </c>
      <c r="PB89" s="672">
        <f>SUBTOTAL(9,PB90:PB91)</f>
        <v>0</v>
      </c>
      <c r="PC89" s="672">
        <f>SUBTOTAL(9,PC90:PC91)</f>
        <v>0</v>
      </c>
      <c r="PD89" s="672">
        <f>SUBTOTAL(9,PD90:PD91)</f>
        <v>0</v>
      </c>
      <c r="PE89" s="671"/>
      <c r="PF89" s="672">
        <f>SUBTOTAL(9,PF90:PF91)</f>
        <v>0</v>
      </c>
      <c r="PG89" s="670"/>
      <c r="PI89" s="671"/>
      <c r="PJ89" s="672">
        <f>SUBTOTAL(9,PJ90:PJ91)</f>
        <v>0</v>
      </c>
      <c r="PK89" s="671"/>
      <c r="PL89" s="672">
        <f>SUBTOTAL(9,PL90:PL91)</f>
        <v>0</v>
      </c>
      <c r="PM89" s="671"/>
      <c r="PN89" s="672">
        <f>SUBTOTAL(9,PN90:PN91)</f>
        <v>0</v>
      </c>
      <c r="PO89" s="671"/>
      <c r="PP89" s="672">
        <f>SUBTOTAL(9,PP90:PP91)</f>
        <v>0</v>
      </c>
      <c r="PQ89" s="673">
        <f t="shared" si="148"/>
        <v>0</v>
      </c>
      <c r="PR89" s="672">
        <f>SUBTOTAL(9,PR90:PR91)</f>
        <v>0</v>
      </c>
      <c r="PS89" s="671"/>
      <c r="PT89" s="672">
        <f>SUBTOTAL(9,PT90:PT91)</f>
        <v>0</v>
      </c>
      <c r="PU89" s="673">
        <f t="shared" si="149"/>
        <v>0</v>
      </c>
      <c r="PV89" s="672">
        <f>SUBTOTAL(9,PV90:PV91)</f>
        <v>0</v>
      </c>
      <c r="PW89" s="672">
        <f>SUBTOTAL(9,PW90:PW91)</f>
        <v>0</v>
      </c>
      <c r="PX89" s="672">
        <f>SUBTOTAL(9,PX90:PX91)</f>
        <v>0</v>
      </c>
      <c r="PY89" s="671"/>
      <c r="PZ89" s="672">
        <f>SUBTOTAL(9,PZ90:PZ91)</f>
        <v>0</v>
      </c>
      <c r="QA89" s="670"/>
      <c r="QC89" s="671"/>
      <c r="QD89" s="672">
        <f>SUBTOTAL(9,QD90:QD91)</f>
        <v>0</v>
      </c>
      <c r="QE89" s="671"/>
      <c r="QF89" s="672">
        <f>SUBTOTAL(9,QF90:QF91)</f>
        <v>0</v>
      </c>
      <c r="QG89" s="671"/>
      <c r="QH89" s="672">
        <f>SUBTOTAL(9,QH90:QH91)</f>
        <v>0</v>
      </c>
      <c r="QI89" s="671"/>
      <c r="QJ89" s="672">
        <f>SUBTOTAL(9,QJ90:QJ91)</f>
        <v>0</v>
      </c>
      <c r="QK89" s="673">
        <f t="shared" si="150"/>
        <v>0</v>
      </c>
      <c r="QL89" s="672">
        <f>SUBTOTAL(9,QL90:QL91)</f>
        <v>0</v>
      </c>
      <c r="QM89" s="671"/>
      <c r="QN89" s="672">
        <f>SUBTOTAL(9,QN90:QN91)</f>
        <v>0</v>
      </c>
      <c r="QO89" s="673">
        <f t="shared" si="151"/>
        <v>0</v>
      </c>
      <c r="QP89" s="672">
        <f>SUBTOTAL(9,QP90:QP91)</f>
        <v>0</v>
      </c>
      <c r="QQ89" s="672">
        <f>SUBTOTAL(9,QQ90:QQ91)</f>
        <v>0</v>
      </c>
      <c r="QR89" s="672">
        <f>SUBTOTAL(9,QR90:QR91)</f>
        <v>0</v>
      </c>
      <c r="QS89" s="671"/>
      <c r="QT89" s="672">
        <f>SUBTOTAL(9,QT90:QT91)</f>
        <v>0</v>
      </c>
      <c r="QU89" s="670"/>
      <c r="RA89" s="785">
        <f t="shared" si="838"/>
        <v>0</v>
      </c>
      <c r="RB89" s="785" t="e">
        <f t="shared" si="839"/>
        <v>#REF!</v>
      </c>
      <c r="RC89" s="677">
        <f t="shared" si="840"/>
        <v>0</v>
      </c>
      <c r="RD89" s="677">
        <f t="shared" si="840"/>
        <v>0</v>
      </c>
      <c r="RE89" s="677">
        <f t="shared" si="840"/>
        <v>0</v>
      </c>
      <c r="RF89" s="677">
        <f t="shared" si="840"/>
        <v>0</v>
      </c>
      <c r="RG89" s="677">
        <f t="shared" si="840"/>
        <v>0</v>
      </c>
      <c r="RH89" s="677">
        <f t="shared" si="840"/>
        <v>0</v>
      </c>
      <c r="RI89" s="677">
        <f t="shared" si="840"/>
        <v>0</v>
      </c>
      <c r="RJ89" s="677">
        <f t="shared" si="840"/>
        <v>0</v>
      </c>
      <c r="RK89" s="677" t="e">
        <f>#REF!</f>
        <v>#REF!</v>
      </c>
      <c r="RL89" s="677" t="e">
        <f>#REF!</f>
        <v>#REF!</v>
      </c>
      <c r="RM89" s="677">
        <f t="shared" si="841"/>
        <v>0</v>
      </c>
      <c r="RN89" s="677">
        <f t="shared" si="841"/>
        <v>0</v>
      </c>
      <c r="RO89" s="677">
        <f t="shared" si="841"/>
        <v>0</v>
      </c>
      <c r="RP89" s="677">
        <f t="shared" si="841"/>
        <v>0</v>
      </c>
      <c r="RQ89" s="677">
        <f t="shared" si="841"/>
        <v>0</v>
      </c>
      <c r="RR89" s="677">
        <f t="shared" si="841"/>
        <v>0</v>
      </c>
      <c r="RS89" s="677">
        <f t="shared" si="841"/>
        <v>0</v>
      </c>
      <c r="RT89" s="677">
        <f t="shared" si="841"/>
        <v>0</v>
      </c>
      <c r="RV89" s="675">
        <f t="shared" si="842"/>
        <v>0</v>
      </c>
      <c r="RW89" s="675">
        <f t="shared" si="843"/>
        <v>0</v>
      </c>
      <c r="RX89" s="675">
        <f t="shared" si="844"/>
        <v>0</v>
      </c>
      <c r="RY89" s="675">
        <f t="shared" si="845"/>
        <v>0</v>
      </c>
      <c r="RZ89" s="675">
        <f t="shared" si="846"/>
        <v>0</v>
      </c>
      <c r="SA89" s="675">
        <f t="shared" si="847"/>
        <v>0</v>
      </c>
      <c r="SB89" s="675">
        <f t="shared" si="848"/>
        <v>0</v>
      </c>
      <c r="SC89" s="675">
        <f t="shared" si="849"/>
        <v>0</v>
      </c>
      <c r="SD89" s="675" t="e">
        <f xml:space="preserve"> SUMIF(#REF!,$SD$8,#REF!)</f>
        <v>#REF!</v>
      </c>
      <c r="SE89" s="675" t="e">
        <f xml:space="preserve"> SUMIF(#REF!,$SE$8,#REF!)</f>
        <v>#REF!</v>
      </c>
      <c r="SG89" s="675">
        <f t="shared" si="850"/>
        <v>0</v>
      </c>
      <c r="SH89" s="675">
        <f t="shared" si="850"/>
        <v>0</v>
      </c>
      <c r="SI89" s="675">
        <f t="shared" si="850"/>
        <v>0</v>
      </c>
      <c r="SJ89" s="675">
        <f t="shared" si="850"/>
        <v>0</v>
      </c>
      <c r="SK89" s="675">
        <f t="shared" si="850"/>
        <v>0</v>
      </c>
      <c r="SL89" s="675">
        <f t="shared" si="850"/>
        <v>0</v>
      </c>
      <c r="SM89" s="675">
        <f t="shared" si="850"/>
        <v>0</v>
      </c>
      <c r="SN89" s="675">
        <f t="shared" si="850"/>
        <v>0</v>
      </c>
      <c r="SO89" s="675" t="e">
        <f t="shared" si="850"/>
        <v>#REF!</v>
      </c>
      <c r="SP89" s="675" t="e">
        <f t="shared" si="850"/>
        <v>#REF!</v>
      </c>
      <c r="SQ89" s="675">
        <f t="shared" si="850"/>
        <v>0</v>
      </c>
      <c r="SR89" s="675">
        <f t="shared" si="850"/>
        <v>0</v>
      </c>
      <c r="SS89" s="675">
        <f t="shared" si="850"/>
        <v>0</v>
      </c>
      <c r="ST89" s="675">
        <f t="shared" si="850"/>
        <v>0</v>
      </c>
      <c r="SU89" s="675">
        <f t="shared" si="850"/>
        <v>0</v>
      </c>
      <c r="SV89" s="675">
        <f t="shared" si="850"/>
        <v>0</v>
      </c>
      <c r="SW89" s="675">
        <f t="shared" si="851"/>
        <v>0</v>
      </c>
      <c r="SX89" s="675">
        <f t="shared" si="851"/>
        <v>0</v>
      </c>
      <c r="SY89" s="675" t="e">
        <f>#REF!*$AP89</f>
        <v>#REF!</v>
      </c>
      <c r="SZ89" s="675" t="e">
        <f>#REF!*$AP89</f>
        <v>#REF!</v>
      </c>
      <c r="TA89" s="675" t="e">
        <f>#REF!*$AP89</f>
        <v>#REF!</v>
      </c>
      <c r="TB89" s="675" t="e">
        <f>#REF!*$AP89</f>
        <v>#REF!</v>
      </c>
      <c r="TC89" s="675" t="e">
        <f>#REF!*$AP89</f>
        <v>#REF!</v>
      </c>
      <c r="TE89" s="675">
        <f t="shared" si="152"/>
        <v>0</v>
      </c>
      <c r="TF89" s="675">
        <f t="shared" si="153"/>
        <v>0</v>
      </c>
      <c r="TG89" s="675">
        <f t="shared" si="154"/>
        <v>0</v>
      </c>
      <c r="TH89" s="675">
        <f t="shared" si="155"/>
        <v>0</v>
      </c>
      <c r="TI89" s="675">
        <f t="shared" si="156"/>
        <v>0</v>
      </c>
      <c r="TJ89" s="675">
        <f t="shared" si="157"/>
        <v>0</v>
      </c>
      <c r="TK89" s="675">
        <f t="shared" si="158"/>
        <v>0</v>
      </c>
      <c r="TL89" s="675">
        <f t="shared" si="159"/>
        <v>0</v>
      </c>
      <c r="TM89" s="675">
        <f t="shared" si="160"/>
        <v>0</v>
      </c>
      <c r="TN89" s="676">
        <f t="shared" si="161"/>
        <v>0</v>
      </c>
      <c r="TP89" s="675">
        <f>IFERROR(SG89*(1+LEVEL_2!#REF!),0)</f>
        <v>0</v>
      </c>
      <c r="TQ89" s="675">
        <f>IFERROR(SH89*(1+LEVEL_2!#REF!),0)</f>
        <v>0</v>
      </c>
      <c r="TR89" s="675">
        <f>IFERROR(SI89*(1+LEVEL_2!#REF!),0)</f>
        <v>0</v>
      </c>
      <c r="TS89" s="675">
        <f>IFERROR(SJ89*(1+LEVEL_2!#REF!),0)</f>
        <v>0</v>
      </c>
      <c r="TT89" s="675">
        <f>IFERROR(SK89*(1+LEVEL_2!#REF!),0)</f>
        <v>0</v>
      </c>
      <c r="TU89" s="675">
        <f>IFERROR(SL89*(1+LEVEL_2!#REF!),0)</f>
        <v>0</v>
      </c>
      <c r="TV89" s="675">
        <f>IFERROR(SM89*(1+LEVEL_2!#REF!),0)</f>
        <v>0</v>
      </c>
      <c r="TW89" s="675">
        <f>IFERROR(SN89*(1+LEVEL_2!#REF!),0)</f>
        <v>0</v>
      </c>
      <c r="TX89" s="675">
        <f>IFERROR(SO89*(1+LEVEL_2!#REF!),0)</f>
        <v>0</v>
      </c>
      <c r="TY89" s="675">
        <f>IFERROR(SP89*(1+LEVEL_2!#REF!),0)</f>
        <v>0</v>
      </c>
      <c r="TZ89" s="675">
        <f>IFERROR(SQ89*(1+LEVEL_2!#REF!),0)</f>
        <v>0</v>
      </c>
      <c r="UA89" s="675">
        <f>IFERROR(SR89*(1+LEVEL_2!#REF!),0)</f>
        <v>0</v>
      </c>
      <c r="UB89" s="675">
        <f>IFERROR(SS89*(1+LEVEL_2!#REF!),0)</f>
        <v>0</v>
      </c>
      <c r="UC89" s="675">
        <f>IFERROR(ST89*(1+LEVEL_2!#REF!),0)</f>
        <v>0</v>
      </c>
      <c r="UD89" s="675">
        <f>IFERROR(SU89*(1+LEVEL_2!#REF!),0)</f>
        <v>0</v>
      </c>
      <c r="UE89" s="675">
        <f>IFERROR(SV89*(1+LEVEL_2!#REF!),0)</f>
        <v>0</v>
      </c>
      <c r="UF89" s="675">
        <f>IFERROR(SW89*(1+LEVEL_2!#REF!),0)</f>
        <v>0</v>
      </c>
      <c r="UG89" s="675">
        <f>IFERROR(SX89*(1+LEVEL_2!#REF!),0)</f>
        <v>0</v>
      </c>
      <c r="UH89" s="675">
        <f>IFERROR(SY89*(1+LEVEL_2!#REF!),0)</f>
        <v>0</v>
      </c>
      <c r="UI89" s="675">
        <f>IFERROR(SZ89*(1+LEVEL_2!#REF!),0)</f>
        <v>0</v>
      </c>
      <c r="UJ89" s="675">
        <f>IFERROR(TA89*(1+LEVEL_2!#REF!),0)</f>
        <v>0</v>
      </c>
      <c r="UK89" s="675">
        <f>IFERROR(TB89*(1+LEVEL_2!#REF!),0)</f>
        <v>0</v>
      </c>
      <c r="UL89" s="675">
        <f>IFERROR(TC89*(1+LEVEL_2!#REF!),0)</f>
        <v>0</v>
      </c>
      <c r="UN89" s="675">
        <f t="shared" si="162"/>
        <v>0</v>
      </c>
      <c r="UO89" s="675">
        <f t="shared" si="163"/>
        <v>0</v>
      </c>
      <c r="UP89" s="675">
        <f t="shared" si="164"/>
        <v>0</v>
      </c>
      <c r="UQ89" s="675">
        <f t="shared" si="165"/>
        <v>0</v>
      </c>
      <c r="UR89" s="675">
        <f t="shared" si="166"/>
        <v>0</v>
      </c>
      <c r="US89" s="675">
        <f t="shared" si="167"/>
        <v>0</v>
      </c>
      <c r="UT89" s="675">
        <f t="shared" si="168"/>
        <v>0</v>
      </c>
      <c r="UU89" s="675">
        <f t="shared" si="169"/>
        <v>0</v>
      </c>
      <c r="UV89" s="675">
        <f t="shared" si="170"/>
        <v>0</v>
      </c>
      <c r="UW89" s="676">
        <f t="shared" si="171"/>
        <v>0</v>
      </c>
    </row>
    <row r="90" spans="1:569" s="645" customFormat="1" ht="20.100000000000001" customHeight="1">
      <c r="A90" s="677"/>
      <c r="B90" s="677"/>
      <c r="C90" s="764" t="s">
        <v>551</v>
      </c>
      <c r="D90" s="764"/>
      <c r="E90" s="796" t="s">
        <v>552</v>
      </c>
      <c r="F90" s="802" t="s">
        <v>553</v>
      </c>
      <c r="G90" s="796" t="s">
        <v>554</v>
      </c>
      <c r="H90" s="797" t="s">
        <v>365</v>
      </c>
      <c r="I90" s="824"/>
      <c r="J90" s="825"/>
      <c r="K90" s="769"/>
      <c r="L90" s="769"/>
      <c r="M90" s="770"/>
      <c r="N90" s="771">
        <f t="shared" si="393"/>
        <v>0</v>
      </c>
      <c r="O90" s="772">
        <f t="shared" si="394"/>
        <v>0</v>
      </c>
      <c r="Q90" s="773"/>
      <c r="R90" s="690"/>
      <c r="S90" s="690"/>
      <c r="T90" s="690"/>
      <c r="U90" s="690"/>
      <c r="V90" s="690"/>
      <c r="W90" s="690"/>
      <c r="X90" s="690"/>
      <c r="Y90" s="690"/>
      <c r="Z90" s="690"/>
      <c r="AA90" s="690"/>
      <c r="AB90" s="690"/>
      <c r="AC90" s="690"/>
      <c r="AD90" s="690"/>
      <c r="AE90" s="690"/>
      <c r="AF90" s="691"/>
      <c r="AH90" s="774">
        <f>DA90</f>
        <v>1500</v>
      </c>
      <c r="AI90" s="775">
        <f>IFERROR(AH90*$I90, 0)</f>
        <v>0</v>
      </c>
      <c r="AJ90" s="774">
        <f>DC90</f>
        <v>12500</v>
      </c>
      <c r="AK90" s="775">
        <f>IFERROR(AJ90*$I90, 0)</f>
        <v>0</v>
      </c>
      <c r="AL90" s="774">
        <f>DE90</f>
        <v>300</v>
      </c>
      <c r="AM90" s="775">
        <f>IFERROR(AL90*$I90, 0)</f>
        <v>0</v>
      </c>
      <c r="AN90" s="774">
        <f>DG90</f>
        <v>0</v>
      </c>
      <c r="AO90" s="775">
        <f>IFERROR(AN90*$I90, 0)</f>
        <v>0</v>
      </c>
      <c r="AP90" s="693">
        <f>SUM(AH90,AJ90,AL90,AN90)</f>
        <v>14300</v>
      </c>
      <c r="AQ90" s="775">
        <f>IFERROR(AP90*$I90, 0)</f>
        <v>0</v>
      </c>
      <c r="AR90" s="774">
        <f>DK90</f>
        <v>0</v>
      </c>
      <c r="AS90" s="775">
        <f>IFERROR(AR90*$I90, 0)</f>
        <v>0</v>
      </c>
      <c r="AT90" s="776">
        <f>AV90*$AT$5</f>
        <v>17160</v>
      </c>
      <c r="AU90" s="776">
        <f>AV90*$AU$5</f>
        <v>28600</v>
      </c>
      <c r="AV90" s="693">
        <f t="shared" si="829"/>
        <v>14300</v>
      </c>
      <c r="AW90" s="775">
        <f t="shared" si="172"/>
        <v>0</v>
      </c>
      <c r="AX90" s="775">
        <f>IFERROR(AU90*$K90, 0)</f>
        <v>0</v>
      </c>
      <c r="AY90" s="775"/>
      <c r="AZ90" s="775">
        <f>IFERROR(AV90*$I90, 0)</f>
        <v>0</v>
      </c>
      <c r="BA90" s="693">
        <f t="shared" ref="BA90" si="853">IFERROR(AV90*$N90, 0)</f>
        <v>0</v>
      </c>
      <c r="BB90" s="693">
        <f t="shared" ref="BB90" si="854">IFERROR(AV90*$O90, 0)</f>
        <v>0</v>
      </c>
      <c r="BC90" s="774">
        <f>EK90</f>
        <v>0</v>
      </c>
      <c r="BD90" s="775">
        <f>IFERROR(BC90*$I90, 0)</f>
        <v>0</v>
      </c>
      <c r="BE90" s="777"/>
      <c r="BG90" s="774">
        <v>1500</v>
      </c>
      <c r="BH90" s="775">
        <f>IFERROR(BG90*$I90, 0)</f>
        <v>0</v>
      </c>
      <c r="BI90" s="774">
        <v>6000</v>
      </c>
      <c r="BJ90" s="775">
        <f>IFERROR(BI90*$I90, 0)</f>
        <v>0</v>
      </c>
      <c r="BK90" s="774"/>
      <c r="BL90" s="775">
        <f>IFERROR(BK90*$I90, 0)</f>
        <v>0</v>
      </c>
      <c r="BM90" s="774"/>
      <c r="BN90" s="775">
        <f>IFERROR(BM90*$I90, 0)</f>
        <v>0</v>
      </c>
      <c r="BO90" s="693">
        <f t="shared" si="105"/>
        <v>7500</v>
      </c>
      <c r="BP90" s="775">
        <f>IFERROR(BO90*$I90, 0)</f>
        <v>0</v>
      </c>
      <c r="BQ90" s="774">
        <f>IFERROR(BR90/$I90,)</f>
        <v>0</v>
      </c>
      <c r="BR90" s="775">
        <f t="shared" ref="BR90:BR91" si="855">(BJ90*4.5%)+(BJ90*3.335%)+((BJ90*3.335%)*10.25%)+(BP90*30%*1.39%)+(BJ90*2.3%)+(BP90*8%)+(BP90*2.29%)+(BP90*0.24%)</f>
        <v>0</v>
      </c>
      <c r="BS90" s="693">
        <f t="shared" si="107"/>
        <v>7500</v>
      </c>
      <c r="BT90" s="775">
        <f>IFERROR(BS90*$I90, 0)</f>
        <v>0</v>
      </c>
      <c r="BU90" s="693">
        <f>IFERROR(BS90*$N90, 0)</f>
        <v>0</v>
      </c>
      <c r="BV90" s="693">
        <f>IFERROR(BS90*$O90, 0)</f>
        <v>0</v>
      </c>
      <c r="BW90" s="774"/>
      <c r="BX90" s="775">
        <f>IFERROR(BW90*$I90, 0)</f>
        <v>0</v>
      </c>
      <c r="BY90" s="777"/>
      <c r="CA90" s="744"/>
      <c r="CB90" s="745">
        <f>IFERROR(CA90*$I90, 0)</f>
        <v>0</v>
      </c>
      <c r="CC90" s="718"/>
      <c r="CD90" s="745">
        <f>IFERROR(CC90*$I90, 0)</f>
        <v>0</v>
      </c>
      <c r="CE90" s="718"/>
      <c r="CF90" s="745">
        <f>IFERROR(CE90*$I90, 0)</f>
        <v>0</v>
      </c>
      <c r="CG90" s="718"/>
      <c r="CH90" s="745">
        <f>IFERROR(CG90*$I90, 0)</f>
        <v>0</v>
      </c>
      <c r="CI90" s="746">
        <f t="shared" si="108"/>
        <v>0</v>
      </c>
      <c r="CJ90" s="745">
        <f>IFERROR(CI90*$I90, 0)</f>
        <v>0</v>
      </c>
      <c r="CK90" s="718"/>
      <c r="CL90" s="745">
        <f>IFERROR(CK90*$I90, 0)</f>
        <v>0</v>
      </c>
      <c r="CM90" s="746">
        <f t="shared" si="109"/>
        <v>0</v>
      </c>
      <c r="CN90" s="745">
        <f>IFERROR(CM90*$I90, 0)</f>
        <v>0</v>
      </c>
      <c r="CO90" s="699">
        <f t="shared" ref="CO90:CU91" si="856">IFERROR($CM90*Q90, 0)</f>
        <v>0</v>
      </c>
      <c r="CP90" s="699">
        <f t="shared" si="856"/>
        <v>0</v>
      </c>
      <c r="CQ90" s="699">
        <f t="shared" si="856"/>
        <v>0</v>
      </c>
      <c r="CR90" s="699">
        <f t="shared" si="856"/>
        <v>0</v>
      </c>
      <c r="CS90" s="700">
        <f t="shared" si="856"/>
        <v>0</v>
      </c>
      <c r="CT90" s="699">
        <f t="shared" si="856"/>
        <v>0</v>
      </c>
      <c r="CU90" s="699">
        <f t="shared" si="856"/>
        <v>0</v>
      </c>
      <c r="CV90" s="700">
        <f>IFERROR(CM90*$X90, 0)</f>
        <v>0</v>
      </c>
      <c r="CW90" s="697"/>
      <c r="CX90" s="696">
        <f>IFERROR(CW90*$I90, 0)</f>
        <v>0</v>
      </c>
      <c r="CY90" s="701"/>
      <c r="DA90" s="778">
        <f>IFERROR(VLOOKUP($C90,정민건설!$A$13:$AM$154,28,FALSE),0)</f>
        <v>1500</v>
      </c>
      <c r="DB90" s="775">
        <f>IFERROR(DA90*$I90, 0)</f>
        <v>0</v>
      </c>
      <c r="DC90" s="778">
        <f>IFERROR(VLOOKUP($C90,정민건설!$A$13:$AM$154,30,FALSE),0)</f>
        <v>12500</v>
      </c>
      <c r="DD90" s="775">
        <f>IFERROR(DC90*$I90, 0)</f>
        <v>0</v>
      </c>
      <c r="DE90" s="774">
        <f>IFERROR(VLOOKUP($C90,정민건설!$A$13:$AM$154,32,FALSE),0)</f>
        <v>300</v>
      </c>
      <c r="DF90" s="775">
        <f>IFERROR(DE90*$I90, 0)</f>
        <v>0</v>
      </c>
      <c r="DG90" s="774">
        <f>IFERROR(VLOOKUP($C90,정민건설!$A$13:$AM$154,34,FALSE),0)</f>
        <v>0</v>
      </c>
      <c r="DH90" s="775">
        <f>IFERROR(DG90*$I90, 0)</f>
        <v>0</v>
      </c>
      <c r="DI90" s="693">
        <f>SUM(DA90,DC90,DE90,DG90)</f>
        <v>14300</v>
      </c>
      <c r="DJ90" s="775">
        <f>IFERROR(DI90*$I90, 0)</f>
        <v>0</v>
      </c>
      <c r="DK90" s="778">
        <f>IFERROR(DL90/$I90,)</f>
        <v>0</v>
      </c>
      <c r="DL90" s="779">
        <f t="shared" ref="DL90:DL91" si="857">(DD90*4.5%)+(DD90*3.335%)+((DD90*3.335%)*10.25%)+(DJ90*30%*1.39%)+(DD90*2.3%)+(DJ90*8%)+((DB90+DD90)*2.29%)+(DJ90*0.24%)</f>
        <v>0</v>
      </c>
      <c r="DM90" s="693">
        <f>SUM(DK90,DI90)</f>
        <v>14300</v>
      </c>
      <c r="DN90" s="775">
        <f>IFERROR(DM90*$I90, 0)</f>
        <v>0</v>
      </c>
      <c r="DO90" s="693">
        <f t="shared" ref="DO90" si="858">IFERROR(DM90*$N90, 0)</f>
        <v>0</v>
      </c>
      <c r="DP90" s="693">
        <f t="shared" ref="DP90" si="859">IFERROR(DM90*$O90, 0)</f>
        <v>0</v>
      </c>
      <c r="DQ90" s="774"/>
      <c r="DR90" s="775">
        <f>IFERROR(DQ90*$I90, 0)</f>
        <v>0</v>
      </c>
      <c r="DS90" s="777"/>
      <c r="DU90" s="774">
        <f>IFERROR(VLOOKUP($C90,[1]영만종합건설!$A$13:$AN$154,28,FALSE),0)</f>
        <v>6000</v>
      </c>
      <c r="DV90" s="780">
        <f>IFERROR(DU90*$I90, 0)</f>
        <v>0</v>
      </c>
      <c r="DW90" s="774">
        <f>IFERROR(VLOOKUP($C90,[1]영만종합건설!$A$13:$AN$154,30,FALSE),0)</f>
        <v>14000</v>
      </c>
      <c r="DX90" s="780">
        <f>IFERROR(DW90*$I90, 0)</f>
        <v>0</v>
      </c>
      <c r="DY90" s="778">
        <f>IFERROR(VLOOKUP($C90,[1]영만종합건설!$A$13:$AN$154,32,FALSE),0)</f>
        <v>0</v>
      </c>
      <c r="DZ90" s="780">
        <f>IFERROR(DY90*$I90, 0)</f>
        <v>0</v>
      </c>
      <c r="EA90" s="778">
        <f>IFERROR(VLOOKUP($C90,[1]영만종합건설!$A$13:$AN$154,34,FALSE),0)</f>
        <v>0</v>
      </c>
      <c r="EB90" s="780">
        <f>IFERROR(EA90*$I90, 0)</f>
        <v>0</v>
      </c>
      <c r="EC90" s="703">
        <f>SUM(DU90,DW90,DY90,EA90)</f>
        <v>20000</v>
      </c>
      <c r="ED90" s="780">
        <f>IFERROR(EC90*$I90, 0)</f>
        <v>0</v>
      </c>
      <c r="EE90" s="778">
        <f>IFERROR(EF90/$I90,)</f>
        <v>0</v>
      </c>
      <c r="EF90" s="779">
        <f t="shared" si="114"/>
        <v>0</v>
      </c>
      <c r="EG90" s="703">
        <f>SUM(EE90,EC90)</f>
        <v>20000</v>
      </c>
      <c r="EH90" s="780">
        <f>IFERROR(EG90*$I90, 0)</f>
        <v>0</v>
      </c>
      <c r="EI90" s="703">
        <f t="shared" ref="EI90" si="860">IFERROR(EG90*$N90, 0)</f>
        <v>0</v>
      </c>
      <c r="EJ90" s="703">
        <f t="shared" ref="EJ90" si="861">IFERROR(EG90*$O90, 0)</f>
        <v>0</v>
      </c>
      <c r="EK90" s="778"/>
      <c r="EL90" s="780">
        <f>IFERROR(EK90*$I90, 0)</f>
        <v>0</v>
      </c>
      <c r="EM90" s="781"/>
      <c r="EO90" s="778">
        <f>IFERROR(VLOOKUP($C90,[1]부강종합건설!$A$13:$AM$154,28,FALSE),0)</f>
        <v>3000</v>
      </c>
      <c r="EP90" s="780">
        <f>IFERROR(EO90*$I90, 0)</f>
        <v>0</v>
      </c>
      <c r="EQ90" s="778">
        <f>IFERROR(VLOOKUP($C90,[1]부강종합건설!$A$13:$AM$154,30,FALSE),0)</f>
        <v>7000</v>
      </c>
      <c r="ER90" s="780">
        <f>IFERROR(EQ90*$I90, 0)</f>
        <v>0</v>
      </c>
      <c r="ES90" s="778">
        <f>IFERROR(VLOOKUP($C90,[1]부강종합건설!$A$13:$AM$154,32,FALSE),0)</f>
        <v>0</v>
      </c>
      <c r="ET90" s="780">
        <f>IFERROR(ES90*$I90, 0)</f>
        <v>0</v>
      </c>
      <c r="EU90" s="778">
        <f>IFERROR(VLOOKUP($C90,[1]부강종합건설!$A$13:$AM$154,34,FALSE),0)</f>
        <v>1390</v>
      </c>
      <c r="EV90" s="780">
        <f>IFERROR(EU90*$I90, 0)</f>
        <v>0</v>
      </c>
      <c r="EW90" s="703">
        <f>SUM(EO90,EQ90,ES90,EU90)</f>
        <v>11390</v>
      </c>
      <c r="EX90" s="780">
        <f>IFERROR(EW90*$I90, 0)</f>
        <v>0</v>
      </c>
      <c r="EY90" s="778">
        <f>IFERROR(EZ90/$I90,)</f>
        <v>0</v>
      </c>
      <c r="EZ90" s="779">
        <f t="shared" si="117"/>
        <v>0</v>
      </c>
      <c r="FA90" s="703">
        <f>SUM(EY90,EW90)</f>
        <v>11390</v>
      </c>
      <c r="FB90" s="780">
        <f>IFERROR(FA90*$I90, 0)</f>
        <v>0</v>
      </c>
      <c r="FC90" s="703">
        <f t="shared" ref="FC90" si="862">IFERROR(FA90*$N90, 0)</f>
        <v>0</v>
      </c>
      <c r="FD90" s="703">
        <f t="shared" ref="FD90" si="863">IFERROR(FA90*$O90, 0)</f>
        <v>0</v>
      </c>
      <c r="FE90" s="778"/>
      <c r="FF90" s="780">
        <f>IFERROR(FE90*$I90, 0)</f>
        <v>0</v>
      </c>
      <c r="FG90" s="782"/>
      <c r="FI90" s="774">
        <f>IFERROR(VLOOKUP($C90,[1]대도엔지니어링!$A$13:$AN$154,28,FALSE),0)</f>
        <v>4235</v>
      </c>
      <c r="FJ90" s="775">
        <f>IFERROR(FI90*$I90, 0)</f>
        <v>0</v>
      </c>
      <c r="FK90" s="774">
        <f>IFERROR(VLOOKUP($C90,[1]대도엔지니어링!$A$13:$AN$154,30,FALSE),0)</f>
        <v>14520</v>
      </c>
      <c r="FL90" s="775">
        <f>IFERROR(FK90*$I90, 0)</f>
        <v>0</v>
      </c>
      <c r="FM90" s="774">
        <f>IFERROR(VLOOKUP($C90,[1]대도엔지니어링!$A$13:$AN$154,32,FALSE),0)</f>
        <v>0</v>
      </c>
      <c r="FN90" s="775">
        <f>IFERROR(FM90*$I90, 0)</f>
        <v>0</v>
      </c>
      <c r="FO90" s="774">
        <f>IFERROR(VLOOKUP($C90,[1]대도엔지니어링!$A$13:$AN$154,34,FALSE),0)</f>
        <v>520</v>
      </c>
      <c r="FP90" s="775">
        <f>IFERROR(FO90*$I90, 0)</f>
        <v>0</v>
      </c>
      <c r="FQ90" s="693">
        <f t="shared" si="119"/>
        <v>19275</v>
      </c>
      <c r="FR90" s="775">
        <f>IFERROR(FQ90*$I90, 0)</f>
        <v>0</v>
      </c>
      <c r="FS90" s="774">
        <f t="shared" si="120"/>
        <v>1541.5071000295188</v>
      </c>
      <c r="FT90" s="775">
        <f>IFERROR(FS90*$I90, 0)</f>
        <v>0</v>
      </c>
      <c r="FU90" s="693">
        <f t="shared" si="121"/>
        <v>20816.507100029517</v>
      </c>
      <c r="FV90" s="775">
        <f>IFERROR(FU90*$I90, 0)</f>
        <v>0</v>
      </c>
      <c r="FW90" s="693">
        <f t="shared" ref="FW90" si="864">IFERROR(FU90*$N90, 0)</f>
        <v>0</v>
      </c>
      <c r="FX90" s="693">
        <f t="shared" ref="FX90" si="865">IFERROR(FU90*$O90, 0)</f>
        <v>0</v>
      </c>
      <c r="FY90" s="774"/>
      <c r="FZ90" s="775">
        <f>IFERROR(FY90*$I90, 0)</f>
        <v>0</v>
      </c>
      <c r="GA90" s="782"/>
      <c r="GC90" s="774">
        <f>IFERROR(VLOOKUP($C90,[1]부명엔지니어링!$A$13:$AN$154,28,FALSE),0)</f>
        <v>1500</v>
      </c>
      <c r="GD90" s="775">
        <f>IFERROR(GC90*$I90, 0)</f>
        <v>0</v>
      </c>
      <c r="GE90" s="774">
        <f>IFERROR(VLOOKUP($C90,[1]부명엔지니어링!$A$13:$AN$154,30,FALSE),0)</f>
        <v>10000</v>
      </c>
      <c r="GF90" s="775">
        <f>IFERROR(GE90*$I90, 0)</f>
        <v>0</v>
      </c>
      <c r="GG90" s="774">
        <f>IFERROR(VLOOKUP($C90,[1]부명엔지니어링!$A$13:$AN$154,32,FALSE),0)</f>
        <v>0</v>
      </c>
      <c r="GH90" s="775">
        <f>IFERROR(GG90*$I90, 0)</f>
        <v>0</v>
      </c>
      <c r="GI90" s="774">
        <f>IFERROR(VLOOKUP($C90,[1]부명엔지니어링!$A$13:$AN$154,34,FALSE),0)</f>
        <v>0</v>
      </c>
      <c r="GJ90" s="775">
        <f>IFERROR(GI90*$I90, 0)</f>
        <v>0</v>
      </c>
      <c r="GK90" s="693">
        <f>SUM(GC90,GE90,GG90,GI90)</f>
        <v>11500</v>
      </c>
      <c r="GL90" s="775">
        <f>IFERROR(GK90*$I90, 0)</f>
        <v>0</v>
      </c>
      <c r="GM90" s="774">
        <f>IFERROR(GN90/$I90,)</f>
        <v>0</v>
      </c>
      <c r="GN90" s="775">
        <f t="shared" si="123"/>
        <v>0</v>
      </c>
      <c r="GO90" s="693">
        <f>SUM(GM90,GK90)</f>
        <v>11500</v>
      </c>
      <c r="GP90" s="775">
        <f>IFERROR(GO90*$I90, 0)</f>
        <v>0</v>
      </c>
      <c r="GQ90" s="693">
        <f t="shared" ref="GQ90" si="866">IFERROR(GO90*$N90, 0)</f>
        <v>0</v>
      </c>
      <c r="GR90" s="693">
        <f t="shared" ref="GR90" si="867">IFERROR(GO90*$O90, 0)</f>
        <v>0</v>
      </c>
      <c r="GS90" s="774"/>
      <c r="GT90" s="775">
        <f>IFERROR(GS90*$I90, 0)</f>
        <v>0</v>
      </c>
      <c r="GU90" s="782"/>
      <c r="GW90" s="790">
        <f>AH90</f>
        <v>1500</v>
      </c>
      <c r="GX90" s="790">
        <f>IFERROR(GW90*$I90, 0)</f>
        <v>0</v>
      </c>
      <c r="GY90" s="790">
        <f>AJ90</f>
        <v>12500</v>
      </c>
      <c r="GZ90" s="790">
        <f>IFERROR(GY90*$I90, 0)</f>
        <v>0</v>
      </c>
      <c r="HA90" s="790">
        <f>AL90</f>
        <v>300</v>
      </c>
      <c r="HB90" s="790">
        <f>IFERROR(HA90*$I90, 0)</f>
        <v>0</v>
      </c>
      <c r="HC90" s="790">
        <f>AN90</f>
        <v>0</v>
      </c>
      <c r="HD90" s="790">
        <f>IFERROR(HC90*$I90, 0)</f>
        <v>0</v>
      </c>
      <c r="HE90" s="790">
        <f t="shared" si="125"/>
        <v>14300</v>
      </c>
      <c r="HF90" s="790">
        <f>IFERROR(HE90*$I90, 0)</f>
        <v>0</v>
      </c>
      <c r="HG90" s="790">
        <f>IFERROR(HH90/$I90,)</f>
        <v>0</v>
      </c>
      <c r="HH90" s="790">
        <f t="shared" si="126"/>
        <v>0</v>
      </c>
      <c r="HI90" s="790">
        <f t="shared" si="127"/>
        <v>14300</v>
      </c>
      <c r="HJ90" s="790">
        <f>IFERROR(HI90*$I90, 0)</f>
        <v>0</v>
      </c>
      <c r="HK90" s="790">
        <f t="shared" ref="HK90" si="868">IFERROR(HI90*$N90, 0)</f>
        <v>0</v>
      </c>
      <c r="HL90" s="790">
        <f t="shared" ref="HL90" si="869">IFERROR(HI90*$O90, 0)</f>
        <v>0</v>
      </c>
      <c r="HM90" s="790"/>
      <c r="HN90" s="790">
        <f>IFERROR(HM90*$I90, 0)</f>
        <v>0</v>
      </c>
      <c r="HO90" s="791" t="s">
        <v>480</v>
      </c>
      <c r="HQ90" s="783"/>
      <c r="HR90" s="784">
        <f>IFERROR(HQ90*$I90, 0)</f>
        <v>0</v>
      </c>
      <c r="HS90" s="783"/>
      <c r="HT90" s="784">
        <f>IFERROR(HS90*$I90, 0)</f>
        <v>0</v>
      </c>
      <c r="HU90" s="783"/>
      <c r="HV90" s="784">
        <f>IFERROR(HU90*$I90, 0)</f>
        <v>0</v>
      </c>
      <c r="HW90" s="783"/>
      <c r="HX90" s="784">
        <f>IFERROR(HW90*$I90, 0)</f>
        <v>0</v>
      </c>
      <c r="HY90" s="707">
        <f t="shared" si="128"/>
        <v>0</v>
      </c>
      <c r="HZ90" s="784">
        <f>IFERROR(HY90*$I90, 0)</f>
        <v>0</v>
      </c>
      <c r="IA90" s="783"/>
      <c r="IB90" s="784">
        <f>IFERROR(IA90*$I90, 0)</f>
        <v>0</v>
      </c>
      <c r="IC90" s="707">
        <f t="shared" si="129"/>
        <v>0</v>
      </c>
      <c r="ID90" s="784">
        <f>IFERROR(IC90*$I90, 0)</f>
        <v>0</v>
      </c>
      <c r="IE90" s="706">
        <f>IFERROR(IC90*$N90, 0)</f>
        <v>0</v>
      </c>
      <c r="IF90" s="706">
        <f>IFERROR(IC90*$O90, 0)</f>
        <v>0</v>
      </c>
      <c r="IG90" s="783"/>
      <c r="IH90" s="784">
        <f>IFERROR(IG90*$I90, 0)</f>
        <v>0</v>
      </c>
      <c r="II90" s="782"/>
      <c r="IK90" s="783"/>
      <c r="IL90" s="784">
        <f>IFERROR(IK90*$I90, 0)</f>
        <v>0</v>
      </c>
      <c r="IM90" s="783"/>
      <c r="IN90" s="784">
        <f>IFERROR(IM90*$I90, 0)</f>
        <v>0</v>
      </c>
      <c r="IO90" s="783"/>
      <c r="IP90" s="784">
        <f>IFERROR(IO90*$I90, 0)</f>
        <v>0</v>
      </c>
      <c r="IQ90" s="783"/>
      <c r="IR90" s="784">
        <f>IFERROR(IQ90*$I90, 0)</f>
        <v>0</v>
      </c>
      <c r="IS90" s="707">
        <f t="shared" si="130"/>
        <v>0</v>
      </c>
      <c r="IT90" s="784">
        <f>IFERROR(IS90*$I90, 0)</f>
        <v>0</v>
      </c>
      <c r="IU90" s="783"/>
      <c r="IV90" s="784">
        <f>IFERROR(IU90*$I90, 0)</f>
        <v>0</v>
      </c>
      <c r="IW90" s="707">
        <f t="shared" si="131"/>
        <v>0</v>
      </c>
      <c r="IX90" s="784">
        <f>IFERROR(IW90*$I90, 0)</f>
        <v>0</v>
      </c>
      <c r="IY90" s="706">
        <f>IFERROR(IW90*$N90, 0)</f>
        <v>0</v>
      </c>
      <c r="IZ90" s="706">
        <f>IFERROR(IW90*$O90, 0)</f>
        <v>0</v>
      </c>
      <c r="JA90" s="783"/>
      <c r="JB90" s="784">
        <f>IFERROR(JA90*$I90, 0)</f>
        <v>0</v>
      </c>
      <c r="JC90" s="782"/>
      <c r="JE90" s="783"/>
      <c r="JF90" s="784">
        <f>IFERROR(JE90*$I90, 0)</f>
        <v>0</v>
      </c>
      <c r="JG90" s="783"/>
      <c r="JH90" s="784">
        <f>IFERROR(JG90*$I90, 0)</f>
        <v>0</v>
      </c>
      <c r="JI90" s="783"/>
      <c r="JJ90" s="784">
        <f>IFERROR(JI90*$I90, 0)</f>
        <v>0</v>
      </c>
      <c r="JK90" s="783"/>
      <c r="JL90" s="784">
        <f>IFERROR(JK90*$I90, 0)</f>
        <v>0</v>
      </c>
      <c r="JM90" s="707">
        <f t="shared" si="132"/>
        <v>0</v>
      </c>
      <c r="JN90" s="784">
        <f>IFERROR(JM90*$I90, 0)</f>
        <v>0</v>
      </c>
      <c r="JO90" s="783"/>
      <c r="JP90" s="784">
        <f>IFERROR(JO90*$I90, 0)</f>
        <v>0</v>
      </c>
      <c r="JQ90" s="707">
        <f t="shared" si="133"/>
        <v>0</v>
      </c>
      <c r="JR90" s="784">
        <f>IFERROR(JQ90*$I90, 0)</f>
        <v>0</v>
      </c>
      <c r="JS90" s="706">
        <f>IFERROR(JQ90*$N90, 0)</f>
        <v>0</v>
      </c>
      <c r="JT90" s="706">
        <f>IFERROR(JQ90*$O90, 0)</f>
        <v>0</v>
      </c>
      <c r="JU90" s="783"/>
      <c r="JV90" s="784">
        <f>IFERROR(JU90*$I90, 0)</f>
        <v>0</v>
      </c>
      <c r="JW90" s="782"/>
      <c r="JY90" s="783"/>
      <c r="JZ90" s="784">
        <f>IFERROR(JY90*$I90, 0)</f>
        <v>0</v>
      </c>
      <c r="KA90" s="783"/>
      <c r="KB90" s="784">
        <f>IFERROR(KA90*$I90, 0)</f>
        <v>0</v>
      </c>
      <c r="KC90" s="783"/>
      <c r="KD90" s="784">
        <f>IFERROR(KC90*$I90, 0)</f>
        <v>0</v>
      </c>
      <c r="KE90" s="783"/>
      <c r="KF90" s="784">
        <f>IFERROR(KE90*$I90, 0)</f>
        <v>0</v>
      </c>
      <c r="KG90" s="707">
        <f t="shared" si="134"/>
        <v>0</v>
      </c>
      <c r="KH90" s="784">
        <f>IFERROR(KG90*$I90, 0)</f>
        <v>0</v>
      </c>
      <c r="KI90" s="783"/>
      <c r="KJ90" s="784">
        <f>IFERROR(KI90*$I90, 0)</f>
        <v>0</v>
      </c>
      <c r="KK90" s="707">
        <f t="shared" si="135"/>
        <v>0</v>
      </c>
      <c r="KL90" s="784">
        <f>IFERROR(KK90*$I90, 0)</f>
        <v>0</v>
      </c>
      <c r="KM90" s="706">
        <f>IFERROR(KK90*$N90, 0)</f>
        <v>0</v>
      </c>
      <c r="KN90" s="706">
        <f>IFERROR(KK90*$O90, 0)</f>
        <v>0</v>
      </c>
      <c r="KO90" s="783"/>
      <c r="KP90" s="784">
        <f>IFERROR(KO90*$I90, 0)</f>
        <v>0</v>
      </c>
      <c r="KQ90" s="782"/>
      <c r="KS90" s="783"/>
      <c r="KT90" s="784">
        <f>IFERROR(KS90*$I90, 0)</f>
        <v>0</v>
      </c>
      <c r="KU90" s="783"/>
      <c r="KV90" s="784">
        <f>IFERROR(KU90*$I90, 0)</f>
        <v>0</v>
      </c>
      <c r="KW90" s="783"/>
      <c r="KX90" s="784">
        <f>IFERROR(KW90*$I90, 0)</f>
        <v>0</v>
      </c>
      <c r="KY90" s="783"/>
      <c r="KZ90" s="784">
        <f>IFERROR(KY90*$I90, 0)</f>
        <v>0</v>
      </c>
      <c r="LA90" s="707">
        <f t="shared" si="136"/>
        <v>0</v>
      </c>
      <c r="LB90" s="784">
        <f>IFERROR(LA90*$I90, 0)</f>
        <v>0</v>
      </c>
      <c r="LC90" s="783"/>
      <c r="LD90" s="784">
        <f>IFERROR(LC90*$I90, 0)</f>
        <v>0</v>
      </c>
      <c r="LE90" s="707">
        <f t="shared" si="137"/>
        <v>0</v>
      </c>
      <c r="LF90" s="784">
        <f>IFERROR(LE90*$I90, 0)</f>
        <v>0</v>
      </c>
      <c r="LG90" s="706">
        <f>IFERROR(LE90*$N90, 0)</f>
        <v>0</v>
      </c>
      <c r="LH90" s="706">
        <f>IFERROR(LE90*$O90, 0)</f>
        <v>0</v>
      </c>
      <c r="LI90" s="783"/>
      <c r="LJ90" s="784">
        <f>IFERROR(LI90*$I90, 0)</f>
        <v>0</v>
      </c>
      <c r="LK90" s="782"/>
      <c r="LM90" s="783"/>
      <c r="LN90" s="784">
        <f>IFERROR(LM90*$I90, 0)</f>
        <v>0</v>
      </c>
      <c r="LO90" s="783"/>
      <c r="LP90" s="784">
        <f>IFERROR(LO90*$I90, 0)</f>
        <v>0</v>
      </c>
      <c r="LQ90" s="783"/>
      <c r="LR90" s="784">
        <f>IFERROR(LQ90*$I90, 0)</f>
        <v>0</v>
      </c>
      <c r="LS90" s="783"/>
      <c r="LT90" s="784">
        <f>IFERROR(LS90*$I90, 0)</f>
        <v>0</v>
      </c>
      <c r="LU90" s="707">
        <f t="shared" si="138"/>
        <v>0</v>
      </c>
      <c r="LV90" s="784">
        <f>IFERROR(LU90*$I90, 0)</f>
        <v>0</v>
      </c>
      <c r="LW90" s="783"/>
      <c r="LX90" s="784">
        <f>IFERROR(LW90*$I90, 0)</f>
        <v>0</v>
      </c>
      <c r="LY90" s="707">
        <f t="shared" si="139"/>
        <v>0</v>
      </c>
      <c r="LZ90" s="784">
        <f>IFERROR(LY90*$I90, 0)</f>
        <v>0</v>
      </c>
      <c r="MA90" s="706">
        <f>IFERROR(LY90*$N90, 0)</f>
        <v>0</v>
      </c>
      <c r="MB90" s="706">
        <f>IFERROR(LY90*$O90, 0)</f>
        <v>0</v>
      </c>
      <c r="MC90" s="783"/>
      <c r="MD90" s="784">
        <f>IFERROR(MC90*$I90, 0)</f>
        <v>0</v>
      </c>
      <c r="ME90" s="782"/>
      <c r="MG90" s="783"/>
      <c r="MH90" s="784">
        <f>IFERROR(MG90*$I90, 0)</f>
        <v>0</v>
      </c>
      <c r="MI90" s="783"/>
      <c r="MJ90" s="784">
        <f>IFERROR(MI90*$I90, 0)</f>
        <v>0</v>
      </c>
      <c r="MK90" s="783"/>
      <c r="ML90" s="784">
        <f>IFERROR(MK90*$I90, 0)</f>
        <v>0</v>
      </c>
      <c r="MM90" s="783"/>
      <c r="MN90" s="784">
        <f>IFERROR(MM90*$I90, 0)</f>
        <v>0</v>
      </c>
      <c r="MO90" s="707">
        <f t="shared" si="140"/>
        <v>0</v>
      </c>
      <c r="MP90" s="784">
        <f>IFERROR(MO90*$I90, 0)</f>
        <v>0</v>
      </c>
      <c r="MQ90" s="783"/>
      <c r="MR90" s="784">
        <f>IFERROR(MQ90*$I90, 0)</f>
        <v>0</v>
      </c>
      <c r="MS90" s="707">
        <f t="shared" si="141"/>
        <v>0</v>
      </c>
      <c r="MT90" s="784">
        <f>IFERROR(MS90*$I90, 0)</f>
        <v>0</v>
      </c>
      <c r="MU90" s="706">
        <f>IFERROR(MS90*$N90, 0)</f>
        <v>0</v>
      </c>
      <c r="MV90" s="706">
        <f>IFERROR(MS90*$O90, 0)</f>
        <v>0</v>
      </c>
      <c r="MW90" s="783"/>
      <c r="MX90" s="784">
        <f>IFERROR(MW90*$I90, 0)</f>
        <v>0</v>
      </c>
      <c r="MY90" s="782"/>
      <c r="NA90" s="783"/>
      <c r="NB90" s="784">
        <f>IFERROR(NA90*$I90, 0)</f>
        <v>0</v>
      </c>
      <c r="NC90" s="783"/>
      <c r="ND90" s="784">
        <f>IFERROR(NC90*$I90, 0)</f>
        <v>0</v>
      </c>
      <c r="NE90" s="783"/>
      <c r="NF90" s="784">
        <f>IFERROR(NE90*$I90, 0)</f>
        <v>0</v>
      </c>
      <c r="NG90" s="783"/>
      <c r="NH90" s="784">
        <f>IFERROR(NG90*$I90, 0)</f>
        <v>0</v>
      </c>
      <c r="NI90" s="707">
        <f t="shared" si="142"/>
        <v>0</v>
      </c>
      <c r="NJ90" s="784">
        <f>IFERROR(NI90*$I90, 0)</f>
        <v>0</v>
      </c>
      <c r="NK90" s="783"/>
      <c r="NL90" s="784">
        <f>IFERROR(NK90*$I90, 0)</f>
        <v>0</v>
      </c>
      <c r="NM90" s="707">
        <f t="shared" si="143"/>
        <v>0</v>
      </c>
      <c r="NN90" s="784">
        <f>IFERROR(NM90*$I90, 0)</f>
        <v>0</v>
      </c>
      <c r="NO90" s="706">
        <f>IFERROR(NM90*$N90, 0)</f>
        <v>0</v>
      </c>
      <c r="NP90" s="706">
        <f>IFERROR(NM90*$O90, 0)</f>
        <v>0</v>
      </c>
      <c r="NQ90" s="783"/>
      <c r="NR90" s="784">
        <f>IFERROR(NQ90*$I90, 0)</f>
        <v>0</v>
      </c>
      <c r="NS90" s="782"/>
      <c r="NU90" s="783"/>
      <c r="NV90" s="784">
        <f>IFERROR(NU90*$I90, 0)</f>
        <v>0</v>
      </c>
      <c r="NW90" s="783"/>
      <c r="NX90" s="784">
        <f>IFERROR(NW90*$I90, 0)</f>
        <v>0</v>
      </c>
      <c r="NY90" s="783"/>
      <c r="NZ90" s="784">
        <f>IFERROR(NY90*$I90, 0)</f>
        <v>0</v>
      </c>
      <c r="OA90" s="783"/>
      <c r="OB90" s="784">
        <f>IFERROR(OA90*$I90, 0)</f>
        <v>0</v>
      </c>
      <c r="OC90" s="707">
        <f t="shared" si="144"/>
        <v>0</v>
      </c>
      <c r="OD90" s="784">
        <f>IFERROR(OC90*$I90, 0)</f>
        <v>0</v>
      </c>
      <c r="OE90" s="783"/>
      <c r="OF90" s="784">
        <f>IFERROR(OE90*$I90, 0)</f>
        <v>0</v>
      </c>
      <c r="OG90" s="707">
        <f t="shared" si="145"/>
        <v>0</v>
      </c>
      <c r="OH90" s="784">
        <f>IFERROR(OG90*$I90, 0)</f>
        <v>0</v>
      </c>
      <c r="OI90" s="706">
        <f>IFERROR(OG90*$N90, 0)</f>
        <v>0</v>
      </c>
      <c r="OJ90" s="706">
        <f>IFERROR(OG90*$O90, 0)</f>
        <v>0</v>
      </c>
      <c r="OK90" s="783"/>
      <c r="OL90" s="784">
        <f>IFERROR(OK90*$I90, 0)</f>
        <v>0</v>
      </c>
      <c r="OM90" s="782"/>
      <c r="OO90" s="783"/>
      <c r="OP90" s="784">
        <f>IFERROR(OO90*$I90, 0)</f>
        <v>0</v>
      </c>
      <c r="OQ90" s="783"/>
      <c r="OR90" s="784">
        <f>IFERROR(OQ90*$I90, 0)</f>
        <v>0</v>
      </c>
      <c r="OS90" s="783"/>
      <c r="OT90" s="784">
        <f>IFERROR(OS90*$I90, 0)</f>
        <v>0</v>
      </c>
      <c r="OU90" s="783"/>
      <c r="OV90" s="784">
        <f>IFERROR(OU90*$I90, 0)</f>
        <v>0</v>
      </c>
      <c r="OW90" s="707">
        <f t="shared" si="146"/>
        <v>0</v>
      </c>
      <c r="OX90" s="784">
        <f>IFERROR(OW90*$I90, 0)</f>
        <v>0</v>
      </c>
      <c r="OY90" s="783"/>
      <c r="OZ90" s="784">
        <f>IFERROR(OY90*$I90, 0)</f>
        <v>0</v>
      </c>
      <c r="PA90" s="707">
        <f t="shared" si="147"/>
        <v>0</v>
      </c>
      <c r="PB90" s="784">
        <f>IFERROR(PA90*$I90, 0)</f>
        <v>0</v>
      </c>
      <c r="PC90" s="706">
        <f>IFERROR(PA90*$N90, 0)</f>
        <v>0</v>
      </c>
      <c r="PD90" s="706">
        <f>IFERROR(PA90*$O90, 0)</f>
        <v>0</v>
      </c>
      <c r="PE90" s="783"/>
      <c r="PF90" s="784">
        <f>IFERROR(PE90*$I90, 0)</f>
        <v>0</v>
      </c>
      <c r="PG90" s="782"/>
      <c r="PI90" s="783"/>
      <c r="PJ90" s="784">
        <f>IFERROR(PI90*$I90, 0)</f>
        <v>0</v>
      </c>
      <c r="PK90" s="783"/>
      <c r="PL90" s="784">
        <f>IFERROR(PK90*$I90, 0)</f>
        <v>0</v>
      </c>
      <c r="PM90" s="783"/>
      <c r="PN90" s="784">
        <f>IFERROR(PM90*$I90, 0)</f>
        <v>0</v>
      </c>
      <c r="PO90" s="783"/>
      <c r="PP90" s="784">
        <f>IFERROR(PO90*$I90, 0)</f>
        <v>0</v>
      </c>
      <c r="PQ90" s="707">
        <f t="shared" si="148"/>
        <v>0</v>
      </c>
      <c r="PR90" s="784">
        <f>IFERROR(PQ90*$I90, 0)</f>
        <v>0</v>
      </c>
      <c r="PS90" s="783"/>
      <c r="PT90" s="784">
        <f>IFERROR(PS90*$I90, 0)</f>
        <v>0</v>
      </c>
      <c r="PU90" s="707">
        <f t="shared" si="149"/>
        <v>0</v>
      </c>
      <c r="PV90" s="784">
        <f>IFERROR(PU90*$I90, 0)</f>
        <v>0</v>
      </c>
      <c r="PW90" s="706">
        <f>IFERROR(PU90*$N90, 0)</f>
        <v>0</v>
      </c>
      <c r="PX90" s="706">
        <f>IFERROR(PU90*$O90, 0)</f>
        <v>0</v>
      </c>
      <c r="PY90" s="783"/>
      <c r="PZ90" s="784">
        <f>IFERROR(PY90*$I90, 0)</f>
        <v>0</v>
      </c>
      <c r="QA90" s="782"/>
      <c r="QC90" s="783"/>
      <c r="QD90" s="784">
        <f>IFERROR(QC90*$I90, 0)</f>
        <v>0</v>
      </c>
      <c r="QE90" s="783"/>
      <c r="QF90" s="784">
        <f>IFERROR(QE90*$I90, 0)</f>
        <v>0</v>
      </c>
      <c r="QG90" s="783"/>
      <c r="QH90" s="784">
        <f>IFERROR(QG90*$I90, 0)</f>
        <v>0</v>
      </c>
      <c r="QI90" s="783"/>
      <c r="QJ90" s="784">
        <f>IFERROR(QI90*$I90, 0)</f>
        <v>0</v>
      </c>
      <c r="QK90" s="707">
        <f t="shared" si="150"/>
        <v>0</v>
      </c>
      <c r="QL90" s="784">
        <f>IFERROR(QK90*$I90, 0)</f>
        <v>0</v>
      </c>
      <c r="QM90" s="783"/>
      <c r="QN90" s="784">
        <f>IFERROR(QM90*$I90, 0)</f>
        <v>0</v>
      </c>
      <c r="QO90" s="707">
        <f t="shared" si="151"/>
        <v>0</v>
      </c>
      <c r="QP90" s="784">
        <f>IFERROR(QO90*$I90, 0)</f>
        <v>0</v>
      </c>
      <c r="QQ90" s="706">
        <f>IFERROR(QO90*$N90, 0)</f>
        <v>0</v>
      </c>
      <c r="QR90" s="706">
        <f>IFERROR(QO90*$O90, 0)</f>
        <v>0</v>
      </c>
      <c r="QS90" s="783"/>
      <c r="QT90" s="784">
        <f>IFERROR(QS90*$I90, 0)</f>
        <v>0</v>
      </c>
      <c r="QU90" s="782"/>
      <c r="RA90" s="785">
        <f t="shared" si="838"/>
        <v>0</v>
      </c>
      <c r="RB90" s="785" t="e">
        <f t="shared" si="839"/>
        <v>#REF!</v>
      </c>
      <c r="RC90" s="677">
        <f t="shared" si="840"/>
        <v>0</v>
      </c>
      <c r="RD90" s="677">
        <f t="shared" si="840"/>
        <v>0</v>
      </c>
      <c r="RE90" s="677">
        <f t="shared" si="840"/>
        <v>0</v>
      </c>
      <c r="RF90" s="677">
        <f t="shared" si="840"/>
        <v>0</v>
      </c>
      <c r="RG90" s="677">
        <f t="shared" si="840"/>
        <v>0</v>
      </c>
      <c r="RH90" s="677">
        <f t="shared" si="840"/>
        <v>0</v>
      </c>
      <c r="RI90" s="677">
        <f t="shared" si="840"/>
        <v>0</v>
      </c>
      <c r="RJ90" s="677">
        <f t="shared" si="840"/>
        <v>0</v>
      </c>
      <c r="RK90" s="677" t="e">
        <f>#REF!</f>
        <v>#REF!</v>
      </c>
      <c r="RL90" s="677" t="e">
        <f>#REF!</f>
        <v>#REF!</v>
      </c>
      <c r="RM90" s="677">
        <f t="shared" si="841"/>
        <v>0</v>
      </c>
      <c r="RN90" s="677">
        <f t="shared" si="841"/>
        <v>0</v>
      </c>
      <c r="RO90" s="677">
        <f t="shared" si="841"/>
        <v>0</v>
      </c>
      <c r="RP90" s="677">
        <f t="shared" si="841"/>
        <v>0</v>
      </c>
      <c r="RQ90" s="677">
        <f t="shared" si="841"/>
        <v>0</v>
      </c>
      <c r="RR90" s="677">
        <f t="shared" si="841"/>
        <v>0</v>
      </c>
      <c r="RS90" s="677">
        <f t="shared" si="841"/>
        <v>0</v>
      </c>
      <c r="RT90" s="677">
        <f t="shared" si="841"/>
        <v>0</v>
      </c>
      <c r="RV90" s="675">
        <f t="shared" si="842"/>
        <v>0</v>
      </c>
      <c r="RW90" s="675">
        <f t="shared" si="843"/>
        <v>0</v>
      </c>
      <c r="RX90" s="675">
        <f t="shared" si="844"/>
        <v>0</v>
      </c>
      <c r="RY90" s="675">
        <f t="shared" si="845"/>
        <v>0</v>
      </c>
      <c r="RZ90" s="675">
        <f t="shared" si="846"/>
        <v>0</v>
      </c>
      <c r="SA90" s="675">
        <f t="shared" si="847"/>
        <v>0</v>
      </c>
      <c r="SB90" s="675">
        <f t="shared" si="848"/>
        <v>0</v>
      </c>
      <c r="SC90" s="675">
        <f t="shared" si="849"/>
        <v>0</v>
      </c>
      <c r="SD90" s="675" t="e">
        <f xml:space="preserve"> SUMIF(#REF!,$SD$8,#REF!)</f>
        <v>#REF!</v>
      </c>
      <c r="SE90" s="675" t="e">
        <f xml:space="preserve"> SUMIF(#REF!,$SE$8,#REF!)</f>
        <v>#REF!</v>
      </c>
      <c r="SG90" s="675">
        <f t="shared" si="850"/>
        <v>0</v>
      </c>
      <c r="SH90" s="675">
        <f t="shared" si="850"/>
        <v>0</v>
      </c>
      <c r="SI90" s="675">
        <f t="shared" si="850"/>
        <v>0</v>
      </c>
      <c r="SJ90" s="675">
        <f t="shared" si="850"/>
        <v>0</v>
      </c>
      <c r="SK90" s="675">
        <f t="shared" si="850"/>
        <v>0</v>
      </c>
      <c r="SL90" s="675">
        <f t="shared" si="850"/>
        <v>0</v>
      </c>
      <c r="SM90" s="675">
        <f t="shared" si="850"/>
        <v>0</v>
      </c>
      <c r="SN90" s="675">
        <f t="shared" si="850"/>
        <v>0</v>
      </c>
      <c r="SO90" s="675" t="e">
        <f t="shared" si="850"/>
        <v>#REF!</v>
      </c>
      <c r="SP90" s="675" t="e">
        <f t="shared" si="850"/>
        <v>#REF!</v>
      </c>
      <c r="SQ90" s="675">
        <f t="shared" si="850"/>
        <v>0</v>
      </c>
      <c r="SR90" s="675">
        <f t="shared" si="850"/>
        <v>0</v>
      </c>
      <c r="SS90" s="675">
        <f t="shared" si="850"/>
        <v>0</v>
      </c>
      <c r="ST90" s="675">
        <f t="shared" si="850"/>
        <v>0</v>
      </c>
      <c r="SU90" s="675">
        <f t="shared" si="850"/>
        <v>0</v>
      </c>
      <c r="SV90" s="675">
        <f t="shared" si="850"/>
        <v>0</v>
      </c>
      <c r="SW90" s="675">
        <f t="shared" si="851"/>
        <v>0</v>
      </c>
      <c r="SX90" s="675">
        <f t="shared" si="851"/>
        <v>0</v>
      </c>
      <c r="SY90" s="675" t="e">
        <f>#REF!*$AP90</f>
        <v>#REF!</v>
      </c>
      <c r="SZ90" s="675" t="e">
        <f>#REF!*$AP90</f>
        <v>#REF!</v>
      </c>
      <c r="TA90" s="675" t="e">
        <f>#REF!*$AP90</f>
        <v>#REF!</v>
      </c>
      <c r="TB90" s="675" t="e">
        <f>#REF!*$AP90</f>
        <v>#REF!</v>
      </c>
      <c r="TC90" s="675" t="e">
        <f>#REF!*$AP90</f>
        <v>#REF!</v>
      </c>
      <c r="TE90" s="675">
        <f t="shared" si="152"/>
        <v>0</v>
      </c>
      <c r="TF90" s="675">
        <f t="shared" si="153"/>
        <v>0</v>
      </c>
      <c r="TG90" s="675">
        <f t="shared" si="154"/>
        <v>0</v>
      </c>
      <c r="TH90" s="675">
        <f t="shared" si="155"/>
        <v>0</v>
      </c>
      <c r="TI90" s="675">
        <f t="shared" si="156"/>
        <v>0</v>
      </c>
      <c r="TJ90" s="675">
        <f t="shared" si="157"/>
        <v>0</v>
      </c>
      <c r="TK90" s="675">
        <f t="shared" si="158"/>
        <v>0</v>
      </c>
      <c r="TL90" s="675">
        <f t="shared" si="159"/>
        <v>0</v>
      </c>
      <c r="TM90" s="675">
        <f t="shared" si="160"/>
        <v>0</v>
      </c>
      <c r="TN90" s="676">
        <f t="shared" si="161"/>
        <v>0</v>
      </c>
      <c r="TP90" s="675">
        <f>IFERROR(SG90*(1+LEVEL_2!#REF!),0)</f>
        <v>0</v>
      </c>
      <c r="TQ90" s="675">
        <f>IFERROR(SH90*(1+LEVEL_2!#REF!),0)</f>
        <v>0</v>
      </c>
      <c r="TR90" s="675">
        <f>IFERROR(SI90*(1+LEVEL_2!#REF!),0)</f>
        <v>0</v>
      </c>
      <c r="TS90" s="675">
        <f>IFERROR(SJ90*(1+LEVEL_2!#REF!),0)</f>
        <v>0</v>
      </c>
      <c r="TT90" s="675">
        <f>IFERROR(SK90*(1+LEVEL_2!#REF!),0)</f>
        <v>0</v>
      </c>
      <c r="TU90" s="675">
        <f>IFERROR(SL90*(1+LEVEL_2!#REF!),0)</f>
        <v>0</v>
      </c>
      <c r="TV90" s="675">
        <f>IFERROR(SM90*(1+LEVEL_2!#REF!),0)</f>
        <v>0</v>
      </c>
      <c r="TW90" s="675">
        <f>IFERROR(SN90*(1+LEVEL_2!#REF!),0)</f>
        <v>0</v>
      </c>
      <c r="TX90" s="675">
        <f>IFERROR(SO90*(1+LEVEL_2!#REF!),0)</f>
        <v>0</v>
      </c>
      <c r="TY90" s="675">
        <f>IFERROR(SP90*(1+LEVEL_2!#REF!),0)</f>
        <v>0</v>
      </c>
      <c r="TZ90" s="675">
        <f>IFERROR(SQ90*(1+LEVEL_2!#REF!),0)</f>
        <v>0</v>
      </c>
      <c r="UA90" s="675">
        <f>IFERROR(SR90*(1+LEVEL_2!#REF!),0)</f>
        <v>0</v>
      </c>
      <c r="UB90" s="675">
        <f>IFERROR(SS90*(1+LEVEL_2!#REF!),0)</f>
        <v>0</v>
      </c>
      <c r="UC90" s="675">
        <f>IFERROR(ST90*(1+LEVEL_2!#REF!),0)</f>
        <v>0</v>
      </c>
      <c r="UD90" s="675">
        <f>IFERROR(SU90*(1+LEVEL_2!#REF!),0)</f>
        <v>0</v>
      </c>
      <c r="UE90" s="675">
        <f>IFERROR(SV90*(1+LEVEL_2!#REF!),0)</f>
        <v>0</v>
      </c>
      <c r="UF90" s="675">
        <f>IFERROR(SW90*(1+LEVEL_2!#REF!),0)</f>
        <v>0</v>
      </c>
      <c r="UG90" s="675">
        <f>IFERROR(SX90*(1+LEVEL_2!#REF!),0)</f>
        <v>0</v>
      </c>
      <c r="UH90" s="675">
        <f>IFERROR(SY90*(1+LEVEL_2!#REF!),0)</f>
        <v>0</v>
      </c>
      <c r="UI90" s="675">
        <f>IFERROR(SZ90*(1+LEVEL_2!#REF!),0)</f>
        <v>0</v>
      </c>
      <c r="UJ90" s="675">
        <f>IFERROR(TA90*(1+LEVEL_2!#REF!),0)</f>
        <v>0</v>
      </c>
      <c r="UK90" s="675">
        <f>IFERROR(TB90*(1+LEVEL_2!#REF!),0)</f>
        <v>0</v>
      </c>
      <c r="UL90" s="675">
        <f>IFERROR(TC90*(1+LEVEL_2!#REF!),0)</f>
        <v>0</v>
      </c>
      <c r="UN90" s="675">
        <f t="shared" si="162"/>
        <v>0</v>
      </c>
      <c r="UO90" s="675">
        <f t="shared" si="163"/>
        <v>0</v>
      </c>
      <c r="UP90" s="675">
        <f t="shared" si="164"/>
        <v>0</v>
      </c>
      <c r="UQ90" s="675">
        <f t="shared" si="165"/>
        <v>0</v>
      </c>
      <c r="UR90" s="675">
        <f t="shared" si="166"/>
        <v>0</v>
      </c>
      <c r="US90" s="675">
        <f t="shared" si="167"/>
        <v>0</v>
      </c>
      <c r="UT90" s="675">
        <f t="shared" si="168"/>
        <v>0</v>
      </c>
      <c r="UU90" s="675">
        <f t="shared" si="169"/>
        <v>0</v>
      </c>
      <c r="UV90" s="675">
        <f t="shared" si="170"/>
        <v>0</v>
      </c>
      <c r="UW90" s="676">
        <f t="shared" si="171"/>
        <v>0</v>
      </c>
    </row>
    <row r="91" spans="1:569" s="645" customFormat="1" ht="20.100000000000001" customHeight="1">
      <c r="A91" s="677"/>
      <c r="B91" s="677"/>
      <c r="C91" s="764"/>
      <c r="D91" s="764"/>
      <c r="E91" s="796"/>
      <c r="F91" s="802"/>
      <c r="G91" s="796"/>
      <c r="H91" s="797"/>
      <c r="I91" s="824"/>
      <c r="J91" s="825"/>
      <c r="K91" s="769"/>
      <c r="L91" s="769"/>
      <c r="M91" s="770"/>
      <c r="N91" s="771">
        <f t="shared" si="393"/>
        <v>0</v>
      </c>
      <c r="O91" s="772">
        <f t="shared" si="394"/>
        <v>0</v>
      </c>
      <c r="Q91" s="773"/>
      <c r="R91" s="690"/>
      <c r="S91" s="690"/>
      <c r="T91" s="690"/>
      <c r="U91" s="690"/>
      <c r="V91" s="690"/>
      <c r="W91" s="690"/>
      <c r="X91" s="690"/>
      <c r="Y91" s="690"/>
      <c r="Z91" s="690"/>
      <c r="AA91" s="690"/>
      <c r="AB91" s="690"/>
      <c r="AC91" s="690"/>
      <c r="AD91" s="690"/>
      <c r="AE91" s="690"/>
      <c r="AF91" s="691"/>
      <c r="AH91" s="774"/>
      <c r="AI91" s="775">
        <f>IFERROR(AH91*$I91, 0)</f>
        <v>0</v>
      </c>
      <c r="AJ91" s="774"/>
      <c r="AK91" s="775">
        <f>IFERROR(AJ91*$I91, 0)</f>
        <v>0</v>
      </c>
      <c r="AL91" s="774"/>
      <c r="AM91" s="775">
        <f>IFERROR(AL91*$I91, 0)</f>
        <v>0</v>
      </c>
      <c r="AN91" s="774"/>
      <c r="AO91" s="775">
        <f>IFERROR(AN91*$I91, 0)</f>
        <v>0</v>
      </c>
      <c r="AP91" s="693">
        <f t="shared" si="99"/>
        <v>0</v>
      </c>
      <c r="AQ91" s="775">
        <f>IFERROR(AP91*$I91, 0)</f>
        <v>0</v>
      </c>
      <c r="AR91" s="774"/>
      <c r="AS91" s="775">
        <f>IFERROR(AR91*$I91, 0)</f>
        <v>0</v>
      </c>
      <c r="AT91" s="776">
        <f>AV91*$AT$5</f>
        <v>0</v>
      </c>
      <c r="AU91" s="776">
        <f>AV91*$AU$5</f>
        <v>0</v>
      </c>
      <c r="AV91" s="693">
        <f t="shared" si="829"/>
        <v>0</v>
      </c>
      <c r="AW91" s="775">
        <f t="shared" si="172"/>
        <v>0</v>
      </c>
      <c r="AX91" s="775">
        <f>IFERROR(AU91*$K91, 0)</f>
        <v>0</v>
      </c>
      <c r="AY91" s="775"/>
      <c r="AZ91" s="775">
        <f>IFERROR(AV91*$I91, 0)</f>
        <v>0</v>
      </c>
      <c r="BA91" s="693">
        <f>IFERROR(AV91*$N91, 0)</f>
        <v>0</v>
      </c>
      <c r="BB91" s="693">
        <f>IFERROR(AV91*$O91, 0)</f>
        <v>0</v>
      </c>
      <c r="BC91" s="774"/>
      <c r="BD91" s="775">
        <f>IFERROR(BC91*$I91, 0)</f>
        <v>0</v>
      </c>
      <c r="BE91" s="777"/>
      <c r="BG91" s="774"/>
      <c r="BH91" s="775">
        <f>IFERROR(BG91*$I91, 0)</f>
        <v>0</v>
      </c>
      <c r="BI91" s="774"/>
      <c r="BJ91" s="775">
        <f>IFERROR(BI91*$I91, 0)</f>
        <v>0</v>
      </c>
      <c r="BK91" s="774"/>
      <c r="BL91" s="775">
        <f>IFERROR(BK91*$I91, 0)</f>
        <v>0</v>
      </c>
      <c r="BM91" s="774"/>
      <c r="BN91" s="775">
        <f>IFERROR(BM91*$I91, 0)</f>
        <v>0</v>
      </c>
      <c r="BO91" s="693">
        <f t="shared" si="105"/>
        <v>0</v>
      </c>
      <c r="BP91" s="775">
        <f>IFERROR(BO91*$I91, 0)</f>
        <v>0</v>
      </c>
      <c r="BQ91" s="774">
        <f>IFERROR(BR91/$I91,)</f>
        <v>0</v>
      </c>
      <c r="BR91" s="775">
        <f t="shared" si="855"/>
        <v>0</v>
      </c>
      <c r="BS91" s="693">
        <f t="shared" si="107"/>
        <v>0</v>
      </c>
      <c r="BT91" s="775">
        <f>IFERROR(BS91*$I91, 0)</f>
        <v>0</v>
      </c>
      <c r="BU91" s="693">
        <f>IFERROR(BS91*$N91, 0)</f>
        <v>0</v>
      </c>
      <c r="BV91" s="693">
        <f>IFERROR(BS91*$O91, 0)</f>
        <v>0</v>
      </c>
      <c r="BW91" s="774"/>
      <c r="BX91" s="775">
        <f>IFERROR(BW91*$I91, 0)</f>
        <v>0</v>
      </c>
      <c r="BY91" s="777"/>
      <c r="CA91" s="744"/>
      <c r="CB91" s="745">
        <f>IFERROR(CA91*$I91, 0)</f>
        <v>0</v>
      </c>
      <c r="CC91" s="718"/>
      <c r="CD91" s="745">
        <f>IFERROR(CC91*$I91, 0)</f>
        <v>0</v>
      </c>
      <c r="CE91" s="718"/>
      <c r="CF91" s="745">
        <f>IFERROR(CE91*$I91, 0)</f>
        <v>0</v>
      </c>
      <c r="CG91" s="718"/>
      <c r="CH91" s="745">
        <f>IFERROR(CG91*$I91, 0)</f>
        <v>0</v>
      </c>
      <c r="CI91" s="746">
        <f t="shared" si="108"/>
        <v>0</v>
      </c>
      <c r="CJ91" s="745">
        <f>IFERROR(CI91*$I91, 0)</f>
        <v>0</v>
      </c>
      <c r="CK91" s="718"/>
      <c r="CL91" s="745">
        <f>IFERROR(CK91*$I91, 0)</f>
        <v>0</v>
      </c>
      <c r="CM91" s="746">
        <f t="shared" si="109"/>
        <v>0</v>
      </c>
      <c r="CN91" s="745">
        <f>IFERROR(CM91*$I91, 0)</f>
        <v>0</v>
      </c>
      <c r="CO91" s="699">
        <f t="shared" si="856"/>
        <v>0</v>
      </c>
      <c r="CP91" s="699">
        <f t="shared" si="856"/>
        <v>0</v>
      </c>
      <c r="CQ91" s="699">
        <f t="shared" si="856"/>
        <v>0</v>
      </c>
      <c r="CR91" s="699">
        <f t="shared" si="856"/>
        <v>0</v>
      </c>
      <c r="CS91" s="700">
        <f t="shared" si="856"/>
        <v>0</v>
      </c>
      <c r="CT91" s="699">
        <f t="shared" si="856"/>
        <v>0</v>
      </c>
      <c r="CU91" s="699">
        <f t="shared" si="856"/>
        <v>0</v>
      </c>
      <c r="CV91" s="700">
        <f>IFERROR(CM91*$X91, 0)</f>
        <v>0</v>
      </c>
      <c r="CW91" s="697"/>
      <c r="CX91" s="696">
        <f>IFERROR(CW91*$I91, 0)</f>
        <v>0</v>
      </c>
      <c r="CY91" s="701"/>
      <c r="DA91" s="774"/>
      <c r="DB91" s="775">
        <f>IFERROR(DA91*$I91, 0)</f>
        <v>0</v>
      </c>
      <c r="DC91" s="774"/>
      <c r="DD91" s="775">
        <f>IFERROR(DC91*$I91, 0)</f>
        <v>0</v>
      </c>
      <c r="DE91" s="774"/>
      <c r="DF91" s="775">
        <f>IFERROR(DE91*$I91, 0)</f>
        <v>0</v>
      </c>
      <c r="DG91" s="774"/>
      <c r="DH91" s="775">
        <f>IFERROR(DG91*$I91, 0)</f>
        <v>0</v>
      </c>
      <c r="DI91" s="693">
        <f t="shared" si="110"/>
        <v>0</v>
      </c>
      <c r="DJ91" s="775">
        <f>IFERROR(DI91*$I91, 0)</f>
        <v>0</v>
      </c>
      <c r="DK91" s="774"/>
      <c r="DL91" s="775">
        <f t="shared" si="857"/>
        <v>0</v>
      </c>
      <c r="DM91" s="693">
        <f t="shared" si="112"/>
        <v>0</v>
      </c>
      <c r="DN91" s="775">
        <f>IFERROR(DM91*$I91, 0)</f>
        <v>0</v>
      </c>
      <c r="DO91" s="693">
        <f>IFERROR(DM91*$N91, 0)</f>
        <v>0</v>
      </c>
      <c r="DP91" s="693">
        <f>IFERROR(DM91*$O91, 0)</f>
        <v>0</v>
      </c>
      <c r="DQ91" s="774"/>
      <c r="DR91" s="775">
        <f>IFERROR(DQ91*$I91, 0)</f>
        <v>0</v>
      </c>
      <c r="DS91" s="777"/>
      <c r="DU91" s="778"/>
      <c r="DV91" s="780">
        <f>IFERROR(DU91*$I91, 0)</f>
        <v>0</v>
      </c>
      <c r="DW91" s="778"/>
      <c r="DX91" s="780">
        <f>IFERROR(DW91*$I91, 0)</f>
        <v>0</v>
      </c>
      <c r="DY91" s="778"/>
      <c r="DZ91" s="780">
        <f>IFERROR(DY91*$I91, 0)</f>
        <v>0</v>
      </c>
      <c r="EA91" s="778"/>
      <c r="EB91" s="780">
        <f>IFERROR(EA91*$I91, 0)</f>
        <v>0</v>
      </c>
      <c r="EC91" s="703">
        <f t="shared" si="113"/>
        <v>0</v>
      </c>
      <c r="ED91" s="780">
        <f>IFERROR(EC91*$I91, 0)</f>
        <v>0</v>
      </c>
      <c r="EE91" s="778">
        <f>IFERROR(EF91/$I91,)</f>
        <v>0</v>
      </c>
      <c r="EF91" s="780">
        <f t="shared" si="114"/>
        <v>0</v>
      </c>
      <c r="EG91" s="703">
        <f t="shared" si="115"/>
        <v>0</v>
      </c>
      <c r="EH91" s="780">
        <f>IFERROR(EG91*$I91, 0)</f>
        <v>0</v>
      </c>
      <c r="EI91" s="703">
        <f>IFERROR(EG91*$N91, 0)</f>
        <v>0</v>
      </c>
      <c r="EJ91" s="703">
        <f>IFERROR(EG91*$O91, 0)</f>
        <v>0</v>
      </c>
      <c r="EK91" s="778"/>
      <c r="EL91" s="780">
        <f>IFERROR(EK91*$I91, 0)</f>
        <v>0</v>
      </c>
      <c r="EM91" s="781"/>
      <c r="EO91" s="778"/>
      <c r="EP91" s="780">
        <f>IFERROR(EO91*$I91, 0)</f>
        <v>0</v>
      </c>
      <c r="EQ91" s="778"/>
      <c r="ER91" s="780">
        <f>IFERROR(EQ91*$I91, 0)</f>
        <v>0</v>
      </c>
      <c r="ES91" s="778"/>
      <c r="ET91" s="780">
        <f>IFERROR(ES91*$I91, 0)</f>
        <v>0</v>
      </c>
      <c r="EU91" s="778"/>
      <c r="EV91" s="780">
        <f>IFERROR(EU91*$I91, 0)</f>
        <v>0</v>
      </c>
      <c r="EW91" s="703">
        <f t="shared" si="116"/>
        <v>0</v>
      </c>
      <c r="EX91" s="780">
        <f>IFERROR(EW91*$I91, 0)</f>
        <v>0</v>
      </c>
      <c r="EY91" s="778">
        <f>IFERROR(EZ91/$I91,)</f>
        <v>0</v>
      </c>
      <c r="EZ91" s="780">
        <f t="shared" si="117"/>
        <v>0</v>
      </c>
      <c r="FA91" s="703">
        <f t="shared" si="118"/>
        <v>0</v>
      </c>
      <c r="FB91" s="780">
        <f>IFERROR(FA91*$I91, 0)</f>
        <v>0</v>
      </c>
      <c r="FC91" s="703">
        <f>IFERROR(FA91*$N91, 0)</f>
        <v>0</v>
      </c>
      <c r="FD91" s="703">
        <f>IFERROR(FA91*$O91, 0)</f>
        <v>0</v>
      </c>
      <c r="FE91" s="778"/>
      <c r="FF91" s="780">
        <f>IFERROR(FE91*$I91, 0)</f>
        <v>0</v>
      </c>
      <c r="FG91" s="782"/>
      <c r="FI91" s="774"/>
      <c r="FJ91" s="775">
        <f>IFERROR(FI91*$I91, 0)</f>
        <v>0</v>
      </c>
      <c r="FK91" s="774"/>
      <c r="FL91" s="775">
        <f>IFERROR(FK91*$I91, 0)</f>
        <v>0</v>
      </c>
      <c r="FM91" s="774"/>
      <c r="FN91" s="775">
        <f>IFERROR(FM91*$I91, 0)</f>
        <v>0</v>
      </c>
      <c r="FO91" s="774"/>
      <c r="FP91" s="775">
        <f>IFERROR(FO91*$I91, 0)</f>
        <v>0</v>
      </c>
      <c r="FQ91" s="693">
        <f t="shared" si="119"/>
        <v>0</v>
      </c>
      <c r="FR91" s="775">
        <f>IFERROR(FQ91*$I91, 0)</f>
        <v>0</v>
      </c>
      <c r="FS91" s="774">
        <f t="shared" si="120"/>
        <v>0</v>
      </c>
      <c r="FT91" s="775">
        <f>IFERROR(FS91*$I91, 0)</f>
        <v>0</v>
      </c>
      <c r="FU91" s="693">
        <f t="shared" si="121"/>
        <v>0</v>
      </c>
      <c r="FV91" s="775">
        <f>IFERROR(FU91*$I91, 0)</f>
        <v>0</v>
      </c>
      <c r="FW91" s="693">
        <f>IFERROR(FU91*$N91, 0)</f>
        <v>0</v>
      </c>
      <c r="FX91" s="693">
        <f>IFERROR(FU91*$O91, 0)</f>
        <v>0</v>
      </c>
      <c r="FY91" s="774"/>
      <c r="FZ91" s="775">
        <f>IFERROR(FY91*$I91, 0)</f>
        <v>0</v>
      </c>
      <c r="GA91" s="782"/>
      <c r="GC91" s="774"/>
      <c r="GD91" s="775">
        <f>IFERROR(GC91*$I91, 0)</f>
        <v>0</v>
      </c>
      <c r="GE91" s="774"/>
      <c r="GF91" s="775">
        <f>IFERROR(GE91*$I91, 0)</f>
        <v>0</v>
      </c>
      <c r="GG91" s="774"/>
      <c r="GH91" s="775">
        <f>IFERROR(GG91*$I91, 0)</f>
        <v>0</v>
      </c>
      <c r="GI91" s="774"/>
      <c r="GJ91" s="775">
        <f>IFERROR(GI91*$I91, 0)</f>
        <v>0</v>
      </c>
      <c r="GK91" s="693">
        <f t="shared" si="122"/>
        <v>0</v>
      </c>
      <c r="GL91" s="775">
        <f>IFERROR(GK91*$I91, 0)</f>
        <v>0</v>
      </c>
      <c r="GM91" s="774"/>
      <c r="GN91" s="775">
        <f t="shared" si="123"/>
        <v>0</v>
      </c>
      <c r="GO91" s="693">
        <f t="shared" si="124"/>
        <v>0</v>
      </c>
      <c r="GP91" s="775">
        <f>IFERROR(GO91*$I91, 0)</f>
        <v>0</v>
      </c>
      <c r="GQ91" s="693">
        <f>IFERROR(GO91*$N91, 0)</f>
        <v>0</v>
      </c>
      <c r="GR91" s="693">
        <f>IFERROR(GO91*$O91, 0)</f>
        <v>0</v>
      </c>
      <c r="GS91" s="774"/>
      <c r="GT91" s="775">
        <f>IFERROR(GS91*$I91, 0)</f>
        <v>0</v>
      </c>
      <c r="GU91" s="782"/>
      <c r="GW91" s="774"/>
      <c r="GX91" s="775">
        <f>IFERROR(GW91*$I91, 0)</f>
        <v>0</v>
      </c>
      <c r="GY91" s="774"/>
      <c r="GZ91" s="775">
        <f>IFERROR(GY91*$I91, 0)</f>
        <v>0</v>
      </c>
      <c r="HA91" s="774"/>
      <c r="HB91" s="775">
        <f>IFERROR(HA91*$I91, 0)</f>
        <v>0</v>
      </c>
      <c r="HC91" s="774"/>
      <c r="HD91" s="775">
        <f>IFERROR(HC91*$I91, 0)</f>
        <v>0</v>
      </c>
      <c r="HE91" s="693">
        <f t="shared" si="125"/>
        <v>0</v>
      </c>
      <c r="HF91" s="775">
        <f>IFERROR(HE91*$I91, 0)</f>
        <v>0</v>
      </c>
      <c r="HG91" s="774">
        <f>IFERROR(HH91/$I91,)</f>
        <v>0</v>
      </c>
      <c r="HH91" s="775">
        <f t="shared" si="126"/>
        <v>0</v>
      </c>
      <c r="HI91" s="693">
        <f t="shared" si="127"/>
        <v>0</v>
      </c>
      <c r="HJ91" s="775">
        <f>IFERROR(HI91*$I91, 0)</f>
        <v>0</v>
      </c>
      <c r="HK91" s="693">
        <f>IFERROR(HI91*$N91, 0)</f>
        <v>0</v>
      </c>
      <c r="HL91" s="693">
        <f>IFERROR(HI91*$O91, 0)</f>
        <v>0</v>
      </c>
      <c r="HM91" s="774"/>
      <c r="HN91" s="775">
        <f>IFERROR(HM91*$I91, 0)</f>
        <v>0</v>
      </c>
      <c r="HO91" s="777"/>
      <c r="HQ91" s="783"/>
      <c r="HR91" s="784">
        <f>IFERROR(HQ91*$I91, 0)</f>
        <v>0</v>
      </c>
      <c r="HS91" s="783"/>
      <c r="HT91" s="784">
        <f>IFERROR(HS91*$I91, 0)</f>
        <v>0</v>
      </c>
      <c r="HU91" s="783"/>
      <c r="HV91" s="784">
        <f>IFERROR(HU91*$I91, 0)</f>
        <v>0</v>
      </c>
      <c r="HW91" s="783"/>
      <c r="HX91" s="784">
        <f>IFERROR(HW91*$I91, 0)</f>
        <v>0</v>
      </c>
      <c r="HY91" s="707">
        <f t="shared" si="128"/>
        <v>0</v>
      </c>
      <c r="HZ91" s="784">
        <f>IFERROR(HY91*$I91, 0)</f>
        <v>0</v>
      </c>
      <c r="IA91" s="783"/>
      <c r="IB91" s="784">
        <f>IFERROR(IA91*$I91, 0)</f>
        <v>0</v>
      </c>
      <c r="IC91" s="707">
        <f t="shared" si="129"/>
        <v>0</v>
      </c>
      <c r="ID91" s="784">
        <f>IFERROR(IC91*$I91, 0)</f>
        <v>0</v>
      </c>
      <c r="IE91" s="706">
        <f>IFERROR(IC91*$N91, 0)</f>
        <v>0</v>
      </c>
      <c r="IF91" s="706">
        <f>IFERROR(IC91*$O91, 0)</f>
        <v>0</v>
      </c>
      <c r="IG91" s="783"/>
      <c r="IH91" s="784">
        <f>IFERROR(IG91*$I91, 0)</f>
        <v>0</v>
      </c>
      <c r="II91" s="782"/>
      <c r="IK91" s="783"/>
      <c r="IL91" s="784">
        <f>IFERROR(IK91*$I91, 0)</f>
        <v>0</v>
      </c>
      <c r="IM91" s="783"/>
      <c r="IN91" s="784">
        <f>IFERROR(IM91*$I91, 0)</f>
        <v>0</v>
      </c>
      <c r="IO91" s="783"/>
      <c r="IP91" s="784">
        <f>IFERROR(IO91*$I91, 0)</f>
        <v>0</v>
      </c>
      <c r="IQ91" s="783"/>
      <c r="IR91" s="784">
        <f>IFERROR(IQ91*$I91, 0)</f>
        <v>0</v>
      </c>
      <c r="IS91" s="707">
        <f t="shared" si="130"/>
        <v>0</v>
      </c>
      <c r="IT91" s="784">
        <f>IFERROR(IS91*$I91, 0)</f>
        <v>0</v>
      </c>
      <c r="IU91" s="783"/>
      <c r="IV91" s="784">
        <f>IFERROR(IU91*$I91, 0)</f>
        <v>0</v>
      </c>
      <c r="IW91" s="707">
        <f t="shared" si="131"/>
        <v>0</v>
      </c>
      <c r="IX91" s="784">
        <f>IFERROR(IW91*$I91, 0)</f>
        <v>0</v>
      </c>
      <c r="IY91" s="706">
        <f>IFERROR(IW91*$N91, 0)</f>
        <v>0</v>
      </c>
      <c r="IZ91" s="706">
        <f>IFERROR(IW91*$O91, 0)</f>
        <v>0</v>
      </c>
      <c r="JA91" s="783"/>
      <c r="JB91" s="784">
        <f>IFERROR(JA91*$I91, 0)</f>
        <v>0</v>
      </c>
      <c r="JC91" s="782"/>
      <c r="JE91" s="783"/>
      <c r="JF91" s="784">
        <f>IFERROR(JE91*$I91, 0)</f>
        <v>0</v>
      </c>
      <c r="JG91" s="783"/>
      <c r="JH91" s="784">
        <f>IFERROR(JG91*$I91, 0)</f>
        <v>0</v>
      </c>
      <c r="JI91" s="783"/>
      <c r="JJ91" s="784">
        <f>IFERROR(JI91*$I91, 0)</f>
        <v>0</v>
      </c>
      <c r="JK91" s="783"/>
      <c r="JL91" s="784">
        <f>IFERROR(JK91*$I91, 0)</f>
        <v>0</v>
      </c>
      <c r="JM91" s="707">
        <f t="shared" si="132"/>
        <v>0</v>
      </c>
      <c r="JN91" s="784">
        <f>IFERROR(JM91*$I91, 0)</f>
        <v>0</v>
      </c>
      <c r="JO91" s="783"/>
      <c r="JP91" s="784">
        <f>IFERROR(JO91*$I91, 0)</f>
        <v>0</v>
      </c>
      <c r="JQ91" s="707">
        <f t="shared" si="133"/>
        <v>0</v>
      </c>
      <c r="JR91" s="784">
        <f>IFERROR(JQ91*$I91, 0)</f>
        <v>0</v>
      </c>
      <c r="JS91" s="706">
        <f>IFERROR(JQ91*$N91, 0)</f>
        <v>0</v>
      </c>
      <c r="JT91" s="706">
        <f>IFERROR(JQ91*$O91, 0)</f>
        <v>0</v>
      </c>
      <c r="JU91" s="783"/>
      <c r="JV91" s="784">
        <f>IFERROR(JU91*$I91, 0)</f>
        <v>0</v>
      </c>
      <c r="JW91" s="782"/>
      <c r="JY91" s="783"/>
      <c r="JZ91" s="784">
        <f>IFERROR(JY91*$I91, 0)</f>
        <v>0</v>
      </c>
      <c r="KA91" s="783"/>
      <c r="KB91" s="784">
        <f>IFERROR(KA91*$I91, 0)</f>
        <v>0</v>
      </c>
      <c r="KC91" s="783"/>
      <c r="KD91" s="784">
        <f>IFERROR(KC91*$I91, 0)</f>
        <v>0</v>
      </c>
      <c r="KE91" s="783"/>
      <c r="KF91" s="784">
        <f>IFERROR(KE91*$I91, 0)</f>
        <v>0</v>
      </c>
      <c r="KG91" s="707">
        <f t="shared" si="134"/>
        <v>0</v>
      </c>
      <c r="KH91" s="784">
        <f>IFERROR(KG91*$I91, 0)</f>
        <v>0</v>
      </c>
      <c r="KI91" s="783"/>
      <c r="KJ91" s="784">
        <f>IFERROR(KI91*$I91, 0)</f>
        <v>0</v>
      </c>
      <c r="KK91" s="707">
        <f t="shared" si="135"/>
        <v>0</v>
      </c>
      <c r="KL91" s="784">
        <f>IFERROR(KK91*$I91, 0)</f>
        <v>0</v>
      </c>
      <c r="KM91" s="706">
        <f>IFERROR(KK91*$N91, 0)</f>
        <v>0</v>
      </c>
      <c r="KN91" s="706">
        <f>IFERROR(KK91*$O91, 0)</f>
        <v>0</v>
      </c>
      <c r="KO91" s="783"/>
      <c r="KP91" s="784">
        <f>IFERROR(KO91*$I91, 0)</f>
        <v>0</v>
      </c>
      <c r="KQ91" s="782"/>
      <c r="KS91" s="783"/>
      <c r="KT91" s="784">
        <f>IFERROR(KS91*$I91, 0)</f>
        <v>0</v>
      </c>
      <c r="KU91" s="783"/>
      <c r="KV91" s="784">
        <f>IFERROR(KU91*$I91, 0)</f>
        <v>0</v>
      </c>
      <c r="KW91" s="783"/>
      <c r="KX91" s="784">
        <f>IFERROR(KW91*$I91, 0)</f>
        <v>0</v>
      </c>
      <c r="KY91" s="783"/>
      <c r="KZ91" s="784">
        <f>IFERROR(KY91*$I91, 0)</f>
        <v>0</v>
      </c>
      <c r="LA91" s="707">
        <f t="shared" si="136"/>
        <v>0</v>
      </c>
      <c r="LB91" s="784">
        <f>IFERROR(LA91*$I91, 0)</f>
        <v>0</v>
      </c>
      <c r="LC91" s="783"/>
      <c r="LD91" s="784">
        <f>IFERROR(LC91*$I91, 0)</f>
        <v>0</v>
      </c>
      <c r="LE91" s="707">
        <f t="shared" si="137"/>
        <v>0</v>
      </c>
      <c r="LF91" s="784">
        <f>IFERROR(LE91*$I91, 0)</f>
        <v>0</v>
      </c>
      <c r="LG91" s="706">
        <f>IFERROR(LE91*$N91, 0)</f>
        <v>0</v>
      </c>
      <c r="LH91" s="706">
        <f>IFERROR(LE91*$O91, 0)</f>
        <v>0</v>
      </c>
      <c r="LI91" s="783"/>
      <c r="LJ91" s="784">
        <f>IFERROR(LI91*$I91, 0)</f>
        <v>0</v>
      </c>
      <c r="LK91" s="782"/>
      <c r="LM91" s="783"/>
      <c r="LN91" s="784">
        <f>IFERROR(LM91*$I91, 0)</f>
        <v>0</v>
      </c>
      <c r="LO91" s="783"/>
      <c r="LP91" s="784">
        <f>IFERROR(LO91*$I91, 0)</f>
        <v>0</v>
      </c>
      <c r="LQ91" s="783"/>
      <c r="LR91" s="784">
        <f>IFERROR(LQ91*$I91, 0)</f>
        <v>0</v>
      </c>
      <c r="LS91" s="783"/>
      <c r="LT91" s="784">
        <f>IFERROR(LS91*$I91, 0)</f>
        <v>0</v>
      </c>
      <c r="LU91" s="707">
        <f t="shared" si="138"/>
        <v>0</v>
      </c>
      <c r="LV91" s="784">
        <f>IFERROR(LU91*$I91, 0)</f>
        <v>0</v>
      </c>
      <c r="LW91" s="783"/>
      <c r="LX91" s="784">
        <f>IFERROR(LW91*$I91, 0)</f>
        <v>0</v>
      </c>
      <c r="LY91" s="707">
        <f t="shared" si="139"/>
        <v>0</v>
      </c>
      <c r="LZ91" s="784">
        <f>IFERROR(LY91*$I91, 0)</f>
        <v>0</v>
      </c>
      <c r="MA91" s="706">
        <f>IFERROR(LY91*$N91, 0)</f>
        <v>0</v>
      </c>
      <c r="MB91" s="706">
        <f>IFERROR(LY91*$O91, 0)</f>
        <v>0</v>
      </c>
      <c r="MC91" s="783"/>
      <c r="MD91" s="784">
        <f>IFERROR(MC91*$I91, 0)</f>
        <v>0</v>
      </c>
      <c r="ME91" s="782"/>
      <c r="MG91" s="783"/>
      <c r="MH91" s="784">
        <f>IFERROR(MG91*$I91, 0)</f>
        <v>0</v>
      </c>
      <c r="MI91" s="783"/>
      <c r="MJ91" s="784">
        <f>IFERROR(MI91*$I91, 0)</f>
        <v>0</v>
      </c>
      <c r="MK91" s="783"/>
      <c r="ML91" s="784">
        <f>IFERROR(MK91*$I91, 0)</f>
        <v>0</v>
      </c>
      <c r="MM91" s="783"/>
      <c r="MN91" s="784">
        <f>IFERROR(MM91*$I91, 0)</f>
        <v>0</v>
      </c>
      <c r="MO91" s="707">
        <f t="shared" si="140"/>
        <v>0</v>
      </c>
      <c r="MP91" s="784">
        <f>IFERROR(MO91*$I91, 0)</f>
        <v>0</v>
      </c>
      <c r="MQ91" s="783"/>
      <c r="MR91" s="784">
        <f>IFERROR(MQ91*$I91, 0)</f>
        <v>0</v>
      </c>
      <c r="MS91" s="707">
        <f t="shared" si="141"/>
        <v>0</v>
      </c>
      <c r="MT91" s="784">
        <f>IFERROR(MS91*$I91, 0)</f>
        <v>0</v>
      </c>
      <c r="MU91" s="706">
        <f>IFERROR(MS91*$N91, 0)</f>
        <v>0</v>
      </c>
      <c r="MV91" s="706">
        <f>IFERROR(MS91*$O91, 0)</f>
        <v>0</v>
      </c>
      <c r="MW91" s="783"/>
      <c r="MX91" s="784">
        <f>IFERROR(MW91*$I91, 0)</f>
        <v>0</v>
      </c>
      <c r="MY91" s="782"/>
      <c r="NA91" s="783"/>
      <c r="NB91" s="784">
        <f>IFERROR(NA91*$I91, 0)</f>
        <v>0</v>
      </c>
      <c r="NC91" s="783"/>
      <c r="ND91" s="784">
        <f>IFERROR(NC91*$I91, 0)</f>
        <v>0</v>
      </c>
      <c r="NE91" s="783"/>
      <c r="NF91" s="784">
        <f>IFERROR(NE91*$I91, 0)</f>
        <v>0</v>
      </c>
      <c r="NG91" s="783"/>
      <c r="NH91" s="784">
        <f>IFERROR(NG91*$I91, 0)</f>
        <v>0</v>
      </c>
      <c r="NI91" s="707">
        <f t="shared" si="142"/>
        <v>0</v>
      </c>
      <c r="NJ91" s="784">
        <f>IFERROR(NI91*$I91, 0)</f>
        <v>0</v>
      </c>
      <c r="NK91" s="783"/>
      <c r="NL91" s="784">
        <f>IFERROR(NK91*$I91, 0)</f>
        <v>0</v>
      </c>
      <c r="NM91" s="707">
        <f t="shared" si="143"/>
        <v>0</v>
      </c>
      <c r="NN91" s="784">
        <f>IFERROR(NM91*$I91, 0)</f>
        <v>0</v>
      </c>
      <c r="NO91" s="706">
        <f>IFERROR(NM91*$N91, 0)</f>
        <v>0</v>
      </c>
      <c r="NP91" s="706">
        <f>IFERROR(NM91*$O91, 0)</f>
        <v>0</v>
      </c>
      <c r="NQ91" s="783"/>
      <c r="NR91" s="784">
        <f>IFERROR(NQ91*$I91, 0)</f>
        <v>0</v>
      </c>
      <c r="NS91" s="782"/>
      <c r="NU91" s="783"/>
      <c r="NV91" s="784">
        <f>IFERROR(NU91*$I91, 0)</f>
        <v>0</v>
      </c>
      <c r="NW91" s="783"/>
      <c r="NX91" s="784">
        <f>IFERROR(NW91*$I91, 0)</f>
        <v>0</v>
      </c>
      <c r="NY91" s="783"/>
      <c r="NZ91" s="784">
        <f>IFERROR(NY91*$I91, 0)</f>
        <v>0</v>
      </c>
      <c r="OA91" s="783"/>
      <c r="OB91" s="784">
        <f>IFERROR(OA91*$I91, 0)</f>
        <v>0</v>
      </c>
      <c r="OC91" s="707">
        <f t="shared" si="144"/>
        <v>0</v>
      </c>
      <c r="OD91" s="784">
        <f>IFERROR(OC91*$I91, 0)</f>
        <v>0</v>
      </c>
      <c r="OE91" s="783"/>
      <c r="OF91" s="784">
        <f>IFERROR(OE91*$I91, 0)</f>
        <v>0</v>
      </c>
      <c r="OG91" s="707">
        <f t="shared" si="145"/>
        <v>0</v>
      </c>
      <c r="OH91" s="784">
        <f>IFERROR(OG91*$I91, 0)</f>
        <v>0</v>
      </c>
      <c r="OI91" s="706">
        <f>IFERROR(OG91*$N91, 0)</f>
        <v>0</v>
      </c>
      <c r="OJ91" s="706">
        <f>IFERROR(OG91*$O91, 0)</f>
        <v>0</v>
      </c>
      <c r="OK91" s="783"/>
      <c r="OL91" s="784">
        <f>IFERROR(OK91*$I91, 0)</f>
        <v>0</v>
      </c>
      <c r="OM91" s="782"/>
      <c r="OO91" s="783"/>
      <c r="OP91" s="784">
        <f>IFERROR(OO91*$I91, 0)</f>
        <v>0</v>
      </c>
      <c r="OQ91" s="783"/>
      <c r="OR91" s="784">
        <f>IFERROR(OQ91*$I91, 0)</f>
        <v>0</v>
      </c>
      <c r="OS91" s="783"/>
      <c r="OT91" s="784">
        <f>IFERROR(OS91*$I91, 0)</f>
        <v>0</v>
      </c>
      <c r="OU91" s="783"/>
      <c r="OV91" s="784">
        <f>IFERROR(OU91*$I91, 0)</f>
        <v>0</v>
      </c>
      <c r="OW91" s="707">
        <f t="shared" si="146"/>
        <v>0</v>
      </c>
      <c r="OX91" s="784">
        <f>IFERROR(OW91*$I91, 0)</f>
        <v>0</v>
      </c>
      <c r="OY91" s="783"/>
      <c r="OZ91" s="784">
        <f>IFERROR(OY91*$I91, 0)</f>
        <v>0</v>
      </c>
      <c r="PA91" s="707">
        <f t="shared" si="147"/>
        <v>0</v>
      </c>
      <c r="PB91" s="784">
        <f>IFERROR(PA91*$I91, 0)</f>
        <v>0</v>
      </c>
      <c r="PC91" s="706">
        <f>IFERROR(PA91*$N91, 0)</f>
        <v>0</v>
      </c>
      <c r="PD91" s="706">
        <f>IFERROR(PA91*$O91, 0)</f>
        <v>0</v>
      </c>
      <c r="PE91" s="783"/>
      <c r="PF91" s="784">
        <f>IFERROR(PE91*$I91, 0)</f>
        <v>0</v>
      </c>
      <c r="PG91" s="782"/>
      <c r="PI91" s="783"/>
      <c r="PJ91" s="784">
        <f>IFERROR(PI91*$I91, 0)</f>
        <v>0</v>
      </c>
      <c r="PK91" s="783"/>
      <c r="PL91" s="784">
        <f>IFERROR(PK91*$I91, 0)</f>
        <v>0</v>
      </c>
      <c r="PM91" s="783"/>
      <c r="PN91" s="784">
        <f>IFERROR(PM91*$I91, 0)</f>
        <v>0</v>
      </c>
      <c r="PO91" s="783"/>
      <c r="PP91" s="784">
        <f>IFERROR(PO91*$I91, 0)</f>
        <v>0</v>
      </c>
      <c r="PQ91" s="707">
        <f t="shared" si="148"/>
        <v>0</v>
      </c>
      <c r="PR91" s="784">
        <f>IFERROR(PQ91*$I91, 0)</f>
        <v>0</v>
      </c>
      <c r="PS91" s="783"/>
      <c r="PT91" s="784">
        <f>IFERROR(PS91*$I91, 0)</f>
        <v>0</v>
      </c>
      <c r="PU91" s="707">
        <f t="shared" si="149"/>
        <v>0</v>
      </c>
      <c r="PV91" s="784">
        <f>IFERROR(PU91*$I91, 0)</f>
        <v>0</v>
      </c>
      <c r="PW91" s="706">
        <f>IFERROR(PU91*$N91, 0)</f>
        <v>0</v>
      </c>
      <c r="PX91" s="706">
        <f>IFERROR(PU91*$O91, 0)</f>
        <v>0</v>
      </c>
      <c r="PY91" s="783"/>
      <c r="PZ91" s="784">
        <f>IFERROR(PY91*$I91, 0)</f>
        <v>0</v>
      </c>
      <c r="QA91" s="782"/>
      <c r="QC91" s="783"/>
      <c r="QD91" s="784">
        <f>IFERROR(QC91*$I91, 0)</f>
        <v>0</v>
      </c>
      <c r="QE91" s="783"/>
      <c r="QF91" s="784">
        <f>IFERROR(QE91*$I91, 0)</f>
        <v>0</v>
      </c>
      <c r="QG91" s="783"/>
      <c r="QH91" s="784">
        <f>IFERROR(QG91*$I91, 0)</f>
        <v>0</v>
      </c>
      <c r="QI91" s="783"/>
      <c r="QJ91" s="784">
        <f>IFERROR(QI91*$I91, 0)</f>
        <v>0</v>
      </c>
      <c r="QK91" s="707">
        <f t="shared" si="150"/>
        <v>0</v>
      </c>
      <c r="QL91" s="784">
        <f>IFERROR(QK91*$I91, 0)</f>
        <v>0</v>
      </c>
      <c r="QM91" s="783"/>
      <c r="QN91" s="784">
        <f>IFERROR(QM91*$I91, 0)</f>
        <v>0</v>
      </c>
      <c r="QO91" s="707">
        <f t="shared" si="151"/>
        <v>0</v>
      </c>
      <c r="QP91" s="784">
        <f>IFERROR(QO91*$I91, 0)</f>
        <v>0</v>
      </c>
      <c r="QQ91" s="706">
        <f>IFERROR(QO91*$N91, 0)</f>
        <v>0</v>
      </c>
      <c r="QR91" s="706">
        <f>IFERROR(QO91*$O91, 0)</f>
        <v>0</v>
      </c>
      <c r="QS91" s="783"/>
      <c r="QT91" s="784">
        <f>IFERROR(QS91*$I91, 0)</f>
        <v>0</v>
      </c>
      <c r="QU91" s="782"/>
      <c r="RA91" s="785">
        <f t="shared" si="838"/>
        <v>0</v>
      </c>
      <c r="RB91" s="785" t="e">
        <f t="shared" si="839"/>
        <v>#REF!</v>
      </c>
      <c r="RC91" s="677">
        <f t="shared" si="840"/>
        <v>0</v>
      </c>
      <c r="RD91" s="677">
        <f t="shared" si="840"/>
        <v>0</v>
      </c>
      <c r="RE91" s="677">
        <f t="shared" si="840"/>
        <v>0</v>
      </c>
      <c r="RF91" s="677">
        <f t="shared" si="840"/>
        <v>0</v>
      </c>
      <c r="RG91" s="677">
        <f t="shared" si="840"/>
        <v>0</v>
      </c>
      <c r="RH91" s="677">
        <f t="shared" si="840"/>
        <v>0</v>
      </c>
      <c r="RI91" s="677">
        <f t="shared" si="840"/>
        <v>0</v>
      </c>
      <c r="RJ91" s="677">
        <f t="shared" si="840"/>
        <v>0</v>
      </c>
      <c r="RK91" s="677" t="e">
        <f>#REF!</f>
        <v>#REF!</v>
      </c>
      <c r="RL91" s="677" t="e">
        <f>#REF!</f>
        <v>#REF!</v>
      </c>
      <c r="RM91" s="677">
        <f t="shared" si="841"/>
        <v>0</v>
      </c>
      <c r="RN91" s="677">
        <f t="shared" si="841"/>
        <v>0</v>
      </c>
      <c r="RO91" s="677">
        <f t="shared" si="841"/>
        <v>0</v>
      </c>
      <c r="RP91" s="677">
        <f t="shared" si="841"/>
        <v>0</v>
      </c>
      <c r="RQ91" s="677">
        <f t="shared" si="841"/>
        <v>0</v>
      </c>
      <c r="RR91" s="677">
        <f t="shared" si="841"/>
        <v>0</v>
      </c>
      <c r="RS91" s="677">
        <f t="shared" si="841"/>
        <v>0</v>
      </c>
      <c r="RT91" s="677">
        <f t="shared" si="841"/>
        <v>0</v>
      </c>
      <c r="RV91" s="675">
        <f t="shared" si="842"/>
        <v>0</v>
      </c>
      <c r="RW91" s="675">
        <f t="shared" si="843"/>
        <v>0</v>
      </c>
      <c r="RX91" s="675">
        <f t="shared" si="844"/>
        <v>0</v>
      </c>
      <c r="RY91" s="675">
        <f t="shared" si="845"/>
        <v>0</v>
      </c>
      <c r="RZ91" s="675">
        <f t="shared" si="846"/>
        <v>0</v>
      </c>
      <c r="SA91" s="675">
        <f t="shared" si="847"/>
        <v>0</v>
      </c>
      <c r="SB91" s="675">
        <f t="shared" si="848"/>
        <v>0</v>
      </c>
      <c r="SC91" s="675">
        <f t="shared" si="849"/>
        <v>0</v>
      </c>
      <c r="SD91" s="675" t="e">
        <f xml:space="preserve"> SUMIF(#REF!,$SD$8,#REF!)</f>
        <v>#REF!</v>
      </c>
      <c r="SE91" s="675" t="e">
        <f xml:space="preserve"> SUMIF(#REF!,$SE$8,#REF!)</f>
        <v>#REF!</v>
      </c>
      <c r="SG91" s="675">
        <f t="shared" si="850"/>
        <v>0</v>
      </c>
      <c r="SH91" s="675">
        <f t="shared" si="850"/>
        <v>0</v>
      </c>
      <c r="SI91" s="675">
        <f t="shared" si="850"/>
        <v>0</v>
      </c>
      <c r="SJ91" s="675">
        <f t="shared" si="850"/>
        <v>0</v>
      </c>
      <c r="SK91" s="675">
        <f t="shared" si="850"/>
        <v>0</v>
      </c>
      <c r="SL91" s="675">
        <f t="shared" si="850"/>
        <v>0</v>
      </c>
      <c r="SM91" s="675">
        <f t="shared" si="850"/>
        <v>0</v>
      </c>
      <c r="SN91" s="675">
        <f t="shared" si="850"/>
        <v>0</v>
      </c>
      <c r="SO91" s="675" t="e">
        <f t="shared" si="850"/>
        <v>#REF!</v>
      </c>
      <c r="SP91" s="675" t="e">
        <f t="shared" si="850"/>
        <v>#REF!</v>
      </c>
      <c r="SQ91" s="675">
        <f t="shared" si="850"/>
        <v>0</v>
      </c>
      <c r="SR91" s="675">
        <f t="shared" si="850"/>
        <v>0</v>
      </c>
      <c r="SS91" s="675">
        <f t="shared" si="850"/>
        <v>0</v>
      </c>
      <c r="ST91" s="675">
        <f t="shared" si="850"/>
        <v>0</v>
      </c>
      <c r="SU91" s="675">
        <f t="shared" si="850"/>
        <v>0</v>
      </c>
      <c r="SV91" s="675">
        <f t="shared" si="850"/>
        <v>0</v>
      </c>
      <c r="SW91" s="675">
        <f t="shared" si="851"/>
        <v>0</v>
      </c>
      <c r="SX91" s="675">
        <f t="shared" si="851"/>
        <v>0</v>
      </c>
      <c r="SY91" s="675" t="e">
        <f>#REF!*$AP91</f>
        <v>#REF!</v>
      </c>
      <c r="SZ91" s="675" t="e">
        <f>#REF!*$AP91</f>
        <v>#REF!</v>
      </c>
      <c r="TA91" s="675" t="e">
        <f>#REF!*$AP91</f>
        <v>#REF!</v>
      </c>
      <c r="TB91" s="675" t="e">
        <f>#REF!*$AP91</f>
        <v>#REF!</v>
      </c>
      <c r="TC91" s="675" t="e">
        <f>#REF!*$AP91</f>
        <v>#REF!</v>
      </c>
      <c r="TE91" s="675">
        <f t="shared" si="152"/>
        <v>0</v>
      </c>
      <c r="TF91" s="675">
        <f t="shared" si="153"/>
        <v>0</v>
      </c>
      <c r="TG91" s="675">
        <f t="shared" si="154"/>
        <v>0</v>
      </c>
      <c r="TH91" s="675">
        <f t="shared" si="155"/>
        <v>0</v>
      </c>
      <c r="TI91" s="675">
        <f t="shared" si="156"/>
        <v>0</v>
      </c>
      <c r="TJ91" s="675">
        <f t="shared" si="157"/>
        <v>0</v>
      </c>
      <c r="TK91" s="675">
        <f t="shared" si="158"/>
        <v>0</v>
      </c>
      <c r="TL91" s="675">
        <f t="shared" si="159"/>
        <v>0</v>
      </c>
      <c r="TM91" s="675">
        <f t="shared" si="160"/>
        <v>0</v>
      </c>
      <c r="TN91" s="676">
        <f t="shared" si="161"/>
        <v>0</v>
      </c>
      <c r="TP91" s="675">
        <f>IFERROR(SG91*(1+LEVEL_2!#REF!),0)</f>
        <v>0</v>
      </c>
      <c r="TQ91" s="675">
        <f>IFERROR(SH91*(1+LEVEL_2!#REF!),0)</f>
        <v>0</v>
      </c>
      <c r="TR91" s="675">
        <f>IFERROR(SI91*(1+LEVEL_2!#REF!),0)</f>
        <v>0</v>
      </c>
      <c r="TS91" s="675">
        <f>IFERROR(SJ91*(1+LEVEL_2!#REF!),0)</f>
        <v>0</v>
      </c>
      <c r="TT91" s="675">
        <f>IFERROR(SK91*(1+LEVEL_2!#REF!),0)</f>
        <v>0</v>
      </c>
      <c r="TU91" s="675">
        <f>IFERROR(SL91*(1+LEVEL_2!#REF!),0)</f>
        <v>0</v>
      </c>
      <c r="TV91" s="675">
        <f>IFERROR(SM91*(1+LEVEL_2!#REF!),0)</f>
        <v>0</v>
      </c>
      <c r="TW91" s="675">
        <f>IFERROR(SN91*(1+LEVEL_2!#REF!),0)</f>
        <v>0</v>
      </c>
      <c r="TX91" s="675">
        <f>IFERROR(SO91*(1+LEVEL_2!#REF!),0)</f>
        <v>0</v>
      </c>
      <c r="TY91" s="675">
        <f>IFERROR(SP91*(1+LEVEL_2!#REF!),0)</f>
        <v>0</v>
      </c>
      <c r="TZ91" s="675">
        <f>IFERROR(SQ91*(1+LEVEL_2!#REF!),0)</f>
        <v>0</v>
      </c>
      <c r="UA91" s="675">
        <f>IFERROR(SR91*(1+LEVEL_2!#REF!),0)</f>
        <v>0</v>
      </c>
      <c r="UB91" s="675">
        <f>IFERROR(SS91*(1+LEVEL_2!#REF!),0)</f>
        <v>0</v>
      </c>
      <c r="UC91" s="675">
        <f>IFERROR(ST91*(1+LEVEL_2!#REF!),0)</f>
        <v>0</v>
      </c>
      <c r="UD91" s="675">
        <f>IFERROR(SU91*(1+LEVEL_2!#REF!),0)</f>
        <v>0</v>
      </c>
      <c r="UE91" s="675">
        <f>IFERROR(SV91*(1+LEVEL_2!#REF!),0)</f>
        <v>0</v>
      </c>
      <c r="UF91" s="675">
        <f>IFERROR(SW91*(1+LEVEL_2!#REF!),0)</f>
        <v>0</v>
      </c>
      <c r="UG91" s="675">
        <f>IFERROR(SX91*(1+LEVEL_2!#REF!),0)</f>
        <v>0</v>
      </c>
      <c r="UH91" s="675">
        <f>IFERROR(SY91*(1+LEVEL_2!#REF!),0)</f>
        <v>0</v>
      </c>
      <c r="UI91" s="675">
        <f>IFERROR(SZ91*(1+LEVEL_2!#REF!),0)</f>
        <v>0</v>
      </c>
      <c r="UJ91" s="675">
        <f>IFERROR(TA91*(1+LEVEL_2!#REF!),0)</f>
        <v>0</v>
      </c>
      <c r="UK91" s="675">
        <f>IFERROR(TB91*(1+LEVEL_2!#REF!),0)</f>
        <v>0</v>
      </c>
      <c r="UL91" s="675">
        <f>IFERROR(TC91*(1+LEVEL_2!#REF!),0)</f>
        <v>0</v>
      </c>
      <c r="UN91" s="675">
        <f t="shared" si="162"/>
        <v>0</v>
      </c>
      <c r="UO91" s="675">
        <f t="shared" si="163"/>
        <v>0</v>
      </c>
      <c r="UP91" s="675">
        <f t="shared" si="164"/>
        <v>0</v>
      </c>
      <c r="UQ91" s="675">
        <f t="shared" si="165"/>
        <v>0</v>
      </c>
      <c r="UR91" s="675">
        <f t="shared" si="166"/>
        <v>0</v>
      </c>
      <c r="US91" s="675">
        <f t="shared" si="167"/>
        <v>0</v>
      </c>
      <c r="UT91" s="675">
        <f t="shared" si="168"/>
        <v>0</v>
      </c>
      <c r="UU91" s="675">
        <f t="shared" si="169"/>
        <v>0</v>
      </c>
      <c r="UV91" s="675">
        <f t="shared" si="170"/>
        <v>0</v>
      </c>
      <c r="UW91" s="676">
        <f t="shared" si="171"/>
        <v>0</v>
      </c>
    </row>
    <row r="92" spans="1:569" s="645" customFormat="1" ht="20.100000000000001" customHeight="1">
      <c r="A92" s="677"/>
      <c r="B92" s="677"/>
      <c r="C92" s="752" t="s">
        <v>555</v>
      </c>
      <c r="D92" s="752"/>
      <c r="E92" s="753"/>
      <c r="F92" s="753"/>
      <c r="G92" s="754"/>
      <c r="H92" s="755"/>
      <c r="I92" s="756"/>
      <c r="J92" s="757"/>
      <c r="K92" s="758"/>
      <c r="L92" s="758"/>
      <c r="M92" s="770"/>
      <c r="N92" s="798">
        <f t="shared" si="393"/>
        <v>0</v>
      </c>
      <c r="O92" s="799">
        <f t="shared" si="394"/>
        <v>0</v>
      </c>
      <c r="Q92" s="800"/>
      <c r="R92" s="762"/>
      <c r="S92" s="762"/>
      <c r="T92" s="762"/>
      <c r="U92" s="762"/>
      <c r="V92" s="762"/>
      <c r="W92" s="762"/>
      <c r="X92" s="762"/>
      <c r="Y92" s="762"/>
      <c r="Z92" s="762"/>
      <c r="AA92" s="762"/>
      <c r="AB92" s="762"/>
      <c r="AC92" s="762"/>
      <c r="AD92" s="762"/>
      <c r="AE92" s="762"/>
      <c r="AF92" s="763"/>
      <c r="AH92" s="657"/>
      <c r="AI92" s="658">
        <f>SUBTOTAL(9,AI93:AI103)</f>
        <v>111966000</v>
      </c>
      <c r="AJ92" s="657"/>
      <c r="AK92" s="658">
        <f>SUBTOTAL(9,AK93:AK103)</f>
        <v>79950300</v>
      </c>
      <c r="AL92" s="657"/>
      <c r="AM92" s="658">
        <f>SUBTOTAL(9,AM93:AM103)</f>
        <v>0</v>
      </c>
      <c r="AN92" s="657"/>
      <c r="AO92" s="658">
        <f>SUBTOTAL(9,AO93:AO103)</f>
        <v>0</v>
      </c>
      <c r="AP92" s="658">
        <f t="shared" si="99"/>
        <v>0</v>
      </c>
      <c r="AQ92" s="658">
        <f>SUBTOTAL(9,AQ93:AQ103)</f>
        <v>191916300</v>
      </c>
      <c r="AR92" s="657"/>
      <c r="AS92" s="658">
        <f>SUBTOTAL(9,AS93:AS103)</f>
        <v>29385340.372762498</v>
      </c>
      <c r="AT92" s="658"/>
      <c r="AU92" s="658"/>
      <c r="AV92" s="658">
        <f t="shared" si="829"/>
        <v>0</v>
      </c>
      <c r="AW92" s="658">
        <f t="shared" ref="AW92:BB92" si="870">SUBTOTAL(9,AW93:AW103)</f>
        <v>28995586.906845</v>
      </c>
      <c r="AX92" s="658">
        <f t="shared" si="870"/>
        <v>234123919.59217501</v>
      </c>
      <c r="AY92" s="658">
        <f t="shared" si="870"/>
        <v>442603280.74552494</v>
      </c>
      <c r="AZ92" s="658">
        <f t="shared" si="870"/>
        <v>221301640.37276247</v>
      </c>
      <c r="BA92" s="658">
        <f t="shared" si="870"/>
        <v>221301640.3727625</v>
      </c>
      <c r="BB92" s="658">
        <f t="shared" si="870"/>
        <v>0</v>
      </c>
      <c r="BC92" s="657"/>
      <c r="BD92" s="658">
        <f>SUBTOTAL(9,BD93:BD103)</f>
        <v>0</v>
      </c>
      <c r="BE92" s="659"/>
      <c r="BG92" s="657"/>
      <c r="BH92" s="658">
        <f>SUBTOTAL(9,BH93:BH103)</f>
        <v>213761310</v>
      </c>
      <c r="BI92" s="657"/>
      <c r="BJ92" s="658">
        <f>SUBTOTAL(9,BJ93:BJ103)</f>
        <v>52260790</v>
      </c>
      <c r="BK92" s="657"/>
      <c r="BL92" s="658">
        <f>SUBTOTAL(9,BL93:BL103)</f>
        <v>2734200</v>
      </c>
      <c r="BM92" s="657"/>
      <c r="BN92" s="658">
        <f>SUBTOTAL(9,BN93:BN103)</f>
        <v>0</v>
      </c>
      <c r="BO92" s="658">
        <f t="shared" si="105"/>
        <v>0</v>
      </c>
      <c r="BP92" s="658">
        <f>SUBTOTAL(9,BP93:BP103)</f>
        <v>268756300</v>
      </c>
      <c r="BQ92" s="657">
        <f t="shared" si="174"/>
        <v>0</v>
      </c>
      <c r="BR92" s="658">
        <f>SUBTOTAL(9,BR93:BR103)</f>
        <v>34896030.205516249</v>
      </c>
      <c r="BS92" s="658">
        <f t="shared" si="107"/>
        <v>0</v>
      </c>
      <c r="BT92" s="658">
        <f>SUBTOTAL(9,BT93:BT103)</f>
        <v>303652330.20551622</v>
      </c>
      <c r="BU92" s="658">
        <f>SUBTOTAL(9,BU93:BU103)</f>
        <v>303652330.20551628</v>
      </c>
      <c r="BV92" s="658">
        <f>SUBTOTAL(9,BV93:BV103)</f>
        <v>0</v>
      </c>
      <c r="BW92" s="657"/>
      <c r="BX92" s="658">
        <f>SUBTOTAL(9,BX93:BX103)</f>
        <v>0</v>
      </c>
      <c r="BY92" s="659"/>
      <c r="CA92" s="738"/>
      <c r="CB92" s="664">
        <f>SUBTOTAL(9,CB93:CB103)</f>
        <v>139209910</v>
      </c>
      <c r="CC92" s="739"/>
      <c r="CD92" s="664">
        <f>SUBTOTAL(9,CD93:CD103)</f>
        <v>51681083</v>
      </c>
      <c r="CE92" s="739"/>
      <c r="CF92" s="664">
        <f>SUBTOTAL(9,CF93:CF103)</f>
        <v>0</v>
      </c>
      <c r="CG92" s="739"/>
      <c r="CH92" s="664">
        <f>SUBTOTAL(9,CH93:CH103)</f>
        <v>24422650</v>
      </c>
      <c r="CI92" s="664">
        <f t="shared" si="108"/>
        <v>0</v>
      </c>
      <c r="CJ92" s="664">
        <f>SUBTOTAL(9,CJ93:CJ103)</f>
        <v>215313643</v>
      </c>
      <c r="CK92" s="739"/>
      <c r="CL92" s="664">
        <f>SUBTOTAL(9,CL93:CL103)</f>
        <v>0</v>
      </c>
      <c r="CM92" s="664">
        <f t="shared" si="109"/>
        <v>0</v>
      </c>
      <c r="CN92" s="664">
        <f t="shared" ref="CN92:CV92" si="871">SUBTOTAL(9,CN93:CN103)</f>
        <v>215313643</v>
      </c>
      <c r="CO92" s="740">
        <f t="shared" si="871"/>
        <v>81720215</v>
      </c>
      <c r="CP92" s="740">
        <f t="shared" si="871"/>
        <v>26640963</v>
      </c>
      <c r="CQ92" s="740">
        <f t="shared" si="871"/>
        <v>44912465</v>
      </c>
      <c r="CR92" s="740">
        <f t="shared" si="871"/>
        <v>62040000</v>
      </c>
      <c r="CS92" s="700">
        <f t="shared" si="871"/>
        <v>0</v>
      </c>
      <c r="CT92" s="740">
        <f t="shared" si="871"/>
        <v>0</v>
      </c>
      <c r="CU92" s="740">
        <f t="shared" si="871"/>
        <v>0</v>
      </c>
      <c r="CV92" s="700">
        <f t="shared" si="871"/>
        <v>0</v>
      </c>
      <c r="CW92" s="741"/>
      <c r="CX92" s="740">
        <f>SUBTOTAL(9,CX93:CX103)</f>
        <v>0</v>
      </c>
      <c r="CY92" s="742"/>
      <c r="DA92" s="657"/>
      <c r="DB92" s="658">
        <f>SUBTOTAL(9,DB93:DB103)</f>
        <v>111966000</v>
      </c>
      <c r="DC92" s="657"/>
      <c r="DD92" s="658">
        <f>SUBTOTAL(9,DD93:DD103)</f>
        <v>79950300</v>
      </c>
      <c r="DE92" s="657"/>
      <c r="DF92" s="658">
        <f>SUBTOTAL(9,DF93:DF103)</f>
        <v>0</v>
      </c>
      <c r="DG92" s="657"/>
      <c r="DH92" s="658">
        <f>SUBTOTAL(9,DH93:DH103)</f>
        <v>0</v>
      </c>
      <c r="DI92" s="658">
        <f t="shared" si="110"/>
        <v>0</v>
      </c>
      <c r="DJ92" s="658">
        <f>SUBTOTAL(9,DJ93:DJ103)</f>
        <v>191916300</v>
      </c>
      <c r="DK92" s="657"/>
      <c r="DL92" s="658">
        <f>SUBTOTAL(9,DL93:DL103)</f>
        <v>29385340.372762498</v>
      </c>
      <c r="DM92" s="658">
        <f t="shared" si="112"/>
        <v>0</v>
      </c>
      <c r="DN92" s="658">
        <f>SUBTOTAL(9,DN93:DN103)</f>
        <v>221301640.37276247</v>
      </c>
      <c r="DO92" s="658">
        <f>SUBTOTAL(9,DO93:DO103)</f>
        <v>221301640.3727625</v>
      </c>
      <c r="DP92" s="658">
        <f>SUBTOTAL(9,DP93:DP103)</f>
        <v>0</v>
      </c>
      <c r="DQ92" s="657"/>
      <c r="DR92" s="658">
        <f>SUBTOTAL(9,DR93:DR103)</f>
        <v>0</v>
      </c>
      <c r="DS92" s="659"/>
      <c r="DU92" s="667"/>
      <c r="DV92" s="668">
        <f>SUBTOTAL(9,DV93:DV103)</f>
        <v>174075400</v>
      </c>
      <c r="DW92" s="667"/>
      <c r="DX92" s="668">
        <f>SUBTOTAL(9,DX93:DX103)</f>
        <v>63060799.999999993</v>
      </c>
      <c r="DY92" s="667"/>
      <c r="DZ92" s="668">
        <f>SUBTOTAL(9,DZ93:DZ103)</f>
        <v>0</v>
      </c>
      <c r="EA92" s="667"/>
      <c r="EB92" s="668">
        <f>SUBTOTAL(9,EB93:EB103)</f>
        <v>0</v>
      </c>
      <c r="EC92" s="668">
        <f t="shared" si="113"/>
        <v>0</v>
      </c>
      <c r="ED92" s="668">
        <f>SUBTOTAL(9,ED93:ED103)</f>
        <v>237136199.99999997</v>
      </c>
      <c r="EE92" s="667"/>
      <c r="EF92" s="668">
        <f>SUBTOTAL(9,EF93:EF103)</f>
        <v>32566077.356199991</v>
      </c>
      <c r="EG92" s="668">
        <f t="shared" si="115"/>
        <v>0</v>
      </c>
      <c r="EH92" s="668">
        <f>SUBTOTAL(9,EH93:EH103)</f>
        <v>269702277.35619998</v>
      </c>
      <c r="EI92" s="668">
        <f>SUBTOTAL(9,EI93:EI103)</f>
        <v>269702277.35619998</v>
      </c>
      <c r="EJ92" s="668">
        <f>SUBTOTAL(9,EJ93:EJ103)</f>
        <v>0</v>
      </c>
      <c r="EK92" s="667"/>
      <c r="EL92" s="668">
        <f>SUBTOTAL(9,EL93:EL103)</f>
        <v>0</v>
      </c>
      <c r="EM92" s="669"/>
      <c r="EO92" s="667"/>
      <c r="EP92" s="668">
        <f>SUBTOTAL(9,EP93:EP103)</f>
        <v>228443899.99999997</v>
      </c>
      <c r="EQ92" s="667"/>
      <c r="ER92" s="668">
        <f>SUBTOTAL(9,ER93:ER103)</f>
        <v>90886499.999999985</v>
      </c>
      <c r="ES92" s="667"/>
      <c r="ET92" s="668">
        <f>SUBTOTAL(9,ET93:ET103)</f>
        <v>0</v>
      </c>
      <c r="EU92" s="667"/>
      <c r="EV92" s="668">
        <f>SUBTOTAL(9,EV93:EV103)</f>
        <v>44559550</v>
      </c>
      <c r="EW92" s="668">
        <f t="shared" si="116"/>
        <v>0</v>
      </c>
      <c r="EX92" s="668">
        <f>SUBTOTAL(9,EX93:EX103)</f>
        <v>363889950</v>
      </c>
      <c r="EY92" s="667"/>
      <c r="EZ92" s="668">
        <f>SUBTOTAL(9,EZ93:EZ103)</f>
        <v>48336650.045937493</v>
      </c>
      <c r="FA92" s="668">
        <f t="shared" si="118"/>
        <v>0</v>
      </c>
      <c r="FB92" s="668">
        <f>SUBTOTAL(9,FB93:FB103)</f>
        <v>412226600.04593748</v>
      </c>
      <c r="FC92" s="668">
        <f>SUBTOTAL(9,FC93:FC103)</f>
        <v>412226600.04593748</v>
      </c>
      <c r="FD92" s="668">
        <f>SUBTOTAL(9,FD93:FD103)</f>
        <v>0</v>
      </c>
      <c r="FE92" s="667"/>
      <c r="FF92" s="668">
        <f>SUBTOTAL(9,FF93:FF103)</f>
        <v>0</v>
      </c>
      <c r="FG92" s="670"/>
      <c r="FI92" s="657"/>
      <c r="FJ92" s="658">
        <f>SUBTOTAL(9,FJ93:FJ103)</f>
        <v>156196650.5</v>
      </c>
      <c r="FK92" s="657"/>
      <c r="FL92" s="658">
        <f>SUBTOTAL(9,FL93:FL103)</f>
        <v>75479459.5</v>
      </c>
      <c r="FM92" s="657"/>
      <c r="FN92" s="658">
        <f>SUBTOTAL(9,FN93:FN103)</f>
        <v>7508140.5</v>
      </c>
      <c r="FO92" s="657"/>
      <c r="FP92" s="658">
        <f>SUBTOTAL(9,FP93:FP103)</f>
        <v>8767436</v>
      </c>
      <c r="FQ92" s="658">
        <f t="shared" si="119"/>
        <v>0</v>
      </c>
      <c r="FR92" s="658">
        <f>SUBTOTAL(9,FR93:FR103)</f>
        <v>247951686.49999997</v>
      </c>
      <c r="FS92" s="657">
        <f t="shared" si="120"/>
        <v>0</v>
      </c>
      <c r="FT92" s="658">
        <f>SUBTOTAL(9,FT93:FT103)</f>
        <v>19829794.303711716</v>
      </c>
      <c r="FU92" s="658">
        <f t="shared" si="121"/>
        <v>0</v>
      </c>
      <c r="FV92" s="658">
        <f>SUBTOTAL(9,FV93:FV103)</f>
        <v>267781480.80371168</v>
      </c>
      <c r="FW92" s="658">
        <f>SUBTOTAL(9,FW93:FW103)</f>
        <v>267781480.80371174</v>
      </c>
      <c r="FX92" s="658">
        <f>SUBTOTAL(9,FX93:FX103)</f>
        <v>0</v>
      </c>
      <c r="FY92" s="657"/>
      <c r="FZ92" s="658">
        <f>SUBTOTAL(9,FZ93:FZ103)</f>
        <v>0</v>
      </c>
      <c r="GA92" s="670"/>
      <c r="GC92" s="657"/>
      <c r="GD92" s="658">
        <f>SUBTOTAL(9,GD93:GD103)</f>
        <v>270951500</v>
      </c>
      <c r="GE92" s="657"/>
      <c r="GF92" s="658">
        <f>SUBTOTAL(9,GF93:GF103)</f>
        <v>186182499.99999997</v>
      </c>
      <c r="GG92" s="657"/>
      <c r="GH92" s="658">
        <f>SUBTOTAL(9,GH93:GH103)</f>
        <v>0</v>
      </c>
      <c r="GI92" s="657"/>
      <c r="GJ92" s="658">
        <f>SUBTOTAL(9,GJ93:GJ103)</f>
        <v>0</v>
      </c>
      <c r="GK92" s="658">
        <f t="shared" si="122"/>
        <v>0</v>
      </c>
      <c r="GL92" s="658">
        <f>SUBTOTAL(9,GL93:GL103)</f>
        <v>457133999.99999994</v>
      </c>
      <c r="GM92" s="657"/>
      <c r="GN92" s="658">
        <f>SUBTOTAL(9,GN93:GN103)</f>
        <v>69548496.958437487</v>
      </c>
      <c r="GO92" s="658">
        <f t="shared" si="124"/>
        <v>0</v>
      </c>
      <c r="GP92" s="658">
        <f>SUBTOTAL(9,GP93:GP103)</f>
        <v>526682496.95843744</v>
      </c>
      <c r="GQ92" s="658">
        <f>SUBTOTAL(9,GQ93:GQ103)</f>
        <v>526682496.9584375</v>
      </c>
      <c r="GR92" s="658">
        <f>SUBTOTAL(9,GR93:GR103)</f>
        <v>0</v>
      </c>
      <c r="GS92" s="657"/>
      <c r="GT92" s="658">
        <f>SUBTOTAL(9,GT93:GT103)</f>
        <v>0</v>
      </c>
      <c r="GU92" s="670"/>
      <c r="GW92" s="657"/>
      <c r="GX92" s="658">
        <f>SUBTOTAL(9,GX93:GX103)</f>
        <v>111966000</v>
      </c>
      <c r="GY92" s="657"/>
      <c r="GZ92" s="658">
        <f>SUBTOTAL(9,GZ93:GZ103)</f>
        <v>79950300</v>
      </c>
      <c r="HA92" s="657"/>
      <c r="HB92" s="658">
        <f>SUBTOTAL(9,HB93:HB103)</f>
        <v>0</v>
      </c>
      <c r="HC92" s="657"/>
      <c r="HD92" s="658">
        <f>SUBTOTAL(9,HD93:HD103)</f>
        <v>0</v>
      </c>
      <c r="HE92" s="658">
        <f t="shared" si="125"/>
        <v>0</v>
      </c>
      <c r="HF92" s="658">
        <f>SUBTOTAL(9,HF93:HF103)</f>
        <v>191916300</v>
      </c>
      <c r="HG92" s="657"/>
      <c r="HH92" s="658">
        <f>SUBTOTAL(9,HH93:HH103)</f>
        <v>29385340.372762498</v>
      </c>
      <c r="HI92" s="658">
        <f t="shared" si="127"/>
        <v>0</v>
      </c>
      <c r="HJ92" s="658">
        <f>SUBTOTAL(9,HJ93:HJ103)</f>
        <v>221301640.37276247</v>
      </c>
      <c r="HK92" s="658">
        <f>SUBTOTAL(9,HK93:HK103)</f>
        <v>221301640.3727625</v>
      </c>
      <c r="HL92" s="658">
        <f>SUBTOTAL(9,HL93:HL103)</f>
        <v>0</v>
      </c>
      <c r="HM92" s="657"/>
      <c r="HN92" s="658">
        <f>SUBTOTAL(9,HN93:HN103)</f>
        <v>0</v>
      </c>
      <c r="HO92" s="659"/>
      <c r="HQ92" s="671"/>
      <c r="HR92" s="672">
        <f>SUBTOTAL(9,HR93:HR103)</f>
        <v>0</v>
      </c>
      <c r="HS92" s="671"/>
      <c r="HT92" s="672">
        <f>SUBTOTAL(9,HT93:HT103)</f>
        <v>0</v>
      </c>
      <c r="HU92" s="671"/>
      <c r="HV92" s="672">
        <f>SUBTOTAL(9,HV93:HV103)</f>
        <v>0</v>
      </c>
      <c r="HW92" s="671"/>
      <c r="HX92" s="672">
        <f>SUBTOTAL(9,HX93:HX103)</f>
        <v>0</v>
      </c>
      <c r="HY92" s="673">
        <f t="shared" si="128"/>
        <v>0</v>
      </c>
      <c r="HZ92" s="672">
        <f>SUBTOTAL(9,HZ93:HZ103)</f>
        <v>0</v>
      </c>
      <c r="IA92" s="671"/>
      <c r="IB92" s="672">
        <f>SUBTOTAL(9,IB93:IB103)</f>
        <v>0</v>
      </c>
      <c r="IC92" s="673">
        <f t="shared" si="129"/>
        <v>0</v>
      </c>
      <c r="ID92" s="672">
        <f>SUBTOTAL(9,ID93:ID103)</f>
        <v>0</v>
      </c>
      <c r="IE92" s="672">
        <f>SUBTOTAL(9,IE93:IE103)</f>
        <v>0</v>
      </c>
      <c r="IF92" s="672">
        <f>SUBTOTAL(9,IF93:IF103)</f>
        <v>0</v>
      </c>
      <c r="IG92" s="671"/>
      <c r="IH92" s="672">
        <f>SUBTOTAL(9,IH93:IH103)</f>
        <v>0</v>
      </c>
      <c r="II92" s="670"/>
      <c r="IK92" s="671"/>
      <c r="IL92" s="672">
        <f>SUBTOTAL(9,IL93:IL103)</f>
        <v>0</v>
      </c>
      <c r="IM92" s="671"/>
      <c r="IN92" s="672">
        <f>SUBTOTAL(9,IN93:IN103)</f>
        <v>0</v>
      </c>
      <c r="IO92" s="671"/>
      <c r="IP92" s="672">
        <f>SUBTOTAL(9,IP93:IP103)</f>
        <v>0</v>
      </c>
      <c r="IQ92" s="671"/>
      <c r="IR92" s="672">
        <f>SUBTOTAL(9,IR93:IR103)</f>
        <v>0</v>
      </c>
      <c r="IS92" s="673">
        <f t="shared" si="130"/>
        <v>0</v>
      </c>
      <c r="IT92" s="672">
        <f>SUBTOTAL(9,IT93:IT103)</f>
        <v>0</v>
      </c>
      <c r="IU92" s="671"/>
      <c r="IV92" s="672">
        <f>SUBTOTAL(9,IV93:IV103)</f>
        <v>0</v>
      </c>
      <c r="IW92" s="673">
        <f t="shared" si="131"/>
        <v>0</v>
      </c>
      <c r="IX92" s="672">
        <f>SUBTOTAL(9,IX93:IX103)</f>
        <v>0</v>
      </c>
      <c r="IY92" s="672">
        <f>SUBTOTAL(9,IY93:IY103)</f>
        <v>0</v>
      </c>
      <c r="IZ92" s="672">
        <f>SUBTOTAL(9,IZ93:IZ103)</f>
        <v>0</v>
      </c>
      <c r="JA92" s="671"/>
      <c r="JB92" s="672">
        <f>SUBTOTAL(9,JB93:JB103)</f>
        <v>0</v>
      </c>
      <c r="JC92" s="670"/>
      <c r="JE92" s="671"/>
      <c r="JF92" s="672">
        <f>SUBTOTAL(9,JF93:JF103)</f>
        <v>0</v>
      </c>
      <c r="JG92" s="671"/>
      <c r="JH92" s="672">
        <f>SUBTOTAL(9,JH93:JH103)</f>
        <v>0</v>
      </c>
      <c r="JI92" s="671"/>
      <c r="JJ92" s="672">
        <f>SUBTOTAL(9,JJ93:JJ103)</f>
        <v>0</v>
      </c>
      <c r="JK92" s="671"/>
      <c r="JL92" s="672">
        <f>SUBTOTAL(9,JL93:JL103)</f>
        <v>0</v>
      </c>
      <c r="JM92" s="673">
        <f t="shared" si="132"/>
        <v>0</v>
      </c>
      <c r="JN92" s="672">
        <f>SUBTOTAL(9,JN93:JN103)</f>
        <v>0</v>
      </c>
      <c r="JO92" s="671"/>
      <c r="JP92" s="672">
        <f>SUBTOTAL(9,JP93:JP103)</f>
        <v>0</v>
      </c>
      <c r="JQ92" s="673">
        <f t="shared" si="133"/>
        <v>0</v>
      </c>
      <c r="JR92" s="672">
        <f>SUBTOTAL(9,JR93:JR103)</f>
        <v>0</v>
      </c>
      <c r="JS92" s="672">
        <f>SUBTOTAL(9,JS93:JS103)</f>
        <v>0</v>
      </c>
      <c r="JT92" s="672">
        <f>SUBTOTAL(9,JT93:JT103)</f>
        <v>0</v>
      </c>
      <c r="JU92" s="671"/>
      <c r="JV92" s="672">
        <f>SUBTOTAL(9,JV93:JV103)</f>
        <v>0</v>
      </c>
      <c r="JW92" s="670"/>
      <c r="JY92" s="671"/>
      <c r="JZ92" s="672">
        <f>SUBTOTAL(9,JZ93:JZ103)</f>
        <v>0</v>
      </c>
      <c r="KA92" s="671"/>
      <c r="KB92" s="672">
        <f>SUBTOTAL(9,KB93:KB103)</f>
        <v>0</v>
      </c>
      <c r="KC92" s="671"/>
      <c r="KD92" s="672">
        <f>SUBTOTAL(9,KD93:KD103)</f>
        <v>0</v>
      </c>
      <c r="KE92" s="671"/>
      <c r="KF92" s="672">
        <f>SUBTOTAL(9,KF93:KF103)</f>
        <v>0</v>
      </c>
      <c r="KG92" s="673">
        <f t="shared" si="134"/>
        <v>0</v>
      </c>
      <c r="KH92" s="672">
        <f>SUBTOTAL(9,KH93:KH103)</f>
        <v>0</v>
      </c>
      <c r="KI92" s="671"/>
      <c r="KJ92" s="672">
        <f>SUBTOTAL(9,KJ93:KJ103)</f>
        <v>0</v>
      </c>
      <c r="KK92" s="673">
        <f t="shared" si="135"/>
        <v>0</v>
      </c>
      <c r="KL92" s="672">
        <f>SUBTOTAL(9,KL93:KL103)</f>
        <v>0</v>
      </c>
      <c r="KM92" s="672">
        <f>SUBTOTAL(9,KM93:KM103)</f>
        <v>0</v>
      </c>
      <c r="KN92" s="672">
        <f>SUBTOTAL(9,KN93:KN103)</f>
        <v>0</v>
      </c>
      <c r="KO92" s="671"/>
      <c r="KP92" s="672">
        <f>SUBTOTAL(9,KP93:KP103)</f>
        <v>0</v>
      </c>
      <c r="KQ92" s="670"/>
      <c r="KS92" s="671"/>
      <c r="KT92" s="672">
        <f>SUBTOTAL(9,KT93:KT103)</f>
        <v>0</v>
      </c>
      <c r="KU92" s="671"/>
      <c r="KV92" s="672">
        <f>SUBTOTAL(9,KV93:KV103)</f>
        <v>0</v>
      </c>
      <c r="KW92" s="671"/>
      <c r="KX92" s="672">
        <f>SUBTOTAL(9,KX93:KX103)</f>
        <v>0</v>
      </c>
      <c r="KY92" s="671"/>
      <c r="KZ92" s="672">
        <f>SUBTOTAL(9,KZ93:KZ103)</f>
        <v>0</v>
      </c>
      <c r="LA92" s="673">
        <f t="shared" si="136"/>
        <v>0</v>
      </c>
      <c r="LB92" s="672">
        <f>SUBTOTAL(9,LB93:LB103)</f>
        <v>0</v>
      </c>
      <c r="LC92" s="671"/>
      <c r="LD92" s="672">
        <f>SUBTOTAL(9,LD93:LD103)</f>
        <v>0</v>
      </c>
      <c r="LE92" s="673">
        <f t="shared" si="137"/>
        <v>0</v>
      </c>
      <c r="LF92" s="672">
        <f>SUBTOTAL(9,LF93:LF103)</f>
        <v>0</v>
      </c>
      <c r="LG92" s="672">
        <f>SUBTOTAL(9,LG93:LG103)</f>
        <v>0</v>
      </c>
      <c r="LH92" s="672">
        <f>SUBTOTAL(9,LH93:LH103)</f>
        <v>0</v>
      </c>
      <c r="LI92" s="671"/>
      <c r="LJ92" s="672">
        <f>SUBTOTAL(9,LJ93:LJ103)</f>
        <v>0</v>
      </c>
      <c r="LK92" s="670"/>
      <c r="LM92" s="671"/>
      <c r="LN92" s="672">
        <f>SUBTOTAL(9,LN93:LN103)</f>
        <v>0</v>
      </c>
      <c r="LO92" s="671"/>
      <c r="LP92" s="672">
        <f>SUBTOTAL(9,LP93:LP103)</f>
        <v>0</v>
      </c>
      <c r="LQ92" s="671"/>
      <c r="LR92" s="672">
        <f>SUBTOTAL(9,LR93:LR103)</f>
        <v>0</v>
      </c>
      <c r="LS92" s="671"/>
      <c r="LT92" s="672">
        <f>SUBTOTAL(9,LT93:LT103)</f>
        <v>0</v>
      </c>
      <c r="LU92" s="673">
        <f t="shared" si="138"/>
        <v>0</v>
      </c>
      <c r="LV92" s="672">
        <f>SUBTOTAL(9,LV93:LV103)</f>
        <v>0</v>
      </c>
      <c r="LW92" s="671"/>
      <c r="LX92" s="672">
        <f>SUBTOTAL(9,LX93:LX103)</f>
        <v>0</v>
      </c>
      <c r="LY92" s="673">
        <f t="shared" si="139"/>
        <v>0</v>
      </c>
      <c r="LZ92" s="672">
        <f>SUBTOTAL(9,LZ93:LZ103)</f>
        <v>0</v>
      </c>
      <c r="MA92" s="672">
        <f>SUBTOTAL(9,MA93:MA103)</f>
        <v>0</v>
      </c>
      <c r="MB92" s="672">
        <f>SUBTOTAL(9,MB93:MB103)</f>
        <v>0</v>
      </c>
      <c r="MC92" s="671"/>
      <c r="MD92" s="672">
        <f>SUBTOTAL(9,MD93:MD103)</f>
        <v>0</v>
      </c>
      <c r="ME92" s="670"/>
      <c r="MG92" s="671"/>
      <c r="MH92" s="672">
        <f>SUBTOTAL(9,MH93:MH103)</f>
        <v>0</v>
      </c>
      <c r="MI92" s="671"/>
      <c r="MJ92" s="672">
        <f>SUBTOTAL(9,MJ93:MJ103)</f>
        <v>0</v>
      </c>
      <c r="MK92" s="671"/>
      <c r="ML92" s="672">
        <f>SUBTOTAL(9,ML93:ML103)</f>
        <v>0</v>
      </c>
      <c r="MM92" s="671"/>
      <c r="MN92" s="672">
        <f>SUBTOTAL(9,MN93:MN103)</f>
        <v>0</v>
      </c>
      <c r="MO92" s="673">
        <f t="shared" si="140"/>
        <v>0</v>
      </c>
      <c r="MP92" s="672">
        <f>SUBTOTAL(9,MP93:MP103)</f>
        <v>0</v>
      </c>
      <c r="MQ92" s="671"/>
      <c r="MR92" s="672">
        <f>SUBTOTAL(9,MR93:MR103)</f>
        <v>0</v>
      </c>
      <c r="MS92" s="673">
        <f t="shared" si="141"/>
        <v>0</v>
      </c>
      <c r="MT92" s="672">
        <f>SUBTOTAL(9,MT93:MT103)</f>
        <v>0</v>
      </c>
      <c r="MU92" s="672">
        <f>SUBTOTAL(9,MU93:MU103)</f>
        <v>0</v>
      </c>
      <c r="MV92" s="672">
        <f>SUBTOTAL(9,MV93:MV103)</f>
        <v>0</v>
      </c>
      <c r="MW92" s="671"/>
      <c r="MX92" s="672">
        <f>SUBTOTAL(9,MX93:MX103)</f>
        <v>0</v>
      </c>
      <c r="MY92" s="670"/>
      <c r="NA92" s="671"/>
      <c r="NB92" s="672">
        <f>SUBTOTAL(9,NB93:NB103)</f>
        <v>0</v>
      </c>
      <c r="NC92" s="671"/>
      <c r="ND92" s="672">
        <f>SUBTOTAL(9,ND93:ND103)</f>
        <v>0</v>
      </c>
      <c r="NE92" s="671"/>
      <c r="NF92" s="672">
        <f>SUBTOTAL(9,NF93:NF103)</f>
        <v>0</v>
      </c>
      <c r="NG92" s="671"/>
      <c r="NH92" s="672">
        <f>SUBTOTAL(9,NH93:NH103)</f>
        <v>0</v>
      </c>
      <c r="NI92" s="673">
        <f t="shared" si="142"/>
        <v>0</v>
      </c>
      <c r="NJ92" s="672">
        <f>SUBTOTAL(9,NJ93:NJ103)</f>
        <v>0</v>
      </c>
      <c r="NK92" s="671"/>
      <c r="NL92" s="672">
        <f>SUBTOTAL(9,NL93:NL103)</f>
        <v>0</v>
      </c>
      <c r="NM92" s="673">
        <f t="shared" si="143"/>
        <v>0</v>
      </c>
      <c r="NN92" s="672">
        <f>SUBTOTAL(9,NN93:NN103)</f>
        <v>0</v>
      </c>
      <c r="NO92" s="672">
        <f>SUBTOTAL(9,NO93:NO103)</f>
        <v>0</v>
      </c>
      <c r="NP92" s="672">
        <f>SUBTOTAL(9,NP93:NP103)</f>
        <v>0</v>
      </c>
      <c r="NQ92" s="671"/>
      <c r="NR92" s="672">
        <f>SUBTOTAL(9,NR93:NR103)</f>
        <v>0</v>
      </c>
      <c r="NS92" s="670"/>
      <c r="NU92" s="671"/>
      <c r="NV92" s="672">
        <f>SUBTOTAL(9,NV93:NV103)</f>
        <v>0</v>
      </c>
      <c r="NW92" s="671"/>
      <c r="NX92" s="672">
        <f>SUBTOTAL(9,NX93:NX103)</f>
        <v>0</v>
      </c>
      <c r="NY92" s="671"/>
      <c r="NZ92" s="672">
        <f>SUBTOTAL(9,NZ93:NZ103)</f>
        <v>0</v>
      </c>
      <c r="OA92" s="671"/>
      <c r="OB92" s="672">
        <f>SUBTOTAL(9,OB93:OB103)</f>
        <v>0</v>
      </c>
      <c r="OC92" s="673">
        <f t="shared" si="144"/>
        <v>0</v>
      </c>
      <c r="OD92" s="672">
        <f>SUBTOTAL(9,OD93:OD103)</f>
        <v>0</v>
      </c>
      <c r="OE92" s="671"/>
      <c r="OF92" s="672">
        <f>SUBTOTAL(9,OF93:OF103)</f>
        <v>0</v>
      </c>
      <c r="OG92" s="673">
        <f t="shared" si="145"/>
        <v>0</v>
      </c>
      <c r="OH92" s="672">
        <f>SUBTOTAL(9,OH93:OH103)</f>
        <v>0</v>
      </c>
      <c r="OI92" s="672">
        <f>SUBTOTAL(9,OI93:OI103)</f>
        <v>0</v>
      </c>
      <c r="OJ92" s="672">
        <f>SUBTOTAL(9,OJ93:OJ103)</f>
        <v>0</v>
      </c>
      <c r="OK92" s="671"/>
      <c r="OL92" s="672">
        <f>SUBTOTAL(9,OL93:OL103)</f>
        <v>0</v>
      </c>
      <c r="OM92" s="670"/>
      <c r="OO92" s="671"/>
      <c r="OP92" s="672">
        <f>SUBTOTAL(9,OP93:OP103)</f>
        <v>0</v>
      </c>
      <c r="OQ92" s="671"/>
      <c r="OR92" s="672">
        <f>SUBTOTAL(9,OR93:OR103)</f>
        <v>0</v>
      </c>
      <c r="OS92" s="671"/>
      <c r="OT92" s="672">
        <f>SUBTOTAL(9,OT93:OT103)</f>
        <v>0</v>
      </c>
      <c r="OU92" s="671"/>
      <c r="OV92" s="672">
        <f>SUBTOTAL(9,OV93:OV103)</f>
        <v>0</v>
      </c>
      <c r="OW92" s="673">
        <f t="shared" si="146"/>
        <v>0</v>
      </c>
      <c r="OX92" s="672">
        <f>SUBTOTAL(9,OX93:OX103)</f>
        <v>0</v>
      </c>
      <c r="OY92" s="671"/>
      <c r="OZ92" s="672">
        <f>SUBTOTAL(9,OZ93:OZ103)</f>
        <v>0</v>
      </c>
      <c r="PA92" s="673">
        <f t="shared" si="147"/>
        <v>0</v>
      </c>
      <c r="PB92" s="672">
        <f>SUBTOTAL(9,PB93:PB103)</f>
        <v>0</v>
      </c>
      <c r="PC92" s="672">
        <f>SUBTOTAL(9,PC93:PC103)</f>
        <v>0</v>
      </c>
      <c r="PD92" s="672">
        <f>SUBTOTAL(9,PD93:PD103)</f>
        <v>0</v>
      </c>
      <c r="PE92" s="671"/>
      <c r="PF92" s="672">
        <f>SUBTOTAL(9,PF93:PF103)</f>
        <v>0</v>
      </c>
      <c r="PG92" s="670"/>
      <c r="PI92" s="671"/>
      <c r="PJ92" s="672">
        <f>SUBTOTAL(9,PJ93:PJ103)</f>
        <v>0</v>
      </c>
      <c r="PK92" s="671"/>
      <c r="PL92" s="672">
        <f>SUBTOTAL(9,PL93:PL103)</f>
        <v>0</v>
      </c>
      <c r="PM92" s="671"/>
      <c r="PN92" s="672">
        <f>SUBTOTAL(9,PN93:PN103)</f>
        <v>0</v>
      </c>
      <c r="PO92" s="671"/>
      <c r="PP92" s="672">
        <f>SUBTOTAL(9,PP93:PP103)</f>
        <v>0</v>
      </c>
      <c r="PQ92" s="673">
        <f t="shared" si="148"/>
        <v>0</v>
      </c>
      <c r="PR92" s="672">
        <f>SUBTOTAL(9,PR93:PR103)</f>
        <v>0</v>
      </c>
      <c r="PS92" s="671"/>
      <c r="PT92" s="672">
        <f>SUBTOTAL(9,PT93:PT103)</f>
        <v>0</v>
      </c>
      <c r="PU92" s="673">
        <f t="shared" si="149"/>
        <v>0</v>
      </c>
      <c r="PV92" s="672">
        <f>SUBTOTAL(9,PV93:PV103)</f>
        <v>0</v>
      </c>
      <c r="PW92" s="672">
        <f>SUBTOTAL(9,PW93:PW103)</f>
        <v>0</v>
      </c>
      <c r="PX92" s="672">
        <f>SUBTOTAL(9,PX93:PX103)</f>
        <v>0</v>
      </c>
      <c r="PY92" s="671"/>
      <c r="PZ92" s="672">
        <f>SUBTOTAL(9,PZ93:PZ103)</f>
        <v>0</v>
      </c>
      <c r="QA92" s="670"/>
      <c r="QC92" s="671"/>
      <c r="QD92" s="672">
        <f>SUBTOTAL(9,QD93:QD103)</f>
        <v>0</v>
      </c>
      <c r="QE92" s="671"/>
      <c r="QF92" s="672">
        <f>SUBTOTAL(9,QF93:QF103)</f>
        <v>0</v>
      </c>
      <c r="QG92" s="671"/>
      <c r="QH92" s="672">
        <f>SUBTOTAL(9,QH93:QH103)</f>
        <v>0</v>
      </c>
      <c r="QI92" s="671"/>
      <c r="QJ92" s="672">
        <f>SUBTOTAL(9,QJ93:QJ103)</f>
        <v>0</v>
      </c>
      <c r="QK92" s="673">
        <f t="shared" si="150"/>
        <v>0</v>
      </c>
      <c r="QL92" s="672">
        <f>SUBTOTAL(9,QL93:QL103)</f>
        <v>0</v>
      </c>
      <c r="QM92" s="671"/>
      <c r="QN92" s="672">
        <f>SUBTOTAL(9,QN93:QN103)</f>
        <v>0</v>
      </c>
      <c r="QO92" s="673">
        <f t="shared" si="151"/>
        <v>0</v>
      </c>
      <c r="QP92" s="672">
        <f>SUBTOTAL(9,QP93:QP103)</f>
        <v>0</v>
      </c>
      <c r="QQ92" s="672">
        <f>SUBTOTAL(9,QQ93:QQ103)</f>
        <v>0</v>
      </c>
      <c r="QR92" s="672">
        <f>SUBTOTAL(9,QR93:QR103)</f>
        <v>0</v>
      </c>
      <c r="QS92" s="671"/>
      <c r="QT92" s="672">
        <f>SUBTOTAL(9,QT93:QT103)</f>
        <v>0</v>
      </c>
      <c r="QU92" s="670"/>
      <c r="RA92" s="785">
        <f t="shared" si="838"/>
        <v>0</v>
      </c>
      <c r="RB92" s="785" t="e">
        <f t="shared" si="839"/>
        <v>#REF!</v>
      </c>
      <c r="RC92" s="677">
        <f t="shared" si="840"/>
        <v>0</v>
      </c>
      <c r="RD92" s="677">
        <f t="shared" si="840"/>
        <v>0</v>
      </c>
      <c r="RE92" s="677">
        <f t="shared" si="840"/>
        <v>0</v>
      </c>
      <c r="RF92" s="677">
        <f t="shared" si="840"/>
        <v>0</v>
      </c>
      <c r="RG92" s="677">
        <f t="shared" si="840"/>
        <v>0</v>
      </c>
      <c r="RH92" s="677">
        <f t="shared" si="840"/>
        <v>0</v>
      </c>
      <c r="RI92" s="677">
        <f t="shared" si="840"/>
        <v>0</v>
      </c>
      <c r="RJ92" s="677">
        <f t="shared" si="840"/>
        <v>0</v>
      </c>
      <c r="RK92" s="677" t="e">
        <f>#REF!</f>
        <v>#REF!</v>
      </c>
      <c r="RL92" s="677" t="e">
        <f>#REF!</f>
        <v>#REF!</v>
      </c>
      <c r="RM92" s="677">
        <f t="shared" si="841"/>
        <v>0</v>
      </c>
      <c r="RN92" s="677">
        <f t="shared" si="841"/>
        <v>0</v>
      </c>
      <c r="RO92" s="677">
        <f t="shared" si="841"/>
        <v>0</v>
      </c>
      <c r="RP92" s="677">
        <f t="shared" si="841"/>
        <v>0</v>
      </c>
      <c r="RQ92" s="677">
        <f t="shared" si="841"/>
        <v>0</v>
      </c>
      <c r="RR92" s="677">
        <f t="shared" si="841"/>
        <v>0</v>
      </c>
      <c r="RS92" s="677">
        <f t="shared" si="841"/>
        <v>0</v>
      </c>
      <c r="RT92" s="677">
        <f t="shared" si="841"/>
        <v>0</v>
      </c>
      <c r="RV92" s="675">
        <f t="shared" si="842"/>
        <v>0</v>
      </c>
      <c r="RW92" s="675">
        <f t="shared" si="843"/>
        <v>0</v>
      </c>
      <c r="RX92" s="675">
        <f t="shared" si="844"/>
        <v>0</v>
      </c>
      <c r="RY92" s="675">
        <f t="shared" si="845"/>
        <v>0</v>
      </c>
      <c r="RZ92" s="675">
        <f t="shared" si="846"/>
        <v>0</v>
      </c>
      <c r="SA92" s="675">
        <f t="shared" si="847"/>
        <v>0</v>
      </c>
      <c r="SB92" s="675">
        <f t="shared" si="848"/>
        <v>0</v>
      </c>
      <c r="SC92" s="675">
        <f t="shared" si="849"/>
        <v>0</v>
      </c>
      <c r="SD92" s="675" t="e">
        <f xml:space="preserve"> SUMIF(#REF!,$SD$8,#REF!)</f>
        <v>#REF!</v>
      </c>
      <c r="SE92" s="675" t="e">
        <f xml:space="preserve"> SUMIF(#REF!,$SE$8,#REF!)</f>
        <v>#REF!</v>
      </c>
      <c r="SG92" s="675">
        <f t="shared" si="850"/>
        <v>0</v>
      </c>
      <c r="SH92" s="675">
        <f t="shared" si="850"/>
        <v>0</v>
      </c>
      <c r="SI92" s="675">
        <f t="shared" si="850"/>
        <v>0</v>
      </c>
      <c r="SJ92" s="675">
        <f t="shared" si="850"/>
        <v>0</v>
      </c>
      <c r="SK92" s="675">
        <f t="shared" si="850"/>
        <v>0</v>
      </c>
      <c r="SL92" s="675">
        <f t="shared" si="850"/>
        <v>0</v>
      </c>
      <c r="SM92" s="675">
        <f t="shared" si="850"/>
        <v>0</v>
      </c>
      <c r="SN92" s="675">
        <f t="shared" si="850"/>
        <v>0</v>
      </c>
      <c r="SO92" s="675" t="e">
        <f t="shared" si="850"/>
        <v>#REF!</v>
      </c>
      <c r="SP92" s="675" t="e">
        <f t="shared" si="850"/>
        <v>#REF!</v>
      </c>
      <c r="SQ92" s="675">
        <f t="shared" si="850"/>
        <v>0</v>
      </c>
      <c r="SR92" s="675">
        <f t="shared" si="850"/>
        <v>0</v>
      </c>
      <c r="SS92" s="675">
        <f t="shared" si="850"/>
        <v>0</v>
      </c>
      <c r="ST92" s="675">
        <f t="shared" si="850"/>
        <v>0</v>
      </c>
      <c r="SU92" s="675">
        <f t="shared" si="850"/>
        <v>0</v>
      </c>
      <c r="SV92" s="675">
        <f t="shared" si="850"/>
        <v>0</v>
      </c>
      <c r="SW92" s="675">
        <f t="shared" si="851"/>
        <v>0</v>
      </c>
      <c r="SX92" s="675">
        <f t="shared" si="851"/>
        <v>0</v>
      </c>
      <c r="SY92" s="675" t="e">
        <f>#REF!*$AP92</f>
        <v>#REF!</v>
      </c>
      <c r="SZ92" s="675" t="e">
        <f>#REF!*$AP92</f>
        <v>#REF!</v>
      </c>
      <c r="TA92" s="675" t="e">
        <f>#REF!*$AP92</f>
        <v>#REF!</v>
      </c>
      <c r="TB92" s="675" t="e">
        <f>#REF!*$AP92</f>
        <v>#REF!</v>
      </c>
      <c r="TC92" s="675" t="e">
        <f>#REF!*$AP92</f>
        <v>#REF!</v>
      </c>
      <c r="TE92" s="675">
        <f t="shared" si="152"/>
        <v>0</v>
      </c>
      <c r="TF92" s="675">
        <f t="shared" si="153"/>
        <v>0</v>
      </c>
      <c r="TG92" s="675">
        <f t="shared" si="154"/>
        <v>0</v>
      </c>
      <c r="TH92" s="675">
        <f t="shared" si="155"/>
        <v>0</v>
      </c>
      <c r="TI92" s="675">
        <f t="shared" si="156"/>
        <v>0</v>
      </c>
      <c r="TJ92" s="675">
        <f t="shared" si="157"/>
        <v>0</v>
      </c>
      <c r="TK92" s="675">
        <f t="shared" si="158"/>
        <v>0</v>
      </c>
      <c r="TL92" s="675">
        <f t="shared" si="159"/>
        <v>0</v>
      </c>
      <c r="TM92" s="675">
        <f t="shared" si="160"/>
        <v>0</v>
      </c>
      <c r="TN92" s="676">
        <f t="shared" si="161"/>
        <v>0</v>
      </c>
      <c r="TP92" s="675">
        <f>IFERROR(SG92*(1+LEVEL_2!#REF!),0)</f>
        <v>0</v>
      </c>
      <c r="TQ92" s="675">
        <f>IFERROR(SH92*(1+LEVEL_2!#REF!),0)</f>
        <v>0</v>
      </c>
      <c r="TR92" s="675">
        <f>IFERROR(SI92*(1+LEVEL_2!#REF!),0)</f>
        <v>0</v>
      </c>
      <c r="TS92" s="675">
        <f>IFERROR(SJ92*(1+LEVEL_2!#REF!),0)</f>
        <v>0</v>
      </c>
      <c r="TT92" s="675">
        <f>IFERROR(SK92*(1+LEVEL_2!#REF!),0)</f>
        <v>0</v>
      </c>
      <c r="TU92" s="675">
        <f>IFERROR(SL92*(1+LEVEL_2!#REF!),0)</f>
        <v>0</v>
      </c>
      <c r="TV92" s="675">
        <f>IFERROR(SM92*(1+LEVEL_2!#REF!),0)</f>
        <v>0</v>
      </c>
      <c r="TW92" s="675">
        <f>IFERROR(SN92*(1+LEVEL_2!#REF!),0)</f>
        <v>0</v>
      </c>
      <c r="TX92" s="675">
        <f>IFERROR(SO92*(1+LEVEL_2!#REF!),0)</f>
        <v>0</v>
      </c>
      <c r="TY92" s="675">
        <f>IFERROR(SP92*(1+LEVEL_2!#REF!),0)</f>
        <v>0</v>
      </c>
      <c r="TZ92" s="675">
        <f>IFERROR(SQ92*(1+LEVEL_2!#REF!),0)</f>
        <v>0</v>
      </c>
      <c r="UA92" s="675">
        <f>IFERROR(SR92*(1+LEVEL_2!#REF!),0)</f>
        <v>0</v>
      </c>
      <c r="UB92" s="675">
        <f>IFERROR(SS92*(1+LEVEL_2!#REF!),0)</f>
        <v>0</v>
      </c>
      <c r="UC92" s="675">
        <f>IFERROR(ST92*(1+LEVEL_2!#REF!),0)</f>
        <v>0</v>
      </c>
      <c r="UD92" s="675">
        <f>IFERROR(SU92*(1+LEVEL_2!#REF!),0)</f>
        <v>0</v>
      </c>
      <c r="UE92" s="675">
        <f>IFERROR(SV92*(1+LEVEL_2!#REF!),0)</f>
        <v>0</v>
      </c>
      <c r="UF92" s="675">
        <f>IFERROR(SW92*(1+LEVEL_2!#REF!),0)</f>
        <v>0</v>
      </c>
      <c r="UG92" s="675">
        <f>IFERROR(SX92*(1+LEVEL_2!#REF!),0)</f>
        <v>0</v>
      </c>
      <c r="UH92" s="675">
        <f>IFERROR(SY92*(1+LEVEL_2!#REF!),0)</f>
        <v>0</v>
      </c>
      <c r="UI92" s="675">
        <f>IFERROR(SZ92*(1+LEVEL_2!#REF!),0)</f>
        <v>0</v>
      </c>
      <c r="UJ92" s="675">
        <f>IFERROR(TA92*(1+LEVEL_2!#REF!),0)</f>
        <v>0</v>
      </c>
      <c r="UK92" s="675">
        <f>IFERROR(TB92*(1+LEVEL_2!#REF!),0)</f>
        <v>0</v>
      </c>
      <c r="UL92" s="675">
        <f>IFERROR(TC92*(1+LEVEL_2!#REF!),0)</f>
        <v>0</v>
      </c>
      <c r="UN92" s="675">
        <f t="shared" si="162"/>
        <v>0</v>
      </c>
      <c r="UO92" s="675">
        <f t="shared" si="163"/>
        <v>0</v>
      </c>
      <c r="UP92" s="675">
        <f t="shared" si="164"/>
        <v>0</v>
      </c>
      <c r="UQ92" s="675">
        <f t="shared" si="165"/>
        <v>0</v>
      </c>
      <c r="UR92" s="675">
        <f t="shared" si="166"/>
        <v>0</v>
      </c>
      <c r="US92" s="675">
        <f t="shared" si="167"/>
        <v>0</v>
      </c>
      <c r="UT92" s="675">
        <f t="shared" si="168"/>
        <v>0</v>
      </c>
      <c r="UU92" s="675">
        <f t="shared" si="169"/>
        <v>0</v>
      </c>
      <c r="UV92" s="675">
        <f t="shared" si="170"/>
        <v>0</v>
      </c>
      <c r="UW92" s="676">
        <f t="shared" si="171"/>
        <v>0</v>
      </c>
    </row>
    <row r="93" spans="1:569" s="645" customFormat="1" ht="20.100000000000001" customHeight="1">
      <c r="A93" s="677"/>
      <c r="B93" s="677" t="s">
        <v>124</v>
      </c>
      <c r="C93" s="764" t="s">
        <v>556</v>
      </c>
      <c r="D93" s="764"/>
      <c r="E93" s="792" t="s">
        <v>557</v>
      </c>
      <c r="F93" s="826" t="s">
        <v>558</v>
      </c>
      <c r="G93" s="786" t="s">
        <v>559</v>
      </c>
      <c r="H93" s="794" t="s">
        <v>365</v>
      </c>
      <c r="I93" s="789">
        <f>Rev.1_Base!G133+Rev.1_Base!G143</f>
        <v>4725.0999999999995</v>
      </c>
      <c r="J93" s="789">
        <f>Rev.1_Base!H133+Rev.1_Base!H143</f>
        <v>2802.7</v>
      </c>
      <c r="K93" s="789">
        <f>Rev.1_Base!J133+Rev.1_Base!J143</f>
        <v>2463.1999999999998</v>
      </c>
      <c r="L93" s="789">
        <f>Rev.1_Base!K133</f>
        <v>415.79999999999995</v>
      </c>
      <c r="M93" s="770"/>
      <c r="N93" s="771">
        <f t="shared" si="393"/>
        <v>4725.1000000000004</v>
      </c>
      <c r="O93" s="772">
        <f t="shared" si="394"/>
        <v>0</v>
      </c>
      <c r="Q93" s="789">
        <f>Rev.1_Base!M133+Rev.1_Base!M143</f>
        <v>1922.4</v>
      </c>
      <c r="R93" s="795">
        <f>Rev.1_Base!O133+Rev.1_Base!O143</f>
        <v>540.79999999999995</v>
      </c>
      <c r="S93" s="795">
        <f>Rev.1_Base!Q133+Rev.1_Base!Q143</f>
        <v>801.90000000000009</v>
      </c>
      <c r="T93" s="795">
        <f>Rev.1_Base!S133+Rev.1_Base!S143</f>
        <v>1460</v>
      </c>
      <c r="U93" s="795">
        <f>Rev.1_Base!U133+Rev.1_Base!U143</f>
        <v>0</v>
      </c>
      <c r="V93" s="795">
        <f>Rev.1_Base!W133+Rev.1_Base!W143</f>
        <v>0</v>
      </c>
      <c r="W93" s="795">
        <f>Rev.1_Base!Y133+Rev.1_Base!Y143</f>
        <v>0</v>
      </c>
      <c r="X93" s="795">
        <f>Rev.1_Base!AA133+Rev.1_Base!AA143</f>
        <v>0</v>
      </c>
      <c r="Y93" s="690"/>
      <c r="Z93" s="690"/>
      <c r="AA93" s="690"/>
      <c r="AB93" s="690"/>
      <c r="AC93" s="690"/>
      <c r="AD93" s="690"/>
      <c r="AE93" s="690"/>
      <c r="AF93" s="691"/>
      <c r="AH93" s="774">
        <f t="shared" ref="AH93:AH102" si="872">DA93</f>
        <v>12000</v>
      </c>
      <c r="AI93" s="775">
        <f t="shared" ref="AI93:AI103" si="873">IFERROR(AH93*$I93, 0)</f>
        <v>56701199.999999993</v>
      </c>
      <c r="AJ93" s="774">
        <f t="shared" ref="AJ93:AJ102" si="874">DC93</f>
        <v>13000</v>
      </c>
      <c r="AK93" s="775">
        <f t="shared" ref="AK93:AK103" si="875">IFERROR(AJ93*$I93, 0)</f>
        <v>61426299.999999993</v>
      </c>
      <c r="AL93" s="774">
        <f t="shared" ref="AL93:AL102" si="876">DE93</f>
        <v>0</v>
      </c>
      <c r="AM93" s="775">
        <f t="shared" ref="AM93:AM103" si="877">IFERROR(AL93*$I93, 0)</f>
        <v>0</v>
      </c>
      <c r="AN93" s="774">
        <f t="shared" ref="AN93:AN102" si="878">DG93</f>
        <v>0</v>
      </c>
      <c r="AO93" s="775">
        <f t="shared" ref="AO93:AO103" si="879">IFERROR(AN93*$I93, 0)</f>
        <v>0</v>
      </c>
      <c r="AP93" s="693">
        <f t="shared" si="99"/>
        <v>25000</v>
      </c>
      <c r="AQ93" s="775">
        <f t="shared" ref="AQ93:AQ103" si="880">IFERROR(AP93*$I93, 0)</f>
        <v>118127499.99999999</v>
      </c>
      <c r="AR93" s="774">
        <f t="shared" ref="AR93:AR102" si="881">DK93</f>
        <v>4098.738875</v>
      </c>
      <c r="AS93" s="775">
        <f t="shared" ref="AS93:AS103" si="882">IFERROR(AR93*$I93, 0)</f>
        <v>19366951.058262497</v>
      </c>
      <c r="AT93" s="776">
        <f t="shared" ref="AT93:AT103" si="883">AV93*$AT$5</f>
        <v>34918.486649999999</v>
      </c>
      <c r="AU93" s="776">
        <f t="shared" ref="AU93:AU103" si="884">AV93*$AU$5</f>
        <v>58197.477749999998</v>
      </c>
      <c r="AV93" s="693">
        <f t="shared" si="829"/>
        <v>29098.738874999999</v>
      </c>
      <c r="AW93" s="775">
        <f t="shared" si="172"/>
        <v>14519106.749069998</v>
      </c>
      <c r="AX93" s="775">
        <f t="shared" ref="AX93:AX103" si="885">IFERROR(AU93*$K93, 0)</f>
        <v>143352027.19379997</v>
      </c>
      <c r="AY93" s="775">
        <f t="shared" ref="AY93:AZ103" si="886">IFERROR(AU93*$I93, 0)</f>
        <v>274988902.11652493</v>
      </c>
      <c r="AZ93" s="775">
        <f t="shared" si="886"/>
        <v>137494451.05826247</v>
      </c>
      <c r="BA93" s="693">
        <f t="shared" ref="BA93:BA103" si="887">IFERROR(AV93*$N93, 0)</f>
        <v>137494451.0582625</v>
      </c>
      <c r="BB93" s="693">
        <f t="shared" ref="BB93:BB103" si="888">IFERROR(AV93*$O93, 0)</f>
        <v>0</v>
      </c>
      <c r="BC93" s="774">
        <f t="shared" ref="BC93:BC102" si="889">EK93</f>
        <v>0</v>
      </c>
      <c r="BD93" s="775">
        <f t="shared" ref="BD93:BD103" si="890">IFERROR(BC93*$I93, 0)</f>
        <v>0</v>
      </c>
      <c r="BE93" s="777"/>
      <c r="BG93" s="774">
        <v>22500</v>
      </c>
      <c r="BH93" s="775">
        <f t="shared" ref="BH93:BH103" si="891">IFERROR(BG93*$I93, 0)</f>
        <v>106314749.99999999</v>
      </c>
      <c r="BI93" s="774">
        <v>5500</v>
      </c>
      <c r="BJ93" s="775">
        <f t="shared" ref="BJ93:BJ103" si="892">IFERROR(BI93*$I93, 0)</f>
        <v>25988049.999999996</v>
      </c>
      <c r="BK93" s="774"/>
      <c r="BL93" s="775">
        <f t="shared" ref="BL93:BL103" si="893">IFERROR(BK93*$I93, 0)</f>
        <v>0</v>
      </c>
      <c r="BM93" s="774"/>
      <c r="BN93" s="775">
        <f t="shared" ref="BN93:BN103" si="894">IFERROR(BM93*$I93, 0)</f>
        <v>0</v>
      </c>
      <c r="BO93" s="693">
        <f t="shared" si="105"/>
        <v>28000</v>
      </c>
      <c r="BP93" s="775">
        <f t="shared" ref="BP93:BP103" si="895">IFERROR(BO93*$I93, 0)</f>
        <v>132302799.99999999</v>
      </c>
      <c r="BQ93" s="774">
        <f t="shared" ref="BQ93:BQ103" si="896">IFERROR(BR93/$I93,)</f>
        <v>3641.3860624999998</v>
      </c>
      <c r="BR93" s="775">
        <f t="shared" ref="BR93:BR103" si="897">(BJ93*4.5%)+(BJ93*3.335%)+((BJ93*3.335%)*10.25%)+(BP93*30%*1.39%)+(BJ93*2.3%)+(BP93*8%)+(BP93*2.29%)+(BP93*0.24%)</f>
        <v>17205913.283918746</v>
      </c>
      <c r="BS93" s="693">
        <f t="shared" si="107"/>
        <v>31641.386062500002</v>
      </c>
      <c r="BT93" s="775">
        <f t="shared" ref="BT93:BT103" si="898">IFERROR(BS93*$I93, 0)</f>
        <v>149508713.28391874</v>
      </c>
      <c r="BU93" s="693">
        <f t="shared" ref="BU93:BU103" si="899">IFERROR(BS93*$N93, 0)</f>
        <v>149508713.28391877</v>
      </c>
      <c r="BV93" s="693">
        <f t="shared" ref="BV93:BV103" si="900">IFERROR(BS93*$O93, 0)</f>
        <v>0</v>
      </c>
      <c r="BW93" s="774"/>
      <c r="BX93" s="775">
        <f t="shared" ref="BX93:BX103" si="901">IFERROR(BW93*$I93, 0)</f>
        <v>0</v>
      </c>
      <c r="BY93" s="777"/>
      <c r="CA93" s="744">
        <f>'동해기지(건축)'!BP1323</f>
        <v>3000</v>
      </c>
      <c r="CB93" s="745">
        <f t="shared" ref="CB93:CB99" si="902">IFERROR(CA93*$I93, 0)</f>
        <v>14175299.999999998</v>
      </c>
      <c r="CC93" s="718">
        <f>'동해기지(건축)'!BQ1323</f>
        <v>7000</v>
      </c>
      <c r="CD93" s="745">
        <f t="shared" ref="CD93:CD99" si="903">IFERROR(CC93*$I93, 0)</f>
        <v>33075699.999999996</v>
      </c>
      <c r="CE93" s="718"/>
      <c r="CF93" s="745">
        <f t="shared" ref="CF93:CF99" si="904">IFERROR(CE93*$I93, 0)</f>
        <v>0</v>
      </c>
      <c r="CG93" s="718">
        <f>'동해기지(건축)'!BR1323</f>
        <v>1500</v>
      </c>
      <c r="CH93" s="745">
        <f t="shared" ref="CH93:CH99" si="905">IFERROR(CG93*$I93, 0)</f>
        <v>7087649.9999999991</v>
      </c>
      <c r="CI93" s="746">
        <f t="shared" si="108"/>
        <v>11500</v>
      </c>
      <c r="CJ93" s="745">
        <f t="shared" ref="CJ93:CJ99" si="906">IFERROR(CI93*$I93, 0)</f>
        <v>54338649.999999993</v>
      </c>
      <c r="CK93" s="718"/>
      <c r="CL93" s="745">
        <f t="shared" ref="CL93:CL99" si="907">IFERROR(CK93*$I93, 0)</f>
        <v>0</v>
      </c>
      <c r="CM93" s="746">
        <f t="shared" si="109"/>
        <v>11500</v>
      </c>
      <c r="CN93" s="745">
        <f t="shared" ref="CN93:CN99" si="908">IFERROR(CM93*$I93, 0)</f>
        <v>54338649.999999993</v>
      </c>
      <c r="CO93" s="699">
        <f t="shared" ref="CO93:CU103" si="909">IFERROR($CM93*Q93, 0)</f>
        <v>22107600</v>
      </c>
      <c r="CP93" s="699">
        <f t="shared" si="909"/>
        <v>6219199.9999999991</v>
      </c>
      <c r="CQ93" s="699">
        <f t="shared" si="909"/>
        <v>9221850.0000000019</v>
      </c>
      <c r="CR93" s="699">
        <f t="shared" si="909"/>
        <v>16790000</v>
      </c>
      <c r="CS93" s="700">
        <f t="shared" si="909"/>
        <v>0</v>
      </c>
      <c r="CT93" s="699">
        <f t="shared" si="909"/>
        <v>0</v>
      </c>
      <c r="CU93" s="699">
        <f t="shared" si="909"/>
        <v>0</v>
      </c>
      <c r="CV93" s="700">
        <f t="shared" ref="CV93:CV99" si="910">IFERROR(CM93*$X93, 0)</f>
        <v>0</v>
      </c>
      <c r="CW93" s="697"/>
      <c r="CX93" s="696">
        <f t="shared" ref="CX93:CX99" si="911">IFERROR(CW93*$I93, 0)</f>
        <v>0</v>
      </c>
      <c r="CY93" s="701"/>
      <c r="DA93" s="778">
        <f>IFERROR(VLOOKUP($C93,정민건설!$A$13:$AM$154,28,FALSE),0)</f>
        <v>12000</v>
      </c>
      <c r="DB93" s="775">
        <f t="shared" ref="DB93:DB103" si="912">IFERROR(DA93*$I93, 0)</f>
        <v>56701199.999999993</v>
      </c>
      <c r="DC93" s="778">
        <f>IFERROR(VLOOKUP($C93,정민건설!$A$13:$AM$154,30,FALSE),0)</f>
        <v>13000</v>
      </c>
      <c r="DD93" s="775">
        <f t="shared" ref="DD93:DD103" si="913">IFERROR(DC93*$I93, 0)</f>
        <v>61426299.999999993</v>
      </c>
      <c r="DE93" s="774">
        <f>IFERROR(VLOOKUP($C93,정민건설!$A$13:$AM$154,32,FALSE),0)</f>
        <v>0</v>
      </c>
      <c r="DF93" s="775">
        <f t="shared" ref="DF93:DF103" si="914">IFERROR(DE93*$I93, 0)</f>
        <v>0</v>
      </c>
      <c r="DG93" s="774">
        <f>IFERROR(VLOOKUP($C93,정민건설!$A$13:$AM$154,34,FALSE),0)</f>
        <v>0</v>
      </c>
      <c r="DH93" s="775">
        <f t="shared" ref="DH93:DH103" si="915">IFERROR(DG93*$I93, 0)</f>
        <v>0</v>
      </c>
      <c r="DI93" s="693">
        <f t="shared" si="110"/>
        <v>25000</v>
      </c>
      <c r="DJ93" s="775">
        <f t="shared" ref="DJ93:DJ103" si="916">IFERROR(DI93*$I93, 0)</f>
        <v>118127499.99999999</v>
      </c>
      <c r="DK93" s="778">
        <f t="shared" ref="DK93:DK102" si="917">IFERROR(DL93/$I93,)</f>
        <v>4098.738875</v>
      </c>
      <c r="DL93" s="779">
        <f t="shared" ref="DL93:DL103" si="918">(DD93*4.5%)+(DD93*3.335%)+((DD93*3.335%)*10.25%)+(DJ93*30%*1.39%)+(DD93*2.3%)+(DJ93*8%)+((DB93+DD93)*2.29%)+(DJ93*0.24%)</f>
        <v>19366951.058262497</v>
      </c>
      <c r="DM93" s="693">
        <f t="shared" si="112"/>
        <v>29098.738874999999</v>
      </c>
      <c r="DN93" s="775">
        <f t="shared" ref="DN93:DN103" si="919">IFERROR(DM93*$I93, 0)</f>
        <v>137494451.05826247</v>
      </c>
      <c r="DO93" s="693">
        <f t="shared" ref="DO93:DO103" si="920">IFERROR(DM93*$N93, 0)</f>
        <v>137494451.0582625</v>
      </c>
      <c r="DP93" s="693">
        <f t="shared" ref="DP93:DP103" si="921">IFERROR(DM93*$O93, 0)</f>
        <v>0</v>
      </c>
      <c r="DQ93" s="774"/>
      <c r="DR93" s="775">
        <f t="shared" ref="DR93:DR103" si="922">IFERROR(DQ93*$I93, 0)</f>
        <v>0</v>
      </c>
      <c r="DS93" s="777"/>
      <c r="DU93" s="774">
        <f>IFERROR(VLOOKUP($C93,[1]영만종합건설!$A$13:$AN$154,28,FALSE),0)</f>
        <v>24000</v>
      </c>
      <c r="DV93" s="780">
        <f t="shared" ref="DV93:DV103" si="923">IFERROR(DU93*$I93, 0)</f>
        <v>113402399.99999999</v>
      </c>
      <c r="DW93" s="774">
        <f>IFERROR(VLOOKUP($C93,[1]영만종합건설!$A$13:$AN$154,30,FALSE),0)</f>
        <v>8000</v>
      </c>
      <c r="DX93" s="780">
        <f t="shared" ref="DX93:DX103" si="924">IFERROR(DW93*$I93, 0)</f>
        <v>37800799.999999993</v>
      </c>
      <c r="DY93" s="778">
        <f>IFERROR(VLOOKUP($C93,[1]영만종합건설!$A$13:$AN$154,32,FALSE),0)</f>
        <v>0</v>
      </c>
      <c r="DZ93" s="780">
        <f t="shared" ref="DZ93:DZ103" si="925">IFERROR(DY93*$I93, 0)</f>
        <v>0</v>
      </c>
      <c r="EA93" s="778">
        <f>IFERROR(VLOOKUP($C93,[1]영만종합건설!$A$13:$AN$154,34,FALSE),0)</f>
        <v>0</v>
      </c>
      <c r="EB93" s="780">
        <f t="shared" ref="EB93:EB103" si="926">IFERROR(EA93*$I93, 0)</f>
        <v>0</v>
      </c>
      <c r="EC93" s="703">
        <f t="shared" si="113"/>
        <v>32000</v>
      </c>
      <c r="ED93" s="780">
        <f t="shared" ref="ED93:ED103" si="927">IFERROR(EC93*$I93, 0)</f>
        <v>151203199.99999997</v>
      </c>
      <c r="EE93" s="778">
        <f t="shared" ref="EE93:EE103" si="928">IFERROR(EF93/$I93,)</f>
        <v>4341.186999999999</v>
      </c>
      <c r="EF93" s="779">
        <f t="shared" si="114"/>
        <v>20512542.693699993</v>
      </c>
      <c r="EG93" s="703">
        <f t="shared" si="115"/>
        <v>36341.186999999998</v>
      </c>
      <c r="EH93" s="780">
        <f t="shared" ref="EH93:EH103" si="929">IFERROR(EG93*$I93, 0)</f>
        <v>171715742.69369999</v>
      </c>
      <c r="EI93" s="703">
        <f t="shared" ref="EI93:EI103" si="930">IFERROR(EG93*$N93, 0)</f>
        <v>171715742.69370002</v>
      </c>
      <c r="EJ93" s="703">
        <f t="shared" ref="EJ93:EJ103" si="931">IFERROR(EG93*$O93, 0)</f>
        <v>0</v>
      </c>
      <c r="EK93" s="778"/>
      <c r="EL93" s="780">
        <f t="shared" ref="EL93:EL103" si="932">IFERROR(EK93*$I93, 0)</f>
        <v>0</v>
      </c>
      <c r="EM93" s="781"/>
      <c r="EO93" s="778">
        <f>IFERROR(VLOOKUP($C93,[1]부강종합건설!$A$13:$AM$154,28,FALSE),0)</f>
        <v>33000</v>
      </c>
      <c r="EP93" s="780">
        <f t="shared" ref="EP93:EP103" si="933">IFERROR(EO93*$I93, 0)</f>
        <v>155928299.99999997</v>
      </c>
      <c r="EQ93" s="778">
        <f>IFERROR(VLOOKUP($C93,[1]부강종합건설!$A$13:$AM$154,30,FALSE),0)</f>
        <v>15000</v>
      </c>
      <c r="ER93" s="780">
        <f t="shared" ref="ER93:ER103" si="934">IFERROR(EQ93*$I93, 0)</f>
        <v>70876499.999999985</v>
      </c>
      <c r="ES93" s="778">
        <f>IFERROR(VLOOKUP($C93,[1]부강종합건설!$A$13:$AM$154,32,FALSE),0)</f>
        <v>0</v>
      </c>
      <c r="ET93" s="780">
        <f t="shared" ref="ET93:ET103" si="935">IFERROR(ES93*$I93, 0)</f>
        <v>0</v>
      </c>
      <c r="EU93" s="778">
        <f>IFERROR(VLOOKUP($C93,[1]부강종합건설!$A$13:$AM$154,34,FALSE),0)</f>
        <v>6700</v>
      </c>
      <c r="EV93" s="780">
        <f t="shared" ref="EV93:EV103" si="936">IFERROR(EU93*$I93, 0)</f>
        <v>31658169.999999996</v>
      </c>
      <c r="EW93" s="703">
        <f t="shared" si="116"/>
        <v>54700</v>
      </c>
      <c r="EX93" s="780">
        <f t="shared" ref="EX93:EX103" si="937">IFERROR(EW93*$I93, 0)</f>
        <v>258462969.99999997</v>
      </c>
      <c r="EY93" s="778">
        <f t="shared" ref="EY93:EY103" si="938">IFERROR(EZ93/$I93,)</f>
        <v>7406.104624999999</v>
      </c>
      <c r="EZ93" s="779">
        <f t="shared" si="117"/>
        <v>34994584.963587493</v>
      </c>
      <c r="FA93" s="703">
        <f t="shared" si="118"/>
        <v>62106.104625</v>
      </c>
      <c r="FB93" s="780">
        <f t="shared" ref="FB93:FB103" si="939">IFERROR(FA93*$I93, 0)</f>
        <v>293457554.96358746</v>
      </c>
      <c r="FC93" s="703">
        <f t="shared" ref="FC93:FC103" si="940">IFERROR(FA93*$N93, 0)</f>
        <v>293457554.96358752</v>
      </c>
      <c r="FD93" s="703">
        <f t="shared" ref="FD93:FD103" si="941">IFERROR(FA93*$O93, 0)</f>
        <v>0</v>
      </c>
      <c r="FE93" s="778"/>
      <c r="FF93" s="780">
        <f t="shared" ref="FF93:FF103" si="942">IFERROR(FE93*$I93, 0)</f>
        <v>0</v>
      </c>
      <c r="FG93" s="782"/>
      <c r="FI93" s="774">
        <f>IFERROR(VLOOKUP($C93,[1]대도엔지니어링!$A$13:$AN$154,28,FALSE),0)</f>
        <v>18755</v>
      </c>
      <c r="FJ93" s="775">
        <f t="shared" ref="FJ93:FJ103" si="943">IFERROR(FI93*$I93, 0)</f>
        <v>88619250.499999985</v>
      </c>
      <c r="FK93" s="774">
        <f>IFERROR(VLOOKUP($C93,[1]대도엔지니어링!$A$13:$AN$154,30,FALSE),0)</f>
        <v>11495</v>
      </c>
      <c r="FL93" s="775">
        <f t="shared" ref="FL93:FL103" si="944">IFERROR(FK93*$I93, 0)</f>
        <v>54315024.499999993</v>
      </c>
      <c r="FM93" s="774">
        <f>IFERROR(VLOOKUP($C93,[1]대도엔지니어링!$A$13:$AN$154,32,FALSE),0)</f>
        <v>605</v>
      </c>
      <c r="FN93" s="775">
        <f t="shared" ref="FN93:FN103" si="945">IFERROR(FM93*$I93, 0)</f>
        <v>2858685.4999999995</v>
      </c>
      <c r="FO93" s="774">
        <f>IFERROR(VLOOKUP($C93,[1]대도엔지니어링!$A$13:$AN$154,34,FALSE),0)</f>
        <v>850</v>
      </c>
      <c r="FP93" s="775">
        <f t="shared" ref="FP93:FP103" si="946">IFERROR(FO93*$I93, 0)</f>
        <v>4016334.9999999995</v>
      </c>
      <c r="FQ93" s="693">
        <f t="shared" si="119"/>
        <v>31705</v>
      </c>
      <c r="FR93" s="775">
        <f t="shared" ref="FR93:FR103" si="947">IFERROR(FQ93*$I93, 0)</f>
        <v>149809295.49999997</v>
      </c>
      <c r="FS93" s="774">
        <f t="shared" si="120"/>
        <v>2535.5892402820177</v>
      </c>
      <c r="FT93" s="775">
        <f t="shared" ref="FT93:FT103" si="948">IFERROR(FS93*$I93, 0)</f>
        <v>11980912.719256561</v>
      </c>
      <c r="FU93" s="693">
        <f t="shared" si="121"/>
        <v>34240.589240282017</v>
      </c>
      <c r="FV93" s="775">
        <f t="shared" ref="FV93:FV103" si="949">IFERROR(FU93*$I93, 0)</f>
        <v>161790208.21925655</v>
      </c>
      <c r="FW93" s="693">
        <f t="shared" ref="FW93:FW103" si="950">IFERROR(FU93*$N93, 0)</f>
        <v>161790208.21925658</v>
      </c>
      <c r="FX93" s="693">
        <f t="shared" ref="FX93:FX103" si="951">IFERROR(FU93*$O93, 0)</f>
        <v>0</v>
      </c>
      <c r="FY93" s="774"/>
      <c r="FZ93" s="775">
        <f t="shared" ref="FZ93:FZ103" si="952">IFERROR(FY93*$I93, 0)</f>
        <v>0</v>
      </c>
      <c r="GA93" s="782"/>
      <c r="GC93" s="774">
        <f>IFERROR(VLOOKUP($C93,[1]부명엔지니어링!$A$13:$AN$154,28,FALSE),0)</f>
        <v>40000</v>
      </c>
      <c r="GD93" s="775">
        <f t="shared" ref="GD93:GD103" si="953">IFERROR(GC93*$I93, 0)</f>
        <v>189003999.99999997</v>
      </c>
      <c r="GE93" s="774">
        <f>IFERROR(VLOOKUP($C93,[1]부명엔지니어링!$A$13:$AN$154,30,FALSE),0)</f>
        <v>30000</v>
      </c>
      <c r="GF93" s="775">
        <f t="shared" ref="GF93:GF103" si="954">IFERROR(GE93*$I93, 0)</f>
        <v>141752999.99999997</v>
      </c>
      <c r="GG93" s="774">
        <f>IFERROR(VLOOKUP($C93,[1]부명엔지니어링!$A$13:$AN$154,32,FALSE),0)</f>
        <v>0</v>
      </c>
      <c r="GH93" s="775">
        <f t="shared" ref="GH93:GH103" si="955">IFERROR(GG93*$I93, 0)</f>
        <v>0</v>
      </c>
      <c r="GI93" s="774">
        <f>IFERROR(VLOOKUP($C93,[1]부명엔지니어링!$A$13:$AN$154,34,FALSE),0)</f>
        <v>0</v>
      </c>
      <c r="GJ93" s="775">
        <f t="shared" ref="GJ93:GJ103" si="956">IFERROR(GI93*$I93, 0)</f>
        <v>0</v>
      </c>
      <c r="GK93" s="693">
        <f t="shared" si="122"/>
        <v>70000</v>
      </c>
      <c r="GL93" s="775">
        <f t="shared" ref="GL93:GL103" si="957">IFERROR(GK93*$I93, 0)</f>
        <v>330756999.99999994</v>
      </c>
      <c r="GM93" s="774">
        <f t="shared" ref="GM93:GM102" si="958">IFERROR(GN93/$I93,)</f>
        <v>10805.951249999998</v>
      </c>
      <c r="GN93" s="775">
        <f t="shared" si="123"/>
        <v>51059200.25137499</v>
      </c>
      <c r="GO93" s="693">
        <f t="shared" si="124"/>
        <v>80805.951249999998</v>
      </c>
      <c r="GP93" s="775">
        <f t="shared" ref="GP93:GP103" si="959">IFERROR(GO93*$I93, 0)</f>
        <v>381816200.25137496</v>
      </c>
      <c r="GQ93" s="693">
        <f t="shared" ref="GQ93:GQ103" si="960">IFERROR(GO93*$N93, 0)</f>
        <v>381816200.25137502</v>
      </c>
      <c r="GR93" s="693">
        <f t="shared" ref="GR93:GR103" si="961">IFERROR(GO93*$O93, 0)</f>
        <v>0</v>
      </c>
      <c r="GS93" s="774"/>
      <c r="GT93" s="775">
        <f t="shared" ref="GT93:GT103" si="962">IFERROR(GS93*$I93, 0)</f>
        <v>0</v>
      </c>
      <c r="GU93" s="782"/>
      <c r="GW93" s="790">
        <f t="shared" ref="GW93:GW102" si="963">AH93</f>
        <v>12000</v>
      </c>
      <c r="GX93" s="790">
        <f t="shared" ref="GX93:GX103" si="964">IFERROR(GW93*$I93, 0)</f>
        <v>56701199.999999993</v>
      </c>
      <c r="GY93" s="790">
        <f t="shared" ref="GY93:GY102" si="965">AJ93</f>
        <v>13000</v>
      </c>
      <c r="GZ93" s="790">
        <f t="shared" ref="GZ93:GZ103" si="966">IFERROR(GY93*$I93, 0)</f>
        <v>61426299.999999993</v>
      </c>
      <c r="HA93" s="790">
        <f t="shared" ref="HA93:HA102" si="967">AL93</f>
        <v>0</v>
      </c>
      <c r="HB93" s="790">
        <f t="shared" ref="HB93:HB103" si="968">IFERROR(HA93*$I93, 0)</f>
        <v>0</v>
      </c>
      <c r="HC93" s="790">
        <f t="shared" ref="HC93:HC102" si="969">AN93</f>
        <v>0</v>
      </c>
      <c r="HD93" s="790">
        <f t="shared" ref="HD93:HD103" si="970">IFERROR(HC93*$I93, 0)</f>
        <v>0</v>
      </c>
      <c r="HE93" s="790">
        <f t="shared" si="125"/>
        <v>25000</v>
      </c>
      <c r="HF93" s="790">
        <f t="shared" ref="HF93:HF103" si="971">IFERROR(HE93*$I93, 0)</f>
        <v>118127499.99999999</v>
      </c>
      <c r="HG93" s="790">
        <f t="shared" ref="HG93:HG103" si="972">IFERROR(HH93/$I93,)</f>
        <v>4098.738875</v>
      </c>
      <c r="HH93" s="790">
        <f t="shared" si="126"/>
        <v>19366951.058262497</v>
      </c>
      <c r="HI93" s="790">
        <f t="shared" si="127"/>
        <v>29098.738874999999</v>
      </c>
      <c r="HJ93" s="790">
        <f t="shared" ref="HJ93:HJ103" si="973">IFERROR(HI93*$I93, 0)</f>
        <v>137494451.05826247</v>
      </c>
      <c r="HK93" s="790">
        <f t="shared" ref="HK93:HK103" si="974">IFERROR(HI93*$N93, 0)</f>
        <v>137494451.0582625</v>
      </c>
      <c r="HL93" s="790">
        <f t="shared" ref="HL93:HL103" si="975">IFERROR(HI93*$O93, 0)</f>
        <v>0</v>
      </c>
      <c r="HM93" s="790"/>
      <c r="HN93" s="790">
        <f t="shared" ref="HN93:HN103" si="976">IFERROR(HM93*$I93, 0)</f>
        <v>0</v>
      </c>
      <c r="HO93" s="791" t="s">
        <v>400</v>
      </c>
      <c r="HQ93" s="783"/>
      <c r="HR93" s="784">
        <f t="shared" ref="HR93:HR99" si="977">IFERROR(HQ93*$I93, 0)</f>
        <v>0</v>
      </c>
      <c r="HS93" s="783"/>
      <c r="HT93" s="784">
        <f t="shared" ref="HT93:HT99" si="978">IFERROR(HS93*$I93, 0)</f>
        <v>0</v>
      </c>
      <c r="HU93" s="783"/>
      <c r="HV93" s="784">
        <f t="shared" ref="HV93:HV99" si="979">IFERROR(HU93*$I93, 0)</f>
        <v>0</v>
      </c>
      <c r="HW93" s="783"/>
      <c r="HX93" s="784">
        <f t="shared" ref="HX93:HX99" si="980">IFERROR(HW93*$I93, 0)</f>
        <v>0</v>
      </c>
      <c r="HY93" s="707">
        <f t="shared" si="128"/>
        <v>0</v>
      </c>
      <c r="HZ93" s="784">
        <f t="shared" ref="HZ93:HZ99" si="981">IFERROR(HY93*$I93, 0)</f>
        <v>0</v>
      </c>
      <c r="IA93" s="783"/>
      <c r="IB93" s="784">
        <f t="shared" ref="IB93:IB99" si="982">IFERROR(IA93*$I93, 0)</f>
        <v>0</v>
      </c>
      <c r="IC93" s="707">
        <f t="shared" si="129"/>
        <v>0</v>
      </c>
      <c r="ID93" s="784">
        <f t="shared" ref="ID93:ID99" si="983">IFERROR(IC93*$I93, 0)</f>
        <v>0</v>
      </c>
      <c r="IE93" s="706">
        <f t="shared" ref="IE93:IE103" si="984">IFERROR(IC93*$N93, 0)</f>
        <v>0</v>
      </c>
      <c r="IF93" s="706">
        <f t="shared" ref="IF93:IF103" si="985">IFERROR(IC93*$O93, 0)</f>
        <v>0</v>
      </c>
      <c r="IG93" s="783"/>
      <c r="IH93" s="784">
        <f t="shared" ref="IH93:IH99" si="986">IFERROR(IG93*$I93, 0)</f>
        <v>0</v>
      </c>
      <c r="II93" s="782"/>
      <c r="IK93" s="783"/>
      <c r="IL93" s="784">
        <f t="shared" ref="IL93:IL99" si="987">IFERROR(IK93*$I93, 0)</f>
        <v>0</v>
      </c>
      <c r="IM93" s="783"/>
      <c r="IN93" s="784">
        <f t="shared" ref="IN93:IN99" si="988">IFERROR(IM93*$I93, 0)</f>
        <v>0</v>
      </c>
      <c r="IO93" s="783"/>
      <c r="IP93" s="784">
        <f t="shared" ref="IP93:IP99" si="989">IFERROR(IO93*$I93, 0)</f>
        <v>0</v>
      </c>
      <c r="IQ93" s="783"/>
      <c r="IR93" s="784">
        <f t="shared" ref="IR93:IR99" si="990">IFERROR(IQ93*$I93, 0)</f>
        <v>0</v>
      </c>
      <c r="IS93" s="707">
        <f t="shared" si="130"/>
        <v>0</v>
      </c>
      <c r="IT93" s="784">
        <f t="shared" ref="IT93:IT99" si="991">IFERROR(IS93*$I93, 0)</f>
        <v>0</v>
      </c>
      <c r="IU93" s="783"/>
      <c r="IV93" s="784">
        <f t="shared" ref="IV93:IV99" si="992">IFERROR(IU93*$I93, 0)</f>
        <v>0</v>
      </c>
      <c r="IW93" s="707">
        <f t="shared" si="131"/>
        <v>0</v>
      </c>
      <c r="IX93" s="784">
        <f t="shared" ref="IX93:IX99" si="993">IFERROR(IW93*$I93, 0)</f>
        <v>0</v>
      </c>
      <c r="IY93" s="706">
        <f t="shared" ref="IY93:IY103" si="994">IFERROR(IW93*$N93, 0)</f>
        <v>0</v>
      </c>
      <c r="IZ93" s="706">
        <f t="shared" ref="IZ93:IZ103" si="995">IFERROR(IW93*$O93, 0)</f>
        <v>0</v>
      </c>
      <c r="JA93" s="783"/>
      <c r="JB93" s="784">
        <f t="shared" ref="JB93:JB99" si="996">IFERROR(JA93*$I93, 0)</f>
        <v>0</v>
      </c>
      <c r="JC93" s="782"/>
      <c r="JE93" s="783"/>
      <c r="JF93" s="784">
        <f t="shared" ref="JF93:JF99" si="997">IFERROR(JE93*$I93, 0)</f>
        <v>0</v>
      </c>
      <c r="JG93" s="783"/>
      <c r="JH93" s="784">
        <f t="shared" ref="JH93:JH99" si="998">IFERROR(JG93*$I93, 0)</f>
        <v>0</v>
      </c>
      <c r="JI93" s="783"/>
      <c r="JJ93" s="784">
        <f t="shared" ref="JJ93:JJ99" si="999">IFERROR(JI93*$I93, 0)</f>
        <v>0</v>
      </c>
      <c r="JK93" s="783"/>
      <c r="JL93" s="784">
        <f t="shared" ref="JL93:JL99" si="1000">IFERROR(JK93*$I93, 0)</f>
        <v>0</v>
      </c>
      <c r="JM93" s="707">
        <f t="shared" si="132"/>
        <v>0</v>
      </c>
      <c r="JN93" s="784">
        <f t="shared" ref="JN93:JN99" si="1001">IFERROR(JM93*$I93, 0)</f>
        <v>0</v>
      </c>
      <c r="JO93" s="783"/>
      <c r="JP93" s="784">
        <f t="shared" ref="JP93:JP99" si="1002">IFERROR(JO93*$I93, 0)</f>
        <v>0</v>
      </c>
      <c r="JQ93" s="707">
        <f t="shared" si="133"/>
        <v>0</v>
      </c>
      <c r="JR93" s="784">
        <f t="shared" ref="JR93:JR99" si="1003">IFERROR(JQ93*$I93, 0)</f>
        <v>0</v>
      </c>
      <c r="JS93" s="706">
        <f t="shared" ref="JS93:JS103" si="1004">IFERROR(JQ93*$N93, 0)</f>
        <v>0</v>
      </c>
      <c r="JT93" s="706">
        <f t="shared" ref="JT93:JT103" si="1005">IFERROR(JQ93*$O93, 0)</f>
        <v>0</v>
      </c>
      <c r="JU93" s="783"/>
      <c r="JV93" s="784">
        <f t="shared" ref="JV93:JV99" si="1006">IFERROR(JU93*$I93, 0)</f>
        <v>0</v>
      </c>
      <c r="JW93" s="782"/>
      <c r="JY93" s="783"/>
      <c r="JZ93" s="784">
        <f t="shared" ref="JZ93:JZ99" si="1007">IFERROR(JY93*$I93, 0)</f>
        <v>0</v>
      </c>
      <c r="KA93" s="783"/>
      <c r="KB93" s="784">
        <f t="shared" ref="KB93:KB99" si="1008">IFERROR(KA93*$I93, 0)</f>
        <v>0</v>
      </c>
      <c r="KC93" s="783"/>
      <c r="KD93" s="784">
        <f t="shared" ref="KD93:KD99" si="1009">IFERROR(KC93*$I93, 0)</f>
        <v>0</v>
      </c>
      <c r="KE93" s="783"/>
      <c r="KF93" s="784">
        <f t="shared" ref="KF93:KF99" si="1010">IFERROR(KE93*$I93, 0)</f>
        <v>0</v>
      </c>
      <c r="KG93" s="707">
        <f t="shared" si="134"/>
        <v>0</v>
      </c>
      <c r="KH93" s="784">
        <f t="shared" ref="KH93:KH99" si="1011">IFERROR(KG93*$I93, 0)</f>
        <v>0</v>
      </c>
      <c r="KI93" s="783"/>
      <c r="KJ93" s="784">
        <f t="shared" ref="KJ93:KJ99" si="1012">IFERROR(KI93*$I93, 0)</f>
        <v>0</v>
      </c>
      <c r="KK93" s="707">
        <f t="shared" si="135"/>
        <v>0</v>
      </c>
      <c r="KL93" s="784">
        <f t="shared" ref="KL93:KL99" si="1013">IFERROR(KK93*$I93, 0)</f>
        <v>0</v>
      </c>
      <c r="KM93" s="706">
        <f t="shared" ref="KM93:KM103" si="1014">IFERROR(KK93*$N93, 0)</f>
        <v>0</v>
      </c>
      <c r="KN93" s="706">
        <f t="shared" ref="KN93:KN103" si="1015">IFERROR(KK93*$O93, 0)</f>
        <v>0</v>
      </c>
      <c r="KO93" s="783"/>
      <c r="KP93" s="784">
        <f t="shared" ref="KP93:KP99" si="1016">IFERROR(KO93*$I93, 0)</f>
        <v>0</v>
      </c>
      <c r="KQ93" s="782"/>
      <c r="KS93" s="783"/>
      <c r="KT93" s="784">
        <f t="shared" ref="KT93:KT99" si="1017">IFERROR(KS93*$I93, 0)</f>
        <v>0</v>
      </c>
      <c r="KU93" s="783"/>
      <c r="KV93" s="784">
        <f t="shared" ref="KV93:KV99" si="1018">IFERROR(KU93*$I93, 0)</f>
        <v>0</v>
      </c>
      <c r="KW93" s="783"/>
      <c r="KX93" s="784">
        <f t="shared" ref="KX93:KX99" si="1019">IFERROR(KW93*$I93, 0)</f>
        <v>0</v>
      </c>
      <c r="KY93" s="783"/>
      <c r="KZ93" s="784">
        <f t="shared" ref="KZ93:KZ99" si="1020">IFERROR(KY93*$I93, 0)</f>
        <v>0</v>
      </c>
      <c r="LA93" s="707">
        <f t="shared" si="136"/>
        <v>0</v>
      </c>
      <c r="LB93" s="784">
        <f t="shared" ref="LB93:LB99" si="1021">IFERROR(LA93*$I93, 0)</f>
        <v>0</v>
      </c>
      <c r="LC93" s="783"/>
      <c r="LD93" s="784">
        <f t="shared" ref="LD93:LD99" si="1022">IFERROR(LC93*$I93, 0)</f>
        <v>0</v>
      </c>
      <c r="LE93" s="707">
        <f t="shared" si="137"/>
        <v>0</v>
      </c>
      <c r="LF93" s="784">
        <f t="shared" ref="LF93:LF99" si="1023">IFERROR(LE93*$I93, 0)</f>
        <v>0</v>
      </c>
      <c r="LG93" s="706">
        <f t="shared" ref="LG93:LG103" si="1024">IFERROR(LE93*$N93, 0)</f>
        <v>0</v>
      </c>
      <c r="LH93" s="706">
        <f t="shared" ref="LH93:LH103" si="1025">IFERROR(LE93*$O93, 0)</f>
        <v>0</v>
      </c>
      <c r="LI93" s="783"/>
      <c r="LJ93" s="784">
        <f t="shared" ref="LJ93:LJ99" si="1026">IFERROR(LI93*$I93, 0)</f>
        <v>0</v>
      </c>
      <c r="LK93" s="782"/>
      <c r="LM93" s="783"/>
      <c r="LN93" s="784">
        <f t="shared" ref="LN93:LN99" si="1027">IFERROR(LM93*$I93, 0)</f>
        <v>0</v>
      </c>
      <c r="LO93" s="783"/>
      <c r="LP93" s="784">
        <f t="shared" ref="LP93:LP99" si="1028">IFERROR(LO93*$I93, 0)</f>
        <v>0</v>
      </c>
      <c r="LQ93" s="783"/>
      <c r="LR93" s="784">
        <f t="shared" ref="LR93:LR99" si="1029">IFERROR(LQ93*$I93, 0)</f>
        <v>0</v>
      </c>
      <c r="LS93" s="783"/>
      <c r="LT93" s="784">
        <f t="shared" ref="LT93:LT99" si="1030">IFERROR(LS93*$I93, 0)</f>
        <v>0</v>
      </c>
      <c r="LU93" s="707">
        <f t="shared" si="138"/>
        <v>0</v>
      </c>
      <c r="LV93" s="784">
        <f t="shared" ref="LV93:LV99" si="1031">IFERROR(LU93*$I93, 0)</f>
        <v>0</v>
      </c>
      <c r="LW93" s="783"/>
      <c r="LX93" s="784">
        <f t="shared" ref="LX93:LX99" si="1032">IFERROR(LW93*$I93, 0)</f>
        <v>0</v>
      </c>
      <c r="LY93" s="707">
        <f t="shared" si="139"/>
        <v>0</v>
      </c>
      <c r="LZ93" s="784">
        <f t="shared" ref="LZ93:LZ99" si="1033">IFERROR(LY93*$I93, 0)</f>
        <v>0</v>
      </c>
      <c r="MA93" s="706">
        <f t="shared" ref="MA93:MA103" si="1034">IFERROR(LY93*$N93, 0)</f>
        <v>0</v>
      </c>
      <c r="MB93" s="706">
        <f t="shared" ref="MB93:MB103" si="1035">IFERROR(LY93*$O93, 0)</f>
        <v>0</v>
      </c>
      <c r="MC93" s="783"/>
      <c r="MD93" s="784">
        <f t="shared" ref="MD93:MD99" si="1036">IFERROR(MC93*$I93, 0)</f>
        <v>0</v>
      </c>
      <c r="ME93" s="782"/>
      <c r="MG93" s="783"/>
      <c r="MH93" s="784">
        <f t="shared" ref="MH93:MH99" si="1037">IFERROR(MG93*$I93, 0)</f>
        <v>0</v>
      </c>
      <c r="MI93" s="783"/>
      <c r="MJ93" s="784">
        <f t="shared" ref="MJ93:MJ99" si="1038">IFERROR(MI93*$I93, 0)</f>
        <v>0</v>
      </c>
      <c r="MK93" s="783"/>
      <c r="ML93" s="784">
        <f t="shared" ref="ML93:ML99" si="1039">IFERROR(MK93*$I93, 0)</f>
        <v>0</v>
      </c>
      <c r="MM93" s="783"/>
      <c r="MN93" s="784">
        <f t="shared" ref="MN93:MN99" si="1040">IFERROR(MM93*$I93, 0)</f>
        <v>0</v>
      </c>
      <c r="MO93" s="707">
        <f t="shared" si="140"/>
        <v>0</v>
      </c>
      <c r="MP93" s="784">
        <f t="shared" ref="MP93:MP99" si="1041">IFERROR(MO93*$I93, 0)</f>
        <v>0</v>
      </c>
      <c r="MQ93" s="783"/>
      <c r="MR93" s="784">
        <f t="shared" ref="MR93:MR99" si="1042">IFERROR(MQ93*$I93, 0)</f>
        <v>0</v>
      </c>
      <c r="MS93" s="707">
        <f t="shared" si="141"/>
        <v>0</v>
      </c>
      <c r="MT93" s="784">
        <f t="shared" ref="MT93:MT99" si="1043">IFERROR(MS93*$I93, 0)</f>
        <v>0</v>
      </c>
      <c r="MU93" s="706">
        <f t="shared" ref="MU93:MU103" si="1044">IFERROR(MS93*$N93, 0)</f>
        <v>0</v>
      </c>
      <c r="MV93" s="706">
        <f t="shared" ref="MV93:MV103" si="1045">IFERROR(MS93*$O93, 0)</f>
        <v>0</v>
      </c>
      <c r="MW93" s="783"/>
      <c r="MX93" s="784">
        <f t="shared" ref="MX93:MX99" si="1046">IFERROR(MW93*$I93, 0)</f>
        <v>0</v>
      </c>
      <c r="MY93" s="782"/>
      <c r="NA93" s="783"/>
      <c r="NB93" s="784">
        <f t="shared" ref="NB93:NB99" si="1047">IFERROR(NA93*$I93, 0)</f>
        <v>0</v>
      </c>
      <c r="NC93" s="783"/>
      <c r="ND93" s="784">
        <f t="shared" ref="ND93:ND99" si="1048">IFERROR(NC93*$I93, 0)</f>
        <v>0</v>
      </c>
      <c r="NE93" s="783"/>
      <c r="NF93" s="784">
        <f t="shared" ref="NF93:NF99" si="1049">IFERROR(NE93*$I93, 0)</f>
        <v>0</v>
      </c>
      <c r="NG93" s="783"/>
      <c r="NH93" s="784">
        <f t="shared" ref="NH93:NH99" si="1050">IFERROR(NG93*$I93, 0)</f>
        <v>0</v>
      </c>
      <c r="NI93" s="707">
        <f t="shared" si="142"/>
        <v>0</v>
      </c>
      <c r="NJ93" s="784">
        <f t="shared" ref="NJ93:NJ99" si="1051">IFERROR(NI93*$I93, 0)</f>
        <v>0</v>
      </c>
      <c r="NK93" s="783"/>
      <c r="NL93" s="784">
        <f t="shared" ref="NL93:NL99" si="1052">IFERROR(NK93*$I93, 0)</f>
        <v>0</v>
      </c>
      <c r="NM93" s="707">
        <f t="shared" si="143"/>
        <v>0</v>
      </c>
      <c r="NN93" s="784">
        <f t="shared" ref="NN93:NN99" si="1053">IFERROR(NM93*$I93, 0)</f>
        <v>0</v>
      </c>
      <c r="NO93" s="706">
        <f t="shared" ref="NO93:NO103" si="1054">IFERROR(NM93*$N93, 0)</f>
        <v>0</v>
      </c>
      <c r="NP93" s="706">
        <f t="shared" ref="NP93:NP103" si="1055">IFERROR(NM93*$O93, 0)</f>
        <v>0</v>
      </c>
      <c r="NQ93" s="783"/>
      <c r="NR93" s="784">
        <f t="shared" ref="NR93:NR99" si="1056">IFERROR(NQ93*$I93, 0)</f>
        <v>0</v>
      </c>
      <c r="NS93" s="782"/>
      <c r="NU93" s="783"/>
      <c r="NV93" s="784">
        <f t="shared" ref="NV93:NV99" si="1057">IFERROR(NU93*$I93, 0)</f>
        <v>0</v>
      </c>
      <c r="NW93" s="783"/>
      <c r="NX93" s="784">
        <f t="shared" ref="NX93:NX99" si="1058">IFERROR(NW93*$I93, 0)</f>
        <v>0</v>
      </c>
      <c r="NY93" s="783"/>
      <c r="NZ93" s="784">
        <f t="shared" ref="NZ93:NZ99" si="1059">IFERROR(NY93*$I93, 0)</f>
        <v>0</v>
      </c>
      <c r="OA93" s="783"/>
      <c r="OB93" s="784">
        <f t="shared" ref="OB93:OB99" si="1060">IFERROR(OA93*$I93, 0)</f>
        <v>0</v>
      </c>
      <c r="OC93" s="707">
        <f t="shared" si="144"/>
        <v>0</v>
      </c>
      <c r="OD93" s="784">
        <f t="shared" ref="OD93:OD99" si="1061">IFERROR(OC93*$I93, 0)</f>
        <v>0</v>
      </c>
      <c r="OE93" s="783"/>
      <c r="OF93" s="784">
        <f t="shared" ref="OF93:OF99" si="1062">IFERROR(OE93*$I93, 0)</f>
        <v>0</v>
      </c>
      <c r="OG93" s="707">
        <f t="shared" si="145"/>
        <v>0</v>
      </c>
      <c r="OH93" s="784">
        <f t="shared" ref="OH93:OH99" si="1063">IFERROR(OG93*$I93, 0)</f>
        <v>0</v>
      </c>
      <c r="OI93" s="706">
        <f t="shared" ref="OI93:OI103" si="1064">IFERROR(OG93*$N93, 0)</f>
        <v>0</v>
      </c>
      <c r="OJ93" s="706">
        <f t="shared" ref="OJ93:OJ103" si="1065">IFERROR(OG93*$O93, 0)</f>
        <v>0</v>
      </c>
      <c r="OK93" s="783"/>
      <c r="OL93" s="784">
        <f t="shared" ref="OL93:OL99" si="1066">IFERROR(OK93*$I93, 0)</f>
        <v>0</v>
      </c>
      <c r="OM93" s="782"/>
      <c r="OO93" s="783"/>
      <c r="OP93" s="784">
        <f t="shared" ref="OP93:OP99" si="1067">IFERROR(OO93*$I93, 0)</f>
        <v>0</v>
      </c>
      <c r="OQ93" s="783"/>
      <c r="OR93" s="784">
        <f t="shared" ref="OR93:OR99" si="1068">IFERROR(OQ93*$I93, 0)</f>
        <v>0</v>
      </c>
      <c r="OS93" s="783"/>
      <c r="OT93" s="784">
        <f t="shared" ref="OT93:OT99" si="1069">IFERROR(OS93*$I93, 0)</f>
        <v>0</v>
      </c>
      <c r="OU93" s="783"/>
      <c r="OV93" s="784">
        <f t="shared" ref="OV93:OV99" si="1070">IFERROR(OU93*$I93, 0)</f>
        <v>0</v>
      </c>
      <c r="OW93" s="707">
        <f t="shared" si="146"/>
        <v>0</v>
      </c>
      <c r="OX93" s="784">
        <f t="shared" ref="OX93:OX99" si="1071">IFERROR(OW93*$I93, 0)</f>
        <v>0</v>
      </c>
      <c r="OY93" s="783"/>
      <c r="OZ93" s="784">
        <f t="shared" ref="OZ93:OZ99" si="1072">IFERROR(OY93*$I93, 0)</f>
        <v>0</v>
      </c>
      <c r="PA93" s="707">
        <f t="shared" si="147"/>
        <v>0</v>
      </c>
      <c r="PB93" s="784">
        <f t="shared" ref="PB93:PB99" si="1073">IFERROR(PA93*$I93, 0)</f>
        <v>0</v>
      </c>
      <c r="PC93" s="706">
        <f t="shared" ref="PC93:PC103" si="1074">IFERROR(PA93*$N93, 0)</f>
        <v>0</v>
      </c>
      <c r="PD93" s="706">
        <f t="shared" ref="PD93:PD103" si="1075">IFERROR(PA93*$O93, 0)</f>
        <v>0</v>
      </c>
      <c r="PE93" s="783"/>
      <c r="PF93" s="784">
        <f t="shared" ref="PF93:PF99" si="1076">IFERROR(PE93*$I93, 0)</f>
        <v>0</v>
      </c>
      <c r="PG93" s="782"/>
      <c r="PI93" s="783"/>
      <c r="PJ93" s="784">
        <f t="shared" ref="PJ93:PJ99" si="1077">IFERROR(PI93*$I93, 0)</f>
        <v>0</v>
      </c>
      <c r="PK93" s="783"/>
      <c r="PL93" s="784">
        <f t="shared" ref="PL93:PL99" si="1078">IFERROR(PK93*$I93, 0)</f>
        <v>0</v>
      </c>
      <c r="PM93" s="783"/>
      <c r="PN93" s="784">
        <f t="shared" ref="PN93:PN99" si="1079">IFERROR(PM93*$I93, 0)</f>
        <v>0</v>
      </c>
      <c r="PO93" s="783"/>
      <c r="PP93" s="784">
        <f t="shared" ref="PP93:PP99" si="1080">IFERROR(PO93*$I93, 0)</f>
        <v>0</v>
      </c>
      <c r="PQ93" s="707">
        <f t="shared" si="148"/>
        <v>0</v>
      </c>
      <c r="PR93" s="784">
        <f t="shared" ref="PR93:PR99" si="1081">IFERROR(PQ93*$I93, 0)</f>
        <v>0</v>
      </c>
      <c r="PS93" s="783"/>
      <c r="PT93" s="784">
        <f t="shared" ref="PT93:PT99" si="1082">IFERROR(PS93*$I93, 0)</f>
        <v>0</v>
      </c>
      <c r="PU93" s="707">
        <f t="shared" si="149"/>
        <v>0</v>
      </c>
      <c r="PV93" s="784">
        <f t="shared" ref="PV93:PV99" si="1083">IFERROR(PU93*$I93, 0)</f>
        <v>0</v>
      </c>
      <c r="PW93" s="706">
        <f t="shared" ref="PW93:PW103" si="1084">IFERROR(PU93*$N93, 0)</f>
        <v>0</v>
      </c>
      <c r="PX93" s="706">
        <f t="shared" ref="PX93:PX103" si="1085">IFERROR(PU93*$O93, 0)</f>
        <v>0</v>
      </c>
      <c r="PY93" s="783"/>
      <c r="PZ93" s="784">
        <f t="shared" ref="PZ93:PZ99" si="1086">IFERROR(PY93*$I93, 0)</f>
        <v>0</v>
      </c>
      <c r="QA93" s="782"/>
      <c r="QC93" s="783"/>
      <c r="QD93" s="784">
        <f t="shared" ref="QD93:QD99" si="1087">IFERROR(QC93*$I93, 0)</f>
        <v>0</v>
      </c>
      <c r="QE93" s="783"/>
      <c r="QF93" s="784">
        <f t="shared" ref="QF93:QF99" si="1088">IFERROR(QE93*$I93, 0)</f>
        <v>0</v>
      </c>
      <c r="QG93" s="783"/>
      <c r="QH93" s="784">
        <f t="shared" ref="QH93:QH99" si="1089">IFERROR(QG93*$I93, 0)</f>
        <v>0</v>
      </c>
      <c r="QI93" s="783"/>
      <c r="QJ93" s="784">
        <f t="shared" ref="QJ93:QJ99" si="1090">IFERROR(QI93*$I93, 0)</f>
        <v>0</v>
      </c>
      <c r="QK93" s="707">
        <f t="shared" si="150"/>
        <v>0</v>
      </c>
      <c r="QL93" s="784">
        <f t="shared" ref="QL93:QL99" si="1091">IFERROR(QK93*$I93, 0)</f>
        <v>0</v>
      </c>
      <c r="QM93" s="783"/>
      <c r="QN93" s="784">
        <f t="shared" ref="QN93:QN99" si="1092">IFERROR(QM93*$I93, 0)</f>
        <v>0</v>
      </c>
      <c r="QO93" s="707">
        <f t="shared" si="151"/>
        <v>0</v>
      </c>
      <c r="QP93" s="784">
        <f t="shared" ref="QP93:QP99" si="1093">IFERROR(QO93*$I93, 0)</f>
        <v>0</v>
      </c>
      <c r="QQ93" s="706">
        <f t="shared" ref="QQ93:QQ103" si="1094">IFERROR(QO93*$N93, 0)</f>
        <v>0</v>
      </c>
      <c r="QR93" s="706">
        <f t="shared" ref="QR93:QR103" si="1095">IFERROR(QO93*$O93, 0)</f>
        <v>0</v>
      </c>
      <c r="QS93" s="783"/>
      <c r="QT93" s="784">
        <f t="shared" ref="QT93:QT99" si="1096">IFERROR(QS93*$I93, 0)</f>
        <v>0</v>
      </c>
      <c r="QU93" s="782"/>
      <c r="RA93" s="785">
        <f t="shared" si="838"/>
        <v>0</v>
      </c>
      <c r="RB93" s="785" t="e">
        <f t="shared" si="839"/>
        <v>#REF!</v>
      </c>
      <c r="RC93" s="677">
        <f t="shared" si="840"/>
        <v>1922.4</v>
      </c>
      <c r="RD93" s="677">
        <f t="shared" si="840"/>
        <v>540.79999999999995</v>
      </c>
      <c r="RE93" s="677">
        <f t="shared" si="840"/>
        <v>801.90000000000009</v>
      </c>
      <c r="RF93" s="677">
        <f t="shared" si="840"/>
        <v>1460</v>
      </c>
      <c r="RG93" s="677">
        <f t="shared" si="840"/>
        <v>0</v>
      </c>
      <c r="RH93" s="677">
        <f t="shared" si="840"/>
        <v>0</v>
      </c>
      <c r="RI93" s="677">
        <f t="shared" si="840"/>
        <v>0</v>
      </c>
      <c r="RJ93" s="677">
        <f t="shared" si="840"/>
        <v>0</v>
      </c>
      <c r="RK93" s="677" t="e">
        <f>#REF!</f>
        <v>#REF!</v>
      </c>
      <c r="RL93" s="677" t="e">
        <f>#REF!</f>
        <v>#REF!</v>
      </c>
      <c r="RM93" s="677">
        <f t="shared" si="841"/>
        <v>0</v>
      </c>
      <c r="RN93" s="677">
        <f t="shared" si="841"/>
        <v>0</v>
      </c>
      <c r="RO93" s="677">
        <f t="shared" si="841"/>
        <v>0</v>
      </c>
      <c r="RP93" s="677">
        <f t="shared" si="841"/>
        <v>0</v>
      </c>
      <c r="RQ93" s="677">
        <f t="shared" si="841"/>
        <v>0</v>
      </c>
      <c r="RR93" s="677">
        <f t="shared" si="841"/>
        <v>0</v>
      </c>
      <c r="RS93" s="677">
        <f t="shared" si="841"/>
        <v>0</v>
      </c>
      <c r="RT93" s="677">
        <f t="shared" si="841"/>
        <v>0</v>
      </c>
      <c r="RV93" s="675">
        <f t="shared" si="842"/>
        <v>4725.1000000000004</v>
      </c>
      <c r="RW93" s="675">
        <f t="shared" si="843"/>
        <v>0</v>
      </c>
      <c r="RX93" s="675">
        <f t="shared" si="844"/>
        <v>0</v>
      </c>
      <c r="RY93" s="675">
        <f t="shared" si="845"/>
        <v>0</v>
      </c>
      <c r="RZ93" s="675">
        <f t="shared" si="846"/>
        <v>0</v>
      </c>
      <c r="SA93" s="675">
        <f t="shared" si="847"/>
        <v>0</v>
      </c>
      <c r="SB93" s="675">
        <f t="shared" si="848"/>
        <v>0</v>
      </c>
      <c r="SC93" s="675">
        <f t="shared" si="849"/>
        <v>0</v>
      </c>
      <c r="SD93" s="675" t="e">
        <f xml:space="preserve"> SUMIF(#REF!,$SD$8,#REF!)</f>
        <v>#REF!</v>
      </c>
      <c r="SE93" s="675" t="e">
        <f xml:space="preserve"> SUMIF(#REF!,$SE$8,#REF!)</f>
        <v>#REF!</v>
      </c>
      <c r="SG93" s="675">
        <f t="shared" si="850"/>
        <v>48060000</v>
      </c>
      <c r="SH93" s="675">
        <f t="shared" si="850"/>
        <v>13519999.999999998</v>
      </c>
      <c r="SI93" s="675">
        <f t="shared" si="850"/>
        <v>20047500.000000004</v>
      </c>
      <c r="SJ93" s="675">
        <f t="shared" si="850"/>
        <v>36500000</v>
      </c>
      <c r="SK93" s="675">
        <f t="shared" si="850"/>
        <v>0</v>
      </c>
      <c r="SL93" s="675">
        <f t="shared" si="850"/>
        <v>0</v>
      </c>
      <c r="SM93" s="675">
        <f t="shared" si="850"/>
        <v>0</v>
      </c>
      <c r="SN93" s="675">
        <f t="shared" si="850"/>
        <v>0</v>
      </c>
      <c r="SO93" s="675" t="e">
        <f t="shared" si="850"/>
        <v>#REF!</v>
      </c>
      <c r="SP93" s="675" t="e">
        <f t="shared" si="850"/>
        <v>#REF!</v>
      </c>
      <c r="SQ93" s="675">
        <f t="shared" si="850"/>
        <v>0</v>
      </c>
      <c r="SR93" s="675">
        <f t="shared" si="850"/>
        <v>0</v>
      </c>
      <c r="SS93" s="675">
        <f t="shared" si="850"/>
        <v>0</v>
      </c>
      <c r="ST93" s="675">
        <f t="shared" si="850"/>
        <v>0</v>
      </c>
      <c r="SU93" s="675">
        <f t="shared" si="850"/>
        <v>0</v>
      </c>
      <c r="SV93" s="675">
        <f t="shared" si="850"/>
        <v>0</v>
      </c>
      <c r="SW93" s="675">
        <f t="shared" si="851"/>
        <v>0</v>
      </c>
      <c r="SX93" s="675">
        <f t="shared" si="851"/>
        <v>0</v>
      </c>
      <c r="SY93" s="675" t="e">
        <f>#REF!*$AP93</f>
        <v>#REF!</v>
      </c>
      <c r="SZ93" s="675" t="e">
        <f>#REF!*$AP93</f>
        <v>#REF!</v>
      </c>
      <c r="TA93" s="675" t="e">
        <f>#REF!*$AP93</f>
        <v>#REF!</v>
      </c>
      <c r="TB93" s="675" t="e">
        <f>#REF!*$AP93</f>
        <v>#REF!</v>
      </c>
      <c r="TC93" s="675" t="e">
        <f>#REF!*$AP93</f>
        <v>#REF!</v>
      </c>
      <c r="TE93" s="675">
        <f t="shared" si="152"/>
        <v>118127500</v>
      </c>
      <c r="TF93" s="675">
        <f t="shared" si="153"/>
        <v>0</v>
      </c>
      <c r="TG93" s="675">
        <f t="shared" si="154"/>
        <v>0</v>
      </c>
      <c r="TH93" s="675">
        <f t="shared" si="155"/>
        <v>0</v>
      </c>
      <c r="TI93" s="675">
        <f t="shared" si="156"/>
        <v>0</v>
      </c>
      <c r="TJ93" s="675">
        <f t="shared" si="157"/>
        <v>0</v>
      </c>
      <c r="TK93" s="675">
        <f t="shared" si="158"/>
        <v>0</v>
      </c>
      <c r="TL93" s="675">
        <f t="shared" si="159"/>
        <v>0</v>
      </c>
      <c r="TM93" s="675">
        <f t="shared" si="160"/>
        <v>0</v>
      </c>
      <c r="TN93" s="676">
        <f t="shared" si="161"/>
        <v>0</v>
      </c>
      <c r="TP93" s="675">
        <f>IFERROR(SG93*(1+LEVEL_2!#REF!),0)</f>
        <v>0</v>
      </c>
      <c r="TQ93" s="675">
        <f>IFERROR(SH93*(1+LEVEL_2!#REF!),0)</f>
        <v>0</v>
      </c>
      <c r="TR93" s="675">
        <f>IFERROR(SI93*(1+LEVEL_2!#REF!),0)</f>
        <v>0</v>
      </c>
      <c r="TS93" s="675">
        <f>IFERROR(SJ93*(1+LEVEL_2!#REF!),0)</f>
        <v>0</v>
      </c>
      <c r="TT93" s="675">
        <f>IFERROR(SK93*(1+LEVEL_2!#REF!),0)</f>
        <v>0</v>
      </c>
      <c r="TU93" s="675">
        <f>IFERROR(SL93*(1+LEVEL_2!#REF!),0)</f>
        <v>0</v>
      </c>
      <c r="TV93" s="675">
        <f>IFERROR(SM93*(1+LEVEL_2!#REF!),0)</f>
        <v>0</v>
      </c>
      <c r="TW93" s="675">
        <f>IFERROR(SN93*(1+LEVEL_2!#REF!),0)</f>
        <v>0</v>
      </c>
      <c r="TX93" s="675">
        <f>IFERROR(SO93*(1+LEVEL_2!#REF!),0)</f>
        <v>0</v>
      </c>
      <c r="TY93" s="675">
        <f>IFERROR(SP93*(1+LEVEL_2!#REF!),0)</f>
        <v>0</v>
      </c>
      <c r="TZ93" s="675">
        <f>IFERROR(SQ93*(1+LEVEL_2!#REF!),0)</f>
        <v>0</v>
      </c>
      <c r="UA93" s="675">
        <f>IFERROR(SR93*(1+LEVEL_2!#REF!),0)</f>
        <v>0</v>
      </c>
      <c r="UB93" s="675">
        <f>IFERROR(SS93*(1+LEVEL_2!#REF!),0)</f>
        <v>0</v>
      </c>
      <c r="UC93" s="675">
        <f>IFERROR(ST93*(1+LEVEL_2!#REF!),0)</f>
        <v>0</v>
      </c>
      <c r="UD93" s="675">
        <f>IFERROR(SU93*(1+LEVEL_2!#REF!),0)</f>
        <v>0</v>
      </c>
      <c r="UE93" s="675">
        <f>IFERROR(SV93*(1+LEVEL_2!#REF!),0)</f>
        <v>0</v>
      </c>
      <c r="UF93" s="675">
        <f>IFERROR(SW93*(1+LEVEL_2!#REF!),0)</f>
        <v>0</v>
      </c>
      <c r="UG93" s="675">
        <f>IFERROR(SX93*(1+LEVEL_2!#REF!),0)</f>
        <v>0</v>
      </c>
      <c r="UH93" s="675">
        <f>IFERROR(SY93*(1+LEVEL_2!#REF!),0)</f>
        <v>0</v>
      </c>
      <c r="UI93" s="675">
        <f>IFERROR(SZ93*(1+LEVEL_2!#REF!),0)</f>
        <v>0</v>
      </c>
      <c r="UJ93" s="675">
        <f>IFERROR(TA93*(1+LEVEL_2!#REF!),0)</f>
        <v>0</v>
      </c>
      <c r="UK93" s="675">
        <f>IFERROR(TB93*(1+LEVEL_2!#REF!),0)</f>
        <v>0</v>
      </c>
      <c r="UL93" s="675">
        <f>IFERROR(TC93*(1+LEVEL_2!#REF!),0)</f>
        <v>0</v>
      </c>
      <c r="UN93" s="675">
        <f t="shared" si="162"/>
        <v>0</v>
      </c>
      <c r="UO93" s="675">
        <f t="shared" si="163"/>
        <v>0</v>
      </c>
      <c r="UP93" s="675">
        <f t="shared" si="164"/>
        <v>0</v>
      </c>
      <c r="UQ93" s="675">
        <f t="shared" si="165"/>
        <v>0</v>
      </c>
      <c r="UR93" s="675">
        <f t="shared" si="166"/>
        <v>0</v>
      </c>
      <c r="US93" s="675">
        <f t="shared" si="167"/>
        <v>0</v>
      </c>
      <c r="UT93" s="675">
        <f t="shared" si="168"/>
        <v>0</v>
      </c>
      <c r="UU93" s="675">
        <f t="shared" si="169"/>
        <v>0</v>
      </c>
      <c r="UV93" s="675">
        <f t="shared" si="170"/>
        <v>0</v>
      </c>
      <c r="UW93" s="676">
        <f t="shared" si="171"/>
        <v>0</v>
      </c>
    </row>
    <row r="94" spans="1:569" s="645" customFormat="1" ht="20.100000000000001" customHeight="1">
      <c r="A94" s="677"/>
      <c r="B94" s="677" t="s">
        <v>124</v>
      </c>
      <c r="C94" s="764" t="s">
        <v>560</v>
      </c>
      <c r="D94" s="764"/>
      <c r="E94" s="792" t="s">
        <v>561</v>
      </c>
      <c r="F94" s="793" t="s">
        <v>562</v>
      </c>
      <c r="G94" s="786" t="s">
        <v>563</v>
      </c>
      <c r="H94" s="794" t="s">
        <v>365</v>
      </c>
      <c r="I94" s="789">
        <f>Rev.1_Base!G135</f>
        <v>421</v>
      </c>
      <c r="J94" s="789">
        <f>Rev.1_Base!H135</f>
        <v>266</v>
      </c>
      <c r="K94" s="789">
        <f>Rev.1_Base!J135</f>
        <v>266</v>
      </c>
      <c r="L94" s="789">
        <f>Rev.1_Base!K135</f>
        <v>111</v>
      </c>
      <c r="M94" s="770"/>
      <c r="N94" s="771">
        <f t="shared" si="393"/>
        <v>421</v>
      </c>
      <c r="O94" s="772">
        <f t="shared" si="394"/>
        <v>0</v>
      </c>
      <c r="Q94" s="789">
        <f>Rev.1_Base!M135</f>
        <v>155</v>
      </c>
      <c r="R94" s="795">
        <f>Rev.1_Base!O135</f>
        <v>111</v>
      </c>
      <c r="S94" s="795">
        <f>Rev.1_Base!Q135</f>
        <v>155</v>
      </c>
      <c r="T94" s="795">
        <f>Rev.1_Base!S135</f>
        <v>0</v>
      </c>
      <c r="U94" s="795">
        <f>Rev.1_Base!U135</f>
        <v>0</v>
      </c>
      <c r="V94" s="795">
        <f>Rev.1_Base!W135</f>
        <v>0</v>
      </c>
      <c r="W94" s="795">
        <f>Rev.1_Base!Y135</f>
        <v>0</v>
      </c>
      <c r="X94" s="795">
        <f>Rev.1_Base!AA135</f>
        <v>0</v>
      </c>
      <c r="Y94" s="690"/>
      <c r="Z94" s="690"/>
      <c r="AA94" s="690"/>
      <c r="AB94" s="690"/>
      <c r="AC94" s="690"/>
      <c r="AD94" s="690"/>
      <c r="AE94" s="690"/>
      <c r="AF94" s="691"/>
      <c r="AH94" s="774">
        <f t="shared" si="872"/>
        <v>16000</v>
      </c>
      <c r="AI94" s="775">
        <f t="shared" si="873"/>
        <v>6736000</v>
      </c>
      <c r="AJ94" s="774">
        <f t="shared" si="874"/>
        <v>18000</v>
      </c>
      <c r="AK94" s="775">
        <f t="shared" si="875"/>
        <v>7578000</v>
      </c>
      <c r="AL94" s="774">
        <f t="shared" si="876"/>
        <v>0</v>
      </c>
      <c r="AM94" s="775">
        <f t="shared" si="877"/>
        <v>0</v>
      </c>
      <c r="AN94" s="774">
        <f t="shared" si="878"/>
        <v>0</v>
      </c>
      <c r="AO94" s="775">
        <f t="shared" si="879"/>
        <v>0</v>
      </c>
      <c r="AP94" s="693">
        <f t="shared" si="99"/>
        <v>34000</v>
      </c>
      <c r="AQ94" s="775">
        <f t="shared" si="880"/>
        <v>14314000</v>
      </c>
      <c r="AR94" s="774">
        <f t="shared" si="881"/>
        <v>5607.8107500000006</v>
      </c>
      <c r="AS94" s="775">
        <f t="shared" si="882"/>
        <v>2360888.3257500003</v>
      </c>
      <c r="AT94" s="776">
        <f t="shared" si="883"/>
        <v>47529.372900000002</v>
      </c>
      <c r="AU94" s="776">
        <f t="shared" si="884"/>
        <v>79215.621500000008</v>
      </c>
      <c r="AV94" s="693">
        <f t="shared" si="829"/>
        <v>39607.810750000004</v>
      </c>
      <c r="AW94" s="775">
        <f t="shared" si="172"/>
        <v>5275760.3919000002</v>
      </c>
      <c r="AX94" s="775">
        <f t="shared" si="885"/>
        <v>21071355.319000002</v>
      </c>
      <c r="AY94" s="775">
        <f t="shared" si="886"/>
        <v>33349776.651500005</v>
      </c>
      <c r="AZ94" s="775">
        <f t="shared" si="886"/>
        <v>16674888.325750003</v>
      </c>
      <c r="BA94" s="693">
        <f t="shared" si="887"/>
        <v>16674888.325750003</v>
      </c>
      <c r="BB94" s="693">
        <f t="shared" si="888"/>
        <v>0</v>
      </c>
      <c r="BC94" s="774">
        <f t="shared" si="889"/>
        <v>0</v>
      </c>
      <c r="BD94" s="775">
        <f t="shared" si="890"/>
        <v>0</v>
      </c>
      <c r="BE94" s="777"/>
      <c r="BG94" s="790">
        <f t="shared" ref="BG94" si="1097">AH94</f>
        <v>16000</v>
      </c>
      <c r="BH94" s="790">
        <f t="shared" si="891"/>
        <v>6736000</v>
      </c>
      <c r="BI94" s="790">
        <f t="shared" ref="BI94" si="1098">AJ94</f>
        <v>18000</v>
      </c>
      <c r="BJ94" s="790">
        <f t="shared" si="892"/>
        <v>7578000</v>
      </c>
      <c r="BK94" s="790">
        <f t="shared" ref="BK94" si="1099">AL94</f>
        <v>0</v>
      </c>
      <c r="BL94" s="790">
        <f t="shared" si="893"/>
        <v>0</v>
      </c>
      <c r="BM94" s="790">
        <f t="shared" ref="BM94" si="1100">AN94</f>
        <v>0</v>
      </c>
      <c r="BN94" s="790">
        <f t="shared" si="894"/>
        <v>0</v>
      </c>
      <c r="BO94" s="790">
        <f t="shared" si="105"/>
        <v>34000</v>
      </c>
      <c r="BP94" s="790">
        <f t="shared" si="895"/>
        <v>14314000</v>
      </c>
      <c r="BQ94" s="790">
        <f t="shared" si="896"/>
        <v>5607.8107500000006</v>
      </c>
      <c r="BR94" s="790">
        <f t="shared" si="897"/>
        <v>2360888.3257500003</v>
      </c>
      <c r="BS94" s="790">
        <f t="shared" si="107"/>
        <v>39607.810750000004</v>
      </c>
      <c r="BT94" s="790">
        <f t="shared" si="898"/>
        <v>16674888.325750003</v>
      </c>
      <c r="BU94" s="790">
        <f t="shared" si="899"/>
        <v>16674888.325750003</v>
      </c>
      <c r="BV94" s="790">
        <f t="shared" si="900"/>
        <v>0</v>
      </c>
      <c r="BW94" s="790"/>
      <c r="BX94" s="790">
        <f t="shared" si="901"/>
        <v>0</v>
      </c>
      <c r="BY94" s="791" t="s">
        <v>400</v>
      </c>
      <c r="CA94" s="744">
        <f>'동해기지(건축)'!BP136</f>
        <v>24810</v>
      </c>
      <c r="CB94" s="745">
        <f t="shared" si="902"/>
        <v>10445010</v>
      </c>
      <c r="CC94" s="718">
        <f>'동해기지(건축)'!BQ136</f>
        <v>17323</v>
      </c>
      <c r="CD94" s="745">
        <f t="shared" si="903"/>
        <v>7292983</v>
      </c>
      <c r="CE94" s="718"/>
      <c r="CF94" s="745">
        <f t="shared" si="904"/>
        <v>0</v>
      </c>
      <c r="CG94" s="718"/>
      <c r="CH94" s="745">
        <f t="shared" si="905"/>
        <v>0</v>
      </c>
      <c r="CI94" s="746">
        <f t="shared" si="108"/>
        <v>42133</v>
      </c>
      <c r="CJ94" s="745">
        <f t="shared" si="906"/>
        <v>17737993</v>
      </c>
      <c r="CK94" s="718"/>
      <c r="CL94" s="745">
        <f t="shared" si="907"/>
        <v>0</v>
      </c>
      <c r="CM94" s="746">
        <f t="shared" si="109"/>
        <v>42133</v>
      </c>
      <c r="CN94" s="745">
        <f t="shared" si="908"/>
        <v>17737993</v>
      </c>
      <c r="CO94" s="699">
        <f t="shared" si="909"/>
        <v>6530615</v>
      </c>
      <c r="CP94" s="699">
        <f t="shared" si="909"/>
        <v>4676763</v>
      </c>
      <c r="CQ94" s="699">
        <f t="shared" si="909"/>
        <v>6530615</v>
      </c>
      <c r="CR94" s="699">
        <f t="shared" si="909"/>
        <v>0</v>
      </c>
      <c r="CS94" s="700">
        <f t="shared" si="909"/>
        <v>0</v>
      </c>
      <c r="CT94" s="699">
        <f t="shared" si="909"/>
        <v>0</v>
      </c>
      <c r="CU94" s="699">
        <f t="shared" si="909"/>
        <v>0</v>
      </c>
      <c r="CV94" s="700">
        <f t="shared" si="910"/>
        <v>0</v>
      </c>
      <c r="CW94" s="697"/>
      <c r="CX94" s="696">
        <f t="shared" si="911"/>
        <v>0</v>
      </c>
      <c r="CY94" s="701"/>
      <c r="DA94" s="778">
        <f>IFERROR(VLOOKUP($C94,정민건설!$A$13:$AM$154,28,FALSE),0)</f>
        <v>16000</v>
      </c>
      <c r="DB94" s="775">
        <f t="shared" si="912"/>
        <v>6736000</v>
      </c>
      <c r="DC94" s="778">
        <f>IFERROR(VLOOKUP($C94,정민건설!$A$13:$AM$154,30,FALSE),0)</f>
        <v>18000</v>
      </c>
      <c r="DD94" s="775">
        <f t="shared" si="913"/>
        <v>7578000</v>
      </c>
      <c r="DE94" s="774">
        <f>IFERROR(VLOOKUP($C94,정민건설!$A$13:$AM$154,32,FALSE),0)</f>
        <v>0</v>
      </c>
      <c r="DF94" s="775">
        <f t="shared" si="914"/>
        <v>0</v>
      </c>
      <c r="DG94" s="774">
        <f>IFERROR(VLOOKUP($C94,정민건설!$A$13:$AM$154,34,FALSE),0)</f>
        <v>0</v>
      </c>
      <c r="DH94" s="775">
        <f t="shared" si="915"/>
        <v>0</v>
      </c>
      <c r="DI94" s="693">
        <f t="shared" si="110"/>
        <v>34000</v>
      </c>
      <c r="DJ94" s="775">
        <f t="shared" si="916"/>
        <v>14314000</v>
      </c>
      <c r="DK94" s="778">
        <f t="shared" si="917"/>
        <v>5607.8107500000006</v>
      </c>
      <c r="DL94" s="779">
        <f t="shared" si="918"/>
        <v>2360888.3257500003</v>
      </c>
      <c r="DM94" s="693">
        <f t="shared" si="112"/>
        <v>39607.810750000004</v>
      </c>
      <c r="DN94" s="775">
        <f t="shared" si="919"/>
        <v>16674888.325750003</v>
      </c>
      <c r="DO94" s="693">
        <f t="shared" si="920"/>
        <v>16674888.325750003</v>
      </c>
      <c r="DP94" s="693">
        <f t="shared" si="921"/>
        <v>0</v>
      </c>
      <c r="DQ94" s="774"/>
      <c r="DR94" s="775">
        <f t="shared" si="922"/>
        <v>0</v>
      </c>
      <c r="DS94" s="777"/>
      <c r="DU94" s="774">
        <f>IFERROR(VLOOKUP($C94,[1]영만종합건설!$A$13:$AN$154,28,FALSE),0)</f>
        <v>18000</v>
      </c>
      <c r="DV94" s="780">
        <f t="shared" si="923"/>
        <v>7578000</v>
      </c>
      <c r="DW94" s="774">
        <f>IFERROR(VLOOKUP($C94,[1]영만종합건설!$A$13:$AN$154,30,FALSE),0)</f>
        <v>8000</v>
      </c>
      <c r="DX94" s="780">
        <f t="shared" si="924"/>
        <v>3368000</v>
      </c>
      <c r="DY94" s="778">
        <f>IFERROR(VLOOKUP($C94,[1]영만종합건설!$A$13:$AN$154,32,FALSE),0)</f>
        <v>0</v>
      </c>
      <c r="DZ94" s="780">
        <f t="shared" si="925"/>
        <v>0</v>
      </c>
      <c r="EA94" s="778">
        <f>IFERROR(VLOOKUP($C94,[1]영만종합건설!$A$13:$AN$154,34,FALSE),0)</f>
        <v>0</v>
      </c>
      <c r="EB94" s="780">
        <f t="shared" si="926"/>
        <v>0</v>
      </c>
      <c r="EC94" s="703">
        <f t="shared" si="113"/>
        <v>26000</v>
      </c>
      <c r="ED94" s="780">
        <f t="shared" si="927"/>
        <v>10946000</v>
      </c>
      <c r="EE94" s="778">
        <f t="shared" si="928"/>
        <v>3684.3669999999993</v>
      </c>
      <c r="EF94" s="779">
        <f t="shared" si="114"/>
        <v>1551118.5069999998</v>
      </c>
      <c r="EG94" s="703">
        <f t="shared" si="115"/>
        <v>29684.366999999998</v>
      </c>
      <c r="EH94" s="780">
        <f t="shared" si="929"/>
        <v>12497118.506999999</v>
      </c>
      <c r="EI94" s="703">
        <f t="shared" si="930"/>
        <v>12497118.506999999</v>
      </c>
      <c r="EJ94" s="703">
        <f t="shared" si="931"/>
        <v>0</v>
      </c>
      <c r="EK94" s="778"/>
      <c r="EL94" s="780">
        <f t="shared" si="932"/>
        <v>0</v>
      </c>
      <c r="EM94" s="781"/>
      <c r="EO94" s="778">
        <f>IFERROR(VLOOKUP($C94,[1]부강종합건설!$A$13:$AM$154,28,FALSE),0)</f>
        <v>21000</v>
      </c>
      <c r="EP94" s="780">
        <f t="shared" si="933"/>
        <v>8841000</v>
      </c>
      <c r="EQ94" s="778">
        <f>IFERROR(VLOOKUP($C94,[1]부강종합건설!$A$13:$AM$154,30,FALSE),0)</f>
        <v>12000</v>
      </c>
      <c r="ER94" s="780">
        <f t="shared" si="934"/>
        <v>5052000</v>
      </c>
      <c r="ES94" s="778">
        <f>IFERROR(VLOOKUP($C94,[1]부강종합건설!$A$13:$AM$154,32,FALSE),0)</f>
        <v>0</v>
      </c>
      <c r="ET94" s="780">
        <f t="shared" si="935"/>
        <v>0</v>
      </c>
      <c r="EU94" s="778">
        <f>IFERROR(VLOOKUP($C94,[1]부강종합건설!$A$13:$AM$154,34,FALSE),0)</f>
        <v>4600</v>
      </c>
      <c r="EV94" s="780">
        <f t="shared" si="936"/>
        <v>1936600</v>
      </c>
      <c r="EW94" s="703">
        <f t="shared" si="116"/>
        <v>37600</v>
      </c>
      <c r="EX94" s="780">
        <f t="shared" si="937"/>
        <v>15829600</v>
      </c>
      <c r="EY94" s="778">
        <f t="shared" si="938"/>
        <v>5267.9524999999994</v>
      </c>
      <c r="EZ94" s="779">
        <f t="shared" si="117"/>
        <v>2217808.0024999999</v>
      </c>
      <c r="FA94" s="703">
        <f t="shared" si="118"/>
        <v>42867.952499999999</v>
      </c>
      <c r="FB94" s="780">
        <f t="shared" si="939"/>
        <v>18047408.002500001</v>
      </c>
      <c r="FC94" s="703">
        <f t="shared" si="940"/>
        <v>18047408.002500001</v>
      </c>
      <c r="FD94" s="703">
        <f t="shared" si="941"/>
        <v>0</v>
      </c>
      <c r="FE94" s="778"/>
      <c r="FF94" s="780">
        <f t="shared" si="942"/>
        <v>0</v>
      </c>
      <c r="FG94" s="782"/>
      <c r="FI94" s="774">
        <f>IFERROR(VLOOKUP($C94,[1]대도엔지니어링!$A$13:$AN$154,28,FALSE),0)</f>
        <v>24000</v>
      </c>
      <c r="FJ94" s="775">
        <f t="shared" si="943"/>
        <v>10104000</v>
      </c>
      <c r="FK94" s="774">
        <f>IFERROR(VLOOKUP($C94,[1]대도엔지니어링!$A$13:$AN$154,30,FALSE),0)</f>
        <v>18000</v>
      </c>
      <c r="FL94" s="775">
        <f t="shared" si="944"/>
        <v>7578000</v>
      </c>
      <c r="FM94" s="774">
        <f>IFERROR(VLOOKUP($C94,[1]대도엔지니어링!$A$13:$AN$154,32,FALSE),0)</f>
        <v>0</v>
      </c>
      <c r="FN94" s="775">
        <f t="shared" si="945"/>
        <v>0</v>
      </c>
      <c r="FO94" s="774">
        <f>IFERROR(VLOOKUP($C94,[1]대도엔지니어링!$A$13:$AN$154,34,FALSE),0)</f>
        <v>2390</v>
      </c>
      <c r="FP94" s="775">
        <f t="shared" si="946"/>
        <v>1006190</v>
      </c>
      <c r="FQ94" s="693">
        <f t="shared" si="119"/>
        <v>44390</v>
      </c>
      <c r="FR94" s="775">
        <f t="shared" si="947"/>
        <v>18688190</v>
      </c>
      <c r="FS94" s="774">
        <f t="shared" si="120"/>
        <v>3550.0648596788765</v>
      </c>
      <c r="FT94" s="775">
        <f t="shared" si="948"/>
        <v>1494577.305924807</v>
      </c>
      <c r="FU94" s="693">
        <f t="shared" si="121"/>
        <v>47940.064859678874</v>
      </c>
      <c r="FV94" s="775">
        <f t="shared" si="949"/>
        <v>20182767.305924807</v>
      </c>
      <c r="FW94" s="693">
        <f t="shared" si="950"/>
        <v>20182767.305924807</v>
      </c>
      <c r="FX94" s="693">
        <f t="shared" si="951"/>
        <v>0</v>
      </c>
      <c r="FY94" s="774"/>
      <c r="FZ94" s="775">
        <f t="shared" si="952"/>
        <v>0</v>
      </c>
      <c r="GA94" s="782"/>
      <c r="GC94" s="774">
        <f>IFERROR(VLOOKUP($C94,[1]부명엔지니어링!$A$13:$AN$154,28,FALSE),0)</f>
        <v>35000</v>
      </c>
      <c r="GD94" s="775">
        <f t="shared" si="953"/>
        <v>14735000</v>
      </c>
      <c r="GE94" s="774">
        <f>IFERROR(VLOOKUP($C94,[1]부명엔지니어링!$A$13:$AN$154,30,FALSE),0)</f>
        <v>20000</v>
      </c>
      <c r="GF94" s="775">
        <f t="shared" si="954"/>
        <v>8420000</v>
      </c>
      <c r="GG94" s="774">
        <f>IFERROR(VLOOKUP($C94,[1]부명엔지니어링!$A$13:$AN$154,32,FALSE),0)</f>
        <v>0</v>
      </c>
      <c r="GH94" s="775">
        <f t="shared" si="955"/>
        <v>0</v>
      </c>
      <c r="GI94" s="774">
        <f>IFERROR(VLOOKUP($C94,[1]부명엔지니어링!$A$13:$AN$154,34,FALSE),0)</f>
        <v>0</v>
      </c>
      <c r="GJ94" s="775">
        <f t="shared" si="956"/>
        <v>0</v>
      </c>
      <c r="GK94" s="693">
        <f t="shared" si="122"/>
        <v>55000</v>
      </c>
      <c r="GL94" s="775">
        <f t="shared" si="957"/>
        <v>23155000</v>
      </c>
      <c r="GM94" s="774">
        <f t="shared" si="958"/>
        <v>8116.2174999999997</v>
      </c>
      <c r="GN94" s="775">
        <f t="shared" si="123"/>
        <v>3416927.5674999999</v>
      </c>
      <c r="GO94" s="693">
        <f t="shared" si="124"/>
        <v>63116.217499999999</v>
      </c>
      <c r="GP94" s="775">
        <f t="shared" si="959"/>
        <v>26571927.567499999</v>
      </c>
      <c r="GQ94" s="693">
        <f t="shared" si="960"/>
        <v>26571927.567499999</v>
      </c>
      <c r="GR94" s="693">
        <f t="shared" si="961"/>
        <v>0</v>
      </c>
      <c r="GS94" s="774"/>
      <c r="GT94" s="775">
        <f t="shared" si="962"/>
        <v>0</v>
      </c>
      <c r="GU94" s="782"/>
      <c r="GW94" s="790">
        <f t="shared" si="963"/>
        <v>16000</v>
      </c>
      <c r="GX94" s="790">
        <f t="shared" si="964"/>
        <v>6736000</v>
      </c>
      <c r="GY94" s="790">
        <f t="shared" si="965"/>
        <v>18000</v>
      </c>
      <c r="GZ94" s="790">
        <f t="shared" si="966"/>
        <v>7578000</v>
      </c>
      <c r="HA94" s="790">
        <f t="shared" si="967"/>
        <v>0</v>
      </c>
      <c r="HB94" s="790">
        <f t="shared" si="968"/>
        <v>0</v>
      </c>
      <c r="HC94" s="790">
        <f t="shared" si="969"/>
        <v>0</v>
      </c>
      <c r="HD94" s="790">
        <f t="shared" si="970"/>
        <v>0</v>
      </c>
      <c r="HE94" s="790">
        <f t="shared" si="125"/>
        <v>34000</v>
      </c>
      <c r="HF94" s="790">
        <f t="shared" si="971"/>
        <v>14314000</v>
      </c>
      <c r="HG94" s="790">
        <f t="shared" si="972"/>
        <v>5607.8107500000006</v>
      </c>
      <c r="HH94" s="790">
        <f t="shared" si="126"/>
        <v>2360888.3257500003</v>
      </c>
      <c r="HI94" s="790">
        <f t="shared" si="127"/>
        <v>39607.810750000004</v>
      </c>
      <c r="HJ94" s="790">
        <f t="shared" si="973"/>
        <v>16674888.325750003</v>
      </c>
      <c r="HK94" s="790">
        <f t="shared" si="974"/>
        <v>16674888.325750003</v>
      </c>
      <c r="HL94" s="790">
        <f t="shared" si="975"/>
        <v>0</v>
      </c>
      <c r="HM94" s="790"/>
      <c r="HN94" s="790">
        <f t="shared" si="976"/>
        <v>0</v>
      </c>
      <c r="HO94" s="791" t="s">
        <v>400</v>
      </c>
      <c r="HQ94" s="783"/>
      <c r="HR94" s="784">
        <f t="shared" si="977"/>
        <v>0</v>
      </c>
      <c r="HS94" s="783"/>
      <c r="HT94" s="784">
        <f t="shared" si="978"/>
        <v>0</v>
      </c>
      <c r="HU94" s="783"/>
      <c r="HV94" s="784">
        <f t="shared" si="979"/>
        <v>0</v>
      </c>
      <c r="HW94" s="783"/>
      <c r="HX94" s="784">
        <f t="shared" si="980"/>
        <v>0</v>
      </c>
      <c r="HY94" s="707">
        <f t="shared" si="128"/>
        <v>0</v>
      </c>
      <c r="HZ94" s="784">
        <f t="shared" si="981"/>
        <v>0</v>
      </c>
      <c r="IA94" s="783"/>
      <c r="IB94" s="784">
        <f t="shared" si="982"/>
        <v>0</v>
      </c>
      <c r="IC94" s="707">
        <f t="shared" si="129"/>
        <v>0</v>
      </c>
      <c r="ID94" s="784">
        <f t="shared" si="983"/>
        <v>0</v>
      </c>
      <c r="IE94" s="706">
        <f t="shared" si="984"/>
        <v>0</v>
      </c>
      <c r="IF94" s="706">
        <f t="shared" si="985"/>
        <v>0</v>
      </c>
      <c r="IG94" s="783"/>
      <c r="IH94" s="784">
        <f t="shared" si="986"/>
        <v>0</v>
      </c>
      <c r="II94" s="782"/>
      <c r="IK94" s="783"/>
      <c r="IL94" s="784">
        <f t="shared" si="987"/>
        <v>0</v>
      </c>
      <c r="IM94" s="783"/>
      <c r="IN94" s="784">
        <f t="shared" si="988"/>
        <v>0</v>
      </c>
      <c r="IO94" s="783"/>
      <c r="IP94" s="784">
        <f t="shared" si="989"/>
        <v>0</v>
      </c>
      <c r="IQ94" s="783"/>
      <c r="IR94" s="784">
        <f t="shared" si="990"/>
        <v>0</v>
      </c>
      <c r="IS94" s="707">
        <f t="shared" si="130"/>
        <v>0</v>
      </c>
      <c r="IT94" s="784">
        <f t="shared" si="991"/>
        <v>0</v>
      </c>
      <c r="IU94" s="783"/>
      <c r="IV94" s="784">
        <f t="shared" si="992"/>
        <v>0</v>
      </c>
      <c r="IW94" s="707">
        <f t="shared" si="131"/>
        <v>0</v>
      </c>
      <c r="IX94" s="784">
        <f t="shared" si="993"/>
        <v>0</v>
      </c>
      <c r="IY94" s="706">
        <f t="shared" si="994"/>
        <v>0</v>
      </c>
      <c r="IZ94" s="706">
        <f t="shared" si="995"/>
        <v>0</v>
      </c>
      <c r="JA94" s="783"/>
      <c r="JB94" s="784">
        <f t="shared" si="996"/>
        <v>0</v>
      </c>
      <c r="JC94" s="782"/>
      <c r="JE94" s="783"/>
      <c r="JF94" s="784">
        <f t="shared" si="997"/>
        <v>0</v>
      </c>
      <c r="JG94" s="783"/>
      <c r="JH94" s="784">
        <f t="shared" si="998"/>
        <v>0</v>
      </c>
      <c r="JI94" s="783"/>
      <c r="JJ94" s="784">
        <f t="shared" si="999"/>
        <v>0</v>
      </c>
      <c r="JK94" s="783"/>
      <c r="JL94" s="784">
        <f t="shared" si="1000"/>
        <v>0</v>
      </c>
      <c r="JM94" s="707">
        <f t="shared" si="132"/>
        <v>0</v>
      </c>
      <c r="JN94" s="784">
        <f t="shared" si="1001"/>
        <v>0</v>
      </c>
      <c r="JO94" s="783"/>
      <c r="JP94" s="784">
        <f t="shared" si="1002"/>
        <v>0</v>
      </c>
      <c r="JQ94" s="707">
        <f t="shared" si="133"/>
        <v>0</v>
      </c>
      <c r="JR94" s="784">
        <f t="shared" si="1003"/>
        <v>0</v>
      </c>
      <c r="JS94" s="706">
        <f t="shared" si="1004"/>
        <v>0</v>
      </c>
      <c r="JT94" s="706">
        <f t="shared" si="1005"/>
        <v>0</v>
      </c>
      <c r="JU94" s="783"/>
      <c r="JV94" s="784">
        <f t="shared" si="1006"/>
        <v>0</v>
      </c>
      <c r="JW94" s="782"/>
      <c r="JY94" s="783"/>
      <c r="JZ94" s="784">
        <f t="shared" si="1007"/>
        <v>0</v>
      </c>
      <c r="KA94" s="783"/>
      <c r="KB94" s="784">
        <f t="shared" si="1008"/>
        <v>0</v>
      </c>
      <c r="KC94" s="783"/>
      <c r="KD94" s="784">
        <f t="shared" si="1009"/>
        <v>0</v>
      </c>
      <c r="KE94" s="783"/>
      <c r="KF94" s="784">
        <f t="shared" si="1010"/>
        <v>0</v>
      </c>
      <c r="KG94" s="707">
        <f t="shared" si="134"/>
        <v>0</v>
      </c>
      <c r="KH94" s="784">
        <f t="shared" si="1011"/>
        <v>0</v>
      </c>
      <c r="KI94" s="783"/>
      <c r="KJ94" s="784">
        <f t="shared" si="1012"/>
        <v>0</v>
      </c>
      <c r="KK94" s="707">
        <f t="shared" si="135"/>
        <v>0</v>
      </c>
      <c r="KL94" s="784">
        <f t="shared" si="1013"/>
        <v>0</v>
      </c>
      <c r="KM94" s="706">
        <f t="shared" si="1014"/>
        <v>0</v>
      </c>
      <c r="KN94" s="706">
        <f t="shared" si="1015"/>
        <v>0</v>
      </c>
      <c r="KO94" s="783"/>
      <c r="KP94" s="784">
        <f t="shared" si="1016"/>
        <v>0</v>
      </c>
      <c r="KQ94" s="782"/>
      <c r="KS94" s="783"/>
      <c r="KT94" s="784">
        <f t="shared" si="1017"/>
        <v>0</v>
      </c>
      <c r="KU94" s="783"/>
      <c r="KV94" s="784">
        <f t="shared" si="1018"/>
        <v>0</v>
      </c>
      <c r="KW94" s="783"/>
      <c r="KX94" s="784">
        <f t="shared" si="1019"/>
        <v>0</v>
      </c>
      <c r="KY94" s="783"/>
      <c r="KZ94" s="784">
        <f t="shared" si="1020"/>
        <v>0</v>
      </c>
      <c r="LA94" s="707">
        <f t="shared" si="136"/>
        <v>0</v>
      </c>
      <c r="LB94" s="784">
        <f t="shared" si="1021"/>
        <v>0</v>
      </c>
      <c r="LC94" s="783"/>
      <c r="LD94" s="784">
        <f t="shared" si="1022"/>
        <v>0</v>
      </c>
      <c r="LE94" s="707">
        <f t="shared" si="137"/>
        <v>0</v>
      </c>
      <c r="LF94" s="784">
        <f t="shared" si="1023"/>
        <v>0</v>
      </c>
      <c r="LG94" s="706">
        <f t="shared" si="1024"/>
        <v>0</v>
      </c>
      <c r="LH94" s="706">
        <f t="shared" si="1025"/>
        <v>0</v>
      </c>
      <c r="LI94" s="783"/>
      <c r="LJ94" s="784">
        <f t="shared" si="1026"/>
        <v>0</v>
      </c>
      <c r="LK94" s="782"/>
      <c r="LM94" s="783"/>
      <c r="LN94" s="784">
        <f t="shared" si="1027"/>
        <v>0</v>
      </c>
      <c r="LO94" s="783"/>
      <c r="LP94" s="784">
        <f t="shared" si="1028"/>
        <v>0</v>
      </c>
      <c r="LQ94" s="783"/>
      <c r="LR94" s="784">
        <f t="shared" si="1029"/>
        <v>0</v>
      </c>
      <c r="LS94" s="783"/>
      <c r="LT94" s="784">
        <f t="shared" si="1030"/>
        <v>0</v>
      </c>
      <c r="LU94" s="707">
        <f t="shared" si="138"/>
        <v>0</v>
      </c>
      <c r="LV94" s="784">
        <f t="shared" si="1031"/>
        <v>0</v>
      </c>
      <c r="LW94" s="783"/>
      <c r="LX94" s="784">
        <f t="shared" si="1032"/>
        <v>0</v>
      </c>
      <c r="LY94" s="707">
        <f t="shared" si="139"/>
        <v>0</v>
      </c>
      <c r="LZ94" s="784">
        <f t="shared" si="1033"/>
        <v>0</v>
      </c>
      <c r="MA94" s="706">
        <f t="shared" si="1034"/>
        <v>0</v>
      </c>
      <c r="MB94" s="706">
        <f t="shared" si="1035"/>
        <v>0</v>
      </c>
      <c r="MC94" s="783"/>
      <c r="MD94" s="784">
        <f t="shared" si="1036"/>
        <v>0</v>
      </c>
      <c r="ME94" s="782"/>
      <c r="MG94" s="783"/>
      <c r="MH94" s="784">
        <f t="shared" si="1037"/>
        <v>0</v>
      </c>
      <c r="MI94" s="783"/>
      <c r="MJ94" s="784">
        <f t="shared" si="1038"/>
        <v>0</v>
      </c>
      <c r="MK94" s="783"/>
      <c r="ML94" s="784">
        <f t="shared" si="1039"/>
        <v>0</v>
      </c>
      <c r="MM94" s="783"/>
      <c r="MN94" s="784">
        <f t="shared" si="1040"/>
        <v>0</v>
      </c>
      <c r="MO94" s="707">
        <f t="shared" si="140"/>
        <v>0</v>
      </c>
      <c r="MP94" s="784">
        <f t="shared" si="1041"/>
        <v>0</v>
      </c>
      <c r="MQ94" s="783"/>
      <c r="MR94" s="784">
        <f t="shared" si="1042"/>
        <v>0</v>
      </c>
      <c r="MS94" s="707">
        <f t="shared" si="141"/>
        <v>0</v>
      </c>
      <c r="MT94" s="784">
        <f t="shared" si="1043"/>
        <v>0</v>
      </c>
      <c r="MU94" s="706">
        <f t="shared" si="1044"/>
        <v>0</v>
      </c>
      <c r="MV94" s="706">
        <f t="shared" si="1045"/>
        <v>0</v>
      </c>
      <c r="MW94" s="783"/>
      <c r="MX94" s="784">
        <f t="shared" si="1046"/>
        <v>0</v>
      </c>
      <c r="MY94" s="782"/>
      <c r="NA94" s="783"/>
      <c r="NB94" s="784">
        <f t="shared" si="1047"/>
        <v>0</v>
      </c>
      <c r="NC94" s="783"/>
      <c r="ND94" s="784">
        <f t="shared" si="1048"/>
        <v>0</v>
      </c>
      <c r="NE94" s="783"/>
      <c r="NF94" s="784">
        <f t="shared" si="1049"/>
        <v>0</v>
      </c>
      <c r="NG94" s="783"/>
      <c r="NH94" s="784">
        <f t="shared" si="1050"/>
        <v>0</v>
      </c>
      <c r="NI94" s="707">
        <f t="shared" si="142"/>
        <v>0</v>
      </c>
      <c r="NJ94" s="784">
        <f t="shared" si="1051"/>
        <v>0</v>
      </c>
      <c r="NK94" s="783"/>
      <c r="NL94" s="784">
        <f t="shared" si="1052"/>
        <v>0</v>
      </c>
      <c r="NM94" s="707">
        <f t="shared" si="143"/>
        <v>0</v>
      </c>
      <c r="NN94" s="784">
        <f t="shared" si="1053"/>
        <v>0</v>
      </c>
      <c r="NO94" s="706">
        <f t="shared" si="1054"/>
        <v>0</v>
      </c>
      <c r="NP94" s="706">
        <f t="shared" si="1055"/>
        <v>0</v>
      </c>
      <c r="NQ94" s="783"/>
      <c r="NR94" s="784">
        <f t="shared" si="1056"/>
        <v>0</v>
      </c>
      <c r="NS94" s="782"/>
      <c r="NU94" s="783"/>
      <c r="NV94" s="784">
        <f t="shared" si="1057"/>
        <v>0</v>
      </c>
      <c r="NW94" s="783"/>
      <c r="NX94" s="784">
        <f t="shared" si="1058"/>
        <v>0</v>
      </c>
      <c r="NY94" s="783"/>
      <c r="NZ94" s="784">
        <f t="shared" si="1059"/>
        <v>0</v>
      </c>
      <c r="OA94" s="783"/>
      <c r="OB94" s="784">
        <f t="shared" si="1060"/>
        <v>0</v>
      </c>
      <c r="OC94" s="707">
        <f t="shared" si="144"/>
        <v>0</v>
      </c>
      <c r="OD94" s="784">
        <f t="shared" si="1061"/>
        <v>0</v>
      </c>
      <c r="OE94" s="783"/>
      <c r="OF94" s="784">
        <f t="shared" si="1062"/>
        <v>0</v>
      </c>
      <c r="OG94" s="707">
        <f t="shared" si="145"/>
        <v>0</v>
      </c>
      <c r="OH94" s="784">
        <f t="shared" si="1063"/>
        <v>0</v>
      </c>
      <c r="OI94" s="706">
        <f t="shared" si="1064"/>
        <v>0</v>
      </c>
      <c r="OJ94" s="706">
        <f t="shared" si="1065"/>
        <v>0</v>
      </c>
      <c r="OK94" s="783"/>
      <c r="OL94" s="784">
        <f t="shared" si="1066"/>
        <v>0</v>
      </c>
      <c r="OM94" s="782"/>
      <c r="OO94" s="783"/>
      <c r="OP94" s="784">
        <f t="shared" si="1067"/>
        <v>0</v>
      </c>
      <c r="OQ94" s="783"/>
      <c r="OR94" s="784">
        <f t="shared" si="1068"/>
        <v>0</v>
      </c>
      <c r="OS94" s="783"/>
      <c r="OT94" s="784">
        <f t="shared" si="1069"/>
        <v>0</v>
      </c>
      <c r="OU94" s="783"/>
      <c r="OV94" s="784">
        <f t="shared" si="1070"/>
        <v>0</v>
      </c>
      <c r="OW94" s="707">
        <f t="shared" si="146"/>
        <v>0</v>
      </c>
      <c r="OX94" s="784">
        <f t="shared" si="1071"/>
        <v>0</v>
      </c>
      <c r="OY94" s="783"/>
      <c r="OZ94" s="784">
        <f t="shared" si="1072"/>
        <v>0</v>
      </c>
      <c r="PA94" s="707">
        <f t="shared" si="147"/>
        <v>0</v>
      </c>
      <c r="PB94" s="784">
        <f t="shared" si="1073"/>
        <v>0</v>
      </c>
      <c r="PC94" s="706">
        <f t="shared" si="1074"/>
        <v>0</v>
      </c>
      <c r="PD94" s="706">
        <f t="shared" si="1075"/>
        <v>0</v>
      </c>
      <c r="PE94" s="783"/>
      <c r="PF94" s="784">
        <f t="shared" si="1076"/>
        <v>0</v>
      </c>
      <c r="PG94" s="782"/>
      <c r="PI94" s="783"/>
      <c r="PJ94" s="784">
        <f t="shared" si="1077"/>
        <v>0</v>
      </c>
      <c r="PK94" s="783"/>
      <c r="PL94" s="784">
        <f t="shared" si="1078"/>
        <v>0</v>
      </c>
      <c r="PM94" s="783"/>
      <c r="PN94" s="784">
        <f t="shared" si="1079"/>
        <v>0</v>
      </c>
      <c r="PO94" s="783"/>
      <c r="PP94" s="784">
        <f t="shared" si="1080"/>
        <v>0</v>
      </c>
      <c r="PQ94" s="707">
        <f t="shared" si="148"/>
        <v>0</v>
      </c>
      <c r="PR94" s="784">
        <f t="shared" si="1081"/>
        <v>0</v>
      </c>
      <c r="PS94" s="783"/>
      <c r="PT94" s="784">
        <f t="shared" si="1082"/>
        <v>0</v>
      </c>
      <c r="PU94" s="707">
        <f t="shared" si="149"/>
        <v>0</v>
      </c>
      <c r="PV94" s="784">
        <f t="shared" si="1083"/>
        <v>0</v>
      </c>
      <c r="PW94" s="706">
        <f t="shared" si="1084"/>
        <v>0</v>
      </c>
      <c r="PX94" s="706">
        <f t="shared" si="1085"/>
        <v>0</v>
      </c>
      <c r="PY94" s="783"/>
      <c r="PZ94" s="784">
        <f t="shared" si="1086"/>
        <v>0</v>
      </c>
      <c r="QA94" s="782"/>
      <c r="QC94" s="783"/>
      <c r="QD94" s="784">
        <f t="shared" si="1087"/>
        <v>0</v>
      </c>
      <c r="QE94" s="783"/>
      <c r="QF94" s="784">
        <f t="shared" si="1088"/>
        <v>0</v>
      </c>
      <c r="QG94" s="783"/>
      <c r="QH94" s="784">
        <f t="shared" si="1089"/>
        <v>0</v>
      </c>
      <c r="QI94" s="783"/>
      <c r="QJ94" s="784">
        <f t="shared" si="1090"/>
        <v>0</v>
      </c>
      <c r="QK94" s="707">
        <f t="shared" si="150"/>
        <v>0</v>
      </c>
      <c r="QL94" s="784">
        <f t="shared" si="1091"/>
        <v>0</v>
      </c>
      <c r="QM94" s="783"/>
      <c r="QN94" s="784">
        <f t="shared" si="1092"/>
        <v>0</v>
      </c>
      <c r="QO94" s="707">
        <f t="shared" si="151"/>
        <v>0</v>
      </c>
      <c r="QP94" s="784">
        <f t="shared" si="1093"/>
        <v>0</v>
      </c>
      <c r="QQ94" s="706">
        <f t="shared" si="1094"/>
        <v>0</v>
      </c>
      <c r="QR94" s="706">
        <f t="shared" si="1095"/>
        <v>0</v>
      </c>
      <c r="QS94" s="783"/>
      <c r="QT94" s="784">
        <f t="shared" si="1096"/>
        <v>0</v>
      </c>
      <c r="QU94" s="782"/>
      <c r="RA94" s="785">
        <f t="shared" si="838"/>
        <v>0</v>
      </c>
      <c r="RB94" s="785" t="e">
        <f t="shared" si="839"/>
        <v>#REF!</v>
      </c>
      <c r="RC94" s="677">
        <f t="shared" si="840"/>
        <v>155</v>
      </c>
      <c r="RD94" s="677">
        <f t="shared" si="840"/>
        <v>111</v>
      </c>
      <c r="RE94" s="677">
        <f t="shared" si="840"/>
        <v>155</v>
      </c>
      <c r="RF94" s="677">
        <f t="shared" si="840"/>
        <v>0</v>
      </c>
      <c r="RG94" s="677">
        <f t="shared" si="840"/>
        <v>0</v>
      </c>
      <c r="RH94" s="677">
        <f t="shared" si="840"/>
        <v>0</v>
      </c>
      <c r="RI94" s="677">
        <f t="shared" si="840"/>
        <v>0</v>
      </c>
      <c r="RJ94" s="677">
        <f t="shared" si="840"/>
        <v>0</v>
      </c>
      <c r="RK94" s="677" t="e">
        <f>#REF!</f>
        <v>#REF!</v>
      </c>
      <c r="RL94" s="677" t="e">
        <f>#REF!</f>
        <v>#REF!</v>
      </c>
      <c r="RM94" s="677">
        <f t="shared" si="841"/>
        <v>0</v>
      </c>
      <c r="RN94" s="677">
        <f t="shared" si="841"/>
        <v>0</v>
      </c>
      <c r="RO94" s="677">
        <f t="shared" si="841"/>
        <v>0</v>
      </c>
      <c r="RP94" s="677">
        <f t="shared" si="841"/>
        <v>0</v>
      </c>
      <c r="RQ94" s="677">
        <f t="shared" si="841"/>
        <v>0</v>
      </c>
      <c r="RR94" s="677">
        <f t="shared" si="841"/>
        <v>0</v>
      </c>
      <c r="RS94" s="677">
        <f t="shared" si="841"/>
        <v>0</v>
      </c>
      <c r="RT94" s="677">
        <f t="shared" si="841"/>
        <v>0</v>
      </c>
      <c r="RV94" s="675">
        <f t="shared" si="842"/>
        <v>421</v>
      </c>
      <c r="RW94" s="675">
        <f t="shared" si="843"/>
        <v>0</v>
      </c>
      <c r="RX94" s="675">
        <f t="shared" si="844"/>
        <v>0</v>
      </c>
      <c r="RY94" s="675">
        <f t="shared" si="845"/>
        <v>0</v>
      </c>
      <c r="RZ94" s="675">
        <f t="shared" si="846"/>
        <v>0</v>
      </c>
      <c r="SA94" s="675">
        <f t="shared" si="847"/>
        <v>0</v>
      </c>
      <c r="SB94" s="675">
        <f t="shared" si="848"/>
        <v>0</v>
      </c>
      <c r="SC94" s="675">
        <f t="shared" si="849"/>
        <v>0</v>
      </c>
      <c r="SD94" s="675" t="e">
        <f xml:space="preserve"> SUMIF(#REF!,$SD$8,#REF!)</f>
        <v>#REF!</v>
      </c>
      <c r="SE94" s="675" t="e">
        <f xml:space="preserve"> SUMIF(#REF!,$SE$8,#REF!)</f>
        <v>#REF!</v>
      </c>
      <c r="SG94" s="675">
        <f t="shared" si="850"/>
        <v>5270000</v>
      </c>
      <c r="SH94" s="675">
        <f t="shared" si="850"/>
        <v>3774000</v>
      </c>
      <c r="SI94" s="675">
        <f t="shared" si="850"/>
        <v>5270000</v>
      </c>
      <c r="SJ94" s="675">
        <f t="shared" si="850"/>
        <v>0</v>
      </c>
      <c r="SK94" s="675">
        <f t="shared" si="850"/>
        <v>0</v>
      </c>
      <c r="SL94" s="675">
        <f t="shared" si="850"/>
        <v>0</v>
      </c>
      <c r="SM94" s="675">
        <f t="shared" si="850"/>
        <v>0</v>
      </c>
      <c r="SN94" s="675">
        <f t="shared" si="850"/>
        <v>0</v>
      </c>
      <c r="SO94" s="675" t="e">
        <f t="shared" si="850"/>
        <v>#REF!</v>
      </c>
      <c r="SP94" s="675" t="e">
        <f t="shared" si="850"/>
        <v>#REF!</v>
      </c>
      <c r="SQ94" s="675">
        <f t="shared" si="850"/>
        <v>0</v>
      </c>
      <c r="SR94" s="675">
        <f t="shared" si="850"/>
        <v>0</v>
      </c>
      <c r="SS94" s="675">
        <f t="shared" si="850"/>
        <v>0</v>
      </c>
      <c r="ST94" s="675">
        <f t="shared" si="850"/>
        <v>0</v>
      </c>
      <c r="SU94" s="675">
        <f t="shared" si="850"/>
        <v>0</v>
      </c>
      <c r="SV94" s="675">
        <f t="shared" si="850"/>
        <v>0</v>
      </c>
      <c r="SW94" s="675">
        <f t="shared" si="851"/>
        <v>0</v>
      </c>
      <c r="SX94" s="675">
        <f t="shared" si="851"/>
        <v>0</v>
      </c>
      <c r="SY94" s="675" t="e">
        <f>#REF!*$AP94</f>
        <v>#REF!</v>
      </c>
      <c r="SZ94" s="675" t="e">
        <f>#REF!*$AP94</f>
        <v>#REF!</v>
      </c>
      <c r="TA94" s="675" t="e">
        <f>#REF!*$AP94</f>
        <v>#REF!</v>
      </c>
      <c r="TB94" s="675" t="e">
        <f>#REF!*$AP94</f>
        <v>#REF!</v>
      </c>
      <c r="TC94" s="675" t="e">
        <f>#REF!*$AP94</f>
        <v>#REF!</v>
      </c>
      <c r="TE94" s="675">
        <f t="shared" si="152"/>
        <v>14314000</v>
      </c>
      <c r="TF94" s="675">
        <f t="shared" si="153"/>
        <v>0</v>
      </c>
      <c r="TG94" s="675">
        <f t="shared" si="154"/>
        <v>0</v>
      </c>
      <c r="TH94" s="675">
        <f t="shared" si="155"/>
        <v>0</v>
      </c>
      <c r="TI94" s="675">
        <f t="shared" si="156"/>
        <v>0</v>
      </c>
      <c r="TJ94" s="675">
        <f t="shared" si="157"/>
        <v>0</v>
      </c>
      <c r="TK94" s="675">
        <f t="shared" si="158"/>
        <v>0</v>
      </c>
      <c r="TL94" s="675">
        <f t="shared" si="159"/>
        <v>0</v>
      </c>
      <c r="TM94" s="675">
        <f t="shared" si="160"/>
        <v>0</v>
      </c>
      <c r="TN94" s="676">
        <f t="shared" si="161"/>
        <v>0</v>
      </c>
      <c r="TP94" s="675">
        <f>IFERROR(SG94*(1+LEVEL_2!#REF!),0)</f>
        <v>0</v>
      </c>
      <c r="TQ94" s="675">
        <f>IFERROR(SH94*(1+LEVEL_2!#REF!),0)</f>
        <v>0</v>
      </c>
      <c r="TR94" s="675">
        <f>IFERROR(SI94*(1+LEVEL_2!#REF!),0)</f>
        <v>0</v>
      </c>
      <c r="TS94" s="675">
        <f>IFERROR(SJ94*(1+LEVEL_2!#REF!),0)</f>
        <v>0</v>
      </c>
      <c r="TT94" s="675">
        <f>IFERROR(SK94*(1+LEVEL_2!#REF!),0)</f>
        <v>0</v>
      </c>
      <c r="TU94" s="675">
        <f>IFERROR(SL94*(1+LEVEL_2!#REF!),0)</f>
        <v>0</v>
      </c>
      <c r="TV94" s="675">
        <f>IFERROR(SM94*(1+LEVEL_2!#REF!),0)</f>
        <v>0</v>
      </c>
      <c r="TW94" s="675">
        <f>IFERROR(SN94*(1+LEVEL_2!#REF!),0)</f>
        <v>0</v>
      </c>
      <c r="TX94" s="675">
        <f>IFERROR(SO94*(1+LEVEL_2!#REF!),0)</f>
        <v>0</v>
      </c>
      <c r="TY94" s="675">
        <f>IFERROR(SP94*(1+LEVEL_2!#REF!),0)</f>
        <v>0</v>
      </c>
      <c r="TZ94" s="675">
        <f>IFERROR(SQ94*(1+LEVEL_2!#REF!),0)</f>
        <v>0</v>
      </c>
      <c r="UA94" s="675">
        <f>IFERROR(SR94*(1+LEVEL_2!#REF!),0)</f>
        <v>0</v>
      </c>
      <c r="UB94" s="675">
        <f>IFERROR(SS94*(1+LEVEL_2!#REF!),0)</f>
        <v>0</v>
      </c>
      <c r="UC94" s="675">
        <f>IFERROR(ST94*(1+LEVEL_2!#REF!),0)</f>
        <v>0</v>
      </c>
      <c r="UD94" s="675">
        <f>IFERROR(SU94*(1+LEVEL_2!#REF!),0)</f>
        <v>0</v>
      </c>
      <c r="UE94" s="675">
        <f>IFERROR(SV94*(1+LEVEL_2!#REF!),0)</f>
        <v>0</v>
      </c>
      <c r="UF94" s="675">
        <f>IFERROR(SW94*(1+LEVEL_2!#REF!),0)</f>
        <v>0</v>
      </c>
      <c r="UG94" s="675">
        <f>IFERROR(SX94*(1+LEVEL_2!#REF!),0)</f>
        <v>0</v>
      </c>
      <c r="UH94" s="675">
        <f>IFERROR(SY94*(1+LEVEL_2!#REF!),0)</f>
        <v>0</v>
      </c>
      <c r="UI94" s="675">
        <f>IFERROR(SZ94*(1+LEVEL_2!#REF!),0)</f>
        <v>0</v>
      </c>
      <c r="UJ94" s="675">
        <f>IFERROR(TA94*(1+LEVEL_2!#REF!),0)</f>
        <v>0</v>
      </c>
      <c r="UK94" s="675">
        <f>IFERROR(TB94*(1+LEVEL_2!#REF!),0)</f>
        <v>0</v>
      </c>
      <c r="UL94" s="675">
        <f>IFERROR(TC94*(1+LEVEL_2!#REF!),0)</f>
        <v>0</v>
      </c>
      <c r="UN94" s="675">
        <f t="shared" si="162"/>
        <v>0</v>
      </c>
      <c r="UO94" s="675">
        <f t="shared" si="163"/>
        <v>0</v>
      </c>
      <c r="UP94" s="675">
        <f t="shared" si="164"/>
        <v>0</v>
      </c>
      <c r="UQ94" s="675">
        <f t="shared" si="165"/>
        <v>0</v>
      </c>
      <c r="UR94" s="675">
        <f t="shared" si="166"/>
        <v>0</v>
      </c>
      <c r="US94" s="675">
        <f t="shared" si="167"/>
        <v>0</v>
      </c>
      <c r="UT94" s="675">
        <f t="shared" si="168"/>
        <v>0</v>
      </c>
      <c r="UU94" s="675">
        <f t="shared" si="169"/>
        <v>0</v>
      </c>
      <c r="UV94" s="675">
        <f t="shared" si="170"/>
        <v>0</v>
      </c>
      <c r="UW94" s="676">
        <f t="shared" si="171"/>
        <v>0</v>
      </c>
    </row>
    <row r="95" spans="1:569" s="645" customFormat="1" ht="20.100000000000001" customHeight="1">
      <c r="A95" s="677" t="s">
        <v>124</v>
      </c>
      <c r="B95" s="677" t="s">
        <v>124</v>
      </c>
      <c r="C95" s="764" t="s">
        <v>564</v>
      </c>
      <c r="D95" s="764"/>
      <c r="E95" s="792" t="s">
        <v>565</v>
      </c>
      <c r="F95" s="793" t="s">
        <v>566</v>
      </c>
      <c r="G95" s="792" t="s">
        <v>567</v>
      </c>
      <c r="H95" s="794" t="s">
        <v>365</v>
      </c>
      <c r="I95" s="789">
        <f>Rev.1_Base!G132</f>
        <v>3467</v>
      </c>
      <c r="J95" s="789">
        <f>Rev.1_Base!H132</f>
        <v>2207</v>
      </c>
      <c r="K95" s="789">
        <f>Rev.1_Base!J132</f>
        <v>1638</v>
      </c>
      <c r="L95" s="789">
        <f>Rev.1_Base!K132</f>
        <v>378</v>
      </c>
      <c r="M95" s="770"/>
      <c r="N95" s="771">
        <f t="shared" si="393"/>
        <v>3467</v>
      </c>
      <c r="O95" s="772">
        <f t="shared" si="394"/>
        <v>0</v>
      </c>
      <c r="Q95" s="789">
        <f>Rev.1_Base!M132</f>
        <v>1260</v>
      </c>
      <c r="R95" s="795">
        <f>Rev.1_Base!O132</f>
        <v>378</v>
      </c>
      <c r="S95" s="795">
        <f>Rev.1_Base!Q132</f>
        <v>729</v>
      </c>
      <c r="T95" s="795">
        <f>Rev.1_Base!S132</f>
        <v>1100</v>
      </c>
      <c r="U95" s="795">
        <f>Rev.1_Base!U132</f>
        <v>0</v>
      </c>
      <c r="V95" s="795">
        <f>Rev.1_Base!W132</f>
        <v>0</v>
      </c>
      <c r="W95" s="795">
        <f>Rev.1_Base!Y132</f>
        <v>0</v>
      </c>
      <c r="X95" s="795">
        <f>Rev.1_Base!AA132</f>
        <v>0</v>
      </c>
      <c r="Y95" s="690"/>
      <c r="Z95" s="690"/>
      <c r="AA95" s="690"/>
      <c r="AB95" s="690"/>
      <c r="AC95" s="690"/>
      <c r="AD95" s="690"/>
      <c r="AE95" s="690"/>
      <c r="AF95" s="691"/>
      <c r="AH95" s="774">
        <f t="shared" si="872"/>
        <v>11500</v>
      </c>
      <c r="AI95" s="775">
        <f t="shared" si="873"/>
        <v>39870500</v>
      </c>
      <c r="AJ95" s="774">
        <f t="shared" si="874"/>
        <v>2500</v>
      </c>
      <c r="AK95" s="775">
        <f t="shared" si="875"/>
        <v>8667500</v>
      </c>
      <c r="AL95" s="774">
        <f t="shared" si="876"/>
        <v>0</v>
      </c>
      <c r="AM95" s="775">
        <f t="shared" si="877"/>
        <v>0</v>
      </c>
      <c r="AN95" s="774">
        <f t="shared" si="878"/>
        <v>0</v>
      </c>
      <c r="AO95" s="775">
        <f t="shared" si="879"/>
        <v>0</v>
      </c>
      <c r="AP95" s="693">
        <f t="shared" si="99"/>
        <v>14000</v>
      </c>
      <c r="AQ95" s="775">
        <f t="shared" si="880"/>
        <v>48538000</v>
      </c>
      <c r="AR95" s="774">
        <f t="shared" si="881"/>
        <v>1794.5009375</v>
      </c>
      <c r="AS95" s="775">
        <f t="shared" si="882"/>
        <v>6221534.7503124997</v>
      </c>
      <c r="AT95" s="776">
        <f t="shared" si="883"/>
        <v>18953.401125</v>
      </c>
      <c r="AU95" s="776">
        <f t="shared" si="884"/>
        <v>31589.001875000002</v>
      </c>
      <c r="AV95" s="693">
        <f t="shared" si="829"/>
        <v>15794.500937500001</v>
      </c>
      <c r="AW95" s="775">
        <f t="shared" si="172"/>
        <v>7164385.6252500005</v>
      </c>
      <c r="AX95" s="775">
        <f t="shared" si="885"/>
        <v>51742785.071250007</v>
      </c>
      <c r="AY95" s="775">
        <f t="shared" si="886"/>
        <v>109519069.500625</v>
      </c>
      <c r="AZ95" s="775">
        <f t="shared" si="886"/>
        <v>54759534.7503125</v>
      </c>
      <c r="BA95" s="693">
        <f t="shared" si="887"/>
        <v>54759534.7503125</v>
      </c>
      <c r="BB95" s="693">
        <f t="shared" si="888"/>
        <v>0</v>
      </c>
      <c r="BC95" s="774">
        <f t="shared" si="889"/>
        <v>0</v>
      </c>
      <c r="BD95" s="775">
        <f t="shared" si="890"/>
        <v>0</v>
      </c>
      <c r="BE95" s="777"/>
      <c r="BG95" s="774">
        <v>25000</v>
      </c>
      <c r="BH95" s="775">
        <f t="shared" si="891"/>
        <v>86675000</v>
      </c>
      <c r="BI95" s="774">
        <v>3000</v>
      </c>
      <c r="BJ95" s="775">
        <f t="shared" si="892"/>
        <v>10401000</v>
      </c>
      <c r="BK95" s="774"/>
      <c r="BL95" s="775">
        <f t="shared" si="893"/>
        <v>0</v>
      </c>
      <c r="BM95" s="774"/>
      <c r="BN95" s="775">
        <f t="shared" si="894"/>
        <v>0</v>
      </c>
      <c r="BO95" s="693">
        <f t="shared" si="105"/>
        <v>28000</v>
      </c>
      <c r="BP95" s="775">
        <f t="shared" si="895"/>
        <v>97076000</v>
      </c>
      <c r="BQ95" s="774">
        <f t="shared" si="896"/>
        <v>3379.4651250000002</v>
      </c>
      <c r="BR95" s="775">
        <f t="shared" si="897"/>
        <v>11716605.588375</v>
      </c>
      <c r="BS95" s="693">
        <f t="shared" si="107"/>
        <v>31379.465124999999</v>
      </c>
      <c r="BT95" s="775">
        <f t="shared" si="898"/>
        <v>108792605.588375</v>
      </c>
      <c r="BU95" s="693">
        <f t="shared" si="899"/>
        <v>108792605.588375</v>
      </c>
      <c r="BV95" s="693">
        <f t="shared" si="900"/>
        <v>0</v>
      </c>
      <c r="BW95" s="774"/>
      <c r="BX95" s="775">
        <f t="shared" si="901"/>
        <v>0</v>
      </c>
      <c r="BY95" s="777"/>
      <c r="CA95" s="744">
        <f>'동해기지(건축)'!BP1049</f>
        <v>32000</v>
      </c>
      <c r="CB95" s="745">
        <f t="shared" si="902"/>
        <v>110944000</v>
      </c>
      <c r="CC95" s="718">
        <f>'동해기지(건축)'!BQ1048</f>
        <v>3000</v>
      </c>
      <c r="CD95" s="745">
        <f t="shared" si="903"/>
        <v>10401000</v>
      </c>
      <c r="CE95" s="718"/>
      <c r="CF95" s="745">
        <f t="shared" si="904"/>
        <v>0</v>
      </c>
      <c r="CG95" s="718">
        <f>'동해기지(건축)'!BR1048</f>
        <v>5000</v>
      </c>
      <c r="CH95" s="745">
        <f t="shared" si="905"/>
        <v>17335000</v>
      </c>
      <c r="CI95" s="746">
        <f t="shared" si="108"/>
        <v>40000</v>
      </c>
      <c r="CJ95" s="745">
        <f t="shared" si="906"/>
        <v>138680000</v>
      </c>
      <c r="CK95" s="718"/>
      <c r="CL95" s="745">
        <f t="shared" si="907"/>
        <v>0</v>
      </c>
      <c r="CM95" s="746">
        <f t="shared" si="109"/>
        <v>40000</v>
      </c>
      <c r="CN95" s="745">
        <f t="shared" si="908"/>
        <v>138680000</v>
      </c>
      <c r="CO95" s="699">
        <f t="shared" si="909"/>
        <v>50400000</v>
      </c>
      <c r="CP95" s="699">
        <f t="shared" si="909"/>
        <v>15120000</v>
      </c>
      <c r="CQ95" s="699">
        <f t="shared" si="909"/>
        <v>29160000</v>
      </c>
      <c r="CR95" s="699">
        <f t="shared" si="909"/>
        <v>44000000</v>
      </c>
      <c r="CS95" s="700">
        <f t="shared" si="909"/>
        <v>0</v>
      </c>
      <c r="CT95" s="699">
        <f t="shared" si="909"/>
        <v>0</v>
      </c>
      <c r="CU95" s="699">
        <f t="shared" si="909"/>
        <v>0</v>
      </c>
      <c r="CV95" s="700">
        <f t="shared" si="910"/>
        <v>0</v>
      </c>
      <c r="CW95" s="697"/>
      <c r="CX95" s="696">
        <f t="shared" si="911"/>
        <v>0</v>
      </c>
      <c r="CY95" s="701"/>
      <c r="DA95" s="778">
        <f>IFERROR(VLOOKUP($C95,정민건설!$A$13:$AM$154,28,FALSE),0)</f>
        <v>11500</v>
      </c>
      <c r="DB95" s="775">
        <f t="shared" si="912"/>
        <v>39870500</v>
      </c>
      <c r="DC95" s="778">
        <f>IFERROR(VLOOKUP($C95,정민건설!$A$13:$AM$154,30,FALSE),0)</f>
        <v>2500</v>
      </c>
      <c r="DD95" s="775">
        <f t="shared" si="913"/>
        <v>8667500</v>
      </c>
      <c r="DE95" s="774">
        <f>IFERROR(VLOOKUP($C95,정민건설!$A$13:$AM$154,32,FALSE),0)</f>
        <v>0</v>
      </c>
      <c r="DF95" s="775">
        <f t="shared" si="914"/>
        <v>0</v>
      </c>
      <c r="DG95" s="774">
        <f>IFERROR(VLOOKUP($C95,정민건설!$A$13:$AM$154,34,FALSE),0)</f>
        <v>0</v>
      </c>
      <c r="DH95" s="775">
        <f t="shared" si="915"/>
        <v>0</v>
      </c>
      <c r="DI95" s="693">
        <f t="shared" si="110"/>
        <v>14000</v>
      </c>
      <c r="DJ95" s="775">
        <f t="shared" si="916"/>
        <v>48538000</v>
      </c>
      <c r="DK95" s="778">
        <f t="shared" si="917"/>
        <v>1794.5009375</v>
      </c>
      <c r="DL95" s="779">
        <f t="shared" si="918"/>
        <v>6221534.7503124997</v>
      </c>
      <c r="DM95" s="693">
        <f t="shared" si="112"/>
        <v>15794.500937500001</v>
      </c>
      <c r="DN95" s="775">
        <f t="shared" si="919"/>
        <v>54759534.7503125</v>
      </c>
      <c r="DO95" s="693">
        <f t="shared" si="920"/>
        <v>54759534.7503125</v>
      </c>
      <c r="DP95" s="693">
        <f t="shared" si="921"/>
        <v>0</v>
      </c>
      <c r="DQ95" s="774"/>
      <c r="DR95" s="775">
        <f t="shared" si="922"/>
        <v>0</v>
      </c>
      <c r="DS95" s="777"/>
      <c r="DU95" s="774">
        <f>IFERROR(VLOOKUP($C95,[1]영만종합건설!$A$13:$AN$154,28,FALSE),0)</f>
        <v>14000</v>
      </c>
      <c r="DV95" s="780">
        <f t="shared" si="923"/>
        <v>48538000</v>
      </c>
      <c r="DW95" s="774">
        <f>IFERROR(VLOOKUP($C95,[1]영만종합건설!$A$13:$AN$154,30,FALSE),0)</f>
        <v>5000</v>
      </c>
      <c r="DX95" s="780">
        <f t="shared" si="924"/>
        <v>17335000</v>
      </c>
      <c r="DY95" s="778">
        <f>IFERROR(VLOOKUP($C95,[1]영만종합건설!$A$13:$AN$154,32,FALSE),0)</f>
        <v>0</v>
      </c>
      <c r="DZ95" s="780">
        <f t="shared" si="925"/>
        <v>0</v>
      </c>
      <c r="EA95" s="778">
        <f>IFERROR(VLOOKUP($C95,[1]영만종합건설!$A$13:$AN$154,34,FALSE),0)</f>
        <v>0</v>
      </c>
      <c r="EB95" s="780">
        <f t="shared" si="926"/>
        <v>0</v>
      </c>
      <c r="EC95" s="703">
        <f t="shared" si="113"/>
        <v>19000</v>
      </c>
      <c r="ED95" s="780">
        <f t="shared" si="927"/>
        <v>65873000</v>
      </c>
      <c r="EE95" s="778">
        <f t="shared" si="928"/>
        <v>2603.7718749999999</v>
      </c>
      <c r="EF95" s="779">
        <f t="shared" si="114"/>
        <v>9027277.0906249993</v>
      </c>
      <c r="EG95" s="703">
        <f t="shared" si="115"/>
        <v>21603.771874999999</v>
      </c>
      <c r="EH95" s="780">
        <f t="shared" si="929"/>
        <v>74900277.090624988</v>
      </c>
      <c r="EI95" s="703">
        <f t="shared" si="930"/>
        <v>74900277.090624988</v>
      </c>
      <c r="EJ95" s="703">
        <f t="shared" si="931"/>
        <v>0</v>
      </c>
      <c r="EK95" s="778"/>
      <c r="EL95" s="780">
        <f t="shared" si="932"/>
        <v>0</v>
      </c>
      <c r="EM95" s="781"/>
      <c r="EO95" s="778">
        <f>IFERROR(VLOOKUP($C95,[1]부강종합건설!$A$13:$AM$154,28,FALSE),0)</f>
        <v>16000</v>
      </c>
      <c r="EP95" s="780">
        <f t="shared" si="933"/>
        <v>55472000</v>
      </c>
      <c r="EQ95" s="778">
        <f>IFERROR(VLOOKUP($C95,[1]부강종합건설!$A$13:$AM$154,30,FALSE),0)</f>
        <v>3000</v>
      </c>
      <c r="ER95" s="780">
        <f t="shared" si="934"/>
        <v>10401000</v>
      </c>
      <c r="ES95" s="778">
        <f>IFERROR(VLOOKUP($C95,[1]부강종합건설!$A$13:$AM$154,32,FALSE),0)</f>
        <v>0</v>
      </c>
      <c r="ET95" s="780">
        <f t="shared" si="935"/>
        <v>0</v>
      </c>
      <c r="EU95" s="778">
        <f>IFERROR(VLOOKUP($C95,[1]부강종합건설!$A$13:$AM$154,34,FALSE),0)</f>
        <v>2650</v>
      </c>
      <c r="EV95" s="780">
        <f t="shared" si="936"/>
        <v>9187550</v>
      </c>
      <c r="EW95" s="703">
        <f t="shared" si="116"/>
        <v>21650</v>
      </c>
      <c r="EX95" s="780">
        <f t="shared" si="937"/>
        <v>75060550</v>
      </c>
      <c r="EY95" s="778">
        <f t="shared" si="938"/>
        <v>2623.6456249999997</v>
      </c>
      <c r="EZ95" s="779">
        <f t="shared" si="117"/>
        <v>9096179.381874999</v>
      </c>
      <c r="FA95" s="703">
        <f t="shared" si="118"/>
        <v>24273.645625000001</v>
      </c>
      <c r="FB95" s="780">
        <f t="shared" si="939"/>
        <v>84156729.381875008</v>
      </c>
      <c r="FC95" s="703">
        <f t="shared" si="940"/>
        <v>84156729.381875008</v>
      </c>
      <c r="FD95" s="703">
        <f t="shared" si="941"/>
        <v>0</v>
      </c>
      <c r="FE95" s="778"/>
      <c r="FF95" s="780">
        <f t="shared" si="942"/>
        <v>0</v>
      </c>
      <c r="FG95" s="782"/>
      <c r="FI95" s="774">
        <f>IFERROR(VLOOKUP($C95,[1]대도엔지니어링!$A$13:$AN$154,28,FALSE),0)</f>
        <v>15000</v>
      </c>
      <c r="FJ95" s="775">
        <f t="shared" si="943"/>
        <v>52005000</v>
      </c>
      <c r="FK95" s="774">
        <f>IFERROR(VLOOKUP($C95,[1]대도엔지니어링!$A$13:$AN$154,30,FALSE),0)</f>
        <v>3025</v>
      </c>
      <c r="FL95" s="775">
        <f t="shared" si="944"/>
        <v>10487675</v>
      </c>
      <c r="FM95" s="774">
        <f>IFERROR(VLOOKUP($C95,[1]대도엔지니어링!$A$13:$AN$154,32,FALSE),0)</f>
        <v>605</v>
      </c>
      <c r="FN95" s="775">
        <f t="shared" si="945"/>
        <v>2097535</v>
      </c>
      <c r="FO95" s="774">
        <f>IFERROR(VLOOKUP($C95,[1]대도엔지니어링!$A$13:$AN$154,34,FALSE),0)</f>
        <v>883</v>
      </c>
      <c r="FP95" s="775">
        <f t="shared" si="946"/>
        <v>3061361</v>
      </c>
      <c r="FQ95" s="693">
        <f t="shared" si="119"/>
        <v>19513</v>
      </c>
      <c r="FR95" s="775">
        <f t="shared" si="947"/>
        <v>67651571</v>
      </c>
      <c r="FS95" s="774">
        <f t="shared" si="120"/>
        <v>1560.5410138975876</v>
      </c>
      <c r="FT95" s="775">
        <f t="shared" si="948"/>
        <v>5410395.6951829363</v>
      </c>
      <c r="FU95" s="693">
        <f t="shared" si="121"/>
        <v>21073.541013897586</v>
      </c>
      <c r="FV95" s="775">
        <f t="shared" si="949"/>
        <v>73061966.695182934</v>
      </c>
      <c r="FW95" s="693">
        <f t="shared" si="950"/>
        <v>73061966.695182934</v>
      </c>
      <c r="FX95" s="693">
        <f t="shared" si="951"/>
        <v>0</v>
      </c>
      <c r="FY95" s="774"/>
      <c r="FZ95" s="775">
        <f t="shared" si="952"/>
        <v>0</v>
      </c>
      <c r="GA95" s="782"/>
      <c r="GC95" s="790">
        <f>AH95</f>
        <v>11500</v>
      </c>
      <c r="GD95" s="790">
        <f t="shared" si="953"/>
        <v>39870500</v>
      </c>
      <c r="GE95" s="790">
        <f>AJ95</f>
        <v>2500</v>
      </c>
      <c r="GF95" s="790">
        <f t="shared" si="954"/>
        <v>8667500</v>
      </c>
      <c r="GG95" s="790">
        <f>AL95</f>
        <v>0</v>
      </c>
      <c r="GH95" s="790">
        <f t="shared" si="955"/>
        <v>0</v>
      </c>
      <c r="GI95" s="790">
        <f>AN95</f>
        <v>0</v>
      </c>
      <c r="GJ95" s="790">
        <f t="shared" si="956"/>
        <v>0</v>
      </c>
      <c r="GK95" s="790">
        <f t="shared" si="122"/>
        <v>14000</v>
      </c>
      <c r="GL95" s="790">
        <f t="shared" si="957"/>
        <v>48538000</v>
      </c>
      <c r="GM95" s="790">
        <f t="shared" si="958"/>
        <v>1794.5009375</v>
      </c>
      <c r="GN95" s="790">
        <f t="shared" si="123"/>
        <v>6221534.7503124997</v>
      </c>
      <c r="GO95" s="790">
        <f t="shared" si="124"/>
        <v>15794.500937500001</v>
      </c>
      <c r="GP95" s="790">
        <f t="shared" si="959"/>
        <v>54759534.7503125</v>
      </c>
      <c r="GQ95" s="790">
        <f t="shared" si="960"/>
        <v>54759534.7503125</v>
      </c>
      <c r="GR95" s="790">
        <f t="shared" si="961"/>
        <v>0</v>
      </c>
      <c r="GS95" s="790"/>
      <c r="GT95" s="790">
        <f t="shared" si="962"/>
        <v>0</v>
      </c>
      <c r="GU95" s="791" t="s">
        <v>400</v>
      </c>
      <c r="GW95" s="790">
        <f t="shared" si="963"/>
        <v>11500</v>
      </c>
      <c r="GX95" s="790">
        <f t="shared" si="964"/>
        <v>39870500</v>
      </c>
      <c r="GY95" s="790">
        <f t="shared" si="965"/>
        <v>2500</v>
      </c>
      <c r="GZ95" s="790">
        <f t="shared" si="966"/>
        <v>8667500</v>
      </c>
      <c r="HA95" s="790">
        <f t="shared" si="967"/>
        <v>0</v>
      </c>
      <c r="HB95" s="790">
        <f t="shared" si="968"/>
        <v>0</v>
      </c>
      <c r="HC95" s="790">
        <f t="shared" si="969"/>
        <v>0</v>
      </c>
      <c r="HD95" s="790">
        <f t="shared" si="970"/>
        <v>0</v>
      </c>
      <c r="HE95" s="790">
        <f t="shared" si="125"/>
        <v>14000</v>
      </c>
      <c r="HF95" s="790">
        <f t="shared" si="971"/>
        <v>48538000</v>
      </c>
      <c r="HG95" s="790">
        <f t="shared" si="972"/>
        <v>1794.5009375</v>
      </c>
      <c r="HH95" s="790">
        <f t="shared" si="126"/>
        <v>6221534.7503124997</v>
      </c>
      <c r="HI95" s="790">
        <f t="shared" si="127"/>
        <v>15794.500937500001</v>
      </c>
      <c r="HJ95" s="790">
        <f t="shared" si="973"/>
        <v>54759534.7503125</v>
      </c>
      <c r="HK95" s="790">
        <f t="shared" si="974"/>
        <v>54759534.7503125</v>
      </c>
      <c r="HL95" s="790">
        <f t="shared" si="975"/>
        <v>0</v>
      </c>
      <c r="HM95" s="790"/>
      <c r="HN95" s="790">
        <f t="shared" si="976"/>
        <v>0</v>
      </c>
      <c r="HO95" s="791" t="s">
        <v>400</v>
      </c>
      <c r="HQ95" s="783"/>
      <c r="HR95" s="784">
        <f t="shared" si="977"/>
        <v>0</v>
      </c>
      <c r="HS95" s="783"/>
      <c r="HT95" s="784">
        <f t="shared" si="978"/>
        <v>0</v>
      </c>
      <c r="HU95" s="783"/>
      <c r="HV95" s="784">
        <f t="shared" si="979"/>
        <v>0</v>
      </c>
      <c r="HW95" s="783"/>
      <c r="HX95" s="784">
        <f t="shared" si="980"/>
        <v>0</v>
      </c>
      <c r="HY95" s="707">
        <f t="shared" si="128"/>
        <v>0</v>
      </c>
      <c r="HZ95" s="784">
        <f t="shared" si="981"/>
        <v>0</v>
      </c>
      <c r="IA95" s="783"/>
      <c r="IB95" s="784">
        <f t="shared" si="982"/>
        <v>0</v>
      </c>
      <c r="IC95" s="707">
        <f t="shared" si="129"/>
        <v>0</v>
      </c>
      <c r="ID95" s="784">
        <f t="shared" si="983"/>
        <v>0</v>
      </c>
      <c r="IE95" s="706">
        <f t="shared" si="984"/>
        <v>0</v>
      </c>
      <c r="IF95" s="706">
        <f t="shared" si="985"/>
        <v>0</v>
      </c>
      <c r="IG95" s="783"/>
      <c r="IH95" s="784">
        <f t="shared" si="986"/>
        <v>0</v>
      </c>
      <c r="II95" s="782"/>
      <c r="IK95" s="783"/>
      <c r="IL95" s="784">
        <f t="shared" si="987"/>
        <v>0</v>
      </c>
      <c r="IM95" s="783"/>
      <c r="IN95" s="784">
        <f t="shared" si="988"/>
        <v>0</v>
      </c>
      <c r="IO95" s="783"/>
      <c r="IP95" s="784">
        <f t="shared" si="989"/>
        <v>0</v>
      </c>
      <c r="IQ95" s="783"/>
      <c r="IR95" s="784">
        <f t="shared" si="990"/>
        <v>0</v>
      </c>
      <c r="IS95" s="707">
        <f t="shared" si="130"/>
        <v>0</v>
      </c>
      <c r="IT95" s="784">
        <f t="shared" si="991"/>
        <v>0</v>
      </c>
      <c r="IU95" s="783"/>
      <c r="IV95" s="784">
        <f t="shared" si="992"/>
        <v>0</v>
      </c>
      <c r="IW95" s="707">
        <f t="shared" si="131"/>
        <v>0</v>
      </c>
      <c r="IX95" s="784">
        <f t="shared" si="993"/>
        <v>0</v>
      </c>
      <c r="IY95" s="706">
        <f t="shared" si="994"/>
        <v>0</v>
      </c>
      <c r="IZ95" s="706">
        <f t="shared" si="995"/>
        <v>0</v>
      </c>
      <c r="JA95" s="783"/>
      <c r="JB95" s="784">
        <f t="shared" si="996"/>
        <v>0</v>
      </c>
      <c r="JC95" s="782"/>
      <c r="JE95" s="783"/>
      <c r="JF95" s="784">
        <f t="shared" si="997"/>
        <v>0</v>
      </c>
      <c r="JG95" s="783"/>
      <c r="JH95" s="784">
        <f t="shared" si="998"/>
        <v>0</v>
      </c>
      <c r="JI95" s="783"/>
      <c r="JJ95" s="784">
        <f t="shared" si="999"/>
        <v>0</v>
      </c>
      <c r="JK95" s="783"/>
      <c r="JL95" s="784">
        <f t="shared" si="1000"/>
        <v>0</v>
      </c>
      <c r="JM95" s="707">
        <f t="shared" si="132"/>
        <v>0</v>
      </c>
      <c r="JN95" s="784">
        <f t="shared" si="1001"/>
        <v>0</v>
      </c>
      <c r="JO95" s="783"/>
      <c r="JP95" s="784">
        <f t="shared" si="1002"/>
        <v>0</v>
      </c>
      <c r="JQ95" s="707">
        <f t="shared" si="133"/>
        <v>0</v>
      </c>
      <c r="JR95" s="784">
        <f t="shared" si="1003"/>
        <v>0</v>
      </c>
      <c r="JS95" s="706">
        <f t="shared" si="1004"/>
        <v>0</v>
      </c>
      <c r="JT95" s="706">
        <f t="shared" si="1005"/>
        <v>0</v>
      </c>
      <c r="JU95" s="783"/>
      <c r="JV95" s="784">
        <f t="shared" si="1006"/>
        <v>0</v>
      </c>
      <c r="JW95" s="782"/>
      <c r="JY95" s="783"/>
      <c r="JZ95" s="784">
        <f t="shared" si="1007"/>
        <v>0</v>
      </c>
      <c r="KA95" s="783"/>
      <c r="KB95" s="784">
        <f t="shared" si="1008"/>
        <v>0</v>
      </c>
      <c r="KC95" s="783"/>
      <c r="KD95" s="784">
        <f t="shared" si="1009"/>
        <v>0</v>
      </c>
      <c r="KE95" s="783"/>
      <c r="KF95" s="784">
        <f t="shared" si="1010"/>
        <v>0</v>
      </c>
      <c r="KG95" s="707">
        <f t="shared" si="134"/>
        <v>0</v>
      </c>
      <c r="KH95" s="784">
        <f t="shared" si="1011"/>
        <v>0</v>
      </c>
      <c r="KI95" s="783"/>
      <c r="KJ95" s="784">
        <f t="shared" si="1012"/>
        <v>0</v>
      </c>
      <c r="KK95" s="707">
        <f t="shared" si="135"/>
        <v>0</v>
      </c>
      <c r="KL95" s="784">
        <f t="shared" si="1013"/>
        <v>0</v>
      </c>
      <c r="KM95" s="706">
        <f t="shared" si="1014"/>
        <v>0</v>
      </c>
      <c r="KN95" s="706">
        <f t="shared" si="1015"/>
        <v>0</v>
      </c>
      <c r="KO95" s="783"/>
      <c r="KP95" s="784">
        <f t="shared" si="1016"/>
        <v>0</v>
      </c>
      <c r="KQ95" s="782"/>
      <c r="KS95" s="783"/>
      <c r="KT95" s="784">
        <f t="shared" si="1017"/>
        <v>0</v>
      </c>
      <c r="KU95" s="783"/>
      <c r="KV95" s="784">
        <f t="shared" si="1018"/>
        <v>0</v>
      </c>
      <c r="KW95" s="783"/>
      <c r="KX95" s="784">
        <f t="shared" si="1019"/>
        <v>0</v>
      </c>
      <c r="KY95" s="783"/>
      <c r="KZ95" s="784">
        <f t="shared" si="1020"/>
        <v>0</v>
      </c>
      <c r="LA95" s="707">
        <f t="shared" si="136"/>
        <v>0</v>
      </c>
      <c r="LB95" s="784">
        <f t="shared" si="1021"/>
        <v>0</v>
      </c>
      <c r="LC95" s="783"/>
      <c r="LD95" s="784">
        <f t="shared" si="1022"/>
        <v>0</v>
      </c>
      <c r="LE95" s="707">
        <f t="shared" si="137"/>
        <v>0</v>
      </c>
      <c r="LF95" s="784">
        <f t="shared" si="1023"/>
        <v>0</v>
      </c>
      <c r="LG95" s="706">
        <f t="shared" si="1024"/>
        <v>0</v>
      </c>
      <c r="LH95" s="706">
        <f t="shared" si="1025"/>
        <v>0</v>
      </c>
      <c r="LI95" s="783"/>
      <c r="LJ95" s="784">
        <f t="shared" si="1026"/>
        <v>0</v>
      </c>
      <c r="LK95" s="782"/>
      <c r="LM95" s="783"/>
      <c r="LN95" s="784">
        <f t="shared" si="1027"/>
        <v>0</v>
      </c>
      <c r="LO95" s="783"/>
      <c r="LP95" s="784">
        <f t="shared" si="1028"/>
        <v>0</v>
      </c>
      <c r="LQ95" s="783"/>
      <c r="LR95" s="784">
        <f t="shared" si="1029"/>
        <v>0</v>
      </c>
      <c r="LS95" s="783"/>
      <c r="LT95" s="784">
        <f t="shared" si="1030"/>
        <v>0</v>
      </c>
      <c r="LU95" s="707">
        <f t="shared" si="138"/>
        <v>0</v>
      </c>
      <c r="LV95" s="784">
        <f t="shared" si="1031"/>
        <v>0</v>
      </c>
      <c r="LW95" s="783"/>
      <c r="LX95" s="784">
        <f t="shared" si="1032"/>
        <v>0</v>
      </c>
      <c r="LY95" s="707">
        <f t="shared" si="139"/>
        <v>0</v>
      </c>
      <c r="LZ95" s="784">
        <f t="shared" si="1033"/>
        <v>0</v>
      </c>
      <c r="MA95" s="706">
        <f t="shared" si="1034"/>
        <v>0</v>
      </c>
      <c r="MB95" s="706">
        <f t="shared" si="1035"/>
        <v>0</v>
      </c>
      <c r="MC95" s="783"/>
      <c r="MD95" s="784">
        <f t="shared" si="1036"/>
        <v>0</v>
      </c>
      <c r="ME95" s="782"/>
      <c r="MG95" s="783"/>
      <c r="MH95" s="784">
        <f t="shared" si="1037"/>
        <v>0</v>
      </c>
      <c r="MI95" s="783"/>
      <c r="MJ95" s="784">
        <f t="shared" si="1038"/>
        <v>0</v>
      </c>
      <c r="MK95" s="783"/>
      <c r="ML95" s="784">
        <f t="shared" si="1039"/>
        <v>0</v>
      </c>
      <c r="MM95" s="783"/>
      <c r="MN95" s="784">
        <f t="shared" si="1040"/>
        <v>0</v>
      </c>
      <c r="MO95" s="707">
        <f t="shared" si="140"/>
        <v>0</v>
      </c>
      <c r="MP95" s="784">
        <f t="shared" si="1041"/>
        <v>0</v>
      </c>
      <c r="MQ95" s="783"/>
      <c r="MR95" s="784">
        <f t="shared" si="1042"/>
        <v>0</v>
      </c>
      <c r="MS95" s="707">
        <f t="shared" si="141"/>
        <v>0</v>
      </c>
      <c r="MT95" s="784">
        <f t="shared" si="1043"/>
        <v>0</v>
      </c>
      <c r="MU95" s="706">
        <f t="shared" si="1044"/>
        <v>0</v>
      </c>
      <c r="MV95" s="706">
        <f t="shared" si="1045"/>
        <v>0</v>
      </c>
      <c r="MW95" s="783"/>
      <c r="MX95" s="784">
        <f t="shared" si="1046"/>
        <v>0</v>
      </c>
      <c r="MY95" s="782"/>
      <c r="NA95" s="783"/>
      <c r="NB95" s="784">
        <f t="shared" si="1047"/>
        <v>0</v>
      </c>
      <c r="NC95" s="783"/>
      <c r="ND95" s="784">
        <f t="shared" si="1048"/>
        <v>0</v>
      </c>
      <c r="NE95" s="783"/>
      <c r="NF95" s="784">
        <f t="shared" si="1049"/>
        <v>0</v>
      </c>
      <c r="NG95" s="783"/>
      <c r="NH95" s="784">
        <f t="shared" si="1050"/>
        <v>0</v>
      </c>
      <c r="NI95" s="707">
        <f t="shared" si="142"/>
        <v>0</v>
      </c>
      <c r="NJ95" s="784">
        <f t="shared" si="1051"/>
        <v>0</v>
      </c>
      <c r="NK95" s="783"/>
      <c r="NL95" s="784">
        <f t="shared" si="1052"/>
        <v>0</v>
      </c>
      <c r="NM95" s="707">
        <f t="shared" si="143"/>
        <v>0</v>
      </c>
      <c r="NN95" s="784">
        <f t="shared" si="1053"/>
        <v>0</v>
      </c>
      <c r="NO95" s="706">
        <f t="shared" si="1054"/>
        <v>0</v>
      </c>
      <c r="NP95" s="706">
        <f t="shared" si="1055"/>
        <v>0</v>
      </c>
      <c r="NQ95" s="783"/>
      <c r="NR95" s="784">
        <f t="shared" si="1056"/>
        <v>0</v>
      </c>
      <c r="NS95" s="782"/>
      <c r="NU95" s="783"/>
      <c r="NV95" s="784">
        <f t="shared" si="1057"/>
        <v>0</v>
      </c>
      <c r="NW95" s="783"/>
      <c r="NX95" s="784">
        <f t="shared" si="1058"/>
        <v>0</v>
      </c>
      <c r="NY95" s="783"/>
      <c r="NZ95" s="784">
        <f t="shared" si="1059"/>
        <v>0</v>
      </c>
      <c r="OA95" s="783"/>
      <c r="OB95" s="784">
        <f t="shared" si="1060"/>
        <v>0</v>
      </c>
      <c r="OC95" s="707">
        <f t="shared" si="144"/>
        <v>0</v>
      </c>
      <c r="OD95" s="784">
        <f t="shared" si="1061"/>
        <v>0</v>
      </c>
      <c r="OE95" s="783"/>
      <c r="OF95" s="784">
        <f t="shared" si="1062"/>
        <v>0</v>
      </c>
      <c r="OG95" s="707">
        <f t="shared" si="145"/>
        <v>0</v>
      </c>
      <c r="OH95" s="784">
        <f t="shared" si="1063"/>
        <v>0</v>
      </c>
      <c r="OI95" s="706">
        <f t="shared" si="1064"/>
        <v>0</v>
      </c>
      <c r="OJ95" s="706">
        <f t="shared" si="1065"/>
        <v>0</v>
      </c>
      <c r="OK95" s="783"/>
      <c r="OL95" s="784">
        <f t="shared" si="1066"/>
        <v>0</v>
      </c>
      <c r="OM95" s="782"/>
      <c r="OO95" s="783"/>
      <c r="OP95" s="784">
        <f t="shared" si="1067"/>
        <v>0</v>
      </c>
      <c r="OQ95" s="783"/>
      <c r="OR95" s="784">
        <f t="shared" si="1068"/>
        <v>0</v>
      </c>
      <c r="OS95" s="783"/>
      <c r="OT95" s="784">
        <f t="shared" si="1069"/>
        <v>0</v>
      </c>
      <c r="OU95" s="783"/>
      <c r="OV95" s="784">
        <f t="shared" si="1070"/>
        <v>0</v>
      </c>
      <c r="OW95" s="707">
        <f t="shared" si="146"/>
        <v>0</v>
      </c>
      <c r="OX95" s="784">
        <f t="shared" si="1071"/>
        <v>0</v>
      </c>
      <c r="OY95" s="783"/>
      <c r="OZ95" s="784">
        <f t="shared" si="1072"/>
        <v>0</v>
      </c>
      <c r="PA95" s="707">
        <f t="shared" si="147"/>
        <v>0</v>
      </c>
      <c r="PB95" s="784">
        <f t="shared" si="1073"/>
        <v>0</v>
      </c>
      <c r="PC95" s="706">
        <f t="shared" si="1074"/>
        <v>0</v>
      </c>
      <c r="PD95" s="706">
        <f t="shared" si="1075"/>
        <v>0</v>
      </c>
      <c r="PE95" s="783"/>
      <c r="PF95" s="784">
        <f t="shared" si="1076"/>
        <v>0</v>
      </c>
      <c r="PG95" s="782"/>
      <c r="PI95" s="783"/>
      <c r="PJ95" s="784">
        <f t="shared" si="1077"/>
        <v>0</v>
      </c>
      <c r="PK95" s="783"/>
      <c r="PL95" s="784">
        <f t="shared" si="1078"/>
        <v>0</v>
      </c>
      <c r="PM95" s="783"/>
      <c r="PN95" s="784">
        <f t="shared" si="1079"/>
        <v>0</v>
      </c>
      <c r="PO95" s="783"/>
      <c r="PP95" s="784">
        <f t="shared" si="1080"/>
        <v>0</v>
      </c>
      <c r="PQ95" s="707">
        <f t="shared" si="148"/>
        <v>0</v>
      </c>
      <c r="PR95" s="784">
        <f t="shared" si="1081"/>
        <v>0</v>
      </c>
      <c r="PS95" s="783"/>
      <c r="PT95" s="784">
        <f t="shared" si="1082"/>
        <v>0</v>
      </c>
      <c r="PU95" s="707">
        <f t="shared" si="149"/>
        <v>0</v>
      </c>
      <c r="PV95" s="784">
        <f t="shared" si="1083"/>
        <v>0</v>
      </c>
      <c r="PW95" s="706">
        <f t="shared" si="1084"/>
        <v>0</v>
      </c>
      <c r="PX95" s="706">
        <f t="shared" si="1085"/>
        <v>0</v>
      </c>
      <c r="PY95" s="783"/>
      <c r="PZ95" s="784">
        <f t="shared" si="1086"/>
        <v>0</v>
      </c>
      <c r="QA95" s="782"/>
      <c r="QC95" s="783"/>
      <c r="QD95" s="784">
        <f t="shared" si="1087"/>
        <v>0</v>
      </c>
      <c r="QE95" s="783"/>
      <c r="QF95" s="784">
        <f t="shared" si="1088"/>
        <v>0</v>
      </c>
      <c r="QG95" s="783"/>
      <c r="QH95" s="784">
        <f t="shared" si="1089"/>
        <v>0</v>
      </c>
      <c r="QI95" s="783"/>
      <c r="QJ95" s="784">
        <f t="shared" si="1090"/>
        <v>0</v>
      </c>
      <c r="QK95" s="707">
        <f t="shared" si="150"/>
        <v>0</v>
      </c>
      <c r="QL95" s="784">
        <f t="shared" si="1091"/>
        <v>0</v>
      </c>
      <c r="QM95" s="783"/>
      <c r="QN95" s="784">
        <f t="shared" si="1092"/>
        <v>0</v>
      </c>
      <c r="QO95" s="707">
        <f t="shared" si="151"/>
        <v>0</v>
      </c>
      <c r="QP95" s="784">
        <f t="shared" si="1093"/>
        <v>0</v>
      </c>
      <c r="QQ95" s="706">
        <f t="shared" si="1094"/>
        <v>0</v>
      </c>
      <c r="QR95" s="706">
        <f t="shared" si="1095"/>
        <v>0</v>
      </c>
      <c r="QS95" s="783"/>
      <c r="QT95" s="784">
        <f t="shared" si="1096"/>
        <v>0</v>
      </c>
      <c r="QU95" s="782"/>
      <c r="RA95" s="785">
        <f t="shared" si="838"/>
        <v>0</v>
      </c>
      <c r="RB95" s="785" t="e">
        <f t="shared" si="839"/>
        <v>#REF!</v>
      </c>
      <c r="RC95" s="677">
        <f t="shared" si="840"/>
        <v>1260</v>
      </c>
      <c r="RD95" s="677">
        <f t="shared" si="840"/>
        <v>378</v>
      </c>
      <c r="RE95" s="677">
        <f t="shared" si="840"/>
        <v>729</v>
      </c>
      <c r="RF95" s="677">
        <f t="shared" si="840"/>
        <v>1100</v>
      </c>
      <c r="RG95" s="677">
        <f t="shared" si="840"/>
        <v>0</v>
      </c>
      <c r="RH95" s="677">
        <f t="shared" si="840"/>
        <v>0</v>
      </c>
      <c r="RI95" s="677">
        <f t="shared" si="840"/>
        <v>0</v>
      </c>
      <c r="RJ95" s="677">
        <f t="shared" si="840"/>
        <v>0</v>
      </c>
      <c r="RK95" s="677" t="e">
        <f>#REF!</f>
        <v>#REF!</v>
      </c>
      <c r="RL95" s="677" t="e">
        <f>#REF!</f>
        <v>#REF!</v>
      </c>
      <c r="RM95" s="677">
        <f t="shared" si="841"/>
        <v>0</v>
      </c>
      <c r="RN95" s="677">
        <f t="shared" si="841"/>
        <v>0</v>
      </c>
      <c r="RO95" s="677">
        <f t="shared" si="841"/>
        <v>0</v>
      </c>
      <c r="RP95" s="677">
        <f t="shared" si="841"/>
        <v>0</v>
      </c>
      <c r="RQ95" s="677">
        <f t="shared" si="841"/>
        <v>0</v>
      </c>
      <c r="RR95" s="677">
        <f t="shared" si="841"/>
        <v>0</v>
      </c>
      <c r="RS95" s="677">
        <f t="shared" si="841"/>
        <v>0</v>
      </c>
      <c r="RT95" s="677">
        <f t="shared" si="841"/>
        <v>0</v>
      </c>
      <c r="RV95" s="675">
        <f t="shared" si="842"/>
        <v>3467</v>
      </c>
      <c r="RW95" s="675">
        <f t="shared" si="843"/>
        <v>0</v>
      </c>
      <c r="RX95" s="675">
        <f t="shared" si="844"/>
        <v>0</v>
      </c>
      <c r="RY95" s="675">
        <f t="shared" si="845"/>
        <v>0</v>
      </c>
      <c r="RZ95" s="675">
        <f t="shared" si="846"/>
        <v>0</v>
      </c>
      <c r="SA95" s="675">
        <f t="shared" si="847"/>
        <v>0</v>
      </c>
      <c r="SB95" s="675">
        <f t="shared" si="848"/>
        <v>0</v>
      </c>
      <c r="SC95" s="675">
        <f t="shared" si="849"/>
        <v>0</v>
      </c>
      <c r="SD95" s="675" t="e">
        <f xml:space="preserve"> SUMIF(#REF!,$SD$8,#REF!)</f>
        <v>#REF!</v>
      </c>
      <c r="SE95" s="675" t="e">
        <f xml:space="preserve"> SUMIF(#REF!,$SE$8,#REF!)</f>
        <v>#REF!</v>
      </c>
      <c r="SG95" s="675">
        <f t="shared" si="850"/>
        <v>17640000</v>
      </c>
      <c r="SH95" s="675">
        <f t="shared" si="850"/>
        <v>5292000</v>
      </c>
      <c r="SI95" s="675">
        <f t="shared" si="850"/>
        <v>10206000</v>
      </c>
      <c r="SJ95" s="675">
        <f t="shared" si="850"/>
        <v>15400000</v>
      </c>
      <c r="SK95" s="675">
        <f t="shared" si="850"/>
        <v>0</v>
      </c>
      <c r="SL95" s="675">
        <f t="shared" si="850"/>
        <v>0</v>
      </c>
      <c r="SM95" s="675">
        <f t="shared" si="850"/>
        <v>0</v>
      </c>
      <c r="SN95" s="675">
        <f t="shared" si="850"/>
        <v>0</v>
      </c>
      <c r="SO95" s="675" t="e">
        <f t="shared" si="850"/>
        <v>#REF!</v>
      </c>
      <c r="SP95" s="675" t="e">
        <f t="shared" si="850"/>
        <v>#REF!</v>
      </c>
      <c r="SQ95" s="675">
        <f t="shared" si="850"/>
        <v>0</v>
      </c>
      <c r="SR95" s="675">
        <f t="shared" si="850"/>
        <v>0</v>
      </c>
      <c r="SS95" s="675">
        <f t="shared" si="850"/>
        <v>0</v>
      </c>
      <c r="ST95" s="675">
        <f t="shared" si="850"/>
        <v>0</v>
      </c>
      <c r="SU95" s="675">
        <f t="shared" si="850"/>
        <v>0</v>
      </c>
      <c r="SV95" s="675">
        <f t="shared" si="850"/>
        <v>0</v>
      </c>
      <c r="SW95" s="675">
        <f t="shared" si="851"/>
        <v>0</v>
      </c>
      <c r="SX95" s="675">
        <f t="shared" si="851"/>
        <v>0</v>
      </c>
      <c r="SY95" s="675" t="e">
        <f>#REF!*$AP95</f>
        <v>#REF!</v>
      </c>
      <c r="SZ95" s="675" t="e">
        <f>#REF!*$AP95</f>
        <v>#REF!</v>
      </c>
      <c r="TA95" s="675" t="e">
        <f>#REF!*$AP95</f>
        <v>#REF!</v>
      </c>
      <c r="TB95" s="675" t="e">
        <f>#REF!*$AP95</f>
        <v>#REF!</v>
      </c>
      <c r="TC95" s="675" t="e">
        <f>#REF!*$AP95</f>
        <v>#REF!</v>
      </c>
      <c r="TE95" s="675">
        <f t="shared" si="152"/>
        <v>48538000</v>
      </c>
      <c r="TF95" s="675">
        <f t="shared" si="153"/>
        <v>0</v>
      </c>
      <c r="TG95" s="675">
        <f t="shared" si="154"/>
        <v>0</v>
      </c>
      <c r="TH95" s="675">
        <f t="shared" si="155"/>
        <v>0</v>
      </c>
      <c r="TI95" s="675">
        <f t="shared" si="156"/>
        <v>0</v>
      </c>
      <c r="TJ95" s="675">
        <f t="shared" si="157"/>
        <v>0</v>
      </c>
      <c r="TK95" s="675">
        <f t="shared" si="158"/>
        <v>0</v>
      </c>
      <c r="TL95" s="675">
        <f t="shared" si="159"/>
        <v>0</v>
      </c>
      <c r="TM95" s="675">
        <f t="shared" si="160"/>
        <v>0</v>
      </c>
      <c r="TN95" s="676">
        <f t="shared" si="161"/>
        <v>0</v>
      </c>
      <c r="TP95" s="675">
        <f>IFERROR(SG95*(1+LEVEL_2!#REF!),0)</f>
        <v>0</v>
      </c>
      <c r="TQ95" s="675">
        <f>IFERROR(SH95*(1+LEVEL_2!#REF!),0)</f>
        <v>0</v>
      </c>
      <c r="TR95" s="675">
        <f>IFERROR(SI95*(1+LEVEL_2!#REF!),0)</f>
        <v>0</v>
      </c>
      <c r="TS95" s="675">
        <f>IFERROR(SJ95*(1+LEVEL_2!#REF!),0)</f>
        <v>0</v>
      </c>
      <c r="TT95" s="675">
        <f>IFERROR(SK95*(1+LEVEL_2!#REF!),0)</f>
        <v>0</v>
      </c>
      <c r="TU95" s="675">
        <f>IFERROR(SL95*(1+LEVEL_2!#REF!),0)</f>
        <v>0</v>
      </c>
      <c r="TV95" s="675">
        <f>IFERROR(SM95*(1+LEVEL_2!#REF!),0)</f>
        <v>0</v>
      </c>
      <c r="TW95" s="675">
        <f>IFERROR(SN95*(1+LEVEL_2!#REF!),0)</f>
        <v>0</v>
      </c>
      <c r="TX95" s="675">
        <f>IFERROR(SO95*(1+LEVEL_2!#REF!),0)</f>
        <v>0</v>
      </c>
      <c r="TY95" s="675">
        <f>IFERROR(SP95*(1+LEVEL_2!#REF!),0)</f>
        <v>0</v>
      </c>
      <c r="TZ95" s="675">
        <f>IFERROR(SQ95*(1+LEVEL_2!#REF!),0)</f>
        <v>0</v>
      </c>
      <c r="UA95" s="675">
        <f>IFERROR(SR95*(1+LEVEL_2!#REF!),0)</f>
        <v>0</v>
      </c>
      <c r="UB95" s="675">
        <f>IFERROR(SS95*(1+LEVEL_2!#REF!),0)</f>
        <v>0</v>
      </c>
      <c r="UC95" s="675">
        <f>IFERROR(ST95*(1+LEVEL_2!#REF!),0)</f>
        <v>0</v>
      </c>
      <c r="UD95" s="675">
        <f>IFERROR(SU95*(1+LEVEL_2!#REF!),0)</f>
        <v>0</v>
      </c>
      <c r="UE95" s="675">
        <f>IFERROR(SV95*(1+LEVEL_2!#REF!),0)</f>
        <v>0</v>
      </c>
      <c r="UF95" s="675">
        <f>IFERROR(SW95*(1+LEVEL_2!#REF!),0)</f>
        <v>0</v>
      </c>
      <c r="UG95" s="675">
        <f>IFERROR(SX95*(1+LEVEL_2!#REF!),0)</f>
        <v>0</v>
      </c>
      <c r="UH95" s="675">
        <f>IFERROR(SY95*(1+LEVEL_2!#REF!),0)</f>
        <v>0</v>
      </c>
      <c r="UI95" s="675">
        <f>IFERROR(SZ95*(1+LEVEL_2!#REF!),0)</f>
        <v>0</v>
      </c>
      <c r="UJ95" s="675">
        <f>IFERROR(TA95*(1+LEVEL_2!#REF!),0)</f>
        <v>0</v>
      </c>
      <c r="UK95" s="675">
        <f>IFERROR(TB95*(1+LEVEL_2!#REF!),0)</f>
        <v>0</v>
      </c>
      <c r="UL95" s="675">
        <f>IFERROR(TC95*(1+LEVEL_2!#REF!),0)</f>
        <v>0</v>
      </c>
      <c r="UN95" s="675">
        <f t="shared" si="162"/>
        <v>0</v>
      </c>
      <c r="UO95" s="675">
        <f t="shared" si="163"/>
        <v>0</v>
      </c>
      <c r="UP95" s="675">
        <f t="shared" si="164"/>
        <v>0</v>
      </c>
      <c r="UQ95" s="675">
        <f t="shared" si="165"/>
        <v>0</v>
      </c>
      <c r="UR95" s="675">
        <f t="shared" si="166"/>
        <v>0</v>
      </c>
      <c r="US95" s="675">
        <f t="shared" si="167"/>
        <v>0</v>
      </c>
      <c r="UT95" s="675">
        <f t="shared" si="168"/>
        <v>0</v>
      </c>
      <c r="UU95" s="675">
        <f t="shared" si="169"/>
        <v>0</v>
      </c>
      <c r="UV95" s="675">
        <f t="shared" si="170"/>
        <v>0</v>
      </c>
      <c r="UW95" s="676">
        <f t="shared" si="171"/>
        <v>0</v>
      </c>
    </row>
    <row r="96" spans="1:569" s="645" customFormat="1" ht="20.100000000000001" customHeight="1">
      <c r="A96" s="677"/>
      <c r="B96" s="677" t="s">
        <v>124</v>
      </c>
      <c r="C96" s="764" t="s">
        <v>568</v>
      </c>
      <c r="D96" s="764"/>
      <c r="E96" s="792" t="s">
        <v>569</v>
      </c>
      <c r="F96" s="793" t="s">
        <v>570</v>
      </c>
      <c r="G96" s="792" t="s">
        <v>571</v>
      </c>
      <c r="H96" s="794" t="s">
        <v>449</v>
      </c>
      <c r="I96" s="789"/>
      <c r="J96" s="789"/>
      <c r="K96" s="789"/>
      <c r="L96" s="789"/>
      <c r="M96" s="770"/>
      <c r="N96" s="771">
        <f t="shared" si="393"/>
        <v>0</v>
      </c>
      <c r="O96" s="772">
        <f t="shared" si="394"/>
        <v>0</v>
      </c>
      <c r="Q96" s="789"/>
      <c r="R96" s="795"/>
      <c r="S96" s="795"/>
      <c r="T96" s="795"/>
      <c r="U96" s="795"/>
      <c r="V96" s="795"/>
      <c r="W96" s="795"/>
      <c r="X96" s="795"/>
      <c r="Y96" s="690"/>
      <c r="Z96" s="690"/>
      <c r="AA96" s="690"/>
      <c r="AB96" s="690"/>
      <c r="AC96" s="690"/>
      <c r="AD96" s="690"/>
      <c r="AE96" s="690"/>
      <c r="AF96" s="691"/>
      <c r="AH96" s="774">
        <f t="shared" si="872"/>
        <v>12500</v>
      </c>
      <c r="AI96" s="775">
        <f t="shared" si="873"/>
        <v>0</v>
      </c>
      <c r="AJ96" s="774">
        <f t="shared" si="874"/>
        <v>3500</v>
      </c>
      <c r="AK96" s="775">
        <f t="shared" si="875"/>
        <v>0</v>
      </c>
      <c r="AL96" s="774">
        <f t="shared" si="876"/>
        <v>0</v>
      </c>
      <c r="AM96" s="775">
        <f t="shared" si="877"/>
        <v>0</v>
      </c>
      <c r="AN96" s="774">
        <f t="shared" si="878"/>
        <v>0</v>
      </c>
      <c r="AO96" s="775">
        <f t="shared" si="879"/>
        <v>0</v>
      </c>
      <c r="AP96" s="693">
        <f t="shared" si="99"/>
        <v>16000</v>
      </c>
      <c r="AQ96" s="775">
        <f t="shared" si="880"/>
        <v>0</v>
      </c>
      <c r="AR96" s="774">
        <f t="shared" si="881"/>
        <v>0</v>
      </c>
      <c r="AS96" s="775">
        <f t="shared" si="882"/>
        <v>0</v>
      </c>
      <c r="AT96" s="776">
        <f t="shared" si="883"/>
        <v>19200</v>
      </c>
      <c r="AU96" s="776">
        <f t="shared" si="884"/>
        <v>32000</v>
      </c>
      <c r="AV96" s="693">
        <f t="shared" si="829"/>
        <v>16000</v>
      </c>
      <c r="AW96" s="775">
        <f t="shared" si="172"/>
        <v>0</v>
      </c>
      <c r="AX96" s="775">
        <f t="shared" si="885"/>
        <v>0</v>
      </c>
      <c r="AY96" s="775">
        <f t="shared" si="886"/>
        <v>0</v>
      </c>
      <c r="AZ96" s="775">
        <f t="shared" si="886"/>
        <v>0</v>
      </c>
      <c r="BA96" s="693">
        <f t="shared" si="887"/>
        <v>0</v>
      </c>
      <c r="BB96" s="693">
        <f t="shared" si="888"/>
        <v>0</v>
      </c>
      <c r="BC96" s="774">
        <f t="shared" si="889"/>
        <v>0</v>
      </c>
      <c r="BD96" s="775">
        <f t="shared" si="890"/>
        <v>0</v>
      </c>
      <c r="BE96" s="777"/>
      <c r="BG96" s="774">
        <v>52250</v>
      </c>
      <c r="BH96" s="775">
        <f t="shared" si="891"/>
        <v>0</v>
      </c>
      <c r="BI96" s="774">
        <v>24700</v>
      </c>
      <c r="BJ96" s="775">
        <f t="shared" si="892"/>
        <v>0</v>
      </c>
      <c r="BK96" s="774">
        <v>3397.3571930659132</v>
      </c>
      <c r="BL96" s="775">
        <f t="shared" si="893"/>
        <v>0</v>
      </c>
      <c r="BM96" s="774"/>
      <c r="BN96" s="775">
        <f t="shared" si="894"/>
        <v>0</v>
      </c>
      <c r="BO96" s="693">
        <f t="shared" si="105"/>
        <v>80347.357193065909</v>
      </c>
      <c r="BP96" s="775">
        <f t="shared" si="895"/>
        <v>0</v>
      </c>
      <c r="BQ96" s="774">
        <f t="shared" si="896"/>
        <v>0</v>
      </c>
      <c r="BR96" s="775">
        <f t="shared" si="897"/>
        <v>0</v>
      </c>
      <c r="BS96" s="693">
        <f t="shared" si="107"/>
        <v>80347.357193065909</v>
      </c>
      <c r="BT96" s="775">
        <f t="shared" si="898"/>
        <v>0</v>
      </c>
      <c r="BU96" s="693">
        <f t="shared" si="899"/>
        <v>0</v>
      </c>
      <c r="BV96" s="693">
        <f t="shared" si="900"/>
        <v>0</v>
      </c>
      <c r="BW96" s="774"/>
      <c r="BX96" s="775">
        <f t="shared" si="901"/>
        <v>0</v>
      </c>
      <c r="BY96" s="777"/>
      <c r="CA96" s="744"/>
      <c r="CB96" s="745">
        <f t="shared" si="902"/>
        <v>0</v>
      </c>
      <c r="CC96" s="718"/>
      <c r="CD96" s="745">
        <f t="shared" si="903"/>
        <v>0</v>
      </c>
      <c r="CE96" s="718"/>
      <c r="CF96" s="745">
        <f t="shared" si="904"/>
        <v>0</v>
      </c>
      <c r="CG96" s="718"/>
      <c r="CH96" s="745">
        <f t="shared" si="905"/>
        <v>0</v>
      </c>
      <c r="CI96" s="746">
        <f t="shared" si="108"/>
        <v>0</v>
      </c>
      <c r="CJ96" s="745">
        <f t="shared" si="906"/>
        <v>0</v>
      </c>
      <c r="CK96" s="718"/>
      <c r="CL96" s="745">
        <f t="shared" si="907"/>
        <v>0</v>
      </c>
      <c r="CM96" s="746">
        <f t="shared" si="109"/>
        <v>0</v>
      </c>
      <c r="CN96" s="745">
        <f t="shared" si="908"/>
        <v>0</v>
      </c>
      <c r="CO96" s="699">
        <f t="shared" si="909"/>
        <v>0</v>
      </c>
      <c r="CP96" s="699">
        <f t="shared" si="909"/>
        <v>0</v>
      </c>
      <c r="CQ96" s="699">
        <f t="shared" si="909"/>
        <v>0</v>
      </c>
      <c r="CR96" s="699">
        <f t="shared" si="909"/>
        <v>0</v>
      </c>
      <c r="CS96" s="700">
        <f t="shared" si="909"/>
        <v>0</v>
      </c>
      <c r="CT96" s="699">
        <f t="shared" si="909"/>
        <v>0</v>
      </c>
      <c r="CU96" s="699">
        <f t="shared" si="909"/>
        <v>0</v>
      </c>
      <c r="CV96" s="700">
        <f t="shared" si="910"/>
        <v>0</v>
      </c>
      <c r="CW96" s="697"/>
      <c r="CX96" s="696">
        <f t="shared" si="911"/>
        <v>0</v>
      </c>
      <c r="CY96" s="701"/>
      <c r="DA96" s="778">
        <f>IFERROR(VLOOKUP($C96,정민건설!$A$13:$AM$154,28,FALSE),0)</f>
        <v>12500</v>
      </c>
      <c r="DB96" s="775">
        <f t="shared" si="912"/>
        <v>0</v>
      </c>
      <c r="DC96" s="778">
        <f>IFERROR(VLOOKUP($C96,정민건설!$A$13:$AM$154,30,FALSE),0)</f>
        <v>3500</v>
      </c>
      <c r="DD96" s="775">
        <f t="shared" si="913"/>
        <v>0</v>
      </c>
      <c r="DE96" s="774">
        <f>IFERROR(VLOOKUP($C96,정민건설!$A$13:$AM$154,32,FALSE),0)</f>
        <v>0</v>
      </c>
      <c r="DF96" s="775">
        <f t="shared" si="914"/>
        <v>0</v>
      </c>
      <c r="DG96" s="774">
        <f>IFERROR(VLOOKUP($C96,정민건설!$A$13:$AM$154,34,FALSE),0)</f>
        <v>0</v>
      </c>
      <c r="DH96" s="775">
        <f t="shared" si="915"/>
        <v>0</v>
      </c>
      <c r="DI96" s="693">
        <f t="shared" si="110"/>
        <v>16000</v>
      </c>
      <c r="DJ96" s="775">
        <f t="shared" si="916"/>
        <v>0</v>
      </c>
      <c r="DK96" s="778">
        <f t="shared" si="917"/>
        <v>0</v>
      </c>
      <c r="DL96" s="779">
        <f t="shared" si="918"/>
        <v>0</v>
      </c>
      <c r="DM96" s="693">
        <f t="shared" si="112"/>
        <v>16000</v>
      </c>
      <c r="DN96" s="775">
        <f t="shared" si="919"/>
        <v>0</v>
      </c>
      <c r="DO96" s="693">
        <f t="shared" si="920"/>
        <v>0</v>
      </c>
      <c r="DP96" s="693">
        <f t="shared" si="921"/>
        <v>0</v>
      </c>
      <c r="DQ96" s="774"/>
      <c r="DR96" s="775">
        <f t="shared" si="922"/>
        <v>0</v>
      </c>
      <c r="DS96" s="777"/>
      <c r="DU96" s="774">
        <f>IFERROR(VLOOKUP($C96,[1]영만종합건설!$A$13:$AN$154,28,FALSE),0)</f>
        <v>15000</v>
      </c>
      <c r="DV96" s="780">
        <f t="shared" si="923"/>
        <v>0</v>
      </c>
      <c r="DW96" s="774">
        <f>IFERROR(VLOOKUP($C96,[1]영만종합건설!$A$13:$AN$154,30,FALSE),0)</f>
        <v>10000</v>
      </c>
      <c r="DX96" s="780">
        <f t="shared" si="924"/>
        <v>0</v>
      </c>
      <c r="DY96" s="778">
        <f>IFERROR(VLOOKUP($C96,[1]영만종합건설!$A$13:$AN$154,32,FALSE),0)</f>
        <v>5000</v>
      </c>
      <c r="DZ96" s="780">
        <f t="shared" si="925"/>
        <v>0</v>
      </c>
      <c r="EA96" s="778">
        <f>IFERROR(VLOOKUP($C96,[1]영만종합건설!$A$13:$AN$154,34,FALSE),0)</f>
        <v>0</v>
      </c>
      <c r="EB96" s="780">
        <f t="shared" si="926"/>
        <v>0</v>
      </c>
      <c r="EC96" s="703">
        <f t="shared" si="113"/>
        <v>30000</v>
      </c>
      <c r="ED96" s="780">
        <f t="shared" si="927"/>
        <v>0</v>
      </c>
      <c r="EE96" s="778">
        <f t="shared" si="928"/>
        <v>0</v>
      </c>
      <c r="EF96" s="779">
        <f t="shared" si="114"/>
        <v>0</v>
      </c>
      <c r="EG96" s="703">
        <f t="shared" si="115"/>
        <v>30000</v>
      </c>
      <c r="EH96" s="780">
        <f t="shared" si="929"/>
        <v>0</v>
      </c>
      <c r="EI96" s="703">
        <f t="shared" si="930"/>
        <v>0</v>
      </c>
      <c r="EJ96" s="703">
        <f t="shared" si="931"/>
        <v>0</v>
      </c>
      <c r="EK96" s="778"/>
      <c r="EL96" s="780">
        <f t="shared" si="932"/>
        <v>0</v>
      </c>
      <c r="EM96" s="781"/>
      <c r="EO96" s="778">
        <f>IFERROR(VLOOKUP($C96,[1]부강종합건설!$A$13:$AM$154,28,FALSE),0)</f>
        <v>9000</v>
      </c>
      <c r="EP96" s="780">
        <f t="shared" si="933"/>
        <v>0</v>
      </c>
      <c r="EQ96" s="778">
        <f>IFERROR(VLOOKUP($C96,[1]부강종합건설!$A$13:$AM$154,30,FALSE),0)</f>
        <v>5000</v>
      </c>
      <c r="ER96" s="780">
        <f t="shared" si="934"/>
        <v>0</v>
      </c>
      <c r="ES96" s="778">
        <f>IFERROR(VLOOKUP($C96,[1]부강종합건설!$A$13:$AM$154,32,FALSE),0)</f>
        <v>0</v>
      </c>
      <c r="ET96" s="780">
        <f t="shared" si="935"/>
        <v>0</v>
      </c>
      <c r="EU96" s="778">
        <f>IFERROR(VLOOKUP($C96,[1]부강종합건설!$A$13:$AM$154,34,FALSE),0)</f>
        <v>1950</v>
      </c>
      <c r="EV96" s="780">
        <f t="shared" si="936"/>
        <v>0</v>
      </c>
      <c r="EW96" s="703">
        <f t="shared" si="116"/>
        <v>15950</v>
      </c>
      <c r="EX96" s="780">
        <f t="shared" si="937"/>
        <v>0</v>
      </c>
      <c r="EY96" s="778">
        <f t="shared" si="938"/>
        <v>0</v>
      </c>
      <c r="EZ96" s="779">
        <f t="shared" si="117"/>
        <v>0</v>
      </c>
      <c r="FA96" s="703">
        <f t="shared" si="118"/>
        <v>15950</v>
      </c>
      <c r="FB96" s="780">
        <f t="shared" si="939"/>
        <v>0</v>
      </c>
      <c r="FC96" s="703">
        <f t="shared" si="940"/>
        <v>0</v>
      </c>
      <c r="FD96" s="703">
        <f t="shared" si="941"/>
        <v>0</v>
      </c>
      <c r="FE96" s="778"/>
      <c r="FF96" s="780">
        <f t="shared" si="942"/>
        <v>0</v>
      </c>
      <c r="FG96" s="782"/>
      <c r="FI96" s="774">
        <f>IFERROR(VLOOKUP($C96,[1]대도엔지니어링!$A$13:$AN$154,28,FALSE),0)</f>
        <v>30250</v>
      </c>
      <c r="FJ96" s="775">
        <f t="shared" si="943"/>
        <v>0</v>
      </c>
      <c r="FK96" s="774">
        <f>IFERROR(VLOOKUP($C96,[1]대도엔지니어링!$A$13:$AN$154,30,FALSE),0)</f>
        <v>21780</v>
      </c>
      <c r="FL96" s="775">
        <f t="shared" si="944"/>
        <v>0</v>
      </c>
      <c r="FM96" s="774">
        <f>IFERROR(VLOOKUP($C96,[1]대도엔지니어링!$A$13:$AN$154,32,FALSE),0)</f>
        <v>0</v>
      </c>
      <c r="FN96" s="775">
        <f t="shared" si="945"/>
        <v>0</v>
      </c>
      <c r="FO96" s="774">
        <f>IFERROR(VLOOKUP($C96,[1]대도엔지니어링!$A$13:$AN$154,34,FALSE),0)</f>
        <v>1440</v>
      </c>
      <c r="FP96" s="775">
        <f t="shared" si="946"/>
        <v>0</v>
      </c>
      <c r="FQ96" s="693">
        <f t="shared" si="119"/>
        <v>53470</v>
      </c>
      <c r="FR96" s="775">
        <f t="shared" si="947"/>
        <v>0</v>
      </c>
      <c r="FS96" s="774">
        <f t="shared" si="120"/>
        <v>4276.2326660741046</v>
      </c>
      <c r="FT96" s="775">
        <f t="shared" si="948"/>
        <v>0</v>
      </c>
      <c r="FU96" s="693">
        <f t="shared" si="121"/>
        <v>57746.232666074102</v>
      </c>
      <c r="FV96" s="775">
        <f t="shared" si="949"/>
        <v>0</v>
      </c>
      <c r="FW96" s="693">
        <f t="shared" si="950"/>
        <v>0</v>
      </c>
      <c r="FX96" s="693">
        <f t="shared" si="951"/>
        <v>0</v>
      </c>
      <c r="FY96" s="774"/>
      <c r="FZ96" s="775">
        <f t="shared" si="952"/>
        <v>0</v>
      </c>
      <c r="GA96" s="782"/>
      <c r="GC96" s="774">
        <f>IFERROR(VLOOKUP($C96,[1]부명엔지니어링!$A$13:$AN$154,28,FALSE),0)</f>
        <v>35000</v>
      </c>
      <c r="GD96" s="775">
        <f t="shared" si="953"/>
        <v>0</v>
      </c>
      <c r="GE96" s="774">
        <f>IFERROR(VLOOKUP($C96,[1]부명엔지니어링!$A$13:$AN$154,30,FALSE),0)</f>
        <v>25000</v>
      </c>
      <c r="GF96" s="775">
        <f t="shared" si="954"/>
        <v>0</v>
      </c>
      <c r="GG96" s="774">
        <f>IFERROR(VLOOKUP($C96,[1]부명엔지니어링!$A$13:$AN$154,32,FALSE),0)</f>
        <v>0</v>
      </c>
      <c r="GH96" s="775">
        <f t="shared" si="955"/>
        <v>0</v>
      </c>
      <c r="GI96" s="774">
        <f>IFERROR(VLOOKUP($C96,[1]부명엔지니어링!$A$13:$AN$154,34,FALSE),0)</f>
        <v>0</v>
      </c>
      <c r="GJ96" s="775">
        <f t="shared" si="956"/>
        <v>0</v>
      </c>
      <c r="GK96" s="693">
        <f t="shared" si="122"/>
        <v>60000</v>
      </c>
      <c r="GL96" s="775">
        <f t="shared" si="957"/>
        <v>0</v>
      </c>
      <c r="GM96" s="774">
        <f t="shared" si="958"/>
        <v>0</v>
      </c>
      <c r="GN96" s="775">
        <f t="shared" si="123"/>
        <v>0</v>
      </c>
      <c r="GO96" s="693">
        <f t="shared" si="124"/>
        <v>60000</v>
      </c>
      <c r="GP96" s="775">
        <f t="shared" si="959"/>
        <v>0</v>
      </c>
      <c r="GQ96" s="693">
        <f t="shared" si="960"/>
        <v>0</v>
      </c>
      <c r="GR96" s="693">
        <f t="shared" si="961"/>
        <v>0</v>
      </c>
      <c r="GS96" s="774"/>
      <c r="GT96" s="775">
        <f t="shared" si="962"/>
        <v>0</v>
      </c>
      <c r="GU96" s="782"/>
      <c r="GW96" s="790">
        <f t="shared" si="963"/>
        <v>12500</v>
      </c>
      <c r="GX96" s="790">
        <f t="shared" si="964"/>
        <v>0</v>
      </c>
      <c r="GY96" s="790">
        <f t="shared" si="965"/>
        <v>3500</v>
      </c>
      <c r="GZ96" s="790">
        <f t="shared" si="966"/>
        <v>0</v>
      </c>
      <c r="HA96" s="790">
        <f t="shared" si="967"/>
        <v>0</v>
      </c>
      <c r="HB96" s="790">
        <f t="shared" si="968"/>
        <v>0</v>
      </c>
      <c r="HC96" s="790">
        <f t="shared" si="969"/>
        <v>0</v>
      </c>
      <c r="HD96" s="790">
        <f t="shared" si="970"/>
        <v>0</v>
      </c>
      <c r="HE96" s="790">
        <f t="shared" si="125"/>
        <v>16000</v>
      </c>
      <c r="HF96" s="790">
        <f t="shared" si="971"/>
        <v>0</v>
      </c>
      <c r="HG96" s="790">
        <f t="shared" si="972"/>
        <v>0</v>
      </c>
      <c r="HH96" s="790">
        <f t="shared" si="126"/>
        <v>0</v>
      </c>
      <c r="HI96" s="790">
        <f t="shared" si="127"/>
        <v>16000</v>
      </c>
      <c r="HJ96" s="790">
        <f t="shared" si="973"/>
        <v>0</v>
      </c>
      <c r="HK96" s="790">
        <f t="shared" si="974"/>
        <v>0</v>
      </c>
      <c r="HL96" s="790">
        <f t="shared" si="975"/>
        <v>0</v>
      </c>
      <c r="HM96" s="790"/>
      <c r="HN96" s="790">
        <f t="shared" si="976"/>
        <v>0</v>
      </c>
      <c r="HO96" s="791" t="s">
        <v>400</v>
      </c>
      <c r="HQ96" s="783"/>
      <c r="HR96" s="784">
        <f t="shared" si="977"/>
        <v>0</v>
      </c>
      <c r="HS96" s="783"/>
      <c r="HT96" s="784">
        <f t="shared" si="978"/>
        <v>0</v>
      </c>
      <c r="HU96" s="783"/>
      <c r="HV96" s="784">
        <f t="shared" si="979"/>
        <v>0</v>
      </c>
      <c r="HW96" s="783"/>
      <c r="HX96" s="784">
        <f t="shared" si="980"/>
        <v>0</v>
      </c>
      <c r="HY96" s="707">
        <f t="shared" si="128"/>
        <v>0</v>
      </c>
      <c r="HZ96" s="784">
        <f t="shared" si="981"/>
        <v>0</v>
      </c>
      <c r="IA96" s="783"/>
      <c r="IB96" s="784">
        <f t="shared" si="982"/>
        <v>0</v>
      </c>
      <c r="IC96" s="707">
        <f t="shared" si="129"/>
        <v>0</v>
      </c>
      <c r="ID96" s="784">
        <f t="shared" si="983"/>
        <v>0</v>
      </c>
      <c r="IE96" s="706">
        <f t="shared" si="984"/>
        <v>0</v>
      </c>
      <c r="IF96" s="706">
        <f t="shared" si="985"/>
        <v>0</v>
      </c>
      <c r="IG96" s="783"/>
      <c r="IH96" s="784">
        <f t="shared" si="986"/>
        <v>0</v>
      </c>
      <c r="II96" s="782"/>
      <c r="IK96" s="783"/>
      <c r="IL96" s="784">
        <f t="shared" si="987"/>
        <v>0</v>
      </c>
      <c r="IM96" s="783"/>
      <c r="IN96" s="784">
        <f t="shared" si="988"/>
        <v>0</v>
      </c>
      <c r="IO96" s="783"/>
      <c r="IP96" s="784">
        <f t="shared" si="989"/>
        <v>0</v>
      </c>
      <c r="IQ96" s="783"/>
      <c r="IR96" s="784">
        <f t="shared" si="990"/>
        <v>0</v>
      </c>
      <c r="IS96" s="707">
        <f t="shared" si="130"/>
        <v>0</v>
      </c>
      <c r="IT96" s="784">
        <f t="shared" si="991"/>
        <v>0</v>
      </c>
      <c r="IU96" s="783"/>
      <c r="IV96" s="784">
        <f t="shared" si="992"/>
        <v>0</v>
      </c>
      <c r="IW96" s="707">
        <f t="shared" si="131"/>
        <v>0</v>
      </c>
      <c r="IX96" s="784">
        <f t="shared" si="993"/>
        <v>0</v>
      </c>
      <c r="IY96" s="706">
        <f t="shared" si="994"/>
        <v>0</v>
      </c>
      <c r="IZ96" s="706">
        <f t="shared" si="995"/>
        <v>0</v>
      </c>
      <c r="JA96" s="783"/>
      <c r="JB96" s="784">
        <f t="shared" si="996"/>
        <v>0</v>
      </c>
      <c r="JC96" s="782"/>
      <c r="JE96" s="783"/>
      <c r="JF96" s="784">
        <f t="shared" si="997"/>
        <v>0</v>
      </c>
      <c r="JG96" s="783"/>
      <c r="JH96" s="784">
        <f t="shared" si="998"/>
        <v>0</v>
      </c>
      <c r="JI96" s="783"/>
      <c r="JJ96" s="784">
        <f t="shared" si="999"/>
        <v>0</v>
      </c>
      <c r="JK96" s="783"/>
      <c r="JL96" s="784">
        <f t="shared" si="1000"/>
        <v>0</v>
      </c>
      <c r="JM96" s="707">
        <f t="shared" si="132"/>
        <v>0</v>
      </c>
      <c r="JN96" s="784">
        <f t="shared" si="1001"/>
        <v>0</v>
      </c>
      <c r="JO96" s="783"/>
      <c r="JP96" s="784">
        <f t="shared" si="1002"/>
        <v>0</v>
      </c>
      <c r="JQ96" s="707">
        <f t="shared" si="133"/>
        <v>0</v>
      </c>
      <c r="JR96" s="784">
        <f t="shared" si="1003"/>
        <v>0</v>
      </c>
      <c r="JS96" s="706">
        <f t="shared" si="1004"/>
        <v>0</v>
      </c>
      <c r="JT96" s="706">
        <f t="shared" si="1005"/>
        <v>0</v>
      </c>
      <c r="JU96" s="783"/>
      <c r="JV96" s="784">
        <f t="shared" si="1006"/>
        <v>0</v>
      </c>
      <c r="JW96" s="782"/>
      <c r="JY96" s="783"/>
      <c r="JZ96" s="784">
        <f t="shared" si="1007"/>
        <v>0</v>
      </c>
      <c r="KA96" s="783"/>
      <c r="KB96" s="784">
        <f t="shared" si="1008"/>
        <v>0</v>
      </c>
      <c r="KC96" s="783"/>
      <c r="KD96" s="784">
        <f t="shared" si="1009"/>
        <v>0</v>
      </c>
      <c r="KE96" s="783"/>
      <c r="KF96" s="784">
        <f t="shared" si="1010"/>
        <v>0</v>
      </c>
      <c r="KG96" s="707">
        <f t="shared" si="134"/>
        <v>0</v>
      </c>
      <c r="KH96" s="784">
        <f t="shared" si="1011"/>
        <v>0</v>
      </c>
      <c r="KI96" s="783"/>
      <c r="KJ96" s="784">
        <f t="shared" si="1012"/>
        <v>0</v>
      </c>
      <c r="KK96" s="707">
        <f t="shared" si="135"/>
        <v>0</v>
      </c>
      <c r="KL96" s="784">
        <f t="shared" si="1013"/>
        <v>0</v>
      </c>
      <c r="KM96" s="706">
        <f t="shared" si="1014"/>
        <v>0</v>
      </c>
      <c r="KN96" s="706">
        <f t="shared" si="1015"/>
        <v>0</v>
      </c>
      <c r="KO96" s="783"/>
      <c r="KP96" s="784">
        <f t="shared" si="1016"/>
        <v>0</v>
      </c>
      <c r="KQ96" s="782"/>
      <c r="KS96" s="783"/>
      <c r="KT96" s="784">
        <f t="shared" si="1017"/>
        <v>0</v>
      </c>
      <c r="KU96" s="783"/>
      <c r="KV96" s="784">
        <f t="shared" si="1018"/>
        <v>0</v>
      </c>
      <c r="KW96" s="783"/>
      <c r="KX96" s="784">
        <f t="shared" si="1019"/>
        <v>0</v>
      </c>
      <c r="KY96" s="783"/>
      <c r="KZ96" s="784">
        <f t="shared" si="1020"/>
        <v>0</v>
      </c>
      <c r="LA96" s="707">
        <f t="shared" si="136"/>
        <v>0</v>
      </c>
      <c r="LB96" s="784">
        <f t="shared" si="1021"/>
        <v>0</v>
      </c>
      <c r="LC96" s="783"/>
      <c r="LD96" s="784">
        <f t="shared" si="1022"/>
        <v>0</v>
      </c>
      <c r="LE96" s="707">
        <f t="shared" si="137"/>
        <v>0</v>
      </c>
      <c r="LF96" s="784">
        <f t="shared" si="1023"/>
        <v>0</v>
      </c>
      <c r="LG96" s="706">
        <f t="shared" si="1024"/>
        <v>0</v>
      </c>
      <c r="LH96" s="706">
        <f t="shared" si="1025"/>
        <v>0</v>
      </c>
      <c r="LI96" s="783"/>
      <c r="LJ96" s="784">
        <f t="shared" si="1026"/>
        <v>0</v>
      </c>
      <c r="LK96" s="782"/>
      <c r="LM96" s="783"/>
      <c r="LN96" s="784">
        <f t="shared" si="1027"/>
        <v>0</v>
      </c>
      <c r="LO96" s="783"/>
      <c r="LP96" s="784">
        <f t="shared" si="1028"/>
        <v>0</v>
      </c>
      <c r="LQ96" s="783"/>
      <c r="LR96" s="784">
        <f t="shared" si="1029"/>
        <v>0</v>
      </c>
      <c r="LS96" s="783"/>
      <c r="LT96" s="784">
        <f t="shared" si="1030"/>
        <v>0</v>
      </c>
      <c r="LU96" s="707">
        <f t="shared" si="138"/>
        <v>0</v>
      </c>
      <c r="LV96" s="784">
        <f t="shared" si="1031"/>
        <v>0</v>
      </c>
      <c r="LW96" s="783"/>
      <c r="LX96" s="784">
        <f t="shared" si="1032"/>
        <v>0</v>
      </c>
      <c r="LY96" s="707">
        <f t="shared" si="139"/>
        <v>0</v>
      </c>
      <c r="LZ96" s="784">
        <f t="shared" si="1033"/>
        <v>0</v>
      </c>
      <c r="MA96" s="706">
        <f t="shared" si="1034"/>
        <v>0</v>
      </c>
      <c r="MB96" s="706">
        <f t="shared" si="1035"/>
        <v>0</v>
      </c>
      <c r="MC96" s="783"/>
      <c r="MD96" s="784">
        <f t="shared" si="1036"/>
        <v>0</v>
      </c>
      <c r="ME96" s="782"/>
      <c r="MG96" s="783"/>
      <c r="MH96" s="784">
        <f t="shared" si="1037"/>
        <v>0</v>
      </c>
      <c r="MI96" s="783"/>
      <c r="MJ96" s="784">
        <f t="shared" si="1038"/>
        <v>0</v>
      </c>
      <c r="MK96" s="783"/>
      <c r="ML96" s="784">
        <f t="shared" si="1039"/>
        <v>0</v>
      </c>
      <c r="MM96" s="783"/>
      <c r="MN96" s="784">
        <f t="shared" si="1040"/>
        <v>0</v>
      </c>
      <c r="MO96" s="707">
        <f t="shared" si="140"/>
        <v>0</v>
      </c>
      <c r="MP96" s="784">
        <f t="shared" si="1041"/>
        <v>0</v>
      </c>
      <c r="MQ96" s="783"/>
      <c r="MR96" s="784">
        <f t="shared" si="1042"/>
        <v>0</v>
      </c>
      <c r="MS96" s="707">
        <f t="shared" si="141"/>
        <v>0</v>
      </c>
      <c r="MT96" s="784">
        <f t="shared" si="1043"/>
        <v>0</v>
      </c>
      <c r="MU96" s="706">
        <f t="shared" si="1044"/>
        <v>0</v>
      </c>
      <c r="MV96" s="706">
        <f t="shared" si="1045"/>
        <v>0</v>
      </c>
      <c r="MW96" s="783"/>
      <c r="MX96" s="784">
        <f t="shared" si="1046"/>
        <v>0</v>
      </c>
      <c r="MY96" s="782"/>
      <c r="NA96" s="783"/>
      <c r="NB96" s="784">
        <f t="shared" si="1047"/>
        <v>0</v>
      </c>
      <c r="NC96" s="783"/>
      <c r="ND96" s="784">
        <f t="shared" si="1048"/>
        <v>0</v>
      </c>
      <c r="NE96" s="783"/>
      <c r="NF96" s="784">
        <f t="shared" si="1049"/>
        <v>0</v>
      </c>
      <c r="NG96" s="783"/>
      <c r="NH96" s="784">
        <f t="shared" si="1050"/>
        <v>0</v>
      </c>
      <c r="NI96" s="707">
        <f t="shared" si="142"/>
        <v>0</v>
      </c>
      <c r="NJ96" s="784">
        <f t="shared" si="1051"/>
        <v>0</v>
      </c>
      <c r="NK96" s="783"/>
      <c r="NL96" s="784">
        <f t="shared" si="1052"/>
        <v>0</v>
      </c>
      <c r="NM96" s="707">
        <f t="shared" si="143"/>
        <v>0</v>
      </c>
      <c r="NN96" s="784">
        <f t="shared" si="1053"/>
        <v>0</v>
      </c>
      <c r="NO96" s="706">
        <f t="shared" si="1054"/>
        <v>0</v>
      </c>
      <c r="NP96" s="706">
        <f t="shared" si="1055"/>
        <v>0</v>
      </c>
      <c r="NQ96" s="783"/>
      <c r="NR96" s="784">
        <f t="shared" si="1056"/>
        <v>0</v>
      </c>
      <c r="NS96" s="782"/>
      <c r="NU96" s="783"/>
      <c r="NV96" s="784">
        <f t="shared" si="1057"/>
        <v>0</v>
      </c>
      <c r="NW96" s="783"/>
      <c r="NX96" s="784">
        <f t="shared" si="1058"/>
        <v>0</v>
      </c>
      <c r="NY96" s="783"/>
      <c r="NZ96" s="784">
        <f t="shared" si="1059"/>
        <v>0</v>
      </c>
      <c r="OA96" s="783"/>
      <c r="OB96" s="784">
        <f t="shared" si="1060"/>
        <v>0</v>
      </c>
      <c r="OC96" s="707">
        <f t="shared" si="144"/>
        <v>0</v>
      </c>
      <c r="OD96" s="784">
        <f t="shared" si="1061"/>
        <v>0</v>
      </c>
      <c r="OE96" s="783"/>
      <c r="OF96" s="784">
        <f t="shared" si="1062"/>
        <v>0</v>
      </c>
      <c r="OG96" s="707">
        <f t="shared" si="145"/>
        <v>0</v>
      </c>
      <c r="OH96" s="784">
        <f t="shared" si="1063"/>
        <v>0</v>
      </c>
      <c r="OI96" s="706">
        <f t="shared" si="1064"/>
        <v>0</v>
      </c>
      <c r="OJ96" s="706">
        <f t="shared" si="1065"/>
        <v>0</v>
      </c>
      <c r="OK96" s="783"/>
      <c r="OL96" s="784">
        <f t="shared" si="1066"/>
        <v>0</v>
      </c>
      <c r="OM96" s="782"/>
      <c r="OO96" s="783"/>
      <c r="OP96" s="784">
        <f t="shared" si="1067"/>
        <v>0</v>
      </c>
      <c r="OQ96" s="783"/>
      <c r="OR96" s="784">
        <f t="shared" si="1068"/>
        <v>0</v>
      </c>
      <c r="OS96" s="783"/>
      <c r="OT96" s="784">
        <f t="shared" si="1069"/>
        <v>0</v>
      </c>
      <c r="OU96" s="783"/>
      <c r="OV96" s="784">
        <f t="shared" si="1070"/>
        <v>0</v>
      </c>
      <c r="OW96" s="707">
        <f t="shared" si="146"/>
        <v>0</v>
      </c>
      <c r="OX96" s="784">
        <f t="shared" si="1071"/>
        <v>0</v>
      </c>
      <c r="OY96" s="783"/>
      <c r="OZ96" s="784">
        <f t="shared" si="1072"/>
        <v>0</v>
      </c>
      <c r="PA96" s="707">
        <f t="shared" si="147"/>
        <v>0</v>
      </c>
      <c r="PB96" s="784">
        <f t="shared" si="1073"/>
        <v>0</v>
      </c>
      <c r="PC96" s="706">
        <f t="shared" si="1074"/>
        <v>0</v>
      </c>
      <c r="PD96" s="706">
        <f t="shared" si="1075"/>
        <v>0</v>
      </c>
      <c r="PE96" s="783"/>
      <c r="PF96" s="784">
        <f t="shared" si="1076"/>
        <v>0</v>
      </c>
      <c r="PG96" s="782"/>
      <c r="PI96" s="783"/>
      <c r="PJ96" s="784">
        <f t="shared" si="1077"/>
        <v>0</v>
      </c>
      <c r="PK96" s="783"/>
      <c r="PL96" s="784">
        <f t="shared" si="1078"/>
        <v>0</v>
      </c>
      <c r="PM96" s="783"/>
      <c r="PN96" s="784">
        <f t="shared" si="1079"/>
        <v>0</v>
      </c>
      <c r="PO96" s="783"/>
      <c r="PP96" s="784">
        <f t="shared" si="1080"/>
        <v>0</v>
      </c>
      <c r="PQ96" s="707">
        <f t="shared" si="148"/>
        <v>0</v>
      </c>
      <c r="PR96" s="784">
        <f t="shared" si="1081"/>
        <v>0</v>
      </c>
      <c r="PS96" s="783"/>
      <c r="PT96" s="784">
        <f t="shared" si="1082"/>
        <v>0</v>
      </c>
      <c r="PU96" s="707">
        <f t="shared" si="149"/>
        <v>0</v>
      </c>
      <c r="PV96" s="784">
        <f t="shared" si="1083"/>
        <v>0</v>
      </c>
      <c r="PW96" s="706">
        <f t="shared" si="1084"/>
        <v>0</v>
      </c>
      <c r="PX96" s="706">
        <f t="shared" si="1085"/>
        <v>0</v>
      </c>
      <c r="PY96" s="783"/>
      <c r="PZ96" s="784">
        <f t="shared" si="1086"/>
        <v>0</v>
      </c>
      <c r="QA96" s="782"/>
      <c r="QC96" s="783"/>
      <c r="QD96" s="784">
        <f t="shared" si="1087"/>
        <v>0</v>
      </c>
      <c r="QE96" s="783"/>
      <c r="QF96" s="784">
        <f t="shared" si="1088"/>
        <v>0</v>
      </c>
      <c r="QG96" s="783"/>
      <c r="QH96" s="784">
        <f t="shared" si="1089"/>
        <v>0</v>
      </c>
      <c r="QI96" s="783"/>
      <c r="QJ96" s="784">
        <f t="shared" si="1090"/>
        <v>0</v>
      </c>
      <c r="QK96" s="707">
        <f t="shared" si="150"/>
        <v>0</v>
      </c>
      <c r="QL96" s="784">
        <f t="shared" si="1091"/>
        <v>0</v>
      </c>
      <c r="QM96" s="783"/>
      <c r="QN96" s="784">
        <f t="shared" si="1092"/>
        <v>0</v>
      </c>
      <c r="QO96" s="707">
        <f t="shared" si="151"/>
        <v>0</v>
      </c>
      <c r="QP96" s="784">
        <f t="shared" si="1093"/>
        <v>0</v>
      </c>
      <c r="QQ96" s="706">
        <f t="shared" si="1094"/>
        <v>0</v>
      </c>
      <c r="QR96" s="706">
        <f t="shared" si="1095"/>
        <v>0</v>
      </c>
      <c r="QS96" s="783"/>
      <c r="QT96" s="784">
        <f t="shared" si="1096"/>
        <v>0</v>
      </c>
      <c r="QU96" s="782"/>
      <c r="RA96" s="785">
        <f t="shared" si="838"/>
        <v>0</v>
      </c>
      <c r="RB96" s="785" t="e">
        <f t="shared" si="839"/>
        <v>#REF!</v>
      </c>
      <c r="RC96" s="677">
        <f t="shared" si="840"/>
        <v>0</v>
      </c>
      <c r="RD96" s="677">
        <f t="shared" si="840"/>
        <v>0</v>
      </c>
      <c r="RE96" s="677">
        <f t="shared" si="840"/>
        <v>0</v>
      </c>
      <c r="RF96" s="677">
        <f t="shared" si="840"/>
        <v>0</v>
      </c>
      <c r="RG96" s="677">
        <f t="shared" si="840"/>
        <v>0</v>
      </c>
      <c r="RH96" s="677">
        <f t="shared" si="840"/>
        <v>0</v>
      </c>
      <c r="RI96" s="677">
        <f t="shared" si="840"/>
        <v>0</v>
      </c>
      <c r="RJ96" s="677">
        <f t="shared" si="840"/>
        <v>0</v>
      </c>
      <c r="RK96" s="677" t="e">
        <f>#REF!</f>
        <v>#REF!</v>
      </c>
      <c r="RL96" s="677" t="e">
        <f>#REF!</f>
        <v>#REF!</v>
      </c>
      <c r="RM96" s="677">
        <f t="shared" si="841"/>
        <v>0</v>
      </c>
      <c r="RN96" s="677">
        <f t="shared" si="841"/>
        <v>0</v>
      </c>
      <c r="RO96" s="677">
        <f t="shared" si="841"/>
        <v>0</v>
      </c>
      <c r="RP96" s="677">
        <f t="shared" si="841"/>
        <v>0</v>
      </c>
      <c r="RQ96" s="677">
        <f t="shared" si="841"/>
        <v>0</v>
      </c>
      <c r="RR96" s="677">
        <f t="shared" si="841"/>
        <v>0</v>
      </c>
      <c r="RS96" s="677">
        <f t="shared" si="841"/>
        <v>0</v>
      </c>
      <c r="RT96" s="677">
        <f t="shared" si="841"/>
        <v>0</v>
      </c>
      <c r="RV96" s="675">
        <f t="shared" si="842"/>
        <v>0</v>
      </c>
      <c r="RW96" s="675">
        <f t="shared" si="843"/>
        <v>0</v>
      </c>
      <c r="RX96" s="675">
        <f t="shared" si="844"/>
        <v>0</v>
      </c>
      <c r="RY96" s="675">
        <f t="shared" si="845"/>
        <v>0</v>
      </c>
      <c r="RZ96" s="675">
        <f t="shared" si="846"/>
        <v>0</v>
      </c>
      <c r="SA96" s="675">
        <f t="shared" si="847"/>
        <v>0</v>
      </c>
      <c r="SB96" s="675">
        <f t="shared" si="848"/>
        <v>0</v>
      </c>
      <c r="SC96" s="675">
        <f t="shared" si="849"/>
        <v>0</v>
      </c>
      <c r="SD96" s="675" t="e">
        <f xml:space="preserve"> SUMIF(#REF!,$SD$8,#REF!)</f>
        <v>#REF!</v>
      </c>
      <c r="SE96" s="675" t="e">
        <f xml:space="preserve"> SUMIF(#REF!,$SE$8,#REF!)</f>
        <v>#REF!</v>
      </c>
      <c r="SG96" s="675">
        <f t="shared" si="850"/>
        <v>0</v>
      </c>
      <c r="SH96" s="675">
        <f t="shared" si="850"/>
        <v>0</v>
      </c>
      <c r="SI96" s="675">
        <f t="shared" si="850"/>
        <v>0</v>
      </c>
      <c r="SJ96" s="675">
        <f t="shared" si="850"/>
        <v>0</v>
      </c>
      <c r="SK96" s="675">
        <f t="shared" si="850"/>
        <v>0</v>
      </c>
      <c r="SL96" s="675">
        <f t="shared" si="850"/>
        <v>0</v>
      </c>
      <c r="SM96" s="675">
        <f t="shared" si="850"/>
        <v>0</v>
      </c>
      <c r="SN96" s="675">
        <f t="shared" si="850"/>
        <v>0</v>
      </c>
      <c r="SO96" s="675" t="e">
        <f t="shared" si="850"/>
        <v>#REF!</v>
      </c>
      <c r="SP96" s="675" t="e">
        <f t="shared" si="850"/>
        <v>#REF!</v>
      </c>
      <c r="SQ96" s="675">
        <f t="shared" si="850"/>
        <v>0</v>
      </c>
      <c r="SR96" s="675">
        <f t="shared" si="850"/>
        <v>0</v>
      </c>
      <c r="SS96" s="675">
        <f t="shared" si="850"/>
        <v>0</v>
      </c>
      <c r="ST96" s="675">
        <f t="shared" si="850"/>
        <v>0</v>
      </c>
      <c r="SU96" s="675">
        <f t="shared" si="850"/>
        <v>0</v>
      </c>
      <c r="SV96" s="675">
        <f t="shared" si="850"/>
        <v>0</v>
      </c>
      <c r="SW96" s="675">
        <f t="shared" si="851"/>
        <v>0</v>
      </c>
      <c r="SX96" s="675">
        <f t="shared" si="851"/>
        <v>0</v>
      </c>
      <c r="SY96" s="675" t="e">
        <f>#REF!*$AP96</f>
        <v>#REF!</v>
      </c>
      <c r="SZ96" s="675" t="e">
        <f>#REF!*$AP96</f>
        <v>#REF!</v>
      </c>
      <c r="TA96" s="675" t="e">
        <f>#REF!*$AP96</f>
        <v>#REF!</v>
      </c>
      <c r="TB96" s="675" t="e">
        <f>#REF!*$AP96</f>
        <v>#REF!</v>
      </c>
      <c r="TC96" s="675" t="e">
        <f>#REF!*$AP96</f>
        <v>#REF!</v>
      </c>
      <c r="TE96" s="675">
        <f t="shared" si="152"/>
        <v>0</v>
      </c>
      <c r="TF96" s="675">
        <f t="shared" si="153"/>
        <v>0</v>
      </c>
      <c r="TG96" s="675">
        <f t="shared" si="154"/>
        <v>0</v>
      </c>
      <c r="TH96" s="675">
        <f t="shared" si="155"/>
        <v>0</v>
      </c>
      <c r="TI96" s="675">
        <f t="shared" si="156"/>
        <v>0</v>
      </c>
      <c r="TJ96" s="675">
        <f t="shared" si="157"/>
        <v>0</v>
      </c>
      <c r="TK96" s="675">
        <f t="shared" si="158"/>
        <v>0</v>
      </c>
      <c r="TL96" s="675">
        <f t="shared" si="159"/>
        <v>0</v>
      </c>
      <c r="TM96" s="675">
        <f t="shared" si="160"/>
        <v>0</v>
      </c>
      <c r="TN96" s="676">
        <f t="shared" si="161"/>
        <v>0</v>
      </c>
      <c r="TP96" s="675">
        <f>IFERROR(SG96*(1+LEVEL_2!#REF!),0)</f>
        <v>0</v>
      </c>
      <c r="TQ96" s="675">
        <f>IFERROR(SH96*(1+LEVEL_2!#REF!),0)</f>
        <v>0</v>
      </c>
      <c r="TR96" s="675">
        <f>IFERROR(SI96*(1+LEVEL_2!#REF!),0)</f>
        <v>0</v>
      </c>
      <c r="TS96" s="675">
        <f>IFERROR(SJ96*(1+LEVEL_2!#REF!),0)</f>
        <v>0</v>
      </c>
      <c r="TT96" s="675">
        <f>IFERROR(SK96*(1+LEVEL_2!#REF!),0)</f>
        <v>0</v>
      </c>
      <c r="TU96" s="675">
        <f>IFERROR(SL96*(1+LEVEL_2!#REF!),0)</f>
        <v>0</v>
      </c>
      <c r="TV96" s="675">
        <f>IFERROR(SM96*(1+LEVEL_2!#REF!),0)</f>
        <v>0</v>
      </c>
      <c r="TW96" s="675">
        <f>IFERROR(SN96*(1+LEVEL_2!#REF!),0)</f>
        <v>0</v>
      </c>
      <c r="TX96" s="675">
        <f>IFERROR(SO96*(1+LEVEL_2!#REF!),0)</f>
        <v>0</v>
      </c>
      <c r="TY96" s="675">
        <f>IFERROR(SP96*(1+LEVEL_2!#REF!),0)</f>
        <v>0</v>
      </c>
      <c r="TZ96" s="675">
        <f>IFERROR(SQ96*(1+LEVEL_2!#REF!),0)</f>
        <v>0</v>
      </c>
      <c r="UA96" s="675">
        <f>IFERROR(SR96*(1+LEVEL_2!#REF!),0)</f>
        <v>0</v>
      </c>
      <c r="UB96" s="675">
        <f>IFERROR(SS96*(1+LEVEL_2!#REF!),0)</f>
        <v>0</v>
      </c>
      <c r="UC96" s="675">
        <f>IFERROR(ST96*(1+LEVEL_2!#REF!),0)</f>
        <v>0</v>
      </c>
      <c r="UD96" s="675">
        <f>IFERROR(SU96*(1+LEVEL_2!#REF!),0)</f>
        <v>0</v>
      </c>
      <c r="UE96" s="675">
        <f>IFERROR(SV96*(1+LEVEL_2!#REF!),0)</f>
        <v>0</v>
      </c>
      <c r="UF96" s="675">
        <f>IFERROR(SW96*(1+LEVEL_2!#REF!),0)</f>
        <v>0</v>
      </c>
      <c r="UG96" s="675">
        <f>IFERROR(SX96*(1+LEVEL_2!#REF!),0)</f>
        <v>0</v>
      </c>
      <c r="UH96" s="675">
        <f>IFERROR(SY96*(1+LEVEL_2!#REF!),0)</f>
        <v>0</v>
      </c>
      <c r="UI96" s="675">
        <f>IFERROR(SZ96*(1+LEVEL_2!#REF!),0)</f>
        <v>0</v>
      </c>
      <c r="UJ96" s="675">
        <f>IFERROR(TA96*(1+LEVEL_2!#REF!),0)</f>
        <v>0</v>
      </c>
      <c r="UK96" s="675">
        <f>IFERROR(TB96*(1+LEVEL_2!#REF!),0)</f>
        <v>0</v>
      </c>
      <c r="UL96" s="675">
        <f>IFERROR(TC96*(1+LEVEL_2!#REF!),0)</f>
        <v>0</v>
      </c>
      <c r="UN96" s="675">
        <f t="shared" si="162"/>
        <v>0</v>
      </c>
      <c r="UO96" s="675">
        <f t="shared" si="163"/>
        <v>0</v>
      </c>
      <c r="UP96" s="675">
        <f t="shared" si="164"/>
        <v>0</v>
      </c>
      <c r="UQ96" s="675">
        <f t="shared" si="165"/>
        <v>0</v>
      </c>
      <c r="UR96" s="675">
        <f t="shared" si="166"/>
        <v>0</v>
      </c>
      <c r="US96" s="675">
        <f t="shared" si="167"/>
        <v>0</v>
      </c>
      <c r="UT96" s="675">
        <f t="shared" si="168"/>
        <v>0</v>
      </c>
      <c r="UU96" s="675">
        <f t="shared" si="169"/>
        <v>0</v>
      </c>
      <c r="UV96" s="675">
        <f t="shared" si="170"/>
        <v>0</v>
      </c>
      <c r="UW96" s="676">
        <f t="shared" si="171"/>
        <v>0</v>
      </c>
    </row>
    <row r="97" spans="1:569" s="645" customFormat="1" ht="20.100000000000001" customHeight="1">
      <c r="A97" s="677"/>
      <c r="B97" s="677" t="s">
        <v>124</v>
      </c>
      <c r="C97" s="764" t="s">
        <v>572</v>
      </c>
      <c r="D97" s="764"/>
      <c r="E97" s="792" t="s">
        <v>573</v>
      </c>
      <c r="F97" s="787" t="s">
        <v>403</v>
      </c>
      <c r="G97" s="792" t="s">
        <v>574</v>
      </c>
      <c r="H97" s="794" t="s">
        <v>449</v>
      </c>
      <c r="I97" s="789"/>
      <c r="J97" s="789"/>
      <c r="K97" s="789"/>
      <c r="L97" s="789"/>
      <c r="M97" s="770"/>
      <c r="N97" s="771">
        <f t="shared" si="393"/>
        <v>0</v>
      </c>
      <c r="O97" s="772">
        <f t="shared" si="394"/>
        <v>0</v>
      </c>
      <c r="Q97" s="789"/>
      <c r="R97" s="795"/>
      <c r="S97" s="795"/>
      <c r="T97" s="795"/>
      <c r="U97" s="795"/>
      <c r="V97" s="795"/>
      <c r="W97" s="795"/>
      <c r="X97" s="795"/>
      <c r="Y97" s="690"/>
      <c r="Z97" s="690"/>
      <c r="AA97" s="690"/>
      <c r="AB97" s="690"/>
      <c r="AC97" s="690"/>
      <c r="AD97" s="690"/>
      <c r="AE97" s="690"/>
      <c r="AF97" s="691"/>
      <c r="AH97" s="774">
        <f t="shared" si="872"/>
        <v>25000</v>
      </c>
      <c r="AI97" s="775">
        <f t="shared" si="873"/>
        <v>0</v>
      </c>
      <c r="AJ97" s="774">
        <f t="shared" si="874"/>
        <v>13000</v>
      </c>
      <c r="AK97" s="775">
        <f t="shared" si="875"/>
        <v>0</v>
      </c>
      <c r="AL97" s="774">
        <f t="shared" si="876"/>
        <v>0</v>
      </c>
      <c r="AM97" s="775">
        <f t="shared" si="877"/>
        <v>0</v>
      </c>
      <c r="AN97" s="774">
        <f t="shared" si="878"/>
        <v>0</v>
      </c>
      <c r="AO97" s="775">
        <f t="shared" si="879"/>
        <v>0</v>
      </c>
      <c r="AP97" s="693">
        <f t="shared" si="99"/>
        <v>38000</v>
      </c>
      <c r="AQ97" s="775">
        <f t="shared" si="880"/>
        <v>0</v>
      </c>
      <c r="AR97" s="774">
        <f t="shared" si="881"/>
        <v>0</v>
      </c>
      <c r="AS97" s="775">
        <f t="shared" si="882"/>
        <v>0</v>
      </c>
      <c r="AT97" s="776">
        <f t="shared" si="883"/>
        <v>45600</v>
      </c>
      <c r="AU97" s="776">
        <f t="shared" si="884"/>
        <v>76000</v>
      </c>
      <c r="AV97" s="693">
        <f t="shared" si="829"/>
        <v>38000</v>
      </c>
      <c r="AW97" s="775">
        <f t="shared" si="172"/>
        <v>0</v>
      </c>
      <c r="AX97" s="775">
        <f t="shared" si="885"/>
        <v>0</v>
      </c>
      <c r="AY97" s="775">
        <f t="shared" si="886"/>
        <v>0</v>
      </c>
      <c r="AZ97" s="775">
        <f t="shared" si="886"/>
        <v>0</v>
      </c>
      <c r="BA97" s="693">
        <f t="shared" si="887"/>
        <v>0</v>
      </c>
      <c r="BB97" s="693">
        <f t="shared" si="888"/>
        <v>0</v>
      </c>
      <c r="BC97" s="774">
        <f t="shared" si="889"/>
        <v>0</v>
      </c>
      <c r="BD97" s="775">
        <f t="shared" si="890"/>
        <v>0</v>
      </c>
      <c r="BE97" s="777"/>
      <c r="BG97" s="774">
        <v>52250</v>
      </c>
      <c r="BH97" s="775">
        <f t="shared" si="891"/>
        <v>0</v>
      </c>
      <c r="BI97" s="774">
        <v>24700</v>
      </c>
      <c r="BJ97" s="775">
        <f t="shared" si="892"/>
        <v>0</v>
      </c>
      <c r="BK97" s="774">
        <v>3397.3571930659132</v>
      </c>
      <c r="BL97" s="775">
        <f t="shared" si="893"/>
        <v>0</v>
      </c>
      <c r="BM97" s="774"/>
      <c r="BN97" s="775">
        <f t="shared" si="894"/>
        <v>0</v>
      </c>
      <c r="BO97" s="693">
        <f t="shared" si="105"/>
        <v>80347.357193065909</v>
      </c>
      <c r="BP97" s="775">
        <f t="shared" si="895"/>
        <v>0</v>
      </c>
      <c r="BQ97" s="774">
        <f t="shared" si="896"/>
        <v>0</v>
      </c>
      <c r="BR97" s="775">
        <f t="shared" si="897"/>
        <v>0</v>
      </c>
      <c r="BS97" s="693">
        <f t="shared" si="107"/>
        <v>80347.357193065909</v>
      </c>
      <c r="BT97" s="775">
        <f t="shared" si="898"/>
        <v>0</v>
      </c>
      <c r="BU97" s="693">
        <f t="shared" si="899"/>
        <v>0</v>
      </c>
      <c r="BV97" s="693">
        <f t="shared" si="900"/>
        <v>0</v>
      </c>
      <c r="BW97" s="774"/>
      <c r="BX97" s="775">
        <f t="shared" si="901"/>
        <v>0</v>
      </c>
      <c r="BY97" s="777"/>
      <c r="CA97" s="744"/>
      <c r="CB97" s="745">
        <f t="shared" si="902"/>
        <v>0</v>
      </c>
      <c r="CC97" s="718"/>
      <c r="CD97" s="745">
        <f t="shared" si="903"/>
        <v>0</v>
      </c>
      <c r="CE97" s="718"/>
      <c r="CF97" s="745">
        <f t="shared" si="904"/>
        <v>0</v>
      </c>
      <c r="CG97" s="718"/>
      <c r="CH97" s="745">
        <f t="shared" si="905"/>
        <v>0</v>
      </c>
      <c r="CI97" s="746">
        <f t="shared" si="108"/>
        <v>0</v>
      </c>
      <c r="CJ97" s="745">
        <f t="shared" si="906"/>
        <v>0</v>
      </c>
      <c r="CK97" s="718"/>
      <c r="CL97" s="745">
        <f t="shared" si="907"/>
        <v>0</v>
      </c>
      <c r="CM97" s="746">
        <f t="shared" si="109"/>
        <v>0</v>
      </c>
      <c r="CN97" s="745">
        <f t="shared" si="908"/>
        <v>0</v>
      </c>
      <c r="CO97" s="699">
        <f t="shared" si="909"/>
        <v>0</v>
      </c>
      <c r="CP97" s="699">
        <f t="shared" si="909"/>
        <v>0</v>
      </c>
      <c r="CQ97" s="699">
        <f t="shared" si="909"/>
        <v>0</v>
      </c>
      <c r="CR97" s="699">
        <f t="shared" si="909"/>
        <v>0</v>
      </c>
      <c r="CS97" s="700">
        <f t="shared" si="909"/>
        <v>0</v>
      </c>
      <c r="CT97" s="699">
        <f t="shared" si="909"/>
        <v>0</v>
      </c>
      <c r="CU97" s="699">
        <f t="shared" si="909"/>
        <v>0</v>
      </c>
      <c r="CV97" s="700">
        <f t="shared" si="910"/>
        <v>0</v>
      </c>
      <c r="CW97" s="697"/>
      <c r="CX97" s="696">
        <f t="shared" si="911"/>
        <v>0</v>
      </c>
      <c r="CY97" s="701"/>
      <c r="DA97" s="778">
        <f>IFERROR(VLOOKUP($C97,정민건설!$A$13:$AM$154,28,FALSE),0)</f>
        <v>25000</v>
      </c>
      <c r="DB97" s="775">
        <f t="shared" si="912"/>
        <v>0</v>
      </c>
      <c r="DC97" s="778">
        <f>IFERROR(VLOOKUP($C97,정민건설!$A$13:$AM$154,30,FALSE),0)</f>
        <v>13000</v>
      </c>
      <c r="DD97" s="775">
        <f t="shared" si="913"/>
        <v>0</v>
      </c>
      <c r="DE97" s="774">
        <f>IFERROR(VLOOKUP($C97,정민건설!$A$13:$AM$154,32,FALSE),0)</f>
        <v>0</v>
      </c>
      <c r="DF97" s="775">
        <f t="shared" si="914"/>
        <v>0</v>
      </c>
      <c r="DG97" s="774">
        <f>IFERROR(VLOOKUP($C97,정민건설!$A$13:$AM$154,34,FALSE),0)</f>
        <v>0</v>
      </c>
      <c r="DH97" s="775">
        <f t="shared" si="915"/>
        <v>0</v>
      </c>
      <c r="DI97" s="693">
        <f t="shared" si="110"/>
        <v>38000</v>
      </c>
      <c r="DJ97" s="775">
        <f t="shared" si="916"/>
        <v>0</v>
      </c>
      <c r="DK97" s="778">
        <f t="shared" si="917"/>
        <v>0</v>
      </c>
      <c r="DL97" s="779">
        <f t="shared" si="918"/>
        <v>0</v>
      </c>
      <c r="DM97" s="693">
        <f t="shared" si="112"/>
        <v>38000</v>
      </c>
      <c r="DN97" s="775">
        <f t="shared" si="919"/>
        <v>0</v>
      </c>
      <c r="DO97" s="693">
        <f t="shared" si="920"/>
        <v>0</v>
      </c>
      <c r="DP97" s="693">
        <f t="shared" si="921"/>
        <v>0</v>
      </c>
      <c r="DQ97" s="774"/>
      <c r="DR97" s="775">
        <f t="shared" si="922"/>
        <v>0</v>
      </c>
      <c r="DS97" s="777"/>
      <c r="DU97" s="774">
        <f>IFERROR(VLOOKUP($C97,[1]영만종합건설!$A$13:$AN$154,28,FALSE),0)</f>
        <v>45000</v>
      </c>
      <c r="DV97" s="780">
        <f t="shared" si="923"/>
        <v>0</v>
      </c>
      <c r="DW97" s="774">
        <f>IFERROR(VLOOKUP($C97,[1]영만종합건설!$A$13:$AN$154,30,FALSE),0)</f>
        <v>20000</v>
      </c>
      <c r="DX97" s="780">
        <f t="shared" si="924"/>
        <v>0</v>
      </c>
      <c r="DY97" s="778">
        <f>IFERROR(VLOOKUP($C97,[1]영만종합건설!$A$13:$AN$154,32,FALSE),0)</f>
        <v>5000</v>
      </c>
      <c r="DZ97" s="780">
        <f t="shared" si="925"/>
        <v>0</v>
      </c>
      <c r="EA97" s="778">
        <f>IFERROR(VLOOKUP($C97,[1]영만종합건설!$A$13:$AN$154,34,FALSE),0)</f>
        <v>0</v>
      </c>
      <c r="EB97" s="780">
        <f t="shared" si="926"/>
        <v>0</v>
      </c>
      <c r="EC97" s="703">
        <f t="shared" si="113"/>
        <v>70000</v>
      </c>
      <c r="ED97" s="780">
        <f t="shared" si="927"/>
        <v>0</v>
      </c>
      <c r="EE97" s="778">
        <f t="shared" si="928"/>
        <v>0</v>
      </c>
      <c r="EF97" s="779">
        <f t="shared" si="114"/>
        <v>0</v>
      </c>
      <c r="EG97" s="703">
        <f t="shared" si="115"/>
        <v>70000</v>
      </c>
      <c r="EH97" s="780">
        <f t="shared" si="929"/>
        <v>0</v>
      </c>
      <c r="EI97" s="703">
        <f t="shared" si="930"/>
        <v>0</v>
      </c>
      <c r="EJ97" s="703">
        <f t="shared" si="931"/>
        <v>0</v>
      </c>
      <c r="EK97" s="778"/>
      <c r="EL97" s="780">
        <f t="shared" si="932"/>
        <v>0</v>
      </c>
      <c r="EM97" s="781"/>
      <c r="EO97" s="778">
        <f>IFERROR(VLOOKUP($C97,[1]부강종합건설!$A$13:$AM$154,28,FALSE),0)</f>
        <v>9000</v>
      </c>
      <c r="EP97" s="780">
        <f t="shared" si="933"/>
        <v>0</v>
      </c>
      <c r="EQ97" s="778">
        <f>IFERROR(VLOOKUP($C97,[1]부강종합건설!$A$13:$AM$154,30,FALSE),0)</f>
        <v>5000</v>
      </c>
      <c r="ER97" s="780">
        <f t="shared" si="934"/>
        <v>0</v>
      </c>
      <c r="ES97" s="778">
        <f>IFERROR(VLOOKUP($C97,[1]부강종합건설!$A$13:$AM$154,32,FALSE),0)</f>
        <v>0</v>
      </c>
      <c r="ET97" s="780">
        <f t="shared" si="935"/>
        <v>0</v>
      </c>
      <c r="EU97" s="778">
        <f>IFERROR(VLOOKUP($C97,[1]부강종합건설!$A$13:$AM$154,34,FALSE),0)</f>
        <v>1950</v>
      </c>
      <c r="EV97" s="780">
        <f t="shared" si="936"/>
        <v>0</v>
      </c>
      <c r="EW97" s="703">
        <f t="shared" si="116"/>
        <v>15950</v>
      </c>
      <c r="EX97" s="780">
        <f t="shared" si="937"/>
        <v>0</v>
      </c>
      <c r="EY97" s="778">
        <f t="shared" si="938"/>
        <v>0</v>
      </c>
      <c r="EZ97" s="779">
        <f t="shared" si="117"/>
        <v>0</v>
      </c>
      <c r="FA97" s="703">
        <f t="shared" si="118"/>
        <v>15950</v>
      </c>
      <c r="FB97" s="780">
        <f t="shared" si="939"/>
        <v>0</v>
      </c>
      <c r="FC97" s="703">
        <f t="shared" si="940"/>
        <v>0</v>
      </c>
      <c r="FD97" s="703">
        <f t="shared" si="941"/>
        <v>0</v>
      </c>
      <c r="FE97" s="778"/>
      <c r="FF97" s="780">
        <f t="shared" si="942"/>
        <v>0</v>
      </c>
      <c r="FG97" s="782"/>
      <c r="FI97" s="774">
        <f>IFERROR(VLOOKUP($C97,[1]대도엔지니어링!$A$13:$AN$154,28,FALSE),0)</f>
        <v>6000</v>
      </c>
      <c r="FJ97" s="775">
        <f t="shared" si="943"/>
        <v>0</v>
      </c>
      <c r="FK97" s="774">
        <f>IFERROR(VLOOKUP($C97,[1]대도엔지니어링!$A$13:$AN$154,30,FALSE),0)</f>
        <v>3400</v>
      </c>
      <c r="FL97" s="775">
        <f t="shared" si="944"/>
        <v>0</v>
      </c>
      <c r="FM97" s="774">
        <f>IFERROR(VLOOKUP($C97,[1]대도엔지니어링!$A$13:$AN$154,32,FALSE),0)</f>
        <v>2800</v>
      </c>
      <c r="FN97" s="775">
        <f t="shared" si="945"/>
        <v>0</v>
      </c>
      <c r="FO97" s="774">
        <f>IFERROR(VLOOKUP($C97,[1]대도엔지니어링!$A$13:$AN$154,34,FALSE),0)</f>
        <v>750</v>
      </c>
      <c r="FP97" s="775">
        <f t="shared" si="946"/>
        <v>0</v>
      </c>
      <c r="FQ97" s="693">
        <f t="shared" si="119"/>
        <v>12950</v>
      </c>
      <c r="FR97" s="775">
        <f t="shared" si="947"/>
        <v>0</v>
      </c>
      <c r="FS97" s="774">
        <f t="shared" si="120"/>
        <v>1035.6688428213888</v>
      </c>
      <c r="FT97" s="775">
        <f t="shared" si="948"/>
        <v>0</v>
      </c>
      <c r="FU97" s="693">
        <f t="shared" si="121"/>
        <v>13985.668842821389</v>
      </c>
      <c r="FV97" s="775">
        <f t="shared" si="949"/>
        <v>0</v>
      </c>
      <c r="FW97" s="693">
        <f t="shared" si="950"/>
        <v>0</v>
      </c>
      <c r="FX97" s="693">
        <f t="shared" si="951"/>
        <v>0</v>
      </c>
      <c r="FY97" s="774"/>
      <c r="FZ97" s="775">
        <f t="shared" si="952"/>
        <v>0</v>
      </c>
      <c r="GA97" s="782"/>
      <c r="GC97" s="774">
        <f>IFERROR(VLOOKUP($C97,[1]부명엔지니어링!$A$13:$AN$154,28,FALSE),0)</f>
        <v>40000</v>
      </c>
      <c r="GD97" s="775">
        <f t="shared" si="953"/>
        <v>0</v>
      </c>
      <c r="GE97" s="774">
        <f>IFERROR(VLOOKUP($C97,[1]부명엔지니어링!$A$13:$AN$154,30,FALSE),0)</f>
        <v>20000</v>
      </c>
      <c r="GF97" s="775">
        <f t="shared" si="954"/>
        <v>0</v>
      </c>
      <c r="GG97" s="774">
        <f>IFERROR(VLOOKUP($C97,[1]부명엔지니어링!$A$13:$AN$154,32,FALSE),0)</f>
        <v>0</v>
      </c>
      <c r="GH97" s="775">
        <f t="shared" si="955"/>
        <v>0</v>
      </c>
      <c r="GI97" s="774">
        <f>IFERROR(VLOOKUP($C97,[1]부명엔지니어링!$A$13:$AN$154,34,FALSE),0)</f>
        <v>0</v>
      </c>
      <c r="GJ97" s="775">
        <f t="shared" si="956"/>
        <v>0</v>
      </c>
      <c r="GK97" s="693">
        <f t="shared" si="122"/>
        <v>60000</v>
      </c>
      <c r="GL97" s="775">
        <f t="shared" si="957"/>
        <v>0</v>
      </c>
      <c r="GM97" s="774">
        <f t="shared" si="958"/>
        <v>0</v>
      </c>
      <c r="GN97" s="775">
        <f t="shared" si="123"/>
        <v>0</v>
      </c>
      <c r="GO97" s="693">
        <f t="shared" si="124"/>
        <v>60000</v>
      </c>
      <c r="GP97" s="775">
        <f t="shared" si="959"/>
        <v>0</v>
      </c>
      <c r="GQ97" s="693">
        <f t="shared" si="960"/>
        <v>0</v>
      </c>
      <c r="GR97" s="693">
        <f t="shared" si="961"/>
        <v>0</v>
      </c>
      <c r="GS97" s="774"/>
      <c r="GT97" s="775">
        <f t="shared" si="962"/>
        <v>0</v>
      </c>
      <c r="GU97" s="782"/>
      <c r="GW97" s="790">
        <f t="shared" si="963"/>
        <v>25000</v>
      </c>
      <c r="GX97" s="790">
        <f t="shared" si="964"/>
        <v>0</v>
      </c>
      <c r="GY97" s="790">
        <f t="shared" si="965"/>
        <v>13000</v>
      </c>
      <c r="GZ97" s="790">
        <f t="shared" si="966"/>
        <v>0</v>
      </c>
      <c r="HA97" s="790">
        <f t="shared" si="967"/>
        <v>0</v>
      </c>
      <c r="HB97" s="790">
        <f t="shared" si="968"/>
        <v>0</v>
      </c>
      <c r="HC97" s="790">
        <f t="shared" si="969"/>
        <v>0</v>
      </c>
      <c r="HD97" s="790">
        <f t="shared" si="970"/>
        <v>0</v>
      </c>
      <c r="HE97" s="790">
        <f t="shared" si="125"/>
        <v>38000</v>
      </c>
      <c r="HF97" s="790">
        <f t="shared" si="971"/>
        <v>0</v>
      </c>
      <c r="HG97" s="790">
        <f t="shared" si="972"/>
        <v>0</v>
      </c>
      <c r="HH97" s="790">
        <f t="shared" si="126"/>
        <v>0</v>
      </c>
      <c r="HI97" s="790">
        <f t="shared" si="127"/>
        <v>38000</v>
      </c>
      <c r="HJ97" s="790">
        <f t="shared" si="973"/>
        <v>0</v>
      </c>
      <c r="HK97" s="790">
        <f t="shared" si="974"/>
        <v>0</v>
      </c>
      <c r="HL97" s="790">
        <f t="shared" si="975"/>
        <v>0</v>
      </c>
      <c r="HM97" s="790"/>
      <c r="HN97" s="790">
        <f t="shared" si="976"/>
        <v>0</v>
      </c>
      <c r="HO97" s="791" t="s">
        <v>400</v>
      </c>
      <c r="HQ97" s="783"/>
      <c r="HR97" s="784">
        <f t="shared" si="977"/>
        <v>0</v>
      </c>
      <c r="HS97" s="783"/>
      <c r="HT97" s="784">
        <f t="shared" si="978"/>
        <v>0</v>
      </c>
      <c r="HU97" s="783"/>
      <c r="HV97" s="784">
        <f t="shared" si="979"/>
        <v>0</v>
      </c>
      <c r="HW97" s="783"/>
      <c r="HX97" s="784">
        <f t="shared" si="980"/>
        <v>0</v>
      </c>
      <c r="HY97" s="707">
        <f t="shared" si="128"/>
        <v>0</v>
      </c>
      <c r="HZ97" s="784">
        <f t="shared" si="981"/>
        <v>0</v>
      </c>
      <c r="IA97" s="783"/>
      <c r="IB97" s="784">
        <f t="shared" si="982"/>
        <v>0</v>
      </c>
      <c r="IC97" s="707">
        <f t="shared" si="129"/>
        <v>0</v>
      </c>
      <c r="ID97" s="784">
        <f t="shared" si="983"/>
        <v>0</v>
      </c>
      <c r="IE97" s="706">
        <f t="shared" si="984"/>
        <v>0</v>
      </c>
      <c r="IF97" s="706">
        <f t="shared" si="985"/>
        <v>0</v>
      </c>
      <c r="IG97" s="783"/>
      <c r="IH97" s="784">
        <f t="shared" si="986"/>
        <v>0</v>
      </c>
      <c r="II97" s="782"/>
      <c r="IK97" s="783"/>
      <c r="IL97" s="784">
        <f t="shared" si="987"/>
        <v>0</v>
      </c>
      <c r="IM97" s="783"/>
      <c r="IN97" s="784">
        <f t="shared" si="988"/>
        <v>0</v>
      </c>
      <c r="IO97" s="783"/>
      <c r="IP97" s="784">
        <f t="shared" si="989"/>
        <v>0</v>
      </c>
      <c r="IQ97" s="783"/>
      <c r="IR97" s="784">
        <f t="shared" si="990"/>
        <v>0</v>
      </c>
      <c r="IS97" s="707">
        <f t="shared" si="130"/>
        <v>0</v>
      </c>
      <c r="IT97" s="784">
        <f t="shared" si="991"/>
        <v>0</v>
      </c>
      <c r="IU97" s="783"/>
      <c r="IV97" s="784">
        <f t="shared" si="992"/>
        <v>0</v>
      </c>
      <c r="IW97" s="707">
        <f t="shared" si="131"/>
        <v>0</v>
      </c>
      <c r="IX97" s="784">
        <f t="shared" si="993"/>
        <v>0</v>
      </c>
      <c r="IY97" s="706">
        <f t="shared" si="994"/>
        <v>0</v>
      </c>
      <c r="IZ97" s="706">
        <f t="shared" si="995"/>
        <v>0</v>
      </c>
      <c r="JA97" s="783"/>
      <c r="JB97" s="784">
        <f t="shared" si="996"/>
        <v>0</v>
      </c>
      <c r="JC97" s="782"/>
      <c r="JE97" s="783"/>
      <c r="JF97" s="784">
        <f t="shared" si="997"/>
        <v>0</v>
      </c>
      <c r="JG97" s="783"/>
      <c r="JH97" s="784">
        <f t="shared" si="998"/>
        <v>0</v>
      </c>
      <c r="JI97" s="783"/>
      <c r="JJ97" s="784">
        <f t="shared" si="999"/>
        <v>0</v>
      </c>
      <c r="JK97" s="783"/>
      <c r="JL97" s="784">
        <f t="shared" si="1000"/>
        <v>0</v>
      </c>
      <c r="JM97" s="707">
        <f t="shared" si="132"/>
        <v>0</v>
      </c>
      <c r="JN97" s="784">
        <f t="shared" si="1001"/>
        <v>0</v>
      </c>
      <c r="JO97" s="783"/>
      <c r="JP97" s="784">
        <f t="shared" si="1002"/>
        <v>0</v>
      </c>
      <c r="JQ97" s="707">
        <f t="shared" si="133"/>
        <v>0</v>
      </c>
      <c r="JR97" s="784">
        <f t="shared" si="1003"/>
        <v>0</v>
      </c>
      <c r="JS97" s="706">
        <f t="shared" si="1004"/>
        <v>0</v>
      </c>
      <c r="JT97" s="706">
        <f t="shared" si="1005"/>
        <v>0</v>
      </c>
      <c r="JU97" s="783"/>
      <c r="JV97" s="784">
        <f t="shared" si="1006"/>
        <v>0</v>
      </c>
      <c r="JW97" s="782"/>
      <c r="JY97" s="783"/>
      <c r="JZ97" s="784">
        <f t="shared" si="1007"/>
        <v>0</v>
      </c>
      <c r="KA97" s="783"/>
      <c r="KB97" s="784">
        <f t="shared" si="1008"/>
        <v>0</v>
      </c>
      <c r="KC97" s="783"/>
      <c r="KD97" s="784">
        <f t="shared" si="1009"/>
        <v>0</v>
      </c>
      <c r="KE97" s="783"/>
      <c r="KF97" s="784">
        <f t="shared" si="1010"/>
        <v>0</v>
      </c>
      <c r="KG97" s="707">
        <f t="shared" si="134"/>
        <v>0</v>
      </c>
      <c r="KH97" s="784">
        <f t="shared" si="1011"/>
        <v>0</v>
      </c>
      <c r="KI97" s="783"/>
      <c r="KJ97" s="784">
        <f t="shared" si="1012"/>
        <v>0</v>
      </c>
      <c r="KK97" s="707">
        <f t="shared" si="135"/>
        <v>0</v>
      </c>
      <c r="KL97" s="784">
        <f t="shared" si="1013"/>
        <v>0</v>
      </c>
      <c r="KM97" s="706">
        <f t="shared" si="1014"/>
        <v>0</v>
      </c>
      <c r="KN97" s="706">
        <f t="shared" si="1015"/>
        <v>0</v>
      </c>
      <c r="KO97" s="783"/>
      <c r="KP97" s="784">
        <f t="shared" si="1016"/>
        <v>0</v>
      </c>
      <c r="KQ97" s="782"/>
      <c r="KS97" s="783"/>
      <c r="KT97" s="784">
        <f t="shared" si="1017"/>
        <v>0</v>
      </c>
      <c r="KU97" s="783"/>
      <c r="KV97" s="784">
        <f t="shared" si="1018"/>
        <v>0</v>
      </c>
      <c r="KW97" s="783"/>
      <c r="KX97" s="784">
        <f t="shared" si="1019"/>
        <v>0</v>
      </c>
      <c r="KY97" s="783"/>
      <c r="KZ97" s="784">
        <f t="shared" si="1020"/>
        <v>0</v>
      </c>
      <c r="LA97" s="707">
        <f t="shared" si="136"/>
        <v>0</v>
      </c>
      <c r="LB97" s="784">
        <f t="shared" si="1021"/>
        <v>0</v>
      </c>
      <c r="LC97" s="783"/>
      <c r="LD97" s="784">
        <f t="shared" si="1022"/>
        <v>0</v>
      </c>
      <c r="LE97" s="707">
        <f t="shared" si="137"/>
        <v>0</v>
      </c>
      <c r="LF97" s="784">
        <f t="shared" si="1023"/>
        <v>0</v>
      </c>
      <c r="LG97" s="706">
        <f t="shared" si="1024"/>
        <v>0</v>
      </c>
      <c r="LH97" s="706">
        <f t="shared" si="1025"/>
        <v>0</v>
      </c>
      <c r="LI97" s="783"/>
      <c r="LJ97" s="784">
        <f t="shared" si="1026"/>
        <v>0</v>
      </c>
      <c r="LK97" s="782"/>
      <c r="LM97" s="783"/>
      <c r="LN97" s="784">
        <f t="shared" si="1027"/>
        <v>0</v>
      </c>
      <c r="LO97" s="783"/>
      <c r="LP97" s="784">
        <f t="shared" si="1028"/>
        <v>0</v>
      </c>
      <c r="LQ97" s="783"/>
      <c r="LR97" s="784">
        <f t="shared" si="1029"/>
        <v>0</v>
      </c>
      <c r="LS97" s="783"/>
      <c r="LT97" s="784">
        <f t="shared" si="1030"/>
        <v>0</v>
      </c>
      <c r="LU97" s="707">
        <f t="shared" si="138"/>
        <v>0</v>
      </c>
      <c r="LV97" s="784">
        <f t="shared" si="1031"/>
        <v>0</v>
      </c>
      <c r="LW97" s="783"/>
      <c r="LX97" s="784">
        <f t="shared" si="1032"/>
        <v>0</v>
      </c>
      <c r="LY97" s="707">
        <f t="shared" si="139"/>
        <v>0</v>
      </c>
      <c r="LZ97" s="784">
        <f t="shared" si="1033"/>
        <v>0</v>
      </c>
      <c r="MA97" s="706">
        <f t="shared" si="1034"/>
        <v>0</v>
      </c>
      <c r="MB97" s="706">
        <f t="shared" si="1035"/>
        <v>0</v>
      </c>
      <c r="MC97" s="783"/>
      <c r="MD97" s="784">
        <f t="shared" si="1036"/>
        <v>0</v>
      </c>
      <c r="ME97" s="782"/>
      <c r="MG97" s="783"/>
      <c r="MH97" s="784">
        <f t="shared" si="1037"/>
        <v>0</v>
      </c>
      <c r="MI97" s="783"/>
      <c r="MJ97" s="784">
        <f t="shared" si="1038"/>
        <v>0</v>
      </c>
      <c r="MK97" s="783"/>
      <c r="ML97" s="784">
        <f t="shared" si="1039"/>
        <v>0</v>
      </c>
      <c r="MM97" s="783"/>
      <c r="MN97" s="784">
        <f t="shared" si="1040"/>
        <v>0</v>
      </c>
      <c r="MO97" s="707">
        <f t="shared" si="140"/>
        <v>0</v>
      </c>
      <c r="MP97" s="784">
        <f t="shared" si="1041"/>
        <v>0</v>
      </c>
      <c r="MQ97" s="783"/>
      <c r="MR97" s="784">
        <f t="shared" si="1042"/>
        <v>0</v>
      </c>
      <c r="MS97" s="707">
        <f t="shared" si="141"/>
        <v>0</v>
      </c>
      <c r="MT97" s="784">
        <f t="shared" si="1043"/>
        <v>0</v>
      </c>
      <c r="MU97" s="706">
        <f t="shared" si="1044"/>
        <v>0</v>
      </c>
      <c r="MV97" s="706">
        <f t="shared" si="1045"/>
        <v>0</v>
      </c>
      <c r="MW97" s="783"/>
      <c r="MX97" s="784">
        <f t="shared" si="1046"/>
        <v>0</v>
      </c>
      <c r="MY97" s="782"/>
      <c r="NA97" s="783"/>
      <c r="NB97" s="784">
        <f t="shared" si="1047"/>
        <v>0</v>
      </c>
      <c r="NC97" s="783"/>
      <c r="ND97" s="784">
        <f t="shared" si="1048"/>
        <v>0</v>
      </c>
      <c r="NE97" s="783"/>
      <c r="NF97" s="784">
        <f t="shared" si="1049"/>
        <v>0</v>
      </c>
      <c r="NG97" s="783"/>
      <c r="NH97" s="784">
        <f t="shared" si="1050"/>
        <v>0</v>
      </c>
      <c r="NI97" s="707">
        <f t="shared" si="142"/>
        <v>0</v>
      </c>
      <c r="NJ97" s="784">
        <f t="shared" si="1051"/>
        <v>0</v>
      </c>
      <c r="NK97" s="783"/>
      <c r="NL97" s="784">
        <f t="shared" si="1052"/>
        <v>0</v>
      </c>
      <c r="NM97" s="707">
        <f t="shared" si="143"/>
        <v>0</v>
      </c>
      <c r="NN97" s="784">
        <f t="shared" si="1053"/>
        <v>0</v>
      </c>
      <c r="NO97" s="706">
        <f t="shared" si="1054"/>
        <v>0</v>
      </c>
      <c r="NP97" s="706">
        <f t="shared" si="1055"/>
        <v>0</v>
      </c>
      <c r="NQ97" s="783"/>
      <c r="NR97" s="784">
        <f t="shared" si="1056"/>
        <v>0</v>
      </c>
      <c r="NS97" s="782"/>
      <c r="NU97" s="783"/>
      <c r="NV97" s="784">
        <f t="shared" si="1057"/>
        <v>0</v>
      </c>
      <c r="NW97" s="783"/>
      <c r="NX97" s="784">
        <f t="shared" si="1058"/>
        <v>0</v>
      </c>
      <c r="NY97" s="783"/>
      <c r="NZ97" s="784">
        <f t="shared" si="1059"/>
        <v>0</v>
      </c>
      <c r="OA97" s="783"/>
      <c r="OB97" s="784">
        <f t="shared" si="1060"/>
        <v>0</v>
      </c>
      <c r="OC97" s="707">
        <f t="shared" si="144"/>
        <v>0</v>
      </c>
      <c r="OD97" s="784">
        <f t="shared" si="1061"/>
        <v>0</v>
      </c>
      <c r="OE97" s="783"/>
      <c r="OF97" s="784">
        <f t="shared" si="1062"/>
        <v>0</v>
      </c>
      <c r="OG97" s="707">
        <f t="shared" si="145"/>
        <v>0</v>
      </c>
      <c r="OH97" s="784">
        <f t="shared" si="1063"/>
        <v>0</v>
      </c>
      <c r="OI97" s="706">
        <f t="shared" si="1064"/>
        <v>0</v>
      </c>
      <c r="OJ97" s="706">
        <f t="shared" si="1065"/>
        <v>0</v>
      </c>
      <c r="OK97" s="783"/>
      <c r="OL97" s="784">
        <f t="shared" si="1066"/>
        <v>0</v>
      </c>
      <c r="OM97" s="782"/>
      <c r="OO97" s="783"/>
      <c r="OP97" s="784">
        <f t="shared" si="1067"/>
        <v>0</v>
      </c>
      <c r="OQ97" s="783"/>
      <c r="OR97" s="784">
        <f t="shared" si="1068"/>
        <v>0</v>
      </c>
      <c r="OS97" s="783"/>
      <c r="OT97" s="784">
        <f t="shared" si="1069"/>
        <v>0</v>
      </c>
      <c r="OU97" s="783"/>
      <c r="OV97" s="784">
        <f t="shared" si="1070"/>
        <v>0</v>
      </c>
      <c r="OW97" s="707">
        <f t="shared" si="146"/>
        <v>0</v>
      </c>
      <c r="OX97" s="784">
        <f t="shared" si="1071"/>
        <v>0</v>
      </c>
      <c r="OY97" s="783"/>
      <c r="OZ97" s="784">
        <f t="shared" si="1072"/>
        <v>0</v>
      </c>
      <c r="PA97" s="707">
        <f t="shared" si="147"/>
        <v>0</v>
      </c>
      <c r="PB97" s="784">
        <f t="shared" si="1073"/>
        <v>0</v>
      </c>
      <c r="PC97" s="706">
        <f t="shared" si="1074"/>
        <v>0</v>
      </c>
      <c r="PD97" s="706">
        <f t="shared" si="1075"/>
        <v>0</v>
      </c>
      <c r="PE97" s="783"/>
      <c r="PF97" s="784">
        <f t="shared" si="1076"/>
        <v>0</v>
      </c>
      <c r="PG97" s="782"/>
      <c r="PI97" s="783"/>
      <c r="PJ97" s="784">
        <f t="shared" si="1077"/>
        <v>0</v>
      </c>
      <c r="PK97" s="783"/>
      <c r="PL97" s="784">
        <f t="shared" si="1078"/>
        <v>0</v>
      </c>
      <c r="PM97" s="783"/>
      <c r="PN97" s="784">
        <f t="shared" si="1079"/>
        <v>0</v>
      </c>
      <c r="PO97" s="783"/>
      <c r="PP97" s="784">
        <f t="shared" si="1080"/>
        <v>0</v>
      </c>
      <c r="PQ97" s="707">
        <f t="shared" si="148"/>
        <v>0</v>
      </c>
      <c r="PR97" s="784">
        <f t="shared" si="1081"/>
        <v>0</v>
      </c>
      <c r="PS97" s="783"/>
      <c r="PT97" s="784">
        <f t="shared" si="1082"/>
        <v>0</v>
      </c>
      <c r="PU97" s="707">
        <f t="shared" si="149"/>
        <v>0</v>
      </c>
      <c r="PV97" s="784">
        <f t="shared" si="1083"/>
        <v>0</v>
      </c>
      <c r="PW97" s="706">
        <f t="shared" si="1084"/>
        <v>0</v>
      </c>
      <c r="PX97" s="706">
        <f t="shared" si="1085"/>
        <v>0</v>
      </c>
      <c r="PY97" s="783"/>
      <c r="PZ97" s="784">
        <f t="shared" si="1086"/>
        <v>0</v>
      </c>
      <c r="QA97" s="782"/>
      <c r="QC97" s="783"/>
      <c r="QD97" s="784">
        <f t="shared" si="1087"/>
        <v>0</v>
      </c>
      <c r="QE97" s="783"/>
      <c r="QF97" s="784">
        <f t="shared" si="1088"/>
        <v>0</v>
      </c>
      <c r="QG97" s="783"/>
      <c r="QH97" s="784">
        <f t="shared" si="1089"/>
        <v>0</v>
      </c>
      <c r="QI97" s="783"/>
      <c r="QJ97" s="784">
        <f t="shared" si="1090"/>
        <v>0</v>
      </c>
      <c r="QK97" s="707">
        <f t="shared" si="150"/>
        <v>0</v>
      </c>
      <c r="QL97" s="784">
        <f t="shared" si="1091"/>
        <v>0</v>
      </c>
      <c r="QM97" s="783"/>
      <c r="QN97" s="784">
        <f t="shared" si="1092"/>
        <v>0</v>
      </c>
      <c r="QO97" s="707">
        <f t="shared" si="151"/>
        <v>0</v>
      </c>
      <c r="QP97" s="784">
        <f t="shared" si="1093"/>
        <v>0</v>
      </c>
      <c r="QQ97" s="706">
        <f t="shared" si="1094"/>
        <v>0</v>
      </c>
      <c r="QR97" s="706">
        <f t="shared" si="1095"/>
        <v>0</v>
      </c>
      <c r="QS97" s="783"/>
      <c r="QT97" s="784">
        <f t="shared" si="1096"/>
        <v>0</v>
      </c>
      <c r="QU97" s="782"/>
      <c r="RA97" s="785">
        <f t="shared" si="838"/>
        <v>0</v>
      </c>
      <c r="RB97" s="785" t="e">
        <f t="shared" si="839"/>
        <v>#REF!</v>
      </c>
      <c r="RC97" s="677">
        <f t="shared" si="840"/>
        <v>0</v>
      </c>
      <c r="RD97" s="677">
        <f t="shared" si="840"/>
        <v>0</v>
      </c>
      <c r="RE97" s="677">
        <f t="shared" si="840"/>
        <v>0</v>
      </c>
      <c r="RF97" s="677">
        <f t="shared" si="840"/>
        <v>0</v>
      </c>
      <c r="RG97" s="677">
        <f t="shared" si="840"/>
        <v>0</v>
      </c>
      <c r="RH97" s="677">
        <f t="shared" si="840"/>
        <v>0</v>
      </c>
      <c r="RI97" s="677">
        <f t="shared" si="840"/>
        <v>0</v>
      </c>
      <c r="RJ97" s="677">
        <f t="shared" si="840"/>
        <v>0</v>
      </c>
      <c r="RK97" s="677" t="e">
        <f>#REF!</f>
        <v>#REF!</v>
      </c>
      <c r="RL97" s="677" t="e">
        <f>#REF!</f>
        <v>#REF!</v>
      </c>
      <c r="RM97" s="677">
        <f t="shared" si="841"/>
        <v>0</v>
      </c>
      <c r="RN97" s="677">
        <f t="shared" si="841"/>
        <v>0</v>
      </c>
      <c r="RO97" s="677">
        <f t="shared" si="841"/>
        <v>0</v>
      </c>
      <c r="RP97" s="677">
        <f t="shared" si="841"/>
        <v>0</v>
      </c>
      <c r="RQ97" s="677">
        <f t="shared" si="841"/>
        <v>0</v>
      </c>
      <c r="RR97" s="677">
        <f t="shared" si="841"/>
        <v>0</v>
      </c>
      <c r="RS97" s="677">
        <f t="shared" si="841"/>
        <v>0</v>
      </c>
      <c r="RT97" s="677">
        <f t="shared" si="841"/>
        <v>0</v>
      </c>
      <c r="RV97" s="675">
        <f t="shared" si="842"/>
        <v>0</v>
      </c>
      <c r="RW97" s="675">
        <f t="shared" si="843"/>
        <v>0</v>
      </c>
      <c r="RX97" s="675">
        <f t="shared" si="844"/>
        <v>0</v>
      </c>
      <c r="RY97" s="675">
        <f t="shared" si="845"/>
        <v>0</v>
      </c>
      <c r="RZ97" s="675">
        <f t="shared" si="846"/>
        <v>0</v>
      </c>
      <c r="SA97" s="675">
        <f t="shared" si="847"/>
        <v>0</v>
      </c>
      <c r="SB97" s="675">
        <f t="shared" si="848"/>
        <v>0</v>
      </c>
      <c r="SC97" s="675">
        <f t="shared" si="849"/>
        <v>0</v>
      </c>
      <c r="SD97" s="675" t="e">
        <f xml:space="preserve"> SUMIF(#REF!,$SD$8,#REF!)</f>
        <v>#REF!</v>
      </c>
      <c r="SE97" s="675" t="e">
        <f xml:space="preserve"> SUMIF(#REF!,$SE$8,#REF!)</f>
        <v>#REF!</v>
      </c>
      <c r="SG97" s="675">
        <f t="shared" si="850"/>
        <v>0</v>
      </c>
      <c r="SH97" s="675">
        <f t="shared" si="850"/>
        <v>0</v>
      </c>
      <c r="SI97" s="675">
        <f t="shared" si="850"/>
        <v>0</v>
      </c>
      <c r="SJ97" s="675">
        <f t="shared" si="850"/>
        <v>0</v>
      </c>
      <c r="SK97" s="675">
        <f t="shared" si="850"/>
        <v>0</v>
      </c>
      <c r="SL97" s="675">
        <f t="shared" si="850"/>
        <v>0</v>
      </c>
      <c r="SM97" s="675">
        <f t="shared" si="850"/>
        <v>0</v>
      </c>
      <c r="SN97" s="675">
        <f t="shared" si="850"/>
        <v>0</v>
      </c>
      <c r="SO97" s="675" t="e">
        <f t="shared" si="850"/>
        <v>#REF!</v>
      </c>
      <c r="SP97" s="675" t="e">
        <f t="shared" si="850"/>
        <v>#REF!</v>
      </c>
      <c r="SQ97" s="675">
        <f t="shared" si="850"/>
        <v>0</v>
      </c>
      <c r="SR97" s="675">
        <f t="shared" si="850"/>
        <v>0</v>
      </c>
      <c r="SS97" s="675">
        <f t="shared" si="850"/>
        <v>0</v>
      </c>
      <c r="ST97" s="675">
        <f t="shared" si="850"/>
        <v>0</v>
      </c>
      <c r="SU97" s="675">
        <f t="shared" si="850"/>
        <v>0</v>
      </c>
      <c r="SV97" s="675">
        <f t="shared" si="850"/>
        <v>0</v>
      </c>
      <c r="SW97" s="675">
        <f t="shared" si="851"/>
        <v>0</v>
      </c>
      <c r="SX97" s="675">
        <f t="shared" si="851"/>
        <v>0</v>
      </c>
      <c r="SY97" s="675" t="e">
        <f>#REF!*$AP97</f>
        <v>#REF!</v>
      </c>
      <c r="SZ97" s="675" t="e">
        <f>#REF!*$AP97</f>
        <v>#REF!</v>
      </c>
      <c r="TA97" s="675" t="e">
        <f>#REF!*$AP97</f>
        <v>#REF!</v>
      </c>
      <c r="TB97" s="675" t="e">
        <f>#REF!*$AP97</f>
        <v>#REF!</v>
      </c>
      <c r="TC97" s="675" t="e">
        <f>#REF!*$AP97</f>
        <v>#REF!</v>
      </c>
      <c r="TE97" s="675">
        <f t="shared" si="152"/>
        <v>0</v>
      </c>
      <c r="TF97" s="675">
        <f t="shared" si="153"/>
        <v>0</v>
      </c>
      <c r="TG97" s="675">
        <f t="shared" si="154"/>
        <v>0</v>
      </c>
      <c r="TH97" s="675">
        <f t="shared" si="155"/>
        <v>0</v>
      </c>
      <c r="TI97" s="675">
        <f t="shared" si="156"/>
        <v>0</v>
      </c>
      <c r="TJ97" s="675">
        <f t="shared" si="157"/>
        <v>0</v>
      </c>
      <c r="TK97" s="675">
        <f t="shared" si="158"/>
        <v>0</v>
      </c>
      <c r="TL97" s="675">
        <f t="shared" si="159"/>
        <v>0</v>
      </c>
      <c r="TM97" s="675">
        <f t="shared" si="160"/>
        <v>0</v>
      </c>
      <c r="TN97" s="676">
        <f t="shared" si="161"/>
        <v>0</v>
      </c>
      <c r="TP97" s="675">
        <f>IFERROR(SG97*(1+LEVEL_2!#REF!),0)</f>
        <v>0</v>
      </c>
      <c r="TQ97" s="675">
        <f>IFERROR(SH97*(1+LEVEL_2!#REF!),0)</f>
        <v>0</v>
      </c>
      <c r="TR97" s="675">
        <f>IFERROR(SI97*(1+LEVEL_2!#REF!),0)</f>
        <v>0</v>
      </c>
      <c r="TS97" s="675">
        <f>IFERROR(SJ97*(1+LEVEL_2!#REF!),0)</f>
        <v>0</v>
      </c>
      <c r="TT97" s="675">
        <f>IFERROR(SK97*(1+LEVEL_2!#REF!),0)</f>
        <v>0</v>
      </c>
      <c r="TU97" s="675">
        <f>IFERROR(SL97*(1+LEVEL_2!#REF!),0)</f>
        <v>0</v>
      </c>
      <c r="TV97" s="675">
        <f>IFERROR(SM97*(1+LEVEL_2!#REF!),0)</f>
        <v>0</v>
      </c>
      <c r="TW97" s="675">
        <f>IFERROR(SN97*(1+LEVEL_2!#REF!),0)</f>
        <v>0</v>
      </c>
      <c r="TX97" s="675">
        <f>IFERROR(SO97*(1+LEVEL_2!#REF!),0)</f>
        <v>0</v>
      </c>
      <c r="TY97" s="675">
        <f>IFERROR(SP97*(1+LEVEL_2!#REF!),0)</f>
        <v>0</v>
      </c>
      <c r="TZ97" s="675">
        <f>IFERROR(SQ97*(1+LEVEL_2!#REF!),0)</f>
        <v>0</v>
      </c>
      <c r="UA97" s="675">
        <f>IFERROR(SR97*(1+LEVEL_2!#REF!),0)</f>
        <v>0</v>
      </c>
      <c r="UB97" s="675">
        <f>IFERROR(SS97*(1+LEVEL_2!#REF!),0)</f>
        <v>0</v>
      </c>
      <c r="UC97" s="675">
        <f>IFERROR(ST97*(1+LEVEL_2!#REF!),0)</f>
        <v>0</v>
      </c>
      <c r="UD97" s="675">
        <f>IFERROR(SU97*(1+LEVEL_2!#REF!),0)</f>
        <v>0</v>
      </c>
      <c r="UE97" s="675">
        <f>IFERROR(SV97*(1+LEVEL_2!#REF!),0)</f>
        <v>0</v>
      </c>
      <c r="UF97" s="675">
        <f>IFERROR(SW97*(1+LEVEL_2!#REF!),0)</f>
        <v>0</v>
      </c>
      <c r="UG97" s="675">
        <f>IFERROR(SX97*(1+LEVEL_2!#REF!),0)</f>
        <v>0</v>
      </c>
      <c r="UH97" s="675">
        <f>IFERROR(SY97*(1+LEVEL_2!#REF!),0)</f>
        <v>0</v>
      </c>
      <c r="UI97" s="675">
        <f>IFERROR(SZ97*(1+LEVEL_2!#REF!),0)</f>
        <v>0</v>
      </c>
      <c r="UJ97" s="675">
        <f>IFERROR(TA97*(1+LEVEL_2!#REF!),0)</f>
        <v>0</v>
      </c>
      <c r="UK97" s="675">
        <f>IFERROR(TB97*(1+LEVEL_2!#REF!),0)</f>
        <v>0</v>
      </c>
      <c r="UL97" s="675">
        <f>IFERROR(TC97*(1+LEVEL_2!#REF!),0)</f>
        <v>0</v>
      </c>
      <c r="UN97" s="675">
        <f t="shared" si="162"/>
        <v>0</v>
      </c>
      <c r="UO97" s="675">
        <f t="shared" si="163"/>
        <v>0</v>
      </c>
      <c r="UP97" s="675">
        <f t="shared" si="164"/>
        <v>0</v>
      </c>
      <c r="UQ97" s="675">
        <f t="shared" si="165"/>
        <v>0</v>
      </c>
      <c r="UR97" s="675">
        <f t="shared" si="166"/>
        <v>0</v>
      </c>
      <c r="US97" s="675">
        <f t="shared" si="167"/>
        <v>0</v>
      </c>
      <c r="UT97" s="675">
        <f t="shared" si="168"/>
        <v>0</v>
      </c>
      <c r="UU97" s="675">
        <f t="shared" si="169"/>
        <v>0</v>
      </c>
      <c r="UV97" s="675">
        <f t="shared" si="170"/>
        <v>0</v>
      </c>
      <c r="UW97" s="676">
        <f t="shared" si="171"/>
        <v>0</v>
      </c>
    </row>
    <row r="98" spans="1:569" s="645" customFormat="1" ht="20.100000000000001" customHeight="1">
      <c r="A98" s="677"/>
      <c r="B98" s="677" t="s">
        <v>124</v>
      </c>
      <c r="C98" s="764" t="s">
        <v>575</v>
      </c>
      <c r="D98" s="764"/>
      <c r="E98" s="792" t="s">
        <v>576</v>
      </c>
      <c r="F98" s="787" t="s">
        <v>403</v>
      </c>
      <c r="G98" s="792" t="s">
        <v>577</v>
      </c>
      <c r="H98" s="794" t="s">
        <v>449</v>
      </c>
      <c r="I98" s="789"/>
      <c r="J98" s="789"/>
      <c r="K98" s="789"/>
      <c r="L98" s="789"/>
      <c r="M98" s="770"/>
      <c r="N98" s="771">
        <f t="shared" si="393"/>
        <v>0</v>
      </c>
      <c r="O98" s="772">
        <f t="shared" si="394"/>
        <v>0</v>
      </c>
      <c r="Q98" s="789"/>
      <c r="R98" s="795"/>
      <c r="S98" s="795"/>
      <c r="T98" s="795"/>
      <c r="U98" s="795"/>
      <c r="V98" s="795"/>
      <c r="W98" s="795"/>
      <c r="X98" s="795"/>
      <c r="Y98" s="690"/>
      <c r="Z98" s="690"/>
      <c r="AA98" s="690"/>
      <c r="AB98" s="690"/>
      <c r="AC98" s="690"/>
      <c r="AD98" s="690"/>
      <c r="AE98" s="690"/>
      <c r="AF98" s="691"/>
      <c r="AH98" s="774">
        <f t="shared" si="872"/>
        <v>8500</v>
      </c>
      <c r="AI98" s="775">
        <f t="shared" si="873"/>
        <v>0</v>
      </c>
      <c r="AJ98" s="774">
        <f t="shared" si="874"/>
        <v>2500</v>
      </c>
      <c r="AK98" s="775">
        <f t="shared" si="875"/>
        <v>0</v>
      </c>
      <c r="AL98" s="774">
        <f t="shared" si="876"/>
        <v>0</v>
      </c>
      <c r="AM98" s="775">
        <f t="shared" si="877"/>
        <v>0</v>
      </c>
      <c r="AN98" s="774">
        <f t="shared" si="878"/>
        <v>0</v>
      </c>
      <c r="AO98" s="775">
        <f t="shared" si="879"/>
        <v>0</v>
      </c>
      <c r="AP98" s="693">
        <f t="shared" si="99"/>
        <v>11000</v>
      </c>
      <c r="AQ98" s="775">
        <f t="shared" si="880"/>
        <v>0</v>
      </c>
      <c r="AR98" s="774">
        <f t="shared" si="881"/>
        <v>0</v>
      </c>
      <c r="AS98" s="775">
        <f t="shared" si="882"/>
        <v>0</v>
      </c>
      <c r="AT98" s="776">
        <f t="shared" si="883"/>
        <v>13200</v>
      </c>
      <c r="AU98" s="776">
        <f t="shared" si="884"/>
        <v>22000</v>
      </c>
      <c r="AV98" s="693">
        <f t="shared" si="829"/>
        <v>11000</v>
      </c>
      <c r="AW98" s="775">
        <f t="shared" si="172"/>
        <v>0</v>
      </c>
      <c r="AX98" s="775">
        <f t="shared" si="885"/>
        <v>0</v>
      </c>
      <c r="AY98" s="775">
        <f t="shared" si="886"/>
        <v>0</v>
      </c>
      <c r="AZ98" s="775">
        <f t="shared" si="886"/>
        <v>0</v>
      </c>
      <c r="BA98" s="693">
        <f t="shared" si="887"/>
        <v>0</v>
      </c>
      <c r="BB98" s="693">
        <f t="shared" si="888"/>
        <v>0</v>
      </c>
      <c r="BC98" s="774">
        <f t="shared" si="889"/>
        <v>0</v>
      </c>
      <c r="BD98" s="775">
        <f t="shared" si="890"/>
        <v>0</v>
      </c>
      <c r="BE98" s="777"/>
      <c r="BG98" s="774">
        <v>52250</v>
      </c>
      <c r="BH98" s="775">
        <f t="shared" si="891"/>
        <v>0</v>
      </c>
      <c r="BI98" s="774">
        <v>24700</v>
      </c>
      <c r="BJ98" s="775">
        <f t="shared" si="892"/>
        <v>0</v>
      </c>
      <c r="BK98" s="774">
        <v>3397.3571930659132</v>
      </c>
      <c r="BL98" s="775">
        <f t="shared" si="893"/>
        <v>0</v>
      </c>
      <c r="BM98" s="774"/>
      <c r="BN98" s="775">
        <f t="shared" si="894"/>
        <v>0</v>
      </c>
      <c r="BO98" s="693">
        <f t="shared" si="105"/>
        <v>80347.357193065909</v>
      </c>
      <c r="BP98" s="775">
        <f t="shared" si="895"/>
        <v>0</v>
      </c>
      <c r="BQ98" s="774">
        <f t="shared" si="896"/>
        <v>0</v>
      </c>
      <c r="BR98" s="775">
        <f t="shared" si="897"/>
        <v>0</v>
      </c>
      <c r="BS98" s="693">
        <f t="shared" si="107"/>
        <v>80347.357193065909</v>
      </c>
      <c r="BT98" s="775">
        <f t="shared" si="898"/>
        <v>0</v>
      </c>
      <c r="BU98" s="693">
        <f t="shared" si="899"/>
        <v>0</v>
      </c>
      <c r="BV98" s="693">
        <f t="shared" si="900"/>
        <v>0</v>
      </c>
      <c r="BW98" s="774"/>
      <c r="BX98" s="775">
        <f t="shared" si="901"/>
        <v>0</v>
      </c>
      <c r="BY98" s="777"/>
      <c r="CA98" s="744"/>
      <c r="CB98" s="745">
        <f t="shared" si="902"/>
        <v>0</v>
      </c>
      <c r="CC98" s="718"/>
      <c r="CD98" s="745">
        <f t="shared" si="903"/>
        <v>0</v>
      </c>
      <c r="CE98" s="718"/>
      <c r="CF98" s="745">
        <f t="shared" si="904"/>
        <v>0</v>
      </c>
      <c r="CG98" s="718"/>
      <c r="CH98" s="745">
        <f t="shared" si="905"/>
        <v>0</v>
      </c>
      <c r="CI98" s="746">
        <f t="shared" si="108"/>
        <v>0</v>
      </c>
      <c r="CJ98" s="745">
        <f t="shared" si="906"/>
        <v>0</v>
      </c>
      <c r="CK98" s="718"/>
      <c r="CL98" s="745">
        <f t="shared" si="907"/>
        <v>0</v>
      </c>
      <c r="CM98" s="746">
        <f t="shared" si="109"/>
        <v>0</v>
      </c>
      <c r="CN98" s="745">
        <f t="shared" si="908"/>
        <v>0</v>
      </c>
      <c r="CO98" s="699">
        <f t="shared" si="909"/>
        <v>0</v>
      </c>
      <c r="CP98" s="699">
        <f t="shared" si="909"/>
        <v>0</v>
      </c>
      <c r="CQ98" s="699">
        <f t="shared" si="909"/>
        <v>0</v>
      </c>
      <c r="CR98" s="699">
        <f t="shared" si="909"/>
        <v>0</v>
      </c>
      <c r="CS98" s="700">
        <f t="shared" si="909"/>
        <v>0</v>
      </c>
      <c r="CT98" s="699">
        <f t="shared" si="909"/>
        <v>0</v>
      </c>
      <c r="CU98" s="699">
        <f t="shared" si="909"/>
        <v>0</v>
      </c>
      <c r="CV98" s="700">
        <f t="shared" si="910"/>
        <v>0</v>
      </c>
      <c r="CW98" s="697"/>
      <c r="CX98" s="696">
        <f t="shared" si="911"/>
        <v>0</v>
      </c>
      <c r="CY98" s="701"/>
      <c r="DA98" s="778">
        <f>IFERROR(VLOOKUP($C98,정민건설!$A$13:$AM$154,28,FALSE),0)</f>
        <v>8500</v>
      </c>
      <c r="DB98" s="775">
        <f t="shared" si="912"/>
        <v>0</v>
      </c>
      <c r="DC98" s="778">
        <f>IFERROR(VLOOKUP($C98,정민건설!$A$13:$AM$154,30,FALSE),0)</f>
        <v>2500</v>
      </c>
      <c r="DD98" s="775">
        <f t="shared" si="913"/>
        <v>0</v>
      </c>
      <c r="DE98" s="774">
        <f>IFERROR(VLOOKUP($C98,정민건설!$A$13:$AM$154,32,FALSE),0)</f>
        <v>0</v>
      </c>
      <c r="DF98" s="775">
        <f t="shared" si="914"/>
        <v>0</v>
      </c>
      <c r="DG98" s="774">
        <f>IFERROR(VLOOKUP($C98,정민건설!$A$13:$AM$154,34,FALSE),0)</f>
        <v>0</v>
      </c>
      <c r="DH98" s="775">
        <f t="shared" si="915"/>
        <v>0</v>
      </c>
      <c r="DI98" s="693">
        <f t="shared" si="110"/>
        <v>11000</v>
      </c>
      <c r="DJ98" s="775">
        <f t="shared" si="916"/>
        <v>0</v>
      </c>
      <c r="DK98" s="778">
        <f t="shared" si="917"/>
        <v>0</v>
      </c>
      <c r="DL98" s="779">
        <f t="shared" si="918"/>
        <v>0</v>
      </c>
      <c r="DM98" s="693">
        <f t="shared" si="112"/>
        <v>11000</v>
      </c>
      <c r="DN98" s="775">
        <f t="shared" si="919"/>
        <v>0</v>
      </c>
      <c r="DO98" s="693">
        <f t="shared" si="920"/>
        <v>0</v>
      </c>
      <c r="DP98" s="693">
        <f t="shared" si="921"/>
        <v>0</v>
      </c>
      <c r="DQ98" s="774"/>
      <c r="DR98" s="775">
        <f t="shared" si="922"/>
        <v>0</v>
      </c>
      <c r="DS98" s="777"/>
      <c r="DU98" s="774">
        <f>IFERROR(VLOOKUP($C98,[1]영만종합건설!$A$13:$AN$154,28,FALSE),0)</f>
        <v>8000</v>
      </c>
      <c r="DV98" s="780">
        <f t="shared" si="923"/>
        <v>0</v>
      </c>
      <c r="DW98" s="774">
        <f>IFERROR(VLOOKUP($C98,[1]영만종합건설!$A$13:$AN$154,30,FALSE),0)</f>
        <v>5000</v>
      </c>
      <c r="DX98" s="780">
        <f t="shared" si="924"/>
        <v>0</v>
      </c>
      <c r="DY98" s="778">
        <f>IFERROR(VLOOKUP($C98,[1]영만종합건설!$A$13:$AN$154,32,FALSE),0)</f>
        <v>0</v>
      </c>
      <c r="DZ98" s="780">
        <f t="shared" si="925"/>
        <v>0</v>
      </c>
      <c r="EA98" s="778">
        <f>IFERROR(VLOOKUP($C98,[1]영만종합건설!$A$13:$AN$154,34,FALSE),0)</f>
        <v>0</v>
      </c>
      <c r="EB98" s="780">
        <f t="shared" si="926"/>
        <v>0</v>
      </c>
      <c r="EC98" s="703">
        <f t="shared" si="113"/>
        <v>13000</v>
      </c>
      <c r="ED98" s="780">
        <f t="shared" si="927"/>
        <v>0</v>
      </c>
      <c r="EE98" s="778">
        <f t="shared" si="928"/>
        <v>0</v>
      </c>
      <c r="EF98" s="779">
        <f t="shared" si="114"/>
        <v>0</v>
      </c>
      <c r="EG98" s="703">
        <f t="shared" si="115"/>
        <v>13000</v>
      </c>
      <c r="EH98" s="780">
        <f t="shared" si="929"/>
        <v>0</v>
      </c>
      <c r="EI98" s="703">
        <f t="shared" si="930"/>
        <v>0</v>
      </c>
      <c r="EJ98" s="703">
        <f t="shared" si="931"/>
        <v>0</v>
      </c>
      <c r="EK98" s="778"/>
      <c r="EL98" s="780">
        <f t="shared" si="932"/>
        <v>0</v>
      </c>
      <c r="EM98" s="781"/>
      <c r="EO98" s="778">
        <f>IFERROR(VLOOKUP($C98,[1]부강종합건설!$A$13:$AM$154,28,FALSE),0)</f>
        <v>9000</v>
      </c>
      <c r="EP98" s="780">
        <f t="shared" si="933"/>
        <v>0</v>
      </c>
      <c r="EQ98" s="778">
        <f>IFERROR(VLOOKUP($C98,[1]부강종합건설!$A$13:$AM$154,30,FALSE),0)</f>
        <v>5000</v>
      </c>
      <c r="ER98" s="780">
        <f t="shared" si="934"/>
        <v>0</v>
      </c>
      <c r="ES98" s="778">
        <f>IFERROR(VLOOKUP($C98,[1]부강종합건설!$A$13:$AM$154,32,FALSE),0)</f>
        <v>0</v>
      </c>
      <c r="ET98" s="780">
        <f t="shared" si="935"/>
        <v>0</v>
      </c>
      <c r="EU98" s="778">
        <f>IFERROR(VLOOKUP($C98,[1]부강종합건설!$A$13:$AM$154,34,FALSE),0)</f>
        <v>1950</v>
      </c>
      <c r="EV98" s="780">
        <f t="shared" si="936"/>
        <v>0</v>
      </c>
      <c r="EW98" s="703">
        <f t="shared" si="116"/>
        <v>15950</v>
      </c>
      <c r="EX98" s="780">
        <f t="shared" si="937"/>
        <v>0</v>
      </c>
      <c r="EY98" s="778">
        <f t="shared" si="938"/>
        <v>0</v>
      </c>
      <c r="EZ98" s="779">
        <f t="shared" si="117"/>
        <v>0</v>
      </c>
      <c r="FA98" s="703">
        <f t="shared" si="118"/>
        <v>15950</v>
      </c>
      <c r="FB98" s="780">
        <f t="shared" si="939"/>
        <v>0</v>
      </c>
      <c r="FC98" s="703">
        <f t="shared" si="940"/>
        <v>0</v>
      </c>
      <c r="FD98" s="703">
        <f t="shared" si="941"/>
        <v>0</v>
      </c>
      <c r="FE98" s="778"/>
      <c r="FF98" s="780">
        <f t="shared" si="942"/>
        <v>0</v>
      </c>
      <c r="FG98" s="782"/>
      <c r="FI98" s="774">
        <f>IFERROR(VLOOKUP($C98,[1]대도엔지니어링!$A$13:$AN$154,28,FALSE),0)</f>
        <v>6000</v>
      </c>
      <c r="FJ98" s="775">
        <f t="shared" si="943"/>
        <v>0</v>
      </c>
      <c r="FK98" s="774">
        <f>IFERROR(VLOOKUP($C98,[1]대도엔지니어링!$A$13:$AN$154,30,FALSE),0)</f>
        <v>3400</v>
      </c>
      <c r="FL98" s="775">
        <f t="shared" si="944"/>
        <v>0</v>
      </c>
      <c r="FM98" s="774">
        <f>IFERROR(VLOOKUP($C98,[1]대도엔지니어링!$A$13:$AN$154,32,FALSE),0)</f>
        <v>2800</v>
      </c>
      <c r="FN98" s="775">
        <f t="shared" si="945"/>
        <v>0</v>
      </c>
      <c r="FO98" s="774">
        <f>IFERROR(VLOOKUP($C98,[1]대도엔지니어링!$A$13:$AN$154,34,FALSE),0)</f>
        <v>750</v>
      </c>
      <c r="FP98" s="775">
        <f t="shared" si="946"/>
        <v>0</v>
      </c>
      <c r="FQ98" s="693">
        <f t="shared" si="119"/>
        <v>12950</v>
      </c>
      <c r="FR98" s="775">
        <f t="shared" si="947"/>
        <v>0</v>
      </c>
      <c r="FS98" s="774">
        <f t="shared" si="120"/>
        <v>1035.6688428213888</v>
      </c>
      <c r="FT98" s="775">
        <f t="shared" si="948"/>
        <v>0</v>
      </c>
      <c r="FU98" s="693">
        <f t="shared" si="121"/>
        <v>13985.668842821389</v>
      </c>
      <c r="FV98" s="775">
        <f t="shared" si="949"/>
        <v>0</v>
      </c>
      <c r="FW98" s="693">
        <f t="shared" si="950"/>
        <v>0</v>
      </c>
      <c r="FX98" s="693">
        <f t="shared" si="951"/>
        <v>0</v>
      </c>
      <c r="FY98" s="774"/>
      <c r="FZ98" s="775">
        <f t="shared" si="952"/>
        <v>0</v>
      </c>
      <c r="GA98" s="782"/>
      <c r="GC98" s="774">
        <f>IFERROR(VLOOKUP($C98,[1]부명엔지니어링!$A$13:$AN$154,28,FALSE),0)</f>
        <v>30000</v>
      </c>
      <c r="GD98" s="775">
        <f t="shared" si="953"/>
        <v>0</v>
      </c>
      <c r="GE98" s="774">
        <f>IFERROR(VLOOKUP($C98,[1]부명엔지니어링!$A$13:$AN$154,30,FALSE),0)</f>
        <v>20000</v>
      </c>
      <c r="GF98" s="775">
        <f t="shared" si="954"/>
        <v>0</v>
      </c>
      <c r="GG98" s="774">
        <f>IFERROR(VLOOKUP($C98,[1]부명엔지니어링!$A$13:$AN$154,32,FALSE),0)</f>
        <v>0</v>
      </c>
      <c r="GH98" s="775">
        <f t="shared" si="955"/>
        <v>0</v>
      </c>
      <c r="GI98" s="774">
        <f>IFERROR(VLOOKUP($C98,[1]부명엔지니어링!$A$13:$AN$154,34,FALSE),0)</f>
        <v>0</v>
      </c>
      <c r="GJ98" s="775">
        <f t="shared" si="956"/>
        <v>0</v>
      </c>
      <c r="GK98" s="693">
        <f t="shared" si="122"/>
        <v>50000</v>
      </c>
      <c r="GL98" s="775">
        <f t="shared" si="957"/>
        <v>0</v>
      </c>
      <c r="GM98" s="774">
        <f t="shared" si="958"/>
        <v>0</v>
      </c>
      <c r="GN98" s="775">
        <f t="shared" si="123"/>
        <v>0</v>
      </c>
      <c r="GO98" s="693">
        <f t="shared" si="124"/>
        <v>50000</v>
      </c>
      <c r="GP98" s="775">
        <f t="shared" si="959"/>
        <v>0</v>
      </c>
      <c r="GQ98" s="693">
        <f t="shared" si="960"/>
        <v>0</v>
      </c>
      <c r="GR98" s="693">
        <f t="shared" si="961"/>
        <v>0</v>
      </c>
      <c r="GS98" s="774"/>
      <c r="GT98" s="775">
        <f t="shared" si="962"/>
        <v>0</v>
      </c>
      <c r="GU98" s="782"/>
      <c r="GW98" s="790">
        <f t="shared" si="963"/>
        <v>8500</v>
      </c>
      <c r="GX98" s="790">
        <f t="shared" si="964"/>
        <v>0</v>
      </c>
      <c r="GY98" s="790">
        <f t="shared" si="965"/>
        <v>2500</v>
      </c>
      <c r="GZ98" s="790">
        <f t="shared" si="966"/>
        <v>0</v>
      </c>
      <c r="HA98" s="790">
        <f t="shared" si="967"/>
        <v>0</v>
      </c>
      <c r="HB98" s="790">
        <f t="shared" si="968"/>
        <v>0</v>
      </c>
      <c r="HC98" s="790">
        <f t="shared" si="969"/>
        <v>0</v>
      </c>
      <c r="HD98" s="790">
        <f t="shared" si="970"/>
        <v>0</v>
      </c>
      <c r="HE98" s="790">
        <f t="shared" si="125"/>
        <v>11000</v>
      </c>
      <c r="HF98" s="790">
        <f t="shared" si="971"/>
        <v>0</v>
      </c>
      <c r="HG98" s="790">
        <f t="shared" si="972"/>
        <v>0</v>
      </c>
      <c r="HH98" s="790">
        <f t="shared" si="126"/>
        <v>0</v>
      </c>
      <c r="HI98" s="790">
        <f t="shared" si="127"/>
        <v>11000</v>
      </c>
      <c r="HJ98" s="790">
        <f t="shared" si="973"/>
        <v>0</v>
      </c>
      <c r="HK98" s="790">
        <f t="shared" si="974"/>
        <v>0</v>
      </c>
      <c r="HL98" s="790">
        <f t="shared" si="975"/>
        <v>0</v>
      </c>
      <c r="HM98" s="790"/>
      <c r="HN98" s="790">
        <f t="shared" si="976"/>
        <v>0</v>
      </c>
      <c r="HO98" s="791" t="s">
        <v>400</v>
      </c>
      <c r="HQ98" s="783"/>
      <c r="HR98" s="784">
        <f t="shared" si="977"/>
        <v>0</v>
      </c>
      <c r="HS98" s="783"/>
      <c r="HT98" s="784">
        <f t="shared" si="978"/>
        <v>0</v>
      </c>
      <c r="HU98" s="783"/>
      <c r="HV98" s="784">
        <f t="shared" si="979"/>
        <v>0</v>
      </c>
      <c r="HW98" s="783"/>
      <c r="HX98" s="784">
        <f t="shared" si="980"/>
        <v>0</v>
      </c>
      <c r="HY98" s="707">
        <f t="shared" si="128"/>
        <v>0</v>
      </c>
      <c r="HZ98" s="784">
        <f t="shared" si="981"/>
        <v>0</v>
      </c>
      <c r="IA98" s="783"/>
      <c r="IB98" s="784">
        <f t="shared" si="982"/>
        <v>0</v>
      </c>
      <c r="IC98" s="707">
        <f t="shared" si="129"/>
        <v>0</v>
      </c>
      <c r="ID98" s="784">
        <f t="shared" si="983"/>
        <v>0</v>
      </c>
      <c r="IE98" s="706">
        <f t="shared" si="984"/>
        <v>0</v>
      </c>
      <c r="IF98" s="706">
        <f t="shared" si="985"/>
        <v>0</v>
      </c>
      <c r="IG98" s="783"/>
      <c r="IH98" s="784">
        <f t="shared" si="986"/>
        <v>0</v>
      </c>
      <c r="II98" s="782"/>
      <c r="IK98" s="783"/>
      <c r="IL98" s="784">
        <f t="shared" si="987"/>
        <v>0</v>
      </c>
      <c r="IM98" s="783"/>
      <c r="IN98" s="784">
        <f t="shared" si="988"/>
        <v>0</v>
      </c>
      <c r="IO98" s="783"/>
      <c r="IP98" s="784">
        <f t="shared" si="989"/>
        <v>0</v>
      </c>
      <c r="IQ98" s="783"/>
      <c r="IR98" s="784">
        <f t="shared" si="990"/>
        <v>0</v>
      </c>
      <c r="IS98" s="707">
        <f t="shared" si="130"/>
        <v>0</v>
      </c>
      <c r="IT98" s="784">
        <f t="shared" si="991"/>
        <v>0</v>
      </c>
      <c r="IU98" s="783"/>
      <c r="IV98" s="784">
        <f t="shared" si="992"/>
        <v>0</v>
      </c>
      <c r="IW98" s="707">
        <f t="shared" si="131"/>
        <v>0</v>
      </c>
      <c r="IX98" s="784">
        <f t="shared" si="993"/>
        <v>0</v>
      </c>
      <c r="IY98" s="706">
        <f t="shared" si="994"/>
        <v>0</v>
      </c>
      <c r="IZ98" s="706">
        <f t="shared" si="995"/>
        <v>0</v>
      </c>
      <c r="JA98" s="783"/>
      <c r="JB98" s="784">
        <f t="shared" si="996"/>
        <v>0</v>
      </c>
      <c r="JC98" s="782"/>
      <c r="JE98" s="783"/>
      <c r="JF98" s="784">
        <f t="shared" si="997"/>
        <v>0</v>
      </c>
      <c r="JG98" s="783"/>
      <c r="JH98" s="784">
        <f t="shared" si="998"/>
        <v>0</v>
      </c>
      <c r="JI98" s="783"/>
      <c r="JJ98" s="784">
        <f t="shared" si="999"/>
        <v>0</v>
      </c>
      <c r="JK98" s="783"/>
      <c r="JL98" s="784">
        <f t="shared" si="1000"/>
        <v>0</v>
      </c>
      <c r="JM98" s="707">
        <f t="shared" si="132"/>
        <v>0</v>
      </c>
      <c r="JN98" s="784">
        <f t="shared" si="1001"/>
        <v>0</v>
      </c>
      <c r="JO98" s="783"/>
      <c r="JP98" s="784">
        <f t="shared" si="1002"/>
        <v>0</v>
      </c>
      <c r="JQ98" s="707">
        <f t="shared" si="133"/>
        <v>0</v>
      </c>
      <c r="JR98" s="784">
        <f t="shared" si="1003"/>
        <v>0</v>
      </c>
      <c r="JS98" s="706">
        <f t="shared" si="1004"/>
        <v>0</v>
      </c>
      <c r="JT98" s="706">
        <f t="shared" si="1005"/>
        <v>0</v>
      </c>
      <c r="JU98" s="783"/>
      <c r="JV98" s="784">
        <f t="shared" si="1006"/>
        <v>0</v>
      </c>
      <c r="JW98" s="782"/>
      <c r="JY98" s="783"/>
      <c r="JZ98" s="784">
        <f t="shared" si="1007"/>
        <v>0</v>
      </c>
      <c r="KA98" s="783"/>
      <c r="KB98" s="784">
        <f t="shared" si="1008"/>
        <v>0</v>
      </c>
      <c r="KC98" s="783"/>
      <c r="KD98" s="784">
        <f t="shared" si="1009"/>
        <v>0</v>
      </c>
      <c r="KE98" s="783"/>
      <c r="KF98" s="784">
        <f t="shared" si="1010"/>
        <v>0</v>
      </c>
      <c r="KG98" s="707">
        <f t="shared" si="134"/>
        <v>0</v>
      </c>
      <c r="KH98" s="784">
        <f t="shared" si="1011"/>
        <v>0</v>
      </c>
      <c r="KI98" s="783"/>
      <c r="KJ98" s="784">
        <f t="shared" si="1012"/>
        <v>0</v>
      </c>
      <c r="KK98" s="707">
        <f t="shared" si="135"/>
        <v>0</v>
      </c>
      <c r="KL98" s="784">
        <f t="shared" si="1013"/>
        <v>0</v>
      </c>
      <c r="KM98" s="706">
        <f t="shared" si="1014"/>
        <v>0</v>
      </c>
      <c r="KN98" s="706">
        <f t="shared" si="1015"/>
        <v>0</v>
      </c>
      <c r="KO98" s="783"/>
      <c r="KP98" s="784">
        <f t="shared" si="1016"/>
        <v>0</v>
      </c>
      <c r="KQ98" s="782"/>
      <c r="KS98" s="783"/>
      <c r="KT98" s="784">
        <f t="shared" si="1017"/>
        <v>0</v>
      </c>
      <c r="KU98" s="783"/>
      <c r="KV98" s="784">
        <f t="shared" si="1018"/>
        <v>0</v>
      </c>
      <c r="KW98" s="783"/>
      <c r="KX98" s="784">
        <f t="shared" si="1019"/>
        <v>0</v>
      </c>
      <c r="KY98" s="783"/>
      <c r="KZ98" s="784">
        <f t="shared" si="1020"/>
        <v>0</v>
      </c>
      <c r="LA98" s="707">
        <f t="shared" si="136"/>
        <v>0</v>
      </c>
      <c r="LB98" s="784">
        <f t="shared" si="1021"/>
        <v>0</v>
      </c>
      <c r="LC98" s="783"/>
      <c r="LD98" s="784">
        <f t="shared" si="1022"/>
        <v>0</v>
      </c>
      <c r="LE98" s="707">
        <f t="shared" si="137"/>
        <v>0</v>
      </c>
      <c r="LF98" s="784">
        <f t="shared" si="1023"/>
        <v>0</v>
      </c>
      <c r="LG98" s="706">
        <f t="shared" si="1024"/>
        <v>0</v>
      </c>
      <c r="LH98" s="706">
        <f t="shared" si="1025"/>
        <v>0</v>
      </c>
      <c r="LI98" s="783"/>
      <c r="LJ98" s="784">
        <f t="shared" si="1026"/>
        <v>0</v>
      </c>
      <c r="LK98" s="782"/>
      <c r="LM98" s="783"/>
      <c r="LN98" s="784">
        <f t="shared" si="1027"/>
        <v>0</v>
      </c>
      <c r="LO98" s="783"/>
      <c r="LP98" s="784">
        <f t="shared" si="1028"/>
        <v>0</v>
      </c>
      <c r="LQ98" s="783"/>
      <c r="LR98" s="784">
        <f t="shared" si="1029"/>
        <v>0</v>
      </c>
      <c r="LS98" s="783"/>
      <c r="LT98" s="784">
        <f t="shared" si="1030"/>
        <v>0</v>
      </c>
      <c r="LU98" s="707">
        <f t="shared" si="138"/>
        <v>0</v>
      </c>
      <c r="LV98" s="784">
        <f t="shared" si="1031"/>
        <v>0</v>
      </c>
      <c r="LW98" s="783"/>
      <c r="LX98" s="784">
        <f t="shared" si="1032"/>
        <v>0</v>
      </c>
      <c r="LY98" s="707">
        <f t="shared" si="139"/>
        <v>0</v>
      </c>
      <c r="LZ98" s="784">
        <f t="shared" si="1033"/>
        <v>0</v>
      </c>
      <c r="MA98" s="706">
        <f t="shared" si="1034"/>
        <v>0</v>
      </c>
      <c r="MB98" s="706">
        <f t="shared" si="1035"/>
        <v>0</v>
      </c>
      <c r="MC98" s="783"/>
      <c r="MD98" s="784">
        <f t="shared" si="1036"/>
        <v>0</v>
      </c>
      <c r="ME98" s="782"/>
      <c r="MG98" s="783"/>
      <c r="MH98" s="784">
        <f t="shared" si="1037"/>
        <v>0</v>
      </c>
      <c r="MI98" s="783"/>
      <c r="MJ98" s="784">
        <f t="shared" si="1038"/>
        <v>0</v>
      </c>
      <c r="MK98" s="783"/>
      <c r="ML98" s="784">
        <f t="shared" si="1039"/>
        <v>0</v>
      </c>
      <c r="MM98" s="783"/>
      <c r="MN98" s="784">
        <f t="shared" si="1040"/>
        <v>0</v>
      </c>
      <c r="MO98" s="707">
        <f t="shared" si="140"/>
        <v>0</v>
      </c>
      <c r="MP98" s="784">
        <f t="shared" si="1041"/>
        <v>0</v>
      </c>
      <c r="MQ98" s="783"/>
      <c r="MR98" s="784">
        <f t="shared" si="1042"/>
        <v>0</v>
      </c>
      <c r="MS98" s="707">
        <f t="shared" si="141"/>
        <v>0</v>
      </c>
      <c r="MT98" s="784">
        <f t="shared" si="1043"/>
        <v>0</v>
      </c>
      <c r="MU98" s="706">
        <f t="shared" si="1044"/>
        <v>0</v>
      </c>
      <c r="MV98" s="706">
        <f t="shared" si="1045"/>
        <v>0</v>
      </c>
      <c r="MW98" s="783"/>
      <c r="MX98" s="784">
        <f t="shared" si="1046"/>
        <v>0</v>
      </c>
      <c r="MY98" s="782"/>
      <c r="NA98" s="783"/>
      <c r="NB98" s="784">
        <f t="shared" si="1047"/>
        <v>0</v>
      </c>
      <c r="NC98" s="783"/>
      <c r="ND98" s="784">
        <f t="shared" si="1048"/>
        <v>0</v>
      </c>
      <c r="NE98" s="783"/>
      <c r="NF98" s="784">
        <f t="shared" si="1049"/>
        <v>0</v>
      </c>
      <c r="NG98" s="783"/>
      <c r="NH98" s="784">
        <f t="shared" si="1050"/>
        <v>0</v>
      </c>
      <c r="NI98" s="707">
        <f t="shared" si="142"/>
        <v>0</v>
      </c>
      <c r="NJ98" s="784">
        <f t="shared" si="1051"/>
        <v>0</v>
      </c>
      <c r="NK98" s="783"/>
      <c r="NL98" s="784">
        <f t="shared" si="1052"/>
        <v>0</v>
      </c>
      <c r="NM98" s="707">
        <f t="shared" si="143"/>
        <v>0</v>
      </c>
      <c r="NN98" s="784">
        <f t="shared" si="1053"/>
        <v>0</v>
      </c>
      <c r="NO98" s="706">
        <f t="shared" si="1054"/>
        <v>0</v>
      </c>
      <c r="NP98" s="706">
        <f t="shared" si="1055"/>
        <v>0</v>
      </c>
      <c r="NQ98" s="783"/>
      <c r="NR98" s="784">
        <f t="shared" si="1056"/>
        <v>0</v>
      </c>
      <c r="NS98" s="782"/>
      <c r="NU98" s="783"/>
      <c r="NV98" s="784">
        <f t="shared" si="1057"/>
        <v>0</v>
      </c>
      <c r="NW98" s="783"/>
      <c r="NX98" s="784">
        <f t="shared" si="1058"/>
        <v>0</v>
      </c>
      <c r="NY98" s="783"/>
      <c r="NZ98" s="784">
        <f t="shared" si="1059"/>
        <v>0</v>
      </c>
      <c r="OA98" s="783"/>
      <c r="OB98" s="784">
        <f t="shared" si="1060"/>
        <v>0</v>
      </c>
      <c r="OC98" s="707">
        <f t="shared" si="144"/>
        <v>0</v>
      </c>
      <c r="OD98" s="784">
        <f t="shared" si="1061"/>
        <v>0</v>
      </c>
      <c r="OE98" s="783"/>
      <c r="OF98" s="784">
        <f t="shared" si="1062"/>
        <v>0</v>
      </c>
      <c r="OG98" s="707">
        <f t="shared" si="145"/>
        <v>0</v>
      </c>
      <c r="OH98" s="784">
        <f t="shared" si="1063"/>
        <v>0</v>
      </c>
      <c r="OI98" s="706">
        <f t="shared" si="1064"/>
        <v>0</v>
      </c>
      <c r="OJ98" s="706">
        <f t="shared" si="1065"/>
        <v>0</v>
      </c>
      <c r="OK98" s="783"/>
      <c r="OL98" s="784">
        <f t="shared" si="1066"/>
        <v>0</v>
      </c>
      <c r="OM98" s="782"/>
      <c r="OO98" s="783"/>
      <c r="OP98" s="784">
        <f t="shared" si="1067"/>
        <v>0</v>
      </c>
      <c r="OQ98" s="783"/>
      <c r="OR98" s="784">
        <f t="shared" si="1068"/>
        <v>0</v>
      </c>
      <c r="OS98" s="783"/>
      <c r="OT98" s="784">
        <f t="shared" si="1069"/>
        <v>0</v>
      </c>
      <c r="OU98" s="783"/>
      <c r="OV98" s="784">
        <f t="shared" si="1070"/>
        <v>0</v>
      </c>
      <c r="OW98" s="707">
        <f t="shared" si="146"/>
        <v>0</v>
      </c>
      <c r="OX98" s="784">
        <f t="shared" si="1071"/>
        <v>0</v>
      </c>
      <c r="OY98" s="783"/>
      <c r="OZ98" s="784">
        <f t="shared" si="1072"/>
        <v>0</v>
      </c>
      <c r="PA98" s="707">
        <f t="shared" si="147"/>
        <v>0</v>
      </c>
      <c r="PB98" s="784">
        <f t="shared" si="1073"/>
        <v>0</v>
      </c>
      <c r="PC98" s="706">
        <f t="shared" si="1074"/>
        <v>0</v>
      </c>
      <c r="PD98" s="706">
        <f t="shared" si="1075"/>
        <v>0</v>
      </c>
      <c r="PE98" s="783"/>
      <c r="PF98" s="784">
        <f t="shared" si="1076"/>
        <v>0</v>
      </c>
      <c r="PG98" s="782"/>
      <c r="PI98" s="783"/>
      <c r="PJ98" s="784">
        <f t="shared" si="1077"/>
        <v>0</v>
      </c>
      <c r="PK98" s="783"/>
      <c r="PL98" s="784">
        <f t="shared" si="1078"/>
        <v>0</v>
      </c>
      <c r="PM98" s="783"/>
      <c r="PN98" s="784">
        <f t="shared" si="1079"/>
        <v>0</v>
      </c>
      <c r="PO98" s="783"/>
      <c r="PP98" s="784">
        <f t="shared" si="1080"/>
        <v>0</v>
      </c>
      <c r="PQ98" s="707">
        <f t="shared" si="148"/>
        <v>0</v>
      </c>
      <c r="PR98" s="784">
        <f t="shared" si="1081"/>
        <v>0</v>
      </c>
      <c r="PS98" s="783"/>
      <c r="PT98" s="784">
        <f t="shared" si="1082"/>
        <v>0</v>
      </c>
      <c r="PU98" s="707">
        <f t="shared" si="149"/>
        <v>0</v>
      </c>
      <c r="PV98" s="784">
        <f t="shared" si="1083"/>
        <v>0</v>
      </c>
      <c r="PW98" s="706">
        <f t="shared" si="1084"/>
        <v>0</v>
      </c>
      <c r="PX98" s="706">
        <f t="shared" si="1085"/>
        <v>0</v>
      </c>
      <c r="PY98" s="783"/>
      <c r="PZ98" s="784">
        <f t="shared" si="1086"/>
        <v>0</v>
      </c>
      <c r="QA98" s="782"/>
      <c r="QC98" s="783"/>
      <c r="QD98" s="784">
        <f t="shared" si="1087"/>
        <v>0</v>
      </c>
      <c r="QE98" s="783"/>
      <c r="QF98" s="784">
        <f t="shared" si="1088"/>
        <v>0</v>
      </c>
      <c r="QG98" s="783"/>
      <c r="QH98" s="784">
        <f t="shared" si="1089"/>
        <v>0</v>
      </c>
      <c r="QI98" s="783"/>
      <c r="QJ98" s="784">
        <f t="shared" si="1090"/>
        <v>0</v>
      </c>
      <c r="QK98" s="707">
        <f t="shared" si="150"/>
        <v>0</v>
      </c>
      <c r="QL98" s="784">
        <f t="shared" si="1091"/>
        <v>0</v>
      </c>
      <c r="QM98" s="783"/>
      <c r="QN98" s="784">
        <f t="shared" si="1092"/>
        <v>0</v>
      </c>
      <c r="QO98" s="707">
        <f t="shared" si="151"/>
        <v>0</v>
      </c>
      <c r="QP98" s="784">
        <f t="shared" si="1093"/>
        <v>0</v>
      </c>
      <c r="QQ98" s="706">
        <f t="shared" si="1094"/>
        <v>0</v>
      </c>
      <c r="QR98" s="706">
        <f t="shared" si="1095"/>
        <v>0</v>
      </c>
      <c r="QS98" s="783"/>
      <c r="QT98" s="784">
        <f t="shared" si="1096"/>
        <v>0</v>
      </c>
      <c r="QU98" s="782"/>
      <c r="RA98" s="785">
        <f t="shared" si="838"/>
        <v>0</v>
      </c>
      <c r="RB98" s="785" t="e">
        <f t="shared" si="839"/>
        <v>#REF!</v>
      </c>
      <c r="RC98" s="677">
        <f t="shared" si="840"/>
        <v>0</v>
      </c>
      <c r="RD98" s="677">
        <f t="shared" si="840"/>
        <v>0</v>
      </c>
      <c r="RE98" s="677">
        <f t="shared" si="840"/>
        <v>0</v>
      </c>
      <c r="RF98" s="677">
        <f t="shared" si="840"/>
        <v>0</v>
      </c>
      <c r="RG98" s="677">
        <f t="shared" si="840"/>
        <v>0</v>
      </c>
      <c r="RH98" s="677">
        <f t="shared" si="840"/>
        <v>0</v>
      </c>
      <c r="RI98" s="677">
        <f t="shared" si="840"/>
        <v>0</v>
      </c>
      <c r="RJ98" s="677">
        <f t="shared" si="840"/>
        <v>0</v>
      </c>
      <c r="RK98" s="677" t="e">
        <f>#REF!</f>
        <v>#REF!</v>
      </c>
      <c r="RL98" s="677" t="e">
        <f>#REF!</f>
        <v>#REF!</v>
      </c>
      <c r="RM98" s="677">
        <f t="shared" si="841"/>
        <v>0</v>
      </c>
      <c r="RN98" s="677">
        <f t="shared" si="841"/>
        <v>0</v>
      </c>
      <c r="RO98" s="677">
        <f t="shared" si="841"/>
        <v>0</v>
      </c>
      <c r="RP98" s="677">
        <f t="shared" si="841"/>
        <v>0</v>
      </c>
      <c r="RQ98" s="677">
        <f t="shared" si="841"/>
        <v>0</v>
      </c>
      <c r="RR98" s="677">
        <f t="shared" si="841"/>
        <v>0</v>
      </c>
      <c r="RS98" s="677">
        <f t="shared" si="841"/>
        <v>0</v>
      </c>
      <c r="RT98" s="677">
        <f t="shared" si="841"/>
        <v>0</v>
      </c>
      <c r="RV98" s="675">
        <f t="shared" si="842"/>
        <v>0</v>
      </c>
      <c r="RW98" s="675">
        <f t="shared" si="843"/>
        <v>0</v>
      </c>
      <c r="RX98" s="675">
        <f t="shared" si="844"/>
        <v>0</v>
      </c>
      <c r="RY98" s="675">
        <f t="shared" si="845"/>
        <v>0</v>
      </c>
      <c r="RZ98" s="675">
        <f t="shared" si="846"/>
        <v>0</v>
      </c>
      <c r="SA98" s="675">
        <f t="shared" si="847"/>
        <v>0</v>
      </c>
      <c r="SB98" s="675">
        <f t="shared" si="848"/>
        <v>0</v>
      </c>
      <c r="SC98" s="675">
        <f t="shared" si="849"/>
        <v>0</v>
      </c>
      <c r="SD98" s="675" t="e">
        <f xml:space="preserve"> SUMIF(#REF!,$SD$8,#REF!)</f>
        <v>#REF!</v>
      </c>
      <c r="SE98" s="675" t="e">
        <f xml:space="preserve"> SUMIF(#REF!,$SE$8,#REF!)</f>
        <v>#REF!</v>
      </c>
      <c r="SG98" s="675">
        <f t="shared" si="850"/>
        <v>0</v>
      </c>
      <c r="SH98" s="675">
        <f t="shared" si="850"/>
        <v>0</v>
      </c>
      <c r="SI98" s="675">
        <f t="shared" si="850"/>
        <v>0</v>
      </c>
      <c r="SJ98" s="675">
        <f t="shared" si="850"/>
        <v>0</v>
      </c>
      <c r="SK98" s="675">
        <f t="shared" si="850"/>
        <v>0</v>
      </c>
      <c r="SL98" s="675">
        <f t="shared" si="850"/>
        <v>0</v>
      </c>
      <c r="SM98" s="675">
        <f t="shared" si="850"/>
        <v>0</v>
      </c>
      <c r="SN98" s="675">
        <f t="shared" si="850"/>
        <v>0</v>
      </c>
      <c r="SO98" s="675" t="e">
        <f t="shared" si="850"/>
        <v>#REF!</v>
      </c>
      <c r="SP98" s="675" t="e">
        <f t="shared" si="850"/>
        <v>#REF!</v>
      </c>
      <c r="SQ98" s="675">
        <f t="shared" si="850"/>
        <v>0</v>
      </c>
      <c r="SR98" s="675">
        <f t="shared" si="850"/>
        <v>0</v>
      </c>
      <c r="SS98" s="675">
        <f t="shared" si="850"/>
        <v>0</v>
      </c>
      <c r="ST98" s="675">
        <f t="shared" si="850"/>
        <v>0</v>
      </c>
      <c r="SU98" s="675">
        <f t="shared" si="850"/>
        <v>0</v>
      </c>
      <c r="SV98" s="675">
        <f t="shared" si="850"/>
        <v>0</v>
      </c>
      <c r="SW98" s="675">
        <f t="shared" si="851"/>
        <v>0</v>
      </c>
      <c r="SX98" s="675">
        <f t="shared" si="851"/>
        <v>0</v>
      </c>
      <c r="SY98" s="675" t="e">
        <f>#REF!*$AP98</f>
        <v>#REF!</v>
      </c>
      <c r="SZ98" s="675" t="e">
        <f>#REF!*$AP98</f>
        <v>#REF!</v>
      </c>
      <c r="TA98" s="675" t="e">
        <f>#REF!*$AP98</f>
        <v>#REF!</v>
      </c>
      <c r="TB98" s="675" t="e">
        <f>#REF!*$AP98</f>
        <v>#REF!</v>
      </c>
      <c r="TC98" s="675" t="e">
        <f>#REF!*$AP98</f>
        <v>#REF!</v>
      </c>
      <c r="TE98" s="675">
        <f t="shared" si="152"/>
        <v>0</v>
      </c>
      <c r="TF98" s="675">
        <f t="shared" si="153"/>
        <v>0</v>
      </c>
      <c r="TG98" s="675">
        <f t="shared" si="154"/>
        <v>0</v>
      </c>
      <c r="TH98" s="675">
        <f t="shared" si="155"/>
        <v>0</v>
      </c>
      <c r="TI98" s="675">
        <f t="shared" si="156"/>
        <v>0</v>
      </c>
      <c r="TJ98" s="675">
        <f t="shared" si="157"/>
        <v>0</v>
      </c>
      <c r="TK98" s="675">
        <f t="shared" si="158"/>
        <v>0</v>
      </c>
      <c r="TL98" s="675">
        <f t="shared" si="159"/>
        <v>0</v>
      </c>
      <c r="TM98" s="675">
        <f t="shared" si="160"/>
        <v>0</v>
      </c>
      <c r="TN98" s="676">
        <f t="shared" si="161"/>
        <v>0</v>
      </c>
      <c r="TP98" s="675">
        <f>IFERROR(SG98*(1+LEVEL_2!#REF!),0)</f>
        <v>0</v>
      </c>
      <c r="TQ98" s="675">
        <f>IFERROR(SH98*(1+LEVEL_2!#REF!),0)</f>
        <v>0</v>
      </c>
      <c r="TR98" s="675">
        <f>IFERROR(SI98*(1+LEVEL_2!#REF!),0)</f>
        <v>0</v>
      </c>
      <c r="TS98" s="675">
        <f>IFERROR(SJ98*(1+LEVEL_2!#REF!),0)</f>
        <v>0</v>
      </c>
      <c r="TT98" s="675">
        <f>IFERROR(SK98*(1+LEVEL_2!#REF!),0)</f>
        <v>0</v>
      </c>
      <c r="TU98" s="675">
        <f>IFERROR(SL98*(1+LEVEL_2!#REF!),0)</f>
        <v>0</v>
      </c>
      <c r="TV98" s="675">
        <f>IFERROR(SM98*(1+LEVEL_2!#REF!),0)</f>
        <v>0</v>
      </c>
      <c r="TW98" s="675">
        <f>IFERROR(SN98*(1+LEVEL_2!#REF!),0)</f>
        <v>0</v>
      </c>
      <c r="TX98" s="675">
        <f>IFERROR(SO98*(1+LEVEL_2!#REF!),0)</f>
        <v>0</v>
      </c>
      <c r="TY98" s="675">
        <f>IFERROR(SP98*(1+LEVEL_2!#REF!),0)</f>
        <v>0</v>
      </c>
      <c r="TZ98" s="675">
        <f>IFERROR(SQ98*(1+LEVEL_2!#REF!),0)</f>
        <v>0</v>
      </c>
      <c r="UA98" s="675">
        <f>IFERROR(SR98*(1+LEVEL_2!#REF!),0)</f>
        <v>0</v>
      </c>
      <c r="UB98" s="675">
        <f>IFERROR(SS98*(1+LEVEL_2!#REF!),0)</f>
        <v>0</v>
      </c>
      <c r="UC98" s="675">
        <f>IFERROR(ST98*(1+LEVEL_2!#REF!),0)</f>
        <v>0</v>
      </c>
      <c r="UD98" s="675">
        <f>IFERROR(SU98*(1+LEVEL_2!#REF!),0)</f>
        <v>0</v>
      </c>
      <c r="UE98" s="675">
        <f>IFERROR(SV98*(1+LEVEL_2!#REF!),0)</f>
        <v>0</v>
      </c>
      <c r="UF98" s="675">
        <f>IFERROR(SW98*(1+LEVEL_2!#REF!),0)</f>
        <v>0</v>
      </c>
      <c r="UG98" s="675">
        <f>IFERROR(SX98*(1+LEVEL_2!#REF!),0)</f>
        <v>0</v>
      </c>
      <c r="UH98" s="675">
        <f>IFERROR(SY98*(1+LEVEL_2!#REF!),0)</f>
        <v>0</v>
      </c>
      <c r="UI98" s="675">
        <f>IFERROR(SZ98*(1+LEVEL_2!#REF!),0)</f>
        <v>0</v>
      </c>
      <c r="UJ98" s="675">
        <f>IFERROR(TA98*(1+LEVEL_2!#REF!),0)</f>
        <v>0</v>
      </c>
      <c r="UK98" s="675">
        <f>IFERROR(TB98*(1+LEVEL_2!#REF!),0)</f>
        <v>0</v>
      </c>
      <c r="UL98" s="675">
        <f>IFERROR(TC98*(1+LEVEL_2!#REF!),0)</f>
        <v>0</v>
      </c>
      <c r="UN98" s="675">
        <f t="shared" si="162"/>
        <v>0</v>
      </c>
      <c r="UO98" s="675">
        <f t="shared" si="163"/>
        <v>0</v>
      </c>
      <c r="UP98" s="675">
        <f t="shared" si="164"/>
        <v>0</v>
      </c>
      <c r="UQ98" s="675">
        <f t="shared" si="165"/>
        <v>0</v>
      </c>
      <c r="UR98" s="675">
        <f t="shared" si="166"/>
        <v>0</v>
      </c>
      <c r="US98" s="675">
        <f t="shared" si="167"/>
        <v>0</v>
      </c>
      <c r="UT98" s="675">
        <f t="shared" si="168"/>
        <v>0</v>
      </c>
      <c r="UU98" s="675">
        <f t="shared" si="169"/>
        <v>0</v>
      </c>
      <c r="UV98" s="675">
        <f t="shared" si="170"/>
        <v>0</v>
      </c>
      <c r="UW98" s="676">
        <f t="shared" si="171"/>
        <v>0</v>
      </c>
    </row>
    <row r="99" spans="1:569" s="645" customFormat="1" ht="20.100000000000001" customHeight="1">
      <c r="A99" s="677"/>
      <c r="B99" s="677" t="s">
        <v>124</v>
      </c>
      <c r="C99" s="764" t="s">
        <v>578</v>
      </c>
      <c r="D99" s="764"/>
      <c r="E99" s="792" t="s">
        <v>579</v>
      </c>
      <c r="F99" s="787" t="s">
        <v>403</v>
      </c>
      <c r="G99" s="792" t="s">
        <v>580</v>
      </c>
      <c r="H99" s="794" t="s">
        <v>449</v>
      </c>
      <c r="I99" s="789"/>
      <c r="J99" s="789"/>
      <c r="K99" s="789"/>
      <c r="L99" s="789"/>
      <c r="M99" s="770"/>
      <c r="N99" s="771">
        <f t="shared" si="393"/>
        <v>0</v>
      </c>
      <c r="O99" s="772">
        <f t="shared" si="394"/>
        <v>0</v>
      </c>
      <c r="Q99" s="789"/>
      <c r="R99" s="795"/>
      <c r="S99" s="795"/>
      <c r="T99" s="795"/>
      <c r="U99" s="795"/>
      <c r="V99" s="795"/>
      <c r="W99" s="795"/>
      <c r="X99" s="795"/>
      <c r="Y99" s="690"/>
      <c r="Z99" s="690"/>
      <c r="AA99" s="690"/>
      <c r="AB99" s="690"/>
      <c r="AC99" s="690"/>
      <c r="AD99" s="690"/>
      <c r="AE99" s="690"/>
      <c r="AF99" s="691"/>
      <c r="AH99" s="774">
        <f t="shared" si="872"/>
        <v>7500</v>
      </c>
      <c r="AI99" s="775">
        <f t="shared" si="873"/>
        <v>0</v>
      </c>
      <c r="AJ99" s="774">
        <f t="shared" si="874"/>
        <v>2500</v>
      </c>
      <c r="AK99" s="775">
        <f t="shared" si="875"/>
        <v>0</v>
      </c>
      <c r="AL99" s="774">
        <f t="shared" si="876"/>
        <v>0</v>
      </c>
      <c r="AM99" s="775">
        <f t="shared" si="877"/>
        <v>0</v>
      </c>
      <c r="AN99" s="774">
        <f t="shared" si="878"/>
        <v>0</v>
      </c>
      <c r="AO99" s="775">
        <f t="shared" si="879"/>
        <v>0</v>
      </c>
      <c r="AP99" s="693">
        <f t="shared" si="99"/>
        <v>10000</v>
      </c>
      <c r="AQ99" s="775">
        <f t="shared" si="880"/>
        <v>0</v>
      </c>
      <c r="AR99" s="774">
        <f t="shared" si="881"/>
        <v>0</v>
      </c>
      <c r="AS99" s="775">
        <f t="shared" si="882"/>
        <v>0</v>
      </c>
      <c r="AT99" s="776">
        <f t="shared" si="883"/>
        <v>12000</v>
      </c>
      <c r="AU99" s="776">
        <f t="shared" si="884"/>
        <v>20000</v>
      </c>
      <c r="AV99" s="693">
        <f t="shared" si="829"/>
        <v>10000</v>
      </c>
      <c r="AW99" s="775">
        <f t="shared" si="172"/>
        <v>0</v>
      </c>
      <c r="AX99" s="775">
        <f t="shared" si="885"/>
        <v>0</v>
      </c>
      <c r="AY99" s="775">
        <f t="shared" si="886"/>
        <v>0</v>
      </c>
      <c r="AZ99" s="775">
        <f t="shared" si="886"/>
        <v>0</v>
      </c>
      <c r="BA99" s="693">
        <f t="shared" si="887"/>
        <v>0</v>
      </c>
      <c r="BB99" s="693">
        <f t="shared" si="888"/>
        <v>0</v>
      </c>
      <c r="BC99" s="774">
        <f t="shared" si="889"/>
        <v>0</v>
      </c>
      <c r="BD99" s="775">
        <f t="shared" si="890"/>
        <v>0</v>
      </c>
      <c r="BE99" s="777"/>
      <c r="BG99" s="774">
        <v>52250</v>
      </c>
      <c r="BH99" s="775">
        <f t="shared" si="891"/>
        <v>0</v>
      </c>
      <c r="BI99" s="774">
        <v>24700</v>
      </c>
      <c r="BJ99" s="775">
        <f t="shared" si="892"/>
        <v>0</v>
      </c>
      <c r="BK99" s="774">
        <v>3397.3571930659132</v>
      </c>
      <c r="BL99" s="775">
        <f t="shared" si="893"/>
        <v>0</v>
      </c>
      <c r="BM99" s="774"/>
      <c r="BN99" s="775">
        <f t="shared" si="894"/>
        <v>0</v>
      </c>
      <c r="BO99" s="693">
        <f t="shared" si="105"/>
        <v>80347.357193065909</v>
      </c>
      <c r="BP99" s="775">
        <f t="shared" si="895"/>
        <v>0</v>
      </c>
      <c r="BQ99" s="774">
        <f t="shared" si="896"/>
        <v>0</v>
      </c>
      <c r="BR99" s="775">
        <f t="shared" si="897"/>
        <v>0</v>
      </c>
      <c r="BS99" s="693">
        <f t="shared" si="107"/>
        <v>80347.357193065909</v>
      </c>
      <c r="BT99" s="775">
        <f t="shared" si="898"/>
        <v>0</v>
      </c>
      <c r="BU99" s="693">
        <f t="shared" si="899"/>
        <v>0</v>
      </c>
      <c r="BV99" s="693">
        <f t="shared" si="900"/>
        <v>0</v>
      </c>
      <c r="BW99" s="774"/>
      <c r="BX99" s="775">
        <f t="shared" si="901"/>
        <v>0</v>
      </c>
      <c r="BY99" s="777"/>
      <c r="CA99" s="744"/>
      <c r="CB99" s="745">
        <f t="shared" si="902"/>
        <v>0</v>
      </c>
      <c r="CC99" s="718"/>
      <c r="CD99" s="745">
        <f t="shared" si="903"/>
        <v>0</v>
      </c>
      <c r="CE99" s="718"/>
      <c r="CF99" s="745">
        <f t="shared" si="904"/>
        <v>0</v>
      </c>
      <c r="CG99" s="718"/>
      <c r="CH99" s="745">
        <f t="shared" si="905"/>
        <v>0</v>
      </c>
      <c r="CI99" s="746">
        <f t="shared" si="108"/>
        <v>0</v>
      </c>
      <c r="CJ99" s="745">
        <f t="shared" si="906"/>
        <v>0</v>
      </c>
      <c r="CK99" s="718"/>
      <c r="CL99" s="745">
        <f t="shared" si="907"/>
        <v>0</v>
      </c>
      <c r="CM99" s="746">
        <f t="shared" si="109"/>
        <v>0</v>
      </c>
      <c r="CN99" s="745">
        <f t="shared" si="908"/>
        <v>0</v>
      </c>
      <c r="CO99" s="699">
        <f t="shared" si="909"/>
        <v>0</v>
      </c>
      <c r="CP99" s="699">
        <f t="shared" si="909"/>
        <v>0</v>
      </c>
      <c r="CQ99" s="699">
        <f t="shared" si="909"/>
        <v>0</v>
      </c>
      <c r="CR99" s="699">
        <f t="shared" si="909"/>
        <v>0</v>
      </c>
      <c r="CS99" s="700">
        <f t="shared" si="909"/>
        <v>0</v>
      </c>
      <c r="CT99" s="699">
        <f t="shared" si="909"/>
        <v>0</v>
      </c>
      <c r="CU99" s="699">
        <f t="shared" si="909"/>
        <v>0</v>
      </c>
      <c r="CV99" s="700">
        <f t="shared" si="910"/>
        <v>0</v>
      </c>
      <c r="CW99" s="697"/>
      <c r="CX99" s="696">
        <f t="shared" si="911"/>
        <v>0</v>
      </c>
      <c r="CY99" s="701"/>
      <c r="DA99" s="778">
        <f>IFERROR(VLOOKUP($C99,정민건설!$A$13:$AM$154,28,FALSE),0)</f>
        <v>7500</v>
      </c>
      <c r="DB99" s="775">
        <f t="shared" si="912"/>
        <v>0</v>
      </c>
      <c r="DC99" s="778">
        <f>IFERROR(VLOOKUP($C99,정민건설!$A$13:$AM$154,30,FALSE),0)</f>
        <v>2500</v>
      </c>
      <c r="DD99" s="775">
        <f t="shared" si="913"/>
        <v>0</v>
      </c>
      <c r="DE99" s="774">
        <f>IFERROR(VLOOKUP($C99,정민건설!$A$13:$AM$154,32,FALSE),0)</f>
        <v>0</v>
      </c>
      <c r="DF99" s="775">
        <f t="shared" si="914"/>
        <v>0</v>
      </c>
      <c r="DG99" s="774">
        <f>IFERROR(VLOOKUP($C99,정민건설!$A$13:$AM$154,34,FALSE),0)</f>
        <v>0</v>
      </c>
      <c r="DH99" s="775">
        <f t="shared" si="915"/>
        <v>0</v>
      </c>
      <c r="DI99" s="693">
        <f t="shared" si="110"/>
        <v>10000</v>
      </c>
      <c r="DJ99" s="775">
        <f t="shared" si="916"/>
        <v>0</v>
      </c>
      <c r="DK99" s="778">
        <f t="shared" si="917"/>
        <v>0</v>
      </c>
      <c r="DL99" s="779">
        <f t="shared" si="918"/>
        <v>0</v>
      </c>
      <c r="DM99" s="693">
        <f t="shared" si="112"/>
        <v>10000</v>
      </c>
      <c r="DN99" s="775">
        <f t="shared" si="919"/>
        <v>0</v>
      </c>
      <c r="DO99" s="693">
        <f t="shared" si="920"/>
        <v>0</v>
      </c>
      <c r="DP99" s="693">
        <f t="shared" si="921"/>
        <v>0</v>
      </c>
      <c r="DQ99" s="774"/>
      <c r="DR99" s="775">
        <f t="shared" si="922"/>
        <v>0</v>
      </c>
      <c r="DS99" s="777"/>
      <c r="DU99" s="774">
        <f>IFERROR(VLOOKUP($C99,[1]영만종합건설!$A$13:$AN$154,28,FALSE),0)</f>
        <v>7000</v>
      </c>
      <c r="DV99" s="780">
        <f t="shared" si="923"/>
        <v>0</v>
      </c>
      <c r="DW99" s="774">
        <f>IFERROR(VLOOKUP($C99,[1]영만종합건설!$A$13:$AN$154,30,FALSE),0)</f>
        <v>5000</v>
      </c>
      <c r="DX99" s="780">
        <f t="shared" si="924"/>
        <v>0</v>
      </c>
      <c r="DY99" s="778">
        <f>IFERROR(VLOOKUP($C99,[1]영만종합건설!$A$13:$AN$154,32,FALSE),0)</f>
        <v>0</v>
      </c>
      <c r="DZ99" s="780">
        <f t="shared" si="925"/>
        <v>0</v>
      </c>
      <c r="EA99" s="778">
        <f>IFERROR(VLOOKUP($C99,[1]영만종합건설!$A$13:$AN$154,34,FALSE),0)</f>
        <v>0</v>
      </c>
      <c r="EB99" s="780">
        <f t="shared" si="926"/>
        <v>0</v>
      </c>
      <c r="EC99" s="703">
        <f t="shared" si="113"/>
        <v>12000</v>
      </c>
      <c r="ED99" s="780">
        <f t="shared" si="927"/>
        <v>0</v>
      </c>
      <c r="EE99" s="778">
        <f t="shared" si="928"/>
        <v>0</v>
      </c>
      <c r="EF99" s="779">
        <f t="shared" si="114"/>
        <v>0</v>
      </c>
      <c r="EG99" s="703">
        <f t="shared" si="115"/>
        <v>12000</v>
      </c>
      <c r="EH99" s="780">
        <f t="shared" si="929"/>
        <v>0</v>
      </c>
      <c r="EI99" s="703">
        <f t="shared" si="930"/>
        <v>0</v>
      </c>
      <c r="EJ99" s="703">
        <f t="shared" si="931"/>
        <v>0</v>
      </c>
      <c r="EK99" s="778"/>
      <c r="EL99" s="780">
        <f t="shared" si="932"/>
        <v>0</v>
      </c>
      <c r="EM99" s="781"/>
      <c r="EO99" s="778">
        <f>IFERROR(VLOOKUP($C99,[1]부강종합건설!$A$13:$AM$154,28,FALSE),0)</f>
        <v>6000</v>
      </c>
      <c r="EP99" s="780">
        <f t="shared" si="933"/>
        <v>0</v>
      </c>
      <c r="EQ99" s="778">
        <f>IFERROR(VLOOKUP($C99,[1]부강종합건설!$A$13:$AM$154,30,FALSE),0)</f>
        <v>5000</v>
      </c>
      <c r="ER99" s="780">
        <f t="shared" si="934"/>
        <v>0</v>
      </c>
      <c r="ES99" s="778">
        <f>IFERROR(VLOOKUP($C99,[1]부강종합건설!$A$13:$AM$154,32,FALSE),0)</f>
        <v>0</v>
      </c>
      <c r="ET99" s="780">
        <f t="shared" si="935"/>
        <v>0</v>
      </c>
      <c r="EU99" s="778">
        <f>IFERROR(VLOOKUP($C99,[1]부강종합건설!$A$13:$AM$154,34,FALSE),0)</f>
        <v>1530</v>
      </c>
      <c r="EV99" s="780">
        <f t="shared" si="936"/>
        <v>0</v>
      </c>
      <c r="EW99" s="703">
        <f t="shared" si="116"/>
        <v>12530</v>
      </c>
      <c r="EX99" s="780">
        <f t="shared" si="937"/>
        <v>0</v>
      </c>
      <c r="EY99" s="778">
        <f t="shared" si="938"/>
        <v>0</v>
      </c>
      <c r="EZ99" s="779">
        <f t="shared" si="117"/>
        <v>0</v>
      </c>
      <c r="FA99" s="703">
        <f t="shared" si="118"/>
        <v>12530</v>
      </c>
      <c r="FB99" s="780">
        <f t="shared" si="939"/>
        <v>0</v>
      </c>
      <c r="FC99" s="703">
        <f t="shared" si="940"/>
        <v>0</v>
      </c>
      <c r="FD99" s="703">
        <f t="shared" si="941"/>
        <v>0</v>
      </c>
      <c r="FE99" s="778"/>
      <c r="FF99" s="780">
        <f t="shared" si="942"/>
        <v>0</v>
      </c>
      <c r="FG99" s="782"/>
      <c r="FI99" s="774">
        <f>IFERROR(VLOOKUP($C99,[1]대도엔지니어링!$A$13:$AN$154,28,FALSE),0)</f>
        <v>6000</v>
      </c>
      <c r="FJ99" s="775">
        <f t="shared" si="943"/>
        <v>0</v>
      </c>
      <c r="FK99" s="774">
        <f>IFERROR(VLOOKUP($C99,[1]대도엔지니어링!$A$13:$AN$154,30,FALSE),0)</f>
        <v>3400</v>
      </c>
      <c r="FL99" s="775">
        <f t="shared" si="944"/>
        <v>0</v>
      </c>
      <c r="FM99" s="774">
        <f>IFERROR(VLOOKUP($C99,[1]대도엔지니어링!$A$13:$AN$154,32,FALSE),0)</f>
        <v>2800</v>
      </c>
      <c r="FN99" s="775">
        <f t="shared" si="945"/>
        <v>0</v>
      </c>
      <c r="FO99" s="774">
        <f>IFERROR(VLOOKUP($C99,[1]대도엔지니어링!$A$13:$AN$154,34,FALSE),0)</f>
        <v>750</v>
      </c>
      <c r="FP99" s="775">
        <f t="shared" si="946"/>
        <v>0</v>
      </c>
      <c r="FQ99" s="693">
        <f t="shared" si="119"/>
        <v>12950</v>
      </c>
      <c r="FR99" s="775">
        <f t="shared" si="947"/>
        <v>0</v>
      </c>
      <c r="FS99" s="774">
        <f t="shared" si="120"/>
        <v>1035.6688428213888</v>
      </c>
      <c r="FT99" s="775">
        <f t="shared" si="948"/>
        <v>0</v>
      </c>
      <c r="FU99" s="693">
        <f t="shared" si="121"/>
        <v>13985.668842821389</v>
      </c>
      <c r="FV99" s="775">
        <f t="shared" si="949"/>
        <v>0</v>
      </c>
      <c r="FW99" s="693">
        <f t="shared" si="950"/>
        <v>0</v>
      </c>
      <c r="FX99" s="693">
        <f t="shared" si="951"/>
        <v>0</v>
      </c>
      <c r="FY99" s="774"/>
      <c r="FZ99" s="775">
        <f t="shared" si="952"/>
        <v>0</v>
      </c>
      <c r="GA99" s="782"/>
      <c r="GC99" s="774">
        <f>IFERROR(VLOOKUP($C99,[1]부명엔지니어링!$A$13:$AN$154,28,FALSE),0)</f>
        <v>25000</v>
      </c>
      <c r="GD99" s="775">
        <f t="shared" si="953"/>
        <v>0</v>
      </c>
      <c r="GE99" s="774">
        <f>IFERROR(VLOOKUP($C99,[1]부명엔지니어링!$A$13:$AN$154,30,FALSE),0)</f>
        <v>2000</v>
      </c>
      <c r="GF99" s="775">
        <f t="shared" si="954"/>
        <v>0</v>
      </c>
      <c r="GG99" s="774">
        <f>IFERROR(VLOOKUP($C99,[1]부명엔지니어링!$A$13:$AN$154,32,FALSE),0)</f>
        <v>0</v>
      </c>
      <c r="GH99" s="775">
        <f t="shared" si="955"/>
        <v>0</v>
      </c>
      <c r="GI99" s="774">
        <f>IFERROR(VLOOKUP($C99,[1]부명엔지니어링!$A$13:$AN$154,34,FALSE),0)</f>
        <v>0</v>
      </c>
      <c r="GJ99" s="775">
        <f t="shared" si="956"/>
        <v>0</v>
      </c>
      <c r="GK99" s="693">
        <f t="shared" si="122"/>
        <v>27000</v>
      </c>
      <c r="GL99" s="775">
        <f t="shared" si="957"/>
        <v>0</v>
      </c>
      <c r="GM99" s="774">
        <f t="shared" si="958"/>
        <v>0</v>
      </c>
      <c r="GN99" s="775">
        <f t="shared" si="123"/>
        <v>0</v>
      </c>
      <c r="GO99" s="693">
        <f t="shared" si="124"/>
        <v>27000</v>
      </c>
      <c r="GP99" s="775">
        <f t="shared" si="959"/>
        <v>0</v>
      </c>
      <c r="GQ99" s="693">
        <f t="shared" si="960"/>
        <v>0</v>
      </c>
      <c r="GR99" s="693">
        <f t="shared" si="961"/>
        <v>0</v>
      </c>
      <c r="GS99" s="774"/>
      <c r="GT99" s="775">
        <f t="shared" si="962"/>
        <v>0</v>
      </c>
      <c r="GU99" s="782"/>
      <c r="GW99" s="790">
        <f t="shared" si="963"/>
        <v>7500</v>
      </c>
      <c r="GX99" s="790">
        <f t="shared" si="964"/>
        <v>0</v>
      </c>
      <c r="GY99" s="790">
        <f t="shared" si="965"/>
        <v>2500</v>
      </c>
      <c r="GZ99" s="790">
        <f t="shared" si="966"/>
        <v>0</v>
      </c>
      <c r="HA99" s="790">
        <f t="shared" si="967"/>
        <v>0</v>
      </c>
      <c r="HB99" s="790">
        <f t="shared" si="968"/>
        <v>0</v>
      </c>
      <c r="HC99" s="790">
        <f t="shared" si="969"/>
        <v>0</v>
      </c>
      <c r="HD99" s="790">
        <f t="shared" si="970"/>
        <v>0</v>
      </c>
      <c r="HE99" s="790">
        <f t="shared" si="125"/>
        <v>10000</v>
      </c>
      <c r="HF99" s="790">
        <f t="shared" si="971"/>
        <v>0</v>
      </c>
      <c r="HG99" s="790">
        <f t="shared" si="972"/>
        <v>0</v>
      </c>
      <c r="HH99" s="790">
        <f t="shared" si="126"/>
        <v>0</v>
      </c>
      <c r="HI99" s="790">
        <f t="shared" si="127"/>
        <v>10000</v>
      </c>
      <c r="HJ99" s="790">
        <f t="shared" si="973"/>
        <v>0</v>
      </c>
      <c r="HK99" s="790">
        <f t="shared" si="974"/>
        <v>0</v>
      </c>
      <c r="HL99" s="790">
        <f t="shared" si="975"/>
        <v>0</v>
      </c>
      <c r="HM99" s="790"/>
      <c r="HN99" s="790">
        <f t="shared" si="976"/>
        <v>0</v>
      </c>
      <c r="HO99" s="791" t="s">
        <v>400</v>
      </c>
      <c r="HQ99" s="783"/>
      <c r="HR99" s="784">
        <f t="shared" si="977"/>
        <v>0</v>
      </c>
      <c r="HS99" s="783"/>
      <c r="HT99" s="784">
        <f t="shared" si="978"/>
        <v>0</v>
      </c>
      <c r="HU99" s="783"/>
      <c r="HV99" s="784">
        <f t="shared" si="979"/>
        <v>0</v>
      </c>
      <c r="HW99" s="783"/>
      <c r="HX99" s="784">
        <f t="shared" si="980"/>
        <v>0</v>
      </c>
      <c r="HY99" s="707">
        <f t="shared" si="128"/>
        <v>0</v>
      </c>
      <c r="HZ99" s="784">
        <f t="shared" si="981"/>
        <v>0</v>
      </c>
      <c r="IA99" s="783"/>
      <c r="IB99" s="784">
        <f t="shared" si="982"/>
        <v>0</v>
      </c>
      <c r="IC99" s="707">
        <f t="shared" si="129"/>
        <v>0</v>
      </c>
      <c r="ID99" s="784">
        <f t="shared" si="983"/>
        <v>0</v>
      </c>
      <c r="IE99" s="706">
        <f t="shared" si="984"/>
        <v>0</v>
      </c>
      <c r="IF99" s="706">
        <f t="shared" si="985"/>
        <v>0</v>
      </c>
      <c r="IG99" s="783"/>
      <c r="IH99" s="784">
        <f t="shared" si="986"/>
        <v>0</v>
      </c>
      <c r="II99" s="782"/>
      <c r="IK99" s="783"/>
      <c r="IL99" s="784">
        <f t="shared" si="987"/>
        <v>0</v>
      </c>
      <c r="IM99" s="783"/>
      <c r="IN99" s="784">
        <f t="shared" si="988"/>
        <v>0</v>
      </c>
      <c r="IO99" s="783"/>
      <c r="IP99" s="784">
        <f t="shared" si="989"/>
        <v>0</v>
      </c>
      <c r="IQ99" s="783"/>
      <c r="IR99" s="784">
        <f t="shared" si="990"/>
        <v>0</v>
      </c>
      <c r="IS99" s="707">
        <f t="shared" si="130"/>
        <v>0</v>
      </c>
      <c r="IT99" s="784">
        <f t="shared" si="991"/>
        <v>0</v>
      </c>
      <c r="IU99" s="783"/>
      <c r="IV99" s="784">
        <f t="shared" si="992"/>
        <v>0</v>
      </c>
      <c r="IW99" s="707">
        <f t="shared" si="131"/>
        <v>0</v>
      </c>
      <c r="IX99" s="784">
        <f t="shared" si="993"/>
        <v>0</v>
      </c>
      <c r="IY99" s="706">
        <f t="shared" si="994"/>
        <v>0</v>
      </c>
      <c r="IZ99" s="706">
        <f t="shared" si="995"/>
        <v>0</v>
      </c>
      <c r="JA99" s="783"/>
      <c r="JB99" s="784">
        <f t="shared" si="996"/>
        <v>0</v>
      </c>
      <c r="JC99" s="782"/>
      <c r="JE99" s="783"/>
      <c r="JF99" s="784">
        <f t="shared" si="997"/>
        <v>0</v>
      </c>
      <c r="JG99" s="783"/>
      <c r="JH99" s="784">
        <f t="shared" si="998"/>
        <v>0</v>
      </c>
      <c r="JI99" s="783"/>
      <c r="JJ99" s="784">
        <f t="shared" si="999"/>
        <v>0</v>
      </c>
      <c r="JK99" s="783"/>
      <c r="JL99" s="784">
        <f t="shared" si="1000"/>
        <v>0</v>
      </c>
      <c r="JM99" s="707">
        <f t="shared" si="132"/>
        <v>0</v>
      </c>
      <c r="JN99" s="784">
        <f t="shared" si="1001"/>
        <v>0</v>
      </c>
      <c r="JO99" s="783"/>
      <c r="JP99" s="784">
        <f t="shared" si="1002"/>
        <v>0</v>
      </c>
      <c r="JQ99" s="707">
        <f t="shared" si="133"/>
        <v>0</v>
      </c>
      <c r="JR99" s="784">
        <f t="shared" si="1003"/>
        <v>0</v>
      </c>
      <c r="JS99" s="706">
        <f t="shared" si="1004"/>
        <v>0</v>
      </c>
      <c r="JT99" s="706">
        <f t="shared" si="1005"/>
        <v>0</v>
      </c>
      <c r="JU99" s="783"/>
      <c r="JV99" s="784">
        <f t="shared" si="1006"/>
        <v>0</v>
      </c>
      <c r="JW99" s="782"/>
      <c r="JY99" s="783"/>
      <c r="JZ99" s="784">
        <f t="shared" si="1007"/>
        <v>0</v>
      </c>
      <c r="KA99" s="783"/>
      <c r="KB99" s="784">
        <f t="shared" si="1008"/>
        <v>0</v>
      </c>
      <c r="KC99" s="783"/>
      <c r="KD99" s="784">
        <f t="shared" si="1009"/>
        <v>0</v>
      </c>
      <c r="KE99" s="783"/>
      <c r="KF99" s="784">
        <f t="shared" si="1010"/>
        <v>0</v>
      </c>
      <c r="KG99" s="707">
        <f t="shared" si="134"/>
        <v>0</v>
      </c>
      <c r="KH99" s="784">
        <f t="shared" si="1011"/>
        <v>0</v>
      </c>
      <c r="KI99" s="783"/>
      <c r="KJ99" s="784">
        <f t="shared" si="1012"/>
        <v>0</v>
      </c>
      <c r="KK99" s="707">
        <f t="shared" si="135"/>
        <v>0</v>
      </c>
      <c r="KL99" s="784">
        <f t="shared" si="1013"/>
        <v>0</v>
      </c>
      <c r="KM99" s="706">
        <f t="shared" si="1014"/>
        <v>0</v>
      </c>
      <c r="KN99" s="706">
        <f t="shared" si="1015"/>
        <v>0</v>
      </c>
      <c r="KO99" s="783"/>
      <c r="KP99" s="784">
        <f t="shared" si="1016"/>
        <v>0</v>
      </c>
      <c r="KQ99" s="782"/>
      <c r="KS99" s="783"/>
      <c r="KT99" s="784">
        <f t="shared" si="1017"/>
        <v>0</v>
      </c>
      <c r="KU99" s="783"/>
      <c r="KV99" s="784">
        <f t="shared" si="1018"/>
        <v>0</v>
      </c>
      <c r="KW99" s="783"/>
      <c r="KX99" s="784">
        <f t="shared" si="1019"/>
        <v>0</v>
      </c>
      <c r="KY99" s="783"/>
      <c r="KZ99" s="784">
        <f t="shared" si="1020"/>
        <v>0</v>
      </c>
      <c r="LA99" s="707">
        <f t="shared" si="136"/>
        <v>0</v>
      </c>
      <c r="LB99" s="784">
        <f t="shared" si="1021"/>
        <v>0</v>
      </c>
      <c r="LC99" s="783"/>
      <c r="LD99" s="784">
        <f t="shared" si="1022"/>
        <v>0</v>
      </c>
      <c r="LE99" s="707">
        <f t="shared" si="137"/>
        <v>0</v>
      </c>
      <c r="LF99" s="784">
        <f t="shared" si="1023"/>
        <v>0</v>
      </c>
      <c r="LG99" s="706">
        <f t="shared" si="1024"/>
        <v>0</v>
      </c>
      <c r="LH99" s="706">
        <f t="shared" si="1025"/>
        <v>0</v>
      </c>
      <c r="LI99" s="783"/>
      <c r="LJ99" s="784">
        <f t="shared" si="1026"/>
        <v>0</v>
      </c>
      <c r="LK99" s="782"/>
      <c r="LM99" s="783"/>
      <c r="LN99" s="784">
        <f t="shared" si="1027"/>
        <v>0</v>
      </c>
      <c r="LO99" s="783"/>
      <c r="LP99" s="784">
        <f t="shared" si="1028"/>
        <v>0</v>
      </c>
      <c r="LQ99" s="783"/>
      <c r="LR99" s="784">
        <f t="shared" si="1029"/>
        <v>0</v>
      </c>
      <c r="LS99" s="783"/>
      <c r="LT99" s="784">
        <f t="shared" si="1030"/>
        <v>0</v>
      </c>
      <c r="LU99" s="707">
        <f t="shared" si="138"/>
        <v>0</v>
      </c>
      <c r="LV99" s="784">
        <f t="shared" si="1031"/>
        <v>0</v>
      </c>
      <c r="LW99" s="783"/>
      <c r="LX99" s="784">
        <f t="shared" si="1032"/>
        <v>0</v>
      </c>
      <c r="LY99" s="707">
        <f t="shared" si="139"/>
        <v>0</v>
      </c>
      <c r="LZ99" s="784">
        <f t="shared" si="1033"/>
        <v>0</v>
      </c>
      <c r="MA99" s="706">
        <f t="shared" si="1034"/>
        <v>0</v>
      </c>
      <c r="MB99" s="706">
        <f t="shared" si="1035"/>
        <v>0</v>
      </c>
      <c r="MC99" s="783"/>
      <c r="MD99" s="784">
        <f t="shared" si="1036"/>
        <v>0</v>
      </c>
      <c r="ME99" s="782"/>
      <c r="MG99" s="783"/>
      <c r="MH99" s="784">
        <f t="shared" si="1037"/>
        <v>0</v>
      </c>
      <c r="MI99" s="783"/>
      <c r="MJ99" s="784">
        <f t="shared" si="1038"/>
        <v>0</v>
      </c>
      <c r="MK99" s="783"/>
      <c r="ML99" s="784">
        <f t="shared" si="1039"/>
        <v>0</v>
      </c>
      <c r="MM99" s="783"/>
      <c r="MN99" s="784">
        <f t="shared" si="1040"/>
        <v>0</v>
      </c>
      <c r="MO99" s="707">
        <f t="shared" si="140"/>
        <v>0</v>
      </c>
      <c r="MP99" s="784">
        <f t="shared" si="1041"/>
        <v>0</v>
      </c>
      <c r="MQ99" s="783"/>
      <c r="MR99" s="784">
        <f t="shared" si="1042"/>
        <v>0</v>
      </c>
      <c r="MS99" s="707">
        <f t="shared" si="141"/>
        <v>0</v>
      </c>
      <c r="MT99" s="784">
        <f t="shared" si="1043"/>
        <v>0</v>
      </c>
      <c r="MU99" s="706">
        <f t="shared" si="1044"/>
        <v>0</v>
      </c>
      <c r="MV99" s="706">
        <f t="shared" si="1045"/>
        <v>0</v>
      </c>
      <c r="MW99" s="783"/>
      <c r="MX99" s="784">
        <f t="shared" si="1046"/>
        <v>0</v>
      </c>
      <c r="MY99" s="782"/>
      <c r="NA99" s="783"/>
      <c r="NB99" s="784">
        <f t="shared" si="1047"/>
        <v>0</v>
      </c>
      <c r="NC99" s="783"/>
      <c r="ND99" s="784">
        <f t="shared" si="1048"/>
        <v>0</v>
      </c>
      <c r="NE99" s="783"/>
      <c r="NF99" s="784">
        <f t="shared" si="1049"/>
        <v>0</v>
      </c>
      <c r="NG99" s="783"/>
      <c r="NH99" s="784">
        <f t="shared" si="1050"/>
        <v>0</v>
      </c>
      <c r="NI99" s="707">
        <f t="shared" si="142"/>
        <v>0</v>
      </c>
      <c r="NJ99" s="784">
        <f t="shared" si="1051"/>
        <v>0</v>
      </c>
      <c r="NK99" s="783"/>
      <c r="NL99" s="784">
        <f t="shared" si="1052"/>
        <v>0</v>
      </c>
      <c r="NM99" s="707">
        <f t="shared" si="143"/>
        <v>0</v>
      </c>
      <c r="NN99" s="784">
        <f t="shared" si="1053"/>
        <v>0</v>
      </c>
      <c r="NO99" s="706">
        <f t="shared" si="1054"/>
        <v>0</v>
      </c>
      <c r="NP99" s="706">
        <f t="shared" si="1055"/>
        <v>0</v>
      </c>
      <c r="NQ99" s="783"/>
      <c r="NR99" s="784">
        <f t="shared" si="1056"/>
        <v>0</v>
      </c>
      <c r="NS99" s="782"/>
      <c r="NU99" s="783"/>
      <c r="NV99" s="784">
        <f t="shared" si="1057"/>
        <v>0</v>
      </c>
      <c r="NW99" s="783"/>
      <c r="NX99" s="784">
        <f t="shared" si="1058"/>
        <v>0</v>
      </c>
      <c r="NY99" s="783"/>
      <c r="NZ99" s="784">
        <f t="shared" si="1059"/>
        <v>0</v>
      </c>
      <c r="OA99" s="783"/>
      <c r="OB99" s="784">
        <f t="shared" si="1060"/>
        <v>0</v>
      </c>
      <c r="OC99" s="707">
        <f t="shared" si="144"/>
        <v>0</v>
      </c>
      <c r="OD99" s="784">
        <f t="shared" si="1061"/>
        <v>0</v>
      </c>
      <c r="OE99" s="783"/>
      <c r="OF99" s="784">
        <f t="shared" si="1062"/>
        <v>0</v>
      </c>
      <c r="OG99" s="707">
        <f t="shared" si="145"/>
        <v>0</v>
      </c>
      <c r="OH99" s="784">
        <f t="shared" si="1063"/>
        <v>0</v>
      </c>
      <c r="OI99" s="706">
        <f t="shared" si="1064"/>
        <v>0</v>
      </c>
      <c r="OJ99" s="706">
        <f t="shared" si="1065"/>
        <v>0</v>
      </c>
      <c r="OK99" s="783"/>
      <c r="OL99" s="784">
        <f t="shared" si="1066"/>
        <v>0</v>
      </c>
      <c r="OM99" s="782"/>
      <c r="OO99" s="783"/>
      <c r="OP99" s="784">
        <f t="shared" si="1067"/>
        <v>0</v>
      </c>
      <c r="OQ99" s="783"/>
      <c r="OR99" s="784">
        <f t="shared" si="1068"/>
        <v>0</v>
      </c>
      <c r="OS99" s="783"/>
      <c r="OT99" s="784">
        <f t="shared" si="1069"/>
        <v>0</v>
      </c>
      <c r="OU99" s="783"/>
      <c r="OV99" s="784">
        <f t="shared" si="1070"/>
        <v>0</v>
      </c>
      <c r="OW99" s="707">
        <f t="shared" si="146"/>
        <v>0</v>
      </c>
      <c r="OX99" s="784">
        <f t="shared" si="1071"/>
        <v>0</v>
      </c>
      <c r="OY99" s="783"/>
      <c r="OZ99" s="784">
        <f t="shared" si="1072"/>
        <v>0</v>
      </c>
      <c r="PA99" s="707">
        <f t="shared" si="147"/>
        <v>0</v>
      </c>
      <c r="PB99" s="784">
        <f t="shared" si="1073"/>
        <v>0</v>
      </c>
      <c r="PC99" s="706">
        <f t="shared" si="1074"/>
        <v>0</v>
      </c>
      <c r="PD99" s="706">
        <f t="shared" si="1075"/>
        <v>0</v>
      </c>
      <c r="PE99" s="783"/>
      <c r="PF99" s="784">
        <f t="shared" si="1076"/>
        <v>0</v>
      </c>
      <c r="PG99" s="782"/>
      <c r="PI99" s="783"/>
      <c r="PJ99" s="784">
        <f t="shared" si="1077"/>
        <v>0</v>
      </c>
      <c r="PK99" s="783"/>
      <c r="PL99" s="784">
        <f t="shared" si="1078"/>
        <v>0</v>
      </c>
      <c r="PM99" s="783"/>
      <c r="PN99" s="784">
        <f t="shared" si="1079"/>
        <v>0</v>
      </c>
      <c r="PO99" s="783"/>
      <c r="PP99" s="784">
        <f t="shared" si="1080"/>
        <v>0</v>
      </c>
      <c r="PQ99" s="707">
        <f t="shared" si="148"/>
        <v>0</v>
      </c>
      <c r="PR99" s="784">
        <f t="shared" si="1081"/>
        <v>0</v>
      </c>
      <c r="PS99" s="783"/>
      <c r="PT99" s="784">
        <f t="shared" si="1082"/>
        <v>0</v>
      </c>
      <c r="PU99" s="707">
        <f t="shared" si="149"/>
        <v>0</v>
      </c>
      <c r="PV99" s="784">
        <f t="shared" si="1083"/>
        <v>0</v>
      </c>
      <c r="PW99" s="706">
        <f t="shared" si="1084"/>
        <v>0</v>
      </c>
      <c r="PX99" s="706">
        <f t="shared" si="1085"/>
        <v>0</v>
      </c>
      <c r="PY99" s="783"/>
      <c r="PZ99" s="784">
        <f t="shared" si="1086"/>
        <v>0</v>
      </c>
      <c r="QA99" s="782"/>
      <c r="QC99" s="783"/>
      <c r="QD99" s="784">
        <f t="shared" si="1087"/>
        <v>0</v>
      </c>
      <c r="QE99" s="783"/>
      <c r="QF99" s="784">
        <f t="shared" si="1088"/>
        <v>0</v>
      </c>
      <c r="QG99" s="783"/>
      <c r="QH99" s="784">
        <f t="shared" si="1089"/>
        <v>0</v>
      </c>
      <c r="QI99" s="783"/>
      <c r="QJ99" s="784">
        <f t="shared" si="1090"/>
        <v>0</v>
      </c>
      <c r="QK99" s="707">
        <f t="shared" si="150"/>
        <v>0</v>
      </c>
      <c r="QL99" s="784">
        <f t="shared" si="1091"/>
        <v>0</v>
      </c>
      <c r="QM99" s="783"/>
      <c r="QN99" s="784">
        <f t="shared" si="1092"/>
        <v>0</v>
      </c>
      <c r="QO99" s="707">
        <f t="shared" si="151"/>
        <v>0</v>
      </c>
      <c r="QP99" s="784">
        <f t="shared" si="1093"/>
        <v>0</v>
      </c>
      <c r="QQ99" s="706">
        <f t="shared" si="1094"/>
        <v>0</v>
      </c>
      <c r="QR99" s="706">
        <f t="shared" si="1095"/>
        <v>0</v>
      </c>
      <c r="QS99" s="783"/>
      <c r="QT99" s="784">
        <f t="shared" si="1096"/>
        <v>0</v>
      </c>
      <c r="QU99" s="782"/>
      <c r="RA99" s="785">
        <f t="shared" si="838"/>
        <v>0</v>
      </c>
      <c r="RB99" s="785" t="e">
        <f t="shared" si="839"/>
        <v>#REF!</v>
      </c>
      <c r="RC99" s="677">
        <f t="shared" si="840"/>
        <v>0</v>
      </c>
      <c r="RD99" s="677">
        <f t="shared" si="840"/>
        <v>0</v>
      </c>
      <c r="RE99" s="677">
        <f t="shared" si="840"/>
        <v>0</v>
      </c>
      <c r="RF99" s="677">
        <f t="shared" si="840"/>
        <v>0</v>
      </c>
      <c r="RG99" s="677">
        <f t="shared" si="840"/>
        <v>0</v>
      </c>
      <c r="RH99" s="677">
        <f t="shared" si="840"/>
        <v>0</v>
      </c>
      <c r="RI99" s="677">
        <f t="shared" si="840"/>
        <v>0</v>
      </c>
      <c r="RJ99" s="677">
        <f t="shared" si="840"/>
        <v>0</v>
      </c>
      <c r="RK99" s="677" t="e">
        <f>#REF!</f>
        <v>#REF!</v>
      </c>
      <c r="RL99" s="677" t="e">
        <f>#REF!</f>
        <v>#REF!</v>
      </c>
      <c r="RM99" s="677">
        <f t="shared" si="841"/>
        <v>0</v>
      </c>
      <c r="RN99" s="677">
        <f t="shared" si="841"/>
        <v>0</v>
      </c>
      <c r="RO99" s="677">
        <f t="shared" si="841"/>
        <v>0</v>
      </c>
      <c r="RP99" s="677">
        <f t="shared" si="841"/>
        <v>0</v>
      </c>
      <c r="RQ99" s="677">
        <f t="shared" si="841"/>
        <v>0</v>
      </c>
      <c r="RR99" s="677">
        <f t="shared" si="841"/>
        <v>0</v>
      </c>
      <c r="RS99" s="677">
        <f t="shared" si="841"/>
        <v>0</v>
      </c>
      <c r="RT99" s="677">
        <f t="shared" si="841"/>
        <v>0</v>
      </c>
      <c r="RV99" s="675">
        <f t="shared" si="842"/>
        <v>0</v>
      </c>
      <c r="RW99" s="675">
        <f t="shared" si="843"/>
        <v>0</v>
      </c>
      <c r="RX99" s="675">
        <f t="shared" si="844"/>
        <v>0</v>
      </c>
      <c r="RY99" s="675">
        <f t="shared" si="845"/>
        <v>0</v>
      </c>
      <c r="RZ99" s="675">
        <f t="shared" si="846"/>
        <v>0</v>
      </c>
      <c r="SA99" s="675">
        <f t="shared" si="847"/>
        <v>0</v>
      </c>
      <c r="SB99" s="675">
        <f t="shared" si="848"/>
        <v>0</v>
      </c>
      <c r="SC99" s="675">
        <f t="shared" si="849"/>
        <v>0</v>
      </c>
      <c r="SD99" s="675" t="e">
        <f xml:space="preserve"> SUMIF(#REF!,$SD$8,#REF!)</f>
        <v>#REF!</v>
      </c>
      <c r="SE99" s="675" t="e">
        <f xml:space="preserve"> SUMIF(#REF!,$SE$8,#REF!)</f>
        <v>#REF!</v>
      </c>
      <c r="SG99" s="675">
        <f t="shared" si="850"/>
        <v>0</v>
      </c>
      <c r="SH99" s="675">
        <f t="shared" si="850"/>
        <v>0</v>
      </c>
      <c r="SI99" s="675">
        <f t="shared" si="850"/>
        <v>0</v>
      </c>
      <c r="SJ99" s="675">
        <f t="shared" si="850"/>
        <v>0</v>
      </c>
      <c r="SK99" s="675">
        <f t="shared" si="850"/>
        <v>0</v>
      </c>
      <c r="SL99" s="675">
        <f t="shared" si="850"/>
        <v>0</v>
      </c>
      <c r="SM99" s="675">
        <f t="shared" si="850"/>
        <v>0</v>
      </c>
      <c r="SN99" s="675">
        <f t="shared" si="850"/>
        <v>0</v>
      </c>
      <c r="SO99" s="675" t="e">
        <f t="shared" si="850"/>
        <v>#REF!</v>
      </c>
      <c r="SP99" s="675" t="e">
        <f t="shared" si="850"/>
        <v>#REF!</v>
      </c>
      <c r="SQ99" s="675">
        <f t="shared" si="850"/>
        <v>0</v>
      </c>
      <c r="SR99" s="675">
        <f t="shared" si="850"/>
        <v>0</v>
      </c>
      <c r="SS99" s="675">
        <f t="shared" si="850"/>
        <v>0</v>
      </c>
      <c r="ST99" s="675">
        <f t="shared" si="850"/>
        <v>0</v>
      </c>
      <c r="SU99" s="675">
        <f t="shared" si="850"/>
        <v>0</v>
      </c>
      <c r="SV99" s="675">
        <f t="shared" si="850"/>
        <v>0</v>
      </c>
      <c r="SW99" s="675">
        <f t="shared" si="851"/>
        <v>0</v>
      </c>
      <c r="SX99" s="675">
        <f t="shared" si="851"/>
        <v>0</v>
      </c>
      <c r="SY99" s="675" t="e">
        <f>#REF!*$AP99</f>
        <v>#REF!</v>
      </c>
      <c r="SZ99" s="675" t="e">
        <f>#REF!*$AP99</f>
        <v>#REF!</v>
      </c>
      <c r="TA99" s="675" t="e">
        <f>#REF!*$AP99</f>
        <v>#REF!</v>
      </c>
      <c r="TB99" s="675" t="e">
        <f>#REF!*$AP99</f>
        <v>#REF!</v>
      </c>
      <c r="TC99" s="675" t="e">
        <f>#REF!*$AP99</f>
        <v>#REF!</v>
      </c>
      <c r="TE99" s="675">
        <f t="shared" si="152"/>
        <v>0</v>
      </c>
      <c r="TF99" s="675">
        <f t="shared" si="153"/>
        <v>0</v>
      </c>
      <c r="TG99" s="675">
        <f t="shared" si="154"/>
        <v>0</v>
      </c>
      <c r="TH99" s="675">
        <f t="shared" si="155"/>
        <v>0</v>
      </c>
      <c r="TI99" s="675">
        <f t="shared" si="156"/>
        <v>0</v>
      </c>
      <c r="TJ99" s="675">
        <f t="shared" si="157"/>
        <v>0</v>
      </c>
      <c r="TK99" s="675">
        <f t="shared" si="158"/>
        <v>0</v>
      </c>
      <c r="TL99" s="675">
        <f t="shared" si="159"/>
        <v>0</v>
      </c>
      <c r="TM99" s="675">
        <f t="shared" si="160"/>
        <v>0</v>
      </c>
      <c r="TN99" s="676">
        <f t="shared" si="161"/>
        <v>0</v>
      </c>
      <c r="TP99" s="675">
        <f>IFERROR(SG99*(1+LEVEL_2!#REF!),0)</f>
        <v>0</v>
      </c>
      <c r="TQ99" s="675">
        <f>IFERROR(SH99*(1+LEVEL_2!#REF!),0)</f>
        <v>0</v>
      </c>
      <c r="TR99" s="675">
        <f>IFERROR(SI99*(1+LEVEL_2!#REF!),0)</f>
        <v>0</v>
      </c>
      <c r="TS99" s="675">
        <f>IFERROR(SJ99*(1+LEVEL_2!#REF!),0)</f>
        <v>0</v>
      </c>
      <c r="TT99" s="675">
        <f>IFERROR(SK99*(1+LEVEL_2!#REF!),0)</f>
        <v>0</v>
      </c>
      <c r="TU99" s="675">
        <f>IFERROR(SL99*(1+LEVEL_2!#REF!),0)</f>
        <v>0</v>
      </c>
      <c r="TV99" s="675">
        <f>IFERROR(SM99*(1+LEVEL_2!#REF!),0)</f>
        <v>0</v>
      </c>
      <c r="TW99" s="675">
        <f>IFERROR(SN99*(1+LEVEL_2!#REF!),0)</f>
        <v>0</v>
      </c>
      <c r="TX99" s="675">
        <f>IFERROR(SO99*(1+LEVEL_2!#REF!),0)</f>
        <v>0</v>
      </c>
      <c r="TY99" s="675">
        <f>IFERROR(SP99*(1+LEVEL_2!#REF!),0)</f>
        <v>0</v>
      </c>
      <c r="TZ99" s="675">
        <f>IFERROR(SQ99*(1+LEVEL_2!#REF!),0)</f>
        <v>0</v>
      </c>
      <c r="UA99" s="675">
        <f>IFERROR(SR99*(1+LEVEL_2!#REF!),0)</f>
        <v>0</v>
      </c>
      <c r="UB99" s="675">
        <f>IFERROR(SS99*(1+LEVEL_2!#REF!),0)</f>
        <v>0</v>
      </c>
      <c r="UC99" s="675">
        <f>IFERROR(ST99*(1+LEVEL_2!#REF!),0)</f>
        <v>0</v>
      </c>
      <c r="UD99" s="675">
        <f>IFERROR(SU99*(1+LEVEL_2!#REF!),0)</f>
        <v>0</v>
      </c>
      <c r="UE99" s="675">
        <f>IFERROR(SV99*(1+LEVEL_2!#REF!),0)</f>
        <v>0</v>
      </c>
      <c r="UF99" s="675">
        <f>IFERROR(SW99*(1+LEVEL_2!#REF!),0)</f>
        <v>0</v>
      </c>
      <c r="UG99" s="675">
        <f>IFERROR(SX99*(1+LEVEL_2!#REF!),0)</f>
        <v>0</v>
      </c>
      <c r="UH99" s="675">
        <f>IFERROR(SY99*(1+LEVEL_2!#REF!),0)</f>
        <v>0</v>
      </c>
      <c r="UI99" s="675">
        <f>IFERROR(SZ99*(1+LEVEL_2!#REF!),0)</f>
        <v>0</v>
      </c>
      <c r="UJ99" s="675">
        <f>IFERROR(TA99*(1+LEVEL_2!#REF!),0)</f>
        <v>0</v>
      </c>
      <c r="UK99" s="675">
        <f>IFERROR(TB99*(1+LEVEL_2!#REF!),0)</f>
        <v>0</v>
      </c>
      <c r="UL99" s="675">
        <f>IFERROR(TC99*(1+LEVEL_2!#REF!),0)</f>
        <v>0</v>
      </c>
      <c r="UN99" s="675">
        <f t="shared" si="162"/>
        <v>0</v>
      </c>
      <c r="UO99" s="675">
        <f t="shared" si="163"/>
        <v>0</v>
      </c>
      <c r="UP99" s="675">
        <f t="shared" si="164"/>
        <v>0</v>
      </c>
      <c r="UQ99" s="675">
        <f t="shared" si="165"/>
        <v>0</v>
      </c>
      <c r="UR99" s="675">
        <f t="shared" si="166"/>
        <v>0</v>
      </c>
      <c r="US99" s="675">
        <f t="shared" si="167"/>
        <v>0</v>
      </c>
      <c r="UT99" s="675">
        <f t="shared" si="168"/>
        <v>0</v>
      </c>
      <c r="UU99" s="675">
        <f t="shared" si="169"/>
        <v>0</v>
      </c>
      <c r="UV99" s="675">
        <f t="shared" si="170"/>
        <v>0</v>
      </c>
      <c r="UW99" s="676">
        <f t="shared" si="171"/>
        <v>0</v>
      </c>
    </row>
    <row r="100" spans="1:569" s="645" customFormat="1" ht="20.100000000000001" customHeight="1">
      <c r="A100" s="677"/>
      <c r="B100" s="677" t="s">
        <v>124</v>
      </c>
      <c r="C100" s="764" t="s">
        <v>581</v>
      </c>
      <c r="D100" s="764"/>
      <c r="E100" s="792" t="s">
        <v>582</v>
      </c>
      <c r="F100" s="787" t="s">
        <v>403</v>
      </c>
      <c r="G100" s="792" t="s">
        <v>583</v>
      </c>
      <c r="H100" s="794" t="s">
        <v>449</v>
      </c>
      <c r="I100" s="789"/>
      <c r="J100" s="789"/>
      <c r="K100" s="789"/>
      <c r="L100" s="789"/>
      <c r="M100" s="770"/>
      <c r="N100" s="771">
        <f t="shared" si="393"/>
        <v>0</v>
      </c>
      <c r="O100" s="772">
        <f t="shared" si="394"/>
        <v>0</v>
      </c>
      <c r="Q100" s="789"/>
      <c r="R100" s="795"/>
      <c r="S100" s="795"/>
      <c r="T100" s="795"/>
      <c r="U100" s="795"/>
      <c r="V100" s="795"/>
      <c r="W100" s="795"/>
      <c r="X100" s="795"/>
      <c r="Y100" s="690"/>
      <c r="Z100" s="690"/>
      <c r="AA100" s="690"/>
      <c r="AB100" s="690"/>
      <c r="AC100" s="690"/>
      <c r="AD100" s="690"/>
      <c r="AE100" s="690"/>
      <c r="AF100" s="691"/>
      <c r="AH100" s="774">
        <f t="shared" si="872"/>
        <v>4500</v>
      </c>
      <c r="AI100" s="775">
        <f t="shared" si="873"/>
        <v>0</v>
      </c>
      <c r="AJ100" s="774">
        <f t="shared" si="874"/>
        <v>2500</v>
      </c>
      <c r="AK100" s="775">
        <f t="shared" si="875"/>
        <v>0</v>
      </c>
      <c r="AL100" s="774">
        <f t="shared" si="876"/>
        <v>0</v>
      </c>
      <c r="AM100" s="775">
        <f t="shared" si="877"/>
        <v>0</v>
      </c>
      <c r="AN100" s="774">
        <f t="shared" si="878"/>
        <v>0</v>
      </c>
      <c r="AO100" s="775">
        <f t="shared" si="879"/>
        <v>0</v>
      </c>
      <c r="AP100" s="693">
        <f t="shared" si="99"/>
        <v>7000</v>
      </c>
      <c r="AQ100" s="775">
        <f t="shared" si="880"/>
        <v>0</v>
      </c>
      <c r="AR100" s="774">
        <f t="shared" si="881"/>
        <v>0</v>
      </c>
      <c r="AS100" s="775">
        <f t="shared" si="882"/>
        <v>0</v>
      </c>
      <c r="AT100" s="776">
        <f t="shared" si="883"/>
        <v>8400</v>
      </c>
      <c r="AU100" s="776">
        <f t="shared" si="884"/>
        <v>14000</v>
      </c>
      <c r="AV100" s="693">
        <f t="shared" si="829"/>
        <v>7000</v>
      </c>
      <c r="AW100" s="775">
        <f t="shared" si="172"/>
        <v>0</v>
      </c>
      <c r="AX100" s="775">
        <f t="shared" si="885"/>
        <v>0</v>
      </c>
      <c r="AY100" s="775">
        <f t="shared" si="886"/>
        <v>0</v>
      </c>
      <c r="AZ100" s="775">
        <f t="shared" si="886"/>
        <v>0</v>
      </c>
      <c r="BA100" s="693">
        <f t="shared" si="887"/>
        <v>0</v>
      </c>
      <c r="BB100" s="693">
        <f t="shared" si="888"/>
        <v>0</v>
      </c>
      <c r="BC100" s="774">
        <f t="shared" si="889"/>
        <v>0</v>
      </c>
      <c r="BD100" s="775">
        <f t="shared" si="890"/>
        <v>0</v>
      </c>
      <c r="BE100" s="777"/>
      <c r="BG100" s="774">
        <v>52250</v>
      </c>
      <c r="BH100" s="775">
        <f t="shared" si="891"/>
        <v>0</v>
      </c>
      <c r="BI100" s="774">
        <v>24700</v>
      </c>
      <c r="BJ100" s="775">
        <f t="shared" si="892"/>
        <v>0</v>
      </c>
      <c r="BK100" s="774">
        <v>3397.3571930659132</v>
      </c>
      <c r="BL100" s="775">
        <f t="shared" si="893"/>
        <v>0</v>
      </c>
      <c r="BM100" s="774"/>
      <c r="BN100" s="775">
        <f t="shared" si="894"/>
        <v>0</v>
      </c>
      <c r="BO100" s="693">
        <f t="shared" si="105"/>
        <v>80347.357193065909</v>
      </c>
      <c r="BP100" s="775">
        <f t="shared" si="895"/>
        <v>0</v>
      </c>
      <c r="BQ100" s="774">
        <f t="shared" si="896"/>
        <v>0</v>
      </c>
      <c r="BR100" s="775">
        <f t="shared" si="897"/>
        <v>0</v>
      </c>
      <c r="BS100" s="693">
        <f t="shared" si="107"/>
        <v>80347.357193065909</v>
      </c>
      <c r="BT100" s="775">
        <f t="shared" si="898"/>
        <v>0</v>
      </c>
      <c r="BU100" s="693">
        <f t="shared" si="899"/>
        <v>0</v>
      </c>
      <c r="BV100" s="693">
        <f t="shared" si="900"/>
        <v>0</v>
      </c>
      <c r="BW100" s="774"/>
      <c r="BX100" s="775">
        <f t="shared" si="901"/>
        <v>0</v>
      </c>
      <c r="BY100" s="777"/>
      <c r="CA100" s="744"/>
      <c r="CB100" s="745"/>
      <c r="CC100" s="718"/>
      <c r="CD100" s="745"/>
      <c r="CE100" s="718"/>
      <c r="CF100" s="745"/>
      <c r="CG100" s="718"/>
      <c r="CH100" s="745"/>
      <c r="CI100" s="746"/>
      <c r="CJ100" s="745"/>
      <c r="CK100" s="718"/>
      <c r="CL100" s="745"/>
      <c r="CM100" s="746"/>
      <c r="CN100" s="745"/>
      <c r="CO100" s="699">
        <f t="shared" si="909"/>
        <v>0</v>
      </c>
      <c r="CP100" s="699">
        <f t="shared" si="909"/>
        <v>0</v>
      </c>
      <c r="CQ100" s="699">
        <f t="shared" si="909"/>
        <v>0</v>
      </c>
      <c r="CR100" s="699">
        <f t="shared" si="909"/>
        <v>0</v>
      </c>
      <c r="CS100" s="700">
        <f t="shared" si="909"/>
        <v>0</v>
      </c>
      <c r="CT100" s="699">
        <f t="shared" si="909"/>
        <v>0</v>
      </c>
      <c r="CU100" s="699">
        <f t="shared" si="909"/>
        <v>0</v>
      </c>
      <c r="CV100" s="700"/>
      <c r="CW100" s="697"/>
      <c r="CX100" s="696"/>
      <c r="CY100" s="701"/>
      <c r="DA100" s="778">
        <f>IFERROR(VLOOKUP($C100,정민건설!$A$13:$AM$154,28,FALSE),0)</f>
        <v>4500</v>
      </c>
      <c r="DB100" s="775">
        <f t="shared" si="912"/>
        <v>0</v>
      </c>
      <c r="DC100" s="778">
        <f>IFERROR(VLOOKUP($C100,정민건설!$A$13:$AM$154,30,FALSE),0)</f>
        <v>2500</v>
      </c>
      <c r="DD100" s="775">
        <f t="shared" si="913"/>
        <v>0</v>
      </c>
      <c r="DE100" s="774">
        <f>IFERROR(VLOOKUP($C100,정민건설!$A$13:$AM$154,32,FALSE),0)</f>
        <v>0</v>
      </c>
      <c r="DF100" s="775">
        <f t="shared" si="914"/>
        <v>0</v>
      </c>
      <c r="DG100" s="774">
        <f>IFERROR(VLOOKUP($C100,정민건설!$A$13:$AM$154,34,FALSE),0)</f>
        <v>0</v>
      </c>
      <c r="DH100" s="775">
        <f t="shared" si="915"/>
        <v>0</v>
      </c>
      <c r="DI100" s="693">
        <f t="shared" si="110"/>
        <v>7000</v>
      </c>
      <c r="DJ100" s="775">
        <f t="shared" si="916"/>
        <v>0</v>
      </c>
      <c r="DK100" s="778">
        <f t="shared" si="917"/>
        <v>0</v>
      </c>
      <c r="DL100" s="779">
        <f t="shared" si="918"/>
        <v>0</v>
      </c>
      <c r="DM100" s="693">
        <f t="shared" si="112"/>
        <v>7000</v>
      </c>
      <c r="DN100" s="775">
        <f t="shared" si="919"/>
        <v>0</v>
      </c>
      <c r="DO100" s="693">
        <f t="shared" si="920"/>
        <v>0</v>
      </c>
      <c r="DP100" s="693">
        <f t="shared" si="921"/>
        <v>0</v>
      </c>
      <c r="DQ100" s="774"/>
      <c r="DR100" s="775">
        <f t="shared" si="922"/>
        <v>0</v>
      </c>
      <c r="DS100" s="777"/>
      <c r="DU100" s="774">
        <f>IFERROR(VLOOKUP($C100,[1]영만종합건설!$A$13:$AN$154,28,FALSE),0)</f>
        <v>5000</v>
      </c>
      <c r="DV100" s="780">
        <f t="shared" si="923"/>
        <v>0</v>
      </c>
      <c r="DW100" s="774">
        <f>IFERROR(VLOOKUP($C100,[1]영만종합건설!$A$13:$AN$154,30,FALSE),0)</f>
        <v>5000</v>
      </c>
      <c r="DX100" s="780">
        <f t="shared" si="924"/>
        <v>0</v>
      </c>
      <c r="DY100" s="778">
        <f>IFERROR(VLOOKUP($C100,[1]영만종합건설!$A$13:$AN$154,32,FALSE),0)</f>
        <v>0</v>
      </c>
      <c r="DZ100" s="780">
        <f t="shared" si="925"/>
        <v>0</v>
      </c>
      <c r="EA100" s="778">
        <f>IFERROR(VLOOKUP($C100,[1]영만종합건설!$A$13:$AN$154,34,FALSE),0)</f>
        <v>0</v>
      </c>
      <c r="EB100" s="780">
        <f t="shared" si="926"/>
        <v>0</v>
      </c>
      <c r="EC100" s="703">
        <f t="shared" si="113"/>
        <v>10000</v>
      </c>
      <c r="ED100" s="780">
        <f t="shared" si="927"/>
        <v>0</v>
      </c>
      <c r="EE100" s="778">
        <f t="shared" si="928"/>
        <v>0</v>
      </c>
      <c r="EF100" s="779">
        <f t="shared" si="114"/>
        <v>0</v>
      </c>
      <c r="EG100" s="703">
        <f t="shared" si="115"/>
        <v>10000</v>
      </c>
      <c r="EH100" s="780">
        <f t="shared" si="929"/>
        <v>0</v>
      </c>
      <c r="EI100" s="703">
        <f t="shared" si="930"/>
        <v>0</v>
      </c>
      <c r="EJ100" s="703">
        <f t="shared" si="931"/>
        <v>0</v>
      </c>
      <c r="EK100" s="778"/>
      <c r="EL100" s="780">
        <f t="shared" si="932"/>
        <v>0</v>
      </c>
      <c r="EM100" s="781"/>
      <c r="EO100" s="778">
        <f>IFERROR(VLOOKUP($C100,[1]부강종합건설!$A$13:$AM$154,28,FALSE),0)</f>
        <v>6000</v>
      </c>
      <c r="EP100" s="780">
        <f t="shared" si="933"/>
        <v>0</v>
      </c>
      <c r="EQ100" s="778">
        <f>IFERROR(VLOOKUP($C100,[1]부강종합건설!$A$13:$AM$154,30,FALSE),0)</f>
        <v>5000</v>
      </c>
      <c r="ER100" s="780">
        <f t="shared" si="934"/>
        <v>0</v>
      </c>
      <c r="ES100" s="778">
        <f>IFERROR(VLOOKUP($C100,[1]부강종합건설!$A$13:$AM$154,32,FALSE),0)</f>
        <v>0</v>
      </c>
      <c r="ET100" s="780">
        <f t="shared" si="935"/>
        <v>0</v>
      </c>
      <c r="EU100" s="778">
        <f>IFERROR(VLOOKUP($C100,[1]부강종합건설!$A$13:$AM$154,34,FALSE),0)</f>
        <v>1530</v>
      </c>
      <c r="EV100" s="780">
        <f t="shared" si="936"/>
        <v>0</v>
      </c>
      <c r="EW100" s="703">
        <f t="shared" si="116"/>
        <v>12530</v>
      </c>
      <c r="EX100" s="780">
        <f t="shared" si="937"/>
        <v>0</v>
      </c>
      <c r="EY100" s="778">
        <f t="shared" si="938"/>
        <v>0</v>
      </c>
      <c r="EZ100" s="779">
        <f t="shared" si="117"/>
        <v>0</v>
      </c>
      <c r="FA100" s="703">
        <f t="shared" si="118"/>
        <v>12530</v>
      </c>
      <c r="FB100" s="780">
        <f t="shared" si="939"/>
        <v>0</v>
      </c>
      <c r="FC100" s="703">
        <f t="shared" si="940"/>
        <v>0</v>
      </c>
      <c r="FD100" s="703">
        <f t="shared" si="941"/>
        <v>0</v>
      </c>
      <c r="FE100" s="778"/>
      <c r="FF100" s="780">
        <f t="shared" si="942"/>
        <v>0</v>
      </c>
      <c r="FG100" s="782"/>
      <c r="FI100" s="774">
        <f>IFERROR(VLOOKUP($C100,[1]대도엔지니어링!$A$13:$AN$154,28,FALSE),0)</f>
        <v>6000</v>
      </c>
      <c r="FJ100" s="775">
        <f t="shared" si="943"/>
        <v>0</v>
      </c>
      <c r="FK100" s="774">
        <f>IFERROR(VLOOKUP($C100,[1]대도엔지니어링!$A$13:$AN$154,30,FALSE),0)</f>
        <v>3400</v>
      </c>
      <c r="FL100" s="775">
        <f t="shared" si="944"/>
        <v>0</v>
      </c>
      <c r="FM100" s="774">
        <f>IFERROR(VLOOKUP($C100,[1]대도엔지니어링!$A$13:$AN$154,32,FALSE),0)</f>
        <v>2800</v>
      </c>
      <c r="FN100" s="775">
        <f t="shared" si="945"/>
        <v>0</v>
      </c>
      <c r="FO100" s="774">
        <f>IFERROR(VLOOKUP($C100,[1]대도엔지니어링!$A$13:$AN$154,34,FALSE),0)</f>
        <v>750</v>
      </c>
      <c r="FP100" s="775">
        <f t="shared" si="946"/>
        <v>0</v>
      </c>
      <c r="FQ100" s="693">
        <f t="shared" si="119"/>
        <v>12950</v>
      </c>
      <c r="FR100" s="775">
        <f t="shared" si="947"/>
        <v>0</v>
      </c>
      <c r="FS100" s="774">
        <f t="shared" si="120"/>
        <v>1035.6688428213888</v>
      </c>
      <c r="FT100" s="775">
        <f t="shared" si="948"/>
        <v>0</v>
      </c>
      <c r="FU100" s="693">
        <f t="shared" si="121"/>
        <v>13985.668842821389</v>
      </c>
      <c r="FV100" s="775">
        <f t="shared" si="949"/>
        <v>0</v>
      </c>
      <c r="FW100" s="693">
        <f t="shared" si="950"/>
        <v>0</v>
      </c>
      <c r="FX100" s="693">
        <f t="shared" si="951"/>
        <v>0</v>
      </c>
      <c r="FY100" s="774"/>
      <c r="FZ100" s="775">
        <f t="shared" si="952"/>
        <v>0</v>
      </c>
      <c r="GA100" s="782"/>
      <c r="GC100" s="774">
        <f>IFERROR(VLOOKUP($C100,[1]부명엔지니어링!$A$13:$AN$154,28,FALSE),0)</f>
        <v>20000</v>
      </c>
      <c r="GD100" s="775">
        <f t="shared" si="953"/>
        <v>0</v>
      </c>
      <c r="GE100" s="774">
        <f>IFERROR(VLOOKUP($C100,[1]부명엔지니어링!$A$13:$AN$154,30,FALSE),0)</f>
        <v>20000</v>
      </c>
      <c r="GF100" s="775">
        <f t="shared" si="954"/>
        <v>0</v>
      </c>
      <c r="GG100" s="774">
        <f>IFERROR(VLOOKUP($C100,[1]부명엔지니어링!$A$13:$AN$154,32,FALSE),0)</f>
        <v>0</v>
      </c>
      <c r="GH100" s="775">
        <f t="shared" si="955"/>
        <v>0</v>
      </c>
      <c r="GI100" s="774">
        <f>IFERROR(VLOOKUP($C100,[1]부명엔지니어링!$A$13:$AN$154,34,FALSE),0)</f>
        <v>0</v>
      </c>
      <c r="GJ100" s="775">
        <f t="shared" si="956"/>
        <v>0</v>
      </c>
      <c r="GK100" s="693">
        <f t="shared" si="122"/>
        <v>40000</v>
      </c>
      <c r="GL100" s="775">
        <f t="shared" si="957"/>
        <v>0</v>
      </c>
      <c r="GM100" s="774">
        <f t="shared" si="958"/>
        <v>0</v>
      </c>
      <c r="GN100" s="775">
        <f t="shared" si="123"/>
        <v>0</v>
      </c>
      <c r="GO100" s="693">
        <f t="shared" si="124"/>
        <v>40000</v>
      </c>
      <c r="GP100" s="775">
        <f t="shared" si="959"/>
        <v>0</v>
      </c>
      <c r="GQ100" s="693">
        <f t="shared" si="960"/>
        <v>0</v>
      </c>
      <c r="GR100" s="693">
        <f t="shared" si="961"/>
        <v>0</v>
      </c>
      <c r="GS100" s="774"/>
      <c r="GT100" s="775">
        <f t="shared" si="962"/>
        <v>0</v>
      </c>
      <c r="GU100" s="782"/>
      <c r="GW100" s="790">
        <f t="shared" si="963"/>
        <v>4500</v>
      </c>
      <c r="GX100" s="790">
        <f t="shared" si="964"/>
        <v>0</v>
      </c>
      <c r="GY100" s="790">
        <f t="shared" si="965"/>
        <v>2500</v>
      </c>
      <c r="GZ100" s="790">
        <f t="shared" si="966"/>
        <v>0</v>
      </c>
      <c r="HA100" s="790">
        <f t="shared" si="967"/>
        <v>0</v>
      </c>
      <c r="HB100" s="790">
        <f t="shared" si="968"/>
        <v>0</v>
      </c>
      <c r="HC100" s="790">
        <f t="shared" si="969"/>
        <v>0</v>
      </c>
      <c r="HD100" s="790">
        <f t="shared" si="970"/>
        <v>0</v>
      </c>
      <c r="HE100" s="790">
        <f t="shared" si="125"/>
        <v>7000</v>
      </c>
      <c r="HF100" s="790">
        <f t="shared" si="971"/>
        <v>0</v>
      </c>
      <c r="HG100" s="790">
        <f t="shared" si="972"/>
        <v>0</v>
      </c>
      <c r="HH100" s="790">
        <f t="shared" si="126"/>
        <v>0</v>
      </c>
      <c r="HI100" s="790">
        <f t="shared" si="127"/>
        <v>7000</v>
      </c>
      <c r="HJ100" s="790">
        <f t="shared" si="973"/>
        <v>0</v>
      </c>
      <c r="HK100" s="790">
        <f t="shared" si="974"/>
        <v>0</v>
      </c>
      <c r="HL100" s="790">
        <f t="shared" si="975"/>
        <v>0</v>
      </c>
      <c r="HM100" s="790"/>
      <c r="HN100" s="790">
        <f t="shared" si="976"/>
        <v>0</v>
      </c>
      <c r="HO100" s="791" t="s">
        <v>400</v>
      </c>
      <c r="HQ100" s="783"/>
      <c r="HR100" s="784"/>
      <c r="HS100" s="783"/>
      <c r="HT100" s="784"/>
      <c r="HU100" s="783"/>
      <c r="HV100" s="784"/>
      <c r="HW100" s="783"/>
      <c r="HX100" s="784"/>
      <c r="HY100" s="707"/>
      <c r="HZ100" s="784"/>
      <c r="IA100" s="783"/>
      <c r="IB100" s="784"/>
      <c r="IC100" s="707"/>
      <c r="ID100" s="784"/>
      <c r="IE100" s="706"/>
      <c r="IF100" s="706"/>
      <c r="IG100" s="783"/>
      <c r="IH100" s="784"/>
      <c r="II100" s="782"/>
      <c r="IK100" s="783"/>
      <c r="IL100" s="784"/>
      <c r="IM100" s="783"/>
      <c r="IN100" s="784"/>
      <c r="IO100" s="783"/>
      <c r="IP100" s="784"/>
      <c r="IQ100" s="783"/>
      <c r="IR100" s="784"/>
      <c r="IS100" s="707"/>
      <c r="IT100" s="784"/>
      <c r="IU100" s="783"/>
      <c r="IV100" s="784"/>
      <c r="IW100" s="707"/>
      <c r="IX100" s="784"/>
      <c r="IY100" s="706"/>
      <c r="IZ100" s="706"/>
      <c r="JA100" s="783"/>
      <c r="JB100" s="784"/>
      <c r="JC100" s="782"/>
      <c r="JE100" s="783"/>
      <c r="JF100" s="784"/>
      <c r="JG100" s="783"/>
      <c r="JH100" s="784"/>
      <c r="JI100" s="783"/>
      <c r="JJ100" s="784"/>
      <c r="JK100" s="783"/>
      <c r="JL100" s="784"/>
      <c r="JM100" s="707"/>
      <c r="JN100" s="784"/>
      <c r="JO100" s="783"/>
      <c r="JP100" s="784"/>
      <c r="JQ100" s="707"/>
      <c r="JR100" s="784"/>
      <c r="JS100" s="706"/>
      <c r="JT100" s="706"/>
      <c r="JU100" s="783"/>
      <c r="JV100" s="784"/>
      <c r="JW100" s="782"/>
      <c r="JY100" s="783"/>
      <c r="JZ100" s="784"/>
      <c r="KA100" s="783"/>
      <c r="KB100" s="784"/>
      <c r="KC100" s="783"/>
      <c r="KD100" s="784"/>
      <c r="KE100" s="783"/>
      <c r="KF100" s="784"/>
      <c r="KG100" s="707"/>
      <c r="KH100" s="784"/>
      <c r="KI100" s="783"/>
      <c r="KJ100" s="784"/>
      <c r="KK100" s="707"/>
      <c r="KL100" s="784"/>
      <c r="KM100" s="706"/>
      <c r="KN100" s="706"/>
      <c r="KO100" s="783"/>
      <c r="KP100" s="784"/>
      <c r="KQ100" s="782"/>
      <c r="KS100" s="783"/>
      <c r="KT100" s="784"/>
      <c r="KU100" s="783"/>
      <c r="KV100" s="784"/>
      <c r="KW100" s="783"/>
      <c r="KX100" s="784"/>
      <c r="KY100" s="783"/>
      <c r="KZ100" s="784"/>
      <c r="LA100" s="707"/>
      <c r="LB100" s="784"/>
      <c r="LC100" s="783"/>
      <c r="LD100" s="784"/>
      <c r="LE100" s="707"/>
      <c r="LF100" s="784"/>
      <c r="LG100" s="706"/>
      <c r="LH100" s="706"/>
      <c r="LI100" s="783"/>
      <c r="LJ100" s="784"/>
      <c r="LK100" s="782"/>
      <c r="LM100" s="783"/>
      <c r="LN100" s="784"/>
      <c r="LO100" s="783"/>
      <c r="LP100" s="784"/>
      <c r="LQ100" s="783"/>
      <c r="LR100" s="784"/>
      <c r="LS100" s="783"/>
      <c r="LT100" s="784"/>
      <c r="LU100" s="707"/>
      <c r="LV100" s="784"/>
      <c r="LW100" s="783"/>
      <c r="LX100" s="784"/>
      <c r="LY100" s="707"/>
      <c r="LZ100" s="784"/>
      <c r="MA100" s="706"/>
      <c r="MB100" s="706"/>
      <c r="MC100" s="783"/>
      <c r="MD100" s="784"/>
      <c r="ME100" s="782"/>
      <c r="MG100" s="783"/>
      <c r="MH100" s="784"/>
      <c r="MI100" s="783"/>
      <c r="MJ100" s="784"/>
      <c r="MK100" s="783"/>
      <c r="ML100" s="784"/>
      <c r="MM100" s="783"/>
      <c r="MN100" s="784"/>
      <c r="MO100" s="707"/>
      <c r="MP100" s="784"/>
      <c r="MQ100" s="783"/>
      <c r="MR100" s="784"/>
      <c r="MS100" s="707"/>
      <c r="MT100" s="784"/>
      <c r="MU100" s="706"/>
      <c r="MV100" s="706"/>
      <c r="MW100" s="783"/>
      <c r="MX100" s="784"/>
      <c r="MY100" s="782"/>
      <c r="NA100" s="783"/>
      <c r="NB100" s="784"/>
      <c r="NC100" s="783"/>
      <c r="ND100" s="784"/>
      <c r="NE100" s="783"/>
      <c r="NF100" s="784"/>
      <c r="NG100" s="783"/>
      <c r="NH100" s="784"/>
      <c r="NI100" s="707"/>
      <c r="NJ100" s="784"/>
      <c r="NK100" s="783"/>
      <c r="NL100" s="784"/>
      <c r="NM100" s="707"/>
      <c r="NN100" s="784"/>
      <c r="NO100" s="706"/>
      <c r="NP100" s="706"/>
      <c r="NQ100" s="783"/>
      <c r="NR100" s="784"/>
      <c r="NS100" s="782"/>
      <c r="NU100" s="783"/>
      <c r="NV100" s="784"/>
      <c r="NW100" s="783"/>
      <c r="NX100" s="784"/>
      <c r="NY100" s="783"/>
      <c r="NZ100" s="784"/>
      <c r="OA100" s="783"/>
      <c r="OB100" s="784"/>
      <c r="OC100" s="707"/>
      <c r="OD100" s="784"/>
      <c r="OE100" s="783"/>
      <c r="OF100" s="784"/>
      <c r="OG100" s="707"/>
      <c r="OH100" s="784"/>
      <c r="OI100" s="706"/>
      <c r="OJ100" s="706"/>
      <c r="OK100" s="783"/>
      <c r="OL100" s="784"/>
      <c r="OM100" s="782"/>
      <c r="OO100" s="783"/>
      <c r="OP100" s="784"/>
      <c r="OQ100" s="783"/>
      <c r="OR100" s="784"/>
      <c r="OS100" s="783"/>
      <c r="OT100" s="784"/>
      <c r="OU100" s="783"/>
      <c r="OV100" s="784"/>
      <c r="OW100" s="707"/>
      <c r="OX100" s="784"/>
      <c r="OY100" s="783"/>
      <c r="OZ100" s="784"/>
      <c r="PA100" s="707"/>
      <c r="PB100" s="784"/>
      <c r="PC100" s="706"/>
      <c r="PD100" s="706"/>
      <c r="PE100" s="783"/>
      <c r="PF100" s="784"/>
      <c r="PG100" s="782"/>
      <c r="PI100" s="783"/>
      <c r="PJ100" s="784"/>
      <c r="PK100" s="783"/>
      <c r="PL100" s="784"/>
      <c r="PM100" s="783"/>
      <c r="PN100" s="784"/>
      <c r="PO100" s="783"/>
      <c r="PP100" s="784"/>
      <c r="PQ100" s="707"/>
      <c r="PR100" s="784"/>
      <c r="PS100" s="783"/>
      <c r="PT100" s="784"/>
      <c r="PU100" s="707"/>
      <c r="PV100" s="784"/>
      <c r="PW100" s="706"/>
      <c r="PX100" s="706"/>
      <c r="PY100" s="783"/>
      <c r="PZ100" s="784"/>
      <c r="QA100" s="782"/>
      <c r="QC100" s="783"/>
      <c r="QD100" s="784"/>
      <c r="QE100" s="783"/>
      <c r="QF100" s="784"/>
      <c r="QG100" s="783"/>
      <c r="QH100" s="784"/>
      <c r="QI100" s="783"/>
      <c r="QJ100" s="784"/>
      <c r="QK100" s="707"/>
      <c r="QL100" s="784"/>
      <c r="QM100" s="783"/>
      <c r="QN100" s="784"/>
      <c r="QO100" s="707"/>
      <c r="QP100" s="784"/>
      <c r="QQ100" s="706"/>
      <c r="QR100" s="706"/>
      <c r="QS100" s="783"/>
      <c r="QT100" s="784"/>
      <c r="QU100" s="782"/>
      <c r="RA100" s="785"/>
      <c r="RB100" s="785"/>
      <c r="RC100" s="677"/>
      <c r="RD100" s="677"/>
      <c r="RE100" s="677"/>
      <c r="RF100" s="677"/>
      <c r="RG100" s="677"/>
      <c r="RH100" s="677"/>
      <c r="RI100" s="677"/>
      <c r="RJ100" s="677"/>
      <c r="RK100" s="677"/>
      <c r="RL100" s="677"/>
      <c r="RM100" s="677"/>
      <c r="RN100" s="677"/>
      <c r="RO100" s="677"/>
      <c r="RP100" s="677"/>
      <c r="RQ100" s="677"/>
      <c r="RR100" s="677"/>
      <c r="RS100" s="677"/>
      <c r="RT100" s="677"/>
      <c r="RV100" s="675"/>
      <c r="RW100" s="675"/>
      <c r="RX100" s="675"/>
      <c r="RY100" s="675"/>
      <c r="RZ100" s="675"/>
      <c r="SA100" s="675"/>
      <c r="SB100" s="675"/>
      <c r="SC100" s="675"/>
      <c r="SD100" s="675"/>
      <c r="SE100" s="675"/>
      <c r="SG100" s="675"/>
      <c r="SH100" s="675"/>
      <c r="SI100" s="675"/>
      <c r="SJ100" s="675"/>
      <c r="SK100" s="675"/>
      <c r="SL100" s="675"/>
      <c r="SM100" s="675"/>
      <c r="SN100" s="675"/>
      <c r="SO100" s="675"/>
      <c r="SP100" s="675"/>
      <c r="SQ100" s="675"/>
      <c r="SR100" s="675"/>
      <c r="SS100" s="675"/>
      <c r="ST100" s="675"/>
      <c r="SU100" s="675"/>
      <c r="SV100" s="675"/>
      <c r="SW100" s="675"/>
      <c r="SX100" s="675"/>
      <c r="SY100" s="675"/>
      <c r="SZ100" s="675"/>
      <c r="TA100" s="675"/>
      <c r="TB100" s="675"/>
      <c r="TC100" s="675"/>
      <c r="TE100" s="675"/>
      <c r="TF100" s="675"/>
      <c r="TG100" s="675"/>
      <c r="TH100" s="675"/>
      <c r="TI100" s="675"/>
      <c r="TJ100" s="675"/>
      <c r="TK100" s="675"/>
      <c r="TL100" s="675"/>
      <c r="TM100" s="675"/>
      <c r="TN100" s="676"/>
      <c r="TP100" s="675"/>
      <c r="TQ100" s="675"/>
      <c r="TR100" s="675"/>
      <c r="TS100" s="675"/>
      <c r="TT100" s="675"/>
      <c r="TU100" s="675"/>
      <c r="TV100" s="675"/>
      <c r="TW100" s="675"/>
      <c r="TX100" s="675"/>
      <c r="TY100" s="675"/>
      <c r="TZ100" s="675"/>
      <c r="UA100" s="675"/>
      <c r="UB100" s="675"/>
      <c r="UC100" s="675"/>
      <c r="UD100" s="675"/>
      <c r="UE100" s="675"/>
      <c r="UF100" s="675"/>
      <c r="UG100" s="675"/>
      <c r="UH100" s="675"/>
      <c r="UI100" s="675"/>
      <c r="UJ100" s="675"/>
      <c r="UK100" s="675"/>
      <c r="UL100" s="675"/>
      <c r="UN100" s="675"/>
      <c r="UO100" s="675"/>
      <c r="UP100" s="675"/>
      <c r="UQ100" s="675"/>
      <c r="UR100" s="675"/>
      <c r="US100" s="675"/>
      <c r="UT100" s="675"/>
      <c r="UU100" s="675"/>
      <c r="UV100" s="675"/>
      <c r="UW100" s="676"/>
    </row>
    <row r="101" spans="1:569" s="645" customFormat="1" ht="20.100000000000001" customHeight="1">
      <c r="A101" s="677"/>
      <c r="B101" s="677" t="s">
        <v>124</v>
      </c>
      <c r="C101" s="764" t="s">
        <v>584</v>
      </c>
      <c r="D101" s="764"/>
      <c r="E101" s="792" t="s">
        <v>585</v>
      </c>
      <c r="F101" s="787" t="s">
        <v>403</v>
      </c>
      <c r="G101" s="792" t="s">
        <v>586</v>
      </c>
      <c r="H101" s="794" t="s">
        <v>449</v>
      </c>
      <c r="I101" s="789"/>
      <c r="J101" s="789"/>
      <c r="K101" s="789"/>
      <c r="L101" s="789"/>
      <c r="M101" s="770"/>
      <c r="N101" s="771">
        <f t="shared" si="393"/>
        <v>0</v>
      </c>
      <c r="O101" s="772">
        <f t="shared" si="394"/>
        <v>0</v>
      </c>
      <c r="Q101" s="789"/>
      <c r="R101" s="795"/>
      <c r="S101" s="795"/>
      <c r="T101" s="795"/>
      <c r="U101" s="795"/>
      <c r="V101" s="795"/>
      <c r="W101" s="795"/>
      <c r="X101" s="795"/>
      <c r="Y101" s="690"/>
      <c r="Z101" s="690"/>
      <c r="AA101" s="690"/>
      <c r="AB101" s="690"/>
      <c r="AC101" s="690"/>
      <c r="AD101" s="690"/>
      <c r="AE101" s="690"/>
      <c r="AF101" s="691"/>
      <c r="AH101" s="774">
        <f t="shared" si="872"/>
        <v>3500</v>
      </c>
      <c r="AI101" s="775">
        <f t="shared" si="873"/>
        <v>0</v>
      </c>
      <c r="AJ101" s="774">
        <f t="shared" si="874"/>
        <v>2500</v>
      </c>
      <c r="AK101" s="775">
        <f t="shared" si="875"/>
        <v>0</v>
      </c>
      <c r="AL101" s="774">
        <f t="shared" si="876"/>
        <v>0</v>
      </c>
      <c r="AM101" s="775">
        <f t="shared" si="877"/>
        <v>0</v>
      </c>
      <c r="AN101" s="774">
        <f t="shared" si="878"/>
        <v>0</v>
      </c>
      <c r="AO101" s="775">
        <f t="shared" si="879"/>
        <v>0</v>
      </c>
      <c r="AP101" s="693">
        <f t="shared" si="99"/>
        <v>6000</v>
      </c>
      <c r="AQ101" s="775">
        <f t="shared" si="880"/>
        <v>0</v>
      </c>
      <c r="AR101" s="774">
        <f t="shared" si="881"/>
        <v>0</v>
      </c>
      <c r="AS101" s="775">
        <f t="shared" si="882"/>
        <v>0</v>
      </c>
      <c r="AT101" s="776">
        <f t="shared" si="883"/>
        <v>7200</v>
      </c>
      <c r="AU101" s="776">
        <f t="shared" si="884"/>
        <v>12000</v>
      </c>
      <c r="AV101" s="693">
        <f t="shared" si="829"/>
        <v>6000</v>
      </c>
      <c r="AW101" s="775">
        <f t="shared" si="172"/>
        <v>0</v>
      </c>
      <c r="AX101" s="775">
        <f t="shared" si="885"/>
        <v>0</v>
      </c>
      <c r="AY101" s="775">
        <f t="shared" si="886"/>
        <v>0</v>
      </c>
      <c r="AZ101" s="775">
        <f t="shared" si="886"/>
        <v>0</v>
      </c>
      <c r="BA101" s="693">
        <f t="shared" si="887"/>
        <v>0</v>
      </c>
      <c r="BB101" s="693">
        <f t="shared" si="888"/>
        <v>0</v>
      </c>
      <c r="BC101" s="774">
        <f t="shared" si="889"/>
        <v>0</v>
      </c>
      <c r="BD101" s="775">
        <f t="shared" si="890"/>
        <v>0</v>
      </c>
      <c r="BE101" s="777"/>
      <c r="BG101" s="774">
        <v>52250</v>
      </c>
      <c r="BH101" s="775">
        <f t="shared" si="891"/>
        <v>0</v>
      </c>
      <c r="BI101" s="774">
        <v>24700</v>
      </c>
      <c r="BJ101" s="775">
        <f t="shared" si="892"/>
        <v>0</v>
      </c>
      <c r="BK101" s="774">
        <v>3397.3571930659132</v>
      </c>
      <c r="BL101" s="775">
        <f t="shared" si="893"/>
        <v>0</v>
      </c>
      <c r="BM101" s="774"/>
      <c r="BN101" s="775">
        <f t="shared" si="894"/>
        <v>0</v>
      </c>
      <c r="BO101" s="693">
        <f t="shared" si="105"/>
        <v>80347.357193065909</v>
      </c>
      <c r="BP101" s="775">
        <f t="shared" si="895"/>
        <v>0</v>
      </c>
      <c r="BQ101" s="774">
        <f t="shared" si="896"/>
        <v>0</v>
      </c>
      <c r="BR101" s="775">
        <f t="shared" si="897"/>
        <v>0</v>
      </c>
      <c r="BS101" s="693">
        <f t="shared" si="107"/>
        <v>80347.357193065909</v>
      </c>
      <c r="BT101" s="775">
        <f t="shared" si="898"/>
        <v>0</v>
      </c>
      <c r="BU101" s="693">
        <f t="shared" si="899"/>
        <v>0</v>
      </c>
      <c r="BV101" s="693">
        <f t="shared" si="900"/>
        <v>0</v>
      </c>
      <c r="BW101" s="774"/>
      <c r="BX101" s="775">
        <f t="shared" si="901"/>
        <v>0</v>
      </c>
      <c r="BY101" s="777"/>
      <c r="CA101" s="744"/>
      <c r="CB101" s="745"/>
      <c r="CC101" s="718"/>
      <c r="CD101" s="745"/>
      <c r="CE101" s="718"/>
      <c r="CF101" s="745"/>
      <c r="CG101" s="718"/>
      <c r="CH101" s="745"/>
      <c r="CI101" s="746"/>
      <c r="CJ101" s="745"/>
      <c r="CK101" s="718"/>
      <c r="CL101" s="745"/>
      <c r="CM101" s="746"/>
      <c r="CN101" s="745"/>
      <c r="CO101" s="699">
        <f t="shared" si="909"/>
        <v>0</v>
      </c>
      <c r="CP101" s="699">
        <f t="shared" si="909"/>
        <v>0</v>
      </c>
      <c r="CQ101" s="699">
        <f t="shared" si="909"/>
        <v>0</v>
      </c>
      <c r="CR101" s="699">
        <f t="shared" si="909"/>
        <v>0</v>
      </c>
      <c r="CS101" s="700">
        <f t="shared" si="909"/>
        <v>0</v>
      </c>
      <c r="CT101" s="699">
        <f t="shared" si="909"/>
        <v>0</v>
      </c>
      <c r="CU101" s="699">
        <f t="shared" si="909"/>
        <v>0</v>
      </c>
      <c r="CV101" s="700"/>
      <c r="CW101" s="697"/>
      <c r="CX101" s="696"/>
      <c r="CY101" s="701"/>
      <c r="DA101" s="778">
        <f>IFERROR(VLOOKUP($C101,정민건설!$A$13:$AM$154,28,FALSE),0)</f>
        <v>3500</v>
      </c>
      <c r="DB101" s="775">
        <f t="shared" si="912"/>
        <v>0</v>
      </c>
      <c r="DC101" s="778">
        <f>IFERROR(VLOOKUP($C101,정민건설!$A$13:$AM$154,30,FALSE),0)</f>
        <v>2500</v>
      </c>
      <c r="DD101" s="775">
        <f t="shared" si="913"/>
        <v>0</v>
      </c>
      <c r="DE101" s="774">
        <f>IFERROR(VLOOKUP($C101,정민건설!$A$13:$AM$154,32,FALSE),0)</f>
        <v>0</v>
      </c>
      <c r="DF101" s="775">
        <f t="shared" si="914"/>
        <v>0</v>
      </c>
      <c r="DG101" s="774">
        <f>IFERROR(VLOOKUP($C101,정민건설!$A$13:$AM$154,34,FALSE),0)</f>
        <v>0</v>
      </c>
      <c r="DH101" s="775">
        <f t="shared" si="915"/>
        <v>0</v>
      </c>
      <c r="DI101" s="693">
        <f t="shared" si="110"/>
        <v>6000</v>
      </c>
      <c r="DJ101" s="775">
        <f t="shared" si="916"/>
        <v>0</v>
      </c>
      <c r="DK101" s="778">
        <f t="shared" si="917"/>
        <v>0</v>
      </c>
      <c r="DL101" s="779">
        <f t="shared" si="918"/>
        <v>0</v>
      </c>
      <c r="DM101" s="693">
        <f t="shared" si="112"/>
        <v>6000</v>
      </c>
      <c r="DN101" s="775">
        <f t="shared" si="919"/>
        <v>0</v>
      </c>
      <c r="DO101" s="693">
        <f t="shared" si="920"/>
        <v>0</v>
      </c>
      <c r="DP101" s="693">
        <f t="shared" si="921"/>
        <v>0</v>
      </c>
      <c r="DQ101" s="774"/>
      <c r="DR101" s="775">
        <f t="shared" si="922"/>
        <v>0</v>
      </c>
      <c r="DS101" s="777"/>
      <c r="DU101" s="774">
        <f>IFERROR(VLOOKUP($C101,[1]영만종합건설!$A$13:$AN$154,28,FALSE),0)</f>
        <v>5000</v>
      </c>
      <c r="DV101" s="780">
        <f t="shared" si="923"/>
        <v>0</v>
      </c>
      <c r="DW101" s="774">
        <f>IFERROR(VLOOKUP($C101,[1]영만종합건설!$A$13:$AN$154,30,FALSE),0)</f>
        <v>5000</v>
      </c>
      <c r="DX101" s="780">
        <f t="shared" si="924"/>
        <v>0</v>
      </c>
      <c r="DY101" s="778">
        <f>IFERROR(VLOOKUP($C101,[1]영만종합건설!$A$13:$AN$154,32,FALSE),0)</f>
        <v>0</v>
      </c>
      <c r="DZ101" s="780">
        <f t="shared" si="925"/>
        <v>0</v>
      </c>
      <c r="EA101" s="778">
        <f>IFERROR(VLOOKUP($C101,[1]영만종합건설!$A$13:$AN$154,34,FALSE),0)</f>
        <v>0</v>
      </c>
      <c r="EB101" s="780">
        <f t="shared" si="926"/>
        <v>0</v>
      </c>
      <c r="EC101" s="703">
        <f t="shared" si="113"/>
        <v>10000</v>
      </c>
      <c r="ED101" s="780">
        <f t="shared" si="927"/>
        <v>0</v>
      </c>
      <c r="EE101" s="778">
        <f t="shared" si="928"/>
        <v>0</v>
      </c>
      <c r="EF101" s="779">
        <f t="shared" si="114"/>
        <v>0</v>
      </c>
      <c r="EG101" s="703">
        <f t="shared" si="115"/>
        <v>10000</v>
      </c>
      <c r="EH101" s="780">
        <f t="shared" si="929"/>
        <v>0</v>
      </c>
      <c r="EI101" s="703">
        <f t="shared" si="930"/>
        <v>0</v>
      </c>
      <c r="EJ101" s="703">
        <f t="shared" si="931"/>
        <v>0</v>
      </c>
      <c r="EK101" s="778"/>
      <c r="EL101" s="780">
        <f t="shared" si="932"/>
        <v>0</v>
      </c>
      <c r="EM101" s="781"/>
      <c r="EO101" s="778">
        <f>IFERROR(VLOOKUP($C101,[1]부강종합건설!$A$13:$AM$154,28,FALSE),0)</f>
        <v>6000</v>
      </c>
      <c r="EP101" s="780">
        <f t="shared" si="933"/>
        <v>0</v>
      </c>
      <c r="EQ101" s="778">
        <f>IFERROR(VLOOKUP($C101,[1]부강종합건설!$A$13:$AM$154,30,FALSE),0)</f>
        <v>5000</v>
      </c>
      <c r="ER101" s="780">
        <f t="shared" si="934"/>
        <v>0</v>
      </c>
      <c r="ES101" s="778">
        <f>IFERROR(VLOOKUP($C101,[1]부강종합건설!$A$13:$AM$154,32,FALSE),0)</f>
        <v>0</v>
      </c>
      <c r="ET101" s="780">
        <f t="shared" si="935"/>
        <v>0</v>
      </c>
      <c r="EU101" s="778">
        <f>IFERROR(VLOOKUP($C101,[1]부강종합건설!$A$13:$AM$154,34,FALSE),0)</f>
        <v>1530</v>
      </c>
      <c r="EV101" s="780">
        <f t="shared" si="936"/>
        <v>0</v>
      </c>
      <c r="EW101" s="703">
        <f t="shared" si="116"/>
        <v>12530</v>
      </c>
      <c r="EX101" s="780">
        <f t="shared" si="937"/>
        <v>0</v>
      </c>
      <c r="EY101" s="778">
        <f t="shared" si="938"/>
        <v>0</v>
      </c>
      <c r="EZ101" s="779">
        <f t="shared" si="117"/>
        <v>0</v>
      </c>
      <c r="FA101" s="703">
        <f t="shared" si="118"/>
        <v>12530</v>
      </c>
      <c r="FB101" s="780">
        <f t="shared" si="939"/>
        <v>0</v>
      </c>
      <c r="FC101" s="703">
        <f t="shared" si="940"/>
        <v>0</v>
      </c>
      <c r="FD101" s="703">
        <f t="shared" si="941"/>
        <v>0</v>
      </c>
      <c r="FE101" s="778"/>
      <c r="FF101" s="780">
        <f t="shared" si="942"/>
        <v>0</v>
      </c>
      <c r="FG101" s="782"/>
      <c r="FI101" s="774">
        <f>IFERROR(VLOOKUP($C101,[1]대도엔지니어링!$A$13:$AN$154,28,FALSE),0)</f>
        <v>6000</v>
      </c>
      <c r="FJ101" s="775">
        <f t="shared" si="943"/>
        <v>0</v>
      </c>
      <c r="FK101" s="774">
        <f>IFERROR(VLOOKUP($C101,[1]대도엔지니어링!$A$13:$AN$154,30,FALSE),0)</f>
        <v>3400</v>
      </c>
      <c r="FL101" s="775">
        <f t="shared" si="944"/>
        <v>0</v>
      </c>
      <c r="FM101" s="774">
        <f>IFERROR(VLOOKUP($C101,[1]대도엔지니어링!$A$13:$AN$154,32,FALSE),0)</f>
        <v>2800</v>
      </c>
      <c r="FN101" s="775">
        <f t="shared" si="945"/>
        <v>0</v>
      </c>
      <c r="FO101" s="774">
        <f>IFERROR(VLOOKUP($C101,[1]대도엔지니어링!$A$13:$AN$154,34,FALSE),0)</f>
        <v>750</v>
      </c>
      <c r="FP101" s="775">
        <f t="shared" si="946"/>
        <v>0</v>
      </c>
      <c r="FQ101" s="693">
        <f t="shared" si="119"/>
        <v>12950</v>
      </c>
      <c r="FR101" s="775">
        <f t="shared" si="947"/>
        <v>0</v>
      </c>
      <c r="FS101" s="774">
        <f t="shared" si="120"/>
        <v>1035.6688428213888</v>
      </c>
      <c r="FT101" s="775">
        <f t="shared" si="948"/>
        <v>0</v>
      </c>
      <c r="FU101" s="693">
        <f t="shared" si="121"/>
        <v>13985.668842821389</v>
      </c>
      <c r="FV101" s="775">
        <f t="shared" si="949"/>
        <v>0</v>
      </c>
      <c r="FW101" s="693">
        <f t="shared" si="950"/>
        <v>0</v>
      </c>
      <c r="FX101" s="693">
        <f t="shared" si="951"/>
        <v>0</v>
      </c>
      <c r="FY101" s="774"/>
      <c r="FZ101" s="775">
        <f t="shared" si="952"/>
        <v>0</v>
      </c>
      <c r="GA101" s="782"/>
      <c r="GC101" s="774">
        <f>IFERROR(VLOOKUP($C101,[1]부명엔지니어링!$A$13:$AN$154,28,FALSE),0)</f>
        <v>20000</v>
      </c>
      <c r="GD101" s="775">
        <f t="shared" si="953"/>
        <v>0</v>
      </c>
      <c r="GE101" s="774">
        <f>IFERROR(VLOOKUP($C101,[1]부명엔지니어링!$A$13:$AN$154,30,FALSE),0)</f>
        <v>20000</v>
      </c>
      <c r="GF101" s="775">
        <f t="shared" si="954"/>
        <v>0</v>
      </c>
      <c r="GG101" s="774">
        <f>IFERROR(VLOOKUP($C101,[1]부명엔지니어링!$A$13:$AN$154,32,FALSE),0)</f>
        <v>0</v>
      </c>
      <c r="GH101" s="775">
        <f t="shared" si="955"/>
        <v>0</v>
      </c>
      <c r="GI101" s="774">
        <f>IFERROR(VLOOKUP($C101,[1]부명엔지니어링!$A$13:$AN$154,34,FALSE),0)</f>
        <v>0</v>
      </c>
      <c r="GJ101" s="775">
        <f t="shared" si="956"/>
        <v>0</v>
      </c>
      <c r="GK101" s="693">
        <f t="shared" si="122"/>
        <v>40000</v>
      </c>
      <c r="GL101" s="775">
        <f t="shared" si="957"/>
        <v>0</v>
      </c>
      <c r="GM101" s="774">
        <f t="shared" si="958"/>
        <v>0</v>
      </c>
      <c r="GN101" s="775">
        <f t="shared" si="123"/>
        <v>0</v>
      </c>
      <c r="GO101" s="693">
        <f t="shared" si="124"/>
        <v>40000</v>
      </c>
      <c r="GP101" s="775">
        <f t="shared" si="959"/>
        <v>0</v>
      </c>
      <c r="GQ101" s="693">
        <f t="shared" si="960"/>
        <v>0</v>
      </c>
      <c r="GR101" s="693">
        <f t="shared" si="961"/>
        <v>0</v>
      </c>
      <c r="GS101" s="774"/>
      <c r="GT101" s="775">
        <f t="shared" si="962"/>
        <v>0</v>
      </c>
      <c r="GU101" s="782"/>
      <c r="GW101" s="790">
        <f t="shared" si="963"/>
        <v>3500</v>
      </c>
      <c r="GX101" s="790">
        <f t="shared" si="964"/>
        <v>0</v>
      </c>
      <c r="GY101" s="790">
        <f t="shared" si="965"/>
        <v>2500</v>
      </c>
      <c r="GZ101" s="790">
        <f t="shared" si="966"/>
        <v>0</v>
      </c>
      <c r="HA101" s="790">
        <f t="shared" si="967"/>
        <v>0</v>
      </c>
      <c r="HB101" s="790">
        <f t="shared" si="968"/>
        <v>0</v>
      </c>
      <c r="HC101" s="790">
        <f t="shared" si="969"/>
        <v>0</v>
      </c>
      <c r="HD101" s="790">
        <f t="shared" si="970"/>
        <v>0</v>
      </c>
      <c r="HE101" s="790">
        <f t="shared" si="125"/>
        <v>6000</v>
      </c>
      <c r="HF101" s="790">
        <f t="shared" si="971"/>
        <v>0</v>
      </c>
      <c r="HG101" s="790">
        <f t="shared" si="972"/>
        <v>0</v>
      </c>
      <c r="HH101" s="790">
        <f t="shared" si="126"/>
        <v>0</v>
      </c>
      <c r="HI101" s="790">
        <f t="shared" si="127"/>
        <v>6000</v>
      </c>
      <c r="HJ101" s="790">
        <f t="shared" si="973"/>
        <v>0</v>
      </c>
      <c r="HK101" s="790">
        <f t="shared" si="974"/>
        <v>0</v>
      </c>
      <c r="HL101" s="790">
        <f t="shared" si="975"/>
        <v>0</v>
      </c>
      <c r="HM101" s="790"/>
      <c r="HN101" s="790">
        <f t="shared" si="976"/>
        <v>0</v>
      </c>
      <c r="HO101" s="791" t="s">
        <v>400</v>
      </c>
      <c r="HQ101" s="783"/>
      <c r="HR101" s="784"/>
      <c r="HS101" s="783"/>
      <c r="HT101" s="784"/>
      <c r="HU101" s="783"/>
      <c r="HV101" s="784"/>
      <c r="HW101" s="783"/>
      <c r="HX101" s="784"/>
      <c r="HY101" s="707"/>
      <c r="HZ101" s="784"/>
      <c r="IA101" s="783"/>
      <c r="IB101" s="784"/>
      <c r="IC101" s="707"/>
      <c r="ID101" s="784"/>
      <c r="IE101" s="706"/>
      <c r="IF101" s="706"/>
      <c r="IG101" s="783"/>
      <c r="IH101" s="784"/>
      <c r="II101" s="782"/>
      <c r="IK101" s="783"/>
      <c r="IL101" s="784"/>
      <c r="IM101" s="783"/>
      <c r="IN101" s="784"/>
      <c r="IO101" s="783"/>
      <c r="IP101" s="784"/>
      <c r="IQ101" s="783"/>
      <c r="IR101" s="784"/>
      <c r="IS101" s="707"/>
      <c r="IT101" s="784"/>
      <c r="IU101" s="783"/>
      <c r="IV101" s="784"/>
      <c r="IW101" s="707"/>
      <c r="IX101" s="784"/>
      <c r="IY101" s="706"/>
      <c r="IZ101" s="706"/>
      <c r="JA101" s="783"/>
      <c r="JB101" s="784"/>
      <c r="JC101" s="782"/>
      <c r="JE101" s="783"/>
      <c r="JF101" s="784"/>
      <c r="JG101" s="783"/>
      <c r="JH101" s="784"/>
      <c r="JI101" s="783"/>
      <c r="JJ101" s="784"/>
      <c r="JK101" s="783"/>
      <c r="JL101" s="784"/>
      <c r="JM101" s="707"/>
      <c r="JN101" s="784"/>
      <c r="JO101" s="783"/>
      <c r="JP101" s="784"/>
      <c r="JQ101" s="707"/>
      <c r="JR101" s="784"/>
      <c r="JS101" s="706"/>
      <c r="JT101" s="706"/>
      <c r="JU101" s="783"/>
      <c r="JV101" s="784"/>
      <c r="JW101" s="782"/>
      <c r="JY101" s="783"/>
      <c r="JZ101" s="784"/>
      <c r="KA101" s="783"/>
      <c r="KB101" s="784"/>
      <c r="KC101" s="783"/>
      <c r="KD101" s="784"/>
      <c r="KE101" s="783"/>
      <c r="KF101" s="784"/>
      <c r="KG101" s="707"/>
      <c r="KH101" s="784"/>
      <c r="KI101" s="783"/>
      <c r="KJ101" s="784"/>
      <c r="KK101" s="707"/>
      <c r="KL101" s="784"/>
      <c r="KM101" s="706"/>
      <c r="KN101" s="706"/>
      <c r="KO101" s="783"/>
      <c r="KP101" s="784"/>
      <c r="KQ101" s="782"/>
      <c r="KS101" s="783"/>
      <c r="KT101" s="784"/>
      <c r="KU101" s="783"/>
      <c r="KV101" s="784"/>
      <c r="KW101" s="783"/>
      <c r="KX101" s="784"/>
      <c r="KY101" s="783"/>
      <c r="KZ101" s="784"/>
      <c r="LA101" s="707"/>
      <c r="LB101" s="784"/>
      <c r="LC101" s="783"/>
      <c r="LD101" s="784"/>
      <c r="LE101" s="707"/>
      <c r="LF101" s="784"/>
      <c r="LG101" s="706"/>
      <c r="LH101" s="706"/>
      <c r="LI101" s="783"/>
      <c r="LJ101" s="784"/>
      <c r="LK101" s="782"/>
      <c r="LM101" s="783"/>
      <c r="LN101" s="784"/>
      <c r="LO101" s="783"/>
      <c r="LP101" s="784"/>
      <c r="LQ101" s="783"/>
      <c r="LR101" s="784"/>
      <c r="LS101" s="783"/>
      <c r="LT101" s="784"/>
      <c r="LU101" s="707"/>
      <c r="LV101" s="784"/>
      <c r="LW101" s="783"/>
      <c r="LX101" s="784"/>
      <c r="LY101" s="707"/>
      <c r="LZ101" s="784"/>
      <c r="MA101" s="706"/>
      <c r="MB101" s="706"/>
      <c r="MC101" s="783"/>
      <c r="MD101" s="784"/>
      <c r="ME101" s="782"/>
      <c r="MG101" s="783"/>
      <c r="MH101" s="784"/>
      <c r="MI101" s="783"/>
      <c r="MJ101" s="784"/>
      <c r="MK101" s="783"/>
      <c r="ML101" s="784"/>
      <c r="MM101" s="783"/>
      <c r="MN101" s="784"/>
      <c r="MO101" s="707"/>
      <c r="MP101" s="784"/>
      <c r="MQ101" s="783"/>
      <c r="MR101" s="784"/>
      <c r="MS101" s="707"/>
      <c r="MT101" s="784"/>
      <c r="MU101" s="706"/>
      <c r="MV101" s="706"/>
      <c r="MW101" s="783"/>
      <c r="MX101" s="784"/>
      <c r="MY101" s="782"/>
      <c r="NA101" s="783"/>
      <c r="NB101" s="784"/>
      <c r="NC101" s="783"/>
      <c r="ND101" s="784"/>
      <c r="NE101" s="783"/>
      <c r="NF101" s="784"/>
      <c r="NG101" s="783"/>
      <c r="NH101" s="784"/>
      <c r="NI101" s="707"/>
      <c r="NJ101" s="784"/>
      <c r="NK101" s="783"/>
      <c r="NL101" s="784"/>
      <c r="NM101" s="707"/>
      <c r="NN101" s="784"/>
      <c r="NO101" s="706"/>
      <c r="NP101" s="706"/>
      <c r="NQ101" s="783"/>
      <c r="NR101" s="784"/>
      <c r="NS101" s="782"/>
      <c r="NU101" s="783"/>
      <c r="NV101" s="784"/>
      <c r="NW101" s="783"/>
      <c r="NX101" s="784"/>
      <c r="NY101" s="783"/>
      <c r="NZ101" s="784"/>
      <c r="OA101" s="783"/>
      <c r="OB101" s="784"/>
      <c r="OC101" s="707"/>
      <c r="OD101" s="784"/>
      <c r="OE101" s="783"/>
      <c r="OF101" s="784"/>
      <c r="OG101" s="707"/>
      <c r="OH101" s="784"/>
      <c r="OI101" s="706"/>
      <c r="OJ101" s="706"/>
      <c r="OK101" s="783"/>
      <c r="OL101" s="784"/>
      <c r="OM101" s="782"/>
      <c r="OO101" s="783"/>
      <c r="OP101" s="784"/>
      <c r="OQ101" s="783"/>
      <c r="OR101" s="784"/>
      <c r="OS101" s="783"/>
      <c r="OT101" s="784"/>
      <c r="OU101" s="783"/>
      <c r="OV101" s="784"/>
      <c r="OW101" s="707"/>
      <c r="OX101" s="784"/>
      <c r="OY101" s="783"/>
      <c r="OZ101" s="784"/>
      <c r="PA101" s="707"/>
      <c r="PB101" s="784"/>
      <c r="PC101" s="706"/>
      <c r="PD101" s="706"/>
      <c r="PE101" s="783"/>
      <c r="PF101" s="784"/>
      <c r="PG101" s="782"/>
      <c r="PI101" s="783"/>
      <c r="PJ101" s="784"/>
      <c r="PK101" s="783"/>
      <c r="PL101" s="784"/>
      <c r="PM101" s="783"/>
      <c r="PN101" s="784"/>
      <c r="PO101" s="783"/>
      <c r="PP101" s="784"/>
      <c r="PQ101" s="707"/>
      <c r="PR101" s="784"/>
      <c r="PS101" s="783"/>
      <c r="PT101" s="784"/>
      <c r="PU101" s="707"/>
      <c r="PV101" s="784"/>
      <c r="PW101" s="706"/>
      <c r="PX101" s="706"/>
      <c r="PY101" s="783"/>
      <c r="PZ101" s="784"/>
      <c r="QA101" s="782"/>
      <c r="QC101" s="783"/>
      <c r="QD101" s="784"/>
      <c r="QE101" s="783"/>
      <c r="QF101" s="784"/>
      <c r="QG101" s="783"/>
      <c r="QH101" s="784"/>
      <c r="QI101" s="783"/>
      <c r="QJ101" s="784"/>
      <c r="QK101" s="707"/>
      <c r="QL101" s="784"/>
      <c r="QM101" s="783"/>
      <c r="QN101" s="784"/>
      <c r="QO101" s="707"/>
      <c r="QP101" s="784"/>
      <c r="QQ101" s="706"/>
      <c r="QR101" s="706"/>
      <c r="QS101" s="783"/>
      <c r="QT101" s="784"/>
      <c r="QU101" s="782"/>
      <c r="RA101" s="785"/>
      <c r="RB101" s="785"/>
      <c r="RC101" s="677"/>
      <c r="RD101" s="677"/>
      <c r="RE101" s="677"/>
      <c r="RF101" s="677"/>
      <c r="RG101" s="677"/>
      <c r="RH101" s="677"/>
      <c r="RI101" s="677"/>
      <c r="RJ101" s="677"/>
      <c r="RK101" s="677"/>
      <c r="RL101" s="677"/>
      <c r="RM101" s="677"/>
      <c r="RN101" s="677"/>
      <c r="RO101" s="677"/>
      <c r="RP101" s="677"/>
      <c r="RQ101" s="677"/>
      <c r="RR101" s="677"/>
      <c r="RS101" s="677"/>
      <c r="RT101" s="677"/>
      <c r="RV101" s="675"/>
      <c r="RW101" s="675"/>
      <c r="RX101" s="675"/>
      <c r="RY101" s="675"/>
      <c r="RZ101" s="675"/>
      <c r="SA101" s="675"/>
      <c r="SB101" s="675"/>
      <c r="SC101" s="675"/>
      <c r="SD101" s="675"/>
      <c r="SE101" s="675"/>
      <c r="SG101" s="675"/>
      <c r="SH101" s="675"/>
      <c r="SI101" s="675"/>
      <c r="SJ101" s="675"/>
      <c r="SK101" s="675"/>
      <c r="SL101" s="675"/>
      <c r="SM101" s="675"/>
      <c r="SN101" s="675"/>
      <c r="SO101" s="675"/>
      <c r="SP101" s="675"/>
      <c r="SQ101" s="675"/>
      <c r="SR101" s="675"/>
      <c r="SS101" s="675"/>
      <c r="ST101" s="675"/>
      <c r="SU101" s="675"/>
      <c r="SV101" s="675"/>
      <c r="SW101" s="675"/>
      <c r="SX101" s="675"/>
      <c r="SY101" s="675"/>
      <c r="SZ101" s="675"/>
      <c r="TA101" s="675"/>
      <c r="TB101" s="675"/>
      <c r="TC101" s="675"/>
      <c r="TE101" s="675"/>
      <c r="TF101" s="675"/>
      <c r="TG101" s="675"/>
      <c r="TH101" s="675"/>
      <c r="TI101" s="675"/>
      <c r="TJ101" s="675"/>
      <c r="TK101" s="675"/>
      <c r="TL101" s="675"/>
      <c r="TM101" s="675"/>
      <c r="TN101" s="676"/>
      <c r="TP101" s="675"/>
      <c r="TQ101" s="675"/>
      <c r="TR101" s="675"/>
      <c r="TS101" s="675"/>
      <c r="TT101" s="675"/>
      <c r="TU101" s="675"/>
      <c r="TV101" s="675"/>
      <c r="TW101" s="675"/>
      <c r="TX101" s="675"/>
      <c r="TY101" s="675"/>
      <c r="TZ101" s="675"/>
      <c r="UA101" s="675"/>
      <c r="UB101" s="675"/>
      <c r="UC101" s="675"/>
      <c r="UD101" s="675"/>
      <c r="UE101" s="675"/>
      <c r="UF101" s="675"/>
      <c r="UG101" s="675"/>
      <c r="UH101" s="675"/>
      <c r="UI101" s="675"/>
      <c r="UJ101" s="675"/>
      <c r="UK101" s="675"/>
      <c r="UL101" s="675"/>
      <c r="UN101" s="675"/>
      <c r="UO101" s="675"/>
      <c r="UP101" s="675"/>
      <c r="UQ101" s="675"/>
      <c r="UR101" s="675"/>
      <c r="US101" s="675"/>
      <c r="UT101" s="675"/>
      <c r="UU101" s="675"/>
      <c r="UV101" s="675"/>
      <c r="UW101" s="676"/>
    </row>
    <row r="102" spans="1:569" s="645" customFormat="1" ht="20.100000000000001" customHeight="1">
      <c r="A102" s="677"/>
      <c r="B102" s="677" t="s">
        <v>124</v>
      </c>
      <c r="C102" s="764" t="s">
        <v>587</v>
      </c>
      <c r="D102" s="764"/>
      <c r="E102" s="792" t="s">
        <v>588</v>
      </c>
      <c r="F102" s="827" t="s">
        <v>589</v>
      </c>
      <c r="G102" s="792" t="s">
        <v>590</v>
      </c>
      <c r="H102" s="794" t="s">
        <v>365</v>
      </c>
      <c r="I102" s="789">
        <f>Rev.1_Base!G145</f>
        <v>911.4</v>
      </c>
      <c r="J102" s="789">
        <f>Rev.1_Base!H145</f>
        <v>375</v>
      </c>
      <c r="K102" s="789">
        <f>Rev.1_Base!J145</f>
        <v>661.4</v>
      </c>
      <c r="L102" s="789">
        <f>Rev.1_Base!K145</f>
        <v>125</v>
      </c>
      <c r="M102" s="770"/>
      <c r="N102" s="771">
        <f t="shared" si="393"/>
        <v>911.4</v>
      </c>
      <c r="O102" s="772">
        <f t="shared" si="394"/>
        <v>0</v>
      </c>
      <c r="Q102" s="789">
        <f>Rev.1_Base!M145</f>
        <v>536.4</v>
      </c>
      <c r="R102" s="795">
        <f>Rev.1_Base!O145</f>
        <v>125</v>
      </c>
      <c r="S102" s="795">
        <f>Rev.1_Base!Q145</f>
        <v>0</v>
      </c>
      <c r="T102" s="795">
        <f>Rev.1_Base!S145</f>
        <v>250</v>
      </c>
      <c r="U102" s="795">
        <f>Rev.1_Base!U145</f>
        <v>0</v>
      </c>
      <c r="V102" s="795">
        <f>Rev.1_Base!W145</f>
        <v>0</v>
      </c>
      <c r="W102" s="795">
        <f>Rev.1_Base!Y145</f>
        <v>0</v>
      </c>
      <c r="X102" s="795">
        <f>Rev.1_Base!AA145</f>
        <v>0</v>
      </c>
      <c r="Y102" s="690"/>
      <c r="Z102" s="690"/>
      <c r="AA102" s="690"/>
      <c r="AB102" s="690"/>
      <c r="AC102" s="690"/>
      <c r="AD102" s="690"/>
      <c r="AE102" s="690"/>
      <c r="AF102" s="691"/>
      <c r="AH102" s="774">
        <f t="shared" si="872"/>
        <v>9500</v>
      </c>
      <c r="AI102" s="775">
        <f t="shared" si="873"/>
        <v>8658300</v>
      </c>
      <c r="AJ102" s="774">
        <f t="shared" si="874"/>
        <v>2500</v>
      </c>
      <c r="AK102" s="775">
        <f t="shared" si="875"/>
        <v>2278500</v>
      </c>
      <c r="AL102" s="774">
        <f t="shared" si="876"/>
        <v>0</v>
      </c>
      <c r="AM102" s="775">
        <f t="shared" si="877"/>
        <v>0</v>
      </c>
      <c r="AN102" s="774">
        <f t="shared" si="878"/>
        <v>0</v>
      </c>
      <c r="AO102" s="775">
        <f t="shared" si="879"/>
        <v>0</v>
      </c>
      <c r="AP102" s="693">
        <f t="shared" si="99"/>
        <v>12000</v>
      </c>
      <c r="AQ102" s="775">
        <f t="shared" si="880"/>
        <v>10936800</v>
      </c>
      <c r="AR102" s="774">
        <f t="shared" si="881"/>
        <v>1575.5609375000001</v>
      </c>
      <c r="AS102" s="775">
        <f t="shared" si="882"/>
        <v>1435966.2384375001</v>
      </c>
      <c r="AT102" s="776">
        <f t="shared" si="883"/>
        <v>16290.673124999999</v>
      </c>
      <c r="AU102" s="776">
        <f t="shared" si="884"/>
        <v>27151.121875000001</v>
      </c>
      <c r="AV102" s="693">
        <f t="shared" si="829"/>
        <v>13575.5609375</v>
      </c>
      <c r="AW102" s="775">
        <f t="shared" si="172"/>
        <v>2036334.140625</v>
      </c>
      <c r="AX102" s="775">
        <f t="shared" si="885"/>
        <v>17957752.008125</v>
      </c>
      <c r="AY102" s="775">
        <f t="shared" si="886"/>
        <v>24745532.476875</v>
      </c>
      <c r="AZ102" s="775">
        <f t="shared" si="886"/>
        <v>12372766.2384375</v>
      </c>
      <c r="BA102" s="693">
        <f t="shared" si="887"/>
        <v>12372766.2384375</v>
      </c>
      <c r="BB102" s="693">
        <f t="shared" si="888"/>
        <v>0</v>
      </c>
      <c r="BC102" s="774">
        <f t="shared" si="889"/>
        <v>0</v>
      </c>
      <c r="BD102" s="775">
        <f t="shared" si="890"/>
        <v>0</v>
      </c>
      <c r="BE102" s="777"/>
      <c r="BG102" s="774">
        <v>15400</v>
      </c>
      <c r="BH102" s="775">
        <f t="shared" si="891"/>
        <v>14035560</v>
      </c>
      <c r="BI102" s="774">
        <v>9100</v>
      </c>
      <c r="BJ102" s="775">
        <f t="shared" si="892"/>
        <v>8293740</v>
      </c>
      <c r="BK102" s="774">
        <v>3000</v>
      </c>
      <c r="BL102" s="775">
        <f t="shared" si="893"/>
        <v>2734200</v>
      </c>
      <c r="BM102" s="774"/>
      <c r="BN102" s="775">
        <f t="shared" si="894"/>
        <v>0</v>
      </c>
      <c r="BO102" s="693">
        <f t="shared" si="105"/>
        <v>27500</v>
      </c>
      <c r="BP102" s="775">
        <f t="shared" si="895"/>
        <v>25063500</v>
      </c>
      <c r="BQ102" s="774">
        <f t="shared" si="896"/>
        <v>3963.8172124999996</v>
      </c>
      <c r="BR102" s="775">
        <f t="shared" si="897"/>
        <v>3612623.0074724997</v>
      </c>
      <c r="BS102" s="693">
        <f t="shared" si="107"/>
        <v>31463.817212499998</v>
      </c>
      <c r="BT102" s="775">
        <f t="shared" si="898"/>
        <v>28676123.007472496</v>
      </c>
      <c r="BU102" s="693">
        <f t="shared" si="899"/>
        <v>28676123.007472496</v>
      </c>
      <c r="BV102" s="693">
        <f t="shared" si="900"/>
        <v>0</v>
      </c>
      <c r="BW102" s="774"/>
      <c r="BX102" s="775">
        <f t="shared" si="901"/>
        <v>0</v>
      </c>
      <c r="BY102" s="777"/>
      <c r="CA102" s="744">
        <f>'동해기지(건축)'!BP120</f>
        <v>4000</v>
      </c>
      <c r="CB102" s="745">
        <f t="shared" ref="CB102" si="1101">IFERROR(CA102*$I102, 0)</f>
        <v>3645600</v>
      </c>
      <c r="CC102" s="718">
        <f>'동해기지(건축)'!BQ120</f>
        <v>1000</v>
      </c>
      <c r="CD102" s="745">
        <f t="shared" ref="CD102" si="1102">IFERROR(CC102*$I102, 0)</f>
        <v>911400</v>
      </c>
      <c r="CE102" s="718"/>
      <c r="CF102" s="745">
        <f t="shared" ref="CF102" si="1103">IFERROR(CE102*$I102, 0)</f>
        <v>0</v>
      </c>
      <c r="CG102" s="718"/>
      <c r="CH102" s="745">
        <f t="shared" ref="CH102" si="1104">IFERROR(CG102*$I102, 0)</f>
        <v>0</v>
      </c>
      <c r="CI102" s="746">
        <f t="shared" ref="CI102" si="1105">SUM(CA102,CC102,CE102,CG102)</f>
        <v>5000</v>
      </c>
      <c r="CJ102" s="745">
        <f t="shared" ref="CJ102" si="1106">IFERROR(CI102*$I102, 0)</f>
        <v>4557000</v>
      </c>
      <c r="CK102" s="718"/>
      <c r="CL102" s="745">
        <f t="shared" ref="CL102" si="1107">IFERROR(CK102*$I102, 0)</f>
        <v>0</v>
      </c>
      <c r="CM102" s="746">
        <f t="shared" ref="CM102" si="1108">SUM(CK102,CI102)</f>
        <v>5000</v>
      </c>
      <c r="CN102" s="745">
        <f t="shared" ref="CN102" si="1109">IFERROR(CM102*$I102, 0)</f>
        <v>4557000</v>
      </c>
      <c r="CO102" s="699">
        <f t="shared" si="909"/>
        <v>2682000</v>
      </c>
      <c r="CP102" s="699">
        <f t="shared" si="909"/>
        <v>625000</v>
      </c>
      <c r="CQ102" s="699">
        <f t="shared" si="909"/>
        <v>0</v>
      </c>
      <c r="CR102" s="699">
        <f t="shared" si="909"/>
        <v>1250000</v>
      </c>
      <c r="CS102" s="700">
        <f t="shared" si="909"/>
        <v>0</v>
      </c>
      <c r="CT102" s="699">
        <f t="shared" si="909"/>
        <v>0</v>
      </c>
      <c r="CU102" s="699">
        <f t="shared" si="909"/>
        <v>0</v>
      </c>
      <c r="CV102" s="700">
        <f>IFERROR(CM102*$X102, 0)</f>
        <v>0</v>
      </c>
      <c r="CW102" s="697"/>
      <c r="CX102" s="696">
        <f t="shared" ref="CX102" si="1110">IFERROR(CW102*$I102, 0)</f>
        <v>0</v>
      </c>
      <c r="CY102" s="701"/>
      <c r="DA102" s="778">
        <f>IFERROR(VLOOKUP($C102,정민건설!$A$13:$AM$154,28,FALSE),0)</f>
        <v>9500</v>
      </c>
      <c r="DB102" s="775">
        <f t="shared" si="912"/>
        <v>8658300</v>
      </c>
      <c r="DC102" s="778">
        <f>IFERROR(VLOOKUP($C102,정민건설!$A$13:$AM$154,30,FALSE),0)</f>
        <v>2500</v>
      </c>
      <c r="DD102" s="775">
        <f t="shared" si="913"/>
        <v>2278500</v>
      </c>
      <c r="DE102" s="774">
        <f>IFERROR(VLOOKUP($C102,정민건설!$A$13:$AM$154,32,FALSE),0)</f>
        <v>0</v>
      </c>
      <c r="DF102" s="775">
        <f t="shared" si="914"/>
        <v>0</v>
      </c>
      <c r="DG102" s="774">
        <f>IFERROR(VLOOKUP($C102,정민건설!$A$13:$AM$154,34,FALSE),0)</f>
        <v>0</v>
      </c>
      <c r="DH102" s="775">
        <f t="shared" si="915"/>
        <v>0</v>
      </c>
      <c r="DI102" s="693">
        <f t="shared" si="110"/>
        <v>12000</v>
      </c>
      <c r="DJ102" s="775">
        <f t="shared" si="916"/>
        <v>10936800</v>
      </c>
      <c r="DK102" s="778">
        <f t="shared" si="917"/>
        <v>1575.5609375000001</v>
      </c>
      <c r="DL102" s="779">
        <f t="shared" si="918"/>
        <v>1435966.2384375001</v>
      </c>
      <c r="DM102" s="693">
        <f t="shared" si="112"/>
        <v>13575.5609375</v>
      </c>
      <c r="DN102" s="775">
        <f t="shared" si="919"/>
        <v>12372766.2384375</v>
      </c>
      <c r="DO102" s="693">
        <f t="shared" si="920"/>
        <v>12372766.2384375</v>
      </c>
      <c r="DP102" s="693">
        <f t="shared" si="921"/>
        <v>0</v>
      </c>
      <c r="DQ102" s="774"/>
      <c r="DR102" s="775">
        <f t="shared" si="922"/>
        <v>0</v>
      </c>
      <c r="DS102" s="777"/>
      <c r="DU102" s="774">
        <f>IFERROR(VLOOKUP($C102,[1]영만종합건설!$A$13:$AN$154,28,FALSE),0)</f>
        <v>5000</v>
      </c>
      <c r="DV102" s="780">
        <f t="shared" si="923"/>
        <v>4557000</v>
      </c>
      <c r="DW102" s="774">
        <f>IFERROR(VLOOKUP($C102,[1]영만종합건설!$A$13:$AN$154,30,FALSE),0)</f>
        <v>5000</v>
      </c>
      <c r="DX102" s="780">
        <f t="shared" si="924"/>
        <v>4557000</v>
      </c>
      <c r="DY102" s="778">
        <f>IFERROR(VLOOKUP($C102,[1]영만종합건설!$A$13:$AN$154,32,FALSE),0)</f>
        <v>0</v>
      </c>
      <c r="DZ102" s="780">
        <f t="shared" si="925"/>
        <v>0</v>
      </c>
      <c r="EA102" s="778">
        <f>IFERROR(VLOOKUP($C102,[1]영만종합건설!$A$13:$AN$154,34,FALSE),0)</f>
        <v>0</v>
      </c>
      <c r="EB102" s="780">
        <f t="shared" si="926"/>
        <v>0</v>
      </c>
      <c r="EC102" s="703">
        <f t="shared" si="113"/>
        <v>10000</v>
      </c>
      <c r="ED102" s="780">
        <f t="shared" si="927"/>
        <v>9114000</v>
      </c>
      <c r="EE102" s="778">
        <f t="shared" si="928"/>
        <v>1618.5418750000001</v>
      </c>
      <c r="EF102" s="779">
        <f t="shared" si="114"/>
        <v>1475139.0648750002</v>
      </c>
      <c r="EG102" s="703">
        <f t="shared" si="115"/>
        <v>11618.541875000001</v>
      </c>
      <c r="EH102" s="780">
        <f t="shared" si="929"/>
        <v>10589139.064875001</v>
      </c>
      <c r="EI102" s="703">
        <f t="shared" si="930"/>
        <v>10589139.064875001</v>
      </c>
      <c r="EJ102" s="703">
        <f t="shared" si="931"/>
        <v>0</v>
      </c>
      <c r="EK102" s="778"/>
      <c r="EL102" s="780">
        <f t="shared" si="932"/>
        <v>0</v>
      </c>
      <c r="EM102" s="781"/>
      <c r="EO102" s="778">
        <f>IFERROR(VLOOKUP($C102,[1]부강종합건설!$A$13:$AM$154,28,FALSE),0)</f>
        <v>9000</v>
      </c>
      <c r="EP102" s="780">
        <f t="shared" si="933"/>
        <v>8202600</v>
      </c>
      <c r="EQ102" s="778">
        <f>IFERROR(VLOOKUP($C102,[1]부강종합건설!$A$13:$AM$154,30,FALSE),0)</f>
        <v>5000</v>
      </c>
      <c r="ER102" s="780">
        <f t="shared" si="934"/>
        <v>4557000</v>
      </c>
      <c r="ES102" s="778">
        <f>IFERROR(VLOOKUP($C102,[1]부강종합건설!$A$13:$AM$154,32,FALSE),0)</f>
        <v>0</v>
      </c>
      <c r="ET102" s="780">
        <f t="shared" si="935"/>
        <v>0</v>
      </c>
      <c r="EU102" s="778">
        <f>IFERROR(VLOOKUP($C102,[1]부강종합건설!$A$13:$AM$154,34,FALSE),0)</f>
        <v>1950</v>
      </c>
      <c r="EV102" s="780">
        <f t="shared" si="936"/>
        <v>1777230</v>
      </c>
      <c r="EW102" s="703">
        <f t="shared" si="116"/>
        <v>15950</v>
      </c>
      <c r="EX102" s="780">
        <f t="shared" si="937"/>
        <v>14536830</v>
      </c>
      <c r="EY102" s="778">
        <f t="shared" si="938"/>
        <v>2225.2333750000003</v>
      </c>
      <c r="EZ102" s="779">
        <f t="shared" si="117"/>
        <v>2028077.6979750001</v>
      </c>
      <c r="FA102" s="703">
        <f t="shared" si="118"/>
        <v>18175.233375</v>
      </c>
      <c r="FB102" s="780">
        <f t="shared" si="939"/>
        <v>16564907.697974999</v>
      </c>
      <c r="FC102" s="703">
        <f t="shared" si="940"/>
        <v>16564907.697974999</v>
      </c>
      <c r="FD102" s="703">
        <f t="shared" si="941"/>
        <v>0</v>
      </c>
      <c r="FE102" s="778"/>
      <c r="FF102" s="780">
        <f t="shared" si="942"/>
        <v>0</v>
      </c>
      <c r="FG102" s="782"/>
      <c r="FI102" s="774">
        <f>IFERROR(VLOOKUP($C102,[1]대도엔지니어링!$A$13:$AN$154,28,FALSE),0)</f>
        <v>6000</v>
      </c>
      <c r="FJ102" s="775">
        <f t="shared" si="943"/>
        <v>5468400</v>
      </c>
      <c r="FK102" s="774">
        <f>IFERROR(VLOOKUP($C102,[1]대도엔지니어링!$A$13:$AN$154,30,FALSE),0)</f>
        <v>3400</v>
      </c>
      <c r="FL102" s="775">
        <f t="shared" si="944"/>
        <v>3098760</v>
      </c>
      <c r="FM102" s="774">
        <f>IFERROR(VLOOKUP($C102,[1]대도엔지니어링!$A$13:$AN$154,32,FALSE),0)</f>
        <v>2800</v>
      </c>
      <c r="FN102" s="775">
        <f t="shared" si="945"/>
        <v>2551920</v>
      </c>
      <c r="FO102" s="774">
        <f>IFERROR(VLOOKUP($C102,[1]대도엔지니어링!$A$13:$AN$154,34,FALSE),0)</f>
        <v>750</v>
      </c>
      <c r="FP102" s="775">
        <f t="shared" si="946"/>
        <v>683550</v>
      </c>
      <c r="FQ102" s="693">
        <f t="shared" si="119"/>
        <v>12950</v>
      </c>
      <c r="FR102" s="775">
        <f t="shared" si="947"/>
        <v>11802630</v>
      </c>
      <c r="FS102" s="774">
        <f t="shared" si="120"/>
        <v>1035.6688428213888</v>
      </c>
      <c r="FT102" s="775">
        <f t="shared" si="948"/>
        <v>943908.58334741369</v>
      </c>
      <c r="FU102" s="693">
        <f t="shared" si="121"/>
        <v>13985.668842821389</v>
      </c>
      <c r="FV102" s="775">
        <f t="shared" si="949"/>
        <v>12746538.583347414</v>
      </c>
      <c r="FW102" s="693">
        <f t="shared" si="950"/>
        <v>12746538.583347414</v>
      </c>
      <c r="FX102" s="693">
        <f t="shared" si="951"/>
        <v>0</v>
      </c>
      <c r="FY102" s="774"/>
      <c r="FZ102" s="775">
        <f t="shared" si="952"/>
        <v>0</v>
      </c>
      <c r="GA102" s="782"/>
      <c r="GC102" s="774">
        <f>IFERROR(VLOOKUP($C102,[1]부명엔지니어링!$A$13:$AN$154,28,FALSE),0)</f>
        <v>30000</v>
      </c>
      <c r="GD102" s="775">
        <f t="shared" si="953"/>
        <v>27342000</v>
      </c>
      <c r="GE102" s="774">
        <f>IFERROR(VLOOKUP($C102,[1]부명엔지니어링!$A$13:$AN$154,30,FALSE),0)</f>
        <v>30000</v>
      </c>
      <c r="GF102" s="775">
        <f t="shared" si="954"/>
        <v>27342000</v>
      </c>
      <c r="GG102" s="774">
        <f>IFERROR(VLOOKUP($C102,[1]부명엔지니어링!$A$13:$AN$154,32,FALSE),0)</f>
        <v>0</v>
      </c>
      <c r="GH102" s="775">
        <f t="shared" si="955"/>
        <v>0</v>
      </c>
      <c r="GI102" s="774">
        <f>IFERROR(VLOOKUP($C102,[1]부명엔지니어링!$A$13:$AN$154,34,FALSE),0)</f>
        <v>0</v>
      </c>
      <c r="GJ102" s="775">
        <f t="shared" si="956"/>
        <v>0</v>
      </c>
      <c r="GK102" s="693">
        <f t="shared" si="122"/>
        <v>60000</v>
      </c>
      <c r="GL102" s="775">
        <f t="shared" si="957"/>
        <v>54684000</v>
      </c>
      <c r="GM102" s="774">
        <f t="shared" si="958"/>
        <v>9711.2512499999993</v>
      </c>
      <c r="GN102" s="775">
        <f t="shared" si="123"/>
        <v>8850834.3892499991</v>
      </c>
      <c r="GO102" s="693">
        <f t="shared" si="124"/>
        <v>69711.251250000001</v>
      </c>
      <c r="GP102" s="775">
        <f t="shared" si="959"/>
        <v>63534834.389250003</v>
      </c>
      <c r="GQ102" s="693">
        <f t="shared" si="960"/>
        <v>63534834.389250003</v>
      </c>
      <c r="GR102" s="693">
        <f t="shared" si="961"/>
        <v>0</v>
      </c>
      <c r="GS102" s="774"/>
      <c r="GT102" s="775">
        <f t="shared" si="962"/>
        <v>0</v>
      </c>
      <c r="GU102" s="782"/>
      <c r="GW102" s="790">
        <f t="shared" si="963"/>
        <v>9500</v>
      </c>
      <c r="GX102" s="790">
        <f t="shared" si="964"/>
        <v>8658300</v>
      </c>
      <c r="GY102" s="790">
        <f t="shared" si="965"/>
        <v>2500</v>
      </c>
      <c r="GZ102" s="790">
        <f t="shared" si="966"/>
        <v>2278500</v>
      </c>
      <c r="HA102" s="790">
        <f t="shared" si="967"/>
        <v>0</v>
      </c>
      <c r="HB102" s="790">
        <f t="shared" si="968"/>
        <v>0</v>
      </c>
      <c r="HC102" s="790">
        <f t="shared" si="969"/>
        <v>0</v>
      </c>
      <c r="HD102" s="790">
        <f t="shared" si="970"/>
        <v>0</v>
      </c>
      <c r="HE102" s="790">
        <f t="shared" si="125"/>
        <v>12000</v>
      </c>
      <c r="HF102" s="790">
        <f t="shared" si="971"/>
        <v>10936800</v>
      </c>
      <c r="HG102" s="790">
        <f t="shared" si="972"/>
        <v>1575.5609375000001</v>
      </c>
      <c r="HH102" s="790">
        <f t="shared" si="126"/>
        <v>1435966.2384375001</v>
      </c>
      <c r="HI102" s="790">
        <f t="shared" si="127"/>
        <v>13575.5609375</v>
      </c>
      <c r="HJ102" s="790">
        <f t="shared" si="973"/>
        <v>12372766.2384375</v>
      </c>
      <c r="HK102" s="790">
        <f t="shared" si="974"/>
        <v>12372766.2384375</v>
      </c>
      <c r="HL102" s="790">
        <f t="shared" si="975"/>
        <v>0</v>
      </c>
      <c r="HM102" s="790"/>
      <c r="HN102" s="790">
        <f t="shared" si="976"/>
        <v>0</v>
      </c>
      <c r="HO102" s="791" t="s">
        <v>400</v>
      </c>
      <c r="HQ102" s="783"/>
      <c r="HR102" s="784"/>
      <c r="HS102" s="783"/>
      <c r="HT102" s="784"/>
      <c r="HU102" s="783"/>
      <c r="HV102" s="784"/>
      <c r="HW102" s="783"/>
      <c r="HX102" s="784"/>
      <c r="HY102" s="707"/>
      <c r="HZ102" s="784"/>
      <c r="IA102" s="783"/>
      <c r="IB102" s="784"/>
      <c r="IC102" s="707"/>
      <c r="ID102" s="784"/>
      <c r="IE102" s="706"/>
      <c r="IF102" s="706"/>
      <c r="IG102" s="783"/>
      <c r="IH102" s="784"/>
      <c r="II102" s="782"/>
      <c r="IK102" s="783"/>
      <c r="IL102" s="784"/>
      <c r="IM102" s="783"/>
      <c r="IN102" s="784"/>
      <c r="IO102" s="783"/>
      <c r="IP102" s="784"/>
      <c r="IQ102" s="783"/>
      <c r="IR102" s="784"/>
      <c r="IS102" s="707"/>
      <c r="IT102" s="784"/>
      <c r="IU102" s="783"/>
      <c r="IV102" s="784"/>
      <c r="IW102" s="707"/>
      <c r="IX102" s="784"/>
      <c r="IY102" s="706"/>
      <c r="IZ102" s="706"/>
      <c r="JA102" s="783"/>
      <c r="JB102" s="784"/>
      <c r="JC102" s="782"/>
      <c r="JE102" s="783"/>
      <c r="JF102" s="784"/>
      <c r="JG102" s="783"/>
      <c r="JH102" s="784"/>
      <c r="JI102" s="783"/>
      <c r="JJ102" s="784"/>
      <c r="JK102" s="783"/>
      <c r="JL102" s="784"/>
      <c r="JM102" s="707"/>
      <c r="JN102" s="784"/>
      <c r="JO102" s="783"/>
      <c r="JP102" s="784"/>
      <c r="JQ102" s="707"/>
      <c r="JR102" s="784"/>
      <c r="JS102" s="706"/>
      <c r="JT102" s="706"/>
      <c r="JU102" s="783"/>
      <c r="JV102" s="784"/>
      <c r="JW102" s="782"/>
      <c r="JY102" s="783"/>
      <c r="JZ102" s="784"/>
      <c r="KA102" s="783"/>
      <c r="KB102" s="784"/>
      <c r="KC102" s="783"/>
      <c r="KD102" s="784"/>
      <c r="KE102" s="783"/>
      <c r="KF102" s="784"/>
      <c r="KG102" s="707"/>
      <c r="KH102" s="784"/>
      <c r="KI102" s="783"/>
      <c r="KJ102" s="784"/>
      <c r="KK102" s="707"/>
      <c r="KL102" s="784"/>
      <c r="KM102" s="706"/>
      <c r="KN102" s="706"/>
      <c r="KO102" s="783"/>
      <c r="KP102" s="784"/>
      <c r="KQ102" s="782"/>
      <c r="KS102" s="783"/>
      <c r="KT102" s="784"/>
      <c r="KU102" s="783"/>
      <c r="KV102" s="784"/>
      <c r="KW102" s="783"/>
      <c r="KX102" s="784"/>
      <c r="KY102" s="783"/>
      <c r="KZ102" s="784"/>
      <c r="LA102" s="707"/>
      <c r="LB102" s="784"/>
      <c r="LC102" s="783"/>
      <c r="LD102" s="784"/>
      <c r="LE102" s="707"/>
      <c r="LF102" s="784"/>
      <c r="LG102" s="706"/>
      <c r="LH102" s="706"/>
      <c r="LI102" s="783"/>
      <c r="LJ102" s="784"/>
      <c r="LK102" s="782"/>
      <c r="LM102" s="783"/>
      <c r="LN102" s="784"/>
      <c r="LO102" s="783"/>
      <c r="LP102" s="784"/>
      <c r="LQ102" s="783"/>
      <c r="LR102" s="784"/>
      <c r="LS102" s="783"/>
      <c r="LT102" s="784"/>
      <c r="LU102" s="707"/>
      <c r="LV102" s="784"/>
      <c r="LW102" s="783"/>
      <c r="LX102" s="784"/>
      <c r="LY102" s="707"/>
      <c r="LZ102" s="784"/>
      <c r="MA102" s="706"/>
      <c r="MB102" s="706"/>
      <c r="MC102" s="783"/>
      <c r="MD102" s="784"/>
      <c r="ME102" s="782"/>
      <c r="MG102" s="783"/>
      <c r="MH102" s="784"/>
      <c r="MI102" s="783"/>
      <c r="MJ102" s="784"/>
      <c r="MK102" s="783"/>
      <c r="ML102" s="784"/>
      <c r="MM102" s="783"/>
      <c r="MN102" s="784"/>
      <c r="MO102" s="707"/>
      <c r="MP102" s="784"/>
      <c r="MQ102" s="783"/>
      <c r="MR102" s="784"/>
      <c r="MS102" s="707"/>
      <c r="MT102" s="784"/>
      <c r="MU102" s="706"/>
      <c r="MV102" s="706"/>
      <c r="MW102" s="783"/>
      <c r="MX102" s="784"/>
      <c r="MY102" s="782"/>
      <c r="NA102" s="783"/>
      <c r="NB102" s="784"/>
      <c r="NC102" s="783"/>
      <c r="ND102" s="784"/>
      <c r="NE102" s="783"/>
      <c r="NF102" s="784"/>
      <c r="NG102" s="783"/>
      <c r="NH102" s="784"/>
      <c r="NI102" s="707"/>
      <c r="NJ102" s="784"/>
      <c r="NK102" s="783"/>
      <c r="NL102" s="784"/>
      <c r="NM102" s="707"/>
      <c r="NN102" s="784"/>
      <c r="NO102" s="706"/>
      <c r="NP102" s="706"/>
      <c r="NQ102" s="783"/>
      <c r="NR102" s="784"/>
      <c r="NS102" s="782"/>
      <c r="NU102" s="783"/>
      <c r="NV102" s="784"/>
      <c r="NW102" s="783"/>
      <c r="NX102" s="784"/>
      <c r="NY102" s="783"/>
      <c r="NZ102" s="784"/>
      <c r="OA102" s="783"/>
      <c r="OB102" s="784"/>
      <c r="OC102" s="707"/>
      <c r="OD102" s="784"/>
      <c r="OE102" s="783"/>
      <c r="OF102" s="784"/>
      <c r="OG102" s="707"/>
      <c r="OH102" s="784"/>
      <c r="OI102" s="706"/>
      <c r="OJ102" s="706"/>
      <c r="OK102" s="783"/>
      <c r="OL102" s="784"/>
      <c r="OM102" s="782"/>
      <c r="OO102" s="783"/>
      <c r="OP102" s="784"/>
      <c r="OQ102" s="783"/>
      <c r="OR102" s="784"/>
      <c r="OS102" s="783"/>
      <c r="OT102" s="784"/>
      <c r="OU102" s="783"/>
      <c r="OV102" s="784"/>
      <c r="OW102" s="707"/>
      <c r="OX102" s="784"/>
      <c r="OY102" s="783"/>
      <c r="OZ102" s="784"/>
      <c r="PA102" s="707"/>
      <c r="PB102" s="784"/>
      <c r="PC102" s="706"/>
      <c r="PD102" s="706"/>
      <c r="PE102" s="783"/>
      <c r="PF102" s="784"/>
      <c r="PG102" s="782"/>
      <c r="PI102" s="783"/>
      <c r="PJ102" s="784"/>
      <c r="PK102" s="783"/>
      <c r="PL102" s="784"/>
      <c r="PM102" s="783"/>
      <c r="PN102" s="784"/>
      <c r="PO102" s="783"/>
      <c r="PP102" s="784"/>
      <c r="PQ102" s="707"/>
      <c r="PR102" s="784"/>
      <c r="PS102" s="783"/>
      <c r="PT102" s="784"/>
      <c r="PU102" s="707"/>
      <c r="PV102" s="784"/>
      <c r="PW102" s="706"/>
      <c r="PX102" s="706"/>
      <c r="PY102" s="783"/>
      <c r="PZ102" s="784"/>
      <c r="QA102" s="782"/>
      <c r="QC102" s="783"/>
      <c r="QD102" s="784"/>
      <c r="QE102" s="783"/>
      <c r="QF102" s="784"/>
      <c r="QG102" s="783"/>
      <c r="QH102" s="784"/>
      <c r="QI102" s="783"/>
      <c r="QJ102" s="784"/>
      <c r="QK102" s="707"/>
      <c r="QL102" s="784"/>
      <c r="QM102" s="783"/>
      <c r="QN102" s="784"/>
      <c r="QO102" s="707"/>
      <c r="QP102" s="784"/>
      <c r="QQ102" s="706"/>
      <c r="QR102" s="706"/>
      <c r="QS102" s="783"/>
      <c r="QT102" s="784"/>
      <c r="QU102" s="782"/>
      <c r="RA102" s="785"/>
      <c r="RB102" s="785"/>
      <c r="RC102" s="677"/>
      <c r="RD102" s="677"/>
      <c r="RE102" s="677"/>
      <c r="RF102" s="677"/>
      <c r="RG102" s="677"/>
      <c r="RH102" s="677"/>
      <c r="RI102" s="677"/>
      <c r="RJ102" s="677"/>
      <c r="RK102" s="677"/>
      <c r="RL102" s="677"/>
      <c r="RM102" s="677"/>
      <c r="RN102" s="677"/>
      <c r="RO102" s="677"/>
      <c r="RP102" s="677"/>
      <c r="RQ102" s="677"/>
      <c r="RR102" s="677"/>
      <c r="RS102" s="677"/>
      <c r="RT102" s="677"/>
      <c r="RV102" s="675"/>
      <c r="RW102" s="675"/>
      <c r="RX102" s="675"/>
      <c r="RY102" s="675"/>
      <c r="RZ102" s="675"/>
      <c r="SA102" s="675"/>
      <c r="SB102" s="675"/>
      <c r="SC102" s="675"/>
      <c r="SD102" s="675"/>
      <c r="SE102" s="675"/>
      <c r="SG102" s="675"/>
      <c r="SH102" s="675"/>
      <c r="SI102" s="675"/>
      <c r="SJ102" s="675"/>
      <c r="SK102" s="675"/>
      <c r="SL102" s="675"/>
      <c r="SM102" s="675"/>
      <c r="SN102" s="675"/>
      <c r="SO102" s="675"/>
      <c r="SP102" s="675"/>
      <c r="SQ102" s="675"/>
      <c r="SR102" s="675"/>
      <c r="SS102" s="675"/>
      <c r="ST102" s="675"/>
      <c r="SU102" s="675"/>
      <c r="SV102" s="675"/>
      <c r="SW102" s="675"/>
      <c r="SX102" s="675"/>
      <c r="SY102" s="675"/>
      <c r="SZ102" s="675"/>
      <c r="TA102" s="675"/>
      <c r="TB102" s="675"/>
      <c r="TC102" s="675"/>
      <c r="TE102" s="675"/>
      <c r="TF102" s="675"/>
      <c r="TG102" s="675"/>
      <c r="TH102" s="675"/>
      <c r="TI102" s="675"/>
      <c r="TJ102" s="675"/>
      <c r="TK102" s="675"/>
      <c r="TL102" s="675"/>
      <c r="TM102" s="675"/>
      <c r="TN102" s="676"/>
      <c r="TP102" s="675"/>
      <c r="TQ102" s="675"/>
      <c r="TR102" s="675"/>
      <c r="TS102" s="675"/>
      <c r="TT102" s="675"/>
      <c r="TU102" s="675"/>
      <c r="TV102" s="675"/>
      <c r="TW102" s="675"/>
      <c r="TX102" s="675"/>
      <c r="TY102" s="675"/>
      <c r="TZ102" s="675"/>
      <c r="UA102" s="675"/>
      <c r="UB102" s="675"/>
      <c r="UC102" s="675"/>
      <c r="UD102" s="675"/>
      <c r="UE102" s="675"/>
      <c r="UF102" s="675"/>
      <c r="UG102" s="675"/>
      <c r="UH102" s="675"/>
      <c r="UI102" s="675"/>
      <c r="UJ102" s="675"/>
      <c r="UK102" s="675"/>
      <c r="UL102" s="675"/>
      <c r="UN102" s="675"/>
      <c r="UO102" s="675"/>
      <c r="UP102" s="675"/>
      <c r="UQ102" s="675"/>
      <c r="UR102" s="675"/>
      <c r="US102" s="675"/>
      <c r="UT102" s="675"/>
      <c r="UU102" s="675"/>
      <c r="UV102" s="675"/>
      <c r="UW102" s="676"/>
    </row>
    <row r="103" spans="1:569" s="645" customFormat="1" ht="20.100000000000001" customHeight="1">
      <c r="A103" s="677"/>
      <c r="B103" s="677"/>
      <c r="C103" s="764"/>
      <c r="D103" s="764"/>
      <c r="E103" s="792"/>
      <c r="F103" s="787"/>
      <c r="G103" s="792"/>
      <c r="H103" s="794"/>
      <c r="I103" s="768"/>
      <c r="J103" s="768"/>
      <c r="K103" s="789"/>
      <c r="L103" s="789"/>
      <c r="M103" s="770"/>
      <c r="N103" s="771">
        <f t="shared" si="393"/>
        <v>0</v>
      </c>
      <c r="O103" s="772">
        <f t="shared" si="394"/>
        <v>0</v>
      </c>
      <c r="Q103" s="773"/>
      <c r="R103" s="690"/>
      <c r="S103" s="690"/>
      <c r="T103" s="690"/>
      <c r="U103" s="690"/>
      <c r="V103" s="690"/>
      <c r="W103" s="690"/>
      <c r="X103" s="690"/>
      <c r="Y103" s="690"/>
      <c r="Z103" s="690"/>
      <c r="AA103" s="690"/>
      <c r="AB103" s="690"/>
      <c r="AC103" s="690"/>
      <c r="AD103" s="690"/>
      <c r="AE103" s="690"/>
      <c r="AF103" s="691"/>
      <c r="AH103" s="774"/>
      <c r="AI103" s="775">
        <f t="shared" si="873"/>
        <v>0</v>
      </c>
      <c r="AJ103" s="774"/>
      <c r="AK103" s="775">
        <f t="shared" si="875"/>
        <v>0</v>
      </c>
      <c r="AL103" s="774"/>
      <c r="AM103" s="775">
        <f t="shared" si="877"/>
        <v>0</v>
      </c>
      <c r="AN103" s="774"/>
      <c r="AO103" s="775">
        <f t="shared" si="879"/>
        <v>0</v>
      </c>
      <c r="AP103" s="693">
        <f t="shared" ref="AP103:AP169" si="1111">SUM(AH103,AJ103,AL103,AN103)</f>
        <v>0</v>
      </c>
      <c r="AQ103" s="775">
        <f t="shared" si="880"/>
        <v>0</v>
      </c>
      <c r="AR103" s="774"/>
      <c r="AS103" s="775">
        <f t="shared" si="882"/>
        <v>0</v>
      </c>
      <c r="AT103" s="776">
        <f t="shared" si="883"/>
        <v>0</v>
      </c>
      <c r="AU103" s="776">
        <f t="shared" si="884"/>
        <v>0</v>
      </c>
      <c r="AV103" s="693">
        <f t="shared" si="829"/>
        <v>0</v>
      </c>
      <c r="AW103" s="775">
        <f t="shared" si="172"/>
        <v>0</v>
      </c>
      <c r="AX103" s="775">
        <f t="shared" si="885"/>
        <v>0</v>
      </c>
      <c r="AY103" s="775">
        <f t="shared" si="886"/>
        <v>0</v>
      </c>
      <c r="AZ103" s="775">
        <f t="shared" si="886"/>
        <v>0</v>
      </c>
      <c r="BA103" s="693">
        <f t="shared" si="887"/>
        <v>0</v>
      </c>
      <c r="BB103" s="693">
        <f t="shared" si="888"/>
        <v>0</v>
      </c>
      <c r="BC103" s="774"/>
      <c r="BD103" s="775">
        <f t="shared" si="890"/>
        <v>0</v>
      </c>
      <c r="BE103" s="777"/>
      <c r="BG103" s="774"/>
      <c r="BH103" s="775">
        <f t="shared" si="891"/>
        <v>0</v>
      </c>
      <c r="BI103" s="774"/>
      <c r="BJ103" s="775">
        <f t="shared" si="892"/>
        <v>0</v>
      </c>
      <c r="BK103" s="774"/>
      <c r="BL103" s="775">
        <f t="shared" si="893"/>
        <v>0</v>
      </c>
      <c r="BM103" s="774"/>
      <c r="BN103" s="775">
        <f t="shared" si="894"/>
        <v>0</v>
      </c>
      <c r="BO103" s="693">
        <f t="shared" si="105"/>
        <v>0</v>
      </c>
      <c r="BP103" s="775">
        <f t="shared" si="895"/>
        <v>0</v>
      </c>
      <c r="BQ103" s="774">
        <f t="shared" si="896"/>
        <v>0</v>
      </c>
      <c r="BR103" s="775">
        <f t="shared" si="897"/>
        <v>0</v>
      </c>
      <c r="BS103" s="693">
        <f t="shared" si="107"/>
        <v>0</v>
      </c>
      <c r="BT103" s="775">
        <f t="shared" si="898"/>
        <v>0</v>
      </c>
      <c r="BU103" s="693">
        <f t="shared" si="899"/>
        <v>0</v>
      </c>
      <c r="BV103" s="693">
        <f t="shared" si="900"/>
        <v>0</v>
      </c>
      <c r="BW103" s="774"/>
      <c r="BX103" s="775">
        <f t="shared" si="901"/>
        <v>0</v>
      </c>
      <c r="BY103" s="777"/>
      <c r="CA103" s="744"/>
      <c r="CB103" s="745">
        <f>IFERROR(CA103*$I103, 0)</f>
        <v>0</v>
      </c>
      <c r="CC103" s="718"/>
      <c r="CD103" s="745">
        <f>IFERROR(CC103*$I103, 0)</f>
        <v>0</v>
      </c>
      <c r="CE103" s="718"/>
      <c r="CF103" s="745">
        <f>IFERROR(CE103*$I103, 0)</f>
        <v>0</v>
      </c>
      <c r="CG103" s="718"/>
      <c r="CH103" s="745">
        <f>IFERROR(CG103*$I103, 0)</f>
        <v>0</v>
      </c>
      <c r="CI103" s="746">
        <f t="shared" si="108"/>
        <v>0</v>
      </c>
      <c r="CJ103" s="745">
        <f>IFERROR(CI103*$I103, 0)</f>
        <v>0</v>
      </c>
      <c r="CK103" s="718"/>
      <c r="CL103" s="745">
        <f>IFERROR(CK103*$I103, 0)</f>
        <v>0</v>
      </c>
      <c r="CM103" s="746">
        <f t="shared" si="109"/>
        <v>0</v>
      </c>
      <c r="CN103" s="745">
        <f>IFERROR(CM103*$I103, 0)</f>
        <v>0</v>
      </c>
      <c r="CO103" s="699">
        <f t="shared" si="909"/>
        <v>0</v>
      </c>
      <c r="CP103" s="699">
        <f t="shared" si="909"/>
        <v>0</v>
      </c>
      <c r="CQ103" s="699">
        <f t="shared" si="909"/>
        <v>0</v>
      </c>
      <c r="CR103" s="699">
        <f t="shared" si="909"/>
        <v>0</v>
      </c>
      <c r="CS103" s="700">
        <f t="shared" si="909"/>
        <v>0</v>
      </c>
      <c r="CT103" s="699">
        <f t="shared" si="909"/>
        <v>0</v>
      </c>
      <c r="CU103" s="699">
        <f t="shared" si="909"/>
        <v>0</v>
      </c>
      <c r="CV103" s="700">
        <f>IFERROR(CM103*$X103, 0)</f>
        <v>0</v>
      </c>
      <c r="CW103" s="697"/>
      <c r="CX103" s="696">
        <f>IFERROR(CW103*$I103, 0)</f>
        <v>0</v>
      </c>
      <c r="CY103" s="701"/>
      <c r="DA103" s="774"/>
      <c r="DB103" s="775">
        <f t="shared" si="912"/>
        <v>0</v>
      </c>
      <c r="DC103" s="774"/>
      <c r="DD103" s="775">
        <f t="shared" si="913"/>
        <v>0</v>
      </c>
      <c r="DE103" s="774"/>
      <c r="DF103" s="775">
        <f t="shared" si="914"/>
        <v>0</v>
      </c>
      <c r="DG103" s="774"/>
      <c r="DH103" s="775">
        <f t="shared" si="915"/>
        <v>0</v>
      </c>
      <c r="DI103" s="693">
        <f t="shared" ref="DI103:DI170" si="1112">SUM(DA103,DC103,DE103,DG103)</f>
        <v>0</v>
      </c>
      <c r="DJ103" s="775">
        <f t="shared" si="916"/>
        <v>0</v>
      </c>
      <c r="DK103" s="774"/>
      <c r="DL103" s="775">
        <f t="shared" si="918"/>
        <v>0</v>
      </c>
      <c r="DM103" s="693">
        <f t="shared" ref="DM103:DM170" si="1113">SUM(DK103,DI103)</f>
        <v>0</v>
      </c>
      <c r="DN103" s="775">
        <f t="shared" si="919"/>
        <v>0</v>
      </c>
      <c r="DO103" s="693">
        <f t="shared" si="920"/>
        <v>0</v>
      </c>
      <c r="DP103" s="693">
        <f t="shared" si="921"/>
        <v>0</v>
      </c>
      <c r="DQ103" s="774"/>
      <c r="DR103" s="775">
        <f t="shared" si="922"/>
        <v>0</v>
      </c>
      <c r="DS103" s="777"/>
      <c r="DU103" s="778"/>
      <c r="DV103" s="780">
        <f t="shared" si="923"/>
        <v>0</v>
      </c>
      <c r="DW103" s="778"/>
      <c r="DX103" s="780">
        <f t="shared" si="924"/>
        <v>0</v>
      </c>
      <c r="DY103" s="778"/>
      <c r="DZ103" s="780">
        <f t="shared" si="925"/>
        <v>0</v>
      </c>
      <c r="EA103" s="778"/>
      <c r="EB103" s="780">
        <f t="shared" si="926"/>
        <v>0</v>
      </c>
      <c r="EC103" s="703">
        <f t="shared" ref="EC103:EC170" si="1114">SUM(DU103,DW103,DY103,EA103)</f>
        <v>0</v>
      </c>
      <c r="ED103" s="780">
        <f t="shared" si="927"/>
        <v>0</v>
      </c>
      <c r="EE103" s="778">
        <f t="shared" si="928"/>
        <v>0</v>
      </c>
      <c r="EF103" s="780">
        <f t="shared" si="114"/>
        <v>0</v>
      </c>
      <c r="EG103" s="703">
        <f t="shared" ref="EG103:EG170" si="1115">SUM(EE103,EC103)</f>
        <v>0</v>
      </c>
      <c r="EH103" s="780">
        <f t="shared" si="929"/>
        <v>0</v>
      </c>
      <c r="EI103" s="703">
        <f t="shared" si="930"/>
        <v>0</v>
      </c>
      <c r="EJ103" s="703">
        <f t="shared" si="931"/>
        <v>0</v>
      </c>
      <c r="EK103" s="778"/>
      <c r="EL103" s="780">
        <f t="shared" si="932"/>
        <v>0</v>
      </c>
      <c r="EM103" s="781"/>
      <c r="EO103" s="778"/>
      <c r="EP103" s="780">
        <f t="shared" si="933"/>
        <v>0</v>
      </c>
      <c r="EQ103" s="778"/>
      <c r="ER103" s="780">
        <f t="shared" si="934"/>
        <v>0</v>
      </c>
      <c r="ES103" s="778"/>
      <c r="ET103" s="780">
        <f t="shared" si="935"/>
        <v>0</v>
      </c>
      <c r="EU103" s="778"/>
      <c r="EV103" s="780">
        <f t="shared" si="936"/>
        <v>0</v>
      </c>
      <c r="EW103" s="703">
        <f t="shared" ref="EW103:EW167" si="1116">SUM(EO103,EQ103,ES103,EU103)</f>
        <v>0</v>
      </c>
      <c r="EX103" s="780">
        <f t="shared" si="937"/>
        <v>0</v>
      </c>
      <c r="EY103" s="778">
        <f t="shared" si="938"/>
        <v>0</v>
      </c>
      <c r="EZ103" s="780">
        <f t="shared" si="117"/>
        <v>0</v>
      </c>
      <c r="FA103" s="703">
        <f t="shared" ref="FA103:FA167" si="1117">SUM(EY103,EW103)</f>
        <v>0</v>
      </c>
      <c r="FB103" s="780">
        <f t="shared" si="939"/>
        <v>0</v>
      </c>
      <c r="FC103" s="703">
        <f t="shared" si="940"/>
        <v>0</v>
      </c>
      <c r="FD103" s="703">
        <f t="shared" si="941"/>
        <v>0</v>
      </c>
      <c r="FE103" s="778"/>
      <c r="FF103" s="780">
        <f t="shared" si="942"/>
        <v>0</v>
      </c>
      <c r="FG103" s="782"/>
      <c r="FI103" s="774"/>
      <c r="FJ103" s="775">
        <f t="shared" si="943"/>
        <v>0</v>
      </c>
      <c r="FK103" s="774"/>
      <c r="FL103" s="775">
        <f t="shared" si="944"/>
        <v>0</v>
      </c>
      <c r="FM103" s="774"/>
      <c r="FN103" s="775">
        <f t="shared" si="945"/>
        <v>0</v>
      </c>
      <c r="FO103" s="774"/>
      <c r="FP103" s="775">
        <f t="shared" si="946"/>
        <v>0</v>
      </c>
      <c r="FQ103" s="693">
        <f t="shared" ref="FQ103:FQ169" si="1118">SUM(FI103,FK103,FM103,FO103)</f>
        <v>0</v>
      </c>
      <c r="FR103" s="775">
        <f t="shared" si="947"/>
        <v>0</v>
      </c>
      <c r="FS103" s="774">
        <f t="shared" ref="FS103:FS166" si="1119">FQ103*$FT$5</f>
        <v>0</v>
      </c>
      <c r="FT103" s="775">
        <f t="shared" si="948"/>
        <v>0</v>
      </c>
      <c r="FU103" s="693">
        <f t="shared" ref="FU103:FU169" si="1120">SUM(FS103,FQ103)</f>
        <v>0</v>
      </c>
      <c r="FV103" s="775">
        <f t="shared" si="949"/>
        <v>0</v>
      </c>
      <c r="FW103" s="693">
        <f t="shared" si="950"/>
        <v>0</v>
      </c>
      <c r="FX103" s="693">
        <f t="shared" si="951"/>
        <v>0</v>
      </c>
      <c r="FY103" s="774"/>
      <c r="FZ103" s="775">
        <f t="shared" si="952"/>
        <v>0</v>
      </c>
      <c r="GA103" s="782"/>
      <c r="GC103" s="774"/>
      <c r="GD103" s="775">
        <f t="shared" si="953"/>
        <v>0</v>
      </c>
      <c r="GE103" s="774"/>
      <c r="GF103" s="775">
        <f t="shared" si="954"/>
        <v>0</v>
      </c>
      <c r="GG103" s="774"/>
      <c r="GH103" s="775">
        <f t="shared" si="955"/>
        <v>0</v>
      </c>
      <c r="GI103" s="774"/>
      <c r="GJ103" s="775">
        <f t="shared" si="956"/>
        <v>0</v>
      </c>
      <c r="GK103" s="693">
        <f t="shared" ref="GK103:GK169" si="1121">SUM(GC103,GE103,GG103,GI103)</f>
        <v>0</v>
      </c>
      <c r="GL103" s="775">
        <f t="shared" si="957"/>
        <v>0</v>
      </c>
      <c r="GM103" s="774"/>
      <c r="GN103" s="775">
        <f t="shared" si="123"/>
        <v>0</v>
      </c>
      <c r="GO103" s="693">
        <f t="shared" ref="GO103:GO169" si="1122">SUM(GM103,GK103)</f>
        <v>0</v>
      </c>
      <c r="GP103" s="775">
        <f t="shared" si="959"/>
        <v>0</v>
      </c>
      <c r="GQ103" s="693">
        <f t="shared" si="960"/>
        <v>0</v>
      </c>
      <c r="GR103" s="693">
        <f t="shared" si="961"/>
        <v>0</v>
      </c>
      <c r="GS103" s="774"/>
      <c r="GT103" s="775">
        <f t="shared" si="962"/>
        <v>0</v>
      </c>
      <c r="GU103" s="782"/>
      <c r="GW103" s="774"/>
      <c r="GX103" s="775">
        <f t="shared" si="964"/>
        <v>0</v>
      </c>
      <c r="GY103" s="774"/>
      <c r="GZ103" s="775">
        <f t="shared" si="966"/>
        <v>0</v>
      </c>
      <c r="HA103" s="774"/>
      <c r="HB103" s="775">
        <f t="shared" si="968"/>
        <v>0</v>
      </c>
      <c r="HC103" s="774"/>
      <c r="HD103" s="775">
        <f t="shared" si="970"/>
        <v>0</v>
      </c>
      <c r="HE103" s="693">
        <f t="shared" ref="HE103:HE170" si="1123">SUM(GW103,GY103,HA103,HC103)</f>
        <v>0</v>
      </c>
      <c r="HF103" s="775">
        <f t="shared" si="971"/>
        <v>0</v>
      </c>
      <c r="HG103" s="774">
        <f t="shared" si="972"/>
        <v>0</v>
      </c>
      <c r="HH103" s="775">
        <f t="shared" si="126"/>
        <v>0</v>
      </c>
      <c r="HI103" s="693">
        <f t="shared" ref="HI103:HI170" si="1124">SUM(HG103,HE103)</f>
        <v>0</v>
      </c>
      <c r="HJ103" s="775">
        <f t="shared" si="973"/>
        <v>0</v>
      </c>
      <c r="HK103" s="693">
        <f t="shared" si="974"/>
        <v>0</v>
      </c>
      <c r="HL103" s="693">
        <f t="shared" si="975"/>
        <v>0</v>
      </c>
      <c r="HM103" s="774"/>
      <c r="HN103" s="775">
        <f t="shared" si="976"/>
        <v>0</v>
      </c>
      <c r="HO103" s="777"/>
      <c r="HQ103" s="783"/>
      <c r="HR103" s="784">
        <f>IFERROR(HQ103*$I103, 0)</f>
        <v>0</v>
      </c>
      <c r="HS103" s="783"/>
      <c r="HT103" s="784">
        <f>IFERROR(HS103*$I103, 0)</f>
        <v>0</v>
      </c>
      <c r="HU103" s="783"/>
      <c r="HV103" s="784">
        <f>IFERROR(HU103*$I103, 0)</f>
        <v>0</v>
      </c>
      <c r="HW103" s="783"/>
      <c r="HX103" s="784">
        <f>IFERROR(HW103*$I103, 0)</f>
        <v>0</v>
      </c>
      <c r="HY103" s="707">
        <f t="shared" si="128"/>
        <v>0</v>
      </c>
      <c r="HZ103" s="784">
        <f>IFERROR(HY103*$I103, 0)</f>
        <v>0</v>
      </c>
      <c r="IA103" s="783"/>
      <c r="IB103" s="784">
        <f>IFERROR(IA103*$I103, 0)</f>
        <v>0</v>
      </c>
      <c r="IC103" s="707">
        <f t="shared" si="129"/>
        <v>0</v>
      </c>
      <c r="ID103" s="784">
        <f>IFERROR(IC103*$I103, 0)</f>
        <v>0</v>
      </c>
      <c r="IE103" s="706">
        <f t="shared" si="984"/>
        <v>0</v>
      </c>
      <c r="IF103" s="706">
        <f t="shared" si="985"/>
        <v>0</v>
      </c>
      <c r="IG103" s="783"/>
      <c r="IH103" s="784">
        <f>IFERROR(IG103*$I103, 0)</f>
        <v>0</v>
      </c>
      <c r="II103" s="782"/>
      <c r="IK103" s="783"/>
      <c r="IL103" s="784">
        <f>IFERROR(IK103*$I103, 0)</f>
        <v>0</v>
      </c>
      <c r="IM103" s="783"/>
      <c r="IN103" s="784">
        <f>IFERROR(IM103*$I103, 0)</f>
        <v>0</v>
      </c>
      <c r="IO103" s="783"/>
      <c r="IP103" s="784">
        <f>IFERROR(IO103*$I103, 0)</f>
        <v>0</v>
      </c>
      <c r="IQ103" s="783"/>
      <c r="IR103" s="784">
        <f>IFERROR(IQ103*$I103, 0)</f>
        <v>0</v>
      </c>
      <c r="IS103" s="707">
        <f t="shared" si="130"/>
        <v>0</v>
      </c>
      <c r="IT103" s="784">
        <f>IFERROR(IS103*$I103, 0)</f>
        <v>0</v>
      </c>
      <c r="IU103" s="783"/>
      <c r="IV103" s="784">
        <f>IFERROR(IU103*$I103, 0)</f>
        <v>0</v>
      </c>
      <c r="IW103" s="707">
        <f t="shared" si="131"/>
        <v>0</v>
      </c>
      <c r="IX103" s="784">
        <f>IFERROR(IW103*$I103, 0)</f>
        <v>0</v>
      </c>
      <c r="IY103" s="706">
        <f t="shared" si="994"/>
        <v>0</v>
      </c>
      <c r="IZ103" s="706">
        <f t="shared" si="995"/>
        <v>0</v>
      </c>
      <c r="JA103" s="783"/>
      <c r="JB103" s="784">
        <f>IFERROR(JA103*$I103, 0)</f>
        <v>0</v>
      </c>
      <c r="JC103" s="782"/>
      <c r="JE103" s="783"/>
      <c r="JF103" s="784">
        <f>IFERROR(JE103*$I103, 0)</f>
        <v>0</v>
      </c>
      <c r="JG103" s="783"/>
      <c r="JH103" s="784">
        <f>IFERROR(JG103*$I103, 0)</f>
        <v>0</v>
      </c>
      <c r="JI103" s="783"/>
      <c r="JJ103" s="784">
        <f>IFERROR(JI103*$I103, 0)</f>
        <v>0</v>
      </c>
      <c r="JK103" s="783"/>
      <c r="JL103" s="784">
        <f>IFERROR(JK103*$I103, 0)</f>
        <v>0</v>
      </c>
      <c r="JM103" s="707">
        <f t="shared" si="132"/>
        <v>0</v>
      </c>
      <c r="JN103" s="784">
        <f>IFERROR(JM103*$I103, 0)</f>
        <v>0</v>
      </c>
      <c r="JO103" s="783"/>
      <c r="JP103" s="784">
        <f>IFERROR(JO103*$I103, 0)</f>
        <v>0</v>
      </c>
      <c r="JQ103" s="707">
        <f t="shared" si="133"/>
        <v>0</v>
      </c>
      <c r="JR103" s="784">
        <f>IFERROR(JQ103*$I103, 0)</f>
        <v>0</v>
      </c>
      <c r="JS103" s="706">
        <f t="shared" si="1004"/>
        <v>0</v>
      </c>
      <c r="JT103" s="706">
        <f t="shared" si="1005"/>
        <v>0</v>
      </c>
      <c r="JU103" s="783"/>
      <c r="JV103" s="784">
        <f>IFERROR(JU103*$I103, 0)</f>
        <v>0</v>
      </c>
      <c r="JW103" s="782"/>
      <c r="JY103" s="783"/>
      <c r="JZ103" s="784">
        <f>IFERROR(JY103*$I103, 0)</f>
        <v>0</v>
      </c>
      <c r="KA103" s="783"/>
      <c r="KB103" s="784">
        <f>IFERROR(KA103*$I103, 0)</f>
        <v>0</v>
      </c>
      <c r="KC103" s="783"/>
      <c r="KD103" s="784">
        <f>IFERROR(KC103*$I103, 0)</f>
        <v>0</v>
      </c>
      <c r="KE103" s="783"/>
      <c r="KF103" s="784">
        <f>IFERROR(KE103*$I103, 0)</f>
        <v>0</v>
      </c>
      <c r="KG103" s="707">
        <f t="shared" si="134"/>
        <v>0</v>
      </c>
      <c r="KH103" s="784">
        <f>IFERROR(KG103*$I103, 0)</f>
        <v>0</v>
      </c>
      <c r="KI103" s="783"/>
      <c r="KJ103" s="784">
        <f>IFERROR(KI103*$I103, 0)</f>
        <v>0</v>
      </c>
      <c r="KK103" s="707">
        <f t="shared" si="135"/>
        <v>0</v>
      </c>
      <c r="KL103" s="784">
        <f>IFERROR(KK103*$I103, 0)</f>
        <v>0</v>
      </c>
      <c r="KM103" s="706">
        <f t="shared" si="1014"/>
        <v>0</v>
      </c>
      <c r="KN103" s="706">
        <f t="shared" si="1015"/>
        <v>0</v>
      </c>
      <c r="KO103" s="783"/>
      <c r="KP103" s="784">
        <f>IFERROR(KO103*$I103, 0)</f>
        <v>0</v>
      </c>
      <c r="KQ103" s="782"/>
      <c r="KS103" s="783"/>
      <c r="KT103" s="784">
        <f>IFERROR(KS103*$I103, 0)</f>
        <v>0</v>
      </c>
      <c r="KU103" s="783"/>
      <c r="KV103" s="784">
        <f>IFERROR(KU103*$I103, 0)</f>
        <v>0</v>
      </c>
      <c r="KW103" s="783"/>
      <c r="KX103" s="784">
        <f>IFERROR(KW103*$I103, 0)</f>
        <v>0</v>
      </c>
      <c r="KY103" s="783"/>
      <c r="KZ103" s="784">
        <f>IFERROR(KY103*$I103, 0)</f>
        <v>0</v>
      </c>
      <c r="LA103" s="707">
        <f t="shared" si="136"/>
        <v>0</v>
      </c>
      <c r="LB103" s="784">
        <f>IFERROR(LA103*$I103, 0)</f>
        <v>0</v>
      </c>
      <c r="LC103" s="783"/>
      <c r="LD103" s="784">
        <f>IFERROR(LC103*$I103, 0)</f>
        <v>0</v>
      </c>
      <c r="LE103" s="707">
        <f t="shared" si="137"/>
        <v>0</v>
      </c>
      <c r="LF103" s="784">
        <f>IFERROR(LE103*$I103, 0)</f>
        <v>0</v>
      </c>
      <c r="LG103" s="706">
        <f t="shared" si="1024"/>
        <v>0</v>
      </c>
      <c r="LH103" s="706">
        <f t="shared" si="1025"/>
        <v>0</v>
      </c>
      <c r="LI103" s="783"/>
      <c r="LJ103" s="784">
        <f>IFERROR(LI103*$I103, 0)</f>
        <v>0</v>
      </c>
      <c r="LK103" s="782"/>
      <c r="LM103" s="783"/>
      <c r="LN103" s="784">
        <f>IFERROR(LM103*$I103, 0)</f>
        <v>0</v>
      </c>
      <c r="LO103" s="783"/>
      <c r="LP103" s="784">
        <f>IFERROR(LO103*$I103, 0)</f>
        <v>0</v>
      </c>
      <c r="LQ103" s="783"/>
      <c r="LR103" s="784">
        <f>IFERROR(LQ103*$I103, 0)</f>
        <v>0</v>
      </c>
      <c r="LS103" s="783"/>
      <c r="LT103" s="784">
        <f>IFERROR(LS103*$I103, 0)</f>
        <v>0</v>
      </c>
      <c r="LU103" s="707">
        <f t="shared" si="138"/>
        <v>0</v>
      </c>
      <c r="LV103" s="784">
        <f>IFERROR(LU103*$I103, 0)</f>
        <v>0</v>
      </c>
      <c r="LW103" s="783"/>
      <c r="LX103" s="784">
        <f>IFERROR(LW103*$I103, 0)</f>
        <v>0</v>
      </c>
      <c r="LY103" s="707">
        <f t="shared" si="139"/>
        <v>0</v>
      </c>
      <c r="LZ103" s="784">
        <f>IFERROR(LY103*$I103, 0)</f>
        <v>0</v>
      </c>
      <c r="MA103" s="706">
        <f t="shared" si="1034"/>
        <v>0</v>
      </c>
      <c r="MB103" s="706">
        <f t="shared" si="1035"/>
        <v>0</v>
      </c>
      <c r="MC103" s="783"/>
      <c r="MD103" s="784">
        <f>IFERROR(MC103*$I103, 0)</f>
        <v>0</v>
      </c>
      <c r="ME103" s="782"/>
      <c r="MG103" s="783"/>
      <c r="MH103" s="784">
        <f>IFERROR(MG103*$I103, 0)</f>
        <v>0</v>
      </c>
      <c r="MI103" s="783"/>
      <c r="MJ103" s="784">
        <f>IFERROR(MI103*$I103, 0)</f>
        <v>0</v>
      </c>
      <c r="MK103" s="783"/>
      <c r="ML103" s="784">
        <f>IFERROR(MK103*$I103, 0)</f>
        <v>0</v>
      </c>
      <c r="MM103" s="783"/>
      <c r="MN103" s="784">
        <f>IFERROR(MM103*$I103, 0)</f>
        <v>0</v>
      </c>
      <c r="MO103" s="707">
        <f t="shared" si="140"/>
        <v>0</v>
      </c>
      <c r="MP103" s="784">
        <f>IFERROR(MO103*$I103, 0)</f>
        <v>0</v>
      </c>
      <c r="MQ103" s="783"/>
      <c r="MR103" s="784">
        <f>IFERROR(MQ103*$I103, 0)</f>
        <v>0</v>
      </c>
      <c r="MS103" s="707">
        <f t="shared" si="141"/>
        <v>0</v>
      </c>
      <c r="MT103" s="784">
        <f>IFERROR(MS103*$I103, 0)</f>
        <v>0</v>
      </c>
      <c r="MU103" s="706">
        <f t="shared" si="1044"/>
        <v>0</v>
      </c>
      <c r="MV103" s="706">
        <f t="shared" si="1045"/>
        <v>0</v>
      </c>
      <c r="MW103" s="783"/>
      <c r="MX103" s="784">
        <f>IFERROR(MW103*$I103, 0)</f>
        <v>0</v>
      </c>
      <c r="MY103" s="782"/>
      <c r="NA103" s="783"/>
      <c r="NB103" s="784">
        <f>IFERROR(NA103*$I103, 0)</f>
        <v>0</v>
      </c>
      <c r="NC103" s="783"/>
      <c r="ND103" s="784">
        <f>IFERROR(NC103*$I103, 0)</f>
        <v>0</v>
      </c>
      <c r="NE103" s="783"/>
      <c r="NF103" s="784">
        <f>IFERROR(NE103*$I103, 0)</f>
        <v>0</v>
      </c>
      <c r="NG103" s="783"/>
      <c r="NH103" s="784">
        <f>IFERROR(NG103*$I103, 0)</f>
        <v>0</v>
      </c>
      <c r="NI103" s="707">
        <f t="shared" si="142"/>
        <v>0</v>
      </c>
      <c r="NJ103" s="784">
        <f>IFERROR(NI103*$I103, 0)</f>
        <v>0</v>
      </c>
      <c r="NK103" s="783"/>
      <c r="NL103" s="784">
        <f>IFERROR(NK103*$I103, 0)</f>
        <v>0</v>
      </c>
      <c r="NM103" s="707">
        <f t="shared" si="143"/>
        <v>0</v>
      </c>
      <c r="NN103" s="784">
        <f>IFERROR(NM103*$I103, 0)</f>
        <v>0</v>
      </c>
      <c r="NO103" s="706">
        <f t="shared" si="1054"/>
        <v>0</v>
      </c>
      <c r="NP103" s="706">
        <f t="shared" si="1055"/>
        <v>0</v>
      </c>
      <c r="NQ103" s="783"/>
      <c r="NR103" s="784">
        <f>IFERROR(NQ103*$I103, 0)</f>
        <v>0</v>
      </c>
      <c r="NS103" s="782"/>
      <c r="NU103" s="783"/>
      <c r="NV103" s="784">
        <f>IFERROR(NU103*$I103, 0)</f>
        <v>0</v>
      </c>
      <c r="NW103" s="783"/>
      <c r="NX103" s="784">
        <f>IFERROR(NW103*$I103, 0)</f>
        <v>0</v>
      </c>
      <c r="NY103" s="783"/>
      <c r="NZ103" s="784">
        <f>IFERROR(NY103*$I103, 0)</f>
        <v>0</v>
      </c>
      <c r="OA103" s="783"/>
      <c r="OB103" s="784">
        <f>IFERROR(OA103*$I103, 0)</f>
        <v>0</v>
      </c>
      <c r="OC103" s="707">
        <f t="shared" si="144"/>
        <v>0</v>
      </c>
      <c r="OD103" s="784">
        <f>IFERROR(OC103*$I103, 0)</f>
        <v>0</v>
      </c>
      <c r="OE103" s="783"/>
      <c r="OF103" s="784">
        <f>IFERROR(OE103*$I103, 0)</f>
        <v>0</v>
      </c>
      <c r="OG103" s="707">
        <f t="shared" si="145"/>
        <v>0</v>
      </c>
      <c r="OH103" s="784">
        <f>IFERROR(OG103*$I103, 0)</f>
        <v>0</v>
      </c>
      <c r="OI103" s="706">
        <f t="shared" si="1064"/>
        <v>0</v>
      </c>
      <c r="OJ103" s="706">
        <f t="shared" si="1065"/>
        <v>0</v>
      </c>
      <c r="OK103" s="783"/>
      <c r="OL103" s="784">
        <f>IFERROR(OK103*$I103, 0)</f>
        <v>0</v>
      </c>
      <c r="OM103" s="782"/>
      <c r="OO103" s="783"/>
      <c r="OP103" s="784">
        <f>IFERROR(OO103*$I103, 0)</f>
        <v>0</v>
      </c>
      <c r="OQ103" s="783"/>
      <c r="OR103" s="784">
        <f>IFERROR(OQ103*$I103, 0)</f>
        <v>0</v>
      </c>
      <c r="OS103" s="783"/>
      <c r="OT103" s="784">
        <f>IFERROR(OS103*$I103, 0)</f>
        <v>0</v>
      </c>
      <c r="OU103" s="783"/>
      <c r="OV103" s="784">
        <f>IFERROR(OU103*$I103, 0)</f>
        <v>0</v>
      </c>
      <c r="OW103" s="707">
        <f t="shared" si="146"/>
        <v>0</v>
      </c>
      <c r="OX103" s="784">
        <f>IFERROR(OW103*$I103, 0)</f>
        <v>0</v>
      </c>
      <c r="OY103" s="783"/>
      <c r="OZ103" s="784">
        <f>IFERROR(OY103*$I103, 0)</f>
        <v>0</v>
      </c>
      <c r="PA103" s="707">
        <f t="shared" si="147"/>
        <v>0</v>
      </c>
      <c r="PB103" s="784">
        <f>IFERROR(PA103*$I103, 0)</f>
        <v>0</v>
      </c>
      <c r="PC103" s="706">
        <f t="shared" si="1074"/>
        <v>0</v>
      </c>
      <c r="PD103" s="706">
        <f t="shared" si="1075"/>
        <v>0</v>
      </c>
      <c r="PE103" s="783"/>
      <c r="PF103" s="784">
        <f>IFERROR(PE103*$I103, 0)</f>
        <v>0</v>
      </c>
      <c r="PG103" s="782"/>
      <c r="PI103" s="783"/>
      <c r="PJ103" s="784">
        <f>IFERROR(PI103*$I103, 0)</f>
        <v>0</v>
      </c>
      <c r="PK103" s="783"/>
      <c r="PL103" s="784">
        <f>IFERROR(PK103*$I103, 0)</f>
        <v>0</v>
      </c>
      <c r="PM103" s="783"/>
      <c r="PN103" s="784">
        <f>IFERROR(PM103*$I103, 0)</f>
        <v>0</v>
      </c>
      <c r="PO103" s="783"/>
      <c r="PP103" s="784">
        <f>IFERROR(PO103*$I103, 0)</f>
        <v>0</v>
      </c>
      <c r="PQ103" s="707">
        <f t="shared" si="148"/>
        <v>0</v>
      </c>
      <c r="PR103" s="784">
        <f>IFERROR(PQ103*$I103, 0)</f>
        <v>0</v>
      </c>
      <c r="PS103" s="783"/>
      <c r="PT103" s="784">
        <f>IFERROR(PS103*$I103, 0)</f>
        <v>0</v>
      </c>
      <c r="PU103" s="707">
        <f t="shared" si="149"/>
        <v>0</v>
      </c>
      <c r="PV103" s="784">
        <f>IFERROR(PU103*$I103, 0)</f>
        <v>0</v>
      </c>
      <c r="PW103" s="706">
        <f t="shared" si="1084"/>
        <v>0</v>
      </c>
      <c r="PX103" s="706">
        <f t="shared" si="1085"/>
        <v>0</v>
      </c>
      <c r="PY103" s="783"/>
      <c r="PZ103" s="784">
        <f>IFERROR(PY103*$I103, 0)</f>
        <v>0</v>
      </c>
      <c r="QA103" s="782"/>
      <c r="QC103" s="783"/>
      <c r="QD103" s="784">
        <f>IFERROR(QC103*$I103, 0)</f>
        <v>0</v>
      </c>
      <c r="QE103" s="783"/>
      <c r="QF103" s="784">
        <f>IFERROR(QE103*$I103, 0)</f>
        <v>0</v>
      </c>
      <c r="QG103" s="783"/>
      <c r="QH103" s="784">
        <f>IFERROR(QG103*$I103, 0)</f>
        <v>0</v>
      </c>
      <c r="QI103" s="783"/>
      <c r="QJ103" s="784">
        <f>IFERROR(QI103*$I103, 0)</f>
        <v>0</v>
      </c>
      <c r="QK103" s="707">
        <f t="shared" si="150"/>
        <v>0</v>
      </c>
      <c r="QL103" s="784">
        <f>IFERROR(QK103*$I103, 0)</f>
        <v>0</v>
      </c>
      <c r="QM103" s="783"/>
      <c r="QN103" s="784">
        <f>IFERROR(QM103*$I103, 0)</f>
        <v>0</v>
      </c>
      <c r="QO103" s="707">
        <f t="shared" si="151"/>
        <v>0</v>
      </c>
      <c r="QP103" s="784">
        <f>IFERROR(QO103*$I103, 0)</f>
        <v>0</v>
      </c>
      <c r="QQ103" s="706">
        <f t="shared" si="1094"/>
        <v>0</v>
      </c>
      <c r="QR103" s="706">
        <f t="shared" si="1095"/>
        <v>0</v>
      </c>
      <c r="QS103" s="783"/>
      <c r="QT103" s="784">
        <f>IFERROR(QS103*$I103, 0)</f>
        <v>0</v>
      </c>
      <c r="QU103" s="782"/>
      <c r="RA103" s="785">
        <f t="shared" ref="RA103:RA158" si="1125">IFERROR(RB103=I103,)</f>
        <v>0</v>
      </c>
      <c r="RB103" s="785" t="e">
        <f t="shared" ref="RB103:RB158" si="1126">SUM(RC103:RT103)</f>
        <v>#REF!</v>
      </c>
      <c r="RC103" s="677">
        <f t="shared" ref="RC103:RJ134" si="1127">Q103</f>
        <v>0</v>
      </c>
      <c r="RD103" s="677">
        <f t="shared" si="1127"/>
        <v>0</v>
      </c>
      <c r="RE103" s="677">
        <f t="shared" si="1127"/>
        <v>0</v>
      </c>
      <c r="RF103" s="677">
        <f t="shared" si="1127"/>
        <v>0</v>
      </c>
      <c r="RG103" s="677">
        <f t="shared" si="1127"/>
        <v>0</v>
      </c>
      <c r="RH103" s="677">
        <f t="shared" si="1127"/>
        <v>0</v>
      </c>
      <c r="RI103" s="677">
        <f t="shared" si="1127"/>
        <v>0</v>
      </c>
      <c r="RJ103" s="677">
        <f t="shared" si="1127"/>
        <v>0</v>
      </c>
      <c r="RK103" s="677" t="e">
        <f>#REF!</f>
        <v>#REF!</v>
      </c>
      <c r="RL103" s="677" t="e">
        <f>#REF!</f>
        <v>#REF!</v>
      </c>
      <c r="RM103" s="677">
        <f t="shared" ref="RM103:RT134" si="1128">Y103</f>
        <v>0</v>
      </c>
      <c r="RN103" s="677">
        <f t="shared" si="1128"/>
        <v>0</v>
      </c>
      <c r="RO103" s="677">
        <f t="shared" si="1128"/>
        <v>0</v>
      </c>
      <c r="RP103" s="677">
        <f t="shared" si="1128"/>
        <v>0</v>
      </c>
      <c r="RQ103" s="677">
        <f t="shared" si="1128"/>
        <v>0</v>
      </c>
      <c r="RR103" s="677">
        <f t="shared" si="1128"/>
        <v>0</v>
      </c>
      <c r="RS103" s="677">
        <f t="shared" si="1128"/>
        <v>0</v>
      </c>
      <c r="RT103" s="677">
        <f t="shared" si="1128"/>
        <v>0</v>
      </c>
      <c r="RV103" s="675">
        <f t="shared" ref="RV103:RV158" si="1129">SUMIF($RC$8:$RN$8,$RV$8, RC103:RN103)</f>
        <v>0</v>
      </c>
      <c r="RW103" s="675">
        <f t="shared" ref="RW103:RW158" si="1130">SUMIF($RC$8:$RN$8,$RW$8, RC103:RN103)</f>
        <v>0</v>
      </c>
      <c r="RX103" s="675">
        <f t="shared" ref="RX103:RX158" si="1131">SUMIF($RO$8:$RP$8,$RX$8, RO103:RP103)</f>
        <v>0</v>
      </c>
      <c r="RY103" s="675">
        <f t="shared" ref="RY103:RY158" si="1132">SUMIF($RO$8:$RP$8,$RY$8, RO103:RP103)</f>
        <v>0</v>
      </c>
      <c r="RZ103" s="675">
        <f t="shared" ref="RZ103:RZ158" si="1133">SUMIF($RQ$8:$RS$8,$RZ$8, RQ103:RS103)</f>
        <v>0</v>
      </c>
      <c r="SA103" s="675">
        <f t="shared" ref="SA103:SA158" si="1134">SUMIF($RQ$8:$RS$8,$SA$8, RQ103:RS103)</f>
        <v>0</v>
      </c>
      <c r="SB103" s="675">
        <f t="shared" ref="SB103:SB158" si="1135">SUMIF($RT$8:$RT$8,$SB$8, RT103:RT103)</f>
        <v>0</v>
      </c>
      <c r="SC103" s="675">
        <f t="shared" ref="SC103:SC158" si="1136">SUMIF($RT$8:$RT$8,$SC$8, RT103:RT103)</f>
        <v>0</v>
      </c>
      <c r="SD103" s="675" t="e">
        <f xml:space="preserve"> SUMIF(#REF!,$SD$8,#REF!)</f>
        <v>#REF!</v>
      </c>
      <c r="SE103" s="675" t="e">
        <f xml:space="preserve"> SUMIF(#REF!,$SE$8,#REF!)</f>
        <v>#REF!</v>
      </c>
      <c r="SG103" s="675">
        <f t="shared" ref="SG103:SV134" si="1137">RC103*$AP103</f>
        <v>0</v>
      </c>
      <c r="SH103" s="675">
        <f t="shared" si="1137"/>
        <v>0</v>
      </c>
      <c r="SI103" s="675">
        <f t="shared" si="1137"/>
        <v>0</v>
      </c>
      <c r="SJ103" s="675">
        <f t="shared" si="1137"/>
        <v>0</v>
      </c>
      <c r="SK103" s="675">
        <f t="shared" si="1137"/>
        <v>0</v>
      </c>
      <c r="SL103" s="675">
        <f t="shared" si="1137"/>
        <v>0</v>
      </c>
      <c r="SM103" s="675">
        <f t="shared" si="1137"/>
        <v>0</v>
      </c>
      <c r="SN103" s="675">
        <f t="shared" si="1137"/>
        <v>0</v>
      </c>
      <c r="SO103" s="675" t="e">
        <f t="shared" si="1137"/>
        <v>#REF!</v>
      </c>
      <c r="SP103" s="675" t="e">
        <f t="shared" si="1137"/>
        <v>#REF!</v>
      </c>
      <c r="SQ103" s="675">
        <f t="shared" si="1137"/>
        <v>0</v>
      </c>
      <c r="SR103" s="675">
        <f t="shared" si="1137"/>
        <v>0</v>
      </c>
      <c r="SS103" s="675">
        <f t="shared" si="1137"/>
        <v>0</v>
      </c>
      <c r="ST103" s="675">
        <f t="shared" si="1137"/>
        <v>0</v>
      </c>
      <c r="SU103" s="675">
        <f t="shared" si="1137"/>
        <v>0</v>
      </c>
      <c r="SV103" s="675">
        <f t="shared" si="1137"/>
        <v>0</v>
      </c>
      <c r="SW103" s="675">
        <f t="shared" ref="SW103:SX134" si="1138">RS103*$AP103</f>
        <v>0</v>
      </c>
      <c r="SX103" s="675">
        <f t="shared" si="1138"/>
        <v>0</v>
      </c>
      <c r="SY103" s="675" t="e">
        <f>#REF!*$AP103</f>
        <v>#REF!</v>
      </c>
      <c r="SZ103" s="675" t="e">
        <f>#REF!*$AP103</f>
        <v>#REF!</v>
      </c>
      <c r="TA103" s="675" t="e">
        <f>#REF!*$AP103</f>
        <v>#REF!</v>
      </c>
      <c r="TB103" s="675" t="e">
        <f>#REF!*$AP103</f>
        <v>#REF!</v>
      </c>
      <c r="TC103" s="675" t="e">
        <f>#REF!*$AP103</f>
        <v>#REF!</v>
      </c>
      <c r="TE103" s="675">
        <f t="shared" si="152"/>
        <v>0</v>
      </c>
      <c r="TF103" s="675">
        <f t="shared" si="153"/>
        <v>0</v>
      </c>
      <c r="TG103" s="675">
        <f t="shared" si="154"/>
        <v>0</v>
      </c>
      <c r="TH103" s="675">
        <f t="shared" si="155"/>
        <v>0</v>
      </c>
      <c r="TI103" s="675">
        <f t="shared" si="156"/>
        <v>0</v>
      </c>
      <c r="TJ103" s="675">
        <f t="shared" si="157"/>
        <v>0</v>
      </c>
      <c r="TK103" s="675">
        <f t="shared" si="158"/>
        <v>0</v>
      </c>
      <c r="TL103" s="675">
        <f t="shared" si="159"/>
        <v>0</v>
      </c>
      <c r="TM103" s="675">
        <f t="shared" si="160"/>
        <v>0</v>
      </c>
      <c r="TN103" s="676">
        <f t="shared" si="161"/>
        <v>0</v>
      </c>
      <c r="TP103" s="675">
        <f>IFERROR(SG103*(1+LEVEL_2!#REF!),0)</f>
        <v>0</v>
      </c>
      <c r="TQ103" s="675">
        <f>IFERROR(SH103*(1+LEVEL_2!#REF!),0)</f>
        <v>0</v>
      </c>
      <c r="TR103" s="675">
        <f>IFERROR(SI103*(1+LEVEL_2!#REF!),0)</f>
        <v>0</v>
      </c>
      <c r="TS103" s="675">
        <f>IFERROR(SJ103*(1+LEVEL_2!#REF!),0)</f>
        <v>0</v>
      </c>
      <c r="TT103" s="675">
        <f>IFERROR(SK103*(1+LEVEL_2!#REF!),0)</f>
        <v>0</v>
      </c>
      <c r="TU103" s="675">
        <f>IFERROR(SL103*(1+LEVEL_2!#REF!),0)</f>
        <v>0</v>
      </c>
      <c r="TV103" s="675">
        <f>IFERROR(SM103*(1+LEVEL_2!#REF!),0)</f>
        <v>0</v>
      </c>
      <c r="TW103" s="675">
        <f>IFERROR(SN103*(1+LEVEL_2!#REF!),0)</f>
        <v>0</v>
      </c>
      <c r="TX103" s="675">
        <f>IFERROR(SO103*(1+LEVEL_2!#REF!),0)</f>
        <v>0</v>
      </c>
      <c r="TY103" s="675">
        <f>IFERROR(SP103*(1+LEVEL_2!#REF!),0)</f>
        <v>0</v>
      </c>
      <c r="TZ103" s="675">
        <f>IFERROR(SQ103*(1+LEVEL_2!#REF!),0)</f>
        <v>0</v>
      </c>
      <c r="UA103" s="675">
        <f>IFERROR(SR103*(1+LEVEL_2!#REF!),0)</f>
        <v>0</v>
      </c>
      <c r="UB103" s="675">
        <f>IFERROR(SS103*(1+LEVEL_2!#REF!),0)</f>
        <v>0</v>
      </c>
      <c r="UC103" s="675">
        <f>IFERROR(ST103*(1+LEVEL_2!#REF!),0)</f>
        <v>0</v>
      </c>
      <c r="UD103" s="675">
        <f>IFERROR(SU103*(1+LEVEL_2!#REF!),0)</f>
        <v>0</v>
      </c>
      <c r="UE103" s="675">
        <f>IFERROR(SV103*(1+LEVEL_2!#REF!),0)</f>
        <v>0</v>
      </c>
      <c r="UF103" s="675">
        <f>IFERROR(SW103*(1+LEVEL_2!#REF!),0)</f>
        <v>0</v>
      </c>
      <c r="UG103" s="675">
        <f>IFERROR(SX103*(1+LEVEL_2!#REF!),0)</f>
        <v>0</v>
      </c>
      <c r="UH103" s="675">
        <f>IFERROR(SY103*(1+LEVEL_2!#REF!),0)</f>
        <v>0</v>
      </c>
      <c r="UI103" s="675">
        <f>IFERROR(SZ103*(1+LEVEL_2!#REF!),0)</f>
        <v>0</v>
      </c>
      <c r="UJ103" s="675">
        <f>IFERROR(TA103*(1+LEVEL_2!#REF!),0)</f>
        <v>0</v>
      </c>
      <c r="UK103" s="675">
        <f>IFERROR(TB103*(1+LEVEL_2!#REF!),0)</f>
        <v>0</v>
      </c>
      <c r="UL103" s="675">
        <f>IFERROR(TC103*(1+LEVEL_2!#REF!),0)</f>
        <v>0</v>
      </c>
      <c r="UN103" s="675">
        <f t="shared" si="162"/>
        <v>0</v>
      </c>
      <c r="UO103" s="675">
        <f t="shared" si="163"/>
        <v>0</v>
      </c>
      <c r="UP103" s="675">
        <f t="shared" si="164"/>
        <v>0</v>
      </c>
      <c r="UQ103" s="675">
        <f t="shared" si="165"/>
        <v>0</v>
      </c>
      <c r="UR103" s="675">
        <f t="shared" si="166"/>
        <v>0</v>
      </c>
      <c r="US103" s="675">
        <f t="shared" si="167"/>
        <v>0</v>
      </c>
      <c r="UT103" s="675">
        <f t="shared" si="168"/>
        <v>0</v>
      </c>
      <c r="UU103" s="675">
        <f t="shared" si="169"/>
        <v>0</v>
      </c>
      <c r="UV103" s="675">
        <f t="shared" si="170"/>
        <v>0</v>
      </c>
      <c r="UW103" s="676">
        <f t="shared" si="171"/>
        <v>0</v>
      </c>
    </row>
    <row r="104" spans="1:569" s="645" customFormat="1" ht="20.100000000000001" customHeight="1">
      <c r="A104" s="677"/>
      <c r="B104" s="677"/>
      <c r="C104" s="752" t="s">
        <v>591</v>
      </c>
      <c r="D104" s="752"/>
      <c r="E104" s="753"/>
      <c r="F104" s="753"/>
      <c r="G104" s="754"/>
      <c r="H104" s="755"/>
      <c r="I104" s="756"/>
      <c r="J104" s="757"/>
      <c r="K104" s="758"/>
      <c r="L104" s="758"/>
      <c r="M104" s="770"/>
      <c r="N104" s="798">
        <f t="shared" si="393"/>
        <v>0</v>
      </c>
      <c r="O104" s="799">
        <f t="shared" si="394"/>
        <v>0</v>
      </c>
      <c r="Q104" s="800"/>
      <c r="R104" s="762"/>
      <c r="S104" s="762"/>
      <c r="T104" s="762"/>
      <c r="U104" s="762"/>
      <c r="V104" s="762"/>
      <c r="W104" s="762"/>
      <c r="X104" s="762"/>
      <c r="Y104" s="762"/>
      <c r="Z104" s="762"/>
      <c r="AA104" s="762"/>
      <c r="AB104" s="762"/>
      <c r="AC104" s="762"/>
      <c r="AD104" s="762"/>
      <c r="AE104" s="762"/>
      <c r="AF104" s="763"/>
      <c r="AH104" s="657"/>
      <c r="AI104" s="658">
        <f>SUBTOTAL(9,AI105:AI118)</f>
        <v>180562000</v>
      </c>
      <c r="AJ104" s="657"/>
      <c r="AK104" s="658">
        <f>SUBTOTAL(9,AK105:AK118)</f>
        <v>15350000</v>
      </c>
      <c r="AL104" s="657"/>
      <c r="AM104" s="658">
        <f>SUBTOTAL(9,AM105:AM118)</f>
        <v>0</v>
      </c>
      <c r="AN104" s="657"/>
      <c r="AO104" s="658">
        <f>SUBTOTAL(9,AO105:AO118)</f>
        <v>0</v>
      </c>
      <c r="AP104" s="658">
        <f t="shared" si="1111"/>
        <v>0</v>
      </c>
      <c r="AQ104" s="658">
        <f>SUBTOTAL(9,AQ105:AQ118)</f>
        <v>195912000</v>
      </c>
      <c r="AR104" s="657"/>
      <c r="AS104" s="658">
        <f>SUBTOTAL(9,AS105:AS118)</f>
        <v>23054681.196249999</v>
      </c>
      <c r="AT104" s="658"/>
      <c r="AU104" s="658"/>
      <c r="AV104" s="658">
        <f t="shared" si="829"/>
        <v>0</v>
      </c>
      <c r="AW104" s="658">
        <f t="shared" ref="AW104:BB104" si="1139">SUBTOTAL(9,AW105:AW118)</f>
        <v>37712100.673499994</v>
      </c>
      <c r="AX104" s="658">
        <f t="shared" si="1139"/>
        <v>184915295.33250001</v>
      </c>
      <c r="AY104" s="658">
        <f t="shared" si="1139"/>
        <v>437933362.39249998</v>
      </c>
      <c r="AZ104" s="658">
        <f t="shared" si="1139"/>
        <v>218966681.19624999</v>
      </c>
      <c r="BA104" s="658">
        <f t="shared" si="1139"/>
        <v>218966681.19624999</v>
      </c>
      <c r="BB104" s="658">
        <f t="shared" si="1139"/>
        <v>0</v>
      </c>
      <c r="BC104" s="657"/>
      <c r="BD104" s="658">
        <f>SUBTOTAL(9,BD105:BD118)</f>
        <v>0</v>
      </c>
      <c r="BE104" s="659"/>
      <c r="BG104" s="657"/>
      <c r="BH104" s="658">
        <f>SUBTOTAL(9,BH105:BH118)</f>
        <v>180562000</v>
      </c>
      <c r="BI104" s="657"/>
      <c r="BJ104" s="658">
        <f>SUBTOTAL(9,BJ105:BJ118)</f>
        <v>15350000</v>
      </c>
      <c r="BK104" s="657"/>
      <c r="BL104" s="658">
        <f>SUBTOTAL(9,BL105:BL118)</f>
        <v>0</v>
      </c>
      <c r="BM104" s="657"/>
      <c r="BN104" s="658">
        <f>SUBTOTAL(9,BN105:BN118)</f>
        <v>0</v>
      </c>
      <c r="BO104" s="658">
        <f t="shared" si="105"/>
        <v>0</v>
      </c>
      <c r="BP104" s="658">
        <f>SUBTOTAL(9,BP105:BP118)</f>
        <v>195912000</v>
      </c>
      <c r="BQ104" s="657">
        <f t="shared" si="174"/>
        <v>0</v>
      </c>
      <c r="BR104" s="658">
        <f>SUBTOTAL(9,BR105:BR118)</f>
        <v>23054681.196249999</v>
      </c>
      <c r="BS104" s="658">
        <f t="shared" si="107"/>
        <v>0</v>
      </c>
      <c r="BT104" s="658">
        <f>SUBTOTAL(9,BT105:BT118)</f>
        <v>218966681.19624999</v>
      </c>
      <c r="BU104" s="658">
        <f>SUBTOTAL(9,BU105:BU118)</f>
        <v>218966681.19624999</v>
      </c>
      <c r="BV104" s="658">
        <f>SUBTOTAL(9,BV105:BV118)</f>
        <v>0</v>
      </c>
      <c r="BW104" s="657"/>
      <c r="BX104" s="658">
        <f>SUBTOTAL(9,BX105:BX118)</f>
        <v>0</v>
      </c>
      <c r="BY104" s="659"/>
      <c r="CA104" s="738"/>
      <c r="CB104" s="664">
        <f>SUBTOTAL(9,CB105:CB118)</f>
        <v>214992400</v>
      </c>
      <c r="CC104" s="739"/>
      <c r="CD104" s="664">
        <f>SUBTOTAL(9,CD105:CD118)</f>
        <v>22894482</v>
      </c>
      <c r="CE104" s="739"/>
      <c r="CF104" s="664">
        <f>SUBTOTAL(9,CF105:CF118)</f>
        <v>0</v>
      </c>
      <c r="CG104" s="739"/>
      <c r="CH104" s="664">
        <f>SUBTOTAL(9,CH105:CH118)</f>
        <v>58433200</v>
      </c>
      <c r="CI104" s="664">
        <f t="shared" si="108"/>
        <v>0</v>
      </c>
      <c r="CJ104" s="664">
        <f>SUBTOTAL(9,CJ105:CJ118)</f>
        <v>296320082</v>
      </c>
      <c r="CK104" s="739"/>
      <c r="CL104" s="664">
        <f>SUBTOTAL(9,CL105:CL118)</f>
        <v>0</v>
      </c>
      <c r="CM104" s="664">
        <f t="shared" si="109"/>
        <v>0</v>
      </c>
      <c r="CN104" s="664">
        <f t="shared" ref="CN104:CV104" si="1140">SUBTOTAL(9,CN105:CN118)</f>
        <v>296320082</v>
      </c>
      <c r="CO104" s="740">
        <f t="shared" si="1140"/>
        <v>73491296</v>
      </c>
      <c r="CP104" s="740">
        <f t="shared" si="1140"/>
        <v>18640104</v>
      </c>
      <c r="CQ104" s="740">
        <f t="shared" si="1140"/>
        <v>31982752</v>
      </c>
      <c r="CR104" s="740">
        <f t="shared" si="1140"/>
        <v>114553478</v>
      </c>
      <c r="CS104" s="700">
        <f t="shared" si="1140"/>
        <v>0</v>
      </c>
      <c r="CT104" s="740">
        <f t="shared" si="1140"/>
        <v>30536146</v>
      </c>
      <c r="CU104" s="740">
        <f t="shared" si="1140"/>
        <v>27116306</v>
      </c>
      <c r="CV104" s="700">
        <f t="shared" si="1140"/>
        <v>0</v>
      </c>
      <c r="CW104" s="741"/>
      <c r="CX104" s="740">
        <f>SUBTOTAL(9,CX105:CX118)</f>
        <v>0</v>
      </c>
      <c r="CY104" s="742"/>
      <c r="DA104" s="657"/>
      <c r="DB104" s="658">
        <f>SUBTOTAL(9,DB105:DB118)</f>
        <v>180562000</v>
      </c>
      <c r="DC104" s="657"/>
      <c r="DD104" s="658">
        <f>SUBTOTAL(9,DD105:DD118)</f>
        <v>15350000</v>
      </c>
      <c r="DE104" s="657"/>
      <c r="DF104" s="658">
        <f>SUBTOTAL(9,DF105:DF118)</f>
        <v>0</v>
      </c>
      <c r="DG104" s="657"/>
      <c r="DH104" s="658">
        <f>SUBTOTAL(9,DH105:DH118)</f>
        <v>0</v>
      </c>
      <c r="DI104" s="658">
        <f t="shared" si="1112"/>
        <v>0</v>
      </c>
      <c r="DJ104" s="658">
        <f>SUBTOTAL(9,DJ105:DJ118)</f>
        <v>195912000</v>
      </c>
      <c r="DK104" s="657"/>
      <c r="DL104" s="658">
        <f>SUBTOTAL(9,DL105:DL118)</f>
        <v>23054681.196249999</v>
      </c>
      <c r="DM104" s="658">
        <f t="shared" si="1113"/>
        <v>0</v>
      </c>
      <c r="DN104" s="658">
        <f>SUBTOTAL(9,DN105:DN118)</f>
        <v>218966681.19624999</v>
      </c>
      <c r="DO104" s="658">
        <f>SUBTOTAL(9,DO105:DO118)</f>
        <v>218966681.19624999</v>
      </c>
      <c r="DP104" s="658">
        <f>SUBTOTAL(9,DP105:DP118)</f>
        <v>0</v>
      </c>
      <c r="DQ104" s="657"/>
      <c r="DR104" s="658">
        <f>SUBTOTAL(9,DR105:DR118)</f>
        <v>0</v>
      </c>
      <c r="DS104" s="659"/>
      <c r="DU104" s="667"/>
      <c r="DV104" s="668">
        <f>SUBTOTAL(9,DV105:DV118)</f>
        <v>168028000</v>
      </c>
      <c r="DW104" s="667"/>
      <c r="DX104" s="668">
        <f>SUBTOTAL(9,DX105:DX118)</f>
        <v>31250000</v>
      </c>
      <c r="DY104" s="667"/>
      <c r="DZ104" s="668">
        <f>SUBTOTAL(9,DZ105:DZ118)</f>
        <v>4000000</v>
      </c>
      <c r="EA104" s="667"/>
      <c r="EB104" s="668">
        <f>SUBTOTAL(9,EB105:EB118)</f>
        <v>0</v>
      </c>
      <c r="EC104" s="668">
        <f t="shared" si="1114"/>
        <v>0</v>
      </c>
      <c r="ED104" s="668">
        <f>SUBTOTAL(9,ED105:ED118)</f>
        <v>203278000</v>
      </c>
      <c r="EE104" s="667"/>
      <c r="EF104" s="668">
        <f>SUBTOTAL(9,EF105:EF118)</f>
        <v>25435254.378749996</v>
      </c>
      <c r="EG104" s="668">
        <f t="shared" si="1115"/>
        <v>0</v>
      </c>
      <c r="EH104" s="668">
        <f>SUBTOTAL(9,EH105:EH118)</f>
        <v>228713254.37875003</v>
      </c>
      <c r="EI104" s="668">
        <f>SUBTOTAL(9,EI105:EI118)</f>
        <v>228713254.37875003</v>
      </c>
      <c r="EJ104" s="668">
        <f>SUBTOTAL(9,EJ105:EJ118)</f>
        <v>0</v>
      </c>
      <c r="EK104" s="667"/>
      <c r="EL104" s="668">
        <f>SUBTOTAL(9,EL105:EL118)</f>
        <v>0</v>
      </c>
      <c r="EM104" s="669"/>
      <c r="EO104" s="667"/>
      <c r="EP104" s="668">
        <f>SUBTOTAL(9,EP105:EP118)</f>
        <v>118166400</v>
      </c>
      <c r="EQ104" s="667"/>
      <c r="ER104" s="668">
        <f>SUBTOTAL(9,ER105:ER118)</f>
        <v>13129600</v>
      </c>
      <c r="ES104" s="667"/>
      <c r="ET104" s="668">
        <f>SUBTOTAL(9,ET105:ET118)</f>
        <v>0</v>
      </c>
      <c r="EU104" s="667"/>
      <c r="EV104" s="668">
        <f>SUBTOTAL(9,EV105:EV118)</f>
        <v>18327820</v>
      </c>
      <c r="EW104" s="668">
        <f t="shared" si="1116"/>
        <v>0</v>
      </c>
      <c r="EX104" s="668">
        <f>SUBTOTAL(9,EX105:EX118)</f>
        <v>149623820</v>
      </c>
      <c r="EY104" s="667"/>
      <c r="EZ104" s="668">
        <f>SUBTOTAL(9,EZ105:EZ118)</f>
        <v>17335179.353800002</v>
      </c>
      <c r="FA104" s="668">
        <f t="shared" si="1117"/>
        <v>0</v>
      </c>
      <c r="FB104" s="668">
        <f>SUBTOTAL(9,FB105:FB118)</f>
        <v>166958999.3538</v>
      </c>
      <c r="FC104" s="668">
        <f>SUBTOTAL(9,FC105:FC118)</f>
        <v>166958999.3538</v>
      </c>
      <c r="FD104" s="668">
        <f>SUBTOTAL(9,FD105:FD118)</f>
        <v>0</v>
      </c>
      <c r="FE104" s="667"/>
      <c r="FF104" s="668">
        <f>SUBTOTAL(9,FF105:FF118)</f>
        <v>0</v>
      </c>
      <c r="FG104" s="670"/>
      <c r="FI104" s="657"/>
      <c r="FJ104" s="658">
        <f>SUBTOTAL(9,FJ105:FJ118)</f>
        <v>302318500</v>
      </c>
      <c r="FK104" s="657"/>
      <c r="FL104" s="658">
        <f>SUBTOTAL(9,FL105:FL118)</f>
        <v>68849000</v>
      </c>
      <c r="FM104" s="657"/>
      <c r="FN104" s="658">
        <f>SUBTOTAL(9,FN105:FN118)</f>
        <v>8470000</v>
      </c>
      <c r="FO104" s="657"/>
      <c r="FP104" s="658">
        <f>SUBTOTAL(9,FP105:FP118)</f>
        <v>25105050</v>
      </c>
      <c r="FQ104" s="658">
        <f t="shared" si="1118"/>
        <v>0</v>
      </c>
      <c r="FR104" s="658">
        <f>SUBTOTAL(9,FR105:FR118)</f>
        <v>404742550</v>
      </c>
      <c r="FS104" s="657">
        <f t="shared" si="1119"/>
        <v>0</v>
      </c>
      <c r="FT104" s="658">
        <f>SUBTOTAL(9,FT105:FT118)</f>
        <v>32369053.93043074</v>
      </c>
      <c r="FU104" s="658">
        <f t="shared" si="1120"/>
        <v>0</v>
      </c>
      <c r="FV104" s="658">
        <f>SUBTOTAL(9,FV105:FV118)</f>
        <v>437111603.93043077</v>
      </c>
      <c r="FW104" s="658">
        <f>SUBTOTAL(9,FW105:FW118)</f>
        <v>437111603.93043077</v>
      </c>
      <c r="FX104" s="658">
        <f>SUBTOTAL(9,FX105:FX118)</f>
        <v>0</v>
      </c>
      <c r="FY104" s="657"/>
      <c r="FZ104" s="658">
        <f>SUBTOTAL(9,FZ105:FZ118)</f>
        <v>0</v>
      </c>
      <c r="GA104" s="670"/>
      <c r="GC104" s="657"/>
      <c r="GD104" s="658">
        <f>SUBTOTAL(9,GD105:GD118)</f>
        <v>149600000</v>
      </c>
      <c r="GE104" s="657"/>
      <c r="GF104" s="658">
        <f>SUBTOTAL(9,GF105:GF118)</f>
        <v>46750000</v>
      </c>
      <c r="GG104" s="657"/>
      <c r="GH104" s="658">
        <f>SUBTOTAL(9,GH105:GH118)</f>
        <v>0</v>
      </c>
      <c r="GI104" s="657"/>
      <c r="GJ104" s="658">
        <f>SUBTOTAL(9,GJ105:GJ118)</f>
        <v>0</v>
      </c>
      <c r="GK104" s="658">
        <f t="shared" si="1121"/>
        <v>0</v>
      </c>
      <c r="GL104" s="658">
        <f>SUBTOTAL(9,GL105:GL118)</f>
        <v>196350000</v>
      </c>
      <c r="GM104" s="657"/>
      <c r="GN104" s="658">
        <f>SUBTOTAL(9,GN105:GN118)</f>
        <v>26392356.03125</v>
      </c>
      <c r="GO104" s="658">
        <f t="shared" si="1122"/>
        <v>0</v>
      </c>
      <c r="GP104" s="658">
        <f>SUBTOTAL(9,GP105:GP118)</f>
        <v>222742356.03125</v>
      </c>
      <c r="GQ104" s="658">
        <f>SUBTOTAL(9,GQ105:GQ118)</f>
        <v>222742356.03125</v>
      </c>
      <c r="GR104" s="658">
        <f>SUBTOTAL(9,GR105:GR118)</f>
        <v>0</v>
      </c>
      <c r="GS104" s="657"/>
      <c r="GT104" s="658">
        <f>SUBTOTAL(9,GT105:GT118)</f>
        <v>0</v>
      </c>
      <c r="GU104" s="670"/>
      <c r="GW104" s="657"/>
      <c r="GX104" s="658">
        <f>SUBTOTAL(9,GX105:GX118)</f>
        <v>180562000</v>
      </c>
      <c r="GY104" s="657"/>
      <c r="GZ104" s="658">
        <f>SUBTOTAL(9,GZ105:GZ118)</f>
        <v>15350000</v>
      </c>
      <c r="HA104" s="657"/>
      <c r="HB104" s="658">
        <f>SUBTOTAL(9,HB105:HB118)</f>
        <v>0</v>
      </c>
      <c r="HC104" s="657"/>
      <c r="HD104" s="658">
        <f>SUBTOTAL(9,HD105:HD118)</f>
        <v>0</v>
      </c>
      <c r="HE104" s="658">
        <f t="shared" si="1123"/>
        <v>0</v>
      </c>
      <c r="HF104" s="658">
        <f>SUBTOTAL(9,HF105:HF118)</f>
        <v>195912000</v>
      </c>
      <c r="HG104" s="657"/>
      <c r="HH104" s="658">
        <f>SUBTOTAL(9,HH105:HH118)</f>
        <v>23054681.196249999</v>
      </c>
      <c r="HI104" s="658">
        <f t="shared" si="1124"/>
        <v>0</v>
      </c>
      <c r="HJ104" s="658">
        <f>SUBTOTAL(9,HJ105:HJ118)</f>
        <v>218966681.19624999</v>
      </c>
      <c r="HK104" s="658">
        <f>SUBTOTAL(9,HK105:HK118)</f>
        <v>218966681.19624999</v>
      </c>
      <c r="HL104" s="658">
        <f>SUBTOTAL(9,HL105:HL118)</f>
        <v>0</v>
      </c>
      <c r="HM104" s="657"/>
      <c r="HN104" s="658">
        <f>SUBTOTAL(9,HN105:HN118)</f>
        <v>0</v>
      </c>
      <c r="HO104" s="659"/>
      <c r="HQ104" s="671"/>
      <c r="HR104" s="672">
        <f>SUBTOTAL(9,HR105:HR118)</f>
        <v>0</v>
      </c>
      <c r="HS104" s="671"/>
      <c r="HT104" s="672">
        <f>SUBTOTAL(9,HT105:HT118)</f>
        <v>0</v>
      </c>
      <c r="HU104" s="671"/>
      <c r="HV104" s="672">
        <f>SUBTOTAL(9,HV105:HV118)</f>
        <v>0</v>
      </c>
      <c r="HW104" s="671"/>
      <c r="HX104" s="672">
        <f>SUBTOTAL(9,HX105:HX118)</f>
        <v>0</v>
      </c>
      <c r="HY104" s="673">
        <f t="shared" si="128"/>
        <v>0</v>
      </c>
      <c r="HZ104" s="672">
        <f>SUBTOTAL(9,HZ105:HZ118)</f>
        <v>0</v>
      </c>
      <c r="IA104" s="671"/>
      <c r="IB104" s="672">
        <f>SUBTOTAL(9,IB105:IB118)</f>
        <v>0</v>
      </c>
      <c r="IC104" s="673">
        <f t="shared" si="129"/>
        <v>0</v>
      </c>
      <c r="ID104" s="672">
        <f>SUBTOTAL(9,ID105:ID118)</f>
        <v>0</v>
      </c>
      <c r="IE104" s="672">
        <f>SUBTOTAL(9,IE105:IE118)</f>
        <v>0</v>
      </c>
      <c r="IF104" s="672">
        <f>SUBTOTAL(9,IF105:IF118)</f>
        <v>0</v>
      </c>
      <c r="IG104" s="671"/>
      <c r="IH104" s="672">
        <f>SUBTOTAL(9,IH105:IH118)</f>
        <v>0</v>
      </c>
      <c r="II104" s="670"/>
      <c r="IK104" s="671"/>
      <c r="IL104" s="672">
        <f>SUBTOTAL(9,IL105:IL118)</f>
        <v>0</v>
      </c>
      <c r="IM104" s="671"/>
      <c r="IN104" s="672">
        <f>SUBTOTAL(9,IN105:IN118)</f>
        <v>0</v>
      </c>
      <c r="IO104" s="671"/>
      <c r="IP104" s="672">
        <f>SUBTOTAL(9,IP105:IP118)</f>
        <v>0</v>
      </c>
      <c r="IQ104" s="671"/>
      <c r="IR104" s="672">
        <f>SUBTOTAL(9,IR105:IR118)</f>
        <v>0</v>
      </c>
      <c r="IS104" s="673">
        <f t="shared" si="130"/>
        <v>0</v>
      </c>
      <c r="IT104" s="672">
        <f>SUBTOTAL(9,IT105:IT118)</f>
        <v>0</v>
      </c>
      <c r="IU104" s="671"/>
      <c r="IV104" s="672">
        <f>SUBTOTAL(9,IV105:IV118)</f>
        <v>0</v>
      </c>
      <c r="IW104" s="673">
        <f t="shared" si="131"/>
        <v>0</v>
      </c>
      <c r="IX104" s="672">
        <f>SUBTOTAL(9,IX105:IX118)</f>
        <v>0</v>
      </c>
      <c r="IY104" s="672">
        <f>SUBTOTAL(9,IY105:IY118)</f>
        <v>0</v>
      </c>
      <c r="IZ104" s="672">
        <f>SUBTOTAL(9,IZ105:IZ118)</f>
        <v>0</v>
      </c>
      <c r="JA104" s="671"/>
      <c r="JB104" s="672">
        <f>SUBTOTAL(9,JB105:JB118)</f>
        <v>0</v>
      </c>
      <c r="JC104" s="670"/>
      <c r="JE104" s="671"/>
      <c r="JF104" s="672">
        <f>SUBTOTAL(9,JF105:JF118)</f>
        <v>0</v>
      </c>
      <c r="JG104" s="671"/>
      <c r="JH104" s="672">
        <f>SUBTOTAL(9,JH105:JH118)</f>
        <v>0</v>
      </c>
      <c r="JI104" s="671"/>
      <c r="JJ104" s="672">
        <f>SUBTOTAL(9,JJ105:JJ118)</f>
        <v>0</v>
      </c>
      <c r="JK104" s="671"/>
      <c r="JL104" s="672">
        <f>SUBTOTAL(9,JL105:JL118)</f>
        <v>0</v>
      </c>
      <c r="JM104" s="673">
        <f t="shared" si="132"/>
        <v>0</v>
      </c>
      <c r="JN104" s="672">
        <f>SUBTOTAL(9,JN105:JN118)</f>
        <v>0</v>
      </c>
      <c r="JO104" s="671"/>
      <c r="JP104" s="672">
        <f>SUBTOTAL(9,JP105:JP118)</f>
        <v>0</v>
      </c>
      <c r="JQ104" s="673">
        <f t="shared" si="133"/>
        <v>0</v>
      </c>
      <c r="JR104" s="672">
        <f>SUBTOTAL(9,JR105:JR118)</f>
        <v>0</v>
      </c>
      <c r="JS104" s="672">
        <f>SUBTOTAL(9,JS105:JS118)</f>
        <v>0</v>
      </c>
      <c r="JT104" s="672">
        <f>SUBTOTAL(9,JT105:JT118)</f>
        <v>0</v>
      </c>
      <c r="JU104" s="671"/>
      <c r="JV104" s="672">
        <f>SUBTOTAL(9,JV105:JV118)</f>
        <v>0</v>
      </c>
      <c r="JW104" s="670"/>
      <c r="JY104" s="671"/>
      <c r="JZ104" s="672">
        <f>SUBTOTAL(9,JZ105:JZ118)</f>
        <v>0</v>
      </c>
      <c r="KA104" s="671"/>
      <c r="KB104" s="672">
        <f>SUBTOTAL(9,KB105:KB118)</f>
        <v>0</v>
      </c>
      <c r="KC104" s="671"/>
      <c r="KD104" s="672">
        <f>SUBTOTAL(9,KD105:KD118)</f>
        <v>0</v>
      </c>
      <c r="KE104" s="671"/>
      <c r="KF104" s="672">
        <f>SUBTOTAL(9,KF105:KF118)</f>
        <v>0</v>
      </c>
      <c r="KG104" s="673">
        <f t="shared" si="134"/>
        <v>0</v>
      </c>
      <c r="KH104" s="672">
        <f>SUBTOTAL(9,KH105:KH118)</f>
        <v>0</v>
      </c>
      <c r="KI104" s="671"/>
      <c r="KJ104" s="672">
        <f>SUBTOTAL(9,KJ105:KJ118)</f>
        <v>0</v>
      </c>
      <c r="KK104" s="673">
        <f t="shared" si="135"/>
        <v>0</v>
      </c>
      <c r="KL104" s="672">
        <f>SUBTOTAL(9,KL105:KL118)</f>
        <v>0</v>
      </c>
      <c r="KM104" s="672">
        <f>SUBTOTAL(9,KM105:KM118)</f>
        <v>0</v>
      </c>
      <c r="KN104" s="672">
        <f>SUBTOTAL(9,KN105:KN118)</f>
        <v>0</v>
      </c>
      <c r="KO104" s="671"/>
      <c r="KP104" s="672">
        <f>SUBTOTAL(9,KP105:KP118)</f>
        <v>0</v>
      </c>
      <c r="KQ104" s="670"/>
      <c r="KS104" s="671"/>
      <c r="KT104" s="672">
        <f>SUBTOTAL(9,KT105:KT118)</f>
        <v>0</v>
      </c>
      <c r="KU104" s="671"/>
      <c r="KV104" s="672">
        <f>SUBTOTAL(9,KV105:KV118)</f>
        <v>0</v>
      </c>
      <c r="KW104" s="671"/>
      <c r="KX104" s="672">
        <f>SUBTOTAL(9,KX105:KX118)</f>
        <v>0</v>
      </c>
      <c r="KY104" s="671"/>
      <c r="KZ104" s="672">
        <f>SUBTOTAL(9,KZ105:KZ118)</f>
        <v>0</v>
      </c>
      <c r="LA104" s="673">
        <f t="shared" si="136"/>
        <v>0</v>
      </c>
      <c r="LB104" s="672">
        <f>SUBTOTAL(9,LB105:LB118)</f>
        <v>0</v>
      </c>
      <c r="LC104" s="671"/>
      <c r="LD104" s="672">
        <f>SUBTOTAL(9,LD105:LD118)</f>
        <v>0</v>
      </c>
      <c r="LE104" s="673">
        <f t="shared" si="137"/>
        <v>0</v>
      </c>
      <c r="LF104" s="672">
        <f>SUBTOTAL(9,LF105:LF118)</f>
        <v>0</v>
      </c>
      <c r="LG104" s="672">
        <f>SUBTOTAL(9,LG105:LG118)</f>
        <v>0</v>
      </c>
      <c r="LH104" s="672">
        <f>SUBTOTAL(9,LH105:LH118)</f>
        <v>0</v>
      </c>
      <c r="LI104" s="671"/>
      <c r="LJ104" s="672">
        <f>SUBTOTAL(9,LJ105:LJ118)</f>
        <v>0</v>
      </c>
      <c r="LK104" s="670"/>
      <c r="LM104" s="671"/>
      <c r="LN104" s="672">
        <f>SUBTOTAL(9,LN105:LN118)</f>
        <v>0</v>
      </c>
      <c r="LO104" s="671"/>
      <c r="LP104" s="672">
        <f>SUBTOTAL(9,LP105:LP118)</f>
        <v>0</v>
      </c>
      <c r="LQ104" s="671"/>
      <c r="LR104" s="672">
        <f>SUBTOTAL(9,LR105:LR118)</f>
        <v>0</v>
      </c>
      <c r="LS104" s="671"/>
      <c r="LT104" s="672">
        <f>SUBTOTAL(9,LT105:LT118)</f>
        <v>0</v>
      </c>
      <c r="LU104" s="673">
        <f t="shared" si="138"/>
        <v>0</v>
      </c>
      <c r="LV104" s="672">
        <f>SUBTOTAL(9,LV105:LV118)</f>
        <v>0</v>
      </c>
      <c r="LW104" s="671"/>
      <c r="LX104" s="672">
        <f>SUBTOTAL(9,LX105:LX118)</f>
        <v>0</v>
      </c>
      <c r="LY104" s="673">
        <f t="shared" si="139"/>
        <v>0</v>
      </c>
      <c r="LZ104" s="672">
        <f>SUBTOTAL(9,LZ105:LZ118)</f>
        <v>0</v>
      </c>
      <c r="MA104" s="672">
        <f>SUBTOTAL(9,MA105:MA118)</f>
        <v>0</v>
      </c>
      <c r="MB104" s="672">
        <f>SUBTOTAL(9,MB105:MB118)</f>
        <v>0</v>
      </c>
      <c r="MC104" s="671"/>
      <c r="MD104" s="672">
        <f>SUBTOTAL(9,MD105:MD118)</f>
        <v>0</v>
      </c>
      <c r="ME104" s="670"/>
      <c r="MG104" s="671"/>
      <c r="MH104" s="672">
        <f>SUBTOTAL(9,MH105:MH118)</f>
        <v>0</v>
      </c>
      <c r="MI104" s="671"/>
      <c r="MJ104" s="672">
        <f>SUBTOTAL(9,MJ105:MJ118)</f>
        <v>0</v>
      </c>
      <c r="MK104" s="671"/>
      <c r="ML104" s="672">
        <f>SUBTOTAL(9,ML105:ML118)</f>
        <v>0</v>
      </c>
      <c r="MM104" s="671"/>
      <c r="MN104" s="672">
        <f>SUBTOTAL(9,MN105:MN118)</f>
        <v>0</v>
      </c>
      <c r="MO104" s="673">
        <f t="shared" si="140"/>
        <v>0</v>
      </c>
      <c r="MP104" s="672">
        <f>SUBTOTAL(9,MP105:MP118)</f>
        <v>0</v>
      </c>
      <c r="MQ104" s="671"/>
      <c r="MR104" s="672">
        <f>SUBTOTAL(9,MR105:MR118)</f>
        <v>0</v>
      </c>
      <c r="MS104" s="673">
        <f t="shared" si="141"/>
        <v>0</v>
      </c>
      <c r="MT104" s="672">
        <f>SUBTOTAL(9,MT105:MT118)</f>
        <v>0</v>
      </c>
      <c r="MU104" s="672">
        <f>SUBTOTAL(9,MU105:MU118)</f>
        <v>0</v>
      </c>
      <c r="MV104" s="672">
        <f>SUBTOTAL(9,MV105:MV118)</f>
        <v>0</v>
      </c>
      <c r="MW104" s="671"/>
      <c r="MX104" s="672">
        <f>SUBTOTAL(9,MX105:MX118)</f>
        <v>0</v>
      </c>
      <c r="MY104" s="670"/>
      <c r="NA104" s="671"/>
      <c r="NB104" s="672">
        <f>SUBTOTAL(9,NB105:NB118)</f>
        <v>0</v>
      </c>
      <c r="NC104" s="671"/>
      <c r="ND104" s="672">
        <f>SUBTOTAL(9,ND105:ND118)</f>
        <v>0</v>
      </c>
      <c r="NE104" s="671"/>
      <c r="NF104" s="672">
        <f>SUBTOTAL(9,NF105:NF118)</f>
        <v>0</v>
      </c>
      <c r="NG104" s="671"/>
      <c r="NH104" s="672">
        <f>SUBTOTAL(9,NH105:NH118)</f>
        <v>0</v>
      </c>
      <c r="NI104" s="673">
        <f t="shared" si="142"/>
        <v>0</v>
      </c>
      <c r="NJ104" s="672">
        <f>SUBTOTAL(9,NJ105:NJ118)</f>
        <v>0</v>
      </c>
      <c r="NK104" s="671"/>
      <c r="NL104" s="672">
        <f>SUBTOTAL(9,NL105:NL118)</f>
        <v>0</v>
      </c>
      <c r="NM104" s="673">
        <f t="shared" si="143"/>
        <v>0</v>
      </c>
      <c r="NN104" s="672">
        <f>SUBTOTAL(9,NN105:NN118)</f>
        <v>0</v>
      </c>
      <c r="NO104" s="672">
        <f>SUBTOTAL(9,NO105:NO118)</f>
        <v>0</v>
      </c>
      <c r="NP104" s="672">
        <f>SUBTOTAL(9,NP105:NP118)</f>
        <v>0</v>
      </c>
      <c r="NQ104" s="671"/>
      <c r="NR104" s="672">
        <f>SUBTOTAL(9,NR105:NR118)</f>
        <v>0</v>
      </c>
      <c r="NS104" s="670"/>
      <c r="NU104" s="671"/>
      <c r="NV104" s="672">
        <f>SUBTOTAL(9,NV105:NV118)</f>
        <v>0</v>
      </c>
      <c r="NW104" s="671"/>
      <c r="NX104" s="672">
        <f>SUBTOTAL(9,NX105:NX118)</f>
        <v>0</v>
      </c>
      <c r="NY104" s="671"/>
      <c r="NZ104" s="672">
        <f>SUBTOTAL(9,NZ105:NZ118)</f>
        <v>0</v>
      </c>
      <c r="OA104" s="671"/>
      <c r="OB104" s="672">
        <f>SUBTOTAL(9,OB105:OB118)</f>
        <v>0</v>
      </c>
      <c r="OC104" s="673">
        <f t="shared" si="144"/>
        <v>0</v>
      </c>
      <c r="OD104" s="672">
        <f>SUBTOTAL(9,OD105:OD118)</f>
        <v>0</v>
      </c>
      <c r="OE104" s="671"/>
      <c r="OF104" s="672">
        <f>SUBTOTAL(9,OF105:OF118)</f>
        <v>0</v>
      </c>
      <c r="OG104" s="673">
        <f t="shared" si="145"/>
        <v>0</v>
      </c>
      <c r="OH104" s="672">
        <f>SUBTOTAL(9,OH105:OH118)</f>
        <v>0</v>
      </c>
      <c r="OI104" s="672">
        <f>SUBTOTAL(9,OI105:OI118)</f>
        <v>0</v>
      </c>
      <c r="OJ104" s="672">
        <f>SUBTOTAL(9,OJ105:OJ118)</f>
        <v>0</v>
      </c>
      <c r="OK104" s="671"/>
      <c r="OL104" s="672">
        <f>SUBTOTAL(9,OL105:OL118)</f>
        <v>0</v>
      </c>
      <c r="OM104" s="670"/>
      <c r="OO104" s="671"/>
      <c r="OP104" s="672">
        <f>SUBTOTAL(9,OP105:OP118)</f>
        <v>0</v>
      </c>
      <c r="OQ104" s="671"/>
      <c r="OR104" s="672">
        <f>SUBTOTAL(9,OR105:OR118)</f>
        <v>0</v>
      </c>
      <c r="OS104" s="671"/>
      <c r="OT104" s="672">
        <f>SUBTOTAL(9,OT105:OT118)</f>
        <v>0</v>
      </c>
      <c r="OU104" s="671"/>
      <c r="OV104" s="672">
        <f>SUBTOTAL(9,OV105:OV118)</f>
        <v>0</v>
      </c>
      <c r="OW104" s="673">
        <f t="shared" si="146"/>
        <v>0</v>
      </c>
      <c r="OX104" s="672">
        <f>SUBTOTAL(9,OX105:OX118)</f>
        <v>0</v>
      </c>
      <c r="OY104" s="671"/>
      <c r="OZ104" s="672">
        <f>SUBTOTAL(9,OZ105:OZ118)</f>
        <v>0</v>
      </c>
      <c r="PA104" s="673">
        <f t="shared" si="147"/>
        <v>0</v>
      </c>
      <c r="PB104" s="672">
        <f>SUBTOTAL(9,PB105:PB118)</f>
        <v>0</v>
      </c>
      <c r="PC104" s="672">
        <f>SUBTOTAL(9,PC105:PC118)</f>
        <v>0</v>
      </c>
      <c r="PD104" s="672">
        <f>SUBTOTAL(9,PD105:PD118)</f>
        <v>0</v>
      </c>
      <c r="PE104" s="671"/>
      <c r="PF104" s="672">
        <f>SUBTOTAL(9,PF105:PF118)</f>
        <v>0</v>
      </c>
      <c r="PG104" s="670"/>
      <c r="PI104" s="671"/>
      <c r="PJ104" s="672">
        <f>SUBTOTAL(9,PJ105:PJ118)</f>
        <v>0</v>
      </c>
      <c r="PK104" s="671"/>
      <c r="PL104" s="672">
        <f>SUBTOTAL(9,PL105:PL118)</f>
        <v>0</v>
      </c>
      <c r="PM104" s="671"/>
      <c r="PN104" s="672">
        <f>SUBTOTAL(9,PN105:PN118)</f>
        <v>0</v>
      </c>
      <c r="PO104" s="671"/>
      <c r="PP104" s="672">
        <f>SUBTOTAL(9,PP105:PP118)</f>
        <v>0</v>
      </c>
      <c r="PQ104" s="673">
        <f t="shared" si="148"/>
        <v>0</v>
      </c>
      <c r="PR104" s="672">
        <f>SUBTOTAL(9,PR105:PR118)</f>
        <v>0</v>
      </c>
      <c r="PS104" s="671"/>
      <c r="PT104" s="672">
        <f>SUBTOTAL(9,PT105:PT118)</f>
        <v>0</v>
      </c>
      <c r="PU104" s="673">
        <f t="shared" si="149"/>
        <v>0</v>
      </c>
      <c r="PV104" s="672">
        <f>SUBTOTAL(9,PV105:PV118)</f>
        <v>0</v>
      </c>
      <c r="PW104" s="672">
        <f>SUBTOTAL(9,PW105:PW118)</f>
        <v>0</v>
      </c>
      <c r="PX104" s="672">
        <f>SUBTOTAL(9,PX105:PX118)</f>
        <v>0</v>
      </c>
      <c r="PY104" s="671"/>
      <c r="PZ104" s="672">
        <f>SUBTOTAL(9,PZ105:PZ118)</f>
        <v>0</v>
      </c>
      <c r="QA104" s="670"/>
      <c r="QC104" s="671"/>
      <c r="QD104" s="672">
        <f>SUBTOTAL(9,QD105:QD118)</f>
        <v>0</v>
      </c>
      <c r="QE104" s="671"/>
      <c r="QF104" s="672">
        <f>SUBTOTAL(9,QF105:QF118)</f>
        <v>0</v>
      </c>
      <c r="QG104" s="671"/>
      <c r="QH104" s="672">
        <f>SUBTOTAL(9,QH105:QH118)</f>
        <v>0</v>
      </c>
      <c r="QI104" s="671"/>
      <c r="QJ104" s="672">
        <f>SUBTOTAL(9,QJ105:QJ118)</f>
        <v>0</v>
      </c>
      <c r="QK104" s="673">
        <f t="shared" si="150"/>
        <v>0</v>
      </c>
      <c r="QL104" s="672">
        <f>SUBTOTAL(9,QL105:QL118)</f>
        <v>0</v>
      </c>
      <c r="QM104" s="671"/>
      <c r="QN104" s="672">
        <f>SUBTOTAL(9,QN105:QN118)</f>
        <v>0</v>
      </c>
      <c r="QO104" s="673">
        <f t="shared" si="151"/>
        <v>0</v>
      </c>
      <c r="QP104" s="672">
        <f>SUBTOTAL(9,QP105:QP118)</f>
        <v>0</v>
      </c>
      <c r="QQ104" s="672">
        <f>SUBTOTAL(9,QQ105:QQ118)</f>
        <v>0</v>
      </c>
      <c r="QR104" s="672">
        <f>SUBTOTAL(9,QR105:QR118)</f>
        <v>0</v>
      </c>
      <c r="QS104" s="671"/>
      <c r="QT104" s="672">
        <f>SUBTOTAL(9,QT105:QT118)</f>
        <v>0</v>
      </c>
      <c r="QU104" s="670"/>
      <c r="RA104" s="785">
        <f t="shared" si="1125"/>
        <v>0</v>
      </c>
      <c r="RB104" s="785" t="e">
        <f t="shared" si="1126"/>
        <v>#REF!</v>
      </c>
      <c r="RC104" s="677">
        <f t="shared" si="1127"/>
        <v>0</v>
      </c>
      <c r="RD104" s="677">
        <f t="shared" si="1127"/>
        <v>0</v>
      </c>
      <c r="RE104" s="677">
        <f t="shared" si="1127"/>
        <v>0</v>
      </c>
      <c r="RF104" s="677">
        <f t="shared" si="1127"/>
        <v>0</v>
      </c>
      <c r="RG104" s="677">
        <f t="shared" si="1127"/>
        <v>0</v>
      </c>
      <c r="RH104" s="677">
        <f t="shared" si="1127"/>
        <v>0</v>
      </c>
      <c r="RI104" s="677">
        <f t="shared" si="1127"/>
        <v>0</v>
      </c>
      <c r="RJ104" s="677">
        <f t="shared" si="1127"/>
        <v>0</v>
      </c>
      <c r="RK104" s="677" t="e">
        <f>#REF!</f>
        <v>#REF!</v>
      </c>
      <c r="RL104" s="677" t="e">
        <f>#REF!</f>
        <v>#REF!</v>
      </c>
      <c r="RM104" s="677">
        <f t="shared" si="1128"/>
        <v>0</v>
      </c>
      <c r="RN104" s="677">
        <f t="shared" si="1128"/>
        <v>0</v>
      </c>
      <c r="RO104" s="677">
        <f t="shared" si="1128"/>
        <v>0</v>
      </c>
      <c r="RP104" s="677">
        <f t="shared" si="1128"/>
        <v>0</v>
      </c>
      <c r="RQ104" s="677">
        <f t="shared" si="1128"/>
        <v>0</v>
      </c>
      <c r="RR104" s="677">
        <f t="shared" si="1128"/>
        <v>0</v>
      </c>
      <c r="RS104" s="677">
        <f t="shared" si="1128"/>
        <v>0</v>
      </c>
      <c r="RT104" s="677">
        <f t="shared" si="1128"/>
        <v>0</v>
      </c>
      <c r="RV104" s="675">
        <f t="shared" si="1129"/>
        <v>0</v>
      </c>
      <c r="RW104" s="675">
        <f t="shared" si="1130"/>
        <v>0</v>
      </c>
      <c r="RX104" s="675">
        <f t="shared" si="1131"/>
        <v>0</v>
      </c>
      <c r="RY104" s="675">
        <f t="shared" si="1132"/>
        <v>0</v>
      </c>
      <c r="RZ104" s="675">
        <f t="shared" si="1133"/>
        <v>0</v>
      </c>
      <c r="SA104" s="675">
        <f t="shared" si="1134"/>
        <v>0</v>
      </c>
      <c r="SB104" s="675">
        <f t="shared" si="1135"/>
        <v>0</v>
      </c>
      <c r="SC104" s="675">
        <f t="shared" si="1136"/>
        <v>0</v>
      </c>
      <c r="SD104" s="675" t="e">
        <f xml:space="preserve"> SUMIF(#REF!,$SD$8,#REF!)</f>
        <v>#REF!</v>
      </c>
      <c r="SE104" s="675" t="e">
        <f xml:space="preserve"> SUMIF(#REF!,$SE$8,#REF!)</f>
        <v>#REF!</v>
      </c>
      <c r="SG104" s="675">
        <f t="shared" si="1137"/>
        <v>0</v>
      </c>
      <c r="SH104" s="675">
        <f t="shared" si="1137"/>
        <v>0</v>
      </c>
      <c r="SI104" s="675">
        <f t="shared" si="1137"/>
        <v>0</v>
      </c>
      <c r="SJ104" s="675">
        <f t="shared" si="1137"/>
        <v>0</v>
      </c>
      <c r="SK104" s="675">
        <f t="shared" si="1137"/>
        <v>0</v>
      </c>
      <c r="SL104" s="675">
        <f t="shared" si="1137"/>
        <v>0</v>
      </c>
      <c r="SM104" s="675">
        <f t="shared" si="1137"/>
        <v>0</v>
      </c>
      <c r="SN104" s="675">
        <f t="shared" si="1137"/>
        <v>0</v>
      </c>
      <c r="SO104" s="675" t="e">
        <f t="shared" si="1137"/>
        <v>#REF!</v>
      </c>
      <c r="SP104" s="675" t="e">
        <f t="shared" si="1137"/>
        <v>#REF!</v>
      </c>
      <c r="SQ104" s="675">
        <f t="shared" si="1137"/>
        <v>0</v>
      </c>
      <c r="SR104" s="675">
        <f t="shared" si="1137"/>
        <v>0</v>
      </c>
      <c r="SS104" s="675">
        <f t="shared" si="1137"/>
        <v>0</v>
      </c>
      <c r="ST104" s="675">
        <f t="shared" si="1137"/>
        <v>0</v>
      </c>
      <c r="SU104" s="675">
        <f t="shared" si="1137"/>
        <v>0</v>
      </c>
      <c r="SV104" s="675">
        <f t="shared" si="1137"/>
        <v>0</v>
      </c>
      <c r="SW104" s="675">
        <f t="shared" si="1138"/>
        <v>0</v>
      </c>
      <c r="SX104" s="675">
        <f t="shared" si="1138"/>
        <v>0</v>
      </c>
      <c r="SY104" s="675" t="e">
        <f>#REF!*$AP104</f>
        <v>#REF!</v>
      </c>
      <c r="SZ104" s="675" t="e">
        <f>#REF!*$AP104</f>
        <v>#REF!</v>
      </c>
      <c r="TA104" s="675" t="e">
        <f>#REF!*$AP104</f>
        <v>#REF!</v>
      </c>
      <c r="TB104" s="675" t="e">
        <f>#REF!*$AP104</f>
        <v>#REF!</v>
      </c>
      <c r="TC104" s="675" t="e">
        <f>#REF!*$AP104</f>
        <v>#REF!</v>
      </c>
      <c r="TE104" s="675">
        <f t="shared" si="152"/>
        <v>0</v>
      </c>
      <c r="TF104" s="675">
        <f t="shared" si="153"/>
        <v>0</v>
      </c>
      <c r="TG104" s="675">
        <f t="shared" si="154"/>
        <v>0</v>
      </c>
      <c r="TH104" s="675">
        <f t="shared" si="155"/>
        <v>0</v>
      </c>
      <c r="TI104" s="675">
        <f t="shared" si="156"/>
        <v>0</v>
      </c>
      <c r="TJ104" s="675">
        <f t="shared" si="157"/>
        <v>0</v>
      </c>
      <c r="TK104" s="675">
        <f t="shared" si="158"/>
        <v>0</v>
      </c>
      <c r="TL104" s="675">
        <f t="shared" si="159"/>
        <v>0</v>
      </c>
      <c r="TM104" s="675">
        <f t="shared" si="160"/>
        <v>0</v>
      </c>
      <c r="TN104" s="676">
        <f t="shared" si="161"/>
        <v>0</v>
      </c>
      <c r="TP104" s="675">
        <f>IFERROR(SG104*(1+LEVEL_2!#REF!),0)</f>
        <v>0</v>
      </c>
      <c r="TQ104" s="675">
        <f>IFERROR(SH104*(1+LEVEL_2!#REF!),0)</f>
        <v>0</v>
      </c>
      <c r="TR104" s="675">
        <f>IFERROR(SI104*(1+LEVEL_2!#REF!),0)</f>
        <v>0</v>
      </c>
      <c r="TS104" s="675">
        <f>IFERROR(SJ104*(1+LEVEL_2!#REF!),0)</f>
        <v>0</v>
      </c>
      <c r="TT104" s="675">
        <f>IFERROR(SK104*(1+LEVEL_2!#REF!),0)</f>
        <v>0</v>
      </c>
      <c r="TU104" s="675">
        <f>IFERROR(SL104*(1+LEVEL_2!#REF!),0)</f>
        <v>0</v>
      </c>
      <c r="TV104" s="675">
        <f>IFERROR(SM104*(1+LEVEL_2!#REF!),0)</f>
        <v>0</v>
      </c>
      <c r="TW104" s="675">
        <f>IFERROR(SN104*(1+LEVEL_2!#REF!),0)</f>
        <v>0</v>
      </c>
      <c r="TX104" s="675">
        <f>IFERROR(SO104*(1+LEVEL_2!#REF!),0)</f>
        <v>0</v>
      </c>
      <c r="TY104" s="675">
        <f>IFERROR(SP104*(1+LEVEL_2!#REF!),0)</f>
        <v>0</v>
      </c>
      <c r="TZ104" s="675">
        <f>IFERROR(SQ104*(1+LEVEL_2!#REF!),0)</f>
        <v>0</v>
      </c>
      <c r="UA104" s="675">
        <f>IFERROR(SR104*(1+LEVEL_2!#REF!),0)</f>
        <v>0</v>
      </c>
      <c r="UB104" s="675">
        <f>IFERROR(SS104*(1+LEVEL_2!#REF!),0)</f>
        <v>0</v>
      </c>
      <c r="UC104" s="675">
        <f>IFERROR(ST104*(1+LEVEL_2!#REF!),0)</f>
        <v>0</v>
      </c>
      <c r="UD104" s="675">
        <f>IFERROR(SU104*(1+LEVEL_2!#REF!),0)</f>
        <v>0</v>
      </c>
      <c r="UE104" s="675">
        <f>IFERROR(SV104*(1+LEVEL_2!#REF!),0)</f>
        <v>0</v>
      </c>
      <c r="UF104" s="675">
        <f>IFERROR(SW104*(1+LEVEL_2!#REF!),0)</f>
        <v>0</v>
      </c>
      <c r="UG104" s="675">
        <f>IFERROR(SX104*(1+LEVEL_2!#REF!),0)</f>
        <v>0</v>
      </c>
      <c r="UH104" s="675">
        <f>IFERROR(SY104*(1+LEVEL_2!#REF!),0)</f>
        <v>0</v>
      </c>
      <c r="UI104" s="675">
        <f>IFERROR(SZ104*(1+LEVEL_2!#REF!),0)</f>
        <v>0</v>
      </c>
      <c r="UJ104" s="675">
        <f>IFERROR(TA104*(1+LEVEL_2!#REF!),0)</f>
        <v>0</v>
      </c>
      <c r="UK104" s="675">
        <f>IFERROR(TB104*(1+LEVEL_2!#REF!),0)</f>
        <v>0</v>
      </c>
      <c r="UL104" s="675">
        <f>IFERROR(TC104*(1+LEVEL_2!#REF!),0)</f>
        <v>0</v>
      </c>
      <c r="UN104" s="675">
        <f t="shared" si="162"/>
        <v>0</v>
      </c>
      <c r="UO104" s="675">
        <f t="shared" si="163"/>
        <v>0</v>
      </c>
      <c r="UP104" s="675">
        <f t="shared" si="164"/>
        <v>0</v>
      </c>
      <c r="UQ104" s="675">
        <f t="shared" si="165"/>
        <v>0</v>
      </c>
      <c r="UR104" s="675">
        <f t="shared" si="166"/>
        <v>0</v>
      </c>
      <c r="US104" s="675">
        <f t="shared" si="167"/>
        <v>0</v>
      </c>
      <c r="UT104" s="675">
        <f t="shared" si="168"/>
        <v>0</v>
      </c>
      <c r="UU104" s="675">
        <f t="shared" si="169"/>
        <v>0</v>
      </c>
      <c r="UV104" s="675">
        <f t="shared" si="170"/>
        <v>0</v>
      </c>
      <c r="UW104" s="676">
        <f t="shared" si="171"/>
        <v>0</v>
      </c>
    </row>
    <row r="105" spans="1:569" s="645" customFormat="1" ht="20.100000000000001" customHeight="1">
      <c r="A105" s="677" t="s">
        <v>127</v>
      </c>
      <c r="B105" s="677" t="s">
        <v>127</v>
      </c>
      <c r="C105" s="801" t="s">
        <v>592</v>
      </c>
      <c r="D105" s="764"/>
      <c r="E105" s="792" t="s">
        <v>593</v>
      </c>
      <c r="F105" s="793" t="s">
        <v>594</v>
      </c>
      <c r="G105" s="786" t="s">
        <v>595</v>
      </c>
      <c r="H105" s="794" t="s">
        <v>154</v>
      </c>
      <c r="I105" s="789">
        <f>Rev.1_Base!G248</f>
        <v>25</v>
      </c>
      <c r="J105" s="789">
        <f>Rev.1_Base!H248</f>
        <v>25</v>
      </c>
      <c r="K105" s="789">
        <f>Rev.1_Base!J248</f>
        <v>12</v>
      </c>
      <c r="L105" s="789">
        <f>Rev.1_Base!K248</f>
        <v>12</v>
      </c>
      <c r="M105" s="770"/>
      <c r="N105" s="828">
        <f t="shared" si="393"/>
        <v>25</v>
      </c>
      <c r="O105" s="829">
        <f t="shared" si="394"/>
        <v>0</v>
      </c>
      <c r="Q105" s="789">
        <f>Rev.1_Base!M248</f>
        <v>0</v>
      </c>
      <c r="R105" s="795">
        <f>Rev.1_Base!O248</f>
        <v>9</v>
      </c>
      <c r="S105" s="795">
        <f>Rev.1_Base!Q248</f>
        <v>10</v>
      </c>
      <c r="T105" s="795">
        <f>Rev.1_Base!S248</f>
        <v>0</v>
      </c>
      <c r="U105" s="795">
        <f>Rev.1_Base!U248</f>
        <v>0</v>
      </c>
      <c r="V105" s="795">
        <f>Rev.1_Base!W248</f>
        <v>3</v>
      </c>
      <c r="W105" s="795">
        <f>Rev.1_Base!Y248</f>
        <v>3</v>
      </c>
      <c r="X105" s="795">
        <f>Rev.1_Base!AA248</f>
        <v>0</v>
      </c>
      <c r="Y105" s="809"/>
      <c r="Z105" s="809"/>
      <c r="AA105" s="809"/>
      <c r="AB105" s="809"/>
      <c r="AC105" s="809"/>
      <c r="AD105" s="809"/>
      <c r="AE105" s="809"/>
      <c r="AF105" s="810"/>
      <c r="AH105" s="774">
        <f t="shared" ref="AH105:AH117" si="1141">DA105</f>
        <v>520000</v>
      </c>
      <c r="AI105" s="775">
        <f t="shared" ref="AI105:AI118" si="1142">IFERROR(AH105*$I105, 0)</f>
        <v>13000000</v>
      </c>
      <c r="AJ105" s="774">
        <f t="shared" ref="AJ105:AJ117" si="1143">DC105</f>
        <v>50000</v>
      </c>
      <c r="AK105" s="775">
        <f t="shared" ref="AK105:AK118" si="1144">IFERROR(AJ105*$I105, 0)</f>
        <v>1250000</v>
      </c>
      <c r="AL105" s="774">
        <f t="shared" ref="AL105:AL117" si="1145">DE105</f>
        <v>0</v>
      </c>
      <c r="AM105" s="775">
        <f t="shared" ref="AM105:AM118" si="1146">IFERROR(AL105*$I105, 0)</f>
        <v>0</v>
      </c>
      <c r="AN105" s="774">
        <f t="shared" ref="AN105:AN117" si="1147">DG105</f>
        <v>0</v>
      </c>
      <c r="AO105" s="775">
        <f t="shared" ref="AO105:AO118" si="1148">IFERROR(AN105*$I105, 0)</f>
        <v>0</v>
      </c>
      <c r="AP105" s="693">
        <f t="shared" si="1111"/>
        <v>570000</v>
      </c>
      <c r="AQ105" s="775">
        <f t="shared" ref="AQ105:AQ118" si="1149">IFERROR(AP105*$I105, 0)</f>
        <v>14250000</v>
      </c>
      <c r="AR105" s="774">
        <f t="shared" ref="AR105:AR117" si="1150">DK105</f>
        <v>67636.318750000006</v>
      </c>
      <c r="AS105" s="775">
        <f t="shared" ref="AS105:AS118" si="1151">IFERROR(AR105*$I105, 0)</f>
        <v>1690907.9687500002</v>
      </c>
      <c r="AT105" s="776">
        <f t="shared" ref="AT105:AT168" si="1152">AV105*$AT$5</f>
        <v>765163.5824999999</v>
      </c>
      <c r="AU105" s="776">
        <f t="shared" ref="AU105:AU118" si="1153">AV105*$AU$5</f>
        <v>1275272.6375</v>
      </c>
      <c r="AV105" s="693">
        <f t="shared" si="829"/>
        <v>637636.31874999998</v>
      </c>
      <c r="AW105" s="775">
        <f t="shared" si="172"/>
        <v>9181962.9899999984</v>
      </c>
      <c r="AX105" s="775">
        <f t="shared" ref="AX105:AX118" si="1154">IFERROR(AU105*$K105, 0)</f>
        <v>15303271.649999999</v>
      </c>
      <c r="AY105" s="775">
        <f t="shared" ref="AY105:AZ118" si="1155">IFERROR(AU105*$I105, 0)</f>
        <v>31881815.9375</v>
      </c>
      <c r="AZ105" s="775">
        <f t="shared" si="1155"/>
        <v>15940907.96875</v>
      </c>
      <c r="BA105" s="693">
        <f t="shared" ref="BA105:BA118" si="1156">IFERROR(AV105*$N105, 0)</f>
        <v>15940907.96875</v>
      </c>
      <c r="BB105" s="693">
        <f t="shared" ref="BB105:BB118" si="1157">IFERROR(AV105*$O105, 0)</f>
        <v>0</v>
      </c>
      <c r="BC105" s="774">
        <f t="shared" ref="BC105:BC117" si="1158">EK105</f>
        <v>0</v>
      </c>
      <c r="BD105" s="775">
        <f t="shared" ref="BD105:BD118" si="1159">IFERROR(BC105*$I105, 0)</f>
        <v>0</v>
      </c>
      <c r="BE105" s="777"/>
      <c r="BG105" s="790">
        <f t="shared" ref="BG105:BG117" si="1160">AH105</f>
        <v>520000</v>
      </c>
      <c r="BH105" s="790">
        <f t="shared" ref="BH105:BH118" si="1161">IFERROR(BG105*$I105, 0)</f>
        <v>13000000</v>
      </c>
      <c r="BI105" s="790">
        <f t="shared" ref="BI105:BI117" si="1162">AJ105</f>
        <v>50000</v>
      </c>
      <c r="BJ105" s="790">
        <f t="shared" ref="BJ105:BJ118" si="1163">IFERROR(BI105*$I105, 0)</f>
        <v>1250000</v>
      </c>
      <c r="BK105" s="790">
        <f t="shared" ref="BK105:BK117" si="1164">AL105</f>
        <v>0</v>
      </c>
      <c r="BL105" s="790">
        <f t="shared" ref="BL105:BL118" si="1165">IFERROR(BK105*$I105, 0)</f>
        <v>0</v>
      </c>
      <c r="BM105" s="790">
        <f t="shared" ref="BM105:BM117" si="1166">AN105</f>
        <v>0</v>
      </c>
      <c r="BN105" s="790">
        <f t="shared" ref="BN105:BN118" si="1167">IFERROR(BM105*$I105, 0)</f>
        <v>0</v>
      </c>
      <c r="BO105" s="790">
        <f t="shared" si="105"/>
        <v>570000</v>
      </c>
      <c r="BP105" s="790">
        <f t="shared" ref="BP105:BP118" si="1168">IFERROR(BO105*$I105, 0)</f>
        <v>14250000</v>
      </c>
      <c r="BQ105" s="790">
        <f t="shared" ref="BQ105:BQ118" si="1169">IFERROR(BR105/$I105,)</f>
        <v>67636.318750000006</v>
      </c>
      <c r="BR105" s="790">
        <f t="shared" ref="BR105:BR118" si="1170">(BJ105*4.5%)+(BJ105*3.335%)+((BJ105*3.335%)*10.25%)+(BP105*30%*1.39%)+(BJ105*2.3%)+(BP105*8%)+(BP105*2.29%)+(BP105*0.24%)</f>
        <v>1690907.96875</v>
      </c>
      <c r="BS105" s="790">
        <f t="shared" si="107"/>
        <v>637636.31874999998</v>
      </c>
      <c r="BT105" s="790">
        <f t="shared" ref="BT105:BT118" si="1171">IFERROR(BS105*$I105, 0)</f>
        <v>15940907.96875</v>
      </c>
      <c r="BU105" s="790">
        <f t="shared" ref="BU105:BU118" si="1172">IFERROR(BS105*$N105, 0)</f>
        <v>15940907.96875</v>
      </c>
      <c r="BV105" s="790">
        <f t="shared" ref="BV105:BV118" si="1173">IFERROR(BS105*$O105, 0)</f>
        <v>0</v>
      </c>
      <c r="BW105" s="790"/>
      <c r="BX105" s="790">
        <f t="shared" ref="BX105:BX118" si="1174">IFERROR(BW105*$I105, 0)</f>
        <v>0</v>
      </c>
      <c r="BY105" s="791" t="s">
        <v>400</v>
      </c>
      <c r="CA105" s="744">
        <f>'동해기지(건축)'!BP186</f>
        <v>500000</v>
      </c>
      <c r="CB105" s="745">
        <f t="shared" ref="CB105:CB118" si="1175">IFERROR(CA105*$I105, 0)</f>
        <v>12500000</v>
      </c>
      <c r="CC105" s="718">
        <f>'동해기지(건축)'!BQ204+'동해기지(건축)'!BQ205+'동해기지(건축)'!BQ197</f>
        <v>62182</v>
      </c>
      <c r="CD105" s="745">
        <f t="shared" ref="CD105:CD118" si="1176">IFERROR(CC105*$I105, 0)</f>
        <v>1554550</v>
      </c>
      <c r="CE105" s="718"/>
      <c r="CF105" s="745">
        <f t="shared" ref="CF105:CF118" si="1177">IFERROR(CE105*$I105, 0)</f>
        <v>0</v>
      </c>
      <c r="CG105" s="718">
        <f>'동해기지(건축)'!BR186</f>
        <v>100000</v>
      </c>
      <c r="CH105" s="745">
        <f t="shared" ref="CH105:CH118" si="1178">IFERROR(CG105*$I105, 0)</f>
        <v>2500000</v>
      </c>
      <c r="CI105" s="746">
        <f t="shared" si="108"/>
        <v>662182</v>
      </c>
      <c r="CJ105" s="745">
        <f t="shared" ref="CJ105:CJ118" si="1179">IFERROR(CI105*$I105, 0)</f>
        <v>16554550</v>
      </c>
      <c r="CK105" s="718"/>
      <c r="CL105" s="745">
        <f t="shared" ref="CL105:CL118" si="1180">IFERROR(CK105*$I105, 0)</f>
        <v>0</v>
      </c>
      <c r="CM105" s="746">
        <f t="shared" si="109"/>
        <v>662182</v>
      </c>
      <c r="CN105" s="745">
        <f t="shared" ref="CN105:CN118" si="1181">IFERROR(CM105*$I105, 0)</f>
        <v>16554550</v>
      </c>
      <c r="CO105" s="699">
        <f t="shared" ref="CO105:CU118" si="1182">IFERROR($CM105*Q105, 0)</f>
        <v>0</v>
      </c>
      <c r="CP105" s="699">
        <f t="shared" si="1182"/>
        <v>5959638</v>
      </c>
      <c r="CQ105" s="699">
        <f t="shared" si="1182"/>
        <v>6621820</v>
      </c>
      <c r="CR105" s="699">
        <f t="shared" si="1182"/>
        <v>0</v>
      </c>
      <c r="CS105" s="700">
        <f t="shared" si="1182"/>
        <v>0</v>
      </c>
      <c r="CT105" s="699">
        <f t="shared" si="1182"/>
        <v>1986546</v>
      </c>
      <c r="CU105" s="699">
        <f t="shared" si="1182"/>
        <v>1986546</v>
      </c>
      <c r="CV105" s="700">
        <f t="shared" ref="CV105:CV118" si="1183">IFERROR(CM105*$X105, 0)</f>
        <v>0</v>
      </c>
      <c r="CW105" s="697"/>
      <c r="CX105" s="696">
        <f t="shared" ref="CX105:CX118" si="1184">IFERROR(CW105*$I105, 0)</f>
        <v>0</v>
      </c>
      <c r="CY105" s="701"/>
      <c r="DA105" s="778">
        <f>IFERROR(VLOOKUP($C105,정민건설!$A$13:$AM$154,28,FALSE),0)</f>
        <v>520000</v>
      </c>
      <c r="DB105" s="775">
        <f t="shared" ref="DB105:DB118" si="1185">IFERROR(DA105*$I105, 0)</f>
        <v>13000000</v>
      </c>
      <c r="DC105" s="778">
        <f>IFERROR(VLOOKUP($C105,정민건설!$A$13:$AM$154,30,FALSE),0)</f>
        <v>50000</v>
      </c>
      <c r="DD105" s="775">
        <f t="shared" ref="DD105:DD118" si="1186">IFERROR(DC105*$I105, 0)</f>
        <v>1250000</v>
      </c>
      <c r="DE105" s="774">
        <f>IFERROR(VLOOKUP($C105,정민건설!$A$13:$AM$154,32,FALSE),0)</f>
        <v>0</v>
      </c>
      <c r="DF105" s="775">
        <f t="shared" ref="DF105:DF118" si="1187">IFERROR(DE105*$I105, 0)</f>
        <v>0</v>
      </c>
      <c r="DG105" s="774">
        <f>IFERROR(VLOOKUP($C105,정민건설!$A$13:$AM$154,34,FALSE),0)</f>
        <v>0</v>
      </c>
      <c r="DH105" s="775">
        <f t="shared" ref="DH105:DH118" si="1188">IFERROR(DG105*$I105, 0)</f>
        <v>0</v>
      </c>
      <c r="DI105" s="693">
        <f t="shared" si="1112"/>
        <v>570000</v>
      </c>
      <c r="DJ105" s="775">
        <f t="shared" ref="DJ105:DJ118" si="1189">IFERROR(DI105*$I105, 0)</f>
        <v>14250000</v>
      </c>
      <c r="DK105" s="778">
        <f t="shared" ref="DK105:DK117" si="1190">IFERROR(DL105/$I105,)</f>
        <v>67636.318750000006</v>
      </c>
      <c r="DL105" s="779">
        <f t="shared" ref="DL105:DL118" si="1191">(DD105*4.5%)+(DD105*3.335%)+((DD105*3.335%)*10.25%)+(DJ105*30%*1.39%)+(DD105*2.3%)+(DJ105*8%)+((DB105+DD105)*2.29%)+(DJ105*0.24%)</f>
        <v>1690907.96875</v>
      </c>
      <c r="DM105" s="693">
        <f t="shared" si="1113"/>
        <v>637636.31874999998</v>
      </c>
      <c r="DN105" s="775">
        <f t="shared" ref="DN105:DN118" si="1192">IFERROR(DM105*$I105, 0)</f>
        <v>15940907.96875</v>
      </c>
      <c r="DO105" s="693">
        <f t="shared" ref="DO105:DO118" si="1193">IFERROR(DM105*$N105, 0)</f>
        <v>15940907.96875</v>
      </c>
      <c r="DP105" s="693">
        <f t="shared" ref="DP105:DP118" si="1194">IFERROR(DM105*$O105, 0)</f>
        <v>0</v>
      </c>
      <c r="DQ105" s="774"/>
      <c r="DR105" s="775">
        <f t="shared" ref="DR105:DR118" si="1195">IFERROR(DQ105*$I105, 0)</f>
        <v>0</v>
      </c>
      <c r="DS105" s="777"/>
      <c r="DU105" s="774">
        <f>IFERROR(VLOOKUP($C105,[1]영만종합건설!$A$13:$AN$154,28,FALSE),0)</f>
        <v>380000</v>
      </c>
      <c r="DV105" s="780">
        <f t="shared" ref="DV105:DV118" si="1196">IFERROR(DU105*$I105, 0)</f>
        <v>9500000</v>
      </c>
      <c r="DW105" s="774">
        <f>IFERROR(VLOOKUP($C105,[1]영만종합건설!$A$13:$AN$154,30,FALSE),0)</f>
        <v>140000</v>
      </c>
      <c r="DX105" s="780">
        <f t="shared" ref="DX105:DX118" si="1197">IFERROR(DW105*$I105, 0)</f>
        <v>3500000</v>
      </c>
      <c r="DY105" s="778">
        <f>IFERROR(VLOOKUP($C105,[1]영만종합건설!$A$13:$AN$154,32,FALSE),0)</f>
        <v>0</v>
      </c>
      <c r="DZ105" s="780">
        <f t="shared" ref="DZ105:DZ118" si="1198">IFERROR(DY105*$I105, 0)</f>
        <v>0</v>
      </c>
      <c r="EA105" s="778">
        <f>IFERROR(VLOOKUP($C105,[1]영만종합건설!$A$13:$AN$154,34,FALSE),0)</f>
        <v>0</v>
      </c>
      <c r="EB105" s="780">
        <f t="shared" ref="EB105:EB118" si="1199">IFERROR(EA105*$I105, 0)</f>
        <v>0</v>
      </c>
      <c r="EC105" s="703">
        <f t="shared" si="1114"/>
        <v>520000</v>
      </c>
      <c r="ED105" s="780">
        <f t="shared" ref="ED105:ED118" si="1200">IFERROR(EC105*$I105, 0)</f>
        <v>13000000</v>
      </c>
      <c r="EE105" s="778">
        <f t="shared" ref="EE105:EE118" si="1201">IFERROR(EF105/$I105,)</f>
        <v>71591.972500000003</v>
      </c>
      <c r="EF105" s="779">
        <f t="shared" si="114"/>
        <v>1789799.3125</v>
      </c>
      <c r="EG105" s="703">
        <f t="shared" si="1115"/>
        <v>591591.97250000003</v>
      </c>
      <c r="EH105" s="780">
        <f t="shared" ref="EH105:EH118" si="1202">IFERROR(EG105*$I105, 0)</f>
        <v>14789799.3125</v>
      </c>
      <c r="EI105" s="703">
        <f t="shared" ref="EI105:EI118" si="1203">IFERROR(EG105*$N105, 0)</f>
        <v>14789799.3125</v>
      </c>
      <c r="EJ105" s="703">
        <f t="shared" ref="EJ105:EJ118" si="1204">IFERROR(EG105*$O105, 0)</f>
        <v>0</v>
      </c>
      <c r="EK105" s="778"/>
      <c r="EL105" s="780">
        <f t="shared" ref="EL105:EL118" si="1205">IFERROR(EK105*$I105, 0)</f>
        <v>0</v>
      </c>
      <c r="EM105" s="781"/>
      <c r="EO105" s="778">
        <f>IFERROR(VLOOKUP($C105,[1]부강종합건설!$A$13:$AM$154,28,FALSE),0)</f>
        <v>302400</v>
      </c>
      <c r="EP105" s="780">
        <f t="shared" ref="EP105:EP118" si="1206">IFERROR(EO105*$I105, 0)</f>
        <v>7560000</v>
      </c>
      <c r="EQ105" s="778">
        <f>IFERROR(VLOOKUP($C105,[1]부강종합건설!$A$13:$AM$154,30,FALSE),0)</f>
        <v>33600</v>
      </c>
      <c r="ER105" s="780">
        <f t="shared" ref="ER105:ER118" si="1207">IFERROR(EQ105*$I105, 0)</f>
        <v>840000</v>
      </c>
      <c r="ES105" s="778">
        <f>IFERROR(VLOOKUP($C105,[1]부강종합건설!$A$13:$AM$154,32,FALSE),0)</f>
        <v>0</v>
      </c>
      <c r="ET105" s="780">
        <f t="shared" ref="ET105:ET118" si="1208">IFERROR(ES105*$I105, 0)</f>
        <v>0</v>
      </c>
      <c r="EU105" s="778">
        <f>IFERROR(VLOOKUP($C105,[1]부강종합건설!$A$13:$AM$154,34,FALSE),0)</f>
        <v>46900</v>
      </c>
      <c r="EV105" s="780">
        <f t="shared" ref="EV105:EV118" si="1209">IFERROR(EU105*$I105, 0)</f>
        <v>1172500</v>
      </c>
      <c r="EW105" s="703">
        <f t="shared" si="1116"/>
        <v>382900</v>
      </c>
      <c r="EX105" s="780">
        <f t="shared" ref="EX105:EX118" si="1210">IFERROR(EW105*$I105, 0)</f>
        <v>9572500</v>
      </c>
      <c r="EY105" s="778">
        <f t="shared" ref="EY105:EY118" si="1211">IFERROR(EZ105/$I105,)</f>
        <v>44362.270400000001</v>
      </c>
      <c r="EZ105" s="779">
        <f t="shared" si="117"/>
        <v>1109056.76</v>
      </c>
      <c r="FA105" s="703">
        <f t="shared" si="1117"/>
        <v>427262.27039999998</v>
      </c>
      <c r="FB105" s="780">
        <f t="shared" ref="FB105:FB118" si="1212">IFERROR(FA105*$I105, 0)</f>
        <v>10681556.76</v>
      </c>
      <c r="FC105" s="703">
        <f t="shared" ref="FC105:FC118" si="1213">IFERROR(FA105*$N105, 0)</f>
        <v>10681556.76</v>
      </c>
      <c r="FD105" s="703">
        <f t="shared" ref="FD105:FD118" si="1214">IFERROR(FA105*$O105, 0)</f>
        <v>0</v>
      </c>
      <c r="FE105" s="778"/>
      <c r="FF105" s="780">
        <f t="shared" ref="FF105:FF118" si="1215">IFERROR(FE105*$I105, 0)</f>
        <v>0</v>
      </c>
      <c r="FG105" s="782"/>
      <c r="FI105" s="774">
        <f>IFERROR(VLOOKUP($C105,[1]대도엔지니어링!$A$13:$AN$154,28,FALSE),0)</f>
        <v>423500</v>
      </c>
      <c r="FJ105" s="775">
        <f t="shared" ref="FJ105:FJ118" si="1216">IFERROR(FI105*$I105, 0)</f>
        <v>10587500</v>
      </c>
      <c r="FK105" s="774">
        <f>IFERROR(VLOOKUP($C105,[1]대도엔지니어링!$A$13:$AN$154,30,FALSE),0)</f>
        <v>242000</v>
      </c>
      <c r="FL105" s="775">
        <f t="shared" ref="FL105:FL118" si="1217">IFERROR(FK105*$I105, 0)</f>
        <v>6050000</v>
      </c>
      <c r="FM105" s="774">
        <f>IFERROR(VLOOKUP($C105,[1]대도엔지니어링!$A$13:$AN$154,32,FALSE),0)</f>
        <v>0</v>
      </c>
      <c r="FN105" s="775">
        <f t="shared" ref="FN105:FN118" si="1218">IFERROR(FM105*$I105, 0)</f>
        <v>0</v>
      </c>
      <c r="FO105" s="774">
        <f>IFERROR(VLOOKUP($C105,[1]대도엔지니어링!$A$13:$AN$154,34,FALSE),0)</f>
        <v>55690</v>
      </c>
      <c r="FP105" s="775">
        <f t="shared" ref="FP105:FP118" si="1219">IFERROR(FO105*$I105, 0)</f>
        <v>1392250</v>
      </c>
      <c r="FQ105" s="693">
        <f t="shared" si="1118"/>
        <v>721190</v>
      </c>
      <c r="FR105" s="775">
        <f t="shared" ref="FR105:FR118" si="1220">IFERROR(FQ105*$I105, 0)</f>
        <v>18029750</v>
      </c>
      <c r="FS105" s="774">
        <f t="shared" si="1119"/>
        <v>57676.75774164922</v>
      </c>
      <c r="FT105" s="775">
        <f t="shared" ref="FT105:FT118" si="1221">IFERROR(FS105*$I105, 0)</f>
        <v>1441918.9435412304</v>
      </c>
      <c r="FU105" s="693">
        <f t="shared" si="1120"/>
        <v>778866.75774164917</v>
      </c>
      <c r="FV105" s="775">
        <f t="shared" ref="FV105:FV118" si="1222">IFERROR(FU105*$I105, 0)</f>
        <v>19471668.943541229</v>
      </c>
      <c r="FW105" s="693">
        <f t="shared" ref="FW105:FW118" si="1223">IFERROR(FU105*$N105, 0)</f>
        <v>19471668.943541229</v>
      </c>
      <c r="FX105" s="693">
        <f t="shared" ref="FX105:FX118" si="1224">IFERROR(FU105*$O105, 0)</f>
        <v>0</v>
      </c>
      <c r="FY105" s="774"/>
      <c r="FZ105" s="775">
        <f t="shared" ref="FZ105:FZ118" si="1225">IFERROR(FY105*$I105, 0)</f>
        <v>0</v>
      </c>
      <c r="GA105" s="782"/>
      <c r="GC105" s="774">
        <f>IFERROR(VLOOKUP($C105,[1]부명엔지니어링!$A$13:$AN$154,28,FALSE),0)</f>
        <v>300000</v>
      </c>
      <c r="GD105" s="775">
        <f t="shared" ref="GD105:GD118" si="1226">IFERROR(GC105*$I105, 0)</f>
        <v>7500000</v>
      </c>
      <c r="GE105" s="774">
        <f>IFERROR(VLOOKUP($C105,[1]부명엔지니어링!$A$13:$AN$154,30,FALSE),0)</f>
        <v>150000</v>
      </c>
      <c r="GF105" s="775">
        <f t="shared" ref="GF105:GF118" si="1227">IFERROR(GE105*$I105, 0)</f>
        <v>3750000</v>
      </c>
      <c r="GG105" s="774">
        <f>IFERROR(VLOOKUP($C105,[1]부명엔지니어링!$A$13:$AN$154,32,FALSE),0)</f>
        <v>0</v>
      </c>
      <c r="GH105" s="775">
        <f t="shared" ref="GH105:GH118" si="1228">IFERROR(GG105*$I105, 0)</f>
        <v>0</v>
      </c>
      <c r="GI105" s="774">
        <f>IFERROR(VLOOKUP($C105,[1]부명엔지니어링!$A$13:$AN$154,34,FALSE),0)</f>
        <v>0</v>
      </c>
      <c r="GJ105" s="775">
        <f t="shared" ref="GJ105:GJ118" si="1229">IFERROR(GI105*$I105, 0)</f>
        <v>0</v>
      </c>
      <c r="GK105" s="693">
        <f t="shared" si="1121"/>
        <v>450000</v>
      </c>
      <c r="GL105" s="775">
        <f t="shared" ref="GL105:GL118" si="1230">IFERROR(GK105*$I105, 0)</f>
        <v>11250000</v>
      </c>
      <c r="GM105" s="774">
        <f t="shared" ref="GM105:GM117" si="1231">IFERROR(GN105/$I105,)</f>
        <v>64976.756249999999</v>
      </c>
      <c r="GN105" s="775">
        <f t="shared" si="123"/>
        <v>1624418.90625</v>
      </c>
      <c r="GO105" s="693">
        <f t="shared" si="1122"/>
        <v>514976.75624999998</v>
      </c>
      <c r="GP105" s="775">
        <f t="shared" ref="GP105:GP118" si="1232">IFERROR(GO105*$I105, 0)</f>
        <v>12874418.90625</v>
      </c>
      <c r="GQ105" s="693">
        <f t="shared" ref="GQ105:GQ118" si="1233">IFERROR(GO105*$N105, 0)</f>
        <v>12874418.90625</v>
      </c>
      <c r="GR105" s="693">
        <f t="shared" ref="GR105:GR118" si="1234">IFERROR(GO105*$O105, 0)</f>
        <v>0</v>
      </c>
      <c r="GS105" s="774"/>
      <c r="GT105" s="775">
        <f t="shared" ref="GT105:GT118" si="1235">IFERROR(GS105*$I105, 0)</f>
        <v>0</v>
      </c>
      <c r="GU105" s="782"/>
      <c r="GW105" s="790">
        <f t="shared" ref="GW105:GW117" si="1236">AH105</f>
        <v>520000</v>
      </c>
      <c r="GX105" s="790">
        <f t="shared" ref="GX105:GX118" si="1237">IFERROR(GW105*$I105, 0)</f>
        <v>13000000</v>
      </c>
      <c r="GY105" s="790">
        <f t="shared" ref="GY105:GY117" si="1238">AJ105</f>
        <v>50000</v>
      </c>
      <c r="GZ105" s="790">
        <f t="shared" ref="GZ105:GZ118" si="1239">IFERROR(GY105*$I105, 0)</f>
        <v>1250000</v>
      </c>
      <c r="HA105" s="790">
        <f t="shared" ref="HA105:HA117" si="1240">AL105</f>
        <v>0</v>
      </c>
      <c r="HB105" s="790">
        <f t="shared" ref="HB105:HB118" si="1241">IFERROR(HA105*$I105, 0)</f>
        <v>0</v>
      </c>
      <c r="HC105" s="790">
        <f t="shared" ref="HC105:HC117" si="1242">AN105</f>
        <v>0</v>
      </c>
      <c r="HD105" s="790">
        <f t="shared" ref="HD105:HD118" si="1243">IFERROR(HC105*$I105, 0)</f>
        <v>0</v>
      </c>
      <c r="HE105" s="790">
        <f t="shared" si="1123"/>
        <v>570000</v>
      </c>
      <c r="HF105" s="790">
        <f t="shared" ref="HF105:HF118" si="1244">IFERROR(HE105*$I105, 0)</f>
        <v>14250000</v>
      </c>
      <c r="HG105" s="790">
        <f t="shared" ref="HG105:HG118" si="1245">IFERROR(HH105/$I105,)</f>
        <v>67636.318750000006</v>
      </c>
      <c r="HH105" s="790">
        <f t="shared" si="126"/>
        <v>1690907.96875</v>
      </c>
      <c r="HI105" s="790">
        <f t="shared" si="1124"/>
        <v>637636.31874999998</v>
      </c>
      <c r="HJ105" s="790">
        <f t="shared" ref="HJ105:HJ118" si="1246">IFERROR(HI105*$I105, 0)</f>
        <v>15940907.96875</v>
      </c>
      <c r="HK105" s="790">
        <f t="shared" ref="HK105:HK118" si="1247">IFERROR(HI105*$N105, 0)</f>
        <v>15940907.96875</v>
      </c>
      <c r="HL105" s="790">
        <f t="shared" ref="HL105:HL118" si="1248">IFERROR(HI105*$O105, 0)</f>
        <v>0</v>
      </c>
      <c r="HM105" s="790"/>
      <c r="HN105" s="790">
        <f t="shared" ref="HN105:HN118" si="1249">IFERROR(HM105*$I105, 0)</f>
        <v>0</v>
      </c>
      <c r="HO105" s="791" t="s">
        <v>400</v>
      </c>
      <c r="HQ105" s="783"/>
      <c r="HR105" s="784">
        <f t="shared" ref="HR105:HR118" si="1250">IFERROR(HQ105*$I105, 0)</f>
        <v>0</v>
      </c>
      <c r="HS105" s="783"/>
      <c r="HT105" s="784">
        <f t="shared" ref="HT105:HT118" si="1251">IFERROR(HS105*$I105, 0)</f>
        <v>0</v>
      </c>
      <c r="HU105" s="783"/>
      <c r="HV105" s="784">
        <f t="shared" ref="HV105:HV118" si="1252">IFERROR(HU105*$I105, 0)</f>
        <v>0</v>
      </c>
      <c r="HW105" s="783"/>
      <c r="HX105" s="784">
        <f t="shared" ref="HX105:HX118" si="1253">IFERROR(HW105*$I105, 0)</f>
        <v>0</v>
      </c>
      <c r="HY105" s="707">
        <f t="shared" si="128"/>
        <v>0</v>
      </c>
      <c r="HZ105" s="784">
        <f t="shared" ref="HZ105:HZ118" si="1254">IFERROR(HY105*$I105, 0)</f>
        <v>0</v>
      </c>
      <c r="IA105" s="783"/>
      <c r="IB105" s="784">
        <f t="shared" ref="IB105:IB118" si="1255">IFERROR(IA105*$I105, 0)</f>
        <v>0</v>
      </c>
      <c r="IC105" s="707">
        <f t="shared" si="129"/>
        <v>0</v>
      </c>
      <c r="ID105" s="784">
        <f t="shared" ref="ID105:ID118" si="1256">IFERROR(IC105*$I105, 0)</f>
        <v>0</v>
      </c>
      <c r="IE105" s="706">
        <f t="shared" ref="IE105:IE118" si="1257">IFERROR(IC105*$N105, 0)</f>
        <v>0</v>
      </c>
      <c r="IF105" s="706">
        <f t="shared" ref="IF105:IF118" si="1258">IFERROR(IC105*$O105, 0)</f>
        <v>0</v>
      </c>
      <c r="IG105" s="783"/>
      <c r="IH105" s="784">
        <f t="shared" ref="IH105:IH118" si="1259">IFERROR(IG105*$I105, 0)</f>
        <v>0</v>
      </c>
      <c r="II105" s="782"/>
      <c r="IK105" s="783"/>
      <c r="IL105" s="784">
        <f t="shared" ref="IL105:IL118" si="1260">IFERROR(IK105*$I105, 0)</f>
        <v>0</v>
      </c>
      <c r="IM105" s="783"/>
      <c r="IN105" s="784">
        <f t="shared" ref="IN105:IN118" si="1261">IFERROR(IM105*$I105, 0)</f>
        <v>0</v>
      </c>
      <c r="IO105" s="783"/>
      <c r="IP105" s="784">
        <f t="shared" ref="IP105:IP118" si="1262">IFERROR(IO105*$I105, 0)</f>
        <v>0</v>
      </c>
      <c r="IQ105" s="783"/>
      <c r="IR105" s="784">
        <f t="shared" ref="IR105:IR118" si="1263">IFERROR(IQ105*$I105, 0)</f>
        <v>0</v>
      </c>
      <c r="IS105" s="707">
        <f t="shared" si="130"/>
        <v>0</v>
      </c>
      <c r="IT105" s="784">
        <f t="shared" ref="IT105:IT118" si="1264">IFERROR(IS105*$I105, 0)</f>
        <v>0</v>
      </c>
      <c r="IU105" s="783"/>
      <c r="IV105" s="784">
        <f t="shared" ref="IV105:IV118" si="1265">IFERROR(IU105*$I105, 0)</f>
        <v>0</v>
      </c>
      <c r="IW105" s="707">
        <f t="shared" si="131"/>
        <v>0</v>
      </c>
      <c r="IX105" s="784">
        <f t="shared" ref="IX105:IX118" si="1266">IFERROR(IW105*$I105, 0)</f>
        <v>0</v>
      </c>
      <c r="IY105" s="706">
        <f t="shared" ref="IY105:IY118" si="1267">IFERROR(IW105*$N105, 0)</f>
        <v>0</v>
      </c>
      <c r="IZ105" s="706">
        <f t="shared" ref="IZ105:IZ118" si="1268">IFERROR(IW105*$O105, 0)</f>
        <v>0</v>
      </c>
      <c r="JA105" s="783"/>
      <c r="JB105" s="784">
        <f t="shared" ref="JB105:JB118" si="1269">IFERROR(JA105*$I105, 0)</f>
        <v>0</v>
      </c>
      <c r="JC105" s="782"/>
      <c r="JE105" s="783"/>
      <c r="JF105" s="784">
        <f t="shared" ref="JF105:JF118" si="1270">IFERROR(JE105*$I105, 0)</f>
        <v>0</v>
      </c>
      <c r="JG105" s="783"/>
      <c r="JH105" s="784">
        <f t="shared" ref="JH105:JH118" si="1271">IFERROR(JG105*$I105, 0)</f>
        <v>0</v>
      </c>
      <c r="JI105" s="783"/>
      <c r="JJ105" s="784">
        <f t="shared" ref="JJ105:JJ118" si="1272">IFERROR(JI105*$I105, 0)</f>
        <v>0</v>
      </c>
      <c r="JK105" s="783"/>
      <c r="JL105" s="784">
        <f t="shared" ref="JL105:JL118" si="1273">IFERROR(JK105*$I105, 0)</f>
        <v>0</v>
      </c>
      <c r="JM105" s="707">
        <f t="shared" si="132"/>
        <v>0</v>
      </c>
      <c r="JN105" s="784">
        <f t="shared" ref="JN105:JN118" si="1274">IFERROR(JM105*$I105, 0)</f>
        <v>0</v>
      </c>
      <c r="JO105" s="783"/>
      <c r="JP105" s="784">
        <f t="shared" ref="JP105:JP118" si="1275">IFERROR(JO105*$I105, 0)</f>
        <v>0</v>
      </c>
      <c r="JQ105" s="707">
        <f t="shared" si="133"/>
        <v>0</v>
      </c>
      <c r="JR105" s="784">
        <f t="shared" ref="JR105:JR118" si="1276">IFERROR(JQ105*$I105, 0)</f>
        <v>0</v>
      </c>
      <c r="JS105" s="706">
        <f t="shared" ref="JS105:JS118" si="1277">IFERROR(JQ105*$N105, 0)</f>
        <v>0</v>
      </c>
      <c r="JT105" s="706">
        <f t="shared" ref="JT105:JT118" si="1278">IFERROR(JQ105*$O105, 0)</f>
        <v>0</v>
      </c>
      <c r="JU105" s="783"/>
      <c r="JV105" s="784">
        <f t="shared" ref="JV105:JV118" si="1279">IFERROR(JU105*$I105, 0)</f>
        <v>0</v>
      </c>
      <c r="JW105" s="782"/>
      <c r="JY105" s="783"/>
      <c r="JZ105" s="784">
        <f t="shared" ref="JZ105:JZ118" si="1280">IFERROR(JY105*$I105, 0)</f>
        <v>0</v>
      </c>
      <c r="KA105" s="783"/>
      <c r="KB105" s="784">
        <f t="shared" ref="KB105:KB118" si="1281">IFERROR(KA105*$I105, 0)</f>
        <v>0</v>
      </c>
      <c r="KC105" s="783"/>
      <c r="KD105" s="784">
        <f t="shared" ref="KD105:KD118" si="1282">IFERROR(KC105*$I105, 0)</f>
        <v>0</v>
      </c>
      <c r="KE105" s="783"/>
      <c r="KF105" s="784">
        <f t="shared" ref="KF105:KF118" si="1283">IFERROR(KE105*$I105, 0)</f>
        <v>0</v>
      </c>
      <c r="KG105" s="707">
        <f t="shared" si="134"/>
        <v>0</v>
      </c>
      <c r="KH105" s="784">
        <f t="shared" ref="KH105:KH118" si="1284">IFERROR(KG105*$I105, 0)</f>
        <v>0</v>
      </c>
      <c r="KI105" s="783"/>
      <c r="KJ105" s="784">
        <f t="shared" ref="KJ105:KJ118" si="1285">IFERROR(KI105*$I105, 0)</f>
        <v>0</v>
      </c>
      <c r="KK105" s="707">
        <f t="shared" si="135"/>
        <v>0</v>
      </c>
      <c r="KL105" s="784">
        <f t="shared" ref="KL105:KL118" si="1286">IFERROR(KK105*$I105, 0)</f>
        <v>0</v>
      </c>
      <c r="KM105" s="706">
        <f t="shared" ref="KM105:KM118" si="1287">IFERROR(KK105*$N105, 0)</f>
        <v>0</v>
      </c>
      <c r="KN105" s="706">
        <f t="shared" ref="KN105:KN118" si="1288">IFERROR(KK105*$O105, 0)</f>
        <v>0</v>
      </c>
      <c r="KO105" s="783"/>
      <c r="KP105" s="784">
        <f t="shared" ref="KP105:KP118" si="1289">IFERROR(KO105*$I105, 0)</f>
        <v>0</v>
      </c>
      <c r="KQ105" s="782"/>
      <c r="KS105" s="783"/>
      <c r="KT105" s="784">
        <f t="shared" ref="KT105:KT118" si="1290">IFERROR(KS105*$I105, 0)</f>
        <v>0</v>
      </c>
      <c r="KU105" s="783"/>
      <c r="KV105" s="784">
        <f t="shared" ref="KV105:KV118" si="1291">IFERROR(KU105*$I105, 0)</f>
        <v>0</v>
      </c>
      <c r="KW105" s="783"/>
      <c r="KX105" s="784">
        <f t="shared" ref="KX105:KX118" si="1292">IFERROR(KW105*$I105, 0)</f>
        <v>0</v>
      </c>
      <c r="KY105" s="783"/>
      <c r="KZ105" s="784">
        <f t="shared" ref="KZ105:KZ118" si="1293">IFERROR(KY105*$I105, 0)</f>
        <v>0</v>
      </c>
      <c r="LA105" s="707">
        <f t="shared" si="136"/>
        <v>0</v>
      </c>
      <c r="LB105" s="784">
        <f t="shared" ref="LB105:LB118" si="1294">IFERROR(LA105*$I105, 0)</f>
        <v>0</v>
      </c>
      <c r="LC105" s="783"/>
      <c r="LD105" s="784">
        <f t="shared" ref="LD105:LD118" si="1295">IFERROR(LC105*$I105, 0)</f>
        <v>0</v>
      </c>
      <c r="LE105" s="707">
        <f t="shared" si="137"/>
        <v>0</v>
      </c>
      <c r="LF105" s="784">
        <f t="shared" ref="LF105:LF118" si="1296">IFERROR(LE105*$I105, 0)</f>
        <v>0</v>
      </c>
      <c r="LG105" s="706">
        <f t="shared" ref="LG105:LG118" si="1297">IFERROR(LE105*$N105, 0)</f>
        <v>0</v>
      </c>
      <c r="LH105" s="706">
        <f t="shared" ref="LH105:LH118" si="1298">IFERROR(LE105*$O105, 0)</f>
        <v>0</v>
      </c>
      <c r="LI105" s="783"/>
      <c r="LJ105" s="784">
        <f t="shared" ref="LJ105:LJ118" si="1299">IFERROR(LI105*$I105, 0)</f>
        <v>0</v>
      </c>
      <c r="LK105" s="782"/>
      <c r="LM105" s="783"/>
      <c r="LN105" s="784">
        <f t="shared" ref="LN105:LN118" si="1300">IFERROR(LM105*$I105, 0)</f>
        <v>0</v>
      </c>
      <c r="LO105" s="783"/>
      <c r="LP105" s="784">
        <f t="shared" ref="LP105:LP118" si="1301">IFERROR(LO105*$I105, 0)</f>
        <v>0</v>
      </c>
      <c r="LQ105" s="783"/>
      <c r="LR105" s="784">
        <f t="shared" ref="LR105:LR118" si="1302">IFERROR(LQ105*$I105, 0)</f>
        <v>0</v>
      </c>
      <c r="LS105" s="783"/>
      <c r="LT105" s="784">
        <f t="shared" ref="LT105:LT118" si="1303">IFERROR(LS105*$I105, 0)</f>
        <v>0</v>
      </c>
      <c r="LU105" s="707">
        <f t="shared" si="138"/>
        <v>0</v>
      </c>
      <c r="LV105" s="784">
        <f t="shared" ref="LV105:LV118" si="1304">IFERROR(LU105*$I105, 0)</f>
        <v>0</v>
      </c>
      <c r="LW105" s="783"/>
      <c r="LX105" s="784">
        <f t="shared" ref="LX105:LX118" si="1305">IFERROR(LW105*$I105, 0)</f>
        <v>0</v>
      </c>
      <c r="LY105" s="707">
        <f t="shared" si="139"/>
        <v>0</v>
      </c>
      <c r="LZ105" s="784">
        <f t="shared" ref="LZ105:LZ118" si="1306">IFERROR(LY105*$I105, 0)</f>
        <v>0</v>
      </c>
      <c r="MA105" s="706">
        <f t="shared" ref="MA105:MA118" si="1307">IFERROR(LY105*$N105, 0)</f>
        <v>0</v>
      </c>
      <c r="MB105" s="706">
        <f t="shared" ref="MB105:MB118" si="1308">IFERROR(LY105*$O105, 0)</f>
        <v>0</v>
      </c>
      <c r="MC105" s="783"/>
      <c r="MD105" s="784">
        <f t="shared" ref="MD105:MD118" si="1309">IFERROR(MC105*$I105, 0)</f>
        <v>0</v>
      </c>
      <c r="ME105" s="782"/>
      <c r="MG105" s="783"/>
      <c r="MH105" s="784">
        <f t="shared" ref="MH105:MH118" si="1310">IFERROR(MG105*$I105, 0)</f>
        <v>0</v>
      </c>
      <c r="MI105" s="783"/>
      <c r="MJ105" s="784">
        <f t="shared" ref="MJ105:MJ118" si="1311">IFERROR(MI105*$I105, 0)</f>
        <v>0</v>
      </c>
      <c r="MK105" s="783"/>
      <c r="ML105" s="784">
        <f t="shared" ref="ML105:ML118" si="1312">IFERROR(MK105*$I105, 0)</f>
        <v>0</v>
      </c>
      <c r="MM105" s="783"/>
      <c r="MN105" s="784">
        <f t="shared" ref="MN105:MN118" si="1313">IFERROR(MM105*$I105, 0)</f>
        <v>0</v>
      </c>
      <c r="MO105" s="707">
        <f t="shared" si="140"/>
        <v>0</v>
      </c>
      <c r="MP105" s="784">
        <f t="shared" ref="MP105:MP118" si="1314">IFERROR(MO105*$I105, 0)</f>
        <v>0</v>
      </c>
      <c r="MQ105" s="783"/>
      <c r="MR105" s="784">
        <f t="shared" ref="MR105:MR118" si="1315">IFERROR(MQ105*$I105, 0)</f>
        <v>0</v>
      </c>
      <c r="MS105" s="707">
        <f t="shared" si="141"/>
        <v>0</v>
      </c>
      <c r="MT105" s="784">
        <f t="shared" ref="MT105:MT118" si="1316">IFERROR(MS105*$I105, 0)</f>
        <v>0</v>
      </c>
      <c r="MU105" s="706">
        <f t="shared" ref="MU105:MU118" si="1317">IFERROR(MS105*$N105, 0)</f>
        <v>0</v>
      </c>
      <c r="MV105" s="706">
        <f t="shared" ref="MV105:MV118" si="1318">IFERROR(MS105*$O105, 0)</f>
        <v>0</v>
      </c>
      <c r="MW105" s="783"/>
      <c r="MX105" s="784">
        <f t="shared" ref="MX105:MX118" si="1319">IFERROR(MW105*$I105, 0)</f>
        <v>0</v>
      </c>
      <c r="MY105" s="782"/>
      <c r="NA105" s="783"/>
      <c r="NB105" s="784">
        <f t="shared" ref="NB105:NB118" si="1320">IFERROR(NA105*$I105, 0)</f>
        <v>0</v>
      </c>
      <c r="NC105" s="783"/>
      <c r="ND105" s="784">
        <f t="shared" ref="ND105:ND118" si="1321">IFERROR(NC105*$I105, 0)</f>
        <v>0</v>
      </c>
      <c r="NE105" s="783"/>
      <c r="NF105" s="784">
        <f t="shared" ref="NF105:NF118" si="1322">IFERROR(NE105*$I105, 0)</f>
        <v>0</v>
      </c>
      <c r="NG105" s="783"/>
      <c r="NH105" s="784">
        <f t="shared" ref="NH105:NH118" si="1323">IFERROR(NG105*$I105, 0)</f>
        <v>0</v>
      </c>
      <c r="NI105" s="707">
        <f t="shared" si="142"/>
        <v>0</v>
      </c>
      <c r="NJ105" s="784">
        <f t="shared" ref="NJ105:NJ118" si="1324">IFERROR(NI105*$I105, 0)</f>
        <v>0</v>
      </c>
      <c r="NK105" s="783"/>
      <c r="NL105" s="784">
        <f t="shared" ref="NL105:NL118" si="1325">IFERROR(NK105*$I105, 0)</f>
        <v>0</v>
      </c>
      <c r="NM105" s="707">
        <f t="shared" si="143"/>
        <v>0</v>
      </c>
      <c r="NN105" s="784">
        <f t="shared" ref="NN105:NN118" si="1326">IFERROR(NM105*$I105, 0)</f>
        <v>0</v>
      </c>
      <c r="NO105" s="706">
        <f t="shared" ref="NO105:NO118" si="1327">IFERROR(NM105*$N105, 0)</f>
        <v>0</v>
      </c>
      <c r="NP105" s="706">
        <f t="shared" ref="NP105:NP118" si="1328">IFERROR(NM105*$O105, 0)</f>
        <v>0</v>
      </c>
      <c r="NQ105" s="783"/>
      <c r="NR105" s="784">
        <f t="shared" ref="NR105:NR118" si="1329">IFERROR(NQ105*$I105, 0)</f>
        <v>0</v>
      </c>
      <c r="NS105" s="782"/>
      <c r="NU105" s="783"/>
      <c r="NV105" s="784">
        <f t="shared" ref="NV105:NV118" si="1330">IFERROR(NU105*$I105, 0)</f>
        <v>0</v>
      </c>
      <c r="NW105" s="783"/>
      <c r="NX105" s="784">
        <f t="shared" ref="NX105:NX118" si="1331">IFERROR(NW105*$I105, 0)</f>
        <v>0</v>
      </c>
      <c r="NY105" s="783"/>
      <c r="NZ105" s="784">
        <f t="shared" ref="NZ105:NZ118" si="1332">IFERROR(NY105*$I105, 0)</f>
        <v>0</v>
      </c>
      <c r="OA105" s="783"/>
      <c r="OB105" s="784">
        <f t="shared" ref="OB105:OB118" si="1333">IFERROR(OA105*$I105, 0)</f>
        <v>0</v>
      </c>
      <c r="OC105" s="707">
        <f t="shared" si="144"/>
        <v>0</v>
      </c>
      <c r="OD105" s="784">
        <f t="shared" ref="OD105:OD118" si="1334">IFERROR(OC105*$I105, 0)</f>
        <v>0</v>
      </c>
      <c r="OE105" s="783"/>
      <c r="OF105" s="784">
        <f t="shared" ref="OF105:OF118" si="1335">IFERROR(OE105*$I105, 0)</f>
        <v>0</v>
      </c>
      <c r="OG105" s="707">
        <f t="shared" si="145"/>
        <v>0</v>
      </c>
      <c r="OH105" s="784">
        <f t="shared" ref="OH105:OH118" si="1336">IFERROR(OG105*$I105, 0)</f>
        <v>0</v>
      </c>
      <c r="OI105" s="706">
        <f t="shared" ref="OI105:OI118" si="1337">IFERROR(OG105*$N105, 0)</f>
        <v>0</v>
      </c>
      <c r="OJ105" s="706">
        <f t="shared" ref="OJ105:OJ118" si="1338">IFERROR(OG105*$O105, 0)</f>
        <v>0</v>
      </c>
      <c r="OK105" s="783"/>
      <c r="OL105" s="784">
        <f t="shared" ref="OL105:OL118" si="1339">IFERROR(OK105*$I105, 0)</f>
        <v>0</v>
      </c>
      <c r="OM105" s="782"/>
      <c r="OO105" s="783"/>
      <c r="OP105" s="784">
        <f t="shared" ref="OP105:OP118" si="1340">IFERROR(OO105*$I105, 0)</f>
        <v>0</v>
      </c>
      <c r="OQ105" s="783"/>
      <c r="OR105" s="784">
        <f t="shared" ref="OR105:OR118" si="1341">IFERROR(OQ105*$I105, 0)</f>
        <v>0</v>
      </c>
      <c r="OS105" s="783"/>
      <c r="OT105" s="784">
        <f t="shared" ref="OT105:OT118" si="1342">IFERROR(OS105*$I105, 0)</f>
        <v>0</v>
      </c>
      <c r="OU105" s="783"/>
      <c r="OV105" s="784">
        <f t="shared" ref="OV105:OV118" si="1343">IFERROR(OU105*$I105, 0)</f>
        <v>0</v>
      </c>
      <c r="OW105" s="707">
        <f t="shared" si="146"/>
        <v>0</v>
      </c>
      <c r="OX105" s="784">
        <f t="shared" ref="OX105:OX118" si="1344">IFERROR(OW105*$I105, 0)</f>
        <v>0</v>
      </c>
      <c r="OY105" s="783"/>
      <c r="OZ105" s="784">
        <f t="shared" ref="OZ105:OZ118" si="1345">IFERROR(OY105*$I105, 0)</f>
        <v>0</v>
      </c>
      <c r="PA105" s="707">
        <f t="shared" si="147"/>
        <v>0</v>
      </c>
      <c r="PB105" s="784">
        <f t="shared" ref="PB105:PB118" si="1346">IFERROR(PA105*$I105, 0)</f>
        <v>0</v>
      </c>
      <c r="PC105" s="706">
        <f t="shared" ref="PC105:PC118" si="1347">IFERROR(PA105*$N105, 0)</f>
        <v>0</v>
      </c>
      <c r="PD105" s="706">
        <f t="shared" ref="PD105:PD118" si="1348">IFERROR(PA105*$O105, 0)</f>
        <v>0</v>
      </c>
      <c r="PE105" s="783"/>
      <c r="PF105" s="784">
        <f t="shared" ref="PF105:PF118" si="1349">IFERROR(PE105*$I105, 0)</f>
        <v>0</v>
      </c>
      <c r="PG105" s="782"/>
      <c r="PI105" s="783"/>
      <c r="PJ105" s="784">
        <f t="shared" ref="PJ105:PJ118" si="1350">IFERROR(PI105*$I105, 0)</f>
        <v>0</v>
      </c>
      <c r="PK105" s="783"/>
      <c r="PL105" s="784">
        <f t="shared" ref="PL105:PL118" si="1351">IFERROR(PK105*$I105, 0)</f>
        <v>0</v>
      </c>
      <c r="PM105" s="783"/>
      <c r="PN105" s="784">
        <f t="shared" ref="PN105:PN118" si="1352">IFERROR(PM105*$I105, 0)</f>
        <v>0</v>
      </c>
      <c r="PO105" s="783"/>
      <c r="PP105" s="784">
        <f t="shared" ref="PP105:PP118" si="1353">IFERROR(PO105*$I105, 0)</f>
        <v>0</v>
      </c>
      <c r="PQ105" s="707">
        <f t="shared" si="148"/>
        <v>0</v>
      </c>
      <c r="PR105" s="784">
        <f t="shared" ref="PR105:PR118" si="1354">IFERROR(PQ105*$I105, 0)</f>
        <v>0</v>
      </c>
      <c r="PS105" s="783"/>
      <c r="PT105" s="784">
        <f t="shared" ref="PT105:PT118" si="1355">IFERROR(PS105*$I105, 0)</f>
        <v>0</v>
      </c>
      <c r="PU105" s="707">
        <f t="shared" si="149"/>
        <v>0</v>
      </c>
      <c r="PV105" s="784">
        <f t="shared" ref="PV105:PV118" si="1356">IFERROR(PU105*$I105, 0)</f>
        <v>0</v>
      </c>
      <c r="PW105" s="706">
        <f t="shared" ref="PW105:PW118" si="1357">IFERROR(PU105*$N105, 0)</f>
        <v>0</v>
      </c>
      <c r="PX105" s="706">
        <f t="shared" ref="PX105:PX118" si="1358">IFERROR(PU105*$O105, 0)</f>
        <v>0</v>
      </c>
      <c r="PY105" s="783"/>
      <c r="PZ105" s="784">
        <f t="shared" ref="PZ105:PZ118" si="1359">IFERROR(PY105*$I105, 0)</f>
        <v>0</v>
      </c>
      <c r="QA105" s="782"/>
      <c r="QC105" s="783"/>
      <c r="QD105" s="784">
        <f t="shared" ref="QD105:QD118" si="1360">IFERROR(QC105*$I105, 0)</f>
        <v>0</v>
      </c>
      <c r="QE105" s="783"/>
      <c r="QF105" s="784">
        <f t="shared" ref="QF105:QF118" si="1361">IFERROR(QE105*$I105, 0)</f>
        <v>0</v>
      </c>
      <c r="QG105" s="783"/>
      <c r="QH105" s="784">
        <f t="shared" ref="QH105:QH118" si="1362">IFERROR(QG105*$I105, 0)</f>
        <v>0</v>
      </c>
      <c r="QI105" s="783"/>
      <c r="QJ105" s="784">
        <f t="shared" ref="QJ105:QJ118" si="1363">IFERROR(QI105*$I105, 0)</f>
        <v>0</v>
      </c>
      <c r="QK105" s="707">
        <f t="shared" si="150"/>
        <v>0</v>
      </c>
      <c r="QL105" s="784">
        <f t="shared" ref="QL105:QL118" si="1364">IFERROR(QK105*$I105, 0)</f>
        <v>0</v>
      </c>
      <c r="QM105" s="783"/>
      <c r="QN105" s="784">
        <f t="shared" ref="QN105:QN118" si="1365">IFERROR(QM105*$I105, 0)</f>
        <v>0</v>
      </c>
      <c r="QO105" s="707">
        <f t="shared" si="151"/>
        <v>0</v>
      </c>
      <c r="QP105" s="784">
        <f t="shared" ref="QP105:QP118" si="1366">IFERROR(QO105*$I105, 0)</f>
        <v>0</v>
      </c>
      <c r="QQ105" s="706">
        <f t="shared" ref="QQ105:QQ118" si="1367">IFERROR(QO105*$N105, 0)</f>
        <v>0</v>
      </c>
      <c r="QR105" s="706">
        <f t="shared" ref="QR105:QR118" si="1368">IFERROR(QO105*$O105, 0)</f>
        <v>0</v>
      </c>
      <c r="QS105" s="783"/>
      <c r="QT105" s="784">
        <f t="shared" ref="QT105:QT118" si="1369">IFERROR(QS105*$I105, 0)</f>
        <v>0</v>
      </c>
      <c r="QU105" s="782"/>
      <c r="RA105" s="785">
        <f t="shared" si="1125"/>
        <v>0</v>
      </c>
      <c r="RB105" s="785" t="e">
        <f t="shared" si="1126"/>
        <v>#REF!</v>
      </c>
      <c r="RC105" s="677">
        <f t="shared" si="1127"/>
        <v>0</v>
      </c>
      <c r="RD105" s="677">
        <f t="shared" si="1127"/>
        <v>9</v>
      </c>
      <c r="RE105" s="677">
        <f t="shared" si="1127"/>
        <v>10</v>
      </c>
      <c r="RF105" s="677">
        <f t="shared" si="1127"/>
        <v>0</v>
      </c>
      <c r="RG105" s="677">
        <f t="shared" si="1127"/>
        <v>0</v>
      </c>
      <c r="RH105" s="677">
        <f t="shared" si="1127"/>
        <v>3</v>
      </c>
      <c r="RI105" s="677">
        <f t="shared" si="1127"/>
        <v>3</v>
      </c>
      <c r="RJ105" s="677">
        <f t="shared" si="1127"/>
        <v>0</v>
      </c>
      <c r="RK105" s="677" t="e">
        <f>#REF!</f>
        <v>#REF!</v>
      </c>
      <c r="RL105" s="677" t="e">
        <f>#REF!</f>
        <v>#REF!</v>
      </c>
      <c r="RM105" s="677">
        <f t="shared" si="1128"/>
        <v>0</v>
      </c>
      <c r="RN105" s="677">
        <f t="shared" si="1128"/>
        <v>0</v>
      </c>
      <c r="RO105" s="677">
        <f t="shared" si="1128"/>
        <v>0</v>
      </c>
      <c r="RP105" s="677">
        <f t="shared" si="1128"/>
        <v>0</v>
      </c>
      <c r="RQ105" s="677">
        <f t="shared" si="1128"/>
        <v>0</v>
      </c>
      <c r="RR105" s="677">
        <f t="shared" si="1128"/>
        <v>0</v>
      </c>
      <c r="RS105" s="677">
        <f t="shared" si="1128"/>
        <v>0</v>
      </c>
      <c r="RT105" s="677">
        <f t="shared" si="1128"/>
        <v>0</v>
      </c>
      <c r="RV105" s="675">
        <f t="shared" si="1129"/>
        <v>25</v>
      </c>
      <c r="RW105" s="675">
        <f t="shared" si="1130"/>
        <v>0</v>
      </c>
      <c r="RX105" s="675">
        <f t="shared" si="1131"/>
        <v>0</v>
      </c>
      <c r="RY105" s="675">
        <f t="shared" si="1132"/>
        <v>0</v>
      </c>
      <c r="RZ105" s="675">
        <f t="shared" si="1133"/>
        <v>0</v>
      </c>
      <c r="SA105" s="675">
        <f t="shared" si="1134"/>
        <v>0</v>
      </c>
      <c r="SB105" s="675">
        <f t="shared" si="1135"/>
        <v>0</v>
      </c>
      <c r="SC105" s="675">
        <f t="shared" si="1136"/>
        <v>0</v>
      </c>
      <c r="SD105" s="675" t="e">
        <f xml:space="preserve"> SUMIF(#REF!,$SD$8,#REF!)</f>
        <v>#REF!</v>
      </c>
      <c r="SE105" s="675" t="e">
        <f xml:space="preserve"> SUMIF(#REF!,$SE$8,#REF!)</f>
        <v>#REF!</v>
      </c>
      <c r="SG105" s="675">
        <f t="shared" si="1137"/>
        <v>0</v>
      </c>
      <c r="SH105" s="675">
        <f t="shared" si="1137"/>
        <v>5130000</v>
      </c>
      <c r="SI105" s="675">
        <f t="shared" si="1137"/>
        <v>5700000</v>
      </c>
      <c r="SJ105" s="675">
        <f t="shared" si="1137"/>
        <v>0</v>
      </c>
      <c r="SK105" s="675">
        <f t="shared" si="1137"/>
        <v>0</v>
      </c>
      <c r="SL105" s="675">
        <f t="shared" si="1137"/>
        <v>1710000</v>
      </c>
      <c r="SM105" s="675">
        <f t="shared" si="1137"/>
        <v>1710000</v>
      </c>
      <c r="SN105" s="675">
        <f t="shared" si="1137"/>
        <v>0</v>
      </c>
      <c r="SO105" s="675" t="e">
        <f t="shared" si="1137"/>
        <v>#REF!</v>
      </c>
      <c r="SP105" s="675" t="e">
        <f t="shared" si="1137"/>
        <v>#REF!</v>
      </c>
      <c r="SQ105" s="675">
        <f t="shared" si="1137"/>
        <v>0</v>
      </c>
      <c r="SR105" s="675">
        <f t="shared" si="1137"/>
        <v>0</v>
      </c>
      <c r="SS105" s="675">
        <f t="shared" si="1137"/>
        <v>0</v>
      </c>
      <c r="ST105" s="675">
        <f t="shared" si="1137"/>
        <v>0</v>
      </c>
      <c r="SU105" s="675">
        <f t="shared" si="1137"/>
        <v>0</v>
      </c>
      <c r="SV105" s="675">
        <f t="shared" si="1137"/>
        <v>0</v>
      </c>
      <c r="SW105" s="675">
        <f t="shared" si="1138"/>
        <v>0</v>
      </c>
      <c r="SX105" s="675">
        <f t="shared" si="1138"/>
        <v>0</v>
      </c>
      <c r="SY105" s="675" t="e">
        <f>#REF!*$AP105</f>
        <v>#REF!</v>
      </c>
      <c r="SZ105" s="675" t="e">
        <f>#REF!*$AP105</f>
        <v>#REF!</v>
      </c>
      <c r="TA105" s="675" t="e">
        <f>#REF!*$AP105</f>
        <v>#REF!</v>
      </c>
      <c r="TB105" s="675" t="e">
        <f>#REF!*$AP105</f>
        <v>#REF!</v>
      </c>
      <c r="TC105" s="675" t="e">
        <f>#REF!*$AP105</f>
        <v>#REF!</v>
      </c>
      <c r="TE105" s="675">
        <f t="shared" si="152"/>
        <v>14250000</v>
      </c>
      <c r="TF105" s="675">
        <f t="shared" si="153"/>
        <v>0</v>
      </c>
      <c r="TG105" s="675">
        <f t="shared" si="154"/>
        <v>0</v>
      </c>
      <c r="TH105" s="675">
        <f t="shared" si="155"/>
        <v>0</v>
      </c>
      <c r="TI105" s="675">
        <f t="shared" si="156"/>
        <v>0</v>
      </c>
      <c r="TJ105" s="675">
        <f t="shared" si="157"/>
        <v>0</v>
      </c>
      <c r="TK105" s="675">
        <f t="shared" si="158"/>
        <v>0</v>
      </c>
      <c r="TL105" s="675">
        <f t="shared" si="159"/>
        <v>0</v>
      </c>
      <c r="TM105" s="675">
        <f t="shared" si="160"/>
        <v>0</v>
      </c>
      <c r="TN105" s="676">
        <f t="shared" si="161"/>
        <v>0</v>
      </c>
      <c r="TP105" s="675">
        <f>IFERROR(SG105*(1+LEVEL_2!#REF!),0)</f>
        <v>0</v>
      </c>
      <c r="TQ105" s="675">
        <f>IFERROR(SH105*(1+LEVEL_2!#REF!),0)</f>
        <v>0</v>
      </c>
      <c r="TR105" s="675">
        <f>IFERROR(SI105*(1+LEVEL_2!#REF!),0)</f>
        <v>0</v>
      </c>
      <c r="TS105" s="675">
        <f>IFERROR(SJ105*(1+LEVEL_2!#REF!),0)</f>
        <v>0</v>
      </c>
      <c r="TT105" s="675">
        <f>IFERROR(SK105*(1+LEVEL_2!#REF!),0)</f>
        <v>0</v>
      </c>
      <c r="TU105" s="675">
        <f>IFERROR(SL105*(1+LEVEL_2!#REF!),0)</f>
        <v>0</v>
      </c>
      <c r="TV105" s="675">
        <f>IFERROR(SM105*(1+LEVEL_2!#REF!),0)</f>
        <v>0</v>
      </c>
      <c r="TW105" s="675">
        <f>IFERROR(SN105*(1+LEVEL_2!#REF!),0)</f>
        <v>0</v>
      </c>
      <c r="TX105" s="675">
        <f>IFERROR(SO105*(1+LEVEL_2!#REF!),0)</f>
        <v>0</v>
      </c>
      <c r="TY105" s="675">
        <f>IFERROR(SP105*(1+LEVEL_2!#REF!),0)</f>
        <v>0</v>
      </c>
      <c r="TZ105" s="675">
        <f>IFERROR(SQ105*(1+LEVEL_2!#REF!),0)</f>
        <v>0</v>
      </c>
      <c r="UA105" s="675">
        <f>IFERROR(SR105*(1+LEVEL_2!#REF!),0)</f>
        <v>0</v>
      </c>
      <c r="UB105" s="675">
        <f>IFERROR(SS105*(1+LEVEL_2!#REF!),0)</f>
        <v>0</v>
      </c>
      <c r="UC105" s="675">
        <f>IFERROR(ST105*(1+LEVEL_2!#REF!),0)</f>
        <v>0</v>
      </c>
      <c r="UD105" s="675">
        <f>IFERROR(SU105*(1+LEVEL_2!#REF!),0)</f>
        <v>0</v>
      </c>
      <c r="UE105" s="675">
        <f>IFERROR(SV105*(1+LEVEL_2!#REF!),0)</f>
        <v>0</v>
      </c>
      <c r="UF105" s="675">
        <f>IFERROR(SW105*(1+LEVEL_2!#REF!),0)</f>
        <v>0</v>
      </c>
      <c r="UG105" s="675">
        <f>IFERROR(SX105*(1+LEVEL_2!#REF!),0)</f>
        <v>0</v>
      </c>
      <c r="UH105" s="675">
        <f>IFERROR(SY105*(1+LEVEL_2!#REF!),0)</f>
        <v>0</v>
      </c>
      <c r="UI105" s="675">
        <f>IFERROR(SZ105*(1+LEVEL_2!#REF!),0)</f>
        <v>0</v>
      </c>
      <c r="UJ105" s="675">
        <f>IFERROR(TA105*(1+LEVEL_2!#REF!),0)</f>
        <v>0</v>
      </c>
      <c r="UK105" s="675">
        <f>IFERROR(TB105*(1+LEVEL_2!#REF!),0)</f>
        <v>0</v>
      </c>
      <c r="UL105" s="675">
        <f>IFERROR(TC105*(1+LEVEL_2!#REF!),0)</f>
        <v>0</v>
      </c>
      <c r="UN105" s="675">
        <f t="shared" si="162"/>
        <v>0</v>
      </c>
      <c r="UO105" s="675">
        <f t="shared" si="163"/>
        <v>0</v>
      </c>
      <c r="UP105" s="675">
        <f t="shared" si="164"/>
        <v>0</v>
      </c>
      <c r="UQ105" s="675">
        <f t="shared" si="165"/>
        <v>0</v>
      </c>
      <c r="UR105" s="675">
        <f t="shared" si="166"/>
        <v>0</v>
      </c>
      <c r="US105" s="675">
        <f t="shared" si="167"/>
        <v>0</v>
      </c>
      <c r="UT105" s="675">
        <f t="shared" si="168"/>
        <v>0</v>
      </c>
      <c r="UU105" s="675">
        <f t="shared" si="169"/>
        <v>0</v>
      </c>
      <c r="UV105" s="675">
        <f t="shared" si="170"/>
        <v>0</v>
      </c>
      <c r="UW105" s="676">
        <f t="shared" si="171"/>
        <v>0</v>
      </c>
    </row>
    <row r="106" spans="1:569" s="645" customFormat="1" ht="20.100000000000001" customHeight="1">
      <c r="A106" s="677" t="s">
        <v>127</v>
      </c>
      <c r="B106" s="677" t="s">
        <v>127</v>
      </c>
      <c r="C106" s="801" t="s">
        <v>596</v>
      </c>
      <c r="D106" s="764"/>
      <c r="E106" s="792" t="s">
        <v>597</v>
      </c>
      <c r="F106" s="793" t="s">
        <v>598</v>
      </c>
      <c r="G106" s="786" t="s">
        <v>595</v>
      </c>
      <c r="H106" s="794" t="s">
        <v>154</v>
      </c>
      <c r="I106" s="789">
        <f>Rev.1_Base!G243+Rev.1_Base!G249</f>
        <v>19</v>
      </c>
      <c r="J106" s="789">
        <f>Rev.1_Base!H243+Rev.1_Base!H249</f>
        <v>13</v>
      </c>
      <c r="K106" s="789">
        <f>Rev.1_Base!J243+Rev.1_Base!J249</f>
        <v>8</v>
      </c>
      <c r="L106" s="789">
        <f>Rev.1_Base!K243+Rev.1_Base!K249</f>
        <v>2</v>
      </c>
      <c r="M106" s="770"/>
      <c r="N106" s="828">
        <f t="shared" si="393"/>
        <v>19</v>
      </c>
      <c r="O106" s="829">
        <f t="shared" si="394"/>
        <v>0</v>
      </c>
      <c r="Q106" s="789">
        <f>Rev.1_Base!M243+Rev.1_Base!M249</f>
        <v>6</v>
      </c>
      <c r="R106" s="795">
        <f>Rev.1_Base!O243+Rev.1_Base!O249</f>
        <v>2</v>
      </c>
      <c r="S106" s="795">
        <f>Rev.1_Base!Q243+Rev.1_Base!Q249</f>
        <v>4</v>
      </c>
      <c r="T106" s="795">
        <f>Rev.1_Base!S243+Rev.1_Base!S249</f>
        <v>7</v>
      </c>
      <c r="U106" s="795">
        <f>Rev.1_Base!U243+Rev.1_Base!U249</f>
        <v>0</v>
      </c>
      <c r="V106" s="795">
        <f>Rev.1_Base!W243+Rev.1_Base!W249</f>
        <v>0</v>
      </c>
      <c r="W106" s="795">
        <f>Rev.1_Base!Y243+Rev.1_Base!Y249</f>
        <v>0</v>
      </c>
      <c r="X106" s="795">
        <f>Rev.1_Base!AA243+Rev.1_Base!AA249</f>
        <v>0</v>
      </c>
      <c r="Y106" s="809"/>
      <c r="Z106" s="809"/>
      <c r="AA106" s="809"/>
      <c r="AB106" s="809"/>
      <c r="AC106" s="809"/>
      <c r="AD106" s="809"/>
      <c r="AE106" s="809"/>
      <c r="AF106" s="810"/>
      <c r="AH106" s="774">
        <f t="shared" si="1141"/>
        <v>780000</v>
      </c>
      <c r="AI106" s="775">
        <f t="shared" si="1142"/>
        <v>14820000</v>
      </c>
      <c r="AJ106" s="774">
        <f t="shared" si="1143"/>
        <v>80000</v>
      </c>
      <c r="AK106" s="775">
        <f t="shared" si="1144"/>
        <v>1520000</v>
      </c>
      <c r="AL106" s="774">
        <f t="shared" si="1145"/>
        <v>0</v>
      </c>
      <c r="AM106" s="775">
        <f t="shared" si="1146"/>
        <v>0</v>
      </c>
      <c r="AN106" s="774">
        <f t="shared" si="1147"/>
        <v>0</v>
      </c>
      <c r="AO106" s="775">
        <f t="shared" si="1148"/>
        <v>0</v>
      </c>
      <c r="AP106" s="693">
        <f t="shared" si="1111"/>
        <v>860000</v>
      </c>
      <c r="AQ106" s="775">
        <f t="shared" si="1149"/>
        <v>16340000</v>
      </c>
      <c r="AR106" s="774">
        <f t="shared" si="1150"/>
        <v>102525.67</v>
      </c>
      <c r="AS106" s="775">
        <f t="shared" si="1151"/>
        <v>1947987.73</v>
      </c>
      <c r="AT106" s="776">
        <f t="shared" si="1152"/>
        <v>1155030.804</v>
      </c>
      <c r="AU106" s="776">
        <f t="shared" si="1153"/>
        <v>1925051.34</v>
      </c>
      <c r="AV106" s="693">
        <f t="shared" si="829"/>
        <v>962525.67</v>
      </c>
      <c r="AW106" s="775">
        <f t="shared" si="172"/>
        <v>2310061.608</v>
      </c>
      <c r="AX106" s="775">
        <f t="shared" si="1154"/>
        <v>15400410.720000001</v>
      </c>
      <c r="AY106" s="775">
        <f t="shared" si="1155"/>
        <v>36575975.460000001</v>
      </c>
      <c r="AZ106" s="775">
        <f t="shared" si="1155"/>
        <v>18287987.73</v>
      </c>
      <c r="BA106" s="693">
        <f t="shared" si="1156"/>
        <v>18287987.73</v>
      </c>
      <c r="BB106" s="693">
        <f t="shared" si="1157"/>
        <v>0</v>
      </c>
      <c r="BC106" s="774">
        <f t="shared" si="1158"/>
        <v>0</v>
      </c>
      <c r="BD106" s="775">
        <f t="shared" si="1159"/>
        <v>0</v>
      </c>
      <c r="BE106" s="777"/>
      <c r="BG106" s="790">
        <f t="shared" si="1160"/>
        <v>780000</v>
      </c>
      <c r="BH106" s="790">
        <f t="shared" si="1161"/>
        <v>14820000</v>
      </c>
      <c r="BI106" s="790">
        <f t="shared" si="1162"/>
        <v>80000</v>
      </c>
      <c r="BJ106" s="790">
        <f t="shared" si="1163"/>
        <v>1520000</v>
      </c>
      <c r="BK106" s="790">
        <f t="shared" si="1164"/>
        <v>0</v>
      </c>
      <c r="BL106" s="790">
        <f t="shared" si="1165"/>
        <v>0</v>
      </c>
      <c r="BM106" s="790">
        <f t="shared" si="1166"/>
        <v>0</v>
      </c>
      <c r="BN106" s="790">
        <f t="shared" si="1167"/>
        <v>0</v>
      </c>
      <c r="BO106" s="790">
        <f t="shared" si="105"/>
        <v>860000</v>
      </c>
      <c r="BP106" s="790">
        <f t="shared" si="1168"/>
        <v>16340000</v>
      </c>
      <c r="BQ106" s="790">
        <f t="shared" si="1169"/>
        <v>102525.67</v>
      </c>
      <c r="BR106" s="790">
        <f t="shared" si="1170"/>
        <v>1947987.73</v>
      </c>
      <c r="BS106" s="790">
        <f t="shared" si="107"/>
        <v>962525.67</v>
      </c>
      <c r="BT106" s="790">
        <f t="shared" si="1171"/>
        <v>18287987.73</v>
      </c>
      <c r="BU106" s="790">
        <f t="shared" si="1172"/>
        <v>18287987.73</v>
      </c>
      <c r="BV106" s="790">
        <f t="shared" si="1173"/>
        <v>0</v>
      </c>
      <c r="BW106" s="790"/>
      <c r="BX106" s="790">
        <f t="shared" si="1174"/>
        <v>0</v>
      </c>
      <c r="BY106" s="791" t="s">
        <v>400</v>
      </c>
      <c r="CA106" s="744">
        <f>'동해기지(건축)'!BP185</f>
        <v>900000</v>
      </c>
      <c r="CB106" s="745">
        <f t="shared" si="1175"/>
        <v>17100000</v>
      </c>
      <c r="CC106" s="718">
        <f>CC105</f>
        <v>62182</v>
      </c>
      <c r="CD106" s="745">
        <f t="shared" si="1176"/>
        <v>1181458</v>
      </c>
      <c r="CE106" s="718"/>
      <c r="CF106" s="745">
        <f t="shared" si="1177"/>
        <v>0</v>
      </c>
      <c r="CG106" s="718">
        <f>'동해기지(건축)'!BR185</f>
        <v>100000</v>
      </c>
      <c r="CH106" s="745">
        <f t="shared" si="1178"/>
        <v>1900000</v>
      </c>
      <c r="CI106" s="746">
        <f t="shared" si="108"/>
        <v>1062182</v>
      </c>
      <c r="CJ106" s="745">
        <f t="shared" si="1179"/>
        <v>20181458</v>
      </c>
      <c r="CK106" s="718"/>
      <c r="CL106" s="745">
        <f t="shared" si="1180"/>
        <v>0</v>
      </c>
      <c r="CM106" s="746">
        <f t="shared" si="109"/>
        <v>1062182</v>
      </c>
      <c r="CN106" s="745">
        <f t="shared" si="1181"/>
        <v>20181458</v>
      </c>
      <c r="CO106" s="699">
        <f t="shared" si="1182"/>
        <v>6373092</v>
      </c>
      <c r="CP106" s="699">
        <f t="shared" si="1182"/>
        <v>2124364</v>
      </c>
      <c r="CQ106" s="699">
        <f t="shared" si="1182"/>
        <v>4248728</v>
      </c>
      <c r="CR106" s="699">
        <f t="shared" si="1182"/>
        <v>7435274</v>
      </c>
      <c r="CS106" s="700">
        <f t="shared" si="1182"/>
        <v>0</v>
      </c>
      <c r="CT106" s="699">
        <f t="shared" si="1182"/>
        <v>0</v>
      </c>
      <c r="CU106" s="699">
        <f t="shared" si="1182"/>
        <v>0</v>
      </c>
      <c r="CV106" s="700">
        <f t="shared" si="1183"/>
        <v>0</v>
      </c>
      <c r="CW106" s="697"/>
      <c r="CX106" s="696">
        <f t="shared" si="1184"/>
        <v>0</v>
      </c>
      <c r="CY106" s="701"/>
      <c r="DA106" s="778">
        <f>IFERROR(VLOOKUP($C106,정민건설!$A$13:$AM$154,28,FALSE),0)</f>
        <v>780000</v>
      </c>
      <c r="DB106" s="775">
        <f t="shared" si="1185"/>
        <v>14820000</v>
      </c>
      <c r="DC106" s="778">
        <f>IFERROR(VLOOKUP($C106,정민건설!$A$13:$AM$154,30,FALSE),0)</f>
        <v>80000</v>
      </c>
      <c r="DD106" s="775">
        <f t="shared" si="1186"/>
        <v>1520000</v>
      </c>
      <c r="DE106" s="774">
        <f>IFERROR(VLOOKUP($C106,정민건설!$A$13:$AM$154,32,FALSE),0)</f>
        <v>0</v>
      </c>
      <c r="DF106" s="775">
        <f t="shared" si="1187"/>
        <v>0</v>
      </c>
      <c r="DG106" s="774">
        <f>IFERROR(VLOOKUP($C106,정민건설!$A$13:$AM$154,34,FALSE),0)</f>
        <v>0</v>
      </c>
      <c r="DH106" s="775">
        <f t="shared" si="1188"/>
        <v>0</v>
      </c>
      <c r="DI106" s="693">
        <f t="shared" si="1112"/>
        <v>860000</v>
      </c>
      <c r="DJ106" s="775">
        <f t="shared" si="1189"/>
        <v>16340000</v>
      </c>
      <c r="DK106" s="778">
        <f t="shared" si="1190"/>
        <v>102525.67</v>
      </c>
      <c r="DL106" s="779">
        <f t="shared" si="1191"/>
        <v>1947987.73</v>
      </c>
      <c r="DM106" s="693">
        <f t="shared" si="1113"/>
        <v>962525.67</v>
      </c>
      <c r="DN106" s="775">
        <f t="shared" si="1192"/>
        <v>18287987.73</v>
      </c>
      <c r="DO106" s="693">
        <f t="shared" si="1193"/>
        <v>18287987.73</v>
      </c>
      <c r="DP106" s="693">
        <f t="shared" si="1194"/>
        <v>0</v>
      </c>
      <c r="DQ106" s="774"/>
      <c r="DR106" s="775">
        <f t="shared" si="1195"/>
        <v>0</v>
      </c>
      <c r="DS106" s="777"/>
      <c r="DU106" s="774">
        <f>IFERROR(VLOOKUP($C106,[1]영만종합건설!$A$13:$AN$154,28,FALSE),0)</f>
        <v>760000</v>
      </c>
      <c r="DV106" s="780">
        <f t="shared" si="1196"/>
        <v>14440000</v>
      </c>
      <c r="DW106" s="774">
        <f>IFERROR(VLOOKUP($C106,[1]영만종합건설!$A$13:$AN$154,30,FALSE),0)</f>
        <v>200000</v>
      </c>
      <c r="DX106" s="780">
        <f t="shared" si="1197"/>
        <v>3800000</v>
      </c>
      <c r="DY106" s="778">
        <f>IFERROR(VLOOKUP($C106,[1]영만종합건설!$A$13:$AN$154,32,FALSE),0)</f>
        <v>0</v>
      </c>
      <c r="DZ106" s="780">
        <f t="shared" si="1198"/>
        <v>0</v>
      </c>
      <c r="EA106" s="778">
        <f>IFERROR(VLOOKUP($C106,[1]영만종합건설!$A$13:$AN$154,34,FALSE),0)</f>
        <v>0</v>
      </c>
      <c r="EB106" s="780">
        <f t="shared" si="1199"/>
        <v>0</v>
      </c>
      <c r="EC106" s="703">
        <f t="shared" si="1114"/>
        <v>960000</v>
      </c>
      <c r="ED106" s="780">
        <f t="shared" si="1200"/>
        <v>18240000</v>
      </c>
      <c r="EE106" s="778">
        <f t="shared" si="1201"/>
        <v>126044.875</v>
      </c>
      <c r="EF106" s="779">
        <f t="shared" si="114"/>
        <v>2394852.625</v>
      </c>
      <c r="EG106" s="703">
        <f t="shared" si="1115"/>
        <v>1086044.875</v>
      </c>
      <c r="EH106" s="780">
        <f t="shared" si="1202"/>
        <v>20634852.625</v>
      </c>
      <c r="EI106" s="703">
        <f t="shared" si="1203"/>
        <v>20634852.625</v>
      </c>
      <c r="EJ106" s="703">
        <f t="shared" si="1204"/>
        <v>0</v>
      </c>
      <c r="EK106" s="778"/>
      <c r="EL106" s="780">
        <f t="shared" si="1205"/>
        <v>0</v>
      </c>
      <c r="EM106" s="781"/>
      <c r="EO106" s="778">
        <f>IFERROR(VLOOKUP($C106,[1]부강종합건설!$A$13:$AM$154,28,FALSE),0)</f>
        <v>604800</v>
      </c>
      <c r="EP106" s="780">
        <f t="shared" si="1206"/>
        <v>11491200</v>
      </c>
      <c r="EQ106" s="778">
        <f>IFERROR(VLOOKUP($C106,[1]부강종합건설!$A$13:$AM$154,30,FALSE),0)</f>
        <v>67200</v>
      </c>
      <c r="ER106" s="780">
        <f t="shared" si="1207"/>
        <v>1276800</v>
      </c>
      <c r="ES106" s="778">
        <f>IFERROR(VLOOKUP($C106,[1]부강종합건설!$A$13:$AM$154,32,FALSE),0)</f>
        <v>0</v>
      </c>
      <c r="ET106" s="780">
        <f t="shared" si="1208"/>
        <v>0</v>
      </c>
      <c r="EU106" s="778">
        <f>IFERROR(VLOOKUP($C106,[1]부강종합건설!$A$13:$AM$154,34,FALSE),0)</f>
        <v>93810</v>
      </c>
      <c r="EV106" s="780">
        <f t="shared" si="1209"/>
        <v>1782390</v>
      </c>
      <c r="EW106" s="703">
        <f t="shared" si="1116"/>
        <v>765810</v>
      </c>
      <c r="EX106" s="780">
        <f t="shared" si="1210"/>
        <v>14550390</v>
      </c>
      <c r="EY106" s="778">
        <f t="shared" si="1211"/>
        <v>88725.406499999997</v>
      </c>
      <c r="EZ106" s="779">
        <f t="shared" si="117"/>
        <v>1685782.7234999998</v>
      </c>
      <c r="FA106" s="703">
        <f t="shared" si="1117"/>
        <v>854535.40650000004</v>
      </c>
      <c r="FB106" s="780">
        <f t="shared" si="1212"/>
        <v>16236172.7235</v>
      </c>
      <c r="FC106" s="703">
        <f t="shared" si="1213"/>
        <v>16236172.7235</v>
      </c>
      <c r="FD106" s="703">
        <f t="shared" si="1214"/>
        <v>0</v>
      </c>
      <c r="FE106" s="778"/>
      <c r="FF106" s="780">
        <f t="shared" si="1215"/>
        <v>0</v>
      </c>
      <c r="FG106" s="782"/>
      <c r="FI106" s="774">
        <f>IFERROR(VLOOKUP($C106,[1]대도엔지니어링!$A$13:$AN$154,28,FALSE),0)</f>
        <v>847000</v>
      </c>
      <c r="FJ106" s="775">
        <f t="shared" si="1216"/>
        <v>16093000</v>
      </c>
      <c r="FK106" s="774">
        <f>IFERROR(VLOOKUP($C106,[1]대도엔지니어링!$A$13:$AN$154,30,FALSE),0)</f>
        <v>363000</v>
      </c>
      <c r="FL106" s="775">
        <f t="shared" si="1217"/>
        <v>6897000</v>
      </c>
      <c r="FM106" s="774">
        <f>IFERROR(VLOOKUP($C106,[1]대도엔지니어링!$A$13:$AN$154,32,FALSE),0)</f>
        <v>0</v>
      </c>
      <c r="FN106" s="775">
        <f t="shared" si="1218"/>
        <v>0</v>
      </c>
      <c r="FO106" s="774">
        <f>IFERROR(VLOOKUP($C106,[1]대도엔지니어링!$A$13:$AN$154,34,FALSE),0)</f>
        <v>89380</v>
      </c>
      <c r="FP106" s="775">
        <f t="shared" si="1219"/>
        <v>1698220</v>
      </c>
      <c r="FQ106" s="693">
        <f t="shared" si="1118"/>
        <v>1299380</v>
      </c>
      <c r="FR106" s="775">
        <f t="shared" si="1220"/>
        <v>24688220</v>
      </c>
      <c r="FS106" s="774">
        <f t="shared" si="1119"/>
        <v>103917.17227685376</v>
      </c>
      <c r="FT106" s="775">
        <f t="shared" si="1221"/>
        <v>1974426.2732602214</v>
      </c>
      <c r="FU106" s="693">
        <f t="shared" si="1120"/>
        <v>1403297.1722768538</v>
      </c>
      <c r="FV106" s="775">
        <f t="shared" si="1222"/>
        <v>26662646.273260221</v>
      </c>
      <c r="FW106" s="693">
        <f t="shared" si="1223"/>
        <v>26662646.273260221</v>
      </c>
      <c r="FX106" s="693">
        <f t="shared" si="1224"/>
        <v>0</v>
      </c>
      <c r="FY106" s="774"/>
      <c r="FZ106" s="775">
        <f t="shared" si="1225"/>
        <v>0</v>
      </c>
      <c r="GA106" s="782"/>
      <c r="GC106" s="774">
        <f>IFERROR(VLOOKUP($C106,[1]부명엔지니어링!$A$13:$AN$154,28,FALSE),0)</f>
        <v>700000</v>
      </c>
      <c r="GD106" s="775">
        <f t="shared" si="1226"/>
        <v>13300000</v>
      </c>
      <c r="GE106" s="774">
        <f>IFERROR(VLOOKUP($C106,[1]부명엔지니어링!$A$13:$AN$154,30,FALSE),0)</f>
        <v>300000</v>
      </c>
      <c r="GF106" s="775">
        <f t="shared" si="1227"/>
        <v>5700000</v>
      </c>
      <c r="GG106" s="774">
        <f>IFERROR(VLOOKUP($C106,[1]부명엔지니어링!$A$13:$AN$154,32,FALSE),0)</f>
        <v>0</v>
      </c>
      <c r="GH106" s="775">
        <f t="shared" si="1228"/>
        <v>0</v>
      </c>
      <c r="GI106" s="774">
        <f>IFERROR(VLOOKUP($C106,[1]부명엔지니어링!$A$13:$AN$154,34,FALSE),0)</f>
        <v>0</v>
      </c>
      <c r="GJ106" s="775">
        <f t="shared" si="1229"/>
        <v>0</v>
      </c>
      <c r="GK106" s="693">
        <f t="shared" si="1121"/>
        <v>1000000</v>
      </c>
      <c r="GL106" s="775">
        <f t="shared" si="1230"/>
        <v>19000000</v>
      </c>
      <c r="GM106" s="774">
        <f t="shared" si="1231"/>
        <v>140900.51249999998</v>
      </c>
      <c r="GN106" s="775">
        <f t="shared" si="123"/>
        <v>2677109.7374999998</v>
      </c>
      <c r="GO106" s="693">
        <f t="shared" si="1122"/>
        <v>1140900.5125</v>
      </c>
      <c r="GP106" s="775">
        <f t="shared" si="1232"/>
        <v>21677109.737500001</v>
      </c>
      <c r="GQ106" s="693">
        <f t="shared" si="1233"/>
        <v>21677109.737500001</v>
      </c>
      <c r="GR106" s="693">
        <f t="shared" si="1234"/>
        <v>0</v>
      </c>
      <c r="GS106" s="774"/>
      <c r="GT106" s="775">
        <f t="shared" si="1235"/>
        <v>0</v>
      </c>
      <c r="GU106" s="782"/>
      <c r="GW106" s="790">
        <f t="shared" si="1236"/>
        <v>780000</v>
      </c>
      <c r="GX106" s="790">
        <f t="shared" si="1237"/>
        <v>14820000</v>
      </c>
      <c r="GY106" s="790">
        <f t="shared" si="1238"/>
        <v>80000</v>
      </c>
      <c r="GZ106" s="790">
        <f t="shared" si="1239"/>
        <v>1520000</v>
      </c>
      <c r="HA106" s="790">
        <f t="shared" si="1240"/>
        <v>0</v>
      </c>
      <c r="HB106" s="790">
        <f t="shared" si="1241"/>
        <v>0</v>
      </c>
      <c r="HC106" s="790">
        <f t="shared" si="1242"/>
        <v>0</v>
      </c>
      <c r="HD106" s="790">
        <f t="shared" si="1243"/>
        <v>0</v>
      </c>
      <c r="HE106" s="790">
        <f t="shared" si="1123"/>
        <v>860000</v>
      </c>
      <c r="HF106" s="790">
        <f t="shared" si="1244"/>
        <v>16340000</v>
      </c>
      <c r="HG106" s="790">
        <f t="shared" si="1245"/>
        <v>102525.67</v>
      </c>
      <c r="HH106" s="790">
        <f t="shared" si="126"/>
        <v>1947987.73</v>
      </c>
      <c r="HI106" s="790">
        <f t="shared" si="1124"/>
        <v>962525.67</v>
      </c>
      <c r="HJ106" s="790">
        <f t="shared" si="1246"/>
        <v>18287987.73</v>
      </c>
      <c r="HK106" s="790">
        <f t="shared" si="1247"/>
        <v>18287987.73</v>
      </c>
      <c r="HL106" s="790">
        <f t="shared" si="1248"/>
        <v>0</v>
      </c>
      <c r="HM106" s="790"/>
      <c r="HN106" s="790">
        <f t="shared" si="1249"/>
        <v>0</v>
      </c>
      <c r="HO106" s="791" t="s">
        <v>400</v>
      </c>
      <c r="HQ106" s="783"/>
      <c r="HR106" s="784">
        <f t="shared" si="1250"/>
        <v>0</v>
      </c>
      <c r="HS106" s="783"/>
      <c r="HT106" s="784">
        <f t="shared" si="1251"/>
        <v>0</v>
      </c>
      <c r="HU106" s="783"/>
      <c r="HV106" s="784">
        <f t="shared" si="1252"/>
        <v>0</v>
      </c>
      <c r="HW106" s="783"/>
      <c r="HX106" s="784">
        <f t="shared" si="1253"/>
        <v>0</v>
      </c>
      <c r="HY106" s="707">
        <f t="shared" si="128"/>
        <v>0</v>
      </c>
      <c r="HZ106" s="784">
        <f t="shared" si="1254"/>
        <v>0</v>
      </c>
      <c r="IA106" s="783"/>
      <c r="IB106" s="784">
        <f t="shared" si="1255"/>
        <v>0</v>
      </c>
      <c r="IC106" s="707">
        <f t="shared" si="129"/>
        <v>0</v>
      </c>
      <c r="ID106" s="784">
        <f t="shared" si="1256"/>
        <v>0</v>
      </c>
      <c r="IE106" s="706">
        <f t="shared" si="1257"/>
        <v>0</v>
      </c>
      <c r="IF106" s="706">
        <f t="shared" si="1258"/>
        <v>0</v>
      </c>
      <c r="IG106" s="783"/>
      <c r="IH106" s="784">
        <f t="shared" si="1259"/>
        <v>0</v>
      </c>
      <c r="II106" s="782"/>
      <c r="IK106" s="783"/>
      <c r="IL106" s="784">
        <f t="shared" si="1260"/>
        <v>0</v>
      </c>
      <c r="IM106" s="783"/>
      <c r="IN106" s="784">
        <f t="shared" si="1261"/>
        <v>0</v>
      </c>
      <c r="IO106" s="783"/>
      <c r="IP106" s="784">
        <f t="shared" si="1262"/>
        <v>0</v>
      </c>
      <c r="IQ106" s="783"/>
      <c r="IR106" s="784">
        <f t="shared" si="1263"/>
        <v>0</v>
      </c>
      <c r="IS106" s="707">
        <f t="shared" si="130"/>
        <v>0</v>
      </c>
      <c r="IT106" s="784">
        <f t="shared" si="1264"/>
        <v>0</v>
      </c>
      <c r="IU106" s="783"/>
      <c r="IV106" s="784">
        <f t="shared" si="1265"/>
        <v>0</v>
      </c>
      <c r="IW106" s="707">
        <f t="shared" si="131"/>
        <v>0</v>
      </c>
      <c r="IX106" s="784">
        <f t="shared" si="1266"/>
        <v>0</v>
      </c>
      <c r="IY106" s="706">
        <f t="shared" si="1267"/>
        <v>0</v>
      </c>
      <c r="IZ106" s="706">
        <f t="shared" si="1268"/>
        <v>0</v>
      </c>
      <c r="JA106" s="783"/>
      <c r="JB106" s="784">
        <f t="shared" si="1269"/>
        <v>0</v>
      </c>
      <c r="JC106" s="782"/>
      <c r="JE106" s="783"/>
      <c r="JF106" s="784">
        <f t="shared" si="1270"/>
        <v>0</v>
      </c>
      <c r="JG106" s="783"/>
      <c r="JH106" s="784">
        <f t="shared" si="1271"/>
        <v>0</v>
      </c>
      <c r="JI106" s="783"/>
      <c r="JJ106" s="784">
        <f t="shared" si="1272"/>
        <v>0</v>
      </c>
      <c r="JK106" s="783"/>
      <c r="JL106" s="784">
        <f t="shared" si="1273"/>
        <v>0</v>
      </c>
      <c r="JM106" s="707">
        <f t="shared" si="132"/>
        <v>0</v>
      </c>
      <c r="JN106" s="784">
        <f t="shared" si="1274"/>
        <v>0</v>
      </c>
      <c r="JO106" s="783"/>
      <c r="JP106" s="784">
        <f t="shared" si="1275"/>
        <v>0</v>
      </c>
      <c r="JQ106" s="707">
        <f t="shared" si="133"/>
        <v>0</v>
      </c>
      <c r="JR106" s="784">
        <f t="shared" si="1276"/>
        <v>0</v>
      </c>
      <c r="JS106" s="706">
        <f t="shared" si="1277"/>
        <v>0</v>
      </c>
      <c r="JT106" s="706">
        <f t="shared" si="1278"/>
        <v>0</v>
      </c>
      <c r="JU106" s="783"/>
      <c r="JV106" s="784">
        <f t="shared" si="1279"/>
        <v>0</v>
      </c>
      <c r="JW106" s="782"/>
      <c r="JY106" s="783"/>
      <c r="JZ106" s="784">
        <f t="shared" si="1280"/>
        <v>0</v>
      </c>
      <c r="KA106" s="783"/>
      <c r="KB106" s="784">
        <f t="shared" si="1281"/>
        <v>0</v>
      </c>
      <c r="KC106" s="783"/>
      <c r="KD106" s="784">
        <f t="shared" si="1282"/>
        <v>0</v>
      </c>
      <c r="KE106" s="783"/>
      <c r="KF106" s="784">
        <f t="shared" si="1283"/>
        <v>0</v>
      </c>
      <c r="KG106" s="707">
        <f t="shared" si="134"/>
        <v>0</v>
      </c>
      <c r="KH106" s="784">
        <f t="shared" si="1284"/>
        <v>0</v>
      </c>
      <c r="KI106" s="783"/>
      <c r="KJ106" s="784">
        <f t="shared" si="1285"/>
        <v>0</v>
      </c>
      <c r="KK106" s="707">
        <f t="shared" si="135"/>
        <v>0</v>
      </c>
      <c r="KL106" s="784">
        <f t="shared" si="1286"/>
        <v>0</v>
      </c>
      <c r="KM106" s="706">
        <f t="shared" si="1287"/>
        <v>0</v>
      </c>
      <c r="KN106" s="706">
        <f t="shared" si="1288"/>
        <v>0</v>
      </c>
      <c r="KO106" s="783"/>
      <c r="KP106" s="784">
        <f t="shared" si="1289"/>
        <v>0</v>
      </c>
      <c r="KQ106" s="782"/>
      <c r="KS106" s="783"/>
      <c r="KT106" s="784">
        <f t="shared" si="1290"/>
        <v>0</v>
      </c>
      <c r="KU106" s="783"/>
      <c r="KV106" s="784">
        <f t="shared" si="1291"/>
        <v>0</v>
      </c>
      <c r="KW106" s="783"/>
      <c r="KX106" s="784">
        <f t="shared" si="1292"/>
        <v>0</v>
      </c>
      <c r="KY106" s="783"/>
      <c r="KZ106" s="784">
        <f t="shared" si="1293"/>
        <v>0</v>
      </c>
      <c r="LA106" s="707">
        <f t="shared" si="136"/>
        <v>0</v>
      </c>
      <c r="LB106" s="784">
        <f t="shared" si="1294"/>
        <v>0</v>
      </c>
      <c r="LC106" s="783"/>
      <c r="LD106" s="784">
        <f t="shared" si="1295"/>
        <v>0</v>
      </c>
      <c r="LE106" s="707">
        <f t="shared" si="137"/>
        <v>0</v>
      </c>
      <c r="LF106" s="784">
        <f t="shared" si="1296"/>
        <v>0</v>
      </c>
      <c r="LG106" s="706">
        <f t="shared" si="1297"/>
        <v>0</v>
      </c>
      <c r="LH106" s="706">
        <f t="shared" si="1298"/>
        <v>0</v>
      </c>
      <c r="LI106" s="783"/>
      <c r="LJ106" s="784">
        <f t="shared" si="1299"/>
        <v>0</v>
      </c>
      <c r="LK106" s="782"/>
      <c r="LM106" s="783"/>
      <c r="LN106" s="784">
        <f t="shared" si="1300"/>
        <v>0</v>
      </c>
      <c r="LO106" s="783"/>
      <c r="LP106" s="784">
        <f t="shared" si="1301"/>
        <v>0</v>
      </c>
      <c r="LQ106" s="783"/>
      <c r="LR106" s="784">
        <f t="shared" si="1302"/>
        <v>0</v>
      </c>
      <c r="LS106" s="783"/>
      <c r="LT106" s="784">
        <f t="shared" si="1303"/>
        <v>0</v>
      </c>
      <c r="LU106" s="707">
        <f t="shared" si="138"/>
        <v>0</v>
      </c>
      <c r="LV106" s="784">
        <f t="shared" si="1304"/>
        <v>0</v>
      </c>
      <c r="LW106" s="783"/>
      <c r="LX106" s="784">
        <f t="shared" si="1305"/>
        <v>0</v>
      </c>
      <c r="LY106" s="707">
        <f t="shared" si="139"/>
        <v>0</v>
      </c>
      <c r="LZ106" s="784">
        <f t="shared" si="1306"/>
        <v>0</v>
      </c>
      <c r="MA106" s="706">
        <f t="shared" si="1307"/>
        <v>0</v>
      </c>
      <c r="MB106" s="706">
        <f t="shared" si="1308"/>
        <v>0</v>
      </c>
      <c r="MC106" s="783"/>
      <c r="MD106" s="784">
        <f t="shared" si="1309"/>
        <v>0</v>
      </c>
      <c r="ME106" s="782"/>
      <c r="MG106" s="783"/>
      <c r="MH106" s="784">
        <f t="shared" si="1310"/>
        <v>0</v>
      </c>
      <c r="MI106" s="783"/>
      <c r="MJ106" s="784">
        <f t="shared" si="1311"/>
        <v>0</v>
      </c>
      <c r="MK106" s="783"/>
      <c r="ML106" s="784">
        <f t="shared" si="1312"/>
        <v>0</v>
      </c>
      <c r="MM106" s="783"/>
      <c r="MN106" s="784">
        <f t="shared" si="1313"/>
        <v>0</v>
      </c>
      <c r="MO106" s="707">
        <f t="shared" si="140"/>
        <v>0</v>
      </c>
      <c r="MP106" s="784">
        <f t="shared" si="1314"/>
        <v>0</v>
      </c>
      <c r="MQ106" s="783"/>
      <c r="MR106" s="784">
        <f t="shared" si="1315"/>
        <v>0</v>
      </c>
      <c r="MS106" s="707">
        <f t="shared" si="141"/>
        <v>0</v>
      </c>
      <c r="MT106" s="784">
        <f t="shared" si="1316"/>
        <v>0</v>
      </c>
      <c r="MU106" s="706">
        <f t="shared" si="1317"/>
        <v>0</v>
      </c>
      <c r="MV106" s="706">
        <f t="shared" si="1318"/>
        <v>0</v>
      </c>
      <c r="MW106" s="783"/>
      <c r="MX106" s="784">
        <f t="shared" si="1319"/>
        <v>0</v>
      </c>
      <c r="MY106" s="782"/>
      <c r="NA106" s="783"/>
      <c r="NB106" s="784">
        <f t="shared" si="1320"/>
        <v>0</v>
      </c>
      <c r="NC106" s="783"/>
      <c r="ND106" s="784">
        <f t="shared" si="1321"/>
        <v>0</v>
      </c>
      <c r="NE106" s="783"/>
      <c r="NF106" s="784">
        <f t="shared" si="1322"/>
        <v>0</v>
      </c>
      <c r="NG106" s="783"/>
      <c r="NH106" s="784">
        <f t="shared" si="1323"/>
        <v>0</v>
      </c>
      <c r="NI106" s="707">
        <f t="shared" si="142"/>
        <v>0</v>
      </c>
      <c r="NJ106" s="784">
        <f t="shared" si="1324"/>
        <v>0</v>
      </c>
      <c r="NK106" s="783"/>
      <c r="NL106" s="784">
        <f t="shared" si="1325"/>
        <v>0</v>
      </c>
      <c r="NM106" s="707">
        <f t="shared" si="143"/>
        <v>0</v>
      </c>
      <c r="NN106" s="784">
        <f t="shared" si="1326"/>
        <v>0</v>
      </c>
      <c r="NO106" s="706">
        <f t="shared" si="1327"/>
        <v>0</v>
      </c>
      <c r="NP106" s="706">
        <f t="shared" si="1328"/>
        <v>0</v>
      </c>
      <c r="NQ106" s="783"/>
      <c r="NR106" s="784">
        <f t="shared" si="1329"/>
        <v>0</v>
      </c>
      <c r="NS106" s="782"/>
      <c r="NU106" s="783"/>
      <c r="NV106" s="784">
        <f t="shared" si="1330"/>
        <v>0</v>
      </c>
      <c r="NW106" s="783"/>
      <c r="NX106" s="784">
        <f t="shared" si="1331"/>
        <v>0</v>
      </c>
      <c r="NY106" s="783"/>
      <c r="NZ106" s="784">
        <f t="shared" si="1332"/>
        <v>0</v>
      </c>
      <c r="OA106" s="783"/>
      <c r="OB106" s="784">
        <f t="shared" si="1333"/>
        <v>0</v>
      </c>
      <c r="OC106" s="707">
        <f t="shared" si="144"/>
        <v>0</v>
      </c>
      <c r="OD106" s="784">
        <f t="shared" si="1334"/>
        <v>0</v>
      </c>
      <c r="OE106" s="783"/>
      <c r="OF106" s="784">
        <f t="shared" si="1335"/>
        <v>0</v>
      </c>
      <c r="OG106" s="707">
        <f t="shared" si="145"/>
        <v>0</v>
      </c>
      <c r="OH106" s="784">
        <f t="shared" si="1336"/>
        <v>0</v>
      </c>
      <c r="OI106" s="706">
        <f t="shared" si="1337"/>
        <v>0</v>
      </c>
      <c r="OJ106" s="706">
        <f t="shared" si="1338"/>
        <v>0</v>
      </c>
      <c r="OK106" s="783"/>
      <c r="OL106" s="784">
        <f t="shared" si="1339"/>
        <v>0</v>
      </c>
      <c r="OM106" s="782"/>
      <c r="OO106" s="783"/>
      <c r="OP106" s="784">
        <f t="shared" si="1340"/>
        <v>0</v>
      </c>
      <c r="OQ106" s="783"/>
      <c r="OR106" s="784">
        <f t="shared" si="1341"/>
        <v>0</v>
      </c>
      <c r="OS106" s="783"/>
      <c r="OT106" s="784">
        <f t="shared" si="1342"/>
        <v>0</v>
      </c>
      <c r="OU106" s="783"/>
      <c r="OV106" s="784">
        <f t="shared" si="1343"/>
        <v>0</v>
      </c>
      <c r="OW106" s="707">
        <f t="shared" si="146"/>
        <v>0</v>
      </c>
      <c r="OX106" s="784">
        <f t="shared" si="1344"/>
        <v>0</v>
      </c>
      <c r="OY106" s="783"/>
      <c r="OZ106" s="784">
        <f t="shared" si="1345"/>
        <v>0</v>
      </c>
      <c r="PA106" s="707">
        <f t="shared" si="147"/>
        <v>0</v>
      </c>
      <c r="PB106" s="784">
        <f t="shared" si="1346"/>
        <v>0</v>
      </c>
      <c r="PC106" s="706">
        <f t="shared" si="1347"/>
        <v>0</v>
      </c>
      <c r="PD106" s="706">
        <f t="shared" si="1348"/>
        <v>0</v>
      </c>
      <c r="PE106" s="783"/>
      <c r="PF106" s="784">
        <f t="shared" si="1349"/>
        <v>0</v>
      </c>
      <c r="PG106" s="782"/>
      <c r="PI106" s="783"/>
      <c r="PJ106" s="784">
        <f t="shared" si="1350"/>
        <v>0</v>
      </c>
      <c r="PK106" s="783"/>
      <c r="PL106" s="784">
        <f t="shared" si="1351"/>
        <v>0</v>
      </c>
      <c r="PM106" s="783"/>
      <c r="PN106" s="784">
        <f t="shared" si="1352"/>
        <v>0</v>
      </c>
      <c r="PO106" s="783"/>
      <c r="PP106" s="784">
        <f t="shared" si="1353"/>
        <v>0</v>
      </c>
      <c r="PQ106" s="707">
        <f t="shared" si="148"/>
        <v>0</v>
      </c>
      <c r="PR106" s="784">
        <f t="shared" si="1354"/>
        <v>0</v>
      </c>
      <c r="PS106" s="783"/>
      <c r="PT106" s="784">
        <f t="shared" si="1355"/>
        <v>0</v>
      </c>
      <c r="PU106" s="707">
        <f t="shared" si="149"/>
        <v>0</v>
      </c>
      <c r="PV106" s="784">
        <f t="shared" si="1356"/>
        <v>0</v>
      </c>
      <c r="PW106" s="706">
        <f t="shared" si="1357"/>
        <v>0</v>
      </c>
      <c r="PX106" s="706">
        <f t="shared" si="1358"/>
        <v>0</v>
      </c>
      <c r="PY106" s="783"/>
      <c r="PZ106" s="784">
        <f t="shared" si="1359"/>
        <v>0</v>
      </c>
      <c r="QA106" s="782"/>
      <c r="QC106" s="783"/>
      <c r="QD106" s="784">
        <f t="shared" si="1360"/>
        <v>0</v>
      </c>
      <c r="QE106" s="783"/>
      <c r="QF106" s="784">
        <f t="shared" si="1361"/>
        <v>0</v>
      </c>
      <c r="QG106" s="783"/>
      <c r="QH106" s="784">
        <f t="shared" si="1362"/>
        <v>0</v>
      </c>
      <c r="QI106" s="783"/>
      <c r="QJ106" s="784">
        <f t="shared" si="1363"/>
        <v>0</v>
      </c>
      <c r="QK106" s="707">
        <f t="shared" si="150"/>
        <v>0</v>
      </c>
      <c r="QL106" s="784">
        <f t="shared" si="1364"/>
        <v>0</v>
      </c>
      <c r="QM106" s="783"/>
      <c r="QN106" s="784">
        <f t="shared" si="1365"/>
        <v>0</v>
      </c>
      <c r="QO106" s="707">
        <f t="shared" si="151"/>
        <v>0</v>
      </c>
      <c r="QP106" s="784">
        <f t="shared" si="1366"/>
        <v>0</v>
      </c>
      <c r="QQ106" s="706">
        <f t="shared" si="1367"/>
        <v>0</v>
      </c>
      <c r="QR106" s="706">
        <f t="shared" si="1368"/>
        <v>0</v>
      </c>
      <c r="QS106" s="783"/>
      <c r="QT106" s="784">
        <f t="shared" si="1369"/>
        <v>0</v>
      </c>
      <c r="QU106" s="782"/>
      <c r="RA106" s="785">
        <f t="shared" si="1125"/>
        <v>0</v>
      </c>
      <c r="RB106" s="785" t="e">
        <f t="shared" si="1126"/>
        <v>#REF!</v>
      </c>
      <c r="RC106" s="677">
        <f t="shared" si="1127"/>
        <v>6</v>
      </c>
      <c r="RD106" s="677">
        <f t="shared" si="1127"/>
        <v>2</v>
      </c>
      <c r="RE106" s="677">
        <f t="shared" si="1127"/>
        <v>4</v>
      </c>
      <c r="RF106" s="677">
        <f t="shared" si="1127"/>
        <v>7</v>
      </c>
      <c r="RG106" s="677">
        <f t="shared" si="1127"/>
        <v>0</v>
      </c>
      <c r="RH106" s="677">
        <f t="shared" si="1127"/>
        <v>0</v>
      </c>
      <c r="RI106" s="677">
        <f t="shared" si="1127"/>
        <v>0</v>
      </c>
      <c r="RJ106" s="677">
        <f t="shared" si="1127"/>
        <v>0</v>
      </c>
      <c r="RK106" s="677" t="e">
        <f>#REF!</f>
        <v>#REF!</v>
      </c>
      <c r="RL106" s="677" t="e">
        <f>#REF!</f>
        <v>#REF!</v>
      </c>
      <c r="RM106" s="677">
        <f t="shared" si="1128"/>
        <v>0</v>
      </c>
      <c r="RN106" s="677">
        <f t="shared" si="1128"/>
        <v>0</v>
      </c>
      <c r="RO106" s="677">
        <f t="shared" si="1128"/>
        <v>0</v>
      </c>
      <c r="RP106" s="677">
        <f t="shared" si="1128"/>
        <v>0</v>
      </c>
      <c r="RQ106" s="677">
        <f t="shared" si="1128"/>
        <v>0</v>
      </c>
      <c r="RR106" s="677">
        <f t="shared" si="1128"/>
        <v>0</v>
      </c>
      <c r="RS106" s="677">
        <f t="shared" si="1128"/>
        <v>0</v>
      </c>
      <c r="RT106" s="677">
        <f t="shared" si="1128"/>
        <v>0</v>
      </c>
      <c r="RV106" s="675">
        <f t="shared" si="1129"/>
        <v>19</v>
      </c>
      <c r="RW106" s="675">
        <f t="shared" si="1130"/>
        <v>0</v>
      </c>
      <c r="RX106" s="675">
        <f t="shared" si="1131"/>
        <v>0</v>
      </c>
      <c r="RY106" s="675">
        <f t="shared" si="1132"/>
        <v>0</v>
      </c>
      <c r="RZ106" s="675">
        <f t="shared" si="1133"/>
        <v>0</v>
      </c>
      <c r="SA106" s="675">
        <f t="shared" si="1134"/>
        <v>0</v>
      </c>
      <c r="SB106" s="675">
        <f t="shared" si="1135"/>
        <v>0</v>
      </c>
      <c r="SC106" s="675">
        <f t="shared" si="1136"/>
        <v>0</v>
      </c>
      <c r="SD106" s="675" t="e">
        <f xml:space="preserve"> SUMIF(#REF!,$SD$8,#REF!)</f>
        <v>#REF!</v>
      </c>
      <c r="SE106" s="675" t="e">
        <f xml:space="preserve"> SUMIF(#REF!,$SE$8,#REF!)</f>
        <v>#REF!</v>
      </c>
      <c r="SG106" s="675">
        <f t="shared" si="1137"/>
        <v>5160000</v>
      </c>
      <c r="SH106" s="675">
        <f t="shared" si="1137"/>
        <v>1720000</v>
      </c>
      <c r="SI106" s="675">
        <f t="shared" si="1137"/>
        <v>3440000</v>
      </c>
      <c r="SJ106" s="675">
        <f t="shared" si="1137"/>
        <v>6020000</v>
      </c>
      <c r="SK106" s="675">
        <f t="shared" si="1137"/>
        <v>0</v>
      </c>
      <c r="SL106" s="675">
        <f t="shared" si="1137"/>
        <v>0</v>
      </c>
      <c r="SM106" s="675">
        <f t="shared" si="1137"/>
        <v>0</v>
      </c>
      <c r="SN106" s="675">
        <f t="shared" si="1137"/>
        <v>0</v>
      </c>
      <c r="SO106" s="675" t="e">
        <f t="shared" si="1137"/>
        <v>#REF!</v>
      </c>
      <c r="SP106" s="675" t="e">
        <f t="shared" si="1137"/>
        <v>#REF!</v>
      </c>
      <c r="SQ106" s="675">
        <f t="shared" si="1137"/>
        <v>0</v>
      </c>
      <c r="SR106" s="675">
        <f t="shared" si="1137"/>
        <v>0</v>
      </c>
      <c r="SS106" s="675">
        <f t="shared" si="1137"/>
        <v>0</v>
      </c>
      <c r="ST106" s="675">
        <f t="shared" si="1137"/>
        <v>0</v>
      </c>
      <c r="SU106" s="675">
        <f t="shared" si="1137"/>
        <v>0</v>
      </c>
      <c r="SV106" s="675">
        <f t="shared" si="1137"/>
        <v>0</v>
      </c>
      <c r="SW106" s="675">
        <f t="shared" si="1138"/>
        <v>0</v>
      </c>
      <c r="SX106" s="675">
        <f t="shared" si="1138"/>
        <v>0</v>
      </c>
      <c r="SY106" s="675" t="e">
        <f>#REF!*$AP106</f>
        <v>#REF!</v>
      </c>
      <c r="SZ106" s="675" t="e">
        <f>#REF!*$AP106</f>
        <v>#REF!</v>
      </c>
      <c r="TA106" s="675" t="e">
        <f>#REF!*$AP106</f>
        <v>#REF!</v>
      </c>
      <c r="TB106" s="675" t="e">
        <f>#REF!*$AP106</f>
        <v>#REF!</v>
      </c>
      <c r="TC106" s="675" t="e">
        <f>#REF!*$AP106</f>
        <v>#REF!</v>
      </c>
      <c r="TE106" s="675">
        <f t="shared" si="152"/>
        <v>16340000</v>
      </c>
      <c r="TF106" s="675">
        <f t="shared" si="153"/>
        <v>0</v>
      </c>
      <c r="TG106" s="675">
        <f t="shared" si="154"/>
        <v>0</v>
      </c>
      <c r="TH106" s="675">
        <f t="shared" si="155"/>
        <v>0</v>
      </c>
      <c r="TI106" s="675">
        <f t="shared" si="156"/>
        <v>0</v>
      </c>
      <c r="TJ106" s="675">
        <f t="shared" si="157"/>
        <v>0</v>
      </c>
      <c r="TK106" s="675">
        <f t="shared" si="158"/>
        <v>0</v>
      </c>
      <c r="TL106" s="675">
        <f t="shared" si="159"/>
        <v>0</v>
      </c>
      <c r="TM106" s="675">
        <f t="shared" si="160"/>
        <v>0</v>
      </c>
      <c r="TN106" s="676">
        <f t="shared" si="161"/>
        <v>0</v>
      </c>
      <c r="TP106" s="675">
        <f>IFERROR(SG106*(1+LEVEL_2!#REF!),0)</f>
        <v>0</v>
      </c>
      <c r="TQ106" s="675">
        <f>IFERROR(SH106*(1+LEVEL_2!#REF!),0)</f>
        <v>0</v>
      </c>
      <c r="TR106" s="675">
        <f>IFERROR(SI106*(1+LEVEL_2!#REF!),0)</f>
        <v>0</v>
      </c>
      <c r="TS106" s="675">
        <f>IFERROR(SJ106*(1+LEVEL_2!#REF!),0)</f>
        <v>0</v>
      </c>
      <c r="TT106" s="675">
        <f>IFERROR(SK106*(1+LEVEL_2!#REF!),0)</f>
        <v>0</v>
      </c>
      <c r="TU106" s="675">
        <f>IFERROR(SL106*(1+LEVEL_2!#REF!),0)</f>
        <v>0</v>
      </c>
      <c r="TV106" s="675">
        <f>IFERROR(SM106*(1+LEVEL_2!#REF!),0)</f>
        <v>0</v>
      </c>
      <c r="TW106" s="675">
        <f>IFERROR(SN106*(1+LEVEL_2!#REF!),0)</f>
        <v>0</v>
      </c>
      <c r="TX106" s="675">
        <f>IFERROR(SO106*(1+LEVEL_2!#REF!),0)</f>
        <v>0</v>
      </c>
      <c r="TY106" s="675">
        <f>IFERROR(SP106*(1+LEVEL_2!#REF!),0)</f>
        <v>0</v>
      </c>
      <c r="TZ106" s="675">
        <f>IFERROR(SQ106*(1+LEVEL_2!#REF!),0)</f>
        <v>0</v>
      </c>
      <c r="UA106" s="675">
        <f>IFERROR(SR106*(1+LEVEL_2!#REF!),0)</f>
        <v>0</v>
      </c>
      <c r="UB106" s="675">
        <f>IFERROR(SS106*(1+LEVEL_2!#REF!),0)</f>
        <v>0</v>
      </c>
      <c r="UC106" s="675">
        <f>IFERROR(ST106*(1+LEVEL_2!#REF!),0)</f>
        <v>0</v>
      </c>
      <c r="UD106" s="675">
        <f>IFERROR(SU106*(1+LEVEL_2!#REF!),0)</f>
        <v>0</v>
      </c>
      <c r="UE106" s="675">
        <f>IFERROR(SV106*(1+LEVEL_2!#REF!),0)</f>
        <v>0</v>
      </c>
      <c r="UF106" s="675">
        <f>IFERROR(SW106*(1+LEVEL_2!#REF!),0)</f>
        <v>0</v>
      </c>
      <c r="UG106" s="675">
        <f>IFERROR(SX106*(1+LEVEL_2!#REF!),0)</f>
        <v>0</v>
      </c>
      <c r="UH106" s="675">
        <f>IFERROR(SY106*(1+LEVEL_2!#REF!),0)</f>
        <v>0</v>
      </c>
      <c r="UI106" s="675">
        <f>IFERROR(SZ106*(1+LEVEL_2!#REF!),0)</f>
        <v>0</v>
      </c>
      <c r="UJ106" s="675">
        <f>IFERROR(TA106*(1+LEVEL_2!#REF!),0)</f>
        <v>0</v>
      </c>
      <c r="UK106" s="675">
        <f>IFERROR(TB106*(1+LEVEL_2!#REF!),0)</f>
        <v>0</v>
      </c>
      <c r="UL106" s="675">
        <f>IFERROR(TC106*(1+LEVEL_2!#REF!),0)</f>
        <v>0</v>
      </c>
      <c r="UN106" s="675">
        <f t="shared" si="162"/>
        <v>0</v>
      </c>
      <c r="UO106" s="675">
        <f t="shared" si="163"/>
        <v>0</v>
      </c>
      <c r="UP106" s="675">
        <f t="shared" si="164"/>
        <v>0</v>
      </c>
      <c r="UQ106" s="675">
        <f t="shared" si="165"/>
        <v>0</v>
      </c>
      <c r="UR106" s="675">
        <f t="shared" si="166"/>
        <v>0</v>
      </c>
      <c r="US106" s="675">
        <f t="shared" si="167"/>
        <v>0</v>
      </c>
      <c r="UT106" s="675">
        <f t="shared" si="168"/>
        <v>0</v>
      </c>
      <c r="UU106" s="675">
        <f t="shared" si="169"/>
        <v>0</v>
      </c>
      <c r="UV106" s="675">
        <f t="shared" si="170"/>
        <v>0</v>
      </c>
      <c r="UW106" s="676">
        <f t="shared" si="171"/>
        <v>0</v>
      </c>
    </row>
    <row r="107" spans="1:569" s="645" customFormat="1" ht="20.100000000000001" customHeight="1">
      <c r="A107" s="677" t="s">
        <v>127</v>
      </c>
      <c r="B107" s="677" t="s">
        <v>127</v>
      </c>
      <c r="C107" s="801" t="s">
        <v>599</v>
      </c>
      <c r="D107" s="764"/>
      <c r="E107" s="792" t="s">
        <v>600</v>
      </c>
      <c r="F107" s="793" t="s">
        <v>598</v>
      </c>
      <c r="G107" s="786" t="s">
        <v>595</v>
      </c>
      <c r="H107" s="794" t="s">
        <v>154</v>
      </c>
      <c r="I107" s="789"/>
      <c r="J107" s="789"/>
      <c r="K107" s="789"/>
      <c r="L107" s="789"/>
      <c r="M107" s="770"/>
      <c r="N107" s="828">
        <f t="shared" si="393"/>
        <v>0</v>
      </c>
      <c r="O107" s="829">
        <f t="shared" si="394"/>
        <v>0</v>
      </c>
      <c r="Q107" s="789"/>
      <c r="R107" s="795"/>
      <c r="S107" s="795"/>
      <c r="T107" s="795"/>
      <c r="U107" s="795"/>
      <c r="V107" s="795"/>
      <c r="W107" s="795"/>
      <c r="X107" s="795"/>
      <c r="Y107" s="809"/>
      <c r="Z107" s="809"/>
      <c r="AA107" s="809"/>
      <c r="AB107" s="809"/>
      <c r="AC107" s="809"/>
      <c r="AD107" s="809"/>
      <c r="AE107" s="809"/>
      <c r="AF107" s="810"/>
      <c r="AH107" s="774">
        <f t="shared" si="1141"/>
        <v>854000</v>
      </c>
      <c r="AI107" s="775">
        <f t="shared" si="1142"/>
        <v>0</v>
      </c>
      <c r="AJ107" s="774">
        <f t="shared" si="1143"/>
        <v>80000</v>
      </c>
      <c r="AK107" s="775">
        <f t="shared" si="1144"/>
        <v>0</v>
      </c>
      <c r="AL107" s="774">
        <f t="shared" si="1145"/>
        <v>0</v>
      </c>
      <c r="AM107" s="775">
        <f t="shared" si="1146"/>
        <v>0</v>
      </c>
      <c r="AN107" s="774">
        <f t="shared" si="1147"/>
        <v>0</v>
      </c>
      <c r="AO107" s="775">
        <f t="shared" si="1148"/>
        <v>0</v>
      </c>
      <c r="AP107" s="693">
        <f t="shared" si="1111"/>
        <v>934000</v>
      </c>
      <c r="AQ107" s="775">
        <f t="shared" si="1149"/>
        <v>0</v>
      </c>
      <c r="AR107" s="774">
        <f t="shared" si="1150"/>
        <v>0</v>
      </c>
      <c r="AS107" s="775">
        <f t="shared" si="1151"/>
        <v>0</v>
      </c>
      <c r="AT107" s="776">
        <f t="shared" si="1152"/>
        <v>1120800</v>
      </c>
      <c r="AU107" s="776">
        <f t="shared" si="1153"/>
        <v>1868000</v>
      </c>
      <c r="AV107" s="693">
        <f t="shared" si="829"/>
        <v>934000</v>
      </c>
      <c r="AW107" s="775">
        <f t="shared" ref="AW107:AW170" si="1370">IFERROR(AT107*$L107, 0)</f>
        <v>0</v>
      </c>
      <c r="AX107" s="775">
        <f t="shared" si="1154"/>
        <v>0</v>
      </c>
      <c r="AY107" s="775">
        <f t="shared" si="1155"/>
        <v>0</v>
      </c>
      <c r="AZ107" s="775">
        <f t="shared" si="1155"/>
        <v>0</v>
      </c>
      <c r="BA107" s="693">
        <f t="shared" si="1156"/>
        <v>0</v>
      </c>
      <c r="BB107" s="693">
        <f t="shared" si="1157"/>
        <v>0</v>
      </c>
      <c r="BC107" s="774">
        <f t="shared" si="1158"/>
        <v>0</v>
      </c>
      <c r="BD107" s="775">
        <f t="shared" si="1159"/>
        <v>0</v>
      </c>
      <c r="BE107" s="777"/>
      <c r="BG107" s="790">
        <f t="shared" si="1160"/>
        <v>854000</v>
      </c>
      <c r="BH107" s="790">
        <f t="shared" si="1161"/>
        <v>0</v>
      </c>
      <c r="BI107" s="790">
        <f t="shared" si="1162"/>
        <v>80000</v>
      </c>
      <c r="BJ107" s="790">
        <f t="shared" si="1163"/>
        <v>0</v>
      </c>
      <c r="BK107" s="790">
        <f t="shared" si="1164"/>
        <v>0</v>
      </c>
      <c r="BL107" s="790">
        <f t="shared" si="1165"/>
        <v>0</v>
      </c>
      <c r="BM107" s="790">
        <f t="shared" si="1166"/>
        <v>0</v>
      </c>
      <c r="BN107" s="790">
        <f t="shared" si="1167"/>
        <v>0</v>
      </c>
      <c r="BO107" s="790">
        <f t="shared" ref="BO107:BO170" si="1371">SUM(BG107,BI107,BK107,BM107)</f>
        <v>934000</v>
      </c>
      <c r="BP107" s="790">
        <f t="shared" si="1168"/>
        <v>0</v>
      </c>
      <c r="BQ107" s="790">
        <f t="shared" si="1169"/>
        <v>0</v>
      </c>
      <c r="BR107" s="790">
        <f t="shared" si="1170"/>
        <v>0</v>
      </c>
      <c r="BS107" s="790">
        <f t="shared" ref="BS107:BS170" si="1372">SUM(BQ107,BO107)</f>
        <v>934000</v>
      </c>
      <c r="BT107" s="790">
        <f t="shared" si="1171"/>
        <v>0</v>
      </c>
      <c r="BU107" s="790">
        <f t="shared" si="1172"/>
        <v>0</v>
      </c>
      <c r="BV107" s="790">
        <f t="shared" si="1173"/>
        <v>0</v>
      </c>
      <c r="BW107" s="790"/>
      <c r="BX107" s="790">
        <f t="shared" si="1174"/>
        <v>0</v>
      </c>
      <c r="BY107" s="791" t="s">
        <v>400</v>
      </c>
      <c r="CA107" s="744"/>
      <c r="CB107" s="745">
        <f t="shared" si="1175"/>
        <v>0</v>
      </c>
      <c r="CC107" s="718"/>
      <c r="CD107" s="745">
        <f t="shared" si="1176"/>
        <v>0</v>
      </c>
      <c r="CE107" s="718"/>
      <c r="CF107" s="745">
        <f t="shared" si="1177"/>
        <v>0</v>
      </c>
      <c r="CG107" s="718"/>
      <c r="CH107" s="745">
        <f t="shared" si="1178"/>
        <v>0</v>
      </c>
      <c r="CI107" s="746">
        <f t="shared" si="108"/>
        <v>0</v>
      </c>
      <c r="CJ107" s="745">
        <f t="shared" si="1179"/>
        <v>0</v>
      </c>
      <c r="CK107" s="718"/>
      <c r="CL107" s="745">
        <f t="shared" si="1180"/>
        <v>0</v>
      </c>
      <c r="CM107" s="746">
        <f t="shared" si="109"/>
        <v>0</v>
      </c>
      <c r="CN107" s="745">
        <f t="shared" si="1181"/>
        <v>0</v>
      </c>
      <c r="CO107" s="699">
        <f t="shared" si="1182"/>
        <v>0</v>
      </c>
      <c r="CP107" s="699">
        <f t="shared" si="1182"/>
        <v>0</v>
      </c>
      <c r="CQ107" s="699">
        <f t="shared" si="1182"/>
        <v>0</v>
      </c>
      <c r="CR107" s="699">
        <f t="shared" si="1182"/>
        <v>0</v>
      </c>
      <c r="CS107" s="700">
        <f t="shared" si="1182"/>
        <v>0</v>
      </c>
      <c r="CT107" s="699">
        <f t="shared" si="1182"/>
        <v>0</v>
      </c>
      <c r="CU107" s="699">
        <f t="shared" si="1182"/>
        <v>0</v>
      </c>
      <c r="CV107" s="700">
        <f t="shared" si="1183"/>
        <v>0</v>
      </c>
      <c r="CW107" s="697"/>
      <c r="CX107" s="696">
        <f t="shared" si="1184"/>
        <v>0</v>
      </c>
      <c r="CY107" s="701"/>
      <c r="DA107" s="778">
        <f>IFERROR(VLOOKUP($C107,정민건설!$A$13:$AM$154,28,FALSE),0)</f>
        <v>854000</v>
      </c>
      <c r="DB107" s="775">
        <f t="shared" si="1185"/>
        <v>0</v>
      </c>
      <c r="DC107" s="778">
        <f>IFERROR(VLOOKUP($C107,정민건설!$A$13:$AM$154,30,FALSE),0)</f>
        <v>80000</v>
      </c>
      <c r="DD107" s="775">
        <f t="shared" si="1186"/>
        <v>0</v>
      </c>
      <c r="DE107" s="774">
        <f>IFERROR(VLOOKUP($C107,정민건설!$A$13:$AM$154,32,FALSE),0)</f>
        <v>0</v>
      </c>
      <c r="DF107" s="775">
        <f t="shared" si="1187"/>
        <v>0</v>
      </c>
      <c r="DG107" s="774">
        <f>IFERROR(VLOOKUP($C107,정민건설!$A$13:$AM$154,34,FALSE),0)</f>
        <v>0</v>
      </c>
      <c r="DH107" s="775">
        <f t="shared" si="1188"/>
        <v>0</v>
      </c>
      <c r="DI107" s="693">
        <f t="shared" si="1112"/>
        <v>934000</v>
      </c>
      <c r="DJ107" s="775">
        <f t="shared" si="1189"/>
        <v>0</v>
      </c>
      <c r="DK107" s="778">
        <f t="shared" si="1190"/>
        <v>0</v>
      </c>
      <c r="DL107" s="779">
        <f t="shared" si="1191"/>
        <v>0</v>
      </c>
      <c r="DM107" s="693">
        <f t="shared" si="1113"/>
        <v>934000</v>
      </c>
      <c r="DN107" s="775">
        <f t="shared" si="1192"/>
        <v>0</v>
      </c>
      <c r="DO107" s="693">
        <f t="shared" si="1193"/>
        <v>0</v>
      </c>
      <c r="DP107" s="693">
        <f t="shared" si="1194"/>
        <v>0</v>
      </c>
      <c r="DQ107" s="774"/>
      <c r="DR107" s="775">
        <f t="shared" si="1195"/>
        <v>0</v>
      </c>
      <c r="DS107" s="777"/>
      <c r="DU107" s="774">
        <f>IFERROR(VLOOKUP($C107,[1]영만종합건설!$A$13:$AN$154,28,FALSE),0)</f>
        <v>1138000</v>
      </c>
      <c r="DV107" s="780">
        <f t="shared" si="1196"/>
        <v>0</v>
      </c>
      <c r="DW107" s="774">
        <f>IFERROR(VLOOKUP($C107,[1]영만종합건설!$A$13:$AN$154,30,FALSE),0)</f>
        <v>300000</v>
      </c>
      <c r="DX107" s="780">
        <f t="shared" si="1197"/>
        <v>0</v>
      </c>
      <c r="DY107" s="778">
        <f>IFERROR(VLOOKUP($C107,[1]영만종합건설!$A$13:$AN$154,32,FALSE),0)</f>
        <v>0</v>
      </c>
      <c r="DZ107" s="780">
        <f t="shared" si="1198"/>
        <v>0</v>
      </c>
      <c r="EA107" s="778">
        <f>IFERROR(VLOOKUP($C107,[1]영만종합건설!$A$13:$AN$154,34,FALSE),0)</f>
        <v>0</v>
      </c>
      <c r="EB107" s="780">
        <f t="shared" si="1199"/>
        <v>0</v>
      </c>
      <c r="EC107" s="703">
        <f t="shared" si="1114"/>
        <v>1438000</v>
      </c>
      <c r="ED107" s="780">
        <f t="shared" si="1200"/>
        <v>0</v>
      </c>
      <c r="EE107" s="778">
        <f t="shared" si="1201"/>
        <v>0</v>
      </c>
      <c r="EF107" s="779">
        <f t="shared" ref="EF107:EF118" si="1373">(DX107*4.5%)+(DX107*3.335%)+((DX107*3.335%)*10.25%)+(ED107*30%*1.39%)+(DX107*2.3%)+(ED107*8%)+((DV107+DX107)*2.29%)+(ED107*0.24%)</f>
        <v>0</v>
      </c>
      <c r="EG107" s="703">
        <f t="shared" si="1115"/>
        <v>1438000</v>
      </c>
      <c r="EH107" s="780">
        <f t="shared" si="1202"/>
        <v>0</v>
      </c>
      <c r="EI107" s="703">
        <f t="shared" si="1203"/>
        <v>0</v>
      </c>
      <c r="EJ107" s="703">
        <f t="shared" si="1204"/>
        <v>0</v>
      </c>
      <c r="EK107" s="778"/>
      <c r="EL107" s="780">
        <f t="shared" si="1205"/>
        <v>0</v>
      </c>
      <c r="EM107" s="781"/>
      <c r="EO107" s="778">
        <f>IFERROR(VLOOKUP($C107,[1]부강종합건설!$A$13:$AM$154,28,FALSE),0)</f>
        <v>777600</v>
      </c>
      <c r="EP107" s="780">
        <f t="shared" si="1206"/>
        <v>0</v>
      </c>
      <c r="EQ107" s="778">
        <f>IFERROR(VLOOKUP($C107,[1]부강종합건설!$A$13:$AM$154,30,FALSE),0)</f>
        <v>86400</v>
      </c>
      <c r="ER107" s="780">
        <f t="shared" si="1207"/>
        <v>0</v>
      </c>
      <c r="ES107" s="778">
        <f>IFERROR(VLOOKUP($C107,[1]부강종합건설!$A$13:$AM$154,32,FALSE),0)</f>
        <v>0</v>
      </c>
      <c r="ET107" s="780">
        <f t="shared" si="1208"/>
        <v>0</v>
      </c>
      <c r="EU107" s="778">
        <f>IFERROR(VLOOKUP($C107,[1]부강종합건설!$A$13:$AM$154,34,FALSE),0)</f>
        <v>120610</v>
      </c>
      <c r="EV107" s="780">
        <f t="shared" si="1209"/>
        <v>0</v>
      </c>
      <c r="EW107" s="703">
        <f t="shared" si="1116"/>
        <v>984610</v>
      </c>
      <c r="EX107" s="780">
        <f t="shared" si="1210"/>
        <v>0</v>
      </c>
      <c r="EY107" s="778">
        <f t="shared" si="1211"/>
        <v>0</v>
      </c>
      <c r="EZ107" s="779">
        <f t="shared" ref="EZ107:EZ118" si="1374">(ER107*4.5%)+(ER107*3.335%)+((ER107*3.335%)*10.25%)+(EX107*30%*1.39%)+(ER107*2.3%)+(EX107*8%)+((EP107+ER107)*2.29%)+(EX107*0.24%)</f>
        <v>0</v>
      </c>
      <c r="FA107" s="703">
        <f t="shared" si="1117"/>
        <v>984610</v>
      </c>
      <c r="FB107" s="780">
        <f t="shared" si="1212"/>
        <v>0</v>
      </c>
      <c r="FC107" s="703">
        <f t="shared" si="1213"/>
        <v>0</v>
      </c>
      <c r="FD107" s="703">
        <f t="shared" si="1214"/>
        <v>0</v>
      </c>
      <c r="FE107" s="778"/>
      <c r="FF107" s="780">
        <f t="shared" si="1215"/>
        <v>0</v>
      </c>
      <c r="FG107" s="782"/>
      <c r="FI107" s="774">
        <f>IFERROR(VLOOKUP($C107,[1]대도엔지니어링!$A$13:$AN$154,28,FALSE),0)</f>
        <v>1270500</v>
      </c>
      <c r="FJ107" s="775">
        <f t="shared" si="1216"/>
        <v>0</v>
      </c>
      <c r="FK107" s="774">
        <f>IFERROR(VLOOKUP($C107,[1]대도엔지니어링!$A$13:$AN$154,30,FALSE),0)</f>
        <v>544500</v>
      </c>
      <c r="FL107" s="775">
        <f t="shared" si="1217"/>
        <v>0</v>
      </c>
      <c r="FM107" s="774">
        <f>IFERROR(VLOOKUP($C107,[1]대도엔지니어링!$A$13:$AN$154,32,FALSE),0)</f>
        <v>0</v>
      </c>
      <c r="FN107" s="775">
        <f t="shared" si="1218"/>
        <v>0</v>
      </c>
      <c r="FO107" s="774">
        <f>IFERROR(VLOOKUP($C107,[1]대도엔지니어링!$A$13:$AN$154,34,FALSE),0)</f>
        <v>134075</v>
      </c>
      <c r="FP107" s="775">
        <f t="shared" si="1219"/>
        <v>0</v>
      </c>
      <c r="FQ107" s="693">
        <f t="shared" si="1118"/>
        <v>1949075</v>
      </c>
      <c r="FR107" s="775">
        <f t="shared" si="1220"/>
        <v>0</v>
      </c>
      <c r="FS107" s="774">
        <f t="shared" si="1119"/>
        <v>155876.15828742072</v>
      </c>
      <c r="FT107" s="775">
        <f t="shared" si="1221"/>
        <v>0</v>
      </c>
      <c r="FU107" s="693">
        <f t="shared" si="1120"/>
        <v>2104951.1582874209</v>
      </c>
      <c r="FV107" s="775">
        <f t="shared" si="1222"/>
        <v>0</v>
      </c>
      <c r="FW107" s="693">
        <f t="shared" si="1223"/>
        <v>0</v>
      </c>
      <c r="FX107" s="693">
        <f t="shared" si="1224"/>
        <v>0</v>
      </c>
      <c r="FY107" s="774"/>
      <c r="FZ107" s="775">
        <f t="shared" si="1225"/>
        <v>0</v>
      </c>
      <c r="GA107" s="782"/>
      <c r="GC107" s="774">
        <f>IFERROR(VLOOKUP($C107,[1]부명엔지니어링!$A$13:$AN$154,28,FALSE),0)</f>
        <v>900000</v>
      </c>
      <c r="GD107" s="775">
        <f t="shared" si="1226"/>
        <v>0</v>
      </c>
      <c r="GE107" s="774">
        <f>IFERROR(VLOOKUP($C107,[1]부명엔지니어링!$A$13:$AN$154,30,FALSE),0)</f>
        <v>400000</v>
      </c>
      <c r="GF107" s="775">
        <f t="shared" si="1227"/>
        <v>0</v>
      </c>
      <c r="GG107" s="774">
        <f>IFERROR(VLOOKUP($C107,[1]부명엔지니어링!$A$13:$AN$154,32,FALSE),0)</f>
        <v>0</v>
      </c>
      <c r="GH107" s="775">
        <f t="shared" si="1228"/>
        <v>0</v>
      </c>
      <c r="GI107" s="774">
        <f>IFERROR(VLOOKUP($C107,[1]부명엔지니어링!$A$13:$AN$154,34,FALSE),0)</f>
        <v>0</v>
      </c>
      <c r="GJ107" s="775">
        <f t="shared" si="1229"/>
        <v>0</v>
      </c>
      <c r="GK107" s="693">
        <f t="shared" si="1121"/>
        <v>1300000</v>
      </c>
      <c r="GL107" s="775">
        <f t="shared" si="1230"/>
        <v>0</v>
      </c>
      <c r="GM107" s="774">
        <f t="shared" si="1231"/>
        <v>0</v>
      </c>
      <c r="GN107" s="775">
        <f t="shared" ref="GN107:GN118" si="1375">(GF107*4.5%)+(GF107*3.335%)+((GF107*3.335%)*10.25%)+(GL107*30%*1.39%)+(GF107*2.3%)+(GL107*8%)+((GD107+GF107)*2.29%)+(GL107*0.24%)</f>
        <v>0</v>
      </c>
      <c r="GO107" s="693">
        <f t="shared" si="1122"/>
        <v>1300000</v>
      </c>
      <c r="GP107" s="775">
        <f t="shared" si="1232"/>
        <v>0</v>
      </c>
      <c r="GQ107" s="693">
        <f t="shared" si="1233"/>
        <v>0</v>
      </c>
      <c r="GR107" s="693">
        <f t="shared" si="1234"/>
        <v>0</v>
      </c>
      <c r="GS107" s="774"/>
      <c r="GT107" s="775">
        <f t="shared" si="1235"/>
        <v>0</v>
      </c>
      <c r="GU107" s="782"/>
      <c r="GW107" s="790">
        <f t="shared" si="1236"/>
        <v>854000</v>
      </c>
      <c r="GX107" s="790">
        <f t="shared" si="1237"/>
        <v>0</v>
      </c>
      <c r="GY107" s="790">
        <f t="shared" si="1238"/>
        <v>80000</v>
      </c>
      <c r="GZ107" s="790">
        <f t="shared" si="1239"/>
        <v>0</v>
      </c>
      <c r="HA107" s="790">
        <f t="shared" si="1240"/>
        <v>0</v>
      </c>
      <c r="HB107" s="790">
        <f t="shared" si="1241"/>
        <v>0</v>
      </c>
      <c r="HC107" s="790">
        <f t="shared" si="1242"/>
        <v>0</v>
      </c>
      <c r="HD107" s="790">
        <f t="shared" si="1243"/>
        <v>0</v>
      </c>
      <c r="HE107" s="790">
        <f t="shared" si="1123"/>
        <v>934000</v>
      </c>
      <c r="HF107" s="790">
        <f t="shared" si="1244"/>
        <v>0</v>
      </c>
      <c r="HG107" s="790">
        <f t="shared" si="1245"/>
        <v>0</v>
      </c>
      <c r="HH107" s="790">
        <f t="shared" ref="HH107:HH118" si="1376">(GZ107*4.5%)+(GZ107*3.335%)+((GZ107*3.335%)*10.25%)+(HF107*30%*1.39%)+(GZ107*2.3%)+(HF107*8%)+((GX107+GZ107)*2.29%)+(HF107*0.24%)</f>
        <v>0</v>
      </c>
      <c r="HI107" s="790">
        <f t="shared" si="1124"/>
        <v>934000</v>
      </c>
      <c r="HJ107" s="790">
        <f t="shared" si="1246"/>
        <v>0</v>
      </c>
      <c r="HK107" s="790">
        <f t="shared" si="1247"/>
        <v>0</v>
      </c>
      <c r="HL107" s="790">
        <f t="shared" si="1248"/>
        <v>0</v>
      </c>
      <c r="HM107" s="790"/>
      <c r="HN107" s="790">
        <f t="shared" si="1249"/>
        <v>0</v>
      </c>
      <c r="HO107" s="791" t="s">
        <v>400</v>
      </c>
      <c r="HQ107" s="783"/>
      <c r="HR107" s="784">
        <f t="shared" si="1250"/>
        <v>0</v>
      </c>
      <c r="HS107" s="783"/>
      <c r="HT107" s="784">
        <f t="shared" si="1251"/>
        <v>0</v>
      </c>
      <c r="HU107" s="783"/>
      <c r="HV107" s="784">
        <f t="shared" si="1252"/>
        <v>0</v>
      </c>
      <c r="HW107" s="783"/>
      <c r="HX107" s="784">
        <f t="shared" si="1253"/>
        <v>0</v>
      </c>
      <c r="HY107" s="707">
        <f t="shared" si="128"/>
        <v>0</v>
      </c>
      <c r="HZ107" s="784">
        <f t="shared" si="1254"/>
        <v>0</v>
      </c>
      <c r="IA107" s="783"/>
      <c r="IB107" s="784">
        <f t="shared" si="1255"/>
        <v>0</v>
      </c>
      <c r="IC107" s="707">
        <f t="shared" si="129"/>
        <v>0</v>
      </c>
      <c r="ID107" s="784">
        <f t="shared" si="1256"/>
        <v>0</v>
      </c>
      <c r="IE107" s="706">
        <f t="shared" si="1257"/>
        <v>0</v>
      </c>
      <c r="IF107" s="706">
        <f t="shared" si="1258"/>
        <v>0</v>
      </c>
      <c r="IG107" s="783"/>
      <c r="IH107" s="784">
        <f t="shared" si="1259"/>
        <v>0</v>
      </c>
      <c r="II107" s="782"/>
      <c r="IK107" s="783"/>
      <c r="IL107" s="784">
        <f t="shared" si="1260"/>
        <v>0</v>
      </c>
      <c r="IM107" s="783"/>
      <c r="IN107" s="784">
        <f t="shared" si="1261"/>
        <v>0</v>
      </c>
      <c r="IO107" s="783"/>
      <c r="IP107" s="784">
        <f t="shared" si="1262"/>
        <v>0</v>
      </c>
      <c r="IQ107" s="783"/>
      <c r="IR107" s="784">
        <f t="shared" si="1263"/>
        <v>0</v>
      </c>
      <c r="IS107" s="707">
        <f t="shared" si="130"/>
        <v>0</v>
      </c>
      <c r="IT107" s="784">
        <f t="shared" si="1264"/>
        <v>0</v>
      </c>
      <c r="IU107" s="783"/>
      <c r="IV107" s="784">
        <f t="shared" si="1265"/>
        <v>0</v>
      </c>
      <c r="IW107" s="707">
        <f t="shared" si="131"/>
        <v>0</v>
      </c>
      <c r="IX107" s="784">
        <f t="shared" si="1266"/>
        <v>0</v>
      </c>
      <c r="IY107" s="706">
        <f t="shared" si="1267"/>
        <v>0</v>
      </c>
      <c r="IZ107" s="706">
        <f t="shared" si="1268"/>
        <v>0</v>
      </c>
      <c r="JA107" s="783"/>
      <c r="JB107" s="784">
        <f t="shared" si="1269"/>
        <v>0</v>
      </c>
      <c r="JC107" s="782"/>
      <c r="JE107" s="783"/>
      <c r="JF107" s="784">
        <f t="shared" si="1270"/>
        <v>0</v>
      </c>
      <c r="JG107" s="783"/>
      <c r="JH107" s="784">
        <f t="shared" si="1271"/>
        <v>0</v>
      </c>
      <c r="JI107" s="783"/>
      <c r="JJ107" s="784">
        <f t="shared" si="1272"/>
        <v>0</v>
      </c>
      <c r="JK107" s="783"/>
      <c r="JL107" s="784">
        <f t="shared" si="1273"/>
        <v>0</v>
      </c>
      <c r="JM107" s="707">
        <f t="shared" si="132"/>
        <v>0</v>
      </c>
      <c r="JN107" s="784">
        <f t="shared" si="1274"/>
        <v>0</v>
      </c>
      <c r="JO107" s="783"/>
      <c r="JP107" s="784">
        <f t="shared" si="1275"/>
        <v>0</v>
      </c>
      <c r="JQ107" s="707">
        <f t="shared" si="133"/>
        <v>0</v>
      </c>
      <c r="JR107" s="784">
        <f t="shared" si="1276"/>
        <v>0</v>
      </c>
      <c r="JS107" s="706">
        <f t="shared" si="1277"/>
        <v>0</v>
      </c>
      <c r="JT107" s="706">
        <f t="shared" si="1278"/>
        <v>0</v>
      </c>
      <c r="JU107" s="783"/>
      <c r="JV107" s="784">
        <f t="shared" si="1279"/>
        <v>0</v>
      </c>
      <c r="JW107" s="782"/>
      <c r="JY107" s="783"/>
      <c r="JZ107" s="784">
        <f t="shared" si="1280"/>
        <v>0</v>
      </c>
      <c r="KA107" s="783"/>
      <c r="KB107" s="784">
        <f t="shared" si="1281"/>
        <v>0</v>
      </c>
      <c r="KC107" s="783"/>
      <c r="KD107" s="784">
        <f t="shared" si="1282"/>
        <v>0</v>
      </c>
      <c r="KE107" s="783"/>
      <c r="KF107" s="784">
        <f t="shared" si="1283"/>
        <v>0</v>
      </c>
      <c r="KG107" s="707">
        <f t="shared" si="134"/>
        <v>0</v>
      </c>
      <c r="KH107" s="784">
        <f t="shared" si="1284"/>
        <v>0</v>
      </c>
      <c r="KI107" s="783"/>
      <c r="KJ107" s="784">
        <f t="shared" si="1285"/>
        <v>0</v>
      </c>
      <c r="KK107" s="707">
        <f t="shared" si="135"/>
        <v>0</v>
      </c>
      <c r="KL107" s="784">
        <f t="shared" si="1286"/>
        <v>0</v>
      </c>
      <c r="KM107" s="706">
        <f t="shared" si="1287"/>
        <v>0</v>
      </c>
      <c r="KN107" s="706">
        <f t="shared" si="1288"/>
        <v>0</v>
      </c>
      <c r="KO107" s="783"/>
      <c r="KP107" s="784">
        <f t="shared" si="1289"/>
        <v>0</v>
      </c>
      <c r="KQ107" s="782"/>
      <c r="KS107" s="783"/>
      <c r="KT107" s="784">
        <f t="shared" si="1290"/>
        <v>0</v>
      </c>
      <c r="KU107" s="783"/>
      <c r="KV107" s="784">
        <f t="shared" si="1291"/>
        <v>0</v>
      </c>
      <c r="KW107" s="783"/>
      <c r="KX107" s="784">
        <f t="shared" si="1292"/>
        <v>0</v>
      </c>
      <c r="KY107" s="783"/>
      <c r="KZ107" s="784">
        <f t="shared" si="1293"/>
        <v>0</v>
      </c>
      <c r="LA107" s="707">
        <f t="shared" si="136"/>
        <v>0</v>
      </c>
      <c r="LB107" s="784">
        <f t="shared" si="1294"/>
        <v>0</v>
      </c>
      <c r="LC107" s="783"/>
      <c r="LD107" s="784">
        <f t="shared" si="1295"/>
        <v>0</v>
      </c>
      <c r="LE107" s="707">
        <f t="shared" si="137"/>
        <v>0</v>
      </c>
      <c r="LF107" s="784">
        <f t="shared" si="1296"/>
        <v>0</v>
      </c>
      <c r="LG107" s="706">
        <f t="shared" si="1297"/>
        <v>0</v>
      </c>
      <c r="LH107" s="706">
        <f t="shared" si="1298"/>
        <v>0</v>
      </c>
      <c r="LI107" s="783"/>
      <c r="LJ107" s="784">
        <f t="shared" si="1299"/>
        <v>0</v>
      </c>
      <c r="LK107" s="782"/>
      <c r="LM107" s="783"/>
      <c r="LN107" s="784">
        <f t="shared" si="1300"/>
        <v>0</v>
      </c>
      <c r="LO107" s="783"/>
      <c r="LP107" s="784">
        <f t="shared" si="1301"/>
        <v>0</v>
      </c>
      <c r="LQ107" s="783"/>
      <c r="LR107" s="784">
        <f t="shared" si="1302"/>
        <v>0</v>
      </c>
      <c r="LS107" s="783"/>
      <c r="LT107" s="784">
        <f t="shared" si="1303"/>
        <v>0</v>
      </c>
      <c r="LU107" s="707">
        <f t="shared" si="138"/>
        <v>0</v>
      </c>
      <c r="LV107" s="784">
        <f t="shared" si="1304"/>
        <v>0</v>
      </c>
      <c r="LW107" s="783"/>
      <c r="LX107" s="784">
        <f t="shared" si="1305"/>
        <v>0</v>
      </c>
      <c r="LY107" s="707">
        <f t="shared" si="139"/>
        <v>0</v>
      </c>
      <c r="LZ107" s="784">
        <f t="shared" si="1306"/>
        <v>0</v>
      </c>
      <c r="MA107" s="706">
        <f t="shared" si="1307"/>
        <v>0</v>
      </c>
      <c r="MB107" s="706">
        <f t="shared" si="1308"/>
        <v>0</v>
      </c>
      <c r="MC107" s="783"/>
      <c r="MD107" s="784">
        <f t="shared" si="1309"/>
        <v>0</v>
      </c>
      <c r="ME107" s="782"/>
      <c r="MG107" s="783"/>
      <c r="MH107" s="784">
        <f t="shared" si="1310"/>
        <v>0</v>
      </c>
      <c r="MI107" s="783"/>
      <c r="MJ107" s="784">
        <f t="shared" si="1311"/>
        <v>0</v>
      </c>
      <c r="MK107" s="783"/>
      <c r="ML107" s="784">
        <f t="shared" si="1312"/>
        <v>0</v>
      </c>
      <c r="MM107" s="783"/>
      <c r="MN107" s="784">
        <f t="shared" si="1313"/>
        <v>0</v>
      </c>
      <c r="MO107" s="707">
        <f t="shared" si="140"/>
        <v>0</v>
      </c>
      <c r="MP107" s="784">
        <f t="shared" si="1314"/>
        <v>0</v>
      </c>
      <c r="MQ107" s="783"/>
      <c r="MR107" s="784">
        <f t="shared" si="1315"/>
        <v>0</v>
      </c>
      <c r="MS107" s="707">
        <f t="shared" si="141"/>
        <v>0</v>
      </c>
      <c r="MT107" s="784">
        <f t="shared" si="1316"/>
        <v>0</v>
      </c>
      <c r="MU107" s="706">
        <f t="shared" si="1317"/>
        <v>0</v>
      </c>
      <c r="MV107" s="706">
        <f t="shared" si="1318"/>
        <v>0</v>
      </c>
      <c r="MW107" s="783"/>
      <c r="MX107" s="784">
        <f t="shared" si="1319"/>
        <v>0</v>
      </c>
      <c r="MY107" s="782"/>
      <c r="NA107" s="783"/>
      <c r="NB107" s="784">
        <f t="shared" si="1320"/>
        <v>0</v>
      </c>
      <c r="NC107" s="783"/>
      <c r="ND107" s="784">
        <f t="shared" si="1321"/>
        <v>0</v>
      </c>
      <c r="NE107" s="783"/>
      <c r="NF107" s="784">
        <f t="shared" si="1322"/>
        <v>0</v>
      </c>
      <c r="NG107" s="783"/>
      <c r="NH107" s="784">
        <f t="shared" si="1323"/>
        <v>0</v>
      </c>
      <c r="NI107" s="707">
        <f t="shared" si="142"/>
        <v>0</v>
      </c>
      <c r="NJ107" s="784">
        <f t="shared" si="1324"/>
        <v>0</v>
      </c>
      <c r="NK107" s="783"/>
      <c r="NL107" s="784">
        <f t="shared" si="1325"/>
        <v>0</v>
      </c>
      <c r="NM107" s="707">
        <f t="shared" si="143"/>
        <v>0</v>
      </c>
      <c r="NN107" s="784">
        <f t="shared" si="1326"/>
        <v>0</v>
      </c>
      <c r="NO107" s="706">
        <f t="shared" si="1327"/>
        <v>0</v>
      </c>
      <c r="NP107" s="706">
        <f t="shared" si="1328"/>
        <v>0</v>
      </c>
      <c r="NQ107" s="783"/>
      <c r="NR107" s="784">
        <f t="shared" si="1329"/>
        <v>0</v>
      </c>
      <c r="NS107" s="782"/>
      <c r="NU107" s="783"/>
      <c r="NV107" s="784">
        <f t="shared" si="1330"/>
        <v>0</v>
      </c>
      <c r="NW107" s="783"/>
      <c r="NX107" s="784">
        <f t="shared" si="1331"/>
        <v>0</v>
      </c>
      <c r="NY107" s="783"/>
      <c r="NZ107" s="784">
        <f t="shared" si="1332"/>
        <v>0</v>
      </c>
      <c r="OA107" s="783"/>
      <c r="OB107" s="784">
        <f t="shared" si="1333"/>
        <v>0</v>
      </c>
      <c r="OC107" s="707">
        <f t="shared" si="144"/>
        <v>0</v>
      </c>
      <c r="OD107" s="784">
        <f t="shared" si="1334"/>
        <v>0</v>
      </c>
      <c r="OE107" s="783"/>
      <c r="OF107" s="784">
        <f t="shared" si="1335"/>
        <v>0</v>
      </c>
      <c r="OG107" s="707">
        <f t="shared" si="145"/>
        <v>0</v>
      </c>
      <c r="OH107" s="784">
        <f t="shared" si="1336"/>
        <v>0</v>
      </c>
      <c r="OI107" s="706">
        <f t="shared" si="1337"/>
        <v>0</v>
      </c>
      <c r="OJ107" s="706">
        <f t="shared" si="1338"/>
        <v>0</v>
      </c>
      <c r="OK107" s="783"/>
      <c r="OL107" s="784">
        <f t="shared" si="1339"/>
        <v>0</v>
      </c>
      <c r="OM107" s="782"/>
      <c r="OO107" s="783"/>
      <c r="OP107" s="784">
        <f t="shared" si="1340"/>
        <v>0</v>
      </c>
      <c r="OQ107" s="783"/>
      <c r="OR107" s="784">
        <f t="shared" si="1341"/>
        <v>0</v>
      </c>
      <c r="OS107" s="783"/>
      <c r="OT107" s="784">
        <f t="shared" si="1342"/>
        <v>0</v>
      </c>
      <c r="OU107" s="783"/>
      <c r="OV107" s="784">
        <f t="shared" si="1343"/>
        <v>0</v>
      </c>
      <c r="OW107" s="707">
        <f t="shared" si="146"/>
        <v>0</v>
      </c>
      <c r="OX107" s="784">
        <f t="shared" si="1344"/>
        <v>0</v>
      </c>
      <c r="OY107" s="783"/>
      <c r="OZ107" s="784">
        <f t="shared" si="1345"/>
        <v>0</v>
      </c>
      <c r="PA107" s="707">
        <f t="shared" si="147"/>
        <v>0</v>
      </c>
      <c r="PB107" s="784">
        <f t="shared" si="1346"/>
        <v>0</v>
      </c>
      <c r="PC107" s="706">
        <f t="shared" si="1347"/>
        <v>0</v>
      </c>
      <c r="PD107" s="706">
        <f t="shared" si="1348"/>
        <v>0</v>
      </c>
      <c r="PE107" s="783"/>
      <c r="PF107" s="784">
        <f t="shared" si="1349"/>
        <v>0</v>
      </c>
      <c r="PG107" s="782"/>
      <c r="PI107" s="783"/>
      <c r="PJ107" s="784">
        <f t="shared" si="1350"/>
        <v>0</v>
      </c>
      <c r="PK107" s="783"/>
      <c r="PL107" s="784">
        <f t="shared" si="1351"/>
        <v>0</v>
      </c>
      <c r="PM107" s="783"/>
      <c r="PN107" s="784">
        <f t="shared" si="1352"/>
        <v>0</v>
      </c>
      <c r="PO107" s="783"/>
      <c r="PP107" s="784">
        <f t="shared" si="1353"/>
        <v>0</v>
      </c>
      <c r="PQ107" s="707">
        <f t="shared" si="148"/>
        <v>0</v>
      </c>
      <c r="PR107" s="784">
        <f t="shared" si="1354"/>
        <v>0</v>
      </c>
      <c r="PS107" s="783"/>
      <c r="PT107" s="784">
        <f t="shared" si="1355"/>
        <v>0</v>
      </c>
      <c r="PU107" s="707">
        <f t="shared" si="149"/>
        <v>0</v>
      </c>
      <c r="PV107" s="784">
        <f t="shared" si="1356"/>
        <v>0</v>
      </c>
      <c r="PW107" s="706">
        <f t="shared" si="1357"/>
        <v>0</v>
      </c>
      <c r="PX107" s="706">
        <f t="shared" si="1358"/>
        <v>0</v>
      </c>
      <c r="PY107" s="783"/>
      <c r="PZ107" s="784">
        <f t="shared" si="1359"/>
        <v>0</v>
      </c>
      <c r="QA107" s="782"/>
      <c r="QC107" s="783"/>
      <c r="QD107" s="784">
        <f t="shared" si="1360"/>
        <v>0</v>
      </c>
      <c r="QE107" s="783"/>
      <c r="QF107" s="784">
        <f t="shared" si="1361"/>
        <v>0</v>
      </c>
      <c r="QG107" s="783"/>
      <c r="QH107" s="784">
        <f t="shared" si="1362"/>
        <v>0</v>
      </c>
      <c r="QI107" s="783"/>
      <c r="QJ107" s="784">
        <f t="shared" si="1363"/>
        <v>0</v>
      </c>
      <c r="QK107" s="707">
        <f t="shared" si="150"/>
        <v>0</v>
      </c>
      <c r="QL107" s="784">
        <f t="shared" si="1364"/>
        <v>0</v>
      </c>
      <c r="QM107" s="783"/>
      <c r="QN107" s="784">
        <f t="shared" si="1365"/>
        <v>0</v>
      </c>
      <c r="QO107" s="707">
        <f t="shared" si="151"/>
        <v>0</v>
      </c>
      <c r="QP107" s="784">
        <f t="shared" si="1366"/>
        <v>0</v>
      </c>
      <c r="QQ107" s="706">
        <f t="shared" si="1367"/>
        <v>0</v>
      </c>
      <c r="QR107" s="706">
        <f t="shared" si="1368"/>
        <v>0</v>
      </c>
      <c r="QS107" s="783"/>
      <c r="QT107" s="784">
        <f t="shared" si="1369"/>
        <v>0</v>
      </c>
      <c r="QU107" s="782"/>
      <c r="RA107" s="785">
        <f t="shared" si="1125"/>
        <v>0</v>
      </c>
      <c r="RB107" s="785" t="e">
        <f t="shared" si="1126"/>
        <v>#REF!</v>
      </c>
      <c r="RC107" s="677">
        <f t="shared" si="1127"/>
        <v>0</v>
      </c>
      <c r="RD107" s="677">
        <f t="shared" si="1127"/>
        <v>0</v>
      </c>
      <c r="RE107" s="677">
        <f t="shared" si="1127"/>
        <v>0</v>
      </c>
      <c r="RF107" s="677">
        <f t="shared" si="1127"/>
        <v>0</v>
      </c>
      <c r="RG107" s="677">
        <f t="shared" si="1127"/>
        <v>0</v>
      </c>
      <c r="RH107" s="677">
        <f t="shared" si="1127"/>
        <v>0</v>
      </c>
      <c r="RI107" s="677">
        <f t="shared" si="1127"/>
        <v>0</v>
      </c>
      <c r="RJ107" s="677">
        <f t="shared" si="1127"/>
        <v>0</v>
      </c>
      <c r="RK107" s="677" t="e">
        <f>#REF!</f>
        <v>#REF!</v>
      </c>
      <c r="RL107" s="677" t="e">
        <f>#REF!</f>
        <v>#REF!</v>
      </c>
      <c r="RM107" s="677">
        <f t="shared" si="1128"/>
        <v>0</v>
      </c>
      <c r="RN107" s="677">
        <f t="shared" si="1128"/>
        <v>0</v>
      </c>
      <c r="RO107" s="677">
        <f t="shared" si="1128"/>
        <v>0</v>
      </c>
      <c r="RP107" s="677">
        <f t="shared" si="1128"/>
        <v>0</v>
      </c>
      <c r="RQ107" s="677">
        <f t="shared" si="1128"/>
        <v>0</v>
      </c>
      <c r="RR107" s="677">
        <f t="shared" si="1128"/>
        <v>0</v>
      </c>
      <c r="RS107" s="677">
        <f t="shared" si="1128"/>
        <v>0</v>
      </c>
      <c r="RT107" s="677">
        <f t="shared" si="1128"/>
        <v>0</v>
      </c>
      <c r="RV107" s="675">
        <f t="shared" si="1129"/>
        <v>0</v>
      </c>
      <c r="RW107" s="675">
        <f t="shared" si="1130"/>
        <v>0</v>
      </c>
      <c r="RX107" s="675">
        <f t="shared" si="1131"/>
        <v>0</v>
      </c>
      <c r="RY107" s="675">
        <f t="shared" si="1132"/>
        <v>0</v>
      </c>
      <c r="RZ107" s="675">
        <f t="shared" si="1133"/>
        <v>0</v>
      </c>
      <c r="SA107" s="675">
        <f t="shared" si="1134"/>
        <v>0</v>
      </c>
      <c r="SB107" s="675">
        <f t="shared" si="1135"/>
        <v>0</v>
      </c>
      <c r="SC107" s="675">
        <f t="shared" si="1136"/>
        <v>0</v>
      </c>
      <c r="SD107" s="675" t="e">
        <f xml:space="preserve"> SUMIF(#REF!,$SD$8,#REF!)</f>
        <v>#REF!</v>
      </c>
      <c r="SE107" s="675" t="e">
        <f xml:space="preserve"> SUMIF(#REF!,$SE$8,#REF!)</f>
        <v>#REF!</v>
      </c>
      <c r="SG107" s="675">
        <f t="shared" si="1137"/>
        <v>0</v>
      </c>
      <c r="SH107" s="675">
        <f t="shared" si="1137"/>
        <v>0</v>
      </c>
      <c r="SI107" s="675">
        <f t="shared" si="1137"/>
        <v>0</v>
      </c>
      <c r="SJ107" s="675">
        <f t="shared" si="1137"/>
        <v>0</v>
      </c>
      <c r="SK107" s="675">
        <f t="shared" si="1137"/>
        <v>0</v>
      </c>
      <c r="SL107" s="675">
        <f t="shared" si="1137"/>
        <v>0</v>
      </c>
      <c r="SM107" s="675">
        <f t="shared" si="1137"/>
        <v>0</v>
      </c>
      <c r="SN107" s="675">
        <f t="shared" si="1137"/>
        <v>0</v>
      </c>
      <c r="SO107" s="675" t="e">
        <f t="shared" si="1137"/>
        <v>#REF!</v>
      </c>
      <c r="SP107" s="675" t="e">
        <f t="shared" si="1137"/>
        <v>#REF!</v>
      </c>
      <c r="SQ107" s="675">
        <f t="shared" si="1137"/>
        <v>0</v>
      </c>
      <c r="SR107" s="675">
        <f t="shared" si="1137"/>
        <v>0</v>
      </c>
      <c r="SS107" s="675">
        <f t="shared" si="1137"/>
        <v>0</v>
      </c>
      <c r="ST107" s="675">
        <f t="shared" si="1137"/>
        <v>0</v>
      </c>
      <c r="SU107" s="675">
        <f t="shared" si="1137"/>
        <v>0</v>
      </c>
      <c r="SV107" s="675">
        <f t="shared" si="1137"/>
        <v>0</v>
      </c>
      <c r="SW107" s="675">
        <f t="shared" si="1138"/>
        <v>0</v>
      </c>
      <c r="SX107" s="675">
        <f t="shared" si="1138"/>
        <v>0</v>
      </c>
      <c r="SY107" s="675" t="e">
        <f>#REF!*$AP107</f>
        <v>#REF!</v>
      </c>
      <c r="SZ107" s="675" t="e">
        <f>#REF!*$AP107</f>
        <v>#REF!</v>
      </c>
      <c r="TA107" s="675" t="e">
        <f>#REF!*$AP107</f>
        <v>#REF!</v>
      </c>
      <c r="TB107" s="675" t="e">
        <f>#REF!*$AP107</f>
        <v>#REF!</v>
      </c>
      <c r="TC107" s="675" t="e">
        <f>#REF!*$AP107</f>
        <v>#REF!</v>
      </c>
      <c r="TE107" s="675">
        <f t="shared" si="152"/>
        <v>0</v>
      </c>
      <c r="TF107" s="675">
        <f t="shared" si="153"/>
        <v>0</v>
      </c>
      <c r="TG107" s="675">
        <f t="shared" si="154"/>
        <v>0</v>
      </c>
      <c r="TH107" s="675">
        <f t="shared" si="155"/>
        <v>0</v>
      </c>
      <c r="TI107" s="675">
        <f t="shared" si="156"/>
        <v>0</v>
      </c>
      <c r="TJ107" s="675">
        <f t="shared" si="157"/>
        <v>0</v>
      </c>
      <c r="TK107" s="675">
        <f t="shared" si="158"/>
        <v>0</v>
      </c>
      <c r="TL107" s="675">
        <f t="shared" si="159"/>
        <v>0</v>
      </c>
      <c r="TM107" s="675">
        <f t="shared" si="160"/>
        <v>0</v>
      </c>
      <c r="TN107" s="676">
        <f t="shared" si="161"/>
        <v>0</v>
      </c>
      <c r="TP107" s="675">
        <f>IFERROR(SG107*(1+LEVEL_2!#REF!),0)</f>
        <v>0</v>
      </c>
      <c r="TQ107" s="675">
        <f>IFERROR(SH107*(1+LEVEL_2!#REF!),0)</f>
        <v>0</v>
      </c>
      <c r="TR107" s="675">
        <f>IFERROR(SI107*(1+LEVEL_2!#REF!),0)</f>
        <v>0</v>
      </c>
      <c r="TS107" s="675">
        <f>IFERROR(SJ107*(1+LEVEL_2!#REF!),0)</f>
        <v>0</v>
      </c>
      <c r="TT107" s="675">
        <f>IFERROR(SK107*(1+LEVEL_2!#REF!),0)</f>
        <v>0</v>
      </c>
      <c r="TU107" s="675">
        <f>IFERROR(SL107*(1+LEVEL_2!#REF!),0)</f>
        <v>0</v>
      </c>
      <c r="TV107" s="675">
        <f>IFERROR(SM107*(1+LEVEL_2!#REF!),0)</f>
        <v>0</v>
      </c>
      <c r="TW107" s="675">
        <f>IFERROR(SN107*(1+LEVEL_2!#REF!),0)</f>
        <v>0</v>
      </c>
      <c r="TX107" s="675">
        <f>IFERROR(SO107*(1+LEVEL_2!#REF!),0)</f>
        <v>0</v>
      </c>
      <c r="TY107" s="675">
        <f>IFERROR(SP107*(1+LEVEL_2!#REF!),0)</f>
        <v>0</v>
      </c>
      <c r="TZ107" s="675">
        <f>IFERROR(SQ107*(1+LEVEL_2!#REF!),0)</f>
        <v>0</v>
      </c>
      <c r="UA107" s="675">
        <f>IFERROR(SR107*(1+LEVEL_2!#REF!),0)</f>
        <v>0</v>
      </c>
      <c r="UB107" s="675">
        <f>IFERROR(SS107*(1+LEVEL_2!#REF!),0)</f>
        <v>0</v>
      </c>
      <c r="UC107" s="675">
        <f>IFERROR(ST107*(1+LEVEL_2!#REF!),0)</f>
        <v>0</v>
      </c>
      <c r="UD107" s="675">
        <f>IFERROR(SU107*(1+LEVEL_2!#REF!),0)</f>
        <v>0</v>
      </c>
      <c r="UE107" s="675">
        <f>IFERROR(SV107*(1+LEVEL_2!#REF!),0)</f>
        <v>0</v>
      </c>
      <c r="UF107" s="675">
        <f>IFERROR(SW107*(1+LEVEL_2!#REF!),0)</f>
        <v>0</v>
      </c>
      <c r="UG107" s="675">
        <f>IFERROR(SX107*(1+LEVEL_2!#REF!),0)</f>
        <v>0</v>
      </c>
      <c r="UH107" s="675">
        <f>IFERROR(SY107*(1+LEVEL_2!#REF!),0)</f>
        <v>0</v>
      </c>
      <c r="UI107" s="675">
        <f>IFERROR(SZ107*(1+LEVEL_2!#REF!),0)</f>
        <v>0</v>
      </c>
      <c r="UJ107" s="675">
        <f>IFERROR(TA107*(1+LEVEL_2!#REF!),0)</f>
        <v>0</v>
      </c>
      <c r="UK107" s="675">
        <f>IFERROR(TB107*(1+LEVEL_2!#REF!),0)</f>
        <v>0</v>
      </c>
      <c r="UL107" s="675">
        <f>IFERROR(TC107*(1+LEVEL_2!#REF!),0)</f>
        <v>0</v>
      </c>
      <c r="UN107" s="675">
        <f t="shared" si="162"/>
        <v>0</v>
      </c>
      <c r="UO107" s="675">
        <f t="shared" si="163"/>
        <v>0</v>
      </c>
      <c r="UP107" s="675">
        <f t="shared" si="164"/>
        <v>0</v>
      </c>
      <c r="UQ107" s="675">
        <f t="shared" si="165"/>
        <v>0</v>
      </c>
      <c r="UR107" s="675">
        <f t="shared" si="166"/>
        <v>0</v>
      </c>
      <c r="US107" s="675">
        <f t="shared" si="167"/>
        <v>0</v>
      </c>
      <c r="UT107" s="675">
        <f t="shared" si="168"/>
        <v>0</v>
      </c>
      <c r="UU107" s="675">
        <f t="shared" si="169"/>
        <v>0</v>
      </c>
      <c r="UV107" s="675">
        <f t="shared" si="170"/>
        <v>0</v>
      </c>
      <c r="UW107" s="676">
        <f t="shared" si="171"/>
        <v>0</v>
      </c>
    </row>
    <row r="108" spans="1:569" s="645" customFormat="1" ht="20.100000000000001" customHeight="1">
      <c r="A108" s="677" t="s">
        <v>127</v>
      </c>
      <c r="B108" s="677" t="s">
        <v>127</v>
      </c>
      <c r="C108" s="801" t="s">
        <v>601</v>
      </c>
      <c r="D108" s="764"/>
      <c r="E108" s="792" t="s">
        <v>602</v>
      </c>
      <c r="F108" s="793" t="s">
        <v>598</v>
      </c>
      <c r="G108" s="786" t="s">
        <v>595</v>
      </c>
      <c r="H108" s="794" t="s">
        <v>154</v>
      </c>
      <c r="I108" s="789">
        <f>Rev.1_Base!G252</f>
        <v>7</v>
      </c>
      <c r="J108" s="789">
        <f>Rev.1_Base!H252</f>
        <v>5</v>
      </c>
      <c r="K108" s="789">
        <f>Rev.1_Base!J252</f>
        <v>3</v>
      </c>
      <c r="L108" s="789">
        <f>Rev.1_Base!K252</f>
        <v>1</v>
      </c>
      <c r="M108" s="770"/>
      <c r="N108" s="828">
        <f t="shared" si="393"/>
        <v>7</v>
      </c>
      <c r="O108" s="829">
        <f t="shared" si="394"/>
        <v>0</v>
      </c>
      <c r="Q108" s="789">
        <f>Rev.1_Base!M252</f>
        <v>2</v>
      </c>
      <c r="R108" s="795">
        <f>Rev.1_Base!O252</f>
        <v>1</v>
      </c>
      <c r="S108" s="795">
        <f>Rev.1_Base!Q252</f>
        <v>2</v>
      </c>
      <c r="T108" s="795">
        <f>Rev.1_Base!S252</f>
        <v>2</v>
      </c>
      <c r="U108" s="795">
        <f>Rev.1_Base!U252</f>
        <v>0</v>
      </c>
      <c r="V108" s="795">
        <f>Rev.1_Base!W252</f>
        <v>0</v>
      </c>
      <c r="W108" s="795">
        <f>Rev.1_Base!Y252</f>
        <v>0</v>
      </c>
      <c r="X108" s="795">
        <f>Rev.1_Base!AA252</f>
        <v>0</v>
      </c>
      <c r="Y108" s="809"/>
      <c r="Z108" s="809"/>
      <c r="AA108" s="809"/>
      <c r="AB108" s="809"/>
      <c r="AC108" s="809"/>
      <c r="AD108" s="809"/>
      <c r="AE108" s="809"/>
      <c r="AF108" s="810"/>
      <c r="AH108" s="774">
        <f t="shared" si="1141"/>
        <v>1050000</v>
      </c>
      <c r="AI108" s="775">
        <f t="shared" si="1142"/>
        <v>7350000</v>
      </c>
      <c r="AJ108" s="774">
        <f t="shared" si="1143"/>
        <v>100000</v>
      </c>
      <c r="AK108" s="775">
        <f t="shared" si="1144"/>
        <v>700000</v>
      </c>
      <c r="AL108" s="774">
        <f t="shared" si="1145"/>
        <v>0</v>
      </c>
      <c r="AM108" s="775">
        <f t="shared" si="1146"/>
        <v>0</v>
      </c>
      <c r="AN108" s="774">
        <f t="shared" si="1147"/>
        <v>0</v>
      </c>
      <c r="AO108" s="775">
        <f t="shared" si="1148"/>
        <v>0</v>
      </c>
      <c r="AP108" s="693">
        <f t="shared" si="1111"/>
        <v>1150000</v>
      </c>
      <c r="AQ108" s="775">
        <f t="shared" si="1149"/>
        <v>8050000</v>
      </c>
      <c r="AR108" s="774">
        <f t="shared" si="1150"/>
        <v>136367.33749999999</v>
      </c>
      <c r="AS108" s="775">
        <f t="shared" si="1151"/>
        <v>954571.36249999993</v>
      </c>
      <c r="AT108" s="776">
        <f t="shared" si="1152"/>
        <v>1543640.8049999999</v>
      </c>
      <c r="AU108" s="776">
        <f t="shared" si="1153"/>
        <v>2572734.6749999998</v>
      </c>
      <c r="AV108" s="693">
        <f t="shared" si="829"/>
        <v>1286367.3374999999</v>
      </c>
      <c r="AW108" s="775">
        <f t="shared" si="1370"/>
        <v>1543640.8049999999</v>
      </c>
      <c r="AX108" s="775">
        <f t="shared" si="1154"/>
        <v>7718204.0249999994</v>
      </c>
      <c r="AY108" s="775">
        <f t="shared" si="1155"/>
        <v>18009142.724999998</v>
      </c>
      <c r="AZ108" s="775">
        <f t="shared" si="1155"/>
        <v>9004571.3624999989</v>
      </c>
      <c r="BA108" s="693">
        <f t="shared" si="1156"/>
        <v>9004571.3624999989</v>
      </c>
      <c r="BB108" s="693">
        <f t="shared" si="1157"/>
        <v>0</v>
      </c>
      <c r="BC108" s="774">
        <f t="shared" si="1158"/>
        <v>0</v>
      </c>
      <c r="BD108" s="775">
        <f t="shared" si="1159"/>
        <v>0</v>
      </c>
      <c r="BE108" s="777"/>
      <c r="BG108" s="790">
        <f t="shared" si="1160"/>
        <v>1050000</v>
      </c>
      <c r="BH108" s="790">
        <f t="shared" si="1161"/>
        <v>7350000</v>
      </c>
      <c r="BI108" s="790">
        <f t="shared" si="1162"/>
        <v>100000</v>
      </c>
      <c r="BJ108" s="790">
        <f t="shared" si="1163"/>
        <v>700000</v>
      </c>
      <c r="BK108" s="790">
        <f t="shared" si="1164"/>
        <v>0</v>
      </c>
      <c r="BL108" s="790">
        <f t="shared" si="1165"/>
        <v>0</v>
      </c>
      <c r="BM108" s="790">
        <f t="shared" si="1166"/>
        <v>0</v>
      </c>
      <c r="BN108" s="790">
        <f t="shared" si="1167"/>
        <v>0</v>
      </c>
      <c r="BO108" s="790">
        <f t="shared" si="1371"/>
        <v>1150000</v>
      </c>
      <c r="BP108" s="790">
        <f t="shared" si="1168"/>
        <v>8050000</v>
      </c>
      <c r="BQ108" s="790">
        <f t="shared" si="1169"/>
        <v>136367.33749999999</v>
      </c>
      <c r="BR108" s="790">
        <f t="shared" si="1170"/>
        <v>954571.36250000005</v>
      </c>
      <c r="BS108" s="790">
        <f t="shared" si="1372"/>
        <v>1286367.3374999999</v>
      </c>
      <c r="BT108" s="790">
        <f t="shared" si="1171"/>
        <v>9004571.3624999989</v>
      </c>
      <c r="BU108" s="790">
        <f t="shared" si="1172"/>
        <v>9004571.3624999989</v>
      </c>
      <c r="BV108" s="790">
        <f t="shared" si="1173"/>
        <v>0</v>
      </c>
      <c r="BW108" s="790"/>
      <c r="BX108" s="790">
        <f t="shared" si="1174"/>
        <v>0</v>
      </c>
      <c r="BY108" s="791" t="s">
        <v>400</v>
      </c>
      <c r="CA108" s="744">
        <f>'동해기지(건축)'!BP937</f>
        <v>950000</v>
      </c>
      <c r="CB108" s="745">
        <f t="shared" si="1175"/>
        <v>6650000</v>
      </c>
      <c r="CC108" s="718">
        <f>CC105</f>
        <v>62182</v>
      </c>
      <c r="CD108" s="745">
        <f t="shared" si="1176"/>
        <v>435274</v>
      </c>
      <c r="CE108" s="718"/>
      <c r="CF108" s="745">
        <f t="shared" si="1177"/>
        <v>0</v>
      </c>
      <c r="CG108" s="718">
        <f>'동해기지(건축)'!BR937</f>
        <v>150000</v>
      </c>
      <c r="CH108" s="745">
        <f t="shared" si="1178"/>
        <v>1050000</v>
      </c>
      <c r="CI108" s="746">
        <f t="shared" si="108"/>
        <v>1162182</v>
      </c>
      <c r="CJ108" s="745">
        <f t="shared" si="1179"/>
        <v>8135274</v>
      </c>
      <c r="CK108" s="718"/>
      <c r="CL108" s="745">
        <f t="shared" si="1180"/>
        <v>0</v>
      </c>
      <c r="CM108" s="746">
        <f t="shared" si="109"/>
        <v>1162182</v>
      </c>
      <c r="CN108" s="745">
        <f t="shared" si="1181"/>
        <v>8135274</v>
      </c>
      <c r="CO108" s="699">
        <f t="shared" si="1182"/>
        <v>2324364</v>
      </c>
      <c r="CP108" s="699">
        <f t="shared" si="1182"/>
        <v>1162182</v>
      </c>
      <c r="CQ108" s="699">
        <f t="shared" si="1182"/>
        <v>2324364</v>
      </c>
      <c r="CR108" s="699">
        <f t="shared" si="1182"/>
        <v>2324364</v>
      </c>
      <c r="CS108" s="700">
        <f t="shared" si="1182"/>
        <v>0</v>
      </c>
      <c r="CT108" s="699">
        <f t="shared" si="1182"/>
        <v>0</v>
      </c>
      <c r="CU108" s="699">
        <f t="shared" si="1182"/>
        <v>0</v>
      </c>
      <c r="CV108" s="700">
        <f t="shared" si="1183"/>
        <v>0</v>
      </c>
      <c r="CW108" s="697"/>
      <c r="CX108" s="696">
        <f t="shared" si="1184"/>
        <v>0</v>
      </c>
      <c r="CY108" s="701"/>
      <c r="DA108" s="778">
        <f>IFERROR(VLOOKUP($C108,정민건설!$A$13:$AM$154,28,FALSE),0)</f>
        <v>1050000</v>
      </c>
      <c r="DB108" s="775">
        <f t="shared" si="1185"/>
        <v>7350000</v>
      </c>
      <c r="DC108" s="778">
        <f>IFERROR(VLOOKUP($C108,정민건설!$A$13:$AM$154,30,FALSE),0)</f>
        <v>100000</v>
      </c>
      <c r="DD108" s="775">
        <f t="shared" si="1186"/>
        <v>700000</v>
      </c>
      <c r="DE108" s="774">
        <f>IFERROR(VLOOKUP($C108,정민건설!$A$13:$AM$154,32,FALSE),0)</f>
        <v>0</v>
      </c>
      <c r="DF108" s="775">
        <f t="shared" si="1187"/>
        <v>0</v>
      </c>
      <c r="DG108" s="774">
        <f>IFERROR(VLOOKUP($C108,정민건설!$A$13:$AM$154,34,FALSE),0)</f>
        <v>0</v>
      </c>
      <c r="DH108" s="775">
        <f t="shared" si="1188"/>
        <v>0</v>
      </c>
      <c r="DI108" s="693">
        <f t="shared" si="1112"/>
        <v>1150000</v>
      </c>
      <c r="DJ108" s="775">
        <f t="shared" si="1189"/>
        <v>8050000</v>
      </c>
      <c r="DK108" s="778">
        <f t="shared" si="1190"/>
        <v>136367.33749999999</v>
      </c>
      <c r="DL108" s="779">
        <f t="shared" si="1191"/>
        <v>954571.36250000005</v>
      </c>
      <c r="DM108" s="693">
        <f t="shared" si="1113"/>
        <v>1286367.3374999999</v>
      </c>
      <c r="DN108" s="775">
        <f t="shared" si="1192"/>
        <v>9004571.3624999989</v>
      </c>
      <c r="DO108" s="693">
        <f t="shared" si="1193"/>
        <v>9004571.3624999989</v>
      </c>
      <c r="DP108" s="693">
        <f t="shared" si="1194"/>
        <v>0</v>
      </c>
      <c r="DQ108" s="774"/>
      <c r="DR108" s="775">
        <f t="shared" si="1195"/>
        <v>0</v>
      </c>
      <c r="DS108" s="777"/>
      <c r="DU108" s="774">
        <f>IFERROR(VLOOKUP($C108,[1]영만종합건설!$A$13:$AN$154,28,FALSE),0)</f>
        <v>1444000</v>
      </c>
      <c r="DV108" s="780">
        <f t="shared" si="1196"/>
        <v>10108000</v>
      </c>
      <c r="DW108" s="774">
        <f>IFERROR(VLOOKUP($C108,[1]영만종합건설!$A$13:$AN$154,30,FALSE),0)</f>
        <v>350000</v>
      </c>
      <c r="DX108" s="780">
        <f t="shared" si="1197"/>
        <v>2450000</v>
      </c>
      <c r="DY108" s="778">
        <f>IFERROR(VLOOKUP($C108,[1]영만종합건설!$A$13:$AN$154,32,FALSE),0)</f>
        <v>0</v>
      </c>
      <c r="DZ108" s="780">
        <f t="shared" si="1198"/>
        <v>0</v>
      </c>
      <c r="EA108" s="778">
        <f>IFERROR(VLOOKUP($C108,[1]영만종합건설!$A$13:$AN$154,34,FALSE),0)</f>
        <v>0</v>
      </c>
      <c r="EB108" s="780">
        <f t="shared" si="1199"/>
        <v>0</v>
      </c>
      <c r="EC108" s="703">
        <f t="shared" si="1114"/>
        <v>1794000</v>
      </c>
      <c r="ED108" s="780">
        <f t="shared" si="1200"/>
        <v>12558000</v>
      </c>
      <c r="EE108" s="778">
        <f t="shared" si="1201"/>
        <v>233058.11124999999</v>
      </c>
      <c r="EF108" s="779">
        <f t="shared" si="1373"/>
        <v>1631406.7787499998</v>
      </c>
      <c r="EG108" s="703">
        <f t="shared" si="1115"/>
        <v>2027058.1112500001</v>
      </c>
      <c r="EH108" s="780">
        <f t="shared" si="1202"/>
        <v>14189406.778750001</v>
      </c>
      <c r="EI108" s="703">
        <f t="shared" si="1203"/>
        <v>14189406.778750001</v>
      </c>
      <c r="EJ108" s="703">
        <f t="shared" si="1204"/>
        <v>0</v>
      </c>
      <c r="EK108" s="778"/>
      <c r="EL108" s="780">
        <f t="shared" si="1205"/>
        <v>0</v>
      </c>
      <c r="EM108" s="781"/>
      <c r="EO108" s="778">
        <f>IFERROR(VLOOKUP($C108,[1]부강종합건설!$A$13:$AM$154,28,FALSE),0)</f>
        <v>1036800</v>
      </c>
      <c r="EP108" s="780">
        <f t="shared" si="1206"/>
        <v>7257600</v>
      </c>
      <c r="EQ108" s="778">
        <f>IFERROR(VLOOKUP($C108,[1]부강종합건설!$A$13:$AM$154,30,FALSE),0)</f>
        <v>115200</v>
      </c>
      <c r="ER108" s="780">
        <f t="shared" si="1207"/>
        <v>806400</v>
      </c>
      <c r="ES108" s="778">
        <f>IFERROR(VLOOKUP($C108,[1]부강종합건설!$A$13:$AM$154,32,FALSE),0)</f>
        <v>0</v>
      </c>
      <c r="ET108" s="780">
        <f t="shared" si="1208"/>
        <v>0</v>
      </c>
      <c r="EU108" s="778">
        <f>IFERROR(VLOOKUP($C108,[1]부강종합건설!$A$13:$AM$154,34,FALSE),0)</f>
        <v>160810</v>
      </c>
      <c r="EV108" s="780">
        <f t="shared" si="1209"/>
        <v>1125670</v>
      </c>
      <c r="EW108" s="703">
        <f t="shared" si="1116"/>
        <v>1312810</v>
      </c>
      <c r="EX108" s="780">
        <f t="shared" si="1210"/>
        <v>9189670</v>
      </c>
      <c r="EY108" s="778">
        <f t="shared" si="1211"/>
        <v>152100.0785</v>
      </c>
      <c r="EZ108" s="779">
        <f t="shared" si="1374"/>
        <v>1064700.5495</v>
      </c>
      <c r="FA108" s="703">
        <f t="shared" si="1117"/>
        <v>1464910.0785000001</v>
      </c>
      <c r="FB108" s="780">
        <f t="shared" si="1212"/>
        <v>10254370.5495</v>
      </c>
      <c r="FC108" s="703">
        <f t="shared" si="1213"/>
        <v>10254370.5495</v>
      </c>
      <c r="FD108" s="703">
        <f t="shared" si="1214"/>
        <v>0</v>
      </c>
      <c r="FE108" s="778"/>
      <c r="FF108" s="780">
        <f t="shared" si="1215"/>
        <v>0</v>
      </c>
      <c r="FG108" s="782"/>
      <c r="FI108" s="774">
        <f>IFERROR(VLOOKUP($C108,[1]대도엔지니어링!$A$13:$AN$154,28,FALSE),0)</f>
        <v>1694000</v>
      </c>
      <c r="FJ108" s="775">
        <f t="shared" si="1216"/>
        <v>11858000</v>
      </c>
      <c r="FK108" s="774">
        <f>IFERROR(VLOOKUP($C108,[1]대도엔지니어링!$A$13:$AN$154,30,FALSE),0)</f>
        <v>726000</v>
      </c>
      <c r="FL108" s="775">
        <f t="shared" si="1217"/>
        <v>5082000</v>
      </c>
      <c r="FM108" s="774">
        <f>IFERROR(VLOOKUP($C108,[1]대도엔지니어링!$A$13:$AN$154,32,FALSE),0)</f>
        <v>0</v>
      </c>
      <c r="FN108" s="775">
        <f t="shared" si="1218"/>
        <v>0</v>
      </c>
      <c r="FO108" s="774">
        <f>IFERROR(VLOOKUP($C108,[1]대도엔지니어링!$A$13:$AN$154,34,FALSE),0)</f>
        <v>178760</v>
      </c>
      <c r="FP108" s="775">
        <f t="shared" si="1219"/>
        <v>1251320</v>
      </c>
      <c r="FQ108" s="693">
        <f t="shared" si="1118"/>
        <v>2598760</v>
      </c>
      <c r="FR108" s="775">
        <f t="shared" si="1220"/>
        <v>18191320</v>
      </c>
      <c r="FS108" s="774">
        <f t="shared" si="1119"/>
        <v>207834.34455370752</v>
      </c>
      <c r="FT108" s="775">
        <f t="shared" si="1221"/>
        <v>1454840.4118759525</v>
      </c>
      <c r="FU108" s="693">
        <f t="shared" si="1120"/>
        <v>2806594.3445537076</v>
      </c>
      <c r="FV108" s="775">
        <f t="shared" si="1222"/>
        <v>19646160.411875952</v>
      </c>
      <c r="FW108" s="693">
        <f t="shared" si="1223"/>
        <v>19646160.411875952</v>
      </c>
      <c r="FX108" s="693">
        <f t="shared" si="1224"/>
        <v>0</v>
      </c>
      <c r="FY108" s="774"/>
      <c r="FZ108" s="775">
        <f t="shared" si="1225"/>
        <v>0</v>
      </c>
      <c r="GA108" s="782"/>
      <c r="GC108" s="774">
        <f>IFERROR(VLOOKUP($C108,[1]부명엔지니어링!$A$13:$AN$154,28,FALSE),0)</f>
        <v>1200000</v>
      </c>
      <c r="GD108" s="775">
        <f t="shared" si="1226"/>
        <v>8400000</v>
      </c>
      <c r="GE108" s="774">
        <f>IFERROR(VLOOKUP($C108,[1]부명엔지니어링!$A$13:$AN$154,30,FALSE),0)</f>
        <v>500000</v>
      </c>
      <c r="GF108" s="775">
        <f t="shared" si="1227"/>
        <v>3500000</v>
      </c>
      <c r="GG108" s="774">
        <f>IFERROR(VLOOKUP($C108,[1]부명엔지니어링!$A$13:$AN$154,32,FALSE),0)</f>
        <v>0</v>
      </c>
      <c r="GH108" s="775">
        <f t="shared" si="1228"/>
        <v>0</v>
      </c>
      <c r="GI108" s="774">
        <f>IFERROR(VLOOKUP($C108,[1]부명엔지니어링!$A$13:$AN$154,34,FALSE),0)</f>
        <v>0</v>
      </c>
      <c r="GJ108" s="775">
        <f t="shared" si="1229"/>
        <v>0</v>
      </c>
      <c r="GK108" s="693">
        <f t="shared" si="1121"/>
        <v>1700000</v>
      </c>
      <c r="GL108" s="775">
        <f t="shared" si="1230"/>
        <v>11900000</v>
      </c>
      <c r="GM108" s="774">
        <f t="shared" si="1231"/>
        <v>238483.1875</v>
      </c>
      <c r="GN108" s="775">
        <f t="shared" si="1375"/>
        <v>1669382.3125</v>
      </c>
      <c r="GO108" s="693">
        <f t="shared" si="1122"/>
        <v>1938483.1875</v>
      </c>
      <c r="GP108" s="775">
        <f t="shared" si="1232"/>
        <v>13569382.3125</v>
      </c>
      <c r="GQ108" s="693">
        <f t="shared" si="1233"/>
        <v>13569382.3125</v>
      </c>
      <c r="GR108" s="693">
        <f t="shared" si="1234"/>
        <v>0</v>
      </c>
      <c r="GS108" s="774"/>
      <c r="GT108" s="775">
        <f t="shared" si="1235"/>
        <v>0</v>
      </c>
      <c r="GU108" s="782"/>
      <c r="GW108" s="790">
        <f t="shared" si="1236"/>
        <v>1050000</v>
      </c>
      <c r="GX108" s="790">
        <f t="shared" si="1237"/>
        <v>7350000</v>
      </c>
      <c r="GY108" s="790">
        <f t="shared" si="1238"/>
        <v>100000</v>
      </c>
      <c r="GZ108" s="790">
        <f t="shared" si="1239"/>
        <v>700000</v>
      </c>
      <c r="HA108" s="790">
        <f t="shared" si="1240"/>
        <v>0</v>
      </c>
      <c r="HB108" s="790">
        <f t="shared" si="1241"/>
        <v>0</v>
      </c>
      <c r="HC108" s="790">
        <f t="shared" si="1242"/>
        <v>0</v>
      </c>
      <c r="HD108" s="790">
        <f t="shared" si="1243"/>
        <v>0</v>
      </c>
      <c r="HE108" s="790">
        <f t="shared" si="1123"/>
        <v>1150000</v>
      </c>
      <c r="HF108" s="790">
        <f t="shared" si="1244"/>
        <v>8050000</v>
      </c>
      <c r="HG108" s="790">
        <f t="shared" si="1245"/>
        <v>136367.33749999999</v>
      </c>
      <c r="HH108" s="790">
        <f t="shared" si="1376"/>
        <v>954571.36250000005</v>
      </c>
      <c r="HI108" s="790">
        <f t="shared" si="1124"/>
        <v>1286367.3374999999</v>
      </c>
      <c r="HJ108" s="790">
        <f t="shared" si="1246"/>
        <v>9004571.3624999989</v>
      </c>
      <c r="HK108" s="790">
        <f t="shared" si="1247"/>
        <v>9004571.3624999989</v>
      </c>
      <c r="HL108" s="790">
        <f t="shared" si="1248"/>
        <v>0</v>
      </c>
      <c r="HM108" s="790"/>
      <c r="HN108" s="790">
        <f t="shared" si="1249"/>
        <v>0</v>
      </c>
      <c r="HO108" s="791" t="s">
        <v>400</v>
      </c>
      <c r="HQ108" s="783"/>
      <c r="HR108" s="784">
        <f t="shared" si="1250"/>
        <v>0</v>
      </c>
      <c r="HS108" s="783"/>
      <c r="HT108" s="784">
        <f t="shared" si="1251"/>
        <v>0</v>
      </c>
      <c r="HU108" s="783"/>
      <c r="HV108" s="784">
        <f t="shared" si="1252"/>
        <v>0</v>
      </c>
      <c r="HW108" s="783"/>
      <c r="HX108" s="784">
        <f t="shared" si="1253"/>
        <v>0</v>
      </c>
      <c r="HY108" s="707">
        <f t="shared" si="128"/>
        <v>0</v>
      </c>
      <c r="HZ108" s="784">
        <f t="shared" si="1254"/>
        <v>0</v>
      </c>
      <c r="IA108" s="783"/>
      <c r="IB108" s="784">
        <f t="shared" si="1255"/>
        <v>0</v>
      </c>
      <c r="IC108" s="707">
        <f t="shared" si="129"/>
        <v>0</v>
      </c>
      <c r="ID108" s="784">
        <f t="shared" si="1256"/>
        <v>0</v>
      </c>
      <c r="IE108" s="706">
        <f t="shared" si="1257"/>
        <v>0</v>
      </c>
      <c r="IF108" s="706">
        <f t="shared" si="1258"/>
        <v>0</v>
      </c>
      <c r="IG108" s="783"/>
      <c r="IH108" s="784">
        <f t="shared" si="1259"/>
        <v>0</v>
      </c>
      <c r="II108" s="782"/>
      <c r="IK108" s="783"/>
      <c r="IL108" s="784">
        <f t="shared" si="1260"/>
        <v>0</v>
      </c>
      <c r="IM108" s="783"/>
      <c r="IN108" s="784">
        <f t="shared" si="1261"/>
        <v>0</v>
      </c>
      <c r="IO108" s="783"/>
      <c r="IP108" s="784">
        <f t="shared" si="1262"/>
        <v>0</v>
      </c>
      <c r="IQ108" s="783"/>
      <c r="IR108" s="784">
        <f t="shared" si="1263"/>
        <v>0</v>
      </c>
      <c r="IS108" s="707">
        <f t="shared" si="130"/>
        <v>0</v>
      </c>
      <c r="IT108" s="784">
        <f t="shared" si="1264"/>
        <v>0</v>
      </c>
      <c r="IU108" s="783"/>
      <c r="IV108" s="784">
        <f t="shared" si="1265"/>
        <v>0</v>
      </c>
      <c r="IW108" s="707">
        <f t="shared" si="131"/>
        <v>0</v>
      </c>
      <c r="IX108" s="784">
        <f t="shared" si="1266"/>
        <v>0</v>
      </c>
      <c r="IY108" s="706">
        <f t="shared" si="1267"/>
        <v>0</v>
      </c>
      <c r="IZ108" s="706">
        <f t="shared" si="1268"/>
        <v>0</v>
      </c>
      <c r="JA108" s="783"/>
      <c r="JB108" s="784">
        <f t="shared" si="1269"/>
        <v>0</v>
      </c>
      <c r="JC108" s="782"/>
      <c r="JE108" s="783"/>
      <c r="JF108" s="784">
        <f t="shared" si="1270"/>
        <v>0</v>
      </c>
      <c r="JG108" s="783"/>
      <c r="JH108" s="784">
        <f t="shared" si="1271"/>
        <v>0</v>
      </c>
      <c r="JI108" s="783"/>
      <c r="JJ108" s="784">
        <f t="shared" si="1272"/>
        <v>0</v>
      </c>
      <c r="JK108" s="783"/>
      <c r="JL108" s="784">
        <f t="shared" si="1273"/>
        <v>0</v>
      </c>
      <c r="JM108" s="707">
        <f t="shared" si="132"/>
        <v>0</v>
      </c>
      <c r="JN108" s="784">
        <f t="shared" si="1274"/>
        <v>0</v>
      </c>
      <c r="JO108" s="783"/>
      <c r="JP108" s="784">
        <f t="shared" si="1275"/>
        <v>0</v>
      </c>
      <c r="JQ108" s="707">
        <f t="shared" si="133"/>
        <v>0</v>
      </c>
      <c r="JR108" s="784">
        <f t="shared" si="1276"/>
        <v>0</v>
      </c>
      <c r="JS108" s="706">
        <f t="shared" si="1277"/>
        <v>0</v>
      </c>
      <c r="JT108" s="706">
        <f t="shared" si="1278"/>
        <v>0</v>
      </c>
      <c r="JU108" s="783"/>
      <c r="JV108" s="784">
        <f t="shared" si="1279"/>
        <v>0</v>
      </c>
      <c r="JW108" s="782"/>
      <c r="JY108" s="783"/>
      <c r="JZ108" s="784">
        <f t="shared" si="1280"/>
        <v>0</v>
      </c>
      <c r="KA108" s="783"/>
      <c r="KB108" s="784">
        <f t="shared" si="1281"/>
        <v>0</v>
      </c>
      <c r="KC108" s="783"/>
      <c r="KD108" s="784">
        <f t="shared" si="1282"/>
        <v>0</v>
      </c>
      <c r="KE108" s="783"/>
      <c r="KF108" s="784">
        <f t="shared" si="1283"/>
        <v>0</v>
      </c>
      <c r="KG108" s="707">
        <f t="shared" si="134"/>
        <v>0</v>
      </c>
      <c r="KH108" s="784">
        <f t="shared" si="1284"/>
        <v>0</v>
      </c>
      <c r="KI108" s="783"/>
      <c r="KJ108" s="784">
        <f t="shared" si="1285"/>
        <v>0</v>
      </c>
      <c r="KK108" s="707">
        <f t="shared" si="135"/>
        <v>0</v>
      </c>
      <c r="KL108" s="784">
        <f t="shared" si="1286"/>
        <v>0</v>
      </c>
      <c r="KM108" s="706">
        <f t="shared" si="1287"/>
        <v>0</v>
      </c>
      <c r="KN108" s="706">
        <f t="shared" si="1288"/>
        <v>0</v>
      </c>
      <c r="KO108" s="783"/>
      <c r="KP108" s="784">
        <f t="shared" si="1289"/>
        <v>0</v>
      </c>
      <c r="KQ108" s="782"/>
      <c r="KS108" s="783"/>
      <c r="KT108" s="784">
        <f t="shared" si="1290"/>
        <v>0</v>
      </c>
      <c r="KU108" s="783"/>
      <c r="KV108" s="784">
        <f t="shared" si="1291"/>
        <v>0</v>
      </c>
      <c r="KW108" s="783"/>
      <c r="KX108" s="784">
        <f t="shared" si="1292"/>
        <v>0</v>
      </c>
      <c r="KY108" s="783"/>
      <c r="KZ108" s="784">
        <f t="shared" si="1293"/>
        <v>0</v>
      </c>
      <c r="LA108" s="707">
        <f t="shared" si="136"/>
        <v>0</v>
      </c>
      <c r="LB108" s="784">
        <f t="shared" si="1294"/>
        <v>0</v>
      </c>
      <c r="LC108" s="783"/>
      <c r="LD108" s="784">
        <f t="shared" si="1295"/>
        <v>0</v>
      </c>
      <c r="LE108" s="707">
        <f t="shared" si="137"/>
        <v>0</v>
      </c>
      <c r="LF108" s="784">
        <f t="shared" si="1296"/>
        <v>0</v>
      </c>
      <c r="LG108" s="706">
        <f t="shared" si="1297"/>
        <v>0</v>
      </c>
      <c r="LH108" s="706">
        <f t="shared" si="1298"/>
        <v>0</v>
      </c>
      <c r="LI108" s="783"/>
      <c r="LJ108" s="784">
        <f t="shared" si="1299"/>
        <v>0</v>
      </c>
      <c r="LK108" s="782"/>
      <c r="LM108" s="783"/>
      <c r="LN108" s="784">
        <f t="shared" si="1300"/>
        <v>0</v>
      </c>
      <c r="LO108" s="783"/>
      <c r="LP108" s="784">
        <f t="shared" si="1301"/>
        <v>0</v>
      </c>
      <c r="LQ108" s="783"/>
      <c r="LR108" s="784">
        <f t="shared" si="1302"/>
        <v>0</v>
      </c>
      <c r="LS108" s="783"/>
      <c r="LT108" s="784">
        <f t="shared" si="1303"/>
        <v>0</v>
      </c>
      <c r="LU108" s="707">
        <f t="shared" si="138"/>
        <v>0</v>
      </c>
      <c r="LV108" s="784">
        <f t="shared" si="1304"/>
        <v>0</v>
      </c>
      <c r="LW108" s="783"/>
      <c r="LX108" s="784">
        <f t="shared" si="1305"/>
        <v>0</v>
      </c>
      <c r="LY108" s="707">
        <f t="shared" si="139"/>
        <v>0</v>
      </c>
      <c r="LZ108" s="784">
        <f t="shared" si="1306"/>
        <v>0</v>
      </c>
      <c r="MA108" s="706">
        <f t="shared" si="1307"/>
        <v>0</v>
      </c>
      <c r="MB108" s="706">
        <f t="shared" si="1308"/>
        <v>0</v>
      </c>
      <c r="MC108" s="783"/>
      <c r="MD108" s="784">
        <f t="shared" si="1309"/>
        <v>0</v>
      </c>
      <c r="ME108" s="782"/>
      <c r="MG108" s="783"/>
      <c r="MH108" s="784">
        <f t="shared" si="1310"/>
        <v>0</v>
      </c>
      <c r="MI108" s="783"/>
      <c r="MJ108" s="784">
        <f t="shared" si="1311"/>
        <v>0</v>
      </c>
      <c r="MK108" s="783"/>
      <c r="ML108" s="784">
        <f t="shared" si="1312"/>
        <v>0</v>
      </c>
      <c r="MM108" s="783"/>
      <c r="MN108" s="784">
        <f t="shared" si="1313"/>
        <v>0</v>
      </c>
      <c r="MO108" s="707">
        <f t="shared" si="140"/>
        <v>0</v>
      </c>
      <c r="MP108" s="784">
        <f t="shared" si="1314"/>
        <v>0</v>
      </c>
      <c r="MQ108" s="783"/>
      <c r="MR108" s="784">
        <f t="shared" si="1315"/>
        <v>0</v>
      </c>
      <c r="MS108" s="707">
        <f t="shared" si="141"/>
        <v>0</v>
      </c>
      <c r="MT108" s="784">
        <f t="shared" si="1316"/>
        <v>0</v>
      </c>
      <c r="MU108" s="706">
        <f t="shared" si="1317"/>
        <v>0</v>
      </c>
      <c r="MV108" s="706">
        <f t="shared" si="1318"/>
        <v>0</v>
      </c>
      <c r="MW108" s="783"/>
      <c r="MX108" s="784">
        <f t="shared" si="1319"/>
        <v>0</v>
      </c>
      <c r="MY108" s="782"/>
      <c r="NA108" s="783"/>
      <c r="NB108" s="784">
        <f t="shared" si="1320"/>
        <v>0</v>
      </c>
      <c r="NC108" s="783"/>
      <c r="ND108" s="784">
        <f t="shared" si="1321"/>
        <v>0</v>
      </c>
      <c r="NE108" s="783"/>
      <c r="NF108" s="784">
        <f t="shared" si="1322"/>
        <v>0</v>
      </c>
      <c r="NG108" s="783"/>
      <c r="NH108" s="784">
        <f t="shared" si="1323"/>
        <v>0</v>
      </c>
      <c r="NI108" s="707">
        <f t="shared" si="142"/>
        <v>0</v>
      </c>
      <c r="NJ108" s="784">
        <f t="shared" si="1324"/>
        <v>0</v>
      </c>
      <c r="NK108" s="783"/>
      <c r="NL108" s="784">
        <f t="shared" si="1325"/>
        <v>0</v>
      </c>
      <c r="NM108" s="707">
        <f t="shared" si="143"/>
        <v>0</v>
      </c>
      <c r="NN108" s="784">
        <f t="shared" si="1326"/>
        <v>0</v>
      </c>
      <c r="NO108" s="706">
        <f t="shared" si="1327"/>
        <v>0</v>
      </c>
      <c r="NP108" s="706">
        <f t="shared" si="1328"/>
        <v>0</v>
      </c>
      <c r="NQ108" s="783"/>
      <c r="NR108" s="784">
        <f t="shared" si="1329"/>
        <v>0</v>
      </c>
      <c r="NS108" s="782"/>
      <c r="NU108" s="783"/>
      <c r="NV108" s="784">
        <f t="shared" si="1330"/>
        <v>0</v>
      </c>
      <c r="NW108" s="783"/>
      <c r="NX108" s="784">
        <f t="shared" si="1331"/>
        <v>0</v>
      </c>
      <c r="NY108" s="783"/>
      <c r="NZ108" s="784">
        <f t="shared" si="1332"/>
        <v>0</v>
      </c>
      <c r="OA108" s="783"/>
      <c r="OB108" s="784">
        <f t="shared" si="1333"/>
        <v>0</v>
      </c>
      <c r="OC108" s="707">
        <f t="shared" si="144"/>
        <v>0</v>
      </c>
      <c r="OD108" s="784">
        <f t="shared" si="1334"/>
        <v>0</v>
      </c>
      <c r="OE108" s="783"/>
      <c r="OF108" s="784">
        <f t="shared" si="1335"/>
        <v>0</v>
      </c>
      <c r="OG108" s="707">
        <f t="shared" si="145"/>
        <v>0</v>
      </c>
      <c r="OH108" s="784">
        <f t="shared" si="1336"/>
        <v>0</v>
      </c>
      <c r="OI108" s="706">
        <f t="shared" si="1337"/>
        <v>0</v>
      </c>
      <c r="OJ108" s="706">
        <f t="shared" si="1338"/>
        <v>0</v>
      </c>
      <c r="OK108" s="783"/>
      <c r="OL108" s="784">
        <f t="shared" si="1339"/>
        <v>0</v>
      </c>
      <c r="OM108" s="782"/>
      <c r="OO108" s="783"/>
      <c r="OP108" s="784">
        <f t="shared" si="1340"/>
        <v>0</v>
      </c>
      <c r="OQ108" s="783"/>
      <c r="OR108" s="784">
        <f t="shared" si="1341"/>
        <v>0</v>
      </c>
      <c r="OS108" s="783"/>
      <c r="OT108" s="784">
        <f t="shared" si="1342"/>
        <v>0</v>
      </c>
      <c r="OU108" s="783"/>
      <c r="OV108" s="784">
        <f t="shared" si="1343"/>
        <v>0</v>
      </c>
      <c r="OW108" s="707">
        <f t="shared" si="146"/>
        <v>0</v>
      </c>
      <c r="OX108" s="784">
        <f t="shared" si="1344"/>
        <v>0</v>
      </c>
      <c r="OY108" s="783"/>
      <c r="OZ108" s="784">
        <f t="shared" si="1345"/>
        <v>0</v>
      </c>
      <c r="PA108" s="707">
        <f t="shared" si="147"/>
        <v>0</v>
      </c>
      <c r="PB108" s="784">
        <f t="shared" si="1346"/>
        <v>0</v>
      </c>
      <c r="PC108" s="706">
        <f t="shared" si="1347"/>
        <v>0</v>
      </c>
      <c r="PD108" s="706">
        <f t="shared" si="1348"/>
        <v>0</v>
      </c>
      <c r="PE108" s="783"/>
      <c r="PF108" s="784">
        <f t="shared" si="1349"/>
        <v>0</v>
      </c>
      <c r="PG108" s="782"/>
      <c r="PI108" s="783"/>
      <c r="PJ108" s="784">
        <f t="shared" si="1350"/>
        <v>0</v>
      </c>
      <c r="PK108" s="783"/>
      <c r="PL108" s="784">
        <f t="shared" si="1351"/>
        <v>0</v>
      </c>
      <c r="PM108" s="783"/>
      <c r="PN108" s="784">
        <f t="shared" si="1352"/>
        <v>0</v>
      </c>
      <c r="PO108" s="783"/>
      <c r="PP108" s="784">
        <f t="shared" si="1353"/>
        <v>0</v>
      </c>
      <c r="PQ108" s="707">
        <f t="shared" si="148"/>
        <v>0</v>
      </c>
      <c r="PR108" s="784">
        <f t="shared" si="1354"/>
        <v>0</v>
      </c>
      <c r="PS108" s="783"/>
      <c r="PT108" s="784">
        <f t="shared" si="1355"/>
        <v>0</v>
      </c>
      <c r="PU108" s="707">
        <f t="shared" si="149"/>
        <v>0</v>
      </c>
      <c r="PV108" s="784">
        <f t="shared" si="1356"/>
        <v>0</v>
      </c>
      <c r="PW108" s="706">
        <f t="shared" si="1357"/>
        <v>0</v>
      </c>
      <c r="PX108" s="706">
        <f t="shared" si="1358"/>
        <v>0</v>
      </c>
      <c r="PY108" s="783"/>
      <c r="PZ108" s="784">
        <f t="shared" si="1359"/>
        <v>0</v>
      </c>
      <c r="QA108" s="782"/>
      <c r="QC108" s="783"/>
      <c r="QD108" s="784">
        <f t="shared" si="1360"/>
        <v>0</v>
      </c>
      <c r="QE108" s="783"/>
      <c r="QF108" s="784">
        <f t="shared" si="1361"/>
        <v>0</v>
      </c>
      <c r="QG108" s="783"/>
      <c r="QH108" s="784">
        <f t="shared" si="1362"/>
        <v>0</v>
      </c>
      <c r="QI108" s="783"/>
      <c r="QJ108" s="784">
        <f t="shared" si="1363"/>
        <v>0</v>
      </c>
      <c r="QK108" s="707">
        <f t="shared" si="150"/>
        <v>0</v>
      </c>
      <c r="QL108" s="784">
        <f t="shared" si="1364"/>
        <v>0</v>
      </c>
      <c r="QM108" s="783"/>
      <c r="QN108" s="784">
        <f t="shared" si="1365"/>
        <v>0</v>
      </c>
      <c r="QO108" s="707">
        <f t="shared" si="151"/>
        <v>0</v>
      </c>
      <c r="QP108" s="784">
        <f t="shared" si="1366"/>
        <v>0</v>
      </c>
      <c r="QQ108" s="706">
        <f t="shared" si="1367"/>
        <v>0</v>
      </c>
      <c r="QR108" s="706">
        <f t="shared" si="1368"/>
        <v>0</v>
      </c>
      <c r="QS108" s="783"/>
      <c r="QT108" s="784">
        <f t="shared" si="1369"/>
        <v>0</v>
      </c>
      <c r="QU108" s="782"/>
      <c r="RA108" s="785">
        <f t="shared" si="1125"/>
        <v>0</v>
      </c>
      <c r="RB108" s="785" t="e">
        <f t="shared" si="1126"/>
        <v>#REF!</v>
      </c>
      <c r="RC108" s="677">
        <f t="shared" si="1127"/>
        <v>2</v>
      </c>
      <c r="RD108" s="677">
        <f t="shared" si="1127"/>
        <v>1</v>
      </c>
      <c r="RE108" s="677">
        <f t="shared" si="1127"/>
        <v>2</v>
      </c>
      <c r="RF108" s="677">
        <f t="shared" si="1127"/>
        <v>2</v>
      </c>
      <c r="RG108" s="677">
        <f t="shared" si="1127"/>
        <v>0</v>
      </c>
      <c r="RH108" s="677">
        <f t="shared" si="1127"/>
        <v>0</v>
      </c>
      <c r="RI108" s="677">
        <f t="shared" si="1127"/>
        <v>0</v>
      </c>
      <c r="RJ108" s="677">
        <f t="shared" si="1127"/>
        <v>0</v>
      </c>
      <c r="RK108" s="677" t="e">
        <f>#REF!</f>
        <v>#REF!</v>
      </c>
      <c r="RL108" s="677" t="e">
        <f>#REF!</f>
        <v>#REF!</v>
      </c>
      <c r="RM108" s="677">
        <f t="shared" si="1128"/>
        <v>0</v>
      </c>
      <c r="RN108" s="677">
        <f t="shared" si="1128"/>
        <v>0</v>
      </c>
      <c r="RO108" s="677">
        <f t="shared" si="1128"/>
        <v>0</v>
      </c>
      <c r="RP108" s="677">
        <f t="shared" si="1128"/>
        <v>0</v>
      </c>
      <c r="RQ108" s="677">
        <f t="shared" si="1128"/>
        <v>0</v>
      </c>
      <c r="RR108" s="677">
        <f t="shared" si="1128"/>
        <v>0</v>
      </c>
      <c r="RS108" s="677">
        <f t="shared" si="1128"/>
        <v>0</v>
      </c>
      <c r="RT108" s="677">
        <f t="shared" si="1128"/>
        <v>0</v>
      </c>
      <c r="RV108" s="675">
        <f t="shared" si="1129"/>
        <v>7</v>
      </c>
      <c r="RW108" s="675">
        <f t="shared" si="1130"/>
        <v>0</v>
      </c>
      <c r="RX108" s="675">
        <f t="shared" si="1131"/>
        <v>0</v>
      </c>
      <c r="RY108" s="675">
        <f t="shared" si="1132"/>
        <v>0</v>
      </c>
      <c r="RZ108" s="675">
        <f t="shared" si="1133"/>
        <v>0</v>
      </c>
      <c r="SA108" s="675">
        <f t="shared" si="1134"/>
        <v>0</v>
      </c>
      <c r="SB108" s="675">
        <f t="shared" si="1135"/>
        <v>0</v>
      </c>
      <c r="SC108" s="675">
        <f t="shared" si="1136"/>
        <v>0</v>
      </c>
      <c r="SD108" s="675" t="e">
        <f xml:space="preserve"> SUMIF(#REF!,$SD$8,#REF!)</f>
        <v>#REF!</v>
      </c>
      <c r="SE108" s="675" t="e">
        <f xml:space="preserve"> SUMIF(#REF!,$SE$8,#REF!)</f>
        <v>#REF!</v>
      </c>
      <c r="SG108" s="675">
        <f t="shared" si="1137"/>
        <v>2300000</v>
      </c>
      <c r="SH108" s="675">
        <f t="shared" si="1137"/>
        <v>1150000</v>
      </c>
      <c r="SI108" s="675">
        <f t="shared" si="1137"/>
        <v>2300000</v>
      </c>
      <c r="SJ108" s="675">
        <f t="shared" si="1137"/>
        <v>2300000</v>
      </c>
      <c r="SK108" s="675">
        <f t="shared" si="1137"/>
        <v>0</v>
      </c>
      <c r="SL108" s="675">
        <f t="shared" si="1137"/>
        <v>0</v>
      </c>
      <c r="SM108" s="675">
        <f t="shared" si="1137"/>
        <v>0</v>
      </c>
      <c r="SN108" s="675">
        <f t="shared" si="1137"/>
        <v>0</v>
      </c>
      <c r="SO108" s="675" t="e">
        <f t="shared" si="1137"/>
        <v>#REF!</v>
      </c>
      <c r="SP108" s="675" t="e">
        <f t="shared" si="1137"/>
        <v>#REF!</v>
      </c>
      <c r="SQ108" s="675">
        <f t="shared" si="1137"/>
        <v>0</v>
      </c>
      <c r="SR108" s="675">
        <f t="shared" si="1137"/>
        <v>0</v>
      </c>
      <c r="SS108" s="675">
        <f t="shared" si="1137"/>
        <v>0</v>
      </c>
      <c r="ST108" s="675">
        <f t="shared" si="1137"/>
        <v>0</v>
      </c>
      <c r="SU108" s="675">
        <f t="shared" si="1137"/>
        <v>0</v>
      </c>
      <c r="SV108" s="675">
        <f t="shared" si="1137"/>
        <v>0</v>
      </c>
      <c r="SW108" s="675">
        <f t="shared" si="1138"/>
        <v>0</v>
      </c>
      <c r="SX108" s="675">
        <f t="shared" si="1138"/>
        <v>0</v>
      </c>
      <c r="SY108" s="675" t="e">
        <f>#REF!*$AP108</f>
        <v>#REF!</v>
      </c>
      <c r="SZ108" s="675" t="e">
        <f>#REF!*$AP108</f>
        <v>#REF!</v>
      </c>
      <c r="TA108" s="675" t="e">
        <f>#REF!*$AP108</f>
        <v>#REF!</v>
      </c>
      <c r="TB108" s="675" t="e">
        <f>#REF!*$AP108</f>
        <v>#REF!</v>
      </c>
      <c r="TC108" s="675" t="e">
        <f>#REF!*$AP108</f>
        <v>#REF!</v>
      </c>
      <c r="TE108" s="675">
        <f t="shared" si="152"/>
        <v>8050000</v>
      </c>
      <c r="TF108" s="675">
        <f t="shared" si="153"/>
        <v>0</v>
      </c>
      <c r="TG108" s="675">
        <f t="shared" si="154"/>
        <v>0</v>
      </c>
      <c r="TH108" s="675">
        <f t="shared" si="155"/>
        <v>0</v>
      </c>
      <c r="TI108" s="675">
        <f t="shared" si="156"/>
        <v>0</v>
      </c>
      <c r="TJ108" s="675">
        <f t="shared" si="157"/>
        <v>0</v>
      </c>
      <c r="TK108" s="675">
        <f t="shared" si="158"/>
        <v>0</v>
      </c>
      <c r="TL108" s="675">
        <f t="shared" si="159"/>
        <v>0</v>
      </c>
      <c r="TM108" s="675">
        <f t="shared" si="160"/>
        <v>0</v>
      </c>
      <c r="TN108" s="676">
        <f t="shared" si="161"/>
        <v>0</v>
      </c>
      <c r="TP108" s="675">
        <f>IFERROR(SG108*(1+LEVEL_2!#REF!),0)</f>
        <v>0</v>
      </c>
      <c r="TQ108" s="675">
        <f>IFERROR(SH108*(1+LEVEL_2!#REF!),0)</f>
        <v>0</v>
      </c>
      <c r="TR108" s="675">
        <f>IFERROR(SI108*(1+LEVEL_2!#REF!),0)</f>
        <v>0</v>
      </c>
      <c r="TS108" s="675">
        <f>IFERROR(SJ108*(1+LEVEL_2!#REF!),0)</f>
        <v>0</v>
      </c>
      <c r="TT108" s="675">
        <f>IFERROR(SK108*(1+LEVEL_2!#REF!),0)</f>
        <v>0</v>
      </c>
      <c r="TU108" s="675">
        <f>IFERROR(SL108*(1+LEVEL_2!#REF!),0)</f>
        <v>0</v>
      </c>
      <c r="TV108" s="675">
        <f>IFERROR(SM108*(1+LEVEL_2!#REF!),0)</f>
        <v>0</v>
      </c>
      <c r="TW108" s="675">
        <f>IFERROR(SN108*(1+LEVEL_2!#REF!),0)</f>
        <v>0</v>
      </c>
      <c r="TX108" s="675">
        <f>IFERROR(SO108*(1+LEVEL_2!#REF!),0)</f>
        <v>0</v>
      </c>
      <c r="TY108" s="675">
        <f>IFERROR(SP108*(1+LEVEL_2!#REF!),0)</f>
        <v>0</v>
      </c>
      <c r="TZ108" s="675">
        <f>IFERROR(SQ108*(1+LEVEL_2!#REF!),0)</f>
        <v>0</v>
      </c>
      <c r="UA108" s="675">
        <f>IFERROR(SR108*(1+LEVEL_2!#REF!),0)</f>
        <v>0</v>
      </c>
      <c r="UB108" s="675">
        <f>IFERROR(SS108*(1+LEVEL_2!#REF!),0)</f>
        <v>0</v>
      </c>
      <c r="UC108" s="675">
        <f>IFERROR(ST108*(1+LEVEL_2!#REF!),0)</f>
        <v>0</v>
      </c>
      <c r="UD108" s="675">
        <f>IFERROR(SU108*(1+LEVEL_2!#REF!),0)</f>
        <v>0</v>
      </c>
      <c r="UE108" s="675">
        <f>IFERROR(SV108*(1+LEVEL_2!#REF!),0)</f>
        <v>0</v>
      </c>
      <c r="UF108" s="675">
        <f>IFERROR(SW108*(1+LEVEL_2!#REF!),0)</f>
        <v>0</v>
      </c>
      <c r="UG108" s="675">
        <f>IFERROR(SX108*(1+LEVEL_2!#REF!),0)</f>
        <v>0</v>
      </c>
      <c r="UH108" s="675">
        <f>IFERROR(SY108*(1+LEVEL_2!#REF!),0)</f>
        <v>0</v>
      </c>
      <c r="UI108" s="675">
        <f>IFERROR(SZ108*(1+LEVEL_2!#REF!),0)</f>
        <v>0</v>
      </c>
      <c r="UJ108" s="675">
        <f>IFERROR(TA108*(1+LEVEL_2!#REF!),0)</f>
        <v>0</v>
      </c>
      <c r="UK108" s="675">
        <f>IFERROR(TB108*(1+LEVEL_2!#REF!),0)</f>
        <v>0</v>
      </c>
      <c r="UL108" s="675">
        <f>IFERROR(TC108*(1+LEVEL_2!#REF!),0)</f>
        <v>0</v>
      </c>
      <c r="UN108" s="675">
        <f t="shared" si="162"/>
        <v>0</v>
      </c>
      <c r="UO108" s="675">
        <f t="shared" si="163"/>
        <v>0</v>
      </c>
      <c r="UP108" s="675">
        <f t="shared" si="164"/>
        <v>0</v>
      </c>
      <c r="UQ108" s="675">
        <f t="shared" si="165"/>
        <v>0</v>
      </c>
      <c r="UR108" s="675">
        <f t="shared" si="166"/>
        <v>0</v>
      </c>
      <c r="US108" s="675">
        <f t="shared" si="167"/>
        <v>0</v>
      </c>
      <c r="UT108" s="675">
        <f t="shared" si="168"/>
        <v>0</v>
      </c>
      <c r="UU108" s="675">
        <f t="shared" si="169"/>
        <v>0</v>
      </c>
      <c r="UV108" s="675">
        <f t="shared" si="170"/>
        <v>0</v>
      </c>
      <c r="UW108" s="676">
        <f t="shared" si="171"/>
        <v>0</v>
      </c>
    </row>
    <row r="109" spans="1:569" s="645" customFormat="1" ht="20.100000000000001" customHeight="1">
      <c r="A109" s="677" t="s">
        <v>135</v>
      </c>
      <c r="B109" s="677" t="s">
        <v>135</v>
      </c>
      <c r="C109" s="801" t="s">
        <v>603</v>
      </c>
      <c r="D109" s="764"/>
      <c r="E109" s="792" t="s">
        <v>604</v>
      </c>
      <c r="F109" s="793" t="s">
        <v>594</v>
      </c>
      <c r="G109" s="786" t="s">
        <v>605</v>
      </c>
      <c r="H109" s="794" t="s">
        <v>154</v>
      </c>
      <c r="I109" s="789"/>
      <c r="J109" s="789"/>
      <c r="K109" s="789"/>
      <c r="L109" s="789"/>
      <c r="M109" s="770"/>
      <c r="N109" s="828">
        <f t="shared" si="393"/>
        <v>0</v>
      </c>
      <c r="O109" s="829">
        <f t="shared" si="394"/>
        <v>0</v>
      </c>
      <c r="Q109" s="789"/>
      <c r="R109" s="795"/>
      <c r="S109" s="795"/>
      <c r="T109" s="795"/>
      <c r="U109" s="795"/>
      <c r="V109" s="795"/>
      <c r="W109" s="795"/>
      <c r="X109" s="795"/>
      <c r="Y109" s="809"/>
      <c r="Z109" s="809"/>
      <c r="AA109" s="809"/>
      <c r="AB109" s="809"/>
      <c r="AC109" s="809"/>
      <c r="AD109" s="809"/>
      <c r="AE109" s="809"/>
      <c r="AF109" s="810"/>
      <c r="AH109" s="774">
        <f t="shared" si="1141"/>
        <v>250000</v>
      </c>
      <c r="AI109" s="775">
        <f t="shared" si="1142"/>
        <v>0</v>
      </c>
      <c r="AJ109" s="774">
        <f t="shared" si="1143"/>
        <v>50000</v>
      </c>
      <c r="AK109" s="775">
        <f t="shared" si="1144"/>
        <v>0</v>
      </c>
      <c r="AL109" s="774">
        <f t="shared" si="1145"/>
        <v>0</v>
      </c>
      <c r="AM109" s="775">
        <f t="shared" si="1146"/>
        <v>0</v>
      </c>
      <c r="AN109" s="774">
        <f t="shared" si="1147"/>
        <v>0</v>
      </c>
      <c r="AO109" s="775">
        <f t="shared" si="1148"/>
        <v>0</v>
      </c>
      <c r="AP109" s="693">
        <f t="shared" si="1111"/>
        <v>300000</v>
      </c>
      <c r="AQ109" s="775">
        <f t="shared" si="1149"/>
        <v>0</v>
      </c>
      <c r="AR109" s="774">
        <f t="shared" si="1150"/>
        <v>0</v>
      </c>
      <c r="AS109" s="775">
        <f t="shared" si="1151"/>
        <v>0</v>
      </c>
      <c r="AT109" s="776">
        <f t="shared" si="1152"/>
        <v>360000</v>
      </c>
      <c r="AU109" s="776">
        <f t="shared" si="1153"/>
        <v>600000</v>
      </c>
      <c r="AV109" s="693">
        <f t="shared" si="829"/>
        <v>300000</v>
      </c>
      <c r="AW109" s="775">
        <f t="shared" si="1370"/>
        <v>0</v>
      </c>
      <c r="AX109" s="775">
        <f t="shared" si="1154"/>
        <v>0</v>
      </c>
      <c r="AY109" s="775">
        <f t="shared" si="1155"/>
        <v>0</v>
      </c>
      <c r="AZ109" s="775">
        <f t="shared" si="1155"/>
        <v>0</v>
      </c>
      <c r="BA109" s="693">
        <f t="shared" si="1156"/>
        <v>0</v>
      </c>
      <c r="BB109" s="693">
        <f t="shared" si="1157"/>
        <v>0</v>
      </c>
      <c r="BC109" s="774">
        <f t="shared" si="1158"/>
        <v>0</v>
      </c>
      <c r="BD109" s="775">
        <f t="shared" si="1159"/>
        <v>0</v>
      </c>
      <c r="BE109" s="777"/>
      <c r="BG109" s="790">
        <f t="shared" si="1160"/>
        <v>250000</v>
      </c>
      <c r="BH109" s="790">
        <f t="shared" si="1161"/>
        <v>0</v>
      </c>
      <c r="BI109" s="790">
        <f t="shared" si="1162"/>
        <v>50000</v>
      </c>
      <c r="BJ109" s="790">
        <f t="shared" si="1163"/>
        <v>0</v>
      </c>
      <c r="BK109" s="790">
        <f t="shared" si="1164"/>
        <v>0</v>
      </c>
      <c r="BL109" s="790">
        <f t="shared" si="1165"/>
        <v>0</v>
      </c>
      <c r="BM109" s="790">
        <f t="shared" si="1166"/>
        <v>0</v>
      </c>
      <c r="BN109" s="790">
        <f t="shared" si="1167"/>
        <v>0</v>
      </c>
      <c r="BO109" s="790">
        <f t="shared" si="1371"/>
        <v>300000</v>
      </c>
      <c r="BP109" s="790">
        <f t="shared" si="1168"/>
        <v>0</v>
      </c>
      <c r="BQ109" s="790">
        <f t="shared" si="1169"/>
        <v>0</v>
      </c>
      <c r="BR109" s="790">
        <f t="shared" si="1170"/>
        <v>0</v>
      </c>
      <c r="BS109" s="790">
        <f t="shared" si="1372"/>
        <v>300000</v>
      </c>
      <c r="BT109" s="790">
        <f t="shared" si="1171"/>
        <v>0</v>
      </c>
      <c r="BU109" s="790">
        <f t="shared" si="1172"/>
        <v>0</v>
      </c>
      <c r="BV109" s="790">
        <f t="shared" si="1173"/>
        <v>0</v>
      </c>
      <c r="BW109" s="790"/>
      <c r="BX109" s="790">
        <f t="shared" si="1174"/>
        <v>0</v>
      </c>
      <c r="BY109" s="791" t="s">
        <v>400</v>
      </c>
      <c r="CA109" s="744"/>
      <c r="CB109" s="745">
        <f t="shared" si="1175"/>
        <v>0</v>
      </c>
      <c r="CC109" s="718"/>
      <c r="CD109" s="745">
        <f t="shared" si="1176"/>
        <v>0</v>
      </c>
      <c r="CE109" s="718"/>
      <c r="CF109" s="745">
        <f t="shared" si="1177"/>
        <v>0</v>
      </c>
      <c r="CG109" s="718"/>
      <c r="CH109" s="745">
        <f t="shared" si="1178"/>
        <v>0</v>
      </c>
      <c r="CI109" s="746">
        <f t="shared" ref="CI109:CI172" si="1377">SUM(CA109,CC109,CE109,CG109)</f>
        <v>0</v>
      </c>
      <c r="CJ109" s="745">
        <f t="shared" si="1179"/>
        <v>0</v>
      </c>
      <c r="CK109" s="718"/>
      <c r="CL109" s="745">
        <f t="shared" si="1180"/>
        <v>0</v>
      </c>
      <c r="CM109" s="746">
        <f t="shared" ref="CM109:CM172" si="1378">SUM(CK109,CI109)</f>
        <v>0</v>
      </c>
      <c r="CN109" s="745">
        <f t="shared" si="1181"/>
        <v>0</v>
      </c>
      <c r="CO109" s="699">
        <f t="shared" si="1182"/>
        <v>0</v>
      </c>
      <c r="CP109" s="699">
        <f t="shared" si="1182"/>
        <v>0</v>
      </c>
      <c r="CQ109" s="699">
        <f t="shared" si="1182"/>
        <v>0</v>
      </c>
      <c r="CR109" s="699">
        <f t="shared" si="1182"/>
        <v>0</v>
      </c>
      <c r="CS109" s="700">
        <f t="shared" si="1182"/>
        <v>0</v>
      </c>
      <c r="CT109" s="699">
        <f t="shared" si="1182"/>
        <v>0</v>
      </c>
      <c r="CU109" s="699">
        <f t="shared" si="1182"/>
        <v>0</v>
      </c>
      <c r="CV109" s="700">
        <f t="shared" si="1183"/>
        <v>0</v>
      </c>
      <c r="CW109" s="697"/>
      <c r="CX109" s="696">
        <f t="shared" si="1184"/>
        <v>0</v>
      </c>
      <c r="CY109" s="701"/>
      <c r="DA109" s="778">
        <f>IFERROR(VLOOKUP($C109,정민건설!$A$13:$AM$154,28,FALSE),0)</f>
        <v>250000</v>
      </c>
      <c r="DB109" s="775">
        <f t="shared" si="1185"/>
        <v>0</v>
      </c>
      <c r="DC109" s="778">
        <f>IFERROR(VLOOKUP($C109,정민건설!$A$13:$AM$154,30,FALSE),0)</f>
        <v>50000</v>
      </c>
      <c r="DD109" s="775">
        <f t="shared" si="1186"/>
        <v>0</v>
      </c>
      <c r="DE109" s="774">
        <f>IFERROR(VLOOKUP($C109,정민건설!$A$13:$AM$154,32,FALSE),0)</f>
        <v>0</v>
      </c>
      <c r="DF109" s="775">
        <f t="shared" si="1187"/>
        <v>0</v>
      </c>
      <c r="DG109" s="774">
        <f>IFERROR(VLOOKUP($C109,정민건설!$A$13:$AM$154,34,FALSE),0)</f>
        <v>0</v>
      </c>
      <c r="DH109" s="775">
        <f t="shared" si="1188"/>
        <v>0</v>
      </c>
      <c r="DI109" s="693">
        <f t="shared" si="1112"/>
        <v>300000</v>
      </c>
      <c r="DJ109" s="775">
        <f t="shared" si="1189"/>
        <v>0</v>
      </c>
      <c r="DK109" s="778">
        <f t="shared" si="1190"/>
        <v>0</v>
      </c>
      <c r="DL109" s="779">
        <f t="shared" si="1191"/>
        <v>0</v>
      </c>
      <c r="DM109" s="693">
        <f t="shared" si="1113"/>
        <v>300000</v>
      </c>
      <c r="DN109" s="775">
        <f t="shared" si="1192"/>
        <v>0</v>
      </c>
      <c r="DO109" s="693">
        <f t="shared" si="1193"/>
        <v>0</v>
      </c>
      <c r="DP109" s="693">
        <f t="shared" si="1194"/>
        <v>0</v>
      </c>
      <c r="DQ109" s="774"/>
      <c r="DR109" s="775">
        <f t="shared" si="1195"/>
        <v>0</v>
      </c>
      <c r="DS109" s="777"/>
      <c r="DU109" s="774">
        <f>IFERROR(VLOOKUP($C109,[1]영만종합건설!$A$13:$AN$154,28,FALSE),0)</f>
        <v>320000</v>
      </c>
      <c r="DV109" s="780">
        <f t="shared" si="1196"/>
        <v>0</v>
      </c>
      <c r="DW109" s="774">
        <f>IFERROR(VLOOKUP($C109,[1]영만종합건설!$A$13:$AN$154,30,FALSE),0)</f>
        <v>100000</v>
      </c>
      <c r="DX109" s="780">
        <f t="shared" si="1197"/>
        <v>0</v>
      </c>
      <c r="DY109" s="778">
        <f>IFERROR(VLOOKUP($C109,[1]영만종합건설!$A$13:$AN$154,32,FALSE),0)</f>
        <v>0</v>
      </c>
      <c r="DZ109" s="780">
        <f t="shared" si="1198"/>
        <v>0</v>
      </c>
      <c r="EA109" s="778">
        <f>IFERROR(VLOOKUP($C109,[1]영만종합건설!$A$13:$AN$154,34,FALSE),0)</f>
        <v>0</v>
      </c>
      <c r="EB109" s="780">
        <f t="shared" si="1199"/>
        <v>0</v>
      </c>
      <c r="EC109" s="703">
        <f t="shared" si="1114"/>
        <v>420000</v>
      </c>
      <c r="ED109" s="780">
        <f t="shared" si="1200"/>
        <v>0</v>
      </c>
      <c r="EE109" s="778">
        <f t="shared" si="1201"/>
        <v>0</v>
      </c>
      <c r="EF109" s="779">
        <f t="shared" si="1373"/>
        <v>0</v>
      </c>
      <c r="EG109" s="703">
        <f t="shared" si="1115"/>
        <v>420000</v>
      </c>
      <c r="EH109" s="780">
        <f t="shared" si="1202"/>
        <v>0</v>
      </c>
      <c r="EI109" s="703">
        <f t="shared" si="1203"/>
        <v>0</v>
      </c>
      <c r="EJ109" s="703">
        <f t="shared" si="1204"/>
        <v>0</v>
      </c>
      <c r="EK109" s="778"/>
      <c r="EL109" s="780">
        <f t="shared" si="1205"/>
        <v>0</v>
      </c>
      <c r="EM109" s="781"/>
      <c r="EO109" s="778">
        <f>IFERROR(VLOOKUP($C109,[1]부강종합건설!$A$13:$AM$154,28,FALSE),0)</f>
        <v>255150</v>
      </c>
      <c r="EP109" s="780">
        <f t="shared" si="1206"/>
        <v>0</v>
      </c>
      <c r="EQ109" s="778">
        <f>IFERROR(VLOOKUP($C109,[1]부강종합건설!$A$13:$AM$154,30,FALSE),0)</f>
        <v>28350</v>
      </c>
      <c r="ER109" s="780">
        <f t="shared" si="1207"/>
        <v>0</v>
      </c>
      <c r="ES109" s="778">
        <f>IFERROR(VLOOKUP($C109,[1]부강종합건설!$A$13:$AM$154,32,FALSE),0)</f>
        <v>0</v>
      </c>
      <c r="ET109" s="780">
        <f t="shared" si="1208"/>
        <v>0</v>
      </c>
      <c r="EU109" s="778">
        <f>IFERROR(VLOOKUP($C109,[1]부강종합건설!$A$13:$AM$154,34,FALSE),0)</f>
        <v>39570</v>
      </c>
      <c r="EV109" s="780">
        <f t="shared" si="1209"/>
        <v>0</v>
      </c>
      <c r="EW109" s="703">
        <f t="shared" si="1116"/>
        <v>323070</v>
      </c>
      <c r="EX109" s="780">
        <f t="shared" si="1210"/>
        <v>0</v>
      </c>
      <c r="EY109" s="778">
        <f t="shared" si="1211"/>
        <v>0</v>
      </c>
      <c r="EZ109" s="779">
        <f t="shared" si="1374"/>
        <v>0</v>
      </c>
      <c r="FA109" s="703">
        <f t="shared" si="1117"/>
        <v>323070</v>
      </c>
      <c r="FB109" s="780">
        <f t="shared" si="1212"/>
        <v>0</v>
      </c>
      <c r="FC109" s="703">
        <f t="shared" si="1213"/>
        <v>0</v>
      </c>
      <c r="FD109" s="703">
        <f t="shared" si="1214"/>
        <v>0</v>
      </c>
      <c r="FE109" s="778"/>
      <c r="FF109" s="780">
        <f t="shared" si="1215"/>
        <v>0</v>
      </c>
      <c r="FG109" s="782"/>
      <c r="FI109" s="774">
        <f>IFERROR(VLOOKUP($C109,[1]대도엔지니어링!$A$13:$AN$154,28,FALSE),0)</f>
        <v>250000</v>
      </c>
      <c r="FJ109" s="775">
        <f t="shared" si="1216"/>
        <v>0</v>
      </c>
      <c r="FK109" s="774">
        <f>IFERROR(VLOOKUP($C109,[1]대도엔지니어링!$A$13:$AN$154,30,FALSE),0)</f>
        <v>100000</v>
      </c>
      <c r="FL109" s="775">
        <f t="shared" si="1217"/>
        <v>0</v>
      </c>
      <c r="FM109" s="774">
        <f>IFERROR(VLOOKUP($C109,[1]대도엔지니어링!$A$13:$AN$154,32,FALSE),0)</f>
        <v>0</v>
      </c>
      <c r="FN109" s="775">
        <f t="shared" si="1218"/>
        <v>0</v>
      </c>
      <c r="FO109" s="774">
        <f>IFERROR(VLOOKUP($C109,[1]대도엔지니어링!$A$13:$AN$154,34,FALSE),0)</f>
        <v>30220</v>
      </c>
      <c r="FP109" s="775">
        <f t="shared" si="1219"/>
        <v>0</v>
      </c>
      <c r="FQ109" s="693">
        <f t="shared" si="1118"/>
        <v>380220</v>
      </c>
      <c r="FR109" s="775">
        <f t="shared" si="1220"/>
        <v>0</v>
      </c>
      <c r="FS109" s="774">
        <f t="shared" si="1119"/>
        <v>30407.877020660111</v>
      </c>
      <c r="FT109" s="775">
        <f t="shared" si="1221"/>
        <v>0</v>
      </c>
      <c r="FU109" s="693">
        <f t="shared" si="1120"/>
        <v>410627.87702066009</v>
      </c>
      <c r="FV109" s="775">
        <f t="shared" si="1222"/>
        <v>0</v>
      </c>
      <c r="FW109" s="693">
        <f t="shared" si="1223"/>
        <v>0</v>
      </c>
      <c r="FX109" s="693">
        <f t="shared" si="1224"/>
        <v>0</v>
      </c>
      <c r="FY109" s="774"/>
      <c r="FZ109" s="775">
        <f t="shared" si="1225"/>
        <v>0</v>
      </c>
      <c r="GA109" s="782"/>
      <c r="GC109" s="774">
        <f>IFERROR(VLOOKUP($C109,[1]부명엔지니어링!$A$13:$AN$154,28,FALSE),0)</f>
        <v>350000</v>
      </c>
      <c r="GD109" s="775">
        <f t="shared" si="1226"/>
        <v>0</v>
      </c>
      <c r="GE109" s="774">
        <f>IFERROR(VLOOKUP($C109,[1]부명엔지니어링!$A$13:$AN$154,30,FALSE),0)</f>
        <v>200000</v>
      </c>
      <c r="GF109" s="775">
        <f t="shared" si="1227"/>
        <v>0</v>
      </c>
      <c r="GG109" s="774">
        <f>IFERROR(VLOOKUP($C109,[1]부명엔지니어링!$A$13:$AN$154,32,FALSE),0)</f>
        <v>0</v>
      </c>
      <c r="GH109" s="775">
        <f t="shared" si="1228"/>
        <v>0</v>
      </c>
      <c r="GI109" s="774">
        <f>IFERROR(VLOOKUP($C109,[1]부명엔지니어링!$A$13:$AN$154,34,FALSE),0)</f>
        <v>0</v>
      </c>
      <c r="GJ109" s="775">
        <f t="shared" si="1229"/>
        <v>0</v>
      </c>
      <c r="GK109" s="693">
        <f t="shared" si="1121"/>
        <v>550000</v>
      </c>
      <c r="GL109" s="775">
        <f t="shared" si="1230"/>
        <v>0</v>
      </c>
      <c r="GM109" s="774">
        <f t="shared" si="1231"/>
        <v>0</v>
      </c>
      <c r="GN109" s="775">
        <f t="shared" si="1375"/>
        <v>0</v>
      </c>
      <c r="GO109" s="693">
        <f t="shared" si="1122"/>
        <v>550000</v>
      </c>
      <c r="GP109" s="775">
        <f t="shared" si="1232"/>
        <v>0</v>
      </c>
      <c r="GQ109" s="693">
        <f t="shared" si="1233"/>
        <v>0</v>
      </c>
      <c r="GR109" s="693">
        <f t="shared" si="1234"/>
        <v>0</v>
      </c>
      <c r="GS109" s="774"/>
      <c r="GT109" s="775">
        <f t="shared" si="1235"/>
        <v>0</v>
      </c>
      <c r="GU109" s="782"/>
      <c r="GW109" s="790">
        <f t="shared" si="1236"/>
        <v>250000</v>
      </c>
      <c r="GX109" s="790">
        <f t="shared" si="1237"/>
        <v>0</v>
      </c>
      <c r="GY109" s="790">
        <f t="shared" si="1238"/>
        <v>50000</v>
      </c>
      <c r="GZ109" s="790">
        <f t="shared" si="1239"/>
        <v>0</v>
      </c>
      <c r="HA109" s="790">
        <f t="shared" si="1240"/>
        <v>0</v>
      </c>
      <c r="HB109" s="790">
        <f t="shared" si="1241"/>
        <v>0</v>
      </c>
      <c r="HC109" s="790">
        <f t="shared" si="1242"/>
        <v>0</v>
      </c>
      <c r="HD109" s="790">
        <f t="shared" si="1243"/>
        <v>0</v>
      </c>
      <c r="HE109" s="790">
        <f t="shared" si="1123"/>
        <v>300000</v>
      </c>
      <c r="HF109" s="790">
        <f t="shared" si="1244"/>
        <v>0</v>
      </c>
      <c r="HG109" s="790">
        <f t="shared" si="1245"/>
        <v>0</v>
      </c>
      <c r="HH109" s="790">
        <f t="shared" si="1376"/>
        <v>0</v>
      </c>
      <c r="HI109" s="790">
        <f t="shared" si="1124"/>
        <v>300000</v>
      </c>
      <c r="HJ109" s="790">
        <f t="shared" si="1246"/>
        <v>0</v>
      </c>
      <c r="HK109" s="790">
        <f t="shared" si="1247"/>
        <v>0</v>
      </c>
      <c r="HL109" s="790">
        <f t="shared" si="1248"/>
        <v>0</v>
      </c>
      <c r="HM109" s="790"/>
      <c r="HN109" s="790">
        <f t="shared" si="1249"/>
        <v>0</v>
      </c>
      <c r="HO109" s="791" t="s">
        <v>400</v>
      </c>
      <c r="HQ109" s="783"/>
      <c r="HR109" s="784">
        <f t="shared" si="1250"/>
        <v>0</v>
      </c>
      <c r="HS109" s="783"/>
      <c r="HT109" s="784">
        <f t="shared" si="1251"/>
        <v>0</v>
      </c>
      <c r="HU109" s="783"/>
      <c r="HV109" s="784">
        <f t="shared" si="1252"/>
        <v>0</v>
      </c>
      <c r="HW109" s="783"/>
      <c r="HX109" s="784">
        <f t="shared" si="1253"/>
        <v>0</v>
      </c>
      <c r="HY109" s="707">
        <f t="shared" ref="HY109:HY172" si="1379">SUM(HQ109,HS109,HU109,HW109)</f>
        <v>0</v>
      </c>
      <c r="HZ109" s="784">
        <f t="shared" si="1254"/>
        <v>0</v>
      </c>
      <c r="IA109" s="783"/>
      <c r="IB109" s="784">
        <f t="shared" si="1255"/>
        <v>0</v>
      </c>
      <c r="IC109" s="707">
        <f t="shared" ref="IC109:IC172" si="1380">SUM(IA109,HY109)</f>
        <v>0</v>
      </c>
      <c r="ID109" s="784">
        <f t="shared" si="1256"/>
        <v>0</v>
      </c>
      <c r="IE109" s="706">
        <f t="shared" si="1257"/>
        <v>0</v>
      </c>
      <c r="IF109" s="706">
        <f t="shared" si="1258"/>
        <v>0</v>
      </c>
      <c r="IG109" s="783"/>
      <c r="IH109" s="784">
        <f t="shared" si="1259"/>
        <v>0</v>
      </c>
      <c r="II109" s="782"/>
      <c r="IK109" s="783"/>
      <c r="IL109" s="784">
        <f t="shared" si="1260"/>
        <v>0</v>
      </c>
      <c r="IM109" s="783"/>
      <c r="IN109" s="784">
        <f t="shared" si="1261"/>
        <v>0</v>
      </c>
      <c r="IO109" s="783"/>
      <c r="IP109" s="784">
        <f t="shared" si="1262"/>
        <v>0</v>
      </c>
      <c r="IQ109" s="783"/>
      <c r="IR109" s="784">
        <f t="shared" si="1263"/>
        <v>0</v>
      </c>
      <c r="IS109" s="707">
        <f t="shared" ref="IS109:IS172" si="1381">SUM(IK109,IM109,IO109,IQ109)</f>
        <v>0</v>
      </c>
      <c r="IT109" s="784">
        <f t="shared" si="1264"/>
        <v>0</v>
      </c>
      <c r="IU109" s="783"/>
      <c r="IV109" s="784">
        <f t="shared" si="1265"/>
        <v>0</v>
      </c>
      <c r="IW109" s="707">
        <f t="shared" ref="IW109:IW172" si="1382">SUM(IU109,IS109)</f>
        <v>0</v>
      </c>
      <c r="IX109" s="784">
        <f t="shared" si="1266"/>
        <v>0</v>
      </c>
      <c r="IY109" s="706">
        <f t="shared" si="1267"/>
        <v>0</v>
      </c>
      <c r="IZ109" s="706">
        <f t="shared" si="1268"/>
        <v>0</v>
      </c>
      <c r="JA109" s="783"/>
      <c r="JB109" s="784">
        <f t="shared" si="1269"/>
        <v>0</v>
      </c>
      <c r="JC109" s="782"/>
      <c r="JE109" s="783"/>
      <c r="JF109" s="784">
        <f t="shared" si="1270"/>
        <v>0</v>
      </c>
      <c r="JG109" s="783"/>
      <c r="JH109" s="784">
        <f t="shared" si="1271"/>
        <v>0</v>
      </c>
      <c r="JI109" s="783"/>
      <c r="JJ109" s="784">
        <f t="shared" si="1272"/>
        <v>0</v>
      </c>
      <c r="JK109" s="783"/>
      <c r="JL109" s="784">
        <f t="shared" si="1273"/>
        <v>0</v>
      </c>
      <c r="JM109" s="707">
        <f t="shared" ref="JM109:JM172" si="1383">SUM(JE109,JG109,JI109,JK109)</f>
        <v>0</v>
      </c>
      <c r="JN109" s="784">
        <f t="shared" si="1274"/>
        <v>0</v>
      </c>
      <c r="JO109" s="783"/>
      <c r="JP109" s="784">
        <f t="shared" si="1275"/>
        <v>0</v>
      </c>
      <c r="JQ109" s="707">
        <f t="shared" ref="JQ109:JQ172" si="1384">SUM(JO109,JM109)</f>
        <v>0</v>
      </c>
      <c r="JR109" s="784">
        <f t="shared" si="1276"/>
        <v>0</v>
      </c>
      <c r="JS109" s="706">
        <f t="shared" si="1277"/>
        <v>0</v>
      </c>
      <c r="JT109" s="706">
        <f t="shared" si="1278"/>
        <v>0</v>
      </c>
      <c r="JU109" s="783"/>
      <c r="JV109" s="784">
        <f t="shared" si="1279"/>
        <v>0</v>
      </c>
      <c r="JW109" s="782"/>
      <c r="JY109" s="783"/>
      <c r="JZ109" s="784">
        <f t="shared" si="1280"/>
        <v>0</v>
      </c>
      <c r="KA109" s="783"/>
      <c r="KB109" s="784">
        <f t="shared" si="1281"/>
        <v>0</v>
      </c>
      <c r="KC109" s="783"/>
      <c r="KD109" s="784">
        <f t="shared" si="1282"/>
        <v>0</v>
      </c>
      <c r="KE109" s="783"/>
      <c r="KF109" s="784">
        <f t="shared" si="1283"/>
        <v>0</v>
      </c>
      <c r="KG109" s="707">
        <f t="shared" ref="KG109:KG172" si="1385">SUM(JY109,KA109,KC109,KE109)</f>
        <v>0</v>
      </c>
      <c r="KH109" s="784">
        <f t="shared" si="1284"/>
        <v>0</v>
      </c>
      <c r="KI109" s="783"/>
      <c r="KJ109" s="784">
        <f t="shared" si="1285"/>
        <v>0</v>
      </c>
      <c r="KK109" s="707">
        <f t="shared" ref="KK109:KK172" si="1386">SUM(KI109,KG109)</f>
        <v>0</v>
      </c>
      <c r="KL109" s="784">
        <f t="shared" si="1286"/>
        <v>0</v>
      </c>
      <c r="KM109" s="706">
        <f t="shared" si="1287"/>
        <v>0</v>
      </c>
      <c r="KN109" s="706">
        <f t="shared" si="1288"/>
        <v>0</v>
      </c>
      <c r="KO109" s="783"/>
      <c r="KP109" s="784">
        <f t="shared" si="1289"/>
        <v>0</v>
      </c>
      <c r="KQ109" s="782"/>
      <c r="KS109" s="783"/>
      <c r="KT109" s="784">
        <f t="shared" si="1290"/>
        <v>0</v>
      </c>
      <c r="KU109" s="783"/>
      <c r="KV109" s="784">
        <f t="shared" si="1291"/>
        <v>0</v>
      </c>
      <c r="KW109" s="783"/>
      <c r="KX109" s="784">
        <f t="shared" si="1292"/>
        <v>0</v>
      </c>
      <c r="KY109" s="783"/>
      <c r="KZ109" s="784">
        <f t="shared" si="1293"/>
        <v>0</v>
      </c>
      <c r="LA109" s="707">
        <f t="shared" ref="LA109:LA172" si="1387">SUM(KS109,KU109,KW109,KY109)</f>
        <v>0</v>
      </c>
      <c r="LB109" s="784">
        <f t="shared" si="1294"/>
        <v>0</v>
      </c>
      <c r="LC109" s="783"/>
      <c r="LD109" s="784">
        <f t="shared" si="1295"/>
        <v>0</v>
      </c>
      <c r="LE109" s="707">
        <f t="shared" ref="LE109:LE172" si="1388">SUM(LC109,LA109)</f>
        <v>0</v>
      </c>
      <c r="LF109" s="784">
        <f t="shared" si="1296"/>
        <v>0</v>
      </c>
      <c r="LG109" s="706">
        <f t="shared" si="1297"/>
        <v>0</v>
      </c>
      <c r="LH109" s="706">
        <f t="shared" si="1298"/>
        <v>0</v>
      </c>
      <c r="LI109" s="783"/>
      <c r="LJ109" s="784">
        <f t="shared" si="1299"/>
        <v>0</v>
      </c>
      <c r="LK109" s="782"/>
      <c r="LM109" s="783"/>
      <c r="LN109" s="784">
        <f t="shared" si="1300"/>
        <v>0</v>
      </c>
      <c r="LO109" s="783"/>
      <c r="LP109" s="784">
        <f t="shared" si="1301"/>
        <v>0</v>
      </c>
      <c r="LQ109" s="783"/>
      <c r="LR109" s="784">
        <f t="shared" si="1302"/>
        <v>0</v>
      </c>
      <c r="LS109" s="783"/>
      <c r="LT109" s="784">
        <f t="shared" si="1303"/>
        <v>0</v>
      </c>
      <c r="LU109" s="707">
        <f t="shared" ref="LU109:LU172" si="1389">SUM(LM109,LO109,LQ109,LS109)</f>
        <v>0</v>
      </c>
      <c r="LV109" s="784">
        <f t="shared" si="1304"/>
        <v>0</v>
      </c>
      <c r="LW109" s="783"/>
      <c r="LX109" s="784">
        <f t="shared" si="1305"/>
        <v>0</v>
      </c>
      <c r="LY109" s="707">
        <f t="shared" ref="LY109:LY172" si="1390">SUM(LW109,LU109)</f>
        <v>0</v>
      </c>
      <c r="LZ109" s="784">
        <f t="shared" si="1306"/>
        <v>0</v>
      </c>
      <c r="MA109" s="706">
        <f t="shared" si="1307"/>
        <v>0</v>
      </c>
      <c r="MB109" s="706">
        <f t="shared" si="1308"/>
        <v>0</v>
      </c>
      <c r="MC109" s="783"/>
      <c r="MD109" s="784">
        <f t="shared" si="1309"/>
        <v>0</v>
      </c>
      <c r="ME109" s="782"/>
      <c r="MG109" s="783"/>
      <c r="MH109" s="784">
        <f t="shared" si="1310"/>
        <v>0</v>
      </c>
      <c r="MI109" s="783"/>
      <c r="MJ109" s="784">
        <f t="shared" si="1311"/>
        <v>0</v>
      </c>
      <c r="MK109" s="783"/>
      <c r="ML109" s="784">
        <f t="shared" si="1312"/>
        <v>0</v>
      </c>
      <c r="MM109" s="783"/>
      <c r="MN109" s="784">
        <f t="shared" si="1313"/>
        <v>0</v>
      </c>
      <c r="MO109" s="707">
        <f t="shared" ref="MO109:MO172" si="1391">SUM(MG109,MI109,MK109,MM109)</f>
        <v>0</v>
      </c>
      <c r="MP109" s="784">
        <f t="shared" si="1314"/>
        <v>0</v>
      </c>
      <c r="MQ109" s="783"/>
      <c r="MR109" s="784">
        <f t="shared" si="1315"/>
        <v>0</v>
      </c>
      <c r="MS109" s="707">
        <f t="shared" ref="MS109:MS172" si="1392">SUM(MQ109,MO109)</f>
        <v>0</v>
      </c>
      <c r="MT109" s="784">
        <f t="shared" si="1316"/>
        <v>0</v>
      </c>
      <c r="MU109" s="706">
        <f t="shared" si="1317"/>
        <v>0</v>
      </c>
      <c r="MV109" s="706">
        <f t="shared" si="1318"/>
        <v>0</v>
      </c>
      <c r="MW109" s="783"/>
      <c r="MX109" s="784">
        <f t="shared" si="1319"/>
        <v>0</v>
      </c>
      <c r="MY109" s="782"/>
      <c r="NA109" s="783"/>
      <c r="NB109" s="784">
        <f t="shared" si="1320"/>
        <v>0</v>
      </c>
      <c r="NC109" s="783"/>
      <c r="ND109" s="784">
        <f t="shared" si="1321"/>
        <v>0</v>
      </c>
      <c r="NE109" s="783"/>
      <c r="NF109" s="784">
        <f t="shared" si="1322"/>
        <v>0</v>
      </c>
      <c r="NG109" s="783"/>
      <c r="NH109" s="784">
        <f t="shared" si="1323"/>
        <v>0</v>
      </c>
      <c r="NI109" s="707">
        <f t="shared" ref="NI109:NI172" si="1393">SUM(NA109,NC109,NE109,NG109)</f>
        <v>0</v>
      </c>
      <c r="NJ109" s="784">
        <f t="shared" si="1324"/>
        <v>0</v>
      </c>
      <c r="NK109" s="783"/>
      <c r="NL109" s="784">
        <f t="shared" si="1325"/>
        <v>0</v>
      </c>
      <c r="NM109" s="707">
        <f t="shared" ref="NM109:NM172" si="1394">SUM(NK109,NI109)</f>
        <v>0</v>
      </c>
      <c r="NN109" s="784">
        <f t="shared" si="1326"/>
        <v>0</v>
      </c>
      <c r="NO109" s="706">
        <f t="shared" si="1327"/>
        <v>0</v>
      </c>
      <c r="NP109" s="706">
        <f t="shared" si="1328"/>
        <v>0</v>
      </c>
      <c r="NQ109" s="783"/>
      <c r="NR109" s="784">
        <f t="shared" si="1329"/>
        <v>0</v>
      </c>
      <c r="NS109" s="782"/>
      <c r="NU109" s="783"/>
      <c r="NV109" s="784">
        <f t="shared" si="1330"/>
        <v>0</v>
      </c>
      <c r="NW109" s="783"/>
      <c r="NX109" s="784">
        <f t="shared" si="1331"/>
        <v>0</v>
      </c>
      <c r="NY109" s="783"/>
      <c r="NZ109" s="784">
        <f t="shared" si="1332"/>
        <v>0</v>
      </c>
      <c r="OA109" s="783"/>
      <c r="OB109" s="784">
        <f t="shared" si="1333"/>
        <v>0</v>
      </c>
      <c r="OC109" s="707">
        <f t="shared" ref="OC109:OC172" si="1395">SUM(NU109,NW109,NY109,OA109)</f>
        <v>0</v>
      </c>
      <c r="OD109" s="784">
        <f t="shared" si="1334"/>
        <v>0</v>
      </c>
      <c r="OE109" s="783"/>
      <c r="OF109" s="784">
        <f t="shared" si="1335"/>
        <v>0</v>
      </c>
      <c r="OG109" s="707">
        <f t="shared" ref="OG109:OG172" si="1396">SUM(OE109,OC109)</f>
        <v>0</v>
      </c>
      <c r="OH109" s="784">
        <f t="shared" si="1336"/>
        <v>0</v>
      </c>
      <c r="OI109" s="706">
        <f t="shared" si="1337"/>
        <v>0</v>
      </c>
      <c r="OJ109" s="706">
        <f t="shared" si="1338"/>
        <v>0</v>
      </c>
      <c r="OK109" s="783"/>
      <c r="OL109" s="784">
        <f t="shared" si="1339"/>
        <v>0</v>
      </c>
      <c r="OM109" s="782"/>
      <c r="OO109" s="783"/>
      <c r="OP109" s="784">
        <f t="shared" si="1340"/>
        <v>0</v>
      </c>
      <c r="OQ109" s="783"/>
      <c r="OR109" s="784">
        <f t="shared" si="1341"/>
        <v>0</v>
      </c>
      <c r="OS109" s="783"/>
      <c r="OT109" s="784">
        <f t="shared" si="1342"/>
        <v>0</v>
      </c>
      <c r="OU109" s="783"/>
      <c r="OV109" s="784">
        <f t="shared" si="1343"/>
        <v>0</v>
      </c>
      <c r="OW109" s="707">
        <f t="shared" ref="OW109:OW172" si="1397">SUM(OO109,OQ109,OS109,OU109)</f>
        <v>0</v>
      </c>
      <c r="OX109" s="784">
        <f t="shared" si="1344"/>
        <v>0</v>
      </c>
      <c r="OY109" s="783"/>
      <c r="OZ109" s="784">
        <f t="shared" si="1345"/>
        <v>0</v>
      </c>
      <c r="PA109" s="707">
        <f t="shared" ref="PA109:PA172" si="1398">SUM(OY109,OW109)</f>
        <v>0</v>
      </c>
      <c r="PB109" s="784">
        <f t="shared" si="1346"/>
        <v>0</v>
      </c>
      <c r="PC109" s="706">
        <f t="shared" si="1347"/>
        <v>0</v>
      </c>
      <c r="PD109" s="706">
        <f t="shared" si="1348"/>
        <v>0</v>
      </c>
      <c r="PE109" s="783"/>
      <c r="PF109" s="784">
        <f t="shared" si="1349"/>
        <v>0</v>
      </c>
      <c r="PG109" s="782"/>
      <c r="PI109" s="783"/>
      <c r="PJ109" s="784">
        <f t="shared" si="1350"/>
        <v>0</v>
      </c>
      <c r="PK109" s="783"/>
      <c r="PL109" s="784">
        <f t="shared" si="1351"/>
        <v>0</v>
      </c>
      <c r="PM109" s="783"/>
      <c r="PN109" s="784">
        <f t="shared" si="1352"/>
        <v>0</v>
      </c>
      <c r="PO109" s="783"/>
      <c r="PP109" s="784">
        <f t="shared" si="1353"/>
        <v>0</v>
      </c>
      <c r="PQ109" s="707">
        <f t="shared" ref="PQ109:PQ172" si="1399">SUM(PI109,PK109,PM109,PO109)</f>
        <v>0</v>
      </c>
      <c r="PR109" s="784">
        <f t="shared" si="1354"/>
        <v>0</v>
      </c>
      <c r="PS109" s="783"/>
      <c r="PT109" s="784">
        <f t="shared" si="1355"/>
        <v>0</v>
      </c>
      <c r="PU109" s="707">
        <f t="shared" ref="PU109:PU172" si="1400">SUM(PS109,PQ109)</f>
        <v>0</v>
      </c>
      <c r="PV109" s="784">
        <f t="shared" si="1356"/>
        <v>0</v>
      </c>
      <c r="PW109" s="706">
        <f t="shared" si="1357"/>
        <v>0</v>
      </c>
      <c r="PX109" s="706">
        <f t="shared" si="1358"/>
        <v>0</v>
      </c>
      <c r="PY109" s="783"/>
      <c r="PZ109" s="784">
        <f t="shared" si="1359"/>
        <v>0</v>
      </c>
      <c r="QA109" s="782"/>
      <c r="QC109" s="783"/>
      <c r="QD109" s="784">
        <f t="shared" si="1360"/>
        <v>0</v>
      </c>
      <c r="QE109" s="783"/>
      <c r="QF109" s="784">
        <f t="shared" si="1361"/>
        <v>0</v>
      </c>
      <c r="QG109" s="783"/>
      <c r="QH109" s="784">
        <f t="shared" si="1362"/>
        <v>0</v>
      </c>
      <c r="QI109" s="783"/>
      <c r="QJ109" s="784">
        <f t="shared" si="1363"/>
        <v>0</v>
      </c>
      <c r="QK109" s="707">
        <f t="shared" ref="QK109:QK172" si="1401">SUM(QC109,QE109,QG109,QI109)</f>
        <v>0</v>
      </c>
      <c r="QL109" s="784">
        <f t="shared" si="1364"/>
        <v>0</v>
      </c>
      <c r="QM109" s="783"/>
      <c r="QN109" s="784">
        <f t="shared" si="1365"/>
        <v>0</v>
      </c>
      <c r="QO109" s="707">
        <f t="shared" ref="QO109:QO172" si="1402">SUM(QM109,QK109)</f>
        <v>0</v>
      </c>
      <c r="QP109" s="784">
        <f t="shared" si="1366"/>
        <v>0</v>
      </c>
      <c r="QQ109" s="706">
        <f t="shared" si="1367"/>
        <v>0</v>
      </c>
      <c r="QR109" s="706">
        <f t="shared" si="1368"/>
        <v>0</v>
      </c>
      <c r="QS109" s="783"/>
      <c r="QT109" s="784">
        <f t="shared" si="1369"/>
        <v>0</v>
      </c>
      <c r="QU109" s="782"/>
      <c r="RA109" s="785">
        <f t="shared" si="1125"/>
        <v>0</v>
      </c>
      <c r="RB109" s="785" t="e">
        <f t="shared" si="1126"/>
        <v>#REF!</v>
      </c>
      <c r="RC109" s="677">
        <f t="shared" si="1127"/>
        <v>0</v>
      </c>
      <c r="RD109" s="677">
        <f t="shared" si="1127"/>
        <v>0</v>
      </c>
      <c r="RE109" s="677">
        <f t="shared" si="1127"/>
        <v>0</v>
      </c>
      <c r="RF109" s="677">
        <f t="shared" si="1127"/>
        <v>0</v>
      </c>
      <c r="RG109" s="677">
        <f t="shared" si="1127"/>
        <v>0</v>
      </c>
      <c r="RH109" s="677">
        <f t="shared" si="1127"/>
        <v>0</v>
      </c>
      <c r="RI109" s="677">
        <f t="shared" si="1127"/>
        <v>0</v>
      </c>
      <c r="RJ109" s="677">
        <f t="shared" si="1127"/>
        <v>0</v>
      </c>
      <c r="RK109" s="677" t="e">
        <f>#REF!</f>
        <v>#REF!</v>
      </c>
      <c r="RL109" s="677" t="e">
        <f>#REF!</f>
        <v>#REF!</v>
      </c>
      <c r="RM109" s="677">
        <f t="shared" si="1128"/>
        <v>0</v>
      </c>
      <c r="RN109" s="677">
        <f t="shared" si="1128"/>
        <v>0</v>
      </c>
      <c r="RO109" s="677">
        <f t="shared" si="1128"/>
        <v>0</v>
      </c>
      <c r="RP109" s="677">
        <f t="shared" si="1128"/>
        <v>0</v>
      </c>
      <c r="RQ109" s="677">
        <f t="shared" si="1128"/>
        <v>0</v>
      </c>
      <c r="RR109" s="677">
        <f t="shared" si="1128"/>
        <v>0</v>
      </c>
      <c r="RS109" s="677">
        <f t="shared" si="1128"/>
        <v>0</v>
      </c>
      <c r="RT109" s="677">
        <f t="shared" si="1128"/>
        <v>0</v>
      </c>
      <c r="RV109" s="675">
        <f t="shared" si="1129"/>
        <v>0</v>
      </c>
      <c r="RW109" s="675">
        <f t="shared" si="1130"/>
        <v>0</v>
      </c>
      <c r="RX109" s="675">
        <f t="shared" si="1131"/>
        <v>0</v>
      </c>
      <c r="RY109" s="675">
        <f t="shared" si="1132"/>
        <v>0</v>
      </c>
      <c r="RZ109" s="675">
        <f t="shared" si="1133"/>
        <v>0</v>
      </c>
      <c r="SA109" s="675">
        <f t="shared" si="1134"/>
        <v>0</v>
      </c>
      <c r="SB109" s="675">
        <f t="shared" si="1135"/>
        <v>0</v>
      </c>
      <c r="SC109" s="675">
        <f t="shared" si="1136"/>
        <v>0</v>
      </c>
      <c r="SD109" s="675" t="e">
        <f xml:space="preserve"> SUMIF(#REF!,$SD$8,#REF!)</f>
        <v>#REF!</v>
      </c>
      <c r="SE109" s="675" t="e">
        <f xml:space="preserve"> SUMIF(#REF!,$SE$8,#REF!)</f>
        <v>#REF!</v>
      </c>
      <c r="SG109" s="675">
        <f t="shared" si="1137"/>
        <v>0</v>
      </c>
      <c r="SH109" s="675">
        <f t="shared" si="1137"/>
        <v>0</v>
      </c>
      <c r="SI109" s="675">
        <f t="shared" si="1137"/>
        <v>0</v>
      </c>
      <c r="SJ109" s="675">
        <f t="shared" si="1137"/>
        <v>0</v>
      </c>
      <c r="SK109" s="675">
        <f t="shared" si="1137"/>
        <v>0</v>
      </c>
      <c r="SL109" s="675">
        <f t="shared" si="1137"/>
        <v>0</v>
      </c>
      <c r="SM109" s="675">
        <f t="shared" si="1137"/>
        <v>0</v>
      </c>
      <c r="SN109" s="675">
        <f t="shared" si="1137"/>
        <v>0</v>
      </c>
      <c r="SO109" s="675" t="e">
        <f t="shared" si="1137"/>
        <v>#REF!</v>
      </c>
      <c r="SP109" s="675" t="e">
        <f t="shared" si="1137"/>
        <v>#REF!</v>
      </c>
      <c r="SQ109" s="675">
        <f t="shared" si="1137"/>
        <v>0</v>
      </c>
      <c r="SR109" s="675">
        <f t="shared" si="1137"/>
        <v>0</v>
      </c>
      <c r="SS109" s="675">
        <f t="shared" si="1137"/>
        <v>0</v>
      </c>
      <c r="ST109" s="675">
        <f t="shared" si="1137"/>
        <v>0</v>
      </c>
      <c r="SU109" s="675">
        <f t="shared" si="1137"/>
        <v>0</v>
      </c>
      <c r="SV109" s="675">
        <f t="shared" si="1137"/>
        <v>0</v>
      </c>
      <c r="SW109" s="675">
        <f t="shared" si="1138"/>
        <v>0</v>
      </c>
      <c r="SX109" s="675">
        <f t="shared" si="1138"/>
        <v>0</v>
      </c>
      <c r="SY109" s="675" t="e">
        <f>#REF!*$AP109</f>
        <v>#REF!</v>
      </c>
      <c r="SZ109" s="675" t="e">
        <f>#REF!*$AP109</f>
        <v>#REF!</v>
      </c>
      <c r="TA109" s="675" t="e">
        <f>#REF!*$AP109</f>
        <v>#REF!</v>
      </c>
      <c r="TB109" s="675" t="e">
        <f>#REF!*$AP109</f>
        <v>#REF!</v>
      </c>
      <c r="TC109" s="675" t="e">
        <f>#REF!*$AP109</f>
        <v>#REF!</v>
      </c>
      <c r="TE109" s="675">
        <f t="shared" ref="TE109:TE172" si="1403">SUMIF(SG$8:SR$8,TE$8, SG109:SR109)</f>
        <v>0</v>
      </c>
      <c r="TF109" s="675">
        <f t="shared" ref="TF109:TF172" si="1404">SUMIF(SG$8:SR$8,TF$8, SG109:SR109)</f>
        <v>0</v>
      </c>
      <c r="TG109" s="675">
        <f t="shared" ref="TG109:TG172" si="1405">SUMIF(SS$8:ST$8,TG$8, SS109:ST109)</f>
        <v>0</v>
      </c>
      <c r="TH109" s="675">
        <f t="shared" ref="TH109:TH172" si="1406">SUMIF(SS$8:ST$8,TH$8, SS109:ST109)</f>
        <v>0</v>
      </c>
      <c r="TI109" s="675">
        <f t="shared" ref="TI109:TI172" si="1407">SUMIF(SU$8:SW$8,TI$8, SU109:SW109)</f>
        <v>0</v>
      </c>
      <c r="TJ109" s="675">
        <f t="shared" ref="TJ109:TJ172" si="1408">SUMIF(SU$8:SW$8,TJ$8, SU109:SW109)</f>
        <v>0</v>
      </c>
      <c r="TK109" s="675">
        <f t="shared" ref="TK109:TK172" si="1409">SUMIF(SX$8:SZ$8,TK$8, SX109:SZ109)</f>
        <v>0</v>
      </c>
      <c r="TL109" s="675">
        <f t="shared" ref="TL109:TL172" si="1410">SUMIF(SX$8:SZ$8,TL$8, SX109:SZ109)</f>
        <v>0</v>
      </c>
      <c r="TM109" s="675">
        <f t="shared" ref="TM109:TM172" si="1411">SUMIF(TA$8:TC$8,TM$8, TA109:TC109)</f>
        <v>0</v>
      </c>
      <c r="TN109" s="676">
        <f t="shared" ref="TN109:TN172" si="1412">SUMIF(TA$8:TC$8,TN$8, TA109:TC109)</f>
        <v>0</v>
      </c>
      <c r="TP109" s="675">
        <f>IFERROR(SG109*(1+LEVEL_2!#REF!),0)</f>
        <v>0</v>
      </c>
      <c r="TQ109" s="675">
        <f>IFERROR(SH109*(1+LEVEL_2!#REF!),0)</f>
        <v>0</v>
      </c>
      <c r="TR109" s="675">
        <f>IFERROR(SI109*(1+LEVEL_2!#REF!),0)</f>
        <v>0</v>
      </c>
      <c r="TS109" s="675">
        <f>IFERROR(SJ109*(1+LEVEL_2!#REF!),0)</f>
        <v>0</v>
      </c>
      <c r="TT109" s="675">
        <f>IFERROR(SK109*(1+LEVEL_2!#REF!),0)</f>
        <v>0</v>
      </c>
      <c r="TU109" s="675">
        <f>IFERROR(SL109*(1+LEVEL_2!#REF!),0)</f>
        <v>0</v>
      </c>
      <c r="TV109" s="675">
        <f>IFERROR(SM109*(1+LEVEL_2!#REF!),0)</f>
        <v>0</v>
      </c>
      <c r="TW109" s="675">
        <f>IFERROR(SN109*(1+LEVEL_2!#REF!),0)</f>
        <v>0</v>
      </c>
      <c r="TX109" s="675">
        <f>IFERROR(SO109*(1+LEVEL_2!#REF!),0)</f>
        <v>0</v>
      </c>
      <c r="TY109" s="675">
        <f>IFERROR(SP109*(1+LEVEL_2!#REF!),0)</f>
        <v>0</v>
      </c>
      <c r="TZ109" s="675">
        <f>IFERROR(SQ109*(1+LEVEL_2!#REF!),0)</f>
        <v>0</v>
      </c>
      <c r="UA109" s="675">
        <f>IFERROR(SR109*(1+LEVEL_2!#REF!),0)</f>
        <v>0</v>
      </c>
      <c r="UB109" s="675">
        <f>IFERROR(SS109*(1+LEVEL_2!#REF!),0)</f>
        <v>0</v>
      </c>
      <c r="UC109" s="675">
        <f>IFERROR(ST109*(1+LEVEL_2!#REF!),0)</f>
        <v>0</v>
      </c>
      <c r="UD109" s="675">
        <f>IFERROR(SU109*(1+LEVEL_2!#REF!),0)</f>
        <v>0</v>
      </c>
      <c r="UE109" s="675">
        <f>IFERROR(SV109*(1+LEVEL_2!#REF!),0)</f>
        <v>0</v>
      </c>
      <c r="UF109" s="675">
        <f>IFERROR(SW109*(1+LEVEL_2!#REF!),0)</f>
        <v>0</v>
      </c>
      <c r="UG109" s="675">
        <f>IFERROR(SX109*(1+LEVEL_2!#REF!),0)</f>
        <v>0</v>
      </c>
      <c r="UH109" s="675">
        <f>IFERROR(SY109*(1+LEVEL_2!#REF!),0)</f>
        <v>0</v>
      </c>
      <c r="UI109" s="675">
        <f>IFERROR(SZ109*(1+LEVEL_2!#REF!),0)</f>
        <v>0</v>
      </c>
      <c r="UJ109" s="675">
        <f>IFERROR(TA109*(1+LEVEL_2!#REF!),0)</f>
        <v>0</v>
      </c>
      <c r="UK109" s="675">
        <f>IFERROR(TB109*(1+LEVEL_2!#REF!),0)</f>
        <v>0</v>
      </c>
      <c r="UL109" s="675">
        <f>IFERROR(TC109*(1+LEVEL_2!#REF!),0)</f>
        <v>0</v>
      </c>
      <c r="UN109" s="675">
        <f t="shared" ref="UN109:UN172" si="1413">SUMIF(TP$8:UA$8,UN$8, TP109:UA109)</f>
        <v>0</v>
      </c>
      <c r="UO109" s="675">
        <f t="shared" ref="UO109:UO172" si="1414">SUMIF(TP$8:UA$8,UO$8, TP109:UA109)</f>
        <v>0</v>
      </c>
      <c r="UP109" s="675">
        <f t="shared" ref="UP109:UP172" si="1415">SUMIF(UB$8:UC$8,UP$8, UB109:UC109)</f>
        <v>0</v>
      </c>
      <c r="UQ109" s="675">
        <f t="shared" ref="UQ109:UQ172" si="1416">SUMIF(UB$8:UC$8,UQ$8, UB109:UC109)</f>
        <v>0</v>
      </c>
      <c r="UR109" s="675">
        <f t="shared" ref="UR109:UR172" si="1417">SUMIF(UD$8:UF$8,UR$8, UD109:UF109)</f>
        <v>0</v>
      </c>
      <c r="US109" s="675">
        <f t="shared" ref="US109:US172" si="1418">SUMIF(UD$8:UF$8,US$8, UD109:UF109)</f>
        <v>0</v>
      </c>
      <c r="UT109" s="675">
        <f t="shared" ref="UT109:UT172" si="1419">SUMIF(UG$8:UI$8,UT$8, UG109:UI109)</f>
        <v>0</v>
      </c>
      <c r="UU109" s="675">
        <f t="shared" ref="UU109:UU172" si="1420">SUMIF(UG$8:UI$8,UU$8, UG109:UI109)</f>
        <v>0</v>
      </c>
      <c r="UV109" s="675">
        <f t="shared" ref="UV109:UV172" si="1421">SUMIF(UJ$8:UL$8,UV$8, UJ109:UL109)</f>
        <v>0</v>
      </c>
      <c r="UW109" s="676">
        <f t="shared" ref="UW109:UW172" si="1422">SUMIF(UJ$8:UL$8,UW$8, UJ109:UL109)</f>
        <v>0</v>
      </c>
    </row>
    <row r="110" spans="1:569" s="645" customFormat="1" ht="20.100000000000001" customHeight="1">
      <c r="A110" s="677" t="s">
        <v>139</v>
      </c>
      <c r="B110" s="677" t="s">
        <v>139</v>
      </c>
      <c r="C110" s="801" t="s">
        <v>606</v>
      </c>
      <c r="D110" s="764"/>
      <c r="E110" s="792" t="s">
        <v>607</v>
      </c>
      <c r="F110" s="793" t="s">
        <v>608</v>
      </c>
      <c r="G110" s="786" t="s">
        <v>609</v>
      </c>
      <c r="H110" s="794" t="s">
        <v>154</v>
      </c>
      <c r="I110" s="789"/>
      <c r="J110" s="789"/>
      <c r="K110" s="789"/>
      <c r="L110" s="789"/>
      <c r="M110" s="770"/>
      <c r="N110" s="828">
        <f t="shared" si="393"/>
        <v>0</v>
      </c>
      <c r="O110" s="829">
        <f t="shared" si="394"/>
        <v>0</v>
      </c>
      <c r="Q110" s="789"/>
      <c r="R110" s="795"/>
      <c r="S110" s="795"/>
      <c r="T110" s="795"/>
      <c r="U110" s="795"/>
      <c r="V110" s="795"/>
      <c r="W110" s="795"/>
      <c r="X110" s="795"/>
      <c r="Y110" s="809"/>
      <c r="Z110" s="809"/>
      <c r="AA110" s="809"/>
      <c r="AB110" s="809"/>
      <c r="AC110" s="809"/>
      <c r="AD110" s="809"/>
      <c r="AE110" s="809"/>
      <c r="AF110" s="810"/>
      <c r="AH110" s="774">
        <f t="shared" si="1141"/>
        <v>6800000</v>
      </c>
      <c r="AI110" s="775">
        <f t="shared" si="1142"/>
        <v>0</v>
      </c>
      <c r="AJ110" s="774">
        <f t="shared" si="1143"/>
        <v>450000</v>
      </c>
      <c r="AK110" s="775">
        <f t="shared" si="1144"/>
        <v>0</v>
      </c>
      <c r="AL110" s="774">
        <f t="shared" si="1145"/>
        <v>0</v>
      </c>
      <c r="AM110" s="775">
        <f t="shared" si="1146"/>
        <v>0</v>
      </c>
      <c r="AN110" s="774">
        <f t="shared" si="1147"/>
        <v>0</v>
      </c>
      <c r="AO110" s="775">
        <f t="shared" si="1148"/>
        <v>0</v>
      </c>
      <c r="AP110" s="693">
        <f t="shared" si="1111"/>
        <v>7250000</v>
      </c>
      <c r="AQ110" s="775">
        <f t="shared" si="1149"/>
        <v>0</v>
      </c>
      <c r="AR110" s="774">
        <f t="shared" si="1150"/>
        <v>0</v>
      </c>
      <c r="AS110" s="775">
        <f t="shared" si="1151"/>
        <v>0</v>
      </c>
      <c r="AT110" s="776">
        <f t="shared" si="1152"/>
        <v>8700000</v>
      </c>
      <c r="AU110" s="776">
        <f t="shared" si="1153"/>
        <v>14500000</v>
      </c>
      <c r="AV110" s="693">
        <f t="shared" si="829"/>
        <v>7250000</v>
      </c>
      <c r="AW110" s="775">
        <f t="shared" si="1370"/>
        <v>0</v>
      </c>
      <c r="AX110" s="775">
        <f t="shared" si="1154"/>
        <v>0</v>
      </c>
      <c r="AY110" s="775">
        <f t="shared" si="1155"/>
        <v>0</v>
      </c>
      <c r="AZ110" s="775">
        <f t="shared" si="1155"/>
        <v>0</v>
      </c>
      <c r="BA110" s="693">
        <f t="shared" si="1156"/>
        <v>0</v>
      </c>
      <c r="BB110" s="693">
        <f t="shared" si="1157"/>
        <v>0</v>
      </c>
      <c r="BC110" s="774">
        <f t="shared" si="1158"/>
        <v>0</v>
      </c>
      <c r="BD110" s="775">
        <f t="shared" si="1159"/>
        <v>0</v>
      </c>
      <c r="BE110" s="777"/>
      <c r="BG110" s="790">
        <f t="shared" si="1160"/>
        <v>6800000</v>
      </c>
      <c r="BH110" s="790">
        <f t="shared" si="1161"/>
        <v>0</v>
      </c>
      <c r="BI110" s="790">
        <f t="shared" si="1162"/>
        <v>450000</v>
      </c>
      <c r="BJ110" s="790">
        <f t="shared" si="1163"/>
        <v>0</v>
      </c>
      <c r="BK110" s="790">
        <f t="shared" si="1164"/>
        <v>0</v>
      </c>
      <c r="BL110" s="790">
        <f t="shared" si="1165"/>
        <v>0</v>
      </c>
      <c r="BM110" s="790">
        <f t="shared" si="1166"/>
        <v>0</v>
      </c>
      <c r="BN110" s="790">
        <f t="shared" si="1167"/>
        <v>0</v>
      </c>
      <c r="BO110" s="790">
        <f t="shared" si="1371"/>
        <v>7250000</v>
      </c>
      <c r="BP110" s="790">
        <f t="shared" si="1168"/>
        <v>0</v>
      </c>
      <c r="BQ110" s="790">
        <f t="shared" si="1169"/>
        <v>0</v>
      </c>
      <c r="BR110" s="790">
        <f t="shared" si="1170"/>
        <v>0</v>
      </c>
      <c r="BS110" s="790">
        <f t="shared" si="1372"/>
        <v>7250000</v>
      </c>
      <c r="BT110" s="790">
        <f t="shared" si="1171"/>
        <v>0</v>
      </c>
      <c r="BU110" s="790">
        <f t="shared" si="1172"/>
        <v>0</v>
      </c>
      <c r="BV110" s="790">
        <f t="shared" si="1173"/>
        <v>0</v>
      </c>
      <c r="BW110" s="790"/>
      <c r="BX110" s="790">
        <f t="shared" si="1174"/>
        <v>0</v>
      </c>
      <c r="BY110" s="791" t="s">
        <v>400</v>
      </c>
      <c r="CA110" s="744"/>
      <c r="CB110" s="745">
        <f t="shared" si="1175"/>
        <v>0</v>
      </c>
      <c r="CC110" s="718"/>
      <c r="CD110" s="745">
        <f t="shared" si="1176"/>
        <v>0</v>
      </c>
      <c r="CE110" s="718"/>
      <c r="CF110" s="745">
        <f t="shared" si="1177"/>
        <v>0</v>
      </c>
      <c r="CG110" s="718"/>
      <c r="CH110" s="745">
        <f t="shared" si="1178"/>
        <v>0</v>
      </c>
      <c r="CI110" s="746">
        <f t="shared" si="1377"/>
        <v>0</v>
      </c>
      <c r="CJ110" s="745">
        <f t="shared" si="1179"/>
        <v>0</v>
      </c>
      <c r="CK110" s="718"/>
      <c r="CL110" s="745">
        <f t="shared" si="1180"/>
        <v>0</v>
      </c>
      <c r="CM110" s="746">
        <f t="shared" si="1378"/>
        <v>0</v>
      </c>
      <c r="CN110" s="745">
        <f t="shared" si="1181"/>
        <v>0</v>
      </c>
      <c r="CO110" s="699">
        <f t="shared" si="1182"/>
        <v>0</v>
      </c>
      <c r="CP110" s="699">
        <f t="shared" si="1182"/>
        <v>0</v>
      </c>
      <c r="CQ110" s="699">
        <f t="shared" si="1182"/>
        <v>0</v>
      </c>
      <c r="CR110" s="699">
        <f t="shared" si="1182"/>
        <v>0</v>
      </c>
      <c r="CS110" s="700">
        <f t="shared" si="1182"/>
        <v>0</v>
      </c>
      <c r="CT110" s="699">
        <f t="shared" si="1182"/>
        <v>0</v>
      </c>
      <c r="CU110" s="699">
        <f t="shared" si="1182"/>
        <v>0</v>
      </c>
      <c r="CV110" s="700">
        <f t="shared" si="1183"/>
        <v>0</v>
      </c>
      <c r="CW110" s="697"/>
      <c r="CX110" s="696">
        <f t="shared" si="1184"/>
        <v>0</v>
      </c>
      <c r="CY110" s="701"/>
      <c r="DA110" s="778">
        <f>IFERROR(VLOOKUP($C110,정민건설!$A$13:$AM$154,28,FALSE),0)</f>
        <v>6800000</v>
      </c>
      <c r="DB110" s="775">
        <f t="shared" si="1185"/>
        <v>0</v>
      </c>
      <c r="DC110" s="778">
        <f>IFERROR(VLOOKUP($C110,정민건설!$A$13:$AM$154,30,FALSE),0)</f>
        <v>450000</v>
      </c>
      <c r="DD110" s="775">
        <f t="shared" si="1186"/>
        <v>0</v>
      </c>
      <c r="DE110" s="774">
        <f>IFERROR(VLOOKUP($C110,정민건설!$A$13:$AM$154,32,FALSE),0)</f>
        <v>0</v>
      </c>
      <c r="DF110" s="775">
        <f t="shared" si="1187"/>
        <v>0</v>
      </c>
      <c r="DG110" s="774">
        <f>IFERROR(VLOOKUP($C110,정민건설!$A$13:$AM$154,34,FALSE),0)</f>
        <v>0</v>
      </c>
      <c r="DH110" s="775">
        <f t="shared" si="1188"/>
        <v>0</v>
      </c>
      <c r="DI110" s="693">
        <f t="shared" si="1112"/>
        <v>7250000</v>
      </c>
      <c r="DJ110" s="775">
        <f t="shared" si="1189"/>
        <v>0</v>
      </c>
      <c r="DK110" s="778">
        <f t="shared" si="1190"/>
        <v>0</v>
      </c>
      <c r="DL110" s="779">
        <f t="shared" si="1191"/>
        <v>0</v>
      </c>
      <c r="DM110" s="693">
        <f t="shared" si="1113"/>
        <v>7250000</v>
      </c>
      <c r="DN110" s="775">
        <f t="shared" si="1192"/>
        <v>0</v>
      </c>
      <c r="DO110" s="693">
        <f t="shared" si="1193"/>
        <v>0</v>
      </c>
      <c r="DP110" s="693">
        <f t="shared" si="1194"/>
        <v>0</v>
      </c>
      <c r="DQ110" s="774"/>
      <c r="DR110" s="775">
        <f t="shared" si="1195"/>
        <v>0</v>
      </c>
      <c r="DS110" s="777"/>
      <c r="DU110" s="774">
        <f>IFERROR(VLOOKUP($C110,[1]영만종합건설!$A$13:$AN$154,28,FALSE),0)</f>
        <v>2400000</v>
      </c>
      <c r="DV110" s="780">
        <f t="shared" si="1196"/>
        <v>0</v>
      </c>
      <c r="DW110" s="774">
        <f>IFERROR(VLOOKUP($C110,[1]영만종합건설!$A$13:$AN$154,30,FALSE),0)</f>
        <v>500000</v>
      </c>
      <c r="DX110" s="780">
        <f t="shared" si="1197"/>
        <v>0</v>
      </c>
      <c r="DY110" s="778">
        <f>IFERROR(VLOOKUP($C110,[1]영만종합건설!$A$13:$AN$154,32,FALSE),0)</f>
        <v>500000</v>
      </c>
      <c r="DZ110" s="780">
        <f t="shared" si="1198"/>
        <v>0</v>
      </c>
      <c r="EA110" s="778">
        <f>IFERROR(VLOOKUP($C110,[1]영만종합건설!$A$13:$AN$154,34,FALSE),0)</f>
        <v>0</v>
      </c>
      <c r="EB110" s="780">
        <f t="shared" si="1199"/>
        <v>0</v>
      </c>
      <c r="EC110" s="703">
        <f t="shared" si="1114"/>
        <v>3400000</v>
      </c>
      <c r="ED110" s="780">
        <f t="shared" si="1200"/>
        <v>0</v>
      </c>
      <c r="EE110" s="778">
        <f t="shared" si="1201"/>
        <v>0</v>
      </c>
      <c r="EF110" s="779">
        <f t="shared" si="1373"/>
        <v>0</v>
      </c>
      <c r="EG110" s="703">
        <f t="shared" si="1115"/>
        <v>3400000</v>
      </c>
      <c r="EH110" s="780">
        <f t="shared" si="1202"/>
        <v>0</v>
      </c>
      <c r="EI110" s="703">
        <f t="shared" si="1203"/>
        <v>0</v>
      </c>
      <c r="EJ110" s="703">
        <f t="shared" si="1204"/>
        <v>0</v>
      </c>
      <c r="EK110" s="778"/>
      <c r="EL110" s="780">
        <f t="shared" si="1205"/>
        <v>0</v>
      </c>
      <c r="EM110" s="781"/>
      <c r="EO110" s="778">
        <f>IFERROR(VLOOKUP($C110,[1]부강종합건설!$A$13:$AM$154,28,FALSE),0)</f>
        <v>2484000</v>
      </c>
      <c r="EP110" s="780">
        <f t="shared" si="1206"/>
        <v>0</v>
      </c>
      <c r="EQ110" s="778">
        <f>IFERROR(VLOOKUP($C110,[1]부강종합건설!$A$13:$AM$154,30,FALSE),0)</f>
        <v>276000</v>
      </c>
      <c r="ER110" s="780">
        <f t="shared" si="1207"/>
        <v>0</v>
      </c>
      <c r="ES110" s="778">
        <f>IFERROR(VLOOKUP($C110,[1]부강종합건설!$A$13:$AM$154,32,FALSE),0)</f>
        <v>0</v>
      </c>
      <c r="ET110" s="780">
        <f t="shared" si="1208"/>
        <v>0</v>
      </c>
      <c r="EU110" s="778">
        <f>IFERROR(VLOOKUP($C110,[1]부강종합건설!$A$13:$AM$154,34,FALSE),0)</f>
        <v>385290</v>
      </c>
      <c r="EV110" s="780">
        <f t="shared" si="1209"/>
        <v>0</v>
      </c>
      <c r="EW110" s="703">
        <f t="shared" si="1116"/>
        <v>3145290</v>
      </c>
      <c r="EX110" s="780">
        <f t="shared" si="1210"/>
        <v>0</v>
      </c>
      <c r="EY110" s="778">
        <f t="shared" si="1211"/>
        <v>0</v>
      </c>
      <c r="EZ110" s="779">
        <f t="shared" si="1374"/>
        <v>0</v>
      </c>
      <c r="FA110" s="703">
        <f t="shared" si="1117"/>
        <v>3145290</v>
      </c>
      <c r="FB110" s="780">
        <f t="shared" si="1212"/>
        <v>0</v>
      </c>
      <c r="FC110" s="703">
        <f t="shared" si="1213"/>
        <v>0</v>
      </c>
      <c r="FD110" s="703">
        <f t="shared" si="1214"/>
        <v>0</v>
      </c>
      <c r="FE110" s="778"/>
      <c r="FF110" s="780">
        <f t="shared" si="1215"/>
        <v>0</v>
      </c>
      <c r="FG110" s="782"/>
      <c r="FI110" s="774">
        <f>IFERROR(VLOOKUP($C110,[1]대도엔지니어링!$A$13:$AN$154,28,FALSE),0)</f>
        <v>3388000</v>
      </c>
      <c r="FJ110" s="775">
        <f t="shared" si="1216"/>
        <v>0</v>
      </c>
      <c r="FK110" s="774">
        <f>IFERROR(VLOOKUP($C110,[1]대도엔지니어링!$A$13:$AN$154,30,FALSE),0)</f>
        <v>1089000</v>
      </c>
      <c r="FL110" s="775">
        <f t="shared" si="1217"/>
        <v>0</v>
      </c>
      <c r="FM110" s="774">
        <f>IFERROR(VLOOKUP($C110,[1]대도엔지니어링!$A$13:$AN$154,32,FALSE),0)</f>
        <v>605000</v>
      </c>
      <c r="FN110" s="775">
        <f t="shared" si="1218"/>
        <v>0</v>
      </c>
      <c r="FO110" s="774">
        <f>IFERROR(VLOOKUP($C110,[1]대도엔지니어링!$A$13:$AN$154,34,FALSE),0)</f>
        <v>202580</v>
      </c>
      <c r="FP110" s="775">
        <f t="shared" si="1219"/>
        <v>0</v>
      </c>
      <c r="FQ110" s="693">
        <f t="shared" si="1118"/>
        <v>5284580</v>
      </c>
      <c r="FR110" s="775">
        <f t="shared" si="1220"/>
        <v>0</v>
      </c>
      <c r="FS110" s="774">
        <f t="shared" si="1119"/>
        <v>422631.2628105834</v>
      </c>
      <c r="FT110" s="775">
        <f t="shared" si="1221"/>
        <v>0</v>
      </c>
      <c r="FU110" s="693">
        <f t="shared" si="1120"/>
        <v>5707211.2628105832</v>
      </c>
      <c r="FV110" s="775">
        <f t="shared" si="1222"/>
        <v>0</v>
      </c>
      <c r="FW110" s="693">
        <f t="shared" si="1223"/>
        <v>0</v>
      </c>
      <c r="FX110" s="693">
        <f t="shared" si="1224"/>
        <v>0</v>
      </c>
      <c r="FY110" s="774"/>
      <c r="FZ110" s="775">
        <f t="shared" si="1225"/>
        <v>0</v>
      </c>
      <c r="GA110" s="782"/>
      <c r="GC110" s="774">
        <f>IFERROR(VLOOKUP($C110,[1]부명엔지니어링!$A$13:$AN$154,28,FALSE),0)</f>
        <v>1800000</v>
      </c>
      <c r="GD110" s="775">
        <f t="shared" si="1226"/>
        <v>0</v>
      </c>
      <c r="GE110" s="774">
        <f>IFERROR(VLOOKUP($C110,[1]부명엔지니어링!$A$13:$AN$154,30,FALSE),0)</f>
        <v>500000</v>
      </c>
      <c r="GF110" s="775">
        <f t="shared" si="1227"/>
        <v>0</v>
      </c>
      <c r="GG110" s="774">
        <f>IFERROR(VLOOKUP($C110,[1]부명엔지니어링!$A$13:$AN$154,32,FALSE),0)</f>
        <v>0</v>
      </c>
      <c r="GH110" s="775">
        <f t="shared" si="1228"/>
        <v>0</v>
      </c>
      <c r="GI110" s="774">
        <f>IFERROR(VLOOKUP($C110,[1]부명엔지니어링!$A$13:$AN$154,34,FALSE),0)</f>
        <v>0</v>
      </c>
      <c r="GJ110" s="775">
        <f t="shared" si="1229"/>
        <v>0</v>
      </c>
      <c r="GK110" s="693">
        <f t="shared" si="1121"/>
        <v>2300000</v>
      </c>
      <c r="GL110" s="775">
        <f t="shared" si="1230"/>
        <v>0</v>
      </c>
      <c r="GM110" s="774">
        <f t="shared" si="1231"/>
        <v>0</v>
      </c>
      <c r="GN110" s="775">
        <f t="shared" si="1375"/>
        <v>0</v>
      </c>
      <c r="GO110" s="693">
        <f t="shared" si="1122"/>
        <v>2300000</v>
      </c>
      <c r="GP110" s="775">
        <f t="shared" si="1232"/>
        <v>0</v>
      </c>
      <c r="GQ110" s="693">
        <f t="shared" si="1233"/>
        <v>0</v>
      </c>
      <c r="GR110" s="693">
        <f t="shared" si="1234"/>
        <v>0</v>
      </c>
      <c r="GS110" s="774"/>
      <c r="GT110" s="775">
        <f t="shared" si="1235"/>
        <v>0</v>
      </c>
      <c r="GU110" s="782"/>
      <c r="GW110" s="790">
        <f t="shared" si="1236"/>
        <v>6800000</v>
      </c>
      <c r="GX110" s="790">
        <f t="shared" si="1237"/>
        <v>0</v>
      </c>
      <c r="GY110" s="790">
        <f t="shared" si="1238"/>
        <v>450000</v>
      </c>
      <c r="GZ110" s="790">
        <f t="shared" si="1239"/>
        <v>0</v>
      </c>
      <c r="HA110" s="790">
        <f t="shared" si="1240"/>
        <v>0</v>
      </c>
      <c r="HB110" s="790">
        <f t="shared" si="1241"/>
        <v>0</v>
      </c>
      <c r="HC110" s="790">
        <f t="shared" si="1242"/>
        <v>0</v>
      </c>
      <c r="HD110" s="790">
        <f t="shared" si="1243"/>
        <v>0</v>
      </c>
      <c r="HE110" s="790">
        <f t="shared" si="1123"/>
        <v>7250000</v>
      </c>
      <c r="HF110" s="790">
        <f t="shared" si="1244"/>
        <v>0</v>
      </c>
      <c r="HG110" s="790">
        <f t="shared" si="1245"/>
        <v>0</v>
      </c>
      <c r="HH110" s="790">
        <f t="shared" si="1376"/>
        <v>0</v>
      </c>
      <c r="HI110" s="790">
        <f t="shared" si="1124"/>
        <v>7250000</v>
      </c>
      <c r="HJ110" s="790">
        <f t="shared" si="1246"/>
        <v>0</v>
      </c>
      <c r="HK110" s="790">
        <f t="shared" si="1247"/>
        <v>0</v>
      </c>
      <c r="HL110" s="790">
        <f t="shared" si="1248"/>
        <v>0</v>
      </c>
      <c r="HM110" s="790"/>
      <c r="HN110" s="790">
        <f t="shared" si="1249"/>
        <v>0</v>
      </c>
      <c r="HO110" s="791" t="s">
        <v>519</v>
      </c>
      <c r="HQ110" s="783"/>
      <c r="HR110" s="784">
        <f t="shared" si="1250"/>
        <v>0</v>
      </c>
      <c r="HS110" s="783"/>
      <c r="HT110" s="784">
        <f t="shared" si="1251"/>
        <v>0</v>
      </c>
      <c r="HU110" s="783"/>
      <c r="HV110" s="784">
        <f t="shared" si="1252"/>
        <v>0</v>
      </c>
      <c r="HW110" s="783"/>
      <c r="HX110" s="784">
        <f t="shared" si="1253"/>
        <v>0</v>
      </c>
      <c r="HY110" s="707">
        <f t="shared" si="1379"/>
        <v>0</v>
      </c>
      <c r="HZ110" s="784">
        <f t="shared" si="1254"/>
        <v>0</v>
      </c>
      <c r="IA110" s="783"/>
      <c r="IB110" s="784">
        <f t="shared" si="1255"/>
        <v>0</v>
      </c>
      <c r="IC110" s="707">
        <f t="shared" si="1380"/>
        <v>0</v>
      </c>
      <c r="ID110" s="784">
        <f t="shared" si="1256"/>
        <v>0</v>
      </c>
      <c r="IE110" s="706">
        <f t="shared" si="1257"/>
        <v>0</v>
      </c>
      <c r="IF110" s="706">
        <f t="shared" si="1258"/>
        <v>0</v>
      </c>
      <c r="IG110" s="783"/>
      <c r="IH110" s="784">
        <f t="shared" si="1259"/>
        <v>0</v>
      </c>
      <c r="II110" s="782"/>
      <c r="IK110" s="783"/>
      <c r="IL110" s="784">
        <f t="shared" si="1260"/>
        <v>0</v>
      </c>
      <c r="IM110" s="783"/>
      <c r="IN110" s="784">
        <f t="shared" si="1261"/>
        <v>0</v>
      </c>
      <c r="IO110" s="783"/>
      <c r="IP110" s="784">
        <f t="shared" si="1262"/>
        <v>0</v>
      </c>
      <c r="IQ110" s="783"/>
      <c r="IR110" s="784">
        <f t="shared" si="1263"/>
        <v>0</v>
      </c>
      <c r="IS110" s="707">
        <f t="shared" si="1381"/>
        <v>0</v>
      </c>
      <c r="IT110" s="784">
        <f t="shared" si="1264"/>
        <v>0</v>
      </c>
      <c r="IU110" s="783"/>
      <c r="IV110" s="784">
        <f t="shared" si="1265"/>
        <v>0</v>
      </c>
      <c r="IW110" s="707">
        <f t="shared" si="1382"/>
        <v>0</v>
      </c>
      <c r="IX110" s="784">
        <f t="shared" si="1266"/>
        <v>0</v>
      </c>
      <c r="IY110" s="706">
        <f t="shared" si="1267"/>
        <v>0</v>
      </c>
      <c r="IZ110" s="706">
        <f t="shared" si="1268"/>
        <v>0</v>
      </c>
      <c r="JA110" s="783"/>
      <c r="JB110" s="784">
        <f t="shared" si="1269"/>
        <v>0</v>
      </c>
      <c r="JC110" s="782"/>
      <c r="JE110" s="783"/>
      <c r="JF110" s="784">
        <f t="shared" si="1270"/>
        <v>0</v>
      </c>
      <c r="JG110" s="783"/>
      <c r="JH110" s="784">
        <f t="shared" si="1271"/>
        <v>0</v>
      </c>
      <c r="JI110" s="783"/>
      <c r="JJ110" s="784">
        <f t="shared" si="1272"/>
        <v>0</v>
      </c>
      <c r="JK110" s="783"/>
      <c r="JL110" s="784">
        <f t="shared" si="1273"/>
        <v>0</v>
      </c>
      <c r="JM110" s="707">
        <f t="shared" si="1383"/>
        <v>0</v>
      </c>
      <c r="JN110" s="784">
        <f t="shared" si="1274"/>
        <v>0</v>
      </c>
      <c r="JO110" s="783"/>
      <c r="JP110" s="784">
        <f t="shared" si="1275"/>
        <v>0</v>
      </c>
      <c r="JQ110" s="707">
        <f t="shared" si="1384"/>
        <v>0</v>
      </c>
      <c r="JR110" s="784">
        <f t="shared" si="1276"/>
        <v>0</v>
      </c>
      <c r="JS110" s="706">
        <f t="shared" si="1277"/>
        <v>0</v>
      </c>
      <c r="JT110" s="706">
        <f t="shared" si="1278"/>
        <v>0</v>
      </c>
      <c r="JU110" s="783"/>
      <c r="JV110" s="784">
        <f t="shared" si="1279"/>
        <v>0</v>
      </c>
      <c r="JW110" s="782"/>
      <c r="JY110" s="783"/>
      <c r="JZ110" s="784">
        <f t="shared" si="1280"/>
        <v>0</v>
      </c>
      <c r="KA110" s="783"/>
      <c r="KB110" s="784">
        <f t="shared" si="1281"/>
        <v>0</v>
      </c>
      <c r="KC110" s="783"/>
      <c r="KD110" s="784">
        <f t="shared" si="1282"/>
        <v>0</v>
      </c>
      <c r="KE110" s="783"/>
      <c r="KF110" s="784">
        <f t="shared" si="1283"/>
        <v>0</v>
      </c>
      <c r="KG110" s="707">
        <f t="shared" si="1385"/>
        <v>0</v>
      </c>
      <c r="KH110" s="784">
        <f t="shared" si="1284"/>
        <v>0</v>
      </c>
      <c r="KI110" s="783"/>
      <c r="KJ110" s="784">
        <f t="shared" si="1285"/>
        <v>0</v>
      </c>
      <c r="KK110" s="707">
        <f t="shared" si="1386"/>
        <v>0</v>
      </c>
      <c r="KL110" s="784">
        <f t="shared" si="1286"/>
        <v>0</v>
      </c>
      <c r="KM110" s="706">
        <f t="shared" si="1287"/>
        <v>0</v>
      </c>
      <c r="KN110" s="706">
        <f t="shared" si="1288"/>
        <v>0</v>
      </c>
      <c r="KO110" s="783"/>
      <c r="KP110" s="784">
        <f t="shared" si="1289"/>
        <v>0</v>
      </c>
      <c r="KQ110" s="782"/>
      <c r="KS110" s="783"/>
      <c r="KT110" s="784">
        <f t="shared" si="1290"/>
        <v>0</v>
      </c>
      <c r="KU110" s="783"/>
      <c r="KV110" s="784">
        <f t="shared" si="1291"/>
        <v>0</v>
      </c>
      <c r="KW110" s="783"/>
      <c r="KX110" s="784">
        <f t="shared" si="1292"/>
        <v>0</v>
      </c>
      <c r="KY110" s="783"/>
      <c r="KZ110" s="784">
        <f t="shared" si="1293"/>
        <v>0</v>
      </c>
      <c r="LA110" s="707">
        <f t="shared" si="1387"/>
        <v>0</v>
      </c>
      <c r="LB110" s="784">
        <f t="shared" si="1294"/>
        <v>0</v>
      </c>
      <c r="LC110" s="783"/>
      <c r="LD110" s="784">
        <f t="shared" si="1295"/>
        <v>0</v>
      </c>
      <c r="LE110" s="707">
        <f t="shared" si="1388"/>
        <v>0</v>
      </c>
      <c r="LF110" s="784">
        <f t="shared" si="1296"/>
        <v>0</v>
      </c>
      <c r="LG110" s="706">
        <f t="shared" si="1297"/>
        <v>0</v>
      </c>
      <c r="LH110" s="706">
        <f t="shared" si="1298"/>
        <v>0</v>
      </c>
      <c r="LI110" s="783"/>
      <c r="LJ110" s="784">
        <f t="shared" si="1299"/>
        <v>0</v>
      </c>
      <c r="LK110" s="782"/>
      <c r="LM110" s="783"/>
      <c r="LN110" s="784">
        <f t="shared" si="1300"/>
        <v>0</v>
      </c>
      <c r="LO110" s="783"/>
      <c r="LP110" s="784">
        <f t="shared" si="1301"/>
        <v>0</v>
      </c>
      <c r="LQ110" s="783"/>
      <c r="LR110" s="784">
        <f t="shared" si="1302"/>
        <v>0</v>
      </c>
      <c r="LS110" s="783"/>
      <c r="LT110" s="784">
        <f t="shared" si="1303"/>
        <v>0</v>
      </c>
      <c r="LU110" s="707">
        <f t="shared" si="1389"/>
        <v>0</v>
      </c>
      <c r="LV110" s="784">
        <f t="shared" si="1304"/>
        <v>0</v>
      </c>
      <c r="LW110" s="783"/>
      <c r="LX110" s="784">
        <f t="shared" si="1305"/>
        <v>0</v>
      </c>
      <c r="LY110" s="707">
        <f t="shared" si="1390"/>
        <v>0</v>
      </c>
      <c r="LZ110" s="784">
        <f t="shared" si="1306"/>
        <v>0</v>
      </c>
      <c r="MA110" s="706">
        <f t="shared" si="1307"/>
        <v>0</v>
      </c>
      <c r="MB110" s="706">
        <f t="shared" si="1308"/>
        <v>0</v>
      </c>
      <c r="MC110" s="783"/>
      <c r="MD110" s="784">
        <f t="shared" si="1309"/>
        <v>0</v>
      </c>
      <c r="ME110" s="782"/>
      <c r="MG110" s="783"/>
      <c r="MH110" s="784">
        <f t="shared" si="1310"/>
        <v>0</v>
      </c>
      <c r="MI110" s="783"/>
      <c r="MJ110" s="784">
        <f t="shared" si="1311"/>
        <v>0</v>
      </c>
      <c r="MK110" s="783"/>
      <c r="ML110" s="784">
        <f t="shared" si="1312"/>
        <v>0</v>
      </c>
      <c r="MM110" s="783"/>
      <c r="MN110" s="784">
        <f t="shared" si="1313"/>
        <v>0</v>
      </c>
      <c r="MO110" s="707">
        <f t="shared" si="1391"/>
        <v>0</v>
      </c>
      <c r="MP110" s="784">
        <f t="shared" si="1314"/>
        <v>0</v>
      </c>
      <c r="MQ110" s="783"/>
      <c r="MR110" s="784">
        <f t="shared" si="1315"/>
        <v>0</v>
      </c>
      <c r="MS110" s="707">
        <f t="shared" si="1392"/>
        <v>0</v>
      </c>
      <c r="MT110" s="784">
        <f t="shared" si="1316"/>
        <v>0</v>
      </c>
      <c r="MU110" s="706">
        <f t="shared" si="1317"/>
        <v>0</v>
      </c>
      <c r="MV110" s="706">
        <f t="shared" si="1318"/>
        <v>0</v>
      </c>
      <c r="MW110" s="783"/>
      <c r="MX110" s="784">
        <f t="shared" si="1319"/>
        <v>0</v>
      </c>
      <c r="MY110" s="782"/>
      <c r="NA110" s="783"/>
      <c r="NB110" s="784">
        <f t="shared" si="1320"/>
        <v>0</v>
      </c>
      <c r="NC110" s="783"/>
      <c r="ND110" s="784">
        <f t="shared" si="1321"/>
        <v>0</v>
      </c>
      <c r="NE110" s="783"/>
      <c r="NF110" s="784">
        <f t="shared" si="1322"/>
        <v>0</v>
      </c>
      <c r="NG110" s="783"/>
      <c r="NH110" s="784">
        <f t="shared" si="1323"/>
        <v>0</v>
      </c>
      <c r="NI110" s="707">
        <f t="shared" si="1393"/>
        <v>0</v>
      </c>
      <c r="NJ110" s="784">
        <f t="shared" si="1324"/>
        <v>0</v>
      </c>
      <c r="NK110" s="783"/>
      <c r="NL110" s="784">
        <f t="shared" si="1325"/>
        <v>0</v>
      </c>
      <c r="NM110" s="707">
        <f t="shared" si="1394"/>
        <v>0</v>
      </c>
      <c r="NN110" s="784">
        <f t="shared" si="1326"/>
        <v>0</v>
      </c>
      <c r="NO110" s="706">
        <f t="shared" si="1327"/>
        <v>0</v>
      </c>
      <c r="NP110" s="706">
        <f t="shared" si="1328"/>
        <v>0</v>
      </c>
      <c r="NQ110" s="783"/>
      <c r="NR110" s="784">
        <f t="shared" si="1329"/>
        <v>0</v>
      </c>
      <c r="NS110" s="782"/>
      <c r="NU110" s="783"/>
      <c r="NV110" s="784">
        <f t="shared" si="1330"/>
        <v>0</v>
      </c>
      <c r="NW110" s="783"/>
      <c r="NX110" s="784">
        <f t="shared" si="1331"/>
        <v>0</v>
      </c>
      <c r="NY110" s="783"/>
      <c r="NZ110" s="784">
        <f t="shared" si="1332"/>
        <v>0</v>
      </c>
      <c r="OA110" s="783"/>
      <c r="OB110" s="784">
        <f t="shared" si="1333"/>
        <v>0</v>
      </c>
      <c r="OC110" s="707">
        <f t="shared" si="1395"/>
        <v>0</v>
      </c>
      <c r="OD110" s="784">
        <f t="shared" si="1334"/>
        <v>0</v>
      </c>
      <c r="OE110" s="783"/>
      <c r="OF110" s="784">
        <f t="shared" si="1335"/>
        <v>0</v>
      </c>
      <c r="OG110" s="707">
        <f t="shared" si="1396"/>
        <v>0</v>
      </c>
      <c r="OH110" s="784">
        <f t="shared" si="1336"/>
        <v>0</v>
      </c>
      <c r="OI110" s="706">
        <f t="shared" si="1337"/>
        <v>0</v>
      </c>
      <c r="OJ110" s="706">
        <f t="shared" si="1338"/>
        <v>0</v>
      </c>
      <c r="OK110" s="783"/>
      <c r="OL110" s="784">
        <f t="shared" si="1339"/>
        <v>0</v>
      </c>
      <c r="OM110" s="782"/>
      <c r="OO110" s="783"/>
      <c r="OP110" s="784">
        <f t="shared" si="1340"/>
        <v>0</v>
      </c>
      <c r="OQ110" s="783"/>
      <c r="OR110" s="784">
        <f t="shared" si="1341"/>
        <v>0</v>
      </c>
      <c r="OS110" s="783"/>
      <c r="OT110" s="784">
        <f t="shared" si="1342"/>
        <v>0</v>
      </c>
      <c r="OU110" s="783"/>
      <c r="OV110" s="784">
        <f t="shared" si="1343"/>
        <v>0</v>
      </c>
      <c r="OW110" s="707">
        <f t="shared" si="1397"/>
        <v>0</v>
      </c>
      <c r="OX110" s="784">
        <f t="shared" si="1344"/>
        <v>0</v>
      </c>
      <c r="OY110" s="783"/>
      <c r="OZ110" s="784">
        <f t="shared" si="1345"/>
        <v>0</v>
      </c>
      <c r="PA110" s="707">
        <f t="shared" si="1398"/>
        <v>0</v>
      </c>
      <c r="PB110" s="784">
        <f t="shared" si="1346"/>
        <v>0</v>
      </c>
      <c r="PC110" s="706">
        <f t="shared" si="1347"/>
        <v>0</v>
      </c>
      <c r="PD110" s="706">
        <f t="shared" si="1348"/>
        <v>0</v>
      </c>
      <c r="PE110" s="783"/>
      <c r="PF110" s="784">
        <f t="shared" si="1349"/>
        <v>0</v>
      </c>
      <c r="PG110" s="782"/>
      <c r="PI110" s="783"/>
      <c r="PJ110" s="784">
        <f t="shared" si="1350"/>
        <v>0</v>
      </c>
      <c r="PK110" s="783"/>
      <c r="PL110" s="784">
        <f t="shared" si="1351"/>
        <v>0</v>
      </c>
      <c r="PM110" s="783"/>
      <c r="PN110" s="784">
        <f t="shared" si="1352"/>
        <v>0</v>
      </c>
      <c r="PO110" s="783"/>
      <c r="PP110" s="784">
        <f t="shared" si="1353"/>
        <v>0</v>
      </c>
      <c r="PQ110" s="707">
        <f t="shared" si="1399"/>
        <v>0</v>
      </c>
      <c r="PR110" s="784">
        <f t="shared" si="1354"/>
        <v>0</v>
      </c>
      <c r="PS110" s="783"/>
      <c r="PT110" s="784">
        <f t="shared" si="1355"/>
        <v>0</v>
      </c>
      <c r="PU110" s="707">
        <f t="shared" si="1400"/>
        <v>0</v>
      </c>
      <c r="PV110" s="784">
        <f t="shared" si="1356"/>
        <v>0</v>
      </c>
      <c r="PW110" s="706">
        <f t="shared" si="1357"/>
        <v>0</v>
      </c>
      <c r="PX110" s="706">
        <f t="shared" si="1358"/>
        <v>0</v>
      </c>
      <c r="PY110" s="783"/>
      <c r="PZ110" s="784">
        <f t="shared" si="1359"/>
        <v>0</v>
      </c>
      <c r="QA110" s="782"/>
      <c r="QC110" s="783"/>
      <c r="QD110" s="784">
        <f t="shared" si="1360"/>
        <v>0</v>
      </c>
      <c r="QE110" s="783"/>
      <c r="QF110" s="784">
        <f t="shared" si="1361"/>
        <v>0</v>
      </c>
      <c r="QG110" s="783"/>
      <c r="QH110" s="784">
        <f t="shared" si="1362"/>
        <v>0</v>
      </c>
      <c r="QI110" s="783"/>
      <c r="QJ110" s="784">
        <f t="shared" si="1363"/>
        <v>0</v>
      </c>
      <c r="QK110" s="707">
        <f t="shared" si="1401"/>
        <v>0</v>
      </c>
      <c r="QL110" s="784">
        <f t="shared" si="1364"/>
        <v>0</v>
      </c>
      <c r="QM110" s="783"/>
      <c r="QN110" s="784">
        <f t="shared" si="1365"/>
        <v>0</v>
      </c>
      <c r="QO110" s="707">
        <f t="shared" si="1402"/>
        <v>0</v>
      </c>
      <c r="QP110" s="784">
        <f t="shared" si="1366"/>
        <v>0</v>
      </c>
      <c r="QQ110" s="706">
        <f t="shared" si="1367"/>
        <v>0</v>
      </c>
      <c r="QR110" s="706">
        <f t="shared" si="1368"/>
        <v>0</v>
      </c>
      <c r="QS110" s="783"/>
      <c r="QT110" s="784">
        <f t="shared" si="1369"/>
        <v>0</v>
      </c>
      <c r="QU110" s="782"/>
      <c r="RA110" s="785">
        <f t="shared" si="1125"/>
        <v>0</v>
      </c>
      <c r="RB110" s="785" t="e">
        <f t="shared" si="1126"/>
        <v>#REF!</v>
      </c>
      <c r="RC110" s="677">
        <f t="shared" si="1127"/>
        <v>0</v>
      </c>
      <c r="RD110" s="677">
        <f t="shared" si="1127"/>
        <v>0</v>
      </c>
      <c r="RE110" s="677">
        <f t="shared" si="1127"/>
        <v>0</v>
      </c>
      <c r="RF110" s="677">
        <f t="shared" si="1127"/>
        <v>0</v>
      </c>
      <c r="RG110" s="677">
        <f t="shared" si="1127"/>
        <v>0</v>
      </c>
      <c r="RH110" s="677">
        <f t="shared" si="1127"/>
        <v>0</v>
      </c>
      <c r="RI110" s="677">
        <f t="shared" si="1127"/>
        <v>0</v>
      </c>
      <c r="RJ110" s="677">
        <f t="shared" si="1127"/>
        <v>0</v>
      </c>
      <c r="RK110" s="677" t="e">
        <f>#REF!</f>
        <v>#REF!</v>
      </c>
      <c r="RL110" s="677" t="e">
        <f>#REF!</f>
        <v>#REF!</v>
      </c>
      <c r="RM110" s="677">
        <f t="shared" si="1128"/>
        <v>0</v>
      </c>
      <c r="RN110" s="677">
        <f t="shared" si="1128"/>
        <v>0</v>
      </c>
      <c r="RO110" s="677">
        <f t="shared" si="1128"/>
        <v>0</v>
      </c>
      <c r="RP110" s="677">
        <f t="shared" si="1128"/>
        <v>0</v>
      </c>
      <c r="RQ110" s="677">
        <f t="shared" si="1128"/>
        <v>0</v>
      </c>
      <c r="RR110" s="677">
        <f t="shared" si="1128"/>
        <v>0</v>
      </c>
      <c r="RS110" s="677">
        <f t="shared" si="1128"/>
        <v>0</v>
      </c>
      <c r="RT110" s="677">
        <f t="shared" si="1128"/>
        <v>0</v>
      </c>
      <c r="RV110" s="675">
        <f t="shared" si="1129"/>
        <v>0</v>
      </c>
      <c r="RW110" s="675">
        <f t="shared" si="1130"/>
        <v>0</v>
      </c>
      <c r="RX110" s="675">
        <f t="shared" si="1131"/>
        <v>0</v>
      </c>
      <c r="RY110" s="675">
        <f t="shared" si="1132"/>
        <v>0</v>
      </c>
      <c r="RZ110" s="675">
        <f t="shared" si="1133"/>
        <v>0</v>
      </c>
      <c r="SA110" s="675">
        <f t="shared" si="1134"/>
        <v>0</v>
      </c>
      <c r="SB110" s="675">
        <f t="shared" si="1135"/>
        <v>0</v>
      </c>
      <c r="SC110" s="675">
        <f t="shared" si="1136"/>
        <v>0</v>
      </c>
      <c r="SD110" s="675" t="e">
        <f xml:space="preserve"> SUMIF(#REF!,$SD$8,#REF!)</f>
        <v>#REF!</v>
      </c>
      <c r="SE110" s="675" t="e">
        <f xml:space="preserve"> SUMIF(#REF!,$SE$8,#REF!)</f>
        <v>#REF!</v>
      </c>
      <c r="SG110" s="675">
        <f t="shared" si="1137"/>
        <v>0</v>
      </c>
      <c r="SH110" s="675">
        <f t="shared" si="1137"/>
        <v>0</v>
      </c>
      <c r="SI110" s="675">
        <f t="shared" si="1137"/>
        <v>0</v>
      </c>
      <c r="SJ110" s="675">
        <f t="shared" si="1137"/>
        <v>0</v>
      </c>
      <c r="SK110" s="675">
        <f t="shared" si="1137"/>
        <v>0</v>
      </c>
      <c r="SL110" s="675">
        <f t="shared" si="1137"/>
        <v>0</v>
      </c>
      <c r="SM110" s="675">
        <f t="shared" si="1137"/>
        <v>0</v>
      </c>
      <c r="SN110" s="675">
        <f t="shared" si="1137"/>
        <v>0</v>
      </c>
      <c r="SO110" s="675" t="e">
        <f t="shared" si="1137"/>
        <v>#REF!</v>
      </c>
      <c r="SP110" s="675" t="e">
        <f t="shared" si="1137"/>
        <v>#REF!</v>
      </c>
      <c r="SQ110" s="675">
        <f t="shared" si="1137"/>
        <v>0</v>
      </c>
      <c r="SR110" s="675">
        <f t="shared" si="1137"/>
        <v>0</v>
      </c>
      <c r="SS110" s="675">
        <f t="shared" si="1137"/>
        <v>0</v>
      </c>
      <c r="ST110" s="675">
        <f t="shared" si="1137"/>
        <v>0</v>
      </c>
      <c r="SU110" s="675">
        <f t="shared" si="1137"/>
        <v>0</v>
      </c>
      <c r="SV110" s="675">
        <f t="shared" si="1137"/>
        <v>0</v>
      </c>
      <c r="SW110" s="675">
        <f t="shared" si="1138"/>
        <v>0</v>
      </c>
      <c r="SX110" s="675">
        <f t="shared" si="1138"/>
        <v>0</v>
      </c>
      <c r="SY110" s="675" t="e">
        <f>#REF!*$AP110</f>
        <v>#REF!</v>
      </c>
      <c r="SZ110" s="675" t="e">
        <f>#REF!*$AP110</f>
        <v>#REF!</v>
      </c>
      <c r="TA110" s="675" t="e">
        <f>#REF!*$AP110</f>
        <v>#REF!</v>
      </c>
      <c r="TB110" s="675" t="e">
        <f>#REF!*$AP110</f>
        <v>#REF!</v>
      </c>
      <c r="TC110" s="675" t="e">
        <f>#REF!*$AP110</f>
        <v>#REF!</v>
      </c>
      <c r="TE110" s="675">
        <f t="shared" si="1403"/>
        <v>0</v>
      </c>
      <c r="TF110" s="675">
        <f t="shared" si="1404"/>
        <v>0</v>
      </c>
      <c r="TG110" s="675">
        <f t="shared" si="1405"/>
        <v>0</v>
      </c>
      <c r="TH110" s="675">
        <f t="shared" si="1406"/>
        <v>0</v>
      </c>
      <c r="TI110" s="675">
        <f t="shared" si="1407"/>
        <v>0</v>
      </c>
      <c r="TJ110" s="675">
        <f t="shared" si="1408"/>
        <v>0</v>
      </c>
      <c r="TK110" s="675">
        <f t="shared" si="1409"/>
        <v>0</v>
      </c>
      <c r="TL110" s="675">
        <f t="shared" si="1410"/>
        <v>0</v>
      </c>
      <c r="TM110" s="675">
        <f t="shared" si="1411"/>
        <v>0</v>
      </c>
      <c r="TN110" s="676">
        <f t="shared" si="1412"/>
        <v>0</v>
      </c>
      <c r="TP110" s="675">
        <f>IFERROR(SG110*(1+LEVEL_2!#REF!),0)</f>
        <v>0</v>
      </c>
      <c r="TQ110" s="675">
        <f>IFERROR(SH110*(1+LEVEL_2!#REF!),0)</f>
        <v>0</v>
      </c>
      <c r="TR110" s="675">
        <f>IFERROR(SI110*(1+LEVEL_2!#REF!),0)</f>
        <v>0</v>
      </c>
      <c r="TS110" s="675">
        <f>IFERROR(SJ110*(1+LEVEL_2!#REF!),0)</f>
        <v>0</v>
      </c>
      <c r="TT110" s="675">
        <f>IFERROR(SK110*(1+LEVEL_2!#REF!),0)</f>
        <v>0</v>
      </c>
      <c r="TU110" s="675">
        <f>IFERROR(SL110*(1+LEVEL_2!#REF!),0)</f>
        <v>0</v>
      </c>
      <c r="TV110" s="675">
        <f>IFERROR(SM110*(1+LEVEL_2!#REF!),0)</f>
        <v>0</v>
      </c>
      <c r="TW110" s="675">
        <f>IFERROR(SN110*(1+LEVEL_2!#REF!),0)</f>
        <v>0</v>
      </c>
      <c r="TX110" s="675">
        <f>IFERROR(SO110*(1+LEVEL_2!#REF!),0)</f>
        <v>0</v>
      </c>
      <c r="TY110" s="675">
        <f>IFERROR(SP110*(1+LEVEL_2!#REF!),0)</f>
        <v>0</v>
      </c>
      <c r="TZ110" s="675">
        <f>IFERROR(SQ110*(1+LEVEL_2!#REF!),0)</f>
        <v>0</v>
      </c>
      <c r="UA110" s="675">
        <f>IFERROR(SR110*(1+LEVEL_2!#REF!),0)</f>
        <v>0</v>
      </c>
      <c r="UB110" s="675">
        <f>IFERROR(SS110*(1+LEVEL_2!#REF!),0)</f>
        <v>0</v>
      </c>
      <c r="UC110" s="675">
        <f>IFERROR(ST110*(1+LEVEL_2!#REF!),0)</f>
        <v>0</v>
      </c>
      <c r="UD110" s="675">
        <f>IFERROR(SU110*(1+LEVEL_2!#REF!),0)</f>
        <v>0</v>
      </c>
      <c r="UE110" s="675">
        <f>IFERROR(SV110*(1+LEVEL_2!#REF!),0)</f>
        <v>0</v>
      </c>
      <c r="UF110" s="675">
        <f>IFERROR(SW110*(1+LEVEL_2!#REF!),0)</f>
        <v>0</v>
      </c>
      <c r="UG110" s="675">
        <f>IFERROR(SX110*(1+LEVEL_2!#REF!),0)</f>
        <v>0</v>
      </c>
      <c r="UH110" s="675">
        <f>IFERROR(SY110*(1+LEVEL_2!#REF!),0)</f>
        <v>0</v>
      </c>
      <c r="UI110" s="675">
        <f>IFERROR(SZ110*(1+LEVEL_2!#REF!),0)</f>
        <v>0</v>
      </c>
      <c r="UJ110" s="675">
        <f>IFERROR(TA110*(1+LEVEL_2!#REF!),0)</f>
        <v>0</v>
      </c>
      <c r="UK110" s="675">
        <f>IFERROR(TB110*(1+LEVEL_2!#REF!),0)</f>
        <v>0</v>
      </c>
      <c r="UL110" s="675">
        <f>IFERROR(TC110*(1+LEVEL_2!#REF!),0)</f>
        <v>0</v>
      </c>
      <c r="UN110" s="675">
        <f t="shared" si="1413"/>
        <v>0</v>
      </c>
      <c r="UO110" s="675">
        <f t="shared" si="1414"/>
        <v>0</v>
      </c>
      <c r="UP110" s="675">
        <f t="shared" si="1415"/>
        <v>0</v>
      </c>
      <c r="UQ110" s="675">
        <f t="shared" si="1416"/>
        <v>0</v>
      </c>
      <c r="UR110" s="675">
        <f t="shared" si="1417"/>
        <v>0</v>
      </c>
      <c r="US110" s="675">
        <f t="shared" si="1418"/>
        <v>0</v>
      </c>
      <c r="UT110" s="675">
        <f t="shared" si="1419"/>
        <v>0</v>
      </c>
      <c r="UU110" s="675">
        <f t="shared" si="1420"/>
        <v>0</v>
      </c>
      <c r="UV110" s="675">
        <f t="shared" si="1421"/>
        <v>0</v>
      </c>
      <c r="UW110" s="676">
        <f t="shared" si="1422"/>
        <v>0</v>
      </c>
    </row>
    <row r="111" spans="1:569" s="645" customFormat="1" ht="20.100000000000001" customHeight="1">
      <c r="A111" s="677" t="s">
        <v>139</v>
      </c>
      <c r="B111" s="677" t="s">
        <v>139</v>
      </c>
      <c r="C111" s="801" t="s">
        <v>610</v>
      </c>
      <c r="D111" s="764"/>
      <c r="E111" s="792" t="s">
        <v>611</v>
      </c>
      <c r="F111" s="793" t="s">
        <v>608</v>
      </c>
      <c r="G111" s="786" t="s">
        <v>609</v>
      </c>
      <c r="H111" s="794" t="s">
        <v>154</v>
      </c>
      <c r="I111" s="789">
        <f>Rev.1_Base!G279</f>
        <v>4</v>
      </c>
      <c r="J111" s="789">
        <f>Rev.1_Base!H279</f>
        <v>2</v>
      </c>
      <c r="K111" s="789">
        <f>Rev.1_Base!J279</f>
        <v>2</v>
      </c>
      <c r="L111" s="789"/>
      <c r="M111" s="770"/>
      <c r="N111" s="828">
        <f t="shared" si="393"/>
        <v>4</v>
      </c>
      <c r="O111" s="829">
        <f t="shared" si="394"/>
        <v>0</v>
      </c>
      <c r="Q111" s="789">
        <f>Rev.1_Base!M279</f>
        <v>2</v>
      </c>
      <c r="R111" s="795">
        <f>Rev.1_Base!O279</f>
        <v>0</v>
      </c>
      <c r="S111" s="795">
        <f>Rev.1_Base!Q279</f>
        <v>0</v>
      </c>
      <c r="T111" s="795">
        <f>Rev.1_Base!S279</f>
        <v>2</v>
      </c>
      <c r="U111" s="795">
        <f>Rev.1_Base!U279</f>
        <v>0</v>
      </c>
      <c r="V111" s="795">
        <f>Rev.1_Base!W279</f>
        <v>0</v>
      </c>
      <c r="W111" s="795">
        <f>Rev.1_Base!Y279</f>
        <v>0</v>
      </c>
      <c r="X111" s="795">
        <f>Rev.1_Base!AA279</f>
        <v>0</v>
      </c>
      <c r="Y111" s="809"/>
      <c r="Z111" s="809"/>
      <c r="AA111" s="809"/>
      <c r="AB111" s="809"/>
      <c r="AC111" s="809"/>
      <c r="AD111" s="809"/>
      <c r="AE111" s="809"/>
      <c r="AF111" s="810"/>
      <c r="AH111" s="774">
        <f t="shared" si="1141"/>
        <v>12000000</v>
      </c>
      <c r="AI111" s="775">
        <f t="shared" si="1142"/>
        <v>48000000</v>
      </c>
      <c r="AJ111" s="774">
        <f t="shared" si="1143"/>
        <v>850000</v>
      </c>
      <c r="AK111" s="775">
        <f t="shared" si="1144"/>
        <v>3400000</v>
      </c>
      <c r="AL111" s="774">
        <f t="shared" si="1145"/>
        <v>0</v>
      </c>
      <c r="AM111" s="775">
        <f t="shared" si="1146"/>
        <v>0</v>
      </c>
      <c r="AN111" s="774">
        <f t="shared" si="1147"/>
        <v>0</v>
      </c>
      <c r="AO111" s="775">
        <f t="shared" si="1148"/>
        <v>0</v>
      </c>
      <c r="AP111" s="693">
        <f t="shared" si="1111"/>
        <v>12850000</v>
      </c>
      <c r="AQ111" s="775">
        <f t="shared" si="1149"/>
        <v>51400000</v>
      </c>
      <c r="AR111" s="774">
        <f t="shared" si="1150"/>
        <v>1495742.6187499999</v>
      </c>
      <c r="AS111" s="775">
        <f t="shared" si="1151"/>
        <v>5982970.4749999996</v>
      </c>
      <c r="AT111" s="776">
        <f t="shared" si="1152"/>
        <v>17214891.142499998</v>
      </c>
      <c r="AU111" s="776">
        <f t="shared" si="1153"/>
        <v>28691485.237500001</v>
      </c>
      <c r="AV111" s="693">
        <f t="shared" si="829"/>
        <v>14345742.61875</v>
      </c>
      <c r="AW111" s="775">
        <f t="shared" si="1370"/>
        <v>0</v>
      </c>
      <c r="AX111" s="775">
        <f t="shared" si="1154"/>
        <v>57382970.475000001</v>
      </c>
      <c r="AY111" s="775">
        <f t="shared" si="1155"/>
        <v>114765940.95</v>
      </c>
      <c r="AZ111" s="775">
        <f t="shared" si="1155"/>
        <v>57382970.475000001</v>
      </c>
      <c r="BA111" s="693">
        <f t="shared" si="1156"/>
        <v>57382970.475000001</v>
      </c>
      <c r="BB111" s="693">
        <f t="shared" si="1157"/>
        <v>0</v>
      </c>
      <c r="BC111" s="774">
        <f t="shared" si="1158"/>
        <v>0</v>
      </c>
      <c r="BD111" s="775">
        <f t="shared" si="1159"/>
        <v>0</v>
      </c>
      <c r="BE111" s="777"/>
      <c r="BG111" s="790">
        <f t="shared" si="1160"/>
        <v>12000000</v>
      </c>
      <c r="BH111" s="790">
        <f t="shared" si="1161"/>
        <v>48000000</v>
      </c>
      <c r="BI111" s="790">
        <f t="shared" si="1162"/>
        <v>850000</v>
      </c>
      <c r="BJ111" s="790">
        <f t="shared" si="1163"/>
        <v>3400000</v>
      </c>
      <c r="BK111" s="790">
        <f t="shared" si="1164"/>
        <v>0</v>
      </c>
      <c r="BL111" s="790">
        <f t="shared" si="1165"/>
        <v>0</v>
      </c>
      <c r="BM111" s="790">
        <f t="shared" si="1166"/>
        <v>0</v>
      </c>
      <c r="BN111" s="790">
        <f t="shared" si="1167"/>
        <v>0</v>
      </c>
      <c r="BO111" s="790">
        <f t="shared" si="1371"/>
        <v>12850000</v>
      </c>
      <c r="BP111" s="790">
        <f t="shared" si="1168"/>
        <v>51400000</v>
      </c>
      <c r="BQ111" s="790">
        <f t="shared" si="1169"/>
        <v>1495742.6187499999</v>
      </c>
      <c r="BR111" s="790">
        <f t="shared" si="1170"/>
        <v>5982970.4749999996</v>
      </c>
      <c r="BS111" s="790">
        <f t="shared" si="1372"/>
        <v>14345742.61875</v>
      </c>
      <c r="BT111" s="790">
        <f t="shared" si="1171"/>
        <v>57382970.475000001</v>
      </c>
      <c r="BU111" s="790">
        <f t="shared" si="1172"/>
        <v>57382970.475000001</v>
      </c>
      <c r="BV111" s="790">
        <f t="shared" si="1173"/>
        <v>0</v>
      </c>
      <c r="BW111" s="790"/>
      <c r="BX111" s="790">
        <f t="shared" si="1174"/>
        <v>0</v>
      </c>
      <c r="BY111" s="791" t="s">
        <v>400</v>
      </c>
      <c r="CA111" s="744">
        <f>'동해기지(건축)'!BP378</f>
        <v>15000000</v>
      </c>
      <c r="CB111" s="745">
        <f t="shared" si="1175"/>
        <v>60000000</v>
      </c>
      <c r="CC111" s="718"/>
      <c r="CD111" s="745">
        <f t="shared" si="1176"/>
        <v>0</v>
      </c>
      <c r="CE111" s="718"/>
      <c r="CF111" s="745">
        <f t="shared" si="1177"/>
        <v>0</v>
      </c>
      <c r="CG111" s="718">
        <f>'동해기지(건축)'!BR378</f>
        <v>5000000</v>
      </c>
      <c r="CH111" s="745">
        <f t="shared" si="1178"/>
        <v>20000000</v>
      </c>
      <c r="CI111" s="746">
        <f t="shared" si="1377"/>
        <v>20000000</v>
      </c>
      <c r="CJ111" s="745">
        <f t="shared" si="1179"/>
        <v>80000000</v>
      </c>
      <c r="CK111" s="718"/>
      <c r="CL111" s="745">
        <f t="shared" si="1180"/>
        <v>0</v>
      </c>
      <c r="CM111" s="746">
        <f t="shared" si="1378"/>
        <v>20000000</v>
      </c>
      <c r="CN111" s="745">
        <f t="shared" si="1181"/>
        <v>80000000</v>
      </c>
      <c r="CO111" s="699">
        <f t="shared" si="1182"/>
        <v>40000000</v>
      </c>
      <c r="CP111" s="699">
        <f t="shared" si="1182"/>
        <v>0</v>
      </c>
      <c r="CQ111" s="699">
        <f t="shared" si="1182"/>
        <v>0</v>
      </c>
      <c r="CR111" s="699">
        <f t="shared" si="1182"/>
        <v>40000000</v>
      </c>
      <c r="CS111" s="700">
        <f t="shared" si="1182"/>
        <v>0</v>
      </c>
      <c r="CT111" s="699">
        <f t="shared" si="1182"/>
        <v>0</v>
      </c>
      <c r="CU111" s="699">
        <f t="shared" si="1182"/>
        <v>0</v>
      </c>
      <c r="CV111" s="700">
        <f t="shared" si="1183"/>
        <v>0</v>
      </c>
      <c r="CW111" s="697"/>
      <c r="CX111" s="696">
        <f t="shared" si="1184"/>
        <v>0</v>
      </c>
      <c r="CY111" s="701"/>
      <c r="DA111" s="778">
        <f>IFERROR(VLOOKUP($C111,정민건설!$A$13:$AM$154,28,FALSE),0)</f>
        <v>12000000</v>
      </c>
      <c r="DB111" s="775">
        <f t="shared" si="1185"/>
        <v>48000000</v>
      </c>
      <c r="DC111" s="778">
        <f>IFERROR(VLOOKUP($C111,정민건설!$A$13:$AM$154,30,FALSE),0)</f>
        <v>850000</v>
      </c>
      <c r="DD111" s="775">
        <f t="shared" si="1186"/>
        <v>3400000</v>
      </c>
      <c r="DE111" s="774">
        <f>IFERROR(VLOOKUP($C111,정민건설!$A$13:$AM$154,32,FALSE),0)</f>
        <v>0</v>
      </c>
      <c r="DF111" s="775">
        <f t="shared" si="1187"/>
        <v>0</v>
      </c>
      <c r="DG111" s="774">
        <f>IFERROR(VLOOKUP($C111,정민건설!$A$13:$AM$154,34,FALSE),0)</f>
        <v>0</v>
      </c>
      <c r="DH111" s="775">
        <f t="shared" si="1188"/>
        <v>0</v>
      </c>
      <c r="DI111" s="693">
        <f t="shared" si="1112"/>
        <v>12850000</v>
      </c>
      <c r="DJ111" s="775">
        <f t="shared" si="1189"/>
        <v>51400000</v>
      </c>
      <c r="DK111" s="778">
        <f t="shared" si="1190"/>
        <v>1495742.6187499999</v>
      </c>
      <c r="DL111" s="779">
        <f t="shared" si="1191"/>
        <v>5982970.4749999996</v>
      </c>
      <c r="DM111" s="693">
        <f t="shared" si="1113"/>
        <v>14345742.61875</v>
      </c>
      <c r="DN111" s="775">
        <f t="shared" si="1192"/>
        <v>57382970.475000001</v>
      </c>
      <c r="DO111" s="693">
        <f t="shared" si="1193"/>
        <v>57382970.475000001</v>
      </c>
      <c r="DP111" s="693">
        <f t="shared" si="1194"/>
        <v>0</v>
      </c>
      <c r="DQ111" s="774"/>
      <c r="DR111" s="775">
        <f t="shared" si="1195"/>
        <v>0</v>
      </c>
      <c r="DS111" s="777"/>
      <c r="DU111" s="774">
        <f>IFERROR(VLOOKUP($C111,[1]영만종합건설!$A$13:$AN$154,28,FALSE),0)</f>
        <v>8600000</v>
      </c>
      <c r="DV111" s="780">
        <f t="shared" si="1196"/>
        <v>34400000</v>
      </c>
      <c r="DW111" s="774">
        <f>IFERROR(VLOOKUP($C111,[1]영만종합건설!$A$13:$AN$154,30,FALSE),0)</f>
        <v>800000</v>
      </c>
      <c r="DX111" s="780">
        <f t="shared" si="1197"/>
        <v>3200000</v>
      </c>
      <c r="DY111" s="778">
        <f>IFERROR(VLOOKUP($C111,[1]영만종합건설!$A$13:$AN$154,32,FALSE),0)</f>
        <v>500000</v>
      </c>
      <c r="DZ111" s="780">
        <f t="shared" si="1198"/>
        <v>2000000</v>
      </c>
      <c r="EA111" s="778">
        <f>IFERROR(VLOOKUP($C111,[1]영만종합건설!$A$13:$AN$154,34,FALSE),0)</f>
        <v>0</v>
      </c>
      <c r="EB111" s="780">
        <f t="shared" si="1199"/>
        <v>0</v>
      </c>
      <c r="EC111" s="703">
        <f t="shared" si="1114"/>
        <v>9900000</v>
      </c>
      <c r="ED111" s="780">
        <f t="shared" si="1200"/>
        <v>39600000</v>
      </c>
      <c r="EE111" s="778">
        <f t="shared" si="1201"/>
        <v>1156117.7</v>
      </c>
      <c r="EF111" s="779">
        <f t="shared" si="1373"/>
        <v>4624470.8</v>
      </c>
      <c r="EG111" s="703">
        <f t="shared" si="1115"/>
        <v>11056117.699999999</v>
      </c>
      <c r="EH111" s="780">
        <f t="shared" si="1202"/>
        <v>44224470.799999997</v>
      </c>
      <c r="EI111" s="703">
        <f t="shared" si="1203"/>
        <v>44224470.799999997</v>
      </c>
      <c r="EJ111" s="703">
        <f t="shared" si="1204"/>
        <v>0</v>
      </c>
      <c r="EK111" s="778"/>
      <c r="EL111" s="780">
        <f t="shared" si="1205"/>
        <v>0</v>
      </c>
      <c r="EM111" s="781"/>
      <c r="EO111" s="778">
        <f>IFERROR(VLOOKUP($C111,[1]부강종합건설!$A$13:$AM$154,28,FALSE),0)</f>
        <v>7452000</v>
      </c>
      <c r="EP111" s="780">
        <f t="shared" si="1206"/>
        <v>29808000</v>
      </c>
      <c r="EQ111" s="778">
        <f>IFERROR(VLOOKUP($C111,[1]부강종합건설!$A$13:$AM$154,30,FALSE),0)</f>
        <v>828000</v>
      </c>
      <c r="ER111" s="780">
        <f t="shared" si="1207"/>
        <v>3312000</v>
      </c>
      <c r="ES111" s="778">
        <f>IFERROR(VLOOKUP($C111,[1]부강종합건설!$A$13:$AM$154,32,FALSE),0)</f>
        <v>0</v>
      </c>
      <c r="ET111" s="780">
        <f t="shared" si="1208"/>
        <v>0</v>
      </c>
      <c r="EU111" s="778">
        <f>IFERROR(VLOOKUP($C111,[1]부강종합건설!$A$13:$AM$154,34,FALSE),0)</f>
        <v>1155880</v>
      </c>
      <c r="EV111" s="780">
        <f t="shared" si="1209"/>
        <v>4623520</v>
      </c>
      <c r="EW111" s="703">
        <f t="shared" si="1116"/>
        <v>9435880</v>
      </c>
      <c r="EX111" s="780">
        <f t="shared" si="1210"/>
        <v>37743520</v>
      </c>
      <c r="EY111" s="778">
        <f t="shared" si="1211"/>
        <v>1093224.3461</v>
      </c>
      <c r="EZ111" s="779">
        <f t="shared" si="1374"/>
        <v>4372897.3843999999</v>
      </c>
      <c r="FA111" s="703">
        <f t="shared" si="1117"/>
        <v>10529104.346100001</v>
      </c>
      <c r="FB111" s="780">
        <f t="shared" si="1212"/>
        <v>42116417.384400003</v>
      </c>
      <c r="FC111" s="703">
        <f t="shared" si="1213"/>
        <v>42116417.384400003</v>
      </c>
      <c r="FD111" s="703">
        <f t="shared" si="1214"/>
        <v>0</v>
      </c>
      <c r="FE111" s="778"/>
      <c r="FF111" s="780">
        <f t="shared" si="1215"/>
        <v>0</v>
      </c>
      <c r="FG111" s="782"/>
      <c r="FI111" s="774">
        <f>IFERROR(VLOOKUP($C111,[1]대도엔지니어링!$A$13:$AN$154,28,FALSE),0)</f>
        <v>10164000</v>
      </c>
      <c r="FJ111" s="775">
        <f t="shared" si="1216"/>
        <v>40656000</v>
      </c>
      <c r="FK111" s="774">
        <f>IFERROR(VLOOKUP($C111,[1]대도엔지니어링!$A$13:$AN$154,30,FALSE),0)</f>
        <v>2178000</v>
      </c>
      <c r="FL111" s="775">
        <f t="shared" si="1217"/>
        <v>8712000</v>
      </c>
      <c r="FM111" s="774">
        <f>IFERROR(VLOOKUP($C111,[1]대도엔지니어링!$A$13:$AN$154,32,FALSE),0)</f>
        <v>1210000</v>
      </c>
      <c r="FN111" s="775">
        <f t="shared" si="1218"/>
        <v>4840000</v>
      </c>
      <c r="FO111" s="774">
        <f>IFERROR(VLOOKUP($C111,[1]대도엔지니어링!$A$13:$AN$154,34,FALSE),0)</f>
        <v>498760</v>
      </c>
      <c r="FP111" s="775">
        <f t="shared" si="1219"/>
        <v>1995040</v>
      </c>
      <c r="FQ111" s="693">
        <f t="shared" si="1118"/>
        <v>14050760</v>
      </c>
      <c r="FR111" s="775">
        <f t="shared" si="1220"/>
        <v>56203040</v>
      </c>
      <c r="FS111" s="774">
        <f t="shared" si="1119"/>
        <v>1123701.494205487</v>
      </c>
      <c r="FT111" s="775">
        <f t="shared" si="1221"/>
        <v>4494805.9768219478</v>
      </c>
      <c r="FU111" s="693">
        <f t="shared" si="1120"/>
        <v>15174461.494205486</v>
      </c>
      <c r="FV111" s="775">
        <f t="shared" si="1222"/>
        <v>60697845.976821944</v>
      </c>
      <c r="FW111" s="693">
        <f t="shared" si="1223"/>
        <v>60697845.976821944</v>
      </c>
      <c r="FX111" s="693">
        <f t="shared" si="1224"/>
        <v>0</v>
      </c>
      <c r="FY111" s="774"/>
      <c r="FZ111" s="775">
        <f t="shared" si="1225"/>
        <v>0</v>
      </c>
      <c r="GA111" s="782"/>
      <c r="GC111" s="774">
        <f>IFERROR(VLOOKUP($C111,[1]부명엔지니어링!$A$13:$AN$154,28,FALSE),0)</f>
        <v>5000000</v>
      </c>
      <c r="GD111" s="775">
        <f t="shared" si="1226"/>
        <v>20000000</v>
      </c>
      <c r="GE111" s="774">
        <f>IFERROR(VLOOKUP($C111,[1]부명엔지니어링!$A$13:$AN$154,30,FALSE),0)</f>
        <v>1000000</v>
      </c>
      <c r="GF111" s="775">
        <f t="shared" si="1227"/>
        <v>4000000</v>
      </c>
      <c r="GG111" s="774">
        <f>IFERROR(VLOOKUP($C111,[1]부명엔지니어링!$A$13:$AN$154,32,FALSE),0)</f>
        <v>0</v>
      </c>
      <c r="GH111" s="775">
        <f t="shared" si="1228"/>
        <v>0</v>
      </c>
      <c r="GI111" s="774">
        <f>IFERROR(VLOOKUP($C111,[1]부명엔지니어링!$A$13:$AN$154,34,FALSE),0)</f>
        <v>0</v>
      </c>
      <c r="GJ111" s="775">
        <f t="shared" si="1229"/>
        <v>0</v>
      </c>
      <c r="GK111" s="693">
        <f t="shared" si="1121"/>
        <v>6000000</v>
      </c>
      <c r="GL111" s="775">
        <f t="shared" si="1230"/>
        <v>24000000</v>
      </c>
      <c r="GM111" s="774">
        <f t="shared" si="1231"/>
        <v>761588.375</v>
      </c>
      <c r="GN111" s="775">
        <f t="shared" si="1375"/>
        <v>3046353.5</v>
      </c>
      <c r="GO111" s="693">
        <f t="shared" si="1122"/>
        <v>6761588.375</v>
      </c>
      <c r="GP111" s="775">
        <f t="shared" si="1232"/>
        <v>27046353.5</v>
      </c>
      <c r="GQ111" s="693">
        <f t="shared" si="1233"/>
        <v>27046353.5</v>
      </c>
      <c r="GR111" s="693">
        <f t="shared" si="1234"/>
        <v>0</v>
      </c>
      <c r="GS111" s="774"/>
      <c r="GT111" s="775">
        <f t="shared" si="1235"/>
        <v>0</v>
      </c>
      <c r="GU111" s="782"/>
      <c r="GW111" s="790">
        <f t="shared" si="1236"/>
        <v>12000000</v>
      </c>
      <c r="GX111" s="790">
        <f t="shared" si="1237"/>
        <v>48000000</v>
      </c>
      <c r="GY111" s="790">
        <f t="shared" si="1238"/>
        <v>850000</v>
      </c>
      <c r="GZ111" s="790">
        <f t="shared" si="1239"/>
        <v>3400000</v>
      </c>
      <c r="HA111" s="790">
        <f t="shared" si="1240"/>
        <v>0</v>
      </c>
      <c r="HB111" s="790">
        <f t="shared" si="1241"/>
        <v>0</v>
      </c>
      <c r="HC111" s="790">
        <f t="shared" si="1242"/>
        <v>0</v>
      </c>
      <c r="HD111" s="790">
        <f t="shared" si="1243"/>
        <v>0</v>
      </c>
      <c r="HE111" s="790">
        <f t="shared" si="1123"/>
        <v>12850000</v>
      </c>
      <c r="HF111" s="790">
        <f t="shared" si="1244"/>
        <v>51400000</v>
      </c>
      <c r="HG111" s="790">
        <f t="shared" si="1245"/>
        <v>1495742.6187499999</v>
      </c>
      <c r="HH111" s="790">
        <f t="shared" si="1376"/>
        <v>5982970.4749999996</v>
      </c>
      <c r="HI111" s="790">
        <f t="shared" si="1124"/>
        <v>14345742.61875</v>
      </c>
      <c r="HJ111" s="790">
        <f t="shared" si="1246"/>
        <v>57382970.475000001</v>
      </c>
      <c r="HK111" s="790">
        <f t="shared" si="1247"/>
        <v>57382970.475000001</v>
      </c>
      <c r="HL111" s="790">
        <f t="shared" si="1248"/>
        <v>0</v>
      </c>
      <c r="HM111" s="790"/>
      <c r="HN111" s="790">
        <f t="shared" si="1249"/>
        <v>0</v>
      </c>
      <c r="HO111" s="791" t="s">
        <v>400</v>
      </c>
      <c r="HQ111" s="783"/>
      <c r="HR111" s="784">
        <f t="shared" si="1250"/>
        <v>0</v>
      </c>
      <c r="HS111" s="783"/>
      <c r="HT111" s="784">
        <f t="shared" si="1251"/>
        <v>0</v>
      </c>
      <c r="HU111" s="783"/>
      <c r="HV111" s="784">
        <f t="shared" si="1252"/>
        <v>0</v>
      </c>
      <c r="HW111" s="783"/>
      <c r="HX111" s="784">
        <f t="shared" si="1253"/>
        <v>0</v>
      </c>
      <c r="HY111" s="707">
        <f t="shared" si="1379"/>
        <v>0</v>
      </c>
      <c r="HZ111" s="784">
        <f t="shared" si="1254"/>
        <v>0</v>
      </c>
      <c r="IA111" s="783"/>
      <c r="IB111" s="784">
        <f t="shared" si="1255"/>
        <v>0</v>
      </c>
      <c r="IC111" s="707">
        <f t="shared" si="1380"/>
        <v>0</v>
      </c>
      <c r="ID111" s="784">
        <f t="shared" si="1256"/>
        <v>0</v>
      </c>
      <c r="IE111" s="706">
        <f t="shared" si="1257"/>
        <v>0</v>
      </c>
      <c r="IF111" s="706">
        <f t="shared" si="1258"/>
        <v>0</v>
      </c>
      <c r="IG111" s="783"/>
      <c r="IH111" s="784">
        <f t="shared" si="1259"/>
        <v>0</v>
      </c>
      <c r="II111" s="782"/>
      <c r="IK111" s="783"/>
      <c r="IL111" s="784">
        <f t="shared" si="1260"/>
        <v>0</v>
      </c>
      <c r="IM111" s="783"/>
      <c r="IN111" s="784">
        <f t="shared" si="1261"/>
        <v>0</v>
      </c>
      <c r="IO111" s="783"/>
      <c r="IP111" s="784">
        <f t="shared" si="1262"/>
        <v>0</v>
      </c>
      <c r="IQ111" s="783"/>
      <c r="IR111" s="784">
        <f t="shared" si="1263"/>
        <v>0</v>
      </c>
      <c r="IS111" s="707">
        <f t="shared" si="1381"/>
        <v>0</v>
      </c>
      <c r="IT111" s="784">
        <f t="shared" si="1264"/>
        <v>0</v>
      </c>
      <c r="IU111" s="783"/>
      <c r="IV111" s="784">
        <f t="shared" si="1265"/>
        <v>0</v>
      </c>
      <c r="IW111" s="707">
        <f t="shared" si="1382"/>
        <v>0</v>
      </c>
      <c r="IX111" s="784">
        <f t="shared" si="1266"/>
        <v>0</v>
      </c>
      <c r="IY111" s="706">
        <f t="shared" si="1267"/>
        <v>0</v>
      </c>
      <c r="IZ111" s="706">
        <f t="shared" si="1268"/>
        <v>0</v>
      </c>
      <c r="JA111" s="783"/>
      <c r="JB111" s="784">
        <f t="shared" si="1269"/>
        <v>0</v>
      </c>
      <c r="JC111" s="782"/>
      <c r="JE111" s="783"/>
      <c r="JF111" s="784">
        <f t="shared" si="1270"/>
        <v>0</v>
      </c>
      <c r="JG111" s="783"/>
      <c r="JH111" s="784">
        <f t="shared" si="1271"/>
        <v>0</v>
      </c>
      <c r="JI111" s="783"/>
      <c r="JJ111" s="784">
        <f t="shared" si="1272"/>
        <v>0</v>
      </c>
      <c r="JK111" s="783"/>
      <c r="JL111" s="784">
        <f t="shared" si="1273"/>
        <v>0</v>
      </c>
      <c r="JM111" s="707">
        <f t="shared" si="1383"/>
        <v>0</v>
      </c>
      <c r="JN111" s="784">
        <f t="shared" si="1274"/>
        <v>0</v>
      </c>
      <c r="JO111" s="783"/>
      <c r="JP111" s="784">
        <f t="shared" si="1275"/>
        <v>0</v>
      </c>
      <c r="JQ111" s="707">
        <f t="shared" si="1384"/>
        <v>0</v>
      </c>
      <c r="JR111" s="784">
        <f t="shared" si="1276"/>
        <v>0</v>
      </c>
      <c r="JS111" s="706">
        <f t="shared" si="1277"/>
        <v>0</v>
      </c>
      <c r="JT111" s="706">
        <f t="shared" si="1278"/>
        <v>0</v>
      </c>
      <c r="JU111" s="783"/>
      <c r="JV111" s="784">
        <f t="shared" si="1279"/>
        <v>0</v>
      </c>
      <c r="JW111" s="782"/>
      <c r="JY111" s="783"/>
      <c r="JZ111" s="784">
        <f t="shared" si="1280"/>
        <v>0</v>
      </c>
      <c r="KA111" s="783"/>
      <c r="KB111" s="784">
        <f t="shared" si="1281"/>
        <v>0</v>
      </c>
      <c r="KC111" s="783"/>
      <c r="KD111" s="784">
        <f t="shared" si="1282"/>
        <v>0</v>
      </c>
      <c r="KE111" s="783"/>
      <c r="KF111" s="784">
        <f t="shared" si="1283"/>
        <v>0</v>
      </c>
      <c r="KG111" s="707">
        <f t="shared" si="1385"/>
        <v>0</v>
      </c>
      <c r="KH111" s="784">
        <f t="shared" si="1284"/>
        <v>0</v>
      </c>
      <c r="KI111" s="783"/>
      <c r="KJ111" s="784">
        <f t="shared" si="1285"/>
        <v>0</v>
      </c>
      <c r="KK111" s="707">
        <f t="shared" si="1386"/>
        <v>0</v>
      </c>
      <c r="KL111" s="784">
        <f t="shared" si="1286"/>
        <v>0</v>
      </c>
      <c r="KM111" s="706">
        <f t="shared" si="1287"/>
        <v>0</v>
      </c>
      <c r="KN111" s="706">
        <f t="shared" si="1288"/>
        <v>0</v>
      </c>
      <c r="KO111" s="783"/>
      <c r="KP111" s="784">
        <f t="shared" si="1289"/>
        <v>0</v>
      </c>
      <c r="KQ111" s="782"/>
      <c r="KS111" s="783"/>
      <c r="KT111" s="784">
        <f t="shared" si="1290"/>
        <v>0</v>
      </c>
      <c r="KU111" s="783"/>
      <c r="KV111" s="784">
        <f t="shared" si="1291"/>
        <v>0</v>
      </c>
      <c r="KW111" s="783"/>
      <c r="KX111" s="784">
        <f t="shared" si="1292"/>
        <v>0</v>
      </c>
      <c r="KY111" s="783"/>
      <c r="KZ111" s="784">
        <f t="shared" si="1293"/>
        <v>0</v>
      </c>
      <c r="LA111" s="707">
        <f t="shared" si="1387"/>
        <v>0</v>
      </c>
      <c r="LB111" s="784">
        <f t="shared" si="1294"/>
        <v>0</v>
      </c>
      <c r="LC111" s="783"/>
      <c r="LD111" s="784">
        <f t="shared" si="1295"/>
        <v>0</v>
      </c>
      <c r="LE111" s="707">
        <f t="shared" si="1388"/>
        <v>0</v>
      </c>
      <c r="LF111" s="784">
        <f t="shared" si="1296"/>
        <v>0</v>
      </c>
      <c r="LG111" s="706">
        <f t="shared" si="1297"/>
        <v>0</v>
      </c>
      <c r="LH111" s="706">
        <f t="shared" si="1298"/>
        <v>0</v>
      </c>
      <c r="LI111" s="783"/>
      <c r="LJ111" s="784">
        <f t="shared" si="1299"/>
        <v>0</v>
      </c>
      <c r="LK111" s="782"/>
      <c r="LM111" s="783"/>
      <c r="LN111" s="784">
        <f t="shared" si="1300"/>
        <v>0</v>
      </c>
      <c r="LO111" s="783"/>
      <c r="LP111" s="784">
        <f t="shared" si="1301"/>
        <v>0</v>
      </c>
      <c r="LQ111" s="783"/>
      <c r="LR111" s="784">
        <f t="shared" si="1302"/>
        <v>0</v>
      </c>
      <c r="LS111" s="783"/>
      <c r="LT111" s="784">
        <f t="shared" si="1303"/>
        <v>0</v>
      </c>
      <c r="LU111" s="707">
        <f t="shared" si="1389"/>
        <v>0</v>
      </c>
      <c r="LV111" s="784">
        <f t="shared" si="1304"/>
        <v>0</v>
      </c>
      <c r="LW111" s="783"/>
      <c r="LX111" s="784">
        <f t="shared" si="1305"/>
        <v>0</v>
      </c>
      <c r="LY111" s="707">
        <f t="shared" si="1390"/>
        <v>0</v>
      </c>
      <c r="LZ111" s="784">
        <f t="shared" si="1306"/>
        <v>0</v>
      </c>
      <c r="MA111" s="706">
        <f t="shared" si="1307"/>
        <v>0</v>
      </c>
      <c r="MB111" s="706">
        <f t="shared" si="1308"/>
        <v>0</v>
      </c>
      <c r="MC111" s="783"/>
      <c r="MD111" s="784">
        <f t="shared" si="1309"/>
        <v>0</v>
      </c>
      <c r="ME111" s="782"/>
      <c r="MG111" s="783"/>
      <c r="MH111" s="784">
        <f t="shared" si="1310"/>
        <v>0</v>
      </c>
      <c r="MI111" s="783"/>
      <c r="MJ111" s="784">
        <f t="shared" si="1311"/>
        <v>0</v>
      </c>
      <c r="MK111" s="783"/>
      <c r="ML111" s="784">
        <f t="shared" si="1312"/>
        <v>0</v>
      </c>
      <c r="MM111" s="783"/>
      <c r="MN111" s="784">
        <f t="shared" si="1313"/>
        <v>0</v>
      </c>
      <c r="MO111" s="707">
        <f t="shared" si="1391"/>
        <v>0</v>
      </c>
      <c r="MP111" s="784">
        <f t="shared" si="1314"/>
        <v>0</v>
      </c>
      <c r="MQ111" s="783"/>
      <c r="MR111" s="784">
        <f t="shared" si="1315"/>
        <v>0</v>
      </c>
      <c r="MS111" s="707">
        <f t="shared" si="1392"/>
        <v>0</v>
      </c>
      <c r="MT111" s="784">
        <f t="shared" si="1316"/>
        <v>0</v>
      </c>
      <c r="MU111" s="706">
        <f t="shared" si="1317"/>
        <v>0</v>
      </c>
      <c r="MV111" s="706">
        <f t="shared" si="1318"/>
        <v>0</v>
      </c>
      <c r="MW111" s="783"/>
      <c r="MX111" s="784">
        <f t="shared" si="1319"/>
        <v>0</v>
      </c>
      <c r="MY111" s="782"/>
      <c r="NA111" s="783"/>
      <c r="NB111" s="784">
        <f t="shared" si="1320"/>
        <v>0</v>
      </c>
      <c r="NC111" s="783"/>
      <c r="ND111" s="784">
        <f t="shared" si="1321"/>
        <v>0</v>
      </c>
      <c r="NE111" s="783"/>
      <c r="NF111" s="784">
        <f t="shared" si="1322"/>
        <v>0</v>
      </c>
      <c r="NG111" s="783"/>
      <c r="NH111" s="784">
        <f t="shared" si="1323"/>
        <v>0</v>
      </c>
      <c r="NI111" s="707">
        <f t="shared" si="1393"/>
        <v>0</v>
      </c>
      <c r="NJ111" s="784">
        <f t="shared" si="1324"/>
        <v>0</v>
      </c>
      <c r="NK111" s="783"/>
      <c r="NL111" s="784">
        <f t="shared" si="1325"/>
        <v>0</v>
      </c>
      <c r="NM111" s="707">
        <f t="shared" si="1394"/>
        <v>0</v>
      </c>
      <c r="NN111" s="784">
        <f t="shared" si="1326"/>
        <v>0</v>
      </c>
      <c r="NO111" s="706">
        <f t="shared" si="1327"/>
        <v>0</v>
      </c>
      <c r="NP111" s="706">
        <f t="shared" si="1328"/>
        <v>0</v>
      </c>
      <c r="NQ111" s="783"/>
      <c r="NR111" s="784">
        <f t="shared" si="1329"/>
        <v>0</v>
      </c>
      <c r="NS111" s="782"/>
      <c r="NU111" s="783"/>
      <c r="NV111" s="784">
        <f t="shared" si="1330"/>
        <v>0</v>
      </c>
      <c r="NW111" s="783"/>
      <c r="NX111" s="784">
        <f t="shared" si="1331"/>
        <v>0</v>
      </c>
      <c r="NY111" s="783"/>
      <c r="NZ111" s="784">
        <f t="shared" si="1332"/>
        <v>0</v>
      </c>
      <c r="OA111" s="783"/>
      <c r="OB111" s="784">
        <f t="shared" si="1333"/>
        <v>0</v>
      </c>
      <c r="OC111" s="707">
        <f t="shared" si="1395"/>
        <v>0</v>
      </c>
      <c r="OD111" s="784">
        <f t="shared" si="1334"/>
        <v>0</v>
      </c>
      <c r="OE111" s="783"/>
      <c r="OF111" s="784">
        <f t="shared" si="1335"/>
        <v>0</v>
      </c>
      <c r="OG111" s="707">
        <f t="shared" si="1396"/>
        <v>0</v>
      </c>
      <c r="OH111" s="784">
        <f t="shared" si="1336"/>
        <v>0</v>
      </c>
      <c r="OI111" s="706">
        <f t="shared" si="1337"/>
        <v>0</v>
      </c>
      <c r="OJ111" s="706">
        <f t="shared" si="1338"/>
        <v>0</v>
      </c>
      <c r="OK111" s="783"/>
      <c r="OL111" s="784">
        <f t="shared" si="1339"/>
        <v>0</v>
      </c>
      <c r="OM111" s="782"/>
      <c r="OO111" s="783"/>
      <c r="OP111" s="784">
        <f t="shared" si="1340"/>
        <v>0</v>
      </c>
      <c r="OQ111" s="783"/>
      <c r="OR111" s="784">
        <f t="shared" si="1341"/>
        <v>0</v>
      </c>
      <c r="OS111" s="783"/>
      <c r="OT111" s="784">
        <f t="shared" si="1342"/>
        <v>0</v>
      </c>
      <c r="OU111" s="783"/>
      <c r="OV111" s="784">
        <f t="shared" si="1343"/>
        <v>0</v>
      </c>
      <c r="OW111" s="707">
        <f t="shared" si="1397"/>
        <v>0</v>
      </c>
      <c r="OX111" s="784">
        <f t="shared" si="1344"/>
        <v>0</v>
      </c>
      <c r="OY111" s="783"/>
      <c r="OZ111" s="784">
        <f t="shared" si="1345"/>
        <v>0</v>
      </c>
      <c r="PA111" s="707">
        <f t="shared" si="1398"/>
        <v>0</v>
      </c>
      <c r="PB111" s="784">
        <f t="shared" si="1346"/>
        <v>0</v>
      </c>
      <c r="PC111" s="706">
        <f t="shared" si="1347"/>
        <v>0</v>
      </c>
      <c r="PD111" s="706">
        <f t="shared" si="1348"/>
        <v>0</v>
      </c>
      <c r="PE111" s="783"/>
      <c r="PF111" s="784">
        <f t="shared" si="1349"/>
        <v>0</v>
      </c>
      <c r="PG111" s="782"/>
      <c r="PI111" s="783"/>
      <c r="PJ111" s="784">
        <f t="shared" si="1350"/>
        <v>0</v>
      </c>
      <c r="PK111" s="783"/>
      <c r="PL111" s="784">
        <f t="shared" si="1351"/>
        <v>0</v>
      </c>
      <c r="PM111" s="783"/>
      <c r="PN111" s="784">
        <f t="shared" si="1352"/>
        <v>0</v>
      </c>
      <c r="PO111" s="783"/>
      <c r="PP111" s="784">
        <f t="shared" si="1353"/>
        <v>0</v>
      </c>
      <c r="PQ111" s="707">
        <f t="shared" si="1399"/>
        <v>0</v>
      </c>
      <c r="PR111" s="784">
        <f t="shared" si="1354"/>
        <v>0</v>
      </c>
      <c r="PS111" s="783"/>
      <c r="PT111" s="784">
        <f t="shared" si="1355"/>
        <v>0</v>
      </c>
      <c r="PU111" s="707">
        <f t="shared" si="1400"/>
        <v>0</v>
      </c>
      <c r="PV111" s="784">
        <f t="shared" si="1356"/>
        <v>0</v>
      </c>
      <c r="PW111" s="706">
        <f t="shared" si="1357"/>
        <v>0</v>
      </c>
      <c r="PX111" s="706">
        <f t="shared" si="1358"/>
        <v>0</v>
      </c>
      <c r="PY111" s="783"/>
      <c r="PZ111" s="784">
        <f t="shared" si="1359"/>
        <v>0</v>
      </c>
      <c r="QA111" s="782"/>
      <c r="QC111" s="783"/>
      <c r="QD111" s="784">
        <f t="shared" si="1360"/>
        <v>0</v>
      </c>
      <c r="QE111" s="783"/>
      <c r="QF111" s="784">
        <f t="shared" si="1361"/>
        <v>0</v>
      </c>
      <c r="QG111" s="783"/>
      <c r="QH111" s="784">
        <f t="shared" si="1362"/>
        <v>0</v>
      </c>
      <c r="QI111" s="783"/>
      <c r="QJ111" s="784">
        <f t="shared" si="1363"/>
        <v>0</v>
      </c>
      <c r="QK111" s="707">
        <f t="shared" si="1401"/>
        <v>0</v>
      </c>
      <c r="QL111" s="784">
        <f t="shared" si="1364"/>
        <v>0</v>
      </c>
      <c r="QM111" s="783"/>
      <c r="QN111" s="784">
        <f t="shared" si="1365"/>
        <v>0</v>
      </c>
      <c r="QO111" s="707">
        <f t="shared" si="1402"/>
        <v>0</v>
      </c>
      <c r="QP111" s="784">
        <f t="shared" si="1366"/>
        <v>0</v>
      </c>
      <c r="QQ111" s="706">
        <f t="shared" si="1367"/>
        <v>0</v>
      </c>
      <c r="QR111" s="706">
        <f t="shared" si="1368"/>
        <v>0</v>
      </c>
      <c r="QS111" s="783"/>
      <c r="QT111" s="784">
        <f t="shared" si="1369"/>
        <v>0</v>
      </c>
      <c r="QU111" s="782"/>
      <c r="RA111" s="785">
        <f t="shared" si="1125"/>
        <v>0</v>
      </c>
      <c r="RB111" s="785" t="e">
        <f t="shared" si="1126"/>
        <v>#REF!</v>
      </c>
      <c r="RC111" s="677">
        <f t="shared" si="1127"/>
        <v>2</v>
      </c>
      <c r="RD111" s="677">
        <f t="shared" si="1127"/>
        <v>0</v>
      </c>
      <c r="RE111" s="677">
        <f t="shared" si="1127"/>
        <v>0</v>
      </c>
      <c r="RF111" s="677">
        <f t="shared" si="1127"/>
        <v>2</v>
      </c>
      <c r="RG111" s="677">
        <f t="shared" si="1127"/>
        <v>0</v>
      </c>
      <c r="RH111" s="677">
        <f t="shared" si="1127"/>
        <v>0</v>
      </c>
      <c r="RI111" s="677">
        <f t="shared" si="1127"/>
        <v>0</v>
      </c>
      <c r="RJ111" s="677">
        <f t="shared" si="1127"/>
        <v>0</v>
      </c>
      <c r="RK111" s="677" t="e">
        <f>#REF!</f>
        <v>#REF!</v>
      </c>
      <c r="RL111" s="677" t="e">
        <f>#REF!</f>
        <v>#REF!</v>
      </c>
      <c r="RM111" s="677">
        <f t="shared" si="1128"/>
        <v>0</v>
      </c>
      <c r="RN111" s="677">
        <f t="shared" si="1128"/>
        <v>0</v>
      </c>
      <c r="RO111" s="677">
        <f t="shared" si="1128"/>
        <v>0</v>
      </c>
      <c r="RP111" s="677">
        <f t="shared" si="1128"/>
        <v>0</v>
      </c>
      <c r="RQ111" s="677">
        <f t="shared" si="1128"/>
        <v>0</v>
      </c>
      <c r="RR111" s="677">
        <f t="shared" si="1128"/>
        <v>0</v>
      </c>
      <c r="RS111" s="677">
        <f t="shared" si="1128"/>
        <v>0</v>
      </c>
      <c r="RT111" s="677">
        <f t="shared" si="1128"/>
        <v>0</v>
      </c>
      <c r="RV111" s="675">
        <f t="shared" si="1129"/>
        <v>4</v>
      </c>
      <c r="RW111" s="675">
        <f t="shared" si="1130"/>
        <v>0</v>
      </c>
      <c r="RX111" s="675">
        <f t="shared" si="1131"/>
        <v>0</v>
      </c>
      <c r="RY111" s="675">
        <f t="shared" si="1132"/>
        <v>0</v>
      </c>
      <c r="RZ111" s="675">
        <f t="shared" si="1133"/>
        <v>0</v>
      </c>
      <c r="SA111" s="675">
        <f t="shared" si="1134"/>
        <v>0</v>
      </c>
      <c r="SB111" s="675">
        <f t="shared" si="1135"/>
        <v>0</v>
      </c>
      <c r="SC111" s="675">
        <f t="shared" si="1136"/>
        <v>0</v>
      </c>
      <c r="SD111" s="675" t="e">
        <f xml:space="preserve"> SUMIF(#REF!,$SD$8,#REF!)</f>
        <v>#REF!</v>
      </c>
      <c r="SE111" s="675" t="e">
        <f xml:space="preserve"> SUMIF(#REF!,$SE$8,#REF!)</f>
        <v>#REF!</v>
      </c>
      <c r="SG111" s="675">
        <f t="shared" si="1137"/>
        <v>25700000</v>
      </c>
      <c r="SH111" s="675">
        <f t="shared" si="1137"/>
        <v>0</v>
      </c>
      <c r="SI111" s="675">
        <f t="shared" si="1137"/>
        <v>0</v>
      </c>
      <c r="SJ111" s="675">
        <f t="shared" si="1137"/>
        <v>25700000</v>
      </c>
      <c r="SK111" s="675">
        <f t="shared" si="1137"/>
        <v>0</v>
      </c>
      <c r="SL111" s="675">
        <f t="shared" si="1137"/>
        <v>0</v>
      </c>
      <c r="SM111" s="675">
        <f t="shared" si="1137"/>
        <v>0</v>
      </c>
      <c r="SN111" s="675">
        <f t="shared" si="1137"/>
        <v>0</v>
      </c>
      <c r="SO111" s="675" t="e">
        <f t="shared" si="1137"/>
        <v>#REF!</v>
      </c>
      <c r="SP111" s="675" t="e">
        <f t="shared" si="1137"/>
        <v>#REF!</v>
      </c>
      <c r="SQ111" s="675">
        <f t="shared" si="1137"/>
        <v>0</v>
      </c>
      <c r="SR111" s="675">
        <f t="shared" si="1137"/>
        <v>0</v>
      </c>
      <c r="SS111" s="675">
        <f t="shared" si="1137"/>
        <v>0</v>
      </c>
      <c r="ST111" s="675">
        <f t="shared" si="1137"/>
        <v>0</v>
      </c>
      <c r="SU111" s="675">
        <f t="shared" si="1137"/>
        <v>0</v>
      </c>
      <c r="SV111" s="675">
        <f t="shared" si="1137"/>
        <v>0</v>
      </c>
      <c r="SW111" s="675">
        <f t="shared" si="1138"/>
        <v>0</v>
      </c>
      <c r="SX111" s="675">
        <f t="shared" si="1138"/>
        <v>0</v>
      </c>
      <c r="SY111" s="675" t="e">
        <f>#REF!*$AP111</f>
        <v>#REF!</v>
      </c>
      <c r="SZ111" s="675" t="e">
        <f>#REF!*$AP111</f>
        <v>#REF!</v>
      </c>
      <c r="TA111" s="675" t="e">
        <f>#REF!*$AP111</f>
        <v>#REF!</v>
      </c>
      <c r="TB111" s="675" t="e">
        <f>#REF!*$AP111</f>
        <v>#REF!</v>
      </c>
      <c r="TC111" s="675" t="e">
        <f>#REF!*$AP111</f>
        <v>#REF!</v>
      </c>
      <c r="TE111" s="675">
        <f t="shared" si="1403"/>
        <v>51400000</v>
      </c>
      <c r="TF111" s="675">
        <f t="shared" si="1404"/>
        <v>0</v>
      </c>
      <c r="TG111" s="675">
        <f t="shared" si="1405"/>
        <v>0</v>
      </c>
      <c r="TH111" s="675">
        <f t="shared" si="1406"/>
        <v>0</v>
      </c>
      <c r="TI111" s="675">
        <f t="shared" si="1407"/>
        <v>0</v>
      </c>
      <c r="TJ111" s="675">
        <f t="shared" si="1408"/>
        <v>0</v>
      </c>
      <c r="TK111" s="675">
        <f t="shared" si="1409"/>
        <v>0</v>
      </c>
      <c r="TL111" s="675">
        <f t="shared" si="1410"/>
        <v>0</v>
      </c>
      <c r="TM111" s="675">
        <f t="shared" si="1411"/>
        <v>0</v>
      </c>
      <c r="TN111" s="676">
        <f t="shared" si="1412"/>
        <v>0</v>
      </c>
      <c r="TP111" s="675">
        <f>IFERROR(SG111*(1+LEVEL_2!#REF!),0)</f>
        <v>0</v>
      </c>
      <c r="TQ111" s="675">
        <f>IFERROR(SH111*(1+LEVEL_2!#REF!),0)</f>
        <v>0</v>
      </c>
      <c r="TR111" s="675">
        <f>IFERROR(SI111*(1+LEVEL_2!#REF!),0)</f>
        <v>0</v>
      </c>
      <c r="TS111" s="675">
        <f>IFERROR(SJ111*(1+LEVEL_2!#REF!),0)</f>
        <v>0</v>
      </c>
      <c r="TT111" s="675">
        <f>IFERROR(SK111*(1+LEVEL_2!#REF!),0)</f>
        <v>0</v>
      </c>
      <c r="TU111" s="675">
        <f>IFERROR(SL111*(1+LEVEL_2!#REF!),0)</f>
        <v>0</v>
      </c>
      <c r="TV111" s="675">
        <f>IFERROR(SM111*(1+LEVEL_2!#REF!),0)</f>
        <v>0</v>
      </c>
      <c r="TW111" s="675">
        <f>IFERROR(SN111*(1+LEVEL_2!#REF!),0)</f>
        <v>0</v>
      </c>
      <c r="TX111" s="675">
        <f>IFERROR(SO111*(1+LEVEL_2!#REF!),0)</f>
        <v>0</v>
      </c>
      <c r="TY111" s="675">
        <f>IFERROR(SP111*(1+LEVEL_2!#REF!),0)</f>
        <v>0</v>
      </c>
      <c r="TZ111" s="675">
        <f>IFERROR(SQ111*(1+LEVEL_2!#REF!),0)</f>
        <v>0</v>
      </c>
      <c r="UA111" s="675">
        <f>IFERROR(SR111*(1+LEVEL_2!#REF!),0)</f>
        <v>0</v>
      </c>
      <c r="UB111" s="675">
        <f>IFERROR(SS111*(1+LEVEL_2!#REF!),0)</f>
        <v>0</v>
      </c>
      <c r="UC111" s="675">
        <f>IFERROR(ST111*(1+LEVEL_2!#REF!),0)</f>
        <v>0</v>
      </c>
      <c r="UD111" s="675">
        <f>IFERROR(SU111*(1+LEVEL_2!#REF!),0)</f>
        <v>0</v>
      </c>
      <c r="UE111" s="675">
        <f>IFERROR(SV111*(1+LEVEL_2!#REF!),0)</f>
        <v>0</v>
      </c>
      <c r="UF111" s="675">
        <f>IFERROR(SW111*(1+LEVEL_2!#REF!),0)</f>
        <v>0</v>
      </c>
      <c r="UG111" s="675">
        <f>IFERROR(SX111*(1+LEVEL_2!#REF!),0)</f>
        <v>0</v>
      </c>
      <c r="UH111" s="675">
        <f>IFERROR(SY111*(1+LEVEL_2!#REF!),0)</f>
        <v>0</v>
      </c>
      <c r="UI111" s="675">
        <f>IFERROR(SZ111*(1+LEVEL_2!#REF!),0)</f>
        <v>0</v>
      </c>
      <c r="UJ111" s="675">
        <f>IFERROR(TA111*(1+LEVEL_2!#REF!),0)</f>
        <v>0</v>
      </c>
      <c r="UK111" s="675">
        <f>IFERROR(TB111*(1+LEVEL_2!#REF!),0)</f>
        <v>0</v>
      </c>
      <c r="UL111" s="675">
        <f>IFERROR(TC111*(1+LEVEL_2!#REF!),0)</f>
        <v>0</v>
      </c>
      <c r="UN111" s="675">
        <f t="shared" si="1413"/>
        <v>0</v>
      </c>
      <c r="UO111" s="675">
        <f t="shared" si="1414"/>
        <v>0</v>
      </c>
      <c r="UP111" s="675">
        <f t="shared" si="1415"/>
        <v>0</v>
      </c>
      <c r="UQ111" s="675">
        <f t="shared" si="1416"/>
        <v>0</v>
      </c>
      <c r="UR111" s="675">
        <f t="shared" si="1417"/>
        <v>0</v>
      </c>
      <c r="US111" s="675">
        <f t="shared" si="1418"/>
        <v>0</v>
      </c>
      <c r="UT111" s="675">
        <f t="shared" si="1419"/>
        <v>0</v>
      </c>
      <c r="UU111" s="675">
        <f t="shared" si="1420"/>
        <v>0</v>
      </c>
      <c r="UV111" s="675">
        <f t="shared" si="1421"/>
        <v>0</v>
      </c>
      <c r="UW111" s="676">
        <f t="shared" si="1422"/>
        <v>0</v>
      </c>
    </row>
    <row r="112" spans="1:569" s="645" customFormat="1" ht="20.100000000000001" customHeight="1">
      <c r="A112" s="677" t="s">
        <v>139</v>
      </c>
      <c r="B112" s="677" t="s">
        <v>139</v>
      </c>
      <c r="C112" s="801" t="s">
        <v>612</v>
      </c>
      <c r="D112" s="764"/>
      <c r="E112" s="792" t="s">
        <v>613</v>
      </c>
      <c r="F112" s="793" t="s">
        <v>608</v>
      </c>
      <c r="G112" s="786" t="s">
        <v>609</v>
      </c>
      <c r="H112" s="794" t="s">
        <v>154</v>
      </c>
      <c r="I112" s="789">
        <f>Rev.1_Base!G277</f>
        <v>4</v>
      </c>
      <c r="J112" s="789">
        <f>Rev.1_Base!H277</f>
        <v>4</v>
      </c>
      <c r="K112" s="789">
        <f>Rev.1_Base!J277</f>
        <v>1</v>
      </c>
      <c r="L112" s="789">
        <f>Rev.1_Base!K277</f>
        <v>1</v>
      </c>
      <c r="M112" s="770"/>
      <c r="N112" s="828">
        <f t="shared" si="393"/>
        <v>4</v>
      </c>
      <c r="O112" s="829">
        <f t="shared" si="394"/>
        <v>0</v>
      </c>
      <c r="Q112" s="789">
        <f>Rev.1_Base!M277</f>
        <v>0</v>
      </c>
      <c r="R112" s="795">
        <f>Rev.1_Base!O277</f>
        <v>0</v>
      </c>
      <c r="S112" s="795">
        <f>Rev.1_Base!Q277</f>
        <v>0</v>
      </c>
      <c r="T112" s="795">
        <f>Rev.1_Base!S277</f>
        <v>2</v>
      </c>
      <c r="U112" s="795">
        <f>Rev.1_Base!U277</f>
        <v>0</v>
      </c>
      <c r="V112" s="795">
        <f>Rev.1_Base!W277</f>
        <v>1</v>
      </c>
      <c r="W112" s="795">
        <f>Rev.1_Base!Y277</f>
        <v>1</v>
      </c>
      <c r="X112" s="795">
        <f>Rev.1_Base!AA277</f>
        <v>0</v>
      </c>
      <c r="Y112" s="809"/>
      <c r="Z112" s="809"/>
      <c r="AA112" s="809"/>
      <c r="AB112" s="809"/>
      <c r="AC112" s="809"/>
      <c r="AD112" s="809"/>
      <c r="AE112" s="809"/>
      <c r="AF112" s="810"/>
      <c r="AH112" s="774">
        <f t="shared" si="1141"/>
        <v>8600000</v>
      </c>
      <c r="AI112" s="775">
        <f t="shared" si="1142"/>
        <v>34400000</v>
      </c>
      <c r="AJ112" s="774">
        <f t="shared" si="1143"/>
        <v>650000</v>
      </c>
      <c r="AK112" s="775">
        <f t="shared" si="1144"/>
        <v>2600000</v>
      </c>
      <c r="AL112" s="774">
        <f t="shared" si="1145"/>
        <v>0</v>
      </c>
      <c r="AM112" s="775">
        <f t="shared" si="1146"/>
        <v>0</v>
      </c>
      <c r="AN112" s="774">
        <f t="shared" si="1147"/>
        <v>0</v>
      </c>
      <c r="AO112" s="775">
        <f t="shared" si="1148"/>
        <v>0</v>
      </c>
      <c r="AP112" s="693">
        <f t="shared" si="1111"/>
        <v>9250000</v>
      </c>
      <c r="AQ112" s="775">
        <f t="shared" si="1149"/>
        <v>37000000</v>
      </c>
      <c r="AR112" s="774">
        <f t="shared" si="1150"/>
        <v>1080696.9437500001</v>
      </c>
      <c r="AS112" s="775">
        <f t="shared" si="1151"/>
        <v>4322787.7750000004</v>
      </c>
      <c r="AT112" s="776">
        <f t="shared" si="1152"/>
        <v>12396836.3325</v>
      </c>
      <c r="AU112" s="776">
        <f t="shared" si="1153"/>
        <v>20661393.887499999</v>
      </c>
      <c r="AV112" s="693">
        <f t="shared" si="829"/>
        <v>10330696.94375</v>
      </c>
      <c r="AW112" s="775">
        <f t="shared" si="1370"/>
        <v>12396836.3325</v>
      </c>
      <c r="AX112" s="775">
        <f t="shared" si="1154"/>
        <v>20661393.887499999</v>
      </c>
      <c r="AY112" s="775">
        <f t="shared" si="1155"/>
        <v>82645575.549999997</v>
      </c>
      <c r="AZ112" s="775">
        <f t="shared" si="1155"/>
        <v>41322787.774999999</v>
      </c>
      <c r="BA112" s="693">
        <f t="shared" si="1156"/>
        <v>41322787.774999999</v>
      </c>
      <c r="BB112" s="693">
        <f t="shared" si="1157"/>
        <v>0</v>
      </c>
      <c r="BC112" s="774">
        <f t="shared" si="1158"/>
        <v>0</v>
      </c>
      <c r="BD112" s="775">
        <f t="shared" si="1159"/>
        <v>0</v>
      </c>
      <c r="BE112" s="777"/>
      <c r="BG112" s="790">
        <f t="shared" si="1160"/>
        <v>8600000</v>
      </c>
      <c r="BH112" s="790">
        <f t="shared" si="1161"/>
        <v>34400000</v>
      </c>
      <c r="BI112" s="790">
        <f t="shared" si="1162"/>
        <v>650000</v>
      </c>
      <c r="BJ112" s="790">
        <f t="shared" si="1163"/>
        <v>2600000</v>
      </c>
      <c r="BK112" s="790">
        <f t="shared" si="1164"/>
        <v>0</v>
      </c>
      <c r="BL112" s="790">
        <f t="shared" si="1165"/>
        <v>0</v>
      </c>
      <c r="BM112" s="790">
        <f t="shared" si="1166"/>
        <v>0</v>
      </c>
      <c r="BN112" s="790">
        <f t="shared" si="1167"/>
        <v>0</v>
      </c>
      <c r="BO112" s="790">
        <f t="shared" si="1371"/>
        <v>9250000</v>
      </c>
      <c r="BP112" s="790">
        <f t="shared" si="1168"/>
        <v>37000000</v>
      </c>
      <c r="BQ112" s="790">
        <f t="shared" si="1169"/>
        <v>1080696.9437500001</v>
      </c>
      <c r="BR112" s="790">
        <f t="shared" si="1170"/>
        <v>4322787.7750000004</v>
      </c>
      <c r="BS112" s="790">
        <f t="shared" si="1372"/>
        <v>10330696.94375</v>
      </c>
      <c r="BT112" s="790">
        <f t="shared" si="1171"/>
        <v>41322787.774999999</v>
      </c>
      <c r="BU112" s="790">
        <f t="shared" si="1172"/>
        <v>41322787.774999999</v>
      </c>
      <c r="BV112" s="790">
        <f t="shared" si="1173"/>
        <v>0</v>
      </c>
      <c r="BW112" s="790"/>
      <c r="BX112" s="790">
        <f t="shared" si="1174"/>
        <v>0</v>
      </c>
      <c r="BY112" s="791" t="s">
        <v>400</v>
      </c>
      <c r="CA112" s="744">
        <f>CA111</f>
        <v>15000000</v>
      </c>
      <c r="CB112" s="745">
        <f t="shared" si="1175"/>
        <v>60000000</v>
      </c>
      <c r="CC112" s="718"/>
      <c r="CD112" s="745">
        <f t="shared" si="1176"/>
        <v>0</v>
      </c>
      <c r="CE112" s="718"/>
      <c r="CF112" s="745">
        <f t="shared" si="1177"/>
        <v>0</v>
      </c>
      <c r="CG112" s="718">
        <f>CG111</f>
        <v>5000000</v>
      </c>
      <c r="CH112" s="745">
        <f t="shared" si="1178"/>
        <v>20000000</v>
      </c>
      <c r="CI112" s="746">
        <f t="shared" si="1377"/>
        <v>20000000</v>
      </c>
      <c r="CJ112" s="745">
        <f t="shared" si="1179"/>
        <v>80000000</v>
      </c>
      <c r="CK112" s="718"/>
      <c r="CL112" s="745">
        <f t="shared" si="1180"/>
        <v>0</v>
      </c>
      <c r="CM112" s="746">
        <f t="shared" si="1378"/>
        <v>20000000</v>
      </c>
      <c r="CN112" s="745">
        <f t="shared" si="1181"/>
        <v>80000000</v>
      </c>
      <c r="CO112" s="699">
        <f t="shared" si="1182"/>
        <v>0</v>
      </c>
      <c r="CP112" s="699">
        <f t="shared" si="1182"/>
        <v>0</v>
      </c>
      <c r="CQ112" s="699">
        <f t="shared" si="1182"/>
        <v>0</v>
      </c>
      <c r="CR112" s="699">
        <f t="shared" si="1182"/>
        <v>40000000</v>
      </c>
      <c r="CS112" s="700">
        <f t="shared" si="1182"/>
        <v>0</v>
      </c>
      <c r="CT112" s="699">
        <f t="shared" si="1182"/>
        <v>20000000</v>
      </c>
      <c r="CU112" s="699">
        <f t="shared" si="1182"/>
        <v>20000000</v>
      </c>
      <c r="CV112" s="700">
        <f t="shared" si="1183"/>
        <v>0</v>
      </c>
      <c r="CW112" s="697"/>
      <c r="CX112" s="696">
        <f t="shared" si="1184"/>
        <v>0</v>
      </c>
      <c r="CY112" s="701"/>
      <c r="DA112" s="778">
        <f>IFERROR(VLOOKUP($C112,정민건설!$A$13:$AM$154,28,FALSE),0)</f>
        <v>8600000</v>
      </c>
      <c r="DB112" s="775">
        <f t="shared" si="1185"/>
        <v>34400000</v>
      </c>
      <c r="DC112" s="778">
        <f>IFERROR(VLOOKUP($C112,정민건설!$A$13:$AM$154,30,FALSE),0)</f>
        <v>650000</v>
      </c>
      <c r="DD112" s="775">
        <f t="shared" si="1186"/>
        <v>2600000</v>
      </c>
      <c r="DE112" s="774">
        <f>IFERROR(VLOOKUP($C112,정민건설!$A$13:$AM$154,32,FALSE),0)</f>
        <v>0</v>
      </c>
      <c r="DF112" s="775">
        <f t="shared" si="1187"/>
        <v>0</v>
      </c>
      <c r="DG112" s="774">
        <f>IFERROR(VLOOKUP($C112,정민건설!$A$13:$AM$154,34,FALSE),0)</f>
        <v>0</v>
      </c>
      <c r="DH112" s="775">
        <f t="shared" si="1188"/>
        <v>0</v>
      </c>
      <c r="DI112" s="693">
        <f t="shared" si="1112"/>
        <v>9250000</v>
      </c>
      <c r="DJ112" s="775">
        <f t="shared" si="1189"/>
        <v>37000000</v>
      </c>
      <c r="DK112" s="778">
        <f t="shared" si="1190"/>
        <v>1080696.9437500001</v>
      </c>
      <c r="DL112" s="779">
        <f t="shared" si="1191"/>
        <v>4322787.7750000004</v>
      </c>
      <c r="DM112" s="693">
        <f t="shared" si="1113"/>
        <v>10330696.94375</v>
      </c>
      <c r="DN112" s="775">
        <f t="shared" si="1192"/>
        <v>41322787.774999999</v>
      </c>
      <c r="DO112" s="693">
        <f t="shared" si="1193"/>
        <v>41322787.774999999</v>
      </c>
      <c r="DP112" s="693">
        <f t="shared" si="1194"/>
        <v>0</v>
      </c>
      <c r="DQ112" s="774"/>
      <c r="DR112" s="775">
        <f t="shared" si="1195"/>
        <v>0</v>
      </c>
      <c r="DS112" s="777"/>
      <c r="DU112" s="774">
        <f>IFERROR(VLOOKUP($C112,[1]영만종합건설!$A$13:$AN$154,28,FALSE),0)</f>
        <v>4400000</v>
      </c>
      <c r="DV112" s="780">
        <f t="shared" si="1196"/>
        <v>17600000</v>
      </c>
      <c r="DW112" s="774">
        <f>IFERROR(VLOOKUP($C112,[1]영만종합건설!$A$13:$AN$154,30,FALSE),0)</f>
        <v>600000</v>
      </c>
      <c r="DX112" s="780">
        <f t="shared" si="1197"/>
        <v>2400000</v>
      </c>
      <c r="DY112" s="778">
        <f>IFERROR(VLOOKUP($C112,[1]영만종합건설!$A$13:$AN$154,32,FALSE),0)</f>
        <v>500000</v>
      </c>
      <c r="DZ112" s="780">
        <f t="shared" si="1198"/>
        <v>2000000</v>
      </c>
      <c r="EA112" s="778">
        <f>IFERROR(VLOOKUP($C112,[1]영만종합건설!$A$13:$AN$154,34,FALSE),0)</f>
        <v>0</v>
      </c>
      <c r="EB112" s="780">
        <f t="shared" si="1199"/>
        <v>0</v>
      </c>
      <c r="EC112" s="703">
        <f t="shared" si="1114"/>
        <v>5500000</v>
      </c>
      <c r="ED112" s="780">
        <f t="shared" si="1200"/>
        <v>22000000</v>
      </c>
      <c r="EE112" s="778">
        <f t="shared" si="1201"/>
        <v>653496.02500000002</v>
      </c>
      <c r="EF112" s="779">
        <f t="shared" si="1373"/>
        <v>2613984.1</v>
      </c>
      <c r="EG112" s="703">
        <f t="shared" si="1115"/>
        <v>6153496.0250000004</v>
      </c>
      <c r="EH112" s="780">
        <f t="shared" si="1202"/>
        <v>24613984.100000001</v>
      </c>
      <c r="EI112" s="703">
        <f t="shared" si="1203"/>
        <v>24613984.100000001</v>
      </c>
      <c r="EJ112" s="703">
        <f t="shared" si="1204"/>
        <v>0</v>
      </c>
      <c r="EK112" s="778"/>
      <c r="EL112" s="780">
        <f t="shared" si="1205"/>
        <v>0</v>
      </c>
      <c r="EM112" s="781"/>
      <c r="EO112" s="778">
        <f>IFERROR(VLOOKUP($C112,[1]부강종합건설!$A$13:$AM$154,28,FALSE),0)</f>
        <v>4140000</v>
      </c>
      <c r="EP112" s="780">
        <f t="shared" si="1206"/>
        <v>16560000</v>
      </c>
      <c r="EQ112" s="778">
        <f>IFERROR(VLOOKUP($C112,[1]부강종합건설!$A$13:$AM$154,30,FALSE),0)</f>
        <v>460000</v>
      </c>
      <c r="ER112" s="780">
        <f t="shared" si="1207"/>
        <v>1840000</v>
      </c>
      <c r="ES112" s="778">
        <f>IFERROR(VLOOKUP($C112,[1]부강종합건설!$A$13:$AM$154,32,FALSE),0)</f>
        <v>0</v>
      </c>
      <c r="ET112" s="780">
        <f t="shared" si="1208"/>
        <v>0</v>
      </c>
      <c r="EU112" s="778">
        <f>IFERROR(VLOOKUP($C112,[1]부강종합건설!$A$13:$AM$154,34,FALSE),0)</f>
        <v>642160</v>
      </c>
      <c r="EV112" s="780">
        <f t="shared" si="1209"/>
        <v>2568640</v>
      </c>
      <c r="EW112" s="703">
        <f t="shared" si="1116"/>
        <v>5242160</v>
      </c>
      <c r="EX112" s="780">
        <f t="shared" si="1210"/>
        <v>20968640</v>
      </c>
      <c r="EY112" s="778">
        <f t="shared" si="1211"/>
        <v>607347.24369999999</v>
      </c>
      <c r="EZ112" s="779">
        <f t="shared" si="1374"/>
        <v>2429388.9748</v>
      </c>
      <c r="FA112" s="703">
        <f t="shared" si="1117"/>
        <v>5849507.2436999995</v>
      </c>
      <c r="FB112" s="780">
        <f t="shared" si="1212"/>
        <v>23398028.974799998</v>
      </c>
      <c r="FC112" s="703">
        <f t="shared" si="1213"/>
        <v>23398028.974799998</v>
      </c>
      <c r="FD112" s="703">
        <f t="shared" si="1214"/>
        <v>0</v>
      </c>
      <c r="FE112" s="778"/>
      <c r="FF112" s="780">
        <f t="shared" si="1215"/>
        <v>0</v>
      </c>
      <c r="FG112" s="782"/>
      <c r="FI112" s="774">
        <f>IFERROR(VLOOKUP($C112,[1]대도엔지니어링!$A$13:$AN$154,28,FALSE),0)</f>
        <v>6776000</v>
      </c>
      <c r="FJ112" s="775">
        <f t="shared" si="1216"/>
        <v>27104000</v>
      </c>
      <c r="FK112" s="774">
        <f>IFERROR(VLOOKUP($C112,[1]대도엔지니어링!$A$13:$AN$154,30,FALSE),0)</f>
        <v>1633500</v>
      </c>
      <c r="FL112" s="775">
        <f t="shared" si="1217"/>
        <v>6534000</v>
      </c>
      <c r="FM112" s="774">
        <f>IFERROR(VLOOKUP($C112,[1]대도엔지니어링!$A$13:$AN$154,32,FALSE),0)</f>
        <v>907500</v>
      </c>
      <c r="FN112" s="775">
        <f t="shared" si="1218"/>
        <v>3630000</v>
      </c>
      <c r="FO112" s="774">
        <f>IFERROR(VLOOKUP($C112,[1]대도엔지니어링!$A$13:$AN$154,34,FALSE),0)</f>
        <v>350660</v>
      </c>
      <c r="FP112" s="775">
        <f t="shared" si="1219"/>
        <v>1402640</v>
      </c>
      <c r="FQ112" s="693">
        <f t="shared" si="1118"/>
        <v>9667660</v>
      </c>
      <c r="FR112" s="775">
        <f t="shared" si="1220"/>
        <v>38670640</v>
      </c>
      <c r="FS112" s="774">
        <f t="shared" si="1119"/>
        <v>773165.57876375504</v>
      </c>
      <c r="FT112" s="775">
        <f t="shared" si="1221"/>
        <v>3092662.3150550202</v>
      </c>
      <c r="FU112" s="693">
        <f t="shared" si="1120"/>
        <v>10440825.578763755</v>
      </c>
      <c r="FV112" s="775">
        <f t="shared" si="1222"/>
        <v>41763302.31505502</v>
      </c>
      <c r="FW112" s="693">
        <f t="shared" si="1223"/>
        <v>41763302.31505502</v>
      </c>
      <c r="FX112" s="693">
        <f t="shared" si="1224"/>
        <v>0</v>
      </c>
      <c r="FY112" s="774"/>
      <c r="FZ112" s="775">
        <f t="shared" si="1225"/>
        <v>0</v>
      </c>
      <c r="GA112" s="782"/>
      <c r="GC112" s="774">
        <f>IFERROR(VLOOKUP($C112,[1]부명엔지니어링!$A$13:$AN$154,28,FALSE),0)</f>
        <v>3000000</v>
      </c>
      <c r="GD112" s="775">
        <f t="shared" si="1226"/>
        <v>12000000</v>
      </c>
      <c r="GE112" s="774">
        <f>IFERROR(VLOOKUP($C112,[1]부명엔지니어링!$A$13:$AN$154,30,FALSE),0)</f>
        <v>700000</v>
      </c>
      <c r="GF112" s="775">
        <f t="shared" si="1227"/>
        <v>2800000</v>
      </c>
      <c r="GG112" s="774">
        <f>IFERROR(VLOOKUP($C112,[1]부명엔지니어링!$A$13:$AN$154,32,FALSE),0)</f>
        <v>0</v>
      </c>
      <c r="GH112" s="775">
        <f t="shared" si="1228"/>
        <v>0</v>
      </c>
      <c r="GI112" s="774">
        <f>IFERROR(VLOOKUP($C112,[1]부명엔지니어링!$A$13:$AN$154,34,FALSE),0)</f>
        <v>0</v>
      </c>
      <c r="GJ112" s="775">
        <f t="shared" si="1229"/>
        <v>0</v>
      </c>
      <c r="GK112" s="693">
        <f t="shared" si="1121"/>
        <v>3700000</v>
      </c>
      <c r="GL112" s="775">
        <f t="shared" si="1230"/>
        <v>14800000</v>
      </c>
      <c r="GM112" s="774">
        <f t="shared" si="1231"/>
        <v>478376.86249999999</v>
      </c>
      <c r="GN112" s="775">
        <f t="shared" si="1375"/>
        <v>1913507.45</v>
      </c>
      <c r="GO112" s="693">
        <f t="shared" si="1122"/>
        <v>4178376.8624999998</v>
      </c>
      <c r="GP112" s="775">
        <f t="shared" si="1232"/>
        <v>16713507.449999999</v>
      </c>
      <c r="GQ112" s="693">
        <f t="shared" si="1233"/>
        <v>16713507.449999999</v>
      </c>
      <c r="GR112" s="693">
        <f t="shared" si="1234"/>
        <v>0</v>
      </c>
      <c r="GS112" s="774"/>
      <c r="GT112" s="775">
        <f t="shared" si="1235"/>
        <v>0</v>
      </c>
      <c r="GU112" s="782"/>
      <c r="GW112" s="790">
        <f t="shared" si="1236"/>
        <v>8600000</v>
      </c>
      <c r="GX112" s="790">
        <f t="shared" si="1237"/>
        <v>34400000</v>
      </c>
      <c r="GY112" s="790">
        <f t="shared" si="1238"/>
        <v>650000</v>
      </c>
      <c r="GZ112" s="790">
        <f t="shared" si="1239"/>
        <v>2600000</v>
      </c>
      <c r="HA112" s="790">
        <f t="shared" si="1240"/>
        <v>0</v>
      </c>
      <c r="HB112" s="790">
        <f t="shared" si="1241"/>
        <v>0</v>
      </c>
      <c r="HC112" s="790">
        <f t="shared" si="1242"/>
        <v>0</v>
      </c>
      <c r="HD112" s="790">
        <f t="shared" si="1243"/>
        <v>0</v>
      </c>
      <c r="HE112" s="790">
        <f t="shared" si="1123"/>
        <v>9250000</v>
      </c>
      <c r="HF112" s="790">
        <f t="shared" si="1244"/>
        <v>37000000</v>
      </c>
      <c r="HG112" s="790">
        <f t="shared" si="1245"/>
        <v>1080696.9437500001</v>
      </c>
      <c r="HH112" s="790">
        <f t="shared" si="1376"/>
        <v>4322787.7750000004</v>
      </c>
      <c r="HI112" s="790">
        <f t="shared" si="1124"/>
        <v>10330696.94375</v>
      </c>
      <c r="HJ112" s="790">
        <f t="shared" si="1246"/>
        <v>41322787.774999999</v>
      </c>
      <c r="HK112" s="790">
        <f t="shared" si="1247"/>
        <v>41322787.774999999</v>
      </c>
      <c r="HL112" s="790">
        <f t="shared" si="1248"/>
        <v>0</v>
      </c>
      <c r="HM112" s="790"/>
      <c r="HN112" s="790">
        <f t="shared" si="1249"/>
        <v>0</v>
      </c>
      <c r="HO112" s="791" t="s">
        <v>400</v>
      </c>
      <c r="HQ112" s="783"/>
      <c r="HR112" s="784">
        <f t="shared" si="1250"/>
        <v>0</v>
      </c>
      <c r="HS112" s="783"/>
      <c r="HT112" s="784">
        <f t="shared" si="1251"/>
        <v>0</v>
      </c>
      <c r="HU112" s="783"/>
      <c r="HV112" s="784">
        <f t="shared" si="1252"/>
        <v>0</v>
      </c>
      <c r="HW112" s="783"/>
      <c r="HX112" s="784">
        <f t="shared" si="1253"/>
        <v>0</v>
      </c>
      <c r="HY112" s="707">
        <f t="shared" si="1379"/>
        <v>0</v>
      </c>
      <c r="HZ112" s="784">
        <f t="shared" si="1254"/>
        <v>0</v>
      </c>
      <c r="IA112" s="783"/>
      <c r="IB112" s="784">
        <f t="shared" si="1255"/>
        <v>0</v>
      </c>
      <c r="IC112" s="707">
        <f t="shared" si="1380"/>
        <v>0</v>
      </c>
      <c r="ID112" s="784">
        <f t="shared" si="1256"/>
        <v>0</v>
      </c>
      <c r="IE112" s="706">
        <f t="shared" si="1257"/>
        <v>0</v>
      </c>
      <c r="IF112" s="706">
        <f t="shared" si="1258"/>
        <v>0</v>
      </c>
      <c r="IG112" s="783"/>
      <c r="IH112" s="784">
        <f t="shared" si="1259"/>
        <v>0</v>
      </c>
      <c r="II112" s="782"/>
      <c r="IK112" s="783"/>
      <c r="IL112" s="784">
        <f t="shared" si="1260"/>
        <v>0</v>
      </c>
      <c r="IM112" s="783"/>
      <c r="IN112" s="784">
        <f t="shared" si="1261"/>
        <v>0</v>
      </c>
      <c r="IO112" s="783"/>
      <c r="IP112" s="784">
        <f t="shared" si="1262"/>
        <v>0</v>
      </c>
      <c r="IQ112" s="783"/>
      <c r="IR112" s="784">
        <f t="shared" si="1263"/>
        <v>0</v>
      </c>
      <c r="IS112" s="707">
        <f t="shared" si="1381"/>
        <v>0</v>
      </c>
      <c r="IT112" s="784">
        <f t="shared" si="1264"/>
        <v>0</v>
      </c>
      <c r="IU112" s="783"/>
      <c r="IV112" s="784">
        <f t="shared" si="1265"/>
        <v>0</v>
      </c>
      <c r="IW112" s="707">
        <f t="shared" si="1382"/>
        <v>0</v>
      </c>
      <c r="IX112" s="784">
        <f t="shared" si="1266"/>
        <v>0</v>
      </c>
      <c r="IY112" s="706">
        <f t="shared" si="1267"/>
        <v>0</v>
      </c>
      <c r="IZ112" s="706">
        <f t="shared" si="1268"/>
        <v>0</v>
      </c>
      <c r="JA112" s="783"/>
      <c r="JB112" s="784">
        <f t="shared" si="1269"/>
        <v>0</v>
      </c>
      <c r="JC112" s="782"/>
      <c r="JE112" s="783"/>
      <c r="JF112" s="784">
        <f t="shared" si="1270"/>
        <v>0</v>
      </c>
      <c r="JG112" s="783"/>
      <c r="JH112" s="784">
        <f t="shared" si="1271"/>
        <v>0</v>
      </c>
      <c r="JI112" s="783"/>
      <c r="JJ112" s="784">
        <f t="shared" si="1272"/>
        <v>0</v>
      </c>
      <c r="JK112" s="783"/>
      <c r="JL112" s="784">
        <f t="shared" si="1273"/>
        <v>0</v>
      </c>
      <c r="JM112" s="707">
        <f t="shared" si="1383"/>
        <v>0</v>
      </c>
      <c r="JN112" s="784">
        <f t="shared" si="1274"/>
        <v>0</v>
      </c>
      <c r="JO112" s="783"/>
      <c r="JP112" s="784">
        <f t="shared" si="1275"/>
        <v>0</v>
      </c>
      <c r="JQ112" s="707">
        <f t="shared" si="1384"/>
        <v>0</v>
      </c>
      <c r="JR112" s="784">
        <f t="shared" si="1276"/>
        <v>0</v>
      </c>
      <c r="JS112" s="706">
        <f t="shared" si="1277"/>
        <v>0</v>
      </c>
      <c r="JT112" s="706">
        <f t="shared" si="1278"/>
        <v>0</v>
      </c>
      <c r="JU112" s="783"/>
      <c r="JV112" s="784">
        <f t="shared" si="1279"/>
        <v>0</v>
      </c>
      <c r="JW112" s="782"/>
      <c r="JY112" s="783"/>
      <c r="JZ112" s="784">
        <f t="shared" si="1280"/>
        <v>0</v>
      </c>
      <c r="KA112" s="783"/>
      <c r="KB112" s="784">
        <f t="shared" si="1281"/>
        <v>0</v>
      </c>
      <c r="KC112" s="783"/>
      <c r="KD112" s="784">
        <f t="shared" si="1282"/>
        <v>0</v>
      </c>
      <c r="KE112" s="783"/>
      <c r="KF112" s="784">
        <f t="shared" si="1283"/>
        <v>0</v>
      </c>
      <c r="KG112" s="707">
        <f t="shared" si="1385"/>
        <v>0</v>
      </c>
      <c r="KH112" s="784">
        <f t="shared" si="1284"/>
        <v>0</v>
      </c>
      <c r="KI112" s="783"/>
      <c r="KJ112" s="784">
        <f t="shared" si="1285"/>
        <v>0</v>
      </c>
      <c r="KK112" s="707">
        <f t="shared" si="1386"/>
        <v>0</v>
      </c>
      <c r="KL112" s="784">
        <f t="shared" si="1286"/>
        <v>0</v>
      </c>
      <c r="KM112" s="706">
        <f t="shared" si="1287"/>
        <v>0</v>
      </c>
      <c r="KN112" s="706">
        <f t="shared" si="1288"/>
        <v>0</v>
      </c>
      <c r="KO112" s="783"/>
      <c r="KP112" s="784">
        <f t="shared" si="1289"/>
        <v>0</v>
      </c>
      <c r="KQ112" s="782"/>
      <c r="KS112" s="783"/>
      <c r="KT112" s="784">
        <f t="shared" si="1290"/>
        <v>0</v>
      </c>
      <c r="KU112" s="783"/>
      <c r="KV112" s="784">
        <f t="shared" si="1291"/>
        <v>0</v>
      </c>
      <c r="KW112" s="783"/>
      <c r="KX112" s="784">
        <f t="shared" si="1292"/>
        <v>0</v>
      </c>
      <c r="KY112" s="783"/>
      <c r="KZ112" s="784">
        <f t="shared" si="1293"/>
        <v>0</v>
      </c>
      <c r="LA112" s="707">
        <f t="shared" si="1387"/>
        <v>0</v>
      </c>
      <c r="LB112" s="784">
        <f t="shared" si="1294"/>
        <v>0</v>
      </c>
      <c r="LC112" s="783"/>
      <c r="LD112" s="784">
        <f t="shared" si="1295"/>
        <v>0</v>
      </c>
      <c r="LE112" s="707">
        <f t="shared" si="1388"/>
        <v>0</v>
      </c>
      <c r="LF112" s="784">
        <f t="shared" si="1296"/>
        <v>0</v>
      </c>
      <c r="LG112" s="706">
        <f t="shared" si="1297"/>
        <v>0</v>
      </c>
      <c r="LH112" s="706">
        <f t="shared" si="1298"/>
        <v>0</v>
      </c>
      <c r="LI112" s="783"/>
      <c r="LJ112" s="784">
        <f t="shared" si="1299"/>
        <v>0</v>
      </c>
      <c r="LK112" s="782"/>
      <c r="LM112" s="783"/>
      <c r="LN112" s="784">
        <f t="shared" si="1300"/>
        <v>0</v>
      </c>
      <c r="LO112" s="783"/>
      <c r="LP112" s="784">
        <f t="shared" si="1301"/>
        <v>0</v>
      </c>
      <c r="LQ112" s="783"/>
      <c r="LR112" s="784">
        <f t="shared" si="1302"/>
        <v>0</v>
      </c>
      <c r="LS112" s="783"/>
      <c r="LT112" s="784">
        <f t="shared" si="1303"/>
        <v>0</v>
      </c>
      <c r="LU112" s="707">
        <f t="shared" si="1389"/>
        <v>0</v>
      </c>
      <c r="LV112" s="784">
        <f t="shared" si="1304"/>
        <v>0</v>
      </c>
      <c r="LW112" s="783"/>
      <c r="LX112" s="784">
        <f t="shared" si="1305"/>
        <v>0</v>
      </c>
      <c r="LY112" s="707">
        <f t="shared" si="1390"/>
        <v>0</v>
      </c>
      <c r="LZ112" s="784">
        <f t="shared" si="1306"/>
        <v>0</v>
      </c>
      <c r="MA112" s="706">
        <f t="shared" si="1307"/>
        <v>0</v>
      </c>
      <c r="MB112" s="706">
        <f t="shared" si="1308"/>
        <v>0</v>
      </c>
      <c r="MC112" s="783"/>
      <c r="MD112" s="784">
        <f t="shared" si="1309"/>
        <v>0</v>
      </c>
      <c r="ME112" s="782"/>
      <c r="MG112" s="783"/>
      <c r="MH112" s="784">
        <f t="shared" si="1310"/>
        <v>0</v>
      </c>
      <c r="MI112" s="783"/>
      <c r="MJ112" s="784">
        <f t="shared" si="1311"/>
        <v>0</v>
      </c>
      <c r="MK112" s="783"/>
      <c r="ML112" s="784">
        <f t="shared" si="1312"/>
        <v>0</v>
      </c>
      <c r="MM112" s="783"/>
      <c r="MN112" s="784">
        <f t="shared" si="1313"/>
        <v>0</v>
      </c>
      <c r="MO112" s="707">
        <f t="shared" si="1391"/>
        <v>0</v>
      </c>
      <c r="MP112" s="784">
        <f t="shared" si="1314"/>
        <v>0</v>
      </c>
      <c r="MQ112" s="783"/>
      <c r="MR112" s="784">
        <f t="shared" si="1315"/>
        <v>0</v>
      </c>
      <c r="MS112" s="707">
        <f t="shared" si="1392"/>
        <v>0</v>
      </c>
      <c r="MT112" s="784">
        <f t="shared" si="1316"/>
        <v>0</v>
      </c>
      <c r="MU112" s="706">
        <f t="shared" si="1317"/>
        <v>0</v>
      </c>
      <c r="MV112" s="706">
        <f t="shared" si="1318"/>
        <v>0</v>
      </c>
      <c r="MW112" s="783"/>
      <c r="MX112" s="784">
        <f t="shared" si="1319"/>
        <v>0</v>
      </c>
      <c r="MY112" s="782"/>
      <c r="NA112" s="783"/>
      <c r="NB112" s="784">
        <f t="shared" si="1320"/>
        <v>0</v>
      </c>
      <c r="NC112" s="783"/>
      <c r="ND112" s="784">
        <f t="shared" si="1321"/>
        <v>0</v>
      </c>
      <c r="NE112" s="783"/>
      <c r="NF112" s="784">
        <f t="shared" si="1322"/>
        <v>0</v>
      </c>
      <c r="NG112" s="783"/>
      <c r="NH112" s="784">
        <f t="shared" si="1323"/>
        <v>0</v>
      </c>
      <c r="NI112" s="707">
        <f t="shared" si="1393"/>
        <v>0</v>
      </c>
      <c r="NJ112" s="784">
        <f t="shared" si="1324"/>
        <v>0</v>
      </c>
      <c r="NK112" s="783"/>
      <c r="NL112" s="784">
        <f t="shared" si="1325"/>
        <v>0</v>
      </c>
      <c r="NM112" s="707">
        <f t="shared" si="1394"/>
        <v>0</v>
      </c>
      <c r="NN112" s="784">
        <f t="shared" si="1326"/>
        <v>0</v>
      </c>
      <c r="NO112" s="706">
        <f t="shared" si="1327"/>
        <v>0</v>
      </c>
      <c r="NP112" s="706">
        <f t="shared" si="1328"/>
        <v>0</v>
      </c>
      <c r="NQ112" s="783"/>
      <c r="NR112" s="784">
        <f t="shared" si="1329"/>
        <v>0</v>
      </c>
      <c r="NS112" s="782"/>
      <c r="NU112" s="783"/>
      <c r="NV112" s="784">
        <f t="shared" si="1330"/>
        <v>0</v>
      </c>
      <c r="NW112" s="783"/>
      <c r="NX112" s="784">
        <f t="shared" si="1331"/>
        <v>0</v>
      </c>
      <c r="NY112" s="783"/>
      <c r="NZ112" s="784">
        <f t="shared" si="1332"/>
        <v>0</v>
      </c>
      <c r="OA112" s="783"/>
      <c r="OB112" s="784">
        <f t="shared" si="1333"/>
        <v>0</v>
      </c>
      <c r="OC112" s="707">
        <f t="shared" si="1395"/>
        <v>0</v>
      </c>
      <c r="OD112" s="784">
        <f t="shared" si="1334"/>
        <v>0</v>
      </c>
      <c r="OE112" s="783"/>
      <c r="OF112" s="784">
        <f t="shared" si="1335"/>
        <v>0</v>
      </c>
      <c r="OG112" s="707">
        <f t="shared" si="1396"/>
        <v>0</v>
      </c>
      <c r="OH112" s="784">
        <f t="shared" si="1336"/>
        <v>0</v>
      </c>
      <c r="OI112" s="706">
        <f t="shared" si="1337"/>
        <v>0</v>
      </c>
      <c r="OJ112" s="706">
        <f t="shared" si="1338"/>
        <v>0</v>
      </c>
      <c r="OK112" s="783"/>
      <c r="OL112" s="784">
        <f t="shared" si="1339"/>
        <v>0</v>
      </c>
      <c r="OM112" s="782"/>
      <c r="OO112" s="783"/>
      <c r="OP112" s="784">
        <f t="shared" si="1340"/>
        <v>0</v>
      </c>
      <c r="OQ112" s="783"/>
      <c r="OR112" s="784">
        <f t="shared" si="1341"/>
        <v>0</v>
      </c>
      <c r="OS112" s="783"/>
      <c r="OT112" s="784">
        <f t="shared" si="1342"/>
        <v>0</v>
      </c>
      <c r="OU112" s="783"/>
      <c r="OV112" s="784">
        <f t="shared" si="1343"/>
        <v>0</v>
      </c>
      <c r="OW112" s="707">
        <f t="shared" si="1397"/>
        <v>0</v>
      </c>
      <c r="OX112" s="784">
        <f t="shared" si="1344"/>
        <v>0</v>
      </c>
      <c r="OY112" s="783"/>
      <c r="OZ112" s="784">
        <f t="shared" si="1345"/>
        <v>0</v>
      </c>
      <c r="PA112" s="707">
        <f t="shared" si="1398"/>
        <v>0</v>
      </c>
      <c r="PB112" s="784">
        <f t="shared" si="1346"/>
        <v>0</v>
      </c>
      <c r="PC112" s="706">
        <f t="shared" si="1347"/>
        <v>0</v>
      </c>
      <c r="PD112" s="706">
        <f t="shared" si="1348"/>
        <v>0</v>
      </c>
      <c r="PE112" s="783"/>
      <c r="PF112" s="784">
        <f t="shared" si="1349"/>
        <v>0</v>
      </c>
      <c r="PG112" s="782"/>
      <c r="PI112" s="783"/>
      <c r="PJ112" s="784">
        <f t="shared" si="1350"/>
        <v>0</v>
      </c>
      <c r="PK112" s="783"/>
      <c r="PL112" s="784">
        <f t="shared" si="1351"/>
        <v>0</v>
      </c>
      <c r="PM112" s="783"/>
      <c r="PN112" s="784">
        <f t="shared" si="1352"/>
        <v>0</v>
      </c>
      <c r="PO112" s="783"/>
      <c r="PP112" s="784">
        <f t="shared" si="1353"/>
        <v>0</v>
      </c>
      <c r="PQ112" s="707">
        <f t="shared" si="1399"/>
        <v>0</v>
      </c>
      <c r="PR112" s="784">
        <f t="shared" si="1354"/>
        <v>0</v>
      </c>
      <c r="PS112" s="783"/>
      <c r="PT112" s="784">
        <f t="shared" si="1355"/>
        <v>0</v>
      </c>
      <c r="PU112" s="707">
        <f t="shared" si="1400"/>
        <v>0</v>
      </c>
      <c r="PV112" s="784">
        <f t="shared" si="1356"/>
        <v>0</v>
      </c>
      <c r="PW112" s="706">
        <f t="shared" si="1357"/>
        <v>0</v>
      </c>
      <c r="PX112" s="706">
        <f t="shared" si="1358"/>
        <v>0</v>
      </c>
      <c r="PY112" s="783"/>
      <c r="PZ112" s="784">
        <f t="shared" si="1359"/>
        <v>0</v>
      </c>
      <c r="QA112" s="782"/>
      <c r="QC112" s="783"/>
      <c r="QD112" s="784">
        <f t="shared" si="1360"/>
        <v>0</v>
      </c>
      <c r="QE112" s="783"/>
      <c r="QF112" s="784">
        <f t="shared" si="1361"/>
        <v>0</v>
      </c>
      <c r="QG112" s="783"/>
      <c r="QH112" s="784">
        <f t="shared" si="1362"/>
        <v>0</v>
      </c>
      <c r="QI112" s="783"/>
      <c r="QJ112" s="784">
        <f t="shared" si="1363"/>
        <v>0</v>
      </c>
      <c r="QK112" s="707">
        <f t="shared" si="1401"/>
        <v>0</v>
      </c>
      <c r="QL112" s="784">
        <f t="shared" si="1364"/>
        <v>0</v>
      </c>
      <c r="QM112" s="783"/>
      <c r="QN112" s="784">
        <f t="shared" si="1365"/>
        <v>0</v>
      </c>
      <c r="QO112" s="707">
        <f t="shared" si="1402"/>
        <v>0</v>
      </c>
      <c r="QP112" s="784">
        <f t="shared" si="1366"/>
        <v>0</v>
      </c>
      <c r="QQ112" s="706">
        <f t="shared" si="1367"/>
        <v>0</v>
      </c>
      <c r="QR112" s="706">
        <f t="shared" si="1368"/>
        <v>0</v>
      </c>
      <c r="QS112" s="783"/>
      <c r="QT112" s="784">
        <f t="shared" si="1369"/>
        <v>0</v>
      </c>
      <c r="QU112" s="782"/>
      <c r="RA112" s="785">
        <f t="shared" si="1125"/>
        <v>0</v>
      </c>
      <c r="RB112" s="785" t="e">
        <f t="shared" si="1126"/>
        <v>#REF!</v>
      </c>
      <c r="RC112" s="677">
        <f t="shared" si="1127"/>
        <v>0</v>
      </c>
      <c r="RD112" s="677">
        <f t="shared" si="1127"/>
        <v>0</v>
      </c>
      <c r="RE112" s="677">
        <f t="shared" si="1127"/>
        <v>0</v>
      </c>
      <c r="RF112" s="677">
        <f t="shared" si="1127"/>
        <v>2</v>
      </c>
      <c r="RG112" s="677">
        <f t="shared" si="1127"/>
        <v>0</v>
      </c>
      <c r="RH112" s="677">
        <f t="shared" si="1127"/>
        <v>1</v>
      </c>
      <c r="RI112" s="677">
        <f t="shared" si="1127"/>
        <v>1</v>
      </c>
      <c r="RJ112" s="677">
        <f t="shared" si="1127"/>
        <v>0</v>
      </c>
      <c r="RK112" s="677" t="e">
        <f>#REF!</f>
        <v>#REF!</v>
      </c>
      <c r="RL112" s="677" t="e">
        <f>#REF!</f>
        <v>#REF!</v>
      </c>
      <c r="RM112" s="677">
        <f t="shared" si="1128"/>
        <v>0</v>
      </c>
      <c r="RN112" s="677">
        <f t="shared" si="1128"/>
        <v>0</v>
      </c>
      <c r="RO112" s="677">
        <f t="shared" si="1128"/>
        <v>0</v>
      </c>
      <c r="RP112" s="677">
        <f t="shared" si="1128"/>
        <v>0</v>
      </c>
      <c r="RQ112" s="677">
        <f t="shared" si="1128"/>
        <v>0</v>
      </c>
      <c r="RR112" s="677">
        <f t="shared" si="1128"/>
        <v>0</v>
      </c>
      <c r="RS112" s="677">
        <f t="shared" si="1128"/>
        <v>0</v>
      </c>
      <c r="RT112" s="677">
        <f t="shared" si="1128"/>
        <v>0</v>
      </c>
      <c r="RV112" s="675">
        <f t="shared" si="1129"/>
        <v>4</v>
      </c>
      <c r="RW112" s="675">
        <f t="shared" si="1130"/>
        <v>0</v>
      </c>
      <c r="RX112" s="675">
        <f t="shared" si="1131"/>
        <v>0</v>
      </c>
      <c r="RY112" s="675">
        <f t="shared" si="1132"/>
        <v>0</v>
      </c>
      <c r="RZ112" s="675">
        <f t="shared" si="1133"/>
        <v>0</v>
      </c>
      <c r="SA112" s="675">
        <f t="shared" si="1134"/>
        <v>0</v>
      </c>
      <c r="SB112" s="675">
        <f t="shared" si="1135"/>
        <v>0</v>
      </c>
      <c r="SC112" s="675">
        <f t="shared" si="1136"/>
        <v>0</v>
      </c>
      <c r="SD112" s="675" t="e">
        <f xml:space="preserve"> SUMIF(#REF!,$SD$8,#REF!)</f>
        <v>#REF!</v>
      </c>
      <c r="SE112" s="675" t="e">
        <f xml:space="preserve"> SUMIF(#REF!,$SE$8,#REF!)</f>
        <v>#REF!</v>
      </c>
      <c r="SG112" s="675">
        <f t="shared" si="1137"/>
        <v>0</v>
      </c>
      <c r="SH112" s="675">
        <f t="shared" si="1137"/>
        <v>0</v>
      </c>
      <c r="SI112" s="675">
        <f t="shared" si="1137"/>
        <v>0</v>
      </c>
      <c r="SJ112" s="675">
        <f t="shared" si="1137"/>
        <v>18500000</v>
      </c>
      <c r="SK112" s="675">
        <f t="shared" si="1137"/>
        <v>0</v>
      </c>
      <c r="SL112" s="675">
        <f t="shared" si="1137"/>
        <v>9250000</v>
      </c>
      <c r="SM112" s="675">
        <f t="shared" si="1137"/>
        <v>9250000</v>
      </c>
      <c r="SN112" s="675">
        <f t="shared" si="1137"/>
        <v>0</v>
      </c>
      <c r="SO112" s="675" t="e">
        <f t="shared" si="1137"/>
        <v>#REF!</v>
      </c>
      <c r="SP112" s="675" t="e">
        <f t="shared" si="1137"/>
        <v>#REF!</v>
      </c>
      <c r="SQ112" s="675">
        <f t="shared" si="1137"/>
        <v>0</v>
      </c>
      <c r="SR112" s="675">
        <f t="shared" si="1137"/>
        <v>0</v>
      </c>
      <c r="SS112" s="675">
        <f t="shared" si="1137"/>
        <v>0</v>
      </c>
      <c r="ST112" s="675">
        <f t="shared" si="1137"/>
        <v>0</v>
      </c>
      <c r="SU112" s="675">
        <f t="shared" si="1137"/>
        <v>0</v>
      </c>
      <c r="SV112" s="675">
        <f t="shared" si="1137"/>
        <v>0</v>
      </c>
      <c r="SW112" s="675">
        <f t="shared" si="1138"/>
        <v>0</v>
      </c>
      <c r="SX112" s="675">
        <f t="shared" si="1138"/>
        <v>0</v>
      </c>
      <c r="SY112" s="675" t="e">
        <f>#REF!*$AP112</f>
        <v>#REF!</v>
      </c>
      <c r="SZ112" s="675" t="e">
        <f>#REF!*$AP112</f>
        <v>#REF!</v>
      </c>
      <c r="TA112" s="675" t="e">
        <f>#REF!*$AP112</f>
        <v>#REF!</v>
      </c>
      <c r="TB112" s="675" t="e">
        <f>#REF!*$AP112</f>
        <v>#REF!</v>
      </c>
      <c r="TC112" s="675" t="e">
        <f>#REF!*$AP112</f>
        <v>#REF!</v>
      </c>
      <c r="TE112" s="675">
        <f t="shared" si="1403"/>
        <v>37000000</v>
      </c>
      <c r="TF112" s="675">
        <f t="shared" si="1404"/>
        <v>0</v>
      </c>
      <c r="TG112" s="675">
        <f t="shared" si="1405"/>
        <v>0</v>
      </c>
      <c r="TH112" s="675">
        <f t="shared" si="1406"/>
        <v>0</v>
      </c>
      <c r="TI112" s="675">
        <f t="shared" si="1407"/>
        <v>0</v>
      </c>
      <c r="TJ112" s="675">
        <f t="shared" si="1408"/>
        <v>0</v>
      </c>
      <c r="TK112" s="675">
        <f t="shared" si="1409"/>
        <v>0</v>
      </c>
      <c r="TL112" s="675">
        <f t="shared" si="1410"/>
        <v>0</v>
      </c>
      <c r="TM112" s="675">
        <f t="shared" si="1411"/>
        <v>0</v>
      </c>
      <c r="TN112" s="676">
        <f t="shared" si="1412"/>
        <v>0</v>
      </c>
      <c r="TP112" s="675">
        <f>IFERROR(SG112*(1+LEVEL_2!#REF!),0)</f>
        <v>0</v>
      </c>
      <c r="TQ112" s="675">
        <f>IFERROR(SH112*(1+LEVEL_2!#REF!),0)</f>
        <v>0</v>
      </c>
      <c r="TR112" s="675">
        <f>IFERROR(SI112*(1+LEVEL_2!#REF!),0)</f>
        <v>0</v>
      </c>
      <c r="TS112" s="675">
        <f>IFERROR(SJ112*(1+LEVEL_2!#REF!),0)</f>
        <v>0</v>
      </c>
      <c r="TT112" s="675">
        <f>IFERROR(SK112*(1+LEVEL_2!#REF!),0)</f>
        <v>0</v>
      </c>
      <c r="TU112" s="675">
        <f>IFERROR(SL112*(1+LEVEL_2!#REF!),0)</f>
        <v>0</v>
      </c>
      <c r="TV112" s="675">
        <f>IFERROR(SM112*(1+LEVEL_2!#REF!),0)</f>
        <v>0</v>
      </c>
      <c r="TW112" s="675">
        <f>IFERROR(SN112*(1+LEVEL_2!#REF!),0)</f>
        <v>0</v>
      </c>
      <c r="TX112" s="675">
        <f>IFERROR(SO112*(1+LEVEL_2!#REF!),0)</f>
        <v>0</v>
      </c>
      <c r="TY112" s="675">
        <f>IFERROR(SP112*(1+LEVEL_2!#REF!),0)</f>
        <v>0</v>
      </c>
      <c r="TZ112" s="675">
        <f>IFERROR(SQ112*(1+LEVEL_2!#REF!),0)</f>
        <v>0</v>
      </c>
      <c r="UA112" s="675">
        <f>IFERROR(SR112*(1+LEVEL_2!#REF!),0)</f>
        <v>0</v>
      </c>
      <c r="UB112" s="675">
        <f>IFERROR(SS112*(1+LEVEL_2!#REF!),0)</f>
        <v>0</v>
      </c>
      <c r="UC112" s="675">
        <f>IFERROR(ST112*(1+LEVEL_2!#REF!),0)</f>
        <v>0</v>
      </c>
      <c r="UD112" s="675">
        <f>IFERROR(SU112*(1+LEVEL_2!#REF!),0)</f>
        <v>0</v>
      </c>
      <c r="UE112" s="675">
        <f>IFERROR(SV112*(1+LEVEL_2!#REF!),0)</f>
        <v>0</v>
      </c>
      <c r="UF112" s="675">
        <f>IFERROR(SW112*(1+LEVEL_2!#REF!),0)</f>
        <v>0</v>
      </c>
      <c r="UG112" s="675">
        <f>IFERROR(SX112*(1+LEVEL_2!#REF!),0)</f>
        <v>0</v>
      </c>
      <c r="UH112" s="675">
        <f>IFERROR(SY112*(1+LEVEL_2!#REF!),0)</f>
        <v>0</v>
      </c>
      <c r="UI112" s="675">
        <f>IFERROR(SZ112*(1+LEVEL_2!#REF!),0)</f>
        <v>0</v>
      </c>
      <c r="UJ112" s="675">
        <f>IFERROR(TA112*(1+LEVEL_2!#REF!),0)</f>
        <v>0</v>
      </c>
      <c r="UK112" s="675">
        <f>IFERROR(TB112*(1+LEVEL_2!#REF!),0)</f>
        <v>0</v>
      </c>
      <c r="UL112" s="675">
        <f>IFERROR(TC112*(1+LEVEL_2!#REF!),0)</f>
        <v>0</v>
      </c>
      <c r="UN112" s="675">
        <f t="shared" si="1413"/>
        <v>0</v>
      </c>
      <c r="UO112" s="675">
        <f t="shared" si="1414"/>
        <v>0</v>
      </c>
      <c r="UP112" s="675">
        <f t="shared" si="1415"/>
        <v>0</v>
      </c>
      <c r="UQ112" s="675">
        <f t="shared" si="1416"/>
        <v>0</v>
      </c>
      <c r="UR112" s="675">
        <f t="shared" si="1417"/>
        <v>0</v>
      </c>
      <c r="US112" s="675">
        <f t="shared" si="1418"/>
        <v>0</v>
      </c>
      <c r="UT112" s="675">
        <f t="shared" si="1419"/>
        <v>0</v>
      </c>
      <c r="UU112" s="675">
        <f t="shared" si="1420"/>
        <v>0</v>
      </c>
      <c r="UV112" s="675">
        <f t="shared" si="1421"/>
        <v>0</v>
      </c>
      <c r="UW112" s="676">
        <f t="shared" si="1422"/>
        <v>0</v>
      </c>
    </row>
    <row r="113" spans="1:569" s="645" customFormat="1" ht="20.100000000000001" customHeight="1">
      <c r="A113" s="677" t="s">
        <v>137</v>
      </c>
      <c r="B113" s="677" t="s">
        <v>137</v>
      </c>
      <c r="C113" s="801" t="s">
        <v>614</v>
      </c>
      <c r="D113" s="764"/>
      <c r="E113" s="792" t="s">
        <v>615</v>
      </c>
      <c r="F113" s="793" t="s">
        <v>616</v>
      </c>
      <c r="G113" s="786" t="s">
        <v>617</v>
      </c>
      <c r="H113" s="794" t="s">
        <v>154</v>
      </c>
      <c r="I113" s="789">
        <f>Rev.1_Base!G287</f>
        <v>48</v>
      </c>
      <c r="J113" s="789">
        <f>Rev.1_Base!H287</f>
        <v>48</v>
      </c>
      <c r="K113" s="789">
        <f>Rev.1_Base!J287</f>
        <v>16</v>
      </c>
      <c r="L113" s="789">
        <f>Rev.1_Base!K287</f>
        <v>16</v>
      </c>
      <c r="M113" s="770"/>
      <c r="N113" s="828">
        <f t="shared" ref="N113:N176" si="1423">SUMIF($Q$8:$AF$8,"Bd",Q113:AF113)</f>
        <v>48</v>
      </c>
      <c r="O113" s="829">
        <f t="shared" ref="O113:O176" si="1424">SUM(Q113:AF113)-N113</f>
        <v>0</v>
      </c>
      <c r="Q113" s="789">
        <f>Rev.1_Base!M287</f>
        <v>0</v>
      </c>
      <c r="R113" s="795">
        <f>Rev.1_Base!O287</f>
        <v>16</v>
      </c>
      <c r="S113" s="795">
        <f>Rev.1_Base!Q287</f>
        <v>32</v>
      </c>
      <c r="T113" s="795">
        <f>Rev.1_Base!S287</f>
        <v>0</v>
      </c>
      <c r="U113" s="795">
        <f>Rev.1_Base!U287</f>
        <v>0</v>
      </c>
      <c r="V113" s="795">
        <f>Rev.1_Base!W287</f>
        <v>0</v>
      </c>
      <c r="W113" s="795">
        <f>Rev.1_Base!Y287</f>
        <v>0</v>
      </c>
      <c r="X113" s="795">
        <f>Rev.1_Base!AA287</f>
        <v>0</v>
      </c>
      <c r="Y113" s="809"/>
      <c r="Z113" s="809"/>
      <c r="AA113" s="809"/>
      <c r="AB113" s="809"/>
      <c r="AC113" s="809"/>
      <c r="AD113" s="809"/>
      <c r="AE113" s="809"/>
      <c r="AF113" s="810"/>
      <c r="AH113" s="774">
        <f t="shared" si="1141"/>
        <v>264000</v>
      </c>
      <c r="AI113" s="775">
        <f t="shared" si="1142"/>
        <v>12672000</v>
      </c>
      <c r="AJ113" s="774">
        <f t="shared" si="1143"/>
        <v>30000</v>
      </c>
      <c r="AK113" s="775">
        <f t="shared" si="1144"/>
        <v>1440000</v>
      </c>
      <c r="AL113" s="774">
        <f t="shared" si="1145"/>
        <v>0</v>
      </c>
      <c r="AM113" s="775">
        <f t="shared" si="1146"/>
        <v>0</v>
      </c>
      <c r="AN113" s="774">
        <f t="shared" si="1147"/>
        <v>0</v>
      </c>
      <c r="AO113" s="775">
        <f t="shared" si="1148"/>
        <v>0</v>
      </c>
      <c r="AP113" s="693">
        <f t="shared" si="1111"/>
        <v>294000</v>
      </c>
      <c r="AQ113" s="775">
        <f t="shared" si="1149"/>
        <v>14112000</v>
      </c>
      <c r="AR113" s="774">
        <f t="shared" si="1150"/>
        <v>35327.231250000004</v>
      </c>
      <c r="AS113" s="775">
        <f t="shared" si="1151"/>
        <v>1695707.1</v>
      </c>
      <c r="AT113" s="776">
        <f t="shared" si="1152"/>
        <v>395192.67749999999</v>
      </c>
      <c r="AU113" s="776">
        <f t="shared" si="1153"/>
        <v>658654.46250000002</v>
      </c>
      <c r="AV113" s="693">
        <f t="shared" si="829"/>
        <v>329327.23125000001</v>
      </c>
      <c r="AW113" s="775">
        <f t="shared" si="1370"/>
        <v>6323082.8399999999</v>
      </c>
      <c r="AX113" s="775">
        <f t="shared" si="1154"/>
        <v>10538471.4</v>
      </c>
      <c r="AY113" s="775">
        <f t="shared" si="1155"/>
        <v>31615414.200000003</v>
      </c>
      <c r="AZ113" s="775">
        <f t="shared" si="1155"/>
        <v>15807707.100000001</v>
      </c>
      <c r="BA113" s="693">
        <f t="shared" si="1156"/>
        <v>15807707.100000001</v>
      </c>
      <c r="BB113" s="693">
        <f t="shared" si="1157"/>
        <v>0</v>
      </c>
      <c r="BC113" s="774">
        <f t="shared" si="1158"/>
        <v>0</v>
      </c>
      <c r="BD113" s="775">
        <f t="shared" si="1159"/>
        <v>0</v>
      </c>
      <c r="BE113" s="777"/>
      <c r="BG113" s="790">
        <f t="shared" si="1160"/>
        <v>264000</v>
      </c>
      <c r="BH113" s="790">
        <f t="shared" si="1161"/>
        <v>12672000</v>
      </c>
      <c r="BI113" s="790">
        <f t="shared" si="1162"/>
        <v>30000</v>
      </c>
      <c r="BJ113" s="790">
        <f t="shared" si="1163"/>
        <v>1440000</v>
      </c>
      <c r="BK113" s="790">
        <f t="shared" si="1164"/>
        <v>0</v>
      </c>
      <c r="BL113" s="790">
        <f t="shared" si="1165"/>
        <v>0</v>
      </c>
      <c r="BM113" s="790">
        <f t="shared" si="1166"/>
        <v>0</v>
      </c>
      <c r="BN113" s="790">
        <f t="shared" si="1167"/>
        <v>0</v>
      </c>
      <c r="BO113" s="790">
        <f t="shared" si="1371"/>
        <v>294000</v>
      </c>
      <c r="BP113" s="790">
        <f t="shared" si="1168"/>
        <v>14112000</v>
      </c>
      <c r="BQ113" s="790">
        <f t="shared" si="1169"/>
        <v>35327.231250000004</v>
      </c>
      <c r="BR113" s="790">
        <f t="shared" si="1170"/>
        <v>1695707.1</v>
      </c>
      <c r="BS113" s="790">
        <f t="shared" si="1372"/>
        <v>329327.23125000001</v>
      </c>
      <c r="BT113" s="790">
        <f t="shared" si="1171"/>
        <v>15807707.100000001</v>
      </c>
      <c r="BU113" s="790">
        <f t="shared" si="1172"/>
        <v>15807707.100000001</v>
      </c>
      <c r="BV113" s="790">
        <f t="shared" si="1173"/>
        <v>0</v>
      </c>
      <c r="BW113" s="790"/>
      <c r="BX113" s="790">
        <f t="shared" si="1174"/>
        <v>0</v>
      </c>
      <c r="BY113" s="791" t="s">
        <v>400</v>
      </c>
      <c r="CA113" s="744">
        <f>'동해기지(건축)'!BP930+(1.2*1.2)*'동해기지(건축)'!BP669+2*(1.2+1.2)*('동해기지(건축)'!BP676+'동해기지(건축)'!BP682+'동해기지(건축)'!BP683)</f>
        <v>405360</v>
      </c>
      <c r="CB113" s="745">
        <f t="shared" si="1175"/>
        <v>19457280</v>
      </c>
      <c r="CC113" s="718">
        <f>(1.2*1.2)*'동해기지(건축)'!BQ674+2*(1.2+1.2)*('동해기지(건축)'!BQ676+'동해기지(건축)'!BQ682+'동해기지(건축)'!BQ683)</f>
        <v>81600</v>
      </c>
      <c r="CD113" s="745">
        <f t="shared" si="1176"/>
        <v>3916800</v>
      </c>
      <c r="CE113" s="718"/>
      <c r="CF113" s="745">
        <f t="shared" si="1177"/>
        <v>0</v>
      </c>
      <c r="CG113" s="718">
        <f>'동해기지(건축)'!BR930+(1.2*1.2)*('동해기지(건축)'!BR669+'동해기지(건축)'!BR674)</f>
        <v>100160</v>
      </c>
      <c r="CH113" s="745">
        <f t="shared" si="1178"/>
        <v>4807680</v>
      </c>
      <c r="CI113" s="746">
        <f t="shared" si="1377"/>
        <v>587120</v>
      </c>
      <c r="CJ113" s="745">
        <f t="shared" si="1179"/>
        <v>28181760</v>
      </c>
      <c r="CK113" s="718"/>
      <c r="CL113" s="745">
        <f t="shared" si="1180"/>
        <v>0</v>
      </c>
      <c r="CM113" s="746">
        <f t="shared" si="1378"/>
        <v>587120</v>
      </c>
      <c r="CN113" s="745">
        <f t="shared" si="1181"/>
        <v>28181760</v>
      </c>
      <c r="CO113" s="699">
        <f t="shared" si="1182"/>
        <v>0</v>
      </c>
      <c r="CP113" s="699">
        <f t="shared" si="1182"/>
        <v>9393920</v>
      </c>
      <c r="CQ113" s="699">
        <f t="shared" si="1182"/>
        <v>18787840</v>
      </c>
      <c r="CR113" s="699">
        <f t="shared" si="1182"/>
        <v>0</v>
      </c>
      <c r="CS113" s="700">
        <f t="shared" si="1182"/>
        <v>0</v>
      </c>
      <c r="CT113" s="699">
        <f t="shared" si="1182"/>
        <v>0</v>
      </c>
      <c r="CU113" s="699">
        <f t="shared" si="1182"/>
        <v>0</v>
      </c>
      <c r="CV113" s="700">
        <f t="shared" si="1183"/>
        <v>0</v>
      </c>
      <c r="CW113" s="697"/>
      <c r="CX113" s="696">
        <f t="shared" si="1184"/>
        <v>0</v>
      </c>
      <c r="CY113" s="701"/>
      <c r="DA113" s="778">
        <f>IFERROR(VLOOKUP($C113,정민건설!$A$13:$AM$154,28,FALSE),0)</f>
        <v>264000</v>
      </c>
      <c r="DB113" s="775">
        <f t="shared" si="1185"/>
        <v>12672000</v>
      </c>
      <c r="DC113" s="778">
        <f>IFERROR(VLOOKUP($C113,정민건설!$A$13:$AM$154,30,FALSE),0)</f>
        <v>30000</v>
      </c>
      <c r="DD113" s="775">
        <f t="shared" si="1186"/>
        <v>1440000</v>
      </c>
      <c r="DE113" s="774">
        <f>IFERROR(VLOOKUP($C113,정민건설!$A$13:$AM$154,32,FALSE),0)</f>
        <v>0</v>
      </c>
      <c r="DF113" s="775">
        <f t="shared" si="1187"/>
        <v>0</v>
      </c>
      <c r="DG113" s="774">
        <f>IFERROR(VLOOKUP($C113,정민건설!$A$13:$AM$154,34,FALSE),0)</f>
        <v>0</v>
      </c>
      <c r="DH113" s="775">
        <f t="shared" si="1188"/>
        <v>0</v>
      </c>
      <c r="DI113" s="693">
        <f t="shared" si="1112"/>
        <v>294000</v>
      </c>
      <c r="DJ113" s="775">
        <f t="shared" si="1189"/>
        <v>14112000</v>
      </c>
      <c r="DK113" s="778">
        <f t="shared" si="1190"/>
        <v>35327.231250000004</v>
      </c>
      <c r="DL113" s="779">
        <f t="shared" si="1191"/>
        <v>1695707.1</v>
      </c>
      <c r="DM113" s="693">
        <f t="shared" si="1113"/>
        <v>329327.23125000001</v>
      </c>
      <c r="DN113" s="775">
        <f t="shared" si="1192"/>
        <v>15807707.100000001</v>
      </c>
      <c r="DO113" s="693">
        <f t="shared" si="1193"/>
        <v>15807707.100000001</v>
      </c>
      <c r="DP113" s="693">
        <f t="shared" si="1194"/>
        <v>0</v>
      </c>
      <c r="DQ113" s="774"/>
      <c r="DR113" s="775">
        <f t="shared" si="1195"/>
        <v>0</v>
      </c>
      <c r="DS113" s="777"/>
      <c r="DU113" s="774">
        <f>IFERROR(VLOOKUP($C113,[1]영만종합건설!$A$13:$AN$154,28,FALSE),0)</f>
        <v>305000</v>
      </c>
      <c r="DV113" s="780">
        <f t="shared" si="1196"/>
        <v>14640000</v>
      </c>
      <c r="DW113" s="774">
        <f>IFERROR(VLOOKUP($C113,[1]영만종합건설!$A$13:$AN$154,30,FALSE),0)</f>
        <v>100000</v>
      </c>
      <c r="DX113" s="780">
        <f t="shared" si="1197"/>
        <v>4800000</v>
      </c>
      <c r="DY113" s="778">
        <f>IFERROR(VLOOKUP($C113,[1]영만종합건설!$A$13:$AN$154,32,FALSE),0)</f>
        <v>0</v>
      </c>
      <c r="DZ113" s="780">
        <f t="shared" si="1198"/>
        <v>0</v>
      </c>
      <c r="EA113" s="778">
        <f>IFERROR(VLOOKUP($C113,[1]영만종합건설!$A$13:$AN$154,34,FALSE),0)</f>
        <v>0</v>
      </c>
      <c r="EB113" s="780">
        <f t="shared" si="1199"/>
        <v>0</v>
      </c>
      <c r="EC113" s="703">
        <f t="shared" si="1114"/>
        <v>405000</v>
      </c>
      <c r="ED113" s="780">
        <f t="shared" si="1200"/>
        <v>19440000</v>
      </c>
      <c r="EE113" s="778">
        <f t="shared" si="1201"/>
        <v>54812.1875</v>
      </c>
      <c r="EF113" s="779">
        <f t="shared" si="1373"/>
        <v>2630985</v>
      </c>
      <c r="EG113" s="703">
        <f t="shared" si="1115"/>
        <v>459812.1875</v>
      </c>
      <c r="EH113" s="780">
        <f t="shared" si="1202"/>
        <v>22070985</v>
      </c>
      <c r="EI113" s="703">
        <f t="shared" si="1203"/>
        <v>22070985</v>
      </c>
      <c r="EJ113" s="703">
        <f t="shared" si="1204"/>
        <v>0</v>
      </c>
      <c r="EK113" s="778"/>
      <c r="EL113" s="780">
        <f t="shared" si="1205"/>
        <v>0</v>
      </c>
      <c r="EM113" s="781"/>
      <c r="EO113" s="778">
        <f>IFERROR(VLOOKUP($C113,[1]부강종합건설!$A$13:$AM$154,28,FALSE),0)</f>
        <v>168480</v>
      </c>
      <c r="EP113" s="780">
        <f t="shared" si="1206"/>
        <v>8087040</v>
      </c>
      <c r="EQ113" s="778">
        <f>IFERROR(VLOOKUP($C113,[1]부강종합건설!$A$13:$AM$154,30,FALSE),0)</f>
        <v>18720</v>
      </c>
      <c r="ER113" s="780">
        <f t="shared" si="1207"/>
        <v>898560</v>
      </c>
      <c r="ES113" s="778">
        <f>IFERROR(VLOOKUP($C113,[1]부강종합건설!$A$13:$AM$154,32,FALSE),0)</f>
        <v>0</v>
      </c>
      <c r="ET113" s="780">
        <f t="shared" si="1208"/>
        <v>0</v>
      </c>
      <c r="EU113" s="778">
        <f>IFERROR(VLOOKUP($C113,[1]부강종합건설!$A$13:$AM$154,34,FALSE),0)</f>
        <v>26130</v>
      </c>
      <c r="EV113" s="780">
        <f t="shared" si="1209"/>
        <v>1254240</v>
      </c>
      <c r="EW113" s="703">
        <f t="shared" si="1116"/>
        <v>213330</v>
      </c>
      <c r="EX113" s="780">
        <f t="shared" si="1210"/>
        <v>10239840</v>
      </c>
      <c r="EY113" s="778">
        <f t="shared" si="1211"/>
        <v>24716.122080000001</v>
      </c>
      <c r="EZ113" s="779">
        <f t="shared" si="1374"/>
        <v>1186373.85984</v>
      </c>
      <c r="FA113" s="703">
        <f t="shared" si="1117"/>
        <v>238046.12208</v>
      </c>
      <c r="FB113" s="780">
        <f t="shared" si="1212"/>
        <v>11426213.85984</v>
      </c>
      <c r="FC113" s="703">
        <f t="shared" si="1213"/>
        <v>11426213.85984</v>
      </c>
      <c r="FD113" s="703">
        <f t="shared" si="1214"/>
        <v>0</v>
      </c>
      <c r="FE113" s="778"/>
      <c r="FF113" s="780">
        <f t="shared" si="1215"/>
        <v>0</v>
      </c>
      <c r="FG113" s="782"/>
      <c r="FI113" s="774">
        <f>IFERROR(VLOOKUP($C113,[1]대도엔지니어링!$A$13:$AN$154,28,FALSE),0)</f>
        <v>726000</v>
      </c>
      <c r="FJ113" s="775">
        <f t="shared" si="1216"/>
        <v>34848000</v>
      </c>
      <c r="FK113" s="774">
        <f>IFERROR(VLOOKUP($C113,[1]대도엔지니어링!$A$13:$AN$154,30,FALSE),0)</f>
        <v>181500</v>
      </c>
      <c r="FL113" s="775">
        <f t="shared" si="1217"/>
        <v>8712000</v>
      </c>
      <c r="FM113" s="774">
        <f>IFERROR(VLOOKUP($C113,[1]대도엔지니어링!$A$13:$AN$154,32,FALSE),0)</f>
        <v>0</v>
      </c>
      <c r="FN113" s="775">
        <f t="shared" si="1218"/>
        <v>0</v>
      </c>
      <c r="FO113" s="774">
        <f>IFERROR(VLOOKUP($C113,[1]대도엔지니어링!$A$13:$AN$154,34,FALSE),0)</f>
        <v>81030</v>
      </c>
      <c r="FP113" s="775">
        <f t="shared" si="1219"/>
        <v>3889440</v>
      </c>
      <c r="FQ113" s="693">
        <f t="shared" si="1118"/>
        <v>988530</v>
      </c>
      <c r="FR113" s="775">
        <f t="shared" si="1220"/>
        <v>47449440</v>
      </c>
      <c r="FS113" s="774">
        <f t="shared" si="1119"/>
        <v>79057.121327739573</v>
      </c>
      <c r="FT113" s="775">
        <f t="shared" si="1221"/>
        <v>3794741.8237314997</v>
      </c>
      <c r="FU113" s="693">
        <f t="shared" si="1120"/>
        <v>1067587.1213277397</v>
      </c>
      <c r="FV113" s="775">
        <f t="shared" si="1222"/>
        <v>51244181.823731504</v>
      </c>
      <c r="FW113" s="693">
        <f t="shared" si="1223"/>
        <v>51244181.823731504</v>
      </c>
      <c r="FX113" s="693">
        <f t="shared" si="1224"/>
        <v>0</v>
      </c>
      <c r="FY113" s="774"/>
      <c r="FZ113" s="775">
        <f t="shared" si="1225"/>
        <v>0</v>
      </c>
      <c r="GA113" s="782"/>
      <c r="GC113" s="774">
        <f>IFERROR(VLOOKUP($C113,[1]부명엔지니어링!$A$13:$AN$154,28,FALSE),0)</f>
        <v>300000</v>
      </c>
      <c r="GD113" s="775">
        <f t="shared" si="1226"/>
        <v>14400000</v>
      </c>
      <c r="GE113" s="774">
        <f>IFERROR(VLOOKUP($C113,[1]부명엔지니어링!$A$13:$AN$154,30,FALSE),0)</f>
        <v>100000</v>
      </c>
      <c r="GF113" s="775">
        <f t="shared" si="1227"/>
        <v>4800000</v>
      </c>
      <c r="GG113" s="774">
        <f>IFERROR(VLOOKUP($C113,[1]부명엔지니어링!$A$13:$AN$154,32,FALSE),0)</f>
        <v>0</v>
      </c>
      <c r="GH113" s="775">
        <f t="shared" si="1228"/>
        <v>0</v>
      </c>
      <c r="GI113" s="774">
        <f>IFERROR(VLOOKUP($C113,[1]부명엔지니어링!$A$13:$AN$154,34,FALSE),0)</f>
        <v>0</v>
      </c>
      <c r="GJ113" s="775">
        <f t="shared" si="1229"/>
        <v>0</v>
      </c>
      <c r="GK113" s="693">
        <f t="shared" si="1121"/>
        <v>400000</v>
      </c>
      <c r="GL113" s="775">
        <f t="shared" si="1230"/>
        <v>19200000</v>
      </c>
      <c r="GM113" s="774">
        <f t="shared" si="1231"/>
        <v>54264.837500000001</v>
      </c>
      <c r="GN113" s="775">
        <f t="shared" si="1375"/>
        <v>2604712.2000000002</v>
      </c>
      <c r="GO113" s="693">
        <f t="shared" si="1122"/>
        <v>454264.83750000002</v>
      </c>
      <c r="GP113" s="775">
        <f t="shared" si="1232"/>
        <v>21804712.200000003</v>
      </c>
      <c r="GQ113" s="693">
        <f t="shared" si="1233"/>
        <v>21804712.200000003</v>
      </c>
      <c r="GR113" s="693">
        <f t="shared" si="1234"/>
        <v>0</v>
      </c>
      <c r="GS113" s="774"/>
      <c r="GT113" s="775">
        <f t="shared" si="1235"/>
        <v>0</v>
      </c>
      <c r="GU113" s="782"/>
      <c r="GW113" s="790">
        <f t="shared" si="1236"/>
        <v>264000</v>
      </c>
      <c r="GX113" s="790">
        <f t="shared" si="1237"/>
        <v>12672000</v>
      </c>
      <c r="GY113" s="790">
        <f t="shared" si="1238"/>
        <v>30000</v>
      </c>
      <c r="GZ113" s="790">
        <f t="shared" si="1239"/>
        <v>1440000</v>
      </c>
      <c r="HA113" s="790">
        <f t="shared" si="1240"/>
        <v>0</v>
      </c>
      <c r="HB113" s="790">
        <f t="shared" si="1241"/>
        <v>0</v>
      </c>
      <c r="HC113" s="790">
        <f t="shared" si="1242"/>
        <v>0</v>
      </c>
      <c r="HD113" s="790">
        <f t="shared" si="1243"/>
        <v>0</v>
      </c>
      <c r="HE113" s="790">
        <f t="shared" si="1123"/>
        <v>294000</v>
      </c>
      <c r="HF113" s="790">
        <f t="shared" si="1244"/>
        <v>14112000</v>
      </c>
      <c r="HG113" s="790">
        <f t="shared" si="1245"/>
        <v>35327.231250000004</v>
      </c>
      <c r="HH113" s="790">
        <f t="shared" si="1376"/>
        <v>1695707.1</v>
      </c>
      <c r="HI113" s="790">
        <f t="shared" si="1124"/>
        <v>329327.23125000001</v>
      </c>
      <c r="HJ113" s="790">
        <f t="shared" si="1246"/>
        <v>15807707.100000001</v>
      </c>
      <c r="HK113" s="790">
        <f t="shared" si="1247"/>
        <v>15807707.100000001</v>
      </c>
      <c r="HL113" s="790">
        <f t="shared" si="1248"/>
        <v>0</v>
      </c>
      <c r="HM113" s="790"/>
      <c r="HN113" s="790">
        <f t="shared" si="1249"/>
        <v>0</v>
      </c>
      <c r="HO113" s="791" t="s">
        <v>400</v>
      </c>
      <c r="HQ113" s="783"/>
      <c r="HR113" s="784">
        <f t="shared" si="1250"/>
        <v>0</v>
      </c>
      <c r="HS113" s="783"/>
      <c r="HT113" s="784">
        <f t="shared" si="1251"/>
        <v>0</v>
      </c>
      <c r="HU113" s="783"/>
      <c r="HV113" s="784">
        <f t="shared" si="1252"/>
        <v>0</v>
      </c>
      <c r="HW113" s="783"/>
      <c r="HX113" s="784">
        <f t="shared" si="1253"/>
        <v>0</v>
      </c>
      <c r="HY113" s="707">
        <f t="shared" si="1379"/>
        <v>0</v>
      </c>
      <c r="HZ113" s="784">
        <f t="shared" si="1254"/>
        <v>0</v>
      </c>
      <c r="IA113" s="783"/>
      <c r="IB113" s="784">
        <f t="shared" si="1255"/>
        <v>0</v>
      </c>
      <c r="IC113" s="707">
        <f t="shared" si="1380"/>
        <v>0</v>
      </c>
      <c r="ID113" s="784">
        <f t="shared" si="1256"/>
        <v>0</v>
      </c>
      <c r="IE113" s="706">
        <f t="shared" si="1257"/>
        <v>0</v>
      </c>
      <c r="IF113" s="706">
        <f t="shared" si="1258"/>
        <v>0</v>
      </c>
      <c r="IG113" s="783"/>
      <c r="IH113" s="784">
        <f t="shared" si="1259"/>
        <v>0</v>
      </c>
      <c r="II113" s="782"/>
      <c r="IK113" s="783"/>
      <c r="IL113" s="784">
        <f t="shared" si="1260"/>
        <v>0</v>
      </c>
      <c r="IM113" s="783"/>
      <c r="IN113" s="784">
        <f t="shared" si="1261"/>
        <v>0</v>
      </c>
      <c r="IO113" s="783"/>
      <c r="IP113" s="784">
        <f t="shared" si="1262"/>
        <v>0</v>
      </c>
      <c r="IQ113" s="783"/>
      <c r="IR113" s="784">
        <f t="shared" si="1263"/>
        <v>0</v>
      </c>
      <c r="IS113" s="707">
        <f t="shared" si="1381"/>
        <v>0</v>
      </c>
      <c r="IT113" s="784">
        <f t="shared" si="1264"/>
        <v>0</v>
      </c>
      <c r="IU113" s="783"/>
      <c r="IV113" s="784">
        <f t="shared" si="1265"/>
        <v>0</v>
      </c>
      <c r="IW113" s="707">
        <f t="shared" si="1382"/>
        <v>0</v>
      </c>
      <c r="IX113" s="784">
        <f t="shared" si="1266"/>
        <v>0</v>
      </c>
      <c r="IY113" s="706">
        <f t="shared" si="1267"/>
        <v>0</v>
      </c>
      <c r="IZ113" s="706">
        <f t="shared" si="1268"/>
        <v>0</v>
      </c>
      <c r="JA113" s="783"/>
      <c r="JB113" s="784">
        <f t="shared" si="1269"/>
        <v>0</v>
      </c>
      <c r="JC113" s="782"/>
      <c r="JE113" s="783"/>
      <c r="JF113" s="784">
        <f t="shared" si="1270"/>
        <v>0</v>
      </c>
      <c r="JG113" s="783"/>
      <c r="JH113" s="784">
        <f t="shared" si="1271"/>
        <v>0</v>
      </c>
      <c r="JI113" s="783"/>
      <c r="JJ113" s="784">
        <f t="shared" si="1272"/>
        <v>0</v>
      </c>
      <c r="JK113" s="783"/>
      <c r="JL113" s="784">
        <f t="shared" si="1273"/>
        <v>0</v>
      </c>
      <c r="JM113" s="707">
        <f t="shared" si="1383"/>
        <v>0</v>
      </c>
      <c r="JN113" s="784">
        <f t="shared" si="1274"/>
        <v>0</v>
      </c>
      <c r="JO113" s="783"/>
      <c r="JP113" s="784">
        <f t="shared" si="1275"/>
        <v>0</v>
      </c>
      <c r="JQ113" s="707">
        <f t="shared" si="1384"/>
        <v>0</v>
      </c>
      <c r="JR113" s="784">
        <f t="shared" si="1276"/>
        <v>0</v>
      </c>
      <c r="JS113" s="706">
        <f t="shared" si="1277"/>
        <v>0</v>
      </c>
      <c r="JT113" s="706">
        <f t="shared" si="1278"/>
        <v>0</v>
      </c>
      <c r="JU113" s="783"/>
      <c r="JV113" s="784">
        <f t="shared" si="1279"/>
        <v>0</v>
      </c>
      <c r="JW113" s="782"/>
      <c r="JY113" s="783"/>
      <c r="JZ113" s="784">
        <f t="shared" si="1280"/>
        <v>0</v>
      </c>
      <c r="KA113" s="783"/>
      <c r="KB113" s="784">
        <f t="shared" si="1281"/>
        <v>0</v>
      </c>
      <c r="KC113" s="783"/>
      <c r="KD113" s="784">
        <f t="shared" si="1282"/>
        <v>0</v>
      </c>
      <c r="KE113" s="783"/>
      <c r="KF113" s="784">
        <f t="shared" si="1283"/>
        <v>0</v>
      </c>
      <c r="KG113" s="707">
        <f t="shared" si="1385"/>
        <v>0</v>
      </c>
      <c r="KH113" s="784">
        <f t="shared" si="1284"/>
        <v>0</v>
      </c>
      <c r="KI113" s="783"/>
      <c r="KJ113" s="784">
        <f t="shared" si="1285"/>
        <v>0</v>
      </c>
      <c r="KK113" s="707">
        <f t="shared" si="1386"/>
        <v>0</v>
      </c>
      <c r="KL113" s="784">
        <f t="shared" si="1286"/>
        <v>0</v>
      </c>
      <c r="KM113" s="706">
        <f t="shared" si="1287"/>
        <v>0</v>
      </c>
      <c r="KN113" s="706">
        <f t="shared" si="1288"/>
        <v>0</v>
      </c>
      <c r="KO113" s="783"/>
      <c r="KP113" s="784">
        <f t="shared" si="1289"/>
        <v>0</v>
      </c>
      <c r="KQ113" s="782"/>
      <c r="KS113" s="783"/>
      <c r="KT113" s="784">
        <f t="shared" si="1290"/>
        <v>0</v>
      </c>
      <c r="KU113" s="783"/>
      <c r="KV113" s="784">
        <f t="shared" si="1291"/>
        <v>0</v>
      </c>
      <c r="KW113" s="783"/>
      <c r="KX113" s="784">
        <f t="shared" si="1292"/>
        <v>0</v>
      </c>
      <c r="KY113" s="783"/>
      <c r="KZ113" s="784">
        <f t="shared" si="1293"/>
        <v>0</v>
      </c>
      <c r="LA113" s="707">
        <f t="shared" si="1387"/>
        <v>0</v>
      </c>
      <c r="LB113" s="784">
        <f t="shared" si="1294"/>
        <v>0</v>
      </c>
      <c r="LC113" s="783"/>
      <c r="LD113" s="784">
        <f t="shared" si="1295"/>
        <v>0</v>
      </c>
      <c r="LE113" s="707">
        <f t="shared" si="1388"/>
        <v>0</v>
      </c>
      <c r="LF113" s="784">
        <f t="shared" si="1296"/>
        <v>0</v>
      </c>
      <c r="LG113" s="706">
        <f t="shared" si="1297"/>
        <v>0</v>
      </c>
      <c r="LH113" s="706">
        <f t="shared" si="1298"/>
        <v>0</v>
      </c>
      <c r="LI113" s="783"/>
      <c r="LJ113" s="784">
        <f t="shared" si="1299"/>
        <v>0</v>
      </c>
      <c r="LK113" s="782"/>
      <c r="LM113" s="783"/>
      <c r="LN113" s="784">
        <f t="shared" si="1300"/>
        <v>0</v>
      </c>
      <c r="LO113" s="783"/>
      <c r="LP113" s="784">
        <f t="shared" si="1301"/>
        <v>0</v>
      </c>
      <c r="LQ113" s="783"/>
      <c r="LR113" s="784">
        <f t="shared" si="1302"/>
        <v>0</v>
      </c>
      <c r="LS113" s="783"/>
      <c r="LT113" s="784">
        <f t="shared" si="1303"/>
        <v>0</v>
      </c>
      <c r="LU113" s="707">
        <f t="shared" si="1389"/>
        <v>0</v>
      </c>
      <c r="LV113" s="784">
        <f t="shared" si="1304"/>
        <v>0</v>
      </c>
      <c r="LW113" s="783"/>
      <c r="LX113" s="784">
        <f t="shared" si="1305"/>
        <v>0</v>
      </c>
      <c r="LY113" s="707">
        <f t="shared" si="1390"/>
        <v>0</v>
      </c>
      <c r="LZ113" s="784">
        <f t="shared" si="1306"/>
        <v>0</v>
      </c>
      <c r="MA113" s="706">
        <f t="shared" si="1307"/>
        <v>0</v>
      </c>
      <c r="MB113" s="706">
        <f t="shared" si="1308"/>
        <v>0</v>
      </c>
      <c r="MC113" s="783"/>
      <c r="MD113" s="784">
        <f t="shared" si="1309"/>
        <v>0</v>
      </c>
      <c r="ME113" s="782"/>
      <c r="MG113" s="783"/>
      <c r="MH113" s="784">
        <f t="shared" si="1310"/>
        <v>0</v>
      </c>
      <c r="MI113" s="783"/>
      <c r="MJ113" s="784">
        <f t="shared" si="1311"/>
        <v>0</v>
      </c>
      <c r="MK113" s="783"/>
      <c r="ML113" s="784">
        <f t="shared" si="1312"/>
        <v>0</v>
      </c>
      <c r="MM113" s="783"/>
      <c r="MN113" s="784">
        <f t="shared" si="1313"/>
        <v>0</v>
      </c>
      <c r="MO113" s="707">
        <f t="shared" si="1391"/>
        <v>0</v>
      </c>
      <c r="MP113" s="784">
        <f t="shared" si="1314"/>
        <v>0</v>
      </c>
      <c r="MQ113" s="783"/>
      <c r="MR113" s="784">
        <f t="shared" si="1315"/>
        <v>0</v>
      </c>
      <c r="MS113" s="707">
        <f t="shared" si="1392"/>
        <v>0</v>
      </c>
      <c r="MT113" s="784">
        <f t="shared" si="1316"/>
        <v>0</v>
      </c>
      <c r="MU113" s="706">
        <f t="shared" si="1317"/>
        <v>0</v>
      </c>
      <c r="MV113" s="706">
        <f t="shared" si="1318"/>
        <v>0</v>
      </c>
      <c r="MW113" s="783"/>
      <c r="MX113" s="784">
        <f t="shared" si="1319"/>
        <v>0</v>
      </c>
      <c r="MY113" s="782"/>
      <c r="NA113" s="783"/>
      <c r="NB113" s="784">
        <f t="shared" si="1320"/>
        <v>0</v>
      </c>
      <c r="NC113" s="783"/>
      <c r="ND113" s="784">
        <f t="shared" si="1321"/>
        <v>0</v>
      </c>
      <c r="NE113" s="783"/>
      <c r="NF113" s="784">
        <f t="shared" si="1322"/>
        <v>0</v>
      </c>
      <c r="NG113" s="783"/>
      <c r="NH113" s="784">
        <f t="shared" si="1323"/>
        <v>0</v>
      </c>
      <c r="NI113" s="707">
        <f t="shared" si="1393"/>
        <v>0</v>
      </c>
      <c r="NJ113" s="784">
        <f t="shared" si="1324"/>
        <v>0</v>
      </c>
      <c r="NK113" s="783"/>
      <c r="NL113" s="784">
        <f t="shared" si="1325"/>
        <v>0</v>
      </c>
      <c r="NM113" s="707">
        <f t="shared" si="1394"/>
        <v>0</v>
      </c>
      <c r="NN113" s="784">
        <f t="shared" si="1326"/>
        <v>0</v>
      </c>
      <c r="NO113" s="706">
        <f t="shared" si="1327"/>
        <v>0</v>
      </c>
      <c r="NP113" s="706">
        <f t="shared" si="1328"/>
        <v>0</v>
      </c>
      <c r="NQ113" s="783"/>
      <c r="NR113" s="784">
        <f t="shared" si="1329"/>
        <v>0</v>
      </c>
      <c r="NS113" s="782"/>
      <c r="NU113" s="783"/>
      <c r="NV113" s="784">
        <f t="shared" si="1330"/>
        <v>0</v>
      </c>
      <c r="NW113" s="783"/>
      <c r="NX113" s="784">
        <f t="shared" si="1331"/>
        <v>0</v>
      </c>
      <c r="NY113" s="783"/>
      <c r="NZ113" s="784">
        <f t="shared" si="1332"/>
        <v>0</v>
      </c>
      <c r="OA113" s="783"/>
      <c r="OB113" s="784">
        <f t="shared" si="1333"/>
        <v>0</v>
      </c>
      <c r="OC113" s="707">
        <f t="shared" si="1395"/>
        <v>0</v>
      </c>
      <c r="OD113" s="784">
        <f t="shared" si="1334"/>
        <v>0</v>
      </c>
      <c r="OE113" s="783"/>
      <c r="OF113" s="784">
        <f t="shared" si="1335"/>
        <v>0</v>
      </c>
      <c r="OG113" s="707">
        <f t="shared" si="1396"/>
        <v>0</v>
      </c>
      <c r="OH113" s="784">
        <f t="shared" si="1336"/>
        <v>0</v>
      </c>
      <c r="OI113" s="706">
        <f t="shared" si="1337"/>
        <v>0</v>
      </c>
      <c r="OJ113" s="706">
        <f t="shared" si="1338"/>
        <v>0</v>
      </c>
      <c r="OK113" s="783"/>
      <c r="OL113" s="784">
        <f t="shared" si="1339"/>
        <v>0</v>
      </c>
      <c r="OM113" s="782"/>
      <c r="OO113" s="783"/>
      <c r="OP113" s="784">
        <f t="shared" si="1340"/>
        <v>0</v>
      </c>
      <c r="OQ113" s="783"/>
      <c r="OR113" s="784">
        <f t="shared" si="1341"/>
        <v>0</v>
      </c>
      <c r="OS113" s="783"/>
      <c r="OT113" s="784">
        <f t="shared" si="1342"/>
        <v>0</v>
      </c>
      <c r="OU113" s="783"/>
      <c r="OV113" s="784">
        <f t="shared" si="1343"/>
        <v>0</v>
      </c>
      <c r="OW113" s="707">
        <f t="shared" si="1397"/>
        <v>0</v>
      </c>
      <c r="OX113" s="784">
        <f t="shared" si="1344"/>
        <v>0</v>
      </c>
      <c r="OY113" s="783"/>
      <c r="OZ113" s="784">
        <f t="shared" si="1345"/>
        <v>0</v>
      </c>
      <c r="PA113" s="707">
        <f t="shared" si="1398"/>
        <v>0</v>
      </c>
      <c r="PB113" s="784">
        <f t="shared" si="1346"/>
        <v>0</v>
      </c>
      <c r="PC113" s="706">
        <f t="shared" si="1347"/>
        <v>0</v>
      </c>
      <c r="PD113" s="706">
        <f t="shared" si="1348"/>
        <v>0</v>
      </c>
      <c r="PE113" s="783"/>
      <c r="PF113" s="784">
        <f t="shared" si="1349"/>
        <v>0</v>
      </c>
      <c r="PG113" s="782"/>
      <c r="PI113" s="783"/>
      <c r="PJ113" s="784">
        <f t="shared" si="1350"/>
        <v>0</v>
      </c>
      <c r="PK113" s="783"/>
      <c r="PL113" s="784">
        <f t="shared" si="1351"/>
        <v>0</v>
      </c>
      <c r="PM113" s="783"/>
      <c r="PN113" s="784">
        <f t="shared" si="1352"/>
        <v>0</v>
      </c>
      <c r="PO113" s="783"/>
      <c r="PP113" s="784">
        <f t="shared" si="1353"/>
        <v>0</v>
      </c>
      <c r="PQ113" s="707">
        <f t="shared" si="1399"/>
        <v>0</v>
      </c>
      <c r="PR113" s="784">
        <f t="shared" si="1354"/>
        <v>0</v>
      </c>
      <c r="PS113" s="783"/>
      <c r="PT113" s="784">
        <f t="shared" si="1355"/>
        <v>0</v>
      </c>
      <c r="PU113" s="707">
        <f t="shared" si="1400"/>
        <v>0</v>
      </c>
      <c r="PV113" s="784">
        <f t="shared" si="1356"/>
        <v>0</v>
      </c>
      <c r="PW113" s="706">
        <f t="shared" si="1357"/>
        <v>0</v>
      </c>
      <c r="PX113" s="706">
        <f t="shared" si="1358"/>
        <v>0</v>
      </c>
      <c r="PY113" s="783"/>
      <c r="PZ113" s="784">
        <f t="shared" si="1359"/>
        <v>0</v>
      </c>
      <c r="QA113" s="782"/>
      <c r="QC113" s="783"/>
      <c r="QD113" s="784">
        <f t="shared" si="1360"/>
        <v>0</v>
      </c>
      <c r="QE113" s="783"/>
      <c r="QF113" s="784">
        <f t="shared" si="1361"/>
        <v>0</v>
      </c>
      <c r="QG113" s="783"/>
      <c r="QH113" s="784">
        <f t="shared" si="1362"/>
        <v>0</v>
      </c>
      <c r="QI113" s="783"/>
      <c r="QJ113" s="784">
        <f t="shared" si="1363"/>
        <v>0</v>
      </c>
      <c r="QK113" s="707">
        <f t="shared" si="1401"/>
        <v>0</v>
      </c>
      <c r="QL113" s="784">
        <f t="shared" si="1364"/>
        <v>0</v>
      </c>
      <c r="QM113" s="783"/>
      <c r="QN113" s="784">
        <f t="shared" si="1365"/>
        <v>0</v>
      </c>
      <c r="QO113" s="707">
        <f t="shared" si="1402"/>
        <v>0</v>
      </c>
      <c r="QP113" s="784">
        <f t="shared" si="1366"/>
        <v>0</v>
      </c>
      <c r="QQ113" s="706">
        <f t="shared" si="1367"/>
        <v>0</v>
      </c>
      <c r="QR113" s="706">
        <f t="shared" si="1368"/>
        <v>0</v>
      </c>
      <c r="QS113" s="783"/>
      <c r="QT113" s="784">
        <f t="shared" si="1369"/>
        <v>0</v>
      </c>
      <c r="QU113" s="782"/>
      <c r="RA113" s="785">
        <f t="shared" si="1125"/>
        <v>0</v>
      </c>
      <c r="RB113" s="785" t="e">
        <f t="shared" si="1126"/>
        <v>#REF!</v>
      </c>
      <c r="RC113" s="677">
        <f t="shared" si="1127"/>
        <v>0</v>
      </c>
      <c r="RD113" s="677">
        <f t="shared" si="1127"/>
        <v>16</v>
      </c>
      <c r="RE113" s="677">
        <f t="shared" si="1127"/>
        <v>32</v>
      </c>
      <c r="RF113" s="677">
        <f t="shared" si="1127"/>
        <v>0</v>
      </c>
      <c r="RG113" s="677">
        <f t="shared" si="1127"/>
        <v>0</v>
      </c>
      <c r="RH113" s="677">
        <f t="shared" si="1127"/>
        <v>0</v>
      </c>
      <c r="RI113" s="677">
        <f t="shared" si="1127"/>
        <v>0</v>
      </c>
      <c r="RJ113" s="677">
        <f t="shared" si="1127"/>
        <v>0</v>
      </c>
      <c r="RK113" s="677" t="e">
        <f>#REF!</f>
        <v>#REF!</v>
      </c>
      <c r="RL113" s="677" t="e">
        <f>#REF!</f>
        <v>#REF!</v>
      </c>
      <c r="RM113" s="677">
        <f t="shared" si="1128"/>
        <v>0</v>
      </c>
      <c r="RN113" s="677">
        <f t="shared" si="1128"/>
        <v>0</v>
      </c>
      <c r="RO113" s="677">
        <f t="shared" si="1128"/>
        <v>0</v>
      </c>
      <c r="RP113" s="677">
        <f t="shared" si="1128"/>
        <v>0</v>
      </c>
      <c r="RQ113" s="677">
        <f t="shared" si="1128"/>
        <v>0</v>
      </c>
      <c r="RR113" s="677">
        <f t="shared" si="1128"/>
        <v>0</v>
      </c>
      <c r="RS113" s="677">
        <f t="shared" si="1128"/>
        <v>0</v>
      </c>
      <c r="RT113" s="677">
        <f t="shared" si="1128"/>
        <v>0</v>
      </c>
      <c r="RV113" s="675">
        <f t="shared" si="1129"/>
        <v>48</v>
      </c>
      <c r="RW113" s="675">
        <f t="shared" si="1130"/>
        <v>0</v>
      </c>
      <c r="RX113" s="675">
        <f t="shared" si="1131"/>
        <v>0</v>
      </c>
      <c r="RY113" s="675">
        <f t="shared" si="1132"/>
        <v>0</v>
      </c>
      <c r="RZ113" s="675">
        <f t="shared" si="1133"/>
        <v>0</v>
      </c>
      <c r="SA113" s="675">
        <f t="shared" si="1134"/>
        <v>0</v>
      </c>
      <c r="SB113" s="675">
        <f t="shared" si="1135"/>
        <v>0</v>
      </c>
      <c r="SC113" s="675">
        <f t="shared" si="1136"/>
        <v>0</v>
      </c>
      <c r="SD113" s="675" t="e">
        <f xml:space="preserve"> SUMIF(#REF!,$SD$8,#REF!)</f>
        <v>#REF!</v>
      </c>
      <c r="SE113" s="675" t="e">
        <f xml:space="preserve"> SUMIF(#REF!,$SE$8,#REF!)</f>
        <v>#REF!</v>
      </c>
      <c r="SG113" s="675">
        <f t="shared" si="1137"/>
        <v>0</v>
      </c>
      <c r="SH113" s="675">
        <f t="shared" si="1137"/>
        <v>4704000</v>
      </c>
      <c r="SI113" s="675">
        <f t="shared" si="1137"/>
        <v>9408000</v>
      </c>
      <c r="SJ113" s="675">
        <f t="shared" si="1137"/>
        <v>0</v>
      </c>
      <c r="SK113" s="675">
        <f t="shared" si="1137"/>
        <v>0</v>
      </c>
      <c r="SL113" s="675">
        <f t="shared" si="1137"/>
        <v>0</v>
      </c>
      <c r="SM113" s="675">
        <f t="shared" si="1137"/>
        <v>0</v>
      </c>
      <c r="SN113" s="675">
        <f t="shared" si="1137"/>
        <v>0</v>
      </c>
      <c r="SO113" s="675" t="e">
        <f t="shared" si="1137"/>
        <v>#REF!</v>
      </c>
      <c r="SP113" s="675" t="e">
        <f t="shared" si="1137"/>
        <v>#REF!</v>
      </c>
      <c r="SQ113" s="675">
        <f t="shared" si="1137"/>
        <v>0</v>
      </c>
      <c r="SR113" s="675">
        <f t="shared" si="1137"/>
        <v>0</v>
      </c>
      <c r="SS113" s="675">
        <f t="shared" si="1137"/>
        <v>0</v>
      </c>
      <c r="ST113" s="675">
        <f t="shared" si="1137"/>
        <v>0</v>
      </c>
      <c r="SU113" s="675">
        <f t="shared" si="1137"/>
        <v>0</v>
      </c>
      <c r="SV113" s="675">
        <f t="shared" si="1137"/>
        <v>0</v>
      </c>
      <c r="SW113" s="675">
        <f t="shared" si="1138"/>
        <v>0</v>
      </c>
      <c r="SX113" s="675">
        <f t="shared" si="1138"/>
        <v>0</v>
      </c>
      <c r="SY113" s="675" t="e">
        <f>#REF!*$AP113</f>
        <v>#REF!</v>
      </c>
      <c r="SZ113" s="675" t="e">
        <f>#REF!*$AP113</f>
        <v>#REF!</v>
      </c>
      <c r="TA113" s="675" t="e">
        <f>#REF!*$AP113</f>
        <v>#REF!</v>
      </c>
      <c r="TB113" s="675" t="e">
        <f>#REF!*$AP113</f>
        <v>#REF!</v>
      </c>
      <c r="TC113" s="675" t="e">
        <f>#REF!*$AP113</f>
        <v>#REF!</v>
      </c>
      <c r="TE113" s="675">
        <f t="shared" si="1403"/>
        <v>14112000</v>
      </c>
      <c r="TF113" s="675">
        <f t="shared" si="1404"/>
        <v>0</v>
      </c>
      <c r="TG113" s="675">
        <f t="shared" si="1405"/>
        <v>0</v>
      </c>
      <c r="TH113" s="675">
        <f t="shared" si="1406"/>
        <v>0</v>
      </c>
      <c r="TI113" s="675">
        <f t="shared" si="1407"/>
        <v>0</v>
      </c>
      <c r="TJ113" s="675">
        <f t="shared" si="1408"/>
        <v>0</v>
      </c>
      <c r="TK113" s="675">
        <f t="shared" si="1409"/>
        <v>0</v>
      </c>
      <c r="TL113" s="675">
        <f t="shared" si="1410"/>
        <v>0</v>
      </c>
      <c r="TM113" s="675">
        <f t="shared" si="1411"/>
        <v>0</v>
      </c>
      <c r="TN113" s="676">
        <f t="shared" si="1412"/>
        <v>0</v>
      </c>
      <c r="TP113" s="675">
        <f>IFERROR(SG113*(1+LEVEL_2!#REF!),0)</f>
        <v>0</v>
      </c>
      <c r="TQ113" s="675">
        <f>IFERROR(SH113*(1+LEVEL_2!#REF!),0)</f>
        <v>0</v>
      </c>
      <c r="TR113" s="675">
        <f>IFERROR(SI113*(1+LEVEL_2!#REF!),0)</f>
        <v>0</v>
      </c>
      <c r="TS113" s="675">
        <f>IFERROR(SJ113*(1+LEVEL_2!#REF!),0)</f>
        <v>0</v>
      </c>
      <c r="TT113" s="675">
        <f>IFERROR(SK113*(1+LEVEL_2!#REF!),0)</f>
        <v>0</v>
      </c>
      <c r="TU113" s="675">
        <f>IFERROR(SL113*(1+LEVEL_2!#REF!),0)</f>
        <v>0</v>
      </c>
      <c r="TV113" s="675">
        <f>IFERROR(SM113*(1+LEVEL_2!#REF!),0)</f>
        <v>0</v>
      </c>
      <c r="TW113" s="675">
        <f>IFERROR(SN113*(1+LEVEL_2!#REF!),0)</f>
        <v>0</v>
      </c>
      <c r="TX113" s="675">
        <f>IFERROR(SO113*(1+LEVEL_2!#REF!),0)</f>
        <v>0</v>
      </c>
      <c r="TY113" s="675">
        <f>IFERROR(SP113*(1+LEVEL_2!#REF!),0)</f>
        <v>0</v>
      </c>
      <c r="TZ113" s="675">
        <f>IFERROR(SQ113*(1+LEVEL_2!#REF!),0)</f>
        <v>0</v>
      </c>
      <c r="UA113" s="675">
        <f>IFERROR(SR113*(1+LEVEL_2!#REF!),0)</f>
        <v>0</v>
      </c>
      <c r="UB113" s="675">
        <f>IFERROR(SS113*(1+LEVEL_2!#REF!),0)</f>
        <v>0</v>
      </c>
      <c r="UC113" s="675">
        <f>IFERROR(ST113*(1+LEVEL_2!#REF!),0)</f>
        <v>0</v>
      </c>
      <c r="UD113" s="675">
        <f>IFERROR(SU113*(1+LEVEL_2!#REF!),0)</f>
        <v>0</v>
      </c>
      <c r="UE113" s="675">
        <f>IFERROR(SV113*(1+LEVEL_2!#REF!),0)</f>
        <v>0</v>
      </c>
      <c r="UF113" s="675">
        <f>IFERROR(SW113*(1+LEVEL_2!#REF!),0)</f>
        <v>0</v>
      </c>
      <c r="UG113" s="675">
        <f>IFERROR(SX113*(1+LEVEL_2!#REF!),0)</f>
        <v>0</v>
      </c>
      <c r="UH113" s="675">
        <f>IFERROR(SY113*(1+LEVEL_2!#REF!),0)</f>
        <v>0</v>
      </c>
      <c r="UI113" s="675">
        <f>IFERROR(SZ113*(1+LEVEL_2!#REF!),0)</f>
        <v>0</v>
      </c>
      <c r="UJ113" s="675">
        <f>IFERROR(TA113*(1+LEVEL_2!#REF!),0)</f>
        <v>0</v>
      </c>
      <c r="UK113" s="675">
        <f>IFERROR(TB113*(1+LEVEL_2!#REF!),0)</f>
        <v>0</v>
      </c>
      <c r="UL113" s="675">
        <f>IFERROR(TC113*(1+LEVEL_2!#REF!),0)</f>
        <v>0</v>
      </c>
      <c r="UN113" s="675">
        <f t="shared" si="1413"/>
        <v>0</v>
      </c>
      <c r="UO113" s="675">
        <f t="shared" si="1414"/>
        <v>0</v>
      </c>
      <c r="UP113" s="675">
        <f t="shared" si="1415"/>
        <v>0</v>
      </c>
      <c r="UQ113" s="675">
        <f t="shared" si="1416"/>
        <v>0</v>
      </c>
      <c r="UR113" s="675">
        <f t="shared" si="1417"/>
        <v>0</v>
      </c>
      <c r="US113" s="675">
        <f t="shared" si="1418"/>
        <v>0</v>
      </c>
      <c r="UT113" s="675">
        <f t="shared" si="1419"/>
        <v>0</v>
      </c>
      <c r="UU113" s="675">
        <f t="shared" si="1420"/>
        <v>0</v>
      </c>
      <c r="UV113" s="675">
        <f t="shared" si="1421"/>
        <v>0</v>
      </c>
      <c r="UW113" s="676">
        <f t="shared" si="1422"/>
        <v>0</v>
      </c>
    </row>
    <row r="114" spans="1:569" s="645" customFormat="1" ht="20.100000000000001" customHeight="1">
      <c r="A114" s="677" t="s">
        <v>137</v>
      </c>
      <c r="B114" s="677" t="s">
        <v>137</v>
      </c>
      <c r="C114" s="801" t="s">
        <v>618</v>
      </c>
      <c r="D114" s="764"/>
      <c r="E114" s="792" t="s">
        <v>619</v>
      </c>
      <c r="F114" s="793" t="s">
        <v>608</v>
      </c>
      <c r="G114" s="786" t="s">
        <v>617</v>
      </c>
      <c r="H114" s="794" t="s">
        <v>154</v>
      </c>
      <c r="I114" s="789"/>
      <c r="J114" s="789"/>
      <c r="K114" s="789"/>
      <c r="L114" s="789"/>
      <c r="M114" s="770"/>
      <c r="N114" s="828">
        <f t="shared" si="1423"/>
        <v>0</v>
      </c>
      <c r="O114" s="829">
        <f t="shared" si="1424"/>
        <v>0</v>
      </c>
      <c r="Q114" s="789"/>
      <c r="R114" s="795"/>
      <c r="S114" s="795"/>
      <c r="T114" s="795"/>
      <c r="U114" s="795"/>
      <c r="V114" s="795"/>
      <c r="W114" s="795"/>
      <c r="X114" s="795"/>
      <c r="Y114" s="809"/>
      <c r="Z114" s="809"/>
      <c r="AA114" s="809"/>
      <c r="AB114" s="809"/>
      <c r="AC114" s="809"/>
      <c r="AD114" s="809"/>
      <c r="AE114" s="809"/>
      <c r="AF114" s="810"/>
      <c r="AH114" s="774">
        <f t="shared" si="1141"/>
        <v>210000</v>
      </c>
      <c r="AI114" s="775">
        <f t="shared" si="1142"/>
        <v>0</v>
      </c>
      <c r="AJ114" s="774">
        <f t="shared" si="1143"/>
        <v>30000</v>
      </c>
      <c r="AK114" s="775">
        <f t="shared" si="1144"/>
        <v>0</v>
      </c>
      <c r="AL114" s="774">
        <f t="shared" si="1145"/>
        <v>0</v>
      </c>
      <c r="AM114" s="775">
        <f t="shared" si="1146"/>
        <v>0</v>
      </c>
      <c r="AN114" s="774">
        <f t="shared" si="1147"/>
        <v>0</v>
      </c>
      <c r="AO114" s="775">
        <f t="shared" si="1148"/>
        <v>0</v>
      </c>
      <c r="AP114" s="693">
        <f t="shared" si="1111"/>
        <v>240000</v>
      </c>
      <c r="AQ114" s="775">
        <f t="shared" si="1149"/>
        <v>0</v>
      </c>
      <c r="AR114" s="774">
        <f t="shared" si="1150"/>
        <v>0</v>
      </c>
      <c r="AS114" s="775">
        <f t="shared" si="1151"/>
        <v>0</v>
      </c>
      <c r="AT114" s="776">
        <f t="shared" si="1152"/>
        <v>288000</v>
      </c>
      <c r="AU114" s="776">
        <f t="shared" si="1153"/>
        <v>480000</v>
      </c>
      <c r="AV114" s="693">
        <f t="shared" si="829"/>
        <v>240000</v>
      </c>
      <c r="AW114" s="775">
        <f t="shared" si="1370"/>
        <v>0</v>
      </c>
      <c r="AX114" s="775">
        <f t="shared" si="1154"/>
        <v>0</v>
      </c>
      <c r="AY114" s="775">
        <f t="shared" si="1155"/>
        <v>0</v>
      </c>
      <c r="AZ114" s="775">
        <f t="shared" si="1155"/>
        <v>0</v>
      </c>
      <c r="BA114" s="693">
        <f t="shared" si="1156"/>
        <v>0</v>
      </c>
      <c r="BB114" s="693">
        <f t="shared" si="1157"/>
        <v>0</v>
      </c>
      <c r="BC114" s="774">
        <f t="shared" si="1158"/>
        <v>0</v>
      </c>
      <c r="BD114" s="775">
        <f t="shared" si="1159"/>
        <v>0</v>
      </c>
      <c r="BE114" s="777"/>
      <c r="BG114" s="790">
        <f t="shared" si="1160"/>
        <v>210000</v>
      </c>
      <c r="BH114" s="790">
        <f t="shared" si="1161"/>
        <v>0</v>
      </c>
      <c r="BI114" s="790">
        <f t="shared" si="1162"/>
        <v>30000</v>
      </c>
      <c r="BJ114" s="790">
        <f t="shared" si="1163"/>
        <v>0</v>
      </c>
      <c r="BK114" s="790">
        <f t="shared" si="1164"/>
        <v>0</v>
      </c>
      <c r="BL114" s="790">
        <f t="shared" si="1165"/>
        <v>0</v>
      </c>
      <c r="BM114" s="790">
        <f t="shared" si="1166"/>
        <v>0</v>
      </c>
      <c r="BN114" s="790">
        <f t="shared" si="1167"/>
        <v>0</v>
      </c>
      <c r="BO114" s="790">
        <f t="shared" si="1371"/>
        <v>240000</v>
      </c>
      <c r="BP114" s="790">
        <f t="shared" si="1168"/>
        <v>0</v>
      </c>
      <c r="BQ114" s="790">
        <f t="shared" si="1169"/>
        <v>0</v>
      </c>
      <c r="BR114" s="790">
        <f t="shared" si="1170"/>
        <v>0</v>
      </c>
      <c r="BS114" s="790">
        <f t="shared" si="1372"/>
        <v>240000</v>
      </c>
      <c r="BT114" s="790">
        <f t="shared" si="1171"/>
        <v>0</v>
      </c>
      <c r="BU114" s="790">
        <f t="shared" si="1172"/>
        <v>0</v>
      </c>
      <c r="BV114" s="790">
        <f t="shared" si="1173"/>
        <v>0</v>
      </c>
      <c r="BW114" s="790"/>
      <c r="BX114" s="790">
        <f t="shared" si="1174"/>
        <v>0</v>
      </c>
      <c r="BY114" s="791" t="s">
        <v>400</v>
      </c>
      <c r="CA114" s="744"/>
      <c r="CB114" s="745">
        <f t="shared" si="1175"/>
        <v>0</v>
      </c>
      <c r="CC114" s="718"/>
      <c r="CD114" s="745">
        <f t="shared" si="1176"/>
        <v>0</v>
      </c>
      <c r="CE114" s="718"/>
      <c r="CF114" s="745">
        <f t="shared" si="1177"/>
        <v>0</v>
      </c>
      <c r="CG114" s="718"/>
      <c r="CH114" s="745">
        <f t="shared" si="1178"/>
        <v>0</v>
      </c>
      <c r="CI114" s="746">
        <f t="shared" si="1377"/>
        <v>0</v>
      </c>
      <c r="CJ114" s="745">
        <f t="shared" si="1179"/>
        <v>0</v>
      </c>
      <c r="CK114" s="718"/>
      <c r="CL114" s="745">
        <f t="shared" si="1180"/>
        <v>0</v>
      </c>
      <c r="CM114" s="746">
        <f t="shared" si="1378"/>
        <v>0</v>
      </c>
      <c r="CN114" s="745">
        <f t="shared" si="1181"/>
        <v>0</v>
      </c>
      <c r="CO114" s="699">
        <f t="shared" si="1182"/>
        <v>0</v>
      </c>
      <c r="CP114" s="699">
        <f t="shared" si="1182"/>
        <v>0</v>
      </c>
      <c r="CQ114" s="699">
        <f t="shared" si="1182"/>
        <v>0</v>
      </c>
      <c r="CR114" s="699">
        <f t="shared" si="1182"/>
        <v>0</v>
      </c>
      <c r="CS114" s="700">
        <f t="shared" si="1182"/>
        <v>0</v>
      </c>
      <c r="CT114" s="699">
        <f t="shared" si="1182"/>
        <v>0</v>
      </c>
      <c r="CU114" s="699">
        <f t="shared" si="1182"/>
        <v>0</v>
      </c>
      <c r="CV114" s="700">
        <f t="shared" si="1183"/>
        <v>0</v>
      </c>
      <c r="CW114" s="697"/>
      <c r="CX114" s="696">
        <f t="shared" si="1184"/>
        <v>0</v>
      </c>
      <c r="CY114" s="701"/>
      <c r="DA114" s="778">
        <f>IFERROR(VLOOKUP($C114,정민건설!$A$13:$AM$154,28,FALSE),0)</f>
        <v>210000</v>
      </c>
      <c r="DB114" s="775">
        <f t="shared" si="1185"/>
        <v>0</v>
      </c>
      <c r="DC114" s="778">
        <f>IFERROR(VLOOKUP($C114,정민건설!$A$13:$AM$154,30,FALSE),0)</f>
        <v>30000</v>
      </c>
      <c r="DD114" s="775">
        <f t="shared" si="1186"/>
        <v>0</v>
      </c>
      <c r="DE114" s="774">
        <f>IFERROR(VLOOKUP($C114,정민건설!$A$13:$AM$154,32,FALSE),0)</f>
        <v>0</v>
      </c>
      <c r="DF114" s="775">
        <f t="shared" si="1187"/>
        <v>0</v>
      </c>
      <c r="DG114" s="774">
        <f>IFERROR(VLOOKUP($C114,정민건설!$A$13:$AM$154,34,FALSE),0)</f>
        <v>0</v>
      </c>
      <c r="DH114" s="775">
        <f t="shared" si="1188"/>
        <v>0</v>
      </c>
      <c r="DI114" s="693">
        <f t="shared" si="1112"/>
        <v>240000</v>
      </c>
      <c r="DJ114" s="775">
        <f t="shared" si="1189"/>
        <v>0</v>
      </c>
      <c r="DK114" s="778">
        <f t="shared" si="1190"/>
        <v>0</v>
      </c>
      <c r="DL114" s="779">
        <f t="shared" si="1191"/>
        <v>0</v>
      </c>
      <c r="DM114" s="693">
        <f t="shared" si="1113"/>
        <v>240000</v>
      </c>
      <c r="DN114" s="775">
        <f t="shared" si="1192"/>
        <v>0</v>
      </c>
      <c r="DO114" s="693">
        <f t="shared" si="1193"/>
        <v>0</v>
      </c>
      <c r="DP114" s="693">
        <f t="shared" si="1194"/>
        <v>0</v>
      </c>
      <c r="DQ114" s="774"/>
      <c r="DR114" s="775">
        <f t="shared" si="1195"/>
        <v>0</v>
      </c>
      <c r="DS114" s="777"/>
      <c r="DU114" s="774">
        <f>IFERROR(VLOOKUP($C114,[1]영만종합건설!$A$13:$AN$154,28,FALSE),0)</f>
        <v>155000</v>
      </c>
      <c r="DV114" s="780">
        <f t="shared" si="1196"/>
        <v>0</v>
      </c>
      <c r="DW114" s="774">
        <f>IFERROR(VLOOKUP($C114,[1]영만종합건설!$A$13:$AN$154,30,FALSE),0)</f>
        <v>100000</v>
      </c>
      <c r="DX114" s="780">
        <f t="shared" si="1197"/>
        <v>0</v>
      </c>
      <c r="DY114" s="778">
        <f>IFERROR(VLOOKUP($C114,[1]영만종합건설!$A$13:$AN$154,32,FALSE),0)</f>
        <v>0</v>
      </c>
      <c r="DZ114" s="780">
        <f t="shared" si="1198"/>
        <v>0</v>
      </c>
      <c r="EA114" s="778">
        <f>IFERROR(VLOOKUP($C114,[1]영만종합건설!$A$13:$AN$154,34,FALSE),0)</f>
        <v>0</v>
      </c>
      <c r="EB114" s="780">
        <f t="shared" si="1199"/>
        <v>0</v>
      </c>
      <c r="EC114" s="703">
        <f t="shared" si="1114"/>
        <v>255000</v>
      </c>
      <c r="ED114" s="780">
        <f t="shared" si="1200"/>
        <v>0</v>
      </c>
      <c r="EE114" s="778">
        <f t="shared" si="1201"/>
        <v>0</v>
      </c>
      <c r="EF114" s="779">
        <f t="shared" si="1373"/>
        <v>0</v>
      </c>
      <c r="EG114" s="703">
        <f t="shared" si="1115"/>
        <v>255000</v>
      </c>
      <c r="EH114" s="780">
        <f t="shared" si="1202"/>
        <v>0</v>
      </c>
      <c r="EI114" s="703">
        <f t="shared" si="1203"/>
        <v>0</v>
      </c>
      <c r="EJ114" s="703">
        <f t="shared" si="1204"/>
        <v>0</v>
      </c>
      <c r="EK114" s="778"/>
      <c r="EL114" s="780">
        <f t="shared" si="1205"/>
        <v>0</v>
      </c>
      <c r="EM114" s="781"/>
      <c r="EO114" s="778">
        <f>IFERROR(VLOOKUP($C114,[1]부강종합건설!$A$13:$AM$154,28,FALSE),0)</f>
        <v>84240</v>
      </c>
      <c r="EP114" s="780">
        <f t="shared" si="1206"/>
        <v>0</v>
      </c>
      <c r="EQ114" s="778">
        <f>IFERROR(VLOOKUP($C114,[1]부강종합건설!$A$13:$AM$154,30,FALSE),0)</f>
        <v>9360</v>
      </c>
      <c r="ER114" s="780">
        <f t="shared" si="1207"/>
        <v>0</v>
      </c>
      <c r="ES114" s="778">
        <f>IFERROR(VLOOKUP($C114,[1]부강종합건설!$A$13:$AM$154,32,FALSE),0)</f>
        <v>0</v>
      </c>
      <c r="ET114" s="780">
        <f t="shared" si="1208"/>
        <v>0</v>
      </c>
      <c r="EU114" s="778">
        <f>IFERROR(VLOOKUP($C114,[1]부강종합건설!$A$13:$AM$154,34,FALSE),0)</f>
        <v>13060</v>
      </c>
      <c r="EV114" s="780">
        <f t="shared" si="1209"/>
        <v>0</v>
      </c>
      <c r="EW114" s="703">
        <f t="shared" si="1116"/>
        <v>106660</v>
      </c>
      <c r="EX114" s="780">
        <f t="shared" si="1210"/>
        <v>0</v>
      </c>
      <c r="EY114" s="778">
        <f t="shared" si="1211"/>
        <v>0</v>
      </c>
      <c r="EZ114" s="779">
        <f t="shared" si="1374"/>
        <v>0</v>
      </c>
      <c r="FA114" s="703">
        <f t="shared" si="1117"/>
        <v>106660</v>
      </c>
      <c r="FB114" s="780">
        <f t="shared" si="1212"/>
        <v>0</v>
      </c>
      <c r="FC114" s="703">
        <f t="shared" si="1213"/>
        <v>0</v>
      </c>
      <c r="FD114" s="703">
        <f t="shared" si="1214"/>
        <v>0</v>
      </c>
      <c r="FE114" s="778"/>
      <c r="FF114" s="780">
        <f t="shared" si="1215"/>
        <v>0</v>
      </c>
      <c r="FG114" s="782"/>
      <c r="FI114" s="774">
        <f>IFERROR(VLOOKUP($C114,[1]대도엔지니어링!$A$13:$AN$154,28,FALSE),0)</f>
        <v>363000</v>
      </c>
      <c r="FJ114" s="775">
        <f t="shared" si="1216"/>
        <v>0</v>
      </c>
      <c r="FK114" s="774">
        <f>IFERROR(VLOOKUP($C114,[1]대도엔지니어링!$A$13:$AN$154,30,FALSE),0)</f>
        <v>121000</v>
      </c>
      <c r="FL114" s="775">
        <f t="shared" si="1217"/>
        <v>0</v>
      </c>
      <c r="FM114" s="774">
        <f>IFERROR(VLOOKUP($C114,[1]대도엔지니어링!$A$13:$AN$154,32,FALSE),0)</f>
        <v>0</v>
      </c>
      <c r="FN114" s="775">
        <f t="shared" si="1218"/>
        <v>0</v>
      </c>
      <c r="FO114" s="774">
        <f>IFERROR(VLOOKUP($C114,[1]대도엔지니어링!$A$13:$AN$154,34,FALSE),0)</f>
        <v>50680</v>
      </c>
      <c r="FP114" s="775">
        <f t="shared" si="1219"/>
        <v>0</v>
      </c>
      <c r="FQ114" s="693">
        <f t="shared" si="1118"/>
        <v>534680</v>
      </c>
      <c r="FR114" s="775">
        <f t="shared" si="1220"/>
        <v>0</v>
      </c>
      <c r="FS114" s="774">
        <f t="shared" si="1119"/>
        <v>42760.727172180705</v>
      </c>
      <c r="FT114" s="775">
        <f t="shared" si="1221"/>
        <v>0</v>
      </c>
      <c r="FU114" s="693">
        <f t="shared" si="1120"/>
        <v>577440.72717218066</v>
      </c>
      <c r="FV114" s="775">
        <f t="shared" si="1222"/>
        <v>0</v>
      </c>
      <c r="FW114" s="693">
        <f t="shared" si="1223"/>
        <v>0</v>
      </c>
      <c r="FX114" s="693">
        <f t="shared" si="1224"/>
        <v>0</v>
      </c>
      <c r="FY114" s="774"/>
      <c r="FZ114" s="775">
        <f t="shared" si="1225"/>
        <v>0</v>
      </c>
      <c r="GA114" s="782"/>
      <c r="GC114" s="774">
        <f>IFERROR(VLOOKUP($C114,[1]부명엔지니어링!$A$13:$AN$154,28,FALSE),0)</f>
        <v>150000</v>
      </c>
      <c r="GD114" s="775">
        <f t="shared" si="1226"/>
        <v>0</v>
      </c>
      <c r="GE114" s="774">
        <f>IFERROR(VLOOKUP($C114,[1]부명엔지니어링!$A$13:$AN$154,30,FALSE),0)</f>
        <v>60000</v>
      </c>
      <c r="GF114" s="775">
        <f t="shared" si="1227"/>
        <v>0</v>
      </c>
      <c r="GG114" s="774">
        <f>IFERROR(VLOOKUP($C114,[1]부명엔지니어링!$A$13:$AN$154,32,FALSE),0)</f>
        <v>0</v>
      </c>
      <c r="GH114" s="775">
        <f t="shared" si="1228"/>
        <v>0</v>
      </c>
      <c r="GI114" s="774">
        <f>IFERROR(VLOOKUP($C114,[1]부명엔지니어링!$A$13:$AN$154,34,FALSE),0)</f>
        <v>0</v>
      </c>
      <c r="GJ114" s="775">
        <f t="shared" si="1229"/>
        <v>0</v>
      </c>
      <c r="GK114" s="693">
        <f t="shared" si="1121"/>
        <v>210000</v>
      </c>
      <c r="GL114" s="775">
        <f t="shared" si="1230"/>
        <v>0</v>
      </c>
      <c r="GM114" s="774">
        <f t="shared" si="1231"/>
        <v>0</v>
      </c>
      <c r="GN114" s="775">
        <f t="shared" si="1375"/>
        <v>0</v>
      </c>
      <c r="GO114" s="693">
        <f t="shared" si="1122"/>
        <v>210000</v>
      </c>
      <c r="GP114" s="775">
        <f t="shared" si="1232"/>
        <v>0</v>
      </c>
      <c r="GQ114" s="693">
        <f t="shared" si="1233"/>
        <v>0</v>
      </c>
      <c r="GR114" s="693">
        <f t="shared" si="1234"/>
        <v>0</v>
      </c>
      <c r="GS114" s="774"/>
      <c r="GT114" s="775">
        <f t="shared" si="1235"/>
        <v>0</v>
      </c>
      <c r="GU114" s="782"/>
      <c r="GW114" s="790">
        <f t="shared" si="1236"/>
        <v>210000</v>
      </c>
      <c r="GX114" s="790">
        <f t="shared" si="1237"/>
        <v>0</v>
      </c>
      <c r="GY114" s="790">
        <f t="shared" si="1238"/>
        <v>30000</v>
      </c>
      <c r="GZ114" s="790">
        <f t="shared" si="1239"/>
        <v>0</v>
      </c>
      <c r="HA114" s="790">
        <f t="shared" si="1240"/>
        <v>0</v>
      </c>
      <c r="HB114" s="790">
        <f t="shared" si="1241"/>
        <v>0</v>
      </c>
      <c r="HC114" s="790">
        <f t="shared" si="1242"/>
        <v>0</v>
      </c>
      <c r="HD114" s="790">
        <f t="shared" si="1243"/>
        <v>0</v>
      </c>
      <c r="HE114" s="790">
        <f t="shared" si="1123"/>
        <v>240000</v>
      </c>
      <c r="HF114" s="790">
        <f t="shared" si="1244"/>
        <v>0</v>
      </c>
      <c r="HG114" s="790">
        <f t="shared" si="1245"/>
        <v>0</v>
      </c>
      <c r="HH114" s="790">
        <f t="shared" si="1376"/>
        <v>0</v>
      </c>
      <c r="HI114" s="790">
        <f t="shared" si="1124"/>
        <v>240000</v>
      </c>
      <c r="HJ114" s="790">
        <f t="shared" si="1246"/>
        <v>0</v>
      </c>
      <c r="HK114" s="790">
        <f t="shared" si="1247"/>
        <v>0</v>
      </c>
      <c r="HL114" s="790">
        <f t="shared" si="1248"/>
        <v>0</v>
      </c>
      <c r="HM114" s="790"/>
      <c r="HN114" s="790">
        <f t="shared" si="1249"/>
        <v>0</v>
      </c>
      <c r="HO114" s="791" t="s">
        <v>400</v>
      </c>
      <c r="HQ114" s="783"/>
      <c r="HR114" s="784">
        <f t="shared" si="1250"/>
        <v>0</v>
      </c>
      <c r="HS114" s="783"/>
      <c r="HT114" s="784">
        <f t="shared" si="1251"/>
        <v>0</v>
      </c>
      <c r="HU114" s="783"/>
      <c r="HV114" s="784">
        <f t="shared" si="1252"/>
        <v>0</v>
      </c>
      <c r="HW114" s="783"/>
      <c r="HX114" s="784">
        <f t="shared" si="1253"/>
        <v>0</v>
      </c>
      <c r="HY114" s="707">
        <f t="shared" si="1379"/>
        <v>0</v>
      </c>
      <c r="HZ114" s="784">
        <f t="shared" si="1254"/>
        <v>0</v>
      </c>
      <c r="IA114" s="783"/>
      <c r="IB114" s="784">
        <f t="shared" si="1255"/>
        <v>0</v>
      </c>
      <c r="IC114" s="707">
        <f t="shared" si="1380"/>
        <v>0</v>
      </c>
      <c r="ID114" s="784">
        <f t="shared" si="1256"/>
        <v>0</v>
      </c>
      <c r="IE114" s="706">
        <f t="shared" si="1257"/>
        <v>0</v>
      </c>
      <c r="IF114" s="706">
        <f t="shared" si="1258"/>
        <v>0</v>
      </c>
      <c r="IG114" s="783"/>
      <c r="IH114" s="784">
        <f t="shared" si="1259"/>
        <v>0</v>
      </c>
      <c r="II114" s="782"/>
      <c r="IK114" s="783"/>
      <c r="IL114" s="784">
        <f t="shared" si="1260"/>
        <v>0</v>
      </c>
      <c r="IM114" s="783"/>
      <c r="IN114" s="784">
        <f t="shared" si="1261"/>
        <v>0</v>
      </c>
      <c r="IO114" s="783"/>
      <c r="IP114" s="784">
        <f t="shared" si="1262"/>
        <v>0</v>
      </c>
      <c r="IQ114" s="783"/>
      <c r="IR114" s="784">
        <f t="shared" si="1263"/>
        <v>0</v>
      </c>
      <c r="IS114" s="707">
        <f t="shared" si="1381"/>
        <v>0</v>
      </c>
      <c r="IT114" s="784">
        <f t="shared" si="1264"/>
        <v>0</v>
      </c>
      <c r="IU114" s="783"/>
      <c r="IV114" s="784">
        <f t="shared" si="1265"/>
        <v>0</v>
      </c>
      <c r="IW114" s="707">
        <f t="shared" si="1382"/>
        <v>0</v>
      </c>
      <c r="IX114" s="784">
        <f t="shared" si="1266"/>
        <v>0</v>
      </c>
      <c r="IY114" s="706">
        <f t="shared" si="1267"/>
        <v>0</v>
      </c>
      <c r="IZ114" s="706">
        <f t="shared" si="1268"/>
        <v>0</v>
      </c>
      <c r="JA114" s="783"/>
      <c r="JB114" s="784">
        <f t="shared" si="1269"/>
        <v>0</v>
      </c>
      <c r="JC114" s="782"/>
      <c r="JE114" s="783"/>
      <c r="JF114" s="784">
        <f t="shared" si="1270"/>
        <v>0</v>
      </c>
      <c r="JG114" s="783"/>
      <c r="JH114" s="784">
        <f t="shared" si="1271"/>
        <v>0</v>
      </c>
      <c r="JI114" s="783"/>
      <c r="JJ114" s="784">
        <f t="shared" si="1272"/>
        <v>0</v>
      </c>
      <c r="JK114" s="783"/>
      <c r="JL114" s="784">
        <f t="shared" si="1273"/>
        <v>0</v>
      </c>
      <c r="JM114" s="707">
        <f t="shared" si="1383"/>
        <v>0</v>
      </c>
      <c r="JN114" s="784">
        <f t="shared" si="1274"/>
        <v>0</v>
      </c>
      <c r="JO114" s="783"/>
      <c r="JP114" s="784">
        <f t="shared" si="1275"/>
        <v>0</v>
      </c>
      <c r="JQ114" s="707">
        <f t="shared" si="1384"/>
        <v>0</v>
      </c>
      <c r="JR114" s="784">
        <f t="shared" si="1276"/>
        <v>0</v>
      </c>
      <c r="JS114" s="706">
        <f t="shared" si="1277"/>
        <v>0</v>
      </c>
      <c r="JT114" s="706">
        <f t="shared" si="1278"/>
        <v>0</v>
      </c>
      <c r="JU114" s="783"/>
      <c r="JV114" s="784">
        <f t="shared" si="1279"/>
        <v>0</v>
      </c>
      <c r="JW114" s="782"/>
      <c r="JY114" s="783"/>
      <c r="JZ114" s="784">
        <f t="shared" si="1280"/>
        <v>0</v>
      </c>
      <c r="KA114" s="783"/>
      <c r="KB114" s="784">
        <f t="shared" si="1281"/>
        <v>0</v>
      </c>
      <c r="KC114" s="783"/>
      <c r="KD114" s="784">
        <f t="shared" si="1282"/>
        <v>0</v>
      </c>
      <c r="KE114" s="783"/>
      <c r="KF114" s="784">
        <f t="shared" si="1283"/>
        <v>0</v>
      </c>
      <c r="KG114" s="707">
        <f t="shared" si="1385"/>
        <v>0</v>
      </c>
      <c r="KH114" s="784">
        <f t="shared" si="1284"/>
        <v>0</v>
      </c>
      <c r="KI114" s="783"/>
      <c r="KJ114" s="784">
        <f t="shared" si="1285"/>
        <v>0</v>
      </c>
      <c r="KK114" s="707">
        <f t="shared" si="1386"/>
        <v>0</v>
      </c>
      <c r="KL114" s="784">
        <f t="shared" si="1286"/>
        <v>0</v>
      </c>
      <c r="KM114" s="706">
        <f t="shared" si="1287"/>
        <v>0</v>
      </c>
      <c r="KN114" s="706">
        <f t="shared" si="1288"/>
        <v>0</v>
      </c>
      <c r="KO114" s="783"/>
      <c r="KP114" s="784">
        <f t="shared" si="1289"/>
        <v>0</v>
      </c>
      <c r="KQ114" s="782"/>
      <c r="KS114" s="783"/>
      <c r="KT114" s="784">
        <f t="shared" si="1290"/>
        <v>0</v>
      </c>
      <c r="KU114" s="783"/>
      <c r="KV114" s="784">
        <f t="shared" si="1291"/>
        <v>0</v>
      </c>
      <c r="KW114" s="783"/>
      <c r="KX114" s="784">
        <f t="shared" si="1292"/>
        <v>0</v>
      </c>
      <c r="KY114" s="783"/>
      <c r="KZ114" s="784">
        <f t="shared" si="1293"/>
        <v>0</v>
      </c>
      <c r="LA114" s="707">
        <f t="shared" si="1387"/>
        <v>0</v>
      </c>
      <c r="LB114" s="784">
        <f t="shared" si="1294"/>
        <v>0</v>
      </c>
      <c r="LC114" s="783"/>
      <c r="LD114" s="784">
        <f t="shared" si="1295"/>
        <v>0</v>
      </c>
      <c r="LE114" s="707">
        <f t="shared" si="1388"/>
        <v>0</v>
      </c>
      <c r="LF114" s="784">
        <f t="shared" si="1296"/>
        <v>0</v>
      </c>
      <c r="LG114" s="706">
        <f t="shared" si="1297"/>
        <v>0</v>
      </c>
      <c r="LH114" s="706">
        <f t="shared" si="1298"/>
        <v>0</v>
      </c>
      <c r="LI114" s="783"/>
      <c r="LJ114" s="784">
        <f t="shared" si="1299"/>
        <v>0</v>
      </c>
      <c r="LK114" s="782"/>
      <c r="LM114" s="783"/>
      <c r="LN114" s="784">
        <f t="shared" si="1300"/>
        <v>0</v>
      </c>
      <c r="LO114" s="783"/>
      <c r="LP114" s="784">
        <f t="shared" si="1301"/>
        <v>0</v>
      </c>
      <c r="LQ114" s="783"/>
      <c r="LR114" s="784">
        <f t="shared" si="1302"/>
        <v>0</v>
      </c>
      <c r="LS114" s="783"/>
      <c r="LT114" s="784">
        <f t="shared" si="1303"/>
        <v>0</v>
      </c>
      <c r="LU114" s="707">
        <f t="shared" si="1389"/>
        <v>0</v>
      </c>
      <c r="LV114" s="784">
        <f t="shared" si="1304"/>
        <v>0</v>
      </c>
      <c r="LW114" s="783"/>
      <c r="LX114" s="784">
        <f t="shared" si="1305"/>
        <v>0</v>
      </c>
      <c r="LY114" s="707">
        <f t="shared" si="1390"/>
        <v>0</v>
      </c>
      <c r="LZ114" s="784">
        <f t="shared" si="1306"/>
        <v>0</v>
      </c>
      <c r="MA114" s="706">
        <f t="shared" si="1307"/>
        <v>0</v>
      </c>
      <c r="MB114" s="706">
        <f t="shared" si="1308"/>
        <v>0</v>
      </c>
      <c r="MC114" s="783"/>
      <c r="MD114" s="784">
        <f t="shared" si="1309"/>
        <v>0</v>
      </c>
      <c r="ME114" s="782"/>
      <c r="MG114" s="783"/>
      <c r="MH114" s="784">
        <f t="shared" si="1310"/>
        <v>0</v>
      </c>
      <c r="MI114" s="783"/>
      <c r="MJ114" s="784">
        <f t="shared" si="1311"/>
        <v>0</v>
      </c>
      <c r="MK114" s="783"/>
      <c r="ML114" s="784">
        <f t="shared" si="1312"/>
        <v>0</v>
      </c>
      <c r="MM114" s="783"/>
      <c r="MN114" s="784">
        <f t="shared" si="1313"/>
        <v>0</v>
      </c>
      <c r="MO114" s="707">
        <f t="shared" si="1391"/>
        <v>0</v>
      </c>
      <c r="MP114" s="784">
        <f t="shared" si="1314"/>
        <v>0</v>
      </c>
      <c r="MQ114" s="783"/>
      <c r="MR114" s="784">
        <f t="shared" si="1315"/>
        <v>0</v>
      </c>
      <c r="MS114" s="707">
        <f t="shared" si="1392"/>
        <v>0</v>
      </c>
      <c r="MT114" s="784">
        <f t="shared" si="1316"/>
        <v>0</v>
      </c>
      <c r="MU114" s="706">
        <f t="shared" si="1317"/>
        <v>0</v>
      </c>
      <c r="MV114" s="706">
        <f t="shared" si="1318"/>
        <v>0</v>
      </c>
      <c r="MW114" s="783"/>
      <c r="MX114" s="784">
        <f t="shared" si="1319"/>
        <v>0</v>
      </c>
      <c r="MY114" s="782"/>
      <c r="NA114" s="783"/>
      <c r="NB114" s="784">
        <f t="shared" si="1320"/>
        <v>0</v>
      </c>
      <c r="NC114" s="783"/>
      <c r="ND114" s="784">
        <f t="shared" si="1321"/>
        <v>0</v>
      </c>
      <c r="NE114" s="783"/>
      <c r="NF114" s="784">
        <f t="shared" si="1322"/>
        <v>0</v>
      </c>
      <c r="NG114" s="783"/>
      <c r="NH114" s="784">
        <f t="shared" si="1323"/>
        <v>0</v>
      </c>
      <c r="NI114" s="707">
        <f t="shared" si="1393"/>
        <v>0</v>
      </c>
      <c r="NJ114" s="784">
        <f t="shared" si="1324"/>
        <v>0</v>
      </c>
      <c r="NK114" s="783"/>
      <c r="NL114" s="784">
        <f t="shared" si="1325"/>
        <v>0</v>
      </c>
      <c r="NM114" s="707">
        <f t="shared" si="1394"/>
        <v>0</v>
      </c>
      <c r="NN114" s="784">
        <f t="shared" si="1326"/>
        <v>0</v>
      </c>
      <c r="NO114" s="706">
        <f t="shared" si="1327"/>
        <v>0</v>
      </c>
      <c r="NP114" s="706">
        <f t="shared" si="1328"/>
        <v>0</v>
      </c>
      <c r="NQ114" s="783"/>
      <c r="NR114" s="784">
        <f t="shared" si="1329"/>
        <v>0</v>
      </c>
      <c r="NS114" s="782"/>
      <c r="NU114" s="783"/>
      <c r="NV114" s="784">
        <f t="shared" si="1330"/>
        <v>0</v>
      </c>
      <c r="NW114" s="783"/>
      <c r="NX114" s="784">
        <f t="shared" si="1331"/>
        <v>0</v>
      </c>
      <c r="NY114" s="783"/>
      <c r="NZ114" s="784">
        <f t="shared" si="1332"/>
        <v>0</v>
      </c>
      <c r="OA114" s="783"/>
      <c r="OB114" s="784">
        <f t="shared" si="1333"/>
        <v>0</v>
      </c>
      <c r="OC114" s="707">
        <f t="shared" si="1395"/>
        <v>0</v>
      </c>
      <c r="OD114" s="784">
        <f t="shared" si="1334"/>
        <v>0</v>
      </c>
      <c r="OE114" s="783"/>
      <c r="OF114" s="784">
        <f t="shared" si="1335"/>
        <v>0</v>
      </c>
      <c r="OG114" s="707">
        <f t="shared" si="1396"/>
        <v>0</v>
      </c>
      <c r="OH114" s="784">
        <f t="shared" si="1336"/>
        <v>0</v>
      </c>
      <c r="OI114" s="706">
        <f t="shared" si="1337"/>
        <v>0</v>
      </c>
      <c r="OJ114" s="706">
        <f t="shared" si="1338"/>
        <v>0</v>
      </c>
      <c r="OK114" s="783"/>
      <c r="OL114" s="784">
        <f t="shared" si="1339"/>
        <v>0</v>
      </c>
      <c r="OM114" s="782"/>
      <c r="OO114" s="783"/>
      <c r="OP114" s="784">
        <f t="shared" si="1340"/>
        <v>0</v>
      </c>
      <c r="OQ114" s="783"/>
      <c r="OR114" s="784">
        <f t="shared" si="1341"/>
        <v>0</v>
      </c>
      <c r="OS114" s="783"/>
      <c r="OT114" s="784">
        <f t="shared" si="1342"/>
        <v>0</v>
      </c>
      <c r="OU114" s="783"/>
      <c r="OV114" s="784">
        <f t="shared" si="1343"/>
        <v>0</v>
      </c>
      <c r="OW114" s="707">
        <f t="shared" si="1397"/>
        <v>0</v>
      </c>
      <c r="OX114" s="784">
        <f t="shared" si="1344"/>
        <v>0</v>
      </c>
      <c r="OY114" s="783"/>
      <c r="OZ114" s="784">
        <f t="shared" si="1345"/>
        <v>0</v>
      </c>
      <c r="PA114" s="707">
        <f t="shared" si="1398"/>
        <v>0</v>
      </c>
      <c r="PB114" s="784">
        <f t="shared" si="1346"/>
        <v>0</v>
      </c>
      <c r="PC114" s="706">
        <f t="shared" si="1347"/>
        <v>0</v>
      </c>
      <c r="PD114" s="706">
        <f t="shared" si="1348"/>
        <v>0</v>
      </c>
      <c r="PE114" s="783"/>
      <c r="PF114" s="784">
        <f t="shared" si="1349"/>
        <v>0</v>
      </c>
      <c r="PG114" s="782"/>
      <c r="PI114" s="783"/>
      <c r="PJ114" s="784">
        <f t="shared" si="1350"/>
        <v>0</v>
      </c>
      <c r="PK114" s="783"/>
      <c r="PL114" s="784">
        <f t="shared" si="1351"/>
        <v>0</v>
      </c>
      <c r="PM114" s="783"/>
      <c r="PN114" s="784">
        <f t="shared" si="1352"/>
        <v>0</v>
      </c>
      <c r="PO114" s="783"/>
      <c r="PP114" s="784">
        <f t="shared" si="1353"/>
        <v>0</v>
      </c>
      <c r="PQ114" s="707">
        <f t="shared" si="1399"/>
        <v>0</v>
      </c>
      <c r="PR114" s="784">
        <f t="shared" si="1354"/>
        <v>0</v>
      </c>
      <c r="PS114" s="783"/>
      <c r="PT114" s="784">
        <f t="shared" si="1355"/>
        <v>0</v>
      </c>
      <c r="PU114" s="707">
        <f t="shared" si="1400"/>
        <v>0</v>
      </c>
      <c r="PV114" s="784">
        <f t="shared" si="1356"/>
        <v>0</v>
      </c>
      <c r="PW114" s="706">
        <f t="shared" si="1357"/>
        <v>0</v>
      </c>
      <c r="PX114" s="706">
        <f t="shared" si="1358"/>
        <v>0</v>
      </c>
      <c r="PY114" s="783"/>
      <c r="PZ114" s="784">
        <f t="shared" si="1359"/>
        <v>0</v>
      </c>
      <c r="QA114" s="782"/>
      <c r="QC114" s="783"/>
      <c r="QD114" s="784">
        <f t="shared" si="1360"/>
        <v>0</v>
      </c>
      <c r="QE114" s="783"/>
      <c r="QF114" s="784">
        <f t="shared" si="1361"/>
        <v>0</v>
      </c>
      <c r="QG114" s="783"/>
      <c r="QH114" s="784">
        <f t="shared" si="1362"/>
        <v>0</v>
      </c>
      <c r="QI114" s="783"/>
      <c r="QJ114" s="784">
        <f t="shared" si="1363"/>
        <v>0</v>
      </c>
      <c r="QK114" s="707">
        <f t="shared" si="1401"/>
        <v>0</v>
      </c>
      <c r="QL114" s="784">
        <f t="shared" si="1364"/>
        <v>0</v>
      </c>
      <c r="QM114" s="783"/>
      <c r="QN114" s="784">
        <f t="shared" si="1365"/>
        <v>0</v>
      </c>
      <c r="QO114" s="707">
        <f t="shared" si="1402"/>
        <v>0</v>
      </c>
      <c r="QP114" s="784">
        <f t="shared" si="1366"/>
        <v>0</v>
      </c>
      <c r="QQ114" s="706">
        <f t="shared" si="1367"/>
        <v>0</v>
      </c>
      <c r="QR114" s="706">
        <f t="shared" si="1368"/>
        <v>0</v>
      </c>
      <c r="QS114" s="783"/>
      <c r="QT114" s="784">
        <f t="shared" si="1369"/>
        <v>0</v>
      </c>
      <c r="QU114" s="782"/>
      <c r="RA114" s="785">
        <f t="shared" si="1125"/>
        <v>0</v>
      </c>
      <c r="RB114" s="785" t="e">
        <f t="shared" si="1126"/>
        <v>#REF!</v>
      </c>
      <c r="RC114" s="677">
        <f t="shared" si="1127"/>
        <v>0</v>
      </c>
      <c r="RD114" s="677">
        <f t="shared" si="1127"/>
        <v>0</v>
      </c>
      <c r="RE114" s="677">
        <f t="shared" si="1127"/>
        <v>0</v>
      </c>
      <c r="RF114" s="677">
        <f t="shared" si="1127"/>
        <v>0</v>
      </c>
      <c r="RG114" s="677">
        <f t="shared" si="1127"/>
        <v>0</v>
      </c>
      <c r="RH114" s="677">
        <f t="shared" si="1127"/>
        <v>0</v>
      </c>
      <c r="RI114" s="677">
        <f t="shared" si="1127"/>
        <v>0</v>
      </c>
      <c r="RJ114" s="677">
        <f t="shared" si="1127"/>
        <v>0</v>
      </c>
      <c r="RK114" s="677" t="e">
        <f>#REF!</f>
        <v>#REF!</v>
      </c>
      <c r="RL114" s="677" t="e">
        <f>#REF!</f>
        <v>#REF!</v>
      </c>
      <c r="RM114" s="677">
        <f t="shared" si="1128"/>
        <v>0</v>
      </c>
      <c r="RN114" s="677">
        <f t="shared" si="1128"/>
        <v>0</v>
      </c>
      <c r="RO114" s="677">
        <f t="shared" si="1128"/>
        <v>0</v>
      </c>
      <c r="RP114" s="677">
        <f t="shared" si="1128"/>
        <v>0</v>
      </c>
      <c r="RQ114" s="677">
        <f t="shared" si="1128"/>
        <v>0</v>
      </c>
      <c r="RR114" s="677">
        <f t="shared" si="1128"/>
        <v>0</v>
      </c>
      <c r="RS114" s="677">
        <f t="shared" si="1128"/>
        <v>0</v>
      </c>
      <c r="RT114" s="677">
        <f t="shared" si="1128"/>
        <v>0</v>
      </c>
      <c r="RV114" s="675">
        <f t="shared" si="1129"/>
        <v>0</v>
      </c>
      <c r="RW114" s="675">
        <f t="shared" si="1130"/>
        <v>0</v>
      </c>
      <c r="RX114" s="675">
        <f t="shared" si="1131"/>
        <v>0</v>
      </c>
      <c r="RY114" s="675">
        <f t="shared" si="1132"/>
        <v>0</v>
      </c>
      <c r="RZ114" s="675">
        <f t="shared" si="1133"/>
        <v>0</v>
      </c>
      <c r="SA114" s="675">
        <f t="shared" si="1134"/>
        <v>0</v>
      </c>
      <c r="SB114" s="675">
        <f t="shared" si="1135"/>
        <v>0</v>
      </c>
      <c r="SC114" s="675">
        <f t="shared" si="1136"/>
        <v>0</v>
      </c>
      <c r="SD114" s="675" t="e">
        <f xml:space="preserve"> SUMIF(#REF!,$SD$8,#REF!)</f>
        <v>#REF!</v>
      </c>
      <c r="SE114" s="675" t="e">
        <f xml:space="preserve"> SUMIF(#REF!,$SE$8,#REF!)</f>
        <v>#REF!</v>
      </c>
      <c r="SG114" s="675">
        <f t="shared" si="1137"/>
        <v>0</v>
      </c>
      <c r="SH114" s="675">
        <f t="shared" si="1137"/>
        <v>0</v>
      </c>
      <c r="SI114" s="675">
        <f t="shared" si="1137"/>
        <v>0</v>
      </c>
      <c r="SJ114" s="675">
        <f t="shared" si="1137"/>
        <v>0</v>
      </c>
      <c r="SK114" s="675">
        <f t="shared" si="1137"/>
        <v>0</v>
      </c>
      <c r="SL114" s="675">
        <f t="shared" si="1137"/>
        <v>0</v>
      </c>
      <c r="SM114" s="675">
        <f t="shared" si="1137"/>
        <v>0</v>
      </c>
      <c r="SN114" s="675">
        <f t="shared" si="1137"/>
        <v>0</v>
      </c>
      <c r="SO114" s="675" t="e">
        <f t="shared" si="1137"/>
        <v>#REF!</v>
      </c>
      <c r="SP114" s="675" t="e">
        <f t="shared" si="1137"/>
        <v>#REF!</v>
      </c>
      <c r="SQ114" s="675">
        <f t="shared" si="1137"/>
        <v>0</v>
      </c>
      <c r="SR114" s="675">
        <f t="shared" si="1137"/>
        <v>0</v>
      </c>
      <c r="SS114" s="675">
        <f t="shared" si="1137"/>
        <v>0</v>
      </c>
      <c r="ST114" s="675">
        <f t="shared" si="1137"/>
        <v>0</v>
      </c>
      <c r="SU114" s="675">
        <f t="shared" si="1137"/>
        <v>0</v>
      </c>
      <c r="SV114" s="675">
        <f t="shared" si="1137"/>
        <v>0</v>
      </c>
      <c r="SW114" s="675">
        <f t="shared" si="1138"/>
        <v>0</v>
      </c>
      <c r="SX114" s="675">
        <f t="shared" si="1138"/>
        <v>0</v>
      </c>
      <c r="SY114" s="675" t="e">
        <f>#REF!*$AP114</f>
        <v>#REF!</v>
      </c>
      <c r="SZ114" s="675" t="e">
        <f>#REF!*$AP114</f>
        <v>#REF!</v>
      </c>
      <c r="TA114" s="675" t="e">
        <f>#REF!*$AP114</f>
        <v>#REF!</v>
      </c>
      <c r="TB114" s="675" t="e">
        <f>#REF!*$AP114</f>
        <v>#REF!</v>
      </c>
      <c r="TC114" s="675" t="e">
        <f>#REF!*$AP114</f>
        <v>#REF!</v>
      </c>
      <c r="TE114" s="675">
        <f t="shared" si="1403"/>
        <v>0</v>
      </c>
      <c r="TF114" s="675">
        <f t="shared" si="1404"/>
        <v>0</v>
      </c>
      <c r="TG114" s="675">
        <f t="shared" si="1405"/>
        <v>0</v>
      </c>
      <c r="TH114" s="675">
        <f t="shared" si="1406"/>
        <v>0</v>
      </c>
      <c r="TI114" s="675">
        <f t="shared" si="1407"/>
        <v>0</v>
      </c>
      <c r="TJ114" s="675">
        <f t="shared" si="1408"/>
        <v>0</v>
      </c>
      <c r="TK114" s="675">
        <f t="shared" si="1409"/>
        <v>0</v>
      </c>
      <c r="TL114" s="675">
        <f t="shared" si="1410"/>
        <v>0</v>
      </c>
      <c r="TM114" s="675">
        <f t="shared" si="1411"/>
        <v>0</v>
      </c>
      <c r="TN114" s="676">
        <f t="shared" si="1412"/>
        <v>0</v>
      </c>
      <c r="TP114" s="675">
        <f>IFERROR(SG114*(1+LEVEL_2!#REF!),0)</f>
        <v>0</v>
      </c>
      <c r="TQ114" s="675">
        <f>IFERROR(SH114*(1+LEVEL_2!#REF!),0)</f>
        <v>0</v>
      </c>
      <c r="TR114" s="675">
        <f>IFERROR(SI114*(1+LEVEL_2!#REF!),0)</f>
        <v>0</v>
      </c>
      <c r="TS114" s="675">
        <f>IFERROR(SJ114*(1+LEVEL_2!#REF!),0)</f>
        <v>0</v>
      </c>
      <c r="TT114" s="675">
        <f>IFERROR(SK114*(1+LEVEL_2!#REF!),0)</f>
        <v>0</v>
      </c>
      <c r="TU114" s="675">
        <f>IFERROR(SL114*(1+LEVEL_2!#REF!),0)</f>
        <v>0</v>
      </c>
      <c r="TV114" s="675">
        <f>IFERROR(SM114*(1+LEVEL_2!#REF!),0)</f>
        <v>0</v>
      </c>
      <c r="TW114" s="675">
        <f>IFERROR(SN114*(1+LEVEL_2!#REF!),0)</f>
        <v>0</v>
      </c>
      <c r="TX114" s="675">
        <f>IFERROR(SO114*(1+LEVEL_2!#REF!),0)</f>
        <v>0</v>
      </c>
      <c r="TY114" s="675">
        <f>IFERROR(SP114*(1+LEVEL_2!#REF!),0)</f>
        <v>0</v>
      </c>
      <c r="TZ114" s="675">
        <f>IFERROR(SQ114*(1+LEVEL_2!#REF!),0)</f>
        <v>0</v>
      </c>
      <c r="UA114" s="675">
        <f>IFERROR(SR114*(1+LEVEL_2!#REF!),0)</f>
        <v>0</v>
      </c>
      <c r="UB114" s="675">
        <f>IFERROR(SS114*(1+LEVEL_2!#REF!),0)</f>
        <v>0</v>
      </c>
      <c r="UC114" s="675">
        <f>IFERROR(ST114*(1+LEVEL_2!#REF!),0)</f>
        <v>0</v>
      </c>
      <c r="UD114" s="675">
        <f>IFERROR(SU114*(1+LEVEL_2!#REF!),0)</f>
        <v>0</v>
      </c>
      <c r="UE114" s="675">
        <f>IFERROR(SV114*(1+LEVEL_2!#REF!),0)</f>
        <v>0</v>
      </c>
      <c r="UF114" s="675">
        <f>IFERROR(SW114*(1+LEVEL_2!#REF!),0)</f>
        <v>0</v>
      </c>
      <c r="UG114" s="675">
        <f>IFERROR(SX114*(1+LEVEL_2!#REF!),0)</f>
        <v>0</v>
      </c>
      <c r="UH114" s="675">
        <f>IFERROR(SY114*(1+LEVEL_2!#REF!),0)</f>
        <v>0</v>
      </c>
      <c r="UI114" s="675">
        <f>IFERROR(SZ114*(1+LEVEL_2!#REF!),0)</f>
        <v>0</v>
      </c>
      <c r="UJ114" s="675">
        <f>IFERROR(TA114*(1+LEVEL_2!#REF!),0)</f>
        <v>0</v>
      </c>
      <c r="UK114" s="675">
        <f>IFERROR(TB114*(1+LEVEL_2!#REF!),0)</f>
        <v>0</v>
      </c>
      <c r="UL114" s="675">
        <f>IFERROR(TC114*(1+LEVEL_2!#REF!),0)</f>
        <v>0</v>
      </c>
      <c r="UN114" s="675">
        <f t="shared" si="1413"/>
        <v>0</v>
      </c>
      <c r="UO114" s="675">
        <f t="shared" si="1414"/>
        <v>0</v>
      </c>
      <c r="UP114" s="675">
        <f t="shared" si="1415"/>
        <v>0</v>
      </c>
      <c r="UQ114" s="675">
        <f t="shared" si="1416"/>
        <v>0</v>
      </c>
      <c r="UR114" s="675">
        <f t="shared" si="1417"/>
        <v>0</v>
      </c>
      <c r="US114" s="675">
        <f t="shared" si="1418"/>
        <v>0</v>
      </c>
      <c r="UT114" s="675">
        <f t="shared" si="1419"/>
        <v>0</v>
      </c>
      <c r="UU114" s="675">
        <f t="shared" si="1420"/>
        <v>0</v>
      </c>
      <c r="UV114" s="675">
        <f t="shared" si="1421"/>
        <v>0</v>
      </c>
      <c r="UW114" s="676">
        <f t="shared" si="1422"/>
        <v>0</v>
      </c>
    </row>
    <row r="115" spans="1:569" s="645" customFormat="1" ht="20.100000000000001" customHeight="1">
      <c r="A115" s="677" t="s">
        <v>137</v>
      </c>
      <c r="B115" s="677" t="s">
        <v>137</v>
      </c>
      <c r="C115" s="801" t="s">
        <v>620</v>
      </c>
      <c r="D115" s="764"/>
      <c r="E115" s="792" t="s">
        <v>621</v>
      </c>
      <c r="F115" s="793" t="s">
        <v>622</v>
      </c>
      <c r="G115" s="786" t="s">
        <v>617</v>
      </c>
      <c r="H115" s="794" t="s">
        <v>154</v>
      </c>
      <c r="I115" s="789">
        <f>Rev.1_Base!G290</f>
        <v>74</v>
      </c>
      <c r="J115" s="789">
        <f>Rev.1_Base!H290</f>
        <v>45</v>
      </c>
      <c r="K115" s="789">
        <f>Rev.1_Base!J290</f>
        <v>35</v>
      </c>
      <c r="L115" s="789">
        <f>Rev.1_Base!K290</f>
        <v>6</v>
      </c>
      <c r="M115" s="770"/>
      <c r="N115" s="828">
        <f t="shared" si="1423"/>
        <v>74</v>
      </c>
      <c r="O115" s="829">
        <f t="shared" si="1424"/>
        <v>0</v>
      </c>
      <c r="Q115" s="789">
        <f>Rev.1_Base!M290</f>
        <v>29</v>
      </c>
      <c r="R115" s="795">
        <f>Rev.1_Base!O290</f>
        <v>0</v>
      </c>
      <c r="S115" s="795">
        <f>Rev.1_Base!Q290</f>
        <v>0</v>
      </c>
      <c r="T115" s="795">
        <f>Rev.1_Base!S290</f>
        <v>29</v>
      </c>
      <c r="U115" s="795">
        <f>Rev.1_Base!U290</f>
        <v>0</v>
      </c>
      <c r="V115" s="795">
        <f>Rev.1_Base!W290</f>
        <v>10</v>
      </c>
      <c r="W115" s="795">
        <f>Rev.1_Base!Y290</f>
        <v>6</v>
      </c>
      <c r="X115" s="795">
        <f>Rev.1_Base!AA290</f>
        <v>0</v>
      </c>
      <c r="Y115" s="809"/>
      <c r="Z115" s="809"/>
      <c r="AA115" s="809"/>
      <c r="AB115" s="809"/>
      <c r="AC115" s="809"/>
      <c r="AD115" s="809"/>
      <c r="AE115" s="809"/>
      <c r="AF115" s="810"/>
      <c r="AH115" s="774">
        <f t="shared" si="1141"/>
        <v>680000</v>
      </c>
      <c r="AI115" s="775">
        <f t="shared" si="1142"/>
        <v>50320000</v>
      </c>
      <c r="AJ115" s="774">
        <f t="shared" si="1143"/>
        <v>60000</v>
      </c>
      <c r="AK115" s="775">
        <f t="shared" si="1144"/>
        <v>4440000</v>
      </c>
      <c r="AL115" s="774">
        <f t="shared" si="1145"/>
        <v>0</v>
      </c>
      <c r="AM115" s="775">
        <f t="shared" si="1146"/>
        <v>0</v>
      </c>
      <c r="AN115" s="774">
        <f t="shared" si="1147"/>
        <v>0</v>
      </c>
      <c r="AO115" s="775">
        <f t="shared" si="1148"/>
        <v>0</v>
      </c>
      <c r="AP115" s="693">
        <f t="shared" si="1111"/>
        <v>740000</v>
      </c>
      <c r="AQ115" s="775">
        <f t="shared" si="1149"/>
        <v>54760000</v>
      </c>
      <c r="AR115" s="774">
        <f t="shared" si="1150"/>
        <v>87293.902499999997</v>
      </c>
      <c r="AS115" s="775">
        <f t="shared" si="1151"/>
        <v>6459748.7850000001</v>
      </c>
      <c r="AT115" s="776">
        <f t="shared" si="1152"/>
        <v>992752.68299999996</v>
      </c>
      <c r="AU115" s="776">
        <f t="shared" si="1153"/>
        <v>1654587.8049999999</v>
      </c>
      <c r="AV115" s="693">
        <f t="shared" si="829"/>
        <v>827293.90249999997</v>
      </c>
      <c r="AW115" s="775">
        <f t="shared" si="1370"/>
        <v>5956516.0979999993</v>
      </c>
      <c r="AX115" s="775">
        <f t="shared" si="1154"/>
        <v>57910573.174999997</v>
      </c>
      <c r="AY115" s="775">
        <f t="shared" si="1155"/>
        <v>122439497.56999999</v>
      </c>
      <c r="AZ115" s="775">
        <f t="shared" si="1155"/>
        <v>61219748.784999996</v>
      </c>
      <c r="BA115" s="693">
        <f t="shared" si="1156"/>
        <v>61219748.784999996</v>
      </c>
      <c r="BB115" s="693">
        <f t="shared" si="1157"/>
        <v>0</v>
      </c>
      <c r="BC115" s="774">
        <f t="shared" si="1158"/>
        <v>0</v>
      </c>
      <c r="BD115" s="775">
        <f t="shared" si="1159"/>
        <v>0</v>
      </c>
      <c r="BE115" s="777"/>
      <c r="BG115" s="790">
        <f t="shared" si="1160"/>
        <v>680000</v>
      </c>
      <c r="BH115" s="790">
        <f t="shared" si="1161"/>
        <v>50320000</v>
      </c>
      <c r="BI115" s="790">
        <f t="shared" si="1162"/>
        <v>60000</v>
      </c>
      <c r="BJ115" s="790">
        <f t="shared" si="1163"/>
        <v>4440000</v>
      </c>
      <c r="BK115" s="790">
        <f t="shared" si="1164"/>
        <v>0</v>
      </c>
      <c r="BL115" s="790">
        <f t="shared" si="1165"/>
        <v>0</v>
      </c>
      <c r="BM115" s="790">
        <f t="shared" si="1166"/>
        <v>0</v>
      </c>
      <c r="BN115" s="790">
        <f t="shared" si="1167"/>
        <v>0</v>
      </c>
      <c r="BO115" s="790">
        <f t="shared" si="1371"/>
        <v>740000</v>
      </c>
      <c r="BP115" s="790">
        <f t="shared" si="1168"/>
        <v>54760000</v>
      </c>
      <c r="BQ115" s="790">
        <f t="shared" si="1169"/>
        <v>87293.902499999997</v>
      </c>
      <c r="BR115" s="790">
        <f t="shared" si="1170"/>
        <v>6459748.7850000001</v>
      </c>
      <c r="BS115" s="790">
        <f t="shared" si="1372"/>
        <v>827293.90249999997</v>
      </c>
      <c r="BT115" s="790">
        <f t="shared" si="1171"/>
        <v>61219748.784999996</v>
      </c>
      <c r="BU115" s="790">
        <f t="shared" si="1172"/>
        <v>61219748.784999996</v>
      </c>
      <c r="BV115" s="790">
        <f t="shared" si="1173"/>
        <v>0</v>
      </c>
      <c r="BW115" s="790"/>
      <c r="BX115" s="790">
        <f t="shared" si="1174"/>
        <v>0</v>
      </c>
      <c r="BY115" s="791" t="s">
        <v>400</v>
      </c>
      <c r="CA115" s="744">
        <f>'동해기지(건축)'!BP375+(3.6*1.2)*'동해기지(건축)'!BP669+2*(3.6+1.2)*('동해기지(건축)'!BP676+'동해기지(건축)'!BP682+'동해기지(건축)'!BP683)</f>
        <v>530880</v>
      </c>
      <c r="CB115" s="745">
        <f t="shared" si="1175"/>
        <v>39285120</v>
      </c>
      <c r="CC115" s="718">
        <f>(3.6*1.2)*'동해기지(건축)'!BQ674+2*(3.6+1.2)*('동해기지(건축)'!BQ676+'동해기지(건축)'!BQ682+'동해기지(건축)'!BQ683)</f>
        <v>213600</v>
      </c>
      <c r="CD115" s="745">
        <f t="shared" si="1176"/>
        <v>15806400</v>
      </c>
      <c r="CE115" s="718"/>
      <c r="CF115" s="745">
        <f t="shared" si="1177"/>
        <v>0</v>
      </c>
      <c r="CG115" s="718">
        <f>'동해기지(건축)'!BR375+(3.6*1.2)*('동해기지(건축)'!BR669+'동해기지(건축)'!BR674)</f>
        <v>110480</v>
      </c>
      <c r="CH115" s="745">
        <f t="shared" si="1178"/>
        <v>8175520</v>
      </c>
      <c r="CI115" s="746">
        <f t="shared" si="1377"/>
        <v>854960</v>
      </c>
      <c r="CJ115" s="745">
        <f t="shared" si="1179"/>
        <v>63267040</v>
      </c>
      <c r="CK115" s="718"/>
      <c r="CL115" s="745">
        <f t="shared" si="1180"/>
        <v>0</v>
      </c>
      <c r="CM115" s="746">
        <f t="shared" si="1378"/>
        <v>854960</v>
      </c>
      <c r="CN115" s="745">
        <f t="shared" si="1181"/>
        <v>63267040</v>
      </c>
      <c r="CO115" s="699">
        <f t="shared" si="1182"/>
        <v>24793840</v>
      </c>
      <c r="CP115" s="699">
        <f t="shared" si="1182"/>
        <v>0</v>
      </c>
      <c r="CQ115" s="699">
        <f t="shared" si="1182"/>
        <v>0</v>
      </c>
      <c r="CR115" s="699">
        <f t="shared" si="1182"/>
        <v>24793840</v>
      </c>
      <c r="CS115" s="700">
        <f t="shared" si="1182"/>
        <v>0</v>
      </c>
      <c r="CT115" s="699">
        <f t="shared" si="1182"/>
        <v>8549600</v>
      </c>
      <c r="CU115" s="699">
        <f t="shared" si="1182"/>
        <v>5129760</v>
      </c>
      <c r="CV115" s="700">
        <f t="shared" si="1183"/>
        <v>0</v>
      </c>
      <c r="CW115" s="697"/>
      <c r="CX115" s="696">
        <f t="shared" si="1184"/>
        <v>0</v>
      </c>
      <c r="CY115" s="701"/>
      <c r="DA115" s="778">
        <f>IFERROR(VLOOKUP($C115,정민건설!$A$13:$AM$154,28,FALSE),0)</f>
        <v>680000</v>
      </c>
      <c r="DB115" s="775">
        <f t="shared" si="1185"/>
        <v>50320000</v>
      </c>
      <c r="DC115" s="778">
        <f>IFERROR(VLOOKUP($C115,정민건설!$A$13:$AM$154,30,FALSE),0)</f>
        <v>60000</v>
      </c>
      <c r="DD115" s="775">
        <f t="shared" si="1186"/>
        <v>4440000</v>
      </c>
      <c r="DE115" s="774">
        <f>IFERROR(VLOOKUP($C115,정민건설!$A$13:$AM$154,32,FALSE),0)</f>
        <v>0</v>
      </c>
      <c r="DF115" s="775">
        <f t="shared" si="1187"/>
        <v>0</v>
      </c>
      <c r="DG115" s="774">
        <f>IFERROR(VLOOKUP($C115,정민건설!$A$13:$AM$154,34,FALSE),0)</f>
        <v>0</v>
      </c>
      <c r="DH115" s="775">
        <f t="shared" si="1188"/>
        <v>0</v>
      </c>
      <c r="DI115" s="693">
        <f t="shared" si="1112"/>
        <v>740000</v>
      </c>
      <c r="DJ115" s="775">
        <f t="shared" si="1189"/>
        <v>54760000</v>
      </c>
      <c r="DK115" s="778">
        <f t="shared" si="1190"/>
        <v>87293.902499999997</v>
      </c>
      <c r="DL115" s="779">
        <f t="shared" si="1191"/>
        <v>6459748.7850000001</v>
      </c>
      <c r="DM115" s="693">
        <f t="shared" si="1113"/>
        <v>827293.90249999997</v>
      </c>
      <c r="DN115" s="775">
        <f t="shared" si="1192"/>
        <v>61219748.784999996</v>
      </c>
      <c r="DO115" s="693">
        <f t="shared" si="1193"/>
        <v>61219748.784999996</v>
      </c>
      <c r="DP115" s="693">
        <f t="shared" si="1194"/>
        <v>0</v>
      </c>
      <c r="DQ115" s="774"/>
      <c r="DR115" s="775">
        <f t="shared" si="1195"/>
        <v>0</v>
      </c>
      <c r="DS115" s="777"/>
      <c r="DU115" s="774">
        <f>IFERROR(VLOOKUP($C115,[1]영만종합건설!$A$13:$AN$154,28,FALSE),0)</f>
        <v>910000</v>
      </c>
      <c r="DV115" s="780">
        <f t="shared" si="1196"/>
        <v>67340000</v>
      </c>
      <c r="DW115" s="774">
        <f>IFERROR(VLOOKUP($C115,[1]영만종합건설!$A$13:$AN$154,30,FALSE),0)</f>
        <v>150000</v>
      </c>
      <c r="DX115" s="780">
        <f t="shared" si="1197"/>
        <v>11100000</v>
      </c>
      <c r="DY115" s="778">
        <f>IFERROR(VLOOKUP($C115,[1]영만종합건설!$A$13:$AN$154,32,FALSE),0)</f>
        <v>0</v>
      </c>
      <c r="DZ115" s="780">
        <f t="shared" si="1198"/>
        <v>0</v>
      </c>
      <c r="EA115" s="778">
        <f>IFERROR(VLOOKUP($C115,[1]영만종합건설!$A$13:$AN$154,34,FALSE),0)</f>
        <v>0</v>
      </c>
      <c r="EB115" s="780">
        <f t="shared" si="1199"/>
        <v>0</v>
      </c>
      <c r="EC115" s="703">
        <f t="shared" si="1114"/>
        <v>1060000</v>
      </c>
      <c r="ED115" s="780">
        <f t="shared" si="1200"/>
        <v>78440000</v>
      </c>
      <c r="EE115" s="778">
        <f t="shared" si="1201"/>
        <v>131753.45624999999</v>
      </c>
      <c r="EF115" s="779">
        <f t="shared" si="1373"/>
        <v>9749755.7624999993</v>
      </c>
      <c r="EG115" s="703">
        <f t="shared" si="1115"/>
        <v>1191753.45625</v>
      </c>
      <c r="EH115" s="780">
        <f t="shared" si="1202"/>
        <v>88189755.762500003</v>
      </c>
      <c r="EI115" s="703">
        <f t="shared" si="1203"/>
        <v>88189755.762500003</v>
      </c>
      <c r="EJ115" s="703">
        <f t="shared" si="1204"/>
        <v>0</v>
      </c>
      <c r="EK115" s="778"/>
      <c r="EL115" s="780">
        <f t="shared" si="1205"/>
        <v>0</v>
      </c>
      <c r="EM115" s="781"/>
      <c r="EO115" s="778">
        <f>IFERROR(VLOOKUP($C115,[1]부강종합건설!$A$13:$AM$154,28,FALSE),0)</f>
        <v>505440</v>
      </c>
      <c r="EP115" s="780">
        <f t="shared" si="1206"/>
        <v>37402560</v>
      </c>
      <c r="EQ115" s="778">
        <f>IFERROR(VLOOKUP($C115,[1]부강종합건설!$A$13:$AM$154,30,FALSE),0)</f>
        <v>56160</v>
      </c>
      <c r="ER115" s="780">
        <f t="shared" si="1207"/>
        <v>4155840</v>
      </c>
      <c r="ES115" s="778">
        <f>IFERROR(VLOOKUP($C115,[1]부강종합건설!$A$13:$AM$154,32,FALSE),0)</f>
        <v>0</v>
      </c>
      <c r="ET115" s="780">
        <f t="shared" si="1208"/>
        <v>0</v>
      </c>
      <c r="EU115" s="778">
        <f>IFERROR(VLOOKUP($C115,[1]부강종합건설!$A$13:$AM$154,34,FALSE),0)</f>
        <v>78390</v>
      </c>
      <c r="EV115" s="780">
        <f t="shared" si="1209"/>
        <v>5800860</v>
      </c>
      <c r="EW115" s="703">
        <f t="shared" si="1116"/>
        <v>639990</v>
      </c>
      <c r="EX115" s="780">
        <f t="shared" si="1210"/>
        <v>47359260</v>
      </c>
      <c r="EY115" s="778">
        <f t="shared" si="1211"/>
        <v>74148.366240000018</v>
      </c>
      <c r="EZ115" s="779">
        <f t="shared" si="1374"/>
        <v>5486979.1017600009</v>
      </c>
      <c r="FA115" s="703">
        <f t="shared" si="1117"/>
        <v>714138.36624</v>
      </c>
      <c r="FB115" s="780">
        <f t="shared" si="1212"/>
        <v>52846239.10176</v>
      </c>
      <c r="FC115" s="703">
        <f t="shared" si="1213"/>
        <v>52846239.10176</v>
      </c>
      <c r="FD115" s="703">
        <f t="shared" si="1214"/>
        <v>0</v>
      </c>
      <c r="FE115" s="778"/>
      <c r="FF115" s="780">
        <f t="shared" si="1215"/>
        <v>0</v>
      </c>
      <c r="FG115" s="782"/>
      <c r="FI115" s="774">
        <f>IFERROR(VLOOKUP($C115,[1]대도엔지니어링!$A$13:$AN$154,28,FALSE),0)</f>
        <v>2178000</v>
      </c>
      <c r="FJ115" s="775">
        <f t="shared" si="1216"/>
        <v>161172000</v>
      </c>
      <c r="FK115" s="774">
        <f>IFERROR(VLOOKUP($C115,[1]대도엔지니어링!$A$13:$AN$154,30,FALSE),0)</f>
        <v>363000</v>
      </c>
      <c r="FL115" s="775">
        <f t="shared" si="1217"/>
        <v>26862000</v>
      </c>
      <c r="FM115" s="774">
        <f>IFERROR(VLOOKUP($C115,[1]대도엔지니어링!$A$13:$AN$154,32,FALSE),0)</f>
        <v>0</v>
      </c>
      <c r="FN115" s="775">
        <f t="shared" si="1218"/>
        <v>0</v>
      </c>
      <c r="FO115" s="774">
        <f>IFERROR(VLOOKUP($C115,[1]대도엔지니어링!$A$13:$AN$154,34,FALSE),0)</f>
        <v>182110</v>
      </c>
      <c r="FP115" s="775">
        <f t="shared" si="1219"/>
        <v>13476140</v>
      </c>
      <c r="FQ115" s="693">
        <f t="shared" si="1118"/>
        <v>2723110</v>
      </c>
      <c r="FR115" s="775">
        <f t="shared" si="1220"/>
        <v>201510140</v>
      </c>
      <c r="FS115" s="774">
        <f t="shared" si="1119"/>
        <v>217779.16467763335</v>
      </c>
      <c r="FT115" s="775">
        <f t="shared" si="1221"/>
        <v>16115658.186144868</v>
      </c>
      <c r="FU115" s="693">
        <f t="shared" si="1120"/>
        <v>2940889.1646776334</v>
      </c>
      <c r="FV115" s="775">
        <f t="shared" si="1222"/>
        <v>217625798.18614489</v>
      </c>
      <c r="FW115" s="693">
        <f t="shared" si="1223"/>
        <v>217625798.18614489</v>
      </c>
      <c r="FX115" s="693">
        <f t="shared" si="1224"/>
        <v>0</v>
      </c>
      <c r="FY115" s="774"/>
      <c r="FZ115" s="775">
        <f t="shared" si="1225"/>
        <v>0</v>
      </c>
      <c r="GA115" s="782"/>
      <c r="GC115" s="774">
        <f>IFERROR(VLOOKUP($C115,[1]부명엔지니어링!$A$13:$AN$154,28,FALSE),0)</f>
        <v>1000000</v>
      </c>
      <c r="GD115" s="775">
        <f t="shared" si="1226"/>
        <v>74000000</v>
      </c>
      <c r="GE115" s="774">
        <f>IFERROR(VLOOKUP($C115,[1]부명엔지니어링!$A$13:$AN$154,30,FALSE),0)</f>
        <v>300000</v>
      </c>
      <c r="GF115" s="775">
        <f t="shared" si="1227"/>
        <v>22200000</v>
      </c>
      <c r="GG115" s="774">
        <f>IFERROR(VLOOKUP($C115,[1]부명엔지니어링!$A$13:$AN$154,32,FALSE),0)</f>
        <v>0</v>
      </c>
      <c r="GH115" s="775">
        <f t="shared" si="1228"/>
        <v>0</v>
      </c>
      <c r="GI115" s="774">
        <f>IFERROR(VLOOKUP($C115,[1]부명엔지니어링!$A$13:$AN$154,34,FALSE),0)</f>
        <v>0</v>
      </c>
      <c r="GJ115" s="775">
        <f t="shared" si="1229"/>
        <v>0</v>
      </c>
      <c r="GK115" s="693">
        <f t="shared" si="1121"/>
        <v>1300000</v>
      </c>
      <c r="GL115" s="775">
        <f t="shared" si="1230"/>
        <v>96200000</v>
      </c>
      <c r="GM115" s="774">
        <f t="shared" si="1231"/>
        <v>173741.51250000001</v>
      </c>
      <c r="GN115" s="775">
        <f t="shared" si="1375"/>
        <v>12856871.925000001</v>
      </c>
      <c r="GO115" s="693">
        <f t="shared" si="1122"/>
        <v>1473741.5125</v>
      </c>
      <c r="GP115" s="775">
        <f t="shared" si="1232"/>
        <v>109056871.925</v>
      </c>
      <c r="GQ115" s="693">
        <f t="shared" si="1233"/>
        <v>109056871.925</v>
      </c>
      <c r="GR115" s="693">
        <f t="shared" si="1234"/>
        <v>0</v>
      </c>
      <c r="GS115" s="774"/>
      <c r="GT115" s="775">
        <f t="shared" si="1235"/>
        <v>0</v>
      </c>
      <c r="GU115" s="782"/>
      <c r="GW115" s="790">
        <f t="shared" si="1236"/>
        <v>680000</v>
      </c>
      <c r="GX115" s="790">
        <f t="shared" si="1237"/>
        <v>50320000</v>
      </c>
      <c r="GY115" s="790">
        <f t="shared" si="1238"/>
        <v>60000</v>
      </c>
      <c r="GZ115" s="790">
        <f t="shared" si="1239"/>
        <v>4440000</v>
      </c>
      <c r="HA115" s="790">
        <f t="shared" si="1240"/>
        <v>0</v>
      </c>
      <c r="HB115" s="790">
        <f t="shared" si="1241"/>
        <v>0</v>
      </c>
      <c r="HC115" s="790">
        <f t="shared" si="1242"/>
        <v>0</v>
      </c>
      <c r="HD115" s="790">
        <f t="shared" si="1243"/>
        <v>0</v>
      </c>
      <c r="HE115" s="790">
        <f t="shared" si="1123"/>
        <v>740000</v>
      </c>
      <c r="HF115" s="790">
        <f t="shared" si="1244"/>
        <v>54760000</v>
      </c>
      <c r="HG115" s="790">
        <f t="shared" si="1245"/>
        <v>87293.902499999997</v>
      </c>
      <c r="HH115" s="790">
        <f t="shared" si="1376"/>
        <v>6459748.7850000001</v>
      </c>
      <c r="HI115" s="790">
        <f t="shared" si="1124"/>
        <v>827293.90249999997</v>
      </c>
      <c r="HJ115" s="790">
        <f t="shared" si="1246"/>
        <v>61219748.784999996</v>
      </c>
      <c r="HK115" s="790">
        <f t="shared" si="1247"/>
        <v>61219748.784999996</v>
      </c>
      <c r="HL115" s="790">
        <f t="shared" si="1248"/>
        <v>0</v>
      </c>
      <c r="HM115" s="790"/>
      <c r="HN115" s="790">
        <f t="shared" si="1249"/>
        <v>0</v>
      </c>
      <c r="HO115" s="791" t="s">
        <v>400</v>
      </c>
      <c r="HQ115" s="783"/>
      <c r="HR115" s="784">
        <f t="shared" si="1250"/>
        <v>0</v>
      </c>
      <c r="HS115" s="783"/>
      <c r="HT115" s="784">
        <f t="shared" si="1251"/>
        <v>0</v>
      </c>
      <c r="HU115" s="783"/>
      <c r="HV115" s="784">
        <f t="shared" si="1252"/>
        <v>0</v>
      </c>
      <c r="HW115" s="783"/>
      <c r="HX115" s="784">
        <f t="shared" si="1253"/>
        <v>0</v>
      </c>
      <c r="HY115" s="707">
        <f t="shared" si="1379"/>
        <v>0</v>
      </c>
      <c r="HZ115" s="784">
        <f t="shared" si="1254"/>
        <v>0</v>
      </c>
      <c r="IA115" s="783"/>
      <c r="IB115" s="784">
        <f t="shared" si="1255"/>
        <v>0</v>
      </c>
      <c r="IC115" s="707">
        <f t="shared" si="1380"/>
        <v>0</v>
      </c>
      <c r="ID115" s="784">
        <f t="shared" si="1256"/>
        <v>0</v>
      </c>
      <c r="IE115" s="706">
        <f t="shared" si="1257"/>
        <v>0</v>
      </c>
      <c r="IF115" s="706">
        <f t="shared" si="1258"/>
        <v>0</v>
      </c>
      <c r="IG115" s="783"/>
      <c r="IH115" s="784">
        <f t="shared" si="1259"/>
        <v>0</v>
      </c>
      <c r="II115" s="782"/>
      <c r="IK115" s="783"/>
      <c r="IL115" s="784">
        <f t="shared" si="1260"/>
        <v>0</v>
      </c>
      <c r="IM115" s="783"/>
      <c r="IN115" s="784">
        <f t="shared" si="1261"/>
        <v>0</v>
      </c>
      <c r="IO115" s="783"/>
      <c r="IP115" s="784">
        <f t="shared" si="1262"/>
        <v>0</v>
      </c>
      <c r="IQ115" s="783"/>
      <c r="IR115" s="784">
        <f t="shared" si="1263"/>
        <v>0</v>
      </c>
      <c r="IS115" s="707">
        <f t="shared" si="1381"/>
        <v>0</v>
      </c>
      <c r="IT115" s="784">
        <f t="shared" si="1264"/>
        <v>0</v>
      </c>
      <c r="IU115" s="783"/>
      <c r="IV115" s="784">
        <f t="shared" si="1265"/>
        <v>0</v>
      </c>
      <c r="IW115" s="707">
        <f t="shared" si="1382"/>
        <v>0</v>
      </c>
      <c r="IX115" s="784">
        <f t="shared" si="1266"/>
        <v>0</v>
      </c>
      <c r="IY115" s="706">
        <f t="shared" si="1267"/>
        <v>0</v>
      </c>
      <c r="IZ115" s="706">
        <f t="shared" si="1268"/>
        <v>0</v>
      </c>
      <c r="JA115" s="783"/>
      <c r="JB115" s="784">
        <f t="shared" si="1269"/>
        <v>0</v>
      </c>
      <c r="JC115" s="782"/>
      <c r="JE115" s="783"/>
      <c r="JF115" s="784">
        <f t="shared" si="1270"/>
        <v>0</v>
      </c>
      <c r="JG115" s="783"/>
      <c r="JH115" s="784">
        <f t="shared" si="1271"/>
        <v>0</v>
      </c>
      <c r="JI115" s="783"/>
      <c r="JJ115" s="784">
        <f t="shared" si="1272"/>
        <v>0</v>
      </c>
      <c r="JK115" s="783"/>
      <c r="JL115" s="784">
        <f t="shared" si="1273"/>
        <v>0</v>
      </c>
      <c r="JM115" s="707">
        <f t="shared" si="1383"/>
        <v>0</v>
      </c>
      <c r="JN115" s="784">
        <f t="shared" si="1274"/>
        <v>0</v>
      </c>
      <c r="JO115" s="783"/>
      <c r="JP115" s="784">
        <f t="shared" si="1275"/>
        <v>0</v>
      </c>
      <c r="JQ115" s="707">
        <f t="shared" si="1384"/>
        <v>0</v>
      </c>
      <c r="JR115" s="784">
        <f t="shared" si="1276"/>
        <v>0</v>
      </c>
      <c r="JS115" s="706">
        <f t="shared" si="1277"/>
        <v>0</v>
      </c>
      <c r="JT115" s="706">
        <f t="shared" si="1278"/>
        <v>0</v>
      </c>
      <c r="JU115" s="783"/>
      <c r="JV115" s="784">
        <f t="shared" si="1279"/>
        <v>0</v>
      </c>
      <c r="JW115" s="782"/>
      <c r="JY115" s="783"/>
      <c r="JZ115" s="784">
        <f t="shared" si="1280"/>
        <v>0</v>
      </c>
      <c r="KA115" s="783"/>
      <c r="KB115" s="784">
        <f t="shared" si="1281"/>
        <v>0</v>
      </c>
      <c r="KC115" s="783"/>
      <c r="KD115" s="784">
        <f t="shared" si="1282"/>
        <v>0</v>
      </c>
      <c r="KE115" s="783"/>
      <c r="KF115" s="784">
        <f t="shared" si="1283"/>
        <v>0</v>
      </c>
      <c r="KG115" s="707">
        <f t="shared" si="1385"/>
        <v>0</v>
      </c>
      <c r="KH115" s="784">
        <f t="shared" si="1284"/>
        <v>0</v>
      </c>
      <c r="KI115" s="783"/>
      <c r="KJ115" s="784">
        <f t="shared" si="1285"/>
        <v>0</v>
      </c>
      <c r="KK115" s="707">
        <f t="shared" si="1386"/>
        <v>0</v>
      </c>
      <c r="KL115" s="784">
        <f t="shared" si="1286"/>
        <v>0</v>
      </c>
      <c r="KM115" s="706">
        <f t="shared" si="1287"/>
        <v>0</v>
      </c>
      <c r="KN115" s="706">
        <f t="shared" si="1288"/>
        <v>0</v>
      </c>
      <c r="KO115" s="783"/>
      <c r="KP115" s="784">
        <f t="shared" si="1289"/>
        <v>0</v>
      </c>
      <c r="KQ115" s="782"/>
      <c r="KS115" s="783"/>
      <c r="KT115" s="784">
        <f t="shared" si="1290"/>
        <v>0</v>
      </c>
      <c r="KU115" s="783"/>
      <c r="KV115" s="784">
        <f t="shared" si="1291"/>
        <v>0</v>
      </c>
      <c r="KW115" s="783"/>
      <c r="KX115" s="784">
        <f t="shared" si="1292"/>
        <v>0</v>
      </c>
      <c r="KY115" s="783"/>
      <c r="KZ115" s="784">
        <f t="shared" si="1293"/>
        <v>0</v>
      </c>
      <c r="LA115" s="707">
        <f t="shared" si="1387"/>
        <v>0</v>
      </c>
      <c r="LB115" s="784">
        <f t="shared" si="1294"/>
        <v>0</v>
      </c>
      <c r="LC115" s="783"/>
      <c r="LD115" s="784">
        <f t="shared" si="1295"/>
        <v>0</v>
      </c>
      <c r="LE115" s="707">
        <f t="shared" si="1388"/>
        <v>0</v>
      </c>
      <c r="LF115" s="784">
        <f t="shared" si="1296"/>
        <v>0</v>
      </c>
      <c r="LG115" s="706">
        <f t="shared" si="1297"/>
        <v>0</v>
      </c>
      <c r="LH115" s="706">
        <f t="shared" si="1298"/>
        <v>0</v>
      </c>
      <c r="LI115" s="783"/>
      <c r="LJ115" s="784">
        <f t="shared" si="1299"/>
        <v>0</v>
      </c>
      <c r="LK115" s="782"/>
      <c r="LM115" s="783"/>
      <c r="LN115" s="784">
        <f t="shared" si="1300"/>
        <v>0</v>
      </c>
      <c r="LO115" s="783"/>
      <c r="LP115" s="784">
        <f t="shared" si="1301"/>
        <v>0</v>
      </c>
      <c r="LQ115" s="783"/>
      <c r="LR115" s="784">
        <f t="shared" si="1302"/>
        <v>0</v>
      </c>
      <c r="LS115" s="783"/>
      <c r="LT115" s="784">
        <f t="shared" si="1303"/>
        <v>0</v>
      </c>
      <c r="LU115" s="707">
        <f t="shared" si="1389"/>
        <v>0</v>
      </c>
      <c r="LV115" s="784">
        <f t="shared" si="1304"/>
        <v>0</v>
      </c>
      <c r="LW115" s="783"/>
      <c r="LX115" s="784">
        <f t="shared" si="1305"/>
        <v>0</v>
      </c>
      <c r="LY115" s="707">
        <f t="shared" si="1390"/>
        <v>0</v>
      </c>
      <c r="LZ115" s="784">
        <f t="shared" si="1306"/>
        <v>0</v>
      </c>
      <c r="MA115" s="706">
        <f t="shared" si="1307"/>
        <v>0</v>
      </c>
      <c r="MB115" s="706">
        <f t="shared" si="1308"/>
        <v>0</v>
      </c>
      <c r="MC115" s="783"/>
      <c r="MD115" s="784">
        <f t="shared" si="1309"/>
        <v>0</v>
      </c>
      <c r="ME115" s="782"/>
      <c r="MG115" s="783"/>
      <c r="MH115" s="784">
        <f t="shared" si="1310"/>
        <v>0</v>
      </c>
      <c r="MI115" s="783"/>
      <c r="MJ115" s="784">
        <f t="shared" si="1311"/>
        <v>0</v>
      </c>
      <c r="MK115" s="783"/>
      <c r="ML115" s="784">
        <f t="shared" si="1312"/>
        <v>0</v>
      </c>
      <c r="MM115" s="783"/>
      <c r="MN115" s="784">
        <f t="shared" si="1313"/>
        <v>0</v>
      </c>
      <c r="MO115" s="707">
        <f t="shared" si="1391"/>
        <v>0</v>
      </c>
      <c r="MP115" s="784">
        <f t="shared" si="1314"/>
        <v>0</v>
      </c>
      <c r="MQ115" s="783"/>
      <c r="MR115" s="784">
        <f t="shared" si="1315"/>
        <v>0</v>
      </c>
      <c r="MS115" s="707">
        <f t="shared" si="1392"/>
        <v>0</v>
      </c>
      <c r="MT115" s="784">
        <f t="shared" si="1316"/>
        <v>0</v>
      </c>
      <c r="MU115" s="706">
        <f t="shared" si="1317"/>
        <v>0</v>
      </c>
      <c r="MV115" s="706">
        <f t="shared" si="1318"/>
        <v>0</v>
      </c>
      <c r="MW115" s="783"/>
      <c r="MX115" s="784">
        <f t="shared" si="1319"/>
        <v>0</v>
      </c>
      <c r="MY115" s="782"/>
      <c r="NA115" s="783"/>
      <c r="NB115" s="784">
        <f t="shared" si="1320"/>
        <v>0</v>
      </c>
      <c r="NC115" s="783"/>
      <c r="ND115" s="784">
        <f t="shared" si="1321"/>
        <v>0</v>
      </c>
      <c r="NE115" s="783"/>
      <c r="NF115" s="784">
        <f t="shared" si="1322"/>
        <v>0</v>
      </c>
      <c r="NG115" s="783"/>
      <c r="NH115" s="784">
        <f t="shared" si="1323"/>
        <v>0</v>
      </c>
      <c r="NI115" s="707">
        <f t="shared" si="1393"/>
        <v>0</v>
      </c>
      <c r="NJ115" s="784">
        <f t="shared" si="1324"/>
        <v>0</v>
      </c>
      <c r="NK115" s="783"/>
      <c r="NL115" s="784">
        <f t="shared" si="1325"/>
        <v>0</v>
      </c>
      <c r="NM115" s="707">
        <f t="shared" si="1394"/>
        <v>0</v>
      </c>
      <c r="NN115" s="784">
        <f t="shared" si="1326"/>
        <v>0</v>
      </c>
      <c r="NO115" s="706">
        <f t="shared" si="1327"/>
        <v>0</v>
      </c>
      <c r="NP115" s="706">
        <f t="shared" si="1328"/>
        <v>0</v>
      </c>
      <c r="NQ115" s="783"/>
      <c r="NR115" s="784">
        <f t="shared" si="1329"/>
        <v>0</v>
      </c>
      <c r="NS115" s="782"/>
      <c r="NU115" s="783"/>
      <c r="NV115" s="784">
        <f t="shared" si="1330"/>
        <v>0</v>
      </c>
      <c r="NW115" s="783"/>
      <c r="NX115" s="784">
        <f t="shared" si="1331"/>
        <v>0</v>
      </c>
      <c r="NY115" s="783"/>
      <c r="NZ115" s="784">
        <f t="shared" si="1332"/>
        <v>0</v>
      </c>
      <c r="OA115" s="783"/>
      <c r="OB115" s="784">
        <f t="shared" si="1333"/>
        <v>0</v>
      </c>
      <c r="OC115" s="707">
        <f t="shared" si="1395"/>
        <v>0</v>
      </c>
      <c r="OD115" s="784">
        <f t="shared" si="1334"/>
        <v>0</v>
      </c>
      <c r="OE115" s="783"/>
      <c r="OF115" s="784">
        <f t="shared" si="1335"/>
        <v>0</v>
      </c>
      <c r="OG115" s="707">
        <f t="shared" si="1396"/>
        <v>0</v>
      </c>
      <c r="OH115" s="784">
        <f t="shared" si="1336"/>
        <v>0</v>
      </c>
      <c r="OI115" s="706">
        <f t="shared" si="1337"/>
        <v>0</v>
      </c>
      <c r="OJ115" s="706">
        <f t="shared" si="1338"/>
        <v>0</v>
      </c>
      <c r="OK115" s="783"/>
      <c r="OL115" s="784">
        <f t="shared" si="1339"/>
        <v>0</v>
      </c>
      <c r="OM115" s="782"/>
      <c r="OO115" s="783"/>
      <c r="OP115" s="784">
        <f t="shared" si="1340"/>
        <v>0</v>
      </c>
      <c r="OQ115" s="783"/>
      <c r="OR115" s="784">
        <f t="shared" si="1341"/>
        <v>0</v>
      </c>
      <c r="OS115" s="783"/>
      <c r="OT115" s="784">
        <f t="shared" si="1342"/>
        <v>0</v>
      </c>
      <c r="OU115" s="783"/>
      <c r="OV115" s="784">
        <f t="shared" si="1343"/>
        <v>0</v>
      </c>
      <c r="OW115" s="707">
        <f t="shared" si="1397"/>
        <v>0</v>
      </c>
      <c r="OX115" s="784">
        <f t="shared" si="1344"/>
        <v>0</v>
      </c>
      <c r="OY115" s="783"/>
      <c r="OZ115" s="784">
        <f t="shared" si="1345"/>
        <v>0</v>
      </c>
      <c r="PA115" s="707">
        <f t="shared" si="1398"/>
        <v>0</v>
      </c>
      <c r="PB115" s="784">
        <f t="shared" si="1346"/>
        <v>0</v>
      </c>
      <c r="PC115" s="706">
        <f t="shared" si="1347"/>
        <v>0</v>
      </c>
      <c r="PD115" s="706">
        <f t="shared" si="1348"/>
        <v>0</v>
      </c>
      <c r="PE115" s="783"/>
      <c r="PF115" s="784">
        <f t="shared" si="1349"/>
        <v>0</v>
      </c>
      <c r="PG115" s="782"/>
      <c r="PI115" s="783"/>
      <c r="PJ115" s="784">
        <f t="shared" si="1350"/>
        <v>0</v>
      </c>
      <c r="PK115" s="783"/>
      <c r="PL115" s="784">
        <f t="shared" si="1351"/>
        <v>0</v>
      </c>
      <c r="PM115" s="783"/>
      <c r="PN115" s="784">
        <f t="shared" si="1352"/>
        <v>0</v>
      </c>
      <c r="PO115" s="783"/>
      <c r="PP115" s="784">
        <f t="shared" si="1353"/>
        <v>0</v>
      </c>
      <c r="PQ115" s="707">
        <f t="shared" si="1399"/>
        <v>0</v>
      </c>
      <c r="PR115" s="784">
        <f t="shared" si="1354"/>
        <v>0</v>
      </c>
      <c r="PS115" s="783"/>
      <c r="PT115" s="784">
        <f t="shared" si="1355"/>
        <v>0</v>
      </c>
      <c r="PU115" s="707">
        <f t="shared" si="1400"/>
        <v>0</v>
      </c>
      <c r="PV115" s="784">
        <f t="shared" si="1356"/>
        <v>0</v>
      </c>
      <c r="PW115" s="706">
        <f t="shared" si="1357"/>
        <v>0</v>
      </c>
      <c r="PX115" s="706">
        <f t="shared" si="1358"/>
        <v>0</v>
      </c>
      <c r="PY115" s="783"/>
      <c r="PZ115" s="784">
        <f t="shared" si="1359"/>
        <v>0</v>
      </c>
      <c r="QA115" s="782"/>
      <c r="QC115" s="783"/>
      <c r="QD115" s="784">
        <f t="shared" si="1360"/>
        <v>0</v>
      </c>
      <c r="QE115" s="783"/>
      <c r="QF115" s="784">
        <f t="shared" si="1361"/>
        <v>0</v>
      </c>
      <c r="QG115" s="783"/>
      <c r="QH115" s="784">
        <f t="shared" si="1362"/>
        <v>0</v>
      </c>
      <c r="QI115" s="783"/>
      <c r="QJ115" s="784">
        <f t="shared" si="1363"/>
        <v>0</v>
      </c>
      <c r="QK115" s="707">
        <f t="shared" si="1401"/>
        <v>0</v>
      </c>
      <c r="QL115" s="784">
        <f t="shared" si="1364"/>
        <v>0</v>
      </c>
      <c r="QM115" s="783"/>
      <c r="QN115" s="784">
        <f t="shared" si="1365"/>
        <v>0</v>
      </c>
      <c r="QO115" s="707">
        <f t="shared" si="1402"/>
        <v>0</v>
      </c>
      <c r="QP115" s="784">
        <f t="shared" si="1366"/>
        <v>0</v>
      </c>
      <c r="QQ115" s="706">
        <f t="shared" si="1367"/>
        <v>0</v>
      </c>
      <c r="QR115" s="706">
        <f t="shared" si="1368"/>
        <v>0</v>
      </c>
      <c r="QS115" s="783"/>
      <c r="QT115" s="784">
        <f t="shared" si="1369"/>
        <v>0</v>
      </c>
      <c r="QU115" s="782"/>
      <c r="RA115" s="785">
        <f t="shared" si="1125"/>
        <v>0</v>
      </c>
      <c r="RB115" s="785" t="e">
        <f t="shared" si="1126"/>
        <v>#REF!</v>
      </c>
      <c r="RC115" s="677">
        <f t="shared" si="1127"/>
        <v>29</v>
      </c>
      <c r="RD115" s="677">
        <f t="shared" si="1127"/>
        <v>0</v>
      </c>
      <c r="RE115" s="677">
        <f t="shared" si="1127"/>
        <v>0</v>
      </c>
      <c r="RF115" s="677">
        <f t="shared" si="1127"/>
        <v>29</v>
      </c>
      <c r="RG115" s="677">
        <f t="shared" si="1127"/>
        <v>0</v>
      </c>
      <c r="RH115" s="677">
        <f t="shared" si="1127"/>
        <v>10</v>
      </c>
      <c r="RI115" s="677">
        <f t="shared" si="1127"/>
        <v>6</v>
      </c>
      <c r="RJ115" s="677">
        <f t="shared" si="1127"/>
        <v>0</v>
      </c>
      <c r="RK115" s="677" t="e">
        <f>#REF!</f>
        <v>#REF!</v>
      </c>
      <c r="RL115" s="677" t="e">
        <f>#REF!</f>
        <v>#REF!</v>
      </c>
      <c r="RM115" s="677">
        <f t="shared" si="1128"/>
        <v>0</v>
      </c>
      <c r="RN115" s="677">
        <f t="shared" si="1128"/>
        <v>0</v>
      </c>
      <c r="RO115" s="677">
        <f t="shared" si="1128"/>
        <v>0</v>
      </c>
      <c r="RP115" s="677">
        <f t="shared" si="1128"/>
        <v>0</v>
      </c>
      <c r="RQ115" s="677">
        <f t="shared" si="1128"/>
        <v>0</v>
      </c>
      <c r="RR115" s="677">
        <f t="shared" si="1128"/>
        <v>0</v>
      </c>
      <c r="RS115" s="677">
        <f t="shared" si="1128"/>
        <v>0</v>
      </c>
      <c r="RT115" s="677">
        <f t="shared" si="1128"/>
        <v>0</v>
      </c>
      <c r="RV115" s="675">
        <f t="shared" si="1129"/>
        <v>74</v>
      </c>
      <c r="RW115" s="675">
        <f t="shared" si="1130"/>
        <v>0</v>
      </c>
      <c r="RX115" s="675">
        <f t="shared" si="1131"/>
        <v>0</v>
      </c>
      <c r="RY115" s="675">
        <f t="shared" si="1132"/>
        <v>0</v>
      </c>
      <c r="RZ115" s="675">
        <f t="shared" si="1133"/>
        <v>0</v>
      </c>
      <c r="SA115" s="675">
        <f t="shared" si="1134"/>
        <v>0</v>
      </c>
      <c r="SB115" s="675">
        <f t="shared" si="1135"/>
        <v>0</v>
      </c>
      <c r="SC115" s="675">
        <f t="shared" si="1136"/>
        <v>0</v>
      </c>
      <c r="SD115" s="675" t="e">
        <f xml:space="preserve"> SUMIF(#REF!,$SD$8,#REF!)</f>
        <v>#REF!</v>
      </c>
      <c r="SE115" s="675" t="e">
        <f xml:space="preserve"> SUMIF(#REF!,$SE$8,#REF!)</f>
        <v>#REF!</v>
      </c>
      <c r="SG115" s="675">
        <f t="shared" si="1137"/>
        <v>21460000</v>
      </c>
      <c r="SH115" s="675">
        <f t="shared" si="1137"/>
        <v>0</v>
      </c>
      <c r="SI115" s="675">
        <f t="shared" si="1137"/>
        <v>0</v>
      </c>
      <c r="SJ115" s="675">
        <f t="shared" si="1137"/>
        <v>21460000</v>
      </c>
      <c r="SK115" s="675">
        <f t="shared" si="1137"/>
        <v>0</v>
      </c>
      <c r="SL115" s="675">
        <f t="shared" si="1137"/>
        <v>7400000</v>
      </c>
      <c r="SM115" s="675">
        <f t="shared" si="1137"/>
        <v>4440000</v>
      </c>
      <c r="SN115" s="675">
        <f t="shared" si="1137"/>
        <v>0</v>
      </c>
      <c r="SO115" s="675" t="e">
        <f t="shared" si="1137"/>
        <v>#REF!</v>
      </c>
      <c r="SP115" s="675" t="e">
        <f t="shared" si="1137"/>
        <v>#REF!</v>
      </c>
      <c r="SQ115" s="675">
        <f t="shared" si="1137"/>
        <v>0</v>
      </c>
      <c r="SR115" s="675">
        <f t="shared" si="1137"/>
        <v>0</v>
      </c>
      <c r="SS115" s="675">
        <f t="shared" si="1137"/>
        <v>0</v>
      </c>
      <c r="ST115" s="675">
        <f t="shared" si="1137"/>
        <v>0</v>
      </c>
      <c r="SU115" s="675">
        <f t="shared" si="1137"/>
        <v>0</v>
      </c>
      <c r="SV115" s="675">
        <f t="shared" si="1137"/>
        <v>0</v>
      </c>
      <c r="SW115" s="675">
        <f t="shared" si="1138"/>
        <v>0</v>
      </c>
      <c r="SX115" s="675">
        <f t="shared" si="1138"/>
        <v>0</v>
      </c>
      <c r="SY115" s="675" t="e">
        <f>#REF!*$AP115</f>
        <v>#REF!</v>
      </c>
      <c r="SZ115" s="675" t="e">
        <f>#REF!*$AP115</f>
        <v>#REF!</v>
      </c>
      <c r="TA115" s="675" t="e">
        <f>#REF!*$AP115</f>
        <v>#REF!</v>
      </c>
      <c r="TB115" s="675" t="e">
        <f>#REF!*$AP115</f>
        <v>#REF!</v>
      </c>
      <c r="TC115" s="675" t="e">
        <f>#REF!*$AP115</f>
        <v>#REF!</v>
      </c>
      <c r="TE115" s="675">
        <f t="shared" si="1403"/>
        <v>54760000</v>
      </c>
      <c r="TF115" s="675">
        <f t="shared" si="1404"/>
        <v>0</v>
      </c>
      <c r="TG115" s="675">
        <f t="shared" si="1405"/>
        <v>0</v>
      </c>
      <c r="TH115" s="675">
        <f t="shared" si="1406"/>
        <v>0</v>
      </c>
      <c r="TI115" s="675">
        <f t="shared" si="1407"/>
        <v>0</v>
      </c>
      <c r="TJ115" s="675">
        <f t="shared" si="1408"/>
        <v>0</v>
      </c>
      <c r="TK115" s="675">
        <f t="shared" si="1409"/>
        <v>0</v>
      </c>
      <c r="TL115" s="675">
        <f t="shared" si="1410"/>
        <v>0</v>
      </c>
      <c r="TM115" s="675">
        <f t="shared" si="1411"/>
        <v>0</v>
      </c>
      <c r="TN115" s="676">
        <f t="shared" si="1412"/>
        <v>0</v>
      </c>
      <c r="TP115" s="675">
        <f>IFERROR(SG115*(1+LEVEL_2!#REF!),0)</f>
        <v>0</v>
      </c>
      <c r="TQ115" s="675">
        <f>IFERROR(SH115*(1+LEVEL_2!#REF!),0)</f>
        <v>0</v>
      </c>
      <c r="TR115" s="675">
        <f>IFERROR(SI115*(1+LEVEL_2!#REF!),0)</f>
        <v>0</v>
      </c>
      <c r="TS115" s="675">
        <f>IFERROR(SJ115*(1+LEVEL_2!#REF!),0)</f>
        <v>0</v>
      </c>
      <c r="TT115" s="675">
        <f>IFERROR(SK115*(1+LEVEL_2!#REF!),0)</f>
        <v>0</v>
      </c>
      <c r="TU115" s="675">
        <f>IFERROR(SL115*(1+LEVEL_2!#REF!),0)</f>
        <v>0</v>
      </c>
      <c r="TV115" s="675">
        <f>IFERROR(SM115*(1+LEVEL_2!#REF!),0)</f>
        <v>0</v>
      </c>
      <c r="TW115" s="675">
        <f>IFERROR(SN115*(1+LEVEL_2!#REF!),0)</f>
        <v>0</v>
      </c>
      <c r="TX115" s="675">
        <f>IFERROR(SO115*(1+LEVEL_2!#REF!),0)</f>
        <v>0</v>
      </c>
      <c r="TY115" s="675">
        <f>IFERROR(SP115*(1+LEVEL_2!#REF!),0)</f>
        <v>0</v>
      </c>
      <c r="TZ115" s="675">
        <f>IFERROR(SQ115*(1+LEVEL_2!#REF!),0)</f>
        <v>0</v>
      </c>
      <c r="UA115" s="675">
        <f>IFERROR(SR115*(1+LEVEL_2!#REF!),0)</f>
        <v>0</v>
      </c>
      <c r="UB115" s="675">
        <f>IFERROR(SS115*(1+LEVEL_2!#REF!),0)</f>
        <v>0</v>
      </c>
      <c r="UC115" s="675">
        <f>IFERROR(ST115*(1+LEVEL_2!#REF!),0)</f>
        <v>0</v>
      </c>
      <c r="UD115" s="675">
        <f>IFERROR(SU115*(1+LEVEL_2!#REF!),0)</f>
        <v>0</v>
      </c>
      <c r="UE115" s="675">
        <f>IFERROR(SV115*(1+LEVEL_2!#REF!),0)</f>
        <v>0</v>
      </c>
      <c r="UF115" s="675">
        <f>IFERROR(SW115*(1+LEVEL_2!#REF!),0)</f>
        <v>0</v>
      </c>
      <c r="UG115" s="675">
        <f>IFERROR(SX115*(1+LEVEL_2!#REF!),0)</f>
        <v>0</v>
      </c>
      <c r="UH115" s="675">
        <f>IFERROR(SY115*(1+LEVEL_2!#REF!),0)</f>
        <v>0</v>
      </c>
      <c r="UI115" s="675">
        <f>IFERROR(SZ115*(1+LEVEL_2!#REF!),0)</f>
        <v>0</v>
      </c>
      <c r="UJ115" s="675">
        <f>IFERROR(TA115*(1+LEVEL_2!#REF!),0)</f>
        <v>0</v>
      </c>
      <c r="UK115" s="675">
        <f>IFERROR(TB115*(1+LEVEL_2!#REF!),0)</f>
        <v>0</v>
      </c>
      <c r="UL115" s="675">
        <f>IFERROR(TC115*(1+LEVEL_2!#REF!),0)</f>
        <v>0</v>
      </c>
      <c r="UN115" s="675">
        <f t="shared" si="1413"/>
        <v>0</v>
      </c>
      <c r="UO115" s="675">
        <f t="shared" si="1414"/>
        <v>0</v>
      </c>
      <c r="UP115" s="675">
        <f t="shared" si="1415"/>
        <v>0</v>
      </c>
      <c r="UQ115" s="675">
        <f t="shared" si="1416"/>
        <v>0</v>
      </c>
      <c r="UR115" s="675">
        <f t="shared" si="1417"/>
        <v>0</v>
      </c>
      <c r="US115" s="675">
        <f t="shared" si="1418"/>
        <v>0</v>
      </c>
      <c r="UT115" s="675">
        <f t="shared" si="1419"/>
        <v>0</v>
      </c>
      <c r="UU115" s="675">
        <f t="shared" si="1420"/>
        <v>0</v>
      </c>
      <c r="UV115" s="675">
        <f t="shared" si="1421"/>
        <v>0</v>
      </c>
      <c r="UW115" s="676">
        <f t="shared" si="1422"/>
        <v>0</v>
      </c>
    </row>
    <row r="116" spans="1:569" s="645" customFormat="1" ht="20.100000000000001" customHeight="1">
      <c r="A116" s="677" t="s">
        <v>137</v>
      </c>
      <c r="B116" s="677" t="s">
        <v>137</v>
      </c>
      <c r="C116" s="801" t="s">
        <v>623</v>
      </c>
      <c r="D116" s="764"/>
      <c r="E116" s="792" t="s">
        <v>624</v>
      </c>
      <c r="F116" s="793" t="s">
        <v>608</v>
      </c>
      <c r="G116" s="786" t="s">
        <v>625</v>
      </c>
      <c r="H116" s="794" t="s">
        <v>154</v>
      </c>
      <c r="I116" s="789"/>
      <c r="J116" s="789"/>
      <c r="K116" s="789"/>
      <c r="L116" s="789"/>
      <c r="M116" s="770"/>
      <c r="N116" s="828">
        <f t="shared" si="1423"/>
        <v>0</v>
      </c>
      <c r="O116" s="829">
        <f t="shared" si="1424"/>
        <v>0</v>
      </c>
      <c r="Q116" s="789"/>
      <c r="R116" s="795"/>
      <c r="S116" s="795"/>
      <c r="T116" s="795"/>
      <c r="U116" s="795"/>
      <c r="V116" s="795"/>
      <c r="W116" s="795"/>
      <c r="X116" s="795"/>
      <c r="Y116" s="809"/>
      <c r="Z116" s="809"/>
      <c r="AA116" s="809"/>
      <c r="AB116" s="809"/>
      <c r="AC116" s="809"/>
      <c r="AD116" s="809"/>
      <c r="AE116" s="809"/>
      <c r="AF116" s="810"/>
      <c r="AH116" s="774">
        <f t="shared" si="1141"/>
        <v>350000</v>
      </c>
      <c r="AI116" s="775">
        <f t="shared" si="1142"/>
        <v>0</v>
      </c>
      <c r="AJ116" s="774">
        <f t="shared" si="1143"/>
        <v>50000</v>
      </c>
      <c r="AK116" s="775">
        <f t="shared" si="1144"/>
        <v>0</v>
      </c>
      <c r="AL116" s="774">
        <f t="shared" si="1145"/>
        <v>0</v>
      </c>
      <c r="AM116" s="775">
        <f t="shared" si="1146"/>
        <v>0</v>
      </c>
      <c r="AN116" s="774">
        <f t="shared" si="1147"/>
        <v>0</v>
      </c>
      <c r="AO116" s="775">
        <f t="shared" si="1148"/>
        <v>0</v>
      </c>
      <c r="AP116" s="693">
        <f t="shared" si="1111"/>
        <v>400000</v>
      </c>
      <c r="AQ116" s="775">
        <f t="shared" si="1149"/>
        <v>0</v>
      </c>
      <c r="AR116" s="774">
        <f t="shared" si="1150"/>
        <v>0</v>
      </c>
      <c r="AS116" s="775">
        <f t="shared" si="1151"/>
        <v>0</v>
      </c>
      <c r="AT116" s="776">
        <f t="shared" si="1152"/>
        <v>480000</v>
      </c>
      <c r="AU116" s="776">
        <f t="shared" si="1153"/>
        <v>800000</v>
      </c>
      <c r="AV116" s="693">
        <f t="shared" si="829"/>
        <v>400000</v>
      </c>
      <c r="AW116" s="775">
        <f t="shared" si="1370"/>
        <v>0</v>
      </c>
      <c r="AX116" s="775">
        <f t="shared" si="1154"/>
        <v>0</v>
      </c>
      <c r="AY116" s="775">
        <f t="shared" si="1155"/>
        <v>0</v>
      </c>
      <c r="AZ116" s="775">
        <f t="shared" si="1155"/>
        <v>0</v>
      </c>
      <c r="BA116" s="693">
        <f t="shared" si="1156"/>
        <v>0</v>
      </c>
      <c r="BB116" s="693">
        <f t="shared" si="1157"/>
        <v>0</v>
      </c>
      <c r="BC116" s="774">
        <f t="shared" si="1158"/>
        <v>0</v>
      </c>
      <c r="BD116" s="775">
        <f t="shared" si="1159"/>
        <v>0</v>
      </c>
      <c r="BE116" s="777"/>
      <c r="BG116" s="790">
        <f t="shared" si="1160"/>
        <v>350000</v>
      </c>
      <c r="BH116" s="790">
        <f t="shared" si="1161"/>
        <v>0</v>
      </c>
      <c r="BI116" s="790">
        <f t="shared" si="1162"/>
        <v>50000</v>
      </c>
      <c r="BJ116" s="790">
        <f t="shared" si="1163"/>
        <v>0</v>
      </c>
      <c r="BK116" s="790">
        <f t="shared" si="1164"/>
        <v>0</v>
      </c>
      <c r="BL116" s="790">
        <f t="shared" si="1165"/>
        <v>0</v>
      </c>
      <c r="BM116" s="790">
        <f t="shared" si="1166"/>
        <v>0</v>
      </c>
      <c r="BN116" s="790">
        <f t="shared" si="1167"/>
        <v>0</v>
      </c>
      <c r="BO116" s="790">
        <f t="shared" si="1371"/>
        <v>400000</v>
      </c>
      <c r="BP116" s="790">
        <f t="shared" si="1168"/>
        <v>0</v>
      </c>
      <c r="BQ116" s="790">
        <f t="shared" si="1169"/>
        <v>0</v>
      </c>
      <c r="BR116" s="790">
        <f t="shared" si="1170"/>
        <v>0</v>
      </c>
      <c r="BS116" s="790">
        <f t="shared" si="1372"/>
        <v>400000</v>
      </c>
      <c r="BT116" s="790">
        <f t="shared" si="1171"/>
        <v>0</v>
      </c>
      <c r="BU116" s="790">
        <f t="shared" si="1172"/>
        <v>0</v>
      </c>
      <c r="BV116" s="790">
        <f t="shared" si="1173"/>
        <v>0</v>
      </c>
      <c r="BW116" s="790"/>
      <c r="BX116" s="790">
        <f t="shared" si="1174"/>
        <v>0</v>
      </c>
      <c r="BY116" s="791" t="s">
        <v>400</v>
      </c>
      <c r="CA116" s="744"/>
      <c r="CB116" s="745">
        <f t="shared" si="1175"/>
        <v>0</v>
      </c>
      <c r="CC116" s="718"/>
      <c r="CD116" s="745">
        <f t="shared" si="1176"/>
        <v>0</v>
      </c>
      <c r="CE116" s="718"/>
      <c r="CF116" s="745">
        <f t="shared" si="1177"/>
        <v>0</v>
      </c>
      <c r="CG116" s="718"/>
      <c r="CH116" s="745">
        <f t="shared" si="1178"/>
        <v>0</v>
      </c>
      <c r="CI116" s="746">
        <f t="shared" si="1377"/>
        <v>0</v>
      </c>
      <c r="CJ116" s="745">
        <f t="shared" si="1179"/>
        <v>0</v>
      </c>
      <c r="CK116" s="718"/>
      <c r="CL116" s="745">
        <f t="shared" si="1180"/>
        <v>0</v>
      </c>
      <c r="CM116" s="746">
        <f t="shared" si="1378"/>
        <v>0</v>
      </c>
      <c r="CN116" s="745">
        <f t="shared" si="1181"/>
        <v>0</v>
      </c>
      <c r="CO116" s="699">
        <f t="shared" si="1182"/>
        <v>0</v>
      </c>
      <c r="CP116" s="699">
        <f t="shared" si="1182"/>
        <v>0</v>
      </c>
      <c r="CQ116" s="699">
        <f t="shared" si="1182"/>
        <v>0</v>
      </c>
      <c r="CR116" s="699">
        <f t="shared" si="1182"/>
        <v>0</v>
      </c>
      <c r="CS116" s="700">
        <f t="shared" si="1182"/>
        <v>0</v>
      </c>
      <c r="CT116" s="699">
        <f t="shared" si="1182"/>
        <v>0</v>
      </c>
      <c r="CU116" s="699">
        <f t="shared" si="1182"/>
        <v>0</v>
      </c>
      <c r="CV116" s="700">
        <f t="shared" si="1183"/>
        <v>0</v>
      </c>
      <c r="CW116" s="697"/>
      <c r="CX116" s="696">
        <f t="shared" si="1184"/>
        <v>0</v>
      </c>
      <c r="CY116" s="701"/>
      <c r="DA116" s="778">
        <f>IFERROR(VLOOKUP($C116,정민건설!$A$13:$AM$154,28,FALSE),0)</f>
        <v>350000</v>
      </c>
      <c r="DB116" s="775">
        <f t="shared" si="1185"/>
        <v>0</v>
      </c>
      <c r="DC116" s="778">
        <f>IFERROR(VLOOKUP($C116,정민건설!$A$13:$AM$154,30,FALSE),0)</f>
        <v>50000</v>
      </c>
      <c r="DD116" s="775">
        <f t="shared" si="1186"/>
        <v>0</v>
      </c>
      <c r="DE116" s="774">
        <f>IFERROR(VLOOKUP($C116,정민건설!$A$13:$AM$154,32,FALSE),0)</f>
        <v>0</v>
      </c>
      <c r="DF116" s="775">
        <f t="shared" si="1187"/>
        <v>0</v>
      </c>
      <c r="DG116" s="774">
        <f>IFERROR(VLOOKUP($C116,정민건설!$A$13:$AM$154,34,FALSE),0)</f>
        <v>0</v>
      </c>
      <c r="DH116" s="775">
        <f t="shared" si="1188"/>
        <v>0</v>
      </c>
      <c r="DI116" s="693">
        <f t="shared" si="1112"/>
        <v>400000</v>
      </c>
      <c r="DJ116" s="775">
        <f t="shared" si="1189"/>
        <v>0</v>
      </c>
      <c r="DK116" s="778">
        <f t="shared" si="1190"/>
        <v>0</v>
      </c>
      <c r="DL116" s="779">
        <f t="shared" si="1191"/>
        <v>0</v>
      </c>
      <c r="DM116" s="693">
        <f t="shared" si="1113"/>
        <v>400000</v>
      </c>
      <c r="DN116" s="775">
        <f t="shared" si="1192"/>
        <v>0</v>
      </c>
      <c r="DO116" s="693">
        <f t="shared" si="1193"/>
        <v>0</v>
      </c>
      <c r="DP116" s="693">
        <f t="shared" si="1194"/>
        <v>0</v>
      </c>
      <c r="DQ116" s="774"/>
      <c r="DR116" s="775">
        <f t="shared" si="1195"/>
        <v>0</v>
      </c>
      <c r="DS116" s="777"/>
      <c r="DU116" s="790">
        <f>AH116</f>
        <v>350000</v>
      </c>
      <c r="DV116" s="805">
        <f t="shared" si="1196"/>
        <v>0</v>
      </c>
      <c r="DW116" s="790">
        <f>AJ116</f>
        <v>50000</v>
      </c>
      <c r="DX116" s="805">
        <f t="shared" si="1197"/>
        <v>0</v>
      </c>
      <c r="DY116" s="805">
        <f>AL116</f>
        <v>0</v>
      </c>
      <c r="DZ116" s="805">
        <f t="shared" si="1198"/>
        <v>0</v>
      </c>
      <c r="EA116" s="805">
        <f>AN116</f>
        <v>0</v>
      </c>
      <c r="EB116" s="805">
        <f t="shared" si="1199"/>
        <v>0</v>
      </c>
      <c r="EC116" s="805">
        <f t="shared" si="1114"/>
        <v>400000</v>
      </c>
      <c r="ED116" s="805">
        <f t="shared" si="1200"/>
        <v>0</v>
      </c>
      <c r="EE116" s="805">
        <f t="shared" si="1201"/>
        <v>0</v>
      </c>
      <c r="EF116" s="814">
        <f t="shared" si="1373"/>
        <v>0</v>
      </c>
      <c r="EG116" s="805">
        <f t="shared" si="1115"/>
        <v>400000</v>
      </c>
      <c r="EH116" s="805">
        <f t="shared" si="1202"/>
        <v>0</v>
      </c>
      <c r="EI116" s="805">
        <f t="shared" si="1203"/>
        <v>0</v>
      </c>
      <c r="EJ116" s="805">
        <f t="shared" si="1204"/>
        <v>0</v>
      </c>
      <c r="EK116" s="805"/>
      <c r="EL116" s="805">
        <f t="shared" si="1205"/>
        <v>0</v>
      </c>
      <c r="EM116" s="813" t="s">
        <v>468</v>
      </c>
      <c r="EO116" s="778">
        <f>IFERROR(VLOOKUP($C116,[1]부강종합건설!$A$13:$AM$154,28,FALSE),0)</f>
        <v>302400</v>
      </c>
      <c r="EP116" s="780">
        <f t="shared" si="1206"/>
        <v>0</v>
      </c>
      <c r="EQ116" s="778">
        <f>IFERROR(VLOOKUP($C116,[1]부강종합건설!$A$13:$AM$154,30,FALSE),0)</f>
        <v>33600</v>
      </c>
      <c r="ER116" s="780">
        <f t="shared" si="1207"/>
        <v>0</v>
      </c>
      <c r="ES116" s="778">
        <f>IFERROR(VLOOKUP($C116,[1]부강종합건설!$A$13:$AM$154,32,FALSE),0)</f>
        <v>0</v>
      </c>
      <c r="ET116" s="780">
        <f t="shared" si="1208"/>
        <v>0</v>
      </c>
      <c r="EU116" s="778">
        <f>IFERROR(VLOOKUP($C116,[1]부강종합건설!$A$13:$AM$154,34,FALSE),0)</f>
        <v>46900</v>
      </c>
      <c r="EV116" s="780">
        <f t="shared" si="1209"/>
        <v>0</v>
      </c>
      <c r="EW116" s="703">
        <f t="shared" si="1116"/>
        <v>382900</v>
      </c>
      <c r="EX116" s="780">
        <f t="shared" si="1210"/>
        <v>0</v>
      </c>
      <c r="EY116" s="778">
        <f t="shared" si="1211"/>
        <v>0</v>
      </c>
      <c r="EZ116" s="779">
        <f t="shared" si="1374"/>
        <v>0</v>
      </c>
      <c r="FA116" s="703">
        <f t="shared" si="1117"/>
        <v>382900</v>
      </c>
      <c r="FB116" s="780">
        <f t="shared" si="1212"/>
        <v>0</v>
      </c>
      <c r="FC116" s="703">
        <f t="shared" si="1213"/>
        <v>0</v>
      </c>
      <c r="FD116" s="703">
        <f t="shared" si="1214"/>
        <v>0</v>
      </c>
      <c r="FE116" s="778"/>
      <c r="FF116" s="780">
        <f t="shared" si="1215"/>
        <v>0</v>
      </c>
      <c r="FG116" s="782"/>
      <c r="FI116" s="774">
        <f>IFERROR(VLOOKUP($C116,[1]대도엔지니어링!$A$13:$AN$154,28,FALSE),0)</f>
        <v>5840000</v>
      </c>
      <c r="FJ116" s="775">
        <f t="shared" si="1216"/>
        <v>0</v>
      </c>
      <c r="FK116" s="774">
        <f>IFERROR(VLOOKUP($C116,[1]대도엔지니어링!$A$13:$AN$154,30,FALSE),0)</f>
        <v>1240000</v>
      </c>
      <c r="FL116" s="775">
        <f t="shared" si="1217"/>
        <v>0</v>
      </c>
      <c r="FM116" s="774">
        <f>IFERROR(VLOOKUP($C116,[1]대도엔지니어링!$A$13:$AN$154,32,FALSE),0)</f>
        <v>360000</v>
      </c>
      <c r="FN116" s="775">
        <f t="shared" si="1218"/>
        <v>0</v>
      </c>
      <c r="FO116" s="774">
        <f>IFERROR(VLOOKUP($C116,[1]대도엔지니어링!$A$13:$AN$154,34,FALSE),0)</f>
        <v>308310</v>
      </c>
      <c r="FP116" s="775">
        <f t="shared" si="1219"/>
        <v>0</v>
      </c>
      <c r="FQ116" s="693">
        <f t="shared" si="1118"/>
        <v>7748310</v>
      </c>
      <c r="FR116" s="775">
        <f t="shared" si="1220"/>
        <v>0</v>
      </c>
      <c r="FS116" s="774">
        <f t="shared" si="1119"/>
        <v>619666.6603491425</v>
      </c>
      <c r="FT116" s="775">
        <f t="shared" si="1221"/>
        <v>0</v>
      </c>
      <c r="FU116" s="693">
        <f t="shared" si="1120"/>
        <v>8367976.6603491427</v>
      </c>
      <c r="FV116" s="775">
        <f t="shared" si="1222"/>
        <v>0</v>
      </c>
      <c r="FW116" s="693">
        <f t="shared" si="1223"/>
        <v>0</v>
      </c>
      <c r="FX116" s="693">
        <f t="shared" si="1224"/>
        <v>0</v>
      </c>
      <c r="FY116" s="774"/>
      <c r="FZ116" s="775">
        <f t="shared" si="1225"/>
        <v>0</v>
      </c>
      <c r="GA116" s="782"/>
      <c r="GC116" s="774">
        <f>IFERROR(VLOOKUP($C116,[1]부명엔지니어링!$A$13:$AN$154,28,FALSE),0)</f>
        <v>1000000</v>
      </c>
      <c r="GD116" s="775">
        <f t="shared" si="1226"/>
        <v>0</v>
      </c>
      <c r="GE116" s="774">
        <f>IFERROR(VLOOKUP($C116,[1]부명엔지니어링!$A$13:$AN$154,30,FALSE),0)</f>
        <v>200000</v>
      </c>
      <c r="GF116" s="775">
        <f t="shared" si="1227"/>
        <v>0</v>
      </c>
      <c r="GG116" s="774">
        <f>IFERROR(VLOOKUP($C116,[1]부명엔지니어링!$A$13:$AN$154,32,FALSE),0)</f>
        <v>0</v>
      </c>
      <c r="GH116" s="775">
        <f t="shared" si="1228"/>
        <v>0</v>
      </c>
      <c r="GI116" s="774">
        <f>IFERROR(VLOOKUP($C116,[1]부명엔지니어링!$A$13:$AN$154,34,FALSE),0)</f>
        <v>0</v>
      </c>
      <c r="GJ116" s="775">
        <f t="shared" si="1229"/>
        <v>0</v>
      </c>
      <c r="GK116" s="693">
        <f t="shared" si="1121"/>
        <v>1200000</v>
      </c>
      <c r="GL116" s="775">
        <f t="shared" si="1230"/>
        <v>0</v>
      </c>
      <c r="GM116" s="774">
        <f t="shared" si="1231"/>
        <v>0</v>
      </c>
      <c r="GN116" s="775">
        <f t="shared" si="1375"/>
        <v>0</v>
      </c>
      <c r="GO116" s="693">
        <f t="shared" si="1122"/>
        <v>1200000</v>
      </c>
      <c r="GP116" s="775">
        <f t="shared" si="1232"/>
        <v>0</v>
      </c>
      <c r="GQ116" s="693">
        <f t="shared" si="1233"/>
        <v>0</v>
      </c>
      <c r="GR116" s="693">
        <f t="shared" si="1234"/>
        <v>0</v>
      </c>
      <c r="GS116" s="774"/>
      <c r="GT116" s="775">
        <f t="shared" si="1235"/>
        <v>0</v>
      </c>
      <c r="GU116" s="782"/>
      <c r="GW116" s="790">
        <f t="shared" si="1236"/>
        <v>350000</v>
      </c>
      <c r="GX116" s="790">
        <f t="shared" si="1237"/>
        <v>0</v>
      </c>
      <c r="GY116" s="790">
        <f t="shared" si="1238"/>
        <v>50000</v>
      </c>
      <c r="GZ116" s="790">
        <f t="shared" si="1239"/>
        <v>0</v>
      </c>
      <c r="HA116" s="790">
        <f t="shared" si="1240"/>
        <v>0</v>
      </c>
      <c r="HB116" s="790">
        <f t="shared" si="1241"/>
        <v>0</v>
      </c>
      <c r="HC116" s="790">
        <f t="shared" si="1242"/>
        <v>0</v>
      </c>
      <c r="HD116" s="790">
        <f t="shared" si="1243"/>
        <v>0</v>
      </c>
      <c r="HE116" s="790">
        <f t="shared" si="1123"/>
        <v>400000</v>
      </c>
      <c r="HF116" s="790">
        <f t="shared" si="1244"/>
        <v>0</v>
      </c>
      <c r="HG116" s="790">
        <f t="shared" si="1245"/>
        <v>0</v>
      </c>
      <c r="HH116" s="790">
        <f t="shared" si="1376"/>
        <v>0</v>
      </c>
      <c r="HI116" s="790">
        <f t="shared" si="1124"/>
        <v>400000</v>
      </c>
      <c r="HJ116" s="790">
        <f t="shared" si="1246"/>
        <v>0</v>
      </c>
      <c r="HK116" s="790">
        <f t="shared" si="1247"/>
        <v>0</v>
      </c>
      <c r="HL116" s="790">
        <f t="shared" si="1248"/>
        <v>0</v>
      </c>
      <c r="HM116" s="790"/>
      <c r="HN116" s="790">
        <f t="shared" si="1249"/>
        <v>0</v>
      </c>
      <c r="HO116" s="791" t="s">
        <v>519</v>
      </c>
      <c r="HQ116" s="783"/>
      <c r="HR116" s="784">
        <f t="shared" si="1250"/>
        <v>0</v>
      </c>
      <c r="HS116" s="783"/>
      <c r="HT116" s="784">
        <f t="shared" si="1251"/>
        <v>0</v>
      </c>
      <c r="HU116" s="783"/>
      <c r="HV116" s="784">
        <f t="shared" si="1252"/>
        <v>0</v>
      </c>
      <c r="HW116" s="783"/>
      <c r="HX116" s="784">
        <f t="shared" si="1253"/>
        <v>0</v>
      </c>
      <c r="HY116" s="707">
        <f t="shared" si="1379"/>
        <v>0</v>
      </c>
      <c r="HZ116" s="784">
        <f t="shared" si="1254"/>
        <v>0</v>
      </c>
      <c r="IA116" s="783"/>
      <c r="IB116" s="784">
        <f t="shared" si="1255"/>
        <v>0</v>
      </c>
      <c r="IC116" s="707">
        <f t="shared" si="1380"/>
        <v>0</v>
      </c>
      <c r="ID116" s="784">
        <f t="shared" si="1256"/>
        <v>0</v>
      </c>
      <c r="IE116" s="706">
        <f t="shared" si="1257"/>
        <v>0</v>
      </c>
      <c r="IF116" s="706">
        <f t="shared" si="1258"/>
        <v>0</v>
      </c>
      <c r="IG116" s="783"/>
      <c r="IH116" s="784">
        <f t="shared" si="1259"/>
        <v>0</v>
      </c>
      <c r="II116" s="782"/>
      <c r="IK116" s="783"/>
      <c r="IL116" s="784">
        <f t="shared" si="1260"/>
        <v>0</v>
      </c>
      <c r="IM116" s="783"/>
      <c r="IN116" s="784">
        <f t="shared" si="1261"/>
        <v>0</v>
      </c>
      <c r="IO116" s="783"/>
      <c r="IP116" s="784">
        <f t="shared" si="1262"/>
        <v>0</v>
      </c>
      <c r="IQ116" s="783"/>
      <c r="IR116" s="784">
        <f t="shared" si="1263"/>
        <v>0</v>
      </c>
      <c r="IS116" s="707">
        <f t="shared" si="1381"/>
        <v>0</v>
      </c>
      <c r="IT116" s="784">
        <f t="shared" si="1264"/>
        <v>0</v>
      </c>
      <c r="IU116" s="783"/>
      <c r="IV116" s="784">
        <f t="shared" si="1265"/>
        <v>0</v>
      </c>
      <c r="IW116" s="707">
        <f t="shared" si="1382"/>
        <v>0</v>
      </c>
      <c r="IX116" s="784">
        <f t="shared" si="1266"/>
        <v>0</v>
      </c>
      <c r="IY116" s="706">
        <f t="shared" si="1267"/>
        <v>0</v>
      </c>
      <c r="IZ116" s="706">
        <f t="shared" si="1268"/>
        <v>0</v>
      </c>
      <c r="JA116" s="783"/>
      <c r="JB116" s="784">
        <f t="shared" si="1269"/>
        <v>0</v>
      </c>
      <c r="JC116" s="782"/>
      <c r="JE116" s="783"/>
      <c r="JF116" s="784">
        <f t="shared" si="1270"/>
        <v>0</v>
      </c>
      <c r="JG116" s="783"/>
      <c r="JH116" s="784">
        <f t="shared" si="1271"/>
        <v>0</v>
      </c>
      <c r="JI116" s="783"/>
      <c r="JJ116" s="784">
        <f t="shared" si="1272"/>
        <v>0</v>
      </c>
      <c r="JK116" s="783"/>
      <c r="JL116" s="784">
        <f t="shared" si="1273"/>
        <v>0</v>
      </c>
      <c r="JM116" s="707">
        <f t="shared" si="1383"/>
        <v>0</v>
      </c>
      <c r="JN116" s="784">
        <f t="shared" si="1274"/>
        <v>0</v>
      </c>
      <c r="JO116" s="783"/>
      <c r="JP116" s="784">
        <f t="shared" si="1275"/>
        <v>0</v>
      </c>
      <c r="JQ116" s="707">
        <f t="shared" si="1384"/>
        <v>0</v>
      </c>
      <c r="JR116" s="784">
        <f t="shared" si="1276"/>
        <v>0</v>
      </c>
      <c r="JS116" s="706">
        <f t="shared" si="1277"/>
        <v>0</v>
      </c>
      <c r="JT116" s="706">
        <f t="shared" si="1278"/>
        <v>0</v>
      </c>
      <c r="JU116" s="783"/>
      <c r="JV116" s="784">
        <f t="shared" si="1279"/>
        <v>0</v>
      </c>
      <c r="JW116" s="782"/>
      <c r="JY116" s="783"/>
      <c r="JZ116" s="784">
        <f t="shared" si="1280"/>
        <v>0</v>
      </c>
      <c r="KA116" s="783"/>
      <c r="KB116" s="784">
        <f t="shared" si="1281"/>
        <v>0</v>
      </c>
      <c r="KC116" s="783"/>
      <c r="KD116" s="784">
        <f t="shared" si="1282"/>
        <v>0</v>
      </c>
      <c r="KE116" s="783"/>
      <c r="KF116" s="784">
        <f t="shared" si="1283"/>
        <v>0</v>
      </c>
      <c r="KG116" s="707">
        <f t="shared" si="1385"/>
        <v>0</v>
      </c>
      <c r="KH116" s="784">
        <f t="shared" si="1284"/>
        <v>0</v>
      </c>
      <c r="KI116" s="783"/>
      <c r="KJ116" s="784">
        <f t="shared" si="1285"/>
        <v>0</v>
      </c>
      <c r="KK116" s="707">
        <f t="shared" si="1386"/>
        <v>0</v>
      </c>
      <c r="KL116" s="784">
        <f t="shared" si="1286"/>
        <v>0</v>
      </c>
      <c r="KM116" s="706">
        <f t="shared" si="1287"/>
        <v>0</v>
      </c>
      <c r="KN116" s="706">
        <f t="shared" si="1288"/>
        <v>0</v>
      </c>
      <c r="KO116" s="783"/>
      <c r="KP116" s="784">
        <f t="shared" si="1289"/>
        <v>0</v>
      </c>
      <c r="KQ116" s="782"/>
      <c r="KS116" s="783"/>
      <c r="KT116" s="784">
        <f t="shared" si="1290"/>
        <v>0</v>
      </c>
      <c r="KU116" s="783"/>
      <c r="KV116" s="784">
        <f t="shared" si="1291"/>
        <v>0</v>
      </c>
      <c r="KW116" s="783"/>
      <c r="KX116" s="784">
        <f t="shared" si="1292"/>
        <v>0</v>
      </c>
      <c r="KY116" s="783"/>
      <c r="KZ116" s="784">
        <f t="shared" si="1293"/>
        <v>0</v>
      </c>
      <c r="LA116" s="707">
        <f t="shared" si="1387"/>
        <v>0</v>
      </c>
      <c r="LB116" s="784">
        <f t="shared" si="1294"/>
        <v>0</v>
      </c>
      <c r="LC116" s="783"/>
      <c r="LD116" s="784">
        <f t="shared" si="1295"/>
        <v>0</v>
      </c>
      <c r="LE116" s="707">
        <f t="shared" si="1388"/>
        <v>0</v>
      </c>
      <c r="LF116" s="784">
        <f t="shared" si="1296"/>
        <v>0</v>
      </c>
      <c r="LG116" s="706">
        <f t="shared" si="1297"/>
        <v>0</v>
      </c>
      <c r="LH116" s="706">
        <f t="shared" si="1298"/>
        <v>0</v>
      </c>
      <c r="LI116" s="783"/>
      <c r="LJ116" s="784">
        <f t="shared" si="1299"/>
        <v>0</v>
      </c>
      <c r="LK116" s="782"/>
      <c r="LM116" s="783"/>
      <c r="LN116" s="784">
        <f t="shared" si="1300"/>
        <v>0</v>
      </c>
      <c r="LO116" s="783"/>
      <c r="LP116" s="784">
        <f t="shared" si="1301"/>
        <v>0</v>
      </c>
      <c r="LQ116" s="783"/>
      <c r="LR116" s="784">
        <f t="shared" si="1302"/>
        <v>0</v>
      </c>
      <c r="LS116" s="783"/>
      <c r="LT116" s="784">
        <f t="shared" si="1303"/>
        <v>0</v>
      </c>
      <c r="LU116" s="707">
        <f t="shared" si="1389"/>
        <v>0</v>
      </c>
      <c r="LV116" s="784">
        <f t="shared" si="1304"/>
        <v>0</v>
      </c>
      <c r="LW116" s="783"/>
      <c r="LX116" s="784">
        <f t="shared" si="1305"/>
        <v>0</v>
      </c>
      <c r="LY116" s="707">
        <f t="shared" si="1390"/>
        <v>0</v>
      </c>
      <c r="LZ116" s="784">
        <f t="shared" si="1306"/>
        <v>0</v>
      </c>
      <c r="MA116" s="706">
        <f t="shared" si="1307"/>
        <v>0</v>
      </c>
      <c r="MB116" s="706">
        <f t="shared" si="1308"/>
        <v>0</v>
      </c>
      <c r="MC116" s="783"/>
      <c r="MD116" s="784">
        <f t="shared" si="1309"/>
        <v>0</v>
      </c>
      <c r="ME116" s="782"/>
      <c r="MG116" s="783"/>
      <c r="MH116" s="784">
        <f t="shared" si="1310"/>
        <v>0</v>
      </c>
      <c r="MI116" s="783"/>
      <c r="MJ116" s="784">
        <f t="shared" si="1311"/>
        <v>0</v>
      </c>
      <c r="MK116" s="783"/>
      <c r="ML116" s="784">
        <f t="shared" si="1312"/>
        <v>0</v>
      </c>
      <c r="MM116" s="783"/>
      <c r="MN116" s="784">
        <f t="shared" si="1313"/>
        <v>0</v>
      </c>
      <c r="MO116" s="707">
        <f t="shared" si="1391"/>
        <v>0</v>
      </c>
      <c r="MP116" s="784">
        <f t="shared" si="1314"/>
        <v>0</v>
      </c>
      <c r="MQ116" s="783"/>
      <c r="MR116" s="784">
        <f t="shared" si="1315"/>
        <v>0</v>
      </c>
      <c r="MS116" s="707">
        <f t="shared" si="1392"/>
        <v>0</v>
      </c>
      <c r="MT116" s="784">
        <f t="shared" si="1316"/>
        <v>0</v>
      </c>
      <c r="MU116" s="706">
        <f t="shared" si="1317"/>
        <v>0</v>
      </c>
      <c r="MV116" s="706">
        <f t="shared" si="1318"/>
        <v>0</v>
      </c>
      <c r="MW116" s="783"/>
      <c r="MX116" s="784">
        <f t="shared" si="1319"/>
        <v>0</v>
      </c>
      <c r="MY116" s="782"/>
      <c r="NA116" s="783"/>
      <c r="NB116" s="784">
        <f t="shared" si="1320"/>
        <v>0</v>
      </c>
      <c r="NC116" s="783"/>
      <c r="ND116" s="784">
        <f t="shared" si="1321"/>
        <v>0</v>
      </c>
      <c r="NE116" s="783"/>
      <c r="NF116" s="784">
        <f t="shared" si="1322"/>
        <v>0</v>
      </c>
      <c r="NG116" s="783"/>
      <c r="NH116" s="784">
        <f t="shared" si="1323"/>
        <v>0</v>
      </c>
      <c r="NI116" s="707">
        <f t="shared" si="1393"/>
        <v>0</v>
      </c>
      <c r="NJ116" s="784">
        <f t="shared" si="1324"/>
        <v>0</v>
      </c>
      <c r="NK116" s="783"/>
      <c r="NL116" s="784">
        <f t="shared" si="1325"/>
        <v>0</v>
      </c>
      <c r="NM116" s="707">
        <f t="shared" si="1394"/>
        <v>0</v>
      </c>
      <c r="NN116" s="784">
        <f t="shared" si="1326"/>
        <v>0</v>
      </c>
      <c r="NO116" s="706">
        <f t="shared" si="1327"/>
        <v>0</v>
      </c>
      <c r="NP116" s="706">
        <f t="shared" si="1328"/>
        <v>0</v>
      </c>
      <c r="NQ116" s="783"/>
      <c r="NR116" s="784">
        <f t="shared" si="1329"/>
        <v>0</v>
      </c>
      <c r="NS116" s="782"/>
      <c r="NU116" s="783"/>
      <c r="NV116" s="784">
        <f t="shared" si="1330"/>
        <v>0</v>
      </c>
      <c r="NW116" s="783"/>
      <c r="NX116" s="784">
        <f t="shared" si="1331"/>
        <v>0</v>
      </c>
      <c r="NY116" s="783"/>
      <c r="NZ116" s="784">
        <f t="shared" si="1332"/>
        <v>0</v>
      </c>
      <c r="OA116" s="783"/>
      <c r="OB116" s="784">
        <f t="shared" si="1333"/>
        <v>0</v>
      </c>
      <c r="OC116" s="707">
        <f t="shared" si="1395"/>
        <v>0</v>
      </c>
      <c r="OD116" s="784">
        <f t="shared" si="1334"/>
        <v>0</v>
      </c>
      <c r="OE116" s="783"/>
      <c r="OF116" s="784">
        <f t="shared" si="1335"/>
        <v>0</v>
      </c>
      <c r="OG116" s="707">
        <f t="shared" si="1396"/>
        <v>0</v>
      </c>
      <c r="OH116" s="784">
        <f t="shared" si="1336"/>
        <v>0</v>
      </c>
      <c r="OI116" s="706">
        <f t="shared" si="1337"/>
        <v>0</v>
      </c>
      <c r="OJ116" s="706">
        <f t="shared" si="1338"/>
        <v>0</v>
      </c>
      <c r="OK116" s="783"/>
      <c r="OL116" s="784">
        <f t="shared" si="1339"/>
        <v>0</v>
      </c>
      <c r="OM116" s="782"/>
      <c r="OO116" s="783"/>
      <c r="OP116" s="784">
        <f t="shared" si="1340"/>
        <v>0</v>
      </c>
      <c r="OQ116" s="783"/>
      <c r="OR116" s="784">
        <f t="shared" si="1341"/>
        <v>0</v>
      </c>
      <c r="OS116" s="783"/>
      <c r="OT116" s="784">
        <f t="shared" si="1342"/>
        <v>0</v>
      </c>
      <c r="OU116" s="783"/>
      <c r="OV116" s="784">
        <f t="shared" si="1343"/>
        <v>0</v>
      </c>
      <c r="OW116" s="707">
        <f t="shared" si="1397"/>
        <v>0</v>
      </c>
      <c r="OX116" s="784">
        <f t="shared" si="1344"/>
        <v>0</v>
      </c>
      <c r="OY116" s="783"/>
      <c r="OZ116" s="784">
        <f t="shared" si="1345"/>
        <v>0</v>
      </c>
      <c r="PA116" s="707">
        <f t="shared" si="1398"/>
        <v>0</v>
      </c>
      <c r="PB116" s="784">
        <f t="shared" si="1346"/>
        <v>0</v>
      </c>
      <c r="PC116" s="706">
        <f t="shared" si="1347"/>
        <v>0</v>
      </c>
      <c r="PD116" s="706">
        <f t="shared" si="1348"/>
        <v>0</v>
      </c>
      <c r="PE116" s="783"/>
      <c r="PF116" s="784">
        <f t="shared" si="1349"/>
        <v>0</v>
      </c>
      <c r="PG116" s="782"/>
      <c r="PI116" s="783"/>
      <c r="PJ116" s="784">
        <f t="shared" si="1350"/>
        <v>0</v>
      </c>
      <c r="PK116" s="783"/>
      <c r="PL116" s="784">
        <f t="shared" si="1351"/>
        <v>0</v>
      </c>
      <c r="PM116" s="783"/>
      <c r="PN116" s="784">
        <f t="shared" si="1352"/>
        <v>0</v>
      </c>
      <c r="PO116" s="783"/>
      <c r="PP116" s="784">
        <f t="shared" si="1353"/>
        <v>0</v>
      </c>
      <c r="PQ116" s="707">
        <f t="shared" si="1399"/>
        <v>0</v>
      </c>
      <c r="PR116" s="784">
        <f t="shared" si="1354"/>
        <v>0</v>
      </c>
      <c r="PS116" s="783"/>
      <c r="PT116" s="784">
        <f t="shared" si="1355"/>
        <v>0</v>
      </c>
      <c r="PU116" s="707">
        <f t="shared" si="1400"/>
        <v>0</v>
      </c>
      <c r="PV116" s="784">
        <f t="shared" si="1356"/>
        <v>0</v>
      </c>
      <c r="PW116" s="706">
        <f t="shared" si="1357"/>
        <v>0</v>
      </c>
      <c r="PX116" s="706">
        <f t="shared" si="1358"/>
        <v>0</v>
      </c>
      <c r="PY116" s="783"/>
      <c r="PZ116" s="784">
        <f t="shared" si="1359"/>
        <v>0</v>
      </c>
      <c r="QA116" s="782"/>
      <c r="QC116" s="783"/>
      <c r="QD116" s="784">
        <f t="shared" si="1360"/>
        <v>0</v>
      </c>
      <c r="QE116" s="783"/>
      <c r="QF116" s="784">
        <f t="shared" si="1361"/>
        <v>0</v>
      </c>
      <c r="QG116" s="783"/>
      <c r="QH116" s="784">
        <f t="shared" si="1362"/>
        <v>0</v>
      </c>
      <c r="QI116" s="783"/>
      <c r="QJ116" s="784">
        <f t="shared" si="1363"/>
        <v>0</v>
      </c>
      <c r="QK116" s="707">
        <f t="shared" si="1401"/>
        <v>0</v>
      </c>
      <c r="QL116" s="784">
        <f t="shared" si="1364"/>
        <v>0</v>
      </c>
      <c r="QM116" s="783"/>
      <c r="QN116" s="784">
        <f t="shared" si="1365"/>
        <v>0</v>
      </c>
      <c r="QO116" s="707">
        <f t="shared" si="1402"/>
        <v>0</v>
      </c>
      <c r="QP116" s="784">
        <f t="shared" si="1366"/>
        <v>0</v>
      </c>
      <c r="QQ116" s="706">
        <f t="shared" si="1367"/>
        <v>0</v>
      </c>
      <c r="QR116" s="706">
        <f t="shared" si="1368"/>
        <v>0</v>
      </c>
      <c r="QS116" s="783"/>
      <c r="QT116" s="784">
        <f t="shared" si="1369"/>
        <v>0</v>
      </c>
      <c r="QU116" s="782"/>
      <c r="RA116" s="785">
        <f t="shared" si="1125"/>
        <v>0</v>
      </c>
      <c r="RB116" s="785" t="e">
        <f t="shared" si="1126"/>
        <v>#REF!</v>
      </c>
      <c r="RC116" s="677">
        <f t="shared" si="1127"/>
        <v>0</v>
      </c>
      <c r="RD116" s="677">
        <f t="shared" si="1127"/>
        <v>0</v>
      </c>
      <c r="RE116" s="677">
        <f t="shared" si="1127"/>
        <v>0</v>
      </c>
      <c r="RF116" s="677">
        <f t="shared" si="1127"/>
        <v>0</v>
      </c>
      <c r="RG116" s="677">
        <f t="shared" si="1127"/>
        <v>0</v>
      </c>
      <c r="RH116" s="677">
        <f t="shared" si="1127"/>
        <v>0</v>
      </c>
      <c r="RI116" s="677">
        <f t="shared" si="1127"/>
        <v>0</v>
      </c>
      <c r="RJ116" s="677">
        <f t="shared" si="1127"/>
        <v>0</v>
      </c>
      <c r="RK116" s="677" t="e">
        <f>#REF!</f>
        <v>#REF!</v>
      </c>
      <c r="RL116" s="677" t="e">
        <f>#REF!</f>
        <v>#REF!</v>
      </c>
      <c r="RM116" s="677">
        <f t="shared" si="1128"/>
        <v>0</v>
      </c>
      <c r="RN116" s="677">
        <f t="shared" si="1128"/>
        <v>0</v>
      </c>
      <c r="RO116" s="677">
        <f t="shared" si="1128"/>
        <v>0</v>
      </c>
      <c r="RP116" s="677">
        <f t="shared" si="1128"/>
        <v>0</v>
      </c>
      <c r="RQ116" s="677">
        <f t="shared" si="1128"/>
        <v>0</v>
      </c>
      <c r="RR116" s="677">
        <f t="shared" si="1128"/>
        <v>0</v>
      </c>
      <c r="RS116" s="677">
        <f t="shared" si="1128"/>
        <v>0</v>
      </c>
      <c r="RT116" s="677">
        <f t="shared" si="1128"/>
        <v>0</v>
      </c>
      <c r="RV116" s="675">
        <f t="shared" si="1129"/>
        <v>0</v>
      </c>
      <c r="RW116" s="675">
        <f t="shared" si="1130"/>
        <v>0</v>
      </c>
      <c r="RX116" s="675">
        <f t="shared" si="1131"/>
        <v>0</v>
      </c>
      <c r="RY116" s="675">
        <f t="shared" si="1132"/>
        <v>0</v>
      </c>
      <c r="RZ116" s="675">
        <f t="shared" si="1133"/>
        <v>0</v>
      </c>
      <c r="SA116" s="675">
        <f t="shared" si="1134"/>
        <v>0</v>
      </c>
      <c r="SB116" s="675">
        <f t="shared" si="1135"/>
        <v>0</v>
      </c>
      <c r="SC116" s="675">
        <f t="shared" si="1136"/>
        <v>0</v>
      </c>
      <c r="SD116" s="675" t="e">
        <f xml:space="preserve"> SUMIF(#REF!,$SD$8,#REF!)</f>
        <v>#REF!</v>
      </c>
      <c r="SE116" s="675" t="e">
        <f xml:space="preserve"> SUMIF(#REF!,$SE$8,#REF!)</f>
        <v>#REF!</v>
      </c>
      <c r="SG116" s="675">
        <f t="shared" si="1137"/>
        <v>0</v>
      </c>
      <c r="SH116" s="675">
        <f t="shared" si="1137"/>
        <v>0</v>
      </c>
      <c r="SI116" s="675">
        <f t="shared" si="1137"/>
        <v>0</v>
      </c>
      <c r="SJ116" s="675">
        <f t="shared" si="1137"/>
        <v>0</v>
      </c>
      <c r="SK116" s="675">
        <f t="shared" si="1137"/>
        <v>0</v>
      </c>
      <c r="SL116" s="675">
        <f t="shared" si="1137"/>
        <v>0</v>
      </c>
      <c r="SM116" s="675">
        <f t="shared" si="1137"/>
        <v>0</v>
      </c>
      <c r="SN116" s="675">
        <f t="shared" si="1137"/>
        <v>0</v>
      </c>
      <c r="SO116" s="675" t="e">
        <f t="shared" si="1137"/>
        <v>#REF!</v>
      </c>
      <c r="SP116" s="675" t="e">
        <f t="shared" si="1137"/>
        <v>#REF!</v>
      </c>
      <c r="SQ116" s="675">
        <f t="shared" si="1137"/>
        <v>0</v>
      </c>
      <c r="SR116" s="675">
        <f t="shared" si="1137"/>
        <v>0</v>
      </c>
      <c r="SS116" s="675">
        <f t="shared" si="1137"/>
        <v>0</v>
      </c>
      <c r="ST116" s="675">
        <f t="shared" si="1137"/>
        <v>0</v>
      </c>
      <c r="SU116" s="675">
        <f t="shared" si="1137"/>
        <v>0</v>
      </c>
      <c r="SV116" s="675">
        <f t="shared" si="1137"/>
        <v>0</v>
      </c>
      <c r="SW116" s="675">
        <f t="shared" si="1138"/>
        <v>0</v>
      </c>
      <c r="SX116" s="675">
        <f t="shared" si="1138"/>
        <v>0</v>
      </c>
      <c r="SY116" s="675" t="e">
        <f>#REF!*$AP116</f>
        <v>#REF!</v>
      </c>
      <c r="SZ116" s="675" t="e">
        <f>#REF!*$AP116</f>
        <v>#REF!</v>
      </c>
      <c r="TA116" s="675" t="e">
        <f>#REF!*$AP116</f>
        <v>#REF!</v>
      </c>
      <c r="TB116" s="675" t="e">
        <f>#REF!*$AP116</f>
        <v>#REF!</v>
      </c>
      <c r="TC116" s="675" t="e">
        <f>#REF!*$AP116</f>
        <v>#REF!</v>
      </c>
      <c r="TE116" s="675">
        <f t="shared" si="1403"/>
        <v>0</v>
      </c>
      <c r="TF116" s="675">
        <f t="shared" si="1404"/>
        <v>0</v>
      </c>
      <c r="TG116" s="675">
        <f t="shared" si="1405"/>
        <v>0</v>
      </c>
      <c r="TH116" s="675">
        <f t="shared" si="1406"/>
        <v>0</v>
      </c>
      <c r="TI116" s="675">
        <f t="shared" si="1407"/>
        <v>0</v>
      </c>
      <c r="TJ116" s="675">
        <f t="shared" si="1408"/>
        <v>0</v>
      </c>
      <c r="TK116" s="675">
        <f t="shared" si="1409"/>
        <v>0</v>
      </c>
      <c r="TL116" s="675">
        <f t="shared" si="1410"/>
        <v>0</v>
      </c>
      <c r="TM116" s="675">
        <f t="shared" si="1411"/>
        <v>0</v>
      </c>
      <c r="TN116" s="676">
        <f t="shared" si="1412"/>
        <v>0</v>
      </c>
      <c r="TP116" s="675">
        <f>IFERROR(SG116*(1+LEVEL_2!#REF!),0)</f>
        <v>0</v>
      </c>
      <c r="TQ116" s="675">
        <f>IFERROR(SH116*(1+LEVEL_2!#REF!),0)</f>
        <v>0</v>
      </c>
      <c r="TR116" s="675">
        <f>IFERROR(SI116*(1+LEVEL_2!#REF!),0)</f>
        <v>0</v>
      </c>
      <c r="TS116" s="675">
        <f>IFERROR(SJ116*(1+LEVEL_2!#REF!),0)</f>
        <v>0</v>
      </c>
      <c r="TT116" s="675">
        <f>IFERROR(SK116*(1+LEVEL_2!#REF!),0)</f>
        <v>0</v>
      </c>
      <c r="TU116" s="675">
        <f>IFERROR(SL116*(1+LEVEL_2!#REF!),0)</f>
        <v>0</v>
      </c>
      <c r="TV116" s="675">
        <f>IFERROR(SM116*(1+LEVEL_2!#REF!),0)</f>
        <v>0</v>
      </c>
      <c r="TW116" s="675">
        <f>IFERROR(SN116*(1+LEVEL_2!#REF!),0)</f>
        <v>0</v>
      </c>
      <c r="TX116" s="675">
        <f>IFERROR(SO116*(1+LEVEL_2!#REF!),0)</f>
        <v>0</v>
      </c>
      <c r="TY116" s="675">
        <f>IFERROR(SP116*(1+LEVEL_2!#REF!),0)</f>
        <v>0</v>
      </c>
      <c r="TZ116" s="675">
        <f>IFERROR(SQ116*(1+LEVEL_2!#REF!),0)</f>
        <v>0</v>
      </c>
      <c r="UA116" s="675">
        <f>IFERROR(SR116*(1+LEVEL_2!#REF!),0)</f>
        <v>0</v>
      </c>
      <c r="UB116" s="675">
        <f>IFERROR(SS116*(1+LEVEL_2!#REF!),0)</f>
        <v>0</v>
      </c>
      <c r="UC116" s="675">
        <f>IFERROR(ST116*(1+LEVEL_2!#REF!),0)</f>
        <v>0</v>
      </c>
      <c r="UD116" s="675">
        <f>IFERROR(SU116*(1+LEVEL_2!#REF!),0)</f>
        <v>0</v>
      </c>
      <c r="UE116" s="675">
        <f>IFERROR(SV116*(1+LEVEL_2!#REF!),0)</f>
        <v>0</v>
      </c>
      <c r="UF116" s="675">
        <f>IFERROR(SW116*(1+LEVEL_2!#REF!),0)</f>
        <v>0</v>
      </c>
      <c r="UG116" s="675">
        <f>IFERROR(SX116*(1+LEVEL_2!#REF!),0)</f>
        <v>0</v>
      </c>
      <c r="UH116" s="675">
        <f>IFERROR(SY116*(1+LEVEL_2!#REF!),0)</f>
        <v>0</v>
      </c>
      <c r="UI116" s="675">
        <f>IFERROR(SZ116*(1+LEVEL_2!#REF!),0)</f>
        <v>0</v>
      </c>
      <c r="UJ116" s="675">
        <f>IFERROR(TA116*(1+LEVEL_2!#REF!),0)</f>
        <v>0</v>
      </c>
      <c r="UK116" s="675">
        <f>IFERROR(TB116*(1+LEVEL_2!#REF!),0)</f>
        <v>0</v>
      </c>
      <c r="UL116" s="675">
        <f>IFERROR(TC116*(1+LEVEL_2!#REF!),0)</f>
        <v>0</v>
      </c>
      <c r="UN116" s="675">
        <f t="shared" si="1413"/>
        <v>0</v>
      </c>
      <c r="UO116" s="675">
        <f t="shared" si="1414"/>
        <v>0</v>
      </c>
      <c r="UP116" s="675">
        <f t="shared" si="1415"/>
        <v>0</v>
      </c>
      <c r="UQ116" s="675">
        <f t="shared" si="1416"/>
        <v>0</v>
      </c>
      <c r="UR116" s="675">
        <f t="shared" si="1417"/>
        <v>0</v>
      </c>
      <c r="US116" s="675">
        <f t="shared" si="1418"/>
        <v>0</v>
      </c>
      <c r="UT116" s="675">
        <f t="shared" si="1419"/>
        <v>0</v>
      </c>
      <c r="UU116" s="675">
        <f t="shared" si="1420"/>
        <v>0</v>
      </c>
      <c r="UV116" s="675">
        <f t="shared" si="1421"/>
        <v>0</v>
      </c>
      <c r="UW116" s="676">
        <f t="shared" si="1422"/>
        <v>0</v>
      </c>
    </row>
    <row r="117" spans="1:569" s="645" customFormat="1" ht="20.100000000000001" customHeight="1">
      <c r="A117" s="677" t="s">
        <v>139</v>
      </c>
      <c r="B117" s="677" t="s">
        <v>139</v>
      </c>
      <c r="C117" s="801" t="s">
        <v>626</v>
      </c>
      <c r="D117" s="764"/>
      <c r="E117" s="792" t="s">
        <v>627</v>
      </c>
      <c r="F117" s="793" t="s">
        <v>403</v>
      </c>
      <c r="G117" s="786" t="s">
        <v>628</v>
      </c>
      <c r="H117" s="794" t="s">
        <v>365</v>
      </c>
      <c r="I117" s="789"/>
      <c r="J117" s="789"/>
      <c r="K117" s="789"/>
      <c r="L117" s="789"/>
      <c r="M117" s="770"/>
      <c r="N117" s="828">
        <f t="shared" si="1423"/>
        <v>0</v>
      </c>
      <c r="O117" s="829">
        <f t="shared" si="1424"/>
        <v>0</v>
      </c>
      <c r="Q117" s="789"/>
      <c r="R117" s="795"/>
      <c r="S117" s="795"/>
      <c r="T117" s="795"/>
      <c r="U117" s="795"/>
      <c r="V117" s="795"/>
      <c r="W117" s="795"/>
      <c r="X117" s="795"/>
      <c r="Y117" s="809"/>
      <c r="Z117" s="809"/>
      <c r="AA117" s="809"/>
      <c r="AB117" s="809"/>
      <c r="AC117" s="809"/>
      <c r="AD117" s="809"/>
      <c r="AE117" s="809"/>
      <c r="AF117" s="810"/>
      <c r="AH117" s="774">
        <f t="shared" si="1141"/>
        <v>160000</v>
      </c>
      <c r="AI117" s="775">
        <f t="shared" si="1142"/>
        <v>0</v>
      </c>
      <c r="AJ117" s="774">
        <f t="shared" si="1143"/>
        <v>25000</v>
      </c>
      <c r="AK117" s="775">
        <f t="shared" si="1144"/>
        <v>0</v>
      </c>
      <c r="AL117" s="774">
        <f t="shared" si="1145"/>
        <v>0</v>
      </c>
      <c r="AM117" s="775">
        <f t="shared" si="1146"/>
        <v>0</v>
      </c>
      <c r="AN117" s="774">
        <f t="shared" si="1147"/>
        <v>0</v>
      </c>
      <c r="AO117" s="775">
        <f t="shared" si="1148"/>
        <v>0</v>
      </c>
      <c r="AP117" s="693">
        <f t="shared" si="1111"/>
        <v>185000</v>
      </c>
      <c r="AQ117" s="775">
        <f t="shared" si="1149"/>
        <v>0</v>
      </c>
      <c r="AR117" s="774">
        <f t="shared" si="1150"/>
        <v>0</v>
      </c>
      <c r="AS117" s="775">
        <f t="shared" si="1151"/>
        <v>0</v>
      </c>
      <c r="AT117" s="776">
        <f t="shared" si="1152"/>
        <v>222000</v>
      </c>
      <c r="AU117" s="776">
        <f t="shared" si="1153"/>
        <v>370000</v>
      </c>
      <c r="AV117" s="693">
        <f t="shared" si="829"/>
        <v>185000</v>
      </c>
      <c r="AW117" s="775">
        <f t="shared" si="1370"/>
        <v>0</v>
      </c>
      <c r="AX117" s="775">
        <f t="shared" si="1154"/>
        <v>0</v>
      </c>
      <c r="AY117" s="775">
        <f t="shared" si="1155"/>
        <v>0</v>
      </c>
      <c r="AZ117" s="775">
        <f t="shared" si="1155"/>
        <v>0</v>
      </c>
      <c r="BA117" s="693">
        <f t="shared" si="1156"/>
        <v>0</v>
      </c>
      <c r="BB117" s="693">
        <f t="shared" si="1157"/>
        <v>0</v>
      </c>
      <c r="BC117" s="774">
        <f t="shared" si="1158"/>
        <v>0</v>
      </c>
      <c r="BD117" s="775">
        <f t="shared" si="1159"/>
        <v>0</v>
      </c>
      <c r="BE117" s="777"/>
      <c r="BG117" s="790">
        <f t="shared" si="1160"/>
        <v>160000</v>
      </c>
      <c r="BH117" s="790">
        <f t="shared" si="1161"/>
        <v>0</v>
      </c>
      <c r="BI117" s="790">
        <f t="shared" si="1162"/>
        <v>25000</v>
      </c>
      <c r="BJ117" s="790">
        <f t="shared" si="1163"/>
        <v>0</v>
      </c>
      <c r="BK117" s="790">
        <f t="shared" si="1164"/>
        <v>0</v>
      </c>
      <c r="BL117" s="790">
        <f t="shared" si="1165"/>
        <v>0</v>
      </c>
      <c r="BM117" s="790">
        <f t="shared" si="1166"/>
        <v>0</v>
      </c>
      <c r="BN117" s="790">
        <f t="shared" si="1167"/>
        <v>0</v>
      </c>
      <c r="BO117" s="790">
        <f t="shared" si="1371"/>
        <v>185000</v>
      </c>
      <c r="BP117" s="790">
        <f t="shared" si="1168"/>
        <v>0</v>
      </c>
      <c r="BQ117" s="790">
        <f t="shared" si="1169"/>
        <v>0</v>
      </c>
      <c r="BR117" s="790">
        <f t="shared" si="1170"/>
        <v>0</v>
      </c>
      <c r="BS117" s="790">
        <f t="shared" si="1372"/>
        <v>185000</v>
      </c>
      <c r="BT117" s="790">
        <f t="shared" si="1171"/>
        <v>0</v>
      </c>
      <c r="BU117" s="790">
        <f t="shared" si="1172"/>
        <v>0</v>
      </c>
      <c r="BV117" s="790">
        <f t="shared" si="1173"/>
        <v>0</v>
      </c>
      <c r="BW117" s="790"/>
      <c r="BX117" s="790">
        <f t="shared" si="1174"/>
        <v>0</v>
      </c>
      <c r="BY117" s="791" t="s">
        <v>519</v>
      </c>
      <c r="CA117" s="744"/>
      <c r="CB117" s="745">
        <f t="shared" si="1175"/>
        <v>0</v>
      </c>
      <c r="CC117" s="718"/>
      <c r="CD117" s="745">
        <f t="shared" si="1176"/>
        <v>0</v>
      </c>
      <c r="CE117" s="718"/>
      <c r="CF117" s="745">
        <f t="shared" si="1177"/>
        <v>0</v>
      </c>
      <c r="CG117" s="718"/>
      <c r="CH117" s="745">
        <f t="shared" si="1178"/>
        <v>0</v>
      </c>
      <c r="CI117" s="746">
        <f t="shared" si="1377"/>
        <v>0</v>
      </c>
      <c r="CJ117" s="745">
        <f t="shared" si="1179"/>
        <v>0</v>
      </c>
      <c r="CK117" s="718"/>
      <c r="CL117" s="745">
        <f t="shared" si="1180"/>
        <v>0</v>
      </c>
      <c r="CM117" s="746">
        <f t="shared" si="1378"/>
        <v>0</v>
      </c>
      <c r="CN117" s="745">
        <f t="shared" si="1181"/>
        <v>0</v>
      </c>
      <c r="CO117" s="699">
        <f t="shared" si="1182"/>
        <v>0</v>
      </c>
      <c r="CP117" s="699">
        <f t="shared" si="1182"/>
        <v>0</v>
      </c>
      <c r="CQ117" s="699">
        <f t="shared" si="1182"/>
        <v>0</v>
      </c>
      <c r="CR117" s="699">
        <f t="shared" si="1182"/>
        <v>0</v>
      </c>
      <c r="CS117" s="700">
        <f t="shared" si="1182"/>
        <v>0</v>
      </c>
      <c r="CT117" s="699">
        <f t="shared" si="1182"/>
        <v>0</v>
      </c>
      <c r="CU117" s="699">
        <f t="shared" si="1182"/>
        <v>0</v>
      </c>
      <c r="CV117" s="700">
        <f t="shared" si="1183"/>
        <v>0</v>
      </c>
      <c r="CW117" s="697"/>
      <c r="CX117" s="696">
        <f t="shared" si="1184"/>
        <v>0</v>
      </c>
      <c r="CY117" s="701"/>
      <c r="DA117" s="778">
        <f>IFERROR(VLOOKUP($C117,정민건설!$A$13:$AM$154,28,FALSE),0)</f>
        <v>160000</v>
      </c>
      <c r="DB117" s="775">
        <f t="shared" si="1185"/>
        <v>0</v>
      </c>
      <c r="DC117" s="778">
        <f>IFERROR(VLOOKUP($C117,정민건설!$A$13:$AM$154,30,FALSE),0)</f>
        <v>25000</v>
      </c>
      <c r="DD117" s="775">
        <f t="shared" si="1186"/>
        <v>0</v>
      </c>
      <c r="DE117" s="774">
        <f>IFERROR(VLOOKUP($C117,정민건설!$A$13:$AM$154,32,FALSE),0)</f>
        <v>0</v>
      </c>
      <c r="DF117" s="775">
        <f t="shared" si="1187"/>
        <v>0</v>
      </c>
      <c r="DG117" s="774">
        <f>IFERROR(VLOOKUP($C117,정민건설!$A$13:$AM$154,34,FALSE),0)</f>
        <v>0</v>
      </c>
      <c r="DH117" s="775">
        <f t="shared" si="1188"/>
        <v>0</v>
      </c>
      <c r="DI117" s="693">
        <f t="shared" si="1112"/>
        <v>185000</v>
      </c>
      <c r="DJ117" s="775">
        <f t="shared" si="1189"/>
        <v>0</v>
      </c>
      <c r="DK117" s="778">
        <f t="shared" si="1190"/>
        <v>0</v>
      </c>
      <c r="DL117" s="779">
        <f t="shared" si="1191"/>
        <v>0</v>
      </c>
      <c r="DM117" s="693">
        <f t="shared" si="1113"/>
        <v>185000</v>
      </c>
      <c r="DN117" s="775">
        <f t="shared" si="1192"/>
        <v>0</v>
      </c>
      <c r="DO117" s="693">
        <f t="shared" si="1193"/>
        <v>0</v>
      </c>
      <c r="DP117" s="693">
        <f t="shared" si="1194"/>
        <v>0</v>
      </c>
      <c r="DQ117" s="774"/>
      <c r="DR117" s="775">
        <f t="shared" si="1195"/>
        <v>0</v>
      </c>
      <c r="DS117" s="777"/>
      <c r="DU117" s="774">
        <f>IFERROR(VLOOKUP($C117,[1]영만종합건설!$A$13:$AN$154,28,FALSE),0)</f>
        <v>200000</v>
      </c>
      <c r="DV117" s="780">
        <f t="shared" si="1196"/>
        <v>0</v>
      </c>
      <c r="DW117" s="774">
        <f>IFERROR(VLOOKUP($C117,[1]영만종합건설!$A$13:$AN$154,30,FALSE),0)</f>
        <v>30000</v>
      </c>
      <c r="DX117" s="780">
        <f t="shared" si="1197"/>
        <v>0</v>
      </c>
      <c r="DY117" s="778">
        <f>IFERROR(VLOOKUP($C117,[1]영만종합건설!$A$13:$AN$154,32,FALSE),0)</f>
        <v>0</v>
      </c>
      <c r="DZ117" s="780">
        <f t="shared" si="1198"/>
        <v>0</v>
      </c>
      <c r="EA117" s="778">
        <f>IFERROR(VLOOKUP($C117,[1]영만종합건설!$A$13:$AN$154,34,FALSE),0)</f>
        <v>0</v>
      </c>
      <c r="EB117" s="780">
        <f t="shared" si="1199"/>
        <v>0</v>
      </c>
      <c r="EC117" s="703">
        <f t="shared" si="1114"/>
        <v>230000</v>
      </c>
      <c r="ED117" s="780">
        <f t="shared" si="1200"/>
        <v>0</v>
      </c>
      <c r="EE117" s="778">
        <f t="shared" si="1201"/>
        <v>0</v>
      </c>
      <c r="EF117" s="779">
        <f t="shared" si="1373"/>
        <v>0</v>
      </c>
      <c r="EG117" s="703">
        <f t="shared" si="1115"/>
        <v>230000</v>
      </c>
      <c r="EH117" s="780">
        <f t="shared" si="1202"/>
        <v>0</v>
      </c>
      <c r="EI117" s="703">
        <f t="shared" si="1203"/>
        <v>0</v>
      </c>
      <c r="EJ117" s="703">
        <f t="shared" si="1204"/>
        <v>0</v>
      </c>
      <c r="EK117" s="778"/>
      <c r="EL117" s="780">
        <f t="shared" si="1205"/>
        <v>0</v>
      </c>
      <c r="EM117" s="781"/>
      <c r="EO117" s="778">
        <f>IFERROR(VLOOKUP($C117,[1]부강종합건설!$A$13:$AM$154,28,FALSE),0)</f>
        <v>99000</v>
      </c>
      <c r="EP117" s="780">
        <f t="shared" si="1206"/>
        <v>0</v>
      </c>
      <c r="EQ117" s="778">
        <f>IFERROR(VLOOKUP($C117,[1]부강종합건설!$A$13:$AM$154,30,FALSE),0)</f>
        <v>11000</v>
      </c>
      <c r="ER117" s="780">
        <f t="shared" si="1207"/>
        <v>0</v>
      </c>
      <c r="ES117" s="778">
        <f>IFERROR(VLOOKUP($C117,[1]부강종합건설!$A$13:$AM$154,32,FALSE),0)</f>
        <v>0</v>
      </c>
      <c r="ET117" s="780">
        <f t="shared" si="1208"/>
        <v>0</v>
      </c>
      <c r="EU117" s="778">
        <f>IFERROR(VLOOKUP($C117,[1]부강종합건설!$A$13:$AM$154,34,FALSE),0)</f>
        <v>15350</v>
      </c>
      <c r="EV117" s="780">
        <f t="shared" si="1209"/>
        <v>0</v>
      </c>
      <c r="EW117" s="703">
        <f t="shared" si="1116"/>
        <v>125350</v>
      </c>
      <c r="EX117" s="780">
        <f t="shared" si="1210"/>
        <v>0</v>
      </c>
      <c r="EY117" s="778">
        <f t="shared" si="1211"/>
        <v>0</v>
      </c>
      <c r="EZ117" s="779">
        <f t="shared" si="1374"/>
        <v>0</v>
      </c>
      <c r="FA117" s="703">
        <f t="shared" si="1117"/>
        <v>125350</v>
      </c>
      <c r="FB117" s="780">
        <f t="shared" si="1212"/>
        <v>0</v>
      </c>
      <c r="FC117" s="703">
        <f t="shared" si="1213"/>
        <v>0</v>
      </c>
      <c r="FD117" s="703">
        <f t="shared" si="1214"/>
        <v>0</v>
      </c>
      <c r="FE117" s="778"/>
      <c r="FF117" s="780">
        <f t="shared" si="1215"/>
        <v>0</v>
      </c>
      <c r="FG117" s="782"/>
      <c r="FI117" s="774">
        <f>IFERROR(VLOOKUP($C117,[1]대도엔지니어링!$A$13:$AN$154,28,FALSE),0)</f>
        <v>178000</v>
      </c>
      <c r="FJ117" s="775">
        <f t="shared" si="1216"/>
        <v>0</v>
      </c>
      <c r="FK117" s="774">
        <f>IFERROR(VLOOKUP($C117,[1]대도엔지니어링!$A$13:$AN$154,30,FALSE),0)</f>
        <v>58000</v>
      </c>
      <c r="FL117" s="775">
        <f t="shared" si="1217"/>
        <v>0</v>
      </c>
      <c r="FM117" s="774">
        <f>IFERROR(VLOOKUP($C117,[1]대도엔지니어링!$A$13:$AN$154,32,FALSE),0)</f>
        <v>0</v>
      </c>
      <c r="FN117" s="775">
        <f t="shared" si="1218"/>
        <v>0</v>
      </c>
      <c r="FO117" s="774">
        <f>IFERROR(VLOOKUP($C117,[1]대도엔지니어링!$A$13:$AN$154,34,FALSE),0)</f>
        <v>37350</v>
      </c>
      <c r="FP117" s="775">
        <f t="shared" si="1219"/>
        <v>0</v>
      </c>
      <c r="FQ117" s="693">
        <f t="shared" si="1118"/>
        <v>273350</v>
      </c>
      <c r="FR117" s="775">
        <f t="shared" si="1220"/>
        <v>0</v>
      </c>
      <c r="FS117" s="774">
        <f t="shared" si="1119"/>
        <v>21861.009898473098</v>
      </c>
      <c r="FT117" s="775">
        <f t="shared" si="1221"/>
        <v>0</v>
      </c>
      <c r="FU117" s="693">
        <f t="shared" si="1120"/>
        <v>295211.0098984731</v>
      </c>
      <c r="FV117" s="775">
        <f t="shared" si="1222"/>
        <v>0</v>
      </c>
      <c r="FW117" s="693">
        <f t="shared" si="1223"/>
        <v>0</v>
      </c>
      <c r="FX117" s="693">
        <f t="shared" si="1224"/>
        <v>0</v>
      </c>
      <c r="FY117" s="774"/>
      <c r="FZ117" s="775">
        <f t="shared" si="1225"/>
        <v>0</v>
      </c>
      <c r="GA117" s="782"/>
      <c r="GC117" s="774">
        <f>IFERROR(VLOOKUP($C117,[1]부명엔지니어링!$A$13:$AN$154,28,FALSE),0)</f>
        <v>250000</v>
      </c>
      <c r="GD117" s="775">
        <f t="shared" si="1226"/>
        <v>0</v>
      </c>
      <c r="GE117" s="774">
        <f>IFERROR(VLOOKUP($C117,[1]부명엔지니어링!$A$13:$AN$154,30,FALSE),0)</f>
        <v>50000</v>
      </c>
      <c r="GF117" s="775">
        <f t="shared" si="1227"/>
        <v>0</v>
      </c>
      <c r="GG117" s="774">
        <f>IFERROR(VLOOKUP($C117,[1]부명엔지니어링!$A$13:$AN$154,32,FALSE),0)</f>
        <v>0</v>
      </c>
      <c r="GH117" s="775">
        <f t="shared" si="1228"/>
        <v>0</v>
      </c>
      <c r="GI117" s="774">
        <f>IFERROR(VLOOKUP($C117,[1]부명엔지니어링!$A$13:$AN$154,34,FALSE),0)</f>
        <v>0</v>
      </c>
      <c r="GJ117" s="775">
        <f t="shared" si="1229"/>
        <v>0</v>
      </c>
      <c r="GK117" s="693">
        <f t="shared" si="1121"/>
        <v>300000</v>
      </c>
      <c r="GL117" s="775">
        <f t="shared" si="1230"/>
        <v>0</v>
      </c>
      <c r="GM117" s="774">
        <f t="shared" si="1231"/>
        <v>0</v>
      </c>
      <c r="GN117" s="775">
        <f t="shared" si="1375"/>
        <v>0</v>
      </c>
      <c r="GO117" s="693">
        <f t="shared" si="1122"/>
        <v>300000</v>
      </c>
      <c r="GP117" s="775">
        <f t="shared" si="1232"/>
        <v>0</v>
      </c>
      <c r="GQ117" s="693">
        <f t="shared" si="1233"/>
        <v>0</v>
      </c>
      <c r="GR117" s="693">
        <f t="shared" si="1234"/>
        <v>0</v>
      </c>
      <c r="GS117" s="774"/>
      <c r="GT117" s="775">
        <f t="shared" si="1235"/>
        <v>0</v>
      </c>
      <c r="GU117" s="782"/>
      <c r="GW117" s="790">
        <f t="shared" si="1236"/>
        <v>160000</v>
      </c>
      <c r="GX117" s="790">
        <f t="shared" si="1237"/>
        <v>0</v>
      </c>
      <c r="GY117" s="790">
        <f t="shared" si="1238"/>
        <v>25000</v>
      </c>
      <c r="GZ117" s="790">
        <f t="shared" si="1239"/>
        <v>0</v>
      </c>
      <c r="HA117" s="790">
        <f t="shared" si="1240"/>
        <v>0</v>
      </c>
      <c r="HB117" s="790">
        <f t="shared" si="1241"/>
        <v>0</v>
      </c>
      <c r="HC117" s="790">
        <f t="shared" si="1242"/>
        <v>0</v>
      </c>
      <c r="HD117" s="790">
        <f t="shared" si="1243"/>
        <v>0</v>
      </c>
      <c r="HE117" s="790">
        <f t="shared" si="1123"/>
        <v>185000</v>
      </c>
      <c r="HF117" s="790">
        <f t="shared" si="1244"/>
        <v>0</v>
      </c>
      <c r="HG117" s="790">
        <f t="shared" si="1245"/>
        <v>0</v>
      </c>
      <c r="HH117" s="790">
        <f t="shared" si="1376"/>
        <v>0</v>
      </c>
      <c r="HI117" s="790">
        <f t="shared" si="1124"/>
        <v>185000</v>
      </c>
      <c r="HJ117" s="790">
        <f t="shared" si="1246"/>
        <v>0</v>
      </c>
      <c r="HK117" s="790">
        <f t="shared" si="1247"/>
        <v>0</v>
      </c>
      <c r="HL117" s="790">
        <f t="shared" si="1248"/>
        <v>0</v>
      </c>
      <c r="HM117" s="790"/>
      <c r="HN117" s="790">
        <f t="shared" si="1249"/>
        <v>0</v>
      </c>
      <c r="HO117" s="791" t="s">
        <v>400</v>
      </c>
      <c r="HQ117" s="783"/>
      <c r="HR117" s="784">
        <f t="shared" si="1250"/>
        <v>0</v>
      </c>
      <c r="HS117" s="783"/>
      <c r="HT117" s="784">
        <f t="shared" si="1251"/>
        <v>0</v>
      </c>
      <c r="HU117" s="783"/>
      <c r="HV117" s="784">
        <f t="shared" si="1252"/>
        <v>0</v>
      </c>
      <c r="HW117" s="783"/>
      <c r="HX117" s="784">
        <f t="shared" si="1253"/>
        <v>0</v>
      </c>
      <c r="HY117" s="707">
        <f t="shared" si="1379"/>
        <v>0</v>
      </c>
      <c r="HZ117" s="784">
        <f t="shared" si="1254"/>
        <v>0</v>
      </c>
      <c r="IA117" s="783"/>
      <c r="IB117" s="784">
        <f t="shared" si="1255"/>
        <v>0</v>
      </c>
      <c r="IC117" s="707">
        <f t="shared" si="1380"/>
        <v>0</v>
      </c>
      <c r="ID117" s="784">
        <f t="shared" si="1256"/>
        <v>0</v>
      </c>
      <c r="IE117" s="706">
        <f t="shared" si="1257"/>
        <v>0</v>
      </c>
      <c r="IF117" s="706">
        <f t="shared" si="1258"/>
        <v>0</v>
      </c>
      <c r="IG117" s="783"/>
      <c r="IH117" s="784">
        <f t="shared" si="1259"/>
        <v>0</v>
      </c>
      <c r="II117" s="782"/>
      <c r="IK117" s="783"/>
      <c r="IL117" s="784">
        <f t="shared" si="1260"/>
        <v>0</v>
      </c>
      <c r="IM117" s="783"/>
      <c r="IN117" s="784">
        <f t="shared" si="1261"/>
        <v>0</v>
      </c>
      <c r="IO117" s="783"/>
      <c r="IP117" s="784">
        <f t="shared" si="1262"/>
        <v>0</v>
      </c>
      <c r="IQ117" s="783"/>
      <c r="IR117" s="784">
        <f t="shared" si="1263"/>
        <v>0</v>
      </c>
      <c r="IS117" s="707">
        <f t="shared" si="1381"/>
        <v>0</v>
      </c>
      <c r="IT117" s="784">
        <f t="shared" si="1264"/>
        <v>0</v>
      </c>
      <c r="IU117" s="783"/>
      <c r="IV117" s="784">
        <f t="shared" si="1265"/>
        <v>0</v>
      </c>
      <c r="IW117" s="707">
        <f t="shared" si="1382"/>
        <v>0</v>
      </c>
      <c r="IX117" s="784">
        <f t="shared" si="1266"/>
        <v>0</v>
      </c>
      <c r="IY117" s="706">
        <f t="shared" si="1267"/>
        <v>0</v>
      </c>
      <c r="IZ117" s="706">
        <f t="shared" si="1268"/>
        <v>0</v>
      </c>
      <c r="JA117" s="783"/>
      <c r="JB117" s="784">
        <f t="shared" si="1269"/>
        <v>0</v>
      </c>
      <c r="JC117" s="782"/>
      <c r="JE117" s="783"/>
      <c r="JF117" s="784">
        <f t="shared" si="1270"/>
        <v>0</v>
      </c>
      <c r="JG117" s="783"/>
      <c r="JH117" s="784">
        <f t="shared" si="1271"/>
        <v>0</v>
      </c>
      <c r="JI117" s="783"/>
      <c r="JJ117" s="784">
        <f t="shared" si="1272"/>
        <v>0</v>
      </c>
      <c r="JK117" s="783"/>
      <c r="JL117" s="784">
        <f t="shared" si="1273"/>
        <v>0</v>
      </c>
      <c r="JM117" s="707">
        <f t="shared" si="1383"/>
        <v>0</v>
      </c>
      <c r="JN117" s="784">
        <f t="shared" si="1274"/>
        <v>0</v>
      </c>
      <c r="JO117" s="783"/>
      <c r="JP117" s="784">
        <f t="shared" si="1275"/>
        <v>0</v>
      </c>
      <c r="JQ117" s="707">
        <f t="shared" si="1384"/>
        <v>0</v>
      </c>
      <c r="JR117" s="784">
        <f t="shared" si="1276"/>
        <v>0</v>
      </c>
      <c r="JS117" s="706">
        <f t="shared" si="1277"/>
        <v>0</v>
      </c>
      <c r="JT117" s="706">
        <f t="shared" si="1278"/>
        <v>0</v>
      </c>
      <c r="JU117" s="783"/>
      <c r="JV117" s="784">
        <f t="shared" si="1279"/>
        <v>0</v>
      </c>
      <c r="JW117" s="782"/>
      <c r="JY117" s="783"/>
      <c r="JZ117" s="784">
        <f t="shared" si="1280"/>
        <v>0</v>
      </c>
      <c r="KA117" s="783"/>
      <c r="KB117" s="784">
        <f t="shared" si="1281"/>
        <v>0</v>
      </c>
      <c r="KC117" s="783"/>
      <c r="KD117" s="784">
        <f t="shared" si="1282"/>
        <v>0</v>
      </c>
      <c r="KE117" s="783"/>
      <c r="KF117" s="784">
        <f t="shared" si="1283"/>
        <v>0</v>
      </c>
      <c r="KG117" s="707">
        <f t="shared" si="1385"/>
        <v>0</v>
      </c>
      <c r="KH117" s="784">
        <f t="shared" si="1284"/>
        <v>0</v>
      </c>
      <c r="KI117" s="783"/>
      <c r="KJ117" s="784">
        <f t="shared" si="1285"/>
        <v>0</v>
      </c>
      <c r="KK117" s="707">
        <f t="shared" si="1386"/>
        <v>0</v>
      </c>
      <c r="KL117" s="784">
        <f t="shared" si="1286"/>
        <v>0</v>
      </c>
      <c r="KM117" s="706">
        <f t="shared" si="1287"/>
        <v>0</v>
      </c>
      <c r="KN117" s="706">
        <f t="shared" si="1288"/>
        <v>0</v>
      </c>
      <c r="KO117" s="783"/>
      <c r="KP117" s="784">
        <f t="shared" si="1289"/>
        <v>0</v>
      </c>
      <c r="KQ117" s="782"/>
      <c r="KS117" s="783"/>
      <c r="KT117" s="784">
        <f t="shared" si="1290"/>
        <v>0</v>
      </c>
      <c r="KU117" s="783"/>
      <c r="KV117" s="784">
        <f t="shared" si="1291"/>
        <v>0</v>
      </c>
      <c r="KW117" s="783"/>
      <c r="KX117" s="784">
        <f t="shared" si="1292"/>
        <v>0</v>
      </c>
      <c r="KY117" s="783"/>
      <c r="KZ117" s="784">
        <f t="shared" si="1293"/>
        <v>0</v>
      </c>
      <c r="LA117" s="707">
        <f t="shared" si="1387"/>
        <v>0</v>
      </c>
      <c r="LB117" s="784">
        <f t="shared" si="1294"/>
        <v>0</v>
      </c>
      <c r="LC117" s="783"/>
      <c r="LD117" s="784">
        <f t="shared" si="1295"/>
        <v>0</v>
      </c>
      <c r="LE117" s="707">
        <f t="shared" si="1388"/>
        <v>0</v>
      </c>
      <c r="LF117" s="784">
        <f t="shared" si="1296"/>
        <v>0</v>
      </c>
      <c r="LG117" s="706">
        <f t="shared" si="1297"/>
        <v>0</v>
      </c>
      <c r="LH117" s="706">
        <f t="shared" si="1298"/>
        <v>0</v>
      </c>
      <c r="LI117" s="783"/>
      <c r="LJ117" s="784">
        <f t="shared" si="1299"/>
        <v>0</v>
      </c>
      <c r="LK117" s="782"/>
      <c r="LM117" s="783"/>
      <c r="LN117" s="784">
        <f t="shared" si="1300"/>
        <v>0</v>
      </c>
      <c r="LO117" s="783"/>
      <c r="LP117" s="784">
        <f t="shared" si="1301"/>
        <v>0</v>
      </c>
      <c r="LQ117" s="783"/>
      <c r="LR117" s="784">
        <f t="shared" si="1302"/>
        <v>0</v>
      </c>
      <c r="LS117" s="783"/>
      <c r="LT117" s="784">
        <f t="shared" si="1303"/>
        <v>0</v>
      </c>
      <c r="LU117" s="707">
        <f t="shared" si="1389"/>
        <v>0</v>
      </c>
      <c r="LV117" s="784">
        <f t="shared" si="1304"/>
        <v>0</v>
      </c>
      <c r="LW117" s="783"/>
      <c r="LX117" s="784">
        <f t="shared" si="1305"/>
        <v>0</v>
      </c>
      <c r="LY117" s="707">
        <f t="shared" si="1390"/>
        <v>0</v>
      </c>
      <c r="LZ117" s="784">
        <f t="shared" si="1306"/>
        <v>0</v>
      </c>
      <c r="MA117" s="706">
        <f t="shared" si="1307"/>
        <v>0</v>
      </c>
      <c r="MB117" s="706">
        <f t="shared" si="1308"/>
        <v>0</v>
      </c>
      <c r="MC117" s="783"/>
      <c r="MD117" s="784">
        <f t="shared" si="1309"/>
        <v>0</v>
      </c>
      <c r="ME117" s="782"/>
      <c r="MG117" s="783"/>
      <c r="MH117" s="784">
        <f t="shared" si="1310"/>
        <v>0</v>
      </c>
      <c r="MI117" s="783"/>
      <c r="MJ117" s="784">
        <f t="shared" si="1311"/>
        <v>0</v>
      </c>
      <c r="MK117" s="783"/>
      <c r="ML117" s="784">
        <f t="shared" si="1312"/>
        <v>0</v>
      </c>
      <c r="MM117" s="783"/>
      <c r="MN117" s="784">
        <f t="shared" si="1313"/>
        <v>0</v>
      </c>
      <c r="MO117" s="707">
        <f t="shared" si="1391"/>
        <v>0</v>
      </c>
      <c r="MP117" s="784">
        <f t="shared" si="1314"/>
        <v>0</v>
      </c>
      <c r="MQ117" s="783"/>
      <c r="MR117" s="784">
        <f t="shared" si="1315"/>
        <v>0</v>
      </c>
      <c r="MS117" s="707">
        <f t="shared" si="1392"/>
        <v>0</v>
      </c>
      <c r="MT117" s="784">
        <f t="shared" si="1316"/>
        <v>0</v>
      </c>
      <c r="MU117" s="706">
        <f t="shared" si="1317"/>
        <v>0</v>
      </c>
      <c r="MV117" s="706">
        <f t="shared" si="1318"/>
        <v>0</v>
      </c>
      <c r="MW117" s="783"/>
      <c r="MX117" s="784">
        <f t="shared" si="1319"/>
        <v>0</v>
      </c>
      <c r="MY117" s="782"/>
      <c r="NA117" s="783"/>
      <c r="NB117" s="784">
        <f t="shared" si="1320"/>
        <v>0</v>
      </c>
      <c r="NC117" s="783"/>
      <c r="ND117" s="784">
        <f t="shared" si="1321"/>
        <v>0</v>
      </c>
      <c r="NE117" s="783"/>
      <c r="NF117" s="784">
        <f t="shared" si="1322"/>
        <v>0</v>
      </c>
      <c r="NG117" s="783"/>
      <c r="NH117" s="784">
        <f t="shared" si="1323"/>
        <v>0</v>
      </c>
      <c r="NI117" s="707">
        <f t="shared" si="1393"/>
        <v>0</v>
      </c>
      <c r="NJ117" s="784">
        <f t="shared" si="1324"/>
        <v>0</v>
      </c>
      <c r="NK117" s="783"/>
      <c r="NL117" s="784">
        <f t="shared" si="1325"/>
        <v>0</v>
      </c>
      <c r="NM117" s="707">
        <f t="shared" si="1394"/>
        <v>0</v>
      </c>
      <c r="NN117" s="784">
        <f t="shared" si="1326"/>
        <v>0</v>
      </c>
      <c r="NO117" s="706">
        <f t="shared" si="1327"/>
        <v>0</v>
      </c>
      <c r="NP117" s="706">
        <f t="shared" si="1328"/>
        <v>0</v>
      </c>
      <c r="NQ117" s="783"/>
      <c r="NR117" s="784">
        <f t="shared" si="1329"/>
        <v>0</v>
      </c>
      <c r="NS117" s="782"/>
      <c r="NU117" s="783"/>
      <c r="NV117" s="784">
        <f t="shared" si="1330"/>
        <v>0</v>
      </c>
      <c r="NW117" s="783"/>
      <c r="NX117" s="784">
        <f t="shared" si="1331"/>
        <v>0</v>
      </c>
      <c r="NY117" s="783"/>
      <c r="NZ117" s="784">
        <f t="shared" si="1332"/>
        <v>0</v>
      </c>
      <c r="OA117" s="783"/>
      <c r="OB117" s="784">
        <f t="shared" si="1333"/>
        <v>0</v>
      </c>
      <c r="OC117" s="707">
        <f t="shared" si="1395"/>
        <v>0</v>
      </c>
      <c r="OD117" s="784">
        <f t="shared" si="1334"/>
        <v>0</v>
      </c>
      <c r="OE117" s="783"/>
      <c r="OF117" s="784">
        <f t="shared" si="1335"/>
        <v>0</v>
      </c>
      <c r="OG117" s="707">
        <f t="shared" si="1396"/>
        <v>0</v>
      </c>
      <c r="OH117" s="784">
        <f t="shared" si="1336"/>
        <v>0</v>
      </c>
      <c r="OI117" s="706">
        <f t="shared" si="1337"/>
        <v>0</v>
      </c>
      <c r="OJ117" s="706">
        <f t="shared" si="1338"/>
        <v>0</v>
      </c>
      <c r="OK117" s="783"/>
      <c r="OL117" s="784">
        <f t="shared" si="1339"/>
        <v>0</v>
      </c>
      <c r="OM117" s="782"/>
      <c r="OO117" s="783"/>
      <c r="OP117" s="784">
        <f t="shared" si="1340"/>
        <v>0</v>
      </c>
      <c r="OQ117" s="783"/>
      <c r="OR117" s="784">
        <f t="shared" si="1341"/>
        <v>0</v>
      </c>
      <c r="OS117" s="783"/>
      <c r="OT117" s="784">
        <f t="shared" si="1342"/>
        <v>0</v>
      </c>
      <c r="OU117" s="783"/>
      <c r="OV117" s="784">
        <f t="shared" si="1343"/>
        <v>0</v>
      </c>
      <c r="OW117" s="707">
        <f t="shared" si="1397"/>
        <v>0</v>
      </c>
      <c r="OX117" s="784">
        <f t="shared" si="1344"/>
        <v>0</v>
      </c>
      <c r="OY117" s="783"/>
      <c r="OZ117" s="784">
        <f t="shared" si="1345"/>
        <v>0</v>
      </c>
      <c r="PA117" s="707">
        <f t="shared" si="1398"/>
        <v>0</v>
      </c>
      <c r="PB117" s="784">
        <f t="shared" si="1346"/>
        <v>0</v>
      </c>
      <c r="PC117" s="706">
        <f t="shared" si="1347"/>
        <v>0</v>
      </c>
      <c r="PD117" s="706">
        <f t="shared" si="1348"/>
        <v>0</v>
      </c>
      <c r="PE117" s="783"/>
      <c r="PF117" s="784">
        <f t="shared" si="1349"/>
        <v>0</v>
      </c>
      <c r="PG117" s="782"/>
      <c r="PI117" s="783"/>
      <c r="PJ117" s="784">
        <f t="shared" si="1350"/>
        <v>0</v>
      </c>
      <c r="PK117" s="783"/>
      <c r="PL117" s="784">
        <f t="shared" si="1351"/>
        <v>0</v>
      </c>
      <c r="PM117" s="783"/>
      <c r="PN117" s="784">
        <f t="shared" si="1352"/>
        <v>0</v>
      </c>
      <c r="PO117" s="783"/>
      <c r="PP117" s="784">
        <f t="shared" si="1353"/>
        <v>0</v>
      </c>
      <c r="PQ117" s="707">
        <f t="shared" si="1399"/>
        <v>0</v>
      </c>
      <c r="PR117" s="784">
        <f t="shared" si="1354"/>
        <v>0</v>
      </c>
      <c r="PS117" s="783"/>
      <c r="PT117" s="784">
        <f t="shared" si="1355"/>
        <v>0</v>
      </c>
      <c r="PU117" s="707">
        <f t="shared" si="1400"/>
        <v>0</v>
      </c>
      <c r="PV117" s="784">
        <f t="shared" si="1356"/>
        <v>0</v>
      </c>
      <c r="PW117" s="706">
        <f t="shared" si="1357"/>
        <v>0</v>
      </c>
      <c r="PX117" s="706">
        <f t="shared" si="1358"/>
        <v>0</v>
      </c>
      <c r="PY117" s="783"/>
      <c r="PZ117" s="784">
        <f t="shared" si="1359"/>
        <v>0</v>
      </c>
      <c r="QA117" s="782"/>
      <c r="QC117" s="783"/>
      <c r="QD117" s="784">
        <f t="shared" si="1360"/>
        <v>0</v>
      </c>
      <c r="QE117" s="783"/>
      <c r="QF117" s="784">
        <f t="shared" si="1361"/>
        <v>0</v>
      </c>
      <c r="QG117" s="783"/>
      <c r="QH117" s="784">
        <f t="shared" si="1362"/>
        <v>0</v>
      </c>
      <c r="QI117" s="783"/>
      <c r="QJ117" s="784">
        <f t="shared" si="1363"/>
        <v>0</v>
      </c>
      <c r="QK117" s="707">
        <f t="shared" si="1401"/>
        <v>0</v>
      </c>
      <c r="QL117" s="784">
        <f t="shared" si="1364"/>
        <v>0</v>
      </c>
      <c r="QM117" s="783"/>
      <c r="QN117" s="784">
        <f t="shared" si="1365"/>
        <v>0</v>
      </c>
      <c r="QO117" s="707">
        <f t="shared" si="1402"/>
        <v>0</v>
      </c>
      <c r="QP117" s="784">
        <f t="shared" si="1366"/>
        <v>0</v>
      </c>
      <c r="QQ117" s="706">
        <f t="shared" si="1367"/>
        <v>0</v>
      </c>
      <c r="QR117" s="706">
        <f t="shared" si="1368"/>
        <v>0</v>
      </c>
      <c r="QS117" s="783"/>
      <c r="QT117" s="784">
        <f t="shared" si="1369"/>
        <v>0</v>
      </c>
      <c r="QU117" s="782"/>
      <c r="RA117" s="785">
        <f t="shared" si="1125"/>
        <v>0</v>
      </c>
      <c r="RB117" s="785" t="e">
        <f t="shared" si="1126"/>
        <v>#REF!</v>
      </c>
      <c r="RC117" s="677">
        <f t="shared" si="1127"/>
        <v>0</v>
      </c>
      <c r="RD117" s="677">
        <f t="shared" si="1127"/>
        <v>0</v>
      </c>
      <c r="RE117" s="677">
        <f t="shared" si="1127"/>
        <v>0</v>
      </c>
      <c r="RF117" s="677">
        <f t="shared" si="1127"/>
        <v>0</v>
      </c>
      <c r="RG117" s="677">
        <f t="shared" si="1127"/>
        <v>0</v>
      </c>
      <c r="RH117" s="677">
        <f t="shared" si="1127"/>
        <v>0</v>
      </c>
      <c r="RI117" s="677">
        <f t="shared" si="1127"/>
        <v>0</v>
      </c>
      <c r="RJ117" s="677">
        <f t="shared" si="1127"/>
        <v>0</v>
      </c>
      <c r="RK117" s="677" t="e">
        <f>#REF!</f>
        <v>#REF!</v>
      </c>
      <c r="RL117" s="677" t="e">
        <f>#REF!</f>
        <v>#REF!</v>
      </c>
      <c r="RM117" s="677">
        <f t="shared" si="1128"/>
        <v>0</v>
      </c>
      <c r="RN117" s="677">
        <f t="shared" si="1128"/>
        <v>0</v>
      </c>
      <c r="RO117" s="677">
        <f t="shared" si="1128"/>
        <v>0</v>
      </c>
      <c r="RP117" s="677">
        <f t="shared" si="1128"/>
        <v>0</v>
      </c>
      <c r="RQ117" s="677">
        <f t="shared" si="1128"/>
        <v>0</v>
      </c>
      <c r="RR117" s="677">
        <f t="shared" si="1128"/>
        <v>0</v>
      </c>
      <c r="RS117" s="677">
        <f t="shared" si="1128"/>
        <v>0</v>
      </c>
      <c r="RT117" s="677">
        <f t="shared" si="1128"/>
        <v>0</v>
      </c>
      <c r="RV117" s="675">
        <f t="shared" si="1129"/>
        <v>0</v>
      </c>
      <c r="RW117" s="675">
        <f t="shared" si="1130"/>
        <v>0</v>
      </c>
      <c r="RX117" s="675">
        <f t="shared" si="1131"/>
        <v>0</v>
      </c>
      <c r="RY117" s="675">
        <f t="shared" si="1132"/>
        <v>0</v>
      </c>
      <c r="RZ117" s="675">
        <f t="shared" si="1133"/>
        <v>0</v>
      </c>
      <c r="SA117" s="675">
        <f t="shared" si="1134"/>
        <v>0</v>
      </c>
      <c r="SB117" s="675">
        <f t="shared" si="1135"/>
        <v>0</v>
      </c>
      <c r="SC117" s="675">
        <f t="shared" si="1136"/>
        <v>0</v>
      </c>
      <c r="SD117" s="675" t="e">
        <f xml:space="preserve"> SUMIF(#REF!,$SD$8,#REF!)</f>
        <v>#REF!</v>
      </c>
      <c r="SE117" s="675" t="e">
        <f xml:space="preserve"> SUMIF(#REF!,$SE$8,#REF!)</f>
        <v>#REF!</v>
      </c>
      <c r="SG117" s="675">
        <f t="shared" si="1137"/>
        <v>0</v>
      </c>
      <c r="SH117" s="675">
        <f t="shared" si="1137"/>
        <v>0</v>
      </c>
      <c r="SI117" s="675">
        <f t="shared" si="1137"/>
        <v>0</v>
      </c>
      <c r="SJ117" s="675">
        <f t="shared" si="1137"/>
        <v>0</v>
      </c>
      <c r="SK117" s="675">
        <f t="shared" si="1137"/>
        <v>0</v>
      </c>
      <c r="SL117" s="675">
        <f t="shared" si="1137"/>
        <v>0</v>
      </c>
      <c r="SM117" s="675">
        <f t="shared" si="1137"/>
        <v>0</v>
      </c>
      <c r="SN117" s="675">
        <f t="shared" si="1137"/>
        <v>0</v>
      </c>
      <c r="SO117" s="675" t="e">
        <f t="shared" si="1137"/>
        <v>#REF!</v>
      </c>
      <c r="SP117" s="675" t="e">
        <f t="shared" si="1137"/>
        <v>#REF!</v>
      </c>
      <c r="SQ117" s="675">
        <f t="shared" si="1137"/>
        <v>0</v>
      </c>
      <c r="SR117" s="675">
        <f t="shared" si="1137"/>
        <v>0</v>
      </c>
      <c r="SS117" s="675">
        <f t="shared" si="1137"/>
        <v>0</v>
      </c>
      <c r="ST117" s="675">
        <f t="shared" si="1137"/>
        <v>0</v>
      </c>
      <c r="SU117" s="675">
        <f t="shared" si="1137"/>
        <v>0</v>
      </c>
      <c r="SV117" s="675">
        <f t="shared" si="1137"/>
        <v>0</v>
      </c>
      <c r="SW117" s="675">
        <f t="shared" si="1138"/>
        <v>0</v>
      </c>
      <c r="SX117" s="675">
        <f t="shared" si="1138"/>
        <v>0</v>
      </c>
      <c r="SY117" s="675" t="e">
        <f>#REF!*$AP117</f>
        <v>#REF!</v>
      </c>
      <c r="SZ117" s="675" t="e">
        <f>#REF!*$AP117</f>
        <v>#REF!</v>
      </c>
      <c r="TA117" s="675" t="e">
        <f>#REF!*$AP117</f>
        <v>#REF!</v>
      </c>
      <c r="TB117" s="675" t="e">
        <f>#REF!*$AP117</f>
        <v>#REF!</v>
      </c>
      <c r="TC117" s="675" t="e">
        <f>#REF!*$AP117</f>
        <v>#REF!</v>
      </c>
      <c r="TE117" s="675">
        <f t="shared" si="1403"/>
        <v>0</v>
      </c>
      <c r="TF117" s="675">
        <f t="shared" si="1404"/>
        <v>0</v>
      </c>
      <c r="TG117" s="675">
        <f t="shared" si="1405"/>
        <v>0</v>
      </c>
      <c r="TH117" s="675">
        <f t="shared" si="1406"/>
        <v>0</v>
      </c>
      <c r="TI117" s="675">
        <f t="shared" si="1407"/>
        <v>0</v>
      </c>
      <c r="TJ117" s="675">
        <f t="shared" si="1408"/>
        <v>0</v>
      </c>
      <c r="TK117" s="675">
        <f t="shared" si="1409"/>
        <v>0</v>
      </c>
      <c r="TL117" s="675">
        <f t="shared" si="1410"/>
        <v>0</v>
      </c>
      <c r="TM117" s="675">
        <f t="shared" si="1411"/>
        <v>0</v>
      </c>
      <c r="TN117" s="676">
        <f t="shared" si="1412"/>
        <v>0</v>
      </c>
      <c r="TP117" s="675">
        <f>IFERROR(SG117*(1+LEVEL_2!#REF!),0)</f>
        <v>0</v>
      </c>
      <c r="TQ117" s="675">
        <f>IFERROR(SH117*(1+LEVEL_2!#REF!),0)</f>
        <v>0</v>
      </c>
      <c r="TR117" s="675">
        <f>IFERROR(SI117*(1+LEVEL_2!#REF!),0)</f>
        <v>0</v>
      </c>
      <c r="TS117" s="675">
        <f>IFERROR(SJ117*(1+LEVEL_2!#REF!),0)</f>
        <v>0</v>
      </c>
      <c r="TT117" s="675">
        <f>IFERROR(SK117*(1+LEVEL_2!#REF!),0)</f>
        <v>0</v>
      </c>
      <c r="TU117" s="675">
        <f>IFERROR(SL117*(1+LEVEL_2!#REF!),0)</f>
        <v>0</v>
      </c>
      <c r="TV117" s="675">
        <f>IFERROR(SM117*(1+LEVEL_2!#REF!),0)</f>
        <v>0</v>
      </c>
      <c r="TW117" s="675">
        <f>IFERROR(SN117*(1+LEVEL_2!#REF!),0)</f>
        <v>0</v>
      </c>
      <c r="TX117" s="675">
        <f>IFERROR(SO117*(1+LEVEL_2!#REF!),0)</f>
        <v>0</v>
      </c>
      <c r="TY117" s="675">
        <f>IFERROR(SP117*(1+LEVEL_2!#REF!),0)</f>
        <v>0</v>
      </c>
      <c r="TZ117" s="675">
        <f>IFERROR(SQ117*(1+LEVEL_2!#REF!),0)</f>
        <v>0</v>
      </c>
      <c r="UA117" s="675">
        <f>IFERROR(SR117*(1+LEVEL_2!#REF!),0)</f>
        <v>0</v>
      </c>
      <c r="UB117" s="675">
        <f>IFERROR(SS117*(1+LEVEL_2!#REF!),0)</f>
        <v>0</v>
      </c>
      <c r="UC117" s="675">
        <f>IFERROR(ST117*(1+LEVEL_2!#REF!),0)</f>
        <v>0</v>
      </c>
      <c r="UD117" s="675">
        <f>IFERROR(SU117*(1+LEVEL_2!#REF!),0)</f>
        <v>0</v>
      </c>
      <c r="UE117" s="675">
        <f>IFERROR(SV117*(1+LEVEL_2!#REF!),0)</f>
        <v>0</v>
      </c>
      <c r="UF117" s="675">
        <f>IFERROR(SW117*(1+LEVEL_2!#REF!),0)</f>
        <v>0</v>
      </c>
      <c r="UG117" s="675">
        <f>IFERROR(SX117*(1+LEVEL_2!#REF!),0)</f>
        <v>0</v>
      </c>
      <c r="UH117" s="675">
        <f>IFERROR(SY117*(1+LEVEL_2!#REF!),0)</f>
        <v>0</v>
      </c>
      <c r="UI117" s="675">
        <f>IFERROR(SZ117*(1+LEVEL_2!#REF!),0)</f>
        <v>0</v>
      </c>
      <c r="UJ117" s="675">
        <f>IFERROR(TA117*(1+LEVEL_2!#REF!),0)</f>
        <v>0</v>
      </c>
      <c r="UK117" s="675">
        <f>IFERROR(TB117*(1+LEVEL_2!#REF!),0)</f>
        <v>0</v>
      </c>
      <c r="UL117" s="675">
        <f>IFERROR(TC117*(1+LEVEL_2!#REF!),0)</f>
        <v>0</v>
      </c>
      <c r="UN117" s="675">
        <f t="shared" si="1413"/>
        <v>0</v>
      </c>
      <c r="UO117" s="675">
        <f t="shared" si="1414"/>
        <v>0</v>
      </c>
      <c r="UP117" s="675">
        <f t="shared" si="1415"/>
        <v>0</v>
      </c>
      <c r="UQ117" s="675">
        <f t="shared" si="1416"/>
        <v>0</v>
      </c>
      <c r="UR117" s="675">
        <f t="shared" si="1417"/>
        <v>0</v>
      </c>
      <c r="US117" s="675">
        <f t="shared" si="1418"/>
        <v>0</v>
      </c>
      <c r="UT117" s="675">
        <f t="shared" si="1419"/>
        <v>0</v>
      </c>
      <c r="UU117" s="675">
        <f t="shared" si="1420"/>
        <v>0</v>
      </c>
      <c r="UV117" s="675">
        <f t="shared" si="1421"/>
        <v>0</v>
      </c>
      <c r="UW117" s="676">
        <f t="shared" si="1422"/>
        <v>0</v>
      </c>
    </row>
    <row r="118" spans="1:569" s="645" customFormat="1" ht="20.100000000000001" customHeight="1">
      <c r="A118" s="677"/>
      <c r="B118" s="677"/>
      <c r="C118" s="764"/>
      <c r="D118" s="764"/>
      <c r="E118" s="792"/>
      <c r="F118" s="793"/>
      <c r="G118" s="792"/>
      <c r="H118" s="794"/>
      <c r="I118" s="768"/>
      <c r="J118" s="768"/>
      <c r="K118" s="789"/>
      <c r="L118" s="789"/>
      <c r="M118" s="770"/>
      <c r="N118" s="771">
        <f t="shared" si="1423"/>
        <v>0</v>
      </c>
      <c r="O118" s="772">
        <f t="shared" si="1424"/>
        <v>0</v>
      </c>
      <c r="Q118" s="773"/>
      <c r="R118" s="690"/>
      <c r="S118" s="690"/>
      <c r="T118" s="690"/>
      <c r="U118" s="690"/>
      <c r="V118" s="690"/>
      <c r="W118" s="690"/>
      <c r="X118" s="690"/>
      <c r="Y118" s="690"/>
      <c r="Z118" s="690"/>
      <c r="AA118" s="690"/>
      <c r="AB118" s="690"/>
      <c r="AC118" s="690"/>
      <c r="AD118" s="690"/>
      <c r="AE118" s="690"/>
      <c r="AF118" s="691"/>
      <c r="AH118" s="774"/>
      <c r="AI118" s="775">
        <f t="shared" si="1142"/>
        <v>0</v>
      </c>
      <c r="AJ118" s="774"/>
      <c r="AK118" s="775">
        <f t="shared" si="1144"/>
        <v>0</v>
      </c>
      <c r="AL118" s="774"/>
      <c r="AM118" s="775">
        <f t="shared" si="1146"/>
        <v>0</v>
      </c>
      <c r="AN118" s="774"/>
      <c r="AO118" s="775">
        <f t="shared" si="1148"/>
        <v>0</v>
      </c>
      <c r="AP118" s="693">
        <f t="shared" si="1111"/>
        <v>0</v>
      </c>
      <c r="AQ118" s="775">
        <f t="shared" si="1149"/>
        <v>0</v>
      </c>
      <c r="AR118" s="774"/>
      <c r="AS118" s="775">
        <f t="shared" si="1151"/>
        <v>0</v>
      </c>
      <c r="AT118" s="776">
        <f t="shared" si="1152"/>
        <v>0</v>
      </c>
      <c r="AU118" s="776">
        <f t="shared" si="1153"/>
        <v>0</v>
      </c>
      <c r="AV118" s="693">
        <f t="shared" si="829"/>
        <v>0</v>
      </c>
      <c r="AW118" s="775">
        <f t="shared" si="1370"/>
        <v>0</v>
      </c>
      <c r="AX118" s="775">
        <f t="shared" si="1154"/>
        <v>0</v>
      </c>
      <c r="AY118" s="775">
        <f t="shared" si="1155"/>
        <v>0</v>
      </c>
      <c r="AZ118" s="775">
        <f t="shared" si="1155"/>
        <v>0</v>
      </c>
      <c r="BA118" s="693">
        <f t="shared" si="1156"/>
        <v>0</v>
      </c>
      <c r="BB118" s="693">
        <f t="shared" si="1157"/>
        <v>0</v>
      </c>
      <c r="BC118" s="774"/>
      <c r="BD118" s="775">
        <f t="shared" si="1159"/>
        <v>0</v>
      </c>
      <c r="BE118" s="777"/>
      <c r="BG118" s="774"/>
      <c r="BH118" s="775">
        <f t="shared" si="1161"/>
        <v>0</v>
      </c>
      <c r="BI118" s="774"/>
      <c r="BJ118" s="775">
        <f t="shared" si="1163"/>
        <v>0</v>
      </c>
      <c r="BK118" s="774"/>
      <c r="BL118" s="775">
        <f t="shared" si="1165"/>
        <v>0</v>
      </c>
      <c r="BM118" s="774"/>
      <c r="BN118" s="775">
        <f t="shared" si="1167"/>
        <v>0</v>
      </c>
      <c r="BO118" s="693">
        <f t="shared" si="1371"/>
        <v>0</v>
      </c>
      <c r="BP118" s="775">
        <f t="shared" si="1168"/>
        <v>0</v>
      </c>
      <c r="BQ118" s="774">
        <f t="shared" si="1169"/>
        <v>0</v>
      </c>
      <c r="BR118" s="775">
        <f t="shared" si="1170"/>
        <v>0</v>
      </c>
      <c r="BS118" s="693">
        <f t="shared" si="1372"/>
        <v>0</v>
      </c>
      <c r="BT118" s="775">
        <f t="shared" si="1171"/>
        <v>0</v>
      </c>
      <c r="BU118" s="693">
        <f t="shared" si="1172"/>
        <v>0</v>
      </c>
      <c r="BV118" s="693">
        <f t="shared" si="1173"/>
        <v>0</v>
      </c>
      <c r="BW118" s="774"/>
      <c r="BX118" s="775">
        <f t="shared" si="1174"/>
        <v>0</v>
      </c>
      <c r="BY118" s="777"/>
      <c r="CA118" s="744"/>
      <c r="CB118" s="745">
        <f t="shared" si="1175"/>
        <v>0</v>
      </c>
      <c r="CC118" s="718"/>
      <c r="CD118" s="745">
        <f t="shared" si="1176"/>
        <v>0</v>
      </c>
      <c r="CE118" s="718"/>
      <c r="CF118" s="745">
        <f t="shared" si="1177"/>
        <v>0</v>
      </c>
      <c r="CG118" s="718"/>
      <c r="CH118" s="745">
        <f t="shared" si="1178"/>
        <v>0</v>
      </c>
      <c r="CI118" s="746">
        <f t="shared" si="1377"/>
        <v>0</v>
      </c>
      <c r="CJ118" s="745">
        <f t="shared" si="1179"/>
        <v>0</v>
      </c>
      <c r="CK118" s="718"/>
      <c r="CL118" s="745">
        <f t="shared" si="1180"/>
        <v>0</v>
      </c>
      <c r="CM118" s="746">
        <f t="shared" si="1378"/>
        <v>0</v>
      </c>
      <c r="CN118" s="745">
        <f t="shared" si="1181"/>
        <v>0</v>
      </c>
      <c r="CO118" s="699">
        <f t="shared" si="1182"/>
        <v>0</v>
      </c>
      <c r="CP118" s="699">
        <f t="shared" si="1182"/>
        <v>0</v>
      </c>
      <c r="CQ118" s="699">
        <f t="shared" si="1182"/>
        <v>0</v>
      </c>
      <c r="CR118" s="699">
        <f t="shared" si="1182"/>
        <v>0</v>
      </c>
      <c r="CS118" s="700">
        <f t="shared" si="1182"/>
        <v>0</v>
      </c>
      <c r="CT118" s="699">
        <f t="shared" si="1182"/>
        <v>0</v>
      </c>
      <c r="CU118" s="699">
        <f t="shared" si="1182"/>
        <v>0</v>
      </c>
      <c r="CV118" s="700">
        <f t="shared" si="1183"/>
        <v>0</v>
      </c>
      <c r="CW118" s="697"/>
      <c r="CX118" s="696">
        <f t="shared" si="1184"/>
        <v>0</v>
      </c>
      <c r="CY118" s="701"/>
      <c r="DA118" s="774"/>
      <c r="DB118" s="775">
        <f t="shared" si="1185"/>
        <v>0</v>
      </c>
      <c r="DC118" s="774"/>
      <c r="DD118" s="775">
        <f t="shared" si="1186"/>
        <v>0</v>
      </c>
      <c r="DE118" s="774"/>
      <c r="DF118" s="775">
        <f t="shared" si="1187"/>
        <v>0</v>
      </c>
      <c r="DG118" s="774"/>
      <c r="DH118" s="775">
        <f t="shared" si="1188"/>
        <v>0</v>
      </c>
      <c r="DI118" s="693">
        <f t="shared" si="1112"/>
        <v>0</v>
      </c>
      <c r="DJ118" s="775">
        <f t="shared" si="1189"/>
        <v>0</v>
      </c>
      <c r="DK118" s="774"/>
      <c r="DL118" s="775">
        <f t="shared" si="1191"/>
        <v>0</v>
      </c>
      <c r="DM118" s="693">
        <f t="shared" si="1113"/>
        <v>0</v>
      </c>
      <c r="DN118" s="775">
        <f t="shared" si="1192"/>
        <v>0</v>
      </c>
      <c r="DO118" s="693">
        <f t="shared" si="1193"/>
        <v>0</v>
      </c>
      <c r="DP118" s="693">
        <f t="shared" si="1194"/>
        <v>0</v>
      </c>
      <c r="DQ118" s="774"/>
      <c r="DR118" s="775">
        <f t="shared" si="1195"/>
        <v>0</v>
      </c>
      <c r="DS118" s="777"/>
      <c r="DU118" s="778"/>
      <c r="DV118" s="780">
        <f t="shared" si="1196"/>
        <v>0</v>
      </c>
      <c r="DW118" s="778"/>
      <c r="DX118" s="780">
        <f t="shared" si="1197"/>
        <v>0</v>
      </c>
      <c r="DY118" s="778"/>
      <c r="DZ118" s="780">
        <f t="shared" si="1198"/>
        <v>0</v>
      </c>
      <c r="EA118" s="778"/>
      <c r="EB118" s="780">
        <f t="shared" si="1199"/>
        <v>0</v>
      </c>
      <c r="EC118" s="703">
        <f t="shared" si="1114"/>
        <v>0</v>
      </c>
      <c r="ED118" s="780">
        <f t="shared" si="1200"/>
        <v>0</v>
      </c>
      <c r="EE118" s="778">
        <f t="shared" si="1201"/>
        <v>0</v>
      </c>
      <c r="EF118" s="780">
        <f t="shared" si="1373"/>
        <v>0</v>
      </c>
      <c r="EG118" s="703">
        <f t="shared" si="1115"/>
        <v>0</v>
      </c>
      <c r="EH118" s="780">
        <f t="shared" si="1202"/>
        <v>0</v>
      </c>
      <c r="EI118" s="703">
        <f t="shared" si="1203"/>
        <v>0</v>
      </c>
      <c r="EJ118" s="703">
        <f t="shared" si="1204"/>
        <v>0</v>
      </c>
      <c r="EK118" s="778"/>
      <c r="EL118" s="780">
        <f t="shared" si="1205"/>
        <v>0</v>
      </c>
      <c r="EM118" s="781"/>
      <c r="EO118" s="778"/>
      <c r="EP118" s="780">
        <f t="shared" si="1206"/>
        <v>0</v>
      </c>
      <c r="EQ118" s="778"/>
      <c r="ER118" s="780">
        <f t="shared" si="1207"/>
        <v>0</v>
      </c>
      <c r="ES118" s="778"/>
      <c r="ET118" s="780">
        <f t="shared" si="1208"/>
        <v>0</v>
      </c>
      <c r="EU118" s="778"/>
      <c r="EV118" s="780">
        <f t="shared" si="1209"/>
        <v>0</v>
      </c>
      <c r="EW118" s="703">
        <f t="shared" si="1116"/>
        <v>0</v>
      </c>
      <c r="EX118" s="780">
        <f t="shared" si="1210"/>
        <v>0</v>
      </c>
      <c r="EY118" s="778">
        <f t="shared" si="1211"/>
        <v>0</v>
      </c>
      <c r="EZ118" s="780">
        <f t="shared" si="1374"/>
        <v>0</v>
      </c>
      <c r="FA118" s="703">
        <f t="shared" si="1117"/>
        <v>0</v>
      </c>
      <c r="FB118" s="780">
        <f t="shared" si="1212"/>
        <v>0</v>
      </c>
      <c r="FC118" s="703">
        <f t="shared" si="1213"/>
        <v>0</v>
      </c>
      <c r="FD118" s="703">
        <f t="shared" si="1214"/>
        <v>0</v>
      </c>
      <c r="FE118" s="778"/>
      <c r="FF118" s="780">
        <f t="shared" si="1215"/>
        <v>0</v>
      </c>
      <c r="FG118" s="782"/>
      <c r="FI118" s="774"/>
      <c r="FJ118" s="775">
        <f t="shared" si="1216"/>
        <v>0</v>
      </c>
      <c r="FK118" s="774"/>
      <c r="FL118" s="775">
        <f t="shared" si="1217"/>
        <v>0</v>
      </c>
      <c r="FM118" s="774"/>
      <c r="FN118" s="775">
        <f t="shared" si="1218"/>
        <v>0</v>
      </c>
      <c r="FO118" s="774"/>
      <c r="FP118" s="775">
        <f t="shared" si="1219"/>
        <v>0</v>
      </c>
      <c r="FQ118" s="693">
        <f t="shared" si="1118"/>
        <v>0</v>
      </c>
      <c r="FR118" s="775">
        <f t="shared" si="1220"/>
        <v>0</v>
      </c>
      <c r="FS118" s="774">
        <f t="shared" si="1119"/>
        <v>0</v>
      </c>
      <c r="FT118" s="775">
        <f t="shared" si="1221"/>
        <v>0</v>
      </c>
      <c r="FU118" s="693">
        <f t="shared" si="1120"/>
        <v>0</v>
      </c>
      <c r="FV118" s="775">
        <f t="shared" si="1222"/>
        <v>0</v>
      </c>
      <c r="FW118" s="693">
        <f t="shared" si="1223"/>
        <v>0</v>
      </c>
      <c r="FX118" s="693">
        <f t="shared" si="1224"/>
        <v>0</v>
      </c>
      <c r="FY118" s="774"/>
      <c r="FZ118" s="775">
        <f t="shared" si="1225"/>
        <v>0</v>
      </c>
      <c r="GA118" s="782"/>
      <c r="GC118" s="774"/>
      <c r="GD118" s="775">
        <f t="shared" si="1226"/>
        <v>0</v>
      </c>
      <c r="GE118" s="774"/>
      <c r="GF118" s="775">
        <f t="shared" si="1227"/>
        <v>0</v>
      </c>
      <c r="GG118" s="774"/>
      <c r="GH118" s="775">
        <f t="shared" si="1228"/>
        <v>0</v>
      </c>
      <c r="GI118" s="774"/>
      <c r="GJ118" s="775">
        <f t="shared" si="1229"/>
        <v>0</v>
      </c>
      <c r="GK118" s="693">
        <f t="shared" si="1121"/>
        <v>0</v>
      </c>
      <c r="GL118" s="775">
        <f t="shared" si="1230"/>
        <v>0</v>
      </c>
      <c r="GM118" s="774"/>
      <c r="GN118" s="775">
        <f t="shared" si="1375"/>
        <v>0</v>
      </c>
      <c r="GO118" s="693">
        <f t="shared" si="1122"/>
        <v>0</v>
      </c>
      <c r="GP118" s="775">
        <f t="shared" si="1232"/>
        <v>0</v>
      </c>
      <c r="GQ118" s="693">
        <f t="shared" si="1233"/>
        <v>0</v>
      </c>
      <c r="GR118" s="693">
        <f t="shared" si="1234"/>
        <v>0</v>
      </c>
      <c r="GS118" s="774"/>
      <c r="GT118" s="775">
        <f t="shared" si="1235"/>
        <v>0</v>
      </c>
      <c r="GU118" s="782"/>
      <c r="GW118" s="774"/>
      <c r="GX118" s="775">
        <f t="shared" si="1237"/>
        <v>0</v>
      </c>
      <c r="GY118" s="774"/>
      <c r="GZ118" s="775">
        <f t="shared" si="1239"/>
        <v>0</v>
      </c>
      <c r="HA118" s="774"/>
      <c r="HB118" s="775">
        <f t="shared" si="1241"/>
        <v>0</v>
      </c>
      <c r="HC118" s="774"/>
      <c r="HD118" s="775">
        <f t="shared" si="1243"/>
        <v>0</v>
      </c>
      <c r="HE118" s="693">
        <f t="shared" si="1123"/>
        <v>0</v>
      </c>
      <c r="HF118" s="775">
        <f t="shared" si="1244"/>
        <v>0</v>
      </c>
      <c r="HG118" s="774">
        <f t="shared" si="1245"/>
        <v>0</v>
      </c>
      <c r="HH118" s="775">
        <f t="shared" si="1376"/>
        <v>0</v>
      </c>
      <c r="HI118" s="693">
        <f t="shared" si="1124"/>
        <v>0</v>
      </c>
      <c r="HJ118" s="775">
        <f t="shared" si="1246"/>
        <v>0</v>
      </c>
      <c r="HK118" s="693">
        <f t="shared" si="1247"/>
        <v>0</v>
      </c>
      <c r="HL118" s="693">
        <f t="shared" si="1248"/>
        <v>0</v>
      </c>
      <c r="HM118" s="774"/>
      <c r="HN118" s="775">
        <f t="shared" si="1249"/>
        <v>0</v>
      </c>
      <c r="HO118" s="777"/>
      <c r="HQ118" s="783"/>
      <c r="HR118" s="784">
        <f t="shared" si="1250"/>
        <v>0</v>
      </c>
      <c r="HS118" s="783"/>
      <c r="HT118" s="784">
        <f t="shared" si="1251"/>
        <v>0</v>
      </c>
      <c r="HU118" s="783"/>
      <c r="HV118" s="784">
        <f t="shared" si="1252"/>
        <v>0</v>
      </c>
      <c r="HW118" s="783"/>
      <c r="HX118" s="784">
        <f t="shared" si="1253"/>
        <v>0</v>
      </c>
      <c r="HY118" s="707">
        <f t="shared" si="1379"/>
        <v>0</v>
      </c>
      <c r="HZ118" s="784">
        <f t="shared" si="1254"/>
        <v>0</v>
      </c>
      <c r="IA118" s="783"/>
      <c r="IB118" s="784">
        <f t="shared" si="1255"/>
        <v>0</v>
      </c>
      <c r="IC118" s="707">
        <f t="shared" si="1380"/>
        <v>0</v>
      </c>
      <c r="ID118" s="784">
        <f t="shared" si="1256"/>
        <v>0</v>
      </c>
      <c r="IE118" s="706">
        <f t="shared" si="1257"/>
        <v>0</v>
      </c>
      <c r="IF118" s="706">
        <f t="shared" si="1258"/>
        <v>0</v>
      </c>
      <c r="IG118" s="783"/>
      <c r="IH118" s="784">
        <f t="shared" si="1259"/>
        <v>0</v>
      </c>
      <c r="II118" s="782"/>
      <c r="IK118" s="783"/>
      <c r="IL118" s="784">
        <f t="shared" si="1260"/>
        <v>0</v>
      </c>
      <c r="IM118" s="783"/>
      <c r="IN118" s="784">
        <f t="shared" si="1261"/>
        <v>0</v>
      </c>
      <c r="IO118" s="783"/>
      <c r="IP118" s="784">
        <f t="shared" si="1262"/>
        <v>0</v>
      </c>
      <c r="IQ118" s="783"/>
      <c r="IR118" s="784">
        <f t="shared" si="1263"/>
        <v>0</v>
      </c>
      <c r="IS118" s="707">
        <f t="shared" si="1381"/>
        <v>0</v>
      </c>
      <c r="IT118" s="784">
        <f t="shared" si="1264"/>
        <v>0</v>
      </c>
      <c r="IU118" s="783"/>
      <c r="IV118" s="784">
        <f t="shared" si="1265"/>
        <v>0</v>
      </c>
      <c r="IW118" s="707">
        <f t="shared" si="1382"/>
        <v>0</v>
      </c>
      <c r="IX118" s="784">
        <f t="shared" si="1266"/>
        <v>0</v>
      </c>
      <c r="IY118" s="706">
        <f t="shared" si="1267"/>
        <v>0</v>
      </c>
      <c r="IZ118" s="706">
        <f t="shared" si="1268"/>
        <v>0</v>
      </c>
      <c r="JA118" s="783"/>
      <c r="JB118" s="784">
        <f t="shared" si="1269"/>
        <v>0</v>
      </c>
      <c r="JC118" s="782"/>
      <c r="JE118" s="783"/>
      <c r="JF118" s="784">
        <f t="shared" si="1270"/>
        <v>0</v>
      </c>
      <c r="JG118" s="783"/>
      <c r="JH118" s="784">
        <f t="shared" si="1271"/>
        <v>0</v>
      </c>
      <c r="JI118" s="783"/>
      <c r="JJ118" s="784">
        <f t="shared" si="1272"/>
        <v>0</v>
      </c>
      <c r="JK118" s="783"/>
      <c r="JL118" s="784">
        <f t="shared" si="1273"/>
        <v>0</v>
      </c>
      <c r="JM118" s="707">
        <f t="shared" si="1383"/>
        <v>0</v>
      </c>
      <c r="JN118" s="784">
        <f t="shared" si="1274"/>
        <v>0</v>
      </c>
      <c r="JO118" s="783"/>
      <c r="JP118" s="784">
        <f t="shared" si="1275"/>
        <v>0</v>
      </c>
      <c r="JQ118" s="707">
        <f t="shared" si="1384"/>
        <v>0</v>
      </c>
      <c r="JR118" s="784">
        <f t="shared" si="1276"/>
        <v>0</v>
      </c>
      <c r="JS118" s="706">
        <f t="shared" si="1277"/>
        <v>0</v>
      </c>
      <c r="JT118" s="706">
        <f t="shared" si="1278"/>
        <v>0</v>
      </c>
      <c r="JU118" s="783"/>
      <c r="JV118" s="784">
        <f t="shared" si="1279"/>
        <v>0</v>
      </c>
      <c r="JW118" s="782"/>
      <c r="JY118" s="783"/>
      <c r="JZ118" s="784">
        <f t="shared" si="1280"/>
        <v>0</v>
      </c>
      <c r="KA118" s="783"/>
      <c r="KB118" s="784">
        <f t="shared" si="1281"/>
        <v>0</v>
      </c>
      <c r="KC118" s="783"/>
      <c r="KD118" s="784">
        <f t="shared" si="1282"/>
        <v>0</v>
      </c>
      <c r="KE118" s="783"/>
      <c r="KF118" s="784">
        <f t="shared" si="1283"/>
        <v>0</v>
      </c>
      <c r="KG118" s="707">
        <f t="shared" si="1385"/>
        <v>0</v>
      </c>
      <c r="KH118" s="784">
        <f t="shared" si="1284"/>
        <v>0</v>
      </c>
      <c r="KI118" s="783"/>
      <c r="KJ118" s="784">
        <f t="shared" si="1285"/>
        <v>0</v>
      </c>
      <c r="KK118" s="707">
        <f t="shared" si="1386"/>
        <v>0</v>
      </c>
      <c r="KL118" s="784">
        <f t="shared" si="1286"/>
        <v>0</v>
      </c>
      <c r="KM118" s="706">
        <f t="shared" si="1287"/>
        <v>0</v>
      </c>
      <c r="KN118" s="706">
        <f t="shared" si="1288"/>
        <v>0</v>
      </c>
      <c r="KO118" s="783"/>
      <c r="KP118" s="784">
        <f t="shared" si="1289"/>
        <v>0</v>
      </c>
      <c r="KQ118" s="782"/>
      <c r="KS118" s="783"/>
      <c r="KT118" s="784">
        <f t="shared" si="1290"/>
        <v>0</v>
      </c>
      <c r="KU118" s="783"/>
      <c r="KV118" s="784">
        <f t="shared" si="1291"/>
        <v>0</v>
      </c>
      <c r="KW118" s="783"/>
      <c r="KX118" s="784">
        <f t="shared" si="1292"/>
        <v>0</v>
      </c>
      <c r="KY118" s="783"/>
      <c r="KZ118" s="784">
        <f t="shared" si="1293"/>
        <v>0</v>
      </c>
      <c r="LA118" s="707">
        <f t="shared" si="1387"/>
        <v>0</v>
      </c>
      <c r="LB118" s="784">
        <f t="shared" si="1294"/>
        <v>0</v>
      </c>
      <c r="LC118" s="783"/>
      <c r="LD118" s="784">
        <f t="shared" si="1295"/>
        <v>0</v>
      </c>
      <c r="LE118" s="707">
        <f t="shared" si="1388"/>
        <v>0</v>
      </c>
      <c r="LF118" s="784">
        <f t="shared" si="1296"/>
        <v>0</v>
      </c>
      <c r="LG118" s="706">
        <f t="shared" si="1297"/>
        <v>0</v>
      </c>
      <c r="LH118" s="706">
        <f t="shared" si="1298"/>
        <v>0</v>
      </c>
      <c r="LI118" s="783"/>
      <c r="LJ118" s="784">
        <f t="shared" si="1299"/>
        <v>0</v>
      </c>
      <c r="LK118" s="782"/>
      <c r="LM118" s="783"/>
      <c r="LN118" s="784">
        <f t="shared" si="1300"/>
        <v>0</v>
      </c>
      <c r="LO118" s="783"/>
      <c r="LP118" s="784">
        <f t="shared" si="1301"/>
        <v>0</v>
      </c>
      <c r="LQ118" s="783"/>
      <c r="LR118" s="784">
        <f t="shared" si="1302"/>
        <v>0</v>
      </c>
      <c r="LS118" s="783"/>
      <c r="LT118" s="784">
        <f t="shared" si="1303"/>
        <v>0</v>
      </c>
      <c r="LU118" s="707">
        <f t="shared" si="1389"/>
        <v>0</v>
      </c>
      <c r="LV118" s="784">
        <f t="shared" si="1304"/>
        <v>0</v>
      </c>
      <c r="LW118" s="783"/>
      <c r="LX118" s="784">
        <f t="shared" si="1305"/>
        <v>0</v>
      </c>
      <c r="LY118" s="707">
        <f t="shared" si="1390"/>
        <v>0</v>
      </c>
      <c r="LZ118" s="784">
        <f t="shared" si="1306"/>
        <v>0</v>
      </c>
      <c r="MA118" s="706">
        <f t="shared" si="1307"/>
        <v>0</v>
      </c>
      <c r="MB118" s="706">
        <f t="shared" si="1308"/>
        <v>0</v>
      </c>
      <c r="MC118" s="783"/>
      <c r="MD118" s="784">
        <f t="shared" si="1309"/>
        <v>0</v>
      </c>
      <c r="ME118" s="782"/>
      <c r="MG118" s="783"/>
      <c r="MH118" s="784">
        <f t="shared" si="1310"/>
        <v>0</v>
      </c>
      <c r="MI118" s="783"/>
      <c r="MJ118" s="784">
        <f t="shared" si="1311"/>
        <v>0</v>
      </c>
      <c r="MK118" s="783"/>
      <c r="ML118" s="784">
        <f t="shared" si="1312"/>
        <v>0</v>
      </c>
      <c r="MM118" s="783"/>
      <c r="MN118" s="784">
        <f t="shared" si="1313"/>
        <v>0</v>
      </c>
      <c r="MO118" s="707">
        <f t="shared" si="1391"/>
        <v>0</v>
      </c>
      <c r="MP118" s="784">
        <f t="shared" si="1314"/>
        <v>0</v>
      </c>
      <c r="MQ118" s="783"/>
      <c r="MR118" s="784">
        <f t="shared" si="1315"/>
        <v>0</v>
      </c>
      <c r="MS118" s="707">
        <f t="shared" si="1392"/>
        <v>0</v>
      </c>
      <c r="MT118" s="784">
        <f t="shared" si="1316"/>
        <v>0</v>
      </c>
      <c r="MU118" s="706">
        <f t="shared" si="1317"/>
        <v>0</v>
      </c>
      <c r="MV118" s="706">
        <f t="shared" si="1318"/>
        <v>0</v>
      </c>
      <c r="MW118" s="783"/>
      <c r="MX118" s="784">
        <f t="shared" si="1319"/>
        <v>0</v>
      </c>
      <c r="MY118" s="782"/>
      <c r="NA118" s="783"/>
      <c r="NB118" s="784">
        <f t="shared" si="1320"/>
        <v>0</v>
      </c>
      <c r="NC118" s="783"/>
      <c r="ND118" s="784">
        <f t="shared" si="1321"/>
        <v>0</v>
      </c>
      <c r="NE118" s="783"/>
      <c r="NF118" s="784">
        <f t="shared" si="1322"/>
        <v>0</v>
      </c>
      <c r="NG118" s="783"/>
      <c r="NH118" s="784">
        <f t="shared" si="1323"/>
        <v>0</v>
      </c>
      <c r="NI118" s="707">
        <f t="shared" si="1393"/>
        <v>0</v>
      </c>
      <c r="NJ118" s="784">
        <f t="shared" si="1324"/>
        <v>0</v>
      </c>
      <c r="NK118" s="783"/>
      <c r="NL118" s="784">
        <f t="shared" si="1325"/>
        <v>0</v>
      </c>
      <c r="NM118" s="707">
        <f t="shared" si="1394"/>
        <v>0</v>
      </c>
      <c r="NN118" s="784">
        <f t="shared" si="1326"/>
        <v>0</v>
      </c>
      <c r="NO118" s="706">
        <f t="shared" si="1327"/>
        <v>0</v>
      </c>
      <c r="NP118" s="706">
        <f t="shared" si="1328"/>
        <v>0</v>
      </c>
      <c r="NQ118" s="783"/>
      <c r="NR118" s="784">
        <f t="shared" si="1329"/>
        <v>0</v>
      </c>
      <c r="NS118" s="782"/>
      <c r="NU118" s="783"/>
      <c r="NV118" s="784">
        <f t="shared" si="1330"/>
        <v>0</v>
      </c>
      <c r="NW118" s="783"/>
      <c r="NX118" s="784">
        <f t="shared" si="1331"/>
        <v>0</v>
      </c>
      <c r="NY118" s="783"/>
      <c r="NZ118" s="784">
        <f t="shared" si="1332"/>
        <v>0</v>
      </c>
      <c r="OA118" s="783"/>
      <c r="OB118" s="784">
        <f t="shared" si="1333"/>
        <v>0</v>
      </c>
      <c r="OC118" s="707">
        <f t="shared" si="1395"/>
        <v>0</v>
      </c>
      <c r="OD118" s="784">
        <f t="shared" si="1334"/>
        <v>0</v>
      </c>
      <c r="OE118" s="783"/>
      <c r="OF118" s="784">
        <f t="shared" si="1335"/>
        <v>0</v>
      </c>
      <c r="OG118" s="707">
        <f t="shared" si="1396"/>
        <v>0</v>
      </c>
      <c r="OH118" s="784">
        <f t="shared" si="1336"/>
        <v>0</v>
      </c>
      <c r="OI118" s="706">
        <f t="shared" si="1337"/>
        <v>0</v>
      </c>
      <c r="OJ118" s="706">
        <f t="shared" si="1338"/>
        <v>0</v>
      </c>
      <c r="OK118" s="783"/>
      <c r="OL118" s="784">
        <f t="shared" si="1339"/>
        <v>0</v>
      </c>
      <c r="OM118" s="782"/>
      <c r="OO118" s="783"/>
      <c r="OP118" s="784">
        <f t="shared" si="1340"/>
        <v>0</v>
      </c>
      <c r="OQ118" s="783"/>
      <c r="OR118" s="784">
        <f t="shared" si="1341"/>
        <v>0</v>
      </c>
      <c r="OS118" s="783"/>
      <c r="OT118" s="784">
        <f t="shared" si="1342"/>
        <v>0</v>
      </c>
      <c r="OU118" s="783"/>
      <c r="OV118" s="784">
        <f t="shared" si="1343"/>
        <v>0</v>
      </c>
      <c r="OW118" s="707">
        <f t="shared" si="1397"/>
        <v>0</v>
      </c>
      <c r="OX118" s="784">
        <f t="shared" si="1344"/>
        <v>0</v>
      </c>
      <c r="OY118" s="783"/>
      <c r="OZ118" s="784">
        <f t="shared" si="1345"/>
        <v>0</v>
      </c>
      <c r="PA118" s="707">
        <f t="shared" si="1398"/>
        <v>0</v>
      </c>
      <c r="PB118" s="784">
        <f t="shared" si="1346"/>
        <v>0</v>
      </c>
      <c r="PC118" s="706">
        <f t="shared" si="1347"/>
        <v>0</v>
      </c>
      <c r="PD118" s="706">
        <f t="shared" si="1348"/>
        <v>0</v>
      </c>
      <c r="PE118" s="783"/>
      <c r="PF118" s="784">
        <f t="shared" si="1349"/>
        <v>0</v>
      </c>
      <c r="PG118" s="782"/>
      <c r="PI118" s="783"/>
      <c r="PJ118" s="784">
        <f t="shared" si="1350"/>
        <v>0</v>
      </c>
      <c r="PK118" s="783"/>
      <c r="PL118" s="784">
        <f t="shared" si="1351"/>
        <v>0</v>
      </c>
      <c r="PM118" s="783"/>
      <c r="PN118" s="784">
        <f t="shared" si="1352"/>
        <v>0</v>
      </c>
      <c r="PO118" s="783"/>
      <c r="PP118" s="784">
        <f t="shared" si="1353"/>
        <v>0</v>
      </c>
      <c r="PQ118" s="707">
        <f t="shared" si="1399"/>
        <v>0</v>
      </c>
      <c r="PR118" s="784">
        <f t="shared" si="1354"/>
        <v>0</v>
      </c>
      <c r="PS118" s="783"/>
      <c r="PT118" s="784">
        <f t="shared" si="1355"/>
        <v>0</v>
      </c>
      <c r="PU118" s="707">
        <f t="shared" si="1400"/>
        <v>0</v>
      </c>
      <c r="PV118" s="784">
        <f t="shared" si="1356"/>
        <v>0</v>
      </c>
      <c r="PW118" s="706">
        <f t="shared" si="1357"/>
        <v>0</v>
      </c>
      <c r="PX118" s="706">
        <f t="shared" si="1358"/>
        <v>0</v>
      </c>
      <c r="PY118" s="783"/>
      <c r="PZ118" s="784">
        <f t="shared" si="1359"/>
        <v>0</v>
      </c>
      <c r="QA118" s="782"/>
      <c r="QC118" s="783"/>
      <c r="QD118" s="784">
        <f t="shared" si="1360"/>
        <v>0</v>
      </c>
      <c r="QE118" s="783"/>
      <c r="QF118" s="784">
        <f t="shared" si="1361"/>
        <v>0</v>
      </c>
      <c r="QG118" s="783"/>
      <c r="QH118" s="784">
        <f t="shared" si="1362"/>
        <v>0</v>
      </c>
      <c r="QI118" s="783"/>
      <c r="QJ118" s="784">
        <f t="shared" si="1363"/>
        <v>0</v>
      </c>
      <c r="QK118" s="707">
        <f t="shared" si="1401"/>
        <v>0</v>
      </c>
      <c r="QL118" s="784">
        <f t="shared" si="1364"/>
        <v>0</v>
      </c>
      <c r="QM118" s="783"/>
      <c r="QN118" s="784">
        <f t="shared" si="1365"/>
        <v>0</v>
      </c>
      <c r="QO118" s="707">
        <f t="shared" si="1402"/>
        <v>0</v>
      </c>
      <c r="QP118" s="784">
        <f t="shared" si="1366"/>
        <v>0</v>
      </c>
      <c r="QQ118" s="706">
        <f t="shared" si="1367"/>
        <v>0</v>
      </c>
      <c r="QR118" s="706">
        <f t="shared" si="1368"/>
        <v>0</v>
      </c>
      <c r="QS118" s="783"/>
      <c r="QT118" s="784">
        <f t="shared" si="1369"/>
        <v>0</v>
      </c>
      <c r="QU118" s="782"/>
      <c r="RA118" s="785">
        <f t="shared" si="1125"/>
        <v>0</v>
      </c>
      <c r="RB118" s="785" t="e">
        <f t="shared" si="1126"/>
        <v>#REF!</v>
      </c>
      <c r="RC118" s="677">
        <f t="shared" si="1127"/>
        <v>0</v>
      </c>
      <c r="RD118" s="677">
        <f t="shared" si="1127"/>
        <v>0</v>
      </c>
      <c r="RE118" s="677">
        <f t="shared" si="1127"/>
        <v>0</v>
      </c>
      <c r="RF118" s="677">
        <f t="shared" si="1127"/>
        <v>0</v>
      </c>
      <c r="RG118" s="677">
        <f t="shared" si="1127"/>
        <v>0</v>
      </c>
      <c r="RH118" s="677">
        <f t="shared" si="1127"/>
        <v>0</v>
      </c>
      <c r="RI118" s="677">
        <f t="shared" si="1127"/>
        <v>0</v>
      </c>
      <c r="RJ118" s="677">
        <f t="shared" si="1127"/>
        <v>0</v>
      </c>
      <c r="RK118" s="677" t="e">
        <f>#REF!</f>
        <v>#REF!</v>
      </c>
      <c r="RL118" s="677" t="e">
        <f>#REF!</f>
        <v>#REF!</v>
      </c>
      <c r="RM118" s="677">
        <f t="shared" si="1128"/>
        <v>0</v>
      </c>
      <c r="RN118" s="677">
        <f t="shared" si="1128"/>
        <v>0</v>
      </c>
      <c r="RO118" s="677">
        <f t="shared" si="1128"/>
        <v>0</v>
      </c>
      <c r="RP118" s="677">
        <f t="shared" si="1128"/>
        <v>0</v>
      </c>
      <c r="RQ118" s="677">
        <f t="shared" si="1128"/>
        <v>0</v>
      </c>
      <c r="RR118" s="677">
        <f t="shared" si="1128"/>
        <v>0</v>
      </c>
      <c r="RS118" s="677">
        <f t="shared" si="1128"/>
        <v>0</v>
      </c>
      <c r="RT118" s="677">
        <f t="shared" si="1128"/>
        <v>0</v>
      </c>
      <c r="RV118" s="675">
        <f t="shared" si="1129"/>
        <v>0</v>
      </c>
      <c r="RW118" s="675">
        <f t="shared" si="1130"/>
        <v>0</v>
      </c>
      <c r="RX118" s="675">
        <f t="shared" si="1131"/>
        <v>0</v>
      </c>
      <c r="RY118" s="675">
        <f t="shared" si="1132"/>
        <v>0</v>
      </c>
      <c r="RZ118" s="675">
        <f t="shared" si="1133"/>
        <v>0</v>
      </c>
      <c r="SA118" s="675">
        <f t="shared" si="1134"/>
        <v>0</v>
      </c>
      <c r="SB118" s="675">
        <f t="shared" si="1135"/>
        <v>0</v>
      </c>
      <c r="SC118" s="675">
        <f t="shared" si="1136"/>
        <v>0</v>
      </c>
      <c r="SD118" s="675" t="e">
        <f xml:space="preserve"> SUMIF(#REF!,$SD$8,#REF!)</f>
        <v>#REF!</v>
      </c>
      <c r="SE118" s="675" t="e">
        <f xml:space="preserve"> SUMIF(#REF!,$SE$8,#REF!)</f>
        <v>#REF!</v>
      </c>
      <c r="SG118" s="675">
        <f t="shared" si="1137"/>
        <v>0</v>
      </c>
      <c r="SH118" s="675">
        <f t="shared" si="1137"/>
        <v>0</v>
      </c>
      <c r="SI118" s="675">
        <f t="shared" si="1137"/>
        <v>0</v>
      </c>
      <c r="SJ118" s="675">
        <f t="shared" si="1137"/>
        <v>0</v>
      </c>
      <c r="SK118" s="675">
        <f t="shared" si="1137"/>
        <v>0</v>
      </c>
      <c r="SL118" s="675">
        <f t="shared" si="1137"/>
        <v>0</v>
      </c>
      <c r="SM118" s="675">
        <f t="shared" si="1137"/>
        <v>0</v>
      </c>
      <c r="SN118" s="675">
        <f t="shared" si="1137"/>
        <v>0</v>
      </c>
      <c r="SO118" s="675" t="e">
        <f t="shared" si="1137"/>
        <v>#REF!</v>
      </c>
      <c r="SP118" s="675" t="e">
        <f t="shared" si="1137"/>
        <v>#REF!</v>
      </c>
      <c r="SQ118" s="675">
        <f t="shared" si="1137"/>
        <v>0</v>
      </c>
      <c r="SR118" s="675">
        <f t="shared" si="1137"/>
        <v>0</v>
      </c>
      <c r="SS118" s="675">
        <f t="shared" si="1137"/>
        <v>0</v>
      </c>
      <c r="ST118" s="675">
        <f t="shared" si="1137"/>
        <v>0</v>
      </c>
      <c r="SU118" s="675">
        <f t="shared" si="1137"/>
        <v>0</v>
      </c>
      <c r="SV118" s="675">
        <f t="shared" ref="SV118:SX149" si="1425">RR118*$AP118</f>
        <v>0</v>
      </c>
      <c r="SW118" s="675">
        <f t="shared" si="1138"/>
        <v>0</v>
      </c>
      <c r="SX118" s="675">
        <f t="shared" si="1138"/>
        <v>0</v>
      </c>
      <c r="SY118" s="675" t="e">
        <f>#REF!*$AP118</f>
        <v>#REF!</v>
      </c>
      <c r="SZ118" s="675" t="e">
        <f>#REF!*$AP118</f>
        <v>#REF!</v>
      </c>
      <c r="TA118" s="675" t="e">
        <f>#REF!*$AP118</f>
        <v>#REF!</v>
      </c>
      <c r="TB118" s="675" t="e">
        <f>#REF!*$AP118</f>
        <v>#REF!</v>
      </c>
      <c r="TC118" s="675" t="e">
        <f>#REF!*$AP118</f>
        <v>#REF!</v>
      </c>
      <c r="TE118" s="675">
        <f t="shared" si="1403"/>
        <v>0</v>
      </c>
      <c r="TF118" s="675">
        <f t="shared" si="1404"/>
        <v>0</v>
      </c>
      <c r="TG118" s="675">
        <f t="shared" si="1405"/>
        <v>0</v>
      </c>
      <c r="TH118" s="675">
        <f t="shared" si="1406"/>
        <v>0</v>
      </c>
      <c r="TI118" s="675">
        <f t="shared" si="1407"/>
        <v>0</v>
      </c>
      <c r="TJ118" s="675">
        <f t="shared" si="1408"/>
        <v>0</v>
      </c>
      <c r="TK118" s="675">
        <f t="shared" si="1409"/>
        <v>0</v>
      </c>
      <c r="TL118" s="675">
        <f t="shared" si="1410"/>
        <v>0</v>
      </c>
      <c r="TM118" s="675">
        <f t="shared" si="1411"/>
        <v>0</v>
      </c>
      <c r="TN118" s="676">
        <f t="shared" si="1412"/>
        <v>0</v>
      </c>
      <c r="TP118" s="675">
        <f>IFERROR(SG118*(1+LEVEL_2!#REF!),0)</f>
        <v>0</v>
      </c>
      <c r="TQ118" s="675">
        <f>IFERROR(SH118*(1+LEVEL_2!#REF!),0)</f>
        <v>0</v>
      </c>
      <c r="TR118" s="675">
        <f>IFERROR(SI118*(1+LEVEL_2!#REF!),0)</f>
        <v>0</v>
      </c>
      <c r="TS118" s="675">
        <f>IFERROR(SJ118*(1+LEVEL_2!#REF!),0)</f>
        <v>0</v>
      </c>
      <c r="TT118" s="675">
        <f>IFERROR(SK118*(1+LEVEL_2!#REF!),0)</f>
        <v>0</v>
      </c>
      <c r="TU118" s="675">
        <f>IFERROR(SL118*(1+LEVEL_2!#REF!),0)</f>
        <v>0</v>
      </c>
      <c r="TV118" s="675">
        <f>IFERROR(SM118*(1+LEVEL_2!#REF!),0)</f>
        <v>0</v>
      </c>
      <c r="TW118" s="675">
        <f>IFERROR(SN118*(1+LEVEL_2!#REF!),0)</f>
        <v>0</v>
      </c>
      <c r="TX118" s="675">
        <f>IFERROR(SO118*(1+LEVEL_2!#REF!),0)</f>
        <v>0</v>
      </c>
      <c r="TY118" s="675">
        <f>IFERROR(SP118*(1+LEVEL_2!#REF!),0)</f>
        <v>0</v>
      </c>
      <c r="TZ118" s="675">
        <f>IFERROR(SQ118*(1+LEVEL_2!#REF!),0)</f>
        <v>0</v>
      </c>
      <c r="UA118" s="675">
        <f>IFERROR(SR118*(1+LEVEL_2!#REF!),0)</f>
        <v>0</v>
      </c>
      <c r="UB118" s="675">
        <f>IFERROR(SS118*(1+LEVEL_2!#REF!),0)</f>
        <v>0</v>
      </c>
      <c r="UC118" s="675">
        <f>IFERROR(ST118*(1+LEVEL_2!#REF!),0)</f>
        <v>0</v>
      </c>
      <c r="UD118" s="675">
        <f>IFERROR(SU118*(1+LEVEL_2!#REF!),0)</f>
        <v>0</v>
      </c>
      <c r="UE118" s="675">
        <f>IFERROR(SV118*(1+LEVEL_2!#REF!),0)</f>
        <v>0</v>
      </c>
      <c r="UF118" s="675">
        <f>IFERROR(SW118*(1+LEVEL_2!#REF!),0)</f>
        <v>0</v>
      </c>
      <c r="UG118" s="675">
        <f>IFERROR(SX118*(1+LEVEL_2!#REF!),0)</f>
        <v>0</v>
      </c>
      <c r="UH118" s="675">
        <f>IFERROR(SY118*(1+LEVEL_2!#REF!),0)</f>
        <v>0</v>
      </c>
      <c r="UI118" s="675">
        <f>IFERROR(SZ118*(1+LEVEL_2!#REF!),0)</f>
        <v>0</v>
      </c>
      <c r="UJ118" s="675">
        <f>IFERROR(TA118*(1+LEVEL_2!#REF!),0)</f>
        <v>0</v>
      </c>
      <c r="UK118" s="675">
        <f>IFERROR(TB118*(1+LEVEL_2!#REF!),0)</f>
        <v>0</v>
      </c>
      <c r="UL118" s="675">
        <f>IFERROR(TC118*(1+LEVEL_2!#REF!),0)</f>
        <v>0</v>
      </c>
      <c r="UN118" s="675">
        <f t="shared" si="1413"/>
        <v>0</v>
      </c>
      <c r="UO118" s="675">
        <f t="shared" si="1414"/>
        <v>0</v>
      </c>
      <c r="UP118" s="675">
        <f t="shared" si="1415"/>
        <v>0</v>
      </c>
      <c r="UQ118" s="675">
        <f t="shared" si="1416"/>
        <v>0</v>
      </c>
      <c r="UR118" s="675">
        <f t="shared" si="1417"/>
        <v>0</v>
      </c>
      <c r="US118" s="675">
        <f t="shared" si="1418"/>
        <v>0</v>
      </c>
      <c r="UT118" s="675">
        <f t="shared" si="1419"/>
        <v>0</v>
      </c>
      <c r="UU118" s="675">
        <f t="shared" si="1420"/>
        <v>0</v>
      </c>
      <c r="UV118" s="675">
        <f t="shared" si="1421"/>
        <v>0</v>
      </c>
      <c r="UW118" s="676">
        <f t="shared" si="1422"/>
        <v>0</v>
      </c>
    </row>
    <row r="119" spans="1:569" s="645" customFormat="1" ht="20.100000000000001" customHeight="1">
      <c r="A119" s="677"/>
      <c r="B119" s="677"/>
      <c r="C119" s="752" t="s">
        <v>629</v>
      </c>
      <c r="D119" s="752"/>
      <c r="E119" s="753"/>
      <c r="F119" s="753"/>
      <c r="G119" s="754"/>
      <c r="H119" s="755"/>
      <c r="I119" s="756"/>
      <c r="J119" s="757"/>
      <c r="K119" s="758"/>
      <c r="L119" s="758"/>
      <c r="M119" s="770"/>
      <c r="N119" s="798">
        <f t="shared" si="1423"/>
        <v>0</v>
      </c>
      <c r="O119" s="799">
        <f t="shared" si="1424"/>
        <v>0</v>
      </c>
      <c r="Q119" s="800"/>
      <c r="R119" s="762"/>
      <c r="S119" s="762"/>
      <c r="T119" s="762"/>
      <c r="U119" s="762"/>
      <c r="V119" s="762"/>
      <c r="W119" s="762"/>
      <c r="X119" s="762"/>
      <c r="Y119" s="762"/>
      <c r="Z119" s="762"/>
      <c r="AA119" s="762"/>
      <c r="AB119" s="762"/>
      <c r="AC119" s="762"/>
      <c r="AD119" s="762"/>
      <c r="AE119" s="762"/>
      <c r="AF119" s="763"/>
      <c r="AH119" s="657"/>
      <c r="AI119" s="658">
        <f>SUBTOTAL(9,AI120:AI136)</f>
        <v>130809750</v>
      </c>
      <c r="AJ119" s="657"/>
      <c r="AK119" s="658">
        <f>SUBTOTAL(9,AK120:AK136)</f>
        <v>255790750</v>
      </c>
      <c r="AL119" s="657"/>
      <c r="AM119" s="658">
        <f>SUBTOTAL(9,AM120:AM136)</f>
        <v>10722500</v>
      </c>
      <c r="AN119" s="657"/>
      <c r="AO119" s="658">
        <f>SUBTOTAL(9,AO120:AO136)</f>
        <v>10855500</v>
      </c>
      <c r="AP119" s="658">
        <f t="shared" si="1111"/>
        <v>0</v>
      </c>
      <c r="AQ119" s="658">
        <f>SUBTOTAL(9,AQ120:AQ136)</f>
        <v>408178500</v>
      </c>
      <c r="AR119" s="657"/>
      <c r="AS119" s="658">
        <f>SUBTOTAL(9,AS120:AS136)</f>
        <v>70987945.412531257</v>
      </c>
      <c r="AT119" s="658"/>
      <c r="AU119" s="658"/>
      <c r="AV119" s="658">
        <f t="shared" si="829"/>
        <v>0</v>
      </c>
      <c r="AW119" s="658">
        <f t="shared" ref="AW119:BB119" si="1426">SUBTOTAL(9,AW120:AW136)</f>
        <v>115954752.46100247</v>
      </c>
      <c r="AX119" s="658">
        <f t="shared" si="1426"/>
        <v>478935503.08958751</v>
      </c>
      <c r="AY119" s="658">
        <f t="shared" si="1426"/>
        <v>958332890.82506227</v>
      </c>
      <c r="AZ119" s="658">
        <f t="shared" si="1426"/>
        <v>479166445.41253114</v>
      </c>
      <c r="BA119" s="658">
        <f t="shared" si="1426"/>
        <v>479166445.41253114</v>
      </c>
      <c r="BB119" s="658">
        <f t="shared" si="1426"/>
        <v>0</v>
      </c>
      <c r="BC119" s="657"/>
      <c r="BD119" s="658">
        <f>SUBTOTAL(9,BD120:BD136)</f>
        <v>0</v>
      </c>
      <c r="BE119" s="659"/>
      <c r="BG119" s="657"/>
      <c r="BH119" s="658">
        <f>SUBTOTAL(9,BH120:BH136)</f>
        <v>119476951.8</v>
      </c>
      <c r="BI119" s="657"/>
      <c r="BJ119" s="658">
        <f>SUBTOTAL(9,BJ120:BJ136)</f>
        <v>121801094</v>
      </c>
      <c r="BK119" s="657"/>
      <c r="BL119" s="658">
        <f>SUBTOTAL(9,BL120:BL136)</f>
        <v>35896602.01617071</v>
      </c>
      <c r="BM119" s="657"/>
      <c r="BN119" s="658">
        <f>SUBTOTAL(9,BN120:BN136)</f>
        <v>6654180</v>
      </c>
      <c r="BO119" s="658">
        <f t="shared" si="1371"/>
        <v>0</v>
      </c>
      <c r="BP119" s="658">
        <f>SUBTOTAL(9,BP120:BP136)</f>
        <v>283828827.81617069</v>
      </c>
      <c r="BQ119" s="657">
        <f t="shared" ref="BQ119:BQ153" si="1427">BO119*$BR$5</f>
        <v>0</v>
      </c>
      <c r="BR119" s="658">
        <f>SUBTOTAL(9,BR120:BR136)</f>
        <v>43831644.472638458</v>
      </c>
      <c r="BS119" s="658">
        <f t="shared" si="1372"/>
        <v>0</v>
      </c>
      <c r="BT119" s="658">
        <f>SUBTOTAL(9,BT120:BT136)</f>
        <v>327660472.28880918</v>
      </c>
      <c r="BU119" s="658">
        <f>SUBTOTAL(9,BU120:BU136)</f>
        <v>327660472.28880918</v>
      </c>
      <c r="BV119" s="658">
        <f>SUBTOTAL(9,BV120:BV136)</f>
        <v>0</v>
      </c>
      <c r="BW119" s="657"/>
      <c r="BX119" s="658">
        <f>SUBTOTAL(9,BX120:BX136)</f>
        <v>0</v>
      </c>
      <c r="BY119" s="659"/>
      <c r="CA119" s="738"/>
      <c r="CB119" s="664">
        <f>SUBTOTAL(9,CB120:CB136)</f>
        <v>153101500</v>
      </c>
      <c r="CC119" s="739"/>
      <c r="CD119" s="664">
        <f>SUBTOTAL(9,CD120:CD136)</f>
        <v>339802000</v>
      </c>
      <c r="CE119" s="739"/>
      <c r="CF119" s="664">
        <f>SUBTOTAL(9,CF120:CF136)</f>
        <v>0</v>
      </c>
      <c r="CG119" s="739"/>
      <c r="CH119" s="664">
        <f>SUBTOTAL(9,CH120:CH136)</f>
        <v>97941000</v>
      </c>
      <c r="CI119" s="664">
        <f t="shared" si="1377"/>
        <v>0</v>
      </c>
      <c r="CJ119" s="664">
        <f>SUBTOTAL(9,CJ120:CJ136)</f>
        <v>590844500</v>
      </c>
      <c r="CK119" s="739"/>
      <c r="CL119" s="664">
        <f>SUBTOTAL(9,CL120:CL136)</f>
        <v>0</v>
      </c>
      <c r="CM119" s="664">
        <f t="shared" si="1378"/>
        <v>0</v>
      </c>
      <c r="CN119" s="664">
        <f t="shared" ref="CN119:CV119" si="1428">SUBTOTAL(9,CN120:CN136)</f>
        <v>590844500</v>
      </c>
      <c r="CO119" s="740">
        <f t="shared" si="1428"/>
        <v>166240000</v>
      </c>
      <c r="CP119" s="740">
        <f t="shared" si="1428"/>
        <v>93545000</v>
      </c>
      <c r="CQ119" s="740">
        <f t="shared" si="1428"/>
        <v>135755500</v>
      </c>
      <c r="CR119" s="740">
        <f t="shared" si="1428"/>
        <v>116064000</v>
      </c>
      <c r="CS119" s="700">
        <f t="shared" si="1428"/>
        <v>0</v>
      </c>
      <c r="CT119" s="740">
        <f t="shared" si="1428"/>
        <v>48584000</v>
      </c>
      <c r="CU119" s="740">
        <f t="shared" si="1428"/>
        <v>30656000</v>
      </c>
      <c r="CV119" s="700">
        <f t="shared" si="1428"/>
        <v>0</v>
      </c>
      <c r="CW119" s="741"/>
      <c r="CX119" s="740">
        <f>SUBTOTAL(9,CX120:CX136)</f>
        <v>0</v>
      </c>
      <c r="CY119" s="742"/>
      <c r="DA119" s="657"/>
      <c r="DB119" s="658">
        <f>SUBTOTAL(9,DB120:DB136)</f>
        <v>130809750</v>
      </c>
      <c r="DC119" s="657"/>
      <c r="DD119" s="658">
        <f>SUBTOTAL(9,DD120:DD136)</f>
        <v>255790750</v>
      </c>
      <c r="DE119" s="657"/>
      <c r="DF119" s="658">
        <f>SUBTOTAL(9,DF120:DF136)</f>
        <v>10722500</v>
      </c>
      <c r="DG119" s="657"/>
      <c r="DH119" s="658">
        <f>SUBTOTAL(9,DH120:DH136)</f>
        <v>10855500</v>
      </c>
      <c r="DI119" s="658">
        <f t="shared" si="1112"/>
        <v>0</v>
      </c>
      <c r="DJ119" s="658">
        <f>SUBTOTAL(9,DJ120:DJ136)</f>
        <v>408178500</v>
      </c>
      <c r="DK119" s="657"/>
      <c r="DL119" s="658">
        <f>SUBTOTAL(9,DL120:DL136)</f>
        <v>70987945.412531257</v>
      </c>
      <c r="DM119" s="658">
        <f t="shared" si="1113"/>
        <v>0</v>
      </c>
      <c r="DN119" s="658">
        <f>SUBTOTAL(9,DN120:DN136)</f>
        <v>479166445.41253114</v>
      </c>
      <c r="DO119" s="658">
        <f>SUBTOTAL(9,DO120:DO136)</f>
        <v>479166445.41253114</v>
      </c>
      <c r="DP119" s="658">
        <f>SUBTOTAL(9,DP120:DP136)</f>
        <v>0</v>
      </c>
      <c r="DQ119" s="657"/>
      <c r="DR119" s="658">
        <f>SUBTOTAL(9,DR120:DR136)</f>
        <v>0</v>
      </c>
      <c r="DS119" s="659"/>
      <c r="DU119" s="667"/>
      <c r="DV119" s="668">
        <f>SUBTOTAL(9,DV120:DV136)</f>
        <v>159497250</v>
      </c>
      <c r="DW119" s="667"/>
      <c r="DX119" s="668">
        <f>SUBTOTAL(9,DX120:DX136)</f>
        <v>244054500</v>
      </c>
      <c r="DY119" s="667"/>
      <c r="DZ119" s="668">
        <f>SUBTOTAL(9,DZ120:DZ136)</f>
        <v>15347500</v>
      </c>
      <c r="EA119" s="667"/>
      <c r="EB119" s="668">
        <f>SUBTOTAL(9,EB120:EB136)</f>
        <v>0</v>
      </c>
      <c r="EC119" s="668">
        <f t="shared" si="1114"/>
        <v>0</v>
      </c>
      <c r="ED119" s="668">
        <f>SUBTOTAL(9,ED120:ED136)</f>
        <v>418899250</v>
      </c>
      <c r="EE119" s="667"/>
      <c r="EF119" s="668">
        <f>SUBTOTAL(9,EF120:EF136)</f>
        <v>71074636.523937494</v>
      </c>
      <c r="EG119" s="668">
        <f t="shared" si="1115"/>
        <v>0</v>
      </c>
      <c r="EH119" s="668">
        <f>SUBTOTAL(9,EH120:EH136)</f>
        <v>489973886.52393752</v>
      </c>
      <c r="EI119" s="668">
        <f>SUBTOTAL(9,EI120:EI136)</f>
        <v>489973886.52393752</v>
      </c>
      <c r="EJ119" s="668">
        <f>SUBTOTAL(9,EJ120:EJ136)</f>
        <v>0</v>
      </c>
      <c r="EK119" s="667"/>
      <c r="EL119" s="668">
        <f>SUBTOTAL(9,EL120:EL136)</f>
        <v>0</v>
      </c>
      <c r="EM119" s="669"/>
      <c r="EO119" s="667"/>
      <c r="EP119" s="668">
        <f>SUBTOTAL(9,EP120:EP136)</f>
        <v>129112000</v>
      </c>
      <c r="EQ119" s="667"/>
      <c r="ER119" s="668">
        <f>SUBTOTAL(9,ER120:ER136)</f>
        <v>253902500</v>
      </c>
      <c r="ES119" s="667"/>
      <c r="ET119" s="668">
        <f>SUBTOTAL(9,ET120:ET136)</f>
        <v>0</v>
      </c>
      <c r="EU119" s="667"/>
      <c r="EV119" s="668">
        <f>SUBTOTAL(9,EV120:EV136)</f>
        <v>53409995</v>
      </c>
      <c r="EW119" s="668">
        <f t="shared" si="1116"/>
        <v>0</v>
      </c>
      <c r="EX119" s="668">
        <f>SUBTOTAL(9,EX120:EX136)</f>
        <v>436424495</v>
      </c>
      <c r="EY119" s="667"/>
      <c r="EZ119" s="668">
        <f>SUBTOTAL(9,EZ120:EZ136)</f>
        <v>73153252.915587515</v>
      </c>
      <c r="FA119" s="668">
        <f t="shared" si="1117"/>
        <v>0</v>
      </c>
      <c r="FB119" s="668">
        <f>SUBTOTAL(9,FB120:FB136)</f>
        <v>509577747.91558743</v>
      </c>
      <c r="FC119" s="668">
        <f>SUBTOTAL(9,FC120:FC136)</f>
        <v>509577747.91558743</v>
      </c>
      <c r="FD119" s="668">
        <f>SUBTOTAL(9,FD120:FD136)</f>
        <v>0</v>
      </c>
      <c r="FE119" s="667"/>
      <c r="FF119" s="668">
        <f>SUBTOTAL(9,FF120:FF136)</f>
        <v>0</v>
      </c>
      <c r="FG119" s="670"/>
      <c r="FI119" s="657"/>
      <c r="FJ119" s="658">
        <f>SUBTOTAL(9,FJ120:FJ136)</f>
        <v>338437790</v>
      </c>
      <c r="FK119" s="657"/>
      <c r="FL119" s="658">
        <f>SUBTOTAL(9,FL120:FL136)</f>
        <v>305862700</v>
      </c>
      <c r="FM119" s="657"/>
      <c r="FN119" s="658">
        <f>SUBTOTAL(9,FN120:FN136)</f>
        <v>30394650</v>
      </c>
      <c r="FO119" s="657"/>
      <c r="FP119" s="658">
        <f>SUBTOTAL(9,FP120:FP136)</f>
        <v>35226315</v>
      </c>
      <c r="FQ119" s="658">
        <f t="shared" si="1118"/>
        <v>0</v>
      </c>
      <c r="FR119" s="658">
        <f>SUBTOTAL(9,FR120:FR136)</f>
        <v>709921455</v>
      </c>
      <c r="FS119" s="657">
        <f t="shared" si="1119"/>
        <v>0</v>
      </c>
      <c r="FT119" s="658">
        <f>SUBTOTAL(9,FT120:FT136)</f>
        <v>56775562.30068931</v>
      </c>
      <c r="FU119" s="658">
        <f t="shared" si="1120"/>
        <v>0</v>
      </c>
      <c r="FV119" s="658">
        <f>SUBTOTAL(9,FV120:FV136)</f>
        <v>766697017.30068934</v>
      </c>
      <c r="FW119" s="658">
        <f>SUBTOTAL(9,FW120:FW136)</f>
        <v>766697017.30068934</v>
      </c>
      <c r="FX119" s="658">
        <f>SUBTOTAL(9,FX120:FX136)</f>
        <v>0</v>
      </c>
      <c r="FY119" s="657"/>
      <c r="FZ119" s="658">
        <f>SUBTOTAL(9,FZ120:FZ136)</f>
        <v>0</v>
      </c>
      <c r="GA119" s="670"/>
      <c r="GC119" s="657"/>
      <c r="GD119" s="658">
        <f>SUBTOTAL(9,GD120:GD136)</f>
        <v>155253000</v>
      </c>
      <c r="GE119" s="657"/>
      <c r="GF119" s="658">
        <f>SUBTOTAL(9,GF120:GF136)</f>
        <v>244318000</v>
      </c>
      <c r="GG119" s="657"/>
      <c r="GH119" s="658">
        <f>SUBTOTAL(9,GH120:GH136)</f>
        <v>4390000</v>
      </c>
      <c r="GI119" s="657"/>
      <c r="GJ119" s="658">
        <f>SUBTOTAL(9,GJ120:GJ136)</f>
        <v>0</v>
      </c>
      <c r="GK119" s="658">
        <f t="shared" si="1121"/>
        <v>0</v>
      </c>
      <c r="GL119" s="658">
        <f>SUBTOTAL(9,GL120:GL136)</f>
        <v>403961000</v>
      </c>
      <c r="GM119" s="657"/>
      <c r="GN119" s="658">
        <f>SUBTOTAL(9,GN120:GN136)</f>
        <v>69717879.513249993</v>
      </c>
      <c r="GO119" s="658">
        <f t="shared" si="1122"/>
        <v>0</v>
      </c>
      <c r="GP119" s="658">
        <f>SUBTOTAL(9,GP120:GP136)</f>
        <v>473678879.51324999</v>
      </c>
      <c r="GQ119" s="658">
        <f>SUBTOTAL(9,GQ120:GQ136)</f>
        <v>473678879.51324999</v>
      </c>
      <c r="GR119" s="658">
        <f>SUBTOTAL(9,GR120:GR136)</f>
        <v>0</v>
      </c>
      <c r="GS119" s="657"/>
      <c r="GT119" s="658">
        <f>SUBTOTAL(9,GT120:GT136)</f>
        <v>0</v>
      </c>
      <c r="GU119" s="670"/>
      <c r="GW119" s="657"/>
      <c r="GX119" s="658">
        <f>SUBTOTAL(9,GX120:GX136)</f>
        <v>114525779</v>
      </c>
      <c r="GY119" s="657"/>
      <c r="GZ119" s="658">
        <f>SUBTOTAL(9,GZ120:GZ136)</f>
        <v>221756475.53290594</v>
      </c>
      <c r="HA119" s="657"/>
      <c r="HB119" s="658">
        <f>SUBTOTAL(9,HB120:HB136)</f>
        <v>24472356.499999996</v>
      </c>
      <c r="HC119" s="657"/>
      <c r="HD119" s="658">
        <f>SUBTOTAL(9,HD120:HD136)</f>
        <v>4201320</v>
      </c>
      <c r="HE119" s="658">
        <f t="shared" si="1123"/>
        <v>0</v>
      </c>
      <c r="HF119" s="658">
        <f>SUBTOTAL(9,HF120:HF136)</f>
        <v>364955931.03290594</v>
      </c>
      <c r="HG119" s="657"/>
      <c r="HH119" s="658">
        <f>SUBTOTAL(9,HH120:HH136)</f>
        <v>62528164.165632032</v>
      </c>
      <c r="HI119" s="658">
        <f t="shared" si="1124"/>
        <v>0</v>
      </c>
      <c r="HJ119" s="658">
        <f>SUBTOTAL(9,HJ120:HJ136)</f>
        <v>427484095.19853783</v>
      </c>
      <c r="HK119" s="658">
        <f>SUBTOTAL(9,HK120:HK136)</f>
        <v>427484095.19853783</v>
      </c>
      <c r="HL119" s="658">
        <f>SUBTOTAL(9,HL120:HL136)</f>
        <v>0</v>
      </c>
      <c r="HM119" s="657"/>
      <c r="HN119" s="658">
        <f>SUBTOTAL(9,HN120:HN136)</f>
        <v>0</v>
      </c>
      <c r="HO119" s="659"/>
      <c r="HQ119" s="671"/>
      <c r="HR119" s="672">
        <f>SUBTOTAL(9,HR120:HR136)</f>
        <v>0</v>
      </c>
      <c r="HS119" s="671"/>
      <c r="HT119" s="672">
        <f>SUBTOTAL(9,HT120:HT136)</f>
        <v>0</v>
      </c>
      <c r="HU119" s="671"/>
      <c r="HV119" s="672">
        <f>SUBTOTAL(9,HV120:HV136)</f>
        <v>0</v>
      </c>
      <c r="HW119" s="671"/>
      <c r="HX119" s="672">
        <f>SUBTOTAL(9,HX120:HX136)</f>
        <v>0</v>
      </c>
      <c r="HY119" s="673">
        <f t="shared" si="1379"/>
        <v>0</v>
      </c>
      <c r="HZ119" s="672">
        <f>SUBTOTAL(9,HZ120:HZ136)</f>
        <v>0</v>
      </c>
      <c r="IA119" s="671"/>
      <c r="IB119" s="672">
        <f>SUBTOTAL(9,IB120:IB136)</f>
        <v>0</v>
      </c>
      <c r="IC119" s="673">
        <f t="shared" si="1380"/>
        <v>0</v>
      </c>
      <c r="ID119" s="672">
        <f>SUBTOTAL(9,ID120:ID136)</f>
        <v>0</v>
      </c>
      <c r="IE119" s="672">
        <f>SUBTOTAL(9,IE120:IE136)</f>
        <v>0</v>
      </c>
      <c r="IF119" s="672">
        <f>SUBTOTAL(9,IF120:IF136)</f>
        <v>0</v>
      </c>
      <c r="IG119" s="671"/>
      <c r="IH119" s="672">
        <f>SUBTOTAL(9,IH120:IH136)</f>
        <v>0</v>
      </c>
      <c r="II119" s="670"/>
      <c r="IK119" s="671"/>
      <c r="IL119" s="672">
        <f>SUBTOTAL(9,IL120:IL136)</f>
        <v>0</v>
      </c>
      <c r="IM119" s="671"/>
      <c r="IN119" s="672">
        <f>SUBTOTAL(9,IN120:IN136)</f>
        <v>0</v>
      </c>
      <c r="IO119" s="671"/>
      <c r="IP119" s="672">
        <f>SUBTOTAL(9,IP120:IP136)</f>
        <v>0</v>
      </c>
      <c r="IQ119" s="671"/>
      <c r="IR119" s="672">
        <f>SUBTOTAL(9,IR120:IR136)</f>
        <v>0</v>
      </c>
      <c r="IS119" s="673">
        <f t="shared" si="1381"/>
        <v>0</v>
      </c>
      <c r="IT119" s="672">
        <f>SUBTOTAL(9,IT120:IT136)</f>
        <v>0</v>
      </c>
      <c r="IU119" s="671"/>
      <c r="IV119" s="672">
        <f>SUBTOTAL(9,IV120:IV136)</f>
        <v>0</v>
      </c>
      <c r="IW119" s="673">
        <f t="shared" si="1382"/>
        <v>0</v>
      </c>
      <c r="IX119" s="672">
        <f>SUBTOTAL(9,IX120:IX136)</f>
        <v>0</v>
      </c>
      <c r="IY119" s="672">
        <f>SUBTOTAL(9,IY120:IY136)</f>
        <v>0</v>
      </c>
      <c r="IZ119" s="672">
        <f>SUBTOTAL(9,IZ120:IZ136)</f>
        <v>0</v>
      </c>
      <c r="JA119" s="671"/>
      <c r="JB119" s="672">
        <f>SUBTOTAL(9,JB120:JB136)</f>
        <v>0</v>
      </c>
      <c r="JC119" s="670"/>
      <c r="JE119" s="671"/>
      <c r="JF119" s="672">
        <f>SUBTOTAL(9,JF120:JF136)</f>
        <v>0</v>
      </c>
      <c r="JG119" s="671"/>
      <c r="JH119" s="672">
        <f>SUBTOTAL(9,JH120:JH136)</f>
        <v>0</v>
      </c>
      <c r="JI119" s="671"/>
      <c r="JJ119" s="672">
        <f>SUBTOTAL(9,JJ120:JJ136)</f>
        <v>0</v>
      </c>
      <c r="JK119" s="671"/>
      <c r="JL119" s="672">
        <f>SUBTOTAL(9,JL120:JL136)</f>
        <v>0</v>
      </c>
      <c r="JM119" s="673">
        <f t="shared" si="1383"/>
        <v>0</v>
      </c>
      <c r="JN119" s="672">
        <f>SUBTOTAL(9,JN120:JN136)</f>
        <v>0</v>
      </c>
      <c r="JO119" s="671"/>
      <c r="JP119" s="672">
        <f>SUBTOTAL(9,JP120:JP136)</f>
        <v>0</v>
      </c>
      <c r="JQ119" s="673">
        <f t="shared" si="1384"/>
        <v>0</v>
      </c>
      <c r="JR119" s="672">
        <f>SUBTOTAL(9,JR120:JR136)</f>
        <v>0</v>
      </c>
      <c r="JS119" s="672">
        <f>SUBTOTAL(9,JS120:JS136)</f>
        <v>0</v>
      </c>
      <c r="JT119" s="672">
        <f>SUBTOTAL(9,JT120:JT136)</f>
        <v>0</v>
      </c>
      <c r="JU119" s="671"/>
      <c r="JV119" s="672">
        <f>SUBTOTAL(9,JV120:JV136)</f>
        <v>0</v>
      </c>
      <c r="JW119" s="670"/>
      <c r="JY119" s="671"/>
      <c r="JZ119" s="672">
        <f>SUBTOTAL(9,JZ120:JZ136)</f>
        <v>0</v>
      </c>
      <c r="KA119" s="671"/>
      <c r="KB119" s="672">
        <f>SUBTOTAL(9,KB120:KB136)</f>
        <v>0</v>
      </c>
      <c r="KC119" s="671"/>
      <c r="KD119" s="672">
        <f>SUBTOTAL(9,KD120:KD136)</f>
        <v>0</v>
      </c>
      <c r="KE119" s="671"/>
      <c r="KF119" s="672">
        <f>SUBTOTAL(9,KF120:KF136)</f>
        <v>0</v>
      </c>
      <c r="KG119" s="673">
        <f t="shared" si="1385"/>
        <v>0</v>
      </c>
      <c r="KH119" s="672">
        <f>SUBTOTAL(9,KH120:KH136)</f>
        <v>0</v>
      </c>
      <c r="KI119" s="671"/>
      <c r="KJ119" s="672">
        <f>SUBTOTAL(9,KJ120:KJ136)</f>
        <v>0</v>
      </c>
      <c r="KK119" s="673">
        <f t="shared" si="1386"/>
        <v>0</v>
      </c>
      <c r="KL119" s="672">
        <f>SUBTOTAL(9,KL120:KL136)</f>
        <v>0</v>
      </c>
      <c r="KM119" s="672">
        <f>SUBTOTAL(9,KM120:KM136)</f>
        <v>0</v>
      </c>
      <c r="KN119" s="672">
        <f>SUBTOTAL(9,KN120:KN136)</f>
        <v>0</v>
      </c>
      <c r="KO119" s="671"/>
      <c r="KP119" s="672">
        <f>SUBTOTAL(9,KP120:KP136)</f>
        <v>0</v>
      </c>
      <c r="KQ119" s="670"/>
      <c r="KS119" s="671"/>
      <c r="KT119" s="672">
        <f>SUBTOTAL(9,KT120:KT136)</f>
        <v>0</v>
      </c>
      <c r="KU119" s="671"/>
      <c r="KV119" s="672">
        <f>SUBTOTAL(9,KV120:KV136)</f>
        <v>0</v>
      </c>
      <c r="KW119" s="671"/>
      <c r="KX119" s="672">
        <f>SUBTOTAL(9,KX120:KX136)</f>
        <v>0</v>
      </c>
      <c r="KY119" s="671"/>
      <c r="KZ119" s="672">
        <f>SUBTOTAL(9,KZ120:KZ136)</f>
        <v>0</v>
      </c>
      <c r="LA119" s="673">
        <f t="shared" si="1387"/>
        <v>0</v>
      </c>
      <c r="LB119" s="672">
        <f>SUBTOTAL(9,LB120:LB136)</f>
        <v>0</v>
      </c>
      <c r="LC119" s="671"/>
      <c r="LD119" s="672">
        <f>SUBTOTAL(9,LD120:LD136)</f>
        <v>0</v>
      </c>
      <c r="LE119" s="673">
        <f t="shared" si="1388"/>
        <v>0</v>
      </c>
      <c r="LF119" s="672">
        <f>SUBTOTAL(9,LF120:LF136)</f>
        <v>0</v>
      </c>
      <c r="LG119" s="672">
        <f>SUBTOTAL(9,LG120:LG136)</f>
        <v>0</v>
      </c>
      <c r="LH119" s="672">
        <f>SUBTOTAL(9,LH120:LH136)</f>
        <v>0</v>
      </c>
      <c r="LI119" s="671"/>
      <c r="LJ119" s="672">
        <f>SUBTOTAL(9,LJ120:LJ136)</f>
        <v>0</v>
      </c>
      <c r="LK119" s="670"/>
      <c r="LM119" s="671"/>
      <c r="LN119" s="672">
        <f>SUBTOTAL(9,LN120:LN136)</f>
        <v>0</v>
      </c>
      <c r="LO119" s="671"/>
      <c r="LP119" s="672">
        <f>SUBTOTAL(9,LP120:LP136)</f>
        <v>0</v>
      </c>
      <c r="LQ119" s="671"/>
      <c r="LR119" s="672">
        <f>SUBTOTAL(9,LR120:LR136)</f>
        <v>0</v>
      </c>
      <c r="LS119" s="671"/>
      <c r="LT119" s="672">
        <f>SUBTOTAL(9,LT120:LT136)</f>
        <v>0</v>
      </c>
      <c r="LU119" s="673">
        <f t="shared" si="1389"/>
        <v>0</v>
      </c>
      <c r="LV119" s="672">
        <f>SUBTOTAL(9,LV120:LV136)</f>
        <v>0</v>
      </c>
      <c r="LW119" s="671"/>
      <c r="LX119" s="672">
        <f>SUBTOTAL(9,LX120:LX136)</f>
        <v>0</v>
      </c>
      <c r="LY119" s="673">
        <f t="shared" si="1390"/>
        <v>0</v>
      </c>
      <c r="LZ119" s="672">
        <f>SUBTOTAL(9,LZ120:LZ136)</f>
        <v>0</v>
      </c>
      <c r="MA119" s="672">
        <f>SUBTOTAL(9,MA120:MA136)</f>
        <v>0</v>
      </c>
      <c r="MB119" s="672">
        <f>SUBTOTAL(9,MB120:MB136)</f>
        <v>0</v>
      </c>
      <c r="MC119" s="671"/>
      <c r="MD119" s="672">
        <f>SUBTOTAL(9,MD120:MD136)</f>
        <v>0</v>
      </c>
      <c r="ME119" s="670"/>
      <c r="MG119" s="671"/>
      <c r="MH119" s="672">
        <f>SUBTOTAL(9,MH120:MH136)</f>
        <v>0</v>
      </c>
      <c r="MI119" s="671"/>
      <c r="MJ119" s="672">
        <f>SUBTOTAL(9,MJ120:MJ136)</f>
        <v>0</v>
      </c>
      <c r="MK119" s="671"/>
      <c r="ML119" s="672">
        <f>SUBTOTAL(9,ML120:ML136)</f>
        <v>0</v>
      </c>
      <c r="MM119" s="671"/>
      <c r="MN119" s="672">
        <f>SUBTOTAL(9,MN120:MN136)</f>
        <v>0</v>
      </c>
      <c r="MO119" s="673">
        <f t="shared" si="1391"/>
        <v>0</v>
      </c>
      <c r="MP119" s="672">
        <f>SUBTOTAL(9,MP120:MP136)</f>
        <v>0</v>
      </c>
      <c r="MQ119" s="671"/>
      <c r="MR119" s="672">
        <f>SUBTOTAL(9,MR120:MR136)</f>
        <v>0</v>
      </c>
      <c r="MS119" s="673">
        <f t="shared" si="1392"/>
        <v>0</v>
      </c>
      <c r="MT119" s="672">
        <f>SUBTOTAL(9,MT120:MT136)</f>
        <v>0</v>
      </c>
      <c r="MU119" s="672">
        <f>SUBTOTAL(9,MU120:MU136)</f>
        <v>0</v>
      </c>
      <c r="MV119" s="672">
        <f>SUBTOTAL(9,MV120:MV136)</f>
        <v>0</v>
      </c>
      <c r="MW119" s="671"/>
      <c r="MX119" s="672">
        <f>SUBTOTAL(9,MX120:MX136)</f>
        <v>0</v>
      </c>
      <c r="MY119" s="670"/>
      <c r="NA119" s="671"/>
      <c r="NB119" s="672">
        <f>SUBTOTAL(9,NB120:NB136)</f>
        <v>0</v>
      </c>
      <c r="NC119" s="671"/>
      <c r="ND119" s="672">
        <f>SUBTOTAL(9,ND120:ND136)</f>
        <v>0</v>
      </c>
      <c r="NE119" s="671"/>
      <c r="NF119" s="672">
        <f>SUBTOTAL(9,NF120:NF136)</f>
        <v>0</v>
      </c>
      <c r="NG119" s="671"/>
      <c r="NH119" s="672">
        <f>SUBTOTAL(9,NH120:NH136)</f>
        <v>0</v>
      </c>
      <c r="NI119" s="673">
        <f t="shared" si="1393"/>
        <v>0</v>
      </c>
      <c r="NJ119" s="672">
        <f>SUBTOTAL(9,NJ120:NJ136)</f>
        <v>0</v>
      </c>
      <c r="NK119" s="671"/>
      <c r="NL119" s="672">
        <f>SUBTOTAL(9,NL120:NL136)</f>
        <v>0</v>
      </c>
      <c r="NM119" s="673">
        <f t="shared" si="1394"/>
        <v>0</v>
      </c>
      <c r="NN119" s="672">
        <f>SUBTOTAL(9,NN120:NN136)</f>
        <v>0</v>
      </c>
      <c r="NO119" s="672">
        <f>SUBTOTAL(9,NO120:NO136)</f>
        <v>0</v>
      </c>
      <c r="NP119" s="672">
        <f>SUBTOTAL(9,NP120:NP136)</f>
        <v>0</v>
      </c>
      <c r="NQ119" s="671"/>
      <c r="NR119" s="672">
        <f>SUBTOTAL(9,NR120:NR136)</f>
        <v>0</v>
      </c>
      <c r="NS119" s="670"/>
      <c r="NU119" s="671"/>
      <c r="NV119" s="672">
        <f>SUBTOTAL(9,NV120:NV136)</f>
        <v>0</v>
      </c>
      <c r="NW119" s="671"/>
      <c r="NX119" s="672">
        <f>SUBTOTAL(9,NX120:NX136)</f>
        <v>0</v>
      </c>
      <c r="NY119" s="671"/>
      <c r="NZ119" s="672">
        <f>SUBTOTAL(9,NZ120:NZ136)</f>
        <v>0</v>
      </c>
      <c r="OA119" s="671"/>
      <c r="OB119" s="672">
        <f>SUBTOTAL(9,OB120:OB136)</f>
        <v>0</v>
      </c>
      <c r="OC119" s="673">
        <f t="shared" si="1395"/>
        <v>0</v>
      </c>
      <c r="OD119" s="672">
        <f>SUBTOTAL(9,OD120:OD136)</f>
        <v>0</v>
      </c>
      <c r="OE119" s="671"/>
      <c r="OF119" s="672">
        <f>SUBTOTAL(9,OF120:OF136)</f>
        <v>0</v>
      </c>
      <c r="OG119" s="673">
        <f t="shared" si="1396"/>
        <v>0</v>
      </c>
      <c r="OH119" s="672">
        <f>SUBTOTAL(9,OH120:OH136)</f>
        <v>0</v>
      </c>
      <c r="OI119" s="672">
        <f>SUBTOTAL(9,OI120:OI136)</f>
        <v>0</v>
      </c>
      <c r="OJ119" s="672">
        <f>SUBTOTAL(9,OJ120:OJ136)</f>
        <v>0</v>
      </c>
      <c r="OK119" s="671"/>
      <c r="OL119" s="672">
        <f>SUBTOTAL(9,OL120:OL136)</f>
        <v>0</v>
      </c>
      <c r="OM119" s="670"/>
      <c r="OO119" s="671"/>
      <c r="OP119" s="672">
        <f>SUBTOTAL(9,OP120:OP136)</f>
        <v>0</v>
      </c>
      <c r="OQ119" s="671"/>
      <c r="OR119" s="672">
        <f>SUBTOTAL(9,OR120:OR136)</f>
        <v>0</v>
      </c>
      <c r="OS119" s="671"/>
      <c r="OT119" s="672">
        <f>SUBTOTAL(9,OT120:OT136)</f>
        <v>0</v>
      </c>
      <c r="OU119" s="671"/>
      <c r="OV119" s="672">
        <f>SUBTOTAL(9,OV120:OV136)</f>
        <v>0</v>
      </c>
      <c r="OW119" s="673">
        <f t="shared" si="1397"/>
        <v>0</v>
      </c>
      <c r="OX119" s="672">
        <f>SUBTOTAL(9,OX120:OX136)</f>
        <v>0</v>
      </c>
      <c r="OY119" s="671"/>
      <c r="OZ119" s="672">
        <f>SUBTOTAL(9,OZ120:OZ136)</f>
        <v>0</v>
      </c>
      <c r="PA119" s="673">
        <f t="shared" si="1398"/>
        <v>0</v>
      </c>
      <c r="PB119" s="672">
        <f>SUBTOTAL(9,PB120:PB136)</f>
        <v>0</v>
      </c>
      <c r="PC119" s="672">
        <f>SUBTOTAL(9,PC120:PC136)</f>
        <v>0</v>
      </c>
      <c r="PD119" s="672">
        <f>SUBTOTAL(9,PD120:PD136)</f>
        <v>0</v>
      </c>
      <c r="PE119" s="671"/>
      <c r="PF119" s="672">
        <f>SUBTOTAL(9,PF120:PF136)</f>
        <v>0</v>
      </c>
      <c r="PG119" s="670"/>
      <c r="PI119" s="671"/>
      <c r="PJ119" s="672">
        <f>SUBTOTAL(9,PJ120:PJ136)</f>
        <v>0</v>
      </c>
      <c r="PK119" s="671"/>
      <c r="PL119" s="672">
        <f>SUBTOTAL(9,PL120:PL136)</f>
        <v>0</v>
      </c>
      <c r="PM119" s="671"/>
      <c r="PN119" s="672">
        <f>SUBTOTAL(9,PN120:PN136)</f>
        <v>0</v>
      </c>
      <c r="PO119" s="671"/>
      <c r="PP119" s="672">
        <f>SUBTOTAL(9,PP120:PP136)</f>
        <v>0</v>
      </c>
      <c r="PQ119" s="673">
        <f t="shared" si="1399"/>
        <v>0</v>
      </c>
      <c r="PR119" s="672">
        <f>SUBTOTAL(9,PR120:PR136)</f>
        <v>0</v>
      </c>
      <c r="PS119" s="671"/>
      <c r="PT119" s="672">
        <f>SUBTOTAL(9,PT120:PT136)</f>
        <v>0</v>
      </c>
      <c r="PU119" s="673">
        <f t="shared" si="1400"/>
        <v>0</v>
      </c>
      <c r="PV119" s="672">
        <f>SUBTOTAL(9,PV120:PV136)</f>
        <v>0</v>
      </c>
      <c r="PW119" s="672">
        <f>SUBTOTAL(9,PW120:PW136)</f>
        <v>0</v>
      </c>
      <c r="PX119" s="672">
        <f>SUBTOTAL(9,PX120:PX136)</f>
        <v>0</v>
      </c>
      <c r="PY119" s="671"/>
      <c r="PZ119" s="672">
        <f>SUBTOTAL(9,PZ120:PZ136)</f>
        <v>0</v>
      </c>
      <c r="QA119" s="670"/>
      <c r="QC119" s="671"/>
      <c r="QD119" s="672">
        <f>SUBTOTAL(9,QD120:QD136)</f>
        <v>0</v>
      </c>
      <c r="QE119" s="671"/>
      <c r="QF119" s="672">
        <f>SUBTOTAL(9,QF120:QF136)</f>
        <v>0</v>
      </c>
      <c r="QG119" s="671"/>
      <c r="QH119" s="672">
        <f>SUBTOTAL(9,QH120:QH136)</f>
        <v>0</v>
      </c>
      <c r="QI119" s="671"/>
      <c r="QJ119" s="672">
        <f>SUBTOTAL(9,QJ120:QJ136)</f>
        <v>0</v>
      </c>
      <c r="QK119" s="673">
        <f t="shared" si="1401"/>
        <v>0</v>
      </c>
      <c r="QL119" s="672">
        <f>SUBTOTAL(9,QL120:QL136)</f>
        <v>0</v>
      </c>
      <c r="QM119" s="671"/>
      <c r="QN119" s="672">
        <f>SUBTOTAL(9,QN120:QN136)</f>
        <v>0</v>
      </c>
      <c r="QO119" s="673">
        <f t="shared" si="1402"/>
        <v>0</v>
      </c>
      <c r="QP119" s="672">
        <f>SUBTOTAL(9,QP120:QP136)</f>
        <v>0</v>
      </c>
      <c r="QQ119" s="672">
        <f>SUBTOTAL(9,QQ120:QQ136)</f>
        <v>0</v>
      </c>
      <c r="QR119" s="672">
        <f>SUBTOTAL(9,QR120:QR136)</f>
        <v>0</v>
      </c>
      <c r="QS119" s="671"/>
      <c r="QT119" s="672">
        <f>SUBTOTAL(9,QT120:QT136)</f>
        <v>0</v>
      </c>
      <c r="QU119" s="670"/>
      <c r="RA119" s="785">
        <f t="shared" si="1125"/>
        <v>0</v>
      </c>
      <c r="RB119" s="785" t="e">
        <f t="shared" si="1126"/>
        <v>#REF!</v>
      </c>
      <c r="RC119" s="677">
        <f t="shared" si="1127"/>
        <v>0</v>
      </c>
      <c r="RD119" s="677">
        <f t="shared" si="1127"/>
        <v>0</v>
      </c>
      <c r="RE119" s="677">
        <f t="shared" si="1127"/>
        <v>0</v>
      </c>
      <c r="RF119" s="677">
        <f t="shared" si="1127"/>
        <v>0</v>
      </c>
      <c r="RG119" s="677">
        <f t="shared" si="1127"/>
        <v>0</v>
      </c>
      <c r="RH119" s="677">
        <f t="shared" si="1127"/>
        <v>0</v>
      </c>
      <c r="RI119" s="677">
        <f t="shared" si="1127"/>
        <v>0</v>
      </c>
      <c r="RJ119" s="677">
        <f t="shared" si="1127"/>
        <v>0</v>
      </c>
      <c r="RK119" s="677" t="e">
        <f>#REF!</f>
        <v>#REF!</v>
      </c>
      <c r="RL119" s="677" t="e">
        <f>#REF!</f>
        <v>#REF!</v>
      </c>
      <c r="RM119" s="677">
        <f t="shared" si="1128"/>
        <v>0</v>
      </c>
      <c r="RN119" s="677">
        <f t="shared" si="1128"/>
        <v>0</v>
      </c>
      <c r="RO119" s="677">
        <f t="shared" si="1128"/>
        <v>0</v>
      </c>
      <c r="RP119" s="677">
        <f t="shared" si="1128"/>
        <v>0</v>
      </c>
      <c r="RQ119" s="677">
        <f t="shared" si="1128"/>
        <v>0</v>
      </c>
      <c r="RR119" s="677">
        <f t="shared" si="1128"/>
        <v>0</v>
      </c>
      <c r="RS119" s="677">
        <f t="shared" si="1128"/>
        <v>0</v>
      </c>
      <c r="RT119" s="677">
        <f t="shared" si="1128"/>
        <v>0</v>
      </c>
      <c r="RV119" s="675">
        <f t="shared" si="1129"/>
        <v>0</v>
      </c>
      <c r="RW119" s="675">
        <f t="shared" si="1130"/>
        <v>0</v>
      </c>
      <c r="RX119" s="675">
        <f t="shared" si="1131"/>
        <v>0</v>
      </c>
      <c r="RY119" s="675">
        <f t="shared" si="1132"/>
        <v>0</v>
      </c>
      <c r="RZ119" s="675">
        <f t="shared" si="1133"/>
        <v>0</v>
      </c>
      <c r="SA119" s="675">
        <f t="shared" si="1134"/>
        <v>0</v>
      </c>
      <c r="SB119" s="675">
        <f t="shared" si="1135"/>
        <v>0</v>
      </c>
      <c r="SC119" s="675">
        <f t="shared" si="1136"/>
        <v>0</v>
      </c>
      <c r="SD119" s="675" t="e">
        <f xml:space="preserve"> SUMIF(#REF!,$SD$8,#REF!)</f>
        <v>#REF!</v>
      </c>
      <c r="SE119" s="675" t="e">
        <f xml:space="preserve"> SUMIF(#REF!,$SE$8,#REF!)</f>
        <v>#REF!</v>
      </c>
      <c r="SG119" s="675">
        <f t="shared" ref="SG119:SU150" si="1429">RC119*$AP119</f>
        <v>0</v>
      </c>
      <c r="SH119" s="675">
        <f t="shared" si="1429"/>
        <v>0</v>
      </c>
      <c r="SI119" s="675">
        <f t="shared" si="1429"/>
        <v>0</v>
      </c>
      <c r="SJ119" s="675">
        <f t="shared" si="1429"/>
        <v>0</v>
      </c>
      <c r="SK119" s="675">
        <f t="shared" si="1429"/>
        <v>0</v>
      </c>
      <c r="SL119" s="675">
        <f t="shared" si="1429"/>
        <v>0</v>
      </c>
      <c r="SM119" s="675">
        <f t="shared" si="1429"/>
        <v>0</v>
      </c>
      <c r="SN119" s="675">
        <f t="shared" si="1429"/>
        <v>0</v>
      </c>
      <c r="SO119" s="675" t="e">
        <f t="shared" si="1429"/>
        <v>#REF!</v>
      </c>
      <c r="SP119" s="675" t="e">
        <f t="shared" si="1429"/>
        <v>#REF!</v>
      </c>
      <c r="SQ119" s="675">
        <f t="shared" si="1429"/>
        <v>0</v>
      </c>
      <c r="SR119" s="675">
        <f t="shared" si="1429"/>
        <v>0</v>
      </c>
      <c r="SS119" s="675">
        <f t="shared" si="1429"/>
        <v>0</v>
      </c>
      <c r="ST119" s="675">
        <f t="shared" si="1429"/>
        <v>0</v>
      </c>
      <c r="SU119" s="675">
        <f t="shared" si="1429"/>
        <v>0</v>
      </c>
      <c r="SV119" s="675">
        <f t="shared" si="1425"/>
        <v>0</v>
      </c>
      <c r="SW119" s="675">
        <f t="shared" si="1138"/>
        <v>0</v>
      </c>
      <c r="SX119" s="675">
        <f t="shared" si="1138"/>
        <v>0</v>
      </c>
      <c r="SY119" s="675" t="e">
        <f>#REF!*$AP119</f>
        <v>#REF!</v>
      </c>
      <c r="SZ119" s="675" t="e">
        <f>#REF!*$AP119</f>
        <v>#REF!</v>
      </c>
      <c r="TA119" s="675" t="e">
        <f>#REF!*$AP119</f>
        <v>#REF!</v>
      </c>
      <c r="TB119" s="675" t="e">
        <f>#REF!*$AP119</f>
        <v>#REF!</v>
      </c>
      <c r="TC119" s="675" t="e">
        <f>#REF!*$AP119</f>
        <v>#REF!</v>
      </c>
      <c r="TE119" s="675">
        <f t="shared" si="1403"/>
        <v>0</v>
      </c>
      <c r="TF119" s="675">
        <f t="shared" si="1404"/>
        <v>0</v>
      </c>
      <c r="TG119" s="675">
        <f t="shared" si="1405"/>
        <v>0</v>
      </c>
      <c r="TH119" s="675">
        <f t="shared" si="1406"/>
        <v>0</v>
      </c>
      <c r="TI119" s="675">
        <f t="shared" si="1407"/>
        <v>0</v>
      </c>
      <c r="TJ119" s="675">
        <f t="shared" si="1408"/>
        <v>0</v>
      </c>
      <c r="TK119" s="675">
        <f t="shared" si="1409"/>
        <v>0</v>
      </c>
      <c r="TL119" s="675">
        <f t="shared" si="1410"/>
        <v>0</v>
      </c>
      <c r="TM119" s="675">
        <f t="shared" si="1411"/>
        <v>0</v>
      </c>
      <c r="TN119" s="676">
        <f t="shared" si="1412"/>
        <v>0</v>
      </c>
      <c r="TP119" s="675">
        <f>IFERROR(SG119*(1+LEVEL_2!#REF!),0)</f>
        <v>0</v>
      </c>
      <c r="TQ119" s="675">
        <f>IFERROR(SH119*(1+LEVEL_2!#REF!),0)</f>
        <v>0</v>
      </c>
      <c r="TR119" s="675">
        <f>IFERROR(SI119*(1+LEVEL_2!#REF!),0)</f>
        <v>0</v>
      </c>
      <c r="TS119" s="675">
        <f>IFERROR(SJ119*(1+LEVEL_2!#REF!),0)</f>
        <v>0</v>
      </c>
      <c r="TT119" s="675">
        <f>IFERROR(SK119*(1+LEVEL_2!#REF!),0)</f>
        <v>0</v>
      </c>
      <c r="TU119" s="675">
        <f>IFERROR(SL119*(1+LEVEL_2!#REF!),0)</f>
        <v>0</v>
      </c>
      <c r="TV119" s="675">
        <f>IFERROR(SM119*(1+LEVEL_2!#REF!),0)</f>
        <v>0</v>
      </c>
      <c r="TW119" s="675">
        <f>IFERROR(SN119*(1+LEVEL_2!#REF!),0)</f>
        <v>0</v>
      </c>
      <c r="TX119" s="675">
        <f>IFERROR(SO119*(1+LEVEL_2!#REF!),0)</f>
        <v>0</v>
      </c>
      <c r="TY119" s="675">
        <f>IFERROR(SP119*(1+LEVEL_2!#REF!),0)</f>
        <v>0</v>
      </c>
      <c r="TZ119" s="675">
        <f>IFERROR(SQ119*(1+LEVEL_2!#REF!),0)</f>
        <v>0</v>
      </c>
      <c r="UA119" s="675">
        <f>IFERROR(SR119*(1+LEVEL_2!#REF!),0)</f>
        <v>0</v>
      </c>
      <c r="UB119" s="675">
        <f>IFERROR(SS119*(1+LEVEL_2!#REF!),0)</f>
        <v>0</v>
      </c>
      <c r="UC119" s="675">
        <f>IFERROR(ST119*(1+LEVEL_2!#REF!),0)</f>
        <v>0</v>
      </c>
      <c r="UD119" s="675">
        <f>IFERROR(SU119*(1+LEVEL_2!#REF!),0)</f>
        <v>0</v>
      </c>
      <c r="UE119" s="675">
        <f>IFERROR(SV119*(1+LEVEL_2!#REF!),0)</f>
        <v>0</v>
      </c>
      <c r="UF119" s="675">
        <f>IFERROR(SW119*(1+LEVEL_2!#REF!),0)</f>
        <v>0</v>
      </c>
      <c r="UG119" s="675">
        <f>IFERROR(SX119*(1+LEVEL_2!#REF!),0)</f>
        <v>0</v>
      </c>
      <c r="UH119" s="675">
        <f>IFERROR(SY119*(1+LEVEL_2!#REF!),0)</f>
        <v>0</v>
      </c>
      <c r="UI119" s="675">
        <f>IFERROR(SZ119*(1+LEVEL_2!#REF!),0)</f>
        <v>0</v>
      </c>
      <c r="UJ119" s="675">
        <f>IFERROR(TA119*(1+LEVEL_2!#REF!),0)</f>
        <v>0</v>
      </c>
      <c r="UK119" s="675">
        <f>IFERROR(TB119*(1+LEVEL_2!#REF!),0)</f>
        <v>0</v>
      </c>
      <c r="UL119" s="675">
        <f>IFERROR(TC119*(1+LEVEL_2!#REF!),0)</f>
        <v>0</v>
      </c>
      <c r="UN119" s="675">
        <f t="shared" si="1413"/>
        <v>0</v>
      </c>
      <c r="UO119" s="675">
        <f t="shared" si="1414"/>
        <v>0</v>
      </c>
      <c r="UP119" s="675">
        <f t="shared" si="1415"/>
        <v>0</v>
      </c>
      <c r="UQ119" s="675">
        <f t="shared" si="1416"/>
        <v>0</v>
      </c>
      <c r="UR119" s="675">
        <f t="shared" si="1417"/>
        <v>0</v>
      </c>
      <c r="US119" s="675">
        <f t="shared" si="1418"/>
        <v>0</v>
      </c>
      <c r="UT119" s="675">
        <f t="shared" si="1419"/>
        <v>0</v>
      </c>
      <c r="UU119" s="675">
        <f t="shared" si="1420"/>
        <v>0</v>
      </c>
      <c r="UV119" s="675">
        <f t="shared" si="1421"/>
        <v>0</v>
      </c>
      <c r="UW119" s="676">
        <f t="shared" si="1422"/>
        <v>0</v>
      </c>
    </row>
    <row r="120" spans="1:569" s="645" customFormat="1" ht="20.100000000000001" customHeight="1">
      <c r="A120" s="677"/>
      <c r="B120" s="677" t="s">
        <v>405</v>
      </c>
      <c r="C120" s="764" t="s">
        <v>630</v>
      </c>
      <c r="D120" s="764"/>
      <c r="E120" s="792" t="s">
        <v>631</v>
      </c>
      <c r="F120" s="793" t="s">
        <v>632</v>
      </c>
      <c r="G120" s="792" t="s">
        <v>633</v>
      </c>
      <c r="H120" s="794" t="s">
        <v>365</v>
      </c>
      <c r="I120" s="789"/>
      <c r="J120" s="789"/>
      <c r="K120" s="789"/>
      <c r="L120" s="789"/>
      <c r="M120" s="770"/>
      <c r="N120" s="828">
        <f t="shared" si="1423"/>
        <v>0</v>
      </c>
      <c r="O120" s="829">
        <f t="shared" si="1424"/>
        <v>0</v>
      </c>
      <c r="Q120" s="830"/>
      <c r="R120" s="809"/>
      <c r="S120" s="809"/>
      <c r="T120" s="809"/>
      <c r="U120" s="809"/>
      <c r="V120" s="809"/>
      <c r="W120" s="809"/>
      <c r="X120" s="809"/>
      <c r="Y120" s="809"/>
      <c r="Z120" s="809"/>
      <c r="AA120" s="809"/>
      <c r="AB120" s="809"/>
      <c r="AC120" s="809"/>
      <c r="AD120" s="809"/>
      <c r="AE120" s="809"/>
      <c r="AF120" s="810"/>
      <c r="AH120" s="774">
        <f t="shared" ref="AH120:AH135" si="1430">DA120</f>
        <v>20000</v>
      </c>
      <c r="AI120" s="775">
        <f t="shared" ref="AI120:AI136" si="1431">IFERROR(AH120*$I120, 0)</f>
        <v>0</v>
      </c>
      <c r="AJ120" s="774">
        <f t="shared" ref="AJ120:AJ135" si="1432">DC120</f>
        <v>15000</v>
      </c>
      <c r="AK120" s="775">
        <f t="shared" ref="AK120:AK136" si="1433">IFERROR(AJ120*$I120, 0)</f>
        <v>0</v>
      </c>
      <c r="AL120" s="774">
        <f t="shared" ref="AL120:AL135" si="1434">DE120</f>
        <v>0</v>
      </c>
      <c r="AM120" s="775">
        <f t="shared" ref="AM120:AM136" si="1435">IFERROR(AL120*$I120, 0)</f>
        <v>0</v>
      </c>
      <c r="AN120" s="774">
        <f t="shared" ref="AN120:AN135" si="1436">DG120</f>
        <v>4880</v>
      </c>
      <c r="AO120" s="775">
        <f t="shared" ref="AO120:AO136" si="1437">IFERROR(AN120*$I120, 0)</f>
        <v>0</v>
      </c>
      <c r="AP120" s="693">
        <f t="shared" si="1111"/>
        <v>39880</v>
      </c>
      <c r="AQ120" s="775">
        <f t="shared" ref="AQ120:AQ136" si="1438">IFERROR(AP120*$I120, 0)</f>
        <v>0</v>
      </c>
      <c r="AR120" s="774">
        <f t="shared" ref="AR120:AR135" si="1439">DK120</f>
        <v>0</v>
      </c>
      <c r="AS120" s="775">
        <f t="shared" ref="AS120:AS136" si="1440">IFERROR(AR120*$I120, 0)</f>
        <v>0</v>
      </c>
      <c r="AT120" s="776">
        <f t="shared" si="1152"/>
        <v>47856</v>
      </c>
      <c r="AU120" s="776">
        <f t="shared" ref="AU120:AU136" si="1441">AV120*$AU$5</f>
        <v>79760</v>
      </c>
      <c r="AV120" s="693">
        <f t="shared" si="829"/>
        <v>39880</v>
      </c>
      <c r="AW120" s="775">
        <f t="shared" si="1370"/>
        <v>0</v>
      </c>
      <c r="AX120" s="775">
        <f t="shared" ref="AX120:AX136" si="1442">IFERROR(AU120*$K120, 0)</f>
        <v>0</v>
      </c>
      <c r="AY120" s="775">
        <f t="shared" ref="AY120:AZ136" si="1443">IFERROR(AU120*$I120, 0)</f>
        <v>0</v>
      </c>
      <c r="AZ120" s="775">
        <f t="shared" si="1443"/>
        <v>0</v>
      </c>
      <c r="BA120" s="693">
        <f t="shared" ref="BA120:BA136" si="1444">IFERROR(AV120*$N120, 0)</f>
        <v>0</v>
      </c>
      <c r="BB120" s="693">
        <f t="shared" ref="BB120:BB136" si="1445">IFERROR(AV120*$O120, 0)</f>
        <v>0</v>
      </c>
      <c r="BC120" s="774">
        <f t="shared" ref="BC120:BC135" si="1446">EK120</f>
        <v>0</v>
      </c>
      <c r="BD120" s="775">
        <f t="shared" ref="BD120:BD136" si="1447">IFERROR(BC120*$I120, 0)</f>
        <v>0</v>
      </c>
      <c r="BE120" s="777"/>
      <c r="BG120" s="774">
        <v>19800</v>
      </c>
      <c r="BH120" s="775">
        <f t="shared" ref="BH120:BH136" si="1448">IFERROR(BG120*$I120, 0)</f>
        <v>0</v>
      </c>
      <c r="BI120" s="774">
        <v>18300</v>
      </c>
      <c r="BJ120" s="775">
        <f t="shared" ref="BJ120:BJ136" si="1449">IFERROR(BI120*$I120, 0)</f>
        <v>0</v>
      </c>
      <c r="BK120" s="774"/>
      <c r="BL120" s="775">
        <f t="shared" ref="BL120:BL136" si="1450">IFERROR(BK120*$I120, 0)</f>
        <v>0</v>
      </c>
      <c r="BM120" s="774"/>
      <c r="BN120" s="775">
        <f t="shared" ref="BN120:BN136" si="1451">IFERROR(BM120*$I120, 0)</f>
        <v>0</v>
      </c>
      <c r="BO120" s="693">
        <f t="shared" si="1371"/>
        <v>38100</v>
      </c>
      <c r="BP120" s="775">
        <f t="shared" ref="BP120:BP136" si="1452">IFERROR(BO120*$I120, 0)</f>
        <v>0</v>
      </c>
      <c r="BQ120" s="774">
        <f t="shared" ref="BQ120:BQ136" si="1453">IFERROR(BR120/$I120,)</f>
        <v>0</v>
      </c>
      <c r="BR120" s="775">
        <f t="shared" ref="BR120:BR136" si="1454">(BJ120*4.5%)+(BJ120*3.335%)+((BJ120*3.335%)*10.25%)+(BP120*30%*1.39%)+(BJ120*2.3%)+(BP120*8%)+(BP120*2.29%)+(BP120*0.24%)</f>
        <v>0</v>
      </c>
      <c r="BS120" s="693">
        <f t="shared" si="1372"/>
        <v>38100</v>
      </c>
      <c r="BT120" s="775">
        <f t="shared" ref="BT120:BT136" si="1455">IFERROR(BS120*$I120, 0)</f>
        <v>0</v>
      </c>
      <c r="BU120" s="693">
        <f t="shared" ref="BU120:BU136" si="1456">IFERROR(BS120*$N120, 0)</f>
        <v>0</v>
      </c>
      <c r="BV120" s="693">
        <f t="shared" ref="BV120:BV136" si="1457">IFERROR(BS120*$O120, 0)</f>
        <v>0</v>
      </c>
      <c r="BW120" s="774"/>
      <c r="BX120" s="775">
        <f t="shared" ref="BX120:BX136" si="1458">IFERROR(BW120*$I120, 0)</f>
        <v>0</v>
      </c>
      <c r="BY120" s="777"/>
      <c r="CA120" s="744"/>
      <c r="CB120" s="745">
        <f t="shared" ref="CB120:CB136" si="1459">IFERROR(CA120*$I120, 0)</f>
        <v>0</v>
      </c>
      <c r="CC120" s="718"/>
      <c r="CD120" s="745">
        <f t="shared" ref="CD120:CD136" si="1460">IFERROR(CC120*$I120, 0)</f>
        <v>0</v>
      </c>
      <c r="CE120" s="718"/>
      <c r="CF120" s="745">
        <f t="shared" ref="CF120:CF136" si="1461">IFERROR(CE120*$I120, 0)</f>
        <v>0</v>
      </c>
      <c r="CG120" s="718"/>
      <c r="CH120" s="745">
        <f t="shared" ref="CH120:CH136" si="1462">IFERROR(CG120*$I120, 0)</f>
        <v>0</v>
      </c>
      <c r="CI120" s="746">
        <f t="shared" si="1377"/>
        <v>0</v>
      </c>
      <c r="CJ120" s="745">
        <f t="shared" ref="CJ120:CJ136" si="1463">IFERROR(CI120*$I120, 0)</f>
        <v>0</v>
      </c>
      <c r="CK120" s="718"/>
      <c r="CL120" s="745">
        <f t="shared" ref="CL120:CL136" si="1464">IFERROR(CK120*$I120, 0)</f>
        <v>0</v>
      </c>
      <c r="CM120" s="746">
        <f t="shared" si="1378"/>
        <v>0</v>
      </c>
      <c r="CN120" s="745">
        <f t="shared" ref="CN120:CN136" si="1465">IFERROR(CM120*$I120, 0)</f>
        <v>0</v>
      </c>
      <c r="CO120" s="699">
        <f t="shared" ref="CO120:CU136" si="1466">IFERROR($CM120*Q120, 0)</f>
        <v>0</v>
      </c>
      <c r="CP120" s="699">
        <f t="shared" si="1466"/>
        <v>0</v>
      </c>
      <c r="CQ120" s="699">
        <f t="shared" si="1466"/>
        <v>0</v>
      </c>
      <c r="CR120" s="699">
        <f t="shared" si="1466"/>
        <v>0</v>
      </c>
      <c r="CS120" s="700">
        <f t="shared" si="1466"/>
        <v>0</v>
      </c>
      <c r="CT120" s="699">
        <f t="shared" si="1466"/>
        <v>0</v>
      </c>
      <c r="CU120" s="699">
        <f t="shared" si="1466"/>
        <v>0</v>
      </c>
      <c r="CV120" s="700">
        <f t="shared" ref="CV120:CV136" si="1467">IFERROR(CM120*$X120, 0)</f>
        <v>0</v>
      </c>
      <c r="CW120" s="697"/>
      <c r="CX120" s="696">
        <f t="shared" ref="CX120:CX136" si="1468">IFERROR(CW120*$I120, 0)</f>
        <v>0</v>
      </c>
      <c r="CY120" s="701"/>
      <c r="DA120" s="805">
        <f t="shared" ref="DA120:DA121" si="1469">EO120</f>
        <v>20000</v>
      </c>
      <c r="DB120" s="790">
        <f t="shared" ref="DB120:DB136" si="1470">IFERROR(DA120*$I120, 0)</f>
        <v>0</v>
      </c>
      <c r="DC120" s="805">
        <f t="shared" ref="DC120:DC121" si="1471">EQ120</f>
        <v>15000</v>
      </c>
      <c r="DD120" s="790">
        <f t="shared" ref="DD120:DD136" si="1472">IFERROR(DC120*$I120, 0)</f>
        <v>0</v>
      </c>
      <c r="DE120" s="790">
        <f t="shared" ref="DE120:DE121" si="1473">ES120</f>
        <v>0</v>
      </c>
      <c r="DF120" s="790">
        <f t="shared" ref="DF120:DF136" si="1474">IFERROR(DE120*$I120, 0)</f>
        <v>0</v>
      </c>
      <c r="DG120" s="790">
        <f t="shared" ref="DG120:DG121" si="1475">EU120</f>
        <v>4880</v>
      </c>
      <c r="DH120" s="790">
        <f t="shared" ref="DH120:DH136" si="1476">IFERROR(DG120*$I120, 0)</f>
        <v>0</v>
      </c>
      <c r="DI120" s="790">
        <f t="shared" si="1112"/>
        <v>39880</v>
      </c>
      <c r="DJ120" s="790">
        <f t="shared" ref="DJ120:DJ136" si="1477">IFERROR(DI120*$I120, 0)</f>
        <v>0</v>
      </c>
      <c r="DK120" s="805">
        <f t="shared" ref="DK120:DK135" si="1478">IFERROR(DL120/$I120,)</f>
        <v>0</v>
      </c>
      <c r="DL120" s="814">
        <f t="shared" ref="DL120:DL136" si="1479">(DD120*4.5%)+(DD120*3.335%)+((DD120*3.335%)*10.25%)+(DJ120*30%*1.39%)+(DD120*2.3%)+(DJ120*8%)+((DB120+DD120)*2.29%)+(DJ120*0.24%)</f>
        <v>0</v>
      </c>
      <c r="DM120" s="790">
        <f t="shared" si="1113"/>
        <v>39880</v>
      </c>
      <c r="DN120" s="790">
        <f t="shared" ref="DN120:DN136" si="1480">IFERROR(DM120*$I120, 0)</f>
        <v>0</v>
      </c>
      <c r="DO120" s="693">
        <f t="shared" ref="DO120:DO136" si="1481">IFERROR(DM120*$N120, 0)</f>
        <v>0</v>
      </c>
      <c r="DP120" s="693">
        <f t="shared" ref="DP120:DP136" si="1482">IFERROR(DM120*$O120, 0)</f>
        <v>0</v>
      </c>
      <c r="DQ120" s="774"/>
      <c r="DR120" s="775">
        <f t="shared" ref="DR120:DR136" si="1483">IFERROR(DQ120*$I120, 0)</f>
        <v>0</v>
      </c>
      <c r="DS120" s="777" t="s">
        <v>634</v>
      </c>
      <c r="DU120" s="774">
        <f>IFERROR(VLOOKUP($C120,[1]영만종합건설!$A$13:$AN$154,28,FALSE),0)</f>
        <v>40000</v>
      </c>
      <c r="DV120" s="780">
        <f t="shared" ref="DV120:DV136" si="1484">IFERROR(DU120*$I120, 0)</f>
        <v>0</v>
      </c>
      <c r="DW120" s="774">
        <f>IFERROR(VLOOKUP($C120,[1]영만종합건설!$A$13:$AN$154,30,FALSE),0)</f>
        <v>15000</v>
      </c>
      <c r="DX120" s="780">
        <f t="shared" ref="DX120:DX136" si="1485">IFERROR(DW120*$I120, 0)</f>
        <v>0</v>
      </c>
      <c r="DY120" s="778">
        <f>IFERROR(VLOOKUP($C120,[1]영만종합건설!$A$13:$AN$154,32,FALSE),0)</f>
        <v>5000</v>
      </c>
      <c r="DZ120" s="780">
        <f t="shared" ref="DZ120:DZ136" si="1486">IFERROR(DY120*$I120, 0)</f>
        <v>0</v>
      </c>
      <c r="EA120" s="778">
        <f>IFERROR(VLOOKUP($C120,[1]영만종합건설!$A$13:$AN$154,34,FALSE),0)</f>
        <v>0</v>
      </c>
      <c r="EB120" s="780">
        <f t="shared" ref="EB120:EB136" si="1487">IFERROR(EA120*$I120, 0)</f>
        <v>0</v>
      </c>
      <c r="EC120" s="703">
        <f t="shared" si="1114"/>
        <v>60000</v>
      </c>
      <c r="ED120" s="780">
        <f t="shared" ref="ED120:ED136" si="1488">IFERROR(EC120*$I120, 0)</f>
        <v>0</v>
      </c>
      <c r="EE120" s="778">
        <f t="shared" ref="EE120:EE136" si="1489">IFERROR(EF120/$I120,)</f>
        <v>0</v>
      </c>
      <c r="EF120" s="779">
        <f t="shared" ref="EF120:EF136" si="1490">(DX120*4.5%)+(DX120*3.335%)+((DX120*3.335%)*10.25%)+(ED120*30%*1.39%)+(DX120*2.3%)+(ED120*8%)+((DV120+DX120)*2.29%)+(ED120*0.24%)</f>
        <v>0</v>
      </c>
      <c r="EG120" s="703">
        <f t="shared" si="1115"/>
        <v>60000</v>
      </c>
      <c r="EH120" s="780">
        <f t="shared" ref="EH120:EH136" si="1491">IFERROR(EG120*$I120, 0)</f>
        <v>0</v>
      </c>
      <c r="EI120" s="703">
        <f t="shared" ref="EI120:EI136" si="1492">IFERROR(EG120*$N120, 0)</f>
        <v>0</v>
      </c>
      <c r="EJ120" s="703">
        <f t="shared" ref="EJ120:EJ136" si="1493">IFERROR(EG120*$O120, 0)</f>
        <v>0</v>
      </c>
      <c r="EK120" s="778"/>
      <c r="EL120" s="780">
        <f t="shared" ref="EL120:EL136" si="1494">IFERROR(EK120*$I120, 0)</f>
        <v>0</v>
      </c>
      <c r="EM120" s="781"/>
      <c r="EO120" s="778">
        <f>IFERROR(VLOOKUP($C120,[1]부강종합건설!$A$13:$AM$154,28,FALSE),0)</f>
        <v>20000</v>
      </c>
      <c r="EP120" s="780">
        <f t="shared" ref="EP120:EP136" si="1495">IFERROR(EO120*$I120, 0)</f>
        <v>0</v>
      </c>
      <c r="EQ120" s="778">
        <f>IFERROR(VLOOKUP($C120,[1]부강종합건설!$A$13:$AM$154,30,FALSE),0)</f>
        <v>15000</v>
      </c>
      <c r="ER120" s="780">
        <f t="shared" ref="ER120:ER136" si="1496">IFERROR(EQ120*$I120, 0)</f>
        <v>0</v>
      </c>
      <c r="ES120" s="778">
        <f>IFERROR(VLOOKUP($C120,[1]부강종합건설!$A$13:$AM$154,32,FALSE),0)</f>
        <v>0</v>
      </c>
      <c r="ET120" s="780">
        <f t="shared" ref="ET120:ET136" si="1497">IFERROR(ES120*$I120, 0)</f>
        <v>0</v>
      </c>
      <c r="EU120" s="778">
        <f>IFERROR(VLOOKUP($C120,[1]부강종합건설!$A$13:$AM$154,34,FALSE),0)</f>
        <v>4880</v>
      </c>
      <c r="EV120" s="780">
        <f t="shared" ref="EV120:EV136" si="1498">IFERROR(EU120*$I120, 0)</f>
        <v>0</v>
      </c>
      <c r="EW120" s="703">
        <f t="shared" si="1116"/>
        <v>39880</v>
      </c>
      <c r="EX120" s="780">
        <f t="shared" ref="EX120:EX136" si="1499">IFERROR(EW120*$I120, 0)</f>
        <v>0</v>
      </c>
      <c r="EY120" s="778">
        <f t="shared" ref="EY120:EY136" si="1500">IFERROR(EZ120/$I120,)</f>
        <v>0</v>
      </c>
      <c r="EZ120" s="779">
        <f t="shared" ref="EZ120:EZ136" si="1501">(ER120*4.5%)+(ER120*3.335%)+((ER120*3.335%)*10.25%)+(EX120*30%*1.39%)+(ER120*2.3%)+(EX120*8%)+((EP120+ER120)*2.29%)+(EX120*0.24%)</f>
        <v>0</v>
      </c>
      <c r="FA120" s="703">
        <f t="shared" si="1117"/>
        <v>39880</v>
      </c>
      <c r="FB120" s="780">
        <f t="shared" ref="FB120:FB136" si="1502">IFERROR(FA120*$I120, 0)</f>
        <v>0</v>
      </c>
      <c r="FC120" s="703">
        <f t="shared" ref="FC120:FC136" si="1503">IFERROR(FA120*$N120, 0)</f>
        <v>0</v>
      </c>
      <c r="FD120" s="703">
        <f t="shared" ref="FD120:FD136" si="1504">IFERROR(FA120*$O120, 0)</f>
        <v>0</v>
      </c>
      <c r="FE120" s="778"/>
      <c r="FF120" s="780">
        <f t="shared" ref="FF120:FF136" si="1505">IFERROR(FE120*$I120, 0)</f>
        <v>0</v>
      </c>
      <c r="FG120" s="782"/>
      <c r="FI120" s="774">
        <f>IFERROR(VLOOKUP($C120,[1]대도엔지니어링!$A$13:$AN$154,28,FALSE),0)</f>
        <v>49500</v>
      </c>
      <c r="FJ120" s="775">
        <f t="shared" ref="FJ120:FJ136" si="1506">IFERROR(FI120*$I120, 0)</f>
        <v>0</v>
      </c>
      <c r="FK120" s="774">
        <f>IFERROR(VLOOKUP($C120,[1]대도엔지니어링!$A$13:$AN$154,30,FALSE),0)</f>
        <v>60500</v>
      </c>
      <c r="FL120" s="775">
        <f t="shared" ref="FL120:FL136" si="1507">IFERROR(FK120*$I120, 0)</f>
        <v>0</v>
      </c>
      <c r="FM120" s="774">
        <f>IFERROR(VLOOKUP($C120,[1]대도엔지니어링!$A$13:$AN$154,32,FALSE),0)</f>
        <v>11000</v>
      </c>
      <c r="FN120" s="775">
        <f t="shared" ref="FN120:FN136" si="1508">IFERROR(FM120*$I120, 0)</f>
        <v>0</v>
      </c>
      <c r="FO120" s="774">
        <f>IFERROR(VLOOKUP($C120,[1]대도엔지니어링!$A$13:$AN$154,34,FALSE),0)</f>
        <v>3340</v>
      </c>
      <c r="FP120" s="775">
        <f t="shared" ref="FP120:FP136" si="1509">IFERROR(FO120*$I120, 0)</f>
        <v>0</v>
      </c>
      <c r="FQ120" s="693">
        <f t="shared" si="1118"/>
        <v>124340</v>
      </c>
      <c r="FR120" s="775">
        <f t="shared" ref="FR120:FR136" si="1510">IFERROR(FQ120*$I120, 0)</f>
        <v>0</v>
      </c>
      <c r="FS120" s="774">
        <f t="shared" si="1119"/>
        <v>9944.0203796456735</v>
      </c>
      <c r="FT120" s="775">
        <f t="shared" ref="FT120:FT136" si="1511">IFERROR(FS120*$I120, 0)</f>
        <v>0</v>
      </c>
      <c r="FU120" s="693">
        <f t="shared" si="1120"/>
        <v>134284.02037964566</v>
      </c>
      <c r="FV120" s="775">
        <f t="shared" ref="FV120:FV136" si="1512">IFERROR(FU120*$I120, 0)</f>
        <v>0</v>
      </c>
      <c r="FW120" s="693">
        <f t="shared" ref="FW120:FW136" si="1513">IFERROR(FU120*$N120, 0)</f>
        <v>0</v>
      </c>
      <c r="FX120" s="693">
        <f t="shared" ref="FX120:FX136" si="1514">IFERROR(FU120*$O120, 0)</f>
        <v>0</v>
      </c>
      <c r="FY120" s="774"/>
      <c r="FZ120" s="775">
        <f t="shared" ref="FZ120:FZ136" si="1515">IFERROR(FY120*$I120, 0)</f>
        <v>0</v>
      </c>
      <c r="GA120" s="782"/>
      <c r="GC120" s="774">
        <f>IFERROR(VLOOKUP($C120,[1]부명엔지니어링!$A$13:$AN$154,28,FALSE),0)</f>
        <v>70000</v>
      </c>
      <c r="GD120" s="775">
        <f t="shared" ref="GD120:GD136" si="1516">IFERROR(GC120*$I120, 0)</f>
        <v>0</v>
      </c>
      <c r="GE120" s="774">
        <f>IFERROR(VLOOKUP($C120,[1]부명엔지니어링!$A$13:$AN$154,30,FALSE),0)</f>
        <v>30000</v>
      </c>
      <c r="GF120" s="775">
        <f t="shared" ref="GF120:GF136" si="1517">IFERROR(GE120*$I120, 0)</f>
        <v>0</v>
      </c>
      <c r="GG120" s="774">
        <f>IFERROR(VLOOKUP($C120,[1]부명엔지니어링!$A$13:$AN$154,32,FALSE),0)</f>
        <v>0</v>
      </c>
      <c r="GH120" s="775">
        <f t="shared" ref="GH120:GH136" si="1518">IFERROR(GG120*$I120, 0)</f>
        <v>0</v>
      </c>
      <c r="GI120" s="774">
        <f>IFERROR(VLOOKUP($C120,[1]부명엔지니어링!$A$13:$AN$154,34,FALSE),0)</f>
        <v>0</v>
      </c>
      <c r="GJ120" s="775">
        <f t="shared" ref="GJ120:GJ136" si="1519">IFERROR(GI120*$I120, 0)</f>
        <v>0</v>
      </c>
      <c r="GK120" s="693">
        <f t="shared" si="1121"/>
        <v>100000</v>
      </c>
      <c r="GL120" s="775">
        <f t="shared" ref="GL120:GL136" si="1520">IFERROR(GK120*$I120, 0)</f>
        <v>0</v>
      </c>
      <c r="GM120" s="774">
        <f t="shared" ref="GM120:GM135" si="1521">IFERROR(GN120/$I120,)</f>
        <v>0</v>
      </c>
      <c r="GN120" s="775">
        <f t="shared" ref="GN120:GN136" si="1522">(GF120*4.5%)+(GF120*3.335%)+((GF120*3.335%)*10.25%)+(GL120*30%*1.39%)+(GF120*2.3%)+(GL120*8%)+((GD120+GF120)*2.29%)+(GL120*0.24%)</f>
        <v>0</v>
      </c>
      <c r="GO120" s="693">
        <f t="shared" si="1122"/>
        <v>100000</v>
      </c>
      <c r="GP120" s="775">
        <f t="shared" ref="GP120:GP136" si="1523">IFERROR(GO120*$I120, 0)</f>
        <v>0</v>
      </c>
      <c r="GQ120" s="693">
        <f t="shared" ref="GQ120:GQ136" si="1524">IFERROR(GO120*$N120, 0)</f>
        <v>0</v>
      </c>
      <c r="GR120" s="693">
        <f t="shared" ref="GR120:GR136" si="1525">IFERROR(GO120*$O120, 0)</f>
        <v>0</v>
      </c>
      <c r="GS120" s="774"/>
      <c r="GT120" s="775">
        <f t="shared" ref="GT120:GT136" si="1526">IFERROR(GS120*$I120, 0)</f>
        <v>0</v>
      </c>
      <c r="GU120" s="782"/>
      <c r="GW120" s="774">
        <f>IFERROR(VLOOKUP($C120,[1]직영비!$A$262:$AF$337,19,FALSE),0)*$GW$5</f>
        <v>32855.5</v>
      </c>
      <c r="GX120" s="775">
        <f t="shared" ref="GX120:GX136" si="1527">IFERROR(GW120*$I120, 0)</f>
        <v>0</v>
      </c>
      <c r="GY120" s="774">
        <f>IFERROR(VLOOKUP($C120,[1]직영비!$A$262:$AF$337,23,FALSE),0)*$GW$5*$GX$5</f>
        <v>16604.615457595333</v>
      </c>
      <c r="GZ120" s="775">
        <f t="shared" ref="GZ120:GZ136" si="1528">IFERROR(GY120*$I120, 0)</f>
        <v>0</v>
      </c>
      <c r="HA120" s="774">
        <f>IFERROR(VLOOKUP($C120,[1]직영비!$A$262:$AF$337,25,FALSE),0)*$GW$5*$GX$5</f>
        <v>23845.25</v>
      </c>
      <c r="HB120" s="775">
        <f t="shared" ref="HB120:HB136" si="1529">IFERROR(HA120*$I120, 0)</f>
        <v>0</v>
      </c>
      <c r="HC120" s="774"/>
      <c r="HD120" s="775">
        <f t="shared" ref="HD120:HD136" si="1530">IFERROR(HC120*$I120, 0)</f>
        <v>0</v>
      </c>
      <c r="HE120" s="693">
        <f>SUM(GW120,GY120,HA120,HC120)</f>
        <v>73305.365457595326</v>
      </c>
      <c r="HF120" s="775">
        <f t="shared" ref="HF120:HF136" si="1531">IFERROR(HE120*$I120, 0)</f>
        <v>0</v>
      </c>
      <c r="HG120" s="774">
        <f t="shared" ref="HG120:HG136" si="1532">IFERROR(HH120/$I120,)</f>
        <v>0</v>
      </c>
      <c r="HH120" s="775">
        <f t="shared" ref="HH120:HH136" si="1533">(GZ120*4.5%)+(GZ120*3.335%)+((GZ120*3.335%)*10.25%)+(HF120*30%*1.39%)+(GZ120*2.3%)+(HF120*8%)+((GX120+GZ120)*2.29%)+(HF120*0.24%)</f>
        <v>0</v>
      </c>
      <c r="HI120" s="693">
        <f>SUM(HG120,HE120)</f>
        <v>73305.365457595326</v>
      </c>
      <c r="HJ120" s="775">
        <f t="shared" ref="HJ120:HJ136" si="1534">IFERROR(HI120*$I120, 0)</f>
        <v>0</v>
      </c>
      <c r="HK120" s="693">
        <f t="shared" ref="HK120:HK136" si="1535">IFERROR(HI120*$N120, 0)</f>
        <v>0</v>
      </c>
      <c r="HL120" s="693">
        <f t="shared" ref="HL120:HL136" si="1536">IFERROR(HI120*$O120, 0)</f>
        <v>0</v>
      </c>
      <c r="HM120" s="774"/>
      <c r="HN120" s="775">
        <f t="shared" ref="HN120:HN136" si="1537">IFERROR(HM120*$I120, 0)</f>
        <v>0</v>
      </c>
      <c r="HO120" s="777"/>
      <c r="HQ120" s="783"/>
      <c r="HR120" s="784">
        <f t="shared" ref="HR120:HR136" si="1538">IFERROR(HQ120*$I120, 0)</f>
        <v>0</v>
      </c>
      <c r="HS120" s="783"/>
      <c r="HT120" s="784">
        <f t="shared" ref="HT120:HT136" si="1539">IFERROR(HS120*$I120, 0)</f>
        <v>0</v>
      </c>
      <c r="HU120" s="783"/>
      <c r="HV120" s="784">
        <f t="shared" ref="HV120:HV136" si="1540">IFERROR(HU120*$I120, 0)</f>
        <v>0</v>
      </c>
      <c r="HW120" s="783"/>
      <c r="HX120" s="784">
        <f t="shared" ref="HX120:HX136" si="1541">IFERROR(HW120*$I120, 0)</f>
        <v>0</v>
      </c>
      <c r="HY120" s="707">
        <f t="shared" si="1379"/>
        <v>0</v>
      </c>
      <c r="HZ120" s="784">
        <f t="shared" ref="HZ120:HZ136" si="1542">IFERROR(HY120*$I120, 0)</f>
        <v>0</v>
      </c>
      <c r="IA120" s="783"/>
      <c r="IB120" s="784">
        <f t="shared" ref="IB120:IB136" si="1543">IFERROR(IA120*$I120, 0)</f>
        <v>0</v>
      </c>
      <c r="IC120" s="707">
        <f t="shared" si="1380"/>
        <v>0</v>
      </c>
      <c r="ID120" s="784">
        <f t="shared" ref="ID120:ID136" si="1544">IFERROR(IC120*$I120, 0)</f>
        <v>0</v>
      </c>
      <c r="IE120" s="706">
        <f t="shared" ref="IE120:IE136" si="1545">IFERROR(IC120*$N120, 0)</f>
        <v>0</v>
      </c>
      <c r="IF120" s="706">
        <f t="shared" ref="IF120:IF136" si="1546">IFERROR(IC120*$O120, 0)</f>
        <v>0</v>
      </c>
      <c r="IG120" s="783"/>
      <c r="IH120" s="784">
        <f t="shared" ref="IH120:IH136" si="1547">IFERROR(IG120*$I120, 0)</f>
        <v>0</v>
      </c>
      <c r="II120" s="782"/>
      <c r="IK120" s="783"/>
      <c r="IL120" s="784">
        <f t="shared" ref="IL120:IL136" si="1548">IFERROR(IK120*$I120, 0)</f>
        <v>0</v>
      </c>
      <c r="IM120" s="783"/>
      <c r="IN120" s="784">
        <f t="shared" ref="IN120:IN136" si="1549">IFERROR(IM120*$I120, 0)</f>
        <v>0</v>
      </c>
      <c r="IO120" s="783"/>
      <c r="IP120" s="784">
        <f t="shared" ref="IP120:IP136" si="1550">IFERROR(IO120*$I120, 0)</f>
        <v>0</v>
      </c>
      <c r="IQ120" s="783"/>
      <c r="IR120" s="784">
        <f t="shared" ref="IR120:IR136" si="1551">IFERROR(IQ120*$I120, 0)</f>
        <v>0</v>
      </c>
      <c r="IS120" s="707">
        <f t="shared" si="1381"/>
        <v>0</v>
      </c>
      <c r="IT120" s="784">
        <f t="shared" ref="IT120:IT136" si="1552">IFERROR(IS120*$I120, 0)</f>
        <v>0</v>
      </c>
      <c r="IU120" s="783"/>
      <c r="IV120" s="784">
        <f t="shared" ref="IV120:IV136" si="1553">IFERROR(IU120*$I120, 0)</f>
        <v>0</v>
      </c>
      <c r="IW120" s="707">
        <f t="shared" si="1382"/>
        <v>0</v>
      </c>
      <c r="IX120" s="784">
        <f t="shared" ref="IX120:IX136" si="1554">IFERROR(IW120*$I120, 0)</f>
        <v>0</v>
      </c>
      <c r="IY120" s="706">
        <f t="shared" ref="IY120:IY136" si="1555">IFERROR(IW120*$N120, 0)</f>
        <v>0</v>
      </c>
      <c r="IZ120" s="706">
        <f t="shared" ref="IZ120:IZ136" si="1556">IFERROR(IW120*$O120, 0)</f>
        <v>0</v>
      </c>
      <c r="JA120" s="783"/>
      <c r="JB120" s="784">
        <f t="shared" ref="JB120:JB136" si="1557">IFERROR(JA120*$I120, 0)</f>
        <v>0</v>
      </c>
      <c r="JC120" s="782"/>
      <c r="JE120" s="783"/>
      <c r="JF120" s="784">
        <f t="shared" ref="JF120:JF136" si="1558">IFERROR(JE120*$I120, 0)</f>
        <v>0</v>
      </c>
      <c r="JG120" s="783"/>
      <c r="JH120" s="784">
        <f t="shared" ref="JH120:JH136" si="1559">IFERROR(JG120*$I120, 0)</f>
        <v>0</v>
      </c>
      <c r="JI120" s="783"/>
      <c r="JJ120" s="784">
        <f t="shared" ref="JJ120:JJ136" si="1560">IFERROR(JI120*$I120, 0)</f>
        <v>0</v>
      </c>
      <c r="JK120" s="783"/>
      <c r="JL120" s="784">
        <f t="shared" ref="JL120:JL136" si="1561">IFERROR(JK120*$I120, 0)</f>
        <v>0</v>
      </c>
      <c r="JM120" s="707">
        <f t="shared" si="1383"/>
        <v>0</v>
      </c>
      <c r="JN120" s="784">
        <f t="shared" ref="JN120:JN136" si="1562">IFERROR(JM120*$I120, 0)</f>
        <v>0</v>
      </c>
      <c r="JO120" s="783"/>
      <c r="JP120" s="784">
        <f t="shared" ref="JP120:JP136" si="1563">IFERROR(JO120*$I120, 0)</f>
        <v>0</v>
      </c>
      <c r="JQ120" s="707">
        <f t="shared" si="1384"/>
        <v>0</v>
      </c>
      <c r="JR120" s="784">
        <f t="shared" ref="JR120:JR136" si="1564">IFERROR(JQ120*$I120, 0)</f>
        <v>0</v>
      </c>
      <c r="JS120" s="706">
        <f t="shared" ref="JS120:JS136" si="1565">IFERROR(JQ120*$N120, 0)</f>
        <v>0</v>
      </c>
      <c r="JT120" s="706">
        <f t="shared" ref="JT120:JT136" si="1566">IFERROR(JQ120*$O120, 0)</f>
        <v>0</v>
      </c>
      <c r="JU120" s="783"/>
      <c r="JV120" s="784">
        <f t="shared" ref="JV120:JV136" si="1567">IFERROR(JU120*$I120, 0)</f>
        <v>0</v>
      </c>
      <c r="JW120" s="782"/>
      <c r="JY120" s="783"/>
      <c r="JZ120" s="784">
        <f t="shared" ref="JZ120:JZ136" si="1568">IFERROR(JY120*$I120, 0)</f>
        <v>0</v>
      </c>
      <c r="KA120" s="783"/>
      <c r="KB120" s="784">
        <f t="shared" ref="KB120:KB136" si="1569">IFERROR(KA120*$I120, 0)</f>
        <v>0</v>
      </c>
      <c r="KC120" s="783"/>
      <c r="KD120" s="784">
        <f t="shared" ref="KD120:KD136" si="1570">IFERROR(KC120*$I120, 0)</f>
        <v>0</v>
      </c>
      <c r="KE120" s="783"/>
      <c r="KF120" s="784">
        <f t="shared" ref="KF120:KF136" si="1571">IFERROR(KE120*$I120, 0)</f>
        <v>0</v>
      </c>
      <c r="KG120" s="707">
        <f t="shared" si="1385"/>
        <v>0</v>
      </c>
      <c r="KH120" s="784">
        <f t="shared" ref="KH120:KH136" si="1572">IFERROR(KG120*$I120, 0)</f>
        <v>0</v>
      </c>
      <c r="KI120" s="783"/>
      <c r="KJ120" s="784">
        <f t="shared" ref="KJ120:KJ136" si="1573">IFERROR(KI120*$I120, 0)</f>
        <v>0</v>
      </c>
      <c r="KK120" s="707">
        <f t="shared" si="1386"/>
        <v>0</v>
      </c>
      <c r="KL120" s="784">
        <f t="shared" ref="KL120:KL136" si="1574">IFERROR(KK120*$I120, 0)</f>
        <v>0</v>
      </c>
      <c r="KM120" s="706">
        <f t="shared" ref="KM120:KM136" si="1575">IFERROR(KK120*$N120, 0)</f>
        <v>0</v>
      </c>
      <c r="KN120" s="706">
        <f t="shared" ref="KN120:KN136" si="1576">IFERROR(KK120*$O120, 0)</f>
        <v>0</v>
      </c>
      <c r="KO120" s="783"/>
      <c r="KP120" s="784">
        <f t="shared" ref="KP120:KP136" si="1577">IFERROR(KO120*$I120, 0)</f>
        <v>0</v>
      </c>
      <c r="KQ120" s="782"/>
      <c r="KS120" s="783"/>
      <c r="KT120" s="784">
        <f t="shared" ref="KT120:KT136" si="1578">IFERROR(KS120*$I120, 0)</f>
        <v>0</v>
      </c>
      <c r="KU120" s="783"/>
      <c r="KV120" s="784">
        <f t="shared" ref="KV120:KV136" si="1579">IFERROR(KU120*$I120, 0)</f>
        <v>0</v>
      </c>
      <c r="KW120" s="783"/>
      <c r="KX120" s="784">
        <f t="shared" ref="KX120:KX136" si="1580">IFERROR(KW120*$I120, 0)</f>
        <v>0</v>
      </c>
      <c r="KY120" s="783"/>
      <c r="KZ120" s="784">
        <f t="shared" ref="KZ120:KZ136" si="1581">IFERROR(KY120*$I120, 0)</f>
        <v>0</v>
      </c>
      <c r="LA120" s="707">
        <f t="shared" si="1387"/>
        <v>0</v>
      </c>
      <c r="LB120" s="784">
        <f t="shared" ref="LB120:LB136" si="1582">IFERROR(LA120*$I120, 0)</f>
        <v>0</v>
      </c>
      <c r="LC120" s="783"/>
      <c r="LD120" s="784">
        <f t="shared" ref="LD120:LD136" si="1583">IFERROR(LC120*$I120, 0)</f>
        <v>0</v>
      </c>
      <c r="LE120" s="707">
        <f t="shared" si="1388"/>
        <v>0</v>
      </c>
      <c r="LF120" s="784">
        <f t="shared" ref="LF120:LF136" si="1584">IFERROR(LE120*$I120, 0)</f>
        <v>0</v>
      </c>
      <c r="LG120" s="706">
        <f t="shared" ref="LG120:LG136" si="1585">IFERROR(LE120*$N120, 0)</f>
        <v>0</v>
      </c>
      <c r="LH120" s="706">
        <f t="shared" ref="LH120:LH136" si="1586">IFERROR(LE120*$O120, 0)</f>
        <v>0</v>
      </c>
      <c r="LI120" s="783"/>
      <c r="LJ120" s="784">
        <f t="shared" ref="LJ120:LJ136" si="1587">IFERROR(LI120*$I120, 0)</f>
        <v>0</v>
      </c>
      <c r="LK120" s="782"/>
      <c r="LM120" s="783"/>
      <c r="LN120" s="784">
        <f t="shared" ref="LN120:LN136" si="1588">IFERROR(LM120*$I120, 0)</f>
        <v>0</v>
      </c>
      <c r="LO120" s="783"/>
      <c r="LP120" s="784">
        <f t="shared" ref="LP120:LP136" si="1589">IFERROR(LO120*$I120, 0)</f>
        <v>0</v>
      </c>
      <c r="LQ120" s="783"/>
      <c r="LR120" s="784">
        <f t="shared" ref="LR120:LR136" si="1590">IFERROR(LQ120*$I120, 0)</f>
        <v>0</v>
      </c>
      <c r="LS120" s="783"/>
      <c r="LT120" s="784">
        <f t="shared" ref="LT120:LT136" si="1591">IFERROR(LS120*$I120, 0)</f>
        <v>0</v>
      </c>
      <c r="LU120" s="707">
        <f t="shared" si="1389"/>
        <v>0</v>
      </c>
      <c r="LV120" s="784">
        <f t="shared" ref="LV120:LV136" si="1592">IFERROR(LU120*$I120, 0)</f>
        <v>0</v>
      </c>
      <c r="LW120" s="783"/>
      <c r="LX120" s="784">
        <f t="shared" ref="LX120:LX136" si="1593">IFERROR(LW120*$I120, 0)</f>
        <v>0</v>
      </c>
      <c r="LY120" s="707">
        <f t="shared" si="1390"/>
        <v>0</v>
      </c>
      <c r="LZ120" s="784">
        <f t="shared" ref="LZ120:LZ136" si="1594">IFERROR(LY120*$I120, 0)</f>
        <v>0</v>
      </c>
      <c r="MA120" s="706">
        <f t="shared" ref="MA120:MA136" si="1595">IFERROR(LY120*$N120, 0)</f>
        <v>0</v>
      </c>
      <c r="MB120" s="706">
        <f t="shared" ref="MB120:MB136" si="1596">IFERROR(LY120*$O120, 0)</f>
        <v>0</v>
      </c>
      <c r="MC120" s="783"/>
      <c r="MD120" s="784">
        <f t="shared" ref="MD120:MD136" si="1597">IFERROR(MC120*$I120, 0)</f>
        <v>0</v>
      </c>
      <c r="ME120" s="782"/>
      <c r="MG120" s="783"/>
      <c r="MH120" s="784">
        <f t="shared" ref="MH120:MH136" si="1598">IFERROR(MG120*$I120, 0)</f>
        <v>0</v>
      </c>
      <c r="MI120" s="783"/>
      <c r="MJ120" s="784">
        <f t="shared" ref="MJ120:MJ136" si="1599">IFERROR(MI120*$I120, 0)</f>
        <v>0</v>
      </c>
      <c r="MK120" s="783"/>
      <c r="ML120" s="784">
        <f t="shared" ref="ML120:ML136" si="1600">IFERROR(MK120*$I120, 0)</f>
        <v>0</v>
      </c>
      <c r="MM120" s="783"/>
      <c r="MN120" s="784">
        <f t="shared" ref="MN120:MN136" si="1601">IFERROR(MM120*$I120, 0)</f>
        <v>0</v>
      </c>
      <c r="MO120" s="707">
        <f t="shared" si="1391"/>
        <v>0</v>
      </c>
      <c r="MP120" s="784">
        <f t="shared" ref="MP120:MP136" si="1602">IFERROR(MO120*$I120, 0)</f>
        <v>0</v>
      </c>
      <c r="MQ120" s="783"/>
      <c r="MR120" s="784">
        <f t="shared" ref="MR120:MR136" si="1603">IFERROR(MQ120*$I120, 0)</f>
        <v>0</v>
      </c>
      <c r="MS120" s="707">
        <f t="shared" si="1392"/>
        <v>0</v>
      </c>
      <c r="MT120" s="784">
        <f t="shared" ref="MT120:MT136" si="1604">IFERROR(MS120*$I120, 0)</f>
        <v>0</v>
      </c>
      <c r="MU120" s="706">
        <f t="shared" ref="MU120:MU136" si="1605">IFERROR(MS120*$N120, 0)</f>
        <v>0</v>
      </c>
      <c r="MV120" s="706">
        <f t="shared" ref="MV120:MV136" si="1606">IFERROR(MS120*$O120, 0)</f>
        <v>0</v>
      </c>
      <c r="MW120" s="783"/>
      <c r="MX120" s="784">
        <f t="shared" ref="MX120:MX136" si="1607">IFERROR(MW120*$I120, 0)</f>
        <v>0</v>
      </c>
      <c r="MY120" s="782"/>
      <c r="NA120" s="783"/>
      <c r="NB120" s="784">
        <f t="shared" ref="NB120:NB136" si="1608">IFERROR(NA120*$I120, 0)</f>
        <v>0</v>
      </c>
      <c r="NC120" s="783"/>
      <c r="ND120" s="784">
        <f t="shared" ref="ND120:ND136" si="1609">IFERROR(NC120*$I120, 0)</f>
        <v>0</v>
      </c>
      <c r="NE120" s="783"/>
      <c r="NF120" s="784">
        <f t="shared" ref="NF120:NF136" si="1610">IFERROR(NE120*$I120, 0)</f>
        <v>0</v>
      </c>
      <c r="NG120" s="783"/>
      <c r="NH120" s="784">
        <f t="shared" ref="NH120:NH136" si="1611">IFERROR(NG120*$I120, 0)</f>
        <v>0</v>
      </c>
      <c r="NI120" s="707">
        <f t="shared" si="1393"/>
        <v>0</v>
      </c>
      <c r="NJ120" s="784">
        <f t="shared" ref="NJ120:NJ136" si="1612">IFERROR(NI120*$I120, 0)</f>
        <v>0</v>
      </c>
      <c r="NK120" s="783"/>
      <c r="NL120" s="784">
        <f t="shared" ref="NL120:NL136" si="1613">IFERROR(NK120*$I120, 0)</f>
        <v>0</v>
      </c>
      <c r="NM120" s="707">
        <f t="shared" si="1394"/>
        <v>0</v>
      </c>
      <c r="NN120" s="784">
        <f t="shared" ref="NN120:NN136" si="1614">IFERROR(NM120*$I120, 0)</f>
        <v>0</v>
      </c>
      <c r="NO120" s="706">
        <f t="shared" ref="NO120:NO136" si="1615">IFERROR(NM120*$N120, 0)</f>
        <v>0</v>
      </c>
      <c r="NP120" s="706">
        <f t="shared" ref="NP120:NP136" si="1616">IFERROR(NM120*$O120, 0)</f>
        <v>0</v>
      </c>
      <c r="NQ120" s="783"/>
      <c r="NR120" s="784">
        <f t="shared" ref="NR120:NR136" si="1617">IFERROR(NQ120*$I120, 0)</f>
        <v>0</v>
      </c>
      <c r="NS120" s="782"/>
      <c r="NU120" s="783"/>
      <c r="NV120" s="784">
        <f t="shared" ref="NV120:NV136" si="1618">IFERROR(NU120*$I120, 0)</f>
        <v>0</v>
      </c>
      <c r="NW120" s="783"/>
      <c r="NX120" s="784">
        <f t="shared" ref="NX120:NX136" si="1619">IFERROR(NW120*$I120, 0)</f>
        <v>0</v>
      </c>
      <c r="NY120" s="783"/>
      <c r="NZ120" s="784">
        <f t="shared" ref="NZ120:NZ136" si="1620">IFERROR(NY120*$I120, 0)</f>
        <v>0</v>
      </c>
      <c r="OA120" s="783"/>
      <c r="OB120" s="784">
        <f t="shared" ref="OB120:OB136" si="1621">IFERROR(OA120*$I120, 0)</f>
        <v>0</v>
      </c>
      <c r="OC120" s="707">
        <f t="shared" si="1395"/>
        <v>0</v>
      </c>
      <c r="OD120" s="784">
        <f t="shared" ref="OD120:OD136" si="1622">IFERROR(OC120*$I120, 0)</f>
        <v>0</v>
      </c>
      <c r="OE120" s="783"/>
      <c r="OF120" s="784">
        <f t="shared" ref="OF120:OF136" si="1623">IFERROR(OE120*$I120, 0)</f>
        <v>0</v>
      </c>
      <c r="OG120" s="707">
        <f t="shared" si="1396"/>
        <v>0</v>
      </c>
      <c r="OH120" s="784">
        <f t="shared" ref="OH120:OH136" si="1624">IFERROR(OG120*$I120, 0)</f>
        <v>0</v>
      </c>
      <c r="OI120" s="706">
        <f t="shared" ref="OI120:OI136" si="1625">IFERROR(OG120*$N120, 0)</f>
        <v>0</v>
      </c>
      <c r="OJ120" s="706">
        <f t="shared" ref="OJ120:OJ136" si="1626">IFERROR(OG120*$O120, 0)</f>
        <v>0</v>
      </c>
      <c r="OK120" s="783"/>
      <c r="OL120" s="784">
        <f t="shared" ref="OL120:OL136" si="1627">IFERROR(OK120*$I120, 0)</f>
        <v>0</v>
      </c>
      <c r="OM120" s="782"/>
      <c r="OO120" s="783"/>
      <c r="OP120" s="784">
        <f t="shared" ref="OP120:OP136" si="1628">IFERROR(OO120*$I120, 0)</f>
        <v>0</v>
      </c>
      <c r="OQ120" s="783"/>
      <c r="OR120" s="784">
        <f t="shared" ref="OR120:OR136" si="1629">IFERROR(OQ120*$I120, 0)</f>
        <v>0</v>
      </c>
      <c r="OS120" s="783"/>
      <c r="OT120" s="784">
        <f t="shared" ref="OT120:OT136" si="1630">IFERROR(OS120*$I120, 0)</f>
        <v>0</v>
      </c>
      <c r="OU120" s="783"/>
      <c r="OV120" s="784">
        <f t="shared" ref="OV120:OV136" si="1631">IFERROR(OU120*$I120, 0)</f>
        <v>0</v>
      </c>
      <c r="OW120" s="707">
        <f t="shared" si="1397"/>
        <v>0</v>
      </c>
      <c r="OX120" s="784">
        <f t="shared" ref="OX120:OX136" si="1632">IFERROR(OW120*$I120, 0)</f>
        <v>0</v>
      </c>
      <c r="OY120" s="783"/>
      <c r="OZ120" s="784">
        <f t="shared" ref="OZ120:OZ136" si="1633">IFERROR(OY120*$I120, 0)</f>
        <v>0</v>
      </c>
      <c r="PA120" s="707">
        <f t="shared" si="1398"/>
        <v>0</v>
      </c>
      <c r="PB120" s="784">
        <f t="shared" ref="PB120:PB136" si="1634">IFERROR(PA120*$I120, 0)</f>
        <v>0</v>
      </c>
      <c r="PC120" s="706">
        <f t="shared" ref="PC120:PC136" si="1635">IFERROR(PA120*$N120, 0)</f>
        <v>0</v>
      </c>
      <c r="PD120" s="706">
        <f t="shared" ref="PD120:PD136" si="1636">IFERROR(PA120*$O120, 0)</f>
        <v>0</v>
      </c>
      <c r="PE120" s="783"/>
      <c r="PF120" s="784">
        <f t="shared" ref="PF120:PF136" si="1637">IFERROR(PE120*$I120, 0)</f>
        <v>0</v>
      </c>
      <c r="PG120" s="782"/>
      <c r="PI120" s="783"/>
      <c r="PJ120" s="784">
        <f t="shared" ref="PJ120:PJ136" si="1638">IFERROR(PI120*$I120, 0)</f>
        <v>0</v>
      </c>
      <c r="PK120" s="783"/>
      <c r="PL120" s="784">
        <f t="shared" ref="PL120:PL136" si="1639">IFERROR(PK120*$I120, 0)</f>
        <v>0</v>
      </c>
      <c r="PM120" s="783"/>
      <c r="PN120" s="784">
        <f t="shared" ref="PN120:PN136" si="1640">IFERROR(PM120*$I120, 0)</f>
        <v>0</v>
      </c>
      <c r="PO120" s="783"/>
      <c r="PP120" s="784">
        <f t="shared" ref="PP120:PP136" si="1641">IFERROR(PO120*$I120, 0)</f>
        <v>0</v>
      </c>
      <c r="PQ120" s="707">
        <f t="shared" si="1399"/>
        <v>0</v>
      </c>
      <c r="PR120" s="784">
        <f t="shared" ref="PR120:PR136" si="1642">IFERROR(PQ120*$I120, 0)</f>
        <v>0</v>
      </c>
      <c r="PS120" s="783"/>
      <c r="PT120" s="784">
        <f t="shared" ref="PT120:PT136" si="1643">IFERROR(PS120*$I120, 0)</f>
        <v>0</v>
      </c>
      <c r="PU120" s="707">
        <f t="shared" si="1400"/>
        <v>0</v>
      </c>
      <c r="PV120" s="784">
        <f t="shared" ref="PV120:PV136" si="1644">IFERROR(PU120*$I120, 0)</f>
        <v>0</v>
      </c>
      <c r="PW120" s="706">
        <f t="shared" ref="PW120:PW136" si="1645">IFERROR(PU120*$N120, 0)</f>
        <v>0</v>
      </c>
      <c r="PX120" s="706">
        <f t="shared" ref="PX120:PX136" si="1646">IFERROR(PU120*$O120, 0)</f>
        <v>0</v>
      </c>
      <c r="PY120" s="783"/>
      <c r="PZ120" s="784">
        <f t="shared" ref="PZ120:PZ136" si="1647">IFERROR(PY120*$I120, 0)</f>
        <v>0</v>
      </c>
      <c r="QA120" s="782"/>
      <c r="QC120" s="783"/>
      <c r="QD120" s="784">
        <f t="shared" ref="QD120:QD136" si="1648">IFERROR(QC120*$I120, 0)</f>
        <v>0</v>
      </c>
      <c r="QE120" s="783"/>
      <c r="QF120" s="784">
        <f t="shared" ref="QF120:QF136" si="1649">IFERROR(QE120*$I120, 0)</f>
        <v>0</v>
      </c>
      <c r="QG120" s="783"/>
      <c r="QH120" s="784">
        <f t="shared" ref="QH120:QH136" si="1650">IFERROR(QG120*$I120, 0)</f>
        <v>0</v>
      </c>
      <c r="QI120" s="783"/>
      <c r="QJ120" s="784">
        <f t="shared" ref="QJ120:QJ136" si="1651">IFERROR(QI120*$I120, 0)</f>
        <v>0</v>
      </c>
      <c r="QK120" s="707">
        <f t="shared" si="1401"/>
        <v>0</v>
      </c>
      <c r="QL120" s="784">
        <f t="shared" ref="QL120:QL136" si="1652">IFERROR(QK120*$I120, 0)</f>
        <v>0</v>
      </c>
      <c r="QM120" s="783"/>
      <c r="QN120" s="784">
        <f t="shared" ref="QN120:QN136" si="1653">IFERROR(QM120*$I120, 0)</f>
        <v>0</v>
      </c>
      <c r="QO120" s="707">
        <f t="shared" si="1402"/>
        <v>0</v>
      </c>
      <c r="QP120" s="784">
        <f t="shared" ref="QP120:QP136" si="1654">IFERROR(QO120*$I120, 0)</f>
        <v>0</v>
      </c>
      <c r="QQ120" s="706">
        <f t="shared" ref="QQ120:QQ136" si="1655">IFERROR(QO120*$N120, 0)</f>
        <v>0</v>
      </c>
      <c r="QR120" s="706">
        <f t="shared" ref="QR120:QR136" si="1656">IFERROR(QO120*$O120, 0)</f>
        <v>0</v>
      </c>
      <c r="QS120" s="783"/>
      <c r="QT120" s="784">
        <f t="shared" ref="QT120:QT136" si="1657">IFERROR(QS120*$I120, 0)</f>
        <v>0</v>
      </c>
      <c r="QU120" s="782"/>
      <c r="RA120" s="785">
        <f t="shared" si="1125"/>
        <v>0</v>
      </c>
      <c r="RB120" s="785" t="e">
        <f t="shared" si="1126"/>
        <v>#REF!</v>
      </c>
      <c r="RC120" s="677">
        <f t="shared" si="1127"/>
        <v>0</v>
      </c>
      <c r="RD120" s="677">
        <f t="shared" si="1127"/>
        <v>0</v>
      </c>
      <c r="RE120" s="677">
        <f t="shared" si="1127"/>
        <v>0</v>
      </c>
      <c r="RF120" s="677">
        <f t="shared" si="1127"/>
        <v>0</v>
      </c>
      <c r="RG120" s="677">
        <f t="shared" si="1127"/>
        <v>0</v>
      </c>
      <c r="RH120" s="677">
        <f t="shared" si="1127"/>
        <v>0</v>
      </c>
      <c r="RI120" s="677">
        <f t="shared" si="1127"/>
        <v>0</v>
      </c>
      <c r="RJ120" s="677">
        <f t="shared" si="1127"/>
        <v>0</v>
      </c>
      <c r="RK120" s="677" t="e">
        <f>#REF!</f>
        <v>#REF!</v>
      </c>
      <c r="RL120" s="677" t="e">
        <f>#REF!</f>
        <v>#REF!</v>
      </c>
      <c r="RM120" s="677">
        <f t="shared" si="1128"/>
        <v>0</v>
      </c>
      <c r="RN120" s="677">
        <f t="shared" si="1128"/>
        <v>0</v>
      </c>
      <c r="RO120" s="677">
        <f t="shared" si="1128"/>
        <v>0</v>
      </c>
      <c r="RP120" s="677">
        <f t="shared" si="1128"/>
        <v>0</v>
      </c>
      <c r="RQ120" s="677">
        <f t="shared" si="1128"/>
        <v>0</v>
      </c>
      <c r="RR120" s="677">
        <f t="shared" si="1128"/>
        <v>0</v>
      </c>
      <c r="RS120" s="677">
        <f t="shared" si="1128"/>
        <v>0</v>
      </c>
      <c r="RT120" s="677">
        <f t="shared" si="1128"/>
        <v>0</v>
      </c>
      <c r="RV120" s="675">
        <f t="shared" si="1129"/>
        <v>0</v>
      </c>
      <c r="RW120" s="675">
        <f t="shared" si="1130"/>
        <v>0</v>
      </c>
      <c r="RX120" s="675">
        <f t="shared" si="1131"/>
        <v>0</v>
      </c>
      <c r="RY120" s="675">
        <f t="shared" si="1132"/>
        <v>0</v>
      </c>
      <c r="RZ120" s="675">
        <f t="shared" si="1133"/>
        <v>0</v>
      </c>
      <c r="SA120" s="675">
        <f t="shared" si="1134"/>
        <v>0</v>
      </c>
      <c r="SB120" s="675">
        <f t="shared" si="1135"/>
        <v>0</v>
      </c>
      <c r="SC120" s="675">
        <f t="shared" si="1136"/>
        <v>0</v>
      </c>
      <c r="SD120" s="675" t="e">
        <f xml:space="preserve"> SUMIF(#REF!,$SD$8,#REF!)</f>
        <v>#REF!</v>
      </c>
      <c r="SE120" s="675" t="e">
        <f xml:space="preserve"> SUMIF(#REF!,$SE$8,#REF!)</f>
        <v>#REF!</v>
      </c>
      <c r="SG120" s="675">
        <f t="shared" si="1429"/>
        <v>0</v>
      </c>
      <c r="SH120" s="675">
        <f t="shared" si="1429"/>
        <v>0</v>
      </c>
      <c r="SI120" s="675">
        <f t="shared" si="1429"/>
        <v>0</v>
      </c>
      <c r="SJ120" s="675">
        <f t="shared" si="1429"/>
        <v>0</v>
      </c>
      <c r="SK120" s="675">
        <f t="shared" si="1429"/>
        <v>0</v>
      </c>
      <c r="SL120" s="675">
        <f t="shared" si="1429"/>
        <v>0</v>
      </c>
      <c r="SM120" s="675">
        <f t="shared" si="1429"/>
        <v>0</v>
      </c>
      <c r="SN120" s="675">
        <f t="shared" si="1429"/>
        <v>0</v>
      </c>
      <c r="SO120" s="675" t="e">
        <f t="shared" si="1429"/>
        <v>#REF!</v>
      </c>
      <c r="SP120" s="675" t="e">
        <f t="shared" si="1429"/>
        <v>#REF!</v>
      </c>
      <c r="SQ120" s="675">
        <f t="shared" si="1429"/>
        <v>0</v>
      </c>
      <c r="SR120" s="675">
        <f t="shared" si="1429"/>
        <v>0</v>
      </c>
      <c r="SS120" s="675">
        <f t="shared" si="1429"/>
        <v>0</v>
      </c>
      <c r="ST120" s="675">
        <f t="shared" si="1429"/>
        <v>0</v>
      </c>
      <c r="SU120" s="675">
        <f t="shared" si="1429"/>
        <v>0</v>
      </c>
      <c r="SV120" s="675">
        <f t="shared" si="1425"/>
        <v>0</v>
      </c>
      <c r="SW120" s="675">
        <f t="shared" si="1138"/>
        <v>0</v>
      </c>
      <c r="SX120" s="675">
        <f t="shared" si="1138"/>
        <v>0</v>
      </c>
      <c r="SY120" s="675" t="e">
        <f>#REF!*$AP120</f>
        <v>#REF!</v>
      </c>
      <c r="SZ120" s="675" t="e">
        <f>#REF!*$AP120</f>
        <v>#REF!</v>
      </c>
      <c r="TA120" s="675" t="e">
        <f>#REF!*$AP120</f>
        <v>#REF!</v>
      </c>
      <c r="TB120" s="675" t="e">
        <f>#REF!*$AP120</f>
        <v>#REF!</v>
      </c>
      <c r="TC120" s="675" t="e">
        <f>#REF!*$AP120</f>
        <v>#REF!</v>
      </c>
      <c r="TE120" s="675">
        <f t="shared" si="1403"/>
        <v>0</v>
      </c>
      <c r="TF120" s="675">
        <f t="shared" si="1404"/>
        <v>0</v>
      </c>
      <c r="TG120" s="675">
        <f t="shared" si="1405"/>
        <v>0</v>
      </c>
      <c r="TH120" s="675">
        <f t="shared" si="1406"/>
        <v>0</v>
      </c>
      <c r="TI120" s="675">
        <f t="shared" si="1407"/>
        <v>0</v>
      </c>
      <c r="TJ120" s="675">
        <f t="shared" si="1408"/>
        <v>0</v>
      </c>
      <c r="TK120" s="675">
        <f t="shared" si="1409"/>
        <v>0</v>
      </c>
      <c r="TL120" s="675">
        <f t="shared" si="1410"/>
        <v>0</v>
      </c>
      <c r="TM120" s="675">
        <f t="shared" si="1411"/>
        <v>0</v>
      </c>
      <c r="TN120" s="676">
        <f t="shared" si="1412"/>
        <v>0</v>
      </c>
      <c r="TP120" s="675">
        <f>IFERROR(SG120*(1+LEVEL_2!#REF!),0)</f>
        <v>0</v>
      </c>
      <c r="TQ120" s="675">
        <f>IFERROR(SH120*(1+LEVEL_2!#REF!),0)</f>
        <v>0</v>
      </c>
      <c r="TR120" s="675">
        <f>IFERROR(SI120*(1+LEVEL_2!#REF!),0)</f>
        <v>0</v>
      </c>
      <c r="TS120" s="675">
        <f>IFERROR(SJ120*(1+LEVEL_2!#REF!),0)</f>
        <v>0</v>
      </c>
      <c r="TT120" s="675">
        <f>IFERROR(SK120*(1+LEVEL_2!#REF!),0)</f>
        <v>0</v>
      </c>
      <c r="TU120" s="675">
        <f>IFERROR(SL120*(1+LEVEL_2!#REF!),0)</f>
        <v>0</v>
      </c>
      <c r="TV120" s="675">
        <f>IFERROR(SM120*(1+LEVEL_2!#REF!),0)</f>
        <v>0</v>
      </c>
      <c r="TW120" s="675">
        <f>IFERROR(SN120*(1+LEVEL_2!#REF!),0)</f>
        <v>0</v>
      </c>
      <c r="TX120" s="675">
        <f>IFERROR(SO120*(1+LEVEL_2!#REF!),0)</f>
        <v>0</v>
      </c>
      <c r="TY120" s="675">
        <f>IFERROR(SP120*(1+LEVEL_2!#REF!),0)</f>
        <v>0</v>
      </c>
      <c r="TZ120" s="675">
        <f>IFERROR(SQ120*(1+LEVEL_2!#REF!),0)</f>
        <v>0</v>
      </c>
      <c r="UA120" s="675">
        <f>IFERROR(SR120*(1+LEVEL_2!#REF!),0)</f>
        <v>0</v>
      </c>
      <c r="UB120" s="675">
        <f>IFERROR(SS120*(1+LEVEL_2!#REF!),0)</f>
        <v>0</v>
      </c>
      <c r="UC120" s="675">
        <f>IFERROR(ST120*(1+LEVEL_2!#REF!),0)</f>
        <v>0</v>
      </c>
      <c r="UD120" s="675">
        <f>IFERROR(SU120*(1+LEVEL_2!#REF!),0)</f>
        <v>0</v>
      </c>
      <c r="UE120" s="675">
        <f>IFERROR(SV120*(1+LEVEL_2!#REF!),0)</f>
        <v>0</v>
      </c>
      <c r="UF120" s="675">
        <f>IFERROR(SW120*(1+LEVEL_2!#REF!),0)</f>
        <v>0</v>
      </c>
      <c r="UG120" s="675">
        <f>IFERROR(SX120*(1+LEVEL_2!#REF!),0)</f>
        <v>0</v>
      </c>
      <c r="UH120" s="675">
        <f>IFERROR(SY120*(1+LEVEL_2!#REF!),0)</f>
        <v>0</v>
      </c>
      <c r="UI120" s="675">
        <f>IFERROR(SZ120*(1+LEVEL_2!#REF!),0)</f>
        <v>0</v>
      </c>
      <c r="UJ120" s="675">
        <f>IFERROR(TA120*(1+LEVEL_2!#REF!),0)</f>
        <v>0</v>
      </c>
      <c r="UK120" s="675">
        <f>IFERROR(TB120*(1+LEVEL_2!#REF!),0)</f>
        <v>0</v>
      </c>
      <c r="UL120" s="675">
        <f>IFERROR(TC120*(1+LEVEL_2!#REF!),0)</f>
        <v>0</v>
      </c>
      <c r="UN120" s="675">
        <f t="shared" si="1413"/>
        <v>0</v>
      </c>
      <c r="UO120" s="675">
        <f t="shared" si="1414"/>
        <v>0</v>
      </c>
      <c r="UP120" s="675">
        <f t="shared" si="1415"/>
        <v>0</v>
      </c>
      <c r="UQ120" s="675">
        <f t="shared" si="1416"/>
        <v>0</v>
      </c>
      <c r="UR120" s="675">
        <f t="shared" si="1417"/>
        <v>0</v>
      </c>
      <c r="US120" s="675">
        <f t="shared" si="1418"/>
        <v>0</v>
      </c>
      <c r="UT120" s="675">
        <f t="shared" si="1419"/>
        <v>0</v>
      </c>
      <c r="UU120" s="675">
        <f t="shared" si="1420"/>
        <v>0</v>
      </c>
      <c r="UV120" s="675">
        <f t="shared" si="1421"/>
        <v>0</v>
      </c>
      <c r="UW120" s="676">
        <f t="shared" si="1422"/>
        <v>0</v>
      </c>
    </row>
    <row r="121" spans="1:569" s="645" customFormat="1" ht="20.100000000000001" customHeight="1">
      <c r="A121" s="677"/>
      <c r="B121" s="677" t="s">
        <v>405</v>
      </c>
      <c r="C121" s="764" t="s">
        <v>635</v>
      </c>
      <c r="D121" s="764"/>
      <c r="E121" s="792" t="s">
        <v>636</v>
      </c>
      <c r="F121" s="793" t="s">
        <v>637</v>
      </c>
      <c r="G121" s="792" t="s">
        <v>638</v>
      </c>
      <c r="H121" s="794" t="s">
        <v>365</v>
      </c>
      <c r="I121" s="789"/>
      <c r="J121" s="789"/>
      <c r="K121" s="789"/>
      <c r="L121" s="789"/>
      <c r="M121" s="770"/>
      <c r="N121" s="828">
        <f t="shared" si="1423"/>
        <v>0</v>
      </c>
      <c r="O121" s="829">
        <f t="shared" si="1424"/>
        <v>0</v>
      </c>
      <c r="Q121" s="830"/>
      <c r="R121" s="809"/>
      <c r="S121" s="809"/>
      <c r="T121" s="809"/>
      <c r="U121" s="809"/>
      <c r="V121" s="809"/>
      <c r="W121" s="809"/>
      <c r="X121" s="809"/>
      <c r="Y121" s="809"/>
      <c r="Z121" s="809"/>
      <c r="AA121" s="809"/>
      <c r="AB121" s="809"/>
      <c r="AC121" s="809"/>
      <c r="AD121" s="809"/>
      <c r="AE121" s="809"/>
      <c r="AF121" s="810"/>
      <c r="AH121" s="774">
        <f t="shared" si="1430"/>
        <v>32000</v>
      </c>
      <c r="AI121" s="775">
        <f t="shared" si="1431"/>
        <v>0</v>
      </c>
      <c r="AJ121" s="774">
        <f t="shared" si="1432"/>
        <v>25000</v>
      </c>
      <c r="AK121" s="775">
        <f t="shared" si="1433"/>
        <v>0</v>
      </c>
      <c r="AL121" s="774">
        <f t="shared" si="1434"/>
        <v>0</v>
      </c>
      <c r="AM121" s="775">
        <f t="shared" si="1435"/>
        <v>0</v>
      </c>
      <c r="AN121" s="774">
        <f t="shared" si="1436"/>
        <v>7950</v>
      </c>
      <c r="AO121" s="775">
        <f t="shared" si="1437"/>
        <v>0</v>
      </c>
      <c r="AP121" s="693">
        <f t="shared" si="1111"/>
        <v>64950</v>
      </c>
      <c r="AQ121" s="775">
        <f t="shared" si="1438"/>
        <v>0</v>
      </c>
      <c r="AR121" s="774">
        <f t="shared" si="1439"/>
        <v>0</v>
      </c>
      <c r="AS121" s="775">
        <f t="shared" si="1440"/>
        <v>0</v>
      </c>
      <c r="AT121" s="776">
        <f t="shared" si="1152"/>
        <v>77940</v>
      </c>
      <c r="AU121" s="776">
        <f t="shared" si="1441"/>
        <v>129900</v>
      </c>
      <c r="AV121" s="693">
        <f t="shared" si="829"/>
        <v>64950</v>
      </c>
      <c r="AW121" s="775">
        <f t="shared" si="1370"/>
        <v>0</v>
      </c>
      <c r="AX121" s="775">
        <f t="shared" si="1442"/>
        <v>0</v>
      </c>
      <c r="AY121" s="775">
        <f t="shared" si="1443"/>
        <v>0</v>
      </c>
      <c r="AZ121" s="775">
        <f t="shared" si="1443"/>
        <v>0</v>
      </c>
      <c r="BA121" s="693">
        <f t="shared" si="1444"/>
        <v>0</v>
      </c>
      <c r="BB121" s="693">
        <f t="shared" si="1445"/>
        <v>0</v>
      </c>
      <c r="BC121" s="774">
        <f t="shared" si="1446"/>
        <v>0</v>
      </c>
      <c r="BD121" s="775">
        <f t="shared" si="1447"/>
        <v>0</v>
      </c>
      <c r="BE121" s="777"/>
      <c r="BG121" s="774">
        <v>19800</v>
      </c>
      <c r="BH121" s="775">
        <f t="shared" si="1448"/>
        <v>0</v>
      </c>
      <c r="BI121" s="774">
        <v>18300</v>
      </c>
      <c r="BJ121" s="775">
        <f t="shared" si="1449"/>
        <v>0</v>
      </c>
      <c r="BK121" s="774"/>
      <c r="BL121" s="775">
        <f t="shared" si="1450"/>
        <v>0</v>
      </c>
      <c r="BM121" s="774"/>
      <c r="BN121" s="775">
        <f t="shared" si="1451"/>
        <v>0</v>
      </c>
      <c r="BO121" s="693">
        <f t="shared" si="1371"/>
        <v>38100</v>
      </c>
      <c r="BP121" s="775">
        <f t="shared" si="1452"/>
        <v>0</v>
      </c>
      <c r="BQ121" s="774">
        <f t="shared" si="1453"/>
        <v>0</v>
      </c>
      <c r="BR121" s="775">
        <f t="shared" si="1454"/>
        <v>0</v>
      </c>
      <c r="BS121" s="693">
        <f t="shared" si="1372"/>
        <v>38100</v>
      </c>
      <c r="BT121" s="775">
        <f t="shared" si="1455"/>
        <v>0</v>
      </c>
      <c r="BU121" s="693">
        <f t="shared" si="1456"/>
        <v>0</v>
      </c>
      <c r="BV121" s="693">
        <f t="shared" si="1457"/>
        <v>0</v>
      </c>
      <c r="BW121" s="774"/>
      <c r="BX121" s="775">
        <f t="shared" si="1458"/>
        <v>0</v>
      </c>
      <c r="BY121" s="777"/>
      <c r="CA121" s="744"/>
      <c r="CB121" s="745">
        <f t="shared" si="1459"/>
        <v>0</v>
      </c>
      <c r="CC121" s="718"/>
      <c r="CD121" s="745">
        <f t="shared" si="1460"/>
        <v>0</v>
      </c>
      <c r="CE121" s="718"/>
      <c r="CF121" s="745">
        <f t="shared" si="1461"/>
        <v>0</v>
      </c>
      <c r="CG121" s="718"/>
      <c r="CH121" s="745">
        <f t="shared" si="1462"/>
        <v>0</v>
      </c>
      <c r="CI121" s="746">
        <f t="shared" si="1377"/>
        <v>0</v>
      </c>
      <c r="CJ121" s="745">
        <f t="shared" si="1463"/>
        <v>0</v>
      </c>
      <c r="CK121" s="718"/>
      <c r="CL121" s="745">
        <f t="shared" si="1464"/>
        <v>0</v>
      </c>
      <c r="CM121" s="746">
        <f t="shared" si="1378"/>
        <v>0</v>
      </c>
      <c r="CN121" s="745">
        <f t="shared" si="1465"/>
        <v>0</v>
      </c>
      <c r="CO121" s="699">
        <f t="shared" si="1466"/>
        <v>0</v>
      </c>
      <c r="CP121" s="699">
        <f t="shared" si="1466"/>
        <v>0</v>
      </c>
      <c r="CQ121" s="699">
        <f t="shared" si="1466"/>
        <v>0</v>
      </c>
      <c r="CR121" s="699">
        <f t="shared" si="1466"/>
        <v>0</v>
      </c>
      <c r="CS121" s="700">
        <f t="shared" si="1466"/>
        <v>0</v>
      </c>
      <c r="CT121" s="699">
        <f t="shared" si="1466"/>
        <v>0</v>
      </c>
      <c r="CU121" s="699">
        <f t="shared" si="1466"/>
        <v>0</v>
      </c>
      <c r="CV121" s="700">
        <f t="shared" si="1467"/>
        <v>0</v>
      </c>
      <c r="CW121" s="697"/>
      <c r="CX121" s="696">
        <f t="shared" si="1468"/>
        <v>0</v>
      </c>
      <c r="CY121" s="701"/>
      <c r="DA121" s="805">
        <f t="shared" si="1469"/>
        <v>32000</v>
      </c>
      <c r="DB121" s="790">
        <f t="shared" si="1470"/>
        <v>0</v>
      </c>
      <c r="DC121" s="805">
        <f t="shared" si="1471"/>
        <v>25000</v>
      </c>
      <c r="DD121" s="790">
        <f t="shared" si="1472"/>
        <v>0</v>
      </c>
      <c r="DE121" s="790">
        <f t="shared" si="1473"/>
        <v>0</v>
      </c>
      <c r="DF121" s="790">
        <f t="shared" si="1474"/>
        <v>0</v>
      </c>
      <c r="DG121" s="790">
        <f t="shared" si="1475"/>
        <v>7950</v>
      </c>
      <c r="DH121" s="790">
        <f t="shared" si="1476"/>
        <v>0</v>
      </c>
      <c r="DI121" s="790">
        <f t="shared" si="1112"/>
        <v>64950</v>
      </c>
      <c r="DJ121" s="790">
        <f t="shared" si="1477"/>
        <v>0</v>
      </c>
      <c r="DK121" s="805">
        <f t="shared" si="1478"/>
        <v>0</v>
      </c>
      <c r="DL121" s="814">
        <f t="shared" si="1479"/>
        <v>0</v>
      </c>
      <c r="DM121" s="790">
        <f t="shared" si="1113"/>
        <v>64950</v>
      </c>
      <c r="DN121" s="790">
        <f t="shared" si="1480"/>
        <v>0</v>
      </c>
      <c r="DO121" s="693">
        <f t="shared" si="1481"/>
        <v>0</v>
      </c>
      <c r="DP121" s="693">
        <f t="shared" si="1482"/>
        <v>0</v>
      </c>
      <c r="DQ121" s="774"/>
      <c r="DR121" s="775">
        <f t="shared" si="1483"/>
        <v>0</v>
      </c>
      <c r="DS121" s="777" t="s">
        <v>634</v>
      </c>
      <c r="DU121" s="774">
        <f>IFERROR(VLOOKUP($C121,[1]영만종합건설!$A$13:$AN$154,28,FALSE),0)</f>
        <v>50000</v>
      </c>
      <c r="DV121" s="780">
        <f t="shared" si="1484"/>
        <v>0</v>
      </c>
      <c r="DW121" s="774">
        <f>IFERROR(VLOOKUP($C121,[1]영만종합건설!$A$13:$AN$154,30,FALSE),0)</f>
        <v>15000</v>
      </c>
      <c r="DX121" s="780">
        <f t="shared" si="1485"/>
        <v>0</v>
      </c>
      <c r="DY121" s="778">
        <f>IFERROR(VLOOKUP($C121,[1]영만종합건설!$A$13:$AN$154,32,FALSE),0)</f>
        <v>5000</v>
      </c>
      <c r="DZ121" s="780">
        <f t="shared" si="1486"/>
        <v>0</v>
      </c>
      <c r="EA121" s="778">
        <f>IFERROR(VLOOKUP($C121,[1]영만종합건설!$A$13:$AN$154,34,FALSE),0)</f>
        <v>0</v>
      </c>
      <c r="EB121" s="780">
        <f t="shared" si="1487"/>
        <v>0</v>
      </c>
      <c r="EC121" s="703">
        <f t="shared" si="1114"/>
        <v>70000</v>
      </c>
      <c r="ED121" s="780">
        <f t="shared" si="1488"/>
        <v>0</v>
      </c>
      <c r="EE121" s="778">
        <f t="shared" si="1489"/>
        <v>0</v>
      </c>
      <c r="EF121" s="779">
        <f t="shared" si="1490"/>
        <v>0</v>
      </c>
      <c r="EG121" s="703">
        <f t="shared" si="1115"/>
        <v>70000</v>
      </c>
      <c r="EH121" s="780">
        <f t="shared" si="1491"/>
        <v>0</v>
      </c>
      <c r="EI121" s="703">
        <f t="shared" si="1492"/>
        <v>0</v>
      </c>
      <c r="EJ121" s="703">
        <f t="shared" si="1493"/>
        <v>0</v>
      </c>
      <c r="EK121" s="778"/>
      <c r="EL121" s="780">
        <f t="shared" si="1494"/>
        <v>0</v>
      </c>
      <c r="EM121" s="781"/>
      <c r="EO121" s="778">
        <f>IFERROR(VLOOKUP($C121,[1]부강종합건설!$A$13:$AM$154,28,FALSE),0)</f>
        <v>32000</v>
      </c>
      <c r="EP121" s="780">
        <f t="shared" si="1495"/>
        <v>0</v>
      </c>
      <c r="EQ121" s="778">
        <f>IFERROR(VLOOKUP($C121,[1]부강종합건설!$A$13:$AM$154,30,FALSE),0)</f>
        <v>25000</v>
      </c>
      <c r="ER121" s="780">
        <f t="shared" si="1496"/>
        <v>0</v>
      </c>
      <c r="ES121" s="778">
        <f>IFERROR(VLOOKUP($C121,[1]부강종합건설!$A$13:$AM$154,32,FALSE),0)</f>
        <v>0</v>
      </c>
      <c r="ET121" s="780">
        <f t="shared" si="1497"/>
        <v>0</v>
      </c>
      <c r="EU121" s="778">
        <f>IFERROR(VLOOKUP($C121,[1]부강종합건설!$A$13:$AM$154,34,FALSE),0)</f>
        <v>7950</v>
      </c>
      <c r="EV121" s="780">
        <f t="shared" si="1498"/>
        <v>0</v>
      </c>
      <c r="EW121" s="703">
        <f t="shared" si="1116"/>
        <v>64950</v>
      </c>
      <c r="EX121" s="780">
        <f t="shared" si="1499"/>
        <v>0</v>
      </c>
      <c r="EY121" s="778">
        <f t="shared" si="1500"/>
        <v>0</v>
      </c>
      <c r="EZ121" s="779">
        <f t="shared" si="1501"/>
        <v>0</v>
      </c>
      <c r="FA121" s="703">
        <f t="shared" si="1117"/>
        <v>64950</v>
      </c>
      <c r="FB121" s="780">
        <f t="shared" si="1502"/>
        <v>0</v>
      </c>
      <c r="FC121" s="703">
        <f t="shared" si="1503"/>
        <v>0</v>
      </c>
      <c r="FD121" s="703">
        <f t="shared" si="1504"/>
        <v>0</v>
      </c>
      <c r="FE121" s="778"/>
      <c r="FF121" s="780">
        <f t="shared" si="1505"/>
        <v>0</v>
      </c>
      <c r="FG121" s="782"/>
      <c r="FI121" s="774">
        <f>IFERROR(VLOOKUP($C121,[1]대도엔지니어링!$A$13:$AN$154,28,FALSE),0)</f>
        <v>69300</v>
      </c>
      <c r="FJ121" s="775">
        <f t="shared" si="1506"/>
        <v>0</v>
      </c>
      <c r="FK121" s="774">
        <f>IFERROR(VLOOKUP($C121,[1]대도엔지니어링!$A$13:$AN$154,30,FALSE),0)</f>
        <v>60500</v>
      </c>
      <c r="FL121" s="775">
        <f t="shared" si="1507"/>
        <v>0</v>
      </c>
      <c r="FM121" s="774">
        <f>IFERROR(VLOOKUP($C121,[1]대도엔지니어링!$A$13:$AN$154,32,FALSE),0)</f>
        <v>11000</v>
      </c>
      <c r="FN121" s="775">
        <f t="shared" si="1508"/>
        <v>0</v>
      </c>
      <c r="FO121" s="774">
        <f>IFERROR(VLOOKUP($C121,[1]대도엔지니어링!$A$13:$AN$154,34,FALSE),0)</f>
        <v>3900</v>
      </c>
      <c r="FP121" s="775">
        <f t="shared" si="1509"/>
        <v>0</v>
      </c>
      <c r="FQ121" s="693">
        <f t="shared" si="1118"/>
        <v>144700</v>
      </c>
      <c r="FR121" s="775">
        <f t="shared" si="1510"/>
        <v>0</v>
      </c>
      <c r="FS121" s="774">
        <f t="shared" si="1119"/>
        <v>11572.299734073742</v>
      </c>
      <c r="FT121" s="775">
        <f t="shared" si="1511"/>
        <v>0</v>
      </c>
      <c r="FU121" s="693">
        <f t="shared" si="1120"/>
        <v>156272.29973407375</v>
      </c>
      <c r="FV121" s="775">
        <f t="shared" si="1512"/>
        <v>0</v>
      </c>
      <c r="FW121" s="693">
        <f t="shared" si="1513"/>
        <v>0</v>
      </c>
      <c r="FX121" s="693">
        <f t="shared" si="1514"/>
        <v>0</v>
      </c>
      <c r="FY121" s="774"/>
      <c r="FZ121" s="775">
        <f t="shared" si="1515"/>
        <v>0</v>
      </c>
      <c r="GA121" s="782"/>
      <c r="GC121" s="774">
        <f>IFERROR(VLOOKUP($C121,[1]부명엔지니어링!$A$13:$AN$154,28,FALSE),0)</f>
        <v>80000</v>
      </c>
      <c r="GD121" s="775">
        <f t="shared" si="1516"/>
        <v>0</v>
      </c>
      <c r="GE121" s="774">
        <f>IFERROR(VLOOKUP($C121,[1]부명엔지니어링!$A$13:$AN$154,30,FALSE),0)</f>
        <v>30000</v>
      </c>
      <c r="GF121" s="775">
        <f t="shared" si="1517"/>
        <v>0</v>
      </c>
      <c r="GG121" s="774">
        <f>IFERROR(VLOOKUP($C121,[1]부명엔지니어링!$A$13:$AN$154,32,FALSE),0)</f>
        <v>0</v>
      </c>
      <c r="GH121" s="775">
        <f t="shared" si="1518"/>
        <v>0</v>
      </c>
      <c r="GI121" s="774">
        <f>IFERROR(VLOOKUP($C121,[1]부명엔지니어링!$A$13:$AN$154,34,FALSE),0)</f>
        <v>0</v>
      </c>
      <c r="GJ121" s="775">
        <f t="shared" si="1519"/>
        <v>0</v>
      </c>
      <c r="GK121" s="693">
        <f t="shared" si="1121"/>
        <v>110000</v>
      </c>
      <c r="GL121" s="775">
        <f t="shared" si="1520"/>
        <v>0</v>
      </c>
      <c r="GM121" s="774">
        <f t="shared" si="1521"/>
        <v>0</v>
      </c>
      <c r="GN121" s="775">
        <f t="shared" si="1522"/>
        <v>0</v>
      </c>
      <c r="GO121" s="693">
        <f t="shared" si="1122"/>
        <v>110000</v>
      </c>
      <c r="GP121" s="775">
        <f t="shared" si="1523"/>
        <v>0</v>
      </c>
      <c r="GQ121" s="693">
        <f t="shared" si="1524"/>
        <v>0</v>
      </c>
      <c r="GR121" s="693">
        <f t="shared" si="1525"/>
        <v>0</v>
      </c>
      <c r="GS121" s="774"/>
      <c r="GT121" s="775">
        <f t="shared" si="1526"/>
        <v>0</v>
      </c>
      <c r="GU121" s="782"/>
      <c r="GW121" s="790">
        <f>AH121</f>
        <v>32000</v>
      </c>
      <c r="GX121" s="790">
        <f t="shared" si="1527"/>
        <v>0</v>
      </c>
      <c r="GY121" s="790">
        <f>AJ121</f>
        <v>25000</v>
      </c>
      <c r="GZ121" s="790">
        <f t="shared" si="1528"/>
        <v>0</v>
      </c>
      <c r="HA121" s="790">
        <f>AL121</f>
        <v>0</v>
      </c>
      <c r="HB121" s="790">
        <f t="shared" si="1529"/>
        <v>0</v>
      </c>
      <c r="HC121" s="790">
        <f>AN121</f>
        <v>7950</v>
      </c>
      <c r="HD121" s="790">
        <f t="shared" si="1530"/>
        <v>0</v>
      </c>
      <c r="HE121" s="790">
        <f t="shared" si="1123"/>
        <v>64950</v>
      </c>
      <c r="HF121" s="790">
        <f t="shared" si="1531"/>
        <v>0</v>
      </c>
      <c r="HG121" s="790">
        <f t="shared" si="1532"/>
        <v>0</v>
      </c>
      <c r="HH121" s="790">
        <f t="shared" si="1533"/>
        <v>0</v>
      </c>
      <c r="HI121" s="790">
        <f t="shared" si="1124"/>
        <v>64950</v>
      </c>
      <c r="HJ121" s="790">
        <f t="shared" si="1534"/>
        <v>0</v>
      </c>
      <c r="HK121" s="790">
        <f t="shared" si="1535"/>
        <v>0</v>
      </c>
      <c r="HL121" s="790">
        <f t="shared" si="1536"/>
        <v>0</v>
      </c>
      <c r="HM121" s="790"/>
      <c r="HN121" s="790">
        <f t="shared" si="1537"/>
        <v>0</v>
      </c>
      <c r="HO121" s="791" t="s">
        <v>400</v>
      </c>
      <c r="HQ121" s="783"/>
      <c r="HR121" s="784">
        <f t="shared" si="1538"/>
        <v>0</v>
      </c>
      <c r="HS121" s="783"/>
      <c r="HT121" s="784">
        <f t="shared" si="1539"/>
        <v>0</v>
      </c>
      <c r="HU121" s="783"/>
      <c r="HV121" s="784">
        <f t="shared" si="1540"/>
        <v>0</v>
      </c>
      <c r="HW121" s="783"/>
      <c r="HX121" s="784">
        <f t="shared" si="1541"/>
        <v>0</v>
      </c>
      <c r="HY121" s="707">
        <f t="shared" si="1379"/>
        <v>0</v>
      </c>
      <c r="HZ121" s="784">
        <f t="shared" si="1542"/>
        <v>0</v>
      </c>
      <c r="IA121" s="783"/>
      <c r="IB121" s="784">
        <f t="shared" si="1543"/>
        <v>0</v>
      </c>
      <c r="IC121" s="707">
        <f t="shared" si="1380"/>
        <v>0</v>
      </c>
      <c r="ID121" s="784">
        <f t="shared" si="1544"/>
        <v>0</v>
      </c>
      <c r="IE121" s="706">
        <f t="shared" si="1545"/>
        <v>0</v>
      </c>
      <c r="IF121" s="706">
        <f t="shared" si="1546"/>
        <v>0</v>
      </c>
      <c r="IG121" s="783"/>
      <c r="IH121" s="784">
        <f t="shared" si="1547"/>
        <v>0</v>
      </c>
      <c r="II121" s="782"/>
      <c r="IK121" s="783"/>
      <c r="IL121" s="784">
        <f t="shared" si="1548"/>
        <v>0</v>
      </c>
      <c r="IM121" s="783"/>
      <c r="IN121" s="784">
        <f t="shared" si="1549"/>
        <v>0</v>
      </c>
      <c r="IO121" s="783"/>
      <c r="IP121" s="784">
        <f t="shared" si="1550"/>
        <v>0</v>
      </c>
      <c r="IQ121" s="783"/>
      <c r="IR121" s="784">
        <f t="shared" si="1551"/>
        <v>0</v>
      </c>
      <c r="IS121" s="707">
        <f t="shared" si="1381"/>
        <v>0</v>
      </c>
      <c r="IT121" s="784">
        <f t="shared" si="1552"/>
        <v>0</v>
      </c>
      <c r="IU121" s="783"/>
      <c r="IV121" s="784">
        <f t="shared" si="1553"/>
        <v>0</v>
      </c>
      <c r="IW121" s="707">
        <f t="shared" si="1382"/>
        <v>0</v>
      </c>
      <c r="IX121" s="784">
        <f t="shared" si="1554"/>
        <v>0</v>
      </c>
      <c r="IY121" s="706">
        <f t="shared" si="1555"/>
        <v>0</v>
      </c>
      <c r="IZ121" s="706">
        <f t="shared" si="1556"/>
        <v>0</v>
      </c>
      <c r="JA121" s="783"/>
      <c r="JB121" s="784">
        <f t="shared" si="1557"/>
        <v>0</v>
      </c>
      <c r="JC121" s="782"/>
      <c r="JE121" s="783"/>
      <c r="JF121" s="784">
        <f t="shared" si="1558"/>
        <v>0</v>
      </c>
      <c r="JG121" s="783"/>
      <c r="JH121" s="784">
        <f t="shared" si="1559"/>
        <v>0</v>
      </c>
      <c r="JI121" s="783"/>
      <c r="JJ121" s="784">
        <f t="shared" si="1560"/>
        <v>0</v>
      </c>
      <c r="JK121" s="783"/>
      <c r="JL121" s="784">
        <f t="shared" si="1561"/>
        <v>0</v>
      </c>
      <c r="JM121" s="707">
        <f t="shared" si="1383"/>
        <v>0</v>
      </c>
      <c r="JN121" s="784">
        <f t="shared" si="1562"/>
        <v>0</v>
      </c>
      <c r="JO121" s="783"/>
      <c r="JP121" s="784">
        <f t="shared" si="1563"/>
        <v>0</v>
      </c>
      <c r="JQ121" s="707">
        <f t="shared" si="1384"/>
        <v>0</v>
      </c>
      <c r="JR121" s="784">
        <f t="shared" si="1564"/>
        <v>0</v>
      </c>
      <c r="JS121" s="706">
        <f t="shared" si="1565"/>
        <v>0</v>
      </c>
      <c r="JT121" s="706">
        <f t="shared" si="1566"/>
        <v>0</v>
      </c>
      <c r="JU121" s="783"/>
      <c r="JV121" s="784">
        <f t="shared" si="1567"/>
        <v>0</v>
      </c>
      <c r="JW121" s="782"/>
      <c r="JY121" s="783"/>
      <c r="JZ121" s="784">
        <f t="shared" si="1568"/>
        <v>0</v>
      </c>
      <c r="KA121" s="783"/>
      <c r="KB121" s="784">
        <f t="shared" si="1569"/>
        <v>0</v>
      </c>
      <c r="KC121" s="783"/>
      <c r="KD121" s="784">
        <f t="shared" si="1570"/>
        <v>0</v>
      </c>
      <c r="KE121" s="783"/>
      <c r="KF121" s="784">
        <f t="shared" si="1571"/>
        <v>0</v>
      </c>
      <c r="KG121" s="707">
        <f t="shared" si="1385"/>
        <v>0</v>
      </c>
      <c r="KH121" s="784">
        <f t="shared" si="1572"/>
        <v>0</v>
      </c>
      <c r="KI121" s="783"/>
      <c r="KJ121" s="784">
        <f t="shared" si="1573"/>
        <v>0</v>
      </c>
      <c r="KK121" s="707">
        <f t="shared" si="1386"/>
        <v>0</v>
      </c>
      <c r="KL121" s="784">
        <f t="shared" si="1574"/>
        <v>0</v>
      </c>
      <c r="KM121" s="706">
        <f t="shared" si="1575"/>
        <v>0</v>
      </c>
      <c r="KN121" s="706">
        <f t="shared" si="1576"/>
        <v>0</v>
      </c>
      <c r="KO121" s="783"/>
      <c r="KP121" s="784">
        <f t="shared" si="1577"/>
        <v>0</v>
      </c>
      <c r="KQ121" s="782"/>
      <c r="KS121" s="783"/>
      <c r="KT121" s="784">
        <f t="shared" si="1578"/>
        <v>0</v>
      </c>
      <c r="KU121" s="783"/>
      <c r="KV121" s="784">
        <f t="shared" si="1579"/>
        <v>0</v>
      </c>
      <c r="KW121" s="783"/>
      <c r="KX121" s="784">
        <f t="shared" si="1580"/>
        <v>0</v>
      </c>
      <c r="KY121" s="783"/>
      <c r="KZ121" s="784">
        <f t="shared" si="1581"/>
        <v>0</v>
      </c>
      <c r="LA121" s="707">
        <f t="shared" si="1387"/>
        <v>0</v>
      </c>
      <c r="LB121" s="784">
        <f t="shared" si="1582"/>
        <v>0</v>
      </c>
      <c r="LC121" s="783"/>
      <c r="LD121" s="784">
        <f t="shared" si="1583"/>
        <v>0</v>
      </c>
      <c r="LE121" s="707">
        <f t="shared" si="1388"/>
        <v>0</v>
      </c>
      <c r="LF121" s="784">
        <f t="shared" si="1584"/>
        <v>0</v>
      </c>
      <c r="LG121" s="706">
        <f t="shared" si="1585"/>
        <v>0</v>
      </c>
      <c r="LH121" s="706">
        <f t="shared" si="1586"/>
        <v>0</v>
      </c>
      <c r="LI121" s="783"/>
      <c r="LJ121" s="784">
        <f t="shared" si="1587"/>
        <v>0</v>
      </c>
      <c r="LK121" s="782"/>
      <c r="LM121" s="783"/>
      <c r="LN121" s="784">
        <f t="shared" si="1588"/>
        <v>0</v>
      </c>
      <c r="LO121" s="783"/>
      <c r="LP121" s="784">
        <f t="shared" si="1589"/>
        <v>0</v>
      </c>
      <c r="LQ121" s="783"/>
      <c r="LR121" s="784">
        <f t="shared" si="1590"/>
        <v>0</v>
      </c>
      <c r="LS121" s="783"/>
      <c r="LT121" s="784">
        <f t="shared" si="1591"/>
        <v>0</v>
      </c>
      <c r="LU121" s="707">
        <f t="shared" si="1389"/>
        <v>0</v>
      </c>
      <c r="LV121" s="784">
        <f t="shared" si="1592"/>
        <v>0</v>
      </c>
      <c r="LW121" s="783"/>
      <c r="LX121" s="784">
        <f t="shared" si="1593"/>
        <v>0</v>
      </c>
      <c r="LY121" s="707">
        <f t="shared" si="1390"/>
        <v>0</v>
      </c>
      <c r="LZ121" s="784">
        <f t="shared" si="1594"/>
        <v>0</v>
      </c>
      <c r="MA121" s="706">
        <f t="shared" si="1595"/>
        <v>0</v>
      </c>
      <c r="MB121" s="706">
        <f t="shared" si="1596"/>
        <v>0</v>
      </c>
      <c r="MC121" s="783"/>
      <c r="MD121" s="784">
        <f t="shared" si="1597"/>
        <v>0</v>
      </c>
      <c r="ME121" s="782"/>
      <c r="MG121" s="783"/>
      <c r="MH121" s="784">
        <f t="shared" si="1598"/>
        <v>0</v>
      </c>
      <c r="MI121" s="783"/>
      <c r="MJ121" s="784">
        <f t="shared" si="1599"/>
        <v>0</v>
      </c>
      <c r="MK121" s="783"/>
      <c r="ML121" s="784">
        <f t="shared" si="1600"/>
        <v>0</v>
      </c>
      <c r="MM121" s="783"/>
      <c r="MN121" s="784">
        <f t="shared" si="1601"/>
        <v>0</v>
      </c>
      <c r="MO121" s="707">
        <f t="shared" si="1391"/>
        <v>0</v>
      </c>
      <c r="MP121" s="784">
        <f t="shared" si="1602"/>
        <v>0</v>
      </c>
      <c r="MQ121" s="783"/>
      <c r="MR121" s="784">
        <f t="shared" si="1603"/>
        <v>0</v>
      </c>
      <c r="MS121" s="707">
        <f t="shared" si="1392"/>
        <v>0</v>
      </c>
      <c r="MT121" s="784">
        <f t="shared" si="1604"/>
        <v>0</v>
      </c>
      <c r="MU121" s="706">
        <f t="shared" si="1605"/>
        <v>0</v>
      </c>
      <c r="MV121" s="706">
        <f t="shared" si="1606"/>
        <v>0</v>
      </c>
      <c r="MW121" s="783"/>
      <c r="MX121" s="784">
        <f t="shared" si="1607"/>
        <v>0</v>
      </c>
      <c r="MY121" s="782"/>
      <c r="NA121" s="783"/>
      <c r="NB121" s="784">
        <f t="shared" si="1608"/>
        <v>0</v>
      </c>
      <c r="NC121" s="783"/>
      <c r="ND121" s="784">
        <f t="shared" si="1609"/>
        <v>0</v>
      </c>
      <c r="NE121" s="783"/>
      <c r="NF121" s="784">
        <f t="shared" si="1610"/>
        <v>0</v>
      </c>
      <c r="NG121" s="783"/>
      <c r="NH121" s="784">
        <f t="shared" si="1611"/>
        <v>0</v>
      </c>
      <c r="NI121" s="707">
        <f t="shared" si="1393"/>
        <v>0</v>
      </c>
      <c r="NJ121" s="784">
        <f t="shared" si="1612"/>
        <v>0</v>
      </c>
      <c r="NK121" s="783"/>
      <c r="NL121" s="784">
        <f t="shared" si="1613"/>
        <v>0</v>
      </c>
      <c r="NM121" s="707">
        <f t="shared" si="1394"/>
        <v>0</v>
      </c>
      <c r="NN121" s="784">
        <f t="shared" si="1614"/>
        <v>0</v>
      </c>
      <c r="NO121" s="706">
        <f t="shared" si="1615"/>
        <v>0</v>
      </c>
      <c r="NP121" s="706">
        <f t="shared" si="1616"/>
        <v>0</v>
      </c>
      <c r="NQ121" s="783"/>
      <c r="NR121" s="784">
        <f t="shared" si="1617"/>
        <v>0</v>
      </c>
      <c r="NS121" s="782"/>
      <c r="NU121" s="783"/>
      <c r="NV121" s="784">
        <f t="shared" si="1618"/>
        <v>0</v>
      </c>
      <c r="NW121" s="783"/>
      <c r="NX121" s="784">
        <f t="shared" si="1619"/>
        <v>0</v>
      </c>
      <c r="NY121" s="783"/>
      <c r="NZ121" s="784">
        <f t="shared" si="1620"/>
        <v>0</v>
      </c>
      <c r="OA121" s="783"/>
      <c r="OB121" s="784">
        <f t="shared" si="1621"/>
        <v>0</v>
      </c>
      <c r="OC121" s="707">
        <f t="shared" si="1395"/>
        <v>0</v>
      </c>
      <c r="OD121" s="784">
        <f t="shared" si="1622"/>
        <v>0</v>
      </c>
      <c r="OE121" s="783"/>
      <c r="OF121" s="784">
        <f t="shared" si="1623"/>
        <v>0</v>
      </c>
      <c r="OG121" s="707">
        <f t="shared" si="1396"/>
        <v>0</v>
      </c>
      <c r="OH121" s="784">
        <f t="shared" si="1624"/>
        <v>0</v>
      </c>
      <c r="OI121" s="706">
        <f t="shared" si="1625"/>
        <v>0</v>
      </c>
      <c r="OJ121" s="706">
        <f t="shared" si="1626"/>
        <v>0</v>
      </c>
      <c r="OK121" s="783"/>
      <c r="OL121" s="784">
        <f t="shared" si="1627"/>
        <v>0</v>
      </c>
      <c r="OM121" s="782"/>
      <c r="OO121" s="783"/>
      <c r="OP121" s="784">
        <f t="shared" si="1628"/>
        <v>0</v>
      </c>
      <c r="OQ121" s="783"/>
      <c r="OR121" s="784">
        <f t="shared" si="1629"/>
        <v>0</v>
      </c>
      <c r="OS121" s="783"/>
      <c r="OT121" s="784">
        <f t="shared" si="1630"/>
        <v>0</v>
      </c>
      <c r="OU121" s="783"/>
      <c r="OV121" s="784">
        <f t="shared" si="1631"/>
        <v>0</v>
      </c>
      <c r="OW121" s="707">
        <f t="shared" si="1397"/>
        <v>0</v>
      </c>
      <c r="OX121" s="784">
        <f t="shared" si="1632"/>
        <v>0</v>
      </c>
      <c r="OY121" s="783"/>
      <c r="OZ121" s="784">
        <f t="shared" si="1633"/>
        <v>0</v>
      </c>
      <c r="PA121" s="707">
        <f t="shared" si="1398"/>
        <v>0</v>
      </c>
      <c r="PB121" s="784">
        <f t="shared" si="1634"/>
        <v>0</v>
      </c>
      <c r="PC121" s="706">
        <f t="shared" si="1635"/>
        <v>0</v>
      </c>
      <c r="PD121" s="706">
        <f t="shared" si="1636"/>
        <v>0</v>
      </c>
      <c r="PE121" s="783"/>
      <c r="PF121" s="784">
        <f t="shared" si="1637"/>
        <v>0</v>
      </c>
      <c r="PG121" s="782"/>
      <c r="PI121" s="783"/>
      <c r="PJ121" s="784">
        <f t="shared" si="1638"/>
        <v>0</v>
      </c>
      <c r="PK121" s="783"/>
      <c r="PL121" s="784">
        <f t="shared" si="1639"/>
        <v>0</v>
      </c>
      <c r="PM121" s="783"/>
      <c r="PN121" s="784">
        <f t="shared" si="1640"/>
        <v>0</v>
      </c>
      <c r="PO121" s="783"/>
      <c r="PP121" s="784">
        <f t="shared" si="1641"/>
        <v>0</v>
      </c>
      <c r="PQ121" s="707">
        <f t="shared" si="1399"/>
        <v>0</v>
      </c>
      <c r="PR121" s="784">
        <f t="shared" si="1642"/>
        <v>0</v>
      </c>
      <c r="PS121" s="783"/>
      <c r="PT121" s="784">
        <f t="shared" si="1643"/>
        <v>0</v>
      </c>
      <c r="PU121" s="707">
        <f t="shared" si="1400"/>
        <v>0</v>
      </c>
      <c r="PV121" s="784">
        <f t="shared" si="1644"/>
        <v>0</v>
      </c>
      <c r="PW121" s="706">
        <f t="shared" si="1645"/>
        <v>0</v>
      </c>
      <c r="PX121" s="706">
        <f t="shared" si="1646"/>
        <v>0</v>
      </c>
      <c r="PY121" s="783"/>
      <c r="PZ121" s="784">
        <f t="shared" si="1647"/>
        <v>0</v>
      </c>
      <c r="QA121" s="782"/>
      <c r="QC121" s="783"/>
      <c r="QD121" s="784">
        <f t="shared" si="1648"/>
        <v>0</v>
      </c>
      <c r="QE121" s="783"/>
      <c r="QF121" s="784">
        <f t="shared" si="1649"/>
        <v>0</v>
      </c>
      <c r="QG121" s="783"/>
      <c r="QH121" s="784">
        <f t="shared" si="1650"/>
        <v>0</v>
      </c>
      <c r="QI121" s="783"/>
      <c r="QJ121" s="784">
        <f t="shared" si="1651"/>
        <v>0</v>
      </c>
      <c r="QK121" s="707">
        <f t="shared" si="1401"/>
        <v>0</v>
      </c>
      <c r="QL121" s="784">
        <f t="shared" si="1652"/>
        <v>0</v>
      </c>
      <c r="QM121" s="783"/>
      <c r="QN121" s="784">
        <f t="shared" si="1653"/>
        <v>0</v>
      </c>
      <c r="QO121" s="707">
        <f t="shared" si="1402"/>
        <v>0</v>
      </c>
      <c r="QP121" s="784">
        <f t="shared" si="1654"/>
        <v>0</v>
      </c>
      <c r="QQ121" s="706">
        <f t="shared" si="1655"/>
        <v>0</v>
      </c>
      <c r="QR121" s="706">
        <f t="shared" si="1656"/>
        <v>0</v>
      </c>
      <c r="QS121" s="783"/>
      <c r="QT121" s="784">
        <f t="shared" si="1657"/>
        <v>0</v>
      </c>
      <c r="QU121" s="782"/>
      <c r="RA121" s="785">
        <f t="shared" si="1125"/>
        <v>0</v>
      </c>
      <c r="RB121" s="785" t="e">
        <f t="shared" si="1126"/>
        <v>#REF!</v>
      </c>
      <c r="RC121" s="677">
        <f t="shared" si="1127"/>
        <v>0</v>
      </c>
      <c r="RD121" s="677">
        <f t="shared" si="1127"/>
        <v>0</v>
      </c>
      <c r="RE121" s="677">
        <f t="shared" si="1127"/>
        <v>0</v>
      </c>
      <c r="RF121" s="677">
        <f t="shared" si="1127"/>
        <v>0</v>
      </c>
      <c r="RG121" s="677">
        <f t="shared" si="1127"/>
        <v>0</v>
      </c>
      <c r="RH121" s="677">
        <f t="shared" si="1127"/>
        <v>0</v>
      </c>
      <c r="RI121" s="677">
        <f t="shared" si="1127"/>
        <v>0</v>
      </c>
      <c r="RJ121" s="677">
        <f t="shared" si="1127"/>
        <v>0</v>
      </c>
      <c r="RK121" s="677" t="e">
        <f>#REF!</f>
        <v>#REF!</v>
      </c>
      <c r="RL121" s="677" t="e">
        <f>#REF!</f>
        <v>#REF!</v>
      </c>
      <c r="RM121" s="677">
        <f t="shared" si="1128"/>
        <v>0</v>
      </c>
      <c r="RN121" s="677">
        <f t="shared" si="1128"/>
        <v>0</v>
      </c>
      <c r="RO121" s="677">
        <f t="shared" si="1128"/>
        <v>0</v>
      </c>
      <c r="RP121" s="677">
        <f t="shared" si="1128"/>
        <v>0</v>
      </c>
      <c r="RQ121" s="677">
        <f t="shared" si="1128"/>
        <v>0</v>
      </c>
      <c r="RR121" s="677">
        <f t="shared" si="1128"/>
        <v>0</v>
      </c>
      <c r="RS121" s="677">
        <f t="shared" si="1128"/>
        <v>0</v>
      </c>
      <c r="RT121" s="677">
        <f t="shared" si="1128"/>
        <v>0</v>
      </c>
      <c r="RV121" s="675">
        <f t="shared" si="1129"/>
        <v>0</v>
      </c>
      <c r="RW121" s="675">
        <f t="shared" si="1130"/>
        <v>0</v>
      </c>
      <c r="RX121" s="675">
        <f t="shared" si="1131"/>
        <v>0</v>
      </c>
      <c r="RY121" s="675">
        <f t="shared" si="1132"/>
        <v>0</v>
      </c>
      <c r="RZ121" s="675">
        <f t="shared" si="1133"/>
        <v>0</v>
      </c>
      <c r="SA121" s="675">
        <f t="shared" si="1134"/>
        <v>0</v>
      </c>
      <c r="SB121" s="675">
        <f t="shared" si="1135"/>
        <v>0</v>
      </c>
      <c r="SC121" s="675">
        <f t="shared" si="1136"/>
        <v>0</v>
      </c>
      <c r="SD121" s="675" t="e">
        <f xml:space="preserve"> SUMIF(#REF!,$SD$8,#REF!)</f>
        <v>#REF!</v>
      </c>
      <c r="SE121" s="675" t="e">
        <f xml:space="preserve"> SUMIF(#REF!,$SE$8,#REF!)</f>
        <v>#REF!</v>
      </c>
      <c r="SG121" s="675">
        <f t="shared" si="1429"/>
        <v>0</v>
      </c>
      <c r="SH121" s="675">
        <f t="shared" si="1429"/>
        <v>0</v>
      </c>
      <c r="SI121" s="675">
        <f t="shared" si="1429"/>
        <v>0</v>
      </c>
      <c r="SJ121" s="675">
        <f t="shared" si="1429"/>
        <v>0</v>
      </c>
      <c r="SK121" s="675">
        <f t="shared" si="1429"/>
        <v>0</v>
      </c>
      <c r="SL121" s="675">
        <f t="shared" si="1429"/>
        <v>0</v>
      </c>
      <c r="SM121" s="675">
        <f t="shared" si="1429"/>
        <v>0</v>
      </c>
      <c r="SN121" s="675">
        <f t="shared" si="1429"/>
        <v>0</v>
      </c>
      <c r="SO121" s="675" t="e">
        <f t="shared" si="1429"/>
        <v>#REF!</v>
      </c>
      <c r="SP121" s="675" t="e">
        <f t="shared" si="1429"/>
        <v>#REF!</v>
      </c>
      <c r="SQ121" s="675">
        <f t="shared" si="1429"/>
        <v>0</v>
      </c>
      <c r="SR121" s="675">
        <f t="shared" si="1429"/>
        <v>0</v>
      </c>
      <c r="SS121" s="675">
        <f t="shared" si="1429"/>
        <v>0</v>
      </c>
      <c r="ST121" s="675">
        <f t="shared" si="1429"/>
        <v>0</v>
      </c>
      <c r="SU121" s="675">
        <f t="shared" si="1429"/>
        <v>0</v>
      </c>
      <c r="SV121" s="675">
        <f t="shared" si="1425"/>
        <v>0</v>
      </c>
      <c r="SW121" s="675">
        <f t="shared" si="1138"/>
        <v>0</v>
      </c>
      <c r="SX121" s="675">
        <f t="shared" si="1138"/>
        <v>0</v>
      </c>
      <c r="SY121" s="675" t="e">
        <f>#REF!*$AP121</f>
        <v>#REF!</v>
      </c>
      <c r="SZ121" s="675" t="e">
        <f>#REF!*$AP121</f>
        <v>#REF!</v>
      </c>
      <c r="TA121" s="675" t="e">
        <f>#REF!*$AP121</f>
        <v>#REF!</v>
      </c>
      <c r="TB121" s="675" t="e">
        <f>#REF!*$AP121</f>
        <v>#REF!</v>
      </c>
      <c r="TC121" s="675" t="e">
        <f>#REF!*$AP121</f>
        <v>#REF!</v>
      </c>
      <c r="TE121" s="675">
        <f t="shared" si="1403"/>
        <v>0</v>
      </c>
      <c r="TF121" s="675">
        <f t="shared" si="1404"/>
        <v>0</v>
      </c>
      <c r="TG121" s="675">
        <f t="shared" si="1405"/>
        <v>0</v>
      </c>
      <c r="TH121" s="675">
        <f t="shared" si="1406"/>
        <v>0</v>
      </c>
      <c r="TI121" s="675">
        <f t="shared" si="1407"/>
        <v>0</v>
      </c>
      <c r="TJ121" s="675">
        <f t="shared" si="1408"/>
        <v>0</v>
      </c>
      <c r="TK121" s="675">
        <f t="shared" si="1409"/>
        <v>0</v>
      </c>
      <c r="TL121" s="675">
        <f t="shared" si="1410"/>
        <v>0</v>
      </c>
      <c r="TM121" s="675">
        <f t="shared" si="1411"/>
        <v>0</v>
      </c>
      <c r="TN121" s="676">
        <f t="shared" si="1412"/>
        <v>0</v>
      </c>
      <c r="TP121" s="675">
        <f>IFERROR(SG121*(1+LEVEL_2!#REF!),0)</f>
        <v>0</v>
      </c>
      <c r="TQ121" s="675">
        <f>IFERROR(SH121*(1+LEVEL_2!#REF!),0)</f>
        <v>0</v>
      </c>
      <c r="TR121" s="675">
        <f>IFERROR(SI121*(1+LEVEL_2!#REF!),0)</f>
        <v>0</v>
      </c>
      <c r="TS121" s="675">
        <f>IFERROR(SJ121*(1+LEVEL_2!#REF!),0)</f>
        <v>0</v>
      </c>
      <c r="TT121" s="675">
        <f>IFERROR(SK121*(1+LEVEL_2!#REF!),0)</f>
        <v>0</v>
      </c>
      <c r="TU121" s="675">
        <f>IFERROR(SL121*(1+LEVEL_2!#REF!),0)</f>
        <v>0</v>
      </c>
      <c r="TV121" s="675">
        <f>IFERROR(SM121*(1+LEVEL_2!#REF!),0)</f>
        <v>0</v>
      </c>
      <c r="TW121" s="675">
        <f>IFERROR(SN121*(1+LEVEL_2!#REF!),0)</f>
        <v>0</v>
      </c>
      <c r="TX121" s="675">
        <f>IFERROR(SO121*(1+LEVEL_2!#REF!),0)</f>
        <v>0</v>
      </c>
      <c r="TY121" s="675">
        <f>IFERROR(SP121*(1+LEVEL_2!#REF!),0)</f>
        <v>0</v>
      </c>
      <c r="TZ121" s="675">
        <f>IFERROR(SQ121*(1+LEVEL_2!#REF!),0)</f>
        <v>0</v>
      </c>
      <c r="UA121" s="675">
        <f>IFERROR(SR121*(1+LEVEL_2!#REF!),0)</f>
        <v>0</v>
      </c>
      <c r="UB121" s="675">
        <f>IFERROR(SS121*(1+LEVEL_2!#REF!),0)</f>
        <v>0</v>
      </c>
      <c r="UC121" s="675">
        <f>IFERROR(ST121*(1+LEVEL_2!#REF!),0)</f>
        <v>0</v>
      </c>
      <c r="UD121" s="675">
        <f>IFERROR(SU121*(1+LEVEL_2!#REF!),0)</f>
        <v>0</v>
      </c>
      <c r="UE121" s="675">
        <f>IFERROR(SV121*(1+LEVEL_2!#REF!),0)</f>
        <v>0</v>
      </c>
      <c r="UF121" s="675">
        <f>IFERROR(SW121*(1+LEVEL_2!#REF!),0)</f>
        <v>0</v>
      </c>
      <c r="UG121" s="675">
        <f>IFERROR(SX121*(1+LEVEL_2!#REF!),0)</f>
        <v>0</v>
      </c>
      <c r="UH121" s="675">
        <f>IFERROR(SY121*(1+LEVEL_2!#REF!),0)</f>
        <v>0</v>
      </c>
      <c r="UI121" s="675">
        <f>IFERROR(SZ121*(1+LEVEL_2!#REF!),0)</f>
        <v>0</v>
      </c>
      <c r="UJ121" s="675">
        <f>IFERROR(TA121*(1+LEVEL_2!#REF!),0)</f>
        <v>0</v>
      </c>
      <c r="UK121" s="675">
        <f>IFERROR(TB121*(1+LEVEL_2!#REF!),0)</f>
        <v>0</v>
      </c>
      <c r="UL121" s="675">
        <f>IFERROR(TC121*(1+LEVEL_2!#REF!),0)</f>
        <v>0</v>
      </c>
      <c r="UN121" s="675">
        <f t="shared" si="1413"/>
        <v>0</v>
      </c>
      <c r="UO121" s="675">
        <f t="shared" si="1414"/>
        <v>0</v>
      </c>
      <c r="UP121" s="675">
        <f t="shared" si="1415"/>
        <v>0</v>
      </c>
      <c r="UQ121" s="675">
        <f t="shared" si="1416"/>
        <v>0</v>
      </c>
      <c r="UR121" s="675">
        <f t="shared" si="1417"/>
        <v>0</v>
      </c>
      <c r="US121" s="675">
        <f t="shared" si="1418"/>
        <v>0</v>
      </c>
      <c r="UT121" s="675">
        <f t="shared" si="1419"/>
        <v>0</v>
      </c>
      <c r="UU121" s="675">
        <f t="shared" si="1420"/>
        <v>0</v>
      </c>
      <c r="UV121" s="675">
        <f t="shared" si="1421"/>
        <v>0</v>
      </c>
      <c r="UW121" s="676">
        <f t="shared" si="1422"/>
        <v>0</v>
      </c>
    </row>
    <row r="122" spans="1:569" s="645" customFormat="1" ht="20.100000000000001" customHeight="1">
      <c r="A122" s="677" t="s">
        <v>144</v>
      </c>
      <c r="B122" s="677" t="s">
        <v>144</v>
      </c>
      <c r="C122" s="764" t="s">
        <v>639</v>
      </c>
      <c r="D122" s="764"/>
      <c r="E122" s="792" t="s">
        <v>640</v>
      </c>
      <c r="F122" s="793" t="s">
        <v>641</v>
      </c>
      <c r="G122" s="792" t="s">
        <v>642</v>
      </c>
      <c r="H122" s="794" t="s">
        <v>365</v>
      </c>
      <c r="I122" s="789">
        <f>Rev.1_Base!G179</f>
        <v>781</v>
      </c>
      <c r="J122" s="789">
        <f>Rev.1_Base!H179</f>
        <v>781</v>
      </c>
      <c r="K122" s="789">
        <f>Rev.1_Base!J179</f>
        <v>298</v>
      </c>
      <c r="L122" s="789">
        <f>Rev.1_Base!K179</f>
        <v>298</v>
      </c>
      <c r="M122" s="770"/>
      <c r="N122" s="828">
        <f t="shared" si="1423"/>
        <v>781</v>
      </c>
      <c r="O122" s="829">
        <f t="shared" si="1424"/>
        <v>0</v>
      </c>
      <c r="Q122" s="789">
        <f>Rev.1_Base!M179</f>
        <v>0</v>
      </c>
      <c r="R122" s="795">
        <f>Rev.1_Base!O179</f>
        <v>298</v>
      </c>
      <c r="S122" s="795">
        <f>Rev.1_Base!Q179</f>
        <v>483</v>
      </c>
      <c r="T122" s="795">
        <f>Rev.1_Base!S179</f>
        <v>0</v>
      </c>
      <c r="U122" s="795">
        <f>Rev.1_Base!U179</f>
        <v>0</v>
      </c>
      <c r="V122" s="795">
        <f>Rev.1_Base!W179</f>
        <v>0</v>
      </c>
      <c r="W122" s="795">
        <f>Rev.1_Base!Y179</f>
        <v>0</v>
      </c>
      <c r="X122" s="795">
        <f>Rev.1_Base!AA179</f>
        <v>0</v>
      </c>
      <c r="Y122" s="809"/>
      <c r="Z122" s="809"/>
      <c r="AA122" s="809"/>
      <c r="AB122" s="809"/>
      <c r="AC122" s="809"/>
      <c r="AD122" s="809"/>
      <c r="AE122" s="809"/>
      <c r="AF122" s="810"/>
      <c r="AH122" s="774">
        <f t="shared" si="1430"/>
        <v>27000</v>
      </c>
      <c r="AI122" s="775">
        <f t="shared" si="1431"/>
        <v>21087000</v>
      </c>
      <c r="AJ122" s="774">
        <f t="shared" si="1432"/>
        <v>15000</v>
      </c>
      <c r="AK122" s="775">
        <f t="shared" si="1433"/>
        <v>11715000</v>
      </c>
      <c r="AL122" s="774">
        <f t="shared" si="1434"/>
        <v>0</v>
      </c>
      <c r="AM122" s="775">
        <f t="shared" si="1435"/>
        <v>0</v>
      </c>
      <c r="AN122" s="774">
        <f t="shared" si="1436"/>
        <v>0</v>
      </c>
      <c r="AO122" s="775">
        <f t="shared" si="1437"/>
        <v>0</v>
      </c>
      <c r="AP122" s="693">
        <f t="shared" si="1111"/>
        <v>42000</v>
      </c>
      <c r="AQ122" s="775">
        <f t="shared" si="1438"/>
        <v>32802000</v>
      </c>
      <c r="AR122" s="774">
        <f t="shared" si="1439"/>
        <v>6169.265625</v>
      </c>
      <c r="AS122" s="775">
        <f t="shared" si="1440"/>
        <v>4818196.453125</v>
      </c>
      <c r="AT122" s="776">
        <f t="shared" si="1152"/>
        <v>57803.118750000001</v>
      </c>
      <c r="AU122" s="776">
        <f t="shared" si="1441"/>
        <v>96338.53125</v>
      </c>
      <c r="AV122" s="693">
        <f t="shared" si="829"/>
        <v>48169.265625</v>
      </c>
      <c r="AW122" s="775">
        <f t="shared" si="1370"/>
        <v>17225329.387499999</v>
      </c>
      <c r="AX122" s="775">
        <f t="shared" si="1442"/>
        <v>28708882.3125</v>
      </c>
      <c r="AY122" s="775">
        <f t="shared" si="1443"/>
        <v>75240392.90625</v>
      </c>
      <c r="AZ122" s="775">
        <f t="shared" si="1443"/>
        <v>37620196.453125</v>
      </c>
      <c r="BA122" s="693">
        <f t="shared" si="1444"/>
        <v>37620196.453125</v>
      </c>
      <c r="BB122" s="693">
        <f t="shared" si="1445"/>
        <v>0</v>
      </c>
      <c r="BC122" s="774">
        <f t="shared" si="1446"/>
        <v>0</v>
      </c>
      <c r="BD122" s="775">
        <f t="shared" si="1447"/>
        <v>0</v>
      </c>
      <c r="BE122" s="777"/>
      <c r="BG122" s="774">
        <v>22700</v>
      </c>
      <c r="BH122" s="775">
        <f t="shared" si="1448"/>
        <v>17728700</v>
      </c>
      <c r="BI122" s="774">
        <v>20000</v>
      </c>
      <c r="BJ122" s="775">
        <f t="shared" si="1449"/>
        <v>15620000</v>
      </c>
      <c r="BK122" s="774"/>
      <c r="BL122" s="775">
        <f t="shared" si="1450"/>
        <v>0</v>
      </c>
      <c r="BM122" s="774"/>
      <c r="BN122" s="775">
        <f t="shared" si="1451"/>
        <v>0</v>
      </c>
      <c r="BO122" s="693">
        <f t="shared" si="1371"/>
        <v>42700</v>
      </c>
      <c r="BP122" s="775">
        <f t="shared" si="1452"/>
        <v>33348700</v>
      </c>
      <c r="BQ122" s="774">
        <f t="shared" si="1453"/>
        <v>6769.7365</v>
      </c>
      <c r="BR122" s="775">
        <f t="shared" si="1454"/>
        <v>5287164.2065000003</v>
      </c>
      <c r="BS122" s="693">
        <f t="shared" si="1372"/>
        <v>49469.736499999999</v>
      </c>
      <c r="BT122" s="775">
        <f t="shared" si="1455"/>
        <v>38635864.206500001</v>
      </c>
      <c r="BU122" s="693">
        <f t="shared" si="1456"/>
        <v>38635864.206500001</v>
      </c>
      <c r="BV122" s="693">
        <f t="shared" si="1457"/>
        <v>0</v>
      </c>
      <c r="BW122" s="774"/>
      <c r="BX122" s="775">
        <f t="shared" si="1458"/>
        <v>0</v>
      </c>
      <c r="BY122" s="777"/>
      <c r="CA122" s="744">
        <f>'동해기지(건축)'!BP700</f>
        <v>8500</v>
      </c>
      <c r="CB122" s="745">
        <f t="shared" si="1459"/>
        <v>6638500</v>
      </c>
      <c r="CC122" s="718">
        <f>'동해기지(건축)'!BQ700</f>
        <v>80000</v>
      </c>
      <c r="CD122" s="745">
        <f t="shared" si="1460"/>
        <v>62480000</v>
      </c>
      <c r="CE122" s="718"/>
      <c r="CF122" s="745">
        <f t="shared" si="1461"/>
        <v>0</v>
      </c>
      <c r="CG122" s="718">
        <f>'동해기지(건축)'!BR700</f>
        <v>5000</v>
      </c>
      <c r="CH122" s="745">
        <f t="shared" si="1462"/>
        <v>3905000</v>
      </c>
      <c r="CI122" s="746">
        <f t="shared" si="1377"/>
        <v>93500</v>
      </c>
      <c r="CJ122" s="745">
        <f t="shared" si="1463"/>
        <v>73023500</v>
      </c>
      <c r="CK122" s="718"/>
      <c r="CL122" s="745">
        <f t="shared" si="1464"/>
        <v>0</v>
      </c>
      <c r="CM122" s="746">
        <f t="shared" si="1378"/>
        <v>93500</v>
      </c>
      <c r="CN122" s="745">
        <f t="shared" si="1465"/>
        <v>73023500</v>
      </c>
      <c r="CO122" s="699">
        <f t="shared" si="1466"/>
        <v>0</v>
      </c>
      <c r="CP122" s="699">
        <f t="shared" si="1466"/>
        <v>27863000</v>
      </c>
      <c r="CQ122" s="699">
        <f t="shared" si="1466"/>
        <v>45160500</v>
      </c>
      <c r="CR122" s="699">
        <f t="shared" si="1466"/>
        <v>0</v>
      </c>
      <c r="CS122" s="700">
        <f t="shared" si="1466"/>
        <v>0</v>
      </c>
      <c r="CT122" s="699">
        <f t="shared" si="1466"/>
        <v>0</v>
      </c>
      <c r="CU122" s="699">
        <f t="shared" si="1466"/>
        <v>0</v>
      </c>
      <c r="CV122" s="700">
        <f t="shared" si="1467"/>
        <v>0</v>
      </c>
      <c r="CW122" s="697"/>
      <c r="CX122" s="696">
        <f t="shared" si="1468"/>
        <v>0</v>
      </c>
      <c r="CY122" s="701"/>
      <c r="DA122" s="778">
        <f>IFERROR(VLOOKUP($C122,정민건설!$A$13:$AM$154,28,FALSE),0)</f>
        <v>27000</v>
      </c>
      <c r="DB122" s="775">
        <f t="shared" si="1470"/>
        <v>21087000</v>
      </c>
      <c r="DC122" s="778">
        <f>IFERROR(VLOOKUP($C122,정민건설!$A$13:$AM$154,30,FALSE),0)</f>
        <v>15000</v>
      </c>
      <c r="DD122" s="775">
        <f t="shared" si="1472"/>
        <v>11715000</v>
      </c>
      <c r="DE122" s="774">
        <f>IFERROR(VLOOKUP($C122,정민건설!$A$13:$AM$154,32,FALSE),0)</f>
        <v>0</v>
      </c>
      <c r="DF122" s="775">
        <f t="shared" si="1474"/>
        <v>0</v>
      </c>
      <c r="DG122" s="774">
        <f>IFERROR(VLOOKUP($C122,정민건설!$A$13:$AM$154,34,FALSE),0)</f>
        <v>0</v>
      </c>
      <c r="DH122" s="775">
        <f t="shared" si="1476"/>
        <v>0</v>
      </c>
      <c r="DI122" s="693">
        <f t="shared" si="1112"/>
        <v>42000</v>
      </c>
      <c r="DJ122" s="775">
        <f t="shared" si="1477"/>
        <v>32802000</v>
      </c>
      <c r="DK122" s="778">
        <f t="shared" si="1478"/>
        <v>6169.265625</v>
      </c>
      <c r="DL122" s="779">
        <f t="shared" si="1479"/>
        <v>4818196.453125</v>
      </c>
      <c r="DM122" s="693">
        <f t="shared" si="1113"/>
        <v>48169.265625</v>
      </c>
      <c r="DN122" s="775">
        <f t="shared" si="1480"/>
        <v>37620196.453125</v>
      </c>
      <c r="DO122" s="693">
        <f t="shared" si="1481"/>
        <v>37620196.453125</v>
      </c>
      <c r="DP122" s="693">
        <f t="shared" si="1482"/>
        <v>0</v>
      </c>
      <c r="DQ122" s="774"/>
      <c r="DR122" s="775">
        <f t="shared" si="1483"/>
        <v>0</v>
      </c>
      <c r="DS122" s="777"/>
      <c r="DU122" s="774">
        <f>IFERROR(VLOOKUP($C122,[1]영만종합건설!$A$13:$AN$154,28,FALSE),0)</f>
        <v>35000</v>
      </c>
      <c r="DV122" s="780">
        <f t="shared" si="1484"/>
        <v>27335000</v>
      </c>
      <c r="DW122" s="774">
        <f>IFERROR(VLOOKUP($C122,[1]영만종합건설!$A$13:$AN$154,30,FALSE),0)</f>
        <v>15000</v>
      </c>
      <c r="DX122" s="780">
        <f t="shared" si="1485"/>
        <v>11715000</v>
      </c>
      <c r="DY122" s="778">
        <f>IFERROR(VLOOKUP($C122,[1]영만종합건설!$A$13:$AN$154,32,FALSE),0)</f>
        <v>0</v>
      </c>
      <c r="DZ122" s="780">
        <f t="shared" si="1486"/>
        <v>0</v>
      </c>
      <c r="EA122" s="778">
        <f>IFERROR(VLOOKUP($C122,[1]영만종합건설!$A$13:$AN$154,34,FALSE),0)</f>
        <v>0</v>
      </c>
      <c r="EB122" s="780">
        <f t="shared" si="1487"/>
        <v>0</v>
      </c>
      <c r="EC122" s="703">
        <f t="shared" si="1114"/>
        <v>50000</v>
      </c>
      <c r="ED122" s="780">
        <f t="shared" si="1488"/>
        <v>39050000</v>
      </c>
      <c r="EE122" s="778">
        <f t="shared" si="1489"/>
        <v>7045.0256250000002</v>
      </c>
      <c r="EF122" s="779">
        <f t="shared" si="1490"/>
        <v>5502165.0131250005</v>
      </c>
      <c r="EG122" s="703">
        <f t="shared" si="1115"/>
        <v>57045.025625000002</v>
      </c>
      <c r="EH122" s="780">
        <f t="shared" si="1491"/>
        <v>44552165.013125002</v>
      </c>
      <c r="EI122" s="703">
        <f t="shared" si="1492"/>
        <v>44552165.013125002</v>
      </c>
      <c r="EJ122" s="703">
        <f t="shared" si="1493"/>
        <v>0</v>
      </c>
      <c r="EK122" s="778"/>
      <c r="EL122" s="780">
        <f t="shared" si="1494"/>
        <v>0</v>
      </c>
      <c r="EM122" s="781"/>
      <c r="EO122" s="778">
        <f>IFERROR(VLOOKUP($C122,[1]부강종합건설!$A$13:$AM$154,28,FALSE),0)</f>
        <v>18000</v>
      </c>
      <c r="EP122" s="780">
        <f t="shared" si="1495"/>
        <v>14058000</v>
      </c>
      <c r="EQ122" s="778">
        <f>IFERROR(VLOOKUP($C122,[1]부강종합건설!$A$13:$AM$154,30,FALSE),0)</f>
        <v>11000</v>
      </c>
      <c r="ER122" s="780">
        <f t="shared" si="1496"/>
        <v>8591000</v>
      </c>
      <c r="ES122" s="778">
        <f>IFERROR(VLOOKUP($C122,[1]부강종합건설!$A$13:$AM$154,32,FALSE),0)</f>
        <v>0</v>
      </c>
      <c r="ET122" s="780">
        <f t="shared" si="1497"/>
        <v>0</v>
      </c>
      <c r="EU122" s="778">
        <f>IFERROR(VLOOKUP($C122,[1]부강종합건설!$A$13:$AM$154,34,FALSE),0)</f>
        <v>4040</v>
      </c>
      <c r="EV122" s="780">
        <f t="shared" si="1498"/>
        <v>3155240</v>
      </c>
      <c r="EW122" s="703">
        <f t="shared" si="1116"/>
        <v>33040</v>
      </c>
      <c r="EX122" s="780">
        <f t="shared" si="1499"/>
        <v>25804240</v>
      </c>
      <c r="EY122" s="778">
        <f t="shared" si="1500"/>
        <v>4676.8249249999999</v>
      </c>
      <c r="EZ122" s="779">
        <f t="shared" si="1501"/>
        <v>3652600.266425</v>
      </c>
      <c r="FA122" s="703">
        <f t="shared" si="1117"/>
        <v>37716.824925000001</v>
      </c>
      <c r="FB122" s="780">
        <f t="shared" si="1502"/>
        <v>29456840.266425002</v>
      </c>
      <c r="FC122" s="703">
        <f t="shared" si="1503"/>
        <v>29456840.266425002</v>
      </c>
      <c r="FD122" s="703">
        <f t="shared" si="1504"/>
        <v>0</v>
      </c>
      <c r="FE122" s="778"/>
      <c r="FF122" s="780">
        <f t="shared" si="1505"/>
        <v>0</v>
      </c>
      <c r="FG122" s="782"/>
      <c r="FI122" s="774">
        <f>IFERROR(VLOOKUP($C122,[1]대도엔지니어링!$A$13:$AN$154,28,FALSE),0)</f>
        <v>24000</v>
      </c>
      <c r="FJ122" s="775">
        <f t="shared" si="1506"/>
        <v>18744000</v>
      </c>
      <c r="FK122" s="774">
        <f>IFERROR(VLOOKUP($C122,[1]대도엔지니어링!$A$13:$AN$154,30,FALSE),0)</f>
        <v>14000</v>
      </c>
      <c r="FL122" s="775">
        <f t="shared" si="1507"/>
        <v>10934000</v>
      </c>
      <c r="FM122" s="774">
        <f>IFERROR(VLOOKUP($C122,[1]대도엔지니어링!$A$13:$AN$154,32,FALSE),0)</f>
        <v>0</v>
      </c>
      <c r="FN122" s="775">
        <f t="shared" si="1508"/>
        <v>0</v>
      </c>
      <c r="FO122" s="774">
        <f>IFERROR(VLOOKUP($C122,[1]대도엔지니어링!$A$13:$AN$154,34,FALSE),0)</f>
        <v>3100</v>
      </c>
      <c r="FP122" s="775">
        <f t="shared" si="1509"/>
        <v>2421100</v>
      </c>
      <c r="FQ122" s="693">
        <f t="shared" si="1118"/>
        <v>41100</v>
      </c>
      <c r="FR122" s="775">
        <f t="shared" si="1510"/>
        <v>32099100</v>
      </c>
      <c r="FS122" s="774">
        <f t="shared" si="1119"/>
        <v>3286.9489915026315</v>
      </c>
      <c r="FT122" s="775">
        <f t="shared" si="1511"/>
        <v>2567107.1623635553</v>
      </c>
      <c r="FU122" s="693">
        <f t="shared" si="1120"/>
        <v>44386.948991502635</v>
      </c>
      <c r="FV122" s="775">
        <f t="shared" si="1512"/>
        <v>34666207.162363559</v>
      </c>
      <c r="FW122" s="693">
        <f t="shared" si="1513"/>
        <v>34666207.162363559</v>
      </c>
      <c r="FX122" s="693">
        <f t="shared" si="1514"/>
        <v>0</v>
      </c>
      <c r="FY122" s="774"/>
      <c r="FZ122" s="775">
        <f t="shared" si="1515"/>
        <v>0</v>
      </c>
      <c r="GA122" s="782"/>
      <c r="GC122" s="774">
        <f>IFERROR(VLOOKUP($C122,[1]부명엔지니어링!$A$13:$AN$154,28,FALSE),0)</f>
        <v>35000</v>
      </c>
      <c r="GD122" s="775">
        <f t="shared" si="1516"/>
        <v>27335000</v>
      </c>
      <c r="GE122" s="774">
        <f>IFERROR(VLOOKUP($C122,[1]부명엔지니어링!$A$13:$AN$154,30,FALSE),0)</f>
        <v>35000</v>
      </c>
      <c r="GF122" s="775">
        <f t="shared" si="1517"/>
        <v>27335000</v>
      </c>
      <c r="GG122" s="774">
        <f>IFERROR(VLOOKUP($C122,[1]부명엔지니어링!$A$13:$AN$154,32,FALSE),0)</f>
        <v>0</v>
      </c>
      <c r="GH122" s="775">
        <f t="shared" si="1518"/>
        <v>0</v>
      </c>
      <c r="GI122" s="774">
        <f>IFERROR(VLOOKUP($C122,[1]부명엔지니어링!$A$13:$AN$154,34,FALSE),0)</f>
        <v>0</v>
      </c>
      <c r="GJ122" s="775">
        <f t="shared" si="1519"/>
        <v>0</v>
      </c>
      <c r="GK122" s="693">
        <f t="shared" si="1121"/>
        <v>70000</v>
      </c>
      <c r="GL122" s="775">
        <f t="shared" si="1520"/>
        <v>54670000</v>
      </c>
      <c r="GM122" s="774">
        <f t="shared" si="1521"/>
        <v>11329.793124999998</v>
      </c>
      <c r="GN122" s="775">
        <f t="shared" si="1522"/>
        <v>8848568.4306249991</v>
      </c>
      <c r="GO122" s="693">
        <f t="shared" si="1122"/>
        <v>81329.793124999997</v>
      </c>
      <c r="GP122" s="775">
        <f t="shared" si="1523"/>
        <v>63518568.430624999</v>
      </c>
      <c r="GQ122" s="693">
        <f t="shared" si="1524"/>
        <v>63518568.430624999</v>
      </c>
      <c r="GR122" s="693">
        <f t="shared" si="1525"/>
        <v>0</v>
      </c>
      <c r="GS122" s="774"/>
      <c r="GT122" s="775">
        <f t="shared" si="1526"/>
        <v>0</v>
      </c>
      <c r="GU122" s="782"/>
      <c r="GW122" s="774">
        <f>IFERROR(VLOOKUP($C122,[1]직영비!$A$262:$AF$337,19,FALSE),0)*$GW$5</f>
        <v>33488</v>
      </c>
      <c r="GX122" s="775">
        <f t="shared" si="1527"/>
        <v>26154128</v>
      </c>
      <c r="GY122" s="774">
        <f>IFERROR(VLOOKUP($C122,[1]직영비!$A$262:$AF$337,23,FALSE),0)*$GW$5*$GX$5</f>
        <v>8287.1187281961338</v>
      </c>
      <c r="GZ122" s="775">
        <f t="shared" si="1528"/>
        <v>6472239.7267211806</v>
      </c>
      <c r="HA122" s="774">
        <f>IFERROR(VLOOKUP($C122,[1]직영비!$A$262:$AF$337,25,FALSE),0)*$GW$5*$GX$5</f>
        <v>25966.999999999996</v>
      </c>
      <c r="HB122" s="775">
        <f t="shared" si="1529"/>
        <v>20280226.999999996</v>
      </c>
      <c r="HC122" s="774"/>
      <c r="HD122" s="775">
        <f t="shared" si="1530"/>
        <v>0</v>
      </c>
      <c r="HE122" s="693">
        <f>SUM(GW122,GY122,HA122,HC122)</f>
        <v>67742.118728196132</v>
      </c>
      <c r="HF122" s="775">
        <f t="shared" si="1531"/>
        <v>52906594.726721182</v>
      </c>
      <c r="HG122" s="774">
        <f t="shared" si="1532"/>
        <v>7689.3133997608065</v>
      </c>
      <c r="HH122" s="775">
        <f t="shared" si="1533"/>
        <v>6005353.7652131896</v>
      </c>
      <c r="HI122" s="693">
        <f>SUM(HG122,HE122)</f>
        <v>75431.432127956941</v>
      </c>
      <c r="HJ122" s="775">
        <f t="shared" si="1534"/>
        <v>58911948.491934374</v>
      </c>
      <c r="HK122" s="693">
        <f t="shared" si="1535"/>
        <v>58911948.491934374</v>
      </c>
      <c r="HL122" s="693">
        <f t="shared" si="1536"/>
        <v>0</v>
      </c>
      <c r="HM122" s="774"/>
      <c r="HN122" s="775">
        <f t="shared" si="1537"/>
        <v>0</v>
      </c>
      <c r="HO122" s="777"/>
      <c r="HQ122" s="783"/>
      <c r="HR122" s="784">
        <f t="shared" si="1538"/>
        <v>0</v>
      </c>
      <c r="HS122" s="783"/>
      <c r="HT122" s="784">
        <f t="shared" si="1539"/>
        <v>0</v>
      </c>
      <c r="HU122" s="783"/>
      <c r="HV122" s="784">
        <f t="shared" si="1540"/>
        <v>0</v>
      </c>
      <c r="HW122" s="783"/>
      <c r="HX122" s="784">
        <f t="shared" si="1541"/>
        <v>0</v>
      </c>
      <c r="HY122" s="707">
        <f t="shared" si="1379"/>
        <v>0</v>
      </c>
      <c r="HZ122" s="784">
        <f t="shared" si="1542"/>
        <v>0</v>
      </c>
      <c r="IA122" s="783"/>
      <c r="IB122" s="784">
        <f t="shared" si="1543"/>
        <v>0</v>
      </c>
      <c r="IC122" s="707">
        <f t="shared" si="1380"/>
        <v>0</v>
      </c>
      <c r="ID122" s="784">
        <f t="shared" si="1544"/>
        <v>0</v>
      </c>
      <c r="IE122" s="706">
        <f t="shared" si="1545"/>
        <v>0</v>
      </c>
      <c r="IF122" s="706">
        <f t="shared" si="1546"/>
        <v>0</v>
      </c>
      <c r="IG122" s="783"/>
      <c r="IH122" s="784">
        <f t="shared" si="1547"/>
        <v>0</v>
      </c>
      <c r="II122" s="782"/>
      <c r="IK122" s="783"/>
      <c r="IL122" s="784">
        <f t="shared" si="1548"/>
        <v>0</v>
      </c>
      <c r="IM122" s="783"/>
      <c r="IN122" s="784">
        <f t="shared" si="1549"/>
        <v>0</v>
      </c>
      <c r="IO122" s="783"/>
      <c r="IP122" s="784">
        <f t="shared" si="1550"/>
        <v>0</v>
      </c>
      <c r="IQ122" s="783"/>
      <c r="IR122" s="784">
        <f t="shared" si="1551"/>
        <v>0</v>
      </c>
      <c r="IS122" s="707">
        <f t="shared" si="1381"/>
        <v>0</v>
      </c>
      <c r="IT122" s="784">
        <f t="shared" si="1552"/>
        <v>0</v>
      </c>
      <c r="IU122" s="783"/>
      <c r="IV122" s="784">
        <f t="shared" si="1553"/>
        <v>0</v>
      </c>
      <c r="IW122" s="707">
        <f t="shared" si="1382"/>
        <v>0</v>
      </c>
      <c r="IX122" s="784">
        <f t="shared" si="1554"/>
        <v>0</v>
      </c>
      <c r="IY122" s="706">
        <f t="shared" si="1555"/>
        <v>0</v>
      </c>
      <c r="IZ122" s="706">
        <f t="shared" si="1556"/>
        <v>0</v>
      </c>
      <c r="JA122" s="783"/>
      <c r="JB122" s="784">
        <f t="shared" si="1557"/>
        <v>0</v>
      </c>
      <c r="JC122" s="782"/>
      <c r="JE122" s="783"/>
      <c r="JF122" s="784">
        <f t="shared" si="1558"/>
        <v>0</v>
      </c>
      <c r="JG122" s="783"/>
      <c r="JH122" s="784">
        <f t="shared" si="1559"/>
        <v>0</v>
      </c>
      <c r="JI122" s="783"/>
      <c r="JJ122" s="784">
        <f t="shared" si="1560"/>
        <v>0</v>
      </c>
      <c r="JK122" s="783"/>
      <c r="JL122" s="784">
        <f t="shared" si="1561"/>
        <v>0</v>
      </c>
      <c r="JM122" s="707">
        <f t="shared" si="1383"/>
        <v>0</v>
      </c>
      <c r="JN122" s="784">
        <f t="shared" si="1562"/>
        <v>0</v>
      </c>
      <c r="JO122" s="783"/>
      <c r="JP122" s="784">
        <f t="shared" si="1563"/>
        <v>0</v>
      </c>
      <c r="JQ122" s="707">
        <f t="shared" si="1384"/>
        <v>0</v>
      </c>
      <c r="JR122" s="784">
        <f t="shared" si="1564"/>
        <v>0</v>
      </c>
      <c r="JS122" s="706">
        <f t="shared" si="1565"/>
        <v>0</v>
      </c>
      <c r="JT122" s="706">
        <f t="shared" si="1566"/>
        <v>0</v>
      </c>
      <c r="JU122" s="783"/>
      <c r="JV122" s="784">
        <f t="shared" si="1567"/>
        <v>0</v>
      </c>
      <c r="JW122" s="782"/>
      <c r="JY122" s="783"/>
      <c r="JZ122" s="784">
        <f t="shared" si="1568"/>
        <v>0</v>
      </c>
      <c r="KA122" s="783"/>
      <c r="KB122" s="784">
        <f t="shared" si="1569"/>
        <v>0</v>
      </c>
      <c r="KC122" s="783"/>
      <c r="KD122" s="784">
        <f t="shared" si="1570"/>
        <v>0</v>
      </c>
      <c r="KE122" s="783"/>
      <c r="KF122" s="784">
        <f t="shared" si="1571"/>
        <v>0</v>
      </c>
      <c r="KG122" s="707">
        <f t="shared" si="1385"/>
        <v>0</v>
      </c>
      <c r="KH122" s="784">
        <f t="shared" si="1572"/>
        <v>0</v>
      </c>
      <c r="KI122" s="783"/>
      <c r="KJ122" s="784">
        <f t="shared" si="1573"/>
        <v>0</v>
      </c>
      <c r="KK122" s="707">
        <f t="shared" si="1386"/>
        <v>0</v>
      </c>
      <c r="KL122" s="784">
        <f t="shared" si="1574"/>
        <v>0</v>
      </c>
      <c r="KM122" s="706">
        <f t="shared" si="1575"/>
        <v>0</v>
      </c>
      <c r="KN122" s="706">
        <f t="shared" si="1576"/>
        <v>0</v>
      </c>
      <c r="KO122" s="783"/>
      <c r="KP122" s="784">
        <f t="shared" si="1577"/>
        <v>0</v>
      </c>
      <c r="KQ122" s="782"/>
      <c r="KS122" s="783"/>
      <c r="KT122" s="784">
        <f t="shared" si="1578"/>
        <v>0</v>
      </c>
      <c r="KU122" s="783"/>
      <c r="KV122" s="784">
        <f t="shared" si="1579"/>
        <v>0</v>
      </c>
      <c r="KW122" s="783"/>
      <c r="KX122" s="784">
        <f t="shared" si="1580"/>
        <v>0</v>
      </c>
      <c r="KY122" s="783"/>
      <c r="KZ122" s="784">
        <f t="shared" si="1581"/>
        <v>0</v>
      </c>
      <c r="LA122" s="707">
        <f t="shared" si="1387"/>
        <v>0</v>
      </c>
      <c r="LB122" s="784">
        <f t="shared" si="1582"/>
        <v>0</v>
      </c>
      <c r="LC122" s="783"/>
      <c r="LD122" s="784">
        <f t="shared" si="1583"/>
        <v>0</v>
      </c>
      <c r="LE122" s="707">
        <f t="shared" si="1388"/>
        <v>0</v>
      </c>
      <c r="LF122" s="784">
        <f t="shared" si="1584"/>
        <v>0</v>
      </c>
      <c r="LG122" s="706">
        <f t="shared" si="1585"/>
        <v>0</v>
      </c>
      <c r="LH122" s="706">
        <f t="shared" si="1586"/>
        <v>0</v>
      </c>
      <c r="LI122" s="783"/>
      <c r="LJ122" s="784">
        <f t="shared" si="1587"/>
        <v>0</v>
      </c>
      <c r="LK122" s="782"/>
      <c r="LM122" s="783"/>
      <c r="LN122" s="784">
        <f t="shared" si="1588"/>
        <v>0</v>
      </c>
      <c r="LO122" s="783"/>
      <c r="LP122" s="784">
        <f t="shared" si="1589"/>
        <v>0</v>
      </c>
      <c r="LQ122" s="783"/>
      <c r="LR122" s="784">
        <f t="shared" si="1590"/>
        <v>0</v>
      </c>
      <c r="LS122" s="783"/>
      <c r="LT122" s="784">
        <f t="shared" si="1591"/>
        <v>0</v>
      </c>
      <c r="LU122" s="707">
        <f t="shared" si="1389"/>
        <v>0</v>
      </c>
      <c r="LV122" s="784">
        <f t="shared" si="1592"/>
        <v>0</v>
      </c>
      <c r="LW122" s="783"/>
      <c r="LX122" s="784">
        <f t="shared" si="1593"/>
        <v>0</v>
      </c>
      <c r="LY122" s="707">
        <f t="shared" si="1390"/>
        <v>0</v>
      </c>
      <c r="LZ122" s="784">
        <f t="shared" si="1594"/>
        <v>0</v>
      </c>
      <c r="MA122" s="706">
        <f t="shared" si="1595"/>
        <v>0</v>
      </c>
      <c r="MB122" s="706">
        <f t="shared" si="1596"/>
        <v>0</v>
      </c>
      <c r="MC122" s="783"/>
      <c r="MD122" s="784">
        <f t="shared" si="1597"/>
        <v>0</v>
      </c>
      <c r="ME122" s="782"/>
      <c r="MG122" s="783"/>
      <c r="MH122" s="784">
        <f t="shared" si="1598"/>
        <v>0</v>
      </c>
      <c r="MI122" s="783"/>
      <c r="MJ122" s="784">
        <f t="shared" si="1599"/>
        <v>0</v>
      </c>
      <c r="MK122" s="783"/>
      <c r="ML122" s="784">
        <f t="shared" si="1600"/>
        <v>0</v>
      </c>
      <c r="MM122" s="783"/>
      <c r="MN122" s="784">
        <f t="shared" si="1601"/>
        <v>0</v>
      </c>
      <c r="MO122" s="707">
        <f t="shared" si="1391"/>
        <v>0</v>
      </c>
      <c r="MP122" s="784">
        <f t="shared" si="1602"/>
        <v>0</v>
      </c>
      <c r="MQ122" s="783"/>
      <c r="MR122" s="784">
        <f t="shared" si="1603"/>
        <v>0</v>
      </c>
      <c r="MS122" s="707">
        <f t="shared" si="1392"/>
        <v>0</v>
      </c>
      <c r="MT122" s="784">
        <f t="shared" si="1604"/>
        <v>0</v>
      </c>
      <c r="MU122" s="706">
        <f t="shared" si="1605"/>
        <v>0</v>
      </c>
      <c r="MV122" s="706">
        <f t="shared" si="1606"/>
        <v>0</v>
      </c>
      <c r="MW122" s="783"/>
      <c r="MX122" s="784">
        <f t="shared" si="1607"/>
        <v>0</v>
      </c>
      <c r="MY122" s="782"/>
      <c r="NA122" s="783"/>
      <c r="NB122" s="784">
        <f t="shared" si="1608"/>
        <v>0</v>
      </c>
      <c r="NC122" s="783"/>
      <c r="ND122" s="784">
        <f t="shared" si="1609"/>
        <v>0</v>
      </c>
      <c r="NE122" s="783"/>
      <c r="NF122" s="784">
        <f t="shared" si="1610"/>
        <v>0</v>
      </c>
      <c r="NG122" s="783"/>
      <c r="NH122" s="784">
        <f t="shared" si="1611"/>
        <v>0</v>
      </c>
      <c r="NI122" s="707">
        <f t="shared" si="1393"/>
        <v>0</v>
      </c>
      <c r="NJ122" s="784">
        <f t="shared" si="1612"/>
        <v>0</v>
      </c>
      <c r="NK122" s="783"/>
      <c r="NL122" s="784">
        <f t="shared" si="1613"/>
        <v>0</v>
      </c>
      <c r="NM122" s="707">
        <f t="shared" si="1394"/>
        <v>0</v>
      </c>
      <c r="NN122" s="784">
        <f t="shared" si="1614"/>
        <v>0</v>
      </c>
      <c r="NO122" s="706">
        <f t="shared" si="1615"/>
        <v>0</v>
      </c>
      <c r="NP122" s="706">
        <f t="shared" si="1616"/>
        <v>0</v>
      </c>
      <c r="NQ122" s="783"/>
      <c r="NR122" s="784">
        <f t="shared" si="1617"/>
        <v>0</v>
      </c>
      <c r="NS122" s="782"/>
      <c r="NU122" s="783"/>
      <c r="NV122" s="784">
        <f t="shared" si="1618"/>
        <v>0</v>
      </c>
      <c r="NW122" s="783"/>
      <c r="NX122" s="784">
        <f t="shared" si="1619"/>
        <v>0</v>
      </c>
      <c r="NY122" s="783"/>
      <c r="NZ122" s="784">
        <f t="shared" si="1620"/>
        <v>0</v>
      </c>
      <c r="OA122" s="783"/>
      <c r="OB122" s="784">
        <f t="shared" si="1621"/>
        <v>0</v>
      </c>
      <c r="OC122" s="707">
        <f t="shared" si="1395"/>
        <v>0</v>
      </c>
      <c r="OD122" s="784">
        <f t="shared" si="1622"/>
        <v>0</v>
      </c>
      <c r="OE122" s="783"/>
      <c r="OF122" s="784">
        <f t="shared" si="1623"/>
        <v>0</v>
      </c>
      <c r="OG122" s="707">
        <f t="shared" si="1396"/>
        <v>0</v>
      </c>
      <c r="OH122" s="784">
        <f t="shared" si="1624"/>
        <v>0</v>
      </c>
      <c r="OI122" s="706">
        <f t="shared" si="1625"/>
        <v>0</v>
      </c>
      <c r="OJ122" s="706">
        <f t="shared" si="1626"/>
        <v>0</v>
      </c>
      <c r="OK122" s="783"/>
      <c r="OL122" s="784">
        <f t="shared" si="1627"/>
        <v>0</v>
      </c>
      <c r="OM122" s="782"/>
      <c r="OO122" s="783"/>
      <c r="OP122" s="784">
        <f t="shared" si="1628"/>
        <v>0</v>
      </c>
      <c r="OQ122" s="783"/>
      <c r="OR122" s="784">
        <f t="shared" si="1629"/>
        <v>0</v>
      </c>
      <c r="OS122" s="783"/>
      <c r="OT122" s="784">
        <f t="shared" si="1630"/>
        <v>0</v>
      </c>
      <c r="OU122" s="783"/>
      <c r="OV122" s="784">
        <f t="shared" si="1631"/>
        <v>0</v>
      </c>
      <c r="OW122" s="707">
        <f t="shared" si="1397"/>
        <v>0</v>
      </c>
      <c r="OX122" s="784">
        <f t="shared" si="1632"/>
        <v>0</v>
      </c>
      <c r="OY122" s="783"/>
      <c r="OZ122" s="784">
        <f t="shared" si="1633"/>
        <v>0</v>
      </c>
      <c r="PA122" s="707">
        <f t="shared" si="1398"/>
        <v>0</v>
      </c>
      <c r="PB122" s="784">
        <f t="shared" si="1634"/>
        <v>0</v>
      </c>
      <c r="PC122" s="706">
        <f t="shared" si="1635"/>
        <v>0</v>
      </c>
      <c r="PD122" s="706">
        <f t="shared" si="1636"/>
        <v>0</v>
      </c>
      <c r="PE122" s="783"/>
      <c r="PF122" s="784">
        <f t="shared" si="1637"/>
        <v>0</v>
      </c>
      <c r="PG122" s="782"/>
      <c r="PI122" s="783"/>
      <c r="PJ122" s="784">
        <f t="shared" si="1638"/>
        <v>0</v>
      </c>
      <c r="PK122" s="783"/>
      <c r="PL122" s="784">
        <f t="shared" si="1639"/>
        <v>0</v>
      </c>
      <c r="PM122" s="783"/>
      <c r="PN122" s="784">
        <f t="shared" si="1640"/>
        <v>0</v>
      </c>
      <c r="PO122" s="783"/>
      <c r="PP122" s="784">
        <f t="shared" si="1641"/>
        <v>0</v>
      </c>
      <c r="PQ122" s="707">
        <f t="shared" si="1399"/>
        <v>0</v>
      </c>
      <c r="PR122" s="784">
        <f t="shared" si="1642"/>
        <v>0</v>
      </c>
      <c r="PS122" s="783"/>
      <c r="PT122" s="784">
        <f t="shared" si="1643"/>
        <v>0</v>
      </c>
      <c r="PU122" s="707">
        <f t="shared" si="1400"/>
        <v>0</v>
      </c>
      <c r="PV122" s="784">
        <f t="shared" si="1644"/>
        <v>0</v>
      </c>
      <c r="PW122" s="706">
        <f t="shared" si="1645"/>
        <v>0</v>
      </c>
      <c r="PX122" s="706">
        <f t="shared" si="1646"/>
        <v>0</v>
      </c>
      <c r="PY122" s="783"/>
      <c r="PZ122" s="784">
        <f t="shared" si="1647"/>
        <v>0</v>
      </c>
      <c r="QA122" s="782"/>
      <c r="QC122" s="783"/>
      <c r="QD122" s="784">
        <f t="shared" si="1648"/>
        <v>0</v>
      </c>
      <c r="QE122" s="783"/>
      <c r="QF122" s="784">
        <f t="shared" si="1649"/>
        <v>0</v>
      </c>
      <c r="QG122" s="783"/>
      <c r="QH122" s="784">
        <f t="shared" si="1650"/>
        <v>0</v>
      </c>
      <c r="QI122" s="783"/>
      <c r="QJ122" s="784">
        <f t="shared" si="1651"/>
        <v>0</v>
      </c>
      <c r="QK122" s="707">
        <f t="shared" si="1401"/>
        <v>0</v>
      </c>
      <c r="QL122" s="784">
        <f t="shared" si="1652"/>
        <v>0</v>
      </c>
      <c r="QM122" s="783"/>
      <c r="QN122" s="784">
        <f t="shared" si="1653"/>
        <v>0</v>
      </c>
      <c r="QO122" s="707">
        <f t="shared" si="1402"/>
        <v>0</v>
      </c>
      <c r="QP122" s="784">
        <f t="shared" si="1654"/>
        <v>0</v>
      </c>
      <c r="QQ122" s="706">
        <f t="shared" si="1655"/>
        <v>0</v>
      </c>
      <c r="QR122" s="706">
        <f t="shared" si="1656"/>
        <v>0</v>
      </c>
      <c r="QS122" s="783"/>
      <c r="QT122" s="784">
        <f t="shared" si="1657"/>
        <v>0</v>
      </c>
      <c r="QU122" s="782"/>
      <c r="RA122" s="785">
        <f t="shared" si="1125"/>
        <v>0</v>
      </c>
      <c r="RB122" s="785" t="e">
        <f t="shared" si="1126"/>
        <v>#REF!</v>
      </c>
      <c r="RC122" s="677">
        <f t="shared" si="1127"/>
        <v>0</v>
      </c>
      <c r="RD122" s="677">
        <f t="shared" si="1127"/>
        <v>298</v>
      </c>
      <c r="RE122" s="677">
        <f t="shared" si="1127"/>
        <v>483</v>
      </c>
      <c r="RF122" s="677">
        <f t="shared" si="1127"/>
        <v>0</v>
      </c>
      <c r="RG122" s="677">
        <f t="shared" si="1127"/>
        <v>0</v>
      </c>
      <c r="RH122" s="677">
        <f t="shared" si="1127"/>
        <v>0</v>
      </c>
      <c r="RI122" s="677">
        <f t="shared" si="1127"/>
        <v>0</v>
      </c>
      <c r="RJ122" s="677">
        <f t="shared" si="1127"/>
        <v>0</v>
      </c>
      <c r="RK122" s="677" t="e">
        <f>#REF!</f>
        <v>#REF!</v>
      </c>
      <c r="RL122" s="677" t="e">
        <f>#REF!</f>
        <v>#REF!</v>
      </c>
      <c r="RM122" s="677">
        <f t="shared" si="1128"/>
        <v>0</v>
      </c>
      <c r="RN122" s="677">
        <f t="shared" si="1128"/>
        <v>0</v>
      </c>
      <c r="RO122" s="677">
        <f t="shared" si="1128"/>
        <v>0</v>
      </c>
      <c r="RP122" s="677">
        <f t="shared" si="1128"/>
        <v>0</v>
      </c>
      <c r="RQ122" s="677">
        <f t="shared" si="1128"/>
        <v>0</v>
      </c>
      <c r="RR122" s="677">
        <f t="shared" si="1128"/>
        <v>0</v>
      </c>
      <c r="RS122" s="677">
        <f t="shared" si="1128"/>
        <v>0</v>
      </c>
      <c r="RT122" s="677">
        <f t="shared" si="1128"/>
        <v>0</v>
      </c>
      <c r="RV122" s="675">
        <f t="shared" si="1129"/>
        <v>781</v>
      </c>
      <c r="RW122" s="675">
        <f t="shared" si="1130"/>
        <v>0</v>
      </c>
      <c r="RX122" s="675">
        <f t="shared" si="1131"/>
        <v>0</v>
      </c>
      <c r="RY122" s="675">
        <f t="shared" si="1132"/>
        <v>0</v>
      </c>
      <c r="RZ122" s="675">
        <f t="shared" si="1133"/>
        <v>0</v>
      </c>
      <c r="SA122" s="675">
        <f t="shared" si="1134"/>
        <v>0</v>
      </c>
      <c r="SB122" s="675">
        <f t="shared" si="1135"/>
        <v>0</v>
      </c>
      <c r="SC122" s="675">
        <f t="shared" si="1136"/>
        <v>0</v>
      </c>
      <c r="SD122" s="675" t="e">
        <f xml:space="preserve"> SUMIF(#REF!,$SD$8,#REF!)</f>
        <v>#REF!</v>
      </c>
      <c r="SE122" s="675" t="e">
        <f xml:space="preserve"> SUMIF(#REF!,$SE$8,#REF!)</f>
        <v>#REF!</v>
      </c>
      <c r="SG122" s="675">
        <f t="shared" si="1429"/>
        <v>0</v>
      </c>
      <c r="SH122" s="675">
        <f t="shared" si="1429"/>
        <v>12516000</v>
      </c>
      <c r="SI122" s="675">
        <f t="shared" si="1429"/>
        <v>20286000</v>
      </c>
      <c r="SJ122" s="675">
        <f t="shared" si="1429"/>
        <v>0</v>
      </c>
      <c r="SK122" s="675">
        <f t="shared" si="1429"/>
        <v>0</v>
      </c>
      <c r="SL122" s="675">
        <f t="shared" si="1429"/>
        <v>0</v>
      </c>
      <c r="SM122" s="675">
        <f t="shared" si="1429"/>
        <v>0</v>
      </c>
      <c r="SN122" s="675">
        <f t="shared" si="1429"/>
        <v>0</v>
      </c>
      <c r="SO122" s="675" t="e">
        <f t="shared" si="1429"/>
        <v>#REF!</v>
      </c>
      <c r="SP122" s="675" t="e">
        <f t="shared" si="1429"/>
        <v>#REF!</v>
      </c>
      <c r="SQ122" s="675">
        <f t="shared" si="1429"/>
        <v>0</v>
      </c>
      <c r="SR122" s="675">
        <f t="shared" si="1429"/>
        <v>0</v>
      </c>
      <c r="SS122" s="675">
        <f t="shared" si="1429"/>
        <v>0</v>
      </c>
      <c r="ST122" s="675">
        <f t="shared" si="1429"/>
        <v>0</v>
      </c>
      <c r="SU122" s="675">
        <f t="shared" si="1429"/>
        <v>0</v>
      </c>
      <c r="SV122" s="675">
        <f t="shared" si="1425"/>
        <v>0</v>
      </c>
      <c r="SW122" s="675">
        <f t="shared" si="1138"/>
        <v>0</v>
      </c>
      <c r="SX122" s="675">
        <f t="shared" si="1138"/>
        <v>0</v>
      </c>
      <c r="SY122" s="675" t="e">
        <f>#REF!*$AP122</f>
        <v>#REF!</v>
      </c>
      <c r="SZ122" s="675" t="e">
        <f>#REF!*$AP122</f>
        <v>#REF!</v>
      </c>
      <c r="TA122" s="675" t="e">
        <f>#REF!*$AP122</f>
        <v>#REF!</v>
      </c>
      <c r="TB122" s="675" t="e">
        <f>#REF!*$AP122</f>
        <v>#REF!</v>
      </c>
      <c r="TC122" s="675" t="e">
        <f>#REF!*$AP122</f>
        <v>#REF!</v>
      </c>
      <c r="TE122" s="675">
        <f t="shared" si="1403"/>
        <v>32802000</v>
      </c>
      <c r="TF122" s="675">
        <f t="shared" si="1404"/>
        <v>0</v>
      </c>
      <c r="TG122" s="675">
        <f t="shared" si="1405"/>
        <v>0</v>
      </c>
      <c r="TH122" s="675">
        <f t="shared" si="1406"/>
        <v>0</v>
      </c>
      <c r="TI122" s="675">
        <f t="shared" si="1407"/>
        <v>0</v>
      </c>
      <c r="TJ122" s="675">
        <f t="shared" si="1408"/>
        <v>0</v>
      </c>
      <c r="TK122" s="675">
        <f t="shared" si="1409"/>
        <v>0</v>
      </c>
      <c r="TL122" s="675">
        <f t="shared" si="1410"/>
        <v>0</v>
      </c>
      <c r="TM122" s="675">
        <f t="shared" si="1411"/>
        <v>0</v>
      </c>
      <c r="TN122" s="676">
        <f t="shared" si="1412"/>
        <v>0</v>
      </c>
      <c r="TP122" s="675">
        <f>IFERROR(SG122*(1+LEVEL_2!#REF!),0)</f>
        <v>0</v>
      </c>
      <c r="TQ122" s="675">
        <f>IFERROR(SH122*(1+LEVEL_2!#REF!),0)</f>
        <v>0</v>
      </c>
      <c r="TR122" s="675">
        <f>IFERROR(SI122*(1+LEVEL_2!#REF!),0)</f>
        <v>0</v>
      </c>
      <c r="TS122" s="675">
        <f>IFERROR(SJ122*(1+LEVEL_2!#REF!),0)</f>
        <v>0</v>
      </c>
      <c r="TT122" s="675">
        <f>IFERROR(SK122*(1+LEVEL_2!#REF!),0)</f>
        <v>0</v>
      </c>
      <c r="TU122" s="675">
        <f>IFERROR(SL122*(1+LEVEL_2!#REF!),0)</f>
        <v>0</v>
      </c>
      <c r="TV122" s="675">
        <f>IFERROR(SM122*(1+LEVEL_2!#REF!),0)</f>
        <v>0</v>
      </c>
      <c r="TW122" s="675">
        <f>IFERROR(SN122*(1+LEVEL_2!#REF!),0)</f>
        <v>0</v>
      </c>
      <c r="TX122" s="675">
        <f>IFERROR(SO122*(1+LEVEL_2!#REF!),0)</f>
        <v>0</v>
      </c>
      <c r="TY122" s="675">
        <f>IFERROR(SP122*(1+LEVEL_2!#REF!),0)</f>
        <v>0</v>
      </c>
      <c r="TZ122" s="675">
        <f>IFERROR(SQ122*(1+LEVEL_2!#REF!),0)</f>
        <v>0</v>
      </c>
      <c r="UA122" s="675">
        <f>IFERROR(SR122*(1+LEVEL_2!#REF!),0)</f>
        <v>0</v>
      </c>
      <c r="UB122" s="675">
        <f>IFERROR(SS122*(1+LEVEL_2!#REF!),0)</f>
        <v>0</v>
      </c>
      <c r="UC122" s="675">
        <f>IFERROR(ST122*(1+LEVEL_2!#REF!),0)</f>
        <v>0</v>
      </c>
      <c r="UD122" s="675">
        <f>IFERROR(SU122*(1+LEVEL_2!#REF!),0)</f>
        <v>0</v>
      </c>
      <c r="UE122" s="675">
        <f>IFERROR(SV122*(1+LEVEL_2!#REF!),0)</f>
        <v>0</v>
      </c>
      <c r="UF122" s="675">
        <f>IFERROR(SW122*(1+LEVEL_2!#REF!),0)</f>
        <v>0</v>
      </c>
      <c r="UG122" s="675">
        <f>IFERROR(SX122*(1+LEVEL_2!#REF!),0)</f>
        <v>0</v>
      </c>
      <c r="UH122" s="675">
        <f>IFERROR(SY122*(1+LEVEL_2!#REF!),0)</f>
        <v>0</v>
      </c>
      <c r="UI122" s="675">
        <f>IFERROR(SZ122*(1+LEVEL_2!#REF!),0)</f>
        <v>0</v>
      </c>
      <c r="UJ122" s="675">
        <f>IFERROR(TA122*(1+LEVEL_2!#REF!),0)</f>
        <v>0</v>
      </c>
      <c r="UK122" s="675">
        <f>IFERROR(TB122*(1+LEVEL_2!#REF!),0)</f>
        <v>0</v>
      </c>
      <c r="UL122" s="675">
        <f>IFERROR(TC122*(1+LEVEL_2!#REF!),0)</f>
        <v>0</v>
      </c>
      <c r="UN122" s="675">
        <f t="shared" si="1413"/>
        <v>0</v>
      </c>
      <c r="UO122" s="675">
        <f t="shared" si="1414"/>
        <v>0</v>
      </c>
      <c r="UP122" s="675">
        <f t="shared" si="1415"/>
        <v>0</v>
      </c>
      <c r="UQ122" s="675">
        <f t="shared" si="1416"/>
        <v>0</v>
      </c>
      <c r="UR122" s="675">
        <f t="shared" si="1417"/>
        <v>0</v>
      </c>
      <c r="US122" s="675">
        <f t="shared" si="1418"/>
        <v>0</v>
      </c>
      <c r="UT122" s="675">
        <f t="shared" si="1419"/>
        <v>0</v>
      </c>
      <c r="UU122" s="675">
        <f t="shared" si="1420"/>
        <v>0</v>
      </c>
      <c r="UV122" s="675">
        <f t="shared" si="1421"/>
        <v>0</v>
      </c>
      <c r="UW122" s="676">
        <f t="shared" si="1422"/>
        <v>0</v>
      </c>
    </row>
    <row r="123" spans="1:569" s="645" customFormat="1" ht="20.100000000000001" customHeight="1">
      <c r="A123" s="677"/>
      <c r="B123" s="677" t="s">
        <v>405</v>
      </c>
      <c r="C123" s="764" t="s">
        <v>643</v>
      </c>
      <c r="D123" s="764"/>
      <c r="E123" s="792" t="s">
        <v>644</v>
      </c>
      <c r="F123" s="793" t="s">
        <v>645</v>
      </c>
      <c r="G123" s="792" t="s">
        <v>646</v>
      </c>
      <c r="H123" s="794" t="s">
        <v>365</v>
      </c>
      <c r="I123" s="789">
        <f>Rev.1_Base!G180</f>
        <v>42</v>
      </c>
      <c r="J123" s="789">
        <f>Rev.1_Base!H180</f>
        <v>42</v>
      </c>
      <c r="K123" s="789">
        <f>Rev.1_Base!J180</f>
        <v>20</v>
      </c>
      <c r="L123" s="789">
        <f>Rev.1_Base!K180</f>
        <v>20</v>
      </c>
      <c r="M123" s="770"/>
      <c r="N123" s="828">
        <f t="shared" si="1423"/>
        <v>42</v>
      </c>
      <c r="O123" s="829">
        <f t="shared" si="1424"/>
        <v>0</v>
      </c>
      <c r="Q123" s="789">
        <f>Rev.1_Base!M180</f>
        <v>0</v>
      </c>
      <c r="R123" s="795">
        <f>Rev.1_Base!O180</f>
        <v>20</v>
      </c>
      <c r="S123" s="795">
        <f>Rev.1_Base!Q180</f>
        <v>22</v>
      </c>
      <c r="T123" s="795">
        <f>Rev.1_Base!S180</f>
        <v>0</v>
      </c>
      <c r="U123" s="795">
        <f>Rev.1_Base!U180</f>
        <v>0</v>
      </c>
      <c r="V123" s="795">
        <f>Rev.1_Base!W180</f>
        <v>0</v>
      </c>
      <c r="W123" s="795">
        <f>Rev.1_Base!Y180</f>
        <v>0</v>
      </c>
      <c r="X123" s="795">
        <f>Rev.1_Base!AA180</f>
        <v>0</v>
      </c>
      <c r="Y123" s="809"/>
      <c r="Z123" s="809"/>
      <c r="AA123" s="809"/>
      <c r="AB123" s="809"/>
      <c r="AC123" s="809"/>
      <c r="AD123" s="809"/>
      <c r="AE123" s="809"/>
      <c r="AF123" s="810"/>
      <c r="AH123" s="774">
        <f t="shared" si="1430"/>
        <v>35000</v>
      </c>
      <c r="AI123" s="775">
        <f t="shared" si="1431"/>
        <v>1470000</v>
      </c>
      <c r="AJ123" s="774">
        <f t="shared" si="1432"/>
        <v>17000</v>
      </c>
      <c r="AK123" s="775">
        <f t="shared" si="1433"/>
        <v>714000</v>
      </c>
      <c r="AL123" s="774">
        <f t="shared" si="1434"/>
        <v>0</v>
      </c>
      <c r="AM123" s="775">
        <f t="shared" si="1435"/>
        <v>0</v>
      </c>
      <c r="AN123" s="774">
        <f t="shared" si="1436"/>
        <v>0</v>
      </c>
      <c r="AO123" s="775">
        <f t="shared" si="1437"/>
        <v>0</v>
      </c>
      <c r="AP123" s="693">
        <f t="shared" si="1111"/>
        <v>52000</v>
      </c>
      <c r="AQ123" s="775">
        <f t="shared" si="1438"/>
        <v>2184000</v>
      </c>
      <c r="AR123" s="774">
        <f t="shared" si="1439"/>
        <v>7473.5023749999982</v>
      </c>
      <c r="AS123" s="775">
        <f t="shared" si="1440"/>
        <v>313887.09974999994</v>
      </c>
      <c r="AT123" s="776">
        <f t="shared" si="1152"/>
        <v>71368.202849999987</v>
      </c>
      <c r="AU123" s="776">
        <f t="shared" si="1441"/>
        <v>118947.00474999999</v>
      </c>
      <c r="AV123" s="693">
        <f t="shared" si="829"/>
        <v>59473.502374999996</v>
      </c>
      <c r="AW123" s="775">
        <f t="shared" si="1370"/>
        <v>1427364.0569999998</v>
      </c>
      <c r="AX123" s="775">
        <f t="shared" si="1442"/>
        <v>2378940.0949999997</v>
      </c>
      <c r="AY123" s="775">
        <f t="shared" si="1443"/>
        <v>4995774.1995000001</v>
      </c>
      <c r="AZ123" s="775">
        <f t="shared" si="1443"/>
        <v>2497887.0997500001</v>
      </c>
      <c r="BA123" s="693">
        <f t="shared" si="1444"/>
        <v>2497887.0997500001</v>
      </c>
      <c r="BB123" s="693">
        <f t="shared" si="1445"/>
        <v>0</v>
      </c>
      <c r="BC123" s="774">
        <f t="shared" si="1446"/>
        <v>0</v>
      </c>
      <c r="BD123" s="775">
        <f t="shared" si="1447"/>
        <v>0</v>
      </c>
      <c r="BE123" s="777"/>
      <c r="BG123" s="790">
        <f t="shared" ref="BG123" si="1658">AH123</f>
        <v>35000</v>
      </c>
      <c r="BH123" s="790">
        <f t="shared" si="1448"/>
        <v>1470000</v>
      </c>
      <c r="BI123" s="790">
        <f t="shared" ref="BI123" si="1659">AJ123</f>
        <v>17000</v>
      </c>
      <c r="BJ123" s="790">
        <f t="shared" si="1449"/>
        <v>714000</v>
      </c>
      <c r="BK123" s="790">
        <f t="shared" ref="BK123" si="1660">AL123</f>
        <v>0</v>
      </c>
      <c r="BL123" s="790">
        <f t="shared" si="1450"/>
        <v>0</v>
      </c>
      <c r="BM123" s="790">
        <f t="shared" ref="BM123" si="1661">AN123</f>
        <v>0</v>
      </c>
      <c r="BN123" s="790">
        <f t="shared" si="1451"/>
        <v>0</v>
      </c>
      <c r="BO123" s="790">
        <f t="shared" si="1371"/>
        <v>52000</v>
      </c>
      <c r="BP123" s="790">
        <f t="shared" si="1452"/>
        <v>2184000</v>
      </c>
      <c r="BQ123" s="790">
        <f t="shared" si="1453"/>
        <v>7473.5023749999982</v>
      </c>
      <c r="BR123" s="790">
        <f t="shared" si="1454"/>
        <v>313887.09974999994</v>
      </c>
      <c r="BS123" s="790">
        <f t="shared" si="1372"/>
        <v>59473.502374999996</v>
      </c>
      <c r="BT123" s="790">
        <f t="shared" si="1455"/>
        <v>2497887.0997500001</v>
      </c>
      <c r="BU123" s="790">
        <f t="shared" si="1456"/>
        <v>2497887.0997500001</v>
      </c>
      <c r="BV123" s="790">
        <f t="shared" si="1457"/>
        <v>0</v>
      </c>
      <c r="BW123" s="790"/>
      <c r="BX123" s="790">
        <f t="shared" si="1458"/>
        <v>0</v>
      </c>
      <c r="BY123" s="791" t="s">
        <v>400</v>
      </c>
      <c r="CA123" s="744">
        <f>'동해기지(건축)'!BP702</f>
        <v>22000</v>
      </c>
      <c r="CB123" s="745">
        <f t="shared" si="1459"/>
        <v>924000</v>
      </c>
      <c r="CC123" s="718">
        <f>'동해기지(건축)'!BQ702</f>
        <v>10000</v>
      </c>
      <c r="CD123" s="745">
        <f t="shared" si="1460"/>
        <v>420000</v>
      </c>
      <c r="CE123" s="718"/>
      <c r="CF123" s="745">
        <f t="shared" si="1461"/>
        <v>0</v>
      </c>
      <c r="CG123" s="718">
        <f>'동해기지(건축)'!BR702</f>
        <v>5000</v>
      </c>
      <c r="CH123" s="745">
        <f t="shared" si="1462"/>
        <v>210000</v>
      </c>
      <c r="CI123" s="746">
        <f t="shared" si="1377"/>
        <v>37000</v>
      </c>
      <c r="CJ123" s="745">
        <f t="shared" si="1463"/>
        <v>1554000</v>
      </c>
      <c r="CK123" s="718"/>
      <c r="CL123" s="745">
        <f t="shared" si="1464"/>
        <v>0</v>
      </c>
      <c r="CM123" s="746">
        <f t="shared" si="1378"/>
        <v>37000</v>
      </c>
      <c r="CN123" s="745">
        <f t="shared" si="1465"/>
        <v>1554000</v>
      </c>
      <c r="CO123" s="699">
        <f t="shared" si="1466"/>
        <v>0</v>
      </c>
      <c r="CP123" s="699">
        <f t="shared" si="1466"/>
        <v>740000</v>
      </c>
      <c r="CQ123" s="699">
        <f t="shared" si="1466"/>
        <v>814000</v>
      </c>
      <c r="CR123" s="699">
        <f t="shared" si="1466"/>
        <v>0</v>
      </c>
      <c r="CS123" s="700">
        <f t="shared" si="1466"/>
        <v>0</v>
      </c>
      <c r="CT123" s="699">
        <f t="shared" si="1466"/>
        <v>0</v>
      </c>
      <c r="CU123" s="699">
        <f t="shared" si="1466"/>
        <v>0</v>
      </c>
      <c r="CV123" s="700">
        <f t="shared" si="1467"/>
        <v>0</v>
      </c>
      <c r="CW123" s="697"/>
      <c r="CX123" s="696">
        <f t="shared" si="1468"/>
        <v>0</v>
      </c>
      <c r="CY123" s="701"/>
      <c r="DA123" s="778">
        <f>IFERROR(VLOOKUP($C123,정민건설!$A$13:$AM$154,28,FALSE),0)</f>
        <v>35000</v>
      </c>
      <c r="DB123" s="775">
        <f t="shared" si="1470"/>
        <v>1470000</v>
      </c>
      <c r="DC123" s="778">
        <f>IFERROR(VLOOKUP($C123,정민건설!$A$13:$AM$154,30,FALSE),0)</f>
        <v>17000</v>
      </c>
      <c r="DD123" s="775">
        <f t="shared" si="1472"/>
        <v>714000</v>
      </c>
      <c r="DE123" s="774">
        <f>IFERROR(VLOOKUP($C123,정민건설!$A$13:$AM$154,32,FALSE),0)</f>
        <v>0</v>
      </c>
      <c r="DF123" s="775">
        <f t="shared" si="1474"/>
        <v>0</v>
      </c>
      <c r="DG123" s="774">
        <f>IFERROR(VLOOKUP($C123,정민건설!$A$13:$AM$154,34,FALSE),0)</f>
        <v>0</v>
      </c>
      <c r="DH123" s="775">
        <f t="shared" si="1476"/>
        <v>0</v>
      </c>
      <c r="DI123" s="693">
        <f t="shared" si="1112"/>
        <v>52000</v>
      </c>
      <c r="DJ123" s="775">
        <f t="shared" si="1477"/>
        <v>2184000</v>
      </c>
      <c r="DK123" s="778">
        <f t="shared" si="1478"/>
        <v>7473.5023749999982</v>
      </c>
      <c r="DL123" s="779">
        <f t="shared" si="1479"/>
        <v>313887.09974999994</v>
      </c>
      <c r="DM123" s="693">
        <f t="shared" si="1113"/>
        <v>59473.502374999996</v>
      </c>
      <c r="DN123" s="775">
        <f t="shared" si="1480"/>
        <v>2497887.0997500001</v>
      </c>
      <c r="DO123" s="693">
        <f t="shared" si="1481"/>
        <v>2497887.0997500001</v>
      </c>
      <c r="DP123" s="693">
        <f t="shared" si="1482"/>
        <v>0</v>
      </c>
      <c r="DQ123" s="774"/>
      <c r="DR123" s="775">
        <f t="shared" si="1483"/>
        <v>0</v>
      </c>
      <c r="DS123" s="777"/>
      <c r="DU123" s="774">
        <f>IFERROR(VLOOKUP($C123,[1]영만종합건설!$A$13:$AN$154,28,FALSE),0)</f>
        <v>25000</v>
      </c>
      <c r="DV123" s="780">
        <f t="shared" si="1484"/>
        <v>1050000</v>
      </c>
      <c r="DW123" s="774">
        <f>IFERROR(VLOOKUP($C123,[1]영만종합건설!$A$13:$AN$154,30,FALSE),0)</f>
        <v>15000</v>
      </c>
      <c r="DX123" s="780">
        <f t="shared" si="1485"/>
        <v>630000</v>
      </c>
      <c r="DY123" s="778">
        <f>IFERROR(VLOOKUP($C123,[1]영만종합건설!$A$13:$AN$154,32,FALSE),0)</f>
        <v>0</v>
      </c>
      <c r="DZ123" s="780">
        <f t="shared" si="1486"/>
        <v>0</v>
      </c>
      <c r="EA123" s="778">
        <f>IFERROR(VLOOKUP($C123,[1]영만종합건설!$A$13:$AN$154,34,FALSE),0)</f>
        <v>0</v>
      </c>
      <c r="EB123" s="780">
        <f t="shared" si="1487"/>
        <v>0</v>
      </c>
      <c r="EC123" s="703">
        <f t="shared" si="1114"/>
        <v>40000</v>
      </c>
      <c r="ED123" s="780">
        <f t="shared" si="1488"/>
        <v>1680000</v>
      </c>
      <c r="EE123" s="778">
        <f t="shared" si="1489"/>
        <v>5950.3256249999995</v>
      </c>
      <c r="EF123" s="779">
        <f t="shared" si="1490"/>
        <v>249913.67624999999</v>
      </c>
      <c r="EG123" s="703">
        <f t="shared" si="1115"/>
        <v>45950.325624999998</v>
      </c>
      <c r="EH123" s="780">
        <f t="shared" si="1491"/>
        <v>1929913.67625</v>
      </c>
      <c r="EI123" s="703">
        <f t="shared" si="1492"/>
        <v>1929913.67625</v>
      </c>
      <c r="EJ123" s="703">
        <f t="shared" si="1493"/>
        <v>0</v>
      </c>
      <c r="EK123" s="778"/>
      <c r="EL123" s="780">
        <f t="shared" si="1494"/>
        <v>0</v>
      </c>
      <c r="EM123" s="781"/>
      <c r="EO123" s="778">
        <f>IFERROR(VLOOKUP($C123,[1]부강종합건설!$A$13:$AM$154,28,FALSE),0)</f>
        <v>20000</v>
      </c>
      <c r="EP123" s="780">
        <f t="shared" si="1495"/>
        <v>840000</v>
      </c>
      <c r="EQ123" s="778">
        <f>IFERROR(VLOOKUP($C123,[1]부강종합건설!$A$13:$AM$154,30,FALSE),0)</f>
        <v>12000</v>
      </c>
      <c r="ER123" s="780">
        <f t="shared" si="1496"/>
        <v>504000</v>
      </c>
      <c r="ES123" s="778">
        <f>IFERROR(VLOOKUP($C123,[1]부강종합건설!$A$13:$AM$154,32,FALSE),0)</f>
        <v>0</v>
      </c>
      <c r="ET123" s="780">
        <f t="shared" si="1497"/>
        <v>0</v>
      </c>
      <c r="EU123" s="778">
        <f>IFERROR(VLOOKUP($C123,[1]부강종합건설!$A$13:$AM$154,34,FALSE),0)</f>
        <v>4460</v>
      </c>
      <c r="EV123" s="780">
        <f t="shared" si="1498"/>
        <v>187320</v>
      </c>
      <c r="EW123" s="703">
        <f t="shared" si="1116"/>
        <v>36460</v>
      </c>
      <c r="EX123" s="780">
        <f t="shared" si="1499"/>
        <v>1531320</v>
      </c>
      <c r="EY123" s="778">
        <f t="shared" si="1500"/>
        <v>5146.3626999999997</v>
      </c>
      <c r="EZ123" s="779">
        <f t="shared" si="1501"/>
        <v>216147.2334</v>
      </c>
      <c r="FA123" s="703">
        <f t="shared" si="1117"/>
        <v>41606.362699999998</v>
      </c>
      <c r="FB123" s="780">
        <f t="shared" si="1502"/>
        <v>1747467.2333999998</v>
      </c>
      <c r="FC123" s="703">
        <f t="shared" si="1503"/>
        <v>1747467.2333999998</v>
      </c>
      <c r="FD123" s="703">
        <f t="shared" si="1504"/>
        <v>0</v>
      </c>
      <c r="FE123" s="778"/>
      <c r="FF123" s="780">
        <f t="shared" si="1505"/>
        <v>0</v>
      </c>
      <c r="FG123" s="782"/>
      <c r="FI123" s="774">
        <f>IFERROR(VLOOKUP($C123,[1]대도엔지니어링!$A$13:$AN$154,28,FALSE),0)</f>
        <v>32000</v>
      </c>
      <c r="FJ123" s="775">
        <f t="shared" si="1506"/>
        <v>1344000</v>
      </c>
      <c r="FK123" s="774">
        <f>IFERROR(VLOOKUP($C123,[1]대도엔지니어링!$A$13:$AN$154,30,FALSE),0)</f>
        <v>22000</v>
      </c>
      <c r="FL123" s="775">
        <f t="shared" si="1507"/>
        <v>924000</v>
      </c>
      <c r="FM123" s="774">
        <f>IFERROR(VLOOKUP($C123,[1]대도엔지니어링!$A$13:$AN$154,32,FALSE),0)</f>
        <v>0</v>
      </c>
      <c r="FN123" s="775">
        <f t="shared" si="1508"/>
        <v>0</v>
      </c>
      <c r="FO123" s="774">
        <f>IFERROR(VLOOKUP($C123,[1]대도엔지니어링!$A$13:$AN$154,34,FALSE),0)</f>
        <v>4570</v>
      </c>
      <c r="FP123" s="775">
        <f t="shared" si="1509"/>
        <v>191940</v>
      </c>
      <c r="FQ123" s="693">
        <f t="shared" si="1118"/>
        <v>58570</v>
      </c>
      <c r="FR123" s="775">
        <f t="shared" si="1510"/>
        <v>2459940</v>
      </c>
      <c r="FS123" s="774">
        <f t="shared" si="1119"/>
        <v>4684.1022489612924</v>
      </c>
      <c r="FT123" s="775">
        <f t="shared" si="1511"/>
        <v>196732.29445637428</v>
      </c>
      <c r="FU123" s="693">
        <f t="shared" si="1120"/>
        <v>63254.102248961295</v>
      </c>
      <c r="FV123" s="775">
        <f t="shared" si="1512"/>
        <v>2656672.2944563744</v>
      </c>
      <c r="FW123" s="693">
        <f t="shared" si="1513"/>
        <v>2656672.2944563744</v>
      </c>
      <c r="FX123" s="693">
        <f t="shared" si="1514"/>
        <v>0</v>
      </c>
      <c r="FY123" s="774"/>
      <c r="FZ123" s="775">
        <f t="shared" si="1515"/>
        <v>0</v>
      </c>
      <c r="GA123" s="782"/>
      <c r="GC123" s="774">
        <f>IFERROR(VLOOKUP($C123,[1]부명엔지니어링!$A$13:$AN$154,28,FALSE),0)</f>
        <v>30000</v>
      </c>
      <c r="GD123" s="775">
        <f t="shared" si="1516"/>
        <v>1260000</v>
      </c>
      <c r="GE123" s="774">
        <f>IFERROR(VLOOKUP($C123,[1]부명엔지니어링!$A$13:$AN$154,30,FALSE),0)</f>
        <v>15000</v>
      </c>
      <c r="GF123" s="775">
        <f t="shared" si="1517"/>
        <v>630000</v>
      </c>
      <c r="GG123" s="774">
        <f>IFERROR(VLOOKUP($C123,[1]부명엔지니어링!$A$13:$AN$154,32,FALSE),0)</f>
        <v>0</v>
      </c>
      <c r="GH123" s="775">
        <f t="shared" si="1518"/>
        <v>0</v>
      </c>
      <c r="GI123" s="774">
        <f>IFERROR(VLOOKUP($C123,[1]부명엔지니어링!$A$13:$AN$154,34,FALSE),0)</f>
        <v>0</v>
      </c>
      <c r="GJ123" s="775">
        <f t="shared" si="1519"/>
        <v>0</v>
      </c>
      <c r="GK123" s="693">
        <f t="shared" si="1121"/>
        <v>45000</v>
      </c>
      <c r="GL123" s="775">
        <f t="shared" si="1520"/>
        <v>1890000</v>
      </c>
      <c r="GM123" s="774">
        <f t="shared" si="1521"/>
        <v>6497.6756249999989</v>
      </c>
      <c r="GN123" s="775">
        <f t="shared" si="1522"/>
        <v>272902.37624999997</v>
      </c>
      <c r="GO123" s="693">
        <f t="shared" si="1122"/>
        <v>51497.675624999996</v>
      </c>
      <c r="GP123" s="775">
        <f t="shared" si="1523"/>
        <v>2162902.3762499997</v>
      </c>
      <c r="GQ123" s="693">
        <f t="shared" si="1524"/>
        <v>2162902.3762499997</v>
      </c>
      <c r="GR123" s="693">
        <f t="shared" si="1525"/>
        <v>0</v>
      </c>
      <c r="GS123" s="774"/>
      <c r="GT123" s="775">
        <f t="shared" si="1526"/>
        <v>0</v>
      </c>
      <c r="GU123" s="782"/>
      <c r="GW123" s="790">
        <f>AH123</f>
        <v>35000</v>
      </c>
      <c r="GX123" s="790">
        <f t="shared" si="1527"/>
        <v>1470000</v>
      </c>
      <c r="GY123" s="790">
        <f>AJ123</f>
        <v>17000</v>
      </c>
      <c r="GZ123" s="790">
        <f t="shared" si="1528"/>
        <v>714000</v>
      </c>
      <c r="HA123" s="790">
        <f>AL123</f>
        <v>0</v>
      </c>
      <c r="HB123" s="790">
        <f t="shared" si="1529"/>
        <v>0</v>
      </c>
      <c r="HC123" s="790">
        <f>AN123</f>
        <v>0</v>
      </c>
      <c r="HD123" s="790">
        <f t="shared" si="1530"/>
        <v>0</v>
      </c>
      <c r="HE123" s="790">
        <f t="shared" si="1123"/>
        <v>52000</v>
      </c>
      <c r="HF123" s="790">
        <f t="shared" si="1531"/>
        <v>2184000</v>
      </c>
      <c r="HG123" s="790">
        <f t="shared" si="1532"/>
        <v>7473.5023749999982</v>
      </c>
      <c r="HH123" s="790">
        <f t="shared" si="1533"/>
        <v>313887.09974999994</v>
      </c>
      <c r="HI123" s="790">
        <f t="shared" si="1124"/>
        <v>59473.502374999996</v>
      </c>
      <c r="HJ123" s="790">
        <f t="shared" si="1534"/>
        <v>2497887.0997500001</v>
      </c>
      <c r="HK123" s="790">
        <f t="shared" si="1535"/>
        <v>2497887.0997500001</v>
      </c>
      <c r="HL123" s="790">
        <f t="shared" si="1536"/>
        <v>0</v>
      </c>
      <c r="HM123" s="790"/>
      <c r="HN123" s="790">
        <f t="shared" si="1537"/>
        <v>0</v>
      </c>
      <c r="HO123" s="791" t="s">
        <v>400</v>
      </c>
      <c r="HQ123" s="783"/>
      <c r="HR123" s="784">
        <f t="shared" si="1538"/>
        <v>0</v>
      </c>
      <c r="HS123" s="783"/>
      <c r="HT123" s="784">
        <f t="shared" si="1539"/>
        <v>0</v>
      </c>
      <c r="HU123" s="783"/>
      <c r="HV123" s="784">
        <f t="shared" si="1540"/>
        <v>0</v>
      </c>
      <c r="HW123" s="783"/>
      <c r="HX123" s="784">
        <f t="shared" si="1541"/>
        <v>0</v>
      </c>
      <c r="HY123" s="707">
        <f t="shared" si="1379"/>
        <v>0</v>
      </c>
      <c r="HZ123" s="784">
        <f t="shared" si="1542"/>
        <v>0</v>
      </c>
      <c r="IA123" s="783"/>
      <c r="IB123" s="784">
        <f t="shared" si="1543"/>
        <v>0</v>
      </c>
      <c r="IC123" s="707">
        <f t="shared" si="1380"/>
        <v>0</v>
      </c>
      <c r="ID123" s="784">
        <f t="shared" si="1544"/>
        <v>0</v>
      </c>
      <c r="IE123" s="706">
        <f t="shared" si="1545"/>
        <v>0</v>
      </c>
      <c r="IF123" s="706">
        <f t="shared" si="1546"/>
        <v>0</v>
      </c>
      <c r="IG123" s="783"/>
      <c r="IH123" s="784">
        <f t="shared" si="1547"/>
        <v>0</v>
      </c>
      <c r="II123" s="782"/>
      <c r="IK123" s="783"/>
      <c r="IL123" s="784">
        <f t="shared" si="1548"/>
        <v>0</v>
      </c>
      <c r="IM123" s="783"/>
      <c r="IN123" s="784">
        <f t="shared" si="1549"/>
        <v>0</v>
      </c>
      <c r="IO123" s="783"/>
      <c r="IP123" s="784">
        <f t="shared" si="1550"/>
        <v>0</v>
      </c>
      <c r="IQ123" s="783"/>
      <c r="IR123" s="784">
        <f t="shared" si="1551"/>
        <v>0</v>
      </c>
      <c r="IS123" s="707">
        <f t="shared" si="1381"/>
        <v>0</v>
      </c>
      <c r="IT123" s="784">
        <f t="shared" si="1552"/>
        <v>0</v>
      </c>
      <c r="IU123" s="783"/>
      <c r="IV123" s="784">
        <f t="shared" si="1553"/>
        <v>0</v>
      </c>
      <c r="IW123" s="707">
        <f t="shared" si="1382"/>
        <v>0</v>
      </c>
      <c r="IX123" s="784">
        <f t="shared" si="1554"/>
        <v>0</v>
      </c>
      <c r="IY123" s="706">
        <f t="shared" si="1555"/>
        <v>0</v>
      </c>
      <c r="IZ123" s="706">
        <f t="shared" si="1556"/>
        <v>0</v>
      </c>
      <c r="JA123" s="783"/>
      <c r="JB123" s="784">
        <f t="shared" si="1557"/>
        <v>0</v>
      </c>
      <c r="JC123" s="782"/>
      <c r="JE123" s="783"/>
      <c r="JF123" s="784">
        <f t="shared" si="1558"/>
        <v>0</v>
      </c>
      <c r="JG123" s="783"/>
      <c r="JH123" s="784">
        <f t="shared" si="1559"/>
        <v>0</v>
      </c>
      <c r="JI123" s="783"/>
      <c r="JJ123" s="784">
        <f t="shared" si="1560"/>
        <v>0</v>
      </c>
      <c r="JK123" s="783"/>
      <c r="JL123" s="784">
        <f t="shared" si="1561"/>
        <v>0</v>
      </c>
      <c r="JM123" s="707">
        <f t="shared" si="1383"/>
        <v>0</v>
      </c>
      <c r="JN123" s="784">
        <f t="shared" si="1562"/>
        <v>0</v>
      </c>
      <c r="JO123" s="783"/>
      <c r="JP123" s="784">
        <f t="shared" si="1563"/>
        <v>0</v>
      </c>
      <c r="JQ123" s="707">
        <f t="shared" si="1384"/>
        <v>0</v>
      </c>
      <c r="JR123" s="784">
        <f t="shared" si="1564"/>
        <v>0</v>
      </c>
      <c r="JS123" s="706">
        <f t="shared" si="1565"/>
        <v>0</v>
      </c>
      <c r="JT123" s="706">
        <f t="shared" si="1566"/>
        <v>0</v>
      </c>
      <c r="JU123" s="783"/>
      <c r="JV123" s="784">
        <f t="shared" si="1567"/>
        <v>0</v>
      </c>
      <c r="JW123" s="782"/>
      <c r="JY123" s="783"/>
      <c r="JZ123" s="784">
        <f t="shared" si="1568"/>
        <v>0</v>
      </c>
      <c r="KA123" s="783"/>
      <c r="KB123" s="784">
        <f t="shared" si="1569"/>
        <v>0</v>
      </c>
      <c r="KC123" s="783"/>
      <c r="KD123" s="784">
        <f t="shared" si="1570"/>
        <v>0</v>
      </c>
      <c r="KE123" s="783"/>
      <c r="KF123" s="784">
        <f t="shared" si="1571"/>
        <v>0</v>
      </c>
      <c r="KG123" s="707">
        <f t="shared" si="1385"/>
        <v>0</v>
      </c>
      <c r="KH123" s="784">
        <f t="shared" si="1572"/>
        <v>0</v>
      </c>
      <c r="KI123" s="783"/>
      <c r="KJ123" s="784">
        <f t="shared" si="1573"/>
        <v>0</v>
      </c>
      <c r="KK123" s="707">
        <f t="shared" si="1386"/>
        <v>0</v>
      </c>
      <c r="KL123" s="784">
        <f t="shared" si="1574"/>
        <v>0</v>
      </c>
      <c r="KM123" s="706">
        <f t="shared" si="1575"/>
        <v>0</v>
      </c>
      <c r="KN123" s="706">
        <f t="shared" si="1576"/>
        <v>0</v>
      </c>
      <c r="KO123" s="783"/>
      <c r="KP123" s="784">
        <f t="shared" si="1577"/>
        <v>0</v>
      </c>
      <c r="KQ123" s="782"/>
      <c r="KS123" s="783"/>
      <c r="KT123" s="784">
        <f t="shared" si="1578"/>
        <v>0</v>
      </c>
      <c r="KU123" s="783"/>
      <c r="KV123" s="784">
        <f t="shared" si="1579"/>
        <v>0</v>
      </c>
      <c r="KW123" s="783"/>
      <c r="KX123" s="784">
        <f t="shared" si="1580"/>
        <v>0</v>
      </c>
      <c r="KY123" s="783"/>
      <c r="KZ123" s="784">
        <f t="shared" si="1581"/>
        <v>0</v>
      </c>
      <c r="LA123" s="707">
        <f t="shared" si="1387"/>
        <v>0</v>
      </c>
      <c r="LB123" s="784">
        <f t="shared" si="1582"/>
        <v>0</v>
      </c>
      <c r="LC123" s="783"/>
      <c r="LD123" s="784">
        <f t="shared" si="1583"/>
        <v>0</v>
      </c>
      <c r="LE123" s="707">
        <f t="shared" si="1388"/>
        <v>0</v>
      </c>
      <c r="LF123" s="784">
        <f t="shared" si="1584"/>
        <v>0</v>
      </c>
      <c r="LG123" s="706">
        <f t="shared" si="1585"/>
        <v>0</v>
      </c>
      <c r="LH123" s="706">
        <f t="shared" si="1586"/>
        <v>0</v>
      </c>
      <c r="LI123" s="783"/>
      <c r="LJ123" s="784">
        <f t="shared" si="1587"/>
        <v>0</v>
      </c>
      <c r="LK123" s="782"/>
      <c r="LM123" s="783"/>
      <c r="LN123" s="784">
        <f t="shared" si="1588"/>
        <v>0</v>
      </c>
      <c r="LO123" s="783"/>
      <c r="LP123" s="784">
        <f t="shared" si="1589"/>
        <v>0</v>
      </c>
      <c r="LQ123" s="783"/>
      <c r="LR123" s="784">
        <f t="shared" si="1590"/>
        <v>0</v>
      </c>
      <c r="LS123" s="783"/>
      <c r="LT123" s="784">
        <f t="shared" si="1591"/>
        <v>0</v>
      </c>
      <c r="LU123" s="707">
        <f t="shared" si="1389"/>
        <v>0</v>
      </c>
      <c r="LV123" s="784">
        <f t="shared" si="1592"/>
        <v>0</v>
      </c>
      <c r="LW123" s="783"/>
      <c r="LX123" s="784">
        <f t="shared" si="1593"/>
        <v>0</v>
      </c>
      <c r="LY123" s="707">
        <f t="shared" si="1390"/>
        <v>0</v>
      </c>
      <c r="LZ123" s="784">
        <f t="shared" si="1594"/>
        <v>0</v>
      </c>
      <c r="MA123" s="706">
        <f t="shared" si="1595"/>
        <v>0</v>
      </c>
      <c r="MB123" s="706">
        <f t="shared" si="1596"/>
        <v>0</v>
      </c>
      <c r="MC123" s="783"/>
      <c r="MD123" s="784">
        <f t="shared" si="1597"/>
        <v>0</v>
      </c>
      <c r="ME123" s="782"/>
      <c r="MG123" s="783"/>
      <c r="MH123" s="784">
        <f t="shared" si="1598"/>
        <v>0</v>
      </c>
      <c r="MI123" s="783"/>
      <c r="MJ123" s="784">
        <f t="shared" si="1599"/>
        <v>0</v>
      </c>
      <c r="MK123" s="783"/>
      <c r="ML123" s="784">
        <f t="shared" si="1600"/>
        <v>0</v>
      </c>
      <c r="MM123" s="783"/>
      <c r="MN123" s="784">
        <f t="shared" si="1601"/>
        <v>0</v>
      </c>
      <c r="MO123" s="707">
        <f t="shared" si="1391"/>
        <v>0</v>
      </c>
      <c r="MP123" s="784">
        <f t="shared" si="1602"/>
        <v>0</v>
      </c>
      <c r="MQ123" s="783"/>
      <c r="MR123" s="784">
        <f t="shared" si="1603"/>
        <v>0</v>
      </c>
      <c r="MS123" s="707">
        <f t="shared" si="1392"/>
        <v>0</v>
      </c>
      <c r="MT123" s="784">
        <f t="shared" si="1604"/>
        <v>0</v>
      </c>
      <c r="MU123" s="706">
        <f t="shared" si="1605"/>
        <v>0</v>
      </c>
      <c r="MV123" s="706">
        <f t="shared" si="1606"/>
        <v>0</v>
      </c>
      <c r="MW123" s="783"/>
      <c r="MX123" s="784">
        <f t="shared" si="1607"/>
        <v>0</v>
      </c>
      <c r="MY123" s="782"/>
      <c r="NA123" s="783"/>
      <c r="NB123" s="784">
        <f t="shared" si="1608"/>
        <v>0</v>
      </c>
      <c r="NC123" s="783"/>
      <c r="ND123" s="784">
        <f t="shared" si="1609"/>
        <v>0</v>
      </c>
      <c r="NE123" s="783"/>
      <c r="NF123" s="784">
        <f t="shared" si="1610"/>
        <v>0</v>
      </c>
      <c r="NG123" s="783"/>
      <c r="NH123" s="784">
        <f t="shared" si="1611"/>
        <v>0</v>
      </c>
      <c r="NI123" s="707">
        <f t="shared" si="1393"/>
        <v>0</v>
      </c>
      <c r="NJ123" s="784">
        <f t="shared" si="1612"/>
        <v>0</v>
      </c>
      <c r="NK123" s="783"/>
      <c r="NL123" s="784">
        <f t="shared" si="1613"/>
        <v>0</v>
      </c>
      <c r="NM123" s="707">
        <f t="shared" si="1394"/>
        <v>0</v>
      </c>
      <c r="NN123" s="784">
        <f t="shared" si="1614"/>
        <v>0</v>
      </c>
      <c r="NO123" s="706">
        <f t="shared" si="1615"/>
        <v>0</v>
      </c>
      <c r="NP123" s="706">
        <f t="shared" si="1616"/>
        <v>0</v>
      </c>
      <c r="NQ123" s="783"/>
      <c r="NR123" s="784">
        <f t="shared" si="1617"/>
        <v>0</v>
      </c>
      <c r="NS123" s="782"/>
      <c r="NU123" s="783"/>
      <c r="NV123" s="784">
        <f t="shared" si="1618"/>
        <v>0</v>
      </c>
      <c r="NW123" s="783"/>
      <c r="NX123" s="784">
        <f t="shared" si="1619"/>
        <v>0</v>
      </c>
      <c r="NY123" s="783"/>
      <c r="NZ123" s="784">
        <f t="shared" si="1620"/>
        <v>0</v>
      </c>
      <c r="OA123" s="783"/>
      <c r="OB123" s="784">
        <f t="shared" si="1621"/>
        <v>0</v>
      </c>
      <c r="OC123" s="707">
        <f t="shared" si="1395"/>
        <v>0</v>
      </c>
      <c r="OD123" s="784">
        <f t="shared" si="1622"/>
        <v>0</v>
      </c>
      <c r="OE123" s="783"/>
      <c r="OF123" s="784">
        <f t="shared" si="1623"/>
        <v>0</v>
      </c>
      <c r="OG123" s="707">
        <f t="shared" si="1396"/>
        <v>0</v>
      </c>
      <c r="OH123" s="784">
        <f t="shared" si="1624"/>
        <v>0</v>
      </c>
      <c r="OI123" s="706">
        <f t="shared" si="1625"/>
        <v>0</v>
      </c>
      <c r="OJ123" s="706">
        <f t="shared" si="1626"/>
        <v>0</v>
      </c>
      <c r="OK123" s="783"/>
      <c r="OL123" s="784">
        <f t="shared" si="1627"/>
        <v>0</v>
      </c>
      <c r="OM123" s="782"/>
      <c r="OO123" s="783"/>
      <c r="OP123" s="784">
        <f t="shared" si="1628"/>
        <v>0</v>
      </c>
      <c r="OQ123" s="783"/>
      <c r="OR123" s="784">
        <f t="shared" si="1629"/>
        <v>0</v>
      </c>
      <c r="OS123" s="783"/>
      <c r="OT123" s="784">
        <f t="shared" si="1630"/>
        <v>0</v>
      </c>
      <c r="OU123" s="783"/>
      <c r="OV123" s="784">
        <f t="shared" si="1631"/>
        <v>0</v>
      </c>
      <c r="OW123" s="707">
        <f t="shared" si="1397"/>
        <v>0</v>
      </c>
      <c r="OX123" s="784">
        <f t="shared" si="1632"/>
        <v>0</v>
      </c>
      <c r="OY123" s="783"/>
      <c r="OZ123" s="784">
        <f t="shared" si="1633"/>
        <v>0</v>
      </c>
      <c r="PA123" s="707">
        <f t="shared" si="1398"/>
        <v>0</v>
      </c>
      <c r="PB123" s="784">
        <f t="shared" si="1634"/>
        <v>0</v>
      </c>
      <c r="PC123" s="706">
        <f t="shared" si="1635"/>
        <v>0</v>
      </c>
      <c r="PD123" s="706">
        <f t="shared" si="1636"/>
        <v>0</v>
      </c>
      <c r="PE123" s="783"/>
      <c r="PF123" s="784">
        <f t="shared" si="1637"/>
        <v>0</v>
      </c>
      <c r="PG123" s="782"/>
      <c r="PI123" s="783"/>
      <c r="PJ123" s="784">
        <f t="shared" si="1638"/>
        <v>0</v>
      </c>
      <c r="PK123" s="783"/>
      <c r="PL123" s="784">
        <f t="shared" si="1639"/>
        <v>0</v>
      </c>
      <c r="PM123" s="783"/>
      <c r="PN123" s="784">
        <f t="shared" si="1640"/>
        <v>0</v>
      </c>
      <c r="PO123" s="783"/>
      <c r="PP123" s="784">
        <f t="shared" si="1641"/>
        <v>0</v>
      </c>
      <c r="PQ123" s="707">
        <f t="shared" si="1399"/>
        <v>0</v>
      </c>
      <c r="PR123" s="784">
        <f t="shared" si="1642"/>
        <v>0</v>
      </c>
      <c r="PS123" s="783"/>
      <c r="PT123" s="784">
        <f t="shared" si="1643"/>
        <v>0</v>
      </c>
      <c r="PU123" s="707">
        <f t="shared" si="1400"/>
        <v>0</v>
      </c>
      <c r="PV123" s="784">
        <f t="shared" si="1644"/>
        <v>0</v>
      </c>
      <c r="PW123" s="706">
        <f t="shared" si="1645"/>
        <v>0</v>
      </c>
      <c r="PX123" s="706">
        <f t="shared" si="1646"/>
        <v>0</v>
      </c>
      <c r="PY123" s="783"/>
      <c r="PZ123" s="784">
        <f t="shared" si="1647"/>
        <v>0</v>
      </c>
      <c r="QA123" s="782"/>
      <c r="QC123" s="783"/>
      <c r="QD123" s="784">
        <f t="shared" si="1648"/>
        <v>0</v>
      </c>
      <c r="QE123" s="783"/>
      <c r="QF123" s="784">
        <f t="shared" si="1649"/>
        <v>0</v>
      </c>
      <c r="QG123" s="783"/>
      <c r="QH123" s="784">
        <f t="shared" si="1650"/>
        <v>0</v>
      </c>
      <c r="QI123" s="783"/>
      <c r="QJ123" s="784">
        <f t="shared" si="1651"/>
        <v>0</v>
      </c>
      <c r="QK123" s="707">
        <f t="shared" si="1401"/>
        <v>0</v>
      </c>
      <c r="QL123" s="784">
        <f t="shared" si="1652"/>
        <v>0</v>
      </c>
      <c r="QM123" s="783"/>
      <c r="QN123" s="784">
        <f t="shared" si="1653"/>
        <v>0</v>
      </c>
      <c r="QO123" s="707">
        <f t="shared" si="1402"/>
        <v>0</v>
      </c>
      <c r="QP123" s="784">
        <f t="shared" si="1654"/>
        <v>0</v>
      </c>
      <c r="QQ123" s="706">
        <f t="shared" si="1655"/>
        <v>0</v>
      </c>
      <c r="QR123" s="706">
        <f t="shared" si="1656"/>
        <v>0</v>
      </c>
      <c r="QS123" s="783"/>
      <c r="QT123" s="784">
        <f t="shared" si="1657"/>
        <v>0</v>
      </c>
      <c r="QU123" s="782"/>
      <c r="RA123" s="785">
        <f t="shared" si="1125"/>
        <v>0</v>
      </c>
      <c r="RB123" s="785" t="e">
        <f t="shared" si="1126"/>
        <v>#REF!</v>
      </c>
      <c r="RC123" s="677">
        <f t="shared" si="1127"/>
        <v>0</v>
      </c>
      <c r="RD123" s="677">
        <f t="shared" si="1127"/>
        <v>20</v>
      </c>
      <c r="RE123" s="677">
        <f t="shared" si="1127"/>
        <v>22</v>
      </c>
      <c r="RF123" s="677">
        <f t="shared" si="1127"/>
        <v>0</v>
      </c>
      <c r="RG123" s="677">
        <f t="shared" si="1127"/>
        <v>0</v>
      </c>
      <c r="RH123" s="677">
        <f t="shared" si="1127"/>
        <v>0</v>
      </c>
      <c r="RI123" s="677">
        <f t="shared" si="1127"/>
        <v>0</v>
      </c>
      <c r="RJ123" s="677">
        <f t="shared" si="1127"/>
        <v>0</v>
      </c>
      <c r="RK123" s="677" t="e">
        <f>#REF!</f>
        <v>#REF!</v>
      </c>
      <c r="RL123" s="677" t="e">
        <f>#REF!</f>
        <v>#REF!</v>
      </c>
      <c r="RM123" s="677">
        <f t="shared" si="1128"/>
        <v>0</v>
      </c>
      <c r="RN123" s="677">
        <f t="shared" si="1128"/>
        <v>0</v>
      </c>
      <c r="RO123" s="677">
        <f t="shared" si="1128"/>
        <v>0</v>
      </c>
      <c r="RP123" s="677">
        <f t="shared" si="1128"/>
        <v>0</v>
      </c>
      <c r="RQ123" s="677">
        <f t="shared" si="1128"/>
        <v>0</v>
      </c>
      <c r="RR123" s="677">
        <f t="shared" si="1128"/>
        <v>0</v>
      </c>
      <c r="RS123" s="677">
        <f t="shared" si="1128"/>
        <v>0</v>
      </c>
      <c r="RT123" s="677">
        <f t="shared" si="1128"/>
        <v>0</v>
      </c>
      <c r="RV123" s="675">
        <f t="shared" si="1129"/>
        <v>42</v>
      </c>
      <c r="RW123" s="675">
        <f t="shared" si="1130"/>
        <v>0</v>
      </c>
      <c r="RX123" s="675">
        <f t="shared" si="1131"/>
        <v>0</v>
      </c>
      <c r="RY123" s="675">
        <f t="shared" si="1132"/>
        <v>0</v>
      </c>
      <c r="RZ123" s="675">
        <f t="shared" si="1133"/>
        <v>0</v>
      </c>
      <c r="SA123" s="675">
        <f t="shared" si="1134"/>
        <v>0</v>
      </c>
      <c r="SB123" s="675">
        <f t="shared" si="1135"/>
        <v>0</v>
      </c>
      <c r="SC123" s="675">
        <f t="shared" si="1136"/>
        <v>0</v>
      </c>
      <c r="SD123" s="675" t="e">
        <f xml:space="preserve"> SUMIF(#REF!,$SD$8,#REF!)</f>
        <v>#REF!</v>
      </c>
      <c r="SE123" s="675" t="e">
        <f xml:space="preserve"> SUMIF(#REF!,$SE$8,#REF!)</f>
        <v>#REF!</v>
      </c>
      <c r="SG123" s="675">
        <f t="shared" si="1429"/>
        <v>0</v>
      </c>
      <c r="SH123" s="675">
        <f t="shared" si="1429"/>
        <v>1040000</v>
      </c>
      <c r="SI123" s="675">
        <f t="shared" si="1429"/>
        <v>1144000</v>
      </c>
      <c r="SJ123" s="675">
        <f t="shared" si="1429"/>
        <v>0</v>
      </c>
      <c r="SK123" s="675">
        <f t="shared" si="1429"/>
        <v>0</v>
      </c>
      <c r="SL123" s="675">
        <f t="shared" si="1429"/>
        <v>0</v>
      </c>
      <c r="SM123" s="675">
        <f t="shared" si="1429"/>
        <v>0</v>
      </c>
      <c r="SN123" s="675">
        <f t="shared" si="1429"/>
        <v>0</v>
      </c>
      <c r="SO123" s="675" t="e">
        <f t="shared" si="1429"/>
        <v>#REF!</v>
      </c>
      <c r="SP123" s="675" t="e">
        <f t="shared" si="1429"/>
        <v>#REF!</v>
      </c>
      <c r="SQ123" s="675">
        <f t="shared" si="1429"/>
        <v>0</v>
      </c>
      <c r="SR123" s="675">
        <f t="shared" si="1429"/>
        <v>0</v>
      </c>
      <c r="SS123" s="675">
        <f t="shared" si="1429"/>
        <v>0</v>
      </c>
      <c r="ST123" s="675">
        <f t="shared" si="1429"/>
        <v>0</v>
      </c>
      <c r="SU123" s="675">
        <f t="shared" si="1429"/>
        <v>0</v>
      </c>
      <c r="SV123" s="675">
        <f t="shared" si="1425"/>
        <v>0</v>
      </c>
      <c r="SW123" s="675">
        <f t="shared" si="1138"/>
        <v>0</v>
      </c>
      <c r="SX123" s="675">
        <f t="shared" si="1138"/>
        <v>0</v>
      </c>
      <c r="SY123" s="675" t="e">
        <f>#REF!*$AP123</f>
        <v>#REF!</v>
      </c>
      <c r="SZ123" s="675" t="e">
        <f>#REF!*$AP123</f>
        <v>#REF!</v>
      </c>
      <c r="TA123" s="675" t="e">
        <f>#REF!*$AP123</f>
        <v>#REF!</v>
      </c>
      <c r="TB123" s="675" t="e">
        <f>#REF!*$AP123</f>
        <v>#REF!</v>
      </c>
      <c r="TC123" s="675" t="e">
        <f>#REF!*$AP123</f>
        <v>#REF!</v>
      </c>
      <c r="TE123" s="675">
        <f t="shared" si="1403"/>
        <v>2184000</v>
      </c>
      <c r="TF123" s="675">
        <f t="shared" si="1404"/>
        <v>0</v>
      </c>
      <c r="TG123" s="675">
        <f t="shared" si="1405"/>
        <v>0</v>
      </c>
      <c r="TH123" s="675">
        <f t="shared" si="1406"/>
        <v>0</v>
      </c>
      <c r="TI123" s="675">
        <f t="shared" si="1407"/>
        <v>0</v>
      </c>
      <c r="TJ123" s="675">
        <f t="shared" si="1408"/>
        <v>0</v>
      </c>
      <c r="TK123" s="675">
        <f t="shared" si="1409"/>
        <v>0</v>
      </c>
      <c r="TL123" s="675">
        <f t="shared" si="1410"/>
        <v>0</v>
      </c>
      <c r="TM123" s="675">
        <f t="shared" si="1411"/>
        <v>0</v>
      </c>
      <c r="TN123" s="676">
        <f t="shared" si="1412"/>
        <v>0</v>
      </c>
      <c r="TP123" s="675">
        <f>IFERROR(SG123*(1+LEVEL_2!#REF!),0)</f>
        <v>0</v>
      </c>
      <c r="TQ123" s="675">
        <f>IFERROR(SH123*(1+LEVEL_2!#REF!),0)</f>
        <v>0</v>
      </c>
      <c r="TR123" s="675">
        <f>IFERROR(SI123*(1+LEVEL_2!#REF!),0)</f>
        <v>0</v>
      </c>
      <c r="TS123" s="675">
        <f>IFERROR(SJ123*(1+LEVEL_2!#REF!),0)</f>
        <v>0</v>
      </c>
      <c r="TT123" s="675">
        <f>IFERROR(SK123*(1+LEVEL_2!#REF!),0)</f>
        <v>0</v>
      </c>
      <c r="TU123" s="675">
        <f>IFERROR(SL123*(1+LEVEL_2!#REF!),0)</f>
        <v>0</v>
      </c>
      <c r="TV123" s="675">
        <f>IFERROR(SM123*(1+LEVEL_2!#REF!),0)</f>
        <v>0</v>
      </c>
      <c r="TW123" s="675">
        <f>IFERROR(SN123*(1+LEVEL_2!#REF!),0)</f>
        <v>0</v>
      </c>
      <c r="TX123" s="675">
        <f>IFERROR(SO123*(1+LEVEL_2!#REF!),0)</f>
        <v>0</v>
      </c>
      <c r="TY123" s="675">
        <f>IFERROR(SP123*(1+LEVEL_2!#REF!),0)</f>
        <v>0</v>
      </c>
      <c r="TZ123" s="675">
        <f>IFERROR(SQ123*(1+LEVEL_2!#REF!),0)</f>
        <v>0</v>
      </c>
      <c r="UA123" s="675">
        <f>IFERROR(SR123*(1+LEVEL_2!#REF!),0)</f>
        <v>0</v>
      </c>
      <c r="UB123" s="675">
        <f>IFERROR(SS123*(1+LEVEL_2!#REF!),0)</f>
        <v>0</v>
      </c>
      <c r="UC123" s="675">
        <f>IFERROR(ST123*(1+LEVEL_2!#REF!),0)</f>
        <v>0</v>
      </c>
      <c r="UD123" s="675">
        <f>IFERROR(SU123*(1+LEVEL_2!#REF!),0)</f>
        <v>0</v>
      </c>
      <c r="UE123" s="675">
        <f>IFERROR(SV123*(1+LEVEL_2!#REF!),0)</f>
        <v>0</v>
      </c>
      <c r="UF123" s="675">
        <f>IFERROR(SW123*(1+LEVEL_2!#REF!),0)</f>
        <v>0</v>
      </c>
      <c r="UG123" s="675">
        <f>IFERROR(SX123*(1+LEVEL_2!#REF!),0)</f>
        <v>0</v>
      </c>
      <c r="UH123" s="675">
        <f>IFERROR(SY123*(1+LEVEL_2!#REF!),0)</f>
        <v>0</v>
      </c>
      <c r="UI123" s="675">
        <f>IFERROR(SZ123*(1+LEVEL_2!#REF!),0)</f>
        <v>0</v>
      </c>
      <c r="UJ123" s="675">
        <f>IFERROR(TA123*(1+LEVEL_2!#REF!),0)</f>
        <v>0</v>
      </c>
      <c r="UK123" s="675">
        <f>IFERROR(TB123*(1+LEVEL_2!#REF!),0)</f>
        <v>0</v>
      </c>
      <c r="UL123" s="675">
        <f>IFERROR(TC123*(1+LEVEL_2!#REF!),0)</f>
        <v>0</v>
      </c>
      <c r="UN123" s="675">
        <f t="shared" si="1413"/>
        <v>0</v>
      </c>
      <c r="UO123" s="675">
        <f t="shared" si="1414"/>
        <v>0</v>
      </c>
      <c r="UP123" s="675">
        <f t="shared" si="1415"/>
        <v>0</v>
      </c>
      <c r="UQ123" s="675">
        <f t="shared" si="1416"/>
        <v>0</v>
      </c>
      <c r="UR123" s="675">
        <f t="shared" si="1417"/>
        <v>0</v>
      </c>
      <c r="US123" s="675">
        <f t="shared" si="1418"/>
        <v>0</v>
      </c>
      <c r="UT123" s="675">
        <f t="shared" si="1419"/>
        <v>0</v>
      </c>
      <c r="UU123" s="675">
        <f t="shared" si="1420"/>
        <v>0</v>
      </c>
      <c r="UV123" s="675">
        <f t="shared" si="1421"/>
        <v>0</v>
      </c>
      <c r="UW123" s="676">
        <f t="shared" si="1422"/>
        <v>0</v>
      </c>
    </row>
    <row r="124" spans="1:569" s="645" customFormat="1" ht="20.100000000000001" customHeight="1">
      <c r="A124" s="677" t="s">
        <v>142</v>
      </c>
      <c r="B124" s="677" t="s">
        <v>142</v>
      </c>
      <c r="C124" s="764" t="s">
        <v>647</v>
      </c>
      <c r="D124" s="764"/>
      <c r="E124" s="792" t="s">
        <v>648</v>
      </c>
      <c r="F124" s="793" t="s">
        <v>649</v>
      </c>
      <c r="G124" s="792" t="s">
        <v>650</v>
      </c>
      <c r="H124" s="794" t="s">
        <v>365</v>
      </c>
      <c r="I124" s="789">
        <f>Rev.1_Base!G102</f>
        <v>3209</v>
      </c>
      <c r="J124" s="789">
        <f>Rev.1_Base!H102</f>
        <v>1769</v>
      </c>
      <c r="K124" s="789">
        <f>Rev.1_Base!J102</f>
        <v>1727</v>
      </c>
      <c r="L124" s="789">
        <f>Rev.1_Base!K102</f>
        <v>287</v>
      </c>
      <c r="M124" s="770"/>
      <c r="N124" s="828">
        <f t="shared" si="1423"/>
        <v>3209</v>
      </c>
      <c r="O124" s="829">
        <f t="shared" si="1424"/>
        <v>0</v>
      </c>
      <c r="Q124" s="789">
        <f>Rev.1_Base!M102</f>
        <v>1440</v>
      </c>
      <c r="R124" s="795">
        <f>Rev.1_Base!O102</f>
        <v>287</v>
      </c>
      <c r="S124" s="795">
        <f>Rev.1_Base!Q102</f>
        <v>378</v>
      </c>
      <c r="T124" s="795">
        <f>Rev.1_Base!S102</f>
        <v>1104</v>
      </c>
      <c r="U124" s="795">
        <f>Rev.1_Base!U102</f>
        <v>0</v>
      </c>
      <c r="V124" s="795">
        <f>Rev.1_Base!W102</f>
        <v>0</v>
      </c>
      <c r="W124" s="795">
        <f>Rev.1_Base!Y102</f>
        <v>0</v>
      </c>
      <c r="X124" s="795">
        <f>Rev.1_Base!AA102</f>
        <v>0</v>
      </c>
      <c r="Y124" s="809"/>
      <c r="Z124" s="809"/>
      <c r="AA124" s="809"/>
      <c r="AB124" s="809"/>
      <c r="AC124" s="809"/>
      <c r="AD124" s="809"/>
      <c r="AE124" s="809"/>
      <c r="AF124" s="810"/>
      <c r="AH124" s="774">
        <f t="shared" si="1430"/>
        <v>4500</v>
      </c>
      <c r="AI124" s="775">
        <f t="shared" si="1431"/>
        <v>14440500</v>
      </c>
      <c r="AJ124" s="774">
        <f t="shared" si="1432"/>
        <v>18500</v>
      </c>
      <c r="AK124" s="775">
        <f t="shared" si="1433"/>
        <v>59366500</v>
      </c>
      <c r="AL124" s="774">
        <f t="shared" si="1434"/>
        <v>1000</v>
      </c>
      <c r="AM124" s="775">
        <f t="shared" si="1435"/>
        <v>3209000</v>
      </c>
      <c r="AN124" s="774">
        <f t="shared" si="1436"/>
        <v>0</v>
      </c>
      <c r="AO124" s="775">
        <f t="shared" si="1437"/>
        <v>0</v>
      </c>
      <c r="AP124" s="693">
        <f t="shared" si="1111"/>
        <v>24000</v>
      </c>
      <c r="AQ124" s="775">
        <f t="shared" si="1438"/>
        <v>77016000</v>
      </c>
      <c r="AR124" s="774">
        <f t="shared" si="1439"/>
        <v>4542.5949375</v>
      </c>
      <c r="AS124" s="775">
        <f t="shared" si="1440"/>
        <v>14577187.154437499</v>
      </c>
      <c r="AT124" s="776">
        <f t="shared" si="1152"/>
        <v>34251.113924999998</v>
      </c>
      <c r="AU124" s="776">
        <f t="shared" si="1441"/>
        <v>57085.189874999996</v>
      </c>
      <c r="AV124" s="693">
        <f t="shared" si="829"/>
        <v>28542.594937499998</v>
      </c>
      <c r="AW124" s="775">
        <f t="shared" si="1370"/>
        <v>9830069.6964749992</v>
      </c>
      <c r="AX124" s="775">
        <f t="shared" si="1442"/>
        <v>98586122.914124995</v>
      </c>
      <c r="AY124" s="775">
        <f t="shared" si="1443"/>
        <v>183186374.30887499</v>
      </c>
      <c r="AZ124" s="775">
        <f t="shared" si="1443"/>
        <v>91593187.154437497</v>
      </c>
      <c r="BA124" s="693">
        <f t="shared" si="1444"/>
        <v>91593187.154437497</v>
      </c>
      <c r="BB124" s="693">
        <f t="shared" si="1445"/>
        <v>0</v>
      </c>
      <c r="BC124" s="774">
        <f t="shared" si="1446"/>
        <v>0</v>
      </c>
      <c r="BD124" s="775">
        <f t="shared" si="1447"/>
        <v>0</v>
      </c>
      <c r="BE124" s="777"/>
      <c r="BG124" s="774">
        <v>4200</v>
      </c>
      <c r="BH124" s="775">
        <f t="shared" si="1448"/>
        <v>13477800</v>
      </c>
      <c r="BI124" s="774">
        <v>7000</v>
      </c>
      <c r="BJ124" s="775">
        <f t="shared" si="1449"/>
        <v>22463000</v>
      </c>
      <c r="BK124" s="774">
        <v>2750.8965126039789</v>
      </c>
      <c r="BL124" s="775">
        <f t="shared" si="1450"/>
        <v>8827626.9089461677</v>
      </c>
      <c r="BM124" s="774"/>
      <c r="BN124" s="775">
        <f t="shared" si="1451"/>
        <v>0</v>
      </c>
      <c r="BO124" s="693">
        <f t="shared" si="1371"/>
        <v>13950.896512603978</v>
      </c>
      <c r="BP124" s="775">
        <f t="shared" si="1452"/>
        <v>44768426.908946164</v>
      </c>
      <c r="BQ124" s="774">
        <f t="shared" si="1453"/>
        <v>2260.5832662347575</v>
      </c>
      <c r="BR124" s="775">
        <f t="shared" si="1454"/>
        <v>7254211.7013473362</v>
      </c>
      <c r="BS124" s="693">
        <f t="shared" si="1372"/>
        <v>16211.479778838737</v>
      </c>
      <c r="BT124" s="775">
        <f t="shared" si="1455"/>
        <v>52022638.610293508</v>
      </c>
      <c r="BU124" s="693">
        <f t="shared" si="1456"/>
        <v>52022638.610293508</v>
      </c>
      <c r="BV124" s="693">
        <f t="shared" si="1457"/>
        <v>0</v>
      </c>
      <c r="BW124" s="774"/>
      <c r="BX124" s="775">
        <f t="shared" si="1458"/>
        <v>0</v>
      </c>
      <c r="BY124" s="777"/>
      <c r="CA124" s="744">
        <f>'동해기지(건축)'!BP577+'동해기지(건축)'!BP579</f>
        <v>7000</v>
      </c>
      <c r="CB124" s="745">
        <f t="shared" si="1459"/>
        <v>22463000</v>
      </c>
      <c r="CC124" s="718">
        <f>'동해기지(건축)'!BQ577+'동해기지(건축)'!BQ579</f>
        <v>22000</v>
      </c>
      <c r="CD124" s="745">
        <f t="shared" si="1460"/>
        <v>70598000</v>
      </c>
      <c r="CE124" s="718"/>
      <c r="CF124" s="745">
        <f t="shared" si="1461"/>
        <v>0</v>
      </c>
      <c r="CG124" s="718">
        <f>'동해기지(건축)'!BR577+'동해기지(건축)'!BR579</f>
        <v>5000</v>
      </c>
      <c r="CH124" s="745">
        <f t="shared" si="1462"/>
        <v>16045000</v>
      </c>
      <c r="CI124" s="746">
        <f t="shared" si="1377"/>
        <v>34000</v>
      </c>
      <c r="CJ124" s="745">
        <f t="shared" si="1463"/>
        <v>109106000</v>
      </c>
      <c r="CK124" s="718"/>
      <c r="CL124" s="745">
        <f t="shared" si="1464"/>
        <v>0</v>
      </c>
      <c r="CM124" s="746">
        <f t="shared" si="1378"/>
        <v>34000</v>
      </c>
      <c r="CN124" s="745">
        <f t="shared" si="1465"/>
        <v>109106000</v>
      </c>
      <c r="CO124" s="699">
        <f t="shared" si="1466"/>
        <v>48960000</v>
      </c>
      <c r="CP124" s="699">
        <f t="shared" si="1466"/>
        <v>9758000</v>
      </c>
      <c r="CQ124" s="699">
        <f t="shared" si="1466"/>
        <v>12852000</v>
      </c>
      <c r="CR124" s="699">
        <f t="shared" si="1466"/>
        <v>37536000</v>
      </c>
      <c r="CS124" s="700">
        <f t="shared" si="1466"/>
        <v>0</v>
      </c>
      <c r="CT124" s="699">
        <f t="shared" si="1466"/>
        <v>0</v>
      </c>
      <c r="CU124" s="699">
        <f t="shared" si="1466"/>
        <v>0</v>
      </c>
      <c r="CV124" s="700">
        <f t="shared" si="1467"/>
        <v>0</v>
      </c>
      <c r="CW124" s="697"/>
      <c r="CX124" s="696">
        <f t="shared" si="1468"/>
        <v>0</v>
      </c>
      <c r="CY124" s="701"/>
      <c r="DA124" s="778">
        <f>IFERROR(VLOOKUP($C124,정민건설!$A$13:$AM$154,28,FALSE),0)</f>
        <v>4500</v>
      </c>
      <c r="DB124" s="775">
        <f t="shared" si="1470"/>
        <v>14440500</v>
      </c>
      <c r="DC124" s="778">
        <f>IFERROR(VLOOKUP($C124,정민건설!$A$13:$AM$154,30,FALSE),0)</f>
        <v>18500</v>
      </c>
      <c r="DD124" s="775">
        <f t="shared" si="1472"/>
        <v>59366500</v>
      </c>
      <c r="DE124" s="774">
        <f>IFERROR(VLOOKUP($C124,정민건설!$A$13:$AM$154,32,FALSE),0)</f>
        <v>1000</v>
      </c>
      <c r="DF124" s="775">
        <f t="shared" si="1474"/>
        <v>3209000</v>
      </c>
      <c r="DG124" s="774">
        <f>IFERROR(VLOOKUP($C124,정민건설!$A$13:$AM$154,34,FALSE),0)</f>
        <v>0</v>
      </c>
      <c r="DH124" s="775">
        <f t="shared" si="1476"/>
        <v>0</v>
      </c>
      <c r="DI124" s="693">
        <f t="shared" si="1112"/>
        <v>24000</v>
      </c>
      <c r="DJ124" s="775">
        <f t="shared" si="1477"/>
        <v>77016000</v>
      </c>
      <c r="DK124" s="778">
        <f t="shared" si="1478"/>
        <v>4542.5949375</v>
      </c>
      <c r="DL124" s="779">
        <f t="shared" si="1479"/>
        <v>14577187.154437501</v>
      </c>
      <c r="DM124" s="693">
        <f t="shared" si="1113"/>
        <v>28542.594937499998</v>
      </c>
      <c r="DN124" s="775">
        <f t="shared" si="1480"/>
        <v>91593187.154437497</v>
      </c>
      <c r="DO124" s="693">
        <f t="shared" si="1481"/>
        <v>91593187.154437497</v>
      </c>
      <c r="DP124" s="693">
        <f t="shared" si="1482"/>
        <v>0</v>
      </c>
      <c r="DQ124" s="774"/>
      <c r="DR124" s="775">
        <f t="shared" si="1483"/>
        <v>0</v>
      </c>
      <c r="DS124" s="777"/>
      <c r="DU124" s="774">
        <f>IFERROR(VLOOKUP($C124,[1]영만종합건설!$A$13:$AN$154,28,FALSE),0)</f>
        <v>5500</v>
      </c>
      <c r="DV124" s="780">
        <f t="shared" si="1484"/>
        <v>17649500</v>
      </c>
      <c r="DW124" s="774">
        <f>IFERROR(VLOOKUP($C124,[1]영만종합건설!$A$13:$AN$154,30,FALSE),0)</f>
        <v>18000</v>
      </c>
      <c r="DX124" s="780">
        <f t="shared" si="1485"/>
        <v>57762000</v>
      </c>
      <c r="DY124" s="778">
        <f>IFERROR(VLOOKUP($C124,[1]영만종합건설!$A$13:$AN$154,32,FALSE),0)</f>
        <v>0</v>
      </c>
      <c r="DZ124" s="780">
        <f t="shared" si="1486"/>
        <v>0</v>
      </c>
      <c r="EA124" s="778">
        <f>IFERROR(VLOOKUP($C124,[1]영만종합건설!$A$13:$AN$154,34,FALSE),0)</f>
        <v>0</v>
      </c>
      <c r="EB124" s="780">
        <f t="shared" si="1487"/>
        <v>0</v>
      </c>
      <c r="EC124" s="703">
        <f t="shared" si="1114"/>
        <v>23500</v>
      </c>
      <c r="ED124" s="780">
        <f t="shared" si="1488"/>
        <v>75411500</v>
      </c>
      <c r="EE124" s="778">
        <f t="shared" si="1489"/>
        <v>4458.3757500000002</v>
      </c>
      <c r="EF124" s="779">
        <f t="shared" si="1490"/>
        <v>14306927.781749999</v>
      </c>
      <c r="EG124" s="703">
        <f t="shared" si="1115"/>
        <v>27958.375749999999</v>
      </c>
      <c r="EH124" s="780">
        <f t="shared" si="1491"/>
        <v>89718427.781749994</v>
      </c>
      <c r="EI124" s="703">
        <f t="shared" si="1492"/>
        <v>89718427.781749994</v>
      </c>
      <c r="EJ124" s="703">
        <f t="shared" si="1493"/>
        <v>0</v>
      </c>
      <c r="EK124" s="778"/>
      <c r="EL124" s="780">
        <f t="shared" si="1494"/>
        <v>0</v>
      </c>
      <c r="EM124" s="781"/>
      <c r="EO124" s="778">
        <f>IFERROR(VLOOKUP($C124,[1]부강종합건설!$A$13:$AM$154,28,FALSE),0)</f>
        <v>5000</v>
      </c>
      <c r="EP124" s="780">
        <f t="shared" si="1495"/>
        <v>16045000</v>
      </c>
      <c r="EQ124" s="778">
        <f>IFERROR(VLOOKUP($C124,[1]부강종합건설!$A$13:$AM$154,30,FALSE),0)</f>
        <v>18000</v>
      </c>
      <c r="ER124" s="780">
        <f t="shared" si="1496"/>
        <v>57762000</v>
      </c>
      <c r="ES124" s="778">
        <f>IFERROR(VLOOKUP($C124,[1]부강종합건설!$A$13:$AM$154,32,FALSE),0)</f>
        <v>0</v>
      </c>
      <c r="ET124" s="780">
        <f t="shared" si="1497"/>
        <v>0</v>
      </c>
      <c r="EU124" s="778">
        <f>IFERROR(VLOOKUP($C124,[1]부강종합건설!$A$13:$AM$154,34,FALSE),0)</f>
        <v>3210</v>
      </c>
      <c r="EV124" s="780">
        <f t="shared" si="1498"/>
        <v>10300890</v>
      </c>
      <c r="EW124" s="703">
        <f t="shared" si="1116"/>
        <v>26210</v>
      </c>
      <c r="EX124" s="780">
        <f t="shared" si="1499"/>
        <v>84107890</v>
      </c>
      <c r="EY124" s="778">
        <f t="shared" si="1500"/>
        <v>4681.5304500000011</v>
      </c>
      <c r="EZ124" s="779">
        <f t="shared" si="1501"/>
        <v>15023031.214050002</v>
      </c>
      <c r="FA124" s="703">
        <f t="shared" si="1117"/>
        <v>30891.530450000002</v>
      </c>
      <c r="FB124" s="780">
        <f t="shared" si="1502"/>
        <v>99130921.21405001</v>
      </c>
      <c r="FC124" s="703">
        <f t="shared" si="1503"/>
        <v>99130921.21405001</v>
      </c>
      <c r="FD124" s="703">
        <f t="shared" si="1504"/>
        <v>0</v>
      </c>
      <c r="FE124" s="778"/>
      <c r="FF124" s="780">
        <f t="shared" si="1505"/>
        <v>0</v>
      </c>
      <c r="FG124" s="782"/>
      <c r="FI124" s="774">
        <f>IFERROR(VLOOKUP($C124,[1]대도엔지니어링!$A$13:$AN$154,28,FALSE),0)</f>
        <v>22000</v>
      </c>
      <c r="FJ124" s="775">
        <f t="shared" si="1506"/>
        <v>70598000</v>
      </c>
      <c r="FK124" s="774">
        <f>IFERROR(VLOOKUP($C124,[1]대도엔지니어링!$A$13:$AN$154,30,FALSE),0)</f>
        <v>16500</v>
      </c>
      <c r="FL124" s="775">
        <f t="shared" si="1507"/>
        <v>52948500</v>
      </c>
      <c r="FM124" s="774">
        <f>IFERROR(VLOOKUP($C124,[1]대도엔지니어링!$A$13:$AN$154,32,FALSE),0)</f>
        <v>2200</v>
      </c>
      <c r="FN124" s="775">
        <f t="shared" si="1508"/>
        <v>7059800</v>
      </c>
      <c r="FO124" s="774">
        <f>IFERROR(VLOOKUP($C124,[1]대도엔지니어링!$A$13:$AN$154,34,FALSE),0)</f>
        <v>2260</v>
      </c>
      <c r="FP124" s="775">
        <f t="shared" si="1509"/>
        <v>7252340</v>
      </c>
      <c r="FQ124" s="693">
        <f t="shared" si="1118"/>
        <v>42960</v>
      </c>
      <c r="FR124" s="775">
        <f t="shared" si="1510"/>
        <v>137858640</v>
      </c>
      <c r="FS124" s="774">
        <f t="shared" si="1119"/>
        <v>3435.7014276144296</v>
      </c>
      <c r="FT124" s="775">
        <f t="shared" si="1511"/>
        <v>11025165.881214704</v>
      </c>
      <c r="FU124" s="693">
        <f t="shared" si="1120"/>
        <v>46395.701427614433</v>
      </c>
      <c r="FV124" s="775">
        <f t="shared" si="1512"/>
        <v>148883805.88121471</v>
      </c>
      <c r="FW124" s="693">
        <f t="shared" si="1513"/>
        <v>148883805.88121471</v>
      </c>
      <c r="FX124" s="693">
        <f t="shared" si="1514"/>
        <v>0</v>
      </c>
      <c r="FY124" s="774"/>
      <c r="FZ124" s="775">
        <f t="shared" si="1515"/>
        <v>0</v>
      </c>
      <c r="GA124" s="782"/>
      <c r="GC124" s="774">
        <f>IFERROR(VLOOKUP($C124,[1]부명엔지니어링!$A$13:$AN$154,28,FALSE),0)</f>
        <v>2500</v>
      </c>
      <c r="GD124" s="775">
        <f t="shared" si="1516"/>
        <v>8022500</v>
      </c>
      <c r="GE124" s="774">
        <f>IFERROR(VLOOKUP($C124,[1]부명엔지니어링!$A$13:$AN$154,30,FALSE),0)</f>
        <v>15000</v>
      </c>
      <c r="GF124" s="775">
        <f t="shared" si="1517"/>
        <v>48135000</v>
      </c>
      <c r="GG124" s="774">
        <f>IFERROR(VLOOKUP($C124,[1]부명엔지니어링!$A$13:$AN$154,32,FALSE),0)</f>
        <v>0</v>
      </c>
      <c r="GH124" s="775">
        <f t="shared" si="1518"/>
        <v>0</v>
      </c>
      <c r="GI124" s="774">
        <f>IFERROR(VLOOKUP($C124,[1]부명엔지니어링!$A$13:$AN$154,34,FALSE),0)</f>
        <v>0</v>
      </c>
      <c r="GJ124" s="775">
        <f t="shared" si="1519"/>
        <v>0</v>
      </c>
      <c r="GK124" s="693">
        <f t="shared" si="1121"/>
        <v>17500</v>
      </c>
      <c r="GL124" s="775">
        <f t="shared" si="1520"/>
        <v>56157500</v>
      </c>
      <c r="GM124" s="774">
        <f t="shared" si="1521"/>
        <v>3487.2506250000001</v>
      </c>
      <c r="GN124" s="775">
        <f t="shared" si="1522"/>
        <v>11190587.255625</v>
      </c>
      <c r="GO124" s="693">
        <f t="shared" si="1122"/>
        <v>20987.250625000001</v>
      </c>
      <c r="GP124" s="775">
        <f t="shared" si="1523"/>
        <v>67348087.255624995</v>
      </c>
      <c r="GQ124" s="693">
        <f t="shared" si="1524"/>
        <v>67348087.255624995</v>
      </c>
      <c r="GR124" s="693">
        <f t="shared" si="1525"/>
        <v>0</v>
      </c>
      <c r="GS124" s="774"/>
      <c r="GT124" s="775">
        <f t="shared" si="1526"/>
        <v>0</v>
      </c>
      <c r="GU124" s="782"/>
      <c r="GW124" s="774">
        <f>IFERROR(VLOOKUP($C124,[1]직영비!$A$262:$AF$337,19,FALSE),0)*$GW$5</f>
        <v>4289.5</v>
      </c>
      <c r="GX124" s="775">
        <f t="shared" si="1527"/>
        <v>13765005.5</v>
      </c>
      <c r="GY124" s="774">
        <f>IFERROR(VLOOKUP($C124,[1]직영비!$A$262:$AF$337,23,FALSE),0)*$GW$5*$GX$5</f>
        <v>15972.753032571582</v>
      </c>
      <c r="GZ124" s="775">
        <f t="shared" si="1528"/>
        <v>51256564.481522202</v>
      </c>
      <c r="HA124" s="774">
        <f>IFERROR(VLOOKUP($C124,[1]직영비!$A$262:$AF$337,25,FALSE),0)*$GW$5*$GX$5</f>
        <v>0</v>
      </c>
      <c r="HB124" s="775">
        <f t="shared" si="1529"/>
        <v>0</v>
      </c>
      <c r="HC124" s="774"/>
      <c r="HD124" s="775">
        <f t="shared" si="1530"/>
        <v>0</v>
      </c>
      <c r="HE124" s="693">
        <f t="shared" si="1123"/>
        <v>20262.253032571582</v>
      </c>
      <c r="HF124" s="775">
        <f t="shared" si="1531"/>
        <v>65021569.981522202</v>
      </c>
      <c r="HG124" s="774">
        <f t="shared" si="1532"/>
        <v>3891.548218974458</v>
      </c>
      <c r="HH124" s="775">
        <f t="shared" si="1533"/>
        <v>12487978.234689036</v>
      </c>
      <c r="HI124" s="693">
        <f t="shared" si="1124"/>
        <v>24153.80125154604</v>
      </c>
      <c r="HJ124" s="775">
        <f t="shared" si="1534"/>
        <v>77509548.216211244</v>
      </c>
      <c r="HK124" s="693">
        <f t="shared" si="1535"/>
        <v>77509548.216211244</v>
      </c>
      <c r="HL124" s="693">
        <f t="shared" si="1536"/>
        <v>0</v>
      </c>
      <c r="HM124" s="774"/>
      <c r="HN124" s="775">
        <f t="shared" si="1537"/>
        <v>0</v>
      </c>
      <c r="HO124" s="777"/>
      <c r="HQ124" s="783"/>
      <c r="HR124" s="784">
        <f t="shared" si="1538"/>
        <v>0</v>
      </c>
      <c r="HS124" s="783"/>
      <c r="HT124" s="784">
        <f t="shared" si="1539"/>
        <v>0</v>
      </c>
      <c r="HU124" s="783"/>
      <c r="HV124" s="784">
        <f t="shared" si="1540"/>
        <v>0</v>
      </c>
      <c r="HW124" s="783"/>
      <c r="HX124" s="784">
        <f t="shared" si="1541"/>
        <v>0</v>
      </c>
      <c r="HY124" s="707">
        <f t="shared" si="1379"/>
        <v>0</v>
      </c>
      <c r="HZ124" s="784">
        <f t="shared" si="1542"/>
        <v>0</v>
      </c>
      <c r="IA124" s="783"/>
      <c r="IB124" s="784">
        <f t="shared" si="1543"/>
        <v>0</v>
      </c>
      <c r="IC124" s="707">
        <f t="shared" si="1380"/>
        <v>0</v>
      </c>
      <c r="ID124" s="784">
        <f t="shared" si="1544"/>
        <v>0</v>
      </c>
      <c r="IE124" s="706">
        <f t="shared" si="1545"/>
        <v>0</v>
      </c>
      <c r="IF124" s="706">
        <f t="shared" si="1546"/>
        <v>0</v>
      </c>
      <c r="IG124" s="783"/>
      <c r="IH124" s="784">
        <f t="shared" si="1547"/>
        <v>0</v>
      </c>
      <c r="II124" s="782"/>
      <c r="IK124" s="783"/>
      <c r="IL124" s="784">
        <f t="shared" si="1548"/>
        <v>0</v>
      </c>
      <c r="IM124" s="783"/>
      <c r="IN124" s="784">
        <f t="shared" si="1549"/>
        <v>0</v>
      </c>
      <c r="IO124" s="783"/>
      <c r="IP124" s="784">
        <f t="shared" si="1550"/>
        <v>0</v>
      </c>
      <c r="IQ124" s="783"/>
      <c r="IR124" s="784">
        <f t="shared" si="1551"/>
        <v>0</v>
      </c>
      <c r="IS124" s="707">
        <f t="shared" si="1381"/>
        <v>0</v>
      </c>
      <c r="IT124" s="784">
        <f t="shared" si="1552"/>
        <v>0</v>
      </c>
      <c r="IU124" s="783"/>
      <c r="IV124" s="784">
        <f t="shared" si="1553"/>
        <v>0</v>
      </c>
      <c r="IW124" s="707">
        <f t="shared" si="1382"/>
        <v>0</v>
      </c>
      <c r="IX124" s="784">
        <f t="shared" si="1554"/>
        <v>0</v>
      </c>
      <c r="IY124" s="706">
        <f t="shared" si="1555"/>
        <v>0</v>
      </c>
      <c r="IZ124" s="706">
        <f t="shared" si="1556"/>
        <v>0</v>
      </c>
      <c r="JA124" s="783"/>
      <c r="JB124" s="784">
        <f t="shared" si="1557"/>
        <v>0</v>
      </c>
      <c r="JC124" s="782"/>
      <c r="JE124" s="783"/>
      <c r="JF124" s="784">
        <f t="shared" si="1558"/>
        <v>0</v>
      </c>
      <c r="JG124" s="783"/>
      <c r="JH124" s="784">
        <f t="shared" si="1559"/>
        <v>0</v>
      </c>
      <c r="JI124" s="783"/>
      <c r="JJ124" s="784">
        <f t="shared" si="1560"/>
        <v>0</v>
      </c>
      <c r="JK124" s="783"/>
      <c r="JL124" s="784">
        <f t="shared" si="1561"/>
        <v>0</v>
      </c>
      <c r="JM124" s="707">
        <f t="shared" si="1383"/>
        <v>0</v>
      </c>
      <c r="JN124" s="784">
        <f t="shared" si="1562"/>
        <v>0</v>
      </c>
      <c r="JO124" s="783"/>
      <c r="JP124" s="784">
        <f t="shared" si="1563"/>
        <v>0</v>
      </c>
      <c r="JQ124" s="707">
        <f t="shared" si="1384"/>
        <v>0</v>
      </c>
      <c r="JR124" s="784">
        <f t="shared" si="1564"/>
        <v>0</v>
      </c>
      <c r="JS124" s="706">
        <f t="shared" si="1565"/>
        <v>0</v>
      </c>
      <c r="JT124" s="706">
        <f t="shared" si="1566"/>
        <v>0</v>
      </c>
      <c r="JU124" s="783"/>
      <c r="JV124" s="784">
        <f t="shared" si="1567"/>
        <v>0</v>
      </c>
      <c r="JW124" s="782"/>
      <c r="JY124" s="783"/>
      <c r="JZ124" s="784">
        <f t="shared" si="1568"/>
        <v>0</v>
      </c>
      <c r="KA124" s="783"/>
      <c r="KB124" s="784">
        <f t="shared" si="1569"/>
        <v>0</v>
      </c>
      <c r="KC124" s="783"/>
      <c r="KD124" s="784">
        <f t="shared" si="1570"/>
        <v>0</v>
      </c>
      <c r="KE124" s="783"/>
      <c r="KF124" s="784">
        <f t="shared" si="1571"/>
        <v>0</v>
      </c>
      <c r="KG124" s="707">
        <f t="shared" si="1385"/>
        <v>0</v>
      </c>
      <c r="KH124" s="784">
        <f t="shared" si="1572"/>
        <v>0</v>
      </c>
      <c r="KI124" s="783"/>
      <c r="KJ124" s="784">
        <f t="shared" si="1573"/>
        <v>0</v>
      </c>
      <c r="KK124" s="707">
        <f t="shared" si="1386"/>
        <v>0</v>
      </c>
      <c r="KL124" s="784">
        <f t="shared" si="1574"/>
        <v>0</v>
      </c>
      <c r="KM124" s="706">
        <f t="shared" si="1575"/>
        <v>0</v>
      </c>
      <c r="KN124" s="706">
        <f t="shared" si="1576"/>
        <v>0</v>
      </c>
      <c r="KO124" s="783"/>
      <c r="KP124" s="784">
        <f t="shared" si="1577"/>
        <v>0</v>
      </c>
      <c r="KQ124" s="782"/>
      <c r="KS124" s="783"/>
      <c r="KT124" s="784">
        <f t="shared" si="1578"/>
        <v>0</v>
      </c>
      <c r="KU124" s="783"/>
      <c r="KV124" s="784">
        <f t="shared" si="1579"/>
        <v>0</v>
      </c>
      <c r="KW124" s="783"/>
      <c r="KX124" s="784">
        <f t="shared" si="1580"/>
        <v>0</v>
      </c>
      <c r="KY124" s="783"/>
      <c r="KZ124" s="784">
        <f t="shared" si="1581"/>
        <v>0</v>
      </c>
      <c r="LA124" s="707">
        <f t="shared" si="1387"/>
        <v>0</v>
      </c>
      <c r="LB124" s="784">
        <f t="shared" si="1582"/>
        <v>0</v>
      </c>
      <c r="LC124" s="783"/>
      <c r="LD124" s="784">
        <f t="shared" si="1583"/>
        <v>0</v>
      </c>
      <c r="LE124" s="707">
        <f t="shared" si="1388"/>
        <v>0</v>
      </c>
      <c r="LF124" s="784">
        <f t="shared" si="1584"/>
        <v>0</v>
      </c>
      <c r="LG124" s="706">
        <f t="shared" si="1585"/>
        <v>0</v>
      </c>
      <c r="LH124" s="706">
        <f t="shared" si="1586"/>
        <v>0</v>
      </c>
      <c r="LI124" s="783"/>
      <c r="LJ124" s="784">
        <f t="shared" si="1587"/>
        <v>0</v>
      </c>
      <c r="LK124" s="782"/>
      <c r="LM124" s="783"/>
      <c r="LN124" s="784">
        <f t="shared" si="1588"/>
        <v>0</v>
      </c>
      <c r="LO124" s="783"/>
      <c r="LP124" s="784">
        <f t="shared" si="1589"/>
        <v>0</v>
      </c>
      <c r="LQ124" s="783"/>
      <c r="LR124" s="784">
        <f t="shared" si="1590"/>
        <v>0</v>
      </c>
      <c r="LS124" s="783"/>
      <c r="LT124" s="784">
        <f t="shared" si="1591"/>
        <v>0</v>
      </c>
      <c r="LU124" s="707">
        <f t="shared" si="1389"/>
        <v>0</v>
      </c>
      <c r="LV124" s="784">
        <f t="shared" si="1592"/>
        <v>0</v>
      </c>
      <c r="LW124" s="783"/>
      <c r="LX124" s="784">
        <f t="shared" si="1593"/>
        <v>0</v>
      </c>
      <c r="LY124" s="707">
        <f t="shared" si="1390"/>
        <v>0</v>
      </c>
      <c r="LZ124" s="784">
        <f t="shared" si="1594"/>
        <v>0</v>
      </c>
      <c r="MA124" s="706">
        <f t="shared" si="1595"/>
        <v>0</v>
      </c>
      <c r="MB124" s="706">
        <f t="shared" si="1596"/>
        <v>0</v>
      </c>
      <c r="MC124" s="783"/>
      <c r="MD124" s="784">
        <f t="shared" si="1597"/>
        <v>0</v>
      </c>
      <c r="ME124" s="782"/>
      <c r="MG124" s="783"/>
      <c r="MH124" s="784">
        <f t="shared" si="1598"/>
        <v>0</v>
      </c>
      <c r="MI124" s="783"/>
      <c r="MJ124" s="784">
        <f t="shared" si="1599"/>
        <v>0</v>
      </c>
      <c r="MK124" s="783"/>
      <c r="ML124" s="784">
        <f t="shared" si="1600"/>
        <v>0</v>
      </c>
      <c r="MM124" s="783"/>
      <c r="MN124" s="784">
        <f t="shared" si="1601"/>
        <v>0</v>
      </c>
      <c r="MO124" s="707">
        <f t="shared" si="1391"/>
        <v>0</v>
      </c>
      <c r="MP124" s="784">
        <f t="shared" si="1602"/>
        <v>0</v>
      </c>
      <c r="MQ124" s="783"/>
      <c r="MR124" s="784">
        <f t="shared" si="1603"/>
        <v>0</v>
      </c>
      <c r="MS124" s="707">
        <f t="shared" si="1392"/>
        <v>0</v>
      </c>
      <c r="MT124" s="784">
        <f t="shared" si="1604"/>
        <v>0</v>
      </c>
      <c r="MU124" s="706">
        <f t="shared" si="1605"/>
        <v>0</v>
      </c>
      <c r="MV124" s="706">
        <f t="shared" si="1606"/>
        <v>0</v>
      </c>
      <c r="MW124" s="783"/>
      <c r="MX124" s="784">
        <f t="shared" si="1607"/>
        <v>0</v>
      </c>
      <c r="MY124" s="782"/>
      <c r="NA124" s="783"/>
      <c r="NB124" s="784">
        <f t="shared" si="1608"/>
        <v>0</v>
      </c>
      <c r="NC124" s="783"/>
      <c r="ND124" s="784">
        <f t="shared" si="1609"/>
        <v>0</v>
      </c>
      <c r="NE124" s="783"/>
      <c r="NF124" s="784">
        <f t="shared" si="1610"/>
        <v>0</v>
      </c>
      <c r="NG124" s="783"/>
      <c r="NH124" s="784">
        <f t="shared" si="1611"/>
        <v>0</v>
      </c>
      <c r="NI124" s="707">
        <f t="shared" si="1393"/>
        <v>0</v>
      </c>
      <c r="NJ124" s="784">
        <f t="shared" si="1612"/>
        <v>0</v>
      </c>
      <c r="NK124" s="783"/>
      <c r="NL124" s="784">
        <f t="shared" si="1613"/>
        <v>0</v>
      </c>
      <c r="NM124" s="707">
        <f t="shared" si="1394"/>
        <v>0</v>
      </c>
      <c r="NN124" s="784">
        <f t="shared" si="1614"/>
        <v>0</v>
      </c>
      <c r="NO124" s="706">
        <f t="shared" si="1615"/>
        <v>0</v>
      </c>
      <c r="NP124" s="706">
        <f t="shared" si="1616"/>
        <v>0</v>
      </c>
      <c r="NQ124" s="783"/>
      <c r="NR124" s="784">
        <f t="shared" si="1617"/>
        <v>0</v>
      </c>
      <c r="NS124" s="782"/>
      <c r="NU124" s="783"/>
      <c r="NV124" s="784">
        <f t="shared" si="1618"/>
        <v>0</v>
      </c>
      <c r="NW124" s="783"/>
      <c r="NX124" s="784">
        <f t="shared" si="1619"/>
        <v>0</v>
      </c>
      <c r="NY124" s="783"/>
      <c r="NZ124" s="784">
        <f t="shared" si="1620"/>
        <v>0</v>
      </c>
      <c r="OA124" s="783"/>
      <c r="OB124" s="784">
        <f t="shared" si="1621"/>
        <v>0</v>
      </c>
      <c r="OC124" s="707">
        <f t="shared" si="1395"/>
        <v>0</v>
      </c>
      <c r="OD124" s="784">
        <f t="shared" si="1622"/>
        <v>0</v>
      </c>
      <c r="OE124" s="783"/>
      <c r="OF124" s="784">
        <f t="shared" si="1623"/>
        <v>0</v>
      </c>
      <c r="OG124" s="707">
        <f t="shared" si="1396"/>
        <v>0</v>
      </c>
      <c r="OH124" s="784">
        <f t="shared" si="1624"/>
        <v>0</v>
      </c>
      <c r="OI124" s="706">
        <f t="shared" si="1625"/>
        <v>0</v>
      </c>
      <c r="OJ124" s="706">
        <f t="shared" si="1626"/>
        <v>0</v>
      </c>
      <c r="OK124" s="783"/>
      <c r="OL124" s="784">
        <f t="shared" si="1627"/>
        <v>0</v>
      </c>
      <c r="OM124" s="782"/>
      <c r="OO124" s="783"/>
      <c r="OP124" s="784">
        <f t="shared" si="1628"/>
        <v>0</v>
      </c>
      <c r="OQ124" s="783"/>
      <c r="OR124" s="784">
        <f t="shared" si="1629"/>
        <v>0</v>
      </c>
      <c r="OS124" s="783"/>
      <c r="OT124" s="784">
        <f t="shared" si="1630"/>
        <v>0</v>
      </c>
      <c r="OU124" s="783"/>
      <c r="OV124" s="784">
        <f t="shared" si="1631"/>
        <v>0</v>
      </c>
      <c r="OW124" s="707">
        <f t="shared" si="1397"/>
        <v>0</v>
      </c>
      <c r="OX124" s="784">
        <f t="shared" si="1632"/>
        <v>0</v>
      </c>
      <c r="OY124" s="783"/>
      <c r="OZ124" s="784">
        <f t="shared" si="1633"/>
        <v>0</v>
      </c>
      <c r="PA124" s="707">
        <f t="shared" si="1398"/>
        <v>0</v>
      </c>
      <c r="PB124" s="784">
        <f t="shared" si="1634"/>
        <v>0</v>
      </c>
      <c r="PC124" s="706">
        <f t="shared" si="1635"/>
        <v>0</v>
      </c>
      <c r="PD124" s="706">
        <f t="shared" si="1636"/>
        <v>0</v>
      </c>
      <c r="PE124" s="783"/>
      <c r="PF124" s="784">
        <f t="shared" si="1637"/>
        <v>0</v>
      </c>
      <c r="PG124" s="782"/>
      <c r="PI124" s="783"/>
      <c r="PJ124" s="784">
        <f t="shared" si="1638"/>
        <v>0</v>
      </c>
      <c r="PK124" s="783"/>
      <c r="PL124" s="784">
        <f t="shared" si="1639"/>
        <v>0</v>
      </c>
      <c r="PM124" s="783"/>
      <c r="PN124" s="784">
        <f t="shared" si="1640"/>
        <v>0</v>
      </c>
      <c r="PO124" s="783"/>
      <c r="PP124" s="784">
        <f t="shared" si="1641"/>
        <v>0</v>
      </c>
      <c r="PQ124" s="707">
        <f t="shared" si="1399"/>
        <v>0</v>
      </c>
      <c r="PR124" s="784">
        <f t="shared" si="1642"/>
        <v>0</v>
      </c>
      <c r="PS124" s="783"/>
      <c r="PT124" s="784">
        <f t="shared" si="1643"/>
        <v>0</v>
      </c>
      <c r="PU124" s="707">
        <f t="shared" si="1400"/>
        <v>0</v>
      </c>
      <c r="PV124" s="784">
        <f t="shared" si="1644"/>
        <v>0</v>
      </c>
      <c r="PW124" s="706">
        <f t="shared" si="1645"/>
        <v>0</v>
      </c>
      <c r="PX124" s="706">
        <f t="shared" si="1646"/>
        <v>0</v>
      </c>
      <c r="PY124" s="783"/>
      <c r="PZ124" s="784">
        <f t="shared" si="1647"/>
        <v>0</v>
      </c>
      <c r="QA124" s="782"/>
      <c r="QC124" s="783"/>
      <c r="QD124" s="784">
        <f t="shared" si="1648"/>
        <v>0</v>
      </c>
      <c r="QE124" s="783"/>
      <c r="QF124" s="784">
        <f t="shared" si="1649"/>
        <v>0</v>
      </c>
      <c r="QG124" s="783"/>
      <c r="QH124" s="784">
        <f t="shared" si="1650"/>
        <v>0</v>
      </c>
      <c r="QI124" s="783"/>
      <c r="QJ124" s="784">
        <f t="shared" si="1651"/>
        <v>0</v>
      </c>
      <c r="QK124" s="707">
        <f t="shared" si="1401"/>
        <v>0</v>
      </c>
      <c r="QL124" s="784">
        <f t="shared" si="1652"/>
        <v>0</v>
      </c>
      <c r="QM124" s="783"/>
      <c r="QN124" s="784">
        <f t="shared" si="1653"/>
        <v>0</v>
      </c>
      <c r="QO124" s="707">
        <f t="shared" si="1402"/>
        <v>0</v>
      </c>
      <c r="QP124" s="784">
        <f t="shared" si="1654"/>
        <v>0</v>
      </c>
      <c r="QQ124" s="706">
        <f t="shared" si="1655"/>
        <v>0</v>
      </c>
      <c r="QR124" s="706">
        <f t="shared" si="1656"/>
        <v>0</v>
      </c>
      <c r="QS124" s="783"/>
      <c r="QT124" s="784">
        <f t="shared" si="1657"/>
        <v>0</v>
      </c>
      <c r="QU124" s="782"/>
      <c r="RA124" s="785">
        <f t="shared" si="1125"/>
        <v>0</v>
      </c>
      <c r="RB124" s="785" t="e">
        <f t="shared" si="1126"/>
        <v>#REF!</v>
      </c>
      <c r="RC124" s="677">
        <f t="shared" si="1127"/>
        <v>1440</v>
      </c>
      <c r="RD124" s="677">
        <f t="shared" si="1127"/>
        <v>287</v>
      </c>
      <c r="RE124" s="677">
        <f t="shared" si="1127"/>
        <v>378</v>
      </c>
      <c r="RF124" s="677">
        <f t="shared" si="1127"/>
        <v>1104</v>
      </c>
      <c r="RG124" s="677">
        <f t="shared" si="1127"/>
        <v>0</v>
      </c>
      <c r="RH124" s="677">
        <f t="shared" si="1127"/>
        <v>0</v>
      </c>
      <c r="RI124" s="677">
        <f t="shared" si="1127"/>
        <v>0</v>
      </c>
      <c r="RJ124" s="677">
        <f t="shared" si="1127"/>
        <v>0</v>
      </c>
      <c r="RK124" s="677" t="e">
        <f>#REF!</f>
        <v>#REF!</v>
      </c>
      <c r="RL124" s="677" t="e">
        <f>#REF!</f>
        <v>#REF!</v>
      </c>
      <c r="RM124" s="677">
        <f t="shared" si="1128"/>
        <v>0</v>
      </c>
      <c r="RN124" s="677">
        <f t="shared" si="1128"/>
        <v>0</v>
      </c>
      <c r="RO124" s="677">
        <f t="shared" si="1128"/>
        <v>0</v>
      </c>
      <c r="RP124" s="677">
        <f t="shared" si="1128"/>
        <v>0</v>
      </c>
      <c r="RQ124" s="677">
        <f t="shared" si="1128"/>
        <v>0</v>
      </c>
      <c r="RR124" s="677">
        <f t="shared" si="1128"/>
        <v>0</v>
      </c>
      <c r="RS124" s="677">
        <f t="shared" si="1128"/>
        <v>0</v>
      </c>
      <c r="RT124" s="677">
        <f t="shared" si="1128"/>
        <v>0</v>
      </c>
      <c r="RV124" s="675">
        <f t="shared" si="1129"/>
        <v>3209</v>
      </c>
      <c r="RW124" s="675">
        <f t="shared" si="1130"/>
        <v>0</v>
      </c>
      <c r="RX124" s="675">
        <f t="shared" si="1131"/>
        <v>0</v>
      </c>
      <c r="RY124" s="675">
        <f t="shared" si="1132"/>
        <v>0</v>
      </c>
      <c r="RZ124" s="675">
        <f t="shared" si="1133"/>
        <v>0</v>
      </c>
      <c r="SA124" s="675">
        <f t="shared" si="1134"/>
        <v>0</v>
      </c>
      <c r="SB124" s="675">
        <f t="shared" si="1135"/>
        <v>0</v>
      </c>
      <c r="SC124" s="675">
        <f t="shared" si="1136"/>
        <v>0</v>
      </c>
      <c r="SD124" s="675" t="e">
        <f xml:space="preserve"> SUMIF(#REF!,$SD$8,#REF!)</f>
        <v>#REF!</v>
      </c>
      <c r="SE124" s="675" t="e">
        <f xml:space="preserve"> SUMIF(#REF!,$SE$8,#REF!)</f>
        <v>#REF!</v>
      </c>
      <c r="SG124" s="675">
        <f t="shared" si="1429"/>
        <v>34560000</v>
      </c>
      <c r="SH124" s="675">
        <f t="shared" si="1429"/>
        <v>6888000</v>
      </c>
      <c r="SI124" s="675">
        <f t="shared" si="1429"/>
        <v>9072000</v>
      </c>
      <c r="SJ124" s="675">
        <f t="shared" si="1429"/>
        <v>26496000</v>
      </c>
      <c r="SK124" s="675">
        <f t="shared" si="1429"/>
        <v>0</v>
      </c>
      <c r="SL124" s="675">
        <f t="shared" si="1429"/>
        <v>0</v>
      </c>
      <c r="SM124" s="675">
        <f t="shared" si="1429"/>
        <v>0</v>
      </c>
      <c r="SN124" s="675">
        <f t="shared" si="1429"/>
        <v>0</v>
      </c>
      <c r="SO124" s="675" t="e">
        <f t="shared" si="1429"/>
        <v>#REF!</v>
      </c>
      <c r="SP124" s="675" t="e">
        <f t="shared" si="1429"/>
        <v>#REF!</v>
      </c>
      <c r="SQ124" s="675">
        <f t="shared" si="1429"/>
        <v>0</v>
      </c>
      <c r="SR124" s="675">
        <f t="shared" si="1429"/>
        <v>0</v>
      </c>
      <c r="SS124" s="675">
        <f t="shared" si="1429"/>
        <v>0</v>
      </c>
      <c r="ST124" s="675">
        <f t="shared" si="1429"/>
        <v>0</v>
      </c>
      <c r="SU124" s="675">
        <f t="shared" si="1429"/>
        <v>0</v>
      </c>
      <c r="SV124" s="675">
        <f t="shared" si="1425"/>
        <v>0</v>
      </c>
      <c r="SW124" s="675">
        <f t="shared" si="1138"/>
        <v>0</v>
      </c>
      <c r="SX124" s="675">
        <f t="shared" si="1138"/>
        <v>0</v>
      </c>
      <c r="SY124" s="675" t="e">
        <f>#REF!*$AP124</f>
        <v>#REF!</v>
      </c>
      <c r="SZ124" s="675" t="e">
        <f>#REF!*$AP124</f>
        <v>#REF!</v>
      </c>
      <c r="TA124" s="675" t="e">
        <f>#REF!*$AP124</f>
        <v>#REF!</v>
      </c>
      <c r="TB124" s="675" t="e">
        <f>#REF!*$AP124</f>
        <v>#REF!</v>
      </c>
      <c r="TC124" s="675" t="e">
        <f>#REF!*$AP124</f>
        <v>#REF!</v>
      </c>
      <c r="TE124" s="675">
        <f t="shared" si="1403"/>
        <v>77016000</v>
      </c>
      <c r="TF124" s="675">
        <f t="shared" si="1404"/>
        <v>0</v>
      </c>
      <c r="TG124" s="675">
        <f t="shared" si="1405"/>
        <v>0</v>
      </c>
      <c r="TH124" s="675">
        <f t="shared" si="1406"/>
        <v>0</v>
      </c>
      <c r="TI124" s="675">
        <f t="shared" si="1407"/>
        <v>0</v>
      </c>
      <c r="TJ124" s="675">
        <f t="shared" si="1408"/>
        <v>0</v>
      </c>
      <c r="TK124" s="675">
        <f t="shared" si="1409"/>
        <v>0</v>
      </c>
      <c r="TL124" s="675">
        <f t="shared" si="1410"/>
        <v>0</v>
      </c>
      <c r="TM124" s="675">
        <f t="shared" si="1411"/>
        <v>0</v>
      </c>
      <c r="TN124" s="676">
        <f t="shared" si="1412"/>
        <v>0</v>
      </c>
      <c r="TP124" s="675">
        <f>IFERROR(SG124*(1+LEVEL_2!#REF!),0)</f>
        <v>0</v>
      </c>
      <c r="TQ124" s="675">
        <f>IFERROR(SH124*(1+LEVEL_2!#REF!),0)</f>
        <v>0</v>
      </c>
      <c r="TR124" s="675">
        <f>IFERROR(SI124*(1+LEVEL_2!#REF!),0)</f>
        <v>0</v>
      </c>
      <c r="TS124" s="675">
        <f>IFERROR(SJ124*(1+LEVEL_2!#REF!),0)</f>
        <v>0</v>
      </c>
      <c r="TT124" s="675">
        <f>IFERROR(SK124*(1+LEVEL_2!#REF!),0)</f>
        <v>0</v>
      </c>
      <c r="TU124" s="675">
        <f>IFERROR(SL124*(1+LEVEL_2!#REF!),0)</f>
        <v>0</v>
      </c>
      <c r="TV124" s="675">
        <f>IFERROR(SM124*(1+LEVEL_2!#REF!),0)</f>
        <v>0</v>
      </c>
      <c r="TW124" s="675">
        <f>IFERROR(SN124*(1+LEVEL_2!#REF!),0)</f>
        <v>0</v>
      </c>
      <c r="TX124" s="675">
        <f>IFERROR(SO124*(1+LEVEL_2!#REF!),0)</f>
        <v>0</v>
      </c>
      <c r="TY124" s="675">
        <f>IFERROR(SP124*(1+LEVEL_2!#REF!),0)</f>
        <v>0</v>
      </c>
      <c r="TZ124" s="675">
        <f>IFERROR(SQ124*(1+LEVEL_2!#REF!),0)</f>
        <v>0</v>
      </c>
      <c r="UA124" s="675">
        <f>IFERROR(SR124*(1+LEVEL_2!#REF!),0)</f>
        <v>0</v>
      </c>
      <c r="UB124" s="675">
        <f>IFERROR(SS124*(1+LEVEL_2!#REF!),0)</f>
        <v>0</v>
      </c>
      <c r="UC124" s="675">
        <f>IFERROR(ST124*(1+LEVEL_2!#REF!),0)</f>
        <v>0</v>
      </c>
      <c r="UD124" s="675">
        <f>IFERROR(SU124*(1+LEVEL_2!#REF!),0)</f>
        <v>0</v>
      </c>
      <c r="UE124" s="675">
        <f>IFERROR(SV124*(1+LEVEL_2!#REF!),0)</f>
        <v>0</v>
      </c>
      <c r="UF124" s="675">
        <f>IFERROR(SW124*(1+LEVEL_2!#REF!),0)</f>
        <v>0</v>
      </c>
      <c r="UG124" s="675">
        <f>IFERROR(SX124*(1+LEVEL_2!#REF!),0)</f>
        <v>0</v>
      </c>
      <c r="UH124" s="675">
        <f>IFERROR(SY124*(1+LEVEL_2!#REF!),0)</f>
        <v>0</v>
      </c>
      <c r="UI124" s="675">
        <f>IFERROR(SZ124*(1+LEVEL_2!#REF!),0)</f>
        <v>0</v>
      </c>
      <c r="UJ124" s="675">
        <f>IFERROR(TA124*(1+LEVEL_2!#REF!),0)</f>
        <v>0</v>
      </c>
      <c r="UK124" s="675">
        <f>IFERROR(TB124*(1+LEVEL_2!#REF!),0)</f>
        <v>0</v>
      </c>
      <c r="UL124" s="675">
        <f>IFERROR(TC124*(1+LEVEL_2!#REF!),0)</f>
        <v>0</v>
      </c>
      <c r="UN124" s="675">
        <f t="shared" si="1413"/>
        <v>0</v>
      </c>
      <c r="UO124" s="675">
        <f t="shared" si="1414"/>
        <v>0</v>
      </c>
      <c r="UP124" s="675">
        <f t="shared" si="1415"/>
        <v>0</v>
      </c>
      <c r="UQ124" s="675">
        <f t="shared" si="1416"/>
        <v>0</v>
      </c>
      <c r="UR124" s="675">
        <f t="shared" si="1417"/>
        <v>0</v>
      </c>
      <c r="US124" s="675">
        <f t="shared" si="1418"/>
        <v>0</v>
      </c>
      <c r="UT124" s="675">
        <f t="shared" si="1419"/>
        <v>0</v>
      </c>
      <c r="UU124" s="675">
        <f t="shared" si="1420"/>
        <v>0</v>
      </c>
      <c r="UV124" s="675">
        <f t="shared" si="1421"/>
        <v>0</v>
      </c>
      <c r="UW124" s="676">
        <f t="shared" si="1422"/>
        <v>0</v>
      </c>
    </row>
    <row r="125" spans="1:569" s="645" customFormat="1" ht="20.100000000000001" customHeight="1">
      <c r="A125" s="677" t="s">
        <v>142</v>
      </c>
      <c r="B125" s="677" t="s">
        <v>142</v>
      </c>
      <c r="C125" s="764" t="s">
        <v>651</v>
      </c>
      <c r="D125" s="764"/>
      <c r="E125" s="792" t="s">
        <v>652</v>
      </c>
      <c r="F125" s="793" t="s">
        <v>653</v>
      </c>
      <c r="G125" s="792" t="s">
        <v>654</v>
      </c>
      <c r="H125" s="794" t="s">
        <v>365</v>
      </c>
      <c r="I125" s="789">
        <f>Rev.1_Base!G103</f>
        <v>7513.5</v>
      </c>
      <c r="J125" s="789">
        <f>Rev.1_Base!H103</f>
        <v>4163.5</v>
      </c>
      <c r="K125" s="789">
        <f>Rev.1_Base!J103</f>
        <v>4219.5</v>
      </c>
      <c r="L125" s="789">
        <f>Rev.1_Base!K103</f>
        <v>869.5</v>
      </c>
      <c r="M125" s="770"/>
      <c r="N125" s="828">
        <f t="shared" si="1423"/>
        <v>7513.5</v>
      </c>
      <c r="O125" s="829">
        <f t="shared" si="1424"/>
        <v>0</v>
      </c>
      <c r="Q125" s="789">
        <f>Rev.1_Base!M103</f>
        <v>3350</v>
      </c>
      <c r="R125" s="795">
        <f>Rev.1_Base!O103</f>
        <v>815.5</v>
      </c>
      <c r="S125" s="795">
        <f>Rev.1_Base!Q103</f>
        <v>1309</v>
      </c>
      <c r="T125" s="795">
        <f>Rev.1_Base!S103</f>
        <v>1904</v>
      </c>
      <c r="U125" s="795">
        <f>Rev.1_Base!U103</f>
        <v>0</v>
      </c>
      <c r="V125" s="795">
        <f>Rev.1_Base!W103</f>
        <v>81</v>
      </c>
      <c r="W125" s="795">
        <f>Rev.1_Base!Y103</f>
        <v>54</v>
      </c>
      <c r="X125" s="795">
        <f>Rev.1_Base!AA103</f>
        <v>0</v>
      </c>
      <c r="Y125" s="809"/>
      <c r="Z125" s="809"/>
      <c r="AA125" s="809"/>
      <c r="AB125" s="809"/>
      <c r="AC125" s="809"/>
      <c r="AD125" s="809"/>
      <c r="AE125" s="809"/>
      <c r="AF125" s="810"/>
      <c r="AH125" s="774">
        <f t="shared" si="1430"/>
        <v>4500</v>
      </c>
      <c r="AI125" s="775">
        <f t="shared" si="1431"/>
        <v>33810750</v>
      </c>
      <c r="AJ125" s="774">
        <f t="shared" si="1432"/>
        <v>18500</v>
      </c>
      <c r="AK125" s="775">
        <f t="shared" si="1433"/>
        <v>138999750</v>
      </c>
      <c r="AL125" s="774">
        <f t="shared" si="1434"/>
        <v>1000</v>
      </c>
      <c r="AM125" s="775">
        <f t="shared" si="1435"/>
        <v>7513500</v>
      </c>
      <c r="AN125" s="774">
        <f t="shared" si="1436"/>
        <v>0</v>
      </c>
      <c r="AO125" s="775">
        <f t="shared" si="1437"/>
        <v>0</v>
      </c>
      <c r="AP125" s="693">
        <f t="shared" si="1111"/>
        <v>24000</v>
      </c>
      <c r="AQ125" s="775">
        <f t="shared" si="1438"/>
        <v>180324000</v>
      </c>
      <c r="AR125" s="774">
        <f t="shared" si="1439"/>
        <v>4542.5949375</v>
      </c>
      <c r="AS125" s="775">
        <f t="shared" si="1440"/>
        <v>34130787.06290625</v>
      </c>
      <c r="AT125" s="776">
        <f t="shared" si="1152"/>
        <v>34251.113924999998</v>
      </c>
      <c r="AU125" s="776">
        <f t="shared" si="1441"/>
        <v>57085.189874999996</v>
      </c>
      <c r="AV125" s="693">
        <f t="shared" si="829"/>
        <v>28542.594937499998</v>
      </c>
      <c r="AW125" s="775">
        <f t="shared" si="1370"/>
        <v>29781343.557787497</v>
      </c>
      <c r="AX125" s="775">
        <f t="shared" si="1442"/>
        <v>240870958.67756248</v>
      </c>
      <c r="AY125" s="775">
        <f t="shared" si="1443"/>
        <v>428909574.12581247</v>
      </c>
      <c r="AZ125" s="775">
        <f t="shared" si="1443"/>
        <v>214454787.06290624</v>
      </c>
      <c r="BA125" s="693">
        <f t="shared" si="1444"/>
        <v>214454787.06290624</v>
      </c>
      <c r="BB125" s="693">
        <f t="shared" si="1445"/>
        <v>0</v>
      </c>
      <c r="BC125" s="774">
        <f t="shared" si="1446"/>
        <v>0</v>
      </c>
      <c r="BD125" s="775">
        <f t="shared" si="1447"/>
        <v>0</v>
      </c>
      <c r="BE125" s="777"/>
      <c r="BG125" s="774">
        <v>3500</v>
      </c>
      <c r="BH125" s="775">
        <f t="shared" si="1448"/>
        <v>26297250</v>
      </c>
      <c r="BI125" s="774">
        <v>7000</v>
      </c>
      <c r="BJ125" s="775">
        <f t="shared" si="1449"/>
        <v>52594500</v>
      </c>
      <c r="BK125" s="774">
        <v>2750.8965126039784</v>
      </c>
      <c r="BL125" s="775">
        <f t="shared" si="1450"/>
        <v>20668860.947449993</v>
      </c>
      <c r="BM125" s="774"/>
      <c r="BN125" s="775">
        <f t="shared" si="1451"/>
        <v>0</v>
      </c>
      <c r="BO125" s="693">
        <f t="shared" si="1371"/>
        <v>13250.896512603978</v>
      </c>
      <c r="BP125" s="775">
        <f t="shared" si="1452"/>
        <v>99560610.947449997</v>
      </c>
      <c r="BQ125" s="774">
        <f t="shared" si="1453"/>
        <v>2183.9542662347576</v>
      </c>
      <c r="BR125" s="775">
        <f t="shared" si="1454"/>
        <v>16409140.379354851</v>
      </c>
      <c r="BS125" s="693">
        <f t="shared" si="1372"/>
        <v>15434.850778838736</v>
      </c>
      <c r="BT125" s="775">
        <f t="shared" si="1455"/>
        <v>115969751.32680485</v>
      </c>
      <c r="BU125" s="693">
        <f t="shared" si="1456"/>
        <v>115969751.32680485</v>
      </c>
      <c r="BV125" s="693">
        <f t="shared" si="1457"/>
        <v>0</v>
      </c>
      <c r="BW125" s="774"/>
      <c r="BX125" s="775">
        <f t="shared" si="1458"/>
        <v>0</v>
      </c>
      <c r="BY125" s="777"/>
      <c r="CA125" s="744">
        <f>'동해기지(건축)'!BP573+'동해기지(건축)'!BP578</f>
        <v>6000</v>
      </c>
      <c r="CB125" s="745">
        <f t="shared" si="1459"/>
        <v>45081000</v>
      </c>
      <c r="CC125" s="718">
        <f>'동해기지(건축)'!BQ573+'동해기지(건축)'!BQ578</f>
        <v>20000</v>
      </c>
      <c r="CD125" s="745">
        <f t="shared" si="1460"/>
        <v>150270000</v>
      </c>
      <c r="CE125" s="718"/>
      <c r="CF125" s="745">
        <f t="shared" si="1461"/>
        <v>0</v>
      </c>
      <c r="CG125" s="718">
        <f>'동해기지(건축)'!BR573+'동해기지(건축)'!BR578</f>
        <v>6000</v>
      </c>
      <c r="CH125" s="745">
        <f t="shared" si="1462"/>
        <v>45081000</v>
      </c>
      <c r="CI125" s="746">
        <f t="shared" si="1377"/>
        <v>32000</v>
      </c>
      <c r="CJ125" s="745">
        <f t="shared" si="1463"/>
        <v>240432000</v>
      </c>
      <c r="CK125" s="718"/>
      <c r="CL125" s="745">
        <f t="shared" si="1464"/>
        <v>0</v>
      </c>
      <c r="CM125" s="746">
        <f t="shared" si="1378"/>
        <v>32000</v>
      </c>
      <c r="CN125" s="745">
        <f t="shared" si="1465"/>
        <v>240432000</v>
      </c>
      <c r="CO125" s="699">
        <f t="shared" si="1466"/>
        <v>107200000</v>
      </c>
      <c r="CP125" s="699">
        <f t="shared" si="1466"/>
        <v>26096000</v>
      </c>
      <c r="CQ125" s="699">
        <f t="shared" si="1466"/>
        <v>41888000</v>
      </c>
      <c r="CR125" s="699">
        <f t="shared" si="1466"/>
        <v>60928000</v>
      </c>
      <c r="CS125" s="700">
        <f t="shared" si="1466"/>
        <v>0</v>
      </c>
      <c r="CT125" s="699">
        <f t="shared" si="1466"/>
        <v>2592000</v>
      </c>
      <c r="CU125" s="699">
        <f t="shared" si="1466"/>
        <v>1728000</v>
      </c>
      <c r="CV125" s="700">
        <f t="shared" si="1467"/>
        <v>0</v>
      </c>
      <c r="CW125" s="697"/>
      <c r="CX125" s="696">
        <f t="shared" si="1468"/>
        <v>0</v>
      </c>
      <c r="CY125" s="701"/>
      <c r="DA125" s="778">
        <f>IFERROR(VLOOKUP($C125,정민건설!$A$13:$AM$154,28,FALSE),0)</f>
        <v>4500</v>
      </c>
      <c r="DB125" s="775">
        <f t="shared" si="1470"/>
        <v>33810750</v>
      </c>
      <c r="DC125" s="778">
        <f>IFERROR(VLOOKUP($C125,정민건설!$A$13:$AM$154,30,FALSE),0)</f>
        <v>18500</v>
      </c>
      <c r="DD125" s="775">
        <f t="shared" si="1472"/>
        <v>138999750</v>
      </c>
      <c r="DE125" s="774">
        <f>IFERROR(VLOOKUP($C125,정민건설!$A$13:$AM$154,32,FALSE),0)</f>
        <v>1000</v>
      </c>
      <c r="DF125" s="775">
        <f t="shared" si="1474"/>
        <v>7513500</v>
      </c>
      <c r="DG125" s="774">
        <f>IFERROR(VLOOKUP($C125,정민건설!$A$13:$AM$154,34,FALSE),0)</f>
        <v>0</v>
      </c>
      <c r="DH125" s="775">
        <f t="shared" si="1476"/>
        <v>0</v>
      </c>
      <c r="DI125" s="693">
        <f t="shared" si="1112"/>
        <v>24000</v>
      </c>
      <c r="DJ125" s="775">
        <f t="shared" si="1477"/>
        <v>180324000</v>
      </c>
      <c r="DK125" s="778">
        <f t="shared" si="1478"/>
        <v>4542.5949375</v>
      </c>
      <c r="DL125" s="779">
        <f t="shared" si="1479"/>
        <v>34130787.06290625</v>
      </c>
      <c r="DM125" s="693">
        <f t="shared" si="1113"/>
        <v>28542.594937499998</v>
      </c>
      <c r="DN125" s="775">
        <f t="shared" si="1480"/>
        <v>214454787.06290624</v>
      </c>
      <c r="DO125" s="693">
        <f t="shared" si="1481"/>
        <v>214454787.06290624</v>
      </c>
      <c r="DP125" s="693">
        <f t="shared" si="1482"/>
        <v>0</v>
      </c>
      <c r="DQ125" s="774"/>
      <c r="DR125" s="775">
        <f t="shared" si="1483"/>
        <v>0</v>
      </c>
      <c r="DS125" s="777"/>
      <c r="DU125" s="774">
        <f>IFERROR(VLOOKUP($C125,[1]영만종합건설!$A$13:$AN$154,28,FALSE),0)</f>
        <v>5500</v>
      </c>
      <c r="DV125" s="780">
        <f t="shared" si="1484"/>
        <v>41324250</v>
      </c>
      <c r="DW125" s="774">
        <f>IFERROR(VLOOKUP($C125,[1]영만종합건설!$A$13:$AN$154,30,FALSE),0)</f>
        <v>17000</v>
      </c>
      <c r="DX125" s="780">
        <f t="shared" si="1485"/>
        <v>127729500</v>
      </c>
      <c r="DY125" s="778">
        <f>IFERROR(VLOOKUP($C125,[1]영만종합건설!$A$13:$AN$154,32,FALSE),0)</f>
        <v>0</v>
      </c>
      <c r="DZ125" s="780">
        <f t="shared" si="1486"/>
        <v>0</v>
      </c>
      <c r="EA125" s="778">
        <f>IFERROR(VLOOKUP($C125,[1]영만종합건설!$A$13:$AN$154,34,FALSE),0)</f>
        <v>0</v>
      </c>
      <c r="EB125" s="780">
        <f t="shared" si="1487"/>
        <v>0</v>
      </c>
      <c r="EC125" s="703">
        <f t="shared" si="1114"/>
        <v>22500</v>
      </c>
      <c r="ED125" s="780">
        <f t="shared" si="1488"/>
        <v>169053750</v>
      </c>
      <c r="EE125" s="778">
        <f t="shared" si="1489"/>
        <v>4244.1373750000002</v>
      </c>
      <c r="EF125" s="779">
        <f t="shared" si="1490"/>
        <v>31888326.167062499</v>
      </c>
      <c r="EG125" s="703">
        <f t="shared" si="1115"/>
        <v>26744.137374999998</v>
      </c>
      <c r="EH125" s="780">
        <f t="shared" si="1491"/>
        <v>200942076.16706249</v>
      </c>
      <c r="EI125" s="703">
        <f t="shared" si="1492"/>
        <v>200942076.16706249</v>
      </c>
      <c r="EJ125" s="703">
        <f t="shared" si="1493"/>
        <v>0</v>
      </c>
      <c r="EK125" s="778"/>
      <c r="EL125" s="780">
        <f t="shared" si="1494"/>
        <v>0</v>
      </c>
      <c r="EM125" s="781"/>
      <c r="EO125" s="778">
        <f>IFERROR(VLOOKUP($C125,[1]부강종합건설!$A$13:$AM$154,28,FALSE),0)</f>
        <v>5000</v>
      </c>
      <c r="EP125" s="780">
        <f t="shared" si="1495"/>
        <v>37567500</v>
      </c>
      <c r="EQ125" s="778">
        <f>IFERROR(VLOOKUP($C125,[1]부강종합건설!$A$13:$AM$154,30,FALSE),0)</f>
        <v>18000</v>
      </c>
      <c r="ER125" s="780">
        <f t="shared" si="1496"/>
        <v>135243000</v>
      </c>
      <c r="ES125" s="778">
        <f>IFERROR(VLOOKUP($C125,[1]부강종합건설!$A$13:$AM$154,32,FALSE),0)</f>
        <v>0</v>
      </c>
      <c r="ET125" s="780">
        <f t="shared" si="1497"/>
        <v>0</v>
      </c>
      <c r="EU125" s="778">
        <f>IFERROR(VLOOKUP($C125,[1]부강종합건설!$A$13:$AM$154,34,FALSE),0)</f>
        <v>3210</v>
      </c>
      <c r="EV125" s="780">
        <f t="shared" si="1498"/>
        <v>24118335</v>
      </c>
      <c r="EW125" s="703">
        <f t="shared" si="1116"/>
        <v>26210</v>
      </c>
      <c r="EX125" s="780">
        <f t="shared" si="1499"/>
        <v>196928835</v>
      </c>
      <c r="EY125" s="778">
        <f t="shared" si="1500"/>
        <v>4681.5304500000002</v>
      </c>
      <c r="EZ125" s="779">
        <f t="shared" si="1501"/>
        <v>35174679.036075003</v>
      </c>
      <c r="FA125" s="703">
        <f t="shared" si="1117"/>
        <v>30891.530449999998</v>
      </c>
      <c r="FB125" s="780">
        <f t="shared" si="1502"/>
        <v>232103514.036075</v>
      </c>
      <c r="FC125" s="703">
        <f t="shared" si="1503"/>
        <v>232103514.036075</v>
      </c>
      <c r="FD125" s="703">
        <f t="shared" si="1504"/>
        <v>0</v>
      </c>
      <c r="FE125" s="778"/>
      <c r="FF125" s="780">
        <f t="shared" si="1505"/>
        <v>0</v>
      </c>
      <c r="FG125" s="782"/>
      <c r="FI125" s="774">
        <f>IFERROR(VLOOKUP($C125,[1]대도엔지니어링!$A$13:$AN$154,28,FALSE),0)</f>
        <v>27500</v>
      </c>
      <c r="FJ125" s="775">
        <f t="shared" si="1506"/>
        <v>206621250</v>
      </c>
      <c r="FK125" s="774">
        <f>IFERROR(VLOOKUP($C125,[1]대도엔지니어링!$A$13:$AN$154,30,FALSE),0)</f>
        <v>22000</v>
      </c>
      <c r="FL125" s="775">
        <f t="shared" si="1507"/>
        <v>165297000</v>
      </c>
      <c r="FM125" s="774">
        <f>IFERROR(VLOOKUP($C125,[1]대도엔지니어링!$A$13:$AN$154,32,FALSE),0)</f>
        <v>2200</v>
      </c>
      <c r="FN125" s="775">
        <f t="shared" si="1508"/>
        <v>16529700</v>
      </c>
      <c r="FO125" s="774">
        <f>IFERROR(VLOOKUP($C125,[1]대도엔지니어링!$A$13:$AN$154,34,FALSE),0)</f>
        <v>2560</v>
      </c>
      <c r="FP125" s="775">
        <f t="shared" si="1509"/>
        <v>19234560</v>
      </c>
      <c r="FQ125" s="693">
        <f t="shared" si="1118"/>
        <v>54260</v>
      </c>
      <c r="FR125" s="775">
        <f t="shared" si="1510"/>
        <v>407682510</v>
      </c>
      <c r="FS125" s="774">
        <f t="shared" si="1119"/>
        <v>4339.4124642076104</v>
      </c>
      <c r="FT125" s="775">
        <f t="shared" si="1511"/>
        <v>32604175.54982388</v>
      </c>
      <c r="FU125" s="693">
        <f t="shared" si="1120"/>
        <v>58599.412464207613</v>
      </c>
      <c r="FV125" s="775">
        <f t="shared" si="1512"/>
        <v>440286685.54982388</v>
      </c>
      <c r="FW125" s="693">
        <f t="shared" si="1513"/>
        <v>440286685.54982388</v>
      </c>
      <c r="FX125" s="693">
        <f t="shared" si="1514"/>
        <v>0</v>
      </c>
      <c r="FY125" s="774"/>
      <c r="FZ125" s="775">
        <f t="shared" si="1515"/>
        <v>0</v>
      </c>
      <c r="GA125" s="782"/>
      <c r="GC125" s="774">
        <f>IFERROR(VLOOKUP($C125,[1]부명엔지니어링!$A$13:$AN$154,28,FALSE),0)</f>
        <v>3000</v>
      </c>
      <c r="GD125" s="775">
        <f t="shared" si="1516"/>
        <v>22540500</v>
      </c>
      <c r="GE125" s="774">
        <f>IFERROR(VLOOKUP($C125,[1]부명엔지니어링!$A$13:$AN$154,30,FALSE),0)</f>
        <v>18000</v>
      </c>
      <c r="GF125" s="775">
        <f t="shared" si="1517"/>
        <v>135243000</v>
      </c>
      <c r="GG125" s="774">
        <f>IFERROR(VLOOKUP($C125,[1]부명엔지니어링!$A$13:$AN$154,32,FALSE),0)</f>
        <v>0</v>
      </c>
      <c r="GH125" s="775">
        <f t="shared" si="1518"/>
        <v>0</v>
      </c>
      <c r="GI125" s="774">
        <f>IFERROR(VLOOKUP($C125,[1]부명엔지니어링!$A$13:$AN$154,34,FALSE),0)</f>
        <v>0</v>
      </c>
      <c r="GJ125" s="775">
        <f t="shared" si="1519"/>
        <v>0</v>
      </c>
      <c r="GK125" s="693">
        <f t="shared" si="1121"/>
        <v>21000</v>
      </c>
      <c r="GL125" s="775">
        <f t="shared" si="1520"/>
        <v>157783500</v>
      </c>
      <c r="GM125" s="774">
        <f t="shared" si="1521"/>
        <v>4184.70075</v>
      </c>
      <c r="GN125" s="775">
        <f t="shared" si="1522"/>
        <v>31441749.085124999</v>
      </c>
      <c r="GO125" s="693">
        <f t="shared" si="1122"/>
        <v>25184.70075</v>
      </c>
      <c r="GP125" s="775">
        <f t="shared" si="1523"/>
        <v>189225249.085125</v>
      </c>
      <c r="GQ125" s="693">
        <f t="shared" si="1524"/>
        <v>189225249.085125</v>
      </c>
      <c r="GR125" s="693">
        <f t="shared" si="1525"/>
        <v>0</v>
      </c>
      <c r="GS125" s="774"/>
      <c r="GT125" s="775">
        <f t="shared" si="1526"/>
        <v>0</v>
      </c>
      <c r="GU125" s="782"/>
      <c r="GW125" s="774">
        <f>IFERROR(VLOOKUP($C125,[1]직영비!$A$262:$AF$337,19,FALSE),0)*$GW$5</f>
        <v>3611</v>
      </c>
      <c r="GX125" s="775">
        <f t="shared" si="1527"/>
        <v>27131248.5</v>
      </c>
      <c r="GY125" s="774">
        <f>IFERROR(VLOOKUP($C125,[1]직영비!$A$262:$AF$337,23,FALSE),0)*$GW$5*$GX$5</f>
        <v>15984.904233052806</v>
      </c>
      <c r="GZ125" s="775">
        <f t="shared" si="1528"/>
        <v>120102577.95504226</v>
      </c>
      <c r="HA125" s="774">
        <f>IFERROR(VLOOKUP($C125,[1]직영비!$A$262:$AF$337,25,FALSE),0)*$GW$5*$GX$5</f>
        <v>0</v>
      </c>
      <c r="HB125" s="775">
        <f t="shared" si="1529"/>
        <v>0</v>
      </c>
      <c r="HC125" s="774"/>
      <c r="HD125" s="775">
        <f t="shared" si="1530"/>
        <v>0</v>
      </c>
      <c r="HE125" s="693">
        <f t="shared" si="1123"/>
        <v>19595.904233052806</v>
      </c>
      <c r="HF125" s="775">
        <f t="shared" si="1531"/>
        <v>147233826.45504227</v>
      </c>
      <c r="HG125" s="774">
        <f t="shared" si="1532"/>
        <v>3819.8760774198549</v>
      </c>
      <c r="HH125" s="775">
        <f t="shared" si="1533"/>
        <v>28700638.907694079</v>
      </c>
      <c r="HI125" s="693">
        <f t="shared" si="1124"/>
        <v>23415.780310472663</v>
      </c>
      <c r="HJ125" s="775">
        <f t="shared" si="1534"/>
        <v>175934465.36273634</v>
      </c>
      <c r="HK125" s="693">
        <f t="shared" si="1535"/>
        <v>175934465.36273634</v>
      </c>
      <c r="HL125" s="693">
        <f t="shared" si="1536"/>
        <v>0</v>
      </c>
      <c r="HM125" s="774"/>
      <c r="HN125" s="775">
        <f t="shared" si="1537"/>
        <v>0</v>
      </c>
      <c r="HO125" s="777"/>
      <c r="HQ125" s="783"/>
      <c r="HR125" s="784">
        <f t="shared" si="1538"/>
        <v>0</v>
      </c>
      <c r="HS125" s="783"/>
      <c r="HT125" s="784">
        <f t="shared" si="1539"/>
        <v>0</v>
      </c>
      <c r="HU125" s="783"/>
      <c r="HV125" s="784">
        <f t="shared" si="1540"/>
        <v>0</v>
      </c>
      <c r="HW125" s="783"/>
      <c r="HX125" s="784">
        <f t="shared" si="1541"/>
        <v>0</v>
      </c>
      <c r="HY125" s="707">
        <f t="shared" si="1379"/>
        <v>0</v>
      </c>
      <c r="HZ125" s="784">
        <f t="shared" si="1542"/>
        <v>0</v>
      </c>
      <c r="IA125" s="783"/>
      <c r="IB125" s="784">
        <f t="shared" si="1543"/>
        <v>0</v>
      </c>
      <c r="IC125" s="707">
        <f t="shared" si="1380"/>
        <v>0</v>
      </c>
      <c r="ID125" s="784">
        <f t="shared" si="1544"/>
        <v>0</v>
      </c>
      <c r="IE125" s="706">
        <f t="shared" si="1545"/>
        <v>0</v>
      </c>
      <c r="IF125" s="706">
        <f t="shared" si="1546"/>
        <v>0</v>
      </c>
      <c r="IG125" s="783"/>
      <c r="IH125" s="784">
        <f t="shared" si="1547"/>
        <v>0</v>
      </c>
      <c r="II125" s="782"/>
      <c r="IK125" s="783"/>
      <c r="IL125" s="784">
        <f t="shared" si="1548"/>
        <v>0</v>
      </c>
      <c r="IM125" s="783"/>
      <c r="IN125" s="784">
        <f t="shared" si="1549"/>
        <v>0</v>
      </c>
      <c r="IO125" s="783"/>
      <c r="IP125" s="784">
        <f t="shared" si="1550"/>
        <v>0</v>
      </c>
      <c r="IQ125" s="783"/>
      <c r="IR125" s="784">
        <f t="shared" si="1551"/>
        <v>0</v>
      </c>
      <c r="IS125" s="707">
        <f t="shared" si="1381"/>
        <v>0</v>
      </c>
      <c r="IT125" s="784">
        <f t="shared" si="1552"/>
        <v>0</v>
      </c>
      <c r="IU125" s="783"/>
      <c r="IV125" s="784">
        <f t="shared" si="1553"/>
        <v>0</v>
      </c>
      <c r="IW125" s="707">
        <f t="shared" si="1382"/>
        <v>0</v>
      </c>
      <c r="IX125" s="784">
        <f t="shared" si="1554"/>
        <v>0</v>
      </c>
      <c r="IY125" s="706">
        <f t="shared" si="1555"/>
        <v>0</v>
      </c>
      <c r="IZ125" s="706">
        <f t="shared" si="1556"/>
        <v>0</v>
      </c>
      <c r="JA125" s="783"/>
      <c r="JB125" s="784">
        <f t="shared" si="1557"/>
        <v>0</v>
      </c>
      <c r="JC125" s="782"/>
      <c r="JE125" s="783"/>
      <c r="JF125" s="784">
        <f t="shared" si="1558"/>
        <v>0</v>
      </c>
      <c r="JG125" s="783"/>
      <c r="JH125" s="784">
        <f t="shared" si="1559"/>
        <v>0</v>
      </c>
      <c r="JI125" s="783"/>
      <c r="JJ125" s="784">
        <f t="shared" si="1560"/>
        <v>0</v>
      </c>
      <c r="JK125" s="783"/>
      <c r="JL125" s="784">
        <f t="shared" si="1561"/>
        <v>0</v>
      </c>
      <c r="JM125" s="707">
        <f t="shared" si="1383"/>
        <v>0</v>
      </c>
      <c r="JN125" s="784">
        <f t="shared" si="1562"/>
        <v>0</v>
      </c>
      <c r="JO125" s="783"/>
      <c r="JP125" s="784">
        <f t="shared" si="1563"/>
        <v>0</v>
      </c>
      <c r="JQ125" s="707">
        <f t="shared" si="1384"/>
        <v>0</v>
      </c>
      <c r="JR125" s="784">
        <f t="shared" si="1564"/>
        <v>0</v>
      </c>
      <c r="JS125" s="706">
        <f t="shared" si="1565"/>
        <v>0</v>
      </c>
      <c r="JT125" s="706">
        <f t="shared" si="1566"/>
        <v>0</v>
      </c>
      <c r="JU125" s="783"/>
      <c r="JV125" s="784">
        <f t="shared" si="1567"/>
        <v>0</v>
      </c>
      <c r="JW125" s="782"/>
      <c r="JY125" s="783"/>
      <c r="JZ125" s="784">
        <f t="shared" si="1568"/>
        <v>0</v>
      </c>
      <c r="KA125" s="783"/>
      <c r="KB125" s="784">
        <f t="shared" si="1569"/>
        <v>0</v>
      </c>
      <c r="KC125" s="783"/>
      <c r="KD125" s="784">
        <f t="shared" si="1570"/>
        <v>0</v>
      </c>
      <c r="KE125" s="783"/>
      <c r="KF125" s="784">
        <f t="shared" si="1571"/>
        <v>0</v>
      </c>
      <c r="KG125" s="707">
        <f t="shared" si="1385"/>
        <v>0</v>
      </c>
      <c r="KH125" s="784">
        <f t="shared" si="1572"/>
        <v>0</v>
      </c>
      <c r="KI125" s="783"/>
      <c r="KJ125" s="784">
        <f t="shared" si="1573"/>
        <v>0</v>
      </c>
      <c r="KK125" s="707">
        <f t="shared" si="1386"/>
        <v>0</v>
      </c>
      <c r="KL125" s="784">
        <f t="shared" si="1574"/>
        <v>0</v>
      </c>
      <c r="KM125" s="706">
        <f t="shared" si="1575"/>
        <v>0</v>
      </c>
      <c r="KN125" s="706">
        <f t="shared" si="1576"/>
        <v>0</v>
      </c>
      <c r="KO125" s="783"/>
      <c r="KP125" s="784">
        <f t="shared" si="1577"/>
        <v>0</v>
      </c>
      <c r="KQ125" s="782"/>
      <c r="KS125" s="783"/>
      <c r="KT125" s="784">
        <f t="shared" si="1578"/>
        <v>0</v>
      </c>
      <c r="KU125" s="783"/>
      <c r="KV125" s="784">
        <f t="shared" si="1579"/>
        <v>0</v>
      </c>
      <c r="KW125" s="783"/>
      <c r="KX125" s="784">
        <f t="shared" si="1580"/>
        <v>0</v>
      </c>
      <c r="KY125" s="783"/>
      <c r="KZ125" s="784">
        <f t="shared" si="1581"/>
        <v>0</v>
      </c>
      <c r="LA125" s="707">
        <f t="shared" si="1387"/>
        <v>0</v>
      </c>
      <c r="LB125" s="784">
        <f t="shared" si="1582"/>
        <v>0</v>
      </c>
      <c r="LC125" s="783"/>
      <c r="LD125" s="784">
        <f t="shared" si="1583"/>
        <v>0</v>
      </c>
      <c r="LE125" s="707">
        <f t="shared" si="1388"/>
        <v>0</v>
      </c>
      <c r="LF125" s="784">
        <f t="shared" si="1584"/>
        <v>0</v>
      </c>
      <c r="LG125" s="706">
        <f t="shared" si="1585"/>
        <v>0</v>
      </c>
      <c r="LH125" s="706">
        <f t="shared" si="1586"/>
        <v>0</v>
      </c>
      <c r="LI125" s="783"/>
      <c r="LJ125" s="784">
        <f t="shared" si="1587"/>
        <v>0</v>
      </c>
      <c r="LK125" s="782"/>
      <c r="LM125" s="783"/>
      <c r="LN125" s="784">
        <f t="shared" si="1588"/>
        <v>0</v>
      </c>
      <c r="LO125" s="783"/>
      <c r="LP125" s="784">
        <f t="shared" si="1589"/>
        <v>0</v>
      </c>
      <c r="LQ125" s="783"/>
      <c r="LR125" s="784">
        <f t="shared" si="1590"/>
        <v>0</v>
      </c>
      <c r="LS125" s="783"/>
      <c r="LT125" s="784">
        <f t="shared" si="1591"/>
        <v>0</v>
      </c>
      <c r="LU125" s="707">
        <f t="shared" si="1389"/>
        <v>0</v>
      </c>
      <c r="LV125" s="784">
        <f t="shared" si="1592"/>
        <v>0</v>
      </c>
      <c r="LW125" s="783"/>
      <c r="LX125" s="784">
        <f t="shared" si="1593"/>
        <v>0</v>
      </c>
      <c r="LY125" s="707">
        <f t="shared" si="1390"/>
        <v>0</v>
      </c>
      <c r="LZ125" s="784">
        <f t="shared" si="1594"/>
        <v>0</v>
      </c>
      <c r="MA125" s="706">
        <f t="shared" si="1595"/>
        <v>0</v>
      </c>
      <c r="MB125" s="706">
        <f t="shared" si="1596"/>
        <v>0</v>
      </c>
      <c r="MC125" s="783"/>
      <c r="MD125" s="784">
        <f t="shared" si="1597"/>
        <v>0</v>
      </c>
      <c r="ME125" s="782"/>
      <c r="MG125" s="783"/>
      <c r="MH125" s="784">
        <f t="shared" si="1598"/>
        <v>0</v>
      </c>
      <c r="MI125" s="783"/>
      <c r="MJ125" s="784">
        <f t="shared" si="1599"/>
        <v>0</v>
      </c>
      <c r="MK125" s="783"/>
      <c r="ML125" s="784">
        <f t="shared" si="1600"/>
        <v>0</v>
      </c>
      <c r="MM125" s="783"/>
      <c r="MN125" s="784">
        <f t="shared" si="1601"/>
        <v>0</v>
      </c>
      <c r="MO125" s="707">
        <f t="shared" si="1391"/>
        <v>0</v>
      </c>
      <c r="MP125" s="784">
        <f t="shared" si="1602"/>
        <v>0</v>
      </c>
      <c r="MQ125" s="783"/>
      <c r="MR125" s="784">
        <f t="shared" si="1603"/>
        <v>0</v>
      </c>
      <c r="MS125" s="707">
        <f t="shared" si="1392"/>
        <v>0</v>
      </c>
      <c r="MT125" s="784">
        <f t="shared" si="1604"/>
        <v>0</v>
      </c>
      <c r="MU125" s="706">
        <f t="shared" si="1605"/>
        <v>0</v>
      </c>
      <c r="MV125" s="706">
        <f t="shared" si="1606"/>
        <v>0</v>
      </c>
      <c r="MW125" s="783"/>
      <c r="MX125" s="784">
        <f t="shared" si="1607"/>
        <v>0</v>
      </c>
      <c r="MY125" s="782"/>
      <c r="NA125" s="783"/>
      <c r="NB125" s="784">
        <f t="shared" si="1608"/>
        <v>0</v>
      </c>
      <c r="NC125" s="783"/>
      <c r="ND125" s="784">
        <f t="shared" si="1609"/>
        <v>0</v>
      </c>
      <c r="NE125" s="783"/>
      <c r="NF125" s="784">
        <f t="shared" si="1610"/>
        <v>0</v>
      </c>
      <c r="NG125" s="783"/>
      <c r="NH125" s="784">
        <f t="shared" si="1611"/>
        <v>0</v>
      </c>
      <c r="NI125" s="707">
        <f t="shared" si="1393"/>
        <v>0</v>
      </c>
      <c r="NJ125" s="784">
        <f t="shared" si="1612"/>
        <v>0</v>
      </c>
      <c r="NK125" s="783"/>
      <c r="NL125" s="784">
        <f t="shared" si="1613"/>
        <v>0</v>
      </c>
      <c r="NM125" s="707">
        <f t="shared" si="1394"/>
        <v>0</v>
      </c>
      <c r="NN125" s="784">
        <f t="shared" si="1614"/>
        <v>0</v>
      </c>
      <c r="NO125" s="706">
        <f t="shared" si="1615"/>
        <v>0</v>
      </c>
      <c r="NP125" s="706">
        <f t="shared" si="1616"/>
        <v>0</v>
      </c>
      <c r="NQ125" s="783"/>
      <c r="NR125" s="784">
        <f t="shared" si="1617"/>
        <v>0</v>
      </c>
      <c r="NS125" s="782"/>
      <c r="NU125" s="783"/>
      <c r="NV125" s="784">
        <f t="shared" si="1618"/>
        <v>0</v>
      </c>
      <c r="NW125" s="783"/>
      <c r="NX125" s="784">
        <f t="shared" si="1619"/>
        <v>0</v>
      </c>
      <c r="NY125" s="783"/>
      <c r="NZ125" s="784">
        <f t="shared" si="1620"/>
        <v>0</v>
      </c>
      <c r="OA125" s="783"/>
      <c r="OB125" s="784">
        <f t="shared" si="1621"/>
        <v>0</v>
      </c>
      <c r="OC125" s="707">
        <f t="shared" si="1395"/>
        <v>0</v>
      </c>
      <c r="OD125" s="784">
        <f t="shared" si="1622"/>
        <v>0</v>
      </c>
      <c r="OE125" s="783"/>
      <c r="OF125" s="784">
        <f t="shared" si="1623"/>
        <v>0</v>
      </c>
      <c r="OG125" s="707">
        <f t="shared" si="1396"/>
        <v>0</v>
      </c>
      <c r="OH125" s="784">
        <f t="shared" si="1624"/>
        <v>0</v>
      </c>
      <c r="OI125" s="706">
        <f t="shared" si="1625"/>
        <v>0</v>
      </c>
      <c r="OJ125" s="706">
        <f t="shared" si="1626"/>
        <v>0</v>
      </c>
      <c r="OK125" s="783"/>
      <c r="OL125" s="784">
        <f t="shared" si="1627"/>
        <v>0</v>
      </c>
      <c r="OM125" s="782"/>
      <c r="OO125" s="783"/>
      <c r="OP125" s="784">
        <f t="shared" si="1628"/>
        <v>0</v>
      </c>
      <c r="OQ125" s="783"/>
      <c r="OR125" s="784">
        <f t="shared" si="1629"/>
        <v>0</v>
      </c>
      <c r="OS125" s="783"/>
      <c r="OT125" s="784">
        <f t="shared" si="1630"/>
        <v>0</v>
      </c>
      <c r="OU125" s="783"/>
      <c r="OV125" s="784">
        <f t="shared" si="1631"/>
        <v>0</v>
      </c>
      <c r="OW125" s="707">
        <f t="shared" si="1397"/>
        <v>0</v>
      </c>
      <c r="OX125" s="784">
        <f t="shared" si="1632"/>
        <v>0</v>
      </c>
      <c r="OY125" s="783"/>
      <c r="OZ125" s="784">
        <f t="shared" si="1633"/>
        <v>0</v>
      </c>
      <c r="PA125" s="707">
        <f t="shared" si="1398"/>
        <v>0</v>
      </c>
      <c r="PB125" s="784">
        <f t="shared" si="1634"/>
        <v>0</v>
      </c>
      <c r="PC125" s="706">
        <f t="shared" si="1635"/>
        <v>0</v>
      </c>
      <c r="PD125" s="706">
        <f t="shared" si="1636"/>
        <v>0</v>
      </c>
      <c r="PE125" s="783"/>
      <c r="PF125" s="784">
        <f t="shared" si="1637"/>
        <v>0</v>
      </c>
      <c r="PG125" s="782"/>
      <c r="PI125" s="783"/>
      <c r="PJ125" s="784">
        <f t="shared" si="1638"/>
        <v>0</v>
      </c>
      <c r="PK125" s="783"/>
      <c r="PL125" s="784">
        <f t="shared" si="1639"/>
        <v>0</v>
      </c>
      <c r="PM125" s="783"/>
      <c r="PN125" s="784">
        <f t="shared" si="1640"/>
        <v>0</v>
      </c>
      <c r="PO125" s="783"/>
      <c r="PP125" s="784">
        <f t="shared" si="1641"/>
        <v>0</v>
      </c>
      <c r="PQ125" s="707">
        <f t="shared" si="1399"/>
        <v>0</v>
      </c>
      <c r="PR125" s="784">
        <f t="shared" si="1642"/>
        <v>0</v>
      </c>
      <c r="PS125" s="783"/>
      <c r="PT125" s="784">
        <f t="shared" si="1643"/>
        <v>0</v>
      </c>
      <c r="PU125" s="707">
        <f t="shared" si="1400"/>
        <v>0</v>
      </c>
      <c r="PV125" s="784">
        <f t="shared" si="1644"/>
        <v>0</v>
      </c>
      <c r="PW125" s="706">
        <f t="shared" si="1645"/>
        <v>0</v>
      </c>
      <c r="PX125" s="706">
        <f t="shared" si="1646"/>
        <v>0</v>
      </c>
      <c r="PY125" s="783"/>
      <c r="PZ125" s="784">
        <f t="shared" si="1647"/>
        <v>0</v>
      </c>
      <c r="QA125" s="782"/>
      <c r="QC125" s="783"/>
      <c r="QD125" s="784">
        <f t="shared" si="1648"/>
        <v>0</v>
      </c>
      <c r="QE125" s="783"/>
      <c r="QF125" s="784">
        <f t="shared" si="1649"/>
        <v>0</v>
      </c>
      <c r="QG125" s="783"/>
      <c r="QH125" s="784">
        <f t="shared" si="1650"/>
        <v>0</v>
      </c>
      <c r="QI125" s="783"/>
      <c r="QJ125" s="784">
        <f t="shared" si="1651"/>
        <v>0</v>
      </c>
      <c r="QK125" s="707">
        <f t="shared" si="1401"/>
        <v>0</v>
      </c>
      <c r="QL125" s="784">
        <f t="shared" si="1652"/>
        <v>0</v>
      </c>
      <c r="QM125" s="783"/>
      <c r="QN125" s="784">
        <f t="shared" si="1653"/>
        <v>0</v>
      </c>
      <c r="QO125" s="707">
        <f t="shared" si="1402"/>
        <v>0</v>
      </c>
      <c r="QP125" s="784">
        <f t="shared" si="1654"/>
        <v>0</v>
      </c>
      <c r="QQ125" s="706">
        <f t="shared" si="1655"/>
        <v>0</v>
      </c>
      <c r="QR125" s="706">
        <f t="shared" si="1656"/>
        <v>0</v>
      </c>
      <c r="QS125" s="783"/>
      <c r="QT125" s="784">
        <f t="shared" si="1657"/>
        <v>0</v>
      </c>
      <c r="QU125" s="782"/>
      <c r="RA125" s="785">
        <f t="shared" si="1125"/>
        <v>0</v>
      </c>
      <c r="RB125" s="785" t="e">
        <f t="shared" si="1126"/>
        <v>#REF!</v>
      </c>
      <c r="RC125" s="677">
        <f t="shared" si="1127"/>
        <v>3350</v>
      </c>
      <c r="RD125" s="677">
        <f t="shared" si="1127"/>
        <v>815.5</v>
      </c>
      <c r="RE125" s="677">
        <f t="shared" si="1127"/>
        <v>1309</v>
      </c>
      <c r="RF125" s="677">
        <f t="shared" si="1127"/>
        <v>1904</v>
      </c>
      <c r="RG125" s="677">
        <f t="shared" si="1127"/>
        <v>0</v>
      </c>
      <c r="RH125" s="677">
        <f t="shared" si="1127"/>
        <v>81</v>
      </c>
      <c r="RI125" s="677">
        <f t="shared" si="1127"/>
        <v>54</v>
      </c>
      <c r="RJ125" s="677">
        <f t="shared" si="1127"/>
        <v>0</v>
      </c>
      <c r="RK125" s="677" t="e">
        <f>#REF!</f>
        <v>#REF!</v>
      </c>
      <c r="RL125" s="677" t="e">
        <f>#REF!</f>
        <v>#REF!</v>
      </c>
      <c r="RM125" s="677">
        <f t="shared" si="1128"/>
        <v>0</v>
      </c>
      <c r="RN125" s="677">
        <f t="shared" si="1128"/>
        <v>0</v>
      </c>
      <c r="RO125" s="677">
        <f t="shared" si="1128"/>
        <v>0</v>
      </c>
      <c r="RP125" s="677">
        <f t="shared" si="1128"/>
        <v>0</v>
      </c>
      <c r="RQ125" s="677">
        <f t="shared" si="1128"/>
        <v>0</v>
      </c>
      <c r="RR125" s="677">
        <f t="shared" si="1128"/>
        <v>0</v>
      </c>
      <c r="RS125" s="677">
        <f t="shared" si="1128"/>
        <v>0</v>
      </c>
      <c r="RT125" s="677">
        <f t="shared" si="1128"/>
        <v>0</v>
      </c>
      <c r="RV125" s="675">
        <f t="shared" si="1129"/>
        <v>7513.5</v>
      </c>
      <c r="RW125" s="675">
        <f t="shared" si="1130"/>
        <v>0</v>
      </c>
      <c r="RX125" s="675">
        <f t="shared" si="1131"/>
        <v>0</v>
      </c>
      <c r="RY125" s="675">
        <f t="shared" si="1132"/>
        <v>0</v>
      </c>
      <c r="RZ125" s="675">
        <f t="shared" si="1133"/>
        <v>0</v>
      </c>
      <c r="SA125" s="675">
        <f t="shared" si="1134"/>
        <v>0</v>
      </c>
      <c r="SB125" s="675">
        <f t="shared" si="1135"/>
        <v>0</v>
      </c>
      <c r="SC125" s="675">
        <f t="shared" si="1136"/>
        <v>0</v>
      </c>
      <c r="SD125" s="675" t="e">
        <f xml:space="preserve"> SUMIF(#REF!,$SD$8,#REF!)</f>
        <v>#REF!</v>
      </c>
      <c r="SE125" s="675" t="e">
        <f xml:space="preserve"> SUMIF(#REF!,$SE$8,#REF!)</f>
        <v>#REF!</v>
      </c>
      <c r="SG125" s="675">
        <f t="shared" si="1429"/>
        <v>80400000</v>
      </c>
      <c r="SH125" s="675">
        <f t="shared" si="1429"/>
        <v>19572000</v>
      </c>
      <c r="SI125" s="675">
        <f t="shared" si="1429"/>
        <v>31416000</v>
      </c>
      <c r="SJ125" s="675">
        <f t="shared" si="1429"/>
        <v>45696000</v>
      </c>
      <c r="SK125" s="675">
        <f t="shared" si="1429"/>
        <v>0</v>
      </c>
      <c r="SL125" s="675">
        <f t="shared" si="1429"/>
        <v>1944000</v>
      </c>
      <c r="SM125" s="675">
        <f t="shared" si="1429"/>
        <v>1296000</v>
      </c>
      <c r="SN125" s="675">
        <f t="shared" si="1429"/>
        <v>0</v>
      </c>
      <c r="SO125" s="675" t="e">
        <f t="shared" si="1429"/>
        <v>#REF!</v>
      </c>
      <c r="SP125" s="675" t="e">
        <f t="shared" si="1429"/>
        <v>#REF!</v>
      </c>
      <c r="SQ125" s="675">
        <f t="shared" si="1429"/>
        <v>0</v>
      </c>
      <c r="SR125" s="675">
        <f t="shared" si="1429"/>
        <v>0</v>
      </c>
      <c r="SS125" s="675">
        <f t="shared" si="1429"/>
        <v>0</v>
      </c>
      <c r="ST125" s="675">
        <f t="shared" si="1429"/>
        <v>0</v>
      </c>
      <c r="SU125" s="675">
        <f t="shared" si="1429"/>
        <v>0</v>
      </c>
      <c r="SV125" s="675">
        <f t="shared" si="1425"/>
        <v>0</v>
      </c>
      <c r="SW125" s="675">
        <f t="shared" si="1138"/>
        <v>0</v>
      </c>
      <c r="SX125" s="675">
        <f t="shared" si="1138"/>
        <v>0</v>
      </c>
      <c r="SY125" s="675" t="e">
        <f>#REF!*$AP125</f>
        <v>#REF!</v>
      </c>
      <c r="SZ125" s="675" t="e">
        <f>#REF!*$AP125</f>
        <v>#REF!</v>
      </c>
      <c r="TA125" s="675" t="e">
        <f>#REF!*$AP125</f>
        <v>#REF!</v>
      </c>
      <c r="TB125" s="675" t="e">
        <f>#REF!*$AP125</f>
        <v>#REF!</v>
      </c>
      <c r="TC125" s="675" t="e">
        <f>#REF!*$AP125</f>
        <v>#REF!</v>
      </c>
      <c r="TE125" s="675">
        <f t="shared" si="1403"/>
        <v>180324000</v>
      </c>
      <c r="TF125" s="675">
        <f t="shared" si="1404"/>
        <v>0</v>
      </c>
      <c r="TG125" s="675">
        <f t="shared" si="1405"/>
        <v>0</v>
      </c>
      <c r="TH125" s="675">
        <f t="shared" si="1406"/>
        <v>0</v>
      </c>
      <c r="TI125" s="675">
        <f t="shared" si="1407"/>
        <v>0</v>
      </c>
      <c r="TJ125" s="675">
        <f t="shared" si="1408"/>
        <v>0</v>
      </c>
      <c r="TK125" s="675">
        <f t="shared" si="1409"/>
        <v>0</v>
      </c>
      <c r="TL125" s="675">
        <f t="shared" si="1410"/>
        <v>0</v>
      </c>
      <c r="TM125" s="675">
        <f t="shared" si="1411"/>
        <v>0</v>
      </c>
      <c r="TN125" s="676">
        <f t="shared" si="1412"/>
        <v>0</v>
      </c>
      <c r="TP125" s="675">
        <f>IFERROR(SG125*(1+LEVEL_2!#REF!),0)</f>
        <v>0</v>
      </c>
      <c r="TQ125" s="675">
        <f>IFERROR(SH125*(1+LEVEL_2!#REF!),0)</f>
        <v>0</v>
      </c>
      <c r="TR125" s="675">
        <f>IFERROR(SI125*(1+LEVEL_2!#REF!),0)</f>
        <v>0</v>
      </c>
      <c r="TS125" s="675">
        <f>IFERROR(SJ125*(1+LEVEL_2!#REF!),0)</f>
        <v>0</v>
      </c>
      <c r="TT125" s="675">
        <f>IFERROR(SK125*(1+LEVEL_2!#REF!),0)</f>
        <v>0</v>
      </c>
      <c r="TU125" s="675">
        <f>IFERROR(SL125*(1+LEVEL_2!#REF!),0)</f>
        <v>0</v>
      </c>
      <c r="TV125" s="675">
        <f>IFERROR(SM125*(1+LEVEL_2!#REF!),0)</f>
        <v>0</v>
      </c>
      <c r="TW125" s="675">
        <f>IFERROR(SN125*(1+LEVEL_2!#REF!),0)</f>
        <v>0</v>
      </c>
      <c r="TX125" s="675">
        <f>IFERROR(SO125*(1+LEVEL_2!#REF!),0)</f>
        <v>0</v>
      </c>
      <c r="TY125" s="675">
        <f>IFERROR(SP125*(1+LEVEL_2!#REF!),0)</f>
        <v>0</v>
      </c>
      <c r="TZ125" s="675">
        <f>IFERROR(SQ125*(1+LEVEL_2!#REF!),0)</f>
        <v>0</v>
      </c>
      <c r="UA125" s="675">
        <f>IFERROR(SR125*(1+LEVEL_2!#REF!),0)</f>
        <v>0</v>
      </c>
      <c r="UB125" s="675">
        <f>IFERROR(SS125*(1+LEVEL_2!#REF!),0)</f>
        <v>0</v>
      </c>
      <c r="UC125" s="675">
        <f>IFERROR(ST125*(1+LEVEL_2!#REF!),0)</f>
        <v>0</v>
      </c>
      <c r="UD125" s="675">
        <f>IFERROR(SU125*(1+LEVEL_2!#REF!),0)</f>
        <v>0</v>
      </c>
      <c r="UE125" s="675">
        <f>IFERROR(SV125*(1+LEVEL_2!#REF!),0)</f>
        <v>0</v>
      </c>
      <c r="UF125" s="675">
        <f>IFERROR(SW125*(1+LEVEL_2!#REF!),0)</f>
        <v>0</v>
      </c>
      <c r="UG125" s="675">
        <f>IFERROR(SX125*(1+LEVEL_2!#REF!),0)</f>
        <v>0</v>
      </c>
      <c r="UH125" s="675">
        <f>IFERROR(SY125*(1+LEVEL_2!#REF!),0)</f>
        <v>0</v>
      </c>
      <c r="UI125" s="675">
        <f>IFERROR(SZ125*(1+LEVEL_2!#REF!),0)</f>
        <v>0</v>
      </c>
      <c r="UJ125" s="675">
        <f>IFERROR(TA125*(1+LEVEL_2!#REF!),0)</f>
        <v>0</v>
      </c>
      <c r="UK125" s="675">
        <f>IFERROR(TB125*(1+LEVEL_2!#REF!),0)</f>
        <v>0</v>
      </c>
      <c r="UL125" s="675">
        <f>IFERROR(TC125*(1+LEVEL_2!#REF!),0)</f>
        <v>0</v>
      </c>
      <c r="UN125" s="675">
        <f t="shared" si="1413"/>
        <v>0</v>
      </c>
      <c r="UO125" s="675">
        <f t="shared" si="1414"/>
        <v>0</v>
      </c>
      <c r="UP125" s="675">
        <f t="shared" si="1415"/>
        <v>0</v>
      </c>
      <c r="UQ125" s="675">
        <f t="shared" si="1416"/>
        <v>0</v>
      </c>
      <c r="UR125" s="675">
        <f t="shared" si="1417"/>
        <v>0</v>
      </c>
      <c r="US125" s="675">
        <f t="shared" si="1418"/>
        <v>0</v>
      </c>
      <c r="UT125" s="675">
        <f t="shared" si="1419"/>
        <v>0</v>
      </c>
      <c r="UU125" s="675">
        <f t="shared" si="1420"/>
        <v>0</v>
      </c>
      <c r="UV125" s="675">
        <f t="shared" si="1421"/>
        <v>0</v>
      </c>
      <c r="UW125" s="676">
        <f t="shared" si="1422"/>
        <v>0</v>
      </c>
    </row>
    <row r="126" spans="1:569" s="645" customFormat="1" ht="20.100000000000001" customHeight="1">
      <c r="A126" s="677" t="s">
        <v>150</v>
      </c>
      <c r="B126" s="677" t="s">
        <v>150</v>
      </c>
      <c r="C126" s="764" t="s">
        <v>655</v>
      </c>
      <c r="D126" s="764"/>
      <c r="E126" s="792" t="s">
        <v>656</v>
      </c>
      <c r="F126" s="793" t="s">
        <v>657</v>
      </c>
      <c r="G126" s="792" t="s">
        <v>658</v>
      </c>
      <c r="H126" s="794" t="s">
        <v>365</v>
      </c>
      <c r="I126" s="789">
        <f>Rev.1_Base!G155</f>
        <v>334.5</v>
      </c>
      <c r="J126" s="789">
        <f>Rev.1_Base!H155</f>
        <v>334.5</v>
      </c>
      <c r="K126" s="789">
        <f>Rev.1_Base!J155</f>
        <v>156</v>
      </c>
      <c r="L126" s="789">
        <f>Rev.1_Base!K155</f>
        <v>156</v>
      </c>
      <c r="M126" s="770"/>
      <c r="N126" s="828">
        <f t="shared" si="1423"/>
        <v>334.5</v>
      </c>
      <c r="O126" s="829">
        <f t="shared" si="1424"/>
        <v>0</v>
      </c>
      <c r="Q126" s="789">
        <f>Rev.1_Base!M155</f>
        <v>0</v>
      </c>
      <c r="R126" s="795">
        <f>Rev.1_Base!O155</f>
        <v>156</v>
      </c>
      <c r="S126" s="795">
        <f>Rev.1_Base!Q155</f>
        <v>178.5</v>
      </c>
      <c r="T126" s="795">
        <f>Rev.1_Base!S155</f>
        <v>0</v>
      </c>
      <c r="U126" s="795">
        <f>Rev.1_Base!U155</f>
        <v>0</v>
      </c>
      <c r="V126" s="795">
        <f>Rev.1_Base!W155</f>
        <v>0</v>
      </c>
      <c r="W126" s="795">
        <f>Rev.1_Base!Y155</f>
        <v>0</v>
      </c>
      <c r="X126" s="795">
        <f>Rev.1_Base!AA155</f>
        <v>0</v>
      </c>
      <c r="Y126" s="809"/>
      <c r="Z126" s="809"/>
      <c r="AA126" s="809"/>
      <c r="AB126" s="809"/>
      <c r="AC126" s="809"/>
      <c r="AD126" s="809"/>
      <c r="AE126" s="809"/>
      <c r="AF126" s="810"/>
      <c r="AH126" s="774">
        <f>DA126</f>
        <v>65000</v>
      </c>
      <c r="AI126" s="775">
        <f t="shared" si="1431"/>
        <v>21742500</v>
      </c>
      <c r="AJ126" s="774">
        <f>DC126</f>
        <v>25000</v>
      </c>
      <c r="AK126" s="775">
        <f t="shared" si="1433"/>
        <v>8362500</v>
      </c>
      <c r="AL126" s="774">
        <f>DE126</f>
        <v>0</v>
      </c>
      <c r="AM126" s="775">
        <f t="shared" si="1435"/>
        <v>0</v>
      </c>
      <c r="AN126" s="774">
        <f>DG126</f>
        <v>12560</v>
      </c>
      <c r="AO126" s="775">
        <f t="shared" si="1437"/>
        <v>4201320</v>
      </c>
      <c r="AP126" s="693">
        <f>SUM(AH126,AJ126,AL126,AN126)</f>
        <v>102560</v>
      </c>
      <c r="AQ126" s="775">
        <f t="shared" si="1438"/>
        <v>34306320</v>
      </c>
      <c r="AR126" s="774">
        <f t="shared" si="1439"/>
        <v>13558.828575</v>
      </c>
      <c r="AS126" s="775">
        <f t="shared" si="1440"/>
        <v>4535428.1583374999</v>
      </c>
      <c r="AT126" s="776">
        <f t="shared" si="1152"/>
        <v>139342.59428999998</v>
      </c>
      <c r="AU126" s="776">
        <f t="shared" si="1441"/>
        <v>232237.65714999998</v>
      </c>
      <c r="AV126" s="693">
        <f>SUM(AR126,AP126)</f>
        <v>116118.82857499999</v>
      </c>
      <c r="AW126" s="775">
        <f t="shared" si="1370"/>
        <v>21737444.709239997</v>
      </c>
      <c r="AX126" s="775">
        <f t="shared" si="1442"/>
        <v>36229074.5154</v>
      </c>
      <c r="AY126" s="775">
        <f t="shared" si="1443"/>
        <v>77683496.316674992</v>
      </c>
      <c r="AZ126" s="775">
        <f t="shared" si="1443"/>
        <v>38841748.158337496</v>
      </c>
      <c r="BA126" s="693">
        <f t="shared" si="1444"/>
        <v>38841748.158337496</v>
      </c>
      <c r="BB126" s="693">
        <f t="shared" si="1445"/>
        <v>0</v>
      </c>
      <c r="BC126" s="774">
        <f>EK126</f>
        <v>0</v>
      </c>
      <c r="BD126" s="775">
        <f t="shared" si="1447"/>
        <v>0</v>
      </c>
      <c r="BE126" s="777"/>
      <c r="BG126" s="774">
        <v>85400</v>
      </c>
      <c r="BH126" s="775">
        <f t="shared" si="1448"/>
        <v>28566300</v>
      </c>
      <c r="BI126" s="774">
        <v>12500</v>
      </c>
      <c r="BJ126" s="775">
        <f t="shared" si="1449"/>
        <v>4181250</v>
      </c>
      <c r="BK126" s="774"/>
      <c r="BL126" s="775">
        <f t="shared" si="1450"/>
        <v>0</v>
      </c>
      <c r="BM126" s="774"/>
      <c r="BN126" s="775">
        <f t="shared" si="1451"/>
        <v>0</v>
      </c>
      <c r="BO126" s="693">
        <f t="shared" si="1371"/>
        <v>97900</v>
      </c>
      <c r="BP126" s="775">
        <f t="shared" si="1452"/>
        <v>32747550</v>
      </c>
      <c r="BQ126" s="774">
        <f t="shared" si="1453"/>
        <v>12026.7176875</v>
      </c>
      <c r="BR126" s="775">
        <f t="shared" si="1454"/>
        <v>4022937.0664687501</v>
      </c>
      <c r="BS126" s="693">
        <f t="shared" si="1372"/>
        <v>109926.7176875</v>
      </c>
      <c r="BT126" s="775">
        <f t="shared" si="1455"/>
        <v>36770487.066468753</v>
      </c>
      <c r="BU126" s="693">
        <f t="shared" si="1456"/>
        <v>36770487.066468753</v>
      </c>
      <c r="BV126" s="693">
        <f t="shared" si="1457"/>
        <v>0</v>
      </c>
      <c r="BW126" s="774"/>
      <c r="BX126" s="775">
        <f t="shared" si="1458"/>
        <v>0</v>
      </c>
      <c r="BY126" s="777"/>
      <c r="CA126" s="744">
        <f>'동해기지(건축)'!BP704</f>
        <v>100000</v>
      </c>
      <c r="CB126" s="745">
        <f t="shared" si="1459"/>
        <v>33450000</v>
      </c>
      <c r="CC126" s="718">
        <f>'동해기지(건축)'!BQ704</f>
        <v>50000</v>
      </c>
      <c r="CD126" s="745">
        <f t="shared" si="1460"/>
        <v>16725000</v>
      </c>
      <c r="CE126" s="718"/>
      <c r="CF126" s="745">
        <f t="shared" si="1461"/>
        <v>0</v>
      </c>
      <c r="CG126" s="718">
        <f>'동해기지(건축)'!BR704</f>
        <v>20000</v>
      </c>
      <c r="CH126" s="745">
        <f t="shared" si="1462"/>
        <v>6690000</v>
      </c>
      <c r="CI126" s="746">
        <f t="shared" si="1377"/>
        <v>170000</v>
      </c>
      <c r="CJ126" s="745">
        <f t="shared" si="1463"/>
        <v>56865000</v>
      </c>
      <c r="CK126" s="718"/>
      <c r="CL126" s="745">
        <f t="shared" si="1464"/>
        <v>0</v>
      </c>
      <c r="CM126" s="746">
        <f t="shared" si="1378"/>
        <v>170000</v>
      </c>
      <c r="CN126" s="745">
        <f t="shared" si="1465"/>
        <v>56865000</v>
      </c>
      <c r="CO126" s="699">
        <f t="shared" si="1466"/>
        <v>0</v>
      </c>
      <c r="CP126" s="699">
        <f t="shared" si="1466"/>
        <v>26520000</v>
      </c>
      <c r="CQ126" s="699">
        <f t="shared" si="1466"/>
        <v>30345000</v>
      </c>
      <c r="CR126" s="699">
        <f t="shared" si="1466"/>
        <v>0</v>
      </c>
      <c r="CS126" s="700">
        <f t="shared" si="1466"/>
        <v>0</v>
      </c>
      <c r="CT126" s="699">
        <f t="shared" si="1466"/>
        <v>0</v>
      </c>
      <c r="CU126" s="699">
        <f t="shared" si="1466"/>
        <v>0</v>
      </c>
      <c r="CV126" s="700">
        <f t="shared" si="1467"/>
        <v>0</v>
      </c>
      <c r="CW126" s="697"/>
      <c r="CX126" s="696">
        <f t="shared" si="1468"/>
        <v>0</v>
      </c>
      <c r="CY126" s="701"/>
      <c r="DA126" s="805">
        <f>EO126</f>
        <v>65000</v>
      </c>
      <c r="DB126" s="790">
        <f t="shared" si="1470"/>
        <v>21742500</v>
      </c>
      <c r="DC126" s="805">
        <f>EQ126</f>
        <v>25000</v>
      </c>
      <c r="DD126" s="790">
        <f t="shared" si="1472"/>
        <v>8362500</v>
      </c>
      <c r="DE126" s="790">
        <f>ES126</f>
        <v>0</v>
      </c>
      <c r="DF126" s="790">
        <f t="shared" si="1474"/>
        <v>0</v>
      </c>
      <c r="DG126" s="790">
        <f>EU126</f>
        <v>12560</v>
      </c>
      <c r="DH126" s="790">
        <f t="shared" si="1476"/>
        <v>4201320</v>
      </c>
      <c r="DI126" s="790">
        <f t="shared" si="1112"/>
        <v>102560</v>
      </c>
      <c r="DJ126" s="790">
        <f t="shared" si="1477"/>
        <v>34306320</v>
      </c>
      <c r="DK126" s="805">
        <f t="shared" si="1478"/>
        <v>13558.828575</v>
      </c>
      <c r="DL126" s="814">
        <f t="shared" si="1479"/>
        <v>4535428.1583374999</v>
      </c>
      <c r="DM126" s="790">
        <f t="shared" si="1113"/>
        <v>116118.82857499999</v>
      </c>
      <c r="DN126" s="790">
        <f t="shared" si="1480"/>
        <v>38841748.158337496</v>
      </c>
      <c r="DO126" s="693">
        <f t="shared" si="1481"/>
        <v>38841748.158337496</v>
      </c>
      <c r="DP126" s="693">
        <f t="shared" si="1482"/>
        <v>0</v>
      </c>
      <c r="DQ126" s="774"/>
      <c r="DR126" s="775">
        <f t="shared" si="1483"/>
        <v>0</v>
      </c>
      <c r="DS126" s="777" t="s">
        <v>634</v>
      </c>
      <c r="DU126" s="774">
        <f>IFERROR(VLOOKUP($C126,[1]영만종합건설!$A$13:$AN$154,28,FALSE),0)</f>
        <v>95000</v>
      </c>
      <c r="DV126" s="780">
        <f t="shared" si="1484"/>
        <v>31777500</v>
      </c>
      <c r="DW126" s="774">
        <f>IFERROR(VLOOKUP($C126,[1]영만종합건설!$A$13:$AN$154,30,FALSE),0)</f>
        <v>30000</v>
      </c>
      <c r="DX126" s="780">
        <f t="shared" si="1485"/>
        <v>10035000</v>
      </c>
      <c r="DY126" s="778">
        <f>IFERROR(VLOOKUP($C126,[1]영만종합건설!$A$13:$AN$154,32,FALSE),0)</f>
        <v>5000</v>
      </c>
      <c r="DZ126" s="780">
        <f t="shared" si="1486"/>
        <v>1672500</v>
      </c>
      <c r="EA126" s="778">
        <f>IFERROR(VLOOKUP($C126,[1]영만종합건설!$A$13:$AN$154,34,FALSE),0)</f>
        <v>0</v>
      </c>
      <c r="EB126" s="780">
        <f t="shared" si="1487"/>
        <v>0</v>
      </c>
      <c r="EC126" s="703">
        <f t="shared" si="1114"/>
        <v>130000</v>
      </c>
      <c r="ED126" s="780">
        <f t="shared" si="1488"/>
        <v>43485000</v>
      </c>
      <c r="EE126" s="778">
        <f t="shared" si="1489"/>
        <v>17259.651249999999</v>
      </c>
      <c r="EF126" s="779">
        <f t="shared" si="1490"/>
        <v>5773353.3431249997</v>
      </c>
      <c r="EG126" s="703">
        <f t="shared" si="1115"/>
        <v>147259.65125</v>
      </c>
      <c r="EH126" s="780">
        <f t="shared" si="1491"/>
        <v>49258353.343125001</v>
      </c>
      <c r="EI126" s="703">
        <f t="shared" si="1492"/>
        <v>49258353.343125001</v>
      </c>
      <c r="EJ126" s="703">
        <f t="shared" si="1493"/>
        <v>0</v>
      </c>
      <c r="EK126" s="778"/>
      <c r="EL126" s="780">
        <f t="shared" si="1494"/>
        <v>0</v>
      </c>
      <c r="EM126" s="781"/>
      <c r="EO126" s="778">
        <f>IFERROR(VLOOKUP($C126,[1]부강종합건설!$A$13:$AM$154,28,FALSE),0)</f>
        <v>65000</v>
      </c>
      <c r="EP126" s="780">
        <f t="shared" si="1495"/>
        <v>21742500</v>
      </c>
      <c r="EQ126" s="778">
        <f>IFERROR(VLOOKUP($C126,[1]부강종합건설!$A$13:$AM$154,30,FALSE),0)</f>
        <v>25000</v>
      </c>
      <c r="ER126" s="780">
        <f t="shared" si="1496"/>
        <v>8362500</v>
      </c>
      <c r="ES126" s="778">
        <f>IFERROR(VLOOKUP($C126,[1]부강종합건설!$A$13:$AM$154,32,FALSE),0)</f>
        <v>0</v>
      </c>
      <c r="ET126" s="780">
        <f t="shared" si="1497"/>
        <v>0</v>
      </c>
      <c r="EU126" s="778">
        <f>IFERROR(VLOOKUP($C126,[1]부강종합건설!$A$13:$AM$154,34,FALSE),0)</f>
        <v>12560</v>
      </c>
      <c r="EV126" s="780">
        <f t="shared" si="1498"/>
        <v>4201320</v>
      </c>
      <c r="EW126" s="703">
        <f t="shared" si="1116"/>
        <v>102560</v>
      </c>
      <c r="EX126" s="780">
        <f t="shared" si="1499"/>
        <v>34306320</v>
      </c>
      <c r="EY126" s="778">
        <f t="shared" si="1500"/>
        <v>13558.828575</v>
      </c>
      <c r="EZ126" s="779">
        <f t="shared" si="1501"/>
        <v>4535428.1583374999</v>
      </c>
      <c r="FA126" s="703">
        <f t="shared" si="1117"/>
        <v>116118.82857499999</v>
      </c>
      <c r="FB126" s="780">
        <f t="shared" si="1502"/>
        <v>38841748.158337496</v>
      </c>
      <c r="FC126" s="703">
        <f t="shared" si="1503"/>
        <v>38841748.158337496</v>
      </c>
      <c r="FD126" s="703">
        <f t="shared" si="1504"/>
        <v>0</v>
      </c>
      <c r="FE126" s="778"/>
      <c r="FF126" s="780">
        <f t="shared" si="1505"/>
        <v>0</v>
      </c>
      <c r="FG126" s="782"/>
      <c r="FI126" s="774">
        <f>IFERROR(VLOOKUP($C126,[1]대도엔지니어링!$A$13:$AN$154,28,FALSE),0)</f>
        <v>16500</v>
      </c>
      <c r="FJ126" s="775">
        <f t="shared" si="1506"/>
        <v>5519250</v>
      </c>
      <c r="FK126" s="774">
        <f>IFERROR(VLOOKUP($C126,[1]대도엔지니어링!$A$13:$AN$154,30,FALSE),0)</f>
        <v>22000</v>
      </c>
      <c r="FL126" s="775">
        <f t="shared" si="1507"/>
        <v>7359000</v>
      </c>
      <c r="FM126" s="774">
        <f>IFERROR(VLOOKUP($C126,[1]대도엔지니어링!$A$13:$AN$154,32,FALSE),0)</f>
        <v>0</v>
      </c>
      <c r="FN126" s="775">
        <f t="shared" si="1508"/>
        <v>0</v>
      </c>
      <c r="FO126" s="774">
        <f>IFERROR(VLOOKUP($C126,[1]대도엔지니어링!$A$13:$AN$154,34,FALSE),0)</f>
        <v>1070</v>
      </c>
      <c r="FP126" s="775">
        <f t="shared" si="1509"/>
        <v>357915</v>
      </c>
      <c r="FQ126" s="693">
        <f t="shared" si="1118"/>
        <v>39570</v>
      </c>
      <c r="FR126" s="775">
        <f t="shared" si="1510"/>
        <v>13236165</v>
      </c>
      <c r="FS126" s="774">
        <f t="shared" si="1119"/>
        <v>3164.5881166364752</v>
      </c>
      <c r="FT126" s="775">
        <f t="shared" si="1511"/>
        <v>1058554.725014901</v>
      </c>
      <c r="FU126" s="693">
        <f t="shared" si="1120"/>
        <v>42734.588116636478</v>
      </c>
      <c r="FV126" s="775">
        <f t="shared" si="1512"/>
        <v>14294719.725014903</v>
      </c>
      <c r="FW126" s="693">
        <f t="shared" si="1513"/>
        <v>14294719.725014903</v>
      </c>
      <c r="FX126" s="693">
        <f t="shared" si="1514"/>
        <v>0</v>
      </c>
      <c r="FY126" s="774"/>
      <c r="FZ126" s="775">
        <f t="shared" si="1515"/>
        <v>0</v>
      </c>
      <c r="GA126" s="782"/>
      <c r="GC126" s="774">
        <f>IFERROR(VLOOKUP($C126,[1]부명엔지니어링!$A$13:$AN$154,28,FALSE),0)</f>
        <v>150000</v>
      </c>
      <c r="GD126" s="775">
        <f t="shared" si="1516"/>
        <v>50175000</v>
      </c>
      <c r="GE126" s="774">
        <f>IFERROR(VLOOKUP($C126,[1]부명엔지니어링!$A$13:$AN$154,30,FALSE),0)</f>
        <v>25000</v>
      </c>
      <c r="GF126" s="775">
        <f t="shared" si="1517"/>
        <v>8362500</v>
      </c>
      <c r="GG126" s="774">
        <f>IFERROR(VLOOKUP($C126,[1]부명엔지니어링!$A$13:$AN$154,32,FALSE),0)</f>
        <v>0</v>
      </c>
      <c r="GH126" s="775">
        <f t="shared" si="1518"/>
        <v>0</v>
      </c>
      <c r="GI126" s="774">
        <f>IFERROR(VLOOKUP($C126,[1]부명엔지니어링!$A$13:$AN$154,34,FALSE),0)</f>
        <v>0</v>
      </c>
      <c r="GJ126" s="775">
        <f t="shared" si="1519"/>
        <v>0</v>
      </c>
      <c r="GK126" s="693">
        <f t="shared" si="1121"/>
        <v>175000</v>
      </c>
      <c r="GL126" s="775">
        <f t="shared" si="1520"/>
        <v>58537500</v>
      </c>
      <c r="GM126" s="774">
        <f t="shared" si="1521"/>
        <v>21776.459375000002</v>
      </c>
      <c r="GN126" s="775">
        <f t="shared" si="1522"/>
        <v>7284225.6609375002</v>
      </c>
      <c r="GO126" s="693">
        <f t="shared" si="1122"/>
        <v>196776.45937500001</v>
      </c>
      <c r="GP126" s="775">
        <f t="shared" si="1523"/>
        <v>65821725.660937503</v>
      </c>
      <c r="GQ126" s="693">
        <f t="shared" si="1524"/>
        <v>65821725.660937503</v>
      </c>
      <c r="GR126" s="693">
        <f t="shared" si="1525"/>
        <v>0</v>
      </c>
      <c r="GS126" s="774"/>
      <c r="GT126" s="775">
        <f t="shared" si="1526"/>
        <v>0</v>
      </c>
      <c r="GU126" s="782"/>
      <c r="GW126" s="790">
        <f>AH126</f>
        <v>65000</v>
      </c>
      <c r="GX126" s="790">
        <f t="shared" si="1527"/>
        <v>21742500</v>
      </c>
      <c r="GY126" s="790">
        <f>AJ126</f>
        <v>25000</v>
      </c>
      <c r="GZ126" s="790">
        <f t="shared" si="1528"/>
        <v>8362500</v>
      </c>
      <c r="HA126" s="790">
        <f>AL126</f>
        <v>0</v>
      </c>
      <c r="HB126" s="790">
        <f t="shared" si="1529"/>
        <v>0</v>
      </c>
      <c r="HC126" s="790">
        <f>AN126</f>
        <v>12560</v>
      </c>
      <c r="HD126" s="790">
        <f t="shared" si="1530"/>
        <v>4201320</v>
      </c>
      <c r="HE126" s="790">
        <f t="shared" si="1123"/>
        <v>102560</v>
      </c>
      <c r="HF126" s="790">
        <f t="shared" si="1531"/>
        <v>34306320</v>
      </c>
      <c r="HG126" s="790">
        <f t="shared" si="1532"/>
        <v>13558.828575</v>
      </c>
      <c r="HH126" s="790">
        <f t="shared" si="1533"/>
        <v>4535428.1583374999</v>
      </c>
      <c r="HI126" s="790">
        <f t="shared" si="1124"/>
        <v>116118.82857499999</v>
      </c>
      <c r="HJ126" s="790">
        <f t="shared" si="1534"/>
        <v>38841748.158337496</v>
      </c>
      <c r="HK126" s="790">
        <f t="shared" si="1535"/>
        <v>38841748.158337496</v>
      </c>
      <c r="HL126" s="790">
        <f t="shared" si="1536"/>
        <v>0</v>
      </c>
      <c r="HM126" s="790"/>
      <c r="HN126" s="790">
        <f t="shared" si="1537"/>
        <v>0</v>
      </c>
      <c r="HO126" s="791" t="s">
        <v>400</v>
      </c>
      <c r="HQ126" s="783"/>
      <c r="HR126" s="784">
        <f t="shared" si="1538"/>
        <v>0</v>
      </c>
      <c r="HS126" s="783"/>
      <c r="HT126" s="784">
        <f t="shared" si="1539"/>
        <v>0</v>
      </c>
      <c r="HU126" s="783"/>
      <c r="HV126" s="784">
        <f t="shared" si="1540"/>
        <v>0</v>
      </c>
      <c r="HW126" s="783"/>
      <c r="HX126" s="784">
        <f t="shared" si="1541"/>
        <v>0</v>
      </c>
      <c r="HY126" s="707">
        <f t="shared" si="1379"/>
        <v>0</v>
      </c>
      <c r="HZ126" s="784">
        <f t="shared" si="1542"/>
        <v>0</v>
      </c>
      <c r="IA126" s="783"/>
      <c r="IB126" s="784">
        <f t="shared" si="1543"/>
        <v>0</v>
      </c>
      <c r="IC126" s="707">
        <f t="shared" si="1380"/>
        <v>0</v>
      </c>
      <c r="ID126" s="784">
        <f t="shared" si="1544"/>
        <v>0</v>
      </c>
      <c r="IE126" s="706">
        <f t="shared" si="1545"/>
        <v>0</v>
      </c>
      <c r="IF126" s="706">
        <f t="shared" si="1546"/>
        <v>0</v>
      </c>
      <c r="IG126" s="783"/>
      <c r="IH126" s="784">
        <f t="shared" si="1547"/>
        <v>0</v>
      </c>
      <c r="II126" s="782"/>
      <c r="IK126" s="783"/>
      <c r="IL126" s="784">
        <f t="shared" si="1548"/>
        <v>0</v>
      </c>
      <c r="IM126" s="783"/>
      <c r="IN126" s="784">
        <f t="shared" si="1549"/>
        <v>0</v>
      </c>
      <c r="IO126" s="783"/>
      <c r="IP126" s="784">
        <f t="shared" si="1550"/>
        <v>0</v>
      </c>
      <c r="IQ126" s="783"/>
      <c r="IR126" s="784">
        <f t="shared" si="1551"/>
        <v>0</v>
      </c>
      <c r="IS126" s="707">
        <f t="shared" si="1381"/>
        <v>0</v>
      </c>
      <c r="IT126" s="784">
        <f t="shared" si="1552"/>
        <v>0</v>
      </c>
      <c r="IU126" s="783"/>
      <c r="IV126" s="784">
        <f t="shared" si="1553"/>
        <v>0</v>
      </c>
      <c r="IW126" s="707">
        <f t="shared" si="1382"/>
        <v>0</v>
      </c>
      <c r="IX126" s="784">
        <f t="shared" si="1554"/>
        <v>0</v>
      </c>
      <c r="IY126" s="706">
        <f t="shared" si="1555"/>
        <v>0</v>
      </c>
      <c r="IZ126" s="706">
        <f t="shared" si="1556"/>
        <v>0</v>
      </c>
      <c r="JA126" s="783"/>
      <c r="JB126" s="784">
        <f t="shared" si="1557"/>
        <v>0</v>
      </c>
      <c r="JC126" s="782"/>
      <c r="JE126" s="783"/>
      <c r="JF126" s="784">
        <f t="shared" si="1558"/>
        <v>0</v>
      </c>
      <c r="JG126" s="783"/>
      <c r="JH126" s="784">
        <f t="shared" si="1559"/>
        <v>0</v>
      </c>
      <c r="JI126" s="783"/>
      <c r="JJ126" s="784">
        <f t="shared" si="1560"/>
        <v>0</v>
      </c>
      <c r="JK126" s="783"/>
      <c r="JL126" s="784">
        <f t="shared" si="1561"/>
        <v>0</v>
      </c>
      <c r="JM126" s="707">
        <f t="shared" si="1383"/>
        <v>0</v>
      </c>
      <c r="JN126" s="784">
        <f t="shared" si="1562"/>
        <v>0</v>
      </c>
      <c r="JO126" s="783"/>
      <c r="JP126" s="784">
        <f t="shared" si="1563"/>
        <v>0</v>
      </c>
      <c r="JQ126" s="707">
        <f t="shared" si="1384"/>
        <v>0</v>
      </c>
      <c r="JR126" s="784">
        <f t="shared" si="1564"/>
        <v>0</v>
      </c>
      <c r="JS126" s="706">
        <f t="shared" si="1565"/>
        <v>0</v>
      </c>
      <c r="JT126" s="706">
        <f t="shared" si="1566"/>
        <v>0</v>
      </c>
      <c r="JU126" s="783"/>
      <c r="JV126" s="784">
        <f t="shared" si="1567"/>
        <v>0</v>
      </c>
      <c r="JW126" s="782"/>
      <c r="JY126" s="783"/>
      <c r="JZ126" s="784">
        <f t="shared" si="1568"/>
        <v>0</v>
      </c>
      <c r="KA126" s="783"/>
      <c r="KB126" s="784">
        <f t="shared" si="1569"/>
        <v>0</v>
      </c>
      <c r="KC126" s="783"/>
      <c r="KD126" s="784">
        <f t="shared" si="1570"/>
        <v>0</v>
      </c>
      <c r="KE126" s="783"/>
      <c r="KF126" s="784">
        <f t="shared" si="1571"/>
        <v>0</v>
      </c>
      <c r="KG126" s="707">
        <f t="shared" si="1385"/>
        <v>0</v>
      </c>
      <c r="KH126" s="784">
        <f t="shared" si="1572"/>
        <v>0</v>
      </c>
      <c r="KI126" s="783"/>
      <c r="KJ126" s="784">
        <f t="shared" si="1573"/>
        <v>0</v>
      </c>
      <c r="KK126" s="707">
        <f t="shared" si="1386"/>
        <v>0</v>
      </c>
      <c r="KL126" s="784">
        <f t="shared" si="1574"/>
        <v>0</v>
      </c>
      <c r="KM126" s="706">
        <f t="shared" si="1575"/>
        <v>0</v>
      </c>
      <c r="KN126" s="706">
        <f t="shared" si="1576"/>
        <v>0</v>
      </c>
      <c r="KO126" s="783"/>
      <c r="KP126" s="784">
        <f t="shared" si="1577"/>
        <v>0</v>
      </c>
      <c r="KQ126" s="782"/>
      <c r="KS126" s="783"/>
      <c r="KT126" s="784">
        <f t="shared" si="1578"/>
        <v>0</v>
      </c>
      <c r="KU126" s="783"/>
      <c r="KV126" s="784">
        <f t="shared" si="1579"/>
        <v>0</v>
      </c>
      <c r="KW126" s="783"/>
      <c r="KX126" s="784">
        <f t="shared" si="1580"/>
        <v>0</v>
      </c>
      <c r="KY126" s="783"/>
      <c r="KZ126" s="784">
        <f t="shared" si="1581"/>
        <v>0</v>
      </c>
      <c r="LA126" s="707">
        <f t="shared" si="1387"/>
        <v>0</v>
      </c>
      <c r="LB126" s="784">
        <f t="shared" si="1582"/>
        <v>0</v>
      </c>
      <c r="LC126" s="783"/>
      <c r="LD126" s="784">
        <f t="shared" si="1583"/>
        <v>0</v>
      </c>
      <c r="LE126" s="707">
        <f t="shared" si="1388"/>
        <v>0</v>
      </c>
      <c r="LF126" s="784">
        <f t="shared" si="1584"/>
        <v>0</v>
      </c>
      <c r="LG126" s="706">
        <f t="shared" si="1585"/>
        <v>0</v>
      </c>
      <c r="LH126" s="706">
        <f t="shared" si="1586"/>
        <v>0</v>
      </c>
      <c r="LI126" s="783"/>
      <c r="LJ126" s="784">
        <f t="shared" si="1587"/>
        <v>0</v>
      </c>
      <c r="LK126" s="782"/>
      <c r="LM126" s="783"/>
      <c r="LN126" s="784">
        <f t="shared" si="1588"/>
        <v>0</v>
      </c>
      <c r="LO126" s="783"/>
      <c r="LP126" s="784">
        <f t="shared" si="1589"/>
        <v>0</v>
      </c>
      <c r="LQ126" s="783"/>
      <c r="LR126" s="784">
        <f t="shared" si="1590"/>
        <v>0</v>
      </c>
      <c r="LS126" s="783"/>
      <c r="LT126" s="784">
        <f t="shared" si="1591"/>
        <v>0</v>
      </c>
      <c r="LU126" s="707">
        <f t="shared" si="1389"/>
        <v>0</v>
      </c>
      <c r="LV126" s="784">
        <f t="shared" si="1592"/>
        <v>0</v>
      </c>
      <c r="LW126" s="783"/>
      <c r="LX126" s="784">
        <f t="shared" si="1593"/>
        <v>0</v>
      </c>
      <c r="LY126" s="707">
        <f t="shared" si="1390"/>
        <v>0</v>
      </c>
      <c r="LZ126" s="784">
        <f t="shared" si="1594"/>
        <v>0</v>
      </c>
      <c r="MA126" s="706">
        <f t="shared" si="1595"/>
        <v>0</v>
      </c>
      <c r="MB126" s="706">
        <f t="shared" si="1596"/>
        <v>0</v>
      </c>
      <c r="MC126" s="783"/>
      <c r="MD126" s="784">
        <f t="shared" si="1597"/>
        <v>0</v>
      </c>
      <c r="ME126" s="782"/>
      <c r="MG126" s="783"/>
      <c r="MH126" s="784">
        <f t="shared" si="1598"/>
        <v>0</v>
      </c>
      <c r="MI126" s="783"/>
      <c r="MJ126" s="784">
        <f t="shared" si="1599"/>
        <v>0</v>
      </c>
      <c r="MK126" s="783"/>
      <c r="ML126" s="784">
        <f t="shared" si="1600"/>
        <v>0</v>
      </c>
      <c r="MM126" s="783"/>
      <c r="MN126" s="784">
        <f t="shared" si="1601"/>
        <v>0</v>
      </c>
      <c r="MO126" s="707">
        <f t="shared" si="1391"/>
        <v>0</v>
      </c>
      <c r="MP126" s="784">
        <f t="shared" si="1602"/>
        <v>0</v>
      </c>
      <c r="MQ126" s="783"/>
      <c r="MR126" s="784">
        <f t="shared" si="1603"/>
        <v>0</v>
      </c>
      <c r="MS126" s="707">
        <f t="shared" si="1392"/>
        <v>0</v>
      </c>
      <c r="MT126" s="784">
        <f t="shared" si="1604"/>
        <v>0</v>
      </c>
      <c r="MU126" s="706">
        <f t="shared" si="1605"/>
        <v>0</v>
      </c>
      <c r="MV126" s="706">
        <f t="shared" si="1606"/>
        <v>0</v>
      </c>
      <c r="MW126" s="783"/>
      <c r="MX126" s="784">
        <f t="shared" si="1607"/>
        <v>0</v>
      </c>
      <c r="MY126" s="782"/>
      <c r="NA126" s="783"/>
      <c r="NB126" s="784">
        <f t="shared" si="1608"/>
        <v>0</v>
      </c>
      <c r="NC126" s="783"/>
      <c r="ND126" s="784">
        <f t="shared" si="1609"/>
        <v>0</v>
      </c>
      <c r="NE126" s="783"/>
      <c r="NF126" s="784">
        <f t="shared" si="1610"/>
        <v>0</v>
      </c>
      <c r="NG126" s="783"/>
      <c r="NH126" s="784">
        <f t="shared" si="1611"/>
        <v>0</v>
      </c>
      <c r="NI126" s="707">
        <f t="shared" si="1393"/>
        <v>0</v>
      </c>
      <c r="NJ126" s="784">
        <f t="shared" si="1612"/>
        <v>0</v>
      </c>
      <c r="NK126" s="783"/>
      <c r="NL126" s="784">
        <f t="shared" si="1613"/>
        <v>0</v>
      </c>
      <c r="NM126" s="707">
        <f t="shared" si="1394"/>
        <v>0</v>
      </c>
      <c r="NN126" s="784">
        <f t="shared" si="1614"/>
        <v>0</v>
      </c>
      <c r="NO126" s="706">
        <f t="shared" si="1615"/>
        <v>0</v>
      </c>
      <c r="NP126" s="706">
        <f t="shared" si="1616"/>
        <v>0</v>
      </c>
      <c r="NQ126" s="783"/>
      <c r="NR126" s="784">
        <f t="shared" si="1617"/>
        <v>0</v>
      </c>
      <c r="NS126" s="782"/>
      <c r="NU126" s="783"/>
      <c r="NV126" s="784">
        <f t="shared" si="1618"/>
        <v>0</v>
      </c>
      <c r="NW126" s="783"/>
      <c r="NX126" s="784">
        <f t="shared" si="1619"/>
        <v>0</v>
      </c>
      <c r="NY126" s="783"/>
      <c r="NZ126" s="784">
        <f t="shared" si="1620"/>
        <v>0</v>
      </c>
      <c r="OA126" s="783"/>
      <c r="OB126" s="784">
        <f t="shared" si="1621"/>
        <v>0</v>
      </c>
      <c r="OC126" s="707">
        <f t="shared" si="1395"/>
        <v>0</v>
      </c>
      <c r="OD126" s="784">
        <f t="shared" si="1622"/>
        <v>0</v>
      </c>
      <c r="OE126" s="783"/>
      <c r="OF126" s="784">
        <f t="shared" si="1623"/>
        <v>0</v>
      </c>
      <c r="OG126" s="707">
        <f t="shared" si="1396"/>
        <v>0</v>
      </c>
      <c r="OH126" s="784">
        <f t="shared" si="1624"/>
        <v>0</v>
      </c>
      <c r="OI126" s="706">
        <f t="shared" si="1625"/>
        <v>0</v>
      </c>
      <c r="OJ126" s="706">
        <f t="shared" si="1626"/>
        <v>0</v>
      </c>
      <c r="OK126" s="783"/>
      <c r="OL126" s="784">
        <f t="shared" si="1627"/>
        <v>0</v>
      </c>
      <c r="OM126" s="782"/>
      <c r="OO126" s="783"/>
      <c r="OP126" s="784">
        <f t="shared" si="1628"/>
        <v>0</v>
      </c>
      <c r="OQ126" s="783"/>
      <c r="OR126" s="784">
        <f t="shared" si="1629"/>
        <v>0</v>
      </c>
      <c r="OS126" s="783"/>
      <c r="OT126" s="784">
        <f t="shared" si="1630"/>
        <v>0</v>
      </c>
      <c r="OU126" s="783"/>
      <c r="OV126" s="784">
        <f t="shared" si="1631"/>
        <v>0</v>
      </c>
      <c r="OW126" s="707">
        <f t="shared" si="1397"/>
        <v>0</v>
      </c>
      <c r="OX126" s="784">
        <f t="shared" si="1632"/>
        <v>0</v>
      </c>
      <c r="OY126" s="783"/>
      <c r="OZ126" s="784">
        <f t="shared" si="1633"/>
        <v>0</v>
      </c>
      <c r="PA126" s="707">
        <f t="shared" si="1398"/>
        <v>0</v>
      </c>
      <c r="PB126" s="784">
        <f t="shared" si="1634"/>
        <v>0</v>
      </c>
      <c r="PC126" s="706">
        <f t="shared" si="1635"/>
        <v>0</v>
      </c>
      <c r="PD126" s="706">
        <f t="shared" si="1636"/>
        <v>0</v>
      </c>
      <c r="PE126" s="783"/>
      <c r="PF126" s="784">
        <f t="shared" si="1637"/>
        <v>0</v>
      </c>
      <c r="PG126" s="782"/>
      <c r="PI126" s="783"/>
      <c r="PJ126" s="784">
        <f t="shared" si="1638"/>
        <v>0</v>
      </c>
      <c r="PK126" s="783"/>
      <c r="PL126" s="784">
        <f t="shared" si="1639"/>
        <v>0</v>
      </c>
      <c r="PM126" s="783"/>
      <c r="PN126" s="784">
        <f t="shared" si="1640"/>
        <v>0</v>
      </c>
      <c r="PO126" s="783"/>
      <c r="PP126" s="784">
        <f t="shared" si="1641"/>
        <v>0</v>
      </c>
      <c r="PQ126" s="707">
        <f t="shared" si="1399"/>
        <v>0</v>
      </c>
      <c r="PR126" s="784">
        <f t="shared" si="1642"/>
        <v>0</v>
      </c>
      <c r="PS126" s="783"/>
      <c r="PT126" s="784">
        <f t="shared" si="1643"/>
        <v>0</v>
      </c>
      <c r="PU126" s="707">
        <f t="shared" si="1400"/>
        <v>0</v>
      </c>
      <c r="PV126" s="784">
        <f t="shared" si="1644"/>
        <v>0</v>
      </c>
      <c r="PW126" s="706">
        <f t="shared" si="1645"/>
        <v>0</v>
      </c>
      <c r="PX126" s="706">
        <f t="shared" si="1646"/>
        <v>0</v>
      </c>
      <c r="PY126" s="783"/>
      <c r="PZ126" s="784">
        <f t="shared" si="1647"/>
        <v>0</v>
      </c>
      <c r="QA126" s="782"/>
      <c r="QC126" s="783"/>
      <c r="QD126" s="784">
        <f t="shared" si="1648"/>
        <v>0</v>
      </c>
      <c r="QE126" s="783"/>
      <c r="QF126" s="784">
        <f t="shared" si="1649"/>
        <v>0</v>
      </c>
      <c r="QG126" s="783"/>
      <c r="QH126" s="784">
        <f t="shared" si="1650"/>
        <v>0</v>
      </c>
      <c r="QI126" s="783"/>
      <c r="QJ126" s="784">
        <f t="shared" si="1651"/>
        <v>0</v>
      </c>
      <c r="QK126" s="707">
        <f t="shared" si="1401"/>
        <v>0</v>
      </c>
      <c r="QL126" s="784">
        <f t="shared" si="1652"/>
        <v>0</v>
      </c>
      <c r="QM126" s="783"/>
      <c r="QN126" s="784">
        <f t="shared" si="1653"/>
        <v>0</v>
      </c>
      <c r="QO126" s="707">
        <f t="shared" si="1402"/>
        <v>0</v>
      </c>
      <c r="QP126" s="784">
        <f t="shared" si="1654"/>
        <v>0</v>
      </c>
      <c r="QQ126" s="706">
        <f t="shared" si="1655"/>
        <v>0</v>
      </c>
      <c r="QR126" s="706">
        <f t="shared" si="1656"/>
        <v>0</v>
      </c>
      <c r="QS126" s="783"/>
      <c r="QT126" s="784">
        <f t="shared" si="1657"/>
        <v>0</v>
      </c>
      <c r="QU126" s="782"/>
      <c r="RA126" s="785">
        <f t="shared" si="1125"/>
        <v>0</v>
      </c>
      <c r="RB126" s="785" t="e">
        <f t="shared" si="1126"/>
        <v>#REF!</v>
      </c>
      <c r="RC126" s="677">
        <f t="shared" si="1127"/>
        <v>0</v>
      </c>
      <c r="RD126" s="677">
        <f t="shared" si="1127"/>
        <v>156</v>
      </c>
      <c r="RE126" s="677">
        <f t="shared" si="1127"/>
        <v>178.5</v>
      </c>
      <c r="RF126" s="677">
        <f t="shared" si="1127"/>
        <v>0</v>
      </c>
      <c r="RG126" s="677">
        <f t="shared" si="1127"/>
        <v>0</v>
      </c>
      <c r="RH126" s="677">
        <f t="shared" si="1127"/>
        <v>0</v>
      </c>
      <c r="RI126" s="677">
        <f t="shared" si="1127"/>
        <v>0</v>
      </c>
      <c r="RJ126" s="677">
        <f t="shared" si="1127"/>
        <v>0</v>
      </c>
      <c r="RK126" s="677" t="e">
        <f>#REF!</f>
        <v>#REF!</v>
      </c>
      <c r="RL126" s="677" t="e">
        <f>#REF!</f>
        <v>#REF!</v>
      </c>
      <c r="RM126" s="677">
        <f t="shared" si="1128"/>
        <v>0</v>
      </c>
      <c r="RN126" s="677">
        <f t="shared" si="1128"/>
        <v>0</v>
      </c>
      <c r="RO126" s="677">
        <f t="shared" si="1128"/>
        <v>0</v>
      </c>
      <c r="RP126" s="677">
        <f t="shared" si="1128"/>
        <v>0</v>
      </c>
      <c r="RQ126" s="677">
        <f t="shared" si="1128"/>
        <v>0</v>
      </c>
      <c r="RR126" s="677">
        <f t="shared" si="1128"/>
        <v>0</v>
      </c>
      <c r="RS126" s="677">
        <f t="shared" si="1128"/>
        <v>0</v>
      </c>
      <c r="RT126" s="677">
        <f t="shared" si="1128"/>
        <v>0</v>
      </c>
      <c r="RV126" s="675">
        <f t="shared" si="1129"/>
        <v>334.5</v>
      </c>
      <c r="RW126" s="675">
        <f t="shared" si="1130"/>
        <v>0</v>
      </c>
      <c r="RX126" s="675">
        <f t="shared" si="1131"/>
        <v>0</v>
      </c>
      <c r="RY126" s="675">
        <f t="shared" si="1132"/>
        <v>0</v>
      </c>
      <c r="RZ126" s="675">
        <f t="shared" si="1133"/>
        <v>0</v>
      </c>
      <c r="SA126" s="675">
        <f t="shared" si="1134"/>
        <v>0</v>
      </c>
      <c r="SB126" s="675">
        <f t="shared" si="1135"/>
        <v>0</v>
      </c>
      <c r="SC126" s="675">
        <f t="shared" si="1136"/>
        <v>0</v>
      </c>
      <c r="SD126" s="675" t="e">
        <f xml:space="preserve"> SUMIF(#REF!,$SD$8,#REF!)</f>
        <v>#REF!</v>
      </c>
      <c r="SE126" s="675" t="e">
        <f xml:space="preserve"> SUMIF(#REF!,$SE$8,#REF!)</f>
        <v>#REF!</v>
      </c>
      <c r="SG126" s="675">
        <f t="shared" si="1429"/>
        <v>0</v>
      </c>
      <c r="SH126" s="675">
        <f t="shared" si="1429"/>
        <v>15999360</v>
      </c>
      <c r="SI126" s="675">
        <f t="shared" si="1429"/>
        <v>18306960</v>
      </c>
      <c r="SJ126" s="675">
        <f t="shared" si="1429"/>
        <v>0</v>
      </c>
      <c r="SK126" s="675">
        <f t="shared" si="1429"/>
        <v>0</v>
      </c>
      <c r="SL126" s="675">
        <f t="shared" si="1429"/>
        <v>0</v>
      </c>
      <c r="SM126" s="675">
        <f t="shared" si="1429"/>
        <v>0</v>
      </c>
      <c r="SN126" s="675">
        <f t="shared" si="1429"/>
        <v>0</v>
      </c>
      <c r="SO126" s="675" t="e">
        <f t="shared" si="1429"/>
        <v>#REF!</v>
      </c>
      <c r="SP126" s="675" t="e">
        <f t="shared" si="1429"/>
        <v>#REF!</v>
      </c>
      <c r="SQ126" s="675">
        <f t="shared" si="1429"/>
        <v>0</v>
      </c>
      <c r="SR126" s="675">
        <f t="shared" si="1429"/>
        <v>0</v>
      </c>
      <c r="SS126" s="675">
        <f t="shared" si="1429"/>
        <v>0</v>
      </c>
      <c r="ST126" s="675">
        <f t="shared" si="1429"/>
        <v>0</v>
      </c>
      <c r="SU126" s="675">
        <f t="shared" si="1429"/>
        <v>0</v>
      </c>
      <c r="SV126" s="675">
        <f t="shared" si="1425"/>
        <v>0</v>
      </c>
      <c r="SW126" s="675">
        <f t="shared" si="1138"/>
        <v>0</v>
      </c>
      <c r="SX126" s="675">
        <f t="shared" si="1138"/>
        <v>0</v>
      </c>
      <c r="SY126" s="675" t="e">
        <f>#REF!*$AP126</f>
        <v>#REF!</v>
      </c>
      <c r="SZ126" s="675" t="e">
        <f>#REF!*$AP126</f>
        <v>#REF!</v>
      </c>
      <c r="TA126" s="675" t="e">
        <f>#REF!*$AP126</f>
        <v>#REF!</v>
      </c>
      <c r="TB126" s="675" t="e">
        <f>#REF!*$AP126</f>
        <v>#REF!</v>
      </c>
      <c r="TC126" s="675" t="e">
        <f>#REF!*$AP126</f>
        <v>#REF!</v>
      </c>
      <c r="TE126" s="675">
        <f t="shared" si="1403"/>
        <v>34306320</v>
      </c>
      <c r="TF126" s="675">
        <f t="shared" si="1404"/>
        <v>0</v>
      </c>
      <c r="TG126" s="675">
        <f t="shared" si="1405"/>
        <v>0</v>
      </c>
      <c r="TH126" s="675">
        <f t="shared" si="1406"/>
        <v>0</v>
      </c>
      <c r="TI126" s="675">
        <f t="shared" si="1407"/>
        <v>0</v>
      </c>
      <c r="TJ126" s="675">
        <f t="shared" si="1408"/>
        <v>0</v>
      </c>
      <c r="TK126" s="675">
        <f t="shared" si="1409"/>
        <v>0</v>
      </c>
      <c r="TL126" s="675">
        <f t="shared" si="1410"/>
        <v>0</v>
      </c>
      <c r="TM126" s="675">
        <f t="shared" si="1411"/>
        <v>0</v>
      </c>
      <c r="TN126" s="676">
        <f t="shared" si="1412"/>
        <v>0</v>
      </c>
      <c r="TP126" s="675">
        <f>IFERROR(SG126*(1+LEVEL_2!#REF!),0)</f>
        <v>0</v>
      </c>
      <c r="TQ126" s="675">
        <f>IFERROR(SH126*(1+LEVEL_2!#REF!),0)</f>
        <v>0</v>
      </c>
      <c r="TR126" s="675">
        <f>IFERROR(SI126*(1+LEVEL_2!#REF!),0)</f>
        <v>0</v>
      </c>
      <c r="TS126" s="675">
        <f>IFERROR(SJ126*(1+LEVEL_2!#REF!),0)</f>
        <v>0</v>
      </c>
      <c r="TT126" s="675">
        <f>IFERROR(SK126*(1+LEVEL_2!#REF!),0)</f>
        <v>0</v>
      </c>
      <c r="TU126" s="675">
        <f>IFERROR(SL126*(1+LEVEL_2!#REF!),0)</f>
        <v>0</v>
      </c>
      <c r="TV126" s="675">
        <f>IFERROR(SM126*(1+LEVEL_2!#REF!),0)</f>
        <v>0</v>
      </c>
      <c r="TW126" s="675">
        <f>IFERROR(SN126*(1+LEVEL_2!#REF!),0)</f>
        <v>0</v>
      </c>
      <c r="TX126" s="675">
        <f>IFERROR(SO126*(1+LEVEL_2!#REF!),0)</f>
        <v>0</v>
      </c>
      <c r="TY126" s="675">
        <f>IFERROR(SP126*(1+LEVEL_2!#REF!),0)</f>
        <v>0</v>
      </c>
      <c r="TZ126" s="675">
        <f>IFERROR(SQ126*(1+LEVEL_2!#REF!),0)</f>
        <v>0</v>
      </c>
      <c r="UA126" s="675">
        <f>IFERROR(SR126*(1+LEVEL_2!#REF!),0)</f>
        <v>0</v>
      </c>
      <c r="UB126" s="675">
        <f>IFERROR(SS126*(1+LEVEL_2!#REF!),0)</f>
        <v>0</v>
      </c>
      <c r="UC126" s="675">
        <f>IFERROR(ST126*(1+LEVEL_2!#REF!),0)</f>
        <v>0</v>
      </c>
      <c r="UD126" s="675">
        <f>IFERROR(SU126*(1+LEVEL_2!#REF!),0)</f>
        <v>0</v>
      </c>
      <c r="UE126" s="675">
        <f>IFERROR(SV126*(1+LEVEL_2!#REF!),0)</f>
        <v>0</v>
      </c>
      <c r="UF126" s="675">
        <f>IFERROR(SW126*(1+LEVEL_2!#REF!),0)</f>
        <v>0</v>
      </c>
      <c r="UG126" s="675">
        <f>IFERROR(SX126*(1+LEVEL_2!#REF!),0)</f>
        <v>0</v>
      </c>
      <c r="UH126" s="675">
        <f>IFERROR(SY126*(1+LEVEL_2!#REF!),0)</f>
        <v>0</v>
      </c>
      <c r="UI126" s="675">
        <f>IFERROR(SZ126*(1+LEVEL_2!#REF!),0)</f>
        <v>0</v>
      </c>
      <c r="UJ126" s="675">
        <f>IFERROR(TA126*(1+LEVEL_2!#REF!),0)</f>
        <v>0</v>
      </c>
      <c r="UK126" s="675">
        <f>IFERROR(TB126*(1+LEVEL_2!#REF!),0)</f>
        <v>0</v>
      </c>
      <c r="UL126" s="675">
        <f>IFERROR(TC126*(1+LEVEL_2!#REF!),0)</f>
        <v>0</v>
      </c>
      <c r="UN126" s="675">
        <f t="shared" si="1413"/>
        <v>0</v>
      </c>
      <c r="UO126" s="675">
        <f t="shared" si="1414"/>
        <v>0</v>
      </c>
      <c r="UP126" s="675">
        <f t="shared" si="1415"/>
        <v>0</v>
      </c>
      <c r="UQ126" s="675">
        <f t="shared" si="1416"/>
        <v>0</v>
      </c>
      <c r="UR126" s="675">
        <f t="shared" si="1417"/>
        <v>0</v>
      </c>
      <c r="US126" s="675">
        <f t="shared" si="1418"/>
        <v>0</v>
      </c>
      <c r="UT126" s="675">
        <f t="shared" si="1419"/>
        <v>0</v>
      </c>
      <c r="UU126" s="675">
        <f t="shared" si="1420"/>
        <v>0</v>
      </c>
      <c r="UV126" s="675">
        <f t="shared" si="1421"/>
        <v>0</v>
      </c>
      <c r="UW126" s="676">
        <f t="shared" si="1422"/>
        <v>0</v>
      </c>
    </row>
    <row r="127" spans="1:569" s="645" customFormat="1" ht="20.100000000000001" customHeight="1">
      <c r="A127" s="677" t="s">
        <v>146</v>
      </c>
      <c r="B127" s="677" t="s">
        <v>146</v>
      </c>
      <c r="C127" s="764" t="s">
        <v>659</v>
      </c>
      <c r="D127" s="764"/>
      <c r="E127" s="792" t="s">
        <v>660</v>
      </c>
      <c r="F127" s="793" t="s">
        <v>632</v>
      </c>
      <c r="G127" s="792" t="s">
        <v>661</v>
      </c>
      <c r="H127" s="794" t="s">
        <v>365</v>
      </c>
      <c r="I127" s="789"/>
      <c r="J127" s="789"/>
      <c r="K127" s="789"/>
      <c r="L127" s="789"/>
      <c r="M127" s="770"/>
      <c r="N127" s="828">
        <f t="shared" si="1423"/>
        <v>0</v>
      </c>
      <c r="O127" s="829">
        <f t="shared" si="1424"/>
        <v>0</v>
      </c>
      <c r="Q127" s="789"/>
      <c r="R127" s="795"/>
      <c r="S127" s="795"/>
      <c r="T127" s="795"/>
      <c r="U127" s="795"/>
      <c r="V127" s="795"/>
      <c r="W127" s="795"/>
      <c r="X127" s="795"/>
      <c r="Y127" s="809"/>
      <c r="Z127" s="809"/>
      <c r="AA127" s="809"/>
      <c r="AB127" s="809"/>
      <c r="AC127" s="809"/>
      <c r="AD127" s="809"/>
      <c r="AE127" s="809"/>
      <c r="AF127" s="810"/>
      <c r="AH127" s="774">
        <f t="shared" si="1430"/>
        <v>16500</v>
      </c>
      <c r="AI127" s="775">
        <f t="shared" si="1431"/>
        <v>0</v>
      </c>
      <c r="AJ127" s="774">
        <f t="shared" si="1432"/>
        <v>8000</v>
      </c>
      <c r="AK127" s="775">
        <f t="shared" si="1433"/>
        <v>0</v>
      </c>
      <c r="AL127" s="774">
        <f t="shared" si="1434"/>
        <v>6000</v>
      </c>
      <c r="AM127" s="775">
        <f t="shared" si="1435"/>
        <v>0</v>
      </c>
      <c r="AN127" s="774">
        <f t="shared" si="1436"/>
        <v>0</v>
      </c>
      <c r="AO127" s="775">
        <f t="shared" si="1437"/>
        <v>0</v>
      </c>
      <c r="AP127" s="693">
        <f t="shared" si="1111"/>
        <v>30500</v>
      </c>
      <c r="AQ127" s="775">
        <f t="shared" si="1438"/>
        <v>0</v>
      </c>
      <c r="AR127" s="774">
        <f t="shared" si="1439"/>
        <v>0</v>
      </c>
      <c r="AS127" s="775">
        <f t="shared" si="1440"/>
        <v>0</v>
      </c>
      <c r="AT127" s="776">
        <f t="shared" si="1152"/>
        <v>36600</v>
      </c>
      <c r="AU127" s="776">
        <f t="shared" si="1441"/>
        <v>61000</v>
      </c>
      <c r="AV127" s="693">
        <f t="shared" si="829"/>
        <v>30500</v>
      </c>
      <c r="AW127" s="775">
        <f t="shared" si="1370"/>
        <v>0</v>
      </c>
      <c r="AX127" s="775">
        <f t="shared" si="1442"/>
        <v>0</v>
      </c>
      <c r="AY127" s="775">
        <f t="shared" si="1443"/>
        <v>0</v>
      </c>
      <c r="AZ127" s="775">
        <f t="shared" si="1443"/>
        <v>0</v>
      </c>
      <c r="BA127" s="693">
        <f t="shared" si="1444"/>
        <v>0</v>
      </c>
      <c r="BB127" s="693">
        <f t="shared" si="1445"/>
        <v>0</v>
      </c>
      <c r="BC127" s="774">
        <f t="shared" si="1446"/>
        <v>0</v>
      </c>
      <c r="BD127" s="775">
        <f t="shared" si="1447"/>
        <v>0</v>
      </c>
      <c r="BE127" s="777"/>
      <c r="BG127" s="774">
        <v>41360.799999999996</v>
      </c>
      <c r="BH127" s="775">
        <f t="shared" si="1448"/>
        <v>0</v>
      </c>
      <c r="BI127" s="774">
        <v>23425.5</v>
      </c>
      <c r="BJ127" s="775">
        <f t="shared" si="1449"/>
        <v>0</v>
      </c>
      <c r="BK127" s="774">
        <v>21120.145520342674</v>
      </c>
      <c r="BL127" s="775">
        <f t="shared" si="1450"/>
        <v>0</v>
      </c>
      <c r="BM127" s="774"/>
      <c r="BN127" s="775">
        <f t="shared" si="1451"/>
        <v>0</v>
      </c>
      <c r="BO127" s="693">
        <f t="shared" si="1371"/>
        <v>85906.445520342677</v>
      </c>
      <c r="BP127" s="775">
        <f t="shared" si="1452"/>
        <v>0</v>
      </c>
      <c r="BQ127" s="774">
        <f t="shared" si="1453"/>
        <v>0</v>
      </c>
      <c r="BR127" s="775">
        <f t="shared" si="1454"/>
        <v>0</v>
      </c>
      <c r="BS127" s="693">
        <f t="shared" si="1372"/>
        <v>85906.445520342677</v>
      </c>
      <c r="BT127" s="775">
        <f t="shared" si="1455"/>
        <v>0</v>
      </c>
      <c r="BU127" s="693">
        <f t="shared" si="1456"/>
        <v>0</v>
      </c>
      <c r="BV127" s="693">
        <f t="shared" si="1457"/>
        <v>0</v>
      </c>
      <c r="BW127" s="774"/>
      <c r="BX127" s="775">
        <f t="shared" si="1458"/>
        <v>0</v>
      </c>
      <c r="BY127" s="777"/>
      <c r="CA127" s="744"/>
      <c r="CB127" s="745">
        <f t="shared" si="1459"/>
        <v>0</v>
      </c>
      <c r="CC127" s="718"/>
      <c r="CD127" s="745">
        <f t="shared" si="1460"/>
        <v>0</v>
      </c>
      <c r="CE127" s="718"/>
      <c r="CF127" s="745">
        <f t="shared" si="1461"/>
        <v>0</v>
      </c>
      <c r="CG127" s="718"/>
      <c r="CH127" s="745">
        <f t="shared" si="1462"/>
        <v>0</v>
      </c>
      <c r="CI127" s="746">
        <f t="shared" si="1377"/>
        <v>0</v>
      </c>
      <c r="CJ127" s="745">
        <f t="shared" si="1463"/>
        <v>0</v>
      </c>
      <c r="CK127" s="718"/>
      <c r="CL127" s="745">
        <f t="shared" si="1464"/>
        <v>0</v>
      </c>
      <c r="CM127" s="746">
        <f t="shared" si="1378"/>
        <v>0</v>
      </c>
      <c r="CN127" s="745">
        <f t="shared" si="1465"/>
        <v>0</v>
      </c>
      <c r="CO127" s="699">
        <f t="shared" si="1466"/>
        <v>0</v>
      </c>
      <c r="CP127" s="699">
        <f t="shared" si="1466"/>
        <v>0</v>
      </c>
      <c r="CQ127" s="699">
        <f t="shared" si="1466"/>
        <v>0</v>
      </c>
      <c r="CR127" s="699">
        <f t="shared" si="1466"/>
        <v>0</v>
      </c>
      <c r="CS127" s="700">
        <f t="shared" si="1466"/>
        <v>0</v>
      </c>
      <c r="CT127" s="699">
        <f t="shared" si="1466"/>
        <v>0</v>
      </c>
      <c r="CU127" s="699">
        <f t="shared" si="1466"/>
        <v>0</v>
      </c>
      <c r="CV127" s="700">
        <f t="shared" si="1467"/>
        <v>0</v>
      </c>
      <c r="CW127" s="697"/>
      <c r="CX127" s="696">
        <f t="shared" si="1468"/>
        <v>0</v>
      </c>
      <c r="CY127" s="701"/>
      <c r="DA127" s="778">
        <f>IFERROR(VLOOKUP($C127,정민건설!$A$13:$AM$154,28,FALSE),0)</f>
        <v>16500</v>
      </c>
      <c r="DB127" s="775">
        <f t="shared" si="1470"/>
        <v>0</v>
      </c>
      <c r="DC127" s="778">
        <f>IFERROR(VLOOKUP($C127,정민건설!$A$13:$AM$154,30,FALSE),0)</f>
        <v>8000</v>
      </c>
      <c r="DD127" s="775">
        <f t="shared" si="1472"/>
        <v>0</v>
      </c>
      <c r="DE127" s="774">
        <f>IFERROR(VLOOKUP($C127,정민건설!$A$13:$AM$154,32,FALSE),0)</f>
        <v>6000</v>
      </c>
      <c r="DF127" s="775">
        <f t="shared" si="1474"/>
        <v>0</v>
      </c>
      <c r="DG127" s="774">
        <f>IFERROR(VLOOKUP($C127,정민건설!$A$13:$AM$154,34,FALSE),0)</f>
        <v>0</v>
      </c>
      <c r="DH127" s="775">
        <f t="shared" si="1476"/>
        <v>0</v>
      </c>
      <c r="DI127" s="693">
        <f t="shared" si="1112"/>
        <v>30500</v>
      </c>
      <c r="DJ127" s="775">
        <f t="shared" si="1477"/>
        <v>0</v>
      </c>
      <c r="DK127" s="778">
        <f t="shared" si="1478"/>
        <v>0</v>
      </c>
      <c r="DL127" s="779">
        <f t="shared" si="1479"/>
        <v>0</v>
      </c>
      <c r="DM127" s="693">
        <f t="shared" si="1113"/>
        <v>30500</v>
      </c>
      <c r="DN127" s="775">
        <f t="shared" si="1480"/>
        <v>0</v>
      </c>
      <c r="DO127" s="693">
        <f t="shared" si="1481"/>
        <v>0</v>
      </c>
      <c r="DP127" s="693">
        <f t="shared" si="1482"/>
        <v>0</v>
      </c>
      <c r="DQ127" s="774"/>
      <c r="DR127" s="775">
        <f t="shared" si="1483"/>
        <v>0</v>
      </c>
      <c r="DS127" s="777"/>
      <c r="DU127" s="774">
        <f>IFERROR(VLOOKUP($C127,[1]영만종합건설!$A$13:$AN$154,28,FALSE),0)</f>
        <v>16000</v>
      </c>
      <c r="DV127" s="780">
        <f t="shared" si="1484"/>
        <v>0</v>
      </c>
      <c r="DW127" s="774">
        <f>IFERROR(VLOOKUP($C127,[1]영만종합건설!$A$13:$AN$154,30,FALSE),0)</f>
        <v>15000</v>
      </c>
      <c r="DX127" s="780">
        <f t="shared" si="1485"/>
        <v>0</v>
      </c>
      <c r="DY127" s="778">
        <f>IFERROR(VLOOKUP($C127,[1]영만종합건설!$A$13:$AN$154,32,FALSE),0)</f>
        <v>5000</v>
      </c>
      <c r="DZ127" s="780">
        <f t="shared" si="1486"/>
        <v>0</v>
      </c>
      <c r="EA127" s="778">
        <f>IFERROR(VLOOKUP($C127,[1]영만종합건설!$A$13:$AN$154,34,FALSE),0)</f>
        <v>0</v>
      </c>
      <c r="EB127" s="780">
        <f t="shared" si="1487"/>
        <v>0</v>
      </c>
      <c r="EC127" s="703">
        <f t="shared" si="1114"/>
        <v>36000</v>
      </c>
      <c r="ED127" s="780">
        <f t="shared" si="1488"/>
        <v>0</v>
      </c>
      <c r="EE127" s="778">
        <f t="shared" si="1489"/>
        <v>0</v>
      </c>
      <c r="EF127" s="779">
        <f t="shared" si="1490"/>
        <v>0</v>
      </c>
      <c r="EG127" s="703">
        <f t="shared" si="1115"/>
        <v>36000</v>
      </c>
      <c r="EH127" s="780">
        <f t="shared" si="1491"/>
        <v>0</v>
      </c>
      <c r="EI127" s="703">
        <f t="shared" si="1492"/>
        <v>0</v>
      </c>
      <c r="EJ127" s="703">
        <f t="shared" si="1493"/>
        <v>0</v>
      </c>
      <c r="EK127" s="778"/>
      <c r="EL127" s="780">
        <f t="shared" si="1494"/>
        <v>0</v>
      </c>
      <c r="EM127" s="781"/>
      <c r="EO127" s="778">
        <f>IFERROR(VLOOKUP($C127,[1]부강종합건설!$A$13:$AM$154,28,FALSE),0)</f>
        <v>23000</v>
      </c>
      <c r="EP127" s="780">
        <f t="shared" si="1495"/>
        <v>0</v>
      </c>
      <c r="EQ127" s="778">
        <f>IFERROR(VLOOKUP($C127,[1]부강종합건설!$A$13:$AM$154,30,FALSE),0)</f>
        <v>12000</v>
      </c>
      <c r="ER127" s="780">
        <f t="shared" si="1496"/>
        <v>0</v>
      </c>
      <c r="ES127" s="778">
        <f>IFERROR(VLOOKUP($C127,[1]부강종합건설!$A$13:$AM$154,32,FALSE),0)</f>
        <v>0</v>
      </c>
      <c r="ET127" s="780">
        <f t="shared" si="1497"/>
        <v>0</v>
      </c>
      <c r="EU127" s="778">
        <f>IFERROR(VLOOKUP($C127,[1]부강종합건설!$A$13:$AM$154,34,FALSE),0)</f>
        <v>4880</v>
      </c>
      <c r="EV127" s="780">
        <f t="shared" si="1498"/>
        <v>0</v>
      </c>
      <c r="EW127" s="703">
        <f t="shared" si="1116"/>
        <v>39880</v>
      </c>
      <c r="EX127" s="780">
        <f t="shared" si="1499"/>
        <v>0</v>
      </c>
      <c r="EY127" s="778">
        <f t="shared" si="1500"/>
        <v>0</v>
      </c>
      <c r="EZ127" s="779">
        <f t="shared" si="1501"/>
        <v>0</v>
      </c>
      <c r="FA127" s="703">
        <f t="shared" si="1117"/>
        <v>39880</v>
      </c>
      <c r="FB127" s="780">
        <f t="shared" si="1502"/>
        <v>0</v>
      </c>
      <c r="FC127" s="703">
        <f t="shared" si="1503"/>
        <v>0</v>
      </c>
      <c r="FD127" s="703">
        <f t="shared" si="1504"/>
        <v>0</v>
      </c>
      <c r="FE127" s="778"/>
      <c r="FF127" s="780">
        <f t="shared" si="1505"/>
        <v>0</v>
      </c>
      <c r="FG127" s="782"/>
      <c r="FI127" s="774">
        <f>IFERROR(VLOOKUP($C127,[1]대도엔지니어링!$A$13:$AN$154,28,FALSE),0)</f>
        <v>14520</v>
      </c>
      <c r="FJ127" s="775">
        <f t="shared" si="1506"/>
        <v>0</v>
      </c>
      <c r="FK127" s="774">
        <f>IFERROR(VLOOKUP($C127,[1]대도엔지니어링!$A$13:$AN$154,30,FALSE),0)</f>
        <v>18150</v>
      </c>
      <c r="FL127" s="775">
        <f t="shared" si="1507"/>
        <v>0</v>
      </c>
      <c r="FM127" s="774">
        <f>IFERROR(VLOOKUP($C127,[1]대도엔지니어링!$A$13:$AN$154,32,FALSE),0)</f>
        <v>6050</v>
      </c>
      <c r="FN127" s="775">
        <f t="shared" si="1508"/>
        <v>0</v>
      </c>
      <c r="FO127" s="774">
        <f>IFERROR(VLOOKUP($C127,[1]대도엔지니어링!$A$13:$AN$154,34,FALSE),0)</f>
        <v>3560</v>
      </c>
      <c r="FP127" s="775">
        <f t="shared" si="1509"/>
        <v>0</v>
      </c>
      <c r="FQ127" s="693">
        <f t="shared" si="1118"/>
        <v>42280</v>
      </c>
      <c r="FR127" s="775">
        <f t="shared" si="1510"/>
        <v>0</v>
      </c>
      <c r="FS127" s="774">
        <f t="shared" si="1119"/>
        <v>3381.3188165628044</v>
      </c>
      <c r="FT127" s="775">
        <f t="shared" si="1511"/>
        <v>0</v>
      </c>
      <c r="FU127" s="693">
        <f t="shared" si="1120"/>
        <v>45661.318816562802</v>
      </c>
      <c r="FV127" s="775">
        <f t="shared" si="1512"/>
        <v>0</v>
      </c>
      <c r="FW127" s="693">
        <f t="shared" si="1513"/>
        <v>0</v>
      </c>
      <c r="FX127" s="693">
        <f t="shared" si="1514"/>
        <v>0</v>
      </c>
      <c r="FY127" s="774"/>
      <c r="FZ127" s="775">
        <f t="shared" si="1515"/>
        <v>0</v>
      </c>
      <c r="GA127" s="782"/>
      <c r="GC127" s="774">
        <f>IFERROR(VLOOKUP($C127,[1]부명엔지니어링!$A$13:$AN$154,28,FALSE),0)</f>
        <v>150000</v>
      </c>
      <c r="GD127" s="775">
        <f t="shared" si="1516"/>
        <v>0</v>
      </c>
      <c r="GE127" s="774">
        <f>IFERROR(VLOOKUP($C127,[1]부명엔지니어링!$A$13:$AN$154,30,FALSE),0)</f>
        <v>50000</v>
      </c>
      <c r="GF127" s="775">
        <f t="shared" si="1517"/>
        <v>0</v>
      </c>
      <c r="GG127" s="774">
        <f>IFERROR(VLOOKUP($C127,[1]부명엔지니어링!$A$13:$AN$154,32,FALSE),0)</f>
        <v>0</v>
      </c>
      <c r="GH127" s="775">
        <f t="shared" si="1518"/>
        <v>0</v>
      </c>
      <c r="GI127" s="774">
        <f>IFERROR(VLOOKUP($C127,[1]부명엔지니어링!$A$13:$AN$154,34,FALSE),0)</f>
        <v>0</v>
      </c>
      <c r="GJ127" s="775">
        <f t="shared" si="1519"/>
        <v>0</v>
      </c>
      <c r="GK127" s="693">
        <f t="shared" si="1121"/>
        <v>200000</v>
      </c>
      <c r="GL127" s="775">
        <f t="shared" si="1520"/>
        <v>0</v>
      </c>
      <c r="GM127" s="774">
        <f t="shared" si="1521"/>
        <v>0</v>
      </c>
      <c r="GN127" s="775">
        <f t="shared" si="1522"/>
        <v>0</v>
      </c>
      <c r="GO127" s="693">
        <f t="shared" si="1122"/>
        <v>200000</v>
      </c>
      <c r="GP127" s="775">
        <f t="shared" si="1523"/>
        <v>0</v>
      </c>
      <c r="GQ127" s="693">
        <f t="shared" si="1524"/>
        <v>0</v>
      </c>
      <c r="GR127" s="693">
        <f t="shared" si="1525"/>
        <v>0</v>
      </c>
      <c r="GS127" s="774"/>
      <c r="GT127" s="775">
        <f t="shared" si="1526"/>
        <v>0</v>
      </c>
      <c r="GU127" s="782"/>
      <c r="GW127" s="774">
        <f>IFERROR(VLOOKUP($C127,[1]직영비!$A$262:$AF$337,19,FALSE),0)*$GW$5</f>
        <v>10936.5</v>
      </c>
      <c r="GX127" s="775">
        <f t="shared" si="1527"/>
        <v>0</v>
      </c>
      <c r="GY127" s="774">
        <f>IFERROR(VLOOKUP($C127,[1]직영비!$A$262:$AF$337,23,FALSE),0)*$GW$5*$GX$5</f>
        <v>11719.83286414248</v>
      </c>
      <c r="GZ127" s="775">
        <f t="shared" si="1528"/>
        <v>0</v>
      </c>
      <c r="HA127" s="774">
        <f>IFERROR(VLOOKUP($C127,[1]직영비!$A$262:$AF$337,25,FALSE),0)*$GW$5*$GX$5</f>
        <v>4789.75</v>
      </c>
      <c r="HB127" s="775">
        <f t="shared" si="1529"/>
        <v>0</v>
      </c>
      <c r="HC127" s="774"/>
      <c r="HD127" s="775">
        <f t="shared" si="1530"/>
        <v>0</v>
      </c>
      <c r="HE127" s="693">
        <f t="shared" si="1123"/>
        <v>27446.082864142481</v>
      </c>
      <c r="HF127" s="775">
        <f t="shared" si="1531"/>
        <v>0</v>
      </c>
      <c r="HG127" s="774">
        <f t="shared" si="1532"/>
        <v>0</v>
      </c>
      <c r="HH127" s="775">
        <f t="shared" si="1533"/>
        <v>0</v>
      </c>
      <c r="HI127" s="693">
        <f t="shared" si="1124"/>
        <v>27446.082864142481</v>
      </c>
      <c r="HJ127" s="775">
        <f t="shared" si="1534"/>
        <v>0</v>
      </c>
      <c r="HK127" s="693">
        <f t="shared" si="1535"/>
        <v>0</v>
      </c>
      <c r="HL127" s="693">
        <f t="shared" si="1536"/>
        <v>0</v>
      </c>
      <c r="HM127" s="774"/>
      <c r="HN127" s="775">
        <f t="shared" si="1537"/>
        <v>0</v>
      </c>
      <c r="HO127" s="777"/>
      <c r="HQ127" s="783"/>
      <c r="HR127" s="784">
        <f t="shared" si="1538"/>
        <v>0</v>
      </c>
      <c r="HS127" s="783"/>
      <c r="HT127" s="784">
        <f t="shared" si="1539"/>
        <v>0</v>
      </c>
      <c r="HU127" s="783"/>
      <c r="HV127" s="784">
        <f t="shared" si="1540"/>
        <v>0</v>
      </c>
      <c r="HW127" s="783"/>
      <c r="HX127" s="784">
        <f t="shared" si="1541"/>
        <v>0</v>
      </c>
      <c r="HY127" s="707">
        <f t="shared" si="1379"/>
        <v>0</v>
      </c>
      <c r="HZ127" s="784">
        <f t="shared" si="1542"/>
        <v>0</v>
      </c>
      <c r="IA127" s="783"/>
      <c r="IB127" s="784">
        <f t="shared" si="1543"/>
        <v>0</v>
      </c>
      <c r="IC127" s="707">
        <f t="shared" si="1380"/>
        <v>0</v>
      </c>
      <c r="ID127" s="784">
        <f t="shared" si="1544"/>
        <v>0</v>
      </c>
      <c r="IE127" s="706">
        <f t="shared" si="1545"/>
        <v>0</v>
      </c>
      <c r="IF127" s="706">
        <f t="shared" si="1546"/>
        <v>0</v>
      </c>
      <c r="IG127" s="783"/>
      <c r="IH127" s="784">
        <f t="shared" si="1547"/>
        <v>0</v>
      </c>
      <c r="II127" s="782"/>
      <c r="IK127" s="783"/>
      <c r="IL127" s="784">
        <f t="shared" si="1548"/>
        <v>0</v>
      </c>
      <c r="IM127" s="783"/>
      <c r="IN127" s="784">
        <f t="shared" si="1549"/>
        <v>0</v>
      </c>
      <c r="IO127" s="783"/>
      <c r="IP127" s="784">
        <f t="shared" si="1550"/>
        <v>0</v>
      </c>
      <c r="IQ127" s="783"/>
      <c r="IR127" s="784">
        <f t="shared" si="1551"/>
        <v>0</v>
      </c>
      <c r="IS127" s="707">
        <f t="shared" si="1381"/>
        <v>0</v>
      </c>
      <c r="IT127" s="784">
        <f t="shared" si="1552"/>
        <v>0</v>
      </c>
      <c r="IU127" s="783"/>
      <c r="IV127" s="784">
        <f t="shared" si="1553"/>
        <v>0</v>
      </c>
      <c r="IW127" s="707">
        <f t="shared" si="1382"/>
        <v>0</v>
      </c>
      <c r="IX127" s="784">
        <f t="shared" si="1554"/>
        <v>0</v>
      </c>
      <c r="IY127" s="706">
        <f t="shared" si="1555"/>
        <v>0</v>
      </c>
      <c r="IZ127" s="706">
        <f t="shared" si="1556"/>
        <v>0</v>
      </c>
      <c r="JA127" s="783"/>
      <c r="JB127" s="784">
        <f t="shared" si="1557"/>
        <v>0</v>
      </c>
      <c r="JC127" s="782"/>
      <c r="JE127" s="783"/>
      <c r="JF127" s="784">
        <f t="shared" si="1558"/>
        <v>0</v>
      </c>
      <c r="JG127" s="783"/>
      <c r="JH127" s="784">
        <f t="shared" si="1559"/>
        <v>0</v>
      </c>
      <c r="JI127" s="783"/>
      <c r="JJ127" s="784">
        <f t="shared" si="1560"/>
        <v>0</v>
      </c>
      <c r="JK127" s="783"/>
      <c r="JL127" s="784">
        <f t="shared" si="1561"/>
        <v>0</v>
      </c>
      <c r="JM127" s="707">
        <f t="shared" si="1383"/>
        <v>0</v>
      </c>
      <c r="JN127" s="784">
        <f t="shared" si="1562"/>
        <v>0</v>
      </c>
      <c r="JO127" s="783"/>
      <c r="JP127" s="784">
        <f t="shared" si="1563"/>
        <v>0</v>
      </c>
      <c r="JQ127" s="707">
        <f t="shared" si="1384"/>
        <v>0</v>
      </c>
      <c r="JR127" s="784">
        <f t="shared" si="1564"/>
        <v>0</v>
      </c>
      <c r="JS127" s="706">
        <f t="shared" si="1565"/>
        <v>0</v>
      </c>
      <c r="JT127" s="706">
        <f t="shared" si="1566"/>
        <v>0</v>
      </c>
      <c r="JU127" s="783"/>
      <c r="JV127" s="784">
        <f t="shared" si="1567"/>
        <v>0</v>
      </c>
      <c r="JW127" s="782"/>
      <c r="JY127" s="783"/>
      <c r="JZ127" s="784">
        <f t="shared" si="1568"/>
        <v>0</v>
      </c>
      <c r="KA127" s="783"/>
      <c r="KB127" s="784">
        <f t="shared" si="1569"/>
        <v>0</v>
      </c>
      <c r="KC127" s="783"/>
      <c r="KD127" s="784">
        <f t="shared" si="1570"/>
        <v>0</v>
      </c>
      <c r="KE127" s="783"/>
      <c r="KF127" s="784">
        <f t="shared" si="1571"/>
        <v>0</v>
      </c>
      <c r="KG127" s="707">
        <f t="shared" si="1385"/>
        <v>0</v>
      </c>
      <c r="KH127" s="784">
        <f t="shared" si="1572"/>
        <v>0</v>
      </c>
      <c r="KI127" s="783"/>
      <c r="KJ127" s="784">
        <f t="shared" si="1573"/>
        <v>0</v>
      </c>
      <c r="KK127" s="707">
        <f t="shared" si="1386"/>
        <v>0</v>
      </c>
      <c r="KL127" s="784">
        <f t="shared" si="1574"/>
        <v>0</v>
      </c>
      <c r="KM127" s="706">
        <f t="shared" si="1575"/>
        <v>0</v>
      </c>
      <c r="KN127" s="706">
        <f t="shared" si="1576"/>
        <v>0</v>
      </c>
      <c r="KO127" s="783"/>
      <c r="KP127" s="784">
        <f t="shared" si="1577"/>
        <v>0</v>
      </c>
      <c r="KQ127" s="782"/>
      <c r="KS127" s="783"/>
      <c r="KT127" s="784">
        <f t="shared" si="1578"/>
        <v>0</v>
      </c>
      <c r="KU127" s="783"/>
      <c r="KV127" s="784">
        <f t="shared" si="1579"/>
        <v>0</v>
      </c>
      <c r="KW127" s="783"/>
      <c r="KX127" s="784">
        <f t="shared" si="1580"/>
        <v>0</v>
      </c>
      <c r="KY127" s="783"/>
      <c r="KZ127" s="784">
        <f t="shared" si="1581"/>
        <v>0</v>
      </c>
      <c r="LA127" s="707">
        <f t="shared" si="1387"/>
        <v>0</v>
      </c>
      <c r="LB127" s="784">
        <f t="shared" si="1582"/>
        <v>0</v>
      </c>
      <c r="LC127" s="783"/>
      <c r="LD127" s="784">
        <f t="shared" si="1583"/>
        <v>0</v>
      </c>
      <c r="LE127" s="707">
        <f t="shared" si="1388"/>
        <v>0</v>
      </c>
      <c r="LF127" s="784">
        <f t="shared" si="1584"/>
        <v>0</v>
      </c>
      <c r="LG127" s="706">
        <f t="shared" si="1585"/>
        <v>0</v>
      </c>
      <c r="LH127" s="706">
        <f t="shared" si="1586"/>
        <v>0</v>
      </c>
      <c r="LI127" s="783"/>
      <c r="LJ127" s="784">
        <f t="shared" si="1587"/>
        <v>0</v>
      </c>
      <c r="LK127" s="782"/>
      <c r="LM127" s="783"/>
      <c r="LN127" s="784">
        <f t="shared" si="1588"/>
        <v>0</v>
      </c>
      <c r="LO127" s="783"/>
      <c r="LP127" s="784">
        <f t="shared" si="1589"/>
        <v>0</v>
      </c>
      <c r="LQ127" s="783"/>
      <c r="LR127" s="784">
        <f t="shared" si="1590"/>
        <v>0</v>
      </c>
      <c r="LS127" s="783"/>
      <c r="LT127" s="784">
        <f t="shared" si="1591"/>
        <v>0</v>
      </c>
      <c r="LU127" s="707">
        <f t="shared" si="1389"/>
        <v>0</v>
      </c>
      <c r="LV127" s="784">
        <f t="shared" si="1592"/>
        <v>0</v>
      </c>
      <c r="LW127" s="783"/>
      <c r="LX127" s="784">
        <f t="shared" si="1593"/>
        <v>0</v>
      </c>
      <c r="LY127" s="707">
        <f t="shared" si="1390"/>
        <v>0</v>
      </c>
      <c r="LZ127" s="784">
        <f t="shared" si="1594"/>
        <v>0</v>
      </c>
      <c r="MA127" s="706">
        <f t="shared" si="1595"/>
        <v>0</v>
      </c>
      <c r="MB127" s="706">
        <f t="shared" si="1596"/>
        <v>0</v>
      </c>
      <c r="MC127" s="783"/>
      <c r="MD127" s="784">
        <f t="shared" si="1597"/>
        <v>0</v>
      </c>
      <c r="ME127" s="782"/>
      <c r="MG127" s="783"/>
      <c r="MH127" s="784">
        <f t="shared" si="1598"/>
        <v>0</v>
      </c>
      <c r="MI127" s="783"/>
      <c r="MJ127" s="784">
        <f t="shared" si="1599"/>
        <v>0</v>
      </c>
      <c r="MK127" s="783"/>
      <c r="ML127" s="784">
        <f t="shared" si="1600"/>
        <v>0</v>
      </c>
      <c r="MM127" s="783"/>
      <c r="MN127" s="784">
        <f t="shared" si="1601"/>
        <v>0</v>
      </c>
      <c r="MO127" s="707">
        <f t="shared" si="1391"/>
        <v>0</v>
      </c>
      <c r="MP127" s="784">
        <f t="shared" si="1602"/>
        <v>0</v>
      </c>
      <c r="MQ127" s="783"/>
      <c r="MR127" s="784">
        <f t="shared" si="1603"/>
        <v>0</v>
      </c>
      <c r="MS127" s="707">
        <f t="shared" si="1392"/>
        <v>0</v>
      </c>
      <c r="MT127" s="784">
        <f t="shared" si="1604"/>
        <v>0</v>
      </c>
      <c r="MU127" s="706">
        <f t="shared" si="1605"/>
        <v>0</v>
      </c>
      <c r="MV127" s="706">
        <f t="shared" si="1606"/>
        <v>0</v>
      </c>
      <c r="MW127" s="783"/>
      <c r="MX127" s="784">
        <f t="shared" si="1607"/>
        <v>0</v>
      </c>
      <c r="MY127" s="782"/>
      <c r="NA127" s="783"/>
      <c r="NB127" s="784">
        <f t="shared" si="1608"/>
        <v>0</v>
      </c>
      <c r="NC127" s="783"/>
      <c r="ND127" s="784">
        <f t="shared" si="1609"/>
        <v>0</v>
      </c>
      <c r="NE127" s="783"/>
      <c r="NF127" s="784">
        <f t="shared" si="1610"/>
        <v>0</v>
      </c>
      <c r="NG127" s="783"/>
      <c r="NH127" s="784">
        <f t="shared" si="1611"/>
        <v>0</v>
      </c>
      <c r="NI127" s="707">
        <f t="shared" si="1393"/>
        <v>0</v>
      </c>
      <c r="NJ127" s="784">
        <f t="shared" si="1612"/>
        <v>0</v>
      </c>
      <c r="NK127" s="783"/>
      <c r="NL127" s="784">
        <f t="shared" si="1613"/>
        <v>0</v>
      </c>
      <c r="NM127" s="707">
        <f t="shared" si="1394"/>
        <v>0</v>
      </c>
      <c r="NN127" s="784">
        <f t="shared" si="1614"/>
        <v>0</v>
      </c>
      <c r="NO127" s="706">
        <f t="shared" si="1615"/>
        <v>0</v>
      </c>
      <c r="NP127" s="706">
        <f t="shared" si="1616"/>
        <v>0</v>
      </c>
      <c r="NQ127" s="783"/>
      <c r="NR127" s="784">
        <f t="shared" si="1617"/>
        <v>0</v>
      </c>
      <c r="NS127" s="782"/>
      <c r="NU127" s="783"/>
      <c r="NV127" s="784">
        <f t="shared" si="1618"/>
        <v>0</v>
      </c>
      <c r="NW127" s="783"/>
      <c r="NX127" s="784">
        <f t="shared" si="1619"/>
        <v>0</v>
      </c>
      <c r="NY127" s="783"/>
      <c r="NZ127" s="784">
        <f t="shared" si="1620"/>
        <v>0</v>
      </c>
      <c r="OA127" s="783"/>
      <c r="OB127" s="784">
        <f t="shared" si="1621"/>
        <v>0</v>
      </c>
      <c r="OC127" s="707">
        <f t="shared" si="1395"/>
        <v>0</v>
      </c>
      <c r="OD127" s="784">
        <f t="shared" si="1622"/>
        <v>0</v>
      </c>
      <c r="OE127" s="783"/>
      <c r="OF127" s="784">
        <f t="shared" si="1623"/>
        <v>0</v>
      </c>
      <c r="OG127" s="707">
        <f t="shared" si="1396"/>
        <v>0</v>
      </c>
      <c r="OH127" s="784">
        <f t="shared" si="1624"/>
        <v>0</v>
      </c>
      <c r="OI127" s="706">
        <f t="shared" si="1625"/>
        <v>0</v>
      </c>
      <c r="OJ127" s="706">
        <f t="shared" si="1626"/>
        <v>0</v>
      </c>
      <c r="OK127" s="783"/>
      <c r="OL127" s="784">
        <f t="shared" si="1627"/>
        <v>0</v>
      </c>
      <c r="OM127" s="782"/>
      <c r="OO127" s="783"/>
      <c r="OP127" s="784">
        <f t="shared" si="1628"/>
        <v>0</v>
      </c>
      <c r="OQ127" s="783"/>
      <c r="OR127" s="784">
        <f t="shared" si="1629"/>
        <v>0</v>
      </c>
      <c r="OS127" s="783"/>
      <c r="OT127" s="784">
        <f t="shared" si="1630"/>
        <v>0</v>
      </c>
      <c r="OU127" s="783"/>
      <c r="OV127" s="784">
        <f t="shared" si="1631"/>
        <v>0</v>
      </c>
      <c r="OW127" s="707">
        <f t="shared" si="1397"/>
        <v>0</v>
      </c>
      <c r="OX127" s="784">
        <f t="shared" si="1632"/>
        <v>0</v>
      </c>
      <c r="OY127" s="783"/>
      <c r="OZ127" s="784">
        <f t="shared" si="1633"/>
        <v>0</v>
      </c>
      <c r="PA127" s="707">
        <f t="shared" si="1398"/>
        <v>0</v>
      </c>
      <c r="PB127" s="784">
        <f t="shared" si="1634"/>
        <v>0</v>
      </c>
      <c r="PC127" s="706">
        <f t="shared" si="1635"/>
        <v>0</v>
      </c>
      <c r="PD127" s="706">
        <f t="shared" si="1636"/>
        <v>0</v>
      </c>
      <c r="PE127" s="783"/>
      <c r="PF127" s="784">
        <f t="shared" si="1637"/>
        <v>0</v>
      </c>
      <c r="PG127" s="782"/>
      <c r="PI127" s="783"/>
      <c r="PJ127" s="784">
        <f t="shared" si="1638"/>
        <v>0</v>
      </c>
      <c r="PK127" s="783"/>
      <c r="PL127" s="784">
        <f t="shared" si="1639"/>
        <v>0</v>
      </c>
      <c r="PM127" s="783"/>
      <c r="PN127" s="784">
        <f t="shared" si="1640"/>
        <v>0</v>
      </c>
      <c r="PO127" s="783"/>
      <c r="PP127" s="784">
        <f t="shared" si="1641"/>
        <v>0</v>
      </c>
      <c r="PQ127" s="707">
        <f t="shared" si="1399"/>
        <v>0</v>
      </c>
      <c r="PR127" s="784">
        <f t="shared" si="1642"/>
        <v>0</v>
      </c>
      <c r="PS127" s="783"/>
      <c r="PT127" s="784">
        <f t="shared" si="1643"/>
        <v>0</v>
      </c>
      <c r="PU127" s="707">
        <f t="shared" si="1400"/>
        <v>0</v>
      </c>
      <c r="PV127" s="784">
        <f t="shared" si="1644"/>
        <v>0</v>
      </c>
      <c r="PW127" s="706">
        <f t="shared" si="1645"/>
        <v>0</v>
      </c>
      <c r="PX127" s="706">
        <f t="shared" si="1646"/>
        <v>0</v>
      </c>
      <c r="PY127" s="783"/>
      <c r="PZ127" s="784">
        <f t="shared" si="1647"/>
        <v>0</v>
      </c>
      <c r="QA127" s="782"/>
      <c r="QC127" s="783"/>
      <c r="QD127" s="784">
        <f t="shared" si="1648"/>
        <v>0</v>
      </c>
      <c r="QE127" s="783"/>
      <c r="QF127" s="784">
        <f t="shared" si="1649"/>
        <v>0</v>
      </c>
      <c r="QG127" s="783"/>
      <c r="QH127" s="784">
        <f t="shared" si="1650"/>
        <v>0</v>
      </c>
      <c r="QI127" s="783"/>
      <c r="QJ127" s="784">
        <f t="shared" si="1651"/>
        <v>0</v>
      </c>
      <c r="QK127" s="707">
        <f t="shared" si="1401"/>
        <v>0</v>
      </c>
      <c r="QL127" s="784">
        <f t="shared" si="1652"/>
        <v>0</v>
      </c>
      <c r="QM127" s="783"/>
      <c r="QN127" s="784">
        <f t="shared" si="1653"/>
        <v>0</v>
      </c>
      <c r="QO127" s="707">
        <f t="shared" si="1402"/>
        <v>0</v>
      </c>
      <c r="QP127" s="784">
        <f t="shared" si="1654"/>
        <v>0</v>
      </c>
      <c r="QQ127" s="706">
        <f t="shared" si="1655"/>
        <v>0</v>
      </c>
      <c r="QR127" s="706">
        <f t="shared" si="1656"/>
        <v>0</v>
      </c>
      <c r="QS127" s="783"/>
      <c r="QT127" s="784">
        <f t="shared" si="1657"/>
        <v>0</v>
      </c>
      <c r="QU127" s="782"/>
      <c r="RA127" s="785">
        <f t="shared" si="1125"/>
        <v>0</v>
      </c>
      <c r="RB127" s="785" t="e">
        <f t="shared" si="1126"/>
        <v>#REF!</v>
      </c>
      <c r="RC127" s="677">
        <f t="shared" si="1127"/>
        <v>0</v>
      </c>
      <c r="RD127" s="677">
        <f t="shared" si="1127"/>
        <v>0</v>
      </c>
      <c r="RE127" s="677">
        <f t="shared" si="1127"/>
        <v>0</v>
      </c>
      <c r="RF127" s="677">
        <f t="shared" si="1127"/>
        <v>0</v>
      </c>
      <c r="RG127" s="677">
        <f t="shared" si="1127"/>
        <v>0</v>
      </c>
      <c r="RH127" s="677">
        <f t="shared" si="1127"/>
        <v>0</v>
      </c>
      <c r="RI127" s="677">
        <f t="shared" si="1127"/>
        <v>0</v>
      </c>
      <c r="RJ127" s="677">
        <f t="shared" si="1127"/>
        <v>0</v>
      </c>
      <c r="RK127" s="677" t="e">
        <f>#REF!</f>
        <v>#REF!</v>
      </c>
      <c r="RL127" s="677" t="e">
        <f>#REF!</f>
        <v>#REF!</v>
      </c>
      <c r="RM127" s="677">
        <f t="shared" si="1128"/>
        <v>0</v>
      </c>
      <c r="RN127" s="677">
        <f t="shared" si="1128"/>
        <v>0</v>
      </c>
      <c r="RO127" s="677">
        <f t="shared" si="1128"/>
        <v>0</v>
      </c>
      <c r="RP127" s="677">
        <f t="shared" si="1128"/>
        <v>0</v>
      </c>
      <c r="RQ127" s="677">
        <f t="shared" si="1128"/>
        <v>0</v>
      </c>
      <c r="RR127" s="677">
        <f t="shared" si="1128"/>
        <v>0</v>
      </c>
      <c r="RS127" s="677">
        <f t="shared" si="1128"/>
        <v>0</v>
      </c>
      <c r="RT127" s="677">
        <f t="shared" si="1128"/>
        <v>0</v>
      </c>
      <c r="RV127" s="675">
        <f t="shared" si="1129"/>
        <v>0</v>
      </c>
      <c r="RW127" s="675">
        <f t="shared" si="1130"/>
        <v>0</v>
      </c>
      <c r="RX127" s="675">
        <f t="shared" si="1131"/>
        <v>0</v>
      </c>
      <c r="RY127" s="675">
        <f t="shared" si="1132"/>
        <v>0</v>
      </c>
      <c r="RZ127" s="675">
        <f t="shared" si="1133"/>
        <v>0</v>
      </c>
      <c r="SA127" s="675">
        <f t="shared" si="1134"/>
        <v>0</v>
      </c>
      <c r="SB127" s="675">
        <f t="shared" si="1135"/>
        <v>0</v>
      </c>
      <c r="SC127" s="675">
        <f t="shared" si="1136"/>
        <v>0</v>
      </c>
      <c r="SD127" s="675" t="e">
        <f xml:space="preserve"> SUMIF(#REF!,$SD$8,#REF!)</f>
        <v>#REF!</v>
      </c>
      <c r="SE127" s="675" t="e">
        <f xml:space="preserve"> SUMIF(#REF!,$SE$8,#REF!)</f>
        <v>#REF!</v>
      </c>
      <c r="SG127" s="675">
        <f t="shared" si="1429"/>
        <v>0</v>
      </c>
      <c r="SH127" s="675">
        <f t="shared" si="1429"/>
        <v>0</v>
      </c>
      <c r="SI127" s="675">
        <f t="shared" si="1429"/>
        <v>0</v>
      </c>
      <c r="SJ127" s="675">
        <f t="shared" si="1429"/>
        <v>0</v>
      </c>
      <c r="SK127" s="675">
        <f t="shared" si="1429"/>
        <v>0</v>
      </c>
      <c r="SL127" s="675">
        <f t="shared" si="1429"/>
        <v>0</v>
      </c>
      <c r="SM127" s="675">
        <f t="shared" si="1429"/>
        <v>0</v>
      </c>
      <c r="SN127" s="675">
        <f t="shared" si="1429"/>
        <v>0</v>
      </c>
      <c r="SO127" s="675" t="e">
        <f t="shared" si="1429"/>
        <v>#REF!</v>
      </c>
      <c r="SP127" s="675" t="e">
        <f t="shared" si="1429"/>
        <v>#REF!</v>
      </c>
      <c r="SQ127" s="675">
        <f t="shared" si="1429"/>
        <v>0</v>
      </c>
      <c r="SR127" s="675">
        <f t="shared" si="1429"/>
        <v>0</v>
      </c>
      <c r="SS127" s="675">
        <f t="shared" si="1429"/>
        <v>0</v>
      </c>
      <c r="ST127" s="675">
        <f t="shared" si="1429"/>
        <v>0</v>
      </c>
      <c r="SU127" s="675">
        <f t="shared" si="1429"/>
        <v>0</v>
      </c>
      <c r="SV127" s="675">
        <f t="shared" si="1425"/>
        <v>0</v>
      </c>
      <c r="SW127" s="675">
        <f t="shared" si="1138"/>
        <v>0</v>
      </c>
      <c r="SX127" s="675">
        <f t="shared" si="1138"/>
        <v>0</v>
      </c>
      <c r="SY127" s="675" t="e">
        <f>#REF!*$AP127</f>
        <v>#REF!</v>
      </c>
      <c r="SZ127" s="675" t="e">
        <f>#REF!*$AP127</f>
        <v>#REF!</v>
      </c>
      <c r="TA127" s="675" t="e">
        <f>#REF!*$AP127</f>
        <v>#REF!</v>
      </c>
      <c r="TB127" s="675" t="e">
        <f>#REF!*$AP127</f>
        <v>#REF!</v>
      </c>
      <c r="TC127" s="675" t="e">
        <f>#REF!*$AP127</f>
        <v>#REF!</v>
      </c>
      <c r="TE127" s="675">
        <f t="shared" si="1403"/>
        <v>0</v>
      </c>
      <c r="TF127" s="675">
        <f t="shared" si="1404"/>
        <v>0</v>
      </c>
      <c r="TG127" s="675">
        <f t="shared" si="1405"/>
        <v>0</v>
      </c>
      <c r="TH127" s="675">
        <f t="shared" si="1406"/>
        <v>0</v>
      </c>
      <c r="TI127" s="675">
        <f t="shared" si="1407"/>
        <v>0</v>
      </c>
      <c r="TJ127" s="675">
        <f t="shared" si="1408"/>
        <v>0</v>
      </c>
      <c r="TK127" s="675">
        <f t="shared" si="1409"/>
        <v>0</v>
      </c>
      <c r="TL127" s="675">
        <f t="shared" si="1410"/>
        <v>0</v>
      </c>
      <c r="TM127" s="675">
        <f t="shared" si="1411"/>
        <v>0</v>
      </c>
      <c r="TN127" s="676">
        <f t="shared" si="1412"/>
        <v>0</v>
      </c>
      <c r="TP127" s="675">
        <f>IFERROR(SG127*(1+LEVEL_2!#REF!),0)</f>
        <v>0</v>
      </c>
      <c r="TQ127" s="675">
        <f>IFERROR(SH127*(1+LEVEL_2!#REF!),0)</f>
        <v>0</v>
      </c>
      <c r="TR127" s="675">
        <f>IFERROR(SI127*(1+LEVEL_2!#REF!),0)</f>
        <v>0</v>
      </c>
      <c r="TS127" s="675">
        <f>IFERROR(SJ127*(1+LEVEL_2!#REF!),0)</f>
        <v>0</v>
      </c>
      <c r="TT127" s="675">
        <f>IFERROR(SK127*(1+LEVEL_2!#REF!),0)</f>
        <v>0</v>
      </c>
      <c r="TU127" s="675">
        <f>IFERROR(SL127*(1+LEVEL_2!#REF!),0)</f>
        <v>0</v>
      </c>
      <c r="TV127" s="675">
        <f>IFERROR(SM127*(1+LEVEL_2!#REF!),0)</f>
        <v>0</v>
      </c>
      <c r="TW127" s="675">
        <f>IFERROR(SN127*(1+LEVEL_2!#REF!),0)</f>
        <v>0</v>
      </c>
      <c r="TX127" s="675">
        <f>IFERROR(SO127*(1+LEVEL_2!#REF!),0)</f>
        <v>0</v>
      </c>
      <c r="TY127" s="675">
        <f>IFERROR(SP127*(1+LEVEL_2!#REF!),0)</f>
        <v>0</v>
      </c>
      <c r="TZ127" s="675">
        <f>IFERROR(SQ127*(1+LEVEL_2!#REF!),0)</f>
        <v>0</v>
      </c>
      <c r="UA127" s="675">
        <f>IFERROR(SR127*(1+LEVEL_2!#REF!),0)</f>
        <v>0</v>
      </c>
      <c r="UB127" s="675">
        <f>IFERROR(SS127*(1+LEVEL_2!#REF!),0)</f>
        <v>0</v>
      </c>
      <c r="UC127" s="675">
        <f>IFERROR(ST127*(1+LEVEL_2!#REF!),0)</f>
        <v>0</v>
      </c>
      <c r="UD127" s="675">
        <f>IFERROR(SU127*(1+LEVEL_2!#REF!),0)</f>
        <v>0</v>
      </c>
      <c r="UE127" s="675">
        <f>IFERROR(SV127*(1+LEVEL_2!#REF!),0)</f>
        <v>0</v>
      </c>
      <c r="UF127" s="675">
        <f>IFERROR(SW127*(1+LEVEL_2!#REF!),0)</f>
        <v>0</v>
      </c>
      <c r="UG127" s="675">
        <f>IFERROR(SX127*(1+LEVEL_2!#REF!),0)</f>
        <v>0</v>
      </c>
      <c r="UH127" s="675">
        <f>IFERROR(SY127*(1+LEVEL_2!#REF!),0)</f>
        <v>0</v>
      </c>
      <c r="UI127" s="675">
        <f>IFERROR(SZ127*(1+LEVEL_2!#REF!),0)</f>
        <v>0</v>
      </c>
      <c r="UJ127" s="675">
        <f>IFERROR(TA127*(1+LEVEL_2!#REF!),0)</f>
        <v>0</v>
      </c>
      <c r="UK127" s="675">
        <f>IFERROR(TB127*(1+LEVEL_2!#REF!),0)</f>
        <v>0</v>
      </c>
      <c r="UL127" s="675">
        <f>IFERROR(TC127*(1+LEVEL_2!#REF!),0)</f>
        <v>0</v>
      </c>
      <c r="UN127" s="675">
        <f t="shared" si="1413"/>
        <v>0</v>
      </c>
      <c r="UO127" s="675">
        <f t="shared" si="1414"/>
        <v>0</v>
      </c>
      <c r="UP127" s="675">
        <f t="shared" si="1415"/>
        <v>0</v>
      </c>
      <c r="UQ127" s="675">
        <f t="shared" si="1416"/>
        <v>0</v>
      </c>
      <c r="UR127" s="675">
        <f t="shared" si="1417"/>
        <v>0</v>
      </c>
      <c r="US127" s="675">
        <f t="shared" si="1418"/>
        <v>0</v>
      </c>
      <c r="UT127" s="675">
        <f t="shared" si="1419"/>
        <v>0</v>
      </c>
      <c r="UU127" s="675">
        <f t="shared" si="1420"/>
        <v>0</v>
      </c>
      <c r="UV127" s="675">
        <f t="shared" si="1421"/>
        <v>0</v>
      </c>
      <c r="UW127" s="676">
        <f t="shared" si="1422"/>
        <v>0</v>
      </c>
    </row>
    <row r="128" spans="1:569" s="645" customFormat="1" ht="20.100000000000001" customHeight="1">
      <c r="A128" s="677" t="s">
        <v>146</v>
      </c>
      <c r="B128" s="677" t="s">
        <v>146</v>
      </c>
      <c r="C128" s="764" t="s">
        <v>662</v>
      </c>
      <c r="D128" s="764"/>
      <c r="E128" s="792" t="s">
        <v>660</v>
      </c>
      <c r="F128" s="793" t="s">
        <v>663</v>
      </c>
      <c r="G128" s="792" t="s">
        <v>664</v>
      </c>
      <c r="H128" s="794" t="s">
        <v>365</v>
      </c>
      <c r="I128" s="789"/>
      <c r="J128" s="789"/>
      <c r="K128" s="789"/>
      <c r="L128" s="789"/>
      <c r="M128" s="770"/>
      <c r="N128" s="828">
        <f t="shared" si="1423"/>
        <v>0</v>
      </c>
      <c r="O128" s="829">
        <f t="shared" si="1424"/>
        <v>0</v>
      </c>
      <c r="Q128" s="789"/>
      <c r="R128" s="795"/>
      <c r="S128" s="795"/>
      <c r="T128" s="795"/>
      <c r="U128" s="795"/>
      <c r="V128" s="795"/>
      <c r="W128" s="795"/>
      <c r="X128" s="795"/>
      <c r="Y128" s="809"/>
      <c r="Z128" s="809"/>
      <c r="AA128" s="809"/>
      <c r="AB128" s="809"/>
      <c r="AC128" s="809"/>
      <c r="AD128" s="809"/>
      <c r="AE128" s="809"/>
      <c r="AF128" s="810"/>
      <c r="AH128" s="774">
        <f t="shared" si="1430"/>
        <v>18700</v>
      </c>
      <c r="AI128" s="775">
        <f t="shared" si="1431"/>
        <v>0</v>
      </c>
      <c r="AJ128" s="774">
        <f t="shared" si="1432"/>
        <v>6000</v>
      </c>
      <c r="AK128" s="775">
        <f t="shared" si="1433"/>
        <v>0</v>
      </c>
      <c r="AL128" s="774">
        <f t="shared" si="1434"/>
        <v>5000</v>
      </c>
      <c r="AM128" s="775">
        <f t="shared" si="1435"/>
        <v>0</v>
      </c>
      <c r="AN128" s="774">
        <f t="shared" si="1436"/>
        <v>0</v>
      </c>
      <c r="AO128" s="775">
        <f t="shared" si="1437"/>
        <v>0</v>
      </c>
      <c r="AP128" s="693">
        <f t="shared" si="1111"/>
        <v>29700</v>
      </c>
      <c r="AQ128" s="775">
        <f t="shared" si="1438"/>
        <v>0</v>
      </c>
      <c r="AR128" s="774">
        <f t="shared" si="1439"/>
        <v>0</v>
      </c>
      <c r="AS128" s="775">
        <f t="shared" si="1440"/>
        <v>0</v>
      </c>
      <c r="AT128" s="776">
        <f t="shared" si="1152"/>
        <v>35640</v>
      </c>
      <c r="AU128" s="776">
        <f t="shared" si="1441"/>
        <v>59400</v>
      </c>
      <c r="AV128" s="693">
        <f t="shared" si="829"/>
        <v>29700</v>
      </c>
      <c r="AW128" s="775">
        <f t="shared" si="1370"/>
        <v>0</v>
      </c>
      <c r="AX128" s="775">
        <f t="shared" si="1442"/>
        <v>0</v>
      </c>
      <c r="AY128" s="775">
        <f t="shared" si="1443"/>
        <v>0</v>
      </c>
      <c r="AZ128" s="775">
        <f t="shared" si="1443"/>
        <v>0</v>
      </c>
      <c r="BA128" s="693">
        <f t="shared" si="1444"/>
        <v>0</v>
      </c>
      <c r="BB128" s="693">
        <f t="shared" si="1445"/>
        <v>0</v>
      </c>
      <c r="BC128" s="774">
        <f t="shared" si="1446"/>
        <v>0</v>
      </c>
      <c r="BD128" s="775">
        <f t="shared" si="1447"/>
        <v>0</v>
      </c>
      <c r="BE128" s="777"/>
      <c r="BG128" s="774">
        <v>41360.799999999996</v>
      </c>
      <c r="BH128" s="775">
        <f t="shared" si="1448"/>
        <v>0</v>
      </c>
      <c r="BI128" s="774">
        <v>23425.5</v>
      </c>
      <c r="BJ128" s="775">
        <f t="shared" si="1449"/>
        <v>0</v>
      </c>
      <c r="BK128" s="774">
        <v>21120.145520342674</v>
      </c>
      <c r="BL128" s="775">
        <f t="shared" si="1450"/>
        <v>0</v>
      </c>
      <c r="BM128" s="774"/>
      <c r="BN128" s="775">
        <f t="shared" si="1451"/>
        <v>0</v>
      </c>
      <c r="BO128" s="693">
        <f t="shared" si="1371"/>
        <v>85906.445520342677</v>
      </c>
      <c r="BP128" s="775">
        <f t="shared" si="1452"/>
        <v>0</v>
      </c>
      <c r="BQ128" s="774">
        <f t="shared" si="1453"/>
        <v>0</v>
      </c>
      <c r="BR128" s="775">
        <f t="shared" si="1454"/>
        <v>0</v>
      </c>
      <c r="BS128" s="693">
        <f t="shared" si="1372"/>
        <v>85906.445520342677</v>
      </c>
      <c r="BT128" s="775">
        <f t="shared" si="1455"/>
        <v>0</v>
      </c>
      <c r="BU128" s="693">
        <f t="shared" si="1456"/>
        <v>0</v>
      </c>
      <c r="BV128" s="693">
        <f t="shared" si="1457"/>
        <v>0</v>
      </c>
      <c r="BW128" s="774"/>
      <c r="BX128" s="775">
        <f t="shared" si="1458"/>
        <v>0</v>
      </c>
      <c r="BY128" s="777"/>
      <c r="CA128" s="744"/>
      <c r="CB128" s="745">
        <f t="shared" si="1459"/>
        <v>0</v>
      </c>
      <c r="CC128" s="718"/>
      <c r="CD128" s="745">
        <f t="shared" si="1460"/>
        <v>0</v>
      </c>
      <c r="CE128" s="718"/>
      <c r="CF128" s="745">
        <f t="shared" si="1461"/>
        <v>0</v>
      </c>
      <c r="CG128" s="718"/>
      <c r="CH128" s="745">
        <f t="shared" si="1462"/>
        <v>0</v>
      </c>
      <c r="CI128" s="746">
        <f t="shared" si="1377"/>
        <v>0</v>
      </c>
      <c r="CJ128" s="745">
        <f t="shared" si="1463"/>
        <v>0</v>
      </c>
      <c r="CK128" s="718"/>
      <c r="CL128" s="745">
        <f t="shared" si="1464"/>
        <v>0</v>
      </c>
      <c r="CM128" s="746">
        <f t="shared" si="1378"/>
        <v>0</v>
      </c>
      <c r="CN128" s="745">
        <f t="shared" si="1465"/>
        <v>0</v>
      </c>
      <c r="CO128" s="699">
        <f t="shared" si="1466"/>
        <v>0</v>
      </c>
      <c r="CP128" s="699">
        <f t="shared" si="1466"/>
        <v>0</v>
      </c>
      <c r="CQ128" s="699">
        <f t="shared" si="1466"/>
        <v>0</v>
      </c>
      <c r="CR128" s="699">
        <f t="shared" si="1466"/>
        <v>0</v>
      </c>
      <c r="CS128" s="700">
        <f t="shared" si="1466"/>
        <v>0</v>
      </c>
      <c r="CT128" s="699">
        <f t="shared" si="1466"/>
        <v>0</v>
      </c>
      <c r="CU128" s="699">
        <f t="shared" si="1466"/>
        <v>0</v>
      </c>
      <c r="CV128" s="700">
        <f t="shared" si="1467"/>
        <v>0</v>
      </c>
      <c r="CW128" s="697"/>
      <c r="CX128" s="696">
        <f t="shared" si="1468"/>
        <v>0</v>
      </c>
      <c r="CY128" s="701"/>
      <c r="DA128" s="778">
        <f>IFERROR(VLOOKUP($C128,정민건설!$A$13:$AM$154,28,FALSE),0)</f>
        <v>18700</v>
      </c>
      <c r="DB128" s="775">
        <f t="shared" si="1470"/>
        <v>0</v>
      </c>
      <c r="DC128" s="778">
        <f>IFERROR(VLOOKUP($C128,정민건설!$A$13:$AM$154,30,FALSE),0)</f>
        <v>6000</v>
      </c>
      <c r="DD128" s="775">
        <f t="shared" si="1472"/>
        <v>0</v>
      </c>
      <c r="DE128" s="774">
        <f>IFERROR(VLOOKUP($C128,정민건설!$A$13:$AM$154,32,FALSE),0)</f>
        <v>5000</v>
      </c>
      <c r="DF128" s="775">
        <f t="shared" si="1474"/>
        <v>0</v>
      </c>
      <c r="DG128" s="774">
        <f>IFERROR(VLOOKUP($C128,정민건설!$A$13:$AM$154,34,FALSE),0)</f>
        <v>0</v>
      </c>
      <c r="DH128" s="775">
        <f t="shared" si="1476"/>
        <v>0</v>
      </c>
      <c r="DI128" s="693">
        <f t="shared" si="1112"/>
        <v>29700</v>
      </c>
      <c r="DJ128" s="775">
        <f t="shared" si="1477"/>
        <v>0</v>
      </c>
      <c r="DK128" s="778">
        <f t="shared" si="1478"/>
        <v>0</v>
      </c>
      <c r="DL128" s="779">
        <f t="shared" si="1479"/>
        <v>0</v>
      </c>
      <c r="DM128" s="693">
        <f t="shared" si="1113"/>
        <v>29700</v>
      </c>
      <c r="DN128" s="775">
        <f t="shared" si="1480"/>
        <v>0</v>
      </c>
      <c r="DO128" s="693">
        <f t="shared" si="1481"/>
        <v>0</v>
      </c>
      <c r="DP128" s="693">
        <f t="shared" si="1482"/>
        <v>0</v>
      </c>
      <c r="DQ128" s="774"/>
      <c r="DR128" s="775">
        <f t="shared" si="1483"/>
        <v>0</v>
      </c>
      <c r="DS128" s="777"/>
      <c r="DU128" s="774">
        <f>IFERROR(VLOOKUP($C128,[1]영만종합건설!$A$13:$AN$154,28,FALSE),0)</f>
        <v>16000</v>
      </c>
      <c r="DV128" s="780">
        <f t="shared" si="1484"/>
        <v>0</v>
      </c>
      <c r="DW128" s="774">
        <f>IFERROR(VLOOKUP($C128,[1]영만종합건설!$A$13:$AN$154,30,FALSE),0)</f>
        <v>15000</v>
      </c>
      <c r="DX128" s="780">
        <f t="shared" si="1485"/>
        <v>0</v>
      </c>
      <c r="DY128" s="778">
        <f>IFERROR(VLOOKUP($C128,[1]영만종합건설!$A$13:$AN$154,32,FALSE),0)</f>
        <v>5000</v>
      </c>
      <c r="DZ128" s="780">
        <f t="shared" si="1486"/>
        <v>0</v>
      </c>
      <c r="EA128" s="778">
        <f>IFERROR(VLOOKUP($C128,[1]영만종합건설!$A$13:$AN$154,34,FALSE),0)</f>
        <v>0</v>
      </c>
      <c r="EB128" s="780">
        <f t="shared" si="1487"/>
        <v>0</v>
      </c>
      <c r="EC128" s="703">
        <f t="shared" si="1114"/>
        <v>36000</v>
      </c>
      <c r="ED128" s="780">
        <f t="shared" si="1488"/>
        <v>0</v>
      </c>
      <c r="EE128" s="778">
        <f t="shared" si="1489"/>
        <v>0</v>
      </c>
      <c r="EF128" s="779">
        <f t="shared" si="1490"/>
        <v>0</v>
      </c>
      <c r="EG128" s="703">
        <f t="shared" si="1115"/>
        <v>36000</v>
      </c>
      <c r="EH128" s="780">
        <f t="shared" si="1491"/>
        <v>0</v>
      </c>
      <c r="EI128" s="703">
        <f t="shared" si="1492"/>
        <v>0</v>
      </c>
      <c r="EJ128" s="703">
        <f t="shared" si="1493"/>
        <v>0</v>
      </c>
      <c r="EK128" s="778"/>
      <c r="EL128" s="780">
        <f t="shared" si="1494"/>
        <v>0</v>
      </c>
      <c r="EM128" s="781"/>
      <c r="EO128" s="778">
        <f>IFERROR(VLOOKUP($C128,[1]부강종합건설!$A$13:$AM$154,28,FALSE),0)</f>
        <v>23000</v>
      </c>
      <c r="EP128" s="780">
        <f t="shared" si="1495"/>
        <v>0</v>
      </c>
      <c r="EQ128" s="778">
        <f>IFERROR(VLOOKUP($C128,[1]부강종합건설!$A$13:$AM$154,30,FALSE),0)</f>
        <v>12000</v>
      </c>
      <c r="ER128" s="780">
        <f t="shared" si="1496"/>
        <v>0</v>
      </c>
      <c r="ES128" s="778">
        <f>IFERROR(VLOOKUP($C128,[1]부강종합건설!$A$13:$AM$154,32,FALSE),0)</f>
        <v>0</v>
      </c>
      <c r="ET128" s="780">
        <f t="shared" si="1497"/>
        <v>0</v>
      </c>
      <c r="EU128" s="778">
        <f>IFERROR(VLOOKUP($C128,[1]부강종합건설!$A$13:$AM$154,34,FALSE),0)</f>
        <v>4880</v>
      </c>
      <c r="EV128" s="780">
        <f t="shared" si="1498"/>
        <v>0</v>
      </c>
      <c r="EW128" s="703">
        <f t="shared" si="1116"/>
        <v>39880</v>
      </c>
      <c r="EX128" s="780">
        <f t="shared" si="1499"/>
        <v>0</v>
      </c>
      <c r="EY128" s="778">
        <f t="shared" si="1500"/>
        <v>0</v>
      </c>
      <c r="EZ128" s="779">
        <f t="shared" si="1501"/>
        <v>0</v>
      </c>
      <c r="FA128" s="703">
        <f t="shared" si="1117"/>
        <v>39880</v>
      </c>
      <c r="FB128" s="780">
        <f t="shared" si="1502"/>
        <v>0</v>
      </c>
      <c r="FC128" s="703">
        <f t="shared" si="1503"/>
        <v>0</v>
      </c>
      <c r="FD128" s="703">
        <f t="shared" si="1504"/>
        <v>0</v>
      </c>
      <c r="FE128" s="778"/>
      <c r="FF128" s="780">
        <f t="shared" si="1505"/>
        <v>0</v>
      </c>
      <c r="FG128" s="782"/>
      <c r="FI128" s="774">
        <f>IFERROR(VLOOKUP($C128,[1]대도엔지니어링!$A$13:$AN$154,28,FALSE),0)</f>
        <v>14520</v>
      </c>
      <c r="FJ128" s="775">
        <f t="shared" si="1506"/>
        <v>0</v>
      </c>
      <c r="FK128" s="774">
        <f>IFERROR(VLOOKUP($C128,[1]대도엔지니어링!$A$13:$AN$154,30,FALSE),0)</f>
        <v>18150</v>
      </c>
      <c r="FL128" s="775">
        <f t="shared" si="1507"/>
        <v>0</v>
      </c>
      <c r="FM128" s="774">
        <f>IFERROR(VLOOKUP($C128,[1]대도엔지니어링!$A$13:$AN$154,32,FALSE),0)</f>
        <v>6050</v>
      </c>
      <c r="FN128" s="775">
        <f t="shared" si="1508"/>
        <v>0</v>
      </c>
      <c r="FO128" s="774">
        <f>IFERROR(VLOOKUP($C128,[1]대도엔지니어링!$A$13:$AN$154,34,FALSE),0)</f>
        <v>3560</v>
      </c>
      <c r="FP128" s="775">
        <f t="shared" si="1509"/>
        <v>0</v>
      </c>
      <c r="FQ128" s="693">
        <f t="shared" si="1118"/>
        <v>42280</v>
      </c>
      <c r="FR128" s="775">
        <f t="shared" si="1510"/>
        <v>0</v>
      </c>
      <c r="FS128" s="774">
        <f t="shared" si="1119"/>
        <v>3381.3188165628044</v>
      </c>
      <c r="FT128" s="775">
        <f t="shared" si="1511"/>
        <v>0</v>
      </c>
      <c r="FU128" s="693">
        <f t="shared" si="1120"/>
        <v>45661.318816562802</v>
      </c>
      <c r="FV128" s="775">
        <f t="shared" si="1512"/>
        <v>0</v>
      </c>
      <c r="FW128" s="693">
        <f t="shared" si="1513"/>
        <v>0</v>
      </c>
      <c r="FX128" s="693">
        <f t="shared" si="1514"/>
        <v>0</v>
      </c>
      <c r="FY128" s="774"/>
      <c r="FZ128" s="775">
        <f t="shared" si="1515"/>
        <v>0</v>
      </c>
      <c r="GA128" s="782"/>
      <c r="GC128" s="774">
        <f>IFERROR(VLOOKUP($C128,[1]부명엔지니어링!$A$13:$AN$154,28,FALSE),0)</f>
        <v>150000</v>
      </c>
      <c r="GD128" s="775">
        <f t="shared" si="1516"/>
        <v>0</v>
      </c>
      <c r="GE128" s="774">
        <f>IFERROR(VLOOKUP($C128,[1]부명엔지니어링!$A$13:$AN$154,30,FALSE),0)</f>
        <v>50000</v>
      </c>
      <c r="GF128" s="775">
        <f t="shared" si="1517"/>
        <v>0</v>
      </c>
      <c r="GG128" s="774">
        <f>IFERROR(VLOOKUP($C128,[1]부명엔지니어링!$A$13:$AN$154,32,FALSE),0)</f>
        <v>0</v>
      </c>
      <c r="GH128" s="775">
        <f t="shared" si="1518"/>
        <v>0</v>
      </c>
      <c r="GI128" s="774">
        <f>IFERROR(VLOOKUP($C128,[1]부명엔지니어링!$A$13:$AN$154,34,FALSE),0)</f>
        <v>0</v>
      </c>
      <c r="GJ128" s="775">
        <f t="shared" si="1519"/>
        <v>0</v>
      </c>
      <c r="GK128" s="693">
        <f t="shared" si="1121"/>
        <v>200000</v>
      </c>
      <c r="GL128" s="775">
        <f t="shared" si="1520"/>
        <v>0</v>
      </c>
      <c r="GM128" s="774">
        <f t="shared" si="1521"/>
        <v>0</v>
      </c>
      <c r="GN128" s="775">
        <f t="shared" si="1522"/>
        <v>0</v>
      </c>
      <c r="GO128" s="693">
        <f t="shared" si="1122"/>
        <v>200000</v>
      </c>
      <c r="GP128" s="775">
        <f t="shared" si="1523"/>
        <v>0</v>
      </c>
      <c r="GQ128" s="693">
        <f t="shared" si="1524"/>
        <v>0</v>
      </c>
      <c r="GR128" s="693">
        <f t="shared" si="1525"/>
        <v>0</v>
      </c>
      <c r="GS128" s="774"/>
      <c r="GT128" s="775">
        <f t="shared" si="1526"/>
        <v>0</v>
      </c>
      <c r="GU128" s="782"/>
      <c r="GW128" s="774">
        <f>IFERROR(VLOOKUP($C128,[1]직영비!$A$262:$AF$337,19,FALSE),0)*$GW$5</f>
        <v>10798.5</v>
      </c>
      <c r="GX128" s="775">
        <f t="shared" si="1527"/>
        <v>0</v>
      </c>
      <c r="GY128" s="774">
        <f>IFERROR(VLOOKUP($C128,[1]직영비!$A$262:$AF$337,23,FALSE),0)*$GW$5*$GX$5</f>
        <v>10298.142407839036</v>
      </c>
      <c r="GZ128" s="775">
        <f t="shared" si="1528"/>
        <v>0</v>
      </c>
      <c r="HA128" s="774">
        <f>IFERROR(VLOOKUP($C128,[1]직영비!$A$262:$AF$337,25,FALSE),0)*$GW$5*$GX$5</f>
        <v>2806</v>
      </c>
      <c r="HB128" s="775">
        <f t="shared" si="1529"/>
        <v>0</v>
      </c>
      <c r="HC128" s="774"/>
      <c r="HD128" s="775">
        <f t="shared" si="1530"/>
        <v>0</v>
      </c>
      <c r="HE128" s="693">
        <f t="shared" si="1123"/>
        <v>23902.642407839034</v>
      </c>
      <c r="HF128" s="775">
        <f t="shared" si="1531"/>
        <v>0</v>
      </c>
      <c r="HG128" s="774">
        <f t="shared" si="1532"/>
        <v>0</v>
      </c>
      <c r="HH128" s="775">
        <f t="shared" si="1533"/>
        <v>0</v>
      </c>
      <c r="HI128" s="693">
        <f t="shared" si="1124"/>
        <v>23902.642407839034</v>
      </c>
      <c r="HJ128" s="775">
        <f t="shared" si="1534"/>
        <v>0</v>
      </c>
      <c r="HK128" s="693">
        <f t="shared" si="1535"/>
        <v>0</v>
      </c>
      <c r="HL128" s="693">
        <f t="shared" si="1536"/>
        <v>0</v>
      </c>
      <c r="HM128" s="774"/>
      <c r="HN128" s="775">
        <f t="shared" si="1537"/>
        <v>0</v>
      </c>
      <c r="HO128" s="777"/>
      <c r="HQ128" s="783"/>
      <c r="HR128" s="784">
        <f t="shared" si="1538"/>
        <v>0</v>
      </c>
      <c r="HS128" s="783"/>
      <c r="HT128" s="784">
        <f t="shared" si="1539"/>
        <v>0</v>
      </c>
      <c r="HU128" s="783"/>
      <c r="HV128" s="784">
        <f t="shared" si="1540"/>
        <v>0</v>
      </c>
      <c r="HW128" s="783"/>
      <c r="HX128" s="784">
        <f t="shared" si="1541"/>
        <v>0</v>
      </c>
      <c r="HY128" s="707">
        <f t="shared" si="1379"/>
        <v>0</v>
      </c>
      <c r="HZ128" s="784">
        <f t="shared" si="1542"/>
        <v>0</v>
      </c>
      <c r="IA128" s="783"/>
      <c r="IB128" s="784">
        <f t="shared" si="1543"/>
        <v>0</v>
      </c>
      <c r="IC128" s="707">
        <f t="shared" si="1380"/>
        <v>0</v>
      </c>
      <c r="ID128" s="784">
        <f t="shared" si="1544"/>
        <v>0</v>
      </c>
      <c r="IE128" s="706">
        <f t="shared" si="1545"/>
        <v>0</v>
      </c>
      <c r="IF128" s="706">
        <f t="shared" si="1546"/>
        <v>0</v>
      </c>
      <c r="IG128" s="783"/>
      <c r="IH128" s="784">
        <f t="shared" si="1547"/>
        <v>0</v>
      </c>
      <c r="II128" s="782"/>
      <c r="IK128" s="783"/>
      <c r="IL128" s="784">
        <f t="shared" si="1548"/>
        <v>0</v>
      </c>
      <c r="IM128" s="783"/>
      <c r="IN128" s="784">
        <f t="shared" si="1549"/>
        <v>0</v>
      </c>
      <c r="IO128" s="783"/>
      <c r="IP128" s="784">
        <f t="shared" si="1550"/>
        <v>0</v>
      </c>
      <c r="IQ128" s="783"/>
      <c r="IR128" s="784">
        <f t="shared" si="1551"/>
        <v>0</v>
      </c>
      <c r="IS128" s="707">
        <f t="shared" si="1381"/>
        <v>0</v>
      </c>
      <c r="IT128" s="784">
        <f t="shared" si="1552"/>
        <v>0</v>
      </c>
      <c r="IU128" s="783"/>
      <c r="IV128" s="784">
        <f t="shared" si="1553"/>
        <v>0</v>
      </c>
      <c r="IW128" s="707">
        <f t="shared" si="1382"/>
        <v>0</v>
      </c>
      <c r="IX128" s="784">
        <f t="shared" si="1554"/>
        <v>0</v>
      </c>
      <c r="IY128" s="706">
        <f t="shared" si="1555"/>
        <v>0</v>
      </c>
      <c r="IZ128" s="706">
        <f t="shared" si="1556"/>
        <v>0</v>
      </c>
      <c r="JA128" s="783"/>
      <c r="JB128" s="784">
        <f t="shared" si="1557"/>
        <v>0</v>
      </c>
      <c r="JC128" s="782"/>
      <c r="JE128" s="783"/>
      <c r="JF128" s="784">
        <f t="shared" si="1558"/>
        <v>0</v>
      </c>
      <c r="JG128" s="783"/>
      <c r="JH128" s="784">
        <f t="shared" si="1559"/>
        <v>0</v>
      </c>
      <c r="JI128" s="783"/>
      <c r="JJ128" s="784">
        <f t="shared" si="1560"/>
        <v>0</v>
      </c>
      <c r="JK128" s="783"/>
      <c r="JL128" s="784">
        <f t="shared" si="1561"/>
        <v>0</v>
      </c>
      <c r="JM128" s="707">
        <f t="shared" si="1383"/>
        <v>0</v>
      </c>
      <c r="JN128" s="784">
        <f t="shared" si="1562"/>
        <v>0</v>
      </c>
      <c r="JO128" s="783"/>
      <c r="JP128" s="784">
        <f t="shared" si="1563"/>
        <v>0</v>
      </c>
      <c r="JQ128" s="707">
        <f t="shared" si="1384"/>
        <v>0</v>
      </c>
      <c r="JR128" s="784">
        <f t="shared" si="1564"/>
        <v>0</v>
      </c>
      <c r="JS128" s="706">
        <f t="shared" si="1565"/>
        <v>0</v>
      </c>
      <c r="JT128" s="706">
        <f t="shared" si="1566"/>
        <v>0</v>
      </c>
      <c r="JU128" s="783"/>
      <c r="JV128" s="784">
        <f t="shared" si="1567"/>
        <v>0</v>
      </c>
      <c r="JW128" s="782"/>
      <c r="JY128" s="783"/>
      <c r="JZ128" s="784">
        <f t="shared" si="1568"/>
        <v>0</v>
      </c>
      <c r="KA128" s="783"/>
      <c r="KB128" s="784">
        <f t="shared" si="1569"/>
        <v>0</v>
      </c>
      <c r="KC128" s="783"/>
      <c r="KD128" s="784">
        <f t="shared" si="1570"/>
        <v>0</v>
      </c>
      <c r="KE128" s="783"/>
      <c r="KF128" s="784">
        <f t="shared" si="1571"/>
        <v>0</v>
      </c>
      <c r="KG128" s="707">
        <f t="shared" si="1385"/>
        <v>0</v>
      </c>
      <c r="KH128" s="784">
        <f t="shared" si="1572"/>
        <v>0</v>
      </c>
      <c r="KI128" s="783"/>
      <c r="KJ128" s="784">
        <f t="shared" si="1573"/>
        <v>0</v>
      </c>
      <c r="KK128" s="707">
        <f t="shared" si="1386"/>
        <v>0</v>
      </c>
      <c r="KL128" s="784">
        <f t="shared" si="1574"/>
        <v>0</v>
      </c>
      <c r="KM128" s="706">
        <f t="shared" si="1575"/>
        <v>0</v>
      </c>
      <c r="KN128" s="706">
        <f t="shared" si="1576"/>
        <v>0</v>
      </c>
      <c r="KO128" s="783"/>
      <c r="KP128" s="784">
        <f t="shared" si="1577"/>
        <v>0</v>
      </c>
      <c r="KQ128" s="782"/>
      <c r="KS128" s="783"/>
      <c r="KT128" s="784">
        <f t="shared" si="1578"/>
        <v>0</v>
      </c>
      <c r="KU128" s="783"/>
      <c r="KV128" s="784">
        <f t="shared" si="1579"/>
        <v>0</v>
      </c>
      <c r="KW128" s="783"/>
      <c r="KX128" s="784">
        <f t="shared" si="1580"/>
        <v>0</v>
      </c>
      <c r="KY128" s="783"/>
      <c r="KZ128" s="784">
        <f t="shared" si="1581"/>
        <v>0</v>
      </c>
      <c r="LA128" s="707">
        <f t="shared" si="1387"/>
        <v>0</v>
      </c>
      <c r="LB128" s="784">
        <f t="shared" si="1582"/>
        <v>0</v>
      </c>
      <c r="LC128" s="783"/>
      <c r="LD128" s="784">
        <f t="shared" si="1583"/>
        <v>0</v>
      </c>
      <c r="LE128" s="707">
        <f t="shared" si="1388"/>
        <v>0</v>
      </c>
      <c r="LF128" s="784">
        <f t="shared" si="1584"/>
        <v>0</v>
      </c>
      <c r="LG128" s="706">
        <f t="shared" si="1585"/>
        <v>0</v>
      </c>
      <c r="LH128" s="706">
        <f t="shared" si="1586"/>
        <v>0</v>
      </c>
      <c r="LI128" s="783"/>
      <c r="LJ128" s="784">
        <f t="shared" si="1587"/>
        <v>0</v>
      </c>
      <c r="LK128" s="782"/>
      <c r="LM128" s="783"/>
      <c r="LN128" s="784">
        <f t="shared" si="1588"/>
        <v>0</v>
      </c>
      <c r="LO128" s="783"/>
      <c r="LP128" s="784">
        <f t="shared" si="1589"/>
        <v>0</v>
      </c>
      <c r="LQ128" s="783"/>
      <c r="LR128" s="784">
        <f t="shared" si="1590"/>
        <v>0</v>
      </c>
      <c r="LS128" s="783"/>
      <c r="LT128" s="784">
        <f t="shared" si="1591"/>
        <v>0</v>
      </c>
      <c r="LU128" s="707">
        <f t="shared" si="1389"/>
        <v>0</v>
      </c>
      <c r="LV128" s="784">
        <f t="shared" si="1592"/>
        <v>0</v>
      </c>
      <c r="LW128" s="783"/>
      <c r="LX128" s="784">
        <f t="shared" si="1593"/>
        <v>0</v>
      </c>
      <c r="LY128" s="707">
        <f t="shared" si="1390"/>
        <v>0</v>
      </c>
      <c r="LZ128" s="784">
        <f t="shared" si="1594"/>
        <v>0</v>
      </c>
      <c r="MA128" s="706">
        <f t="shared" si="1595"/>
        <v>0</v>
      </c>
      <c r="MB128" s="706">
        <f t="shared" si="1596"/>
        <v>0</v>
      </c>
      <c r="MC128" s="783"/>
      <c r="MD128" s="784">
        <f t="shared" si="1597"/>
        <v>0</v>
      </c>
      <c r="ME128" s="782"/>
      <c r="MG128" s="783"/>
      <c r="MH128" s="784">
        <f t="shared" si="1598"/>
        <v>0</v>
      </c>
      <c r="MI128" s="783"/>
      <c r="MJ128" s="784">
        <f t="shared" si="1599"/>
        <v>0</v>
      </c>
      <c r="MK128" s="783"/>
      <c r="ML128" s="784">
        <f t="shared" si="1600"/>
        <v>0</v>
      </c>
      <c r="MM128" s="783"/>
      <c r="MN128" s="784">
        <f t="shared" si="1601"/>
        <v>0</v>
      </c>
      <c r="MO128" s="707">
        <f t="shared" si="1391"/>
        <v>0</v>
      </c>
      <c r="MP128" s="784">
        <f t="shared" si="1602"/>
        <v>0</v>
      </c>
      <c r="MQ128" s="783"/>
      <c r="MR128" s="784">
        <f t="shared" si="1603"/>
        <v>0</v>
      </c>
      <c r="MS128" s="707">
        <f t="shared" si="1392"/>
        <v>0</v>
      </c>
      <c r="MT128" s="784">
        <f t="shared" si="1604"/>
        <v>0</v>
      </c>
      <c r="MU128" s="706">
        <f t="shared" si="1605"/>
        <v>0</v>
      </c>
      <c r="MV128" s="706">
        <f t="shared" si="1606"/>
        <v>0</v>
      </c>
      <c r="MW128" s="783"/>
      <c r="MX128" s="784">
        <f t="shared" si="1607"/>
        <v>0</v>
      </c>
      <c r="MY128" s="782"/>
      <c r="NA128" s="783"/>
      <c r="NB128" s="784">
        <f t="shared" si="1608"/>
        <v>0</v>
      </c>
      <c r="NC128" s="783"/>
      <c r="ND128" s="784">
        <f t="shared" si="1609"/>
        <v>0</v>
      </c>
      <c r="NE128" s="783"/>
      <c r="NF128" s="784">
        <f t="shared" si="1610"/>
        <v>0</v>
      </c>
      <c r="NG128" s="783"/>
      <c r="NH128" s="784">
        <f t="shared" si="1611"/>
        <v>0</v>
      </c>
      <c r="NI128" s="707">
        <f t="shared" si="1393"/>
        <v>0</v>
      </c>
      <c r="NJ128" s="784">
        <f t="shared" si="1612"/>
        <v>0</v>
      </c>
      <c r="NK128" s="783"/>
      <c r="NL128" s="784">
        <f t="shared" si="1613"/>
        <v>0</v>
      </c>
      <c r="NM128" s="707">
        <f t="shared" si="1394"/>
        <v>0</v>
      </c>
      <c r="NN128" s="784">
        <f t="shared" si="1614"/>
        <v>0</v>
      </c>
      <c r="NO128" s="706">
        <f t="shared" si="1615"/>
        <v>0</v>
      </c>
      <c r="NP128" s="706">
        <f t="shared" si="1616"/>
        <v>0</v>
      </c>
      <c r="NQ128" s="783"/>
      <c r="NR128" s="784">
        <f t="shared" si="1617"/>
        <v>0</v>
      </c>
      <c r="NS128" s="782"/>
      <c r="NU128" s="783"/>
      <c r="NV128" s="784">
        <f t="shared" si="1618"/>
        <v>0</v>
      </c>
      <c r="NW128" s="783"/>
      <c r="NX128" s="784">
        <f t="shared" si="1619"/>
        <v>0</v>
      </c>
      <c r="NY128" s="783"/>
      <c r="NZ128" s="784">
        <f t="shared" si="1620"/>
        <v>0</v>
      </c>
      <c r="OA128" s="783"/>
      <c r="OB128" s="784">
        <f t="shared" si="1621"/>
        <v>0</v>
      </c>
      <c r="OC128" s="707">
        <f t="shared" si="1395"/>
        <v>0</v>
      </c>
      <c r="OD128" s="784">
        <f t="shared" si="1622"/>
        <v>0</v>
      </c>
      <c r="OE128" s="783"/>
      <c r="OF128" s="784">
        <f t="shared" si="1623"/>
        <v>0</v>
      </c>
      <c r="OG128" s="707">
        <f t="shared" si="1396"/>
        <v>0</v>
      </c>
      <c r="OH128" s="784">
        <f t="shared" si="1624"/>
        <v>0</v>
      </c>
      <c r="OI128" s="706">
        <f t="shared" si="1625"/>
        <v>0</v>
      </c>
      <c r="OJ128" s="706">
        <f t="shared" si="1626"/>
        <v>0</v>
      </c>
      <c r="OK128" s="783"/>
      <c r="OL128" s="784">
        <f t="shared" si="1627"/>
        <v>0</v>
      </c>
      <c r="OM128" s="782"/>
      <c r="OO128" s="783"/>
      <c r="OP128" s="784">
        <f t="shared" si="1628"/>
        <v>0</v>
      </c>
      <c r="OQ128" s="783"/>
      <c r="OR128" s="784">
        <f t="shared" si="1629"/>
        <v>0</v>
      </c>
      <c r="OS128" s="783"/>
      <c r="OT128" s="784">
        <f t="shared" si="1630"/>
        <v>0</v>
      </c>
      <c r="OU128" s="783"/>
      <c r="OV128" s="784">
        <f t="shared" si="1631"/>
        <v>0</v>
      </c>
      <c r="OW128" s="707">
        <f t="shared" si="1397"/>
        <v>0</v>
      </c>
      <c r="OX128" s="784">
        <f t="shared" si="1632"/>
        <v>0</v>
      </c>
      <c r="OY128" s="783"/>
      <c r="OZ128" s="784">
        <f t="shared" si="1633"/>
        <v>0</v>
      </c>
      <c r="PA128" s="707">
        <f t="shared" si="1398"/>
        <v>0</v>
      </c>
      <c r="PB128" s="784">
        <f t="shared" si="1634"/>
        <v>0</v>
      </c>
      <c r="PC128" s="706">
        <f t="shared" si="1635"/>
        <v>0</v>
      </c>
      <c r="PD128" s="706">
        <f t="shared" si="1636"/>
        <v>0</v>
      </c>
      <c r="PE128" s="783"/>
      <c r="PF128" s="784">
        <f t="shared" si="1637"/>
        <v>0</v>
      </c>
      <c r="PG128" s="782"/>
      <c r="PI128" s="783"/>
      <c r="PJ128" s="784">
        <f t="shared" si="1638"/>
        <v>0</v>
      </c>
      <c r="PK128" s="783"/>
      <c r="PL128" s="784">
        <f t="shared" si="1639"/>
        <v>0</v>
      </c>
      <c r="PM128" s="783"/>
      <c r="PN128" s="784">
        <f t="shared" si="1640"/>
        <v>0</v>
      </c>
      <c r="PO128" s="783"/>
      <c r="PP128" s="784">
        <f t="shared" si="1641"/>
        <v>0</v>
      </c>
      <c r="PQ128" s="707">
        <f t="shared" si="1399"/>
        <v>0</v>
      </c>
      <c r="PR128" s="784">
        <f t="shared" si="1642"/>
        <v>0</v>
      </c>
      <c r="PS128" s="783"/>
      <c r="PT128" s="784">
        <f t="shared" si="1643"/>
        <v>0</v>
      </c>
      <c r="PU128" s="707">
        <f t="shared" si="1400"/>
        <v>0</v>
      </c>
      <c r="PV128" s="784">
        <f t="shared" si="1644"/>
        <v>0</v>
      </c>
      <c r="PW128" s="706">
        <f t="shared" si="1645"/>
        <v>0</v>
      </c>
      <c r="PX128" s="706">
        <f t="shared" si="1646"/>
        <v>0</v>
      </c>
      <c r="PY128" s="783"/>
      <c r="PZ128" s="784">
        <f t="shared" si="1647"/>
        <v>0</v>
      </c>
      <c r="QA128" s="782"/>
      <c r="QC128" s="783"/>
      <c r="QD128" s="784">
        <f t="shared" si="1648"/>
        <v>0</v>
      </c>
      <c r="QE128" s="783"/>
      <c r="QF128" s="784">
        <f t="shared" si="1649"/>
        <v>0</v>
      </c>
      <c r="QG128" s="783"/>
      <c r="QH128" s="784">
        <f t="shared" si="1650"/>
        <v>0</v>
      </c>
      <c r="QI128" s="783"/>
      <c r="QJ128" s="784">
        <f t="shared" si="1651"/>
        <v>0</v>
      </c>
      <c r="QK128" s="707">
        <f t="shared" si="1401"/>
        <v>0</v>
      </c>
      <c r="QL128" s="784">
        <f t="shared" si="1652"/>
        <v>0</v>
      </c>
      <c r="QM128" s="783"/>
      <c r="QN128" s="784">
        <f t="shared" si="1653"/>
        <v>0</v>
      </c>
      <c r="QO128" s="707">
        <f t="shared" si="1402"/>
        <v>0</v>
      </c>
      <c r="QP128" s="784">
        <f t="shared" si="1654"/>
        <v>0</v>
      </c>
      <c r="QQ128" s="706">
        <f t="shared" si="1655"/>
        <v>0</v>
      </c>
      <c r="QR128" s="706">
        <f t="shared" si="1656"/>
        <v>0</v>
      </c>
      <c r="QS128" s="783"/>
      <c r="QT128" s="784">
        <f t="shared" si="1657"/>
        <v>0</v>
      </c>
      <c r="QU128" s="782"/>
      <c r="RA128" s="785">
        <f t="shared" si="1125"/>
        <v>0</v>
      </c>
      <c r="RB128" s="785" t="e">
        <f t="shared" si="1126"/>
        <v>#REF!</v>
      </c>
      <c r="RC128" s="677">
        <f t="shared" si="1127"/>
        <v>0</v>
      </c>
      <c r="RD128" s="677">
        <f t="shared" si="1127"/>
        <v>0</v>
      </c>
      <c r="RE128" s="677">
        <f t="shared" si="1127"/>
        <v>0</v>
      </c>
      <c r="RF128" s="677">
        <f t="shared" si="1127"/>
        <v>0</v>
      </c>
      <c r="RG128" s="677">
        <f t="shared" si="1127"/>
        <v>0</v>
      </c>
      <c r="RH128" s="677">
        <f t="shared" si="1127"/>
        <v>0</v>
      </c>
      <c r="RI128" s="677">
        <f t="shared" si="1127"/>
        <v>0</v>
      </c>
      <c r="RJ128" s="677">
        <f t="shared" si="1127"/>
        <v>0</v>
      </c>
      <c r="RK128" s="677" t="e">
        <f>#REF!</f>
        <v>#REF!</v>
      </c>
      <c r="RL128" s="677" t="e">
        <f>#REF!</f>
        <v>#REF!</v>
      </c>
      <c r="RM128" s="677">
        <f t="shared" si="1128"/>
        <v>0</v>
      </c>
      <c r="RN128" s="677">
        <f t="shared" si="1128"/>
        <v>0</v>
      </c>
      <c r="RO128" s="677">
        <f t="shared" si="1128"/>
        <v>0</v>
      </c>
      <c r="RP128" s="677">
        <f t="shared" si="1128"/>
        <v>0</v>
      </c>
      <c r="RQ128" s="677">
        <f t="shared" si="1128"/>
        <v>0</v>
      </c>
      <c r="RR128" s="677">
        <f t="shared" si="1128"/>
        <v>0</v>
      </c>
      <c r="RS128" s="677">
        <f t="shared" si="1128"/>
        <v>0</v>
      </c>
      <c r="RT128" s="677">
        <f t="shared" si="1128"/>
        <v>0</v>
      </c>
      <c r="RV128" s="675">
        <f t="shared" si="1129"/>
        <v>0</v>
      </c>
      <c r="RW128" s="675">
        <f t="shared" si="1130"/>
        <v>0</v>
      </c>
      <c r="RX128" s="675">
        <f t="shared" si="1131"/>
        <v>0</v>
      </c>
      <c r="RY128" s="675">
        <f t="shared" si="1132"/>
        <v>0</v>
      </c>
      <c r="RZ128" s="675">
        <f t="shared" si="1133"/>
        <v>0</v>
      </c>
      <c r="SA128" s="675">
        <f t="shared" si="1134"/>
        <v>0</v>
      </c>
      <c r="SB128" s="675">
        <f t="shared" si="1135"/>
        <v>0</v>
      </c>
      <c r="SC128" s="675">
        <f t="shared" si="1136"/>
        <v>0</v>
      </c>
      <c r="SD128" s="675" t="e">
        <f xml:space="preserve"> SUMIF(#REF!,$SD$8,#REF!)</f>
        <v>#REF!</v>
      </c>
      <c r="SE128" s="675" t="e">
        <f xml:space="preserve"> SUMIF(#REF!,$SE$8,#REF!)</f>
        <v>#REF!</v>
      </c>
      <c r="SG128" s="675">
        <f t="shared" si="1429"/>
        <v>0</v>
      </c>
      <c r="SH128" s="675">
        <f t="shared" si="1429"/>
        <v>0</v>
      </c>
      <c r="SI128" s="675">
        <f t="shared" si="1429"/>
        <v>0</v>
      </c>
      <c r="SJ128" s="675">
        <f t="shared" si="1429"/>
        <v>0</v>
      </c>
      <c r="SK128" s="675">
        <f t="shared" si="1429"/>
        <v>0</v>
      </c>
      <c r="SL128" s="675">
        <f t="shared" si="1429"/>
        <v>0</v>
      </c>
      <c r="SM128" s="675">
        <f t="shared" si="1429"/>
        <v>0</v>
      </c>
      <c r="SN128" s="675">
        <f t="shared" si="1429"/>
        <v>0</v>
      </c>
      <c r="SO128" s="675" t="e">
        <f t="shared" si="1429"/>
        <v>#REF!</v>
      </c>
      <c r="SP128" s="675" t="e">
        <f t="shared" si="1429"/>
        <v>#REF!</v>
      </c>
      <c r="SQ128" s="675">
        <f t="shared" si="1429"/>
        <v>0</v>
      </c>
      <c r="SR128" s="675">
        <f t="shared" si="1429"/>
        <v>0</v>
      </c>
      <c r="SS128" s="675">
        <f t="shared" si="1429"/>
        <v>0</v>
      </c>
      <c r="ST128" s="675">
        <f t="shared" si="1429"/>
        <v>0</v>
      </c>
      <c r="SU128" s="675">
        <f t="shared" si="1429"/>
        <v>0</v>
      </c>
      <c r="SV128" s="675">
        <f t="shared" si="1425"/>
        <v>0</v>
      </c>
      <c r="SW128" s="675">
        <f t="shared" si="1138"/>
        <v>0</v>
      </c>
      <c r="SX128" s="675">
        <f t="shared" si="1138"/>
        <v>0</v>
      </c>
      <c r="SY128" s="675" t="e">
        <f>#REF!*$AP128</f>
        <v>#REF!</v>
      </c>
      <c r="SZ128" s="675" t="e">
        <f>#REF!*$AP128</f>
        <v>#REF!</v>
      </c>
      <c r="TA128" s="675" t="e">
        <f>#REF!*$AP128</f>
        <v>#REF!</v>
      </c>
      <c r="TB128" s="675" t="e">
        <f>#REF!*$AP128</f>
        <v>#REF!</v>
      </c>
      <c r="TC128" s="675" t="e">
        <f>#REF!*$AP128</f>
        <v>#REF!</v>
      </c>
      <c r="TE128" s="675">
        <f t="shared" si="1403"/>
        <v>0</v>
      </c>
      <c r="TF128" s="675">
        <f t="shared" si="1404"/>
        <v>0</v>
      </c>
      <c r="TG128" s="675">
        <f t="shared" si="1405"/>
        <v>0</v>
      </c>
      <c r="TH128" s="675">
        <f t="shared" si="1406"/>
        <v>0</v>
      </c>
      <c r="TI128" s="675">
        <f t="shared" si="1407"/>
        <v>0</v>
      </c>
      <c r="TJ128" s="675">
        <f t="shared" si="1408"/>
        <v>0</v>
      </c>
      <c r="TK128" s="675">
        <f t="shared" si="1409"/>
        <v>0</v>
      </c>
      <c r="TL128" s="675">
        <f t="shared" si="1410"/>
        <v>0</v>
      </c>
      <c r="TM128" s="675">
        <f t="shared" si="1411"/>
        <v>0</v>
      </c>
      <c r="TN128" s="676">
        <f t="shared" si="1412"/>
        <v>0</v>
      </c>
      <c r="TP128" s="675">
        <f>IFERROR(SG128*(1+LEVEL_2!#REF!),0)</f>
        <v>0</v>
      </c>
      <c r="TQ128" s="675">
        <f>IFERROR(SH128*(1+LEVEL_2!#REF!),0)</f>
        <v>0</v>
      </c>
      <c r="TR128" s="675">
        <f>IFERROR(SI128*(1+LEVEL_2!#REF!),0)</f>
        <v>0</v>
      </c>
      <c r="TS128" s="675">
        <f>IFERROR(SJ128*(1+LEVEL_2!#REF!),0)</f>
        <v>0</v>
      </c>
      <c r="TT128" s="675">
        <f>IFERROR(SK128*(1+LEVEL_2!#REF!),0)</f>
        <v>0</v>
      </c>
      <c r="TU128" s="675">
        <f>IFERROR(SL128*(1+LEVEL_2!#REF!),0)</f>
        <v>0</v>
      </c>
      <c r="TV128" s="675">
        <f>IFERROR(SM128*(1+LEVEL_2!#REF!),0)</f>
        <v>0</v>
      </c>
      <c r="TW128" s="675">
        <f>IFERROR(SN128*(1+LEVEL_2!#REF!),0)</f>
        <v>0</v>
      </c>
      <c r="TX128" s="675">
        <f>IFERROR(SO128*(1+LEVEL_2!#REF!),0)</f>
        <v>0</v>
      </c>
      <c r="TY128" s="675">
        <f>IFERROR(SP128*(1+LEVEL_2!#REF!),0)</f>
        <v>0</v>
      </c>
      <c r="TZ128" s="675">
        <f>IFERROR(SQ128*(1+LEVEL_2!#REF!),0)</f>
        <v>0</v>
      </c>
      <c r="UA128" s="675">
        <f>IFERROR(SR128*(1+LEVEL_2!#REF!),0)</f>
        <v>0</v>
      </c>
      <c r="UB128" s="675">
        <f>IFERROR(SS128*(1+LEVEL_2!#REF!),0)</f>
        <v>0</v>
      </c>
      <c r="UC128" s="675">
        <f>IFERROR(ST128*(1+LEVEL_2!#REF!),0)</f>
        <v>0</v>
      </c>
      <c r="UD128" s="675">
        <f>IFERROR(SU128*(1+LEVEL_2!#REF!),0)</f>
        <v>0</v>
      </c>
      <c r="UE128" s="675">
        <f>IFERROR(SV128*(1+LEVEL_2!#REF!),0)</f>
        <v>0</v>
      </c>
      <c r="UF128" s="675">
        <f>IFERROR(SW128*(1+LEVEL_2!#REF!),0)</f>
        <v>0</v>
      </c>
      <c r="UG128" s="675">
        <f>IFERROR(SX128*(1+LEVEL_2!#REF!),0)</f>
        <v>0</v>
      </c>
      <c r="UH128" s="675">
        <f>IFERROR(SY128*(1+LEVEL_2!#REF!),0)</f>
        <v>0</v>
      </c>
      <c r="UI128" s="675">
        <f>IFERROR(SZ128*(1+LEVEL_2!#REF!),0)</f>
        <v>0</v>
      </c>
      <c r="UJ128" s="675">
        <f>IFERROR(TA128*(1+LEVEL_2!#REF!),0)</f>
        <v>0</v>
      </c>
      <c r="UK128" s="675">
        <f>IFERROR(TB128*(1+LEVEL_2!#REF!),0)</f>
        <v>0</v>
      </c>
      <c r="UL128" s="675">
        <f>IFERROR(TC128*(1+LEVEL_2!#REF!),0)</f>
        <v>0</v>
      </c>
      <c r="UN128" s="675">
        <f t="shared" si="1413"/>
        <v>0</v>
      </c>
      <c r="UO128" s="675">
        <f t="shared" si="1414"/>
        <v>0</v>
      </c>
      <c r="UP128" s="675">
        <f t="shared" si="1415"/>
        <v>0</v>
      </c>
      <c r="UQ128" s="675">
        <f t="shared" si="1416"/>
        <v>0</v>
      </c>
      <c r="UR128" s="675">
        <f t="shared" si="1417"/>
        <v>0</v>
      </c>
      <c r="US128" s="675">
        <f t="shared" si="1418"/>
        <v>0</v>
      </c>
      <c r="UT128" s="675">
        <f t="shared" si="1419"/>
        <v>0</v>
      </c>
      <c r="UU128" s="675">
        <f t="shared" si="1420"/>
        <v>0</v>
      </c>
      <c r="UV128" s="675">
        <f t="shared" si="1421"/>
        <v>0</v>
      </c>
      <c r="UW128" s="676">
        <f t="shared" si="1422"/>
        <v>0</v>
      </c>
    </row>
    <row r="129" spans="1:569" s="645" customFormat="1" ht="20.100000000000001" customHeight="1">
      <c r="A129" s="677" t="s">
        <v>148</v>
      </c>
      <c r="B129" s="677" t="s">
        <v>148</v>
      </c>
      <c r="C129" s="764" t="s">
        <v>665</v>
      </c>
      <c r="D129" s="764"/>
      <c r="E129" s="792" t="s">
        <v>666</v>
      </c>
      <c r="F129" s="793" t="s">
        <v>632</v>
      </c>
      <c r="G129" s="792" t="s">
        <v>667</v>
      </c>
      <c r="H129" s="794" t="s">
        <v>365</v>
      </c>
      <c r="I129" s="789"/>
      <c r="J129" s="789"/>
      <c r="K129" s="789"/>
      <c r="L129" s="789"/>
      <c r="M129" s="770"/>
      <c r="N129" s="828">
        <f t="shared" si="1423"/>
        <v>0</v>
      </c>
      <c r="O129" s="829">
        <f t="shared" si="1424"/>
        <v>0</v>
      </c>
      <c r="Q129" s="789"/>
      <c r="R129" s="795"/>
      <c r="S129" s="795"/>
      <c r="T129" s="795"/>
      <c r="U129" s="795"/>
      <c r="V129" s="795"/>
      <c r="W129" s="795"/>
      <c r="X129" s="795"/>
      <c r="Y129" s="809"/>
      <c r="Z129" s="809"/>
      <c r="AA129" s="809"/>
      <c r="AB129" s="809"/>
      <c r="AC129" s="809"/>
      <c r="AD129" s="809"/>
      <c r="AE129" s="809"/>
      <c r="AF129" s="810"/>
      <c r="AH129" s="774">
        <f t="shared" si="1430"/>
        <v>33000</v>
      </c>
      <c r="AI129" s="775">
        <f t="shared" si="1431"/>
        <v>0</v>
      </c>
      <c r="AJ129" s="774">
        <f t="shared" si="1432"/>
        <v>18000</v>
      </c>
      <c r="AK129" s="775">
        <f t="shared" si="1433"/>
        <v>0</v>
      </c>
      <c r="AL129" s="774">
        <f t="shared" si="1434"/>
        <v>0</v>
      </c>
      <c r="AM129" s="775">
        <f t="shared" si="1435"/>
        <v>0</v>
      </c>
      <c r="AN129" s="774">
        <f t="shared" si="1436"/>
        <v>7110</v>
      </c>
      <c r="AO129" s="775">
        <f t="shared" si="1437"/>
        <v>0</v>
      </c>
      <c r="AP129" s="693">
        <f t="shared" si="1111"/>
        <v>58110</v>
      </c>
      <c r="AQ129" s="775">
        <f t="shared" si="1438"/>
        <v>0</v>
      </c>
      <c r="AR129" s="774">
        <f t="shared" si="1439"/>
        <v>0</v>
      </c>
      <c r="AS129" s="775">
        <f t="shared" si="1440"/>
        <v>0</v>
      </c>
      <c r="AT129" s="776">
        <f t="shared" si="1152"/>
        <v>69732</v>
      </c>
      <c r="AU129" s="776">
        <f t="shared" si="1441"/>
        <v>116220</v>
      </c>
      <c r="AV129" s="693">
        <f t="shared" si="829"/>
        <v>58110</v>
      </c>
      <c r="AW129" s="775">
        <f t="shared" si="1370"/>
        <v>0</v>
      </c>
      <c r="AX129" s="775">
        <f t="shared" si="1442"/>
        <v>0</v>
      </c>
      <c r="AY129" s="775">
        <f t="shared" si="1443"/>
        <v>0</v>
      </c>
      <c r="AZ129" s="775">
        <f t="shared" si="1443"/>
        <v>0</v>
      </c>
      <c r="BA129" s="693">
        <f t="shared" si="1444"/>
        <v>0</v>
      </c>
      <c r="BB129" s="693">
        <f t="shared" si="1445"/>
        <v>0</v>
      </c>
      <c r="BC129" s="774">
        <f t="shared" si="1446"/>
        <v>0</v>
      </c>
      <c r="BD129" s="775">
        <f t="shared" si="1447"/>
        <v>0</v>
      </c>
      <c r="BE129" s="777"/>
      <c r="BG129" s="774">
        <v>22775.599999999999</v>
      </c>
      <c r="BH129" s="775">
        <f t="shared" si="1448"/>
        <v>0</v>
      </c>
      <c r="BI129" s="774">
        <v>6693</v>
      </c>
      <c r="BJ129" s="775">
        <f t="shared" si="1449"/>
        <v>0</v>
      </c>
      <c r="BK129" s="774">
        <v>6070.5408791888303</v>
      </c>
      <c r="BL129" s="775">
        <f t="shared" si="1450"/>
        <v>0</v>
      </c>
      <c r="BM129" s="774">
        <f t="shared" ref="BM129:BM131" si="1662">AN129</f>
        <v>7110</v>
      </c>
      <c r="BN129" s="775">
        <f t="shared" si="1451"/>
        <v>0</v>
      </c>
      <c r="BO129" s="693">
        <f t="shared" si="1371"/>
        <v>42649.140879188832</v>
      </c>
      <c r="BP129" s="775">
        <f t="shared" si="1452"/>
        <v>0</v>
      </c>
      <c r="BQ129" s="774">
        <f t="shared" si="1453"/>
        <v>0</v>
      </c>
      <c r="BR129" s="775">
        <f t="shared" si="1454"/>
        <v>0</v>
      </c>
      <c r="BS129" s="693">
        <f t="shared" si="1372"/>
        <v>42649.140879188832</v>
      </c>
      <c r="BT129" s="775">
        <f t="shared" si="1455"/>
        <v>0</v>
      </c>
      <c r="BU129" s="693">
        <f t="shared" si="1456"/>
        <v>0</v>
      </c>
      <c r="BV129" s="693">
        <f t="shared" si="1457"/>
        <v>0</v>
      </c>
      <c r="BW129" s="774"/>
      <c r="BX129" s="775">
        <f t="shared" si="1458"/>
        <v>0</v>
      </c>
      <c r="BY129" s="777"/>
      <c r="CA129" s="744"/>
      <c r="CB129" s="745">
        <f t="shared" si="1459"/>
        <v>0</v>
      </c>
      <c r="CC129" s="718"/>
      <c r="CD129" s="745">
        <f t="shared" si="1460"/>
        <v>0</v>
      </c>
      <c r="CE129" s="718"/>
      <c r="CF129" s="745">
        <f t="shared" si="1461"/>
        <v>0</v>
      </c>
      <c r="CG129" s="718"/>
      <c r="CH129" s="745">
        <f t="shared" si="1462"/>
        <v>0</v>
      </c>
      <c r="CI129" s="746">
        <f t="shared" si="1377"/>
        <v>0</v>
      </c>
      <c r="CJ129" s="745">
        <f t="shared" si="1463"/>
        <v>0</v>
      </c>
      <c r="CK129" s="718"/>
      <c r="CL129" s="745">
        <f t="shared" si="1464"/>
        <v>0</v>
      </c>
      <c r="CM129" s="746">
        <f t="shared" si="1378"/>
        <v>0</v>
      </c>
      <c r="CN129" s="745">
        <f t="shared" si="1465"/>
        <v>0</v>
      </c>
      <c r="CO129" s="699">
        <f t="shared" si="1466"/>
        <v>0</v>
      </c>
      <c r="CP129" s="699">
        <f t="shared" si="1466"/>
        <v>0</v>
      </c>
      <c r="CQ129" s="699">
        <f t="shared" si="1466"/>
        <v>0</v>
      </c>
      <c r="CR129" s="699">
        <f t="shared" si="1466"/>
        <v>0</v>
      </c>
      <c r="CS129" s="700">
        <f t="shared" si="1466"/>
        <v>0</v>
      </c>
      <c r="CT129" s="699">
        <f t="shared" si="1466"/>
        <v>0</v>
      </c>
      <c r="CU129" s="699">
        <f t="shared" si="1466"/>
        <v>0</v>
      </c>
      <c r="CV129" s="700">
        <f t="shared" si="1467"/>
        <v>0</v>
      </c>
      <c r="CW129" s="697"/>
      <c r="CX129" s="696">
        <f t="shared" si="1468"/>
        <v>0</v>
      </c>
      <c r="CY129" s="701"/>
      <c r="DA129" s="805">
        <f t="shared" ref="DA129:DA131" si="1663">EO129</f>
        <v>33000</v>
      </c>
      <c r="DB129" s="790">
        <f t="shared" si="1470"/>
        <v>0</v>
      </c>
      <c r="DC129" s="805">
        <f t="shared" ref="DC129:DC131" si="1664">EQ129</f>
        <v>18000</v>
      </c>
      <c r="DD129" s="790">
        <f t="shared" si="1472"/>
        <v>0</v>
      </c>
      <c r="DE129" s="790">
        <f t="shared" ref="DE129:DE131" si="1665">ES129</f>
        <v>0</v>
      </c>
      <c r="DF129" s="790">
        <f t="shared" si="1474"/>
        <v>0</v>
      </c>
      <c r="DG129" s="790">
        <f t="shared" ref="DG129:DG131" si="1666">EU129</f>
        <v>7110</v>
      </c>
      <c r="DH129" s="790">
        <f t="shared" si="1476"/>
        <v>0</v>
      </c>
      <c r="DI129" s="790">
        <f t="shared" si="1112"/>
        <v>58110</v>
      </c>
      <c r="DJ129" s="790">
        <f t="shared" si="1477"/>
        <v>0</v>
      </c>
      <c r="DK129" s="805">
        <f t="shared" si="1478"/>
        <v>0</v>
      </c>
      <c r="DL129" s="814">
        <f t="shared" si="1479"/>
        <v>0</v>
      </c>
      <c r="DM129" s="790">
        <f t="shared" si="1113"/>
        <v>58110</v>
      </c>
      <c r="DN129" s="790">
        <f t="shared" si="1480"/>
        <v>0</v>
      </c>
      <c r="DO129" s="693">
        <f t="shared" si="1481"/>
        <v>0</v>
      </c>
      <c r="DP129" s="693">
        <f t="shared" si="1482"/>
        <v>0</v>
      </c>
      <c r="DQ129" s="774"/>
      <c r="DR129" s="775">
        <f t="shared" si="1483"/>
        <v>0</v>
      </c>
      <c r="DS129" s="777" t="s">
        <v>634</v>
      </c>
      <c r="DU129" s="774">
        <f>IFERROR(VLOOKUP($C129,[1]영만종합건설!$A$13:$AN$154,28,FALSE),0)</f>
        <v>32000</v>
      </c>
      <c r="DV129" s="780">
        <f t="shared" si="1484"/>
        <v>0</v>
      </c>
      <c r="DW129" s="774">
        <f>IFERROR(VLOOKUP($C129,[1]영만종합건설!$A$13:$AN$154,30,FALSE),0)</f>
        <v>20000</v>
      </c>
      <c r="DX129" s="780">
        <f t="shared" si="1485"/>
        <v>0</v>
      </c>
      <c r="DY129" s="778">
        <f>IFERROR(VLOOKUP($C129,[1]영만종합건설!$A$13:$AN$154,32,FALSE),0)</f>
        <v>8000</v>
      </c>
      <c r="DZ129" s="780">
        <f t="shared" si="1486"/>
        <v>0</v>
      </c>
      <c r="EA129" s="778">
        <f>IFERROR(VLOOKUP($C129,[1]영만종합건설!$A$13:$AN$154,34,FALSE),0)</f>
        <v>0</v>
      </c>
      <c r="EB129" s="780">
        <f t="shared" si="1487"/>
        <v>0</v>
      </c>
      <c r="EC129" s="703">
        <f t="shared" si="1114"/>
        <v>60000</v>
      </c>
      <c r="ED129" s="780">
        <f t="shared" si="1488"/>
        <v>0</v>
      </c>
      <c r="EE129" s="778">
        <f t="shared" si="1489"/>
        <v>0</v>
      </c>
      <c r="EF129" s="779">
        <f t="shared" si="1490"/>
        <v>0</v>
      </c>
      <c r="EG129" s="703">
        <f t="shared" si="1115"/>
        <v>60000</v>
      </c>
      <c r="EH129" s="780">
        <f t="shared" si="1491"/>
        <v>0</v>
      </c>
      <c r="EI129" s="703">
        <f t="shared" si="1492"/>
        <v>0</v>
      </c>
      <c r="EJ129" s="703">
        <f t="shared" si="1493"/>
        <v>0</v>
      </c>
      <c r="EK129" s="778"/>
      <c r="EL129" s="780">
        <f t="shared" si="1494"/>
        <v>0</v>
      </c>
      <c r="EM129" s="781"/>
      <c r="EO129" s="778">
        <f>IFERROR(VLOOKUP($C129,[1]부강종합건설!$A$13:$AM$154,28,FALSE),0)</f>
        <v>33000</v>
      </c>
      <c r="EP129" s="780">
        <f t="shared" si="1495"/>
        <v>0</v>
      </c>
      <c r="EQ129" s="778">
        <f>IFERROR(VLOOKUP($C129,[1]부강종합건설!$A$13:$AM$154,30,FALSE),0)</f>
        <v>18000</v>
      </c>
      <c r="ER129" s="780">
        <f t="shared" si="1496"/>
        <v>0</v>
      </c>
      <c r="ES129" s="778">
        <f>IFERROR(VLOOKUP($C129,[1]부강종합건설!$A$13:$AM$154,32,FALSE),0)</f>
        <v>0</v>
      </c>
      <c r="ET129" s="780">
        <f t="shared" si="1497"/>
        <v>0</v>
      </c>
      <c r="EU129" s="778">
        <f>IFERROR(VLOOKUP($C129,[1]부강종합건설!$A$13:$AM$154,34,FALSE),0)</f>
        <v>7110</v>
      </c>
      <c r="EV129" s="780">
        <f t="shared" si="1498"/>
        <v>0</v>
      </c>
      <c r="EW129" s="703">
        <f t="shared" si="1116"/>
        <v>58110</v>
      </c>
      <c r="EX129" s="780">
        <f t="shared" si="1499"/>
        <v>0</v>
      </c>
      <c r="EY129" s="778">
        <f t="shared" si="1500"/>
        <v>0</v>
      </c>
      <c r="EZ129" s="779">
        <f t="shared" si="1501"/>
        <v>0</v>
      </c>
      <c r="FA129" s="703">
        <f t="shared" si="1117"/>
        <v>58110</v>
      </c>
      <c r="FB129" s="780">
        <f t="shared" si="1502"/>
        <v>0</v>
      </c>
      <c r="FC129" s="703">
        <f t="shared" si="1503"/>
        <v>0</v>
      </c>
      <c r="FD129" s="703">
        <f t="shared" si="1504"/>
        <v>0</v>
      </c>
      <c r="FE129" s="778"/>
      <c r="FF129" s="780">
        <f t="shared" si="1505"/>
        <v>0</v>
      </c>
      <c r="FG129" s="782"/>
      <c r="FI129" s="774">
        <f>IFERROR(VLOOKUP($C129,[1]대도엔지니어링!$A$13:$AN$154,28,FALSE),0)</f>
        <v>33880</v>
      </c>
      <c r="FJ129" s="775">
        <f t="shared" si="1506"/>
        <v>0</v>
      </c>
      <c r="FK129" s="774">
        <f>IFERROR(VLOOKUP($C129,[1]대도엔지니어링!$A$13:$AN$154,30,FALSE),0)</f>
        <v>24200</v>
      </c>
      <c r="FL129" s="775">
        <f t="shared" si="1507"/>
        <v>0</v>
      </c>
      <c r="FM129" s="774">
        <f>IFERROR(VLOOKUP($C129,[1]대도엔지니어링!$A$13:$AN$154,32,FALSE),0)</f>
        <v>6050</v>
      </c>
      <c r="FN129" s="775">
        <f t="shared" si="1508"/>
        <v>0</v>
      </c>
      <c r="FO129" s="774">
        <f>IFERROR(VLOOKUP($C129,[1]대도엔지니어링!$A$13:$AN$154,34,FALSE),0)</f>
        <v>4260</v>
      </c>
      <c r="FP129" s="775">
        <f t="shared" si="1509"/>
        <v>0</v>
      </c>
      <c r="FQ129" s="693">
        <f t="shared" si="1118"/>
        <v>68390</v>
      </c>
      <c r="FR129" s="775">
        <f t="shared" si="1510"/>
        <v>0</v>
      </c>
      <c r="FS129" s="774">
        <f t="shared" si="1119"/>
        <v>5469.4511320891725</v>
      </c>
      <c r="FT129" s="775">
        <f t="shared" si="1511"/>
        <v>0</v>
      </c>
      <c r="FU129" s="693">
        <f t="shared" si="1120"/>
        <v>73859.451132089176</v>
      </c>
      <c r="FV129" s="775">
        <f t="shared" si="1512"/>
        <v>0</v>
      </c>
      <c r="FW129" s="693">
        <f t="shared" si="1513"/>
        <v>0</v>
      </c>
      <c r="FX129" s="693">
        <f t="shared" si="1514"/>
        <v>0</v>
      </c>
      <c r="FY129" s="774"/>
      <c r="FZ129" s="775">
        <f t="shared" si="1515"/>
        <v>0</v>
      </c>
      <c r="GA129" s="782"/>
      <c r="GC129" s="774">
        <f>IFERROR(VLOOKUP($C129,[1]부명엔지니어링!$A$13:$AN$154,28,FALSE),0)</f>
        <v>40000</v>
      </c>
      <c r="GD129" s="775">
        <f t="shared" si="1516"/>
        <v>0</v>
      </c>
      <c r="GE129" s="774">
        <f>IFERROR(VLOOKUP($C129,[1]부명엔지니어링!$A$13:$AN$154,30,FALSE),0)</f>
        <v>10000</v>
      </c>
      <c r="GF129" s="775">
        <f t="shared" si="1517"/>
        <v>0</v>
      </c>
      <c r="GG129" s="774">
        <f>IFERROR(VLOOKUP($C129,[1]부명엔지니어링!$A$13:$AN$154,32,FALSE),0)</f>
        <v>5000</v>
      </c>
      <c r="GH129" s="775">
        <f t="shared" si="1518"/>
        <v>0</v>
      </c>
      <c r="GI129" s="774">
        <f>IFERROR(VLOOKUP($C129,[1]부명엔지니어링!$A$13:$AN$154,34,FALSE),0)</f>
        <v>0</v>
      </c>
      <c r="GJ129" s="775">
        <f t="shared" si="1519"/>
        <v>0</v>
      </c>
      <c r="GK129" s="693">
        <f t="shared" si="1121"/>
        <v>55000</v>
      </c>
      <c r="GL129" s="775">
        <f t="shared" si="1520"/>
        <v>0</v>
      </c>
      <c r="GM129" s="774">
        <f t="shared" si="1521"/>
        <v>0</v>
      </c>
      <c r="GN129" s="775">
        <f t="shared" si="1522"/>
        <v>0</v>
      </c>
      <c r="GO129" s="693">
        <f t="shared" si="1122"/>
        <v>55000</v>
      </c>
      <c r="GP129" s="775">
        <f t="shared" si="1523"/>
        <v>0</v>
      </c>
      <c r="GQ129" s="693">
        <f t="shared" si="1524"/>
        <v>0</v>
      </c>
      <c r="GR129" s="693">
        <f t="shared" si="1525"/>
        <v>0</v>
      </c>
      <c r="GS129" s="774"/>
      <c r="GT129" s="775">
        <f t="shared" si="1526"/>
        <v>0</v>
      </c>
      <c r="GU129" s="782"/>
      <c r="GW129" s="774">
        <f>IFERROR(VLOOKUP($C129,[1]직영비!$A$262:$AF$337,19,FALSE),0)*$GW$5</f>
        <v>20711.5</v>
      </c>
      <c r="GX129" s="775">
        <f t="shared" si="1527"/>
        <v>0</v>
      </c>
      <c r="GY129" s="774">
        <f>IFERROR(VLOOKUP($C129,[1]직영비!$A$262:$AF$337,23,FALSE),0)*$GW$5*$GX$5</f>
        <v>19156.367558652797</v>
      </c>
      <c r="GZ129" s="775">
        <f t="shared" si="1528"/>
        <v>0</v>
      </c>
      <c r="HA129" s="774">
        <f>IFERROR(VLOOKUP($C129,[1]직영비!$A$262:$AF$337,25,FALSE),0)*$GW$5*$GX$5</f>
        <v>5215.25</v>
      </c>
      <c r="HB129" s="775">
        <f t="shared" si="1529"/>
        <v>0</v>
      </c>
      <c r="HC129" s="774"/>
      <c r="HD129" s="775">
        <f t="shared" si="1530"/>
        <v>0</v>
      </c>
      <c r="HE129" s="693">
        <f t="shared" si="1123"/>
        <v>45083.117558652797</v>
      </c>
      <c r="HF129" s="775">
        <f t="shared" si="1531"/>
        <v>0</v>
      </c>
      <c r="HG129" s="774">
        <f t="shared" si="1532"/>
        <v>0</v>
      </c>
      <c r="HH129" s="775">
        <f t="shared" si="1533"/>
        <v>0</v>
      </c>
      <c r="HI129" s="693">
        <f t="shared" si="1124"/>
        <v>45083.117558652797</v>
      </c>
      <c r="HJ129" s="775">
        <f t="shared" si="1534"/>
        <v>0</v>
      </c>
      <c r="HK129" s="693">
        <f t="shared" si="1535"/>
        <v>0</v>
      </c>
      <c r="HL129" s="693">
        <f t="shared" si="1536"/>
        <v>0</v>
      </c>
      <c r="HM129" s="774"/>
      <c r="HN129" s="775">
        <f t="shared" si="1537"/>
        <v>0</v>
      </c>
      <c r="HO129" s="777"/>
      <c r="HQ129" s="783"/>
      <c r="HR129" s="784">
        <f t="shared" si="1538"/>
        <v>0</v>
      </c>
      <c r="HS129" s="783"/>
      <c r="HT129" s="784">
        <f t="shared" si="1539"/>
        <v>0</v>
      </c>
      <c r="HU129" s="783"/>
      <c r="HV129" s="784">
        <f t="shared" si="1540"/>
        <v>0</v>
      </c>
      <c r="HW129" s="783"/>
      <c r="HX129" s="784">
        <f t="shared" si="1541"/>
        <v>0</v>
      </c>
      <c r="HY129" s="707">
        <f t="shared" si="1379"/>
        <v>0</v>
      </c>
      <c r="HZ129" s="784">
        <f t="shared" si="1542"/>
        <v>0</v>
      </c>
      <c r="IA129" s="783"/>
      <c r="IB129" s="784">
        <f t="shared" si="1543"/>
        <v>0</v>
      </c>
      <c r="IC129" s="707">
        <f t="shared" si="1380"/>
        <v>0</v>
      </c>
      <c r="ID129" s="784">
        <f t="shared" si="1544"/>
        <v>0</v>
      </c>
      <c r="IE129" s="706">
        <f t="shared" si="1545"/>
        <v>0</v>
      </c>
      <c r="IF129" s="706">
        <f t="shared" si="1546"/>
        <v>0</v>
      </c>
      <c r="IG129" s="783"/>
      <c r="IH129" s="784">
        <f t="shared" si="1547"/>
        <v>0</v>
      </c>
      <c r="II129" s="782"/>
      <c r="IK129" s="783"/>
      <c r="IL129" s="784">
        <f t="shared" si="1548"/>
        <v>0</v>
      </c>
      <c r="IM129" s="783"/>
      <c r="IN129" s="784">
        <f t="shared" si="1549"/>
        <v>0</v>
      </c>
      <c r="IO129" s="783"/>
      <c r="IP129" s="784">
        <f t="shared" si="1550"/>
        <v>0</v>
      </c>
      <c r="IQ129" s="783"/>
      <c r="IR129" s="784">
        <f t="shared" si="1551"/>
        <v>0</v>
      </c>
      <c r="IS129" s="707">
        <f t="shared" si="1381"/>
        <v>0</v>
      </c>
      <c r="IT129" s="784">
        <f t="shared" si="1552"/>
        <v>0</v>
      </c>
      <c r="IU129" s="783"/>
      <c r="IV129" s="784">
        <f t="shared" si="1553"/>
        <v>0</v>
      </c>
      <c r="IW129" s="707">
        <f t="shared" si="1382"/>
        <v>0</v>
      </c>
      <c r="IX129" s="784">
        <f t="shared" si="1554"/>
        <v>0</v>
      </c>
      <c r="IY129" s="706">
        <f t="shared" si="1555"/>
        <v>0</v>
      </c>
      <c r="IZ129" s="706">
        <f t="shared" si="1556"/>
        <v>0</v>
      </c>
      <c r="JA129" s="783"/>
      <c r="JB129" s="784">
        <f t="shared" si="1557"/>
        <v>0</v>
      </c>
      <c r="JC129" s="782"/>
      <c r="JE129" s="783"/>
      <c r="JF129" s="784">
        <f t="shared" si="1558"/>
        <v>0</v>
      </c>
      <c r="JG129" s="783"/>
      <c r="JH129" s="784">
        <f t="shared" si="1559"/>
        <v>0</v>
      </c>
      <c r="JI129" s="783"/>
      <c r="JJ129" s="784">
        <f t="shared" si="1560"/>
        <v>0</v>
      </c>
      <c r="JK129" s="783"/>
      <c r="JL129" s="784">
        <f t="shared" si="1561"/>
        <v>0</v>
      </c>
      <c r="JM129" s="707">
        <f t="shared" si="1383"/>
        <v>0</v>
      </c>
      <c r="JN129" s="784">
        <f t="shared" si="1562"/>
        <v>0</v>
      </c>
      <c r="JO129" s="783"/>
      <c r="JP129" s="784">
        <f t="shared" si="1563"/>
        <v>0</v>
      </c>
      <c r="JQ129" s="707">
        <f t="shared" si="1384"/>
        <v>0</v>
      </c>
      <c r="JR129" s="784">
        <f t="shared" si="1564"/>
        <v>0</v>
      </c>
      <c r="JS129" s="706">
        <f t="shared" si="1565"/>
        <v>0</v>
      </c>
      <c r="JT129" s="706">
        <f t="shared" si="1566"/>
        <v>0</v>
      </c>
      <c r="JU129" s="783"/>
      <c r="JV129" s="784">
        <f t="shared" si="1567"/>
        <v>0</v>
      </c>
      <c r="JW129" s="782"/>
      <c r="JY129" s="783"/>
      <c r="JZ129" s="784">
        <f t="shared" si="1568"/>
        <v>0</v>
      </c>
      <c r="KA129" s="783"/>
      <c r="KB129" s="784">
        <f t="shared" si="1569"/>
        <v>0</v>
      </c>
      <c r="KC129" s="783"/>
      <c r="KD129" s="784">
        <f t="shared" si="1570"/>
        <v>0</v>
      </c>
      <c r="KE129" s="783"/>
      <c r="KF129" s="784">
        <f t="shared" si="1571"/>
        <v>0</v>
      </c>
      <c r="KG129" s="707">
        <f t="shared" si="1385"/>
        <v>0</v>
      </c>
      <c r="KH129" s="784">
        <f t="shared" si="1572"/>
        <v>0</v>
      </c>
      <c r="KI129" s="783"/>
      <c r="KJ129" s="784">
        <f t="shared" si="1573"/>
        <v>0</v>
      </c>
      <c r="KK129" s="707">
        <f t="shared" si="1386"/>
        <v>0</v>
      </c>
      <c r="KL129" s="784">
        <f t="shared" si="1574"/>
        <v>0</v>
      </c>
      <c r="KM129" s="706">
        <f t="shared" si="1575"/>
        <v>0</v>
      </c>
      <c r="KN129" s="706">
        <f t="shared" si="1576"/>
        <v>0</v>
      </c>
      <c r="KO129" s="783"/>
      <c r="KP129" s="784">
        <f t="shared" si="1577"/>
        <v>0</v>
      </c>
      <c r="KQ129" s="782"/>
      <c r="KS129" s="783"/>
      <c r="KT129" s="784">
        <f t="shared" si="1578"/>
        <v>0</v>
      </c>
      <c r="KU129" s="783"/>
      <c r="KV129" s="784">
        <f t="shared" si="1579"/>
        <v>0</v>
      </c>
      <c r="KW129" s="783"/>
      <c r="KX129" s="784">
        <f t="shared" si="1580"/>
        <v>0</v>
      </c>
      <c r="KY129" s="783"/>
      <c r="KZ129" s="784">
        <f t="shared" si="1581"/>
        <v>0</v>
      </c>
      <c r="LA129" s="707">
        <f t="shared" si="1387"/>
        <v>0</v>
      </c>
      <c r="LB129" s="784">
        <f t="shared" si="1582"/>
        <v>0</v>
      </c>
      <c r="LC129" s="783"/>
      <c r="LD129" s="784">
        <f t="shared" si="1583"/>
        <v>0</v>
      </c>
      <c r="LE129" s="707">
        <f t="shared" si="1388"/>
        <v>0</v>
      </c>
      <c r="LF129" s="784">
        <f t="shared" si="1584"/>
        <v>0</v>
      </c>
      <c r="LG129" s="706">
        <f t="shared" si="1585"/>
        <v>0</v>
      </c>
      <c r="LH129" s="706">
        <f t="shared" si="1586"/>
        <v>0</v>
      </c>
      <c r="LI129" s="783"/>
      <c r="LJ129" s="784">
        <f t="shared" si="1587"/>
        <v>0</v>
      </c>
      <c r="LK129" s="782"/>
      <c r="LM129" s="783"/>
      <c r="LN129" s="784">
        <f t="shared" si="1588"/>
        <v>0</v>
      </c>
      <c r="LO129" s="783"/>
      <c r="LP129" s="784">
        <f t="shared" si="1589"/>
        <v>0</v>
      </c>
      <c r="LQ129" s="783"/>
      <c r="LR129" s="784">
        <f t="shared" si="1590"/>
        <v>0</v>
      </c>
      <c r="LS129" s="783"/>
      <c r="LT129" s="784">
        <f t="shared" si="1591"/>
        <v>0</v>
      </c>
      <c r="LU129" s="707">
        <f t="shared" si="1389"/>
        <v>0</v>
      </c>
      <c r="LV129" s="784">
        <f t="shared" si="1592"/>
        <v>0</v>
      </c>
      <c r="LW129" s="783"/>
      <c r="LX129" s="784">
        <f t="shared" si="1593"/>
        <v>0</v>
      </c>
      <c r="LY129" s="707">
        <f t="shared" si="1390"/>
        <v>0</v>
      </c>
      <c r="LZ129" s="784">
        <f t="shared" si="1594"/>
        <v>0</v>
      </c>
      <c r="MA129" s="706">
        <f t="shared" si="1595"/>
        <v>0</v>
      </c>
      <c r="MB129" s="706">
        <f t="shared" si="1596"/>
        <v>0</v>
      </c>
      <c r="MC129" s="783"/>
      <c r="MD129" s="784">
        <f t="shared" si="1597"/>
        <v>0</v>
      </c>
      <c r="ME129" s="782"/>
      <c r="MG129" s="783"/>
      <c r="MH129" s="784">
        <f t="shared" si="1598"/>
        <v>0</v>
      </c>
      <c r="MI129" s="783"/>
      <c r="MJ129" s="784">
        <f t="shared" si="1599"/>
        <v>0</v>
      </c>
      <c r="MK129" s="783"/>
      <c r="ML129" s="784">
        <f t="shared" si="1600"/>
        <v>0</v>
      </c>
      <c r="MM129" s="783"/>
      <c r="MN129" s="784">
        <f t="shared" si="1601"/>
        <v>0</v>
      </c>
      <c r="MO129" s="707">
        <f t="shared" si="1391"/>
        <v>0</v>
      </c>
      <c r="MP129" s="784">
        <f t="shared" si="1602"/>
        <v>0</v>
      </c>
      <c r="MQ129" s="783"/>
      <c r="MR129" s="784">
        <f t="shared" si="1603"/>
        <v>0</v>
      </c>
      <c r="MS129" s="707">
        <f t="shared" si="1392"/>
        <v>0</v>
      </c>
      <c r="MT129" s="784">
        <f t="shared" si="1604"/>
        <v>0</v>
      </c>
      <c r="MU129" s="706">
        <f t="shared" si="1605"/>
        <v>0</v>
      </c>
      <c r="MV129" s="706">
        <f t="shared" si="1606"/>
        <v>0</v>
      </c>
      <c r="MW129" s="783"/>
      <c r="MX129" s="784">
        <f t="shared" si="1607"/>
        <v>0</v>
      </c>
      <c r="MY129" s="782"/>
      <c r="NA129" s="783"/>
      <c r="NB129" s="784">
        <f t="shared" si="1608"/>
        <v>0</v>
      </c>
      <c r="NC129" s="783"/>
      <c r="ND129" s="784">
        <f t="shared" si="1609"/>
        <v>0</v>
      </c>
      <c r="NE129" s="783"/>
      <c r="NF129" s="784">
        <f t="shared" si="1610"/>
        <v>0</v>
      </c>
      <c r="NG129" s="783"/>
      <c r="NH129" s="784">
        <f t="shared" si="1611"/>
        <v>0</v>
      </c>
      <c r="NI129" s="707">
        <f t="shared" si="1393"/>
        <v>0</v>
      </c>
      <c r="NJ129" s="784">
        <f t="shared" si="1612"/>
        <v>0</v>
      </c>
      <c r="NK129" s="783"/>
      <c r="NL129" s="784">
        <f t="shared" si="1613"/>
        <v>0</v>
      </c>
      <c r="NM129" s="707">
        <f t="shared" si="1394"/>
        <v>0</v>
      </c>
      <c r="NN129" s="784">
        <f t="shared" si="1614"/>
        <v>0</v>
      </c>
      <c r="NO129" s="706">
        <f t="shared" si="1615"/>
        <v>0</v>
      </c>
      <c r="NP129" s="706">
        <f t="shared" si="1616"/>
        <v>0</v>
      </c>
      <c r="NQ129" s="783"/>
      <c r="NR129" s="784">
        <f t="shared" si="1617"/>
        <v>0</v>
      </c>
      <c r="NS129" s="782"/>
      <c r="NU129" s="783"/>
      <c r="NV129" s="784">
        <f t="shared" si="1618"/>
        <v>0</v>
      </c>
      <c r="NW129" s="783"/>
      <c r="NX129" s="784">
        <f t="shared" si="1619"/>
        <v>0</v>
      </c>
      <c r="NY129" s="783"/>
      <c r="NZ129" s="784">
        <f t="shared" si="1620"/>
        <v>0</v>
      </c>
      <c r="OA129" s="783"/>
      <c r="OB129" s="784">
        <f t="shared" si="1621"/>
        <v>0</v>
      </c>
      <c r="OC129" s="707">
        <f t="shared" si="1395"/>
        <v>0</v>
      </c>
      <c r="OD129" s="784">
        <f t="shared" si="1622"/>
        <v>0</v>
      </c>
      <c r="OE129" s="783"/>
      <c r="OF129" s="784">
        <f t="shared" si="1623"/>
        <v>0</v>
      </c>
      <c r="OG129" s="707">
        <f t="shared" si="1396"/>
        <v>0</v>
      </c>
      <c r="OH129" s="784">
        <f t="shared" si="1624"/>
        <v>0</v>
      </c>
      <c r="OI129" s="706">
        <f t="shared" si="1625"/>
        <v>0</v>
      </c>
      <c r="OJ129" s="706">
        <f t="shared" si="1626"/>
        <v>0</v>
      </c>
      <c r="OK129" s="783"/>
      <c r="OL129" s="784">
        <f t="shared" si="1627"/>
        <v>0</v>
      </c>
      <c r="OM129" s="782"/>
      <c r="OO129" s="783"/>
      <c r="OP129" s="784">
        <f t="shared" si="1628"/>
        <v>0</v>
      </c>
      <c r="OQ129" s="783"/>
      <c r="OR129" s="784">
        <f t="shared" si="1629"/>
        <v>0</v>
      </c>
      <c r="OS129" s="783"/>
      <c r="OT129" s="784">
        <f t="shared" si="1630"/>
        <v>0</v>
      </c>
      <c r="OU129" s="783"/>
      <c r="OV129" s="784">
        <f t="shared" si="1631"/>
        <v>0</v>
      </c>
      <c r="OW129" s="707">
        <f t="shared" si="1397"/>
        <v>0</v>
      </c>
      <c r="OX129" s="784">
        <f t="shared" si="1632"/>
        <v>0</v>
      </c>
      <c r="OY129" s="783"/>
      <c r="OZ129" s="784">
        <f t="shared" si="1633"/>
        <v>0</v>
      </c>
      <c r="PA129" s="707">
        <f t="shared" si="1398"/>
        <v>0</v>
      </c>
      <c r="PB129" s="784">
        <f t="shared" si="1634"/>
        <v>0</v>
      </c>
      <c r="PC129" s="706">
        <f t="shared" si="1635"/>
        <v>0</v>
      </c>
      <c r="PD129" s="706">
        <f t="shared" si="1636"/>
        <v>0</v>
      </c>
      <c r="PE129" s="783"/>
      <c r="PF129" s="784">
        <f t="shared" si="1637"/>
        <v>0</v>
      </c>
      <c r="PG129" s="782"/>
      <c r="PI129" s="783"/>
      <c r="PJ129" s="784">
        <f t="shared" si="1638"/>
        <v>0</v>
      </c>
      <c r="PK129" s="783"/>
      <c r="PL129" s="784">
        <f t="shared" si="1639"/>
        <v>0</v>
      </c>
      <c r="PM129" s="783"/>
      <c r="PN129" s="784">
        <f t="shared" si="1640"/>
        <v>0</v>
      </c>
      <c r="PO129" s="783"/>
      <c r="PP129" s="784">
        <f t="shared" si="1641"/>
        <v>0</v>
      </c>
      <c r="PQ129" s="707">
        <f t="shared" si="1399"/>
        <v>0</v>
      </c>
      <c r="PR129" s="784">
        <f t="shared" si="1642"/>
        <v>0</v>
      </c>
      <c r="PS129" s="783"/>
      <c r="PT129" s="784">
        <f t="shared" si="1643"/>
        <v>0</v>
      </c>
      <c r="PU129" s="707">
        <f t="shared" si="1400"/>
        <v>0</v>
      </c>
      <c r="PV129" s="784">
        <f t="shared" si="1644"/>
        <v>0</v>
      </c>
      <c r="PW129" s="706">
        <f t="shared" si="1645"/>
        <v>0</v>
      </c>
      <c r="PX129" s="706">
        <f t="shared" si="1646"/>
        <v>0</v>
      </c>
      <c r="PY129" s="783"/>
      <c r="PZ129" s="784">
        <f t="shared" si="1647"/>
        <v>0</v>
      </c>
      <c r="QA129" s="782"/>
      <c r="QC129" s="783"/>
      <c r="QD129" s="784">
        <f t="shared" si="1648"/>
        <v>0</v>
      </c>
      <c r="QE129" s="783"/>
      <c r="QF129" s="784">
        <f t="shared" si="1649"/>
        <v>0</v>
      </c>
      <c r="QG129" s="783"/>
      <c r="QH129" s="784">
        <f t="shared" si="1650"/>
        <v>0</v>
      </c>
      <c r="QI129" s="783"/>
      <c r="QJ129" s="784">
        <f t="shared" si="1651"/>
        <v>0</v>
      </c>
      <c r="QK129" s="707">
        <f t="shared" si="1401"/>
        <v>0</v>
      </c>
      <c r="QL129" s="784">
        <f t="shared" si="1652"/>
        <v>0</v>
      </c>
      <c r="QM129" s="783"/>
      <c r="QN129" s="784">
        <f t="shared" si="1653"/>
        <v>0</v>
      </c>
      <c r="QO129" s="707">
        <f t="shared" si="1402"/>
        <v>0</v>
      </c>
      <c r="QP129" s="784">
        <f t="shared" si="1654"/>
        <v>0</v>
      </c>
      <c r="QQ129" s="706">
        <f t="shared" si="1655"/>
        <v>0</v>
      </c>
      <c r="QR129" s="706">
        <f t="shared" si="1656"/>
        <v>0</v>
      </c>
      <c r="QS129" s="783"/>
      <c r="QT129" s="784">
        <f t="shared" si="1657"/>
        <v>0</v>
      </c>
      <c r="QU129" s="782"/>
      <c r="RA129" s="785">
        <f t="shared" si="1125"/>
        <v>0</v>
      </c>
      <c r="RB129" s="785" t="e">
        <f t="shared" si="1126"/>
        <v>#REF!</v>
      </c>
      <c r="RC129" s="677">
        <f t="shared" si="1127"/>
        <v>0</v>
      </c>
      <c r="RD129" s="677">
        <f t="shared" si="1127"/>
        <v>0</v>
      </c>
      <c r="RE129" s="677">
        <f t="shared" si="1127"/>
        <v>0</v>
      </c>
      <c r="RF129" s="677">
        <f t="shared" si="1127"/>
        <v>0</v>
      </c>
      <c r="RG129" s="677">
        <f t="shared" si="1127"/>
        <v>0</v>
      </c>
      <c r="RH129" s="677">
        <f t="shared" si="1127"/>
        <v>0</v>
      </c>
      <c r="RI129" s="677">
        <f t="shared" si="1127"/>
        <v>0</v>
      </c>
      <c r="RJ129" s="677">
        <f t="shared" si="1127"/>
        <v>0</v>
      </c>
      <c r="RK129" s="677" t="e">
        <f>#REF!</f>
        <v>#REF!</v>
      </c>
      <c r="RL129" s="677" t="e">
        <f>#REF!</f>
        <v>#REF!</v>
      </c>
      <c r="RM129" s="677">
        <f t="shared" si="1128"/>
        <v>0</v>
      </c>
      <c r="RN129" s="677">
        <f t="shared" si="1128"/>
        <v>0</v>
      </c>
      <c r="RO129" s="677">
        <f t="shared" si="1128"/>
        <v>0</v>
      </c>
      <c r="RP129" s="677">
        <f t="shared" si="1128"/>
        <v>0</v>
      </c>
      <c r="RQ129" s="677">
        <f t="shared" si="1128"/>
        <v>0</v>
      </c>
      <c r="RR129" s="677">
        <f t="shared" si="1128"/>
        <v>0</v>
      </c>
      <c r="RS129" s="677">
        <f t="shared" si="1128"/>
        <v>0</v>
      </c>
      <c r="RT129" s="677">
        <f t="shared" si="1128"/>
        <v>0</v>
      </c>
      <c r="RV129" s="675">
        <f t="shared" si="1129"/>
        <v>0</v>
      </c>
      <c r="RW129" s="675">
        <f t="shared" si="1130"/>
        <v>0</v>
      </c>
      <c r="RX129" s="675">
        <f t="shared" si="1131"/>
        <v>0</v>
      </c>
      <c r="RY129" s="675">
        <f t="shared" si="1132"/>
        <v>0</v>
      </c>
      <c r="RZ129" s="675">
        <f t="shared" si="1133"/>
        <v>0</v>
      </c>
      <c r="SA129" s="675">
        <f t="shared" si="1134"/>
        <v>0</v>
      </c>
      <c r="SB129" s="675">
        <f t="shared" si="1135"/>
        <v>0</v>
      </c>
      <c r="SC129" s="675">
        <f t="shared" si="1136"/>
        <v>0</v>
      </c>
      <c r="SD129" s="675" t="e">
        <f xml:space="preserve"> SUMIF(#REF!,$SD$8,#REF!)</f>
        <v>#REF!</v>
      </c>
      <c r="SE129" s="675" t="e">
        <f xml:space="preserve"> SUMIF(#REF!,$SE$8,#REF!)</f>
        <v>#REF!</v>
      </c>
      <c r="SG129" s="675">
        <f t="shared" si="1429"/>
        <v>0</v>
      </c>
      <c r="SH129" s="675">
        <f t="shared" si="1429"/>
        <v>0</v>
      </c>
      <c r="SI129" s="675">
        <f t="shared" si="1429"/>
        <v>0</v>
      </c>
      <c r="SJ129" s="675">
        <f t="shared" si="1429"/>
        <v>0</v>
      </c>
      <c r="SK129" s="675">
        <f t="shared" si="1429"/>
        <v>0</v>
      </c>
      <c r="SL129" s="675">
        <f t="shared" si="1429"/>
        <v>0</v>
      </c>
      <c r="SM129" s="675">
        <f t="shared" si="1429"/>
        <v>0</v>
      </c>
      <c r="SN129" s="675">
        <f t="shared" si="1429"/>
        <v>0</v>
      </c>
      <c r="SO129" s="675" t="e">
        <f t="shared" si="1429"/>
        <v>#REF!</v>
      </c>
      <c r="SP129" s="675" t="e">
        <f t="shared" si="1429"/>
        <v>#REF!</v>
      </c>
      <c r="SQ129" s="675">
        <f t="shared" si="1429"/>
        <v>0</v>
      </c>
      <c r="SR129" s="675">
        <f t="shared" si="1429"/>
        <v>0</v>
      </c>
      <c r="SS129" s="675">
        <f t="shared" si="1429"/>
        <v>0</v>
      </c>
      <c r="ST129" s="675">
        <f t="shared" si="1429"/>
        <v>0</v>
      </c>
      <c r="SU129" s="675">
        <f t="shared" si="1429"/>
        <v>0</v>
      </c>
      <c r="SV129" s="675">
        <f t="shared" si="1425"/>
        <v>0</v>
      </c>
      <c r="SW129" s="675">
        <f t="shared" si="1138"/>
        <v>0</v>
      </c>
      <c r="SX129" s="675">
        <f t="shared" si="1138"/>
        <v>0</v>
      </c>
      <c r="SY129" s="675" t="e">
        <f>#REF!*$AP129</f>
        <v>#REF!</v>
      </c>
      <c r="SZ129" s="675" t="e">
        <f>#REF!*$AP129</f>
        <v>#REF!</v>
      </c>
      <c r="TA129" s="675" t="e">
        <f>#REF!*$AP129</f>
        <v>#REF!</v>
      </c>
      <c r="TB129" s="675" t="e">
        <f>#REF!*$AP129</f>
        <v>#REF!</v>
      </c>
      <c r="TC129" s="675" t="e">
        <f>#REF!*$AP129</f>
        <v>#REF!</v>
      </c>
      <c r="TE129" s="675">
        <f t="shared" si="1403"/>
        <v>0</v>
      </c>
      <c r="TF129" s="675">
        <f t="shared" si="1404"/>
        <v>0</v>
      </c>
      <c r="TG129" s="675">
        <f t="shared" si="1405"/>
        <v>0</v>
      </c>
      <c r="TH129" s="675">
        <f t="shared" si="1406"/>
        <v>0</v>
      </c>
      <c r="TI129" s="675">
        <f t="shared" si="1407"/>
        <v>0</v>
      </c>
      <c r="TJ129" s="675">
        <f t="shared" si="1408"/>
        <v>0</v>
      </c>
      <c r="TK129" s="675">
        <f t="shared" si="1409"/>
        <v>0</v>
      </c>
      <c r="TL129" s="675">
        <f t="shared" si="1410"/>
        <v>0</v>
      </c>
      <c r="TM129" s="675">
        <f t="shared" si="1411"/>
        <v>0</v>
      </c>
      <c r="TN129" s="676">
        <f t="shared" si="1412"/>
        <v>0</v>
      </c>
      <c r="TP129" s="675">
        <f>IFERROR(SG129*(1+LEVEL_2!#REF!),0)</f>
        <v>0</v>
      </c>
      <c r="TQ129" s="675">
        <f>IFERROR(SH129*(1+LEVEL_2!#REF!),0)</f>
        <v>0</v>
      </c>
      <c r="TR129" s="675">
        <f>IFERROR(SI129*(1+LEVEL_2!#REF!),0)</f>
        <v>0</v>
      </c>
      <c r="TS129" s="675">
        <f>IFERROR(SJ129*(1+LEVEL_2!#REF!),0)</f>
        <v>0</v>
      </c>
      <c r="TT129" s="675">
        <f>IFERROR(SK129*(1+LEVEL_2!#REF!),0)</f>
        <v>0</v>
      </c>
      <c r="TU129" s="675">
        <f>IFERROR(SL129*(1+LEVEL_2!#REF!),0)</f>
        <v>0</v>
      </c>
      <c r="TV129" s="675">
        <f>IFERROR(SM129*(1+LEVEL_2!#REF!),0)</f>
        <v>0</v>
      </c>
      <c r="TW129" s="675">
        <f>IFERROR(SN129*(1+LEVEL_2!#REF!),0)</f>
        <v>0</v>
      </c>
      <c r="TX129" s="675">
        <f>IFERROR(SO129*(1+LEVEL_2!#REF!),0)</f>
        <v>0</v>
      </c>
      <c r="TY129" s="675">
        <f>IFERROR(SP129*(1+LEVEL_2!#REF!),0)</f>
        <v>0</v>
      </c>
      <c r="TZ129" s="675">
        <f>IFERROR(SQ129*(1+LEVEL_2!#REF!),0)</f>
        <v>0</v>
      </c>
      <c r="UA129" s="675">
        <f>IFERROR(SR129*(1+LEVEL_2!#REF!),0)</f>
        <v>0</v>
      </c>
      <c r="UB129" s="675">
        <f>IFERROR(SS129*(1+LEVEL_2!#REF!),0)</f>
        <v>0</v>
      </c>
      <c r="UC129" s="675">
        <f>IFERROR(ST129*(1+LEVEL_2!#REF!),0)</f>
        <v>0</v>
      </c>
      <c r="UD129" s="675">
        <f>IFERROR(SU129*(1+LEVEL_2!#REF!),0)</f>
        <v>0</v>
      </c>
      <c r="UE129" s="675">
        <f>IFERROR(SV129*(1+LEVEL_2!#REF!),0)</f>
        <v>0</v>
      </c>
      <c r="UF129" s="675">
        <f>IFERROR(SW129*(1+LEVEL_2!#REF!),0)</f>
        <v>0</v>
      </c>
      <c r="UG129" s="675">
        <f>IFERROR(SX129*(1+LEVEL_2!#REF!),0)</f>
        <v>0</v>
      </c>
      <c r="UH129" s="675">
        <f>IFERROR(SY129*(1+LEVEL_2!#REF!),0)</f>
        <v>0</v>
      </c>
      <c r="UI129" s="675">
        <f>IFERROR(SZ129*(1+LEVEL_2!#REF!),0)</f>
        <v>0</v>
      </c>
      <c r="UJ129" s="675">
        <f>IFERROR(TA129*(1+LEVEL_2!#REF!),0)</f>
        <v>0</v>
      </c>
      <c r="UK129" s="675">
        <f>IFERROR(TB129*(1+LEVEL_2!#REF!),0)</f>
        <v>0</v>
      </c>
      <c r="UL129" s="675">
        <f>IFERROR(TC129*(1+LEVEL_2!#REF!),0)</f>
        <v>0</v>
      </c>
      <c r="UN129" s="675">
        <f t="shared" si="1413"/>
        <v>0</v>
      </c>
      <c r="UO129" s="675">
        <f t="shared" si="1414"/>
        <v>0</v>
      </c>
      <c r="UP129" s="675">
        <f t="shared" si="1415"/>
        <v>0</v>
      </c>
      <c r="UQ129" s="675">
        <f t="shared" si="1416"/>
        <v>0</v>
      </c>
      <c r="UR129" s="675">
        <f t="shared" si="1417"/>
        <v>0</v>
      </c>
      <c r="US129" s="675">
        <f t="shared" si="1418"/>
        <v>0</v>
      </c>
      <c r="UT129" s="675">
        <f t="shared" si="1419"/>
        <v>0</v>
      </c>
      <c r="UU129" s="675">
        <f t="shared" si="1420"/>
        <v>0</v>
      </c>
      <c r="UV129" s="675">
        <f t="shared" si="1421"/>
        <v>0</v>
      </c>
      <c r="UW129" s="676">
        <f t="shared" si="1422"/>
        <v>0</v>
      </c>
    </row>
    <row r="130" spans="1:569" s="645" customFormat="1" ht="20.100000000000001" customHeight="1">
      <c r="A130" s="677" t="s">
        <v>148</v>
      </c>
      <c r="B130" s="677" t="s">
        <v>148</v>
      </c>
      <c r="C130" s="764" t="s">
        <v>668</v>
      </c>
      <c r="D130" s="764"/>
      <c r="E130" s="792" t="s">
        <v>669</v>
      </c>
      <c r="F130" s="793" t="s">
        <v>670</v>
      </c>
      <c r="G130" s="792" t="s">
        <v>671</v>
      </c>
      <c r="H130" s="794" t="s">
        <v>365</v>
      </c>
      <c r="I130" s="789">
        <f>Rev.1_Base!G196</f>
        <v>588</v>
      </c>
      <c r="J130" s="789">
        <f>Rev.1_Base!H196</f>
        <v>588</v>
      </c>
      <c r="K130" s="789">
        <f>Rev.1_Base!J196</f>
        <v>240</v>
      </c>
      <c r="L130" s="789">
        <f>Rev.1_Base!K196</f>
        <v>240</v>
      </c>
      <c r="M130" s="770"/>
      <c r="N130" s="828">
        <f t="shared" si="1423"/>
        <v>588</v>
      </c>
      <c r="O130" s="829">
        <f t="shared" si="1424"/>
        <v>0</v>
      </c>
      <c r="Q130" s="789">
        <f>Rev.1_Base!M196</f>
        <v>0</v>
      </c>
      <c r="R130" s="795">
        <f>Rev.1_Base!O196</f>
        <v>0</v>
      </c>
      <c r="S130" s="795">
        <f>Rev.1_Base!Q196</f>
        <v>0</v>
      </c>
      <c r="T130" s="795">
        <f>Rev.1_Base!S196</f>
        <v>0</v>
      </c>
      <c r="U130" s="795">
        <f>Rev.1_Base!U196</f>
        <v>0</v>
      </c>
      <c r="V130" s="795">
        <f>Rev.1_Base!W196</f>
        <v>348</v>
      </c>
      <c r="W130" s="795">
        <f>Rev.1_Base!Y196</f>
        <v>240</v>
      </c>
      <c r="X130" s="795">
        <f>Rev.1_Base!AA196</f>
        <v>0</v>
      </c>
      <c r="Y130" s="809"/>
      <c r="Z130" s="809"/>
      <c r="AA130" s="809"/>
      <c r="AB130" s="809"/>
      <c r="AC130" s="809"/>
      <c r="AD130" s="809"/>
      <c r="AE130" s="809"/>
      <c r="AF130" s="810"/>
      <c r="AH130" s="774">
        <f t="shared" si="1430"/>
        <v>38000</v>
      </c>
      <c r="AI130" s="775">
        <f t="shared" si="1431"/>
        <v>22344000</v>
      </c>
      <c r="AJ130" s="774">
        <f t="shared" si="1432"/>
        <v>18000</v>
      </c>
      <c r="AK130" s="775">
        <f t="shared" si="1433"/>
        <v>10584000</v>
      </c>
      <c r="AL130" s="774">
        <f t="shared" si="1434"/>
        <v>0</v>
      </c>
      <c r="AM130" s="775">
        <f t="shared" si="1435"/>
        <v>0</v>
      </c>
      <c r="AN130" s="774">
        <f t="shared" si="1436"/>
        <v>7810</v>
      </c>
      <c r="AO130" s="775">
        <f t="shared" si="1437"/>
        <v>4592280</v>
      </c>
      <c r="AP130" s="693">
        <f t="shared" si="1111"/>
        <v>63810</v>
      </c>
      <c r="AQ130" s="775">
        <f t="shared" si="1438"/>
        <v>37520280</v>
      </c>
      <c r="AR130" s="774">
        <f t="shared" si="1439"/>
        <v>8692.2624500000002</v>
      </c>
      <c r="AS130" s="775">
        <f t="shared" si="1440"/>
        <v>5111050.3206000002</v>
      </c>
      <c r="AT130" s="776">
        <f t="shared" si="1152"/>
        <v>87002.714939999991</v>
      </c>
      <c r="AU130" s="776">
        <f t="shared" si="1441"/>
        <v>145004.52489999999</v>
      </c>
      <c r="AV130" s="693">
        <f t="shared" si="829"/>
        <v>72502.262449999995</v>
      </c>
      <c r="AW130" s="775">
        <f t="shared" si="1370"/>
        <v>20880651.585599996</v>
      </c>
      <c r="AX130" s="775">
        <f t="shared" si="1442"/>
        <v>34801085.975999996</v>
      </c>
      <c r="AY130" s="775">
        <f t="shared" si="1443"/>
        <v>85262660.641199991</v>
      </c>
      <c r="AZ130" s="775">
        <f t="shared" si="1443"/>
        <v>42631330.320599996</v>
      </c>
      <c r="BA130" s="693">
        <f t="shared" si="1444"/>
        <v>42631330.320599996</v>
      </c>
      <c r="BB130" s="693">
        <f t="shared" si="1445"/>
        <v>0</v>
      </c>
      <c r="BC130" s="774">
        <f t="shared" si="1446"/>
        <v>0</v>
      </c>
      <c r="BD130" s="775">
        <f t="shared" si="1447"/>
        <v>0</v>
      </c>
      <c r="BE130" s="777"/>
      <c r="BG130" s="774">
        <v>22775.599999999999</v>
      </c>
      <c r="BH130" s="775">
        <f t="shared" si="1448"/>
        <v>13392052.799999999</v>
      </c>
      <c r="BI130" s="774">
        <v>6693</v>
      </c>
      <c r="BJ130" s="775">
        <f t="shared" si="1449"/>
        <v>3935484</v>
      </c>
      <c r="BK130" s="774">
        <v>6070.5408791888303</v>
      </c>
      <c r="BL130" s="775">
        <f t="shared" si="1450"/>
        <v>3569478.0369630321</v>
      </c>
      <c r="BM130" s="774">
        <f t="shared" si="1662"/>
        <v>7810</v>
      </c>
      <c r="BN130" s="775">
        <f t="shared" si="1451"/>
        <v>4592280</v>
      </c>
      <c r="BO130" s="693">
        <f t="shared" si="1371"/>
        <v>43349.140879188832</v>
      </c>
      <c r="BP130" s="775">
        <f t="shared" si="1452"/>
        <v>25489294.836963031</v>
      </c>
      <c r="BQ130" s="774">
        <f t="shared" si="1453"/>
        <v>5446.6451859198005</v>
      </c>
      <c r="BR130" s="775">
        <f t="shared" si="1454"/>
        <v>3202627.3693208429</v>
      </c>
      <c r="BS130" s="693">
        <f t="shared" si="1372"/>
        <v>48795.78606510863</v>
      </c>
      <c r="BT130" s="775">
        <f t="shared" si="1455"/>
        <v>28691922.206283875</v>
      </c>
      <c r="BU130" s="693">
        <f t="shared" si="1456"/>
        <v>28691922.206283875</v>
      </c>
      <c r="BV130" s="693">
        <f t="shared" si="1457"/>
        <v>0</v>
      </c>
      <c r="BW130" s="774"/>
      <c r="BX130" s="775">
        <f t="shared" si="1458"/>
        <v>0</v>
      </c>
      <c r="BY130" s="777"/>
      <c r="CA130" s="744">
        <f>'동해기지(건축)'!BP397</f>
        <v>29000</v>
      </c>
      <c r="CB130" s="745">
        <f t="shared" si="1459"/>
        <v>17052000</v>
      </c>
      <c r="CC130" s="718">
        <f>'동해기지(건축)'!BQ410</f>
        <v>18000</v>
      </c>
      <c r="CD130" s="745">
        <f t="shared" si="1460"/>
        <v>10584000</v>
      </c>
      <c r="CE130" s="718"/>
      <c r="CF130" s="745">
        <f t="shared" si="1461"/>
        <v>0</v>
      </c>
      <c r="CG130" s="718">
        <f>'동해기지(건축)'!BR397</f>
        <v>25000</v>
      </c>
      <c r="CH130" s="745">
        <f t="shared" si="1462"/>
        <v>14700000</v>
      </c>
      <c r="CI130" s="746">
        <f t="shared" si="1377"/>
        <v>72000</v>
      </c>
      <c r="CJ130" s="745">
        <f t="shared" si="1463"/>
        <v>42336000</v>
      </c>
      <c r="CK130" s="718"/>
      <c r="CL130" s="745">
        <f t="shared" si="1464"/>
        <v>0</v>
      </c>
      <c r="CM130" s="746">
        <f t="shared" si="1378"/>
        <v>72000</v>
      </c>
      <c r="CN130" s="745">
        <f t="shared" si="1465"/>
        <v>42336000</v>
      </c>
      <c r="CO130" s="699">
        <f t="shared" si="1466"/>
        <v>0</v>
      </c>
      <c r="CP130" s="699">
        <f t="shared" si="1466"/>
        <v>0</v>
      </c>
      <c r="CQ130" s="699">
        <f t="shared" si="1466"/>
        <v>0</v>
      </c>
      <c r="CR130" s="699">
        <f t="shared" si="1466"/>
        <v>0</v>
      </c>
      <c r="CS130" s="700">
        <f t="shared" si="1466"/>
        <v>0</v>
      </c>
      <c r="CT130" s="699">
        <f t="shared" si="1466"/>
        <v>25056000</v>
      </c>
      <c r="CU130" s="699">
        <f t="shared" si="1466"/>
        <v>17280000</v>
      </c>
      <c r="CV130" s="700">
        <f t="shared" si="1467"/>
        <v>0</v>
      </c>
      <c r="CW130" s="697"/>
      <c r="CX130" s="696">
        <f t="shared" si="1468"/>
        <v>0</v>
      </c>
      <c r="CY130" s="701"/>
      <c r="DA130" s="805">
        <f t="shared" si="1663"/>
        <v>38000</v>
      </c>
      <c r="DB130" s="790">
        <f t="shared" si="1470"/>
        <v>22344000</v>
      </c>
      <c r="DC130" s="805">
        <f t="shared" si="1664"/>
        <v>18000</v>
      </c>
      <c r="DD130" s="790">
        <f t="shared" si="1472"/>
        <v>10584000</v>
      </c>
      <c r="DE130" s="790">
        <f t="shared" si="1665"/>
        <v>0</v>
      </c>
      <c r="DF130" s="790">
        <f t="shared" si="1474"/>
        <v>0</v>
      </c>
      <c r="DG130" s="790">
        <f t="shared" si="1666"/>
        <v>7810</v>
      </c>
      <c r="DH130" s="790">
        <f t="shared" si="1476"/>
        <v>4592280</v>
      </c>
      <c r="DI130" s="790">
        <f t="shared" si="1112"/>
        <v>63810</v>
      </c>
      <c r="DJ130" s="790">
        <f t="shared" si="1477"/>
        <v>37520280</v>
      </c>
      <c r="DK130" s="805">
        <f t="shared" si="1478"/>
        <v>8692.2624500000002</v>
      </c>
      <c r="DL130" s="814">
        <f t="shared" si="1479"/>
        <v>5111050.3206000002</v>
      </c>
      <c r="DM130" s="790">
        <f t="shared" si="1113"/>
        <v>72502.262449999995</v>
      </c>
      <c r="DN130" s="790">
        <f t="shared" si="1480"/>
        <v>42631330.320599996</v>
      </c>
      <c r="DO130" s="693">
        <f t="shared" si="1481"/>
        <v>42631330.320599996</v>
      </c>
      <c r="DP130" s="693">
        <f t="shared" si="1482"/>
        <v>0</v>
      </c>
      <c r="DQ130" s="774"/>
      <c r="DR130" s="775">
        <f t="shared" si="1483"/>
        <v>0</v>
      </c>
      <c r="DS130" s="777" t="s">
        <v>634</v>
      </c>
      <c r="DU130" s="774">
        <f>IFERROR(VLOOKUP($C130,[1]영만종합건설!$A$13:$AN$154,28,FALSE),0)</f>
        <v>32000</v>
      </c>
      <c r="DV130" s="780">
        <f t="shared" si="1484"/>
        <v>18816000</v>
      </c>
      <c r="DW130" s="774">
        <f>IFERROR(VLOOKUP($C130,[1]영만종합건설!$A$13:$AN$154,30,FALSE),0)</f>
        <v>20000</v>
      </c>
      <c r="DX130" s="780">
        <f t="shared" si="1485"/>
        <v>11760000</v>
      </c>
      <c r="DY130" s="778">
        <f>IFERROR(VLOOKUP($C130,[1]영만종합건설!$A$13:$AN$154,32,FALSE),0)</f>
        <v>8000</v>
      </c>
      <c r="DZ130" s="780">
        <f t="shared" si="1486"/>
        <v>4704000</v>
      </c>
      <c r="EA130" s="778">
        <f>IFERROR(VLOOKUP($C130,[1]영만종합건설!$A$13:$AN$154,34,FALSE),0)</f>
        <v>0</v>
      </c>
      <c r="EB130" s="780">
        <f t="shared" si="1487"/>
        <v>0</v>
      </c>
      <c r="EC130" s="703">
        <f t="shared" si="1114"/>
        <v>60000</v>
      </c>
      <c r="ED130" s="780">
        <f t="shared" si="1488"/>
        <v>35280000</v>
      </c>
      <c r="EE130" s="778">
        <f t="shared" si="1489"/>
        <v>8480.3675000000003</v>
      </c>
      <c r="EF130" s="779">
        <f t="shared" si="1490"/>
        <v>4986456.09</v>
      </c>
      <c r="EG130" s="703">
        <f t="shared" si="1115"/>
        <v>68480.367499999993</v>
      </c>
      <c r="EH130" s="780">
        <f t="shared" si="1491"/>
        <v>40266456.089999996</v>
      </c>
      <c r="EI130" s="703">
        <f t="shared" si="1492"/>
        <v>40266456.089999996</v>
      </c>
      <c r="EJ130" s="703">
        <f t="shared" si="1493"/>
        <v>0</v>
      </c>
      <c r="EK130" s="778"/>
      <c r="EL130" s="780">
        <f t="shared" si="1494"/>
        <v>0</v>
      </c>
      <c r="EM130" s="781"/>
      <c r="EO130" s="778">
        <f>IFERROR(VLOOKUP($C130,[1]부강종합건설!$A$13:$AM$154,28,FALSE),0)</f>
        <v>38000</v>
      </c>
      <c r="EP130" s="780">
        <f t="shared" si="1495"/>
        <v>22344000</v>
      </c>
      <c r="EQ130" s="778">
        <f>IFERROR(VLOOKUP($C130,[1]부강종합건설!$A$13:$AM$154,30,FALSE),0)</f>
        <v>18000</v>
      </c>
      <c r="ER130" s="780">
        <f t="shared" si="1496"/>
        <v>10584000</v>
      </c>
      <c r="ES130" s="778">
        <f>IFERROR(VLOOKUP($C130,[1]부강종합건설!$A$13:$AM$154,32,FALSE),0)</f>
        <v>0</v>
      </c>
      <c r="ET130" s="780">
        <f t="shared" si="1497"/>
        <v>0</v>
      </c>
      <c r="EU130" s="778">
        <f>IFERROR(VLOOKUP($C130,[1]부강종합건설!$A$13:$AM$154,34,FALSE),0)</f>
        <v>7810</v>
      </c>
      <c r="EV130" s="780">
        <f t="shared" si="1498"/>
        <v>4592280</v>
      </c>
      <c r="EW130" s="703">
        <f t="shared" si="1116"/>
        <v>63810</v>
      </c>
      <c r="EX130" s="780">
        <f t="shared" si="1499"/>
        <v>37520280</v>
      </c>
      <c r="EY130" s="778">
        <f t="shared" si="1500"/>
        <v>8692.2624500000002</v>
      </c>
      <c r="EZ130" s="779">
        <f t="shared" si="1501"/>
        <v>5111050.3206000002</v>
      </c>
      <c r="FA130" s="703">
        <f t="shared" si="1117"/>
        <v>72502.262449999995</v>
      </c>
      <c r="FB130" s="780">
        <f t="shared" si="1502"/>
        <v>42631330.320599996</v>
      </c>
      <c r="FC130" s="703">
        <f t="shared" si="1503"/>
        <v>42631330.320599996</v>
      </c>
      <c r="FD130" s="703">
        <f t="shared" si="1504"/>
        <v>0</v>
      </c>
      <c r="FE130" s="778"/>
      <c r="FF130" s="780">
        <f t="shared" si="1505"/>
        <v>0</v>
      </c>
      <c r="FG130" s="782"/>
      <c r="FI130" s="774">
        <f>IFERROR(VLOOKUP($C130,[1]대도엔지니어링!$A$13:$AN$154,28,FALSE),0)</f>
        <v>33880</v>
      </c>
      <c r="FJ130" s="775">
        <f t="shared" si="1506"/>
        <v>19921440</v>
      </c>
      <c r="FK130" s="774">
        <f>IFERROR(VLOOKUP($C130,[1]대도엔지니어링!$A$13:$AN$154,30,FALSE),0)</f>
        <v>24200</v>
      </c>
      <c r="FL130" s="775">
        <f t="shared" si="1507"/>
        <v>14229600</v>
      </c>
      <c r="FM130" s="774">
        <f>IFERROR(VLOOKUP($C130,[1]대도엔지니어링!$A$13:$AN$154,32,FALSE),0)</f>
        <v>6050</v>
      </c>
      <c r="FN130" s="775">
        <f t="shared" si="1508"/>
        <v>3557400</v>
      </c>
      <c r="FO130" s="774">
        <f>IFERROR(VLOOKUP($C130,[1]대도엔지니어링!$A$13:$AN$154,34,FALSE),0)</f>
        <v>4260</v>
      </c>
      <c r="FP130" s="775">
        <f t="shared" si="1509"/>
        <v>2504880</v>
      </c>
      <c r="FQ130" s="693">
        <f t="shared" si="1118"/>
        <v>68390</v>
      </c>
      <c r="FR130" s="775">
        <f t="shared" si="1510"/>
        <v>40213320</v>
      </c>
      <c r="FS130" s="774">
        <f t="shared" si="1119"/>
        <v>5469.4511320891725</v>
      </c>
      <c r="FT130" s="775">
        <f t="shared" si="1511"/>
        <v>3216037.2656684336</v>
      </c>
      <c r="FU130" s="693">
        <f t="shared" si="1120"/>
        <v>73859.451132089176</v>
      </c>
      <c r="FV130" s="775">
        <f t="shared" si="1512"/>
        <v>43429357.265668437</v>
      </c>
      <c r="FW130" s="693">
        <f t="shared" si="1513"/>
        <v>43429357.265668437</v>
      </c>
      <c r="FX130" s="693">
        <f t="shared" si="1514"/>
        <v>0</v>
      </c>
      <c r="FY130" s="774"/>
      <c r="FZ130" s="775">
        <f t="shared" si="1515"/>
        <v>0</v>
      </c>
      <c r="GA130" s="782"/>
      <c r="GC130" s="774">
        <f>IFERROR(VLOOKUP($C130,[1]부명엔지니어링!$A$13:$AN$154,28,FALSE),0)</f>
        <v>40000</v>
      </c>
      <c r="GD130" s="775">
        <f t="shared" si="1516"/>
        <v>23520000</v>
      </c>
      <c r="GE130" s="774">
        <f>IFERROR(VLOOKUP($C130,[1]부명엔지니어링!$A$13:$AN$154,30,FALSE),0)</f>
        <v>10000</v>
      </c>
      <c r="GF130" s="775">
        <f t="shared" si="1517"/>
        <v>5880000</v>
      </c>
      <c r="GG130" s="774">
        <f>IFERROR(VLOOKUP($C130,[1]부명엔지니어링!$A$13:$AN$154,32,FALSE),0)</f>
        <v>5000</v>
      </c>
      <c r="GH130" s="775">
        <f t="shared" si="1518"/>
        <v>2940000</v>
      </c>
      <c r="GI130" s="774">
        <f>IFERROR(VLOOKUP($C130,[1]부명엔지니어링!$A$13:$AN$154,34,FALSE),0)</f>
        <v>0</v>
      </c>
      <c r="GJ130" s="775">
        <f t="shared" si="1519"/>
        <v>0</v>
      </c>
      <c r="GK130" s="693">
        <f t="shared" si="1121"/>
        <v>55000</v>
      </c>
      <c r="GL130" s="775">
        <f t="shared" si="1520"/>
        <v>32340000</v>
      </c>
      <c r="GM130" s="774">
        <f t="shared" si="1521"/>
        <v>6954.0337499999996</v>
      </c>
      <c r="GN130" s="775">
        <f t="shared" si="1522"/>
        <v>4088971.8449999997</v>
      </c>
      <c r="GO130" s="693">
        <f t="shared" si="1122"/>
        <v>61954.033750000002</v>
      </c>
      <c r="GP130" s="775">
        <f t="shared" si="1523"/>
        <v>36428971.844999999</v>
      </c>
      <c r="GQ130" s="693">
        <f t="shared" si="1524"/>
        <v>36428971.844999999</v>
      </c>
      <c r="GR130" s="693">
        <f t="shared" si="1525"/>
        <v>0</v>
      </c>
      <c r="GS130" s="774"/>
      <c r="GT130" s="775">
        <f t="shared" si="1526"/>
        <v>0</v>
      </c>
      <c r="GU130" s="782"/>
      <c r="GW130" s="774">
        <f>GW129</f>
        <v>20711.5</v>
      </c>
      <c r="GX130" s="775">
        <f t="shared" si="1527"/>
        <v>12178362</v>
      </c>
      <c r="GY130" s="774">
        <f>GY129</f>
        <v>19156.367558652797</v>
      </c>
      <c r="GZ130" s="775">
        <f t="shared" si="1528"/>
        <v>11263944.124487845</v>
      </c>
      <c r="HA130" s="774">
        <f>HA129</f>
        <v>5215.25</v>
      </c>
      <c r="HB130" s="775">
        <f t="shared" si="1529"/>
        <v>3066567</v>
      </c>
      <c r="HC130" s="774">
        <f>HC129</f>
        <v>0</v>
      </c>
      <c r="HD130" s="775">
        <f t="shared" si="1530"/>
        <v>0</v>
      </c>
      <c r="HE130" s="693">
        <f t="shared" si="1123"/>
        <v>45083.117558652797</v>
      </c>
      <c r="HF130" s="775">
        <f t="shared" si="1531"/>
        <v>26508873.124487843</v>
      </c>
      <c r="HG130" s="774">
        <f t="shared" si="1532"/>
        <v>6822.8011541684909</v>
      </c>
      <c r="HH130" s="775">
        <f t="shared" si="1533"/>
        <v>4011807.0786510729</v>
      </c>
      <c r="HI130" s="693">
        <f t="shared" si="1124"/>
        <v>51905.918712821287</v>
      </c>
      <c r="HJ130" s="775">
        <f t="shared" si="1534"/>
        <v>30520680.203138918</v>
      </c>
      <c r="HK130" s="693">
        <f t="shared" si="1535"/>
        <v>30520680.203138918</v>
      </c>
      <c r="HL130" s="693">
        <f t="shared" si="1536"/>
        <v>0</v>
      </c>
      <c r="HM130" s="774"/>
      <c r="HN130" s="775">
        <f t="shared" si="1537"/>
        <v>0</v>
      </c>
      <c r="HO130" s="777" t="s">
        <v>421</v>
      </c>
      <c r="HQ130" s="783"/>
      <c r="HR130" s="784">
        <f t="shared" si="1538"/>
        <v>0</v>
      </c>
      <c r="HS130" s="783"/>
      <c r="HT130" s="784">
        <f t="shared" si="1539"/>
        <v>0</v>
      </c>
      <c r="HU130" s="783"/>
      <c r="HV130" s="784">
        <f t="shared" si="1540"/>
        <v>0</v>
      </c>
      <c r="HW130" s="783"/>
      <c r="HX130" s="784">
        <f t="shared" si="1541"/>
        <v>0</v>
      </c>
      <c r="HY130" s="707">
        <f t="shared" si="1379"/>
        <v>0</v>
      </c>
      <c r="HZ130" s="784">
        <f t="shared" si="1542"/>
        <v>0</v>
      </c>
      <c r="IA130" s="783"/>
      <c r="IB130" s="784">
        <f t="shared" si="1543"/>
        <v>0</v>
      </c>
      <c r="IC130" s="707">
        <f t="shared" si="1380"/>
        <v>0</v>
      </c>
      <c r="ID130" s="784">
        <f t="shared" si="1544"/>
        <v>0</v>
      </c>
      <c r="IE130" s="706">
        <f t="shared" si="1545"/>
        <v>0</v>
      </c>
      <c r="IF130" s="706">
        <f t="shared" si="1546"/>
        <v>0</v>
      </c>
      <c r="IG130" s="783"/>
      <c r="IH130" s="784">
        <f t="shared" si="1547"/>
        <v>0</v>
      </c>
      <c r="II130" s="782"/>
      <c r="IK130" s="783"/>
      <c r="IL130" s="784">
        <f t="shared" si="1548"/>
        <v>0</v>
      </c>
      <c r="IM130" s="783"/>
      <c r="IN130" s="784">
        <f t="shared" si="1549"/>
        <v>0</v>
      </c>
      <c r="IO130" s="783"/>
      <c r="IP130" s="784">
        <f t="shared" si="1550"/>
        <v>0</v>
      </c>
      <c r="IQ130" s="783"/>
      <c r="IR130" s="784">
        <f t="shared" si="1551"/>
        <v>0</v>
      </c>
      <c r="IS130" s="707">
        <f t="shared" si="1381"/>
        <v>0</v>
      </c>
      <c r="IT130" s="784">
        <f t="shared" si="1552"/>
        <v>0</v>
      </c>
      <c r="IU130" s="783"/>
      <c r="IV130" s="784">
        <f t="shared" si="1553"/>
        <v>0</v>
      </c>
      <c r="IW130" s="707">
        <f t="shared" si="1382"/>
        <v>0</v>
      </c>
      <c r="IX130" s="784">
        <f t="shared" si="1554"/>
        <v>0</v>
      </c>
      <c r="IY130" s="706">
        <f t="shared" si="1555"/>
        <v>0</v>
      </c>
      <c r="IZ130" s="706">
        <f t="shared" si="1556"/>
        <v>0</v>
      </c>
      <c r="JA130" s="783"/>
      <c r="JB130" s="784">
        <f t="shared" si="1557"/>
        <v>0</v>
      </c>
      <c r="JC130" s="782"/>
      <c r="JE130" s="783"/>
      <c r="JF130" s="784">
        <f t="shared" si="1558"/>
        <v>0</v>
      </c>
      <c r="JG130" s="783"/>
      <c r="JH130" s="784">
        <f t="shared" si="1559"/>
        <v>0</v>
      </c>
      <c r="JI130" s="783"/>
      <c r="JJ130" s="784">
        <f t="shared" si="1560"/>
        <v>0</v>
      </c>
      <c r="JK130" s="783"/>
      <c r="JL130" s="784">
        <f t="shared" si="1561"/>
        <v>0</v>
      </c>
      <c r="JM130" s="707">
        <f t="shared" si="1383"/>
        <v>0</v>
      </c>
      <c r="JN130" s="784">
        <f t="shared" si="1562"/>
        <v>0</v>
      </c>
      <c r="JO130" s="783"/>
      <c r="JP130" s="784">
        <f t="shared" si="1563"/>
        <v>0</v>
      </c>
      <c r="JQ130" s="707">
        <f t="shared" si="1384"/>
        <v>0</v>
      </c>
      <c r="JR130" s="784">
        <f t="shared" si="1564"/>
        <v>0</v>
      </c>
      <c r="JS130" s="706">
        <f t="shared" si="1565"/>
        <v>0</v>
      </c>
      <c r="JT130" s="706">
        <f t="shared" si="1566"/>
        <v>0</v>
      </c>
      <c r="JU130" s="783"/>
      <c r="JV130" s="784">
        <f t="shared" si="1567"/>
        <v>0</v>
      </c>
      <c r="JW130" s="782"/>
      <c r="JY130" s="783"/>
      <c r="JZ130" s="784">
        <f t="shared" si="1568"/>
        <v>0</v>
      </c>
      <c r="KA130" s="783"/>
      <c r="KB130" s="784">
        <f t="shared" si="1569"/>
        <v>0</v>
      </c>
      <c r="KC130" s="783"/>
      <c r="KD130" s="784">
        <f t="shared" si="1570"/>
        <v>0</v>
      </c>
      <c r="KE130" s="783"/>
      <c r="KF130" s="784">
        <f t="shared" si="1571"/>
        <v>0</v>
      </c>
      <c r="KG130" s="707">
        <f t="shared" si="1385"/>
        <v>0</v>
      </c>
      <c r="KH130" s="784">
        <f t="shared" si="1572"/>
        <v>0</v>
      </c>
      <c r="KI130" s="783"/>
      <c r="KJ130" s="784">
        <f t="shared" si="1573"/>
        <v>0</v>
      </c>
      <c r="KK130" s="707">
        <f t="shared" si="1386"/>
        <v>0</v>
      </c>
      <c r="KL130" s="784">
        <f t="shared" si="1574"/>
        <v>0</v>
      </c>
      <c r="KM130" s="706">
        <f t="shared" si="1575"/>
        <v>0</v>
      </c>
      <c r="KN130" s="706">
        <f t="shared" si="1576"/>
        <v>0</v>
      </c>
      <c r="KO130" s="783"/>
      <c r="KP130" s="784">
        <f t="shared" si="1577"/>
        <v>0</v>
      </c>
      <c r="KQ130" s="782"/>
      <c r="KS130" s="783"/>
      <c r="KT130" s="784">
        <f t="shared" si="1578"/>
        <v>0</v>
      </c>
      <c r="KU130" s="783"/>
      <c r="KV130" s="784">
        <f t="shared" si="1579"/>
        <v>0</v>
      </c>
      <c r="KW130" s="783"/>
      <c r="KX130" s="784">
        <f t="shared" si="1580"/>
        <v>0</v>
      </c>
      <c r="KY130" s="783"/>
      <c r="KZ130" s="784">
        <f t="shared" si="1581"/>
        <v>0</v>
      </c>
      <c r="LA130" s="707">
        <f t="shared" si="1387"/>
        <v>0</v>
      </c>
      <c r="LB130" s="784">
        <f t="shared" si="1582"/>
        <v>0</v>
      </c>
      <c r="LC130" s="783"/>
      <c r="LD130" s="784">
        <f t="shared" si="1583"/>
        <v>0</v>
      </c>
      <c r="LE130" s="707">
        <f t="shared" si="1388"/>
        <v>0</v>
      </c>
      <c r="LF130" s="784">
        <f t="shared" si="1584"/>
        <v>0</v>
      </c>
      <c r="LG130" s="706">
        <f t="shared" si="1585"/>
        <v>0</v>
      </c>
      <c r="LH130" s="706">
        <f t="shared" si="1586"/>
        <v>0</v>
      </c>
      <c r="LI130" s="783"/>
      <c r="LJ130" s="784">
        <f t="shared" si="1587"/>
        <v>0</v>
      </c>
      <c r="LK130" s="782"/>
      <c r="LM130" s="783"/>
      <c r="LN130" s="784">
        <f t="shared" si="1588"/>
        <v>0</v>
      </c>
      <c r="LO130" s="783"/>
      <c r="LP130" s="784">
        <f t="shared" si="1589"/>
        <v>0</v>
      </c>
      <c r="LQ130" s="783"/>
      <c r="LR130" s="784">
        <f t="shared" si="1590"/>
        <v>0</v>
      </c>
      <c r="LS130" s="783"/>
      <c r="LT130" s="784">
        <f t="shared" si="1591"/>
        <v>0</v>
      </c>
      <c r="LU130" s="707">
        <f t="shared" si="1389"/>
        <v>0</v>
      </c>
      <c r="LV130" s="784">
        <f t="shared" si="1592"/>
        <v>0</v>
      </c>
      <c r="LW130" s="783"/>
      <c r="LX130" s="784">
        <f t="shared" si="1593"/>
        <v>0</v>
      </c>
      <c r="LY130" s="707">
        <f t="shared" si="1390"/>
        <v>0</v>
      </c>
      <c r="LZ130" s="784">
        <f t="shared" si="1594"/>
        <v>0</v>
      </c>
      <c r="MA130" s="706">
        <f t="shared" si="1595"/>
        <v>0</v>
      </c>
      <c r="MB130" s="706">
        <f t="shared" si="1596"/>
        <v>0</v>
      </c>
      <c r="MC130" s="783"/>
      <c r="MD130" s="784">
        <f t="shared" si="1597"/>
        <v>0</v>
      </c>
      <c r="ME130" s="782"/>
      <c r="MG130" s="783"/>
      <c r="MH130" s="784">
        <f t="shared" si="1598"/>
        <v>0</v>
      </c>
      <c r="MI130" s="783"/>
      <c r="MJ130" s="784">
        <f t="shared" si="1599"/>
        <v>0</v>
      </c>
      <c r="MK130" s="783"/>
      <c r="ML130" s="784">
        <f t="shared" si="1600"/>
        <v>0</v>
      </c>
      <c r="MM130" s="783"/>
      <c r="MN130" s="784">
        <f t="shared" si="1601"/>
        <v>0</v>
      </c>
      <c r="MO130" s="707">
        <f t="shared" si="1391"/>
        <v>0</v>
      </c>
      <c r="MP130" s="784">
        <f t="shared" si="1602"/>
        <v>0</v>
      </c>
      <c r="MQ130" s="783"/>
      <c r="MR130" s="784">
        <f t="shared" si="1603"/>
        <v>0</v>
      </c>
      <c r="MS130" s="707">
        <f t="shared" si="1392"/>
        <v>0</v>
      </c>
      <c r="MT130" s="784">
        <f t="shared" si="1604"/>
        <v>0</v>
      </c>
      <c r="MU130" s="706">
        <f t="shared" si="1605"/>
        <v>0</v>
      </c>
      <c r="MV130" s="706">
        <f t="shared" si="1606"/>
        <v>0</v>
      </c>
      <c r="MW130" s="783"/>
      <c r="MX130" s="784">
        <f t="shared" si="1607"/>
        <v>0</v>
      </c>
      <c r="MY130" s="782"/>
      <c r="NA130" s="783"/>
      <c r="NB130" s="784">
        <f t="shared" si="1608"/>
        <v>0</v>
      </c>
      <c r="NC130" s="783"/>
      <c r="ND130" s="784">
        <f t="shared" si="1609"/>
        <v>0</v>
      </c>
      <c r="NE130" s="783"/>
      <c r="NF130" s="784">
        <f t="shared" si="1610"/>
        <v>0</v>
      </c>
      <c r="NG130" s="783"/>
      <c r="NH130" s="784">
        <f t="shared" si="1611"/>
        <v>0</v>
      </c>
      <c r="NI130" s="707">
        <f t="shared" si="1393"/>
        <v>0</v>
      </c>
      <c r="NJ130" s="784">
        <f t="shared" si="1612"/>
        <v>0</v>
      </c>
      <c r="NK130" s="783"/>
      <c r="NL130" s="784">
        <f t="shared" si="1613"/>
        <v>0</v>
      </c>
      <c r="NM130" s="707">
        <f t="shared" si="1394"/>
        <v>0</v>
      </c>
      <c r="NN130" s="784">
        <f t="shared" si="1614"/>
        <v>0</v>
      </c>
      <c r="NO130" s="706">
        <f t="shared" si="1615"/>
        <v>0</v>
      </c>
      <c r="NP130" s="706">
        <f t="shared" si="1616"/>
        <v>0</v>
      </c>
      <c r="NQ130" s="783"/>
      <c r="NR130" s="784">
        <f t="shared" si="1617"/>
        <v>0</v>
      </c>
      <c r="NS130" s="782"/>
      <c r="NU130" s="783"/>
      <c r="NV130" s="784">
        <f t="shared" si="1618"/>
        <v>0</v>
      </c>
      <c r="NW130" s="783"/>
      <c r="NX130" s="784">
        <f t="shared" si="1619"/>
        <v>0</v>
      </c>
      <c r="NY130" s="783"/>
      <c r="NZ130" s="784">
        <f t="shared" si="1620"/>
        <v>0</v>
      </c>
      <c r="OA130" s="783"/>
      <c r="OB130" s="784">
        <f t="shared" si="1621"/>
        <v>0</v>
      </c>
      <c r="OC130" s="707">
        <f t="shared" si="1395"/>
        <v>0</v>
      </c>
      <c r="OD130" s="784">
        <f t="shared" si="1622"/>
        <v>0</v>
      </c>
      <c r="OE130" s="783"/>
      <c r="OF130" s="784">
        <f t="shared" si="1623"/>
        <v>0</v>
      </c>
      <c r="OG130" s="707">
        <f t="shared" si="1396"/>
        <v>0</v>
      </c>
      <c r="OH130" s="784">
        <f t="shared" si="1624"/>
        <v>0</v>
      </c>
      <c r="OI130" s="706">
        <f t="shared" si="1625"/>
        <v>0</v>
      </c>
      <c r="OJ130" s="706">
        <f t="shared" si="1626"/>
        <v>0</v>
      </c>
      <c r="OK130" s="783"/>
      <c r="OL130" s="784">
        <f t="shared" si="1627"/>
        <v>0</v>
      </c>
      <c r="OM130" s="782"/>
      <c r="OO130" s="783"/>
      <c r="OP130" s="784">
        <f t="shared" si="1628"/>
        <v>0</v>
      </c>
      <c r="OQ130" s="783"/>
      <c r="OR130" s="784">
        <f t="shared" si="1629"/>
        <v>0</v>
      </c>
      <c r="OS130" s="783"/>
      <c r="OT130" s="784">
        <f t="shared" si="1630"/>
        <v>0</v>
      </c>
      <c r="OU130" s="783"/>
      <c r="OV130" s="784">
        <f t="shared" si="1631"/>
        <v>0</v>
      </c>
      <c r="OW130" s="707">
        <f t="shared" si="1397"/>
        <v>0</v>
      </c>
      <c r="OX130" s="784">
        <f t="shared" si="1632"/>
        <v>0</v>
      </c>
      <c r="OY130" s="783"/>
      <c r="OZ130" s="784">
        <f t="shared" si="1633"/>
        <v>0</v>
      </c>
      <c r="PA130" s="707">
        <f t="shared" si="1398"/>
        <v>0</v>
      </c>
      <c r="PB130" s="784">
        <f t="shared" si="1634"/>
        <v>0</v>
      </c>
      <c r="PC130" s="706">
        <f t="shared" si="1635"/>
        <v>0</v>
      </c>
      <c r="PD130" s="706">
        <f t="shared" si="1636"/>
        <v>0</v>
      </c>
      <c r="PE130" s="783"/>
      <c r="PF130" s="784">
        <f t="shared" si="1637"/>
        <v>0</v>
      </c>
      <c r="PG130" s="782"/>
      <c r="PI130" s="783"/>
      <c r="PJ130" s="784">
        <f t="shared" si="1638"/>
        <v>0</v>
      </c>
      <c r="PK130" s="783"/>
      <c r="PL130" s="784">
        <f t="shared" si="1639"/>
        <v>0</v>
      </c>
      <c r="PM130" s="783"/>
      <c r="PN130" s="784">
        <f t="shared" si="1640"/>
        <v>0</v>
      </c>
      <c r="PO130" s="783"/>
      <c r="PP130" s="784">
        <f t="shared" si="1641"/>
        <v>0</v>
      </c>
      <c r="PQ130" s="707">
        <f t="shared" si="1399"/>
        <v>0</v>
      </c>
      <c r="PR130" s="784">
        <f t="shared" si="1642"/>
        <v>0</v>
      </c>
      <c r="PS130" s="783"/>
      <c r="PT130" s="784">
        <f t="shared" si="1643"/>
        <v>0</v>
      </c>
      <c r="PU130" s="707">
        <f t="shared" si="1400"/>
        <v>0</v>
      </c>
      <c r="PV130" s="784">
        <f t="shared" si="1644"/>
        <v>0</v>
      </c>
      <c r="PW130" s="706">
        <f t="shared" si="1645"/>
        <v>0</v>
      </c>
      <c r="PX130" s="706">
        <f t="shared" si="1646"/>
        <v>0</v>
      </c>
      <c r="PY130" s="783"/>
      <c r="PZ130" s="784">
        <f t="shared" si="1647"/>
        <v>0</v>
      </c>
      <c r="QA130" s="782"/>
      <c r="QC130" s="783"/>
      <c r="QD130" s="784">
        <f t="shared" si="1648"/>
        <v>0</v>
      </c>
      <c r="QE130" s="783"/>
      <c r="QF130" s="784">
        <f t="shared" si="1649"/>
        <v>0</v>
      </c>
      <c r="QG130" s="783"/>
      <c r="QH130" s="784">
        <f t="shared" si="1650"/>
        <v>0</v>
      </c>
      <c r="QI130" s="783"/>
      <c r="QJ130" s="784">
        <f t="shared" si="1651"/>
        <v>0</v>
      </c>
      <c r="QK130" s="707">
        <f t="shared" si="1401"/>
        <v>0</v>
      </c>
      <c r="QL130" s="784">
        <f t="shared" si="1652"/>
        <v>0</v>
      </c>
      <c r="QM130" s="783"/>
      <c r="QN130" s="784">
        <f t="shared" si="1653"/>
        <v>0</v>
      </c>
      <c r="QO130" s="707">
        <f t="shared" si="1402"/>
        <v>0</v>
      </c>
      <c r="QP130" s="784">
        <f t="shared" si="1654"/>
        <v>0</v>
      </c>
      <c r="QQ130" s="706">
        <f t="shared" si="1655"/>
        <v>0</v>
      </c>
      <c r="QR130" s="706">
        <f t="shared" si="1656"/>
        <v>0</v>
      </c>
      <c r="QS130" s="783"/>
      <c r="QT130" s="784">
        <f t="shared" si="1657"/>
        <v>0</v>
      </c>
      <c r="QU130" s="782"/>
      <c r="RA130" s="785">
        <f t="shared" si="1125"/>
        <v>0</v>
      </c>
      <c r="RB130" s="785" t="e">
        <f t="shared" si="1126"/>
        <v>#REF!</v>
      </c>
      <c r="RC130" s="677">
        <f t="shared" si="1127"/>
        <v>0</v>
      </c>
      <c r="RD130" s="677">
        <f t="shared" si="1127"/>
        <v>0</v>
      </c>
      <c r="RE130" s="677">
        <f t="shared" si="1127"/>
        <v>0</v>
      </c>
      <c r="RF130" s="677">
        <f t="shared" si="1127"/>
        <v>0</v>
      </c>
      <c r="RG130" s="677">
        <f t="shared" si="1127"/>
        <v>0</v>
      </c>
      <c r="RH130" s="677">
        <f t="shared" si="1127"/>
        <v>348</v>
      </c>
      <c r="RI130" s="677">
        <f t="shared" si="1127"/>
        <v>240</v>
      </c>
      <c r="RJ130" s="677">
        <f t="shared" si="1127"/>
        <v>0</v>
      </c>
      <c r="RK130" s="677" t="e">
        <f>#REF!</f>
        <v>#REF!</v>
      </c>
      <c r="RL130" s="677" t="e">
        <f>#REF!</f>
        <v>#REF!</v>
      </c>
      <c r="RM130" s="677">
        <f t="shared" si="1128"/>
        <v>0</v>
      </c>
      <c r="RN130" s="677">
        <f t="shared" si="1128"/>
        <v>0</v>
      </c>
      <c r="RO130" s="677">
        <f t="shared" si="1128"/>
        <v>0</v>
      </c>
      <c r="RP130" s="677">
        <f t="shared" si="1128"/>
        <v>0</v>
      </c>
      <c r="RQ130" s="677">
        <f t="shared" si="1128"/>
        <v>0</v>
      </c>
      <c r="RR130" s="677">
        <f t="shared" si="1128"/>
        <v>0</v>
      </c>
      <c r="RS130" s="677">
        <f t="shared" si="1128"/>
        <v>0</v>
      </c>
      <c r="RT130" s="677">
        <f t="shared" si="1128"/>
        <v>0</v>
      </c>
      <c r="RV130" s="675">
        <f t="shared" si="1129"/>
        <v>588</v>
      </c>
      <c r="RW130" s="675">
        <f t="shared" si="1130"/>
        <v>0</v>
      </c>
      <c r="RX130" s="675">
        <f t="shared" si="1131"/>
        <v>0</v>
      </c>
      <c r="RY130" s="675">
        <f t="shared" si="1132"/>
        <v>0</v>
      </c>
      <c r="RZ130" s="675">
        <f t="shared" si="1133"/>
        <v>0</v>
      </c>
      <c r="SA130" s="675">
        <f t="shared" si="1134"/>
        <v>0</v>
      </c>
      <c r="SB130" s="675">
        <f t="shared" si="1135"/>
        <v>0</v>
      </c>
      <c r="SC130" s="675">
        <f t="shared" si="1136"/>
        <v>0</v>
      </c>
      <c r="SD130" s="675" t="e">
        <f xml:space="preserve"> SUMIF(#REF!,$SD$8,#REF!)</f>
        <v>#REF!</v>
      </c>
      <c r="SE130" s="675" t="e">
        <f xml:space="preserve"> SUMIF(#REF!,$SE$8,#REF!)</f>
        <v>#REF!</v>
      </c>
      <c r="SG130" s="675">
        <f t="shared" si="1429"/>
        <v>0</v>
      </c>
      <c r="SH130" s="675">
        <f t="shared" si="1429"/>
        <v>0</v>
      </c>
      <c r="SI130" s="675">
        <f t="shared" si="1429"/>
        <v>0</v>
      </c>
      <c r="SJ130" s="675">
        <f t="shared" si="1429"/>
        <v>0</v>
      </c>
      <c r="SK130" s="675">
        <f t="shared" si="1429"/>
        <v>0</v>
      </c>
      <c r="SL130" s="675">
        <f t="shared" si="1429"/>
        <v>22205880</v>
      </c>
      <c r="SM130" s="675">
        <f t="shared" si="1429"/>
        <v>15314400</v>
      </c>
      <c r="SN130" s="675">
        <f t="shared" si="1429"/>
        <v>0</v>
      </c>
      <c r="SO130" s="675" t="e">
        <f t="shared" si="1429"/>
        <v>#REF!</v>
      </c>
      <c r="SP130" s="675" t="e">
        <f t="shared" si="1429"/>
        <v>#REF!</v>
      </c>
      <c r="SQ130" s="675">
        <f t="shared" si="1429"/>
        <v>0</v>
      </c>
      <c r="SR130" s="675">
        <f t="shared" si="1429"/>
        <v>0</v>
      </c>
      <c r="SS130" s="675">
        <f t="shared" si="1429"/>
        <v>0</v>
      </c>
      <c r="ST130" s="675">
        <f t="shared" si="1429"/>
        <v>0</v>
      </c>
      <c r="SU130" s="675">
        <f t="shared" si="1429"/>
        <v>0</v>
      </c>
      <c r="SV130" s="675">
        <f t="shared" si="1425"/>
        <v>0</v>
      </c>
      <c r="SW130" s="675">
        <f t="shared" si="1138"/>
        <v>0</v>
      </c>
      <c r="SX130" s="675">
        <f t="shared" si="1138"/>
        <v>0</v>
      </c>
      <c r="SY130" s="675" t="e">
        <f>#REF!*$AP130</f>
        <v>#REF!</v>
      </c>
      <c r="SZ130" s="675" t="e">
        <f>#REF!*$AP130</f>
        <v>#REF!</v>
      </c>
      <c r="TA130" s="675" t="e">
        <f>#REF!*$AP130</f>
        <v>#REF!</v>
      </c>
      <c r="TB130" s="675" t="e">
        <f>#REF!*$AP130</f>
        <v>#REF!</v>
      </c>
      <c r="TC130" s="675" t="e">
        <f>#REF!*$AP130</f>
        <v>#REF!</v>
      </c>
      <c r="TE130" s="675">
        <f t="shared" si="1403"/>
        <v>37520280</v>
      </c>
      <c r="TF130" s="675">
        <f t="shared" si="1404"/>
        <v>0</v>
      </c>
      <c r="TG130" s="675">
        <f t="shared" si="1405"/>
        <v>0</v>
      </c>
      <c r="TH130" s="675">
        <f t="shared" si="1406"/>
        <v>0</v>
      </c>
      <c r="TI130" s="675">
        <f t="shared" si="1407"/>
        <v>0</v>
      </c>
      <c r="TJ130" s="675">
        <f t="shared" si="1408"/>
        <v>0</v>
      </c>
      <c r="TK130" s="675">
        <f t="shared" si="1409"/>
        <v>0</v>
      </c>
      <c r="TL130" s="675">
        <f t="shared" si="1410"/>
        <v>0</v>
      </c>
      <c r="TM130" s="675">
        <f t="shared" si="1411"/>
        <v>0</v>
      </c>
      <c r="TN130" s="676">
        <f t="shared" si="1412"/>
        <v>0</v>
      </c>
      <c r="TP130" s="675">
        <f>IFERROR(SG130*(1+LEVEL_2!#REF!),0)</f>
        <v>0</v>
      </c>
      <c r="TQ130" s="675">
        <f>IFERROR(SH130*(1+LEVEL_2!#REF!),0)</f>
        <v>0</v>
      </c>
      <c r="TR130" s="675">
        <f>IFERROR(SI130*(1+LEVEL_2!#REF!),0)</f>
        <v>0</v>
      </c>
      <c r="TS130" s="675">
        <f>IFERROR(SJ130*(1+LEVEL_2!#REF!),0)</f>
        <v>0</v>
      </c>
      <c r="TT130" s="675">
        <f>IFERROR(SK130*(1+LEVEL_2!#REF!),0)</f>
        <v>0</v>
      </c>
      <c r="TU130" s="675">
        <f>IFERROR(SL130*(1+LEVEL_2!#REF!),0)</f>
        <v>0</v>
      </c>
      <c r="TV130" s="675">
        <f>IFERROR(SM130*(1+LEVEL_2!#REF!),0)</f>
        <v>0</v>
      </c>
      <c r="TW130" s="675">
        <f>IFERROR(SN130*(1+LEVEL_2!#REF!),0)</f>
        <v>0</v>
      </c>
      <c r="TX130" s="675">
        <f>IFERROR(SO130*(1+LEVEL_2!#REF!),0)</f>
        <v>0</v>
      </c>
      <c r="TY130" s="675">
        <f>IFERROR(SP130*(1+LEVEL_2!#REF!),0)</f>
        <v>0</v>
      </c>
      <c r="TZ130" s="675">
        <f>IFERROR(SQ130*(1+LEVEL_2!#REF!),0)</f>
        <v>0</v>
      </c>
      <c r="UA130" s="675">
        <f>IFERROR(SR130*(1+LEVEL_2!#REF!),0)</f>
        <v>0</v>
      </c>
      <c r="UB130" s="675">
        <f>IFERROR(SS130*(1+LEVEL_2!#REF!),0)</f>
        <v>0</v>
      </c>
      <c r="UC130" s="675">
        <f>IFERROR(ST130*(1+LEVEL_2!#REF!),0)</f>
        <v>0</v>
      </c>
      <c r="UD130" s="675">
        <f>IFERROR(SU130*(1+LEVEL_2!#REF!),0)</f>
        <v>0</v>
      </c>
      <c r="UE130" s="675">
        <f>IFERROR(SV130*(1+LEVEL_2!#REF!),0)</f>
        <v>0</v>
      </c>
      <c r="UF130" s="675">
        <f>IFERROR(SW130*(1+LEVEL_2!#REF!),0)</f>
        <v>0</v>
      </c>
      <c r="UG130" s="675">
        <f>IFERROR(SX130*(1+LEVEL_2!#REF!),0)</f>
        <v>0</v>
      </c>
      <c r="UH130" s="675">
        <f>IFERROR(SY130*(1+LEVEL_2!#REF!),0)</f>
        <v>0</v>
      </c>
      <c r="UI130" s="675">
        <f>IFERROR(SZ130*(1+LEVEL_2!#REF!),0)</f>
        <v>0</v>
      </c>
      <c r="UJ130" s="675">
        <f>IFERROR(TA130*(1+LEVEL_2!#REF!),0)</f>
        <v>0</v>
      </c>
      <c r="UK130" s="675">
        <f>IFERROR(TB130*(1+LEVEL_2!#REF!),0)</f>
        <v>0</v>
      </c>
      <c r="UL130" s="675">
        <f>IFERROR(TC130*(1+LEVEL_2!#REF!),0)</f>
        <v>0</v>
      </c>
      <c r="UN130" s="675">
        <f t="shared" si="1413"/>
        <v>0</v>
      </c>
      <c r="UO130" s="675">
        <f t="shared" si="1414"/>
        <v>0</v>
      </c>
      <c r="UP130" s="675">
        <f t="shared" si="1415"/>
        <v>0</v>
      </c>
      <c r="UQ130" s="675">
        <f t="shared" si="1416"/>
        <v>0</v>
      </c>
      <c r="UR130" s="675">
        <f t="shared" si="1417"/>
        <v>0</v>
      </c>
      <c r="US130" s="675">
        <f t="shared" si="1418"/>
        <v>0</v>
      </c>
      <c r="UT130" s="675">
        <f t="shared" si="1419"/>
        <v>0</v>
      </c>
      <c r="UU130" s="675">
        <f t="shared" si="1420"/>
        <v>0</v>
      </c>
      <c r="UV130" s="675">
        <f t="shared" si="1421"/>
        <v>0</v>
      </c>
      <c r="UW130" s="676">
        <f t="shared" si="1422"/>
        <v>0</v>
      </c>
    </row>
    <row r="131" spans="1:569" s="645" customFormat="1" ht="20.100000000000001" customHeight="1">
      <c r="A131" s="677" t="s">
        <v>148</v>
      </c>
      <c r="B131" s="677" t="s">
        <v>148</v>
      </c>
      <c r="C131" s="764" t="s">
        <v>672</v>
      </c>
      <c r="D131" s="764"/>
      <c r="E131" s="792" t="s">
        <v>669</v>
      </c>
      <c r="F131" s="793" t="s">
        <v>663</v>
      </c>
      <c r="G131" s="792" t="s">
        <v>673</v>
      </c>
      <c r="H131" s="794" t="s">
        <v>365</v>
      </c>
      <c r="I131" s="789">
        <f>Rev.1_Base!G195</f>
        <v>290</v>
      </c>
      <c r="J131" s="789">
        <f>Rev.1_Base!H195</f>
        <v>290</v>
      </c>
      <c r="K131" s="789">
        <f>Rev.1_Base!J195</f>
        <v>100</v>
      </c>
      <c r="L131" s="789">
        <f>Rev.1_Base!K195</f>
        <v>100</v>
      </c>
      <c r="M131" s="770"/>
      <c r="N131" s="828">
        <f t="shared" si="1423"/>
        <v>290</v>
      </c>
      <c r="O131" s="829">
        <f t="shared" si="1424"/>
        <v>0</v>
      </c>
      <c r="Q131" s="789">
        <f>Rev.1_Base!M195</f>
        <v>0</v>
      </c>
      <c r="R131" s="795">
        <f>Rev.1_Base!O195</f>
        <v>0</v>
      </c>
      <c r="S131" s="795">
        <f>Rev.1_Base!Q195</f>
        <v>0</v>
      </c>
      <c r="T131" s="795">
        <f>Rev.1_Base!S195</f>
        <v>0</v>
      </c>
      <c r="U131" s="795">
        <f>Rev.1_Base!U195</f>
        <v>0</v>
      </c>
      <c r="V131" s="795">
        <f>Rev.1_Base!W195</f>
        <v>190</v>
      </c>
      <c r="W131" s="795">
        <f>Rev.1_Base!Y195</f>
        <v>100</v>
      </c>
      <c r="X131" s="795">
        <f>Rev.1_Base!AA195</f>
        <v>0</v>
      </c>
      <c r="Y131" s="809"/>
      <c r="Z131" s="809"/>
      <c r="AA131" s="809"/>
      <c r="AB131" s="809"/>
      <c r="AC131" s="809"/>
      <c r="AD131" s="809"/>
      <c r="AE131" s="809"/>
      <c r="AF131" s="810"/>
      <c r="AH131" s="774">
        <f t="shared" si="1430"/>
        <v>33000</v>
      </c>
      <c r="AI131" s="775">
        <f t="shared" si="1431"/>
        <v>9570000</v>
      </c>
      <c r="AJ131" s="774">
        <f t="shared" si="1432"/>
        <v>18000</v>
      </c>
      <c r="AK131" s="775">
        <f t="shared" si="1433"/>
        <v>5220000</v>
      </c>
      <c r="AL131" s="774">
        <f t="shared" si="1434"/>
        <v>0</v>
      </c>
      <c r="AM131" s="775">
        <f t="shared" si="1435"/>
        <v>0</v>
      </c>
      <c r="AN131" s="774">
        <f t="shared" si="1436"/>
        <v>7110</v>
      </c>
      <c r="AO131" s="775">
        <f t="shared" si="1437"/>
        <v>2061900</v>
      </c>
      <c r="AP131" s="693">
        <f t="shared" si="1111"/>
        <v>58110</v>
      </c>
      <c r="AQ131" s="775">
        <f t="shared" si="1438"/>
        <v>16851900</v>
      </c>
      <c r="AR131" s="774">
        <f t="shared" si="1439"/>
        <v>8084.3134499999996</v>
      </c>
      <c r="AS131" s="775">
        <f t="shared" si="1440"/>
        <v>2344450.9005</v>
      </c>
      <c r="AT131" s="776">
        <f t="shared" si="1152"/>
        <v>79433.176139999996</v>
      </c>
      <c r="AU131" s="776">
        <f t="shared" si="1441"/>
        <v>132388.6269</v>
      </c>
      <c r="AV131" s="693">
        <f t="shared" si="829"/>
        <v>66194.313450000001</v>
      </c>
      <c r="AW131" s="775">
        <f t="shared" si="1370"/>
        <v>7943317.6140000001</v>
      </c>
      <c r="AX131" s="775">
        <f t="shared" si="1442"/>
        <v>13238862.689999999</v>
      </c>
      <c r="AY131" s="775">
        <f t="shared" si="1443"/>
        <v>38392701.800999999</v>
      </c>
      <c r="AZ131" s="775">
        <f t="shared" si="1443"/>
        <v>19196350.9005</v>
      </c>
      <c r="BA131" s="693">
        <f t="shared" si="1444"/>
        <v>19196350.9005</v>
      </c>
      <c r="BB131" s="693">
        <f t="shared" si="1445"/>
        <v>0</v>
      </c>
      <c r="BC131" s="774">
        <f t="shared" si="1446"/>
        <v>0</v>
      </c>
      <c r="BD131" s="775">
        <f t="shared" si="1447"/>
        <v>0</v>
      </c>
      <c r="BE131" s="777"/>
      <c r="BG131" s="774">
        <v>22775.599999999999</v>
      </c>
      <c r="BH131" s="775">
        <f t="shared" si="1448"/>
        <v>6604924</v>
      </c>
      <c r="BI131" s="774">
        <v>8924</v>
      </c>
      <c r="BJ131" s="775">
        <f t="shared" si="1449"/>
        <v>2587960</v>
      </c>
      <c r="BK131" s="774">
        <v>7458.0930801462764</v>
      </c>
      <c r="BL131" s="775">
        <f t="shared" si="1450"/>
        <v>2162846.9932424203</v>
      </c>
      <c r="BM131" s="774">
        <f t="shared" si="1662"/>
        <v>7110</v>
      </c>
      <c r="BN131" s="775">
        <f t="shared" si="1451"/>
        <v>2061900</v>
      </c>
      <c r="BO131" s="693">
        <f t="shared" si="1371"/>
        <v>46267.693080146273</v>
      </c>
      <c r="BP131" s="775">
        <f t="shared" si="1452"/>
        <v>13417630.993242418</v>
      </c>
      <c r="BQ131" s="774">
        <f t="shared" si="1453"/>
        <v>5999.8773399836127</v>
      </c>
      <c r="BR131" s="775">
        <f t="shared" si="1454"/>
        <v>1739964.4285952477</v>
      </c>
      <c r="BS131" s="693">
        <f t="shared" si="1372"/>
        <v>52267.570420129887</v>
      </c>
      <c r="BT131" s="775">
        <f t="shared" si="1455"/>
        <v>15157595.421837667</v>
      </c>
      <c r="BU131" s="693">
        <f t="shared" si="1456"/>
        <v>15157595.421837667</v>
      </c>
      <c r="BV131" s="693">
        <f t="shared" si="1457"/>
        <v>0</v>
      </c>
      <c r="BW131" s="774"/>
      <c r="BX131" s="775">
        <f t="shared" si="1458"/>
        <v>0</v>
      </c>
      <c r="BY131" s="777"/>
      <c r="CA131" s="744">
        <f>'동해기지(건축)'!BP398</f>
        <v>33500</v>
      </c>
      <c r="CB131" s="745">
        <f t="shared" si="1459"/>
        <v>9715000</v>
      </c>
      <c r="CC131" s="718">
        <f>'동해기지(건축)'!BQ411</f>
        <v>15000</v>
      </c>
      <c r="CD131" s="745">
        <f t="shared" si="1460"/>
        <v>4350000</v>
      </c>
      <c r="CE131" s="718"/>
      <c r="CF131" s="745">
        <f t="shared" si="1461"/>
        <v>0</v>
      </c>
      <c r="CG131" s="718">
        <f>'동해기지(건축)'!BR398</f>
        <v>30000</v>
      </c>
      <c r="CH131" s="745">
        <f t="shared" si="1462"/>
        <v>8700000</v>
      </c>
      <c r="CI131" s="746">
        <f t="shared" si="1377"/>
        <v>78500</v>
      </c>
      <c r="CJ131" s="745">
        <f t="shared" si="1463"/>
        <v>22765000</v>
      </c>
      <c r="CK131" s="718"/>
      <c r="CL131" s="745">
        <f t="shared" si="1464"/>
        <v>0</v>
      </c>
      <c r="CM131" s="746">
        <f t="shared" si="1378"/>
        <v>78500</v>
      </c>
      <c r="CN131" s="745">
        <f t="shared" si="1465"/>
        <v>22765000</v>
      </c>
      <c r="CO131" s="699">
        <f t="shared" si="1466"/>
        <v>0</v>
      </c>
      <c r="CP131" s="699">
        <f t="shared" si="1466"/>
        <v>0</v>
      </c>
      <c r="CQ131" s="699">
        <f t="shared" si="1466"/>
        <v>0</v>
      </c>
      <c r="CR131" s="699">
        <f t="shared" si="1466"/>
        <v>0</v>
      </c>
      <c r="CS131" s="700">
        <f t="shared" si="1466"/>
        <v>0</v>
      </c>
      <c r="CT131" s="699">
        <f t="shared" si="1466"/>
        <v>14915000</v>
      </c>
      <c r="CU131" s="699">
        <f t="shared" si="1466"/>
        <v>7850000</v>
      </c>
      <c r="CV131" s="700">
        <f t="shared" si="1467"/>
        <v>0</v>
      </c>
      <c r="CW131" s="697"/>
      <c r="CX131" s="696">
        <f t="shared" si="1468"/>
        <v>0</v>
      </c>
      <c r="CY131" s="701"/>
      <c r="DA131" s="805">
        <f t="shared" si="1663"/>
        <v>33000</v>
      </c>
      <c r="DB131" s="790">
        <f t="shared" si="1470"/>
        <v>9570000</v>
      </c>
      <c r="DC131" s="805">
        <f t="shared" si="1664"/>
        <v>18000</v>
      </c>
      <c r="DD131" s="790">
        <f t="shared" si="1472"/>
        <v>5220000</v>
      </c>
      <c r="DE131" s="790">
        <f t="shared" si="1665"/>
        <v>0</v>
      </c>
      <c r="DF131" s="790">
        <f t="shared" si="1474"/>
        <v>0</v>
      </c>
      <c r="DG131" s="790">
        <f t="shared" si="1666"/>
        <v>7110</v>
      </c>
      <c r="DH131" s="790">
        <f t="shared" si="1476"/>
        <v>2061900</v>
      </c>
      <c r="DI131" s="790">
        <f t="shared" si="1112"/>
        <v>58110</v>
      </c>
      <c r="DJ131" s="790">
        <f t="shared" si="1477"/>
        <v>16851900</v>
      </c>
      <c r="DK131" s="805">
        <f t="shared" si="1478"/>
        <v>8084.3134499999996</v>
      </c>
      <c r="DL131" s="814">
        <f t="shared" si="1479"/>
        <v>2344450.9005</v>
      </c>
      <c r="DM131" s="790">
        <f t="shared" si="1113"/>
        <v>66194.313450000001</v>
      </c>
      <c r="DN131" s="790">
        <f t="shared" si="1480"/>
        <v>19196350.9005</v>
      </c>
      <c r="DO131" s="693">
        <f t="shared" si="1481"/>
        <v>19196350.9005</v>
      </c>
      <c r="DP131" s="693">
        <f t="shared" si="1482"/>
        <v>0</v>
      </c>
      <c r="DQ131" s="774"/>
      <c r="DR131" s="775">
        <f t="shared" si="1483"/>
        <v>0</v>
      </c>
      <c r="DS131" s="777" t="s">
        <v>634</v>
      </c>
      <c r="DU131" s="774">
        <f>IFERROR(VLOOKUP($C131,[1]영만종합건설!$A$13:$AN$154,28,FALSE),0)</f>
        <v>34000</v>
      </c>
      <c r="DV131" s="780">
        <f t="shared" si="1484"/>
        <v>9860000</v>
      </c>
      <c r="DW131" s="774">
        <f>IFERROR(VLOOKUP($C131,[1]영만종합건설!$A$13:$AN$154,30,FALSE),0)</f>
        <v>15000</v>
      </c>
      <c r="DX131" s="780">
        <f t="shared" si="1485"/>
        <v>4350000</v>
      </c>
      <c r="DY131" s="778">
        <f>IFERROR(VLOOKUP($C131,[1]영만종합건설!$A$13:$AN$154,32,FALSE),0)</f>
        <v>8000</v>
      </c>
      <c r="DZ131" s="780">
        <f t="shared" si="1486"/>
        <v>2320000</v>
      </c>
      <c r="EA131" s="778">
        <f>IFERROR(VLOOKUP($C131,[1]영만종합건설!$A$13:$AN$154,34,FALSE),0)</f>
        <v>0</v>
      </c>
      <c r="EB131" s="780">
        <f t="shared" si="1487"/>
        <v>0</v>
      </c>
      <c r="EC131" s="703">
        <f t="shared" si="1114"/>
        <v>57000</v>
      </c>
      <c r="ED131" s="780">
        <f t="shared" si="1488"/>
        <v>16530000</v>
      </c>
      <c r="EE131" s="778">
        <f t="shared" si="1489"/>
        <v>7628.1156250000004</v>
      </c>
      <c r="EF131" s="779">
        <f t="shared" si="1490"/>
        <v>2212153.53125</v>
      </c>
      <c r="EG131" s="703">
        <f t="shared" si="1115"/>
        <v>64628.115624999999</v>
      </c>
      <c r="EH131" s="780">
        <f t="shared" si="1491"/>
        <v>18742153.53125</v>
      </c>
      <c r="EI131" s="703">
        <f t="shared" si="1492"/>
        <v>18742153.53125</v>
      </c>
      <c r="EJ131" s="703">
        <f t="shared" si="1493"/>
        <v>0</v>
      </c>
      <c r="EK131" s="778"/>
      <c r="EL131" s="780">
        <f t="shared" si="1494"/>
        <v>0</v>
      </c>
      <c r="EM131" s="781"/>
      <c r="EO131" s="778">
        <f>IFERROR(VLOOKUP($C131,[1]부강종합건설!$A$13:$AM$154,28,FALSE),0)</f>
        <v>33000</v>
      </c>
      <c r="EP131" s="780">
        <f t="shared" si="1495"/>
        <v>9570000</v>
      </c>
      <c r="EQ131" s="778">
        <f>IFERROR(VLOOKUP($C131,[1]부강종합건설!$A$13:$AM$154,30,FALSE),0)</f>
        <v>18000</v>
      </c>
      <c r="ER131" s="780">
        <f t="shared" si="1496"/>
        <v>5220000</v>
      </c>
      <c r="ES131" s="778">
        <f>IFERROR(VLOOKUP($C131,[1]부강종합건설!$A$13:$AM$154,32,FALSE),0)</f>
        <v>0</v>
      </c>
      <c r="ET131" s="780">
        <f t="shared" si="1497"/>
        <v>0</v>
      </c>
      <c r="EU131" s="778">
        <f>IFERROR(VLOOKUP($C131,[1]부강종합건설!$A$13:$AM$154,34,FALSE),0)</f>
        <v>7110</v>
      </c>
      <c r="EV131" s="780">
        <f t="shared" si="1498"/>
        <v>2061900</v>
      </c>
      <c r="EW131" s="703">
        <f t="shared" si="1116"/>
        <v>58110</v>
      </c>
      <c r="EX131" s="780">
        <f t="shared" si="1499"/>
        <v>16851900</v>
      </c>
      <c r="EY131" s="778">
        <f t="shared" si="1500"/>
        <v>8084.3134499999996</v>
      </c>
      <c r="EZ131" s="779">
        <f t="shared" si="1501"/>
        <v>2344450.9005</v>
      </c>
      <c r="FA131" s="703">
        <f t="shared" si="1117"/>
        <v>66194.313450000001</v>
      </c>
      <c r="FB131" s="780">
        <f t="shared" si="1502"/>
        <v>19196350.9005</v>
      </c>
      <c r="FC131" s="703">
        <f t="shared" si="1503"/>
        <v>19196350.9005</v>
      </c>
      <c r="FD131" s="703">
        <f t="shared" si="1504"/>
        <v>0</v>
      </c>
      <c r="FE131" s="778"/>
      <c r="FF131" s="780">
        <f t="shared" si="1505"/>
        <v>0</v>
      </c>
      <c r="FG131" s="782"/>
      <c r="FI131" s="774">
        <f>IFERROR(VLOOKUP($C131,[1]대도엔지니어링!$A$13:$AN$154,28,FALSE),0)</f>
        <v>29040</v>
      </c>
      <c r="FJ131" s="775">
        <f t="shared" si="1506"/>
        <v>8421600</v>
      </c>
      <c r="FK131" s="774">
        <f>IFERROR(VLOOKUP($C131,[1]대도엔지니어링!$A$13:$AN$154,30,FALSE),0)</f>
        <v>30250</v>
      </c>
      <c r="FL131" s="775">
        <f t="shared" si="1507"/>
        <v>8772500</v>
      </c>
      <c r="FM131" s="774">
        <f>IFERROR(VLOOKUP($C131,[1]대도엔지니어링!$A$13:$AN$154,32,FALSE),0)</f>
        <v>6050</v>
      </c>
      <c r="FN131" s="775">
        <f t="shared" si="1508"/>
        <v>1754500</v>
      </c>
      <c r="FO131" s="774">
        <f>IFERROR(VLOOKUP($C131,[1]대도엔지니어링!$A$13:$AN$154,34,FALSE),0)</f>
        <v>4290</v>
      </c>
      <c r="FP131" s="775">
        <f t="shared" si="1509"/>
        <v>1244100</v>
      </c>
      <c r="FQ131" s="693">
        <f t="shared" si="1118"/>
        <v>69630</v>
      </c>
      <c r="FR131" s="775">
        <f t="shared" si="1510"/>
        <v>20192700</v>
      </c>
      <c r="FS131" s="774">
        <f t="shared" si="1119"/>
        <v>5568.6194228303702</v>
      </c>
      <c r="FT131" s="775">
        <f t="shared" si="1511"/>
        <v>1614899.6326208073</v>
      </c>
      <c r="FU131" s="693">
        <f t="shared" si="1120"/>
        <v>75198.619422830365</v>
      </c>
      <c r="FV131" s="775">
        <f t="shared" si="1512"/>
        <v>21807599.632620804</v>
      </c>
      <c r="FW131" s="693">
        <f t="shared" si="1513"/>
        <v>21807599.632620804</v>
      </c>
      <c r="FX131" s="693">
        <f t="shared" si="1514"/>
        <v>0</v>
      </c>
      <c r="FY131" s="774"/>
      <c r="FZ131" s="775">
        <f t="shared" si="1515"/>
        <v>0</v>
      </c>
      <c r="GA131" s="782"/>
      <c r="GC131" s="774">
        <f>IFERROR(VLOOKUP($C131,[1]부명엔지니어링!$A$13:$AN$154,28,FALSE),0)</f>
        <v>40000</v>
      </c>
      <c r="GD131" s="775">
        <f t="shared" si="1516"/>
        <v>11600000</v>
      </c>
      <c r="GE131" s="774">
        <f>IFERROR(VLOOKUP($C131,[1]부명엔지니어링!$A$13:$AN$154,30,FALSE),0)</f>
        <v>10000</v>
      </c>
      <c r="GF131" s="775">
        <f t="shared" si="1517"/>
        <v>2900000</v>
      </c>
      <c r="GG131" s="774">
        <f>IFERROR(VLOOKUP($C131,[1]부명엔지니어링!$A$13:$AN$154,32,FALSE),0)</f>
        <v>5000</v>
      </c>
      <c r="GH131" s="775">
        <f t="shared" si="1518"/>
        <v>1450000</v>
      </c>
      <c r="GI131" s="774">
        <f>IFERROR(VLOOKUP($C131,[1]부명엔지니어링!$A$13:$AN$154,34,FALSE),0)</f>
        <v>0</v>
      </c>
      <c r="GJ131" s="775">
        <f t="shared" si="1519"/>
        <v>0</v>
      </c>
      <c r="GK131" s="693">
        <f t="shared" si="1121"/>
        <v>55000</v>
      </c>
      <c r="GL131" s="775">
        <f t="shared" si="1520"/>
        <v>15950000</v>
      </c>
      <c r="GM131" s="774">
        <f t="shared" si="1521"/>
        <v>6954.0337500000005</v>
      </c>
      <c r="GN131" s="775">
        <f t="shared" si="1522"/>
        <v>2016669.7875000001</v>
      </c>
      <c r="GO131" s="693">
        <f t="shared" si="1122"/>
        <v>61954.033750000002</v>
      </c>
      <c r="GP131" s="775">
        <f t="shared" si="1523"/>
        <v>17966669.787500001</v>
      </c>
      <c r="GQ131" s="693">
        <f t="shared" si="1524"/>
        <v>17966669.787500001</v>
      </c>
      <c r="GR131" s="693">
        <f t="shared" si="1525"/>
        <v>0</v>
      </c>
      <c r="GS131" s="774"/>
      <c r="GT131" s="775">
        <f t="shared" si="1526"/>
        <v>0</v>
      </c>
      <c r="GU131" s="782"/>
      <c r="GW131" s="774">
        <f>IFERROR(VLOOKUP($C131,[1]직영비!$A$262:$AF$337,19,FALSE),0)*$GW$5</f>
        <v>19791.5</v>
      </c>
      <c r="GX131" s="775">
        <f t="shared" si="1527"/>
        <v>5739535</v>
      </c>
      <c r="GY131" s="774">
        <f>IFERROR(VLOOKUP($C131,[1]직영비!$A$262:$AF$337,23,FALSE),0)*$GW$5*$GX$5</f>
        <v>9502.2387763187344</v>
      </c>
      <c r="GZ131" s="775">
        <f t="shared" si="1528"/>
        <v>2755649.2451324328</v>
      </c>
      <c r="HA131" s="774">
        <f>IFERROR(VLOOKUP($C131,[1]직영비!$A$262:$AF$337,25,FALSE),0)*$GW$5*$GX$5</f>
        <v>3881.25</v>
      </c>
      <c r="HB131" s="775">
        <f t="shared" si="1529"/>
        <v>1125562.5</v>
      </c>
      <c r="HC131" s="774"/>
      <c r="HD131" s="775">
        <f t="shared" si="1530"/>
        <v>0</v>
      </c>
      <c r="HE131" s="693">
        <f>SUM(GW131,GY131,HA131,HC131)</f>
        <v>33174.988776318736</v>
      </c>
      <c r="HF131" s="775">
        <f t="shared" si="1531"/>
        <v>9620746.7451324333</v>
      </c>
      <c r="HG131" s="774">
        <f t="shared" si="1532"/>
        <v>4538.3195118005142</v>
      </c>
      <c r="HH131" s="775">
        <f t="shared" si="1533"/>
        <v>1316112.658422149</v>
      </c>
      <c r="HI131" s="693">
        <f>SUM(HG131,HE131)</f>
        <v>37713.308288119253</v>
      </c>
      <c r="HJ131" s="775">
        <f t="shared" si="1534"/>
        <v>10936859.403554583</v>
      </c>
      <c r="HK131" s="693">
        <f t="shared" si="1535"/>
        <v>10936859.403554583</v>
      </c>
      <c r="HL131" s="693">
        <f t="shared" si="1536"/>
        <v>0</v>
      </c>
      <c r="HM131" s="774"/>
      <c r="HN131" s="775">
        <f t="shared" si="1537"/>
        <v>0</v>
      </c>
      <c r="HO131" s="777"/>
      <c r="HQ131" s="783"/>
      <c r="HR131" s="784">
        <f t="shared" si="1538"/>
        <v>0</v>
      </c>
      <c r="HS131" s="783"/>
      <c r="HT131" s="784">
        <f t="shared" si="1539"/>
        <v>0</v>
      </c>
      <c r="HU131" s="783"/>
      <c r="HV131" s="784">
        <f t="shared" si="1540"/>
        <v>0</v>
      </c>
      <c r="HW131" s="783"/>
      <c r="HX131" s="784">
        <f t="shared" si="1541"/>
        <v>0</v>
      </c>
      <c r="HY131" s="707">
        <f t="shared" si="1379"/>
        <v>0</v>
      </c>
      <c r="HZ131" s="784">
        <f t="shared" si="1542"/>
        <v>0</v>
      </c>
      <c r="IA131" s="783"/>
      <c r="IB131" s="784">
        <f t="shared" si="1543"/>
        <v>0</v>
      </c>
      <c r="IC131" s="707">
        <f t="shared" si="1380"/>
        <v>0</v>
      </c>
      <c r="ID131" s="784">
        <f t="shared" si="1544"/>
        <v>0</v>
      </c>
      <c r="IE131" s="706">
        <f t="shared" si="1545"/>
        <v>0</v>
      </c>
      <c r="IF131" s="706">
        <f t="shared" si="1546"/>
        <v>0</v>
      </c>
      <c r="IG131" s="783"/>
      <c r="IH131" s="784">
        <f t="shared" si="1547"/>
        <v>0</v>
      </c>
      <c r="II131" s="782"/>
      <c r="IK131" s="783"/>
      <c r="IL131" s="784">
        <f t="shared" si="1548"/>
        <v>0</v>
      </c>
      <c r="IM131" s="783"/>
      <c r="IN131" s="784">
        <f t="shared" si="1549"/>
        <v>0</v>
      </c>
      <c r="IO131" s="783"/>
      <c r="IP131" s="784">
        <f t="shared" si="1550"/>
        <v>0</v>
      </c>
      <c r="IQ131" s="783"/>
      <c r="IR131" s="784">
        <f t="shared" si="1551"/>
        <v>0</v>
      </c>
      <c r="IS131" s="707">
        <f t="shared" si="1381"/>
        <v>0</v>
      </c>
      <c r="IT131" s="784">
        <f t="shared" si="1552"/>
        <v>0</v>
      </c>
      <c r="IU131" s="783"/>
      <c r="IV131" s="784">
        <f t="shared" si="1553"/>
        <v>0</v>
      </c>
      <c r="IW131" s="707">
        <f t="shared" si="1382"/>
        <v>0</v>
      </c>
      <c r="IX131" s="784">
        <f t="shared" si="1554"/>
        <v>0</v>
      </c>
      <c r="IY131" s="706">
        <f t="shared" si="1555"/>
        <v>0</v>
      </c>
      <c r="IZ131" s="706">
        <f t="shared" si="1556"/>
        <v>0</v>
      </c>
      <c r="JA131" s="783"/>
      <c r="JB131" s="784">
        <f t="shared" si="1557"/>
        <v>0</v>
      </c>
      <c r="JC131" s="782"/>
      <c r="JE131" s="783"/>
      <c r="JF131" s="784">
        <f t="shared" si="1558"/>
        <v>0</v>
      </c>
      <c r="JG131" s="783"/>
      <c r="JH131" s="784">
        <f t="shared" si="1559"/>
        <v>0</v>
      </c>
      <c r="JI131" s="783"/>
      <c r="JJ131" s="784">
        <f t="shared" si="1560"/>
        <v>0</v>
      </c>
      <c r="JK131" s="783"/>
      <c r="JL131" s="784">
        <f t="shared" si="1561"/>
        <v>0</v>
      </c>
      <c r="JM131" s="707">
        <f t="shared" si="1383"/>
        <v>0</v>
      </c>
      <c r="JN131" s="784">
        <f t="shared" si="1562"/>
        <v>0</v>
      </c>
      <c r="JO131" s="783"/>
      <c r="JP131" s="784">
        <f t="shared" si="1563"/>
        <v>0</v>
      </c>
      <c r="JQ131" s="707">
        <f t="shared" si="1384"/>
        <v>0</v>
      </c>
      <c r="JR131" s="784">
        <f t="shared" si="1564"/>
        <v>0</v>
      </c>
      <c r="JS131" s="706">
        <f t="shared" si="1565"/>
        <v>0</v>
      </c>
      <c r="JT131" s="706">
        <f t="shared" si="1566"/>
        <v>0</v>
      </c>
      <c r="JU131" s="783"/>
      <c r="JV131" s="784">
        <f t="shared" si="1567"/>
        <v>0</v>
      </c>
      <c r="JW131" s="782"/>
      <c r="JY131" s="783"/>
      <c r="JZ131" s="784">
        <f t="shared" si="1568"/>
        <v>0</v>
      </c>
      <c r="KA131" s="783"/>
      <c r="KB131" s="784">
        <f t="shared" si="1569"/>
        <v>0</v>
      </c>
      <c r="KC131" s="783"/>
      <c r="KD131" s="784">
        <f t="shared" si="1570"/>
        <v>0</v>
      </c>
      <c r="KE131" s="783"/>
      <c r="KF131" s="784">
        <f t="shared" si="1571"/>
        <v>0</v>
      </c>
      <c r="KG131" s="707">
        <f t="shared" si="1385"/>
        <v>0</v>
      </c>
      <c r="KH131" s="784">
        <f t="shared" si="1572"/>
        <v>0</v>
      </c>
      <c r="KI131" s="783"/>
      <c r="KJ131" s="784">
        <f t="shared" si="1573"/>
        <v>0</v>
      </c>
      <c r="KK131" s="707">
        <f t="shared" si="1386"/>
        <v>0</v>
      </c>
      <c r="KL131" s="784">
        <f t="shared" si="1574"/>
        <v>0</v>
      </c>
      <c r="KM131" s="706">
        <f t="shared" si="1575"/>
        <v>0</v>
      </c>
      <c r="KN131" s="706">
        <f t="shared" si="1576"/>
        <v>0</v>
      </c>
      <c r="KO131" s="783"/>
      <c r="KP131" s="784">
        <f t="shared" si="1577"/>
        <v>0</v>
      </c>
      <c r="KQ131" s="782"/>
      <c r="KS131" s="783"/>
      <c r="KT131" s="784">
        <f t="shared" si="1578"/>
        <v>0</v>
      </c>
      <c r="KU131" s="783"/>
      <c r="KV131" s="784">
        <f t="shared" si="1579"/>
        <v>0</v>
      </c>
      <c r="KW131" s="783"/>
      <c r="KX131" s="784">
        <f t="shared" si="1580"/>
        <v>0</v>
      </c>
      <c r="KY131" s="783"/>
      <c r="KZ131" s="784">
        <f t="shared" si="1581"/>
        <v>0</v>
      </c>
      <c r="LA131" s="707">
        <f t="shared" si="1387"/>
        <v>0</v>
      </c>
      <c r="LB131" s="784">
        <f t="shared" si="1582"/>
        <v>0</v>
      </c>
      <c r="LC131" s="783"/>
      <c r="LD131" s="784">
        <f t="shared" si="1583"/>
        <v>0</v>
      </c>
      <c r="LE131" s="707">
        <f t="shared" si="1388"/>
        <v>0</v>
      </c>
      <c r="LF131" s="784">
        <f t="shared" si="1584"/>
        <v>0</v>
      </c>
      <c r="LG131" s="706">
        <f t="shared" si="1585"/>
        <v>0</v>
      </c>
      <c r="LH131" s="706">
        <f t="shared" si="1586"/>
        <v>0</v>
      </c>
      <c r="LI131" s="783"/>
      <c r="LJ131" s="784">
        <f t="shared" si="1587"/>
        <v>0</v>
      </c>
      <c r="LK131" s="782"/>
      <c r="LM131" s="783"/>
      <c r="LN131" s="784">
        <f t="shared" si="1588"/>
        <v>0</v>
      </c>
      <c r="LO131" s="783"/>
      <c r="LP131" s="784">
        <f t="shared" si="1589"/>
        <v>0</v>
      </c>
      <c r="LQ131" s="783"/>
      <c r="LR131" s="784">
        <f t="shared" si="1590"/>
        <v>0</v>
      </c>
      <c r="LS131" s="783"/>
      <c r="LT131" s="784">
        <f t="shared" si="1591"/>
        <v>0</v>
      </c>
      <c r="LU131" s="707">
        <f t="shared" si="1389"/>
        <v>0</v>
      </c>
      <c r="LV131" s="784">
        <f t="shared" si="1592"/>
        <v>0</v>
      </c>
      <c r="LW131" s="783"/>
      <c r="LX131" s="784">
        <f t="shared" si="1593"/>
        <v>0</v>
      </c>
      <c r="LY131" s="707">
        <f t="shared" si="1390"/>
        <v>0</v>
      </c>
      <c r="LZ131" s="784">
        <f t="shared" si="1594"/>
        <v>0</v>
      </c>
      <c r="MA131" s="706">
        <f t="shared" si="1595"/>
        <v>0</v>
      </c>
      <c r="MB131" s="706">
        <f t="shared" si="1596"/>
        <v>0</v>
      </c>
      <c r="MC131" s="783"/>
      <c r="MD131" s="784">
        <f t="shared" si="1597"/>
        <v>0</v>
      </c>
      <c r="ME131" s="782"/>
      <c r="MG131" s="783"/>
      <c r="MH131" s="784">
        <f t="shared" si="1598"/>
        <v>0</v>
      </c>
      <c r="MI131" s="783"/>
      <c r="MJ131" s="784">
        <f t="shared" si="1599"/>
        <v>0</v>
      </c>
      <c r="MK131" s="783"/>
      <c r="ML131" s="784">
        <f t="shared" si="1600"/>
        <v>0</v>
      </c>
      <c r="MM131" s="783"/>
      <c r="MN131" s="784">
        <f t="shared" si="1601"/>
        <v>0</v>
      </c>
      <c r="MO131" s="707">
        <f t="shared" si="1391"/>
        <v>0</v>
      </c>
      <c r="MP131" s="784">
        <f t="shared" si="1602"/>
        <v>0</v>
      </c>
      <c r="MQ131" s="783"/>
      <c r="MR131" s="784">
        <f t="shared" si="1603"/>
        <v>0</v>
      </c>
      <c r="MS131" s="707">
        <f t="shared" si="1392"/>
        <v>0</v>
      </c>
      <c r="MT131" s="784">
        <f t="shared" si="1604"/>
        <v>0</v>
      </c>
      <c r="MU131" s="706">
        <f t="shared" si="1605"/>
        <v>0</v>
      </c>
      <c r="MV131" s="706">
        <f t="shared" si="1606"/>
        <v>0</v>
      </c>
      <c r="MW131" s="783"/>
      <c r="MX131" s="784">
        <f t="shared" si="1607"/>
        <v>0</v>
      </c>
      <c r="MY131" s="782"/>
      <c r="NA131" s="783"/>
      <c r="NB131" s="784">
        <f t="shared" si="1608"/>
        <v>0</v>
      </c>
      <c r="NC131" s="783"/>
      <c r="ND131" s="784">
        <f t="shared" si="1609"/>
        <v>0</v>
      </c>
      <c r="NE131" s="783"/>
      <c r="NF131" s="784">
        <f t="shared" si="1610"/>
        <v>0</v>
      </c>
      <c r="NG131" s="783"/>
      <c r="NH131" s="784">
        <f t="shared" si="1611"/>
        <v>0</v>
      </c>
      <c r="NI131" s="707">
        <f t="shared" si="1393"/>
        <v>0</v>
      </c>
      <c r="NJ131" s="784">
        <f t="shared" si="1612"/>
        <v>0</v>
      </c>
      <c r="NK131" s="783"/>
      <c r="NL131" s="784">
        <f t="shared" si="1613"/>
        <v>0</v>
      </c>
      <c r="NM131" s="707">
        <f t="shared" si="1394"/>
        <v>0</v>
      </c>
      <c r="NN131" s="784">
        <f t="shared" si="1614"/>
        <v>0</v>
      </c>
      <c r="NO131" s="706">
        <f t="shared" si="1615"/>
        <v>0</v>
      </c>
      <c r="NP131" s="706">
        <f t="shared" si="1616"/>
        <v>0</v>
      </c>
      <c r="NQ131" s="783"/>
      <c r="NR131" s="784">
        <f t="shared" si="1617"/>
        <v>0</v>
      </c>
      <c r="NS131" s="782"/>
      <c r="NU131" s="783"/>
      <c r="NV131" s="784">
        <f t="shared" si="1618"/>
        <v>0</v>
      </c>
      <c r="NW131" s="783"/>
      <c r="NX131" s="784">
        <f t="shared" si="1619"/>
        <v>0</v>
      </c>
      <c r="NY131" s="783"/>
      <c r="NZ131" s="784">
        <f t="shared" si="1620"/>
        <v>0</v>
      </c>
      <c r="OA131" s="783"/>
      <c r="OB131" s="784">
        <f t="shared" si="1621"/>
        <v>0</v>
      </c>
      <c r="OC131" s="707">
        <f t="shared" si="1395"/>
        <v>0</v>
      </c>
      <c r="OD131" s="784">
        <f t="shared" si="1622"/>
        <v>0</v>
      </c>
      <c r="OE131" s="783"/>
      <c r="OF131" s="784">
        <f t="shared" si="1623"/>
        <v>0</v>
      </c>
      <c r="OG131" s="707">
        <f t="shared" si="1396"/>
        <v>0</v>
      </c>
      <c r="OH131" s="784">
        <f t="shared" si="1624"/>
        <v>0</v>
      </c>
      <c r="OI131" s="706">
        <f t="shared" si="1625"/>
        <v>0</v>
      </c>
      <c r="OJ131" s="706">
        <f t="shared" si="1626"/>
        <v>0</v>
      </c>
      <c r="OK131" s="783"/>
      <c r="OL131" s="784">
        <f t="shared" si="1627"/>
        <v>0</v>
      </c>
      <c r="OM131" s="782"/>
      <c r="OO131" s="783"/>
      <c r="OP131" s="784">
        <f t="shared" si="1628"/>
        <v>0</v>
      </c>
      <c r="OQ131" s="783"/>
      <c r="OR131" s="784">
        <f t="shared" si="1629"/>
        <v>0</v>
      </c>
      <c r="OS131" s="783"/>
      <c r="OT131" s="784">
        <f t="shared" si="1630"/>
        <v>0</v>
      </c>
      <c r="OU131" s="783"/>
      <c r="OV131" s="784">
        <f t="shared" si="1631"/>
        <v>0</v>
      </c>
      <c r="OW131" s="707">
        <f t="shared" si="1397"/>
        <v>0</v>
      </c>
      <c r="OX131" s="784">
        <f t="shared" si="1632"/>
        <v>0</v>
      </c>
      <c r="OY131" s="783"/>
      <c r="OZ131" s="784">
        <f t="shared" si="1633"/>
        <v>0</v>
      </c>
      <c r="PA131" s="707">
        <f t="shared" si="1398"/>
        <v>0</v>
      </c>
      <c r="PB131" s="784">
        <f t="shared" si="1634"/>
        <v>0</v>
      </c>
      <c r="PC131" s="706">
        <f t="shared" si="1635"/>
        <v>0</v>
      </c>
      <c r="PD131" s="706">
        <f t="shared" si="1636"/>
        <v>0</v>
      </c>
      <c r="PE131" s="783"/>
      <c r="PF131" s="784">
        <f t="shared" si="1637"/>
        <v>0</v>
      </c>
      <c r="PG131" s="782"/>
      <c r="PI131" s="783"/>
      <c r="PJ131" s="784">
        <f t="shared" si="1638"/>
        <v>0</v>
      </c>
      <c r="PK131" s="783"/>
      <c r="PL131" s="784">
        <f t="shared" si="1639"/>
        <v>0</v>
      </c>
      <c r="PM131" s="783"/>
      <c r="PN131" s="784">
        <f t="shared" si="1640"/>
        <v>0</v>
      </c>
      <c r="PO131" s="783"/>
      <c r="PP131" s="784">
        <f t="shared" si="1641"/>
        <v>0</v>
      </c>
      <c r="PQ131" s="707">
        <f t="shared" si="1399"/>
        <v>0</v>
      </c>
      <c r="PR131" s="784">
        <f t="shared" si="1642"/>
        <v>0</v>
      </c>
      <c r="PS131" s="783"/>
      <c r="PT131" s="784">
        <f t="shared" si="1643"/>
        <v>0</v>
      </c>
      <c r="PU131" s="707">
        <f t="shared" si="1400"/>
        <v>0</v>
      </c>
      <c r="PV131" s="784">
        <f t="shared" si="1644"/>
        <v>0</v>
      </c>
      <c r="PW131" s="706">
        <f t="shared" si="1645"/>
        <v>0</v>
      </c>
      <c r="PX131" s="706">
        <f t="shared" si="1646"/>
        <v>0</v>
      </c>
      <c r="PY131" s="783"/>
      <c r="PZ131" s="784">
        <f t="shared" si="1647"/>
        <v>0</v>
      </c>
      <c r="QA131" s="782"/>
      <c r="QC131" s="783"/>
      <c r="QD131" s="784">
        <f t="shared" si="1648"/>
        <v>0</v>
      </c>
      <c r="QE131" s="783"/>
      <c r="QF131" s="784">
        <f t="shared" si="1649"/>
        <v>0</v>
      </c>
      <c r="QG131" s="783"/>
      <c r="QH131" s="784">
        <f t="shared" si="1650"/>
        <v>0</v>
      </c>
      <c r="QI131" s="783"/>
      <c r="QJ131" s="784">
        <f t="shared" si="1651"/>
        <v>0</v>
      </c>
      <c r="QK131" s="707">
        <f t="shared" si="1401"/>
        <v>0</v>
      </c>
      <c r="QL131" s="784">
        <f t="shared" si="1652"/>
        <v>0</v>
      </c>
      <c r="QM131" s="783"/>
      <c r="QN131" s="784">
        <f t="shared" si="1653"/>
        <v>0</v>
      </c>
      <c r="QO131" s="707">
        <f t="shared" si="1402"/>
        <v>0</v>
      </c>
      <c r="QP131" s="784">
        <f t="shared" si="1654"/>
        <v>0</v>
      </c>
      <c r="QQ131" s="706">
        <f t="shared" si="1655"/>
        <v>0</v>
      </c>
      <c r="QR131" s="706">
        <f t="shared" si="1656"/>
        <v>0</v>
      </c>
      <c r="QS131" s="783"/>
      <c r="QT131" s="784">
        <f t="shared" si="1657"/>
        <v>0</v>
      </c>
      <c r="QU131" s="782"/>
      <c r="RA131" s="785">
        <f t="shared" si="1125"/>
        <v>0</v>
      </c>
      <c r="RB131" s="785" t="e">
        <f t="shared" si="1126"/>
        <v>#REF!</v>
      </c>
      <c r="RC131" s="677">
        <f t="shared" si="1127"/>
        <v>0</v>
      </c>
      <c r="RD131" s="677">
        <f t="shared" si="1127"/>
        <v>0</v>
      </c>
      <c r="RE131" s="677">
        <f t="shared" si="1127"/>
        <v>0</v>
      </c>
      <c r="RF131" s="677">
        <f t="shared" si="1127"/>
        <v>0</v>
      </c>
      <c r="RG131" s="677">
        <f t="shared" si="1127"/>
        <v>0</v>
      </c>
      <c r="RH131" s="677">
        <f t="shared" si="1127"/>
        <v>190</v>
      </c>
      <c r="RI131" s="677">
        <f t="shared" si="1127"/>
        <v>100</v>
      </c>
      <c r="RJ131" s="677">
        <f t="shared" si="1127"/>
        <v>0</v>
      </c>
      <c r="RK131" s="677" t="e">
        <f>#REF!</f>
        <v>#REF!</v>
      </c>
      <c r="RL131" s="677" t="e">
        <f>#REF!</f>
        <v>#REF!</v>
      </c>
      <c r="RM131" s="677">
        <f t="shared" si="1128"/>
        <v>0</v>
      </c>
      <c r="RN131" s="677">
        <f t="shared" si="1128"/>
        <v>0</v>
      </c>
      <c r="RO131" s="677">
        <f t="shared" si="1128"/>
        <v>0</v>
      </c>
      <c r="RP131" s="677">
        <f t="shared" si="1128"/>
        <v>0</v>
      </c>
      <c r="RQ131" s="677">
        <f t="shared" si="1128"/>
        <v>0</v>
      </c>
      <c r="RR131" s="677">
        <f t="shared" si="1128"/>
        <v>0</v>
      </c>
      <c r="RS131" s="677">
        <f t="shared" si="1128"/>
        <v>0</v>
      </c>
      <c r="RT131" s="677">
        <f t="shared" si="1128"/>
        <v>0</v>
      </c>
      <c r="RV131" s="675">
        <f t="shared" si="1129"/>
        <v>290</v>
      </c>
      <c r="RW131" s="675">
        <f t="shared" si="1130"/>
        <v>0</v>
      </c>
      <c r="RX131" s="675">
        <f t="shared" si="1131"/>
        <v>0</v>
      </c>
      <c r="RY131" s="675">
        <f t="shared" si="1132"/>
        <v>0</v>
      </c>
      <c r="RZ131" s="675">
        <f t="shared" si="1133"/>
        <v>0</v>
      </c>
      <c r="SA131" s="675">
        <f t="shared" si="1134"/>
        <v>0</v>
      </c>
      <c r="SB131" s="675">
        <f t="shared" si="1135"/>
        <v>0</v>
      </c>
      <c r="SC131" s="675">
        <f t="shared" si="1136"/>
        <v>0</v>
      </c>
      <c r="SD131" s="675" t="e">
        <f xml:space="preserve"> SUMIF(#REF!,$SD$8,#REF!)</f>
        <v>#REF!</v>
      </c>
      <c r="SE131" s="675" t="e">
        <f xml:space="preserve"> SUMIF(#REF!,$SE$8,#REF!)</f>
        <v>#REF!</v>
      </c>
      <c r="SG131" s="675">
        <f t="shared" si="1429"/>
        <v>0</v>
      </c>
      <c r="SH131" s="675">
        <f t="shared" si="1429"/>
        <v>0</v>
      </c>
      <c r="SI131" s="675">
        <f t="shared" si="1429"/>
        <v>0</v>
      </c>
      <c r="SJ131" s="675">
        <f t="shared" si="1429"/>
        <v>0</v>
      </c>
      <c r="SK131" s="675">
        <f t="shared" si="1429"/>
        <v>0</v>
      </c>
      <c r="SL131" s="675">
        <f t="shared" si="1429"/>
        <v>11040900</v>
      </c>
      <c r="SM131" s="675">
        <f t="shared" si="1429"/>
        <v>5811000</v>
      </c>
      <c r="SN131" s="675">
        <f t="shared" si="1429"/>
        <v>0</v>
      </c>
      <c r="SO131" s="675" t="e">
        <f t="shared" si="1429"/>
        <v>#REF!</v>
      </c>
      <c r="SP131" s="675" t="e">
        <f t="shared" si="1429"/>
        <v>#REF!</v>
      </c>
      <c r="SQ131" s="675">
        <f t="shared" si="1429"/>
        <v>0</v>
      </c>
      <c r="SR131" s="675">
        <f t="shared" si="1429"/>
        <v>0</v>
      </c>
      <c r="SS131" s="675">
        <f t="shared" si="1429"/>
        <v>0</v>
      </c>
      <c r="ST131" s="675">
        <f t="shared" si="1429"/>
        <v>0</v>
      </c>
      <c r="SU131" s="675">
        <f t="shared" si="1429"/>
        <v>0</v>
      </c>
      <c r="SV131" s="675">
        <f t="shared" si="1425"/>
        <v>0</v>
      </c>
      <c r="SW131" s="675">
        <f t="shared" si="1138"/>
        <v>0</v>
      </c>
      <c r="SX131" s="675">
        <f t="shared" si="1138"/>
        <v>0</v>
      </c>
      <c r="SY131" s="675" t="e">
        <f>#REF!*$AP131</f>
        <v>#REF!</v>
      </c>
      <c r="SZ131" s="675" t="e">
        <f>#REF!*$AP131</f>
        <v>#REF!</v>
      </c>
      <c r="TA131" s="675" t="e">
        <f>#REF!*$AP131</f>
        <v>#REF!</v>
      </c>
      <c r="TB131" s="675" t="e">
        <f>#REF!*$AP131</f>
        <v>#REF!</v>
      </c>
      <c r="TC131" s="675" t="e">
        <f>#REF!*$AP131</f>
        <v>#REF!</v>
      </c>
      <c r="TE131" s="675">
        <f t="shared" si="1403"/>
        <v>16851900</v>
      </c>
      <c r="TF131" s="675">
        <f t="shared" si="1404"/>
        <v>0</v>
      </c>
      <c r="TG131" s="675">
        <f t="shared" si="1405"/>
        <v>0</v>
      </c>
      <c r="TH131" s="675">
        <f t="shared" si="1406"/>
        <v>0</v>
      </c>
      <c r="TI131" s="675">
        <f t="shared" si="1407"/>
        <v>0</v>
      </c>
      <c r="TJ131" s="675">
        <f t="shared" si="1408"/>
        <v>0</v>
      </c>
      <c r="TK131" s="675">
        <f t="shared" si="1409"/>
        <v>0</v>
      </c>
      <c r="TL131" s="675">
        <f t="shared" si="1410"/>
        <v>0</v>
      </c>
      <c r="TM131" s="675">
        <f t="shared" si="1411"/>
        <v>0</v>
      </c>
      <c r="TN131" s="676">
        <f t="shared" si="1412"/>
        <v>0</v>
      </c>
      <c r="TP131" s="675">
        <f>IFERROR(SG131*(1+LEVEL_2!#REF!),0)</f>
        <v>0</v>
      </c>
      <c r="TQ131" s="675">
        <f>IFERROR(SH131*(1+LEVEL_2!#REF!),0)</f>
        <v>0</v>
      </c>
      <c r="TR131" s="675">
        <f>IFERROR(SI131*(1+LEVEL_2!#REF!),0)</f>
        <v>0</v>
      </c>
      <c r="TS131" s="675">
        <f>IFERROR(SJ131*(1+LEVEL_2!#REF!),0)</f>
        <v>0</v>
      </c>
      <c r="TT131" s="675">
        <f>IFERROR(SK131*(1+LEVEL_2!#REF!),0)</f>
        <v>0</v>
      </c>
      <c r="TU131" s="675">
        <f>IFERROR(SL131*(1+LEVEL_2!#REF!),0)</f>
        <v>0</v>
      </c>
      <c r="TV131" s="675">
        <f>IFERROR(SM131*(1+LEVEL_2!#REF!),0)</f>
        <v>0</v>
      </c>
      <c r="TW131" s="675">
        <f>IFERROR(SN131*(1+LEVEL_2!#REF!),0)</f>
        <v>0</v>
      </c>
      <c r="TX131" s="675">
        <f>IFERROR(SO131*(1+LEVEL_2!#REF!),0)</f>
        <v>0</v>
      </c>
      <c r="TY131" s="675">
        <f>IFERROR(SP131*(1+LEVEL_2!#REF!),0)</f>
        <v>0</v>
      </c>
      <c r="TZ131" s="675">
        <f>IFERROR(SQ131*(1+LEVEL_2!#REF!),0)</f>
        <v>0</v>
      </c>
      <c r="UA131" s="675">
        <f>IFERROR(SR131*(1+LEVEL_2!#REF!),0)</f>
        <v>0</v>
      </c>
      <c r="UB131" s="675">
        <f>IFERROR(SS131*(1+LEVEL_2!#REF!),0)</f>
        <v>0</v>
      </c>
      <c r="UC131" s="675">
        <f>IFERROR(ST131*(1+LEVEL_2!#REF!),0)</f>
        <v>0</v>
      </c>
      <c r="UD131" s="675">
        <f>IFERROR(SU131*(1+LEVEL_2!#REF!),0)</f>
        <v>0</v>
      </c>
      <c r="UE131" s="675">
        <f>IFERROR(SV131*(1+LEVEL_2!#REF!),0)</f>
        <v>0</v>
      </c>
      <c r="UF131" s="675">
        <f>IFERROR(SW131*(1+LEVEL_2!#REF!),0)</f>
        <v>0</v>
      </c>
      <c r="UG131" s="675">
        <f>IFERROR(SX131*(1+LEVEL_2!#REF!),0)</f>
        <v>0</v>
      </c>
      <c r="UH131" s="675">
        <f>IFERROR(SY131*(1+LEVEL_2!#REF!),0)</f>
        <v>0</v>
      </c>
      <c r="UI131" s="675">
        <f>IFERROR(SZ131*(1+LEVEL_2!#REF!),0)</f>
        <v>0</v>
      </c>
      <c r="UJ131" s="675">
        <f>IFERROR(TA131*(1+LEVEL_2!#REF!),0)</f>
        <v>0</v>
      </c>
      <c r="UK131" s="675">
        <f>IFERROR(TB131*(1+LEVEL_2!#REF!),0)</f>
        <v>0</v>
      </c>
      <c r="UL131" s="675">
        <f>IFERROR(TC131*(1+LEVEL_2!#REF!),0)</f>
        <v>0</v>
      </c>
      <c r="UN131" s="675">
        <f t="shared" si="1413"/>
        <v>0</v>
      </c>
      <c r="UO131" s="675">
        <f t="shared" si="1414"/>
        <v>0</v>
      </c>
      <c r="UP131" s="675">
        <f t="shared" si="1415"/>
        <v>0</v>
      </c>
      <c r="UQ131" s="675">
        <f t="shared" si="1416"/>
        <v>0</v>
      </c>
      <c r="UR131" s="675">
        <f t="shared" si="1417"/>
        <v>0</v>
      </c>
      <c r="US131" s="675">
        <f t="shared" si="1418"/>
        <v>0</v>
      </c>
      <c r="UT131" s="675">
        <f t="shared" si="1419"/>
        <v>0</v>
      </c>
      <c r="UU131" s="675">
        <f t="shared" si="1420"/>
        <v>0</v>
      </c>
      <c r="UV131" s="675">
        <f t="shared" si="1421"/>
        <v>0</v>
      </c>
      <c r="UW131" s="676">
        <f t="shared" si="1422"/>
        <v>0</v>
      </c>
    </row>
    <row r="132" spans="1:569" s="645" customFormat="1" ht="20.100000000000001" customHeight="1">
      <c r="A132" s="677"/>
      <c r="B132" s="677" t="s">
        <v>405</v>
      </c>
      <c r="C132" s="764" t="s">
        <v>674</v>
      </c>
      <c r="D132" s="764"/>
      <c r="E132" s="792" t="s">
        <v>675</v>
      </c>
      <c r="F132" s="793" t="s">
        <v>676</v>
      </c>
      <c r="G132" s="792" t="s">
        <v>574</v>
      </c>
      <c r="H132" s="794" t="s">
        <v>449</v>
      </c>
      <c r="I132" s="789">
        <f>Rev.1_Base!G200+Rev.1_Base!G202+Rev.1_Base!G203</f>
        <v>225</v>
      </c>
      <c r="J132" s="789">
        <f>Rev.1_Base!H200+Rev.1_Base!H202+Rev.1_Base!H203</f>
        <v>225</v>
      </c>
      <c r="K132" s="789">
        <f>Rev.1_Base!J200+Rev.1_Base!J202+Rev.1_Base!J203</f>
        <v>90</v>
      </c>
      <c r="L132" s="789">
        <f>Rev.1_Base!K200+Rev.1_Base!K202+Rev.1_Base!K203</f>
        <v>90</v>
      </c>
      <c r="M132" s="770"/>
      <c r="N132" s="771">
        <f t="shared" si="1423"/>
        <v>225</v>
      </c>
      <c r="O132" s="772">
        <f t="shared" si="1424"/>
        <v>0</v>
      </c>
      <c r="Q132" s="789">
        <f>Rev.1_Base!M200+Rev.1_Base!M202+Rev.1_Base!M203</f>
        <v>0</v>
      </c>
      <c r="R132" s="795">
        <f>Rev.1_Base!O200+Rev.1_Base!O202+Rev.1_Base!O203</f>
        <v>0</v>
      </c>
      <c r="S132" s="795">
        <f>Rev.1_Base!Q200+Rev.1_Base!Q202+Rev.1_Base!Q203</f>
        <v>0</v>
      </c>
      <c r="T132" s="795">
        <f>Rev.1_Base!S200+Rev.1_Base!S202+Rev.1_Base!S203</f>
        <v>0</v>
      </c>
      <c r="U132" s="795">
        <f>Rev.1_Base!U200+Rev.1_Base!U202+Rev.1_Base!U203</f>
        <v>0</v>
      </c>
      <c r="V132" s="795">
        <f>Rev.1_Base!W200+Rev.1_Base!W202+Rev.1_Base!W203</f>
        <v>135</v>
      </c>
      <c r="W132" s="795">
        <f>Rev.1_Base!Y200+Rev.1_Base!Y202+Rev.1_Base!Y203</f>
        <v>90</v>
      </c>
      <c r="X132" s="795">
        <f>Rev.1_Base!AA200+Rev.1_Base!AA202+Rev.1_Base!AA203</f>
        <v>0</v>
      </c>
      <c r="Y132" s="690"/>
      <c r="Z132" s="690"/>
      <c r="AA132" s="690"/>
      <c r="AB132" s="690"/>
      <c r="AC132" s="690"/>
      <c r="AD132" s="690"/>
      <c r="AE132" s="690"/>
      <c r="AF132" s="691"/>
      <c r="AH132" s="774">
        <f t="shared" si="1430"/>
        <v>25000</v>
      </c>
      <c r="AI132" s="775">
        <f t="shared" si="1431"/>
        <v>5625000</v>
      </c>
      <c r="AJ132" s="774">
        <f t="shared" si="1432"/>
        <v>13000</v>
      </c>
      <c r="AK132" s="775">
        <f t="shared" si="1433"/>
        <v>2925000</v>
      </c>
      <c r="AL132" s="774">
        <f t="shared" si="1434"/>
        <v>0</v>
      </c>
      <c r="AM132" s="775">
        <f t="shared" si="1435"/>
        <v>0</v>
      </c>
      <c r="AN132" s="774">
        <f t="shared" si="1436"/>
        <v>0</v>
      </c>
      <c r="AO132" s="775">
        <f t="shared" si="1437"/>
        <v>0</v>
      </c>
      <c r="AP132" s="693">
        <f t="shared" si="1111"/>
        <v>38000</v>
      </c>
      <c r="AQ132" s="775">
        <f t="shared" si="1438"/>
        <v>8550000</v>
      </c>
      <c r="AR132" s="774">
        <f t="shared" si="1439"/>
        <v>5521.8488749999997</v>
      </c>
      <c r="AS132" s="775">
        <f t="shared" si="1440"/>
        <v>1242415.996875</v>
      </c>
      <c r="AT132" s="776">
        <f t="shared" si="1152"/>
        <v>52226.218649999995</v>
      </c>
      <c r="AU132" s="776">
        <f t="shared" si="1441"/>
        <v>87043.697749999992</v>
      </c>
      <c r="AV132" s="693">
        <f t="shared" si="829"/>
        <v>43521.848874999996</v>
      </c>
      <c r="AW132" s="775">
        <f t="shared" si="1370"/>
        <v>4700359.6784999995</v>
      </c>
      <c r="AX132" s="775">
        <f t="shared" si="1442"/>
        <v>7833932.7974999994</v>
      </c>
      <c r="AY132" s="775">
        <f t="shared" si="1443"/>
        <v>19584831.993749999</v>
      </c>
      <c r="AZ132" s="775">
        <f t="shared" si="1443"/>
        <v>9792415.9968749993</v>
      </c>
      <c r="BA132" s="693">
        <f t="shared" si="1444"/>
        <v>9792415.9968749993</v>
      </c>
      <c r="BB132" s="693">
        <f t="shared" si="1445"/>
        <v>0</v>
      </c>
      <c r="BC132" s="774">
        <f t="shared" si="1446"/>
        <v>0</v>
      </c>
      <c r="BD132" s="775">
        <f t="shared" si="1447"/>
        <v>0</v>
      </c>
      <c r="BE132" s="777"/>
      <c r="BG132" s="774">
        <v>47025</v>
      </c>
      <c r="BH132" s="775">
        <f t="shared" si="1448"/>
        <v>10580625</v>
      </c>
      <c r="BI132" s="774">
        <v>19000</v>
      </c>
      <c r="BJ132" s="775">
        <f t="shared" si="1449"/>
        <v>4275000</v>
      </c>
      <c r="BK132" s="774">
        <v>2613.3516869737796</v>
      </c>
      <c r="BL132" s="775">
        <f t="shared" si="1450"/>
        <v>588004.12956910045</v>
      </c>
      <c r="BM132" s="774"/>
      <c r="BN132" s="775">
        <f t="shared" si="1451"/>
        <v>0</v>
      </c>
      <c r="BO132" s="693">
        <f t="shared" si="1371"/>
        <v>68638.35168697378</v>
      </c>
      <c r="BP132" s="775">
        <f t="shared" si="1452"/>
        <v>15443629.1295691</v>
      </c>
      <c r="BQ132" s="774">
        <f t="shared" si="1453"/>
        <v>9504.4394841730209</v>
      </c>
      <c r="BR132" s="775">
        <f t="shared" si="1454"/>
        <v>2138498.8839389295</v>
      </c>
      <c r="BS132" s="693">
        <f t="shared" si="1372"/>
        <v>78142.791171146804</v>
      </c>
      <c r="BT132" s="775">
        <f t="shared" si="1455"/>
        <v>17582128.013508029</v>
      </c>
      <c r="BU132" s="693">
        <f t="shared" si="1456"/>
        <v>17582128.013508029</v>
      </c>
      <c r="BV132" s="693">
        <f t="shared" si="1457"/>
        <v>0</v>
      </c>
      <c r="BW132" s="774"/>
      <c r="BX132" s="775">
        <f t="shared" si="1458"/>
        <v>0</v>
      </c>
      <c r="BY132" s="777"/>
      <c r="CA132" s="744">
        <f>'동해기지(건축)'!BP403</f>
        <v>15000</v>
      </c>
      <c r="CB132" s="745">
        <f t="shared" si="1459"/>
        <v>3375000</v>
      </c>
      <c r="CC132" s="718">
        <f>'동해기지(건축)'!BQ1172</f>
        <v>10000</v>
      </c>
      <c r="CD132" s="745">
        <f t="shared" si="1460"/>
        <v>2250000</v>
      </c>
      <c r="CE132" s="718"/>
      <c r="CF132" s="745">
        <f t="shared" si="1461"/>
        <v>0</v>
      </c>
      <c r="CG132" s="718">
        <f>'동해기지(건축)'!BR403</f>
        <v>10000</v>
      </c>
      <c r="CH132" s="745">
        <f t="shared" si="1462"/>
        <v>2250000</v>
      </c>
      <c r="CI132" s="746">
        <f t="shared" si="1377"/>
        <v>35000</v>
      </c>
      <c r="CJ132" s="745">
        <f t="shared" si="1463"/>
        <v>7875000</v>
      </c>
      <c r="CK132" s="718"/>
      <c r="CL132" s="745">
        <f t="shared" si="1464"/>
        <v>0</v>
      </c>
      <c r="CM132" s="746">
        <f t="shared" si="1378"/>
        <v>35000</v>
      </c>
      <c r="CN132" s="745">
        <f t="shared" si="1465"/>
        <v>7875000</v>
      </c>
      <c r="CO132" s="699">
        <f t="shared" si="1466"/>
        <v>0</v>
      </c>
      <c r="CP132" s="699">
        <f t="shared" si="1466"/>
        <v>0</v>
      </c>
      <c r="CQ132" s="699">
        <f t="shared" si="1466"/>
        <v>0</v>
      </c>
      <c r="CR132" s="699">
        <f t="shared" si="1466"/>
        <v>0</v>
      </c>
      <c r="CS132" s="700">
        <f t="shared" si="1466"/>
        <v>0</v>
      </c>
      <c r="CT132" s="699">
        <f t="shared" si="1466"/>
        <v>4725000</v>
      </c>
      <c r="CU132" s="699">
        <f t="shared" si="1466"/>
        <v>3150000</v>
      </c>
      <c r="CV132" s="700">
        <f t="shared" si="1467"/>
        <v>0</v>
      </c>
      <c r="CW132" s="697"/>
      <c r="CX132" s="696">
        <f t="shared" si="1468"/>
        <v>0</v>
      </c>
      <c r="CY132" s="701"/>
      <c r="DA132" s="778">
        <f>IFERROR(VLOOKUP($C132,정민건설!$A$13:$AM$154,28,FALSE),0)</f>
        <v>25000</v>
      </c>
      <c r="DB132" s="775">
        <f t="shared" si="1470"/>
        <v>5625000</v>
      </c>
      <c r="DC132" s="778">
        <f>IFERROR(VLOOKUP($C132,정민건설!$A$13:$AM$154,30,FALSE),0)</f>
        <v>13000</v>
      </c>
      <c r="DD132" s="775">
        <f t="shared" si="1472"/>
        <v>2925000</v>
      </c>
      <c r="DE132" s="774">
        <f>IFERROR(VLOOKUP($C132,정민건설!$A$13:$AM$154,32,FALSE),0)</f>
        <v>0</v>
      </c>
      <c r="DF132" s="775">
        <f t="shared" si="1474"/>
        <v>0</v>
      </c>
      <c r="DG132" s="774">
        <f>IFERROR(VLOOKUP($C132,정민건설!$A$13:$AM$154,34,FALSE),0)</f>
        <v>0</v>
      </c>
      <c r="DH132" s="775">
        <f t="shared" si="1476"/>
        <v>0</v>
      </c>
      <c r="DI132" s="693">
        <f t="shared" si="1112"/>
        <v>38000</v>
      </c>
      <c r="DJ132" s="775">
        <f t="shared" si="1477"/>
        <v>8550000</v>
      </c>
      <c r="DK132" s="778">
        <f t="shared" si="1478"/>
        <v>5521.8488749999997</v>
      </c>
      <c r="DL132" s="779">
        <f t="shared" si="1479"/>
        <v>1242415.996875</v>
      </c>
      <c r="DM132" s="693">
        <f t="shared" si="1113"/>
        <v>43521.848874999996</v>
      </c>
      <c r="DN132" s="775">
        <f t="shared" si="1480"/>
        <v>9792415.9968749993</v>
      </c>
      <c r="DO132" s="693">
        <f t="shared" si="1481"/>
        <v>9792415.9968749993</v>
      </c>
      <c r="DP132" s="693">
        <f t="shared" si="1482"/>
        <v>0</v>
      </c>
      <c r="DQ132" s="774"/>
      <c r="DR132" s="775">
        <f t="shared" si="1483"/>
        <v>0</v>
      </c>
      <c r="DS132" s="777"/>
      <c r="DU132" s="774">
        <f>IFERROR(VLOOKUP($C132,[1]영만종합건설!$A$13:$AN$154,28,FALSE),0)</f>
        <v>45000</v>
      </c>
      <c r="DV132" s="780">
        <f t="shared" si="1484"/>
        <v>10125000</v>
      </c>
      <c r="DW132" s="774">
        <f>IFERROR(VLOOKUP($C132,[1]영만종합건설!$A$13:$AN$154,30,FALSE),0)</f>
        <v>30000</v>
      </c>
      <c r="DX132" s="780">
        <f t="shared" si="1485"/>
        <v>6750000</v>
      </c>
      <c r="DY132" s="778">
        <f>IFERROR(VLOOKUP($C132,[1]영만종합건설!$A$13:$AN$154,32,FALSE),0)</f>
        <v>10000</v>
      </c>
      <c r="DZ132" s="780">
        <f t="shared" si="1486"/>
        <v>2250000</v>
      </c>
      <c r="EA132" s="778">
        <f>IFERROR(VLOOKUP($C132,[1]영만종합건설!$A$13:$AN$154,34,FALSE),0)</f>
        <v>0</v>
      </c>
      <c r="EB132" s="780">
        <f t="shared" si="1487"/>
        <v>0</v>
      </c>
      <c r="EC132" s="703">
        <f t="shared" si="1114"/>
        <v>85000</v>
      </c>
      <c r="ED132" s="780">
        <f t="shared" si="1488"/>
        <v>19125000</v>
      </c>
      <c r="EE132" s="778">
        <f t="shared" si="1489"/>
        <v>12219.001249999999</v>
      </c>
      <c r="EF132" s="779">
        <f t="shared" si="1490"/>
        <v>2749275.28125</v>
      </c>
      <c r="EG132" s="703">
        <f t="shared" si="1115"/>
        <v>97219.001250000001</v>
      </c>
      <c r="EH132" s="780">
        <f t="shared" si="1491"/>
        <v>21874275.28125</v>
      </c>
      <c r="EI132" s="703">
        <f t="shared" si="1492"/>
        <v>21874275.28125</v>
      </c>
      <c r="EJ132" s="703">
        <f t="shared" si="1493"/>
        <v>0</v>
      </c>
      <c r="EK132" s="778"/>
      <c r="EL132" s="780">
        <f t="shared" si="1494"/>
        <v>0</v>
      </c>
      <c r="EM132" s="781"/>
      <c r="EO132" s="778">
        <f>IFERROR(VLOOKUP($C132,[1]부강종합건설!$A$13:$AM$154,28,FALSE),0)</f>
        <v>25000</v>
      </c>
      <c r="EP132" s="780">
        <f t="shared" si="1495"/>
        <v>5625000</v>
      </c>
      <c r="EQ132" s="778">
        <f>IFERROR(VLOOKUP($C132,[1]부강종합건설!$A$13:$AM$154,30,FALSE),0)</f>
        <v>6000</v>
      </c>
      <c r="ER132" s="780">
        <f t="shared" si="1496"/>
        <v>1350000</v>
      </c>
      <c r="ES132" s="778">
        <f>IFERROR(VLOOKUP($C132,[1]부강종합건설!$A$13:$AM$154,32,FALSE),0)</f>
        <v>0</v>
      </c>
      <c r="ET132" s="780">
        <f t="shared" si="1497"/>
        <v>0</v>
      </c>
      <c r="EU132" s="778">
        <f>IFERROR(VLOOKUP($C132,[1]부강종합건설!$A$13:$AM$154,34,FALSE),0)</f>
        <v>4320</v>
      </c>
      <c r="EV132" s="780">
        <f t="shared" si="1498"/>
        <v>972000</v>
      </c>
      <c r="EW132" s="703">
        <f t="shared" si="1116"/>
        <v>35320</v>
      </c>
      <c r="EX132" s="780">
        <f t="shared" si="1499"/>
        <v>7947000</v>
      </c>
      <c r="EY132" s="778">
        <f t="shared" si="1500"/>
        <v>4396.1626500000002</v>
      </c>
      <c r="EZ132" s="779">
        <f t="shared" si="1501"/>
        <v>989136.59625000006</v>
      </c>
      <c r="FA132" s="703">
        <f t="shared" si="1117"/>
        <v>39716.162649999998</v>
      </c>
      <c r="FB132" s="780">
        <f t="shared" si="1502"/>
        <v>8936136.5962499995</v>
      </c>
      <c r="FC132" s="703">
        <f t="shared" si="1503"/>
        <v>8936136.5962499995</v>
      </c>
      <c r="FD132" s="703">
        <f t="shared" si="1504"/>
        <v>0</v>
      </c>
      <c r="FE132" s="778"/>
      <c r="FF132" s="780">
        <f t="shared" si="1505"/>
        <v>0</v>
      </c>
      <c r="FG132" s="782"/>
      <c r="FI132" s="774">
        <f>IFERROR(VLOOKUP($C132,[1]대도엔지니어링!$A$13:$AN$154,28,FALSE),0)</f>
        <v>30250</v>
      </c>
      <c r="FJ132" s="775">
        <f t="shared" si="1506"/>
        <v>6806250</v>
      </c>
      <c r="FK132" s="774">
        <f>IFERROR(VLOOKUP($C132,[1]대도엔지니어링!$A$13:$AN$154,30,FALSE),0)</f>
        <v>18150</v>
      </c>
      <c r="FL132" s="775">
        <f t="shared" si="1507"/>
        <v>4083750</v>
      </c>
      <c r="FM132" s="774">
        <f>IFERROR(VLOOKUP($C132,[1]대도엔지니어링!$A$13:$AN$154,32,FALSE),0)</f>
        <v>6050</v>
      </c>
      <c r="FN132" s="775">
        <f t="shared" si="1508"/>
        <v>1361250</v>
      </c>
      <c r="FO132" s="774">
        <f>IFERROR(VLOOKUP($C132,[1]대도엔지니어링!$A$13:$AN$154,34,FALSE),0)</f>
        <v>3990</v>
      </c>
      <c r="FP132" s="775">
        <f t="shared" si="1509"/>
        <v>897750</v>
      </c>
      <c r="FQ132" s="693">
        <f t="shared" si="1118"/>
        <v>58440</v>
      </c>
      <c r="FR132" s="775">
        <f t="shared" si="1510"/>
        <v>13149000</v>
      </c>
      <c r="FS132" s="774">
        <f t="shared" si="1119"/>
        <v>4673.70557331907</v>
      </c>
      <c r="FT132" s="775">
        <f t="shared" si="1511"/>
        <v>1051583.7539967909</v>
      </c>
      <c r="FU132" s="693">
        <f t="shared" si="1120"/>
        <v>63113.705573319072</v>
      </c>
      <c r="FV132" s="775">
        <f t="shared" si="1512"/>
        <v>14200583.753996791</v>
      </c>
      <c r="FW132" s="693">
        <f t="shared" si="1513"/>
        <v>14200583.753996791</v>
      </c>
      <c r="FX132" s="693">
        <f t="shared" si="1514"/>
        <v>0</v>
      </c>
      <c r="FY132" s="774"/>
      <c r="FZ132" s="775">
        <f t="shared" si="1515"/>
        <v>0</v>
      </c>
      <c r="GA132" s="782"/>
      <c r="GC132" s="774">
        <f>IFERROR(VLOOKUP($C132,[1]부명엔지니어링!$A$13:$AN$154,28,FALSE),0)</f>
        <v>40000</v>
      </c>
      <c r="GD132" s="775">
        <f t="shared" si="1516"/>
        <v>9000000</v>
      </c>
      <c r="GE132" s="774">
        <f>IFERROR(VLOOKUP($C132,[1]부명엔지니어링!$A$13:$AN$154,30,FALSE),0)</f>
        <v>20000</v>
      </c>
      <c r="GF132" s="775">
        <f t="shared" si="1517"/>
        <v>4500000</v>
      </c>
      <c r="GG132" s="774">
        <f>IFERROR(VLOOKUP($C132,[1]부명엔지니어링!$A$13:$AN$154,32,FALSE),0)</f>
        <v>0</v>
      </c>
      <c r="GH132" s="775">
        <f t="shared" si="1518"/>
        <v>0</v>
      </c>
      <c r="GI132" s="774">
        <f>IFERROR(VLOOKUP($C132,[1]부명엔지니어링!$A$13:$AN$154,34,FALSE),0)</f>
        <v>0</v>
      </c>
      <c r="GJ132" s="775">
        <f t="shared" si="1519"/>
        <v>0</v>
      </c>
      <c r="GK132" s="693">
        <f t="shared" si="1121"/>
        <v>60000</v>
      </c>
      <c r="GL132" s="775">
        <f t="shared" si="1520"/>
        <v>13500000</v>
      </c>
      <c r="GM132" s="774">
        <f t="shared" si="1521"/>
        <v>8663.5674999999992</v>
      </c>
      <c r="GN132" s="775">
        <f t="shared" si="1522"/>
        <v>1949302.6875</v>
      </c>
      <c r="GO132" s="693">
        <f t="shared" si="1122"/>
        <v>68663.567500000005</v>
      </c>
      <c r="GP132" s="775">
        <f t="shared" si="1523"/>
        <v>15449302.687500002</v>
      </c>
      <c r="GQ132" s="693">
        <f t="shared" si="1524"/>
        <v>15449302.687500002</v>
      </c>
      <c r="GR132" s="693">
        <f t="shared" si="1525"/>
        <v>0</v>
      </c>
      <c r="GS132" s="774"/>
      <c r="GT132" s="775">
        <f t="shared" si="1526"/>
        <v>0</v>
      </c>
      <c r="GU132" s="782"/>
      <c r="GW132" s="790">
        <f>AH132</f>
        <v>25000</v>
      </c>
      <c r="GX132" s="790">
        <f t="shared" si="1527"/>
        <v>5625000</v>
      </c>
      <c r="GY132" s="790">
        <f>AJ132</f>
        <v>13000</v>
      </c>
      <c r="GZ132" s="790">
        <f t="shared" si="1528"/>
        <v>2925000</v>
      </c>
      <c r="HA132" s="790">
        <f>AL132</f>
        <v>0</v>
      </c>
      <c r="HB132" s="790">
        <f t="shared" si="1529"/>
        <v>0</v>
      </c>
      <c r="HC132" s="790">
        <f>AN132</f>
        <v>0</v>
      </c>
      <c r="HD132" s="790">
        <f t="shared" si="1530"/>
        <v>0</v>
      </c>
      <c r="HE132" s="790">
        <f t="shared" si="1123"/>
        <v>38000</v>
      </c>
      <c r="HF132" s="790">
        <f t="shared" si="1531"/>
        <v>8550000</v>
      </c>
      <c r="HG132" s="790">
        <f t="shared" si="1532"/>
        <v>5521.8488749999997</v>
      </c>
      <c r="HH132" s="790">
        <f t="shared" si="1533"/>
        <v>1242415.996875</v>
      </c>
      <c r="HI132" s="790">
        <f t="shared" si="1124"/>
        <v>43521.848874999996</v>
      </c>
      <c r="HJ132" s="790">
        <f t="shared" si="1534"/>
        <v>9792415.9968749993</v>
      </c>
      <c r="HK132" s="790">
        <f t="shared" si="1535"/>
        <v>9792415.9968749993</v>
      </c>
      <c r="HL132" s="790">
        <f t="shared" si="1536"/>
        <v>0</v>
      </c>
      <c r="HM132" s="790"/>
      <c r="HN132" s="790">
        <f t="shared" si="1537"/>
        <v>0</v>
      </c>
      <c r="HO132" s="791" t="s">
        <v>400</v>
      </c>
      <c r="HQ132" s="783"/>
      <c r="HR132" s="784">
        <f t="shared" si="1538"/>
        <v>0</v>
      </c>
      <c r="HS132" s="783"/>
      <c r="HT132" s="784">
        <f t="shared" si="1539"/>
        <v>0</v>
      </c>
      <c r="HU132" s="783"/>
      <c r="HV132" s="784">
        <f t="shared" si="1540"/>
        <v>0</v>
      </c>
      <c r="HW132" s="783"/>
      <c r="HX132" s="784">
        <f t="shared" si="1541"/>
        <v>0</v>
      </c>
      <c r="HY132" s="707">
        <f t="shared" si="1379"/>
        <v>0</v>
      </c>
      <c r="HZ132" s="784">
        <f t="shared" si="1542"/>
        <v>0</v>
      </c>
      <c r="IA132" s="783"/>
      <c r="IB132" s="784">
        <f t="shared" si="1543"/>
        <v>0</v>
      </c>
      <c r="IC132" s="707">
        <f t="shared" si="1380"/>
        <v>0</v>
      </c>
      <c r="ID132" s="784">
        <f t="shared" si="1544"/>
        <v>0</v>
      </c>
      <c r="IE132" s="706">
        <f t="shared" si="1545"/>
        <v>0</v>
      </c>
      <c r="IF132" s="706">
        <f t="shared" si="1546"/>
        <v>0</v>
      </c>
      <c r="IG132" s="783"/>
      <c r="IH132" s="784">
        <f t="shared" si="1547"/>
        <v>0</v>
      </c>
      <c r="II132" s="782"/>
      <c r="IK132" s="783"/>
      <c r="IL132" s="784">
        <f t="shared" si="1548"/>
        <v>0</v>
      </c>
      <c r="IM132" s="783"/>
      <c r="IN132" s="784">
        <f t="shared" si="1549"/>
        <v>0</v>
      </c>
      <c r="IO132" s="783"/>
      <c r="IP132" s="784">
        <f t="shared" si="1550"/>
        <v>0</v>
      </c>
      <c r="IQ132" s="783"/>
      <c r="IR132" s="784">
        <f t="shared" si="1551"/>
        <v>0</v>
      </c>
      <c r="IS132" s="707">
        <f t="shared" si="1381"/>
        <v>0</v>
      </c>
      <c r="IT132" s="784">
        <f t="shared" si="1552"/>
        <v>0</v>
      </c>
      <c r="IU132" s="783"/>
      <c r="IV132" s="784">
        <f t="shared" si="1553"/>
        <v>0</v>
      </c>
      <c r="IW132" s="707">
        <f t="shared" si="1382"/>
        <v>0</v>
      </c>
      <c r="IX132" s="784">
        <f t="shared" si="1554"/>
        <v>0</v>
      </c>
      <c r="IY132" s="706">
        <f t="shared" si="1555"/>
        <v>0</v>
      </c>
      <c r="IZ132" s="706">
        <f t="shared" si="1556"/>
        <v>0</v>
      </c>
      <c r="JA132" s="783"/>
      <c r="JB132" s="784">
        <f t="shared" si="1557"/>
        <v>0</v>
      </c>
      <c r="JC132" s="782"/>
      <c r="JE132" s="783"/>
      <c r="JF132" s="784">
        <f t="shared" si="1558"/>
        <v>0</v>
      </c>
      <c r="JG132" s="783"/>
      <c r="JH132" s="784">
        <f t="shared" si="1559"/>
        <v>0</v>
      </c>
      <c r="JI132" s="783"/>
      <c r="JJ132" s="784">
        <f t="shared" si="1560"/>
        <v>0</v>
      </c>
      <c r="JK132" s="783"/>
      <c r="JL132" s="784">
        <f t="shared" si="1561"/>
        <v>0</v>
      </c>
      <c r="JM132" s="707">
        <f t="shared" si="1383"/>
        <v>0</v>
      </c>
      <c r="JN132" s="784">
        <f t="shared" si="1562"/>
        <v>0</v>
      </c>
      <c r="JO132" s="783"/>
      <c r="JP132" s="784">
        <f t="shared" si="1563"/>
        <v>0</v>
      </c>
      <c r="JQ132" s="707">
        <f t="shared" si="1384"/>
        <v>0</v>
      </c>
      <c r="JR132" s="784">
        <f t="shared" si="1564"/>
        <v>0</v>
      </c>
      <c r="JS132" s="706">
        <f t="shared" si="1565"/>
        <v>0</v>
      </c>
      <c r="JT132" s="706">
        <f t="shared" si="1566"/>
        <v>0</v>
      </c>
      <c r="JU132" s="783"/>
      <c r="JV132" s="784">
        <f t="shared" si="1567"/>
        <v>0</v>
      </c>
      <c r="JW132" s="782"/>
      <c r="JY132" s="783"/>
      <c r="JZ132" s="784">
        <f t="shared" si="1568"/>
        <v>0</v>
      </c>
      <c r="KA132" s="783"/>
      <c r="KB132" s="784">
        <f t="shared" si="1569"/>
        <v>0</v>
      </c>
      <c r="KC132" s="783"/>
      <c r="KD132" s="784">
        <f t="shared" si="1570"/>
        <v>0</v>
      </c>
      <c r="KE132" s="783"/>
      <c r="KF132" s="784">
        <f t="shared" si="1571"/>
        <v>0</v>
      </c>
      <c r="KG132" s="707">
        <f t="shared" si="1385"/>
        <v>0</v>
      </c>
      <c r="KH132" s="784">
        <f t="shared" si="1572"/>
        <v>0</v>
      </c>
      <c r="KI132" s="783"/>
      <c r="KJ132" s="784">
        <f t="shared" si="1573"/>
        <v>0</v>
      </c>
      <c r="KK132" s="707">
        <f t="shared" si="1386"/>
        <v>0</v>
      </c>
      <c r="KL132" s="784">
        <f t="shared" si="1574"/>
        <v>0</v>
      </c>
      <c r="KM132" s="706">
        <f t="shared" si="1575"/>
        <v>0</v>
      </c>
      <c r="KN132" s="706">
        <f t="shared" si="1576"/>
        <v>0</v>
      </c>
      <c r="KO132" s="783"/>
      <c r="KP132" s="784">
        <f t="shared" si="1577"/>
        <v>0</v>
      </c>
      <c r="KQ132" s="782"/>
      <c r="KS132" s="783"/>
      <c r="KT132" s="784">
        <f t="shared" si="1578"/>
        <v>0</v>
      </c>
      <c r="KU132" s="783"/>
      <c r="KV132" s="784">
        <f t="shared" si="1579"/>
        <v>0</v>
      </c>
      <c r="KW132" s="783"/>
      <c r="KX132" s="784">
        <f t="shared" si="1580"/>
        <v>0</v>
      </c>
      <c r="KY132" s="783"/>
      <c r="KZ132" s="784">
        <f t="shared" si="1581"/>
        <v>0</v>
      </c>
      <c r="LA132" s="707">
        <f t="shared" si="1387"/>
        <v>0</v>
      </c>
      <c r="LB132" s="784">
        <f t="shared" si="1582"/>
        <v>0</v>
      </c>
      <c r="LC132" s="783"/>
      <c r="LD132" s="784">
        <f t="shared" si="1583"/>
        <v>0</v>
      </c>
      <c r="LE132" s="707">
        <f t="shared" si="1388"/>
        <v>0</v>
      </c>
      <c r="LF132" s="784">
        <f t="shared" si="1584"/>
        <v>0</v>
      </c>
      <c r="LG132" s="706">
        <f t="shared" si="1585"/>
        <v>0</v>
      </c>
      <c r="LH132" s="706">
        <f t="shared" si="1586"/>
        <v>0</v>
      </c>
      <c r="LI132" s="783"/>
      <c r="LJ132" s="784">
        <f t="shared" si="1587"/>
        <v>0</v>
      </c>
      <c r="LK132" s="782"/>
      <c r="LM132" s="783"/>
      <c r="LN132" s="784">
        <f t="shared" si="1588"/>
        <v>0</v>
      </c>
      <c r="LO132" s="783"/>
      <c r="LP132" s="784">
        <f t="shared" si="1589"/>
        <v>0</v>
      </c>
      <c r="LQ132" s="783"/>
      <c r="LR132" s="784">
        <f t="shared" si="1590"/>
        <v>0</v>
      </c>
      <c r="LS132" s="783"/>
      <c r="LT132" s="784">
        <f t="shared" si="1591"/>
        <v>0</v>
      </c>
      <c r="LU132" s="707">
        <f t="shared" si="1389"/>
        <v>0</v>
      </c>
      <c r="LV132" s="784">
        <f t="shared" si="1592"/>
        <v>0</v>
      </c>
      <c r="LW132" s="783"/>
      <c r="LX132" s="784">
        <f t="shared" si="1593"/>
        <v>0</v>
      </c>
      <c r="LY132" s="707">
        <f t="shared" si="1390"/>
        <v>0</v>
      </c>
      <c r="LZ132" s="784">
        <f t="shared" si="1594"/>
        <v>0</v>
      </c>
      <c r="MA132" s="706">
        <f t="shared" si="1595"/>
        <v>0</v>
      </c>
      <c r="MB132" s="706">
        <f t="shared" si="1596"/>
        <v>0</v>
      </c>
      <c r="MC132" s="783"/>
      <c r="MD132" s="784">
        <f t="shared" si="1597"/>
        <v>0</v>
      </c>
      <c r="ME132" s="782"/>
      <c r="MG132" s="783"/>
      <c r="MH132" s="784">
        <f t="shared" si="1598"/>
        <v>0</v>
      </c>
      <c r="MI132" s="783"/>
      <c r="MJ132" s="784">
        <f t="shared" si="1599"/>
        <v>0</v>
      </c>
      <c r="MK132" s="783"/>
      <c r="ML132" s="784">
        <f t="shared" si="1600"/>
        <v>0</v>
      </c>
      <c r="MM132" s="783"/>
      <c r="MN132" s="784">
        <f t="shared" si="1601"/>
        <v>0</v>
      </c>
      <c r="MO132" s="707">
        <f t="shared" si="1391"/>
        <v>0</v>
      </c>
      <c r="MP132" s="784">
        <f t="shared" si="1602"/>
        <v>0</v>
      </c>
      <c r="MQ132" s="783"/>
      <c r="MR132" s="784">
        <f t="shared" si="1603"/>
        <v>0</v>
      </c>
      <c r="MS132" s="707">
        <f t="shared" si="1392"/>
        <v>0</v>
      </c>
      <c r="MT132" s="784">
        <f t="shared" si="1604"/>
        <v>0</v>
      </c>
      <c r="MU132" s="706">
        <f t="shared" si="1605"/>
        <v>0</v>
      </c>
      <c r="MV132" s="706">
        <f t="shared" si="1606"/>
        <v>0</v>
      </c>
      <c r="MW132" s="783"/>
      <c r="MX132" s="784">
        <f t="shared" si="1607"/>
        <v>0</v>
      </c>
      <c r="MY132" s="782"/>
      <c r="NA132" s="783"/>
      <c r="NB132" s="784">
        <f t="shared" si="1608"/>
        <v>0</v>
      </c>
      <c r="NC132" s="783"/>
      <c r="ND132" s="784">
        <f t="shared" si="1609"/>
        <v>0</v>
      </c>
      <c r="NE132" s="783"/>
      <c r="NF132" s="784">
        <f t="shared" si="1610"/>
        <v>0</v>
      </c>
      <c r="NG132" s="783"/>
      <c r="NH132" s="784">
        <f t="shared" si="1611"/>
        <v>0</v>
      </c>
      <c r="NI132" s="707">
        <f t="shared" si="1393"/>
        <v>0</v>
      </c>
      <c r="NJ132" s="784">
        <f t="shared" si="1612"/>
        <v>0</v>
      </c>
      <c r="NK132" s="783"/>
      <c r="NL132" s="784">
        <f t="shared" si="1613"/>
        <v>0</v>
      </c>
      <c r="NM132" s="707">
        <f t="shared" si="1394"/>
        <v>0</v>
      </c>
      <c r="NN132" s="784">
        <f t="shared" si="1614"/>
        <v>0</v>
      </c>
      <c r="NO132" s="706">
        <f t="shared" si="1615"/>
        <v>0</v>
      </c>
      <c r="NP132" s="706">
        <f t="shared" si="1616"/>
        <v>0</v>
      </c>
      <c r="NQ132" s="783"/>
      <c r="NR132" s="784">
        <f t="shared" si="1617"/>
        <v>0</v>
      </c>
      <c r="NS132" s="782"/>
      <c r="NU132" s="783"/>
      <c r="NV132" s="784">
        <f t="shared" si="1618"/>
        <v>0</v>
      </c>
      <c r="NW132" s="783"/>
      <c r="NX132" s="784">
        <f t="shared" si="1619"/>
        <v>0</v>
      </c>
      <c r="NY132" s="783"/>
      <c r="NZ132" s="784">
        <f t="shared" si="1620"/>
        <v>0</v>
      </c>
      <c r="OA132" s="783"/>
      <c r="OB132" s="784">
        <f t="shared" si="1621"/>
        <v>0</v>
      </c>
      <c r="OC132" s="707">
        <f t="shared" si="1395"/>
        <v>0</v>
      </c>
      <c r="OD132" s="784">
        <f t="shared" si="1622"/>
        <v>0</v>
      </c>
      <c r="OE132" s="783"/>
      <c r="OF132" s="784">
        <f t="shared" si="1623"/>
        <v>0</v>
      </c>
      <c r="OG132" s="707">
        <f t="shared" si="1396"/>
        <v>0</v>
      </c>
      <c r="OH132" s="784">
        <f t="shared" si="1624"/>
        <v>0</v>
      </c>
      <c r="OI132" s="706">
        <f t="shared" si="1625"/>
        <v>0</v>
      </c>
      <c r="OJ132" s="706">
        <f t="shared" si="1626"/>
        <v>0</v>
      </c>
      <c r="OK132" s="783"/>
      <c r="OL132" s="784">
        <f t="shared" si="1627"/>
        <v>0</v>
      </c>
      <c r="OM132" s="782"/>
      <c r="OO132" s="783"/>
      <c r="OP132" s="784">
        <f t="shared" si="1628"/>
        <v>0</v>
      </c>
      <c r="OQ132" s="783"/>
      <c r="OR132" s="784">
        <f t="shared" si="1629"/>
        <v>0</v>
      </c>
      <c r="OS132" s="783"/>
      <c r="OT132" s="784">
        <f t="shared" si="1630"/>
        <v>0</v>
      </c>
      <c r="OU132" s="783"/>
      <c r="OV132" s="784">
        <f t="shared" si="1631"/>
        <v>0</v>
      </c>
      <c r="OW132" s="707">
        <f t="shared" si="1397"/>
        <v>0</v>
      </c>
      <c r="OX132" s="784">
        <f t="shared" si="1632"/>
        <v>0</v>
      </c>
      <c r="OY132" s="783"/>
      <c r="OZ132" s="784">
        <f t="shared" si="1633"/>
        <v>0</v>
      </c>
      <c r="PA132" s="707">
        <f t="shared" si="1398"/>
        <v>0</v>
      </c>
      <c r="PB132" s="784">
        <f t="shared" si="1634"/>
        <v>0</v>
      </c>
      <c r="PC132" s="706">
        <f t="shared" si="1635"/>
        <v>0</v>
      </c>
      <c r="PD132" s="706">
        <f t="shared" si="1636"/>
        <v>0</v>
      </c>
      <c r="PE132" s="783"/>
      <c r="PF132" s="784">
        <f t="shared" si="1637"/>
        <v>0</v>
      </c>
      <c r="PG132" s="782"/>
      <c r="PI132" s="783"/>
      <c r="PJ132" s="784">
        <f t="shared" si="1638"/>
        <v>0</v>
      </c>
      <c r="PK132" s="783"/>
      <c r="PL132" s="784">
        <f t="shared" si="1639"/>
        <v>0</v>
      </c>
      <c r="PM132" s="783"/>
      <c r="PN132" s="784">
        <f t="shared" si="1640"/>
        <v>0</v>
      </c>
      <c r="PO132" s="783"/>
      <c r="PP132" s="784">
        <f t="shared" si="1641"/>
        <v>0</v>
      </c>
      <c r="PQ132" s="707">
        <f t="shared" si="1399"/>
        <v>0</v>
      </c>
      <c r="PR132" s="784">
        <f t="shared" si="1642"/>
        <v>0</v>
      </c>
      <c r="PS132" s="783"/>
      <c r="PT132" s="784">
        <f t="shared" si="1643"/>
        <v>0</v>
      </c>
      <c r="PU132" s="707">
        <f t="shared" si="1400"/>
        <v>0</v>
      </c>
      <c r="PV132" s="784">
        <f t="shared" si="1644"/>
        <v>0</v>
      </c>
      <c r="PW132" s="706">
        <f t="shared" si="1645"/>
        <v>0</v>
      </c>
      <c r="PX132" s="706">
        <f t="shared" si="1646"/>
        <v>0</v>
      </c>
      <c r="PY132" s="783"/>
      <c r="PZ132" s="784">
        <f t="shared" si="1647"/>
        <v>0</v>
      </c>
      <c r="QA132" s="782"/>
      <c r="QC132" s="783"/>
      <c r="QD132" s="784">
        <f t="shared" si="1648"/>
        <v>0</v>
      </c>
      <c r="QE132" s="783"/>
      <c r="QF132" s="784">
        <f t="shared" si="1649"/>
        <v>0</v>
      </c>
      <c r="QG132" s="783"/>
      <c r="QH132" s="784">
        <f t="shared" si="1650"/>
        <v>0</v>
      </c>
      <c r="QI132" s="783"/>
      <c r="QJ132" s="784">
        <f t="shared" si="1651"/>
        <v>0</v>
      </c>
      <c r="QK132" s="707">
        <f t="shared" si="1401"/>
        <v>0</v>
      </c>
      <c r="QL132" s="784">
        <f t="shared" si="1652"/>
        <v>0</v>
      </c>
      <c r="QM132" s="783"/>
      <c r="QN132" s="784">
        <f t="shared" si="1653"/>
        <v>0</v>
      </c>
      <c r="QO132" s="707">
        <f t="shared" si="1402"/>
        <v>0</v>
      </c>
      <c r="QP132" s="784">
        <f t="shared" si="1654"/>
        <v>0</v>
      </c>
      <c r="QQ132" s="706">
        <f t="shared" si="1655"/>
        <v>0</v>
      </c>
      <c r="QR132" s="706">
        <f t="shared" si="1656"/>
        <v>0</v>
      </c>
      <c r="QS132" s="783"/>
      <c r="QT132" s="784">
        <f t="shared" si="1657"/>
        <v>0</v>
      </c>
      <c r="QU132" s="782"/>
      <c r="RA132" s="785">
        <f t="shared" si="1125"/>
        <v>0</v>
      </c>
      <c r="RB132" s="785" t="e">
        <f t="shared" si="1126"/>
        <v>#REF!</v>
      </c>
      <c r="RC132" s="677">
        <f t="shared" si="1127"/>
        <v>0</v>
      </c>
      <c r="RD132" s="677">
        <f t="shared" si="1127"/>
        <v>0</v>
      </c>
      <c r="RE132" s="677">
        <f t="shared" si="1127"/>
        <v>0</v>
      </c>
      <c r="RF132" s="677">
        <f t="shared" si="1127"/>
        <v>0</v>
      </c>
      <c r="RG132" s="677">
        <f t="shared" si="1127"/>
        <v>0</v>
      </c>
      <c r="RH132" s="677">
        <f t="shared" si="1127"/>
        <v>135</v>
      </c>
      <c r="RI132" s="677">
        <f t="shared" si="1127"/>
        <v>90</v>
      </c>
      <c r="RJ132" s="677">
        <f t="shared" si="1127"/>
        <v>0</v>
      </c>
      <c r="RK132" s="677" t="e">
        <f>#REF!</f>
        <v>#REF!</v>
      </c>
      <c r="RL132" s="677" t="e">
        <f>#REF!</f>
        <v>#REF!</v>
      </c>
      <c r="RM132" s="677">
        <f t="shared" si="1128"/>
        <v>0</v>
      </c>
      <c r="RN132" s="677">
        <f t="shared" si="1128"/>
        <v>0</v>
      </c>
      <c r="RO132" s="677">
        <f t="shared" si="1128"/>
        <v>0</v>
      </c>
      <c r="RP132" s="677">
        <f t="shared" si="1128"/>
        <v>0</v>
      </c>
      <c r="RQ132" s="677">
        <f t="shared" si="1128"/>
        <v>0</v>
      </c>
      <c r="RR132" s="677">
        <f t="shared" si="1128"/>
        <v>0</v>
      </c>
      <c r="RS132" s="677">
        <f t="shared" si="1128"/>
        <v>0</v>
      </c>
      <c r="RT132" s="677">
        <f t="shared" si="1128"/>
        <v>0</v>
      </c>
      <c r="RV132" s="675">
        <f t="shared" si="1129"/>
        <v>225</v>
      </c>
      <c r="RW132" s="675">
        <f t="shared" si="1130"/>
        <v>0</v>
      </c>
      <c r="RX132" s="675">
        <f t="shared" si="1131"/>
        <v>0</v>
      </c>
      <c r="RY132" s="675">
        <f t="shared" si="1132"/>
        <v>0</v>
      </c>
      <c r="RZ132" s="675">
        <f t="shared" si="1133"/>
        <v>0</v>
      </c>
      <c r="SA132" s="675">
        <f t="shared" si="1134"/>
        <v>0</v>
      </c>
      <c r="SB132" s="675">
        <f t="shared" si="1135"/>
        <v>0</v>
      </c>
      <c r="SC132" s="675">
        <f t="shared" si="1136"/>
        <v>0</v>
      </c>
      <c r="SD132" s="675" t="e">
        <f xml:space="preserve"> SUMIF(#REF!,$SD$8,#REF!)</f>
        <v>#REF!</v>
      </c>
      <c r="SE132" s="675" t="e">
        <f xml:space="preserve"> SUMIF(#REF!,$SE$8,#REF!)</f>
        <v>#REF!</v>
      </c>
      <c r="SG132" s="675">
        <f t="shared" si="1429"/>
        <v>0</v>
      </c>
      <c r="SH132" s="675">
        <f t="shared" si="1429"/>
        <v>0</v>
      </c>
      <c r="SI132" s="675">
        <f t="shared" si="1429"/>
        <v>0</v>
      </c>
      <c r="SJ132" s="675">
        <f t="shared" si="1429"/>
        <v>0</v>
      </c>
      <c r="SK132" s="675">
        <f t="shared" si="1429"/>
        <v>0</v>
      </c>
      <c r="SL132" s="675">
        <f t="shared" si="1429"/>
        <v>5130000</v>
      </c>
      <c r="SM132" s="675">
        <f t="shared" si="1429"/>
        <v>3420000</v>
      </c>
      <c r="SN132" s="675">
        <f t="shared" si="1429"/>
        <v>0</v>
      </c>
      <c r="SO132" s="675" t="e">
        <f t="shared" si="1429"/>
        <v>#REF!</v>
      </c>
      <c r="SP132" s="675" t="e">
        <f t="shared" si="1429"/>
        <v>#REF!</v>
      </c>
      <c r="SQ132" s="675">
        <f t="shared" si="1429"/>
        <v>0</v>
      </c>
      <c r="SR132" s="675">
        <f t="shared" si="1429"/>
        <v>0</v>
      </c>
      <c r="SS132" s="675">
        <f t="shared" si="1429"/>
        <v>0</v>
      </c>
      <c r="ST132" s="675">
        <f t="shared" si="1429"/>
        <v>0</v>
      </c>
      <c r="SU132" s="675">
        <f t="shared" si="1429"/>
        <v>0</v>
      </c>
      <c r="SV132" s="675">
        <f t="shared" si="1425"/>
        <v>0</v>
      </c>
      <c r="SW132" s="675">
        <f t="shared" si="1138"/>
        <v>0</v>
      </c>
      <c r="SX132" s="675">
        <f t="shared" si="1138"/>
        <v>0</v>
      </c>
      <c r="SY132" s="675" t="e">
        <f>#REF!*$AP132</f>
        <v>#REF!</v>
      </c>
      <c r="SZ132" s="675" t="e">
        <f>#REF!*$AP132</f>
        <v>#REF!</v>
      </c>
      <c r="TA132" s="675" t="e">
        <f>#REF!*$AP132</f>
        <v>#REF!</v>
      </c>
      <c r="TB132" s="675" t="e">
        <f>#REF!*$AP132</f>
        <v>#REF!</v>
      </c>
      <c r="TC132" s="675" t="e">
        <f>#REF!*$AP132</f>
        <v>#REF!</v>
      </c>
      <c r="TE132" s="675">
        <f t="shared" si="1403"/>
        <v>8550000</v>
      </c>
      <c r="TF132" s="675">
        <f t="shared" si="1404"/>
        <v>0</v>
      </c>
      <c r="TG132" s="675">
        <f t="shared" si="1405"/>
        <v>0</v>
      </c>
      <c r="TH132" s="675">
        <f t="shared" si="1406"/>
        <v>0</v>
      </c>
      <c r="TI132" s="675">
        <f t="shared" si="1407"/>
        <v>0</v>
      </c>
      <c r="TJ132" s="675">
        <f t="shared" si="1408"/>
        <v>0</v>
      </c>
      <c r="TK132" s="675">
        <f t="shared" si="1409"/>
        <v>0</v>
      </c>
      <c r="TL132" s="675">
        <f t="shared" si="1410"/>
        <v>0</v>
      </c>
      <c r="TM132" s="675">
        <f t="shared" si="1411"/>
        <v>0</v>
      </c>
      <c r="TN132" s="676">
        <f t="shared" si="1412"/>
        <v>0</v>
      </c>
      <c r="TP132" s="675">
        <f>IFERROR(SG132*(1+LEVEL_2!#REF!),0)</f>
        <v>0</v>
      </c>
      <c r="TQ132" s="675">
        <f>IFERROR(SH132*(1+LEVEL_2!#REF!),0)</f>
        <v>0</v>
      </c>
      <c r="TR132" s="675">
        <f>IFERROR(SI132*(1+LEVEL_2!#REF!),0)</f>
        <v>0</v>
      </c>
      <c r="TS132" s="675">
        <f>IFERROR(SJ132*(1+LEVEL_2!#REF!),0)</f>
        <v>0</v>
      </c>
      <c r="TT132" s="675">
        <f>IFERROR(SK132*(1+LEVEL_2!#REF!),0)</f>
        <v>0</v>
      </c>
      <c r="TU132" s="675">
        <f>IFERROR(SL132*(1+LEVEL_2!#REF!),0)</f>
        <v>0</v>
      </c>
      <c r="TV132" s="675">
        <f>IFERROR(SM132*(1+LEVEL_2!#REF!),0)</f>
        <v>0</v>
      </c>
      <c r="TW132" s="675">
        <f>IFERROR(SN132*(1+LEVEL_2!#REF!),0)</f>
        <v>0</v>
      </c>
      <c r="TX132" s="675">
        <f>IFERROR(SO132*(1+LEVEL_2!#REF!),0)</f>
        <v>0</v>
      </c>
      <c r="TY132" s="675">
        <f>IFERROR(SP132*(1+LEVEL_2!#REF!),0)</f>
        <v>0</v>
      </c>
      <c r="TZ132" s="675">
        <f>IFERROR(SQ132*(1+LEVEL_2!#REF!),0)</f>
        <v>0</v>
      </c>
      <c r="UA132" s="675">
        <f>IFERROR(SR132*(1+LEVEL_2!#REF!),0)</f>
        <v>0</v>
      </c>
      <c r="UB132" s="675">
        <f>IFERROR(SS132*(1+LEVEL_2!#REF!),0)</f>
        <v>0</v>
      </c>
      <c r="UC132" s="675">
        <f>IFERROR(ST132*(1+LEVEL_2!#REF!),0)</f>
        <v>0</v>
      </c>
      <c r="UD132" s="675">
        <f>IFERROR(SU132*(1+LEVEL_2!#REF!),0)</f>
        <v>0</v>
      </c>
      <c r="UE132" s="675">
        <f>IFERROR(SV132*(1+LEVEL_2!#REF!),0)</f>
        <v>0</v>
      </c>
      <c r="UF132" s="675">
        <f>IFERROR(SW132*(1+LEVEL_2!#REF!),0)</f>
        <v>0</v>
      </c>
      <c r="UG132" s="675">
        <f>IFERROR(SX132*(1+LEVEL_2!#REF!),0)</f>
        <v>0</v>
      </c>
      <c r="UH132" s="675">
        <f>IFERROR(SY132*(1+LEVEL_2!#REF!),0)</f>
        <v>0</v>
      </c>
      <c r="UI132" s="675">
        <f>IFERROR(SZ132*(1+LEVEL_2!#REF!),0)</f>
        <v>0</v>
      </c>
      <c r="UJ132" s="675">
        <f>IFERROR(TA132*(1+LEVEL_2!#REF!),0)</f>
        <v>0</v>
      </c>
      <c r="UK132" s="675">
        <f>IFERROR(TB132*(1+LEVEL_2!#REF!),0)</f>
        <v>0</v>
      </c>
      <c r="UL132" s="675">
        <f>IFERROR(TC132*(1+LEVEL_2!#REF!),0)</f>
        <v>0</v>
      </c>
      <c r="UN132" s="675">
        <f t="shared" si="1413"/>
        <v>0</v>
      </c>
      <c r="UO132" s="675">
        <f t="shared" si="1414"/>
        <v>0</v>
      </c>
      <c r="UP132" s="675">
        <f t="shared" si="1415"/>
        <v>0</v>
      </c>
      <c r="UQ132" s="675">
        <f t="shared" si="1416"/>
        <v>0</v>
      </c>
      <c r="UR132" s="675">
        <f t="shared" si="1417"/>
        <v>0</v>
      </c>
      <c r="US132" s="675">
        <f t="shared" si="1418"/>
        <v>0</v>
      </c>
      <c r="UT132" s="675">
        <f t="shared" si="1419"/>
        <v>0</v>
      </c>
      <c r="UU132" s="675">
        <f t="shared" si="1420"/>
        <v>0</v>
      </c>
      <c r="UV132" s="675">
        <f t="shared" si="1421"/>
        <v>0</v>
      </c>
      <c r="UW132" s="676">
        <f t="shared" si="1422"/>
        <v>0</v>
      </c>
    </row>
    <row r="133" spans="1:569" s="645" customFormat="1" ht="20.100000000000001" customHeight="1">
      <c r="A133" s="677"/>
      <c r="B133" s="677" t="s">
        <v>405</v>
      </c>
      <c r="C133" s="764" t="s">
        <v>677</v>
      </c>
      <c r="D133" s="764"/>
      <c r="E133" s="792" t="s">
        <v>678</v>
      </c>
      <c r="F133" s="793" t="s">
        <v>679</v>
      </c>
      <c r="G133" s="786" t="s">
        <v>680</v>
      </c>
      <c r="H133" s="794" t="s">
        <v>365</v>
      </c>
      <c r="I133" s="789">
        <f>Rev.1_Base!G188</f>
        <v>12</v>
      </c>
      <c r="J133" s="789">
        <f>Rev.1_Base!H188</f>
        <v>12</v>
      </c>
      <c r="K133" s="789">
        <f>Rev.1_Base!J188</f>
        <v>6</v>
      </c>
      <c r="L133" s="789">
        <f>Rev.1_Base!K188</f>
        <v>6</v>
      </c>
      <c r="M133" s="770"/>
      <c r="N133" s="828">
        <f t="shared" si="1423"/>
        <v>12</v>
      </c>
      <c r="O133" s="829">
        <f t="shared" si="1424"/>
        <v>0</v>
      </c>
      <c r="Q133" s="789">
        <f>Rev.1_Base!M188</f>
        <v>0</v>
      </c>
      <c r="R133" s="795">
        <f>Rev.1_Base!O188</f>
        <v>6</v>
      </c>
      <c r="S133" s="795">
        <f>Rev.1_Base!Q188</f>
        <v>6</v>
      </c>
      <c r="T133" s="795">
        <f>Rev.1_Base!S188</f>
        <v>0</v>
      </c>
      <c r="U133" s="795">
        <f>Rev.1_Base!U188</f>
        <v>0</v>
      </c>
      <c r="V133" s="795">
        <f>Rev.1_Base!W188</f>
        <v>0</v>
      </c>
      <c r="W133" s="795">
        <f>Rev.1_Base!Y188</f>
        <v>0</v>
      </c>
      <c r="X133" s="795">
        <f>Rev.1_Base!AA188</f>
        <v>0</v>
      </c>
      <c r="Y133" s="809"/>
      <c r="Z133" s="809"/>
      <c r="AA133" s="809"/>
      <c r="AB133" s="809"/>
      <c r="AC133" s="809"/>
      <c r="AD133" s="809"/>
      <c r="AE133" s="809"/>
      <c r="AF133" s="810"/>
      <c r="AH133" s="774">
        <f t="shared" si="1430"/>
        <v>60000</v>
      </c>
      <c r="AI133" s="775">
        <f t="shared" si="1431"/>
        <v>720000</v>
      </c>
      <c r="AJ133" s="774">
        <f t="shared" si="1432"/>
        <v>45000</v>
      </c>
      <c r="AK133" s="775">
        <f t="shared" si="1433"/>
        <v>540000</v>
      </c>
      <c r="AL133" s="774">
        <f t="shared" si="1434"/>
        <v>0</v>
      </c>
      <c r="AM133" s="775">
        <f t="shared" si="1435"/>
        <v>0</v>
      </c>
      <c r="AN133" s="774">
        <f t="shared" si="1436"/>
        <v>0</v>
      </c>
      <c r="AO133" s="775">
        <f t="shared" si="1437"/>
        <v>0</v>
      </c>
      <c r="AP133" s="693">
        <f t="shared" si="1111"/>
        <v>105000</v>
      </c>
      <c r="AQ133" s="775">
        <f t="shared" si="1438"/>
        <v>1260000</v>
      </c>
      <c r="AR133" s="774">
        <f t="shared" si="1439"/>
        <v>16208.926874999999</v>
      </c>
      <c r="AS133" s="775">
        <f t="shared" si="1440"/>
        <v>194507.1225</v>
      </c>
      <c r="AT133" s="776">
        <f t="shared" si="1152"/>
        <v>145450.71225000001</v>
      </c>
      <c r="AU133" s="776">
        <f t="shared" si="1441"/>
        <v>242417.85375000001</v>
      </c>
      <c r="AV133" s="693">
        <f t="shared" si="829"/>
        <v>121208.926875</v>
      </c>
      <c r="AW133" s="775">
        <f t="shared" si="1370"/>
        <v>872704.27350000013</v>
      </c>
      <c r="AX133" s="775">
        <f t="shared" si="1442"/>
        <v>1454507.1225000001</v>
      </c>
      <c r="AY133" s="775">
        <f t="shared" si="1443"/>
        <v>2909014.2450000001</v>
      </c>
      <c r="AZ133" s="775">
        <f t="shared" si="1443"/>
        <v>1454507.1225000001</v>
      </c>
      <c r="BA133" s="693">
        <f t="shared" si="1444"/>
        <v>1454507.1225000001</v>
      </c>
      <c r="BB133" s="693">
        <f t="shared" si="1445"/>
        <v>0</v>
      </c>
      <c r="BC133" s="774">
        <f t="shared" si="1446"/>
        <v>0</v>
      </c>
      <c r="BD133" s="775">
        <f t="shared" si="1447"/>
        <v>0</v>
      </c>
      <c r="BE133" s="777"/>
      <c r="BG133" s="774">
        <v>113275</v>
      </c>
      <c r="BH133" s="775">
        <f t="shared" si="1448"/>
        <v>1359300</v>
      </c>
      <c r="BI133" s="774">
        <v>19700</v>
      </c>
      <c r="BJ133" s="775">
        <f t="shared" si="1449"/>
        <v>236400</v>
      </c>
      <c r="BK133" s="774">
        <v>6648.75</v>
      </c>
      <c r="BL133" s="775">
        <f t="shared" si="1450"/>
        <v>79785</v>
      </c>
      <c r="BM133" s="774"/>
      <c r="BN133" s="775">
        <f t="shared" si="1451"/>
        <v>0</v>
      </c>
      <c r="BO133" s="693">
        <f t="shared" si="1371"/>
        <v>139623.75</v>
      </c>
      <c r="BP133" s="775">
        <f t="shared" si="1452"/>
        <v>1675485</v>
      </c>
      <c r="BQ133" s="774">
        <f t="shared" si="1453"/>
        <v>17348.548899999998</v>
      </c>
      <c r="BR133" s="775">
        <f t="shared" si="1454"/>
        <v>208182.58679999996</v>
      </c>
      <c r="BS133" s="693">
        <f t="shared" si="1372"/>
        <v>156972.29889999999</v>
      </c>
      <c r="BT133" s="775">
        <f t="shared" si="1455"/>
        <v>1883667.5867999999</v>
      </c>
      <c r="BU133" s="693">
        <f t="shared" si="1456"/>
        <v>1883667.5867999999</v>
      </c>
      <c r="BV133" s="693">
        <f t="shared" si="1457"/>
        <v>0</v>
      </c>
      <c r="BW133" s="774"/>
      <c r="BX133" s="775">
        <f t="shared" si="1458"/>
        <v>0</v>
      </c>
      <c r="BY133" s="777"/>
      <c r="CA133" s="744">
        <f>'동해기지(건축)'!BP705</f>
        <v>115000</v>
      </c>
      <c r="CB133" s="745">
        <f t="shared" si="1459"/>
        <v>1380000</v>
      </c>
      <c r="CC133" s="718">
        <f>'동해기지(건축)'!BQ705</f>
        <v>35000</v>
      </c>
      <c r="CD133" s="745">
        <f t="shared" si="1460"/>
        <v>420000</v>
      </c>
      <c r="CE133" s="718"/>
      <c r="CF133" s="745">
        <f t="shared" si="1461"/>
        <v>0</v>
      </c>
      <c r="CG133" s="718">
        <f>'동해기지(건축)'!BR705</f>
        <v>30000</v>
      </c>
      <c r="CH133" s="745">
        <f t="shared" si="1462"/>
        <v>360000</v>
      </c>
      <c r="CI133" s="746">
        <f t="shared" si="1377"/>
        <v>180000</v>
      </c>
      <c r="CJ133" s="745">
        <f t="shared" si="1463"/>
        <v>2160000</v>
      </c>
      <c r="CK133" s="718"/>
      <c r="CL133" s="745">
        <f t="shared" si="1464"/>
        <v>0</v>
      </c>
      <c r="CM133" s="746">
        <f t="shared" si="1378"/>
        <v>180000</v>
      </c>
      <c r="CN133" s="745">
        <f t="shared" si="1465"/>
        <v>2160000</v>
      </c>
      <c r="CO133" s="699">
        <f t="shared" si="1466"/>
        <v>0</v>
      </c>
      <c r="CP133" s="699">
        <f t="shared" si="1466"/>
        <v>1080000</v>
      </c>
      <c r="CQ133" s="699">
        <f t="shared" si="1466"/>
        <v>1080000</v>
      </c>
      <c r="CR133" s="699">
        <f t="shared" si="1466"/>
        <v>0</v>
      </c>
      <c r="CS133" s="700">
        <f t="shared" si="1466"/>
        <v>0</v>
      </c>
      <c r="CT133" s="699">
        <f t="shared" si="1466"/>
        <v>0</v>
      </c>
      <c r="CU133" s="699">
        <f t="shared" si="1466"/>
        <v>0</v>
      </c>
      <c r="CV133" s="700">
        <f t="shared" si="1467"/>
        <v>0</v>
      </c>
      <c r="CW133" s="697"/>
      <c r="CX133" s="696">
        <f t="shared" si="1468"/>
        <v>0</v>
      </c>
      <c r="CY133" s="701"/>
      <c r="DA133" s="778">
        <f>IFERROR(VLOOKUP($C133,정민건설!$A$13:$AM$154,28,FALSE),0)</f>
        <v>60000</v>
      </c>
      <c r="DB133" s="775">
        <f t="shared" si="1470"/>
        <v>720000</v>
      </c>
      <c r="DC133" s="778">
        <f>IFERROR(VLOOKUP($C133,정민건설!$A$13:$AM$154,30,FALSE),0)</f>
        <v>45000</v>
      </c>
      <c r="DD133" s="775">
        <f t="shared" si="1472"/>
        <v>540000</v>
      </c>
      <c r="DE133" s="774">
        <f>IFERROR(VLOOKUP($C133,정민건설!$A$13:$AM$154,32,FALSE),0)</f>
        <v>0</v>
      </c>
      <c r="DF133" s="775">
        <f t="shared" si="1474"/>
        <v>0</v>
      </c>
      <c r="DG133" s="774">
        <f>IFERROR(VLOOKUP($C133,정민건설!$A$13:$AM$154,34,FALSE),0)</f>
        <v>0</v>
      </c>
      <c r="DH133" s="775">
        <f t="shared" si="1476"/>
        <v>0</v>
      </c>
      <c r="DI133" s="693">
        <f t="shared" si="1112"/>
        <v>105000</v>
      </c>
      <c r="DJ133" s="775">
        <f t="shared" si="1477"/>
        <v>1260000</v>
      </c>
      <c r="DK133" s="778">
        <f t="shared" si="1478"/>
        <v>16208.926874999999</v>
      </c>
      <c r="DL133" s="779">
        <f t="shared" si="1479"/>
        <v>194507.1225</v>
      </c>
      <c r="DM133" s="693">
        <f t="shared" si="1113"/>
        <v>121208.926875</v>
      </c>
      <c r="DN133" s="775">
        <f t="shared" si="1480"/>
        <v>1454507.1225000001</v>
      </c>
      <c r="DO133" s="693">
        <f t="shared" si="1481"/>
        <v>1454507.1225000001</v>
      </c>
      <c r="DP133" s="693">
        <f t="shared" si="1482"/>
        <v>0</v>
      </c>
      <c r="DQ133" s="774"/>
      <c r="DR133" s="775">
        <f t="shared" si="1483"/>
        <v>0</v>
      </c>
      <c r="DS133" s="777"/>
      <c r="DU133" s="774">
        <f>IFERROR(VLOOKUP($C133,[1]영만종합건설!$A$13:$AN$154,28,FALSE),0)</f>
        <v>130000</v>
      </c>
      <c r="DV133" s="780">
        <f t="shared" si="1484"/>
        <v>1560000</v>
      </c>
      <c r="DW133" s="774">
        <f>IFERROR(VLOOKUP($C133,[1]영만종합건설!$A$13:$AN$154,30,FALSE),0)</f>
        <v>25000</v>
      </c>
      <c r="DX133" s="780">
        <f t="shared" si="1485"/>
        <v>300000</v>
      </c>
      <c r="DY133" s="778">
        <f>IFERROR(VLOOKUP($C133,[1]영만종합건설!$A$13:$AN$154,32,FALSE),0)</f>
        <v>5000</v>
      </c>
      <c r="DZ133" s="780">
        <f t="shared" si="1486"/>
        <v>60000</v>
      </c>
      <c r="EA133" s="778">
        <f>IFERROR(VLOOKUP($C133,[1]영만종합건설!$A$13:$AN$154,34,FALSE),0)</f>
        <v>0</v>
      </c>
      <c r="EB133" s="780">
        <f t="shared" si="1487"/>
        <v>0</v>
      </c>
      <c r="EC133" s="703">
        <f t="shared" si="1114"/>
        <v>160000</v>
      </c>
      <c r="ED133" s="780">
        <f t="shared" si="1488"/>
        <v>1920000</v>
      </c>
      <c r="EE133" s="778">
        <f t="shared" si="1489"/>
        <v>20019.909374999999</v>
      </c>
      <c r="EF133" s="779">
        <f t="shared" si="1490"/>
        <v>240238.91250000001</v>
      </c>
      <c r="EG133" s="703">
        <f t="shared" si="1115"/>
        <v>180019.90937499999</v>
      </c>
      <c r="EH133" s="780">
        <f t="shared" si="1491"/>
        <v>2160238.9124999996</v>
      </c>
      <c r="EI133" s="703">
        <f t="shared" si="1492"/>
        <v>2160238.9124999996</v>
      </c>
      <c r="EJ133" s="703">
        <f t="shared" si="1493"/>
        <v>0</v>
      </c>
      <c r="EK133" s="778"/>
      <c r="EL133" s="780">
        <f t="shared" si="1494"/>
        <v>0</v>
      </c>
      <c r="EM133" s="781"/>
      <c r="EO133" s="778">
        <f>IFERROR(VLOOKUP($C133,[1]부강종합건설!$A$13:$AM$154,28,FALSE),0)</f>
        <v>110000</v>
      </c>
      <c r="EP133" s="780">
        <f t="shared" si="1495"/>
        <v>1320000</v>
      </c>
      <c r="EQ133" s="778">
        <f>IFERROR(VLOOKUP($C133,[1]부강종합건설!$A$13:$AM$154,30,FALSE),0)</f>
        <v>20000</v>
      </c>
      <c r="ER133" s="780">
        <f t="shared" si="1496"/>
        <v>240000</v>
      </c>
      <c r="ES133" s="778">
        <f>IFERROR(VLOOKUP($C133,[1]부강종합건설!$A$13:$AM$154,32,FALSE),0)</f>
        <v>0</v>
      </c>
      <c r="ET133" s="780">
        <f t="shared" si="1497"/>
        <v>0</v>
      </c>
      <c r="EU133" s="778">
        <f>IFERROR(VLOOKUP($C133,[1]부강종합건설!$A$13:$AM$154,34,FALSE),0)</f>
        <v>18140</v>
      </c>
      <c r="EV133" s="780">
        <f t="shared" si="1498"/>
        <v>217680</v>
      </c>
      <c r="EW133" s="703">
        <f t="shared" si="1116"/>
        <v>148140</v>
      </c>
      <c r="EX133" s="780">
        <f t="shared" si="1499"/>
        <v>1777680</v>
      </c>
      <c r="EY133" s="778">
        <f t="shared" si="1500"/>
        <v>17896.847299999998</v>
      </c>
      <c r="EZ133" s="779">
        <f t="shared" si="1501"/>
        <v>214762.16759999999</v>
      </c>
      <c r="FA133" s="703">
        <f t="shared" si="1117"/>
        <v>166036.84729999999</v>
      </c>
      <c r="FB133" s="780">
        <f t="shared" si="1502"/>
        <v>1992442.1675999998</v>
      </c>
      <c r="FC133" s="703">
        <f t="shared" si="1503"/>
        <v>1992442.1675999998</v>
      </c>
      <c r="FD133" s="703">
        <f t="shared" si="1504"/>
        <v>0</v>
      </c>
      <c r="FE133" s="778"/>
      <c r="FF133" s="780">
        <f t="shared" si="1505"/>
        <v>0</v>
      </c>
      <c r="FG133" s="782"/>
      <c r="FI133" s="774">
        <f>IFERROR(VLOOKUP($C133,[1]대도엔지니어링!$A$13:$AN$154,28,FALSE),0)</f>
        <v>38500</v>
      </c>
      <c r="FJ133" s="775">
        <f t="shared" si="1506"/>
        <v>462000</v>
      </c>
      <c r="FK133" s="774">
        <f>IFERROR(VLOOKUP($C133,[1]대도엔지니어링!$A$13:$AN$154,30,FALSE),0)</f>
        <v>60500</v>
      </c>
      <c r="FL133" s="775">
        <f t="shared" si="1507"/>
        <v>726000</v>
      </c>
      <c r="FM133" s="774">
        <f>IFERROR(VLOOKUP($C133,[1]대도엔지니어링!$A$13:$AN$154,32,FALSE),0)</f>
        <v>11000</v>
      </c>
      <c r="FN133" s="775">
        <f t="shared" si="1508"/>
        <v>132000</v>
      </c>
      <c r="FO133" s="774">
        <f>IFERROR(VLOOKUP($C133,[1]대도엔지니어링!$A$13:$AN$154,34,FALSE),0)</f>
        <v>3040</v>
      </c>
      <c r="FP133" s="775">
        <f t="shared" si="1509"/>
        <v>36480</v>
      </c>
      <c r="FQ133" s="693">
        <f t="shared" si="1118"/>
        <v>113040</v>
      </c>
      <c r="FR133" s="775">
        <f t="shared" si="1510"/>
        <v>1356480</v>
      </c>
      <c r="FS133" s="774">
        <f t="shared" si="1119"/>
        <v>9040.3093430524932</v>
      </c>
      <c r="FT133" s="775">
        <f t="shared" si="1511"/>
        <v>108483.71211662992</v>
      </c>
      <c r="FU133" s="693">
        <f t="shared" si="1120"/>
        <v>122080.30934305249</v>
      </c>
      <c r="FV133" s="775">
        <f t="shared" si="1512"/>
        <v>1464963.7121166298</v>
      </c>
      <c r="FW133" s="693">
        <f t="shared" si="1513"/>
        <v>1464963.7121166298</v>
      </c>
      <c r="FX133" s="693">
        <f t="shared" si="1514"/>
        <v>0</v>
      </c>
      <c r="FY133" s="774"/>
      <c r="FZ133" s="775">
        <f t="shared" si="1515"/>
        <v>0</v>
      </c>
      <c r="GA133" s="782"/>
      <c r="GC133" s="774">
        <f>IFERROR(VLOOKUP($C133,[1]부명엔지니어링!$A$13:$AN$154,28,FALSE),0)</f>
        <v>150000</v>
      </c>
      <c r="GD133" s="775">
        <f t="shared" si="1516"/>
        <v>1800000</v>
      </c>
      <c r="GE133" s="774">
        <f>IFERROR(VLOOKUP($C133,[1]부명엔지니어링!$A$13:$AN$154,30,FALSE),0)</f>
        <v>40000</v>
      </c>
      <c r="GF133" s="775">
        <f t="shared" si="1517"/>
        <v>480000</v>
      </c>
      <c r="GG133" s="774">
        <f>IFERROR(VLOOKUP($C133,[1]부명엔지니어링!$A$13:$AN$154,32,FALSE),0)</f>
        <v>0</v>
      </c>
      <c r="GH133" s="775">
        <f t="shared" si="1518"/>
        <v>0</v>
      </c>
      <c r="GI133" s="774">
        <f>IFERROR(VLOOKUP($C133,[1]부명엔지니어링!$A$13:$AN$154,34,FALSE),0)</f>
        <v>0</v>
      </c>
      <c r="GJ133" s="775">
        <f t="shared" si="1519"/>
        <v>0</v>
      </c>
      <c r="GK133" s="693">
        <f t="shared" si="1121"/>
        <v>190000</v>
      </c>
      <c r="GL133" s="775">
        <f t="shared" si="1520"/>
        <v>2280000</v>
      </c>
      <c r="GM133" s="774">
        <f t="shared" si="1521"/>
        <v>24990.035</v>
      </c>
      <c r="GN133" s="775">
        <f t="shared" si="1522"/>
        <v>299880.42</v>
      </c>
      <c r="GO133" s="693">
        <f t="shared" si="1122"/>
        <v>214990.035</v>
      </c>
      <c r="GP133" s="775">
        <f t="shared" si="1523"/>
        <v>2579880.42</v>
      </c>
      <c r="GQ133" s="693">
        <f t="shared" si="1524"/>
        <v>2579880.42</v>
      </c>
      <c r="GR133" s="693">
        <f t="shared" si="1525"/>
        <v>0</v>
      </c>
      <c r="GS133" s="774"/>
      <c r="GT133" s="775">
        <f t="shared" si="1526"/>
        <v>0</v>
      </c>
      <c r="GU133" s="782"/>
      <c r="GW133" s="790">
        <f>AH133</f>
        <v>60000</v>
      </c>
      <c r="GX133" s="790">
        <f t="shared" si="1527"/>
        <v>720000</v>
      </c>
      <c r="GY133" s="790">
        <f>AJ133</f>
        <v>45000</v>
      </c>
      <c r="GZ133" s="790">
        <f t="shared" si="1528"/>
        <v>540000</v>
      </c>
      <c r="HA133" s="790">
        <f>AL133</f>
        <v>0</v>
      </c>
      <c r="HB133" s="790">
        <f t="shared" si="1529"/>
        <v>0</v>
      </c>
      <c r="HC133" s="790">
        <f>AN133</f>
        <v>0</v>
      </c>
      <c r="HD133" s="790">
        <f t="shared" si="1530"/>
        <v>0</v>
      </c>
      <c r="HE133" s="790">
        <f t="shared" si="1123"/>
        <v>105000</v>
      </c>
      <c r="HF133" s="790">
        <f t="shared" si="1531"/>
        <v>1260000</v>
      </c>
      <c r="HG133" s="790">
        <f t="shared" si="1532"/>
        <v>16208.926874999999</v>
      </c>
      <c r="HH133" s="790">
        <f t="shared" si="1533"/>
        <v>194507.1225</v>
      </c>
      <c r="HI133" s="790">
        <f t="shared" si="1124"/>
        <v>121208.926875</v>
      </c>
      <c r="HJ133" s="790">
        <f t="shared" si="1534"/>
        <v>1454507.1225000001</v>
      </c>
      <c r="HK133" s="790">
        <f t="shared" si="1535"/>
        <v>1454507.1225000001</v>
      </c>
      <c r="HL133" s="790">
        <f t="shared" si="1536"/>
        <v>0</v>
      </c>
      <c r="HM133" s="790"/>
      <c r="HN133" s="790">
        <f t="shared" si="1537"/>
        <v>0</v>
      </c>
      <c r="HO133" s="791" t="s">
        <v>400</v>
      </c>
      <c r="HQ133" s="783"/>
      <c r="HR133" s="784">
        <f t="shared" si="1538"/>
        <v>0</v>
      </c>
      <c r="HS133" s="783"/>
      <c r="HT133" s="784">
        <f t="shared" si="1539"/>
        <v>0</v>
      </c>
      <c r="HU133" s="783"/>
      <c r="HV133" s="784">
        <f t="shared" si="1540"/>
        <v>0</v>
      </c>
      <c r="HW133" s="783"/>
      <c r="HX133" s="784">
        <f t="shared" si="1541"/>
        <v>0</v>
      </c>
      <c r="HY133" s="707">
        <f t="shared" si="1379"/>
        <v>0</v>
      </c>
      <c r="HZ133" s="784">
        <f t="shared" si="1542"/>
        <v>0</v>
      </c>
      <c r="IA133" s="783"/>
      <c r="IB133" s="784">
        <f t="shared" si="1543"/>
        <v>0</v>
      </c>
      <c r="IC133" s="707">
        <f t="shared" si="1380"/>
        <v>0</v>
      </c>
      <c r="ID133" s="784">
        <f t="shared" si="1544"/>
        <v>0</v>
      </c>
      <c r="IE133" s="706">
        <f t="shared" si="1545"/>
        <v>0</v>
      </c>
      <c r="IF133" s="706">
        <f t="shared" si="1546"/>
        <v>0</v>
      </c>
      <c r="IG133" s="783"/>
      <c r="IH133" s="784">
        <f t="shared" si="1547"/>
        <v>0</v>
      </c>
      <c r="II133" s="782"/>
      <c r="IK133" s="783"/>
      <c r="IL133" s="784">
        <f t="shared" si="1548"/>
        <v>0</v>
      </c>
      <c r="IM133" s="783"/>
      <c r="IN133" s="784">
        <f t="shared" si="1549"/>
        <v>0</v>
      </c>
      <c r="IO133" s="783"/>
      <c r="IP133" s="784">
        <f t="shared" si="1550"/>
        <v>0</v>
      </c>
      <c r="IQ133" s="783"/>
      <c r="IR133" s="784">
        <f t="shared" si="1551"/>
        <v>0</v>
      </c>
      <c r="IS133" s="707">
        <f t="shared" si="1381"/>
        <v>0</v>
      </c>
      <c r="IT133" s="784">
        <f t="shared" si="1552"/>
        <v>0</v>
      </c>
      <c r="IU133" s="783"/>
      <c r="IV133" s="784">
        <f t="shared" si="1553"/>
        <v>0</v>
      </c>
      <c r="IW133" s="707">
        <f t="shared" si="1382"/>
        <v>0</v>
      </c>
      <c r="IX133" s="784">
        <f t="shared" si="1554"/>
        <v>0</v>
      </c>
      <c r="IY133" s="706">
        <f t="shared" si="1555"/>
        <v>0</v>
      </c>
      <c r="IZ133" s="706">
        <f t="shared" si="1556"/>
        <v>0</v>
      </c>
      <c r="JA133" s="783"/>
      <c r="JB133" s="784">
        <f t="shared" si="1557"/>
        <v>0</v>
      </c>
      <c r="JC133" s="782"/>
      <c r="JE133" s="783"/>
      <c r="JF133" s="784">
        <f t="shared" si="1558"/>
        <v>0</v>
      </c>
      <c r="JG133" s="783"/>
      <c r="JH133" s="784">
        <f t="shared" si="1559"/>
        <v>0</v>
      </c>
      <c r="JI133" s="783"/>
      <c r="JJ133" s="784">
        <f t="shared" si="1560"/>
        <v>0</v>
      </c>
      <c r="JK133" s="783"/>
      <c r="JL133" s="784">
        <f t="shared" si="1561"/>
        <v>0</v>
      </c>
      <c r="JM133" s="707">
        <f t="shared" si="1383"/>
        <v>0</v>
      </c>
      <c r="JN133" s="784">
        <f t="shared" si="1562"/>
        <v>0</v>
      </c>
      <c r="JO133" s="783"/>
      <c r="JP133" s="784">
        <f t="shared" si="1563"/>
        <v>0</v>
      </c>
      <c r="JQ133" s="707">
        <f t="shared" si="1384"/>
        <v>0</v>
      </c>
      <c r="JR133" s="784">
        <f t="shared" si="1564"/>
        <v>0</v>
      </c>
      <c r="JS133" s="706">
        <f t="shared" si="1565"/>
        <v>0</v>
      </c>
      <c r="JT133" s="706">
        <f t="shared" si="1566"/>
        <v>0</v>
      </c>
      <c r="JU133" s="783"/>
      <c r="JV133" s="784">
        <f t="shared" si="1567"/>
        <v>0</v>
      </c>
      <c r="JW133" s="782"/>
      <c r="JY133" s="783"/>
      <c r="JZ133" s="784">
        <f t="shared" si="1568"/>
        <v>0</v>
      </c>
      <c r="KA133" s="783"/>
      <c r="KB133" s="784">
        <f t="shared" si="1569"/>
        <v>0</v>
      </c>
      <c r="KC133" s="783"/>
      <c r="KD133" s="784">
        <f t="shared" si="1570"/>
        <v>0</v>
      </c>
      <c r="KE133" s="783"/>
      <c r="KF133" s="784">
        <f t="shared" si="1571"/>
        <v>0</v>
      </c>
      <c r="KG133" s="707">
        <f t="shared" si="1385"/>
        <v>0</v>
      </c>
      <c r="KH133" s="784">
        <f t="shared" si="1572"/>
        <v>0</v>
      </c>
      <c r="KI133" s="783"/>
      <c r="KJ133" s="784">
        <f t="shared" si="1573"/>
        <v>0</v>
      </c>
      <c r="KK133" s="707">
        <f t="shared" si="1386"/>
        <v>0</v>
      </c>
      <c r="KL133" s="784">
        <f t="shared" si="1574"/>
        <v>0</v>
      </c>
      <c r="KM133" s="706">
        <f t="shared" si="1575"/>
        <v>0</v>
      </c>
      <c r="KN133" s="706">
        <f t="shared" si="1576"/>
        <v>0</v>
      </c>
      <c r="KO133" s="783"/>
      <c r="KP133" s="784">
        <f t="shared" si="1577"/>
        <v>0</v>
      </c>
      <c r="KQ133" s="782"/>
      <c r="KS133" s="783"/>
      <c r="KT133" s="784">
        <f t="shared" si="1578"/>
        <v>0</v>
      </c>
      <c r="KU133" s="783"/>
      <c r="KV133" s="784">
        <f t="shared" si="1579"/>
        <v>0</v>
      </c>
      <c r="KW133" s="783"/>
      <c r="KX133" s="784">
        <f t="shared" si="1580"/>
        <v>0</v>
      </c>
      <c r="KY133" s="783"/>
      <c r="KZ133" s="784">
        <f t="shared" si="1581"/>
        <v>0</v>
      </c>
      <c r="LA133" s="707">
        <f t="shared" si="1387"/>
        <v>0</v>
      </c>
      <c r="LB133" s="784">
        <f t="shared" si="1582"/>
        <v>0</v>
      </c>
      <c r="LC133" s="783"/>
      <c r="LD133" s="784">
        <f t="shared" si="1583"/>
        <v>0</v>
      </c>
      <c r="LE133" s="707">
        <f t="shared" si="1388"/>
        <v>0</v>
      </c>
      <c r="LF133" s="784">
        <f t="shared" si="1584"/>
        <v>0</v>
      </c>
      <c r="LG133" s="706">
        <f t="shared" si="1585"/>
        <v>0</v>
      </c>
      <c r="LH133" s="706">
        <f t="shared" si="1586"/>
        <v>0</v>
      </c>
      <c r="LI133" s="783"/>
      <c r="LJ133" s="784">
        <f t="shared" si="1587"/>
        <v>0</v>
      </c>
      <c r="LK133" s="782"/>
      <c r="LM133" s="783"/>
      <c r="LN133" s="784">
        <f t="shared" si="1588"/>
        <v>0</v>
      </c>
      <c r="LO133" s="783"/>
      <c r="LP133" s="784">
        <f t="shared" si="1589"/>
        <v>0</v>
      </c>
      <c r="LQ133" s="783"/>
      <c r="LR133" s="784">
        <f t="shared" si="1590"/>
        <v>0</v>
      </c>
      <c r="LS133" s="783"/>
      <c r="LT133" s="784">
        <f t="shared" si="1591"/>
        <v>0</v>
      </c>
      <c r="LU133" s="707">
        <f t="shared" si="1389"/>
        <v>0</v>
      </c>
      <c r="LV133" s="784">
        <f t="shared" si="1592"/>
        <v>0</v>
      </c>
      <c r="LW133" s="783"/>
      <c r="LX133" s="784">
        <f t="shared" si="1593"/>
        <v>0</v>
      </c>
      <c r="LY133" s="707">
        <f t="shared" si="1390"/>
        <v>0</v>
      </c>
      <c r="LZ133" s="784">
        <f t="shared" si="1594"/>
        <v>0</v>
      </c>
      <c r="MA133" s="706">
        <f t="shared" si="1595"/>
        <v>0</v>
      </c>
      <c r="MB133" s="706">
        <f t="shared" si="1596"/>
        <v>0</v>
      </c>
      <c r="MC133" s="783"/>
      <c r="MD133" s="784">
        <f t="shared" si="1597"/>
        <v>0</v>
      </c>
      <c r="ME133" s="782"/>
      <c r="MG133" s="783"/>
      <c r="MH133" s="784">
        <f t="shared" si="1598"/>
        <v>0</v>
      </c>
      <c r="MI133" s="783"/>
      <c r="MJ133" s="784">
        <f t="shared" si="1599"/>
        <v>0</v>
      </c>
      <c r="MK133" s="783"/>
      <c r="ML133" s="784">
        <f t="shared" si="1600"/>
        <v>0</v>
      </c>
      <c r="MM133" s="783"/>
      <c r="MN133" s="784">
        <f t="shared" si="1601"/>
        <v>0</v>
      </c>
      <c r="MO133" s="707">
        <f t="shared" si="1391"/>
        <v>0</v>
      </c>
      <c r="MP133" s="784">
        <f t="shared" si="1602"/>
        <v>0</v>
      </c>
      <c r="MQ133" s="783"/>
      <c r="MR133" s="784">
        <f t="shared" si="1603"/>
        <v>0</v>
      </c>
      <c r="MS133" s="707">
        <f t="shared" si="1392"/>
        <v>0</v>
      </c>
      <c r="MT133" s="784">
        <f t="shared" si="1604"/>
        <v>0</v>
      </c>
      <c r="MU133" s="706">
        <f t="shared" si="1605"/>
        <v>0</v>
      </c>
      <c r="MV133" s="706">
        <f t="shared" si="1606"/>
        <v>0</v>
      </c>
      <c r="MW133" s="783"/>
      <c r="MX133" s="784">
        <f t="shared" si="1607"/>
        <v>0</v>
      </c>
      <c r="MY133" s="782"/>
      <c r="NA133" s="783"/>
      <c r="NB133" s="784">
        <f t="shared" si="1608"/>
        <v>0</v>
      </c>
      <c r="NC133" s="783"/>
      <c r="ND133" s="784">
        <f t="shared" si="1609"/>
        <v>0</v>
      </c>
      <c r="NE133" s="783"/>
      <c r="NF133" s="784">
        <f t="shared" si="1610"/>
        <v>0</v>
      </c>
      <c r="NG133" s="783"/>
      <c r="NH133" s="784">
        <f t="shared" si="1611"/>
        <v>0</v>
      </c>
      <c r="NI133" s="707">
        <f t="shared" si="1393"/>
        <v>0</v>
      </c>
      <c r="NJ133" s="784">
        <f t="shared" si="1612"/>
        <v>0</v>
      </c>
      <c r="NK133" s="783"/>
      <c r="NL133" s="784">
        <f t="shared" si="1613"/>
        <v>0</v>
      </c>
      <c r="NM133" s="707">
        <f t="shared" si="1394"/>
        <v>0</v>
      </c>
      <c r="NN133" s="784">
        <f t="shared" si="1614"/>
        <v>0</v>
      </c>
      <c r="NO133" s="706">
        <f t="shared" si="1615"/>
        <v>0</v>
      </c>
      <c r="NP133" s="706">
        <f t="shared" si="1616"/>
        <v>0</v>
      </c>
      <c r="NQ133" s="783"/>
      <c r="NR133" s="784">
        <f t="shared" si="1617"/>
        <v>0</v>
      </c>
      <c r="NS133" s="782"/>
      <c r="NU133" s="783"/>
      <c r="NV133" s="784">
        <f t="shared" si="1618"/>
        <v>0</v>
      </c>
      <c r="NW133" s="783"/>
      <c r="NX133" s="784">
        <f t="shared" si="1619"/>
        <v>0</v>
      </c>
      <c r="NY133" s="783"/>
      <c r="NZ133" s="784">
        <f t="shared" si="1620"/>
        <v>0</v>
      </c>
      <c r="OA133" s="783"/>
      <c r="OB133" s="784">
        <f t="shared" si="1621"/>
        <v>0</v>
      </c>
      <c r="OC133" s="707">
        <f t="shared" si="1395"/>
        <v>0</v>
      </c>
      <c r="OD133" s="784">
        <f t="shared" si="1622"/>
        <v>0</v>
      </c>
      <c r="OE133" s="783"/>
      <c r="OF133" s="784">
        <f t="shared" si="1623"/>
        <v>0</v>
      </c>
      <c r="OG133" s="707">
        <f t="shared" si="1396"/>
        <v>0</v>
      </c>
      <c r="OH133" s="784">
        <f t="shared" si="1624"/>
        <v>0</v>
      </c>
      <c r="OI133" s="706">
        <f t="shared" si="1625"/>
        <v>0</v>
      </c>
      <c r="OJ133" s="706">
        <f t="shared" si="1626"/>
        <v>0</v>
      </c>
      <c r="OK133" s="783"/>
      <c r="OL133" s="784">
        <f t="shared" si="1627"/>
        <v>0</v>
      </c>
      <c r="OM133" s="782"/>
      <c r="OO133" s="783"/>
      <c r="OP133" s="784">
        <f t="shared" si="1628"/>
        <v>0</v>
      </c>
      <c r="OQ133" s="783"/>
      <c r="OR133" s="784">
        <f t="shared" si="1629"/>
        <v>0</v>
      </c>
      <c r="OS133" s="783"/>
      <c r="OT133" s="784">
        <f t="shared" si="1630"/>
        <v>0</v>
      </c>
      <c r="OU133" s="783"/>
      <c r="OV133" s="784">
        <f t="shared" si="1631"/>
        <v>0</v>
      </c>
      <c r="OW133" s="707">
        <f t="shared" si="1397"/>
        <v>0</v>
      </c>
      <c r="OX133" s="784">
        <f t="shared" si="1632"/>
        <v>0</v>
      </c>
      <c r="OY133" s="783"/>
      <c r="OZ133" s="784">
        <f t="shared" si="1633"/>
        <v>0</v>
      </c>
      <c r="PA133" s="707">
        <f t="shared" si="1398"/>
        <v>0</v>
      </c>
      <c r="PB133" s="784">
        <f t="shared" si="1634"/>
        <v>0</v>
      </c>
      <c r="PC133" s="706">
        <f t="shared" si="1635"/>
        <v>0</v>
      </c>
      <c r="PD133" s="706">
        <f t="shared" si="1636"/>
        <v>0</v>
      </c>
      <c r="PE133" s="783"/>
      <c r="PF133" s="784">
        <f t="shared" si="1637"/>
        <v>0</v>
      </c>
      <c r="PG133" s="782"/>
      <c r="PI133" s="783"/>
      <c r="PJ133" s="784">
        <f t="shared" si="1638"/>
        <v>0</v>
      </c>
      <c r="PK133" s="783"/>
      <c r="PL133" s="784">
        <f t="shared" si="1639"/>
        <v>0</v>
      </c>
      <c r="PM133" s="783"/>
      <c r="PN133" s="784">
        <f t="shared" si="1640"/>
        <v>0</v>
      </c>
      <c r="PO133" s="783"/>
      <c r="PP133" s="784">
        <f t="shared" si="1641"/>
        <v>0</v>
      </c>
      <c r="PQ133" s="707">
        <f t="shared" si="1399"/>
        <v>0</v>
      </c>
      <c r="PR133" s="784">
        <f t="shared" si="1642"/>
        <v>0</v>
      </c>
      <c r="PS133" s="783"/>
      <c r="PT133" s="784">
        <f t="shared" si="1643"/>
        <v>0</v>
      </c>
      <c r="PU133" s="707">
        <f t="shared" si="1400"/>
        <v>0</v>
      </c>
      <c r="PV133" s="784">
        <f t="shared" si="1644"/>
        <v>0</v>
      </c>
      <c r="PW133" s="706">
        <f t="shared" si="1645"/>
        <v>0</v>
      </c>
      <c r="PX133" s="706">
        <f t="shared" si="1646"/>
        <v>0</v>
      </c>
      <c r="PY133" s="783"/>
      <c r="PZ133" s="784">
        <f t="shared" si="1647"/>
        <v>0</v>
      </c>
      <c r="QA133" s="782"/>
      <c r="QC133" s="783"/>
      <c r="QD133" s="784">
        <f t="shared" si="1648"/>
        <v>0</v>
      </c>
      <c r="QE133" s="783"/>
      <c r="QF133" s="784">
        <f t="shared" si="1649"/>
        <v>0</v>
      </c>
      <c r="QG133" s="783"/>
      <c r="QH133" s="784">
        <f t="shared" si="1650"/>
        <v>0</v>
      </c>
      <c r="QI133" s="783"/>
      <c r="QJ133" s="784">
        <f t="shared" si="1651"/>
        <v>0</v>
      </c>
      <c r="QK133" s="707">
        <f t="shared" si="1401"/>
        <v>0</v>
      </c>
      <c r="QL133" s="784">
        <f t="shared" si="1652"/>
        <v>0</v>
      </c>
      <c r="QM133" s="783"/>
      <c r="QN133" s="784">
        <f t="shared" si="1653"/>
        <v>0</v>
      </c>
      <c r="QO133" s="707">
        <f t="shared" si="1402"/>
        <v>0</v>
      </c>
      <c r="QP133" s="784">
        <f t="shared" si="1654"/>
        <v>0</v>
      </c>
      <c r="QQ133" s="706">
        <f t="shared" si="1655"/>
        <v>0</v>
      </c>
      <c r="QR133" s="706">
        <f t="shared" si="1656"/>
        <v>0</v>
      </c>
      <c r="QS133" s="783"/>
      <c r="QT133" s="784">
        <f t="shared" si="1657"/>
        <v>0</v>
      </c>
      <c r="QU133" s="782"/>
      <c r="RA133" s="785">
        <f t="shared" si="1125"/>
        <v>0</v>
      </c>
      <c r="RB133" s="785" t="e">
        <f t="shared" si="1126"/>
        <v>#REF!</v>
      </c>
      <c r="RC133" s="677">
        <f t="shared" si="1127"/>
        <v>0</v>
      </c>
      <c r="RD133" s="677">
        <f t="shared" si="1127"/>
        <v>6</v>
      </c>
      <c r="RE133" s="677">
        <f t="shared" si="1127"/>
        <v>6</v>
      </c>
      <c r="RF133" s="677">
        <f t="shared" si="1127"/>
        <v>0</v>
      </c>
      <c r="RG133" s="677">
        <f t="shared" si="1127"/>
        <v>0</v>
      </c>
      <c r="RH133" s="677">
        <f t="shared" si="1127"/>
        <v>0</v>
      </c>
      <c r="RI133" s="677">
        <f t="shared" si="1127"/>
        <v>0</v>
      </c>
      <c r="RJ133" s="677">
        <f t="shared" si="1127"/>
        <v>0</v>
      </c>
      <c r="RK133" s="677" t="e">
        <f>#REF!</f>
        <v>#REF!</v>
      </c>
      <c r="RL133" s="677" t="e">
        <f>#REF!</f>
        <v>#REF!</v>
      </c>
      <c r="RM133" s="677">
        <f t="shared" si="1128"/>
        <v>0</v>
      </c>
      <c r="RN133" s="677">
        <f t="shared" si="1128"/>
        <v>0</v>
      </c>
      <c r="RO133" s="677">
        <f t="shared" si="1128"/>
        <v>0</v>
      </c>
      <c r="RP133" s="677">
        <f t="shared" si="1128"/>
        <v>0</v>
      </c>
      <c r="RQ133" s="677">
        <f t="shared" si="1128"/>
        <v>0</v>
      </c>
      <c r="RR133" s="677">
        <f t="shared" si="1128"/>
        <v>0</v>
      </c>
      <c r="RS133" s="677">
        <f t="shared" si="1128"/>
        <v>0</v>
      </c>
      <c r="RT133" s="677">
        <f t="shared" si="1128"/>
        <v>0</v>
      </c>
      <c r="RV133" s="675">
        <f t="shared" si="1129"/>
        <v>12</v>
      </c>
      <c r="RW133" s="675">
        <f t="shared" si="1130"/>
        <v>0</v>
      </c>
      <c r="RX133" s="675">
        <f t="shared" si="1131"/>
        <v>0</v>
      </c>
      <c r="RY133" s="675">
        <f t="shared" si="1132"/>
        <v>0</v>
      </c>
      <c r="RZ133" s="675">
        <f t="shared" si="1133"/>
        <v>0</v>
      </c>
      <c r="SA133" s="675">
        <f t="shared" si="1134"/>
        <v>0</v>
      </c>
      <c r="SB133" s="675">
        <f t="shared" si="1135"/>
        <v>0</v>
      </c>
      <c r="SC133" s="675">
        <f t="shared" si="1136"/>
        <v>0</v>
      </c>
      <c r="SD133" s="675" t="e">
        <f xml:space="preserve"> SUMIF(#REF!,$SD$8,#REF!)</f>
        <v>#REF!</v>
      </c>
      <c r="SE133" s="675" t="e">
        <f xml:space="preserve"> SUMIF(#REF!,$SE$8,#REF!)</f>
        <v>#REF!</v>
      </c>
      <c r="SG133" s="675">
        <f t="shared" si="1429"/>
        <v>0</v>
      </c>
      <c r="SH133" s="675">
        <f t="shared" si="1429"/>
        <v>630000</v>
      </c>
      <c r="SI133" s="675">
        <f t="shared" si="1429"/>
        <v>630000</v>
      </c>
      <c r="SJ133" s="675">
        <f t="shared" si="1429"/>
        <v>0</v>
      </c>
      <c r="SK133" s="675">
        <f t="shared" si="1429"/>
        <v>0</v>
      </c>
      <c r="SL133" s="675">
        <f t="shared" si="1429"/>
        <v>0</v>
      </c>
      <c r="SM133" s="675">
        <f t="shared" si="1429"/>
        <v>0</v>
      </c>
      <c r="SN133" s="675">
        <f t="shared" si="1429"/>
        <v>0</v>
      </c>
      <c r="SO133" s="675" t="e">
        <f t="shared" si="1429"/>
        <v>#REF!</v>
      </c>
      <c r="SP133" s="675" t="e">
        <f t="shared" si="1429"/>
        <v>#REF!</v>
      </c>
      <c r="SQ133" s="675">
        <f t="shared" si="1429"/>
        <v>0</v>
      </c>
      <c r="SR133" s="675">
        <f t="shared" si="1429"/>
        <v>0</v>
      </c>
      <c r="SS133" s="675">
        <f t="shared" si="1429"/>
        <v>0</v>
      </c>
      <c r="ST133" s="675">
        <f t="shared" si="1429"/>
        <v>0</v>
      </c>
      <c r="SU133" s="675">
        <f t="shared" si="1429"/>
        <v>0</v>
      </c>
      <c r="SV133" s="675">
        <f t="shared" si="1425"/>
        <v>0</v>
      </c>
      <c r="SW133" s="675">
        <f t="shared" si="1138"/>
        <v>0</v>
      </c>
      <c r="SX133" s="675">
        <f t="shared" si="1138"/>
        <v>0</v>
      </c>
      <c r="SY133" s="675" t="e">
        <f>#REF!*$AP133</f>
        <v>#REF!</v>
      </c>
      <c r="SZ133" s="675" t="e">
        <f>#REF!*$AP133</f>
        <v>#REF!</v>
      </c>
      <c r="TA133" s="675" t="e">
        <f>#REF!*$AP133</f>
        <v>#REF!</v>
      </c>
      <c r="TB133" s="675" t="e">
        <f>#REF!*$AP133</f>
        <v>#REF!</v>
      </c>
      <c r="TC133" s="675" t="e">
        <f>#REF!*$AP133</f>
        <v>#REF!</v>
      </c>
      <c r="TE133" s="675">
        <f t="shared" si="1403"/>
        <v>1260000</v>
      </c>
      <c r="TF133" s="675">
        <f t="shared" si="1404"/>
        <v>0</v>
      </c>
      <c r="TG133" s="675">
        <f t="shared" si="1405"/>
        <v>0</v>
      </c>
      <c r="TH133" s="675">
        <f t="shared" si="1406"/>
        <v>0</v>
      </c>
      <c r="TI133" s="675">
        <f t="shared" si="1407"/>
        <v>0</v>
      </c>
      <c r="TJ133" s="675">
        <f t="shared" si="1408"/>
        <v>0</v>
      </c>
      <c r="TK133" s="675">
        <f t="shared" si="1409"/>
        <v>0</v>
      </c>
      <c r="TL133" s="675">
        <f t="shared" si="1410"/>
        <v>0</v>
      </c>
      <c r="TM133" s="675">
        <f t="shared" si="1411"/>
        <v>0</v>
      </c>
      <c r="TN133" s="676">
        <f t="shared" si="1412"/>
        <v>0</v>
      </c>
      <c r="TP133" s="675">
        <f>IFERROR(SG133*(1+LEVEL_2!#REF!),0)</f>
        <v>0</v>
      </c>
      <c r="TQ133" s="675">
        <f>IFERROR(SH133*(1+LEVEL_2!#REF!),0)</f>
        <v>0</v>
      </c>
      <c r="TR133" s="675">
        <f>IFERROR(SI133*(1+LEVEL_2!#REF!),0)</f>
        <v>0</v>
      </c>
      <c r="TS133" s="675">
        <f>IFERROR(SJ133*(1+LEVEL_2!#REF!),0)</f>
        <v>0</v>
      </c>
      <c r="TT133" s="675">
        <f>IFERROR(SK133*(1+LEVEL_2!#REF!),0)</f>
        <v>0</v>
      </c>
      <c r="TU133" s="675">
        <f>IFERROR(SL133*(1+LEVEL_2!#REF!),0)</f>
        <v>0</v>
      </c>
      <c r="TV133" s="675">
        <f>IFERROR(SM133*(1+LEVEL_2!#REF!),0)</f>
        <v>0</v>
      </c>
      <c r="TW133" s="675">
        <f>IFERROR(SN133*(1+LEVEL_2!#REF!),0)</f>
        <v>0</v>
      </c>
      <c r="TX133" s="675">
        <f>IFERROR(SO133*(1+LEVEL_2!#REF!),0)</f>
        <v>0</v>
      </c>
      <c r="TY133" s="675">
        <f>IFERROR(SP133*(1+LEVEL_2!#REF!),0)</f>
        <v>0</v>
      </c>
      <c r="TZ133" s="675">
        <f>IFERROR(SQ133*(1+LEVEL_2!#REF!),0)</f>
        <v>0</v>
      </c>
      <c r="UA133" s="675">
        <f>IFERROR(SR133*(1+LEVEL_2!#REF!),0)</f>
        <v>0</v>
      </c>
      <c r="UB133" s="675">
        <f>IFERROR(SS133*(1+LEVEL_2!#REF!),0)</f>
        <v>0</v>
      </c>
      <c r="UC133" s="675">
        <f>IFERROR(ST133*(1+LEVEL_2!#REF!),0)</f>
        <v>0</v>
      </c>
      <c r="UD133" s="675">
        <f>IFERROR(SU133*(1+LEVEL_2!#REF!),0)</f>
        <v>0</v>
      </c>
      <c r="UE133" s="675">
        <f>IFERROR(SV133*(1+LEVEL_2!#REF!),0)</f>
        <v>0</v>
      </c>
      <c r="UF133" s="675">
        <f>IFERROR(SW133*(1+LEVEL_2!#REF!),0)</f>
        <v>0</v>
      </c>
      <c r="UG133" s="675">
        <f>IFERROR(SX133*(1+LEVEL_2!#REF!),0)</f>
        <v>0</v>
      </c>
      <c r="UH133" s="675">
        <f>IFERROR(SY133*(1+LEVEL_2!#REF!),0)</f>
        <v>0</v>
      </c>
      <c r="UI133" s="675">
        <f>IFERROR(SZ133*(1+LEVEL_2!#REF!),0)</f>
        <v>0</v>
      </c>
      <c r="UJ133" s="675">
        <f>IFERROR(TA133*(1+LEVEL_2!#REF!),0)</f>
        <v>0</v>
      </c>
      <c r="UK133" s="675">
        <f>IFERROR(TB133*(1+LEVEL_2!#REF!),0)</f>
        <v>0</v>
      </c>
      <c r="UL133" s="675">
        <f>IFERROR(TC133*(1+LEVEL_2!#REF!),0)</f>
        <v>0</v>
      </c>
      <c r="UN133" s="675">
        <f t="shared" si="1413"/>
        <v>0</v>
      </c>
      <c r="UO133" s="675">
        <f t="shared" si="1414"/>
        <v>0</v>
      </c>
      <c r="UP133" s="675">
        <f t="shared" si="1415"/>
        <v>0</v>
      </c>
      <c r="UQ133" s="675">
        <f t="shared" si="1416"/>
        <v>0</v>
      </c>
      <c r="UR133" s="675">
        <f t="shared" si="1417"/>
        <v>0</v>
      </c>
      <c r="US133" s="675">
        <f t="shared" si="1418"/>
        <v>0</v>
      </c>
      <c r="UT133" s="675">
        <f t="shared" si="1419"/>
        <v>0</v>
      </c>
      <c r="UU133" s="675">
        <f t="shared" si="1420"/>
        <v>0</v>
      </c>
      <c r="UV133" s="675">
        <f t="shared" si="1421"/>
        <v>0</v>
      </c>
      <c r="UW133" s="676">
        <f t="shared" si="1422"/>
        <v>0</v>
      </c>
    </row>
    <row r="134" spans="1:569" s="645" customFormat="1" ht="20.100000000000001" customHeight="1">
      <c r="A134" s="677"/>
      <c r="B134" s="677" t="s">
        <v>405</v>
      </c>
      <c r="C134" s="764" t="s">
        <v>681</v>
      </c>
      <c r="D134" s="764"/>
      <c r="E134" s="792" t="s">
        <v>682</v>
      </c>
      <c r="F134" s="793" t="s">
        <v>683</v>
      </c>
      <c r="G134" s="786" t="s">
        <v>684</v>
      </c>
      <c r="H134" s="794" t="s">
        <v>365</v>
      </c>
      <c r="I134" s="789">
        <f>Rev.1_Base!G105</f>
        <v>4341</v>
      </c>
      <c r="J134" s="789">
        <f>Rev.1_Base!H105</f>
        <v>3081</v>
      </c>
      <c r="K134" s="789">
        <f>Rev.1_Base!J105</f>
        <v>1527</v>
      </c>
      <c r="L134" s="789">
        <f>Rev.1_Base!K105</f>
        <v>267</v>
      </c>
      <c r="M134" s="770"/>
      <c r="N134" s="828">
        <f t="shared" si="1423"/>
        <v>4341</v>
      </c>
      <c r="O134" s="829">
        <f t="shared" si="1424"/>
        <v>0</v>
      </c>
      <c r="Q134" s="789">
        <f>Rev.1_Base!M105</f>
        <v>1260</v>
      </c>
      <c r="R134" s="795">
        <f>Rev.1_Base!O105</f>
        <v>186</v>
      </c>
      <c r="S134" s="795">
        <f>Rev.1_Base!Q105</f>
        <v>452</v>
      </c>
      <c r="T134" s="795">
        <f>Rev.1_Base!S105</f>
        <v>2200</v>
      </c>
      <c r="U134" s="795">
        <f>Rev.1_Base!U105</f>
        <v>0</v>
      </c>
      <c r="V134" s="795">
        <f>Rev.1_Base!W105</f>
        <v>162</v>
      </c>
      <c r="W134" s="795">
        <f>Rev.1_Base!Y105</f>
        <v>81</v>
      </c>
      <c r="X134" s="795">
        <f>Rev.1_Base!AA105</f>
        <v>0</v>
      </c>
      <c r="Y134" s="809"/>
      <c r="Z134" s="809"/>
      <c r="AA134" s="809"/>
      <c r="AB134" s="809"/>
      <c r="AC134" s="809"/>
      <c r="AD134" s="809"/>
      <c r="AE134" s="809"/>
      <c r="AF134" s="810"/>
      <c r="AH134" s="774">
        <f t="shared" si="1430"/>
        <v>0</v>
      </c>
      <c r="AI134" s="775">
        <f t="shared" si="1431"/>
        <v>0</v>
      </c>
      <c r="AJ134" s="774">
        <f t="shared" si="1432"/>
        <v>4000</v>
      </c>
      <c r="AK134" s="775">
        <f t="shared" si="1433"/>
        <v>17364000</v>
      </c>
      <c r="AL134" s="774">
        <f t="shared" si="1434"/>
        <v>0</v>
      </c>
      <c r="AM134" s="775">
        <f t="shared" si="1435"/>
        <v>0</v>
      </c>
      <c r="AN134" s="774">
        <f t="shared" si="1436"/>
        <v>0</v>
      </c>
      <c r="AO134" s="775">
        <f t="shared" si="1437"/>
        <v>0</v>
      </c>
      <c r="AP134" s="693">
        <f t="shared" si="1111"/>
        <v>4000</v>
      </c>
      <c r="AQ134" s="775">
        <f t="shared" si="1438"/>
        <v>17364000</v>
      </c>
      <c r="AR134" s="774">
        <f t="shared" si="1439"/>
        <v>856.95350000000008</v>
      </c>
      <c r="AS134" s="775">
        <f t="shared" si="1440"/>
        <v>3720035.1435000002</v>
      </c>
      <c r="AT134" s="776">
        <f t="shared" si="1152"/>
        <v>5828.3441999999995</v>
      </c>
      <c r="AU134" s="776">
        <f t="shared" si="1441"/>
        <v>9713.9069999999992</v>
      </c>
      <c r="AV134" s="693">
        <f t="shared" si="829"/>
        <v>4856.9534999999996</v>
      </c>
      <c r="AW134" s="775">
        <f t="shared" si="1370"/>
        <v>1556167.9013999999</v>
      </c>
      <c r="AX134" s="775">
        <f t="shared" si="1442"/>
        <v>14833135.988999998</v>
      </c>
      <c r="AY134" s="775">
        <f t="shared" si="1443"/>
        <v>42168070.286999993</v>
      </c>
      <c r="AZ134" s="775">
        <f t="shared" si="1443"/>
        <v>21084035.143499997</v>
      </c>
      <c r="BA134" s="693">
        <f t="shared" si="1444"/>
        <v>21084035.143499997</v>
      </c>
      <c r="BB134" s="693">
        <f t="shared" si="1445"/>
        <v>0</v>
      </c>
      <c r="BC134" s="774">
        <f t="shared" si="1446"/>
        <v>0</v>
      </c>
      <c r="BD134" s="775">
        <f t="shared" si="1447"/>
        <v>0</v>
      </c>
      <c r="BE134" s="777"/>
      <c r="BG134" s="774"/>
      <c r="BH134" s="775">
        <f t="shared" si="1448"/>
        <v>0</v>
      </c>
      <c r="BI134" s="774">
        <v>3500</v>
      </c>
      <c r="BJ134" s="775">
        <f t="shared" si="1449"/>
        <v>15193500</v>
      </c>
      <c r="BK134" s="774"/>
      <c r="BL134" s="775">
        <f t="shared" si="1450"/>
        <v>0</v>
      </c>
      <c r="BM134" s="774"/>
      <c r="BN134" s="775">
        <f t="shared" si="1451"/>
        <v>0</v>
      </c>
      <c r="BO134" s="693">
        <f t="shared" si="1371"/>
        <v>3500</v>
      </c>
      <c r="BP134" s="775">
        <f t="shared" si="1452"/>
        <v>15193500</v>
      </c>
      <c r="BQ134" s="774">
        <f t="shared" si="1453"/>
        <v>749.83431250000001</v>
      </c>
      <c r="BR134" s="775">
        <f t="shared" si="1454"/>
        <v>3255030.7505625002</v>
      </c>
      <c r="BS134" s="693">
        <f t="shared" si="1372"/>
        <v>4249.8343125000001</v>
      </c>
      <c r="BT134" s="775">
        <f t="shared" si="1455"/>
        <v>18448530.7505625</v>
      </c>
      <c r="BU134" s="693">
        <f t="shared" si="1456"/>
        <v>18448530.7505625</v>
      </c>
      <c r="BV134" s="693">
        <f t="shared" si="1457"/>
        <v>0</v>
      </c>
      <c r="BW134" s="774"/>
      <c r="BX134" s="775">
        <f t="shared" si="1458"/>
        <v>0</v>
      </c>
      <c r="BY134" s="777"/>
      <c r="CA134" s="744">
        <f>'동해기지(건축)'!BP365</f>
        <v>3000</v>
      </c>
      <c r="CB134" s="745">
        <f t="shared" si="1459"/>
        <v>13023000</v>
      </c>
      <c r="CC134" s="718">
        <f>'동해기지(건축)'!BQ365</f>
        <v>5000</v>
      </c>
      <c r="CD134" s="745">
        <f t="shared" si="1460"/>
        <v>21705000</v>
      </c>
      <c r="CE134" s="718"/>
      <c r="CF134" s="745">
        <f t="shared" si="1461"/>
        <v>0</v>
      </c>
      <c r="CG134" s="718"/>
      <c r="CH134" s="745">
        <f t="shared" si="1462"/>
        <v>0</v>
      </c>
      <c r="CI134" s="746">
        <f t="shared" si="1377"/>
        <v>8000</v>
      </c>
      <c r="CJ134" s="745">
        <f t="shared" si="1463"/>
        <v>34728000</v>
      </c>
      <c r="CK134" s="718"/>
      <c r="CL134" s="745">
        <f t="shared" si="1464"/>
        <v>0</v>
      </c>
      <c r="CM134" s="746">
        <f t="shared" si="1378"/>
        <v>8000</v>
      </c>
      <c r="CN134" s="745">
        <f t="shared" si="1465"/>
        <v>34728000</v>
      </c>
      <c r="CO134" s="699">
        <f t="shared" si="1466"/>
        <v>10080000</v>
      </c>
      <c r="CP134" s="699">
        <f t="shared" si="1466"/>
        <v>1488000</v>
      </c>
      <c r="CQ134" s="699">
        <f t="shared" si="1466"/>
        <v>3616000</v>
      </c>
      <c r="CR134" s="699">
        <f t="shared" si="1466"/>
        <v>17600000</v>
      </c>
      <c r="CS134" s="700">
        <f t="shared" si="1466"/>
        <v>0</v>
      </c>
      <c r="CT134" s="699">
        <f t="shared" si="1466"/>
        <v>1296000</v>
      </c>
      <c r="CU134" s="699">
        <f t="shared" si="1466"/>
        <v>648000</v>
      </c>
      <c r="CV134" s="700">
        <f t="shared" si="1467"/>
        <v>0</v>
      </c>
      <c r="CW134" s="697"/>
      <c r="CX134" s="696">
        <f t="shared" si="1468"/>
        <v>0</v>
      </c>
      <c r="CY134" s="701"/>
      <c r="DA134" s="778">
        <f>IFERROR(VLOOKUP($C134,정민건설!$A$13:$AM$154,28,FALSE),0)</f>
        <v>0</v>
      </c>
      <c r="DB134" s="775">
        <f t="shared" si="1470"/>
        <v>0</v>
      </c>
      <c r="DC134" s="778">
        <f>IFERROR(VLOOKUP($C134,정민건설!$A$13:$AM$154,30,FALSE),0)</f>
        <v>4000</v>
      </c>
      <c r="DD134" s="775">
        <f t="shared" si="1472"/>
        <v>17364000</v>
      </c>
      <c r="DE134" s="774">
        <f>IFERROR(VLOOKUP($C134,정민건설!$A$13:$AM$154,32,FALSE),0)</f>
        <v>0</v>
      </c>
      <c r="DF134" s="775">
        <f t="shared" si="1474"/>
        <v>0</v>
      </c>
      <c r="DG134" s="774">
        <f>IFERROR(VLOOKUP($C134,정민건설!$A$13:$AM$154,34,FALSE),0)</f>
        <v>0</v>
      </c>
      <c r="DH134" s="775">
        <f t="shared" si="1476"/>
        <v>0</v>
      </c>
      <c r="DI134" s="693">
        <f t="shared" si="1112"/>
        <v>4000</v>
      </c>
      <c r="DJ134" s="775">
        <f t="shared" si="1477"/>
        <v>17364000</v>
      </c>
      <c r="DK134" s="778">
        <f t="shared" si="1478"/>
        <v>856.95350000000008</v>
      </c>
      <c r="DL134" s="779">
        <f t="shared" si="1479"/>
        <v>3720035.1435000002</v>
      </c>
      <c r="DM134" s="693">
        <f t="shared" si="1113"/>
        <v>4856.9534999999996</v>
      </c>
      <c r="DN134" s="775">
        <f t="shared" si="1480"/>
        <v>21084035.143499997</v>
      </c>
      <c r="DO134" s="693">
        <f t="shared" si="1481"/>
        <v>21084035.143499997</v>
      </c>
      <c r="DP134" s="693">
        <f t="shared" si="1482"/>
        <v>0</v>
      </c>
      <c r="DQ134" s="774"/>
      <c r="DR134" s="775">
        <f t="shared" si="1483"/>
        <v>0</v>
      </c>
      <c r="DS134" s="777"/>
      <c r="DU134" s="774">
        <f>IFERROR(VLOOKUP($C134,[1]영만종합건설!$A$13:$AN$154,28,FALSE),0)</f>
        <v>0</v>
      </c>
      <c r="DV134" s="780">
        <f t="shared" si="1484"/>
        <v>0</v>
      </c>
      <c r="DW134" s="774">
        <f>IFERROR(VLOOKUP($C134,[1]영만종합건설!$A$13:$AN$154,30,FALSE),0)</f>
        <v>3000</v>
      </c>
      <c r="DX134" s="780">
        <f t="shared" si="1485"/>
        <v>13023000</v>
      </c>
      <c r="DY134" s="778">
        <f>IFERROR(VLOOKUP($C134,[1]영만종합건설!$A$13:$AN$154,32,FALSE),0)</f>
        <v>1000</v>
      </c>
      <c r="DZ134" s="780">
        <f t="shared" si="1486"/>
        <v>4341000</v>
      </c>
      <c r="EA134" s="778">
        <f>IFERROR(VLOOKUP($C134,[1]영만종합건설!$A$13:$AN$154,34,FALSE),0)</f>
        <v>0</v>
      </c>
      <c r="EB134" s="780">
        <f t="shared" si="1487"/>
        <v>0</v>
      </c>
      <c r="EC134" s="703">
        <f t="shared" si="1114"/>
        <v>4000</v>
      </c>
      <c r="ED134" s="780">
        <f t="shared" si="1488"/>
        <v>17364000</v>
      </c>
      <c r="EE134" s="778">
        <f t="shared" si="1489"/>
        <v>729.28512500000011</v>
      </c>
      <c r="EF134" s="779">
        <f t="shared" si="1490"/>
        <v>3165826.7276250003</v>
      </c>
      <c r="EG134" s="703">
        <f t="shared" si="1115"/>
        <v>4729.2851250000003</v>
      </c>
      <c r="EH134" s="780">
        <f t="shared" si="1491"/>
        <v>20529826.727625001</v>
      </c>
      <c r="EI134" s="703">
        <f t="shared" si="1492"/>
        <v>20529826.727625001</v>
      </c>
      <c r="EJ134" s="703">
        <f t="shared" si="1493"/>
        <v>0</v>
      </c>
      <c r="EK134" s="778"/>
      <c r="EL134" s="780">
        <f t="shared" si="1494"/>
        <v>0</v>
      </c>
      <c r="EM134" s="781"/>
      <c r="EO134" s="778">
        <f>IFERROR(VLOOKUP($C134,[1]부강종합건설!$A$13:$AM$154,28,FALSE),0)</f>
        <v>0</v>
      </c>
      <c r="EP134" s="780">
        <f t="shared" si="1495"/>
        <v>0</v>
      </c>
      <c r="EQ134" s="778">
        <f>IFERROR(VLOOKUP($C134,[1]부강종합건설!$A$13:$AM$154,30,FALSE),0)</f>
        <v>6000</v>
      </c>
      <c r="ER134" s="780">
        <f t="shared" si="1496"/>
        <v>26046000</v>
      </c>
      <c r="ES134" s="778">
        <f>IFERROR(VLOOKUP($C134,[1]부강종합건설!$A$13:$AM$154,32,FALSE),0)</f>
        <v>0</v>
      </c>
      <c r="ET134" s="780">
        <f t="shared" si="1497"/>
        <v>0</v>
      </c>
      <c r="EU134" s="778">
        <f>IFERROR(VLOOKUP($C134,[1]부강종합건설!$A$13:$AM$154,34,FALSE),0)</f>
        <v>830</v>
      </c>
      <c r="EV134" s="780">
        <f t="shared" si="1498"/>
        <v>3603030</v>
      </c>
      <c r="EW134" s="703">
        <f t="shared" si="1116"/>
        <v>6830</v>
      </c>
      <c r="EX134" s="780">
        <f t="shared" si="1499"/>
        <v>29649030</v>
      </c>
      <c r="EY134" s="778">
        <f t="shared" si="1500"/>
        <v>1357.2833500000002</v>
      </c>
      <c r="EZ134" s="779">
        <f t="shared" si="1501"/>
        <v>5891967.0223500002</v>
      </c>
      <c r="FA134" s="703">
        <f t="shared" si="1117"/>
        <v>8187.2833499999997</v>
      </c>
      <c r="FB134" s="780">
        <f t="shared" si="1502"/>
        <v>35540997.022349998</v>
      </c>
      <c r="FC134" s="703">
        <f t="shared" si="1503"/>
        <v>35540997.022349998</v>
      </c>
      <c r="FD134" s="703">
        <f t="shared" si="1504"/>
        <v>0</v>
      </c>
      <c r="FE134" s="778"/>
      <c r="FF134" s="780">
        <f t="shared" si="1505"/>
        <v>0</v>
      </c>
      <c r="FG134" s="782"/>
      <c r="FI134" s="774">
        <f>IFERROR(VLOOKUP($C134,[1]대도엔지니어링!$A$13:$AN$154,28,FALSE),0)</f>
        <v>0</v>
      </c>
      <c r="FJ134" s="775">
        <f t="shared" si="1506"/>
        <v>0</v>
      </c>
      <c r="FK134" s="774">
        <f>IFERROR(VLOOKUP($C134,[1]대도엔지니어링!$A$13:$AN$154,30,FALSE),0)</f>
        <v>9350</v>
      </c>
      <c r="FL134" s="775">
        <f t="shared" si="1507"/>
        <v>40588350</v>
      </c>
      <c r="FM134" s="774">
        <f>IFERROR(VLOOKUP($C134,[1]대도엔지니어링!$A$13:$AN$154,32,FALSE),0)</f>
        <v>0</v>
      </c>
      <c r="FN134" s="775">
        <f t="shared" si="1508"/>
        <v>0</v>
      </c>
      <c r="FO134" s="774">
        <f>IFERROR(VLOOKUP($C134,[1]대도엔지니어링!$A$13:$AN$154,34,FALSE),0)</f>
        <v>250</v>
      </c>
      <c r="FP134" s="775">
        <f t="shared" si="1509"/>
        <v>1085250</v>
      </c>
      <c r="FQ134" s="693">
        <f t="shared" si="1118"/>
        <v>9600</v>
      </c>
      <c r="FR134" s="775">
        <f t="shared" si="1510"/>
        <v>41673600</v>
      </c>
      <c r="FS134" s="774">
        <f t="shared" si="1119"/>
        <v>767.75450896411837</v>
      </c>
      <c r="FT134" s="775">
        <f t="shared" si="1511"/>
        <v>3332822.3234132379</v>
      </c>
      <c r="FU134" s="693">
        <f t="shared" si="1120"/>
        <v>10367.754508964119</v>
      </c>
      <c r="FV134" s="775">
        <f t="shared" si="1512"/>
        <v>45006422.323413238</v>
      </c>
      <c r="FW134" s="693">
        <f t="shared" si="1513"/>
        <v>45006422.323413238</v>
      </c>
      <c r="FX134" s="693">
        <f t="shared" si="1514"/>
        <v>0</v>
      </c>
      <c r="FY134" s="774"/>
      <c r="FZ134" s="775">
        <f t="shared" si="1515"/>
        <v>0</v>
      </c>
      <c r="GA134" s="782"/>
      <c r="GC134" s="774">
        <f>IFERROR(VLOOKUP($C134,[1]부명엔지니어링!$A$13:$AN$154,28,FALSE),0)</f>
        <v>0</v>
      </c>
      <c r="GD134" s="775">
        <f t="shared" si="1516"/>
        <v>0</v>
      </c>
      <c r="GE134" s="774">
        <f>IFERROR(VLOOKUP($C134,[1]부명엔지니어링!$A$13:$AN$154,30,FALSE),0)</f>
        <v>2500</v>
      </c>
      <c r="GF134" s="775">
        <f t="shared" si="1517"/>
        <v>10852500</v>
      </c>
      <c r="GG134" s="774">
        <f>IFERROR(VLOOKUP($C134,[1]부명엔지니어링!$A$13:$AN$154,32,FALSE),0)</f>
        <v>0</v>
      </c>
      <c r="GH134" s="775">
        <f t="shared" si="1518"/>
        <v>0</v>
      </c>
      <c r="GI134" s="774">
        <f>IFERROR(VLOOKUP($C134,[1]부명엔지니어링!$A$13:$AN$154,34,FALSE),0)</f>
        <v>0</v>
      </c>
      <c r="GJ134" s="775">
        <f t="shared" si="1519"/>
        <v>0</v>
      </c>
      <c r="GK134" s="693">
        <f t="shared" si="1121"/>
        <v>2500</v>
      </c>
      <c r="GL134" s="775">
        <f t="shared" si="1520"/>
        <v>10852500</v>
      </c>
      <c r="GM134" s="774">
        <f t="shared" si="1521"/>
        <v>535.59593749999999</v>
      </c>
      <c r="GN134" s="775">
        <f t="shared" si="1522"/>
        <v>2325021.9646875001</v>
      </c>
      <c r="GO134" s="693">
        <f t="shared" si="1122"/>
        <v>3035.5959375000002</v>
      </c>
      <c r="GP134" s="775">
        <f t="shared" si="1523"/>
        <v>13177521.9646875</v>
      </c>
      <c r="GQ134" s="693">
        <f t="shared" si="1524"/>
        <v>13177521.9646875</v>
      </c>
      <c r="GR134" s="693">
        <f t="shared" si="1525"/>
        <v>0</v>
      </c>
      <c r="GS134" s="774"/>
      <c r="GT134" s="775">
        <f t="shared" si="1526"/>
        <v>0</v>
      </c>
      <c r="GU134" s="782"/>
      <c r="GW134" s="790">
        <f>AH134</f>
        <v>0</v>
      </c>
      <c r="GX134" s="790">
        <f t="shared" si="1527"/>
        <v>0</v>
      </c>
      <c r="GY134" s="790">
        <f>AJ134</f>
        <v>4000</v>
      </c>
      <c r="GZ134" s="790">
        <f t="shared" si="1528"/>
        <v>17364000</v>
      </c>
      <c r="HA134" s="790">
        <f>AL134</f>
        <v>0</v>
      </c>
      <c r="HB134" s="790">
        <f t="shared" si="1529"/>
        <v>0</v>
      </c>
      <c r="HC134" s="790">
        <f>AN134</f>
        <v>0</v>
      </c>
      <c r="HD134" s="790">
        <f t="shared" si="1530"/>
        <v>0</v>
      </c>
      <c r="HE134" s="790">
        <f t="shared" si="1123"/>
        <v>4000</v>
      </c>
      <c r="HF134" s="790">
        <f t="shared" si="1531"/>
        <v>17364000</v>
      </c>
      <c r="HG134" s="790">
        <f t="shared" si="1532"/>
        <v>856.95350000000008</v>
      </c>
      <c r="HH134" s="790">
        <f t="shared" si="1533"/>
        <v>3720035.1435000002</v>
      </c>
      <c r="HI134" s="790">
        <f t="shared" si="1124"/>
        <v>4856.9534999999996</v>
      </c>
      <c r="HJ134" s="790">
        <f t="shared" si="1534"/>
        <v>21084035.143499997</v>
      </c>
      <c r="HK134" s="790">
        <f t="shared" si="1535"/>
        <v>21084035.143499997</v>
      </c>
      <c r="HL134" s="790">
        <f t="shared" si="1536"/>
        <v>0</v>
      </c>
      <c r="HM134" s="790"/>
      <c r="HN134" s="790">
        <f t="shared" si="1537"/>
        <v>0</v>
      </c>
      <c r="HO134" s="791" t="s">
        <v>400</v>
      </c>
      <c r="HQ134" s="783"/>
      <c r="HR134" s="784">
        <f t="shared" si="1538"/>
        <v>0</v>
      </c>
      <c r="HS134" s="783"/>
      <c r="HT134" s="784">
        <f t="shared" si="1539"/>
        <v>0</v>
      </c>
      <c r="HU134" s="783"/>
      <c r="HV134" s="784">
        <f t="shared" si="1540"/>
        <v>0</v>
      </c>
      <c r="HW134" s="783"/>
      <c r="HX134" s="784">
        <f t="shared" si="1541"/>
        <v>0</v>
      </c>
      <c r="HY134" s="707">
        <f t="shared" si="1379"/>
        <v>0</v>
      </c>
      <c r="HZ134" s="784">
        <f t="shared" si="1542"/>
        <v>0</v>
      </c>
      <c r="IA134" s="783"/>
      <c r="IB134" s="784">
        <f t="shared" si="1543"/>
        <v>0</v>
      </c>
      <c r="IC134" s="707">
        <f t="shared" si="1380"/>
        <v>0</v>
      </c>
      <c r="ID134" s="784">
        <f t="shared" si="1544"/>
        <v>0</v>
      </c>
      <c r="IE134" s="706">
        <f t="shared" si="1545"/>
        <v>0</v>
      </c>
      <c r="IF134" s="706">
        <f t="shared" si="1546"/>
        <v>0</v>
      </c>
      <c r="IG134" s="783"/>
      <c r="IH134" s="784">
        <f t="shared" si="1547"/>
        <v>0</v>
      </c>
      <c r="II134" s="782"/>
      <c r="IK134" s="783"/>
      <c r="IL134" s="784">
        <f t="shared" si="1548"/>
        <v>0</v>
      </c>
      <c r="IM134" s="783"/>
      <c r="IN134" s="784">
        <f t="shared" si="1549"/>
        <v>0</v>
      </c>
      <c r="IO134" s="783"/>
      <c r="IP134" s="784">
        <f t="shared" si="1550"/>
        <v>0</v>
      </c>
      <c r="IQ134" s="783"/>
      <c r="IR134" s="784">
        <f t="shared" si="1551"/>
        <v>0</v>
      </c>
      <c r="IS134" s="707">
        <f t="shared" si="1381"/>
        <v>0</v>
      </c>
      <c r="IT134" s="784">
        <f t="shared" si="1552"/>
        <v>0</v>
      </c>
      <c r="IU134" s="783"/>
      <c r="IV134" s="784">
        <f t="shared" si="1553"/>
        <v>0</v>
      </c>
      <c r="IW134" s="707">
        <f t="shared" si="1382"/>
        <v>0</v>
      </c>
      <c r="IX134" s="784">
        <f t="shared" si="1554"/>
        <v>0</v>
      </c>
      <c r="IY134" s="706">
        <f t="shared" si="1555"/>
        <v>0</v>
      </c>
      <c r="IZ134" s="706">
        <f t="shared" si="1556"/>
        <v>0</v>
      </c>
      <c r="JA134" s="783"/>
      <c r="JB134" s="784">
        <f t="shared" si="1557"/>
        <v>0</v>
      </c>
      <c r="JC134" s="782"/>
      <c r="JE134" s="783"/>
      <c r="JF134" s="784">
        <f t="shared" si="1558"/>
        <v>0</v>
      </c>
      <c r="JG134" s="783"/>
      <c r="JH134" s="784">
        <f t="shared" si="1559"/>
        <v>0</v>
      </c>
      <c r="JI134" s="783"/>
      <c r="JJ134" s="784">
        <f t="shared" si="1560"/>
        <v>0</v>
      </c>
      <c r="JK134" s="783"/>
      <c r="JL134" s="784">
        <f t="shared" si="1561"/>
        <v>0</v>
      </c>
      <c r="JM134" s="707">
        <f t="shared" si="1383"/>
        <v>0</v>
      </c>
      <c r="JN134" s="784">
        <f t="shared" si="1562"/>
        <v>0</v>
      </c>
      <c r="JO134" s="783"/>
      <c r="JP134" s="784">
        <f t="shared" si="1563"/>
        <v>0</v>
      </c>
      <c r="JQ134" s="707">
        <f t="shared" si="1384"/>
        <v>0</v>
      </c>
      <c r="JR134" s="784">
        <f t="shared" si="1564"/>
        <v>0</v>
      </c>
      <c r="JS134" s="706">
        <f t="shared" si="1565"/>
        <v>0</v>
      </c>
      <c r="JT134" s="706">
        <f t="shared" si="1566"/>
        <v>0</v>
      </c>
      <c r="JU134" s="783"/>
      <c r="JV134" s="784">
        <f t="shared" si="1567"/>
        <v>0</v>
      </c>
      <c r="JW134" s="782"/>
      <c r="JY134" s="783"/>
      <c r="JZ134" s="784">
        <f t="shared" si="1568"/>
        <v>0</v>
      </c>
      <c r="KA134" s="783"/>
      <c r="KB134" s="784">
        <f t="shared" si="1569"/>
        <v>0</v>
      </c>
      <c r="KC134" s="783"/>
      <c r="KD134" s="784">
        <f t="shared" si="1570"/>
        <v>0</v>
      </c>
      <c r="KE134" s="783"/>
      <c r="KF134" s="784">
        <f t="shared" si="1571"/>
        <v>0</v>
      </c>
      <c r="KG134" s="707">
        <f t="shared" si="1385"/>
        <v>0</v>
      </c>
      <c r="KH134" s="784">
        <f t="shared" si="1572"/>
        <v>0</v>
      </c>
      <c r="KI134" s="783"/>
      <c r="KJ134" s="784">
        <f t="shared" si="1573"/>
        <v>0</v>
      </c>
      <c r="KK134" s="707">
        <f t="shared" si="1386"/>
        <v>0</v>
      </c>
      <c r="KL134" s="784">
        <f t="shared" si="1574"/>
        <v>0</v>
      </c>
      <c r="KM134" s="706">
        <f t="shared" si="1575"/>
        <v>0</v>
      </c>
      <c r="KN134" s="706">
        <f t="shared" si="1576"/>
        <v>0</v>
      </c>
      <c r="KO134" s="783"/>
      <c r="KP134" s="784">
        <f t="shared" si="1577"/>
        <v>0</v>
      </c>
      <c r="KQ134" s="782"/>
      <c r="KS134" s="783"/>
      <c r="KT134" s="784">
        <f t="shared" si="1578"/>
        <v>0</v>
      </c>
      <c r="KU134" s="783"/>
      <c r="KV134" s="784">
        <f t="shared" si="1579"/>
        <v>0</v>
      </c>
      <c r="KW134" s="783"/>
      <c r="KX134" s="784">
        <f t="shared" si="1580"/>
        <v>0</v>
      </c>
      <c r="KY134" s="783"/>
      <c r="KZ134" s="784">
        <f t="shared" si="1581"/>
        <v>0</v>
      </c>
      <c r="LA134" s="707">
        <f t="shared" si="1387"/>
        <v>0</v>
      </c>
      <c r="LB134" s="784">
        <f t="shared" si="1582"/>
        <v>0</v>
      </c>
      <c r="LC134" s="783"/>
      <c r="LD134" s="784">
        <f t="shared" si="1583"/>
        <v>0</v>
      </c>
      <c r="LE134" s="707">
        <f t="shared" si="1388"/>
        <v>0</v>
      </c>
      <c r="LF134" s="784">
        <f t="shared" si="1584"/>
        <v>0</v>
      </c>
      <c r="LG134" s="706">
        <f t="shared" si="1585"/>
        <v>0</v>
      </c>
      <c r="LH134" s="706">
        <f t="shared" si="1586"/>
        <v>0</v>
      </c>
      <c r="LI134" s="783"/>
      <c r="LJ134" s="784">
        <f t="shared" si="1587"/>
        <v>0</v>
      </c>
      <c r="LK134" s="782"/>
      <c r="LM134" s="783"/>
      <c r="LN134" s="784">
        <f t="shared" si="1588"/>
        <v>0</v>
      </c>
      <c r="LO134" s="783"/>
      <c r="LP134" s="784">
        <f t="shared" si="1589"/>
        <v>0</v>
      </c>
      <c r="LQ134" s="783"/>
      <c r="LR134" s="784">
        <f t="shared" si="1590"/>
        <v>0</v>
      </c>
      <c r="LS134" s="783"/>
      <c r="LT134" s="784">
        <f t="shared" si="1591"/>
        <v>0</v>
      </c>
      <c r="LU134" s="707">
        <f t="shared" si="1389"/>
        <v>0</v>
      </c>
      <c r="LV134" s="784">
        <f t="shared" si="1592"/>
        <v>0</v>
      </c>
      <c r="LW134" s="783"/>
      <c r="LX134" s="784">
        <f t="shared" si="1593"/>
        <v>0</v>
      </c>
      <c r="LY134" s="707">
        <f t="shared" si="1390"/>
        <v>0</v>
      </c>
      <c r="LZ134" s="784">
        <f t="shared" si="1594"/>
        <v>0</v>
      </c>
      <c r="MA134" s="706">
        <f t="shared" si="1595"/>
        <v>0</v>
      </c>
      <c r="MB134" s="706">
        <f t="shared" si="1596"/>
        <v>0</v>
      </c>
      <c r="MC134" s="783"/>
      <c r="MD134" s="784">
        <f t="shared" si="1597"/>
        <v>0</v>
      </c>
      <c r="ME134" s="782"/>
      <c r="MG134" s="783"/>
      <c r="MH134" s="784">
        <f t="shared" si="1598"/>
        <v>0</v>
      </c>
      <c r="MI134" s="783"/>
      <c r="MJ134" s="784">
        <f t="shared" si="1599"/>
        <v>0</v>
      </c>
      <c r="MK134" s="783"/>
      <c r="ML134" s="784">
        <f t="shared" si="1600"/>
        <v>0</v>
      </c>
      <c r="MM134" s="783"/>
      <c r="MN134" s="784">
        <f t="shared" si="1601"/>
        <v>0</v>
      </c>
      <c r="MO134" s="707">
        <f t="shared" si="1391"/>
        <v>0</v>
      </c>
      <c r="MP134" s="784">
        <f t="shared" si="1602"/>
        <v>0</v>
      </c>
      <c r="MQ134" s="783"/>
      <c r="MR134" s="784">
        <f t="shared" si="1603"/>
        <v>0</v>
      </c>
      <c r="MS134" s="707">
        <f t="shared" si="1392"/>
        <v>0</v>
      </c>
      <c r="MT134" s="784">
        <f t="shared" si="1604"/>
        <v>0</v>
      </c>
      <c r="MU134" s="706">
        <f t="shared" si="1605"/>
        <v>0</v>
      </c>
      <c r="MV134" s="706">
        <f t="shared" si="1606"/>
        <v>0</v>
      </c>
      <c r="MW134" s="783"/>
      <c r="MX134" s="784">
        <f t="shared" si="1607"/>
        <v>0</v>
      </c>
      <c r="MY134" s="782"/>
      <c r="NA134" s="783"/>
      <c r="NB134" s="784">
        <f t="shared" si="1608"/>
        <v>0</v>
      </c>
      <c r="NC134" s="783"/>
      <c r="ND134" s="784">
        <f t="shared" si="1609"/>
        <v>0</v>
      </c>
      <c r="NE134" s="783"/>
      <c r="NF134" s="784">
        <f t="shared" si="1610"/>
        <v>0</v>
      </c>
      <c r="NG134" s="783"/>
      <c r="NH134" s="784">
        <f t="shared" si="1611"/>
        <v>0</v>
      </c>
      <c r="NI134" s="707">
        <f t="shared" si="1393"/>
        <v>0</v>
      </c>
      <c r="NJ134" s="784">
        <f t="shared" si="1612"/>
        <v>0</v>
      </c>
      <c r="NK134" s="783"/>
      <c r="NL134" s="784">
        <f t="shared" si="1613"/>
        <v>0</v>
      </c>
      <c r="NM134" s="707">
        <f t="shared" si="1394"/>
        <v>0</v>
      </c>
      <c r="NN134" s="784">
        <f t="shared" si="1614"/>
        <v>0</v>
      </c>
      <c r="NO134" s="706">
        <f t="shared" si="1615"/>
        <v>0</v>
      </c>
      <c r="NP134" s="706">
        <f t="shared" si="1616"/>
        <v>0</v>
      </c>
      <c r="NQ134" s="783"/>
      <c r="NR134" s="784">
        <f t="shared" si="1617"/>
        <v>0</v>
      </c>
      <c r="NS134" s="782"/>
      <c r="NU134" s="783"/>
      <c r="NV134" s="784">
        <f t="shared" si="1618"/>
        <v>0</v>
      </c>
      <c r="NW134" s="783"/>
      <c r="NX134" s="784">
        <f t="shared" si="1619"/>
        <v>0</v>
      </c>
      <c r="NY134" s="783"/>
      <c r="NZ134" s="784">
        <f t="shared" si="1620"/>
        <v>0</v>
      </c>
      <c r="OA134" s="783"/>
      <c r="OB134" s="784">
        <f t="shared" si="1621"/>
        <v>0</v>
      </c>
      <c r="OC134" s="707">
        <f t="shared" si="1395"/>
        <v>0</v>
      </c>
      <c r="OD134" s="784">
        <f t="shared" si="1622"/>
        <v>0</v>
      </c>
      <c r="OE134" s="783"/>
      <c r="OF134" s="784">
        <f t="shared" si="1623"/>
        <v>0</v>
      </c>
      <c r="OG134" s="707">
        <f t="shared" si="1396"/>
        <v>0</v>
      </c>
      <c r="OH134" s="784">
        <f t="shared" si="1624"/>
        <v>0</v>
      </c>
      <c r="OI134" s="706">
        <f t="shared" si="1625"/>
        <v>0</v>
      </c>
      <c r="OJ134" s="706">
        <f t="shared" si="1626"/>
        <v>0</v>
      </c>
      <c r="OK134" s="783"/>
      <c r="OL134" s="784">
        <f t="shared" si="1627"/>
        <v>0</v>
      </c>
      <c r="OM134" s="782"/>
      <c r="OO134" s="783"/>
      <c r="OP134" s="784">
        <f t="shared" si="1628"/>
        <v>0</v>
      </c>
      <c r="OQ134" s="783"/>
      <c r="OR134" s="784">
        <f t="shared" si="1629"/>
        <v>0</v>
      </c>
      <c r="OS134" s="783"/>
      <c r="OT134" s="784">
        <f t="shared" si="1630"/>
        <v>0</v>
      </c>
      <c r="OU134" s="783"/>
      <c r="OV134" s="784">
        <f t="shared" si="1631"/>
        <v>0</v>
      </c>
      <c r="OW134" s="707">
        <f t="shared" si="1397"/>
        <v>0</v>
      </c>
      <c r="OX134" s="784">
        <f t="shared" si="1632"/>
        <v>0</v>
      </c>
      <c r="OY134" s="783"/>
      <c r="OZ134" s="784">
        <f t="shared" si="1633"/>
        <v>0</v>
      </c>
      <c r="PA134" s="707">
        <f t="shared" si="1398"/>
        <v>0</v>
      </c>
      <c r="PB134" s="784">
        <f t="shared" si="1634"/>
        <v>0</v>
      </c>
      <c r="PC134" s="706">
        <f t="shared" si="1635"/>
        <v>0</v>
      </c>
      <c r="PD134" s="706">
        <f t="shared" si="1636"/>
        <v>0</v>
      </c>
      <c r="PE134" s="783"/>
      <c r="PF134" s="784">
        <f t="shared" si="1637"/>
        <v>0</v>
      </c>
      <c r="PG134" s="782"/>
      <c r="PI134" s="783"/>
      <c r="PJ134" s="784">
        <f t="shared" si="1638"/>
        <v>0</v>
      </c>
      <c r="PK134" s="783"/>
      <c r="PL134" s="784">
        <f t="shared" si="1639"/>
        <v>0</v>
      </c>
      <c r="PM134" s="783"/>
      <c r="PN134" s="784">
        <f t="shared" si="1640"/>
        <v>0</v>
      </c>
      <c r="PO134" s="783"/>
      <c r="PP134" s="784">
        <f t="shared" si="1641"/>
        <v>0</v>
      </c>
      <c r="PQ134" s="707">
        <f t="shared" si="1399"/>
        <v>0</v>
      </c>
      <c r="PR134" s="784">
        <f t="shared" si="1642"/>
        <v>0</v>
      </c>
      <c r="PS134" s="783"/>
      <c r="PT134" s="784">
        <f t="shared" si="1643"/>
        <v>0</v>
      </c>
      <c r="PU134" s="707">
        <f t="shared" si="1400"/>
        <v>0</v>
      </c>
      <c r="PV134" s="784">
        <f t="shared" si="1644"/>
        <v>0</v>
      </c>
      <c r="PW134" s="706">
        <f t="shared" si="1645"/>
        <v>0</v>
      </c>
      <c r="PX134" s="706">
        <f t="shared" si="1646"/>
        <v>0</v>
      </c>
      <c r="PY134" s="783"/>
      <c r="PZ134" s="784">
        <f t="shared" si="1647"/>
        <v>0</v>
      </c>
      <c r="QA134" s="782"/>
      <c r="QC134" s="783"/>
      <c r="QD134" s="784">
        <f t="shared" si="1648"/>
        <v>0</v>
      </c>
      <c r="QE134" s="783"/>
      <c r="QF134" s="784">
        <f t="shared" si="1649"/>
        <v>0</v>
      </c>
      <c r="QG134" s="783"/>
      <c r="QH134" s="784">
        <f t="shared" si="1650"/>
        <v>0</v>
      </c>
      <c r="QI134" s="783"/>
      <c r="QJ134" s="784">
        <f t="shared" si="1651"/>
        <v>0</v>
      </c>
      <c r="QK134" s="707">
        <f t="shared" si="1401"/>
        <v>0</v>
      </c>
      <c r="QL134" s="784">
        <f t="shared" si="1652"/>
        <v>0</v>
      </c>
      <c r="QM134" s="783"/>
      <c r="QN134" s="784">
        <f t="shared" si="1653"/>
        <v>0</v>
      </c>
      <c r="QO134" s="707">
        <f t="shared" si="1402"/>
        <v>0</v>
      </c>
      <c r="QP134" s="784">
        <f t="shared" si="1654"/>
        <v>0</v>
      </c>
      <c r="QQ134" s="706">
        <f t="shared" si="1655"/>
        <v>0</v>
      </c>
      <c r="QR134" s="706">
        <f t="shared" si="1656"/>
        <v>0</v>
      </c>
      <c r="QS134" s="783"/>
      <c r="QT134" s="784">
        <f t="shared" si="1657"/>
        <v>0</v>
      </c>
      <c r="QU134" s="782"/>
      <c r="RA134" s="785">
        <f t="shared" si="1125"/>
        <v>0</v>
      </c>
      <c r="RB134" s="785" t="e">
        <f t="shared" si="1126"/>
        <v>#REF!</v>
      </c>
      <c r="RC134" s="677">
        <f t="shared" si="1127"/>
        <v>1260</v>
      </c>
      <c r="RD134" s="677">
        <f t="shared" si="1127"/>
        <v>186</v>
      </c>
      <c r="RE134" s="677">
        <f t="shared" si="1127"/>
        <v>452</v>
      </c>
      <c r="RF134" s="677">
        <f t="shared" si="1127"/>
        <v>2200</v>
      </c>
      <c r="RG134" s="677">
        <f t="shared" si="1127"/>
        <v>0</v>
      </c>
      <c r="RH134" s="677">
        <f t="shared" si="1127"/>
        <v>162</v>
      </c>
      <c r="RI134" s="677">
        <f t="shared" si="1127"/>
        <v>81</v>
      </c>
      <c r="RJ134" s="677">
        <f t="shared" ref="RJ134:RJ165" si="1667">X134</f>
        <v>0</v>
      </c>
      <c r="RK134" s="677" t="e">
        <f>#REF!</f>
        <v>#REF!</v>
      </c>
      <c r="RL134" s="677" t="e">
        <f>#REF!</f>
        <v>#REF!</v>
      </c>
      <c r="RM134" s="677">
        <f t="shared" si="1128"/>
        <v>0</v>
      </c>
      <c r="RN134" s="677">
        <f t="shared" si="1128"/>
        <v>0</v>
      </c>
      <c r="RO134" s="677">
        <f t="shared" si="1128"/>
        <v>0</v>
      </c>
      <c r="RP134" s="677">
        <f t="shared" si="1128"/>
        <v>0</v>
      </c>
      <c r="RQ134" s="677">
        <f t="shared" si="1128"/>
        <v>0</v>
      </c>
      <c r="RR134" s="677">
        <f t="shared" si="1128"/>
        <v>0</v>
      </c>
      <c r="RS134" s="677">
        <f t="shared" si="1128"/>
        <v>0</v>
      </c>
      <c r="RT134" s="677">
        <f t="shared" ref="RT134:RT165" si="1668">AF134</f>
        <v>0</v>
      </c>
      <c r="RV134" s="675">
        <f t="shared" si="1129"/>
        <v>4341</v>
      </c>
      <c r="RW134" s="675">
        <f t="shared" si="1130"/>
        <v>0</v>
      </c>
      <c r="RX134" s="675">
        <f t="shared" si="1131"/>
        <v>0</v>
      </c>
      <c r="RY134" s="675">
        <f t="shared" si="1132"/>
        <v>0</v>
      </c>
      <c r="RZ134" s="675">
        <f t="shared" si="1133"/>
        <v>0</v>
      </c>
      <c r="SA134" s="675">
        <f t="shared" si="1134"/>
        <v>0</v>
      </c>
      <c r="SB134" s="675">
        <f t="shared" si="1135"/>
        <v>0</v>
      </c>
      <c r="SC134" s="675">
        <f t="shared" si="1136"/>
        <v>0</v>
      </c>
      <c r="SD134" s="675" t="e">
        <f xml:space="preserve"> SUMIF(#REF!,$SD$8,#REF!)</f>
        <v>#REF!</v>
      </c>
      <c r="SE134" s="675" t="e">
        <f xml:space="preserve"> SUMIF(#REF!,$SE$8,#REF!)</f>
        <v>#REF!</v>
      </c>
      <c r="SG134" s="675">
        <f t="shared" si="1429"/>
        <v>5040000</v>
      </c>
      <c r="SH134" s="675">
        <f t="shared" si="1429"/>
        <v>744000</v>
      </c>
      <c r="SI134" s="675">
        <f t="shared" si="1429"/>
        <v>1808000</v>
      </c>
      <c r="SJ134" s="675">
        <f t="shared" si="1429"/>
        <v>8800000</v>
      </c>
      <c r="SK134" s="675">
        <f t="shared" si="1429"/>
        <v>0</v>
      </c>
      <c r="SL134" s="675">
        <f t="shared" si="1429"/>
        <v>648000</v>
      </c>
      <c r="SM134" s="675">
        <f t="shared" si="1429"/>
        <v>324000</v>
      </c>
      <c r="SN134" s="675">
        <f t="shared" si="1429"/>
        <v>0</v>
      </c>
      <c r="SO134" s="675" t="e">
        <f t="shared" si="1429"/>
        <v>#REF!</v>
      </c>
      <c r="SP134" s="675" t="e">
        <f t="shared" si="1429"/>
        <v>#REF!</v>
      </c>
      <c r="SQ134" s="675">
        <f t="shared" si="1429"/>
        <v>0</v>
      </c>
      <c r="SR134" s="675">
        <f t="shared" si="1429"/>
        <v>0</v>
      </c>
      <c r="SS134" s="675">
        <f t="shared" si="1429"/>
        <v>0</v>
      </c>
      <c r="ST134" s="675">
        <f t="shared" si="1429"/>
        <v>0</v>
      </c>
      <c r="SU134" s="675">
        <f t="shared" si="1429"/>
        <v>0</v>
      </c>
      <c r="SV134" s="675">
        <f t="shared" si="1425"/>
        <v>0</v>
      </c>
      <c r="SW134" s="675">
        <f t="shared" si="1138"/>
        <v>0</v>
      </c>
      <c r="SX134" s="675">
        <f t="shared" si="1138"/>
        <v>0</v>
      </c>
      <c r="SY134" s="675" t="e">
        <f>#REF!*$AP134</f>
        <v>#REF!</v>
      </c>
      <c r="SZ134" s="675" t="e">
        <f>#REF!*$AP134</f>
        <v>#REF!</v>
      </c>
      <c r="TA134" s="675" t="e">
        <f>#REF!*$AP134</f>
        <v>#REF!</v>
      </c>
      <c r="TB134" s="675" t="e">
        <f>#REF!*$AP134</f>
        <v>#REF!</v>
      </c>
      <c r="TC134" s="675" t="e">
        <f>#REF!*$AP134</f>
        <v>#REF!</v>
      </c>
      <c r="TE134" s="675">
        <f t="shared" si="1403"/>
        <v>17364000</v>
      </c>
      <c r="TF134" s="675">
        <f t="shared" si="1404"/>
        <v>0</v>
      </c>
      <c r="TG134" s="675">
        <f t="shared" si="1405"/>
        <v>0</v>
      </c>
      <c r="TH134" s="675">
        <f t="shared" si="1406"/>
        <v>0</v>
      </c>
      <c r="TI134" s="675">
        <f t="shared" si="1407"/>
        <v>0</v>
      </c>
      <c r="TJ134" s="675">
        <f t="shared" si="1408"/>
        <v>0</v>
      </c>
      <c r="TK134" s="675">
        <f t="shared" si="1409"/>
        <v>0</v>
      </c>
      <c r="TL134" s="675">
        <f t="shared" si="1410"/>
        <v>0</v>
      </c>
      <c r="TM134" s="675">
        <f t="shared" si="1411"/>
        <v>0</v>
      </c>
      <c r="TN134" s="676">
        <f t="shared" si="1412"/>
        <v>0</v>
      </c>
      <c r="TP134" s="675">
        <f>IFERROR(SG134*(1+LEVEL_2!#REF!),0)</f>
        <v>0</v>
      </c>
      <c r="TQ134" s="675">
        <f>IFERROR(SH134*(1+LEVEL_2!#REF!),0)</f>
        <v>0</v>
      </c>
      <c r="TR134" s="675">
        <f>IFERROR(SI134*(1+LEVEL_2!#REF!),0)</f>
        <v>0</v>
      </c>
      <c r="TS134" s="675">
        <f>IFERROR(SJ134*(1+LEVEL_2!#REF!),0)</f>
        <v>0</v>
      </c>
      <c r="TT134" s="675">
        <f>IFERROR(SK134*(1+LEVEL_2!#REF!),0)</f>
        <v>0</v>
      </c>
      <c r="TU134" s="675">
        <f>IFERROR(SL134*(1+LEVEL_2!#REF!),0)</f>
        <v>0</v>
      </c>
      <c r="TV134" s="675">
        <f>IFERROR(SM134*(1+LEVEL_2!#REF!),0)</f>
        <v>0</v>
      </c>
      <c r="TW134" s="675">
        <f>IFERROR(SN134*(1+LEVEL_2!#REF!),0)</f>
        <v>0</v>
      </c>
      <c r="TX134" s="675">
        <f>IFERROR(SO134*(1+LEVEL_2!#REF!),0)</f>
        <v>0</v>
      </c>
      <c r="TY134" s="675">
        <f>IFERROR(SP134*(1+LEVEL_2!#REF!),0)</f>
        <v>0</v>
      </c>
      <c r="TZ134" s="675">
        <f>IFERROR(SQ134*(1+LEVEL_2!#REF!),0)</f>
        <v>0</v>
      </c>
      <c r="UA134" s="675">
        <f>IFERROR(SR134*(1+LEVEL_2!#REF!),0)</f>
        <v>0</v>
      </c>
      <c r="UB134" s="675">
        <f>IFERROR(SS134*(1+LEVEL_2!#REF!),0)</f>
        <v>0</v>
      </c>
      <c r="UC134" s="675">
        <f>IFERROR(ST134*(1+LEVEL_2!#REF!),0)</f>
        <v>0</v>
      </c>
      <c r="UD134" s="675">
        <f>IFERROR(SU134*(1+LEVEL_2!#REF!),0)</f>
        <v>0</v>
      </c>
      <c r="UE134" s="675">
        <f>IFERROR(SV134*(1+LEVEL_2!#REF!),0)</f>
        <v>0</v>
      </c>
      <c r="UF134" s="675">
        <f>IFERROR(SW134*(1+LEVEL_2!#REF!),0)</f>
        <v>0</v>
      </c>
      <c r="UG134" s="675">
        <f>IFERROR(SX134*(1+LEVEL_2!#REF!),0)</f>
        <v>0</v>
      </c>
      <c r="UH134" s="675">
        <f>IFERROR(SY134*(1+LEVEL_2!#REF!),0)</f>
        <v>0</v>
      </c>
      <c r="UI134" s="675">
        <f>IFERROR(SZ134*(1+LEVEL_2!#REF!),0)</f>
        <v>0</v>
      </c>
      <c r="UJ134" s="675">
        <f>IFERROR(TA134*(1+LEVEL_2!#REF!),0)</f>
        <v>0</v>
      </c>
      <c r="UK134" s="675">
        <f>IFERROR(TB134*(1+LEVEL_2!#REF!),0)</f>
        <v>0</v>
      </c>
      <c r="UL134" s="675">
        <f>IFERROR(TC134*(1+LEVEL_2!#REF!),0)</f>
        <v>0</v>
      </c>
      <c r="UN134" s="675">
        <f t="shared" si="1413"/>
        <v>0</v>
      </c>
      <c r="UO134" s="675">
        <f t="shared" si="1414"/>
        <v>0</v>
      </c>
      <c r="UP134" s="675">
        <f t="shared" si="1415"/>
        <v>0</v>
      </c>
      <c r="UQ134" s="675">
        <f t="shared" si="1416"/>
        <v>0</v>
      </c>
      <c r="UR134" s="675">
        <f t="shared" si="1417"/>
        <v>0</v>
      </c>
      <c r="US134" s="675">
        <f t="shared" si="1418"/>
        <v>0</v>
      </c>
      <c r="UT134" s="675">
        <f t="shared" si="1419"/>
        <v>0</v>
      </c>
      <c r="UU134" s="675">
        <f t="shared" si="1420"/>
        <v>0</v>
      </c>
      <c r="UV134" s="675">
        <f t="shared" si="1421"/>
        <v>0</v>
      </c>
      <c r="UW134" s="676">
        <f t="shared" si="1422"/>
        <v>0</v>
      </c>
    </row>
    <row r="135" spans="1:569" s="645" customFormat="1" ht="20.100000000000001" customHeight="1">
      <c r="A135" s="677"/>
      <c r="B135" s="677" t="s">
        <v>405</v>
      </c>
      <c r="C135" s="764" t="s">
        <v>685</v>
      </c>
      <c r="D135" s="764"/>
      <c r="E135" s="792" t="s">
        <v>686</v>
      </c>
      <c r="F135" s="793" t="s">
        <v>687</v>
      </c>
      <c r="G135" s="786" t="s">
        <v>688</v>
      </c>
      <c r="H135" s="794" t="s">
        <v>365</v>
      </c>
      <c r="I135" s="789"/>
      <c r="J135" s="789"/>
      <c r="K135" s="789"/>
      <c r="L135" s="789"/>
      <c r="M135" s="770"/>
      <c r="N135" s="828">
        <f t="shared" si="1423"/>
        <v>0</v>
      </c>
      <c r="O135" s="829">
        <f t="shared" si="1424"/>
        <v>0</v>
      </c>
      <c r="Q135" s="789"/>
      <c r="R135" s="795"/>
      <c r="S135" s="795"/>
      <c r="T135" s="795"/>
      <c r="U135" s="795"/>
      <c r="V135" s="795"/>
      <c r="W135" s="795"/>
      <c r="X135" s="795"/>
      <c r="Y135" s="809"/>
      <c r="Z135" s="809"/>
      <c r="AA135" s="809"/>
      <c r="AB135" s="809"/>
      <c r="AC135" s="809"/>
      <c r="AD135" s="809"/>
      <c r="AE135" s="809"/>
      <c r="AF135" s="810"/>
      <c r="AH135" s="774">
        <f t="shared" si="1430"/>
        <v>1200</v>
      </c>
      <c r="AI135" s="775">
        <f t="shared" si="1431"/>
        <v>0</v>
      </c>
      <c r="AJ135" s="774">
        <f t="shared" si="1432"/>
        <v>3500</v>
      </c>
      <c r="AK135" s="775">
        <f t="shared" si="1433"/>
        <v>0</v>
      </c>
      <c r="AL135" s="774">
        <f t="shared" si="1434"/>
        <v>0</v>
      </c>
      <c r="AM135" s="775">
        <f t="shared" si="1435"/>
        <v>0</v>
      </c>
      <c r="AN135" s="774">
        <f t="shared" si="1436"/>
        <v>0</v>
      </c>
      <c r="AO135" s="775">
        <f t="shared" si="1437"/>
        <v>0</v>
      </c>
      <c r="AP135" s="693">
        <f t="shared" si="1111"/>
        <v>4700</v>
      </c>
      <c r="AQ135" s="775">
        <f t="shared" si="1438"/>
        <v>0</v>
      </c>
      <c r="AR135" s="774">
        <f t="shared" si="1439"/>
        <v>0</v>
      </c>
      <c r="AS135" s="775">
        <f t="shared" si="1440"/>
        <v>0</v>
      </c>
      <c r="AT135" s="776">
        <f t="shared" si="1152"/>
        <v>5640</v>
      </c>
      <c r="AU135" s="776">
        <f t="shared" si="1441"/>
        <v>9400</v>
      </c>
      <c r="AV135" s="693">
        <f t="shared" si="829"/>
        <v>4700</v>
      </c>
      <c r="AW135" s="775">
        <f t="shared" si="1370"/>
        <v>0</v>
      </c>
      <c r="AX135" s="775">
        <f t="shared" si="1442"/>
        <v>0</v>
      </c>
      <c r="AY135" s="775">
        <f t="shared" si="1443"/>
        <v>0</v>
      </c>
      <c r="AZ135" s="775">
        <f t="shared" si="1443"/>
        <v>0</v>
      </c>
      <c r="BA135" s="693">
        <f t="shared" si="1444"/>
        <v>0</v>
      </c>
      <c r="BB135" s="693">
        <f t="shared" si="1445"/>
        <v>0</v>
      </c>
      <c r="BC135" s="774">
        <f t="shared" si="1446"/>
        <v>0</v>
      </c>
      <c r="BD135" s="775">
        <f t="shared" si="1447"/>
        <v>0</v>
      </c>
      <c r="BE135" s="777"/>
      <c r="BG135" s="790">
        <f t="shared" ref="BG135" si="1669">AH135</f>
        <v>1200</v>
      </c>
      <c r="BH135" s="790">
        <f t="shared" si="1448"/>
        <v>0</v>
      </c>
      <c r="BI135" s="790">
        <f t="shared" ref="BI135" si="1670">AJ135</f>
        <v>3500</v>
      </c>
      <c r="BJ135" s="790">
        <f t="shared" si="1449"/>
        <v>0</v>
      </c>
      <c r="BK135" s="790">
        <f t="shared" ref="BK135" si="1671">AL135</f>
        <v>0</v>
      </c>
      <c r="BL135" s="790">
        <f t="shared" si="1450"/>
        <v>0</v>
      </c>
      <c r="BM135" s="790">
        <f t="shared" ref="BM135" si="1672">AN135</f>
        <v>0</v>
      </c>
      <c r="BN135" s="790">
        <f t="shared" si="1451"/>
        <v>0</v>
      </c>
      <c r="BO135" s="790">
        <f t="shared" si="1371"/>
        <v>4700</v>
      </c>
      <c r="BP135" s="790">
        <f t="shared" si="1452"/>
        <v>0</v>
      </c>
      <c r="BQ135" s="790">
        <f t="shared" si="1453"/>
        <v>0</v>
      </c>
      <c r="BR135" s="790">
        <f t="shared" si="1454"/>
        <v>0</v>
      </c>
      <c r="BS135" s="790">
        <f t="shared" si="1372"/>
        <v>4700</v>
      </c>
      <c r="BT135" s="790">
        <f t="shared" si="1455"/>
        <v>0</v>
      </c>
      <c r="BU135" s="790">
        <f t="shared" si="1456"/>
        <v>0</v>
      </c>
      <c r="BV135" s="790">
        <f t="shared" si="1457"/>
        <v>0</v>
      </c>
      <c r="BW135" s="790"/>
      <c r="BX135" s="790">
        <f t="shared" si="1458"/>
        <v>0</v>
      </c>
      <c r="BY135" s="791" t="s">
        <v>400</v>
      </c>
      <c r="CA135" s="744"/>
      <c r="CB135" s="745">
        <f t="shared" si="1459"/>
        <v>0</v>
      </c>
      <c r="CC135" s="718"/>
      <c r="CD135" s="745">
        <f t="shared" si="1460"/>
        <v>0</v>
      </c>
      <c r="CE135" s="718"/>
      <c r="CF135" s="745">
        <f t="shared" si="1461"/>
        <v>0</v>
      </c>
      <c r="CG135" s="718"/>
      <c r="CH135" s="745">
        <f t="shared" si="1462"/>
        <v>0</v>
      </c>
      <c r="CI135" s="746">
        <f t="shared" si="1377"/>
        <v>0</v>
      </c>
      <c r="CJ135" s="745">
        <f t="shared" si="1463"/>
        <v>0</v>
      </c>
      <c r="CK135" s="718"/>
      <c r="CL135" s="745">
        <f t="shared" si="1464"/>
        <v>0</v>
      </c>
      <c r="CM135" s="746">
        <f t="shared" si="1378"/>
        <v>0</v>
      </c>
      <c r="CN135" s="745">
        <f t="shared" si="1465"/>
        <v>0</v>
      </c>
      <c r="CO135" s="699">
        <f t="shared" si="1466"/>
        <v>0</v>
      </c>
      <c r="CP135" s="699">
        <f t="shared" si="1466"/>
        <v>0</v>
      </c>
      <c r="CQ135" s="699">
        <f t="shared" si="1466"/>
        <v>0</v>
      </c>
      <c r="CR135" s="699">
        <f t="shared" si="1466"/>
        <v>0</v>
      </c>
      <c r="CS135" s="700">
        <f t="shared" si="1466"/>
        <v>0</v>
      </c>
      <c r="CT135" s="699">
        <f t="shared" si="1466"/>
        <v>0</v>
      </c>
      <c r="CU135" s="699">
        <f t="shared" si="1466"/>
        <v>0</v>
      </c>
      <c r="CV135" s="700">
        <f t="shared" si="1467"/>
        <v>0</v>
      </c>
      <c r="CW135" s="697"/>
      <c r="CX135" s="696">
        <f t="shared" si="1468"/>
        <v>0</v>
      </c>
      <c r="CY135" s="701"/>
      <c r="DA135" s="778">
        <f>IFERROR(VLOOKUP($C135,정민건설!$A$13:$AM$154,28,FALSE),0)</f>
        <v>1200</v>
      </c>
      <c r="DB135" s="775">
        <f t="shared" si="1470"/>
        <v>0</v>
      </c>
      <c r="DC135" s="778">
        <f>IFERROR(VLOOKUP($C135,정민건설!$A$13:$AM$154,30,FALSE),0)</f>
        <v>3500</v>
      </c>
      <c r="DD135" s="775">
        <f t="shared" si="1472"/>
        <v>0</v>
      </c>
      <c r="DE135" s="774">
        <f>IFERROR(VLOOKUP($C135,정민건설!$A$13:$AM$154,32,FALSE),0)</f>
        <v>0</v>
      </c>
      <c r="DF135" s="775">
        <f t="shared" si="1474"/>
        <v>0</v>
      </c>
      <c r="DG135" s="774">
        <f>IFERROR(VLOOKUP($C135,정민건설!$A$13:$AM$154,34,FALSE),0)</f>
        <v>0</v>
      </c>
      <c r="DH135" s="775">
        <f t="shared" si="1476"/>
        <v>0</v>
      </c>
      <c r="DI135" s="693">
        <f t="shared" si="1112"/>
        <v>4700</v>
      </c>
      <c r="DJ135" s="775">
        <f t="shared" si="1477"/>
        <v>0</v>
      </c>
      <c r="DK135" s="778">
        <f t="shared" si="1478"/>
        <v>0</v>
      </c>
      <c r="DL135" s="779">
        <f t="shared" si="1479"/>
        <v>0</v>
      </c>
      <c r="DM135" s="693">
        <f t="shared" si="1113"/>
        <v>4700</v>
      </c>
      <c r="DN135" s="775">
        <f t="shared" si="1480"/>
        <v>0</v>
      </c>
      <c r="DO135" s="693">
        <f t="shared" si="1481"/>
        <v>0</v>
      </c>
      <c r="DP135" s="693">
        <f t="shared" si="1482"/>
        <v>0</v>
      </c>
      <c r="DQ135" s="774"/>
      <c r="DR135" s="775">
        <f t="shared" si="1483"/>
        <v>0</v>
      </c>
      <c r="DS135" s="777"/>
      <c r="DU135" s="774">
        <f>IFERROR(VLOOKUP($C135,[1]영만종합건설!$A$13:$AN$154,28,FALSE),0)</f>
        <v>14000</v>
      </c>
      <c r="DV135" s="780">
        <f t="shared" si="1484"/>
        <v>0</v>
      </c>
      <c r="DW135" s="774">
        <f>IFERROR(VLOOKUP($C135,[1]영만종합건설!$A$13:$AN$154,30,FALSE),0)</f>
        <v>7000</v>
      </c>
      <c r="DX135" s="780">
        <f t="shared" si="1485"/>
        <v>0</v>
      </c>
      <c r="DY135" s="778">
        <f>IFERROR(VLOOKUP($C135,[1]영만종합건설!$A$13:$AN$154,32,FALSE),0)</f>
        <v>0</v>
      </c>
      <c r="DZ135" s="780">
        <f t="shared" si="1486"/>
        <v>0</v>
      </c>
      <c r="EA135" s="778">
        <f>IFERROR(VLOOKUP($C135,[1]영만종합건설!$A$13:$AN$154,34,FALSE),0)</f>
        <v>0</v>
      </c>
      <c r="EB135" s="780">
        <f t="shared" si="1487"/>
        <v>0</v>
      </c>
      <c r="EC135" s="703">
        <f t="shared" si="1114"/>
        <v>21000</v>
      </c>
      <c r="ED135" s="780">
        <f t="shared" si="1488"/>
        <v>0</v>
      </c>
      <c r="EE135" s="778">
        <f t="shared" si="1489"/>
        <v>0</v>
      </c>
      <c r="EF135" s="779">
        <f t="shared" si="1490"/>
        <v>0</v>
      </c>
      <c r="EG135" s="703">
        <f t="shared" si="1115"/>
        <v>21000</v>
      </c>
      <c r="EH135" s="780">
        <f t="shared" si="1491"/>
        <v>0</v>
      </c>
      <c r="EI135" s="703">
        <f t="shared" si="1492"/>
        <v>0</v>
      </c>
      <c r="EJ135" s="703">
        <f t="shared" si="1493"/>
        <v>0</v>
      </c>
      <c r="EK135" s="778"/>
      <c r="EL135" s="780">
        <f t="shared" si="1494"/>
        <v>0</v>
      </c>
      <c r="EM135" s="781"/>
      <c r="EO135" s="778">
        <f>IFERROR(VLOOKUP($C135,[1]부강종합건설!$A$13:$AM$154,28,FALSE),0)</f>
        <v>6000</v>
      </c>
      <c r="EP135" s="780">
        <f t="shared" si="1495"/>
        <v>0</v>
      </c>
      <c r="EQ135" s="778">
        <f>IFERROR(VLOOKUP($C135,[1]부강종합건설!$A$13:$AM$154,30,FALSE),0)</f>
        <v>3000</v>
      </c>
      <c r="ER135" s="780">
        <f t="shared" si="1496"/>
        <v>0</v>
      </c>
      <c r="ES135" s="778">
        <f>IFERROR(VLOOKUP($C135,[1]부강종합건설!$A$13:$AM$154,32,FALSE),0)</f>
        <v>0</v>
      </c>
      <c r="ET135" s="780">
        <f t="shared" si="1497"/>
        <v>0</v>
      </c>
      <c r="EU135" s="778">
        <f>IFERROR(VLOOKUP($C135,[1]부강종합건설!$A$13:$AM$154,34,FALSE),0)</f>
        <v>1250</v>
      </c>
      <c r="EV135" s="780">
        <f t="shared" si="1498"/>
        <v>0</v>
      </c>
      <c r="EW135" s="703">
        <f t="shared" si="1116"/>
        <v>10250</v>
      </c>
      <c r="EX135" s="780">
        <f t="shared" si="1499"/>
        <v>0</v>
      </c>
      <c r="EY135" s="778">
        <f t="shared" si="1500"/>
        <v>0</v>
      </c>
      <c r="EZ135" s="779">
        <f t="shared" si="1501"/>
        <v>0</v>
      </c>
      <c r="FA135" s="703">
        <f t="shared" si="1117"/>
        <v>10250</v>
      </c>
      <c r="FB135" s="780">
        <f t="shared" si="1502"/>
        <v>0</v>
      </c>
      <c r="FC135" s="703">
        <f t="shared" si="1503"/>
        <v>0</v>
      </c>
      <c r="FD135" s="703">
        <f t="shared" si="1504"/>
        <v>0</v>
      </c>
      <c r="FE135" s="778"/>
      <c r="FF135" s="780">
        <f t="shared" si="1505"/>
        <v>0</v>
      </c>
      <c r="FG135" s="782"/>
      <c r="FI135" s="774">
        <f>IFERROR(VLOOKUP($C135,[1]대도엔지니어링!$A$13:$AN$154,28,FALSE),0)</f>
        <v>16400</v>
      </c>
      <c r="FJ135" s="775">
        <f t="shared" si="1506"/>
        <v>0</v>
      </c>
      <c r="FK135" s="774">
        <f>IFERROR(VLOOKUP($C135,[1]대도엔지니어링!$A$13:$AN$154,30,FALSE),0)</f>
        <v>84000</v>
      </c>
      <c r="FL135" s="775">
        <f t="shared" si="1507"/>
        <v>0</v>
      </c>
      <c r="FM135" s="774">
        <f>IFERROR(VLOOKUP($C135,[1]대도엔지니어링!$A$13:$AN$154,32,FALSE),0)</f>
        <v>0</v>
      </c>
      <c r="FN135" s="775">
        <f t="shared" si="1508"/>
        <v>0</v>
      </c>
      <c r="FO135" s="774">
        <f>IFERROR(VLOOKUP($C135,[1]대도엔지니어링!$A$13:$AN$154,34,FALSE),0)</f>
        <v>5240</v>
      </c>
      <c r="FP135" s="775">
        <f t="shared" si="1509"/>
        <v>0</v>
      </c>
      <c r="FQ135" s="693">
        <f t="shared" si="1118"/>
        <v>105640</v>
      </c>
      <c r="FR135" s="775">
        <f t="shared" si="1510"/>
        <v>0</v>
      </c>
      <c r="FS135" s="774">
        <f t="shared" si="1119"/>
        <v>8448.4985757259856</v>
      </c>
      <c r="FT135" s="775">
        <f t="shared" si="1511"/>
        <v>0</v>
      </c>
      <c r="FU135" s="693">
        <f t="shared" si="1120"/>
        <v>114088.49857572599</v>
      </c>
      <c r="FV135" s="775">
        <f t="shared" si="1512"/>
        <v>0</v>
      </c>
      <c r="FW135" s="693">
        <f t="shared" si="1513"/>
        <v>0</v>
      </c>
      <c r="FX135" s="693">
        <f t="shared" si="1514"/>
        <v>0</v>
      </c>
      <c r="FY135" s="774"/>
      <c r="FZ135" s="775">
        <f t="shared" si="1515"/>
        <v>0</v>
      </c>
      <c r="GA135" s="782"/>
      <c r="GC135" s="774">
        <f>IFERROR(VLOOKUP($C135,[1]부명엔지니어링!$A$13:$AN$154,28,FALSE),0)</f>
        <v>20000</v>
      </c>
      <c r="GD135" s="775">
        <f t="shared" si="1516"/>
        <v>0</v>
      </c>
      <c r="GE135" s="774">
        <f>IFERROR(VLOOKUP($C135,[1]부명엔지니어링!$A$13:$AN$154,30,FALSE),0)</f>
        <v>15000</v>
      </c>
      <c r="GF135" s="775">
        <f t="shared" si="1517"/>
        <v>0</v>
      </c>
      <c r="GG135" s="774">
        <f>IFERROR(VLOOKUP($C135,[1]부명엔지니어링!$A$13:$AN$154,32,FALSE),0)</f>
        <v>0</v>
      </c>
      <c r="GH135" s="775">
        <f t="shared" si="1518"/>
        <v>0</v>
      </c>
      <c r="GI135" s="774">
        <f>IFERROR(VLOOKUP($C135,[1]부명엔지니어링!$A$13:$AN$154,34,FALSE),0)</f>
        <v>0</v>
      </c>
      <c r="GJ135" s="775">
        <f t="shared" si="1519"/>
        <v>0</v>
      </c>
      <c r="GK135" s="693">
        <f t="shared" si="1121"/>
        <v>35000</v>
      </c>
      <c r="GL135" s="775">
        <f t="shared" si="1520"/>
        <v>0</v>
      </c>
      <c r="GM135" s="774">
        <f t="shared" si="1521"/>
        <v>0</v>
      </c>
      <c r="GN135" s="775">
        <f t="shared" si="1522"/>
        <v>0</v>
      </c>
      <c r="GO135" s="693">
        <f t="shared" si="1122"/>
        <v>35000</v>
      </c>
      <c r="GP135" s="775">
        <f t="shared" si="1523"/>
        <v>0</v>
      </c>
      <c r="GQ135" s="693">
        <f t="shared" si="1524"/>
        <v>0</v>
      </c>
      <c r="GR135" s="693">
        <f t="shared" si="1525"/>
        <v>0</v>
      </c>
      <c r="GS135" s="774"/>
      <c r="GT135" s="775">
        <f t="shared" si="1526"/>
        <v>0</v>
      </c>
      <c r="GU135" s="782"/>
      <c r="GW135" s="790">
        <f>AH135</f>
        <v>1200</v>
      </c>
      <c r="GX135" s="790">
        <f t="shared" si="1527"/>
        <v>0</v>
      </c>
      <c r="GY135" s="790">
        <f>AJ135</f>
        <v>3500</v>
      </c>
      <c r="GZ135" s="790">
        <f t="shared" si="1528"/>
        <v>0</v>
      </c>
      <c r="HA135" s="790">
        <f>AL135</f>
        <v>0</v>
      </c>
      <c r="HB135" s="790">
        <f t="shared" si="1529"/>
        <v>0</v>
      </c>
      <c r="HC135" s="790">
        <f>AN135</f>
        <v>0</v>
      </c>
      <c r="HD135" s="790">
        <f t="shared" si="1530"/>
        <v>0</v>
      </c>
      <c r="HE135" s="790">
        <f t="shared" si="1123"/>
        <v>4700</v>
      </c>
      <c r="HF135" s="790">
        <f t="shared" si="1531"/>
        <v>0</v>
      </c>
      <c r="HG135" s="790">
        <f t="shared" si="1532"/>
        <v>0</v>
      </c>
      <c r="HH135" s="790">
        <f t="shared" si="1533"/>
        <v>0</v>
      </c>
      <c r="HI135" s="790">
        <f t="shared" si="1124"/>
        <v>4700</v>
      </c>
      <c r="HJ135" s="790">
        <f t="shared" si="1534"/>
        <v>0</v>
      </c>
      <c r="HK135" s="790">
        <f t="shared" si="1535"/>
        <v>0</v>
      </c>
      <c r="HL135" s="790">
        <f t="shared" si="1536"/>
        <v>0</v>
      </c>
      <c r="HM135" s="790"/>
      <c r="HN135" s="790">
        <f t="shared" si="1537"/>
        <v>0</v>
      </c>
      <c r="HO135" s="791" t="s">
        <v>400</v>
      </c>
      <c r="HQ135" s="783"/>
      <c r="HR135" s="784">
        <f t="shared" si="1538"/>
        <v>0</v>
      </c>
      <c r="HS135" s="783"/>
      <c r="HT135" s="784">
        <f t="shared" si="1539"/>
        <v>0</v>
      </c>
      <c r="HU135" s="783"/>
      <c r="HV135" s="784">
        <f t="shared" si="1540"/>
        <v>0</v>
      </c>
      <c r="HW135" s="783"/>
      <c r="HX135" s="784">
        <f t="shared" si="1541"/>
        <v>0</v>
      </c>
      <c r="HY135" s="707">
        <f t="shared" si="1379"/>
        <v>0</v>
      </c>
      <c r="HZ135" s="784">
        <f t="shared" si="1542"/>
        <v>0</v>
      </c>
      <c r="IA135" s="783"/>
      <c r="IB135" s="784">
        <f t="shared" si="1543"/>
        <v>0</v>
      </c>
      <c r="IC135" s="707">
        <f t="shared" si="1380"/>
        <v>0</v>
      </c>
      <c r="ID135" s="784">
        <f t="shared" si="1544"/>
        <v>0</v>
      </c>
      <c r="IE135" s="706">
        <f t="shared" si="1545"/>
        <v>0</v>
      </c>
      <c r="IF135" s="706">
        <f t="shared" si="1546"/>
        <v>0</v>
      </c>
      <c r="IG135" s="783"/>
      <c r="IH135" s="784">
        <f t="shared" si="1547"/>
        <v>0</v>
      </c>
      <c r="II135" s="782"/>
      <c r="IK135" s="783"/>
      <c r="IL135" s="784">
        <f t="shared" si="1548"/>
        <v>0</v>
      </c>
      <c r="IM135" s="783"/>
      <c r="IN135" s="784">
        <f t="shared" si="1549"/>
        <v>0</v>
      </c>
      <c r="IO135" s="783"/>
      <c r="IP135" s="784">
        <f t="shared" si="1550"/>
        <v>0</v>
      </c>
      <c r="IQ135" s="783"/>
      <c r="IR135" s="784">
        <f t="shared" si="1551"/>
        <v>0</v>
      </c>
      <c r="IS135" s="707">
        <f t="shared" si="1381"/>
        <v>0</v>
      </c>
      <c r="IT135" s="784">
        <f t="shared" si="1552"/>
        <v>0</v>
      </c>
      <c r="IU135" s="783"/>
      <c r="IV135" s="784">
        <f t="shared" si="1553"/>
        <v>0</v>
      </c>
      <c r="IW135" s="707">
        <f t="shared" si="1382"/>
        <v>0</v>
      </c>
      <c r="IX135" s="784">
        <f t="shared" si="1554"/>
        <v>0</v>
      </c>
      <c r="IY135" s="706">
        <f t="shared" si="1555"/>
        <v>0</v>
      </c>
      <c r="IZ135" s="706">
        <f t="shared" si="1556"/>
        <v>0</v>
      </c>
      <c r="JA135" s="783"/>
      <c r="JB135" s="784">
        <f t="shared" si="1557"/>
        <v>0</v>
      </c>
      <c r="JC135" s="782"/>
      <c r="JE135" s="783"/>
      <c r="JF135" s="784">
        <f t="shared" si="1558"/>
        <v>0</v>
      </c>
      <c r="JG135" s="783"/>
      <c r="JH135" s="784">
        <f t="shared" si="1559"/>
        <v>0</v>
      </c>
      <c r="JI135" s="783"/>
      <c r="JJ135" s="784">
        <f t="shared" si="1560"/>
        <v>0</v>
      </c>
      <c r="JK135" s="783"/>
      <c r="JL135" s="784">
        <f t="shared" si="1561"/>
        <v>0</v>
      </c>
      <c r="JM135" s="707">
        <f t="shared" si="1383"/>
        <v>0</v>
      </c>
      <c r="JN135" s="784">
        <f t="shared" si="1562"/>
        <v>0</v>
      </c>
      <c r="JO135" s="783"/>
      <c r="JP135" s="784">
        <f t="shared" si="1563"/>
        <v>0</v>
      </c>
      <c r="JQ135" s="707">
        <f t="shared" si="1384"/>
        <v>0</v>
      </c>
      <c r="JR135" s="784">
        <f t="shared" si="1564"/>
        <v>0</v>
      </c>
      <c r="JS135" s="706">
        <f t="shared" si="1565"/>
        <v>0</v>
      </c>
      <c r="JT135" s="706">
        <f t="shared" si="1566"/>
        <v>0</v>
      </c>
      <c r="JU135" s="783"/>
      <c r="JV135" s="784">
        <f t="shared" si="1567"/>
        <v>0</v>
      </c>
      <c r="JW135" s="782"/>
      <c r="JY135" s="783"/>
      <c r="JZ135" s="784">
        <f t="shared" si="1568"/>
        <v>0</v>
      </c>
      <c r="KA135" s="783"/>
      <c r="KB135" s="784">
        <f t="shared" si="1569"/>
        <v>0</v>
      </c>
      <c r="KC135" s="783"/>
      <c r="KD135" s="784">
        <f t="shared" si="1570"/>
        <v>0</v>
      </c>
      <c r="KE135" s="783"/>
      <c r="KF135" s="784">
        <f t="shared" si="1571"/>
        <v>0</v>
      </c>
      <c r="KG135" s="707">
        <f t="shared" si="1385"/>
        <v>0</v>
      </c>
      <c r="KH135" s="784">
        <f t="shared" si="1572"/>
        <v>0</v>
      </c>
      <c r="KI135" s="783"/>
      <c r="KJ135" s="784">
        <f t="shared" si="1573"/>
        <v>0</v>
      </c>
      <c r="KK135" s="707">
        <f t="shared" si="1386"/>
        <v>0</v>
      </c>
      <c r="KL135" s="784">
        <f t="shared" si="1574"/>
        <v>0</v>
      </c>
      <c r="KM135" s="706">
        <f t="shared" si="1575"/>
        <v>0</v>
      </c>
      <c r="KN135" s="706">
        <f t="shared" si="1576"/>
        <v>0</v>
      </c>
      <c r="KO135" s="783"/>
      <c r="KP135" s="784">
        <f t="shared" si="1577"/>
        <v>0</v>
      </c>
      <c r="KQ135" s="782"/>
      <c r="KS135" s="783"/>
      <c r="KT135" s="784">
        <f t="shared" si="1578"/>
        <v>0</v>
      </c>
      <c r="KU135" s="783"/>
      <c r="KV135" s="784">
        <f t="shared" si="1579"/>
        <v>0</v>
      </c>
      <c r="KW135" s="783"/>
      <c r="KX135" s="784">
        <f t="shared" si="1580"/>
        <v>0</v>
      </c>
      <c r="KY135" s="783"/>
      <c r="KZ135" s="784">
        <f t="shared" si="1581"/>
        <v>0</v>
      </c>
      <c r="LA135" s="707">
        <f t="shared" si="1387"/>
        <v>0</v>
      </c>
      <c r="LB135" s="784">
        <f t="shared" si="1582"/>
        <v>0</v>
      </c>
      <c r="LC135" s="783"/>
      <c r="LD135" s="784">
        <f t="shared" si="1583"/>
        <v>0</v>
      </c>
      <c r="LE135" s="707">
        <f t="shared" si="1388"/>
        <v>0</v>
      </c>
      <c r="LF135" s="784">
        <f t="shared" si="1584"/>
        <v>0</v>
      </c>
      <c r="LG135" s="706">
        <f t="shared" si="1585"/>
        <v>0</v>
      </c>
      <c r="LH135" s="706">
        <f t="shared" si="1586"/>
        <v>0</v>
      </c>
      <c r="LI135" s="783"/>
      <c r="LJ135" s="784">
        <f t="shared" si="1587"/>
        <v>0</v>
      </c>
      <c r="LK135" s="782"/>
      <c r="LM135" s="783"/>
      <c r="LN135" s="784">
        <f t="shared" si="1588"/>
        <v>0</v>
      </c>
      <c r="LO135" s="783"/>
      <c r="LP135" s="784">
        <f t="shared" si="1589"/>
        <v>0</v>
      </c>
      <c r="LQ135" s="783"/>
      <c r="LR135" s="784">
        <f t="shared" si="1590"/>
        <v>0</v>
      </c>
      <c r="LS135" s="783"/>
      <c r="LT135" s="784">
        <f t="shared" si="1591"/>
        <v>0</v>
      </c>
      <c r="LU135" s="707">
        <f t="shared" si="1389"/>
        <v>0</v>
      </c>
      <c r="LV135" s="784">
        <f t="shared" si="1592"/>
        <v>0</v>
      </c>
      <c r="LW135" s="783"/>
      <c r="LX135" s="784">
        <f t="shared" si="1593"/>
        <v>0</v>
      </c>
      <c r="LY135" s="707">
        <f t="shared" si="1390"/>
        <v>0</v>
      </c>
      <c r="LZ135" s="784">
        <f t="shared" si="1594"/>
        <v>0</v>
      </c>
      <c r="MA135" s="706">
        <f t="shared" si="1595"/>
        <v>0</v>
      </c>
      <c r="MB135" s="706">
        <f t="shared" si="1596"/>
        <v>0</v>
      </c>
      <c r="MC135" s="783"/>
      <c r="MD135" s="784">
        <f t="shared" si="1597"/>
        <v>0</v>
      </c>
      <c r="ME135" s="782"/>
      <c r="MG135" s="783"/>
      <c r="MH135" s="784">
        <f t="shared" si="1598"/>
        <v>0</v>
      </c>
      <c r="MI135" s="783"/>
      <c r="MJ135" s="784">
        <f t="shared" si="1599"/>
        <v>0</v>
      </c>
      <c r="MK135" s="783"/>
      <c r="ML135" s="784">
        <f t="shared" si="1600"/>
        <v>0</v>
      </c>
      <c r="MM135" s="783"/>
      <c r="MN135" s="784">
        <f t="shared" si="1601"/>
        <v>0</v>
      </c>
      <c r="MO135" s="707">
        <f t="shared" si="1391"/>
        <v>0</v>
      </c>
      <c r="MP135" s="784">
        <f t="shared" si="1602"/>
        <v>0</v>
      </c>
      <c r="MQ135" s="783"/>
      <c r="MR135" s="784">
        <f t="shared" si="1603"/>
        <v>0</v>
      </c>
      <c r="MS135" s="707">
        <f t="shared" si="1392"/>
        <v>0</v>
      </c>
      <c r="MT135" s="784">
        <f t="shared" si="1604"/>
        <v>0</v>
      </c>
      <c r="MU135" s="706">
        <f t="shared" si="1605"/>
        <v>0</v>
      </c>
      <c r="MV135" s="706">
        <f t="shared" si="1606"/>
        <v>0</v>
      </c>
      <c r="MW135" s="783"/>
      <c r="MX135" s="784">
        <f t="shared" si="1607"/>
        <v>0</v>
      </c>
      <c r="MY135" s="782"/>
      <c r="NA135" s="783"/>
      <c r="NB135" s="784">
        <f t="shared" si="1608"/>
        <v>0</v>
      </c>
      <c r="NC135" s="783"/>
      <c r="ND135" s="784">
        <f t="shared" si="1609"/>
        <v>0</v>
      </c>
      <c r="NE135" s="783"/>
      <c r="NF135" s="784">
        <f t="shared" si="1610"/>
        <v>0</v>
      </c>
      <c r="NG135" s="783"/>
      <c r="NH135" s="784">
        <f t="shared" si="1611"/>
        <v>0</v>
      </c>
      <c r="NI135" s="707">
        <f t="shared" si="1393"/>
        <v>0</v>
      </c>
      <c r="NJ135" s="784">
        <f t="shared" si="1612"/>
        <v>0</v>
      </c>
      <c r="NK135" s="783"/>
      <c r="NL135" s="784">
        <f t="shared" si="1613"/>
        <v>0</v>
      </c>
      <c r="NM135" s="707">
        <f t="shared" si="1394"/>
        <v>0</v>
      </c>
      <c r="NN135" s="784">
        <f t="shared" si="1614"/>
        <v>0</v>
      </c>
      <c r="NO135" s="706">
        <f t="shared" si="1615"/>
        <v>0</v>
      </c>
      <c r="NP135" s="706">
        <f t="shared" si="1616"/>
        <v>0</v>
      </c>
      <c r="NQ135" s="783"/>
      <c r="NR135" s="784">
        <f t="shared" si="1617"/>
        <v>0</v>
      </c>
      <c r="NS135" s="782"/>
      <c r="NU135" s="783"/>
      <c r="NV135" s="784">
        <f t="shared" si="1618"/>
        <v>0</v>
      </c>
      <c r="NW135" s="783"/>
      <c r="NX135" s="784">
        <f t="shared" si="1619"/>
        <v>0</v>
      </c>
      <c r="NY135" s="783"/>
      <c r="NZ135" s="784">
        <f t="shared" si="1620"/>
        <v>0</v>
      </c>
      <c r="OA135" s="783"/>
      <c r="OB135" s="784">
        <f t="shared" si="1621"/>
        <v>0</v>
      </c>
      <c r="OC135" s="707">
        <f t="shared" si="1395"/>
        <v>0</v>
      </c>
      <c r="OD135" s="784">
        <f t="shared" si="1622"/>
        <v>0</v>
      </c>
      <c r="OE135" s="783"/>
      <c r="OF135" s="784">
        <f t="shared" si="1623"/>
        <v>0</v>
      </c>
      <c r="OG135" s="707">
        <f t="shared" si="1396"/>
        <v>0</v>
      </c>
      <c r="OH135" s="784">
        <f t="shared" si="1624"/>
        <v>0</v>
      </c>
      <c r="OI135" s="706">
        <f t="shared" si="1625"/>
        <v>0</v>
      </c>
      <c r="OJ135" s="706">
        <f t="shared" si="1626"/>
        <v>0</v>
      </c>
      <c r="OK135" s="783"/>
      <c r="OL135" s="784">
        <f t="shared" si="1627"/>
        <v>0</v>
      </c>
      <c r="OM135" s="782"/>
      <c r="OO135" s="783"/>
      <c r="OP135" s="784">
        <f t="shared" si="1628"/>
        <v>0</v>
      </c>
      <c r="OQ135" s="783"/>
      <c r="OR135" s="784">
        <f t="shared" si="1629"/>
        <v>0</v>
      </c>
      <c r="OS135" s="783"/>
      <c r="OT135" s="784">
        <f t="shared" si="1630"/>
        <v>0</v>
      </c>
      <c r="OU135" s="783"/>
      <c r="OV135" s="784">
        <f t="shared" si="1631"/>
        <v>0</v>
      </c>
      <c r="OW135" s="707">
        <f t="shared" si="1397"/>
        <v>0</v>
      </c>
      <c r="OX135" s="784">
        <f t="shared" si="1632"/>
        <v>0</v>
      </c>
      <c r="OY135" s="783"/>
      <c r="OZ135" s="784">
        <f t="shared" si="1633"/>
        <v>0</v>
      </c>
      <c r="PA135" s="707">
        <f t="shared" si="1398"/>
        <v>0</v>
      </c>
      <c r="PB135" s="784">
        <f t="shared" si="1634"/>
        <v>0</v>
      </c>
      <c r="PC135" s="706">
        <f t="shared" si="1635"/>
        <v>0</v>
      </c>
      <c r="PD135" s="706">
        <f t="shared" si="1636"/>
        <v>0</v>
      </c>
      <c r="PE135" s="783"/>
      <c r="PF135" s="784">
        <f t="shared" si="1637"/>
        <v>0</v>
      </c>
      <c r="PG135" s="782"/>
      <c r="PI135" s="783"/>
      <c r="PJ135" s="784">
        <f t="shared" si="1638"/>
        <v>0</v>
      </c>
      <c r="PK135" s="783"/>
      <c r="PL135" s="784">
        <f t="shared" si="1639"/>
        <v>0</v>
      </c>
      <c r="PM135" s="783"/>
      <c r="PN135" s="784">
        <f t="shared" si="1640"/>
        <v>0</v>
      </c>
      <c r="PO135" s="783"/>
      <c r="PP135" s="784">
        <f t="shared" si="1641"/>
        <v>0</v>
      </c>
      <c r="PQ135" s="707">
        <f t="shared" si="1399"/>
        <v>0</v>
      </c>
      <c r="PR135" s="784">
        <f t="shared" si="1642"/>
        <v>0</v>
      </c>
      <c r="PS135" s="783"/>
      <c r="PT135" s="784">
        <f t="shared" si="1643"/>
        <v>0</v>
      </c>
      <c r="PU135" s="707">
        <f t="shared" si="1400"/>
        <v>0</v>
      </c>
      <c r="PV135" s="784">
        <f t="shared" si="1644"/>
        <v>0</v>
      </c>
      <c r="PW135" s="706">
        <f t="shared" si="1645"/>
        <v>0</v>
      </c>
      <c r="PX135" s="706">
        <f t="shared" si="1646"/>
        <v>0</v>
      </c>
      <c r="PY135" s="783"/>
      <c r="PZ135" s="784">
        <f t="shared" si="1647"/>
        <v>0</v>
      </c>
      <c r="QA135" s="782"/>
      <c r="QC135" s="783"/>
      <c r="QD135" s="784">
        <f t="shared" si="1648"/>
        <v>0</v>
      </c>
      <c r="QE135" s="783"/>
      <c r="QF135" s="784">
        <f t="shared" si="1649"/>
        <v>0</v>
      </c>
      <c r="QG135" s="783"/>
      <c r="QH135" s="784">
        <f t="shared" si="1650"/>
        <v>0</v>
      </c>
      <c r="QI135" s="783"/>
      <c r="QJ135" s="784">
        <f t="shared" si="1651"/>
        <v>0</v>
      </c>
      <c r="QK135" s="707">
        <f t="shared" si="1401"/>
        <v>0</v>
      </c>
      <c r="QL135" s="784">
        <f t="shared" si="1652"/>
        <v>0</v>
      </c>
      <c r="QM135" s="783"/>
      <c r="QN135" s="784">
        <f t="shared" si="1653"/>
        <v>0</v>
      </c>
      <c r="QO135" s="707">
        <f t="shared" si="1402"/>
        <v>0</v>
      </c>
      <c r="QP135" s="784">
        <f t="shared" si="1654"/>
        <v>0</v>
      </c>
      <c r="QQ135" s="706">
        <f t="shared" si="1655"/>
        <v>0</v>
      </c>
      <c r="QR135" s="706">
        <f t="shared" si="1656"/>
        <v>0</v>
      </c>
      <c r="QS135" s="783"/>
      <c r="QT135" s="784">
        <f t="shared" si="1657"/>
        <v>0</v>
      </c>
      <c r="QU135" s="782"/>
      <c r="RA135" s="785">
        <f t="shared" si="1125"/>
        <v>0</v>
      </c>
      <c r="RB135" s="785" t="e">
        <f t="shared" si="1126"/>
        <v>#REF!</v>
      </c>
      <c r="RC135" s="677">
        <f t="shared" ref="RC135:RI158" si="1673">Q135</f>
        <v>0</v>
      </c>
      <c r="RD135" s="677">
        <f t="shared" si="1673"/>
        <v>0</v>
      </c>
      <c r="RE135" s="677">
        <f t="shared" si="1673"/>
        <v>0</v>
      </c>
      <c r="RF135" s="677">
        <f t="shared" si="1673"/>
        <v>0</v>
      </c>
      <c r="RG135" s="677">
        <f t="shared" si="1673"/>
        <v>0</v>
      </c>
      <c r="RH135" s="677">
        <f t="shared" si="1673"/>
        <v>0</v>
      </c>
      <c r="RI135" s="677">
        <f t="shared" si="1673"/>
        <v>0</v>
      </c>
      <c r="RJ135" s="677">
        <f t="shared" si="1667"/>
        <v>0</v>
      </c>
      <c r="RK135" s="677" t="e">
        <f>#REF!</f>
        <v>#REF!</v>
      </c>
      <c r="RL135" s="677" t="e">
        <f>#REF!</f>
        <v>#REF!</v>
      </c>
      <c r="RM135" s="677">
        <f t="shared" ref="RM135:RS158" si="1674">Y135</f>
        <v>0</v>
      </c>
      <c r="RN135" s="677">
        <f t="shared" si="1674"/>
        <v>0</v>
      </c>
      <c r="RO135" s="677">
        <f t="shared" si="1674"/>
        <v>0</v>
      </c>
      <c r="RP135" s="677">
        <f t="shared" si="1674"/>
        <v>0</v>
      </c>
      <c r="RQ135" s="677">
        <f t="shared" si="1674"/>
        <v>0</v>
      </c>
      <c r="RR135" s="677">
        <f t="shared" si="1674"/>
        <v>0</v>
      </c>
      <c r="RS135" s="677">
        <f t="shared" si="1674"/>
        <v>0</v>
      </c>
      <c r="RT135" s="677">
        <f t="shared" si="1668"/>
        <v>0</v>
      </c>
      <c r="RV135" s="675">
        <f t="shared" si="1129"/>
        <v>0</v>
      </c>
      <c r="RW135" s="675">
        <f t="shared" si="1130"/>
        <v>0</v>
      </c>
      <c r="RX135" s="675">
        <f t="shared" si="1131"/>
        <v>0</v>
      </c>
      <c r="RY135" s="675">
        <f t="shared" si="1132"/>
        <v>0</v>
      </c>
      <c r="RZ135" s="675">
        <f t="shared" si="1133"/>
        <v>0</v>
      </c>
      <c r="SA135" s="675">
        <f t="shared" si="1134"/>
        <v>0</v>
      </c>
      <c r="SB135" s="675">
        <f t="shared" si="1135"/>
        <v>0</v>
      </c>
      <c r="SC135" s="675">
        <f t="shared" si="1136"/>
        <v>0</v>
      </c>
      <c r="SD135" s="675" t="e">
        <f xml:space="preserve"> SUMIF(#REF!,$SD$8,#REF!)</f>
        <v>#REF!</v>
      </c>
      <c r="SE135" s="675" t="e">
        <f xml:space="preserve"> SUMIF(#REF!,$SE$8,#REF!)</f>
        <v>#REF!</v>
      </c>
      <c r="SG135" s="675">
        <f t="shared" si="1429"/>
        <v>0</v>
      </c>
      <c r="SH135" s="675">
        <f t="shared" si="1429"/>
        <v>0</v>
      </c>
      <c r="SI135" s="675">
        <f t="shared" si="1429"/>
        <v>0</v>
      </c>
      <c r="SJ135" s="675">
        <f t="shared" si="1429"/>
        <v>0</v>
      </c>
      <c r="SK135" s="675">
        <f t="shared" si="1429"/>
        <v>0</v>
      </c>
      <c r="SL135" s="675">
        <f t="shared" si="1429"/>
        <v>0</v>
      </c>
      <c r="SM135" s="675">
        <f t="shared" si="1429"/>
        <v>0</v>
      </c>
      <c r="SN135" s="675">
        <f t="shared" si="1429"/>
        <v>0</v>
      </c>
      <c r="SO135" s="675" t="e">
        <f t="shared" si="1429"/>
        <v>#REF!</v>
      </c>
      <c r="SP135" s="675" t="e">
        <f t="shared" si="1429"/>
        <v>#REF!</v>
      </c>
      <c r="SQ135" s="675">
        <f t="shared" si="1429"/>
        <v>0</v>
      </c>
      <c r="SR135" s="675">
        <f t="shared" si="1429"/>
        <v>0</v>
      </c>
      <c r="SS135" s="675">
        <f t="shared" si="1429"/>
        <v>0</v>
      </c>
      <c r="ST135" s="675">
        <f t="shared" si="1429"/>
        <v>0</v>
      </c>
      <c r="SU135" s="675">
        <f t="shared" si="1429"/>
        <v>0</v>
      </c>
      <c r="SV135" s="675">
        <f t="shared" si="1425"/>
        <v>0</v>
      </c>
      <c r="SW135" s="675">
        <f t="shared" si="1425"/>
        <v>0</v>
      </c>
      <c r="SX135" s="675">
        <f t="shared" si="1425"/>
        <v>0</v>
      </c>
      <c r="SY135" s="675" t="e">
        <f>#REF!*$AP135</f>
        <v>#REF!</v>
      </c>
      <c r="SZ135" s="675" t="e">
        <f>#REF!*$AP135</f>
        <v>#REF!</v>
      </c>
      <c r="TA135" s="675" t="e">
        <f>#REF!*$AP135</f>
        <v>#REF!</v>
      </c>
      <c r="TB135" s="675" t="e">
        <f>#REF!*$AP135</f>
        <v>#REF!</v>
      </c>
      <c r="TC135" s="675" t="e">
        <f>#REF!*$AP135</f>
        <v>#REF!</v>
      </c>
      <c r="TE135" s="675">
        <f t="shared" si="1403"/>
        <v>0</v>
      </c>
      <c r="TF135" s="675">
        <f t="shared" si="1404"/>
        <v>0</v>
      </c>
      <c r="TG135" s="675">
        <f t="shared" si="1405"/>
        <v>0</v>
      </c>
      <c r="TH135" s="675">
        <f t="shared" si="1406"/>
        <v>0</v>
      </c>
      <c r="TI135" s="675">
        <f t="shared" si="1407"/>
        <v>0</v>
      </c>
      <c r="TJ135" s="675">
        <f t="shared" si="1408"/>
        <v>0</v>
      </c>
      <c r="TK135" s="675">
        <f t="shared" si="1409"/>
        <v>0</v>
      </c>
      <c r="TL135" s="675">
        <f t="shared" si="1410"/>
        <v>0</v>
      </c>
      <c r="TM135" s="675">
        <f t="shared" si="1411"/>
        <v>0</v>
      </c>
      <c r="TN135" s="676">
        <f t="shared" si="1412"/>
        <v>0</v>
      </c>
      <c r="TP135" s="675">
        <f>IFERROR(SG135*(1+LEVEL_2!#REF!),0)</f>
        <v>0</v>
      </c>
      <c r="TQ135" s="675">
        <f>IFERROR(SH135*(1+LEVEL_2!#REF!),0)</f>
        <v>0</v>
      </c>
      <c r="TR135" s="675">
        <f>IFERROR(SI135*(1+LEVEL_2!#REF!),0)</f>
        <v>0</v>
      </c>
      <c r="TS135" s="675">
        <f>IFERROR(SJ135*(1+LEVEL_2!#REF!),0)</f>
        <v>0</v>
      </c>
      <c r="TT135" s="675">
        <f>IFERROR(SK135*(1+LEVEL_2!#REF!),0)</f>
        <v>0</v>
      </c>
      <c r="TU135" s="675">
        <f>IFERROR(SL135*(1+LEVEL_2!#REF!),0)</f>
        <v>0</v>
      </c>
      <c r="TV135" s="675">
        <f>IFERROR(SM135*(1+LEVEL_2!#REF!),0)</f>
        <v>0</v>
      </c>
      <c r="TW135" s="675">
        <f>IFERROR(SN135*(1+LEVEL_2!#REF!),0)</f>
        <v>0</v>
      </c>
      <c r="TX135" s="675">
        <f>IFERROR(SO135*(1+LEVEL_2!#REF!),0)</f>
        <v>0</v>
      </c>
      <c r="TY135" s="675">
        <f>IFERROR(SP135*(1+LEVEL_2!#REF!),0)</f>
        <v>0</v>
      </c>
      <c r="TZ135" s="675">
        <f>IFERROR(SQ135*(1+LEVEL_2!#REF!),0)</f>
        <v>0</v>
      </c>
      <c r="UA135" s="675">
        <f>IFERROR(SR135*(1+LEVEL_2!#REF!),0)</f>
        <v>0</v>
      </c>
      <c r="UB135" s="675">
        <f>IFERROR(SS135*(1+LEVEL_2!#REF!),0)</f>
        <v>0</v>
      </c>
      <c r="UC135" s="675">
        <f>IFERROR(ST135*(1+LEVEL_2!#REF!),0)</f>
        <v>0</v>
      </c>
      <c r="UD135" s="675">
        <f>IFERROR(SU135*(1+LEVEL_2!#REF!),0)</f>
        <v>0</v>
      </c>
      <c r="UE135" s="675">
        <f>IFERROR(SV135*(1+LEVEL_2!#REF!),0)</f>
        <v>0</v>
      </c>
      <c r="UF135" s="675">
        <f>IFERROR(SW135*(1+LEVEL_2!#REF!),0)</f>
        <v>0</v>
      </c>
      <c r="UG135" s="675">
        <f>IFERROR(SX135*(1+LEVEL_2!#REF!),0)</f>
        <v>0</v>
      </c>
      <c r="UH135" s="675">
        <f>IFERROR(SY135*(1+LEVEL_2!#REF!),0)</f>
        <v>0</v>
      </c>
      <c r="UI135" s="675">
        <f>IFERROR(SZ135*(1+LEVEL_2!#REF!),0)</f>
        <v>0</v>
      </c>
      <c r="UJ135" s="675">
        <f>IFERROR(TA135*(1+LEVEL_2!#REF!),0)</f>
        <v>0</v>
      </c>
      <c r="UK135" s="675">
        <f>IFERROR(TB135*(1+LEVEL_2!#REF!),0)</f>
        <v>0</v>
      </c>
      <c r="UL135" s="675">
        <f>IFERROR(TC135*(1+LEVEL_2!#REF!),0)</f>
        <v>0</v>
      </c>
      <c r="UN135" s="675">
        <f t="shared" si="1413"/>
        <v>0</v>
      </c>
      <c r="UO135" s="675">
        <f t="shared" si="1414"/>
        <v>0</v>
      </c>
      <c r="UP135" s="675">
        <f t="shared" si="1415"/>
        <v>0</v>
      </c>
      <c r="UQ135" s="675">
        <f t="shared" si="1416"/>
        <v>0</v>
      </c>
      <c r="UR135" s="675">
        <f t="shared" si="1417"/>
        <v>0</v>
      </c>
      <c r="US135" s="675">
        <f t="shared" si="1418"/>
        <v>0</v>
      </c>
      <c r="UT135" s="675">
        <f t="shared" si="1419"/>
        <v>0</v>
      </c>
      <c r="UU135" s="675">
        <f t="shared" si="1420"/>
        <v>0</v>
      </c>
      <c r="UV135" s="675">
        <f t="shared" si="1421"/>
        <v>0</v>
      </c>
      <c r="UW135" s="676">
        <f t="shared" si="1422"/>
        <v>0</v>
      </c>
    </row>
    <row r="136" spans="1:569" s="645" customFormat="1" ht="20.100000000000001" customHeight="1">
      <c r="A136" s="677"/>
      <c r="B136" s="677"/>
      <c r="C136" s="764"/>
      <c r="D136" s="764"/>
      <c r="E136" s="792"/>
      <c r="F136" s="793"/>
      <c r="G136" s="792"/>
      <c r="H136" s="794"/>
      <c r="I136" s="768"/>
      <c r="J136" s="768"/>
      <c r="K136" s="789"/>
      <c r="L136" s="789"/>
      <c r="M136" s="770"/>
      <c r="N136" s="771">
        <f t="shared" si="1423"/>
        <v>0</v>
      </c>
      <c r="O136" s="772">
        <f t="shared" si="1424"/>
        <v>0</v>
      </c>
      <c r="Q136" s="773"/>
      <c r="R136" s="690"/>
      <c r="S136" s="690"/>
      <c r="T136" s="690"/>
      <c r="U136" s="690"/>
      <c r="V136" s="690"/>
      <c r="W136" s="690"/>
      <c r="X136" s="690"/>
      <c r="Y136" s="690"/>
      <c r="Z136" s="690"/>
      <c r="AA136" s="690"/>
      <c r="AB136" s="690"/>
      <c r="AC136" s="690"/>
      <c r="AD136" s="690"/>
      <c r="AE136" s="690"/>
      <c r="AF136" s="691"/>
      <c r="AH136" s="774"/>
      <c r="AI136" s="775">
        <f t="shared" si="1431"/>
        <v>0</v>
      </c>
      <c r="AJ136" s="774"/>
      <c r="AK136" s="775">
        <f t="shared" si="1433"/>
        <v>0</v>
      </c>
      <c r="AL136" s="774"/>
      <c r="AM136" s="775">
        <f t="shared" si="1435"/>
        <v>0</v>
      </c>
      <c r="AN136" s="774"/>
      <c r="AO136" s="775">
        <f t="shared" si="1437"/>
        <v>0</v>
      </c>
      <c r="AP136" s="693">
        <f t="shared" si="1111"/>
        <v>0</v>
      </c>
      <c r="AQ136" s="775">
        <f t="shared" si="1438"/>
        <v>0</v>
      </c>
      <c r="AR136" s="774"/>
      <c r="AS136" s="775">
        <f t="shared" si="1440"/>
        <v>0</v>
      </c>
      <c r="AT136" s="776">
        <f t="shared" si="1152"/>
        <v>0</v>
      </c>
      <c r="AU136" s="776">
        <f t="shared" si="1441"/>
        <v>0</v>
      </c>
      <c r="AV136" s="693">
        <f t="shared" si="829"/>
        <v>0</v>
      </c>
      <c r="AW136" s="775">
        <f t="shared" si="1370"/>
        <v>0</v>
      </c>
      <c r="AX136" s="775">
        <f t="shared" si="1442"/>
        <v>0</v>
      </c>
      <c r="AY136" s="775">
        <f t="shared" si="1443"/>
        <v>0</v>
      </c>
      <c r="AZ136" s="775">
        <f t="shared" si="1443"/>
        <v>0</v>
      </c>
      <c r="BA136" s="693">
        <f t="shared" si="1444"/>
        <v>0</v>
      </c>
      <c r="BB136" s="693">
        <f t="shared" si="1445"/>
        <v>0</v>
      </c>
      <c r="BC136" s="774"/>
      <c r="BD136" s="775">
        <f t="shared" si="1447"/>
        <v>0</v>
      </c>
      <c r="BE136" s="777"/>
      <c r="BG136" s="774"/>
      <c r="BH136" s="775">
        <f t="shared" si="1448"/>
        <v>0</v>
      </c>
      <c r="BI136" s="774"/>
      <c r="BJ136" s="775">
        <f t="shared" si="1449"/>
        <v>0</v>
      </c>
      <c r="BK136" s="774"/>
      <c r="BL136" s="775">
        <f t="shared" si="1450"/>
        <v>0</v>
      </c>
      <c r="BM136" s="774"/>
      <c r="BN136" s="775">
        <f t="shared" si="1451"/>
        <v>0</v>
      </c>
      <c r="BO136" s="693">
        <f t="shared" si="1371"/>
        <v>0</v>
      </c>
      <c r="BP136" s="775">
        <f t="shared" si="1452"/>
        <v>0</v>
      </c>
      <c r="BQ136" s="774">
        <f t="shared" si="1453"/>
        <v>0</v>
      </c>
      <c r="BR136" s="775">
        <f t="shared" si="1454"/>
        <v>0</v>
      </c>
      <c r="BS136" s="693">
        <f t="shared" si="1372"/>
        <v>0</v>
      </c>
      <c r="BT136" s="775">
        <f t="shared" si="1455"/>
        <v>0</v>
      </c>
      <c r="BU136" s="693">
        <f t="shared" si="1456"/>
        <v>0</v>
      </c>
      <c r="BV136" s="693">
        <f t="shared" si="1457"/>
        <v>0</v>
      </c>
      <c r="BW136" s="774"/>
      <c r="BX136" s="775">
        <f t="shared" si="1458"/>
        <v>0</v>
      </c>
      <c r="BY136" s="777"/>
      <c r="CA136" s="744"/>
      <c r="CB136" s="745">
        <f t="shared" si="1459"/>
        <v>0</v>
      </c>
      <c r="CC136" s="718"/>
      <c r="CD136" s="745">
        <f t="shared" si="1460"/>
        <v>0</v>
      </c>
      <c r="CE136" s="718"/>
      <c r="CF136" s="745">
        <f t="shared" si="1461"/>
        <v>0</v>
      </c>
      <c r="CG136" s="718"/>
      <c r="CH136" s="745">
        <f t="shared" si="1462"/>
        <v>0</v>
      </c>
      <c r="CI136" s="746">
        <f t="shared" si="1377"/>
        <v>0</v>
      </c>
      <c r="CJ136" s="745">
        <f t="shared" si="1463"/>
        <v>0</v>
      </c>
      <c r="CK136" s="718"/>
      <c r="CL136" s="745">
        <f t="shared" si="1464"/>
        <v>0</v>
      </c>
      <c r="CM136" s="746">
        <f t="shared" si="1378"/>
        <v>0</v>
      </c>
      <c r="CN136" s="745">
        <f t="shared" si="1465"/>
        <v>0</v>
      </c>
      <c r="CO136" s="699">
        <f t="shared" si="1466"/>
        <v>0</v>
      </c>
      <c r="CP136" s="699">
        <f t="shared" si="1466"/>
        <v>0</v>
      </c>
      <c r="CQ136" s="699">
        <f t="shared" si="1466"/>
        <v>0</v>
      </c>
      <c r="CR136" s="699">
        <f t="shared" si="1466"/>
        <v>0</v>
      </c>
      <c r="CS136" s="700">
        <f t="shared" si="1466"/>
        <v>0</v>
      </c>
      <c r="CT136" s="699">
        <f t="shared" si="1466"/>
        <v>0</v>
      </c>
      <c r="CU136" s="699">
        <f t="shared" si="1466"/>
        <v>0</v>
      </c>
      <c r="CV136" s="700">
        <f t="shared" si="1467"/>
        <v>0</v>
      </c>
      <c r="CW136" s="697"/>
      <c r="CX136" s="696">
        <f t="shared" si="1468"/>
        <v>0</v>
      </c>
      <c r="CY136" s="701"/>
      <c r="DA136" s="774"/>
      <c r="DB136" s="775">
        <f t="shared" si="1470"/>
        <v>0</v>
      </c>
      <c r="DC136" s="774"/>
      <c r="DD136" s="775">
        <f t="shared" si="1472"/>
        <v>0</v>
      </c>
      <c r="DE136" s="774"/>
      <c r="DF136" s="775">
        <f t="shared" si="1474"/>
        <v>0</v>
      </c>
      <c r="DG136" s="774"/>
      <c r="DH136" s="775">
        <f t="shared" si="1476"/>
        <v>0</v>
      </c>
      <c r="DI136" s="693">
        <f t="shared" si="1112"/>
        <v>0</v>
      </c>
      <c r="DJ136" s="775">
        <f t="shared" si="1477"/>
        <v>0</v>
      </c>
      <c r="DK136" s="774"/>
      <c r="DL136" s="775">
        <f t="shared" si="1479"/>
        <v>0</v>
      </c>
      <c r="DM136" s="693">
        <f t="shared" si="1113"/>
        <v>0</v>
      </c>
      <c r="DN136" s="775">
        <f t="shared" si="1480"/>
        <v>0</v>
      </c>
      <c r="DO136" s="693">
        <f t="shared" si="1481"/>
        <v>0</v>
      </c>
      <c r="DP136" s="693">
        <f t="shared" si="1482"/>
        <v>0</v>
      </c>
      <c r="DQ136" s="774"/>
      <c r="DR136" s="775">
        <f t="shared" si="1483"/>
        <v>0</v>
      </c>
      <c r="DS136" s="777"/>
      <c r="DU136" s="778"/>
      <c r="DV136" s="780">
        <f t="shared" si="1484"/>
        <v>0</v>
      </c>
      <c r="DW136" s="778"/>
      <c r="DX136" s="780">
        <f t="shared" si="1485"/>
        <v>0</v>
      </c>
      <c r="DY136" s="778"/>
      <c r="DZ136" s="780">
        <f t="shared" si="1486"/>
        <v>0</v>
      </c>
      <c r="EA136" s="778"/>
      <c r="EB136" s="780">
        <f t="shared" si="1487"/>
        <v>0</v>
      </c>
      <c r="EC136" s="703">
        <f t="shared" si="1114"/>
        <v>0</v>
      </c>
      <c r="ED136" s="780">
        <f t="shared" si="1488"/>
        <v>0</v>
      </c>
      <c r="EE136" s="778">
        <f t="shared" si="1489"/>
        <v>0</v>
      </c>
      <c r="EF136" s="780">
        <f t="shared" si="1490"/>
        <v>0</v>
      </c>
      <c r="EG136" s="780">
        <f t="shared" si="1115"/>
        <v>0</v>
      </c>
      <c r="EH136" s="780">
        <f t="shared" si="1491"/>
        <v>0</v>
      </c>
      <c r="EI136" s="703">
        <f t="shared" si="1492"/>
        <v>0</v>
      </c>
      <c r="EJ136" s="703">
        <f t="shared" si="1493"/>
        <v>0</v>
      </c>
      <c r="EK136" s="778"/>
      <c r="EL136" s="780">
        <f t="shared" si="1494"/>
        <v>0</v>
      </c>
      <c r="EM136" s="781"/>
      <c r="EO136" s="778"/>
      <c r="EP136" s="780">
        <f t="shared" si="1495"/>
        <v>0</v>
      </c>
      <c r="EQ136" s="778"/>
      <c r="ER136" s="780">
        <f t="shared" si="1496"/>
        <v>0</v>
      </c>
      <c r="ES136" s="778"/>
      <c r="ET136" s="780">
        <f t="shared" si="1497"/>
        <v>0</v>
      </c>
      <c r="EU136" s="778"/>
      <c r="EV136" s="780">
        <f t="shared" si="1498"/>
        <v>0</v>
      </c>
      <c r="EW136" s="703">
        <f t="shared" si="1116"/>
        <v>0</v>
      </c>
      <c r="EX136" s="780">
        <f t="shared" si="1499"/>
        <v>0</v>
      </c>
      <c r="EY136" s="778">
        <f t="shared" si="1500"/>
        <v>0</v>
      </c>
      <c r="EZ136" s="780">
        <f t="shared" si="1501"/>
        <v>0</v>
      </c>
      <c r="FA136" s="780">
        <f t="shared" si="1117"/>
        <v>0</v>
      </c>
      <c r="FB136" s="780">
        <f t="shared" si="1502"/>
        <v>0</v>
      </c>
      <c r="FC136" s="703">
        <f t="shared" si="1503"/>
        <v>0</v>
      </c>
      <c r="FD136" s="703">
        <f t="shared" si="1504"/>
        <v>0</v>
      </c>
      <c r="FE136" s="778"/>
      <c r="FF136" s="780">
        <f t="shared" si="1505"/>
        <v>0</v>
      </c>
      <c r="FG136" s="782"/>
      <c r="FI136" s="774"/>
      <c r="FJ136" s="775">
        <f t="shared" si="1506"/>
        <v>0</v>
      </c>
      <c r="FK136" s="774"/>
      <c r="FL136" s="775">
        <f t="shared" si="1507"/>
        <v>0</v>
      </c>
      <c r="FM136" s="774"/>
      <c r="FN136" s="775">
        <f t="shared" si="1508"/>
        <v>0</v>
      </c>
      <c r="FO136" s="774"/>
      <c r="FP136" s="775">
        <f t="shared" si="1509"/>
        <v>0</v>
      </c>
      <c r="FQ136" s="693">
        <f t="shared" si="1118"/>
        <v>0</v>
      </c>
      <c r="FR136" s="775">
        <f t="shared" si="1510"/>
        <v>0</v>
      </c>
      <c r="FS136" s="774">
        <f t="shared" si="1119"/>
        <v>0</v>
      </c>
      <c r="FT136" s="775">
        <f t="shared" si="1511"/>
        <v>0</v>
      </c>
      <c r="FU136" s="693">
        <f t="shared" si="1120"/>
        <v>0</v>
      </c>
      <c r="FV136" s="775">
        <f t="shared" si="1512"/>
        <v>0</v>
      </c>
      <c r="FW136" s="693">
        <f t="shared" si="1513"/>
        <v>0</v>
      </c>
      <c r="FX136" s="693">
        <f t="shared" si="1514"/>
        <v>0</v>
      </c>
      <c r="FY136" s="774"/>
      <c r="FZ136" s="775">
        <f t="shared" si="1515"/>
        <v>0</v>
      </c>
      <c r="GA136" s="782"/>
      <c r="GC136" s="774"/>
      <c r="GD136" s="775">
        <f t="shared" si="1516"/>
        <v>0</v>
      </c>
      <c r="GE136" s="774"/>
      <c r="GF136" s="775">
        <f t="shared" si="1517"/>
        <v>0</v>
      </c>
      <c r="GG136" s="774"/>
      <c r="GH136" s="775">
        <f t="shared" si="1518"/>
        <v>0</v>
      </c>
      <c r="GI136" s="774"/>
      <c r="GJ136" s="775">
        <f t="shared" si="1519"/>
        <v>0</v>
      </c>
      <c r="GK136" s="693">
        <f t="shared" si="1121"/>
        <v>0</v>
      </c>
      <c r="GL136" s="775">
        <f t="shared" si="1520"/>
        <v>0</v>
      </c>
      <c r="GM136" s="774"/>
      <c r="GN136" s="775">
        <f t="shared" si="1522"/>
        <v>0</v>
      </c>
      <c r="GO136" s="693">
        <f t="shared" si="1122"/>
        <v>0</v>
      </c>
      <c r="GP136" s="775">
        <f t="shared" si="1523"/>
        <v>0</v>
      </c>
      <c r="GQ136" s="693">
        <f t="shared" si="1524"/>
        <v>0</v>
      </c>
      <c r="GR136" s="693">
        <f t="shared" si="1525"/>
        <v>0</v>
      </c>
      <c r="GS136" s="774"/>
      <c r="GT136" s="775">
        <f t="shared" si="1526"/>
        <v>0</v>
      </c>
      <c r="GU136" s="782"/>
      <c r="GW136" s="774"/>
      <c r="GX136" s="775">
        <f t="shared" si="1527"/>
        <v>0</v>
      </c>
      <c r="GY136" s="774"/>
      <c r="GZ136" s="775">
        <f t="shared" si="1528"/>
        <v>0</v>
      </c>
      <c r="HA136" s="774"/>
      <c r="HB136" s="775">
        <f t="shared" si="1529"/>
        <v>0</v>
      </c>
      <c r="HC136" s="774"/>
      <c r="HD136" s="775">
        <f t="shared" si="1530"/>
        <v>0</v>
      </c>
      <c r="HE136" s="693">
        <f t="shared" si="1123"/>
        <v>0</v>
      </c>
      <c r="HF136" s="775">
        <f t="shared" si="1531"/>
        <v>0</v>
      </c>
      <c r="HG136" s="774">
        <f t="shared" si="1532"/>
        <v>0</v>
      </c>
      <c r="HH136" s="775">
        <f t="shared" si="1533"/>
        <v>0</v>
      </c>
      <c r="HI136" s="693">
        <f t="shared" si="1124"/>
        <v>0</v>
      </c>
      <c r="HJ136" s="775">
        <f t="shared" si="1534"/>
        <v>0</v>
      </c>
      <c r="HK136" s="693">
        <f t="shared" si="1535"/>
        <v>0</v>
      </c>
      <c r="HL136" s="693">
        <f t="shared" si="1536"/>
        <v>0</v>
      </c>
      <c r="HM136" s="774"/>
      <c r="HN136" s="775">
        <f t="shared" si="1537"/>
        <v>0</v>
      </c>
      <c r="HO136" s="777"/>
      <c r="HQ136" s="783"/>
      <c r="HR136" s="784">
        <f t="shared" si="1538"/>
        <v>0</v>
      </c>
      <c r="HS136" s="783"/>
      <c r="HT136" s="784">
        <f t="shared" si="1539"/>
        <v>0</v>
      </c>
      <c r="HU136" s="783"/>
      <c r="HV136" s="784">
        <f t="shared" si="1540"/>
        <v>0</v>
      </c>
      <c r="HW136" s="783"/>
      <c r="HX136" s="784">
        <f t="shared" si="1541"/>
        <v>0</v>
      </c>
      <c r="HY136" s="707">
        <f t="shared" si="1379"/>
        <v>0</v>
      </c>
      <c r="HZ136" s="784">
        <f t="shared" si="1542"/>
        <v>0</v>
      </c>
      <c r="IA136" s="783"/>
      <c r="IB136" s="784">
        <f t="shared" si="1543"/>
        <v>0</v>
      </c>
      <c r="IC136" s="707">
        <f t="shared" si="1380"/>
        <v>0</v>
      </c>
      <c r="ID136" s="784">
        <f t="shared" si="1544"/>
        <v>0</v>
      </c>
      <c r="IE136" s="706">
        <f t="shared" si="1545"/>
        <v>0</v>
      </c>
      <c r="IF136" s="706">
        <f t="shared" si="1546"/>
        <v>0</v>
      </c>
      <c r="IG136" s="783"/>
      <c r="IH136" s="784">
        <f t="shared" si="1547"/>
        <v>0</v>
      </c>
      <c r="II136" s="782"/>
      <c r="IK136" s="783"/>
      <c r="IL136" s="784">
        <f t="shared" si="1548"/>
        <v>0</v>
      </c>
      <c r="IM136" s="783"/>
      <c r="IN136" s="784">
        <f t="shared" si="1549"/>
        <v>0</v>
      </c>
      <c r="IO136" s="783"/>
      <c r="IP136" s="784">
        <f t="shared" si="1550"/>
        <v>0</v>
      </c>
      <c r="IQ136" s="783"/>
      <c r="IR136" s="784">
        <f t="shared" si="1551"/>
        <v>0</v>
      </c>
      <c r="IS136" s="707">
        <f t="shared" si="1381"/>
        <v>0</v>
      </c>
      <c r="IT136" s="784">
        <f t="shared" si="1552"/>
        <v>0</v>
      </c>
      <c r="IU136" s="783"/>
      <c r="IV136" s="784">
        <f t="shared" si="1553"/>
        <v>0</v>
      </c>
      <c r="IW136" s="707">
        <f t="shared" si="1382"/>
        <v>0</v>
      </c>
      <c r="IX136" s="784">
        <f t="shared" si="1554"/>
        <v>0</v>
      </c>
      <c r="IY136" s="706">
        <f t="shared" si="1555"/>
        <v>0</v>
      </c>
      <c r="IZ136" s="706">
        <f t="shared" si="1556"/>
        <v>0</v>
      </c>
      <c r="JA136" s="783"/>
      <c r="JB136" s="784">
        <f t="shared" si="1557"/>
        <v>0</v>
      </c>
      <c r="JC136" s="782"/>
      <c r="JE136" s="783"/>
      <c r="JF136" s="784">
        <f t="shared" si="1558"/>
        <v>0</v>
      </c>
      <c r="JG136" s="783"/>
      <c r="JH136" s="784">
        <f t="shared" si="1559"/>
        <v>0</v>
      </c>
      <c r="JI136" s="783"/>
      <c r="JJ136" s="784">
        <f t="shared" si="1560"/>
        <v>0</v>
      </c>
      <c r="JK136" s="783"/>
      <c r="JL136" s="784">
        <f t="shared" si="1561"/>
        <v>0</v>
      </c>
      <c r="JM136" s="707">
        <f t="shared" si="1383"/>
        <v>0</v>
      </c>
      <c r="JN136" s="784">
        <f t="shared" si="1562"/>
        <v>0</v>
      </c>
      <c r="JO136" s="783"/>
      <c r="JP136" s="784">
        <f t="shared" si="1563"/>
        <v>0</v>
      </c>
      <c r="JQ136" s="707">
        <f t="shared" si="1384"/>
        <v>0</v>
      </c>
      <c r="JR136" s="784">
        <f t="shared" si="1564"/>
        <v>0</v>
      </c>
      <c r="JS136" s="706">
        <f t="shared" si="1565"/>
        <v>0</v>
      </c>
      <c r="JT136" s="706">
        <f t="shared" si="1566"/>
        <v>0</v>
      </c>
      <c r="JU136" s="783"/>
      <c r="JV136" s="784">
        <f t="shared" si="1567"/>
        <v>0</v>
      </c>
      <c r="JW136" s="782"/>
      <c r="JY136" s="783"/>
      <c r="JZ136" s="784">
        <f t="shared" si="1568"/>
        <v>0</v>
      </c>
      <c r="KA136" s="783"/>
      <c r="KB136" s="784">
        <f t="shared" si="1569"/>
        <v>0</v>
      </c>
      <c r="KC136" s="783"/>
      <c r="KD136" s="784">
        <f t="shared" si="1570"/>
        <v>0</v>
      </c>
      <c r="KE136" s="783"/>
      <c r="KF136" s="784">
        <f t="shared" si="1571"/>
        <v>0</v>
      </c>
      <c r="KG136" s="707">
        <f t="shared" si="1385"/>
        <v>0</v>
      </c>
      <c r="KH136" s="784">
        <f t="shared" si="1572"/>
        <v>0</v>
      </c>
      <c r="KI136" s="783"/>
      <c r="KJ136" s="784">
        <f t="shared" si="1573"/>
        <v>0</v>
      </c>
      <c r="KK136" s="707">
        <f t="shared" si="1386"/>
        <v>0</v>
      </c>
      <c r="KL136" s="784">
        <f t="shared" si="1574"/>
        <v>0</v>
      </c>
      <c r="KM136" s="706">
        <f t="shared" si="1575"/>
        <v>0</v>
      </c>
      <c r="KN136" s="706">
        <f t="shared" si="1576"/>
        <v>0</v>
      </c>
      <c r="KO136" s="783"/>
      <c r="KP136" s="784">
        <f t="shared" si="1577"/>
        <v>0</v>
      </c>
      <c r="KQ136" s="782"/>
      <c r="KS136" s="783"/>
      <c r="KT136" s="784">
        <f t="shared" si="1578"/>
        <v>0</v>
      </c>
      <c r="KU136" s="783"/>
      <c r="KV136" s="784">
        <f t="shared" si="1579"/>
        <v>0</v>
      </c>
      <c r="KW136" s="783"/>
      <c r="KX136" s="784">
        <f t="shared" si="1580"/>
        <v>0</v>
      </c>
      <c r="KY136" s="783"/>
      <c r="KZ136" s="784">
        <f t="shared" si="1581"/>
        <v>0</v>
      </c>
      <c r="LA136" s="707">
        <f t="shared" si="1387"/>
        <v>0</v>
      </c>
      <c r="LB136" s="784">
        <f t="shared" si="1582"/>
        <v>0</v>
      </c>
      <c r="LC136" s="783"/>
      <c r="LD136" s="784">
        <f t="shared" si="1583"/>
        <v>0</v>
      </c>
      <c r="LE136" s="707">
        <f t="shared" si="1388"/>
        <v>0</v>
      </c>
      <c r="LF136" s="784">
        <f t="shared" si="1584"/>
        <v>0</v>
      </c>
      <c r="LG136" s="706">
        <f t="shared" si="1585"/>
        <v>0</v>
      </c>
      <c r="LH136" s="706">
        <f t="shared" si="1586"/>
        <v>0</v>
      </c>
      <c r="LI136" s="783"/>
      <c r="LJ136" s="784">
        <f t="shared" si="1587"/>
        <v>0</v>
      </c>
      <c r="LK136" s="782"/>
      <c r="LM136" s="783"/>
      <c r="LN136" s="784">
        <f t="shared" si="1588"/>
        <v>0</v>
      </c>
      <c r="LO136" s="783"/>
      <c r="LP136" s="784">
        <f t="shared" si="1589"/>
        <v>0</v>
      </c>
      <c r="LQ136" s="783"/>
      <c r="LR136" s="784">
        <f t="shared" si="1590"/>
        <v>0</v>
      </c>
      <c r="LS136" s="783"/>
      <c r="LT136" s="784">
        <f t="shared" si="1591"/>
        <v>0</v>
      </c>
      <c r="LU136" s="707">
        <f t="shared" si="1389"/>
        <v>0</v>
      </c>
      <c r="LV136" s="784">
        <f t="shared" si="1592"/>
        <v>0</v>
      </c>
      <c r="LW136" s="783"/>
      <c r="LX136" s="784">
        <f t="shared" si="1593"/>
        <v>0</v>
      </c>
      <c r="LY136" s="707">
        <f t="shared" si="1390"/>
        <v>0</v>
      </c>
      <c r="LZ136" s="784">
        <f t="shared" si="1594"/>
        <v>0</v>
      </c>
      <c r="MA136" s="706">
        <f t="shared" si="1595"/>
        <v>0</v>
      </c>
      <c r="MB136" s="706">
        <f t="shared" si="1596"/>
        <v>0</v>
      </c>
      <c r="MC136" s="783"/>
      <c r="MD136" s="784">
        <f t="shared" si="1597"/>
        <v>0</v>
      </c>
      <c r="ME136" s="782"/>
      <c r="MG136" s="783"/>
      <c r="MH136" s="784">
        <f t="shared" si="1598"/>
        <v>0</v>
      </c>
      <c r="MI136" s="783"/>
      <c r="MJ136" s="784">
        <f t="shared" si="1599"/>
        <v>0</v>
      </c>
      <c r="MK136" s="783"/>
      <c r="ML136" s="784">
        <f t="shared" si="1600"/>
        <v>0</v>
      </c>
      <c r="MM136" s="783"/>
      <c r="MN136" s="784">
        <f t="shared" si="1601"/>
        <v>0</v>
      </c>
      <c r="MO136" s="707">
        <f t="shared" si="1391"/>
        <v>0</v>
      </c>
      <c r="MP136" s="784">
        <f t="shared" si="1602"/>
        <v>0</v>
      </c>
      <c r="MQ136" s="783"/>
      <c r="MR136" s="784">
        <f t="shared" si="1603"/>
        <v>0</v>
      </c>
      <c r="MS136" s="707">
        <f t="shared" si="1392"/>
        <v>0</v>
      </c>
      <c r="MT136" s="784">
        <f t="shared" si="1604"/>
        <v>0</v>
      </c>
      <c r="MU136" s="706">
        <f t="shared" si="1605"/>
        <v>0</v>
      </c>
      <c r="MV136" s="706">
        <f t="shared" si="1606"/>
        <v>0</v>
      </c>
      <c r="MW136" s="783"/>
      <c r="MX136" s="784">
        <f t="shared" si="1607"/>
        <v>0</v>
      </c>
      <c r="MY136" s="782"/>
      <c r="NA136" s="783"/>
      <c r="NB136" s="784">
        <f t="shared" si="1608"/>
        <v>0</v>
      </c>
      <c r="NC136" s="783"/>
      <c r="ND136" s="784">
        <f t="shared" si="1609"/>
        <v>0</v>
      </c>
      <c r="NE136" s="783"/>
      <c r="NF136" s="784">
        <f t="shared" si="1610"/>
        <v>0</v>
      </c>
      <c r="NG136" s="783"/>
      <c r="NH136" s="784">
        <f t="shared" si="1611"/>
        <v>0</v>
      </c>
      <c r="NI136" s="707">
        <f t="shared" si="1393"/>
        <v>0</v>
      </c>
      <c r="NJ136" s="784">
        <f t="shared" si="1612"/>
        <v>0</v>
      </c>
      <c r="NK136" s="783"/>
      <c r="NL136" s="784">
        <f t="shared" si="1613"/>
        <v>0</v>
      </c>
      <c r="NM136" s="707">
        <f t="shared" si="1394"/>
        <v>0</v>
      </c>
      <c r="NN136" s="784">
        <f t="shared" si="1614"/>
        <v>0</v>
      </c>
      <c r="NO136" s="706">
        <f t="shared" si="1615"/>
        <v>0</v>
      </c>
      <c r="NP136" s="706">
        <f t="shared" si="1616"/>
        <v>0</v>
      </c>
      <c r="NQ136" s="783"/>
      <c r="NR136" s="784">
        <f t="shared" si="1617"/>
        <v>0</v>
      </c>
      <c r="NS136" s="782"/>
      <c r="NU136" s="783"/>
      <c r="NV136" s="784">
        <f t="shared" si="1618"/>
        <v>0</v>
      </c>
      <c r="NW136" s="783"/>
      <c r="NX136" s="784">
        <f t="shared" si="1619"/>
        <v>0</v>
      </c>
      <c r="NY136" s="783"/>
      <c r="NZ136" s="784">
        <f t="shared" si="1620"/>
        <v>0</v>
      </c>
      <c r="OA136" s="783"/>
      <c r="OB136" s="784">
        <f t="shared" si="1621"/>
        <v>0</v>
      </c>
      <c r="OC136" s="707">
        <f t="shared" si="1395"/>
        <v>0</v>
      </c>
      <c r="OD136" s="784">
        <f t="shared" si="1622"/>
        <v>0</v>
      </c>
      <c r="OE136" s="783"/>
      <c r="OF136" s="784">
        <f t="shared" si="1623"/>
        <v>0</v>
      </c>
      <c r="OG136" s="707">
        <f t="shared" si="1396"/>
        <v>0</v>
      </c>
      <c r="OH136" s="784">
        <f t="shared" si="1624"/>
        <v>0</v>
      </c>
      <c r="OI136" s="706">
        <f t="shared" si="1625"/>
        <v>0</v>
      </c>
      <c r="OJ136" s="706">
        <f t="shared" si="1626"/>
        <v>0</v>
      </c>
      <c r="OK136" s="783"/>
      <c r="OL136" s="784">
        <f t="shared" si="1627"/>
        <v>0</v>
      </c>
      <c r="OM136" s="782"/>
      <c r="OO136" s="783"/>
      <c r="OP136" s="784">
        <f t="shared" si="1628"/>
        <v>0</v>
      </c>
      <c r="OQ136" s="783"/>
      <c r="OR136" s="784">
        <f t="shared" si="1629"/>
        <v>0</v>
      </c>
      <c r="OS136" s="783"/>
      <c r="OT136" s="784">
        <f t="shared" si="1630"/>
        <v>0</v>
      </c>
      <c r="OU136" s="783"/>
      <c r="OV136" s="784">
        <f t="shared" si="1631"/>
        <v>0</v>
      </c>
      <c r="OW136" s="707">
        <f t="shared" si="1397"/>
        <v>0</v>
      </c>
      <c r="OX136" s="784">
        <f t="shared" si="1632"/>
        <v>0</v>
      </c>
      <c r="OY136" s="783"/>
      <c r="OZ136" s="784">
        <f t="shared" si="1633"/>
        <v>0</v>
      </c>
      <c r="PA136" s="707">
        <f t="shared" si="1398"/>
        <v>0</v>
      </c>
      <c r="PB136" s="784">
        <f t="shared" si="1634"/>
        <v>0</v>
      </c>
      <c r="PC136" s="706">
        <f t="shared" si="1635"/>
        <v>0</v>
      </c>
      <c r="PD136" s="706">
        <f t="shared" si="1636"/>
        <v>0</v>
      </c>
      <c r="PE136" s="783"/>
      <c r="PF136" s="784">
        <f t="shared" si="1637"/>
        <v>0</v>
      </c>
      <c r="PG136" s="782"/>
      <c r="PI136" s="783"/>
      <c r="PJ136" s="784">
        <f t="shared" si="1638"/>
        <v>0</v>
      </c>
      <c r="PK136" s="783"/>
      <c r="PL136" s="784">
        <f t="shared" si="1639"/>
        <v>0</v>
      </c>
      <c r="PM136" s="783"/>
      <c r="PN136" s="784">
        <f t="shared" si="1640"/>
        <v>0</v>
      </c>
      <c r="PO136" s="783"/>
      <c r="PP136" s="784">
        <f t="shared" si="1641"/>
        <v>0</v>
      </c>
      <c r="PQ136" s="707">
        <f t="shared" si="1399"/>
        <v>0</v>
      </c>
      <c r="PR136" s="784">
        <f t="shared" si="1642"/>
        <v>0</v>
      </c>
      <c r="PS136" s="783"/>
      <c r="PT136" s="784">
        <f t="shared" si="1643"/>
        <v>0</v>
      </c>
      <c r="PU136" s="707">
        <f t="shared" si="1400"/>
        <v>0</v>
      </c>
      <c r="PV136" s="784">
        <f t="shared" si="1644"/>
        <v>0</v>
      </c>
      <c r="PW136" s="706">
        <f t="shared" si="1645"/>
        <v>0</v>
      </c>
      <c r="PX136" s="706">
        <f t="shared" si="1646"/>
        <v>0</v>
      </c>
      <c r="PY136" s="783"/>
      <c r="PZ136" s="784">
        <f t="shared" si="1647"/>
        <v>0</v>
      </c>
      <c r="QA136" s="782"/>
      <c r="QC136" s="783"/>
      <c r="QD136" s="784">
        <f t="shared" si="1648"/>
        <v>0</v>
      </c>
      <c r="QE136" s="783"/>
      <c r="QF136" s="784">
        <f t="shared" si="1649"/>
        <v>0</v>
      </c>
      <c r="QG136" s="783"/>
      <c r="QH136" s="784">
        <f t="shared" si="1650"/>
        <v>0</v>
      </c>
      <c r="QI136" s="783"/>
      <c r="QJ136" s="784">
        <f t="shared" si="1651"/>
        <v>0</v>
      </c>
      <c r="QK136" s="707">
        <f t="shared" si="1401"/>
        <v>0</v>
      </c>
      <c r="QL136" s="784">
        <f t="shared" si="1652"/>
        <v>0</v>
      </c>
      <c r="QM136" s="783"/>
      <c r="QN136" s="784">
        <f t="shared" si="1653"/>
        <v>0</v>
      </c>
      <c r="QO136" s="707">
        <f t="shared" si="1402"/>
        <v>0</v>
      </c>
      <c r="QP136" s="784">
        <f t="shared" si="1654"/>
        <v>0</v>
      </c>
      <c r="QQ136" s="706">
        <f t="shared" si="1655"/>
        <v>0</v>
      </c>
      <c r="QR136" s="706">
        <f t="shared" si="1656"/>
        <v>0</v>
      </c>
      <c r="QS136" s="783"/>
      <c r="QT136" s="784">
        <f t="shared" si="1657"/>
        <v>0</v>
      </c>
      <c r="QU136" s="782"/>
      <c r="RA136" s="785">
        <f t="shared" si="1125"/>
        <v>0</v>
      </c>
      <c r="RB136" s="785" t="e">
        <f t="shared" si="1126"/>
        <v>#REF!</v>
      </c>
      <c r="RC136" s="677">
        <f t="shared" si="1673"/>
        <v>0</v>
      </c>
      <c r="RD136" s="677">
        <f t="shared" si="1673"/>
        <v>0</v>
      </c>
      <c r="RE136" s="677">
        <f t="shared" si="1673"/>
        <v>0</v>
      </c>
      <c r="RF136" s="677">
        <f t="shared" si="1673"/>
        <v>0</v>
      </c>
      <c r="RG136" s="677">
        <f t="shared" si="1673"/>
        <v>0</v>
      </c>
      <c r="RH136" s="677">
        <f t="shared" si="1673"/>
        <v>0</v>
      </c>
      <c r="RI136" s="677">
        <f t="shared" si="1673"/>
        <v>0</v>
      </c>
      <c r="RJ136" s="677">
        <f t="shared" si="1667"/>
        <v>0</v>
      </c>
      <c r="RK136" s="677" t="e">
        <f>#REF!</f>
        <v>#REF!</v>
      </c>
      <c r="RL136" s="677" t="e">
        <f>#REF!</f>
        <v>#REF!</v>
      </c>
      <c r="RM136" s="677">
        <f t="shared" si="1674"/>
        <v>0</v>
      </c>
      <c r="RN136" s="677">
        <f t="shared" si="1674"/>
        <v>0</v>
      </c>
      <c r="RO136" s="677">
        <f t="shared" si="1674"/>
        <v>0</v>
      </c>
      <c r="RP136" s="677">
        <f t="shared" si="1674"/>
        <v>0</v>
      </c>
      <c r="RQ136" s="677">
        <f t="shared" si="1674"/>
        <v>0</v>
      </c>
      <c r="RR136" s="677">
        <f t="shared" si="1674"/>
        <v>0</v>
      </c>
      <c r="RS136" s="677">
        <f t="shared" si="1674"/>
        <v>0</v>
      </c>
      <c r="RT136" s="677">
        <f t="shared" si="1668"/>
        <v>0</v>
      </c>
      <c r="RV136" s="675">
        <f t="shared" si="1129"/>
        <v>0</v>
      </c>
      <c r="RW136" s="675">
        <f t="shared" si="1130"/>
        <v>0</v>
      </c>
      <c r="RX136" s="675">
        <f t="shared" si="1131"/>
        <v>0</v>
      </c>
      <c r="RY136" s="675">
        <f t="shared" si="1132"/>
        <v>0</v>
      </c>
      <c r="RZ136" s="675">
        <f t="shared" si="1133"/>
        <v>0</v>
      </c>
      <c r="SA136" s="675">
        <f t="shared" si="1134"/>
        <v>0</v>
      </c>
      <c r="SB136" s="675">
        <f t="shared" si="1135"/>
        <v>0</v>
      </c>
      <c r="SC136" s="675">
        <f t="shared" si="1136"/>
        <v>0</v>
      </c>
      <c r="SD136" s="675" t="e">
        <f xml:space="preserve"> SUMIF(#REF!,$SD$8,#REF!)</f>
        <v>#REF!</v>
      </c>
      <c r="SE136" s="675" t="e">
        <f xml:space="preserve"> SUMIF(#REF!,$SE$8,#REF!)</f>
        <v>#REF!</v>
      </c>
      <c r="SG136" s="675">
        <f t="shared" ref="SG136:SV159" si="1675">RC136*$AP136</f>
        <v>0</v>
      </c>
      <c r="SH136" s="675">
        <f t="shared" si="1675"/>
        <v>0</v>
      </c>
      <c r="SI136" s="675">
        <f t="shared" si="1675"/>
        <v>0</v>
      </c>
      <c r="SJ136" s="675">
        <f t="shared" si="1675"/>
        <v>0</v>
      </c>
      <c r="SK136" s="675">
        <f t="shared" si="1675"/>
        <v>0</v>
      </c>
      <c r="SL136" s="675">
        <f t="shared" si="1675"/>
        <v>0</v>
      </c>
      <c r="SM136" s="675">
        <f t="shared" si="1675"/>
        <v>0</v>
      </c>
      <c r="SN136" s="675">
        <f t="shared" si="1675"/>
        <v>0</v>
      </c>
      <c r="SO136" s="675" t="e">
        <f t="shared" si="1675"/>
        <v>#REF!</v>
      </c>
      <c r="SP136" s="675" t="e">
        <f t="shared" si="1675"/>
        <v>#REF!</v>
      </c>
      <c r="SQ136" s="675">
        <f t="shared" si="1675"/>
        <v>0</v>
      </c>
      <c r="SR136" s="675">
        <f t="shared" si="1675"/>
        <v>0</v>
      </c>
      <c r="SS136" s="675">
        <f t="shared" si="1675"/>
        <v>0</v>
      </c>
      <c r="ST136" s="675">
        <f t="shared" si="1675"/>
        <v>0</v>
      </c>
      <c r="SU136" s="675">
        <f t="shared" si="1675"/>
        <v>0</v>
      </c>
      <c r="SV136" s="675">
        <f t="shared" si="1425"/>
        <v>0</v>
      </c>
      <c r="SW136" s="675">
        <f t="shared" si="1425"/>
        <v>0</v>
      </c>
      <c r="SX136" s="675">
        <f t="shared" si="1425"/>
        <v>0</v>
      </c>
      <c r="SY136" s="675" t="e">
        <f>#REF!*$AP136</f>
        <v>#REF!</v>
      </c>
      <c r="SZ136" s="675" t="e">
        <f>#REF!*$AP136</f>
        <v>#REF!</v>
      </c>
      <c r="TA136" s="675" t="e">
        <f>#REF!*$AP136</f>
        <v>#REF!</v>
      </c>
      <c r="TB136" s="675" t="e">
        <f>#REF!*$AP136</f>
        <v>#REF!</v>
      </c>
      <c r="TC136" s="675" t="e">
        <f>#REF!*$AP136</f>
        <v>#REF!</v>
      </c>
      <c r="TE136" s="675">
        <f t="shared" si="1403"/>
        <v>0</v>
      </c>
      <c r="TF136" s="675">
        <f t="shared" si="1404"/>
        <v>0</v>
      </c>
      <c r="TG136" s="675">
        <f t="shared" si="1405"/>
        <v>0</v>
      </c>
      <c r="TH136" s="675">
        <f t="shared" si="1406"/>
        <v>0</v>
      </c>
      <c r="TI136" s="675">
        <f t="shared" si="1407"/>
        <v>0</v>
      </c>
      <c r="TJ136" s="675">
        <f t="shared" si="1408"/>
        <v>0</v>
      </c>
      <c r="TK136" s="675">
        <f t="shared" si="1409"/>
        <v>0</v>
      </c>
      <c r="TL136" s="675">
        <f t="shared" si="1410"/>
        <v>0</v>
      </c>
      <c r="TM136" s="675">
        <f t="shared" si="1411"/>
        <v>0</v>
      </c>
      <c r="TN136" s="676">
        <f t="shared" si="1412"/>
        <v>0</v>
      </c>
      <c r="TP136" s="675">
        <f>IFERROR(SG136*(1+LEVEL_2!#REF!),0)</f>
        <v>0</v>
      </c>
      <c r="TQ136" s="675">
        <f>IFERROR(SH136*(1+LEVEL_2!#REF!),0)</f>
        <v>0</v>
      </c>
      <c r="TR136" s="675">
        <f>IFERROR(SI136*(1+LEVEL_2!#REF!),0)</f>
        <v>0</v>
      </c>
      <c r="TS136" s="675">
        <f>IFERROR(SJ136*(1+LEVEL_2!#REF!),0)</f>
        <v>0</v>
      </c>
      <c r="TT136" s="675">
        <f>IFERROR(SK136*(1+LEVEL_2!#REF!),0)</f>
        <v>0</v>
      </c>
      <c r="TU136" s="675">
        <f>IFERROR(SL136*(1+LEVEL_2!#REF!),0)</f>
        <v>0</v>
      </c>
      <c r="TV136" s="675">
        <f>IFERROR(SM136*(1+LEVEL_2!#REF!),0)</f>
        <v>0</v>
      </c>
      <c r="TW136" s="675">
        <f>IFERROR(SN136*(1+LEVEL_2!#REF!),0)</f>
        <v>0</v>
      </c>
      <c r="TX136" s="675">
        <f>IFERROR(SO136*(1+LEVEL_2!#REF!),0)</f>
        <v>0</v>
      </c>
      <c r="TY136" s="675">
        <f>IFERROR(SP136*(1+LEVEL_2!#REF!),0)</f>
        <v>0</v>
      </c>
      <c r="TZ136" s="675">
        <f>IFERROR(SQ136*(1+LEVEL_2!#REF!),0)</f>
        <v>0</v>
      </c>
      <c r="UA136" s="675">
        <f>IFERROR(SR136*(1+LEVEL_2!#REF!),0)</f>
        <v>0</v>
      </c>
      <c r="UB136" s="675">
        <f>IFERROR(SS136*(1+LEVEL_2!#REF!),0)</f>
        <v>0</v>
      </c>
      <c r="UC136" s="675">
        <f>IFERROR(ST136*(1+LEVEL_2!#REF!),0)</f>
        <v>0</v>
      </c>
      <c r="UD136" s="675">
        <f>IFERROR(SU136*(1+LEVEL_2!#REF!),0)</f>
        <v>0</v>
      </c>
      <c r="UE136" s="675">
        <f>IFERROR(SV136*(1+LEVEL_2!#REF!),0)</f>
        <v>0</v>
      </c>
      <c r="UF136" s="675">
        <f>IFERROR(SW136*(1+LEVEL_2!#REF!),0)</f>
        <v>0</v>
      </c>
      <c r="UG136" s="675">
        <f>IFERROR(SX136*(1+LEVEL_2!#REF!),0)</f>
        <v>0</v>
      </c>
      <c r="UH136" s="675">
        <f>IFERROR(SY136*(1+LEVEL_2!#REF!),0)</f>
        <v>0</v>
      </c>
      <c r="UI136" s="675">
        <f>IFERROR(SZ136*(1+LEVEL_2!#REF!),0)</f>
        <v>0</v>
      </c>
      <c r="UJ136" s="675">
        <f>IFERROR(TA136*(1+LEVEL_2!#REF!),0)</f>
        <v>0</v>
      </c>
      <c r="UK136" s="675">
        <f>IFERROR(TB136*(1+LEVEL_2!#REF!),0)</f>
        <v>0</v>
      </c>
      <c r="UL136" s="675">
        <f>IFERROR(TC136*(1+LEVEL_2!#REF!),0)</f>
        <v>0</v>
      </c>
      <c r="UN136" s="675">
        <f t="shared" si="1413"/>
        <v>0</v>
      </c>
      <c r="UO136" s="675">
        <f t="shared" si="1414"/>
        <v>0</v>
      </c>
      <c r="UP136" s="675">
        <f t="shared" si="1415"/>
        <v>0</v>
      </c>
      <c r="UQ136" s="675">
        <f t="shared" si="1416"/>
        <v>0</v>
      </c>
      <c r="UR136" s="675">
        <f t="shared" si="1417"/>
        <v>0</v>
      </c>
      <c r="US136" s="675">
        <f t="shared" si="1418"/>
        <v>0</v>
      </c>
      <c r="UT136" s="675">
        <f t="shared" si="1419"/>
        <v>0</v>
      </c>
      <c r="UU136" s="675">
        <f t="shared" si="1420"/>
        <v>0</v>
      </c>
      <c r="UV136" s="675">
        <f t="shared" si="1421"/>
        <v>0</v>
      </c>
      <c r="UW136" s="676">
        <f t="shared" si="1422"/>
        <v>0</v>
      </c>
    </row>
    <row r="137" spans="1:569" s="645" customFormat="1" ht="20.100000000000001" customHeight="1">
      <c r="A137" s="677"/>
      <c r="B137" s="677"/>
      <c r="C137" s="752" t="s">
        <v>689</v>
      </c>
      <c r="D137" s="752"/>
      <c r="E137" s="753"/>
      <c r="F137" s="753"/>
      <c r="G137" s="754"/>
      <c r="H137" s="755"/>
      <c r="I137" s="756"/>
      <c r="J137" s="757"/>
      <c r="K137" s="758"/>
      <c r="L137" s="758"/>
      <c r="M137" s="770"/>
      <c r="N137" s="798">
        <f t="shared" si="1423"/>
        <v>0</v>
      </c>
      <c r="O137" s="799">
        <f t="shared" si="1424"/>
        <v>0</v>
      </c>
      <c r="Q137" s="800"/>
      <c r="R137" s="762"/>
      <c r="S137" s="762"/>
      <c r="T137" s="762"/>
      <c r="U137" s="762"/>
      <c r="V137" s="762"/>
      <c r="W137" s="762"/>
      <c r="X137" s="762"/>
      <c r="Y137" s="762"/>
      <c r="Z137" s="762"/>
      <c r="AA137" s="762"/>
      <c r="AB137" s="762"/>
      <c r="AC137" s="762"/>
      <c r="AD137" s="762"/>
      <c r="AE137" s="762"/>
      <c r="AF137" s="763"/>
      <c r="AH137" s="657"/>
      <c r="AI137" s="658">
        <f>SUBTOTAL(9,AI138:AI152)</f>
        <v>0</v>
      </c>
      <c r="AJ137" s="657"/>
      <c r="AK137" s="658">
        <f>SUBTOTAL(9,AK138:AK152)</f>
        <v>420000000</v>
      </c>
      <c r="AL137" s="657"/>
      <c r="AM137" s="658">
        <f>SUBTOTAL(9,AM138:AM152)</f>
        <v>0</v>
      </c>
      <c r="AN137" s="657"/>
      <c r="AO137" s="658">
        <f>SUBTOTAL(9,AO138:AO152)</f>
        <v>0</v>
      </c>
      <c r="AP137" s="658">
        <f t="shared" si="1111"/>
        <v>0</v>
      </c>
      <c r="AQ137" s="658">
        <f>SUBTOTAL(9,AQ138:AQ152)</f>
        <v>420000000</v>
      </c>
      <c r="AR137" s="657"/>
      <c r="AS137" s="658">
        <f>SUBTOTAL(9,AS138:AS152)</f>
        <v>89980117.5</v>
      </c>
      <c r="AT137" s="658"/>
      <c r="AU137" s="658"/>
      <c r="AV137" s="658">
        <f t="shared" si="829"/>
        <v>0</v>
      </c>
      <c r="AW137" s="658">
        <f t="shared" ref="AW137:BB137" si="1676">SUBTOTAL(9,AW138:AW152)</f>
        <v>308763174.22079998</v>
      </c>
      <c r="AX137" s="658">
        <f t="shared" si="1676"/>
        <v>744943295.67760003</v>
      </c>
      <c r="AY137" s="658">
        <f t="shared" si="1676"/>
        <v>1611115219.0268002</v>
      </c>
      <c r="AZ137" s="658">
        <f t="shared" si="1676"/>
        <v>805557609.51340008</v>
      </c>
      <c r="BA137" s="658">
        <f t="shared" si="1676"/>
        <v>805557609.51340008</v>
      </c>
      <c r="BB137" s="658">
        <f t="shared" si="1676"/>
        <v>0</v>
      </c>
      <c r="BC137" s="657"/>
      <c r="BD137" s="658">
        <f>SUBTOTAL(9,BD138:BD152)</f>
        <v>0</v>
      </c>
      <c r="BE137" s="659"/>
      <c r="BG137" s="657"/>
      <c r="BH137" s="658">
        <f>SUBTOTAL(9,BH138:BH152)</f>
        <v>0</v>
      </c>
      <c r="BI137" s="657"/>
      <c r="BJ137" s="658">
        <f>SUBTOTAL(9,BJ138:BJ152)</f>
        <v>420000000</v>
      </c>
      <c r="BK137" s="657"/>
      <c r="BL137" s="658">
        <f>SUBTOTAL(9,BL138:BL152)</f>
        <v>0</v>
      </c>
      <c r="BM137" s="657"/>
      <c r="BN137" s="658">
        <f>SUBTOTAL(9,BN138:BN152)</f>
        <v>0</v>
      </c>
      <c r="BO137" s="658">
        <f t="shared" si="1371"/>
        <v>0</v>
      </c>
      <c r="BP137" s="658">
        <f>SUBTOTAL(9,BP138:BP152)</f>
        <v>420000000</v>
      </c>
      <c r="BQ137" s="657">
        <f t="shared" si="1427"/>
        <v>0</v>
      </c>
      <c r="BR137" s="658">
        <f>SUBTOTAL(9,BR138:BR152)</f>
        <v>89980117.5</v>
      </c>
      <c r="BS137" s="658">
        <f t="shared" si="1372"/>
        <v>0</v>
      </c>
      <c r="BT137" s="658">
        <f>SUBTOTAL(9,BT138:BT152)</f>
        <v>509980117.5</v>
      </c>
      <c r="BU137" s="658">
        <f>SUBTOTAL(9,BU138:BU152)</f>
        <v>509980117.5</v>
      </c>
      <c r="BV137" s="658">
        <f>SUBTOTAL(9,BV138:BV152)</f>
        <v>0</v>
      </c>
      <c r="BW137" s="657"/>
      <c r="BX137" s="658">
        <f>SUBTOTAL(9,BX138:BX152)</f>
        <v>0</v>
      </c>
      <c r="BY137" s="659"/>
      <c r="CA137" s="738"/>
      <c r="CB137" s="664">
        <f>SUBTOTAL(9,CB138:CB152)</f>
        <v>117863388.3</v>
      </c>
      <c r="CC137" s="739"/>
      <c r="CD137" s="664">
        <f>SUBTOTAL(9,CD138:CD152)</f>
        <v>25309784.400000002</v>
      </c>
      <c r="CE137" s="739"/>
      <c r="CF137" s="664">
        <f>SUBTOTAL(9,CF138:CF152)</f>
        <v>0</v>
      </c>
      <c r="CG137" s="739"/>
      <c r="CH137" s="664">
        <f>SUBTOTAL(9,CH138:CH152)</f>
        <v>38095355.5</v>
      </c>
      <c r="CI137" s="664">
        <f t="shared" si="1377"/>
        <v>0</v>
      </c>
      <c r="CJ137" s="664">
        <f>SUBTOTAL(9,CJ138:CJ152)</f>
        <v>181268528.19999999</v>
      </c>
      <c r="CK137" s="739"/>
      <c r="CL137" s="664">
        <f>SUBTOTAL(9,CL138:CL152)</f>
        <v>0</v>
      </c>
      <c r="CM137" s="664">
        <f t="shared" si="1378"/>
        <v>0</v>
      </c>
      <c r="CN137" s="664">
        <f t="shared" ref="CN137:CV137" si="1677">SUBTOTAL(9,CN138:CN152)</f>
        <v>181268528.19999999</v>
      </c>
      <c r="CO137" s="740">
        <f t="shared" si="1677"/>
        <v>62801550.000000007</v>
      </c>
      <c r="CP137" s="740">
        <f t="shared" si="1677"/>
        <v>5007375</v>
      </c>
      <c r="CQ137" s="740">
        <f t="shared" si="1677"/>
        <v>315000</v>
      </c>
      <c r="CR137" s="740">
        <f t="shared" si="1677"/>
        <v>47454350</v>
      </c>
      <c r="CS137" s="700">
        <f t="shared" si="1677"/>
        <v>0</v>
      </c>
      <c r="CT137" s="740">
        <f t="shared" si="1677"/>
        <v>41508227.600000001</v>
      </c>
      <c r="CU137" s="740">
        <f t="shared" si="1677"/>
        <v>24182025.600000001</v>
      </c>
      <c r="CV137" s="700">
        <f t="shared" si="1677"/>
        <v>0</v>
      </c>
      <c r="CW137" s="741"/>
      <c r="CX137" s="740">
        <f>SUBTOTAL(9,CX138:CX152)</f>
        <v>0</v>
      </c>
      <c r="CY137" s="742"/>
      <c r="DA137" s="657"/>
      <c r="DB137" s="658">
        <f>SUBTOTAL(9,DB138:DB152)</f>
        <v>0</v>
      </c>
      <c r="DC137" s="657"/>
      <c r="DD137" s="658">
        <f>SUBTOTAL(9,DD138:DD152)</f>
        <v>420000000</v>
      </c>
      <c r="DE137" s="657"/>
      <c r="DF137" s="658">
        <f>SUBTOTAL(9,DF138:DF152)</f>
        <v>0</v>
      </c>
      <c r="DG137" s="657"/>
      <c r="DH137" s="658">
        <f>SUBTOTAL(9,DH138:DH152)</f>
        <v>0</v>
      </c>
      <c r="DI137" s="658">
        <f t="shared" si="1112"/>
        <v>0</v>
      </c>
      <c r="DJ137" s="658">
        <f>SUBTOTAL(9,DJ138:DJ152)</f>
        <v>420000000</v>
      </c>
      <c r="DK137" s="657"/>
      <c r="DL137" s="658">
        <f>SUBTOTAL(9,DL138:DL152)</f>
        <v>89980117.5</v>
      </c>
      <c r="DM137" s="658">
        <f t="shared" si="1113"/>
        <v>0</v>
      </c>
      <c r="DN137" s="658">
        <f>SUBTOTAL(9,DN138:DN152)</f>
        <v>509980117.5</v>
      </c>
      <c r="DO137" s="658">
        <f>SUBTOTAL(9,DO138:DO152)</f>
        <v>509980117.5</v>
      </c>
      <c r="DP137" s="658">
        <f>SUBTOTAL(9,DP138:DP152)</f>
        <v>0</v>
      </c>
      <c r="DQ137" s="657"/>
      <c r="DR137" s="658">
        <f>SUBTOTAL(9,DR138:DR152)</f>
        <v>0</v>
      </c>
      <c r="DS137" s="659"/>
      <c r="DU137" s="667"/>
      <c r="DV137" s="668">
        <f>SUBTOTAL(9,DV138:DV152)</f>
        <v>0</v>
      </c>
      <c r="DW137" s="667"/>
      <c r="DX137" s="668">
        <f>SUBTOTAL(9,DX138:DX152)</f>
        <v>252000000</v>
      </c>
      <c r="DY137" s="667"/>
      <c r="DZ137" s="668">
        <f>SUBTOTAL(9,DZ138:DZ152)</f>
        <v>28000000</v>
      </c>
      <c r="EA137" s="667"/>
      <c r="EB137" s="668">
        <f>SUBTOTAL(9,EB138:EB152)</f>
        <v>0</v>
      </c>
      <c r="EC137" s="668">
        <f t="shared" si="1114"/>
        <v>0</v>
      </c>
      <c r="ED137" s="668">
        <f>SUBTOTAL(9,ED138:ED152)</f>
        <v>280000000</v>
      </c>
      <c r="EE137" s="667"/>
      <c r="EF137" s="668">
        <f>SUBTOTAL(9,EF138:EF152)</f>
        <v>56412030.5</v>
      </c>
      <c r="EG137" s="668">
        <f t="shared" si="1115"/>
        <v>0</v>
      </c>
      <c r="EH137" s="668">
        <f>SUBTOTAL(9,EH138:EH152)</f>
        <v>336412030.5</v>
      </c>
      <c r="EI137" s="668">
        <f>SUBTOTAL(9,EI138:EI152)</f>
        <v>336412030.5</v>
      </c>
      <c r="EJ137" s="668">
        <f>SUBTOTAL(9,EJ138:EJ152)</f>
        <v>0</v>
      </c>
      <c r="EK137" s="667"/>
      <c r="EL137" s="668">
        <f>SUBTOTAL(9,EL138:EL152)</f>
        <v>0</v>
      </c>
      <c r="EM137" s="669"/>
      <c r="EO137" s="667"/>
      <c r="EP137" s="668">
        <f>SUBTOTAL(9,EP138:EP152)</f>
        <v>0</v>
      </c>
      <c r="EQ137" s="667"/>
      <c r="ER137" s="668">
        <f>SUBTOTAL(9,ER138:ER152)</f>
        <v>224000000</v>
      </c>
      <c r="ES137" s="667"/>
      <c r="ET137" s="668">
        <f>SUBTOTAL(9,ET138:ET152)</f>
        <v>28000000</v>
      </c>
      <c r="EU137" s="667"/>
      <c r="EV137" s="668">
        <f>SUBTOTAL(9,EV138:EV152)</f>
        <v>35179200</v>
      </c>
      <c r="EW137" s="668">
        <f t="shared" si="1116"/>
        <v>0</v>
      </c>
      <c r="EX137" s="668">
        <f>SUBTOTAL(9,EX138:EX152)</f>
        <v>287179200</v>
      </c>
      <c r="EY137" s="667"/>
      <c r="EZ137" s="668">
        <f>SUBTOTAL(9,EZ138:EZ152)</f>
        <v>53458819.343999997</v>
      </c>
      <c r="FA137" s="668">
        <f t="shared" si="1117"/>
        <v>0</v>
      </c>
      <c r="FB137" s="668">
        <f>SUBTOTAL(9,FB138:FB152)</f>
        <v>340638019.34399998</v>
      </c>
      <c r="FC137" s="668">
        <f>SUBTOTAL(9,FC138:FC152)</f>
        <v>340638019.34399998</v>
      </c>
      <c r="FD137" s="668">
        <f>SUBTOTAL(9,FD138:FD152)</f>
        <v>0</v>
      </c>
      <c r="FE137" s="667"/>
      <c r="FF137" s="668">
        <f>SUBTOTAL(9,FF138:FF152)</f>
        <v>0</v>
      </c>
      <c r="FG137" s="670"/>
      <c r="FI137" s="657"/>
      <c r="FJ137" s="658">
        <f>SUBTOTAL(9,FJ138:FJ152)</f>
        <v>0</v>
      </c>
      <c r="FK137" s="657"/>
      <c r="FL137" s="658">
        <f>SUBTOTAL(9,FL138:FL152)</f>
        <v>268800000</v>
      </c>
      <c r="FM137" s="657"/>
      <c r="FN137" s="658">
        <f>SUBTOTAL(9,FN138:FN152)</f>
        <v>22400000</v>
      </c>
      <c r="FO137" s="657"/>
      <c r="FP137" s="658">
        <f>SUBTOTAL(9,FP138:FP152)</f>
        <v>44800000</v>
      </c>
      <c r="FQ137" s="658">
        <f t="shared" si="1118"/>
        <v>0</v>
      </c>
      <c r="FR137" s="658">
        <f>SUBTOTAL(9,FR138:FR152)</f>
        <v>336000000</v>
      </c>
      <c r="FS137" s="657">
        <f t="shared" si="1119"/>
        <v>0</v>
      </c>
      <c r="FT137" s="658">
        <f>SUBTOTAL(9,FT138:FT152)</f>
        <v>26871407.813744143</v>
      </c>
      <c r="FU137" s="658">
        <f t="shared" si="1120"/>
        <v>0</v>
      </c>
      <c r="FV137" s="658">
        <f>SUBTOTAL(9,FV138:FV152)</f>
        <v>362871407.81374413</v>
      </c>
      <c r="FW137" s="658">
        <f>SUBTOTAL(9,FW138:FW152)</f>
        <v>362871407.81374413</v>
      </c>
      <c r="FX137" s="658">
        <f>SUBTOTAL(9,FX138:FX152)</f>
        <v>0</v>
      </c>
      <c r="FY137" s="657"/>
      <c r="FZ137" s="658">
        <f>SUBTOTAL(9,FZ138:FZ152)</f>
        <v>0</v>
      </c>
      <c r="GA137" s="670"/>
      <c r="GC137" s="657"/>
      <c r="GD137" s="658">
        <f>SUBTOTAL(9,GD138:GD152)</f>
        <v>0</v>
      </c>
      <c r="GE137" s="657"/>
      <c r="GF137" s="658">
        <f>SUBTOTAL(9,GF138:GF152)</f>
        <v>420000000</v>
      </c>
      <c r="GG137" s="657"/>
      <c r="GH137" s="658">
        <f>SUBTOTAL(9,GH138:GH152)</f>
        <v>0</v>
      </c>
      <c r="GI137" s="657"/>
      <c r="GJ137" s="658">
        <f>SUBTOTAL(9,GJ138:GJ152)</f>
        <v>0</v>
      </c>
      <c r="GK137" s="658">
        <f t="shared" si="1121"/>
        <v>0</v>
      </c>
      <c r="GL137" s="658">
        <f>SUBTOTAL(9,GL138:GL152)</f>
        <v>420000000</v>
      </c>
      <c r="GM137" s="657"/>
      <c r="GN137" s="658">
        <f>SUBTOTAL(9,GN138:GN152)</f>
        <v>89980117.5</v>
      </c>
      <c r="GO137" s="658">
        <f t="shared" si="1122"/>
        <v>0</v>
      </c>
      <c r="GP137" s="658">
        <f>SUBTOTAL(9,GP138:GP152)</f>
        <v>509980117.5</v>
      </c>
      <c r="GQ137" s="658">
        <f>SUBTOTAL(9,GQ138:GQ152)</f>
        <v>509980117.5</v>
      </c>
      <c r="GR137" s="658">
        <f>SUBTOTAL(9,GR138:GR152)</f>
        <v>0</v>
      </c>
      <c r="GS137" s="657"/>
      <c r="GT137" s="658">
        <f>SUBTOTAL(9,GT138:GT152)</f>
        <v>0</v>
      </c>
      <c r="GU137" s="670"/>
      <c r="GW137" s="657"/>
      <c r="GX137" s="658">
        <f>SUBTOTAL(9,GX138:GX152)</f>
        <v>0</v>
      </c>
      <c r="GY137" s="657"/>
      <c r="GZ137" s="658">
        <f>SUBTOTAL(9,GZ138:GZ152)</f>
        <v>420000000</v>
      </c>
      <c r="HA137" s="657"/>
      <c r="HB137" s="658">
        <f>SUBTOTAL(9,HB138:HB152)</f>
        <v>0</v>
      </c>
      <c r="HC137" s="657"/>
      <c r="HD137" s="658">
        <f>SUBTOTAL(9,HD138:HD152)</f>
        <v>0</v>
      </c>
      <c r="HE137" s="658">
        <f t="shared" si="1123"/>
        <v>0</v>
      </c>
      <c r="HF137" s="658">
        <f>SUBTOTAL(9,HF138:HF152)</f>
        <v>420000000</v>
      </c>
      <c r="HG137" s="657"/>
      <c r="HH137" s="658">
        <f>SUBTOTAL(9,HH138:HH152)</f>
        <v>89980117.5</v>
      </c>
      <c r="HI137" s="658">
        <f t="shared" si="1124"/>
        <v>0</v>
      </c>
      <c r="HJ137" s="658">
        <f>SUBTOTAL(9,HJ138:HJ152)</f>
        <v>509980117.5</v>
      </c>
      <c r="HK137" s="658">
        <f>SUBTOTAL(9,HK138:HK152)</f>
        <v>509980117.5</v>
      </c>
      <c r="HL137" s="658">
        <f>SUBTOTAL(9,HL138:HL152)</f>
        <v>0</v>
      </c>
      <c r="HM137" s="657"/>
      <c r="HN137" s="658">
        <f>SUBTOTAL(9,HN138:HN152)</f>
        <v>0</v>
      </c>
      <c r="HO137" s="659"/>
      <c r="HQ137" s="671"/>
      <c r="HR137" s="672">
        <f>SUBTOTAL(9,HR138:HR152)</f>
        <v>0</v>
      </c>
      <c r="HS137" s="671"/>
      <c r="HT137" s="672">
        <f>SUBTOTAL(9,HT138:HT152)</f>
        <v>0</v>
      </c>
      <c r="HU137" s="671"/>
      <c r="HV137" s="672">
        <f>SUBTOTAL(9,HV138:HV152)</f>
        <v>0</v>
      </c>
      <c r="HW137" s="671"/>
      <c r="HX137" s="672">
        <f>SUBTOTAL(9,HX138:HX152)</f>
        <v>0</v>
      </c>
      <c r="HY137" s="673">
        <f t="shared" si="1379"/>
        <v>0</v>
      </c>
      <c r="HZ137" s="672">
        <f>SUBTOTAL(9,HZ138:HZ152)</f>
        <v>0</v>
      </c>
      <c r="IA137" s="671"/>
      <c r="IB137" s="672">
        <f>SUBTOTAL(9,IB138:IB152)</f>
        <v>0</v>
      </c>
      <c r="IC137" s="673">
        <f t="shared" si="1380"/>
        <v>0</v>
      </c>
      <c r="ID137" s="672">
        <f>SUBTOTAL(9,ID138:ID152)</f>
        <v>0</v>
      </c>
      <c r="IE137" s="672">
        <f>SUBTOTAL(9,IE138:IE152)</f>
        <v>0</v>
      </c>
      <c r="IF137" s="672">
        <f>SUBTOTAL(9,IF138:IF152)</f>
        <v>0</v>
      </c>
      <c r="IG137" s="671"/>
      <c r="IH137" s="672">
        <f>SUBTOTAL(9,IH138:IH152)</f>
        <v>0</v>
      </c>
      <c r="II137" s="670"/>
      <c r="IK137" s="671"/>
      <c r="IL137" s="672">
        <f>SUBTOTAL(9,IL138:IL152)</f>
        <v>0</v>
      </c>
      <c r="IM137" s="671"/>
      <c r="IN137" s="672">
        <f>SUBTOTAL(9,IN138:IN152)</f>
        <v>0</v>
      </c>
      <c r="IO137" s="671"/>
      <c r="IP137" s="672">
        <f>SUBTOTAL(9,IP138:IP152)</f>
        <v>0</v>
      </c>
      <c r="IQ137" s="671"/>
      <c r="IR137" s="672">
        <f>SUBTOTAL(9,IR138:IR152)</f>
        <v>0</v>
      </c>
      <c r="IS137" s="673">
        <f t="shared" si="1381"/>
        <v>0</v>
      </c>
      <c r="IT137" s="672">
        <f>SUBTOTAL(9,IT138:IT152)</f>
        <v>0</v>
      </c>
      <c r="IU137" s="671"/>
      <c r="IV137" s="672">
        <f>SUBTOTAL(9,IV138:IV152)</f>
        <v>0</v>
      </c>
      <c r="IW137" s="673">
        <f t="shared" si="1382"/>
        <v>0</v>
      </c>
      <c r="IX137" s="672">
        <f>SUBTOTAL(9,IX138:IX152)</f>
        <v>0</v>
      </c>
      <c r="IY137" s="672">
        <f>SUBTOTAL(9,IY138:IY152)</f>
        <v>0</v>
      </c>
      <c r="IZ137" s="672">
        <f>SUBTOTAL(9,IZ138:IZ152)</f>
        <v>0</v>
      </c>
      <c r="JA137" s="671"/>
      <c r="JB137" s="672">
        <f>SUBTOTAL(9,JB138:JB152)</f>
        <v>0</v>
      </c>
      <c r="JC137" s="670"/>
      <c r="JE137" s="671"/>
      <c r="JF137" s="672">
        <f>SUBTOTAL(9,JF138:JF152)</f>
        <v>0</v>
      </c>
      <c r="JG137" s="671"/>
      <c r="JH137" s="672">
        <f>SUBTOTAL(9,JH138:JH152)</f>
        <v>0</v>
      </c>
      <c r="JI137" s="671"/>
      <c r="JJ137" s="672">
        <f>SUBTOTAL(9,JJ138:JJ152)</f>
        <v>0</v>
      </c>
      <c r="JK137" s="671"/>
      <c r="JL137" s="672">
        <f>SUBTOTAL(9,JL138:JL152)</f>
        <v>0</v>
      </c>
      <c r="JM137" s="673">
        <f t="shared" si="1383"/>
        <v>0</v>
      </c>
      <c r="JN137" s="672">
        <f>SUBTOTAL(9,JN138:JN152)</f>
        <v>0</v>
      </c>
      <c r="JO137" s="671"/>
      <c r="JP137" s="672">
        <f>SUBTOTAL(9,JP138:JP152)</f>
        <v>0</v>
      </c>
      <c r="JQ137" s="673">
        <f t="shared" si="1384"/>
        <v>0</v>
      </c>
      <c r="JR137" s="672">
        <f>SUBTOTAL(9,JR138:JR152)</f>
        <v>0</v>
      </c>
      <c r="JS137" s="672">
        <f>SUBTOTAL(9,JS138:JS152)</f>
        <v>0</v>
      </c>
      <c r="JT137" s="672">
        <f>SUBTOTAL(9,JT138:JT152)</f>
        <v>0</v>
      </c>
      <c r="JU137" s="671"/>
      <c r="JV137" s="672">
        <f>SUBTOTAL(9,JV138:JV152)</f>
        <v>0</v>
      </c>
      <c r="JW137" s="670"/>
      <c r="JY137" s="671"/>
      <c r="JZ137" s="672">
        <f>SUBTOTAL(9,JZ138:JZ152)</f>
        <v>0</v>
      </c>
      <c r="KA137" s="671"/>
      <c r="KB137" s="672">
        <f>SUBTOTAL(9,KB138:KB152)</f>
        <v>0</v>
      </c>
      <c r="KC137" s="671"/>
      <c r="KD137" s="672">
        <f>SUBTOTAL(9,KD138:KD152)</f>
        <v>0</v>
      </c>
      <c r="KE137" s="671"/>
      <c r="KF137" s="672">
        <f>SUBTOTAL(9,KF138:KF152)</f>
        <v>0</v>
      </c>
      <c r="KG137" s="673">
        <f t="shared" si="1385"/>
        <v>0</v>
      </c>
      <c r="KH137" s="672">
        <f>SUBTOTAL(9,KH138:KH152)</f>
        <v>0</v>
      </c>
      <c r="KI137" s="671"/>
      <c r="KJ137" s="672">
        <f>SUBTOTAL(9,KJ138:KJ152)</f>
        <v>0</v>
      </c>
      <c r="KK137" s="673">
        <f t="shared" si="1386"/>
        <v>0</v>
      </c>
      <c r="KL137" s="672">
        <f>SUBTOTAL(9,KL138:KL152)</f>
        <v>0</v>
      </c>
      <c r="KM137" s="672">
        <f>SUBTOTAL(9,KM138:KM152)</f>
        <v>0</v>
      </c>
      <c r="KN137" s="672">
        <f>SUBTOTAL(9,KN138:KN152)</f>
        <v>0</v>
      </c>
      <c r="KO137" s="671"/>
      <c r="KP137" s="672">
        <f>SUBTOTAL(9,KP138:KP152)</f>
        <v>0</v>
      </c>
      <c r="KQ137" s="670"/>
      <c r="KS137" s="671"/>
      <c r="KT137" s="672">
        <f>SUBTOTAL(9,KT138:KT152)</f>
        <v>0</v>
      </c>
      <c r="KU137" s="671"/>
      <c r="KV137" s="672">
        <f>SUBTOTAL(9,KV138:KV152)</f>
        <v>0</v>
      </c>
      <c r="KW137" s="671"/>
      <c r="KX137" s="672">
        <f>SUBTOTAL(9,KX138:KX152)</f>
        <v>0</v>
      </c>
      <c r="KY137" s="671"/>
      <c r="KZ137" s="672">
        <f>SUBTOTAL(9,KZ138:KZ152)</f>
        <v>0</v>
      </c>
      <c r="LA137" s="673">
        <f t="shared" si="1387"/>
        <v>0</v>
      </c>
      <c r="LB137" s="672">
        <f>SUBTOTAL(9,LB138:LB152)</f>
        <v>0</v>
      </c>
      <c r="LC137" s="671"/>
      <c r="LD137" s="672">
        <f>SUBTOTAL(9,LD138:LD152)</f>
        <v>0</v>
      </c>
      <c r="LE137" s="673">
        <f t="shared" si="1388"/>
        <v>0</v>
      </c>
      <c r="LF137" s="672">
        <f>SUBTOTAL(9,LF138:LF152)</f>
        <v>0</v>
      </c>
      <c r="LG137" s="672">
        <f>SUBTOTAL(9,LG138:LG152)</f>
        <v>0</v>
      </c>
      <c r="LH137" s="672">
        <f>SUBTOTAL(9,LH138:LH152)</f>
        <v>0</v>
      </c>
      <c r="LI137" s="671"/>
      <c r="LJ137" s="672">
        <f>SUBTOTAL(9,LJ138:LJ152)</f>
        <v>0</v>
      </c>
      <c r="LK137" s="670"/>
      <c r="LM137" s="671"/>
      <c r="LN137" s="672">
        <f>SUBTOTAL(9,LN138:LN152)</f>
        <v>0</v>
      </c>
      <c r="LO137" s="671"/>
      <c r="LP137" s="672">
        <f>SUBTOTAL(9,LP138:LP152)</f>
        <v>0</v>
      </c>
      <c r="LQ137" s="671"/>
      <c r="LR137" s="672">
        <f>SUBTOTAL(9,LR138:LR152)</f>
        <v>0</v>
      </c>
      <c r="LS137" s="671"/>
      <c r="LT137" s="672">
        <f>SUBTOTAL(9,LT138:LT152)</f>
        <v>0</v>
      </c>
      <c r="LU137" s="673">
        <f t="shared" si="1389"/>
        <v>0</v>
      </c>
      <c r="LV137" s="672">
        <f>SUBTOTAL(9,LV138:LV152)</f>
        <v>0</v>
      </c>
      <c r="LW137" s="671"/>
      <c r="LX137" s="672">
        <f>SUBTOTAL(9,LX138:LX152)</f>
        <v>0</v>
      </c>
      <c r="LY137" s="673">
        <f t="shared" si="1390"/>
        <v>0</v>
      </c>
      <c r="LZ137" s="672">
        <f>SUBTOTAL(9,LZ138:LZ152)</f>
        <v>0</v>
      </c>
      <c r="MA137" s="672">
        <f>SUBTOTAL(9,MA138:MA152)</f>
        <v>0</v>
      </c>
      <c r="MB137" s="672">
        <f>SUBTOTAL(9,MB138:MB152)</f>
        <v>0</v>
      </c>
      <c r="MC137" s="671"/>
      <c r="MD137" s="672">
        <f>SUBTOTAL(9,MD138:MD152)</f>
        <v>0</v>
      </c>
      <c r="ME137" s="670"/>
      <c r="MG137" s="671"/>
      <c r="MH137" s="672">
        <f>SUBTOTAL(9,MH138:MH152)</f>
        <v>0</v>
      </c>
      <c r="MI137" s="671"/>
      <c r="MJ137" s="672">
        <f>SUBTOTAL(9,MJ138:MJ152)</f>
        <v>0</v>
      </c>
      <c r="MK137" s="671"/>
      <c r="ML137" s="672">
        <f>SUBTOTAL(9,ML138:ML152)</f>
        <v>0</v>
      </c>
      <c r="MM137" s="671"/>
      <c r="MN137" s="672">
        <f>SUBTOTAL(9,MN138:MN152)</f>
        <v>0</v>
      </c>
      <c r="MO137" s="673">
        <f t="shared" si="1391"/>
        <v>0</v>
      </c>
      <c r="MP137" s="672">
        <f>SUBTOTAL(9,MP138:MP152)</f>
        <v>0</v>
      </c>
      <c r="MQ137" s="671"/>
      <c r="MR137" s="672">
        <f>SUBTOTAL(9,MR138:MR152)</f>
        <v>0</v>
      </c>
      <c r="MS137" s="673">
        <f t="shared" si="1392"/>
        <v>0</v>
      </c>
      <c r="MT137" s="672">
        <f>SUBTOTAL(9,MT138:MT152)</f>
        <v>0</v>
      </c>
      <c r="MU137" s="672">
        <f>SUBTOTAL(9,MU138:MU152)</f>
        <v>0</v>
      </c>
      <c r="MV137" s="672">
        <f>SUBTOTAL(9,MV138:MV152)</f>
        <v>0</v>
      </c>
      <c r="MW137" s="671"/>
      <c r="MX137" s="672">
        <f>SUBTOTAL(9,MX138:MX152)</f>
        <v>0</v>
      </c>
      <c r="MY137" s="670"/>
      <c r="NA137" s="671"/>
      <c r="NB137" s="672">
        <f>SUBTOTAL(9,NB138:NB152)</f>
        <v>0</v>
      </c>
      <c r="NC137" s="671"/>
      <c r="ND137" s="672">
        <f>SUBTOTAL(9,ND138:ND152)</f>
        <v>0</v>
      </c>
      <c r="NE137" s="671"/>
      <c r="NF137" s="672">
        <f>SUBTOTAL(9,NF138:NF152)</f>
        <v>0</v>
      </c>
      <c r="NG137" s="671"/>
      <c r="NH137" s="672">
        <f>SUBTOTAL(9,NH138:NH152)</f>
        <v>0</v>
      </c>
      <c r="NI137" s="673">
        <f t="shared" si="1393"/>
        <v>0</v>
      </c>
      <c r="NJ137" s="672">
        <f>SUBTOTAL(9,NJ138:NJ152)</f>
        <v>0</v>
      </c>
      <c r="NK137" s="671"/>
      <c r="NL137" s="672">
        <f>SUBTOTAL(9,NL138:NL152)</f>
        <v>0</v>
      </c>
      <c r="NM137" s="673">
        <f t="shared" si="1394"/>
        <v>0</v>
      </c>
      <c r="NN137" s="672">
        <f>SUBTOTAL(9,NN138:NN152)</f>
        <v>0</v>
      </c>
      <c r="NO137" s="672">
        <f>SUBTOTAL(9,NO138:NO152)</f>
        <v>0</v>
      </c>
      <c r="NP137" s="672">
        <f>SUBTOTAL(9,NP138:NP152)</f>
        <v>0</v>
      </c>
      <c r="NQ137" s="671"/>
      <c r="NR137" s="672">
        <f>SUBTOTAL(9,NR138:NR152)</f>
        <v>0</v>
      </c>
      <c r="NS137" s="670"/>
      <c r="NU137" s="671"/>
      <c r="NV137" s="672">
        <f>SUBTOTAL(9,NV138:NV152)</f>
        <v>0</v>
      </c>
      <c r="NW137" s="671"/>
      <c r="NX137" s="672">
        <f>SUBTOTAL(9,NX138:NX152)</f>
        <v>0</v>
      </c>
      <c r="NY137" s="671"/>
      <c r="NZ137" s="672">
        <f>SUBTOTAL(9,NZ138:NZ152)</f>
        <v>0</v>
      </c>
      <c r="OA137" s="671"/>
      <c r="OB137" s="672">
        <f>SUBTOTAL(9,OB138:OB152)</f>
        <v>0</v>
      </c>
      <c r="OC137" s="673">
        <f t="shared" si="1395"/>
        <v>0</v>
      </c>
      <c r="OD137" s="672">
        <f>SUBTOTAL(9,OD138:OD152)</f>
        <v>0</v>
      </c>
      <c r="OE137" s="671"/>
      <c r="OF137" s="672">
        <f>SUBTOTAL(9,OF138:OF152)</f>
        <v>0</v>
      </c>
      <c r="OG137" s="673">
        <f t="shared" si="1396"/>
        <v>0</v>
      </c>
      <c r="OH137" s="672">
        <f>SUBTOTAL(9,OH138:OH152)</f>
        <v>0</v>
      </c>
      <c r="OI137" s="672">
        <f>SUBTOTAL(9,OI138:OI152)</f>
        <v>0</v>
      </c>
      <c r="OJ137" s="672">
        <f>SUBTOTAL(9,OJ138:OJ152)</f>
        <v>0</v>
      </c>
      <c r="OK137" s="671"/>
      <c r="OL137" s="672">
        <f>SUBTOTAL(9,OL138:OL152)</f>
        <v>0</v>
      </c>
      <c r="OM137" s="670"/>
      <c r="OO137" s="671"/>
      <c r="OP137" s="672">
        <f>SUBTOTAL(9,OP138:OP152)</f>
        <v>0</v>
      </c>
      <c r="OQ137" s="671"/>
      <c r="OR137" s="672">
        <f>SUBTOTAL(9,OR138:OR152)</f>
        <v>0</v>
      </c>
      <c r="OS137" s="671"/>
      <c r="OT137" s="672">
        <f>SUBTOTAL(9,OT138:OT152)</f>
        <v>0</v>
      </c>
      <c r="OU137" s="671"/>
      <c r="OV137" s="672">
        <f>SUBTOTAL(9,OV138:OV152)</f>
        <v>0</v>
      </c>
      <c r="OW137" s="673">
        <f t="shared" si="1397"/>
        <v>0</v>
      </c>
      <c r="OX137" s="672">
        <f>SUBTOTAL(9,OX138:OX152)</f>
        <v>0</v>
      </c>
      <c r="OY137" s="671"/>
      <c r="OZ137" s="672">
        <f>SUBTOTAL(9,OZ138:OZ152)</f>
        <v>0</v>
      </c>
      <c r="PA137" s="673">
        <f t="shared" si="1398"/>
        <v>0</v>
      </c>
      <c r="PB137" s="672">
        <f>SUBTOTAL(9,PB138:PB152)</f>
        <v>0</v>
      </c>
      <c r="PC137" s="672">
        <f>SUBTOTAL(9,PC138:PC152)</f>
        <v>0</v>
      </c>
      <c r="PD137" s="672">
        <f>SUBTOTAL(9,PD138:PD152)</f>
        <v>0</v>
      </c>
      <c r="PE137" s="671"/>
      <c r="PF137" s="672">
        <f>SUBTOTAL(9,PF138:PF152)</f>
        <v>0</v>
      </c>
      <c r="PG137" s="670"/>
      <c r="PI137" s="671"/>
      <c r="PJ137" s="672">
        <f>SUBTOTAL(9,PJ138:PJ152)</f>
        <v>0</v>
      </c>
      <c r="PK137" s="671"/>
      <c r="PL137" s="672">
        <f>SUBTOTAL(9,PL138:PL152)</f>
        <v>0</v>
      </c>
      <c r="PM137" s="671"/>
      <c r="PN137" s="672">
        <f>SUBTOTAL(9,PN138:PN152)</f>
        <v>0</v>
      </c>
      <c r="PO137" s="671"/>
      <c r="PP137" s="672">
        <f>SUBTOTAL(9,PP138:PP152)</f>
        <v>0</v>
      </c>
      <c r="PQ137" s="673">
        <f t="shared" si="1399"/>
        <v>0</v>
      </c>
      <c r="PR137" s="672">
        <f>SUBTOTAL(9,PR138:PR152)</f>
        <v>0</v>
      </c>
      <c r="PS137" s="671"/>
      <c r="PT137" s="672">
        <f>SUBTOTAL(9,PT138:PT152)</f>
        <v>0</v>
      </c>
      <c r="PU137" s="673">
        <f t="shared" si="1400"/>
        <v>0</v>
      </c>
      <c r="PV137" s="672">
        <f>SUBTOTAL(9,PV138:PV152)</f>
        <v>0</v>
      </c>
      <c r="PW137" s="672">
        <f>SUBTOTAL(9,PW138:PW152)</f>
        <v>0</v>
      </c>
      <c r="PX137" s="672">
        <f>SUBTOTAL(9,PX138:PX152)</f>
        <v>0</v>
      </c>
      <c r="PY137" s="671"/>
      <c r="PZ137" s="672">
        <f>SUBTOTAL(9,PZ138:PZ152)</f>
        <v>0</v>
      </c>
      <c r="QA137" s="670"/>
      <c r="QC137" s="671"/>
      <c r="QD137" s="672">
        <f>SUBTOTAL(9,QD138:QD152)</f>
        <v>0</v>
      </c>
      <c r="QE137" s="671"/>
      <c r="QF137" s="672">
        <f>SUBTOTAL(9,QF138:QF152)</f>
        <v>0</v>
      </c>
      <c r="QG137" s="671"/>
      <c r="QH137" s="672">
        <f>SUBTOTAL(9,QH138:QH152)</f>
        <v>0</v>
      </c>
      <c r="QI137" s="671"/>
      <c r="QJ137" s="672">
        <f>SUBTOTAL(9,QJ138:QJ152)</f>
        <v>0</v>
      </c>
      <c r="QK137" s="673">
        <f t="shared" si="1401"/>
        <v>0</v>
      </c>
      <c r="QL137" s="672">
        <f>SUBTOTAL(9,QL138:QL152)</f>
        <v>0</v>
      </c>
      <c r="QM137" s="671"/>
      <c r="QN137" s="672">
        <f>SUBTOTAL(9,QN138:QN152)</f>
        <v>0</v>
      </c>
      <c r="QO137" s="673">
        <f t="shared" si="1402"/>
        <v>0</v>
      </c>
      <c r="QP137" s="672">
        <f>SUBTOTAL(9,QP138:QP152)</f>
        <v>0</v>
      </c>
      <c r="QQ137" s="672">
        <f>SUBTOTAL(9,QQ138:QQ152)</f>
        <v>0</v>
      </c>
      <c r="QR137" s="672">
        <f>SUBTOTAL(9,QR138:QR152)</f>
        <v>0</v>
      </c>
      <c r="QS137" s="671"/>
      <c r="QT137" s="672">
        <f>SUBTOTAL(9,QT138:QT152)</f>
        <v>0</v>
      </c>
      <c r="QU137" s="670"/>
      <c r="RA137" s="785">
        <f t="shared" si="1125"/>
        <v>0</v>
      </c>
      <c r="RB137" s="785" t="e">
        <f t="shared" si="1126"/>
        <v>#REF!</v>
      </c>
      <c r="RC137" s="677">
        <f t="shared" si="1673"/>
        <v>0</v>
      </c>
      <c r="RD137" s="677">
        <f t="shared" si="1673"/>
        <v>0</v>
      </c>
      <c r="RE137" s="677">
        <f t="shared" si="1673"/>
        <v>0</v>
      </c>
      <c r="RF137" s="677">
        <f t="shared" si="1673"/>
        <v>0</v>
      </c>
      <c r="RG137" s="677">
        <f t="shared" si="1673"/>
        <v>0</v>
      </c>
      <c r="RH137" s="677">
        <f t="shared" si="1673"/>
        <v>0</v>
      </c>
      <c r="RI137" s="677">
        <f t="shared" si="1673"/>
        <v>0</v>
      </c>
      <c r="RJ137" s="677">
        <f t="shared" si="1667"/>
        <v>0</v>
      </c>
      <c r="RK137" s="677" t="e">
        <f>#REF!</f>
        <v>#REF!</v>
      </c>
      <c r="RL137" s="677" t="e">
        <f>#REF!</f>
        <v>#REF!</v>
      </c>
      <c r="RM137" s="677">
        <f t="shared" si="1674"/>
        <v>0</v>
      </c>
      <c r="RN137" s="677">
        <f t="shared" si="1674"/>
        <v>0</v>
      </c>
      <c r="RO137" s="677">
        <f t="shared" si="1674"/>
        <v>0</v>
      </c>
      <c r="RP137" s="677">
        <f t="shared" si="1674"/>
        <v>0</v>
      </c>
      <c r="RQ137" s="677">
        <f t="shared" si="1674"/>
        <v>0</v>
      </c>
      <c r="RR137" s="677">
        <f t="shared" si="1674"/>
        <v>0</v>
      </c>
      <c r="RS137" s="677">
        <f t="shared" si="1674"/>
        <v>0</v>
      </c>
      <c r="RT137" s="677">
        <f t="shared" si="1668"/>
        <v>0</v>
      </c>
      <c r="RV137" s="675">
        <f t="shared" si="1129"/>
        <v>0</v>
      </c>
      <c r="RW137" s="675">
        <f t="shared" si="1130"/>
        <v>0</v>
      </c>
      <c r="RX137" s="675">
        <f t="shared" si="1131"/>
        <v>0</v>
      </c>
      <c r="RY137" s="675">
        <f t="shared" si="1132"/>
        <v>0</v>
      </c>
      <c r="RZ137" s="675">
        <f t="shared" si="1133"/>
        <v>0</v>
      </c>
      <c r="SA137" s="675">
        <f t="shared" si="1134"/>
        <v>0</v>
      </c>
      <c r="SB137" s="675">
        <f t="shared" si="1135"/>
        <v>0</v>
      </c>
      <c r="SC137" s="675">
        <f t="shared" si="1136"/>
        <v>0</v>
      </c>
      <c r="SD137" s="675" t="e">
        <f xml:space="preserve"> SUMIF(#REF!,$SD$8,#REF!)</f>
        <v>#REF!</v>
      </c>
      <c r="SE137" s="675" t="e">
        <f xml:space="preserve"> SUMIF(#REF!,$SE$8,#REF!)</f>
        <v>#REF!</v>
      </c>
      <c r="SG137" s="675">
        <f t="shared" si="1675"/>
        <v>0</v>
      </c>
      <c r="SH137" s="675">
        <f t="shared" si="1675"/>
        <v>0</v>
      </c>
      <c r="SI137" s="675">
        <f t="shared" si="1675"/>
        <v>0</v>
      </c>
      <c r="SJ137" s="675">
        <f t="shared" si="1675"/>
        <v>0</v>
      </c>
      <c r="SK137" s="675">
        <f t="shared" si="1675"/>
        <v>0</v>
      </c>
      <c r="SL137" s="675">
        <f t="shared" si="1675"/>
        <v>0</v>
      </c>
      <c r="SM137" s="675">
        <f t="shared" si="1675"/>
        <v>0</v>
      </c>
      <c r="SN137" s="675">
        <f t="shared" si="1675"/>
        <v>0</v>
      </c>
      <c r="SO137" s="675" t="e">
        <f t="shared" si="1675"/>
        <v>#REF!</v>
      </c>
      <c r="SP137" s="675" t="e">
        <f t="shared" si="1675"/>
        <v>#REF!</v>
      </c>
      <c r="SQ137" s="675">
        <f t="shared" si="1675"/>
        <v>0</v>
      </c>
      <c r="SR137" s="675">
        <f t="shared" si="1675"/>
        <v>0</v>
      </c>
      <c r="SS137" s="675">
        <f t="shared" si="1675"/>
        <v>0</v>
      </c>
      <c r="ST137" s="675">
        <f t="shared" si="1675"/>
        <v>0</v>
      </c>
      <c r="SU137" s="675">
        <f t="shared" si="1675"/>
        <v>0</v>
      </c>
      <c r="SV137" s="675">
        <f t="shared" si="1425"/>
        <v>0</v>
      </c>
      <c r="SW137" s="675">
        <f t="shared" si="1425"/>
        <v>0</v>
      </c>
      <c r="SX137" s="675">
        <f t="shared" si="1425"/>
        <v>0</v>
      </c>
      <c r="SY137" s="675" t="e">
        <f>#REF!*$AP137</f>
        <v>#REF!</v>
      </c>
      <c r="SZ137" s="675" t="e">
        <f>#REF!*$AP137</f>
        <v>#REF!</v>
      </c>
      <c r="TA137" s="675" t="e">
        <f>#REF!*$AP137</f>
        <v>#REF!</v>
      </c>
      <c r="TB137" s="675" t="e">
        <f>#REF!*$AP137</f>
        <v>#REF!</v>
      </c>
      <c r="TC137" s="675" t="e">
        <f>#REF!*$AP137</f>
        <v>#REF!</v>
      </c>
      <c r="TE137" s="675">
        <f t="shared" si="1403"/>
        <v>0</v>
      </c>
      <c r="TF137" s="675">
        <f t="shared" si="1404"/>
        <v>0</v>
      </c>
      <c r="TG137" s="675">
        <f t="shared" si="1405"/>
        <v>0</v>
      </c>
      <c r="TH137" s="675">
        <f t="shared" si="1406"/>
        <v>0</v>
      </c>
      <c r="TI137" s="675">
        <f t="shared" si="1407"/>
        <v>0</v>
      </c>
      <c r="TJ137" s="675">
        <f t="shared" si="1408"/>
        <v>0</v>
      </c>
      <c r="TK137" s="675">
        <f t="shared" si="1409"/>
        <v>0</v>
      </c>
      <c r="TL137" s="675">
        <f t="shared" si="1410"/>
        <v>0</v>
      </c>
      <c r="TM137" s="675">
        <f t="shared" si="1411"/>
        <v>0</v>
      </c>
      <c r="TN137" s="676">
        <f t="shared" si="1412"/>
        <v>0</v>
      </c>
      <c r="TP137" s="675">
        <f>IFERROR(SG137*(1+LEVEL_2!#REF!),0)</f>
        <v>0</v>
      </c>
      <c r="TQ137" s="675">
        <f>IFERROR(SH137*(1+LEVEL_2!#REF!),0)</f>
        <v>0</v>
      </c>
      <c r="TR137" s="675">
        <f>IFERROR(SI137*(1+LEVEL_2!#REF!),0)</f>
        <v>0</v>
      </c>
      <c r="TS137" s="675">
        <f>IFERROR(SJ137*(1+LEVEL_2!#REF!),0)</f>
        <v>0</v>
      </c>
      <c r="TT137" s="675">
        <f>IFERROR(SK137*(1+LEVEL_2!#REF!),0)</f>
        <v>0</v>
      </c>
      <c r="TU137" s="675">
        <f>IFERROR(SL137*(1+LEVEL_2!#REF!),0)</f>
        <v>0</v>
      </c>
      <c r="TV137" s="675">
        <f>IFERROR(SM137*(1+LEVEL_2!#REF!),0)</f>
        <v>0</v>
      </c>
      <c r="TW137" s="675">
        <f>IFERROR(SN137*(1+LEVEL_2!#REF!),0)</f>
        <v>0</v>
      </c>
      <c r="TX137" s="675">
        <f>IFERROR(SO137*(1+LEVEL_2!#REF!),0)</f>
        <v>0</v>
      </c>
      <c r="TY137" s="675">
        <f>IFERROR(SP137*(1+LEVEL_2!#REF!),0)</f>
        <v>0</v>
      </c>
      <c r="TZ137" s="675">
        <f>IFERROR(SQ137*(1+LEVEL_2!#REF!),0)</f>
        <v>0</v>
      </c>
      <c r="UA137" s="675">
        <f>IFERROR(SR137*(1+LEVEL_2!#REF!),0)</f>
        <v>0</v>
      </c>
      <c r="UB137" s="675">
        <f>IFERROR(SS137*(1+LEVEL_2!#REF!),0)</f>
        <v>0</v>
      </c>
      <c r="UC137" s="675">
        <f>IFERROR(ST137*(1+LEVEL_2!#REF!),0)</f>
        <v>0</v>
      </c>
      <c r="UD137" s="675">
        <f>IFERROR(SU137*(1+LEVEL_2!#REF!),0)</f>
        <v>0</v>
      </c>
      <c r="UE137" s="675">
        <f>IFERROR(SV137*(1+LEVEL_2!#REF!),0)</f>
        <v>0</v>
      </c>
      <c r="UF137" s="675">
        <f>IFERROR(SW137*(1+LEVEL_2!#REF!),0)</f>
        <v>0</v>
      </c>
      <c r="UG137" s="675">
        <f>IFERROR(SX137*(1+LEVEL_2!#REF!),0)</f>
        <v>0</v>
      </c>
      <c r="UH137" s="675">
        <f>IFERROR(SY137*(1+LEVEL_2!#REF!),0)</f>
        <v>0</v>
      </c>
      <c r="UI137" s="675">
        <f>IFERROR(SZ137*(1+LEVEL_2!#REF!),0)</f>
        <v>0</v>
      </c>
      <c r="UJ137" s="675">
        <f>IFERROR(TA137*(1+LEVEL_2!#REF!),0)</f>
        <v>0</v>
      </c>
      <c r="UK137" s="675">
        <f>IFERROR(TB137*(1+LEVEL_2!#REF!),0)</f>
        <v>0</v>
      </c>
      <c r="UL137" s="675">
        <f>IFERROR(TC137*(1+LEVEL_2!#REF!),0)</f>
        <v>0</v>
      </c>
      <c r="UN137" s="675">
        <f t="shared" si="1413"/>
        <v>0</v>
      </c>
      <c r="UO137" s="675">
        <f t="shared" si="1414"/>
        <v>0</v>
      </c>
      <c r="UP137" s="675">
        <f t="shared" si="1415"/>
        <v>0</v>
      </c>
      <c r="UQ137" s="675">
        <f t="shared" si="1416"/>
        <v>0</v>
      </c>
      <c r="UR137" s="675">
        <f t="shared" si="1417"/>
        <v>0</v>
      </c>
      <c r="US137" s="675">
        <f t="shared" si="1418"/>
        <v>0</v>
      </c>
      <c r="UT137" s="675">
        <f t="shared" si="1419"/>
        <v>0</v>
      </c>
      <c r="UU137" s="675">
        <f t="shared" si="1420"/>
        <v>0</v>
      </c>
      <c r="UV137" s="675">
        <f t="shared" si="1421"/>
        <v>0</v>
      </c>
      <c r="UW137" s="676">
        <f t="shared" si="1422"/>
        <v>0</v>
      </c>
    </row>
    <row r="138" spans="1:569" s="645" customFormat="1" ht="20.100000000000001" customHeight="1">
      <c r="A138" s="677"/>
      <c r="B138" s="677" t="s">
        <v>405</v>
      </c>
      <c r="C138" s="764" t="s">
        <v>690</v>
      </c>
      <c r="D138" s="764"/>
      <c r="E138" s="792" t="s">
        <v>691</v>
      </c>
      <c r="F138" s="793" t="s">
        <v>692</v>
      </c>
      <c r="G138" s="792" t="s">
        <v>693</v>
      </c>
      <c r="H138" s="794" t="s">
        <v>444</v>
      </c>
      <c r="I138" s="789"/>
      <c r="J138" s="789"/>
      <c r="K138" s="789"/>
      <c r="L138" s="789"/>
      <c r="M138" s="770"/>
      <c r="N138" s="828">
        <f t="shared" si="1423"/>
        <v>0</v>
      </c>
      <c r="O138" s="829">
        <f t="shared" si="1424"/>
        <v>0</v>
      </c>
      <c r="Q138" s="830"/>
      <c r="R138" s="809"/>
      <c r="S138" s="809"/>
      <c r="T138" s="809"/>
      <c r="U138" s="809"/>
      <c r="V138" s="809"/>
      <c r="W138" s="809"/>
      <c r="X138" s="809"/>
      <c r="Y138" s="809"/>
      <c r="Z138" s="809"/>
      <c r="AA138" s="809"/>
      <c r="AB138" s="809"/>
      <c r="AC138" s="809"/>
      <c r="AD138" s="809"/>
      <c r="AE138" s="809"/>
      <c r="AF138" s="810"/>
      <c r="AH138" s="819"/>
      <c r="AI138" s="819">
        <f t="shared" ref="AI138:AI152" si="1678">IFERROR(AH138*$I138, 0)</f>
        <v>0</v>
      </c>
      <c r="AJ138" s="819"/>
      <c r="AK138" s="819">
        <f t="shared" ref="AK138:AK152" si="1679">IFERROR(AJ138*$I138, 0)</f>
        <v>0</v>
      </c>
      <c r="AL138" s="819"/>
      <c r="AM138" s="819">
        <f t="shared" ref="AM138:AM152" si="1680">IFERROR(AL138*$I138, 0)</f>
        <v>0</v>
      </c>
      <c r="AN138" s="819"/>
      <c r="AO138" s="819">
        <f t="shared" ref="AO138:AO152" si="1681">IFERROR(AN138*$I138, 0)</f>
        <v>0</v>
      </c>
      <c r="AP138" s="819">
        <f t="shared" si="1111"/>
        <v>0</v>
      </c>
      <c r="AQ138" s="819">
        <f t="shared" ref="AQ138:AQ152" si="1682">IFERROR(AP138*$I138, 0)</f>
        <v>0</v>
      </c>
      <c r="AR138" s="819"/>
      <c r="AS138" s="819">
        <f t="shared" ref="AS138:AS152" si="1683">IFERROR(AR138*$I138, 0)</f>
        <v>0</v>
      </c>
      <c r="AT138" s="776">
        <f t="shared" si="1152"/>
        <v>0</v>
      </c>
      <c r="AU138" s="776">
        <f t="shared" ref="AU138:AU152" si="1684">AV138*$AU$5</f>
        <v>0</v>
      </c>
      <c r="AV138" s="819">
        <f t="shared" si="829"/>
        <v>0</v>
      </c>
      <c r="AW138" s="775">
        <f t="shared" si="1370"/>
        <v>0</v>
      </c>
      <c r="AX138" s="775">
        <f t="shared" ref="AX138:AX152" si="1685">IFERROR(AU138*$K138, 0)</f>
        <v>0</v>
      </c>
      <c r="AY138" s="775">
        <f t="shared" ref="AY138:AZ152" si="1686">IFERROR(AU138*$I138, 0)</f>
        <v>0</v>
      </c>
      <c r="AZ138" s="819">
        <f t="shared" si="1686"/>
        <v>0</v>
      </c>
      <c r="BA138" s="819">
        <f t="shared" ref="BA138:BA152" si="1687">IFERROR(AV138*$N138, 0)</f>
        <v>0</v>
      </c>
      <c r="BB138" s="819">
        <f t="shared" ref="BB138:BB152" si="1688">IFERROR(AV138*$O138, 0)</f>
        <v>0</v>
      </c>
      <c r="BC138" s="819"/>
      <c r="BD138" s="819">
        <f t="shared" ref="BD138:BD152" si="1689">IFERROR(BC138*$I138, 0)</f>
        <v>0</v>
      </c>
      <c r="BE138" s="820"/>
      <c r="BG138" s="819"/>
      <c r="BH138" s="819">
        <f t="shared" ref="BH138:BH152" si="1690">IFERROR(BG138*$I138, 0)</f>
        <v>0</v>
      </c>
      <c r="BI138" s="819"/>
      <c r="BJ138" s="819">
        <f t="shared" ref="BJ138:BJ152" si="1691">IFERROR(BI138*$I138, 0)</f>
        <v>0</v>
      </c>
      <c r="BK138" s="819"/>
      <c r="BL138" s="819">
        <f t="shared" ref="BL138:BL152" si="1692">IFERROR(BK138*$I138, 0)</f>
        <v>0</v>
      </c>
      <c r="BM138" s="819"/>
      <c r="BN138" s="819">
        <f t="shared" ref="BN138:BN152" si="1693">IFERROR(BM138*$I138, 0)</f>
        <v>0</v>
      </c>
      <c r="BO138" s="819">
        <f t="shared" si="1371"/>
        <v>0</v>
      </c>
      <c r="BP138" s="819">
        <f t="shared" ref="BP138:BP152" si="1694">IFERROR(BO138*$I138, 0)</f>
        <v>0</v>
      </c>
      <c r="BQ138" s="819">
        <f t="shared" ref="BQ138:BQ152" si="1695">IFERROR(BR138/$I138,)</f>
        <v>0</v>
      </c>
      <c r="BR138" s="819">
        <f t="shared" ref="BR138:BR152" si="1696">(BJ138*4.5%)+(BJ138*3.335%)+((BJ138*3.335%)*10.25%)+(BP138*30%*1.39%)+(BJ138*2.3%)+(BP138*8%)+(BP138*2.29%)+(BP138*0.24%)</f>
        <v>0</v>
      </c>
      <c r="BS138" s="819">
        <f t="shared" si="1372"/>
        <v>0</v>
      </c>
      <c r="BT138" s="819">
        <f t="shared" ref="BT138:BT152" si="1697">IFERROR(BS138*$I138, 0)</f>
        <v>0</v>
      </c>
      <c r="BU138" s="819">
        <f t="shared" ref="BU138:BU152" si="1698">IFERROR(BS138*$N138, 0)</f>
        <v>0</v>
      </c>
      <c r="BV138" s="819">
        <f t="shared" ref="BV138:BV152" si="1699">IFERROR(BS138*$O138, 0)</f>
        <v>0</v>
      </c>
      <c r="BW138" s="819"/>
      <c r="BX138" s="819">
        <f t="shared" ref="BX138:BX152" si="1700">IFERROR(BW138*$I138, 0)</f>
        <v>0</v>
      </c>
      <c r="BY138" s="820"/>
      <c r="CA138" s="744"/>
      <c r="CB138" s="745">
        <f t="shared" ref="CB138:CB152" si="1701">IFERROR(CA138*$I138, 0)</f>
        <v>0</v>
      </c>
      <c r="CC138" s="718"/>
      <c r="CD138" s="745">
        <f t="shared" ref="CD138:CD152" si="1702">IFERROR(CC138*$I138, 0)</f>
        <v>0</v>
      </c>
      <c r="CE138" s="718"/>
      <c r="CF138" s="745">
        <f t="shared" ref="CF138:CF152" si="1703">IFERROR(CE138*$I138, 0)</f>
        <v>0</v>
      </c>
      <c r="CG138" s="718"/>
      <c r="CH138" s="745">
        <f t="shared" ref="CH138:CH152" si="1704">IFERROR(CG138*$I138, 0)</f>
        <v>0</v>
      </c>
      <c r="CI138" s="746">
        <f t="shared" si="1377"/>
        <v>0</v>
      </c>
      <c r="CJ138" s="745">
        <f t="shared" ref="CJ138:CJ152" si="1705">IFERROR(CI138*$I138, 0)</f>
        <v>0</v>
      </c>
      <c r="CK138" s="718"/>
      <c r="CL138" s="745">
        <f t="shared" ref="CL138:CL152" si="1706">IFERROR(CK138*$I138, 0)</f>
        <v>0</v>
      </c>
      <c r="CM138" s="746">
        <f t="shared" si="1378"/>
        <v>0</v>
      </c>
      <c r="CN138" s="745">
        <f t="shared" ref="CN138:CN152" si="1707">IFERROR(CM138*$I138, 0)</f>
        <v>0</v>
      </c>
      <c r="CO138" s="699">
        <f t="shared" ref="CO138:CU152" si="1708">IFERROR($CM138*Q138, 0)</f>
        <v>0</v>
      </c>
      <c r="CP138" s="699">
        <f t="shared" si="1708"/>
        <v>0</v>
      </c>
      <c r="CQ138" s="699">
        <f t="shared" si="1708"/>
        <v>0</v>
      </c>
      <c r="CR138" s="699">
        <f t="shared" si="1708"/>
        <v>0</v>
      </c>
      <c r="CS138" s="700">
        <f t="shared" si="1708"/>
        <v>0</v>
      </c>
      <c r="CT138" s="699">
        <f t="shared" si="1708"/>
        <v>0</v>
      </c>
      <c r="CU138" s="699">
        <f t="shared" si="1708"/>
        <v>0</v>
      </c>
      <c r="CV138" s="700">
        <f t="shared" ref="CV138:CV152" si="1709">IFERROR(CM138*$X138, 0)</f>
        <v>0</v>
      </c>
      <c r="CW138" s="697"/>
      <c r="CX138" s="696">
        <f t="shared" ref="CX138:CX152" si="1710">IFERROR(CW138*$I138, 0)</f>
        <v>0</v>
      </c>
      <c r="CY138" s="701"/>
      <c r="DA138" s="819"/>
      <c r="DB138" s="819">
        <f t="shared" ref="DB138:DB152" si="1711">IFERROR(DA138*$I138, 0)</f>
        <v>0</v>
      </c>
      <c r="DC138" s="819"/>
      <c r="DD138" s="819">
        <f t="shared" ref="DD138:DD152" si="1712">IFERROR(DC138*$I138, 0)</f>
        <v>0</v>
      </c>
      <c r="DE138" s="819"/>
      <c r="DF138" s="819">
        <f t="shared" ref="DF138:DF152" si="1713">IFERROR(DE138*$I138, 0)</f>
        <v>0</v>
      </c>
      <c r="DG138" s="819"/>
      <c r="DH138" s="819">
        <f t="shared" ref="DH138:DH152" si="1714">IFERROR(DG138*$I138, 0)</f>
        <v>0</v>
      </c>
      <c r="DI138" s="819">
        <f t="shared" si="1112"/>
        <v>0</v>
      </c>
      <c r="DJ138" s="819">
        <f t="shared" ref="DJ138:DJ152" si="1715">IFERROR(DI138*$I138, 0)</f>
        <v>0</v>
      </c>
      <c r="DK138" s="819"/>
      <c r="DL138" s="819">
        <f>IFERROR(DK138*$I138, 0)</f>
        <v>0</v>
      </c>
      <c r="DM138" s="819">
        <f t="shared" si="1113"/>
        <v>0</v>
      </c>
      <c r="DN138" s="819">
        <f t="shared" ref="DN138:DN152" si="1716">IFERROR(DM138*$I138, 0)</f>
        <v>0</v>
      </c>
      <c r="DO138" s="819">
        <f t="shared" ref="DO138:DO152" si="1717">IFERROR(DM138*$N138, 0)</f>
        <v>0</v>
      </c>
      <c r="DP138" s="819">
        <f t="shared" ref="DP138:DP152" si="1718">IFERROR(DM138*$O138, 0)</f>
        <v>0</v>
      </c>
      <c r="DQ138" s="819"/>
      <c r="DR138" s="819">
        <f t="shared" ref="DR138:DR152" si="1719">IFERROR(DQ138*$I138, 0)</f>
        <v>0</v>
      </c>
      <c r="DS138" s="820"/>
      <c r="DU138" s="821"/>
      <c r="DV138" s="821">
        <f t="shared" ref="DV138:DV152" si="1720">IFERROR(DU138*$I138, 0)</f>
        <v>0</v>
      </c>
      <c r="DW138" s="821"/>
      <c r="DX138" s="821">
        <f t="shared" ref="DX138:DX152" si="1721">IFERROR(DW138*$I138, 0)</f>
        <v>0</v>
      </c>
      <c r="DY138" s="821"/>
      <c r="DZ138" s="821">
        <f t="shared" ref="DZ138:DZ152" si="1722">IFERROR(DY138*$I138, 0)</f>
        <v>0</v>
      </c>
      <c r="EA138" s="821"/>
      <c r="EB138" s="821">
        <f t="shared" ref="EB138:EB152" si="1723">IFERROR(EA138*$I138, 0)</f>
        <v>0</v>
      </c>
      <c r="EC138" s="821">
        <f t="shared" si="1114"/>
        <v>0</v>
      </c>
      <c r="ED138" s="821">
        <f t="shared" ref="ED138:ED152" si="1724">IFERROR(EC138*$I138, 0)</f>
        <v>0</v>
      </c>
      <c r="EE138" s="821"/>
      <c r="EF138" s="821">
        <f>IFERROR(EE138*$I138, 0)</f>
        <v>0</v>
      </c>
      <c r="EG138" s="821">
        <f t="shared" si="1115"/>
        <v>0</v>
      </c>
      <c r="EH138" s="821">
        <f t="shared" ref="EH138:EH152" si="1725">IFERROR(EG138*$I138, 0)</f>
        <v>0</v>
      </c>
      <c r="EI138" s="821">
        <f t="shared" ref="EI138:EI152" si="1726">IFERROR(EG138*$N138, 0)</f>
        <v>0</v>
      </c>
      <c r="EJ138" s="821">
        <f t="shared" ref="EJ138:EJ152" si="1727">IFERROR(EG138*$O138, 0)</f>
        <v>0</v>
      </c>
      <c r="EK138" s="821"/>
      <c r="EL138" s="821">
        <f t="shared" ref="EL138:EL152" si="1728">IFERROR(EK138*$I138, 0)</f>
        <v>0</v>
      </c>
      <c r="EM138" s="822"/>
      <c r="EO138" s="821"/>
      <c r="EP138" s="821">
        <f t="shared" ref="EP138:EP152" si="1729">IFERROR(EO138*$I138, 0)</f>
        <v>0</v>
      </c>
      <c r="EQ138" s="821"/>
      <c r="ER138" s="821">
        <f t="shared" ref="ER138:ER152" si="1730">IFERROR(EQ138*$I138, 0)</f>
        <v>0</v>
      </c>
      <c r="ES138" s="821"/>
      <c r="ET138" s="821">
        <f t="shared" ref="ET138:ET152" si="1731">IFERROR(ES138*$I138, 0)</f>
        <v>0</v>
      </c>
      <c r="EU138" s="821"/>
      <c r="EV138" s="821">
        <f t="shared" ref="EV138:EV152" si="1732">IFERROR(EU138*$I138, 0)</f>
        <v>0</v>
      </c>
      <c r="EW138" s="821">
        <f t="shared" si="1116"/>
        <v>0</v>
      </c>
      <c r="EX138" s="821">
        <f t="shared" ref="EX138:EX152" si="1733">IFERROR(EW138*$I138, 0)</f>
        <v>0</v>
      </c>
      <c r="EY138" s="821"/>
      <c r="EZ138" s="821">
        <f>IFERROR(EY138*$I138, 0)</f>
        <v>0</v>
      </c>
      <c r="FA138" s="821">
        <f t="shared" si="1117"/>
        <v>0</v>
      </c>
      <c r="FB138" s="821">
        <f t="shared" ref="FB138:FB152" si="1734">IFERROR(FA138*$I138, 0)</f>
        <v>0</v>
      </c>
      <c r="FC138" s="821">
        <f t="shared" ref="FC138:FC152" si="1735">IFERROR(FA138*$N138, 0)</f>
        <v>0</v>
      </c>
      <c r="FD138" s="821">
        <f t="shared" ref="FD138:FD152" si="1736">IFERROR(FA138*$O138, 0)</f>
        <v>0</v>
      </c>
      <c r="FE138" s="821"/>
      <c r="FF138" s="821">
        <f t="shared" ref="FF138:FF152" si="1737">IFERROR(FE138*$I138, 0)</f>
        <v>0</v>
      </c>
      <c r="FG138" s="823"/>
      <c r="FI138" s="819"/>
      <c r="FJ138" s="819">
        <f t="shared" ref="FJ138:FJ152" si="1738">IFERROR(FI138*$I138, 0)</f>
        <v>0</v>
      </c>
      <c r="FK138" s="819"/>
      <c r="FL138" s="819">
        <f t="shared" ref="FL138:FL152" si="1739">IFERROR(FK138*$I138, 0)</f>
        <v>0</v>
      </c>
      <c r="FM138" s="819"/>
      <c r="FN138" s="819">
        <f t="shared" ref="FN138:FN152" si="1740">IFERROR(FM138*$I138, 0)</f>
        <v>0</v>
      </c>
      <c r="FO138" s="819"/>
      <c r="FP138" s="819">
        <f t="shared" ref="FP138:FP152" si="1741">IFERROR(FO138*$I138, 0)</f>
        <v>0</v>
      </c>
      <c r="FQ138" s="819">
        <f t="shared" si="1118"/>
        <v>0</v>
      </c>
      <c r="FR138" s="819">
        <f t="shared" ref="FR138:FR152" si="1742">IFERROR(FQ138*$I138, 0)</f>
        <v>0</v>
      </c>
      <c r="FS138" s="819">
        <f t="shared" si="1119"/>
        <v>0</v>
      </c>
      <c r="FT138" s="819">
        <f t="shared" ref="FT138:FT152" si="1743">IFERROR(FS138*$I138, 0)</f>
        <v>0</v>
      </c>
      <c r="FU138" s="819">
        <f t="shared" si="1120"/>
        <v>0</v>
      </c>
      <c r="FV138" s="819">
        <f t="shared" ref="FV138:FV152" si="1744">IFERROR(FU138*$I138, 0)</f>
        <v>0</v>
      </c>
      <c r="FW138" s="819">
        <f t="shared" ref="FW138:FW152" si="1745">IFERROR(FU138*$N138, 0)</f>
        <v>0</v>
      </c>
      <c r="FX138" s="819">
        <f t="shared" ref="FX138:FX152" si="1746">IFERROR(FU138*$O138, 0)</f>
        <v>0</v>
      </c>
      <c r="FY138" s="819"/>
      <c r="FZ138" s="819">
        <f t="shared" ref="FZ138:FZ152" si="1747">IFERROR(FY138*$I138, 0)</f>
        <v>0</v>
      </c>
      <c r="GA138" s="823"/>
      <c r="GC138" s="819"/>
      <c r="GD138" s="819">
        <f t="shared" ref="GD138:GD152" si="1748">IFERROR(GC138*$I138, 0)</f>
        <v>0</v>
      </c>
      <c r="GE138" s="819"/>
      <c r="GF138" s="819">
        <f t="shared" ref="GF138:GF152" si="1749">IFERROR(GE138*$I138, 0)</f>
        <v>0</v>
      </c>
      <c r="GG138" s="819"/>
      <c r="GH138" s="819">
        <f t="shared" ref="GH138:GH152" si="1750">IFERROR(GG138*$I138, 0)</f>
        <v>0</v>
      </c>
      <c r="GI138" s="819"/>
      <c r="GJ138" s="819">
        <f t="shared" ref="GJ138:GJ152" si="1751">IFERROR(GI138*$I138, 0)</f>
        <v>0</v>
      </c>
      <c r="GK138" s="819">
        <f t="shared" si="1121"/>
        <v>0</v>
      </c>
      <c r="GL138" s="819">
        <f t="shared" ref="GL138:GL152" si="1752">IFERROR(GK138*$I138, 0)</f>
        <v>0</v>
      </c>
      <c r="GM138" s="819"/>
      <c r="GN138" s="819">
        <f>IFERROR(GM138*$I138, 0)</f>
        <v>0</v>
      </c>
      <c r="GO138" s="819">
        <f t="shared" si="1122"/>
        <v>0</v>
      </c>
      <c r="GP138" s="819">
        <f t="shared" ref="GP138:GP152" si="1753">IFERROR(GO138*$I138, 0)</f>
        <v>0</v>
      </c>
      <c r="GQ138" s="819">
        <f t="shared" ref="GQ138:GQ152" si="1754">IFERROR(GO138*$N138, 0)</f>
        <v>0</v>
      </c>
      <c r="GR138" s="819">
        <f t="shared" ref="GR138:GR152" si="1755">IFERROR(GO138*$O138, 0)</f>
        <v>0</v>
      </c>
      <c r="GS138" s="819"/>
      <c r="GT138" s="819">
        <f t="shared" ref="GT138:GT152" si="1756">IFERROR(GS138*$I138, 0)</f>
        <v>0</v>
      </c>
      <c r="GU138" s="823"/>
      <c r="GW138" s="819"/>
      <c r="GX138" s="819">
        <f t="shared" ref="GX138:GX152" si="1757">IFERROR(GW138*$I138, 0)</f>
        <v>0</v>
      </c>
      <c r="GY138" s="819"/>
      <c r="GZ138" s="819">
        <f t="shared" ref="GZ138:GZ152" si="1758">IFERROR(GY138*$I138, 0)</f>
        <v>0</v>
      </c>
      <c r="HA138" s="819"/>
      <c r="HB138" s="819">
        <f t="shared" ref="HB138:HB152" si="1759">IFERROR(HA138*$I138, 0)</f>
        <v>0</v>
      </c>
      <c r="HC138" s="819"/>
      <c r="HD138" s="819">
        <f t="shared" ref="HD138:HD152" si="1760">IFERROR(HC138*$I138, 0)</f>
        <v>0</v>
      </c>
      <c r="HE138" s="819">
        <f t="shared" si="1123"/>
        <v>0</v>
      </c>
      <c r="HF138" s="819">
        <f t="shared" ref="HF138:HF152" si="1761">IFERROR(HE138*$I138, 0)</f>
        <v>0</v>
      </c>
      <c r="HG138" s="819"/>
      <c r="HH138" s="819">
        <f>IFERROR(HG138*$I138, 0)</f>
        <v>0</v>
      </c>
      <c r="HI138" s="819">
        <f t="shared" si="1124"/>
        <v>0</v>
      </c>
      <c r="HJ138" s="819">
        <f t="shared" ref="HJ138:HJ152" si="1762">IFERROR(HI138*$I138, 0)</f>
        <v>0</v>
      </c>
      <c r="HK138" s="819">
        <f t="shared" ref="HK138:HK152" si="1763">IFERROR(HI138*$N138, 0)</f>
        <v>0</v>
      </c>
      <c r="HL138" s="819">
        <f t="shared" ref="HL138:HL152" si="1764">IFERROR(HI138*$O138, 0)</f>
        <v>0</v>
      </c>
      <c r="HM138" s="819"/>
      <c r="HN138" s="819">
        <f t="shared" ref="HN138:HN152" si="1765">IFERROR(HM138*$I138, 0)</f>
        <v>0</v>
      </c>
      <c r="HO138" s="820"/>
      <c r="HQ138" s="831"/>
      <c r="HR138" s="832">
        <f t="shared" ref="HR138:HR152" si="1766">IFERROR(HQ138*$I138, 0)</f>
        <v>0</v>
      </c>
      <c r="HS138" s="831"/>
      <c r="HT138" s="832">
        <f t="shared" ref="HT138:HT152" si="1767">IFERROR(HS138*$I138, 0)</f>
        <v>0</v>
      </c>
      <c r="HU138" s="831"/>
      <c r="HV138" s="832">
        <f t="shared" ref="HV138:HV152" si="1768">IFERROR(HU138*$I138, 0)</f>
        <v>0</v>
      </c>
      <c r="HW138" s="831"/>
      <c r="HX138" s="832">
        <f t="shared" ref="HX138:HX152" si="1769">IFERROR(HW138*$I138, 0)</f>
        <v>0</v>
      </c>
      <c r="HY138" s="833">
        <f t="shared" si="1379"/>
        <v>0</v>
      </c>
      <c r="HZ138" s="832">
        <f t="shared" ref="HZ138:HZ152" si="1770">IFERROR(HY138*$I138, 0)</f>
        <v>0</v>
      </c>
      <c r="IA138" s="831"/>
      <c r="IB138" s="832">
        <f t="shared" ref="IB138:IB152" si="1771">IFERROR(IA138*$I138, 0)</f>
        <v>0</v>
      </c>
      <c r="IC138" s="833">
        <f t="shared" si="1380"/>
        <v>0</v>
      </c>
      <c r="ID138" s="832">
        <f t="shared" ref="ID138:ID152" si="1772">IFERROR(IC138*$I138, 0)</f>
        <v>0</v>
      </c>
      <c r="IE138" s="832">
        <f t="shared" ref="IE138:IE152" si="1773">IFERROR(IC138*$N138, 0)</f>
        <v>0</v>
      </c>
      <c r="IF138" s="832">
        <f t="shared" ref="IF138:IF152" si="1774">IFERROR(IC138*$O138, 0)</f>
        <v>0</v>
      </c>
      <c r="IG138" s="831"/>
      <c r="IH138" s="832">
        <f t="shared" ref="IH138:IH152" si="1775">IFERROR(IG138*$I138, 0)</f>
        <v>0</v>
      </c>
      <c r="II138" s="823"/>
      <c r="IK138" s="831"/>
      <c r="IL138" s="832">
        <f t="shared" ref="IL138:IL152" si="1776">IFERROR(IK138*$I138, 0)</f>
        <v>0</v>
      </c>
      <c r="IM138" s="831"/>
      <c r="IN138" s="832">
        <f t="shared" ref="IN138:IN152" si="1777">IFERROR(IM138*$I138, 0)</f>
        <v>0</v>
      </c>
      <c r="IO138" s="831"/>
      <c r="IP138" s="832">
        <f t="shared" ref="IP138:IP152" si="1778">IFERROR(IO138*$I138, 0)</f>
        <v>0</v>
      </c>
      <c r="IQ138" s="831"/>
      <c r="IR138" s="832">
        <f t="shared" ref="IR138:IR152" si="1779">IFERROR(IQ138*$I138, 0)</f>
        <v>0</v>
      </c>
      <c r="IS138" s="833">
        <f t="shared" si="1381"/>
        <v>0</v>
      </c>
      <c r="IT138" s="832">
        <f t="shared" ref="IT138:IT152" si="1780">IFERROR(IS138*$I138, 0)</f>
        <v>0</v>
      </c>
      <c r="IU138" s="831"/>
      <c r="IV138" s="832">
        <f t="shared" ref="IV138:IV152" si="1781">IFERROR(IU138*$I138, 0)</f>
        <v>0</v>
      </c>
      <c r="IW138" s="833">
        <f t="shared" si="1382"/>
        <v>0</v>
      </c>
      <c r="IX138" s="832">
        <f t="shared" ref="IX138:IX152" si="1782">IFERROR(IW138*$I138, 0)</f>
        <v>0</v>
      </c>
      <c r="IY138" s="832">
        <f t="shared" ref="IY138:IY152" si="1783">IFERROR(IW138*$N138, 0)</f>
        <v>0</v>
      </c>
      <c r="IZ138" s="832">
        <f t="shared" ref="IZ138:IZ152" si="1784">IFERROR(IW138*$O138, 0)</f>
        <v>0</v>
      </c>
      <c r="JA138" s="831"/>
      <c r="JB138" s="832">
        <f t="shared" ref="JB138:JB152" si="1785">IFERROR(JA138*$I138, 0)</f>
        <v>0</v>
      </c>
      <c r="JC138" s="823"/>
      <c r="JE138" s="831"/>
      <c r="JF138" s="832">
        <f t="shared" ref="JF138:JF152" si="1786">IFERROR(JE138*$I138, 0)</f>
        <v>0</v>
      </c>
      <c r="JG138" s="831"/>
      <c r="JH138" s="832">
        <f t="shared" ref="JH138:JH152" si="1787">IFERROR(JG138*$I138, 0)</f>
        <v>0</v>
      </c>
      <c r="JI138" s="831"/>
      <c r="JJ138" s="832">
        <f t="shared" ref="JJ138:JJ152" si="1788">IFERROR(JI138*$I138, 0)</f>
        <v>0</v>
      </c>
      <c r="JK138" s="831"/>
      <c r="JL138" s="832">
        <f t="shared" ref="JL138:JL152" si="1789">IFERROR(JK138*$I138, 0)</f>
        <v>0</v>
      </c>
      <c r="JM138" s="833">
        <f t="shared" si="1383"/>
        <v>0</v>
      </c>
      <c r="JN138" s="832">
        <f t="shared" ref="JN138:JN152" si="1790">IFERROR(JM138*$I138, 0)</f>
        <v>0</v>
      </c>
      <c r="JO138" s="831"/>
      <c r="JP138" s="832">
        <f t="shared" ref="JP138:JP152" si="1791">IFERROR(JO138*$I138, 0)</f>
        <v>0</v>
      </c>
      <c r="JQ138" s="833">
        <f t="shared" si="1384"/>
        <v>0</v>
      </c>
      <c r="JR138" s="832">
        <f t="shared" ref="JR138:JR152" si="1792">IFERROR(JQ138*$I138, 0)</f>
        <v>0</v>
      </c>
      <c r="JS138" s="832">
        <f t="shared" ref="JS138:JS152" si="1793">IFERROR(JQ138*$N138, 0)</f>
        <v>0</v>
      </c>
      <c r="JT138" s="832">
        <f t="shared" ref="JT138:JT152" si="1794">IFERROR(JQ138*$O138, 0)</f>
        <v>0</v>
      </c>
      <c r="JU138" s="831"/>
      <c r="JV138" s="832">
        <f t="shared" ref="JV138:JV152" si="1795">IFERROR(JU138*$I138, 0)</f>
        <v>0</v>
      </c>
      <c r="JW138" s="823"/>
      <c r="JY138" s="831"/>
      <c r="JZ138" s="832">
        <f t="shared" ref="JZ138:JZ152" si="1796">IFERROR(JY138*$I138, 0)</f>
        <v>0</v>
      </c>
      <c r="KA138" s="831"/>
      <c r="KB138" s="832">
        <f t="shared" ref="KB138:KB152" si="1797">IFERROR(KA138*$I138, 0)</f>
        <v>0</v>
      </c>
      <c r="KC138" s="831"/>
      <c r="KD138" s="832">
        <f t="shared" ref="KD138:KD152" si="1798">IFERROR(KC138*$I138, 0)</f>
        <v>0</v>
      </c>
      <c r="KE138" s="831"/>
      <c r="KF138" s="832">
        <f t="shared" ref="KF138:KF152" si="1799">IFERROR(KE138*$I138, 0)</f>
        <v>0</v>
      </c>
      <c r="KG138" s="833">
        <f t="shared" si="1385"/>
        <v>0</v>
      </c>
      <c r="KH138" s="832">
        <f t="shared" ref="KH138:KH152" si="1800">IFERROR(KG138*$I138, 0)</f>
        <v>0</v>
      </c>
      <c r="KI138" s="831"/>
      <c r="KJ138" s="832">
        <f t="shared" ref="KJ138:KJ152" si="1801">IFERROR(KI138*$I138, 0)</f>
        <v>0</v>
      </c>
      <c r="KK138" s="833">
        <f t="shared" si="1386"/>
        <v>0</v>
      </c>
      <c r="KL138" s="832">
        <f t="shared" ref="KL138:KL152" si="1802">IFERROR(KK138*$I138, 0)</f>
        <v>0</v>
      </c>
      <c r="KM138" s="832">
        <f t="shared" ref="KM138:KM152" si="1803">IFERROR(KK138*$N138, 0)</f>
        <v>0</v>
      </c>
      <c r="KN138" s="832">
        <f t="shared" ref="KN138:KN152" si="1804">IFERROR(KK138*$O138, 0)</f>
        <v>0</v>
      </c>
      <c r="KO138" s="831"/>
      <c r="KP138" s="832">
        <f t="shared" ref="KP138:KP152" si="1805">IFERROR(KO138*$I138, 0)</f>
        <v>0</v>
      </c>
      <c r="KQ138" s="823"/>
      <c r="KS138" s="831"/>
      <c r="KT138" s="832">
        <f t="shared" ref="KT138:KT152" si="1806">IFERROR(KS138*$I138, 0)</f>
        <v>0</v>
      </c>
      <c r="KU138" s="831"/>
      <c r="KV138" s="832">
        <f t="shared" ref="KV138:KV152" si="1807">IFERROR(KU138*$I138, 0)</f>
        <v>0</v>
      </c>
      <c r="KW138" s="831"/>
      <c r="KX138" s="832">
        <f t="shared" ref="KX138:KX152" si="1808">IFERROR(KW138*$I138, 0)</f>
        <v>0</v>
      </c>
      <c r="KY138" s="831"/>
      <c r="KZ138" s="832">
        <f t="shared" ref="KZ138:KZ152" si="1809">IFERROR(KY138*$I138, 0)</f>
        <v>0</v>
      </c>
      <c r="LA138" s="833">
        <f t="shared" si="1387"/>
        <v>0</v>
      </c>
      <c r="LB138" s="832">
        <f t="shared" ref="LB138:LB152" si="1810">IFERROR(LA138*$I138, 0)</f>
        <v>0</v>
      </c>
      <c r="LC138" s="831"/>
      <c r="LD138" s="832">
        <f t="shared" ref="LD138:LD152" si="1811">IFERROR(LC138*$I138, 0)</f>
        <v>0</v>
      </c>
      <c r="LE138" s="833">
        <f t="shared" si="1388"/>
        <v>0</v>
      </c>
      <c r="LF138" s="832">
        <f t="shared" ref="LF138:LF152" si="1812">IFERROR(LE138*$I138, 0)</f>
        <v>0</v>
      </c>
      <c r="LG138" s="832">
        <f t="shared" ref="LG138:LG152" si="1813">IFERROR(LE138*$N138, 0)</f>
        <v>0</v>
      </c>
      <c r="LH138" s="832">
        <f t="shared" ref="LH138:LH152" si="1814">IFERROR(LE138*$O138, 0)</f>
        <v>0</v>
      </c>
      <c r="LI138" s="831"/>
      <c r="LJ138" s="832">
        <f t="shared" ref="LJ138:LJ152" si="1815">IFERROR(LI138*$I138, 0)</f>
        <v>0</v>
      </c>
      <c r="LK138" s="823"/>
      <c r="LM138" s="831"/>
      <c r="LN138" s="832">
        <f t="shared" ref="LN138:LN152" si="1816">IFERROR(LM138*$I138, 0)</f>
        <v>0</v>
      </c>
      <c r="LO138" s="831"/>
      <c r="LP138" s="832">
        <f t="shared" ref="LP138:LP152" si="1817">IFERROR(LO138*$I138, 0)</f>
        <v>0</v>
      </c>
      <c r="LQ138" s="831"/>
      <c r="LR138" s="832">
        <f t="shared" ref="LR138:LR152" si="1818">IFERROR(LQ138*$I138, 0)</f>
        <v>0</v>
      </c>
      <c r="LS138" s="831"/>
      <c r="LT138" s="832">
        <f t="shared" ref="LT138:LT152" si="1819">IFERROR(LS138*$I138, 0)</f>
        <v>0</v>
      </c>
      <c r="LU138" s="833">
        <f t="shared" si="1389"/>
        <v>0</v>
      </c>
      <c r="LV138" s="832">
        <f t="shared" ref="LV138:LV152" si="1820">IFERROR(LU138*$I138, 0)</f>
        <v>0</v>
      </c>
      <c r="LW138" s="831"/>
      <c r="LX138" s="832">
        <f t="shared" ref="LX138:LX152" si="1821">IFERROR(LW138*$I138, 0)</f>
        <v>0</v>
      </c>
      <c r="LY138" s="833">
        <f t="shared" si="1390"/>
        <v>0</v>
      </c>
      <c r="LZ138" s="832">
        <f t="shared" ref="LZ138:LZ152" si="1822">IFERROR(LY138*$I138, 0)</f>
        <v>0</v>
      </c>
      <c r="MA138" s="832">
        <f t="shared" ref="MA138:MA152" si="1823">IFERROR(LY138*$N138, 0)</f>
        <v>0</v>
      </c>
      <c r="MB138" s="832">
        <f t="shared" ref="MB138:MB152" si="1824">IFERROR(LY138*$O138, 0)</f>
        <v>0</v>
      </c>
      <c r="MC138" s="831"/>
      <c r="MD138" s="832">
        <f t="shared" ref="MD138:MD152" si="1825">IFERROR(MC138*$I138, 0)</f>
        <v>0</v>
      </c>
      <c r="ME138" s="823"/>
      <c r="MG138" s="831"/>
      <c r="MH138" s="832">
        <f t="shared" ref="MH138:MH152" si="1826">IFERROR(MG138*$I138, 0)</f>
        <v>0</v>
      </c>
      <c r="MI138" s="831"/>
      <c r="MJ138" s="832">
        <f t="shared" ref="MJ138:MJ152" si="1827">IFERROR(MI138*$I138, 0)</f>
        <v>0</v>
      </c>
      <c r="MK138" s="831"/>
      <c r="ML138" s="832">
        <f t="shared" ref="ML138:ML152" si="1828">IFERROR(MK138*$I138, 0)</f>
        <v>0</v>
      </c>
      <c r="MM138" s="831"/>
      <c r="MN138" s="832">
        <f t="shared" ref="MN138:MN152" si="1829">IFERROR(MM138*$I138, 0)</f>
        <v>0</v>
      </c>
      <c r="MO138" s="833">
        <f t="shared" si="1391"/>
        <v>0</v>
      </c>
      <c r="MP138" s="832">
        <f t="shared" ref="MP138:MP152" si="1830">IFERROR(MO138*$I138, 0)</f>
        <v>0</v>
      </c>
      <c r="MQ138" s="831"/>
      <c r="MR138" s="832">
        <f t="shared" ref="MR138:MR152" si="1831">IFERROR(MQ138*$I138, 0)</f>
        <v>0</v>
      </c>
      <c r="MS138" s="833">
        <f t="shared" si="1392"/>
        <v>0</v>
      </c>
      <c r="MT138" s="832">
        <f t="shared" ref="MT138:MT152" si="1832">IFERROR(MS138*$I138, 0)</f>
        <v>0</v>
      </c>
      <c r="MU138" s="832">
        <f t="shared" ref="MU138:MU152" si="1833">IFERROR(MS138*$N138, 0)</f>
        <v>0</v>
      </c>
      <c r="MV138" s="832">
        <f t="shared" ref="MV138:MV152" si="1834">IFERROR(MS138*$O138, 0)</f>
        <v>0</v>
      </c>
      <c r="MW138" s="831"/>
      <c r="MX138" s="832">
        <f t="shared" ref="MX138:MX152" si="1835">IFERROR(MW138*$I138, 0)</f>
        <v>0</v>
      </c>
      <c r="MY138" s="823"/>
      <c r="NA138" s="831"/>
      <c r="NB138" s="832">
        <f t="shared" ref="NB138:NB152" si="1836">IFERROR(NA138*$I138, 0)</f>
        <v>0</v>
      </c>
      <c r="NC138" s="831"/>
      <c r="ND138" s="832">
        <f t="shared" ref="ND138:ND152" si="1837">IFERROR(NC138*$I138, 0)</f>
        <v>0</v>
      </c>
      <c r="NE138" s="831"/>
      <c r="NF138" s="832">
        <f t="shared" ref="NF138:NF152" si="1838">IFERROR(NE138*$I138, 0)</f>
        <v>0</v>
      </c>
      <c r="NG138" s="831"/>
      <c r="NH138" s="832">
        <f t="shared" ref="NH138:NH152" si="1839">IFERROR(NG138*$I138, 0)</f>
        <v>0</v>
      </c>
      <c r="NI138" s="833">
        <f t="shared" si="1393"/>
        <v>0</v>
      </c>
      <c r="NJ138" s="832">
        <f t="shared" ref="NJ138:NJ152" si="1840">IFERROR(NI138*$I138, 0)</f>
        <v>0</v>
      </c>
      <c r="NK138" s="831"/>
      <c r="NL138" s="832">
        <f t="shared" ref="NL138:NL152" si="1841">IFERROR(NK138*$I138, 0)</f>
        <v>0</v>
      </c>
      <c r="NM138" s="833">
        <f t="shared" si="1394"/>
        <v>0</v>
      </c>
      <c r="NN138" s="832">
        <f t="shared" ref="NN138:NN152" si="1842">IFERROR(NM138*$I138, 0)</f>
        <v>0</v>
      </c>
      <c r="NO138" s="832">
        <f t="shared" ref="NO138:NO152" si="1843">IFERROR(NM138*$N138, 0)</f>
        <v>0</v>
      </c>
      <c r="NP138" s="832">
        <f t="shared" ref="NP138:NP152" si="1844">IFERROR(NM138*$O138, 0)</f>
        <v>0</v>
      </c>
      <c r="NQ138" s="831"/>
      <c r="NR138" s="832">
        <f t="shared" ref="NR138:NR152" si="1845">IFERROR(NQ138*$I138, 0)</f>
        <v>0</v>
      </c>
      <c r="NS138" s="823"/>
      <c r="NU138" s="831"/>
      <c r="NV138" s="832">
        <f t="shared" ref="NV138:NV152" si="1846">IFERROR(NU138*$I138, 0)</f>
        <v>0</v>
      </c>
      <c r="NW138" s="831"/>
      <c r="NX138" s="832">
        <f t="shared" ref="NX138:NX152" si="1847">IFERROR(NW138*$I138, 0)</f>
        <v>0</v>
      </c>
      <c r="NY138" s="831"/>
      <c r="NZ138" s="832">
        <f t="shared" ref="NZ138:NZ152" si="1848">IFERROR(NY138*$I138, 0)</f>
        <v>0</v>
      </c>
      <c r="OA138" s="831"/>
      <c r="OB138" s="832">
        <f t="shared" ref="OB138:OB152" si="1849">IFERROR(OA138*$I138, 0)</f>
        <v>0</v>
      </c>
      <c r="OC138" s="833">
        <f t="shared" si="1395"/>
        <v>0</v>
      </c>
      <c r="OD138" s="832">
        <f t="shared" ref="OD138:OD152" si="1850">IFERROR(OC138*$I138, 0)</f>
        <v>0</v>
      </c>
      <c r="OE138" s="831"/>
      <c r="OF138" s="832">
        <f t="shared" ref="OF138:OF152" si="1851">IFERROR(OE138*$I138, 0)</f>
        <v>0</v>
      </c>
      <c r="OG138" s="833">
        <f t="shared" si="1396"/>
        <v>0</v>
      </c>
      <c r="OH138" s="832">
        <f t="shared" ref="OH138:OH152" si="1852">IFERROR(OG138*$I138, 0)</f>
        <v>0</v>
      </c>
      <c r="OI138" s="832">
        <f t="shared" ref="OI138:OI152" si="1853">IFERROR(OG138*$N138, 0)</f>
        <v>0</v>
      </c>
      <c r="OJ138" s="832">
        <f t="shared" ref="OJ138:OJ152" si="1854">IFERROR(OG138*$O138, 0)</f>
        <v>0</v>
      </c>
      <c r="OK138" s="831"/>
      <c r="OL138" s="832">
        <f t="shared" ref="OL138:OL152" si="1855">IFERROR(OK138*$I138, 0)</f>
        <v>0</v>
      </c>
      <c r="OM138" s="823"/>
      <c r="OO138" s="831"/>
      <c r="OP138" s="832">
        <f t="shared" ref="OP138:OP152" si="1856">IFERROR(OO138*$I138, 0)</f>
        <v>0</v>
      </c>
      <c r="OQ138" s="831"/>
      <c r="OR138" s="832">
        <f t="shared" ref="OR138:OR152" si="1857">IFERROR(OQ138*$I138, 0)</f>
        <v>0</v>
      </c>
      <c r="OS138" s="831"/>
      <c r="OT138" s="832">
        <f t="shared" ref="OT138:OT152" si="1858">IFERROR(OS138*$I138, 0)</f>
        <v>0</v>
      </c>
      <c r="OU138" s="831"/>
      <c r="OV138" s="832">
        <f t="shared" ref="OV138:OV152" si="1859">IFERROR(OU138*$I138, 0)</f>
        <v>0</v>
      </c>
      <c r="OW138" s="833">
        <f t="shared" si="1397"/>
        <v>0</v>
      </c>
      <c r="OX138" s="832">
        <f t="shared" ref="OX138:OX152" si="1860">IFERROR(OW138*$I138, 0)</f>
        <v>0</v>
      </c>
      <c r="OY138" s="831"/>
      <c r="OZ138" s="832">
        <f t="shared" ref="OZ138:OZ152" si="1861">IFERROR(OY138*$I138, 0)</f>
        <v>0</v>
      </c>
      <c r="PA138" s="833">
        <f t="shared" si="1398"/>
        <v>0</v>
      </c>
      <c r="PB138" s="832">
        <f t="shared" ref="PB138:PB152" si="1862">IFERROR(PA138*$I138, 0)</f>
        <v>0</v>
      </c>
      <c r="PC138" s="832">
        <f t="shared" ref="PC138:PC152" si="1863">IFERROR(PA138*$N138, 0)</f>
        <v>0</v>
      </c>
      <c r="PD138" s="832">
        <f t="shared" ref="PD138:PD152" si="1864">IFERROR(PA138*$O138, 0)</f>
        <v>0</v>
      </c>
      <c r="PE138" s="831"/>
      <c r="PF138" s="832">
        <f t="shared" ref="PF138:PF152" si="1865">IFERROR(PE138*$I138, 0)</f>
        <v>0</v>
      </c>
      <c r="PG138" s="823"/>
      <c r="PI138" s="831"/>
      <c r="PJ138" s="832">
        <f t="shared" ref="PJ138:PJ152" si="1866">IFERROR(PI138*$I138, 0)</f>
        <v>0</v>
      </c>
      <c r="PK138" s="831"/>
      <c r="PL138" s="832">
        <f t="shared" ref="PL138:PL152" si="1867">IFERROR(PK138*$I138, 0)</f>
        <v>0</v>
      </c>
      <c r="PM138" s="831"/>
      <c r="PN138" s="832">
        <f t="shared" ref="PN138:PN152" si="1868">IFERROR(PM138*$I138, 0)</f>
        <v>0</v>
      </c>
      <c r="PO138" s="831"/>
      <c r="PP138" s="832">
        <f t="shared" ref="PP138:PP152" si="1869">IFERROR(PO138*$I138, 0)</f>
        <v>0</v>
      </c>
      <c r="PQ138" s="833">
        <f t="shared" si="1399"/>
        <v>0</v>
      </c>
      <c r="PR138" s="832">
        <f t="shared" ref="PR138:PR152" si="1870">IFERROR(PQ138*$I138, 0)</f>
        <v>0</v>
      </c>
      <c r="PS138" s="831"/>
      <c r="PT138" s="832">
        <f t="shared" ref="PT138:PT152" si="1871">IFERROR(PS138*$I138, 0)</f>
        <v>0</v>
      </c>
      <c r="PU138" s="833">
        <f t="shared" si="1400"/>
        <v>0</v>
      </c>
      <c r="PV138" s="832">
        <f t="shared" ref="PV138:PV152" si="1872">IFERROR(PU138*$I138, 0)</f>
        <v>0</v>
      </c>
      <c r="PW138" s="832">
        <f t="shared" ref="PW138:PW152" si="1873">IFERROR(PU138*$N138, 0)</f>
        <v>0</v>
      </c>
      <c r="PX138" s="832">
        <f t="shared" ref="PX138:PX152" si="1874">IFERROR(PU138*$O138, 0)</f>
        <v>0</v>
      </c>
      <c r="PY138" s="831"/>
      <c r="PZ138" s="832">
        <f t="shared" ref="PZ138:PZ152" si="1875">IFERROR(PY138*$I138, 0)</f>
        <v>0</v>
      </c>
      <c r="QA138" s="823"/>
      <c r="QC138" s="831"/>
      <c r="QD138" s="832">
        <f t="shared" ref="QD138:QD152" si="1876">IFERROR(QC138*$I138, 0)</f>
        <v>0</v>
      </c>
      <c r="QE138" s="831"/>
      <c r="QF138" s="832">
        <f t="shared" ref="QF138:QF152" si="1877">IFERROR(QE138*$I138, 0)</f>
        <v>0</v>
      </c>
      <c r="QG138" s="831"/>
      <c r="QH138" s="832">
        <f t="shared" ref="QH138:QH152" si="1878">IFERROR(QG138*$I138, 0)</f>
        <v>0</v>
      </c>
      <c r="QI138" s="831"/>
      <c r="QJ138" s="832">
        <f t="shared" ref="QJ138:QJ152" si="1879">IFERROR(QI138*$I138, 0)</f>
        <v>0</v>
      </c>
      <c r="QK138" s="833">
        <f t="shared" si="1401"/>
        <v>0</v>
      </c>
      <c r="QL138" s="832">
        <f t="shared" ref="QL138:QL152" si="1880">IFERROR(QK138*$I138, 0)</f>
        <v>0</v>
      </c>
      <c r="QM138" s="831"/>
      <c r="QN138" s="832">
        <f t="shared" ref="QN138:QN152" si="1881">IFERROR(QM138*$I138, 0)</f>
        <v>0</v>
      </c>
      <c r="QO138" s="833">
        <f t="shared" si="1402"/>
        <v>0</v>
      </c>
      <c r="QP138" s="832">
        <f t="shared" ref="QP138:QP152" si="1882">IFERROR(QO138*$I138, 0)</f>
        <v>0</v>
      </c>
      <c r="QQ138" s="832">
        <f t="shared" ref="QQ138:QQ152" si="1883">IFERROR(QO138*$N138, 0)</f>
        <v>0</v>
      </c>
      <c r="QR138" s="832">
        <f t="shared" ref="QR138:QR152" si="1884">IFERROR(QO138*$O138, 0)</f>
        <v>0</v>
      </c>
      <c r="QS138" s="831"/>
      <c r="QT138" s="832">
        <f t="shared" ref="QT138:QT152" si="1885">IFERROR(QS138*$I138, 0)</f>
        <v>0</v>
      </c>
      <c r="QU138" s="823"/>
      <c r="RA138" s="785">
        <f t="shared" si="1125"/>
        <v>0</v>
      </c>
      <c r="RB138" s="785" t="e">
        <f t="shared" si="1126"/>
        <v>#REF!</v>
      </c>
      <c r="RC138" s="677">
        <f t="shared" si="1673"/>
        <v>0</v>
      </c>
      <c r="RD138" s="677">
        <f t="shared" si="1673"/>
        <v>0</v>
      </c>
      <c r="RE138" s="677">
        <f t="shared" si="1673"/>
        <v>0</v>
      </c>
      <c r="RF138" s="677">
        <f t="shared" si="1673"/>
        <v>0</v>
      </c>
      <c r="RG138" s="677">
        <f t="shared" si="1673"/>
        <v>0</v>
      </c>
      <c r="RH138" s="677">
        <f t="shared" si="1673"/>
        <v>0</v>
      </c>
      <c r="RI138" s="677">
        <f t="shared" si="1673"/>
        <v>0</v>
      </c>
      <c r="RJ138" s="677">
        <f t="shared" si="1667"/>
        <v>0</v>
      </c>
      <c r="RK138" s="677" t="e">
        <f>#REF!</f>
        <v>#REF!</v>
      </c>
      <c r="RL138" s="677" t="e">
        <f>#REF!</f>
        <v>#REF!</v>
      </c>
      <c r="RM138" s="677">
        <f t="shared" si="1674"/>
        <v>0</v>
      </c>
      <c r="RN138" s="677">
        <f t="shared" si="1674"/>
        <v>0</v>
      </c>
      <c r="RO138" s="677">
        <f t="shared" si="1674"/>
        <v>0</v>
      </c>
      <c r="RP138" s="677">
        <f t="shared" si="1674"/>
        <v>0</v>
      </c>
      <c r="RQ138" s="677">
        <f t="shared" si="1674"/>
        <v>0</v>
      </c>
      <c r="RR138" s="677">
        <f t="shared" si="1674"/>
        <v>0</v>
      </c>
      <c r="RS138" s="677">
        <f t="shared" si="1674"/>
        <v>0</v>
      </c>
      <c r="RT138" s="677">
        <f t="shared" si="1668"/>
        <v>0</v>
      </c>
      <c r="RV138" s="675">
        <f t="shared" si="1129"/>
        <v>0</v>
      </c>
      <c r="RW138" s="675">
        <f t="shared" si="1130"/>
        <v>0</v>
      </c>
      <c r="RX138" s="675">
        <f t="shared" si="1131"/>
        <v>0</v>
      </c>
      <c r="RY138" s="675">
        <f t="shared" si="1132"/>
        <v>0</v>
      </c>
      <c r="RZ138" s="675">
        <f t="shared" si="1133"/>
        <v>0</v>
      </c>
      <c r="SA138" s="675">
        <f t="shared" si="1134"/>
        <v>0</v>
      </c>
      <c r="SB138" s="675">
        <f t="shared" si="1135"/>
        <v>0</v>
      </c>
      <c r="SC138" s="675">
        <f t="shared" si="1136"/>
        <v>0</v>
      </c>
      <c r="SD138" s="675" t="e">
        <f xml:space="preserve"> SUMIF(#REF!,$SD$8,#REF!)</f>
        <v>#REF!</v>
      </c>
      <c r="SE138" s="675" t="e">
        <f xml:space="preserve"> SUMIF(#REF!,$SE$8,#REF!)</f>
        <v>#REF!</v>
      </c>
      <c r="SG138" s="675">
        <f t="shared" si="1675"/>
        <v>0</v>
      </c>
      <c r="SH138" s="675">
        <f t="shared" si="1675"/>
        <v>0</v>
      </c>
      <c r="SI138" s="675">
        <f t="shared" si="1675"/>
        <v>0</v>
      </c>
      <c r="SJ138" s="675">
        <f t="shared" si="1675"/>
        <v>0</v>
      </c>
      <c r="SK138" s="675">
        <f t="shared" si="1675"/>
        <v>0</v>
      </c>
      <c r="SL138" s="675">
        <f t="shared" si="1675"/>
        <v>0</v>
      </c>
      <c r="SM138" s="675">
        <f t="shared" si="1675"/>
        <v>0</v>
      </c>
      <c r="SN138" s="675">
        <f t="shared" si="1675"/>
        <v>0</v>
      </c>
      <c r="SO138" s="675" t="e">
        <f t="shared" si="1675"/>
        <v>#REF!</v>
      </c>
      <c r="SP138" s="675" t="e">
        <f t="shared" si="1675"/>
        <v>#REF!</v>
      </c>
      <c r="SQ138" s="675">
        <f t="shared" si="1675"/>
        <v>0</v>
      </c>
      <c r="SR138" s="675">
        <f t="shared" si="1675"/>
        <v>0</v>
      </c>
      <c r="SS138" s="675">
        <f t="shared" si="1675"/>
        <v>0</v>
      </c>
      <c r="ST138" s="675">
        <f t="shared" si="1675"/>
        <v>0</v>
      </c>
      <c r="SU138" s="675">
        <f t="shared" si="1675"/>
        <v>0</v>
      </c>
      <c r="SV138" s="675">
        <f t="shared" si="1425"/>
        <v>0</v>
      </c>
      <c r="SW138" s="675">
        <f t="shared" si="1425"/>
        <v>0</v>
      </c>
      <c r="SX138" s="675">
        <f t="shared" si="1425"/>
        <v>0</v>
      </c>
      <c r="SY138" s="675" t="e">
        <f>#REF!*$AP138</f>
        <v>#REF!</v>
      </c>
      <c r="SZ138" s="675" t="e">
        <f>#REF!*$AP138</f>
        <v>#REF!</v>
      </c>
      <c r="TA138" s="675" t="e">
        <f>#REF!*$AP138</f>
        <v>#REF!</v>
      </c>
      <c r="TB138" s="675" t="e">
        <f>#REF!*$AP138</f>
        <v>#REF!</v>
      </c>
      <c r="TC138" s="675" t="e">
        <f>#REF!*$AP138</f>
        <v>#REF!</v>
      </c>
      <c r="TE138" s="675">
        <f t="shared" si="1403"/>
        <v>0</v>
      </c>
      <c r="TF138" s="675">
        <f t="shared" si="1404"/>
        <v>0</v>
      </c>
      <c r="TG138" s="675">
        <f t="shared" si="1405"/>
        <v>0</v>
      </c>
      <c r="TH138" s="675">
        <f t="shared" si="1406"/>
        <v>0</v>
      </c>
      <c r="TI138" s="675">
        <f t="shared" si="1407"/>
        <v>0</v>
      </c>
      <c r="TJ138" s="675">
        <f t="shared" si="1408"/>
        <v>0</v>
      </c>
      <c r="TK138" s="675">
        <f t="shared" si="1409"/>
        <v>0</v>
      </c>
      <c r="TL138" s="675">
        <f t="shared" si="1410"/>
        <v>0</v>
      </c>
      <c r="TM138" s="675">
        <f t="shared" si="1411"/>
        <v>0</v>
      </c>
      <c r="TN138" s="676">
        <f t="shared" si="1412"/>
        <v>0</v>
      </c>
      <c r="TP138" s="675">
        <f>IFERROR(SG138*(1+LEVEL_2!#REF!),0)</f>
        <v>0</v>
      </c>
      <c r="TQ138" s="675">
        <f>IFERROR(SH138*(1+LEVEL_2!#REF!),0)</f>
        <v>0</v>
      </c>
      <c r="TR138" s="675">
        <f>IFERROR(SI138*(1+LEVEL_2!#REF!),0)</f>
        <v>0</v>
      </c>
      <c r="TS138" s="675">
        <f>IFERROR(SJ138*(1+LEVEL_2!#REF!),0)</f>
        <v>0</v>
      </c>
      <c r="TT138" s="675">
        <f>IFERROR(SK138*(1+LEVEL_2!#REF!),0)</f>
        <v>0</v>
      </c>
      <c r="TU138" s="675">
        <f>IFERROR(SL138*(1+LEVEL_2!#REF!),0)</f>
        <v>0</v>
      </c>
      <c r="TV138" s="675">
        <f>IFERROR(SM138*(1+LEVEL_2!#REF!),0)</f>
        <v>0</v>
      </c>
      <c r="TW138" s="675">
        <f>IFERROR(SN138*(1+LEVEL_2!#REF!),0)</f>
        <v>0</v>
      </c>
      <c r="TX138" s="675">
        <f>IFERROR(SO138*(1+LEVEL_2!#REF!),0)</f>
        <v>0</v>
      </c>
      <c r="TY138" s="675">
        <f>IFERROR(SP138*(1+LEVEL_2!#REF!),0)</f>
        <v>0</v>
      </c>
      <c r="TZ138" s="675">
        <f>IFERROR(SQ138*(1+LEVEL_2!#REF!),0)</f>
        <v>0</v>
      </c>
      <c r="UA138" s="675">
        <f>IFERROR(SR138*(1+LEVEL_2!#REF!),0)</f>
        <v>0</v>
      </c>
      <c r="UB138" s="675">
        <f>IFERROR(SS138*(1+LEVEL_2!#REF!),0)</f>
        <v>0</v>
      </c>
      <c r="UC138" s="675">
        <f>IFERROR(ST138*(1+LEVEL_2!#REF!),0)</f>
        <v>0</v>
      </c>
      <c r="UD138" s="675">
        <f>IFERROR(SU138*(1+LEVEL_2!#REF!),0)</f>
        <v>0</v>
      </c>
      <c r="UE138" s="675">
        <f>IFERROR(SV138*(1+LEVEL_2!#REF!),0)</f>
        <v>0</v>
      </c>
      <c r="UF138" s="675">
        <f>IFERROR(SW138*(1+LEVEL_2!#REF!),0)</f>
        <v>0</v>
      </c>
      <c r="UG138" s="675">
        <f>IFERROR(SX138*(1+LEVEL_2!#REF!),0)</f>
        <v>0</v>
      </c>
      <c r="UH138" s="675">
        <f>IFERROR(SY138*(1+LEVEL_2!#REF!),0)</f>
        <v>0</v>
      </c>
      <c r="UI138" s="675">
        <f>IFERROR(SZ138*(1+LEVEL_2!#REF!),0)</f>
        <v>0</v>
      </c>
      <c r="UJ138" s="675">
        <f>IFERROR(TA138*(1+LEVEL_2!#REF!),0)</f>
        <v>0</v>
      </c>
      <c r="UK138" s="675">
        <f>IFERROR(TB138*(1+LEVEL_2!#REF!),0)</f>
        <v>0</v>
      </c>
      <c r="UL138" s="675">
        <f>IFERROR(TC138*(1+LEVEL_2!#REF!),0)</f>
        <v>0</v>
      </c>
      <c r="UN138" s="675">
        <f t="shared" si="1413"/>
        <v>0</v>
      </c>
      <c r="UO138" s="675">
        <f t="shared" si="1414"/>
        <v>0</v>
      </c>
      <c r="UP138" s="675">
        <f t="shared" si="1415"/>
        <v>0</v>
      </c>
      <c r="UQ138" s="675">
        <f t="shared" si="1416"/>
        <v>0</v>
      </c>
      <c r="UR138" s="675">
        <f t="shared" si="1417"/>
        <v>0</v>
      </c>
      <c r="US138" s="675">
        <f t="shared" si="1418"/>
        <v>0</v>
      </c>
      <c r="UT138" s="675">
        <f t="shared" si="1419"/>
        <v>0</v>
      </c>
      <c r="UU138" s="675">
        <f t="shared" si="1420"/>
        <v>0</v>
      </c>
      <c r="UV138" s="675">
        <f t="shared" si="1421"/>
        <v>0</v>
      </c>
      <c r="UW138" s="676">
        <f t="shared" si="1422"/>
        <v>0</v>
      </c>
    </row>
    <row r="139" spans="1:569" s="645" customFormat="1" ht="20.100000000000001" customHeight="1">
      <c r="A139" s="677"/>
      <c r="B139" s="677" t="s">
        <v>405</v>
      </c>
      <c r="C139" s="764" t="s">
        <v>694</v>
      </c>
      <c r="D139" s="764"/>
      <c r="E139" s="792" t="s">
        <v>695</v>
      </c>
      <c r="F139" s="834" t="s">
        <v>696</v>
      </c>
      <c r="G139" s="792" t="s">
        <v>697</v>
      </c>
      <c r="H139" s="794" t="s">
        <v>444</v>
      </c>
      <c r="I139" s="789">
        <f>Rev.1_Base!G59</f>
        <v>8.4</v>
      </c>
      <c r="J139" s="789">
        <f>Rev.1_Base!H59</f>
        <v>8.4</v>
      </c>
      <c r="K139" s="789">
        <f>Rev.1_Base!J59</f>
        <v>3.23</v>
      </c>
      <c r="L139" s="789">
        <f>Rev.1_Base!K59</f>
        <v>3.23</v>
      </c>
      <c r="M139" s="770"/>
      <c r="N139" s="828">
        <f t="shared" si="1423"/>
        <v>8.4</v>
      </c>
      <c r="O139" s="829">
        <f t="shared" si="1424"/>
        <v>0</v>
      </c>
      <c r="Q139" s="789">
        <f>Rev.1_Base!M59</f>
        <v>0</v>
      </c>
      <c r="R139" s="795">
        <f>Rev.1_Base!O59</f>
        <v>0</v>
      </c>
      <c r="S139" s="795">
        <f>Rev.1_Base!Q59</f>
        <v>0</v>
      </c>
      <c r="T139" s="795">
        <f>Rev.1_Base!S59</f>
        <v>0</v>
      </c>
      <c r="U139" s="795">
        <f>Rev.1_Base!U59</f>
        <v>0</v>
      </c>
      <c r="V139" s="795">
        <f>Rev.1_Base!W59</f>
        <v>5.17</v>
      </c>
      <c r="W139" s="795">
        <f>Rev.1_Base!Y59</f>
        <v>3.23</v>
      </c>
      <c r="X139" s="795">
        <f>Rev.1_Base!AA59</f>
        <v>0</v>
      </c>
      <c r="Y139" s="809"/>
      <c r="Z139" s="809"/>
      <c r="AA139" s="809"/>
      <c r="AB139" s="809"/>
      <c r="AC139" s="809"/>
      <c r="AD139" s="809"/>
      <c r="AE139" s="809"/>
      <c r="AF139" s="810"/>
      <c r="AH139" s="819"/>
      <c r="AI139" s="819">
        <f t="shared" si="1678"/>
        <v>0</v>
      </c>
      <c r="AJ139" s="819"/>
      <c r="AK139" s="819">
        <f t="shared" si="1679"/>
        <v>0</v>
      </c>
      <c r="AL139" s="819"/>
      <c r="AM139" s="819">
        <f t="shared" si="1680"/>
        <v>0</v>
      </c>
      <c r="AN139" s="819"/>
      <c r="AO139" s="819">
        <f t="shared" si="1681"/>
        <v>0</v>
      </c>
      <c r="AP139" s="819">
        <f t="shared" si="1111"/>
        <v>0</v>
      </c>
      <c r="AQ139" s="819">
        <f t="shared" si="1682"/>
        <v>0</v>
      </c>
      <c r="AR139" s="819"/>
      <c r="AS139" s="819">
        <f t="shared" si="1683"/>
        <v>0</v>
      </c>
      <c r="AT139" s="776">
        <f t="shared" si="1152"/>
        <v>2582962.44</v>
      </c>
      <c r="AU139" s="776">
        <f t="shared" si="1684"/>
        <v>4304937.4000000004</v>
      </c>
      <c r="AV139" s="819">
        <v>2152468.7000000002</v>
      </c>
      <c r="AW139" s="775">
        <f t="shared" si="1370"/>
        <v>8342968.6811999995</v>
      </c>
      <c r="AX139" s="775">
        <f t="shared" si="1685"/>
        <v>13904947.802000001</v>
      </c>
      <c r="AY139" s="775">
        <f t="shared" si="1686"/>
        <v>36161474.160000004</v>
      </c>
      <c r="AZ139" s="819">
        <f t="shared" si="1686"/>
        <v>18080737.080000002</v>
      </c>
      <c r="BA139" s="819">
        <f t="shared" si="1687"/>
        <v>18080737.080000002</v>
      </c>
      <c r="BB139" s="819">
        <f t="shared" si="1688"/>
        <v>0</v>
      </c>
      <c r="BC139" s="819"/>
      <c r="BD139" s="819">
        <f t="shared" si="1689"/>
        <v>0</v>
      </c>
      <c r="BE139" s="820"/>
      <c r="BG139" s="819"/>
      <c r="BH139" s="819">
        <f t="shared" si="1690"/>
        <v>0</v>
      </c>
      <c r="BI139" s="819"/>
      <c r="BJ139" s="819">
        <f t="shared" si="1691"/>
        <v>0</v>
      </c>
      <c r="BK139" s="819"/>
      <c r="BL139" s="819">
        <f t="shared" si="1692"/>
        <v>0</v>
      </c>
      <c r="BM139" s="819"/>
      <c r="BN139" s="819">
        <f t="shared" si="1693"/>
        <v>0</v>
      </c>
      <c r="BO139" s="819">
        <f t="shared" si="1371"/>
        <v>0</v>
      </c>
      <c r="BP139" s="819">
        <f t="shared" si="1694"/>
        <v>0</v>
      </c>
      <c r="BQ139" s="819">
        <f t="shared" si="1695"/>
        <v>0</v>
      </c>
      <c r="BR139" s="819">
        <f t="shared" si="1696"/>
        <v>0</v>
      </c>
      <c r="BS139" s="819">
        <f t="shared" si="1372"/>
        <v>0</v>
      </c>
      <c r="BT139" s="819">
        <f t="shared" si="1697"/>
        <v>0</v>
      </c>
      <c r="BU139" s="819">
        <f t="shared" si="1698"/>
        <v>0</v>
      </c>
      <c r="BV139" s="819">
        <f t="shared" si="1699"/>
        <v>0</v>
      </c>
      <c r="BW139" s="819"/>
      <c r="BX139" s="819">
        <f t="shared" si="1700"/>
        <v>0</v>
      </c>
      <c r="BY139" s="820"/>
      <c r="CA139" s="744">
        <f>'동해기지(건축)'!BP288*1000</f>
        <v>870000</v>
      </c>
      <c r="CB139" s="745">
        <f t="shared" si="1701"/>
        <v>7308000</v>
      </c>
      <c r="CC139" s="718">
        <f>'동해기지(건축)'!BQ348+'동해기지(건축)'!BQ349</f>
        <v>650000</v>
      </c>
      <c r="CD139" s="745">
        <f t="shared" si="1702"/>
        <v>5460000</v>
      </c>
      <c r="CE139" s="718"/>
      <c r="CF139" s="745">
        <f t="shared" si="1703"/>
        <v>0</v>
      </c>
      <c r="CG139" s="718">
        <f>'동해기지(건축)'!BR288*1000+'동해기지(건축)'!BR348+'동해기지(건축)'!BR349</f>
        <v>440000</v>
      </c>
      <c r="CH139" s="745">
        <f t="shared" si="1704"/>
        <v>3696000</v>
      </c>
      <c r="CI139" s="746">
        <f t="shared" si="1377"/>
        <v>1960000</v>
      </c>
      <c r="CJ139" s="745">
        <f t="shared" si="1705"/>
        <v>16464000</v>
      </c>
      <c r="CK139" s="718"/>
      <c r="CL139" s="745">
        <f t="shared" si="1706"/>
        <v>0</v>
      </c>
      <c r="CM139" s="746">
        <f t="shared" si="1378"/>
        <v>1960000</v>
      </c>
      <c r="CN139" s="745">
        <f t="shared" si="1707"/>
        <v>16464000</v>
      </c>
      <c r="CO139" s="699">
        <f t="shared" si="1708"/>
        <v>0</v>
      </c>
      <c r="CP139" s="699">
        <f t="shared" si="1708"/>
        <v>0</v>
      </c>
      <c r="CQ139" s="699">
        <f t="shared" si="1708"/>
        <v>0</v>
      </c>
      <c r="CR139" s="699">
        <f t="shared" si="1708"/>
        <v>0</v>
      </c>
      <c r="CS139" s="700">
        <f t="shared" si="1708"/>
        <v>0</v>
      </c>
      <c r="CT139" s="699">
        <f t="shared" si="1708"/>
        <v>10133200</v>
      </c>
      <c r="CU139" s="699">
        <f t="shared" si="1708"/>
        <v>6330800</v>
      </c>
      <c r="CV139" s="700">
        <f t="shared" si="1709"/>
        <v>0</v>
      </c>
      <c r="CW139" s="697"/>
      <c r="CX139" s="696">
        <f t="shared" si="1710"/>
        <v>0</v>
      </c>
      <c r="CY139" s="701"/>
      <c r="DA139" s="819"/>
      <c r="DB139" s="819">
        <f t="shared" si="1711"/>
        <v>0</v>
      </c>
      <c r="DC139" s="819"/>
      <c r="DD139" s="819">
        <f t="shared" si="1712"/>
        <v>0</v>
      </c>
      <c r="DE139" s="819"/>
      <c r="DF139" s="819">
        <f t="shared" si="1713"/>
        <v>0</v>
      </c>
      <c r="DG139" s="819"/>
      <c r="DH139" s="819">
        <f t="shared" si="1714"/>
        <v>0</v>
      </c>
      <c r="DI139" s="819">
        <f t="shared" si="1112"/>
        <v>0</v>
      </c>
      <c r="DJ139" s="819">
        <f t="shared" si="1715"/>
        <v>0</v>
      </c>
      <c r="DK139" s="819"/>
      <c r="DL139" s="819">
        <f>IFERROR(DK139*$I139, 0)</f>
        <v>0</v>
      </c>
      <c r="DM139" s="819">
        <f t="shared" si="1113"/>
        <v>0</v>
      </c>
      <c r="DN139" s="819">
        <f t="shared" si="1716"/>
        <v>0</v>
      </c>
      <c r="DO139" s="819">
        <f t="shared" si="1717"/>
        <v>0</v>
      </c>
      <c r="DP139" s="819">
        <f t="shared" si="1718"/>
        <v>0</v>
      </c>
      <c r="DQ139" s="819"/>
      <c r="DR139" s="819">
        <f t="shared" si="1719"/>
        <v>0</v>
      </c>
      <c r="DS139" s="820"/>
      <c r="DU139" s="821"/>
      <c r="DV139" s="821">
        <f t="shared" si="1720"/>
        <v>0</v>
      </c>
      <c r="DW139" s="821"/>
      <c r="DX139" s="821">
        <f t="shared" si="1721"/>
        <v>0</v>
      </c>
      <c r="DY139" s="821"/>
      <c r="DZ139" s="821">
        <f t="shared" si="1722"/>
        <v>0</v>
      </c>
      <c r="EA139" s="821"/>
      <c r="EB139" s="821">
        <f t="shared" si="1723"/>
        <v>0</v>
      </c>
      <c r="EC139" s="821">
        <f t="shared" si="1114"/>
        <v>0</v>
      </c>
      <c r="ED139" s="821">
        <f t="shared" si="1724"/>
        <v>0</v>
      </c>
      <c r="EE139" s="821"/>
      <c r="EF139" s="821">
        <f>IFERROR(EE139*$I139, 0)</f>
        <v>0</v>
      </c>
      <c r="EG139" s="821">
        <f t="shared" si="1115"/>
        <v>0</v>
      </c>
      <c r="EH139" s="821">
        <f t="shared" si="1725"/>
        <v>0</v>
      </c>
      <c r="EI139" s="821">
        <f t="shared" si="1726"/>
        <v>0</v>
      </c>
      <c r="EJ139" s="821">
        <f t="shared" si="1727"/>
        <v>0</v>
      </c>
      <c r="EK139" s="821"/>
      <c r="EL139" s="821">
        <f t="shared" si="1728"/>
        <v>0</v>
      </c>
      <c r="EM139" s="822"/>
      <c r="EO139" s="821"/>
      <c r="EP139" s="821">
        <f t="shared" si="1729"/>
        <v>0</v>
      </c>
      <c r="EQ139" s="821"/>
      <c r="ER139" s="821">
        <f t="shared" si="1730"/>
        <v>0</v>
      </c>
      <c r="ES139" s="821"/>
      <c r="ET139" s="821">
        <f t="shared" si="1731"/>
        <v>0</v>
      </c>
      <c r="EU139" s="821"/>
      <c r="EV139" s="821">
        <f t="shared" si="1732"/>
        <v>0</v>
      </c>
      <c r="EW139" s="821">
        <f t="shared" si="1116"/>
        <v>0</v>
      </c>
      <c r="EX139" s="821">
        <f t="shared" si="1733"/>
        <v>0</v>
      </c>
      <c r="EY139" s="821"/>
      <c r="EZ139" s="821">
        <f>IFERROR(EY139*$I139, 0)</f>
        <v>0</v>
      </c>
      <c r="FA139" s="821">
        <f t="shared" si="1117"/>
        <v>0</v>
      </c>
      <c r="FB139" s="821">
        <f t="shared" si="1734"/>
        <v>0</v>
      </c>
      <c r="FC139" s="821">
        <f t="shared" si="1735"/>
        <v>0</v>
      </c>
      <c r="FD139" s="821">
        <f t="shared" si="1736"/>
        <v>0</v>
      </c>
      <c r="FE139" s="821"/>
      <c r="FF139" s="821">
        <f t="shared" si="1737"/>
        <v>0</v>
      </c>
      <c r="FG139" s="823"/>
      <c r="FI139" s="819"/>
      <c r="FJ139" s="819">
        <f t="shared" si="1738"/>
        <v>0</v>
      </c>
      <c r="FK139" s="819"/>
      <c r="FL139" s="819">
        <f t="shared" si="1739"/>
        <v>0</v>
      </c>
      <c r="FM139" s="819"/>
      <c r="FN139" s="819">
        <f t="shared" si="1740"/>
        <v>0</v>
      </c>
      <c r="FO139" s="819"/>
      <c r="FP139" s="819">
        <f t="shared" si="1741"/>
        <v>0</v>
      </c>
      <c r="FQ139" s="819">
        <f t="shared" si="1118"/>
        <v>0</v>
      </c>
      <c r="FR139" s="819">
        <f t="shared" si="1742"/>
        <v>0</v>
      </c>
      <c r="FS139" s="819">
        <f t="shared" si="1119"/>
        <v>0</v>
      </c>
      <c r="FT139" s="819">
        <f t="shared" si="1743"/>
        <v>0</v>
      </c>
      <c r="FU139" s="819">
        <f t="shared" si="1120"/>
        <v>0</v>
      </c>
      <c r="FV139" s="819">
        <f t="shared" si="1744"/>
        <v>0</v>
      </c>
      <c r="FW139" s="819">
        <f t="shared" si="1745"/>
        <v>0</v>
      </c>
      <c r="FX139" s="819">
        <f t="shared" si="1746"/>
        <v>0</v>
      </c>
      <c r="FY139" s="819"/>
      <c r="FZ139" s="819">
        <f t="shared" si="1747"/>
        <v>0</v>
      </c>
      <c r="GA139" s="823"/>
      <c r="GC139" s="819"/>
      <c r="GD139" s="819">
        <f t="shared" si="1748"/>
        <v>0</v>
      </c>
      <c r="GE139" s="819"/>
      <c r="GF139" s="819">
        <f t="shared" si="1749"/>
        <v>0</v>
      </c>
      <c r="GG139" s="819"/>
      <c r="GH139" s="819">
        <f t="shared" si="1750"/>
        <v>0</v>
      </c>
      <c r="GI139" s="819"/>
      <c r="GJ139" s="819">
        <f t="shared" si="1751"/>
        <v>0</v>
      </c>
      <c r="GK139" s="819">
        <f t="shared" si="1121"/>
        <v>0</v>
      </c>
      <c r="GL139" s="819">
        <f t="shared" si="1752"/>
        <v>0</v>
      </c>
      <c r="GM139" s="819"/>
      <c r="GN139" s="819">
        <f>IFERROR(GM139*$I139, 0)</f>
        <v>0</v>
      </c>
      <c r="GO139" s="819">
        <f t="shared" si="1122"/>
        <v>0</v>
      </c>
      <c r="GP139" s="819">
        <f t="shared" si="1753"/>
        <v>0</v>
      </c>
      <c r="GQ139" s="819">
        <f t="shared" si="1754"/>
        <v>0</v>
      </c>
      <c r="GR139" s="819">
        <f t="shared" si="1755"/>
        <v>0</v>
      </c>
      <c r="GS139" s="819"/>
      <c r="GT139" s="819">
        <f t="shared" si="1756"/>
        <v>0</v>
      </c>
      <c r="GU139" s="823"/>
      <c r="GW139" s="819"/>
      <c r="GX139" s="819">
        <f t="shared" si="1757"/>
        <v>0</v>
      </c>
      <c r="GY139" s="819"/>
      <c r="GZ139" s="819">
        <f t="shared" si="1758"/>
        <v>0</v>
      </c>
      <c r="HA139" s="819"/>
      <c r="HB139" s="819">
        <f t="shared" si="1759"/>
        <v>0</v>
      </c>
      <c r="HC139" s="819"/>
      <c r="HD139" s="819">
        <f t="shared" si="1760"/>
        <v>0</v>
      </c>
      <c r="HE139" s="819">
        <f t="shared" si="1123"/>
        <v>0</v>
      </c>
      <c r="HF139" s="819">
        <f t="shared" si="1761"/>
        <v>0</v>
      </c>
      <c r="HG139" s="819"/>
      <c r="HH139" s="819">
        <f>IFERROR(HG139*$I139, 0)</f>
        <v>0</v>
      </c>
      <c r="HI139" s="819">
        <f t="shared" si="1124"/>
        <v>0</v>
      </c>
      <c r="HJ139" s="819">
        <f t="shared" si="1762"/>
        <v>0</v>
      </c>
      <c r="HK139" s="819">
        <f t="shared" si="1763"/>
        <v>0</v>
      </c>
      <c r="HL139" s="819">
        <f t="shared" si="1764"/>
        <v>0</v>
      </c>
      <c r="HM139" s="819"/>
      <c r="HN139" s="819">
        <f t="shared" si="1765"/>
        <v>0</v>
      </c>
      <c r="HO139" s="820"/>
      <c r="HQ139" s="831"/>
      <c r="HR139" s="832">
        <f t="shared" si="1766"/>
        <v>0</v>
      </c>
      <c r="HS139" s="831"/>
      <c r="HT139" s="832">
        <f t="shared" si="1767"/>
        <v>0</v>
      </c>
      <c r="HU139" s="831"/>
      <c r="HV139" s="832">
        <f t="shared" si="1768"/>
        <v>0</v>
      </c>
      <c r="HW139" s="831"/>
      <c r="HX139" s="832">
        <f t="shared" si="1769"/>
        <v>0</v>
      </c>
      <c r="HY139" s="833">
        <f t="shared" si="1379"/>
        <v>0</v>
      </c>
      <c r="HZ139" s="832">
        <f t="shared" si="1770"/>
        <v>0</v>
      </c>
      <c r="IA139" s="831"/>
      <c r="IB139" s="832">
        <f t="shared" si="1771"/>
        <v>0</v>
      </c>
      <c r="IC139" s="833">
        <f t="shared" si="1380"/>
        <v>0</v>
      </c>
      <c r="ID139" s="832">
        <f t="shared" si="1772"/>
        <v>0</v>
      </c>
      <c r="IE139" s="832">
        <f t="shared" si="1773"/>
        <v>0</v>
      </c>
      <c r="IF139" s="832">
        <f t="shared" si="1774"/>
        <v>0</v>
      </c>
      <c r="IG139" s="831"/>
      <c r="IH139" s="832">
        <f t="shared" si="1775"/>
        <v>0</v>
      </c>
      <c r="II139" s="823"/>
      <c r="IK139" s="831"/>
      <c r="IL139" s="832">
        <f t="shared" si="1776"/>
        <v>0</v>
      </c>
      <c r="IM139" s="831"/>
      <c r="IN139" s="832">
        <f t="shared" si="1777"/>
        <v>0</v>
      </c>
      <c r="IO139" s="831"/>
      <c r="IP139" s="832">
        <f t="shared" si="1778"/>
        <v>0</v>
      </c>
      <c r="IQ139" s="831"/>
      <c r="IR139" s="832">
        <f t="shared" si="1779"/>
        <v>0</v>
      </c>
      <c r="IS139" s="833">
        <f t="shared" si="1381"/>
        <v>0</v>
      </c>
      <c r="IT139" s="832">
        <f t="shared" si="1780"/>
        <v>0</v>
      </c>
      <c r="IU139" s="831"/>
      <c r="IV139" s="832">
        <f t="shared" si="1781"/>
        <v>0</v>
      </c>
      <c r="IW139" s="833">
        <f t="shared" si="1382"/>
        <v>0</v>
      </c>
      <c r="IX139" s="832">
        <f t="shared" si="1782"/>
        <v>0</v>
      </c>
      <c r="IY139" s="832">
        <f t="shared" si="1783"/>
        <v>0</v>
      </c>
      <c r="IZ139" s="832">
        <f t="shared" si="1784"/>
        <v>0</v>
      </c>
      <c r="JA139" s="831"/>
      <c r="JB139" s="832">
        <f t="shared" si="1785"/>
        <v>0</v>
      </c>
      <c r="JC139" s="823"/>
      <c r="JE139" s="831"/>
      <c r="JF139" s="832">
        <f t="shared" si="1786"/>
        <v>0</v>
      </c>
      <c r="JG139" s="831"/>
      <c r="JH139" s="832">
        <f t="shared" si="1787"/>
        <v>0</v>
      </c>
      <c r="JI139" s="831"/>
      <c r="JJ139" s="832">
        <f t="shared" si="1788"/>
        <v>0</v>
      </c>
      <c r="JK139" s="831"/>
      <c r="JL139" s="832">
        <f t="shared" si="1789"/>
        <v>0</v>
      </c>
      <c r="JM139" s="833">
        <f t="shared" si="1383"/>
        <v>0</v>
      </c>
      <c r="JN139" s="832">
        <f t="shared" si="1790"/>
        <v>0</v>
      </c>
      <c r="JO139" s="831"/>
      <c r="JP139" s="832">
        <f t="shared" si="1791"/>
        <v>0</v>
      </c>
      <c r="JQ139" s="833">
        <f t="shared" si="1384"/>
        <v>0</v>
      </c>
      <c r="JR139" s="832">
        <f t="shared" si="1792"/>
        <v>0</v>
      </c>
      <c r="JS139" s="832">
        <f t="shared" si="1793"/>
        <v>0</v>
      </c>
      <c r="JT139" s="832">
        <f t="shared" si="1794"/>
        <v>0</v>
      </c>
      <c r="JU139" s="831"/>
      <c r="JV139" s="832">
        <f t="shared" si="1795"/>
        <v>0</v>
      </c>
      <c r="JW139" s="823"/>
      <c r="JY139" s="831"/>
      <c r="JZ139" s="832">
        <f t="shared" si="1796"/>
        <v>0</v>
      </c>
      <c r="KA139" s="831"/>
      <c r="KB139" s="832">
        <f t="shared" si="1797"/>
        <v>0</v>
      </c>
      <c r="KC139" s="831"/>
      <c r="KD139" s="832">
        <f t="shared" si="1798"/>
        <v>0</v>
      </c>
      <c r="KE139" s="831"/>
      <c r="KF139" s="832">
        <f t="shared" si="1799"/>
        <v>0</v>
      </c>
      <c r="KG139" s="833">
        <f t="shared" si="1385"/>
        <v>0</v>
      </c>
      <c r="KH139" s="832">
        <f t="shared" si="1800"/>
        <v>0</v>
      </c>
      <c r="KI139" s="831"/>
      <c r="KJ139" s="832">
        <f t="shared" si="1801"/>
        <v>0</v>
      </c>
      <c r="KK139" s="833">
        <f t="shared" si="1386"/>
        <v>0</v>
      </c>
      <c r="KL139" s="832">
        <f t="shared" si="1802"/>
        <v>0</v>
      </c>
      <c r="KM139" s="832">
        <f t="shared" si="1803"/>
        <v>0</v>
      </c>
      <c r="KN139" s="832">
        <f t="shared" si="1804"/>
        <v>0</v>
      </c>
      <c r="KO139" s="831"/>
      <c r="KP139" s="832">
        <f t="shared" si="1805"/>
        <v>0</v>
      </c>
      <c r="KQ139" s="823"/>
      <c r="KS139" s="831"/>
      <c r="KT139" s="832">
        <f t="shared" si="1806"/>
        <v>0</v>
      </c>
      <c r="KU139" s="831"/>
      <c r="KV139" s="832">
        <f t="shared" si="1807"/>
        <v>0</v>
      </c>
      <c r="KW139" s="831"/>
      <c r="KX139" s="832">
        <f t="shared" si="1808"/>
        <v>0</v>
      </c>
      <c r="KY139" s="831"/>
      <c r="KZ139" s="832">
        <f t="shared" si="1809"/>
        <v>0</v>
      </c>
      <c r="LA139" s="833">
        <f t="shared" si="1387"/>
        <v>0</v>
      </c>
      <c r="LB139" s="832">
        <f t="shared" si="1810"/>
        <v>0</v>
      </c>
      <c r="LC139" s="831"/>
      <c r="LD139" s="832">
        <f t="shared" si="1811"/>
        <v>0</v>
      </c>
      <c r="LE139" s="833">
        <f t="shared" si="1388"/>
        <v>0</v>
      </c>
      <c r="LF139" s="832">
        <f t="shared" si="1812"/>
        <v>0</v>
      </c>
      <c r="LG139" s="832">
        <f t="shared" si="1813"/>
        <v>0</v>
      </c>
      <c r="LH139" s="832">
        <f t="shared" si="1814"/>
        <v>0</v>
      </c>
      <c r="LI139" s="831"/>
      <c r="LJ139" s="832">
        <f t="shared" si="1815"/>
        <v>0</v>
      </c>
      <c r="LK139" s="823"/>
      <c r="LM139" s="831"/>
      <c r="LN139" s="832">
        <f t="shared" si="1816"/>
        <v>0</v>
      </c>
      <c r="LO139" s="831"/>
      <c r="LP139" s="832">
        <f t="shared" si="1817"/>
        <v>0</v>
      </c>
      <c r="LQ139" s="831"/>
      <c r="LR139" s="832">
        <f t="shared" si="1818"/>
        <v>0</v>
      </c>
      <c r="LS139" s="831"/>
      <c r="LT139" s="832">
        <f t="shared" si="1819"/>
        <v>0</v>
      </c>
      <c r="LU139" s="833">
        <f t="shared" si="1389"/>
        <v>0</v>
      </c>
      <c r="LV139" s="832">
        <f t="shared" si="1820"/>
        <v>0</v>
      </c>
      <c r="LW139" s="831"/>
      <c r="LX139" s="832">
        <f t="shared" si="1821"/>
        <v>0</v>
      </c>
      <c r="LY139" s="833">
        <f t="shared" si="1390"/>
        <v>0</v>
      </c>
      <c r="LZ139" s="832">
        <f t="shared" si="1822"/>
        <v>0</v>
      </c>
      <c r="MA139" s="832">
        <f t="shared" si="1823"/>
        <v>0</v>
      </c>
      <c r="MB139" s="832">
        <f t="shared" si="1824"/>
        <v>0</v>
      </c>
      <c r="MC139" s="831"/>
      <c r="MD139" s="832">
        <f t="shared" si="1825"/>
        <v>0</v>
      </c>
      <c r="ME139" s="823"/>
      <c r="MG139" s="831"/>
      <c r="MH139" s="832">
        <f t="shared" si="1826"/>
        <v>0</v>
      </c>
      <c r="MI139" s="831"/>
      <c r="MJ139" s="832">
        <f t="shared" si="1827"/>
        <v>0</v>
      </c>
      <c r="MK139" s="831"/>
      <c r="ML139" s="832">
        <f t="shared" si="1828"/>
        <v>0</v>
      </c>
      <c r="MM139" s="831"/>
      <c r="MN139" s="832">
        <f t="shared" si="1829"/>
        <v>0</v>
      </c>
      <c r="MO139" s="833">
        <f t="shared" si="1391"/>
        <v>0</v>
      </c>
      <c r="MP139" s="832">
        <f t="shared" si="1830"/>
        <v>0</v>
      </c>
      <c r="MQ139" s="831"/>
      <c r="MR139" s="832">
        <f t="shared" si="1831"/>
        <v>0</v>
      </c>
      <c r="MS139" s="833">
        <f t="shared" si="1392"/>
        <v>0</v>
      </c>
      <c r="MT139" s="832">
        <f t="shared" si="1832"/>
        <v>0</v>
      </c>
      <c r="MU139" s="832">
        <f t="shared" si="1833"/>
        <v>0</v>
      </c>
      <c r="MV139" s="832">
        <f t="shared" si="1834"/>
        <v>0</v>
      </c>
      <c r="MW139" s="831"/>
      <c r="MX139" s="832">
        <f t="shared" si="1835"/>
        <v>0</v>
      </c>
      <c r="MY139" s="823"/>
      <c r="NA139" s="831"/>
      <c r="NB139" s="832">
        <f t="shared" si="1836"/>
        <v>0</v>
      </c>
      <c r="NC139" s="831"/>
      <c r="ND139" s="832">
        <f t="shared" si="1837"/>
        <v>0</v>
      </c>
      <c r="NE139" s="831"/>
      <c r="NF139" s="832">
        <f t="shared" si="1838"/>
        <v>0</v>
      </c>
      <c r="NG139" s="831"/>
      <c r="NH139" s="832">
        <f t="shared" si="1839"/>
        <v>0</v>
      </c>
      <c r="NI139" s="833">
        <f t="shared" si="1393"/>
        <v>0</v>
      </c>
      <c r="NJ139" s="832">
        <f t="shared" si="1840"/>
        <v>0</v>
      </c>
      <c r="NK139" s="831"/>
      <c r="NL139" s="832">
        <f t="shared" si="1841"/>
        <v>0</v>
      </c>
      <c r="NM139" s="833">
        <f t="shared" si="1394"/>
        <v>0</v>
      </c>
      <c r="NN139" s="832">
        <f t="shared" si="1842"/>
        <v>0</v>
      </c>
      <c r="NO139" s="832">
        <f t="shared" si="1843"/>
        <v>0</v>
      </c>
      <c r="NP139" s="832">
        <f t="shared" si="1844"/>
        <v>0</v>
      </c>
      <c r="NQ139" s="831"/>
      <c r="NR139" s="832">
        <f t="shared" si="1845"/>
        <v>0</v>
      </c>
      <c r="NS139" s="823"/>
      <c r="NU139" s="831"/>
      <c r="NV139" s="832">
        <f t="shared" si="1846"/>
        <v>0</v>
      </c>
      <c r="NW139" s="831"/>
      <c r="NX139" s="832">
        <f t="shared" si="1847"/>
        <v>0</v>
      </c>
      <c r="NY139" s="831"/>
      <c r="NZ139" s="832">
        <f t="shared" si="1848"/>
        <v>0</v>
      </c>
      <c r="OA139" s="831"/>
      <c r="OB139" s="832">
        <f t="shared" si="1849"/>
        <v>0</v>
      </c>
      <c r="OC139" s="833">
        <f t="shared" si="1395"/>
        <v>0</v>
      </c>
      <c r="OD139" s="832">
        <f t="shared" si="1850"/>
        <v>0</v>
      </c>
      <c r="OE139" s="831"/>
      <c r="OF139" s="832">
        <f t="shared" si="1851"/>
        <v>0</v>
      </c>
      <c r="OG139" s="833">
        <f t="shared" si="1396"/>
        <v>0</v>
      </c>
      <c r="OH139" s="832">
        <f t="shared" si="1852"/>
        <v>0</v>
      </c>
      <c r="OI139" s="832">
        <f t="shared" si="1853"/>
        <v>0</v>
      </c>
      <c r="OJ139" s="832">
        <f t="shared" si="1854"/>
        <v>0</v>
      </c>
      <c r="OK139" s="831"/>
      <c r="OL139" s="832">
        <f t="shared" si="1855"/>
        <v>0</v>
      </c>
      <c r="OM139" s="823"/>
      <c r="OO139" s="831"/>
      <c r="OP139" s="832">
        <f t="shared" si="1856"/>
        <v>0</v>
      </c>
      <c r="OQ139" s="831"/>
      <c r="OR139" s="832">
        <f t="shared" si="1857"/>
        <v>0</v>
      </c>
      <c r="OS139" s="831"/>
      <c r="OT139" s="832">
        <f t="shared" si="1858"/>
        <v>0</v>
      </c>
      <c r="OU139" s="831"/>
      <c r="OV139" s="832">
        <f t="shared" si="1859"/>
        <v>0</v>
      </c>
      <c r="OW139" s="833">
        <f t="shared" si="1397"/>
        <v>0</v>
      </c>
      <c r="OX139" s="832">
        <f t="shared" si="1860"/>
        <v>0</v>
      </c>
      <c r="OY139" s="831"/>
      <c r="OZ139" s="832">
        <f t="shared" si="1861"/>
        <v>0</v>
      </c>
      <c r="PA139" s="833">
        <f t="shared" si="1398"/>
        <v>0</v>
      </c>
      <c r="PB139" s="832">
        <f t="shared" si="1862"/>
        <v>0</v>
      </c>
      <c r="PC139" s="832">
        <f t="shared" si="1863"/>
        <v>0</v>
      </c>
      <c r="PD139" s="832">
        <f t="shared" si="1864"/>
        <v>0</v>
      </c>
      <c r="PE139" s="831"/>
      <c r="PF139" s="832">
        <f t="shared" si="1865"/>
        <v>0</v>
      </c>
      <c r="PG139" s="823"/>
      <c r="PI139" s="831"/>
      <c r="PJ139" s="832">
        <f t="shared" si="1866"/>
        <v>0</v>
      </c>
      <c r="PK139" s="831"/>
      <c r="PL139" s="832">
        <f t="shared" si="1867"/>
        <v>0</v>
      </c>
      <c r="PM139" s="831"/>
      <c r="PN139" s="832">
        <f t="shared" si="1868"/>
        <v>0</v>
      </c>
      <c r="PO139" s="831"/>
      <c r="PP139" s="832">
        <f t="shared" si="1869"/>
        <v>0</v>
      </c>
      <c r="PQ139" s="833">
        <f t="shared" si="1399"/>
        <v>0</v>
      </c>
      <c r="PR139" s="832">
        <f t="shared" si="1870"/>
        <v>0</v>
      </c>
      <c r="PS139" s="831"/>
      <c r="PT139" s="832">
        <f t="shared" si="1871"/>
        <v>0</v>
      </c>
      <c r="PU139" s="833">
        <f t="shared" si="1400"/>
        <v>0</v>
      </c>
      <c r="PV139" s="832">
        <f t="shared" si="1872"/>
        <v>0</v>
      </c>
      <c r="PW139" s="832">
        <f t="shared" si="1873"/>
        <v>0</v>
      </c>
      <c r="PX139" s="832">
        <f t="shared" si="1874"/>
        <v>0</v>
      </c>
      <c r="PY139" s="831"/>
      <c r="PZ139" s="832">
        <f t="shared" si="1875"/>
        <v>0</v>
      </c>
      <c r="QA139" s="823"/>
      <c r="QC139" s="831"/>
      <c r="QD139" s="832">
        <f t="shared" si="1876"/>
        <v>0</v>
      </c>
      <c r="QE139" s="831"/>
      <c r="QF139" s="832">
        <f t="shared" si="1877"/>
        <v>0</v>
      </c>
      <c r="QG139" s="831"/>
      <c r="QH139" s="832">
        <f t="shared" si="1878"/>
        <v>0</v>
      </c>
      <c r="QI139" s="831"/>
      <c r="QJ139" s="832">
        <f t="shared" si="1879"/>
        <v>0</v>
      </c>
      <c r="QK139" s="833">
        <f t="shared" si="1401"/>
        <v>0</v>
      </c>
      <c r="QL139" s="832">
        <f t="shared" si="1880"/>
        <v>0</v>
      </c>
      <c r="QM139" s="831"/>
      <c r="QN139" s="832">
        <f t="shared" si="1881"/>
        <v>0</v>
      </c>
      <c r="QO139" s="833">
        <f t="shared" si="1402"/>
        <v>0</v>
      </c>
      <c r="QP139" s="832">
        <f t="shared" si="1882"/>
        <v>0</v>
      </c>
      <c r="QQ139" s="832">
        <f t="shared" si="1883"/>
        <v>0</v>
      </c>
      <c r="QR139" s="832">
        <f t="shared" si="1884"/>
        <v>0</v>
      </c>
      <c r="QS139" s="831"/>
      <c r="QT139" s="832">
        <f t="shared" si="1885"/>
        <v>0</v>
      </c>
      <c r="QU139" s="823"/>
      <c r="RA139" s="785">
        <f t="shared" si="1125"/>
        <v>0</v>
      </c>
      <c r="RB139" s="785" t="e">
        <f t="shared" si="1126"/>
        <v>#REF!</v>
      </c>
      <c r="RC139" s="677">
        <f t="shared" si="1673"/>
        <v>0</v>
      </c>
      <c r="RD139" s="677">
        <f t="shared" si="1673"/>
        <v>0</v>
      </c>
      <c r="RE139" s="677">
        <f t="shared" si="1673"/>
        <v>0</v>
      </c>
      <c r="RF139" s="677">
        <f t="shared" si="1673"/>
        <v>0</v>
      </c>
      <c r="RG139" s="677">
        <f t="shared" si="1673"/>
        <v>0</v>
      </c>
      <c r="RH139" s="677">
        <f t="shared" si="1673"/>
        <v>5.17</v>
      </c>
      <c r="RI139" s="677">
        <f t="shared" si="1673"/>
        <v>3.23</v>
      </c>
      <c r="RJ139" s="677">
        <f t="shared" si="1667"/>
        <v>0</v>
      </c>
      <c r="RK139" s="677" t="e">
        <f>#REF!</f>
        <v>#REF!</v>
      </c>
      <c r="RL139" s="677" t="e">
        <f>#REF!</f>
        <v>#REF!</v>
      </c>
      <c r="RM139" s="677">
        <f t="shared" si="1674"/>
        <v>0</v>
      </c>
      <c r="RN139" s="677">
        <f t="shared" si="1674"/>
        <v>0</v>
      </c>
      <c r="RO139" s="677">
        <f t="shared" si="1674"/>
        <v>0</v>
      </c>
      <c r="RP139" s="677">
        <f t="shared" si="1674"/>
        <v>0</v>
      </c>
      <c r="RQ139" s="677">
        <f t="shared" si="1674"/>
        <v>0</v>
      </c>
      <c r="RR139" s="677">
        <f t="shared" si="1674"/>
        <v>0</v>
      </c>
      <c r="RS139" s="677">
        <f t="shared" si="1674"/>
        <v>0</v>
      </c>
      <c r="RT139" s="677">
        <f t="shared" si="1668"/>
        <v>0</v>
      </c>
      <c r="RV139" s="675">
        <f t="shared" si="1129"/>
        <v>8.4</v>
      </c>
      <c r="RW139" s="675">
        <f t="shared" si="1130"/>
        <v>0</v>
      </c>
      <c r="RX139" s="675">
        <f t="shared" si="1131"/>
        <v>0</v>
      </c>
      <c r="RY139" s="675">
        <f t="shared" si="1132"/>
        <v>0</v>
      </c>
      <c r="RZ139" s="675">
        <f t="shared" si="1133"/>
        <v>0</v>
      </c>
      <c r="SA139" s="675">
        <f t="shared" si="1134"/>
        <v>0</v>
      </c>
      <c r="SB139" s="675">
        <f t="shared" si="1135"/>
        <v>0</v>
      </c>
      <c r="SC139" s="675">
        <f t="shared" si="1136"/>
        <v>0</v>
      </c>
      <c r="SD139" s="675" t="e">
        <f xml:space="preserve"> SUMIF(#REF!,$SD$8,#REF!)</f>
        <v>#REF!</v>
      </c>
      <c r="SE139" s="675" t="e">
        <f xml:space="preserve"> SUMIF(#REF!,$SE$8,#REF!)</f>
        <v>#REF!</v>
      </c>
      <c r="SG139" s="675">
        <f t="shared" si="1675"/>
        <v>0</v>
      </c>
      <c r="SH139" s="675">
        <f t="shared" si="1675"/>
        <v>0</v>
      </c>
      <c r="SI139" s="675">
        <f t="shared" si="1675"/>
        <v>0</v>
      </c>
      <c r="SJ139" s="675">
        <f t="shared" si="1675"/>
        <v>0</v>
      </c>
      <c r="SK139" s="675">
        <f t="shared" si="1675"/>
        <v>0</v>
      </c>
      <c r="SL139" s="675">
        <f t="shared" si="1675"/>
        <v>0</v>
      </c>
      <c r="SM139" s="675">
        <f t="shared" si="1675"/>
        <v>0</v>
      </c>
      <c r="SN139" s="675">
        <f t="shared" si="1675"/>
        <v>0</v>
      </c>
      <c r="SO139" s="675" t="e">
        <f t="shared" si="1675"/>
        <v>#REF!</v>
      </c>
      <c r="SP139" s="675" t="e">
        <f t="shared" si="1675"/>
        <v>#REF!</v>
      </c>
      <c r="SQ139" s="675">
        <f t="shared" si="1675"/>
        <v>0</v>
      </c>
      <c r="SR139" s="675">
        <f t="shared" si="1675"/>
        <v>0</v>
      </c>
      <c r="SS139" s="675">
        <f t="shared" si="1675"/>
        <v>0</v>
      </c>
      <c r="ST139" s="675">
        <f t="shared" si="1675"/>
        <v>0</v>
      </c>
      <c r="SU139" s="675">
        <f t="shared" si="1675"/>
        <v>0</v>
      </c>
      <c r="SV139" s="675">
        <f t="shared" si="1425"/>
        <v>0</v>
      </c>
      <c r="SW139" s="675">
        <f t="shared" si="1425"/>
        <v>0</v>
      </c>
      <c r="SX139" s="675">
        <f t="shared" si="1425"/>
        <v>0</v>
      </c>
      <c r="SY139" s="675" t="e">
        <f>#REF!*$AP139</f>
        <v>#REF!</v>
      </c>
      <c r="SZ139" s="675" t="e">
        <f>#REF!*$AP139</f>
        <v>#REF!</v>
      </c>
      <c r="TA139" s="675" t="e">
        <f>#REF!*$AP139</f>
        <v>#REF!</v>
      </c>
      <c r="TB139" s="675" t="e">
        <f>#REF!*$AP139</f>
        <v>#REF!</v>
      </c>
      <c r="TC139" s="675" t="e">
        <f>#REF!*$AP139</f>
        <v>#REF!</v>
      </c>
      <c r="TE139" s="675">
        <f t="shared" si="1403"/>
        <v>0</v>
      </c>
      <c r="TF139" s="675">
        <f t="shared" si="1404"/>
        <v>0</v>
      </c>
      <c r="TG139" s="675">
        <f t="shared" si="1405"/>
        <v>0</v>
      </c>
      <c r="TH139" s="675">
        <f t="shared" si="1406"/>
        <v>0</v>
      </c>
      <c r="TI139" s="675">
        <f t="shared" si="1407"/>
        <v>0</v>
      </c>
      <c r="TJ139" s="675">
        <f t="shared" si="1408"/>
        <v>0</v>
      </c>
      <c r="TK139" s="675">
        <f t="shared" si="1409"/>
        <v>0</v>
      </c>
      <c r="TL139" s="675">
        <f t="shared" si="1410"/>
        <v>0</v>
      </c>
      <c r="TM139" s="675">
        <f t="shared" si="1411"/>
        <v>0</v>
      </c>
      <c r="TN139" s="676">
        <f t="shared" si="1412"/>
        <v>0</v>
      </c>
      <c r="TP139" s="675">
        <f>IFERROR(SG139*(1+LEVEL_2!#REF!),0)</f>
        <v>0</v>
      </c>
      <c r="TQ139" s="675">
        <f>IFERROR(SH139*(1+LEVEL_2!#REF!),0)</f>
        <v>0</v>
      </c>
      <c r="TR139" s="675">
        <f>IFERROR(SI139*(1+LEVEL_2!#REF!),0)</f>
        <v>0</v>
      </c>
      <c r="TS139" s="675">
        <f>IFERROR(SJ139*(1+LEVEL_2!#REF!),0)</f>
        <v>0</v>
      </c>
      <c r="TT139" s="675">
        <f>IFERROR(SK139*(1+LEVEL_2!#REF!),0)</f>
        <v>0</v>
      </c>
      <c r="TU139" s="675">
        <f>IFERROR(SL139*(1+LEVEL_2!#REF!),0)</f>
        <v>0</v>
      </c>
      <c r="TV139" s="675">
        <f>IFERROR(SM139*(1+LEVEL_2!#REF!),0)</f>
        <v>0</v>
      </c>
      <c r="TW139" s="675">
        <f>IFERROR(SN139*(1+LEVEL_2!#REF!),0)</f>
        <v>0</v>
      </c>
      <c r="TX139" s="675">
        <f>IFERROR(SO139*(1+LEVEL_2!#REF!),0)</f>
        <v>0</v>
      </c>
      <c r="TY139" s="675">
        <f>IFERROR(SP139*(1+LEVEL_2!#REF!),0)</f>
        <v>0</v>
      </c>
      <c r="TZ139" s="675">
        <f>IFERROR(SQ139*(1+LEVEL_2!#REF!),0)</f>
        <v>0</v>
      </c>
      <c r="UA139" s="675">
        <f>IFERROR(SR139*(1+LEVEL_2!#REF!),0)</f>
        <v>0</v>
      </c>
      <c r="UB139" s="675">
        <f>IFERROR(SS139*(1+LEVEL_2!#REF!),0)</f>
        <v>0</v>
      </c>
      <c r="UC139" s="675">
        <f>IFERROR(ST139*(1+LEVEL_2!#REF!),0)</f>
        <v>0</v>
      </c>
      <c r="UD139" s="675">
        <f>IFERROR(SU139*(1+LEVEL_2!#REF!),0)</f>
        <v>0</v>
      </c>
      <c r="UE139" s="675">
        <f>IFERROR(SV139*(1+LEVEL_2!#REF!),0)</f>
        <v>0</v>
      </c>
      <c r="UF139" s="675">
        <f>IFERROR(SW139*(1+LEVEL_2!#REF!),0)</f>
        <v>0</v>
      </c>
      <c r="UG139" s="675">
        <f>IFERROR(SX139*(1+LEVEL_2!#REF!),0)</f>
        <v>0</v>
      </c>
      <c r="UH139" s="675">
        <f>IFERROR(SY139*(1+LEVEL_2!#REF!),0)</f>
        <v>0</v>
      </c>
      <c r="UI139" s="675">
        <f>IFERROR(SZ139*(1+LEVEL_2!#REF!),0)</f>
        <v>0</v>
      </c>
      <c r="UJ139" s="675">
        <f>IFERROR(TA139*(1+LEVEL_2!#REF!),0)</f>
        <v>0</v>
      </c>
      <c r="UK139" s="675">
        <f>IFERROR(TB139*(1+LEVEL_2!#REF!),0)</f>
        <v>0</v>
      </c>
      <c r="UL139" s="675">
        <f>IFERROR(TC139*(1+LEVEL_2!#REF!),0)</f>
        <v>0</v>
      </c>
      <c r="UN139" s="675">
        <f t="shared" si="1413"/>
        <v>0</v>
      </c>
      <c r="UO139" s="675">
        <f t="shared" si="1414"/>
        <v>0</v>
      </c>
      <c r="UP139" s="675">
        <f t="shared" si="1415"/>
        <v>0</v>
      </c>
      <c r="UQ139" s="675">
        <f t="shared" si="1416"/>
        <v>0</v>
      </c>
      <c r="UR139" s="675">
        <f t="shared" si="1417"/>
        <v>0</v>
      </c>
      <c r="US139" s="675">
        <f t="shared" si="1418"/>
        <v>0</v>
      </c>
      <c r="UT139" s="675">
        <f t="shared" si="1419"/>
        <v>0</v>
      </c>
      <c r="UU139" s="675">
        <f t="shared" si="1420"/>
        <v>0</v>
      </c>
      <c r="UV139" s="675">
        <f t="shared" si="1421"/>
        <v>0</v>
      </c>
      <c r="UW139" s="676">
        <f t="shared" si="1422"/>
        <v>0</v>
      </c>
    </row>
    <row r="140" spans="1:569" s="645" customFormat="1" ht="20.100000000000001" customHeight="1">
      <c r="A140" s="677"/>
      <c r="B140" s="677" t="s">
        <v>405</v>
      </c>
      <c r="C140" s="764" t="s">
        <v>698</v>
      </c>
      <c r="D140" s="764"/>
      <c r="E140" s="792" t="s">
        <v>695</v>
      </c>
      <c r="F140" s="834" t="s">
        <v>699</v>
      </c>
      <c r="G140" s="792" t="s">
        <v>700</v>
      </c>
      <c r="H140" s="794" t="s">
        <v>444</v>
      </c>
      <c r="I140" s="789">
        <f>Rev.1_Base!G60</f>
        <v>55.082000000000008</v>
      </c>
      <c r="J140" s="789">
        <f>Rev.1_Base!H60</f>
        <v>35.677999999999997</v>
      </c>
      <c r="K140" s="789">
        <f>Rev.1_Base!J60</f>
        <v>27.494000000000003</v>
      </c>
      <c r="L140" s="789">
        <f>Rev.1_Base!K60</f>
        <v>8.09</v>
      </c>
      <c r="M140" s="770"/>
      <c r="N140" s="828">
        <f t="shared" si="1423"/>
        <v>55.082000000000008</v>
      </c>
      <c r="O140" s="829">
        <f t="shared" si="1424"/>
        <v>0</v>
      </c>
      <c r="Q140" s="789">
        <f>Rev.1_Base!M60</f>
        <v>19.404000000000003</v>
      </c>
      <c r="R140" s="795">
        <f>Rev.1_Base!O60</f>
        <v>0</v>
      </c>
      <c r="S140" s="795">
        <f>Rev.1_Base!Q60</f>
        <v>0</v>
      </c>
      <c r="T140" s="795">
        <f>Rev.1_Base!S60</f>
        <v>13.288000000000002</v>
      </c>
      <c r="U140" s="795">
        <f>Rev.1_Base!U60</f>
        <v>0</v>
      </c>
      <c r="V140" s="795">
        <f>Rev.1_Base!W60</f>
        <v>14.3</v>
      </c>
      <c r="W140" s="795">
        <f>Rev.1_Base!Y60</f>
        <v>8.09</v>
      </c>
      <c r="X140" s="795">
        <f>Rev.1_Base!AA60</f>
        <v>0</v>
      </c>
      <c r="Y140" s="809"/>
      <c r="Z140" s="809"/>
      <c r="AA140" s="809"/>
      <c r="AB140" s="809"/>
      <c r="AC140" s="809"/>
      <c r="AD140" s="809"/>
      <c r="AE140" s="809"/>
      <c r="AF140" s="810"/>
      <c r="AH140" s="819"/>
      <c r="AI140" s="819">
        <f t="shared" si="1678"/>
        <v>0</v>
      </c>
      <c r="AJ140" s="819"/>
      <c r="AK140" s="819">
        <f t="shared" si="1679"/>
        <v>0</v>
      </c>
      <c r="AL140" s="819"/>
      <c r="AM140" s="819">
        <f t="shared" si="1680"/>
        <v>0</v>
      </c>
      <c r="AN140" s="819"/>
      <c r="AO140" s="819">
        <f t="shared" si="1681"/>
        <v>0</v>
      </c>
      <c r="AP140" s="819">
        <f t="shared" si="1111"/>
        <v>0</v>
      </c>
      <c r="AQ140" s="819">
        <f t="shared" si="1682"/>
        <v>0</v>
      </c>
      <c r="AR140" s="819"/>
      <c r="AS140" s="819">
        <f t="shared" si="1683"/>
        <v>0</v>
      </c>
      <c r="AT140" s="776">
        <f t="shared" si="1152"/>
        <v>2582962.44</v>
      </c>
      <c r="AU140" s="776">
        <f t="shared" si="1684"/>
        <v>4304937.4000000004</v>
      </c>
      <c r="AV140" s="819">
        <v>2152468.7000000002</v>
      </c>
      <c r="AW140" s="775">
        <f t="shared" si="1370"/>
        <v>20896166.139599998</v>
      </c>
      <c r="AX140" s="775">
        <f t="shared" si="1685"/>
        <v>118359948.87560003</v>
      </c>
      <c r="AY140" s="775">
        <f t="shared" si="1686"/>
        <v>237124561.86680004</v>
      </c>
      <c r="AZ140" s="819">
        <f t="shared" si="1686"/>
        <v>118562280.93340002</v>
      </c>
      <c r="BA140" s="819">
        <f t="shared" si="1687"/>
        <v>118562280.93340002</v>
      </c>
      <c r="BB140" s="819">
        <f t="shared" si="1688"/>
        <v>0</v>
      </c>
      <c r="BC140" s="819"/>
      <c r="BD140" s="819">
        <f t="shared" si="1689"/>
        <v>0</v>
      </c>
      <c r="BE140" s="820"/>
      <c r="BG140" s="819"/>
      <c r="BH140" s="819">
        <f t="shared" si="1690"/>
        <v>0</v>
      </c>
      <c r="BI140" s="819"/>
      <c r="BJ140" s="819">
        <f t="shared" si="1691"/>
        <v>0</v>
      </c>
      <c r="BK140" s="819"/>
      <c r="BL140" s="819">
        <f t="shared" si="1692"/>
        <v>0</v>
      </c>
      <c r="BM140" s="819"/>
      <c r="BN140" s="819">
        <f t="shared" si="1693"/>
        <v>0</v>
      </c>
      <c r="BO140" s="819">
        <f t="shared" si="1371"/>
        <v>0</v>
      </c>
      <c r="BP140" s="819">
        <f t="shared" si="1694"/>
        <v>0</v>
      </c>
      <c r="BQ140" s="819">
        <f t="shared" si="1695"/>
        <v>0</v>
      </c>
      <c r="BR140" s="819">
        <f t="shared" si="1696"/>
        <v>0</v>
      </c>
      <c r="BS140" s="819">
        <f t="shared" si="1372"/>
        <v>0</v>
      </c>
      <c r="BT140" s="819">
        <f t="shared" si="1697"/>
        <v>0</v>
      </c>
      <c r="BU140" s="819">
        <f t="shared" si="1698"/>
        <v>0</v>
      </c>
      <c r="BV140" s="819">
        <f t="shared" si="1699"/>
        <v>0</v>
      </c>
      <c r="BW140" s="819"/>
      <c r="BX140" s="819">
        <f t="shared" si="1700"/>
        <v>0</v>
      </c>
      <c r="BY140" s="820"/>
      <c r="CA140" s="744">
        <f>'동해기지(건축)'!BP297</f>
        <v>850000</v>
      </c>
      <c r="CB140" s="745">
        <f t="shared" si="1701"/>
        <v>46819700.000000007</v>
      </c>
      <c r="CC140" s="718">
        <f>'동해기지(건축)'!BQ349+'동해기지(건축)'!BQ350</f>
        <v>350000</v>
      </c>
      <c r="CD140" s="745">
        <f t="shared" si="1702"/>
        <v>19278700.000000004</v>
      </c>
      <c r="CE140" s="718"/>
      <c r="CF140" s="745">
        <f t="shared" si="1703"/>
        <v>0</v>
      </c>
      <c r="CG140" s="718">
        <f>'동해기지(건축)'!BR297+'동해기지(건축)'!BR349+'동해기지(건축)'!BR350</f>
        <v>500000</v>
      </c>
      <c r="CH140" s="745">
        <f t="shared" si="1704"/>
        <v>27541000.000000004</v>
      </c>
      <c r="CI140" s="746">
        <f t="shared" si="1377"/>
        <v>1700000</v>
      </c>
      <c r="CJ140" s="745">
        <f t="shared" si="1705"/>
        <v>93639400.000000015</v>
      </c>
      <c r="CK140" s="718"/>
      <c r="CL140" s="745">
        <f t="shared" si="1706"/>
        <v>0</v>
      </c>
      <c r="CM140" s="746">
        <f t="shared" si="1378"/>
        <v>1700000</v>
      </c>
      <c r="CN140" s="745">
        <f t="shared" si="1707"/>
        <v>93639400.000000015</v>
      </c>
      <c r="CO140" s="699">
        <f t="shared" si="1708"/>
        <v>32986800.000000007</v>
      </c>
      <c r="CP140" s="699">
        <f t="shared" si="1708"/>
        <v>0</v>
      </c>
      <c r="CQ140" s="699">
        <f t="shared" si="1708"/>
        <v>0</v>
      </c>
      <c r="CR140" s="699">
        <f t="shared" si="1708"/>
        <v>22589600.000000004</v>
      </c>
      <c r="CS140" s="700">
        <f t="shared" si="1708"/>
        <v>0</v>
      </c>
      <c r="CT140" s="699">
        <f t="shared" si="1708"/>
        <v>24310000</v>
      </c>
      <c r="CU140" s="699">
        <f t="shared" si="1708"/>
        <v>13753000</v>
      </c>
      <c r="CV140" s="700">
        <f t="shared" si="1709"/>
        <v>0</v>
      </c>
      <c r="CW140" s="697"/>
      <c r="CX140" s="696">
        <f t="shared" si="1710"/>
        <v>0</v>
      </c>
      <c r="CY140" s="701"/>
      <c r="DA140" s="819"/>
      <c r="DB140" s="819">
        <f t="shared" si="1711"/>
        <v>0</v>
      </c>
      <c r="DC140" s="819"/>
      <c r="DD140" s="819">
        <f t="shared" si="1712"/>
        <v>0</v>
      </c>
      <c r="DE140" s="819"/>
      <c r="DF140" s="819">
        <f t="shared" si="1713"/>
        <v>0</v>
      </c>
      <c r="DG140" s="819"/>
      <c r="DH140" s="819">
        <f t="shared" si="1714"/>
        <v>0</v>
      </c>
      <c r="DI140" s="819">
        <f t="shared" si="1112"/>
        <v>0</v>
      </c>
      <c r="DJ140" s="819">
        <f t="shared" si="1715"/>
        <v>0</v>
      </c>
      <c r="DK140" s="819"/>
      <c r="DL140" s="819">
        <f>IFERROR(DK140*$I140, 0)</f>
        <v>0</v>
      </c>
      <c r="DM140" s="819">
        <f t="shared" si="1113"/>
        <v>0</v>
      </c>
      <c r="DN140" s="819">
        <f t="shared" si="1716"/>
        <v>0</v>
      </c>
      <c r="DO140" s="819">
        <f t="shared" si="1717"/>
        <v>0</v>
      </c>
      <c r="DP140" s="819">
        <f t="shared" si="1718"/>
        <v>0</v>
      </c>
      <c r="DQ140" s="819"/>
      <c r="DR140" s="819">
        <f t="shared" si="1719"/>
        <v>0</v>
      </c>
      <c r="DS140" s="820"/>
      <c r="DU140" s="821"/>
      <c r="DV140" s="821">
        <f t="shared" si="1720"/>
        <v>0</v>
      </c>
      <c r="DW140" s="821"/>
      <c r="DX140" s="821">
        <f t="shared" si="1721"/>
        <v>0</v>
      </c>
      <c r="DY140" s="821"/>
      <c r="DZ140" s="821">
        <f t="shared" si="1722"/>
        <v>0</v>
      </c>
      <c r="EA140" s="821"/>
      <c r="EB140" s="821">
        <f t="shared" si="1723"/>
        <v>0</v>
      </c>
      <c r="EC140" s="821">
        <f t="shared" si="1114"/>
        <v>0</v>
      </c>
      <c r="ED140" s="821">
        <f t="shared" si="1724"/>
        <v>0</v>
      </c>
      <c r="EE140" s="821"/>
      <c r="EF140" s="821">
        <f>IFERROR(EE140*$I140, 0)</f>
        <v>0</v>
      </c>
      <c r="EG140" s="821">
        <f t="shared" si="1115"/>
        <v>0</v>
      </c>
      <c r="EH140" s="821">
        <f t="shared" si="1725"/>
        <v>0</v>
      </c>
      <c r="EI140" s="821">
        <f t="shared" si="1726"/>
        <v>0</v>
      </c>
      <c r="EJ140" s="821">
        <f t="shared" si="1727"/>
        <v>0</v>
      </c>
      <c r="EK140" s="821"/>
      <c r="EL140" s="821">
        <f t="shared" si="1728"/>
        <v>0</v>
      </c>
      <c r="EM140" s="822"/>
      <c r="EO140" s="821"/>
      <c r="EP140" s="821">
        <f t="shared" si="1729"/>
        <v>0</v>
      </c>
      <c r="EQ140" s="821"/>
      <c r="ER140" s="821">
        <f t="shared" si="1730"/>
        <v>0</v>
      </c>
      <c r="ES140" s="821"/>
      <c r="ET140" s="821">
        <f t="shared" si="1731"/>
        <v>0</v>
      </c>
      <c r="EU140" s="821"/>
      <c r="EV140" s="821">
        <f t="shared" si="1732"/>
        <v>0</v>
      </c>
      <c r="EW140" s="821">
        <f t="shared" si="1116"/>
        <v>0</v>
      </c>
      <c r="EX140" s="821">
        <f t="shared" si="1733"/>
        <v>0</v>
      </c>
      <c r="EY140" s="821"/>
      <c r="EZ140" s="821">
        <f>IFERROR(EY140*$I140, 0)</f>
        <v>0</v>
      </c>
      <c r="FA140" s="821">
        <f t="shared" si="1117"/>
        <v>0</v>
      </c>
      <c r="FB140" s="821">
        <f t="shared" si="1734"/>
        <v>0</v>
      </c>
      <c r="FC140" s="821">
        <f t="shared" si="1735"/>
        <v>0</v>
      </c>
      <c r="FD140" s="821">
        <f t="shared" si="1736"/>
        <v>0</v>
      </c>
      <c r="FE140" s="821"/>
      <c r="FF140" s="821">
        <f t="shared" si="1737"/>
        <v>0</v>
      </c>
      <c r="FG140" s="823"/>
      <c r="FI140" s="819"/>
      <c r="FJ140" s="819">
        <f t="shared" si="1738"/>
        <v>0</v>
      </c>
      <c r="FK140" s="819"/>
      <c r="FL140" s="819">
        <f t="shared" si="1739"/>
        <v>0</v>
      </c>
      <c r="FM140" s="819"/>
      <c r="FN140" s="819">
        <f t="shared" si="1740"/>
        <v>0</v>
      </c>
      <c r="FO140" s="819"/>
      <c r="FP140" s="819">
        <f t="shared" si="1741"/>
        <v>0</v>
      </c>
      <c r="FQ140" s="819">
        <f t="shared" si="1118"/>
        <v>0</v>
      </c>
      <c r="FR140" s="819">
        <f t="shared" si="1742"/>
        <v>0</v>
      </c>
      <c r="FS140" s="819">
        <f t="shared" si="1119"/>
        <v>0</v>
      </c>
      <c r="FT140" s="819">
        <f t="shared" si="1743"/>
        <v>0</v>
      </c>
      <c r="FU140" s="819">
        <f t="shared" si="1120"/>
        <v>0</v>
      </c>
      <c r="FV140" s="819">
        <f t="shared" si="1744"/>
        <v>0</v>
      </c>
      <c r="FW140" s="819">
        <f t="shared" si="1745"/>
        <v>0</v>
      </c>
      <c r="FX140" s="819">
        <f t="shared" si="1746"/>
        <v>0</v>
      </c>
      <c r="FY140" s="819"/>
      <c r="FZ140" s="819">
        <f t="shared" si="1747"/>
        <v>0</v>
      </c>
      <c r="GA140" s="823"/>
      <c r="GC140" s="819"/>
      <c r="GD140" s="819">
        <f t="shared" si="1748"/>
        <v>0</v>
      </c>
      <c r="GE140" s="819"/>
      <c r="GF140" s="819">
        <f t="shared" si="1749"/>
        <v>0</v>
      </c>
      <c r="GG140" s="819"/>
      <c r="GH140" s="819">
        <f t="shared" si="1750"/>
        <v>0</v>
      </c>
      <c r="GI140" s="819"/>
      <c r="GJ140" s="819">
        <f t="shared" si="1751"/>
        <v>0</v>
      </c>
      <c r="GK140" s="819">
        <f t="shared" si="1121"/>
        <v>0</v>
      </c>
      <c r="GL140" s="819">
        <f t="shared" si="1752"/>
        <v>0</v>
      </c>
      <c r="GM140" s="819"/>
      <c r="GN140" s="819">
        <f>IFERROR(GM140*$I140, 0)</f>
        <v>0</v>
      </c>
      <c r="GO140" s="819">
        <f t="shared" si="1122"/>
        <v>0</v>
      </c>
      <c r="GP140" s="819">
        <f t="shared" si="1753"/>
        <v>0</v>
      </c>
      <c r="GQ140" s="819">
        <f t="shared" si="1754"/>
        <v>0</v>
      </c>
      <c r="GR140" s="819">
        <f t="shared" si="1755"/>
        <v>0</v>
      </c>
      <c r="GS140" s="819"/>
      <c r="GT140" s="819">
        <f t="shared" si="1756"/>
        <v>0</v>
      </c>
      <c r="GU140" s="823"/>
      <c r="GW140" s="819"/>
      <c r="GX140" s="819">
        <f t="shared" si="1757"/>
        <v>0</v>
      </c>
      <c r="GY140" s="819"/>
      <c r="GZ140" s="819">
        <f t="shared" si="1758"/>
        <v>0</v>
      </c>
      <c r="HA140" s="819"/>
      <c r="HB140" s="819">
        <f t="shared" si="1759"/>
        <v>0</v>
      </c>
      <c r="HC140" s="819"/>
      <c r="HD140" s="819">
        <f t="shared" si="1760"/>
        <v>0</v>
      </c>
      <c r="HE140" s="819">
        <f t="shared" si="1123"/>
        <v>0</v>
      </c>
      <c r="HF140" s="819">
        <f t="shared" si="1761"/>
        <v>0</v>
      </c>
      <c r="HG140" s="819"/>
      <c r="HH140" s="819">
        <f>IFERROR(HG140*$I140, 0)</f>
        <v>0</v>
      </c>
      <c r="HI140" s="819">
        <f t="shared" si="1124"/>
        <v>0</v>
      </c>
      <c r="HJ140" s="819">
        <f t="shared" si="1762"/>
        <v>0</v>
      </c>
      <c r="HK140" s="819">
        <f t="shared" si="1763"/>
        <v>0</v>
      </c>
      <c r="HL140" s="819">
        <f t="shared" si="1764"/>
        <v>0</v>
      </c>
      <c r="HM140" s="819"/>
      <c r="HN140" s="819">
        <f t="shared" si="1765"/>
        <v>0</v>
      </c>
      <c r="HO140" s="820"/>
      <c r="HQ140" s="831"/>
      <c r="HR140" s="832">
        <f t="shared" si="1766"/>
        <v>0</v>
      </c>
      <c r="HS140" s="831"/>
      <c r="HT140" s="832">
        <f t="shared" si="1767"/>
        <v>0</v>
      </c>
      <c r="HU140" s="831"/>
      <c r="HV140" s="832">
        <f t="shared" si="1768"/>
        <v>0</v>
      </c>
      <c r="HW140" s="831"/>
      <c r="HX140" s="832">
        <f t="shared" si="1769"/>
        <v>0</v>
      </c>
      <c r="HY140" s="833">
        <f t="shared" si="1379"/>
        <v>0</v>
      </c>
      <c r="HZ140" s="832">
        <f t="shared" si="1770"/>
        <v>0</v>
      </c>
      <c r="IA140" s="831"/>
      <c r="IB140" s="832">
        <f t="shared" si="1771"/>
        <v>0</v>
      </c>
      <c r="IC140" s="833">
        <f t="shared" si="1380"/>
        <v>0</v>
      </c>
      <c r="ID140" s="832">
        <f t="shared" si="1772"/>
        <v>0</v>
      </c>
      <c r="IE140" s="832">
        <f t="shared" si="1773"/>
        <v>0</v>
      </c>
      <c r="IF140" s="832">
        <f t="shared" si="1774"/>
        <v>0</v>
      </c>
      <c r="IG140" s="831"/>
      <c r="IH140" s="832">
        <f t="shared" si="1775"/>
        <v>0</v>
      </c>
      <c r="II140" s="823"/>
      <c r="IK140" s="831"/>
      <c r="IL140" s="832">
        <f t="shared" si="1776"/>
        <v>0</v>
      </c>
      <c r="IM140" s="831"/>
      <c r="IN140" s="832">
        <f t="shared" si="1777"/>
        <v>0</v>
      </c>
      <c r="IO140" s="831"/>
      <c r="IP140" s="832">
        <f t="shared" si="1778"/>
        <v>0</v>
      </c>
      <c r="IQ140" s="831"/>
      <c r="IR140" s="832">
        <f t="shared" si="1779"/>
        <v>0</v>
      </c>
      <c r="IS140" s="833">
        <f t="shared" si="1381"/>
        <v>0</v>
      </c>
      <c r="IT140" s="832">
        <f t="shared" si="1780"/>
        <v>0</v>
      </c>
      <c r="IU140" s="831"/>
      <c r="IV140" s="832">
        <f t="shared" si="1781"/>
        <v>0</v>
      </c>
      <c r="IW140" s="833">
        <f t="shared" si="1382"/>
        <v>0</v>
      </c>
      <c r="IX140" s="832">
        <f t="shared" si="1782"/>
        <v>0</v>
      </c>
      <c r="IY140" s="832">
        <f t="shared" si="1783"/>
        <v>0</v>
      </c>
      <c r="IZ140" s="832">
        <f t="shared" si="1784"/>
        <v>0</v>
      </c>
      <c r="JA140" s="831"/>
      <c r="JB140" s="832">
        <f t="shared" si="1785"/>
        <v>0</v>
      </c>
      <c r="JC140" s="823"/>
      <c r="JE140" s="831"/>
      <c r="JF140" s="832">
        <f t="shared" si="1786"/>
        <v>0</v>
      </c>
      <c r="JG140" s="831"/>
      <c r="JH140" s="832">
        <f t="shared" si="1787"/>
        <v>0</v>
      </c>
      <c r="JI140" s="831"/>
      <c r="JJ140" s="832">
        <f t="shared" si="1788"/>
        <v>0</v>
      </c>
      <c r="JK140" s="831"/>
      <c r="JL140" s="832">
        <f t="shared" si="1789"/>
        <v>0</v>
      </c>
      <c r="JM140" s="833">
        <f t="shared" si="1383"/>
        <v>0</v>
      </c>
      <c r="JN140" s="832">
        <f t="shared" si="1790"/>
        <v>0</v>
      </c>
      <c r="JO140" s="831"/>
      <c r="JP140" s="832">
        <f t="shared" si="1791"/>
        <v>0</v>
      </c>
      <c r="JQ140" s="833">
        <f t="shared" si="1384"/>
        <v>0</v>
      </c>
      <c r="JR140" s="832">
        <f t="shared" si="1792"/>
        <v>0</v>
      </c>
      <c r="JS140" s="832">
        <f t="shared" si="1793"/>
        <v>0</v>
      </c>
      <c r="JT140" s="832">
        <f t="shared" si="1794"/>
        <v>0</v>
      </c>
      <c r="JU140" s="831"/>
      <c r="JV140" s="832">
        <f t="shared" si="1795"/>
        <v>0</v>
      </c>
      <c r="JW140" s="823"/>
      <c r="JY140" s="831"/>
      <c r="JZ140" s="832">
        <f t="shared" si="1796"/>
        <v>0</v>
      </c>
      <c r="KA140" s="831"/>
      <c r="KB140" s="832">
        <f t="shared" si="1797"/>
        <v>0</v>
      </c>
      <c r="KC140" s="831"/>
      <c r="KD140" s="832">
        <f t="shared" si="1798"/>
        <v>0</v>
      </c>
      <c r="KE140" s="831"/>
      <c r="KF140" s="832">
        <f t="shared" si="1799"/>
        <v>0</v>
      </c>
      <c r="KG140" s="833">
        <f t="shared" si="1385"/>
        <v>0</v>
      </c>
      <c r="KH140" s="832">
        <f t="shared" si="1800"/>
        <v>0</v>
      </c>
      <c r="KI140" s="831"/>
      <c r="KJ140" s="832">
        <f t="shared" si="1801"/>
        <v>0</v>
      </c>
      <c r="KK140" s="833">
        <f t="shared" si="1386"/>
        <v>0</v>
      </c>
      <c r="KL140" s="832">
        <f t="shared" si="1802"/>
        <v>0</v>
      </c>
      <c r="KM140" s="832">
        <f t="shared" si="1803"/>
        <v>0</v>
      </c>
      <c r="KN140" s="832">
        <f t="shared" si="1804"/>
        <v>0</v>
      </c>
      <c r="KO140" s="831"/>
      <c r="KP140" s="832">
        <f t="shared" si="1805"/>
        <v>0</v>
      </c>
      <c r="KQ140" s="823"/>
      <c r="KS140" s="831"/>
      <c r="KT140" s="832">
        <f t="shared" si="1806"/>
        <v>0</v>
      </c>
      <c r="KU140" s="831"/>
      <c r="KV140" s="832">
        <f t="shared" si="1807"/>
        <v>0</v>
      </c>
      <c r="KW140" s="831"/>
      <c r="KX140" s="832">
        <f t="shared" si="1808"/>
        <v>0</v>
      </c>
      <c r="KY140" s="831"/>
      <c r="KZ140" s="832">
        <f t="shared" si="1809"/>
        <v>0</v>
      </c>
      <c r="LA140" s="833">
        <f t="shared" si="1387"/>
        <v>0</v>
      </c>
      <c r="LB140" s="832">
        <f t="shared" si="1810"/>
        <v>0</v>
      </c>
      <c r="LC140" s="831"/>
      <c r="LD140" s="832">
        <f t="shared" si="1811"/>
        <v>0</v>
      </c>
      <c r="LE140" s="833">
        <f t="shared" si="1388"/>
        <v>0</v>
      </c>
      <c r="LF140" s="832">
        <f t="shared" si="1812"/>
        <v>0</v>
      </c>
      <c r="LG140" s="832">
        <f t="shared" si="1813"/>
        <v>0</v>
      </c>
      <c r="LH140" s="832">
        <f t="shared" si="1814"/>
        <v>0</v>
      </c>
      <c r="LI140" s="831"/>
      <c r="LJ140" s="832">
        <f t="shared" si="1815"/>
        <v>0</v>
      </c>
      <c r="LK140" s="823"/>
      <c r="LM140" s="831"/>
      <c r="LN140" s="832">
        <f t="shared" si="1816"/>
        <v>0</v>
      </c>
      <c r="LO140" s="831"/>
      <c r="LP140" s="832">
        <f t="shared" si="1817"/>
        <v>0</v>
      </c>
      <c r="LQ140" s="831"/>
      <c r="LR140" s="832">
        <f t="shared" si="1818"/>
        <v>0</v>
      </c>
      <c r="LS140" s="831"/>
      <c r="LT140" s="832">
        <f t="shared" si="1819"/>
        <v>0</v>
      </c>
      <c r="LU140" s="833">
        <f t="shared" si="1389"/>
        <v>0</v>
      </c>
      <c r="LV140" s="832">
        <f t="shared" si="1820"/>
        <v>0</v>
      </c>
      <c r="LW140" s="831"/>
      <c r="LX140" s="832">
        <f t="shared" si="1821"/>
        <v>0</v>
      </c>
      <c r="LY140" s="833">
        <f t="shared" si="1390"/>
        <v>0</v>
      </c>
      <c r="LZ140" s="832">
        <f t="shared" si="1822"/>
        <v>0</v>
      </c>
      <c r="MA140" s="832">
        <f t="shared" si="1823"/>
        <v>0</v>
      </c>
      <c r="MB140" s="832">
        <f t="shared" si="1824"/>
        <v>0</v>
      </c>
      <c r="MC140" s="831"/>
      <c r="MD140" s="832">
        <f t="shared" si="1825"/>
        <v>0</v>
      </c>
      <c r="ME140" s="823"/>
      <c r="MG140" s="831"/>
      <c r="MH140" s="832">
        <f t="shared" si="1826"/>
        <v>0</v>
      </c>
      <c r="MI140" s="831"/>
      <c r="MJ140" s="832">
        <f t="shared" si="1827"/>
        <v>0</v>
      </c>
      <c r="MK140" s="831"/>
      <c r="ML140" s="832">
        <f t="shared" si="1828"/>
        <v>0</v>
      </c>
      <c r="MM140" s="831"/>
      <c r="MN140" s="832">
        <f t="shared" si="1829"/>
        <v>0</v>
      </c>
      <c r="MO140" s="833">
        <f t="shared" si="1391"/>
        <v>0</v>
      </c>
      <c r="MP140" s="832">
        <f t="shared" si="1830"/>
        <v>0</v>
      </c>
      <c r="MQ140" s="831"/>
      <c r="MR140" s="832">
        <f t="shared" si="1831"/>
        <v>0</v>
      </c>
      <c r="MS140" s="833">
        <f t="shared" si="1392"/>
        <v>0</v>
      </c>
      <c r="MT140" s="832">
        <f t="shared" si="1832"/>
        <v>0</v>
      </c>
      <c r="MU140" s="832">
        <f t="shared" si="1833"/>
        <v>0</v>
      </c>
      <c r="MV140" s="832">
        <f t="shared" si="1834"/>
        <v>0</v>
      </c>
      <c r="MW140" s="831"/>
      <c r="MX140" s="832">
        <f t="shared" si="1835"/>
        <v>0</v>
      </c>
      <c r="MY140" s="823"/>
      <c r="NA140" s="831"/>
      <c r="NB140" s="832">
        <f t="shared" si="1836"/>
        <v>0</v>
      </c>
      <c r="NC140" s="831"/>
      <c r="ND140" s="832">
        <f t="shared" si="1837"/>
        <v>0</v>
      </c>
      <c r="NE140" s="831"/>
      <c r="NF140" s="832">
        <f t="shared" si="1838"/>
        <v>0</v>
      </c>
      <c r="NG140" s="831"/>
      <c r="NH140" s="832">
        <f t="shared" si="1839"/>
        <v>0</v>
      </c>
      <c r="NI140" s="833">
        <f t="shared" si="1393"/>
        <v>0</v>
      </c>
      <c r="NJ140" s="832">
        <f t="shared" si="1840"/>
        <v>0</v>
      </c>
      <c r="NK140" s="831"/>
      <c r="NL140" s="832">
        <f t="shared" si="1841"/>
        <v>0</v>
      </c>
      <c r="NM140" s="833">
        <f t="shared" si="1394"/>
        <v>0</v>
      </c>
      <c r="NN140" s="832">
        <f t="shared" si="1842"/>
        <v>0</v>
      </c>
      <c r="NO140" s="832">
        <f t="shared" si="1843"/>
        <v>0</v>
      </c>
      <c r="NP140" s="832">
        <f t="shared" si="1844"/>
        <v>0</v>
      </c>
      <c r="NQ140" s="831"/>
      <c r="NR140" s="832">
        <f t="shared" si="1845"/>
        <v>0</v>
      </c>
      <c r="NS140" s="823"/>
      <c r="NU140" s="831"/>
      <c r="NV140" s="832">
        <f t="shared" si="1846"/>
        <v>0</v>
      </c>
      <c r="NW140" s="831"/>
      <c r="NX140" s="832">
        <f t="shared" si="1847"/>
        <v>0</v>
      </c>
      <c r="NY140" s="831"/>
      <c r="NZ140" s="832">
        <f t="shared" si="1848"/>
        <v>0</v>
      </c>
      <c r="OA140" s="831"/>
      <c r="OB140" s="832">
        <f t="shared" si="1849"/>
        <v>0</v>
      </c>
      <c r="OC140" s="833">
        <f t="shared" si="1395"/>
        <v>0</v>
      </c>
      <c r="OD140" s="832">
        <f t="shared" si="1850"/>
        <v>0</v>
      </c>
      <c r="OE140" s="831"/>
      <c r="OF140" s="832">
        <f t="shared" si="1851"/>
        <v>0</v>
      </c>
      <c r="OG140" s="833">
        <f t="shared" si="1396"/>
        <v>0</v>
      </c>
      <c r="OH140" s="832">
        <f t="shared" si="1852"/>
        <v>0</v>
      </c>
      <c r="OI140" s="832">
        <f t="shared" si="1853"/>
        <v>0</v>
      </c>
      <c r="OJ140" s="832">
        <f t="shared" si="1854"/>
        <v>0</v>
      </c>
      <c r="OK140" s="831"/>
      <c r="OL140" s="832">
        <f t="shared" si="1855"/>
        <v>0</v>
      </c>
      <c r="OM140" s="823"/>
      <c r="OO140" s="831"/>
      <c r="OP140" s="832">
        <f t="shared" si="1856"/>
        <v>0</v>
      </c>
      <c r="OQ140" s="831"/>
      <c r="OR140" s="832">
        <f t="shared" si="1857"/>
        <v>0</v>
      </c>
      <c r="OS140" s="831"/>
      <c r="OT140" s="832">
        <f t="shared" si="1858"/>
        <v>0</v>
      </c>
      <c r="OU140" s="831"/>
      <c r="OV140" s="832">
        <f t="shared" si="1859"/>
        <v>0</v>
      </c>
      <c r="OW140" s="833">
        <f t="shared" si="1397"/>
        <v>0</v>
      </c>
      <c r="OX140" s="832">
        <f t="shared" si="1860"/>
        <v>0</v>
      </c>
      <c r="OY140" s="831"/>
      <c r="OZ140" s="832">
        <f t="shared" si="1861"/>
        <v>0</v>
      </c>
      <c r="PA140" s="833">
        <f t="shared" si="1398"/>
        <v>0</v>
      </c>
      <c r="PB140" s="832">
        <f t="shared" si="1862"/>
        <v>0</v>
      </c>
      <c r="PC140" s="832">
        <f t="shared" si="1863"/>
        <v>0</v>
      </c>
      <c r="PD140" s="832">
        <f t="shared" si="1864"/>
        <v>0</v>
      </c>
      <c r="PE140" s="831"/>
      <c r="PF140" s="832">
        <f t="shared" si="1865"/>
        <v>0</v>
      </c>
      <c r="PG140" s="823"/>
      <c r="PI140" s="831"/>
      <c r="PJ140" s="832">
        <f t="shared" si="1866"/>
        <v>0</v>
      </c>
      <c r="PK140" s="831"/>
      <c r="PL140" s="832">
        <f t="shared" si="1867"/>
        <v>0</v>
      </c>
      <c r="PM140" s="831"/>
      <c r="PN140" s="832">
        <f t="shared" si="1868"/>
        <v>0</v>
      </c>
      <c r="PO140" s="831"/>
      <c r="PP140" s="832">
        <f t="shared" si="1869"/>
        <v>0</v>
      </c>
      <c r="PQ140" s="833">
        <f t="shared" si="1399"/>
        <v>0</v>
      </c>
      <c r="PR140" s="832">
        <f t="shared" si="1870"/>
        <v>0</v>
      </c>
      <c r="PS140" s="831"/>
      <c r="PT140" s="832">
        <f t="shared" si="1871"/>
        <v>0</v>
      </c>
      <c r="PU140" s="833">
        <f t="shared" si="1400"/>
        <v>0</v>
      </c>
      <c r="PV140" s="832">
        <f t="shared" si="1872"/>
        <v>0</v>
      </c>
      <c r="PW140" s="832">
        <f t="shared" si="1873"/>
        <v>0</v>
      </c>
      <c r="PX140" s="832">
        <f t="shared" si="1874"/>
        <v>0</v>
      </c>
      <c r="PY140" s="831"/>
      <c r="PZ140" s="832">
        <f t="shared" si="1875"/>
        <v>0</v>
      </c>
      <c r="QA140" s="823"/>
      <c r="QC140" s="831"/>
      <c r="QD140" s="832">
        <f t="shared" si="1876"/>
        <v>0</v>
      </c>
      <c r="QE140" s="831"/>
      <c r="QF140" s="832">
        <f t="shared" si="1877"/>
        <v>0</v>
      </c>
      <c r="QG140" s="831"/>
      <c r="QH140" s="832">
        <f t="shared" si="1878"/>
        <v>0</v>
      </c>
      <c r="QI140" s="831"/>
      <c r="QJ140" s="832">
        <f t="shared" si="1879"/>
        <v>0</v>
      </c>
      <c r="QK140" s="833">
        <f t="shared" si="1401"/>
        <v>0</v>
      </c>
      <c r="QL140" s="832">
        <f t="shared" si="1880"/>
        <v>0</v>
      </c>
      <c r="QM140" s="831"/>
      <c r="QN140" s="832">
        <f t="shared" si="1881"/>
        <v>0</v>
      </c>
      <c r="QO140" s="833">
        <f t="shared" si="1402"/>
        <v>0</v>
      </c>
      <c r="QP140" s="832">
        <f t="shared" si="1882"/>
        <v>0</v>
      </c>
      <c r="QQ140" s="832">
        <f t="shared" si="1883"/>
        <v>0</v>
      </c>
      <c r="QR140" s="832">
        <f t="shared" si="1884"/>
        <v>0</v>
      </c>
      <c r="QS140" s="831"/>
      <c r="QT140" s="832">
        <f t="shared" si="1885"/>
        <v>0</v>
      </c>
      <c r="QU140" s="823"/>
      <c r="RA140" s="785">
        <f t="shared" si="1125"/>
        <v>0</v>
      </c>
      <c r="RB140" s="785" t="e">
        <f t="shared" si="1126"/>
        <v>#REF!</v>
      </c>
      <c r="RC140" s="677">
        <f t="shared" si="1673"/>
        <v>19.404000000000003</v>
      </c>
      <c r="RD140" s="677">
        <f t="shared" si="1673"/>
        <v>0</v>
      </c>
      <c r="RE140" s="677">
        <f t="shared" si="1673"/>
        <v>0</v>
      </c>
      <c r="RF140" s="677">
        <f t="shared" si="1673"/>
        <v>13.288000000000002</v>
      </c>
      <c r="RG140" s="677">
        <f t="shared" si="1673"/>
        <v>0</v>
      </c>
      <c r="RH140" s="677">
        <f t="shared" si="1673"/>
        <v>14.3</v>
      </c>
      <c r="RI140" s="677">
        <f t="shared" si="1673"/>
        <v>8.09</v>
      </c>
      <c r="RJ140" s="677">
        <f t="shared" si="1667"/>
        <v>0</v>
      </c>
      <c r="RK140" s="677" t="e">
        <f>#REF!</f>
        <v>#REF!</v>
      </c>
      <c r="RL140" s="677" t="e">
        <f>#REF!</f>
        <v>#REF!</v>
      </c>
      <c r="RM140" s="677">
        <f t="shared" si="1674"/>
        <v>0</v>
      </c>
      <c r="RN140" s="677">
        <f t="shared" si="1674"/>
        <v>0</v>
      </c>
      <c r="RO140" s="677">
        <f t="shared" si="1674"/>
        <v>0</v>
      </c>
      <c r="RP140" s="677">
        <f t="shared" si="1674"/>
        <v>0</v>
      </c>
      <c r="RQ140" s="677">
        <f t="shared" si="1674"/>
        <v>0</v>
      </c>
      <c r="RR140" s="677">
        <f t="shared" si="1674"/>
        <v>0</v>
      </c>
      <c r="RS140" s="677">
        <f t="shared" si="1674"/>
        <v>0</v>
      </c>
      <c r="RT140" s="677">
        <f t="shared" si="1668"/>
        <v>0</v>
      </c>
      <c r="RV140" s="675">
        <f t="shared" si="1129"/>
        <v>55.082000000000008</v>
      </c>
      <c r="RW140" s="675">
        <f t="shared" si="1130"/>
        <v>0</v>
      </c>
      <c r="RX140" s="675">
        <f t="shared" si="1131"/>
        <v>0</v>
      </c>
      <c r="RY140" s="675">
        <f t="shared" si="1132"/>
        <v>0</v>
      </c>
      <c r="RZ140" s="675">
        <f t="shared" si="1133"/>
        <v>0</v>
      </c>
      <c r="SA140" s="675">
        <f t="shared" si="1134"/>
        <v>0</v>
      </c>
      <c r="SB140" s="675">
        <f t="shared" si="1135"/>
        <v>0</v>
      </c>
      <c r="SC140" s="675">
        <f t="shared" si="1136"/>
        <v>0</v>
      </c>
      <c r="SD140" s="675" t="e">
        <f xml:space="preserve"> SUMIF(#REF!,$SD$8,#REF!)</f>
        <v>#REF!</v>
      </c>
      <c r="SE140" s="675" t="e">
        <f xml:space="preserve"> SUMIF(#REF!,$SE$8,#REF!)</f>
        <v>#REF!</v>
      </c>
      <c r="SG140" s="675">
        <f t="shared" si="1675"/>
        <v>0</v>
      </c>
      <c r="SH140" s="675">
        <f t="shared" si="1675"/>
        <v>0</v>
      </c>
      <c r="SI140" s="675">
        <f t="shared" si="1675"/>
        <v>0</v>
      </c>
      <c r="SJ140" s="675">
        <f t="shared" si="1675"/>
        <v>0</v>
      </c>
      <c r="SK140" s="675">
        <f t="shared" si="1675"/>
        <v>0</v>
      </c>
      <c r="SL140" s="675">
        <f t="shared" si="1675"/>
        <v>0</v>
      </c>
      <c r="SM140" s="675">
        <f t="shared" si="1675"/>
        <v>0</v>
      </c>
      <c r="SN140" s="675">
        <f t="shared" si="1675"/>
        <v>0</v>
      </c>
      <c r="SO140" s="675" t="e">
        <f t="shared" si="1675"/>
        <v>#REF!</v>
      </c>
      <c r="SP140" s="675" t="e">
        <f t="shared" si="1675"/>
        <v>#REF!</v>
      </c>
      <c r="SQ140" s="675">
        <f t="shared" si="1675"/>
        <v>0</v>
      </c>
      <c r="SR140" s="675">
        <f t="shared" si="1675"/>
        <v>0</v>
      </c>
      <c r="SS140" s="675">
        <f t="shared" si="1675"/>
        <v>0</v>
      </c>
      <c r="ST140" s="675">
        <f t="shared" si="1675"/>
        <v>0</v>
      </c>
      <c r="SU140" s="675">
        <f t="shared" si="1675"/>
        <v>0</v>
      </c>
      <c r="SV140" s="675">
        <f t="shared" si="1425"/>
        <v>0</v>
      </c>
      <c r="SW140" s="675">
        <f t="shared" si="1425"/>
        <v>0</v>
      </c>
      <c r="SX140" s="675">
        <f t="shared" si="1425"/>
        <v>0</v>
      </c>
      <c r="SY140" s="675" t="e">
        <f>#REF!*$AP140</f>
        <v>#REF!</v>
      </c>
      <c r="SZ140" s="675" t="e">
        <f>#REF!*$AP140</f>
        <v>#REF!</v>
      </c>
      <c r="TA140" s="675" t="e">
        <f>#REF!*$AP140</f>
        <v>#REF!</v>
      </c>
      <c r="TB140" s="675" t="e">
        <f>#REF!*$AP140</f>
        <v>#REF!</v>
      </c>
      <c r="TC140" s="675" t="e">
        <f>#REF!*$AP140</f>
        <v>#REF!</v>
      </c>
      <c r="TE140" s="675">
        <f t="shared" si="1403"/>
        <v>0</v>
      </c>
      <c r="TF140" s="675">
        <f t="shared" si="1404"/>
        <v>0</v>
      </c>
      <c r="TG140" s="675">
        <f t="shared" si="1405"/>
        <v>0</v>
      </c>
      <c r="TH140" s="675">
        <f t="shared" si="1406"/>
        <v>0</v>
      </c>
      <c r="TI140" s="675">
        <f t="shared" si="1407"/>
        <v>0</v>
      </c>
      <c r="TJ140" s="675">
        <f t="shared" si="1408"/>
        <v>0</v>
      </c>
      <c r="TK140" s="675">
        <f t="shared" si="1409"/>
        <v>0</v>
      </c>
      <c r="TL140" s="675">
        <f t="shared" si="1410"/>
        <v>0</v>
      </c>
      <c r="TM140" s="675">
        <f t="shared" si="1411"/>
        <v>0</v>
      </c>
      <c r="TN140" s="676">
        <f t="shared" si="1412"/>
        <v>0</v>
      </c>
      <c r="TP140" s="675">
        <f>IFERROR(SG140*(1+LEVEL_2!#REF!),0)</f>
        <v>0</v>
      </c>
      <c r="TQ140" s="675">
        <f>IFERROR(SH140*(1+LEVEL_2!#REF!),0)</f>
        <v>0</v>
      </c>
      <c r="TR140" s="675">
        <f>IFERROR(SI140*(1+LEVEL_2!#REF!),0)</f>
        <v>0</v>
      </c>
      <c r="TS140" s="675">
        <f>IFERROR(SJ140*(1+LEVEL_2!#REF!),0)</f>
        <v>0</v>
      </c>
      <c r="TT140" s="675">
        <f>IFERROR(SK140*(1+LEVEL_2!#REF!),0)</f>
        <v>0</v>
      </c>
      <c r="TU140" s="675">
        <f>IFERROR(SL140*(1+LEVEL_2!#REF!),0)</f>
        <v>0</v>
      </c>
      <c r="TV140" s="675">
        <f>IFERROR(SM140*(1+LEVEL_2!#REF!),0)</f>
        <v>0</v>
      </c>
      <c r="TW140" s="675">
        <f>IFERROR(SN140*(1+LEVEL_2!#REF!),0)</f>
        <v>0</v>
      </c>
      <c r="TX140" s="675">
        <f>IFERROR(SO140*(1+LEVEL_2!#REF!),0)</f>
        <v>0</v>
      </c>
      <c r="TY140" s="675">
        <f>IFERROR(SP140*(1+LEVEL_2!#REF!),0)</f>
        <v>0</v>
      </c>
      <c r="TZ140" s="675">
        <f>IFERROR(SQ140*(1+LEVEL_2!#REF!),0)</f>
        <v>0</v>
      </c>
      <c r="UA140" s="675">
        <f>IFERROR(SR140*(1+LEVEL_2!#REF!),0)</f>
        <v>0</v>
      </c>
      <c r="UB140" s="675">
        <f>IFERROR(SS140*(1+LEVEL_2!#REF!),0)</f>
        <v>0</v>
      </c>
      <c r="UC140" s="675">
        <f>IFERROR(ST140*(1+LEVEL_2!#REF!),0)</f>
        <v>0</v>
      </c>
      <c r="UD140" s="675">
        <f>IFERROR(SU140*(1+LEVEL_2!#REF!),0)</f>
        <v>0</v>
      </c>
      <c r="UE140" s="675">
        <f>IFERROR(SV140*(1+LEVEL_2!#REF!),0)</f>
        <v>0</v>
      </c>
      <c r="UF140" s="675">
        <f>IFERROR(SW140*(1+LEVEL_2!#REF!),0)</f>
        <v>0</v>
      </c>
      <c r="UG140" s="675">
        <f>IFERROR(SX140*(1+LEVEL_2!#REF!),0)</f>
        <v>0</v>
      </c>
      <c r="UH140" s="675">
        <f>IFERROR(SY140*(1+LEVEL_2!#REF!),0)</f>
        <v>0</v>
      </c>
      <c r="UI140" s="675">
        <f>IFERROR(SZ140*(1+LEVEL_2!#REF!),0)</f>
        <v>0</v>
      </c>
      <c r="UJ140" s="675">
        <f>IFERROR(TA140*(1+LEVEL_2!#REF!),0)</f>
        <v>0</v>
      </c>
      <c r="UK140" s="675">
        <f>IFERROR(TB140*(1+LEVEL_2!#REF!),0)</f>
        <v>0</v>
      </c>
      <c r="UL140" s="675">
        <f>IFERROR(TC140*(1+LEVEL_2!#REF!),0)</f>
        <v>0</v>
      </c>
      <c r="UN140" s="675">
        <f t="shared" si="1413"/>
        <v>0</v>
      </c>
      <c r="UO140" s="675">
        <f t="shared" si="1414"/>
        <v>0</v>
      </c>
      <c r="UP140" s="675">
        <f t="shared" si="1415"/>
        <v>0</v>
      </c>
      <c r="UQ140" s="675">
        <f t="shared" si="1416"/>
        <v>0</v>
      </c>
      <c r="UR140" s="675">
        <f t="shared" si="1417"/>
        <v>0</v>
      </c>
      <c r="US140" s="675">
        <f t="shared" si="1418"/>
        <v>0</v>
      </c>
      <c r="UT140" s="675">
        <f t="shared" si="1419"/>
        <v>0</v>
      </c>
      <c r="UU140" s="675">
        <f t="shared" si="1420"/>
        <v>0</v>
      </c>
      <c r="UV140" s="675">
        <f t="shared" si="1421"/>
        <v>0</v>
      </c>
      <c r="UW140" s="676">
        <f t="shared" si="1422"/>
        <v>0</v>
      </c>
    </row>
    <row r="141" spans="1:569" s="645" customFormat="1" ht="20.100000000000001" customHeight="1">
      <c r="A141" s="677"/>
      <c r="B141" s="677" t="s">
        <v>405</v>
      </c>
      <c r="C141" s="764" t="s">
        <v>701</v>
      </c>
      <c r="D141" s="764"/>
      <c r="E141" s="792" t="s">
        <v>702</v>
      </c>
      <c r="F141" s="793" t="s">
        <v>692</v>
      </c>
      <c r="G141" s="792" t="s">
        <v>703</v>
      </c>
      <c r="H141" s="794" t="s">
        <v>444</v>
      </c>
      <c r="I141" s="789"/>
      <c r="J141" s="789"/>
      <c r="K141" s="789"/>
      <c r="L141" s="789"/>
      <c r="M141" s="770"/>
      <c r="N141" s="828">
        <f t="shared" si="1423"/>
        <v>0</v>
      </c>
      <c r="O141" s="829">
        <f t="shared" si="1424"/>
        <v>0</v>
      </c>
      <c r="Q141" s="789"/>
      <c r="R141" s="795"/>
      <c r="S141" s="795"/>
      <c r="T141" s="795"/>
      <c r="U141" s="795"/>
      <c r="V141" s="795"/>
      <c r="W141" s="795"/>
      <c r="X141" s="795"/>
      <c r="Y141" s="809"/>
      <c r="Z141" s="809"/>
      <c r="AA141" s="809"/>
      <c r="AB141" s="809"/>
      <c r="AC141" s="809"/>
      <c r="AD141" s="809"/>
      <c r="AE141" s="809"/>
      <c r="AF141" s="810"/>
      <c r="AH141" s="819"/>
      <c r="AI141" s="819">
        <f t="shared" si="1678"/>
        <v>0</v>
      </c>
      <c r="AJ141" s="819"/>
      <c r="AK141" s="819">
        <f t="shared" si="1679"/>
        <v>0</v>
      </c>
      <c r="AL141" s="819"/>
      <c r="AM141" s="819">
        <f t="shared" si="1680"/>
        <v>0</v>
      </c>
      <c r="AN141" s="819"/>
      <c r="AO141" s="819">
        <f t="shared" si="1681"/>
        <v>0</v>
      </c>
      <c r="AP141" s="819">
        <f t="shared" si="1111"/>
        <v>0</v>
      </c>
      <c r="AQ141" s="819">
        <f t="shared" si="1682"/>
        <v>0</v>
      </c>
      <c r="AR141" s="819"/>
      <c r="AS141" s="819">
        <f t="shared" si="1683"/>
        <v>0</v>
      </c>
      <c r="AT141" s="776">
        <f t="shared" si="1152"/>
        <v>0</v>
      </c>
      <c r="AU141" s="776">
        <f t="shared" si="1684"/>
        <v>0</v>
      </c>
      <c r="AV141" s="819">
        <f t="shared" si="829"/>
        <v>0</v>
      </c>
      <c r="AW141" s="775">
        <f t="shared" si="1370"/>
        <v>0</v>
      </c>
      <c r="AX141" s="775">
        <f t="shared" si="1685"/>
        <v>0</v>
      </c>
      <c r="AY141" s="775">
        <f t="shared" si="1686"/>
        <v>0</v>
      </c>
      <c r="AZ141" s="819">
        <f t="shared" si="1686"/>
        <v>0</v>
      </c>
      <c r="BA141" s="819">
        <f t="shared" si="1687"/>
        <v>0</v>
      </c>
      <c r="BB141" s="819">
        <f t="shared" si="1688"/>
        <v>0</v>
      </c>
      <c r="BC141" s="819"/>
      <c r="BD141" s="819">
        <f t="shared" si="1689"/>
        <v>0</v>
      </c>
      <c r="BE141" s="820"/>
      <c r="BG141" s="819"/>
      <c r="BH141" s="819">
        <f t="shared" si="1690"/>
        <v>0</v>
      </c>
      <c r="BI141" s="819"/>
      <c r="BJ141" s="819">
        <f t="shared" si="1691"/>
        <v>0</v>
      </c>
      <c r="BK141" s="819"/>
      <c r="BL141" s="819">
        <f t="shared" si="1692"/>
        <v>0</v>
      </c>
      <c r="BM141" s="819"/>
      <c r="BN141" s="819">
        <f t="shared" si="1693"/>
        <v>0</v>
      </c>
      <c r="BO141" s="819">
        <f t="shared" si="1371"/>
        <v>0</v>
      </c>
      <c r="BP141" s="819">
        <f t="shared" si="1694"/>
        <v>0</v>
      </c>
      <c r="BQ141" s="819">
        <f t="shared" si="1695"/>
        <v>0</v>
      </c>
      <c r="BR141" s="819">
        <f t="shared" si="1696"/>
        <v>0</v>
      </c>
      <c r="BS141" s="819">
        <f t="shared" si="1372"/>
        <v>0</v>
      </c>
      <c r="BT141" s="819">
        <f t="shared" si="1697"/>
        <v>0</v>
      </c>
      <c r="BU141" s="819">
        <f t="shared" si="1698"/>
        <v>0</v>
      </c>
      <c r="BV141" s="819">
        <f t="shared" si="1699"/>
        <v>0</v>
      </c>
      <c r="BW141" s="819"/>
      <c r="BX141" s="819">
        <f t="shared" si="1700"/>
        <v>0</v>
      </c>
      <c r="BY141" s="820"/>
      <c r="CA141" s="744"/>
      <c r="CB141" s="745">
        <f t="shared" si="1701"/>
        <v>0</v>
      </c>
      <c r="CC141" s="718"/>
      <c r="CD141" s="745">
        <f t="shared" si="1702"/>
        <v>0</v>
      </c>
      <c r="CE141" s="718"/>
      <c r="CF141" s="745">
        <f t="shared" si="1703"/>
        <v>0</v>
      </c>
      <c r="CG141" s="718"/>
      <c r="CH141" s="745">
        <f t="shared" si="1704"/>
        <v>0</v>
      </c>
      <c r="CI141" s="746">
        <f t="shared" si="1377"/>
        <v>0</v>
      </c>
      <c r="CJ141" s="745">
        <f t="shared" si="1705"/>
        <v>0</v>
      </c>
      <c r="CK141" s="718"/>
      <c r="CL141" s="745">
        <f t="shared" si="1706"/>
        <v>0</v>
      </c>
      <c r="CM141" s="746">
        <f t="shared" si="1378"/>
        <v>0</v>
      </c>
      <c r="CN141" s="745">
        <f t="shared" si="1707"/>
        <v>0</v>
      </c>
      <c r="CO141" s="699">
        <f t="shared" si="1708"/>
        <v>0</v>
      </c>
      <c r="CP141" s="699">
        <f t="shared" si="1708"/>
        <v>0</v>
      </c>
      <c r="CQ141" s="699">
        <f t="shared" si="1708"/>
        <v>0</v>
      </c>
      <c r="CR141" s="699">
        <f t="shared" si="1708"/>
        <v>0</v>
      </c>
      <c r="CS141" s="700">
        <f t="shared" si="1708"/>
        <v>0</v>
      </c>
      <c r="CT141" s="699">
        <f t="shared" si="1708"/>
        <v>0</v>
      </c>
      <c r="CU141" s="699">
        <f t="shared" si="1708"/>
        <v>0</v>
      </c>
      <c r="CV141" s="700">
        <f t="shared" si="1709"/>
        <v>0</v>
      </c>
      <c r="CW141" s="697"/>
      <c r="CX141" s="696">
        <f t="shared" si="1710"/>
        <v>0</v>
      </c>
      <c r="CY141" s="701"/>
      <c r="DA141" s="819"/>
      <c r="DB141" s="819">
        <f t="shared" si="1711"/>
        <v>0</v>
      </c>
      <c r="DC141" s="819"/>
      <c r="DD141" s="819">
        <f t="shared" si="1712"/>
        <v>0</v>
      </c>
      <c r="DE141" s="819"/>
      <c r="DF141" s="819">
        <f t="shared" si="1713"/>
        <v>0</v>
      </c>
      <c r="DG141" s="819"/>
      <c r="DH141" s="819">
        <f t="shared" si="1714"/>
        <v>0</v>
      </c>
      <c r="DI141" s="819">
        <f t="shared" si="1112"/>
        <v>0</v>
      </c>
      <c r="DJ141" s="819">
        <f t="shared" si="1715"/>
        <v>0</v>
      </c>
      <c r="DK141" s="819"/>
      <c r="DL141" s="819">
        <f>IFERROR(DK141*$I141, 0)</f>
        <v>0</v>
      </c>
      <c r="DM141" s="819">
        <f t="shared" si="1113"/>
        <v>0</v>
      </c>
      <c r="DN141" s="819">
        <f t="shared" si="1716"/>
        <v>0</v>
      </c>
      <c r="DO141" s="819">
        <f t="shared" si="1717"/>
        <v>0</v>
      </c>
      <c r="DP141" s="819">
        <f t="shared" si="1718"/>
        <v>0</v>
      </c>
      <c r="DQ141" s="819"/>
      <c r="DR141" s="819">
        <f t="shared" si="1719"/>
        <v>0</v>
      </c>
      <c r="DS141" s="820"/>
      <c r="DU141" s="821"/>
      <c r="DV141" s="821">
        <f t="shared" si="1720"/>
        <v>0</v>
      </c>
      <c r="DW141" s="821"/>
      <c r="DX141" s="821">
        <f t="shared" si="1721"/>
        <v>0</v>
      </c>
      <c r="DY141" s="821"/>
      <c r="DZ141" s="821">
        <f t="shared" si="1722"/>
        <v>0</v>
      </c>
      <c r="EA141" s="821"/>
      <c r="EB141" s="821">
        <f t="shared" si="1723"/>
        <v>0</v>
      </c>
      <c r="EC141" s="821">
        <f t="shared" si="1114"/>
        <v>0</v>
      </c>
      <c r="ED141" s="821">
        <f t="shared" si="1724"/>
        <v>0</v>
      </c>
      <c r="EE141" s="821"/>
      <c r="EF141" s="821">
        <f>IFERROR(EE141*$I141, 0)</f>
        <v>0</v>
      </c>
      <c r="EG141" s="821">
        <f t="shared" si="1115"/>
        <v>0</v>
      </c>
      <c r="EH141" s="821">
        <f t="shared" si="1725"/>
        <v>0</v>
      </c>
      <c r="EI141" s="821">
        <f t="shared" si="1726"/>
        <v>0</v>
      </c>
      <c r="EJ141" s="821">
        <f t="shared" si="1727"/>
        <v>0</v>
      </c>
      <c r="EK141" s="821"/>
      <c r="EL141" s="821">
        <f t="shared" si="1728"/>
        <v>0</v>
      </c>
      <c r="EM141" s="822"/>
      <c r="EO141" s="821"/>
      <c r="EP141" s="821">
        <f t="shared" si="1729"/>
        <v>0</v>
      </c>
      <c r="EQ141" s="821"/>
      <c r="ER141" s="821">
        <f t="shared" si="1730"/>
        <v>0</v>
      </c>
      <c r="ES141" s="821"/>
      <c r="ET141" s="821">
        <f t="shared" si="1731"/>
        <v>0</v>
      </c>
      <c r="EU141" s="821"/>
      <c r="EV141" s="821">
        <f t="shared" si="1732"/>
        <v>0</v>
      </c>
      <c r="EW141" s="821">
        <f t="shared" si="1116"/>
        <v>0</v>
      </c>
      <c r="EX141" s="821">
        <f t="shared" si="1733"/>
        <v>0</v>
      </c>
      <c r="EY141" s="821"/>
      <c r="EZ141" s="821">
        <f>IFERROR(EY141*$I141, 0)</f>
        <v>0</v>
      </c>
      <c r="FA141" s="821">
        <f t="shared" si="1117"/>
        <v>0</v>
      </c>
      <c r="FB141" s="821">
        <f t="shared" si="1734"/>
        <v>0</v>
      </c>
      <c r="FC141" s="821">
        <f t="shared" si="1735"/>
        <v>0</v>
      </c>
      <c r="FD141" s="821">
        <f t="shared" si="1736"/>
        <v>0</v>
      </c>
      <c r="FE141" s="821"/>
      <c r="FF141" s="821">
        <f t="shared" si="1737"/>
        <v>0</v>
      </c>
      <c r="FG141" s="823"/>
      <c r="FI141" s="819"/>
      <c r="FJ141" s="819">
        <f t="shared" si="1738"/>
        <v>0</v>
      </c>
      <c r="FK141" s="819"/>
      <c r="FL141" s="819">
        <f t="shared" si="1739"/>
        <v>0</v>
      </c>
      <c r="FM141" s="819"/>
      <c r="FN141" s="819">
        <f t="shared" si="1740"/>
        <v>0</v>
      </c>
      <c r="FO141" s="819"/>
      <c r="FP141" s="819">
        <f t="shared" si="1741"/>
        <v>0</v>
      </c>
      <c r="FQ141" s="819">
        <f t="shared" si="1118"/>
        <v>0</v>
      </c>
      <c r="FR141" s="819">
        <f t="shared" si="1742"/>
        <v>0</v>
      </c>
      <c r="FS141" s="819">
        <f t="shared" si="1119"/>
        <v>0</v>
      </c>
      <c r="FT141" s="819">
        <f t="shared" si="1743"/>
        <v>0</v>
      </c>
      <c r="FU141" s="819">
        <f t="shared" si="1120"/>
        <v>0</v>
      </c>
      <c r="FV141" s="819">
        <f t="shared" si="1744"/>
        <v>0</v>
      </c>
      <c r="FW141" s="819">
        <f t="shared" si="1745"/>
        <v>0</v>
      </c>
      <c r="FX141" s="819">
        <f t="shared" si="1746"/>
        <v>0</v>
      </c>
      <c r="FY141" s="819"/>
      <c r="FZ141" s="819">
        <f t="shared" si="1747"/>
        <v>0</v>
      </c>
      <c r="GA141" s="823"/>
      <c r="GC141" s="819"/>
      <c r="GD141" s="819">
        <f t="shared" si="1748"/>
        <v>0</v>
      </c>
      <c r="GE141" s="819"/>
      <c r="GF141" s="819">
        <f t="shared" si="1749"/>
        <v>0</v>
      </c>
      <c r="GG141" s="819"/>
      <c r="GH141" s="819">
        <f t="shared" si="1750"/>
        <v>0</v>
      </c>
      <c r="GI141" s="819"/>
      <c r="GJ141" s="819">
        <f t="shared" si="1751"/>
        <v>0</v>
      </c>
      <c r="GK141" s="819">
        <f t="shared" si="1121"/>
        <v>0</v>
      </c>
      <c r="GL141" s="819">
        <f t="shared" si="1752"/>
        <v>0</v>
      </c>
      <c r="GM141" s="819"/>
      <c r="GN141" s="819">
        <f>IFERROR(GM141*$I141, 0)</f>
        <v>0</v>
      </c>
      <c r="GO141" s="819">
        <f t="shared" si="1122"/>
        <v>0</v>
      </c>
      <c r="GP141" s="819">
        <f t="shared" si="1753"/>
        <v>0</v>
      </c>
      <c r="GQ141" s="819">
        <f t="shared" si="1754"/>
        <v>0</v>
      </c>
      <c r="GR141" s="819">
        <f t="shared" si="1755"/>
        <v>0</v>
      </c>
      <c r="GS141" s="819"/>
      <c r="GT141" s="819">
        <f t="shared" si="1756"/>
        <v>0</v>
      </c>
      <c r="GU141" s="823"/>
      <c r="GW141" s="819"/>
      <c r="GX141" s="819">
        <f t="shared" si="1757"/>
        <v>0</v>
      </c>
      <c r="GY141" s="819"/>
      <c r="GZ141" s="819">
        <f t="shared" si="1758"/>
        <v>0</v>
      </c>
      <c r="HA141" s="819"/>
      <c r="HB141" s="819">
        <f t="shared" si="1759"/>
        <v>0</v>
      </c>
      <c r="HC141" s="819"/>
      <c r="HD141" s="819">
        <f t="shared" si="1760"/>
        <v>0</v>
      </c>
      <c r="HE141" s="819">
        <f t="shared" si="1123"/>
        <v>0</v>
      </c>
      <c r="HF141" s="819">
        <f t="shared" si="1761"/>
        <v>0</v>
      </c>
      <c r="HG141" s="819"/>
      <c r="HH141" s="819">
        <f>IFERROR(HG141*$I141, 0)</f>
        <v>0</v>
      </c>
      <c r="HI141" s="819">
        <f t="shared" si="1124"/>
        <v>0</v>
      </c>
      <c r="HJ141" s="819">
        <f t="shared" si="1762"/>
        <v>0</v>
      </c>
      <c r="HK141" s="819">
        <f t="shared" si="1763"/>
        <v>0</v>
      </c>
      <c r="HL141" s="819">
        <f t="shared" si="1764"/>
        <v>0</v>
      </c>
      <c r="HM141" s="819"/>
      <c r="HN141" s="819">
        <f t="shared" si="1765"/>
        <v>0</v>
      </c>
      <c r="HO141" s="820"/>
      <c r="HQ141" s="831"/>
      <c r="HR141" s="832">
        <f t="shared" si="1766"/>
        <v>0</v>
      </c>
      <c r="HS141" s="831"/>
      <c r="HT141" s="832">
        <f t="shared" si="1767"/>
        <v>0</v>
      </c>
      <c r="HU141" s="831"/>
      <c r="HV141" s="832">
        <f t="shared" si="1768"/>
        <v>0</v>
      </c>
      <c r="HW141" s="831"/>
      <c r="HX141" s="832">
        <f t="shared" si="1769"/>
        <v>0</v>
      </c>
      <c r="HY141" s="833">
        <f t="shared" si="1379"/>
        <v>0</v>
      </c>
      <c r="HZ141" s="832">
        <f t="shared" si="1770"/>
        <v>0</v>
      </c>
      <c r="IA141" s="831"/>
      <c r="IB141" s="832">
        <f t="shared" si="1771"/>
        <v>0</v>
      </c>
      <c r="IC141" s="833">
        <f t="shared" si="1380"/>
        <v>0</v>
      </c>
      <c r="ID141" s="832">
        <f t="shared" si="1772"/>
        <v>0</v>
      </c>
      <c r="IE141" s="832">
        <f t="shared" si="1773"/>
        <v>0</v>
      </c>
      <c r="IF141" s="832">
        <f t="shared" si="1774"/>
        <v>0</v>
      </c>
      <c r="IG141" s="831"/>
      <c r="IH141" s="832">
        <f t="shared" si="1775"/>
        <v>0</v>
      </c>
      <c r="II141" s="823"/>
      <c r="IK141" s="831"/>
      <c r="IL141" s="832">
        <f t="shared" si="1776"/>
        <v>0</v>
      </c>
      <c r="IM141" s="831"/>
      <c r="IN141" s="832">
        <f t="shared" si="1777"/>
        <v>0</v>
      </c>
      <c r="IO141" s="831"/>
      <c r="IP141" s="832">
        <f t="shared" si="1778"/>
        <v>0</v>
      </c>
      <c r="IQ141" s="831"/>
      <c r="IR141" s="832">
        <f t="shared" si="1779"/>
        <v>0</v>
      </c>
      <c r="IS141" s="833">
        <f t="shared" si="1381"/>
        <v>0</v>
      </c>
      <c r="IT141" s="832">
        <f t="shared" si="1780"/>
        <v>0</v>
      </c>
      <c r="IU141" s="831"/>
      <c r="IV141" s="832">
        <f t="shared" si="1781"/>
        <v>0</v>
      </c>
      <c r="IW141" s="833">
        <f t="shared" si="1382"/>
        <v>0</v>
      </c>
      <c r="IX141" s="832">
        <f t="shared" si="1782"/>
        <v>0</v>
      </c>
      <c r="IY141" s="832">
        <f t="shared" si="1783"/>
        <v>0</v>
      </c>
      <c r="IZ141" s="832">
        <f t="shared" si="1784"/>
        <v>0</v>
      </c>
      <c r="JA141" s="831"/>
      <c r="JB141" s="832">
        <f t="shared" si="1785"/>
        <v>0</v>
      </c>
      <c r="JC141" s="823"/>
      <c r="JE141" s="831"/>
      <c r="JF141" s="832">
        <f t="shared" si="1786"/>
        <v>0</v>
      </c>
      <c r="JG141" s="831"/>
      <c r="JH141" s="832">
        <f t="shared" si="1787"/>
        <v>0</v>
      </c>
      <c r="JI141" s="831"/>
      <c r="JJ141" s="832">
        <f t="shared" si="1788"/>
        <v>0</v>
      </c>
      <c r="JK141" s="831"/>
      <c r="JL141" s="832">
        <f t="shared" si="1789"/>
        <v>0</v>
      </c>
      <c r="JM141" s="833">
        <f t="shared" si="1383"/>
        <v>0</v>
      </c>
      <c r="JN141" s="832">
        <f t="shared" si="1790"/>
        <v>0</v>
      </c>
      <c r="JO141" s="831"/>
      <c r="JP141" s="832">
        <f t="shared" si="1791"/>
        <v>0</v>
      </c>
      <c r="JQ141" s="833">
        <f t="shared" si="1384"/>
        <v>0</v>
      </c>
      <c r="JR141" s="832">
        <f t="shared" si="1792"/>
        <v>0</v>
      </c>
      <c r="JS141" s="832">
        <f t="shared" si="1793"/>
        <v>0</v>
      </c>
      <c r="JT141" s="832">
        <f t="shared" si="1794"/>
        <v>0</v>
      </c>
      <c r="JU141" s="831"/>
      <c r="JV141" s="832">
        <f t="shared" si="1795"/>
        <v>0</v>
      </c>
      <c r="JW141" s="823"/>
      <c r="JY141" s="831"/>
      <c r="JZ141" s="832">
        <f t="shared" si="1796"/>
        <v>0</v>
      </c>
      <c r="KA141" s="831"/>
      <c r="KB141" s="832">
        <f t="shared" si="1797"/>
        <v>0</v>
      </c>
      <c r="KC141" s="831"/>
      <c r="KD141" s="832">
        <f t="shared" si="1798"/>
        <v>0</v>
      </c>
      <c r="KE141" s="831"/>
      <c r="KF141" s="832">
        <f t="shared" si="1799"/>
        <v>0</v>
      </c>
      <c r="KG141" s="833">
        <f t="shared" si="1385"/>
        <v>0</v>
      </c>
      <c r="KH141" s="832">
        <f t="shared" si="1800"/>
        <v>0</v>
      </c>
      <c r="KI141" s="831"/>
      <c r="KJ141" s="832">
        <f t="shared" si="1801"/>
        <v>0</v>
      </c>
      <c r="KK141" s="833">
        <f t="shared" si="1386"/>
        <v>0</v>
      </c>
      <c r="KL141" s="832">
        <f t="shared" si="1802"/>
        <v>0</v>
      </c>
      <c r="KM141" s="832">
        <f t="shared" si="1803"/>
        <v>0</v>
      </c>
      <c r="KN141" s="832">
        <f t="shared" si="1804"/>
        <v>0</v>
      </c>
      <c r="KO141" s="831"/>
      <c r="KP141" s="832">
        <f t="shared" si="1805"/>
        <v>0</v>
      </c>
      <c r="KQ141" s="823"/>
      <c r="KS141" s="831"/>
      <c r="KT141" s="832">
        <f t="shared" si="1806"/>
        <v>0</v>
      </c>
      <c r="KU141" s="831"/>
      <c r="KV141" s="832">
        <f t="shared" si="1807"/>
        <v>0</v>
      </c>
      <c r="KW141" s="831"/>
      <c r="KX141" s="832">
        <f t="shared" si="1808"/>
        <v>0</v>
      </c>
      <c r="KY141" s="831"/>
      <c r="KZ141" s="832">
        <f t="shared" si="1809"/>
        <v>0</v>
      </c>
      <c r="LA141" s="833">
        <f t="shared" si="1387"/>
        <v>0</v>
      </c>
      <c r="LB141" s="832">
        <f t="shared" si="1810"/>
        <v>0</v>
      </c>
      <c r="LC141" s="831"/>
      <c r="LD141" s="832">
        <f t="shared" si="1811"/>
        <v>0</v>
      </c>
      <c r="LE141" s="833">
        <f t="shared" si="1388"/>
        <v>0</v>
      </c>
      <c r="LF141" s="832">
        <f t="shared" si="1812"/>
        <v>0</v>
      </c>
      <c r="LG141" s="832">
        <f t="shared" si="1813"/>
        <v>0</v>
      </c>
      <c r="LH141" s="832">
        <f t="shared" si="1814"/>
        <v>0</v>
      </c>
      <c r="LI141" s="831"/>
      <c r="LJ141" s="832">
        <f t="shared" si="1815"/>
        <v>0</v>
      </c>
      <c r="LK141" s="823"/>
      <c r="LM141" s="831"/>
      <c r="LN141" s="832">
        <f t="shared" si="1816"/>
        <v>0</v>
      </c>
      <c r="LO141" s="831"/>
      <c r="LP141" s="832">
        <f t="shared" si="1817"/>
        <v>0</v>
      </c>
      <c r="LQ141" s="831"/>
      <c r="LR141" s="832">
        <f t="shared" si="1818"/>
        <v>0</v>
      </c>
      <c r="LS141" s="831"/>
      <c r="LT141" s="832">
        <f t="shared" si="1819"/>
        <v>0</v>
      </c>
      <c r="LU141" s="833">
        <f t="shared" si="1389"/>
        <v>0</v>
      </c>
      <c r="LV141" s="832">
        <f t="shared" si="1820"/>
        <v>0</v>
      </c>
      <c r="LW141" s="831"/>
      <c r="LX141" s="832">
        <f t="shared" si="1821"/>
        <v>0</v>
      </c>
      <c r="LY141" s="833">
        <f t="shared" si="1390"/>
        <v>0</v>
      </c>
      <c r="LZ141" s="832">
        <f t="shared" si="1822"/>
        <v>0</v>
      </c>
      <c r="MA141" s="832">
        <f t="shared" si="1823"/>
        <v>0</v>
      </c>
      <c r="MB141" s="832">
        <f t="shared" si="1824"/>
        <v>0</v>
      </c>
      <c r="MC141" s="831"/>
      <c r="MD141" s="832">
        <f t="shared" si="1825"/>
        <v>0</v>
      </c>
      <c r="ME141" s="823"/>
      <c r="MG141" s="831"/>
      <c r="MH141" s="832">
        <f t="shared" si="1826"/>
        <v>0</v>
      </c>
      <c r="MI141" s="831"/>
      <c r="MJ141" s="832">
        <f t="shared" si="1827"/>
        <v>0</v>
      </c>
      <c r="MK141" s="831"/>
      <c r="ML141" s="832">
        <f t="shared" si="1828"/>
        <v>0</v>
      </c>
      <c r="MM141" s="831"/>
      <c r="MN141" s="832">
        <f t="shared" si="1829"/>
        <v>0</v>
      </c>
      <c r="MO141" s="833">
        <f t="shared" si="1391"/>
        <v>0</v>
      </c>
      <c r="MP141" s="832">
        <f t="shared" si="1830"/>
        <v>0</v>
      </c>
      <c r="MQ141" s="831"/>
      <c r="MR141" s="832">
        <f t="shared" si="1831"/>
        <v>0</v>
      </c>
      <c r="MS141" s="833">
        <f t="shared" si="1392"/>
        <v>0</v>
      </c>
      <c r="MT141" s="832">
        <f t="shared" si="1832"/>
        <v>0</v>
      </c>
      <c r="MU141" s="832">
        <f t="shared" si="1833"/>
        <v>0</v>
      </c>
      <c r="MV141" s="832">
        <f t="shared" si="1834"/>
        <v>0</v>
      </c>
      <c r="MW141" s="831"/>
      <c r="MX141" s="832">
        <f t="shared" si="1835"/>
        <v>0</v>
      </c>
      <c r="MY141" s="823"/>
      <c r="NA141" s="831"/>
      <c r="NB141" s="832">
        <f t="shared" si="1836"/>
        <v>0</v>
      </c>
      <c r="NC141" s="831"/>
      <c r="ND141" s="832">
        <f t="shared" si="1837"/>
        <v>0</v>
      </c>
      <c r="NE141" s="831"/>
      <c r="NF141" s="832">
        <f t="shared" si="1838"/>
        <v>0</v>
      </c>
      <c r="NG141" s="831"/>
      <c r="NH141" s="832">
        <f t="shared" si="1839"/>
        <v>0</v>
      </c>
      <c r="NI141" s="833">
        <f t="shared" si="1393"/>
        <v>0</v>
      </c>
      <c r="NJ141" s="832">
        <f t="shared" si="1840"/>
        <v>0</v>
      </c>
      <c r="NK141" s="831"/>
      <c r="NL141" s="832">
        <f t="shared" si="1841"/>
        <v>0</v>
      </c>
      <c r="NM141" s="833">
        <f t="shared" si="1394"/>
        <v>0</v>
      </c>
      <c r="NN141" s="832">
        <f t="shared" si="1842"/>
        <v>0</v>
      </c>
      <c r="NO141" s="832">
        <f t="shared" si="1843"/>
        <v>0</v>
      </c>
      <c r="NP141" s="832">
        <f t="shared" si="1844"/>
        <v>0</v>
      </c>
      <c r="NQ141" s="831"/>
      <c r="NR141" s="832">
        <f t="shared" si="1845"/>
        <v>0</v>
      </c>
      <c r="NS141" s="823"/>
      <c r="NU141" s="831"/>
      <c r="NV141" s="832">
        <f t="shared" si="1846"/>
        <v>0</v>
      </c>
      <c r="NW141" s="831"/>
      <c r="NX141" s="832">
        <f t="shared" si="1847"/>
        <v>0</v>
      </c>
      <c r="NY141" s="831"/>
      <c r="NZ141" s="832">
        <f t="shared" si="1848"/>
        <v>0</v>
      </c>
      <c r="OA141" s="831"/>
      <c r="OB141" s="832">
        <f t="shared" si="1849"/>
        <v>0</v>
      </c>
      <c r="OC141" s="833">
        <f t="shared" si="1395"/>
        <v>0</v>
      </c>
      <c r="OD141" s="832">
        <f t="shared" si="1850"/>
        <v>0</v>
      </c>
      <c r="OE141" s="831"/>
      <c r="OF141" s="832">
        <f t="shared" si="1851"/>
        <v>0</v>
      </c>
      <c r="OG141" s="833">
        <f t="shared" si="1396"/>
        <v>0</v>
      </c>
      <c r="OH141" s="832">
        <f t="shared" si="1852"/>
        <v>0</v>
      </c>
      <c r="OI141" s="832">
        <f t="shared" si="1853"/>
        <v>0</v>
      </c>
      <c r="OJ141" s="832">
        <f t="shared" si="1854"/>
        <v>0</v>
      </c>
      <c r="OK141" s="831"/>
      <c r="OL141" s="832">
        <f t="shared" si="1855"/>
        <v>0</v>
      </c>
      <c r="OM141" s="823"/>
      <c r="OO141" s="831"/>
      <c r="OP141" s="832">
        <f t="shared" si="1856"/>
        <v>0</v>
      </c>
      <c r="OQ141" s="831"/>
      <c r="OR141" s="832">
        <f t="shared" si="1857"/>
        <v>0</v>
      </c>
      <c r="OS141" s="831"/>
      <c r="OT141" s="832">
        <f t="shared" si="1858"/>
        <v>0</v>
      </c>
      <c r="OU141" s="831"/>
      <c r="OV141" s="832">
        <f t="shared" si="1859"/>
        <v>0</v>
      </c>
      <c r="OW141" s="833">
        <f t="shared" si="1397"/>
        <v>0</v>
      </c>
      <c r="OX141" s="832">
        <f t="shared" si="1860"/>
        <v>0</v>
      </c>
      <c r="OY141" s="831"/>
      <c r="OZ141" s="832">
        <f t="shared" si="1861"/>
        <v>0</v>
      </c>
      <c r="PA141" s="833">
        <f t="shared" si="1398"/>
        <v>0</v>
      </c>
      <c r="PB141" s="832">
        <f t="shared" si="1862"/>
        <v>0</v>
      </c>
      <c r="PC141" s="832">
        <f t="shared" si="1863"/>
        <v>0</v>
      </c>
      <c r="PD141" s="832">
        <f t="shared" si="1864"/>
        <v>0</v>
      </c>
      <c r="PE141" s="831"/>
      <c r="PF141" s="832">
        <f t="shared" si="1865"/>
        <v>0</v>
      </c>
      <c r="PG141" s="823"/>
      <c r="PI141" s="831"/>
      <c r="PJ141" s="832">
        <f t="shared" si="1866"/>
        <v>0</v>
      </c>
      <c r="PK141" s="831"/>
      <c r="PL141" s="832">
        <f t="shared" si="1867"/>
        <v>0</v>
      </c>
      <c r="PM141" s="831"/>
      <c r="PN141" s="832">
        <f t="shared" si="1868"/>
        <v>0</v>
      </c>
      <c r="PO141" s="831"/>
      <c r="PP141" s="832">
        <f t="shared" si="1869"/>
        <v>0</v>
      </c>
      <c r="PQ141" s="833">
        <f t="shared" si="1399"/>
        <v>0</v>
      </c>
      <c r="PR141" s="832">
        <f t="shared" si="1870"/>
        <v>0</v>
      </c>
      <c r="PS141" s="831"/>
      <c r="PT141" s="832">
        <f t="shared" si="1871"/>
        <v>0</v>
      </c>
      <c r="PU141" s="833">
        <f t="shared" si="1400"/>
        <v>0</v>
      </c>
      <c r="PV141" s="832">
        <f t="shared" si="1872"/>
        <v>0</v>
      </c>
      <c r="PW141" s="832">
        <f t="shared" si="1873"/>
        <v>0</v>
      </c>
      <c r="PX141" s="832">
        <f t="shared" si="1874"/>
        <v>0</v>
      </c>
      <c r="PY141" s="831"/>
      <c r="PZ141" s="832">
        <f t="shared" si="1875"/>
        <v>0</v>
      </c>
      <c r="QA141" s="823"/>
      <c r="QC141" s="831"/>
      <c r="QD141" s="832">
        <f t="shared" si="1876"/>
        <v>0</v>
      </c>
      <c r="QE141" s="831"/>
      <c r="QF141" s="832">
        <f t="shared" si="1877"/>
        <v>0</v>
      </c>
      <c r="QG141" s="831"/>
      <c r="QH141" s="832">
        <f t="shared" si="1878"/>
        <v>0</v>
      </c>
      <c r="QI141" s="831"/>
      <c r="QJ141" s="832">
        <f t="shared" si="1879"/>
        <v>0</v>
      </c>
      <c r="QK141" s="833">
        <f t="shared" si="1401"/>
        <v>0</v>
      </c>
      <c r="QL141" s="832">
        <f t="shared" si="1880"/>
        <v>0</v>
      </c>
      <c r="QM141" s="831"/>
      <c r="QN141" s="832">
        <f t="shared" si="1881"/>
        <v>0</v>
      </c>
      <c r="QO141" s="833">
        <f t="shared" si="1402"/>
        <v>0</v>
      </c>
      <c r="QP141" s="832">
        <f t="shared" si="1882"/>
        <v>0</v>
      </c>
      <c r="QQ141" s="832">
        <f t="shared" si="1883"/>
        <v>0</v>
      </c>
      <c r="QR141" s="832">
        <f t="shared" si="1884"/>
        <v>0</v>
      </c>
      <c r="QS141" s="831"/>
      <c r="QT141" s="832">
        <f t="shared" si="1885"/>
        <v>0</v>
      </c>
      <c r="QU141" s="823"/>
      <c r="RA141" s="785">
        <f t="shared" si="1125"/>
        <v>0</v>
      </c>
      <c r="RB141" s="785" t="e">
        <f t="shared" si="1126"/>
        <v>#REF!</v>
      </c>
      <c r="RC141" s="677">
        <f t="shared" si="1673"/>
        <v>0</v>
      </c>
      <c r="RD141" s="677">
        <f t="shared" si="1673"/>
        <v>0</v>
      </c>
      <c r="RE141" s="677">
        <f t="shared" si="1673"/>
        <v>0</v>
      </c>
      <c r="RF141" s="677">
        <f t="shared" si="1673"/>
        <v>0</v>
      </c>
      <c r="RG141" s="677">
        <f t="shared" si="1673"/>
        <v>0</v>
      </c>
      <c r="RH141" s="677">
        <f t="shared" si="1673"/>
        <v>0</v>
      </c>
      <c r="RI141" s="677">
        <f t="shared" si="1673"/>
        <v>0</v>
      </c>
      <c r="RJ141" s="677">
        <f t="shared" si="1667"/>
        <v>0</v>
      </c>
      <c r="RK141" s="677" t="e">
        <f>#REF!</f>
        <v>#REF!</v>
      </c>
      <c r="RL141" s="677" t="e">
        <f>#REF!</f>
        <v>#REF!</v>
      </c>
      <c r="RM141" s="677">
        <f t="shared" si="1674"/>
        <v>0</v>
      </c>
      <c r="RN141" s="677">
        <f t="shared" si="1674"/>
        <v>0</v>
      </c>
      <c r="RO141" s="677">
        <f t="shared" si="1674"/>
        <v>0</v>
      </c>
      <c r="RP141" s="677">
        <f t="shared" si="1674"/>
        <v>0</v>
      </c>
      <c r="RQ141" s="677">
        <f t="shared" si="1674"/>
        <v>0</v>
      </c>
      <c r="RR141" s="677">
        <f t="shared" si="1674"/>
        <v>0</v>
      </c>
      <c r="RS141" s="677">
        <f t="shared" si="1674"/>
        <v>0</v>
      </c>
      <c r="RT141" s="677">
        <f t="shared" si="1668"/>
        <v>0</v>
      </c>
      <c r="RV141" s="675">
        <f t="shared" si="1129"/>
        <v>0</v>
      </c>
      <c r="RW141" s="675">
        <f t="shared" si="1130"/>
        <v>0</v>
      </c>
      <c r="RX141" s="675">
        <f t="shared" si="1131"/>
        <v>0</v>
      </c>
      <c r="RY141" s="675">
        <f t="shared" si="1132"/>
        <v>0</v>
      </c>
      <c r="RZ141" s="675">
        <f t="shared" si="1133"/>
        <v>0</v>
      </c>
      <c r="SA141" s="675">
        <f t="shared" si="1134"/>
        <v>0</v>
      </c>
      <c r="SB141" s="675">
        <f t="shared" si="1135"/>
        <v>0</v>
      </c>
      <c r="SC141" s="675">
        <f t="shared" si="1136"/>
        <v>0</v>
      </c>
      <c r="SD141" s="675" t="e">
        <f xml:space="preserve"> SUMIF(#REF!,$SD$8,#REF!)</f>
        <v>#REF!</v>
      </c>
      <c r="SE141" s="675" t="e">
        <f xml:space="preserve"> SUMIF(#REF!,$SE$8,#REF!)</f>
        <v>#REF!</v>
      </c>
      <c r="SG141" s="675">
        <f t="shared" si="1675"/>
        <v>0</v>
      </c>
      <c r="SH141" s="675">
        <f t="shared" si="1675"/>
        <v>0</v>
      </c>
      <c r="SI141" s="675">
        <f t="shared" si="1675"/>
        <v>0</v>
      </c>
      <c r="SJ141" s="675">
        <f t="shared" si="1675"/>
        <v>0</v>
      </c>
      <c r="SK141" s="675">
        <f t="shared" si="1675"/>
        <v>0</v>
      </c>
      <c r="SL141" s="675">
        <f t="shared" si="1675"/>
        <v>0</v>
      </c>
      <c r="SM141" s="675">
        <f t="shared" si="1675"/>
        <v>0</v>
      </c>
      <c r="SN141" s="675">
        <f t="shared" si="1675"/>
        <v>0</v>
      </c>
      <c r="SO141" s="675" t="e">
        <f t="shared" si="1675"/>
        <v>#REF!</v>
      </c>
      <c r="SP141" s="675" t="e">
        <f t="shared" si="1675"/>
        <v>#REF!</v>
      </c>
      <c r="SQ141" s="675">
        <f t="shared" si="1675"/>
        <v>0</v>
      </c>
      <c r="SR141" s="675">
        <f t="shared" si="1675"/>
        <v>0</v>
      </c>
      <c r="SS141" s="675">
        <f t="shared" si="1675"/>
        <v>0</v>
      </c>
      <c r="ST141" s="675">
        <f t="shared" si="1675"/>
        <v>0</v>
      </c>
      <c r="SU141" s="675">
        <f t="shared" si="1675"/>
        <v>0</v>
      </c>
      <c r="SV141" s="675">
        <f t="shared" si="1425"/>
        <v>0</v>
      </c>
      <c r="SW141" s="675">
        <f t="shared" si="1425"/>
        <v>0</v>
      </c>
      <c r="SX141" s="675">
        <f t="shared" si="1425"/>
        <v>0</v>
      </c>
      <c r="SY141" s="675" t="e">
        <f>#REF!*$AP141</f>
        <v>#REF!</v>
      </c>
      <c r="SZ141" s="675" t="e">
        <f>#REF!*$AP141</f>
        <v>#REF!</v>
      </c>
      <c r="TA141" s="675" t="e">
        <f>#REF!*$AP141</f>
        <v>#REF!</v>
      </c>
      <c r="TB141" s="675" t="e">
        <f>#REF!*$AP141</f>
        <v>#REF!</v>
      </c>
      <c r="TC141" s="675" t="e">
        <f>#REF!*$AP141</f>
        <v>#REF!</v>
      </c>
      <c r="TE141" s="675">
        <f t="shared" si="1403"/>
        <v>0</v>
      </c>
      <c r="TF141" s="675">
        <f t="shared" si="1404"/>
        <v>0</v>
      </c>
      <c r="TG141" s="675">
        <f t="shared" si="1405"/>
        <v>0</v>
      </c>
      <c r="TH141" s="675">
        <f t="shared" si="1406"/>
        <v>0</v>
      </c>
      <c r="TI141" s="675">
        <f t="shared" si="1407"/>
        <v>0</v>
      </c>
      <c r="TJ141" s="675">
        <f t="shared" si="1408"/>
        <v>0</v>
      </c>
      <c r="TK141" s="675">
        <f t="shared" si="1409"/>
        <v>0</v>
      </c>
      <c r="TL141" s="675">
        <f t="shared" si="1410"/>
        <v>0</v>
      </c>
      <c r="TM141" s="675">
        <f t="shared" si="1411"/>
        <v>0</v>
      </c>
      <c r="TN141" s="676">
        <f t="shared" si="1412"/>
        <v>0</v>
      </c>
      <c r="TP141" s="675">
        <f>IFERROR(SG141*(1+LEVEL_2!#REF!),0)</f>
        <v>0</v>
      </c>
      <c r="TQ141" s="675">
        <f>IFERROR(SH141*(1+LEVEL_2!#REF!),0)</f>
        <v>0</v>
      </c>
      <c r="TR141" s="675">
        <f>IFERROR(SI141*(1+LEVEL_2!#REF!),0)</f>
        <v>0</v>
      </c>
      <c r="TS141" s="675">
        <f>IFERROR(SJ141*(1+LEVEL_2!#REF!),0)</f>
        <v>0</v>
      </c>
      <c r="TT141" s="675">
        <f>IFERROR(SK141*(1+LEVEL_2!#REF!),0)</f>
        <v>0</v>
      </c>
      <c r="TU141" s="675">
        <f>IFERROR(SL141*(1+LEVEL_2!#REF!),0)</f>
        <v>0</v>
      </c>
      <c r="TV141" s="675">
        <f>IFERROR(SM141*(1+LEVEL_2!#REF!),0)</f>
        <v>0</v>
      </c>
      <c r="TW141" s="675">
        <f>IFERROR(SN141*(1+LEVEL_2!#REF!),0)</f>
        <v>0</v>
      </c>
      <c r="TX141" s="675">
        <f>IFERROR(SO141*(1+LEVEL_2!#REF!),0)</f>
        <v>0</v>
      </c>
      <c r="TY141" s="675">
        <f>IFERROR(SP141*(1+LEVEL_2!#REF!),0)</f>
        <v>0</v>
      </c>
      <c r="TZ141" s="675">
        <f>IFERROR(SQ141*(1+LEVEL_2!#REF!),0)</f>
        <v>0</v>
      </c>
      <c r="UA141" s="675">
        <f>IFERROR(SR141*(1+LEVEL_2!#REF!),0)</f>
        <v>0</v>
      </c>
      <c r="UB141" s="675">
        <f>IFERROR(SS141*(1+LEVEL_2!#REF!),0)</f>
        <v>0</v>
      </c>
      <c r="UC141" s="675">
        <f>IFERROR(ST141*(1+LEVEL_2!#REF!),0)</f>
        <v>0</v>
      </c>
      <c r="UD141" s="675">
        <f>IFERROR(SU141*(1+LEVEL_2!#REF!),0)</f>
        <v>0</v>
      </c>
      <c r="UE141" s="675">
        <f>IFERROR(SV141*(1+LEVEL_2!#REF!),0)</f>
        <v>0</v>
      </c>
      <c r="UF141" s="675">
        <f>IFERROR(SW141*(1+LEVEL_2!#REF!),0)</f>
        <v>0</v>
      </c>
      <c r="UG141" s="675">
        <f>IFERROR(SX141*(1+LEVEL_2!#REF!),0)</f>
        <v>0</v>
      </c>
      <c r="UH141" s="675">
        <f>IFERROR(SY141*(1+LEVEL_2!#REF!),0)</f>
        <v>0</v>
      </c>
      <c r="UI141" s="675">
        <f>IFERROR(SZ141*(1+LEVEL_2!#REF!),0)</f>
        <v>0</v>
      </c>
      <c r="UJ141" s="675">
        <f>IFERROR(TA141*(1+LEVEL_2!#REF!),0)</f>
        <v>0</v>
      </c>
      <c r="UK141" s="675">
        <f>IFERROR(TB141*(1+LEVEL_2!#REF!),0)</f>
        <v>0</v>
      </c>
      <c r="UL141" s="675">
        <f>IFERROR(TC141*(1+LEVEL_2!#REF!),0)</f>
        <v>0</v>
      </c>
      <c r="UN141" s="675">
        <f t="shared" si="1413"/>
        <v>0</v>
      </c>
      <c r="UO141" s="675">
        <f t="shared" si="1414"/>
        <v>0</v>
      </c>
      <c r="UP141" s="675">
        <f t="shared" si="1415"/>
        <v>0</v>
      </c>
      <c r="UQ141" s="675">
        <f t="shared" si="1416"/>
        <v>0</v>
      </c>
      <c r="UR141" s="675">
        <f t="shared" si="1417"/>
        <v>0</v>
      </c>
      <c r="US141" s="675">
        <f t="shared" si="1418"/>
        <v>0</v>
      </c>
      <c r="UT141" s="675">
        <f t="shared" si="1419"/>
        <v>0</v>
      </c>
      <c r="UU141" s="675">
        <f t="shared" si="1420"/>
        <v>0</v>
      </c>
      <c r="UV141" s="675">
        <f t="shared" si="1421"/>
        <v>0</v>
      </c>
      <c r="UW141" s="676">
        <f t="shared" si="1422"/>
        <v>0</v>
      </c>
    </row>
    <row r="142" spans="1:569" s="645" customFormat="1" ht="20.100000000000001" customHeight="1">
      <c r="A142" s="677"/>
      <c r="B142" s="677" t="s">
        <v>405</v>
      </c>
      <c r="C142" s="764" t="s">
        <v>704</v>
      </c>
      <c r="D142" s="764"/>
      <c r="E142" s="792" t="s">
        <v>705</v>
      </c>
      <c r="F142" s="793" t="s">
        <v>706</v>
      </c>
      <c r="G142" s="792" t="s">
        <v>707</v>
      </c>
      <c r="H142" s="794" t="s">
        <v>444</v>
      </c>
      <c r="I142" s="789"/>
      <c r="J142" s="789"/>
      <c r="K142" s="789"/>
      <c r="L142" s="789"/>
      <c r="M142" s="770"/>
      <c r="N142" s="828">
        <f t="shared" si="1423"/>
        <v>0</v>
      </c>
      <c r="O142" s="829">
        <f t="shared" si="1424"/>
        <v>0</v>
      </c>
      <c r="Q142" s="789"/>
      <c r="R142" s="795"/>
      <c r="S142" s="795"/>
      <c r="T142" s="795"/>
      <c r="U142" s="795"/>
      <c r="V142" s="795"/>
      <c r="W142" s="795"/>
      <c r="X142" s="795"/>
      <c r="Y142" s="809"/>
      <c r="Z142" s="809"/>
      <c r="AA142" s="809"/>
      <c r="AB142" s="809"/>
      <c r="AC142" s="809"/>
      <c r="AD142" s="809"/>
      <c r="AE142" s="809"/>
      <c r="AF142" s="810"/>
      <c r="AH142" s="819"/>
      <c r="AI142" s="819">
        <f t="shared" si="1678"/>
        <v>0</v>
      </c>
      <c r="AJ142" s="819"/>
      <c r="AK142" s="819">
        <f t="shared" si="1679"/>
        <v>0</v>
      </c>
      <c r="AL142" s="819"/>
      <c r="AM142" s="819">
        <f t="shared" si="1680"/>
        <v>0</v>
      </c>
      <c r="AN142" s="819"/>
      <c r="AO142" s="819">
        <f t="shared" si="1681"/>
        <v>0</v>
      </c>
      <c r="AP142" s="819">
        <f t="shared" si="1111"/>
        <v>0</v>
      </c>
      <c r="AQ142" s="819">
        <f t="shared" si="1682"/>
        <v>0</v>
      </c>
      <c r="AR142" s="819"/>
      <c r="AS142" s="819">
        <f t="shared" si="1683"/>
        <v>0</v>
      </c>
      <c r="AT142" s="776">
        <f t="shared" si="1152"/>
        <v>0</v>
      </c>
      <c r="AU142" s="776">
        <f t="shared" si="1684"/>
        <v>0</v>
      </c>
      <c r="AV142" s="819">
        <f t="shared" si="829"/>
        <v>0</v>
      </c>
      <c r="AW142" s="775">
        <f t="shared" si="1370"/>
        <v>0</v>
      </c>
      <c r="AX142" s="775">
        <f t="shared" si="1685"/>
        <v>0</v>
      </c>
      <c r="AY142" s="775">
        <f t="shared" si="1686"/>
        <v>0</v>
      </c>
      <c r="AZ142" s="819">
        <f t="shared" si="1686"/>
        <v>0</v>
      </c>
      <c r="BA142" s="819">
        <f t="shared" si="1687"/>
        <v>0</v>
      </c>
      <c r="BB142" s="819">
        <f t="shared" si="1688"/>
        <v>0</v>
      </c>
      <c r="BC142" s="819"/>
      <c r="BD142" s="819">
        <f t="shared" si="1689"/>
        <v>0</v>
      </c>
      <c r="BE142" s="820"/>
      <c r="BG142" s="819"/>
      <c r="BH142" s="819">
        <f t="shared" si="1690"/>
        <v>0</v>
      </c>
      <c r="BI142" s="819"/>
      <c r="BJ142" s="819">
        <f t="shared" si="1691"/>
        <v>0</v>
      </c>
      <c r="BK142" s="819"/>
      <c r="BL142" s="819">
        <f t="shared" si="1692"/>
        <v>0</v>
      </c>
      <c r="BM142" s="819"/>
      <c r="BN142" s="819">
        <f t="shared" si="1693"/>
        <v>0</v>
      </c>
      <c r="BO142" s="819">
        <f t="shared" si="1371"/>
        <v>0</v>
      </c>
      <c r="BP142" s="819">
        <f t="shared" si="1694"/>
        <v>0</v>
      </c>
      <c r="BQ142" s="819">
        <f t="shared" si="1695"/>
        <v>0</v>
      </c>
      <c r="BR142" s="819">
        <f t="shared" si="1696"/>
        <v>0</v>
      </c>
      <c r="BS142" s="819">
        <f t="shared" si="1372"/>
        <v>0</v>
      </c>
      <c r="BT142" s="819">
        <f t="shared" si="1697"/>
        <v>0</v>
      </c>
      <c r="BU142" s="819">
        <f t="shared" si="1698"/>
        <v>0</v>
      </c>
      <c r="BV142" s="819">
        <f t="shared" si="1699"/>
        <v>0</v>
      </c>
      <c r="BW142" s="819"/>
      <c r="BX142" s="819">
        <f t="shared" si="1700"/>
        <v>0</v>
      </c>
      <c r="BY142" s="820"/>
      <c r="CA142" s="744"/>
      <c r="CB142" s="745">
        <f t="shared" si="1701"/>
        <v>0</v>
      </c>
      <c r="CC142" s="718"/>
      <c r="CD142" s="745">
        <f t="shared" si="1702"/>
        <v>0</v>
      </c>
      <c r="CE142" s="718"/>
      <c r="CF142" s="745">
        <f t="shared" si="1703"/>
        <v>0</v>
      </c>
      <c r="CG142" s="718"/>
      <c r="CH142" s="745">
        <f t="shared" si="1704"/>
        <v>0</v>
      </c>
      <c r="CI142" s="746">
        <f t="shared" si="1377"/>
        <v>0</v>
      </c>
      <c r="CJ142" s="745">
        <f t="shared" si="1705"/>
        <v>0</v>
      </c>
      <c r="CK142" s="718"/>
      <c r="CL142" s="745">
        <f t="shared" si="1706"/>
        <v>0</v>
      </c>
      <c r="CM142" s="746">
        <f t="shared" si="1378"/>
        <v>0</v>
      </c>
      <c r="CN142" s="745">
        <f t="shared" si="1707"/>
        <v>0</v>
      </c>
      <c r="CO142" s="699">
        <f t="shared" si="1708"/>
        <v>0</v>
      </c>
      <c r="CP142" s="699">
        <f t="shared" si="1708"/>
        <v>0</v>
      </c>
      <c r="CQ142" s="699">
        <f t="shared" si="1708"/>
        <v>0</v>
      </c>
      <c r="CR142" s="699">
        <f t="shared" si="1708"/>
        <v>0</v>
      </c>
      <c r="CS142" s="700">
        <f t="shared" si="1708"/>
        <v>0</v>
      </c>
      <c r="CT142" s="699">
        <f t="shared" si="1708"/>
        <v>0</v>
      </c>
      <c r="CU142" s="699">
        <f t="shared" si="1708"/>
        <v>0</v>
      </c>
      <c r="CV142" s="700">
        <f t="shared" si="1709"/>
        <v>0</v>
      </c>
      <c r="CW142" s="697"/>
      <c r="CX142" s="696">
        <f t="shared" si="1710"/>
        <v>0</v>
      </c>
      <c r="CY142" s="701"/>
      <c r="DA142" s="819"/>
      <c r="DB142" s="819">
        <f t="shared" si="1711"/>
        <v>0</v>
      </c>
      <c r="DC142" s="819"/>
      <c r="DD142" s="819">
        <f t="shared" si="1712"/>
        <v>0</v>
      </c>
      <c r="DE142" s="819"/>
      <c r="DF142" s="819">
        <f t="shared" si="1713"/>
        <v>0</v>
      </c>
      <c r="DG142" s="819"/>
      <c r="DH142" s="819">
        <f t="shared" si="1714"/>
        <v>0</v>
      </c>
      <c r="DI142" s="819">
        <f t="shared" si="1112"/>
        <v>0</v>
      </c>
      <c r="DJ142" s="819">
        <f t="shared" si="1715"/>
        <v>0</v>
      </c>
      <c r="DK142" s="819"/>
      <c r="DL142" s="819">
        <f>IFERROR(DK142*$I142, 0)</f>
        <v>0</v>
      </c>
      <c r="DM142" s="819">
        <f t="shared" si="1113"/>
        <v>0</v>
      </c>
      <c r="DN142" s="819">
        <f t="shared" si="1716"/>
        <v>0</v>
      </c>
      <c r="DO142" s="819">
        <f t="shared" si="1717"/>
        <v>0</v>
      </c>
      <c r="DP142" s="819">
        <f t="shared" si="1718"/>
        <v>0</v>
      </c>
      <c r="DQ142" s="819"/>
      <c r="DR142" s="819">
        <f t="shared" si="1719"/>
        <v>0</v>
      </c>
      <c r="DS142" s="820"/>
      <c r="DU142" s="821"/>
      <c r="DV142" s="821">
        <f t="shared" si="1720"/>
        <v>0</v>
      </c>
      <c r="DW142" s="821"/>
      <c r="DX142" s="821">
        <f t="shared" si="1721"/>
        <v>0</v>
      </c>
      <c r="DY142" s="821"/>
      <c r="DZ142" s="821">
        <f t="shared" si="1722"/>
        <v>0</v>
      </c>
      <c r="EA142" s="821"/>
      <c r="EB142" s="821">
        <f t="shared" si="1723"/>
        <v>0</v>
      </c>
      <c r="EC142" s="821">
        <f t="shared" si="1114"/>
        <v>0</v>
      </c>
      <c r="ED142" s="821">
        <f t="shared" si="1724"/>
        <v>0</v>
      </c>
      <c r="EE142" s="821"/>
      <c r="EF142" s="821">
        <f>IFERROR(EE142*$I142, 0)</f>
        <v>0</v>
      </c>
      <c r="EG142" s="821">
        <f t="shared" si="1115"/>
        <v>0</v>
      </c>
      <c r="EH142" s="821">
        <f t="shared" si="1725"/>
        <v>0</v>
      </c>
      <c r="EI142" s="821">
        <f t="shared" si="1726"/>
        <v>0</v>
      </c>
      <c r="EJ142" s="821">
        <f t="shared" si="1727"/>
        <v>0</v>
      </c>
      <c r="EK142" s="821"/>
      <c r="EL142" s="821">
        <f t="shared" si="1728"/>
        <v>0</v>
      </c>
      <c r="EM142" s="822"/>
      <c r="EO142" s="821"/>
      <c r="EP142" s="821">
        <f t="shared" si="1729"/>
        <v>0</v>
      </c>
      <c r="EQ142" s="821"/>
      <c r="ER142" s="821">
        <f t="shared" si="1730"/>
        <v>0</v>
      </c>
      <c r="ES142" s="821"/>
      <c r="ET142" s="821">
        <f t="shared" si="1731"/>
        <v>0</v>
      </c>
      <c r="EU142" s="821"/>
      <c r="EV142" s="821">
        <f t="shared" si="1732"/>
        <v>0</v>
      </c>
      <c r="EW142" s="821">
        <f t="shared" si="1116"/>
        <v>0</v>
      </c>
      <c r="EX142" s="821">
        <f t="shared" si="1733"/>
        <v>0</v>
      </c>
      <c r="EY142" s="821"/>
      <c r="EZ142" s="821">
        <f>IFERROR(EY142*$I142, 0)</f>
        <v>0</v>
      </c>
      <c r="FA142" s="821">
        <f t="shared" si="1117"/>
        <v>0</v>
      </c>
      <c r="FB142" s="821">
        <f t="shared" si="1734"/>
        <v>0</v>
      </c>
      <c r="FC142" s="821">
        <f t="shared" si="1735"/>
        <v>0</v>
      </c>
      <c r="FD142" s="821">
        <f t="shared" si="1736"/>
        <v>0</v>
      </c>
      <c r="FE142" s="821"/>
      <c r="FF142" s="821">
        <f t="shared" si="1737"/>
        <v>0</v>
      </c>
      <c r="FG142" s="823"/>
      <c r="FI142" s="819"/>
      <c r="FJ142" s="819">
        <f t="shared" si="1738"/>
        <v>0</v>
      </c>
      <c r="FK142" s="819"/>
      <c r="FL142" s="819">
        <f t="shared" si="1739"/>
        <v>0</v>
      </c>
      <c r="FM142" s="819"/>
      <c r="FN142" s="819">
        <f t="shared" si="1740"/>
        <v>0</v>
      </c>
      <c r="FO142" s="819"/>
      <c r="FP142" s="819">
        <f t="shared" si="1741"/>
        <v>0</v>
      </c>
      <c r="FQ142" s="819">
        <f t="shared" si="1118"/>
        <v>0</v>
      </c>
      <c r="FR142" s="819">
        <f t="shared" si="1742"/>
        <v>0</v>
      </c>
      <c r="FS142" s="819">
        <f t="shared" si="1119"/>
        <v>0</v>
      </c>
      <c r="FT142" s="819">
        <f t="shared" si="1743"/>
        <v>0</v>
      </c>
      <c r="FU142" s="819">
        <f t="shared" si="1120"/>
        <v>0</v>
      </c>
      <c r="FV142" s="819">
        <f t="shared" si="1744"/>
        <v>0</v>
      </c>
      <c r="FW142" s="819">
        <f t="shared" si="1745"/>
        <v>0</v>
      </c>
      <c r="FX142" s="819">
        <f t="shared" si="1746"/>
        <v>0</v>
      </c>
      <c r="FY142" s="819"/>
      <c r="FZ142" s="819">
        <f t="shared" si="1747"/>
        <v>0</v>
      </c>
      <c r="GA142" s="823"/>
      <c r="GC142" s="819"/>
      <c r="GD142" s="819">
        <f t="shared" si="1748"/>
        <v>0</v>
      </c>
      <c r="GE142" s="819"/>
      <c r="GF142" s="819">
        <f t="shared" si="1749"/>
        <v>0</v>
      </c>
      <c r="GG142" s="819"/>
      <c r="GH142" s="819">
        <f t="shared" si="1750"/>
        <v>0</v>
      </c>
      <c r="GI142" s="819"/>
      <c r="GJ142" s="819">
        <f t="shared" si="1751"/>
        <v>0</v>
      </c>
      <c r="GK142" s="819">
        <f t="shared" si="1121"/>
        <v>0</v>
      </c>
      <c r="GL142" s="819">
        <f t="shared" si="1752"/>
        <v>0</v>
      </c>
      <c r="GM142" s="819"/>
      <c r="GN142" s="819">
        <f>IFERROR(GM142*$I142, 0)</f>
        <v>0</v>
      </c>
      <c r="GO142" s="819">
        <f t="shared" si="1122"/>
        <v>0</v>
      </c>
      <c r="GP142" s="819">
        <f t="shared" si="1753"/>
        <v>0</v>
      </c>
      <c r="GQ142" s="819">
        <f t="shared" si="1754"/>
        <v>0</v>
      </c>
      <c r="GR142" s="819">
        <f t="shared" si="1755"/>
        <v>0</v>
      </c>
      <c r="GS142" s="819"/>
      <c r="GT142" s="819">
        <f t="shared" si="1756"/>
        <v>0</v>
      </c>
      <c r="GU142" s="823"/>
      <c r="GW142" s="819"/>
      <c r="GX142" s="819">
        <f t="shared" si="1757"/>
        <v>0</v>
      </c>
      <c r="GY142" s="819"/>
      <c r="GZ142" s="819">
        <f t="shared" si="1758"/>
        <v>0</v>
      </c>
      <c r="HA142" s="819"/>
      <c r="HB142" s="819">
        <f t="shared" si="1759"/>
        <v>0</v>
      </c>
      <c r="HC142" s="819"/>
      <c r="HD142" s="819">
        <f t="shared" si="1760"/>
        <v>0</v>
      </c>
      <c r="HE142" s="819">
        <f t="shared" si="1123"/>
        <v>0</v>
      </c>
      <c r="HF142" s="819">
        <f t="shared" si="1761"/>
        <v>0</v>
      </c>
      <c r="HG142" s="819"/>
      <c r="HH142" s="819">
        <f>IFERROR(HG142*$I142, 0)</f>
        <v>0</v>
      </c>
      <c r="HI142" s="819">
        <f t="shared" si="1124"/>
        <v>0</v>
      </c>
      <c r="HJ142" s="819">
        <f t="shared" si="1762"/>
        <v>0</v>
      </c>
      <c r="HK142" s="819">
        <f t="shared" si="1763"/>
        <v>0</v>
      </c>
      <c r="HL142" s="819">
        <f t="shared" si="1764"/>
        <v>0</v>
      </c>
      <c r="HM142" s="819"/>
      <c r="HN142" s="819">
        <f t="shared" si="1765"/>
        <v>0</v>
      </c>
      <c r="HO142" s="820"/>
      <c r="HQ142" s="831"/>
      <c r="HR142" s="832">
        <f t="shared" si="1766"/>
        <v>0</v>
      </c>
      <c r="HS142" s="783"/>
      <c r="HT142" s="784">
        <f t="shared" si="1767"/>
        <v>0</v>
      </c>
      <c r="HU142" s="783"/>
      <c r="HV142" s="784">
        <f t="shared" si="1768"/>
        <v>0</v>
      </c>
      <c r="HW142" s="783"/>
      <c r="HX142" s="784">
        <f t="shared" si="1769"/>
        <v>0</v>
      </c>
      <c r="HY142" s="707">
        <f t="shared" si="1379"/>
        <v>0</v>
      </c>
      <c r="HZ142" s="784">
        <f t="shared" si="1770"/>
        <v>0</v>
      </c>
      <c r="IA142" s="783"/>
      <c r="IB142" s="784">
        <f t="shared" si="1771"/>
        <v>0</v>
      </c>
      <c r="IC142" s="707">
        <f t="shared" si="1380"/>
        <v>0</v>
      </c>
      <c r="ID142" s="784">
        <f t="shared" si="1772"/>
        <v>0</v>
      </c>
      <c r="IE142" s="706">
        <f t="shared" si="1773"/>
        <v>0</v>
      </c>
      <c r="IF142" s="706">
        <f t="shared" si="1774"/>
        <v>0</v>
      </c>
      <c r="IG142" s="835"/>
      <c r="IH142" s="784">
        <f t="shared" si="1775"/>
        <v>0</v>
      </c>
      <c r="II142" s="782"/>
      <c r="IK142" s="831"/>
      <c r="IL142" s="832">
        <f t="shared" si="1776"/>
        <v>0</v>
      </c>
      <c r="IM142" s="783"/>
      <c r="IN142" s="784">
        <f t="shared" si="1777"/>
        <v>0</v>
      </c>
      <c r="IO142" s="783"/>
      <c r="IP142" s="784">
        <f t="shared" si="1778"/>
        <v>0</v>
      </c>
      <c r="IQ142" s="783"/>
      <c r="IR142" s="784">
        <f t="shared" si="1779"/>
        <v>0</v>
      </c>
      <c r="IS142" s="707">
        <f t="shared" si="1381"/>
        <v>0</v>
      </c>
      <c r="IT142" s="784">
        <f t="shared" si="1780"/>
        <v>0</v>
      </c>
      <c r="IU142" s="783"/>
      <c r="IV142" s="784">
        <f t="shared" si="1781"/>
        <v>0</v>
      </c>
      <c r="IW142" s="707">
        <f t="shared" si="1382"/>
        <v>0</v>
      </c>
      <c r="IX142" s="784">
        <f t="shared" si="1782"/>
        <v>0</v>
      </c>
      <c r="IY142" s="706">
        <f t="shared" si="1783"/>
        <v>0</v>
      </c>
      <c r="IZ142" s="706">
        <f t="shared" si="1784"/>
        <v>0</v>
      </c>
      <c r="JA142" s="835"/>
      <c r="JB142" s="784">
        <f t="shared" si="1785"/>
        <v>0</v>
      </c>
      <c r="JC142" s="782"/>
      <c r="JE142" s="831"/>
      <c r="JF142" s="832">
        <f t="shared" si="1786"/>
        <v>0</v>
      </c>
      <c r="JG142" s="783"/>
      <c r="JH142" s="784">
        <f t="shared" si="1787"/>
        <v>0</v>
      </c>
      <c r="JI142" s="783"/>
      <c r="JJ142" s="784">
        <f t="shared" si="1788"/>
        <v>0</v>
      </c>
      <c r="JK142" s="783"/>
      <c r="JL142" s="784">
        <f t="shared" si="1789"/>
        <v>0</v>
      </c>
      <c r="JM142" s="707">
        <f t="shared" si="1383"/>
        <v>0</v>
      </c>
      <c r="JN142" s="784">
        <f t="shared" si="1790"/>
        <v>0</v>
      </c>
      <c r="JO142" s="783"/>
      <c r="JP142" s="784">
        <f t="shared" si="1791"/>
        <v>0</v>
      </c>
      <c r="JQ142" s="707">
        <f t="shared" si="1384"/>
        <v>0</v>
      </c>
      <c r="JR142" s="784">
        <f t="shared" si="1792"/>
        <v>0</v>
      </c>
      <c r="JS142" s="706">
        <f t="shared" si="1793"/>
        <v>0</v>
      </c>
      <c r="JT142" s="706">
        <f t="shared" si="1794"/>
        <v>0</v>
      </c>
      <c r="JU142" s="835"/>
      <c r="JV142" s="784">
        <f t="shared" si="1795"/>
        <v>0</v>
      </c>
      <c r="JW142" s="782"/>
      <c r="JY142" s="831"/>
      <c r="JZ142" s="832">
        <f t="shared" si="1796"/>
        <v>0</v>
      </c>
      <c r="KA142" s="783"/>
      <c r="KB142" s="784">
        <f t="shared" si="1797"/>
        <v>0</v>
      </c>
      <c r="KC142" s="783"/>
      <c r="KD142" s="784">
        <f t="shared" si="1798"/>
        <v>0</v>
      </c>
      <c r="KE142" s="783"/>
      <c r="KF142" s="784">
        <f t="shared" si="1799"/>
        <v>0</v>
      </c>
      <c r="KG142" s="707">
        <f t="shared" si="1385"/>
        <v>0</v>
      </c>
      <c r="KH142" s="784">
        <f t="shared" si="1800"/>
        <v>0</v>
      </c>
      <c r="KI142" s="783"/>
      <c r="KJ142" s="784">
        <f t="shared" si="1801"/>
        <v>0</v>
      </c>
      <c r="KK142" s="707">
        <f t="shared" si="1386"/>
        <v>0</v>
      </c>
      <c r="KL142" s="784">
        <f t="shared" si="1802"/>
        <v>0</v>
      </c>
      <c r="KM142" s="706">
        <f t="shared" si="1803"/>
        <v>0</v>
      </c>
      <c r="KN142" s="706">
        <f t="shared" si="1804"/>
        <v>0</v>
      </c>
      <c r="KO142" s="835"/>
      <c r="KP142" s="784">
        <f t="shared" si="1805"/>
        <v>0</v>
      </c>
      <c r="KQ142" s="782"/>
      <c r="KS142" s="831"/>
      <c r="KT142" s="832">
        <f t="shared" si="1806"/>
        <v>0</v>
      </c>
      <c r="KU142" s="783"/>
      <c r="KV142" s="784">
        <f t="shared" si="1807"/>
        <v>0</v>
      </c>
      <c r="KW142" s="783"/>
      <c r="KX142" s="784">
        <f t="shared" si="1808"/>
        <v>0</v>
      </c>
      <c r="KY142" s="783"/>
      <c r="KZ142" s="784">
        <f t="shared" si="1809"/>
        <v>0</v>
      </c>
      <c r="LA142" s="707">
        <f t="shared" si="1387"/>
        <v>0</v>
      </c>
      <c r="LB142" s="784">
        <f t="shared" si="1810"/>
        <v>0</v>
      </c>
      <c r="LC142" s="783"/>
      <c r="LD142" s="784">
        <f t="shared" si="1811"/>
        <v>0</v>
      </c>
      <c r="LE142" s="707">
        <f t="shared" si="1388"/>
        <v>0</v>
      </c>
      <c r="LF142" s="784">
        <f t="shared" si="1812"/>
        <v>0</v>
      </c>
      <c r="LG142" s="706">
        <f t="shared" si="1813"/>
        <v>0</v>
      </c>
      <c r="LH142" s="706">
        <f t="shared" si="1814"/>
        <v>0</v>
      </c>
      <c r="LI142" s="835"/>
      <c r="LJ142" s="784">
        <f t="shared" si="1815"/>
        <v>0</v>
      </c>
      <c r="LK142" s="782"/>
      <c r="LM142" s="831"/>
      <c r="LN142" s="832">
        <f t="shared" si="1816"/>
        <v>0</v>
      </c>
      <c r="LO142" s="783"/>
      <c r="LP142" s="784">
        <f t="shared" si="1817"/>
        <v>0</v>
      </c>
      <c r="LQ142" s="783"/>
      <c r="LR142" s="784">
        <f t="shared" si="1818"/>
        <v>0</v>
      </c>
      <c r="LS142" s="783"/>
      <c r="LT142" s="784">
        <f t="shared" si="1819"/>
        <v>0</v>
      </c>
      <c r="LU142" s="707">
        <f t="shared" si="1389"/>
        <v>0</v>
      </c>
      <c r="LV142" s="784">
        <f t="shared" si="1820"/>
        <v>0</v>
      </c>
      <c r="LW142" s="783"/>
      <c r="LX142" s="784">
        <f t="shared" si="1821"/>
        <v>0</v>
      </c>
      <c r="LY142" s="707">
        <f t="shared" si="1390"/>
        <v>0</v>
      </c>
      <c r="LZ142" s="784">
        <f t="shared" si="1822"/>
        <v>0</v>
      </c>
      <c r="MA142" s="706">
        <f t="shared" si="1823"/>
        <v>0</v>
      </c>
      <c r="MB142" s="706">
        <f t="shared" si="1824"/>
        <v>0</v>
      </c>
      <c r="MC142" s="835"/>
      <c r="MD142" s="784">
        <f t="shared" si="1825"/>
        <v>0</v>
      </c>
      <c r="ME142" s="782"/>
      <c r="MG142" s="831"/>
      <c r="MH142" s="832">
        <f t="shared" si="1826"/>
        <v>0</v>
      </c>
      <c r="MI142" s="783"/>
      <c r="MJ142" s="784">
        <f t="shared" si="1827"/>
        <v>0</v>
      </c>
      <c r="MK142" s="783"/>
      <c r="ML142" s="784">
        <f t="shared" si="1828"/>
        <v>0</v>
      </c>
      <c r="MM142" s="783"/>
      <c r="MN142" s="784">
        <f t="shared" si="1829"/>
        <v>0</v>
      </c>
      <c r="MO142" s="707">
        <f t="shared" si="1391"/>
        <v>0</v>
      </c>
      <c r="MP142" s="784">
        <f t="shared" si="1830"/>
        <v>0</v>
      </c>
      <c r="MQ142" s="783"/>
      <c r="MR142" s="784">
        <f t="shared" si="1831"/>
        <v>0</v>
      </c>
      <c r="MS142" s="707">
        <f t="shared" si="1392"/>
        <v>0</v>
      </c>
      <c r="MT142" s="784">
        <f t="shared" si="1832"/>
        <v>0</v>
      </c>
      <c r="MU142" s="706">
        <f t="shared" si="1833"/>
        <v>0</v>
      </c>
      <c r="MV142" s="706">
        <f t="shared" si="1834"/>
        <v>0</v>
      </c>
      <c r="MW142" s="835"/>
      <c r="MX142" s="784">
        <f t="shared" si="1835"/>
        <v>0</v>
      </c>
      <c r="MY142" s="782"/>
      <c r="NA142" s="831"/>
      <c r="NB142" s="832">
        <f t="shared" si="1836"/>
        <v>0</v>
      </c>
      <c r="NC142" s="783"/>
      <c r="ND142" s="784">
        <f t="shared" si="1837"/>
        <v>0</v>
      </c>
      <c r="NE142" s="783"/>
      <c r="NF142" s="784">
        <f t="shared" si="1838"/>
        <v>0</v>
      </c>
      <c r="NG142" s="783"/>
      <c r="NH142" s="784">
        <f t="shared" si="1839"/>
        <v>0</v>
      </c>
      <c r="NI142" s="707">
        <f t="shared" si="1393"/>
        <v>0</v>
      </c>
      <c r="NJ142" s="784">
        <f t="shared" si="1840"/>
        <v>0</v>
      </c>
      <c r="NK142" s="783"/>
      <c r="NL142" s="784">
        <f t="shared" si="1841"/>
        <v>0</v>
      </c>
      <c r="NM142" s="707">
        <f t="shared" si="1394"/>
        <v>0</v>
      </c>
      <c r="NN142" s="784">
        <f t="shared" si="1842"/>
        <v>0</v>
      </c>
      <c r="NO142" s="706">
        <f t="shared" si="1843"/>
        <v>0</v>
      </c>
      <c r="NP142" s="706">
        <f t="shared" si="1844"/>
        <v>0</v>
      </c>
      <c r="NQ142" s="835"/>
      <c r="NR142" s="784">
        <f t="shared" si="1845"/>
        <v>0</v>
      </c>
      <c r="NS142" s="782"/>
      <c r="NU142" s="831"/>
      <c r="NV142" s="832">
        <f t="shared" si="1846"/>
        <v>0</v>
      </c>
      <c r="NW142" s="783"/>
      <c r="NX142" s="784">
        <f t="shared" si="1847"/>
        <v>0</v>
      </c>
      <c r="NY142" s="783"/>
      <c r="NZ142" s="784">
        <f t="shared" si="1848"/>
        <v>0</v>
      </c>
      <c r="OA142" s="783"/>
      <c r="OB142" s="784">
        <f t="shared" si="1849"/>
        <v>0</v>
      </c>
      <c r="OC142" s="707">
        <f t="shared" si="1395"/>
        <v>0</v>
      </c>
      <c r="OD142" s="784">
        <f t="shared" si="1850"/>
        <v>0</v>
      </c>
      <c r="OE142" s="783"/>
      <c r="OF142" s="784">
        <f t="shared" si="1851"/>
        <v>0</v>
      </c>
      <c r="OG142" s="707">
        <f t="shared" si="1396"/>
        <v>0</v>
      </c>
      <c r="OH142" s="784">
        <f t="shared" si="1852"/>
        <v>0</v>
      </c>
      <c r="OI142" s="706">
        <f t="shared" si="1853"/>
        <v>0</v>
      </c>
      <c r="OJ142" s="706">
        <f t="shared" si="1854"/>
        <v>0</v>
      </c>
      <c r="OK142" s="835"/>
      <c r="OL142" s="784">
        <f t="shared" si="1855"/>
        <v>0</v>
      </c>
      <c r="OM142" s="782"/>
      <c r="OO142" s="831"/>
      <c r="OP142" s="832">
        <f t="shared" si="1856"/>
        <v>0</v>
      </c>
      <c r="OQ142" s="783"/>
      <c r="OR142" s="784">
        <f t="shared" si="1857"/>
        <v>0</v>
      </c>
      <c r="OS142" s="783"/>
      <c r="OT142" s="784">
        <f t="shared" si="1858"/>
        <v>0</v>
      </c>
      <c r="OU142" s="783"/>
      <c r="OV142" s="784">
        <f t="shared" si="1859"/>
        <v>0</v>
      </c>
      <c r="OW142" s="707">
        <f t="shared" si="1397"/>
        <v>0</v>
      </c>
      <c r="OX142" s="784">
        <f t="shared" si="1860"/>
        <v>0</v>
      </c>
      <c r="OY142" s="783"/>
      <c r="OZ142" s="784">
        <f t="shared" si="1861"/>
        <v>0</v>
      </c>
      <c r="PA142" s="707">
        <f t="shared" si="1398"/>
        <v>0</v>
      </c>
      <c r="PB142" s="784">
        <f t="shared" si="1862"/>
        <v>0</v>
      </c>
      <c r="PC142" s="706">
        <f t="shared" si="1863"/>
        <v>0</v>
      </c>
      <c r="PD142" s="706">
        <f t="shared" si="1864"/>
        <v>0</v>
      </c>
      <c r="PE142" s="835"/>
      <c r="PF142" s="784">
        <f t="shared" si="1865"/>
        <v>0</v>
      </c>
      <c r="PG142" s="782"/>
      <c r="PI142" s="831"/>
      <c r="PJ142" s="832">
        <f t="shared" si="1866"/>
        <v>0</v>
      </c>
      <c r="PK142" s="783"/>
      <c r="PL142" s="784">
        <f t="shared" si="1867"/>
        <v>0</v>
      </c>
      <c r="PM142" s="783"/>
      <c r="PN142" s="784">
        <f t="shared" si="1868"/>
        <v>0</v>
      </c>
      <c r="PO142" s="783"/>
      <c r="PP142" s="784">
        <f t="shared" si="1869"/>
        <v>0</v>
      </c>
      <c r="PQ142" s="707">
        <f t="shared" si="1399"/>
        <v>0</v>
      </c>
      <c r="PR142" s="784">
        <f t="shared" si="1870"/>
        <v>0</v>
      </c>
      <c r="PS142" s="783"/>
      <c r="PT142" s="784">
        <f t="shared" si="1871"/>
        <v>0</v>
      </c>
      <c r="PU142" s="707">
        <f t="shared" si="1400"/>
        <v>0</v>
      </c>
      <c r="PV142" s="784">
        <f t="shared" si="1872"/>
        <v>0</v>
      </c>
      <c r="PW142" s="706">
        <f t="shared" si="1873"/>
        <v>0</v>
      </c>
      <c r="PX142" s="706">
        <f t="shared" si="1874"/>
        <v>0</v>
      </c>
      <c r="PY142" s="835"/>
      <c r="PZ142" s="784">
        <f t="shared" si="1875"/>
        <v>0</v>
      </c>
      <c r="QA142" s="782"/>
      <c r="QC142" s="831"/>
      <c r="QD142" s="832">
        <f t="shared" si="1876"/>
        <v>0</v>
      </c>
      <c r="QE142" s="783"/>
      <c r="QF142" s="784">
        <f t="shared" si="1877"/>
        <v>0</v>
      </c>
      <c r="QG142" s="783"/>
      <c r="QH142" s="784">
        <f t="shared" si="1878"/>
        <v>0</v>
      </c>
      <c r="QI142" s="783"/>
      <c r="QJ142" s="784">
        <f t="shared" si="1879"/>
        <v>0</v>
      </c>
      <c r="QK142" s="707">
        <f t="shared" si="1401"/>
        <v>0</v>
      </c>
      <c r="QL142" s="784">
        <f t="shared" si="1880"/>
        <v>0</v>
      </c>
      <c r="QM142" s="783"/>
      <c r="QN142" s="784">
        <f t="shared" si="1881"/>
        <v>0</v>
      </c>
      <c r="QO142" s="707">
        <f t="shared" si="1402"/>
        <v>0</v>
      </c>
      <c r="QP142" s="784">
        <f t="shared" si="1882"/>
        <v>0</v>
      </c>
      <c r="QQ142" s="706">
        <f t="shared" si="1883"/>
        <v>0</v>
      </c>
      <c r="QR142" s="706">
        <f t="shared" si="1884"/>
        <v>0</v>
      </c>
      <c r="QS142" s="835"/>
      <c r="QT142" s="784">
        <f t="shared" si="1885"/>
        <v>0</v>
      </c>
      <c r="QU142" s="782"/>
      <c r="RA142" s="785">
        <f t="shared" si="1125"/>
        <v>0</v>
      </c>
      <c r="RB142" s="785" t="e">
        <f t="shared" si="1126"/>
        <v>#REF!</v>
      </c>
      <c r="RC142" s="677">
        <f t="shared" si="1673"/>
        <v>0</v>
      </c>
      <c r="RD142" s="677">
        <f t="shared" si="1673"/>
        <v>0</v>
      </c>
      <c r="RE142" s="677">
        <f t="shared" si="1673"/>
        <v>0</v>
      </c>
      <c r="RF142" s="677">
        <f t="shared" si="1673"/>
        <v>0</v>
      </c>
      <c r="RG142" s="677">
        <f t="shared" si="1673"/>
        <v>0</v>
      </c>
      <c r="RH142" s="677">
        <f t="shared" si="1673"/>
        <v>0</v>
      </c>
      <c r="RI142" s="677">
        <f t="shared" si="1673"/>
        <v>0</v>
      </c>
      <c r="RJ142" s="677">
        <f t="shared" si="1667"/>
        <v>0</v>
      </c>
      <c r="RK142" s="677" t="e">
        <f>#REF!</f>
        <v>#REF!</v>
      </c>
      <c r="RL142" s="677" t="e">
        <f>#REF!</f>
        <v>#REF!</v>
      </c>
      <c r="RM142" s="677">
        <f t="shared" si="1674"/>
        <v>0</v>
      </c>
      <c r="RN142" s="677">
        <f t="shared" si="1674"/>
        <v>0</v>
      </c>
      <c r="RO142" s="677">
        <f t="shared" si="1674"/>
        <v>0</v>
      </c>
      <c r="RP142" s="677">
        <f t="shared" si="1674"/>
        <v>0</v>
      </c>
      <c r="RQ142" s="677">
        <f t="shared" si="1674"/>
        <v>0</v>
      </c>
      <c r="RR142" s="677">
        <f t="shared" si="1674"/>
        <v>0</v>
      </c>
      <c r="RS142" s="677">
        <f t="shared" si="1674"/>
        <v>0</v>
      </c>
      <c r="RT142" s="677">
        <f t="shared" si="1668"/>
        <v>0</v>
      </c>
      <c r="RV142" s="675">
        <f t="shared" si="1129"/>
        <v>0</v>
      </c>
      <c r="RW142" s="675">
        <f t="shared" si="1130"/>
        <v>0</v>
      </c>
      <c r="RX142" s="675">
        <f t="shared" si="1131"/>
        <v>0</v>
      </c>
      <c r="RY142" s="675">
        <f t="shared" si="1132"/>
        <v>0</v>
      </c>
      <c r="RZ142" s="675">
        <f t="shared" si="1133"/>
        <v>0</v>
      </c>
      <c r="SA142" s="675">
        <f t="shared" si="1134"/>
        <v>0</v>
      </c>
      <c r="SB142" s="675">
        <f t="shared" si="1135"/>
        <v>0</v>
      </c>
      <c r="SC142" s="675">
        <f t="shared" si="1136"/>
        <v>0</v>
      </c>
      <c r="SD142" s="675" t="e">
        <f xml:space="preserve"> SUMIF(#REF!,$SD$8,#REF!)</f>
        <v>#REF!</v>
      </c>
      <c r="SE142" s="675" t="e">
        <f xml:space="preserve"> SUMIF(#REF!,$SE$8,#REF!)</f>
        <v>#REF!</v>
      </c>
      <c r="SG142" s="675">
        <f t="shared" si="1675"/>
        <v>0</v>
      </c>
      <c r="SH142" s="675">
        <f t="shared" si="1675"/>
        <v>0</v>
      </c>
      <c r="SI142" s="675">
        <f t="shared" si="1675"/>
        <v>0</v>
      </c>
      <c r="SJ142" s="675">
        <f t="shared" si="1675"/>
        <v>0</v>
      </c>
      <c r="SK142" s="675">
        <f t="shared" si="1675"/>
        <v>0</v>
      </c>
      <c r="SL142" s="675">
        <f t="shared" si="1675"/>
        <v>0</v>
      </c>
      <c r="SM142" s="675">
        <f t="shared" si="1675"/>
        <v>0</v>
      </c>
      <c r="SN142" s="675">
        <f t="shared" si="1675"/>
        <v>0</v>
      </c>
      <c r="SO142" s="675" t="e">
        <f t="shared" si="1675"/>
        <v>#REF!</v>
      </c>
      <c r="SP142" s="675" t="e">
        <f t="shared" si="1675"/>
        <v>#REF!</v>
      </c>
      <c r="SQ142" s="675">
        <f t="shared" si="1675"/>
        <v>0</v>
      </c>
      <c r="SR142" s="675">
        <f t="shared" si="1675"/>
        <v>0</v>
      </c>
      <c r="SS142" s="675">
        <f t="shared" si="1675"/>
        <v>0</v>
      </c>
      <c r="ST142" s="675">
        <f t="shared" si="1675"/>
        <v>0</v>
      </c>
      <c r="SU142" s="675">
        <f t="shared" si="1675"/>
        <v>0</v>
      </c>
      <c r="SV142" s="675">
        <f t="shared" si="1425"/>
        <v>0</v>
      </c>
      <c r="SW142" s="675">
        <f t="shared" si="1425"/>
        <v>0</v>
      </c>
      <c r="SX142" s="675">
        <f t="shared" si="1425"/>
        <v>0</v>
      </c>
      <c r="SY142" s="675" t="e">
        <f>#REF!*$AP142</f>
        <v>#REF!</v>
      </c>
      <c r="SZ142" s="675" t="e">
        <f>#REF!*$AP142</f>
        <v>#REF!</v>
      </c>
      <c r="TA142" s="675" t="e">
        <f>#REF!*$AP142</f>
        <v>#REF!</v>
      </c>
      <c r="TB142" s="675" t="e">
        <f>#REF!*$AP142</f>
        <v>#REF!</v>
      </c>
      <c r="TC142" s="675" t="e">
        <f>#REF!*$AP142</f>
        <v>#REF!</v>
      </c>
      <c r="TE142" s="675">
        <f t="shared" si="1403"/>
        <v>0</v>
      </c>
      <c r="TF142" s="675">
        <f t="shared" si="1404"/>
        <v>0</v>
      </c>
      <c r="TG142" s="675">
        <f t="shared" si="1405"/>
        <v>0</v>
      </c>
      <c r="TH142" s="675">
        <f t="shared" si="1406"/>
        <v>0</v>
      </c>
      <c r="TI142" s="675">
        <f t="shared" si="1407"/>
        <v>0</v>
      </c>
      <c r="TJ142" s="675">
        <f t="shared" si="1408"/>
        <v>0</v>
      </c>
      <c r="TK142" s="675">
        <f t="shared" si="1409"/>
        <v>0</v>
      </c>
      <c r="TL142" s="675">
        <f t="shared" si="1410"/>
        <v>0</v>
      </c>
      <c r="TM142" s="675">
        <f t="shared" si="1411"/>
        <v>0</v>
      </c>
      <c r="TN142" s="676">
        <f t="shared" si="1412"/>
        <v>0</v>
      </c>
      <c r="TP142" s="675">
        <f>IFERROR(SG142*(1+LEVEL_2!#REF!),0)</f>
        <v>0</v>
      </c>
      <c r="TQ142" s="675">
        <f>IFERROR(SH142*(1+LEVEL_2!#REF!),0)</f>
        <v>0</v>
      </c>
      <c r="TR142" s="675">
        <f>IFERROR(SI142*(1+LEVEL_2!#REF!),0)</f>
        <v>0</v>
      </c>
      <c r="TS142" s="675">
        <f>IFERROR(SJ142*(1+LEVEL_2!#REF!),0)</f>
        <v>0</v>
      </c>
      <c r="TT142" s="675">
        <f>IFERROR(SK142*(1+LEVEL_2!#REF!),0)</f>
        <v>0</v>
      </c>
      <c r="TU142" s="675">
        <f>IFERROR(SL142*(1+LEVEL_2!#REF!),0)</f>
        <v>0</v>
      </c>
      <c r="TV142" s="675">
        <f>IFERROR(SM142*(1+LEVEL_2!#REF!),0)</f>
        <v>0</v>
      </c>
      <c r="TW142" s="675">
        <f>IFERROR(SN142*(1+LEVEL_2!#REF!),0)</f>
        <v>0</v>
      </c>
      <c r="TX142" s="675">
        <f>IFERROR(SO142*(1+LEVEL_2!#REF!),0)</f>
        <v>0</v>
      </c>
      <c r="TY142" s="675">
        <f>IFERROR(SP142*(1+LEVEL_2!#REF!),0)</f>
        <v>0</v>
      </c>
      <c r="TZ142" s="675">
        <f>IFERROR(SQ142*(1+LEVEL_2!#REF!),0)</f>
        <v>0</v>
      </c>
      <c r="UA142" s="675">
        <f>IFERROR(SR142*(1+LEVEL_2!#REF!),0)</f>
        <v>0</v>
      </c>
      <c r="UB142" s="675">
        <f>IFERROR(SS142*(1+LEVEL_2!#REF!),0)</f>
        <v>0</v>
      </c>
      <c r="UC142" s="675">
        <f>IFERROR(ST142*(1+LEVEL_2!#REF!),0)</f>
        <v>0</v>
      </c>
      <c r="UD142" s="675">
        <f>IFERROR(SU142*(1+LEVEL_2!#REF!),0)</f>
        <v>0</v>
      </c>
      <c r="UE142" s="675">
        <f>IFERROR(SV142*(1+LEVEL_2!#REF!),0)</f>
        <v>0</v>
      </c>
      <c r="UF142" s="675">
        <f>IFERROR(SW142*(1+LEVEL_2!#REF!),0)</f>
        <v>0</v>
      </c>
      <c r="UG142" s="675">
        <f>IFERROR(SX142*(1+LEVEL_2!#REF!),0)</f>
        <v>0</v>
      </c>
      <c r="UH142" s="675">
        <f>IFERROR(SY142*(1+LEVEL_2!#REF!),0)</f>
        <v>0</v>
      </c>
      <c r="UI142" s="675">
        <f>IFERROR(SZ142*(1+LEVEL_2!#REF!),0)</f>
        <v>0</v>
      </c>
      <c r="UJ142" s="675">
        <f>IFERROR(TA142*(1+LEVEL_2!#REF!),0)</f>
        <v>0</v>
      </c>
      <c r="UK142" s="675">
        <f>IFERROR(TB142*(1+LEVEL_2!#REF!),0)</f>
        <v>0</v>
      </c>
      <c r="UL142" s="675">
        <f>IFERROR(TC142*(1+LEVEL_2!#REF!),0)</f>
        <v>0</v>
      </c>
      <c r="UN142" s="675">
        <f t="shared" si="1413"/>
        <v>0</v>
      </c>
      <c r="UO142" s="675">
        <f t="shared" si="1414"/>
        <v>0</v>
      </c>
      <c r="UP142" s="675">
        <f t="shared" si="1415"/>
        <v>0</v>
      </c>
      <c r="UQ142" s="675">
        <f t="shared" si="1416"/>
        <v>0</v>
      </c>
      <c r="UR142" s="675">
        <f t="shared" si="1417"/>
        <v>0</v>
      </c>
      <c r="US142" s="675">
        <f t="shared" si="1418"/>
        <v>0</v>
      </c>
      <c r="UT142" s="675">
        <f t="shared" si="1419"/>
        <v>0</v>
      </c>
      <c r="UU142" s="675">
        <f t="shared" si="1420"/>
        <v>0</v>
      </c>
      <c r="UV142" s="675">
        <f t="shared" si="1421"/>
        <v>0</v>
      </c>
      <c r="UW142" s="676">
        <f t="shared" si="1422"/>
        <v>0</v>
      </c>
    </row>
    <row r="143" spans="1:569" s="645" customFormat="1" ht="20.100000000000001" customHeight="1">
      <c r="A143" s="677" t="s">
        <v>152</v>
      </c>
      <c r="B143" s="677" t="s">
        <v>152</v>
      </c>
      <c r="C143" s="764" t="s">
        <v>708</v>
      </c>
      <c r="D143" s="764"/>
      <c r="E143" s="792" t="s">
        <v>709</v>
      </c>
      <c r="F143" s="793"/>
      <c r="G143" s="792" t="s">
        <v>710</v>
      </c>
      <c r="H143" s="794" t="s">
        <v>444</v>
      </c>
      <c r="I143" s="789">
        <f>Rev.1_Base!G65</f>
        <v>56</v>
      </c>
      <c r="J143" s="789">
        <f>Rev.1_Base!H65</f>
        <v>56</v>
      </c>
      <c r="K143" s="789">
        <f>Rev.1_Base!J65</f>
        <v>24</v>
      </c>
      <c r="L143" s="789">
        <f>Rev.1_Base!K65</f>
        <v>24</v>
      </c>
      <c r="M143" s="770"/>
      <c r="N143" s="828">
        <f t="shared" si="1423"/>
        <v>56</v>
      </c>
      <c r="O143" s="829">
        <f t="shared" si="1424"/>
        <v>0</v>
      </c>
      <c r="Q143" s="789">
        <f>Rev.1_Base!M65</f>
        <v>0</v>
      </c>
      <c r="R143" s="795">
        <f>Rev.1_Base!O65</f>
        <v>0</v>
      </c>
      <c r="S143" s="795">
        <f>Rev.1_Base!Q65</f>
        <v>0</v>
      </c>
      <c r="T143" s="795">
        <f>Rev.1_Base!S65</f>
        <v>0</v>
      </c>
      <c r="U143" s="795">
        <f>Rev.1_Base!U65</f>
        <v>0</v>
      </c>
      <c r="V143" s="795">
        <f>Rev.1_Base!W65</f>
        <v>32</v>
      </c>
      <c r="W143" s="795">
        <f>Rev.1_Base!Y65</f>
        <v>24</v>
      </c>
      <c r="X143" s="795">
        <f>Rev.1_Base!AA65</f>
        <v>0</v>
      </c>
      <c r="Y143" s="809"/>
      <c r="Z143" s="809"/>
      <c r="AA143" s="809"/>
      <c r="AB143" s="809"/>
      <c r="AC143" s="809"/>
      <c r="AD143" s="809"/>
      <c r="AE143" s="809"/>
      <c r="AF143" s="810"/>
      <c r="AH143" s="819"/>
      <c r="AI143" s="819">
        <f t="shared" si="1678"/>
        <v>0</v>
      </c>
      <c r="AJ143" s="774">
        <f t="shared" ref="AJ143" si="1886">DC143</f>
        <v>7500000</v>
      </c>
      <c r="AK143" s="775">
        <f t="shared" si="1679"/>
        <v>420000000</v>
      </c>
      <c r="AL143" s="774">
        <f t="shared" ref="AL143" si="1887">DE143</f>
        <v>0</v>
      </c>
      <c r="AM143" s="775">
        <f t="shared" si="1680"/>
        <v>0</v>
      </c>
      <c r="AN143" s="774">
        <f t="shared" ref="AN143" si="1888">DG143</f>
        <v>0</v>
      </c>
      <c r="AO143" s="775">
        <f t="shared" si="1681"/>
        <v>0</v>
      </c>
      <c r="AP143" s="693">
        <f t="shared" si="1111"/>
        <v>7500000</v>
      </c>
      <c r="AQ143" s="775">
        <f t="shared" si="1682"/>
        <v>420000000</v>
      </c>
      <c r="AR143" s="774">
        <f>DK143</f>
        <v>1606787.8125</v>
      </c>
      <c r="AS143" s="775">
        <f t="shared" si="1683"/>
        <v>89980117.5</v>
      </c>
      <c r="AT143" s="776">
        <f t="shared" si="1152"/>
        <v>10928145.375</v>
      </c>
      <c r="AU143" s="776">
        <f t="shared" si="1684"/>
        <v>18213575.625</v>
      </c>
      <c r="AV143" s="693">
        <f t="shared" si="829"/>
        <v>9106787.8125</v>
      </c>
      <c r="AW143" s="775">
        <f t="shared" si="1370"/>
        <v>262275489</v>
      </c>
      <c r="AX143" s="775">
        <f t="shared" si="1685"/>
        <v>437125815</v>
      </c>
      <c r="AY143" s="775">
        <f t="shared" si="1686"/>
        <v>1019960235</v>
      </c>
      <c r="AZ143" s="775">
        <f t="shared" si="1686"/>
        <v>509980117.5</v>
      </c>
      <c r="BA143" s="693">
        <f t="shared" si="1687"/>
        <v>509980117.5</v>
      </c>
      <c r="BB143" s="693">
        <f t="shared" si="1688"/>
        <v>0</v>
      </c>
      <c r="BC143" s="774">
        <f t="shared" ref="BC143" si="1889">EK143</f>
        <v>0</v>
      </c>
      <c r="BD143" s="775">
        <f t="shared" si="1689"/>
        <v>0</v>
      </c>
      <c r="BE143" s="777"/>
      <c r="BG143" s="819"/>
      <c r="BH143" s="819">
        <f t="shared" si="1690"/>
        <v>0</v>
      </c>
      <c r="BI143" s="790">
        <f t="shared" ref="BI143" si="1890">AJ143</f>
        <v>7500000</v>
      </c>
      <c r="BJ143" s="790">
        <f t="shared" si="1691"/>
        <v>420000000</v>
      </c>
      <c r="BK143" s="790">
        <f t="shared" ref="BK143" si="1891">AL143</f>
        <v>0</v>
      </c>
      <c r="BL143" s="790">
        <f t="shared" si="1692"/>
        <v>0</v>
      </c>
      <c r="BM143" s="790">
        <f t="shared" ref="BM143" si="1892">AN143</f>
        <v>0</v>
      </c>
      <c r="BN143" s="790">
        <f t="shared" si="1693"/>
        <v>0</v>
      </c>
      <c r="BO143" s="790">
        <f t="shared" si="1371"/>
        <v>7500000</v>
      </c>
      <c r="BP143" s="790">
        <f t="shared" si="1694"/>
        <v>420000000</v>
      </c>
      <c r="BQ143" s="790">
        <f t="shared" si="1695"/>
        <v>1606787.8125</v>
      </c>
      <c r="BR143" s="790">
        <f t="shared" si="1696"/>
        <v>89980117.5</v>
      </c>
      <c r="BS143" s="790">
        <f t="shared" si="1372"/>
        <v>9106787.8125</v>
      </c>
      <c r="BT143" s="790">
        <f t="shared" si="1697"/>
        <v>509980117.5</v>
      </c>
      <c r="BU143" s="790">
        <f t="shared" si="1698"/>
        <v>509980117.5</v>
      </c>
      <c r="BV143" s="790">
        <f t="shared" si="1699"/>
        <v>0</v>
      </c>
      <c r="BW143" s="790"/>
      <c r="BX143" s="790">
        <f t="shared" si="1700"/>
        <v>0</v>
      </c>
      <c r="BY143" s="791" t="s">
        <v>400</v>
      </c>
      <c r="CA143" s="744">
        <f>'동해기지(건축)'!BP322</f>
        <v>13500</v>
      </c>
      <c r="CB143" s="745">
        <f t="shared" si="1701"/>
        <v>756000</v>
      </c>
      <c r="CC143" s="718">
        <f>'동해기지(건축)'!BQ345</f>
        <v>10000</v>
      </c>
      <c r="CD143" s="745">
        <f t="shared" si="1702"/>
        <v>560000</v>
      </c>
      <c r="CE143" s="718"/>
      <c r="CF143" s="745">
        <f t="shared" si="1703"/>
        <v>0</v>
      </c>
      <c r="CG143" s="718">
        <f>'동해기지(건축)'!BR345</f>
        <v>2000</v>
      </c>
      <c r="CH143" s="745">
        <f t="shared" si="1704"/>
        <v>112000</v>
      </c>
      <c r="CI143" s="746">
        <f t="shared" si="1377"/>
        <v>25500</v>
      </c>
      <c r="CJ143" s="745">
        <f t="shared" si="1705"/>
        <v>1428000</v>
      </c>
      <c r="CK143" s="718"/>
      <c r="CL143" s="745">
        <f t="shared" si="1706"/>
        <v>0</v>
      </c>
      <c r="CM143" s="746">
        <f t="shared" si="1378"/>
        <v>25500</v>
      </c>
      <c r="CN143" s="745">
        <f t="shared" si="1707"/>
        <v>1428000</v>
      </c>
      <c r="CO143" s="699">
        <f t="shared" si="1708"/>
        <v>0</v>
      </c>
      <c r="CP143" s="699">
        <f t="shared" si="1708"/>
        <v>0</v>
      </c>
      <c r="CQ143" s="699">
        <f t="shared" si="1708"/>
        <v>0</v>
      </c>
      <c r="CR143" s="699">
        <f t="shared" si="1708"/>
        <v>0</v>
      </c>
      <c r="CS143" s="700">
        <f t="shared" si="1708"/>
        <v>0</v>
      </c>
      <c r="CT143" s="699">
        <f t="shared" si="1708"/>
        <v>816000</v>
      </c>
      <c r="CU143" s="699">
        <f t="shared" si="1708"/>
        <v>612000</v>
      </c>
      <c r="CV143" s="700">
        <f t="shared" si="1709"/>
        <v>0</v>
      </c>
      <c r="CW143" s="697"/>
      <c r="CX143" s="696">
        <f t="shared" si="1710"/>
        <v>0</v>
      </c>
      <c r="CY143" s="701"/>
      <c r="DA143" s="819"/>
      <c r="DB143" s="819">
        <f t="shared" si="1711"/>
        <v>0</v>
      </c>
      <c r="DC143" s="778">
        <f>IFERROR(VLOOKUP($C143,정민건설!$A$13:$AM$154,30,FALSE),0)</f>
        <v>7500000</v>
      </c>
      <c r="DD143" s="775">
        <f t="shared" si="1712"/>
        <v>420000000</v>
      </c>
      <c r="DE143" s="774">
        <f>IFERROR(VLOOKUP($C143,정민건설!$A$13:$AM$154,32,FALSE),0)</f>
        <v>0</v>
      </c>
      <c r="DF143" s="775">
        <f t="shared" si="1713"/>
        <v>0</v>
      </c>
      <c r="DG143" s="774">
        <f>IFERROR(VLOOKUP($C143,정민건설!$A$13:$AM$154,34,FALSE),0)</f>
        <v>0</v>
      </c>
      <c r="DH143" s="775">
        <f t="shared" si="1714"/>
        <v>0</v>
      </c>
      <c r="DI143" s="693">
        <f t="shared" si="1112"/>
        <v>7500000</v>
      </c>
      <c r="DJ143" s="775">
        <f t="shared" si="1715"/>
        <v>420000000</v>
      </c>
      <c r="DK143" s="778">
        <f>IFERROR(DL143/$I143,)</f>
        <v>1606787.8125</v>
      </c>
      <c r="DL143" s="779">
        <f>(DD143*4.5%)+(DD143*3.335%)+((DD143*3.335%)*10.25%)+(DJ143*30%*1.39%)+(DD143*2.3%)+(DJ143*8%)+((DB143+DD143)*2.29%)+(DJ143*0.24%)</f>
        <v>89980117.5</v>
      </c>
      <c r="DM143" s="693">
        <f t="shared" si="1113"/>
        <v>9106787.8125</v>
      </c>
      <c r="DN143" s="775">
        <f t="shared" si="1716"/>
        <v>509980117.5</v>
      </c>
      <c r="DO143" s="693">
        <f t="shared" si="1717"/>
        <v>509980117.5</v>
      </c>
      <c r="DP143" s="693">
        <f t="shared" si="1718"/>
        <v>0</v>
      </c>
      <c r="DQ143" s="774"/>
      <c r="DR143" s="775">
        <f t="shared" si="1719"/>
        <v>0</v>
      </c>
      <c r="DS143" s="777"/>
      <c r="DU143" s="821"/>
      <c r="DV143" s="821">
        <f t="shared" si="1720"/>
        <v>0</v>
      </c>
      <c r="DW143" s="774">
        <f>IFERROR(VLOOKUP($C143,[1]영만종합건설!$A$13:$AN$154,30,FALSE),0)</f>
        <v>4500000</v>
      </c>
      <c r="DX143" s="780">
        <f t="shared" si="1721"/>
        <v>252000000</v>
      </c>
      <c r="DY143" s="778">
        <f>IFERROR(VLOOKUP($C143,[1]영만종합건설!$A$13:$AN$154,32,FALSE),0)</f>
        <v>500000</v>
      </c>
      <c r="DZ143" s="780">
        <f t="shared" si="1722"/>
        <v>28000000</v>
      </c>
      <c r="EA143" s="778">
        <f>IFERROR(VLOOKUP($C143,[1]영만종합건설!$A$13:$AN$154,34,FALSE),0)</f>
        <v>0</v>
      </c>
      <c r="EB143" s="780">
        <f t="shared" si="1723"/>
        <v>0</v>
      </c>
      <c r="EC143" s="703">
        <f t="shared" si="1114"/>
        <v>5000000</v>
      </c>
      <c r="ED143" s="780">
        <f t="shared" si="1724"/>
        <v>280000000</v>
      </c>
      <c r="EE143" s="778">
        <f>IFERROR(EF143/$I143,)</f>
        <v>1007357.6875</v>
      </c>
      <c r="EF143" s="779">
        <f t="shared" ref="EF143" si="1893">(DX143*4.5%)+(DX143*3.335%)+((DX143*3.335%)*10.25%)+(ED143*30%*1.39%)+(DX143*2.3%)+(ED143*8%)+((DV143+DX143)*2.29%)+(ED143*0.24%)</f>
        <v>56412030.5</v>
      </c>
      <c r="EG143" s="703">
        <f t="shared" si="1115"/>
        <v>6007357.6875</v>
      </c>
      <c r="EH143" s="780">
        <f t="shared" si="1725"/>
        <v>336412030.5</v>
      </c>
      <c r="EI143" s="703">
        <f t="shared" si="1726"/>
        <v>336412030.5</v>
      </c>
      <c r="EJ143" s="703">
        <f t="shared" si="1727"/>
        <v>0</v>
      </c>
      <c r="EK143" s="778"/>
      <c r="EL143" s="780">
        <f t="shared" si="1728"/>
        <v>0</v>
      </c>
      <c r="EM143" s="781"/>
      <c r="EO143" s="821"/>
      <c r="EP143" s="821">
        <f t="shared" si="1729"/>
        <v>0</v>
      </c>
      <c r="EQ143" s="778">
        <f>IFERROR(VLOOKUP($C143,[1]부강종합건설!$A$13:$AM$154,30,FALSE),0)</f>
        <v>4000000</v>
      </c>
      <c r="ER143" s="780">
        <f t="shared" si="1730"/>
        <v>224000000</v>
      </c>
      <c r="ES143" s="778">
        <f>IFERROR(VLOOKUP($C143,[1]부강종합건설!$A$13:$AM$154,32,FALSE),0)</f>
        <v>500000</v>
      </c>
      <c r="ET143" s="780">
        <f t="shared" si="1731"/>
        <v>28000000</v>
      </c>
      <c r="EU143" s="778">
        <f>IFERROR(VLOOKUP($C143,[1]부강종합건설!$A$13:$AM$154,34,FALSE),0)</f>
        <v>628200</v>
      </c>
      <c r="EV143" s="780">
        <f t="shared" si="1732"/>
        <v>35179200</v>
      </c>
      <c r="EW143" s="703">
        <f t="shared" si="1116"/>
        <v>5128200</v>
      </c>
      <c r="EX143" s="780">
        <f t="shared" si="1733"/>
        <v>287179200</v>
      </c>
      <c r="EY143" s="778">
        <f>IFERROR(EZ143/$I143,)</f>
        <v>954621.77399999998</v>
      </c>
      <c r="EZ143" s="779">
        <f t="shared" ref="EZ143" si="1894">(ER143*4.5%)+(ER143*3.335%)+((ER143*3.335%)*10.25%)+(EX143*30%*1.39%)+(ER143*2.3%)+(EX143*8%)+((EP143+ER143)*2.29%)+(EX143*0.24%)</f>
        <v>53458819.343999997</v>
      </c>
      <c r="FA143" s="703">
        <f t="shared" si="1117"/>
        <v>6082821.7740000002</v>
      </c>
      <c r="FB143" s="780">
        <f t="shared" si="1734"/>
        <v>340638019.34399998</v>
      </c>
      <c r="FC143" s="703">
        <f t="shared" si="1735"/>
        <v>340638019.34399998</v>
      </c>
      <c r="FD143" s="703">
        <f t="shared" si="1736"/>
        <v>0</v>
      </c>
      <c r="FE143" s="778"/>
      <c r="FF143" s="780">
        <f t="shared" si="1737"/>
        <v>0</v>
      </c>
      <c r="FG143" s="782"/>
      <c r="FI143" s="819"/>
      <c r="FJ143" s="819">
        <f t="shared" si="1738"/>
        <v>0</v>
      </c>
      <c r="FK143" s="774">
        <f>IFERROR(VLOOKUP($C143,[1]대도엔지니어링!$A$13:$AN$154,30,FALSE),0)</f>
        <v>4800000</v>
      </c>
      <c r="FL143" s="775">
        <f t="shared" si="1739"/>
        <v>268800000</v>
      </c>
      <c r="FM143" s="774">
        <f>IFERROR(VLOOKUP($C143,[1]대도엔지니어링!$A$13:$AN$154,32,FALSE),0)</f>
        <v>400000</v>
      </c>
      <c r="FN143" s="775">
        <f t="shared" si="1740"/>
        <v>22400000</v>
      </c>
      <c r="FO143" s="774">
        <f>IFERROR(VLOOKUP($C143,[1]대도엔지니어링!$A$13:$AN$154,34,FALSE),0)</f>
        <v>800000</v>
      </c>
      <c r="FP143" s="775">
        <f t="shared" si="1741"/>
        <v>44800000</v>
      </c>
      <c r="FQ143" s="693">
        <f t="shared" si="1118"/>
        <v>6000000</v>
      </c>
      <c r="FR143" s="775">
        <f t="shared" si="1742"/>
        <v>336000000</v>
      </c>
      <c r="FS143" s="774">
        <f>FQ143*$FT$5</f>
        <v>479846.56810257398</v>
      </c>
      <c r="FT143" s="775">
        <f t="shared" si="1743"/>
        <v>26871407.813744143</v>
      </c>
      <c r="FU143" s="693">
        <f t="shared" si="1120"/>
        <v>6479846.568102574</v>
      </c>
      <c r="FV143" s="775">
        <f t="shared" si="1744"/>
        <v>362871407.81374413</v>
      </c>
      <c r="FW143" s="693">
        <f t="shared" si="1745"/>
        <v>362871407.81374413</v>
      </c>
      <c r="FX143" s="693">
        <f t="shared" si="1746"/>
        <v>0</v>
      </c>
      <c r="FY143" s="774"/>
      <c r="FZ143" s="775">
        <f t="shared" si="1747"/>
        <v>0</v>
      </c>
      <c r="GA143" s="782"/>
      <c r="GC143" s="819"/>
      <c r="GD143" s="819">
        <f t="shared" si="1748"/>
        <v>0</v>
      </c>
      <c r="GE143" s="790">
        <f>AJ143</f>
        <v>7500000</v>
      </c>
      <c r="GF143" s="790">
        <f t="shared" si="1749"/>
        <v>420000000</v>
      </c>
      <c r="GG143" s="790">
        <f>AL143</f>
        <v>0</v>
      </c>
      <c r="GH143" s="790">
        <f t="shared" si="1750"/>
        <v>0</v>
      </c>
      <c r="GI143" s="790">
        <f>AN143</f>
        <v>0</v>
      </c>
      <c r="GJ143" s="790">
        <f t="shared" si="1751"/>
        <v>0</v>
      </c>
      <c r="GK143" s="790">
        <f t="shared" si="1121"/>
        <v>7500000</v>
      </c>
      <c r="GL143" s="790">
        <f t="shared" si="1752"/>
        <v>420000000</v>
      </c>
      <c r="GM143" s="790">
        <f>IFERROR(GN143/$I143,)</f>
        <v>1606787.8125</v>
      </c>
      <c r="GN143" s="790">
        <f t="shared" ref="GN143" si="1895">(GF143*4.5%)+(GF143*3.335%)+((GF143*3.335%)*10.25%)+(GL143*30%*1.39%)+(GF143*2.3%)+(GL143*8%)+((GD143+GF143)*2.29%)+(GL143*0.24%)</f>
        <v>89980117.5</v>
      </c>
      <c r="GO143" s="790">
        <f t="shared" si="1122"/>
        <v>9106787.8125</v>
      </c>
      <c r="GP143" s="790">
        <f t="shared" si="1753"/>
        <v>509980117.5</v>
      </c>
      <c r="GQ143" s="790">
        <f t="shared" si="1754"/>
        <v>509980117.5</v>
      </c>
      <c r="GR143" s="790">
        <f t="shared" si="1755"/>
        <v>0</v>
      </c>
      <c r="GS143" s="790"/>
      <c r="GT143" s="790">
        <f t="shared" si="1756"/>
        <v>0</v>
      </c>
      <c r="GU143" s="791" t="s">
        <v>400</v>
      </c>
      <c r="GW143" s="819"/>
      <c r="GX143" s="819">
        <f t="shared" si="1757"/>
        <v>0</v>
      </c>
      <c r="GY143" s="790">
        <f>AJ143</f>
        <v>7500000</v>
      </c>
      <c r="GZ143" s="790">
        <f t="shared" si="1758"/>
        <v>420000000</v>
      </c>
      <c r="HA143" s="790">
        <f>AL143</f>
        <v>0</v>
      </c>
      <c r="HB143" s="790">
        <f t="shared" si="1759"/>
        <v>0</v>
      </c>
      <c r="HC143" s="790">
        <f>AN143</f>
        <v>0</v>
      </c>
      <c r="HD143" s="790">
        <f t="shared" si="1760"/>
        <v>0</v>
      </c>
      <c r="HE143" s="790">
        <f t="shared" si="1123"/>
        <v>7500000</v>
      </c>
      <c r="HF143" s="790">
        <f t="shared" si="1761"/>
        <v>420000000</v>
      </c>
      <c r="HG143" s="790">
        <f>IFERROR(HH143/$I143,)</f>
        <v>1606787.8125</v>
      </c>
      <c r="HH143" s="790">
        <f t="shared" ref="HH143" si="1896">(GZ143*4.5%)+(GZ143*3.335%)+((GZ143*3.335%)*10.25%)+(HF143*30%*1.39%)+(GZ143*2.3%)+(HF143*8%)+((GX143+GZ143)*2.29%)+(HF143*0.24%)</f>
        <v>89980117.5</v>
      </c>
      <c r="HI143" s="790">
        <f t="shared" si="1124"/>
        <v>9106787.8125</v>
      </c>
      <c r="HJ143" s="790">
        <f t="shared" si="1762"/>
        <v>509980117.5</v>
      </c>
      <c r="HK143" s="790">
        <f t="shared" si="1763"/>
        <v>509980117.5</v>
      </c>
      <c r="HL143" s="790">
        <f t="shared" si="1764"/>
        <v>0</v>
      </c>
      <c r="HM143" s="790"/>
      <c r="HN143" s="790">
        <f t="shared" si="1765"/>
        <v>0</v>
      </c>
      <c r="HO143" s="791" t="s">
        <v>400</v>
      </c>
      <c r="HQ143" s="831"/>
      <c r="HR143" s="832">
        <f t="shared" si="1766"/>
        <v>0</v>
      </c>
      <c r="HS143" s="831"/>
      <c r="HT143" s="832">
        <f t="shared" si="1767"/>
        <v>0</v>
      </c>
      <c r="HU143" s="831"/>
      <c r="HV143" s="832">
        <f t="shared" si="1768"/>
        <v>0</v>
      </c>
      <c r="HW143" s="831"/>
      <c r="HX143" s="832">
        <f t="shared" si="1769"/>
        <v>0</v>
      </c>
      <c r="HY143" s="833">
        <f t="shared" si="1379"/>
        <v>0</v>
      </c>
      <c r="HZ143" s="832">
        <f t="shared" si="1770"/>
        <v>0</v>
      </c>
      <c r="IA143" s="831"/>
      <c r="IB143" s="832">
        <f t="shared" si="1771"/>
        <v>0</v>
      </c>
      <c r="IC143" s="833">
        <f t="shared" si="1380"/>
        <v>0</v>
      </c>
      <c r="ID143" s="832">
        <f t="shared" si="1772"/>
        <v>0</v>
      </c>
      <c r="IE143" s="832">
        <f t="shared" si="1773"/>
        <v>0</v>
      </c>
      <c r="IF143" s="832">
        <f t="shared" si="1774"/>
        <v>0</v>
      </c>
      <c r="IG143" s="831"/>
      <c r="IH143" s="832">
        <f t="shared" si="1775"/>
        <v>0</v>
      </c>
      <c r="II143" s="823"/>
      <c r="IK143" s="831"/>
      <c r="IL143" s="832">
        <f t="shared" si="1776"/>
        <v>0</v>
      </c>
      <c r="IM143" s="831"/>
      <c r="IN143" s="832">
        <f t="shared" si="1777"/>
        <v>0</v>
      </c>
      <c r="IO143" s="831"/>
      <c r="IP143" s="832">
        <f t="shared" si="1778"/>
        <v>0</v>
      </c>
      <c r="IQ143" s="831"/>
      <c r="IR143" s="832">
        <f t="shared" si="1779"/>
        <v>0</v>
      </c>
      <c r="IS143" s="833">
        <f t="shared" si="1381"/>
        <v>0</v>
      </c>
      <c r="IT143" s="832">
        <f t="shared" si="1780"/>
        <v>0</v>
      </c>
      <c r="IU143" s="831"/>
      <c r="IV143" s="832">
        <f t="shared" si="1781"/>
        <v>0</v>
      </c>
      <c r="IW143" s="833">
        <f t="shared" si="1382"/>
        <v>0</v>
      </c>
      <c r="IX143" s="832">
        <f t="shared" si="1782"/>
        <v>0</v>
      </c>
      <c r="IY143" s="832">
        <f t="shared" si="1783"/>
        <v>0</v>
      </c>
      <c r="IZ143" s="832">
        <f t="shared" si="1784"/>
        <v>0</v>
      </c>
      <c r="JA143" s="831"/>
      <c r="JB143" s="832">
        <f t="shared" si="1785"/>
        <v>0</v>
      </c>
      <c r="JC143" s="823"/>
      <c r="JE143" s="831"/>
      <c r="JF143" s="832">
        <f t="shared" si="1786"/>
        <v>0</v>
      </c>
      <c r="JG143" s="831"/>
      <c r="JH143" s="832">
        <f t="shared" si="1787"/>
        <v>0</v>
      </c>
      <c r="JI143" s="831"/>
      <c r="JJ143" s="832">
        <f t="shared" si="1788"/>
        <v>0</v>
      </c>
      <c r="JK143" s="831"/>
      <c r="JL143" s="832">
        <f t="shared" si="1789"/>
        <v>0</v>
      </c>
      <c r="JM143" s="833">
        <f t="shared" si="1383"/>
        <v>0</v>
      </c>
      <c r="JN143" s="832">
        <f t="shared" si="1790"/>
        <v>0</v>
      </c>
      <c r="JO143" s="831"/>
      <c r="JP143" s="832">
        <f t="shared" si="1791"/>
        <v>0</v>
      </c>
      <c r="JQ143" s="833">
        <f t="shared" si="1384"/>
        <v>0</v>
      </c>
      <c r="JR143" s="832">
        <f t="shared" si="1792"/>
        <v>0</v>
      </c>
      <c r="JS143" s="832">
        <f t="shared" si="1793"/>
        <v>0</v>
      </c>
      <c r="JT143" s="832">
        <f t="shared" si="1794"/>
        <v>0</v>
      </c>
      <c r="JU143" s="831"/>
      <c r="JV143" s="832">
        <f t="shared" si="1795"/>
        <v>0</v>
      </c>
      <c r="JW143" s="823"/>
      <c r="JY143" s="831"/>
      <c r="JZ143" s="832">
        <f t="shared" si="1796"/>
        <v>0</v>
      </c>
      <c r="KA143" s="831"/>
      <c r="KB143" s="832">
        <f t="shared" si="1797"/>
        <v>0</v>
      </c>
      <c r="KC143" s="831"/>
      <c r="KD143" s="832">
        <f t="shared" si="1798"/>
        <v>0</v>
      </c>
      <c r="KE143" s="831"/>
      <c r="KF143" s="832">
        <f t="shared" si="1799"/>
        <v>0</v>
      </c>
      <c r="KG143" s="833">
        <f t="shared" si="1385"/>
        <v>0</v>
      </c>
      <c r="KH143" s="832">
        <f t="shared" si="1800"/>
        <v>0</v>
      </c>
      <c r="KI143" s="831"/>
      <c r="KJ143" s="832">
        <f t="shared" si="1801"/>
        <v>0</v>
      </c>
      <c r="KK143" s="833">
        <f t="shared" si="1386"/>
        <v>0</v>
      </c>
      <c r="KL143" s="832">
        <f t="shared" si="1802"/>
        <v>0</v>
      </c>
      <c r="KM143" s="832">
        <f t="shared" si="1803"/>
        <v>0</v>
      </c>
      <c r="KN143" s="832">
        <f t="shared" si="1804"/>
        <v>0</v>
      </c>
      <c r="KO143" s="831"/>
      <c r="KP143" s="832">
        <f t="shared" si="1805"/>
        <v>0</v>
      </c>
      <c r="KQ143" s="823"/>
      <c r="KS143" s="831"/>
      <c r="KT143" s="832">
        <f t="shared" si="1806"/>
        <v>0</v>
      </c>
      <c r="KU143" s="831"/>
      <c r="KV143" s="832">
        <f t="shared" si="1807"/>
        <v>0</v>
      </c>
      <c r="KW143" s="831"/>
      <c r="KX143" s="832">
        <f t="shared" si="1808"/>
        <v>0</v>
      </c>
      <c r="KY143" s="831"/>
      <c r="KZ143" s="832">
        <f t="shared" si="1809"/>
        <v>0</v>
      </c>
      <c r="LA143" s="833">
        <f t="shared" si="1387"/>
        <v>0</v>
      </c>
      <c r="LB143" s="832">
        <f t="shared" si="1810"/>
        <v>0</v>
      </c>
      <c r="LC143" s="831"/>
      <c r="LD143" s="832">
        <f t="shared" si="1811"/>
        <v>0</v>
      </c>
      <c r="LE143" s="833">
        <f t="shared" si="1388"/>
        <v>0</v>
      </c>
      <c r="LF143" s="832">
        <f t="shared" si="1812"/>
        <v>0</v>
      </c>
      <c r="LG143" s="832">
        <f t="shared" si="1813"/>
        <v>0</v>
      </c>
      <c r="LH143" s="832">
        <f t="shared" si="1814"/>
        <v>0</v>
      </c>
      <c r="LI143" s="831"/>
      <c r="LJ143" s="832">
        <f t="shared" si="1815"/>
        <v>0</v>
      </c>
      <c r="LK143" s="823"/>
      <c r="LM143" s="831"/>
      <c r="LN143" s="832">
        <f t="shared" si="1816"/>
        <v>0</v>
      </c>
      <c r="LO143" s="831"/>
      <c r="LP143" s="832">
        <f t="shared" si="1817"/>
        <v>0</v>
      </c>
      <c r="LQ143" s="831"/>
      <c r="LR143" s="832">
        <f t="shared" si="1818"/>
        <v>0</v>
      </c>
      <c r="LS143" s="831"/>
      <c r="LT143" s="832">
        <f t="shared" si="1819"/>
        <v>0</v>
      </c>
      <c r="LU143" s="833">
        <f t="shared" si="1389"/>
        <v>0</v>
      </c>
      <c r="LV143" s="832">
        <f t="shared" si="1820"/>
        <v>0</v>
      </c>
      <c r="LW143" s="831"/>
      <c r="LX143" s="832">
        <f t="shared" si="1821"/>
        <v>0</v>
      </c>
      <c r="LY143" s="833">
        <f t="shared" si="1390"/>
        <v>0</v>
      </c>
      <c r="LZ143" s="832">
        <f t="shared" si="1822"/>
        <v>0</v>
      </c>
      <c r="MA143" s="832">
        <f t="shared" si="1823"/>
        <v>0</v>
      </c>
      <c r="MB143" s="832">
        <f t="shared" si="1824"/>
        <v>0</v>
      </c>
      <c r="MC143" s="831"/>
      <c r="MD143" s="832">
        <f t="shared" si="1825"/>
        <v>0</v>
      </c>
      <c r="ME143" s="823"/>
      <c r="MG143" s="831"/>
      <c r="MH143" s="832">
        <f t="shared" si="1826"/>
        <v>0</v>
      </c>
      <c r="MI143" s="831"/>
      <c r="MJ143" s="832">
        <f t="shared" si="1827"/>
        <v>0</v>
      </c>
      <c r="MK143" s="831"/>
      <c r="ML143" s="832">
        <f t="shared" si="1828"/>
        <v>0</v>
      </c>
      <c r="MM143" s="831"/>
      <c r="MN143" s="832">
        <f t="shared" si="1829"/>
        <v>0</v>
      </c>
      <c r="MO143" s="833">
        <f t="shared" si="1391"/>
        <v>0</v>
      </c>
      <c r="MP143" s="832">
        <f t="shared" si="1830"/>
        <v>0</v>
      </c>
      <c r="MQ143" s="831"/>
      <c r="MR143" s="832">
        <f t="shared" si="1831"/>
        <v>0</v>
      </c>
      <c r="MS143" s="833">
        <f t="shared" si="1392"/>
        <v>0</v>
      </c>
      <c r="MT143" s="832">
        <f t="shared" si="1832"/>
        <v>0</v>
      </c>
      <c r="MU143" s="832">
        <f t="shared" si="1833"/>
        <v>0</v>
      </c>
      <c r="MV143" s="832">
        <f t="shared" si="1834"/>
        <v>0</v>
      </c>
      <c r="MW143" s="831"/>
      <c r="MX143" s="832">
        <f t="shared" si="1835"/>
        <v>0</v>
      </c>
      <c r="MY143" s="823"/>
      <c r="NA143" s="831"/>
      <c r="NB143" s="832">
        <f t="shared" si="1836"/>
        <v>0</v>
      </c>
      <c r="NC143" s="831"/>
      <c r="ND143" s="832">
        <f t="shared" si="1837"/>
        <v>0</v>
      </c>
      <c r="NE143" s="831"/>
      <c r="NF143" s="832">
        <f t="shared" si="1838"/>
        <v>0</v>
      </c>
      <c r="NG143" s="831"/>
      <c r="NH143" s="832">
        <f t="shared" si="1839"/>
        <v>0</v>
      </c>
      <c r="NI143" s="833">
        <f t="shared" si="1393"/>
        <v>0</v>
      </c>
      <c r="NJ143" s="832">
        <f t="shared" si="1840"/>
        <v>0</v>
      </c>
      <c r="NK143" s="831"/>
      <c r="NL143" s="832">
        <f t="shared" si="1841"/>
        <v>0</v>
      </c>
      <c r="NM143" s="833">
        <f t="shared" si="1394"/>
        <v>0</v>
      </c>
      <c r="NN143" s="832">
        <f t="shared" si="1842"/>
        <v>0</v>
      </c>
      <c r="NO143" s="832">
        <f t="shared" si="1843"/>
        <v>0</v>
      </c>
      <c r="NP143" s="832">
        <f t="shared" si="1844"/>
        <v>0</v>
      </c>
      <c r="NQ143" s="831"/>
      <c r="NR143" s="832">
        <f t="shared" si="1845"/>
        <v>0</v>
      </c>
      <c r="NS143" s="823"/>
      <c r="NU143" s="831"/>
      <c r="NV143" s="832">
        <f t="shared" si="1846"/>
        <v>0</v>
      </c>
      <c r="NW143" s="831"/>
      <c r="NX143" s="832">
        <f t="shared" si="1847"/>
        <v>0</v>
      </c>
      <c r="NY143" s="831"/>
      <c r="NZ143" s="832">
        <f t="shared" si="1848"/>
        <v>0</v>
      </c>
      <c r="OA143" s="831"/>
      <c r="OB143" s="832">
        <f t="shared" si="1849"/>
        <v>0</v>
      </c>
      <c r="OC143" s="833">
        <f t="shared" si="1395"/>
        <v>0</v>
      </c>
      <c r="OD143" s="832">
        <f t="shared" si="1850"/>
        <v>0</v>
      </c>
      <c r="OE143" s="831"/>
      <c r="OF143" s="832">
        <f t="shared" si="1851"/>
        <v>0</v>
      </c>
      <c r="OG143" s="833">
        <f t="shared" si="1396"/>
        <v>0</v>
      </c>
      <c r="OH143" s="832">
        <f t="shared" si="1852"/>
        <v>0</v>
      </c>
      <c r="OI143" s="832">
        <f t="shared" si="1853"/>
        <v>0</v>
      </c>
      <c r="OJ143" s="832">
        <f t="shared" si="1854"/>
        <v>0</v>
      </c>
      <c r="OK143" s="831"/>
      <c r="OL143" s="832">
        <f t="shared" si="1855"/>
        <v>0</v>
      </c>
      <c r="OM143" s="823"/>
      <c r="OO143" s="831"/>
      <c r="OP143" s="832">
        <f t="shared" si="1856"/>
        <v>0</v>
      </c>
      <c r="OQ143" s="831"/>
      <c r="OR143" s="832">
        <f t="shared" si="1857"/>
        <v>0</v>
      </c>
      <c r="OS143" s="831"/>
      <c r="OT143" s="832">
        <f t="shared" si="1858"/>
        <v>0</v>
      </c>
      <c r="OU143" s="831"/>
      <c r="OV143" s="832">
        <f t="shared" si="1859"/>
        <v>0</v>
      </c>
      <c r="OW143" s="833">
        <f t="shared" si="1397"/>
        <v>0</v>
      </c>
      <c r="OX143" s="832">
        <f t="shared" si="1860"/>
        <v>0</v>
      </c>
      <c r="OY143" s="831"/>
      <c r="OZ143" s="832">
        <f t="shared" si="1861"/>
        <v>0</v>
      </c>
      <c r="PA143" s="833">
        <f t="shared" si="1398"/>
        <v>0</v>
      </c>
      <c r="PB143" s="832">
        <f t="shared" si="1862"/>
        <v>0</v>
      </c>
      <c r="PC143" s="832">
        <f t="shared" si="1863"/>
        <v>0</v>
      </c>
      <c r="PD143" s="832">
        <f t="shared" si="1864"/>
        <v>0</v>
      </c>
      <c r="PE143" s="831"/>
      <c r="PF143" s="832">
        <f t="shared" si="1865"/>
        <v>0</v>
      </c>
      <c r="PG143" s="823"/>
      <c r="PI143" s="831"/>
      <c r="PJ143" s="832">
        <f t="shared" si="1866"/>
        <v>0</v>
      </c>
      <c r="PK143" s="831"/>
      <c r="PL143" s="832">
        <f t="shared" si="1867"/>
        <v>0</v>
      </c>
      <c r="PM143" s="831"/>
      <c r="PN143" s="832">
        <f t="shared" si="1868"/>
        <v>0</v>
      </c>
      <c r="PO143" s="831"/>
      <c r="PP143" s="832">
        <f t="shared" si="1869"/>
        <v>0</v>
      </c>
      <c r="PQ143" s="833">
        <f t="shared" si="1399"/>
        <v>0</v>
      </c>
      <c r="PR143" s="832">
        <f t="shared" si="1870"/>
        <v>0</v>
      </c>
      <c r="PS143" s="831"/>
      <c r="PT143" s="832">
        <f t="shared" si="1871"/>
        <v>0</v>
      </c>
      <c r="PU143" s="833">
        <f t="shared" si="1400"/>
        <v>0</v>
      </c>
      <c r="PV143" s="832">
        <f t="shared" si="1872"/>
        <v>0</v>
      </c>
      <c r="PW143" s="832">
        <f t="shared" si="1873"/>
        <v>0</v>
      </c>
      <c r="PX143" s="832">
        <f t="shared" si="1874"/>
        <v>0</v>
      </c>
      <c r="PY143" s="831"/>
      <c r="PZ143" s="832">
        <f t="shared" si="1875"/>
        <v>0</v>
      </c>
      <c r="QA143" s="823"/>
      <c r="QC143" s="831"/>
      <c r="QD143" s="832">
        <f t="shared" si="1876"/>
        <v>0</v>
      </c>
      <c r="QE143" s="831"/>
      <c r="QF143" s="832">
        <f t="shared" si="1877"/>
        <v>0</v>
      </c>
      <c r="QG143" s="831"/>
      <c r="QH143" s="832">
        <f t="shared" si="1878"/>
        <v>0</v>
      </c>
      <c r="QI143" s="831"/>
      <c r="QJ143" s="832">
        <f t="shared" si="1879"/>
        <v>0</v>
      </c>
      <c r="QK143" s="833">
        <f t="shared" si="1401"/>
        <v>0</v>
      </c>
      <c r="QL143" s="832">
        <f t="shared" si="1880"/>
        <v>0</v>
      </c>
      <c r="QM143" s="831"/>
      <c r="QN143" s="832">
        <f t="shared" si="1881"/>
        <v>0</v>
      </c>
      <c r="QO143" s="833">
        <f t="shared" si="1402"/>
        <v>0</v>
      </c>
      <c r="QP143" s="832">
        <f t="shared" si="1882"/>
        <v>0</v>
      </c>
      <c r="QQ143" s="832">
        <f t="shared" si="1883"/>
        <v>0</v>
      </c>
      <c r="QR143" s="832">
        <f t="shared" si="1884"/>
        <v>0</v>
      </c>
      <c r="QS143" s="831"/>
      <c r="QT143" s="832">
        <f t="shared" si="1885"/>
        <v>0</v>
      </c>
      <c r="QU143" s="823"/>
      <c r="RA143" s="785">
        <f t="shared" si="1125"/>
        <v>0</v>
      </c>
      <c r="RB143" s="785" t="e">
        <f t="shared" si="1126"/>
        <v>#REF!</v>
      </c>
      <c r="RC143" s="677">
        <f t="shared" si="1673"/>
        <v>0</v>
      </c>
      <c r="RD143" s="677">
        <f t="shared" si="1673"/>
        <v>0</v>
      </c>
      <c r="RE143" s="677">
        <f t="shared" si="1673"/>
        <v>0</v>
      </c>
      <c r="RF143" s="677">
        <f t="shared" si="1673"/>
        <v>0</v>
      </c>
      <c r="RG143" s="677">
        <f t="shared" si="1673"/>
        <v>0</v>
      </c>
      <c r="RH143" s="677">
        <f t="shared" si="1673"/>
        <v>32</v>
      </c>
      <c r="RI143" s="677">
        <f t="shared" si="1673"/>
        <v>24</v>
      </c>
      <c r="RJ143" s="677">
        <f t="shared" si="1667"/>
        <v>0</v>
      </c>
      <c r="RK143" s="677" t="e">
        <f>#REF!</f>
        <v>#REF!</v>
      </c>
      <c r="RL143" s="677" t="e">
        <f>#REF!</f>
        <v>#REF!</v>
      </c>
      <c r="RM143" s="677">
        <f t="shared" si="1674"/>
        <v>0</v>
      </c>
      <c r="RN143" s="677">
        <f t="shared" si="1674"/>
        <v>0</v>
      </c>
      <c r="RO143" s="677">
        <f t="shared" si="1674"/>
        <v>0</v>
      </c>
      <c r="RP143" s="677">
        <f t="shared" si="1674"/>
        <v>0</v>
      </c>
      <c r="RQ143" s="677">
        <f t="shared" si="1674"/>
        <v>0</v>
      </c>
      <c r="RR143" s="677">
        <f t="shared" si="1674"/>
        <v>0</v>
      </c>
      <c r="RS143" s="677">
        <f t="shared" si="1674"/>
        <v>0</v>
      </c>
      <c r="RT143" s="677">
        <f t="shared" si="1668"/>
        <v>0</v>
      </c>
      <c r="RV143" s="675">
        <f t="shared" si="1129"/>
        <v>56</v>
      </c>
      <c r="RW143" s="675">
        <f t="shared" si="1130"/>
        <v>0</v>
      </c>
      <c r="RX143" s="675">
        <f t="shared" si="1131"/>
        <v>0</v>
      </c>
      <c r="RY143" s="675">
        <f t="shared" si="1132"/>
        <v>0</v>
      </c>
      <c r="RZ143" s="675">
        <f t="shared" si="1133"/>
        <v>0</v>
      </c>
      <c r="SA143" s="675">
        <f t="shared" si="1134"/>
        <v>0</v>
      </c>
      <c r="SB143" s="675">
        <f t="shared" si="1135"/>
        <v>0</v>
      </c>
      <c r="SC143" s="675">
        <f t="shared" si="1136"/>
        <v>0</v>
      </c>
      <c r="SD143" s="675" t="e">
        <f xml:space="preserve"> SUMIF(#REF!,$SD$8,#REF!)</f>
        <v>#REF!</v>
      </c>
      <c r="SE143" s="675" t="e">
        <f xml:space="preserve"> SUMIF(#REF!,$SE$8,#REF!)</f>
        <v>#REF!</v>
      </c>
      <c r="SG143" s="675">
        <f t="shared" si="1675"/>
        <v>0</v>
      </c>
      <c r="SH143" s="675">
        <f t="shared" si="1675"/>
        <v>0</v>
      </c>
      <c r="SI143" s="675">
        <f t="shared" si="1675"/>
        <v>0</v>
      </c>
      <c r="SJ143" s="675">
        <f t="shared" si="1675"/>
        <v>0</v>
      </c>
      <c r="SK143" s="675">
        <f t="shared" si="1675"/>
        <v>0</v>
      </c>
      <c r="SL143" s="675">
        <f t="shared" si="1675"/>
        <v>240000000</v>
      </c>
      <c r="SM143" s="675">
        <f t="shared" si="1675"/>
        <v>180000000</v>
      </c>
      <c r="SN143" s="675">
        <f t="shared" si="1675"/>
        <v>0</v>
      </c>
      <c r="SO143" s="675" t="e">
        <f t="shared" si="1675"/>
        <v>#REF!</v>
      </c>
      <c r="SP143" s="675" t="e">
        <f t="shared" si="1675"/>
        <v>#REF!</v>
      </c>
      <c r="SQ143" s="675">
        <f t="shared" si="1675"/>
        <v>0</v>
      </c>
      <c r="SR143" s="675">
        <f t="shared" si="1675"/>
        <v>0</v>
      </c>
      <c r="SS143" s="675">
        <f t="shared" si="1675"/>
        <v>0</v>
      </c>
      <c r="ST143" s="675">
        <f t="shared" si="1675"/>
        <v>0</v>
      </c>
      <c r="SU143" s="675">
        <f t="shared" si="1675"/>
        <v>0</v>
      </c>
      <c r="SV143" s="675">
        <f t="shared" si="1425"/>
        <v>0</v>
      </c>
      <c r="SW143" s="675">
        <f t="shared" si="1425"/>
        <v>0</v>
      </c>
      <c r="SX143" s="675">
        <f t="shared" si="1425"/>
        <v>0</v>
      </c>
      <c r="SY143" s="675" t="e">
        <f>#REF!*$AP143</f>
        <v>#REF!</v>
      </c>
      <c r="SZ143" s="675" t="e">
        <f>#REF!*$AP143</f>
        <v>#REF!</v>
      </c>
      <c r="TA143" s="675" t="e">
        <f>#REF!*$AP143</f>
        <v>#REF!</v>
      </c>
      <c r="TB143" s="675" t="e">
        <f>#REF!*$AP143</f>
        <v>#REF!</v>
      </c>
      <c r="TC143" s="675" t="e">
        <f>#REF!*$AP143</f>
        <v>#REF!</v>
      </c>
      <c r="TE143" s="675">
        <f t="shared" si="1403"/>
        <v>420000000</v>
      </c>
      <c r="TF143" s="675">
        <f t="shared" si="1404"/>
        <v>0</v>
      </c>
      <c r="TG143" s="675">
        <f t="shared" si="1405"/>
        <v>0</v>
      </c>
      <c r="TH143" s="675">
        <f t="shared" si="1406"/>
        <v>0</v>
      </c>
      <c r="TI143" s="675">
        <f t="shared" si="1407"/>
        <v>0</v>
      </c>
      <c r="TJ143" s="675">
        <f t="shared" si="1408"/>
        <v>0</v>
      </c>
      <c r="TK143" s="675">
        <f t="shared" si="1409"/>
        <v>0</v>
      </c>
      <c r="TL143" s="675">
        <f t="shared" si="1410"/>
        <v>0</v>
      </c>
      <c r="TM143" s="675">
        <f t="shared" si="1411"/>
        <v>0</v>
      </c>
      <c r="TN143" s="676">
        <f t="shared" si="1412"/>
        <v>0</v>
      </c>
      <c r="TP143" s="675">
        <f>IFERROR(SG143*(1+LEVEL_2!#REF!),0)</f>
        <v>0</v>
      </c>
      <c r="TQ143" s="675">
        <f>IFERROR(SH143*(1+LEVEL_2!#REF!),0)</f>
        <v>0</v>
      </c>
      <c r="TR143" s="675">
        <f>IFERROR(SI143*(1+LEVEL_2!#REF!),0)</f>
        <v>0</v>
      </c>
      <c r="TS143" s="675">
        <f>IFERROR(SJ143*(1+LEVEL_2!#REF!),0)</f>
        <v>0</v>
      </c>
      <c r="TT143" s="675">
        <f>IFERROR(SK143*(1+LEVEL_2!#REF!),0)</f>
        <v>0</v>
      </c>
      <c r="TU143" s="675">
        <f>IFERROR(SL143*(1+LEVEL_2!#REF!),0)</f>
        <v>0</v>
      </c>
      <c r="TV143" s="675">
        <f>IFERROR(SM143*(1+LEVEL_2!#REF!),0)</f>
        <v>0</v>
      </c>
      <c r="TW143" s="675">
        <f>IFERROR(SN143*(1+LEVEL_2!#REF!),0)</f>
        <v>0</v>
      </c>
      <c r="TX143" s="675">
        <f>IFERROR(SO143*(1+LEVEL_2!#REF!),0)</f>
        <v>0</v>
      </c>
      <c r="TY143" s="675">
        <f>IFERROR(SP143*(1+LEVEL_2!#REF!),0)</f>
        <v>0</v>
      </c>
      <c r="TZ143" s="675">
        <f>IFERROR(SQ143*(1+LEVEL_2!#REF!),0)</f>
        <v>0</v>
      </c>
      <c r="UA143" s="675">
        <f>IFERROR(SR143*(1+LEVEL_2!#REF!),0)</f>
        <v>0</v>
      </c>
      <c r="UB143" s="675">
        <f>IFERROR(SS143*(1+LEVEL_2!#REF!),0)</f>
        <v>0</v>
      </c>
      <c r="UC143" s="675">
        <f>IFERROR(ST143*(1+LEVEL_2!#REF!),0)</f>
        <v>0</v>
      </c>
      <c r="UD143" s="675">
        <f>IFERROR(SU143*(1+LEVEL_2!#REF!),0)</f>
        <v>0</v>
      </c>
      <c r="UE143" s="675">
        <f>IFERROR(SV143*(1+LEVEL_2!#REF!),0)</f>
        <v>0</v>
      </c>
      <c r="UF143" s="675">
        <f>IFERROR(SW143*(1+LEVEL_2!#REF!),0)</f>
        <v>0</v>
      </c>
      <c r="UG143" s="675">
        <f>IFERROR(SX143*(1+LEVEL_2!#REF!),0)</f>
        <v>0</v>
      </c>
      <c r="UH143" s="675">
        <f>IFERROR(SY143*(1+LEVEL_2!#REF!),0)</f>
        <v>0</v>
      </c>
      <c r="UI143" s="675">
        <f>IFERROR(SZ143*(1+LEVEL_2!#REF!),0)</f>
        <v>0</v>
      </c>
      <c r="UJ143" s="675">
        <f>IFERROR(TA143*(1+LEVEL_2!#REF!),0)</f>
        <v>0</v>
      </c>
      <c r="UK143" s="675">
        <f>IFERROR(TB143*(1+LEVEL_2!#REF!),0)</f>
        <v>0</v>
      </c>
      <c r="UL143" s="675">
        <f>IFERROR(TC143*(1+LEVEL_2!#REF!),0)</f>
        <v>0</v>
      </c>
      <c r="UN143" s="675">
        <f t="shared" si="1413"/>
        <v>0</v>
      </c>
      <c r="UO143" s="675">
        <f t="shared" si="1414"/>
        <v>0</v>
      </c>
      <c r="UP143" s="675">
        <f t="shared" si="1415"/>
        <v>0</v>
      </c>
      <c r="UQ143" s="675">
        <f t="shared" si="1416"/>
        <v>0</v>
      </c>
      <c r="UR143" s="675">
        <f t="shared" si="1417"/>
        <v>0</v>
      </c>
      <c r="US143" s="675">
        <f t="shared" si="1418"/>
        <v>0</v>
      </c>
      <c r="UT143" s="675">
        <f t="shared" si="1419"/>
        <v>0</v>
      </c>
      <c r="UU143" s="675">
        <f t="shared" si="1420"/>
        <v>0</v>
      </c>
      <c r="UV143" s="675">
        <f t="shared" si="1421"/>
        <v>0</v>
      </c>
      <c r="UW143" s="676">
        <f t="shared" si="1422"/>
        <v>0</v>
      </c>
    </row>
    <row r="144" spans="1:569" s="645" customFormat="1" ht="20.100000000000001" customHeight="1">
      <c r="A144" s="677"/>
      <c r="B144" s="677" t="s">
        <v>405</v>
      </c>
      <c r="C144" s="764" t="s">
        <v>711</v>
      </c>
      <c r="D144" s="764"/>
      <c r="E144" s="792" t="s">
        <v>712</v>
      </c>
      <c r="F144" s="793" t="s">
        <v>713</v>
      </c>
      <c r="G144" s="792" t="s">
        <v>714</v>
      </c>
      <c r="H144" s="794" t="s">
        <v>449</v>
      </c>
      <c r="I144" s="789">
        <f>Rev.1_Base!G318</f>
        <v>239</v>
      </c>
      <c r="J144" s="789">
        <f>Rev.1_Base!H318</f>
        <v>134</v>
      </c>
      <c r="K144" s="789">
        <f>Rev.1_Base!J318</f>
        <v>123</v>
      </c>
      <c r="L144" s="789">
        <f>Rev.1_Base!K318</f>
        <v>18</v>
      </c>
      <c r="M144" s="770"/>
      <c r="N144" s="828">
        <f t="shared" si="1423"/>
        <v>239</v>
      </c>
      <c r="O144" s="829">
        <f t="shared" si="1424"/>
        <v>0</v>
      </c>
      <c r="Q144" s="789">
        <f>Rev.1_Base!M318</f>
        <v>105</v>
      </c>
      <c r="R144" s="795">
        <f>Rev.1_Base!O318</f>
        <v>0</v>
      </c>
      <c r="S144" s="795">
        <f>Rev.1_Base!Q318</f>
        <v>0</v>
      </c>
      <c r="T144" s="795">
        <f>Rev.1_Base!S318</f>
        <v>80</v>
      </c>
      <c r="U144" s="795">
        <f>Rev.1_Base!U318</f>
        <v>0</v>
      </c>
      <c r="V144" s="795">
        <f>Rev.1_Base!W318</f>
        <v>36</v>
      </c>
      <c r="W144" s="795">
        <f>Rev.1_Base!Y318</f>
        <v>18</v>
      </c>
      <c r="X144" s="795">
        <f>Rev.1_Base!AA318</f>
        <v>0</v>
      </c>
      <c r="Y144" s="809"/>
      <c r="Z144" s="809"/>
      <c r="AA144" s="809"/>
      <c r="AB144" s="809"/>
      <c r="AC144" s="809"/>
      <c r="AD144" s="809"/>
      <c r="AE144" s="809"/>
      <c r="AF144" s="810"/>
      <c r="AH144" s="819"/>
      <c r="AI144" s="819">
        <f t="shared" si="1678"/>
        <v>0</v>
      </c>
      <c r="AJ144" s="819"/>
      <c r="AK144" s="819">
        <f t="shared" si="1679"/>
        <v>0</v>
      </c>
      <c r="AL144" s="819"/>
      <c r="AM144" s="819">
        <f t="shared" si="1680"/>
        <v>0</v>
      </c>
      <c r="AN144" s="819"/>
      <c r="AO144" s="819">
        <f t="shared" si="1681"/>
        <v>0</v>
      </c>
      <c r="AP144" s="819">
        <f t="shared" si="1111"/>
        <v>0</v>
      </c>
      <c r="AQ144" s="819">
        <f t="shared" si="1682"/>
        <v>0</v>
      </c>
      <c r="AR144" s="819"/>
      <c r="AS144" s="819">
        <f t="shared" si="1683"/>
        <v>0</v>
      </c>
      <c r="AT144" s="776">
        <f t="shared" si="1152"/>
        <v>90000</v>
      </c>
      <c r="AU144" s="776">
        <f t="shared" si="1684"/>
        <v>150000</v>
      </c>
      <c r="AV144" s="819">
        <v>75000</v>
      </c>
      <c r="AW144" s="775">
        <f t="shared" si="1370"/>
        <v>1620000</v>
      </c>
      <c r="AX144" s="775">
        <f t="shared" si="1685"/>
        <v>18450000</v>
      </c>
      <c r="AY144" s="775">
        <f t="shared" si="1686"/>
        <v>35850000</v>
      </c>
      <c r="AZ144" s="819">
        <f t="shared" si="1686"/>
        <v>17925000</v>
      </c>
      <c r="BA144" s="819">
        <f t="shared" si="1687"/>
        <v>17925000</v>
      </c>
      <c r="BB144" s="819">
        <f t="shared" si="1688"/>
        <v>0</v>
      </c>
      <c r="BC144" s="819"/>
      <c r="BD144" s="819">
        <f t="shared" si="1689"/>
        <v>0</v>
      </c>
      <c r="BE144" s="820"/>
      <c r="BG144" s="819"/>
      <c r="BH144" s="819">
        <f t="shared" si="1690"/>
        <v>0</v>
      </c>
      <c r="BI144" s="819"/>
      <c r="BJ144" s="819">
        <f t="shared" si="1691"/>
        <v>0</v>
      </c>
      <c r="BK144" s="819"/>
      <c r="BL144" s="819">
        <f t="shared" si="1692"/>
        <v>0</v>
      </c>
      <c r="BM144" s="819"/>
      <c r="BN144" s="819">
        <f t="shared" si="1693"/>
        <v>0</v>
      </c>
      <c r="BO144" s="819">
        <f t="shared" si="1371"/>
        <v>0</v>
      </c>
      <c r="BP144" s="819">
        <f t="shared" si="1694"/>
        <v>0</v>
      </c>
      <c r="BQ144" s="819">
        <f t="shared" si="1695"/>
        <v>0</v>
      </c>
      <c r="BR144" s="819">
        <f t="shared" si="1696"/>
        <v>0</v>
      </c>
      <c r="BS144" s="819">
        <f t="shared" si="1372"/>
        <v>0</v>
      </c>
      <c r="BT144" s="819">
        <f t="shared" si="1697"/>
        <v>0</v>
      </c>
      <c r="BU144" s="819">
        <f t="shared" si="1698"/>
        <v>0</v>
      </c>
      <c r="BV144" s="819">
        <f t="shared" si="1699"/>
        <v>0</v>
      </c>
      <c r="BW144" s="819"/>
      <c r="BX144" s="819">
        <f t="shared" si="1700"/>
        <v>0</v>
      </c>
      <c r="BY144" s="820"/>
      <c r="CA144" s="744">
        <f>'동해기지(건축)'!BP892</f>
        <v>108000</v>
      </c>
      <c r="CB144" s="745">
        <f t="shared" si="1701"/>
        <v>25812000</v>
      </c>
      <c r="CC144" s="718"/>
      <c r="CD144" s="745">
        <f t="shared" si="1702"/>
        <v>0</v>
      </c>
      <c r="CE144" s="718"/>
      <c r="CF144" s="745">
        <f t="shared" si="1703"/>
        <v>0</v>
      </c>
      <c r="CG144" s="718"/>
      <c r="CH144" s="745">
        <f t="shared" si="1704"/>
        <v>0</v>
      </c>
      <c r="CI144" s="746">
        <f t="shared" si="1377"/>
        <v>108000</v>
      </c>
      <c r="CJ144" s="745">
        <f t="shared" si="1705"/>
        <v>25812000</v>
      </c>
      <c r="CK144" s="718"/>
      <c r="CL144" s="745">
        <f t="shared" si="1706"/>
        <v>0</v>
      </c>
      <c r="CM144" s="746">
        <f t="shared" si="1378"/>
        <v>108000</v>
      </c>
      <c r="CN144" s="745">
        <f t="shared" si="1707"/>
        <v>25812000</v>
      </c>
      <c r="CO144" s="699">
        <f t="shared" si="1708"/>
        <v>11340000</v>
      </c>
      <c r="CP144" s="699">
        <f t="shared" si="1708"/>
        <v>0</v>
      </c>
      <c r="CQ144" s="699">
        <f t="shared" si="1708"/>
        <v>0</v>
      </c>
      <c r="CR144" s="699">
        <f t="shared" si="1708"/>
        <v>8640000</v>
      </c>
      <c r="CS144" s="700">
        <f t="shared" si="1708"/>
        <v>0</v>
      </c>
      <c r="CT144" s="699">
        <f t="shared" si="1708"/>
        <v>3888000</v>
      </c>
      <c r="CU144" s="699">
        <f t="shared" si="1708"/>
        <v>1944000</v>
      </c>
      <c r="CV144" s="700">
        <f t="shared" si="1709"/>
        <v>0</v>
      </c>
      <c r="CW144" s="697"/>
      <c r="CX144" s="696">
        <f t="shared" si="1710"/>
        <v>0</v>
      </c>
      <c r="CY144" s="701"/>
      <c r="DA144" s="819"/>
      <c r="DB144" s="819">
        <f t="shared" si="1711"/>
        <v>0</v>
      </c>
      <c r="DC144" s="819"/>
      <c r="DD144" s="819">
        <f t="shared" si="1712"/>
        <v>0</v>
      </c>
      <c r="DE144" s="819"/>
      <c r="DF144" s="819">
        <f t="shared" si="1713"/>
        <v>0</v>
      </c>
      <c r="DG144" s="819"/>
      <c r="DH144" s="819">
        <f t="shared" si="1714"/>
        <v>0</v>
      </c>
      <c r="DI144" s="819">
        <f t="shared" si="1112"/>
        <v>0</v>
      </c>
      <c r="DJ144" s="819">
        <f t="shared" si="1715"/>
        <v>0</v>
      </c>
      <c r="DK144" s="819"/>
      <c r="DL144" s="819">
        <f t="shared" ref="DL144:DL152" si="1897">IFERROR(DK144*$I144, 0)</f>
        <v>0</v>
      </c>
      <c r="DM144" s="819">
        <f t="shared" si="1113"/>
        <v>0</v>
      </c>
      <c r="DN144" s="819">
        <f t="shared" si="1716"/>
        <v>0</v>
      </c>
      <c r="DO144" s="819">
        <f t="shared" si="1717"/>
        <v>0</v>
      </c>
      <c r="DP144" s="819">
        <f t="shared" si="1718"/>
        <v>0</v>
      </c>
      <c r="DQ144" s="819"/>
      <c r="DR144" s="819">
        <f t="shared" si="1719"/>
        <v>0</v>
      </c>
      <c r="DS144" s="820"/>
      <c r="DU144" s="821"/>
      <c r="DV144" s="821">
        <f t="shared" si="1720"/>
        <v>0</v>
      </c>
      <c r="DW144" s="821"/>
      <c r="DX144" s="821">
        <f t="shared" si="1721"/>
        <v>0</v>
      </c>
      <c r="DY144" s="821"/>
      <c r="DZ144" s="821">
        <f t="shared" si="1722"/>
        <v>0</v>
      </c>
      <c r="EA144" s="821"/>
      <c r="EB144" s="821">
        <f t="shared" si="1723"/>
        <v>0</v>
      </c>
      <c r="EC144" s="821">
        <f t="shared" si="1114"/>
        <v>0</v>
      </c>
      <c r="ED144" s="821">
        <f t="shared" si="1724"/>
        <v>0</v>
      </c>
      <c r="EE144" s="821"/>
      <c r="EF144" s="821">
        <f t="shared" ref="EF144:EF152" si="1898">IFERROR(EE144*$I144, 0)</f>
        <v>0</v>
      </c>
      <c r="EG144" s="821">
        <f t="shared" si="1115"/>
        <v>0</v>
      </c>
      <c r="EH144" s="821">
        <f t="shared" si="1725"/>
        <v>0</v>
      </c>
      <c r="EI144" s="821">
        <f t="shared" si="1726"/>
        <v>0</v>
      </c>
      <c r="EJ144" s="821">
        <f t="shared" si="1727"/>
        <v>0</v>
      </c>
      <c r="EK144" s="821"/>
      <c r="EL144" s="821">
        <f t="shared" si="1728"/>
        <v>0</v>
      </c>
      <c r="EM144" s="822"/>
      <c r="EO144" s="821"/>
      <c r="EP144" s="821">
        <f t="shared" si="1729"/>
        <v>0</v>
      </c>
      <c r="EQ144" s="821"/>
      <c r="ER144" s="821">
        <f t="shared" si="1730"/>
        <v>0</v>
      </c>
      <c r="ES144" s="821"/>
      <c r="ET144" s="821">
        <f t="shared" si="1731"/>
        <v>0</v>
      </c>
      <c r="EU144" s="821"/>
      <c r="EV144" s="821">
        <f t="shared" si="1732"/>
        <v>0</v>
      </c>
      <c r="EW144" s="821">
        <f t="shared" si="1116"/>
        <v>0</v>
      </c>
      <c r="EX144" s="821">
        <f t="shared" si="1733"/>
        <v>0</v>
      </c>
      <c r="EY144" s="821"/>
      <c r="EZ144" s="821">
        <f t="shared" ref="EZ144:EZ152" si="1899">IFERROR(EY144*$I144, 0)</f>
        <v>0</v>
      </c>
      <c r="FA144" s="821">
        <f t="shared" si="1117"/>
        <v>0</v>
      </c>
      <c r="FB144" s="821">
        <f t="shared" si="1734"/>
        <v>0</v>
      </c>
      <c r="FC144" s="821">
        <f t="shared" si="1735"/>
        <v>0</v>
      </c>
      <c r="FD144" s="821">
        <f t="shared" si="1736"/>
        <v>0</v>
      </c>
      <c r="FE144" s="821"/>
      <c r="FF144" s="821">
        <f t="shared" si="1737"/>
        <v>0</v>
      </c>
      <c r="FG144" s="823"/>
      <c r="FI144" s="819"/>
      <c r="FJ144" s="819">
        <f t="shared" si="1738"/>
        <v>0</v>
      </c>
      <c r="FK144" s="819"/>
      <c r="FL144" s="819">
        <f t="shared" si="1739"/>
        <v>0</v>
      </c>
      <c r="FM144" s="819"/>
      <c r="FN144" s="819">
        <f t="shared" si="1740"/>
        <v>0</v>
      </c>
      <c r="FO144" s="819"/>
      <c r="FP144" s="819">
        <f t="shared" si="1741"/>
        <v>0</v>
      </c>
      <c r="FQ144" s="819">
        <f t="shared" si="1118"/>
        <v>0</v>
      </c>
      <c r="FR144" s="819">
        <f t="shared" si="1742"/>
        <v>0</v>
      </c>
      <c r="FS144" s="819">
        <f t="shared" si="1119"/>
        <v>0</v>
      </c>
      <c r="FT144" s="819">
        <f t="shared" si="1743"/>
        <v>0</v>
      </c>
      <c r="FU144" s="819">
        <f t="shared" si="1120"/>
        <v>0</v>
      </c>
      <c r="FV144" s="819">
        <f t="shared" si="1744"/>
        <v>0</v>
      </c>
      <c r="FW144" s="819">
        <f t="shared" si="1745"/>
        <v>0</v>
      </c>
      <c r="FX144" s="819">
        <f t="shared" si="1746"/>
        <v>0</v>
      </c>
      <c r="FY144" s="819"/>
      <c r="FZ144" s="819">
        <f t="shared" si="1747"/>
        <v>0</v>
      </c>
      <c r="GA144" s="823"/>
      <c r="GC144" s="819"/>
      <c r="GD144" s="819">
        <f t="shared" si="1748"/>
        <v>0</v>
      </c>
      <c r="GE144" s="819"/>
      <c r="GF144" s="819">
        <f t="shared" si="1749"/>
        <v>0</v>
      </c>
      <c r="GG144" s="819"/>
      <c r="GH144" s="819">
        <f t="shared" si="1750"/>
        <v>0</v>
      </c>
      <c r="GI144" s="819"/>
      <c r="GJ144" s="819">
        <f t="shared" si="1751"/>
        <v>0</v>
      </c>
      <c r="GK144" s="819">
        <f t="shared" si="1121"/>
        <v>0</v>
      </c>
      <c r="GL144" s="819">
        <f t="shared" si="1752"/>
        <v>0</v>
      </c>
      <c r="GM144" s="819"/>
      <c r="GN144" s="819">
        <f t="shared" ref="GN144:GN152" si="1900">IFERROR(GM144*$I144, 0)</f>
        <v>0</v>
      </c>
      <c r="GO144" s="819">
        <f t="shared" si="1122"/>
        <v>0</v>
      </c>
      <c r="GP144" s="819">
        <f t="shared" si="1753"/>
        <v>0</v>
      </c>
      <c r="GQ144" s="819">
        <f t="shared" si="1754"/>
        <v>0</v>
      </c>
      <c r="GR144" s="819">
        <f t="shared" si="1755"/>
        <v>0</v>
      </c>
      <c r="GS144" s="819"/>
      <c r="GT144" s="819">
        <f t="shared" si="1756"/>
        <v>0</v>
      </c>
      <c r="GU144" s="823"/>
      <c r="GW144" s="819"/>
      <c r="GX144" s="819">
        <f t="shared" si="1757"/>
        <v>0</v>
      </c>
      <c r="GY144" s="819"/>
      <c r="GZ144" s="819">
        <f t="shared" si="1758"/>
        <v>0</v>
      </c>
      <c r="HA144" s="819"/>
      <c r="HB144" s="819">
        <f t="shared" si="1759"/>
        <v>0</v>
      </c>
      <c r="HC144" s="819"/>
      <c r="HD144" s="819">
        <f t="shared" si="1760"/>
        <v>0</v>
      </c>
      <c r="HE144" s="819">
        <f t="shared" si="1123"/>
        <v>0</v>
      </c>
      <c r="HF144" s="819">
        <f t="shared" si="1761"/>
        <v>0</v>
      </c>
      <c r="HG144" s="819"/>
      <c r="HH144" s="819">
        <f t="shared" ref="HH144:HH152" si="1901">IFERROR(HG144*$I144, 0)</f>
        <v>0</v>
      </c>
      <c r="HI144" s="819">
        <f t="shared" si="1124"/>
        <v>0</v>
      </c>
      <c r="HJ144" s="819">
        <f t="shared" si="1762"/>
        <v>0</v>
      </c>
      <c r="HK144" s="819">
        <f t="shared" si="1763"/>
        <v>0</v>
      </c>
      <c r="HL144" s="819">
        <f t="shared" si="1764"/>
        <v>0</v>
      </c>
      <c r="HM144" s="819"/>
      <c r="HN144" s="819">
        <f t="shared" si="1765"/>
        <v>0</v>
      </c>
      <c r="HO144" s="820"/>
      <c r="HQ144" s="831"/>
      <c r="HR144" s="832">
        <f t="shared" si="1766"/>
        <v>0</v>
      </c>
      <c r="HS144" s="831"/>
      <c r="HT144" s="832">
        <f t="shared" si="1767"/>
        <v>0</v>
      </c>
      <c r="HU144" s="831"/>
      <c r="HV144" s="832">
        <f t="shared" si="1768"/>
        <v>0</v>
      </c>
      <c r="HW144" s="831"/>
      <c r="HX144" s="832">
        <f t="shared" si="1769"/>
        <v>0</v>
      </c>
      <c r="HY144" s="833">
        <f t="shared" si="1379"/>
        <v>0</v>
      </c>
      <c r="HZ144" s="832">
        <f t="shared" si="1770"/>
        <v>0</v>
      </c>
      <c r="IA144" s="831"/>
      <c r="IB144" s="832">
        <f t="shared" si="1771"/>
        <v>0</v>
      </c>
      <c r="IC144" s="833">
        <f t="shared" si="1380"/>
        <v>0</v>
      </c>
      <c r="ID144" s="832">
        <f t="shared" si="1772"/>
        <v>0</v>
      </c>
      <c r="IE144" s="832">
        <f t="shared" si="1773"/>
        <v>0</v>
      </c>
      <c r="IF144" s="832">
        <f t="shared" si="1774"/>
        <v>0</v>
      </c>
      <c r="IG144" s="831"/>
      <c r="IH144" s="832">
        <f t="shared" si="1775"/>
        <v>0</v>
      </c>
      <c r="II144" s="823"/>
      <c r="IK144" s="831"/>
      <c r="IL144" s="832">
        <f t="shared" si="1776"/>
        <v>0</v>
      </c>
      <c r="IM144" s="831"/>
      <c r="IN144" s="832">
        <f t="shared" si="1777"/>
        <v>0</v>
      </c>
      <c r="IO144" s="831"/>
      <c r="IP144" s="832">
        <f t="shared" si="1778"/>
        <v>0</v>
      </c>
      <c r="IQ144" s="831"/>
      <c r="IR144" s="832">
        <f t="shared" si="1779"/>
        <v>0</v>
      </c>
      <c r="IS144" s="833">
        <f t="shared" si="1381"/>
        <v>0</v>
      </c>
      <c r="IT144" s="832">
        <f t="shared" si="1780"/>
        <v>0</v>
      </c>
      <c r="IU144" s="831"/>
      <c r="IV144" s="832">
        <f t="shared" si="1781"/>
        <v>0</v>
      </c>
      <c r="IW144" s="833">
        <f t="shared" si="1382"/>
        <v>0</v>
      </c>
      <c r="IX144" s="832">
        <f t="shared" si="1782"/>
        <v>0</v>
      </c>
      <c r="IY144" s="832">
        <f t="shared" si="1783"/>
        <v>0</v>
      </c>
      <c r="IZ144" s="832">
        <f t="shared" si="1784"/>
        <v>0</v>
      </c>
      <c r="JA144" s="831"/>
      <c r="JB144" s="832">
        <f t="shared" si="1785"/>
        <v>0</v>
      </c>
      <c r="JC144" s="823"/>
      <c r="JE144" s="831"/>
      <c r="JF144" s="832">
        <f t="shared" si="1786"/>
        <v>0</v>
      </c>
      <c r="JG144" s="831"/>
      <c r="JH144" s="832">
        <f t="shared" si="1787"/>
        <v>0</v>
      </c>
      <c r="JI144" s="831"/>
      <c r="JJ144" s="832">
        <f t="shared" si="1788"/>
        <v>0</v>
      </c>
      <c r="JK144" s="831"/>
      <c r="JL144" s="832">
        <f t="shared" si="1789"/>
        <v>0</v>
      </c>
      <c r="JM144" s="833">
        <f t="shared" si="1383"/>
        <v>0</v>
      </c>
      <c r="JN144" s="832">
        <f t="shared" si="1790"/>
        <v>0</v>
      </c>
      <c r="JO144" s="831"/>
      <c r="JP144" s="832">
        <f t="shared" si="1791"/>
        <v>0</v>
      </c>
      <c r="JQ144" s="833">
        <f t="shared" si="1384"/>
        <v>0</v>
      </c>
      <c r="JR144" s="832">
        <f t="shared" si="1792"/>
        <v>0</v>
      </c>
      <c r="JS144" s="832">
        <f t="shared" si="1793"/>
        <v>0</v>
      </c>
      <c r="JT144" s="832">
        <f t="shared" si="1794"/>
        <v>0</v>
      </c>
      <c r="JU144" s="831"/>
      <c r="JV144" s="832">
        <f t="shared" si="1795"/>
        <v>0</v>
      </c>
      <c r="JW144" s="823"/>
      <c r="JY144" s="831"/>
      <c r="JZ144" s="832">
        <f t="shared" si="1796"/>
        <v>0</v>
      </c>
      <c r="KA144" s="831"/>
      <c r="KB144" s="832">
        <f t="shared" si="1797"/>
        <v>0</v>
      </c>
      <c r="KC144" s="831"/>
      <c r="KD144" s="832">
        <f t="shared" si="1798"/>
        <v>0</v>
      </c>
      <c r="KE144" s="831"/>
      <c r="KF144" s="832">
        <f t="shared" si="1799"/>
        <v>0</v>
      </c>
      <c r="KG144" s="833">
        <f t="shared" si="1385"/>
        <v>0</v>
      </c>
      <c r="KH144" s="832">
        <f t="shared" si="1800"/>
        <v>0</v>
      </c>
      <c r="KI144" s="831"/>
      <c r="KJ144" s="832">
        <f t="shared" si="1801"/>
        <v>0</v>
      </c>
      <c r="KK144" s="833">
        <f t="shared" si="1386"/>
        <v>0</v>
      </c>
      <c r="KL144" s="832">
        <f t="shared" si="1802"/>
        <v>0</v>
      </c>
      <c r="KM144" s="832">
        <f t="shared" si="1803"/>
        <v>0</v>
      </c>
      <c r="KN144" s="832">
        <f t="shared" si="1804"/>
        <v>0</v>
      </c>
      <c r="KO144" s="831"/>
      <c r="KP144" s="832">
        <f t="shared" si="1805"/>
        <v>0</v>
      </c>
      <c r="KQ144" s="823"/>
      <c r="KS144" s="831"/>
      <c r="KT144" s="832">
        <f t="shared" si="1806"/>
        <v>0</v>
      </c>
      <c r="KU144" s="831"/>
      <c r="KV144" s="832">
        <f t="shared" si="1807"/>
        <v>0</v>
      </c>
      <c r="KW144" s="831"/>
      <c r="KX144" s="832">
        <f t="shared" si="1808"/>
        <v>0</v>
      </c>
      <c r="KY144" s="831"/>
      <c r="KZ144" s="832">
        <f t="shared" si="1809"/>
        <v>0</v>
      </c>
      <c r="LA144" s="833">
        <f t="shared" si="1387"/>
        <v>0</v>
      </c>
      <c r="LB144" s="832">
        <f t="shared" si="1810"/>
        <v>0</v>
      </c>
      <c r="LC144" s="831"/>
      <c r="LD144" s="832">
        <f t="shared" si="1811"/>
        <v>0</v>
      </c>
      <c r="LE144" s="833">
        <f t="shared" si="1388"/>
        <v>0</v>
      </c>
      <c r="LF144" s="832">
        <f t="shared" si="1812"/>
        <v>0</v>
      </c>
      <c r="LG144" s="832">
        <f t="shared" si="1813"/>
        <v>0</v>
      </c>
      <c r="LH144" s="832">
        <f t="shared" si="1814"/>
        <v>0</v>
      </c>
      <c r="LI144" s="831"/>
      <c r="LJ144" s="832">
        <f t="shared" si="1815"/>
        <v>0</v>
      </c>
      <c r="LK144" s="823"/>
      <c r="LM144" s="831"/>
      <c r="LN144" s="832">
        <f t="shared" si="1816"/>
        <v>0</v>
      </c>
      <c r="LO144" s="831"/>
      <c r="LP144" s="832">
        <f t="shared" si="1817"/>
        <v>0</v>
      </c>
      <c r="LQ144" s="831"/>
      <c r="LR144" s="832">
        <f t="shared" si="1818"/>
        <v>0</v>
      </c>
      <c r="LS144" s="831"/>
      <c r="LT144" s="832">
        <f t="shared" si="1819"/>
        <v>0</v>
      </c>
      <c r="LU144" s="833">
        <f t="shared" si="1389"/>
        <v>0</v>
      </c>
      <c r="LV144" s="832">
        <f t="shared" si="1820"/>
        <v>0</v>
      </c>
      <c r="LW144" s="831"/>
      <c r="LX144" s="832">
        <f t="shared" si="1821"/>
        <v>0</v>
      </c>
      <c r="LY144" s="833">
        <f t="shared" si="1390"/>
        <v>0</v>
      </c>
      <c r="LZ144" s="832">
        <f t="shared" si="1822"/>
        <v>0</v>
      </c>
      <c r="MA144" s="832">
        <f t="shared" si="1823"/>
        <v>0</v>
      </c>
      <c r="MB144" s="832">
        <f t="shared" si="1824"/>
        <v>0</v>
      </c>
      <c r="MC144" s="831"/>
      <c r="MD144" s="832">
        <f t="shared" si="1825"/>
        <v>0</v>
      </c>
      <c r="ME144" s="823"/>
      <c r="MG144" s="831"/>
      <c r="MH144" s="832">
        <f t="shared" si="1826"/>
        <v>0</v>
      </c>
      <c r="MI144" s="831"/>
      <c r="MJ144" s="832">
        <f t="shared" si="1827"/>
        <v>0</v>
      </c>
      <c r="MK144" s="831"/>
      <c r="ML144" s="832">
        <f t="shared" si="1828"/>
        <v>0</v>
      </c>
      <c r="MM144" s="831"/>
      <c r="MN144" s="832">
        <f t="shared" si="1829"/>
        <v>0</v>
      </c>
      <c r="MO144" s="833">
        <f t="shared" si="1391"/>
        <v>0</v>
      </c>
      <c r="MP144" s="832">
        <f t="shared" si="1830"/>
        <v>0</v>
      </c>
      <c r="MQ144" s="831"/>
      <c r="MR144" s="832">
        <f t="shared" si="1831"/>
        <v>0</v>
      </c>
      <c r="MS144" s="833">
        <f t="shared" si="1392"/>
        <v>0</v>
      </c>
      <c r="MT144" s="832">
        <f t="shared" si="1832"/>
        <v>0</v>
      </c>
      <c r="MU144" s="832">
        <f t="shared" si="1833"/>
        <v>0</v>
      </c>
      <c r="MV144" s="832">
        <f t="shared" si="1834"/>
        <v>0</v>
      </c>
      <c r="MW144" s="831"/>
      <c r="MX144" s="832">
        <f t="shared" si="1835"/>
        <v>0</v>
      </c>
      <c r="MY144" s="823"/>
      <c r="NA144" s="831"/>
      <c r="NB144" s="832">
        <f t="shared" si="1836"/>
        <v>0</v>
      </c>
      <c r="NC144" s="831"/>
      <c r="ND144" s="832">
        <f t="shared" si="1837"/>
        <v>0</v>
      </c>
      <c r="NE144" s="831"/>
      <c r="NF144" s="832">
        <f t="shared" si="1838"/>
        <v>0</v>
      </c>
      <c r="NG144" s="831"/>
      <c r="NH144" s="832">
        <f t="shared" si="1839"/>
        <v>0</v>
      </c>
      <c r="NI144" s="833">
        <f t="shared" si="1393"/>
        <v>0</v>
      </c>
      <c r="NJ144" s="832">
        <f t="shared" si="1840"/>
        <v>0</v>
      </c>
      <c r="NK144" s="831"/>
      <c r="NL144" s="832">
        <f t="shared" si="1841"/>
        <v>0</v>
      </c>
      <c r="NM144" s="833">
        <f t="shared" si="1394"/>
        <v>0</v>
      </c>
      <c r="NN144" s="832">
        <f t="shared" si="1842"/>
        <v>0</v>
      </c>
      <c r="NO144" s="832">
        <f t="shared" si="1843"/>
        <v>0</v>
      </c>
      <c r="NP144" s="832">
        <f t="shared" si="1844"/>
        <v>0</v>
      </c>
      <c r="NQ144" s="831"/>
      <c r="NR144" s="832">
        <f t="shared" si="1845"/>
        <v>0</v>
      </c>
      <c r="NS144" s="823"/>
      <c r="NU144" s="831"/>
      <c r="NV144" s="832">
        <f t="shared" si="1846"/>
        <v>0</v>
      </c>
      <c r="NW144" s="831"/>
      <c r="NX144" s="832">
        <f t="shared" si="1847"/>
        <v>0</v>
      </c>
      <c r="NY144" s="831"/>
      <c r="NZ144" s="832">
        <f t="shared" si="1848"/>
        <v>0</v>
      </c>
      <c r="OA144" s="831"/>
      <c r="OB144" s="832">
        <f t="shared" si="1849"/>
        <v>0</v>
      </c>
      <c r="OC144" s="833">
        <f t="shared" si="1395"/>
        <v>0</v>
      </c>
      <c r="OD144" s="832">
        <f t="shared" si="1850"/>
        <v>0</v>
      </c>
      <c r="OE144" s="831"/>
      <c r="OF144" s="832">
        <f t="shared" si="1851"/>
        <v>0</v>
      </c>
      <c r="OG144" s="833">
        <f t="shared" si="1396"/>
        <v>0</v>
      </c>
      <c r="OH144" s="832">
        <f t="shared" si="1852"/>
        <v>0</v>
      </c>
      <c r="OI144" s="832">
        <f t="shared" si="1853"/>
        <v>0</v>
      </c>
      <c r="OJ144" s="832">
        <f t="shared" si="1854"/>
        <v>0</v>
      </c>
      <c r="OK144" s="831"/>
      <c r="OL144" s="832">
        <f t="shared" si="1855"/>
        <v>0</v>
      </c>
      <c r="OM144" s="823"/>
      <c r="OO144" s="831"/>
      <c r="OP144" s="832">
        <f t="shared" si="1856"/>
        <v>0</v>
      </c>
      <c r="OQ144" s="831"/>
      <c r="OR144" s="832">
        <f t="shared" si="1857"/>
        <v>0</v>
      </c>
      <c r="OS144" s="831"/>
      <c r="OT144" s="832">
        <f t="shared" si="1858"/>
        <v>0</v>
      </c>
      <c r="OU144" s="831"/>
      <c r="OV144" s="832">
        <f t="shared" si="1859"/>
        <v>0</v>
      </c>
      <c r="OW144" s="833">
        <f t="shared" si="1397"/>
        <v>0</v>
      </c>
      <c r="OX144" s="832">
        <f t="shared" si="1860"/>
        <v>0</v>
      </c>
      <c r="OY144" s="831"/>
      <c r="OZ144" s="832">
        <f t="shared" si="1861"/>
        <v>0</v>
      </c>
      <c r="PA144" s="833">
        <f t="shared" si="1398"/>
        <v>0</v>
      </c>
      <c r="PB144" s="832">
        <f t="shared" si="1862"/>
        <v>0</v>
      </c>
      <c r="PC144" s="832">
        <f t="shared" si="1863"/>
        <v>0</v>
      </c>
      <c r="PD144" s="832">
        <f t="shared" si="1864"/>
        <v>0</v>
      </c>
      <c r="PE144" s="831"/>
      <c r="PF144" s="832">
        <f t="shared" si="1865"/>
        <v>0</v>
      </c>
      <c r="PG144" s="823"/>
      <c r="PI144" s="831"/>
      <c r="PJ144" s="832">
        <f t="shared" si="1866"/>
        <v>0</v>
      </c>
      <c r="PK144" s="831"/>
      <c r="PL144" s="832">
        <f t="shared" si="1867"/>
        <v>0</v>
      </c>
      <c r="PM144" s="831"/>
      <c r="PN144" s="832">
        <f t="shared" si="1868"/>
        <v>0</v>
      </c>
      <c r="PO144" s="831"/>
      <c r="PP144" s="832">
        <f t="shared" si="1869"/>
        <v>0</v>
      </c>
      <c r="PQ144" s="833">
        <f t="shared" si="1399"/>
        <v>0</v>
      </c>
      <c r="PR144" s="832">
        <f t="shared" si="1870"/>
        <v>0</v>
      </c>
      <c r="PS144" s="831"/>
      <c r="PT144" s="832">
        <f t="shared" si="1871"/>
        <v>0</v>
      </c>
      <c r="PU144" s="833">
        <f t="shared" si="1400"/>
        <v>0</v>
      </c>
      <c r="PV144" s="832">
        <f t="shared" si="1872"/>
        <v>0</v>
      </c>
      <c r="PW144" s="832">
        <f t="shared" si="1873"/>
        <v>0</v>
      </c>
      <c r="PX144" s="832">
        <f t="shared" si="1874"/>
        <v>0</v>
      </c>
      <c r="PY144" s="831"/>
      <c r="PZ144" s="832">
        <f t="shared" si="1875"/>
        <v>0</v>
      </c>
      <c r="QA144" s="823"/>
      <c r="QC144" s="831"/>
      <c r="QD144" s="832">
        <f t="shared" si="1876"/>
        <v>0</v>
      </c>
      <c r="QE144" s="831"/>
      <c r="QF144" s="832">
        <f t="shared" si="1877"/>
        <v>0</v>
      </c>
      <c r="QG144" s="831"/>
      <c r="QH144" s="832">
        <f t="shared" si="1878"/>
        <v>0</v>
      </c>
      <c r="QI144" s="831"/>
      <c r="QJ144" s="832">
        <f t="shared" si="1879"/>
        <v>0</v>
      </c>
      <c r="QK144" s="833">
        <f t="shared" si="1401"/>
        <v>0</v>
      </c>
      <c r="QL144" s="832">
        <f t="shared" si="1880"/>
        <v>0</v>
      </c>
      <c r="QM144" s="831"/>
      <c r="QN144" s="832">
        <f t="shared" si="1881"/>
        <v>0</v>
      </c>
      <c r="QO144" s="833">
        <f t="shared" si="1402"/>
        <v>0</v>
      </c>
      <c r="QP144" s="832">
        <f t="shared" si="1882"/>
        <v>0</v>
      </c>
      <c r="QQ144" s="832">
        <f t="shared" si="1883"/>
        <v>0</v>
      </c>
      <c r="QR144" s="832">
        <f t="shared" si="1884"/>
        <v>0</v>
      </c>
      <c r="QS144" s="831"/>
      <c r="QT144" s="832">
        <f t="shared" si="1885"/>
        <v>0</v>
      </c>
      <c r="QU144" s="823"/>
      <c r="RA144" s="785">
        <f t="shared" si="1125"/>
        <v>0</v>
      </c>
      <c r="RB144" s="785" t="e">
        <f t="shared" si="1126"/>
        <v>#REF!</v>
      </c>
      <c r="RC144" s="677">
        <f t="shared" si="1673"/>
        <v>105</v>
      </c>
      <c r="RD144" s="677">
        <f t="shared" si="1673"/>
        <v>0</v>
      </c>
      <c r="RE144" s="677">
        <f t="shared" si="1673"/>
        <v>0</v>
      </c>
      <c r="RF144" s="677">
        <f t="shared" si="1673"/>
        <v>80</v>
      </c>
      <c r="RG144" s="677">
        <f t="shared" si="1673"/>
        <v>0</v>
      </c>
      <c r="RH144" s="677">
        <f t="shared" si="1673"/>
        <v>36</v>
      </c>
      <c r="RI144" s="677">
        <f t="shared" si="1673"/>
        <v>18</v>
      </c>
      <c r="RJ144" s="677">
        <f t="shared" si="1667"/>
        <v>0</v>
      </c>
      <c r="RK144" s="677" t="e">
        <f>#REF!</f>
        <v>#REF!</v>
      </c>
      <c r="RL144" s="677" t="e">
        <f>#REF!</f>
        <v>#REF!</v>
      </c>
      <c r="RM144" s="677">
        <f t="shared" si="1674"/>
        <v>0</v>
      </c>
      <c r="RN144" s="677">
        <f t="shared" si="1674"/>
        <v>0</v>
      </c>
      <c r="RO144" s="677">
        <f t="shared" si="1674"/>
        <v>0</v>
      </c>
      <c r="RP144" s="677">
        <f t="shared" si="1674"/>
        <v>0</v>
      </c>
      <c r="RQ144" s="677">
        <f t="shared" si="1674"/>
        <v>0</v>
      </c>
      <c r="RR144" s="677">
        <f t="shared" si="1674"/>
        <v>0</v>
      </c>
      <c r="RS144" s="677">
        <f t="shared" si="1674"/>
        <v>0</v>
      </c>
      <c r="RT144" s="677">
        <f t="shared" si="1668"/>
        <v>0</v>
      </c>
      <c r="RV144" s="675">
        <f t="shared" si="1129"/>
        <v>239</v>
      </c>
      <c r="RW144" s="675">
        <f t="shared" si="1130"/>
        <v>0</v>
      </c>
      <c r="RX144" s="675">
        <f t="shared" si="1131"/>
        <v>0</v>
      </c>
      <c r="RY144" s="675">
        <f t="shared" si="1132"/>
        <v>0</v>
      </c>
      <c r="RZ144" s="675">
        <f t="shared" si="1133"/>
        <v>0</v>
      </c>
      <c r="SA144" s="675">
        <f t="shared" si="1134"/>
        <v>0</v>
      </c>
      <c r="SB144" s="675">
        <f t="shared" si="1135"/>
        <v>0</v>
      </c>
      <c r="SC144" s="675">
        <f t="shared" si="1136"/>
        <v>0</v>
      </c>
      <c r="SD144" s="675" t="e">
        <f xml:space="preserve"> SUMIF(#REF!,$SD$8,#REF!)</f>
        <v>#REF!</v>
      </c>
      <c r="SE144" s="675" t="e">
        <f xml:space="preserve"> SUMIF(#REF!,$SE$8,#REF!)</f>
        <v>#REF!</v>
      </c>
      <c r="SG144" s="675">
        <f t="shared" si="1675"/>
        <v>0</v>
      </c>
      <c r="SH144" s="675">
        <f t="shared" si="1675"/>
        <v>0</v>
      </c>
      <c r="SI144" s="675">
        <f t="shared" si="1675"/>
        <v>0</v>
      </c>
      <c r="SJ144" s="675">
        <f t="shared" si="1675"/>
        <v>0</v>
      </c>
      <c r="SK144" s="675">
        <f t="shared" si="1675"/>
        <v>0</v>
      </c>
      <c r="SL144" s="675">
        <f t="shared" si="1675"/>
        <v>0</v>
      </c>
      <c r="SM144" s="675">
        <f t="shared" si="1675"/>
        <v>0</v>
      </c>
      <c r="SN144" s="675">
        <f t="shared" si="1675"/>
        <v>0</v>
      </c>
      <c r="SO144" s="675" t="e">
        <f t="shared" si="1675"/>
        <v>#REF!</v>
      </c>
      <c r="SP144" s="675" t="e">
        <f t="shared" si="1675"/>
        <v>#REF!</v>
      </c>
      <c r="SQ144" s="675">
        <f t="shared" si="1675"/>
        <v>0</v>
      </c>
      <c r="SR144" s="675">
        <f t="shared" si="1675"/>
        <v>0</v>
      </c>
      <c r="SS144" s="675">
        <f t="shared" si="1675"/>
        <v>0</v>
      </c>
      <c r="ST144" s="675">
        <f t="shared" si="1675"/>
        <v>0</v>
      </c>
      <c r="SU144" s="675">
        <f t="shared" si="1675"/>
        <v>0</v>
      </c>
      <c r="SV144" s="675">
        <f t="shared" si="1425"/>
        <v>0</v>
      </c>
      <c r="SW144" s="675">
        <f t="shared" si="1425"/>
        <v>0</v>
      </c>
      <c r="SX144" s="675">
        <f t="shared" si="1425"/>
        <v>0</v>
      </c>
      <c r="SY144" s="675" t="e">
        <f>#REF!*$AP144</f>
        <v>#REF!</v>
      </c>
      <c r="SZ144" s="675" t="e">
        <f>#REF!*$AP144</f>
        <v>#REF!</v>
      </c>
      <c r="TA144" s="675" t="e">
        <f>#REF!*$AP144</f>
        <v>#REF!</v>
      </c>
      <c r="TB144" s="675" t="e">
        <f>#REF!*$AP144</f>
        <v>#REF!</v>
      </c>
      <c r="TC144" s="675" t="e">
        <f>#REF!*$AP144</f>
        <v>#REF!</v>
      </c>
      <c r="TE144" s="675">
        <f t="shared" si="1403"/>
        <v>0</v>
      </c>
      <c r="TF144" s="675">
        <f t="shared" si="1404"/>
        <v>0</v>
      </c>
      <c r="TG144" s="675">
        <f t="shared" si="1405"/>
        <v>0</v>
      </c>
      <c r="TH144" s="675">
        <f t="shared" si="1406"/>
        <v>0</v>
      </c>
      <c r="TI144" s="675">
        <f t="shared" si="1407"/>
        <v>0</v>
      </c>
      <c r="TJ144" s="675">
        <f t="shared" si="1408"/>
        <v>0</v>
      </c>
      <c r="TK144" s="675">
        <f t="shared" si="1409"/>
        <v>0</v>
      </c>
      <c r="TL144" s="675">
        <f t="shared" si="1410"/>
        <v>0</v>
      </c>
      <c r="TM144" s="675">
        <f t="shared" si="1411"/>
        <v>0</v>
      </c>
      <c r="TN144" s="676">
        <f t="shared" si="1412"/>
        <v>0</v>
      </c>
      <c r="TP144" s="675">
        <f>IFERROR(SG144*(1+LEVEL_2!#REF!),0)</f>
        <v>0</v>
      </c>
      <c r="TQ144" s="675">
        <f>IFERROR(SH144*(1+LEVEL_2!#REF!),0)</f>
        <v>0</v>
      </c>
      <c r="TR144" s="675">
        <f>IFERROR(SI144*(1+LEVEL_2!#REF!),0)</f>
        <v>0</v>
      </c>
      <c r="TS144" s="675">
        <f>IFERROR(SJ144*(1+LEVEL_2!#REF!),0)</f>
        <v>0</v>
      </c>
      <c r="TT144" s="675">
        <f>IFERROR(SK144*(1+LEVEL_2!#REF!),0)</f>
        <v>0</v>
      </c>
      <c r="TU144" s="675">
        <f>IFERROR(SL144*(1+LEVEL_2!#REF!),0)</f>
        <v>0</v>
      </c>
      <c r="TV144" s="675">
        <f>IFERROR(SM144*(1+LEVEL_2!#REF!),0)</f>
        <v>0</v>
      </c>
      <c r="TW144" s="675">
        <f>IFERROR(SN144*(1+LEVEL_2!#REF!),0)</f>
        <v>0</v>
      </c>
      <c r="TX144" s="675">
        <f>IFERROR(SO144*(1+LEVEL_2!#REF!),0)</f>
        <v>0</v>
      </c>
      <c r="TY144" s="675">
        <f>IFERROR(SP144*(1+LEVEL_2!#REF!),0)</f>
        <v>0</v>
      </c>
      <c r="TZ144" s="675">
        <f>IFERROR(SQ144*(1+LEVEL_2!#REF!),0)</f>
        <v>0</v>
      </c>
      <c r="UA144" s="675">
        <f>IFERROR(SR144*(1+LEVEL_2!#REF!),0)</f>
        <v>0</v>
      </c>
      <c r="UB144" s="675">
        <f>IFERROR(SS144*(1+LEVEL_2!#REF!),0)</f>
        <v>0</v>
      </c>
      <c r="UC144" s="675">
        <f>IFERROR(ST144*(1+LEVEL_2!#REF!),0)</f>
        <v>0</v>
      </c>
      <c r="UD144" s="675">
        <f>IFERROR(SU144*(1+LEVEL_2!#REF!),0)</f>
        <v>0</v>
      </c>
      <c r="UE144" s="675">
        <f>IFERROR(SV144*(1+LEVEL_2!#REF!),0)</f>
        <v>0</v>
      </c>
      <c r="UF144" s="675">
        <f>IFERROR(SW144*(1+LEVEL_2!#REF!),0)</f>
        <v>0</v>
      </c>
      <c r="UG144" s="675">
        <f>IFERROR(SX144*(1+LEVEL_2!#REF!),0)</f>
        <v>0</v>
      </c>
      <c r="UH144" s="675">
        <f>IFERROR(SY144*(1+LEVEL_2!#REF!),0)</f>
        <v>0</v>
      </c>
      <c r="UI144" s="675">
        <f>IFERROR(SZ144*(1+LEVEL_2!#REF!),0)</f>
        <v>0</v>
      </c>
      <c r="UJ144" s="675">
        <f>IFERROR(TA144*(1+LEVEL_2!#REF!),0)</f>
        <v>0</v>
      </c>
      <c r="UK144" s="675">
        <f>IFERROR(TB144*(1+LEVEL_2!#REF!),0)</f>
        <v>0</v>
      </c>
      <c r="UL144" s="675">
        <f>IFERROR(TC144*(1+LEVEL_2!#REF!),0)</f>
        <v>0</v>
      </c>
      <c r="UN144" s="675">
        <f t="shared" si="1413"/>
        <v>0</v>
      </c>
      <c r="UO144" s="675">
        <f t="shared" si="1414"/>
        <v>0</v>
      </c>
      <c r="UP144" s="675">
        <f t="shared" si="1415"/>
        <v>0</v>
      </c>
      <c r="UQ144" s="675">
        <f t="shared" si="1416"/>
        <v>0</v>
      </c>
      <c r="UR144" s="675">
        <f t="shared" si="1417"/>
        <v>0</v>
      </c>
      <c r="US144" s="675">
        <f t="shared" si="1418"/>
        <v>0</v>
      </c>
      <c r="UT144" s="675">
        <f t="shared" si="1419"/>
        <v>0</v>
      </c>
      <c r="UU144" s="675">
        <f t="shared" si="1420"/>
        <v>0</v>
      </c>
      <c r="UV144" s="675">
        <f t="shared" si="1421"/>
        <v>0</v>
      </c>
      <c r="UW144" s="676">
        <f t="shared" si="1422"/>
        <v>0</v>
      </c>
    </row>
    <row r="145" spans="1:569" s="645" customFormat="1" ht="20.100000000000001" customHeight="1">
      <c r="A145" s="677"/>
      <c r="B145" s="677" t="s">
        <v>405</v>
      </c>
      <c r="C145" s="764" t="s">
        <v>715</v>
      </c>
      <c r="D145" s="764"/>
      <c r="E145" s="792" t="s">
        <v>716</v>
      </c>
      <c r="F145" s="793" t="s">
        <v>717</v>
      </c>
      <c r="G145" s="792" t="s">
        <v>718</v>
      </c>
      <c r="H145" s="794" t="s">
        <v>365</v>
      </c>
      <c r="I145" s="789"/>
      <c r="J145" s="789"/>
      <c r="K145" s="789"/>
      <c r="L145" s="789"/>
      <c r="M145" s="770"/>
      <c r="N145" s="828">
        <f t="shared" si="1423"/>
        <v>0</v>
      </c>
      <c r="O145" s="829">
        <f t="shared" si="1424"/>
        <v>0</v>
      </c>
      <c r="Q145" s="789"/>
      <c r="R145" s="795"/>
      <c r="S145" s="795"/>
      <c r="T145" s="795"/>
      <c r="U145" s="795"/>
      <c r="V145" s="795"/>
      <c r="W145" s="795"/>
      <c r="X145" s="795"/>
      <c r="Y145" s="809"/>
      <c r="Z145" s="809"/>
      <c r="AA145" s="809"/>
      <c r="AB145" s="809"/>
      <c r="AC145" s="809"/>
      <c r="AD145" s="809"/>
      <c r="AE145" s="809"/>
      <c r="AF145" s="810"/>
      <c r="AH145" s="819"/>
      <c r="AI145" s="819">
        <f t="shared" si="1678"/>
        <v>0</v>
      </c>
      <c r="AJ145" s="819"/>
      <c r="AK145" s="819">
        <f t="shared" si="1679"/>
        <v>0</v>
      </c>
      <c r="AL145" s="819"/>
      <c r="AM145" s="819">
        <f t="shared" si="1680"/>
        <v>0</v>
      </c>
      <c r="AN145" s="819"/>
      <c r="AO145" s="819">
        <f t="shared" si="1681"/>
        <v>0</v>
      </c>
      <c r="AP145" s="819">
        <f t="shared" si="1111"/>
        <v>0</v>
      </c>
      <c r="AQ145" s="819">
        <f t="shared" si="1682"/>
        <v>0</v>
      </c>
      <c r="AR145" s="819"/>
      <c r="AS145" s="819">
        <f t="shared" si="1683"/>
        <v>0</v>
      </c>
      <c r="AT145" s="776">
        <f t="shared" si="1152"/>
        <v>0</v>
      </c>
      <c r="AU145" s="776">
        <f t="shared" si="1684"/>
        <v>0</v>
      </c>
      <c r="AV145" s="819">
        <f t="shared" si="829"/>
        <v>0</v>
      </c>
      <c r="AW145" s="775">
        <f t="shared" si="1370"/>
        <v>0</v>
      </c>
      <c r="AX145" s="775">
        <f t="shared" si="1685"/>
        <v>0</v>
      </c>
      <c r="AY145" s="775">
        <f t="shared" si="1686"/>
        <v>0</v>
      </c>
      <c r="AZ145" s="819">
        <f t="shared" si="1686"/>
        <v>0</v>
      </c>
      <c r="BA145" s="819">
        <f t="shared" si="1687"/>
        <v>0</v>
      </c>
      <c r="BB145" s="819">
        <f t="shared" si="1688"/>
        <v>0</v>
      </c>
      <c r="BC145" s="819"/>
      <c r="BD145" s="819">
        <f t="shared" si="1689"/>
        <v>0</v>
      </c>
      <c r="BE145" s="820"/>
      <c r="BG145" s="819"/>
      <c r="BH145" s="819">
        <f t="shared" si="1690"/>
        <v>0</v>
      </c>
      <c r="BI145" s="819"/>
      <c r="BJ145" s="819">
        <f t="shared" si="1691"/>
        <v>0</v>
      </c>
      <c r="BK145" s="819"/>
      <c r="BL145" s="819">
        <f t="shared" si="1692"/>
        <v>0</v>
      </c>
      <c r="BM145" s="819"/>
      <c r="BN145" s="819">
        <f t="shared" si="1693"/>
        <v>0</v>
      </c>
      <c r="BO145" s="819">
        <f t="shared" si="1371"/>
        <v>0</v>
      </c>
      <c r="BP145" s="819">
        <f t="shared" si="1694"/>
        <v>0</v>
      </c>
      <c r="BQ145" s="819">
        <f t="shared" si="1695"/>
        <v>0</v>
      </c>
      <c r="BR145" s="819">
        <f t="shared" si="1696"/>
        <v>0</v>
      </c>
      <c r="BS145" s="819">
        <f t="shared" si="1372"/>
        <v>0</v>
      </c>
      <c r="BT145" s="819">
        <f t="shared" si="1697"/>
        <v>0</v>
      </c>
      <c r="BU145" s="819">
        <f t="shared" si="1698"/>
        <v>0</v>
      </c>
      <c r="BV145" s="819">
        <f t="shared" si="1699"/>
        <v>0</v>
      </c>
      <c r="BW145" s="819"/>
      <c r="BX145" s="819">
        <f t="shared" si="1700"/>
        <v>0</v>
      </c>
      <c r="BY145" s="820"/>
      <c r="CA145" s="744"/>
      <c r="CB145" s="745">
        <f t="shared" si="1701"/>
        <v>0</v>
      </c>
      <c r="CC145" s="718"/>
      <c r="CD145" s="745">
        <f t="shared" si="1702"/>
        <v>0</v>
      </c>
      <c r="CE145" s="718"/>
      <c r="CF145" s="745">
        <f t="shared" si="1703"/>
        <v>0</v>
      </c>
      <c r="CG145" s="718"/>
      <c r="CH145" s="745">
        <f t="shared" si="1704"/>
        <v>0</v>
      </c>
      <c r="CI145" s="746">
        <f t="shared" si="1377"/>
        <v>0</v>
      </c>
      <c r="CJ145" s="745">
        <f t="shared" si="1705"/>
        <v>0</v>
      </c>
      <c r="CK145" s="718"/>
      <c r="CL145" s="745">
        <f t="shared" si="1706"/>
        <v>0</v>
      </c>
      <c r="CM145" s="746">
        <f t="shared" si="1378"/>
        <v>0</v>
      </c>
      <c r="CN145" s="745">
        <f t="shared" si="1707"/>
        <v>0</v>
      </c>
      <c r="CO145" s="699">
        <f t="shared" si="1708"/>
        <v>0</v>
      </c>
      <c r="CP145" s="699">
        <f t="shared" si="1708"/>
        <v>0</v>
      </c>
      <c r="CQ145" s="699">
        <f t="shared" si="1708"/>
        <v>0</v>
      </c>
      <c r="CR145" s="699">
        <f t="shared" si="1708"/>
        <v>0</v>
      </c>
      <c r="CS145" s="700">
        <f t="shared" si="1708"/>
        <v>0</v>
      </c>
      <c r="CT145" s="699">
        <f t="shared" si="1708"/>
        <v>0</v>
      </c>
      <c r="CU145" s="699">
        <f t="shared" si="1708"/>
        <v>0</v>
      </c>
      <c r="CV145" s="700">
        <f t="shared" si="1709"/>
        <v>0</v>
      </c>
      <c r="CW145" s="697"/>
      <c r="CX145" s="696">
        <f t="shared" si="1710"/>
        <v>0</v>
      </c>
      <c r="CY145" s="701"/>
      <c r="DA145" s="819"/>
      <c r="DB145" s="819">
        <f t="shared" si="1711"/>
        <v>0</v>
      </c>
      <c r="DC145" s="819"/>
      <c r="DD145" s="819">
        <f t="shared" si="1712"/>
        <v>0</v>
      </c>
      <c r="DE145" s="819"/>
      <c r="DF145" s="819">
        <f t="shared" si="1713"/>
        <v>0</v>
      </c>
      <c r="DG145" s="819"/>
      <c r="DH145" s="819">
        <f t="shared" si="1714"/>
        <v>0</v>
      </c>
      <c r="DI145" s="819">
        <f t="shared" si="1112"/>
        <v>0</v>
      </c>
      <c r="DJ145" s="819">
        <f t="shared" si="1715"/>
        <v>0</v>
      </c>
      <c r="DK145" s="819"/>
      <c r="DL145" s="819">
        <f t="shared" si="1897"/>
        <v>0</v>
      </c>
      <c r="DM145" s="819">
        <f t="shared" si="1113"/>
        <v>0</v>
      </c>
      <c r="DN145" s="819">
        <f t="shared" si="1716"/>
        <v>0</v>
      </c>
      <c r="DO145" s="819">
        <f t="shared" si="1717"/>
        <v>0</v>
      </c>
      <c r="DP145" s="819">
        <f t="shared" si="1718"/>
        <v>0</v>
      </c>
      <c r="DQ145" s="819"/>
      <c r="DR145" s="819">
        <f t="shared" si="1719"/>
        <v>0</v>
      </c>
      <c r="DS145" s="820"/>
      <c r="DU145" s="821"/>
      <c r="DV145" s="821">
        <f t="shared" si="1720"/>
        <v>0</v>
      </c>
      <c r="DW145" s="821"/>
      <c r="DX145" s="821">
        <f t="shared" si="1721"/>
        <v>0</v>
      </c>
      <c r="DY145" s="821"/>
      <c r="DZ145" s="821">
        <f t="shared" si="1722"/>
        <v>0</v>
      </c>
      <c r="EA145" s="821"/>
      <c r="EB145" s="821">
        <f t="shared" si="1723"/>
        <v>0</v>
      </c>
      <c r="EC145" s="821">
        <f t="shared" si="1114"/>
        <v>0</v>
      </c>
      <c r="ED145" s="821">
        <f t="shared" si="1724"/>
        <v>0</v>
      </c>
      <c r="EE145" s="821"/>
      <c r="EF145" s="821">
        <f t="shared" si="1898"/>
        <v>0</v>
      </c>
      <c r="EG145" s="821">
        <f t="shared" si="1115"/>
        <v>0</v>
      </c>
      <c r="EH145" s="821">
        <f t="shared" si="1725"/>
        <v>0</v>
      </c>
      <c r="EI145" s="821">
        <f t="shared" si="1726"/>
        <v>0</v>
      </c>
      <c r="EJ145" s="821">
        <f t="shared" si="1727"/>
        <v>0</v>
      </c>
      <c r="EK145" s="821"/>
      <c r="EL145" s="821">
        <f t="shared" si="1728"/>
        <v>0</v>
      </c>
      <c r="EM145" s="822"/>
      <c r="EO145" s="821"/>
      <c r="EP145" s="821">
        <f t="shared" si="1729"/>
        <v>0</v>
      </c>
      <c r="EQ145" s="821"/>
      <c r="ER145" s="821">
        <f t="shared" si="1730"/>
        <v>0</v>
      </c>
      <c r="ES145" s="821"/>
      <c r="ET145" s="821">
        <f t="shared" si="1731"/>
        <v>0</v>
      </c>
      <c r="EU145" s="821"/>
      <c r="EV145" s="821">
        <f t="shared" si="1732"/>
        <v>0</v>
      </c>
      <c r="EW145" s="821">
        <f t="shared" si="1116"/>
        <v>0</v>
      </c>
      <c r="EX145" s="821">
        <f t="shared" si="1733"/>
        <v>0</v>
      </c>
      <c r="EY145" s="821"/>
      <c r="EZ145" s="821">
        <f t="shared" si="1899"/>
        <v>0</v>
      </c>
      <c r="FA145" s="821">
        <f t="shared" si="1117"/>
        <v>0</v>
      </c>
      <c r="FB145" s="821">
        <f t="shared" si="1734"/>
        <v>0</v>
      </c>
      <c r="FC145" s="821">
        <f t="shared" si="1735"/>
        <v>0</v>
      </c>
      <c r="FD145" s="821">
        <f t="shared" si="1736"/>
        <v>0</v>
      </c>
      <c r="FE145" s="821"/>
      <c r="FF145" s="821">
        <f t="shared" si="1737"/>
        <v>0</v>
      </c>
      <c r="FG145" s="823"/>
      <c r="FI145" s="819"/>
      <c r="FJ145" s="819">
        <f t="shared" si="1738"/>
        <v>0</v>
      </c>
      <c r="FK145" s="819"/>
      <c r="FL145" s="819">
        <f t="shared" si="1739"/>
        <v>0</v>
      </c>
      <c r="FM145" s="819"/>
      <c r="FN145" s="819">
        <f t="shared" si="1740"/>
        <v>0</v>
      </c>
      <c r="FO145" s="819"/>
      <c r="FP145" s="819">
        <f t="shared" si="1741"/>
        <v>0</v>
      </c>
      <c r="FQ145" s="819">
        <f t="shared" si="1118"/>
        <v>0</v>
      </c>
      <c r="FR145" s="819">
        <f t="shared" si="1742"/>
        <v>0</v>
      </c>
      <c r="FS145" s="819">
        <f t="shared" si="1119"/>
        <v>0</v>
      </c>
      <c r="FT145" s="819">
        <f t="shared" si="1743"/>
        <v>0</v>
      </c>
      <c r="FU145" s="819">
        <f t="shared" si="1120"/>
        <v>0</v>
      </c>
      <c r="FV145" s="819">
        <f t="shared" si="1744"/>
        <v>0</v>
      </c>
      <c r="FW145" s="819">
        <f t="shared" si="1745"/>
        <v>0</v>
      </c>
      <c r="FX145" s="819">
        <f t="shared" si="1746"/>
        <v>0</v>
      </c>
      <c r="FY145" s="819"/>
      <c r="FZ145" s="819">
        <f t="shared" si="1747"/>
        <v>0</v>
      </c>
      <c r="GA145" s="823"/>
      <c r="GC145" s="819"/>
      <c r="GD145" s="819">
        <f t="shared" si="1748"/>
        <v>0</v>
      </c>
      <c r="GE145" s="819"/>
      <c r="GF145" s="819">
        <f t="shared" si="1749"/>
        <v>0</v>
      </c>
      <c r="GG145" s="819"/>
      <c r="GH145" s="819">
        <f t="shared" si="1750"/>
        <v>0</v>
      </c>
      <c r="GI145" s="819"/>
      <c r="GJ145" s="819">
        <f t="shared" si="1751"/>
        <v>0</v>
      </c>
      <c r="GK145" s="819">
        <f t="shared" si="1121"/>
        <v>0</v>
      </c>
      <c r="GL145" s="819">
        <f t="shared" si="1752"/>
        <v>0</v>
      </c>
      <c r="GM145" s="819"/>
      <c r="GN145" s="819">
        <f t="shared" si="1900"/>
        <v>0</v>
      </c>
      <c r="GO145" s="819">
        <f t="shared" si="1122"/>
        <v>0</v>
      </c>
      <c r="GP145" s="819">
        <f t="shared" si="1753"/>
        <v>0</v>
      </c>
      <c r="GQ145" s="819">
        <f t="shared" si="1754"/>
        <v>0</v>
      </c>
      <c r="GR145" s="819">
        <f t="shared" si="1755"/>
        <v>0</v>
      </c>
      <c r="GS145" s="819"/>
      <c r="GT145" s="819">
        <f t="shared" si="1756"/>
        <v>0</v>
      </c>
      <c r="GU145" s="823"/>
      <c r="GW145" s="819"/>
      <c r="GX145" s="819">
        <f t="shared" si="1757"/>
        <v>0</v>
      </c>
      <c r="GY145" s="819"/>
      <c r="GZ145" s="819">
        <f t="shared" si="1758"/>
        <v>0</v>
      </c>
      <c r="HA145" s="819"/>
      <c r="HB145" s="819">
        <f t="shared" si="1759"/>
        <v>0</v>
      </c>
      <c r="HC145" s="819"/>
      <c r="HD145" s="819">
        <f t="shared" si="1760"/>
        <v>0</v>
      </c>
      <c r="HE145" s="819">
        <f t="shared" si="1123"/>
        <v>0</v>
      </c>
      <c r="HF145" s="819">
        <f t="shared" si="1761"/>
        <v>0</v>
      </c>
      <c r="HG145" s="819"/>
      <c r="HH145" s="819">
        <f t="shared" si="1901"/>
        <v>0</v>
      </c>
      <c r="HI145" s="819">
        <f t="shared" si="1124"/>
        <v>0</v>
      </c>
      <c r="HJ145" s="819">
        <f t="shared" si="1762"/>
        <v>0</v>
      </c>
      <c r="HK145" s="819">
        <f t="shared" si="1763"/>
        <v>0</v>
      </c>
      <c r="HL145" s="819">
        <f t="shared" si="1764"/>
        <v>0</v>
      </c>
      <c r="HM145" s="819"/>
      <c r="HN145" s="819">
        <f t="shared" si="1765"/>
        <v>0</v>
      </c>
      <c r="HO145" s="820"/>
      <c r="HQ145" s="831"/>
      <c r="HR145" s="832">
        <f t="shared" si="1766"/>
        <v>0</v>
      </c>
      <c r="HS145" s="831"/>
      <c r="HT145" s="832">
        <f t="shared" si="1767"/>
        <v>0</v>
      </c>
      <c r="HU145" s="831"/>
      <c r="HV145" s="832">
        <f t="shared" si="1768"/>
        <v>0</v>
      </c>
      <c r="HW145" s="831"/>
      <c r="HX145" s="832">
        <f t="shared" si="1769"/>
        <v>0</v>
      </c>
      <c r="HY145" s="833">
        <f t="shared" si="1379"/>
        <v>0</v>
      </c>
      <c r="HZ145" s="832">
        <f t="shared" si="1770"/>
        <v>0</v>
      </c>
      <c r="IA145" s="831"/>
      <c r="IB145" s="832">
        <f t="shared" si="1771"/>
        <v>0</v>
      </c>
      <c r="IC145" s="833">
        <f t="shared" si="1380"/>
        <v>0</v>
      </c>
      <c r="ID145" s="832">
        <f t="shared" si="1772"/>
        <v>0</v>
      </c>
      <c r="IE145" s="832">
        <f t="shared" si="1773"/>
        <v>0</v>
      </c>
      <c r="IF145" s="832">
        <f t="shared" si="1774"/>
        <v>0</v>
      </c>
      <c r="IG145" s="831"/>
      <c r="IH145" s="832">
        <f t="shared" si="1775"/>
        <v>0</v>
      </c>
      <c r="II145" s="823"/>
      <c r="IK145" s="831"/>
      <c r="IL145" s="832">
        <f t="shared" si="1776"/>
        <v>0</v>
      </c>
      <c r="IM145" s="831"/>
      <c r="IN145" s="832">
        <f t="shared" si="1777"/>
        <v>0</v>
      </c>
      <c r="IO145" s="831"/>
      <c r="IP145" s="832">
        <f t="shared" si="1778"/>
        <v>0</v>
      </c>
      <c r="IQ145" s="831"/>
      <c r="IR145" s="832">
        <f t="shared" si="1779"/>
        <v>0</v>
      </c>
      <c r="IS145" s="833">
        <f t="shared" si="1381"/>
        <v>0</v>
      </c>
      <c r="IT145" s="832">
        <f t="shared" si="1780"/>
        <v>0</v>
      </c>
      <c r="IU145" s="831"/>
      <c r="IV145" s="832">
        <f t="shared" si="1781"/>
        <v>0</v>
      </c>
      <c r="IW145" s="833">
        <f t="shared" si="1382"/>
        <v>0</v>
      </c>
      <c r="IX145" s="832">
        <f t="shared" si="1782"/>
        <v>0</v>
      </c>
      <c r="IY145" s="832">
        <f t="shared" si="1783"/>
        <v>0</v>
      </c>
      <c r="IZ145" s="832">
        <f t="shared" si="1784"/>
        <v>0</v>
      </c>
      <c r="JA145" s="831"/>
      <c r="JB145" s="832">
        <f t="shared" si="1785"/>
        <v>0</v>
      </c>
      <c r="JC145" s="823"/>
      <c r="JE145" s="831"/>
      <c r="JF145" s="832">
        <f t="shared" si="1786"/>
        <v>0</v>
      </c>
      <c r="JG145" s="831"/>
      <c r="JH145" s="832">
        <f t="shared" si="1787"/>
        <v>0</v>
      </c>
      <c r="JI145" s="831"/>
      <c r="JJ145" s="832">
        <f t="shared" si="1788"/>
        <v>0</v>
      </c>
      <c r="JK145" s="831"/>
      <c r="JL145" s="832">
        <f t="shared" si="1789"/>
        <v>0</v>
      </c>
      <c r="JM145" s="833">
        <f t="shared" si="1383"/>
        <v>0</v>
      </c>
      <c r="JN145" s="832">
        <f t="shared" si="1790"/>
        <v>0</v>
      </c>
      <c r="JO145" s="831"/>
      <c r="JP145" s="832">
        <f t="shared" si="1791"/>
        <v>0</v>
      </c>
      <c r="JQ145" s="833">
        <f t="shared" si="1384"/>
        <v>0</v>
      </c>
      <c r="JR145" s="832">
        <f t="shared" si="1792"/>
        <v>0</v>
      </c>
      <c r="JS145" s="832">
        <f t="shared" si="1793"/>
        <v>0</v>
      </c>
      <c r="JT145" s="832">
        <f t="shared" si="1794"/>
        <v>0</v>
      </c>
      <c r="JU145" s="831"/>
      <c r="JV145" s="832">
        <f t="shared" si="1795"/>
        <v>0</v>
      </c>
      <c r="JW145" s="823"/>
      <c r="JY145" s="831"/>
      <c r="JZ145" s="832">
        <f t="shared" si="1796"/>
        <v>0</v>
      </c>
      <c r="KA145" s="831"/>
      <c r="KB145" s="832">
        <f t="shared" si="1797"/>
        <v>0</v>
      </c>
      <c r="KC145" s="831"/>
      <c r="KD145" s="832">
        <f t="shared" si="1798"/>
        <v>0</v>
      </c>
      <c r="KE145" s="831"/>
      <c r="KF145" s="832">
        <f t="shared" si="1799"/>
        <v>0</v>
      </c>
      <c r="KG145" s="833">
        <f t="shared" si="1385"/>
        <v>0</v>
      </c>
      <c r="KH145" s="832">
        <f t="shared" si="1800"/>
        <v>0</v>
      </c>
      <c r="KI145" s="831"/>
      <c r="KJ145" s="832">
        <f t="shared" si="1801"/>
        <v>0</v>
      </c>
      <c r="KK145" s="833">
        <f t="shared" si="1386"/>
        <v>0</v>
      </c>
      <c r="KL145" s="832">
        <f t="shared" si="1802"/>
        <v>0</v>
      </c>
      <c r="KM145" s="832">
        <f t="shared" si="1803"/>
        <v>0</v>
      </c>
      <c r="KN145" s="832">
        <f t="shared" si="1804"/>
        <v>0</v>
      </c>
      <c r="KO145" s="831"/>
      <c r="KP145" s="832">
        <f t="shared" si="1805"/>
        <v>0</v>
      </c>
      <c r="KQ145" s="823"/>
      <c r="KS145" s="831"/>
      <c r="KT145" s="832">
        <f t="shared" si="1806"/>
        <v>0</v>
      </c>
      <c r="KU145" s="831"/>
      <c r="KV145" s="832">
        <f t="shared" si="1807"/>
        <v>0</v>
      </c>
      <c r="KW145" s="831"/>
      <c r="KX145" s="832">
        <f t="shared" si="1808"/>
        <v>0</v>
      </c>
      <c r="KY145" s="831"/>
      <c r="KZ145" s="832">
        <f t="shared" si="1809"/>
        <v>0</v>
      </c>
      <c r="LA145" s="833">
        <f t="shared" si="1387"/>
        <v>0</v>
      </c>
      <c r="LB145" s="832">
        <f t="shared" si="1810"/>
        <v>0</v>
      </c>
      <c r="LC145" s="831"/>
      <c r="LD145" s="832">
        <f t="shared" si="1811"/>
        <v>0</v>
      </c>
      <c r="LE145" s="833">
        <f t="shared" si="1388"/>
        <v>0</v>
      </c>
      <c r="LF145" s="832">
        <f t="shared" si="1812"/>
        <v>0</v>
      </c>
      <c r="LG145" s="832">
        <f t="shared" si="1813"/>
        <v>0</v>
      </c>
      <c r="LH145" s="832">
        <f t="shared" si="1814"/>
        <v>0</v>
      </c>
      <c r="LI145" s="831"/>
      <c r="LJ145" s="832">
        <f t="shared" si="1815"/>
        <v>0</v>
      </c>
      <c r="LK145" s="823"/>
      <c r="LM145" s="831"/>
      <c r="LN145" s="832">
        <f t="shared" si="1816"/>
        <v>0</v>
      </c>
      <c r="LO145" s="831"/>
      <c r="LP145" s="832">
        <f t="shared" si="1817"/>
        <v>0</v>
      </c>
      <c r="LQ145" s="831"/>
      <c r="LR145" s="832">
        <f t="shared" si="1818"/>
        <v>0</v>
      </c>
      <c r="LS145" s="831"/>
      <c r="LT145" s="832">
        <f t="shared" si="1819"/>
        <v>0</v>
      </c>
      <c r="LU145" s="833">
        <f t="shared" si="1389"/>
        <v>0</v>
      </c>
      <c r="LV145" s="832">
        <f t="shared" si="1820"/>
        <v>0</v>
      </c>
      <c r="LW145" s="831"/>
      <c r="LX145" s="832">
        <f t="shared" si="1821"/>
        <v>0</v>
      </c>
      <c r="LY145" s="833">
        <f t="shared" si="1390"/>
        <v>0</v>
      </c>
      <c r="LZ145" s="832">
        <f t="shared" si="1822"/>
        <v>0</v>
      </c>
      <c r="MA145" s="832">
        <f t="shared" si="1823"/>
        <v>0</v>
      </c>
      <c r="MB145" s="832">
        <f t="shared" si="1824"/>
        <v>0</v>
      </c>
      <c r="MC145" s="831"/>
      <c r="MD145" s="832">
        <f t="shared" si="1825"/>
        <v>0</v>
      </c>
      <c r="ME145" s="823"/>
      <c r="MG145" s="831"/>
      <c r="MH145" s="832">
        <f t="shared" si="1826"/>
        <v>0</v>
      </c>
      <c r="MI145" s="831"/>
      <c r="MJ145" s="832">
        <f t="shared" si="1827"/>
        <v>0</v>
      </c>
      <c r="MK145" s="831"/>
      <c r="ML145" s="832">
        <f t="shared" si="1828"/>
        <v>0</v>
      </c>
      <c r="MM145" s="831"/>
      <c r="MN145" s="832">
        <f t="shared" si="1829"/>
        <v>0</v>
      </c>
      <c r="MO145" s="833">
        <f t="shared" si="1391"/>
        <v>0</v>
      </c>
      <c r="MP145" s="832">
        <f t="shared" si="1830"/>
        <v>0</v>
      </c>
      <c r="MQ145" s="831"/>
      <c r="MR145" s="832">
        <f t="shared" si="1831"/>
        <v>0</v>
      </c>
      <c r="MS145" s="833">
        <f t="shared" si="1392"/>
        <v>0</v>
      </c>
      <c r="MT145" s="832">
        <f t="shared" si="1832"/>
        <v>0</v>
      </c>
      <c r="MU145" s="832">
        <f t="shared" si="1833"/>
        <v>0</v>
      </c>
      <c r="MV145" s="832">
        <f t="shared" si="1834"/>
        <v>0</v>
      </c>
      <c r="MW145" s="831"/>
      <c r="MX145" s="832">
        <f t="shared" si="1835"/>
        <v>0</v>
      </c>
      <c r="MY145" s="823"/>
      <c r="NA145" s="831"/>
      <c r="NB145" s="832">
        <f t="shared" si="1836"/>
        <v>0</v>
      </c>
      <c r="NC145" s="831"/>
      <c r="ND145" s="832">
        <f t="shared" si="1837"/>
        <v>0</v>
      </c>
      <c r="NE145" s="831"/>
      <c r="NF145" s="832">
        <f t="shared" si="1838"/>
        <v>0</v>
      </c>
      <c r="NG145" s="831"/>
      <c r="NH145" s="832">
        <f t="shared" si="1839"/>
        <v>0</v>
      </c>
      <c r="NI145" s="833">
        <f t="shared" si="1393"/>
        <v>0</v>
      </c>
      <c r="NJ145" s="832">
        <f t="shared" si="1840"/>
        <v>0</v>
      </c>
      <c r="NK145" s="831"/>
      <c r="NL145" s="832">
        <f t="shared" si="1841"/>
        <v>0</v>
      </c>
      <c r="NM145" s="833">
        <f t="shared" si="1394"/>
        <v>0</v>
      </c>
      <c r="NN145" s="832">
        <f t="shared" si="1842"/>
        <v>0</v>
      </c>
      <c r="NO145" s="832">
        <f t="shared" si="1843"/>
        <v>0</v>
      </c>
      <c r="NP145" s="832">
        <f t="shared" si="1844"/>
        <v>0</v>
      </c>
      <c r="NQ145" s="831"/>
      <c r="NR145" s="832">
        <f t="shared" si="1845"/>
        <v>0</v>
      </c>
      <c r="NS145" s="823"/>
      <c r="NU145" s="831"/>
      <c r="NV145" s="832">
        <f t="shared" si="1846"/>
        <v>0</v>
      </c>
      <c r="NW145" s="831"/>
      <c r="NX145" s="832">
        <f t="shared" si="1847"/>
        <v>0</v>
      </c>
      <c r="NY145" s="831"/>
      <c r="NZ145" s="832">
        <f t="shared" si="1848"/>
        <v>0</v>
      </c>
      <c r="OA145" s="831"/>
      <c r="OB145" s="832">
        <f t="shared" si="1849"/>
        <v>0</v>
      </c>
      <c r="OC145" s="833">
        <f t="shared" si="1395"/>
        <v>0</v>
      </c>
      <c r="OD145" s="832">
        <f t="shared" si="1850"/>
        <v>0</v>
      </c>
      <c r="OE145" s="831"/>
      <c r="OF145" s="832">
        <f t="shared" si="1851"/>
        <v>0</v>
      </c>
      <c r="OG145" s="833">
        <f t="shared" si="1396"/>
        <v>0</v>
      </c>
      <c r="OH145" s="832">
        <f t="shared" si="1852"/>
        <v>0</v>
      </c>
      <c r="OI145" s="832">
        <f t="shared" si="1853"/>
        <v>0</v>
      </c>
      <c r="OJ145" s="832">
        <f t="shared" si="1854"/>
        <v>0</v>
      </c>
      <c r="OK145" s="831"/>
      <c r="OL145" s="832">
        <f t="shared" si="1855"/>
        <v>0</v>
      </c>
      <c r="OM145" s="823"/>
      <c r="OO145" s="831"/>
      <c r="OP145" s="832">
        <f t="shared" si="1856"/>
        <v>0</v>
      </c>
      <c r="OQ145" s="831"/>
      <c r="OR145" s="832">
        <f t="shared" si="1857"/>
        <v>0</v>
      </c>
      <c r="OS145" s="831"/>
      <c r="OT145" s="832">
        <f t="shared" si="1858"/>
        <v>0</v>
      </c>
      <c r="OU145" s="831"/>
      <c r="OV145" s="832">
        <f t="shared" si="1859"/>
        <v>0</v>
      </c>
      <c r="OW145" s="833">
        <f t="shared" si="1397"/>
        <v>0</v>
      </c>
      <c r="OX145" s="832">
        <f t="shared" si="1860"/>
        <v>0</v>
      </c>
      <c r="OY145" s="831"/>
      <c r="OZ145" s="832">
        <f t="shared" si="1861"/>
        <v>0</v>
      </c>
      <c r="PA145" s="833">
        <f t="shared" si="1398"/>
        <v>0</v>
      </c>
      <c r="PB145" s="832">
        <f t="shared" si="1862"/>
        <v>0</v>
      </c>
      <c r="PC145" s="832">
        <f t="shared" si="1863"/>
        <v>0</v>
      </c>
      <c r="PD145" s="832">
        <f t="shared" si="1864"/>
        <v>0</v>
      </c>
      <c r="PE145" s="831"/>
      <c r="PF145" s="832">
        <f t="shared" si="1865"/>
        <v>0</v>
      </c>
      <c r="PG145" s="823"/>
      <c r="PI145" s="831"/>
      <c r="PJ145" s="832">
        <f t="shared" si="1866"/>
        <v>0</v>
      </c>
      <c r="PK145" s="831"/>
      <c r="PL145" s="832">
        <f t="shared" si="1867"/>
        <v>0</v>
      </c>
      <c r="PM145" s="831"/>
      <c r="PN145" s="832">
        <f t="shared" si="1868"/>
        <v>0</v>
      </c>
      <c r="PO145" s="831"/>
      <c r="PP145" s="832">
        <f t="shared" si="1869"/>
        <v>0</v>
      </c>
      <c r="PQ145" s="833">
        <f t="shared" si="1399"/>
        <v>0</v>
      </c>
      <c r="PR145" s="832">
        <f t="shared" si="1870"/>
        <v>0</v>
      </c>
      <c r="PS145" s="831"/>
      <c r="PT145" s="832">
        <f t="shared" si="1871"/>
        <v>0</v>
      </c>
      <c r="PU145" s="833">
        <f t="shared" si="1400"/>
        <v>0</v>
      </c>
      <c r="PV145" s="832">
        <f t="shared" si="1872"/>
        <v>0</v>
      </c>
      <c r="PW145" s="832">
        <f t="shared" si="1873"/>
        <v>0</v>
      </c>
      <c r="PX145" s="832">
        <f t="shared" si="1874"/>
        <v>0</v>
      </c>
      <c r="PY145" s="831"/>
      <c r="PZ145" s="832">
        <f t="shared" si="1875"/>
        <v>0</v>
      </c>
      <c r="QA145" s="823"/>
      <c r="QC145" s="831"/>
      <c r="QD145" s="832">
        <f t="shared" si="1876"/>
        <v>0</v>
      </c>
      <c r="QE145" s="831"/>
      <c r="QF145" s="832">
        <f t="shared" si="1877"/>
        <v>0</v>
      </c>
      <c r="QG145" s="831"/>
      <c r="QH145" s="832">
        <f t="shared" si="1878"/>
        <v>0</v>
      </c>
      <c r="QI145" s="831"/>
      <c r="QJ145" s="832">
        <f t="shared" si="1879"/>
        <v>0</v>
      </c>
      <c r="QK145" s="833">
        <f t="shared" si="1401"/>
        <v>0</v>
      </c>
      <c r="QL145" s="832">
        <f t="shared" si="1880"/>
        <v>0</v>
      </c>
      <c r="QM145" s="831"/>
      <c r="QN145" s="832">
        <f t="shared" si="1881"/>
        <v>0</v>
      </c>
      <c r="QO145" s="833">
        <f t="shared" si="1402"/>
        <v>0</v>
      </c>
      <c r="QP145" s="832">
        <f t="shared" si="1882"/>
        <v>0</v>
      </c>
      <c r="QQ145" s="832">
        <f t="shared" si="1883"/>
        <v>0</v>
      </c>
      <c r="QR145" s="832">
        <f t="shared" si="1884"/>
        <v>0</v>
      </c>
      <c r="QS145" s="831"/>
      <c r="QT145" s="832">
        <f t="shared" si="1885"/>
        <v>0</v>
      </c>
      <c r="QU145" s="823"/>
      <c r="RA145" s="785">
        <f t="shared" si="1125"/>
        <v>0</v>
      </c>
      <c r="RB145" s="785" t="e">
        <f t="shared" si="1126"/>
        <v>#REF!</v>
      </c>
      <c r="RC145" s="677">
        <f t="shared" si="1673"/>
        <v>0</v>
      </c>
      <c r="RD145" s="677">
        <f t="shared" si="1673"/>
        <v>0</v>
      </c>
      <c r="RE145" s="677">
        <f t="shared" si="1673"/>
        <v>0</v>
      </c>
      <c r="RF145" s="677">
        <f t="shared" si="1673"/>
        <v>0</v>
      </c>
      <c r="RG145" s="677">
        <f t="shared" si="1673"/>
        <v>0</v>
      </c>
      <c r="RH145" s="677">
        <f t="shared" si="1673"/>
        <v>0</v>
      </c>
      <c r="RI145" s="677">
        <f t="shared" si="1673"/>
        <v>0</v>
      </c>
      <c r="RJ145" s="677">
        <f t="shared" si="1667"/>
        <v>0</v>
      </c>
      <c r="RK145" s="677" t="e">
        <f>#REF!</f>
        <v>#REF!</v>
      </c>
      <c r="RL145" s="677" t="e">
        <f>#REF!</f>
        <v>#REF!</v>
      </c>
      <c r="RM145" s="677">
        <f t="shared" si="1674"/>
        <v>0</v>
      </c>
      <c r="RN145" s="677">
        <f t="shared" si="1674"/>
        <v>0</v>
      </c>
      <c r="RO145" s="677">
        <f t="shared" si="1674"/>
        <v>0</v>
      </c>
      <c r="RP145" s="677">
        <f t="shared" si="1674"/>
        <v>0</v>
      </c>
      <c r="RQ145" s="677">
        <f t="shared" si="1674"/>
        <v>0</v>
      </c>
      <c r="RR145" s="677">
        <f t="shared" si="1674"/>
        <v>0</v>
      </c>
      <c r="RS145" s="677">
        <f t="shared" si="1674"/>
        <v>0</v>
      </c>
      <c r="RT145" s="677">
        <f t="shared" si="1668"/>
        <v>0</v>
      </c>
      <c r="RV145" s="675">
        <f t="shared" si="1129"/>
        <v>0</v>
      </c>
      <c r="RW145" s="675">
        <f t="shared" si="1130"/>
        <v>0</v>
      </c>
      <c r="RX145" s="675">
        <f t="shared" si="1131"/>
        <v>0</v>
      </c>
      <c r="RY145" s="675">
        <f t="shared" si="1132"/>
        <v>0</v>
      </c>
      <c r="RZ145" s="675">
        <f t="shared" si="1133"/>
        <v>0</v>
      </c>
      <c r="SA145" s="675">
        <f t="shared" si="1134"/>
        <v>0</v>
      </c>
      <c r="SB145" s="675">
        <f t="shared" si="1135"/>
        <v>0</v>
      </c>
      <c r="SC145" s="675">
        <f t="shared" si="1136"/>
        <v>0</v>
      </c>
      <c r="SD145" s="675" t="e">
        <f xml:space="preserve"> SUMIF(#REF!,$SD$8,#REF!)</f>
        <v>#REF!</v>
      </c>
      <c r="SE145" s="675" t="e">
        <f xml:space="preserve"> SUMIF(#REF!,$SE$8,#REF!)</f>
        <v>#REF!</v>
      </c>
      <c r="SG145" s="675">
        <f t="shared" si="1675"/>
        <v>0</v>
      </c>
      <c r="SH145" s="675">
        <f t="shared" si="1675"/>
        <v>0</v>
      </c>
      <c r="SI145" s="675">
        <f t="shared" si="1675"/>
        <v>0</v>
      </c>
      <c r="SJ145" s="675">
        <f t="shared" si="1675"/>
        <v>0</v>
      </c>
      <c r="SK145" s="675">
        <f t="shared" si="1675"/>
        <v>0</v>
      </c>
      <c r="SL145" s="675">
        <f t="shared" si="1675"/>
        <v>0</v>
      </c>
      <c r="SM145" s="675">
        <f t="shared" si="1675"/>
        <v>0</v>
      </c>
      <c r="SN145" s="675">
        <f t="shared" si="1675"/>
        <v>0</v>
      </c>
      <c r="SO145" s="675" t="e">
        <f t="shared" si="1675"/>
        <v>#REF!</v>
      </c>
      <c r="SP145" s="675" t="e">
        <f t="shared" si="1675"/>
        <v>#REF!</v>
      </c>
      <c r="SQ145" s="675">
        <f t="shared" si="1675"/>
        <v>0</v>
      </c>
      <c r="SR145" s="675">
        <f t="shared" si="1675"/>
        <v>0</v>
      </c>
      <c r="SS145" s="675">
        <f t="shared" si="1675"/>
        <v>0</v>
      </c>
      <c r="ST145" s="675">
        <f t="shared" si="1675"/>
        <v>0</v>
      </c>
      <c r="SU145" s="675">
        <f t="shared" si="1675"/>
        <v>0</v>
      </c>
      <c r="SV145" s="675">
        <f t="shared" si="1425"/>
        <v>0</v>
      </c>
      <c r="SW145" s="675">
        <f t="shared" si="1425"/>
        <v>0</v>
      </c>
      <c r="SX145" s="675">
        <f t="shared" si="1425"/>
        <v>0</v>
      </c>
      <c r="SY145" s="675" t="e">
        <f>#REF!*$AP145</f>
        <v>#REF!</v>
      </c>
      <c r="SZ145" s="675" t="e">
        <f>#REF!*$AP145</f>
        <v>#REF!</v>
      </c>
      <c r="TA145" s="675" t="e">
        <f>#REF!*$AP145</f>
        <v>#REF!</v>
      </c>
      <c r="TB145" s="675" t="e">
        <f>#REF!*$AP145</f>
        <v>#REF!</v>
      </c>
      <c r="TC145" s="675" t="e">
        <f>#REF!*$AP145</f>
        <v>#REF!</v>
      </c>
      <c r="TE145" s="675">
        <f t="shared" si="1403"/>
        <v>0</v>
      </c>
      <c r="TF145" s="675">
        <f t="shared" si="1404"/>
        <v>0</v>
      </c>
      <c r="TG145" s="675">
        <f t="shared" si="1405"/>
        <v>0</v>
      </c>
      <c r="TH145" s="675">
        <f t="shared" si="1406"/>
        <v>0</v>
      </c>
      <c r="TI145" s="675">
        <f t="shared" si="1407"/>
        <v>0</v>
      </c>
      <c r="TJ145" s="675">
        <f t="shared" si="1408"/>
        <v>0</v>
      </c>
      <c r="TK145" s="675">
        <f t="shared" si="1409"/>
        <v>0</v>
      </c>
      <c r="TL145" s="675">
        <f t="shared" si="1410"/>
        <v>0</v>
      </c>
      <c r="TM145" s="675">
        <f t="shared" si="1411"/>
        <v>0</v>
      </c>
      <c r="TN145" s="676">
        <f t="shared" si="1412"/>
        <v>0</v>
      </c>
      <c r="TP145" s="675">
        <f>IFERROR(SG145*(1+LEVEL_2!#REF!),0)</f>
        <v>0</v>
      </c>
      <c r="TQ145" s="675">
        <f>IFERROR(SH145*(1+LEVEL_2!#REF!),0)</f>
        <v>0</v>
      </c>
      <c r="TR145" s="675">
        <f>IFERROR(SI145*(1+LEVEL_2!#REF!),0)</f>
        <v>0</v>
      </c>
      <c r="TS145" s="675">
        <f>IFERROR(SJ145*(1+LEVEL_2!#REF!),0)</f>
        <v>0</v>
      </c>
      <c r="TT145" s="675">
        <f>IFERROR(SK145*(1+LEVEL_2!#REF!),0)</f>
        <v>0</v>
      </c>
      <c r="TU145" s="675">
        <f>IFERROR(SL145*(1+LEVEL_2!#REF!),0)</f>
        <v>0</v>
      </c>
      <c r="TV145" s="675">
        <f>IFERROR(SM145*(1+LEVEL_2!#REF!),0)</f>
        <v>0</v>
      </c>
      <c r="TW145" s="675">
        <f>IFERROR(SN145*(1+LEVEL_2!#REF!),0)</f>
        <v>0</v>
      </c>
      <c r="TX145" s="675">
        <f>IFERROR(SO145*(1+LEVEL_2!#REF!),0)</f>
        <v>0</v>
      </c>
      <c r="TY145" s="675">
        <f>IFERROR(SP145*(1+LEVEL_2!#REF!),0)</f>
        <v>0</v>
      </c>
      <c r="TZ145" s="675">
        <f>IFERROR(SQ145*(1+LEVEL_2!#REF!),0)</f>
        <v>0</v>
      </c>
      <c r="UA145" s="675">
        <f>IFERROR(SR145*(1+LEVEL_2!#REF!),0)</f>
        <v>0</v>
      </c>
      <c r="UB145" s="675">
        <f>IFERROR(SS145*(1+LEVEL_2!#REF!),0)</f>
        <v>0</v>
      </c>
      <c r="UC145" s="675">
        <f>IFERROR(ST145*(1+LEVEL_2!#REF!),0)</f>
        <v>0</v>
      </c>
      <c r="UD145" s="675">
        <f>IFERROR(SU145*(1+LEVEL_2!#REF!),0)</f>
        <v>0</v>
      </c>
      <c r="UE145" s="675">
        <f>IFERROR(SV145*(1+LEVEL_2!#REF!),0)</f>
        <v>0</v>
      </c>
      <c r="UF145" s="675">
        <f>IFERROR(SW145*(1+LEVEL_2!#REF!),0)</f>
        <v>0</v>
      </c>
      <c r="UG145" s="675">
        <f>IFERROR(SX145*(1+LEVEL_2!#REF!),0)</f>
        <v>0</v>
      </c>
      <c r="UH145" s="675">
        <f>IFERROR(SY145*(1+LEVEL_2!#REF!),0)</f>
        <v>0</v>
      </c>
      <c r="UI145" s="675">
        <f>IFERROR(SZ145*(1+LEVEL_2!#REF!),0)</f>
        <v>0</v>
      </c>
      <c r="UJ145" s="675">
        <f>IFERROR(TA145*(1+LEVEL_2!#REF!),0)</f>
        <v>0</v>
      </c>
      <c r="UK145" s="675">
        <f>IFERROR(TB145*(1+LEVEL_2!#REF!),0)</f>
        <v>0</v>
      </c>
      <c r="UL145" s="675">
        <f>IFERROR(TC145*(1+LEVEL_2!#REF!),0)</f>
        <v>0</v>
      </c>
      <c r="UN145" s="675">
        <f t="shared" si="1413"/>
        <v>0</v>
      </c>
      <c r="UO145" s="675">
        <f t="shared" si="1414"/>
        <v>0</v>
      </c>
      <c r="UP145" s="675">
        <f t="shared" si="1415"/>
        <v>0</v>
      </c>
      <c r="UQ145" s="675">
        <f t="shared" si="1416"/>
        <v>0</v>
      </c>
      <c r="UR145" s="675">
        <f t="shared" si="1417"/>
        <v>0</v>
      </c>
      <c r="US145" s="675">
        <f t="shared" si="1418"/>
        <v>0</v>
      </c>
      <c r="UT145" s="675">
        <f t="shared" si="1419"/>
        <v>0</v>
      </c>
      <c r="UU145" s="675">
        <f t="shared" si="1420"/>
        <v>0</v>
      </c>
      <c r="UV145" s="675">
        <f t="shared" si="1421"/>
        <v>0</v>
      </c>
      <c r="UW145" s="676">
        <f t="shared" si="1422"/>
        <v>0</v>
      </c>
    </row>
    <row r="146" spans="1:569" s="645" customFormat="1" ht="20.100000000000001" customHeight="1">
      <c r="A146" s="677"/>
      <c r="B146" s="677" t="s">
        <v>405</v>
      </c>
      <c r="C146" s="764" t="s">
        <v>719</v>
      </c>
      <c r="D146" s="764"/>
      <c r="E146" s="792" t="s">
        <v>720</v>
      </c>
      <c r="F146" s="793" t="s">
        <v>713</v>
      </c>
      <c r="G146" s="792" t="s">
        <v>721</v>
      </c>
      <c r="H146" s="794" t="s">
        <v>449</v>
      </c>
      <c r="I146" s="789">
        <f>Rev.1_Base!G323</f>
        <v>85</v>
      </c>
      <c r="J146" s="789">
        <f>Rev.1_Base!H323</f>
        <v>47</v>
      </c>
      <c r="K146" s="789">
        <f>Rev.1_Base!J323</f>
        <v>47.5</v>
      </c>
      <c r="L146" s="789">
        <f>Rev.1_Base!K323</f>
        <v>9.5</v>
      </c>
      <c r="M146" s="770"/>
      <c r="N146" s="828">
        <f t="shared" si="1423"/>
        <v>85</v>
      </c>
      <c r="O146" s="829">
        <f t="shared" si="1424"/>
        <v>0</v>
      </c>
      <c r="Q146" s="789">
        <f>Rev.1_Base!M323</f>
        <v>38</v>
      </c>
      <c r="R146" s="795">
        <f>Rev.1_Base!O323</f>
        <v>3.5</v>
      </c>
      <c r="S146" s="795">
        <f>Rev.1_Base!Q323</f>
        <v>3.5</v>
      </c>
      <c r="T146" s="795">
        <f>Rev.1_Base!S323</f>
        <v>28</v>
      </c>
      <c r="U146" s="795">
        <f>Rev.1_Base!U323</f>
        <v>0</v>
      </c>
      <c r="V146" s="795">
        <f>Rev.1_Base!W323</f>
        <v>6</v>
      </c>
      <c r="W146" s="795">
        <f>Rev.1_Base!Y323</f>
        <v>6</v>
      </c>
      <c r="X146" s="795">
        <f>Rev.1_Base!AA323</f>
        <v>0</v>
      </c>
      <c r="Y146" s="809"/>
      <c r="Z146" s="809"/>
      <c r="AA146" s="809"/>
      <c r="AB146" s="809"/>
      <c r="AC146" s="809"/>
      <c r="AD146" s="809"/>
      <c r="AE146" s="809"/>
      <c r="AF146" s="810"/>
      <c r="AH146" s="819"/>
      <c r="AI146" s="819">
        <f t="shared" si="1678"/>
        <v>0</v>
      </c>
      <c r="AJ146" s="819"/>
      <c r="AK146" s="819">
        <f t="shared" si="1679"/>
        <v>0</v>
      </c>
      <c r="AL146" s="819"/>
      <c r="AM146" s="819">
        <f t="shared" si="1680"/>
        <v>0</v>
      </c>
      <c r="AN146" s="819"/>
      <c r="AO146" s="819">
        <f t="shared" si="1681"/>
        <v>0</v>
      </c>
      <c r="AP146" s="819">
        <f t="shared" si="1111"/>
        <v>0</v>
      </c>
      <c r="AQ146" s="819">
        <f t="shared" si="1682"/>
        <v>0</v>
      </c>
      <c r="AR146" s="819"/>
      <c r="AS146" s="819">
        <f t="shared" si="1683"/>
        <v>0</v>
      </c>
      <c r="AT146" s="776">
        <f t="shared" si="1152"/>
        <v>1400400</v>
      </c>
      <c r="AU146" s="776">
        <f t="shared" si="1684"/>
        <v>2334000</v>
      </c>
      <c r="AV146" s="819">
        <v>1167000</v>
      </c>
      <c r="AW146" s="775">
        <f t="shared" si="1370"/>
        <v>13303800</v>
      </c>
      <c r="AX146" s="775">
        <f t="shared" si="1685"/>
        <v>110865000</v>
      </c>
      <c r="AY146" s="775">
        <f t="shared" si="1686"/>
        <v>198390000</v>
      </c>
      <c r="AZ146" s="819">
        <f t="shared" si="1686"/>
        <v>99195000</v>
      </c>
      <c r="BA146" s="819">
        <f t="shared" si="1687"/>
        <v>99195000</v>
      </c>
      <c r="BB146" s="819">
        <f t="shared" si="1688"/>
        <v>0</v>
      </c>
      <c r="BC146" s="819"/>
      <c r="BD146" s="819">
        <f t="shared" si="1689"/>
        <v>0</v>
      </c>
      <c r="BE146" s="820"/>
      <c r="BG146" s="819"/>
      <c r="BH146" s="819">
        <f t="shared" si="1690"/>
        <v>0</v>
      </c>
      <c r="BI146" s="819"/>
      <c r="BJ146" s="819">
        <f t="shared" si="1691"/>
        <v>0</v>
      </c>
      <c r="BK146" s="819"/>
      <c r="BL146" s="819">
        <f t="shared" si="1692"/>
        <v>0</v>
      </c>
      <c r="BM146" s="819"/>
      <c r="BN146" s="819">
        <f t="shared" si="1693"/>
        <v>0</v>
      </c>
      <c r="BO146" s="819">
        <f t="shared" si="1371"/>
        <v>0</v>
      </c>
      <c r="BP146" s="819">
        <f t="shared" si="1694"/>
        <v>0</v>
      </c>
      <c r="BQ146" s="819">
        <f t="shared" si="1695"/>
        <v>0</v>
      </c>
      <c r="BR146" s="819">
        <f t="shared" si="1696"/>
        <v>0</v>
      </c>
      <c r="BS146" s="819">
        <f t="shared" si="1372"/>
        <v>0</v>
      </c>
      <c r="BT146" s="819">
        <f t="shared" si="1697"/>
        <v>0</v>
      </c>
      <c r="BU146" s="819">
        <f t="shared" si="1698"/>
        <v>0</v>
      </c>
      <c r="BV146" s="819">
        <f t="shared" si="1699"/>
        <v>0</v>
      </c>
      <c r="BW146" s="819"/>
      <c r="BX146" s="819">
        <f t="shared" si="1700"/>
        <v>0</v>
      </c>
      <c r="BY146" s="820"/>
      <c r="CA146" s="744">
        <f>'동해기지(건축)'!BP143</f>
        <v>70000</v>
      </c>
      <c r="CB146" s="745">
        <f t="shared" si="1701"/>
        <v>5950000</v>
      </c>
      <c r="CC146" s="718"/>
      <c r="CD146" s="745">
        <f t="shared" si="1702"/>
        <v>0</v>
      </c>
      <c r="CE146" s="718"/>
      <c r="CF146" s="745">
        <f t="shared" si="1703"/>
        <v>0</v>
      </c>
      <c r="CG146" s="718">
        <f>'동해기지(건축)'!BR143</f>
        <v>20000</v>
      </c>
      <c r="CH146" s="745">
        <f t="shared" si="1704"/>
        <v>1700000</v>
      </c>
      <c r="CI146" s="746">
        <f t="shared" si="1377"/>
        <v>90000</v>
      </c>
      <c r="CJ146" s="745">
        <f t="shared" si="1705"/>
        <v>7650000</v>
      </c>
      <c r="CK146" s="718"/>
      <c r="CL146" s="745">
        <f t="shared" si="1706"/>
        <v>0</v>
      </c>
      <c r="CM146" s="746">
        <f t="shared" si="1378"/>
        <v>90000</v>
      </c>
      <c r="CN146" s="745">
        <f t="shared" si="1707"/>
        <v>7650000</v>
      </c>
      <c r="CO146" s="699">
        <f t="shared" si="1708"/>
        <v>3420000</v>
      </c>
      <c r="CP146" s="699">
        <f t="shared" si="1708"/>
        <v>315000</v>
      </c>
      <c r="CQ146" s="699">
        <f t="shared" si="1708"/>
        <v>315000</v>
      </c>
      <c r="CR146" s="699">
        <f t="shared" si="1708"/>
        <v>2520000</v>
      </c>
      <c r="CS146" s="700">
        <f t="shared" si="1708"/>
        <v>0</v>
      </c>
      <c r="CT146" s="699">
        <f t="shared" si="1708"/>
        <v>540000</v>
      </c>
      <c r="CU146" s="699">
        <f t="shared" si="1708"/>
        <v>540000</v>
      </c>
      <c r="CV146" s="700">
        <f t="shared" si="1709"/>
        <v>0</v>
      </c>
      <c r="CW146" s="697"/>
      <c r="CX146" s="696">
        <f t="shared" si="1710"/>
        <v>0</v>
      </c>
      <c r="CY146" s="701"/>
      <c r="DA146" s="819"/>
      <c r="DB146" s="819">
        <f t="shared" si="1711"/>
        <v>0</v>
      </c>
      <c r="DC146" s="819"/>
      <c r="DD146" s="819">
        <f t="shared" si="1712"/>
        <v>0</v>
      </c>
      <c r="DE146" s="819"/>
      <c r="DF146" s="819">
        <f t="shared" si="1713"/>
        <v>0</v>
      </c>
      <c r="DG146" s="819"/>
      <c r="DH146" s="819">
        <f t="shared" si="1714"/>
        <v>0</v>
      </c>
      <c r="DI146" s="819">
        <f t="shared" si="1112"/>
        <v>0</v>
      </c>
      <c r="DJ146" s="819">
        <f t="shared" si="1715"/>
        <v>0</v>
      </c>
      <c r="DK146" s="819"/>
      <c r="DL146" s="819">
        <f t="shared" si="1897"/>
        <v>0</v>
      </c>
      <c r="DM146" s="819">
        <f t="shared" si="1113"/>
        <v>0</v>
      </c>
      <c r="DN146" s="819">
        <f t="shared" si="1716"/>
        <v>0</v>
      </c>
      <c r="DO146" s="819">
        <f t="shared" si="1717"/>
        <v>0</v>
      </c>
      <c r="DP146" s="819">
        <f t="shared" si="1718"/>
        <v>0</v>
      </c>
      <c r="DQ146" s="819"/>
      <c r="DR146" s="819">
        <f t="shared" si="1719"/>
        <v>0</v>
      </c>
      <c r="DS146" s="820"/>
      <c r="DU146" s="821"/>
      <c r="DV146" s="821">
        <f t="shared" si="1720"/>
        <v>0</v>
      </c>
      <c r="DW146" s="821"/>
      <c r="DX146" s="821">
        <f t="shared" si="1721"/>
        <v>0</v>
      </c>
      <c r="DY146" s="821"/>
      <c r="DZ146" s="821">
        <f t="shared" si="1722"/>
        <v>0</v>
      </c>
      <c r="EA146" s="821"/>
      <c r="EB146" s="821">
        <f t="shared" si="1723"/>
        <v>0</v>
      </c>
      <c r="EC146" s="821">
        <f t="shared" si="1114"/>
        <v>0</v>
      </c>
      <c r="ED146" s="821">
        <f t="shared" si="1724"/>
        <v>0</v>
      </c>
      <c r="EE146" s="821"/>
      <c r="EF146" s="821">
        <f t="shared" si="1898"/>
        <v>0</v>
      </c>
      <c r="EG146" s="821">
        <f t="shared" si="1115"/>
        <v>0</v>
      </c>
      <c r="EH146" s="821">
        <f t="shared" si="1725"/>
        <v>0</v>
      </c>
      <c r="EI146" s="821">
        <f t="shared" si="1726"/>
        <v>0</v>
      </c>
      <c r="EJ146" s="821">
        <f t="shared" si="1727"/>
        <v>0</v>
      </c>
      <c r="EK146" s="821"/>
      <c r="EL146" s="821">
        <f t="shared" si="1728"/>
        <v>0</v>
      </c>
      <c r="EM146" s="822"/>
      <c r="EO146" s="821"/>
      <c r="EP146" s="821">
        <f t="shared" si="1729"/>
        <v>0</v>
      </c>
      <c r="EQ146" s="821"/>
      <c r="ER146" s="821">
        <f t="shared" si="1730"/>
        <v>0</v>
      </c>
      <c r="ES146" s="821"/>
      <c r="ET146" s="821">
        <f t="shared" si="1731"/>
        <v>0</v>
      </c>
      <c r="EU146" s="821"/>
      <c r="EV146" s="821">
        <f t="shared" si="1732"/>
        <v>0</v>
      </c>
      <c r="EW146" s="821">
        <f t="shared" si="1116"/>
        <v>0</v>
      </c>
      <c r="EX146" s="821">
        <f t="shared" si="1733"/>
        <v>0</v>
      </c>
      <c r="EY146" s="821"/>
      <c r="EZ146" s="821">
        <f t="shared" si="1899"/>
        <v>0</v>
      </c>
      <c r="FA146" s="821">
        <f t="shared" si="1117"/>
        <v>0</v>
      </c>
      <c r="FB146" s="821">
        <f t="shared" si="1734"/>
        <v>0</v>
      </c>
      <c r="FC146" s="821">
        <f t="shared" si="1735"/>
        <v>0</v>
      </c>
      <c r="FD146" s="821">
        <f t="shared" si="1736"/>
        <v>0</v>
      </c>
      <c r="FE146" s="821"/>
      <c r="FF146" s="821">
        <f t="shared" si="1737"/>
        <v>0</v>
      </c>
      <c r="FG146" s="823"/>
      <c r="FI146" s="819"/>
      <c r="FJ146" s="819">
        <f t="shared" si="1738"/>
        <v>0</v>
      </c>
      <c r="FK146" s="819"/>
      <c r="FL146" s="819">
        <f t="shared" si="1739"/>
        <v>0</v>
      </c>
      <c r="FM146" s="819"/>
      <c r="FN146" s="819">
        <f t="shared" si="1740"/>
        <v>0</v>
      </c>
      <c r="FO146" s="819"/>
      <c r="FP146" s="819">
        <f t="shared" si="1741"/>
        <v>0</v>
      </c>
      <c r="FQ146" s="819">
        <f t="shared" si="1118"/>
        <v>0</v>
      </c>
      <c r="FR146" s="819">
        <f t="shared" si="1742"/>
        <v>0</v>
      </c>
      <c r="FS146" s="819">
        <f t="shared" si="1119"/>
        <v>0</v>
      </c>
      <c r="FT146" s="819">
        <f t="shared" si="1743"/>
        <v>0</v>
      </c>
      <c r="FU146" s="819">
        <f t="shared" si="1120"/>
        <v>0</v>
      </c>
      <c r="FV146" s="819">
        <f t="shared" si="1744"/>
        <v>0</v>
      </c>
      <c r="FW146" s="819">
        <f t="shared" si="1745"/>
        <v>0</v>
      </c>
      <c r="FX146" s="819">
        <f t="shared" si="1746"/>
        <v>0</v>
      </c>
      <c r="FY146" s="819"/>
      <c r="FZ146" s="819">
        <f t="shared" si="1747"/>
        <v>0</v>
      </c>
      <c r="GA146" s="823"/>
      <c r="GC146" s="819"/>
      <c r="GD146" s="819">
        <f t="shared" si="1748"/>
        <v>0</v>
      </c>
      <c r="GE146" s="819"/>
      <c r="GF146" s="819">
        <f t="shared" si="1749"/>
        <v>0</v>
      </c>
      <c r="GG146" s="819"/>
      <c r="GH146" s="819">
        <f t="shared" si="1750"/>
        <v>0</v>
      </c>
      <c r="GI146" s="819"/>
      <c r="GJ146" s="819">
        <f t="shared" si="1751"/>
        <v>0</v>
      </c>
      <c r="GK146" s="819">
        <f t="shared" si="1121"/>
        <v>0</v>
      </c>
      <c r="GL146" s="819">
        <f t="shared" si="1752"/>
        <v>0</v>
      </c>
      <c r="GM146" s="819"/>
      <c r="GN146" s="819">
        <f t="shared" si="1900"/>
        <v>0</v>
      </c>
      <c r="GO146" s="819">
        <f t="shared" si="1122"/>
        <v>0</v>
      </c>
      <c r="GP146" s="819">
        <f t="shared" si="1753"/>
        <v>0</v>
      </c>
      <c r="GQ146" s="819">
        <f t="shared" si="1754"/>
        <v>0</v>
      </c>
      <c r="GR146" s="819">
        <f t="shared" si="1755"/>
        <v>0</v>
      </c>
      <c r="GS146" s="819"/>
      <c r="GT146" s="819">
        <f t="shared" si="1756"/>
        <v>0</v>
      </c>
      <c r="GU146" s="823"/>
      <c r="GW146" s="819"/>
      <c r="GX146" s="819">
        <f t="shared" si="1757"/>
        <v>0</v>
      </c>
      <c r="GY146" s="819"/>
      <c r="GZ146" s="819">
        <f t="shared" si="1758"/>
        <v>0</v>
      </c>
      <c r="HA146" s="819"/>
      <c r="HB146" s="819">
        <f t="shared" si="1759"/>
        <v>0</v>
      </c>
      <c r="HC146" s="819"/>
      <c r="HD146" s="819">
        <f t="shared" si="1760"/>
        <v>0</v>
      </c>
      <c r="HE146" s="819">
        <f t="shared" si="1123"/>
        <v>0</v>
      </c>
      <c r="HF146" s="819">
        <f t="shared" si="1761"/>
        <v>0</v>
      </c>
      <c r="HG146" s="819"/>
      <c r="HH146" s="819">
        <f t="shared" si="1901"/>
        <v>0</v>
      </c>
      <c r="HI146" s="819">
        <f t="shared" si="1124"/>
        <v>0</v>
      </c>
      <c r="HJ146" s="819">
        <f t="shared" si="1762"/>
        <v>0</v>
      </c>
      <c r="HK146" s="819">
        <f t="shared" si="1763"/>
        <v>0</v>
      </c>
      <c r="HL146" s="819">
        <f t="shared" si="1764"/>
        <v>0</v>
      </c>
      <c r="HM146" s="819"/>
      <c r="HN146" s="819">
        <f t="shared" si="1765"/>
        <v>0</v>
      </c>
      <c r="HO146" s="820"/>
      <c r="HQ146" s="831"/>
      <c r="HR146" s="832">
        <f t="shared" si="1766"/>
        <v>0</v>
      </c>
      <c r="HS146" s="831"/>
      <c r="HT146" s="832">
        <f t="shared" si="1767"/>
        <v>0</v>
      </c>
      <c r="HU146" s="831"/>
      <c r="HV146" s="832">
        <f t="shared" si="1768"/>
        <v>0</v>
      </c>
      <c r="HW146" s="831"/>
      <c r="HX146" s="832">
        <f t="shared" si="1769"/>
        <v>0</v>
      </c>
      <c r="HY146" s="833">
        <f t="shared" si="1379"/>
        <v>0</v>
      </c>
      <c r="HZ146" s="832">
        <f t="shared" si="1770"/>
        <v>0</v>
      </c>
      <c r="IA146" s="831"/>
      <c r="IB146" s="832">
        <f t="shared" si="1771"/>
        <v>0</v>
      </c>
      <c r="IC146" s="833">
        <f t="shared" si="1380"/>
        <v>0</v>
      </c>
      <c r="ID146" s="832">
        <f t="shared" si="1772"/>
        <v>0</v>
      </c>
      <c r="IE146" s="832">
        <f t="shared" si="1773"/>
        <v>0</v>
      </c>
      <c r="IF146" s="832">
        <f t="shared" si="1774"/>
        <v>0</v>
      </c>
      <c r="IG146" s="831"/>
      <c r="IH146" s="832">
        <f t="shared" si="1775"/>
        <v>0</v>
      </c>
      <c r="II146" s="823"/>
      <c r="IK146" s="831"/>
      <c r="IL146" s="832">
        <f t="shared" si="1776"/>
        <v>0</v>
      </c>
      <c r="IM146" s="831"/>
      <c r="IN146" s="832">
        <f t="shared" si="1777"/>
        <v>0</v>
      </c>
      <c r="IO146" s="831"/>
      <c r="IP146" s="832">
        <f t="shared" si="1778"/>
        <v>0</v>
      </c>
      <c r="IQ146" s="831"/>
      <c r="IR146" s="832">
        <f t="shared" si="1779"/>
        <v>0</v>
      </c>
      <c r="IS146" s="833">
        <f t="shared" si="1381"/>
        <v>0</v>
      </c>
      <c r="IT146" s="832">
        <f t="shared" si="1780"/>
        <v>0</v>
      </c>
      <c r="IU146" s="831"/>
      <c r="IV146" s="832">
        <f t="shared" si="1781"/>
        <v>0</v>
      </c>
      <c r="IW146" s="833">
        <f t="shared" si="1382"/>
        <v>0</v>
      </c>
      <c r="IX146" s="832">
        <f t="shared" si="1782"/>
        <v>0</v>
      </c>
      <c r="IY146" s="832">
        <f t="shared" si="1783"/>
        <v>0</v>
      </c>
      <c r="IZ146" s="832">
        <f t="shared" si="1784"/>
        <v>0</v>
      </c>
      <c r="JA146" s="831"/>
      <c r="JB146" s="832">
        <f t="shared" si="1785"/>
        <v>0</v>
      </c>
      <c r="JC146" s="823"/>
      <c r="JE146" s="831"/>
      <c r="JF146" s="832">
        <f t="shared" si="1786"/>
        <v>0</v>
      </c>
      <c r="JG146" s="831"/>
      <c r="JH146" s="832">
        <f t="shared" si="1787"/>
        <v>0</v>
      </c>
      <c r="JI146" s="831"/>
      <c r="JJ146" s="832">
        <f t="shared" si="1788"/>
        <v>0</v>
      </c>
      <c r="JK146" s="831"/>
      <c r="JL146" s="832">
        <f t="shared" si="1789"/>
        <v>0</v>
      </c>
      <c r="JM146" s="833">
        <f t="shared" si="1383"/>
        <v>0</v>
      </c>
      <c r="JN146" s="832">
        <f t="shared" si="1790"/>
        <v>0</v>
      </c>
      <c r="JO146" s="831"/>
      <c r="JP146" s="832">
        <f t="shared" si="1791"/>
        <v>0</v>
      </c>
      <c r="JQ146" s="833">
        <f t="shared" si="1384"/>
        <v>0</v>
      </c>
      <c r="JR146" s="832">
        <f t="shared" si="1792"/>
        <v>0</v>
      </c>
      <c r="JS146" s="832">
        <f t="shared" si="1793"/>
        <v>0</v>
      </c>
      <c r="JT146" s="832">
        <f t="shared" si="1794"/>
        <v>0</v>
      </c>
      <c r="JU146" s="831"/>
      <c r="JV146" s="832">
        <f t="shared" si="1795"/>
        <v>0</v>
      </c>
      <c r="JW146" s="823"/>
      <c r="JY146" s="831"/>
      <c r="JZ146" s="832">
        <f t="shared" si="1796"/>
        <v>0</v>
      </c>
      <c r="KA146" s="831"/>
      <c r="KB146" s="832">
        <f t="shared" si="1797"/>
        <v>0</v>
      </c>
      <c r="KC146" s="831"/>
      <c r="KD146" s="832">
        <f t="shared" si="1798"/>
        <v>0</v>
      </c>
      <c r="KE146" s="831"/>
      <c r="KF146" s="832">
        <f t="shared" si="1799"/>
        <v>0</v>
      </c>
      <c r="KG146" s="833">
        <f t="shared" si="1385"/>
        <v>0</v>
      </c>
      <c r="KH146" s="832">
        <f t="shared" si="1800"/>
        <v>0</v>
      </c>
      <c r="KI146" s="831"/>
      <c r="KJ146" s="832">
        <f t="shared" si="1801"/>
        <v>0</v>
      </c>
      <c r="KK146" s="833">
        <f t="shared" si="1386"/>
        <v>0</v>
      </c>
      <c r="KL146" s="832">
        <f t="shared" si="1802"/>
        <v>0</v>
      </c>
      <c r="KM146" s="832">
        <f t="shared" si="1803"/>
        <v>0</v>
      </c>
      <c r="KN146" s="832">
        <f t="shared" si="1804"/>
        <v>0</v>
      </c>
      <c r="KO146" s="831"/>
      <c r="KP146" s="832">
        <f t="shared" si="1805"/>
        <v>0</v>
      </c>
      <c r="KQ146" s="823"/>
      <c r="KS146" s="831"/>
      <c r="KT146" s="832">
        <f t="shared" si="1806"/>
        <v>0</v>
      </c>
      <c r="KU146" s="831"/>
      <c r="KV146" s="832">
        <f t="shared" si="1807"/>
        <v>0</v>
      </c>
      <c r="KW146" s="831"/>
      <c r="KX146" s="832">
        <f t="shared" si="1808"/>
        <v>0</v>
      </c>
      <c r="KY146" s="831"/>
      <c r="KZ146" s="832">
        <f t="shared" si="1809"/>
        <v>0</v>
      </c>
      <c r="LA146" s="833">
        <f t="shared" si="1387"/>
        <v>0</v>
      </c>
      <c r="LB146" s="832">
        <f t="shared" si="1810"/>
        <v>0</v>
      </c>
      <c r="LC146" s="831"/>
      <c r="LD146" s="832">
        <f t="shared" si="1811"/>
        <v>0</v>
      </c>
      <c r="LE146" s="833">
        <f t="shared" si="1388"/>
        <v>0</v>
      </c>
      <c r="LF146" s="832">
        <f t="shared" si="1812"/>
        <v>0</v>
      </c>
      <c r="LG146" s="832">
        <f t="shared" si="1813"/>
        <v>0</v>
      </c>
      <c r="LH146" s="832">
        <f t="shared" si="1814"/>
        <v>0</v>
      </c>
      <c r="LI146" s="831"/>
      <c r="LJ146" s="832">
        <f t="shared" si="1815"/>
        <v>0</v>
      </c>
      <c r="LK146" s="823"/>
      <c r="LM146" s="831"/>
      <c r="LN146" s="832">
        <f t="shared" si="1816"/>
        <v>0</v>
      </c>
      <c r="LO146" s="831"/>
      <c r="LP146" s="832">
        <f t="shared" si="1817"/>
        <v>0</v>
      </c>
      <c r="LQ146" s="831"/>
      <c r="LR146" s="832">
        <f t="shared" si="1818"/>
        <v>0</v>
      </c>
      <c r="LS146" s="831"/>
      <c r="LT146" s="832">
        <f t="shared" si="1819"/>
        <v>0</v>
      </c>
      <c r="LU146" s="833">
        <f t="shared" si="1389"/>
        <v>0</v>
      </c>
      <c r="LV146" s="832">
        <f t="shared" si="1820"/>
        <v>0</v>
      </c>
      <c r="LW146" s="831"/>
      <c r="LX146" s="832">
        <f t="shared" si="1821"/>
        <v>0</v>
      </c>
      <c r="LY146" s="833">
        <f t="shared" si="1390"/>
        <v>0</v>
      </c>
      <c r="LZ146" s="832">
        <f t="shared" si="1822"/>
        <v>0</v>
      </c>
      <c r="MA146" s="832">
        <f t="shared" si="1823"/>
        <v>0</v>
      </c>
      <c r="MB146" s="832">
        <f t="shared" si="1824"/>
        <v>0</v>
      </c>
      <c r="MC146" s="831"/>
      <c r="MD146" s="832">
        <f t="shared" si="1825"/>
        <v>0</v>
      </c>
      <c r="ME146" s="823"/>
      <c r="MG146" s="831"/>
      <c r="MH146" s="832">
        <f t="shared" si="1826"/>
        <v>0</v>
      </c>
      <c r="MI146" s="831"/>
      <c r="MJ146" s="832">
        <f t="shared" si="1827"/>
        <v>0</v>
      </c>
      <c r="MK146" s="831"/>
      <c r="ML146" s="832">
        <f t="shared" si="1828"/>
        <v>0</v>
      </c>
      <c r="MM146" s="831"/>
      <c r="MN146" s="832">
        <f t="shared" si="1829"/>
        <v>0</v>
      </c>
      <c r="MO146" s="833">
        <f t="shared" si="1391"/>
        <v>0</v>
      </c>
      <c r="MP146" s="832">
        <f t="shared" si="1830"/>
        <v>0</v>
      </c>
      <c r="MQ146" s="831"/>
      <c r="MR146" s="832">
        <f t="shared" si="1831"/>
        <v>0</v>
      </c>
      <c r="MS146" s="833">
        <f t="shared" si="1392"/>
        <v>0</v>
      </c>
      <c r="MT146" s="832">
        <f t="shared" si="1832"/>
        <v>0</v>
      </c>
      <c r="MU146" s="832">
        <f t="shared" si="1833"/>
        <v>0</v>
      </c>
      <c r="MV146" s="832">
        <f t="shared" si="1834"/>
        <v>0</v>
      </c>
      <c r="MW146" s="831"/>
      <c r="MX146" s="832">
        <f t="shared" si="1835"/>
        <v>0</v>
      </c>
      <c r="MY146" s="823"/>
      <c r="NA146" s="831"/>
      <c r="NB146" s="832">
        <f t="shared" si="1836"/>
        <v>0</v>
      </c>
      <c r="NC146" s="831"/>
      <c r="ND146" s="832">
        <f t="shared" si="1837"/>
        <v>0</v>
      </c>
      <c r="NE146" s="831"/>
      <c r="NF146" s="832">
        <f t="shared" si="1838"/>
        <v>0</v>
      </c>
      <c r="NG146" s="831"/>
      <c r="NH146" s="832">
        <f t="shared" si="1839"/>
        <v>0</v>
      </c>
      <c r="NI146" s="833">
        <f t="shared" si="1393"/>
        <v>0</v>
      </c>
      <c r="NJ146" s="832">
        <f t="shared" si="1840"/>
        <v>0</v>
      </c>
      <c r="NK146" s="831"/>
      <c r="NL146" s="832">
        <f t="shared" si="1841"/>
        <v>0</v>
      </c>
      <c r="NM146" s="833">
        <f t="shared" si="1394"/>
        <v>0</v>
      </c>
      <c r="NN146" s="832">
        <f t="shared" si="1842"/>
        <v>0</v>
      </c>
      <c r="NO146" s="832">
        <f t="shared" si="1843"/>
        <v>0</v>
      </c>
      <c r="NP146" s="832">
        <f t="shared" si="1844"/>
        <v>0</v>
      </c>
      <c r="NQ146" s="831"/>
      <c r="NR146" s="832">
        <f t="shared" si="1845"/>
        <v>0</v>
      </c>
      <c r="NS146" s="823"/>
      <c r="NU146" s="831"/>
      <c r="NV146" s="832">
        <f t="shared" si="1846"/>
        <v>0</v>
      </c>
      <c r="NW146" s="831"/>
      <c r="NX146" s="832">
        <f t="shared" si="1847"/>
        <v>0</v>
      </c>
      <c r="NY146" s="831"/>
      <c r="NZ146" s="832">
        <f t="shared" si="1848"/>
        <v>0</v>
      </c>
      <c r="OA146" s="831"/>
      <c r="OB146" s="832">
        <f t="shared" si="1849"/>
        <v>0</v>
      </c>
      <c r="OC146" s="833">
        <f t="shared" si="1395"/>
        <v>0</v>
      </c>
      <c r="OD146" s="832">
        <f t="shared" si="1850"/>
        <v>0</v>
      </c>
      <c r="OE146" s="831"/>
      <c r="OF146" s="832">
        <f t="shared" si="1851"/>
        <v>0</v>
      </c>
      <c r="OG146" s="833">
        <f t="shared" si="1396"/>
        <v>0</v>
      </c>
      <c r="OH146" s="832">
        <f t="shared" si="1852"/>
        <v>0</v>
      </c>
      <c r="OI146" s="832">
        <f t="shared" si="1853"/>
        <v>0</v>
      </c>
      <c r="OJ146" s="832">
        <f t="shared" si="1854"/>
        <v>0</v>
      </c>
      <c r="OK146" s="831"/>
      <c r="OL146" s="832">
        <f t="shared" si="1855"/>
        <v>0</v>
      </c>
      <c r="OM146" s="823"/>
      <c r="OO146" s="831"/>
      <c r="OP146" s="832">
        <f t="shared" si="1856"/>
        <v>0</v>
      </c>
      <c r="OQ146" s="831"/>
      <c r="OR146" s="832">
        <f t="shared" si="1857"/>
        <v>0</v>
      </c>
      <c r="OS146" s="831"/>
      <c r="OT146" s="832">
        <f t="shared" si="1858"/>
        <v>0</v>
      </c>
      <c r="OU146" s="831"/>
      <c r="OV146" s="832">
        <f t="shared" si="1859"/>
        <v>0</v>
      </c>
      <c r="OW146" s="833">
        <f t="shared" si="1397"/>
        <v>0</v>
      </c>
      <c r="OX146" s="832">
        <f t="shared" si="1860"/>
        <v>0</v>
      </c>
      <c r="OY146" s="831"/>
      <c r="OZ146" s="832">
        <f t="shared" si="1861"/>
        <v>0</v>
      </c>
      <c r="PA146" s="833">
        <f t="shared" si="1398"/>
        <v>0</v>
      </c>
      <c r="PB146" s="832">
        <f t="shared" si="1862"/>
        <v>0</v>
      </c>
      <c r="PC146" s="832">
        <f t="shared" si="1863"/>
        <v>0</v>
      </c>
      <c r="PD146" s="832">
        <f t="shared" si="1864"/>
        <v>0</v>
      </c>
      <c r="PE146" s="831"/>
      <c r="PF146" s="832">
        <f t="shared" si="1865"/>
        <v>0</v>
      </c>
      <c r="PG146" s="823"/>
      <c r="PI146" s="831"/>
      <c r="PJ146" s="832">
        <f t="shared" si="1866"/>
        <v>0</v>
      </c>
      <c r="PK146" s="831"/>
      <c r="PL146" s="832">
        <f t="shared" si="1867"/>
        <v>0</v>
      </c>
      <c r="PM146" s="831"/>
      <c r="PN146" s="832">
        <f t="shared" si="1868"/>
        <v>0</v>
      </c>
      <c r="PO146" s="831"/>
      <c r="PP146" s="832">
        <f t="shared" si="1869"/>
        <v>0</v>
      </c>
      <c r="PQ146" s="833">
        <f t="shared" si="1399"/>
        <v>0</v>
      </c>
      <c r="PR146" s="832">
        <f t="shared" si="1870"/>
        <v>0</v>
      </c>
      <c r="PS146" s="831"/>
      <c r="PT146" s="832">
        <f t="shared" si="1871"/>
        <v>0</v>
      </c>
      <c r="PU146" s="833">
        <f t="shared" si="1400"/>
        <v>0</v>
      </c>
      <c r="PV146" s="832">
        <f t="shared" si="1872"/>
        <v>0</v>
      </c>
      <c r="PW146" s="832">
        <f t="shared" si="1873"/>
        <v>0</v>
      </c>
      <c r="PX146" s="832">
        <f t="shared" si="1874"/>
        <v>0</v>
      </c>
      <c r="PY146" s="831"/>
      <c r="PZ146" s="832">
        <f t="shared" si="1875"/>
        <v>0</v>
      </c>
      <c r="QA146" s="823"/>
      <c r="QC146" s="831"/>
      <c r="QD146" s="832">
        <f t="shared" si="1876"/>
        <v>0</v>
      </c>
      <c r="QE146" s="831"/>
      <c r="QF146" s="832">
        <f t="shared" si="1877"/>
        <v>0</v>
      </c>
      <c r="QG146" s="831"/>
      <c r="QH146" s="832">
        <f t="shared" si="1878"/>
        <v>0</v>
      </c>
      <c r="QI146" s="831"/>
      <c r="QJ146" s="832">
        <f t="shared" si="1879"/>
        <v>0</v>
      </c>
      <c r="QK146" s="833">
        <f t="shared" si="1401"/>
        <v>0</v>
      </c>
      <c r="QL146" s="832">
        <f t="shared" si="1880"/>
        <v>0</v>
      </c>
      <c r="QM146" s="831"/>
      <c r="QN146" s="832">
        <f t="shared" si="1881"/>
        <v>0</v>
      </c>
      <c r="QO146" s="833">
        <f t="shared" si="1402"/>
        <v>0</v>
      </c>
      <c r="QP146" s="832">
        <f t="shared" si="1882"/>
        <v>0</v>
      </c>
      <c r="QQ146" s="832">
        <f t="shared" si="1883"/>
        <v>0</v>
      </c>
      <c r="QR146" s="832">
        <f t="shared" si="1884"/>
        <v>0</v>
      </c>
      <c r="QS146" s="831"/>
      <c r="QT146" s="832">
        <f t="shared" si="1885"/>
        <v>0</v>
      </c>
      <c r="QU146" s="823"/>
      <c r="RA146" s="785">
        <f t="shared" si="1125"/>
        <v>0</v>
      </c>
      <c r="RB146" s="785" t="e">
        <f t="shared" si="1126"/>
        <v>#REF!</v>
      </c>
      <c r="RC146" s="677">
        <f t="shared" si="1673"/>
        <v>38</v>
      </c>
      <c r="RD146" s="677">
        <f t="shared" si="1673"/>
        <v>3.5</v>
      </c>
      <c r="RE146" s="677">
        <f t="shared" si="1673"/>
        <v>3.5</v>
      </c>
      <c r="RF146" s="677">
        <f t="shared" si="1673"/>
        <v>28</v>
      </c>
      <c r="RG146" s="677">
        <f t="shared" si="1673"/>
        <v>0</v>
      </c>
      <c r="RH146" s="677">
        <f t="shared" si="1673"/>
        <v>6</v>
      </c>
      <c r="RI146" s="677">
        <f t="shared" si="1673"/>
        <v>6</v>
      </c>
      <c r="RJ146" s="677">
        <f t="shared" si="1667"/>
        <v>0</v>
      </c>
      <c r="RK146" s="677" t="e">
        <f>#REF!</f>
        <v>#REF!</v>
      </c>
      <c r="RL146" s="677" t="e">
        <f>#REF!</f>
        <v>#REF!</v>
      </c>
      <c r="RM146" s="677">
        <f t="shared" si="1674"/>
        <v>0</v>
      </c>
      <c r="RN146" s="677">
        <f t="shared" si="1674"/>
        <v>0</v>
      </c>
      <c r="RO146" s="677">
        <f t="shared" si="1674"/>
        <v>0</v>
      </c>
      <c r="RP146" s="677">
        <f t="shared" si="1674"/>
        <v>0</v>
      </c>
      <c r="RQ146" s="677">
        <f t="shared" si="1674"/>
        <v>0</v>
      </c>
      <c r="RR146" s="677">
        <f t="shared" si="1674"/>
        <v>0</v>
      </c>
      <c r="RS146" s="677">
        <f t="shared" si="1674"/>
        <v>0</v>
      </c>
      <c r="RT146" s="677">
        <f t="shared" si="1668"/>
        <v>0</v>
      </c>
      <c r="RV146" s="675">
        <f t="shared" si="1129"/>
        <v>85</v>
      </c>
      <c r="RW146" s="675">
        <f t="shared" si="1130"/>
        <v>0</v>
      </c>
      <c r="RX146" s="675">
        <f t="shared" si="1131"/>
        <v>0</v>
      </c>
      <c r="RY146" s="675">
        <f t="shared" si="1132"/>
        <v>0</v>
      </c>
      <c r="RZ146" s="675">
        <f t="shared" si="1133"/>
        <v>0</v>
      </c>
      <c r="SA146" s="675">
        <f t="shared" si="1134"/>
        <v>0</v>
      </c>
      <c r="SB146" s="675">
        <f t="shared" si="1135"/>
        <v>0</v>
      </c>
      <c r="SC146" s="675">
        <f t="shared" si="1136"/>
        <v>0</v>
      </c>
      <c r="SD146" s="675" t="e">
        <f xml:space="preserve"> SUMIF(#REF!,$SD$8,#REF!)</f>
        <v>#REF!</v>
      </c>
      <c r="SE146" s="675" t="e">
        <f xml:space="preserve"> SUMIF(#REF!,$SE$8,#REF!)</f>
        <v>#REF!</v>
      </c>
      <c r="SG146" s="675">
        <f t="shared" si="1675"/>
        <v>0</v>
      </c>
      <c r="SH146" s="675">
        <f t="shared" si="1675"/>
        <v>0</v>
      </c>
      <c r="SI146" s="675">
        <f t="shared" si="1675"/>
        <v>0</v>
      </c>
      <c r="SJ146" s="675">
        <f t="shared" si="1675"/>
        <v>0</v>
      </c>
      <c r="SK146" s="675">
        <f t="shared" si="1675"/>
        <v>0</v>
      </c>
      <c r="SL146" s="675">
        <f t="shared" si="1675"/>
        <v>0</v>
      </c>
      <c r="SM146" s="675">
        <f t="shared" si="1675"/>
        <v>0</v>
      </c>
      <c r="SN146" s="675">
        <f t="shared" si="1675"/>
        <v>0</v>
      </c>
      <c r="SO146" s="675" t="e">
        <f t="shared" si="1675"/>
        <v>#REF!</v>
      </c>
      <c r="SP146" s="675" t="e">
        <f t="shared" si="1675"/>
        <v>#REF!</v>
      </c>
      <c r="SQ146" s="675">
        <f t="shared" si="1675"/>
        <v>0</v>
      </c>
      <c r="SR146" s="675">
        <f t="shared" si="1675"/>
        <v>0</v>
      </c>
      <c r="SS146" s="675">
        <f t="shared" si="1675"/>
        <v>0</v>
      </c>
      <c r="ST146" s="675">
        <f t="shared" si="1675"/>
        <v>0</v>
      </c>
      <c r="SU146" s="675">
        <f t="shared" si="1675"/>
        <v>0</v>
      </c>
      <c r="SV146" s="675">
        <f t="shared" si="1425"/>
        <v>0</v>
      </c>
      <c r="SW146" s="675">
        <f t="shared" si="1425"/>
        <v>0</v>
      </c>
      <c r="SX146" s="675">
        <f t="shared" si="1425"/>
        <v>0</v>
      </c>
      <c r="SY146" s="675" t="e">
        <f>#REF!*$AP146</f>
        <v>#REF!</v>
      </c>
      <c r="SZ146" s="675" t="e">
        <f>#REF!*$AP146</f>
        <v>#REF!</v>
      </c>
      <c r="TA146" s="675" t="e">
        <f>#REF!*$AP146</f>
        <v>#REF!</v>
      </c>
      <c r="TB146" s="675" t="e">
        <f>#REF!*$AP146</f>
        <v>#REF!</v>
      </c>
      <c r="TC146" s="675" t="e">
        <f>#REF!*$AP146</f>
        <v>#REF!</v>
      </c>
      <c r="TE146" s="675">
        <f t="shared" si="1403"/>
        <v>0</v>
      </c>
      <c r="TF146" s="675">
        <f t="shared" si="1404"/>
        <v>0</v>
      </c>
      <c r="TG146" s="675">
        <f t="shared" si="1405"/>
        <v>0</v>
      </c>
      <c r="TH146" s="675">
        <f t="shared" si="1406"/>
        <v>0</v>
      </c>
      <c r="TI146" s="675">
        <f t="shared" si="1407"/>
        <v>0</v>
      </c>
      <c r="TJ146" s="675">
        <f t="shared" si="1408"/>
        <v>0</v>
      </c>
      <c r="TK146" s="675">
        <f t="shared" si="1409"/>
        <v>0</v>
      </c>
      <c r="TL146" s="675">
        <f t="shared" si="1410"/>
        <v>0</v>
      </c>
      <c r="TM146" s="675">
        <f t="shared" si="1411"/>
        <v>0</v>
      </c>
      <c r="TN146" s="676">
        <f t="shared" si="1412"/>
        <v>0</v>
      </c>
      <c r="TP146" s="675">
        <f>IFERROR(SG146*(1+LEVEL_2!#REF!),0)</f>
        <v>0</v>
      </c>
      <c r="TQ146" s="675">
        <f>IFERROR(SH146*(1+LEVEL_2!#REF!),0)</f>
        <v>0</v>
      </c>
      <c r="TR146" s="675">
        <f>IFERROR(SI146*(1+LEVEL_2!#REF!),0)</f>
        <v>0</v>
      </c>
      <c r="TS146" s="675">
        <f>IFERROR(SJ146*(1+LEVEL_2!#REF!),0)</f>
        <v>0</v>
      </c>
      <c r="TT146" s="675">
        <f>IFERROR(SK146*(1+LEVEL_2!#REF!),0)</f>
        <v>0</v>
      </c>
      <c r="TU146" s="675">
        <f>IFERROR(SL146*(1+LEVEL_2!#REF!),0)</f>
        <v>0</v>
      </c>
      <c r="TV146" s="675">
        <f>IFERROR(SM146*(1+LEVEL_2!#REF!),0)</f>
        <v>0</v>
      </c>
      <c r="TW146" s="675">
        <f>IFERROR(SN146*(1+LEVEL_2!#REF!),0)</f>
        <v>0</v>
      </c>
      <c r="TX146" s="675">
        <f>IFERROR(SO146*(1+LEVEL_2!#REF!),0)</f>
        <v>0</v>
      </c>
      <c r="TY146" s="675">
        <f>IFERROR(SP146*(1+LEVEL_2!#REF!),0)</f>
        <v>0</v>
      </c>
      <c r="TZ146" s="675">
        <f>IFERROR(SQ146*(1+LEVEL_2!#REF!),0)</f>
        <v>0</v>
      </c>
      <c r="UA146" s="675">
        <f>IFERROR(SR146*(1+LEVEL_2!#REF!),0)</f>
        <v>0</v>
      </c>
      <c r="UB146" s="675">
        <f>IFERROR(SS146*(1+LEVEL_2!#REF!),0)</f>
        <v>0</v>
      </c>
      <c r="UC146" s="675">
        <f>IFERROR(ST146*(1+LEVEL_2!#REF!),0)</f>
        <v>0</v>
      </c>
      <c r="UD146" s="675">
        <f>IFERROR(SU146*(1+LEVEL_2!#REF!),0)</f>
        <v>0</v>
      </c>
      <c r="UE146" s="675">
        <f>IFERROR(SV146*(1+LEVEL_2!#REF!),0)</f>
        <v>0</v>
      </c>
      <c r="UF146" s="675">
        <f>IFERROR(SW146*(1+LEVEL_2!#REF!),0)</f>
        <v>0</v>
      </c>
      <c r="UG146" s="675">
        <f>IFERROR(SX146*(1+LEVEL_2!#REF!),0)</f>
        <v>0</v>
      </c>
      <c r="UH146" s="675">
        <f>IFERROR(SY146*(1+LEVEL_2!#REF!),0)</f>
        <v>0</v>
      </c>
      <c r="UI146" s="675">
        <f>IFERROR(SZ146*(1+LEVEL_2!#REF!),0)</f>
        <v>0</v>
      </c>
      <c r="UJ146" s="675">
        <f>IFERROR(TA146*(1+LEVEL_2!#REF!),0)</f>
        <v>0</v>
      </c>
      <c r="UK146" s="675">
        <f>IFERROR(TB146*(1+LEVEL_2!#REF!),0)</f>
        <v>0</v>
      </c>
      <c r="UL146" s="675">
        <f>IFERROR(TC146*(1+LEVEL_2!#REF!),0)</f>
        <v>0</v>
      </c>
      <c r="UN146" s="675">
        <f t="shared" si="1413"/>
        <v>0</v>
      </c>
      <c r="UO146" s="675">
        <f t="shared" si="1414"/>
        <v>0</v>
      </c>
      <c r="UP146" s="675">
        <f t="shared" si="1415"/>
        <v>0</v>
      </c>
      <c r="UQ146" s="675">
        <f t="shared" si="1416"/>
        <v>0</v>
      </c>
      <c r="UR146" s="675">
        <f t="shared" si="1417"/>
        <v>0</v>
      </c>
      <c r="US146" s="675">
        <f t="shared" si="1418"/>
        <v>0</v>
      </c>
      <c r="UT146" s="675">
        <f t="shared" si="1419"/>
        <v>0</v>
      </c>
      <c r="UU146" s="675">
        <f t="shared" si="1420"/>
        <v>0</v>
      </c>
      <c r="UV146" s="675">
        <f t="shared" si="1421"/>
        <v>0</v>
      </c>
      <c r="UW146" s="676">
        <f t="shared" si="1422"/>
        <v>0</v>
      </c>
    </row>
    <row r="147" spans="1:569" s="645" customFormat="1" ht="20.100000000000001" customHeight="1">
      <c r="A147" s="677"/>
      <c r="B147" s="677" t="s">
        <v>405</v>
      </c>
      <c r="C147" s="764" t="s">
        <v>722</v>
      </c>
      <c r="D147" s="764"/>
      <c r="E147" s="792" t="s">
        <v>723</v>
      </c>
      <c r="F147" s="793" t="s">
        <v>713</v>
      </c>
      <c r="G147" s="792" t="s">
        <v>724</v>
      </c>
      <c r="H147" s="794" t="s">
        <v>449</v>
      </c>
      <c r="I147" s="789"/>
      <c r="J147" s="789"/>
      <c r="K147" s="789"/>
      <c r="L147" s="789"/>
      <c r="M147" s="770"/>
      <c r="N147" s="828">
        <f t="shared" si="1423"/>
        <v>0</v>
      </c>
      <c r="O147" s="829">
        <f t="shared" si="1424"/>
        <v>0</v>
      </c>
      <c r="Q147" s="789"/>
      <c r="R147" s="795"/>
      <c r="S147" s="795"/>
      <c r="T147" s="795"/>
      <c r="U147" s="795"/>
      <c r="V147" s="795"/>
      <c r="W147" s="795"/>
      <c r="X147" s="795"/>
      <c r="Y147" s="809"/>
      <c r="Z147" s="809"/>
      <c r="AA147" s="809"/>
      <c r="AB147" s="809"/>
      <c r="AC147" s="809"/>
      <c r="AD147" s="809"/>
      <c r="AE147" s="809"/>
      <c r="AF147" s="810"/>
      <c r="AH147" s="819"/>
      <c r="AI147" s="819">
        <f t="shared" si="1678"/>
        <v>0</v>
      </c>
      <c r="AJ147" s="819"/>
      <c r="AK147" s="819">
        <f t="shared" si="1679"/>
        <v>0</v>
      </c>
      <c r="AL147" s="819"/>
      <c r="AM147" s="819">
        <f t="shared" si="1680"/>
        <v>0</v>
      </c>
      <c r="AN147" s="819"/>
      <c r="AO147" s="819">
        <f t="shared" si="1681"/>
        <v>0</v>
      </c>
      <c r="AP147" s="819">
        <f t="shared" si="1111"/>
        <v>0</v>
      </c>
      <c r="AQ147" s="819">
        <f t="shared" si="1682"/>
        <v>0</v>
      </c>
      <c r="AR147" s="819"/>
      <c r="AS147" s="819">
        <f t="shared" si="1683"/>
        <v>0</v>
      </c>
      <c r="AT147" s="776">
        <f t="shared" si="1152"/>
        <v>0</v>
      </c>
      <c r="AU147" s="776">
        <f t="shared" si="1684"/>
        <v>0</v>
      </c>
      <c r="AV147" s="819">
        <f t="shared" si="829"/>
        <v>0</v>
      </c>
      <c r="AW147" s="775">
        <f t="shared" si="1370"/>
        <v>0</v>
      </c>
      <c r="AX147" s="775">
        <f t="shared" si="1685"/>
        <v>0</v>
      </c>
      <c r="AY147" s="775">
        <f t="shared" si="1686"/>
        <v>0</v>
      </c>
      <c r="AZ147" s="819">
        <f t="shared" si="1686"/>
        <v>0</v>
      </c>
      <c r="BA147" s="819">
        <f t="shared" si="1687"/>
        <v>0</v>
      </c>
      <c r="BB147" s="819">
        <f t="shared" si="1688"/>
        <v>0</v>
      </c>
      <c r="BC147" s="819"/>
      <c r="BD147" s="819">
        <f t="shared" si="1689"/>
        <v>0</v>
      </c>
      <c r="BE147" s="820"/>
      <c r="BG147" s="819"/>
      <c r="BH147" s="819">
        <f t="shared" si="1690"/>
        <v>0</v>
      </c>
      <c r="BI147" s="819"/>
      <c r="BJ147" s="819">
        <f t="shared" si="1691"/>
        <v>0</v>
      </c>
      <c r="BK147" s="819"/>
      <c r="BL147" s="819">
        <f t="shared" si="1692"/>
        <v>0</v>
      </c>
      <c r="BM147" s="819"/>
      <c r="BN147" s="819">
        <f t="shared" si="1693"/>
        <v>0</v>
      </c>
      <c r="BO147" s="819">
        <f t="shared" si="1371"/>
        <v>0</v>
      </c>
      <c r="BP147" s="819">
        <f t="shared" si="1694"/>
        <v>0</v>
      </c>
      <c r="BQ147" s="819">
        <f t="shared" si="1695"/>
        <v>0</v>
      </c>
      <c r="BR147" s="819">
        <f t="shared" si="1696"/>
        <v>0</v>
      </c>
      <c r="BS147" s="819">
        <f t="shared" si="1372"/>
        <v>0</v>
      </c>
      <c r="BT147" s="819">
        <f t="shared" si="1697"/>
        <v>0</v>
      </c>
      <c r="BU147" s="819">
        <f t="shared" si="1698"/>
        <v>0</v>
      </c>
      <c r="BV147" s="819">
        <f t="shared" si="1699"/>
        <v>0</v>
      </c>
      <c r="BW147" s="819"/>
      <c r="BX147" s="819">
        <f t="shared" si="1700"/>
        <v>0</v>
      </c>
      <c r="BY147" s="820"/>
      <c r="CA147" s="744"/>
      <c r="CB147" s="745">
        <f t="shared" si="1701"/>
        <v>0</v>
      </c>
      <c r="CC147" s="718"/>
      <c r="CD147" s="745">
        <f t="shared" si="1702"/>
        <v>0</v>
      </c>
      <c r="CE147" s="718"/>
      <c r="CF147" s="745">
        <f t="shared" si="1703"/>
        <v>0</v>
      </c>
      <c r="CG147" s="718"/>
      <c r="CH147" s="745">
        <f t="shared" si="1704"/>
        <v>0</v>
      </c>
      <c r="CI147" s="746">
        <f t="shared" si="1377"/>
        <v>0</v>
      </c>
      <c r="CJ147" s="745">
        <f t="shared" si="1705"/>
        <v>0</v>
      </c>
      <c r="CK147" s="718"/>
      <c r="CL147" s="745">
        <f t="shared" si="1706"/>
        <v>0</v>
      </c>
      <c r="CM147" s="746">
        <f t="shared" si="1378"/>
        <v>0</v>
      </c>
      <c r="CN147" s="745">
        <f t="shared" si="1707"/>
        <v>0</v>
      </c>
      <c r="CO147" s="699">
        <f t="shared" si="1708"/>
        <v>0</v>
      </c>
      <c r="CP147" s="699">
        <f t="shared" si="1708"/>
        <v>0</v>
      </c>
      <c r="CQ147" s="699">
        <f t="shared" si="1708"/>
        <v>0</v>
      </c>
      <c r="CR147" s="699">
        <f t="shared" si="1708"/>
        <v>0</v>
      </c>
      <c r="CS147" s="700">
        <f t="shared" si="1708"/>
        <v>0</v>
      </c>
      <c r="CT147" s="699">
        <f t="shared" si="1708"/>
        <v>0</v>
      </c>
      <c r="CU147" s="699">
        <f t="shared" si="1708"/>
        <v>0</v>
      </c>
      <c r="CV147" s="700">
        <f t="shared" si="1709"/>
        <v>0</v>
      </c>
      <c r="CW147" s="697"/>
      <c r="CX147" s="696">
        <f t="shared" si="1710"/>
        <v>0</v>
      </c>
      <c r="CY147" s="701"/>
      <c r="DA147" s="819"/>
      <c r="DB147" s="819">
        <f t="shared" si="1711"/>
        <v>0</v>
      </c>
      <c r="DC147" s="819"/>
      <c r="DD147" s="819">
        <f t="shared" si="1712"/>
        <v>0</v>
      </c>
      <c r="DE147" s="819"/>
      <c r="DF147" s="819">
        <f t="shared" si="1713"/>
        <v>0</v>
      </c>
      <c r="DG147" s="819"/>
      <c r="DH147" s="819">
        <f t="shared" si="1714"/>
        <v>0</v>
      </c>
      <c r="DI147" s="819">
        <f t="shared" si="1112"/>
        <v>0</v>
      </c>
      <c r="DJ147" s="819">
        <f t="shared" si="1715"/>
        <v>0</v>
      </c>
      <c r="DK147" s="819"/>
      <c r="DL147" s="819">
        <f t="shared" si="1897"/>
        <v>0</v>
      </c>
      <c r="DM147" s="819">
        <f t="shared" si="1113"/>
        <v>0</v>
      </c>
      <c r="DN147" s="819">
        <f t="shared" si="1716"/>
        <v>0</v>
      </c>
      <c r="DO147" s="819">
        <f t="shared" si="1717"/>
        <v>0</v>
      </c>
      <c r="DP147" s="819">
        <f t="shared" si="1718"/>
        <v>0</v>
      </c>
      <c r="DQ147" s="819"/>
      <c r="DR147" s="819">
        <f t="shared" si="1719"/>
        <v>0</v>
      </c>
      <c r="DS147" s="820"/>
      <c r="DU147" s="821"/>
      <c r="DV147" s="821">
        <f t="shared" si="1720"/>
        <v>0</v>
      </c>
      <c r="DW147" s="821"/>
      <c r="DX147" s="821">
        <f t="shared" si="1721"/>
        <v>0</v>
      </c>
      <c r="DY147" s="821"/>
      <c r="DZ147" s="821">
        <f t="shared" si="1722"/>
        <v>0</v>
      </c>
      <c r="EA147" s="821"/>
      <c r="EB147" s="821">
        <f t="shared" si="1723"/>
        <v>0</v>
      </c>
      <c r="EC147" s="821">
        <f t="shared" si="1114"/>
        <v>0</v>
      </c>
      <c r="ED147" s="821">
        <f t="shared" si="1724"/>
        <v>0</v>
      </c>
      <c r="EE147" s="821"/>
      <c r="EF147" s="821">
        <f t="shared" si="1898"/>
        <v>0</v>
      </c>
      <c r="EG147" s="821">
        <f t="shared" si="1115"/>
        <v>0</v>
      </c>
      <c r="EH147" s="821">
        <f t="shared" si="1725"/>
        <v>0</v>
      </c>
      <c r="EI147" s="821">
        <f t="shared" si="1726"/>
        <v>0</v>
      </c>
      <c r="EJ147" s="821">
        <f t="shared" si="1727"/>
        <v>0</v>
      </c>
      <c r="EK147" s="821"/>
      <c r="EL147" s="821">
        <f t="shared" si="1728"/>
        <v>0</v>
      </c>
      <c r="EM147" s="822"/>
      <c r="EO147" s="821"/>
      <c r="EP147" s="821">
        <f t="shared" si="1729"/>
        <v>0</v>
      </c>
      <c r="EQ147" s="821"/>
      <c r="ER147" s="821">
        <f t="shared" si="1730"/>
        <v>0</v>
      </c>
      <c r="ES147" s="821"/>
      <c r="ET147" s="821">
        <f t="shared" si="1731"/>
        <v>0</v>
      </c>
      <c r="EU147" s="821"/>
      <c r="EV147" s="821">
        <f t="shared" si="1732"/>
        <v>0</v>
      </c>
      <c r="EW147" s="821">
        <f t="shared" si="1116"/>
        <v>0</v>
      </c>
      <c r="EX147" s="821">
        <f t="shared" si="1733"/>
        <v>0</v>
      </c>
      <c r="EY147" s="821"/>
      <c r="EZ147" s="821">
        <f t="shared" si="1899"/>
        <v>0</v>
      </c>
      <c r="FA147" s="821">
        <f t="shared" si="1117"/>
        <v>0</v>
      </c>
      <c r="FB147" s="821">
        <f t="shared" si="1734"/>
        <v>0</v>
      </c>
      <c r="FC147" s="821">
        <f t="shared" si="1735"/>
        <v>0</v>
      </c>
      <c r="FD147" s="821">
        <f t="shared" si="1736"/>
        <v>0</v>
      </c>
      <c r="FE147" s="821"/>
      <c r="FF147" s="821">
        <f t="shared" si="1737"/>
        <v>0</v>
      </c>
      <c r="FG147" s="823"/>
      <c r="FI147" s="819"/>
      <c r="FJ147" s="819">
        <f t="shared" si="1738"/>
        <v>0</v>
      </c>
      <c r="FK147" s="819"/>
      <c r="FL147" s="819">
        <f t="shared" si="1739"/>
        <v>0</v>
      </c>
      <c r="FM147" s="819"/>
      <c r="FN147" s="819">
        <f t="shared" si="1740"/>
        <v>0</v>
      </c>
      <c r="FO147" s="819"/>
      <c r="FP147" s="819">
        <f t="shared" si="1741"/>
        <v>0</v>
      </c>
      <c r="FQ147" s="819">
        <f t="shared" si="1118"/>
        <v>0</v>
      </c>
      <c r="FR147" s="819">
        <f t="shared" si="1742"/>
        <v>0</v>
      </c>
      <c r="FS147" s="819">
        <f t="shared" si="1119"/>
        <v>0</v>
      </c>
      <c r="FT147" s="819">
        <f t="shared" si="1743"/>
        <v>0</v>
      </c>
      <c r="FU147" s="819">
        <f t="shared" si="1120"/>
        <v>0</v>
      </c>
      <c r="FV147" s="819">
        <f t="shared" si="1744"/>
        <v>0</v>
      </c>
      <c r="FW147" s="819">
        <f t="shared" si="1745"/>
        <v>0</v>
      </c>
      <c r="FX147" s="819">
        <f t="shared" si="1746"/>
        <v>0</v>
      </c>
      <c r="FY147" s="819"/>
      <c r="FZ147" s="819">
        <f t="shared" si="1747"/>
        <v>0</v>
      </c>
      <c r="GA147" s="823"/>
      <c r="GC147" s="819"/>
      <c r="GD147" s="819">
        <f t="shared" si="1748"/>
        <v>0</v>
      </c>
      <c r="GE147" s="819"/>
      <c r="GF147" s="819">
        <f t="shared" si="1749"/>
        <v>0</v>
      </c>
      <c r="GG147" s="819"/>
      <c r="GH147" s="819">
        <f t="shared" si="1750"/>
        <v>0</v>
      </c>
      <c r="GI147" s="819"/>
      <c r="GJ147" s="819">
        <f t="shared" si="1751"/>
        <v>0</v>
      </c>
      <c r="GK147" s="819">
        <f t="shared" si="1121"/>
        <v>0</v>
      </c>
      <c r="GL147" s="819">
        <f t="shared" si="1752"/>
        <v>0</v>
      </c>
      <c r="GM147" s="819"/>
      <c r="GN147" s="819">
        <f t="shared" si="1900"/>
        <v>0</v>
      </c>
      <c r="GO147" s="819">
        <f t="shared" si="1122"/>
        <v>0</v>
      </c>
      <c r="GP147" s="819">
        <f t="shared" si="1753"/>
        <v>0</v>
      </c>
      <c r="GQ147" s="819">
        <f t="shared" si="1754"/>
        <v>0</v>
      </c>
      <c r="GR147" s="819">
        <f t="shared" si="1755"/>
        <v>0</v>
      </c>
      <c r="GS147" s="819"/>
      <c r="GT147" s="819">
        <f t="shared" si="1756"/>
        <v>0</v>
      </c>
      <c r="GU147" s="823"/>
      <c r="GW147" s="819"/>
      <c r="GX147" s="819">
        <f t="shared" si="1757"/>
        <v>0</v>
      </c>
      <c r="GY147" s="819"/>
      <c r="GZ147" s="819">
        <f t="shared" si="1758"/>
        <v>0</v>
      </c>
      <c r="HA147" s="819"/>
      <c r="HB147" s="819">
        <f t="shared" si="1759"/>
        <v>0</v>
      </c>
      <c r="HC147" s="819"/>
      <c r="HD147" s="819">
        <f t="shared" si="1760"/>
        <v>0</v>
      </c>
      <c r="HE147" s="819">
        <f t="shared" si="1123"/>
        <v>0</v>
      </c>
      <c r="HF147" s="819">
        <f t="shared" si="1761"/>
        <v>0</v>
      </c>
      <c r="HG147" s="819"/>
      <c r="HH147" s="819">
        <f t="shared" si="1901"/>
        <v>0</v>
      </c>
      <c r="HI147" s="819">
        <f t="shared" si="1124"/>
        <v>0</v>
      </c>
      <c r="HJ147" s="819">
        <f t="shared" si="1762"/>
        <v>0</v>
      </c>
      <c r="HK147" s="819">
        <f t="shared" si="1763"/>
        <v>0</v>
      </c>
      <c r="HL147" s="819">
        <f t="shared" si="1764"/>
        <v>0</v>
      </c>
      <c r="HM147" s="819"/>
      <c r="HN147" s="819">
        <f t="shared" si="1765"/>
        <v>0</v>
      </c>
      <c r="HO147" s="820"/>
      <c r="HQ147" s="831"/>
      <c r="HR147" s="832">
        <f t="shared" si="1766"/>
        <v>0</v>
      </c>
      <c r="HS147" s="831"/>
      <c r="HT147" s="832">
        <f t="shared" si="1767"/>
        <v>0</v>
      </c>
      <c r="HU147" s="831"/>
      <c r="HV147" s="832">
        <f t="shared" si="1768"/>
        <v>0</v>
      </c>
      <c r="HW147" s="831"/>
      <c r="HX147" s="832">
        <f t="shared" si="1769"/>
        <v>0</v>
      </c>
      <c r="HY147" s="833">
        <f t="shared" si="1379"/>
        <v>0</v>
      </c>
      <c r="HZ147" s="832">
        <f t="shared" si="1770"/>
        <v>0</v>
      </c>
      <c r="IA147" s="831"/>
      <c r="IB147" s="832">
        <f t="shared" si="1771"/>
        <v>0</v>
      </c>
      <c r="IC147" s="833">
        <f t="shared" si="1380"/>
        <v>0</v>
      </c>
      <c r="ID147" s="832">
        <f t="shared" si="1772"/>
        <v>0</v>
      </c>
      <c r="IE147" s="832">
        <f t="shared" si="1773"/>
        <v>0</v>
      </c>
      <c r="IF147" s="832">
        <f t="shared" si="1774"/>
        <v>0</v>
      </c>
      <c r="IG147" s="831"/>
      <c r="IH147" s="832">
        <f t="shared" si="1775"/>
        <v>0</v>
      </c>
      <c r="II147" s="823"/>
      <c r="IK147" s="831"/>
      <c r="IL147" s="832">
        <f t="shared" si="1776"/>
        <v>0</v>
      </c>
      <c r="IM147" s="831"/>
      <c r="IN147" s="832">
        <f t="shared" si="1777"/>
        <v>0</v>
      </c>
      <c r="IO147" s="831"/>
      <c r="IP147" s="832">
        <f t="shared" si="1778"/>
        <v>0</v>
      </c>
      <c r="IQ147" s="831"/>
      <c r="IR147" s="832">
        <f t="shared" si="1779"/>
        <v>0</v>
      </c>
      <c r="IS147" s="833">
        <f t="shared" si="1381"/>
        <v>0</v>
      </c>
      <c r="IT147" s="832">
        <f t="shared" si="1780"/>
        <v>0</v>
      </c>
      <c r="IU147" s="831"/>
      <c r="IV147" s="832">
        <f t="shared" si="1781"/>
        <v>0</v>
      </c>
      <c r="IW147" s="833">
        <f t="shared" si="1382"/>
        <v>0</v>
      </c>
      <c r="IX147" s="832">
        <f t="shared" si="1782"/>
        <v>0</v>
      </c>
      <c r="IY147" s="832">
        <f t="shared" si="1783"/>
        <v>0</v>
      </c>
      <c r="IZ147" s="832">
        <f t="shared" si="1784"/>
        <v>0</v>
      </c>
      <c r="JA147" s="831"/>
      <c r="JB147" s="832">
        <f t="shared" si="1785"/>
        <v>0</v>
      </c>
      <c r="JC147" s="823"/>
      <c r="JE147" s="831"/>
      <c r="JF147" s="832">
        <f t="shared" si="1786"/>
        <v>0</v>
      </c>
      <c r="JG147" s="831"/>
      <c r="JH147" s="832">
        <f t="shared" si="1787"/>
        <v>0</v>
      </c>
      <c r="JI147" s="831"/>
      <c r="JJ147" s="832">
        <f t="shared" si="1788"/>
        <v>0</v>
      </c>
      <c r="JK147" s="831"/>
      <c r="JL147" s="832">
        <f t="shared" si="1789"/>
        <v>0</v>
      </c>
      <c r="JM147" s="833">
        <f t="shared" si="1383"/>
        <v>0</v>
      </c>
      <c r="JN147" s="832">
        <f t="shared" si="1790"/>
        <v>0</v>
      </c>
      <c r="JO147" s="831"/>
      <c r="JP147" s="832">
        <f t="shared" si="1791"/>
        <v>0</v>
      </c>
      <c r="JQ147" s="833">
        <f t="shared" si="1384"/>
        <v>0</v>
      </c>
      <c r="JR147" s="832">
        <f t="shared" si="1792"/>
        <v>0</v>
      </c>
      <c r="JS147" s="832">
        <f t="shared" si="1793"/>
        <v>0</v>
      </c>
      <c r="JT147" s="832">
        <f t="shared" si="1794"/>
        <v>0</v>
      </c>
      <c r="JU147" s="831"/>
      <c r="JV147" s="832">
        <f t="shared" si="1795"/>
        <v>0</v>
      </c>
      <c r="JW147" s="823"/>
      <c r="JY147" s="831"/>
      <c r="JZ147" s="832">
        <f t="shared" si="1796"/>
        <v>0</v>
      </c>
      <c r="KA147" s="831"/>
      <c r="KB147" s="832">
        <f t="shared" si="1797"/>
        <v>0</v>
      </c>
      <c r="KC147" s="831"/>
      <c r="KD147" s="832">
        <f t="shared" si="1798"/>
        <v>0</v>
      </c>
      <c r="KE147" s="831"/>
      <c r="KF147" s="832">
        <f t="shared" si="1799"/>
        <v>0</v>
      </c>
      <c r="KG147" s="833">
        <f t="shared" si="1385"/>
        <v>0</v>
      </c>
      <c r="KH147" s="832">
        <f t="shared" si="1800"/>
        <v>0</v>
      </c>
      <c r="KI147" s="831"/>
      <c r="KJ147" s="832">
        <f t="shared" si="1801"/>
        <v>0</v>
      </c>
      <c r="KK147" s="833">
        <f t="shared" si="1386"/>
        <v>0</v>
      </c>
      <c r="KL147" s="832">
        <f t="shared" si="1802"/>
        <v>0</v>
      </c>
      <c r="KM147" s="832">
        <f t="shared" si="1803"/>
        <v>0</v>
      </c>
      <c r="KN147" s="832">
        <f t="shared" si="1804"/>
        <v>0</v>
      </c>
      <c r="KO147" s="831"/>
      <c r="KP147" s="832">
        <f t="shared" si="1805"/>
        <v>0</v>
      </c>
      <c r="KQ147" s="823"/>
      <c r="KS147" s="831"/>
      <c r="KT147" s="832">
        <f t="shared" si="1806"/>
        <v>0</v>
      </c>
      <c r="KU147" s="831"/>
      <c r="KV147" s="832">
        <f t="shared" si="1807"/>
        <v>0</v>
      </c>
      <c r="KW147" s="831"/>
      <c r="KX147" s="832">
        <f t="shared" si="1808"/>
        <v>0</v>
      </c>
      <c r="KY147" s="831"/>
      <c r="KZ147" s="832">
        <f t="shared" si="1809"/>
        <v>0</v>
      </c>
      <c r="LA147" s="833">
        <f t="shared" si="1387"/>
        <v>0</v>
      </c>
      <c r="LB147" s="832">
        <f t="shared" si="1810"/>
        <v>0</v>
      </c>
      <c r="LC147" s="831"/>
      <c r="LD147" s="832">
        <f t="shared" si="1811"/>
        <v>0</v>
      </c>
      <c r="LE147" s="833">
        <f t="shared" si="1388"/>
        <v>0</v>
      </c>
      <c r="LF147" s="832">
        <f t="shared" si="1812"/>
        <v>0</v>
      </c>
      <c r="LG147" s="832">
        <f t="shared" si="1813"/>
        <v>0</v>
      </c>
      <c r="LH147" s="832">
        <f t="shared" si="1814"/>
        <v>0</v>
      </c>
      <c r="LI147" s="831"/>
      <c r="LJ147" s="832">
        <f t="shared" si="1815"/>
        <v>0</v>
      </c>
      <c r="LK147" s="823"/>
      <c r="LM147" s="831"/>
      <c r="LN147" s="832">
        <f t="shared" si="1816"/>
        <v>0</v>
      </c>
      <c r="LO147" s="831"/>
      <c r="LP147" s="832">
        <f t="shared" si="1817"/>
        <v>0</v>
      </c>
      <c r="LQ147" s="831"/>
      <c r="LR147" s="832">
        <f t="shared" si="1818"/>
        <v>0</v>
      </c>
      <c r="LS147" s="831"/>
      <c r="LT147" s="832">
        <f t="shared" si="1819"/>
        <v>0</v>
      </c>
      <c r="LU147" s="833">
        <f t="shared" si="1389"/>
        <v>0</v>
      </c>
      <c r="LV147" s="832">
        <f t="shared" si="1820"/>
        <v>0</v>
      </c>
      <c r="LW147" s="831"/>
      <c r="LX147" s="832">
        <f t="shared" si="1821"/>
        <v>0</v>
      </c>
      <c r="LY147" s="833">
        <f t="shared" si="1390"/>
        <v>0</v>
      </c>
      <c r="LZ147" s="832">
        <f t="shared" si="1822"/>
        <v>0</v>
      </c>
      <c r="MA147" s="832">
        <f t="shared" si="1823"/>
        <v>0</v>
      </c>
      <c r="MB147" s="832">
        <f t="shared" si="1824"/>
        <v>0</v>
      </c>
      <c r="MC147" s="831"/>
      <c r="MD147" s="832">
        <f t="shared" si="1825"/>
        <v>0</v>
      </c>
      <c r="ME147" s="823"/>
      <c r="MG147" s="831"/>
      <c r="MH147" s="832">
        <f t="shared" si="1826"/>
        <v>0</v>
      </c>
      <c r="MI147" s="831"/>
      <c r="MJ147" s="832">
        <f t="shared" si="1827"/>
        <v>0</v>
      </c>
      <c r="MK147" s="831"/>
      <c r="ML147" s="832">
        <f t="shared" si="1828"/>
        <v>0</v>
      </c>
      <c r="MM147" s="831"/>
      <c r="MN147" s="832">
        <f t="shared" si="1829"/>
        <v>0</v>
      </c>
      <c r="MO147" s="833">
        <f t="shared" si="1391"/>
        <v>0</v>
      </c>
      <c r="MP147" s="832">
        <f t="shared" si="1830"/>
        <v>0</v>
      </c>
      <c r="MQ147" s="831"/>
      <c r="MR147" s="832">
        <f t="shared" si="1831"/>
        <v>0</v>
      </c>
      <c r="MS147" s="833">
        <f t="shared" si="1392"/>
        <v>0</v>
      </c>
      <c r="MT147" s="832">
        <f t="shared" si="1832"/>
        <v>0</v>
      </c>
      <c r="MU147" s="832">
        <f t="shared" si="1833"/>
        <v>0</v>
      </c>
      <c r="MV147" s="832">
        <f t="shared" si="1834"/>
        <v>0</v>
      </c>
      <c r="MW147" s="831"/>
      <c r="MX147" s="832">
        <f t="shared" si="1835"/>
        <v>0</v>
      </c>
      <c r="MY147" s="823"/>
      <c r="NA147" s="831"/>
      <c r="NB147" s="832">
        <f t="shared" si="1836"/>
        <v>0</v>
      </c>
      <c r="NC147" s="831"/>
      <c r="ND147" s="832">
        <f t="shared" si="1837"/>
        <v>0</v>
      </c>
      <c r="NE147" s="831"/>
      <c r="NF147" s="832">
        <f t="shared" si="1838"/>
        <v>0</v>
      </c>
      <c r="NG147" s="831"/>
      <c r="NH147" s="832">
        <f t="shared" si="1839"/>
        <v>0</v>
      </c>
      <c r="NI147" s="833">
        <f t="shared" si="1393"/>
        <v>0</v>
      </c>
      <c r="NJ147" s="832">
        <f t="shared" si="1840"/>
        <v>0</v>
      </c>
      <c r="NK147" s="831"/>
      <c r="NL147" s="832">
        <f t="shared" si="1841"/>
        <v>0</v>
      </c>
      <c r="NM147" s="833">
        <f t="shared" si="1394"/>
        <v>0</v>
      </c>
      <c r="NN147" s="832">
        <f t="shared" si="1842"/>
        <v>0</v>
      </c>
      <c r="NO147" s="832">
        <f t="shared" si="1843"/>
        <v>0</v>
      </c>
      <c r="NP147" s="832">
        <f t="shared" si="1844"/>
        <v>0</v>
      </c>
      <c r="NQ147" s="831"/>
      <c r="NR147" s="832">
        <f t="shared" si="1845"/>
        <v>0</v>
      </c>
      <c r="NS147" s="823"/>
      <c r="NU147" s="831"/>
      <c r="NV147" s="832">
        <f t="shared" si="1846"/>
        <v>0</v>
      </c>
      <c r="NW147" s="831"/>
      <c r="NX147" s="832">
        <f t="shared" si="1847"/>
        <v>0</v>
      </c>
      <c r="NY147" s="831"/>
      <c r="NZ147" s="832">
        <f t="shared" si="1848"/>
        <v>0</v>
      </c>
      <c r="OA147" s="831"/>
      <c r="OB147" s="832">
        <f t="shared" si="1849"/>
        <v>0</v>
      </c>
      <c r="OC147" s="833">
        <f t="shared" si="1395"/>
        <v>0</v>
      </c>
      <c r="OD147" s="832">
        <f t="shared" si="1850"/>
        <v>0</v>
      </c>
      <c r="OE147" s="831"/>
      <c r="OF147" s="832">
        <f t="shared" si="1851"/>
        <v>0</v>
      </c>
      <c r="OG147" s="833">
        <f t="shared" si="1396"/>
        <v>0</v>
      </c>
      <c r="OH147" s="832">
        <f t="shared" si="1852"/>
        <v>0</v>
      </c>
      <c r="OI147" s="832">
        <f t="shared" si="1853"/>
        <v>0</v>
      </c>
      <c r="OJ147" s="832">
        <f t="shared" si="1854"/>
        <v>0</v>
      </c>
      <c r="OK147" s="831"/>
      <c r="OL147" s="832">
        <f t="shared" si="1855"/>
        <v>0</v>
      </c>
      <c r="OM147" s="823"/>
      <c r="OO147" s="831"/>
      <c r="OP147" s="832">
        <f t="shared" si="1856"/>
        <v>0</v>
      </c>
      <c r="OQ147" s="831"/>
      <c r="OR147" s="832">
        <f t="shared" si="1857"/>
        <v>0</v>
      </c>
      <c r="OS147" s="831"/>
      <c r="OT147" s="832">
        <f t="shared" si="1858"/>
        <v>0</v>
      </c>
      <c r="OU147" s="831"/>
      <c r="OV147" s="832">
        <f t="shared" si="1859"/>
        <v>0</v>
      </c>
      <c r="OW147" s="833">
        <f t="shared" si="1397"/>
        <v>0</v>
      </c>
      <c r="OX147" s="832">
        <f t="shared" si="1860"/>
        <v>0</v>
      </c>
      <c r="OY147" s="831"/>
      <c r="OZ147" s="832">
        <f t="shared" si="1861"/>
        <v>0</v>
      </c>
      <c r="PA147" s="833">
        <f t="shared" si="1398"/>
        <v>0</v>
      </c>
      <c r="PB147" s="832">
        <f t="shared" si="1862"/>
        <v>0</v>
      </c>
      <c r="PC147" s="832">
        <f t="shared" si="1863"/>
        <v>0</v>
      </c>
      <c r="PD147" s="832">
        <f t="shared" si="1864"/>
        <v>0</v>
      </c>
      <c r="PE147" s="831"/>
      <c r="PF147" s="832">
        <f t="shared" si="1865"/>
        <v>0</v>
      </c>
      <c r="PG147" s="823"/>
      <c r="PI147" s="831"/>
      <c r="PJ147" s="832">
        <f t="shared" si="1866"/>
        <v>0</v>
      </c>
      <c r="PK147" s="831"/>
      <c r="PL147" s="832">
        <f t="shared" si="1867"/>
        <v>0</v>
      </c>
      <c r="PM147" s="831"/>
      <c r="PN147" s="832">
        <f t="shared" si="1868"/>
        <v>0</v>
      </c>
      <c r="PO147" s="831"/>
      <c r="PP147" s="832">
        <f t="shared" si="1869"/>
        <v>0</v>
      </c>
      <c r="PQ147" s="833">
        <f t="shared" si="1399"/>
        <v>0</v>
      </c>
      <c r="PR147" s="832">
        <f t="shared" si="1870"/>
        <v>0</v>
      </c>
      <c r="PS147" s="831"/>
      <c r="PT147" s="832">
        <f t="shared" si="1871"/>
        <v>0</v>
      </c>
      <c r="PU147" s="833">
        <f t="shared" si="1400"/>
        <v>0</v>
      </c>
      <c r="PV147" s="832">
        <f t="shared" si="1872"/>
        <v>0</v>
      </c>
      <c r="PW147" s="832">
        <f t="shared" si="1873"/>
        <v>0</v>
      </c>
      <c r="PX147" s="832">
        <f t="shared" si="1874"/>
        <v>0</v>
      </c>
      <c r="PY147" s="831"/>
      <c r="PZ147" s="832">
        <f t="shared" si="1875"/>
        <v>0</v>
      </c>
      <c r="QA147" s="823"/>
      <c r="QC147" s="831"/>
      <c r="QD147" s="832">
        <f t="shared" si="1876"/>
        <v>0</v>
      </c>
      <c r="QE147" s="831"/>
      <c r="QF147" s="832">
        <f t="shared" si="1877"/>
        <v>0</v>
      </c>
      <c r="QG147" s="831"/>
      <c r="QH147" s="832">
        <f t="shared" si="1878"/>
        <v>0</v>
      </c>
      <c r="QI147" s="831"/>
      <c r="QJ147" s="832">
        <f t="shared" si="1879"/>
        <v>0</v>
      </c>
      <c r="QK147" s="833">
        <f t="shared" si="1401"/>
        <v>0</v>
      </c>
      <c r="QL147" s="832">
        <f t="shared" si="1880"/>
        <v>0</v>
      </c>
      <c r="QM147" s="831"/>
      <c r="QN147" s="832">
        <f t="shared" si="1881"/>
        <v>0</v>
      </c>
      <c r="QO147" s="833">
        <f t="shared" si="1402"/>
        <v>0</v>
      </c>
      <c r="QP147" s="832">
        <f t="shared" si="1882"/>
        <v>0</v>
      </c>
      <c r="QQ147" s="832">
        <f t="shared" si="1883"/>
        <v>0</v>
      </c>
      <c r="QR147" s="832">
        <f t="shared" si="1884"/>
        <v>0</v>
      </c>
      <c r="QS147" s="831"/>
      <c r="QT147" s="832">
        <f t="shared" si="1885"/>
        <v>0</v>
      </c>
      <c r="QU147" s="823"/>
      <c r="RA147" s="785">
        <f t="shared" si="1125"/>
        <v>0</v>
      </c>
      <c r="RB147" s="785" t="e">
        <f t="shared" si="1126"/>
        <v>#REF!</v>
      </c>
      <c r="RC147" s="677">
        <f t="shared" si="1673"/>
        <v>0</v>
      </c>
      <c r="RD147" s="677">
        <f t="shared" si="1673"/>
        <v>0</v>
      </c>
      <c r="RE147" s="677">
        <f t="shared" si="1673"/>
        <v>0</v>
      </c>
      <c r="RF147" s="677">
        <f t="shared" si="1673"/>
        <v>0</v>
      </c>
      <c r="RG147" s="677">
        <f t="shared" si="1673"/>
        <v>0</v>
      </c>
      <c r="RH147" s="677">
        <f t="shared" si="1673"/>
        <v>0</v>
      </c>
      <c r="RI147" s="677">
        <f t="shared" si="1673"/>
        <v>0</v>
      </c>
      <c r="RJ147" s="677">
        <f t="shared" si="1667"/>
        <v>0</v>
      </c>
      <c r="RK147" s="677" t="e">
        <f>#REF!</f>
        <v>#REF!</v>
      </c>
      <c r="RL147" s="677" t="e">
        <f>#REF!</f>
        <v>#REF!</v>
      </c>
      <c r="RM147" s="677">
        <f t="shared" si="1674"/>
        <v>0</v>
      </c>
      <c r="RN147" s="677">
        <f t="shared" si="1674"/>
        <v>0</v>
      </c>
      <c r="RO147" s="677">
        <f t="shared" si="1674"/>
        <v>0</v>
      </c>
      <c r="RP147" s="677">
        <f t="shared" si="1674"/>
        <v>0</v>
      </c>
      <c r="RQ147" s="677">
        <f t="shared" si="1674"/>
        <v>0</v>
      </c>
      <c r="RR147" s="677">
        <f t="shared" si="1674"/>
        <v>0</v>
      </c>
      <c r="RS147" s="677">
        <f t="shared" si="1674"/>
        <v>0</v>
      </c>
      <c r="RT147" s="677">
        <f t="shared" si="1668"/>
        <v>0</v>
      </c>
      <c r="RV147" s="675">
        <f t="shared" si="1129"/>
        <v>0</v>
      </c>
      <c r="RW147" s="675">
        <f t="shared" si="1130"/>
        <v>0</v>
      </c>
      <c r="RX147" s="675">
        <f t="shared" si="1131"/>
        <v>0</v>
      </c>
      <c r="RY147" s="675">
        <f t="shared" si="1132"/>
        <v>0</v>
      </c>
      <c r="RZ147" s="675">
        <f t="shared" si="1133"/>
        <v>0</v>
      </c>
      <c r="SA147" s="675">
        <f t="shared" si="1134"/>
        <v>0</v>
      </c>
      <c r="SB147" s="675">
        <f t="shared" si="1135"/>
        <v>0</v>
      </c>
      <c r="SC147" s="675">
        <f t="shared" si="1136"/>
        <v>0</v>
      </c>
      <c r="SD147" s="675" t="e">
        <f xml:space="preserve"> SUMIF(#REF!,$SD$8,#REF!)</f>
        <v>#REF!</v>
      </c>
      <c r="SE147" s="675" t="e">
        <f xml:space="preserve"> SUMIF(#REF!,$SE$8,#REF!)</f>
        <v>#REF!</v>
      </c>
      <c r="SG147" s="675">
        <f t="shared" si="1675"/>
        <v>0</v>
      </c>
      <c r="SH147" s="675">
        <f t="shared" si="1675"/>
        <v>0</v>
      </c>
      <c r="SI147" s="675">
        <f t="shared" si="1675"/>
        <v>0</v>
      </c>
      <c r="SJ147" s="675">
        <f t="shared" si="1675"/>
        <v>0</v>
      </c>
      <c r="SK147" s="675">
        <f t="shared" si="1675"/>
        <v>0</v>
      </c>
      <c r="SL147" s="675">
        <f t="shared" si="1675"/>
        <v>0</v>
      </c>
      <c r="SM147" s="675">
        <f t="shared" si="1675"/>
        <v>0</v>
      </c>
      <c r="SN147" s="675">
        <f t="shared" si="1675"/>
        <v>0</v>
      </c>
      <c r="SO147" s="675" t="e">
        <f t="shared" si="1675"/>
        <v>#REF!</v>
      </c>
      <c r="SP147" s="675" t="e">
        <f t="shared" si="1675"/>
        <v>#REF!</v>
      </c>
      <c r="SQ147" s="675">
        <f t="shared" si="1675"/>
        <v>0</v>
      </c>
      <c r="SR147" s="675">
        <f t="shared" si="1675"/>
        <v>0</v>
      </c>
      <c r="SS147" s="675">
        <f t="shared" si="1675"/>
        <v>0</v>
      </c>
      <c r="ST147" s="675">
        <f t="shared" si="1675"/>
        <v>0</v>
      </c>
      <c r="SU147" s="675">
        <f t="shared" si="1675"/>
        <v>0</v>
      </c>
      <c r="SV147" s="675">
        <f t="shared" si="1425"/>
        <v>0</v>
      </c>
      <c r="SW147" s="675">
        <f t="shared" si="1425"/>
        <v>0</v>
      </c>
      <c r="SX147" s="675">
        <f t="shared" si="1425"/>
        <v>0</v>
      </c>
      <c r="SY147" s="675" t="e">
        <f>#REF!*$AP147</f>
        <v>#REF!</v>
      </c>
      <c r="SZ147" s="675" t="e">
        <f>#REF!*$AP147</f>
        <v>#REF!</v>
      </c>
      <c r="TA147" s="675" t="e">
        <f>#REF!*$AP147</f>
        <v>#REF!</v>
      </c>
      <c r="TB147" s="675" t="e">
        <f>#REF!*$AP147</f>
        <v>#REF!</v>
      </c>
      <c r="TC147" s="675" t="e">
        <f>#REF!*$AP147</f>
        <v>#REF!</v>
      </c>
      <c r="TE147" s="675">
        <f t="shared" si="1403"/>
        <v>0</v>
      </c>
      <c r="TF147" s="675">
        <f t="shared" si="1404"/>
        <v>0</v>
      </c>
      <c r="TG147" s="675">
        <f t="shared" si="1405"/>
        <v>0</v>
      </c>
      <c r="TH147" s="675">
        <f t="shared" si="1406"/>
        <v>0</v>
      </c>
      <c r="TI147" s="675">
        <f t="shared" si="1407"/>
        <v>0</v>
      </c>
      <c r="TJ147" s="675">
        <f t="shared" si="1408"/>
        <v>0</v>
      </c>
      <c r="TK147" s="675">
        <f t="shared" si="1409"/>
        <v>0</v>
      </c>
      <c r="TL147" s="675">
        <f t="shared" si="1410"/>
        <v>0</v>
      </c>
      <c r="TM147" s="675">
        <f t="shared" si="1411"/>
        <v>0</v>
      </c>
      <c r="TN147" s="676">
        <f t="shared" si="1412"/>
        <v>0</v>
      </c>
      <c r="TP147" s="675">
        <f>IFERROR(SG147*(1+LEVEL_2!#REF!),0)</f>
        <v>0</v>
      </c>
      <c r="TQ147" s="675">
        <f>IFERROR(SH147*(1+LEVEL_2!#REF!),0)</f>
        <v>0</v>
      </c>
      <c r="TR147" s="675">
        <f>IFERROR(SI147*(1+LEVEL_2!#REF!),0)</f>
        <v>0</v>
      </c>
      <c r="TS147" s="675">
        <f>IFERROR(SJ147*(1+LEVEL_2!#REF!),0)</f>
        <v>0</v>
      </c>
      <c r="TT147" s="675">
        <f>IFERROR(SK147*(1+LEVEL_2!#REF!),0)</f>
        <v>0</v>
      </c>
      <c r="TU147" s="675">
        <f>IFERROR(SL147*(1+LEVEL_2!#REF!),0)</f>
        <v>0</v>
      </c>
      <c r="TV147" s="675">
        <f>IFERROR(SM147*(1+LEVEL_2!#REF!),0)</f>
        <v>0</v>
      </c>
      <c r="TW147" s="675">
        <f>IFERROR(SN147*(1+LEVEL_2!#REF!),0)</f>
        <v>0</v>
      </c>
      <c r="TX147" s="675">
        <f>IFERROR(SO147*(1+LEVEL_2!#REF!),0)</f>
        <v>0</v>
      </c>
      <c r="TY147" s="675">
        <f>IFERROR(SP147*(1+LEVEL_2!#REF!),0)</f>
        <v>0</v>
      </c>
      <c r="TZ147" s="675">
        <f>IFERROR(SQ147*(1+LEVEL_2!#REF!),0)</f>
        <v>0</v>
      </c>
      <c r="UA147" s="675">
        <f>IFERROR(SR147*(1+LEVEL_2!#REF!),0)</f>
        <v>0</v>
      </c>
      <c r="UB147" s="675">
        <f>IFERROR(SS147*(1+LEVEL_2!#REF!),0)</f>
        <v>0</v>
      </c>
      <c r="UC147" s="675">
        <f>IFERROR(ST147*(1+LEVEL_2!#REF!),0)</f>
        <v>0</v>
      </c>
      <c r="UD147" s="675">
        <f>IFERROR(SU147*(1+LEVEL_2!#REF!),0)</f>
        <v>0</v>
      </c>
      <c r="UE147" s="675">
        <f>IFERROR(SV147*(1+LEVEL_2!#REF!),0)</f>
        <v>0</v>
      </c>
      <c r="UF147" s="675">
        <f>IFERROR(SW147*(1+LEVEL_2!#REF!),0)</f>
        <v>0</v>
      </c>
      <c r="UG147" s="675">
        <f>IFERROR(SX147*(1+LEVEL_2!#REF!),0)</f>
        <v>0</v>
      </c>
      <c r="UH147" s="675">
        <f>IFERROR(SY147*(1+LEVEL_2!#REF!),0)</f>
        <v>0</v>
      </c>
      <c r="UI147" s="675">
        <f>IFERROR(SZ147*(1+LEVEL_2!#REF!),0)</f>
        <v>0</v>
      </c>
      <c r="UJ147" s="675">
        <f>IFERROR(TA147*(1+LEVEL_2!#REF!),0)</f>
        <v>0</v>
      </c>
      <c r="UK147" s="675">
        <f>IFERROR(TB147*(1+LEVEL_2!#REF!),0)</f>
        <v>0</v>
      </c>
      <c r="UL147" s="675">
        <f>IFERROR(TC147*(1+LEVEL_2!#REF!),0)</f>
        <v>0</v>
      </c>
      <c r="UN147" s="675">
        <f t="shared" si="1413"/>
        <v>0</v>
      </c>
      <c r="UO147" s="675">
        <f t="shared" si="1414"/>
        <v>0</v>
      </c>
      <c r="UP147" s="675">
        <f t="shared" si="1415"/>
        <v>0</v>
      </c>
      <c r="UQ147" s="675">
        <f t="shared" si="1416"/>
        <v>0</v>
      </c>
      <c r="UR147" s="675">
        <f t="shared" si="1417"/>
        <v>0</v>
      </c>
      <c r="US147" s="675">
        <f t="shared" si="1418"/>
        <v>0</v>
      </c>
      <c r="UT147" s="675">
        <f t="shared" si="1419"/>
        <v>0</v>
      </c>
      <c r="UU147" s="675">
        <f t="shared" si="1420"/>
        <v>0</v>
      </c>
      <c r="UV147" s="675">
        <f t="shared" si="1421"/>
        <v>0</v>
      </c>
      <c r="UW147" s="676">
        <f t="shared" si="1422"/>
        <v>0</v>
      </c>
    </row>
    <row r="148" spans="1:569" s="645" customFormat="1" ht="20.100000000000001" customHeight="1">
      <c r="A148" s="677"/>
      <c r="B148" s="677" t="s">
        <v>405</v>
      </c>
      <c r="C148" s="764" t="s">
        <v>725</v>
      </c>
      <c r="D148" s="764"/>
      <c r="E148" s="792" t="s">
        <v>726</v>
      </c>
      <c r="F148" s="793" t="s">
        <v>727</v>
      </c>
      <c r="G148" s="792" t="s">
        <v>728</v>
      </c>
      <c r="H148" s="794" t="s">
        <v>365</v>
      </c>
      <c r="I148" s="789">
        <f>Rev.1_Base!G311</f>
        <v>213</v>
      </c>
      <c r="J148" s="789">
        <f>Rev.1_Base!H311</f>
        <v>118.5</v>
      </c>
      <c r="K148" s="789">
        <f>Rev.1_Base!J311</f>
        <v>111</v>
      </c>
      <c r="L148" s="789">
        <f>Rev.1_Base!K311</f>
        <v>16.5</v>
      </c>
      <c r="M148" s="770"/>
      <c r="N148" s="828">
        <f t="shared" si="1423"/>
        <v>213</v>
      </c>
      <c r="O148" s="829">
        <f t="shared" si="1424"/>
        <v>0</v>
      </c>
      <c r="Q148" s="789">
        <f>Rev.1_Base!M311</f>
        <v>94.5</v>
      </c>
      <c r="R148" s="795">
        <f>Rev.1_Base!O311</f>
        <v>0</v>
      </c>
      <c r="S148" s="795">
        <f>Rev.1_Base!Q311</f>
        <v>0</v>
      </c>
      <c r="T148" s="795">
        <f>Rev.1_Base!S311</f>
        <v>72</v>
      </c>
      <c r="U148" s="795">
        <f>Rev.1_Base!U311</f>
        <v>0</v>
      </c>
      <c r="V148" s="795">
        <f>Rev.1_Base!W311</f>
        <v>30</v>
      </c>
      <c r="W148" s="795">
        <f>Rev.1_Base!Y311</f>
        <v>16.5</v>
      </c>
      <c r="X148" s="795">
        <f>Rev.1_Base!AA311</f>
        <v>0</v>
      </c>
      <c r="Y148" s="809"/>
      <c r="Z148" s="809"/>
      <c r="AA148" s="809"/>
      <c r="AB148" s="809"/>
      <c r="AC148" s="809"/>
      <c r="AD148" s="809"/>
      <c r="AE148" s="809"/>
      <c r="AF148" s="810"/>
      <c r="AH148" s="819"/>
      <c r="AI148" s="819">
        <f t="shared" si="1678"/>
        <v>0</v>
      </c>
      <c r="AJ148" s="819"/>
      <c r="AK148" s="819">
        <f t="shared" si="1679"/>
        <v>0</v>
      </c>
      <c r="AL148" s="819"/>
      <c r="AM148" s="819">
        <f t="shared" si="1680"/>
        <v>0</v>
      </c>
      <c r="AN148" s="819"/>
      <c r="AO148" s="819">
        <f t="shared" si="1681"/>
        <v>0</v>
      </c>
      <c r="AP148" s="819">
        <f t="shared" si="1111"/>
        <v>0</v>
      </c>
      <c r="AQ148" s="819">
        <f t="shared" si="1682"/>
        <v>0</v>
      </c>
      <c r="AR148" s="819"/>
      <c r="AS148" s="819">
        <f t="shared" si="1683"/>
        <v>0</v>
      </c>
      <c r="AT148" s="776">
        <f t="shared" si="1152"/>
        <v>140400</v>
      </c>
      <c r="AU148" s="776">
        <f t="shared" si="1684"/>
        <v>234000</v>
      </c>
      <c r="AV148" s="819">
        <v>117000</v>
      </c>
      <c r="AW148" s="775">
        <f t="shared" si="1370"/>
        <v>2316600</v>
      </c>
      <c r="AX148" s="775">
        <f t="shared" si="1685"/>
        <v>25974000</v>
      </c>
      <c r="AY148" s="775">
        <f t="shared" si="1686"/>
        <v>49842000</v>
      </c>
      <c r="AZ148" s="819">
        <f t="shared" si="1686"/>
        <v>24921000</v>
      </c>
      <c r="BA148" s="819">
        <f t="shared" si="1687"/>
        <v>24921000</v>
      </c>
      <c r="BB148" s="819">
        <f t="shared" si="1688"/>
        <v>0</v>
      </c>
      <c r="BC148" s="819"/>
      <c r="BD148" s="819">
        <f t="shared" si="1689"/>
        <v>0</v>
      </c>
      <c r="BE148" s="820"/>
      <c r="BG148" s="819"/>
      <c r="BH148" s="819">
        <f t="shared" si="1690"/>
        <v>0</v>
      </c>
      <c r="BI148" s="819"/>
      <c r="BJ148" s="819">
        <f t="shared" si="1691"/>
        <v>0</v>
      </c>
      <c r="BK148" s="819"/>
      <c r="BL148" s="819">
        <f t="shared" si="1692"/>
        <v>0</v>
      </c>
      <c r="BM148" s="819"/>
      <c r="BN148" s="819">
        <f t="shared" si="1693"/>
        <v>0</v>
      </c>
      <c r="BO148" s="819">
        <f t="shared" si="1371"/>
        <v>0</v>
      </c>
      <c r="BP148" s="819">
        <f t="shared" si="1694"/>
        <v>0</v>
      </c>
      <c r="BQ148" s="819">
        <f t="shared" si="1695"/>
        <v>0</v>
      </c>
      <c r="BR148" s="819">
        <f t="shared" si="1696"/>
        <v>0</v>
      </c>
      <c r="BS148" s="819">
        <f t="shared" si="1372"/>
        <v>0</v>
      </c>
      <c r="BT148" s="819">
        <f t="shared" si="1697"/>
        <v>0</v>
      </c>
      <c r="BU148" s="819">
        <f t="shared" si="1698"/>
        <v>0</v>
      </c>
      <c r="BV148" s="819">
        <f t="shared" si="1699"/>
        <v>0</v>
      </c>
      <c r="BW148" s="819"/>
      <c r="BX148" s="819">
        <f t="shared" si="1700"/>
        <v>0</v>
      </c>
      <c r="BY148" s="820"/>
      <c r="CA148" s="744">
        <f>'동해기지(건축)'!BP558*0.5</f>
        <v>50000</v>
      </c>
      <c r="CB148" s="745">
        <f t="shared" si="1701"/>
        <v>10650000</v>
      </c>
      <c r="CC148" s="718"/>
      <c r="CD148" s="745">
        <f t="shared" si="1702"/>
        <v>0</v>
      </c>
      <c r="CE148" s="718"/>
      <c r="CF148" s="745">
        <f t="shared" si="1703"/>
        <v>0</v>
      </c>
      <c r="CG148" s="718">
        <f>'동해기지(건축)'!BR558*0.5</f>
        <v>10000</v>
      </c>
      <c r="CH148" s="745">
        <f t="shared" si="1704"/>
        <v>2130000</v>
      </c>
      <c r="CI148" s="746">
        <f t="shared" si="1377"/>
        <v>60000</v>
      </c>
      <c r="CJ148" s="745">
        <f t="shared" si="1705"/>
        <v>12780000</v>
      </c>
      <c r="CK148" s="718"/>
      <c r="CL148" s="745">
        <f t="shared" si="1706"/>
        <v>0</v>
      </c>
      <c r="CM148" s="746">
        <f t="shared" si="1378"/>
        <v>60000</v>
      </c>
      <c r="CN148" s="745">
        <f t="shared" si="1707"/>
        <v>12780000</v>
      </c>
      <c r="CO148" s="699">
        <f t="shared" si="1708"/>
        <v>5670000</v>
      </c>
      <c r="CP148" s="699">
        <f t="shared" si="1708"/>
        <v>0</v>
      </c>
      <c r="CQ148" s="699">
        <f t="shared" si="1708"/>
        <v>0</v>
      </c>
      <c r="CR148" s="699">
        <f t="shared" si="1708"/>
        <v>4320000</v>
      </c>
      <c r="CS148" s="700">
        <f t="shared" si="1708"/>
        <v>0</v>
      </c>
      <c r="CT148" s="699">
        <f t="shared" si="1708"/>
        <v>1800000</v>
      </c>
      <c r="CU148" s="699">
        <f t="shared" si="1708"/>
        <v>990000</v>
      </c>
      <c r="CV148" s="700">
        <f t="shared" si="1709"/>
        <v>0</v>
      </c>
      <c r="CW148" s="697"/>
      <c r="CX148" s="696">
        <f t="shared" si="1710"/>
        <v>0</v>
      </c>
      <c r="CY148" s="701"/>
      <c r="DA148" s="819"/>
      <c r="DB148" s="819">
        <f t="shared" si="1711"/>
        <v>0</v>
      </c>
      <c r="DC148" s="819"/>
      <c r="DD148" s="819">
        <f t="shared" si="1712"/>
        <v>0</v>
      </c>
      <c r="DE148" s="819"/>
      <c r="DF148" s="819">
        <f t="shared" si="1713"/>
        <v>0</v>
      </c>
      <c r="DG148" s="819"/>
      <c r="DH148" s="819">
        <f t="shared" si="1714"/>
        <v>0</v>
      </c>
      <c r="DI148" s="819">
        <f t="shared" si="1112"/>
        <v>0</v>
      </c>
      <c r="DJ148" s="819">
        <f t="shared" si="1715"/>
        <v>0</v>
      </c>
      <c r="DK148" s="819"/>
      <c r="DL148" s="819">
        <f t="shared" si="1897"/>
        <v>0</v>
      </c>
      <c r="DM148" s="819">
        <f t="shared" si="1113"/>
        <v>0</v>
      </c>
      <c r="DN148" s="819">
        <f t="shared" si="1716"/>
        <v>0</v>
      </c>
      <c r="DO148" s="819">
        <f t="shared" si="1717"/>
        <v>0</v>
      </c>
      <c r="DP148" s="819">
        <f t="shared" si="1718"/>
        <v>0</v>
      </c>
      <c r="DQ148" s="819"/>
      <c r="DR148" s="819">
        <f t="shared" si="1719"/>
        <v>0</v>
      </c>
      <c r="DS148" s="820"/>
      <c r="DU148" s="821"/>
      <c r="DV148" s="821">
        <f t="shared" si="1720"/>
        <v>0</v>
      </c>
      <c r="DW148" s="821"/>
      <c r="DX148" s="821">
        <f t="shared" si="1721"/>
        <v>0</v>
      </c>
      <c r="DY148" s="821"/>
      <c r="DZ148" s="821">
        <f t="shared" si="1722"/>
        <v>0</v>
      </c>
      <c r="EA148" s="821"/>
      <c r="EB148" s="821">
        <f t="shared" si="1723"/>
        <v>0</v>
      </c>
      <c r="EC148" s="821">
        <f t="shared" si="1114"/>
        <v>0</v>
      </c>
      <c r="ED148" s="821">
        <f t="shared" si="1724"/>
        <v>0</v>
      </c>
      <c r="EE148" s="821"/>
      <c r="EF148" s="821">
        <f t="shared" si="1898"/>
        <v>0</v>
      </c>
      <c r="EG148" s="821">
        <f t="shared" si="1115"/>
        <v>0</v>
      </c>
      <c r="EH148" s="821">
        <f t="shared" si="1725"/>
        <v>0</v>
      </c>
      <c r="EI148" s="821">
        <f t="shared" si="1726"/>
        <v>0</v>
      </c>
      <c r="EJ148" s="821">
        <f t="shared" si="1727"/>
        <v>0</v>
      </c>
      <c r="EK148" s="821"/>
      <c r="EL148" s="821">
        <f t="shared" si="1728"/>
        <v>0</v>
      </c>
      <c r="EM148" s="822"/>
      <c r="EO148" s="821"/>
      <c r="EP148" s="821">
        <f t="shared" si="1729"/>
        <v>0</v>
      </c>
      <c r="EQ148" s="821"/>
      <c r="ER148" s="821">
        <f t="shared" si="1730"/>
        <v>0</v>
      </c>
      <c r="ES148" s="821"/>
      <c r="ET148" s="821">
        <f t="shared" si="1731"/>
        <v>0</v>
      </c>
      <c r="EU148" s="821"/>
      <c r="EV148" s="821">
        <f t="shared" si="1732"/>
        <v>0</v>
      </c>
      <c r="EW148" s="821">
        <f t="shared" si="1116"/>
        <v>0</v>
      </c>
      <c r="EX148" s="821">
        <f t="shared" si="1733"/>
        <v>0</v>
      </c>
      <c r="EY148" s="821"/>
      <c r="EZ148" s="821">
        <f t="shared" si="1899"/>
        <v>0</v>
      </c>
      <c r="FA148" s="821">
        <f t="shared" si="1117"/>
        <v>0</v>
      </c>
      <c r="FB148" s="821">
        <f t="shared" si="1734"/>
        <v>0</v>
      </c>
      <c r="FC148" s="821">
        <f t="shared" si="1735"/>
        <v>0</v>
      </c>
      <c r="FD148" s="821">
        <f t="shared" si="1736"/>
        <v>0</v>
      </c>
      <c r="FE148" s="821"/>
      <c r="FF148" s="821">
        <f t="shared" si="1737"/>
        <v>0</v>
      </c>
      <c r="FG148" s="823"/>
      <c r="FI148" s="819"/>
      <c r="FJ148" s="819">
        <f t="shared" si="1738"/>
        <v>0</v>
      </c>
      <c r="FK148" s="819"/>
      <c r="FL148" s="819">
        <f t="shared" si="1739"/>
        <v>0</v>
      </c>
      <c r="FM148" s="819"/>
      <c r="FN148" s="819">
        <f t="shared" si="1740"/>
        <v>0</v>
      </c>
      <c r="FO148" s="819"/>
      <c r="FP148" s="819">
        <f t="shared" si="1741"/>
        <v>0</v>
      </c>
      <c r="FQ148" s="819">
        <f t="shared" si="1118"/>
        <v>0</v>
      </c>
      <c r="FR148" s="819">
        <f t="shared" si="1742"/>
        <v>0</v>
      </c>
      <c r="FS148" s="819">
        <f t="shared" si="1119"/>
        <v>0</v>
      </c>
      <c r="FT148" s="819">
        <f t="shared" si="1743"/>
        <v>0</v>
      </c>
      <c r="FU148" s="819">
        <f t="shared" si="1120"/>
        <v>0</v>
      </c>
      <c r="FV148" s="819">
        <f t="shared" si="1744"/>
        <v>0</v>
      </c>
      <c r="FW148" s="819">
        <f t="shared" si="1745"/>
        <v>0</v>
      </c>
      <c r="FX148" s="819">
        <f t="shared" si="1746"/>
        <v>0</v>
      </c>
      <c r="FY148" s="819"/>
      <c r="FZ148" s="819">
        <f t="shared" si="1747"/>
        <v>0</v>
      </c>
      <c r="GA148" s="823"/>
      <c r="GC148" s="819"/>
      <c r="GD148" s="819">
        <f t="shared" si="1748"/>
        <v>0</v>
      </c>
      <c r="GE148" s="819"/>
      <c r="GF148" s="819">
        <f t="shared" si="1749"/>
        <v>0</v>
      </c>
      <c r="GG148" s="819"/>
      <c r="GH148" s="819">
        <f t="shared" si="1750"/>
        <v>0</v>
      </c>
      <c r="GI148" s="819"/>
      <c r="GJ148" s="819">
        <f t="shared" si="1751"/>
        <v>0</v>
      </c>
      <c r="GK148" s="819">
        <f t="shared" si="1121"/>
        <v>0</v>
      </c>
      <c r="GL148" s="819">
        <f t="shared" si="1752"/>
        <v>0</v>
      </c>
      <c r="GM148" s="819"/>
      <c r="GN148" s="819">
        <f t="shared" si="1900"/>
        <v>0</v>
      </c>
      <c r="GO148" s="819">
        <f t="shared" si="1122"/>
        <v>0</v>
      </c>
      <c r="GP148" s="819">
        <f t="shared" si="1753"/>
        <v>0</v>
      </c>
      <c r="GQ148" s="819">
        <f t="shared" si="1754"/>
        <v>0</v>
      </c>
      <c r="GR148" s="819">
        <f t="shared" si="1755"/>
        <v>0</v>
      </c>
      <c r="GS148" s="819"/>
      <c r="GT148" s="819">
        <f t="shared" si="1756"/>
        <v>0</v>
      </c>
      <c r="GU148" s="823"/>
      <c r="GW148" s="819"/>
      <c r="GX148" s="819">
        <f t="shared" si="1757"/>
        <v>0</v>
      </c>
      <c r="GY148" s="819"/>
      <c r="GZ148" s="819">
        <f t="shared" si="1758"/>
        <v>0</v>
      </c>
      <c r="HA148" s="819"/>
      <c r="HB148" s="819">
        <f t="shared" si="1759"/>
        <v>0</v>
      </c>
      <c r="HC148" s="819"/>
      <c r="HD148" s="819">
        <f t="shared" si="1760"/>
        <v>0</v>
      </c>
      <c r="HE148" s="819">
        <f t="shared" si="1123"/>
        <v>0</v>
      </c>
      <c r="HF148" s="819">
        <f t="shared" si="1761"/>
        <v>0</v>
      </c>
      <c r="HG148" s="819"/>
      <c r="HH148" s="819">
        <f t="shared" si="1901"/>
        <v>0</v>
      </c>
      <c r="HI148" s="819">
        <f t="shared" si="1124"/>
        <v>0</v>
      </c>
      <c r="HJ148" s="819">
        <f t="shared" si="1762"/>
        <v>0</v>
      </c>
      <c r="HK148" s="819">
        <f t="shared" si="1763"/>
        <v>0</v>
      </c>
      <c r="HL148" s="819">
        <f t="shared" si="1764"/>
        <v>0</v>
      </c>
      <c r="HM148" s="819"/>
      <c r="HN148" s="819">
        <f t="shared" si="1765"/>
        <v>0</v>
      </c>
      <c r="HO148" s="820"/>
      <c r="HQ148" s="831"/>
      <c r="HR148" s="832">
        <f t="shared" si="1766"/>
        <v>0</v>
      </c>
      <c r="HS148" s="831"/>
      <c r="HT148" s="832">
        <f t="shared" si="1767"/>
        <v>0</v>
      </c>
      <c r="HU148" s="831"/>
      <c r="HV148" s="832">
        <f t="shared" si="1768"/>
        <v>0</v>
      </c>
      <c r="HW148" s="831"/>
      <c r="HX148" s="832">
        <f t="shared" si="1769"/>
        <v>0</v>
      </c>
      <c r="HY148" s="833">
        <f t="shared" si="1379"/>
        <v>0</v>
      </c>
      <c r="HZ148" s="832">
        <f t="shared" si="1770"/>
        <v>0</v>
      </c>
      <c r="IA148" s="831"/>
      <c r="IB148" s="832">
        <f t="shared" si="1771"/>
        <v>0</v>
      </c>
      <c r="IC148" s="833">
        <f t="shared" si="1380"/>
        <v>0</v>
      </c>
      <c r="ID148" s="832">
        <f t="shared" si="1772"/>
        <v>0</v>
      </c>
      <c r="IE148" s="832">
        <f t="shared" si="1773"/>
        <v>0</v>
      </c>
      <c r="IF148" s="832">
        <f t="shared" si="1774"/>
        <v>0</v>
      </c>
      <c r="IG148" s="831"/>
      <c r="IH148" s="832">
        <f t="shared" si="1775"/>
        <v>0</v>
      </c>
      <c r="II148" s="823"/>
      <c r="IK148" s="831"/>
      <c r="IL148" s="832">
        <f t="shared" si="1776"/>
        <v>0</v>
      </c>
      <c r="IM148" s="831"/>
      <c r="IN148" s="832">
        <f t="shared" si="1777"/>
        <v>0</v>
      </c>
      <c r="IO148" s="831"/>
      <c r="IP148" s="832">
        <f t="shared" si="1778"/>
        <v>0</v>
      </c>
      <c r="IQ148" s="831"/>
      <c r="IR148" s="832">
        <f t="shared" si="1779"/>
        <v>0</v>
      </c>
      <c r="IS148" s="833">
        <f t="shared" si="1381"/>
        <v>0</v>
      </c>
      <c r="IT148" s="832">
        <f t="shared" si="1780"/>
        <v>0</v>
      </c>
      <c r="IU148" s="831"/>
      <c r="IV148" s="832">
        <f t="shared" si="1781"/>
        <v>0</v>
      </c>
      <c r="IW148" s="833">
        <f t="shared" si="1382"/>
        <v>0</v>
      </c>
      <c r="IX148" s="832">
        <f t="shared" si="1782"/>
        <v>0</v>
      </c>
      <c r="IY148" s="832">
        <f t="shared" si="1783"/>
        <v>0</v>
      </c>
      <c r="IZ148" s="832">
        <f t="shared" si="1784"/>
        <v>0</v>
      </c>
      <c r="JA148" s="831"/>
      <c r="JB148" s="832">
        <f t="shared" si="1785"/>
        <v>0</v>
      </c>
      <c r="JC148" s="823"/>
      <c r="JE148" s="831"/>
      <c r="JF148" s="832">
        <f t="shared" si="1786"/>
        <v>0</v>
      </c>
      <c r="JG148" s="831"/>
      <c r="JH148" s="832">
        <f t="shared" si="1787"/>
        <v>0</v>
      </c>
      <c r="JI148" s="831"/>
      <c r="JJ148" s="832">
        <f t="shared" si="1788"/>
        <v>0</v>
      </c>
      <c r="JK148" s="831"/>
      <c r="JL148" s="832">
        <f t="shared" si="1789"/>
        <v>0</v>
      </c>
      <c r="JM148" s="833">
        <f t="shared" si="1383"/>
        <v>0</v>
      </c>
      <c r="JN148" s="832">
        <f t="shared" si="1790"/>
        <v>0</v>
      </c>
      <c r="JO148" s="831"/>
      <c r="JP148" s="832">
        <f t="shared" si="1791"/>
        <v>0</v>
      </c>
      <c r="JQ148" s="833">
        <f t="shared" si="1384"/>
        <v>0</v>
      </c>
      <c r="JR148" s="832">
        <f t="shared" si="1792"/>
        <v>0</v>
      </c>
      <c r="JS148" s="832">
        <f t="shared" si="1793"/>
        <v>0</v>
      </c>
      <c r="JT148" s="832">
        <f t="shared" si="1794"/>
        <v>0</v>
      </c>
      <c r="JU148" s="831"/>
      <c r="JV148" s="832">
        <f t="shared" si="1795"/>
        <v>0</v>
      </c>
      <c r="JW148" s="823"/>
      <c r="JY148" s="831"/>
      <c r="JZ148" s="832">
        <f t="shared" si="1796"/>
        <v>0</v>
      </c>
      <c r="KA148" s="831"/>
      <c r="KB148" s="832">
        <f t="shared" si="1797"/>
        <v>0</v>
      </c>
      <c r="KC148" s="831"/>
      <c r="KD148" s="832">
        <f t="shared" si="1798"/>
        <v>0</v>
      </c>
      <c r="KE148" s="831"/>
      <c r="KF148" s="832">
        <f t="shared" si="1799"/>
        <v>0</v>
      </c>
      <c r="KG148" s="833">
        <f t="shared" si="1385"/>
        <v>0</v>
      </c>
      <c r="KH148" s="832">
        <f t="shared" si="1800"/>
        <v>0</v>
      </c>
      <c r="KI148" s="831"/>
      <c r="KJ148" s="832">
        <f t="shared" si="1801"/>
        <v>0</v>
      </c>
      <c r="KK148" s="833">
        <f t="shared" si="1386"/>
        <v>0</v>
      </c>
      <c r="KL148" s="832">
        <f t="shared" si="1802"/>
        <v>0</v>
      </c>
      <c r="KM148" s="832">
        <f t="shared" si="1803"/>
        <v>0</v>
      </c>
      <c r="KN148" s="832">
        <f t="shared" si="1804"/>
        <v>0</v>
      </c>
      <c r="KO148" s="831"/>
      <c r="KP148" s="832">
        <f t="shared" si="1805"/>
        <v>0</v>
      </c>
      <c r="KQ148" s="823"/>
      <c r="KS148" s="831"/>
      <c r="KT148" s="832">
        <f t="shared" si="1806"/>
        <v>0</v>
      </c>
      <c r="KU148" s="831"/>
      <c r="KV148" s="832">
        <f t="shared" si="1807"/>
        <v>0</v>
      </c>
      <c r="KW148" s="831"/>
      <c r="KX148" s="832">
        <f t="shared" si="1808"/>
        <v>0</v>
      </c>
      <c r="KY148" s="831"/>
      <c r="KZ148" s="832">
        <f t="shared" si="1809"/>
        <v>0</v>
      </c>
      <c r="LA148" s="833">
        <f t="shared" si="1387"/>
        <v>0</v>
      </c>
      <c r="LB148" s="832">
        <f t="shared" si="1810"/>
        <v>0</v>
      </c>
      <c r="LC148" s="831"/>
      <c r="LD148" s="832">
        <f t="shared" si="1811"/>
        <v>0</v>
      </c>
      <c r="LE148" s="833">
        <f t="shared" si="1388"/>
        <v>0</v>
      </c>
      <c r="LF148" s="832">
        <f t="shared" si="1812"/>
        <v>0</v>
      </c>
      <c r="LG148" s="832">
        <f t="shared" si="1813"/>
        <v>0</v>
      </c>
      <c r="LH148" s="832">
        <f t="shared" si="1814"/>
        <v>0</v>
      </c>
      <c r="LI148" s="831"/>
      <c r="LJ148" s="832">
        <f t="shared" si="1815"/>
        <v>0</v>
      </c>
      <c r="LK148" s="823"/>
      <c r="LM148" s="831"/>
      <c r="LN148" s="832">
        <f t="shared" si="1816"/>
        <v>0</v>
      </c>
      <c r="LO148" s="831"/>
      <c r="LP148" s="832">
        <f t="shared" si="1817"/>
        <v>0</v>
      </c>
      <c r="LQ148" s="831"/>
      <c r="LR148" s="832">
        <f t="shared" si="1818"/>
        <v>0</v>
      </c>
      <c r="LS148" s="831"/>
      <c r="LT148" s="832">
        <f t="shared" si="1819"/>
        <v>0</v>
      </c>
      <c r="LU148" s="833">
        <f t="shared" si="1389"/>
        <v>0</v>
      </c>
      <c r="LV148" s="832">
        <f t="shared" si="1820"/>
        <v>0</v>
      </c>
      <c r="LW148" s="831"/>
      <c r="LX148" s="832">
        <f t="shared" si="1821"/>
        <v>0</v>
      </c>
      <c r="LY148" s="833">
        <f t="shared" si="1390"/>
        <v>0</v>
      </c>
      <c r="LZ148" s="832">
        <f t="shared" si="1822"/>
        <v>0</v>
      </c>
      <c r="MA148" s="832">
        <f t="shared" si="1823"/>
        <v>0</v>
      </c>
      <c r="MB148" s="832">
        <f t="shared" si="1824"/>
        <v>0</v>
      </c>
      <c r="MC148" s="831"/>
      <c r="MD148" s="832">
        <f t="shared" si="1825"/>
        <v>0</v>
      </c>
      <c r="ME148" s="823"/>
      <c r="MG148" s="831"/>
      <c r="MH148" s="832">
        <f t="shared" si="1826"/>
        <v>0</v>
      </c>
      <c r="MI148" s="831"/>
      <c r="MJ148" s="832">
        <f t="shared" si="1827"/>
        <v>0</v>
      </c>
      <c r="MK148" s="831"/>
      <c r="ML148" s="832">
        <f t="shared" si="1828"/>
        <v>0</v>
      </c>
      <c r="MM148" s="831"/>
      <c r="MN148" s="832">
        <f t="shared" si="1829"/>
        <v>0</v>
      </c>
      <c r="MO148" s="833">
        <f t="shared" si="1391"/>
        <v>0</v>
      </c>
      <c r="MP148" s="832">
        <f t="shared" si="1830"/>
        <v>0</v>
      </c>
      <c r="MQ148" s="831"/>
      <c r="MR148" s="832">
        <f t="shared" si="1831"/>
        <v>0</v>
      </c>
      <c r="MS148" s="833">
        <f t="shared" si="1392"/>
        <v>0</v>
      </c>
      <c r="MT148" s="832">
        <f t="shared" si="1832"/>
        <v>0</v>
      </c>
      <c r="MU148" s="832">
        <f t="shared" si="1833"/>
        <v>0</v>
      </c>
      <c r="MV148" s="832">
        <f t="shared" si="1834"/>
        <v>0</v>
      </c>
      <c r="MW148" s="831"/>
      <c r="MX148" s="832">
        <f t="shared" si="1835"/>
        <v>0</v>
      </c>
      <c r="MY148" s="823"/>
      <c r="NA148" s="831"/>
      <c r="NB148" s="832">
        <f t="shared" si="1836"/>
        <v>0</v>
      </c>
      <c r="NC148" s="831"/>
      <c r="ND148" s="832">
        <f t="shared" si="1837"/>
        <v>0</v>
      </c>
      <c r="NE148" s="831"/>
      <c r="NF148" s="832">
        <f t="shared" si="1838"/>
        <v>0</v>
      </c>
      <c r="NG148" s="831"/>
      <c r="NH148" s="832">
        <f t="shared" si="1839"/>
        <v>0</v>
      </c>
      <c r="NI148" s="833">
        <f t="shared" si="1393"/>
        <v>0</v>
      </c>
      <c r="NJ148" s="832">
        <f t="shared" si="1840"/>
        <v>0</v>
      </c>
      <c r="NK148" s="831"/>
      <c r="NL148" s="832">
        <f t="shared" si="1841"/>
        <v>0</v>
      </c>
      <c r="NM148" s="833">
        <f t="shared" si="1394"/>
        <v>0</v>
      </c>
      <c r="NN148" s="832">
        <f t="shared" si="1842"/>
        <v>0</v>
      </c>
      <c r="NO148" s="832">
        <f t="shared" si="1843"/>
        <v>0</v>
      </c>
      <c r="NP148" s="832">
        <f t="shared" si="1844"/>
        <v>0</v>
      </c>
      <c r="NQ148" s="831"/>
      <c r="NR148" s="832">
        <f t="shared" si="1845"/>
        <v>0</v>
      </c>
      <c r="NS148" s="823"/>
      <c r="NU148" s="831"/>
      <c r="NV148" s="832">
        <f t="shared" si="1846"/>
        <v>0</v>
      </c>
      <c r="NW148" s="831"/>
      <c r="NX148" s="832">
        <f t="shared" si="1847"/>
        <v>0</v>
      </c>
      <c r="NY148" s="831"/>
      <c r="NZ148" s="832">
        <f t="shared" si="1848"/>
        <v>0</v>
      </c>
      <c r="OA148" s="831"/>
      <c r="OB148" s="832">
        <f t="shared" si="1849"/>
        <v>0</v>
      </c>
      <c r="OC148" s="833">
        <f t="shared" si="1395"/>
        <v>0</v>
      </c>
      <c r="OD148" s="832">
        <f t="shared" si="1850"/>
        <v>0</v>
      </c>
      <c r="OE148" s="831"/>
      <c r="OF148" s="832">
        <f t="shared" si="1851"/>
        <v>0</v>
      </c>
      <c r="OG148" s="833">
        <f t="shared" si="1396"/>
        <v>0</v>
      </c>
      <c r="OH148" s="832">
        <f t="shared" si="1852"/>
        <v>0</v>
      </c>
      <c r="OI148" s="832">
        <f t="shared" si="1853"/>
        <v>0</v>
      </c>
      <c r="OJ148" s="832">
        <f t="shared" si="1854"/>
        <v>0</v>
      </c>
      <c r="OK148" s="831"/>
      <c r="OL148" s="832">
        <f t="shared" si="1855"/>
        <v>0</v>
      </c>
      <c r="OM148" s="823"/>
      <c r="OO148" s="831"/>
      <c r="OP148" s="832">
        <f t="shared" si="1856"/>
        <v>0</v>
      </c>
      <c r="OQ148" s="831"/>
      <c r="OR148" s="832">
        <f t="shared" si="1857"/>
        <v>0</v>
      </c>
      <c r="OS148" s="831"/>
      <c r="OT148" s="832">
        <f t="shared" si="1858"/>
        <v>0</v>
      </c>
      <c r="OU148" s="831"/>
      <c r="OV148" s="832">
        <f t="shared" si="1859"/>
        <v>0</v>
      </c>
      <c r="OW148" s="833">
        <f t="shared" si="1397"/>
        <v>0</v>
      </c>
      <c r="OX148" s="832">
        <f t="shared" si="1860"/>
        <v>0</v>
      </c>
      <c r="OY148" s="831"/>
      <c r="OZ148" s="832">
        <f t="shared" si="1861"/>
        <v>0</v>
      </c>
      <c r="PA148" s="833">
        <f t="shared" si="1398"/>
        <v>0</v>
      </c>
      <c r="PB148" s="832">
        <f t="shared" si="1862"/>
        <v>0</v>
      </c>
      <c r="PC148" s="832">
        <f t="shared" si="1863"/>
        <v>0</v>
      </c>
      <c r="PD148" s="832">
        <f t="shared" si="1864"/>
        <v>0</v>
      </c>
      <c r="PE148" s="831"/>
      <c r="PF148" s="832">
        <f t="shared" si="1865"/>
        <v>0</v>
      </c>
      <c r="PG148" s="823"/>
      <c r="PI148" s="831"/>
      <c r="PJ148" s="832">
        <f t="shared" si="1866"/>
        <v>0</v>
      </c>
      <c r="PK148" s="831"/>
      <c r="PL148" s="832">
        <f t="shared" si="1867"/>
        <v>0</v>
      </c>
      <c r="PM148" s="831"/>
      <c r="PN148" s="832">
        <f t="shared" si="1868"/>
        <v>0</v>
      </c>
      <c r="PO148" s="831"/>
      <c r="PP148" s="832">
        <f t="shared" si="1869"/>
        <v>0</v>
      </c>
      <c r="PQ148" s="833">
        <f t="shared" si="1399"/>
        <v>0</v>
      </c>
      <c r="PR148" s="832">
        <f t="shared" si="1870"/>
        <v>0</v>
      </c>
      <c r="PS148" s="831"/>
      <c r="PT148" s="832">
        <f t="shared" si="1871"/>
        <v>0</v>
      </c>
      <c r="PU148" s="833">
        <f t="shared" si="1400"/>
        <v>0</v>
      </c>
      <c r="PV148" s="832">
        <f t="shared" si="1872"/>
        <v>0</v>
      </c>
      <c r="PW148" s="832">
        <f t="shared" si="1873"/>
        <v>0</v>
      </c>
      <c r="PX148" s="832">
        <f t="shared" si="1874"/>
        <v>0</v>
      </c>
      <c r="PY148" s="831"/>
      <c r="PZ148" s="832">
        <f t="shared" si="1875"/>
        <v>0</v>
      </c>
      <c r="QA148" s="823"/>
      <c r="QC148" s="831"/>
      <c r="QD148" s="832">
        <f t="shared" si="1876"/>
        <v>0</v>
      </c>
      <c r="QE148" s="831"/>
      <c r="QF148" s="832">
        <f t="shared" si="1877"/>
        <v>0</v>
      </c>
      <c r="QG148" s="831"/>
      <c r="QH148" s="832">
        <f t="shared" si="1878"/>
        <v>0</v>
      </c>
      <c r="QI148" s="831"/>
      <c r="QJ148" s="832">
        <f t="shared" si="1879"/>
        <v>0</v>
      </c>
      <c r="QK148" s="833">
        <f t="shared" si="1401"/>
        <v>0</v>
      </c>
      <c r="QL148" s="832">
        <f t="shared" si="1880"/>
        <v>0</v>
      </c>
      <c r="QM148" s="831"/>
      <c r="QN148" s="832">
        <f t="shared" si="1881"/>
        <v>0</v>
      </c>
      <c r="QO148" s="833">
        <f t="shared" si="1402"/>
        <v>0</v>
      </c>
      <c r="QP148" s="832">
        <f t="shared" si="1882"/>
        <v>0</v>
      </c>
      <c r="QQ148" s="832">
        <f t="shared" si="1883"/>
        <v>0</v>
      </c>
      <c r="QR148" s="832">
        <f t="shared" si="1884"/>
        <v>0</v>
      </c>
      <c r="QS148" s="831"/>
      <c r="QT148" s="832">
        <f t="shared" si="1885"/>
        <v>0</v>
      </c>
      <c r="QU148" s="823"/>
      <c r="RA148" s="785">
        <f t="shared" si="1125"/>
        <v>0</v>
      </c>
      <c r="RB148" s="785" t="e">
        <f t="shared" si="1126"/>
        <v>#REF!</v>
      </c>
      <c r="RC148" s="677">
        <f t="shared" si="1673"/>
        <v>94.5</v>
      </c>
      <c r="RD148" s="677">
        <f t="shared" si="1673"/>
        <v>0</v>
      </c>
      <c r="RE148" s="677">
        <f t="shared" si="1673"/>
        <v>0</v>
      </c>
      <c r="RF148" s="677">
        <f t="shared" si="1673"/>
        <v>72</v>
      </c>
      <c r="RG148" s="677">
        <f t="shared" si="1673"/>
        <v>0</v>
      </c>
      <c r="RH148" s="677">
        <f t="shared" si="1673"/>
        <v>30</v>
      </c>
      <c r="RI148" s="677">
        <f t="shared" si="1673"/>
        <v>16.5</v>
      </c>
      <c r="RJ148" s="677">
        <f t="shared" si="1667"/>
        <v>0</v>
      </c>
      <c r="RK148" s="677" t="e">
        <f>#REF!</f>
        <v>#REF!</v>
      </c>
      <c r="RL148" s="677" t="e">
        <f>#REF!</f>
        <v>#REF!</v>
      </c>
      <c r="RM148" s="677">
        <f t="shared" si="1674"/>
        <v>0</v>
      </c>
      <c r="RN148" s="677">
        <f t="shared" si="1674"/>
        <v>0</v>
      </c>
      <c r="RO148" s="677">
        <f t="shared" si="1674"/>
        <v>0</v>
      </c>
      <c r="RP148" s="677">
        <f t="shared" si="1674"/>
        <v>0</v>
      </c>
      <c r="RQ148" s="677">
        <f t="shared" si="1674"/>
        <v>0</v>
      </c>
      <c r="RR148" s="677">
        <f t="shared" si="1674"/>
        <v>0</v>
      </c>
      <c r="RS148" s="677">
        <f t="shared" si="1674"/>
        <v>0</v>
      </c>
      <c r="RT148" s="677">
        <f t="shared" si="1668"/>
        <v>0</v>
      </c>
      <c r="RV148" s="675">
        <f t="shared" si="1129"/>
        <v>213</v>
      </c>
      <c r="RW148" s="675">
        <f t="shared" si="1130"/>
        <v>0</v>
      </c>
      <c r="RX148" s="675">
        <f t="shared" si="1131"/>
        <v>0</v>
      </c>
      <c r="RY148" s="675">
        <f t="shared" si="1132"/>
        <v>0</v>
      </c>
      <c r="RZ148" s="675">
        <f t="shared" si="1133"/>
        <v>0</v>
      </c>
      <c r="SA148" s="675">
        <f t="shared" si="1134"/>
        <v>0</v>
      </c>
      <c r="SB148" s="675">
        <f t="shared" si="1135"/>
        <v>0</v>
      </c>
      <c r="SC148" s="675">
        <f t="shared" si="1136"/>
        <v>0</v>
      </c>
      <c r="SD148" s="675" t="e">
        <f xml:space="preserve"> SUMIF(#REF!,$SD$8,#REF!)</f>
        <v>#REF!</v>
      </c>
      <c r="SE148" s="675" t="e">
        <f xml:space="preserve"> SUMIF(#REF!,$SE$8,#REF!)</f>
        <v>#REF!</v>
      </c>
      <c r="SG148" s="675">
        <f t="shared" si="1675"/>
        <v>0</v>
      </c>
      <c r="SH148" s="675">
        <f t="shared" si="1675"/>
        <v>0</v>
      </c>
      <c r="SI148" s="675">
        <f t="shared" si="1675"/>
        <v>0</v>
      </c>
      <c r="SJ148" s="675">
        <f t="shared" si="1675"/>
        <v>0</v>
      </c>
      <c r="SK148" s="675">
        <f t="shared" si="1675"/>
        <v>0</v>
      </c>
      <c r="SL148" s="675">
        <f t="shared" si="1675"/>
        <v>0</v>
      </c>
      <c r="SM148" s="675">
        <f t="shared" si="1675"/>
        <v>0</v>
      </c>
      <c r="SN148" s="675">
        <f t="shared" si="1675"/>
        <v>0</v>
      </c>
      <c r="SO148" s="675" t="e">
        <f t="shared" si="1675"/>
        <v>#REF!</v>
      </c>
      <c r="SP148" s="675" t="e">
        <f t="shared" si="1675"/>
        <v>#REF!</v>
      </c>
      <c r="SQ148" s="675">
        <f t="shared" si="1675"/>
        <v>0</v>
      </c>
      <c r="SR148" s="675">
        <f t="shared" si="1675"/>
        <v>0</v>
      </c>
      <c r="SS148" s="675">
        <f t="shared" si="1675"/>
        <v>0</v>
      </c>
      <c r="ST148" s="675">
        <f t="shared" si="1675"/>
        <v>0</v>
      </c>
      <c r="SU148" s="675">
        <f t="shared" si="1675"/>
        <v>0</v>
      </c>
      <c r="SV148" s="675">
        <f t="shared" si="1425"/>
        <v>0</v>
      </c>
      <c r="SW148" s="675">
        <f t="shared" si="1425"/>
        <v>0</v>
      </c>
      <c r="SX148" s="675">
        <f t="shared" si="1425"/>
        <v>0</v>
      </c>
      <c r="SY148" s="675" t="e">
        <f>#REF!*$AP148</f>
        <v>#REF!</v>
      </c>
      <c r="SZ148" s="675" t="e">
        <f>#REF!*$AP148</f>
        <v>#REF!</v>
      </c>
      <c r="TA148" s="675" t="e">
        <f>#REF!*$AP148</f>
        <v>#REF!</v>
      </c>
      <c r="TB148" s="675" t="e">
        <f>#REF!*$AP148</f>
        <v>#REF!</v>
      </c>
      <c r="TC148" s="675" t="e">
        <f>#REF!*$AP148</f>
        <v>#REF!</v>
      </c>
      <c r="TE148" s="675">
        <f t="shared" si="1403"/>
        <v>0</v>
      </c>
      <c r="TF148" s="675">
        <f t="shared" si="1404"/>
        <v>0</v>
      </c>
      <c r="TG148" s="675">
        <f t="shared" si="1405"/>
        <v>0</v>
      </c>
      <c r="TH148" s="675">
        <f t="shared" si="1406"/>
        <v>0</v>
      </c>
      <c r="TI148" s="675">
        <f t="shared" si="1407"/>
        <v>0</v>
      </c>
      <c r="TJ148" s="675">
        <f t="shared" si="1408"/>
        <v>0</v>
      </c>
      <c r="TK148" s="675">
        <f t="shared" si="1409"/>
        <v>0</v>
      </c>
      <c r="TL148" s="675">
        <f t="shared" si="1410"/>
        <v>0</v>
      </c>
      <c r="TM148" s="675">
        <f t="shared" si="1411"/>
        <v>0</v>
      </c>
      <c r="TN148" s="676">
        <f t="shared" si="1412"/>
        <v>0</v>
      </c>
      <c r="TP148" s="675">
        <f>IFERROR(SG148*(1+LEVEL_2!#REF!),0)</f>
        <v>0</v>
      </c>
      <c r="TQ148" s="675">
        <f>IFERROR(SH148*(1+LEVEL_2!#REF!),0)</f>
        <v>0</v>
      </c>
      <c r="TR148" s="675">
        <f>IFERROR(SI148*(1+LEVEL_2!#REF!),0)</f>
        <v>0</v>
      </c>
      <c r="TS148" s="675">
        <f>IFERROR(SJ148*(1+LEVEL_2!#REF!),0)</f>
        <v>0</v>
      </c>
      <c r="TT148" s="675">
        <f>IFERROR(SK148*(1+LEVEL_2!#REF!),0)</f>
        <v>0</v>
      </c>
      <c r="TU148" s="675">
        <f>IFERROR(SL148*(1+LEVEL_2!#REF!),0)</f>
        <v>0</v>
      </c>
      <c r="TV148" s="675">
        <f>IFERROR(SM148*(1+LEVEL_2!#REF!),0)</f>
        <v>0</v>
      </c>
      <c r="TW148" s="675">
        <f>IFERROR(SN148*(1+LEVEL_2!#REF!),0)</f>
        <v>0</v>
      </c>
      <c r="TX148" s="675">
        <f>IFERROR(SO148*(1+LEVEL_2!#REF!),0)</f>
        <v>0</v>
      </c>
      <c r="TY148" s="675">
        <f>IFERROR(SP148*(1+LEVEL_2!#REF!),0)</f>
        <v>0</v>
      </c>
      <c r="TZ148" s="675">
        <f>IFERROR(SQ148*(1+LEVEL_2!#REF!),0)</f>
        <v>0</v>
      </c>
      <c r="UA148" s="675">
        <f>IFERROR(SR148*(1+LEVEL_2!#REF!),0)</f>
        <v>0</v>
      </c>
      <c r="UB148" s="675">
        <f>IFERROR(SS148*(1+LEVEL_2!#REF!),0)</f>
        <v>0</v>
      </c>
      <c r="UC148" s="675">
        <f>IFERROR(ST148*(1+LEVEL_2!#REF!),0)</f>
        <v>0</v>
      </c>
      <c r="UD148" s="675">
        <f>IFERROR(SU148*(1+LEVEL_2!#REF!),0)</f>
        <v>0</v>
      </c>
      <c r="UE148" s="675">
        <f>IFERROR(SV148*(1+LEVEL_2!#REF!),0)</f>
        <v>0</v>
      </c>
      <c r="UF148" s="675">
        <f>IFERROR(SW148*(1+LEVEL_2!#REF!),0)</f>
        <v>0</v>
      </c>
      <c r="UG148" s="675">
        <f>IFERROR(SX148*(1+LEVEL_2!#REF!),0)</f>
        <v>0</v>
      </c>
      <c r="UH148" s="675">
        <f>IFERROR(SY148*(1+LEVEL_2!#REF!),0)</f>
        <v>0</v>
      </c>
      <c r="UI148" s="675">
        <f>IFERROR(SZ148*(1+LEVEL_2!#REF!),0)</f>
        <v>0</v>
      </c>
      <c r="UJ148" s="675">
        <f>IFERROR(TA148*(1+LEVEL_2!#REF!),0)</f>
        <v>0</v>
      </c>
      <c r="UK148" s="675">
        <f>IFERROR(TB148*(1+LEVEL_2!#REF!),0)</f>
        <v>0</v>
      </c>
      <c r="UL148" s="675">
        <f>IFERROR(TC148*(1+LEVEL_2!#REF!),0)</f>
        <v>0</v>
      </c>
      <c r="UN148" s="675">
        <f t="shared" si="1413"/>
        <v>0</v>
      </c>
      <c r="UO148" s="675">
        <f t="shared" si="1414"/>
        <v>0</v>
      </c>
      <c r="UP148" s="675">
        <f t="shared" si="1415"/>
        <v>0</v>
      </c>
      <c r="UQ148" s="675">
        <f t="shared" si="1416"/>
        <v>0</v>
      </c>
      <c r="UR148" s="675">
        <f t="shared" si="1417"/>
        <v>0</v>
      </c>
      <c r="US148" s="675">
        <f t="shared" si="1418"/>
        <v>0</v>
      </c>
      <c r="UT148" s="675">
        <f t="shared" si="1419"/>
        <v>0</v>
      </c>
      <c r="UU148" s="675">
        <f t="shared" si="1420"/>
        <v>0</v>
      </c>
      <c r="UV148" s="675">
        <f t="shared" si="1421"/>
        <v>0</v>
      </c>
      <c r="UW148" s="676">
        <f t="shared" si="1422"/>
        <v>0</v>
      </c>
    </row>
    <row r="149" spans="1:569" s="645" customFormat="1" ht="20.100000000000001" customHeight="1">
      <c r="A149" s="677"/>
      <c r="B149" s="677" t="s">
        <v>405</v>
      </c>
      <c r="C149" s="764" t="s">
        <v>729</v>
      </c>
      <c r="D149" s="764"/>
      <c r="E149" s="792" t="s">
        <v>730</v>
      </c>
      <c r="F149" s="793" t="s">
        <v>731</v>
      </c>
      <c r="G149" s="792" t="s">
        <v>732</v>
      </c>
      <c r="H149" s="794" t="s">
        <v>365</v>
      </c>
      <c r="I149" s="789">
        <f>Rev.1_Base!G313</f>
        <v>375</v>
      </c>
      <c r="J149" s="789">
        <f>Rev.1_Base!H313</f>
        <v>225</v>
      </c>
      <c r="K149" s="789">
        <f>Rev.1_Base!J313</f>
        <v>225</v>
      </c>
      <c r="L149" s="789"/>
      <c r="M149" s="770"/>
      <c r="N149" s="828">
        <f t="shared" si="1423"/>
        <v>375</v>
      </c>
      <c r="O149" s="829">
        <f t="shared" si="1424"/>
        <v>0</v>
      </c>
      <c r="Q149" s="789">
        <f>Rev.1_Base!M313</f>
        <v>150</v>
      </c>
      <c r="R149" s="795">
        <f>Rev.1_Base!O313</f>
        <v>75</v>
      </c>
      <c r="S149" s="795">
        <f>Rev.1_Base!Q313</f>
        <v>0</v>
      </c>
      <c r="T149" s="795">
        <f>Rev.1_Base!S313</f>
        <v>150</v>
      </c>
      <c r="U149" s="795">
        <f>Rev.1_Base!U313</f>
        <v>0</v>
      </c>
      <c r="V149" s="795">
        <f>Rev.1_Base!W313</f>
        <v>0</v>
      </c>
      <c r="W149" s="795">
        <f>Rev.1_Base!Y313</f>
        <v>0</v>
      </c>
      <c r="X149" s="795">
        <f>Rev.1_Base!AA313</f>
        <v>0</v>
      </c>
      <c r="Y149" s="809"/>
      <c r="Z149" s="809"/>
      <c r="AA149" s="809"/>
      <c r="AB149" s="809"/>
      <c r="AC149" s="809"/>
      <c r="AD149" s="809"/>
      <c r="AE149" s="809"/>
      <c r="AF149" s="810"/>
      <c r="AH149" s="819"/>
      <c r="AI149" s="819">
        <f t="shared" si="1678"/>
        <v>0</v>
      </c>
      <c r="AJ149" s="819"/>
      <c r="AK149" s="819">
        <f t="shared" si="1679"/>
        <v>0</v>
      </c>
      <c r="AL149" s="819"/>
      <c r="AM149" s="819">
        <f t="shared" si="1680"/>
        <v>0</v>
      </c>
      <c r="AN149" s="819"/>
      <c r="AO149" s="819">
        <f t="shared" si="1681"/>
        <v>0</v>
      </c>
      <c r="AP149" s="819">
        <f t="shared" si="1111"/>
        <v>0</v>
      </c>
      <c r="AQ149" s="819">
        <f t="shared" si="1682"/>
        <v>0</v>
      </c>
      <c r="AR149" s="819"/>
      <c r="AS149" s="819">
        <f t="shared" si="1683"/>
        <v>0</v>
      </c>
      <c r="AT149" s="776">
        <f t="shared" si="1152"/>
        <v>54000</v>
      </c>
      <c r="AU149" s="776">
        <f t="shared" si="1684"/>
        <v>90000</v>
      </c>
      <c r="AV149" s="819">
        <v>45000</v>
      </c>
      <c r="AW149" s="775">
        <f t="shared" si="1370"/>
        <v>0</v>
      </c>
      <c r="AX149" s="775">
        <f t="shared" si="1685"/>
        <v>20250000</v>
      </c>
      <c r="AY149" s="775">
        <f t="shared" si="1686"/>
        <v>33750000</v>
      </c>
      <c r="AZ149" s="819">
        <f t="shared" si="1686"/>
        <v>16875000</v>
      </c>
      <c r="BA149" s="819">
        <f t="shared" si="1687"/>
        <v>16875000</v>
      </c>
      <c r="BB149" s="819">
        <f t="shared" si="1688"/>
        <v>0</v>
      </c>
      <c r="BC149" s="819"/>
      <c r="BD149" s="819">
        <f t="shared" si="1689"/>
        <v>0</v>
      </c>
      <c r="BE149" s="820"/>
      <c r="BG149" s="819"/>
      <c r="BH149" s="819">
        <f t="shared" si="1690"/>
        <v>0</v>
      </c>
      <c r="BI149" s="819"/>
      <c r="BJ149" s="819">
        <f t="shared" si="1691"/>
        <v>0</v>
      </c>
      <c r="BK149" s="819"/>
      <c r="BL149" s="819">
        <f t="shared" si="1692"/>
        <v>0</v>
      </c>
      <c r="BM149" s="819"/>
      <c r="BN149" s="819">
        <f t="shared" si="1693"/>
        <v>0</v>
      </c>
      <c r="BO149" s="819">
        <f t="shared" si="1371"/>
        <v>0</v>
      </c>
      <c r="BP149" s="819">
        <f t="shared" si="1694"/>
        <v>0</v>
      </c>
      <c r="BQ149" s="819">
        <f t="shared" si="1695"/>
        <v>0</v>
      </c>
      <c r="BR149" s="819">
        <f t="shared" si="1696"/>
        <v>0</v>
      </c>
      <c r="BS149" s="819">
        <f t="shared" si="1372"/>
        <v>0</v>
      </c>
      <c r="BT149" s="819">
        <f t="shared" si="1697"/>
        <v>0</v>
      </c>
      <c r="BU149" s="819">
        <f t="shared" si="1698"/>
        <v>0</v>
      </c>
      <c r="BV149" s="819">
        <f t="shared" si="1699"/>
        <v>0</v>
      </c>
      <c r="BW149" s="819"/>
      <c r="BX149" s="819">
        <f t="shared" si="1700"/>
        <v>0</v>
      </c>
      <c r="BY149" s="820"/>
      <c r="CA149" s="744">
        <f>'동해기지(건축)'!BP306*0.0645</f>
        <v>54825</v>
      </c>
      <c r="CB149" s="745">
        <f t="shared" si="1701"/>
        <v>20559375</v>
      </c>
      <c r="CC149" s="718"/>
      <c r="CD149" s="745">
        <f t="shared" si="1702"/>
        <v>0</v>
      </c>
      <c r="CE149" s="718"/>
      <c r="CF149" s="745">
        <f t="shared" si="1703"/>
        <v>0</v>
      </c>
      <c r="CG149" s="718">
        <f>'동해기지(건축)'!BR306*0.0645</f>
        <v>7740</v>
      </c>
      <c r="CH149" s="745">
        <f t="shared" si="1704"/>
        <v>2902500</v>
      </c>
      <c r="CI149" s="746">
        <f t="shared" si="1377"/>
        <v>62565</v>
      </c>
      <c r="CJ149" s="745">
        <f t="shared" si="1705"/>
        <v>23461875</v>
      </c>
      <c r="CK149" s="718"/>
      <c r="CL149" s="745">
        <f t="shared" si="1706"/>
        <v>0</v>
      </c>
      <c r="CM149" s="746">
        <f t="shared" si="1378"/>
        <v>62565</v>
      </c>
      <c r="CN149" s="745">
        <f t="shared" si="1707"/>
        <v>23461875</v>
      </c>
      <c r="CO149" s="699">
        <f t="shared" si="1708"/>
        <v>9384750</v>
      </c>
      <c r="CP149" s="699">
        <f t="shared" si="1708"/>
        <v>4692375</v>
      </c>
      <c r="CQ149" s="699">
        <f t="shared" si="1708"/>
        <v>0</v>
      </c>
      <c r="CR149" s="699">
        <f t="shared" si="1708"/>
        <v>9384750</v>
      </c>
      <c r="CS149" s="700">
        <f t="shared" si="1708"/>
        <v>0</v>
      </c>
      <c r="CT149" s="699">
        <f t="shared" si="1708"/>
        <v>0</v>
      </c>
      <c r="CU149" s="699">
        <f t="shared" si="1708"/>
        <v>0</v>
      </c>
      <c r="CV149" s="700">
        <f t="shared" si="1709"/>
        <v>0</v>
      </c>
      <c r="CW149" s="697"/>
      <c r="CX149" s="696">
        <f t="shared" si="1710"/>
        <v>0</v>
      </c>
      <c r="CY149" s="701"/>
      <c r="DA149" s="819"/>
      <c r="DB149" s="819">
        <f t="shared" si="1711"/>
        <v>0</v>
      </c>
      <c r="DC149" s="819"/>
      <c r="DD149" s="819">
        <f t="shared" si="1712"/>
        <v>0</v>
      </c>
      <c r="DE149" s="819"/>
      <c r="DF149" s="819">
        <f t="shared" si="1713"/>
        <v>0</v>
      </c>
      <c r="DG149" s="819"/>
      <c r="DH149" s="819">
        <f t="shared" si="1714"/>
        <v>0</v>
      </c>
      <c r="DI149" s="819">
        <f t="shared" si="1112"/>
        <v>0</v>
      </c>
      <c r="DJ149" s="819">
        <f t="shared" si="1715"/>
        <v>0</v>
      </c>
      <c r="DK149" s="819"/>
      <c r="DL149" s="819">
        <f t="shared" si="1897"/>
        <v>0</v>
      </c>
      <c r="DM149" s="819">
        <f t="shared" si="1113"/>
        <v>0</v>
      </c>
      <c r="DN149" s="819">
        <f t="shared" si="1716"/>
        <v>0</v>
      </c>
      <c r="DO149" s="819">
        <f t="shared" si="1717"/>
        <v>0</v>
      </c>
      <c r="DP149" s="819">
        <f t="shared" si="1718"/>
        <v>0</v>
      </c>
      <c r="DQ149" s="819"/>
      <c r="DR149" s="819">
        <f t="shared" si="1719"/>
        <v>0</v>
      </c>
      <c r="DS149" s="820"/>
      <c r="DU149" s="821"/>
      <c r="DV149" s="821">
        <f t="shared" si="1720"/>
        <v>0</v>
      </c>
      <c r="DW149" s="821"/>
      <c r="DX149" s="821">
        <f t="shared" si="1721"/>
        <v>0</v>
      </c>
      <c r="DY149" s="821"/>
      <c r="DZ149" s="821">
        <f t="shared" si="1722"/>
        <v>0</v>
      </c>
      <c r="EA149" s="821"/>
      <c r="EB149" s="821">
        <f t="shared" si="1723"/>
        <v>0</v>
      </c>
      <c r="EC149" s="821">
        <f t="shared" si="1114"/>
        <v>0</v>
      </c>
      <c r="ED149" s="821">
        <f t="shared" si="1724"/>
        <v>0</v>
      </c>
      <c r="EE149" s="821"/>
      <c r="EF149" s="821">
        <f t="shared" si="1898"/>
        <v>0</v>
      </c>
      <c r="EG149" s="821">
        <f t="shared" si="1115"/>
        <v>0</v>
      </c>
      <c r="EH149" s="821">
        <f t="shared" si="1725"/>
        <v>0</v>
      </c>
      <c r="EI149" s="821">
        <f t="shared" si="1726"/>
        <v>0</v>
      </c>
      <c r="EJ149" s="821">
        <f t="shared" si="1727"/>
        <v>0</v>
      </c>
      <c r="EK149" s="821"/>
      <c r="EL149" s="821">
        <f t="shared" si="1728"/>
        <v>0</v>
      </c>
      <c r="EM149" s="822"/>
      <c r="EO149" s="821"/>
      <c r="EP149" s="821">
        <f t="shared" si="1729"/>
        <v>0</v>
      </c>
      <c r="EQ149" s="821"/>
      <c r="ER149" s="821">
        <f t="shared" si="1730"/>
        <v>0</v>
      </c>
      <c r="ES149" s="821"/>
      <c r="ET149" s="821">
        <f t="shared" si="1731"/>
        <v>0</v>
      </c>
      <c r="EU149" s="821"/>
      <c r="EV149" s="821">
        <f t="shared" si="1732"/>
        <v>0</v>
      </c>
      <c r="EW149" s="821">
        <f t="shared" si="1116"/>
        <v>0</v>
      </c>
      <c r="EX149" s="821">
        <f t="shared" si="1733"/>
        <v>0</v>
      </c>
      <c r="EY149" s="821"/>
      <c r="EZ149" s="821">
        <f t="shared" si="1899"/>
        <v>0</v>
      </c>
      <c r="FA149" s="821">
        <f t="shared" si="1117"/>
        <v>0</v>
      </c>
      <c r="FB149" s="821">
        <f t="shared" si="1734"/>
        <v>0</v>
      </c>
      <c r="FC149" s="821">
        <f t="shared" si="1735"/>
        <v>0</v>
      </c>
      <c r="FD149" s="821">
        <f t="shared" si="1736"/>
        <v>0</v>
      </c>
      <c r="FE149" s="821"/>
      <c r="FF149" s="821">
        <f t="shared" si="1737"/>
        <v>0</v>
      </c>
      <c r="FG149" s="823"/>
      <c r="FI149" s="819"/>
      <c r="FJ149" s="819">
        <f t="shared" si="1738"/>
        <v>0</v>
      </c>
      <c r="FK149" s="819"/>
      <c r="FL149" s="819">
        <f t="shared" si="1739"/>
        <v>0</v>
      </c>
      <c r="FM149" s="819"/>
      <c r="FN149" s="819">
        <f t="shared" si="1740"/>
        <v>0</v>
      </c>
      <c r="FO149" s="819"/>
      <c r="FP149" s="819">
        <f t="shared" si="1741"/>
        <v>0</v>
      </c>
      <c r="FQ149" s="819">
        <f t="shared" si="1118"/>
        <v>0</v>
      </c>
      <c r="FR149" s="819">
        <f t="shared" si="1742"/>
        <v>0</v>
      </c>
      <c r="FS149" s="819">
        <f t="shared" si="1119"/>
        <v>0</v>
      </c>
      <c r="FT149" s="819">
        <f t="shared" si="1743"/>
        <v>0</v>
      </c>
      <c r="FU149" s="819">
        <f t="shared" si="1120"/>
        <v>0</v>
      </c>
      <c r="FV149" s="819">
        <f t="shared" si="1744"/>
        <v>0</v>
      </c>
      <c r="FW149" s="819">
        <f t="shared" si="1745"/>
        <v>0</v>
      </c>
      <c r="FX149" s="819">
        <f t="shared" si="1746"/>
        <v>0</v>
      </c>
      <c r="FY149" s="819"/>
      <c r="FZ149" s="819">
        <f t="shared" si="1747"/>
        <v>0</v>
      </c>
      <c r="GA149" s="823"/>
      <c r="GC149" s="819"/>
      <c r="GD149" s="819">
        <f t="shared" si="1748"/>
        <v>0</v>
      </c>
      <c r="GE149" s="819"/>
      <c r="GF149" s="819">
        <f t="shared" si="1749"/>
        <v>0</v>
      </c>
      <c r="GG149" s="819"/>
      <c r="GH149" s="819">
        <f t="shared" si="1750"/>
        <v>0</v>
      </c>
      <c r="GI149" s="819"/>
      <c r="GJ149" s="819">
        <f t="shared" si="1751"/>
        <v>0</v>
      </c>
      <c r="GK149" s="819">
        <f t="shared" si="1121"/>
        <v>0</v>
      </c>
      <c r="GL149" s="819">
        <f t="shared" si="1752"/>
        <v>0</v>
      </c>
      <c r="GM149" s="819"/>
      <c r="GN149" s="819">
        <f t="shared" si="1900"/>
        <v>0</v>
      </c>
      <c r="GO149" s="819">
        <f t="shared" si="1122"/>
        <v>0</v>
      </c>
      <c r="GP149" s="819">
        <f t="shared" si="1753"/>
        <v>0</v>
      </c>
      <c r="GQ149" s="819">
        <f t="shared" si="1754"/>
        <v>0</v>
      </c>
      <c r="GR149" s="819">
        <f t="shared" si="1755"/>
        <v>0</v>
      </c>
      <c r="GS149" s="819"/>
      <c r="GT149" s="819">
        <f t="shared" si="1756"/>
        <v>0</v>
      </c>
      <c r="GU149" s="823"/>
      <c r="GW149" s="819"/>
      <c r="GX149" s="819">
        <f t="shared" si="1757"/>
        <v>0</v>
      </c>
      <c r="GY149" s="819"/>
      <c r="GZ149" s="819">
        <f t="shared" si="1758"/>
        <v>0</v>
      </c>
      <c r="HA149" s="819"/>
      <c r="HB149" s="819">
        <f t="shared" si="1759"/>
        <v>0</v>
      </c>
      <c r="HC149" s="819"/>
      <c r="HD149" s="819">
        <f t="shared" si="1760"/>
        <v>0</v>
      </c>
      <c r="HE149" s="819">
        <f t="shared" si="1123"/>
        <v>0</v>
      </c>
      <c r="HF149" s="819">
        <f t="shared" si="1761"/>
        <v>0</v>
      </c>
      <c r="HG149" s="819"/>
      <c r="HH149" s="819">
        <f t="shared" si="1901"/>
        <v>0</v>
      </c>
      <c r="HI149" s="819">
        <f t="shared" si="1124"/>
        <v>0</v>
      </c>
      <c r="HJ149" s="819">
        <f t="shared" si="1762"/>
        <v>0</v>
      </c>
      <c r="HK149" s="819">
        <f t="shared" si="1763"/>
        <v>0</v>
      </c>
      <c r="HL149" s="819">
        <f t="shared" si="1764"/>
        <v>0</v>
      </c>
      <c r="HM149" s="819"/>
      <c r="HN149" s="819">
        <f t="shared" si="1765"/>
        <v>0</v>
      </c>
      <c r="HO149" s="820"/>
      <c r="HQ149" s="831"/>
      <c r="HR149" s="832">
        <f t="shared" si="1766"/>
        <v>0</v>
      </c>
      <c r="HS149" s="831"/>
      <c r="HT149" s="832">
        <f t="shared" si="1767"/>
        <v>0</v>
      </c>
      <c r="HU149" s="831"/>
      <c r="HV149" s="832">
        <f t="shared" si="1768"/>
        <v>0</v>
      </c>
      <c r="HW149" s="831"/>
      <c r="HX149" s="832">
        <f t="shared" si="1769"/>
        <v>0</v>
      </c>
      <c r="HY149" s="833">
        <f t="shared" si="1379"/>
        <v>0</v>
      </c>
      <c r="HZ149" s="832">
        <f t="shared" si="1770"/>
        <v>0</v>
      </c>
      <c r="IA149" s="831"/>
      <c r="IB149" s="832">
        <f t="shared" si="1771"/>
        <v>0</v>
      </c>
      <c r="IC149" s="833">
        <f t="shared" si="1380"/>
        <v>0</v>
      </c>
      <c r="ID149" s="832">
        <f t="shared" si="1772"/>
        <v>0</v>
      </c>
      <c r="IE149" s="832">
        <f t="shared" si="1773"/>
        <v>0</v>
      </c>
      <c r="IF149" s="832">
        <f t="shared" si="1774"/>
        <v>0</v>
      </c>
      <c r="IG149" s="831"/>
      <c r="IH149" s="832">
        <f t="shared" si="1775"/>
        <v>0</v>
      </c>
      <c r="II149" s="823"/>
      <c r="IK149" s="831"/>
      <c r="IL149" s="832">
        <f t="shared" si="1776"/>
        <v>0</v>
      </c>
      <c r="IM149" s="831"/>
      <c r="IN149" s="832">
        <f t="shared" si="1777"/>
        <v>0</v>
      </c>
      <c r="IO149" s="831"/>
      <c r="IP149" s="832">
        <f t="shared" si="1778"/>
        <v>0</v>
      </c>
      <c r="IQ149" s="831"/>
      <c r="IR149" s="832">
        <f t="shared" si="1779"/>
        <v>0</v>
      </c>
      <c r="IS149" s="833">
        <f t="shared" si="1381"/>
        <v>0</v>
      </c>
      <c r="IT149" s="832">
        <f t="shared" si="1780"/>
        <v>0</v>
      </c>
      <c r="IU149" s="831"/>
      <c r="IV149" s="832">
        <f t="shared" si="1781"/>
        <v>0</v>
      </c>
      <c r="IW149" s="833">
        <f t="shared" si="1382"/>
        <v>0</v>
      </c>
      <c r="IX149" s="832">
        <f t="shared" si="1782"/>
        <v>0</v>
      </c>
      <c r="IY149" s="832">
        <f t="shared" si="1783"/>
        <v>0</v>
      </c>
      <c r="IZ149" s="832">
        <f t="shared" si="1784"/>
        <v>0</v>
      </c>
      <c r="JA149" s="831"/>
      <c r="JB149" s="832">
        <f t="shared" si="1785"/>
        <v>0</v>
      </c>
      <c r="JC149" s="823"/>
      <c r="JE149" s="831"/>
      <c r="JF149" s="832">
        <f t="shared" si="1786"/>
        <v>0</v>
      </c>
      <c r="JG149" s="831"/>
      <c r="JH149" s="832">
        <f t="shared" si="1787"/>
        <v>0</v>
      </c>
      <c r="JI149" s="831"/>
      <c r="JJ149" s="832">
        <f t="shared" si="1788"/>
        <v>0</v>
      </c>
      <c r="JK149" s="831"/>
      <c r="JL149" s="832">
        <f t="shared" si="1789"/>
        <v>0</v>
      </c>
      <c r="JM149" s="833">
        <f t="shared" si="1383"/>
        <v>0</v>
      </c>
      <c r="JN149" s="832">
        <f t="shared" si="1790"/>
        <v>0</v>
      </c>
      <c r="JO149" s="831"/>
      <c r="JP149" s="832">
        <f t="shared" si="1791"/>
        <v>0</v>
      </c>
      <c r="JQ149" s="833">
        <f t="shared" si="1384"/>
        <v>0</v>
      </c>
      <c r="JR149" s="832">
        <f t="shared" si="1792"/>
        <v>0</v>
      </c>
      <c r="JS149" s="832">
        <f t="shared" si="1793"/>
        <v>0</v>
      </c>
      <c r="JT149" s="832">
        <f t="shared" si="1794"/>
        <v>0</v>
      </c>
      <c r="JU149" s="831"/>
      <c r="JV149" s="832">
        <f t="shared" si="1795"/>
        <v>0</v>
      </c>
      <c r="JW149" s="823"/>
      <c r="JY149" s="831"/>
      <c r="JZ149" s="832">
        <f t="shared" si="1796"/>
        <v>0</v>
      </c>
      <c r="KA149" s="831"/>
      <c r="KB149" s="832">
        <f t="shared" si="1797"/>
        <v>0</v>
      </c>
      <c r="KC149" s="831"/>
      <c r="KD149" s="832">
        <f t="shared" si="1798"/>
        <v>0</v>
      </c>
      <c r="KE149" s="831"/>
      <c r="KF149" s="832">
        <f t="shared" si="1799"/>
        <v>0</v>
      </c>
      <c r="KG149" s="833">
        <f t="shared" si="1385"/>
        <v>0</v>
      </c>
      <c r="KH149" s="832">
        <f t="shared" si="1800"/>
        <v>0</v>
      </c>
      <c r="KI149" s="831"/>
      <c r="KJ149" s="832">
        <f t="shared" si="1801"/>
        <v>0</v>
      </c>
      <c r="KK149" s="833">
        <f t="shared" si="1386"/>
        <v>0</v>
      </c>
      <c r="KL149" s="832">
        <f t="shared" si="1802"/>
        <v>0</v>
      </c>
      <c r="KM149" s="832">
        <f t="shared" si="1803"/>
        <v>0</v>
      </c>
      <c r="KN149" s="832">
        <f t="shared" si="1804"/>
        <v>0</v>
      </c>
      <c r="KO149" s="831"/>
      <c r="KP149" s="832">
        <f t="shared" si="1805"/>
        <v>0</v>
      </c>
      <c r="KQ149" s="823"/>
      <c r="KS149" s="831"/>
      <c r="KT149" s="832">
        <f t="shared" si="1806"/>
        <v>0</v>
      </c>
      <c r="KU149" s="831"/>
      <c r="KV149" s="832">
        <f t="shared" si="1807"/>
        <v>0</v>
      </c>
      <c r="KW149" s="831"/>
      <c r="KX149" s="832">
        <f t="shared" si="1808"/>
        <v>0</v>
      </c>
      <c r="KY149" s="831"/>
      <c r="KZ149" s="832">
        <f t="shared" si="1809"/>
        <v>0</v>
      </c>
      <c r="LA149" s="833">
        <f t="shared" si="1387"/>
        <v>0</v>
      </c>
      <c r="LB149" s="832">
        <f t="shared" si="1810"/>
        <v>0</v>
      </c>
      <c r="LC149" s="831"/>
      <c r="LD149" s="832">
        <f t="shared" si="1811"/>
        <v>0</v>
      </c>
      <c r="LE149" s="833">
        <f t="shared" si="1388"/>
        <v>0</v>
      </c>
      <c r="LF149" s="832">
        <f t="shared" si="1812"/>
        <v>0</v>
      </c>
      <c r="LG149" s="832">
        <f t="shared" si="1813"/>
        <v>0</v>
      </c>
      <c r="LH149" s="832">
        <f t="shared" si="1814"/>
        <v>0</v>
      </c>
      <c r="LI149" s="831"/>
      <c r="LJ149" s="832">
        <f t="shared" si="1815"/>
        <v>0</v>
      </c>
      <c r="LK149" s="823"/>
      <c r="LM149" s="831"/>
      <c r="LN149" s="832">
        <f t="shared" si="1816"/>
        <v>0</v>
      </c>
      <c r="LO149" s="831"/>
      <c r="LP149" s="832">
        <f t="shared" si="1817"/>
        <v>0</v>
      </c>
      <c r="LQ149" s="831"/>
      <c r="LR149" s="832">
        <f t="shared" si="1818"/>
        <v>0</v>
      </c>
      <c r="LS149" s="831"/>
      <c r="LT149" s="832">
        <f t="shared" si="1819"/>
        <v>0</v>
      </c>
      <c r="LU149" s="833">
        <f t="shared" si="1389"/>
        <v>0</v>
      </c>
      <c r="LV149" s="832">
        <f t="shared" si="1820"/>
        <v>0</v>
      </c>
      <c r="LW149" s="831"/>
      <c r="LX149" s="832">
        <f t="shared" si="1821"/>
        <v>0</v>
      </c>
      <c r="LY149" s="833">
        <f t="shared" si="1390"/>
        <v>0</v>
      </c>
      <c r="LZ149" s="832">
        <f t="shared" si="1822"/>
        <v>0</v>
      </c>
      <c r="MA149" s="832">
        <f t="shared" si="1823"/>
        <v>0</v>
      </c>
      <c r="MB149" s="832">
        <f t="shared" si="1824"/>
        <v>0</v>
      </c>
      <c r="MC149" s="831"/>
      <c r="MD149" s="832">
        <f t="shared" si="1825"/>
        <v>0</v>
      </c>
      <c r="ME149" s="823"/>
      <c r="MG149" s="831"/>
      <c r="MH149" s="832">
        <f t="shared" si="1826"/>
        <v>0</v>
      </c>
      <c r="MI149" s="831"/>
      <c r="MJ149" s="832">
        <f t="shared" si="1827"/>
        <v>0</v>
      </c>
      <c r="MK149" s="831"/>
      <c r="ML149" s="832">
        <f t="shared" si="1828"/>
        <v>0</v>
      </c>
      <c r="MM149" s="831"/>
      <c r="MN149" s="832">
        <f t="shared" si="1829"/>
        <v>0</v>
      </c>
      <c r="MO149" s="833">
        <f t="shared" si="1391"/>
        <v>0</v>
      </c>
      <c r="MP149" s="832">
        <f t="shared" si="1830"/>
        <v>0</v>
      </c>
      <c r="MQ149" s="831"/>
      <c r="MR149" s="832">
        <f t="shared" si="1831"/>
        <v>0</v>
      </c>
      <c r="MS149" s="833">
        <f t="shared" si="1392"/>
        <v>0</v>
      </c>
      <c r="MT149" s="832">
        <f t="shared" si="1832"/>
        <v>0</v>
      </c>
      <c r="MU149" s="832">
        <f t="shared" si="1833"/>
        <v>0</v>
      </c>
      <c r="MV149" s="832">
        <f t="shared" si="1834"/>
        <v>0</v>
      </c>
      <c r="MW149" s="831"/>
      <c r="MX149" s="832">
        <f t="shared" si="1835"/>
        <v>0</v>
      </c>
      <c r="MY149" s="823"/>
      <c r="NA149" s="831"/>
      <c r="NB149" s="832">
        <f t="shared" si="1836"/>
        <v>0</v>
      </c>
      <c r="NC149" s="831"/>
      <c r="ND149" s="832">
        <f t="shared" si="1837"/>
        <v>0</v>
      </c>
      <c r="NE149" s="831"/>
      <c r="NF149" s="832">
        <f t="shared" si="1838"/>
        <v>0</v>
      </c>
      <c r="NG149" s="831"/>
      <c r="NH149" s="832">
        <f t="shared" si="1839"/>
        <v>0</v>
      </c>
      <c r="NI149" s="833">
        <f t="shared" si="1393"/>
        <v>0</v>
      </c>
      <c r="NJ149" s="832">
        <f t="shared" si="1840"/>
        <v>0</v>
      </c>
      <c r="NK149" s="831"/>
      <c r="NL149" s="832">
        <f t="shared" si="1841"/>
        <v>0</v>
      </c>
      <c r="NM149" s="833">
        <f t="shared" si="1394"/>
        <v>0</v>
      </c>
      <c r="NN149" s="832">
        <f t="shared" si="1842"/>
        <v>0</v>
      </c>
      <c r="NO149" s="832">
        <f t="shared" si="1843"/>
        <v>0</v>
      </c>
      <c r="NP149" s="832">
        <f t="shared" si="1844"/>
        <v>0</v>
      </c>
      <c r="NQ149" s="831"/>
      <c r="NR149" s="832">
        <f t="shared" si="1845"/>
        <v>0</v>
      </c>
      <c r="NS149" s="823"/>
      <c r="NU149" s="831"/>
      <c r="NV149" s="832">
        <f t="shared" si="1846"/>
        <v>0</v>
      </c>
      <c r="NW149" s="831"/>
      <c r="NX149" s="832">
        <f t="shared" si="1847"/>
        <v>0</v>
      </c>
      <c r="NY149" s="831"/>
      <c r="NZ149" s="832">
        <f t="shared" si="1848"/>
        <v>0</v>
      </c>
      <c r="OA149" s="831"/>
      <c r="OB149" s="832">
        <f t="shared" si="1849"/>
        <v>0</v>
      </c>
      <c r="OC149" s="833">
        <f t="shared" si="1395"/>
        <v>0</v>
      </c>
      <c r="OD149" s="832">
        <f t="shared" si="1850"/>
        <v>0</v>
      </c>
      <c r="OE149" s="831"/>
      <c r="OF149" s="832">
        <f t="shared" si="1851"/>
        <v>0</v>
      </c>
      <c r="OG149" s="833">
        <f t="shared" si="1396"/>
        <v>0</v>
      </c>
      <c r="OH149" s="832">
        <f t="shared" si="1852"/>
        <v>0</v>
      </c>
      <c r="OI149" s="832">
        <f t="shared" si="1853"/>
        <v>0</v>
      </c>
      <c r="OJ149" s="832">
        <f t="shared" si="1854"/>
        <v>0</v>
      </c>
      <c r="OK149" s="831"/>
      <c r="OL149" s="832">
        <f t="shared" si="1855"/>
        <v>0</v>
      </c>
      <c r="OM149" s="823"/>
      <c r="OO149" s="831"/>
      <c r="OP149" s="832">
        <f t="shared" si="1856"/>
        <v>0</v>
      </c>
      <c r="OQ149" s="831"/>
      <c r="OR149" s="832">
        <f t="shared" si="1857"/>
        <v>0</v>
      </c>
      <c r="OS149" s="831"/>
      <c r="OT149" s="832">
        <f t="shared" si="1858"/>
        <v>0</v>
      </c>
      <c r="OU149" s="831"/>
      <c r="OV149" s="832">
        <f t="shared" si="1859"/>
        <v>0</v>
      </c>
      <c r="OW149" s="833">
        <f t="shared" si="1397"/>
        <v>0</v>
      </c>
      <c r="OX149" s="832">
        <f t="shared" si="1860"/>
        <v>0</v>
      </c>
      <c r="OY149" s="831"/>
      <c r="OZ149" s="832">
        <f t="shared" si="1861"/>
        <v>0</v>
      </c>
      <c r="PA149" s="833">
        <f t="shared" si="1398"/>
        <v>0</v>
      </c>
      <c r="PB149" s="832">
        <f t="shared" si="1862"/>
        <v>0</v>
      </c>
      <c r="PC149" s="832">
        <f t="shared" si="1863"/>
        <v>0</v>
      </c>
      <c r="PD149" s="832">
        <f t="shared" si="1864"/>
        <v>0</v>
      </c>
      <c r="PE149" s="831"/>
      <c r="PF149" s="832">
        <f t="shared" si="1865"/>
        <v>0</v>
      </c>
      <c r="PG149" s="823"/>
      <c r="PI149" s="831"/>
      <c r="PJ149" s="832">
        <f t="shared" si="1866"/>
        <v>0</v>
      </c>
      <c r="PK149" s="831"/>
      <c r="PL149" s="832">
        <f t="shared" si="1867"/>
        <v>0</v>
      </c>
      <c r="PM149" s="831"/>
      <c r="PN149" s="832">
        <f t="shared" si="1868"/>
        <v>0</v>
      </c>
      <c r="PO149" s="831"/>
      <c r="PP149" s="832">
        <f t="shared" si="1869"/>
        <v>0</v>
      </c>
      <c r="PQ149" s="833">
        <f t="shared" si="1399"/>
        <v>0</v>
      </c>
      <c r="PR149" s="832">
        <f t="shared" si="1870"/>
        <v>0</v>
      </c>
      <c r="PS149" s="831"/>
      <c r="PT149" s="832">
        <f t="shared" si="1871"/>
        <v>0</v>
      </c>
      <c r="PU149" s="833">
        <f t="shared" si="1400"/>
        <v>0</v>
      </c>
      <c r="PV149" s="832">
        <f t="shared" si="1872"/>
        <v>0</v>
      </c>
      <c r="PW149" s="832">
        <f t="shared" si="1873"/>
        <v>0</v>
      </c>
      <c r="PX149" s="832">
        <f t="shared" si="1874"/>
        <v>0</v>
      </c>
      <c r="PY149" s="831"/>
      <c r="PZ149" s="832">
        <f t="shared" si="1875"/>
        <v>0</v>
      </c>
      <c r="QA149" s="823"/>
      <c r="QC149" s="831"/>
      <c r="QD149" s="832">
        <f t="shared" si="1876"/>
        <v>0</v>
      </c>
      <c r="QE149" s="831"/>
      <c r="QF149" s="832">
        <f t="shared" si="1877"/>
        <v>0</v>
      </c>
      <c r="QG149" s="831"/>
      <c r="QH149" s="832">
        <f t="shared" si="1878"/>
        <v>0</v>
      </c>
      <c r="QI149" s="831"/>
      <c r="QJ149" s="832">
        <f t="shared" si="1879"/>
        <v>0</v>
      </c>
      <c r="QK149" s="833">
        <f t="shared" si="1401"/>
        <v>0</v>
      </c>
      <c r="QL149" s="832">
        <f t="shared" si="1880"/>
        <v>0</v>
      </c>
      <c r="QM149" s="831"/>
      <c r="QN149" s="832">
        <f t="shared" si="1881"/>
        <v>0</v>
      </c>
      <c r="QO149" s="833">
        <f t="shared" si="1402"/>
        <v>0</v>
      </c>
      <c r="QP149" s="832">
        <f t="shared" si="1882"/>
        <v>0</v>
      </c>
      <c r="QQ149" s="832">
        <f t="shared" si="1883"/>
        <v>0</v>
      </c>
      <c r="QR149" s="832">
        <f t="shared" si="1884"/>
        <v>0</v>
      </c>
      <c r="QS149" s="831"/>
      <c r="QT149" s="832">
        <f t="shared" si="1885"/>
        <v>0</v>
      </c>
      <c r="QU149" s="823"/>
      <c r="RA149" s="785">
        <f t="shared" si="1125"/>
        <v>0</v>
      </c>
      <c r="RB149" s="785" t="e">
        <f t="shared" si="1126"/>
        <v>#REF!</v>
      </c>
      <c r="RC149" s="677">
        <f t="shared" si="1673"/>
        <v>150</v>
      </c>
      <c r="RD149" s="677">
        <f t="shared" si="1673"/>
        <v>75</v>
      </c>
      <c r="RE149" s="677">
        <f t="shared" si="1673"/>
        <v>0</v>
      </c>
      <c r="RF149" s="677">
        <f t="shared" si="1673"/>
        <v>150</v>
      </c>
      <c r="RG149" s="677">
        <f t="shared" si="1673"/>
        <v>0</v>
      </c>
      <c r="RH149" s="677">
        <f t="shared" si="1673"/>
        <v>0</v>
      </c>
      <c r="RI149" s="677">
        <f t="shared" si="1673"/>
        <v>0</v>
      </c>
      <c r="RJ149" s="677">
        <f t="shared" si="1667"/>
        <v>0</v>
      </c>
      <c r="RK149" s="677" t="e">
        <f>#REF!</f>
        <v>#REF!</v>
      </c>
      <c r="RL149" s="677" t="e">
        <f>#REF!</f>
        <v>#REF!</v>
      </c>
      <c r="RM149" s="677">
        <f t="shared" si="1674"/>
        <v>0</v>
      </c>
      <c r="RN149" s="677">
        <f t="shared" si="1674"/>
        <v>0</v>
      </c>
      <c r="RO149" s="677">
        <f t="shared" si="1674"/>
        <v>0</v>
      </c>
      <c r="RP149" s="677">
        <f t="shared" si="1674"/>
        <v>0</v>
      </c>
      <c r="RQ149" s="677">
        <f t="shared" si="1674"/>
        <v>0</v>
      </c>
      <c r="RR149" s="677">
        <f t="shared" si="1674"/>
        <v>0</v>
      </c>
      <c r="RS149" s="677">
        <f t="shared" si="1674"/>
        <v>0</v>
      </c>
      <c r="RT149" s="677">
        <f t="shared" si="1668"/>
        <v>0</v>
      </c>
      <c r="RV149" s="675">
        <f t="shared" si="1129"/>
        <v>375</v>
      </c>
      <c r="RW149" s="675">
        <f t="shared" si="1130"/>
        <v>0</v>
      </c>
      <c r="RX149" s="675">
        <f t="shared" si="1131"/>
        <v>0</v>
      </c>
      <c r="RY149" s="675">
        <f t="shared" si="1132"/>
        <v>0</v>
      </c>
      <c r="RZ149" s="675">
        <f t="shared" si="1133"/>
        <v>0</v>
      </c>
      <c r="SA149" s="675">
        <f t="shared" si="1134"/>
        <v>0</v>
      </c>
      <c r="SB149" s="675">
        <f t="shared" si="1135"/>
        <v>0</v>
      </c>
      <c r="SC149" s="675">
        <f t="shared" si="1136"/>
        <v>0</v>
      </c>
      <c r="SD149" s="675" t="e">
        <f xml:space="preserve"> SUMIF(#REF!,$SD$8,#REF!)</f>
        <v>#REF!</v>
      </c>
      <c r="SE149" s="675" t="e">
        <f xml:space="preserve"> SUMIF(#REF!,$SE$8,#REF!)</f>
        <v>#REF!</v>
      </c>
      <c r="SG149" s="675">
        <f t="shared" si="1675"/>
        <v>0</v>
      </c>
      <c r="SH149" s="675">
        <f t="shared" si="1675"/>
        <v>0</v>
      </c>
      <c r="SI149" s="675">
        <f t="shared" si="1675"/>
        <v>0</v>
      </c>
      <c r="SJ149" s="675">
        <f t="shared" si="1675"/>
        <v>0</v>
      </c>
      <c r="SK149" s="675">
        <f t="shared" si="1675"/>
        <v>0</v>
      </c>
      <c r="SL149" s="675">
        <f t="shared" si="1675"/>
        <v>0</v>
      </c>
      <c r="SM149" s="675">
        <f t="shared" si="1675"/>
        <v>0</v>
      </c>
      <c r="SN149" s="675">
        <f t="shared" si="1675"/>
        <v>0</v>
      </c>
      <c r="SO149" s="675" t="e">
        <f t="shared" si="1675"/>
        <v>#REF!</v>
      </c>
      <c r="SP149" s="675" t="e">
        <f t="shared" si="1675"/>
        <v>#REF!</v>
      </c>
      <c r="SQ149" s="675">
        <f t="shared" si="1675"/>
        <v>0</v>
      </c>
      <c r="SR149" s="675">
        <f t="shared" si="1675"/>
        <v>0</v>
      </c>
      <c r="SS149" s="675">
        <f t="shared" si="1675"/>
        <v>0</v>
      </c>
      <c r="ST149" s="675">
        <f t="shared" si="1675"/>
        <v>0</v>
      </c>
      <c r="SU149" s="675">
        <f t="shared" si="1675"/>
        <v>0</v>
      </c>
      <c r="SV149" s="675">
        <f t="shared" si="1425"/>
        <v>0</v>
      </c>
      <c r="SW149" s="675">
        <f t="shared" si="1425"/>
        <v>0</v>
      </c>
      <c r="SX149" s="675">
        <f t="shared" si="1425"/>
        <v>0</v>
      </c>
      <c r="SY149" s="675" t="e">
        <f>#REF!*$AP149</f>
        <v>#REF!</v>
      </c>
      <c r="SZ149" s="675" t="e">
        <f>#REF!*$AP149</f>
        <v>#REF!</v>
      </c>
      <c r="TA149" s="675" t="e">
        <f>#REF!*$AP149</f>
        <v>#REF!</v>
      </c>
      <c r="TB149" s="675" t="e">
        <f>#REF!*$AP149</f>
        <v>#REF!</v>
      </c>
      <c r="TC149" s="675" t="e">
        <f>#REF!*$AP149</f>
        <v>#REF!</v>
      </c>
      <c r="TE149" s="675">
        <f t="shared" si="1403"/>
        <v>0</v>
      </c>
      <c r="TF149" s="675">
        <f t="shared" si="1404"/>
        <v>0</v>
      </c>
      <c r="TG149" s="675">
        <f t="shared" si="1405"/>
        <v>0</v>
      </c>
      <c r="TH149" s="675">
        <f t="shared" si="1406"/>
        <v>0</v>
      </c>
      <c r="TI149" s="675">
        <f t="shared" si="1407"/>
        <v>0</v>
      </c>
      <c r="TJ149" s="675">
        <f t="shared" si="1408"/>
        <v>0</v>
      </c>
      <c r="TK149" s="675">
        <f t="shared" si="1409"/>
        <v>0</v>
      </c>
      <c r="TL149" s="675">
        <f t="shared" si="1410"/>
        <v>0</v>
      </c>
      <c r="TM149" s="675">
        <f t="shared" si="1411"/>
        <v>0</v>
      </c>
      <c r="TN149" s="676">
        <f t="shared" si="1412"/>
        <v>0</v>
      </c>
      <c r="TP149" s="675">
        <f>IFERROR(SG149*(1+LEVEL_2!#REF!),0)</f>
        <v>0</v>
      </c>
      <c r="TQ149" s="675">
        <f>IFERROR(SH149*(1+LEVEL_2!#REF!),0)</f>
        <v>0</v>
      </c>
      <c r="TR149" s="675">
        <f>IFERROR(SI149*(1+LEVEL_2!#REF!),0)</f>
        <v>0</v>
      </c>
      <c r="TS149" s="675">
        <f>IFERROR(SJ149*(1+LEVEL_2!#REF!),0)</f>
        <v>0</v>
      </c>
      <c r="TT149" s="675">
        <f>IFERROR(SK149*(1+LEVEL_2!#REF!),0)</f>
        <v>0</v>
      </c>
      <c r="TU149" s="675">
        <f>IFERROR(SL149*(1+LEVEL_2!#REF!),0)</f>
        <v>0</v>
      </c>
      <c r="TV149" s="675">
        <f>IFERROR(SM149*(1+LEVEL_2!#REF!),0)</f>
        <v>0</v>
      </c>
      <c r="TW149" s="675">
        <f>IFERROR(SN149*(1+LEVEL_2!#REF!),0)</f>
        <v>0</v>
      </c>
      <c r="TX149" s="675">
        <f>IFERROR(SO149*(1+LEVEL_2!#REF!),0)</f>
        <v>0</v>
      </c>
      <c r="TY149" s="675">
        <f>IFERROR(SP149*(1+LEVEL_2!#REF!),0)</f>
        <v>0</v>
      </c>
      <c r="TZ149" s="675">
        <f>IFERROR(SQ149*(1+LEVEL_2!#REF!),0)</f>
        <v>0</v>
      </c>
      <c r="UA149" s="675">
        <f>IFERROR(SR149*(1+LEVEL_2!#REF!),0)</f>
        <v>0</v>
      </c>
      <c r="UB149" s="675">
        <f>IFERROR(SS149*(1+LEVEL_2!#REF!),0)</f>
        <v>0</v>
      </c>
      <c r="UC149" s="675">
        <f>IFERROR(ST149*(1+LEVEL_2!#REF!),0)</f>
        <v>0</v>
      </c>
      <c r="UD149" s="675">
        <f>IFERROR(SU149*(1+LEVEL_2!#REF!),0)</f>
        <v>0</v>
      </c>
      <c r="UE149" s="675">
        <f>IFERROR(SV149*(1+LEVEL_2!#REF!),0)</f>
        <v>0</v>
      </c>
      <c r="UF149" s="675">
        <f>IFERROR(SW149*(1+LEVEL_2!#REF!),0)</f>
        <v>0</v>
      </c>
      <c r="UG149" s="675">
        <f>IFERROR(SX149*(1+LEVEL_2!#REF!),0)</f>
        <v>0</v>
      </c>
      <c r="UH149" s="675">
        <f>IFERROR(SY149*(1+LEVEL_2!#REF!),0)</f>
        <v>0</v>
      </c>
      <c r="UI149" s="675">
        <f>IFERROR(SZ149*(1+LEVEL_2!#REF!),0)</f>
        <v>0</v>
      </c>
      <c r="UJ149" s="675">
        <f>IFERROR(TA149*(1+LEVEL_2!#REF!),0)</f>
        <v>0</v>
      </c>
      <c r="UK149" s="675">
        <f>IFERROR(TB149*(1+LEVEL_2!#REF!),0)</f>
        <v>0</v>
      </c>
      <c r="UL149" s="675">
        <f>IFERROR(TC149*(1+LEVEL_2!#REF!),0)</f>
        <v>0</v>
      </c>
      <c r="UN149" s="675">
        <f t="shared" si="1413"/>
        <v>0</v>
      </c>
      <c r="UO149" s="675">
        <f t="shared" si="1414"/>
        <v>0</v>
      </c>
      <c r="UP149" s="675">
        <f t="shared" si="1415"/>
        <v>0</v>
      </c>
      <c r="UQ149" s="675">
        <f t="shared" si="1416"/>
        <v>0</v>
      </c>
      <c r="UR149" s="675">
        <f t="shared" si="1417"/>
        <v>0</v>
      </c>
      <c r="US149" s="675">
        <f t="shared" si="1418"/>
        <v>0</v>
      </c>
      <c r="UT149" s="675">
        <f t="shared" si="1419"/>
        <v>0</v>
      </c>
      <c r="UU149" s="675">
        <f t="shared" si="1420"/>
        <v>0</v>
      </c>
      <c r="UV149" s="675">
        <f t="shared" si="1421"/>
        <v>0</v>
      </c>
      <c r="UW149" s="676">
        <f t="shared" si="1422"/>
        <v>0</v>
      </c>
    </row>
    <row r="150" spans="1:569" s="645" customFormat="1" ht="20.100000000000001" customHeight="1">
      <c r="A150" s="677"/>
      <c r="B150" s="677" t="s">
        <v>405</v>
      </c>
      <c r="C150" s="764" t="s">
        <v>733</v>
      </c>
      <c r="D150" s="764"/>
      <c r="E150" s="792" t="s">
        <v>734</v>
      </c>
      <c r="F150" s="793" t="s">
        <v>735</v>
      </c>
      <c r="G150" s="792" t="s">
        <v>736</v>
      </c>
      <c r="H150" s="794" t="s">
        <v>365</v>
      </c>
      <c r="I150" s="789"/>
      <c r="J150" s="789"/>
      <c r="K150" s="789"/>
      <c r="L150" s="789"/>
      <c r="M150" s="770"/>
      <c r="N150" s="828">
        <f t="shared" si="1423"/>
        <v>0</v>
      </c>
      <c r="O150" s="829">
        <f t="shared" si="1424"/>
        <v>0</v>
      </c>
      <c r="Q150" s="789"/>
      <c r="R150" s="795"/>
      <c r="S150" s="795"/>
      <c r="T150" s="795"/>
      <c r="U150" s="795"/>
      <c r="V150" s="795"/>
      <c r="W150" s="795"/>
      <c r="X150" s="795"/>
      <c r="Y150" s="809"/>
      <c r="Z150" s="809"/>
      <c r="AA150" s="809"/>
      <c r="AB150" s="809"/>
      <c r="AC150" s="809"/>
      <c r="AD150" s="809"/>
      <c r="AE150" s="809"/>
      <c r="AF150" s="810"/>
      <c r="AH150" s="819"/>
      <c r="AI150" s="819">
        <f t="shared" si="1678"/>
        <v>0</v>
      </c>
      <c r="AJ150" s="819"/>
      <c r="AK150" s="819">
        <f t="shared" si="1679"/>
        <v>0</v>
      </c>
      <c r="AL150" s="819"/>
      <c r="AM150" s="819">
        <f t="shared" si="1680"/>
        <v>0</v>
      </c>
      <c r="AN150" s="819"/>
      <c r="AO150" s="819">
        <f t="shared" si="1681"/>
        <v>0</v>
      </c>
      <c r="AP150" s="819">
        <f t="shared" si="1111"/>
        <v>0</v>
      </c>
      <c r="AQ150" s="819">
        <f t="shared" si="1682"/>
        <v>0</v>
      </c>
      <c r="AR150" s="819"/>
      <c r="AS150" s="819">
        <f t="shared" si="1683"/>
        <v>0</v>
      </c>
      <c r="AT150" s="776">
        <f t="shared" si="1152"/>
        <v>0</v>
      </c>
      <c r="AU150" s="776">
        <f t="shared" si="1684"/>
        <v>0</v>
      </c>
      <c r="AV150" s="819">
        <f t="shared" si="829"/>
        <v>0</v>
      </c>
      <c r="AW150" s="775">
        <f t="shared" si="1370"/>
        <v>0</v>
      </c>
      <c r="AX150" s="775">
        <f t="shared" si="1685"/>
        <v>0</v>
      </c>
      <c r="AY150" s="775">
        <f t="shared" si="1686"/>
        <v>0</v>
      </c>
      <c r="AZ150" s="819">
        <f t="shared" si="1686"/>
        <v>0</v>
      </c>
      <c r="BA150" s="819">
        <f t="shared" si="1687"/>
        <v>0</v>
      </c>
      <c r="BB150" s="819">
        <f t="shared" si="1688"/>
        <v>0</v>
      </c>
      <c r="BC150" s="819"/>
      <c r="BD150" s="819">
        <f t="shared" si="1689"/>
        <v>0</v>
      </c>
      <c r="BE150" s="820"/>
      <c r="BG150" s="819"/>
      <c r="BH150" s="819">
        <f t="shared" si="1690"/>
        <v>0</v>
      </c>
      <c r="BI150" s="819"/>
      <c r="BJ150" s="819">
        <f t="shared" si="1691"/>
        <v>0</v>
      </c>
      <c r="BK150" s="819"/>
      <c r="BL150" s="819">
        <f t="shared" si="1692"/>
        <v>0</v>
      </c>
      <c r="BM150" s="819"/>
      <c r="BN150" s="819">
        <f t="shared" si="1693"/>
        <v>0</v>
      </c>
      <c r="BO150" s="819">
        <f t="shared" si="1371"/>
        <v>0</v>
      </c>
      <c r="BP150" s="819">
        <f t="shared" si="1694"/>
        <v>0</v>
      </c>
      <c r="BQ150" s="819">
        <f t="shared" si="1695"/>
        <v>0</v>
      </c>
      <c r="BR150" s="819">
        <f t="shared" si="1696"/>
        <v>0</v>
      </c>
      <c r="BS150" s="819">
        <f t="shared" si="1372"/>
        <v>0</v>
      </c>
      <c r="BT150" s="819">
        <f t="shared" si="1697"/>
        <v>0</v>
      </c>
      <c r="BU150" s="819">
        <f t="shared" si="1698"/>
        <v>0</v>
      </c>
      <c r="BV150" s="819">
        <f t="shared" si="1699"/>
        <v>0</v>
      </c>
      <c r="BW150" s="819"/>
      <c r="BX150" s="819">
        <f t="shared" si="1700"/>
        <v>0</v>
      </c>
      <c r="BY150" s="820"/>
      <c r="CA150" s="744"/>
      <c r="CB150" s="745">
        <f t="shared" si="1701"/>
        <v>0</v>
      </c>
      <c r="CC150" s="718"/>
      <c r="CD150" s="745">
        <f t="shared" si="1702"/>
        <v>0</v>
      </c>
      <c r="CE150" s="718"/>
      <c r="CF150" s="745">
        <f t="shared" si="1703"/>
        <v>0</v>
      </c>
      <c r="CG150" s="718"/>
      <c r="CH150" s="745">
        <f t="shared" si="1704"/>
        <v>0</v>
      </c>
      <c r="CI150" s="746">
        <f t="shared" si="1377"/>
        <v>0</v>
      </c>
      <c r="CJ150" s="745">
        <f t="shared" si="1705"/>
        <v>0</v>
      </c>
      <c r="CK150" s="718"/>
      <c r="CL150" s="745">
        <f t="shared" si="1706"/>
        <v>0</v>
      </c>
      <c r="CM150" s="746">
        <f t="shared" si="1378"/>
        <v>0</v>
      </c>
      <c r="CN150" s="745">
        <f t="shared" si="1707"/>
        <v>0</v>
      </c>
      <c r="CO150" s="699">
        <f t="shared" si="1708"/>
        <v>0</v>
      </c>
      <c r="CP150" s="699">
        <f t="shared" si="1708"/>
        <v>0</v>
      </c>
      <c r="CQ150" s="699">
        <f t="shared" si="1708"/>
        <v>0</v>
      </c>
      <c r="CR150" s="699">
        <f t="shared" si="1708"/>
        <v>0</v>
      </c>
      <c r="CS150" s="700">
        <f t="shared" si="1708"/>
        <v>0</v>
      </c>
      <c r="CT150" s="699">
        <f t="shared" si="1708"/>
        <v>0</v>
      </c>
      <c r="CU150" s="699">
        <f t="shared" si="1708"/>
        <v>0</v>
      </c>
      <c r="CV150" s="700">
        <f t="shared" si="1709"/>
        <v>0</v>
      </c>
      <c r="CW150" s="697"/>
      <c r="CX150" s="696">
        <f t="shared" si="1710"/>
        <v>0</v>
      </c>
      <c r="CY150" s="701"/>
      <c r="DA150" s="819"/>
      <c r="DB150" s="819">
        <f t="shared" si="1711"/>
        <v>0</v>
      </c>
      <c r="DC150" s="819"/>
      <c r="DD150" s="819">
        <f t="shared" si="1712"/>
        <v>0</v>
      </c>
      <c r="DE150" s="819"/>
      <c r="DF150" s="819">
        <f t="shared" si="1713"/>
        <v>0</v>
      </c>
      <c r="DG150" s="819"/>
      <c r="DH150" s="819">
        <f t="shared" si="1714"/>
        <v>0</v>
      </c>
      <c r="DI150" s="819">
        <f t="shared" si="1112"/>
        <v>0</v>
      </c>
      <c r="DJ150" s="819">
        <f t="shared" si="1715"/>
        <v>0</v>
      </c>
      <c r="DK150" s="819"/>
      <c r="DL150" s="819">
        <f t="shared" si="1897"/>
        <v>0</v>
      </c>
      <c r="DM150" s="819">
        <f t="shared" si="1113"/>
        <v>0</v>
      </c>
      <c r="DN150" s="819">
        <f t="shared" si="1716"/>
        <v>0</v>
      </c>
      <c r="DO150" s="819">
        <f t="shared" si="1717"/>
        <v>0</v>
      </c>
      <c r="DP150" s="819">
        <f t="shared" si="1718"/>
        <v>0</v>
      </c>
      <c r="DQ150" s="819"/>
      <c r="DR150" s="819">
        <f t="shared" si="1719"/>
        <v>0</v>
      </c>
      <c r="DS150" s="820"/>
      <c r="DU150" s="821"/>
      <c r="DV150" s="821">
        <f t="shared" si="1720"/>
        <v>0</v>
      </c>
      <c r="DW150" s="821"/>
      <c r="DX150" s="821">
        <f t="shared" si="1721"/>
        <v>0</v>
      </c>
      <c r="DY150" s="821"/>
      <c r="DZ150" s="821">
        <f t="shared" si="1722"/>
        <v>0</v>
      </c>
      <c r="EA150" s="821"/>
      <c r="EB150" s="821">
        <f t="shared" si="1723"/>
        <v>0</v>
      </c>
      <c r="EC150" s="821">
        <f t="shared" si="1114"/>
        <v>0</v>
      </c>
      <c r="ED150" s="821">
        <f t="shared" si="1724"/>
        <v>0</v>
      </c>
      <c r="EE150" s="821"/>
      <c r="EF150" s="821">
        <f t="shared" si="1898"/>
        <v>0</v>
      </c>
      <c r="EG150" s="821">
        <f t="shared" si="1115"/>
        <v>0</v>
      </c>
      <c r="EH150" s="821">
        <f t="shared" si="1725"/>
        <v>0</v>
      </c>
      <c r="EI150" s="821">
        <f t="shared" si="1726"/>
        <v>0</v>
      </c>
      <c r="EJ150" s="821">
        <f t="shared" si="1727"/>
        <v>0</v>
      </c>
      <c r="EK150" s="821"/>
      <c r="EL150" s="821">
        <f t="shared" si="1728"/>
        <v>0</v>
      </c>
      <c r="EM150" s="822"/>
      <c r="EO150" s="821"/>
      <c r="EP150" s="821">
        <f t="shared" si="1729"/>
        <v>0</v>
      </c>
      <c r="EQ150" s="821"/>
      <c r="ER150" s="821">
        <f t="shared" si="1730"/>
        <v>0</v>
      </c>
      <c r="ES150" s="821"/>
      <c r="ET150" s="821">
        <f t="shared" si="1731"/>
        <v>0</v>
      </c>
      <c r="EU150" s="821"/>
      <c r="EV150" s="821">
        <f t="shared" si="1732"/>
        <v>0</v>
      </c>
      <c r="EW150" s="821">
        <f t="shared" si="1116"/>
        <v>0</v>
      </c>
      <c r="EX150" s="821">
        <f t="shared" si="1733"/>
        <v>0</v>
      </c>
      <c r="EY150" s="821"/>
      <c r="EZ150" s="821">
        <f t="shared" si="1899"/>
        <v>0</v>
      </c>
      <c r="FA150" s="821">
        <f t="shared" si="1117"/>
        <v>0</v>
      </c>
      <c r="FB150" s="821">
        <f t="shared" si="1734"/>
        <v>0</v>
      </c>
      <c r="FC150" s="821">
        <f t="shared" si="1735"/>
        <v>0</v>
      </c>
      <c r="FD150" s="821">
        <f t="shared" si="1736"/>
        <v>0</v>
      </c>
      <c r="FE150" s="821"/>
      <c r="FF150" s="821">
        <f t="shared" si="1737"/>
        <v>0</v>
      </c>
      <c r="FG150" s="823"/>
      <c r="FI150" s="819"/>
      <c r="FJ150" s="819">
        <f t="shared" si="1738"/>
        <v>0</v>
      </c>
      <c r="FK150" s="819"/>
      <c r="FL150" s="819">
        <f t="shared" si="1739"/>
        <v>0</v>
      </c>
      <c r="FM150" s="819"/>
      <c r="FN150" s="819">
        <f t="shared" si="1740"/>
        <v>0</v>
      </c>
      <c r="FO150" s="819"/>
      <c r="FP150" s="819">
        <f t="shared" si="1741"/>
        <v>0</v>
      </c>
      <c r="FQ150" s="819">
        <f t="shared" si="1118"/>
        <v>0</v>
      </c>
      <c r="FR150" s="819">
        <f t="shared" si="1742"/>
        <v>0</v>
      </c>
      <c r="FS150" s="819">
        <f t="shared" si="1119"/>
        <v>0</v>
      </c>
      <c r="FT150" s="819">
        <f t="shared" si="1743"/>
        <v>0</v>
      </c>
      <c r="FU150" s="819">
        <f t="shared" si="1120"/>
        <v>0</v>
      </c>
      <c r="FV150" s="819">
        <f t="shared" si="1744"/>
        <v>0</v>
      </c>
      <c r="FW150" s="819">
        <f t="shared" si="1745"/>
        <v>0</v>
      </c>
      <c r="FX150" s="819">
        <f t="shared" si="1746"/>
        <v>0</v>
      </c>
      <c r="FY150" s="819"/>
      <c r="FZ150" s="819">
        <f t="shared" si="1747"/>
        <v>0</v>
      </c>
      <c r="GA150" s="823"/>
      <c r="GC150" s="819"/>
      <c r="GD150" s="819">
        <f t="shared" si="1748"/>
        <v>0</v>
      </c>
      <c r="GE150" s="819"/>
      <c r="GF150" s="819">
        <f t="shared" si="1749"/>
        <v>0</v>
      </c>
      <c r="GG150" s="819"/>
      <c r="GH150" s="819">
        <f t="shared" si="1750"/>
        <v>0</v>
      </c>
      <c r="GI150" s="819"/>
      <c r="GJ150" s="819">
        <f t="shared" si="1751"/>
        <v>0</v>
      </c>
      <c r="GK150" s="819">
        <f t="shared" si="1121"/>
        <v>0</v>
      </c>
      <c r="GL150" s="819">
        <f t="shared" si="1752"/>
        <v>0</v>
      </c>
      <c r="GM150" s="819"/>
      <c r="GN150" s="819">
        <f t="shared" si="1900"/>
        <v>0</v>
      </c>
      <c r="GO150" s="819">
        <f t="shared" si="1122"/>
        <v>0</v>
      </c>
      <c r="GP150" s="819">
        <f t="shared" si="1753"/>
        <v>0</v>
      </c>
      <c r="GQ150" s="819">
        <f t="shared" si="1754"/>
        <v>0</v>
      </c>
      <c r="GR150" s="819">
        <f t="shared" si="1755"/>
        <v>0</v>
      </c>
      <c r="GS150" s="819"/>
      <c r="GT150" s="819">
        <f t="shared" si="1756"/>
        <v>0</v>
      </c>
      <c r="GU150" s="823"/>
      <c r="GW150" s="819"/>
      <c r="GX150" s="819">
        <f t="shared" si="1757"/>
        <v>0</v>
      </c>
      <c r="GY150" s="819"/>
      <c r="GZ150" s="819">
        <f t="shared" si="1758"/>
        <v>0</v>
      </c>
      <c r="HA150" s="819"/>
      <c r="HB150" s="819">
        <f t="shared" si="1759"/>
        <v>0</v>
      </c>
      <c r="HC150" s="819"/>
      <c r="HD150" s="819">
        <f t="shared" si="1760"/>
        <v>0</v>
      </c>
      <c r="HE150" s="819">
        <f t="shared" si="1123"/>
        <v>0</v>
      </c>
      <c r="HF150" s="819">
        <f t="shared" si="1761"/>
        <v>0</v>
      </c>
      <c r="HG150" s="819"/>
      <c r="HH150" s="819">
        <f t="shared" si="1901"/>
        <v>0</v>
      </c>
      <c r="HI150" s="819">
        <f t="shared" si="1124"/>
        <v>0</v>
      </c>
      <c r="HJ150" s="819">
        <f t="shared" si="1762"/>
        <v>0</v>
      </c>
      <c r="HK150" s="819">
        <f t="shared" si="1763"/>
        <v>0</v>
      </c>
      <c r="HL150" s="819">
        <f t="shared" si="1764"/>
        <v>0</v>
      </c>
      <c r="HM150" s="819"/>
      <c r="HN150" s="819">
        <f t="shared" si="1765"/>
        <v>0</v>
      </c>
      <c r="HO150" s="820"/>
      <c r="HQ150" s="831"/>
      <c r="HR150" s="832">
        <f t="shared" si="1766"/>
        <v>0</v>
      </c>
      <c r="HS150" s="831"/>
      <c r="HT150" s="832">
        <f t="shared" si="1767"/>
        <v>0</v>
      </c>
      <c r="HU150" s="831"/>
      <c r="HV150" s="832">
        <f t="shared" si="1768"/>
        <v>0</v>
      </c>
      <c r="HW150" s="831"/>
      <c r="HX150" s="832">
        <f t="shared" si="1769"/>
        <v>0</v>
      </c>
      <c r="HY150" s="833">
        <f t="shared" si="1379"/>
        <v>0</v>
      </c>
      <c r="HZ150" s="832">
        <f t="shared" si="1770"/>
        <v>0</v>
      </c>
      <c r="IA150" s="831"/>
      <c r="IB150" s="832">
        <f t="shared" si="1771"/>
        <v>0</v>
      </c>
      <c r="IC150" s="833">
        <f t="shared" si="1380"/>
        <v>0</v>
      </c>
      <c r="ID150" s="832">
        <f t="shared" si="1772"/>
        <v>0</v>
      </c>
      <c r="IE150" s="832">
        <f t="shared" si="1773"/>
        <v>0</v>
      </c>
      <c r="IF150" s="832">
        <f t="shared" si="1774"/>
        <v>0</v>
      </c>
      <c r="IG150" s="831"/>
      <c r="IH150" s="832">
        <f t="shared" si="1775"/>
        <v>0</v>
      </c>
      <c r="II150" s="823"/>
      <c r="IK150" s="831"/>
      <c r="IL150" s="832">
        <f t="shared" si="1776"/>
        <v>0</v>
      </c>
      <c r="IM150" s="831"/>
      <c r="IN150" s="832">
        <f t="shared" si="1777"/>
        <v>0</v>
      </c>
      <c r="IO150" s="831"/>
      <c r="IP150" s="832">
        <f t="shared" si="1778"/>
        <v>0</v>
      </c>
      <c r="IQ150" s="831"/>
      <c r="IR150" s="832">
        <f t="shared" si="1779"/>
        <v>0</v>
      </c>
      <c r="IS150" s="833">
        <f t="shared" si="1381"/>
        <v>0</v>
      </c>
      <c r="IT150" s="832">
        <f t="shared" si="1780"/>
        <v>0</v>
      </c>
      <c r="IU150" s="831"/>
      <c r="IV150" s="832">
        <f t="shared" si="1781"/>
        <v>0</v>
      </c>
      <c r="IW150" s="833">
        <f t="shared" si="1382"/>
        <v>0</v>
      </c>
      <c r="IX150" s="832">
        <f t="shared" si="1782"/>
        <v>0</v>
      </c>
      <c r="IY150" s="832">
        <f t="shared" si="1783"/>
        <v>0</v>
      </c>
      <c r="IZ150" s="832">
        <f t="shared" si="1784"/>
        <v>0</v>
      </c>
      <c r="JA150" s="831"/>
      <c r="JB150" s="832">
        <f t="shared" si="1785"/>
        <v>0</v>
      </c>
      <c r="JC150" s="823"/>
      <c r="JE150" s="831"/>
      <c r="JF150" s="832">
        <f t="shared" si="1786"/>
        <v>0</v>
      </c>
      <c r="JG150" s="831"/>
      <c r="JH150" s="832">
        <f t="shared" si="1787"/>
        <v>0</v>
      </c>
      <c r="JI150" s="831"/>
      <c r="JJ150" s="832">
        <f t="shared" si="1788"/>
        <v>0</v>
      </c>
      <c r="JK150" s="831"/>
      <c r="JL150" s="832">
        <f t="shared" si="1789"/>
        <v>0</v>
      </c>
      <c r="JM150" s="833">
        <f t="shared" si="1383"/>
        <v>0</v>
      </c>
      <c r="JN150" s="832">
        <f t="shared" si="1790"/>
        <v>0</v>
      </c>
      <c r="JO150" s="831"/>
      <c r="JP150" s="832">
        <f t="shared" si="1791"/>
        <v>0</v>
      </c>
      <c r="JQ150" s="833">
        <f t="shared" si="1384"/>
        <v>0</v>
      </c>
      <c r="JR150" s="832">
        <f t="shared" si="1792"/>
        <v>0</v>
      </c>
      <c r="JS150" s="832">
        <f t="shared" si="1793"/>
        <v>0</v>
      </c>
      <c r="JT150" s="832">
        <f t="shared" si="1794"/>
        <v>0</v>
      </c>
      <c r="JU150" s="831"/>
      <c r="JV150" s="832">
        <f t="shared" si="1795"/>
        <v>0</v>
      </c>
      <c r="JW150" s="823"/>
      <c r="JY150" s="831"/>
      <c r="JZ150" s="832">
        <f t="shared" si="1796"/>
        <v>0</v>
      </c>
      <c r="KA150" s="831"/>
      <c r="KB150" s="832">
        <f t="shared" si="1797"/>
        <v>0</v>
      </c>
      <c r="KC150" s="831"/>
      <c r="KD150" s="832">
        <f t="shared" si="1798"/>
        <v>0</v>
      </c>
      <c r="KE150" s="831"/>
      <c r="KF150" s="832">
        <f t="shared" si="1799"/>
        <v>0</v>
      </c>
      <c r="KG150" s="833">
        <f t="shared" si="1385"/>
        <v>0</v>
      </c>
      <c r="KH150" s="832">
        <f t="shared" si="1800"/>
        <v>0</v>
      </c>
      <c r="KI150" s="831"/>
      <c r="KJ150" s="832">
        <f t="shared" si="1801"/>
        <v>0</v>
      </c>
      <c r="KK150" s="833">
        <f t="shared" si="1386"/>
        <v>0</v>
      </c>
      <c r="KL150" s="832">
        <f t="shared" si="1802"/>
        <v>0</v>
      </c>
      <c r="KM150" s="832">
        <f t="shared" si="1803"/>
        <v>0</v>
      </c>
      <c r="KN150" s="832">
        <f t="shared" si="1804"/>
        <v>0</v>
      </c>
      <c r="KO150" s="831"/>
      <c r="KP150" s="832">
        <f t="shared" si="1805"/>
        <v>0</v>
      </c>
      <c r="KQ150" s="823"/>
      <c r="KS150" s="831"/>
      <c r="KT150" s="832">
        <f t="shared" si="1806"/>
        <v>0</v>
      </c>
      <c r="KU150" s="831"/>
      <c r="KV150" s="832">
        <f t="shared" si="1807"/>
        <v>0</v>
      </c>
      <c r="KW150" s="831"/>
      <c r="KX150" s="832">
        <f t="shared" si="1808"/>
        <v>0</v>
      </c>
      <c r="KY150" s="831"/>
      <c r="KZ150" s="832">
        <f t="shared" si="1809"/>
        <v>0</v>
      </c>
      <c r="LA150" s="833">
        <f t="shared" si="1387"/>
        <v>0</v>
      </c>
      <c r="LB150" s="832">
        <f t="shared" si="1810"/>
        <v>0</v>
      </c>
      <c r="LC150" s="831"/>
      <c r="LD150" s="832">
        <f t="shared" si="1811"/>
        <v>0</v>
      </c>
      <c r="LE150" s="833">
        <f t="shared" si="1388"/>
        <v>0</v>
      </c>
      <c r="LF150" s="832">
        <f t="shared" si="1812"/>
        <v>0</v>
      </c>
      <c r="LG150" s="832">
        <f t="shared" si="1813"/>
        <v>0</v>
      </c>
      <c r="LH150" s="832">
        <f t="shared" si="1814"/>
        <v>0</v>
      </c>
      <c r="LI150" s="831"/>
      <c r="LJ150" s="832">
        <f t="shared" si="1815"/>
        <v>0</v>
      </c>
      <c r="LK150" s="823"/>
      <c r="LM150" s="831"/>
      <c r="LN150" s="832">
        <f t="shared" si="1816"/>
        <v>0</v>
      </c>
      <c r="LO150" s="831"/>
      <c r="LP150" s="832">
        <f t="shared" si="1817"/>
        <v>0</v>
      </c>
      <c r="LQ150" s="831"/>
      <c r="LR150" s="832">
        <f t="shared" si="1818"/>
        <v>0</v>
      </c>
      <c r="LS150" s="831"/>
      <c r="LT150" s="832">
        <f t="shared" si="1819"/>
        <v>0</v>
      </c>
      <c r="LU150" s="833">
        <f t="shared" si="1389"/>
        <v>0</v>
      </c>
      <c r="LV150" s="832">
        <f t="shared" si="1820"/>
        <v>0</v>
      </c>
      <c r="LW150" s="831"/>
      <c r="LX150" s="832">
        <f t="shared" si="1821"/>
        <v>0</v>
      </c>
      <c r="LY150" s="833">
        <f t="shared" si="1390"/>
        <v>0</v>
      </c>
      <c r="LZ150" s="832">
        <f t="shared" si="1822"/>
        <v>0</v>
      </c>
      <c r="MA150" s="832">
        <f t="shared" si="1823"/>
        <v>0</v>
      </c>
      <c r="MB150" s="832">
        <f t="shared" si="1824"/>
        <v>0</v>
      </c>
      <c r="MC150" s="831"/>
      <c r="MD150" s="832">
        <f t="shared" si="1825"/>
        <v>0</v>
      </c>
      <c r="ME150" s="823"/>
      <c r="MG150" s="831"/>
      <c r="MH150" s="832">
        <f t="shared" si="1826"/>
        <v>0</v>
      </c>
      <c r="MI150" s="831"/>
      <c r="MJ150" s="832">
        <f t="shared" si="1827"/>
        <v>0</v>
      </c>
      <c r="MK150" s="831"/>
      <c r="ML150" s="832">
        <f t="shared" si="1828"/>
        <v>0</v>
      </c>
      <c r="MM150" s="831"/>
      <c r="MN150" s="832">
        <f t="shared" si="1829"/>
        <v>0</v>
      </c>
      <c r="MO150" s="833">
        <f t="shared" si="1391"/>
        <v>0</v>
      </c>
      <c r="MP150" s="832">
        <f t="shared" si="1830"/>
        <v>0</v>
      </c>
      <c r="MQ150" s="831"/>
      <c r="MR150" s="832">
        <f t="shared" si="1831"/>
        <v>0</v>
      </c>
      <c r="MS150" s="833">
        <f t="shared" si="1392"/>
        <v>0</v>
      </c>
      <c r="MT150" s="832">
        <f t="shared" si="1832"/>
        <v>0</v>
      </c>
      <c r="MU150" s="832">
        <f t="shared" si="1833"/>
        <v>0</v>
      </c>
      <c r="MV150" s="832">
        <f t="shared" si="1834"/>
        <v>0</v>
      </c>
      <c r="MW150" s="831"/>
      <c r="MX150" s="832">
        <f t="shared" si="1835"/>
        <v>0</v>
      </c>
      <c r="MY150" s="823"/>
      <c r="NA150" s="831"/>
      <c r="NB150" s="832">
        <f t="shared" si="1836"/>
        <v>0</v>
      </c>
      <c r="NC150" s="831"/>
      <c r="ND150" s="832">
        <f t="shared" si="1837"/>
        <v>0</v>
      </c>
      <c r="NE150" s="831"/>
      <c r="NF150" s="832">
        <f t="shared" si="1838"/>
        <v>0</v>
      </c>
      <c r="NG150" s="831"/>
      <c r="NH150" s="832">
        <f t="shared" si="1839"/>
        <v>0</v>
      </c>
      <c r="NI150" s="833">
        <f t="shared" si="1393"/>
        <v>0</v>
      </c>
      <c r="NJ150" s="832">
        <f t="shared" si="1840"/>
        <v>0</v>
      </c>
      <c r="NK150" s="831"/>
      <c r="NL150" s="832">
        <f t="shared" si="1841"/>
        <v>0</v>
      </c>
      <c r="NM150" s="833">
        <f t="shared" si="1394"/>
        <v>0</v>
      </c>
      <c r="NN150" s="832">
        <f t="shared" si="1842"/>
        <v>0</v>
      </c>
      <c r="NO150" s="832">
        <f t="shared" si="1843"/>
        <v>0</v>
      </c>
      <c r="NP150" s="832">
        <f t="shared" si="1844"/>
        <v>0</v>
      </c>
      <c r="NQ150" s="831"/>
      <c r="NR150" s="832">
        <f t="shared" si="1845"/>
        <v>0</v>
      </c>
      <c r="NS150" s="823"/>
      <c r="NU150" s="831"/>
      <c r="NV150" s="832">
        <f t="shared" si="1846"/>
        <v>0</v>
      </c>
      <c r="NW150" s="831"/>
      <c r="NX150" s="832">
        <f t="shared" si="1847"/>
        <v>0</v>
      </c>
      <c r="NY150" s="831"/>
      <c r="NZ150" s="832">
        <f t="shared" si="1848"/>
        <v>0</v>
      </c>
      <c r="OA150" s="831"/>
      <c r="OB150" s="832">
        <f t="shared" si="1849"/>
        <v>0</v>
      </c>
      <c r="OC150" s="833">
        <f t="shared" si="1395"/>
        <v>0</v>
      </c>
      <c r="OD150" s="832">
        <f t="shared" si="1850"/>
        <v>0</v>
      </c>
      <c r="OE150" s="831"/>
      <c r="OF150" s="832">
        <f t="shared" si="1851"/>
        <v>0</v>
      </c>
      <c r="OG150" s="833">
        <f t="shared" si="1396"/>
        <v>0</v>
      </c>
      <c r="OH150" s="832">
        <f t="shared" si="1852"/>
        <v>0</v>
      </c>
      <c r="OI150" s="832">
        <f t="shared" si="1853"/>
        <v>0</v>
      </c>
      <c r="OJ150" s="832">
        <f t="shared" si="1854"/>
        <v>0</v>
      </c>
      <c r="OK150" s="831"/>
      <c r="OL150" s="832">
        <f t="shared" si="1855"/>
        <v>0</v>
      </c>
      <c r="OM150" s="823"/>
      <c r="OO150" s="831"/>
      <c r="OP150" s="832">
        <f t="shared" si="1856"/>
        <v>0</v>
      </c>
      <c r="OQ150" s="831"/>
      <c r="OR150" s="832">
        <f t="shared" si="1857"/>
        <v>0</v>
      </c>
      <c r="OS150" s="831"/>
      <c r="OT150" s="832">
        <f t="shared" si="1858"/>
        <v>0</v>
      </c>
      <c r="OU150" s="831"/>
      <c r="OV150" s="832">
        <f t="shared" si="1859"/>
        <v>0</v>
      </c>
      <c r="OW150" s="833">
        <f t="shared" si="1397"/>
        <v>0</v>
      </c>
      <c r="OX150" s="832">
        <f t="shared" si="1860"/>
        <v>0</v>
      </c>
      <c r="OY150" s="831"/>
      <c r="OZ150" s="832">
        <f t="shared" si="1861"/>
        <v>0</v>
      </c>
      <c r="PA150" s="833">
        <f t="shared" si="1398"/>
        <v>0</v>
      </c>
      <c r="PB150" s="832">
        <f t="shared" si="1862"/>
        <v>0</v>
      </c>
      <c r="PC150" s="832">
        <f t="shared" si="1863"/>
        <v>0</v>
      </c>
      <c r="PD150" s="832">
        <f t="shared" si="1864"/>
        <v>0</v>
      </c>
      <c r="PE150" s="831"/>
      <c r="PF150" s="832">
        <f t="shared" si="1865"/>
        <v>0</v>
      </c>
      <c r="PG150" s="823"/>
      <c r="PI150" s="831"/>
      <c r="PJ150" s="832">
        <f t="shared" si="1866"/>
        <v>0</v>
      </c>
      <c r="PK150" s="831"/>
      <c r="PL150" s="832">
        <f t="shared" si="1867"/>
        <v>0</v>
      </c>
      <c r="PM150" s="831"/>
      <c r="PN150" s="832">
        <f t="shared" si="1868"/>
        <v>0</v>
      </c>
      <c r="PO150" s="831"/>
      <c r="PP150" s="832">
        <f t="shared" si="1869"/>
        <v>0</v>
      </c>
      <c r="PQ150" s="833">
        <f t="shared" si="1399"/>
        <v>0</v>
      </c>
      <c r="PR150" s="832">
        <f t="shared" si="1870"/>
        <v>0</v>
      </c>
      <c r="PS150" s="831"/>
      <c r="PT150" s="832">
        <f t="shared" si="1871"/>
        <v>0</v>
      </c>
      <c r="PU150" s="833">
        <f t="shared" si="1400"/>
        <v>0</v>
      </c>
      <c r="PV150" s="832">
        <f t="shared" si="1872"/>
        <v>0</v>
      </c>
      <c r="PW150" s="832">
        <f t="shared" si="1873"/>
        <v>0</v>
      </c>
      <c r="PX150" s="832">
        <f t="shared" si="1874"/>
        <v>0</v>
      </c>
      <c r="PY150" s="831"/>
      <c r="PZ150" s="832">
        <f t="shared" si="1875"/>
        <v>0</v>
      </c>
      <c r="QA150" s="823"/>
      <c r="QC150" s="831"/>
      <c r="QD150" s="832">
        <f t="shared" si="1876"/>
        <v>0</v>
      </c>
      <c r="QE150" s="831"/>
      <c r="QF150" s="832">
        <f t="shared" si="1877"/>
        <v>0</v>
      </c>
      <c r="QG150" s="831"/>
      <c r="QH150" s="832">
        <f t="shared" si="1878"/>
        <v>0</v>
      </c>
      <c r="QI150" s="831"/>
      <c r="QJ150" s="832">
        <f t="shared" si="1879"/>
        <v>0</v>
      </c>
      <c r="QK150" s="833">
        <f t="shared" si="1401"/>
        <v>0</v>
      </c>
      <c r="QL150" s="832">
        <f t="shared" si="1880"/>
        <v>0</v>
      </c>
      <c r="QM150" s="831"/>
      <c r="QN150" s="832">
        <f t="shared" si="1881"/>
        <v>0</v>
      </c>
      <c r="QO150" s="833">
        <f t="shared" si="1402"/>
        <v>0</v>
      </c>
      <c r="QP150" s="832">
        <f t="shared" si="1882"/>
        <v>0</v>
      </c>
      <c r="QQ150" s="832">
        <f t="shared" si="1883"/>
        <v>0</v>
      </c>
      <c r="QR150" s="832">
        <f t="shared" si="1884"/>
        <v>0</v>
      </c>
      <c r="QS150" s="831"/>
      <c r="QT150" s="832">
        <f t="shared" si="1885"/>
        <v>0</v>
      </c>
      <c r="QU150" s="823"/>
      <c r="RA150" s="785">
        <f t="shared" si="1125"/>
        <v>0</v>
      </c>
      <c r="RB150" s="785" t="e">
        <f t="shared" si="1126"/>
        <v>#REF!</v>
      </c>
      <c r="RC150" s="677">
        <f t="shared" si="1673"/>
        <v>0</v>
      </c>
      <c r="RD150" s="677">
        <f t="shared" si="1673"/>
        <v>0</v>
      </c>
      <c r="RE150" s="677">
        <f t="shared" si="1673"/>
        <v>0</v>
      </c>
      <c r="RF150" s="677">
        <f t="shared" si="1673"/>
        <v>0</v>
      </c>
      <c r="RG150" s="677">
        <f t="shared" si="1673"/>
        <v>0</v>
      </c>
      <c r="RH150" s="677">
        <f t="shared" si="1673"/>
        <v>0</v>
      </c>
      <c r="RI150" s="677">
        <f t="shared" si="1673"/>
        <v>0</v>
      </c>
      <c r="RJ150" s="677">
        <f t="shared" si="1667"/>
        <v>0</v>
      </c>
      <c r="RK150" s="677" t="e">
        <f>#REF!</f>
        <v>#REF!</v>
      </c>
      <c r="RL150" s="677" t="e">
        <f>#REF!</f>
        <v>#REF!</v>
      </c>
      <c r="RM150" s="677">
        <f t="shared" si="1674"/>
        <v>0</v>
      </c>
      <c r="RN150" s="677">
        <f t="shared" si="1674"/>
        <v>0</v>
      </c>
      <c r="RO150" s="677">
        <f t="shared" si="1674"/>
        <v>0</v>
      </c>
      <c r="RP150" s="677">
        <f t="shared" si="1674"/>
        <v>0</v>
      </c>
      <c r="RQ150" s="677">
        <f t="shared" si="1674"/>
        <v>0</v>
      </c>
      <c r="RR150" s="677">
        <f t="shared" si="1674"/>
        <v>0</v>
      </c>
      <c r="RS150" s="677">
        <f t="shared" si="1674"/>
        <v>0</v>
      </c>
      <c r="RT150" s="677">
        <f t="shared" si="1668"/>
        <v>0</v>
      </c>
      <c r="RV150" s="675">
        <f t="shared" si="1129"/>
        <v>0</v>
      </c>
      <c r="RW150" s="675">
        <f t="shared" si="1130"/>
        <v>0</v>
      </c>
      <c r="RX150" s="675">
        <f t="shared" si="1131"/>
        <v>0</v>
      </c>
      <c r="RY150" s="675">
        <f t="shared" si="1132"/>
        <v>0</v>
      </c>
      <c r="RZ150" s="675">
        <f t="shared" si="1133"/>
        <v>0</v>
      </c>
      <c r="SA150" s="675">
        <f t="shared" si="1134"/>
        <v>0</v>
      </c>
      <c r="SB150" s="675">
        <f t="shared" si="1135"/>
        <v>0</v>
      </c>
      <c r="SC150" s="675">
        <f t="shared" si="1136"/>
        <v>0</v>
      </c>
      <c r="SD150" s="675" t="e">
        <f xml:space="preserve"> SUMIF(#REF!,$SD$8,#REF!)</f>
        <v>#REF!</v>
      </c>
      <c r="SE150" s="675" t="e">
        <f xml:space="preserve"> SUMIF(#REF!,$SE$8,#REF!)</f>
        <v>#REF!</v>
      </c>
      <c r="SG150" s="675">
        <f t="shared" si="1675"/>
        <v>0</v>
      </c>
      <c r="SH150" s="675">
        <f t="shared" si="1675"/>
        <v>0</v>
      </c>
      <c r="SI150" s="675">
        <f t="shared" si="1675"/>
        <v>0</v>
      </c>
      <c r="SJ150" s="675">
        <f t="shared" si="1675"/>
        <v>0</v>
      </c>
      <c r="SK150" s="675">
        <f t="shared" si="1675"/>
        <v>0</v>
      </c>
      <c r="SL150" s="675">
        <f t="shared" si="1675"/>
        <v>0</v>
      </c>
      <c r="SM150" s="675">
        <f t="shared" si="1675"/>
        <v>0</v>
      </c>
      <c r="SN150" s="675">
        <f t="shared" si="1675"/>
        <v>0</v>
      </c>
      <c r="SO150" s="675" t="e">
        <f t="shared" si="1675"/>
        <v>#REF!</v>
      </c>
      <c r="SP150" s="675" t="e">
        <f t="shared" si="1675"/>
        <v>#REF!</v>
      </c>
      <c r="SQ150" s="675">
        <f t="shared" si="1675"/>
        <v>0</v>
      </c>
      <c r="SR150" s="675">
        <f t="shared" si="1675"/>
        <v>0</v>
      </c>
      <c r="SS150" s="675">
        <f t="shared" si="1675"/>
        <v>0</v>
      </c>
      <c r="ST150" s="675">
        <f t="shared" si="1675"/>
        <v>0</v>
      </c>
      <c r="SU150" s="675">
        <f t="shared" si="1675"/>
        <v>0</v>
      </c>
      <c r="SV150" s="675">
        <f t="shared" si="1675"/>
        <v>0</v>
      </c>
      <c r="SW150" s="675">
        <f t="shared" ref="SW150:SX173" si="1902">RS150*$AP150</f>
        <v>0</v>
      </c>
      <c r="SX150" s="675">
        <f t="shared" si="1902"/>
        <v>0</v>
      </c>
      <c r="SY150" s="675" t="e">
        <f>#REF!*$AP150</f>
        <v>#REF!</v>
      </c>
      <c r="SZ150" s="675" t="e">
        <f>#REF!*$AP150</f>
        <v>#REF!</v>
      </c>
      <c r="TA150" s="675" t="e">
        <f>#REF!*$AP150</f>
        <v>#REF!</v>
      </c>
      <c r="TB150" s="675" t="e">
        <f>#REF!*$AP150</f>
        <v>#REF!</v>
      </c>
      <c r="TC150" s="675" t="e">
        <f>#REF!*$AP150</f>
        <v>#REF!</v>
      </c>
      <c r="TE150" s="675">
        <f t="shared" si="1403"/>
        <v>0</v>
      </c>
      <c r="TF150" s="675">
        <f t="shared" si="1404"/>
        <v>0</v>
      </c>
      <c r="TG150" s="675">
        <f t="shared" si="1405"/>
        <v>0</v>
      </c>
      <c r="TH150" s="675">
        <f t="shared" si="1406"/>
        <v>0</v>
      </c>
      <c r="TI150" s="675">
        <f t="shared" si="1407"/>
        <v>0</v>
      </c>
      <c r="TJ150" s="675">
        <f t="shared" si="1408"/>
        <v>0</v>
      </c>
      <c r="TK150" s="675">
        <f t="shared" si="1409"/>
        <v>0</v>
      </c>
      <c r="TL150" s="675">
        <f t="shared" si="1410"/>
        <v>0</v>
      </c>
      <c r="TM150" s="675">
        <f t="shared" si="1411"/>
        <v>0</v>
      </c>
      <c r="TN150" s="676">
        <f t="shared" si="1412"/>
        <v>0</v>
      </c>
      <c r="TP150" s="675">
        <f>IFERROR(SG150*(1+LEVEL_2!#REF!),0)</f>
        <v>0</v>
      </c>
      <c r="TQ150" s="675">
        <f>IFERROR(SH150*(1+LEVEL_2!#REF!),0)</f>
        <v>0</v>
      </c>
      <c r="TR150" s="675">
        <f>IFERROR(SI150*(1+LEVEL_2!#REF!),0)</f>
        <v>0</v>
      </c>
      <c r="TS150" s="675">
        <f>IFERROR(SJ150*(1+LEVEL_2!#REF!),0)</f>
        <v>0</v>
      </c>
      <c r="TT150" s="675">
        <f>IFERROR(SK150*(1+LEVEL_2!#REF!),0)</f>
        <v>0</v>
      </c>
      <c r="TU150" s="675">
        <f>IFERROR(SL150*(1+LEVEL_2!#REF!),0)</f>
        <v>0</v>
      </c>
      <c r="TV150" s="675">
        <f>IFERROR(SM150*(1+LEVEL_2!#REF!),0)</f>
        <v>0</v>
      </c>
      <c r="TW150" s="675">
        <f>IFERROR(SN150*(1+LEVEL_2!#REF!),0)</f>
        <v>0</v>
      </c>
      <c r="TX150" s="675">
        <f>IFERROR(SO150*(1+LEVEL_2!#REF!),0)</f>
        <v>0</v>
      </c>
      <c r="TY150" s="675">
        <f>IFERROR(SP150*(1+LEVEL_2!#REF!),0)</f>
        <v>0</v>
      </c>
      <c r="TZ150" s="675">
        <f>IFERROR(SQ150*(1+LEVEL_2!#REF!),0)</f>
        <v>0</v>
      </c>
      <c r="UA150" s="675">
        <f>IFERROR(SR150*(1+LEVEL_2!#REF!),0)</f>
        <v>0</v>
      </c>
      <c r="UB150" s="675">
        <f>IFERROR(SS150*(1+LEVEL_2!#REF!),0)</f>
        <v>0</v>
      </c>
      <c r="UC150" s="675">
        <f>IFERROR(ST150*(1+LEVEL_2!#REF!),0)</f>
        <v>0</v>
      </c>
      <c r="UD150" s="675">
        <f>IFERROR(SU150*(1+LEVEL_2!#REF!),0)</f>
        <v>0</v>
      </c>
      <c r="UE150" s="675">
        <f>IFERROR(SV150*(1+LEVEL_2!#REF!),0)</f>
        <v>0</v>
      </c>
      <c r="UF150" s="675">
        <f>IFERROR(SW150*(1+LEVEL_2!#REF!),0)</f>
        <v>0</v>
      </c>
      <c r="UG150" s="675">
        <f>IFERROR(SX150*(1+LEVEL_2!#REF!),0)</f>
        <v>0</v>
      </c>
      <c r="UH150" s="675">
        <f>IFERROR(SY150*(1+LEVEL_2!#REF!),0)</f>
        <v>0</v>
      </c>
      <c r="UI150" s="675">
        <f>IFERROR(SZ150*(1+LEVEL_2!#REF!),0)</f>
        <v>0</v>
      </c>
      <c r="UJ150" s="675">
        <f>IFERROR(TA150*(1+LEVEL_2!#REF!),0)</f>
        <v>0</v>
      </c>
      <c r="UK150" s="675">
        <f>IFERROR(TB150*(1+LEVEL_2!#REF!),0)</f>
        <v>0</v>
      </c>
      <c r="UL150" s="675">
        <f>IFERROR(TC150*(1+LEVEL_2!#REF!),0)</f>
        <v>0</v>
      </c>
      <c r="UN150" s="675">
        <f t="shared" si="1413"/>
        <v>0</v>
      </c>
      <c r="UO150" s="675">
        <f t="shared" si="1414"/>
        <v>0</v>
      </c>
      <c r="UP150" s="675">
        <f t="shared" si="1415"/>
        <v>0</v>
      </c>
      <c r="UQ150" s="675">
        <f t="shared" si="1416"/>
        <v>0</v>
      </c>
      <c r="UR150" s="675">
        <f t="shared" si="1417"/>
        <v>0</v>
      </c>
      <c r="US150" s="675">
        <f t="shared" si="1418"/>
        <v>0</v>
      </c>
      <c r="UT150" s="675">
        <f t="shared" si="1419"/>
        <v>0</v>
      </c>
      <c r="UU150" s="675">
        <f t="shared" si="1420"/>
        <v>0</v>
      </c>
      <c r="UV150" s="675">
        <f t="shared" si="1421"/>
        <v>0</v>
      </c>
      <c r="UW150" s="676">
        <f t="shared" si="1422"/>
        <v>0</v>
      </c>
    </row>
    <row r="151" spans="1:569" s="645" customFormat="1" ht="20.100000000000001" customHeight="1">
      <c r="A151" s="677"/>
      <c r="B151" s="677" t="s">
        <v>405</v>
      </c>
      <c r="C151" s="764" t="s">
        <v>737</v>
      </c>
      <c r="D151" s="764"/>
      <c r="E151" s="792" t="s">
        <v>738</v>
      </c>
      <c r="F151" s="793" t="s">
        <v>739</v>
      </c>
      <c r="G151" s="792" t="s">
        <v>740</v>
      </c>
      <c r="H151" s="794" t="s">
        <v>380</v>
      </c>
      <c r="I151" s="789">
        <f>Rev.1_Base!G66</f>
        <v>9.2370000000000008E-2</v>
      </c>
      <c r="J151" s="789">
        <f>Rev.1_Base!H66</f>
        <v>9.2370000000000008E-2</v>
      </c>
      <c r="K151" s="789">
        <f>Rev.1_Base!J66</f>
        <v>3.3960000000000004E-2</v>
      </c>
      <c r="L151" s="789">
        <f>Rev.1_Base!K66</f>
        <v>3.3960000000000004E-2</v>
      </c>
      <c r="M151" s="770"/>
      <c r="N151" s="828">
        <f t="shared" si="1423"/>
        <v>9.2370000000000008E-2</v>
      </c>
      <c r="O151" s="829">
        <f t="shared" si="1424"/>
        <v>0</v>
      </c>
      <c r="Q151" s="789">
        <f>Rev.1_Base!M66</f>
        <v>0</v>
      </c>
      <c r="R151" s="795">
        <f>Rev.1_Base!O66</f>
        <v>0</v>
      </c>
      <c r="S151" s="795">
        <f>Rev.1_Base!Q66</f>
        <v>0</v>
      </c>
      <c r="T151" s="795">
        <f>Rev.1_Base!S66</f>
        <v>0</v>
      </c>
      <c r="U151" s="795">
        <f>Rev.1_Base!U66</f>
        <v>0</v>
      </c>
      <c r="V151" s="795">
        <f>Rev.1_Base!W66</f>
        <v>5.8409999999999997E-2</v>
      </c>
      <c r="W151" s="795">
        <f>Rev.1_Base!Y66</f>
        <v>3.3960000000000004E-2</v>
      </c>
      <c r="X151" s="795">
        <f>Rev.1_Base!AA66</f>
        <v>0</v>
      </c>
      <c r="Y151" s="809"/>
      <c r="Z151" s="809"/>
      <c r="AA151" s="809"/>
      <c r="AB151" s="809"/>
      <c r="AC151" s="809"/>
      <c r="AD151" s="809"/>
      <c r="AE151" s="809"/>
      <c r="AF151" s="810"/>
      <c r="AH151" s="819"/>
      <c r="AI151" s="819">
        <f t="shared" si="1678"/>
        <v>0</v>
      </c>
      <c r="AJ151" s="819"/>
      <c r="AK151" s="819">
        <f t="shared" si="1679"/>
        <v>0</v>
      </c>
      <c r="AL151" s="819"/>
      <c r="AM151" s="819">
        <f t="shared" si="1680"/>
        <v>0</v>
      </c>
      <c r="AN151" s="819"/>
      <c r="AO151" s="819">
        <f t="shared" si="1681"/>
        <v>0</v>
      </c>
      <c r="AP151" s="819">
        <f t="shared" si="1111"/>
        <v>0</v>
      </c>
      <c r="AQ151" s="819">
        <f t="shared" si="1682"/>
        <v>0</v>
      </c>
      <c r="AR151" s="819"/>
      <c r="AS151" s="819">
        <f t="shared" si="1683"/>
        <v>0</v>
      </c>
      <c r="AT151" s="776">
        <f t="shared" si="1152"/>
        <v>240000</v>
      </c>
      <c r="AU151" s="776">
        <f t="shared" si="1684"/>
        <v>400000</v>
      </c>
      <c r="AV151" s="819">
        <v>200000</v>
      </c>
      <c r="AW151" s="775">
        <f t="shared" si="1370"/>
        <v>8150.4000000000005</v>
      </c>
      <c r="AX151" s="775">
        <f t="shared" si="1685"/>
        <v>13584.000000000002</v>
      </c>
      <c r="AY151" s="775">
        <f t="shared" si="1686"/>
        <v>36948</v>
      </c>
      <c r="AZ151" s="819">
        <f t="shared" si="1686"/>
        <v>18474</v>
      </c>
      <c r="BA151" s="819">
        <f t="shared" si="1687"/>
        <v>18474</v>
      </c>
      <c r="BB151" s="819">
        <f t="shared" si="1688"/>
        <v>0</v>
      </c>
      <c r="BC151" s="819"/>
      <c r="BD151" s="819">
        <f t="shared" si="1689"/>
        <v>0</v>
      </c>
      <c r="BE151" s="820"/>
      <c r="BG151" s="819"/>
      <c r="BH151" s="819">
        <f t="shared" si="1690"/>
        <v>0</v>
      </c>
      <c r="BI151" s="819"/>
      <c r="BJ151" s="819">
        <f t="shared" si="1691"/>
        <v>0</v>
      </c>
      <c r="BK151" s="819"/>
      <c r="BL151" s="819">
        <f t="shared" si="1692"/>
        <v>0</v>
      </c>
      <c r="BM151" s="819"/>
      <c r="BN151" s="819">
        <f t="shared" si="1693"/>
        <v>0</v>
      </c>
      <c r="BO151" s="819">
        <f t="shared" si="1371"/>
        <v>0</v>
      </c>
      <c r="BP151" s="819">
        <f t="shared" si="1694"/>
        <v>0</v>
      </c>
      <c r="BQ151" s="819">
        <f t="shared" si="1695"/>
        <v>0</v>
      </c>
      <c r="BR151" s="819">
        <f t="shared" si="1696"/>
        <v>0</v>
      </c>
      <c r="BS151" s="819">
        <f t="shared" si="1372"/>
        <v>0</v>
      </c>
      <c r="BT151" s="819">
        <f t="shared" si="1697"/>
        <v>0</v>
      </c>
      <c r="BU151" s="819">
        <f t="shared" si="1698"/>
        <v>0</v>
      </c>
      <c r="BV151" s="819">
        <f t="shared" si="1699"/>
        <v>0</v>
      </c>
      <c r="BW151" s="819"/>
      <c r="BX151" s="819">
        <f t="shared" si="1700"/>
        <v>0</v>
      </c>
      <c r="BY151" s="820"/>
      <c r="CA151" s="744">
        <f>'동해기지(건축)'!BP346</f>
        <v>90000</v>
      </c>
      <c r="CB151" s="745">
        <f t="shared" si="1701"/>
        <v>8313.3000000000011</v>
      </c>
      <c r="CC151" s="718">
        <f>'동해기지(건축)'!BQ346</f>
        <v>120000</v>
      </c>
      <c r="CD151" s="745">
        <f t="shared" si="1702"/>
        <v>11084.400000000001</v>
      </c>
      <c r="CE151" s="718"/>
      <c r="CF151" s="745">
        <f t="shared" si="1703"/>
        <v>0</v>
      </c>
      <c r="CG151" s="718">
        <f>'동해기지(건축)'!BR346</f>
        <v>150000</v>
      </c>
      <c r="CH151" s="745">
        <f t="shared" si="1704"/>
        <v>13855.500000000002</v>
      </c>
      <c r="CI151" s="746">
        <f t="shared" si="1377"/>
        <v>360000</v>
      </c>
      <c r="CJ151" s="745">
        <f t="shared" si="1705"/>
        <v>33253.200000000004</v>
      </c>
      <c r="CK151" s="718"/>
      <c r="CL151" s="745">
        <f t="shared" si="1706"/>
        <v>0</v>
      </c>
      <c r="CM151" s="746">
        <f t="shared" si="1378"/>
        <v>360000</v>
      </c>
      <c r="CN151" s="745">
        <f t="shared" si="1707"/>
        <v>33253.200000000004</v>
      </c>
      <c r="CO151" s="699">
        <f t="shared" si="1708"/>
        <v>0</v>
      </c>
      <c r="CP151" s="699">
        <f t="shared" si="1708"/>
        <v>0</v>
      </c>
      <c r="CQ151" s="699">
        <f t="shared" si="1708"/>
        <v>0</v>
      </c>
      <c r="CR151" s="699">
        <f t="shared" si="1708"/>
        <v>0</v>
      </c>
      <c r="CS151" s="700">
        <f t="shared" si="1708"/>
        <v>0</v>
      </c>
      <c r="CT151" s="699">
        <f t="shared" si="1708"/>
        <v>21027.599999999999</v>
      </c>
      <c r="CU151" s="699">
        <f t="shared" si="1708"/>
        <v>12225.600000000002</v>
      </c>
      <c r="CV151" s="700">
        <f t="shared" si="1709"/>
        <v>0</v>
      </c>
      <c r="CW151" s="697"/>
      <c r="CX151" s="696">
        <f t="shared" si="1710"/>
        <v>0</v>
      </c>
      <c r="CY151" s="701"/>
      <c r="DA151" s="819"/>
      <c r="DB151" s="819">
        <f t="shared" si="1711"/>
        <v>0</v>
      </c>
      <c r="DC151" s="819"/>
      <c r="DD151" s="819">
        <f t="shared" si="1712"/>
        <v>0</v>
      </c>
      <c r="DE151" s="819"/>
      <c r="DF151" s="819">
        <f t="shared" si="1713"/>
        <v>0</v>
      </c>
      <c r="DG151" s="819"/>
      <c r="DH151" s="819">
        <f t="shared" si="1714"/>
        <v>0</v>
      </c>
      <c r="DI151" s="819">
        <f t="shared" si="1112"/>
        <v>0</v>
      </c>
      <c r="DJ151" s="819">
        <f t="shared" si="1715"/>
        <v>0</v>
      </c>
      <c r="DK151" s="819"/>
      <c r="DL151" s="819">
        <f t="shared" si="1897"/>
        <v>0</v>
      </c>
      <c r="DM151" s="819">
        <f t="shared" si="1113"/>
        <v>0</v>
      </c>
      <c r="DN151" s="819">
        <f t="shared" si="1716"/>
        <v>0</v>
      </c>
      <c r="DO151" s="819">
        <f t="shared" si="1717"/>
        <v>0</v>
      </c>
      <c r="DP151" s="819">
        <f t="shared" si="1718"/>
        <v>0</v>
      </c>
      <c r="DQ151" s="819"/>
      <c r="DR151" s="819">
        <f t="shared" si="1719"/>
        <v>0</v>
      </c>
      <c r="DS151" s="820"/>
      <c r="DU151" s="821"/>
      <c r="DV151" s="821">
        <f t="shared" si="1720"/>
        <v>0</v>
      </c>
      <c r="DW151" s="821"/>
      <c r="DX151" s="821">
        <f t="shared" si="1721"/>
        <v>0</v>
      </c>
      <c r="DY151" s="821"/>
      <c r="DZ151" s="821">
        <f t="shared" si="1722"/>
        <v>0</v>
      </c>
      <c r="EA151" s="821"/>
      <c r="EB151" s="821">
        <f t="shared" si="1723"/>
        <v>0</v>
      </c>
      <c r="EC151" s="821">
        <f t="shared" si="1114"/>
        <v>0</v>
      </c>
      <c r="ED151" s="821">
        <f t="shared" si="1724"/>
        <v>0</v>
      </c>
      <c r="EE151" s="821"/>
      <c r="EF151" s="821">
        <f t="shared" si="1898"/>
        <v>0</v>
      </c>
      <c r="EG151" s="821">
        <f t="shared" si="1115"/>
        <v>0</v>
      </c>
      <c r="EH151" s="821">
        <f t="shared" si="1725"/>
        <v>0</v>
      </c>
      <c r="EI151" s="821">
        <f t="shared" si="1726"/>
        <v>0</v>
      </c>
      <c r="EJ151" s="821">
        <f t="shared" si="1727"/>
        <v>0</v>
      </c>
      <c r="EK151" s="821"/>
      <c r="EL151" s="821">
        <f t="shared" si="1728"/>
        <v>0</v>
      </c>
      <c r="EM151" s="822"/>
      <c r="EO151" s="821"/>
      <c r="EP151" s="821">
        <f t="shared" si="1729"/>
        <v>0</v>
      </c>
      <c r="EQ151" s="821"/>
      <c r="ER151" s="821">
        <f t="shared" si="1730"/>
        <v>0</v>
      </c>
      <c r="ES151" s="821"/>
      <c r="ET151" s="821">
        <f t="shared" si="1731"/>
        <v>0</v>
      </c>
      <c r="EU151" s="821"/>
      <c r="EV151" s="821">
        <f t="shared" si="1732"/>
        <v>0</v>
      </c>
      <c r="EW151" s="821">
        <f t="shared" si="1116"/>
        <v>0</v>
      </c>
      <c r="EX151" s="821">
        <f t="shared" si="1733"/>
        <v>0</v>
      </c>
      <c r="EY151" s="821"/>
      <c r="EZ151" s="821">
        <f t="shared" si="1899"/>
        <v>0</v>
      </c>
      <c r="FA151" s="821">
        <f t="shared" si="1117"/>
        <v>0</v>
      </c>
      <c r="FB151" s="821">
        <f t="shared" si="1734"/>
        <v>0</v>
      </c>
      <c r="FC151" s="821">
        <f t="shared" si="1735"/>
        <v>0</v>
      </c>
      <c r="FD151" s="821">
        <f t="shared" si="1736"/>
        <v>0</v>
      </c>
      <c r="FE151" s="821"/>
      <c r="FF151" s="821">
        <f t="shared" si="1737"/>
        <v>0</v>
      </c>
      <c r="FG151" s="823"/>
      <c r="FI151" s="819"/>
      <c r="FJ151" s="819">
        <f t="shared" si="1738"/>
        <v>0</v>
      </c>
      <c r="FK151" s="819"/>
      <c r="FL151" s="819">
        <f t="shared" si="1739"/>
        <v>0</v>
      </c>
      <c r="FM151" s="819"/>
      <c r="FN151" s="819">
        <f t="shared" si="1740"/>
        <v>0</v>
      </c>
      <c r="FO151" s="819"/>
      <c r="FP151" s="819">
        <f t="shared" si="1741"/>
        <v>0</v>
      </c>
      <c r="FQ151" s="819">
        <f t="shared" si="1118"/>
        <v>0</v>
      </c>
      <c r="FR151" s="819">
        <f t="shared" si="1742"/>
        <v>0</v>
      </c>
      <c r="FS151" s="819">
        <f t="shared" si="1119"/>
        <v>0</v>
      </c>
      <c r="FT151" s="819">
        <f t="shared" si="1743"/>
        <v>0</v>
      </c>
      <c r="FU151" s="819">
        <f t="shared" si="1120"/>
        <v>0</v>
      </c>
      <c r="FV151" s="819">
        <f t="shared" si="1744"/>
        <v>0</v>
      </c>
      <c r="FW151" s="819">
        <f t="shared" si="1745"/>
        <v>0</v>
      </c>
      <c r="FX151" s="819">
        <f t="shared" si="1746"/>
        <v>0</v>
      </c>
      <c r="FY151" s="819"/>
      <c r="FZ151" s="819">
        <f t="shared" si="1747"/>
        <v>0</v>
      </c>
      <c r="GA151" s="823"/>
      <c r="GC151" s="819"/>
      <c r="GD151" s="819">
        <f t="shared" si="1748"/>
        <v>0</v>
      </c>
      <c r="GE151" s="819"/>
      <c r="GF151" s="819">
        <f t="shared" si="1749"/>
        <v>0</v>
      </c>
      <c r="GG151" s="819"/>
      <c r="GH151" s="819">
        <f t="shared" si="1750"/>
        <v>0</v>
      </c>
      <c r="GI151" s="819"/>
      <c r="GJ151" s="819">
        <f t="shared" si="1751"/>
        <v>0</v>
      </c>
      <c r="GK151" s="819">
        <f t="shared" si="1121"/>
        <v>0</v>
      </c>
      <c r="GL151" s="819">
        <f t="shared" si="1752"/>
        <v>0</v>
      </c>
      <c r="GM151" s="819"/>
      <c r="GN151" s="819">
        <f t="shared" si="1900"/>
        <v>0</v>
      </c>
      <c r="GO151" s="819">
        <f t="shared" si="1122"/>
        <v>0</v>
      </c>
      <c r="GP151" s="819">
        <f t="shared" si="1753"/>
        <v>0</v>
      </c>
      <c r="GQ151" s="819">
        <f t="shared" si="1754"/>
        <v>0</v>
      </c>
      <c r="GR151" s="819">
        <f t="shared" si="1755"/>
        <v>0</v>
      </c>
      <c r="GS151" s="819"/>
      <c r="GT151" s="819">
        <f t="shared" si="1756"/>
        <v>0</v>
      </c>
      <c r="GU151" s="823"/>
      <c r="GW151" s="819"/>
      <c r="GX151" s="819">
        <f t="shared" si="1757"/>
        <v>0</v>
      </c>
      <c r="GY151" s="819"/>
      <c r="GZ151" s="819">
        <f t="shared" si="1758"/>
        <v>0</v>
      </c>
      <c r="HA151" s="819"/>
      <c r="HB151" s="819">
        <f t="shared" si="1759"/>
        <v>0</v>
      </c>
      <c r="HC151" s="819"/>
      <c r="HD151" s="819">
        <f t="shared" si="1760"/>
        <v>0</v>
      </c>
      <c r="HE151" s="819">
        <f t="shared" si="1123"/>
        <v>0</v>
      </c>
      <c r="HF151" s="819">
        <f t="shared" si="1761"/>
        <v>0</v>
      </c>
      <c r="HG151" s="819"/>
      <c r="HH151" s="819">
        <f t="shared" si="1901"/>
        <v>0</v>
      </c>
      <c r="HI151" s="819">
        <f t="shared" si="1124"/>
        <v>0</v>
      </c>
      <c r="HJ151" s="819">
        <f t="shared" si="1762"/>
        <v>0</v>
      </c>
      <c r="HK151" s="819">
        <f t="shared" si="1763"/>
        <v>0</v>
      </c>
      <c r="HL151" s="819">
        <f t="shared" si="1764"/>
        <v>0</v>
      </c>
      <c r="HM151" s="819"/>
      <c r="HN151" s="819">
        <f t="shared" si="1765"/>
        <v>0</v>
      </c>
      <c r="HO151" s="820"/>
      <c r="HQ151" s="831"/>
      <c r="HR151" s="832">
        <f t="shared" si="1766"/>
        <v>0</v>
      </c>
      <c r="HS151" s="831"/>
      <c r="HT151" s="832">
        <f t="shared" si="1767"/>
        <v>0</v>
      </c>
      <c r="HU151" s="831"/>
      <c r="HV151" s="832">
        <f t="shared" si="1768"/>
        <v>0</v>
      </c>
      <c r="HW151" s="831"/>
      <c r="HX151" s="832">
        <f t="shared" si="1769"/>
        <v>0</v>
      </c>
      <c r="HY151" s="833">
        <f t="shared" si="1379"/>
        <v>0</v>
      </c>
      <c r="HZ151" s="832">
        <f t="shared" si="1770"/>
        <v>0</v>
      </c>
      <c r="IA151" s="831"/>
      <c r="IB151" s="832">
        <f t="shared" si="1771"/>
        <v>0</v>
      </c>
      <c r="IC151" s="833">
        <f t="shared" si="1380"/>
        <v>0</v>
      </c>
      <c r="ID151" s="832">
        <f t="shared" si="1772"/>
        <v>0</v>
      </c>
      <c r="IE151" s="832">
        <f t="shared" si="1773"/>
        <v>0</v>
      </c>
      <c r="IF151" s="832">
        <f t="shared" si="1774"/>
        <v>0</v>
      </c>
      <c r="IG151" s="831"/>
      <c r="IH151" s="832">
        <f t="shared" si="1775"/>
        <v>0</v>
      </c>
      <c r="II151" s="823"/>
      <c r="IK151" s="831"/>
      <c r="IL151" s="832">
        <f t="shared" si="1776"/>
        <v>0</v>
      </c>
      <c r="IM151" s="831"/>
      <c r="IN151" s="832">
        <f t="shared" si="1777"/>
        <v>0</v>
      </c>
      <c r="IO151" s="831"/>
      <c r="IP151" s="832">
        <f t="shared" si="1778"/>
        <v>0</v>
      </c>
      <c r="IQ151" s="831"/>
      <c r="IR151" s="832">
        <f t="shared" si="1779"/>
        <v>0</v>
      </c>
      <c r="IS151" s="833">
        <f t="shared" si="1381"/>
        <v>0</v>
      </c>
      <c r="IT151" s="832">
        <f t="shared" si="1780"/>
        <v>0</v>
      </c>
      <c r="IU151" s="831"/>
      <c r="IV151" s="832">
        <f t="shared" si="1781"/>
        <v>0</v>
      </c>
      <c r="IW151" s="833">
        <f t="shared" si="1382"/>
        <v>0</v>
      </c>
      <c r="IX151" s="832">
        <f t="shared" si="1782"/>
        <v>0</v>
      </c>
      <c r="IY151" s="832">
        <f t="shared" si="1783"/>
        <v>0</v>
      </c>
      <c r="IZ151" s="832">
        <f t="shared" si="1784"/>
        <v>0</v>
      </c>
      <c r="JA151" s="831"/>
      <c r="JB151" s="832">
        <f t="shared" si="1785"/>
        <v>0</v>
      </c>
      <c r="JC151" s="823"/>
      <c r="JE151" s="831"/>
      <c r="JF151" s="832">
        <f t="shared" si="1786"/>
        <v>0</v>
      </c>
      <c r="JG151" s="831"/>
      <c r="JH151" s="832">
        <f t="shared" si="1787"/>
        <v>0</v>
      </c>
      <c r="JI151" s="831"/>
      <c r="JJ151" s="832">
        <f t="shared" si="1788"/>
        <v>0</v>
      </c>
      <c r="JK151" s="831"/>
      <c r="JL151" s="832">
        <f t="shared" si="1789"/>
        <v>0</v>
      </c>
      <c r="JM151" s="833">
        <f t="shared" si="1383"/>
        <v>0</v>
      </c>
      <c r="JN151" s="832">
        <f t="shared" si="1790"/>
        <v>0</v>
      </c>
      <c r="JO151" s="831"/>
      <c r="JP151" s="832">
        <f t="shared" si="1791"/>
        <v>0</v>
      </c>
      <c r="JQ151" s="833">
        <f t="shared" si="1384"/>
        <v>0</v>
      </c>
      <c r="JR151" s="832">
        <f t="shared" si="1792"/>
        <v>0</v>
      </c>
      <c r="JS151" s="832">
        <f t="shared" si="1793"/>
        <v>0</v>
      </c>
      <c r="JT151" s="832">
        <f t="shared" si="1794"/>
        <v>0</v>
      </c>
      <c r="JU151" s="831"/>
      <c r="JV151" s="832">
        <f t="shared" si="1795"/>
        <v>0</v>
      </c>
      <c r="JW151" s="823"/>
      <c r="JY151" s="831"/>
      <c r="JZ151" s="832">
        <f t="shared" si="1796"/>
        <v>0</v>
      </c>
      <c r="KA151" s="831"/>
      <c r="KB151" s="832">
        <f t="shared" si="1797"/>
        <v>0</v>
      </c>
      <c r="KC151" s="831"/>
      <c r="KD151" s="832">
        <f t="shared" si="1798"/>
        <v>0</v>
      </c>
      <c r="KE151" s="831"/>
      <c r="KF151" s="832">
        <f t="shared" si="1799"/>
        <v>0</v>
      </c>
      <c r="KG151" s="833">
        <f t="shared" si="1385"/>
        <v>0</v>
      </c>
      <c r="KH151" s="832">
        <f t="shared" si="1800"/>
        <v>0</v>
      </c>
      <c r="KI151" s="831"/>
      <c r="KJ151" s="832">
        <f t="shared" si="1801"/>
        <v>0</v>
      </c>
      <c r="KK151" s="833">
        <f t="shared" si="1386"/>
        <v>0</v>
      </c>
      <c r="KL151" s="832">
        <f t="shared" si="1802"/>
        <v>0</v>
      </c>
      <c r="KM151" s="832">
        <f t="shared" si="1803"/>
        <v>0</v>
      </c>
      <c r="KN151" s="832">
        <f t="shared" si="1804"/>
        <v>0</v>
      </c>
      <c r="KO151" s="831"/>
      <c r="KP151" s="832">
        <f t="shared" si="1805"/>
        <v>0</v>
      </c>
      <c r="KQ151" s="823"/>
      <c r="KS151" s="831"/>
      <c r="KT151" s="832">
        <f t="shared" si="1806"/>
        <v>0</v>
      </c>
      <c r="KU151" s="831"/>
      <c r="KV151" s="832">
        <f t="shared" si="1807"/>
        <v>0</v>
      </c>
      <c r="KW151" s="831"/>
      <c r="KX151" s="832">
        <f t="shared" si="1808"/>
        <v>0</v>
      </c>
      <c r="KY151" s="831"/>
      <c r="KZ151" s="832">
        <f t="shared" si="1809"/>
        <v>0</v>
      </c>
      <c r="LA151" s="833">
        <f t="shared" si="1387"/>
        <v>0</v>
      </c>
      <c r="LB151" s="832">
        <f t="shared" si="1810"/>
        <v>0</v>
      </c>
      <c r="LC151" s="831"/>
      <c r="LD151" s="832">
        <f t="shared" si="1811"/>
        <v>0</v>
      </c>
      <c r="LE151" s="833">
        <f t="shared" si="1388"/>
        <v>0</v>
      </c>
      <c r="LF151" s="832">
        <f t="shared" si="1812"/>
        <v>0</v>
      </c>
      <c r="LG151" s="832">
        <f t="shared" si="1813"/>
        <v>0</v>
      </c>
      <c r="LH151" s="832">
        <f t="shared" si="1814"/>
        <v>0</v>
      </c>
      <c r="LI151" s="831"/>
      <c r="LJ151" s="832">
        <f t="shared" si="1815"/>
        <v>0</v>
      </c>
      <c r="LK151" s="823"/>
      <c r="LM151" s="831"/>
      <c r="LN151" s="832">
        <f t="shared" si="1816"/>
        <v>0</v>
      </c>
      <c r="LO151" s="831"/>
      <c r="LP151" s="832">
        <f t="shared" si="1817"/>
        <v>0</v>
      </c>
      <c r="LQ151" s="831"/>
      <c r="LR151" s="832">
        <f t="shared" si="1818"/>
        <v>0</v>
      </c>
      <c r="LS151" s="831"/>
      <c r="LT151" s="832">
        <f t="shared" si="1819"/>
        <v>0</v>
      </c>
      <c r="LU151" s="833">
        <f t="shared" si="1389"/>
        <v>0</v>
      </c>
      <c r="LV151" s="832">
        <f t="shared" si="1820"/>
        <v>0</v>
      </c>
      <c r="LW151" s="831"/>
      <c r="LX151" s="832">
        <f t="shared" si="1821"/>
        <v>0</v>
      </c>
      <c r="LY151" s="833">
        <f t="shared" si="1390"/>
        <v>0</v>
      </c>
      <c r="LZ151" s="832">
        <f t="shared" si="1822"/>
        <v>0</v>
      </c>
      <c r="MA151" s="832">
        <f t="shared" si="1823"/>
        <v>0</v>
      </c>
      <c r="MB151" s="832">
        <f t="shared" si="1824"/>
        <v>0</v>
      </c>
      <c r="MC151" s="831"/>
      <c r="MD151" s="832">
        <f t="shared" si="1825"/>
        <v>0</v>
      </c>
      <c r="ME151" s="823"/>
      <c r="MG151" s="831"/>
      <c r="MH151" s="832">
        <f t="shared" si="1826"/>
        <v>0</v>
      </c>
      <c r="MI151" s="831"/>
      <c r="MJ151" s="832">
        <f t="shared" si="1827"/>
        <v>0</v>
      </c>
      <c r="MK151" s="831"/>
      <c r="ML151" s="832">
        <f t="shared" si="1828"/>
        <v>0</v>
      </c>
      <c r="MM151" s="831"/>
      <c r="MN151" s="832">
        <f t="shared" si="1829"/>
        <v>0</v>
      </c>
      <c r="MO151" s="833">
        <f t="shared" si="1391"/>
        <v>0</v>
      </c>
      <c r="MP151" s="832">
        <f t="shared" si="1830"/>
        <v>0</v>
      </c>
      <c r="MQ151" s="831"/>
      <c r="MR151" s="832">
        <f t="shared" si="1831"/>
        <v>0</v>
      </c>
      <c r="MS151" s="833">
        <f t="shared" si="1392"/>
        <v>0</v>
      </c>
      <c r="MT151" s="832">
        <f t="shared" si="1832"/>
        <v>0</v>
      </c>
      <c r="MU151" s="832">
        <f t="shared" si="1833"/>
        <v>0</v>
      </c>
      <c r="MV151" s="832">
        <f t="shared" si="1834"/>
        <v>0</v>
      </c>
      <c r="MW151" s="831"/>
      <c r="MX151" s="832">
        <f t="shared" si="1835"/>
        <v>0</v>
      </c>
      <c r="MY151" s="823"/>
      <c r="NA151" s="831"/>
      <c r="NB151" s="832">
        <f t="shared" si="1836"/>
        <v>0</v>
      </c>
      <c r="NC151" s="831"/>
      <c r="ND151" s="832">
        <f t="shared" si="1837"/>
        <v>0</v>
      </c>
      <c r="NE151" s="831"/>
      <c r="NF151" s="832">
        <f t="shared" si="1838"/>
        <v>0</v>
      </c>
      <c r="NG151" s="831"/>
      <c r="NH151" s="832">
        <f t="shared" si="1839"/>
        <v>0</v>
      </c>
      <c r="NI151" s="833">
        <f t="shared" si="1393"/>
        <v>0</v>
      </c>
      <c r="NJ151" s="832">
        <f t="shared" si="1840"/>
        <v>0</v>
      </c>
      <c r="NK151" s="831"/>
      <c r="NL151" s="832">
        <f t="shared" si="1841"/>
        <v>0</v>
      </c>
      <c r="NM151" s="833">
        <f t="shared" si="1394"/>
        <v>0</v>
      </c>
      <c r="NN151" s="832">
        <f t="shared" si="1842"/>
        <v>0</v>
      </c>
      <c r="NO151" s="832">
        <f t="shared" si="1843"/>
        <v>0</v>
      </c>
      <c r="NP151" s="832">
        <f t="shared" si="1844"/>
        <v>0</v>
      </c>
      <c r="NQ151" s="831"/>
      <c r="NR151" s="832">
        <f t="shared" si="1845"/>
        <v>0</v>
      </c>
      <c r="NS151" s="823"/>
      <c r="NU151" s="831"/>
      <c r="NV151" s="832">
        <f t="shared" si="1846"/>
        <v>0</v>
      </c>
      <c r="NW151" s="831"/>
      <c r="NX151" s="832">
        <f t="shared" si="1847"/>
        <v>0</v>
      </c>
      <c r="NY151" s="831"/>
      <c r="NZ151" s="832">
        <f t="shared" si="1848"/>
        <v>0</v>
      </c>
      <c r="OA151" s="831"/>
      <c r="OB151" s="832">
        <f t="shared" si="1849"/>
        <v>0</v>
      </c>
      <c r="OC151" s="833">
        <f t="shared" si="1395"/>
        <v>0</v>
      </c>
      <c r="OD151" s="832">
        <f t="shared" si="1850"/>
        <v>0</v>
      </c>
      <c r="OE151" s="831"/>
      <c r="OF151" s="832">
        <f t="shared" si="1851"/>
        <v>0</v>
      </c>
      <c r="OG151" s="833">
        <f t="shared" si="1396"/>
        <v>0</v>
      </c>
      <c r="OH151" s="832">
        <f t="shared" si="1852"/>
        <v>0</v>
      </c>
      <c r="OI151" s="832">
        <f t="shared" si="1853"/>
        <v>0</v>
      </c>
      <c r="OJ151" s="832">
        <f t="shared" si="1854"/>
        <v>0</v>
      </c>
      <c r="OK151" s="831"/>
      <c r="OL151" s="832">
        <f t="shared" si="1855"/>
        <v>0</v>
      </c>
      <c r="OM151" s="823"/>
      <c r="OO151" s="831"/>
      <c r="OP151" s="832">
        <f t="shared" si="1856"/>
        <v>0</v>
      </c>
      <c r="OQ151" s="831"/>
      <c r="OR151" s="832">
        <f t="shared" si="1857"/>
        <v>0</v>
      </c>
      <c r="OS151" s="831"/>
      <c r="OT151" s="832">
        <f t="shared" si="1858"/>
        <v>0</v>
      </c>
      <c r="OU151" s="831"/>
      <c r="OV151" s="832">
        <f t="shared" si="1859"/>
        <v>0</v>
      </c>
      <c r="OW151" s="833">
        <f t="shared" si="1397"/>
        <v>0</v>
      </c>
      <c r="OX151" s="832">
        <f t="shared" si="1860"/>
        <v>0</v>
      </c>
      <c r="OY151" s="831"/>
      <c r="OZ151" s="832">
        <f t="shared" si="1861"/>
        <v>0</v>
      </c>
      <c r="PA151" s="833">
        <f t="shared" si="1398"/>
        <v>0</v>
      </c>
      <c r="PB151" s="832">
        <f t="shared" si="1862"/>
        <v>0</v>
      </c>
      <c r="PC151" s="832">
        <f t="shared" si="1863"/>
        <v>0</v>
      </c>
      <c r="PD151" s="832">
        <f t="shared" si="1864"/>
        <v>0</v>
      </c>
      <c r="PE151" s="831"/>
      <c r="PF151" s="832">
        <f t="shared" si="1865"/>
        <v>0</v>
      </c>
      <c r="PG151" s="823"/>
      <c r="PI151" s="831"/>
      <c r="PJ151" s="832">
        <f t="shared" si="1866"/>
        <v>0</v>
      </c>
      <c r="PK151" s="831"/>
      <c r="PL151" s="832">
        <f t="shared" si="1867"/>
        <v>0</v>
      </c>
      <c r="PM151" s="831"/>
      <c r="PN151" s="832">
        <f t="shared" si="1868"/>
        <v>0</v>
      </c>
      <c r="PO151" s="831"/>
      <c r="PP151" s="832">
        <f t="shared" si="1869"/>
        <v>0</v>
      </c>
      <c r="PQ151" s="833">
        <f t="shared" si="1399"/>
        <v>0</v>
      </c>
      <c r="PR151" s="832">
        <f t="shared" si="1870"/>
        <v>0</v>
      </c>
      <c r="PS151" s="831"/>
      <c r="PT151" s="832">
        <f t="shared" si="1871"/>
        <v>0</v>
      </c>
      <c r="PU151" s="833">
        <f t="shared" si="1400"/>
        <v>0</v>
      </c>
      <c r="PV151" s="832">
        <f t="shared" si="1872"/>
        <v>0</v>
      </c>
      <c r="PW151" s="832">
        <f t="shared" si="1873"/>
        <v>0</v>
      </c>
      <c r="PX151" s="832">
        <f t="shared" si="1874"/>
        <v>0</v>
      </c>
      <c r="PY151" s="831"/>
      <c r="PZ151" s="832">
        <f t="shared" si="1875"/>
        <v>0</v>
      </c>
      <c r="QA151" s="823"/>
      <c r="QC151" s="831"/>
      <c r="QD151" s="832">
        <f t="shared" si="1876"/>
        <v>0</v>
      </c>
      <c r="QE151" s="831"/>
      <c r="QF151" s="832">
        <f t="shared" si="1877"/>
        <v>0</v>
      </c>
      <c r="QG151" s="831"/>
      <c r="QH151" s="832">
        <f t="shared" si="1878"/>
        <v>0</v>
      </c>
      <c r="QI151" s="831"/>
      <c r="QJ151" s="832">
        <f t="shared" si="1879"/>
        <v>0</v>
      </c>
      <c r="QK151" s="833">
        <f t="shared" si="1401"/>
        <v>0</v>
      </c>
      <c r="QL151" s="832">
        <f t="shared" si="1880"/>
        <v>0</v>
      </c>
      <c r="QM151" s="831"/>
      <c r="QN151" s="832">
        <f t="shared" si="1881"/>
        <v>0</v>
      </c>
      <c r="QO151" s="833">
        <f t="shared" si="1402"/>
        <v>0</v>
      </c>
      <c r="QP151" s="832">
        <f t="shared" si="1882"/>
        <v>0</v>
      </c>
      <c r="QQ151" s="832">
        <f t="shared" si="1883"/>
        <v>0</v>
      </c>
      <c r="QR151" s="832">
        <f t="shared" si="1884"/>
        <v>0</v>
      </c>
      <c r="QS151" s="831"/>
      <c r="QT151" s="832">
        <f t="shared" si="1885"/>
        <v>0</v>
      </c>
      <c r="QU151" s="823"/>
      <c r="RA151" s="785">
        <f t="shared" si="1125"/>
        <v>0</v>
      </c>
      <c r="RB151" s="785" t="e">
        <f t="shared" si="1126"/>
        <v>#REF!</v>
      </c>
      <c r="RC151" s="677">
        <f t="shared" si="1673"/>
        <v>0</v>
      </c>
      <c r="RD151" s="677">
        <f t="shared" si="1673"/>
        <v>0</v>
      </c>
      <c r="RE151" s="677">
        <f t="shared" si="1673"/>
        <v>0</v>
      </c>
      <c r="RF151" s="677">
        <f t="shared" si="1673"/>
        <v>0</v>
      </c>
      <c r="RG151" s="677">
        <f t="shared" si="1673"/>
        <v>0</v>
      </c>
      <c r="RH151" s="677">
        <f t="shared" si="1673"/>
        <v>5.8409999999999997E-2</v>
      </c>
      <c r="RI151" s="677">
        <f t="shared" si="1673"/>
        <v>3.3960000000000004E-2</v>
      </c>
      <c r="RJ151" s="677">
        <f t="shared" si="1667"/>
        <v>0</v>
      </c>
      <c r="RK151" s="677" t="e">
        <f>#REF!</f>
        <v>#REF!</v>
      </c>
      <c r="RL151" s="677" t="e">
        <f>#REF!</f>
        <v>#REF!</v>
      </c>
      <c r="RM151" s="677">
        <f t="shared" si="1674"/>
        <v>0</v>
      </c>
      <c r="RN151" s="677">
        <f t="shared" si="1674"/>
        <v>0</v>
      </c>
      <c r="RO151" s="677">
        <f t="shared" si="1674"/>
        <v>0</v>
      </c>
      <c r="RP151" s="677">
        <f t="shared" si="1674"/>
        <v>0</v>
      </c>
      <c r="RQ151" s="677">
        <f t="shared" si="1674"/>
        <v>0</v>
      </c>
      <c r="RR151" s="677">
        <f t="shared" si="1674"/>
        <v>0</v>
      </c>
      <c r="RS151" s="677">
        <f t="shared" si="1674"/>
        <v>0</v>
      </c>
      <c r="RT151" s="677">
        <f t="shared" si="1668"/>
        <v>0</v>
      </c>
      <c r="RV151" s="675">
        <f t="shared" si="1129"/>
        <v>9.2370000000000008E-2</v>
      </c>
      <c r="RW151" s="675">
        <f t="shared" si="1130"/>
        <v>0</v>
      </c>
      <c r="RX151" s="675">
        <f t="shared" si="1131"/>
        <v>0</v>
      </c>
      <c r="RY151" s="675">
        <f t="shared" si="1132"/>
        <v>0</v>
      </c>
      <c r="RZ151" s="675">
        <f t="shared" si="1133"/>
        <v>0</v>
      </c>
      <c r="SA151" s="675">
        <f t="shared" si="1134"/>
        <v>0</v>
      </c>
      <c r="SB151" s="675">
        <f t="shared" si="1135"/>
        <v>0</v>
      </c>
      <c r="SC151" s="675">
        <f t="shared" si="1136"/>
        <v>0</v>
      </c>
      <c r="SD151" s="675" t="e">
        <f xml:space="preserve"> SUMIF(#REF!,$SD$8,#REF!)</f>
        <v>#REF!</v>
      </c>
      <c r="SE151" s="675" t="e">
        <f xml:space="preserve"> SUMIF(#REF!,$SE$8,#REF!)</f>
        <v>#REF!</v>
      </c>
      <c r="SG151" s="675">
        <f t="shared" si="1675"/>
        <v>0</v>
      </c>
      <c r="SH151" s="675">
        <f t="shared" si="1675"/>
        <v>0</v>
      </c>
      <c r="SI151" s="675">
        <f t="shared" si="1675"/>
        <v>0</v>
      </c>
      <c r="SJ151" s="675">
        <f t="shared" si="1675"/>
        <v>0</v>
      </c>
      <c r="SK151" s="675">
        <f t="shared" si="1675"/>
        <v>0</v>
      </c>
      <c r="SL151" s="675">
        <f t="shared" si="1675"/>
        <v>0</v>
      </c>
      <c r="SM151" s="675">
        <f t="shared" si="1675"/>
        <v>0</v>
      </c>
      <c r="SN151" s="675">
        <f t="shared" si="1675"/>
        <v>0</v>
      </c>
      <c r="SO151" s="675" t="e">
        <f t="shared" si="1675"/>
        <v>#REF!</v>
      </c>
      <c r="SP151" s="675" t="e">
        <f t="shared" si="1675"/>
        <v>#REF!</v>
      </c>
      <c r="SQ151" s="675">
        <f t="shared" si="1675"/>
        <v>0</v>
      </c>
      <c r="SR151" s="675">
        <f t="shared" si="1675"/>
        <v>0</v>
      </c>
      <c r="SS151" s="675">
        <f t="shared" si="1675"/>
        <v>0</v>
      </c>
      <c r="ST151" s="675">
        <f t="shared" si="1675"/>
        <v>0</v>
      </c>
      <c r="SU151" s="675">
        <f t="shared" si="1675"/>
        <v>0</v>
      </c>
      <c r="SV151" s="675">
        <f t="shared" si="1675"/>
        <v>0</v>
      </c>
      <c r="SW151" s="675">
        <f t="shared" si="1902"/>
        <v>0</v>
      </c>
      <c r="SX151" s="675">
        <f t="shared" si="1902"/>
        <v>0</v>
      </c>
      <c r="SY151" s="675" t="e">
        <f>#REF!*$AP151</f>
        <v>#REF!</v>
      </c>
      <c r="SZ151" s="675" t="e">
        <f>#REF!*$AP151</f>
        <v>#REF!</v>
      </c>
      <c r="TA151" s="675" t="e">
        <f>#REF!*$AP151</f>
        <v>#REF!</v>
      </c>
      <c r="TB151" s="675" t="e">
        <f>#REF!*$AP151</f>
        <v>#REF!</v>
      </c>
      <c r="TC151" s="675" t="e">
        <f>#REF!*$AP151</f>
        <v>#REF!</v>
      </c>
      <c r="TE151" s="675">
        <f t="shared" si="1403"/>
        <v>0</v>
      </c>
      <c r="TF151" s="675">
        <f t="shared" si="1404"/>
        <v>0</v>
      </c>
      <c r="TG151" s="675">
        <f t="shared" si="1405"/>
        <v>0</v>
      </c>
      <c r="TH151" s="675">
        <f t="shared" si="1406"/>
        <v>0</v>
      </c>
      <c r="TI151" s="675">
        <f t="shared" si="1407"/>
        <v>0</v>
      </c>
      <c r="TJ151" s="675">
        <f t="shared" si="1408"/>
        <v>0</v>
      </c>
      <c r="TK151" s="675">
        <f t="shared" si="1409"/>
        <v>0</v>
      </c>
      <c r="TL151" s="675">
        <f t="shared" si="1410"/>
        <v>0</v>
      </c>
      <c r="TM151" s="675">
        <f t="shared" si="1411"/>
        <v>0</v>
      </c>
      <c r="TN151" s="676">
        <f t="shared" si="1412"/>
        <v>0</v>
      </c>
      <c r="TP151" s="675">
        <f>IFERROR(SG151*(1+LEVEL_2!#REF!),0)</f>
        <v>0</v>
      </c>
      <c r="TQ151" s="675">
        <f>IFERROR(SH151*(1+LEVEL_2!#REF!),0)</f>
        <v>0</v>
      </c>
      <c r="TR151" s="675">
        <f>IFERROR(SI151*(1+LEVEL_2!#REF!),0)</f>
        <v>0</v>
      </c>
      <c r="TS151" s="675">
        <f>IFERROR(SJ151*(1+LEVEL_2!#REF!),0)</f>
        <v>0</v>
      </c>
      <c r="TT151" s="675">
        <f>IFERROR(SK151*(1+LEVEL_2!#REF!),0)</f>
        <v>0</v>
      </c>
      <c r="TU151" s="675">
        <f>IFERROR(SL151*(1+LEVEL_2!#REF!),0)</f>
        <v>0</v>
      </c>
      <c r="TV151" s="675">
        <f>IFERROR(SM151*(1+LEVEL_2!#REF!),0)</f>
        <v>0</v>
      </c>
      <c r="TW151" s="675">
        <f>IFERROR(SN151*(1+LEVEL_2!#REF!),0)</f>
        <v>0</v>
      </c>
      <c r="TX151" s="675">
        <f>IFERROR(SO151*(1+LEVEL_2!#REF!),0)</f>
        <v>0</v>
      </c>
      <c r="TY151" s="675">
        <f>IFERROR(SP151*(1+LEVEL_2!#REF!),0)</f>
        <v>0</v>
      </c>
      <c r="TZ151" s="675">
        <f>IFERROR(SQ151*(1+LEVEL_2!#REF!),0)</f>
        <v>0</v>
      </c>
      <c r="UA151" s="675">
        <f>IFERROR(SR151*(1+LEVEL_2!#REF!),0)</f>
        <v>0</v>
      </c>
      <c r="UB151" s="675">
        <f>IFERROR(SS151*(1+LEVEL_2!#REF!),0)</f>
        <v>0</v>
      </c>
      <c r="UC151" s="675">
        <f>IFERROR(ST151*(1+LEVEL_2!#REF!),0)</f>
        <v>0</v>
      </c>
      <c r="UD151" s="675">
        <f>IFERROR(SU151*(1+LEVEL_2!#REF!),0)</f>
        <v>0</v>
      </c>
      <c r="UE151" s="675">
        <f>IFERROR(SV151*(1+LEVEL_2!#REF!),0)</f>
        <v>0</v>
      </c>
      <c r="UF151" s="675">
        <f>IFERROR(SW151*(1+LEVEL_2!#REF!),0)</f>
        <v>0</v>
      </c>
      <c r="UG151" s="675">
        <f>IFERROR(SX151*(1+LEVEL_2!#REF!),0)</f>
        <v>0</v>
      </c>
      <c r="UH151" s="675">
        <f>IFERROR(SY151*(1+LEVEL_2!#REF!),0)</f>
        <v>0</v>
      </c>
      <c r="UI151" s="675">
        <f>IFERROR(SZ151*(1+LEVEL_2!#REF!),0)</f>
        <v>0</v>
      </c>
      <c r="UJ151" s="675">
        <f>IFERROR(TA151*(1+LEVEL_2!#REF!),0)</f>
        <v>0</v>
      </c>
      <c r="UK151" s="675">
        <f>IFERROR(TB151*(1+LEVEL_2!#REF!),0)</f>
        <v>0</v>
      </c>
      <c r="UL151" s="675">
        <f>IFERROR(TC151*(1+LEVEL_2!#REF!),0)</f>
        <v>0</v>
      </c>
      <c r="UN151" s="675">
        <f t="shared" si="1413"/>
        <v>0</v>
      </c>
      <c r="UO151" s="675">
        <f t="shared" si="1414"/>
        <v>0</v>
      </c>
      <c r="UP151" s="675">
        <f t="shared" si="1415"/>
        <v>0</v>
      </c>
      <c r="UQ151" s="675">
        <f t="shared" si="1416"/>
        <v>0</v>
      </c>
      <c r="UR151" s="675">
        <f t="shared" si="1417"/>
        <v>0</v>
      </c>
      <c r="US151" s="675">
        <f t="shared" si="1418"/>
        <v>0</v>
      </c>
      <c r="UT151" s="675">
        <f t="shared" si="1419"/>
        <v>0</v>
      </c>
      <c r="UU151" s="675">
        <f t="shared" si="1420"/>
        <v>0</v>
      </c>
      <c r="UV151" s="675">
        <f t="shared" si="1421"/>
        <v>0</v>
      </c>
      <c r="UW151" s="676">
        <f t="shared" si="1422"/>
        <v>0</v>
      </c>
    </row>
    <row r="152" spans="1:569" s="645" customFormat="1" ht="20.100000000000001" customHeight="1">
      <c r="A152" s="677"/>
      <c r="B152" s="677"/>
      <c r="C152" s="764"/>
      <c r="D152" s="764"/>
      <c r="E152" s="792"/>
      <c r="F152" s="793"/>
      <c r="G152" s="792"/>
      <c r="H152" s="794"/>
      <c r="I152" s="768"/>
      <c r="J152" s="768"/>
      <c r="K152" s="789"/>
      <c r="L152" s="789"/>
      <c r="M152" s="770"/>
      <c r="N152" s="828">
        <f t="shared" si="1423"/>
        <v>0</v>
      </c>
      <c r="O152" s="829">
        <f t="shared" si="1424"/>
        <v>0</v>
      </c>
      <c r="Q152" s="830"/>
      <c r="R152" s="809"/>
      <c r="S152" s="809"/>
      <c r="T152" s="809"/>
      <c r="U152" s="809"/>
      <c r="V152" s="809"/>
      <c r="W152" s="809"/>
      <c r="X152" s="809"/>
      <c r="Y152" s="809"/>
      <c r="Z152" s="809"/>
      <c r="AA152" s="809"/>
      <c r="AB152" s="809"/>
      <c r="AC152" s="809"/>
      <c r="AD152" s="809"/>
      <c r="AE152" s="809"/>
      <c r="AF152" s="810"/>
      <c r="AH152" s="819"/>
      <c r="AI152" s="819">
        <f t="shared" si="1678"/>
        <v>0</v>
      </c>
      <c r="AJ152" s="819"/>
      <c r="AK152" s="819">
        <f t="shared" si="1679"/>
        <v>0</v>
      </c>
      <c r="AL152" s="819"/>
      <c r="AM152" s="819">
        <f t="shared" si="1680"/>
        <v>0</v>
      </c>
      <c r="AN152" s="819"/>
      <c r="AO152" s="819">
        <f t="shared" si="1681"/>
        <v>0</v>
      </c>
      <c r="AP152" s="819">
        <f t="shared" si="1111"/>
        <v>0</v>
      </c>
      <c r="AQ152" s="819">
        <f t="shared" si="1682"/>
        <v>0</v>
      </c>
      <c r="AR152" s="819"/>
      <c r="AS152" s="819">
        <f t="shared" si="1683"/>
        <v>0</v>
      </c>
      <c r="AT152" s="776">
        <f t="shared" si="1152"/>
        <v>0</v>
      </c>
      <c r="AU152" s="776">
        <f t="shared" si="1684"/>
        <v>0</v>
      </c>
      <c r="AV152" s="819">
        <f t="shared" ref="AV152:AV194" si="1903">SUM(AR152,AP152)</f>
        <v>0</v>
      </c>
      <c r="AW152" s="775">
        <f t="shared" si="1370"/>
        <v>0</v>
      </c>
      <c r="AX152" s="775">
        <f t="shared" si="1685"/>
        <v>0</v>
      </c>
      <c r="AY152" s="775">
        <f t="shared" si="1686"/>
        <v>0</v>
      </c>
      <c r="AZ152" s="819">
        <f t="shared" si="1686"/>
        <v>0</v>
      </c>
      <c r="BA152" s="819">
        <f t="shared" si="1687"/>
        <v>0</v>
      </c>
      <c r="BB152" s="819">
        <f t="shared" si="1688"/>
        <v>0</v>
      </c>
      <c r="BC152" s="819"/>
      <c r="BD152" s="819">
        <f t="shared" si="1689"/>
        <v>0</v>
      </c>
      <c r="BE152" s="820"/>
      <c r="BG152" s="819"/>
      <c r="BH152" s="819">
        <f t="shared" si="1690"/>
        <v>0</v>
      </c>
      <c r="BI152" s="819"/>
      <c r="BJ152" s="819">
        <f t="shared" si="1691"/>
        <v>0</v>
      </c>
      <c r="BK152" s="819"/>
      <c r="BL152" s="819">
        <f t="shared" si="1692"/>
        <v>0</v>
      </c>
      <c r="BM152" s="819"/>
      <c r="BN152" s="819">
        <f t="shared" si="1693"/>
        <v>0</v>
      </c>
      <c r="BO152" s="819">
        <f t="shared" si="1371"/>
        <v>0</v>
      </c>
      <c r="BP152" s="819">
        <f t="shared" si="1694"/>
        <v>0</v>
      </c>
      <c r="BQ152" s="819">
        <f t="shared" si="1695"/>
        <v>0</v>
      </c>
      <c r="BR152" s="819">
        <f t="shared" si="1696"/>
        <v>0</v>
      </c>
      <c r="BS152" s="819">
        <f t="shared" si="1372"/>
        <v>0</v>
      </c>
      <c r="BT152" s="819">
        <f t="shared" si="1697"/>
        <v>0</v>
      </c>
      <c r="BU152" s="819">
        <f t="shared" si="1698"/>
        <v>0</v>
      </c>
      <c r="BV152" s="819">
        <f t="shared" si="1699"/>
        <v>0</v>
      </c>
      <c r="BW152" s="819"/>
      <c r="BX152" s="819">
        <f t="shared" si="1700"/>
        <v>0</v>
      </c>
      <c r="BY152" s="820"/>
      <c r="CA152" s="744"/>
      <c r="CB152" s="745">
        <f t="shared" si="1701"/>
        <v>0</v>
      </c>
      <c r="CC152" s="718"/>
      <c r="CD152" s="745">
        <f t="shared" si="1702"/>
        <v>0</v>
      </c>
      <c r="CE152" s="718"/>
      <c r="CF152" s="745">
        <f t="shared" si="1703"/>
        <v>0</v>
      </c>
      <c r="CG152" s="718"/>
      <c r="CH152" s="745">
        <f t="shared" si="1704"/>
        <v>0</v>
      </c>
      <c r="CI152" s="746">
        <f t="shared" si="1377"/>
        <v>0</v>
      </c>
      <c r="CJ152" s="745">
        <f t="shared" si="1705"/>
        <v>0</v>
      </c>
      <c r="CK152" s="718"/>
      <c r="CL152" s="745">
        <f t="shared" si="1706"/>
        <v>0</v>
      </c>
      <c r="CM152" s="746">
        <f t="shared" si="1378"/>
        <v>0</v>
      </c>
      <c r="CN152" s="745">
        <f t="shared" si="1707"/>
        <v>0</v>
      </c>
      <c r="CO152" s="699">
        <f t="shared" si="1708"/>
        <v>0</v>
      </c>
      <c r="CP152" s="699">
        <f t="shared" si="1708"/>
        <v>0</v>
      </c>
      <c r="CQ152" s="699">
        <f t="shared" si="1708"/>
        <v>0</v>
      </c>
      <c r="CR152" s="699">
        <f t="shared" si="1708"/>
        <v>0</v>
      </c>
      <c r="CS152" s="700">
        <f t="shared" si="1708"/>
        <v>0</v>
      </c>
      <c r="CT152" s="699">
        <f t="shared" si="1708"/>
        <v>0</v>
      </c>
      <c r="CU152" s="699">
        <f t="shared" si="1708"/>
        <v>0</v>
      </c>
      <c r="CV152" s="700">
        <f t="shared" si="1709"/>
        <v>0</v>
      </c>
      <c r="CW152" s="697"/>
      <c r="CX152" s="696">
        <f t="shared" si="1710"/>
        <v>0</v>
      </c>
      <c r="CY152" s="701"/>
      <c r="DA152" s="819"/>
      <c r="DB152" s="819">
        <f t="shared" si="1711"/>
        <v>0</v>
      </c>
      <c r="DC152" s="819"/>
      <c r="DD152" s="819">
        <f t="shared" si="1712"/>
        <v>0</v>
      </c>
      <c r="DE152" s="819"/>
      <c r="DF152" s="819">
        <f t="shared" si="1713"/>
        <v>0</v>
      </c>
      <c r="DG152" s="819"/>
      <c r="DH152" s="819">
        <f t="shared" si="1714"/>
        <v>0</v>
      </c>
      <c r="DI152" s="819">
        <f t="shared" si="1112"/>
        <v>0</v>
      </c>
      <c r="DJ152" s="819">
        <f t="shared" si="1715"/>
        <v>0</v>
      </c>
      <c r="DK152" s="819"/>
      <c r="DL152" s="819">
        <f t="shared" si="1897"/>
        <v>0</v>
      </c>
      <c r="DM152" s="819">
        <f t="shared" si="1113"/>
        <v>0</v>
      </c>
      <c r="DN152" s="819">
        <f t="shared" si="1716"/>
        <v>0</v>
      </c>
      <c r="DO152" s="819">
        <f t="shared" si="1717"/>
        <v>0</v>
      </c>
      <c r="DP152" s="819">
        <f t="shared" si="1718"/>
        <v>0</v>
      </c>
      <c r="DQ152" s="819"/>
      <c r="DR152" s="819">
        <f t="shared" si="1719"/>
        <v>0</v>
      </c>
      <c r="DS152" s="820"/>
      <c r="DU152" s="821"/>
      <c r="DV152" s="821">
        <f t="shared" si="1720"/>
        <v>0</v>
      </c>
      <c r="DW152" s="821"/>
      <c r="DX152" s="821">
        <f t="shared" si="1721"/>
        <v>0</v>
      </c>
      <c r="DY152" s="821"/>
      <c r="DZ152" s="821">
        <f t="shared" si="1722"/>
        <v>0</v>
      </c>
      <c r="EA152" s="821"/>
      <c r="EB152" s="821">
        <f t="shared" si="1723"/>
        <v>0</v>
      </c>
      <c r="EC152" s="821">
        <f t="shared" si="1114"/>
        <v>0</v>
      </c>
      <c r="ED152" s="821">
        <f t="shared" si="1724"/>
        <v>0</v>
      </c>
      <c r="EE152" s="821"/>
      <c r="EF152" s="821">
        <f t="shared" si="1898"/>
        <v>0</v>
      </c>
      <c r="EG152" s="821">
        <f t="shared" si="1115"/>
        <v>0</v>
      </c>
      <c r="EH152" s="821">
        <f t="shared" si="1725"/>
        <v>0</v>
      </c>
      <c r="EI152" s="821">
        <f t="shared" si="1726"/>
        <v>0</v>
      </c>
      <c r="EJ152" s="821">
        <f t="shared" si="1727"/>
        <v>0</v>
      </c>
      <c r="EK152" s="821"/>
      <c r="EL152" s="821">
        <f t="shared" si="1728"/>
        <v>0</v>
      </c>
      <c r="EM152" s="822"/>
      <c r="EO152" s="821"/>
      <c r="EP152" s="821">
        <f t="shared" si="1729"/>
        <v>0</v>
      </c>
      <c r="EQ152" s="821"/>
      <c r="ER152" s="821">
        <f t="shared" si="1730"/>
        <v>0</v>
      </c>
      <c r="ES152" s="821"/>
      <c r="ET152" s="821">
        <f t="shared" si="1731"/>
        <v>0</v>
      </c>
      <c r="EU152" s="821"/>
      <c r="EV152" s="821">
        <f t="shared" si="1732"/>
        <v>0</v>
      </c>
      <c r="EW152" s="821">
        <f t="shared" si="1116"/>
        <v>0</v>
      </c>
      <c r="EX152" s="821">
        <f t="shared" si="1733"/>
        <v>0</v>
      </c>
      <c r="EY152" s="821"/>
      <c r="EZ152" s="821">
        <f t="shared" si="1899"/>
        <v>0</v>
      </c>
      <c r="FA152" s="821">
        <f t="shared" si="1117"/>
        <v>0</v>
      </c>
      <c r="FB152" s="821">
        <f t="shared" si="1734"/>
        <v>0</v>
      </c>
      <c r="FC152" s="821">
        <f t="shared" si="1735"/>
        <v>0</v>
      </c>
      <c r="FD152" s="821">
        <f t="shared" si="1736"/>
        <v>0</v>
      </c>
      <c r="FE152" s="821"/>
      <c r="FF152" s="821">
        <f t="shared" si="1737"/>
        <v>0</v>
      </c>
      <c r="FG152" s="823"/>
      <c r="FI152" s="819"/>
      <c r="FJ152" s="819">
        <f t="shared" si="1738"/>
        <v>0</v>
      </c>
      <c r="FK152" s="819"/>
      <c r="FL152" s="819">
        <f t="shared" si="1739"/>
        <v>0</v>
      </c>
      <c r="FM152" s="819"/>
      <c r="FN152" s="819">
        <f t="shared" si="1740"/>
        <v>0</v>
      </c>
      <c r="FO152" s="819"/>
      <c r="FP152" s="819">
        <f t="shared" si="1741"/>
        <v>0</v>
      </c>
      <c r="FQ152" s="819">
        <f t="shared" si="1118"/>
        <v>0</v>
      </c>
      <c r="FR152" s="819">
        <f t="shared" si="1742"/>
        <v>0</v>
      </c>
      <c r="FS152" s="819">
        <f t="shared" si="1119"/>
        <v>0</v>
      </c>
      <c r="FT152" s="819">
        <f t="shared" si="1743"/>
        <v>0</v>
      </c>
      <c r="FU152" s="819">
        <f t="shared" si="1120"/>
        <v>0</v>
      </c>
      <c r="FV152" s="819">
        <f t="shared" si="1744"/>
        <v>0</v>
      </c>
      <c r="FW152" s="819">
        <f t="shared" si="1745"/>
        <v>0</v>
      </c>
      <c r="FX152" s="819">
        <f t="shared" si="1746"/>
        <v>0</v>
      </c>
      <c r="FY152" s="819"/>
      <c r="FZ152" s="819">
        <f t="shared" si="1747"/>
        <v>0</v>
      </c>
      <c r="GA152" s="823"/>
      <c r="GC152" s="819"/>
      <c r="GD152" s="819">
        <f t="shared" si="1748"/>
        <v>0</v>
      </c>
      <c r="GE152" s="819"/>
      <c r="GF152" s="819">
        <f t="shared" si="1749"/>
        <v>0</v>
      </c>
      <c r="GG152" s="819"/>
      <c r="GH152" s="819">
        <f t="shared" si="1750"/>
        <v>0</v>
      </c>
      <c r="GI152" s="819"/>
      <c r="GJ152" s="819">
        <f t="shared" si="1751"/>
        <v>0</v>
      </c>
      <c r="GK152" s="819">
        <f t="shared" si="1121"/>
        <v>0</v>
      </c>
      <c r="GL152" s="819">
        <f t="shared" si="1752"/>
        <v>0</v>
      </c>
      <c r="GM152" s="819"/>
      <c r="GN152" s="819">
        <f t="shared" si="1900"/>
        <v>0</v>
      </c>
      <c r="GO152" s="819">
        <f t="shared" si="1122"/>
        <v>0</v>
      </c>
      <c r="GP152" s="819">
        <f t="shared" si="1753"/>
        <v>0</v>
      </c>
      <c r="GQ152" s="819">
        <f t="shared" si="1754"/>
        <v>0</v>
      </c>
      <c r="GR152" s="819">
        <f t="shared" si="1755"/>
        <v>0</v>
      </c>
      <c r="GS152" s="819"/>
      <c r="GT152" s="819">
        <f t="shared" si="1756"/>
        <v>0</v>
      </c>
      <c r="GU152" s="823"/>
      <c r="GW152" s="819"/>
      <c r="GX152" s="819">
        <f t="shared" si="1757"/>
        <v>0</v>
      </c>
      <c r="GY152" s="819"/>
      <c r="GZ152" s="819">
        <f t="shared" si="1758"/>
        <v>0</v>
      </c>
      <c r="HA152" s="819"/>
      <c r="HB152" s="819">
        <f t="shared" si="1759"/>
        <v>0</v>
      </c>
      <c r="HC152" s="819"/>
      <c r="HD152" s="819">
        <f t="shared" si="1760"/>
        <v>0</v>
      </c>
      <c r="HE152" s="819">
        <f t="shared" si="1123"/>
        <v>0</v>
      </c>
      <c r="HF152" s="819">
        <f t="shared" si="1761"/>
        <v>0</v>
      </c>
      <c r="HG152" s="819"/>
      <c r="HH152" s="819">
        <f t="shared" si="1901"/>
        <v>0</v>
      </c>
      <c r="HI152" s="819">
        <f t="shared" si="1124"/>
        <v>0</v>
      </c>
      <c r="HJ152" s="819">
        <f t="shared" si="1762"/>
        <v>0</v>
      </c>
      <c r="HK152" s="819">
        <f t="shared" si="1763"/>
        <v>0</v>
      </c>
      <c r="HL152" s="819">
        <f t="shared" si="1764"/>
        <v>0</v>
      </c>
      <c r="HM152" s="819"/>
      <c r="HN152" s="819">
        <f t="shared" si="1765"/>
        <v>0</v>
      </c>
      <c r="HO152" s="820"/>
      <c r="HQ152" s="831"/>
      <c r="HR152" s="832">
        <f t="shared" si="1766"/>
        <v>0</v>
      </c>
      <c r="HS152" s="831"/>
      <c r="HT152" s="832">
        <f t="shared" si="1767"/>
        <v>0</v>
      </c>
      <c r="HU152" s="831"/>
      <c r="HV152" s="832">
        <f t="shared" si="1768"/>
        <v>0</v>
      </c>
      <c r="HW152" s="831"/>
      <c r="HX152" s="832">
        <f t="shared" si="1769"/>
        <v>0</v>
      </c>
      <c r="HY152" s="833">
        <f t="shared" si="1379"/>
        <v>0</v>
      </c>
      <c r="HZ152" s="832">
        <f t="shared" si="1770"/>
        <v>0</v>
      </c>
      <c r="IA152" s="831"/>
      <c r="IB152" s="832">
        <f t="shared" si="1771"/>
        <v>0</v>
      </c>
      <c r="IC152" s="833">
        <f t="shared" si="1380"/>
        <v>0</v>
      </c>
      <c r="ID152" s="832">
        <f t="shared" si="1772"/>
        <v>0</v>
      </c>
      <c r="IE152" s="832">
        <f t="shared" si="1773"/>
        <v>0</v>
      </c>
      <c r="IF152" s="832">
        <f t="shared" si="1774"/>
        <v>0</v>
      </c>
      <c r="IG152" s="831"/>
      <c r="IH152" s="832">
        <f t="shared" si="1775"/>
        <v>0</v>
      </c>
      <c r="II152" s="823"/>
      <c r="IK152" s="831"/>
      <c r="IL152" s="832">
        <f t="shared" si="1776"/>
        <v>0</v>
      </c>
      <c r="IM152" s="831"/>
      <c r="IN152" s="832">
        <f t="shared" si="1777"/>
        <v>0</v>
      </c>
      <c r="IO152" s="831"/>
      <c r="IP152" s="832">
        <f t="shared" si="1778"/>
        <v>0</v>
      </c>
      <c r="IQ152" s="831"/>
      <c r="IR152" s="832">
        <f t="shared" si="1779"/>
        <v>0</v>
      </c>
      <c r="IS152" s="833">
        <f t="shared" si="1381"/>
        <v>0</v>
      </c>
      <c r="IT152" s="832">
        <f t="shared" si="1780"/>
        <v>0</v>
      </c>
      <c r="IU152" s="831"/>
      <c r="IV152" s="832">
        <f t="shared" si="1781"/>
        <v>0</v>
      </c>
      <c r="IW152" s="833">
        <f t="shared" si="1382"/>
        <v>0</v>
      </c>
      <c r="IX152" s="832">
        <f t="shared" si="1782"/>
        <v>0</v>
      </c>
      <c r="IY152" s="832">
        <f t="shared" si="1783"/>
        <v>0</v>
      </c>
      <c r="IZ152" s="832">
        <f t="shared" si="1784"/>
        <v>0</v>
      </c>
      <c r="JA152" s="831"/>
      <c r="JB152" s="832">
        <f t="shared" si="1785"/>
        <v>0</v>
      </c>
      <c r="JC152" s="823"/>
      <c r="JE152" s="831"/>
      <c r="JF152" s="832">
        <f t="shared" si="1786"/>
        <v>0</v>
      </c>
      <c r="JG152" s="831"/>
      <c r="JH152" s="832">
        <f t="shared" si="1787"/>
        <v>0</v>
      </c>
      <c r="JI152" s="831"/>
      <c r="JJ152" s="832">
        <f t="shared" si="1788"/>
        <v>0</v>
      </c>
      <c r="JK152" s="831"/>
      <c r="JL152" s="832">
        <f t="shared" si="1789"/>
        <v>0</v>
      </c>
      <c r="JM152" s="833">
        <f t="shared" si="1383"/>
        <v>0</v>
      </c>
      <c r="JN152" s="832">
        <f t="shared" si="1790"/>
        <v>0</v>
      </c>
      <c r="JO152" s="831"/>
      <c r="JP152" s="832">
        <f t="shared" si="1791"/>
        <v>0</v>
      </c>
      <c r="JQ152" s="833">
        <f t="shared" si="1384"/>
        <v>0</v>
      </c>
      <c r="JR152" s="832">
        <f t="shared" si="1792"/>
        <v>0</v>
      </c>
      <c r="JS152" s="832">
        <f t="shared" si="1793"/>
        <v>0</v>
      </c>
      <c r="JT152" s="832">
        <f t="shared" si="1794"/>
        <v>0</v>
      </c>
      <c r="JU152" s="831"/>
      <c r="JV152" s="832">
        <f t="shared" si="1795"/>
        <v>0</v>
      </c>
      <c r="JW152" s="823"/>
      <c r="JY152" s="831"/>
      <c r="JZ152" s="832">
        <f t="shared" si="1796"/>
        <v>0</v>
      </c>
      <c r="KA152" s="831"/>
      <c r="KB152" s="832">
        <f t="shared" si="1797"/>
        <v>0</v>
      </c>
      <c r="KC152" s="831"/>
      <c r="KD152" s="832">
        <f t="shared" si="1798"/>
        <v>0</v>
      </c>
      <c r="KE152" s="831"/>
      <c r="KF152" s="832">
        <f t="shared" si="1799"/>
        <v>0</v>
      </c>
      <c r="KG152" s="833">
        <f t="shared" si="1385"/>
        <v>0</v>
      </c>
      <c r="KH152" s="832">
        <f t="shared" si="1800"/>
        <v>0</v>
      </c>
      <c r="KI152" s="831"/>
      <c r="KJ152" s="832">
        <f t="shared" si="1801"/>
        <v>0</v>
      </c>
      <c r="KK152" s="833">
        <f t="shared" si="1386"/>
        <v>0</v>
      </c>
      <c r="KL152" s="832">
        <f t="shared" si="1802"/>
        <v>0</v>
      </c>
      <c r="KM152" s="832">
        <f t="shared" si="1803"/>
        <v>0</v>
      </c>
      <c r="KN152" s="832">
        <f t="shared" si="1804"/>
        <v>0</v>
      </c>
      <c r="KO152" s="831"/>
      <c r="KP152" s="832">
        <f t="shared" si="1805"/>
        <v>0</v>
      </c>
      <c r="KQ152" s="823"/>
      <c r="KS152" s="831"/>
      <c r="KT152" s="832">
        <f t="shared" si="1806"/>
        <v>0</v>
      </c>
      <c r="KU152" s="831"/>
      <c r="KV152" s="832">
        <f t="shared" si="1807"/>
        <v>0</v>
      </c>
      <c r="KW152" s="831"/>
      <c r="KX152" s="832">
        <f t="shared" si="1808"/>
        <v>0</v>
      </c>
      <c r="KY152" s="831"/>
      <c r="KZ152" s="832">
        <f t="shared" si="1809"/>
        <v>0</v>
      </c>
      <c r="LA152" s="833">
        <f t="shared" si="1387"/>
        <v>0</v>
      </c>
      <c r="LB152" s="832">
        <f t="shared" si="1810"/>
        <v>0</v>
      </c>
      <c r="LC152" s="831"/>
      <c r="LD152" s="832">
        <f t="shared" si="1811"/>
        <v>0</v>
      </c>
      <c r="LE152" s="833">
        <f t="shared" si="1388"/>
        <v>0</v>
      </c>
      <c r="LF152" s="832">
        <f t="shared" si="1812"/>
        <v>0</v>
      </c>
      <c r="LG152" s="832">
        <f t="shared" si="1813"/>
        <v>0</v>
      </c>
      <c r="LH152" s="832">
        <f t="shared" si="1814"/>
        <v>0</v>
      </c>
      <c r="LI152" s="831"/>
      <c r="LJ152" s="832">
        <f t="shared" si="1815"/>
        <v>0</v>
      </c>
      <c r="LK152" s="823"/>
      <c r="LM152" s="831"/>
      <c r="LN152" s="832">
        <f t="shared" si="1816"/>
        <v>0</v>
      </c>
      <c r="LO152" s="831"/>
      <c r="LP152" s="832">
        <f t="shared" si="1817"/>
        <v>0</v>
      </c>
      <c r="LQ152" s="831"/>
      <c r="LR152" s="832">
        <f t="shared" si="1818"/>
        <v>0</v>
      </c>
      <c r="LS152" s="831"/>
      <c r="LT152" s="832">
        <f t="shared" si="1819"/>
        <v>0</v>
      </c>
      <c r="LU152" s="833">
        <f t="shared" si="1389"/>
        <v>0</v>
      </c>
      <c r="LV152" s="832">
        <f t="shared" si="1820"/>
        <v>0</v>
      </c>
      <c r="LW152" s="831"/>
      <c r="LX152" s="832">
        <f t="shared" si="1821"/>
        <v>0</v>
      </c>
      <c r="LY152" s="833">
        <f t="shared" si="1390"/>
        <v>0</v>
      </c>
      <c r="LZ152" s="832">
        <f t="shared" si="1822"/>
        <v>0</v>
      </c>
      <c r="MA152" s="832">
        <f t="shared" si="1823"/>
        <v>0</v>
      </c>
      <c r="MB152" s="832">
        <f t="shared" si="1824"/>
        <v>0</v>
      </c>
      <c r="MC152" s="831"/>
      <c r="MD152" s="832">
        <f t="shared" si="1825"/>
        <v>0</v>
      </c>
      <c r="ME152" s="823"/>
      <c r="MG152" s="831"/>
      <c r="MH152" s="832">
        <f t="shared" si="1826"/>
        <v>0</v>
      </c>
      <c r="MI152" s="831"/>
      <c r="MJ152" s="832">
        <f t="shared" si="1827"/>
        <v>0</v>
      </c>
      <c r="MK152" s="831"/>
      <c r="ML152" s="832">
        <f t="shared" si="1828"/>
        <v>0</v>
      </c>
      <c r="MM152" s="831"/>
      <c r="MN152" s="832">
        <f t="shared" si="1829"/>
        <v>0</v>
      </c>
      <c r="MO152" s="833">
        <f t="shared" si="1391"/>
        <v>0</v>
      </c>
      <c r="MP152" s="832">
        <f t="shared" si="1830"/>
        <v>0</v>
      </c>
      <c r="MQ152" s="831"/>
      <c r="MR152" s="832">
        <f t="shared" si="1831"/>
        <v>0</v>
      </c>
      <c r="MS152" s="833">
        <f t="shared" si="1392"/>
        <v>0</v>
      </c>
      <c r="MT152" s="832">
        <f t="shared" si="1832"/>
        <v>0</v>
      </c>
      <c r="MU152" s="832">
        <f t="shared" si="1833"/>
        <v>0</v>
      </c>
      <c r="MV152" s="832">
        <f t="shared" si="1834"/>
        <v>0</v>
      </c>
      <c r="MW152" s="831"/>
      <c r="MX152" s="832">
        <f t="shared" si="1835"/>
        <v>0</v>
      </c>
      <c r="MY152" s="823"/>
      <c r="NA152" s="831"/>
      <c r="NB152" s="832">
        <f t="shared" si="1836"/>
        <v>0</v>
      </c>
      <c r="NC152" s="831"/>
      <c r="ND152" s="832">
        <f t="shared" si="1837"/>
        <v>0</v>
      </c>
      <c r="NE152" s="831"/>
      <c r="NF152" s="832">
        <f t="shared" si="1838"/>
        <v>0</v>
      </c>
      <c r="NG152" s="831"/>
      <c r="NH152" s="832">
        <f t="shared" si="1839"/>
        <v>0</v>
      </c>
      <c r="NI152" s="833">
        <f t="shared" si="1393"/>
        <v>0</v>
      </c>
      <c r="NJ152" s="832">
        <f t="shared" si="1840"/>
        <v>0</v>
      </c>
      <c r="NK152" s="831"/>
      <c r="NL152" s="832">
        <f t="shared" si="1841"/>
        <v>0</v>
      </c>
      <c r="NM152" s="833">
        <f t="shared" si="1394"/>
        <v>0</v>
      </c>
      <c r="NN152" s="832">
        <f t="shared" si="1842"/>
        <v>0</v>
      </c>
      <c r="NO152" s="832">
        <f t="shared" si="1843"/>
        <v>0</v>
      </c>
      <c r="NP152" s="832">
        <f t="shared" si="1844"/>
        <v>0</v>
      </c>
      <c r="NQ152" s="831"/>
      <c r="NR152" s="832">
        <f t="shared" si="1845"/>
        <v>0</v>
      </c>
      <c r="NS152" s="823"/>
      <c r="NU152" s="831"/>
      <c r="NV152" s="832">
        <f t="shared" si="1846"/>
        <v>0</v>
      </c>
      <c r="NW152" s="831"/>
      <c r="NX152" s="832">
        <f t="shared" si="1847"/>
        <v>0</v>
      </c>
      <c r="NY152" s="831"/>
      <c r="NZ152" s="832">
        <f t="shared" si="1848"/>
        <v>0</v>
      </c>
      <c r="OA152" s="831"/>
      <c r="OB152" s="832">
        <f t="shared" si="1849"/>
        <v>0</v>
      </c>
      <c r="OC152" s="833">
        <f t="shared" si="1395"/>
        <v>0</v>
      </c>
      <c r="OD152" s="832">
        <f t="shared" si="1850"/>
        <v>0</v>
      </c>
      <c r="OE152" s="831"/>
      <c r="OF152" s="832">
        <f t="shared" si="1851"/>
        <v>0</v>
      </c>
      <c r="OG152" s="833">
        <f t="shared" si="1396"/>
        <v>0</v>
      </c>
      <c r="OH152" s="832">
        <f t="shared" si="1852"/>
        <v>0</v>
      </c>
      <c r="OI152" s="832">
        <f t="shared" si="1853"/>
        <v>0</v>
      </c>
      <c r="OJ152" s="832">
        <f t="shared" si="1854"/>
        <v>0</v>
      </c>
      <c r="OK152" s="831"/>
      <c r="OL152" s="832">
        <f t="shared" si="1855"/>
        <v>0</v>
      </c>
      <c r="OM152" s="823"/>
      <c r="OO152" s="831"/>
      <c r="OP152" s="832">
        <f t="shared" si="1856"/>
        <v>0</v>
      </c>
      <c r="OQ152" s="831"/>
      <c r="OR152" s="832">
        <f t="shared" si="1857"/>
        <v>0</v>
      </c>
      <c r="OS152" s="831"/>
      <c r="OT152" s="832">
        <f t="shared" si="1858"/>
        <v>0</v>
      </c>
      <c r="OU152" s="831"/>
      <c r="OV152" s="832">
        <f t="shared" si="1859"/>
        <v>0</v>
      </c>
      <c r="OW152" s="833">
        <f t="shared" si="1397"/>
        <v>0</v>
      </c>
      <c r="OX152" s="832">
        <f t="shared" si="1860"/>
        <v>0</v>
      </c>
      <c r="OY152" s="831"/>
      <c r="OZ152" s="832">
        <f t="shared" si="1861"/>
        <v>0</v>
      </c>
      <c r="PA152" s="833">
        <f t="shared" si="1398"/>
        <v>0</v>
      </c>
      <c r="PB152" s="832">
        <f t="shared" si="1862"/>
        <v>0</v>
      </c>
      <c r="PC152" s="832">
        <f t="shared" si="1863"/>
        <v>0</v>
      </c>
      <c r="PD152" s="832">
        <f t="shared" si="1864"/>
        <v>0</v>
      </c>
      <c r="PE152" s="831"/>
      <c r="PF152" s="832">
        <f t="shared" si="1865"/>
        <v>0</v>
      </c>
      <c r="PG152" s="823"/>
      <c r="PI152" s="831"/>
      <c r="PJ152" s="832">
        <f t="shared" si="1866"/>
        <v>0</v>
      </c>
      <c r="PK152" s="831"/>
      <c r="PL152" s="832">
        <f t="shared" si="1867"/>
        <v>0</v>
      </c>
      <c r="PM152" s="831"/>
      <c r="PN152" s="832">
        <f t="shared" si="1868"/>
        <v>0</v>
      </c>
      <c r="PO152" s="831"/>
      <c r="PP152" s="832">
        <f t="shared" si="1869"/>
        <v>0</v>
      </c>
      <c r="PQ152" s="833">
        <f t="shared" si="1399"/>
        <v>0</v>
      </c>
      <c r="PR152" s="832">
        <f t="shared" si="1870"/>
        <v>0</v>
      </c>
      <c r="PS152" s="831"/>
      <c r="PT152" s="832">
        <f t="shared" si="1871"/>
        <v>0</v>
      </c>
      <c r="PU152" s="833">
        <f t="shared" si="1400"/>
        <v>0</v>
      </c>
      <c r="PV152" s="832">
        <f t="shared" si="1872"/>
        <v>0</v>
      </c>
      <c r="PW152" s="832">
        <f t="shared" si="1873"/>
        <v>0</v>
      </c>
      <c r="PX152" s="832">
        <f t="shared" si="1874"/>
        <v>0</v>
      </c>
      <c r="PY152" s="831"/>
      <c r="PZ152" s="832">
        <f t="shared" si="1875"/>
        <v>0</v>
      </c>
      <c r="QA152" s="823"/>
      <c r="QC152" s="831"/>
      <c r="QD152" s="832">
        <f t="shared" si="1876"/>
        <v>0</v>
      </c>
      <c r="QE152" s="831"/>
      <c r="QF152" s="832">
        <f t="shared" si="1877"/>
        <v>0</v>
      </c>
      <c r="QG152" s="831"/>
      <c r="QH152" s="832">
        <f t="shared" si="1878"/>
        <v>0</v>
      </c>
      <c r="QI152" s="831"/>
      <c r="QJ152" s="832">
        <f t="shared" si="1879"/>
        <v>0</v>
      </c>
      <c r="QK152" s="833">
        <f t="shared" si="1401"/>
        <v>0</v>
      </c>
      <c r="QL152" s="832">
        <f t="shared" si="1880"/>
        <v>0</v>
      </c>
      <c r="QM152" s="831"/>
      <c r="QN152" s="832">
        <f t="shared" si="1881"/>
        <v>0</v>
      </c>
      <c r="QO152" s="833">
        <f t="shared" si="1402"/>
        <v>0</v>
      </c>
      <c r="QP152" s="832">
        <f t="shared" si="1882"/>
        <v>0</v>
      </c>
      <c r="QQ152" s="832">
        <f t="shared" si="1883"/>
        <v>0</v>
      </c>
      <c r="QR152" s="832">
        <f t="shared" si="1884"/>
        <v>0</v>
      </c>
      <c r="QS152" s="831"/>
      <c r="QT152" s="832">
        <f t="shared" si="1885"/>
        <v>0</v>
      </c>
      <c r="QU152" s="823"/>
      <c r="RA152" s="785">
        <f t="shared" si="1125"/>
        <v>0</v>
      </c>
      <c r="RB152" s="785" t="e">
        <f t="shared" si="1126"/>
        <v>#REF!</v>
      </c>
      <c r="RC152" s="677">
        <f t="shared" si="1673"/>
        <v>0</v>
      </c>
      <c r="RD152" s="677">
        <f t="shared" si="1673"/>
        <v>0</v>
      </c>
      <c r="RE152" s="677">
        <f t="shared" si="1673"/>
        <v>0</v>
      </c>
      <c r="RF152" s="677">
        <f t="shared" si="1673"/>
        <v>0</v>
      </c>
      <c r="RG152" s="677">
        <f t="shared" si="1673"/>
        <v>0</v>
      </c>
      <c r="RH152" s="677">
        <f t="shared" si="1673"/>
        <v>0</v>
      </c>
      <c r="RI152" s="677">
        <f t="shared" si="1673"/>
        <v>0</v>
      </c>
      <c r="RJ152" s="677">
        <f t="shared" si="1667"/>
        <v>0</v>
      </c>
      <c r="RK152" s="677" t="e">
        <f>#REF!</f>
        <v>#REF!</v>
      </c>
      <c r="RL152" s="677" t="e">
        <f>#REF!</f>
        <v>#REF!</v>
      </c>
      <c r="RM152" s="677">
        <f t="shared" si="1674"/>
        <v>0</v>
      </c>
      <c r="RN152" s="677">
        <f t="shared" si="1674"/>
        <v>0</v>
      </c>
      <c r="RO152" s="677">
        <f t="shared" si="1674"/>
        <v>0</v>
      </c>
      <c r="RP152" s="677">
        <f t="shared" si="1674"/>
        <v>0</v>
      </c>
      <c r="RQ152" s="677">
        <f t="shared" si="1674"/>
        <v>0</v>
      </c>
      <c r="RR152" s="677">
        <f t="shared" si="1674"/>
        <v>0</v>
      </c>
      <c r="RS152" s="677">
        <f t="shared" si="1674"/>
        <v>0</v>
      </c>
      <c r="RT152" s="677">
        <f t="shared" si="1668"/>
        <v>0</v>
      </c>
      <c r="RV152" s="675">
        <f t="shared" si="1129"/>
        <v>0</v>
      </c>
      <c r="RW152" s="675">
        <f t="shared" si="1130"/>
        <v>0</v>
      </c>
      <c r="RX152" s="675">
        <f t="shared" si="1131"/>
        <v>0</v>
      </c>
      <c r="RY152" s="675">
        <f t="shared" si="1132"/>
        <v>0</v>
      </c>
      <c r="RZ152" s="675">
        <f t="shared" si="1133"/>
        <v>0</v>
      </c>
      <c r="SA152" s="675">
        <f t="shared" si="1134"/>
        <v>0</v>
      </c>
      <c r="SB152" s="675">
        <f t="shared" si="1135"/>
        <v>0</v>
      </c>
      <c r="SC152" s="675">
        <f t="shared" si="1136"/>
        <v>0</v>
      </c>
      <c r="SD152" s="675" t="e">
        <f xml:space="preserve"> SUMIF(#REF!,$SD$8,#REF!)</f>
        <v>#REF!</v>
      </c>
      <c r="SE152" s="675" t="e">
        <f xml:space="preserve"> SUMIF(#REF!,$SE$8,#REF!)</f>
        <v>#REF!</v>
      </c>
      <c r="SG152" s="675">
        <f t="shared" si="1675"/>
        <v>0</v>
      </c>
      <c r="SH152" s="675">
        <f t="shared" si="1675"/>
        <v>0</v>
      </c>
      <c r="SI152" s="675">
        <f t="shared" si="1675"/>
        <v>0</v>
      </c>
      <c r="SJ152" s="675">
        <f t="shared" si="1675"/>
        <v>0</v>
      </c>
      <c r="SK152" s="675">
        <f t="shared" si="1675"/>
        <v>0</v>
      </c>
      <c r="SL152" s="675">
        <f t="shared" si="1675"/>
        <v>0</v>
      </c>
      <c r="SM152" s="675">
        <f t="shared" si="1675"/>
        <v>0</v>
      </c>
      <c r="SN152" s="675">
        <f t="shared" si="1675"/>
        <v>0</v>
      </c>
      <c r="SO152" s="675" t="e">
        <f t="shared" si="1675"/>
        <v>#REF!</v>
      </c>
      <c r="SP152" s="675" t="e">
        <f t="shared" si="1675"/>
        <v>#REF!</v>
      </c>
      <c r="SQ152" s="675">
        <f t="shared" si="1675"/>
        <v>0</v>
      </c>
      <c r="SR152" s="675">
        <f t="shared" si="1675"/>
        <v>0</v>
      </c>
      <c r="SS152" s="675">
        <f t="shared" si="1675"/>
        <v>0</v>
      </c>
      <c r="ST152" s="675">
        <f t="shared" ref="ST152:SV175" si="1904">RP152*$AP152</f>
        <v>0</v>
      </c>
      <c r="SU152" s="675">
        <f t="shared" si="1904"/>
        <v>0</v>
      </c>
      <c r="SV152" s="675">
        <f t="shared" si="1904"/>
        <v>0</v>
      </c>
      <c r="SW152" s="675">
        <f t="shared" si="1902"/>
        <v>0</v>
      </c>
      <c r="SX152" s="675">
        <f t="shared" si="1902"/>
        <v>0</v>
      </c>
      <c r="SY152" s="675" t="e">
        <f>#REF!*$AP152</f>
        <v>#REF!</v>
      </c>
      <c r="SZ152" s="675" t="e">
        <f>#REF!*$AP152</f>
        <v>#REF!</v>
      </c>
      <c r="TA152" s="675" t="e">
        <f>#REF!*$AP152</f>
        <v>#REF!</v>
      </c>
      <c r="TB152" s="675" t="e">
        <f>#REF!*$AP152</f>
        <v>#REF!</v>
      </c>
      <c r="TC152" s="675" t="e">
        <f>#REF!*$AP152</f>
        <v>#REF!</v>
      </c>
      <c r="TE152" s="675">
        <f t="shared" si="1403"/>
        <v>0</v>
      </c>
      <c r="TF152" s="675">
        <f t="shared" si="1404"/>
        <v>0</v>
      </c>
      <c r="TG152" s="675">
        <f t="shared" si="1405"/>
        <v>0</v>
      </c>
      <c r="TH152" s="675">
        <f t="shared" si="1406"/>
        <v>0</v>
      </c>
      <c r="TI152" s="675">
        <f t="shared" si="1407"/>
        <v>0</v>
      </c>
      <c r="TJ152" s="675">
        <f t="shared" si="1408"/>
        <v>0</v>
      </c>
      <c r="TK152" s="675">
        <f t="shared" si="1409"/>
        <v>0</v>
      </c>
      <c r="TL152" s="675">
        <f t="shared" si="1410"/>
        <v>0</v>
      </c>
      <c r="TM152" s="675">
        <f t="shared" si="1411"/>
        <v>0</v>
      </c>
      <c r="TN152" s="676">
        <f t="shared" si="1412"/>
        <v>0</v>
      </c>
      <c r="TP152" s="675">
        <f>IFERROR(SG152*(1+LEVEL_2!#REF!),0)</f>
        <v>0</v>
      </c>
      <c r="TQ152" s="675">
        <f>IFERROR(SH152*(1+LEVEL_2!#REF!),0)</f>
        <v>0</v>
      </c>
      <c r="TR152" s="675">
        <f>IFERROR(SI152*(1+LEVEL_2!#REF!),0)</f>
        <v>0</v>
      </c>
      <c r="TS152" s="675">
        <f>IFERROR(SJ152*(1+LEVEL_2!#REF!),0)</f>
        <v>0</v>
      </c>
      <c r="TT152" s="675">
        <f>IFERROR(SK152*(1+LEVEL_2!#REF!),0)</f>
        <v>0</v>
      </c>
      <c r="TU152" s="675">
        <f>IFERROR(SL152*(1+LEVEL_2!#REF!),0)</f>
        <v>0</v>
      </c>
      <c r="TV152" s="675">
        <f>IFERROR(SM152*(1+LEVEL_2!#REF!),0)</f>
        <v>0</v>
      </c>
      <c r="TW152" s="675">
        <f>IFERROR(SN152*(1+LEVEL_2!#REF!),0)</f>
        <v>0</v>
      </c>
      <c r="TX152" s="675">
        <f>IFERROR(SO152*(1+LEVEL_2!#REF!),0)</f>
        <v>0</v>
      </c>
      <c r="TY152" s="675">
        <f>IFERROR(SP152*(1+LEVEL_2!#REF!),0)</f>
        <v>0</v>
      </c>
      <c r="TZ152" s="675">
        <f>IFERROR(SQ152*(1+LEVEL_2!#REF!),0)</f>
        <v>0</v>
      </c>
      <c r="UA152" s="675">
        <f>IFERROR(SR152*(1+LEVEL_2!#REF!),0)</f>
        <v>0</v>
      </c>
      <c r="UB152" s="675">
        <f>IFERROR(SS152*(1+LEVEL_2!#REF!),0)</f>
        <v>0</v>
      </c>
      <c r="UC152" s="675">
        <f>IFERROR(ST152*(1+LEVEL_2!#REF!),0)</f>
        <v>0</v>
      </c>
      <c r="UD152" s="675">
        <f>IFERROR(SU152*(1+LEVEL_2!#REF!),0)</f>
        <v>0</v>
      </c>
      <c r="UE152" s="675">
        <f>IFERROR(SV152*(1+LEVEL_2!#REF!),0)</f>
        <v>0</v>
      </c>
      <c r="UF152" s="675">
        <f>IFERROR(SW152*(1+LEVEL_2!#REF!),0)</f>
        <v>0</v>
      </c>
      <c r="UG152" s="675">
        <f>IFERROR(SX152*(1+LEVEL_2!#REF!),0)</f>
        <v>0</v>
      </c>
      <c r="UH152" s="675">
        <f>IFERROR(SY152*(1+LEVEL_2!#REF!),0)</f>
        <v>0</v>
      </c>
      <c r="UI152" s="675">
        <f>IFERROR(SZ152*(1+LEVEL_2!#REF!),0)</f>
        <v>0</v>
      </c>
      <c r="UJ152" s="675">
        <f>IFERROR(TA152*(1+LEVEL_2!#REF!),0)</f>
        <v>0</v>
      </c>
      <c r="UK152" s="675">
        <f>IFERROR(TB152*(1+LEVEL_2!#REF!),0)</f>
        <v>0</v>
      </c>
      <c r="UL152" s="675">
        <f>IFERROR(TC152*(1+LEVEL_2!#REF!),0)</f>
        <v>0</v>
      </c>
      <c r="UN152" s="675">
        <f t="shared" si="1413"/>
        <v>0</v>
      </c>
      <c r="UO152" s="675">
        <f t="shared" si="1414"/>
        <v>0</v>
      </c>
      <c r="UP152" s="675">
        <f t="shared" si="1415"/>
        <v>0</v>
      </c>
      <c r="UQ152" s="675">
        <f t="shared" si="1416"/>
        <v>0</v>
      </c>
      <c r="UR152" s="675">
        <f t="shared" si="1417"/>
        <v>0</v>
      </c>
      <c r="US152" s="675">
        <f t="shared" si="1418"/>
        <v>0</v>
      </c>
      <c r="UT152" s="675">
        <f t="shared" si="1419"/>
        <v>0</v>
      </c>
      <c r="UU152" s="675">
        <f t="shared" si="1420"/>
        <v>0</v>
      </c>
      <c r="UV152" s="675">
        <f t="shared" si="1421"/>
        <v>0</v>
      </c>
      <c r="UW152" s="676">
        <f t="shared" si="1422"/>
        <v>0</v>
      </c>
    </row>
    <row r="153" spans="1:569" s="645" customFormat="1" ht="20.100000000000001" customHeight="1">
      <c r="A153" s="677"/>
      <c r="B153" s="677"/>
      <c r="C153" s="752" t="s">
        <v>741</v>
      </c>
      <c r="D153" s="752"/>
      <c r="E153" s="753"/>
      <c r="F153" s="753"/>
      <c r="G153" s="754"/>
      <c r="H153" s="755"/>
      <c r="I153" s="756"/>
      <c r="J153" s="757"/>
      <c r="K153" s="758"/>
      <c r="L153" s="758"/>
      <c r="M153" s="770"/>
      <c r="N153" s="798">
        <f t="shared" si="1423"/>
        <v>0</v>
      </c>
      <c r="O153" s="799">
        <f t="shared" si="1424"/>
        <v>0</v>
      </c>
      <c r="Q153" s="800"/>
      <c r="R153" s="762"/>
      <c r="S153" s="762"/>
      <c r="T153" s="762"/>
      <c r="U153" s="762"/>
      <c r="V153" s="762"/>
      <c r="W153" s="762"/>
      <c r="X153" s="762"/>
      <c r="Y153" s="762"/>
      <c r="Z153" s="762"/>
      <c r="AA153" s="762"/>
      <c r="AB153" s="762"/>
      <c r="AC153" s="762"/>
      <c r="AD153" s="762"/>
      <c r="AE153" s="762"/>
      <c r="AF153" s="763"/>
      <c r="AH153" s="657"/>
      <c r="AI153" s="658">
        <f>SUBTOTAL(9,AI154:AI173)</f>
        <v>33692160</v>
      </c>
      <c r="AJ153" s="657"/>
      <c r="AK153" s="658">
        <f>SUBTOTAL(9,AK154:AK173)</f>
        <v>21662500</v>
      </c>
      <c r="AL153" s="657"/>
      <c r="AM153" s="658">
        <f>SUBTOTAL(9,AM154:AM173)</f>
        <v>6500000</v>
      </c>
      <c r="AN153" s="657"/>
      <c r="AO153" s="658">
        <f>SUBTOTAL(9,AO154:AO173)</f>
        <v>0</v>
      </c>
      <c r="AP153" s="658">
        <f t="shared" si="1111"/>
        <v>0</v>
      </c>
      <c r="AQ153" s="658">
        <f>SUBTOTAL(9,AQ154:AQ173)</f>
        <v>61854660</v>
      </c>
      <c r="AR153" s="657"/>
      <c r="AS153" s="658">
        <f>SUBTOTAL(9,AS154:AS173)</f>
        <v>8891924.553637499</v>
      </c>
      <c r="AT153" s="658"/>
      <c r="AU153" s="658"/>
      <c r="AV153" s="658">
        <f t="shared" si="1903"/>
        <v>0</v>
      </c>
      <c r="AW153" s="658">
        <f t="shared" ref="AW153:BB153" si="1905">SUBTOTAL(9,AW154:AW173)</f>
        <v>23484743.784779999</v>
      </c>
      <c r="AX153" s="658">
        <f t="shared" si="1905"/>
        <v>67241655.835700005</v>
      </c>
      <c r="AY153" s="658">
        <f t="shared" si="1905"/>
        <v>141493169.10727501</v>
      </c>
      <c r="AZ153" s="658">
        <f t="shared" si="1905"/>
        <v>70746584.553637505</v>
      </c>
      <c r="BA153" s="658">
        <f t="shared" si="1905"/>
        <v>70746584.553637505</v>
      </c>
      <c r="BB153" s="658">
        <f t="shared" si="1905"/>
        <v>0</v>
      </c>
      <c r="BC153" s="657"/>
      <c r="BD153" s="658">
        <f>SUBTOTAL(9,BD154:BD173)</f>
        <v>0</v>
      </c>
      <c r="BE153" s="659"/>
      <c r="BG153" s="657"/>
      <c r="BH153" s="658">
        <f>SUBTOTAL(9,BH154:BH173)</f>
        <v>42399975</v>
      </c>
      <c r="BI153" s="657"/>
      <c r="BJ153" s="658">
        <f>SUBTOTAL(9,BJ154:BJ173)</f>
        <v>23118250</v>
      </c>
      <c r="BK153" s="657"/>
      <c r="BL153" s="658">
        <f>SUBTOTAL(9,BL154:BL173)</f>
        <v>7074284.0332124885</v>
      </c>
      <c r="BM153" s="657"/>
      <c r="BN153" s="658">
        <f>SUBTOTAL(9,BN154:BN173)</f>
        <v>0</v>
      </c>
      <c r="BO153" s="658">
        <f t="shared" si="1371"/>
        <v>0</v>
      </c>
      <c r="BP153" s="658">
        <f>SUBTOTAL(9,BP154:BP173)</f>
        <v>72592509.033212483</v>
      </c>
      <c r="BQ153" s="657">
        <f t="shared" si="1427"/>
        <v>0</v>
      </c>
      <c r="BR153" s="658">
        <f>SUBTOTAL(9,BR154:BR173)</f>
        <v>10368763.449209521</v>
      </c>
      <c r="BS153" s="658">
        <f t="shared" si="1372"/>
        <v>0</v>
      </c>
      <c r="BT153" s="658">
        <f>SUBTOTAL(9,BT154:BT173)</f>
        <v>82961272.482422009</v>
      </c>
      <c r="BU153" s="658">
        <f>SUBTOTAL(9,BU154:BU173)</f>
        <v>82961272.482422009</v>
      </c>
      <c r="BV153" s="658">
        <f>SUBTOTAL(9,BV154:BV173)</f>
        <v>0</v>
      </c>
      <c r="BW153" s="657"/>
      <c r="BX153" s="658">
        <f>SUBTOTAL(9,BX154:BX173)</f>
        <v>0</v>
      </c>
      <c r="BY153" s="659"/>
      <c r="CA153" s="738"/>
      <c r="CB153" s="664">
        <f>SUBTOTAL(9,CB154:CB173)</f>
        <v>19020000</v>
      </c>
      <c r="CC153" s="739"/>
      <c r="CD153" s="664">
        <f>SUBTOTAL(9,CD154:CD173)</f>
        <v>33260000</v>
      </c>
      <c r="CE153" s="739"/>
      <c r="CF153" s="664">
        <f>SUBTOTAL(9,CF154:CF173)</f>
        <v>0</v>
      </c>
      <c r="CG153" s="739"/>
      <c r="CH153" s="664">
        <f>SUBTOTAL(9,CH154:CH173)</f>
        <v>4720000</v>
      </c>
      <c r="CI153" s="664">
        <f t="shared" si="1377"/>
        <v>0</v>
      </c>
      <c r="CJ153" s="664">
        <f>SUBTOTAL(9,CJ154:CJ173)</f>
        <v>57000000</v>
      </c>
      <c r="CK153" s="739"/>
      <c r="CL153" s="664">
        <f>SUBTOTAL(9,CL154:CL173)</f>
        <v>0</v>
      </c>
      <c r="CM153" s="664">
        <f t="shared" si="1378"/>
        <v>0</v>
      </c>
      <c r="CN153" s="664">
        <f t="shared" ref="CN153:CV153" si="1906">SUBTOTAL(9,CN154:CN173)</f>
        <v>57000000</v>
      </c>
      <c r="CO153" s="740">
        <f t="shared" si="1906"/>
        <v>15280000</v>
      </c>
      <c r="CP153" s="740">
        <f t="shared" si="1906"/>
        <v>5060000</v>
      </c>
      <c r="CQ153" s="740">
        <f t="shared" si="1906"/>
        <v>5220000</v>
      </c>
      <c r="CR153" s="740">
        <f t="shared" si="1906"/>
        <v>14260000</v>
      </c>
      <c r="CS153" s="700">
        <f t="shared" si="1906"/>
        <v>0</v>
      </c>
      <c r="CT153" s="740">
        <f t="shared" si="1906"/>
        <v>8920000</v>
      </c>
      <c r="CU153" s="740">
        <f t="shared" si="1906"/>
        <v>8260000</v>
      </c>
      <c r="CV153" s="700">
        <f t="shared" si="1906"/>
        <v>0</v>
      </c>
      <c r="CW153" s="741"/>
      <c r="CX153" s="740">
        <f>SUBTOTAL(9,CX154:CX173)</f>
        <v>0</v>
      </c>
      <c r="CY153" s="742"/>
      <c r="DA153" s="657"/>
      <c r="DB153" s="658">
        <f>SUBTOTAL(9,DB154:DB173)</f>
        <v>33692160</v>
      </c>
      <c r="DC153" s="657"/>
      <c r="DD153" s="658">
        <f>SUBTOTAL(9,DD154:DD173)</f>
        <v>21662500</v>
      </c>
      <c r="DE153" s="657"/>
      <c r="DF153" s="658">
        <f>SUBTOTAL(9,DF154:DF173)</f>
        <v>6500000</v>
      </c>
      <c r="DG153" s="657"/>
      <c r="DH153" s="658">
        <f>SUBTOTAL(9,DH154:DH173)</f>
        <v>0</v>
      </c>
      <c r="DI153" s="658">
        <f t="shared" si="1112"/>
        <v>0</v>
      </c>
      <c r="DJ153" s="658">
        <f>SUBTOTAL(9,DJ154:DJ173)</f>
        <v>61854660</v>
      </c>
      <c r="DK153" s="657"/>
      <c r="DL153" s="658">
        <f>SUBTOTAL(9,DL154:DL173)</f>
        <v>8891924.553637499</v>
      </c>
      <c r="DM153" s="658">
        <f t="shared" si="1113"/>
        <v>0</v>
      </c>
      <c r="DN153" s="658">
        <f>SUBTOTAL(9,DN154:DN173)</f>
        <v>70746584.553637505</v>
      </c>
      <c r="DO153" s="658">
        <f>SUBTOTAL(9,DO154:DO173)</f>
        <v>70746584.553637505</v>
      </c>
      <c r="DP153" s="658">
        <f>SUBTOTAL(9,DP154:DP173)</f>
        <v>0</v>
      </c>
      <c r="DQ153" s="657"/>
      <c r="DR153" s="658">
        <f>SUBTOTAL(9,DR154:DR173)</f>
        <v>0</v>
      </c>
      <c r="DS153" s="659"/>
      <c r="DU153" s="667"/>
      <c r="DV153" s="668">
        <f>SUBTOTAL(9,DV154:DV173)</f>
        <v>46415000</v>
      </c>
      <c r="DW153" s="667"/>
      <c r="DX153" s="668">
        <f>SUBTOTAL(9,DX154:DX173)</f>
        <v>66795000</v>
      </c>
      <c r="DY153" s="667"/>
      <c r="DZ153" s="668">
        <f>SUBTOTAL(9,DZ154:DZ173)</f>
        <v>8280000</v>
      </c>
      <c r="EA153" s="667"/>
      <c r="EB153" s="668">
        <f>SUBTOTAL(9,EB154:EB173)</f>
        <v>0</v>
      </c>
      <c r="EC153" s="668">
        <f t="shared" si="1114"/>
        <v>0</v>
      </c>
      <c r="ED153" s="668">
        <f>SUBTOTAL(9,ED154:ED173)</f>
        <v>121490000</v>
      </c>
      <c r="EE153" s="667"/>
      <c r="EF153" s="668">
        <f>SUBTOTAL(9,EF154:EF173)</f>
        <v>20107901.908124998</v>
      </c>
      <c r="EG153" s="668">
        <f t="shared" si="1115"/>
        <v>0</v>
      </c>
      <c r="EH153" s="668">
        <f>SUBTOTAL(9,EH154:EH173)</f>
        <v>141597901.90812498</v>
      </c>
      <c r="EI153" s="668">
        <f>SUBTOTAL(9,EI154:EI173)</f>
        <v>141597901.90812498</v>
      </c>
      <c r="EJ153" s="668">
        <f>SUBTOTAL(9,EJ154:EJ173)</f>
        <v>0</v>
      </c>
      <c r="EK153" s="667"/>
      <c r="EL153" s="668">
        <f>SUBTOTAL(9,EL154:EL173)</f>
        <v>0</v>
      </c>
      <c r="EM153" s="669"/>
      <c r="EO153" s="667"/>
      <c r="EP153" s="668">
        <f>SUBTOTAL(9,EP154:EP173)</f>
        <v>55564000</v>
      </c>
      <c r="EQ153" s="667"/>
      <c r="ER153" s="668">
        <f>SUBTOTAL(9,ER154:ER173)</f>
        <v>24988000</v>
      </c>
      <c r="ES153" s="667"/>
      <c r="ET153" s="668">
        <f>SUBTOTAL(9,ET154:ET173)</f>
        <v>6500000</v>
      </c>
      <c r="EU153" s="667"/>
      <c r="EV153" s="668">
        <f>SUBTOTAL(9,EV154:EV173)</f>
        <v>12147880</v>
      </c>
      <c r="EW153" s="668">
        <f t="shared" si="1116"/>
        <v>0</v>
      </c>
      <c r="EX153" s="668">
        <f>SUBTOTAL(9,EX154:EX173)</f>
        <v>99199880</v>
      </c>
      <c r="EY153" s="667"/>
      <c r="EZ153" s="668">
        <f>SUBTOTAL(9,EZ154:EZ173)</f>
        <v>13050326.566099999</v>
      </c>
      <c r="FA153" s="668">
        <f t="shared" si="1117"/>
        <v>0</v>
      </c>
      <c r="FB153" s="668">
        <f>SUBTOTAL(9,FB154:FB173)</f>
        <v>112250206.5661</v>
      </c>
      <c r="FC153" s="668">
        <f>SUBTOTAL(9,FC154:FC173)</f>
        <v>112250206.5661</v>
      </c>
      <c r="FD153" s="668">
        <f>SUBTOTAL(9,FD154:FD173)</f>
        <v>0</v>
      </c>
      <c r="FE153" s="667"/>
      <c r="FF153" s="668">
        <f>SUBTOTAL(9,FF154:FF173)</f>
        <v>0</v>
      </c>
      <c r="FG153" s="670"/>
      <c r="FI153" s="657"/>
      <c r="FJ153" s="658">
        <f>SUBTOTAL(9,FJ154:FJ173)</f>
        <v>68576700</v>
      </c>
      <c r="FK153" s="657"/>
      <c r="FL153" s="658">
        <f>SUBTOTAL(9,FL154:FL173)</f>
        <v>89032920</v>
      </c>
      <c r="FM153" s="657"/>
      <c r="FN153" s="658">
        <f>SUBTOTAL(9,FN154:FN173)</f>
        <v>17306800</v>
      </c>
      <c r="FO153" s="657"/>
      <c r="FP153" s="658">
        <f>SUBTOTAL(9,FP154:FP173)</f>
        <v>10173550</v>
      </c>
      <c r="FQ153" s="658">
        <f t="shared" si="1118"/>
        <v>0</v>
      </c>
      <c r="FR153" s="658">
        <f>SUBTOTAL(9,FR154:FR173)</f>
        <v>185089970</v>
      </c>
      <c r="FS153" s="657">
        <f t="shared" si="1119"/>
        <v>0</v>
      </c>
      <c r="FT153" s="658">
        <f>SUBTOTAL(9,FT154:FT173)</f>
        <v>14802464.482451394</v>
      </c>
      <c r="FU153" s="658">
        <f t="shared" si="1120"/>
        <v>0</v>
      </c>
      <c r="FV153" s="658">
        <f>SUBTOTAL(9,FV154:FV173)</f>
        <v>199892434.48245138</v>
      </c>
      <c r="FW153" s="658">
        <f>SUBTOTAL(9,FW154:FW173)</f>
        <v>199892434.48245138</v>
      </c>
      <c r="FX153" s="658">
        <f>SUBTOTAL(9,FX154:FX173)</f>
        <v>0</v>
      </c>
      <c r="FY153" s="657"/>
      <c r="FZ153" s="658">
        <f>SUBTOTAL(9,FZ154:FZ173)</f>
        <v>0</v>
      </c>
      <c r="GA153" s="670"/>
      <c r="GC153" s="657"/>
      <c r="GD153" s="658">
        <f>SUBTOTAL(9,GD154:GD173)</f>
        <v>56140000</v>
      </c>
      <c r="GE153" s="657"/>
      <c r="GF153" s="658">
        <f>SUBTOTAL(9,GF154:GF173)</f>
        <v>31390000</v>
      </c>
      <c r="GG153" s="657"/>
      <c r="GH153" s="658">
        <f>SUBTOTAL(9,GH154:GH173)</f>
        <v>2100000</v>
      </c>
      <c r="GI153" s="657"/>
      <c r="GJ153" s="658">
        <f>SUBTOTAL(9,GJ154:GJ173)</f>
        <v>0</v>
      </c>
      <c r="GK153" s="658">
        <f t="shared" si="1121"/>
        <v>0</v>
      </c>
      <c r="GL153" s="658">
        <f>SUBTOTAL(9,GL154:GL173)</f>
        <v>89630000</v>
      </c>
      <c r="GM153" s="657"/>
      <c r="GN153" s="658">
        <f>SUBTOTAL(9,GN154:GN173)</f>
        <v>13052385.391249999</v>
      </c>
      <c r="GO153" s="658">
        <f t="shared" si="1122"/>
        <v>0</v>
      </c>
      <c r="GP153" s="658">
        <f>SUBTOTAL(9,GP154:GP173)</f>
        <v>102682385.39125001</v>
      </c>
      <c r="GQ153" s="658">
        <f>SUBTOTAL(9,GQ154:GQ173)</f>
        <v>102682385.39125001</v>
      </c>
      <c r="GR153" s="658">
        <f>SUBTOTAL(9,GR154:GR173)</f>
        <v>0</v>
      </c>
      <c r="GS153" s="657"/>
      <c r="GT153" s="658">
        <f>SUBTOTAL(9,GT154:GT173)</f>
        <v>0</v>
      </c>
      <c r="GU153" s="670"/>
      <c r="GW153" s="657"/>
      <c r="GX153" s="658">
        <f>SUBTOTAL(9,GX154:GX173)</f>
        <v>33692160</v>
      </c>
      <c r="GY153" s="657"/>
      <c r="GZ153" s="658">
        <f>SUBTOTAL(9,GZ154:GZ173)</f>
        <v>21662500</v>
      </c>
      <c r="HA153" s="657"/>
      <c r="HB153" s="658">
        <f>SUBTOTAL(9,HB154:HB173)</f>
        <v>6500000</v>
      </c>
      <c r="HC153" s="657"/>
      <c r="HD153" s="658">
        <f>SUBTOTAL(9,HD154:HD173)</f>
        <v>0</v>
      </c>
      <c r="HE153" s="658">
        <f t="shared" si="1123"/>
        <v>0</v>
      </c>
      <c r="HF153" s="658">
        <f>SUBTOTAL(9,HF154:HF173)</f>
        <v>61854660</v>
      </c>
      <c r="HG153" s="657"/>
      <c r="HH153" s="658">
        <f>SUBTOTAL(9,HH154:HH173)</f>
        <v>8891924.553637499</v>
      </c>
      <c r="HI153" s="658">
        <f t="shared" si="1124"/>
        <v>0</v>
      </c>
      <c r="HJ153" s="658">
        <f>SUBTOTAL(9,HJ154:HJ173)</f>
        <v>70746584.553637505</v>
      </c>
      <c r="HK153" s="658">
        <f>SUBTOTAL(9,HK154:HK173)</f>
        <v>70746584.553637505</v>
      </c>
      <c r="HL153" s="658">
        <f>SUBTOTAL(9,HL154:HL173)</f>
        <v>0</v>
      </c>
      <c r="HM153" s="657"/>
      <c r="HN153" s="658">
        <f>SUBTOTAL(9,HN154:HN173)</f>
        <v>0</v>
      </c>
      <c r="HO153" s="659"/>
      <c r="HQ153" s="671"/>
      <c r="HR153" s="672">
        <f>SUBTOTAL(9,HR154:HR173)</f>
        <v>0</v>
      </c>
      <c r="HS153" s="671"/>
      <c r="HT153" s="672">
        <f>SUBTOTAL(9,HT154:HT173)</f>
        <v>0</v>
      </c>
      <c r="HU153" s="671"/>
      <c r="HV153" s="672">
        <f>SUBTOTAL(9,HV154:HV173)</f>
        <v>0</v>
      </c>
      <c r="HW153" s="671"/>
      <c r="HX153" s="672">
        <f>SUBTOTAL(9,HX154:HX173)</f>
        <v>0</v>
      </c>
      <c r="HY153" s="673">
        <f t="shared" si="1379"/>
        <v>0</v>
      </c>
      <c r="HZ153" s="672">
        <f>SUBTOTAL(9,HZ154:HZ173)</f>
        <v>0</v>
      </c>
      <c r="IA153" s="671"/>
      <c r="IB153" s="672">
        <f>SUBTOTAL(9,IB154:IB173)</f>
        <v>0</v>
      </c>
      <c r="IC153" s="673">
        <f t="shared" si="1380"/>
        <v>0</v>
      </c>
      <c r="ID153" s="672">
        <f>SUBTOTAL(9,ID154:ID173)</f>
        <v>0</v>
      </c>
      <c r="IE153" s="672">
        <f>SUBTOTAL(9,IE154:IE173)</f>
        <v>0</v>
      </c>
      <c r="IF153" s="672">
        <f>SUBTOTAL(9,IF154:IF173)</f>
        <v>0</v>
      </c>
      <c r="IG153" s="671"/>
      <c r="IH153" s="672">
        <f>SUBTOTAL(9,IH154:IH173)</f>
        <v>0</v>
      </c>
      <c r="II153" s="670"/>
      <c r="IK153" s="671"/>
      <c r="IL153" s="672">
        <f>SUBTOTAL(9,IL154:IL173)</f>
        <v>0</v>
      </c>
      <c r="IM153" s="671"/>
      <c r="IN153" s="672">
        <f>SUBTOTAL(9,IN154:IN173)</f>
        <v>0</v>
      </c>
      <c r="IO153" s="671"/>
      <c r="IP153" s="672">
        <f>SUBTOTAL(9,IP154:IP173)</f>
        <v>0</v>
      </c>
      <c r="IQ153" s="671"/>
      <c r="IR153" s="672">
        <f>SUBTOTAL(9,IR154:IR173)</f>
        <v>0</v>
      </c>
      <c r="IS153" s="673">
        <f t="shared" si="1381"/>
        <v>0</v>
      </c>
      <c r="IT153" s="672">
        <f>SUBTOTAL(9,IT154:IT173)</f>
        <v>0</v>
      </c>
      <c r="IU153" s="671"/>
      <c r="IV153" s="672">
        <f>SUBTOTAL(9,IV154:IV173)</f>
        <v>0</v>
      </c>
      <c r="IW153" s="673">
        <f t="shared" si="1382"/>
        <v>0</v>
      </c>
      <c r="IX153" s="672">
        <f>SUBTOTAL(9,IX154:IX173)</f>
        <v>0</v>
      </c>
      <c r="IY153" s="672">
        <f>SUBTOTAL(9,IY154:IY173)</f>
        <v>0</v>
      </c>
      <c r="IZ153" s="672">
        <f>SUBTOTAL(9,IZ154:IZ173)</f>
        <v>0</v>
      </c>
      <c r="JA153" s="671"/>
      <c r="JB153" s="672">
        <f>SUBTOTAL(9,JB154:JB173)</f>
        <v>0</v>
      </c>
      <c r="JC153" s="670"/>
      <c r="JE153" s="671"/>
      <c r="JF153" s="672">
        <f>SUBTOTAL(9,JF154:JF173)</f>
        <v>0</v>
      </c>
      <c r="JG153" s="671"/>
      <c r="JH153" s="672">
        <f>SUBTOTAL(9,JH154:JH173)</f>
        <v>0</v>
      </c>
      <c r="JI153" s="671"/>
      <c r="JJ153" s="672">
        <f>SUBTOTAL(9,JJ154:JJ173)</f>
        <v>0</v>
      </c>
      <c r="JK153" s="671"/>
      <c r="JL153" s="672">
        <f>SUBTOTAL(9,JL154:JL173)</f>
        <v>0</v>
      </c>
      <c r="JM153" s="673">
        <f t="shared" si="1383"/>
        <v>0</v>
      </c>
      <c r="JN153" s="672">
        <f>SUBTOTAL(9,JN154:JN173)</f>
        <v>0</v>
      </c>
      <c r="JO153" s="671"/>
      <c r="JP153" s="672">
        <f>SUBTOTAL(9,JP154:JP173)</f>
        <v>0</v>
      </c>
      <c r="JQ153" s="673">
        <f t="shared" si="1384"/>
        <v>0</v>
      </c>
      <c r="JR153" s="672">
        <f>SUBTOTAL(9,JR154:JR173)</f>
        <v>0</v>
      </c>
      <c r="JS153" s="672">
        <f>SUBTOTAL(9,JS154:JS173)</f>
        <v>0</v>
      </c>
      <c r="JT153" s="672">
        <f>SUBTOTAL(9,JT154:JT173)</f>
        <v>0</v>
      </c>
      <c r="JU153" s="671"/>
      <c r="JV153" s="672">
        <f>SUBTOTAL(9,JV154:JV173)</f>
        <v>0</v>
      </c>
      <c r="JW153" s="670"/>
      <c r="JY153" s="671"/>
      <c r="JZ153" s="672">
        <f>SUBTOTAL(9,JZ154:JZ173)</f>
        <v>0</v>
      </c>
      <c r="KA153" s="671"/>
      <c r="KB153" s="672">
        <f>SUBTOTAL(9,KB154:KB173)</f>
        <v>0</v>
      </c>
      <c r="KC153" s="671"/>
      <c r="KD153" s="672">
        <f>SUBTOTAL(9,KD154:KD173)</f>
        <v>0</v>
      </c>
      <c r="KE153" s="671"/>
      <c r="KF153" s="672">
        <f>SUBTOTAL(9,KF154:KF173)</f>
        <v>0</v>
      </c>
      <c r="KG153" s="673">
        <f t="shared" si="1385"/>
        <v>0</v>
      </c>
      <c r="KH153" s="672">
        <f>SUBTOTAL(9,KH154:KH173)</f>
        <v>0</v>
      </c>
      <c r="KI153" s="671"/>
      <c r="KJ153" s="672">
        <f>SUBTOTAL(9,KJ154:KJ173)</f>
        <v>0</v>
      </c>
      <c r="KK153" s="673">
        <f t="shared" si="1386"/>
        <v>0</v>
      </c>
      <c r="KL153" s="672">
        <f>SUBTOTAL(9,KL154:KL173)</f>
        <v>0</v>
      </c>
      <c r="KM153" s="672">
        <f>SUBTOTAL(9,KM154:KM173)</f>
        <v>0</v>
      </c>
      <c r="KN153" s="672">
        <f>SUBTOTAL(9,KN154:KN173)</f>
        <v>0</v>
      </c>
      <c r="KO153" s="671"/>
      <c r="KP153" s="672">
        <f>SUBTOTAL(9,KP154:KP173)</f>
        <v>0</v>
      </c>
      <c r="KQ153" s="670"/>
      <c r="KS153" s="671"/>
      <c r="KT153" s="672">
        <f>SUBTOTAL(9,KT154:KT173)</f>
        <v>0</v>
      </c>
      <c r="KU153" s="671"/>
      <c r="KV153" s="672">
        <f>SUBTOTAL(9,KV154:KV173)</f>
        <v>0</v>
      </c>
      <c r="KW153" s="671"/>
      <c r="KX153" s="672">
        <f>SUBTOTAL(9,KX154:KX173)</f>
        <v>0</v>
      </c>
      <c r="KY153" s="671"/>
      <c r="KZ153" s="672">
        <f>SUBTOTAL(9,KZ154:KZ173)</f>
        <v>0</v>
      </c>
      <c r="LA153" s="673">
        <f t="shared" si="1387"/>
        <v>0</v>
      </c>
      <c r="LB153" s="672">
        <f>SUBTOTAL(9,LB154:LB173)</f>
        <v>0</v>
      </c>
      <c r="LC153" s="671"/>
      <c r="LD153" s="672">
        <f>SUBTOTAL(9,LD154:LD173)</f>
        <v>0</v>
      </c>
      <c r="LE153" s="673">
        <f t="shared" si="1388"/>
        <v>0</v>
      </c>
      <c r="LF153" s="672">
        <f>SUBTOTAL(9,LF154:LF173)</f>
        <v>0</v>
      </c>
      <c r="LG153" s="672">
        <f>SUBTOTAL(9,LG154:LG173)</f>
        <v>0</v>
      </c>
      <c r="LH153" s="672">
        <f>SUBTOTAL(9,LH154:LH173)</f>
        <v>0</v>
      </c>
      <c r="LI153" s="671"/>
      <c r="LJ153" s="672">
        <f>SUBTOTAL(9,LJ154:LJ173)</f>
        <v>0</v>
      </c>
      <c r="LK153" s="670"/>
      <c r="LM153" s="671"/>
      <c r="LN153" s="672">
        <f>SUBTOTAL(9,LN154:LN173)</f>
        <v>0</v>
      </c>
      <c r="LO153" s="671"/>
      <c r="LP153" s="672">
        <f>SUBTOTAL(9,LP154:LP173)</f>
        <v>0</v>
      </c>
      <c r="LQ153" s="671"/>
      <c r="LR153" s="672">
        <f>SUBTOTAL(9,LR154:LR173)</f>
        <v>0</v>
      </c>
      <c r="LS153" s="671"/>
      <c r="LT153" s="672">
        <f>SUBTOTAL(9,LT154:LT173)</f>
        <v>0</v>
      </c>
      <c r="LU153" s="673">
        <f t="shared" si="1389"/>
        <v>0</v>
      </c>
      <c r="LV153" s="672">
        <f>SUBTOTAL(9,LV154:LV173)</f>
        <v>0</v>
      </c>
      <c r="LW153" s="671"/>
      <c r="LX153" s="672">
        <f>SUBTOTAL(9,LX154:LX173)</f>
        <v>0</v>
      </c>
      <c r="LY153" s="673">
        <f t="shared" si="1390"/>
        <v>0</v>
      </c>
      <c r="LZ153" s="672">
        <f>SUBTOTAL(9,LZ154:LZ173)</f>
        <v>0</v>
      </c>
      <c r="MA153" s="672">
        <f>SUBTOTAL(9,MA154:MA173)</f>
        <v>0</v>
      </c>
      <c r="MB153" s="672">
        <f>SUBTOTAL(9,MB154:MB173)</f>
        <v>0</v>
      </c>
      <c r="MC153" s="671"/>
      <c r="MD153" s="672">
        <f>SUBTOTAL(9,MD154:MD173)</f>
        <v>0</v>
      </c>
      <c r="ME153" s="670"/>
      <c r="MG153" s="671"/>
      <c r="MH153" s="672">
        <f>SUBTOTAL(9,MH154:MH173)</f>
        <v>0</v>
      </c>
      <c r="MI153" s="671"/>
      <c r="MJ153" s="672">
        <f>SUBTOTAL(9,MJ154:MJ173)</f>
        <v>0</v>
      </c>
      <c r="MK153" s="671"/>
      <c r="ML153" s="672">
        <f>SUBTOTAL(9,ML154:ML173)</f>
        <v>0</v>
      </c>
      <c r="MM153" s="671"/>
      <c r="MN153" s="672">
        <f>SUBTOTAL(9,MN154:MN173)</f>
        <v>0</v>
      </c>
      <c r="MO153" s="673">
        <f t="shared" si="1391"/>
        <v>0</v>
      </c>
      <c r="MP153" s="672">
        <f>SUBTOTAL(9,MP154:MP173)</f>
        <v>0</v>
      </c>
      <c r="MQ153" s="671"/>
      <c r="MR153" s="672">
        <f>SUBTOTAL(9,MR154:MR173)</f>
        <v>0</v>
      </c>
      <c r="MS153" s="673">
        <f t="shared" si="1392"/>
        <v>0</v>
      </c>
      <c r="MT153" s="672">
        <f>SUBTOTAL(9,MT154:MT173)</f>
        <v>0</v>
      </c>
      <c r="MU153" s="672">
        <f>SUBTOTAL(9,MU154:MU173)</f>
        <v>0</v>
      </c>
      <c r="MV153" s="672">
        <f>SUBTOTAL(9,MV154:MV173)</f>
        <v>0</v>
      </c>
      <c r="MW153" s="671"/>
      <c r="MX153" s="672">
        <f>SUBTOTAL(9,MX154:MX173)</f>
        <v>0</v>
      </c>
      <c r="MY153" s="670"/>
      <c r="NA153" s="671"/>
      <c r="NB153" s="672">
        <f>SUBTOTAL(9,NB154:NB173)</f>
        <v>0</v>
      </c>
      <c r="NC153" s="671"/>
      <c r="ND153" s="672">
        <f>SUBTOTAL(9,ND154:ND173)</f>
        <v>0</v>
      </c>
      <c r="NE153" s="671"/>
      <c r="NF153" s="672">
        <f>SUBTOTAL(9,NF154:NF173)</f>
        <v>0</v>
      </c>
      <c r="NG153" s="671"/>
      <c r="NH153" s="672">
        <f>SUBTOTAL(9,NH154:NH173)</f>
        <v>0</v>
      </c>
      <c r="NI153" s="673">
        <f t="shared" si="1393"/>
        <v>0</v>
      </c>
      <c r="NJ153" s="672">
        <f>SUBTOTAL(9,NJ154:NJ173)</f>
        <v>0</v>
      </c>
      <c r="NK153" s="671"/>
      <c r="NL153" s="672">
        <f>SUBTOTAL(9,NL154:NL173)</f>
        <v>0</v>
      </c>
      <c r="NM153" s="673">
        <f t="shared" si="1394"/>
        <v>0</v>
      </c>
      <c r="NN153" s="672">
        <f>SUBTOTAL(9,NN154:NN173)</f>
        <v>0</v>
      </c>
      <c r="NO153" s="672">
        <f>SUBTOTAL(9,NO154:NO173)</f>
        <v>0</v>
      </c>
      <c r="NP153" s="672">
        <f>SUBTOTAL(9,NP154:NP173)</f>
        <v>0</v>
      </c>
      <c r="NQ153" s="671"/>
      <c r="NR153" s="672">
        <f>SUBTOTAL(9,NR154:NR173)</f>
        <v>0</v>
      </c>
      <c r="NS153" s="670"/>
      <c r="NU153" s="671"/>
      <c r="NV153" s="672">
        <f>SUBTOTAL(9,NV154:NV173)</f>
        <v>0</v>
      </c>
      <c r="NW153" s="671"/>
      <c r="NX153" s="672">
        <f>SUBTOTAL(9,NX154:NX173)</f>
        <v>0</v>
      </c>
      <c r="NY153" s="671"/>
      <c r="NZ153" s="672">
        <f>SUBTOTAL(9,NZ154:NZ173)</f>
        <v>0</v>
      </c>
      <c r="OA153" s="671"/>
      <c r="OB153" s="672">
        <f>SUBTOTAL(9,OB154:OB173)</f>
        <v>0</v>
      </c>
      <c r="OC153" s="673">
        <f t="shared" si="1395"/>
        <v>0</v>
      </c>
      <c r="OD153" s="672">
        <f>SUBTOTAL(9,OD154:OD173)</f>
        <v>0</v>
      </c>
      <c r="OE153" s="671"/>
      <c r="OF153" s="672">
        <f>SUBTOTAL(9,OF154:OF173)</f>
        <v>0</v>
      </c>
      <c r="OG153" s="673">
        <f t="shared" si="1396"/>
        <v>0</v>
      </c>
      <c r="OH153" s="672">
        <f>SUBTOTAL(9,OH154:OH173)</f>
        <v>0</v>
      </c>
      <c r="OI153" s="672">
        <f>SUBTOTAL(9,OI154:OI173)</f>
        <v>0</v>
      </c>
      <c r="OJ153" s="672">
        <f>SUBTOTAL(9,OJ154:OJ173)</f>
        <v>0</v>
      </c>
      <c r="OK153" s="671"/>
      <c r="OL153" s="672">
        <f>SUBTOTAL(9,OL154:OL173)</f>
        <v>0</v>
      </c>
      <c r="OM153" s="670"/>
      <c r="OO153" s="671"/>
      <c r="OP153" s="672">
        <f>SUBTOTAL(9,OP154:OP173)</f>
        <v>0</v>
      </c>
      <c r="OQ153" s="671"/>
      <c r="OR153" s="672">
        <f>SUBTOTAL(9,OR154:OR173)</f>
        <v>0</v>
      </c>
      <c r="OS153" s="671"/>
      <c r="OT153" s="672">
        <f>SUBTOTAL(9,OT154:OT173)</f>
        <v>0</v>
      </c>
      <c r="OU153" s="671"/>
      <c r="OV153" s="672">
        <f>SUBTOTAL(9,OV154:OV173)</f>
        <v>0</v>
      </c>
      <c r="OW153" s="673">
        <f t="shared" si="1397"/>
        <v>0</v>
      </c>
      <c r="OX153" s="672">
        <f>SUBTOTAL(9,OX154:OX173)</f>
        <v>0</v>
      </c>
      <c r="OY153" s="671"/>
      <c r="OZ153" s="672">
        <f>SUBTOTAL(9,OZ154:OZ173)</f>
        <v>0</v>
      </c>
      <c r="PA153" s="673">
        <f t="shared" si="1398"/>
        <v>0</v>
      </c>
      <c r="PB153" s="672">
        <f>SUBTOTAL(9,PB154:PB173)</f>
        <v>0</v>
      </c>
      <c r="PC153" s="672">
        <f>SUBTOTAL(9,PC154:PC173)</f>
        <v>0</v>
      </c>
      <c r="PD153" s="672">
        <f>SUBTOTAL(9,PD154:PD173)</f>
        <v>0</v>
      </c>
      <c r="PE153" s="671"/>
      <c r="PF153" s="672">
        <f>SUBTOTAL(9,PF154:PF173)</f>
        <v>0</v>
      </c>
      <c r="PG153" s="670"/>
      <c r="PI153" s="671"/>
      <c r="PJ153" s="672">
        <f>SUBTOTAL(9,PJ154:PJ173)</f>
        <v>0</v>
      </c>
      <c r="PK153" s="671"/>
      <c r="PL153" s="672">
        <f>SUBTOTAL(9,PL154:PL173)</f>
        <v>0</v>
      </c>
      <c r="PM153" s="671"/>
      <c r="PN153" s="672">
        <f>SUBTOTAL(9,PN154:PN173)</f>
        <v>0</v>
      </c>
      <c r="PO153" s="671"/>
      <c r="PP153" s="672">
        <f>SUBTOTAL(9,PP154:PP173)</f>
        <v>0</v>
      </c>
      <c r="PQ153" s="673">
        <f t="shared" si="1399"/>
        <v>0</v>
      </c>
      <c r="PR153" s="672">
        <f>SUBTOTAL(9,PR154:PR173)</f>
        <v>0</v>
      </c>
      <c r="PS153" s="671"/>
      <c r="PT153" s="672">
        <f>SUBTOTAL(9,PT154:PT173)</f>
        <v>0</v>
      </c>
      <c r="PU153" s="673">
        <f t="shared" si="1400"/>
        <v>0</v>
      </c>
      <c r="PV153" s="672">
        <f>SUBTOTAL(9,PV154:PV173)</f>
        <v>0</v>
      </c>
      <c r="PW153" s="672">
        <f>SUBTOTAL(9,PW154:PW173)</f>
        <v>0</v>
      </c>
      <c r="PX153" s="672">
        <f>SUBTOTAL(9,PX154:PX173)</f>
        <v>0</v>
      </c>
      <c r="PY153" s="671"/>
      <c r="PZ153" s="672">
        <f>SUBTOTAL(9,PZ154:PZ173)</f>
        <v>0</v>
      </c>
      <c r="QA153" s="670"/>
      <c r="QC153" s="671"/>
      <c r="QD153" s="672">
        <f>SUBTOTAL(9,QD154:QD173)</f>
        <v>0</v>
      </c>
      <c r="QE153" s="671"/>
      <c r="QF153" s="672">
        <f>SUBTOTAL(9,QF154:QF173)</f>
        <v>0</v>
      </c>
      <c r="QG153" s="671"/>
      <c r="QH153" s="672">
        <f>SUBTOTAL(9,QH154:QH173)</f>
        <v>0</v>
      </c>
      <c r="QI153" s="671"/>
      <c r="QJ153" s="672">
        <f>SUBTOTAL(9,QJ154:QJ173)</f>
        <v>0</v>
      </c>
      <c r="QK153" s="673">
        <f t="shared" si="1401"/>
        <v>0</v>
      </c>
      <c r="QL153" s="672">
        <f>SUBTOTAL(9,QL154:QL173)</f>
        <v>0</v>
      </c>
      <c r="QM153" s="671"/>
      <c r="QN153" s="672">
        <f>SUBTOTAL(9,QN154:QN173)</f>
        <v>0</v>
      </c>
      <c r="QO153" s="673">
        <f t="shared" si="1402"/>
        <v>0</v>
      </c>
      <c r="QP153" s="672">
        <f>SUBTOTAL(9,QP154:QP173)</f>
        <v>0</v>
      </c>
      <c r="QQ153" s="672">
        <f>SUBTOTAL(9,QQ154:QQ173)</f>
        <v>0</v>
      </c>
      <c r="QR153" s="672">
        <f>SUBTOTAL(9,QR154:QR173)</f>
        <v>0</v>
      </c>
      <c r="QS153" s="671"/>
      <c r="QT153" s="672">
        <f>SUBTOTAL(9,QT154:QT173)</f>
        <v>0</v>
      </c>
      <c r="QU153" s="670"/>
      <c r="RA153" s="785">
        <f t="shared" si="1125"/>
        <v>0</v>
      </c>
      <c r="RB153" s="785" t="e">
        <f t="shared" si="1126"/>
        <v>#REF!</v>
      </c>
      <c r="RC153" s="677">
        <f t="shared" si="1673"/>
        <v>0</v>
      </c>
      <c r="RD153" s="677">
        <f t="shared" si="1673"/>
        <v>0</v>
      </c>
      <c r="RE153" s="677">
        <f t="shared" si="1673"/>
        <v>0</v>
      </c>
      <c r="RF153" s="677">
        <f t="shared" si="1673"/>
        <v>0</v>
      </c>
      <c r="RG153" s="677">
        <f t="shared" si="1673"/>
        <v>0</v>
      </c>
      <c r="RH153" s="677">
        <f t="shared" si="1673"/>
        <v>0</v>
      </c>
      <c r="RI153" s="677">
        <f t="shared" si="1673"/>
        <v>0</v>
      </c>
      <c r="RJ153" s="677">
        <f t="shared" si="1667"/>
        <v>0</v>
      </c>
      <c r="RK153" s="677" t="e">
        <f>#REF!</f>
        <v>#REF!</v>
      </c>
      <c r="RL153" s="677" t="e">
        <f>#REF!</f>
        <v>#REF!</v>
      </c>
      <c r="RM153" s="677">
        <f t="shared" si="1674"/>
        <v>0</v>
      </c>
      <c r="RN153" s="677">
        <f t="shared" si="1674"/>
        <v>0</v>
      </c>
      <c r="RO153" s="677">
        <f t="shared" si="1674"/>
        <v>0</v>
      </c>
      <c r="RP153" s="677">
        <f t="shared" si="1674"/>
        <v>0</v>
      </c>
      <c r="RQ153" s="677">
        <f t="shared" si="1674"/>
        <v>0</v>
      </c>
      <c r="RR153" s="677">
        <f t="shared" si="1674"/>
        <v>0</v>
      </c>
      <c r="RS153" s="677">
        <f t="shared" si="1674"/>
        <v>0</v>
      </c>
      <c r="RT153" s="677">
        <f t="shared" si="1668"/>
        <v>0</v>
      </c>
      <c r="RV153" s="675">
        <f t="shared" si="1129"/>
        <v>0</v>
      </c>
      <c r="RW153" s="675">
        <f t="shared" si="1130"/>
        <v>0</v>
      </c>
      <c r="RX153" s="675">
        <f t="shared" si="1131"/>
        <v>0</v>
      </c>
      <c r="RY153" s="675">
        <f t="shared" si="1132"/>
        <v>0</v>
      </c>
      <c r="RZ153" s="675">
        <f t="shared" si="1133"/>
        <v>0</v>
      </c>
      <c r="SA153" s="675">
        <f t="shared" si="1134"/>
        <v>0</v>
      </c>
      <c r="SB153" s="675">
        <f t="shared" si="1135"/>
        <v>0</v>
      </c>
      <c r="SC153" s="675">
        <f t="shared" si="1136"/>
        <v>0</v>
      </c>
      <c r="SD153" s="675" t="e">
        <f xml:space="preserve"> SUMIF(#REF!,$SD$8,#REF!)</f>
        <v>#REF!</v>
      </c>
      <c r="SE153" s="675" t="e">
        <f xml:space="preserve"> SUMIF(#REF!,$SE$8,#REF!)</f>
        <v>#REF!</v>
      </c>
      <c r="SG153" s="675">
        <f t="shared" ref="SG153:SS176" si="1907">RC153*$AP153</f>
        <v>0</v>
      </c>
      <c r="SH153" s="675">
        <f t="shared" si="1907"/>
        <v>0</v>
      </c>
      <c r="SI153" s="675">
        <f t="shared" si="1907"/>
        <v>0</v>
      </c>
      <c r="SJ153" s="675">
        <f t="shared" si="1907"/>
        <v>0</v>
      </c>
      <c r="SK153" s="675">
        <f t="shared" si="1907"/>
        <v>0</v>
      </c>
      <c r="SL153" s="675">
        <f t="shared" si="1907"/>
        <v>0</v>
      </c>
      <c r="SM153" s="675">
        <f t="shared" si="1907"/>
        <v>0</v>
      </c>
      <c r="SN153" s="675">
        <f t="shared" si="1907"/>
        <v>0</v>
      </c>
      <c r="SO153" s="675" t="e">
        <f t="shared" si="1907"/>
        <v>#REF!</v>
      </c>
      <c r="SP153" s="675" t="e">
        <f t="shared" si="1907"/>
        <v>#REF!</v>
      </c>
      <c r="SQ153" s="675">
        <f t="shared" si="1907"/>
        <v>0</v>
      </c>
      <c r="SR153" s="675">
        <f t="shared" si="1907"/>
        <v>0</v>
      </c>
      <c r="SS153" s="675">
        <f t="shared" si="1907"/>
        <v>0</v>
      </c>
      <c r="ST153" s="675">
        <f t="shared" si="1904"/>
        <v>0</v>
      </c>
      <c r="SU153" s="675">
        <f t="shared" si="1904"/>
        <v>0</v>
      </c>
      <c r="SV153" s="675">
        <f t="shared" si="1904"/>
        <v>0</v>
      </c>
      <c r="SW153" s="675">
        <f t="shared" si="1902"/>
        <v>0</v>
      </c>
      <c r="SX153" s="675">
        <f t="shared" si="1902"/>
        <v>0</v>
      </c>
      <c r="SY153" s="675" t="e">
        <f>#REF!*$AP153</f>
        <v>#REF!</v>
      </c>
      <c r="SZ153" s="675" t="e">
        <f>#REF!*$AP153</f>
        <v>#REF!</v>
      </c>
      <c r="TA153" s="675" t="e">
        <f>#REF!*$AP153</f>
        <v>#REF!</v>
      </c>
      <c r="TB153" s="675" t="e">
        <f>#REF!*$AP153</f>
        <v>#REF!</v>
      </c>
      <c r="TC153" s="675" t="e">
        <f>#REF!*$AP153</f>
        <v>#REF!</v>
      </c>
      <c r="TE153" s="675">
        <f t="shared" si="1403"/>
        <v>0</v>
      </c>
      <c r="TF153" s="675">
        <f t="shared" si="1404"/>
        <v>0</v>
      </c>
      <c r="TG153" s="675">
        <f t="shared" si="1405"/>
        <v>0</v>
      </c>
      <c r="TH153" s="675">
        <f t="shared" si="1406"/>
        <v>0</v>
      </c>
      <c r="TI153" s="675">
        <f t="shared" si="1407"/>
        <v>0</v>
      </c>
      <c r="TJ153" s="675">
        <f t="shared" si="1408"/>
        <v>0</v>
      </c>
      <c r="TK153" s="675">
        <f t="shared" si="1409"/>
        <v>0</v>
      </c>
      <c r="TL153" s="675">
        <f t="shared" si="1410"/>
        <v>0</v>
      </c>
      <c r="TM153" s="675">
        <f t="shared" si="1411"/>
        <v>0</v>
      </c>
      <c r="TN153" s="676">
        <f t="shared" si="1412"/>
        <v>0</v>
      </c>
      <c r="TP153" s="675">
        <f>IFERROR(SG153*(1+LEVEL_2!#REF!),0)</f>
        <v>0</v>
      </c>
      <c r="TQ153" s="675">
        <f>IFERROR(SH153*(1+LEVEL_2!#REF!),0)</f>
        <v>0</v>
      </c>
      <c r="TR153" s="675">
        <f>IFERROR(SI153*(1+LEVEL_2!#REF!),0)</f>
        <v>0</v>
      </c>
      <c r="TS153" s="675">
        <f>IFERROR(SJ153*(1+LEVEL_2!#REF!),0)</f>
        <v>0</v>
      </c>
      <c r="TT153" s="675">
        <f>IFERROR(SK153*(1+LEVEL_2!#REF!),0)</f>
        <v>0</v>
      </c>
      <c r="TU153" s="675">
        <f>IFERROR(SL153*(1+LEVEL_2!#REF!),0)</f>
        <v>0</v>
      </c>
      <c r="TV153" s="675">
        <f>IFERROR(SM153*(1+LEVEL_2!#REF!),0)</f>
        <v>0</v>
      </c>
      <c r="TW153" s="675">
        <f>IFERROR(SN153*(1+LEVEL_2!#REF!),0)</f>
        <v>0</v>
      </c>
      <c r="TX153" s="675">
        <f>IFERROR(SO153*(1+LEVEL_2!#REF!),0)</f>
        <v>0</v>
      </c>
      <c r="TY153" s="675">
        <f>IFERROR(SP153*(1+LEVEL_2!#REF!),0)</f>
        <v>0</v>
      </c>
      <c r="TZ153" s="675">
        <f>IFERROR(SQ153*(1+LEVEL_2!#REF!),0)</f>
        <v>0</v>
      </c>
      <c r="UA153" s="675">
        <f>IFERROR(SR153*(1+LEVEL_2!#REF!),0)</f>
        <v>0</v>
      </c>
      <c r="UB153" s="675">
        <f>IFERROR(SS153*(1+LEVEL_2!#REF!),0)</f>
        <v>0</v>
      </c>
      <c r="UC153" s="675">
        <f>IFERROR(ST153*(1+LEVEL_2!#REF!),0)</f>
        <v>0</v>
      </c>
      <c r="UD153" s="675">
        <f>IFERROR(SU153*(1+LEVEL_2!#REF!),0)</f>
        <v>0</v>
      </c>
      <c r="UE153" s="675">
        <f>IFERROR(SV153*(1+LEVEL_2!#REF!),0)</f>
        <v>0</v>
      </c>
      <c r="UF153" s="675">
        <f>IFERROR(SW153*(1+LEVEL_2!#REF!),0)</f>
        <v>0</v>
      </c>
      <c r="UG153" s="675">
        <f>IFERROR(SX153*(1+LEVEL_2!#REF!),0)</f>
        <v>0</v>
      </c>
      <c r="UH153" s="675">
        <f>IFERROR(SY153*(1+LEVEL_2!#REF!),0)</f>
        <v>0</v>
      </c>
      <c r="UI153" s="675">
        <f>IFERROR(SZ153*(1+LEVEL_2!#REF!),0)</f>
        <v>0</v>
      </c>
      <c r="UJ153" s="675">
        <f>IFERROR(TA153*(1+LEVEL_2!#REF!),0)</f>
        <v>0</v>
      </c>
      <c r="UK153" s="675">
        <f>IFERROR(TB153*(1+LEVEL_2!#REF!),0)</f>
        <v>0</v>
      </c>
      <c r="UL153" s="675">
        <f>IFERROR(TC153*(1+LEVEL_2!#REF!),0)</f>
        <v>0</v>
      </c>
      <c r="UN153" s="675">
        <f t="shared" si="1413"/>
        <v>0</v>
      </c>
      <c r="UO153" s="675">
        <f t="shared" si="1414"/>
        <v>0</v>
      </c>
      <c r="UP153" s="675">
        <f t="shared" si="1415"/>
        <v>0</v>
      </c>
      <c r="UQ153" s="675">
        <f t="shared" si="1416"/>
        <v>0</v>
      </c>
      <c r="UR153" s="675">
        <f t="shared" si="1417"/>
        <v>0</v>
      </c>
      <c r="US153" s="675">
        <f t="shared" si="1418"/>
        <v>0</v>
      </c>
      <c r="UT153" s="675">
        <f t="shared" si="1419"/>
        <v>0</v>
      </c>
      <c r="UU153" s="675">
        <f t="shared" si="1420"/>
        <v>0</v>
      </c>
      <c r="UV153" s="675">
        <f t="shared" si="1421"/>
        <v>0</v>
      </c>
      <c r="UW153" s="676">
        <f t="shared" si="1422"/>
        <v>0</v>
      </c>
    </row>
    <row r="154" spans="1:569" s="645" customFormat="1" ht="20.100000000000001" customHeight="1">
      <c r="A154" s="677" t="s">
        <v>162</v>
      </c>
      <c r="B154" s="677" t="s">
        <v>162</v>
      </c>
      <c r="C154" s="764" t="s">
        <v>742</v>
      </c>
      <c r="D154" s="764"/>
      <c r="E154" s="792" t="s">
        <v>743</v>
      </c>
      <c r="F154" s="793" t="s">
        <v>744</v>
      </c>
      <c r="G154" s="786" t="s">
        <v>745</v>
      </c>
      <c r="H154" s="794" t="s">
        <v>154</v>
      </c>
      <c r="I154" s="789"/>
      <c r="J154" s="789"/>
      <c r="K154" s="789"/>
      <c r="L154" s="789"/>
      <c r="M154" s="770"/>
      <c r="N154" s="828">
        <f t="shared" si="1423"/>
        <v>0</v>
      </c>
      <c r="O154" s="829">
        <f t="shared" si="1424"/>
        <v>0</v>
      </c>
      <c r="Q154" s="830"/>
      <c r="R154" s="809"/>
      <c r="S154" s="809"/>
      <c r="T154" s="809"/>
      <c r="U154" s="809"/>
      <c r="V154" s="809"/>
      <c r="W154" s="809"/>
      <c r="X154" s="809"/>
      <c r="Y154" s="809"/>
      <c r="Z154" s="809"/>
      <c r="AA154" s="809"/>
      <c r="AB154" s="809"/>
      <c r="AC154" s="809"/>
      <c r="AD154" s="809"/>
      <c r="AE154" s="809"/>
      <c r="AF154" s="810"/>
      <c r="AH154" s="774">
        <f t="shared" ref="AH154:AH172" si="1908">DA154</f>
        <v>65000</v>
      </c>
      <c r="AI154" s="775">
        <f t="shared" ref="AI154:AI173" si="1909">IFERROR(AH154*$I154, 0)</f>
        <v>0</v>
      </c>
      <c r="AJ154" s="774">
        <f t="shared" ref="AJ154:AJ172" si="1910">DC154</f>
        <v>18000</v>
      </c>
      <c r="AK154" s="775">
        <f t="shared" ref="AK154:AK173" si="1911">IFERROR(AJ154*$I154, 0)</f>
        <v>0</v>
      </c>
      <c r="AL154" s="774">
        <f t="shared" ref="AL154:AL172" si="1912">DE154</f>
        <v>0</v>
      </c>
      <c r="AM154" s="775">
        <f t="shared" ref="AM154:AM173" si="1913">IFERROR(AL154*$I154, 0)</f>
        <v>0</v>
      </c>
      <c r="AN154" s="774">
        <f t="shared" ref="AN154:AN172" si="1914">DG154</f>
        <v>0</v>
      </c>
      <c r="AO154" s="775">
        <f t="shared" ref="AO154:AO173" si="1915">IFERROR(AN154*$I154, 0)</f>
        <v>0</v>
      </c>
      <c r="AP154" s="693">
        <f t="shared" si="1111"/>
        <v>83000</v>
      </c>
      <c r="AQ154" s="775">
        <f t="shared" ref="AQ154:AQ173" si="1916">IFERROR(AP154*$I154, 0)</f>
        <v>0</v>
      </c>
      <c r="AR154" s="774">
        <f t="shared" ref="AR154:AR172" si="1917">DK154</f>
        <v>0</v>
      </c>
      <c r="AS154" s="775">
        <f t="shared" ref="AS154:AS173" si="1918">IFERROR(AR154*$I154, 0)</f>
        <v>0</v>
      </c>
      <c r="AT154" s="776">
        <f t="shared" si="1152"/>
        <v>99600</v>
      </c>
      <c r="AU154" s="776">
        <f>AV154*$AU$5</f>
        <v>166000</v>
      </c>
      <c r="AV154" s="693">
        <f t="shared" si="1903"/>
        <v>83000</v>
      </c>
      <c r="AW154" s="775">
        <f t="shared" si="1370"/>
        <v>0</v>
      </c>
      <c r="AX154" s="775">
        <f t="shared" ref="AX154:AX173" si="1919">IFERROR(AU154*$K154, 0)</f>
        <v>0</v>
      </c>
      <c r="AY154" s="775">
        <f t="shared" ref="AY154:AZ173" si="1920">IFERROR(AU154*$I154, 0)</f>
        <v>0</v>
      </c>
      <c r="AZ154" s="775">
        <f t="shared" si="1920"/>
        <v>0</v>
      </c>
      <c r="BA154" s="693">
        <f t="shared" ref="BA154:BA173" si="1921">IFERROR(AV154*$N154, 0)</f>
        <v>0</v>
      </c>
      <c r="BB154" s="693">
        <f t="shared" ref="BB154:BB173" si="1922">IFERROR(AV154*$O154, 0)</f>
        <v>0</v>
      </c>
      <c r="BC154" s="774">
        <f t="shared" ref="BC154:BC172" si="1923">EK154</f>
        <v>0</v>
      </c>
      <c r="BD154" s="775">
        <f t="shared" ref="BD154:BD173" si="1924">IFERROR(BC154*$I154, 0)</f>
        <v>0</v>
      </c>
      <c r="BE154" s="777"/>
      <c r="BG154" s="774">
        <v>94050</v>
      </c>
      <c r="BH154" s="775">
        <f t="shared" ref="BH154:BH173" si="1925">IFERROR(BG154*$I154, 0)</f>
        <v>0</v>
      </c>
      <c r="BI154" s="774">
        <v>19000</v>
      </c>
      <c r="BJ154" s="775">
        <f t="shared" ref="BJ154:BJ173" si="1926">IFERROR(BI154*$I154, 0)</f>
        <v>0</v>
      </c>
      <c r="BK154" s="774">
        <v>2613.35168697378</v>
      </c>
      <c r="BL154" s="775">
        <f t="shared" ref="BL154:BL173" si="1927">IFERROR(BK154*$I154, 0)</f>
        <v>0</v>
      </c>
      <c r="BM154" s="774"/>
      <c r="BN154" s="775">
        <f t="shared" ref="BN154:BN173" si="1928">IFERROR(BM154*$I154, 0)</f>
        <v>0</v>
      </c>
      <c r="BO154" s="693">
        <f t="shared" si="1371"/>
        <v>115663.35168697378</v>
      </c>
      <c r="BP154" s="775">
        <f t="shared" ref="BP154:BP173" si="1929">IFERROR(BO154*$I154, 0)</f>
        <v>0</v>
      </c>
      <c r="BQ154" s="774">
        <f t="shared" ref="BQ154:BQ173" si="1930">IFERROR(BR154/$I154,)</f>
        <v>0</v>
      </c>
      <c r="BR154" s="775">
        <f t="shared" ref="BR154:BR173" si="1931">(BJ154*4.5%)+(BJ154*3.335%)+((BJ154*3.335%)*10.25%)+(BP154*30%*1.39%)+(BJ154*2.3%)+(BP154*8%)+(BP154*2.29%)+(BP154*0.24%)</f>
        <v>0</v>
      </c>
      <c r="BS154" s="693">
        <f t="shared" si="1372"/>
        <v>115663.35168697378</v>
      </c>
      <c r="BT154" s="775">
        <f t="shared" ref="BT154:BT173" si="1932">IFERROR(BS154*$I154, 0)</f>
        <v>0</v>
      </c>
      <c r="BU154" s="693">
        <f t="shared" ref="BU154:BU173" si="1933">IFERROR(BS154*$N154, 0)</f>
        <v>0</v>
      </c>
      <c r="BV154" s="693">
        <f t="shared" ref="BV154:BV173" si="1934">IFERROR(BS154*$O154, 0)</f>
        <v>0</v>
      </c>
      <c r="BW154" s="774"/>
      <c r="BX154" s="775">
        <f t="shared" ref="BX154:BX173" si="1935">IFERROR(BW154*$I154, 0)</f>
        <v>0</v>
      </c>
      <c r="BY154" s="777"/>
      <c r="CA154" s="744"/>
      <c r="CB154" s="745">
        <f t="shared" ref="CB154:CB173" si="1936">IFERROR(CA154*$I154, 0)</f>
        <v>0</v>
      </c>
      <c r="CC154" s="718"/>
      <c r="CD154" s="745">
        <f t="shared" ref="CD154:CD173" si="1937">IFERROR(CC154*$I154, 0)</f>
        <v>0</v>
      </c>
      <c r="CE154" s="718"/>
      <c r="CF154" s="745">
        <f t="shared" ref="CF154:CF173" si="1938">IFERROR(CE154*$I154, 0)</f>
        <v>0</v>
      </c>
      <c r="CG154" s="718"/>
      <c r="CH154" s="745">
        <f t="shared" ref="CH154:CH173" si="1939">IFERROR(CG154*$I154, 0)</f>
        <v>0</v>
      </c>
      <c r="CI154" s="746">
        <f t="shared" si="1377"/>
        <v>0</v>
      </c>
      <c r="CJ154" s="745">
        <f t="shared" ref="CJ154:CJ173" si="1940">IFERROR(CI154*$I154, 0)</f>
        <v>0</v>
      </c>
      <c r="CK154" s="718"/>
      <c r="CL154" s="745">
        <f t="shared" ref="CL154:CL173" si="1941">IFERROR(CK154*$I154, 0)</f>
        <v>0</v>
      </c>
      <c r="CM154" s="746">
        <f t="shared" si="1378"/>
        <v>0</v>
      </c>
      <c r="CN154" s="745">
        <f t="shared" ref="CN154:CN173" si="1942">IFERROR(CM154*$I154, 0)</f>
        <v>0</v>
      </c>
      <c r="CO154" s="699">
        <f t="shared" ref="CO154:CU173" si="1943">IFERROR($CM154*Q154, 0)</f>
        <v>0</v>
      </c>
      <c r="CP154" s="699">
        <f t="shared" si="1943"/>
        <v>0</v>
      </c>
      <c r="CQ154" s="699">
        <f t="shared" si="1943"/>
        <v>0</v>
      </c>
      <c r="CR154" s="699">
        <f t="shared" si="1943"/>
        <v>0</v>
      </c>
      <c r="CS154" s="700">
        <f t="shared" si="1943"/>
        <v>0</v>
      </c>
      <c r="CT154" s="699">
        <f t="shared" si="1943"/>
        <v>0</v>
      </c>
      <c r="CU154" s="699">
        <f t="shared" si="1943"/>
        <v>0</v>
      </c>
      <c r="CV154" s="700">
        <f t="shared" ref="CV154:CV173" si="1944">IFERROR(CM154*$X154, 0)</f>
        <v>0</v>
      </c>
      <c r="CW154" s="697"/>
      <c r="CX154" s="696">
        <f t="shared" ref="CX154:CX173" si="1945">IFERROR(CW154*$I154, 0)</f>
        <v>0</v>
      </c>
      <c r="CY154" s="701"/>
      <c r="DA154" s="778">
        <f>IFERROR(VLOOKUP($C154,정민건설!$A$13:$AM$154,28,FALSE),0)</f>
        <v>65000</v>
      </c>
      <c r="DB154" s="775">
        <f t="shared" ref="DB154:DB173" si="1946">IFERROR(DA154*$I154, 0)</f>
        <v>0</v>
      </c>
      <c r="DC154" s="778">
        <f>IFERROR(VLOOKUP($C154,정민건설!$A$13:$AM$154,30,FALSE),0)</f>
        <v>18000</v>
      </c>
      <c r="DD154" s="775">
        <f t="shared" ref="DD154:DD173" si="1947">IFERROR(DC154*$I154, 0)</f>
        <v>0</v>
      </c>
      <c r="DE154" s="774">
        <f>IFERROR(VLOOKUP($C154,정민건설!$A$13:$AM$154,32,FALSE),0)</f>
        <v>0</v>
      </c>
      <c r="DF154" s="775">
        <f t="shared" ref="DF154:DF173" si="1948">IFERROR(DE154*$I154, 0)</f>
        <v>0</v>
      </c>
      <c r="DG154" s="774">
        <f>IFERROR(VLOOKUP($C154,정민건설!$A$13:$AM$154,34,FALSE),0)</f>
        <v>0</v>
      </c>
      <c r="DH154" s="775">
        <f t="shared" ref="DH154:DH173" si="1949">IFERROR(DG154*$I154, 0)</f>
        <v>0</v>
      </c>
      <c r="DI154" s="693">
        <f t="shared" si="1112"/>
        <v>83000</v>
      </c>
      <c r="DJ154" s="775">
        <f t="shared" ref="DJ154:DJ173" si="1950">IFERROR(DI154*$I154, 0)</f>
        <v>0</v>
      </c>
      <c r="DK154" s="778">
        <f t="shared" ref="DK154:DK172" si="1951">IFERROR(DL154/$I154,)</f>
        <v>0</v>
      </c>
      <c r="DL154" s="779">
        <f t="shared" ref="DL154:DL173" si="1952">(DD154*4.5%)+(DD154*3.335%)+((DD154*3.335%)*10.25%)+(DJ154*30%*1.39%)+(DD154*2.3%)+(DJ154*8%)+((DB154+DD154)*2.29%)+(DJ154*0.24%)</f>
        <v>0</v>
      </c>
      <c r="DM154" s="693">
        <f t="shared" si="1113"/>
        <v>83000</v>
      </c>
      <c r="DN154" s="775">
        <f t="shared" ref="DN154:DN173" si="1953">IFERROR(DM154*$I154, 0)</f>
        <v>0</v>
      </c>
      <c r="DO154" s="693">
        <f t="shared" ref="DO154:DO173" si="1954">IFERROR(DM154*$N154, 0)</f>
        <v>0</v>
      </c>
      <c r="DP154" s="693">
        <f t="shared" ref="DP154:DP173" si="1955">IFERROR(DM154*$O154, 0)</f>
        <v>0</v>
      </c>
      <c r="DQ154" s="774"/>
      <c r="DR154" s="775">
        <f t="shared" ref="DR154:DR173" si="1956">IFERROR(DQ154*$I154, 0)</f>
        <v>0</v>
      </c>
      <c r="DS154" s="777"/>
      <c r="DU154" s="774">
        <f>IFERROR(VLOOKUP($C154,[1]영만종합건설!$A$13:$AN$154,28,FALSE),0)</f>
        <v>35000</v>
      </c>
      <c r="DV154" s="780">
        <f t="shared" ref="DV154:DV173" si="1957">IFERROR(DU154*$I154, 0)</f>
        <v>0</v>
      </c>
      <c r="DW154" s="774">
        <f>IFERROR(VLOOKUP($C154,[1]영만종합건설!$A$13:$AN$154,30,FALSE),0)</f>
        <v>20000</v>
      </c>
      <c r="DX154" s="780">
        <f t="shared" ref="DX154:DX173" si="1958">IFERROR(DW154*$I154, 0)</f>
        <v>0</v>
      </c>
      <c r="DY154" s="778">
        <f>IFERROR(VLOOKUP($C154,[1]영만종합건설!$A$13:$AN$154,32,FALSE),0)</f>
        <v>0</v>
      </c>
      <c r="DZ154" s="780">
        <f t="shared" ref="DZ154:DZ173" si="1959">IFERROR(DY154*$I154, 0)</f>
        <v>0</v>
      </c>
      <c r="EA154" s="778">
        <f>IFERROR(VLOOKUP($C154,[1]영만종합건설!$A$13:$AN$154,34,FALSE),0)</f>
        <v>0</v>
      </c>
      <c r="EB154" s="780">
        <f t="shared" ref="EB154:EB173" si="1960">IFERROR(EA154*$I154, 0)</f>
        <v>0</v>
      </c>
      <c r="EC154" s="703">
        <f t="shared" si="1114"/>
        <v>55000</v>
      </c>
      <c r="ED154" s="780">
        <f t="shared" ref="ED154:ED173" si="1961">IFERROR(EC154*$I154, 0)</f>
        <v>0</v>
      </c>
      <c r="EE154" s="778">
        <f t="shared" ref="EE154:EE172" si="1962">IFERROR(EF154/$I154,)</f>
        <v>0</v>
      </c>
      <c r="EF154" s="779">
        <f t="shared" ref="EF154:EF173" si="1963">(DX154*4.5%)+(DX154*3.335%)+((DX154*3.335%)*10.25%)+(ED154*30%*1.39%)+(DX154*2.3%)+(ED154*8%)+((DV154+DX154)*2.29%)+(ED154*0.24%)</f>
        <v>0</v>
      </c>
      <c r="EG154" s="703">
        <f t="shared" si="1115"/>
        <v>55000</v>
      </c>
      <c r="EH154" s="780">
        <f t="shared" ref="EH154:EH173" si="1964">IFERROR(EG154*$I154, 0)</f>
        <v>0</v>
      </c>
      <c r="EI154" s="703">
        <f t="shared" ref="EI154:EI173" si="1965">IFERROR(EG154*$N154, 0)</f>
        <v>0</v>
      </c>
      <c r="EJ154" s="703">
        <f t="shared" ref="EJ154:EJ173" si="1966">IFERROR(EG154*$O154, 0)</f>
        <v>0</v>
      </c>
      <c r="EK154" s="778"/>
      <c r="EL154" s="780">
        <f t="shared" ref="EL154:EL173" si="1967">IFERROR(EK154*$I154, 0)</f>
        <v>0</v>
      </c>
      <c r="EM154" s="781"/>
      <c r="EO154" s="778">
        <f>IFERROR(VLOOKUP($C154,[1]부강종합건설!$A$13:$AM$154,28,FALSE),0)</f>
        <v>110000</v>
      </c>
      <c r="EP154" s="780">
        <f t="shared" ref="EP154:EP173" si="1968">IFERROR(EO154*$I154, 0)</f>
        <v>0</v>
      </c>
      <c r="EQ154" s="778">
        <f>IFERROR(VLOOKUP($C154,[1]부강종합건설!$A$13:$AM$154,30,FALSE),0)</f>
        <v>30000</v>
      </c>
      <c r="ER154" s="780">
        <f t="shared" ref="ER154:ER173" si="1969">IFERROR(EQ154*$I154, 0)</f>
        <v>0</v>
      </c>
      <c r="ES154" s="778">
        <f>IFERROR(VLOOKUP($C154,[1]부강종합건설!$A$13:$AM$154,32,FALSE),0)</f>
        <v>0</v>
      </c>
      <c r="ET154" s="780">
        <f t="shared" ref="ET154:ET173" si="1970">IFERROR(ES154*$I154, 0)</f>
        <v>0</v>
      </c>
      <c r="EU154" s="778">
        <f>IFERROR(VLOOKUP($C154,[1]부강종합건설!$A$13:$AM$154,34,FALSE),0)</f>
        <v>19540</v>
      </c>
      <c r="EV154" s="780">
        <f t="shared" ref="EV154:EV173" si="1971">IFERROR(EU154*$I154, 0)</f>
        <v>0</v>
      </c>
      <c r="EW154" s="703">
        <f t="shared" si="1116"/>
        <v>159540</v>
      </c>
      <c r="EX154" s="780">
        <f t="shared" ref="EX154:EX173" si="1972">IFERROR(EW154*$I154, 0)</f>
        <v>0</v>
      </c>
      <c r="EY154" s="778">
        <f t="shared" ref="EY154:EY173" si="1973">IFERROR(EZ154/$I154,)</f>
        <v>0</v>
      </c>
      <c r="EZ154" s="779">
        <f t="shared" ref="EZ154:EZ173" si="1974">(ER154*4.5%)+(ER154*3.335%)+((ER154*3.335%)*10.25%)+(EX154*30%*1.39%)+(ER154*2.3%)+(EX154*8%)+((EP154+ER154)*2.29%)+(EX154*0.24%)</f>
        <v>0</v>
      </c>
      <c r="FA154" s="703">
        <f t="shared" si="1117"/>
        <v>159540</v>
      </c>
      <c r="FB154" s="780">
        <f t="shared" ref="FB154:FB173" si="1975">IFERROR(FA154*$I154, 0)</f>
        <v>0</v>
      </c>
      <c r="FC154" s="703">
        <f t="shared" ref="FC154:FC173" si="1976">IFERROR(FA154*$N154, 0)</f>
        <v>0</v>
      </c>
      <c r="FD154" s="703">
        <f t="shared" ref="FD154:FD173" si="1977">IFERROR(FA154*$O154, 0)</f>
        <v>0</v>
      </c>
      <c r="FE154" s="778"/>
      <c r="FF154" s="780">
        <f t="shared" ref="FF154:FF173" si="1978">IFERROR(FE154*$I154, 0)</f>
        <v>0</v>
      </c>
      <c r="FG154" s="782"/>
      <c r="FI154" s="774">
        <f>IFERROR(VLOOKUP($C154,[1]대도엔지니어링!$A$13:$AN$154,28,FALSE),0)</f>
        <v>40500</v>
      </c>
      <c r="FJ154" s="775">
        <f t="shared" ref="FJ154:FJ173" si="1979">IFERROR(FI154*$I154, 0)</f>
        <v>0</v>
      </c>
      <c r="FK154" s="774">
        <f>IFERROR(VLOOKUP($C154,[1]대도엔지니어링!$A$13:$AN$154,30,FALSE),0)</f>
        <v>22000</v>
      </c>
      <c r="FL154" s="775">
        <f t="shared" ref="FL154:FL173" si="1980">IFERROR(FK154*$I154, 0)</f>
        <v>0</v>
      </c>
      <c r="FM154" s="774">
        <f>IFERROR(VLOOKUP($C154,[1]대도엔지니어링!$A$13:$AN$154,32,FALSE),0)</f>
        <v>0</v>
      </c>
      <c r="FN154" s="775">
        <f t="shared" ref="FN154:FN173" si="1981">IFERROR(FM154*$I154, 0)</f>
        <v>0</v>
      </c>
      <c r="FO154" s="774">
        <f>IFERROR(VLOOKUP($C154,[1]대도엔지니어링!$A$13:$AN$154,34,FALSE),0)</f>
        <v>1730</v>
      </c>
      <c r="FP154" s="775">
        <f t="shared" ref="FP154:FP173" si="1982">IFERROR(FO154*$I154, 0)</f>
        <v>0</v>
      </c>
      <c r="FQ154" s="693">
        <f t="shared" si="1118"/>
        <v>64230</v>
      </c>
      <c r="FR154" s="775">
        <f t="shared" ref="FR154:FR173" si="1983">IFERROR(FQ154*$I154, 0)</f>
        <v>0</v>
      </c>
      <c r="FS154" s="774">
        <f t="shared" si="1119"/>
        <v>5136.7575115380541</v>
      </c>
      <c r="FT154" s="775">
        <f t="shared" ref="FT154:FT173" si="1984">IFERROR(FS154*$I154, 0)</f>
        <v>0</v>
      </c>
      <c r="FU154" s="693">
        <f t="shared" si="1120"/>
        <v>69366.75751153806</v>
      </c>
      <c r="FV154" s="775">
        <f t="shared" ref="FV154:FV173" si="1985">IFERROR(FU154*$I154, 0)</f>
        <v>0</v>
      </c>
      <c r="FW154" s="693">
        <f t="shared" ref="FW154:FW173" si="1986">IFERROR(FU154*$N154, 0)</f>
        <v>0</v>
      </c>
      <c r="FX154" s="693">
        <f t="shared" ref="FX154:FX173" si="1987">IFERROR(FU154*$O154, 0)</f>
        <v>0</v>
      </c>
      <c r="FY154" s="774"/>
      <c r="FZ154" s="775">
        <f t="shared" ref="FZ154:FZ173" si="1988">IFERROR(FY154*$I154, 0)</f>
        <v>0</v>
      </c>
      <c r="GA154" s="782"/>
      <c r="GC154" s="774">
        <f>IFERROR(VLOOKUP($C154,[1]부명엔지니어링!$A$13:$AN$154,28,FALSE),0)</f>
        <v>118000</v>
      </c>
      <c r="GD154" s="775">
        <f t="shared" ref="GD154:GD173" si="1989">IFERROR(GC154*$I154, 0)</f>
        <v>0</v>
      </c>
      <c r="GE154" s="774">
        <f>IFERROR(VLOOKUP($C154,[1]부명엔지니어링!$A$13:$AN$154,30,FALSE),0)</f>
        <v>30000</v>
      </c>
      <c r="GF154" s="775">
        <f t="shared" ref="GF154:GF173" si="1990">IFERROR(GE154*$I154, 0)</f>
        <v>0</v>
      </c>
      <c r="GG154" s="774">
        <f>IFERROR(VLOOKUP($C154,[1]부명엔지니어링!$A$13:$AN$154,32,FALSE),0)</f>
        <v>0</v>
      </c>
      <c r="GH154" s="775">
        <f t="shared" ref="GH154:GH173" si="1991">IFERROR(GG154*$I154, 0)</f>
        <v>0</v>
      </c>
      <c r="GI154" s="774">
        <f>IFERROR(VLOOKUP($C154,[1]부명엔지니어링!$A$13:$AN$154,34,FALSE),0)</f>
        <v>0</v>
      </c>
      <c r="GJ154" s="775">
        <f t="shared" ref="GJ154:GJ173" si="1992">IFERROR(GI154*$I154, 0)</f>
        <v>0</v>
      </c>
      <c r="GK154" s="693">
        <f t="shared" si="1121"/>
        <v>148000</v>
      </c>
      <c r="GL154" s="775">
        <f t="shared" ref="GL154:GL173" si="1993">IFERROR(GK154*$I154, 0)</f>
        <v>0</v>
      </c>
      <c r="GM154" s="774">
        <f t="shared" ref="GM154:GM172" si="1994">IFERROR(GN154/$I154,)</f>
        <v>0</v>
      </c>
      <c r="GN154" s="775">
        <f t="shared" ref="GN154:GN173" si="1995">(GF154*4.5%)+(GF154*3.335%)+((GF154*3.335%)*10.25%)+(GL154*30%*1.39%)+(GF154*2.3%)+(GL154*8%)+((GD154+GF154)*2.29%)+(GL154*0.24%)</f>
        <v>0</v>
      </c>
      <c r="GO154" s="693">
        <f t="shared" si="1122"/>
        <v>148000</v>
      </c>
      <c r="GP154" s="775">
        <f t="shared" ref="GP154:GP173" si="1996">IFERROR(GO154*$I154, 0)</f>
        <v>0</v>
      </c>
      <c r="GQ154" s="693">
        <f t="shared" ref="GQ154:GQ173" si="1997">IFERROR(GO154*$N154, 0)</f>
        <v>0</v>
      </c>
      <c r="GR154" s="693">
        <f t="shared" ref="GR154:GR173" si="1998">IFERROR(GO154*$O154, 0)</f>
        <v>0</v>
      </c>
      <c r="GS154" s="774"/>
      <c r="GT154" s="775">
        <f t="shared" ref="GT154:GT173" si="1999">IFERROR(GS154*$I154, 0)</f>
        <v>0</v>
      </c>
      <c r="GU154" s="782"/>
      <c r="GW154" s="790">
        <f t="shared" ref="GW154:GW172" si="2000">AH154</f>
        <v>65000</v>
      </c>
      <c r="GX154" s="790">
        <f t="shared" ref="GX154:GX173" si="2001">IFERROR(GW154*$I154, 0)</f>
        <v>0</v>
      </c>
      <c r="GY154" s="790">
        <f t="shared" ref="GY154:GY172" si="2002">AJ154</f>
        <v>18000</v>
      </c>
      <c r="GZ154" s="790">
        <f t="shared" ref="GZ154:GZ173" si="2003">IFERROR(GY154*$I154, 0)</f>
        <v>0</v>
      </c>
      <c r="HA154" s="790">
        <f t="shared" ref="HA154:HA172" si="2004">AL154</f>
        <v>0</v>
      </c>
      <c r="HB154" s="790">
        <f t="shared" ref="HB154:HB173" si="2005">IFERROR(HA154*$I154, 0)</f>
        <v>0</v>
      </c>
      <c r="HC154" s="790">
        <f t="shared" ref="HC154:HC172" si="2006">AN154</f>
        <v>0</v>
      </c>
      <c r="HD154" s="790">
        <f t="shared" ref="HD154:HD173" si="2007">IFERROR(HC154*$I154, 0)</f>
        <v>0</v>
      </c>
      <c r="HE154" s="790">
        <f t="shared" si="1123"/>
        <v>83000</v>
      </c>
      <c r="HF154" s="790">
        <f t="shared" ref="HF154:HF173" si="2008">IFERROR(HE154*$I154, 0)</f>
        <v>0</v>
      </c>
      <c r="HG154" s="790">
        <f t="shared" ref="HG154:HG173" si="2009">IFERROR(HH154/$I154,)</f>
        <v>0</v>
      </c>
      <c r="HH154" s="790">
        <f t="shared" ref="HH154:HH173" si="2010">(GZ154*4.5%)+(GZ154*3.335%)+((GZ154*3.335%)*10.25%)+(HF154*30%*1.39%)+(GZ154*2.3%)+(HF154*8%)+((GX154+GZ154)*2.29%)+(HF154*0.24%)</f>
        <v>0</v>
      </c>
      <c r="HI154" s="790">
        <f t="shared" si="1124"/>
        <v>83000</v>
      </c>
      <c r="HJ154" s="790">
        <f t="shared" ref="HJ154:HJ173" si="2011">IFERROR(HI154*$I154, 0)</f>
        <v>0</v>
      </c>
      <c r="HK154" s="790">
        <f t="shared" ref="HK154:HK173" si="2012">IFERROR(HI154*$N154, 0)</f>
        <v>0</v>
      </c>
      <c r="HL154" s="790">
        <f t="shared" ref="HL154:HL173" si="2013">IFERROR(HI154*$O154, 0)</f>
        <v>0</v>
      </c>
      <c r="HM154" s="790"/>
      <c r="HN154" s="790">
        <f t="shared" ref="HN154:HN173" si="2014">IFERROR(HM154*$I154, 0)</f>
        <v>0</v>
      </c>
      <c r="HO154" s="791" t="s">
        <v>400</v>
      </c>
      <c r="HQ154" s="783"/>
      <c r="HR154" s="784">
        <f>IFERROR(HQ154*$I154, 0)</f>
        <v>0</v>
      </c>
      <c r="HS154" s="783"/>
      <c r="HT154" s="784">
        <f>IFERROR(HS154*$I154, 0)</f>
        <v>0</v>
      </c>
      <c r="HU154" s="783"/>
      <c r="HV154" s="784">
        <f>IFERROR(HU154*$I154, 0)</f>
        <v>0</v>
      </c>
      <c r="HW154" s="783"/>
      <c r="HX154" s="784">
        <f>IFERROR(HW154*$I154, 0)</f>
        <v>0</v>
      </c>
      <c r="HY154" s="707">
        <f t="shared" si="1379"/>
        <v>0</v>
      </c>
      <c r="HZ154" s="784">
        <f>IFERROR(HY154*$I154, 0)</f>
        <v>0</v>
      </c>
      <c r="IA154" s="783"/>
      <c r="IB154" s="784">
        <f>IFERROR(IA154*$I154, 0)</f>
        <v>0</v>
      </c>
      <c r="IC154" s="707">
        <f t="shared" si="1380"/>
        <v>0</v>
      </c>
      <c r="ID154" s="784">
        <f>IFERROR(IC154*$I154, 0)</f>
        <v>0</v>
      </c>
      <c r="IE154" s="706">
        <f t="shared" ref="IE154:IE173" si="2015">IFERROR(IC154*$N154, 0)</f>
        <v>0</v>
      </c>
      <c r="IF154" s="706">
        <f t="shared" ref="IF154:IF173" si="2016">IFERROR(IC154*$O154, 0)</f>
        <v>0</v>
      </c>
      <c r="IG154" s="783"/>
      <c r="IH154" s="784">
        <f>IFERROR(IG154*$I154, 0)</f>
        <v>0</v>
      </c>
      <c r="II154" s="782"/>
      <c r="IK154" s="783"/>
      <c r="IL154" s="784">
        <f>IFERROR(IK154*$I154, 0)</f>
        <v>0</v>
      </c>
      <c r="IM154" s="783"/>
      <c r="IN154" s="784">
        <f>IFERROR(IM154*$I154, 0)</f>
        <v>0</v>
      </c>
      <c r="IO154" s="783"/>
      <c r="IP154" s="784">
        <f>IFERROR(IO154*$I154, 0)</f>
        <v>0</v>
      </c>
      <c r="IQ154" s="783"/>
      <c r="IR154" s="784">
        <f>IFERROR(IQ154*$I154, 0)</f>
        <v>0</v>
      </c>
      <c r="IS154" s="707">
        <f t="shared" si="1381"/>
        <v>0</v>
      </c>
      <c r="IT154" s="784">
        <f>IFERROR(IS154*$I154, 0)</f>
        <v>0</v>
      </c>
      <c r="IU154" s="783"/>
      <c r="IV154" s="784">
        <f>IFERROR(IU154*$I154, 0)</f>
        <v>0</v>
      </c>
      <c r="IW154" s="707">
        <f t="shared" si="1382"/>
        <v>0</v>
      </c>
      <c r="IX154" s="784">
        <f>IFERROR(IW154*$I154, 0)</f>
        <v>0</v>
      </c>
      <c r="IY154" s="706">
        <f t="shared" ref="IY154:IY173" si="2017">IFERROR(IW154*$N154, 0)</f>
        <v>0</v>
      </c>
      <c r="IZ154" s="706">
        <f t="shared" ref="IZ154:IZ173" si="2018">IFERROR(IW154*$O154, 0)</f>
        <v>0</v>
      </c>
      <c r="JA154" s="783"/>
      <c r="JB154" s="784">
        <f>IFERROR(JA154*$I154, 0)</f>
        <v>0</v>
      </c>
      <c r="JC154" s="782"/>
      <c r="JE154" s="783"/>
      <c r="JF154" s="784">
        <f>IFERROR(JE154*$I154, 0)</f>
        <v>0</v>
      </c>
      <c r="JG154" s="783"/>
      <c r="JH154" s="784">
        <f>IFERROR(JG154*$I154, 0)</f>
        <v>0</v>
      </c>
      <c r="JI154" s="783"/>
      <c r="JJ154" s="784">
        <f>IFERROR(JI154*$I154, 0)</f>
        <v>0</v>
      </c>
      <c r="JK154" s="783"/>
      <c r="JL154" s="784">
        <f>IFERROR(JK154*$I154, 0)</f>
        <v>0</v>
      </c>
      <c r="JM154" s="707">
        <f t="shared" si="1383"/>
        <v>0</v>
      </c>
      <c r="JN154" s="784">
        <f>IFERROR(JM154*$I154, 0)</f>
        <v>0</v>
      </c>
      <c r="JO154" s="783"/>
      <c r="JP154" s="784">
        <f>IFERROR(JO154*$I154, 0)</f>
        <v>0</v>
      </c>
      <c r="JQ154" s="707">
        <f t="shared" si="1384"/>
        <v>0</v>
      </c>
      <c r="JR154" s="784">
        <f>IFERROR(JQ154*$I154, 0)</f>
        <v>0</v>
      </c>
      <c r="JS154" s="706">
        <f t="shared" ref="JS154:JS173" si="2019">IFERROR(JQ154*$N154, 0)</f>
        <v>0</v>
      </c>
      <c r="JT154" s="706">
        <f t="shared" ref="JT154:JT173" si="2020">IFERROR(JQ154*$O154, 0)</f>
        <v>0</v>
      </c>
      <c r="JU154" s="783"/>
      <c r="JV154" s="784">
        <f>IFERROR(JU154*$I154, 0)</f>
        <v>0</v>
      </c>
      <c r="JW154" s="782"/>
      <c r="JY154" s="783"/>
      <c r="JZ154" s="784">
        <f>IFERROR(JY154*$I154, 0)</f>
        <v>0</v>
      </c>
      <c r="KA154" s="783"/>
      <c r="KB154" s="784">
        <f>IFERROR(KA154*$I154, 0)</f>
        <v>0</v>
      </c>
      <c r="KC154" s="783"/>
      <c r="KD154" s="784">
        <f>IFERROR(KC154*$I154, 0)</f>
        <v>0</v>
      </c>
      <c r="KE154" s="783"/>
      <c r="KF154" s="784">
        <f>IFERROR(KE154*$I154, 0)</f>
        <v>0</v>
      </c>
      <c r="KG154" s="707">
        <f t="shared" si="1385"/>
        <v>0</v>
      </c>
      <c r="KH154" s="784">
        <f>IFERROR(KG154*$I154, 0)</f>
        <v>0</v>
      </c>
      <c r="KI154" s="783"/>
      <c r="KJ154" s="784">
        <f>IFERROR(KI154*$I154, 0)</f>
        <v>0</v>
      </c>
      <c r="KK154" s="707">
        <f t="shared" si="1386"/>
        <v>0</v>
      </c>
      <c r="KL154" s="784">
        <f>IFERROR(KK154*$I154, 0)</f>
        <v>0</v>
      </c>
      <c r="KM154" s="706">
        <f t="shared" ref="KM154:KM173" si="2021">IFERROR(KK154*$N154, 0)</f>
        <v>0</v>
      </c>
      <c r="KN154" s="706">
        <f t="shared" ref="KN154:KN173" si="2022">IFERROR(KK154*$O154, 0)</f>
        <v>0</v>
      </c>
      <c r="KO154" s="783"/>
      <c r="KP154" s="784">
        <f>IFERROR(KO154*$I154, 0)</f>
        <v>0</v>
      </c>
      <c r="KQ154" s="782"/>
      <c r="KS154" s="783"/>
      <c r="KT154" s="784">
        <f>IFERROR(KS154*$I154, 0)</f>
        <v>0</v>
      </c>
      <c r="KU154" s="783"/>
      <c r="KV154" s="784">
        <f>IFERROR(KU154*$I154, 0)</f>
        <v>0</v>
      </c>
      <c r="KW154" s="783"/>
      <c r="KX154" s="784">
        <f>IFERROR(KW154*$I154, 0)</f>
        <v>0</v>
      </c>
      <c r="KY154" s="783"/>
      <c r="KZ154" s="784">
        <f>IFERROR(KY154*$I154, 0)</f>
        <v>0</v>
      </c>
      <c r="LA154" s="707">
        <f t="shared" si="1387"/>
        <v>0</v>
      </c>
      <c r="LB154" s="784">
        <f>IFERROR(LA154*$I154, 0)</f>
        <v>0</v>
      </c>
      <c r="LC154" s="783"/>
      <c r="LD154" s="784">
        <f>IFERROR(LC154*$I154, 0)</f>
        <v>0</v>
      </c>
      <c r="LE154" s="707">
        <f t="shared" si="1388"/>
        <v>0</v>
      </c>
      <c r="LF154" s="784">
        <f>IFERROR(LE154*$I154, 0)</f>
        <v>0</v>
      </c>
      <c r="LG154" s="706">
        <f t="shared" ref="LG154:LG173" si="2023">IFERROR(LE154*$N154, 0)</f>
        <v>0</v>
      </c>
      <c r="LH154" s="706">
        <f t="shared" ref="LH154:LH173" si="2024">IFERROR(LE154*$O154, 0)</f>
        <v>0</v>
      </c>
      <c r="LI154" s="783"/>
      <c r="LJ154" s="784">
        <f>IFERROR(LI154*$I154, 0)</f>
        <v>0</v>
      </c>
      <c r="LK154" s="782"/>
      <c r="LM154" s="783"/>
      <c r="LN154" s="784">
        <f>IFERROR(LM154*$I154, 0)</f>
        <v>0</v>
      </c>
      <c r="LO154" s="783"/>
      <c r="LP154" s="784">
        <f>IFERROR(LO154*$I154, 0)</f>
        <v>0</v>
      </c>
      <c r="LQ154" s="783"/>
      <c r="LR154" s="784">
        <f>IFERROR(LQ154*$I154, 0)</f>
        <v>0</v>
      </c>
      <c r="LS154" s="783"/>
      <c r="LT154" s="784">
        <f>IFERROR(LS154*$I154, 0)</f>
        <v>0</v>
      </c>
      <c r="LU154" s="707">
        <f t="shared" si="1389"/>
        <v>0</v>
      </c>
      <c r="LV154" s="784">
        <f>IFERROR(LU154*$I154, 0)</f>
        <v>0</v>
      </c>
      <c r="LW154" s="783"/>
      <c r="LX154" s="784">
        <f>IFERROR(LW154*$I154, 0)</f>
        <v>0</v>
      </c>
      <c r="LY154" s="707">
        <f t="shared" si="1390"/>
        <v>0</v>
      </c>
      <c r="LZ154" s="784">
        <f>IFERROR(LY154*$I154, 0)</f>
        <v>0</v>
      </c>
      <c r="MA154" s="706">
        <f t="shared" ref="MA154:MA173" si="2025">IFERROR(LY154*$N154, 0)</f>
        <v>0</v>
      </c>
      <c r="MB154" s="706">
        <f t="shared" ref="MB154:MB173" si="2026">IFERROR(LY154*$O154, 0)</f>
        <v>0</v>
      </c>
      <c r="MC154" s="783"/>
      <c r="MD154" s="784">
        <f>IFERROR(MC154*$I154, 0)</f>
        <v>0</v>
      </c>
      <c r="ME154" s="782"/>
      <c r="MG154" s="783"/>
      <c r="MH154" s="784">
        <f>IFERROR(MG154*$I154, 0)</f>
        <v>0</v>
      </c>
      <c r="MI154" s="783"/>
      <c r="MJ154" s="784">
        <f>IFERROR(MI154*$I154, 0)</f>
        <v>0</v>
      </c>
      <c r="MK154" s="783"/>
      <c r="ML154" s="784">
        <f>IFERROR(MK154*$I154, 0)</f>
        <v>0</v>
      </c>
      <c r="MM154" s="783"/>
      <c r="MN154" s="784">
        <f>IFERROR(MM154*$I154, 0)</f>
        <v>0</v>
      </c>
      <c r="MO154" s="707">
        <f t="shared" si="1391"/>
        <v>0</v>
      </c>
      <c r="MP154" s="784">
        <f>IFERROR(MO154*$I154, 0)</f>
        <v>0</v>
      </c>
      <c r="MQ154" s="783"/>
      <c r="MR154" s="784">
        <f>IFERROR(MQ154*$I154, 0)</f>
        <v>0</v>
      </c>
      <c r="MS154" s="707">
        <f t="shared" si="1392"/>
        <v>0</v>
      </c>
      <c r="MT154" s="784">
        <f>IFERROR(MS154*$I154, 0)</f>
        <v>0</v>
      </c>
      <c r="MU154" s="706">
        <f t="shared" ref="MU154:MU173" si="2027">IFERROR(MS154*$N154, 0)</f>
        <v>0</v>
      </c>
      <c r="MV154" s="706">
        <f t="shared" ref="MV154:MV173" si="2028">IFERROR(MS154*$O154, 0)</f>
        <v>0</v>
      </c>
      <c r="MW154" s="783"/>
      <c r="MX154" s="784">
        <f>IFERROR(MW154*$I154, 0)</f>
        <v>0</v>
      </c>
      <c r="MY154" s="782"/>
      <c r="NA154" s="783"/>
      <c r="NB154" s="784">
        <f>IFERROR(NA154*$I154, 0)</f>
        <v>0</v>
      </c>
      <c r="NC154" s="783"/>
      <c r="ND154" s="784">
        <f>IFERROR(NC154*$I154, 0)</f>
        <v>0</v>
      </c>
      <c r="NE154" s="783"/>
      <c r="NF154" s="784">
        <f>IFERROR(NE154*$I154, 0)</f>
        <v>0</v>
      </c>
      <c r="NG154" s="783"/>
      <c r="NH154" s="784">
        <f>IFERROR(NG154*$I154, 0)</f>
        <v>0</v>
      </c>
      <c r="NI154" s="707">
        <f t="shared" si="1393"/>
        <v>0</v>
      </c>
      <c r="NJ154" s="784">
        <f>IFERROR(NI154*$I154, 0)</f>
        <v>0</v>
      </c>
      <c r="NK154" s="783"/>
      <c r="NL154" s="784">
        <f>IFERROR(NK154*$I154, 0)</f>
        <v>0</v>
      </c>
      <c r="NM154" s="707">
        <f t="shared" si="1394"/>
        <v>0</v>
      </c>
      <c r="NN154" s="784">
        <f>IFERROR(NM154*$I154, 0)</f>
        <v>0</v>
      </c>
      <c r="NO154" s="706">
        <f t="shared" ref="NO154:NO173" si="2029">IFERROR(NM154*$N154, 0)</f>
        <v>0</v>
      </c>
      <c r="NP154" s="706">
        <f t="shared" ref="NP154:NP173" si="2030">IFERROR(NM154*$O154, 0)</f>
        <v>0</v>
      </c>
      <c r="NQ154" s="783"/>
      <c r="NR154" s="784">
        <f>IFERROR(NQ154*$I154, 0)</f>
        <v>0</v>
      </c>
      <c r="NS154" s="782"/>
      <c r="NU154" s="783"/>
      <c r="NV154" s="784">
        <f>IFERROR(NU154*$I154, 0)</f>
        <v>0</v>
      </c>
      <c r="NW154" s="783"/>
      <c r="NX154" s="784">
        <f>IFERROR(NW154*$I154, 0)</f>
        <v>0</v>
      </c>
      <c r="NY154" s="783"/>
      <c r="NZ154" s="784">
        <f>IFERROR(NY154*$I154, 0)</f>
        <v>0</v>
      </c>
      <c r="OA154" s="783"/>
      <c r="OB154" s="784">
        <f>IFERROR(OA154*$I154, 0)</f>
        <v>0</v>
      </c>
      <c r="OC154" s="707">
        <f t="shared" si="1395"/>
        <v>0</v>
      </c>
      <c r="OD154" s="784">
        <f>IFERROR(OC154*$I154, 0)</f>
        <v>0</v>
      </c>
      <c r="OE154" s="783"/>
      <c r="OF154" s="784">
        <f>IFERROR(OE154*$I154, 0)</f>
        <v>0</v>
      </c>
      <c r="OG154" s="707">
        <f t="shared" si="1396"/>
        <v>0</v>
      </c>
      <c r="OH154" s="784">
        <f>IFERROR(OG154*$I154, 0)</f>
        <v>0</v>
      </c>
      <c r="OI154" s="706">
        <f t="shared" ref="OI154:OI173" si="2031">IFERROR(OG154*$N154, 0)</f>
        <v>0</v>
      </c>
      <c r="OJ154" s="706">
        <f t="shared" ref="OJ154:OJ173" si="2032">IFERROR(OG154*$O154, 0)</f>
        <v>0</v>
      </c>
      <c r="OK154" s="783"/>
      <c r="OL154" s="784">
        <f>IFERROR(OK154*$I154, 0)</f>
        <v>0</v>
      </c>
      <c r="OM154" s="782"/>
      <c r="OO154" s="783"/>
      <c r="OP154" s="784">
        <f>IFERROR(OO154*$I154, 0)</f>
        <v>0</v>
      </c>
      <c r="OQ154" s="783"/>
      <c r="OR154" s="784">
        <f>IFERROR(OQ154*$I154, 0)</f>
        <v>0</v>
      </c>
      <c r="OS154" s="783"/>
      <c r="OT154" s="784">
        <f>IFERROR(OS154*$I154, 0)</f>
        <v>0</v>
      </c>
      <c r="OU154" s="783"/>
      <c r="OV154" s="784">
        <f>IFERROR(OU154*$I154, 0)</f>
        <v>0</v>
      </c>
      <c r="OW154" s="707">
        <f t="shared" si="1397"/>
        <v>0</v>
      </c>
      <c r="OX154" s="784">
        <f>IFERROR(OW154*$I154, 0)</f>
        <v>0</v>
      </c>
      <c r="OY154" s="783"/>
      <c r="OZ154" s="784">
        <f>IFERROR(OY154*$I154, 0)</f>
        <v>0</v>
      </c>
      <c r="PA154" s="707">
        <f t="shared" si="1398"/>
        <v>0</v>
      </c>
      <c r="PB154" s="784">
        <f>IFERROR(PA154*$I154, 0)</f>
        <v>0</v>
      </c>
      <c r="PC154" s="706">
        <f t="shared" ref="PC154:PC173" si="2033">IFERROR(PA154*$N154, 0)</f>
        <v>0</v>
      </c>
      <c r="PD154" s="706">
        <f t="shared" ref="PD154:PD173" si="2034">IFERROR(PA154*$O154, 0)</f>
        <v>0</v>
      </c>
      <c r="PE154" s="783"/>
      <c r="PF154" s="784">
        <f>IFERROR(PE154*$I154, 0)</f>
        <v>0</v>
      </c>
      <c r="PG154" s="782"/>
      <c r="PI154" s="783"/>
      <c r="PJ154" s="784">
        <f>IFERROR(PI154*$I154, 0)</f>
        <v>0</v>
      </c>
      <c r="PK154" s="783"/>
      <c r="PL154" s="784">
        <f>IFERROR(PK154*$I154, 0)</f>
        <v>0</v>
      </c>
      <c r="PM154" s="783"/>
      <c r="PN154" s="784">
        <f>IFERROR(PM154*$I154, 0)</f>
        <v>0</v>
      </c>
      <c r="PO154" s="783"/>
      <c r="PP154" s="784">
        <f>IFERROR(PO154*$I154, 0)</f>
        <v>0</v>
      </c>
      <c r="PQ154" s="707">
        <f t="shared" si="1399"/>
        <v>0</v>
      </c>
      <c r="PR154" s="784">
        <f>IFERROR(PQ154*$I154, 0)</f>
        <v>0</v>
      </c>
      <c r="PS154" s="783"/>
      <c r="PT154" s="784">
        <f>IFERROR(PS154*$I154, 0)</f>
        <v>0</v>
      </c>
      <c r="PU154" s="707">
        <f t="shared" si="1400"/>
        <v>0</v>
      </c>
      <c r="PV154" s="784">
        <f>IFERROR(PU154*$I154, 0)</f>
        <v>0</v>
      </c>
      <c r="PW154" s="706">
        <f t="shared" ref="PW154:PW173" si="2035">IFERROR(PU154*$N154, 0)</f>
        <v>0</v>
      </c>
      <c r="PX154" s="706">
        <f t="shared" ref="PX154:PX173" si="2036">IFERROR(PU154*$O154, 0)</f>
        <v>0</v>
      </c>
      <c r="PY154" s="783"/>
      <c r="PZ154" s="784">
        <f>IFERROR(PY154*$I154, 0)</f>
        <v>0</v>
      </c>
      <c r="QA154" s="782"/>
      <c r="QC154" s="783"/>
      <c r="QD154" s="784">
        <f>IFERROR(QC154*$I154, 0)</f>
        <v>0</v>
      </c>
      <c r="QE154" s="783"/>
      <c r="QF154" s="784">
        <f>IFERROR(QE154*$I154, 0)</f>
        <v>0</v>
      </c>
      <c r="QG154" s="783"/>
      <c r="QH154" s="784">
        <f>IFERROR(QG154*$I154, 0)</f>
        <v>0</v>
      </c>
      <c r="QI154" s="783"/>
      <c r="QJ154" s="784">
        <f>IFERROR(QI154*$I154, 0)</f>
        <v>0</v>
      </c>
      <c r="QK154" s="707">
        <f t="shared" si="1401"/>
        <v>0</v>
      </c>
      <c r="QL154" s="784">
        <f>IFERROR(QK154*$I154, 0)</f>
        <v>0</v>
      </c>
      <c r="QM154" s="783"/>
      <c r="QN154" s="784">
        <f>IFERROR(QM154*$I154, 0)</f>
        <v>0</v>
      </c>
      <c r="QO154" s="707">
        <f t="shared" si="1402"/>
        <v>0</v>
      </c>
      <c r="QP154" s="784">
        <f>IFERROR(QO154*$I154, 0)</f>
        <v>0</v>
      </c>
      <c r="QQ154" s="706">
        <f t="shared" ref="QQ154:QQ173" si="2037">IFERROR(QO154*$N154, 0)</f>
        <v>0</v>
      </c>
      <c r="QR154" s="706">
        <f t="shared" ref="QR154:QR173" si="2038">IFERROR(QO154*$O154, 0)</f>
        <v>0</v>
      </c>
      <c r="QS154" s="783"/>
      <c r="QT154" s="784">
        <f>IFERROR(QS154*$I154, 0)</f>
        <v>0</v>
      </c>
      <c r="QU154" s="782"/>
      <c r="RA154" s="785">
        <f t="shared" si="1125"/>
        <v>0</v>
      </c>
      <c r="RB154" s="785" t="e">
        <f t="shared" si="1126"/>
        <v>#REF!</v>
      </c>
      <c r="RC154" s="677">
        <f t="shared" si="1673"/>
        <v>0</v>
      </c>
      <c r="RD154" s="677">
        <f t="shared" si="1673"/>
        <v>0</v>
      </c>
      <c r="RE154" s="677">
        <f t="shared" si="1673"/>
        <v>0</v>
      </c>
      <c r="RF154" s="677">
        <f t="shared" si="1673"/>
        <v>0</v>
      </c>
      <c r="RG154" s="677">
        <f t="shared" si="1673"/>
        <v>0</v>
      </c>
      <c r="RH154" s="677">
        <f t="shared" si="1673"/>
        <v>0</v>
      </c>
      <c r="RI154" s="677">
        <f t="shared" si="1673"/>
        <v>0</v>
      </c>
      <c r="RJ154" s="677">
        <f t="shared" si="1667"/>
        <v>0</v>
      </c>
      <c r="RK154" s="677" t="e">
        <f>#REF!</f>
        <v>#REF!</v>
      </c>
      <c r="RL154" s="677" t="e">
        <f>#REF!</f>
        <v>#REF!</v>
      </c>
      <c r="RM154" s="677">
        <f t="shared" si="1674"/>
        <v>0</v>
      </c>
      <c r="RN154" s="677">
        <f t="shared" si="1674"/>
        <v>0</v>
      </c>
      <c r="RO154" s="677">
        <f t="shared" si="1674"/>
        <v>0</v>
      </c>
      <c r="RP154" s="677">
        <f t="shared" si="1674"/>
        <v>0</v>
      </c>
      <c r="RQ154" s="677">
        <f t="shared" si="1674"/>
        <v>0</v>
      </c>
      <c r="RR154" s="677">
        <f t="shared" si="1674"/>
        <v>0</v>
      </c>
      <c r="RS154" s="677">
        <f t="shared" si="1674"/>
        <v>0</v>
      </c>
      <c r="RT154" s="677">
        <f t="shared" si="1668"/>
        <v>0</v>
      </c>
      <c r="RV154" s="675">
        <f t="shared" si="1129"/>
        <v>0</v>
      </c>
      <c r="RW154" s="675">
        <f t="shared" si="1130"/>
        <v>0</v>
      </c>
      <c r="RX154" s="675">
        <f t="shared" si="1131"/>
        <v>0</v>
      </c>
      <c r="RY154" s="675">
        <f t="shared" si="1132"/>
        <v>0</v>
      </c>
      <c r="RZ154" s="675">
        <f t="shared" si="1133"/>
        <v>0</v>
      </c>
      <c r="SA154" s="675">
        <f t="shared" si="1134"/>
        <v>0</v>
      </c>
      <c r="SB154" s="675">
        <f t="shared" si="1135"/>
        <v>0</v>
      </c>
      <c r="SC154" s="675">
        <f t="shared" si="1136"/>
        <v>0</v>
      </c>
      <c r="SD154" s="675" t="e">
        <f xml:space="preserve"> SUMIF(#REF!,$SD$8,#REF!)</f>
        <v>#REF!</v>
      </c>
      <c r="SE154" s="675" t="e">
        <f xml:space="preserve"> SUMIF(#REF!,$SE$8,#REF!)</f>
        <v>#REF!</v>
      </c>
      <c r="SG154" s="675">
        <f t="shared" si="1907"/>
        <v>0</v>
      </c>
      <c r="SH154" s="675">
        <f t="shared" si="1907"/>
        <v>0</v>
      </c>
      <c r="SI154" s="675">
        <f t="shared" si="1907"/>
        <v>0</v>
      </c>
      <c r="SJ154" s="675">
        <f t="shared" si="1907"/>
        <v>0</v>
      </c>
      <c r="SK154" s="675">
        <f t="shared" si="1907"/>
        <v>0</v>
      </c>
      <c r="SL154" s="675">
        <f t="shared" si="1907"/>
        <v>0</v>
      </c>
      <c r="SM154" s="675">
        <f t="shared" si="1907"/>
        <v>0</v>
      </c>
      <c r="SN154" s="675">
        <f t="shared" si="1907"/>
        <v>0</v>
      </c>
      <c r="SO154" s="675" t="e">
        <f t="shared" si="1907"/>
        <v>#REF!</v>
      </c>
      <c r="SP154" s="675" t="e">
        <f t="shared" si="1907"/>
        <v>#REF!</v>
      </c>
      <c r="SQ154" s="675">
        <f t="shared" si="1907"/>
        <v>0</v>
      </c>
      <c r="SR154" s="675">
        <f t="shared" si="1907"/>
        <v>0</v>
      </c>
      <c r="SS154" s="675">
        <f t="shared" si="1907"/>
        <v>0</v>
      </c>
      <c r="ST154" s="675">
        <f t="shared" si="1904"/>
        <v>0</v>
      </c>
      <c r="SU154" s="675">
        <f t="shared" si="1904"/>
        <v>0</v>
      </c>
      <c r="SV154" s="675">
        <f t="shared" si="1904"/>
        <v>0</v>
      </c>
      <c r="SW154" s="675">
        <f t="shared" si="1902"/>
        <v>0</v>
      </c>
      <c r="SX154" s="675">
        <f t="shared" si="1902"/>
        <v>0</v>
      </c>
      <c r="SY154" s="675" t="e">
        <f>#REF!*$AP154</f>
        <v>#REF!</v>
      </c>
      <c r="SZ154" s="675" t="e">
        <f>#REF!*$AP154</f>
        <v>#REF!</v>
      </c>
      <c r="TA154" s="675" t="e">
        <f>#REF!*$AP154</f>
        <v>#REF!</v>
      </c>
      <c r="TB154" s="675" t="e">
        <f>#REF!*$AP154</f>
        <v>#REF!</v>
      </c>
      <c r="TC154" s="675" t="e">
        <f>#REF!*$AP154</f>
        <v>#REF!</v>
      </c>
      <c r="TE154" s="675">
        <f t="shared" si="1403"/>
        <v>0</v>
      </c>
      <c r="TF154" s="675">
        <f t="shared" si="1404"/>
        <v>0</v>
      </c>
      <c r="TG154" s="675">
        <f t="shared" si="1405"/>
        <v>0</v>
      </c>
      <c r="TH154" s="675">
        <f t="shared" si="1406"/>
        <v>0</v>
      </c>
      <c r="TI154" s="675">
        <f t="shared" si="1407"/>
        <v>0</v>
      </c>
      <c r="TJ154" s="675">
        <f t="shared" si="1408"/>
        <v>0</v>
      </c>
      <c r="TK154" s="675">
        <f t="shared" si="1409"/>
        <v>0</v>
      </c>
      <c r="TL154" s="675">
        <f t="shared" si="1410"/>
        <v>0</v>
      </c>
      <c r="TM154" s="675">
        <f t="shared" si="1411"/>
        <v>0</v>
      </c>
      <c r="TN154" s="676">
        <f t="shared" si="1412"/>
        <v>0</v>
      </c>
      <c r="TP154" s="675">
        <f>IFERROR(SG154*(1+LEVEL_2!#REF!),0)</f>
        <v>0</v>
      </c>
      <c r="TQ154" s="675">
        <f>IFERROR(SH154*(1+LEVEL_2!#REF!),0)</f>
        <v>0</v>
      </c>
      <c r="TR154" s="675">
        <f>IFERROR(SI154*(1+LEVEL_2!#REF!),0)</f>
        <v>0</v>
      </c>
      <c r="TS154" s="675">
        <f>IFERROR(SJ154*(1+LEVEL_2!#REF!),0)</f>
        <v>0</v>
      </c>
      <c r="TT154" s="675">
        <f>IFERROR(SK154*(1+LEVEL_2!#REF!),0)</f>
        <v>0</v>
      </c>
      <c r="TU154" s="675">
        <f>IFERROR(SL154*(1+LEVEL_2!#REF!),0)</f>
        <v>0</v>
      </c>
      <c r="TV154" s="675">
        <f>IFERROR(SM154*(1+LEVEL_2!#REF!),0)</f>
        <v>0</v>
      </c>
      <c r="TW154" s="675">
        <f>IFERROR(SN154*(1+LEVEL_2!#REF!),0)</f>
        <v>0</v>
      </c>
      <c r="TX154" s="675">
        <f>IFERROR(SO154*(1+LEVEL_2!#REF!),0)</f>
        <v>0</v>
      </c>
      <c r="TY154" s="675">
        <f>IFERROR(SP154*(1+LEVEL_2!#REF!),0)</f>
        <v>0</v>
      </c>
      <c r="TZ154" s="675">
        <f>IFERROR(SQ154*(1+LEVEL_2!#REF!),0)</f>
        <v>0</v>
      </c>
      <c r="UA154" s="675">
        <f>IFERROR(SR154*(1+LEVEL_2!#REF!),0)</f>
        <v>0</v>
      </c>
      <c r="UB154" s="675">
        <f>IFERROR(SS154*(1+LEVEL_2!#REF!),0)</f>
        <v>0</v>
      </c>
      <c r="UC154" s="675">
        <f>IFERROR(ST154*(1+LEVEL_2!#REF!),0)</f>
        <v>0</v>
      </c>
      <c r="UD154" s="675">
        <f>IFERROR(SU154*(1+LEVEL_2!#REF!),0)</f>
        <v>0</v>
      </c>
      <c r="UE154" s="675">
        <f>IFERROR(SV154*(1+LEVEL_2!#REF!),0)</f>
        <v>0</v>
      </c>
      <c r="UF154" s="675">
        <f>IFERROR(SW154*(1+LEVEL_2!#REF!),0)</f>
        <v>0</v>
      </c>
      <c r="UG154" s="675">
        <f>IFERROR(SX154*(1+LEVEL_2!#REF!),0)</f>
        <v>0</v>
      </c>
      <c r="UH154" s="675">
        <f>IFERROR(SY154*(1+LEVEL_2!#REF!),0)</f>
        <v>0</v>
      </c>
      <c r="UI154" s="675">
        <f>IFERROR(SZ154*(1+LEVEL_2!#REF!),0)</f>
        <v>0</v>
      </c>
      <c r="UJ154" s="675">
        <f>IFERROR(TA154*(1+LEVEL_2!#REF!),0)</f>
        <v>0</v>
      </c>
      <c r="UK154" s="675">
        <f>IFERROR(TB154*(1+LEVEL_2!#REF!),0)</f>
        <v>0</v>
      </c>
      <c r="UL154" s="675">
        <f>IFERROR(TC154*(1+LEVEL_2!#REF!),0)</f>
        <v>0</v>
      </c>
      <c r="UN154" s="675">
        <f t="shared" si="1413"/>
        <v>0</v>
      </c>
      <c r="UO154" s="675">
        <f t="shared" si="1414"/>
        <v>0</v>
      </c>
      <c r="UP154" s="675">
        <f t="shared" si="1415"/>
        <v>0</v>
      </c>
      <c r="UQ154" s="675">
        <f t="shared" si="1416"/>
        <v>0</v>
      </c>
      <c r="UR154" s="675">
        <f t="shared" si="1417"/>
        <v>0</v>
      </c>
      <c r="US154" s="675">
        <f t="shared" si="1418"/>
        <v>0</v>
      </c>
      <c r="UT154" s="675">
        <f t="shared" si="1419"/>
        <v>0</v>
      </c>
      <c r="UU154" s="675">
        <f t="shared" si="1420"/>
        <v>0</v>
      </c>
      <c r="UV154" s="675">
        <f t="shared" si="1421"/>
        <v>0</v>
      </c>
      <c r="UW154" s="676">
        <f t="shared" si="1422"/>
        <v>0</v>
      </c>
    </row>
    <row r="155" spans="1:569" s="645" customFormat="1" ht="20.100000000000001" customHeight="1">
      <c r="A155" s="677" t="s">
        <v>162</v>
      </c>
      <c r="B155" s="677" t="s">
        <v>162</v>
      </c>
      <c r="C155" s="764" t="s">
        <v>746</v>
      </c>
      <c r="D155" s="764"/>
      <c r="E155" s="792" t="s">
        <v>747</v>
      </c>
      <c r="F155" s="793" t="s">
        <v>744</v>
      </c>
      <c r="G155" s="792" t="s">
        <v>748</v>
      </c>
      <c r="H155" s="794" t="s">
        <v>154</v>
      </c>
      <c r="I155" s="789">
        <f>Rev.1_Base!G208</f>
        <v>33</v>
      </c>
      <c r="J155" s="789">
        <f>Rev.1_Base!H208</f>
        <v>25</v>
      </c>
      <c r="K155" s="789">
        <f>Rev.1_Base!J208</f>
        <v>14</v>
      </c>
      <c r="L155" s="789">
        <f>Rev.1_Base!K208</f>
        <v>6</v>
      </c>
      <c r="M155" s="770"/>
      <c r="N155" s="828">
        <f t="shared" si="1423"/>
        <v>33</v>
      </c>
      <c r="O155" s="829">
        <f t="shared" si="1424"/>
        <v>0</v>
      </c>
      <c r="Q155" s="789">
        <f>Rev.1_Base!M208</f>
        <v>8</v>
      </c>
      <c r="R155" s="795">
        <f>Rev.1_Base!O208</f>
        <v>4</v>
      </c>
      <c r="S155" s="795">
        <f>Rev.1_Base!Q208</f>
        <v>8</v>
      </c>
      <c r="T155" s="795">
        <f>Rev.1_Base!S208</f>
        <v>8</v>
      </c>
      <c r="U155" s="795">
        <f>Rev.1_Base!U208</f>
        <v>0</v>
      </c>
      <c r="V155" s="795">
        <f>Rev.1_Base!W208</f>
        <v>3</v>
      </c>
      <c r="W155" s="795">
        <f>Rev.1_Base!Y208</f>
        <v>2</v>
      </c>
      <c r="X155" s="795">
        <f>Rev.1_Base!AA208</f>
        <v>0</v>
      </c>
      <c r="Y155" s="809"/>
      <c r="Z155" s="809"/>
      <c r="AA155" s="809"/>
      <c r="AB155" s="809"/>
      <c r="AC155" s="809"/>
      <c r="AD155" s="809"/>
      <c r="AE155" s="809"/>
      <c r="AF155" s="810"/>
      <c r="AH155" s="774">
        <f t="shared" si="1908"/>
        <v>85000</v>
      </c>
      <c r="AI155" s="775">
        <f t="shared" si="1909"/>
        <v>2805000</v>
      </c>
      <c r="AJ155" s="774">
        <f t="shared" si="1910"/>
        <v>22000</v>
      </c>
      <c r="AK155" s="775">
        <f t="shared" si="1911"/>
        <v>726000</v>
      </c>
      <c r="AL155" s="774">
        <f t="shared" si="1912"/>
        <v>0</v>
      </c>
      <c r="AM155" s="775">
        <f t="shared" si="1913"/>
        <v>0</v>
      </c>
      <c r="AN155" s="774">
        <f t="shared" si="1914"/>
        <v>0</v>
      </c>
      <c r="AO155" s="775">
        <f t="shared" si="1915"/>
        <v>0</v>
      </c>
      <c r="AP155" s="693">
        <f t="shared" si="1111"/>
        <v>107000</v>
      </c>
      <c r="AQ155" s="775">
        <f t="shared" si="1916"/>
        <v>3531000</v>
      </c>
      <c r="AR155" s="774">
        <f t="shared" si="1917"/>
        <v>14018.194250000002</v>
      </c>
      <c r="AS155" s="775">
        <f t="shared" si="1918"/>
        <v>462600.41025000007</v>
      </c>
      <c r="AT155" s="776">
        <f t="shared" si="1152"/>
        <v>145221.83309999999</v>
      </c>
      <c r="AU155" s="776">
        <f t="shared" ref="AU155:AU173" si="2039">AV155*$AU$5</f>
        <v>242036.3885</v>
      </c>
      <c r="AV155" s="693">
        <f t="shared" si="1903"/>
        <v>121018.19425</v>
      </c>
      <c r="AW155" s="775">
        <f t="shared" si="1370"/>
        <v>871330.99859999993</v>
      </c>
      <c r="AX155" s="775">
        <f t="shared" si="1919"/>
        <v>3388509.4390000002</v>
      </c>
      <c r="AY155" s="775">
        <f t="shared" si="1920"/>
        <v>7987200.8205000004</v>
      </c>
      <c r="AZ155" s="775">
        <f t="shared" si="1920"/>
        <v>3993600.4102500002</v>
      </c>
      <c r="BA155" s="693">
        <f t="shared" si="1921"/>
        <v>3993600.4102500002</v>
      </c>
      <c r="BB155" s="693">
        <f t="shared" si="1922"/>
        <v>0</v>
      </c>
      <c r="BC155" s="774">
        <f t="shared" si="1923"/>
        <v>0</v>
      </c>
      <c r="BD155" s="775">
        <f t="shared" si="1924"/>
        <v>0</v>
      </c>
      <c r="BE155" s="777"/>
      <c r="BG155" s="774">
        <v>94050</v>
      </c>
      <c r="BH155" s="775">
        <f t="shared" si="1925"/>
        <v>3103650</v>
      </c>
      <c r="BI155" s="774">
        <v>19000</v>
      </c>
      <c r="BJ155" s="775">
        <f t="shared" si="1926"/>
        <v>627000</v>
      </c>
      <c r="BK155" s="774">
        <v>2613.35168697378</v>
      </c>
      <c r="BL155" s="775">
        <f t="shared" si="1927"/>
        <v>86240.605670134741</v>
      </c>
      <c r="BM155" s="774"/>
      <c r="BN155" s="775">
        <f t="shared" si="1928"/>
        <v>0</v>
      </c>
      <c r="BO155" s="693">
        <f t="shared" si="1371"/>
        <v>115663.35168697378</v>
      </c>
      <c r="BP155" s="775">
        <f t="shared" si="1929"/>
        <v>3816890.6056701345</v>
      </c>
      <c r="BQ155" s="774">
        <f t="shared" si="1930"/>
        <v>14652.266234173017</v>
      </c>
      <c r="BR155" s="775">
        <f t="shared" si="1931"/>
        <v>483524.78572770959</v>
      </c>
      <c r="BS155" s="693">
        <f t="shared" si="1372"/>
        <v>130315.6179211468</v>
      </c>
      <c r="BT155" s="775">
        <f t="shared" si="1932"/>
        <v>4300415.3913978441</v>
      </c>
      <c r="BU155" s="693">
        <f t="shared" si="1933"/>
        <v>4300415.3913978441</v>
      </c>
      <c r="BV155" s="693">
        <f t="shared" si="1934"/>
        <v>0</v>
      </c>
      <c r="BW155" s="774"/>
      <c r="BX155" s="775">
        <f t="shared" si="1935"/>
        <v>0</v>
      </c>
      <c r="BY155" s="777"/>
      <c r="CA155" s="744">
        <f>'동해기지(건축)'!BP535+'동해기지(건축)'!BP533</f>
        <v>50000</v>
      </c>
      <c r="CB155" s="745">
        <f t="shared" si="1936"/>
        <v>1650000</v>
      </c>
      <c r="CC155" s="718">
        <f>'동해기지(건축)'!BQ535+'동해기지(건축)'!BQ533</f>
        <v>65000</v>
      </c>
      <c r="CD155" s="745">
        <f t="shared" si="1937"/>
        <v>2145000</v>
      </c>
      <c r="CE155" s="718"/>
      <c r="CF155" s="745">
        <f t="shared" si="1938"/>
        <v>0</v>
      </c>
      <c r="CG155" s="718">
        <f>'동해기지(건축)'!BR535+'동해기지(건축)'!BR533</f>
        <v>10000</v>
      </c>
      <c r="CH155" s="745">
        <f t="shared" si="1939"/>
        <v>330000</v>
      </c>
      <c r="CI155" s="746">
        <f t="shared" si="1377"/>
        <v>125000</v>
      </c>
      <c r="CJ155" s="745">
        <f t="shared" si="1940"/>
        <v>4125000</v>
      </c>
      <c r="CK155" s="718"/>
      <c r="CL155" s="745">
        <f t="shared" si="1941"/>
        <v>0</v>
      </c>
      <c r="CM155" s="746">
        <f t="shared" si="1378"/>
        <v>125000</v>
      </c>
      <c r="CN155" s="745">
        <f t="shared" si="1942"/>
        <v>4125000</v>
      </c>
      <c r="CO155" s="699">
        <f t="shared" si="1943"/>
        <v>1000000</v>
      </c>
      <c r="CP155" s="699">
        <f t="shared" si="1943"/>
        <v>500000</v>
      </c>
      <c r="CQ155" s="699">
        <f t="shared" si="1943"/>
        <v>1000000</v>
      </c>
      <c r="CR155" s="699">
        <f t="shared" si="1943"/>
        <v>1000000</v>
      </c>
      <c r="CS155" s="700">
        <f t="shared" si="1943"/>
        <v>0</v>
      </c>
      <c r="CT155" s="699">
        <f t="shared" si="1943"/>
        <v>375000</v>
      </c>
      <c r="CU155" s="699">
        <f t="shared" si="1943"/>
        <v>250000</v>
      </c>
      <c r="CV155" s="700">
        <f t="shared" si="1944"/>
        <v>0</v>
      </c>
      <c r="CW155" s="697"/>
      <c r="CX155" s="696">
        <f t="shared" si="1945"/>
        <v>0</v>
      </c>
      <c r="CY155" s="701"/>
      <c r="DA155" s="778">
        <f>IFERROR(VLOOKUP($C155,정민건설!$A$13:$AM$154,28,FALSE),0)</f>
        <v>85000</v>
      </c>
      <c r="DB155" s="775">
        <f t="shared" si="1946"/>
        <v>2805000</v>
      </c>
      <c r="DC155" s="778">
        <f>IFERROR(VLOOKUP($C155,정민건설!$A$13:$AM$154,30,FALSE),0)</f>
        <v>22000</v>
      </c>
      <c r="DD155" s="775">
        <f t="shared" si="1947"/>
        <v>726000</v>
      </c>
      <c r="DE155" s="774">
        <f>IFERROR(VLOOKUP($C155,정민건설!$A$13:$AM$154,32,FALSE),0)</f>
        <v>0</v>
      </c>
      <c r="DF155" s="775">
        <f t="shared" si="1948"/>
        <v>0</v>
      </c>
      <c r="DG155" s="774">
        <f>IFERROR(VLOOKUP($C155,정민건설!$A$13:$AM$154,34,FALSE),0)</f>
        <v>0</v>
      </c>
      <c r="DH155" s="775">
        <f t="shared" si="1949"/>
        <v>0</v>
      </c>
      <c r="DI155" s="693">
        <f t="shared" si="1112"/>
        <v>107000</v>
      </c>
      <c r="DJ155" s="775">
        <f t="shared" si="1950"/>
        <v>3531000</v>
      </c>
      <c r="DK155" s="778">
        <f t="shared" si="1951"/>
        <v>14018.194250000002</v>
      </c>
      <c r="DL155" s="779">
        <f t="shared" si="1952"/>
        <v>462600.41025000007</v>
      </c>
      <c r="DM155" s="693">
        <f t="shared" si="1113"/>
        <v>121018.19425</v>
      </c>
      <c r="DN155" s="775">
        <f t="shared" si="1953"/>
        <v>3993600.4102500002</v>
      </c>
      <c r="DO155" s="693">
        <f t="shared" si="1954"/>
        <v>3993600.4102500002</v>
      </c>
      <c r="DP155" s="693">
        <f t="shared" si="1955"/>
        <v>0</v>
      </c>
      <c r="DQ155" s="774"/>
      <c r="DR155" s="775">
        <f t="shared" si="1956"/>
        <v>0</v>
      </c>
      <c r="DS155" s="777"/>
      <c r="DU155" s="774">
        <f>IFERROR(VLOOKUP($C155,[1]영만종합건설!$A$13:$AN$154,28,FALSE),0)</f>
        <v>45000</v>
      </c>
      <c r="DV155" s="780">
        <f t="shared" si="1957"/>
        <v>1485000</v>
      </c>
      <c r="DW155" s="774">
        <f>IFERROR(VLOOKUP($C155,[1]영만종합건설!$A$13:$AN$154,30,FALSE),0)</f>
        <v>20000</v>
      </c>
      <c r="DX155" s="780">
        <f t="shared" si="1958"/>
        <v>660000</v>
      </c>
      <c r="DY155" s="778">
        <f>IFERROR(VLOOKUP($C155,[1]영만종합건설!$A$13:$AN$154,32,FALSE),0)</f>
        <v>0</v>
      </c>
      <c r="DZ155" s="780">
        <f t="shared" si="1959"/>
        <v>0</v>
      </c>
      <c r="EA155" s="778">
        <f>IFERROR(VLOOKUP($C155,[1]영만종합건설!$A$13:$AN$154,34,FALSE),0)</f>
        <v>0</v>
      </c>
      <c r="EB155" s="780">
        <f t="shared" si="1960"/>
        <v>0</v>
      </c>
      <c r="EC155" s="703">
        <f t="shared" si="1114"/>
        <v>65000</v>
      </c>
      <c r="ED155" s="780">
        <f t="shared" si="1961"/>
        <v>2145000</v>
      </c>
      <c r="EE155" s="778">
        <f t="shared" si="1962"/>
        <v>9210.9174999999996</v>
      </c>
      <c r="EF155" s="779">
        <f t="shared" si="1963"/>
        <v>303960.27749999997</v>
      </c>
      <c r="EG155" s="703">
        <f t="shared" si="1115"/>
        <v>74210.917499999996</v>
      </c>
      <c r="EH155" s="780">
        <f t="shared" si="1964"/>
        <v>2448960.2774999999</v>
      </c>
      <c r="EI155" s="703">
        <f t="shared" si="1965"/>
        <v>2448960.2774999999</v>
      </c>
      <c r="EJ155" s="703">
        <f t="shared" si="1966"/>
        <v>0</v>
      </c>
      <c r="EK155" s="778"/>
      <c r="EL155" s="780">
        <f t="shared" si="1967"/>
        <v>0</v>
      </c>
      <c r="EM155" s="781"/>
      <c r="EO155" s="778">
        <f>IFERROR(VLOOKUP($C155,[1]부강종합건설!$A$13:$AM$154,28,FALSE),0)</f>
        <v>130000</v>
      </c>
      <c r="EP155" s="780">
        <f t="shared" si="1968"/>
        <v>4290000</v>
      </c>
      <c r="EQ155" s="778">
        <f>IFERROR(VLOOKUP($C155,[1]부강종합건설!$A$13:$AM$154,30,FALSE),0)</f>
        <v>30000</v>
      </c>
      <c r="ER155" s="780">
        <f t="shared" si="1969"/>
        <v>990000</v>
      </c>
      <c r="ES155" s="778">
        <f>IFERROR(VLOOKUP($C155,[1]부강종합건설!$A$13:$AM$154,32,FALSE),0)</f>
        <v>0</v>
      </c>
      <c r="ET155" s="780">
        <f t="shared" si="1970"/>
        <v>0</v>
      </c>
      <c r="EU155" s="778">
        <f>IFERROR(VLOOKUP($C155,[1]부강종합건설!$A$13:$AM$154,34,FALSE),0)</f>
        <v>22330</v>
      </c>
      <c r="EV155" s="780">
        <f t="shared" si="1971"/>
        <v>736890</v>
      </c>
      <c r="EW155" s="703">
        <f t="shared" si="1116"/>
        <v>182330</v>
      </c>
      <c r="EX155" s="780">
        <f t="shared" si="1972"/>
        <v>6016890</v>
      </c>
      <c r="EY155" s="778">
        <f t="shared" si="1973"/>
        <v>22591.359349999999</v>
      </c>
      <c r="EZ155" s="779">
        <f t="shared" si="1974"/>
        <v>745514.85855</v>
      </c>
      <c r="FA155" s="703">
        <f t="shared" si="1117"/>
        <v>204921.35934999998</v>
      </c>
      <c r="FB155" s="780">
        <f t="shared" si="1975"/>
        <v>6762404.8585499991</v>
      </c>
      <c r="FC155" s="703">
        <f t="shared" si="1976"/>
        <v>6762404.8585499991</v>
      </c>
      <c r="FD155" s="703">
        <f t="shared" si="1977"/>
        <v>0</v>
      </c>
      <c r="FE155" s="778"/>
      <c r="FF155" s="780">
        <f t="shared" si="1978"/>
        <v>0</v>
      </c>
      <c r="FG155" s="782"/>
      <c r="FI155" s="774">
        <f>IFERROR(VLOOKUP($C155,[1]대도엔지니어링!$A$13:$AN$154,28,FALSE),0)</f>
        <v>60500</v>
      </c>
      <c r="FJ155" s="775">
        <f t="shared" si="1979"/>
        <v>1996500</v>
      </c>
      <c r="FK155" s="774">
        <f>IFERROR(VLOOKUP($C155,[1]대도엔지니어링!$A$13:$AN$154,30,FALSE),0)</f>
        <v>24200</v>
      </c>
      <c r="FL155" s="775">
        <f t="shared" si="1980"/>
        <v>798600</v>
      </c>
      <c r="FM155" s="774">
        <f>IFERROR(VLOOKUP($C155,[1]대도엔지니어링!$A$13:$AN$154,32,FALSE),0)</f>
        <v>0</v>
      </c>
      <c r="FN155" s="775">
        <f t="shared" si="1981"/>
        <v>0</v>
      </c>
      <c r="FO155" s="774">
        <f>IFERROR(VLOOKUP($C155,[1]대도엔지니어링!$A$13:$AN$154,34,FALSE),0)</f>
        <v>2340</v>
      </c>
      <c r="FP155" s="775">
        <f t="shared" si="1982"/>
        <v>77220</v>
      </c>
      <c r="FQ155" s="693">
        <f t="shared" si="1118"/>
        <v>87040</v>
      </c>
      <c r="FR155" s="775">
        <f t="shared" si="1983"/>
        <v>2872320</v>
      </c>
      <c r="FS155" s="774">
        <f t="shared" si="1119"/>
        <v>6960.9742146080062</v>
      </c>
      <c r="FT155" s="775">
        <f t="shared" si="1984"/>
        <v>229712.14908206419</v>
      </c>
      <c r="FU155" s="693">
        <f t="shared" si="1120"/>
        <v>94000.97421460801</v>
      </c>
      <c r="FV155" s="775">
        <f t="shared" si="1985"/>
        <v>3102032.1490820642</v>
      </c>
      <c r="FW155" s="693">
        <f t="shared" si="1986"/>
        <v>3102032.1490820642</v>
      </c>
      <c r="FX155" s="693">
        <f t="shared" si="1987"/>
        <v>0</v>
      </c>
      <c r="FY155" s="774"/>
      <c r="FZ155" s="775">
        <f t="shared" si="1988"/>
        <v>0</v>
      </c>
      <c r="GA155" s="782"/>
      <c r="GC155" s="774">
        <f>IFERROR(VLOOKUP($C155,[1]부명엔지니어링!$A$13:$AN$154,28,FALSE),0)</f>
        <v>160000</v>
      </c>
      <c r="GD155" s="775">
        <f t="shared" si="1989"/>
        <v>5280000</v>
      </c>
      <c r="GE155" s="774">
        <f>IFERROR(VLOOKUP($C155,[1]부명엔지니어링!$A$13:$AN$154,30,FALSE),0)</f>
        <v>30000</v>
      </c>
      <c r="GF155" s="775">
        <f t="shared" si="1990"/>
        <v>990000</v>
      </c>
      <c r="GG155" s="774">
        <f>IFERROR(VLOOKUP($C155,[1]부명엔지니어링!$A$13:$AN$154,32,FALSE),0)</f>
        <v>0</v>
      </c>
      <c r="GH155" s="775">
        <f t="shared" si="1991"/>
        <v>0</v>
      </c>
      <c r="GI155" s="774">
        <f>IFERROR(VLOOKUP($C155,[1]부명엔지니어링!$A$13:$AN$154,34,FALSE),0)</f>
        <v>0</v>
      </c>
      <c r="GJ155" s="775">
        <f t="shared" si="1992"/>
        <v>0</v>
      </c>
      <c r="GK155" s="693">
        <f t="shared" si="1121"/>
        <v>190000</v>
      </c>
      <c r="GL155" s="775">
        <f t="shared" si="1993"/>
        <v>6270000</v>
      </c>
      <c r="GM155" s="774">
        <f t="shared" si="1994"/>
        <v>23942.351250000003</v>
      </c>
      <c r="GN155" s="775">
        <f t="shared" si="1995"/>
        <v>790097.59125000006</v>
      </c>
      <c r="GO155" s="693">
        <f t="shared" si="1122"/>
        <v>213942.35125000001</v>
      </c>
      <c r="GP155" s="775">
        <f t="shared" si="1996"/>
        <v>7060097.5912500005</v>
      </c>
      <c r="GQ155" s="693">
        <f t="shared" si="1997"/>
        <v>7060097.5912500005</v>
      </c>
      <c r="GR155" s="693">
        <f t="shared" si="1998"/>
        <v>0</v>
      </c>
      <c r="GS155" s="774"/>
      <c r="GT155" s="775">
        <f t="shared" si="1999"/>
        <v>0</v>
      </c>
      <c r="GU155" s="782"/>
      <c r="GW155" s="790">
        <f t="shared" si="2000"/>
        <v>85000</v>
      </c>
      <c r="GX155" s="790">
        <f t="shared" si="2001"/>
        <v>2805000</v>
      </c>
      <c r="GY155" s="790">
        <f t="shared" si="2002"/>
        <v>22000</v>
      </c>
      <c r="GZ155" s="790">
        <f t="shared" si="2003"/>
        <v>726000</v>
      </c>
      <c r="HA155" s="790">
        <f t="shared" si="2004"/>
        <v>0</v>
      </c>
      <c r="HB155" s="790">
        <f t="shared" si="2005"/>
        <v>0</v>
      </c>
      <c r="HC155" s="790">
        <f t="shared" si="2006"/>
        <v>0</v>
      </c>
      <c r="HD155" s="790">
        <f t="shared" si="2007"/>
        <v>0</v>
      </c>
      <c r="HE155" s="790">
        <f t="shared" si="1123"/>
        <v>107000</v>
      </c>
      <c r="HF155" s="790">
        <f t="shared" si="2008"/>
        <v>3531000</v>
      </c>
      <c r="HG155" s="790">
        <f t="shared" si="2009"/>
        <v>14018.194250000002</v>
      </c>
      <c r="HH155" s="790">
        <f t="shared" si="2010"/>
        <v>462600.41025000007</v>
      </c>
      <c r="HI155" s="790">
        <f t="shared" si="1124"/>
        <v>121018.19425</v>
      </c>
      <c r="HJ155" s="790">
        <f t="shared" si="2011"/>
        <v>3993600.4102500002</v>
      </c>
      <c r="HK155" s="790">
        <f t="shared" si="2012"/>
        <v>3993600.4102500002</v>
      </c>
      <c r="HL155" s="790">
        <f t="shared" si="2013"/>
        <v>0</v>
      </c>
      <c r="HM155" s="790"/>
      <c r="HN155" s="790">
        <f t="shared" si="2014"/>
        <v>0</v>
      </c>
      <c r="HO155" s="791" t="s">
        <v>400</v>
      </c>
      <c r="HQ155" s="783"/>
      <c r="HR155" s="784">
        <f>IFERROR(HQ155*$I155, 0)</f>
        <v>0</v>
      </c>
      <c r="HS155" s="783"/>
      <c r="HT155" s="784">
        <f>IFERROR(HS155*$I155, 0)</f>
        <v>0</v>
      </c>
      <c r="HU155" s="783"/>
      <c r="HV155" s="784">
        <f>IFERROR(HU155*$I155, 0)</f>
        <v>0</v>
      </c>
      <c r="HW155" s="783"/>
      <c r="HX155" s="784">
        <f>IFERROR(HW155*$I155, 0)</f>
        <v>0</v>
      </c>
      <c r="HY155" s="707">
        <f t="shared" si="1379"/>
        <v>0</v>
      </c>
      <c r="HZ155" s="784">
        <f>IFERROR(HY155*$I155, 0)</f>
        <v>0</v>
      </c>
      <c r="IA155" s="783"/>
      <c r="IB155" s="784">
        <f>IFERROR(IA155*$I155, 0)</f>
        <v>0</v>
      </c>
      <c r="IC155" s="707">
        <f t="shared" si="1380"/>
        <v>0</v>
      </c>
      <c r="ID155" s="784">
        <f>IFERROR(IC155*$I155, 0)</f>
        <v>0</v>
      </c>
      <c r="IE155" s="706">
        <f t="shared" si="2015"/>
        <v>0</v>
      </c>
      <c r="IF155" s="706">
        <f t="shared" si="2016"/>
        <v>0</v>
      </c>
      <c r="IG155" s="783"/>
      <c r="IH155" s="784">
        <f>IFERROR(IG155*$I155, 0)</f>
        <v>0</v>
      </c>
      <c r="II155" s="782"/>
      <c r="IK155" s="783"/>
      <c r="IL155" s="784">
        <f>IFERROR(IK155*$I155, 0)</f>
        <v>0</v>
      </c>
      <c r="IM155" s="783"/>
      <c r="IN155" s="784">
        <f>IFERROR(IM155*$I155, 0)</f>
        <v>0</v>
      </c>
      <c r="IO155" s="783"/>
      <c r="IP155" s="784">
        <f>IFERROR(IO155*$I155, 0)</f>
        <v>0</v>
      </c>
      <c r="IQ155" s="783"/>
      <c r="IR155" s="784">
        <f>IFERROR(IQ155*$I155, 0)</f>
        <v>0</v>
      </c>
      <c r="IS155" s="707">
        <f t="shared" si="1381"/>
        <v>0</v>
      </c>
      <c r="IT155" s="784">
        <f>IFERROR(IS155*$I155, 0)</f>
        <v>0</v>
      </c>
      <c r="IU155" s="783"/>
      <c r="IV155" s="784">
        <f>IFERROR(IU155*$I155, 0)</f>
        <v>0</v>
      </c>
      <c r="IW155" s="707">
        <f t="shared" si="1382"/>
        <v>0</v>
      </c>
      <c r="IX155" s="784">
        <f>IFERROR(IW155*$I155, 0)</f>
        <v>0</v>
      </c>
      <c r="IY155" s="706">
        <f t="shared" si="2017"/>
        <v>0</v>
      </c>
      <c r="IZ155" s="706">
        <f t="shared" si="2018"/>
        <v>0</v>
      </c>
      <c r="JA155" s="783"/>
      <c r="JB155" s="784">
        <f>IFERROR(JA155*$I155, 0)</f>
        <v>0</v>
      </c>
      <c r="JC155" s="782"/>
      <c r="JE155" s="783"/>
      <c r="JF155" s="784">
        <f>IFERROR(JE155*$I155, 0)</f>
        <v>0</v>
      </c>
      <c r="JG155" s="783"/>
      <c r="JH155" s="784">
        <f>IFERROR(JG155*$I155, 0)</f>
        <v>0</v>
      </c>
      <c r="JI155" s="783"/>
      <c r="JJ155" s="784">
        <f>IFERROR(JI155*$I155, 0)</f>
        <v>0</v>
      </c>
      <c r="JK155" s="783"/>
      <c r="JL155" s="784">
        <f>IFERROR(JK155*$I155, 0)</f>
        <v>0</v>
      </c>
      <c r="JM155" s="707">
        <f t="shared" si="1383"/>
        <v>0</v>
      </c>
      <c r="JN155" s="784">
        <f>IFERROR(JM155*$I155, 0)</f>
        <v>0</v>
      </c>
      <c r="JO155" s="783"/>
      <c r="JP155" s="784">
        <f>IFERROR(JO155*$I155, 0)</f>
        <v>0</v>
      </c>
      <c r="JQ155" s="707">
        <f t="shared" si="1384"/>
        <v>0</v>
      </c>
      <c r="JR155" s="784">
        <f>IFERROR(JQ155*$I155, 0)</f>
        <v>0</v>
      </c>
      <c r="JS155" s="706">
        <f t="shared" si="2019"/>
        <v>0</v>
      </c>
      <c r="JT155" s="706">
        <f t="shared" si="2020"/>
        <v>0</v>
      </c>
      <c r="JU155" s="783"/>
      <c r="JV155" s="784">
        <f>IFERROR(JU155*$I155, 0)</f>
        <v>0</v>
      </c>
      <c r="JW155" s="782"/>
      <c r="JY155" s="783"/>
      <c r="JZ155" s="784">
        <f>IFERROR(JY155*$I155, 0)</f>
        <v>0</v>
      </c>
      <c r="KA155" s="783"/>
      <c r="KB155" s="784">
        <f>IFERROR(KA155*$I155, 0)</f>
        <v>0</v>
      </c>
      <c r="KC155" s="783"/>
      <c r="KD155" s="784">
        <f>IFERROR(KC155*$I155, 0)</f>
        <v>0</v>
      </c>
      <c r="KE155" s="783"/>
      <c r="KF155" s="784">
        <f>IFERROR(KE155*$I155, 0)</f>
        <v>0</v>
      </c>
      <c r="KG155" s="707">
        <f t="shared" si="1385"/>
        <v>0</v>
      </c>
      <c r="KH155" s="784">
        <f>IFERROR(KG155*$I155, 0)</f>
        <v>0</v>
      </c>
      <c r="KI155" s="783"/>
      <c r="KJ155" s="784">
        <f>IFERROR(KI155*$I155, 0)</f>
        <v>0</v>
      </c>
      <c r="KK155" s="707">
        <f t="shared" si="1386"/>
        <v>0</v>
      </c>
      <c r="KL155" s="784">
        <f>IFERROR(KK155*$I155, 0)</f>
        <v>0</v>
      </c>
      <c r="KM155" s="706">
        <f t="shared" si="2021"/>
        <v>0</v>
      </c>
      <c r="KN155" s="706">
        <f t="shared" si="2022"/>
        <v>0</v>
      </c>
      <c r="KO155" s="783"/>
      <c r="KP155" s="784">
        <f>IFERROR(KO155*$I155, 0)</f>
        <v>0</v>
      </c>
      <c r="KQ155" s="782"/>
      <c r="KS155" s="783"/>
      <c r="KT155" s="784">
        <f>IFERROR(KS155*$I155, 0)</f>
        <v>0</v>
      </c>
      <c r="KU155" s="783"/>
      <c r="KV155" s="784">
        <f>IFERROR(KU155*$I155, 0)</f>
        <v>0</v>
      </c>
      <c r="KW155" s="783"/>
      <c r="KX155" s="784">
        <f>IFERROR(KW155*$I155, 0)</f>
        <v>0</v>
      </c>
      <c r="KY155" s="783"/>
      <c r="KZ155" s="784">
        <f>IFERROR(KY155*$I155, 0)</f>
        <v>0</v>
      </c>
      <c r="LA155" s="707">
        <f t="shared" si="1387"/>
        <v>0</v>
      </c>
      <c r="LB155" s="784">
        <f>IFERROR(LA155*$I155, 0)</f>
        <v>0</v>
      </c>
      <c r="LC155" s="783"/>
      <c r="LD155" s="784">
        <f>IFERROR(LC155*$I155, 0)</f>
        <v>0</v>
      </c>
      <c r="LE155" s="707">
        <f t="shared" si="1388"/>
        <v>0</v>
      </c>
      <c r="LF155" s="784">
        <f>IFERROR(LE155*$I155, 0)</f>
        <v>0</v>
      </c>
      <c r="LG155" s="706">
        <f t="shared" si="2023"/>
        <v>0</v>
      </c>
      <c r="LH155" s="706">
        <f t="shared" si="2024"/>
        <v>0</v>
      </c>
      <c r="LI155" s="783"/>
      <c r="LJ155" s="784">
        <f>IFERROR(LI155*$I155, 0)</f>
        <v>0</v>
      </c>
      <c r="LK155" s="782"/>
      <c r="LM155" s="783"/>
      <c r="LN155" s="784">
        <f>IFERROR(LM155*$I155, 0)</f>
        <v>0</v>
      </c>
      <c r="LO155" s="783"/>
      <c r="LP155" s="784">
        <f>IFERROR(LO155*$I155, 0)</f>
        <v>0</v>
      </c>
      <c r="LQ155" s="783"/>
      <c r="LR155" s="784">
        <f>IFERROR(LQ155*$I155, 0)</f>
        <v>0</v>
      </c>
      <c r="LS155" s="783"/>
      <c r="LT155" s="784">
        <f>IFERROR(LS155*$I155, 0)</f>
        <v>0</v>
      </c>
      <c r="LU155" s="707">
        <f t="shared" si="1389"/>
        <v>0</v>
      </c>
      <c r="LV155" s="784">
        <f>IFERROR(LU155*$I155, 0)</f>
        <v>0</v>
      </c>
      <c r="LW155" s="783"/>
      <c r="LX155" s="784">
        <f>IFERROR(LW155*$I155, 0)</f>
        <v>0</v>
      </c>
      <c r="LY155" s="707">
        <f t="shared" si="1390"/>
        <v>0</v>
      </c>
      <c r="LZ155" s="784">
        <f>IFERROR(LY155*$I155, 0)</f>
        <v>0</v>
      </c>
      <c r="MA155" s="706">
        <f t="shared" si="2025"/>
        <v>0</v>
      </c>
      <c r="MB155" s="706">
        <f t="shared" si="2026"/>
        <v>0</v>
      </c>
      <c r="MC155" s="783"/>
      <c r="MD155" s="784">
        <f>IFERROR(MC155*$I155, 0)</f>
        <v>0</v>
      </c>
      <c r="ME155" s="782"/>
      <c r="MG155" s="783"/>
      <c r="MH155" s="784">
        <f>IFERROR(MG155*$I155, 0)</f>
        <v>0</v>
      </c>
      <c r="MI155" s="783"/>
      <c r="MJ155" s="784">
        <f>IFERROR(MI155*$I155, 0)</f>
        <v>0</v>
      </c>
      <c r="MK155" s="783"/>
      <c r="ML155" s="784">
        <f>IFERROR(MK155*$I155, 0)</f>
        <v>0</v>
      </c>
      <c r="MM155" s="783"/>
      <c r="MN155" s="784">
        <f>IFERROR(MM155*$I155, 0)</f>
        <v>0</v>
      </c>
      <c r="MO155" s="707">
        <f t="shared" si="1391"/>
        <v>0</v>
      </c>
      <c r="MP155" s="784">
        <f>IFERROR(MO155*$I155, 0)</f>
        <v>0</v>
      </c>
      <c r="MQ155" s="783"/>
      <c r="MR155" s="784">
        <f>IFERROR(MQ155*$I155, 0)</f>
        <v>0</v>
      </c>
      <c r="MS155" s="707">
        <f t="shared" si="1392"/>
        <v>0</v>
      </c>
      <c r="MT155" s="784">
        <f>IFERROR(MS155*$I155, 0)</f>
        <v>0</v>
      </c>
      <c r="MU155" s="706">
        <f t="shared" si="2027"/>
        <v>0</v>
      </c>
      <c r="MV155" s="706">
        <f t="shared" si="2028"/>
        <v>0</v>
      </c>
      <c r="MW155" s="783"/>
      <c r="MX155" s="784">
        <f>IFERROR(MW155*$I155, 0)</f>
        <v>0</v>
      </c>
      <c r="MY155" s="782"/>
      <c r="NA155" s="783"/>
      <c r="NB155" s="784">
        <f>IFERROR(NA155*$I155, 0)</f>
        <v>0</v>
      </c>
      <c r="NC155" s="783"/>
      <c r="ND155" s="784">
        <f>IFERROR(NC155*$I155, 0)</f>
        <v>0</v>
      </c>
      <c r="NE155" s="783"/>
      <c r="NF155" s="784">
        <f>IFERROR(NE155*$I155, 0)</f>
        <v>0</v>
      </c>
      <c r="NG155" s="783"/>
      <c r="NH155" s="784">
        <f>IFERROR(NG155*$I155, 0)</f>
        <v>0</v>
      </c>
      <c r="NI155" s="707">
        <f t="shared" si="1393"/>
        <v>0</v>
      </c>
      <c r="NJ155" s="784">
        <f>IFERROR(NI155*$I155, 0)</f>
        <v>0</v>
      </c>
      <c r="NK155" s="783"/>
      <c r="NL155" s="784">
        <f>IFERROR(NK155*$I155, 0)</f>
        <v>0</v>
      </c>
      <c r="NM155" s="707">
        <f t="shared" si="1394"/>
        <v>0</v>
      </c>
      <c r="NN155" s="784">
        <f>IFERROR(NM155*$I155, 0)</f>
        <v>0</v>
      </c>
      <c r="NO155" s="706">
        <f t="shared" si="2029"/>
        <v>0</v>
      </c>
      <c r="NP155" s="706">
        <f t="shared" si="2030"/>
        <v>0</v>
      </c>
      <c r="NQ155" s="783"/>
      <c r="NR155" s="784">
        <f>IFERROR(NQ155*$I155, 0)</f>
        <v>0</v>
      </c>
      <c r="NS155" s="782"/>
      <c r="NU155" s="783"/>
      <c r="NV155" s="784">
        <f>IFERROR(NU155*$I155, 0)</f>
        <v>0</v>
      </c>
      <c r="NW155" s="783"/>
      <c r="NX155" s="784">
        <f>IFERROR(NW155*$I155, 0)</f>
        <v>0</v>
      </c>
      <c r="NY155" s="783"/>
      <c r="NZ155" s="784">
        <f>IFERROR(NY155*$I155, 0)</f>
        <v>0</v>
      </c>
      <c r="OA155" s="783"/>
      <c r="OB155" s="784">
        <f>IFERROR(OA155*$I155, 0)</f>
        <v>0</v>
      </c>
      <c r="OC155" s="707">
        <f t="shared" si="1395"/>
        <v>0</v>
      </c>
      <c r="OD155" s="784">
        <f>IFERROR(OC155*$I155, 0)</f>
        <v>0</v>
      </c>
      <c r="OE155" s="783"/>
      <c r="OF155" s="784">
        <f>IFERROR(OE155*$I155, 0)</f>
        <v>0</v>
      </c>
      <c r="OG155" s="707">
        <f t="shared" si="1396"/>
        <v>0</v>
      </c>
      <c r="OH155" s="784">
        <f>IFERROR(OG155*$I155, 0)</f>
        <v>0</v>
      </c>
      <c r="OI155" s="706">
        <f t="shared" si="2031"/>
        <v>0</v>
      </c>
      <c r="OJ155" s="706">
        <f t="shared" si="2032"/>
        <v>0</v>
      </c>
      <c r="OK155" s="783"/>
      <c r="OL155" s="784">
        <f>IFERROR(OK155*$I155, 0)</f>
        <v>0</v>
      </c>
      <c r="OM155" s="782"/>
      <c r="OO155" s="783"/>
      <c r="OP155" s="784">
        <f>IFERROR(OO155*$I155, 0)</f>
        <v>0</v>
      </c>
      <c r="OQ155" s="783"/>
      <c r="OR155" s="784">
        <f>IFERROR(OQ155*$I155, 0)</f>
        <v>0</v>
      </c>
      <c r="OS155" s="783"/>
      <c r="OT155" s="784">
        <f>IFERROR(OS155*$I155, 0)</f>
        <v>0</v>
      </c>
      <c r="OU155" s="783"/>
      <c r="OV155" s="784">
        <f>IFERROR(OU155*$I155, 0)</f>
        <v>0</v>
      </c>
      <c r="OW155" s="707">
        <f t="shared" si="1397"/>
        <v>0</v>
      </c>
      <c r="OX155" s="784">
        <f>IFERROR(OW155*$I155, 0)</f>
        <v>0</v>
      </c>
      <c r="OY155" s="783"/>
      <c r="OZ155" s="784">
        <f>IFERROR(OY155*$I155, 0)</f>
        <v>0</v>
      </c>
      <c r="PA155" s="707">
        <f t="shared" si="1398"/>
        <v>0</v>
      </c>
      <c r="PB155" s="784">
        <f>IFERROR(PA155*$I155, 0)</f>
        <v>0</v>
      </c>
      <c r="PC155" s="706">
        <f t="shared" si="2033"/>
        <v>0</v>
      </c>
      <c r="PD155" s="706">
        <f t="shared" si="2034"/>
        <v>0</v>
      </c>
      <c r="PE155" s="783"/>
      <c r="PF155" s="784">
        <f>IFERROR(PE155*$I155, 0)</f>
        <v>0</v>
      </c>
      <c r="PG155" s="782"/>
      <c r="PI155" s="783"/>
      <c r="PJ155" s="784">
        <f>IFERROR(PI155*$I155, 0)</f>
        <v>0</v>
      </c>
      <c r="PK155" s="783"/>
      <c r="PL155" s="784">
        <f>IFERROR(PK155*$I155, 0)</f>
        <v>0</v>
      </c>
      <c r="PM155" s="783"/>
      <c r="PN155" s="784">
        <f>IFERROR(PM155*$I155, 0)</f>
        <v>0</v>
      </c>
      <c r="PO155" s="783"/>
      <c r="PP155" s="784">
        <f>IFERROR(PO155*$I155, 0)</f>
        <v>0</v>
      </c>
      <c r="PQ155" s="707">
        <f t="shared" si="1399"/>
        <v>0</v>
      </c>
      <c r="PR155" s="784">
        <f>IFERROR(PQ155*$I155, 0)</f>
        <v>0</v>
      </c>
      <c r="PS155" s="783"/>
      <c r="PT155" s="784">
        <f>IFERROR(PS155*$I155, 0)</f>
        <v>0</v>
      </c>
      <c r="PU155" s="707">
        <f t="shared" si="1400"/>
        <v>0</v>
      </c>
      <c r="PV155" s="784">
        <f>IFERROR(PU155*$I155, 0)</f>
        <v>0</v>
      </c>
      <c r="PW155" s="706">
        <f t="shared" si="2035"/>
        <v>0</v>
      </c>
      <c r="PX155" s="706">
        <f t="shared" si="2036"/>
        <v>0</v>
      </c>
      <c r="PY155" s="783"/>
      <c r="PZ155" s="784">
        <f>IFERROR(PY155*$I155, 0)</f>
        <v>0</v>
      </c>
      <c r="QA155" s="782"/>
      <c r="QC155" s="783"/>
      <c r="QD155" s="784">
        <f>IFERROR(QC155*$I155, 0)</f>
        <v>0</v>
      </c>
      <c r="QE155" s="783"/>
      <c r="QF155" s="784">
        <f>IFERROR(QE155*$I155, 0)</f>
        <v>0</v>
      </c>
      <c r="QG155" s="783"/>
      <c r="QH155" s="784">
        <f>IFERROR(QG155*$I155, 0)</f>
        <v>0</v>
      </c>
      <c r="QI155" s="783"/>
      <c r="QJ155" s="784">
        <f>IFERROR(QI155*$I155, 0)</f>
        <v>0</v>
      </c>
      <c r="QK155" s="707">
        <f t="shared" si="1401"/>
        <v>0</v>
      </c>
      <c r="QL155" s="784">
        <f>IFERROR(QK155*$I155, 0)</f>
        <v>0</v>
      </c>
      <c r="QM155" s="783"/>
      <c r="QN155" s="784">
        <f>IFERROR(QM155*$I155, 0)</f>
        <v>0</v>
      </c>
      <c r="QO155" s="707">
        <f t="shared" si="1402"/>
        <v>0</v>
      </c>
      <c r="QP155" s="784">
        <f>IFERROR(QO155*$I155, 0)</f>
        <v>0</v>
      </c>
      <c r="QQ155" s="706">
        <f t="shared" si="2037"/>
        <v>0</v>
      </c>
      <c r="QR155" s="706">
        <f t="shared" si="2038"/>
        <v>0</v>
      </c>
      <c r="QS155" s="783"/>
      <c r="QT155" s="784">
        <f>IFERROR(QS155*$I155, 0)</f>
        <v>0</v>
      </c>
      <c r="QU155" s="782"/>
      <c r="RA155" s="785">
        <f t="shared" si="1125"/>
        <v>0</v>
      </c>
      <c r="RB155" s="785" t="e">
        <f t="shared" si="1126"/>
        <v>#REF!</v>
      </c>
      <c r="RC155" s="677">
        <f t="shared" si="1673"/>
        <v>8</v>
      </c>
      <c r="RD155" s="677">
        <f t="shared" si="1673"/>
        <v>4</v>
      </c>
      <c r="RE155" s="677">
        <f t="shared" si="1673"/>
        <v>8</v>
      </c>
      <c r="RF155" s="677">
        <f t="shared" si="1673"/>
        <v>8</v>
      </c>
      <c r="RG155" s="677">
        <f t="shared" si="1673"/>
        <v>0</v>
      </c>
      <c r="RH155" s="677">
        <f t="shared" si="1673"/>
        <v>3</v>
      </c>
      <c r="RI155" s="677">
        <f t="shared" si="1673"/>
        <v>2</v>
      </c>
      <c r="RJ155" s="677">
        <f t="shared" si="1667"/>
        <v>0</v>
      </c>
      <c r="RK155" s="677" t="e">
        <f>#REF!</f>
        <v>#REF!</v>
      </c>
      <c r="RL155" s="677" t="e">
        <f>#REF!</f>
        <v>#REF!</v>
      </c>
      <c r="RM155" s="677">
        <f t="shared" si="1674"/>
        <v>0</v>
      </c>
      <c r="RN155" s="677">
        <f t="shared" si="1674"/>
        <v>0</v>
      </c>
      <c r="RO155" s="677">
        <f t="shared" si="1674"/>
        <v>0</v>
      </c>
      <c r="RP155" s="677">
        <f t="shared" si="1674"/>
        <v>0</v>
      </c>
      <c r="RQ155" s="677">
        <f t="shared" si="1674"/>
        <v>0</v>
      </c>
      <c r="RR155" s="677">
        <f t="shared" si="1674"/>
        <v>0</v>
      </c>
      <c r="RS155" s="677">
        <f t="shared" si="1674"/>
        <v>0</v>
      </c>
      <c r="RT155" s="677">
        <f t="shared" si="1668"/>
        <v>0</v>
      </c>
      <c r="RV155" s="675">
        <f t="shared" si="1129"/>
        <v>33</v>
      </c>
      <c r="RW155" s="675">
        <f t="shared" si="1130"/>
        <v>0</v>
      </c>
      <c r="RX155" s="675">
        <f t="shared" si="1131"/>
        <v>0</v>
      </c>
      <c r="RY155" s="675">
        <f t="shared" si="1132"/>
        <v>0</v>
      </c>
      <c r="RZ155" s="675">
        <f t="shared" si="1133"/>
        <v>0</v>
      </c>
      <c r="SA155" s="675">
        <f t="shared" si="1134"/>
        <v>0</v>
      </c>
      <c r="SB155" s="675">
        <f t="shared" si="1135"/>
        <v>0</v>
      </c>
      <c r="SC155" s="675">
        <f t="shared" si="1136"/>
        <v>0</v>
      </c>
      <c r="SD155" s="675" t="e">
        <f xml:space="preserve"> SUMIF(#REF!,$SD$8,#REF!)</f>
        <v>#REF!</v>
      </c>
      <c r="SE155" s="675" t="e">
        <f xml:space="preserve"> SUMIF(#REF!,$SE$8,#REF!)</f>
        <v>#REF!</v>
      </c>
      <c r="SG155" s="675">
        <f t="shared" si="1907"/>
        <v>856000</v>
      </c>
      <c r="SH155" s="675">
        <f t="shared" si="1907"/>
        <v>428000</v>
      </c>
      <c r="SI155" s="675">
        <f t="shared" si="1907"/>
        <v>856000</v>
      </c>
      <c r="SJ155" s="675">
        <f t="shared" si="1907"/>
        <v>856000</v>
      </c>
      <c r="SK155" s="675">
        <f t="shared" si="1907"/>
        <v>0</v>
      </c>
      <c r="SL155" s="675">
        <f t="shared" si="1907"/>
        <v>321000</v>
      </c>
      <c r="SM155" s="675">
        <f t="shared" si="1907"/>
        <v>214000</v>
      </c>
      <c r="SN155" s="675">
        <f t="shared" si="1907"/>
        <v>0</v>
      </c>
      <c r="SO155" s="675" t="e">
        <f t="shared" si="1907"/>
        <v>#REF!</v>
      </c>
      <c r="SP155" s="675" t="e">
        <f t="shared" si="1907"/>
        <v>#REF!</v>
      </c>
      <c r="SQ155" s="675">
        <f t="shared" si="1907"/>
        <v>0</v>
      </c>
      <c r="SR155" s="675">
        <f t="shared" si="1907"/>
        <v>0</v>
      </c>
      <c r="SS155" s="675">
        <f t="shared" si="1907"/>
        <v>0</v>
      </c>
      <c r="ST155" s="675">
        <f t="shared" si="1904"/>
        <v>0</v>
      </c>
      <c r="SU155" s="675">
        <f t="shared" si="1904"/>
        <v>0</v>
      </c>
      <c r="SV155" s="675">
        <f t="shared" si="1904"/>
        <v>0</v>
      </c>
      <c r="SW155" s="675">
        <f t="shared" si="1902"/>
        <v>0</v>
      </c>
      <c r="SX155" s="675">
        <f t="shared" si="1902"/>
        <v>0</v>
      </c>
      <c r="SY155" s="675" t="e">
        <f>#REF!*$AP155</f>
        <v>#REF!</v>
      </c>
      <c r="SZ155" s="675" t="e">
        <f>#REF!*$AP155</f>
        <v>#REF!</v>
      </c>
      <c r="TA155" s="675" t="e">
        <f>#REF!*$AP155</f>
        <v>#REF!</v>
      </c>
      <c r="TB155" s="675" t="e">
        <f>#REF!*$AP155</f>
        <v>#REF!</v>
      </c>
      <c r="TC155" s="675" t="e">
        <f>#REF!*$AP155</f>
        <v>#REF!</v>
      </c>
      <c r="TE155" s="675">
        <f t="shared" si="1403"/>
        <v>3531000</v>
      </c>
      <c r="TF155" s="675">
        <f t="shared" si="1404"/>
        <v>0</v>
      </c>
      <c r="TG155" s="675">
        <f t="shared" si="1405"/>
        <v>0</v>
      </c>
      <c r="TH155" s="675">
        <f t="shared" si="1406"/>
        <v>0</v>
      </c>
      <c r="TI155" s="675">
        <f t="shared" si="1407"/>
        <v>0</v>
      </c>
      <c r="TJ155" s="675">
        <f t="shared" si="1408"/>
        <v>0</v>
      </c>
      <c r="TK155" s="675">
        <f t="shared" si="1409"/>
        <v>0</v>
      </c>
      <c r="TL155" s="675">
        <f t="shared" si="1410"/>
        <v>0</v>
      </c>
      <c r="TM155" s="675">
        <f t="shared" si="1411"/>
        <v>0</v>
      </c>
      <c r="TN155" s="676">
        <f t="shared" si="1412"/>
        <v>0</v>
      </c>
      <c r="TP155" s="675">
        <f>IFERROR(SG155*(1+LEVEL_2!#REF!),0)</f>
        <v>0</v>
      </c>
      <c r="TQ155" s="675">
        <f>IFERROR(SH155*(1+LEVEL_2!#REF!),0)</f>
        <v>0</v>
      </c>
      <c r="TR155" s="675">
        <f>IFERROR(SI155*(1+LEVEL_2!#REF!),0)</f>
        <v>0</v>
      </c>
      <c r="TS155" s="675">
        <f>IFERROR(SJ155*(1+LEVEL_2!#REF!),0)</f>
        <v>0</v>
      </c>
      <c r="TT155" s="675">
        <f>IFERROR(SK155*(1+LEVEL_2!#REF!),0)</f>
        <v>0</v>
      </c>
      <c r="TU155" s="675">
        <f>IFERROR(SL155*(1+LEVEL_2!#REF!),0)</f>
        <v>0</v>
      </c>
      <c r="TV155" s="675">
        <f>IFERROR(SM155*(1+LEVEL_2!#REF!),0)</f>
        <v>0</v>
      </c>
      <c r="TW155" s="675">
        <f>IFERROR(SN155*(1+LEVEL_2!#REF!),0)</f>
        <v>0</v>
      </c>
      <c r="TX155" s="675">
        <f>IFERROR(SO155*(1+LEVEL_2!#REF!),0)</f>
        <v>0</v>
      </c>
      <c r="TY155" s="675">
        <f>IFERROR(SP155*(1+LEVEL_2!#REF!),0)</f>
        <v>0</v>
      </c>
      <c r="TZ155" s="675">
        <f>IFERROR(SQ155*(1+LEVEL_2!#REF!),0)</f>
        <v>0</v>
      </c>
      <c r="UA155" s="675">
        <f>IFERROR(SR155*(1+LEVEL_2!#REF!),0)</f>
        <v>0</v>
      </c>
      <c r="UB155" s="675">
        <f>IFERROR(SS155*(1+LEVEL_2!#REF!),0)</f>
        <v>0</v>
      </c>
      <c r="UC155" s="675">
        <f>IFERROR(ST155*(1+LEVEL_2!#REF!),0)</f>
        <v>0</v>
      </c>
      <c r="UD155" s="675">
        <f>IFERROR(SU155*(1+LEVEL_2!#REF!),0)</f>
        <v>0</v>
      </c>
      <c r="UE155" s="675">
        <f>IFERROR(SV155*(1+LEVEL_2!#REF!),0)</f>
        <v>0</v>
      </c>
      <c r="UF155" s="675">
        <f>IFERROR(SW155*(1+LEVEL_2!#REF!),0)</f>
        <v>0</v>
      </c>
      <c r="UG155" s="675">
        <f>IFERROR(SX155*(1+LEVEL_2!#REF!),0)</f>
        <v>0</v>
      </c>
      <c r="UH155" s="675">
        <f>IFERROR(SY155*(1+LEVEL_2!#REF!),0)</f>
        <v>0</v>
      </c>
      <c r="UI155" s="675">
        <f>IFERROR(SZ155*(1+LEVEL_2!#REF!),0)</f>
        <v>0</v>
      </c>
      <c r="UJ155" s="675">
        <f>IFERROR(TA155*(1+LEVEL_2!#REF!),0)</f>
        <v>0</v>
      </c>
      <c r="UK155" s="675">
        <f>IFERROR(TB155*(1+LEVEL_2!#REF!),0)</f>
        <v>0</v>
      </c>
      <c r="UL155" s="675">
        <f>IFERROR(TC155*(1+LEVEL_2!#REF!),0)</f>
        <v>0</v>
      </c>
      <c r="UN155" s="675">
        <f t="shared" si="1413"/>
        <v>0</v>
      </c>
      <c r="UO155" s="675">
        <f t="shared" si="1414"/>
        <v>0</v>
      </c>
      <c r="UP155" s="675">
        <f t="shared" si="1415"/>
        <v>0</v>
      </c>
      <c r="UQ155" s="675">
        <f t="shared" si="1416"/>
        <v>0</v>
      </c>
      <c r="UR155" s="675">
        <f t="shared" si="1417"/>
        <v>0</v>
      </c>
      <c r="US155" s="675">
        <f t="shared" si="1418"/>
        <v>0</v>
      </c>
      <c r="UT155" s="675">
        <f t="shared" si="1419"/>
        <v>0</v>
      </c>
      <c r="UU155" s="675">
        <f t="shared" si="1420"/>
        <v>0</v>
      </c>
      <c r="UV155" s="675">
        <f t="shared" si="1421"/>
        <v>0</v>
      </c>
      <c r="UW155" s="676">
        <f t="shared" si="1422"/>
        <v>0</v>
      </c>
    </row>
    <row r="156" spans="1:569" s="645" customFormat="1" ht="20.100000000000001" customHeight="1">
      <c r="A156" s="677" t="s">
        <v>162</v>
      </c>
      <c r="B156" s="677" t="s">
        <v>162</v>
      </c>
      <c r="C156" s="764" t="s">
        <v>749</v>
      </c>
      <c r="D156" s="764"/>
      <c r="E156" s="792" t="s">
        <v>750</v>
      </c>
      <c r="F156" s="793" t="s">
        <v>751</v>
      </c>
      <c r="G156" s="786" t="s">
        <v>752</v>
      </c>
      <c r="H156" s="794" t="s">
        <v>449</v>
      </c>
      <c r="I156" s="789"/>
      <c r="J156" s="789"/>
      <c r="K156" s="789"/>
      <c r="L156" s="789"/>
      <c r="M156" s="770"/>
      <c r="N156" s="771">
        <f t="shared" si="1423"/>
        <v>0</v>
      </c>
      <c r="O156" s="772">
        <f t="shared" si="1424"/>
        <v>0</v>
      </c>
      <c r="Q156" s="789"/>
      <c r="R156" s="795"/>
      <c r="S156" s="795"/>
      <c r="T156" s="795"/>
      <c r="U156" s="795"/>
      <c r="V156" s="795"/>
      <c r="W156" s="795"/>
      <c r="X156" s="795"/>
      <c r="Y156" s="690"/>
      <c r="Z156" s="690"/>
      <c r="AA156" s="690"/>
      <c r="AB156" s="690"/>
      <c r="AC156" s="690"/>
      <c r="AD156" s="690"/>
      <c r="AE156" s="690"/>
      <c r="AF156" s="691"/>
      <c r="AH156" s="774">
        <f t="shared" si="1908"/>
        <v>22000</v>
      </c>
      <c r="AI156" s="775">
        <f t="shared" si="1909"/>
        <v>0</v>
      </c>
      <c r="AJ156" s="774">
        <f t="shared" si="1910"/>
        <v>8000</v>
      </c>
      <c r="AK156" s="775">
        <f t="shared" si="1911"/>
        <v>0</v>
      </c>
      <c r="AL156" s="774">
        <f t="shared" si="1912"/>
        <v>0</v>
      </c>
      <c r="AM156" s="775">
        <f t="shared" si="1913"/>
        <v>0</v>
      </c>
      <c r="AN156" s="774">
        <f t="shared" si="1914"/>
        <v>0</v>
      </c>
      <c r="AO156" s="775">
        <f t="shared" si="1915"/>
        <v>0</v>
      </c>
      <c r="AP156" s="693">
        <f t="shared" si="1111"/>
        <v>30000</v>
      </c>
      <c r="AQ156" s="775">
        <f t="shared" si="1916"/>
        <v>0</v>
      </c>
      <c r="AR156" s="774">
        <f t="shared" si="1917"/>
        <v>0</v>
      </c>
      <c r="AS156" s="775">
        <f t="shared" si="1918"/>
        <v>0</v>
      </c>
      <c r="AT156" s="776">
        <f t="shared" si="1152"/>
        <v>36000</v>
      </c>
      <c r="AU156" s="776">
        <f t="shared" si="2039"/>
        <v>60000</v>
      </c>
      <c r="AV156" s="693">
        <f t="shared" si="1903"/>
        <v>30000</v>
      </c>
      <c r="AW156" s="775">
        <f t="shared" si="1370"/>
        <v>0</v>
      </c>
      <c r="AX156" s="775">
        <f t="shared" si="1919"/>
        <v>0</v>
      </c>
      <c r="AY156" s="775">
        <f t="shared" si="1920"/>
        <v>0</v>
      </c>
      <c r="AZ156" s="775">
        <f t="shared" si="1920"/>
        <v>0</v>
      </c>
      <c r="BA156" s="693">
        <f t="shared" si="1921"/>
        <v>0</v>
      </c>
      <c r="BB156" s="693">
        <f t="shared" si="1922"/>
        <v>0</v>
      </c>
      <c r="BC156" s="774">
        <f t="shared" si="1923"/>
        <v>0</v>
      </c>
      <c r="BD156" s="775">
        <f t="shared" si="1924"/>
        <v>0</v>
      </c>
      <c r="BE156" s="777"/>
      <c r="BG156" s="774">
        <v>62700</v>
      </c>
      <c r="BH156" s="775">
        <f t="shared" si="1925"/>
        <v>0</v>
      </c>
      <c r="BI156" s="774">
        <v>14250</v>
      </c>
      <c r="BJ156" s="775">
        <f t="shared" si="1926"/>
        <v>0</v>
      </c>
      <c r="BK156" s="774">
        <v>1960.0137652303349</v>
      </c>
      <c r="BL156" s="775">
        <f t="shared" si="1927"/>
        <v>0</v>
      </c>
      <c r="BM156" s="774"/>
      <c r="BN156" s="775">
        <f t="shared" si="1928"/>
        <v>0</v>
      </c>
      <c r="BO156" s="693">
        <f t="shared" si="1371"/>
        <v>78910.013765230338</v>
      </c>
      <c r="BP156" s="775">
        <f t="shared" si="1929"/>
        <v>0</v>
      </c>
      <c r="BQ156" s="774">
        <f t="shared" si="1930"/>
        <v>0</v>
      </c>
      <c r="BR156" s="775">
        <f t="shared" si="1931"/>
        <v>0</v>
      </c>
      <c r="BS156" s="693">
        <f t="shared" si="1372"/>
        <v>78910.013765230338</v>
      </c>
      <c r="BT156" s="775">
        <f t="shared" si="1932"/>
        <v>0</v>
      </c>
      <c r="BU156" s="693">
        <f t="shared" si="1933"/>
        <v>0</v>
      </c>
      <c r="BV156" s="693">
        <f t="shared" si="1934"/>
        <v>0</v>
      </c>
      <c r="BW156" s="774"/>
      <c r="BX156" s="775">
        <f t="shared" si="1935"/>
        <v>0</v>
      </c>
      <c r="BY156" s="777"/>
      <c r="CA156" s="744"/>
      <c r="CB156" s="745">
        <f t="shared" si="1936"/>
        <v>0</v>
      </c>
      <c r="CC156" s="718"/>
      <c r="CD156" s="745">
        <f t="shared" si="1937"/>
        <v>0</v>
      </c>
      <c r="CE156" s="718"/>
      <c r="CF156" s="745">
        <f t="shared" si="1938"/>
        <v>0</v>
      </c>
      <c r="CG156" s="718"/>
      <c r="CH156" s="745">
        <f t="shared" si="1939"/>
        <v>0</v>
      </c>
      <c r="CI156" s="746">
        <f t="shared" si="1377"/>
        <v>0</v>
      </c>
      <c r="CJ156" s="745">
        <f t="shared" si="1940"/>
        <v>0</v>
      </c>
      <c r="CK156" s="718"/>
      <c r="CL156" s="745">
        <f t="shared" si="1941"/>
        <v>0</v>
      </c>
      <c r="CM156" s="746">
        <f t="shared" si="1378"/>
        <v>0</v>
      </c>
      <c r="CN156" s="745">
        <f t="shared" si="1942"/>
        <v>0</v>
      </c>
      <c r="CO156" s="699">
        <f t="shared" si="1943"/>
        <v>0</v>
      </c>
      <c r="CP156" s="699">
        <f t="shared" si="1943"/>
        <v>0</v>
      </c>
      <c r="CQ156" s="699">
        <f t="shared" si="1943"/>
        <v>0</v>
      </c>
      <c r="CR156" s="699">
        <f t="shared" si="1943"/>
        <v>0</v>
      </c>
      <c r="CS156" s="700">
        <f t="shared" si="1943"/>
        <v>0</v>
      </c>
      <c r="CT156" s="699">
        <f t="shared" si="1943"/>
        <v>0</v>
      </c>
      <c r="CU156" s="699">
        <f t="shared" si="1943"/>
        <v>0</v>
      </c>
      <c r="CV156" s="700">
        <f t="shared" si="1944"/>
        <v>0</v>
      </c>
      <c r="CW156" s="697"/>
      <c r="CX156" s="696">
        <f t="shared" si="1945"/>
        <v>0</v>
      </c>
      <c r="CY156" s="701"/>
      <c r="DA156" s="778">
        <f>IFERROR(VLOOKUP($C156,정민건설!$A$13:$AM$154,28,FALSE),0)</f>
        <v>22000</v>
      </c>
      <c r="DB156" s="775">
        <f t="shared" si="1946"/>
        <v>0</v>
      </c>
      <c r="DC156" s="778">
        <f>IFERROR(VLOOKUP($C156,정민건설!$A$13:$AM$154,30,FALSE),0)</f>
        <v>8000</v>
      </c>
      <c r="DD156" s="775">
        <f t="shared" si="1947"/>
        <v>0</v>
      </c>
      <c r="DE156" s="774">
        <f>IFERROR(VLOOKUP($C156,정민건설!$A$13:$AM$154,32,FALSE),0)</f>
        <v>0</v>
      </c>
      <c r="DF156" s="775">
        <f t="shared" si="1948"/>
        <v>0</v>
      </c>
      <c r="DG156" s="774">
        <f>IFERROR(VLOOKUP($C156,정민건설!$A$13:$AM$154,34,FALSE),0)</f>
        <v>0</v>
      </c>
      <c r="DH156" s="775">
        <f t="shared" si="1949"/>
        <v>0</v>
      </c>
      <c r="DI156" s="693">
        <f t="shared" si="1112"/>
        <v>30000</v>
      </c>
      <c r="DJ156" s="775">
        <f t="shared" si="1950"/>
        <v>0</v>
      </c>
      <c r="DK156" s="778">
        <f t="shared" si="1951"/>
        <v>0</v>
      </c>
      <c r="DL156" s="779">
        <f t="shared" si="1952"/>
        <v>0</v>
      </c>
      <c r="DM156" s="693">
        <f t="shared" si="1113"/>
        <v>30000</v>
      </c>
      <c r="DN156" s="775">
        <f t="shared" si="1953"/>
        <v>0</v>
      </c>
      <c r="DO156" s="693">
        <f t="shared" si="1954"/>
        <v>0</v>
      </c>
      <c r="DP156" s="693">
        <f t="shared" si="1955"/>
        <v>0</v>
      </c>
      <c r="DQ156" s="774"/>
      <c r="DR156" s="775">
        <f t="shared" si="1956"/>
        <v>0</v>
      </c>
      <c r="DS156" s="777"/>
      <c r="DU156" s="774">
        <f>IFERROR(VLOOKUP($C156,[1]영만종합건설!$A$13:$AN$154,28,FALSE),0)</f>
        <v>45000</v>
      </c>
      <c r="DV156" s="780">
        <f t="shared" si="1957"/>
        <v>0</v>
      </c>
      <c r="DW156" s="774">
        <f>IFERROR(VLOOKUP($C156,[1]영만종합건설!$A$13:$AN$154,30,FALSE),0)</f>
        <v>30000</v>
      </c>
      <c r="DX156" s="780">
        <f t="shared" si="1958"/>
        <v>0</v>
      </c>
      <c r="DY156" s="778">
        <f>IFERROR(VLOOKUP($C156,[1]영만종합건설!$A$13:$AN$154,32,FALSE),0)</f>
        <v>5000</v>
      </c>
      <c r="DZ156" s="780">
        <f t="shared" si="1959"/>
        <v>0</v>
      </c>
      <c r="EA156" s="778">
        <f>IFERROR(VLOOKUP($C156,[1]영만종합건설!$A$13:$AN$154,34,FALSE),0)</f>
        <v>0</v>
      </c>
      <c r="EB156" s="780">
        <f t="shared" si="1960"/>
        <v>0</v>
      </c>
      <c r="EC156" s="703">
        <f t="shared" si="1114"/>
        <v>80000</v>
      </c>
      <c r="ED156" s="780">
        <f t="shared" si="1961"/>
        <v>0</v>
      </c>
      <c r="EE156" s="778">
        <f t="shared" si="1962"/>
        <v>0</v>
      </c>
      <c r="EF156" s="779">
        <f t="shared" si="1963"/>
        <v>0</v>
      </c>
      <c r="EG156" s="703">
        <f t="shared" si="1115"/>
        <v>80000</v>
      </c>
      <c r="EH156" s="780">
        <f t="shared" si="1964"/>
        <v>0</v>
      </c>
      <c r="EI156" s="703">
        <f t="shared" si="1965"/>
        <v>0</v>
      </c>
      <c r="EJ156" s="703">
        <f t="shared" si="1966"/>
        <v>0</v>
      </c>
      <c r="EK156" s="778"/>
      <c r="EL156" s="780">
        <f t="shared" si="1967"/>
        <v>0</v>
      </c>
      <c r="EM156" s="781"/>
      <c r="EO156" s="778">
        <f>IFERROR(VLOOKUP($C156,[1]부강종합건설!$A$13:$AM$154,28,FALSE),0)</f>
        <v>21000</v>
      </c>
      <c r="EP156" s="780">
        <f t="shared" si="1968"/>
        <v>0</v>
      </c>
      <c r="EQ156" s="778">
        <f>IFERROR(VLOOKUP($C156,[1]부강종합건설!$A$13:$AM$154,30,FALSE),0)</f>
        <v>8000</v>
      </c>
      <c r="ER156" s="780">
        <f t="shared" si="1969"/>
        <v>0</v>
      </c>
      <c r="ES156" s="778">
        <f>IFERROR(VLOOKUP($C156,[1]부강종합건설!$A$13:$AM$154,32,FALSE),0)</f>
        <v>0</v>
      </c>
      <c r="ET156" s="780">
        <f t="shared" si="1970"/>
        <v>0</v>
      </c>
      <c r="EU156" s="778">
        <f>IFERROR(VLOOKUP($C156,[1]부강종합건설!$A$13:$AM$154,34,FALSE),0)</f>
        <v>4040</v>
      </c>
      <c r="EV156" s="780">
        <f t="shared" si="1971"/>
        <v>0</v>
      </c>
      <c r="EW156" s="703">
        <f t="shared" si="1116"/>
        <v>33040</v>
      </c>
      <c r="EX156" s="780">
        <f t="shared" si="1972"/>
        <v>0</v>
      </c>
      <c r="EY156" s="778">
        <f t="shared" si="1973"/>
        <v>0</v>
      </c>
      <c r="EZ156" s="779">
        <f t="shared" si="1974"/>
        <v>0</v>
      </c>
      <c r="FA156" s="703">
        <f t="shared" si="1117"/>
        <v>33040</v>
      </c>
      <c r="FB156" s="780">
        <f t="shared" si="1975"/>
        <v>0</v>
      </c>
      <c r="FC156" s="703">
        <f t="shared" si="1976"/>
        <v>0</v>
      </c>
      <c r="FD156" s="703">
        <f t="shared" si="1977"/>
        <v>0</v>
      </c>
      <c r="FE156" s="778"/>
      <c r="FF156" s="780">
        <f t="shared" si="1978"/>
        <v>0</v>
      </c>
      <c r="FG156" s="782"/>
      <c r="FI156" s="774">
        <f>IFERROR(VLOOKUP($C156,[1]대도엔지니어링!$A$13:$AN$154,28,FALSE),0)</f>
        <v>36300</v>
      </c>
      <c r="FJ156" s="775">
        <f t="shared" si="1979"/>
        <v>0</v>
      </c>
      <c r="FK156" s="774">
        <f>IFERROR(VLOOKUP($C156,[1]대도엔지니어링!$A$13:$AN$154,30,FALSE),0)</f>
        <v>12100</v>
      </c>
      <c r="FL156" s="775">
        <f t="shared" si="1980"/>
        <v>0</v>
      </c>
      <c r="FM156" s="774">
        <f>IFERROR(VLOOKUP($C156,[1]대도엔지니어링!$A$13:$AN$154,32,FALSE),0)</f>
        <v>6050</v>
      </c>
      <c r="FN156" s="775">
        <f t="shared" si="1981"/>
        <v>0</v>
      </c>
      <c r="FO156" s="774">
        <f>IFERROR(VLOOKUP($C156,[1]대도엔지니어링!$A$13:$AN$154,34,FALSE),0)</f>
        <v>1500</v>
      </c>
      <c r="FP156" s="775">
        <f t="shared" si="1982"/>
        <v>0</v>
      </c>
      <c r="FQ156" s="693">
        <f t="shared" si="1118"/>
        <v>55950</v>
      </c>
      <c r="FR156" s="775">
        <f t="shared" si="1983"/>
        <v>0</v>
      </c>
      <c r="FS156" s="774">
        <f t="shared" si="1119"/>
        <v>4474.569247556502</v>
      </c>
      <c r="FT156" s="775">
        <f t="shared" si="1984"/>
        <v>0</v>
      </c>
      <c r="FU156" s="693">
        <f t="shared" si="1120"/>
        <v>60424.569247556501</v>
      </c>
      <c r="FV156" s="775">
        <f t="shared" si="1985"/>
        <v>0</v>
      </c>
      <c r="FW156" s="693">
        <f t="shared" si="1986"/>
        <v>0</v>
      </c>
      <c r="FX156" s="693">
        <f t="shared" si="1987"/>
        <v>0</v>
      </c>
      <c r="FY156" s="774"/>
      <c r="FZ156" s="775">
        <f t="shared" si="1988"/>
        <v>0</v>
      </c>
      <c r="GA156" s="782"/>
      <c r="GC156" s="774">
        <f>IFERROR(VLOOKUP($C156,[1]부명엔지니어링!$A$13:$AN$154,28,FALSE),0)</f>
        <v>15000</v>
      </c>
      <c r="GD156" s="775">
        <f t="shared" si="1989"/>
        <v>0</v>
      </c>
      <c r="GE156" s="774">
        <f>IFERROR(VLOOKUP($C156,[1]부명엔지니어링!$A$13:$AN$154,30,FALSE),0)</f>
        <v>15000</v>
      </c>
      <c r="GF156" s="775">
        <f t="shared" si="1990"/>
        <v>0</v>
      </c>
      <c r="GG156" s="774">
        <f>IFERROR(VLOOKUP($C156,[1]부명엔지니어링!$A$13:$AN$154,32,FALSE),0)</f>
        <v>0</v>
      </c>
      <c r="GH156" s="775">
        <f t="shared" si="1991"/>
        <v>0</v>
      </c>
      <c r="GI156" s="774">
        <f>IFERROR(VLOOKUP($C156,[1]부명엔지니어링!$A$13:$AN$154,34,FALSE),0)</f>
        <v>0</v>
      </c>
      <c r="GJ156" s="775">
        <f t="shared" si="1992"/>
        <v>0</v>
      </c>
      <c r="GK156" s="693">
        <f t="shared" si="1121"/>
        <v>30000</v>
      </c>
      <c r="GL156" s="775">
        <f t="shared" si="1993"/>
        <v>0</v>
      </c>
      <c r="GM156" s="774">
        <f t="shared" si="1994"/>
        <v>0</v>
      </c>
      <c r="GN156" s="775">
        <f t="shared" si="1995"/>
        <v>0</v>
      </c>
      <c r="GO156" s="693">
        <f t="shared" si="1122"/>
        <v>30000</v>
      </c>
      <c r="GP156" s="775">
        <f t="shared" si="1996"/>
        <v>0</v>
      </c>
      <c r="GQ156" s="693">
        <f t="shared" si="1997"/>
        <v>0</v>
      </c>
      <c r="GR156" s="693">
        <f t="shared" si="1998"/>
        <v>0</v>
      </c>
      <c r="GS156" s="774"/>
      <c r="GT156" s="775">
        <f t="shared" si="1999"/>
        <v>0</v>
      </c>
      <c r="GU156" s="782"/>
      <c r="GW156" s="790">
        <f t="shared" si="2000"/>
        <v>22000</v>
      </c>
      <c r="GX156" s="790">
        <f t="shared" si="2001"/>
        <v>0</v>
      </c>
      <c r="GY156" s="790">
        <f t="shared" si="2002"/>
        <v>8000</v>
      </c>
      <c r="GZ156" s="790">
        <f t="shared" si="2003"/>
        <v>0</v>
      </c>
      <c r="HA156" s="790">
        <f t="shared" si="2004"/>
        <v>0</v>
      </c>
      <c r="HB156" s="790">
        <f t="shared" si="2005"/>
        <v>0</v>
      </c>
      <c r="HC156" s="790">
        <f t="shared" si="2006"/>
        <v>0</v>
      </c>
      <c r="HD156" s="790">
        <f t="shared" si="2007"/>
        <v>0</v>
      </c>
      <c r="HE156" s="790">
        <f t="shared" si="1123"/>
        <v>30000</v>
      </c>
      <c r="HF156" s="790">
        <f t="shared" si="2008"/>
        <v>0</v>
      </c>
      <c r="HG156" s="790">
        <f t="shared" si="2009"/>
        <v>0</v>
      </c>
      <c r="HH156" s="790">
        <f t="shared" si="2010"/>
        <v>0</v>
      </c>
      <c r="HI156" s="790">
        <f t="shared" si="1124"/>
        <v>30000</v>
      </c>
      <c r="HJ156" s="790">
        <f t="shared" si="2011"/>
        <v>0</v>
      </c>
      <c r="HK156" s="790">
        <f t="shared" si="2012"/>
        <v>0</v>
      </c>
      <c r="HL156" s="790">
        <f t="shared" si="2013"/>
        <v>0</v>
      </c>
      <c r="HM156" s="790"/>
      <c r="HN156" s="790">
        <f t="shared" si="2014"/>
        <v>0</v>
      </c>
      <c r="HO156" s="791" t="s">
        <v>400</v>
      </c>
      <c r="HQ156" s="783"/>
      <c r="HR156" s="784">
        <f>IFERROR(HQ156*$I156, 0)</f>
        <v>0</v>
      </c>
      <c r="HS156" s="783"/>
      <c r="HT156" s="784">
        <f>IFERROR(HS156*$I156, 0)</f>
        <v>0</v>
      </c>
      <c r="HU156" s="783"/>
      <c r="HV156" s="784">
        <f>IFERROR(HU156*$I156, 0)</f>
        <v>0</v>
      </c>
      <c r="HW156" s="783"/>
      <c r="HX156" s="784">
        <f>IFERROR(HW156*$I156, 0)</f>
        <v>0</v>
      </c>
      <c r="HY156" s="707">
        <f t="shared" si="1379"/>
        <v>0</v>
      </c>
      <c r="HZ156" s="784">
        <f>IFERROR(HY156*$I156, 0)</f>
        <v>0</v>
      </c>
      <c r="IA156" s="783"/>
      <c r="IB156" s="784">
        <f>IFERROR(IA156*$I156, 0)</f>
        <v>0</v>
      </c>
      <c r="IC156" s="707">
        <f t="shared" si="1380"/>
        <v>0</v>
      </c>
      <c r="ID156" s="784">
        <f>IFERROR(IC156*$I156, 0)</f>
        <v>0</v>
      </c>
      <c r="IE156" s="706">
        <f t="shared" si="2015"/>
        <v>0</v>
      </c>
      <c r="IF156" s="706">
        <f t="shared" si="2016"/>
        <v>0</v>
      </c>
      <c r="IG156" s="783"/>
      <c r="IH156" s="784">
        <f>IFERROR(IG156*$I156, 0)</f>
        <v>0</v>
      </c>
      <c r="II156" s="782"/>
      <c r="IK156" s="783"/>
      <c r="IL156" s="784">
        <f>IFERROR(IK156*$I156, 0)</f>
        <v>0</v>
      </c>
      <c r="IM156" s="783"/>
      <c r="IN156" s="784">
        <f>IFERROR(IM156*$I156, 0)</f>
        <v>0</v>
      </c>
      <c r="IO156" s="783"/>
      <c r="IP156" s="784">
        <f>IFERROR(IO156*$I156, 0)</f>
        <v>0</v>
      </c>
      <c r="IQ156" s="783"/>
      <c r="IR156" s="784">
        <f>IFERROR(IQ156*$I156, 0)</f>
        <v>0</v>
      </c>
      <c r="IS156" s="707">
        <f t="shared" si="1381"/>
        <v>0</v>
      </c>
      <c r="IT156" s="784">
        <f>IFERROR(IS156*$I156, 0)</f>
        <v>0</v>
      </c>
      <c r="IU156" s="783"/>
      <c r="IV156" s="784">
        <f>IFERROR(IU156*$I156, 0)</f>
        <v>0</v>
      </c>
      <c r="IW156" s="707">
        <f t="shared" si="1382"/>
        <v>0</v>
      </c>
      <c r="IX156" s="784">
        <f>IFERROR(IW156*$I156, 0)</f>
        <v>0</v>
      </c>
      <c r="IY156" s="706">
        <f t="shared" si="2017"/>
        <v>0</v>
      </c>
      <c r="IZ156" s="706">
        <f t="shared" si="2018"/>
        <v>0</v>
      </c>
      <c r="JA156" s="783"/>
      <c r="JB156" s="784">
        <f>IFERROR(JA156*$I156, 0)</f>
        <v>0</v>
      </c>
      <c r="JC156" s="782"/>
      <c r="JE156" s="783"/>
      <c r="JF156" s="784">
        <f>IFERROR(JE156*$I156, 0)</f>
        <v>0</v>
      </c>
      <c r="JG156" s="783"/>
      <c r="JH156" s="784">
        <f>IFERROR(JG156*$I156, 0)</f>
        <v>0</v>
      </c>
      <c r="JI156" s="783"/>
      <c r="JJ156" s="784">
        <f>IFERROR(JI156*$I156, 0)</f>
        <v>0</v>
      </c>
      <c r="JK156" s="783"/>
      <c r="JL156" s="784">
        <f>IFERROR(JK156*$I156, 0)</f>
        <v>0</v>
      </c>
      <c r="JM156" s="707">
        <f t="shared" si="1383"/>
        <v>0</v>
      </c>
      <c r="JN156" s="784">
        <f>IFERROR(JM156*$I156, 0)</f>
        <v>0</v>
      </c>
      <c r="JO156" s="783"/>
      <c r="JP156" s="784">
        <f>IFERROR(JO156*$I156, 0)</f>
        <v>0</v>
      </c>
      <c r="JQ156" s="707">
        <f t="shared" si="1384"/>
        <v>0</v>
      </c>
      <c r="JR156" s="784">
        <f>IFERROR(JQ156*$I156, 0)</f>
        <v>0</v>
      </c>
      <c r="JS156" s="706">
        <f t="shared" si="2019"/>
        <v>0</v>
      </c>
      <c r="JT156" s="706">
        <f t="shared" si="2020"/>
        <v>0</v>
      </c>
      <c r="JU156" s="783"/>
      <c r="JV156" s="784">
        <f>IFERROR(JU156*$I156, 0)</f>
        <v>0</v>
      </c>
      <c r="JW156" s="782"/>
      <c r="JY156" s="783"/>
      <c r="JZ156" s="784">
        <f>IFERROR(JY156*$I156, 0)</f>
        <v>0</v>
      </c>
      <c r="KA156" s="783"/>
      <c r="KB156" s="784">
        <f>IFERROR(KA156*$I156, 0)</f>
        <v>0</v>
      </c>
      <c r="KC156" s="783"/>
      <c r="KD156" s="784">
        <f>IFERROR(KC156*$I156, 0)</f>
        <v>0</v>
      </c>
      <c r="KE156" s="783"/>
      <c r="KF156" s="784">
        <f>IFERROR(KE156*$I156, 0)</f>
        <v>0</v>
      </c>
      <c r="KG156" s="707">
        <f t="shared" si="1385"/>
        <v>0</v>
      </c>
      <c r="KH156" s="784">
        <f>IFERROR(KG156*$I156, 0)</f>
        <v>0</v>
      </c>
      <c r="KI156" s="783"/>
      <c r="KJ156" s="784">
        <f>IFERROR(KI156*$I156, 0)</f>
        <v>0</v>
      </c>
      <c r="KK156" s="707">
        <f t="shared" si="1386"/>
        <v>0</v>
      </c>
      <c r="KL156" s="784">
        <f>IFERROR(KK156*$I156, 0)</f>
        <v>0</v>
      </c>
      <c r="KM156" s="706">
        <f t="shared" si="2021"/>
        <v>0</v>
      </c>
      <c r="KN156" s="706">
        <f t="shared" si="2022"/>
        <v>0</v>
      </c>
      <c r="KO156" s="783"/>
      <c r="KP156" s="784">
        <f>IFERROR(KO156*$I156, 0)</f>
        <v>0</v>
      </c>
      <c r="KQ156" s="782"/>
      <c r="KS156" s="783"/>
      <c r="KT156" s="784">
        <f>IFERROR(KS156*$I156, 0)</f>
        <v>0</v>
      </c>
      <c r="KU156" s="783"/>
      <c r="KV156" s="784">
        <f>IFERROR(KU156*$I156, 0)</f>
        <v>0</v>
      </c>
      <c r="KW156" s="783"/>
      <c r="KX156" s="784">
        <f>IFERROR(KW156*$I156, 0)</f>
        <v>0</v>
      </c>
      <c r="KY156" s="783"/>
      <c r="KZ156" s="784">
        <f>IFERROR(KY156*$I156, 0)</f>
        <v>0</v>
      </c>
      <c r="LA156" s="707">
        <f t="shared" si="1387"/>
        <v>0</v>
      </c>
      <c r="LB156" s="784">
        <f>IFERROR(LA156*$I156, 0)</f>
        <v>0</v>
      </c>
      <c r="LC156" s="783"/>
      <c r="LD156" s="784">
        <f>IFERROR(LC156*$I156, 0)</f>
        <v>0</v>
      </c>
      <c r="LE156" s="707">
        <f t="shared" si="1388"/>
        <v>0</v>
      </c>
      <c r="LF156" s="784">
        <f>IFERROR(LE156*$I156, 0)</f>
        <v>0</v>
      </c>
      <c r="LG156" s="706">
        <f t="shared" si="2023"/>
        <v>0</v>
      </c>
      <c r="LH156" s="706">
        <f t="shared" si="2024"/>
        <v>0</v>
      </c>
      <c r="LI156" s="783"/>
      <c r="LJ156" s="784">
        <f>IFERROR(LI156*$I156, 0)</f>
        <v>0</v>
      </c>
      <c r="LK156" s="782"/>
      <c r="LM156" s="783"/>
      <c r="LN156" s="784">
        <f>IFERROR(LM156*$I156, 0)</f>
        <v>0</v>
      </c>
      <c r="LO156" s="783"/>
      <c r="LP156" s="784">
        <f>IFERROR(LO156*$I156, 0)</f>
        <v>0</v>
      </c>
      <c r="LQ156" s="783"/>
      <c r="LR156" s="784">
        <f>IFERROR(LQ156*$I156, 0)</f>
        <v>0</v>
      </c>
      <c r="LS156" s="783"/>
      <c r="LT156" s="784">
        <f>IFERROR(LS156*$I156, 0)</f>
        <v>0</v>
      </c>
      <c r="LU156" s="707">
        <f t="shared" si="1389"/>
        <v>0</v>
      </c>
      <c r="LV156" s="784">
        <f>IFERROR(LU156*$I156, 0)</f>
        <v>0</v>
      </c>
      <c r="LW156" s="783"/>
      <c r="LX156" s="784">
        <f>IFERROR(LW156*$I156, 0)</f>
        <v>0</v>
      </c>
      <c r="LY156" s="707">
        <f t="shared" si="1390"/>
        <v>0</v>
      </c>
      <c r="LZ156" s="784">
        <f>IFERROR(LY156*$I156, 0)</f>
        <v>0</v>
      </c>
      <c r="MA156" s="706">
        <f t="shared" si="2025"/>
        <v>0</v>
      </c>
      <c r="MB156" s="706">
        <f t="shared" si="2026"/>
        <v>0</v>
      </c>
      <c r="MC156" s="783"/>
      <c r="MD156" s="784">
        <f>IFERROR(MC156*$I156, 0)</f>
        <v>0</v>
      </c>
      <c r="ME156" s="782"/>
      <c r="MG156" s="783"/>
      <c r="MH156" s="784">
        <f>IFERROR(MG156*$I156, 0)</f>
        <v>0</v>
      </c>
      <c r="MI156" s="783"/>
      <c r="MJ156" s="784">
        <f>IFERROR(MI156*$I156, 0)</f>
        <v>0</v>
      </c>
      <c r="MK156" s="783"/>
      <c r="ML156" s="784">
        <f>IFERROR(MK156*$I156, 0)</f>
        <v>0</v>
      </c>
      <c r="MM156" s="783"/>
      <c r="MN156" s="784">
        <f>IFERROR(MM156*$I156, 0)</f>
        <v>0</v>
      </c>
      <c r="MO156" s="707">
        <f t="shared" si="1391"/>
        <v>0</v>
      </c>
      <c r="MP156" s="784">
        <f>IFERROR(MO156*$I156, 0)</f>
        <v>0</v>
      </c>
      <c r="MQ156" s="783"/>
      <c r="MR156" s="784">
        <f>IFERROR(MQ156*$I156, 0)</f>
        <v>0</v>
      </c>
      <c r="MS156" s="707">
        <f t="shared" si="1392"/>
        <v>0</v>
      </c>
      <c r="MT156" s="784">
        <f>IFERROR(MS156*$I156, 0)</f>
        <v>0</v>
      </c>
      <c r="MU156" s="706">
        <f t="shared" si="2027"/>
        <v>0</v>
      </c>
      <c r="MV156" s="706">
        <f t="shared" si="2028"/>
        <v>0</v>
      </c>
      <c r="MW156" s="783"/>
      <c r="MX156" s="784">
        <f>IFERROR(MW156*$I156, 0)</f>
        <v>0</v>
      </c>
      <c r="MY156" s="782"/>
      <c r="NA156" s="783"/>
      <c r="NB156" s="784">
        <f>IFERROR(NA156*$I156, 0)</f>
        <v>0</v>
      </c>
      <c r="NC156" s="783"/>
      <c r="ND156" s="784">
        <f>IFERROR(NC156*$I156, 0)</f>
        <v>0</v>
      </c>
      <c r="NE156" s="783"/>
      <c r="NF156" s="784">
        <f>IFERROR(NE156*$I156, 0)</f>
        <v>0</v>
      </c>
      <c r="NG156" s="783"/>
      <c r="NH156" s="784">
        <f>IFERROR(NG156*$I156, 0)</f>
        <v>0</v>
      </c>
      <c r="NI156" s="707">
        <f t="shared" si="1393"/>
        <v>0</v>
      </c>
      <c r="NJ156" s="784">
        <f>IFERROR(NI156*$I156, 0)</f>
        <v>0</v>
      </c>
      <c r="NK156" s="783"/>
      <c r="NL156" s="784">
        <f>IFERROR(NK156*$I156, 0)</f>
        <v>0</v>
      </c>
      <c r="NM156" s="707">
        <f t="shared" si="1394"/>
        <v>0</v>
      </c>
      <c r="NN156" s="784">
        <f>IFERROR(NM156*$I156, 0)</f>
        <v>0</v>
      </c>
      <c r="NO156" s="706">
        <f t="shared" si="2029"/>
        <v>0</v>
      </c>
      <c r="NP156" s="706">
        <f t="shared" si="2030"/>
        <v>0</v>
      </c>
      <c r="NQ156" s="783"/>
      <c r="NR156" s="784">
        <f>IFERROR(NQ156*$I156, 0)</f>
        <v>0</v>
      </c>
      <c r="NS156" s="782"/>
      <c r="NU156" s="783"/>
      <c r="NV156" s="784">
        <f>IFERROR(NU156*$I156, 0)</f>
        <v>0</v>
      </c>
      <c r="NW156" s="783"/>
      <c r="NX156" s="784">
        <f>IFERROR(NW156*$I156, 0)</f>
        <v>0</v>
      </c>
      <c r="NY156" s="783"/>
      <c r="NZ156" s="784">
        <f>IFERROR(NY156*$I156, 0)</f>
        <v>0</v>
      </c>
      <c r="OA156" s="783"/>
      <c r="OB156" s="784">
        <f>IFERROR(OA156*$I156, 0)</f>
        <v>0</v>
      </c>
      <c r="OC156" s="707">
        <f t="shared" si="1395"/>
        <v>0</v>
      </c>
      <c r="OD156" s="784">
        <f>IFERROR(OC156*$I156, 0)</f>
        <v>0</v>
      </c>
      <c r="OE156" s="783"/>
      <c r="OF156" s="784">
        <f>IFERROR(OE156*$I156, 0)</f>
        <v>0</v>
      </c>
      <c r="OG156" s="707">
        <f t="shared" si="1396"/>
        <v>0</v>
      </c>
      <c r="OH156" s="784">
        <f>IFERROR(OG156*$I156, 0)</f>
        <v>0</v>
      </c>
      <c r="OI156" s="706">
        <f t="shared" si="2031"/>
        <v>0</v>
      </c>
      <c r="OJ156" s="706">
        <f t="shared" si="2032"/>
        <v>0</v>
      </c>
      <c r="OK156" s="783"/>
      <c r="OL156" s="784">
        <f>IFERROR(OK156*$I156, 0)</f>
        <v>0</v>
      </c>
      <c r="OM156" s="782"/>
      <c r="OO156" s="783"/>
      <c r="OP156" s="784">
        <f>IFERROR(OO156*$I156, 0)</f>
        <v>0</v>
      </c>
      <c r="OQ156" s="783"/>
      <c r="OR156" s="784">
        <f>IFERROR(OQ156*$I156, 0)</f>
        <v>0</v>
      </c>
      <c r="OS156" s="783"/>
      <c r="OT156" s="784">
        <f>IFERROR(OS156*$I156, 0)</f>
        <v>0</v>
      </c>
      <c r="OU156" s="783"/>
      <c r="OV156" s="784">
        <f>IFERROR(OU156*$I156, 0)</f>
        <v>0</v>
      </c>
      <c r="OW156" s="707">
        <f t="shared" si="1397"/>
        <v>0</v>
      </c>
      <c r="OX156" s="784">
        <f>IFERROR(OW156*$I156, 0)</f>
        <v>0</v>
      </c>
      <c r="OY156" s="783"/>
      <c r="OZ156" s="784">
        <f>IFERROR(OY156*$I156, 0)</f>
        <v>0</v>
      </c>
      <c r="PA156" s="707">
        <f t="shared" si="1398"/>
        <v>0</v>
      </c>
      <c r="PB156" s="784">
        <f>IFERROR(PA156*$I156, 0)</f>
        <v>0</v>
      </c>
      <c r="PC156" s="706">
        <f t="shared" si="2033"/>
        <v>0</v>
      </c>
      <c r="PD156" s="706">
        <f t="shared" si="2034"/>
        <v>0</v>
      </c>
      <c r="PE156" s="783"/>
      <c r="PF156" s="784">
        <f>IFERROR(PE156*$I156, 0)</f>
        <v>0</v>
      </c>
      <c r="PG156" s="782"/>
      <c r="PI156" s="783"/>
      <c r="PJ156" s="784">
        <f>IFERROR(PI156*$I156, 0)</f>
        <v>0</v>
      </c>
      <c r="PK156" s="783"/>
      <c r="PL156" s="784">
        <f>IFERROR(PK156*$I156, 0)</f>
        <v>0</v>
      </c>
      <c r="PM156" s="783"/>
      <c r="PN156" s="784">
        <f>IFERROR(PM156*$I156, 0)</f>
        <v>0</v>
      </c>
      <c r="PO156" s="783"/>
      <c r="PP156" s="784">
        <f>IFERROR(PO156*$I156, 0)</f>
        <v>0</v>
      </c>
      <c r="PQ156" s="707">
        <f t="shared" si="1399"/>
        <v>0</v>
      </c>
      <c r="PR156" s="784">
        <f>IFERROR(PQ156*$I156, 0)</f>
        <v>0</v>
      </c>
      <c r="PS156" s="783"/>
      <c r="PT156" s="784">
        <f>IFERROR(PS156*$I156, 0)</f>
        <v>0</v>
      </c>
      <c r="PU156" s="707">
        <f t="shared" si="1400"/>
        <v>0</v>
      </c>
      <c r="PV156" s="784">
        <f>IFERROR(PU156*$I156, 0)</f>
        <v>0</v>
      </c>
      <c r="PW156" s="706">
        <f t="shared" si="2035"/>
        <v>0</v>
      </c>
      <c r="PX156" s="706">
        <f t="shared" si="2036"/>
        <v>0</v>
      </c>
      <c r="PY156" s="783"/>
      <c r="PZ156" s="784">
        <f>IFERROR(PY156*$I156, 0)</f>
        <v>0</v>
      </c>
      <c r="QA156" s="782"/>
      <c r="QC156" s="783"/>
      <c r="QD156" s="784">
        <f>IFERROR(QC156*$I156, 0)</f>
        <v>0</v>
      </c>
      <c r="QE156" s="783"/>
      <c r="QF156" s="784">
        <f>IFERROR(QE156*$I156, 0)</f>
        <v>0</v>
      </c>
      <c r="QG156" s="783"/>
      <c r="QH156" s="784">
        <f>IFERROR(QG156*$I156, 0)</f>
        <v>0</v>
      </c>
      <c r="QI156" s="783"/>
      <c r="QJ156" s="784">
        <f>IFERROR(QI156*$I156, 0)</f>
        <v>0</v>
      </c>
      <c r="QK156" s="707">
        <f t="shared" si="1401"/>
        <v>0</v>
      </c>
      <c r="QL156" s="784">
        <f>IFERROR(QK156*$I156, 0)</f>
        <v>0</v>
      </c>
      <c r="QM156" s="783"/>
      <c r="QN156" s="784">
        <f>IFERROR(QM156*$I156, 0)</f>
        <v>0</v>
      </c>
      <c r="QO156" s="707">
        <f t="shared" si="1402"/>
        <v>0</v>
      </c>
      <c r="QP156" s="784">
        <f>IFERROR(QO156*$I156, 0)</f>
        <v>0</v>
      </c>
      <c r="QQ156" s="706">
        <f t="shared" si="2037"/>
        <v>0</v>
      </c>
      <c r="QR156" s="706">
        <f t="shared" si="2038"/>
        <v>0</v>
      </c>
      <c r="QS156" s="783"/>
      <c r="QT156" s="784">
        <f>IFERROR(QS156*$I156, 0)</f>
        <v>0</v>
      </c>
      <c r="QU156" s="782"/>
      <c r="RA156" s="785">
        <f t="shared" si="1125"/>
        <v>0</v>
      </c>
      <c r="RB156" s="785" t="e">
        <f t="shared" si="1126"/>
        <v>#REF!</v>
      </c>
      <c r="RC156" s="677">
        <f t="shared" si="1673"/>
        <v>0</v>
      </c>
      <c r="RD156" s="677">
        <f t="shared" si="1673"/>
        <v>0</v>
      </c>
      <c r="RE156" s="677">
        <f t="shared" si="1673"/>
        <v>0</v>
      </c>
      <c r="RF156" s="677">
        <f t="shared" si="1673"/>
        <v>0</v>
      </c>
      <c r="RG156" s="677">
        <f t="shared" si="1673"/>
        <v>0</v>
      </c>
      <c r="RH156" s="677">
        <f t="shared" si="1673"/>
        <v>0</v>
      </c>
      <c r="RI156" s="677">
        <f t="shared" si="1673"/>
        <v>0</v>
      </c>
      <c r="RJ156" s="677">
        <f t="shared" si="1667"/>
        <v>0</v>
      </c>
      <c r="RK156" s="677" t="e">
        <f>#REF!</f>
        <v>#REF!</v>
      </c>
      <c r="RL156" s="677" t="e">
        <f>#REF!</f>
        <v>#REF!</v>
      </c>
      <c r="RM156" s="677">
        <f t="shared" si="1674"/>
        <v>0</v>
      </c>
      <c r="RN156" s="677">
        <f t="shared" si="1674"/>
        <v>0</v>
      </c>
      <c r="RO156" s="677">
        <f t="shared" si="1674"/>
        <v>0</v>
      </c>
      <c r="RP156" s="677">
        <f t="shared" si="1674"/>
        <v>0</v>
      </c>
      <c r="RQ156" s="677">
        <f t="shared" si="1674"/>
        <v>0</v>
      </c>
      <c r="RR156" s="677">
        <f t="shared" si="1674"/>
        <v>0</v>
      </c>
      <c r="RS156" s="677">
        <f t="shared" si="1674"/>
        <v>0</v>
      </c>
      <c r="RT156" s="677">
        <f t="shared" si="1668"/>
        <v>0</v>
      </c>
      <c r="RV156" s="675">
        <f t="shared" si="1129"/>
        <v>0</v>
      </c>
      <c r="RW156" s="675">
        <f t="shared" si="1130"/>
        <v>0</v>
      </c>
      <c r="RX156" s="675">
        <f t="shared" si="1131"/>
        <v>0</v>
      </c>
      <c r="RY156" s="675">
        <f t="shared" si="1132"/>
        <v>0</v>
      </c>
      <c r="RZ156" s="675">
        <f t="shared" si="1133"/>
        <v>0</v>
      </c>
      <c r="SA156" s="675">
        <f t="shared" si="1134"/>
        <v>0</v>
      </c>
      <c r="SB156" s="675">
        <f t="shared" si="1135"/>
        <v>0</v>
      </c>
      <c r="SC156" s="675">
        <f t="shared" si="1136"/>
        <v>0</v>
      </c>
      <c r="SD156" s="675" t="e">
        <f xml:space="preserve"> SUMIF(#REF!,$SD$8,#REF!)</f>
        <v>#REF!</v>
      </c>
      <c r="SE156" s="675" t="e">
        <f xml:space="preserve"> SUMIF(#REF!,$SE$8,#REF!)</f>
        <v>#REF!</v>
      </c>
      <c r="SG156" s="675">
        <f t="shared" si="1907"/>
        <v>0</v>
      </c>
      <c r="SH156" s="675">
        <f t="shared" si="1907"/>
        <v>0</v>
      </c>
      <c r="SI156" s="675">
        <f t="shared" si="1907"/>
        <v>0</v>
      </c>
      <c r="SJ156" s="675">
        <f t="shared" si="1907"/>
        <v>0</v>
      </c>
      <c r="SK156" s="675">
        <f t="shared" si="1907"/>
        <v>0</v>
      </c>
      <c r="SL156" s="675">
        <f t="shared" si="1907"/>
        <v>0</v>
      </c>
      <c r="SM156" s="675">
        <f t="shared" si="1907"/>
        <v>0</v>
      </c>
      <c r="SN156" s="675">
        <f t="shared" si="1907"/>
        <v>0</v>
      </c>
      <c r="SO156" s="675" t="e">
        <f t="shared" si="1907"/>
        <v>#REF!</v>
      </c>
      <c r="SP156" s="675" t="e">
        <f t="shared" si="1907"/>
        <v>#REF!</v>
      </c>
      <c r="SQ156" s="675">
        <f t="shared" si="1907"/>
        <v>0</v>
      </c>
      <c r="SR156" s="675">
        <f t="shared" si="1907"/>
        <v>0</v>
      </c>
      <c r="SS156" s="675">
        <f t="shared" si="1907"/>
        <v>0</v>
      </c>
      <c r="ST156" s="675">
        <f t="shared" si="1904"/>
        <v>0</v>
      </c>
      <c r="SU156" s="675">
        <f t="shared" si="1904"/>
        <v>0</v>
      </c>
      <c r="SV156" s="675">
        <f t="shared" si="1904"/>
        <v>0</v>
      </c>
      <c r="SW156" s="675">
        <f t="shared" si="1902"/>
        <v>0</v>
      </c>
      <c r="SX156" s="675">
        <f t="shared" si="1902"/>
        <v>0</v>
      </c>
      <c r="SY156" s="675" t="e">
        <f>#REF!*$AP156</f>
        <v>#REF!</v>
      </c>
      <c r="SZ156" s="675" t="e">
        <f>#REF!*$AP156</f>
        <v>#REF!</v>
      </c>
      <c r="TA156" s="675" t="e">
        <f>#REF!*$AP156</f>
        <v>#REF!</v>
      </c>
      <c r="TB156" s="675" t="e">
        <f>#REF!*$AP156</f>
        <v>#REF!</v>
      </c>
      <c r="TC156" s="675" t="e">
        <f>#REF!*$AP156</f>
        <v>#REF!</v>
      </c>
      <c r="TE156" s="675">
        <f t="shared" si="1403"/>
        <v>0</v>
      </c>
      <c r="TF156" s="675">
        <f t="shared" si="1404"/>
        <v>0</v>
      </c>
      <c r="TG156" s="675">
        <f t="shared" si="1405"/>
        <v>0</v>
      </c>
      <c r="TH156" s="675">
        <f t="shared" si="1406"/>
        <v>0</v>
      </c>
      <c r="TI156" s="675">
        <f t="shared" si="1407"/>
        <v>0</v>
      </c>
      <c r="TJ156" s="675">
        <f t="shared" si="1408"/>
        <v>0</v>
      </c>
      <c r="TK156" s="675">
        <f t="shared" si="1409"/>
        <v>0</v>
      </c>
      <c r="TL156" s="675">
        <f t="shared" si="1410"/>
        <v>0</v>
      </c>
      <c r="TM156" s="675">
        <f t="shared" si="1411"/>
        <v>0</v>
      </c>
      <c r="TN156" s="676">
        <f t="shared" si="1412"/>
        <v>0</v>
      </c>
      <c r="TP156" s="675">
        <f>IFERROR(SG156*(1+LEVEL_2!#REF!),0)</f>
        <v>0</v>
      </c>
      <c r="TQ156" s="675">
        <f>IFERROR(SH156*(1+LEVEL_2!#REF!),0)</f>
        <v>0</v>
      </c>
      <c r="TR156" s="675">
        <f>IFERROR(SI156*(1+LEVEL_2!#REF!),0)</f>
        <v>0</v>
      </c>
      <c r="TS156" s="675">
        <f>IFERROR(SJ156*(1+LEVEL_2!#REF!),0)</f>
        <v>0</v>
      </c>
      <c r="TT156" s="675">
        <f>IFERROR(SK156*(1+LEVEL_2!#REF!),0)</f>
        <v>0</v>
      </c>
      <c r="TU156" s="675">
        <f>IFERROR(SL156*(1+LEVEL_2!#REF!),0)</f>
        <v>0</v>
      </c>
      <c r="TV156" s="675">
        <f>IFERROR(SM156*(1+LEVEL_2!#REF!),0)</f>
        <v>0</v>
      </c>
      <c r="TW156" s="675">
        <f>IFERROR(SN156*(1+LEVEL_2!#REF!),0)</f>
        <v>0</v>
      </c>
      <c r="TX156" s="675">
        <f>IFERROR(SO156*(1+LEVEL_2!#REF!),0)</f>
        <v>0</v>
      </c>
      <c r="TY156" s="675">
        <f>IFERROR(SP156*(1+LEVEL_2!#REF!),0)</f>
        <v>0</v>
      </c>
      <c r="TZ156" s="675">
        <f>IFERROR(SQ156*(1+LEVEL_2!#REF!),0)</f>
        <v>0</v>
      </c>
      <c r="UA156" s="675">
        <f>IFERROR(SR156*(1+LEVEL_2!#REF!),0)</f>
        <v>0</v>
      </c>
      <c r="UB156" s="675">
        <f>IFERROR(SS156*(1+LEVEL_2!#REF!),0)</f>
        <v>0</v>
      </c>
      <c r="UC156" s="675">
        <f>IFERROR(ST156*(1+LEVEL_2!#REF!),0)</f>
        <v>0</v>
      </c>
      <c r="UD156" s="675">
        <f>IFERROR(SU156*(1+LEVEL_2!#REF!),0)</f>
        <v>0</v>
      </c>
      <c r="UE156" s="675">
        <f>IFERROR(SV156*(1+LEVEL_2!#REF!),0)</f>
        <v>0</v>
      </c>
      <c r="UF156" s="675">
        <f>IFERROR(SW156*(1+LEVEL_2!#REF!),0)</f>
        <v>0</v>
      </c>
      <c r="UG156" s="675">
        <f>IFERROR(SX156*(1+LEVEL_2!#REF!),0)</f>
        <v>0</v>
      </c>
      <c r="UH156" s="675">
        <f>IFERROR(SY156*(1+LEVEL_2!#REF!),0)</f>
        <v>0</v>
      </c>
      <c r="UI156" s="675">
        <f>IFERROR(SZ156*(1+LEVEL_2!#REF!),0)</f>
        <v>0</v>
      </c>
      <c r="UJ156" s="675">
        <f>IFERROR(TA156*(1+LEVEL_2!#REF!),0)</f>
        <v>0</v>
      </c>
      <c r="UK156" s="675">
        <f>IFERROR(TB156*(1+LEVEL_2!#REF!),0)</f>
        <v>0</v>
      </c>
      <c r="UL156" s="675">
        <f>IFERROR(TC156*(1+LEVEL_2!#REF!),0)</f>
        <v>0</v>
      </c>
      <c r="UN156" s="675">
        <f t="shared" si="1413"/>
        <v>0</v>
      </c>
      <c r="UO156" s="675">
        <f t="shared" si="1414"/>
        <v>0</v>
      </c>
      <c r="UP156" s="675">
        <f t="shared" si="1415"/>
        <v>0</v>
      </c>
      <c r="UQ156" s="675">
        <f t="shared" si="1416"/>
        <v>0</v>
      </c>
      <c r="UR156" s="675">
        <f t="shared" si="1417"/>
        <v>0</v>
      </c>
      <c r="US156" s="675">
        <f t="shared" si="1418"/>
        <v>0</v>
      </c>
      <c r="UT156" s="675">
        <f t="shared" si="1419"/>
        <v>0</v>
      </c>
      <c r="UU156" s="675">
        <f t="shared" si="1420"/>
        <v>0</v>
      </c>
      <c r="UV156" s="675">
        <f t="shared" si="1421"/>
        <v>0</v>
      </c>
      <c r="UW156" s="676">
        <f t="shared" si="1422"/>
        <v>0</v>
      </c>
    </row>
    <row r="157" spans="1:569" s="645" customFormat="1" ht="20.100000000000001" customHeight="1">
      <c r="A157" s="677" t="s">
        <v>162</v>
      </c>
      <c r="B157" s="677" t="s">
        <v>162</v>
      </c>
      <c r="C157" s="764" t="s">
        <v>753</v>
      </c>
      <c r="D157" s="764"/>
      <c r="E157" s="792" t="s">
        <v>754</v>
      </c>
      <c r="F157" s="793" t="s">
        <v>751</v>
      </c>
      <c r="G157" s="786" t="s">
        <v>755</v>
      </c>
      <c r="H157" s="794" t="s">
        <v>449</v>
      </c>
      <c r="I157" s="789">
        <f>Rev.1_Base!G214</f>
        <v>216</v>
      </c>
      <c r="J157" s="789">
        <f>Rev.1_Base!H214</f>
        <v>136</v>
      </c>
      <c r="K157" s="789">
        <f>Rev.1_Base!J214</f>
        <v>106</v>
      </c>
      <c r="L157" s="789">
        <f>Rev.1_Base!K214</f>
        <v>26</v>
      </c>
      <c r="M157" s="770"/>
      <c r="N157" s="771">
        <f t="shared" si="1423"/>
        <v>216</v>
      </c>
      <c r="O157" s="772">
        <f t="shared" si="1424"/>
        <v>0</v>
      </c>
      <c r="Q157" s="789">
        <f>Rev.1_Base!M214</f>
        <v>80</v>
      </c>
      <c r="R157" s="795">
        <f>Rev.1_Base!O214</f>
        <v>14</v>
      </c>
      <c r="S157" s="795">
        <f>Rev.1_Base!Q214</f>
        <v>28</v>
      </c>
      <c r="T157" s="795">
        <f>Rev.1_Base!S214</f>
        <v>64</v>
      </c>
      <c r="U157" s="795">
        <f>Rev.1_Base!U214</f>
        <v>0</v>
      </c>
      <c r="V157" s="795">
        <f>Rev.1_Base!W214</f>
        <v>18</v>
      </c>
      <c r="W157" s="795">
        <f>Rev.1_Base!Y214</f>
        <v>12</v>
      </c>
      <c r="X157" s="795">
        <f>Rev.1_Base!AA214</f>
        <v>0</v>
      </c>
      <c r="Y157" s="690"/>
      <c r="Z157" s="690"/>
      <c r="AA157" s="690"/>
      <c r="AB157" s="690"/>
      <c r="AC157" s="690"/>
      <c r="AD157" s="690"/>
      <c r="AE157" s="690"/>
      <c r="AF157" s="691"/>
      <c r="AH157" s="774">
        <f t="shared" si="1908"/>
        <v>26000</v>
      </c>
      <c r="AI157" s="775">
        <f t="shared" si="1909"/>
        <v>5616000</v>
      </c>
      <c r="AJ157" s="774">
        <f t="shared" si="1910"/>
        <v>9000</v>
      </c>
      <c r="AK157" s="775">
        <f t="shared" si="1911"/>
        <v>1944000</v>
      </c>
      <c r="AL157" s="774">
        <f t="shared" si="1912"/>
        <v>0</v>
      </c>
      <c r="AM157" s="775">
        <f t="shared" si="1913"/>
        <v>0</v>
      </c>
      <c r="AN157" s="774">
        <f t="shared" si="1914"/>
        <v>0</v>
      </c>
      <c r="AO157" s="775">
        <f t="shared" si="1915"/>
        <v>0</v>
      </c>
      <c r="AP157" s="693">
        <f t="shared" si="1111"/>
        <v>35000</v>
      </c>
      <c r="AQ157" s="775">
        <f t="shared" si="1916"/>
        <v>7560000</v>
      </c>
      <c r="AR157" s="774">
        <f t="shared" si="1917"/>
        <v>4774.3653750000003</v>
      </c>
      <c r="AS157" s="775">
        <f t="shared" si="1918"/>
        <v>1031262.9210000001</v>
      </c>
      <c r="AT157" s="776">
        <f t="shared" si="1152"/>
        <v>47729.238449999997</v>
      </c>
      <c r="AU157" s="776">
        <f t="shared" si="2039"/>
        <v>79548.730750000002</v>
      </c>
      <c r="AV157" s="693">
        <f t="shared" si="1903"/>
        <v>39774.365375000001</v>
      </c>
      <c r="AW157" s="775">
        <f t="shared" si="1370"/>
        <v>1240960.1997</v>
      </c>
      <c r="AX157" s="775">
        <f t="shared" si="1919"/>
        <v>8432165.4594999999</v>
      </c>
      <c r="AY157" s="775">
        <f t="shared" si="1920"/>
        <v>17182525.842</v>
      </c>
      <c r="AZ157" s="775">
        <f t="shared" si="1920"/>
        <v>8591262.9210000001</v>
      </c>
      <c r="BA157" s="693">
        <f t="shared" si="1921"/>
        <v>8591262.9210000001</v>
      </c>
      <c r="BB157" s="693">
        <f t="shared" si="1922"/>
        <v>0</v>
      </c>
      <c r="BC157" s="774">
        <f t="shared" si="1923"/>
        <v>0</v>
      </c>
      <c r="BD157" s="775">
        <f t="shared" si="1924"/>
        <v>0</v>
      </c>
      <c r="BE157" s="777"/>
      <c r="BG157" s="774">
        <v>62700</v>
      </c>
      <c r="BH157" s="775">
        <f t="shared" si="1925"/>
        <v>13543200</v>
      </c>
      <c r="BI157" s="774">
        <v>14250</v>
      </c>
      <c r="BJ157" s="775">
        <f t="shared" si="1926"/>
        <v>3078000</v>
      </c>
      <c r="BK157" s="774">
        <v>1960.0137652303349</v>
      </c>
      <c r="BL157" s="775">
        <f t="shared" si="1927"/>
        <v>423362.97328975232</v>
      </c>
      <c r="BM157" s="774"/>
      <c r="BN157" s="775">
        <f t="shared" si="1928"/>
        <v>0</v>
      </c>
      <c r="BO157" s="693">
        <f t="shared" si="1371"/>
        <v>78910.013765230338</v>
      </c>
      <c r="BP157" s="775">
        <f t="shared" si="1929"/>
        <v>17044562.973289754</v>
      </c>
      <c r="BQ157" s="774">
        <f t="shared" si="1930"/>
        <v>10131.228550629765</v>
      </c>
      <c r="BR157" s="775">
        <f t="shared" si="1931"/>
        <v>2188345.3669360294</v>
      </c>
      <c r="BS157" s="693">
        <f t="shared" si="1372"/>
        <v>89041.242315860101</v>
      </c>
      <c r="BT157" s="775">
        <f t="shared" si="1932"/>
        <v>19232908.340225782</v>
      </c>
      <c r="BU157" s="693">
        <f t="shared" si="1933"/>
        <v>19232908.340225782</v>
      </c>
      <c r="BV157" s="693">
        <f t="shared" si="1934"/>
        <v>0</v>
      </c>
      <c r="BW157" s="774"/>
      <c r="BX157" s="775">
        <f t="shared" si="1935"/>
        <v>0</v>
      </c>
      <c r="BY157" s="777"/>
      <c r="CA157" s="744">
        <f>'동해기지(건축)'!BP532</f>
        <v>25000</v>
      </c>
      <c r="CB157" s="745">
        <f t="shared" si="1936"/>
        <v>5400000</v>
      </c>
      <c r="CC157" s="718">
        <f>'동해기지(건축)'!BQ532</f>
        <v>50000</v>
      </c>
      <c r="CD157" s="745">
        <f t="shared" si="1937"/>
        <v>10800000</v>
      </c>
      <c r="CE157" s="718"/>
      <c r="CF157" s="745">
        <f t="shared" si="1938"/>
        <v>0</v>
      </c>
      <c r="CG157" s="718">
        <f>'동해기지(건축)'!BR532</f>
        <v>10000</v>
      </c>
      <c r="CH157" s="745">
        <f t="shared" si="1939"/>
        <v>2160000</v>
      </c>
      <c r="CI157" s="746">
        <f t="shared" si="1377"/>
        <v>85000</v>
      </c>
      <c r="CJ157" s="745">
        <f t="shared" si="1940"/>
        <v>18360000</v>
      </c>
      <c r="CK157" s="718"/>
      <c r="CL157" s="745">
        <f t="shared" si="1941"/>
        <v>0</v>
      </c>
      <c r="CM157" s="746">
        <f t="shared" si="1378"/>
        <v>85000</v>
      </c>
      <c r="CN157" s="745">
        <f t="shared" si="1942"/>
        <v>18360000</v>
      </c>
      <c r="CO157" s="699">
        <f t="shared" si="1943"/>
        <v>6800000</v>
      </c>
      <c r="CP157" s="699">
        <f t="shared" si="1943"/>
        <v>1190000</v>
      </c>
      <c r="CQ157" s="699">
        <f t="shared" si="1943"/>
        <v>2380000</v>
      </c>
      <c r="CR157" s="699">
        <f t="shared" si="1943"/>
        <v>5440000</v>
      </c>
      <c r="CS157" s="700">
        <f t="shared" si="1943"/>
        <v>0</v>
      </c>
      <c r="CT157" s="699">
        <f t="shared" si="1943"/>
        <v>1530000</v>
      </c>
      <c r="CU157" s="699">
        <f t="shared" si="1943"/>
        <v>1020000</v>
      </c>
      <c r="CV157" s="700">
        <f t="shared" si="1944"/>
        <v>0</v>
      </c>
      <c r="CW157" s="697"/>
      <c r="CX157" s="696">
        <f t="shared" si="1945"/>
        <v>0</v>
      </c>
      <c r="CY157" s="701"/>
      <c r="DA157" s="778">
        <f>IFERROR(VLOOKUP($C157,정민건설!$A$13:$AM$154,28,FALSE),0)</f>
        <v>26000</v>
      </c>
      <c r="DB157" s="775">
        <f t="shared" si="1946"/>
        <v>5616000</v>
      </c>
      <c r="DC157" s="778">
        <f>IFERROR(VLOOKUP($C157,정민건설!$A$13:$AM$154,30,FALSE),0)</f>
        <v>9000</v>
      </c>
      <c r="DD157" s="775">
        <f t="shared" si="1947"/>
        <v>1944000</v>
      </c>
      <c r="DE157" s="774">
        <f>IFERROR(VLOOKUP($C157,정민건설!$A$13:$AM$154,32,FALSE),0)</f>
        <v>0</v>
      </c>
      <c r="DF157" s="775">
        <f t="shared" si="1948"/>
        <v>0</v>
      </c>
      <c r="DG157" s="774">
        <f>IFERROR(VLOOKUP($C157,정민건설!$A$13:$AM$154,34,FALSE),0)</f>
        <v>0</v>
      </c>
      <c r="DH157" s="775">
        <f t="shared" si="1949"/>
        <v>0</v>
      </c>
      <c r="DI157" s="693">
        <f t="shared" si="1112"/>
        <v>35000</v>
      </c>
      <c r="DJ157" s="775">
        <f t="shared" si="1950"/>
        <v>7560000</v>
      </c>
      <c r="DK157" s="778">
        <f t="shared" si="1951"/>
        <v>4774.3653750000003</v>
      </c>
      <c r="DL157" s="779">
        <f t="shared" si="1952"/>
        <v>1031262.921</v>
      </c>
      <c r="DM157" s="693">
        <f t="shared" si="1113"/>
        <v>39774.365375000001</v>
      </c>
      <c r="DN157" s="775">
        <f t="shared" si="1953"/>
        <v>8591262.9210000001</v>
      </c>
      <c r="DO157" s="693">
        <f t="shared" si="1954"/>
        <v>8591262.9210000001</v>
      </c>
      <c r="DP157" s="693">
        <f t="shared" si="1955"/>
        <v>0</v>
      </c>
      <c r="DQ157" s="774"/>
      <c r="DR157" s="775">
        <f t="shared" si="1956"/>
        <v>0</v>
      </c>
      <c r="DS157" s="777"/>
      <c r="DU157" s="774">
        <f>IFERROR(VLOOKUP($C157,[1]영만종합건설!$A$13:$AN$154,28,FALSE),0)</f>
        <v>65000</v>
      </c>
      <c r="DV157" s="780">
        <f t="shared" si="1957"/>
        <v>14040000</v>
      </c>
      <c r="DW157" s="774">
        <f>IFERROR(VLOOKUP($C157,[1]영만종합건설!$A$13:$AN$154,30,FALSE),0)</f>
        <v>40000</v>
      </c>
      <c r="DX157" s="780">
        <f t="shared" si="1958"/>
        <v>8640000</v>
      </c>
      <c r="DY157" s="778">
        <f>IFERROR(VLOOKUP($C157,[1]영만종합건설!$A$13:$AN$154,32,FALSE),0)</f>
        <v>5000</v>
      </c>
      <c r="DZ157" s="780">
        <f t="shared" si="1959"/>
        <v>1080000</v>
      </c>
      <c r="EA157" s="778">
        <f>IFERROR(VLOOKUP($C157,[1]영만종합건설!$A$13:$AN$154,34,FALSE),0)</f>
        <v>0</v>
      </c>
      <c r="EB157" s="780">
        <f t="shared" si="1960"/>
        <v>0</v>
      </c>
      <c r="EC157" s="703">
        <f t="shared" si="1114"/>
        <v>110000</v>
      </c>
      <c r="ED157" s="780">
        <f t="shared" si="1961"/>
        <v>23760000</v>
      </c>
      <c r="EE157" s="778">
        <f t="shared" si="1962"/>
        <v>16117.934999999999</v>
      </c>
      <c r="EF157" s="779">
        <f t="shared" si="1963"/>
        <v>3481473.96</v>
      </c>
      <c r="EG157" s="703">
        <f t="shared" si="1115"/>
        <v>126117.935</v>
      </c>
      <c r="EH157" s="780">
        <f t="shared" si="1964"/>
        <v>27241473.960000001</v>
      </c>
      <c r="EI157" s="703">
        <f t="shared" si="1965"/>
        <v>27241473.960000001</v>
      </c>
      <c r="EJ157" s="703">
        <f t="shared" si="1966"/>
        <v>0</v>
      </c>
      <c r="EK157" s="778"/>
      <c r="EL157" s="780">
        <f t="shared" si="1967"/>
        <v>0</v>
      </c>
      <c r="EM157" s="781"/>
      <c r="EO157" s="778">
        <f>IFERROR(VLOOKUP($C157,[1]부강종합건설!$A$13:$AM$154,28,FALSE),0)</f>
        <v>27000</v>
      </c>
      <c r="EP157" s="780">
        <f t="shared" si="1968"/>
        <v>5832000</v>
      </c>
      <c r="EQ157" s="778">
        <f>IFERROR(VLOOKUP($C157,[1]부강종합건설!$A$13:$AM$154,30,FALSE),0)</f>
        <v>8000</v>
      </c>
      <c r="ER157" s="780">
        <f t="shared" si="1969"/>
        <v>1728000</v>
      </c>
      <c r="ES157" s="778">
        <f>IFERROR(VLOOKUP($C157,[1]부강종합건설!$A$13:$AM$154,32,FALSE),0)</f>
        <v>0</v>
      </c>
      <c r="ET157" s="780">
        <f t="shared" si="1970"/>
        <v>0</v>
      </c>
      <c r="EU157" s="778">
        <f>IFERROR(VLOOKUP($C157,[1]부강종합건설!$A$13:$AM$154,34,FALSE),0)</f>
        <v>4880</v>
      </c>
      <c r="EV157" s="780">
        <f t="shared" si="1971"/>
        <v>1054080</v>
      </c>
      <c r="EW157" s="703">
        <f t="shared" si="1116"/>
        <v>39880</v>
      </c>
      <c r="EX157" s="780">
        <f t="shared" si="1972"/>
        <v>8614080</v>
      </c>
      <c r="EY157" s="778">
        <f t="shared" si="1973"/>
        <v>5092.0586000000003</v>
      </c>
      <c r="EZ157" s="779">
        <f t="shared" si="1974"/>
        <v>1099884.6576</v>
      </c>
      <c r="FA157" s="703">
        <f t="shared" si="1117"/>
        <v>44972.058600000004</v>
      </c>
      <c r="FB157" s="780">
        <f t="shared" si="1975"/>
        <v>9713964.6576000005</v>
      </c>
      <c r="FC157" s="703">
        <f t="shared" si="1976"/>
        <v>9713964.6576000005</v>
      </c>
      <c r="FD157" s="703">
        <f t="shared" si="1977"/>
        <v>0</v>
      </c>
      <c r="FE157" s="778"/>
      <c r="FF157" s="780">
        <f t="shared" si="1978"/>
        <v>0</v>
      </c>
      <c r="FG157" s="782"/>
      <c r="FI157" s="774">
        <f>IFERROR(VLOOKUP($C157,[1]대도엔지니어링!$A$13:$AN$154,28,FALSE),0)</f>
        <v>54450</v>
      </c>
      <c r="FJ157" s="775">
        <f t="shared" si="1979"/>
        <v>11761200</v>
      </c>
      <c r="FK157" s="774">
        <f>IFERROR(VLOOKUP($C157,[1]대도엔지니어링!$A$13:$AN$154,30,FALSE),0)</f>
        <v>14520</v>
      </c>
      <c r="FL157" s="775">
        <f t="shared" si="1980"/>
        <v>3136320</v>
      </c>
      <c r="FM157" s="774">
        <f>IFERROR(VLOOKUP($C157,[1]대도엔지니어링!$A$13:$AN$154,32,FALSE),0)</f>
        <v>6050</v>
      </c>
      <c r="FN157" s="775">
        <f t="shared" si="1981"/>
        <v>1306800</v>
      </c>
      <c r="FO157" s="774">
        <f>IFERROR(VLOOKUP($C157,[1]대도엔지니어링!$A$13:$AN$154,34,FALSE),0)</f>
        <v>2070</v>
      </c>
      <c r="FP157" s="775">
        <f t="shared" si="1982"/>
        <v>447120</v>
      </c>
      <c r="FQ157" s="693">
        <f t="shared" si="1118"/>
        <v>77090</v>
      </c>
      <c r="FR157" s="775">
        <f t="shared" si="1983"/>
        <v>16651440</v>
      </c>
      <c r="FS157" s="774">
        <f t="shared" si="1119"/>
        <v>6165.2286558379046</v>
      </c>
      <c r="FT157" s="775">
        <f t="shared" si="1984"/>
        <v>1331689.3896609873</v>
      </c>
      <c r="FU157" s="693">
        <f t="shared" si="1120"/>
        <v>83255.228655837898</v>
      </c>
      <c r="FV157" s="775">
        <f t="shared" si="1985"/>
        <v>17983129.389660984</v>
      </c>
      <c r="FW157" s="693">
        <f t="shared" si="1986"/>
        <v>17983129.389660984</v>
      </c>
      <c r="FX157" s="693">
        <f t="shared" si="1987"/>
        <v>0</v>
      </c>
      <c r="FY157" s="774"/>
      <c r="FZ157" s="775">
        <f t="shared" si="1988"/>
        <v>0</v>
      </c>
      <c r="GA157" s="782"/>
      <c r="GC157" s="774">
        <f>IFERROR(VLOOKUP($C157,[1]부명엔지니어링!$A$13:$AN$154,28,FALSE),0)</f>
        <v>25000</v>
      </c>
      <c r="GD157" s="775">
        <f t="shared" si="1989"/>
        <v>5400000</v>
      </c>
      <c r="GE157" s="774">
        <f>IFERROR(VLOOKUP($C157,[1]부명엔지니어링!$A$13:$AN$154,30,FALSE),0)</f>
        <v>15000</v>
      </c>
      <c r="GF157" s="775">
        <f t="shared" si="1990"/>
        <v>3240000</v>
      </c>
      <c r="GG157" s="774">
        <f>IFERROR(VLOOKUP($C157,[1]부명엔지니어링!$A$13:$AN$154,32,FALSE),0)</f>
        <v>0</v>
      </c>
      <c r="GH157" s="775">
        <f t="shared" si="1991"/>
        <v>0</v>
      </c>
      <c r="GI157" s="774">
        <f>IFERROR(VLOOKUP($C157,[1]부명엔지니어링!$A$13:$AN$154,34,FALSE),0)</f>
        <v>0</v>
      </c>
      <c r="GJ157" s="775">
        <f t="shared" si="1992"/>
        <v>0</v>
      </c>
      <c r="GK157" s="693">
        <f t="shared" si="1121"/>
        <v>40000</v>
      </c>
      <c r="GL157" s="775">
        <f t="shared" si="1993"/>
        <v>8640000</v>
      </c>
      <c r="GM157" s="774">
        <f t="shared" si="1994"/>
        <v>5950.3256249999995</v>
      </c>
      <c r="GN157" s="775">
        <f t="shared" si="1995"/>
        <v>1285270.335</v>
      </c>
      <c r="GO157" s="693">
        <f t="shared" si="1122"/>
        <v>45950.325624999998</v>
      </c>
      <c r="GP157" s="775">
        <f t="shared" si="1996"/>
        <v>9925270.334999999</v>
      </c>
      <c r="GQ157" s="693">
        <f t="shared" si="1997"/>
        <v>9925270.334999999</v>
      </c>
      <c r="GR157" s="693">
        <f t="shared" si="1998"/>
        <v>0</v>
      </c>
      <c r="GS157" s="774"/>
      <c r="GT157" s="775">
        <f t="shared" si="1999"/>
        <v>0</v>
      </c>
      <c r="GU157" s="782"/>
      <c r="GW157" s="790">
        <f t="shared" si="2000"/>
        <v>26000</v>
      </c>
      <c r="GX157" s="790">
        <f t="shared" si="2001"/>
        <v>5616000</v>
      </c>
      <c r="GY157" s="790">
        <f t="shared" si="2002"/>
        <v>9000</v>
      </c>
      <c r="GZ157" s="790">
        <f t="shared" si="2003"/>
        <v>1944000</v>
      </c>
      <c r="HA157" s="790">
        <f t="shared" si="2004"/>
        <v>0</v>
      </c>
      <c r="HB157" s="790">
        <f t="shared" si="2005"/>
        <v>0</v>
      </c>
      <c r="HC157" s="790">
        <f t="shared" si="2006"/>
        <v>0</v>
      </c>
      <c r="HD157" s="790">
        <f t="shared" si="2007"/>
        <v>0</v>
      </c>
      <c r="HE157" s="790">
        <f t="shared" si="1123"/>
        <v>35000</v>
      </c>
      <c r="HF157" s="790">
        <f t="shared" si="2008"/>
        <v>7560000</v>
      </c>
      <c r="HG157" s="790">
        <f t="shared" si="2009"/>
        <v>4774.3653750000003</v>
      </c>
      <c r="HH157" s="790">
        <f t="shared" si="2010"/>
        <v>1031262.921</v>
      </c>
      <c r="HI157" s="790">
        <f t="shared" si="1124"/>
        <v>39774.365375000001</v>
      </c>
      <c r="HJ157" s="790">
        <f t="shared" si="2011"/>
        <v>8591262.9210000001</v>
      </c>
      <c r="HK157" s="790">
        <f t="shared" si="2012"/>
        <v>8591262.9210000001</v>
      </c>
      <c r="HL157" s="790">
        <f t="shared" si="2013"/>
        <v>0</v>
      </c>
      <c r="HM157" s="790"/>
      <c r="HN157" s="790">
        <f t="shared" si="2014"/>
        <v>0</v>
      </c>
      <c r="HO157" s="791" t="s">
        <v>400</v>
      </c>
      <c r="HQ157" s="783"/>
      <c r="HR157" s="784">
        <f>IFERROR(HQ157*$I157, 0)</f>
        <v>0</v>
      </c>
      <c r="HS157" s="783"/>
      <c r="HT157" s="784">
        <f>IFERROR(HS157*$I157, 0)</f>
        <v>0</v>
      </c>
      <c r="HU157" s="783"/>
      <c r="HV157" s="784">
        <f>IFERROR(HU157*$I157, 0)</f>
        <v>0</v>
      </c>
      <c r="HW157" s="783"/>
      <c r="HX157" s="784">
        <f>IFERROR(HW157*$I157, 0)</f>
        <v>0</v>
      </c>
      <c r="HY157" s="707">
        <f t="shared" si="1379"/>
        <v>0</v>
      </c>
      <c r="HZ157" s="784">
        <f>IFERROR(HY157*$I157, 0)</f>
        <v>0</v>
      </c>
      <c r="IA157" s="783"/>
      <c r="IB157" s="784">
        <f>IFERROR(IA157*$I157, 0)</f>
        <v>0</v>
      </c>
      <c r="IC157" s="707">
        <f t="shared" si="1380"/>
        <v>0</v>
      </c>
      <c r="ID157" s="784">
        <f>IFERROR(IC157*$I157, 0)</f>
        <v>0</v>
      </c>
      <c r="IE157" s="706">
        <f t="shared" si="2015"/>
        <v>0</v>
      </c>
      <c r="IF157" s="706">
        <f t="shared" si="2016"/>
        <v>0</v>
      </c>
      <c r="IG157" s="783"/>
      <c r="IH157" s="784">
        <f>IFERROR(IG157*$I157, 0)</f>
        <v>0</v>
      </c>
      <c r="II157" s="782"/>
      <c r="IK157" s="783"/>
      <c r="IL157" s="784">
        <f>IFERROR(IK157*$I157, 0)</f>
        <v>0</v>
      </c>
      <c r="IM157" s="783"/>
      <c r="IN157" s="784">
        <f>IFERROR(IM157*$I157, 0)</f>
        <v>0</v>
      </c>
      <c r="IO157" s="783"/>
      <c r="IP157" s="784">
        <f>IFERROR(IO157*$I157, 0)</f>
        <v>0</v>
      </c>
      <c r="IQ157" s="783"/>
      <c r="IR157" s="784">
        <f>IFERROR(IQ157*$I157, 0)</f>
        <v>0</v>
      </c>
      <c r="IS157" s="707">
        <f t="shared" si="1381"/>
        <v>0</v>
      </c>
      <c r="IT157" s="784">
        <f>IFERROR(IS157*$I157, 0)</f>
        <v>0</v>
      </c>
      <c r="IU157" s="783"/>
      <c r="IV157" s="784">
        <f>IFERROR(IU157*$I157, 0)</f>
        <v>0</v>
      </c>
      <c r="IW157" s="707">
        <f t="shared" si="1382"/>
        <v>0</v>
      </c>
      <c r="IX157" s="784">
        <f>IFERROR(IW157*$I157, 0)</f>
        <v>0</v>
      </c>
      <c r="IY157" s="706">
        <f t="shared" si="2017"/>
        <v>0</v>
      </c>
      <c r="IZ157" s="706">
        <f t="shared" si="2018"/>
        <v>0</v>
      </c>
      <c r="JA157" s="783"/>
      <c r="JB157" s="784">
        <f>IFERROR(JA157*$I157, 0)</f>
        <v>0</v>
      </c>
      <c r="JC157" s="782"/>
      <c r="JE157" s="783"/>
      <c r="JF157" s="784">
        <f>IFERROR(JE157*$I157, 0)</f>
        <v>0</v>
      </c>
      <c r="JG157" s="783"/>
      <c r="JH157" s="784">
        <f>IFERROR(JG157*$I157, 0)</f>
        <v>0</v>
      </c>
      <c r="JI157" s="783"/>
      <c r="JJ157" s="784">
        <f>IFERROR(JI157*$I157, 0)</f>
        <v>0</v>
      </c>
      <c r="JK157" s="783"/>
      <c r="JL157" s="784">
        <f>IFERROR(JK157*$I157, 0)</f>
        <v>0</v>
      </c>
      <c r="JM157" s="707">
        <f t="shared" si="1383"/>
        <v>0</v>
      </c>
      <c r="JN157" s="784">
        <f>IFERROR(JM157*$I157, 0)</f>
        <v>0</v>
      </c>
      <c r="JO157" s="783"/>
      <c r="JP157" s="784">
        <f>IFERROR(JO157*$I157, 0)</f>
        <v>0</v>
      </c>
      <c r="JQ157" s="707">
        <f t="shared" si="1384"/>
        <v>0</v>
      </c>
      <c r="JR157" s="784">
        <f>IFERROR(JQ157*$I157, 0)</f>
        <v>0</v>
      </c>
      <c r="JS157" s="706">
        <f t="shared" si="2019"/>
        <v>0</v>
      </c>
      <c r="JT157" s="706">
        <f t="shared" si="2020"/>
        <v>0</v>
      </c>
      <c r="JU157" s="783"/>
      <c r="JV157" s="784">
        <f>IFERROR(JU157*$I157, 0)</f>
        <v>0</v>
      </c>
      <c r="JW157" s="782"/>
      <c r="JY157" s="783"/>
      <c r="JZ157" s="784">
        <f>IFERROR(JY157*$I157, 0)</f>
        <v>0</v>
      </c>
      <c r="KA157" s="783"/>
      <c r="KB157" s="784">
        <f>IFERROR(KA157*$I157, 0)</f>
        <v>0</v>
      </c>
      <c r="KC157" s="783"/>
      <c r="KD157" s="784">
        <f>IFERROR(KC157*$I157, 0)</f>
        <v>0</v>
      </c>
      <c r="KE157" s="783"/>
      <c r="KF157" s="784">
        <f>IFERROR(KE157*$I157, 0)</f>
        <v>0</v>
      </c>
      <c r="KG157" s="707">
        <f t="shared" si="1385"/>
        <v>0</v>
      </c>
      <c r="KH157" s="784">
        <f>IFERROR(KG157*$I157, 0)</f>
        <v>0</v>
      </c>
      <c r="KI157" s="783"/>
      <c r="KJ157" s="784">
        <f>IFERROR(KI157*$I157, 0)</f>
        <v>0</v>
      </c>
      <c r="KK157" s="707">
        <f t="shared" si="1386"/>
        <v>0</v>
      </c>
      <c r="KL157" s="784">
        <f>IFERROR(KK157*$I157, 0)</f>
        <v>0</v>
      </c>
      <c r="KM157" s="706">
        <f t="shared" si="2021"/>
        <v>0</v>
      </c>
      <c r="KN157" s="706">
        <f t="shared" si="2022"/>
        <v>0</v>
      </c>
      <c r="KO157" s="783"/>
      <c r="KP157" s="784">
        <f>IFERROR(KO157*$I157, 0)</f>
        <v>0</v>
      </c>
      <c r="KQ157" s="782"/>
      <c r="KS157" s="783"/>
      <c r="KT157" s="784">
        <f>IFERROR(KS157*$I157, 0)</f>
        <v>0</v>
      </c>
      <c r="KU157" s="783"/>
      <c r="KV157" s="784">
        <f>IFERROR(KU157*$I157, 0)</f>
        <v>0</v>
      </c>
      <c r="KW157" s="783"/>
      <c r="KX157" s="784">
        <f>IFERROR(KW157*$I157, 0)</f>
        <v>0</v>
      </c>
      <c r="KY157" s="783"/>
      <c r="KZ157" s="784">
        <f>IFERROR(KY157*$I157, 0)</f>
        <v>0</v>
      </c>
      <c r="LA157" s="707">
        <f t="shared" si="1387"/>
        <v>0</v>
      </c>
      <c r="LB157" s="784">
        <f>IFERROR(LA157*$I157, 0)</f>
        <v>0</v>
      </c>
      <c r="LC157" s="783"/>
      <c r="LD157" s="784">
        <f>IFERROR(LC157*$I157, 0)</f>
        <v>0</v>
      </c>
      <c r="LE157" s="707">
        <f t="shared" si="1388"/>
        <v>0</v>
      </c>
      <c r="LF157" s="784">
        <f>IFERROR(LE157*$I157, 0)</f>
        <v>0</v>
      </c>
      <c r="LG157" s="706">
        <f t="shared" si="2023"/>
        <v>0</v>
      </c>
      <c r="LH157" s="706">
        <f t="shared" si="2024"/>
        <v>0</v>
      </c>
      <c r="LI157" s="783"/>
      <c r="LJ157" s="784">
        <f>IFERROR(LI157*$I157, 0)</f>
        <v>0</v>
      </c>
      <c r="LK157" s="782"/>
      <c r="LM157" s="783"/>
      <c r="LN157" s="784">
        <f>IFERROR(LM157*$I157, 0)</f>
        <v>0</v>
      </c>
      <c r="LO157" s="783"/>
      <c r="LP157" s="784">
        <f>IFERROR(LO157*$I157, 0)</f>
        <v>0</v>
      </c>
      <c r="LQ157" s="783"/>
      <c r="LR157" s="784">
        <f>IFERROR(LQ157*$I157, 0)</f>
        <v>0</v>
      </c>
      <c r="LS157" s="783"/>
      <c r="LT157" s="784">
        <f>IFERROR(LS157*$I157, 0)</f>
        <v>0</v>
      </c>
      <c r="LU157" s="707">
        <f t="shared" si="1389"/>
        <v>0</v>
      </c>
      <c r="LV157" s="784">
        <f>IFERROR(LU157*$I157, 0)</f>
        <v>0</v>
      </c>
      <c r="LW157" s="783"/>
      <c r="LX157" s="784">
        <f>IFERROR(LW157*$I157, 0)</f>
        <v>0</v>
      </c>
      <c r="LY157" s="707">
        <f t="shared" si="1390"/>
        <v>0</v>
      </c>
      <c r="LZ157" s="784">
        <f>IFERROR(LY157*$I157, 0)</f>
        <v>0</v>
      </c>
      <c r="MA157" s="706">
        <f t="shared" si="2025"/>
        <v>0</v>
      </c>
      <c r="MB157" s="706">
        <f t="shared" si="2026"/>
        <v>0</v>
      </c>
      <c r="MC157" s="783"/>
      <c r="MD157" s="784">
        <f>IFERROR(MC157*$I157, 0)</f>
        <v>0</v>
      </c>
      <c r="ME157" s="782"/>
      <c r="MG157" s="783"/>
      <c r="MH157" s="784">
        <f>IFERROR(MG157*$I157, 0)</f>
        <v>0</v>
      </c>
      <c r="MI157" s="783"/>
      <c r="MJ157" s="784">
        <f>IFERROR(MI157*$I157, 0)</f>
        <v>0</v>
      </c>
      <c r="MK157" s="783"/>
      <c r="ML157" s="784">
        <f>IFERROR(MK157*$I157, 0)</f>
        <v>0</v>
      </c>
      <c r="MM157" s="783"/>
      <c r="MN157" s="784">
        <f>IFERROR(MM157*$I157, 0)</f>
        <v>0</v>
      </c>
      <c r="MO157" s="707">
        <f t="shared" si="1391"/>
        <v>0</v>
      </c>
      <c r="MP157" s="784">
        <f>IFERROR(MO157*$I157, 0)</f>
        <v>0</v>
      </c>
      <c r="MQ157" s="783"/>
      <c r="MR157" s="784">
        <f>IFERROR(MQ157*$I157, 0)</f>
        <v>0</v>
      </c>
      <c r="MS157" s="707">
        <f t="shared" si="1392"/>
        <v>0</v>
      </c>
      <c r="MT157" s="784">
        <f>IFERROR(MS157*$I157, 0)</f>
        <v>0</v>
      </c>
      <c r="MU157" s="706">
        <f t="shared" si="2027"/>
        <v>0</v>
      </c>
      <c r="MV157" s="706">
        <f t="shared" si="2028"/>
        <v>0</v>
      </c>
      <c r="MW157" s="783"/>
      <c r="MX157" s="784">
        <f>IFERROR(MW157*$I157, 0)</f>
        <v>0</v>
      </c>
      <c r="MY157" s="782"/>
      <c r="NA157" s="783"/>
      <c r="NB157" s="784">
        <f>IFERROR(NA157*$I157, 0)</f>
        <v>0</v>
      </c>
      <c r="NC157" s="783"/>
      <c r="ND157" s="784">
        <f>IFERROR(NC157*$I157, 0)</f>
        <v>0</v>
      </c>
      <c r="NE157" s="783"/>
      <c r="NF157" s="784">
        <f>IFERROR(NE157*$I157, 0)</f>
        <v>0</v>
      </c>
      <c r="NG157" s="783"/>
      <c r="NH157" s="784">
        <f>IFERROR(NG157*$I157, 0)</f>
        <v>0</v>
      </c>
      <c r="NI157" s="707">
        <f t="shared" si="1393"/>
        <v>0</v>
      </c>
      <c r="NJ157" s="784">
        <f>IFERROR(NI157*$I157, 0)</f>
        <v>0</v>
      </c>
      <c r="NK157" s="783"/>
      <c r="NL157" s="784">
        <f>IFERROR(NK157*$I157, 0)</f>
        <v>0</v>
      </c>
      <c r="NM157" s="707">
        <f t="shared" si="1394"/>
        <v>0</v>
      </c>
      <c r="NN157" s="784">
        <f>IFERROR(NM157*$I157, 0)</f>
        <v>0</v>
      </c>
      <c r="NO157" s="706">
        <f t="shared" si="2029"/>
        <v>0</v>
      </c>
      <c r="NP157" s="706">
        <f t="shared" si="2030"/>
        <v>0</v>
      </c>
      <c r="NQ157" s="783"/>
      <c r="NR157" s="784">
        <f>IFERROR(NQ157*$I157, 0)</f>
        <v>0</v>
      </c>
      <c r="NS157" s="782"/>
      <c r="NU157" s="783"/>
      <c r="NV157" s="784">
        <f>IFERROR(NU157*$I157, 0)</f>
        <v>0</v>
      </c>
      <c r="NW157" s="783"/>
      <c r="NX157" s="784">
        <f>IFERROR(NW157*$I157, 0)</f>
        <v>0</v>
      </c>
      <c r="NY157" s="783"/>
      <c r="NZ157" s="784">
        <f>IFERROR(NY157*$I157, 0)</f>
        <v>0</v>
      </c>
      <c r="OA157" s="783"/>
      <c r="OB157" s="784">
        <f>IFERROR(OA157*$I157, 0)</f>
        <v>0</v>
      </c>
      <c r="OC157" s="707">
        <f t="shared" si="1395"/>
        <v>0</v>
      </c>
      <c r="OD157" s="784">
        <f>IFERROR(OC157*$I157, 0)</f>
        <v>0</v>
      </c>
      <c r="OE157" s="783"/>
      <c r="OF157" s="784">
        <f>IFERROR(OE157*$I157, 0)</f>
        <v>0</v>
      </c>
      <c r="OG157" s="707">
        <f t="shared" si="1396"/>
        <v>0</v>
      </c>
      <c r="OH157" s="784">
        <f>IFERROR(OG157*$I157, 0)</f>
        <v>0</v>
      </c>
      <c r="OI157" s="706">
        <f t="shared" si="2031"/>
        <v>0</v>
      </c>
      <c r="OJ157" s="706">
        <f t="shared" si="2032"/>
        <v>0</v>
      </c>
      <c r="OK157" s="783"/>
      <c r="OL157" s="784">
        <f>IFERROR(OK157*$I157, 0)</f>
        <v>0</v>
      </c>
      <c r="OM157" s="782"/>
      <c r="OO157" s="783"/>
      <c r="OP157" s="784">
        <f>IFERROR(OO157*$I157, 0)</f>
        <v>0</v>
      </c>
      <c r="OQ157" s="783"/>
      <c r="OR157" s="784">
        <f>IFERROR(OQ157*$I157, 0)</f>
        <v>0</v>
      </c>
      <c r="OS157" s="783"/>
      <c r="OT157" s="784">
        <f>IFERROR(OS157*$I157, 0)</f>
        <v>0</v>
      </c>
      <c r="OU157" s="783"/>
      <c r="OV157" s="784">
        <f>IFERROR(OU157*$I157, 0)</f>
        <v>0</v>
      </c>
      <c r="OW157" s="707">
        <f t="shared" si="1397"/>
        <v>0</v>
      </c>
      <c r="OX157" s="784">
        <f>IFERROR(OW157*$I157, 0)</f>
        <v>0</v>
      </c>
      <c r="OY157" s="783"/>
      <c r="OZ157" s="784">
        <f>IFERROR(OY157*$I157, 0)</f>
        <v>0</v>
      </c>
      <c r="PA157" s="707">
        <f t="shared" si="1398"/>
        <v>0</v>
      </c>
      <c r="PB157" s="784">
        <f>IFERROR(PA157*$I157, 0)</f>
        <v>0</v>
      </c>
      <c r="PC157" s="706">
        <f t="shared" si="2033"/>
        <v>0</v>
      </c>
      <c r="PD157" s="706">
        <f t="shared" si="2034"/>
        <v>0</v>
      </c>
      <c r="PE157" s="783"/>
      <c r="PF157" s="784">
        <f>IFERROR(PE157*$I157, 0)</f>
        <v>0</v>
      </c>
      <c r="PG157" s="782"/>
      <c r="PI157" s="783"/>
      <c r="PJ157" s="784">
        <f>IFERROR(PI157*$I157, 0)</f>
        <v>0</v>
      </c>
      <c r="PK157" s="783"/>
      <c r="PL157" s="784">
        <f>IFERROR(PK157*$I157, 0)</f>
        <v>0</v>
      </c>
      <c r="PM157" s="783"/>
      <c r="PN157" s="784">
        <f>IFERROR(PM157*$I157, 0)</f>
        <v>0</v>
      </c>
      <c r="PO157" s="783"/>
      <c r="PP157" s="784">
        <f>IFERROR(PO157*$I157, 0)</f>
        <v>0</v>
      </c>
      <c r="PQ157" s="707">
        <f t="shared" si="1399"/>
        <v>0</v>
      </c>
      <c r="PR157" s="784">
        <f>IFERROR(PQ157*$I157, 0)</f>
        <v>0</v>
      </c>
      <c r="PS157" s="783"/>
      <c r="PT157" s="784">
        <f>IFERROR(PS157*$I157, 0)</f>
        <v>0</v>
      </c>
      <c r="PU157" s="707">
        <f t="shared" si="1400"/>
        <v>0</v>
      </c>
      <c r="PV157" s="784">
        <f>IFERROR(PU157*$I157, 0)</f>
        <v>0</v>
      </c>
      <c r="PW157" s="706">
        <f t="shared" si="2035"/>
        <v>0</v>
      </c>
      <c r="PX157" s="706">
        <f t="shared" si="2036"/>
        <v>0</v>
      </c>
      <c r="PY157" s="783"/>
      <c r="PZ157" s="784">
        <f>IFERROR(PY157*$I157, 0)</f>
        <v>0</v>
      </c>
      <c r="QA157" s="782"/>
      <c r="QC157" s="783"/>
      <c r="QD157" s="784">
        <f>IFERROR(QC157*$I157, 0)</f>
        <v>0</v>
      </c>
      <c r="QE157" s="783"/>
      <c r="QF157" s="784">
        <f>IFERROR(QE157*$I157, 0)</f>
        <v>0</v>
      </c>
      <c r="QG157" s="783"/>
      <c r="QH157" s="784">
        <f>IFERROR(QG157*$I157, 0)</f>
        <v>0</v>
      </c>
      <c r="QI157" s="783"/>
      <c r="QJ157" s="784">
        <f>IFERROR(QI157*$I157, 0)</f>
        <v>0</v>
      </c>
      <c r="QK157" s="707">
        <f t="shared" si="1401"/>
        <v>0</v>
      </c>
      <c r="QL157" s="784">
        <f>IFERROR(QK157*$I157, 0)</f>
        <v>0</v>
      </c>
      <c r="QM157" s="783"/>
      <c r="QN157" s="784">
        <f>IFERROR(QM157*$I157, 0)</f>
        <v>0</v>
      </c>
      <c r="QO157" s="707">
        <f t="shared" si="1402"/>
        <v>0</v>
      </c>
      <c r="QP157" s="784">
        <f>IFERROR(QO157*$I157, 0)</f>
        <v>0</v>
      </c>
      <c r="QQ157" s="706">
        <f t="shared" si="2037"/>
        <v>0</v>
      </c>
      <c r="QR157" s="706">
        <f t="shared" si="2038"/>
        <v>0</v>
      </c>
      <c r="QS157" s="783"/>
      <c r="QT157" s="784">
        <f>IFERROR(QS157*$I157, 0)</f>
        <v>0</v>
      </c>
      <c r="QU157" s="782"/>
      <c r="RA157" s="785">
        <f t="shared" si="1125"/>
        <v>0</v>
      </c>
      <c r="RB157" s="785" t="e">
        <f t="shared" si="1126"/>
        <v>#REF!</v>
      </c>
      <c r="RC157" s="677">
        <f t="shared" si="1673"/>
        <v>80</v>
      </c>
      <c r="RD157" s="677">
        <f t="shared" si="1673"/>
        <v>14</v>
      </c>
      <c r="RE157" s="677">
        <f t="shared" si="1673"/>
        <v>28</v>
      </c>
      <c r="RF157" s="677">
        <f t="shared" si="1673"/>
        <v>64</v>
      </c>
      <c r="RG157" s="677">
        <f t="shared" si="1673"/>
        <v>0</v>
      </c>
      <c r="RH157" s="677">
        <f t="shared" si="1673"/>
        <v>18</v>
      </c>
      <c r="RI157" s="677">
        <f t="shared" si="1673"/>
        <v>12</v>
      </c>
      <c r="RJ157" s="677">
        <f t="shared" si="1667"/>
        <v>0</v>
      </c>
      <c r="RK157" s="677" t="e">
        <f>#REF!</f>
        <v>#REF!</v>
      </c>
      <c r="RL157" s="677" t="e">
        <f>#REF!</f>
        <v>#REF!</v>
      </c>
      <c r="RM157" s="677">
        <f t="shared" si="1674"/>
        <v>0</v>
      </c>
      <c r="RN157" s="677">
        <f t="shared" si="1674"/>
        <v>0</v>
      </c>
      <c r="RO157" s="677">
        <f t="shared" si="1674"/>
        <v>0</v>
      </c>
      <c r="RP157" s="677">
        <f t="shared" si="1674"/>
        <v>0</v>
      </c>
      <c r="RQ157" s="677">
        <f t="shared" si="1674"/>
        <v>0</v>
      </c>
      <c r="RR157" s="677">
        <f t="shared" si="1674"/>
        <v>0</v>
      </c>
      <c r="RS157" s="677">
        <f t="shared" si="1674"/>
        <v>0</v>
      </c>
      <c r="RT157" s="677">
        <f t="shared" si="1668"/>
        <v>0</v>
      </c>
      <c r="RV157" s="675">
        <f t="shared" si="1129"/>
        <v>216</v>
      </c>
      <c r="RW157" s="675">
        <f t="shared" si="1130"/>
        <v>0</v>
      </c>
      <c r="RX157" s="675">
        <f t="shared" si="1131"/>
        <v>0</v>
      </c>
      <c r="RY157" s="675">
        <f t="shared" si="1132"/>
        <v>0</v>
      </c>
      <c r="RZ157" s="675">
        <f t="shared" si="1133"/>
        <v>0</v>
      </c>
      <c r="SA157" s="675">
        <f t="shared" si="1134"/>
        <v>0</v>
      </c>
      <c r="SB157" s="675">
        <f t="shared" si="1135"/>
        <v>0</v>
      </c>
      <c r="SC157" s="675">
        <f t="shared" si="1136"/>
        <v>0</v>
      </c>
      <c r="SD157" s="675" t="e">
        <f xml:space="preserve"> SUMIF(#REF!,$SD$8,#REF!)</f>
        <v>#REF!</v>
      </c>
      <c r="SE157" s="675" t="e">
        <f xml:space="preserve"> SUMIF(#REF!,$SE$8,#REF!)</f>
        <v>#REF!</v>
      </c>
      <c r="SG157" s="675">
        <f t="shared" si="1907"/>
        <v>2800000</v>
      </c>
      <c r="SH157" s="675">
        <f t="shared" si="1907"/>
        <v>490000</v>
      </c>
      <c r="SI157" s="675">
        <f t="shared" si="1907"/>
        <v>980000</v>
      </c>
      <c r="SJ157" s="675">
        <f t="shared" si="1907"/>
        <v>2240000</v>
      </c>
      <c r="SK157" s="675">
        <f t="shared" si="1907"/>
        <v>0</v>
      </c>
      <c r="SL157" s="675">
        <f t="shared" si="1907"/>
        <v>630000</v>
      </c>
      <c r="SM157" s="675">
        <f t="shared" si="1907"/>
        <v>420000</v>
      </c>
      <c r="SN157" s="675">
        <f t="shared" si="1907"/>
        <v>0</v>
      </c>
      <c r="SO157" s="675" t="e">
        <f t="shared" si="1907"/>
        <v>#REF!</v>
      </c>
      <c r="SP157" s="675" t="e">
        <f t="shared" si="1907"/>
        <v>#REF!</v>
      </c>
      <c r="SQ157" s="675">
        <f t="shared" si="1907"/>
        <v>0</v>
      </c>
      <c r="SR157" s="675">
        <f t="shared" si="1907"/>
        <v>0</v>
      </c>
      <c r="SS157" s="675">
        <f t="shared" si="1907"/>
        <v>0</v>
      </c>
      <c r="ST157" s="675">
        <f t="shared" si="1904"/>
        <v>0</v>
      </c>
      <c r="SU157" s="675">
        <f t="shared" si="1904"/>
        <v>0</v>
      </c>
      <c r="SV157" s="675">
        <f t="shared" si="1904"/>
        <v>0</v>
      </c>
      <c r="SW157" s="675">
        <f t="shared" si="1902"/>
        <v>0</v>
      </c>
      <c r="SX157" s="675">
        <f t="shared" si="1902"/>
        <v>0</v>
      </c>
      <c r="SY157" s="675" t="e">
        <f>#REF!*$AP157</f>
        <v>#REF!</v>
      </c>
      <c r="SZ157" s="675" t="e">
        <f>#REF!*$AP157</f>
        <v>#REF!</v>
      </c>
      <c r="TA157" s="675" t="e">
        <f>#REF!*$AP157</f>
        <v>#REF!</v>
      </c>
      <c r="TB157" s="675" t="e">
        <f>#REF!*$AP157</f>
        <v>#REF!</v>
      </c>
      <c r="TC157" s="675" t="e">
        <f>#REF!*$AP157</f>
        <v>#REF!</v>
      </c>
      <c r="TE157" s="675">
        <f t="shared" si="1403"/>
        <v>7560000</v>
      </c>
      <c r="TF157" s="675">
        <f t="shared" si="1404"/>
        <v>0</v>
      </c>
      <c r="TG157" s="675">
        <f t="shared" si="1405"/>
        <v>0</v>
      </c>
      <c r="TH157" s="675">
        <f t="shared" si="1406"/>
        <v>0</v>
      </c>
      <c r="TI157" s="675">
        <f t="shared" si="1407"/>
        <v>0</v>
      </c>
      <c r="TJ157" s="675">
        <f t="shared" si="1408"/>
        <v>0</v>
      </c>
      <c r="TK157" s="675">
        <f t="shared" si="1409"/>
        <v>0</v>
      </c>
      <c r="TL157" s="675">
        <f t="shared" si="1410"/>
        <v>0</v>
      </c>
      <c r="TM157" s="675">
        <f t="shared" si="1411"/>
        <v>0</v>
      </c>
      <c r="TN157" s="676">
        <f t="shared" si="1412"/>
        <v>0</v>
      </c>
      <c r="TP157" s="675">
        <f>IFERROR(SG157*(1+LEVEL_2!#REF!),0)</f>
        <v>0</v>
      </c>
      <c r="TQ157" s="675">
        <f>IFERROR(SH157*(1+LEVEL_2!#REF!),0)</f>
        <v>0</v>
      </c>
      <c r="TR157" s="675">
        <f>IFERROR(SI157*(1+LEVEL_2!#REF!),0)</f>
        <v>0</v>
      </c>
      <c r="TS157" s="675">
        <f>IFERROR(SJ157*(1+LEVEL_2!#REF!),0)</f>
        <v>0</v>
      </c>
      <c r="TT157" s="675">
        <f>IFERROR(SK157*(1+LEVEL_2!#REF!),0)</f>
        <v>0</v>
      </c>
      <c r="TU157" s="675">
        <f>IFERROR(SL157*(1+LEVEL_2!#REF!),0)</f>
        <v>0</v>
      </c>
      <c r="TV157" s="675">
        <f>IFERROR(SM157*(1+LEVEL_2!#REF!),0)</f>
        <v>0</v>
      </c>
      <c r="TW157" s="675">
        <f>IFERROR(SN157*(1+LEVEL_2!#REF!),0)</f>
        <v>0</v>
      </c>
      <c r="TX157" s="675">
        <f>IFERROR(SO157*(1+LEVEL_2!#REF!),0)</f>
        <v>0</v>
      </c>
      <c r="TY157" s="675">
        <f>IFERROR(SP157*(1+LEVEL_2!#REF!),0)</f>
        <v>0</v>
      </c>
      <c r="TZ157" s="675">
        <f>IFERROR(SQ157*(1+LEVEL_2!#REF!),0)</f>
        <v>0</v>
      </c>
      <c r="UA157" s="675">
        <f>IFERROR(SR157*(1+LEVEL_2!#REF!),0)</f>
        <v>0</v>
      </c>
      <c r="UB157" s="675">
        <f>IFERROR(SS157*(1+LEVEL_2!#REF!),0)</f>
        <v>0</v>
      </c>
      <c r="UC157" s="675">
        <f>IFERROR(ST157*(1+LEVEL_2!#REF!),0)</f>
        <v>0</v>
      </c>
      <c r="UD157" s="675">
        <f>IFERROR(SU157*(1+LEVEL_2!#REF!),0)</f>
        <v>0</v>
      </c>
      <c r="UE157" s="675">
        <f>IFERROR(SV157*(1+LEVEL_2!#REF!),0)</f>
        <v>0</v>
      </c>
      <c r="UF157" s="675">
        <f>IFERROR(SW157*(1+LEVEL_2!#REF!),0)</f>
        <v>0</v>
      </c>
      <c r="UG157" s="675">
        <f>IFERROR(SX157*(1+LEVEL_2!#REF!),0)</f>
        <v>0</v>
      </c>
      <c r="UH157" s="675">
        <f>IFERROR(SY157*(1+LEVEL_2!#REF!),0)</f>
        <v>0</v>
      </c>
      <c r="UI157" s="675">
        <f>IFERROR(SZ157*(1+LEVEL_2!#REF!),0)</f>
        <v>0</v>
      </c>
      <c r="UJ157" s="675">
        <f>IFERROR(TA157*(1+LEVEL_2!#REF!),0)</f>
        <v>0</v>
      </c>
      <c r="UK157" s="675">
        <f>IFERROR(TB157*(1+LEVEL_2!#REF!),0)</f>
        <v>0</v>
      </c>
      <c r="UL157" s="675">
        <f>IFERROR(TC157*(1+LEVEL_2!#REF!),0)</f>
        <v>0</v>
      </c>
      <c r="UN157" s="675">
        <f t="shared" si="1413"/>
        <v>0</v>
      </c>
      <c r="UO157" s="675">
        <f t="shared" si="1414"/>
        <v>0</v>
      </c>
      <c r="UP157" s="675">
        <f t="shared" si="1415"/>
        <v>0</v>
      </c>
      <c r="UQ157" s="675">
        <f t="shared" si="1416"/>
        <v>0</v>
      </c>
      <c r="UR157" s="675">
        <f t="shared" si="1417"/>
        <v>0</v>
      </c>
      <c r="US157" s="675">
        <f t="shared" si="1418"/>
        <v>0</v>
      </c>
      <c r="UT157" s="675">
        <f t="shared" si="1419"/>
        <v>0</v>
      </c>
      <c r="UU157" s="675">
        <f t="shared" si="1420"/>
        <v>0</v>
      </c>
      <c r="UV157" s="675">
        <f t="shared" si="1421"/>
        <v>0</v>
      </c>
      <c r="UW157" s="676">
        <f t="shared" si="1422"/>
        <v>0</v>
      </c>
    </row>
    <row r="158" spans="1:569" s="645" customFormat="1" ht="20.100000000000001" customHeight="1">
      <c r="A158" s="677" t="s">
        <v>162</v>
      </c>
      <c r="B158" s="677" t="s">
        <v>162</v>
      </c>
      <c r="C158" s="764" t="s">
        <v>756</v>
      </c>
      <c r="D158" s="764"/>
      <c r="E158" s="792" t="s">
        <v>757</v>
      </c>
      <c r="F158" s="793" t="s">
        <v>403</v>
      </c>
      <c r="G158" s="792" t="s">
        <v>758</v>
      </c>
      <c r="H158" s="794" t="s">
        <v>154</v>
      </c>
      <c r="I158" s="789"/>
      <c r="J158" s="789"/>
      <c r="K158" s="789"/>
      <c r="L158" s="789"/>
      <c r="M158" s="770"/>
      <c r="N158" s="828">
        <f t="shared" si="1423"/>
        <v>0</v>
      </c>
      <c r="O158" s="829">
        <f t="shared" si="1424"/>
        <v>0</v>
      </c>
      <c r="Q158" s="789"/>
      <c r="R158" s="795"/>
      <c r="S158" s="795"/>
      <c r="T158" s="795"/>
      <c r="U158" s="795"/>
      <c r="V158" s="795"/>
      <c r="W158" s="795"/>
      <c r="X158" s="795"/>
      <c r="Y158" s="809"/>
      <c r="Z158" s="809"/>
      <c r="AA158" s="809"/>
      <c r="AB158" s="809"/>
      <c r="AC158" s="809"/>
      <c r="AD158" s="809"/>
      <c r="AE158" s="809"/>
      <c r="AF158" s="810"/>
      <c r="AH158" s="774">
        <f t="shared" si="1908"/>
        <v>13500</v>
      </c>
      <c r="AI158" s="775">
        <f t="shared" si="1909"/>
        <v>0</v>
      </c>
      <c r="AJ158" s="774">
        <f t="shared" si="1910"/>
        <v>27200</v>
      </c>
      <c r="AK158" s="775">
        <f t="shared" si="1911"/>
        <v>0</v>
      </c>
      <c r="AL158" s="774">
        <f t="shared" si="1912"/>
        <v>0</v>
      </c>
      <c r="AM158" s="775">
        <f t="shared" si="1913"/>
        <v>0</v>
      </c>
      <c r="AN158" s="774">
        <f t="shared" si="1914"/>
        <v>0</v>
      </c>
      <c r="AO158" s="775">
        <f t="shared" si="1915"/>
        <v>0</v>
      </c>
      <c r="AP158" s="693">
        <f t="shared" si="1111"/>
        <v>40700</v>
      </c>
      <c r="AQ158" s="775">
        <f t="shared" si="1916"/>
        <v>0</v>
      </c>
      <c r="AR158" s="774">
        <f t="shared" si="1917"/>
        <v>0</v>
      </c>
      <c r="AS158" s="775">
        <f t="shared" si="1918"/>
        <v>0</v>
      </c>
      <c r="AT158" s="776">
        <f t="shared" si="1152"/>
        <v>48840</v>
      </c>
      <c r="AU158" s="776">
        <f t="shared" si="2039"/>
        <v>81400</v>
      </c>
      <c r="AV158" s="693">
        <f t="shared" si="1903"/>
        <v>40700</v>
      </c>
      <c r="AW158" s="775">
        <f t="shared" si="1370"/>
        <v>0</v>
      </c>
      <c r="AX158" s="775">
        <f t="shared" si="1919"/>
        <v>0</v>
      </c>
      <c r="AY158" s="775">
        <f t="shared" si="1920"/>
        <v>0</v>
      </c>
      <c r="AZ158" s="775">
        <f t="shared" si="1920"/>
        <v>0</v>
      </c>
      <c r="BA158" s="693">
        <f t="shared" si="1921"/>
        <v>0</v>
      </c>
      <c r="BB158" s="693">
        <f t="shared" si="1922"/>
        <v>0</v>
      </c>
      <c r="BC158" s="774">
        <f t="shared" si="1923"/>
        <v>0</v>
      </c>
      <c r="BD158" s="775">
        <f t="shared" si="1924"/>
        <v>0</v>
      </c>
      <c r="BE158" s="777"/>
      <c r="BG158" s="790">
        <f t="shared" ref="BG158" si="2040">AH158</f>
        <v>13500</v>
      </c>
      <c r="BH158" s="790">
        <f t="shared" si="1925"/>
        <v>0</v>
      </c>
      <c r="BI158" s="790">
        <f t="shared" ref="BI158" si="2041">AJ158</f>
        <v>27200</v>
      </c>
      <c r="BJ158" s="790">
        <f t="shared" si="1926"/>
        <v>0</v>
      </c>
      <c r="BK158" s="790">
        <f t="shared" ref="BK158" si="2042">AL158</f>
        <v>0</v>
      </c>
      <c r="BL158" s="790">
        <f t="shared" si="1927"/>
        <v>0</v>
      </c>
      <c r="BM158" s="790">
        <f t="shared" ref="BM158" si="2043">AN158</f>
        <v>0</v>
      </c>
      <c r="BN158" s="790">
        <f t="shared" si="1928"/>
        <v>0</v>
      </c>
      <c r="BO158" s="790">
        <f t="shared" si="1371"/>
        <v>40700</v>
      </c>
      <c r="BP158" s="790">
        <f t="shared" si="1929"/>
        <v>0</v>
      </c>
      <c r="BQ158" s="790">
        <f t="shared" si="1930"/>
        <v>0</v>
      </c>
      <c r="BR158" s="790">
        <f t="shared" si="1931"/>
        <v>0</v>
      </c>
      <c r="BS158" s="790">
        <f t="shared" si="1372"/>
        <v>40700</v>
      </c>
      <c r="BT158" s="790">
        <f t="shared" si="1932"/>
        <v>0</v>
      </c>
      <c r="BU158" s="790">
        <f t="shared" si="1933"/>
        <v>0</v>
      </c>
      <c r="BV158" s="790">
        <f t="shared" si="1934"/>
        <v>0</v>
      </c>
      <c r="BW158" s="790"/>
      <c r="BX158" s="790">
        <f t="shared" si="1935"/>
        <v>0</v>
      </c>
      <c r="BY158" s="791" t="s">
        <v>400</v>
      </c>
      <c r="CA158" s="744"/>
      <c r="CB158" s="745">
        <f t="shared" si="1936"/>
        <v>0</v>
      </c>
      <c r="CC158" s="718"/>
      <c r="CD158" s="745">
        <f t="shared" si="1937"/>
        <v>0</v>
      </c>
      <c r="CE158" s="718"/>
      <c r="CF158" s="745">
        <f t="shared" si="1938"/>
        <v>0</v>
      </c>
      <c r="CG158" s="718"/>
      <c r="CH158" s="745">
        <f t="shared" si="1939"/>
        <v>0</v>
      </c>
      <c r="CI158" s="746">
        <f t="shared" si="1377"/>
        <v>0</v>
      </c>
      <c r="CJ158" s="745">
        <f t="shared" si="1940"/>
        <v>0</v>
      </c>
      <c r="CK158" s="718"/>
      <c r="CL158" s="745">
        <f t="shared" si="1941"/>
        <v>0</v>
      </c>
      <c r="CM158" s="746">
        <f t="shared" si="1378"/>
        <v>0</v>
      </c>
      <c r="CN158" s="745">
        <f t="shared" si="1942"/>
        <v>0</v>
      </c>
      <c r="CO158" s="699">
        <f t="shared" si="1943"/>
        <v>0</v>
      </c>
      <c r="CP158" s="699">
        <f t="shared" si="1943"/>
        <v>0</v>
      </c>
      <c r="CQ158" s="699">
        <f t="shared" si="1943"/>
        <v>0</v>
      </c>
      <c r="CR158" s="699">
        <f t="shared" si="1943"/>
        <v>0</v>
      </c>
      <c r="CS158" s="700">
        <f t="shared" si="1943"/>
        <v>0</v>
      </c>
      <c r="CT158" s="699">
        <f t="shared" si="1943"/>
        <v>0</v>
      </c>
      <c r="CU158" s="699">
        <f t="shared" si="1943"/>
        <v>0</v>
      </c>
      <c r="CV158" s="700">
        <f t="shared" si="1944"/>
        <v>0</v>
      </c>
      <c r="CW158" s="697"/>
      <c r="CX158" s="696">
        <f t="shared" si="1945"/>
        <v>0</v>
      </c>
      <c r="CY158" s="701"/>
      <c r="DA158" s="778">
        <f>IFERROR(VLOOKUP($C158,정민건설!$A$13:$AM$154,28,FALSE),0)</f>
        <v>13500</v>
      </c>
      <c r="DB158" s="775">
        <f t="shared" si="1946"/>
        <v>0</v>
      </c>
      <c r="DC158" s="778">
        <f>IFERROR(VLOOKUP($C158,정민건설!$A$13:$AM$154,30,FALSE),0)</f>
        <v>27200</v>
      </c>
      <c r="DD158" s="775">
        <f t="shared" si="1947"/>
        <v>0</v>
      </c>
      <c r="DE158" s="774">
        <f>IFERROR(VLOOKUP($C158,정민건설!$A$13:$AM$154,32,FALSE),0)</f>
        <v>0</v>
      </c>
      <c r="DF158" s="775">
        <f t="shared" si="1948"/>
        <v>0</v>
      </c>
      <c r="DG158" s="774">
        <f>IFERROR(VLOOKUP($C158,정민건설!$A$13:$AM$154,34,FALSE),0)</f>
        <v>0</v>
      </c>
      <c r="DH158" s="775">
        <f t="shared" si="1949"/>
        <v>0</v>
      </c>
      <c r="DI158" s="693">
        <f t="shared" si="1112"/>
        <v>40700</v>
      </c>
      <c r="DJ158" s="775">
        <f t="shared" si="1950"/>
        <v>0</v>
      </c>
      <c r="DK158" s="778">
        <f t="shared" si="1951"/>
        <v>0</v>
      </c>
      <c r="DL158" s="779">
        <f t="shared" si="1952"/>
        <v>0</v>
      </c>
      <c r="DM158" s="693">
        <f t="shared" si="1113"/>
        <v>40700</v>
      </c>
      <c r="DN158" s="775">
        <f t="shared" si="1953"/>
        <v>0</v>
      </c>
      <c r="DO158" s="693">
        <f t="shared" si="1954"/>
        <v>0</v>
      </c>
      <c r="DP158" s="693">
        <f t="shared" si="1955"/>
        <v>0</v>
      </c>
      <c r="DQ158" s="774"/>
      <c r="DR158" s="775">
        <f t="shared" si="1956"/>
        <v>0</v>
      </c>
      <c r="DS158" s="777"/>
      <c r="DU158" s="774">
        <f>IFERROR(VLOOKUP($C158,[1]영만종합건설!$A$13:$AN$154,28,FALSE),0)</f>
        <v>40000</v>
      </c>
      <c r="DV158" s="780">
        <f t="shared" si="1957"/>
        <v>0</v>
      </c>
      <c r="DW158" s="774">
        <f>IFERROR(VLOOKUP($C158,[1]영만종합건설!$A$13:$AN$154,30,FALSE),0)</f>
        <v>20000</v>
      </c>
      <c r="DX158" s="780">
        <f t="shared" si="1958"/>
        <v>0</v>
      </c>
      <c r="DY158" s="778">
        <f>IFERROR(VLOOKUP($C158,[1]영만종합건설!$A$13:$AN$154,32,FALSE),0)</f>
        <v>0</v>
      </c>
      <c r="DZ158" s="780">
        <f t="shared" si="1959"/>
        <v>0</v>
      </c>
      <c r="EA158" s="778">
        <f>IFERROR(VLOOKUP($C158,[1]영만종합건설!$A$13:$AN$154,34,FALSE),0)</f>
        <v>0</v>
      </c>
      <c r="EB158" s="780">
        <f t="shared" si="1960"/>
        <v>0</v>
      </c>
      <c r="EC158" s="703">
        <f t="shared" si="1114"/>
        <v>60000</v>
      </c>
      <c r="ED158" s="780">
        <f t="shared" si="1961"/>
        <v>0</v>
      </c>
      <c r="EE158" s="778">
        <f t="shared" si="1962"/>
        <v>0</v>
      </c>
      <c r="EF158" s="779">
        <f t="shared" si="1963"/>
        <v>0</v>
      </c>
      <c r="EG158" s="703">
        <f t="shared" si="1115"/>
        <v>60000</v>
      </c>
      <c r="EH158" s="780">
        <f t="shared" si="1964"/>
        <v>0</v>
      </c>
      <c r="EI158" s="703">
        <f t="shared" si="1965"/>
        <v>0</v>
      </c>
      <c r="EJ158" s="703">
        <f t="shared" si="1966"/>
        <v>0</v>
      </c>
      <c r="EK158" s="778"/>
      <c r="EL158" s="780">
        <f t="shared" si="1967"/>
        <v>0</v>
      </c>
      <c r="EM158" s="781"/>
      <c r="EO158" s="778">
        <f>IFERROR(VLOOKUP($C158,[1]부강종합건설!$A$13:$AM$154,28,FALSE),0)</f>
        <v>75000</v>
      </c>
      <c r="EP158" s="780">
        <f t="shared" si="1968"/>
        <v>0</v>
      </c>
      <c r="EQ158" s="778">
        <f>IFERROR(VLOOKUP($C158,[1]부강종합건설!$A$13:$AM$154,30,FALSE),0)</f>
        <v>35000</v>
      </c>
      <c r="ER158" s="780">
        <f t="shared" si="1969"/>
        <v>0</v>
      </c>
      <c r="ES158" s="778">
        <f>IFERROR(VLOOKUP($C158,[1]부강종합건설!$A$13:$AM$154,32,FALSE),0)</f>
        <v>0</v>
      </c>
      <c r="ET158" s="780">
        <f t="shared" si="1970"/>
        <v>0</v>
      </c>
      <c r="EU158" s="778">
        <f>IFERROR(VLOOKUP($C158,[1]부강종합건설!$A$13:$AM$154,34,FALSE),0)</f>
        <v>15350</v>
      </c>
      <c r="EV158" s="780">
        <f t="shared" si="1971"/>
        <v>0</v>
      </c>
      <c r="EW158" s="703">
        <f t="shared" si="1116"/>
        <v>125350</v>
      </c>
      <c r="EX158" s="780">
        <f t="shared" si="1972"/>
        <v>0</v>
      </c>
      <c r="EY158" s="778">
        <f t="shared" si="1973"/>
        <v>0</v>
      </c>
      <c r="EZ158" s="779">
        <f t="shared" si="1974"/>
        <v>0</v>
      </c>
      <c r="FA158" s="703">
        <f t="shared" si="1117"/>
        <v>125350</v>
      </c>
      <c r="FB158" s="780">
        <f t="shared" si="1975"/>
        <v>0</v>
      </c>
      <c r="FC158" s="703">
        <f t="shared" si="1976"/>
        <v>0</v>
      </c>
      <c r="FD158" s="703">
        <f t="shared" si="1977"/>
        <v>0</v>
      </c>
      <c r="FE158" s="778"/>
      <c r="FF158" s="780">
        <f t="shared" si="1978"/>
        <v>0</v>
      </c>
      <c r="FG158" s="782"/>
      <c r="FI158" s="774">
        <f>IFERROR(VLOOKUP($C158,[1]대도엔지니어링!$A$13:$AN$154,28,FALSE),0)</f>
        <v>24000</v>
      </c>
      <c r="FJ158" s="775">
        <f t="shared" si="1979"/>
        <v>0</v>
      </c>
      <c r="FK158" s="774">
        <f>IFERROR(VLOOKUP($C158,[1]대도엔지니어링!$A$13:$AN$154,30,FALSE),0)</f>
        <v>8400</v>
      </c>
      <c r="FL158" s="775">
        <f t="shared" si="1980"/>
        <v>0</v>
      </c>
      <c r="FM158" s="774">
        <f>IFERROR(VLOOKUP($C158,[1]대도엔지니어링!$A$13:$AN$154,32,FALSE),0)</f>
        <v>0</v>
      </c>
      <c r="FN158" s="775">
        <f t="shared" si="1981"/>
        <v>0</v>
      </c>
      <c r="FO158" s="774">
        <f>IFERROR(VLOOKUP($C158,[1]대도엔지니어링!$A$13:$AN$154,34,FALSE),0)</f>
        <v>900</v>
      </c>
      <c r="FP158" s="775">
        <f t="shared" si="1982"/>
        <v>0</v>
      </c>
      <c r="FQ158" s="693">
        <f t="shared" si="1118"/>
        <v>33300</v>
      </c>
      <c r="FR158" s="775">
        <f t="shared" si="1983"/>
        <v>0</v>
      </c>
      <c r="FS158" s="774">
        <f t="shared" si="1119"/>
        <v>2663.1484529692852</v>
      </c>
      <c r="FT158" s="775">
        <f t="shared" si="1984"/>
        <v>0</v>
      </c>
      <c r="FU158" s="693">
        <f t="shared" si="1120"/>
        <v>35963.148452969283</v>
      </c>
      <c r="FV158" s="775">
        <f t="shared" si="1985"/>
        <v>0</v>
      </c>
      <c r="FW158" s="693">
        <f t="shared" si="1986"/>
        <v>0</v>
      </c>
      <c r="FX158" s="693">
        <f t="shared" si="1987"/>
        <v>0</v>
      </c>
      <c r="FY158" s="774"/>
      <c r="FZ158" s="775">
        <f t="shared" si="1988"/>
        <v>0</v>
      </c>
      <c r="GA158" s="782"/>
      <c r="GC158" s="774">
        <f>IFERROR(VLOOKUP($C158,[1]부명엔지니어링!$A$13:$AN$154,28,FALSE),0)</f>
        <v>40000</v>
      </c>
      <c r="GD158" s="775">
        <f t="shared" si="1989"/>
        <v>0</v>
      </c>
      <c r="GE158" s="774">
        <f>IFERROR(VLOOKUP($C158,[1]부명엔지니어링!$A$13:$AN$154,30,FALSE),0)</f>
        <v>20000</v>
      </c>
      <c r="GF158" s="775">
        <f t="shared" si="1990"/>
        <v>0</v>
      </c>
      <c r="GG158" s="774">
        <f>IFERROR(VLOOKUP($C158,[1]부명엔지니어링!$A$13:$AN$154,32,FALSE),0)</f>
        <v>0</v>
      </c>
      <c r="GH158" s="775">
        <f t="shared" si="1991"/>
        <v>0</v>
      </c>
      <c r="GI158" s="774">
        <f>IFERROR(VLOOKUP($C158,[1]부명엔지니어링!$A$13:$AN$154,34,FALSE),0)</f>
        <v>0</v>
      </c>
      <c r="GJ158" s="775">
        <f t="shared" si="1992"/>
        <v>0</v>
      </c>
      <c r="GK158" s="693">
        <f t="shared" si="1121"/>
        <v>60000</v>
      </c>
      <c r="GL158" s="775">
        <f t="shared" si="1993"/>
        <v>0</v>
      </c>
      <c r="GM158" s="774">
        <f t="shared" si="1994"/>
        <v>0</v>
      </c>
      <c r="GN158" s="775">
        <f t="shared" si="1995"/>
        <v>0</v>
      </c>
      <c r="GO158" s="693">
        <f t="shared" si="1122"/>
        <v>60000</v>
      </c>
      <c r="GP158" s="775">
        <f t="shared" si="1996"/>
        <v>0</v>
      </c>
      <c r="GQ158" s="693">
        <f t="shared" si="1997"/>
        <v>0</v>
      </c>
      <c r="GR158" s="693">
        <f t="shared" si="1998"/>
        <v>0</v>
      </c>
      <c r="GS158" s="774"/>
      <c r="GT158" s="775">
        <f t="shared" si="1999"/>
        <v>0</v>
      </c>
      <c r="GU158" s="782"/>
      <c r="GW158" s="790">
        <f t="shared" si="2000"/>
        <v>13500</v>
      </c>
      <c r="GX158" s="790">
        <f t="shared" si="2001"/>
        <v>0</v>
      </c>
      <c r="GY158" s="790">
        <f t="shared" si="2002"/>
        <v>27200</v>
      </c>
      <c r="GZ158" s="790">
        <f t="shared" si="2003"/>
        <v>0</v>
      </c>
      <c r="HA158" s="790">
        <f t="shared" si="2004"/>
        <v>0</v>
      </c>
      <c r="HB158" s="790">
        <f t="shared" si="2005"/>
        <v>0</v>
      </c>
      <c r="HC158" s="790">
        <f t="shared" si="2006"/>
        <v>0</v>
      </c>
      <c r="HD158" s="790">
        <f t="shared" si="2007"/>
        <v>0</v>
      </c>
      <c r="HE158" s="790">
        <f t="shared" si="1123"/>
        <v>40700</v>
      </c>
      <c r="HF158" s="790">
        <f t="shared" si="2008"/>
        <v>0</v>
      </c>
      <c r="HG158" s="790">
        <f t="shared" si="2009"/>
        <v>0</v>
      </c>
      <c r="HH158" s="790">
        <f t="shared" si="2010"/>
        <v>0</v>
      </c>
      <c r="HI158" s="790">
        <f t="shared" si="1124"/>
        <v>40700</v>
      </c>
      <c r="HJ158" s="790">
        <f t="shared" si="2011"/>
        <v>0</v>
      </c>
      <c r="HK158" s="790">
        <f t="shared" si="2012"/>
        <v>0</v>
      </c>
      <c r="HL158" s="790">
        <f t="shared" si="2013"/>
        <v>0</v>
      </c>
      <c r="HM158" s="790"/>
      <c r="HN158" s="790">
        <f t="shared" si="2014"/>
        <v>0</v>
      </c>
      <c r="HO158" s="791" t="s">
        <v>400</v>
      </c>
      <c r="HQ158" s="783"/>
      <c r="HR158" s="784">
        <f>IFERROR(HQ158*$I158, 0)</f>
        <v>0</v>
      </c>
      <c r="HS158" s="783"/>
      <c r="HT158" s="784">
        <f>IFERROR(HS158*$I158, 0)</f>
        <v>0</v>
      </c>
      <c r="HU158" s="783"/>
      <c r="HV158" s="784">
        <f>IFERROR(HU158*$I158, 0)</f>
        <v>0</v>
      </c>
      <c r="HW158" s="783"/>
      <c r="HX158" s="784">
        <f>IFERROR(HW158*$I158, 0)</f>
        <v>0</v>
      </c>
      <c r="HY158" s="707">
        <f t="shared" si="1379"/>
        <v>0</v>
      </c>
      <c r="HZ158" s="784">
        <f>IFERROR(HY158*$I158, 0)</f>
        <v>0</v>
      </c>
      <c r="IA158" s="783"/>
      <c r="IB158" s="784">
        <f>IFERROR(IA158*$I158, 0)</f>
        <v>0</v>
      </c>
      <c r="IC158" s="707">
        <f t="shared" si="1380"/>
        <v>0</v>
      </c>
      <c r="ID158" s="784">
        <f>IFERROR(IC158*$I158, 0)</f>
        <v>0</v>
      </c>
      <c r="IE158" s="706">
        <f t="shared" si="2015"/>
        <v>0</v>
      </c>
      <c r="IF158" s="706">
        <f t="shared" si="2016"/>
        <v>0</v>
      </c>
      <c r="IG158" s="783"/>
      <c r="IH158" s="784">
        <f>IFERROR(IG158*$I158, 0)</f>
        <v>0</v>
      </c>
      <c r="II158" s="782"/>
      <c r="IK158" s="783"/>
      <c r="IL158" s="784">
        <f>IFERROR(IK158*$I158, 0)</f>
        <v>0</v>
      </c>
      <c r="IM158" s="783"/>
      <c r="IN158" s="784">
        <f>IFERROR(IM158*$I158, 0)</f>
        <v>0</v>
      </c>
      <c r="IO158" s="783"/>
      <c r="IP158" s="784">
        <f>IFERROR(IO158*$I158, 0)</f>
        <v>0</v>
      </c>
      <c r="IQ158" s="783"/>
      <c r="IR158" s="784">
        <f>IFERROR(IQ158*$I158, 0)</f>
        <v>0</v>
      </c>
      <c r="IS158" s="707">
        <f t="shared" si="1381"/>
        <v>0</v>
      </c>
      <c r="IT158" s="784">
        <f>IFERROR(IS158*$I158, 0)</f>
        <v>0</v>
      </c>
      <c r="IU158" s="783"/>
      <c r="IV158" s="784">
        <f>IFERROR(IU158*$I158, 0)</f>
        <v>0</v>
      </c>
      <c r="IW158" s="707">
        <f t="shared" si="1382"/>
        <v>0</v>
      </c>
      <c r="IX158" s="784">
        <f>IFERROR(IW158*$I158, 0)</f>
        <v>0</v>
      </c>
      <c r="IY158" s="706">
        <f t="shared" si="2017"/>
        <v>0</v>
      </c>
      <c r="IZ158" s="706">
        <f t="shared" si="2018"/>
        <v>0</v>
      </c>
      <c r="JA158" s="783"/>
      <c r="JB158" s="784">
        <f>IFERROR(JA158*$I158, 0)</f>
        <v>0</v>
      </c>
      <c r="JC158" s="782"/>
      <c r="JE158" s="783"/>
      <c r="JF158" s="784">
        <f>IFERROR(JE158*$I158, 0)</f>
        <v>0</v>
      </c>
      <c r="JG158" s="783"/>
      <c r="JH158" s="784">
        <f>IFERROR(JG158*$I158, 0)</f>
        <v>0</v>
      </c>
      <c r="JI158" s="783"/>
      <c r="JJ158" s="784">
        <f>IFERROR(JI158*$I158, 0)</f>
        <v>0</v>
      </c>
      <c r="JK158" s="783"/>
      <c r="JL158" s="784">
        <f>IFERROR(JK158*$I158, 0)</f>
        <v>0</v>
      </c>
      <c r="JM158" s="707">
        <f t="shared" si="1383"/>
        <v>0</v>
      </c>
      <c r="JN158" s="784">
        <f>IFERROR(JM158*$I158, 0)</f>
        <v>0</v>
      </c>
      <c r="JO158" s="783"/>
      <c r="JP158" s="784">
        <f>IFERROR(JO158*$I158, 0)</f>
        <v>0</v>
      </c>
      <c r="JQ158" s="707">
        <f t="shared" si="1384"/>
        <v>0</v>
      </c>
      <c r="JR158" s="784">
        <f>IFERROR(JQ158*$I158, 0)</f>
        <v>0</v>
      </c>
      <c r="JS158" s="706">
        <f t="shared" si="2019"/>
        <v>0</v>
      </c>
      <c r="JT158" s="706">
        <f t="shared" si="2020"/>
        <v>0</v>
      </c>
      <c r="JU158" s="783"/>
      <c r="JV158" s="784">
        <f>IFERROR(JU158*$I158, 0)</f>
        <v>0</v>
      </c>
      <c r="JW158" s="782"/>
      <c r="JY158" s="783"/>
      <c r="JZ158" s="784">
        <f>IFERROR(JY158*$I158, 0)</f>
        <v>0</v>
      </c>
      <c r="KA158" s="783"/>
      <c r="KB158" s="784">
        <f>IFERROR(KA158*$I158, 0)</f>
        <v>0</v>
      </c>
      <c r="KC158" s="783"/>
      <c r="KD158" s="784">
        <f>IFERROR(KC158*$I158, 0)</f>
        <v>0</v>
      </c>
      <c r="KE158" s="783"/>
      <c r="KF158" s="784">
        <f>IFERROR(KE158*$I158, 0)</f>
        <v>0</v>
      </c>
      <c r="KG158" s="707">
        <f t="shared" si="1385"/>
        <v>0</v>
      </c>
      <c r="KH158" s="784">
        <f>IFERROR(KG158*$I158, 0)</f>
        <v>0</v>
      </c>
      <c r="KI158" s="783"/>
      <c r="KJ158" s="784">
        <f>IFERROR(KI158*$I158, 0)</f>
        <v>0</v>
      </c>
      <c r="KK158" s="707">
        <f t="shared" si="1386"/>
        <v>0</v>
      </c>
      <c r="KL158" s="784">
        <f>IFERROR(KK158*$I158, 0)</f>
        <v>0</v>
      </c>
      <c r="KM158" s="706">
        <f t="shared" si="2021"/>
        <v>0</v>
      </c>
      <c r="KN158" s="706">
        <f t="shared" si="2022"/>
        <v>0</v>
      </c>
      <c r="KO158" s="783"/>
      <c r="KP158" s="784">
        <f>IFERROR(KO158*$I158, 0)</f>
        <v>0</v>
      </c>
      <c r="KQ158" s="782"/>
      <c r="KS158" s="783"/>
      <c r="KT158" s="784">
        <f>IFERROR(KS158*$I158, 0)</f>
        <v>0</v>
      </c>
      <c r="KU158" s="783"/>
      <c r="KV158" s="784">
        <f>IFERROR(KU158*$I158, 0)</f>
        <v>0</v>
      </c>
      <c r="KW158" s="783"/>
      <c r="KX158" s="784">
        <f>IFERROR(KW158*$I158, 0)</f>
        <v>0</v>
      </c>
      <c r="KY158" s="783"/>
      <c r="KZ158" s="784">
        <f>IFERROR(KY158*$I158, 0)</f>
        <v>0</v>
      </c>
      <c r="LA158" s="707">
        <f t="shared" si="1387"/>
        <v>0</v>
      </c>
      <c r="LB158" s="784">
        <f>IFERROR(LA158*$I158, 0)</f>
        <v>0</v>
      </c>
      <c r="LC158" s="783"/>
      <c r="LD158" s="784">
        <f>IFERROR(LC158*$I158, 0)</f>
        <v>0</v>
      </c>
      <c r="LE158" s="707">
        <f t="shared" si="1388"/>
        <v>0</v>
      </c>
      <c r="LF158" s="784">
        <f>IFERROR(LE158*$I158, 0)</f>
        <v>0</v>
      </c>
      <c r="LG158" s="706">
        <f t="shared" si="2023"/>
        <v>0</v>
      </c>
      <c r="LH158" s="706">
        <f t="shared" si="2024"/>
        <v>0</v>
      </c>
      <c r="LI158" s="783"/>
      <c r="LJ158" s="784">
        <f>IFERROR(LI158*$I158, 0)</f>
        <v>0</v>
      </c>
      <c r="LK158" s="782"/>
      <c r="LM158" s="783"/>
      <c r="LN158" s="784">
        <f>IFERROR(LM158*$I158, 0)</f>
        <v>0</v>
      </c>
      <c r="LO158" s="783"/>
      <c r="LP158" s="784">
        <f>IFERROR(LO158*$I158, 0)</f>
        <v>0</v>
      </c>
      <c r="LQ158" s="783"/>
      <c r="LR158" s="784">
        <f>IFERROR(LQ158*$I158, 0)</f>
        <v>0</v>
      </c>
      <c r="LS158" s="783"/>
      <c r="LT158" s="784">
        <f>IFERROR(LS158*$I158, 0)</f>
        <v>0</v>
      </c>
      <c r="LU158" s="707">
        <f t="shared" si="1389"/>
        <v>0</v>
      </c>
      <c r="LV158" s="784">
        <f>IFERROR(LU158*$I158, 0)</f>
        <v>0</v>
      </c>
      <c r="LW158" s="783"/>
      <c r="LX158" s="784">
        <f>IFERROR(LW158*$I158, 0)</f>
        <v>0</v>
      </c>
      <c r="LY158" s="707">
        <f t="shared" si="1390"/>
        <v>0</v>
      </c>
      <c r="LZ158" s="784">
        <f>IFERROR(LY158*$I158, 0)</f>
        <v>0</v>
      </c>
      <c r="MA158" s="706">
        <f t="shared" si="2025"/>
        <v>0</v>
      </c>
      <c r="MB158" s="706">
        <f t="shared" si="2026"/>
        <v>0</v>
      </c>
      <c r="MC158" s="783"/>
      <c r="MD158" s="784">
        <f>IFERROR(MC158*$I158, 0)</f>
        <v>0</v>
      </c>
      <c r="ME158" s="782"/>
      <c r="MG158" s="783"/>
      <c r="MH158" s="784">
        <f>IFERROR(MG158*$I158, 0)</f>
        <v>0</v>
      </c>
      <c r="MI158" s="783"/>
      <c r="MJ158" s="784">
        <f>IFERROR(MI158*$I158, 0)</f>
        <v>0</v>
      </c>
      <c r="MK158" s="783"/>
      <c r="ML158" s="784">
        <f>IFERROR(MK158*$I158, 0)</f>
        <v>0</v>
      </c>
      <c r="MM158" s="783"/>
      <c r="MN158" s="784">
        <f>IFERROR(MM158*$I158, 0)</f>
        <v>0</v>
      </c>
      <c r="MO158" s="707">
        <f t="shared" si="1391"/>
        <v>0</v>
      </c>
      <c r="MP158" s="784">
        <f>IFERROR(MO158*$I158, 0)</f>
        <v>0</v>
      </c>
      <c r="MQ158" s="783"/>
      <c r="MR158" s="784">
        <f>IFERROR(MQ158*$I158, 0)</f>
        <v>0</v>
      </c>
      <c r="MS158" s="707">
        <f t="shared" si="1392"/>
        <v>0</v>
      </c>
      <c r="MT158" s="784">
        <f>IFERROR(MS158*$I158, 0)</f>
        <v>0</v>
      </c>
      <c r="MU158" s="706">
        <f t="shared" si="2027"/>
        <v>0</v>
      </c>
      <c r="MV158" s="706">
        <f t="shared" si="2028"/>
        <v>0</v>
      </c>
      <c r="MW158" s="783"/>
      <c r="MX158" s="784">
        <f>IFERROR(MW158*$I158, 0)</f>
        <v>0</v>
      </c>
      <c r="MY158" s="782"/>
      <c r="NA158" s="783"/>
      <c r="NB158" s="784">
        <f>IFERROR(NA158*$I158, 0)</f>
        <v>0</v>
      </c>
      <c r="NC158" s="783"/>
      <c r="ND158" s="784">
        <f>IFERROR(NC158*$I158, 0)</f>
        <v>0</v>
      </c>
      <c r="NE158" s="783"/>
      <c r="NF158" s="784">
        <f>IFERROR(NE158*$I158, 0)</f>
        <v>0</v>
      </c>
      <c r="NG158" s="783"/>
      <c r="NH158" s="784">
        <f>IFERROR(NG158*$I158, 0)</f>
        <v>0</v>
      </c>
      <c r="NI158" s="707">
        <f t="shared" si="1393"/>
        <v>0</v>
      </c>
      <c r="NJ158" s="784">
        <f>IFERROR(NI158*$I158, 0)</f>
        <v>0</v>
      </c>
      <c r="NK158" s="783"/>
      <c r="NL158" s="784">
        <f>IFERROR(NK158*$I158, 0)</f>
        <v>0</v>
      </c>
      <c r="NM158" s="707">
        <f t="shared" si="1394"/>
        <v>0</v>
      </c>
      <c r="NN158" s="784">
        <f>IFERROR(NM158*$I158, 0)</f>
        <v>0</v>
      </c>
      <c r="NO158" s="706">
        <f t="shared" si="2029"/>
        <v>0</v>
      </c>
      <c r="NP158" s="706">
        <f t="shared" si="2030"/>
        <v>0</v>
      </c>
      <c r="NQ158" s="783"/>
      <c r="NR158" s="784">
        <f>IFERROR(NQ158*$I158, 0)</f>
        <v>0</v>
      </c>
      <c r="NS158" s="782"/>
      <c r="NU158" s="783"/>
      <c r="NV158" s="784">
        <f>IFERROR(NU158*$I158, 0)</f>
        <v>0</v>
      </c>
      <c r="NW158" s="783"/>
      <c r="NX158" s="784">
        <f>IFERROR(NW158*$I158, 0)</f>
        <v>0</v>
      </c>
      <c r="NY158" s="783"/>
      <c r="NZ158" s="784">
        <f>IFERROR(NY158*$I158, 0)</f>
        <v>0</v>
      </c>
      <c r="OA158" s="783"/>
      <c r="OB158" s="784">
        <f>IFERROR(OA158*$I158, 0)</f>
        <v>0</v>
      </c>
      <c r="OC158" s="707">
        <f t="shared" si="1395"/>
        <v>0</v>
      </c>
      <c r="OD158" s="784">
        <f>IFERROR(OC158*$I158, 0)</f>
        <v>0</v>
      </c>
      <c r="OE158" s="783"/>
      <c r="OF158" s="784">
        <f>IFERROR(OE158*$I158, 0)</f>
        <v>0</v>
      </c>
      <c r="OG158" s="707">
        <f t="shared" si="1396"/>
        <v>0</v>
      </c>
      <c r="OH158" s="784">
        <f>IFERROR(OG158*$I158, 0)</f>
        <v>0</v>
      </c>
      <c r="OI158" s="706">
        <f t="shared" si="2031"/>
        <v>0</v>
      </c>
      <c r="OJ158" s="706">
        <f t="shared" si="2032"/>
        <v>0</v>
      </c>
      <c r="OK158" s="783"/>
      <c r="OL158" s="784">
        <f>IFERROR(OK158*$I158, 0)</f>
        <v>0</v>
      </c>
      <c r="OM158" s="782"/>
      <c r="OO158" s="783"/>
      <c r="OP158" s="784">
        <f>IFERROR(OO158*$I158, 0)</f>
        <v>0</v>
      </c>
      <c r="OQ158" s="783"/>
      <c r="OR158" s="784">
        <f>IFERROR(OQ158*$I158, 0)</f>
        <v>0</v>
      </c>
      <c r="OS158" s="783"/>
      <c r="OT158" s="784">
        <f>IFERROR(OS158*$I158, 0)</f>
        <v>0</v>
      </c>
      <c r="OU158" s="783"/>
      <c r="OV158" s="784">
        <f>IFERROR(OU158*$I158, 0)</f>
        <v>0</v>
      </c>
      <c r="OW158" s="707">
        <f t="shared" si="1397"/>
        <v>0</v>
      </c>
      <c r="OX158" s="784">
        <f>IFERROR(OW158*$I158, 0)</f>
        <v>0</v>
      </c>
      <c r="OY158" s="783"/>
      <c r="OZ158" s="784">
        <f>IFERROR(OY158*$I158, 0)</f>
        <v>0</v>
      </c>
      <c r="PA158" s="707">
        <f t="shared" si="1398"/>
        <v>0</v>
      </c>
      <c r="PB158" s="784">
        <f>IFERROR(PA158*$I158, 0)</f>
        <v>0</v>
      </c>
      <c r="PC158" s="706">
        <f t="shared" si="2033"/>
        <v>0</v>
      </c>
      <c r="PD158" s="706">
        <f t="shared" si="2034"/>
        <v>0</v>
      </c>
      <c r="PE158" s="783"/>
      <c r="PF158" s="784">
        <f>IFERROR(PE158*$I158, 0)</f>
        <v>0</v>
      </c>
      <c r="PG158" s="782"/>
      <c r="PI158" s="783"/>
      <c r="PJ158" s="784">
        <f>IFERROR(PI158*$I158, 0)</f>
        <v>0</v>
      </c>
      <c r="PK158" s="783"/>
      <c r="PL158" s="784">
        <f>IFERROR(PK158*$I158, 0)</f>
        <v>0</v>
      </c>
      <c r="PM158" s="783"/>
      <c r="PN158" s="784">
        <f>IFERROR(PM158*$I158, 0)</f>
        <v>0</v>
      </c>
      <c r="PO158" s="783"/>
      <c r="PP158" s="784">
        <f>IFERROR(PO158*$I158, 0)</f>
        <v>0</v>
      </c>
      <c r="PQ158" s="707">
        <f t="shared" si="1399"/>
        <v>0</v>
      </c>
      <c r="PR158" s="784">
        <f>IFERROR(PQ158*$I158, 0)</f>
        <v>0</v>
      </c>
      <c r="PS158" s="783"/>
      <c r="PT158" s="784">
        <f>IFERROR(PS158*$I158, 0)</f>
        <v>0</v>
      </c>
      <c r="PU158" s="707">
        <f t="shared" si="1400"/>
        <v>0</v>
      </c>
      <c r="PV158" s="784">
        <f>IFERROR(PU158*$I158, 0)</f>
        <v>0</v>
      </c>
      <c r="PW158" s="706">
        <f t="shared" si="2035"/>
        <v>0</v>
      </c>
      <c r="PX158" s="706">
        <f t="shared" si="2036"/>
        <v>0</v>
      </c>
      <c r="PY158" s="783"/>
      <c r="PZ158" s="784">
        <f>IFERROR(PY158*$I158, 0)</f>
        <v>0</v>
      </c>
      <c r="QA158" s="782"/>
      <c r="QC158" s="783"/>
      <c r="QD158" s="784">
        <f>IFERROR(QC158*$I158, 0)</f>
        <v>0</v>
      </c>
      <c r="QE158" s="783"/>
      <c r="QF158" s="784">
        <f>IFERROR(QE158*$I158, 0)</f>
        <v>0</v>
      </c>
      <c r="QG158" s="783"/>
      <c r="QH158" s="784">
        <f>IFERROR(QG158*$I158, 0)</f>
        <v>0</v>
      </c>
      <c r="QI158" s="783"/>
      <c r="QJ158" s="784">
        <f>IFERROR(QI158*$I158, 0)</f>
        <v>0</v>
      </c>
      <c r="QK158" s="707">
        <f t="shared" si="1401"/>
        <v>0</v>
      </c>
      <c r="QL158" s="784">
        <f>IFERROR(QK158*$I158, 0)</f>
        <v>0</v>
      </c>
      <c r="QM158" s="783"/>
      <c r="QN158" s="784">
        <f>IFERROR(QM158*$I158, 0)</f>
        <v>0</v>
      </c>
      <c r="QO158" s="707">
        <f t="shared" si="1402"/>
        <v>0</v>
      </c>
      <c r="QP158" s="784">
        <f>IFERROR(QO158*$I158, 0)</f>
        <v>0</v>
      </c>
      <c r="QQ158" s="706">
        <f t="shared" si="2037"/>
        <v>0</v>
      </c>
      <c r="QR158" s="706">
        <f t="shared" si="2038"/>
        <v>0</v>
      </c>
      <c r="QS158" s="783"/>
      <c r="QT158" s="784">
        <f>IFERROR(QS158*$I158, 0)</f>
        <v>0</v>
      </c>
      <c r="QU158" s="782"/>
      <c r="RA158" s="785">
        <f t="shared" si="1125"/>
        <v>0</v>
      </c>
      <c r="RB158" s="785" t="e">
        <f t="shared" si="1126"/>
        <v>#REF!</v>
      </c>
      <c r="RC158" s="677">
        <f t="shared" si="1673"/>
        <v>0</v>
      </c>
      <c r="RD158" s="677">
        <f t="shared" si="1673"/>
        <v>0</v>
      </c>
      <c r="RE158" s="677">
        <f t="shared" si="1673"/>
        <v>0</v>
      </c>
      <c r="RF158" s="677">
        <f t="shared" si="1673"/>
        <v>0</v>
      </c>
      <c r="RG158" s="677">
        <f t="shared" si="1673"/>
        <v>0</v>
      </c>
      <c r="RH158" s="677">
        <f t="shared" si="1673"/>
        <v>0</v>
      </c>
      <c r="RI158" s="677">
        <f t="shared" si="1673"/>
        <v>0</v>
      </c>
      <c r="RJ158" s="677">
        <f t="shared" si="1667"/>
        <v>0</v>
      </c>
      <c r="RK158" s="677" t="e">
        <f>#REF!</f>
        <v>#REF!</v>
      </c>
      <c r="RL158" s="677" t="e">
        <f>#REF!</f>
        <v>#REF!</v>
      </c>
      <c r="RM158" s="677">
        <f t="shared" si="1674"/>
        <v>0</v>
      </c>
      <c r="RN158" s="677">
        <f t="shared" si="1674"/>
        <v>0</v>
      </c>
      <c r="RO158" s="677">
        <f t="shared" si="1674"/>
        <v>0</v>
      </c>
      <c r="RP158" s="677">
        <f t="shared" si="1674"/>
        <v>0</v>
      </c>
      <c r="RQ158" s="677">
        <f t="shared" si="1674"/>
        <v>0</v>
      </c>
      <c r="RR158" s="677">
        <f t="shared" si="1674"/>
        <v>0</v>
      </c>
      <c r="RS158" s="677">
        <f t="shared" si="1674"/>
        <v>0</v>
      </c>
      <c r="RT158" s="677">
        <f t="shared" si="1668"/>
        <v>0</v>
      </c>
      <c r="RV158" s="675">
        <f t="shared" si="1129"/>
        <v>0</v>
      </c>
      <c r="RW158" s="675">
        <f t="shared" si="1130"/>
        <v>0</v>
      </c>
      <c r="RX158" s="675">
        <f t="shared" si="1131"/>
        <v>0</v>
      </c>
      <c r="RY158" s="675">
        <f t="shared" si="1132"/>
        <v>0</v>
      </c>
      <c r="RZ158" s="675">
        <f t="shared" si="1133"/>
        <v>0</v>
      </c>
      <c r="SA158" s="675">
        <f t="shared" si="1134"/>
        <v>0</v>
      </c>
      <c r="SB158" s="675">
        <f t="shared" si="1135"/>
        <v>0</v>
      </c>
      <c r="SC158" s="675">
        <f t="shared" si="1136"/>
        <v>0</v>
      </c>
      <c r="SD158" s="675" t="e">
        <f xml:space="preserve"> SUMIF(#REF!,$SD$8,#REF!)</f>
        <v>#REF!</v>
      </c>
      <c r="SE158" s="675" t="e">
        <f xml:space="preserve"> SUMIF(#REF!,$SE$8,#REF!)</f>
        <v>#REF!</v>
      </c>
      <c r="SG158" s="675">
        <f t="shared" si="1907"/>
        <v>0</v>
      </c>
      <c r="SH158" s="675">
        <f t="shared" si="1907"/>
        <v>0</v>
      </c>
      <c r="SI158" s="675">
        <f t="shared" si="1907"/>
        <v>0</v>
      </c>
      <c r="SJ158" s="675">
        <f t="shared" si="1907"/>
        <v>0</v>
      </c>
      <c r="SK158" s="675">
        <f t="shared" si="1907"/>
        <v>0</v>
      </c>
      <c r="SL158" s="675">
        <f t="shared" si="1907"/>
        <v>0</v>
      </c>
      <c r="SM158" s="675">
        <f t="shared" si="1907"/>
        <v>0</v>
      </c>
      <c r="SN158" s="675">
        <f t="shared" si="1907"/>
        <v>0</v>
      </c>
      <c r="SO158" s="675" t="e">
        <f t="shared" si="1907"/>
        <v>#REF!</v>
      </c>
      <c r="SP158" s="675" t="e">
        <f t="shared" si="1907"/>
        <v>#REF!</v>
      </c>
      <c r="SQ158" s="675">
        <f t="shared" si="1907"/>
        <v>0</v>
      </c>
      <c r="SR158" s="675">
        <f t="shared" si="1907"/>
        <v>0</v>
      </c>
      <c r="SS158" s="675">
        <f t="shared" si="1907"/>
        <v>0</v>
      </c>
      <c r="ST158" s="675">
        <f t="shared" si="1904"/>
        <v>0</v>
      </c>
      <c r="SU158" s="675">
        <f t="shared" si="1904"/>
        <v>0</v>
      </c>
      <c r="SV158" s="675">
        <f t="shared" si="1904"/>
        <v>0</v>
      </c>
      <c r="SW158" s="675">
        <f t="shared" si="1902"/>
        <v>0</v>
      </c>
      <c r="SX158" s="675">
        <f t="shared" si="1902"/>
        <v>0</v>
      </c>
      <c r="SY158" s="675" t="e">
        <f>#REF!*$AP158</f>
        <v>#REF!</v>
      </c>
      <c r="SZ158" s="675" t="e">
        <f>#REF!*$AP158</f>
        <v>#REF!</v>
      </c>
      <c r="TA158" s="675" t="e">
        <f>#REF!*$AP158</f>
        <v>#REF!</v>
      </c>
      <c r="TB158" s="675" t="e">
        <f>#REF!*$AP158</f>
        <v>#REF!</v>
      </c>
      <c r="TC158" s="675" t="e">
        <f>#REF!*$AP158</f>
        <v>#REF!</v>
      </c>
      <c r="TE158" s="675">
        <f t="shared" si="1403"/>
        <v>0</v>
      </c>
      <c r="TF158" s="675">
        <f t="shared" si="1404"/>
        <v>0</v>
      </c>
      <c r="TG158" s="675">
        <f t="shared" si="1405"/>
        <v>0</v>
      </c>
      <c r="TH158" s="675">
        <f t="shared" si="1406"/>
        <v>0</v>
      </c>
      <c r="TI158" s="675">
        <f t="shared" si="1407"/>
        <v>0</v>
      </c>
      <c r="TJ158" s="675">
        <f t="shared" si="1408"/>
        <v>0</v>
      </c>
      <c r="TK158" s="675">
        <f t="shared" si="1409"/>
        <v>0</v>
      </c>
      <c r="TL158" s="675">
        <f t="shared" si="1410"/>
        <v>0</v>
      </c>
      <c r="TM158" s="675">
        <f t="shared" si="1411"/>
        <v>0</v>
      </c>
      <c r="TN158" s="676">
        <f t="shared" si="1412"/>
        <v>0</v>
      </c>
      <c r="TP158" s="675">
        <f>IFERROR(SG158*(1+LEVEL_2!#REF!),0)</f>
        <v>0</v>
      </c>
      <c r="TQ158" s="675">
        <f>IFERROR(SH158*(1+LEVEL_2!#REF!),0)</f>
        <v>0</v>
      </c>
      <c r="TR158" s="675">
        <f>IFERROR(SI158*(1+LEVEL_2!#REF!),0)</f>
        <v>0</v>
      </c>
      <c r="TS158" s="675">
        <f>IFERROR(SJ158*(1+LEVEL_2!#REF!),0)</f>
        <v>0</v>
      </c>
      <c r="TT158" s="675">
        <f>IFERROR(SK158*(1+LEVEL_2!#REF!),0)</f>
        <v>0</v>
      </c>
      <c r="TU158" s="675">
        <f>IFERROR(SL158*(1+LEVEL_2!#REF!),0)</f>
        <v>0</v>
      </c>
      <c r="TV158" s="675">
        <f>IFERROR(SM158*(1+LEVEL_2!#REF!),0)</f>
        <v>0</v>
      </c>
      <c r="TW158" s="675">
        <f>IFERROR(SN158*(1+LEVEL_2!#REF!),0)</f>
        <v>0</v>
      </c>
      <c r="TX158" s="675">
        <f>IFERROR(SO158*(1+LEVEL_2!#REF!),0)</f>
        <v>0</v>
      </c>
      <c r="TY158" s="675">
        <f>IFERROR(SP158*(1+LEVEL_2!#REF!),0)</f>
        <v>0</v>
      </c>
      <c r="TZ158" s="675">
        <f>IFERROR(SQ158*(1+LEVEL_2!#REF!),0)</f>
        <v>0</v>
      </c>
      <c r="UA158" s="675">
        <f>IFERROR(SR158*(1+LEVEL_2!#REF!),0)</f>
        <v>0</v>
      </c>
      <c r="UB158" s="675">
        <f>IFERROR(SS158*(1+LEVEL_2!#REF!),0)</f>
        <v>0</v>
      </c>
      <c r="UC158" s="675">
        <f>IFERROR(ST158*(1+LEVEL_2!#REF!),0)</f>
        <v>0</v>
      </c>
      <c r="UD158" s="675">
        <f>IFERROR(SU158*(1+LEVEL_2!#REF!),0)</f>
        <v>0</v>
      </c>
      <c r="UE158" s="675">
        <f>IFERROR(SV158*(1+LEVEL_2!#REF!),0)</f>
        <v>0</v>
      </c>
      <c r="UF158" s="675">
        <f>IFERROR(SW158*(1+LEVEL_2!#REF!),0)</f>
        <v>0</v>
      </c>
      <c r="UG158" s="675">
        <f>IFERROR(SX158*(1+LEVEL_2!#REF!),0)</f>
        <v>0</v>
      </c>
      <c r="UH158" s="675">
        <f>IFERROR(SY158*(1+LEVEL_2!#REF!),0)</f>
        <v>0</v>
      </c>
      <c r="UI158" s="675">
        <f>IFERROR(SZ158*(1+LEVEL_2!#REF!),0)</f>
        <v>0</v>
      </c>
      <c r="UJ158" s="675">
        <f>IFERROR(TA158*(1+LEVEL_2!#REF!),0)</f>
        <v>0</v>
      </c>
      <c r="UK158" s="675">
        <f>IFERROR(TB158*(1+LEVEL_2!#REF!),0)</f>
        <v>0</v>
      </c>
      <c r="UL158" s="675">
        <f>IFERROR(TC158*(1+LEVEL_2!#REF!),0)</f>
        <v>0</v>
      </c>
      <c r="UN158" s="675">
        <f t="shared" si="1413"/>
        <v>0</v>
      </c>
      <c r="UO158" s="675">
        <f t="shared" si="1414"/>
        <v>0</v>
      </c>
      <c r="UP158" s="675">
        <f t="shared" si="1415"/>
        <v>0</v>
      </c>
      <c r="UQ158" s="675">
        <f t="shared" si="1416"/>
        <v>0</v>
      </c>
      <c r="UR158" s="675">
        <f t="shared" si="1417"/>
        <v>0</v>
      </c>
      <c r="US158" s="675">
        <f t="shared" si="1418"/>
        <v>0</v>
      </c>
      <c r="UT158" s="675">
        <f t="shared" si="1419"/>
        <v>0</v>
      </c>
      <c r="UU158" s="675">
        <f t="shared" si="1420"/>
        <v>0</v>
      </c>
      <c r="UV158" s="675">
        <f t="shared" si="1421"/>
        <v>0</v>
      </c>
      <c r="UW158" s="676">
        <f t="shared" si="1422"/>
        <v>0</v>
      </c>
    </row>
    <row r="159" spans="1:569" s="645" customFormat="1" ht="20.100000000000001" customHeight="1">
      <c r="A159" s="677" t="s">
        <v>162</v>
      </c>
      <c r="B159" s="677" t="s">
        <v>162</v>
      </c>
      <c r="C159" s="764" t="s">
        <v>759</v>
      </c>
      <c r="D159" s="764"/>
      <c r="E159" s="792" t="s">
        <v>760</v>
      </c>
      <c r="F159" s="793" t="s">
        <v>761</v>
      </c>
      <c r="G159" s="792" t="s">
        <v>762</v>
      </c>
      <c r="H159" s="794" t="s">
        <v>154</v>
      </c>
      <c r="I159" s="789">
        <f>Rev.1_Base!G217</f>
        <v>33</v>
      </c>
      <c r="J159" s="789">
        <f>Rev.1_Base!H217</f>
        <v>25</v>
      </c>
      <c r="K159" s="789">
        <f>Rev.1_Base!J217</f>
        <v>14</v>
      </c>
      <c r="L159" s="789">
        <f>Rev.1_Base!K217</f>
        <v>6</v>
      </c>
      <c r="M159" s="770"/>
      <c r="N159" s="828">
        <f t="shared" si="1423"/>
        <v>33</v>
      </c>
      <c r="O159" s="829">
        <f t="shared" si="1424"/>
        <v>0</v>
      </c>
      <c r="Q159" s="789">
        <f>Rev.1_Base!M217</f>
        <v>8</v>
      </c>
      <c r="R159" s="795">
        <f>Rev.1_Base!O217</f>
        <v>4</v>
      </c>
      <c r="S159" s="795">
        <f>Rev.1_Base!Q217</f>
        <v>8</v>
      </c>
      <c r="T159" s="795">
        <f>Rev.1_Base!S217</f>
        <v>8</v>
      </c>
      <c r="U159" s="795">
        <f>Rev.1_Base!U217</f>
        <v>0</v>
      </c>
      <c r="V159" s="795">
        <f>Rev.1_Base!W217</f>
        <v>3</v>
      </c>
      <c r="W159" s="795">
        <f>Rev.1_Base!Y217</f>
        <v>2</v>
      </c>
      <c r="X159" s="795">
        <f>Rev.1_Base!AA217</f>
        <v>0</v>
      </c>
      <c r="Y159" s="809"/>
      <c r="Z159" s="809"/>
      <c r="AA159" s="809"/>
      <c r="AB159" s="809"/>
      <c r="AC159" s="809"/>
      <c r="AD159" s="809"/>
      <c r="AE159" s="809"/>
      <c r="AF159" s="810"/>
      <c r="AH159" s="774">
        <f t="shared" si="1908"/>
        <v>11520</v>
      </c>
      <c r="AI159" s="775">
        <f t="shared" si="1909"/>
        <v>380160</v>
      </c>
      <c r="AJ159" s="774">
        <f t="shared" si="1910"/>
        <v>1500</v>
      </c>
      <c r="AK159" s="775">
        <f t="shared" si="1911"/>
        <v>49500</v>
      </c>
      <c r="AL159" s="774">
        <f t="shared" si="1912"/>
        <v>0</v>
      </c>
      <c r="AM159" s="775">
        <f t="shared" si="1913"/>
        <v>0</v>
      </c>
      <c r="AN159" s="774">
        <f t="shared" si="1914"/>
        <v>0</v>
      </c>
      <c r="AO159" s="775">
        <f t="shared" si="1915"/>
        <v>0</v>
      </c>
      <c r="AP159" s="693">
        <f t="shared" si="1111"/>
        <v>13020</v>
      </c>
      <c r="AQ159" s="775">
        <f t="shared" si="1916"/>
        <v>429660</v>
      </c>
      <c r="AR159" s="774">
        <f t="shared" si="1917"/>
        <v>1582.4519625</v>
      </c>
      <c r="AS159" s="775">
        <f t="shared" si="1918"/>
        <v>52220.914762500004</v>
      </c>
      <c r="AT159" s="776">
        <f t="shared" si="1152"/>
        <v>17522.942354999999</v>
      </c>
      <c r="AU159" s="776">
        <f t="shared" si="2039"/>
        <v>29204.903924999999</v>
      </c>
      <c r="AV159" s="693">
        <f t="shared" si="1903"/>
        <v>14602.451962499999</v>
      </c>
      <c r="AW159" s="775">
        <f t="shared" si="1370"/>
        <v>105137.65413</v>
      </c>
      <c r="AX159" s="775">
        <f t="shared" si="1919"/>
        <v>408868.65495</v>
      </c>
      <c r="AY159" s="775">
        <f t="shared" si="1920"/>
        <v>963761.82952499995</v>
      </c>
      <c r="AZ159" s="775">
        <f t="shared" si="1920"/>
        <v>481880.91476249998</v>
      </c>
      <c r="BA159" s="693">
        <f t="shared" si="1921"/>
        <v>481880.91476249998</v>
      </c>
      <c r="BB159" s="693">
        <f t="shared" si="1922"/>
        <v>0</v>
      </c>
      <c r="BC159" s="774">
        <f t="shared" si="1923"/>
        <v>0</v>
      </c>
      <c r="BD159" s="775">
        <f t="shared" si="1924"/>
        <v>0</v>
      </c>
      <c r="BE159" s="777"/>
      <c r="BG159" s="774">
        <v>26125</v>
      </c>
      <c r="BH159" s="775">
        <f t="shared" si="1925"/>
        <v>862125</v>
      </c>
      <c r="BI159" s="774">
        <v>14250</v>
      </c>
      <c r="BJ159" s="775">
        <f t="shared" si="1926"/>
        <v>470250</v>
      </c>
      <c r="BK159" s="774">
        <v>1960.0137652303347</v>
      </c>
      <c r="BL159" s="775">
        <f t="shared" si="1927"/>
        <v>64680.454252601048</v>
      </c>
      <c r="BM159" s="774"/>
      <c r="BN159" s="775">
        <f t="shared" si="1928"/>
        <v>0</v>
      </c>
      <c r="BO159" s="693">
        <f t="shared" si="1371"/>
        <v>42335.013765230338</v>
      </c>
      <c r="BP159" s="775">
        <f t="shared" si="1929"/>
        <v>1397055.4542526011</v>
      </c>
      <c r="BQ159" s="774">
        <f t="shared" si="1930"/>
        <v>6127.363300629765</v>
      </c>
      <c r="BR159" s="775">
        <f t="shared" si="1931"/>
        <v>202202.98892078226</v>
      </c>
      <c r="BS159" s="693">
        <f t="shared" si="1372"/>
        <v>48462.377065860106</v>
      </c>
      <c r="BT159" s="775">
        <f t="shared" si="1932"/>
        <v>1599258.4431733836</v>
      </c>
      <c r="BU159" s="693">
        <f t="shared" si="1933"/>
        <v>1599258.4431733836</v>
      </c>
      <c r="BV159" s="693">
        <f t="shared" si="1934"/>
        <v>0</v>
      </c>
      <c r="BW159" s="774"/>
      <c r="BX159" s="775">
        <f t="shared" si="1935"/>
        <v>0</v>
      </c>
      <c r="BY159" s="777"/>
      <c r="CA159" s="744">
        <f>'동해기지(건축)'!BP536</f>
        <v>20000</v>
      </c>
      <c r="CB159" s="745">
        <f t="shared" si="1936"/>
        <v>660000</v>
      </c>
      <c r="CC159" s="718"/>
      <c r="CD159" s="745">
        <f t="shared" si="1937"/>
        <v>0</v>
      </c>
      <c r="CE159" s="718"/>
      <c r="CF159" s="745">
        <f t="shared" si="1938"/>
        <v>0</v>
      </c>
      <c r="CG159" s="718">
        <f>'동해기지(건축)'!BR536</f>
        <v>5000</v>
      </c>
      <c r="CH159" s="745">
        <f t="shared" si="1939"/>
        <v>165000</v>
      </c>
      <c r="CI159" s="746">
        <f t="shared" si="1377"/>
        <v>25000</v>
      </c>
      <c r="CJ159" s="745">
        <f t="shared" si="1940"/>
        <v>825000</v>
      </c>
      <c r="CK159" s="718"/>
      <c r="CL159" s="745">
        <f t="shared" si="1941"/>
        <v>0</v>
      </c>
      <c r="CM159" s="746">
        <f t="shared" si="1378"/>
        <v>25000</v>
      </c>
      <c r="CN159" s="745">
        <f t="shared" si="1942"/>
        <v>825000</v>
      </c>
      <c r="CO159" s="699">
        <f t="shared" si="1943"/>
        <v>200000</v>
      </c>
      <c r="CP159" s="699">
        <f t="shared" si="1943"/>
        <v>100000</v>
      </c>
      <c r="CQ159" s="699">
        <f t="shared" si="1943"/>
        <v>200000</v>
      </c>
      <c r="CR159" s="699">
        <f t="shared" si="1943"/>
        <v>200000</v>
      </c>
      <c r="CS159" s="700">
        <f t="shared" si="1943"/>
        <v>0</v>
      </c>
      <c r="CT159" s="699">
        <f t="shared" si="1943"/>
        <v>75000</v>
      </c>
      <c r="CU159" s="699">
        <f t="shared" si="1943"/>
        <v>50000</v>
      </c>
      <c r="CV159" s="700">
        <f t="shared" si="1944"/>
        <v>0</v>
      </c>
      <c r="CW159" s="697"/>
      <c r="CX159" s="696">
        <f t="shared" si="1945"/>
        <v>0</v>
      </c>
      <c r="CY159" s="701"/>
      <c r="DA159" s="778">
        <f>IFERROR(VLOOKUP($C159,정민건설!$A$13:$AM$154,28,FALSE),0)</f>
        <v>11520</v>
      </c>
      <c r="DB159" s="775">
        <f t="shared" si="1946"/>
        <v>380160</v>
      </c>
      <c r="DC159" s="778">
        <f>IFERROR(VLOOKUP($C159,정민건설!$A$13:$AM$154,30,FALSE),0)</f>
        <v>1500</v>
      </c>
      <c r="DD159" s="775">
        <f t="shared" si="1947"/>
        <v>49500</v>
      </c>
      <c r="DE159" s="774">
        <f>IFERROR(VLOOKUP($C159,정민건설!$A$13:$AM$154,32,FALSE),0)</f>
        <v>0</v>
      </c>
      <c r="DF159" s="775">
        <f t="shared" si="1948"/>
        <v>0</v>
      </c>
      <c r="DG159" s="774">
        <f>IFERROR(VLOOKUP($C159,정민건설!$A$13:$AM$154,34,FALSE),0)</f>
        <v>0</v>
      </c>
      <c r="DH159" s="775">
        <f t="shared" si="1949"/>
        <v>0</v>
      </c>
      <c r="DI159" s="693">
        <f t="shared" si="1112"/>
        <v>13020</v>
      </c>
      <c r="DJ159" s="775">
        <f t="shared" si="1950"/>
        <v>429660</v>
      </c>
      <c r="DK159" s="778">
        <f t="shared" si="1951"/>
        <v>1582.4519625</v>
      </c>
      <c r="DL159" s="779">
        <f t="shared" si="1952"/>
        <v>52220.914762500004</v>
      </c>
      <c r="DM159" s="693">
        <f t="shared" si="1113"/>
        <v>14602.451962499999</v>
      </c>
      <c r="DN159" s="775">
        <f t="shared" si="1953"/>
        <v>481880.91476249998</v>
      </c>
      <c r="DO159" s="693">
        <f t="shared" si="1954"/>
        <v>481880.91476249998</v>
      </c>
      <c r="DP159" s="693">
        <f t="shared" si="1955"/>
        <v>0</v>
      </c>
      <c r="DQ159" s="774"/>
      <c r="DR159" s="775">
        <f t="shared" si="1956"/>
        <v>0</v>
      </c>
      <c r="DS159" s="777"/>
      <c r="DU159" s="774">
        <f>IFERROR(VLOOKUP($C159,[1]영만종합건설!$A$13:$AN$154,28,FALSE),0)</f>
        <v>25000</v>
      </c>
      <c r="DV159" s="780">
        <f t="shared" si="1957"/>
        <v>825000</v>
      </c>
      <c r="DW159" s="774">
        <f>IFERROR(VLOOKUP($C159,[1]영만종합건설!$A$13:$AN$154,30,FALSE),0)</f>
        <v>5000</v>
      </c>
      <c r="DX159" s="780">
        <f t="shared" si="1958"/>
        <v>165000</v>
      </c>
      <c r="DY159" s="778">
        <f>IFERROR(VLOOKUP($C159,[1]영만종합건설!$A$13:$AN$154,32,FALSE),0)</f>
        <v>0</v>
      </c>
      <c r="DZ159" s="780">
        <f t="shared" si="1959"/>
        <v>0</v>
      </c>
      <c r="EA159" s="778">
        <f>IFERROR(VLOOKUP($C159,[1]영만종합건설!$A$13:$AN$154,34,FALSE),0)</f>
        <v>0</v>
      </c>
      <c r="EB159" s="780">
        <f t="shared" si="1960"/>
        <v>0</v>
      </c>
      <c r="EC159" s="703">
        <f t="shared" si="1114"/>
        <v>30000</v>
      </c>
      <c r="ED159" s="780">
        <f t="shared" si="1961"/>
        <v>990000</v>
      </c>
      <c r="EE159" s="778">
        <f t="shared" si="1962"/>
        <v>3807.941875</v>
      </c>
      <c r="EF159" s="779">
        <f t="shared" si="1963"/>
        <v>125662.081875</v>
      </c>
      <c r="EG159" s="703">
        <f t="shared" si="1115"/>
        <v>33807.941874999997</v>
      </c>
      <c r="EH159" s="780">
        <f t="shared" si="1964"/>
        <v>1115662.0818749999</v>
      </c>
      <c r="EI159" s="703">
        <f t="shared" si="1965"/>
        <v>1115662.0818749999</v>
      </c>
      <c r="EJ159" s="703">
        <f t="shared" si="1966"/>
        <v>0</v>
      </c>
      <c r="EK159" s="778"/>
      <c r="EL159" s="780">
        <f t="shared" si="1967"/>
        <v>0</v>
      </c>
      <c r="EM159" s="781"/>
      <c r="EO159" s="778">
        <f>IFERROR(VLOOKUP($C159,[1]부강종합건설!$A$13:$AM$154,28,FALSE),0)</f>
        <v>30000</v>
      </c>
      <c r="EP159" s="780">
        <f t="shared" si="1968"/>
        <v>990000</v>
      </c>
      <c r="EQ159" s="778">
        <f>IFERROR(VLOOKUP($C159,[1]부강종합건설!$A$13:$AM$154,30,FALSE),0)</f>
        <v>10000</v>
      </c>
      <c r="ER159" s="780">
        <f t="shared" si="1969"/>
        <v>330000</v>
      </c>
      <c r="ES159" s="778">
        <f>IFERROR(VLOOKUP($C159,[1]부강종합건설!$A$13:$AM$154,32,FALSE),0)</f>
        <v>0</v>
      </c>
      <c r="ET159" s="780">
        <f t="shared" si="1970"/>
        <v>0</v>
      </c>
      <c r="EU159" s="778">
        <f>IFERROR(VLOOKUP($C159,[1]부강종합건설!$A$13:$AM$154,34,FALSE),0)</f>
        <v>5580</v>
      </c>
      <c r="EV159" s="780">
        <f t="shared" si="1971"/>
        <v>184140</v>
      </c>
      <c r="EW159" s="703">
        <f t="shared" si="1116"/>
        <v>45580</v>
      </c>
      <c r="EX159" s="780">
        <f t="shared" si="1972"/>
        <v>1504140</v>
      </c>
      <c r="EY159" s="778">
        <f t="shared" si="1973"/>
        <v>5909.5443499999992</v>
      </c>
      <c r="EZ159" s="779">
        <f t="shared" si="1974"/>
        <v>195014.96354999999</v>
      </c>
      <c r="FA159" s="703">
        <f t="shared" si="1117"/>
        <v>51489.544349999996</v>
      </c>
      <c r="FB159" s="780">
        <f t="shared" si="1975"/>
        <v>1699154.96355</v>
      </c>
      <c r="FC159" s="703">
        <f t="shared" si="1976"/>
        <v>1699154.96355</v>
      </c>
      <c r="FD159" s="703">
        <f t="shared" si="1977"/>
        <v>0</v>
      </c>
      <c r="FE159" s="778"/>
      <c r="FF159" s="780">
        <f t="shared" si="1978"/>
        <v>0</v>
      </c>
      <c r="FG159" s="782"/>
      <c r="FI159" s="774">
        <f>IFERROR(VLOOKUP($C159,[1]대도엔지니어링!$A$13:$AN$154,28,FALSE),0)</f>
        <v>20000</v>
      </c>
      <c r="FJ159" s="775">
        <f t="shared" si="1979"/>
        <v>660000</v>
      </c>
      <c r="FK159" s="774">
        <f>IFERROR(VLOOKUP($C159,[1]대도엔지니어링!$A$13:$AN$154,30,FALSE),0)</f>
        <v>10000</v>
      </c>
      <c r="FL159" s="775">
        <f t="shared" si="1980"/>
        <v>330000</v>
      </c>
      <c r="FM159" s="774">
        <f>IFERROR(VLOOKUP($C159,[1]대도엔지니어링!$A$13:$AN$154,32,FALSE),0)</f>
        <v>0</v>
      </c>
      <c r="FN159" s="775">
        <f t="shared" si="1981"/>
        <v>0</v>
      </c>
      <c r="FO159" s="774">
        <f>IFERROR(VLOOKUP($C159,[1]대도엔지니어링!$A$13:$AN$154,34,FALSE),0)</f>
        <v>830</v>
      </c>
      <c r="FP159" s="775">
        <f t="shared" si="1982"/>
        <v>27390</v>
      </c>
      <c r="FQ159" s="693">
        <f t="shared" si="1118"/>
        <v>30830</v>
      </c>
      <c r="FR159" s="775">
        <f t="shared" si="1983"/>
        <v>1017390</v>
      </c>
      <c r="FS159" s="774">
        <f t="shared" si="1119"/>
        <v>2465.611615767059</v>
      </c>
      <c r="FT159" s="775">
        <f t="shared" si="1984"/>
        <v>81365.18332031295</v>
      </c>
      <c r="FU159" s="693">
        <f t="shared" si="1120"/>
        <v>33295.611615767062</v>
      </c>
      <c r="FV159" s="775">
        <f t="shared" si="1985"/>
        <v>1098755.183320313</v>
      </c>
      <c r="FW159" s="693">
        <f t="shared" si="1986"/>
        <v>1098755.183320313</v>
      </c>
      <c r="FX159" s="693">
        <f t="shared" si="1987"/>
        <v>0</v>
      </c>
      <c r="FY159" s="774"/>
      <c r="FZ159" s="775">
        <f t="shared" si="1988"/>
        <v>0</v>
      </c>
      <c r="GA159" s="782"/>
      <c r="GC159" s="774">
        <f>IFERROR(VLOOKUP($C159,[1]부명엔지니어링!$A$13:$AN$154,28,FALSE),0)</f>
        <v>20000</v>
      </c>
      <c r="GD159" s="775">
        <f t="shared" si="1989"/>
        <v>660000</v>
      </c>
      <c r="GE159" s="774">
        <f>IFERROR(VLOOKUP($C159,[1]부명엔지니어링!$A$13:$AN$154,30,FALSE),0)</f>
        <v>20000</v>
      </c>
      <c r="GF159" s="775">
        <f t="shared" si="1990"/>
        <v>660000</v>
      </c>
      <c r="GG159" s="774">
        <f>IFERROR(VLOOKUP($C159,[1]부명엔지니어링!$A$13:$AN$154,32,FALSE),0)</f>
        <v>0</v>
      </c>
      <c r="GH159" s="775">
        <f t="shared" si="1991"/>
        <v>0</v>
      </c>
      <c r="GI159" s="774">
        <f>IFERROR(VLOOKUP($C159,[1]부명엔지니어링!$A$13:$AN$154,34,FALSE),0)</f>
        <v>0</v>
      </c>
      <c r="GJ159" s="775">
        <f t="shared" si="1992"/>
        <v>0</v>
      </c>
      <c r="GK159" s="693">
        <f t="shared" si="1121"/>
        <v>40000</v>
      </c>
      <c r="GL159" s="775">
        <f t="shared" si="1993"/>
        <v>1320000</v>
      </c>
      <c r="GM159" s="774">
        <f t="shared" si="1994"/>
        <v>6474.1674999999996</v>
      </c>
      <c r="GN159" s="775">
        <f t="shared" si="1995"/>
        <v>213647.5275</v>
      </c>
      <c r="GO159" s="693">
        <f t="shared" si="1122"/>
        <v>46474.167499999996</v>
      </c>
      <c r="GP159" s="775">
        <f t="shared" si="1996"/>
        <v>1533647.5274999999</v>
      </c>
      <c r="GQ159" s="693">
        <f t="shared" si="1997"/>
        <v>1533647.5274999999</v>
      </c>
      <c r="GR159" s="693">
        <f t="shared" si="1998"/>
        <v>0</v>
      </c>
      <c r="GS159" s="774"/>
      <c r="GT159" s="775">
        <f t="shared" si="1999"/>
        <v>0</v>
      </c>
      <c r="GU159" s="782"/>
      <c r="GW159" s="790">
        <f t="shared" si="2000"/>
        <v>11520</v>
      </c>
      <c r="GX159" s="790">
        <f t="shared" si="2001"/>
        <v>380160</v>
      </c>
      <c r="GY159" s="790">
        <f t="shared" si="2002"/>
        <v>1500</v>
      </c>
      <c r="GZ159" s="790">
        <f t="shared" si="2003"/>
        <v>49500</v>
      </c>
      <c r="HA159" s="790">
        <f t="shared" si="2004"/>
        <v>0</v>
      </c>
      <c r="HB159" s="790">
        <f t="shared" si="2005"/>
        <v>0</v>
      </c>
      <c r="HC159" s="790">
        <f t="shared" si="2006"/>
        <v>0</v>
      </c>
      <c r="HD159" s="790">
        <f t="shared" si="2007"/>
        <v>0</v>
      </c>
      <c r="HE159" s="790">
        <f t="shared" si="1123"/>
        <v>13020</v>
      </c>
      <c r="HF159" s="790">
        <f t="shared" si="2008"/>
        <v>429660</v>
      </c>
      <c r="HG159" s="790">
        <f t="shared" si="2009"/>
        <v>1582.4519625</v>
      </c>
      <c r="HH159" s="790">
        <f t="shared" si="2010"/>
        <v>52220.914762500004</v>
      </c>
      <c r="HI159" s="790">
        <f t="shared" si="1124"/>
        <v>14602.451962499999</v>
      </c>
      <c r="HJ159" s="790">
        <f t="shared" si="2011"/>
        <v>481880.91476249998</v>
      </c>
      <c r="HK159" s="790">
        <f t="shared" si="2012"/>
        <v>481880.91476249998</v>
      </c>
      <c r="HL159" s="790">
        <f t="shared" si="2013"/>
        <v>0</v>
      </c>
      <c r="HM159" s="790"/>
      <c r="HN159" s="790">
        <f t="shared" si="2014"/>
        <v>0</v>
      </c>
      <c r="HO159" s="791" t="s">
        <v>400</v>
      </c>
      <c r="HQ159" s="783"/>
      <c r="HR159" s="784"/>
      <c r="HS159" s="783"/>
      <c r="HT159" s="784"/>
      <c r="HU159" s="783"/>
      <c r="HV159" s="784"/>
      <c r="HW159" s="783"/>
      <c r="HX159" s="784"/>
      <c r="HY159" s="707"/>
      <c r="HZ159" s="784"/>
      <c r="IA159" s="783"/>
      <c r="IB159" s="784"/>
      <c r="IC159" s="707"/>
      <c r="ID159" s="784"/>
      <c r="IE159" s="706"/>
      <c r="IF159" s="706"/>
      <c r="IG159" s="783"/>
      <c r="IH159" s="784"/>
      <c r="II159" s="782"/>
      <c r="IK159" s="783"/>
      <c r="IL159" s="784"/>
      <c r="IM159" s="783"/>
      <c r="IN159" s="784"/>
      <c r="IO159" s="783"/>
      <c r="IP159" s="784"/>
      <c r="IQ159" s="783"/>
      <c r="IR159" s="784"/>
      <c r="IS159" s="707"/>
      <c r="IT159" s="784"/>
      <c r="IU159" s="783"/>
      <c r="IV159" s="784"/>
      <c r="IW159" s="707"/>
      <c r="IX159" s="784"/>
      <c r="IY159" s="706"/>
      <c r="IZ159" s="706"/>
      <c r="JA159" s="783"/>
      <c r="JB159" s="784"/>
      <c r="JC159" s="782"/>
      <c r="JE159" s="783"/>
      <c r="JF159" s="784"/>
      <c r="JG159" s="783"/>
      <c r="JH159" s="784"/>
      <c r="JI159" s="783"/>
      <c r="JJ159" s="784"/>
      <c r="JK159" s="783"/>
      <c r="JL159" s="784"/>
      <c r="JM159" s="707"/>
      <c r="JN159" s="784"/>
      <c r="JO159" s="783"/>
      <c r="JP159" s="784"/>
      <c r="JQ159" s="707"/>
      <c r="JR159" s="784"/>
      <c r="JS159" s="706"/>
      <c r="JT159" s="706"/>
      <c r="JU159" s="783"/>
      <c r="JV159" s="784"/>
      <c r="JW159" s="782"/>
      <c r="JY159" s="783"/>
      <c r="JZ159" s="784"/>
      <c r="KA159" s="783"/>
      <c r="KB159" s="784"/>
      <c r="KC159" s="783"/>
      <c r="KD159" s="784"/>
      <c r="KE159" s="783"/>
      <c r="KF159" s="784"/>
      <c r="KG159" s="707"/>
      <c r="KH159" s="784"/>
      <c r="KI159" s="783"/>
      <c r="KJ159" s="784"/>
      <c r="KK159" s="707"/>
      <c r="KL159" s="784"/>
      <c r="KM159" s="706"/>
      <c r="KN159" s="706"/>
      <c r="KO159" s="783"/>
      <c r="KP159" s="784"/>
      <c r="KQ159" s="782"/>
      <c r="KS159" s="783"/>
      <c r="KT159" s="784"/>
      <c r="KU159" s="783"/>
      <c r="KV159" s="784"/>
      <c r="KW159" s="783"/>
      <c r="KX159" s="784"/>
      <c r="KY159" s="783"/>
      <c r="KZ159" s="784"/>
      <c r="LA159" s="707"/>
      <c r="LB159" s="784"/>
      <c r="LC159" s="783"/>
      <c r="LD159" s="784"/>
      <c r="LE159" s="707"/>
      <c r="LF159" s="784"/>
      <c r="LG159" s="706"/>
      <c r="LH159" s="706"/>
      <c r="LI159" s="783"/>
      <c r="LJ159" s="784"/>
      <c r="LK159" s="782"/>
      <c r="LM159" s="783"/>
      <c r="LN159" s="784"/>
      <c r="LO159" s="783"/>
      <c r="LP159" s="784"/>
      <c r="LQ159" s="783"/>
      <c r="LR159" s="784"/>
      <c r="LS159" s="783"/>
      <c r="LT159" s="784"/>
      <c r="LU159" s="707"/>
      <c r="LV159" s="784"/>
      <c r="LW159" s="783"/>
      <c r="LX159" s="784"/>
      <c r="LY159" s="707"/>
      <c r="LZ159" s="784"/>
      <c r="MA159" s="706"/>
      <c r="MB159" s="706"/>
      <c r="MC159" s="783"/>
      <c r="MD159" s="784"/>
      <c r="ME159" s="782"/>
      <c r="MG159" s="783"/>
      <c r="MH159" s="784"/>
      <c r="MI159" s="783"/>
      <c r="MJ159" s="784"/>
      <c r="MK159" s="783"/>
      <c r="ML159" s="784"/>
      <c r="MM159" s="783"/>
      <c r="MN159" s="784"/>
      <c r="MO159" s="707"/>
      <c r="MP159" s="784"/>
      <c r="MQ159" s="783"/>
      <c r="MR159" s="784"/>
      <c r="MS159" s="707"/>
      <c r="MT159" s="784"/>
      <c r="MU159" s="706"/>
      <c r="MV159" s="706"/>
      <c r="MW159" s="783"/>
      <c r="MX159" s="784"/>
      <c r="MY159" s="782"/>
      <c r="NA159" s="783"/>
      <c r="NB159" s="784"/>
      <c r="NC159" s="783"/>
      <c r="ND159" s="784"/>
      <c r="NE159" s="783"/>
      <c r="NF159" s="784"/>
      <c r="NG159" s="783"/>
      <c r="NH159" s="784"/>
      <c r="NI159" s="707"/>
      <c r="NJ159" s="784"/>
      <c r="NK159" s="783"/>
      <c r="NL159" s="784"/>
      <c r="NM159" s="707"/>
      <c r="NN159" s="784"/>
      <c r="NO159" s="706"/>
      <c r="NP159" s="706"/>
      <c r="NQ159" s="783"/>
      <c r="NR159" s="784"/>
      <c r="NS159" s="782"/>
      <c r="NU159" s="783"/>
      <c r="NV159" s="784"/>
      <c r="NW159" s="783"/>
      <c r="NX159" s="784"/>
      <c r="NY159" s="783"/>
      <c r="NZ159" s="784"/>
      <c r="OA159" s="783"/>
      <c r="OB159" s="784"/>
      <c r="OC159" s="707"/>
      <c r="OD159" s="784"/>
      <c r="OE159" s="783"/>
      <c r="OF159" s="784"/>
      <c r="OG159" s="707"/>
      <c r="OH159" s="784"/>
      <c r="OI159" s="706"/>
      <c r="OJ159" s="706"/>
      <c r="OK159" s="783"/>
      <c r="OL159" s="784"/>
      <c r="OM159" s="782"/>
      <c r="OO159" s="783"/>
      <c r="OP159" s="784"/>
      <c r="OQ159" s="783"/>
      <c r="OR159" s="784"/>
      <c r="OS159" s="783"/>
      <c r="OT159" s="784"/>
      <c r="OU159" s="783"/>
      <c r="OV159" s="784"/>
      <c r="OW159" s="707"/>
      <c r="OX159" s="784"/>
      <c r="OY159" s="783"/>
      <c r="OZ159" s="784"/>
      <c r="PA159" s="707"/>
      <c r="PB159" s="784"/>
      <c r="PC159" s="706"/>
      <c r="PD159" s="706"/>
      <c r="PE159" s="783"/>
      <c r="PF159" s="784"/>
      <c r="PG159" s="782"/>
      <c r="PI159" s="783"/>
      <c r="PJ159" s="784"/>
      <c r="PK159" s="783"/>
      <c r="PL159" s="784"/>
      <c r="PM159" s="783"/>
      <c r="PN159" s="784"/>
      <c r="PO159" s="783"/>
      <c r="PP159" s="784"/>
      <c r="PQ159" s="707"/>
      <c r="PR159" s="784"/>
      <c r="PS159" s="783"/>
      <c r="PT159" s="784"/>
      <c r="PU159" s="707"/>
      <c r="PV159" s="784"/>
      <c r="PW159" s="706"/>
      <c r="PX159" s="706"/>
      <c r="PY159" s="783"/>
      <c r="PZ159" s="784"/>
      <c r="QA159" s="782"/>
      <c r="QC159" s="783"/>
      <c r="QD159" s="784"/>
      <c r="QE159" s="783"/>
      <c r="QF159" s="784"/>
      <c r="QG159" s="783"/>
      <c r="QH159" s="784"/>
      <c r="QI159" s="783"/>
      <c r="QJ159" s="784"/>
      <c r="QK159" s="707"/>
      <c r="QL159" s="784"/>
      <c r="QM159" s="783"/>
      <c r="QN159" s="784"/>
      <c r="QO159" s="707"/>
      <c r="QP159" s="784"/>
      <c r="QQ159" s="706"/>
      <c r="QR159" s="706"/>
      <c r="QS159" s="783"/>
      <c r="QT159" s="784"/>
      <c r="QU159" s="782"/>
      <c r="RA159" s="785"/>
      <c r="RB159" s="785"/>
      <c r="RC159" s="677"/>
      <c r="RD159" s="677"/>
      <c r="RE159" s="677"/>
      <c r="RF159" s="677"/>
      <c r="RG159" s="677"/>
      <c r="RH159" s="677"/>
      <c r="RI159" s="677"/>
      <c r="RJ159" s="677"/>
      <c r="RK159" s="677"/>
      <c r="RL159" s="677"/>
      <c r="RM159" s="677"/>
      <c r="RN159" s="677"/>
      <c r="RO159" s="677"/>
      <c r="RP159" s="677"/>
      <c r="RQ159" s="677"/>
      <c r="RR159" s="677"/>
      <c r="RS159" s="677"/>
      <c r="RT159" s="677"/>
      <c r="RV159" s="675"/>
      <c r="RW159" s="675"/>
      <c r="RX159" s="675"/>
      <c r="RY159" s="675"/>
      <c r="RZ159" s="675"/>
      <c r="SA159" s="675"/>
      <c r="SB159" s="675"/>
      <c r="SC159" s="675"/>
      <c r="SD159" s="675"/>
      <c r="SE159" s="675"/>
      <c r="SG159" s="675"/>
      <c r="SH159" s="675"/>
      <c r="SI159" s="675"/>
      <c r="SJ159" s="675"/>
      <c r="SK159" s="675"/>
      <c r="SL159" s="675"/>
      <c r="SM159" s="675"/>
      <c r="SN159" s="675"/>
      <c r="SO159" s="675"/>
      <c r="SP159" s="675"/>
      <c r="SQ159" s="675"/>
      <c r="SR159" s="675"/>
      <c r="SS159" s="675"/>
      <c r="ST159" s="675"/>
      <c r="SU159" s="675"/>
      <c r="SV159" s="675"/>
      <c r="SW159" s="675"/>
      <c r="SX159" s="675"/>
      <c r="SY159" s="675"/>
      <c r="SZ159" s="675"/>
      <c r="TA159" s="675"/>
      <c r="TB159" s="675"/>
      <c r="TC159" s="675"/>
      <c r="TE159" s="675"/>
      <c r="TF159" s="675"/>
      <c r="TG159" s="675"/>
      <c r="TH159" s="675"/>
      <c r="TI159" s="675"/>
      <c r="TJ159" s="675"/>
      <c r="TK159" s="675"/>
      <c r="TL159" s="675"/>
      <c r="TM159" s="675"/>
      <c r="TN159" s="676"/>
      <c r="TP159" s="675"/>
      <c r="TQ159" s="675"/>
      <c r="TR159" s="675"/>
      <c r="TS159" s="675"/>
      <c r="TT159" s="675"/>
      <c r="TU159" s="675"/>
      <c r="TV159" s="675"/>
      <c r="TW159" s="675"/>
      <c r="TX159" s="675"/>
      <c r="TY159" s="675"/>
      <c r="TZ159" s="675"/>
      <c r="UA159" s="675"/>
      <c r="UB159" s="675"/>
      <c r="UC159" s="675"/>
      <c r="UD159" s="675"/>
      <c r="UE159" s="675"/>
      <c r="UF159" s="675"/>
      <c r="UG159" s="675"/>
      <c r="UH159" s="675"/>
      <c r="UI159" s="675"/>
      <c r="UJ159" s="675"/>
      <c r="UK159" s="675"/>
      <c r="UL159" s="675"/>
      <c r="UN159" s="675"/>
      <c r="UO159" s="675"/>
      <c r="UP159" s="675"/>
      <c r="UQ159" s="675"/>
      <c r="UR159" s="675"/>
      <c r="US159" s="675"/>
      <c r="UT159" s="675"/>
      <c r="UU159" s="675"/>
      <c r="UV159" s="675"/>
      <c r="UW159" s="676"/>
    </row>
    <row r="160" spans="1:569" s="645" customFormat="1" ht="20.100000000000001" customHeight="1">
      <c r="A160" s="677"/>
      <c r="B160" s="677" t="s">
        <v>405</v>
      </c>
      <c r="C160" s="764" t="s">
        <v>763</v>
      </c>
      <c r="D160" s="764"/>
      <c r="E160" s="792" t="s">
        <v>764</v>
      </c>
      <c r="F160" s="793" t="s">
        <v>403</v>
      </c>
      <c r="G160" s="792" t="s">
        <v>765</v>
      </c>
      <c r="H160" s="794" t="s">
        <v>449</v>
      </c>
      <c r="I160" s="789"/>
      <c r="J160" s="789"/>
      <c r="K160" s="789"/>
      <c r="L160" s="789"/>
      <c r="M160" s="770"/>
      <c r="N160" s="828">
        <f t="shared" si="1423"/>
        <v>0</v>
      </c>
      <c r="O160" s="829">
        <f t="shared" si="1424"/>
        <v>0</v>
      </c>
      <c r="Q160" s="789"/>
      <c r="R160" s="795"/>
      <c r="S160" s="795"/>
      <c r="T160" s="795"/>
      <c r="U160" s="795"/>
      <c r="V160" s="795"/>
      <c r="W160" s="795"/>
      <c r="X160" s="795"/>
      <c r="Y160" s="809"/>
      <c r="Z160" s="809"/>
      <c r="AA160" s="809"/>
      <c r="AB160" s="809"/>
      <c r="AC160" s="809"/>
      <c r="AD160" s="809"/>
      <c r="AE160" s="809"/>
      <c r="AF160" s="810"/>
      <c r="AH160" s="774">
        <f t="shared" si="1908"/>
        <v>65000</v>
      </c>
      <c r="AI160" s="775">
        <f t="shared" si="1909"/>
        <v>0</v>
      </c>
      <c r="AJ160" s="774">
        <f t="shared" si="1910"/>
        <v>12000</v>
      </c>
      <c r="AK160" s="775">
        <f t="shared" si="1911"/>
        <v>0</v>
      </c>
      <c r="AL160" s="774">
        <f t="shared" si="1912"/>
        <v>0</v>
      </c>
      <c r="AM160" s="775">
        <f t="shared" si="1913"/>
        <v>0</v>
      </c>
      <c r="AN160" s="774">
        <f t="shared" si="1914"/>
        <v>0</v>
      </c>
      <c r="AO160" s="775">
        <f t="shared" si="1915"/>
        <v>0</v>
      </c>
      <c r="AP160" s="693">
        <f t="shared" si="1111"/>
        <v>77000</v>
      </c>
      <c r="AQ160" s="775">
        <f t="shared" si="1916"/>
        <v>0</v>
      </c>
      <c r="AR160" s="774">
        <f t="shared" si="1917"/>
        <v>0</v>
      </c>
      <c r="AS160" s="775">
        <f t="shared" si="1918"/>
        <v>0</v>
      </c>
      <c r="AT160" s="776">
        <f t="shared" si="1152"/>
        <v>92400</v>
      </c>
      <c r="AU160" s="776">
        <f t="shared" si="2039"/>
        <v>154000</v>
      </c>
      <c r="AV160" s="693">
        <f t="shared" si="1903"/>
        <v>77000</v>
      </c>
      <c r="AW160" s="775">
        <f t="shared" si="1370"/>
        <v>0</v>
      </c>
      <c r="AX160" s="775">
        <f t="shared" si="1919"/>
        <v>0</v>
      </c>
      <c r="AY160" s="775">
        <f t="shared" si="1920"/>
        <v>0</v>
      </c>
      <c r="AZ160" s="775">
        <f t="shared" si="1920"/>
        <v>0</v>
      </c>
      <c r="BA160" s="693">
        <f t="shared" si="1921"/>
        <v>0</v>
      </c>
      <c r="BB160" s="693">
        <f t="shared" si="1922"/>
        <v>0</v>
      </c>
      <c r="BC160" s="774">
        <f t="shared" si="1923"/>
        <v>0</v>
      </c>
      <c r="BD160" s="775">
        <f t="shared" si="1924"/>
        <v>0</v>
      </c>
      <c r="BE160" s="777"/>
      <c r="BG160" s="790">
        <f t="shared" ref="BG160:BG172" si="2044">AH160</f>
        <v>65000</v>
      </c>
      <c r="BH160" s="790">
        <f t="shared" si="1925"/>
        <v>0</v>
      </c>
      <c r="BI160" s="790">
        <f t="shared" ref="BI160:BI172" si="2045">AJ160</f>
        <v>12000</v>
      </c>
      <c r="BJ160" s="790">
        <f t="shared" si="1926"/>
        <v>0</v>
      </c>
      <c r="BK160" s="790">
        <f t="shared" ref="BK160:BK172" si="2046">AL160</f>
        <v>0</v>
      </c>
      <c r="BL160" s="790">
        <f t="shared" si="1927"/>
        <v>0</v>
      </c>
      <c r="BM160" s="790">
        <f t="shared" ref="BM160:BM172" si="2047">AN160</f>
        <v>0</v>
      </c>
      <c r="BN160" s="790">
        <f t="shared" si="1928"/>
        <v>0</v>
      </c>
      <c r="BO160" s="790">
        <f t="shared" si="1371"/>
        <v>77000</v>
      </c>
      <c r="BP160" s="790">
        <f t="shared" si="1929"/>
        <v>0</v>
      </c>
      <c r="BQ160" s="790">
        <f t="shared" si="1930"/>
        <v>0</v>
      </c>
      <c r="BR160" s="790">
        <f t="shared" si="1931"/>
        <v>0</v>
      </c>
      <c r="BS160" s="790">
        <f t="shared" si="1372"/>
        <v>77000</v>
      </c>
      <c r="BT160" s="790">
        <f t="shared" si="1932"/>
        <v>0</v>
      </c>
      <c r="BU160" s="790">
        <f t="shared" si="1933"/>
        <v>0</v>
      </c>
      <c r="BV160" s="790">
        <f t="shared" si="1934"/>
        <v>0</v>
      </c>
      <c r="BW160" s="790"/>
      <c r="BX160" s="790">
        <f t="shared" si="1935"/>
        <v>0</v>
      </c>
      <c r="BY160" s="791" t="s">
        <v>400</v>
      </c>
      <c r="CA160" s="744"/>
      <c r="CB160" s="745">
        <f t="shared" si="1936"/>
        <v>0</v>
      </c>
      <c r="CC160" s="718"/>
      <c r="CD160" s="745">
        <f t="shared" si="1937"/>
        <v>0</v>
      </c>
      <c r="CE160" s="718"/>
      <c r="CF160" s="745">
        <f t="shared" si="1938"/>
        <v>0</v>
      </c>
      <c r="CG160" s="718"/>
      <c r="CH160" s="745">
        <f t="shared" si="1939"/>
        <v>0</v>
      </c>
      <c r="CI160" s="746">
        <f t="shared" si="1377"/>
        <v>0</v>
      </c>
      <c r="CJ160" s="745">
        <f t="shared" si="1940"/>
        <v>0</v>
      </c>
      <c r="CK160" s="718"/>
      <c r="CL160" s="745">
        <f t="shared" si="1941"/>
        <v>0</v>
      </c>
      <c r="CM160" s="746">
        <f t="shared" si="1378"/>
        <v>0</v>
      </c>
      <c r="CN160" s="745">
        <f t="shared" si="1942"/>
        <v>0</v>
      </c>
      <c r="CO160" s="699">
        <f t="shared" si="1943"/>
        <v>0</v>
      </c>
      <c r="CP160" s="699">
        <f t="shared" si="1943"/>
        <v>0</v>
      </c>
      <c r="CQ160" s="699">
        <f t="shared" si="1943"/>
        <v>0</v>
      </c>
      <c r="CR160" s="699">
        <f t="shared" si="1943"/>
        <v>0</v>
      </c>
      <c r="CS160" s="700">
        <f t="shared" si="1943"/>
        <v>0</v>
      </c>
      <c r="CT160" s="699">
        <f t="shared" si="1943"/>
        <v>0</v>
      </c>
      <c r="CU160" s="699">
        <f t="shared" si="1943"/>
        <v>0</v>
      </c>
      <c r="CV160" s="700">
        <f t="shared" si="1944"/>
        <v>0</v>
      </c>
      <c r="CW160" s="697"/>
      <c r="CX160" s="696">
        <f t="shared" si="1945"/>
        <v>0</v>
      </c>
      <c r="CY160" s="701"/>
      <c r="DA160" s="778">
        <f>IFERROR(VLOOKUP($C160,정민건설!$A$13:$AM$154,28,FALSE),0)</f>
        <v>65000</v>
      </c>
      <c r="DB160" s="775">
        <f t="shared" si="1946"/>
        <v>0</v>
      </c>
      <c r="DC160" s="778">
        <f>IFERROR(VLOOKUP($C160,정민건설!$A$13:$AM$154,30,FALSE),0)</f>
        <v>12000</v>
      </c>
      <c r="DD160" s="775">
        <f t="shared" si="1947"/>
        <v>0</v>
      </c>
      <c r="DE160" s="774">
        <f>IFERROR(VLOOKUP($C160,정민건설!$A$13:$AM$154,32,FALSE),0)</f>
        <v>0</v>
      </c>
      <c r="DF160" s="775">
        <f t="shared" si="1948"/>
        <v>0</v>
      </c>
      <c r="DG160" s="774">
        <f>IFERROR(VLOOKUP($C160,정민건설!$A$13:$AM$154,34,FALSE),0)</f>
        <v>0</v>
      </c>
      <c r="DH160" s="775">
        <f t="shared" si="1949"/>
        <v>0</v>
      </c>
      <c r="DI160" s="693">
        <f t="shared" si="1112"/>
        <v>77000</v>
      </c>
      <c r="DJ160" s="775">
        <f t="shared" si="1950"/>
        <v>0</v>
      </c>
      <c r="DK160" s="778">
        <f t="shared" si="1951"/>
        <v>0</v>
      </c>
      <c r="DL160" s="779">
        <f t="shared" si="1952"/>
        <v>0</v>
      </c>
      <c r="DM160" s="693">
        <f t="shared" si="1113"/>
        <v>77000</v>
      </c>
      <c r="DN160" s="775">
        <f t="shared" si="1953"/>
        <v>0</v>
      </c>
      <c r="DO160" s="693">
        <f t="shared" si="1954"/>
        <v>0</v>
      </c>
      <c r="DP160" s="693">
        <f t="shared" si="1955"/>
        <v>0</v>
      </c>
      <c r="DQ160" s="774"/>
      <c r="DR160" s="775">
        <f t="shared" si="1956"/>
        <v>0</v>
      </c>
      <c r="DS160" s="777"/>
      <c r="DU160" s="774">
        <f>IFERROR(VLOOKUP($C160,[1]영만종합건설!$A$13:$AN$154,28,FALSE),0)</f>
        <v>160000</v>
      </c>
      <c r="DV160" s="780">
        <f t="shared" si="1957"/>
        <v>0</v>
      </c>
      <c r="DW160" s="774">
        <f>IFERROR(VLOOKUP($C160,[1]영만종합건설!$A$13:$AN$154,30,FALSE),0)</f>
        <v>35000</v>
      </c>
      <c r="DX160" s="780">
        <f t="shared" si="1958"/>
        <v>0</v>
      </c>
      <c r="DY160" s="778">
        <f>IFERROR(VLOOKUP($C160,[1]영만종합건설!$A$13:$AN$154,32,FALSE),0)</f>
        <v>15000</v>
      </c>
      <c r="DZ160" s="780">
        <f t="shared" si="1959"/>
        <v>0</v>
      </c>
      <c r="EA160" s="778">
        <f>IFERROR(VLOOKUP($C160,[1]영만종합건설!$A$13:$AN$154,34,FALSE),0)</f>
        <v>0</v>
      </c>
      <c r="EB160" s="780">
        <f t="shared" si="1960"/>
        <v>0</v>
      </c>
      <c r="EC160" s="703">
        <f t="shared" si="1114"/>
        <v>210000</v>
      </c>
      <c r="ED160" s="780">
        <f t="shared" si="1961"/>
        <v>0</v>
      </c>
      <c r="EE160" s="778">
        <f t="shared" si="1962"/>
        <v>0</v>
      </c>
      <c r="EF160" s="779">
        <f t="shared" si="1963"/>
        <v>0</v>
      </c>
      <c r="EG160" s="703">
        <f t="shared" si="1115"/>
        <v>210000</v>
      </c>
      <c r="EH160" s="780">
        <f t="shared" si="1964"/>
        <v>0</v>
      </c>
      <c r="EI160" s="703">
        <f t="shared" si="1965"/>
        <v>0</v>
      </c>
      <c r="EJ160" s="703">
        <f t="shared" si="1966"/>
        <v>0</v>
      </c>
      <c r="EK160" s="778"/>
      <c r="EL160" s="780">
        <f t="shared" si="1967"/>
        <v>0</v>
      </c>
      <c r="EM160" s="781"/>
      <c r="EO160" s="778">
        <f>IFERROR(VLOOKUP($C160,[1]부강종합건설!$A$13:$AM$154,28,FALSE),0)</f>
        <v>65000</v>
      </c>
      <c r="EP160" s="780">
        <f t="shared" si="1968"/>
        <v>0</v>
      </c>
      <c r="EQ160" s="778">
        <f>IFERROR(VLOOKUP($C160,[1]부강종합건설!$A$13:$AM$154,30,FALSE),0)</f>
        <v>32000</v>
      </c>
      <c r="ER160" s="780">
        <f t="shared" si="1969"/>
        <v>0</v>
      </c>
      <c r="ES160" s="778">
        <f>IFERROR(VLOOKUP($C160,[1]부강종합건설!$A$13:$AM$154,32,FALSE),0)</f>
        <v>0</v>
      </c>
      <c r="ET160" s="780">
        <f t="shared" si="1970"/>
        <v>0</v>
      </c>
      <c r="EU160" s="778">
        <f>IFERROR(VLOOKUP($C160,[1]부강종합건설!$A$13:$AM$154,34,FALSE),0)</f>
        <v>13540</v>
      </c>
      <c r="EV160" s="780">
        <f t="shared" si="1971"/>
        <v>0</v>
      </c>
      <c r="EW160" s="703">
        <f t="shared" si="1116"/>
        <v>110540</v>
      </c>
      <c r="EX160" s="780">
        <f t="shared" si="1972"/>
        <v>0</v>
      </c>
      <c r="EY160" s="778">
        <f t="shared" si="1973"/>
        <v>0</v>
      </c>
      <c r="EZ160" s="779">
        <f t="shared" si="1974"/>
        <v>0</v>
      </c>
      <c r="FA160" s="703">
        <f t="shared" si="1117"/>
        <v>110540</v>
      </c>
      <c r="FB160" s="780">
        <f t="shared" si="1975"/>
        <v>0</v>
      </c>
      <c r="FC160" s="703">
        <f t="shared" si="1976"/>
        <v>0</v>
      </c>
      <c r="FD160" s="703">
        <f t="shared" si="1977"/>
        <v>0</v>
      </c>
      <c r="FE160" s="778"/>
      <c r="FF160" s="780">
        <f t="shared" si="1978"/>
        <v>0</v>
      </c>
      <c r="FG160" s="782"/>
      <c r="FI160" s="774">
        <f>IFERROR(VLOOKUP($C160,[1]대도엔지니어링!$A$13:$AN$154,28,FALSE),0)</f>
        <v>35000</v>
      </c>
      <c r="FJ160" s="775">
        <f t="shared" si="1979"/>
        <v>0</v>
      </c>
      <c r="FK160" s="774">
        <f>IFERROR(VLOOKUP($C160,[1]대도엔지니어링!$A$13:$AN$154,30,FALSE),0)</f>
        <v>32000</v>
      </c>
      <c r="FL160" s="775">
        <f t="shared" si="1980"/>
        <v>0</v>
      </c>
      <c r="FM160" s="774">
        <f>IFERROR(VLOOKUP($C160,[1]대도엔지니어링!$A$13:$AN$154,32,FALSE),0)</f>
        <v>5000</v>
      </c>
      <c r="FN160" s="775">
        <f t="shared" si="1981"/>
        <v>0</v>
      </c>
      <c r="FO160" s="774">
        <f>IFERROR(VLOOKUP($C160,[1]대도엔지니어링!$A$13:$AN$154,34,FALSE),0)</f>
        <v>1990</v>
      </c>
      <c r="FP160" s="775">
        <f t="shared" si="1982"/>
        <v>0</v>
      </c>
      <c r="FQ160" s="693">
        <f t="shared" si="1118"/>
        <v>73990</v>
      </c>
      <c r="FR160" s="775">
        <f t="shared" si="1983"/>
        <v>0</v>
      </c>
      <c r="FS160" s="774">
        <f t="shared" si="1119"/>
        <v>5917.3079289849074</v>
      </c>
      <c r="FT160" s="775">
        <f t="shared" si="1984"/>
        <v>0</v>
      </c>
      <c r="FU160" s="693">
        <f t="shared" si="1120"/>
        <v>79907.307928984912</v>
      </c>
      <c r="FV160" s="775">
        <f t="shared" si="1985"/>
        <v>0</v>
      </c>
      <c r="FW160" s="693">
        <f t="shared" si="1986"/>
        <v>0</v>
      </c>
      <c r="FX160" s="693">
        <f t="shared" si="1987"/>
        <v>0</v>
      </c>
      <c r="FY160" s="774"/>
      <c r="FZ160" s="775">
        <f t="shared" si="1988"/>
        <v>0</v>
      </c>
      <c r="GA160" s="782"/>
      <c r="GC160" s="774">
        <f>IFERROR(VLOOKUP($C160,[1]부명엔지니어링!$A$13:$AN$154,28,FALSE),0)</f>
        <v>60000</v>
      </c>
      <c r="GD160" s="775">
        <f t="shared" si="1989"/>
        <v>0</v>
      </c>
      <c r="GE160" s="774">
        <f>IFERROR(VLOOKUP($C160,[1]부명엔지니어링!$A$13:$AN$154,30,FALSE),0)</f>
        <v>65000</v>
      </c>
      <c r="GF160" s="775">
        <f t="shared" si="1990"/>
        <v>0</v>
      </c>
      <c r="GG160" s="774">
        <f>IFERROR(VLOOKUP($C160,[1]부명엔지니어링!$A$13:$AN$154,32,FALSE),0)</f>
        <v>0</v>
      </c>
      <c r="GH160" s="775">
        <f t="shared" si="1991"/>
        <v>0</v>
      </c>
      <c r="GI160" s="774">
        <f>IFERROR(VLOOKUP($C160,[1]부명엔지니어링!$A$13:$AN$154,34,FALSE),0)</f>
        <v>0</v>
      </c>
      <c r="GJ160" s="775">
        <f t="shared" si="1992"/>
        <v>0</v>
      </c>
      <c r="GK160" s="693">
        <f t="shared" si="1121"/>
        <v>125000</v>
      </c>
      <c r="GL160" s="775">
        <f t="shared" si="1993"/>
        <v>0</v>
      </c>
      <c r="GM160" s="774">
        <f t="shared" si="1994"/>
        <v>0</v>
      </c>
      <c r="GN160" s="775">
        <f t="shared" si="1995"/>
        <v>0</v>
      </c>
      <c r="GO160" s="693">
        <f t="shared" si="1122"/>
        <v>125000</v>
      </c>
      <c r="GP160" s="775">
        <f t="shared" si="1996"/>
        <v>0</v>
      </c>
      <c r="GQ160" s="693">
        <f t="shared" si="1997"/>
        <v>0</v>
      </c>
      <c r="GR160" s="693">
        <f t="shared" si="1998"/>
        <v>0</v>
      </c>
      <c r="GS160" s="774"/>
      <c r="GT160" s="775">
        <f t="shared" si="1999"/>
        <v>0</v>
      </c>
      <c r="GU160" s="782"/>
      <c r="GW160" s="790">
        <f t="shared" si="2000"/>
        <v>65000</v>
      </c>
      <c r="GX160" s="790">
        <f t="shared" si="2001"/>
        <v>0</v>
      </c>
      <c r="GY160" s="790">
        <f t="shared" si="2002"/>
        <v>12000</v>
      </c>
      <c r="GZ160" s="790">
        <f t="shared" si="2003"/>
        <v>0</v>
      </c>
      <c r="HA160" s="790">
        <f t="shared" si="2004"/>
        <v>0</v>
      </c>
      <c r="HB160" s="790">
        <f t="shared" si="2005"/>
        <v>0</v>
      </c>
      <c r="HC160" s="790">
        <f t="shared" si="2006"/>
        <v>0</v>
      </c>
      <c r="HD160" s="790">
        <f t="shared" si="2007"/>
        <v>0</v>
      </c>
      <c r="HE160" s="790">
        <f t="shared" si="1123"/>
        <v>77000</v>
      </c>
      <c r="HF160" s="790">
        <f t="shared" si="2008"/>
        <v>0</v>
      </c>
      <c r="HG160" s="790">
        <f t="shared" si="2009"/>
        <v>0</v>
      </c>
      <c r="HH160" s="790">
        <f t="shared" si="2010"/>
        <v>0</v>
      </c>
      <c r="HI160" s="790">
        <f t="shared" si="1124"/>
        <v>77000</v>
      </c>
      <c r="HJ160" s="790">
        <f t="shared" si="2011"/>
        <v>0</v>
      </c>
      <c r="HK160" s="790">
        <f t="shared" si="2012"/>
        <v>0</v>
      </c>
      <c r="HL160" s="790">
        <f t="shared" si="2013"/>
        <v>0</v>
      </c>
      <c r="HM160" s="790"/>
      <c r="HN160" s="790">
        <f t="shared" si="2014"/>
        <v>0</v>
      </c>
      <c r="HO160" s="791" t="s">
        <v>400</v>
      </c>
      <c r="HQ160" s="783"/>
      <c r="HR160" s="784"/>
      <c r="HS160" s="783"/>
      <c r="HT160" s="784"/>
      <c r="HU160" s="783"/>
      <c r="HV160" s="784"/>
      <c r="HW160" s="783"/>
      <c r="HX160" s="784"/>
      <c r="HY160" s="707"/>
      <c r="HZ160" s="784"/>
      <c r="IA160" s="783"/>
      <c r="IB160" s="784"/>
      <c r="IC160" s="707"/>
      <c r="ID160" s="784"/>
      <c r="IE160" s="706"/>
      <c r="IF160" s="706"/>
      <c r="IG160" s="783"/>
      <c r="IH160" s="784"/>
      <c r="II160" s="782"/>
      <c r="IK160" s="783"/>
      <c r="IL160" s="784"/>
      <c r="IM160" s="783"/>
      <c r="IN160" s="784"/>
      <c r="IO160" s="783"/>
      <c r="IP160" s="784"/>
      <c r="IQ160" s="783"/>
      <c r="IR160" s="784"/>
      <c r="IS160" s="707"/>
      <c r="IT160" s="784"/>
      <c r="IU160" s="783"/>
      <c r="IV160" s="784"/>
      <c r="IW160" s="707"/>
      <c r="IX160" s="784"/>
      <c r="IY160" s="706"/>
      <c r="IZ160" s="706"/>
      <c r="JA160" s="783"/>
      <c r="JB160" s="784"/>
      <c r="JC160" s="782"/>
      <c r="JE160" s="783"/>
      <c r="JF160" s="784"/>
      <c r="JG160" s="783"/>
      <c r="JH160" s="784"/>
      <c r="JI160" s="783"/>
      <c r="JJ160" s="784"/>
      <c r="JK160" s="783"/>
      <c r="JL160" s="784"/>
      <c r="JM160" s="707"/>
      <c r="JN160" s="784"/>
      <c r="JO160" s="783"/>
      <c r="JP160" s="784"/>
      <c r="JQ160" s="707"/>
      <c r="JR160" s="784"/>
      <c r="JS160" s="706"/>
      <c r="JT160" s="706"/>
      <c r="JU160" s="783"/>
      <c r="JV160" s="784"/>
      <c r="JW160" s="782"/>
      <c r="JY160" s="783"/>
      <c r="JZ160" s="784"/>
      <c r="KA160" s="783"/>
      <c r="KB160" s="784"/>
      <c r="KC160" s="783"/>
      <c r="KD160" s="784"/>
      <c r="KE160" s="783"/>
      <c r="KF160" s="784"/>
      <c r="KG160" s="707"/>
      <c r="KH160" s="784"/>
      <c r="KI160" s="783"/>
      <c r="KJ160" s="784"/>
      <c r="KK160" s="707"/>
      <c r="KL160" s="784"/>
      <c r="KM160" s="706"/>
      <c r="KN160" s="706"/>
      <c r="KO160" s="783"/>
      <c r="KP160" s="784"/>
      <c r="KQ160" s="782"/>
      <c r="KS160" s="783"/>
      <c r="KT160" s="784"/>
      <c r="KU160" s="783"/>
      <c r="KV160" s="784"/>
      <c r="KW160" s="783"/>
      <c r="KX160" s="784"/>
      <c r="KY160" s="783"/>
      <c r="KZ160" s="784"/>
      <c r="LA160" s="707"/>
      <c r="LB160" s="784"/>
      <c r="LC160" s="783"/>
      <c r="LD160" s="784"/>
      <c r="LE160" s="707"/>
      <c r="LF160" s="784"/>
      <c r="LG160" s="706"/>
      <c r="LH160" s="706"/>
      <c r="LI160" s="783"/>
      <c r="LJ160" s="784"/>
      <c r="LK160" s="782"/>
      <c r="LM160" s="783"/>
      <c r="LN160" s="784"/>
      <c r="LO160" s="783"/>
      <c r="LP160" s="784"/>
      <c r="LQ160" s="783"/>
      <c r="LR160" s="784"/>
      <c r="LS160" s="783"/>
      <c r="LT160" s="784"/>
      <c r="LU160" s="707"/>
      <c r="LV160" s="784"/>
      <c r="LW160" s="783"/>
      <c r="LX160" s="784"/>
      <c r="LY160" s="707"/>
      <c r="LZ160" s="784"/>
      <c r="MA160" s="706"/>
      <c r="MB160" s="706"/>
      <c r="MC160" s="783"/>
      <c r="MD160" s="784"/>
      <c r="ME160" s="782"/>
      <c r="MG160" s="783"/>
      <c r="MH160" s="784"/>
      <c r="MI160" s="783"/>
      <c r="MJ160" s="784"/>
      <c r="MK160" s="783"/>
      <c r="ML160" s="784"/>
      <c r="MM160" s="783"/>
      <c r="MN160" s="784"/>
      <c r="MO160" s="707"/>
      <c r="MP160" s="784"/>
      <c r="MQ160" s="783"/>
      <c r="MR160" s="784"/>
      <c r="MS160" s="707"/>
      <c r="MT160" s="784"/>
      <c r="MU160" s="706"/>
      <c r="MV160" s="706"/>
      <c r="MW160" s="783"/>
      <c r="MX160" s="784"/>
      <c r="MY160" s="782"/>
      <c r="NA160" s="783"/>
      <c r="NB160" s="784"/>
      <c r="NC160" s="783"/>
      <c r="ND160" s="784"/>
      <c r="NE160" s="783"/>
      <c r="NF160" s="784"/>
      <c r="NG160" s="783"/>
      <c r="NH160" s="784"/>
      <c r="NI160" s="707"/>
      <c r="NJ160" s="784"/>
      <c r="NK160" s="783"/>
      <c r="NL160" s="784"/>
      <c r="NM160" s="707"/>
      <c r="NN160" s="784"/>
      <c r="NO160" s="706"/>
      <c r="NP160" s="706"/>
      <c r="NQ160" s="783"/>
      <c r="NR160" s="784"/>
      <c r="NS160" s="782"/>
      <c r="NU160" s="783"/>
      <c r="NV160" s="784"/>
      <c r="NW160" s="783"/>
      <c r="NX160" s="784"/>
      <c r="NY160" s="783"/>
      <c r="NZ160" s="784"/>
      <c r="OA160" s="783"/>
      <c r="OB160" s="784"/>
      <c r="OC160" s="707"/>
      <c r="OD160" s="784"/>
      <c r="OE160" s="783"/>
      <c r="OF160" s="784"/>
      <c r="OG160" s="707"/>
      <c r="OH160" s="784"/>
      <c r="OI160" s="706"/>
      <c r="OJ160" s="706"/>
      <c r="OK160" s="783"/>
      <c r="OL160" s="784"/>
      <c r="OM160" s="782"/>
      <c r="OO160" s="783"/>
      <c r="OP160" s="784"/>
      <c r="OQ160" s="783"/>
      <c r="OR160" s="784"/>
      <c r="OS160" s="783"/>
      <c r="OT160" s="784"/>
      <c r="OU160" s="783"/>
      <c r="OV160" s="784"/>
      <c r="OW160" s="707"/>
      <c r="OX160" s="784"/>
      <c r="OY160" s="783"/>
      <c r="OZ160" s="784"/>
      <c r="PA160" s="707"/>
      <c r="PB160" s="784"/>
      <c r="PC160" s="706"/>
      <c r="PD160" s="706"/>
      <c r="PE160" s="783"/>
      <c r="PF160" s="784"/>
      <c r="PG160" s="782"/>
      <c r="PI160" s="783"/>
      <c r="PJ160" s="784"/>
      <c r="PK160" s="783"/>
      <c r="PL160" s="784"/>
      <c r="PM160" s="783"/>
      <c r="PN160" s="784"/>
      <c r="PO160" s="783"/>
      <c r="PP160" s="784"/>
      <c r="PQ160" s="707"/>
      <c r="PR160" s="784"/>
      <c r="PS160" s="783"/>
      <c r="PT160" s="784"/>
      <c r="PU160" s="707"/>
      <c r="PV160" s="784"/>
      <c r="PW160" s="706"/>
      <c r="PX160" s="706"/>
      <c r="PY160" s="783"/>
      <c r="PZ160" s="784"/>
      <c r="QA160" s="782"/>
      <c r="QC160" s="783"/>
      <c r="QD160" s="784"/>
      <c r="QE160" s="783"/>
      <c r="QF160" s="784"/>
      <c r="QG160" s="783"/>
      <c r="QH160" s="784"/>
      <c r="QI160" s="783"/>
      <c r="QJ160" s="784"/>
      <c r="QK160" s="707"/>
      <c r="QL160" s="784"/>
      <c r="QM160" s="783"/>
      <c r="QN160" s="784"/>
      <c r="QO160" s="707"/>
      <c r="QP160" s="784"/>
      <c r="QQ160" s="706"/>
      <c r="QR160" s="706"/>
      <c r="QS160" s="783"/>
      <c r="QT160" s="784"/>
      <c r="QU160" s="782"/>
      <c r="RA160" s="785"/>
      <c r="RB160" s="785"/>
      <c r="RC160" s="677"/>
      <c r="RD160" s="677"/>
      <c r="RE160" s="677"/>
      <c r="RF160" s="677"/>
      <c r="RG160" s="677"/>
      <c r="RH160" s="677"/>
      <c r="RI160" s="677"/>
      <c r="RJ160" s="677"/>
      <c r="RK160" s="677"/>
      <c r="RL160" s="677"/>
      <c r="RM160" s="677"/>
      <c r="RN160" s="677"/>
      <c r="RO160" s="677"/>
      <c r="RP160" s="677"/>
      <c r="RQ160" s="677"/>
      <c r="RR160" s="677"/>
      <c r="RS160" s="677"/>
      <c r="RT160" s="677"/>
      <c r="RV160" s="675"/>
      <c r="RW160" s="675"/>
      <c r="RX160" s="675"/>
      <c r="RY160" s="675"/>
      <c r="RZ160" s="675"/>
      <c r="SA160" s="675"/>
      <c r="SB160" s="675"/>
      <c r="SC160" s="675"/>
      <c r="SD160" s="675"/>
      <c r="SE160" s="675"/>
      <c r="SG160" s="675"/>
      <c r="SH160" s="675"/>
      <c r="SI160" s="675"/>
      <c r="SJ160" s="675"/>
      <c r="SK160" s="675"/>
      <c r="SL160" s="675"/>
      <c r="SM160" s="675"/>
      <c r="SN160" s="675"/>
      <c r="SO160" s="675"/>
      <c r="SP160" s="675"/>
      <c r="SQ160" s="675"/>
      <c r="SR160" s="675"/>
      <c r="SS160" s="675"/>
      <c r="ST160" s="675"/>
      <c r="SU160" s="675"/>
      <c r="SV160" s="675"/>
      <c r="SW160" s="675"/>
      <c r="SX160" s="675"/>
      <c r="SY160" s="675"/>
      <c r="SZ160" s="675"/>
      <c r="TA160" s="675"/>
      <c r="TB160" s="675"/>
      <c r="TC160" s="675"/>
      <c r="TE160" s="675"/>
      <c r="TF160" s="675"/>
      <c r="TG160" s="675"/>
      <c r="TH160" s="675"/>
      <c r="TI160" s="675"/>
      <c r="TJ160" s="675"/>
      <c r="TK160" s="675"/>
      <c r="TL160" s="675"/>
      <c r="TM160" s="675"/>
      <c r="TN160" s="676"/>
      <c r="TP160" s="675"/>
      <c r="TQ160" s="675"/>
      <c r="TR160" s="675"/>
      <c r="TS160" s="675"/>
      <c r="TT160" s="675"/>
      <c r="TU160" s="675"/>
      <c r="TV160" s="675"/>
      <c r="TW160" s="675"/>
      <c r="TX160" s="675"/>
      <c r="TY160" s="675"/>
      <c r="TZ160" s="675"/>
      <c r="UA160" s="675"/>
      <c r="UB160" s="675"/>
      <c r="UC160" s="675"/>
      <c r="UD160" s="675"/>
      <c r="UE160" s="675"/>
      <c r="UF160" s="675"/>
      <c r="UG160" s="675"/>
      <c r="UH160" s="675"/>
      <c r="UI160" s="675"/>
      <c r="UJ160" s="675"/>
      <c r="UK160" s="675"/>
      <c r="UL160" s="675"/>
      <c r="UN160" s="675"/>
      <c r="UO160" s="675"/>
      <c r="UP160" s="675"/>
      <c r="UQ160" s="675"/>
      <c r="UR160" s="675"/>
      <c r="US160" s="675"/>
      <c r="UT160" s="675"/>
      <c r="UU160" s="675"/>
      <c r="UV160" s="675"/>
      <c r="UW160" s="676"/>
    </row>
    <row r="161" spans="1:569" s="645" customFormat="1" ht="20.100000000000001" customHeight="1">
      <c r="A161" s="677"/>
      <c r="B161" s="677" t="s">
        <v>405</v>
      </c>
      <c r="C161" s="764" t="s">
        <v>766</v>
      </c>
      <c r="D161" s="764"/>
      <c r="E161" s="792" t="s">
        <v>767</v>
      </c>
      <c r="F161" s="793" t="s">
        <v>403</v>
      </c>
      <c r="G161" s="792" t="s">
        <v>768</v>
      </c>
      <c r="H161" s="794" t="s">
        <v>154</v>
      </c>
      <c r="I161" s="789"/>
      <c r="J161" s="789"/>
      <c r="K161" s="789"/>
      <c r="L161" s="789"/>
      <c r="M161" s="770"/>
      <c r="N161" s="828">
        <f t="shared" si="1423"/>
        <v>0</v>
      </c>
      <c r="O161" s="829">
        <f t="shared" si="1424"/>
        <v>0</v>
      </c>
      <c r="Q161" s="789"/>
      <c r="R161" s="795"/>
      <c r="S161" s="795"/>
      <c r="T161" s="795"/>
      <c r="U161" s="795"/>
      <c r="V161" s="795"/>
      <c r="W161" s="795"/>
      <c r="X161" s="795"/>
      <c r="Y161" s="809"/>
      <c r="Z161" s="809"/>
      <c r="AA161" s="809"/>
      <c r="AB161" s="809"/>
      <c r="AC161" s="809"/>
      <c r="AD161" s="809"/>
      <c r="AE161" s="809"/>
      <c r="AF161" s="810"/>
      <c r="AH161" s="774">
        <f t="shared" si="1908"/>
        <v>840000</v>
      </c>
      <c r="AI161" s="775">
        <f t="shared" si="1909"/>
        <v>0</v>
      </c>
      <c r="AJ161" s="774">
        <f t="shared" si="1910"/>
        <v>420000</v>
      </c>
      <c r="AK161" s="775">
        <f t="shared" si="1911"/>
        <v>0</v>
      </c>
      <c r="AL161" s="774">
        <f t="shared" si="1912"/>
        <v>0</v>
      </c>
      <c r="AM161" s="775">
        <f t="shared" si="1913"/>
        <v>0</v>
      </c>
      <c r="AN161" s="774">
        <f t="shared" si="1914"/>
        <v>0</v>
      </c>
      <c r="AO161" s="775">
        <f t="shared" si="1915"/>
        <v>0</v>
      </c>
      <c r="AP161" s="693">
        <f t="shared" si="1111"/>
        <v>1260000</v>
      </c>
      <c r="AQ161" s="775">
        <f t="shared" si="1916"/>
        <v>0</v>
      </c>
      <c r="AR161" s="774">
        <f t="shared" si="1917"/>
        <v>0</v>
      </c>
      <c r="AS161" s="775">
        <f t="shared" si="1918"/>
        <v>0</v>
      </c>
      <c r="AT161" s="776">
        <f t="shared" si="1152"/>
        <v>1512000</v>
      </c>
      <c r="AU161" s="776">
        <f t="shared" si="2039"/>
        <v>2520000</v>
      </c>
      <c r="AV161" s="693">
        <f t="shared" si="1903"/>
        <v>1260000</v>
      </c>
      <c r="AW161" s="775">
        <f t="shared" si="1370"/>
        <v>0</v>
      </c>
      <c r="AX161" s="775">
        <f t="shared" si="1919"/>
        <v>0</v>
      </c>
      <c r="AY161" s="775">
        <f t="shared" si="1920"/>
        <v>0</v>
      </c>
      <c r="AZ161" s="775">
        <f t="shared" si="1920"/>
        <v>0</v>
      </c>
      <c r="BA161" s="693">
        <f t="shared" si="1921"/>
        <v>0</v>
      </c>
      <c r="BB161" s="693">
        <f t="shared" si="1922"/>
        <v>0</v>
      </c>
      <c r="BC161" s="774">
        <f t="shared" si="1923"/>
        <v>0</v>
      </c>
      <c r="BD161" s="775">
        <f t="shared" si="1924"/>
        <v>0</v>
      </c>
      <c r="BE161" s="777"/>
      <c r="BG161" s="790">
        <f t="shared" si="2044"/>
        <v>840000</v>
      </c>
      <c r="BH161" s="790">
        <f t="shared" si="1925"/>
        <v>0</v>
      </c>
      <c r="BI161" s="790">
        <f t="shared" si="2045"/>
        <v>420000</v>
      </c>
      <c r="BJ161" s="790">
        <f t="shared" si="1926"/>
        <v>0</v>
      </c>
      <c r="BK161" s="790">
        <f t="shared" si="2046"/>
        <v>0</v>
      </c>
      <c r="BL161" s="790">
        <f t="shared" si="1927"/>
        <v>0</v>
      </c>
      <c r="BM161" s="790">
        <f t="shared" si="2047"/>
        <v>0</v>
      </c>
      <c r="BN161" s="790">
        <f t="shared" si="1928"/>
        <v>0</v>
      </c>
      <c r="BO161" s="790">
        <f t="shared" si="1371"/>
        <v>1260000</v>
      </c>
      <c r="BP161" s="790">
        <f t="shared" si="1929"/>
        <v>0</v>
      </c>
      <c r="BQ161" s="790">
        <f t="shared" si="1930"/>
        <v>0</v>
      </c>
      <c r="BR161" s="790">
        <f t="shared" si="1931"/>
        <v>0</v>
      </c>
      <c r="BS161" s="790">
        <f t="shared" si="1372"/>
        <v>1260000</v>
      </c>
      <c r="BT161" s="790">
        <f t="shared" si="1932"/>
        <v>0</v>
      </c>
      <c r="BU161" s="790">
        <f t="shared" si="1933"/>
        <v>0</v>
      </c>
      <c r="BV161" s="790">
        <f t="shared" si="1934"/>
        <v>0</v>
      </c>
      <c r="BW161" s="790"/>
      <c r="BX161" s="790">
        <f t="shared" si="1935"/>
        <v>0</v>
      </c>
      <c r="BY161" s="791" t="s">
        <v>400</v>
      </c>
      <c r="CA161" s="744"/>
      <c r="CB161" s="745">
        <f t="shared" si="1936"/>
        <v>0</v>
      </c>
      <c r="CC161" s="718"/>
      <c r="CD161" s="745">
        <f t="shared" si="1937"/>
        <v>0</v>
      </c>
      <c r="CE161" s="718"/>
      <c r="CF161" s="745">
        <f t="shared" si="1938"/>
        <v>0</v>
      </c>
      <c r="CG161" s="718"/>
      <c r="CH161" s="745">
        <f t="shared" si="1939"/>
        <v>0</v>
      </c>
      <c r="CI161" s="746">
        <f t="shared" si="1377"/>
        <v>0</v>
      </c>
      <c r="CJ161" s="745">
        <f t="shared" si="1940"/>
        <v>0</v>
      </c>
      <c r="CK161" s="718"/>
      <c r="CL161" s="745">
        <f t="shared" si="1941"/>
        <v>0</v>
      </c>
      <c r="CM161" s="746">
        <f t="shared" si="1378"/>
        <v>0</v>
      </c>
      <c r="CN161" s="745">
        <f t="shared" si="1942"/>
        <v>0</v>
      </c>
      <c r="CO161" s="699">
        <f t="shared" si="1943"/>
        <v>0</v>
      </c>
      <c r="CP161" s="699">
        <f t="shared" si="1943"/>
        <v>0</v>
      </c>
      <c r="CQ161" s="699">
        <f t="shared" si="1943"/>
        <v>0</v>
      </c>
      <c r="CR161" s="699">
        <f t="shared" si="1943"/>
        <v>0</v>
      </c>
      <c r="CS161" s="700">
        <f t="shared" si="1943"/>
        <v>0</v>
      </c>
      <c r="CT161" s="699">
        <f t="shared" si="1943"/>
        <v>0</v>
      </c>
      <c r="CU161" s="699">
        <f t="shared" si="1943"/>
        <v>0</v>
      </c>
      <c r="CV161" s="700">
        <f t="shared" si="1944"/>
        <v>0</v>
      </c>
      <c r="CW161" s="697"/>
      <c r="CX161" s="696">
        <f t="shared" si="1945"/>
        <v>0</v>
      </c>
      <c r="CY161" s="701"/>
      <c r="DA161" s="778">
        <f>IFERROR(VLOOKUP($C161,정민건설!$A$13:$AM$154,28,FALSE),0)</f>
        <v>840000</v>
      </c>
      <c r="DB161" s="775">
        <f t="shared" si="1946"/>
        <v>0</v>
      </c>
      <c r="DC161" s="778">
        <f>IFERROR(VLOOKUP($C161,정민건설!$A$13:$AM$154,30,FALSE),0)</f>
        <v>420000</v>
      </c>
      <c r="DD161" s="775">
        <f t="shared" si="1947"/>
        <v>0</v>
      </c>
      <c r="DE161" s="774">
        <f>IFERROR(VLOOKUP($C161,정민건설!$A$13:$AM$154,32,FALSE),0)</f>
        <v>0</v>
      </c>
      <c r="DF161" s="775">
        <f t="shared" si="1948"/>
        <v>0</v>
      </c>
      <c r="DG161" s="774">
        <f>IFERROR(VLOOKUP($C161,정민건설!$A$13:$AM$154,34,FALSE),0)</f>
        <v>0</v>
      </c>
      <c r="DH161" s="775">
        <f t="shared" si="1949"/>
        <v>0</v>
      </c>
      <c r="DI161" s="693">
        <f t="shared" si="1112"/>
        <v>1260000</v>
      </c>
      <c r="DJ161" s="775">
        <f t="shared" si="1950"/>
        <v>0</v>
      </c>
      <c r="DK161" s="778">
        <f t="shared" si="1951"/>
        <v>0</v>
      </c>
      <c r="DL161" s="779">
        <f t="shared" si="1952"/>
        <v>0</v>
      </c>
      <c r="DM161" s="693">
        <f t="shared" si="1113"/>
        <v>1260000</v>
      </c>
      <c r="DN161" s="775">
        <f t="shared" si="1953"/>
        <v>0</v>
      </c>
      <c r="DO161" s="693">
        <f t="shared" si="1954"/>
        <v>0</v>
      </c>
      <c r="DP161" s="693">
        <f t="shared" si="1955"/>
        <v>0</v>
      </c>
      <c r="DQ161" s="774"/>
      <c r="DR161" s="775">
        <f t="shared" si="1956"/>
        <v>0</v>
      </c>
      <c r="DS161" s="777"/>
      <c r="DU161" s="774">
        <f>IFERROR(VLOOKUP($C161,[1]영만종합건설!$A$13:$AN$154,28,FALSE),0)</f>
        <v>1700000</v>
      </c>
      <c r="DV161" s="780">
        <f t="shared" si="1957"/>
        <v>0</v>
      </c>
      <c r="DW161" s="774">
        <f>IFERROR(VLOOKUP($C161,[1]영만종합건설!$A$13:$AN$154,30,FALSE),0)</f>
        <v>300000</v>
      </c>
      <c r="DX161" s="780">
        <f t="shared" si="1958"/>
        <v>0</v>
      </c>
      <c r="DY161" s="778">
        <f>IFERROR(VLOOKUP($C161,[1]영만종합건설!$A$13:$AN$154,32,FALSE),0)</f>
        <v>100000</v>
      </c>
      <c r="DZ161" s="780">
        <f t="shared" si="1959"/>
        <v>0</v>
      </c>
      <c r="EA161" s="778">
        <f>IFERROR(VLOOKUP($C161,[1]영만종합건설!$A$13:$AN$154,34,FALSE),0)</f>
        <v>0</v>
      </c>
      <c r="EB161" s="780">
        <f t="shared" si="1960"/>
        <v>0</v>
      </c>
      <c r="EC161" s="703">
        <f t="shared" si="1114"/>
        <v>2100000</v>
      </c>
      <c r="ED161" s="780">
        <f t="shared" si="1961"/>
        <v>0</v>
      </c>
      <c r="EE161" s="778">
        <f t="shared" si="1962"/>
        <v>0</v>
      </c>
      <c r="EF161" s="779">
        <f t="shared" si="1963"/>
        <v>0</v>
      </c>
      <c r="EG161" s="703">
        <f t="shared" si="1115"/>
        <v>2100000</v>
      </c>
      <c r="EH161" s="780">
        <f t="shared" si="1964"/>
        <v>0</v>
      </c>
      <c r="EI161" s="703">
        <f t="shared" si="1965"/>
        <v>0</v>
      </c>
      <c r="EJ161" s="703">
        <f t="shared" si="1966"/>
        <v>0</v>
      </c>
      <c r="EK161" s="778"/>
      <c r="EL161" s="780">
        <f t="shared" si="1967"/>
        <v>0</v>
      </c>
      <c r="EM161" s="781"/>
      <c r="EO161" s="778">
        <f>IFERROR(VLOOKUP($C161,[1]부강종합건설!$A$13:$AM$154,28,FALSE),0)</f>
        <v>2100000</v>
      </c>
      <c r="EP161" s="780">
        <f t="shared" si="1968"/>
        <v>0</v>
      </c>
      <c r="EQ161" s="778">
        <f>IFERROR(VLOOKUP($C161,[1]부강종합건설!$A$13:$AM$154,30,FALSE),0)</f>
        <v>480000</v>
      </c>
      <c r="ER161" s="780">
        <f t="shared" si="1969"/>
        <v>0</v>
      </c>
      <c r="ES161" s="778">
        <f>IFERROR(VLOOKUP($C161,[1]부강종합건설!$A$13:$AM$154,32,FALSE),0)</f>
        <v>300000</v>
      </c>
      <c r="ET161" s="780">
        <f t="shared" si="1970"/>
        <v>0</v>
      </c>
      <c r="EU161" s="778">
        <f>IFERROR(VLOOKUP($C161,[1]부강종합건설!$A$13:$AM$154,34,FALSE),0)</f>
        <v>402040</v>
      </c>
      <c r="EV161" s="780">
        <f t="shared" si="1971"/>
        <v>0</v>
      </c>
      <c r="EW161" s="703">
        <f t="shared" si="1116"/>
        <v>3282040</v>
      </c>
      <c r="EX161" s="780">
        <f t="shared" si="1972"/>
        <v>0</v>
      </c>
      <c r="EY161" s="778">
        <f t="shared" si="1973"/>
        <v>0</v>
      </c>
      <c r="EZ161" s="779">
        <f t="shared" si="1974"/>
        <v>0</v>
      </c>
      <c r="FA161" s="703">
        <f t="shared" si="1117"/>
        <v>3282040</v>
      </c>
      <c r="FB161" s="780">
        <f t="shared" si="1975"/>
        <v>0</v>
      </c>
      <c r="FC161" s="703">
        <f t="shared" si="1976"/>
        <v>0</v>
      </c>
      <c r="FD161" s="703">
        <f t="shared" si="1977"/>
        <v>0</v>
      </c>
      <c r="FE161" s="778"/>
      <c r="FF161" s="780">
        <f t="shared" si="1978"/>
        <v>0</v>
      </c>
      <c r="FG161" s="782"/>
      <c r="FI161" s="774">
        <f>IFERROR(VLOOKUP($C161,[1]대도엔지니어링!$A$13:$AN$154,28,FALSE),0)</f>
        <v>650000</v>
      </c>
      <c r="FJ161" s="775">
        <f t="shared" si="1979"/>
        <v>0</v>
      </c>
      <c r="FK161" s="774">
        <f>IFERROR(VLOOKUP($C161,[1]대도엔지니어링!$A$13:$AN$154,30,FALSE),0)</f>
        <v>250000</v>
      </c>
      <c r="FL161" s="775">
        <f t="shared" si="1980"/>
        <v>0</v>
      </c>
      <c r="FM161" s="774">
        <f>IFERROR(VLOOKUP($C161,[1]대도엔지니어링!$A$13:$AN$154,32,FALSE),0)</f>
        <v>0</v>
      </c>
      <c r="FN161" s="775">
        <f t="shared" si="1981"/>
        <v>0</v>
      </c>
      <c r="FO161" s="774">
        <f>IFERROR(VLOOKUP($C161,[1]대도엔지니어링!$A$13:$AN$154,34,FALSE),0)</f>
        <v>24870</v>
      </c>
      <c r="FP161" s="775">
        <f t="shared" si="1982"/>
        <v>0</v>
      </c>
      <c r="FQ161" s="693">
        <f t="shared" si="1118"/>
        <v>924870</v>
      </c>
      <c r="FR161" s="775">
        <f t="shared" si="1983"/>
        <v>0</v>
      </c>
      <c r="FS161" s="774">
        <f t="shared" si="1119"/>
        <v>73965.949240171263</v>
      </c>
      <c r="FT161" s="775">
        <f t="shared" si="1984"/>
        <v>0</v>
      </c>
      <c r="FU161" s="693">
        <f t="shared" si="1120"/>
        <v>998835.94924017123</v>
      </c>
      <c r="FV161" s="775">
        <f t="shared" si="1985"/>
        <v>0</v>
      </c>
      <c r="FW161" s="693">
        <f t="shared" si="1986"/>
        <v>0</v>
      </c>
      <c r="FX161" s="693">
        <f t="shared" si="1987"/>
        <v>0</v>
      </c>
      <c r="FY161" s="774"/>
      <c r="FZ161" s="775">
        <f t="shared" si="1988"/>
        <v>0</v>
      </c>
      <c r="GA161" s="782"/>
      <c r="GC161" s="774">
        <f>IFERROR(VLOOKUP($C161,[1]부명엔지니어링!$A$13:$AN$154,28,FALSE),0)</f>
        <v>1200000</v>
      </c>
      <c r="GD161" s="775">
        <f t="shared" si="1989"/>
        <v>0</v>
      </c>
      <c r="GE161" s="774">
        <f>IFERROR(VLOOKUP($C161,[1]부명엔지니어링!$A$13:$AN$154,30,FALSE),0)</f>
        <v>500000</v>
      </c>
      <c r="GF161" s="775">
        <f t="shared" si="1990"/>
        <v>0</v>
      </c>
      <c r="GG161" s="774">
        <f>IFERROR(VLOOKUP($C161,[1]부명엔지니어링!$A$13:$AN$154,32,FALSE),0)</f>
        <v>500000</v>
      </c>
      <c r="GH161" s="775">
        <f t="shared" si="1991"/>
        <v>0</v>
      </c>
      <c r="GI161" s="774">
        <f>IFERROR(VLOOKUP($C161,[1]부명엔지니어링!$A$13:$AN$154,34,FALSE),0)</f>
        <v>0</v>
      </c>
      <c r="GJ161" s="775">
        <f t="shared" si="1992"/>
        <v>0</v>
      </c>
      <c r="GK161" s="693">
        <f t="shared" si="1121"/>
        <v>2200000</v>
      </c>
      <c r="GL161" s="775">
        <f t="shared" si="1993"/>
        <v>0</v>
      </c>
      <c r="GM161" s="774">
        <f t="shared" si="1994"/>
        <v>0</v>
      </c>
      <c r="GN161" s="775">
        <f t="shared" si="1995"/>
        <v>0</v>
      </c>
      <c r="GO161" s="693">
        <f t="shared" si="1122"/>
        <v>2200000</v>
      </c>
      <c r="GP161" s="775">
        <f t="shared" si="1996"/>
        <v>0</v>
      </c>
      <c r="GQ161" s="693">
        <f t="shared" si="1997"/>
        <v>0</v>
      </c>
      <c r="GR161" s="693">
        <f t="shared" si="1998"/>
        <v>0</v>
      </c>
      <c r="GS161" s="774"/>
      <c r="GT161" s="775">
        <f t="shared" si="1999"/>
        <v>0</v>
      </c>
      <c r="GU161" s="782"/>
      <c r="GW161" s="790">
        <f t="shared" si="2000"/>
        <v>840000</v>
      </c>
      <c r="GX161" s="790">
        <f t="shared" si="2001"/>
        <v>0</v>
      </c>
      <c r="GY161" s="790">
        <f t="shared" si="2002"/>
        <v>420000</v>
      </c>
      <c r="GZ161" s="790">
        <f t="shared" si="2003"/>
        <v>0</v>
      </c>
      <c r="HA161" s="790">
        <f t="shared" si="2004"/>
        <v>0</v>
      </c>
      <c r="HB161" s="790">
        <f t="shared" si="2005"/>
        <v>0</v>
      </c>
      <c r="HC161" s="790">
        <f t="shared" si="2006"/>
        <v>0</v>
      </c>
      <c r="HD161" s="790">
        <f t="shared" si="2007"/>
        <v>0</v>
      </c>
      <c r="HE161" s="790">
        <f t="shared" si="1123"/>
        <v>1260000</v>
      </c>
      <c r="HF161" s="790">
        <f t="shared" si="2008"/>
        <v>0</v>
      </c>
      <c r="HG161" s="790">
        <f t="shared" si="2009"/>
        <v>0</v>
      </c>
      <c r="HH161" s="790">
        <f t="shared" si="2010"/>
        <v>0</v>
      </c>
      <c r="HI161" s="790">
        <f t="shared" si="1124"/>
        <v>1260000</v>
      </c>
      <c r="HJ161" s="790">
        <f t="shared" si="2011"/>
        <v>0</v>
      </c>
      <c r="HK161" s="790">
        <f t="shared" si="2012"/>
        <v>0</v>
      </c>
      <c r="HL161" s="790">
        <f t="shared" si="2013"/>
        <v>0</v>
      </c>
      <c r="HM161" s="790"/>
      <c r="HN161" s="790">
        <f t="shared" si="2014"/>
        <v>0</v>
      </c>
      <c r="HO161" s="791" t="s">
        <v>400</v>
      </c>
      <c r="HQ161" s="783"/>
      <c r="HR161" s="784"/>
      <c r="HS161" s="783"/>
      <c r="HT161" s="784"/>
      <c r="HU161" s="783"/>
      <c r="HV161" s="784"/>
      <c r="HW161" s="783"/>
      <c r="HX161" s="784"/>
      <c r="HY161" s="707"/>
      <c r="HZ161" s="784"/>
      <c r="IA161" s="783"/>
      <c r="IB161" s="784"/>
      <c r="IC161" s="707"/>
      <c r="ID161" s="784"/>
      <c r="IE161" s="706"/>
      <c r="IF161" s="706"/>
      <c r="IG161" s="783"/>
      <c r="IH161" s="784"/>
      <c r="II161" s="782"/>
      <c r="IK161" s="783"/>
      <c r="IL161" s="784"/>
      <c r="IM161" s="783"/>
      <c r="IN161" s="784"/>
      <c r="IO161" s="783"/>
      <c r="IP161" s="784"/>
      <c r="IQ161" s="783"/>
      <c r="IR161" s="784"/>
      <c r="IS161" s="707"/>
      <c r="IT161" s="784"/>
      <c r="IU161" s="783"/>
      <c r="IV161" s="784"/>
      <c r="IW161" s="707"/>
      <c r="IX161" s="784"/>
      <c r="IY161" s="706"/>
      <c r="IZ161" s="706"/>
      <c r="JA161" s="783"/>
      <c r="JB161" s="784"/>
      <c r="JC161" s="782"/>
      <c r="JE161" s="783"/>
      <c r="JF161" s="784"/>
      <c r="JG161" s="783"/>
      <c r="JH161" s="784"/>
      <c r="JI161" s="783"/>
      <c r="JJ161" s="784"/>
      <c r="JK161" s="783"/>
      <c r="JL161" s="784"/>
      <c r="JM161" s="707"/>
      <c r="JN161" s="784"/>
      <c r="JO161" s="783"/>
      <c r="JP161" s="784"/>
      <c r="JQ161" s="707"/>
      <c r="JR161" s="784"/>
      <c r="JS161" s="706"/>
      <c r="JT161" s="706"/>
      <c r="JU161" s="783"/>
      <c r="JV161" s="784"/>
      <c r="JW161" s="782"/>
      <c r="JY161" s="783"/>
      <c r="JZ161" s="784"/>
      <c r="KA161" s="783"/>
      <c r="KB161" s="784"/>
      <c r="KC161" s="783"/>
      <c r="KD161" s="784"/>
      <c r="KE161" s="783"/>
      <c r="KF161" s="784"/>
      <c r="KG161" s="707"/>
      <c r="KH161" s="784"/>
      <c r="KI161" s="783"/>
      <c r="KJ161" s="784"/>
      <c r="KK161" s="707"/>
      <c r="KL161" s="784"/>
      <c r="KM161" s="706"/>
      <c r="KN161" s="706"/>
      <c r="KO161" s="783"/>
      <c r="KP161" s="784"/>
      <c r="KQ161" s="782"/>
      <c r="KS161" s="783"/>
      <c r="KT161" s="784"/>
      <c r="KU161" s="783"/>
      <c r="KV161" s="784"/>
      <c r="KW161" s="783"/>
      <c r="KX161" s="784"/>
      <c r="KY161" s="783"/>
      <c r="KZ161" s="784"/>
      <c r="LA161" s="707"/>
      <c r="LB161" s="784"/>
      <c r="LC161" s="783"/>
      <c r="LD161" s="784"/>
      <c r="LE161" s="707"/>
      <c r="LF161" s="784"/>
      <c r="LG161" s="706"/>
      <c r="LH161" s="706"/>
      <c r="LI161" s="783"/>
      <c r="LJ161" s="784"/>
      <c r="LK161" s="782"/>
      <c r="LM161" s="783"/>
      <c r="LN161" s="784"/>
      <c r="LO161" s="783"/>
      <c r="LP161" s="784"/>
      <c r="LQ161" s="783"/>
      <c r="LR161" s="784"/>
      <c r="LS161" s="783"/>
      <c r="LT161" s="784"/>
      <c r="LU161" s="707"/>
      <c r="LV161" s="784"/>
      <c r="LW161" s="783"/>
      <c r="LX161" s="784"/>
      <c r="LY161" s="707"/>
      <c r="LZ161" s="784"/>
      <c r="MA161" s="706"/>
      <c r="MB161" s="706"/>
      <c r="MC161" s="783"/>
      <c r="MD161" s="784"/>
      <c r="ME161" s="782"/>
      <c r="MG161" s="783"/>
      <c r="MH161" s="784"/>
      <c r="MI161" s="783"/>
      <c r="MJ161" s="784"/>
      <c r="MK161" s="783"/>
      <c r="ML161" s="784"/>
      <c r="MM161" s="783"/>
      <c r="MN161" s="784"/>
      <c r="MO161" s="707"/>
      <c r="MP161" s="784"/>
      <c r="MQ161" s="783"/>
      <c r="MR161" s="784"/>
      <c r="MS161" s="707"/>
      <c r="MT161" s="784"/>
      <c r="MU161" s="706"/>
      <c r="MV161" s="706"/>
      <c r="MW161" s="783"/>
      <c r="MX161" s="784"/>
      <c r="MY161" s="782"/>
      <c r="NA161" s="783"/>
      <c r="NB161" s="784"/>
      <c r="NC161" s="783"/>
      <c r="ND161" s="784"/>
      <c r="NE161" s="783"/>
      <c r="NF161" s="784"/>
      <c r="NG161" s="783"/>
      <c r="NH161" s="784"/>
      <c r="NI161" s="707"/>
      <c r="NJ161" s="784"/>
      <c r="NK161" s="783"/>
      <c r="NL161" s="784"/>
      <c r="NM161" s="707"/>
      <c r="NN161" s="784"/>
      <c r="NO161" s="706"/>
      <c r="NP161" s="706"/>
      <c r="NQ161" s="783"/>
      <c r="NR161" s="784"/>
      <c r="NS161" s="782"/>
      <c r="NU161" s="783"/>
      <c r="NV161" s="784"/>
      <c r="NW161" s="783"/>
      <c r="NX161" s="784"/>
      <c r="NY161" s="783"/>
      <c r="NZ161" s="784"/>
      <c r="OA161" s="783"/>
      <c r="OB161" s="784"/>
      <c r="OC161" s="707"/>
      <c r="OD161" s="784"/>
      <c r="OE161" s="783"/>
      <c r="OF161" s="784"/>
      <c r="OG161" s="707"/>
      <c r="OH161" s="784"/>
      <c r="OI161" s="706"/>
      <c r="OJ161" s="706"/>
      <c r="OK161" s="783"/>
      <c r="OL161" s="784"/>
      <c r="OM161" s="782"/>
      <c r="OO161" s="783"/>
      <c r="OP161" s="784"/>
      <c r="OQ161" s="783"/>
      <c r="OR161" s="784"/>
      <c r="OS161" s="783"/>
      <c r="OT161" s="784"/>
      <c r="OU161" s="783"/>
      <c r="OV161" s="784"/>
      <c r="OW161" s="707"/>
      <c r="OX161" s="784"/>
      <c r="OY161" s="783"/>
      <c r="OZ161" s="784"/>
      <c r="PA161" s="707"/>
      <c r="PB161" s="784"/>
      <c r="PC161" s="706"/>
      <c r="PD161" s="706"/>
      <c r="PE161" s="783"/>
      <c r="PF161" s="784"/>
      <c r="PG161" s="782"/>
      <c r="PI161" s="783"/>
      <c r="PJ161" s="784"/>
      <c r="PK161" s="783"/>
      <c r="PL161" s="784"/>
      <c r="PM161" s="783"/>
      <c r="PN161" s="784"/>
      <c r="PO161" s="783"/>
      <c r="PP161" s="784"/>
      <c r="PQ161" s="707"/>
      <c r="PR161" s="784"/>
      <c r="PS161" s="783"/>
      <c r="PT161" s="784"/>
      <c r="PU161" s="707"/>
      <c r="PV161" s="784"/>
      <c r="PW161" s="706"/>
      <c r="PX161" s="706"/>
      <c r="PY161" s="783"/>
      <c r="PZ161" s="784"/>
      <c r="QA161" s="782"/>
      <c r="QC161" s="783"/>
      <c r="QD161" s="784"/>
      <c r="QE161" s="783"/>
      <c r="QF161" s="784"/>
      <c r="QG161" s="783"/>
      <c r="QH161" s="784"/>
      <c r="QI161" s="783"/>
      <c r="QJ161" s="784"/>
      <c r="QK161" s="707"/>
      <c r="QL161" s="784"/>
      <c r="QM161" s="783"/>
      <c r="QN161" s="784"/>
      <c r="QO161" s="707"/>
      <c r="QP161" s="784"/>
      <c r="QQ161" s="706"/>
      <c r="QR161" s="706"/>
      <c r="QS161" s="783"/>
      <c r="QT161" s="784"/>
      <c r="QU161" s="782"/>
      <c r="RA161" s="785"/>
      <c r="RB161" s="785"/>
      <c r="RC161" s="677"/>
      <c r="RD161" s="677"/>
      <c r="RE161" s="677"/>
      <c r="RF161" s="677"/>
      <c r="RG161" s="677"/>
      <c r="RH161" s="677"/>
      <c r="RI161" s="677"/>
      <c r="RJ161" s="677"/>
      <c r="RK161" s="677"/>
      <c r="RL161" s="677"/>
      <c r="RM161" s="677"/>
      <c r="RN161" s="677"/>
      <c r="RO161" s="677"/>
      <c r="RP161" s="677"/>
      <c r="RQ161" s="677"/>
      <c r="RR161" s="677"/>
      <c r="RS161" s="677"/>
      <c r="RT161" s="677"/>
      <c r="RV161" s="675"/>
      <c r="RW161" s="675"/>
      <c r="RX161" s="675"/>
      <c r="RY161" s="675"/>
      <c r="RZ161" s="675"/>
      <c r="SA161" s="675"/>
      <c r="SB161" s="675"/>
      <c r="SC161" s="675"/>
      <c r="SD161" s="675"/>
      <c r="SE161" s="675"/>
      <c r="SG161" s="675"/>
      <c r="SH161" s="675"/>
      <c r="SI161" s="675"/>
      <c r="SJ161" s="675"/>
      <c r="SK161" s="675"/>
      <c r="SL161" s="675"/>
      <c r="SM161" s="675"/>
      <c r="SN161" s="675"/>
      <c r="SO161" s="675"/>
      <c r="SP161" s="675"/>
      <c r="SQ161" s="675"/>
      <c r="SR161" s="675"/>
      <c r="SS161" s="675"/>
      <c r="ST161" s="675"/>
      <c r="SU161" s="675"/>
      <c r="SV161" s="675"/>
      <c r="SW161" s="675"/>
      <c r="SX161" s="675"/>
      <c r="SY161" s="675"/>
      <c r="SZ161" s="675"/>
      <c r="TA161" s="675"/>
      <c r="TB161" s="675"/>
      <c r="TC161" s="675"/>
      <c r="TE161" s="675"/>
      <c r="TF161" s="675"/>
      <c r="TG161" s="675"/>
      <c r="TH161" s="675"/>
      <c r="TI161" s="675"/>
      <c r="TJ161" s="675"/>
      <c r="TK161" s="675"/>
      <c r="TL161" s="675"/>
      <c r="TM161" s="675"/>
      <c r="TN161" s="676"/>
      <c r="TP161" s="675"/>
      <c r="TQ161" s="675"/>
      <c r="TR161" s="675"/>
      <c r="TS161" s="675"/>
      <c r="TT161" s="675"/>
      <c r="TU161" s="675"/>
      <c r="TV161" s="675"/>
      <c r="TW161" s="675"/>
      <c r="TX161" s="675"/>
      <c r="TY161" s="675"/>
      <c r="TZ161" s="675"/>
      <c r="UA161" s="675"/>
      <c r="UB161" s="675"/>
      <c r="UC161" s="675"/>
      <c r="UD161" s="675"/>
      <c r="UE161" s="675"/>
      <c r="UF161" s="675"/>
      <c r="UG161" s="675"/>
      <c r="UH161" s="675"/>
      <c r="UI161" s="675"/>
      <c r="UJ161" s="675"/>
      <c r="UK161" s="675"/>
      <c r="UL161" s="675"/>
      <c r="UN161" s="675"/>
      <c r="UO161" s="675"/>
      <c r="UP161" s="675"/>
      <c r="UQ161" s="675"/>
      <c r="UR161" s="675"/>
      <c r="US161" s="675"/>
      <c r="UT161" s="675"/>
      <c r="UU161" s="675"/>
      <c r="UV161" s="675"/>
      <c r="UW161" s="676"/>
    </row>
    <row r="162" spans="1:569" s="645" customFormat="1" ht="20.100000000000001" customHeight="1">
      <c r="A162" s="677"/>
      <c r="B162" s="677" t="s">
        <v>405</v>
      </c>
      <c r="C162" s="764" t="s">
        <v>769</v>
      </c>
      <c r="D162" s="764"/>
      <c r="E162" s="792" t="s">
        <v>770</v>
      </c>
      <c r="F162" s="793" t="s">
        <v>771</v>
      </c>
      <c r="G162" s="792" t="s">
        <v>772</v>
      </c>
      <c r="H162" s="794" t="s">
        <v>154</v>
      </c>
      <c r="I162" s="789">
        <f>Rev.1_Base!G326</f>
        <v>14</v>
      </c>
      <c r="J162" s="789">
        <f>Rev.1_Base!H326</f>
        <v>10</v>
      </c>
      <c r="K162" s="789">
        <f>Rev.1_Base!J326</f>
        <v>6</v>
      </c>
      <c r="L162" s="789">
        <f>Rev.1_Base!K326</f>
        <v>2</v>
      </c>
      <c r="M162" s="770"/>
      <c r="N162" s="828">
        <f t="shared" si="1423"/>
        <v>14</v>
      </c>
      <c r="O162" s="829">
        <f t="shared" si="1424"/>
        <v>0</v>
      </c>
      <c r="Q162" s="789">
        <f>Rev.1_Base!M326</f>
        <v>4</v>
      </c>
      <c r="R162" s="795">
        <f>Rev.1_Base!O326</f>
        <v>0</v>
      </c>
      <c r="S162" s="795">
        <f>Rev.1_Base!Q326</f>
        <v>0</v>
      </c>
      <c r="T162" s="795">
        <f>Rev.1_Base!S326</f>
        <v>6</v>
      </c>
      <c r="U162" s="795">
        <f>Rev.1_Base!U326</f>
        <v>0</v>
      </c>
      <c r="V162" s="795">
        <f>Rev.1_Base!W326</f>
        <v>2</v>
      </c>
      <c r="W162" s="795">
        <f>Rev.1_Base!Y326</f>
        <v>2</v>
      </c>
      <c r="X162" s="795">
        <f>Rev.1_Base!AA326</f>
        <v>0</v>
      </c>
      <c r="Y162" s="809"/>
      <c r="Z162" s="809"/>
      <c r="AA162" s="809"/>
      <c r="AB162" s="809"/>
      <c r="AC162" s="809"/>
      <c r="AD162" s="809"/>
      <c r="AE162" s="809"/>
      <c r="AF162" s="810"/>
      <c r="AH162" s="774">
        <f t="shared" si="1908"/>
        <v>68000</v>
      </c>
      <c r="AI162" s="775">
        <f t="shared" si="1909"/>
        <v>952000</v>
      </c>
      <c r="AJ162" s="774">
        <f t="shared" si="1910"/>
        <v>45000</v>
      </c>
      <c r="AK162" s="775">
        <f t="shared" si="1911"/>
        <v>630000</v>
      </c>
      <c r="AL162" s="774">
        <f t="shared" si="1912"/>
        <v>0</v>
      </c>
      <c r="AM162" s="775">
        <f t="shared" si="1913"/>
        <v>0</v>
      </c>
      <c r="AN162" s="774">
        <f t="shared" si="1914"/>
        <v>0</v>
      </c>
      <c r="AO162" s="775">
        <f t="shared" si="1915"/>
        <v>0</v>
      </c>
      <c r="AP162" s="693">
        <f t="shared" si="1111"/>
        <v>113000</v>
      </c>
      <c r="AQ162" s="775">
        <f t="shared" si="1916"/>
        <v>1582000</v>
      </c>
      <c r="AR162" s="774">
        <f t="shared" si="1917"/>
        <v>17084.686874999996</v>
      </c>
      <c r="AS162" s="775">
        <f t="shared" si="1918"/>
        <v>239185.61624999993</v>
      </c>
      <c r="AT162" s="776">
        <f t="shared" si="1152"/>
        <v>156101.62424999999</v>
      </c>
      <c r="AU162" s="776">
        <f t="shared" si="2039"/>
        <v>260169.37375</v>
      </c>
      <c r="AV162" s="693">
        <f t="shared" si="1903"/>
        <v>130084.686875</v>
      </c>
      <c r="AW162" s="775">
        <f t="shared" si="1370"/>
        <v>312203.24849999999</v>
      </c>
      <c r="AX162" s="775">
        <f t="shared" si="1919"/>
        <v>1561016.2424999999</v>
      </c>
      <c r="AY162" s="775">
        <f t="shared" si="1920"/>
        <v>3642371.2324999999</v>
      </c>
      <c r="AZ162" s="775">
        <f t="shared" si="1920"/>
        <v>1821185.61625</v>
      </c>
      <c r="BA162" s="693">
        <f t="shared" si="1921"/>
        <v>1821185.61625</v>
      </c>
      <c r="BB162" s="693">
        <f t="shared" si="1922"/>
        <v>0</v>
      </c>
      <c r="BC162" s="774">
        <f t="shared" si="1923"/>
        <v>0</v>
      </c>
      <c r="BD162" s="775">
        <f t="shared" si="1924"/>
        <v>0</v>
      </c>
      <c r="BE162" s="777"/>
      <c r="BG162" s="790">
        <f t="shared" si="2044"/>
        <v>68000</v>
      </c>
      <c r="BH162" s="790">
        <f t="shared" si="1925"/>
        <v>952000</v>
      </c>
      <c r="BI162" s="790">
        <f t="shared" si="2045"/>
        <v>45000</v>
      </c>
      <c r="BJ162" s="790">
        <f t="shared" si="1926"/>
        <v>630000</v>
      </c>
      <c r="BK162" s="790">
        <f t="shared" si="2046"/>
        <v>0</v>
      </c>
      <c r="BL162" s="790">
        <f t="shared" si="1927"/>
        <v>0</v>
      </c>
      <c r="BM162" s="790">
        <f t="shared" si="2047"/>
        <v>0</v>
      </c>
      <c r="BN162" s="790">
        <f t="shared" si="1928"/>
        <v>0</v>
      </c>
      <c r="BO162" s="790">
        <f t="shared" si="1371"/>
        <v>113000</v>
      </c>
      <c r="BP162" s="790">
        <f t="shared" si="1929"/>
        <v>1582000</v>
      </c>
      <c r="BQ162" s="790">
        <f t="shared" si="1930"/>
        <v>17084.686874999996</v>
      </c>
      <c r="BR162" s="790">
        <f t="shared" si="1931"/>
        <v>239185.61624999996</v>
      </c>
      <c r="BS162" s="790">
        <f t="shared" si="1372"/>
        <v>130084.686875</v>
      </c>
      <c r="BT162" s="790">
        <f t="shared" si="1932"/>
        <v>1821185.61625</v>
      </c>
      <c r="BU162" s="790">
        <f t="shared" si="1933"/>
        <v>1821185.61625</v>
      </c>
      <c r="BV162" s="790">
        <f t="shared" si="1934"/>
        <v>0</v>
      </c>
      <c r="BW162" s="790"/>
      <c r="BX162" s="790">
        <f t="shared" si="1935"/>
        <v>0</v>
      </c>
      <c r="BY162" s="791" t="s">
        <v>400</v>
      </c>
      <c r="CA162" s="744">
        <f>'동해기지(건축)'!BP354</f>
        <v>150000</v>
      </c>
      <c r="CB162" s="745">
        <f t="shared" si="1936"/>
        <v>2100000</v>
      </c>
      <c r="CC162" s="718"/>
      <c r="CD162" s="745">
        <f t="shared" si="1937"/>
        <v>0</v>
      </c>
      <c r="CE162" s="718"/>
      <c r="CF162" s="745">
        <f t="shared" si="1938"/>
        <v>0</v>
      </c>
      <c r="CG162" s="718">
        <f>'동해기지(건축)'!BR354</f>
        <v>20000</v>
      </c>
      <c r="CH162" s="745">
        <f t="shared" si="1939"/>
        <v>280000</v>
      </c>
      <c r="CI162" s="746">
        <f t="shared" si="1377"/>
        <v>170000</v>
      </c>
      <c r="CJ162" s="745">
        <f t="shared" si="1940"/>
        <v>2380000</v>
      </c>
      <c r="CK162" s="718"/>
      <c r="CL162" s="745">
        <f t="shared" si="1941"/>
        <v>0</v>
      </c>
      <c r="CM162" s="746">
        <f t="shared" si="1378"/>
        <v>170000</v>
      </c>
      <c r="CN162" s="745">
        <f t="shared" si="1942"/>
        <v>2380000</v>
      </c>
      <c r="CO162" s="699">
        <f t="shared" si="1943"/>
        <v>680000</v>
      </c>
      <c r="CP162" s="699">
        <f t="shared" si="1943"/>
        <v>0</v>
      </c>
      <c r="CQ162" s="699">
        <f t="shared" si="1943"/>
        <v>0</v>
      </c>
      <c r="CR162" s="699">
        <f t="shared" si="1943"/>
        <v>1020000</v>
      </c>
      <c r="CS162" s="700">
        <f t="shared" si="1943"/>
        <v>0</v>
      </c>
      <c r="CT162" s="699">
        <f t="shared" si="1943"/>
        <v>340000</v>
      </c>
      <c r="CU162" s="699">
        <f t="shared" si="1943"/>
        <v>340000</v>
      </c>
      <c r="CV162" s="700">
        <f t="shared" si="1944"/>
        <v>0</v>
      </c>
      <c r="CW162" s="697"/>
      <c r="CX162" s="696">
        <f t="shared" si="1945"/>
        <v>0</v>
      </c>
      <c r="CY162" s="701"/>
      <c r="DA162" s="778">
        <f>IFERROR(VLOOKUP($C162,정민건설!$A$13:$AM$154,28,FALSE),0)</f>
        <v>68000</v>
      </c>
      <c r="DB162" s="775">
        <f t="shared" si="1946"/>
        <v>952000</v>
      </c>
      <c r="DC162" s="778">
        <f>IFERROR(VLOOKUP($C162,정민건설!$A$13:$AM$154,30,FALSE),0)</f>
        <v>45000</v>
      </c>
      <c r="DD162" s="775">
        <f t="shared" si="1947"/>
        <v>630000</v>
      </c>
      <c r="DE162" s="774">
        <f>IFERROR(VLOOKUP($C162,정민건설!$A$13:$AM$154,32,FALSE),0)</f>
        <v>0</v>
      </c>
      <c r="DF162" s="775">
        <f t="shared" si="1948"/>
        <v>0</v>
      </c>
      <c r="DG162" s="774">
        <f>IFERROR(VLOOKUP($C162,정민건설!$A$13:$AM$154,34,FALSE),0)</f>
        <v>0</v>
      </c>
      <c r="DH162" s="775">
        <f t="shared" si="1949"/>
        <v>0</v>
      </c>
      <c r="DI162" s="693">
        <f t="shared" si="1112"/>
        <v>113000</v>
      </c>
      <c r="DJ162" s="775">
        <f t="shared" si="1950"/>
        <v>1582000</v>
      </c>
      <c r="DK162" s="778">
        <f t="shared" si="1951"/>
        <v>17084.686874999996</v>
      </c>
      <c r="DL162" s="779">
        <f t="shared" si="1952"/>
        <v>239185.61624999996</v>
      </c>
      <c r="DM162" s="693">
        <f t="shared" si="1113"/>
        <v>130084.686875</v>
      </c>
      <c r="DN162" s="775">
        <f t="shared" si="1953"/>
        <v>1821185.61625</v>
      </c>
      <c r="DO162" s="693">
        <f t="shared" si="1954"/>
        <v>1821185.61625</v>
      </c>
      <c r="DP162" s="693">
        <f t="shared" si="1955"/>
        <v>0</v>
      </c>
      <c r="DQ162" s="774"/>
      <c r="DR162" s="775">
        <f t="shared" si="1956"/>
        <v>0</v>
      </c>
      <c r="DS162" s="777"/>
      <c r="DU162" s="774">
        <f>IFERROR(VLOOKUP($C162,[1]영만종합건설!$A$13:$AN$154,28,FALSE),0)</f>
        <v>200000</v>
      </c>
      <c r="DV162" s="780">
        <f t="shared" si="1957"/>
        <v>2800000</v>
      </c>
      <c r="DW162" s="774">
        <f>IFERROR(VLOOKUP($C162,[1]영만종합건설!$A$13:$AN$154,30,FALSE),0)</f>
        <v>150000</v>
      </c>
      <c r="DX162" s="780">
        <f t="shared" si="1958"/>
        <v>2100000</v>
      </c>
      <c r="DY162" s="778">
        <f>IFERROR(VLOOKUP($C162,[1]영만종합건설!$A$13:$AN$154,32,FALSE),0)</f>
        <v>50000</v>
      </c>
      <c r="DZ162" s="780">
        <f t="shared" si="1959"/>
        <v>700000</v>
      </c>
      <c r="EA162" s="778">
        <f>IFERROR(VLOOKUP($C162,[1]영만종합건설!$A$13:$AN$154,34,FALSE),0)</f>
        <v>0</v>
      </c>
      <c r="EB162" s="780">
        <f t="shared" si="1960"/>
        <v>0</v>
      </c>
      <c r="EC162" s="703">
        <f t="shared" si="1114"/>
        <v>400000</v>
      </c>
      <c r="ED162" s="780">
        <f t="shared" si="1961"/>
        <v>5600000</v>
      </c>
      <c r="EE162" s="778">
        <f t="shared" si="1962"/>
        <v>58358.256249999999</v>
      </c>
      <c r="EF162" s="779">
        <f t="shared" si="1963"/>
        <v>817015.58750000002</v>
      </c>
      <c r="EG162" s="703">
        <f t="shared" si="1115"/>
        <v>458358.25624999998</v>
      </c>
      <c r="EH162" s="780">
        <f t="shared" si="1964"/>
        <v>6417015.5874999994</v>
      </c>
      <c r="EI162" s="703">
        <f t="shared" si="1965"/>
        <v>6417015.5874999994</v>
      </c>
      <c r="EJ162" s="703">
        <f t="shared" si="1966"/>
        <v>0</v>
      </c>
      <c r="EK162" s="778"/>
      <c r="EL162" s="780">
        <f t="shared" si="1967"/>
        <v>0</v>
      </c>
      <c r="EM162" s="781"/>
      <c r="EO162" s="778">
        <f>IFERROR(VLOOKUP($C162,[1]부강종합건설!$A$13:$AM$154,28,FALSE),0)</f>
        <v>30000</v>
      </c>
      <c r="EP162" s="780">
        <f t="shared" si="1968"/>
        <v>420000</v>
      </c>
      <c r="EQ162" s="778">
        <f>IFERROR(VLOOKUP($C162,[1]부강종합건설!$A$13:$AM$154,30,FALSE),0)</f>
        <v>15000</v>
      </c>
      <c r="ER162" s="780">
        <f t="shared" si="1969"/>
        <v>210000</v>
      </c>
      <c r="ES162" s="778">
        <f>IFERROR(VLOOKUP($C162,[1]부강종합건설!$A$13:$AM$154,32,FALSE),0)</f>
        <v>0</v>
      </c>
      <c r="ET162" s="780">
        <f t="shared" si="1970"/>
        <v>0</v>
      </c>
      <c r="EU162" s="778">
        <f>IFERROR(VLOOKUP($C162,[1]부강종합건설!$A$13:$AM$154,34,FALSE),0)</f>
        <v>6280</v>
      </c>
      <c r="EV162" s="780">
        <f t="shared" si="1971"/>
        <v>87920</v>
      </c>
      <c r="EW162" s="703">
        <f t="shared" si="1116"/>
        <v>51280</v>
      </c>
      <c r="EX162" s="780">
        <f t="shared" si="1972"/>
        <v>717920</v>
      </c>
      <c r="EY162" s="778">
        <f t="shared" si="1973"/>
        <v>7041.3352250000007</v>
      </c>
      <c r="EZ162" s="779">
        <f t="shared" si="1974"/>
        <v>98578.693150000006</v>
      </c>
      <c r="FA162" s="703">
        <f t="shared" si="1117"/>
        <v>58321.335225000003</v>
      </c>
      <c r="FB162" s="780">
        <f t="shared" si="1975"/>
        <v>816498.69315000006</v>
      </c>
      <c r="FC162" s="703">
        <f t="shared" si="1976"/>
        <v>816498.69315000006</v>
      </c>
      <c r="FD162" s="703">
        <f t="shared" si="1977"/>
        <v>0</v>
      </c>
      <c r="FE162" s="778"/>
      <c r="FF162" s="780">
        <f t="shared" si="1978"/>
        <v>0</v>
      </c>
      <c r="FG162" s="782"/>
      <c r="FI162" s="774">
        <f>IFERROR(VLOOKUP($C162,[1]대도엔지니어링!$A$13:$AN$154,28,FALSE),0)</f>
        <v>1800000</v>
      </c>
      <c r="FJ162" s="775">
        <f t="shared" si="1979"/>
        <v>25200000</v>
      </c>
      <c r="FK162" s="774">
        <f>IFERROR(VLOOKUP($C162,[1]대도엔지니어링!$A$13:$AN$154,30,FALSE),0)</f>
        <v>1200000</v>
      </c>
      <c r="FL162" s="775">
        <f t="shared" si="1980"/>
        <v>16800000</v>
      </c>
      <c r="FM162" s="774">
        <f>IFERROR(VLOOKUP($C162,[1]대도엔지니어링!$A$13:$AN$154,32,FALSE),0)</f>
        <v>400000</v>
      </c>
      <c r="FN162" s="775">
        <f t="shared" si="1981"/>
        <v>5600000</v>
      </c>
      <c r="FO162" s="774">
        <f>IFERROR(VLOOKUP($C162,[1]대도엔지니어링!$A$13:$AN$154,34,FALSE),0)</f>
        <v>93940</v>
      </c>
      <c r="FP162" s="775">
        <f t="shared" si="1982"/>
        <v>1315160</v>
      </c>
      <c r="FQ162" s="693">
        <f t="shared" si="1118"/>
        <v>3493940</v>
      </c>
      <c r="FR162" s="775">
        <f t="shared" si="1983"/>
        <v>48915160</v>
      </c>
      <c r="FS162" s="774">
        <f t="shared" si="1119"/>
        <v>279425.85302605119</v>
      </c>
      <c r="FT162" s="775">
        <f t="shared" si="1984"/>
        <v>3911961.9423647169</v>
      </c>
      <c r="FU162" s="693">
        <f t="shared" si="1120"/>
        <v>3773365.8530260511</v>
      </c>
      <c r="FV162" s="775">
        <f t="shared" si="1985"/>
        <v>52827121.942364715</v>
      </c>
      <c r="FW162" s="693">
        <f t="shared" si="1986"/>
        <v>52827121.942364715</v>
      </c>
      <c r="FX162" s="693">
        <f t="shared" si="1987"/>
        <v>0</v>
      </c>
      <c r="FY162" s="774"/>
      <c r="FZ162" s="775">
        <f t="shared" si="1988"/>
        <v>0</v>
      </c>
      <c r="GA162" s="782"/>
      <c r="GC162" s="774">
        <f>IFERROR(VLOOKUP($C162,[1]부명엔지니어링!$A$13:$AN$154,28,FALSE),0)</f>
        <v>300000</v>
      </c>
      <c r="GD162" s="775">
        <f t="shared" si="1989"/>
        <v>4200000</v>
      </c>
      <c r="GE162" s="774">
        <f>IFERROR(VLOOKUP($C162,[1]부명엔지니어링!$A$13:$AN$154,30,FALSE),0)</f>
        <v>150000</v>
      </c>
      <c r="GF162" s="775">
        <f t="shared" si="1990"/>
        <v>2100000</v>
      </c>
      <c r="GG162" s="774">
        <f>IFERROR(VLOOKUP($C162,[1]부명엔지니어링!$A$13:$AN$154,32,FALSE),0)</f>
        <v>150000</v>
      </c>
      <c r="GH162" s="775">
        <f t="shared" si="1991"/>
        <v>2100000</v>
      </c>
      <c r="GI162" s="774">
        <f>IFERROR(VLOOKUP($C162,[1]부명엔지니어링!$A$13:$AN$154,34,FALSE),0)</f>
        <v>0</v>
      </c>
      <c r="GJ162" s="775">
        <f t="shared" si="1992"/>
        <v>0</v>
      </c>
      <c r="GK162" s="693">
        <f t="shared" si="1121"/>
        <v>600000</v>
      </c>
      <c r="GL162" s="775">
        <f t="shared" si="1993"/>
        <v>8400000</v>
      </c>
      <c r="GM162" s="774">
        <f t="shared" si="1994"/>
        <v>77962.256249999991</v>
      </c>
      <c r="GN162" s="775">
        <f t="shared" si="1995"/>
        <v>1091471.5874999999</v>
      </c>
      <c r="GO162" s="693">
        <f t="shared" si="1122"/>
        <v>677962.25624999998</v>
      </c>
      <c r="GP162" s="775">
        <f t="shared" si="1996"/>
        <v>9491471.5875000004</v>
      </c>
      <c r="GQ162" s="693">
        <f t="shared" si="1997"/>
        <v>9491471.5875000004</v>
      </c>
      <c r="GR162" s="693">
        <f t="shared" si="1998"/>
        <v>0</v>
      </c>
      <c r="GS162" s="774"/>
      <c r="GT162" s="775">
        <f t="shared" si="1999"/>
        <v>0</v>
      </c>
      <c r="GU162" s="782"/>
      <c r="GW162" s="790">
        <f t="shared" si="2000"/>
        <v>68000</v>
      </c>
      <c r="GX162" s="790">
        <f t="shared" si="2001"/>
        <v>952000</v>
      </c>
      <c r="GY162" s="790">
        <f t="shared" si="2002"/>
        <v>45000</v>
      </c>
      <c r="GZ162" s="790">
        <f t="shared" si="2003"/>
        <v>630000</v>
      </c>
      <c r="HA162" s="790">
        <f t="shared" si="2004"/>
        <v>0</v>
      </c>
      <c r="HB162" s="790">
        <f t="shared" si="2005"/>
        <v>0</v>
      </c>
      <c r="HC162" s="790">
        <f t="shared" si="2006"/>
        <v>0</v>
      </c>
      <c r="HD162" s="790">
        <f t="shared" si="2007"/>
        <v>0</v>
      </c>
      <c r="HE162" s="790">
        <f t="shared" si="1123"/>
        <v>113000</v>
      </c>
      <c r="HF162" s="790">
        <f t="shared" si="2008"/>
        <v>1582000</v>
      </c>
      <c r="HG162" s="790">
        <f t="shared" si="2009"/>
        <v>17084.686874999996</v>
      </c>
      <c r="HH162" s="790">
        <f t="shared" si="2010"/>
        <v>239185.61624999996</v>
      </c>
      <c r="HI162" s="790">
        <f t="shared" si="1124"/>
        <v>130084.686875</v>
      </c>
      <c r="HJ162" s="790">
        <f t="shared" si="2011"/>
        <v>1821185.61625</v>
      </c>
      <c r="HK162" s="790">
        <f t="shared" si="2012"/>
        <v>1821185.61625</v>
      </c>
      <c r="HL162" s="790">
        <f t="shared" si="2013"/>
        <v>0</v>
      </c>
      <c r="HM162" s="790"/>
      <c r="HN162" s="790">
        <f t="shared" si="2014"/>
        <v>0</v>
      </c>
      <c r="HO162" s="791" t="s">
        <v>400</v>
      </c>
      <c r="HQ162" s="783"/>
      <c r="HR162" s="784"/>
      <c r="HS162" s="783"/>
      <c r="HT162" s="784"/>
      <c r="HU162" s="783"/>
      <c r="HV162" s="784"/>
      <c r="HW162" s="783"/>
      <c r="HX162" s="784"/>
      <c r="HY162" s="707"/>
      <c r="HZ162" s="784"/>
      <c r="IA162" s="783"/>
      <c r="IB162" s="784"/>
      <c r="IC162" s="707"/>
      <c r="ID162" s="784"/>
      <c r="IE162" s="706"/>
      <c r="IF162" s="706"/>
      <c r="IG162" s="783"/>
      <c r="IH162" s="784"/>
      <c r="II162" s="782"/>
      <c r="IK162" s="783"/>
      <c r="IL162" s="784"/>
      <c r="IM162" s="783"/>
      <c r="IN162" s="784"/>
      <c r="IO162" s="783"/>
      <c r="IP162" s="784"/>
      <c r="IQ162" s="783"/>
      <c r="IR162" s="784"/>
      <c r="IS162" s="707"/>
      <c r="IT162" s="784"/>
      <c r="IU162" s="783"/>
      <c r="IV162" s="784"/>
      <c r="IW162" s="707"/>
      <c r="IX162" s="784"/>
      <c r="IY162" s="706"/>
      <c r="IZ162" s="706"/>
      <c r="JA162" s="783"/>
      <c r="JB162" s="784"/>
      <c r="JC162" s="782"/>
      <c r="JE162" s="783"/>
      <c r="JF162" s="784"/>
      <c r="JG162" s="783"/>
      <c r="JH162" s="784"/>
      <c r="JI162" s="783"/>
      <c r="JJ162" s="784"/>
      <c r="JK162" s="783"/>
      <c r="JL162" s="784"/>
      <c r="JM162" s="707"/>
      <c r="JN162" s="784"/>
      <c r="JO162" s="783"/>
      <c r="JP162" s="784"/>
      <c r="JQ162" s="707"/>
      <c r="JR162" s="784"/>
      <c r="JS162" s="706"/>
      <c r="JT162" s="706"/>
      <c r="JU162" s="783"/>
      <c r="JV162" s="784"/>
      <c r="JW162" s="782"/>
      <c r="JY162" s="783"/>
      <c r="JZ162" s="784"/>
      <c r="KA162" s="783"/>
      <c r="KB162" s="784"/>
      <c r="KC162" s="783"/>
      <c r="KD162" s="784"/>
      <c r="KE162" s="783"/>
      <c r="KF162" s="784"/>
      <c r="KG162" s="707"/>
      <c r="KH162" s="784"/>
      <c r="KI162" s="783"/>
      <c r="KJ162" s="784"/>
      <c r="KK162" s="707"/>
      <c r="KL162" s="784"/>
      <c r="KM162" s="706"/>
      <c r="KN162" s="706"/>
      <c r="KO162" s="783"/>
      <c r="KP162" s="784"/>
      <c r="KQ162" s="782"/>
      <c r="KS162" s="783"/>
      <c r="KT162" s="784"/>
      <c r="KU162" s="783"/>
      <c r="KV162" s="784"/>
      <c r="KW162" s="783"/>
      <c r="KX162" s="784"/>
      <c r="KY162" s="783"/>
      <c r="KZ162" s="784"/>
      <c r="LA162" s="707"/>
      <c r="LB162" s="784"/>
      <c r="LC162" s="783"/>
      <c r="LD162" s="784"/>
      <c r="LE162" s="707"/>
      <c r="LF162" s="784"/>
      <c r="LG162" s="706"/>
      <c r="LH162" s="706"/>
      <c r="LI162" s="783"/>
      <c r="LJ162" s="784"/>
      <c r="LK162" s="782"/>
      <c r="LM162" s="783"/>
      <c r="LN162" s="784"/>
      <c r="LO162" s="783"/>
      <c r="LP162" s="784"/>
      <c r="LQ162" s="783"/>
      <c r="LR162" s="784"/>
      <c r="LS162" s="783"/>
      <c r="LT162" s="784"/>
      <c r="LU162" s="707"/>
      <c r="LV162" s="784"/>
      <c r="LW162" s="783"/>
      <c r="LX162" s="784"/>
      <c r="LY162" s="707"/>
      <c r="LZ162" s="784"/>
      <c r="MA162" s="706"/>
      <c r="MB162" s="706"/>
      <c r="MC162" s="783"/>
      <c r="MD162" s="784"/>
      <c r="ME162" s="782"/>
      <c r="MG162" s="783"/>
      <c r="MH162" s="784"/>
      <c r="MI162" s="783"/>
      <c r="MJ162" s="784"/>
      <c r="MK162" s="783"/>
      <c r="ML162" s="784"/>
      <c r="MM162" s="783"/>
      <c r="MN162" s="784"/>
      <c r="MO162" s="707"/>
      <c r="MP162" s="784"/>
      <c r="MQ162" s="783"/>
      <c r="MR162" s="784"/>
      <c r="MS162" s="707"/>
      <c r="MT162" s="784"/>
      <c r="MU162" s="706"/>
      <c r="MV162" s="706"/>
      <c r="MW162" s="783"/>
      <c r="MX162" s="784"/>
      <c r="MY162" s="782"/>
      <c r="NA162" s="783"/>
      <c r="NB162" s="784"/>
      <c r="NC162" s="783"/>
      <c r="ND162" s="784"/>
      <c r="NE162" s="783"/>
      <c r="NF162" s="784"/>
      <c r="NG162" s="783"/>
      <c r="NH162" s="784"/>
      <c r="NI162" s="707"/>
      <c r="NJ162" s="784"/>
      <c r="NK162" s="783"/>
      <c r="NL162" s="784"/>
      <c r="NM162" s="707"/>
      <c r="NN162" s="784"/>
      <c r="NO162" s="706"/>
      <c r="NP162" s="706"/>
      <c r="NQ162" s="783"/>
      <c r="NR162" s="784"/>
      <c r="NS162" s="782"/>
      <c r="NU162" s="783"/>
      <c r="NV162" s="784"/>
      <c r="NW162" s="783"/>
      <c r="NX162" s="784"/>
      <c r="NY162" s="783"/>
      <c r="NZ162" s="784"/>
      <c r="OA162" s="783"/>
      <c r="OB162" s="784"/>
      <c r="OC162" s="707"/>
      <c r="OD162" s="784"/>
      <c r="OE162" s="783"/>
      <c r="OF162" s="784"/>
      <c r="OG162" s="707"/>
      <c r="OH162" s="784"/>
      <c r="OI162" s="706"/>
      <c r="OJ162" s="706"/>
      <c r="OK162" s="783"/>
      <c r="OL162" s="784"/>
      <c r="OM162" s="782"/>
      <c r="OO162" s="783"/>
      <c r="OP162" s="784"/>
      <c r="OQ162" s="783"/>
      <c r="OR162" s="784"/>
      <c r="OS162" s="783"/>
      <c r="OT162" s="784"/>
      <c r="OU162" s="783"/>
      <c r="OV162" s="784"/>
      <c r="OW162" s="707"/>
      <c r="OX162" s="784"/>
      <c r="OY162" s="783"/>
      <c r="OZ162" s="784"/>
      <c r="PA162" s="707"/>
      <c r="PB162" s="784"/>
      <c r="PC162" s="706"/>
      <c r="PD162" s="706"/>
      <c r="PE162" s="783"/>
      <c r="PF162" s="784"/>
      <c r="PG162" s="782"/>
      <c r="PI162" s="783"/>
      <c r="PJ162" s="784"/>
      <c r="PK162" s="783"/>
      <c r="PL162" s="784"/>
      <c r="PM162" s="783"/>
      <c r="PN162" s="784"/>
      <c r="PO162" s="783"/>
      <c r="PP162" s="784"/>
      <c r="PQ162" s="707"/>
      <c r="PR162" s="784"/>
      <c r="PS162" s="783"/>
      <c r="PT162" s="784"/>
      <c r="PU162" s="707"/>
      <c r="PV162" s="784"/>
      <c r="PW162" s="706"/>
      <c r="PX162" s="706"/>
      <c r="PY162" s="783"/>
      <c r="PZ162" s="784"/>
      <c r="QA162" s="782"/>
      <c r="QC162" s="783"/>
      <c r="QD162" s="784"/>
      <c r="QE162" s="783"/>
      <c r="QF162" s="784"/>
      <c r="QG162" s="783"/>
      <c r="QH162" s="784"/>
      <c r="QI162" s="783"/>
      <c r="QJ162" s="784"/>
      <c r="QK162" s="707"/>
      <c r="QL162" s="784"/>
      <c r="QM162" s="783"/>
      <c r="QN162" s="784"/>
      <c r="QO162" s="707"/>
      <c r="QP162" s="784"/>
      <c r="QQ162" s="706"/>
      <c r="QR162" s="706"/>
      <c r="QS162" s="783"/>
      <c r="QT162" s="784"/>
      <c r="QU162" s="782"/>
      <c r="RA162" s="785"/>
      <c r="RB162" s="785"/>
      <c r="RC162" s="677"/>
      <c r="RD162" s="677"/>
      <c r="RE162" s="677"/>
      <c r="RF162" s="677"/>
      <c r="RG162" s="677"/>
      <c r="RH162" s="677"/>
      <c r="RI162" s="677"/>
      <c r="RJ162" s="677"/>
      <c r="RK162" s="677"/>
      <c r="RL162" s="677"/>
      <c r="RM162" s="677"/>
      <c r="RN162" s="677"/>
      <c r="RO162" s="677"/>
      <c r="RP162" s="677"/>
      <c r="RQ162" s="677"/>
      <c r="RR162" s="677"/>
      <c r="RS162" s="677"/>
      <c r="RT162" s="677"/>
      <c r="RV162" s="675"/>
      <c r="RW162" s="675"/>
      <c r="RX162" s="675"/>
      <c r="RY162" s="675"/>
      <c r="RZ162" s="675"/>
      <c r="SA162" s="675"/>
      <c r="SB162" s="675"/>
      <c r="SC162" s="675"/>
      <c r="SD162" s="675"/>
      <c r="SE162" s="675"/>
      <c r="SG162" s="675"/>
      <c r="SH162" s="675"/>
      <c r="SI162" s="675"/>
      <c r="SJ162" s="675"/>
      <c r="SK162" s="675"/>
      <c r="SL162" s="675"/>
      <c r="SM162" s="675"/>
      <c r="SN162" s="675"/>
      <c r="SO162" s="675"/>
      <c r="SP162" s="675"/>
      <c r="SQ162" s="675"/>
      <c r="SR162" s="675"/>
      <c r="SS162" s="675"/>
      <c r="ST162" s="675"/>
      <c r="SU162" s="675"/>
      <c r="SV162" s="675"/>
      <c r="SW162" s="675"/>
      <c r="SX162" s="675"/>
      <c r="SY162" s="675"/>
      <c r="SZ162" s="675"/>
      <c r="TA162" s="675"/>
      <c r="TB162" s="675"/>
      <c r="TC162" s="675"/>
      <c r="TE162" s="675"/>
      <c r="TF162" s="675"/>
      <c r="TG162" s="675"/>
      <c r="TH162" s="675"/>
      <c r="TI162" s="675"/>
      <c r="TJ162" s="675"/>
      <c r="TK162" s="675"/>
      <c r="TL162" s="675"/>
      <c r="TM162" s="675"/>
      <c r="TN162" s="676"/>
      <c r="TP162" s="675"/>
      <c r="TQ162" s="675"/>
      <c r="TR162" s="675"/>
      <c r="TS162" s="675"/>
      <c r="TT162" s="675"/>
      <c r="TU162" s="675"/>
      <c r="TV162" s="675"/>
      <c r="TW162" s="675"/>
      <c r="TX162" s="675"/>
      <c r="TY162" s="675"/>
      <c r="TZ162" s="675"/>
      <c r="UA162" s="675"/>
      <c r="UB162" s="675"/>
      <c r="UC162" s="675"/>
      <c r="UD162" s="675"/>
      <c r="UE162" s="675"/>
      <c r="UF162" s="675"/>
      <c r="UG162" s="675"/>
      <c r="UH162" s="675"/>
      <c r="UI162" s="675"/>
      <c r="UJ162" s="675"/>
      <c r="UK162" s="675"/>
      <c r="UL162" s="675"/>
      <c r="UN162" s="675"/>
      <c r="UO162" s="675"/>
      <c r="UP162" s="675"/>
      <c r="UQ162" s="675"/>
      <c r="UR162" s="675"/>
      <c r="US162" s="675"/>
      <c r="UT162" s="675"/>
      <c r="UU162" s="675"/>
      <c r="UV162" s="675"/>
      <c r="UW162" s="676"/>
    </row>
    <row r="163" spans="1:569" s="645" customFormat="1" ht="20.100000000000001" customHeight="1">
      <c r="A163" s="677"/>
      <c r="B163" s="677" t="s">
        <v>405</v>
      </c>
      <c r="C163" s="764" t="s">
        <v>773</v>
      </c>
      <c r="D163" s="764"/>
      <c r="E163" s="792" t="s">
        <v>774</v>
      </c>
      <c r="F163" s="793" t="s">
        <v>775</v>
      </c>
      <c r="G163" s="792" t="s">
        <v>776</v>
      </c>
      <c r="H163" s="794" t="s">
        <v>154</v>
      </c>
      <c r="I163" s="789">
        <f>Rev.1_Base!G351</f>
        <v>3</v>
      </c>
      <c r="J163" s="789">
        <f>Rev.1_Base!H351</f>
        <v>3</v>
      </c>
      <c r="K163" s="789">
        <f>Rev.1_Base!J351</f>
        <v>2</v>
      </c>
      <c r="L163" s="789">
        <f>Rev.1_Base!K351</f>
        <v>2</v>
      </c>
      <c r="M163" s="770"/>
      <c r="N163" s="828">
        <f t="shared" si="1423"/>
        <v>3</v>
      </c>
      <c r="O163" s="829">
        <f t="shared" si="1424"/>
        <v>0</v>
      </c>
      <c r="Q163" s="789">
        <f>Rev.1_Base!M351</f>
        <v>0</v>
      </c>
      <c r="R163" s="795">
        <f>Rev.1_Base!O351</f>
        <v>2</v>
      </c>
      <c r="S163" s="795">
        <f>Rev.1_Base!Q351</f>
        <v>1</v>
      </c>
      <c r="T163" s="795">
        <f>Rev.1_Base!S351</f>
        <v>0</v>
      </c>
      <c r="U163" s="795">
        <f>Rev.1_Base!U351</f>
        <v>0</v>
      </c>
      <c r="V163" s="795">
        <f>Rev.1_Base!W351</f>
        <v>0</v>
      </c>
      <c r="W163" s="795">
        <f>Rev.1_Base!Y351</f>
        <v>0</v>
      </c>
      <c r="X163" s="795">
        <f>Rev.1_Base!AA351</f>
        <v>0</v>
      </c>
      <c r="Y163" s="809"/>
      <c r="Z163" s="809"/>
      <c r="AA163" s="809"/>
      <c r="AB163" s="809"/>
      <c r="AC163" s="809"/>
      <c r="AD163" s="809"/>
      <c r="AE163" s="809"/>
      <c r="AF163" s="810"/>
      <c r="AH163" s="774">
        <f t="shared" si="1908"/>
        <v>35000</v>
      </c>
      <c r="AI163" s="775">
        <f t="shared" si="1909"/>
        <v>105000</v>
      </c>
      <c r="AJ163" s="774">
        <f t="shared" si="1910"/>
        <v>50000</v>
      </c>
      <c r="AK163" s="775">
        <f t="shared" si="1911"/>
        <v>150000</v>
      </c>
      <c r="AL163" s="774">
        <f t="shared" si="1912"/>
        <v>0</v>
      </c>
      <c r="AM163" s="775">
        <f t="shared" si="1913"/>
        <v>0</v>
      </c>
      <c r="AN163" s="774">
        <f t="shared" si="1914"/>
        <v>0</v>
      </c>
      <c r="AO163" s="775">
        <f t="shared" si="1915"/>
        <v>0</v>
      </c>
      <c r="AP163" s="693">
        <f t="shared" si="1111"/>
        <v>85000</v>
      </c>
      <c r="AQ163" s="775">
        <f t="shared" si="1916"/>
        <v>255000</v>
      </c>
      <c r="AR163" s="774">
        <f t="shared" si="1917"/>
        <v>14543.36875</v>
      </c>
      <c r="AS163" s="775">
        <f t="shared" si="1918"/>
        <v>43630.106249999997</v>
      </c>
      <c r="AT163" s="776">
        <f t="shared" si="1152"/>
        <v>119452.04249999998</v>
      </c>
      <c r="AU163" s="776">
        <f t="shared" si="2039"/>
        <v>199086.73749999999</v>
      </c>
      <c r="AV163" s="693">
        <f t="shared" si="1903"/>
        <v>99543.368749999994</v>
      </c>
      <c r="AW163" s="775">
        <f t="shared" si="1370"/>
        <v>238904.08499999996</v>
      </c>
      <c r="AX163" s="775">
        <f t="shared" si="1919"/>
        <v>398173.47499999998</v>
      </c>
      <c r="AY163" s="775">
        <f t="shared" si="1920"/>
        <v>597260.21249999991</v>
      </c>
      <c r="AZ163" s="775">
        <f t="shared" si="1920"/>
        <v>298630.10624999995</v>
      </c>
      <c r="BA163" s="693">
        <f t="shared" si="1921"/>
        <v>298630.10624999995</v>
      </c>
      <c r="BB163" s="693">
        <f t="shared" si="1922"/>
        <v>0</v>
      </c>
      <c r="BC163" s="774">
        <f t="shared" si="1923"/>
        <v>0</v>
      </c>
      <c r="BD163" s="775">
        <f t="shared" si="1924"/>
        <v>0</v>
      </c>
      <c r="BE163" s="777"/>
      <c r="BG163" s="790">
        <f t="shared" si="2044"/>
        <v>35000</v>
      </c>
      <c r="BH163" s="790">
        <f t="shared" si="1925"/>
        <v>105000</v>
      </c>
      <c r="BI163" s="790">
        <f t="shared" si="2045"/>
        <v>50000</v>
      </c>
      <c r="BJ163" s="790">
        <f t="shared" si="1926"/>
        <v>150000</v>
      </c>
      <c r="BK163" s="790">
        <f t="shared" si="2046"/>
        <v>0</v>
      </c>
      <c r="BL163" s="790">
        <f t="shared" si="1927"/>
        <v>0</v>
      </c>
      <c r="BM163" s="790">
        <f t="shared" si="2047"/>
        <v>0</v>
      </c>
      <c r="BN163" s="790">
        <f t="shared" si="1928"/>
        <v>0</v>
      </c>
      <c r="BO163" s="790">
        <f t="shared" si="1371"/>
        <v>85000</v>
      </c>
      <c r="BP163" s="790">
        <f t="shared" si="1929"/>
        <v>255000</v>
      </c>
      <c r="BQ163" s="790">
        <f t="shared" si="1930"/>
        <v>14543.36875</v>
      </c>
      <c r="BR163" s="790">
        <f t="shared" si="1931"/>
        <v>43630.106249999997</v>
      </c>
      <c r="BS163" s="790">
        <f t="shared" si="1372"/>
        <v>99543.368749999994</v>
      </c>
      <c r="BT163" s="790">
        <f t="shared" si="1932"/>
        <v>298630.10624999995</v>
      </c>
      <c r="BU163" s="790">
        <f t="shared" si="1933"/>
        <v>298630.10624999995</v>
      </c>
      <c r="BV163" s="790">
        <f t="shared" si="1934"/>
        <v>0</v>
      </c>
      <c r="BW163" s="790"/>
      <c r="BX163" s="790">
        <f t="shared" si="1935"/>
        <v>0</v>
      </c>
      <c r="BY163" s="791" t="s">
        <v>400</v>
      </c>
      <c r="CA163" s="744">
        <f>'동해기지(건축)'!BP680</f>
        <v>40000</v>
      </c>
      <c r="CB163" s="745">
        <f t="shared" si="1936"/>
        <v>120000</v>
      </c>
      <c r="CC163" s="718">
        <f>'동해기지(건축)'!BQ680</f>
        <v>10000</v>
      </c>
      <c r="CD163" s="745">
        <f t="shared" si="1937"/>
        <v>30000</v>
      </c>
      <c r="CE163" s="718"/>
      <c r="CF163" s="745">
        <f t="shared" si="1938"/>
        <v>0</v>
      </c>
      <c r="CG163" s="718">
        <f>'동해기지(건축)'!BR680</f>
        <v>5000</v>
      </c>
      <c r="CH163" s="745">
        <f t="shared" si="1939"/>
        <v>15000</v>
      </c>
      <c r="CI163" s="746">
        <f t="shared" si="1377"/>
        <v>55000</v>
      </c>
      <c r="CJ163" s="745">
        <f t="shared" si="1940"/>
        <v>165000</v>
      </c>
      <c r="CK163" s="718"/>
      <c r="CL163" s="745">
        <f t="shared" si="1941"/>
        <v>0</v>
      </c>
      <c r="CM163" s="746">
        <f t="shared" si="1378"/>
        <v>55000</v>
      </c>
      <c r="CN163" s="745">
        <f t="shared" si="1942"/>
        <v>165000</v>
      </c>
      <c r="CO163" s="699">
        <f t="shared" si="1943"/>
        <v>0</v>
      </c>
      <c r="CP163" s="699">
        <f t="shared" si="1943"/>
        <v>110000</v>
      </c>
      <c r="CQ163" s="699">
        <f t="shared" si="1943"/>
        <v>55000</v>
      </c>
      <c r="CR163" s="699">
        <f t="shared" si="1943"/>
        <v>0</v>
      </c>
      <c r="CS163" s="700">
        <f t="shared" si="1943"/>
        <v>0</v>
      </c>
      <c r="CT163" s="699">
        <f t="shared" si="1943"/>
        <v>0</v>
      </c>
      <c r="CU163" s="699">
        <f t="shared" si="1943"/>
        <v>0</v>
      </c>
      <c r="CV163" s="700">
        <f t="shared" si="1944"/>
        <v>0</v>
      </c>
      <c r="CW163" s="697"/>
      <c r="CX163" s="696">
        <f t="shared" si="1945"/>
        <v>0</v>
      </c>
      <c r="CY163" s="701"/>
      <c r="DA163" s="778">
        <f>IFERROR(VLOOKUP($C163,정민건설!$A$13:$AM$154,28,FALSE),0)</f>
        <v>35000</v>
      </c>
      <c r="DB163" s="775">
        <f t="shared" si="1946"/>
        <v>105000</v>
      </c>
      <c r="DC163" s="778">
        <f>IFERROR(VLOOKUP($C163,정민건설!$A$13:$AM$154,30,FALSE),0)</f>
        <v>50000</v>
      </c>
      <c r="DD163" s="775">
        <f t="shared" si="1947"/>
        <v>150000</v>
      </c>
      <c r="DE163" s="774">
        <f>IFERROR(VLOOKUP($C163,정민건설!$A$13:$AM$154,32,FALSE),0)</f>
        <v>0</v>
      </c>
      <c r="DF163" s="775">
        <f t="shared" si="1948"/>
        <v>0</v>
      </c>
      <c r="DG163" s="774">
        <f>IFERROR(VLOOKUP($C163,정민건설!$A$13:$AM$154,34,FALSE),0)</f>
        <v>0</v>
      </c>
      <c r="DH163" s="775">
        <f t="shared" si="1949"/>
        <v>0</v>
      </c>
      <c r="DI163" s="693">
        <f t="shared" si="1112"/>
        <v>85000</v>
      </c>
      <c r="DJ163" s="775">
        <f t="shared" si="1950"/>
        <v>255000</v>
      </c>
      <c r="DK163" s="778">
        <f t="shared" si="1951"/>
        <v>14543.36875</v>
      </c>
      <c r="DL163" s="779">
        <f t="shared" si="1952"/>
        <v>43630.106249999997</v>
      </c>
      <c r="DM163" s="693">
        <f t="shared" si="1113"/>
        <v>99543.368749999994</v>
      </c>
      <c r="DN163" s="775">
        <f t="shared" si="1953"/>
        <v>298630.10624999995</v>
      </c>
      <c r="DO163" s="693">
        <f t="shared" si="1954"/>
        <v>298630.10624999995</v>
      </c>
      <c r="DP163" s="693">
        <f t="shared" si="1955"/>
        <v>0</v>
      </c>
      <c r="DQ163" s="774"/>
      <c r="DR163" s="775">
        <f t="shared" si="1956"/>
        <v>0</v>
      </c>
      <c r="DS163" s="777"/>
      <c r="DU163" s="774">
        <f>IFERROR(VLOOKUP($C163,[1]영만종합건설!$A$13:$AN$154,28,FALSE),0)</f>
        <v>80000</v>
      </c>
      <c r="DV163" s="780">
        <f t="shared" si="1957"/>
        <v>240000</v>
      </c>
      <c r="DW163" s="774">
        <f>IFERROR(VLOOKUP($C163,[1]영만종합건설!$A$13:$AN$154,30,FALSE),0)</f>
        <v>30000</v>
      </c>
      <c r="DX163" s="780">
        <f t="shared" si="1958"/>
        <v>90000</v>
      </c>
      <c r="DY163" s="778">
        <f>IFERROR(VLOOKUP($C163,[1]영만종합건설!$A$13:$AN$154,32,FALSE),0)</f>
        <v>0</v>
      </c>
      <c r="DZ163" s="780">
        <f t="shared" si="1959"/>
        <v>0</v>
      </c>
      <c r="EA163" s="778">
        <f>IFERROR(VLOOKUP($C163,[1]영만종합건설!$A$13:$AN$154,34,FALSE),0)</f>
        <v>0</v>
      </c>
      <c r="EB163" s="780">
        <f t="shared" si="1960"/>
        <v>0</v>
      </c>
      <c r="EC163" s="703">
        <f t="shared" si="1114"/>
        <v>110000</v>
      </c>
      <c r="ED163" s="780">
        <f t="shared" si="1961"/>
        <v>330000</v>
      </c>
      <c r="EE163" s="778">
        <f t="shared" si="1962"/>
        <v>15184.751250000001</v>
      </c>
      <c r="EF163" s="779">
        <f t="shared" si="1963"/>
        <v>45554.253750000003</v>
      </c>
      <c r="EG163" s="703">
        <f t="shared" si="1115"/>
        <v>125184.75125</v>
      </c>
      <c r="EH163" s="780">
        <f t="shared" si="1964"/>
        <v>375554.25375000003</v>
      </c>
      <c r="EI163" s="703">
        <f t="shared" si="1965"/>
        <v>375554.25375000003</v>
      </c>
      <c r="EJ163" s="703">
        <f t="shared" si="1966"/>
        <v>0</v>
      </c>
      <c r="EK163" s="778"/>
      <c r="EL163" s="780">
        <f t="shared" si="1967"/>
        <v>0</v>
      </c>
      <c r="EM163" s="781"/>
      <c r="EO163" s="778">
        <f>IFERROR(VLOOKUP($C163,[1]부강종합건설!$A$13:$AM$154,28,FALSE),0)</f>
        <v>60000</v>
      </c>
      <c r="EP163" s="780">
        <f t="shared" si="1968"/>
        <v>180000</v>
      </c>
      <c r="EQ163" s="778">
        <f>IFERROR(VLOOKUP($C163,[1]부강종합건설!$A$13:$AM$154,30,FALSE),0)</f>
        <v>25000</v>
      </c>
      <c r="ER163" s="780">
        <f t="shared" si="1969"/>
        <v>75000</v>
      </c>
      <c r="ES163" s="778">
        <f>IFERROR(VLOOKUP($C163,[1]부강종합건설!$A$13:$AM$154,32,FALSE),0)</f>
        <v>0</v>
      </c>
      <c r="ET163" s="780">
        <f t="shared" si="1970"/>
        <v>0</v>
      </c>
      <c r="EU163" s="778">
        <f>IFERROR(VLOOKUP($C163,[1]부강종합건설!$A$13:$AM$154,34,FALSE),0)</f>
        <v>11860</v>
      </c>
      <c r="EV163" s="780">
        <f t="shared" si="1971"/>
        <v>35580</v>
      </c>
      <c r="EW163" s="703">
        <f t="shared" si="1116"/>
        <v>96860</v>
      </c>
      <c r="EX163" s="780">
        <f t="shared" si="1972"/>
        <v>290580</v>
      </c>
      <c r="EY163" s="778">
        <f t="shared" si="1973"/>
        <v>12950.879575000001</v>
      </c>
      <c r="EZ163" s="779">
        <f t="shared" si="1974"/>
        <v>38852.638725000004</v>
      </c>
      <c r="FA163" s="703">
        <f t="shared" si="1117"/>
        <v>109810.879575</v>
      </c>
      <c r="FB163" s="780">
        <f t="shared" si="1975"/>
        <v>329432.63872499997</v>
      </c>
      <c r="FC163" s="703">
        <f t="shared" si="1976"/>
        <v>329432.63872499997</v>
      </c>
      <c r="FD163" s="703">
        <f t="shared" si="1977"/>
        <v>0</v>
      </c>
      <c r="FE163" s="778"/>
      <c r="FF163" s="780">
        <f t="shared" si="1978"/>
        <v>0</v>
      </c>
      <c r="FG163" s="782"/>
      <c r="FI163" s="774">
        <f>IFERROR(VLOOKUP($C163,[1]대도엔지니어링!$A$13:$AN$154,28,FALSE),0)</f>
        <v>400000</v>
      </c>
      <c r="FJ163" s="775">
        <f t="shared" si="1979"/>
        <v>1200000</v>
      </c>
      <c r="FK163" s="774">
        <f>IFERROR(VLOOKUP($C163,[1]대도엔지니어링!$A$13:$AN$154,30,FALSE),0)</f>
        <v>50000</v>
      </c>
      <c r="FL163" s="775">
        <f t="shared" si="1980"/>
        <v>150000</v>
      </c>
      <c r="FM163" s="774">
        <f>IFERROR(VLOOKUP($C163,[1]대도엔지니어링!$A$13:$AN$154,32,FALSE),0)</f>
        <v>0</v>
      </c>
      <c r="FN163" s="775">
        <f t="shared" si="1981"/>
        <v>0</v>
      </c>
      <c r="FO163" s="774">
        <f>IFERROR(VLOOKUP($C163,[1]대도엔지니어링!$A$13:$AN$154,34,FALSE),0)</f>
        <v>12430</v>
      </c>
      <c r="FP163" s="775">
        <f t="shared" si="1982"/>
        <v>37290</v>
      </c>
      <c r="FQ163" s="693">
        <f t="shared" si="1118"/>
        <v>462430</v>
      </c>
      <c r="FR163" s="775">
        <f t="shared" si="1983"/>
        <v>1387290</v>
      </c>
      <c r="FS163" s="774">
        <f t="shared" si="1119"/>
        <v>36982.574747945546</v>
      </c>
      <c r="FT163" s="775">
        <f t="shared" si="1984"/>
        <v>110947.72424383664</v>
      </c>
      <c r="FU163" s="693">
        <f t="shared" si="1120"/>
        <v>499412.57474794553</v>
      </c>
      <c r="FV163" s="775">
        <f t="shared" si="1985"/>
        <v>1498237.7242438365</v>
      </c>
      <c r="FW163" s="693">
        <f t="shared" si="1986"/>
        <v>1498237.7242438365</v>
      </c>
      <c r="FX163" s="693">
        <f t="shared" si="1987"/>
        <v>0</v>
      </c>
      <c r="FY163" s="774"/>
      <c r="FZ163" s="775">
        <f t="shared" si="1988"/>
        <v>0</v>
      </c>
      <c r="GA163" s="782"/>
      <c r="GC163" s="774">
        <f>IFERROR(VLOOKUP($C163,[1]부명엔지니어링!$A$13:$AN$154,28,FALSE),0)</f>
        <v>60000</v>
      </c>
      <c r="GD163" s="775">
        <f t="shared" si="1989"/>
        <v>180000</v>
      </c>
      <c r="GE163" s="774">
        <f>IFERROR(VLOOKUP($C163,[1]부명엔지니어링!$A$13:$AN$154,30,FALSE),0)</f>
        <v>30000</v>
      </c>
      <c r="GF163" s="775">
        <f t="shared" si="1990"/>
        <v>90000</v>
      </c>
      <c r="GG163" s="774">
        <f>IFERROR(VLOOKUP($C163,[1]부명엔지니어링!$A$13:$AN$154,32,FALSE),0)</f>
        <v>0</v>
      </c>
      <c r="GH163" s="775">
        <f t="shared" si="1991"/>
        <v>0</v>
      </c>
      <c r="GI163" s="774">
        <f>IFERROR(VLOOKUP($C163,[1]부명엔지니어링!$A$13:$AN$154,34,FALSE),0)</f>
        <v>0</v>
      </c>
      <c r="GJ163" s="775">
        <f t="shared" si="1992"/>
        <v>0</v>
      </c>
      <c r="GK163" s="693">
        <f t="shared" si="1121"/>
        <v>90000</v>
      </c>
      <c r="GL163" s="775">
        <f t="shared" si="1993"/>
        <v>270000</v>
      </c>
      <c r="GM163" s="774">
        <f t="shared" si="1994"/>
        <v>12995.35125</v>
      </c>
      <c r="GN163" s="775">
        <f t="shared" si="1995"/>
        <v>38986.053749999999</v>
      </c>
      <c r="GO163" s="693">
        <f t="shared" si="1122"/>
        <v>102995.35125000001</v>
      </c>
      <c r="GP163" s="775">
        <f t="shared" si="1996"/>
        <v>308986.05375000002</v>
      </c>
      <c r="GQ163" s="693">
        <f t="shared" si="1997"/>
        <v>308986.05375000002</v>
      </c>
      <c r="GR163" s="693">
        <f t="shared" si="1998"/>
        <v>0</v>
      </c>
      <c r="GS163" s="774"/>
      <c r="GT163" s="775">
        <f t="shared" si="1999"/>
        <v>0</v>
      </c>
      <c r="GU163" s="782"/>
      <c r="GW163" s="790">
        <f t="shared" si="2000"/>
        <v>35000</v>
      </c>
      <c r="GX163" s="790">
        <f t="shared" si="2001"/>
        <v>105000</v>
      </c>
      <c r="GY163" s="790">
        <f t="shared" si="2002"/>
        <v>50000</v>
      </c>
      <c r="GZ163" s="790">
        <f t="shared" si="2003"/>
        <v>150000</v>
      </c>
      <c r="HA163" s="790">
        <f t="shared" si="2004"/>
        <v>0</v>
      </c>
      <c r="HB163" s="790">
        <f t="shared" si="2005"/>
        <v>0</v>
      </c>
      <c r="HC163" s="790">
        <f t="shared" si="2006"/>
        <v>0</v>
      </c>
      <c r="HD163" s="790">
        <f t="shared" si="2007"/>
        <v>0</v>
      </c>
      <c r="HE163" s="790">
        <f t="shared" si="1123"/>
        <v>85000</v>
      </c>
      <c r="HF163" s="790">
        <f t="shared" si="2008"/>
        <v>255000</v>
      </c>
      <c r="HG163" s="790">
        <f t="shared" si="2009"/>
        <v>14543.36875</v>
      </c>
      <c r="HH163" s="790">
        <f t="shared" si="2010"/>
        <v>43630.106249999997</v>
      </c>
      <c r="HI163" s="790">
        <f t="shared" si="1124"/>
        <v>99543.368749999994</v>
      </c>
      <c r="HJ163" s="790">
        <f t="shared" si="2011"/>
        <v>298630.10624999995</v>
      </c>
      <c r="HK163" s="790">
        <f t="shared" si="2012"/>
        <v>298630.10624999995</v>
      </c>
      <c r="HL163" s="790">
        <f t="shared" si="2013"/>
        <v>0</v>
      </c>
      <c r="HM163" s="790"/>
      <c r="HN163" s="790">
        <f t="shared" si="2014"/>
        <v>0</v>
      </c>
      <c r="HO163" s="791" t="s">
        <v>519</v>
      </c>
      <c r="HQ163" s="783"/>
      <c r="HR163" s="784"/>
      <c r="HS163" s="783"/>
      <c r="HT163" s="784"/>
      <c r="HU163" s="783"/>
      <c r="HV163" s="784"/>
      <c r="HW163" s="783"/>
      <c r="HX163" s="784"/>
      <c r="HY163" s="707"/>
      <c r="HZ163" s="784"/>
      <c r="IA163" s="783"/>
      <c r="IB163" s="784"/>
      <c r="IC163" s="707"/>
      <c r="ID163" s="784"/>
      <c r="IE163" s="706"/>
      <c r="IF163" s="706"/>
      <c r="IG163" s="783"/>
      <c r="IH163" s="784"/>
      <c r="II163" s="782"/>
      <c r="IK163" s="783"/>
      <c r="IL163" s="784"/>
      <c r="IM163" s="783"/>
      <c r="IN163" s="784"/>
      <c r="IO163" s="783"/>
      <c r="IP163" s="784"/>
      <c r="IQ163" s="783"/>
      <c r="IR163" s="784"/>
      <c r="IS163" s="707"/>
      <c r="IT163" s="784"/>
      <c r="IU163" s="783"/>
      <c r="IV163" s="784"/>
      <c r="IW163" s="707"/>
      <c r="IX163" s="784"/>
      <c r="IY163" s="706"/>
      <c r="IZ163" s="706"/>
      <c r="JA163" s="783"/>
      <c r="JB163" s="784"/>
      <c r="JC163" s="782"/>
      <c r="JE163" s="783"/>
      <c r="JF163" s="784"/>
      <c r="JG163" s="783"/>
      <c r="JH163" s="784"/>
      <c r="JI163" s="783"/>
      <c r="JJ163" s="784"/>
      <c r="JK163" s="783"/>
      <c r="JL163" s="784"/>
      <c r="JM163" s="707"/>
      <c r="JN163" s="784"/>
      <c r="JO163" s="783"/>
      <c r="JP163" s="784"/>
      <c r="JQ163" s="707"/>
      <c r="JR163" s="784"/>
      <c r="JS163" s="706"/>
      <c r="JT163" s="706"/>
      <c r="JU163" s="783"/>
      <c r="JV163" s="784"/>
      <c r="JW163" s="782"/>
      <c r="JY163" s="783"/>
      <c r="JZ163" s="784"/>
      <c r="KA163" s="783"/>
      <c r="KB163" s="784"/>
      <c r="KC163" s="783"/>
      <c r="KD163" s="784"/>
      <c r="KE163" s="783"/>
      <c r="KF163" s="784"/>
      <c r="KG163" s="707"/>
      <c r="KH163" s="784"/>
      <c r="KI163" s="783"/>
      <c r="KJ163" s="784"/>
      <c r="KK163" s="707"/>
      <c r="KL163" s="784"/>
      <c r="KM163" s="706"/>
      <c r="KN163" s="706"/>
      <c r="KO163" s="783"/>
      <c r="KP163" s="784"/>
      <c r="KQ163" s="782"/>
      <c r="KS163" s="783"/>
      <c r="KT163" s="784"/>
      <c r="KU163" s="783"/>
      <c r="KV163" s="784"/>
      <c r="KW163" s="783"/>
      <c r="KX163" s="784"/>
      <c r="KY163" s="783"/>
      <c r="KZ163" s="784"/>
      <c r="LA163" s="707"/>
      <c r="LB163" s="784"/>
      <c r="LC163" s="783"/>
      <c r="LD163" s="784"/>
      <c r="LE163" s="707"/>
      <c r="LF163" s="784"/>
      <c r="LG163" s="706"/>
      <c r="LH163" s="706"/>
      <c r="LI163" s="783"/>
      <c r="LJ163" s="784"/>
      <c r="LK163" s="782"/>
      <c r="LM163" s="783"/>
      <c r="LN163" s="784"/>
      <c r="LO163" s="783"/>
      <c r="LP163" s="784"/>
      <c r="LQ163" s="783"/>
      <c r="LR163" s="784"/>
      <c r="LS163" s="783"/>
      <c r="LT163" s="784"/>
      <c r="LU163" s="707"/>
      <c r="LV163" s="784"/>
      <c r="LW163" s="783"/>
      <c r="LX163" s="784"/>
      <c r="LY163" s="707"/>
      <c r="LZ163" s="784"/>
      <c r="MA163" s="706"/>
      <c r="MB163" s="706"/>
      <c r="MC163" s="783"/>
      <c r="MD163" s="784"/>
      <c r="ME163" s="782"/>
      <c r="MG163" s="783"/>
      <c r="MH163" s="784"/>
      <c r="MI163" s="783"/>
      <c r="MJ163" s="784"/>
      <c r="MK163" s="783"/>
      <c r="ML163" s="784"/>
      <c r="MM163" s="783"/>
      <c r="MN163" s="784"/>
      <c r="MO163" s="707"/>
      <c r="MP163" s="784"/>
      <c r="MQ163" s="783"/>
      <c r="MR163" s="784"/>
      <c r="MS163" s="707"/>
      <c r="MT163" s="784"/>
      <c r="MU163" s="706"/>
      <c r="MV163" s="706"/>
      <c r="MW163" s="783"/>
      <c r="MX163" s="784"/>
      <c r="MY163" s="782"/>
      <c r="NA163" s="783"/>
      <c r="NB163" s="784"/>
      <c r="NC163" s="783"/>
      <c r="ND163" s="784"/>
      <c r="NE163" s="783"/>
      <c r="NF163" s="784"/>
      <c r="NG163" s="783"/>
      <c r="NH163" s="784"/>
      <c r="NI163" s="707"/>
      <c r="NJ163" s="784"/>
      <c r="NK163" s="783"/>
      <c r="NL163" s="784"/>
      <c r="NM163" s="707"/>
      <c r="NN163" s="784"/>
      <c r="NO163" s="706"/>
      <c r="NP163" s="706"/>
      <c r="NQ163" s="783"/>
      <c r="NR163" s="784"/>
      <c r="NS163" s="782"/>
      <c r="NU163" s="783"/>
      <c r="NV163" s="784"/>
      <c r="NW163" s="783"/>
      <c r="NX163" s="784"/>
      <c r="NY163" s="783"/>
      <c r="NZ163" s="784"/>
      <c r="OA163" s="783"/>
      <c r="OB163" s="784"/>
      <c r="OC163" s="707"/>
      <c r="OD163" s="784"/>
      <c r="OE163" s="783"/>
      <c r="OF163" s="784"/>
      <c r="OG163" s="707"/>
      <c r="OH163" s="784"/>
      <c r="OI163" s="706"/>
      <c r="OJ163" s="706"/>
      <c r="OK163" s="783"/>
      <c r="OL163" s="784"/>
      <c r="OM163" s="782"/>
      <c r="OO163" s="783"/>
      <c r="OP163" s="784"/>
      <c r="OQ163" s="783"/>
      <c r="OR163" s="784"/>
      <c r="OS163" s="783"/>
      <c r="OT163" s="784"/>
      <c r="OU163" s="783"/>
      <c r="OV163" s="784"/>
      <c r="OW163" s="707"/>
      <c r="OX163" s="784"/>
      <c r="OY163" s="783"/>
      <c r="OZ163" s="784"/>
      <c r="PA163" s="707"/>
      <c r="PB163" s="784"/>
      <c r="PC163" s="706"/>
      <c r="PD163" s="706"/>
      <c r="PE163" s="783"/>
      <c r="PF163" s="784"/>
      <c r="PG163" s="782"/>
      <c r="PI163" s="783"/>
      <c r="PJ163" s="784"/>
      <c r="PK163" s="783"/>
      <c r="PL163" s="784"/>
      <c r="PM163" s="783"/>
      <c r="PN163" s="784"/>
      <c r="PO163" s="783"/>
      <c r="PP163" s="784"/>
      <c r="PQ163" s="707"/>
      <c r="PR163" s="784"/>
      <c r="PS163" s="783"/>
      <c r="PT163" s="784"/>
      <c r="PU163" s="707"/>
      <c r="PV163" s="784"/>
      <c r="PW163" s="706"/>
      <c r="PX163" s="706"/>
      <c r="PY163" s="783"/>
      <c r="PZ163" s="784"/>
      <c r="QA163" s="782"/>
      <c r="QC163" s="783"/>
      <c r="QD163" s="784"/>
      <c r="QE163" s="783"/>
      <c r="QF163" s="784"/>
      <c r="QG163" s="783"/>
      <c r="QH163" s="784"/>
      <c r="QI163" s="783"/>
      <c r="QJ163" s="784"/>
      <c r="QK163" s="707"/>
      <c r="QL163" s="784"/>
      <c r="QM163" s="783"/>
      <c r="QN163" s="784"/>
      <c r="QO163" s="707"/>
      <c r="QP163" s="784"/>
      <c r="QQ163" s="706"/>
      <c r="QR163" s="706"/>
      <c r="QS163" s="783"/>
      <c r="QT163" s="784"/>
      <c r="QU163" s="782"/>
      <c r="RA163" s="785"/>
      <c r="RB163" s="785"/>
      <c r="RC163" s="677"/>
      <c r="RD163" s="677"/>
      <c r="RE163" s="677"/>
      <c r="RF163" s="677"/>
      <c r="RG163" s="677"/>
      <c r="RH163" s="677"/>
      <c r="RI163" s="677"/>
      <c r="RJ163" s="677"/>
      <c r="RK163" s="677"/>
      <c r="RL163" s="677"/>
      <c r="RM163" s="677"/>
      <c r="RN163" s="677"/>
      <c r="RO163" s="677"/>
      <c r="RP163" s="677"/>
      <c r="RQ163" s="677"/>
      <c r="RR163" s="677"/>
      <c r="RS163" s="677"/>
      <c r="RT163" s="677"/>
      <c r="RV163" s="675"/>
      <c r="RW163" s="675"/>
      <c r="RX163" s="675"/>
      <c r="RY163" s="675"/>
      <c r="RZ163" s="675"/>
      <c r="SA163" s="675"/>
      <c r="SB163" s="675"/>
      <c r="SC163" s="675"/>
      <c r="SD163" s="675"/>
      <c r="SE163" s="675"/>
      <c r="SG163" s="675"/>
      <c r="SH163" s="675"/>
      <c r="SI163" s="675"/>
      <c r="SJ163" s="675"/>
      <c r="SK163" s="675"/>
      <c r="SL163" s="675"/>
      <c r="SM163" s="675"/>
      <c r="SN163" s="675"/>
      <c r="SO163" s="675"/>
      <c r="SP163" s="675"/>
      <c r="SQ163" s="675"/>
      <c r="SR163" s="675"/>
      <c r="SS163" s="675"/>
      <c r="ST163" s="675"/>
      <c r="SU163" s="675"/>
      <c r="SV163" s="675"/>
      <c r="SW163" s="675"/>
      <c r="SX163" s="675"/>
      <c r="SY163" s="675"/>
      <c r="SZ163" s="675"/>
      <c r="TA163" s="675"/>
      <c r="TB163" s="675"/>
      <c r="TC163" s="675"/>
      <c r="TE163" s="675"/>
      <c r="TF163" s="675"/>
      <c r="TG163" s="675"/>
      <c r="TH163" s="675"/>
      <c r="TI163" s="675"/>
      <c r="TJ163" s="675"/>
      <c r="TK163" s="675"/>
      <c r="TL163" s="675"/>
      <c r="TM163" s="675"/>
      <c r="TN163" s="676"/>
      <c r="TP163" s="675"/>
      <c r="TQ163" s="675"/>
      <c r="TR163" s="675"/>
      <c r="TS163" s="675"/>
      <c r="TT163" s="675"/>
      <c r="TU163" s="675"/>
      <c r="TV163" s="675"/>
      <c r="TW163" s="675"/>
      <c r="TX163" s="675"/>
      <c r="TY163" s="675"/>
      <c r="TZ163" s="675"/>
      <c r="UA163" s="675"/>
      <c r="UB163" s="675"/>
      <c r="UC163" s="675"/>
      <c r="UD163" s="675"/>
      <c r="UE163" s="675"/>
      <c r="UF163" s="675"/>
      <c r="UG163" s="675"/>
      <c r="UH163" s="675"/>
      <c r="UI163" s="675"/>
      <c r="UJ163" s="675"/>
      <c r="UK163" s="675"/>
      <c r="UL163" s="675"/>
      <c r="UN163" s="675"/>
      <c r="UO163" s="675"/>
      <c r="UP163" s="675"/>
      <c r="UQ163" s="675"/>
      <c r="UR163" s="675"/>
      <c r="US163" s="675"/>
      <c r="UT163" s="675"/>
      <c r="UU163" s="675"/>
      <c r="UV163" s="675"/>
      <c r="UW163" s="676"/>
    </row>
    <row r="164" spans="1:569" s="645" customFormat="1" ht="20.100000000000001" customHeight="1">
      <c r="A164" s="677"/>
      <c r="B164" s="677" t="s">
        <v>405</v>
      </c>
      <c r="C164" s="764" t="s">
        <v>777</v>
      </c>
      <c r="D164" s="764"/>
      <c r="E164" s="792" t="s">
        <v>774</v>
      </c>
      <c r="F164" s="793" t="s">
        <v>778</v>
      </c>
      <c r="G164" s="792" t="s">
        <v>779</v>
      </c>
      <c r="H164" s="794" t="s">
        <v>154</v>
      </c>
      <c r="I164" s="789">
        <f>Rev.1_Base!G352</f>
        <v>1</v>
      </c>
      <c r="J164" s="789">
        <f>Rev.1_Base!H352</f>
        <v>1</v>
      </c>
      <c r="K164" s="789">
        <f>Rev.1_Base!J352</f>
        <v>0</v>
      </c>
      <c r="L164" s="789">
        <f>Rev.1_Base!K352</f>
        <v>0</v>
      </c>
      <c r="M164" s="770"/>
      <c r="N164" s="828">
        <f t="shared" si="1423"/>
        <v>1</v>
      </c>
      <c r="O164" s="829">
        <f t="shared" si="1424"/>
        <v>0</v>
      </c>
      <c r="Q164" s="789">
        <f>Rev.1_Base!M352</f>
        <v>0</v>
      </c>
      <c r="R164" s="795">
        <f>Rev.1_Base!O352</f>
        <v>0</v>
      </c>
      <c r="S164" s="795">
        <f>Rev.1_Base!Q352</f>
        <v>1</v>
      </c>
      <c r="T164" s="795">
        <f>Rev.1_Base!S352</f>
        <v>0</v>
      </c>
      <c r="U164" s="795">
        <f>Rev.1_Base!U352</f>
        <v>0</v>
      </c>
      <c r="V164" s="795">
        <f>Rev.1_Base!W352</f>
        <v>0</v>
      </c>
      <c r="W164" s="795">
        <f>Rev.1_Base!Y352</f>
        <v>0</v>
      </c>
      <c r="X164" s="795">
        <f>Rev.1_Base!AA352</f>
        <v>0</v>
      </c>
      <c r="Y164" s="809"/>
      <c r="Z164" s="809"/>
      <c r="AA164" s="809"/>
      <c r="AB164" s="809"/>
      <c r="AC164" s="809"/>
      <c r="AD164" s="809"/>
      <c r="AE164" s="809"/>
      <c r="AF164" s="810"/>
      <c r="AH164" s="774">
        <f t="shared" si="1908"/>
        <v>65000</v>
      </c>
      <c r="AI164" s="775">
        <f t="shared" si="1909"/>
        <v>65000</v>
      </c>
      <c r="AJ164" s="774">
        <f t="shared" si="1910"/>
        <v>70000</v>
      </c>
      <c r="AK164" s="775">
        <f t="shared" si="1911"/>
        <v>70000</v>
      </c>
      <c r="AL164" s="774">
        <f t="shared" si="1912"/>
        <v>0</v>
      </c>
      <c r="AM164" s="775">
        <f t="shared" si="1913"/>
        <v>0</v>
      </c>
      <c r="AN164" s="774">
        <f t="shared" si="1914"/>
        <v>0</v>
      </c>
      <c r="AO164" s="775">
        <f t="shared" si="1915"/>
        <v>0</v>
      </c>
      <c r="AP164" s="693">
        <f t="shared" si="1111"/>
        <v>135000</v>
      </c>
      <c r="AQ164" s="775">
        <f t="shared" si="1916"/>
        <v>135000</v>
      </c>
      <c r="AR164" s="774">
        <f t="shared" si="1917"/>
        <v>22112.236250000002</v>
      </c>
      <c r="AS164" s="775">
        <f t="shared" si="1918"/>
        <v>22112.236250000002</v>
      </c>
      <c r="AT164" s="776">
        <f t="shared" si="1152"/>
        <v>188534.68350000001</v>
      </c>
      <c r="AU164" s="776">
        <f t="shared" si="2039"/>
        <v>314224.47250000003</v>
      </c>
      <c r="AV164" s="693">
        <f t="shared" si="1903"/>
        <v>157112.23625000002</v>
      </c>
      <c r="AW164" s="775">
        <f t="shared" si="1370"/>
        <v>0</v>
      </c>
      <c r="AX164" s="775">
        <f t="shared" si="1919"/>
        <v>0</v>
      </c>
      <c r="AY164" s="775">
        <f t="shared" si="1920"/>
        <v>314224.47250000003</v>
      </c>
      <c r="AZ164" s="775">
        <f t="shared" si="1920"/>
        <v>157112.23625000002</v>
      </c>
      <c r="BA164" s="693">
        <f t="shared" si="1921"/>
        <v>157112.23625000002</v>
      </c>
      <c r="BB164" s="693">
        <f t="shared" si="1922"/>
        <v>0</v>
      </c>
      <c r="BC164" s="774">
        <f t="shared" si="1923"/>
        <v>0</v>
      </c>
      <c r="BD164" s="775">
        <f t="shared" si="1924"/>
        <v>0</v>
      </c>
      <c r="BE164" s="777"/>
      <c r="BG164" s="790">
        <f t="shared" si="2044"/>
        <v>65000</v>
      </c>
      <c r="BH164" s="790">
        <f t="shared" si="1925"/>
        <v>65000</v>
      </c>
      <c r="BI164" s="790">
        <f t="shared" si="2045"/>
        <v>70000</v>
      </c>
      <c r="BJ164" s="790">
        <f t="shared" si="1926"/>
        <v>70000</v>
      </c>
      <c r="BK164" s="790">
        <f t="shared" si="2046"/>
        <v>0</v>
      </c>
      <c r="BL164" s="790">
        <f t="shared" si="1927"/>
        <v>0</v>
      </c>
      <c r="BM164" s="790">
        <f t="shared" si="2047"/>
        <v>0</v>
      </c>
      <c r="BN164" s="790">
        <f t="shared" si="1928"/>
        <v>0</v>
      </c>
      <c r="BO164" s="790">
        <f t="shared" si="1371"/>
        <v>135000</v>
      </c>
      <c r="BP164" s="790">
        <f t="shared" si="1929"/>
        <v>135000</v>
      </c>
      <c r="BQ164" s="790">
        <f t="shared" si="1930"/>
        <v>22112.236250000002</v>
      </c>
      <c r="BR164" s="790">
        <f t="shared" si="1931"/>
        <v>22112.236250000002</v>
      </c>
      <c r="BS164" s="790">
        <f t="shared" si="1372"/>
        <v>157112.23625000002</v>
      </c>
      <c r="BT164" s="790">
        <f t="shared" si="1932"/>
        <v>157112.23625000002</v>
      </c>
      <c r="BU164" s="790">
        <f t="shared" si="1933"/>
        <v>157112.23625000002</v>
      </c>
      <c r="BV164" s="790">
        <f t="shared" si="1934"/>
        <v>0</v>
      </c>
      <c r="BW164" s="790"/>
      <c r="BX164" s="790">
        <f t="shared" si="1935"/>
        <v>0</v>
      </c>
      <c r="BY164" s="791" t="s">
        <v>519</v>
      </c>
      <c r="CA164" s="744">
        <f>'동해기지(건축)'!BP681</f>
        <v>50000</v>
      </c>
      <c r="CB164" s="745">
        <f t="shared" si="1936"/>
        <v>50000</v>
      </c>
      <c r="CC164" s="718">
        <f>'동해기지(건축)'!BQ681</f>
        <v>10000</v>
      </c>
      <c r="CD164" s="745">
        <f t="shared" si="1937"/>
        <v>10000</v>
      </c>
      <c r="CE164" s="718"/>
      <c r="CF164" s="745">
        <f t="shared" si="1938"/>
        <v>0</v>
      </c>
      <c r="CG164" s="718">
        <f>'동해기지(건축)'!BR681</f>
        <v>5000</v>
      </c>
      <c r="CH164" s="745">
        <f t="shared" si="1939"/>
        <v>5000</v>
      </c>
      <c r="CI164" s="746">
        <f t="shared" si="1377"/>
        <v>65000</v>
      </c>
      <c r="CJ164" s="745">
        <f t="shared" si="1940"/>
        <v>65000</v>
      </c>
      <c r="CK164" s="718"/>
      <c r="CL164" s="745">
        <f t="shared" si="1941"/>
        <v>0</v>
      </c>
      <c r="CM164" s="746">
        <f t="shared" si="1378"/>
        <v>65000</v>
      </c>
      <c r="CN164" s="745">
        <f t="shared" si="1942"/>
        <v>65000</v>
      </c>
      <c r="CO164" s="699">
        <f t="shared" si="1943"/>
        <v>0</v>
      </c>
      <c r="CP164" s="699">
        <f t="shared" si="1943"/>
        <v>0</v>
      </c>
      <c r="CQ164" s="699">
        <f t="shared" si="1943"/>
        <v>65000</v>
      </c>
      <c r="CR164" s="699">
        <f t="shared" si="1943"/>
        <v>0</v>
      </c>
      <c r="CS164" s="700">
        <f t="shared" si="1943"/>
        <v>0</v>
      </c>
      <c r="CT164" s="699">
        <f t="shared" si="1943"/>
        <v>0</v>
      </c>
      <c r="CU164" s="699">
        <f t="shared" si="1943"/>
        <v>0</v>
      </c>
      <c r="CV164" s="700">
        <f t="shared" si="1944"/>
        <v>0</v>
      </c>
      <c r="CW164" s="697"/>
      <c r="CX164" s="696">
        <f t="shared" si="1945"/>
        <v>0</v>
      </c>
      <c r="CY164" s="701"/>
      <c r="DA164" s="778">
        <f>IFERROR(VLOOKUP($C164,정민건설!$A$13:$AM$154,28,FALSE),0)</f>
        <v>65000</v>
      </c>
      <c r="DB164" s="775">
        <f t="shared" si="1946"/>
        <v>65000</v>
      </c>
      <c r="DC164" s="778">
        <f>IFERROR(VLOOKUP($C164,정민건설!$A$13:$AM$154,30,FALSE),0)</f>
        <v>70000</v>
      </c>
      <c r="DD164" s="775">
        <f t="shared" si="1947"/>
        <v>70000</v>
      </c>
      <c r="DE164" s="774">
        <f>IFERROR(VLOOKUP($C164,정민건설!$A$13:$AM$154,32,FALSE),0)</f>
        <v>0</v>
      </c>
      <c r="DF164" s="775">
        <f t="shared" si="1948"/>
        <v>0</v>
      </c>
      <c r="DG164" s="774">
        <f>IFERROR(VLOOKUP($C164,정민건설!$A$13:$AM$154,34,FALSE),0)</f>
        <v>0</v>
      </c>
      <c r="DH164" s="775">
        <f t="shared" si="1949"/>
        <v>0</v>
      </c>
      <c r="DI164" s="693">
        <f t="shared" si="1112"/>
        <v>135000</v>
      </c>
      <c r="DJ164" s="775">
        <f t="shared" si="1950"/>
        <v>135000</v>
      </c>
      <c r="DK164" s="778">
        <f t="shared" si="1951"/>
        <v>22112.236250000002</v>
      </c>
      <c r="DL164" s="779">
        <f t="shared" si="1952"/>
        <v>22112.236250000002</v>
      </c>
      <c r="DM164" s="693">
        <f t="shared" si="1113"/>
        <v>157112.23625000002</v>
      </c>
      <c r="DN164" s="775">
        <f t="shared" si="1953"/>
        <v>157112.23625000002</v>
      </c>
      <c r="DO164" s="693">
        <f t="shared" si="1954"/>
        <v>157112.23625000002</v>
      </c>
      <c r="DP164" s="693">
        <f t="shared" si="1955"/>
        <v>0</v>
      </c>
      <c r="DQ164" s="774"/>
      <c r="DR164" s="775">
        <f t="shared" si="1956"/>
        <v>0</v>
      </c>
      <c r="DS164" s="777"/>
      <c r="DU164" s="774">
        <f>IFERROR(VLOOKUP($C164,[1]영만종합건설!$A$13:$AN$154,28,FALSE),0)</f>
        <v>160000</v>
      </c>
      <c r="DV164" s="780">
        <f t="shared" si="1957"/>
        <v>160000</v>
      </c>
      <c r="DW164" s="774">
        <f>IFERROR(VLOOKUP($C164,[1]영만종합건설!$A$13:$AN$154,30,FALSE),0)</f>
        <v>50000</v>
      </c>
      <c r="DX164" s="780">
        <f t="shared" si="1958"/>
        <v>50000</v>
      </c>
      <c r="DY164" s="778">
        <f>IFERROR(VLOOKUP($C164,[1]영만종합건설!$A$13:$AN$154,32,FALSE),0)</f>
        <v>0</v>
      </c>
      <c r="DZ164" s="780">
        <f t="shared" si="1959"/>
        <v>0</v>
      </c>
      <c r="EA164" s="778">
        <f>IFERROR(VLOOKUP($C164,[1]영만종합건설!$A$13:$AN$154,34,FALSE),0)</f>
        <v>0</v>
      </c>
      <c r="EB164" s="780">
        <f t="shared" si="1960"/>
        <v>0</v>
      </c>
      <c r="EC164" s="703">
        <f t="shared" si="1114"/>
        <v>210000</v>
      </c>
      <c r="ED164" s="780">
        <f t="shared" si="1961"/>
        <v>210000</v>
      </c>
      <c r="EE164" s="778">
        <f t="shared" si="1962"/>
        <v>28227.118750000001</v>
      </c>
      <c r="EF164" s="779">
        <f t="shared" si="1963"/>
        <v>28227.118750000001</v>
      </c>
      <c r="EG164" s="703">
        <f t="shared" si="1115"/>
        <v>238227.11874999999</v>
      </c>
      <c r="EH164" s="780">
        <f t="shared" si="1964"/>
        <v>238227.11874999999</v>
      </c>
      <c r="EI164" s="703">
        <f t="shared" si="1965"/>
        <v>238227.11874999999</v>
      </c>
      <c r="EJ164" s="703">
        <f t="shared" si="1966"/>
        <v>0</v>
      </c>
      <c r="EK164" s="778"/>
      <c r="EL164" s="780">
        <f t="shared" si="1967"/>
        <v>0</v>
      </c>
      <c r="EM164" s="781"/>
      <c r="EO164" s="778">
        <f>IFERROR(VLOOKUP($C164,[1]부강종합건설!$A$13:$AM$154,28,FALSE),0)</f>
        <v>120000</v>
      </c>
      <c r="EP164" s="780">
        <f t="shared" si="1968"/>
        <v>120000</v>
      </c>
      <c r="EQ164" s="778">
        <f>IFERROR(VLOOKUP($C164,[1]부강종합건설!$A$13:$AM$154,30,FALSE),0)</f>
        <v>25000</v>
      </c>
      <c r="ER164" s="780">
        <f t="shared" si="1969"/>
        <v>25000</v>
      </c>
      <c r="ES164" s="778">
        <f>IFERROR(VLOOKUP($C164,[1]부강종합건설!$A$13:$AM$154,32,FALSE),0)</f>
        <v>0</v>
      </c>
      <c r="ET164" s="780">
        <f t="shared" si="1970"/>
        <v>0</v>
      </c>
      <c r="EU164" s="778">
        <f>IFERROR(VLOOKUP($C164,[1]부강종합건설!$A$13:$AM$154,34,FALSE),0)</f>
        <v>20240</v>
      </c>
      <c r="EV164" s="780">
        <f t="shared" si="1971"/>
        <v>20240</v>
      </c>
      <c r="EW164" s="703">
        <f t="shared" si="1116"/>
        <v>165240</v>
      </c>
      <c r="EX164" s="780">
        <f t="shared" si="1972"/>
        <v>165240</v>
      </c>
      <c r="EY164" s="778">
        <f t="shared" si="1973"/>
        <v>20244.536175000001</v>
      </c>
      <c r="EZ164" s="779">
        <f t="shared" si="1974"/>
        <v>20244.536175000001</v>
      </c>
      <c r="FA164" s="703">
        <f t="shared" si="1117"/>
        <v>185484.53617500002</v>
      </c>
      <c r="FB164" s="780">
        <f t="shared" si="1975"/>
        <v>185484.53617500002</v>
      </c>
      <c r="FC164" s="703">
        <f t="shared" si="1976"/>
        <v>185484.53617500002</v>
      </c>
      <c r="FD164" s="703">
        <f t="shared" si="1977"/>
        <v>0</v>
      </c>
      <c r="FE164" s="778"/>
      <c r="FF164" s="780">
        <f t="shared" si="1978"/>
        <v>0</v>
      </c>
      <c r="FG164" s="782"/>
      <c r="FI164" s="774">
        <f>IFERROR(VLOOKUP($C164,[1]대도엔지니어링!$A$13:$AN$154,28,FALSE),0)</f>
        <v>600000</v>
      </c>
      <c r="FJ164" s="775">
        <f t="shared" si="1979"/>
        <v>600000</v>
      </c>
      <c r="FK164" s="774">
        <f>IFERROR(VLOOKUP($C164,[1]대도엔지니어링!$A$13:$AN$154,30,FALSE),0)</f>
        <v>60000</v>
      </c>
      <c r="FL164" s="775">
        <f t="shared" si="1980"/>
        <v>60000</v>
      </c>
      <c r="FM164" s="774">
        <f>IFERROR(VLOOKUP($C164,[1]대도엔지니어링!$A$13:$AN$154,32,FALSE),0)</f>
        <v>0</v>
      </c>
      <c r="FN164" s="775">
        <f t="shared" si="1981"/>
        <v>0</v>
      </c>
      <c r="FO164" s="774">
        <f>IFERROR(VLOOKUP($C164,[1]대도엔지니어링!$A$13:$AN$154,34,FALSE),0)</f>
        <v>18240</v>
      </c>
      <c r="FP164" s="775">
        <f t="shared" si="1982"/>
        <v>18240</v>
      </c>
      <c r="FQ164" s="693">
        <f t="shared" si="1118"/>
        <v>678240</v>
      </c>
      <c r="FR164" s="775">
        <f t="shared" si="1983"/>
        <v>678240</v>
      </c>
      <c r="FS164" s="774">
        <f t="shared" si="1119"/>
        <v>54241.856058314959</v>
      </c>
      <c r="FT164" s="775">
        <f t="shared" si="1984"/>
        <v>54241.856058314959</v>
      </c>
      <c r="FU164" s="693">
        <f t="shared" si="1120"/>
        <v>732481.85605831491</v>
      </c>
      <c r="FV164" s="775">
        <f t="shared" si="1985"/>
        <v>732481.85605831491</v>
      </c>
      <c r="FW164" s="693">
        <f t="shared" si="1986"/>
        <v>732481.85605831491</v>
      </c>
      <c r="FX164" s="693">
        <f t="shared" si="1987"/>
        <v>0</v>
      </c>
      <c r="FY164" s="774"/>
      <c r="FZ164" s="775">
        <f t="shared" si="1988"/>
        <v>0</v>
      </c>
      <c r="GA164" s="782"/>
      <c r="GC164" s="774">
        <f>IFERROR(VLOOKUP($C164,[1]부명엔지니어링!$A$13:$AN$154,28,FALSE),0)</f>
        <v>100000</v>
      </c>
      <c r="GD164" s="775">
        <f t="shared" si="1989"/>
        <v>100000</v>
      </c>
      <c r="GE164" s="774">
        <f>IFERROR(VLOOKUP($C164,[1]부명엔지니어링!$A$13:$AN$154,30,FALSE),0)</f>
        <v>50000</v>
      </c>
      <c r="GF164" s="775">
        <f t="shared" si="1990"/>
        <v>50000</v>
      </c>
      <c r="GG164" s="774">
        <f>IFERROR(VLOOKUP($C164,[1]부명엔지니어링!$A$13:$AN$154,32,FALSE),0)</f>
        <v>0</v>
      </c>
      <c r="GH164" s="775">
        <f t="shared" si="1991"/>
        <v>0</v>
      </c>
      <c r="GI164" s="774">
        <f>IFERROR(VLOOKUP($C164,[1]부명엔지니어링!$A$13:$AN$154,34,FALSE),0)</f>
        <v>0</v>
      </c>
      <c r="GJ164" s="775">
        <f t="shared" si="1992"/>
        <v>0</v>
      </c>
      <c r="GK164" s="693">
        <f t="shared" si="1121"/>
        <v>150000</v>
      </c>
      <c r="GL164" s="775">
        <f t="shared" si="1993"/>
        <v>150000</v>
      </c>
      <c r="GM164" s="774">
        <f t="shared" si="1994"/>
        <v>21658.918750000001</v>
      </c>
      <c r="GN164" s="775">
        <f t="shared" si="1995"/>
        <v>21658.918750000001</v>
      </c>
      <c r="GO164" s="693">
        <f t="shared" si="1122"/>
        <v>171658.91875000001</v>
      </c>
      <c r="GP164" s="775">
        <f t="shared" si="1996"/>
        <v>171658.91875000001</v>
      </c>
      <c r="GQ164" s="693">
        <f t="shared" si="1997"/>
        <v>171658.91875000001</v>
      </c>
      <c r="GR164" s="693">
        <f t="shared" si="1998"/>
        <v>0</v>
      </c>
      <c r="GS164" s="774"/>
      <c r="GT164" s="775">
        <f t="shared" si="1999"/>
        <v>0</v>
      </c>
      <c r="GU164" s="782"/>
      <c r="GW164" s="790">
        <f t="shared" si="2000"/>
        <v>65000</v>
      </c>
      <c r="GX164" s="790">
        <f t="shared" si="2001"/>
        <v>65000</v>
      </c>
      <c r="GY164" s="790">
        <f t="shared" si="2002"/>
        <v>70000</v>
      </c>
      <c r="GZ164" s="790">
        <f t="shared" si="2003"/>
        <v>70000</v>
      </c>
      <c r="HA164" s="790">
        <f t="shared" si="2004"/>
        <v>0</v>
      </c>
      <c r="HB164" s="790">
        <f t="shared" si="2005"/>
        <v>0</v>
      </c>
      <c r="HC164" s="790">
        <f t="shared" si="2006"/>
        <v>0</v>
      </c>
      <c r="HD164" s="790">
        <f t="shared" si="2007"/>
        <v>0</v>
      </c>
      <c r="HE164" s="790">
        <f t="shared" si="1123"/>
        <v>135000</v>
      </c>
      <c r="HF164" s="790">
        <f t="shared" si="2008"/>
        <v>135000</v>
      </c>
      <c r="HG164" s="790">
        <f t="shared" si="2009"/>
        <v>22112.236250000002</v>
      </c>
      <c r="HH164" s="790">
        <f t="shared" si="2010"/>
        <v>22112.236250000002</v>
      </c>
      <c r="HI164" s="790">
        <f t="shared" si="1124"/>
        <v>157112.23625000002</v>
      </c>
      <c r="HJ164" s="790">
        <f t="shared" si="2011"/>
        <v>157112.23625000002</v>
      </c>
      <c r="HK164" s="790">
        <f t="shared" si="2012"/>
        <v>157112.23625000002</v>
      </c>
      <c r="HL164" s="790">
        <f t="shared" si="2013"/>
        <v>0</v>
      </c>
      <c r="HM164" s="790"/>
      <c r="HN164" s="790">
        <f t="shared" si="2014"/>
        <v>0</v>
      </c>
      <c r="HO164" s="791" t="s">
        <v>519</v>
      </c>
      <c r="HQ164" s="783"/>
      <c r="HR164" s="784"/>
      <c r="HS164" s="783"/>
      <c r="HT164" s="784"/>
      <c r="HU164" s="783"/>
      <c r="HV164" s="784"/>
      <c r="HW164" s="783"/>
      <c r="HX164" s="784"/>
      <c r="HY164" s="707"/>
      <c r="HZ164" s="784"/>
      <c r="IA164" s="783"/>
      <c r="IB164" s="784"/>
      <c r="IC164" s="707"/>
      <c r="ID164" s="784"/>
      <c r="IE164" s="706"/>
      <c r="IF164" s="706"/>
      <c r="IG164" s="783"/>
      <c r="IH164" s="784"/>
      <c r="II164" s="782"/>
      <c r="IK164" s="783"/>
      <c r="IL164" s="784"/>
      <c r="IM164" s="783"/>
      <c r="IN164" s="784"/>
      <c r="IO164" s="783"/>
      <c r="IP164" s="784"/>
      <c r="IQ164" s="783"/>
      <c r="IR164" s="784"/>
      <c r="IS164" s="707"/>
      <c r="IT164" s="784"/>
      <c r="IU164" s="783"/>
      <c r="IV164" s="784"/>
      <c r="IW164" s="707"/>
      <c r="IX164" s="784"/>
      <c r="IY164" s="706"/>
      <c r="IZ164" s="706"/>
      <c r="JA164" s="783"/>
      <c r="JB164" s="784"/>
      <c r="JC164" s="782"/>
      <c r="JE164" s="783"/>
      <c r="JF164" s="784"/>
      <c r="JG164" s="783"/>
      <c r="JH164" s="784"/>
      <c r="JI164" s="783"/>
      <c r="JJ164" s="784"/>
      <c r="JK164" s="783"/>
      <c r="JL164" s="784"/>
      <c r="JM164" s="707"/>
      <c r="JN164" s="784"/>
      <c r="JO164" s="783"/>
      <c r="JP164" s="784"/>
      <c r="JQ164" s="707"/>
      <c r="JR164" s="784"/>
      <c r="JS164" s="706"/>
      <c r="JT164" s="706"/>
      <c r="JU164" s="783"/>
      <c r="JV164" s="784"/>
      <c r="JW164" s="782"/>
      <c r="JY164" s="783"/>
      <c r="JZ164" s="784"/>
      <c r="KA164" s="783"/>
      <c r="KB164" s="784"/>
      <c r="KC164" s="783"/>
      <c r="KD164" s="784"/>
      <c r="KE164" s="783"/>
      <c r="KF164" s="784"/>
      <c r="KG164" s="707"/>
      <c r="KH164" s="784"/>
      <c r="KI164" s="783"/>
      <c r="KJ164" s="784"/>
      <c r="KK164" s="707"/>
      <c r="KL164" s="784"/>
      <c r="KM164" s="706"/>
      <c r="KN164" s="706"/>
      <c r="KO164" s="783"/>
      <c r="KP164" s="784"/>
      <c r="KQ164" s="782"/>
      <c r="KS164" s="783"/>
      <c r="KT164" s="784"/>
      <c r="KU164" s="783"/>
      <c r="KV164" s="784"/>
      <c r="KW164" s="783"/>
      <c r="KX164" s="784"/>
      <c r="KY164" s="783"/>
      <c r="KZ164" s="784"/>
      <c r="LA164" s="707"/>
      <c r="LB164" s="784"/>
      <c r="LC164" s="783"/>
      <c r="LD164" s="784"/>
      <c r="LE164" s="707"/>
      <c r="LF164" s="784"/>
      <c r="LG164" s="706"/>
      <c r="LH164" s="706"/>
      <c r="LI164" s="783"/>
      <c r="LJ164" s="784"/>
      <c r="LK164" s="782"/>
      <c r="LM164" s="783"/>
      <c r="LN164" s="784"/>
      <c r="LO164" s="783"/>
      <c r="LP164" s="784"/>
      <c r="LQ164" s="783"/>
      <c r="LR164" s="784"/>
      <c r="LS164" s="783"/>
      <c r="LT164" s="784"/>
      <c r="LU164" s="707"/>
      <c r="LV164" s="784"/>
      <c r="LW164" s="783"/>
      <c r="LX164" s="784"/>
      <c r="LY164" s="707"/>
      <c r="LZ164" s="784"/>
      <c r="MA164" s="706"/>
      <c r="MB164" s="706"/>
      <c r="MC164" s="783"/>
      <c r="MD164" s="784"/>
      <c r="ME164" s="782"/>
      <c r="MG164" s="783"/>
      <c r="MH164" s="784"/>
      <c r="MI164" s="783"/>
      <c r="MJ164" s="784"/>
      <c r="MK164" s="783"/>
      <c r="ML164" s="784"/>
      <c r="MM164" s="783"/>
      <c r="MN164" s="784"/>
      <c r="MO164" s="707"/>
      <c r="MP164" s="784"/>
      <c r="MQ164" s="783"/>
      <c r="MR164" s="784"/>
      <c r="MS164" s="707"/>
      <c r="MT164" s="784"/>
      <c r="MU164" s="706"/>
      <c r="MV164" s="706"/>
      <c r="MW164" s="783"/>
      <c r="MX164" s="784"/>
      <c r="MY164" s="782"/>
      <c r="NA164" s="783"/>
      <c r="NB164" s="784"/>
      <c r="NC164" s="783"/>
      <c r="ND164" s="784"/>
      <c r="NE164" s="783"/>
      <c r="NF164" s="784"/>
      <c r="NG164" s="783"/>
      <c r="NH164" s="784"/>
      <c r="NI164" s="707"/>
      <c r="NJ164" s="784"/>
      <c r="NK164" s="783"/>
      <c r="NL164" s="784"/>
      <c r="NM164" s="707"/>
      <c r="NN164" s="784"/>
      <c r="NO164" s="706"/>
      <c r="NP164" s="706"/>
      <c r="NQ164" s="783"/>
      <c r="NR164" s="784"/>
      <c r="NS164" s="782"/>
      <c r="NU164" s="783"/>
      <c r="NV164" s="784"/>
      <c r="NW164" s="783"/>
      <c r="NX164" s="784"/>
      <c r="NY164" s="783"/>
      <c r="NZ164" s="784"/>
      <c r="OA164" s="783"/>
      <c r="OB164" s="784"/>
      <c r="OC164" s="707"/>
      <c r="OD164" s="784"/>
      <c r="OE164" s="783"/>
      <c r="OF164" s="784"/>
      <c r="OG164" s="707"/>
      <c r="OH164" s="784"/>
      <c r="OI164" s="706"/>
      <c r="OJ164" s="706"/>
      <c r="OK164" s="783"/>
      <c r="OL164" s="784"/>
      <c r="OM164" s="782"/>
      <c r="OO164" s="783"/>
      <c r="OP164" s="784"/>
      <c r="OQ164" s="783"/>
      <c r="OR164" s="784"/>
      <c r="OS164" s="783"/>
      <c r="OT164" s="784"/>
      <c r="OU164" s="783"/>
      <c r="OV164" s="784"/>
      <c r="OW164" s="707"/>
      <c r="OX164" s="784"/>
      <c r="OY164" s="783"/>
      <c r="OZ164" s="784"/>
      <c r="PA164" s="707"/>
      <c r="PB164" s="784"/>
      <c r="PC164" s="706"/>
      <c r="PD164" s="706"/>
      <c r="PE164" s="783"/>
      <c r="PF164" s="784"/>
      <c r="PG164" s="782"/>
      <c r="PI164" s="783"/>
      <c r="PJ164" s="784"/>
      <c r="PK164" s="783"/>
      <c r="PL164" s="784"/>
      <c r="PM164" s="783"/>
      <c r="PN164" s="784"/>
      <c r="PO164" s="783"/>
      <c r="PP164" s="784"/>
      <c r="PQ164" s="707"/>
      <c r="PR164" s="784"/>
      <c r="PS164" s="783"/>
      <c r="PT164" s="784"/>
      <c r="PU164" s="707"/>
      <c r="PV164" s="784"/>
      <c r="PW164" s="706"/>
      <c r="PX164" s="706"/>
      <c r="PY164" s="783"/>
      <c r="PZ164" s="784"/>
      <c r="QA164" s="782"/>
      <c r="QC164" s="783"/>
      <c r="QD164" s="784"/>
      <c r="QE164" s="783"/>
      <c r="QF164" s="784"/>
      <c r="QG164" s="783"/>
      <c r="QH164" s="784"/>
      <c r="QI164" s="783"/>
      <c r="QJ164" s="784"/>
      <c r="QK164" s="707"/>
      <c r="QL164" s="784"/>
      <c r="QM164" s="783"/>
      <c r="QN164" s="784"/>
      <c r="QO164" s="707"/>
      <c r="QP164" s="784"/>
      <c r="QQ164" s="706"/>
      <c r="QR164" s="706"/>
      <c r="QS164" s="783"/>
      <c r="QT164" s="784"/>
      <c r="QU164" s="782"/>
      <c r="RA164" s="785"/>
      <c r="RB164" s="785"/>
      <c r="RC164" s="677"/>
      <c r="RD164" s="677"/>
      <c r="RE164" s="677"/>
      <c r="RF164" s="677"/>
      <c r="RG164" s="677"/>
      <c r="RH164" s="677"/>
      <c r="RI164" s="677"/>
      <c r="RJ164" s="677"/>
      <c r="RK164" s="677"/>
      <c r="RL164" s="677"/>
      <c r="RM164" s="677"/>
      <c r="RN164" s="677"/>
      <c r="RO164" s="677"/>
      <c r="RP164" s="677"/>
      <c r="RQ164" s="677"/>
      <c r="RR164" s="677"/>
      <c r="RS164" s="677"/>
      <c r="RT164" s="677"/>
      <c r="RV164" s="675"/>
      <c r="RW164" s="675"/>
      <c r="RX164" s="675"/>
      <c r="RY164" s="675"/>
      <c r="RZ164" s="675"/>
      <c r="SA164" s="675"/>
      <c r="SB164" s="675"/>
      <c r="SC164" s="675"/>
      <c r="SD164" s="675"/>
      <c r="SE164" s="675"/>
      <c r="SG164" s="675"/>
      <c r="SH164" s="675"/>
      <c r="SI164" s="675"/>
      <c r="SJ164" s="675"/>
      <c r="SK164" s="675"/>
      <c r="SL164" s="675"/>
      <c r="SM164" s="675"/>
      <c r="SN164" s="675"/>
      <c r="SO164" s="675"/>
      <c r="SP164" s="675"/>
      <c r="SQ164" s="675"/>
      <c r="SR164" s="675"/>
      <c r="SS164" s="675"/>
      <c r="ST164" s="675"/>
      <c r="SU164" s="675"/>
      <c r="SV164" s="675"/>
      <c r="SW164" s="675"/>
      <c r="SX164" s="675"/>
      <c r="SY164" s="675"/>
      <c r="SZ164" s="675"/>
      <c r="TA164" s="675"/>
      <c r="TB164" s="675"/>
      <c r="TC164" s="675"/>
      <c r="TE164" s="675"/>
      <c r="TF164" s="675"/>
      <c r="TG164" s="675"/>
      <c r="TH164" s="675"/>
      <c r="TI164" s="675"/>
      <c r="TJ164" s="675"/>
      <c r="TK164" s="675"/>
      <c r="TL164" s="675"/>
      <c r="TM164" s="675"/>
      <c r="TN164" s="676"/>
      <c r="TP164" s="675"/>
      <c r="TQ164" s="675"/>
      <c r="TR164" s="675"/>
      <c r="TS164" s="675"/>
      <c r="TT164" s="675"/>
      <c r="TU164" s="675"/>
      <c r="TV164" s="675"/>
      <c r="TW164" s="675"/>
      <c r="TX164" s="675"/>
      <c r="TY164" s="675"/>
      <c r="TZ164" s="675"/>
      <c r="UA164" s="675"/>
      <c r="UB164" s="675"/>
      <c r="UC164" s="675"/>
      <c r="UD164" s="675"/>
      <c r="UE164" s="675"/>
      <c r="UF164" s="675"/>
      <c r="UG164" s="675"/>
      <c r="UH164" s="675"/>
      <c r="UI164" s="675"/>
      <c r="UJ164" s="675"/>
      <c r="UK164" s="675"/>
      <c r="UL164" s="675"/>
      <c r="UN164" s="675"/>
      <c r="UO164" s="675"/>
      <c r="UP164" s="675"/>
      <c r="UQ164" s="675"/>
      <c r="UR164" s="675"/>
      <c r="US164" s="675"/>
      <c r="UT164" s="675"/>
      <c r="UU164" s="675"/>
      <c r="UV164" s="675"/>
      <c r="UW164" s="676"/>
    </row>
    <row r="165" spans="1:569" s="645" customFormat="1" ht="20.100000000000001" customHeight="1">
      <c r="A165" s="677"/>
      <c r="B165" s="677" t="s">
        <v>405</v>
      </c>
      <c r="C165" s="764" t="s">
        <v>780</v>
      </c>
      <c r="D165" s="764"/>
      <c r="E165" s="792" t="s">
        <v>781</v>
      </c>
      <c r="F165" s="793" t="s">
        <v>403</v>
      </c>
      <c r="G165" s="792" t="s">
        <v>782</v>
      </c>
      <c r="H165" s="794" t="s">
        <v>154</v>
      </c>
      <c r="I165" s="789">
        <f>Rev.1_Base!G354</f>
        <v>5</v>
      </c>
      <c r="J165" s="789">
        <f>Rev.1_Base!H354</f>
        <v>5</v>
      </c>
      <c r="K165" s="789">
        <f>Rev.1_Base!J354</f>
        <v>2</v>
      </c>
      <c r="L165" s="789">
        <f>Rev.1_Base!K354</f>
        <v>2</v>
      </c>
      <c r="M165" s="770"/>
      <c r="N165" s="828">
        <f t="shared" si="1423"/>
        <v>5</v>
      </c>
      <c r="O165" s="829">
        <f t="shared" si="1424"/>
        <v>0</v>
      </c>
      <c r="Q165" s="789">
        <f>Rev.1_Base!M354</f>
        <v>0</v>
      </c>
      <c r="R165" s="795">
        <f>Rev.1_Base!O354</f>
        <v>2</v>
      </c>
      <c r="S165" s="795">
        <f>Rev.1_Base!Q354</f>
        <v>3</v>
      </c>
      <c r="T165" s="795">
        <f>Rev.1_Base!S354</f>
        <v>0</v>
      </c>
      <c r="U165" s="795">
        <f>Rev.1_Base!U354</f>
        <v>0</v>
      </c>
      <c r="V165" s="795">
        <f>Rev.1_Base!W354</f>
        <v>0</v>
      </c>
      <c r="W165" s="795">
        <f>Rev.1_Base!Y354</f>
        <v>0</v>
      </c>
      <c r="X165" s="795">
        <f>Rev.1_Base!AA354</f>
        <v>0</v>
      </c>
      <c r="Y165" s="809"/>
      <c r="Z165" s="809"/>
      <c r="AA165" s="809"/>
      <c r="AB165" s="809"/>
      <c r="AC165" s="809"/>
      <c r="AD165" s="809"/>
      <c r="AE165" s="809"/>
      <c r="AF165" s="810"/>
      <c r="AH165" s="774">
        <f t="shared" si="1908"/>
        <v>15000</v>
      </c>
      <c r="AI165" s="775">
        <f t="shared" si="1909"/>
        <v>75000</v>
      </c>
      <c r="AJ165" s="774">
        <f t="shared" si="1910"/>
        <v>2000</v>
      </c>
      <c r="AK165" s="775">
        <f t="shared" si="1911"/>
        <v>10000</v>
      </c>
      <c r="AL165" s="774">
        <f t="shared" si="1912"/>
        <v>0</v>
      </c>
      <c r="AM165" s="775">
        <f t="shared" si="1913"/>
        <v>0</v>
      </c>
      <c r="AN165" s="774">
        <f t="shared" si="1914"/>
        <v>0</v>
      </c>
      <c r="AO165" s="775">
        <f t="shared" si="1915"/>
        <v>0</v>
      </c>
      <c r="AP165" s="693">
        <f t="shared" si="1111"/>
        <v>17000</v>
      </c>
      <c r="AQ165" s="775">
        <f t="shared" si="1916"/>
        <v>85000</v>
      </c>
      <c r="AR165" s="774">
        <f t="shared" si="1917"/>
        <v>2070.52675</v>
      </c>
      <c r="AS165" s="775">
        <f t="shared" si="1918"/>
        <v>10352.633750000001</v>
      </c>
      <c r="AT165" s="776">
        <f t="shared" si="1152"/>
        <v>22884.632099999999</v>
      </c>
      <c r="AU165" s="776">
        <f t="shared" si="2039"/>
        <v>38141.053500000002</v>
      </c>
      <c r="AV165" s="693">
        <f t="shared" si="1903"/>
        <v>19070.526750000001</v>
      </c>
      <c r="AW165" s="775">
        <f t="shared" si="1370"/>
        <v>45769.264199999998</v>
      </c>
      <c r="AX165" s="775">
        <f t="shared" si="1919"/>
        <v>76282.107000000004</v>
      </c>
      <c r="AY165" s="775">
        <f t="shared" si="1920"/>
        <v>190705.26750000002</v>
      </c>
      <c r="AZ165" s="775">
        <f t="shared" si="1920"/>
        <v>95352.633750000008</v>
      </c>
      <c r="BA165" s="693">
        <f t="shared" si="1921"/>
        <v>95352.633750000008</v>
      </c>
      <c r="BB165" s="693">
        <f t="shared" si="1922"/>
        <v>0</v>
      </c>
      <c r="BC165" s="774">
        <f t="shared" si="1923"/>
        <v>0</v>
      </c>
      <c r="BD165" s="775">
        <f t="shared" si="1924"/>
        <v>0</v>
      </c>
      <c r="BE165" s="777"/>
      <c r="BG165" s="790">
        <f t="shared" si="2044"/>
        <v>15000</v>
      </c>
      <c r="BH165" s="790">
        <f t="shared" si="1925"/>
        <v>75000</v>
      </c>
      <c r="BI165" s="790">
        <f t="shared" si="2045"/>
        <v>2000</v>
      </c>
      <c r="BJ165" s="790">
        <f t="shared" si="1926"/>
        <v>10000</v>
      </c>
      <c r="BK165" s="790">
        <f t="shared" si="2046"/>
        <v>0</v>
      </c>
      <c r="BL165" s="790">
        <f t="shared" si="1927"/>
        <v>0</v>
      </c>
      <c r="BM165" s="790">
        <f t="shared" si="2047"/>
        <v>0</v>
      </c>
      <c r="BN165" s="790">
        <f t="shared" si="1928"/>
        <v>0</v>
      </c>
      <c r="BO165" s="790">
        <f t="shared" si="1371"/>
        <v>17000</v>
      </c>
      <c r="BP165" s="790">
        <f t="shared" si="1929"/>
        <v>85000</v>
      </c>
      <c r="BQ165" s="790">
        <f t="shared" si="1930"/>
        <v>2070.52675</v>
      </c>
      <c r="BR165" s="790">
        <f t="shared" si="1931"/>
        <v>10352.633750000001</v>
      </c>
      <c r="BS165" s="790">
        <f t="shared" si="1372"/>
        <v>19070.526750000001</v>
      </c>
      <c r="BT165" s="790">
        <f t="shared" si="1932"/>
        <v>95352.633750000008</v>
      </c>
      <c r="BU165" s="790">
        <f t="shared" si="1933"/>
        <v>95352.633750000008</v>
      </c>
      <c r="BV165" s="790">
        <f t="shared" si="1934"/>
        <v>0</v>
      </c>
      <c r="BW165" s="790"/>
      <c r="BX165" s="790">
        <f t="shared" si="1935"/>
        <v>0</v>
      </c>
      <c r="BY165" s="791" t="s">
        <v>400</v>
      </c>
      <c r="CA165" s="744"/>
      <c r="CB165" s="745">
        <f t="shared" si="1936"/>
        <v>0</v>
      </c>
      <c r="CC165" s="718"/>
      <c r="CD165" s="745">
        <f t="shared" si="1937"/>
        <v>0</v>
      </c>
      <c r="CE165" s="718"/>
      <c r="CF165" s="745">
        <f t="shared" si="1938"/>
        <v>0</v>
      </c>
      <c r="CG165" s="718"/>
      <c r="CH165" s="745">
        <f t="shared" si="1939"/>
        <v>0</v>
      </c>
      <c r="CI165" s="746">
        <f t="shared" si="1377"/>
        <v>0</v>
      </c>
      <c r="CJ165" s="745">
        <f t="shared" si="1940"/>
        <v>0</v>
      </c>
      <c r="CK165" s="718"/>
      <c r="CL165" s="745">
        <f t="shared" si="1941"/>
        <v>0</v>
      </c>
      <c r="CM165" s="746">
        <f t="shared" si="1378"/>
        <v>0</v>
      </c>
      <c r="CN165" s="745">
        <f t="shared" si="1942"/>
        <v>0</v>
      </c>
      <c r="CO165" s="699">
        <f t="shared" si="1943"/>
        <v>0</v>
      </c>
      <c r="CP165" s="699">
        <f t="shared" si="1943"/>
        <v>0</v>
      </c>
      <c r="CQ165" s="699">
        <f t="shared" si="1943"/>
        <v>0</v>
      </c>
      <c r="CR165" s="699">
        <f t="shared" si="1943"/>
        <v>0</v>
      </c>
      <c r="CS165" s="700">
        <f t="shared" si="1943"/>
        <v>0</v>
      </c>
      <c r="CT165" s="699">
        <f t="shared" si="1943"/>
        <v>0</v>
      </c>
      <c r="CU165" s="699">
        <f t="shared" si="1943"/>
        <v>0</v>
      </c>
      <c r="CV165" s="700">
        <f t="shared" si="1944"/>
        <v>0</v>
      </c>
      <c r="CW165" s="697"/>
      <c r="CX165" s="696">
        <f t="shared" si="1945"/>
        <v>0</v>
      </c>
      <c r="CY165" s="701"/>
      <c r="DA165" s="778">
        <f>IFERROR(VLOOKUP($C165,정민건설!$A$13:$AM$154,28,FALSE),0)</f>
        <v>15000</v>
      </c>
      <c r="DB165" s="775">
        <f t="shared" si="1946"/>
        <v>75000</v>
      </c>
      <c r="DC165" s="778">
        <f>IFERROR(VLOOKUP($C165,정민건설!$A$13:$AM$154,30,FALSE),0)</f>
        <v>2000</v>
      </c>
      <c r="DD165" s="775">
        <f t="shared" si="1947"/>
        <v>10000</v>
      </c>
      <c r="DE165" s="774">
        <f>IFERROR(VLOOKUP($C165,정민건설!$A$13:$AM$154,32,FALSE),0)</f>
        <v>0</v>
      </c>
      <c r="DF165" s="775">
        <f t="shared" si="1948"/>
        <v>0</v>
      </c>
      <c r="DG165" s="774">
        <f>IFERROR(VLOOKUP($C165,정민건설!$A$13:$AM$154,34,FALSE),0)</f>
        <v>0</v>
      </c>
      <c r="DH165" s="775">
        <f t="shared" si="1949"/>
        <v>0</v>
      </c>
      <c r="DI165" s="693">
        <f t="shared" si="1112"/>
        <v>17000</v>
      </c>
      <c r="DJ165" s="775">
        <f t="shared" si="1950"/>
        <v>85000</v>
      </c>
      <c r="DK165" s="778">
        <f t="shared" si="1951"/>
        <v>2070.52675</v>
      </c>
      <c r="DL165" s="779">
        <f t="shared" si="1952"/>
        <v>10352.633750000001</v>
      </c>
      <c r="DM165" s="693">
        <f t="shared" si="1113"/>
        <v>19070.526750000001</v>
      </c>
      <c r="DN165" s="775">
        <f t="shared" si="1953"/>
        <v>95352.633750000008</v>
      </c>
      <c r="DO165" s="693">
        <f t="shared" si="1954"/>
        <v>95352.633750000008</v>
      </c>
      <c r="DP165" s="693">
        <f t="shared" si="1955"/>
        <v>0</v>
      </c>
      <c r="DQ165" s="774"/>
      <c r="DR165" s="775">
        <f t="shared" si="1956"/>
        <v>0</v>
      </c>
      <c r="DS165" s="777"/>
      <c r="DU165" s="774">
        <f>IFERROR(VLOOKUP($C165,[1]영만종합건설!$A$13:$AN$154,28,FALSE),0)</f>
        <v>20000</v>
      </c>
      <c r="DV165" s="780">
        <f t="shared" si="1957"/>
        <v>100000</v>
      </c>
      <c r="DW165" s="774">
        <f>IFERROR(VLOOKUP($C165,[1]영만종합건설!$A$13:$AN$154,30,FALSE),0)</f>
        <v>0</v>
      </c>
      <c r="DX165" s="780">
        <f t="shared" si="1958"/>
        <v>0</v>
      </c>
      <c r="DY165" s="778">
        <f>IFERROR(VLOOKUP($C165,[1]영만종합건설!$A$13:$AN$154,32,FALSE),0)</f>
        <v>0</v>
      </c>
      <c r="DZ165" s="780">
        <f t="shared" si="1959"/>
        <v>0</v>
      </c>
      <c r="EA165" s="778">
        <f>IFERROR(VLOOKUP($C165,[1]영만종합건설!$A$13:$AN$154,34,FALSE),0)</f>
        <v>0</v>
      </c>
      <c r="EB165" s="780">
        <f t="shared" si="1960"/>
        <v>0</v>
      </c>
      <c r="EC165" s="703">
        <f t="shared" si="1114"/>
        <v>20000</v>
      </c>
      <c r="ED165" s="780">
        <f t="shared" si="1961"/>
        <v>100000</v>
      </c>
      <c r="EE165" s="778">
        <f t="shared" si="1962"/>
        <v>2189.4</v>
      </c>
      <c r="EF165" s="779">
        <f t="shared" si="1963"/>
        <v>10947</v>
      </c>
      <c r="EG165" s="703">
        <f t="shared" si="1115"/>
        <v>22189.4</v>
      </c>
      <c r="EH165" s="780">
        <f t="shared" si="1964"/>
        <v>110947</v>
      </c>
      <c r="EI165" s="703">
        <f t="shared" si="1965"/>
        <v>110947</v>
      </c>
      <c r="EJ165" s="703">
        <f t="shared" si="1966"/>
        <v>0</v>
      </c>
      <c r="EK165" s="778"/>
      <c r="EL165" s="780">
        <f t="shared" si="1967"/>
        <v>0</v>
      </c>
      <c r="EM165" s="781"/>
      <c r="EO165" s="778">
        <f>IFERROR(VLOOKUP($C165,[1]부강종합건설!$A$13:$AM$154,28,FALSE),0)</f>
        <v>55000</v>
      </c>
      <c r="EP165" s="780">
        <f t="shared" si="1968"/>
        <v>275000</v>
      </c>
      <c r="EQ165" s="778">
        <f>IFERROR(VLOOKUP($C165,[1]부강종합건설!$A$13:$AM$154,30,FALSE),0)</f>
        <v>5000</v>
      </c>
      <c r="ER165" s="780">
        <f t="shared" si="1969"/>
        <v>25000</v>
      </c>
      <c r="ES165" s="778">
        <f>IFERROR(VLOOKUP($C165,[1]부강종합건설!$A$13:$AM$154,32,FALSE),0)</f>
        <v>0</v>
      </c>
      <c r="ET165" s="780">
        <f t="shared" si="1970"/>
        <v>0</v>
      </c>
      <c r="EU165" s="778">
        <f>IFERROR(VLOOKUP($C165,[1]부강종합건설!$A$13:$AM$154,34,FALSE),0)</f>
        <v>8370</v>
      </c>
      <c r="EV165" s="780">
        <f t="shared" si="1971"/>
        <v>41850</v>
      </c>
      <c r="EW165" s="703">
        <f t="shared" si="1116"/>
        <v>68370</v>
      </c>
      <c r="EX165" s="780">
        <f t="shared" si="1972"/>
        <v>341850</v>
      </c>
      <c r="EY165" s="778">
        <f t="shared" si="1973"/>
        <v>7816.632775</v>
      </c>
      <c r="EZ165" s="779">
        <f t="shared" si="1974"/>
        <v>39083.163874999998</v>
      </c>
      <c r="FA165" s="703">
        <f t="shared" si="1117"/>
        <v>76186.632775000005</v>
      </c>
      <c r="FB165" s="780">
        <f t="shared" si="1975"/>
        <v>380933.16387500003</v>
      </c>
      <c r="FC165" s="703">
        <f t="shared" si="1976"/>
        <v>380933.16387500003</v>
      </c>
      <c r="FD165" s="703">
        <f t="shared" si="1977"/>
        <v>0</v>
      </c>
      <c r="FE165" s="778"/>
      <c r="FF165" s="780">
        <f t="shared" si="1978"/>
        <v>0</v>
      </c>
      <c r="FG165" s="782"/>
      <c r="FI165" s="774">
        <f>IFERROR(VLOOKUP($C165,[1]대도엔지니어링!$A$13:$AN$154,28,FALSE),0)</f>
        <v>3000</v>
      </c>
      <c r="FJ165" s="775">
        <f t="shared" si="1979"/>
        <v>15000</v>
      </c>
      <c r="FK165" s="774">
        <f>IFERROR(VLOOKUP($C165,[1]대도엔지니어링!$A$13:$AN$154,30,FALSE),0)</f>
        <v>10000</v>
      </c>
      <c r="FL165" s="775">
        <f t="shared" si="1980"/>
        <v>50000</v>
      </c>
      <c r="FM165" s="774">
        <f>IFERROR(VLOOKUP($C165,[1]대도엔지니어링!$A$13:$AN$154,32,FALSE),0)</f>
        <v>0</v>
      </c>
      <c r="FN165" s="775">
        <f t="shared" si="1981"/>
        <v>0</v>
      </c>
      <c r="FO165" s="774">
        <f>IFERROR(VLOOKUP($C165,[1]대도엔지니어링!$A$13:$AN$154,34,FALSE),0)</f>
        <v>360</v>
      </c>
      <c r="FP165" s="775">
        <f t="shared" si="1982"/>
        <v>1800</v>
      </c>
      <c r="FQ165" s="693">
        <f t="shared" si="1118"/>
        <v>13360</v>
      </c>
      <c r="FR165" s="775">
        <f t="shared" si="1983"/>
        <v>66800</v>
      </c>
      <c r="FS165" s="774">
        <f t="shared" si="1119"/>
        <v>1068.4583583083979</v>
      </c>
      <c r="FT165" s="775">
        <f t="shared" si="1984"/>
        <v>5342.2917915419894</v>
      </c>
      <c r="FU165" s="693">
        <f t="shared" si="1120"/>
        <v>14428.458358308399</v>
      </c>
      <c r="FV165" s="775">
        <f t="shared" si="1985"/>
        <v>72142.291791541997</v>
      </c>
      <c r="FW165" s="693">
        <f t="shared" si="1986"/>
        <v>72142.291791541997</v>
      </c>
      <c r="FX165" s="693">
        <f t="shared" si="1987"/>
        <v>0</v>
      </c>
      <c r="FY165" s="774"/>
      <c r="FZ165" s="775">
        <f t="shared" si="1988"/>
        <v>0</v>
      </c>
      <c r="GA165" s="782"/>
      <c r="GC165" s="774">
        <f>IFERROR(VLOOKUP($C165,[1]부명엔지니어링!$A$13:$AN$154,28,FALSE),0)</f>
        <v>10000</v>
      </c>
      <c r="GD165" s="775">
        <f t="shared" si="1989"/>
        <v>50000</v>
      </c>
      <c r="GE165" s="774">
        <f>IFERROR(VLOOKUP($C165,[1]부명엔지니어링!$A$13:$AN$154,30,FALSE),0)</f>
        <v>5000</v>
      </c>
      <c r="GF165" s="775">
        <f t="shared" si="1990"/>
        <v>25000</v>
      </c>
      <c r="GG165" s="774">
        <f>IFERROR(VLOOKUP($C165,[1]부명엔지니어링!$A$13:$AN$154,32,FALSE),0)</f>
        <v>0</v>
      </c>
      <c r="GH165" s="775">
        <f t="shared" si="1991"/>
        <v>0</v>
      </c>
      <c r="GI165" s="774">
        <f>IFERROR(VLOOKUP($C165,[1]부명엔지니어링!$A$13:$AN$154,34,FALSE),0)</f>
        <v>0</v>
      </c>
      <c r="GJ165" s="775">
        <f t="shared" si="1992"/>
        <v>0</v>
      </c>
      <c r="GK165" s="693">
        <f t="shared" si="1121"/>
        <v>15000</v>
      </c>
      <c r="GL165" s="775">
        <f t="shared" si="1993"/>
        <v>75000</v>
      </c>
      <c r="GM165" s="774">
        <f t="shared" si="1994"/>
        <v>2165.8918750000003</v>
      </c>
      <c r="GN165" s="775">
        <f t="shared" si="1995"/>
        <v>10829.459375</v>
      </c>
      <c r="GO165" s="693">
        <f t="shared" si="1122"/>
        <v>17165.891875000001</v>
      </c>
      <c r="GP165" s="775">
        <f t="shared" si="1996"/>
        <v>85829.459375000006</v>
      </c>
      <c r="GQ165" s="693">
        <f t="shared" si="1997"/>
        <v>85829.459375000006</v>
      </c>
      <c r="GR165" s="693">
        <f t="shared" si="1998"/>
        <v>0</v>
      </c>
      <c r="GS165" s="774"/>
      <c r="GT165" s="775">
        <f t="shared" si="1999"/>
        <v>0</v>
      </c>
      <c r="GU165" s="782"/>
      <c r="GW165" s="790">
        <f t="shared" si="2000"/>
        <v>15000</v>
      </c>
      <c r="GX165" s="790">
        <f t="shared" si="2001"/>
        <v>75000</v>
      </c>
      <c r="GY165" s="790">
        <f t="shared" si="2002"/>
        <v>2000</v>
      </c>
      <c r="GZ165" s="790">
        <f t="shared" si="2003"/>
        <v>10000</v>
      </c>
      <c r="HA165" s="790">
        <f t="shared" si="2004"/>
        <v>0</v>
      </c>
      <c r="HB165" s="790">
        <f t="shared" si="2005"/>
        <v>0</v>
      </c>
      <c r="HC165" s="790">
        <f t="shared" si="2006"/>
        <v>0</v>
      </c>
      <c r="HD165" s="790">
        <f t="shared" si="2007"/>
        <v>0</v>
      </c>
      <c r="HE165" s="790">
        <f t="shared" si="1123"/>
        <v>17000</v>
      </c>
      <c r="HF165" s="790">
        <f t="shared" si="2008"/>
        <v>85000</v>
      </c>
      <c r="HG165" s="790">
        <f t="shared" si="2009"/>
        <v>2070.52675</v>
      </c>
      <c r="HH165" s="790">
        <f t="shared" si="2010"/>
        <v>10352.633750000001</v>
      </c>
      <c r="HI165" s="790">
        <f t="shared" si="1124"/>
        <v>19070.526750000001</v>
      </c>
      <c r="HJ165" s="790">
        <f t="shared" si="2011"/>
        <v>95352.633750000008</v>
      </c>
      <c r="HK165" s="790">
        <f t="shared" si="2012"/>
        <v>95352.633750000008</v>
      </c>
      <c r="HL165" s="790">
        <f t="shared" si="2013"/>
        <v>0</v>
      </c>
      <c r="HM165" s="790"/>
      <c r="HN165" s="790">
        <f t="shared" si="2014"/>
        <v>0</v>
      </c>
      <c r="HO165" s="791" t="s">
        <v>400</v>
      </c>
      <c r="HQ165" s="783"/>
      <c r="HR165" s="784"/>
      <c r="HS165" s="783"/>
      <c r="HT165" s="784"/>
      <c r="HU165" s="783"/>
      <c r="HV165" s="784"/>
      <c r="HW165" s="783"/>
      <c r="HX165" s="784"/>
      <c r="HY165" s="707"/>
      <c r="HZ165" s="784"/>
      <c r="IA165" s="783"/>
      <c r="IB165" s="784"/>
      <c r="IC165" s="707"/>
      <c r="ID165" s="784"/>
      <c r="IE165" s="706"/>
      <c r="IF165" s="706"/>
      <c r="IG165" s="783"/>
      <c r="IH165" s="784"/>
      <c r="II165" s="782"/>
      <c r="IK165" s="783"/>
      <c r="IL165" s="784"/>
      <c r="IM165" s="783"/>
      <c r="IN165" s="784"/>
      <c r="IO165" s="783"/>
      <c r="IP165" s="784"/>
      <c r="IQ165" s="783"/>
      <c r="IR165" s="784"/>
      <c r="IS165" s="707"/>
      <c r="IT165" s="784"/>
      <c r="IU165" s="783"/>
      <c r="IV165" s="784"/>
      <c r="IW165" s="707"/>
      <c r="IX165" s="784"/>
      <c r="IY165" s="706"/>
      <c r="IZ165" s="706"/>
      <c r="JA165" s="783"/>
      <c r="JB165" s="784"/>
      <c r="JC165" s="782"/>
      <c r="JE165" s="783"/>
      <c r="JF165" s="784"/>
      <c r="JG165" s="783"/>
      <c r="JH165" s="784"/>
      <c r="JI165" s="783"/>
      <c r="JJ165" s="784"/>
      <c r="JK165" s="783"/>
      <c r="JL165" s="784"/>
      <c r="JM165" s="707"/>
      <c r="JN165" s="784"/>
      <c r="JO165" s="783"/>
      <c r="JP165" s="784"/>
      <c r="JQ165" s="707"/>
      <c r="JR165" s="784"/>
      <c r="JS165" s="706"/>
      <c r="JT165" s="706"/>
      <c r="JU165" s="783"/>
      <c r="JV165" s="784"/>
      <c r="JW165" s="782"/>
      <c r="JY165" s="783"/>
      <c r="JZ165" s="784"/>
      <c r="KA165" s="783"/>
      <c r="KB165" s="784"/>
      <c r="KC165" s="783"/>
      <c r="KD165" s="784"/>
      <c r="KE165" s="783"/>
      <c r="KF165" s="784"/>
      <c r="KG165" s="707"/>
      <c r="KH165" s="784"/>
      <c r="KI165" s="783"/>
      <c r="KJ165" s="784"/>
      <c r="KK165" s="707"/>
      <c r="KL165" s="784"/>
      <c r="KM165" s="706"/>
      <c r="KN165" s="706"/>
      <c r="KO165" s="783"/>
      <c r="KP165" s="784"/>
      <c r="KQ165" s="782"/>
      <c r="KS165" s="783"/>
      <c r="KT165" s="784"/>
      <c r="KU165" s="783"/>
      <c r="KV165" s="784"/>
      <c r="KW165" s="783"/>
      <c r="KX165" s="784"/>
      <c r="KY165" s="783"/>
      <c r="KZ165" s="784"/>
      <c r="LA165" s="707"/>
      <c r="LB165" s="784"/>
      <c r="LC165" s="783"/>
      <c r="LD165" s="784"/>
      <c r="LE165" s="707"/>
      <c r="LF165" s="784"/>
      <c r="LG165" s="706"/>
      <c r="LH165" s="706"/>
      <c r="LI165" s="783"/>
      <c r="LJ165" s="784"/>
      <c r="LK165" s="782"/>
      <c r="LM165" s="783"/>
      <c r="LN165" s="784"/>
      <c r="LO165" s="783"/>
      <c r="LP165" s="784"/>
      <c r="LQ165" s="783"/>
      <c r="LR165" s="784"/>
      <c r="LS165" s="783"/>
      <c r="LT165" s="784"/>
      <c r="LU165" s="707"/>
      <c r="LV165" s="784"/>
      <c r="LW165" s="783"/>
      <c r="LX165" s="784"/>
      <c r="LY165" s="707"/>
      <c r="LZ165" s="784"/>
      <c r="MA165" s="706"/>
      <c r="MB165" s="706"/>
      <c r="MC165" s="783"/>
      <c r="MD165" s="784"/>
      <c r="ME165" s="782"/>
      <c r="MG165" s="783"/>
      <c r="MH165" s="784"/>
      <c r="MI165" s="783"/>
      <c r="MJ165" s="784"/>
      <c r="MK165" s="783"/>
      <c r="ML165" s="784"/>
      <c r="MM165" s="783"/>
      <c r="MN165" s="784"/>
      <c r="MO165" s="707"/>
      <c r="MP165" s="784"/>
      <c r="MQ165" s="783"/>
      <c r="MR165" s="784"/>
      <c r="MS165" s="707"/>
      <c r="MT165" s="784"/>
      <c r="MU165" s="706"/>
      <c r="MV165" s="706"/>
      <c r="MW165" s="783"/>
      <c r="MX165" s="784"/>
      <c r="MY165" s="782"/>
      <c r="NA165" s="783"/>
      <c r="NB165" s="784"/>
      <c r="NC165" s="783"/>
      <c r="ND165" s="784"/>
      <c r="NE165" s="783"/>
      <c r="NF165" s="784"/>
      <c r="NG165" s="783"/>
      <c r="NH165" s="784"/>
      <c r="NI165" s="707"/>
      <c r="NJ165" s="784"/>
      <c r="NK165" s="783"/>
      <c r="NL165" s="784"/>
      <c r="NM165" s="707"/>
      <c r="NN165" s="784"/>
      <c r="NO165" s="706"/>
      <c r="NP165" s="706"/>
      <c r="NQ165" s="783"/>
      <c r="NR165" s="784"/>
      <c r="NS165" s="782"/>
      <c r="NU165" s="783"/>
      <c r="NV165" s="784"/>
      <c r="NW165" s="783"/>
      <c r="NX165" s="784"/>
      <c r="NY165" s="783"/>
      <c r="NZ165" s="784"/>
      <c r="OA165" s="783"/>
      <c r="OB165" s="784"/>
      <c r="OC165" s="707"/>
      <c r="OD165" s="784"/>
      <c r="OE165" s="783"/>
      <c r="OF165" s="784"/>
      <c r="OG165" s="707"/>
      <c r="OH165" s="784"/>
      <c r="OI165" s="706"/>
      <c r="OJ165" s="706"/>
      <c r="OK165" s="783"/>
      <c r="OL165" s="784"/>
      <c r="OM165" s="782"/>
      <c r="OO165" s="783"/>
      <c r="OP165" s="784"/>
      <c r="OQ165" s="783"/>
      <c r="OR165" s="784"/>
      <c r="OS165" s="783"/>
      <c r="OT165" s="784"/>
      <c r="OU165" s="783"/>
      <c r="OV165" s="784"/>
      <c r="OW165" s="707"/>
      <c r="OX165" s="784"/>
      <c r="OY165" s="783"/>
      <c r="OZ165" s="784"/>
      <c r="PA165" s="707"/>
      <c r="PB165" s="784"/>
      <c r="PC165" s="706"/>
      <c r="PD165" s="706"/>
      <c r="PE165" s="783"/>
      <c r="PF165" s="784"/>
      <c r="PG165" s="782"/>
      <c r="PI165" s="783"/>
      <c r="PJ165" s="784"/>
      <c r="PK165" s="783"/>
      <c r="PL165" s="784"/>
      <c r="PM165" s="783"/>
      <c r="PN165" s="784"/>
      <c r="PO165" s="783"/>
      <c r="PP165" s="784"/>
      <c r="PQ165" s="707"/>
      <c r="PR165" s="784"/>
      <c r="PS165" s="783"/>
      <c r="PT165" s="784"/>
      <c r="PU165" s="707"/>
      <c r="PV165" s="784"/>
      <c r="PW165" s="706"/>
      <c r="PX165" s="706"/>
      <c r="PY165" s="783"/>
      <c r="PZ165" s="784"/>
      <c r="QA165" s="782"/>
      <c r="QC165" s="783"/>
      <c r="QD165" s="784"/>
      <c r="QE165" s="783"/>
      <c r="QF165" s="784"/>
      <c r="QG165" s="783"/>
      <c r="QH165" s="784"/>
      <c r="QI165" s="783"/>
      <c r="QJ165" s="784"/>
      <c r="QK165" s="707"/>
      <c r="QL165" s="784"/>
      <c r="QM165" s="783"/>
      <c r="QN165" s="784"/>
      <c r="QO165" s="707"/>
      <c r="QP165" s="784"/>
      <c r="QQ165" s="706"/>
      <c r="QR165" s="706"/>
      <c r="QS165" s="783"/>
      <c r="QT165" s="784"/>
      <c r="QU165" s="782"/>
      <c r="RA165" s="785"/>
      <c r="RB165" s="785"/>
      <c r="RC165" s="677"/>
      <c r="RD165" s="677"/>
      <c r="RE165" s="677"/>
      <c r="RF165" s="677"/>
      <c r="RG165" s="677"/>
      <c r="RH165" s="677"/>
      <c r="RI165" s="677"/>
      <c r="RJ165" s="677"/>
      <c r="RK165" s="677"/>
      <c r="RL165" s="677"/>
      <c r="RM165" s="677"/>
      <c r="RN165" s="677"/>
      <c r="RO165" s="677"/>
      <c r="RP165" s="677"/>
      <c r="RQ165" s="677"/>
      <c r="RR165" s="677"/>
      <c r="RS165" s="677"/>
      <c r="RT165" s="677"/>
      <c r="RV165" s="675"/>
      <c r="RW165" s="675"/>
      <c r="RX165" s="675"/>
      <c r="RY165" s="675"/>
      <c r="RZ165" s="675"/>
      <c r="SA165" s="675"/>
      <c r="SB165" s="675"/>
      <c r="SC165" s="675"/>
      <c r="SD165" s="675"/>
      <c r="SE165" s="675"/>
      <c r="SG165" s="675"/>
      <c r="SH165" s="675"/>
      <c r="SI165" s="675"/>
      <c r="SJ165" s="675"/>
      <c r="SK165" s="675"/>
      <c r="SL165" s="675"/>
      <c r="SM165" s="675"/>
      <c r="SN165" s="675"/>
      <c r="SO165" s="675"/>
      <c r="SP165" s="675"/>
      <c r="SQ165" s="675"/>
      <c r="SR165" s="675"/>
      <c r="SS165" s="675"/>
      <c r="ST165" s="675"/>
      <c r="SU165" s="675"/>
      <c r="SV165" s="675"/>
      <c r="SW165" s="675"/>
      <c r="SX165" s="675"/>
      <c r="SY165" s="675"/>
      <c r="SZ165" s="675"/>
      <c r="TA165" s="675"/>
      <c r="TB165" s="675"/>
      <c r="TC165" s="675"/>
      <c r="TE165" s="675"/>
      <c r="TF165" s="675"/>
      <c r="TG165" s="675"/>
      <c r="TH165" s="675"/>
      <c r="TI165" s="675"/>
      <c r="TJ165" s="675"/>
      <c r="TK165" s="675"/>
      <c r="TL165" s="675"/>
      <c r="TM165" s="675"/>
      <c r="TN165" s="676"/>
      <c r="TP165" s="675"/>
      <c r="TQ165" s="675"/>
      <c r="TR165" s="675"/>
      <c r="TS165" s="675"/>
      <c r="TT165" s="675"/>
      <c r="TU165" s="675"/>
      <c r="TV165" s="675"/>
      <c r="TW165" s="675"/>
      <c r="TX165" s="675"/>
      <c r="TY165" s="675"/>
      <c r="TZ165" s="675"/>
      <c r="UA165" s="675"/>
      <c r="UB165" s="675"/>
      <c r="UC165" s="675"/>
      <c r="UD165" s="675"/>
      <c r="UE165" s="675"/>
      <c r="UF165" s="675"/>
      <c r="UG165" s="675"/>
      <c r="UH165" s="675"/>
      <c r="UI165" s="675"/>
      <c r="UJ165" s="675"/>
      <c r="UK165" s="675"/>
      <c r="UL165" s="675"/>
      <c r="UN165" s="675"/>
      <c r="UO165" s="675"/>
      <c r="UP165" s="675"/>
      <c r="UQ165" s="675"/>
      <c r="UR165" s="675"/>
      <c r="US165" s="675"/>
      <c r="UT165" s="675"/>
      <c r="UU165" s="675"/>
      <c r="UV165" s="675"/>
      <c r="UW165" s="676"/>
    </row>
    <row r="166" spans="1:569" s="645" customFormat="1" ht="20.100000000000001" customHeight="1">
      <c r="A166" s="677"/>
      <c r="B166" s="677" t="s">
        <v>405</v>
      </c>
      <c r="C166" s="764" t="s">
        <v>783</v>
      </c>
      <c r="D166" s="764"/>
      <c r="E166" s="792" t="s">
        <v>784</v>
      </c>
      <c r="F166" s="793" t="s">
        <v>403</v>
      </c>
      <c r="G166" s="792" t="s">
        <v>785</v>
      </c>
      <c r="H166" s="794" t="s">
        <v>154</v>
      </c>
      <c r="I166" s="789"/>
      <c r="J166" s="789"/>
      <c r="K166" s="789"/>
      <c r="L166" s="789"/>
      <c r="M166" s="770"/>
      <c r="N166" s="828">
        <f t="shared" si="1423"/>
        <v>0</v>
      </c>
      <c r="O166" s="829">
        <f t="shared" si="1424"/>
        <v>0</v>
      </c>
      <c r="Q166" s="789"/>
      <c r="R166" s="795"/>
      <c r="S166" s="795"/>
      <c r="T166" s="795"/>
      <c r="U166" s="795"/>
      <c r="V166" s="795"/>
      <c r="W166" s="795"/>
      <c r="X166" s="795"/>
      <c r="Y166" s="809"/>
      <c r="Z166" s="809"/>
      <c r="AA166" s="809"/>
      <c r="AB166" s="809"/>
      <c r="AC166" s="809"/>
      <c r="AD166" s="809"/>
      <c r="AE166" s="809"/>
      <c r="AF166" s="810"/>
      <c r="AH166" s="774">
        <f t="shared" si="1908"/>
        <v>150000</v>
      </c>
      <c r="AI166" s="775">
        <f t="shared" si="1909"/>
        <v>0</v>
      </c>
      <c r="AJ166" s="774">
        <f t="shared" si="1910"/>
        <v>30000</v>
      </c>
      <c r="AK166" s="775">
        <f t="shared" si="1911"/>
        <v>0</v>
      </c>
      <c r="AL166" s="774">
        <f t="shared" si="1912"/>
        <v>0</v>
      </c>
      <c r="AM166" s="775">
        <f t="shared" si="1913"/>
        <v>0</v>
      </c>
      <c r="AN166" s="774">
        <f t="shared" si="1914"/>
        <v>0</v>
      </c>
      <c r="AO166" s="775">
        <f t="shared" si="1915"/>
        <v>0</v>
      </c>
      <c r="AP166" s="693">
        <f t="shared" si="1111"/>
        <v>180000</v>
      </c>
      <c r="AQ166" s="775">
        <f t="shared" si="1916"/>
        <v>0</v>
      </c>
      <c r="AR166" s="774">
        <f t="shared" si="1917"/>
        <v>0</v>
      </c>
      <c r="AS166" s="775">
        <f t="shared" si="1918"/>
        <v>0</v>
      </c>
      <c r="AT166" s="775">
        <f>IFERROR(#REF!*$L166, 0)</f>
        <v>0</v>
      </c>
      <c r="AU166" s="776">
        <f t="shared" si="2039"/>
        <v>360000</v>
      </c>
      <c r="AV166" s="693">
        <f t="shared" si="1903"/>
        <v>180000</v>
      </c>
      <c r="AW166" s="775">
        <f t="shared" si="1370"/>
        <v>0</v>
      </c>
      <c r="AX166" s="775">
        <f t="shared" si="1919"/>
        <v>0</v>
      </c>
      <c r="AY166" s="775">
        <f t="shared" si="1920"/>
        <v>0</v>
      </c>
      <c r="AZ166" s="775">
        <f t="shared" si="1920"/>
        <v>0</v>
      </c>
      <c r="BA166" s="693">
        <f t="shared" si="1921"/>
        <v>0</v>
      </c>
      <c r="BB166" s="693">
        <f t="shared" si="1922"/>
        <v>0</v>
      </c>
      <c r="BC166" s="774">
        <f t="shared" si="1923"/>
        <v>0</v>
      </c>
      <c r="BD166" s="775">
        <f t="shared" si="1924"/>
        <v>0</v>
      </c>
      <c r="BE166" s="777"/>
      <c r="BG166" s="790">
        <f t="shared" si="2044"/>
        <v>150000</v>
      </c>
      <c r="BH166" s="790">
        <f t="shared" si="1925"/>
        <v>0</v>
      </c>
      <c r="BI166" s="790">
        <f t="shared" si="2045"/>
        <v>30000</v>
      </c>
      <c r="BJ166" s="790">
        <f t="shared" si="1926"/>
        <v>0</v>
      </c>
      <c r="BK166" s="790">
        <f t="shared" si="2046"/>
        <v>0</v>
      </c>
      <c r="BL166" s="790">
        <f t="shared" si="1927"/>
        <v>0</v>
      </c>
      <c r="BM166" s="790">
        <f t="shared" si="2047"/>
        <v>0</v>
      </c>
      <c r="BN166" s="790">
        <f t="shared" si="1928"/>
        <v>0</v>
      </c>
      <c r="BO166" s="790">
        <f t="shared" si="1371"/>
        <v>180000</v>
      </c>
      <c r="BP166" s="790">
        <f t="shared" si="1929"/>
        <v>0</v>
      </c>
      <c r="BQ166" s="790">
        <f t="shared" si="1930"/>
        <v>0</v>
      </c>
      <c r="BR166" s="790">
        <f t="shared" si="1931"/>
        <v>0</v>
      </c>
      <c r="BS166" s="790">
        <f t="shared" si="1372"/>
        <v>180000</v>
      </c>
      <c r="BT166" s="790">
        <f t="shared" si="1932"/>
        <v>0</v>
      </c>
      <c r="BU166" s="790">
        <f t="shared" si="1933"/>
        <v>0</v>
      </c>
      <c r="BV166" s="790">
        <f t="shared" si="1934"/>
        <v>0</v>
      </c>
      <c r="BW166" s="790"/>
      <c r="BX166" s="790">
        <f t="shared" si="1935"/>
        <v>0</v>
      </c>
      <c r="BY166" s="791" t="s">
        <v>519</v>
      </c>
      <c r="CA166" s="744"/>
      <c r="CB166" s="745">
        <f t="shared" si="1936"/>
        <v>0</v>
      </c>
      <c r="CC166" s="718"/>
      <c r="CD166" s="745">
        <f t="shared" si="1937"/>
        <v>0</v>
      </c>
      <c r="CE166" s="718"/>
      <c r="CF166" s="745">
        <f t="shared" si="1938"/>
        <v>0</v>
      </c>
      <c r="CG166" s="718"/>
      <c r="CH166" s="745">
        <f t="shared" si="1939"/>
        <v>0</v>
      </c>
      <c r="CI166" s="746">
        <f t="shared" si="1377"/>
        <v>0</v>
      </c>
      <c r="CJ166" s="745">
        <f t="shared" si="1940"/>
        <v>0</v>
      </c>
      <c r="CK166" s="718"/>
      <c r="CL166" s="745">
        <f t="shared" si="1941"/>
        <v>0</v>
      </c>
      <c r="CM166" s="746">
        <f t="shared" si="1378"/>
        <v>0</v>
      </c>
      <c r="CN166" s="745">
        <f t="shared" si="1942"/>
        <v>0</v>
      </c>
      <c r="CO166" s="699">
        <f t="shared" si="1943"/>
        <v>0</v>
      </c>
      <c r="CP166" s="699">
        <f t="shared" si="1943"/>
        <v>0</v>
      </c>
      <c r="CQ166" s="699">
        <f t="shared" si="1943"/>
        <v>0</v>
      </c>
      <c r="CR166" s="699">
        <f t="shared" si="1943"/>
        <v>0</v>
      </c>
      <c r="CS166" s="700">
        <f t="shared" si="1943"/>
        <v>0</v>
      </c>
      <c r="CT166" s="699">
        <f t="shared" si="1943"/>
        <v>0</v>
      </c>
      <c r="CU166" s="699">
        <f t="shared" si="1943"/>
        <v>0</v>
      </c>
      <c r="CV166" s="700">
        <f t="shared" si="1944"/>
        <v>0</v>
      </c>
      <c r="CW166" s="697"/>
      <c r="CX166" s="696">
        <f t="shared" si="1945"/>
        <v>0</v>
      </c>
      <c r="CY166" s="701"/>
      <c r="DA166" s="778">
        <f>IFERROR(VLOOKUP($C166,정민건설!$A$13:$AM$154,28,FALSE),0)</f>
        <v>150000</v>
      </c>
      <c r="DB166" s="775">
        <f t="shared" si="1946"/>
        <v>0</v>
      </c>
      <c r="DC166" s="778">
        <f>IFERROR(VLOOKUP($C166,정민건설!$A$13:$AM$154,30,FALSE),0)</f>
        <v>30000</v>
      </c>
      <c r="DD166" s="775">
        <f t="shared" si="1947"/>
        <v>0</v>
      </c>
      <c r="DE166" s="774">
        <f>IFERROR(VLOOKUP($C166,정민건설!$A$13:$AM$154,32,FALSE),0)</f>
        <v>0</v>
      </c>
      <c r="DF166" s="775">
        <f t="shared" si="1948"/>
        <v>0</v>
      </c>
      <c r="DG166" s="774">
        <f>IFERROR(VLOOKUP($C166,정민건설!$A$13:$AM$154,34,FALSE),0)</f>
        <v>0</v>
      </c>
      <c r="DH166" s="775">
        <f t="shared" si="1949"/>
        <v>0</v>
      </c>
      <c r="DI166" s="693">
        <f t="shared" si="1112"/>
        <v>180000</v>
      </c>
      <c r="DJ166" s="775">
        <f t="shared" si="1950"/>
        <v>0</v>
      </c>
      <c r="DK166" s="778">
        <f t="shared" si="1951"/>
        <v>0</v>
      </c>
      <c r="DL166" s="779">
        <f t="shared" si="1952"/>
        <v>0</v>
      </c>
      <c r="DM166" s="693">
        <f t="shared" si="1113"/>
        <v>180000</v>
      </c>
      <c r="DN166" s="775">
        <f t="shared" si="1953"/>
        <v>0</v>
      </c>
      <c r="DO166" s="693">
        <f t="shared" si="1954"/>
        <v>0</v>
      </c>
      <c r="DP166" s="693">
        <f t="shared" si="1955"/>
        <v>0</v>
      </c>
      <c r="DQ166" s="774"/>
      <c r="DR166" s="775">
        <f t="shared" si="1956"/>
        <v>0</v>
      </c>
      <c r="DS166" s="777"/>
      <c r="DU166" s="774">
        <f>IFERROR(VLOOKUP($C166,[1]영만종합건설!$A$13:$AN$154,28,FALSE),0)</f>
        <v>250000</v>
      </c>
      <c r="DV166" s="780">
        <f t="shared" si="1957"/>
        <v>0</v>
      </c>
      <c r="DW166" s="774">
        <f>IFERROR(VLOOKUP($C166,[1]영만종합건설!$A$13:$AN$154,30,FALSE),0)</f>
        <v>0</v>
      </c>
      <c r="DX166" s="780">
        <f t="shared" si="1958"/>
        <v>0</v>
      </c>
      <c r="DY166" s="778">
        <f>IFERROR(VLOOKUP($C166,[1]영만종합건설!$A$13:$AN$154,32,FALSE),0)</f>
        <v>0</v>
      </c>
      <c r="DZ166" s="780">
        <f t="shared" si="1959"/>
        <v>0</v>
      </c>
      <c r="EA166" s="778">
        <f>IFERROR(VLOOKUP($C166,[1]영만종합건설!$A$13:$AN$154,34,FALSE),0)</f>
        <v>0</v>
      </c>
      <c r="EB166" s="780">
        <f t="shared" si="1960"/>
        <v>0</v>
      </c>
      <c r="EC166" s="703">
        <f t="shared" si="1114"/>
        <v>250000</v>
      </c>
      <c r="ED166" s="780">
        <f t="shared" si="1961"/>
        <v>0</v>
      </c>
      <c r="EE166" s="778">
        <f t="shared" si="1962"/>
        <v>0</v>
      </c>
      <c r="EF166" s="779">
        <f t="shared" si="1963"/>
        <v>0</v>
      </c>
      <c r="EG166" s="703">
        <f t="shared" si="1115"/>
        <v>250000</v>
      </c>
      <c r="EH166" s="780">
        <f t="shared" si="1964"/>
        <v>0</v>
      </c>
      <c r="EI166" s="703">
        <f t="shared" si="1965"/>
        <v>0</v>
      </c>
      <c r="EJ166" s="703">
        <f t="shared" si="1966"/>
        <v>0</v>
      </c>
      <c r="EK166" s="778"/>
      <c r="EL166" s="780">
        <f t="shared" si="1967"/>
        <v>0</v>
      </c>
      <c r="EM166" s="781"/>
      <c r="EO166" s="778">
        <f>IFERROR(VLOOKUP($C166,[1]부강종합건설!$A$13:$AM$154,28,FALSE),0)</f>
        <v>250000</v>
      </c>
      <c r="EP166" s="780">
        <f t="shared" si="1968"/>
        <v>0</v>
      </c>
      <c r="EQ166" s="778">
        <f>IFERROR(VLOOKUP($C166,[1]부강종합건설!$A$13:$AM$154,30,FALSE),0)</f>
        <v>30000</v>
      </c>
      <c r="ER166" s="780">
        <f t="shared" si="1969"/>
        <v>0</v>
      </c>
      <c r="ES166" s="778">
        <f>IFERROR(VLOOKUP($C166,[1]부강종합건설!$A$13:$AM$154,32,FALSE),0)</f>
        <v>0</v>
      </c>
      <c r="ET166" s="780">
        <f t="shared" si="1970"/>
        <v>0</v>
      </c>
      <c r="EU166" s="778">
        <f>IFERROR(VLOOKUP($C166,[1]부강종합건설!$A$13:$AM$154,34,FALSE),0)</f>
        <v>39080</v>
      </c>
      <c r="EV166" s="780">
        <f t="shared" si="1971"/>
        <v>0</v>
      </c>
      <c r="EW166" s="703">
        <f t="shared" si="1116"/>
        <v>319080</v>
      </c>
      <c r="EX166" s="780">
        <f t="shared" si="1972"/>
        <v>0</v>
      </c>
      <c r="EY166" s="778">
        <f t="shared" si="1973"/>
        <v>0</v>
      </c>
      <c r="EZ166" s="779">
        <f t="shared" si="1974"/>
        <v>0</v>
      </c>
      <c r="FA166" s="703">
        <f t="shared" si="1117"/>
        <v>319080</v>
      </c>
      <c r="FB166" s="780">
        <f t="shared" si="1975"/>
        <v>0</v>
      </c>
      <c r="FC166" s="703">
        <f t="shared" si="1976"/>
        <v>0</v>
      </c>
      <c r="FD166" s="703">
        <f t="shared" si="1977"/>
        <v>0</v>
      </c>
      <c r="FE166" s="778"/>
      <c r="FF166" s="780">
        <f t="shared" si="1978"/>
        <v>0</v>
      </c>
      <c r="FG166" s="782"/>
      <c r="FI166" s="774">
        <f>IFERROR(VLOOKUP($C166,[1]대도엔지니어링!$A$13:$AN$154,28,FALSE),0)</f>
        <v>300000</v>
      </c>
      <c r="FJ166" s="775">
        <f t="shared" si="1979"/>
        <v>0</v>
      </c>
      <c r="FK166" s="774">
        <f>IFERROR(VLOOKUP($C166,[1]대도엔지니어링!$A$13:$AN$154,30,FALSE),0)</f>
        <v>100000</v>
      </c>
      <c r="FL166" s="775">
        <f t="shared" si="1980"/>
        <v>0</v>
      </c>
      <c r="FM166" s="774">
        <f>IFERROR(VLOOKUP($C166,[1]대도엔지니어링!$A$13:$AN$154,32,FALSE),0)</f>
        <v>0</v>
      </c>
      <c r="FN166" s="775">
        <f t="shared" si="1981"/>
        <v>0</v>
      </c>
      <c r="FO166" s="774">
        <f>IFERROR(VLOOKUP($C166,[1]대도엔지니어링!$A$13:$AN$154,34,FALSE),0)</f>
        <v>11050</v>
      </c>
      <c r="FP166" s="775">
        <f t="shared" si="1982"/>
        <v>0</v>
      </c>
      <c r="FQ166" s="693">
        <f t="shared" si="1118"/>
        <v>411050</v>
      </c>
      <c r="FR166" s="775">
        <f t="shared" si="1983"/>
        <v>0</v>
      </c>
      <c r="FS166" s="774">
        <f t="shared" si="1119"/>
        <v>32873.488636427173</v>
      </c>
      <c r="FT166" s="775">
        <f t="shared" si="1984"/>
        <v>0</v>
      </c>
      <c r="FU166" s="693">
        <f t="shared" si="1120"/>
        <v>443923.48863642715</v>
      </c>
      <c r="FV166" s="775">
        <f t="shared" si="1985"/>
        <v>0</v>
      </c>
      <c r="FW166" s="693">
        <f t="shared" si="1986"/>
        <v>0</v>
      </c>
      <c r="FX166" s="693">
        <f t="shared" si="1987"/>
        <v>0</v>
      </c>
      <c r="FY166" s="774"/>
      <c r="FZ166" s="775">
        <f t="shared" si="1988"/>
        <v>0</v>
      </c>
      <c r="GA166" s="782"/>
      <c r="GC166" s="774">
        <f>IFERROR(VLOOKUP($C166,[1]부명엔지니어링!$A$13:$AN$154,28,FALSE),0)</f>
        <v>300000</v>
      </c>
      <c r="GD166" s="775">
        <f t="shared" si="1989"/>
        <v>0</v>
      </c>
      <c r="GE166" s="774">
        <f>IFERROR(VLOOKUP($C166,[1]부명엔지니어링!$A$13:$AN$154,30,FALSE),0)</f>
        <v>100000</v>
      </c>
      <c r="GF166" s="775">
        <f t="shared" si="1990"/>
        <v>0</v>
      </c>
      <c r="GG166" s="774">
        <f>IFERROR(VLOOKUP($C166,[1]부명엔지니어링!$A$13:$AN$154,32,FALSE),0)</f>
        <v>0</v>
      </c>
      <c r="GH166" s="775">
        <f t="shared" si="1991"/>
        <v>0</v>
      </c>
      <c r="GI166" s="774">
        <f>IFERROR(VLOOKUP($C166,[1]부명엔지니어링!$A$13:$AN$154,34,FALSE),0)</f>
        <v>0</v>
      </c>
      <c r="GJ166" s="775">
        <f t="shared" si="1992"/>
        <v>0</v>
      </c>
      <c r="GK166" s="693">
        <f t="shared" si="1121"/>
        <v>400000</v>
      </c>
      <c r="GL166" s="775">
        <f t="shared" si="1993"/>
        <v>0</v>
      </c>
      <c r="GM166" s="774">
        <f t="shared" si="1994"/>
        <v>0</v>
      </c>
      <c r="GN166" s="775">
        <f t="shared" si="1995"/>
        <v>0</v>
      </c>
      <c r="GO166" s="693">
        <f t="shared" si="1122"/>
        <v>400000</v>
      </c>
      <c r="GP166" s="775">
        <f t="shared" si="1996"/>
        <v>0</v>
      </c>
      <c r="GQ166" s="693">
        <f t="shared" si="1997"/>
        <v>0</v>
      </c>
      <c r="GR166" s="693">
        <f t="shared" si="1998"/>
        <v>0</v>
      </c>
      <c r="GS166" s="774"/>
      <c r="GT166" s="775">
        <f t="shared" si="1999"/>
        <v>0</v>
      </c>
      <c r="GU166" s="782"/>
      <c r="GW166" s="790">
        <f t="shared" si="2000"/>
        <v>150000</v>
      </c>
      <c r="GX166" s="790">
        <f t="shared" si="2001"/>
        <v>0</v>
      </c>
      <c r="GY166" s="790">
        <f t="shared" si="2002"/>
        <v>30000</v>
      </c>
      <c r="GZ166" s="790">
        <f t="shared" si="2003"/>
        <v>0</v>
      </c>
      <c r="HA166" s="790">
        <f t="shared" si="2004"/>
        <v>0</v>
      </c>
      <c r="HB166" s="790">
        <f t="shared" si="2005"/>
        <v>0</v>
      </c>
      <c r="HC166" s="790">
        <f t="shared" si="2006"/>
        <v>0</v>
      </c>
      <c r="HD166" s="790">
        <f t="shared" si="2007"/>
        <v>0</v>
      </c>
      <c r="HE166" s="790">
        <f t="shared" si="1123"/>
        <v>180000</v>
      </c>
      <c r="HF166" s="790">
        <f t="shared" si="2008"/>
        <v>0</v>
      </c>
      <c r="HG166" s="790">
        <f t="shared" si="2009"/>
        <v>0</v>
      </c>
      <c r="HH166" s="790">
        <f t="shared" si="2010"/>
        <v>0</v>
      </c>
      <c r="HI166" s="790">
        <f t="shared" si="1124"/>
        <v>180000</v>
      </c>
      <c r="HJ166" s="790">
        <f t="shared" si="2011"/>
        <v>0</v>
      </c>
      <c r="HK166" s="790">
        <f t="shared" si="2012"/>
        <v>0</v>
      </c>
      <c r="HL166" s="790">
        <f t="shared" si="2013"/>
        <v>0</v>
      </c>
      <c r="HM166" s="790"/>
      <c r="HN166" s="790">
        <f t="shared" si="2014"/>
        <v>0</v>
      </c>
      <c r="HO166" s="791" t="s">
        <v>400</v>
      </c>
      <c r="HQ166" s="783"/>
      <c r="HR166" s="784">
        <f t="shared" ref="HR166:HR173" si="2048">IFERROR(HQ166*$I166, 0)</f>
        <v>0</v>
      </c>
      <c r="HS166" s="783"/>
      <c r="HT166" s="784">
        <f t="shared" ref="HT166:HT173" si="2049">IFERROR(HS166*$I166, 0)</f>
        <v>0</v>
      </c>
      <c r="HU166" s="783"/>
      <c r="HV166" s="784">
        <f t="shared" ref="HV166:HV173" si="2050">IFERROR(HU166*$I166, 0)</f>
        <v>0</v>
      </c>
      <c r="HW166" s="783"/>
      <c r="HX166" s="784">
        <f t="shared" ref="HX166:HX173" si="2051">IFERROR(HW166*$I166, 0)</f>
        <v>0</v>
      </c>
      <c r="HY166" s="707">
        <f t="shared" si="1379"/>
        <v>0</v>
      </c>
      <c r="HZ166" s="784">
        <f t="shared" ref="HZ166:HZ173" si="2052">IFERROR(HY166*$I166, 0)</f>
        <v>0</v>
      </c>
      <c r="IA166" s="783"/>
      <c r="IB166" s="784">
        <f t="shared" ref="IB166:IB173" si="2053">IFERROR(IA166*$I166, 0)</f>
        <v>0</v>
      </c>
      <c r="IC166" s="707">
        <f t="shared" si="1380"/>
        <v>0</v>
      </c>
      <c r="ID166" s="784">
        <f t="shared" ref="ID166:ID173" si="2054">IFERROR(IC166*$I166, 0)</f>
        <v>0</v>
      </c>
      <c r="IE166" s="706">
        <f t="shared" si="2015"/>
        <v>0</v>
      </c>
      <c r="IF166" s="706">
        <f t="shared" si="2016"/>
        <v>0</v>
      </c>
      <c r="IG166" s="783"/>
      <c r="IH166" s="784">
        <f t="shared" ref="IH166:IH173" si="2055">IFERROR(IG166*$I166, 0)</f>
        <v>0</v>
      </c>
      <c r="II166" s="782"/>
      <c r="IK166" s="783"/>
      <c r="IL166" s="784">
        <f t="shared" ref="IL166:IL173" si="2056">IFERROR(IK166*$I166, 0)</f>
        <v>0</v>
      </c>
      <c r="IM166" s="783"/>
      <c r="IN166" s="784">
        <f t="shared" ref="IN166:IN173" si="2057">IFERROR(IM166*$I166, 0)</f>
        <v>0</v>
      </c>
      <c r="IO166" s="783"/>
      <c r="IP166" s="784">
        <f t="shared" ref="IP166:IP173" si="2058">IFERROR(IO166*$I166, 0)</f>
        <v>0</v>
      </c>
      <c r="IQ166" s="783"/>
      <c r="IR166" s="784">
        <f t="shared" ref="IR166:IR173" si="2059">IFERROR(IQ166*$I166, 0)</f>
        <v>0</v>
      </c>
      <c r="IS166" s="707">
        <f t="shared" si="1381"/>
        <v>0</v>
      </c>
      <c r="IT166" s="784">
        <f t="shared" ref="IT166:IT173" si="2060">IFERROR(IS166*$I166, 0)</f>
        <v>0</v>
      </c>
      <c r="IU166" s="783"/>
      <c r="IV166" s="784">
        <f t="shared" ref="IV166:IV173" si="2061">IFERROR(IU166*$I166, 0)</f>
        <v>0</v>
      </c>
      <c r="IW166" s="707">
        <f t="shared" si="1382"/>
        <v>0</v>
      </c>
      <c r="IX166" s="784">
        <f t="shared" ref="IX166:IX173" si="2062">IFERROR(IW166*$I166, 0)</f>
        <v>0</v>
      </c>
      <c r="IY166" s="706">
        <f t="shared" si="2017"/>
        <v>0</v>
      </c>
      <c r="IZ166" s="706">
        <f t="shared" si="2018"/>
        <v>0</v>
      </c>
      <c r="JA166" s="783"/>
      <c r="JB166" s="784">
        <f t="shared" ref="JB166:JB173" si="2063">IFERROR(JA166*$I166, 0)</f>
        <v>0</v>
      </c>
      <c r="JC166" s="782"/>
      <c r="JE166" s="783"/>
      <c r="JF166" s="784">
        <f t="shared" ref="JF166:JF173" si="2064">IFERROR(JE166*$I166, 0)</f>
        <v>0</v>
      </c>
      <c r="JG166" s="783"/>
      <c r="JH166" s="784">
        <f t="shared" ref="JH166:JH173" si="2065">IFERROR(JG166*$I166, 0)</f>
        <v>0</v>
      </c>
      <c r="JI166" s="783"/>
      <c r="JJ166" s="784">
        <f t="shared" ref="JJ166:JJ173" si="2066">IFERROR(JI166*$I166, 0)</f>
        <v>0</v>
      </c>
      <c r="JK166" s="783"/>
      <c r="JL166" s="784">
        <f t="shared" ref="JL166:JL173" si="2067">IFERROR(JK166*$I166, 0)</f>
        <v>0</v>
      </c>
      <c r="JM166" s="707">
        <f t="shared" si="1383"/>
        <v>0</v>
      </c>
      <c r="JN166" s="784">
        <f t="shared" ref="JN166:JN173" si="2068">IFERROR(JM166*$I166, 0)</f>
        <v>0</v>
      </c>
      <c r="JO166" s="783"/>
      <c r="JP166" s="784">
        <f t="shared" ref="JP166:JP173" si="2069">IFERROR(JO166*$I166, 0)</f>
        <v>0</v>
      </c>
      <c r="JQ166" s="707">
        <f t="shared" si="1384"/>
        <v>0</v>
      </c>
      <c r="JR166" s="784">
        <f t="shared" ref="JR166:JR173" si="2070">IFERROR(JQ166*$I166, 0)</f>
        <v>0</v>
      </c>
      <c r="JS166" s="706">
        <f t="shared" si="2019"/>
        <v>0</v>
      </c>
      <c r="JT166" s="706">
        <f t="shared" si="2020"/>
        <v>0</v>
      </c>
      <c r="JU166" s="783"/>
      <c r="JV166" s="784">
        <f t="shared" ref="JV166:JV173" si="2071">IFERROR(JU166*$I166, 0)</f>
        <v>0</v>
      </c>
      <c r="JW166" s="782"/>
      <c r="JY166" s="783"/>
      <c r="JZ166" s="784">
        <f t="shared" ref="JZ166:JZ173" si="2072">IFERROR(JY166*$I166, 0)</f>
        <v>0</v>
      </c>
      <c r="KA166" s="783"/>
      <c r="KB166" s="784">
        <f t="shared" ref="KB166:KB173" si="2073">IFERROR(KA166*$I166, 0)</f>
        <v>0</v>
      </c>
      <c r="KC166" s="783"/>
      <c r="KD166" s="784">
        <f t="shared" ref="KD166:KD173" si="2074">IFERROR(KC166*$I166, 0)</f>
        <v>0</v>
      </c>
      <c r="KE166" s="783"/>
      <c r="KF166" s="784">
        <f t="shared" ref="KF166:KF173" si="2075">IFERROR(KE166*$I166, 0)</f>
        <v>0</v>
      </c>
      <c r="KG166" s="707">
        <f t="shared" si="1385"/>
        <v>0</v>
      </c>
      <c r="KH166" s="784">
        <f t="shared" ref="KH166:KH173" si="2076">IFERROR(KG166*$I166, 0)</f>
        <v>0</v>
      </c>
      <c r="KI166" s="783"/>
      <c r="KJ166" s="784">
        <f t="shared" ref="KJ166:KJ173" si="2077">IFERROR(KI166*$I166, 0)</f>
        <v>0</v>
      </c>
      <c r="KK166" s="707">
        <f t="shared" si="1386"/>
        <v>0</v>
      </c>
      <c r="KL166" s="784">
        <f t="shared" ref="KL166:KL173" si="2078">IFERROR(KK166*$I166, 0)</f>
        <v>0</v>
      </c>
      <c r="KM166" s="706">
        <f t="shared" si="2021"/>
        <v>0</v>
      </c>
      <c r="KN166" s="706">
        <f t="shared" si="2022"/>
        <v>0</v>
      </c>
      <c r="KO166" s="783"/>
      <c r="KP166" s="784">
        <f t="shared" ref="KP166:KP173" si="2079">IFERROR(KO166*$I166, 0)</f>
        <v>0</v>
      </c>
      <c r="KQ166" s="782"/>
      <c r="KS166" s="783"/>
      <c r="KT166" s="784">
        <f t="shared" ref="KT166:KT173" si="2080">IFERROR(KS166*$I166, 0)</f>
        <v>0</v>
      </c>
      <c r="KU166" s="783"/>
      <c r="KV166" s="784">
        <f t="shared" ref="KV166:KV173" si="2081">IFERROR(KU166*$I166, 0)</f>
        <v>0</v>
      </c>
      <c r="KW166" s="783"/>
      <c r="KX166" s="784">
        <f t="shared" ref="KX166:KX173" si="2082">IFERROR(KW166*$I166, 0)</f>
        <v>0</v>
      </c>
      <c r="KY166" s="783"/>
      <c r="KZ166" s="784">
        <f t="shared" ref="KZ166:KZ173" si="2083">IFERROR(KY166*$I166, 0)</f>
        <v>0</v>
      </c>
      <c r="LA166" s="707">
        <f t="shared" si="1387"/>
        <v>0</v>
      </c>
      <c r="LB166" s="784">
        <f t="shared" ref="LB166:LB173" si="2084">IFERROR(LA166*$I166, 0)</f>
        <v>0</v>
      </c>
      <c r="LC166" s="783"/>
      <c r="LD166" s="784">
        <f t="shared" ref="LD166:LD173" si="2085">IFERROR(LC166*$I166, 0)</f>
        <v>0</v>
      </c>
      <c r="LE166" s="707">
        <f t="shared" si="1388"/>
        <v>0</v>
      </c>
      <c r="LF166" s="784">
        <f t="shared" ref="LF166:LF173" si="2086">IFERROR(LE166*$I166, 0)</f>
        <v>0</v>
      </c>
      <c r="LG166" s="706">
        <f t="shared" si="2023"/>
        <v>0</v>
      </c>
      <c r="LH166" s="706">
        <f t="shared" si="2024"/>
        <v>0</v>
      </c>
      <c r="LI166" s="783"/>
      <c r="LJ166" s="784">
        <f t="shared" ref="LJ166:LJ173" si="2087">IFERROR(LI166*$I166, 0)</f>
        <v>0</v>
      </c>
      <c r="LK166" s="782"/>
      <c r="LM166" s="783"/>
      <c r="LN166" s="784">
        <f t="shared" ref="LN166:LN173" si="2088">IFERROR(LM166*$I166, 0)</f>
        <v>0</v>
      </c>
      <c r="LO166" s="783"/>
      <c r="LP166" s="784">
        <f t="shared" ref="LP166:LP173" si="2089">IFERROR(LO166*$I166, 0)</f>
        <v>0</v>
      </c>
      <c r="LQ166" s="783"/>
      <c r="LR166" s="784">
        <f t="shared" ref="LR166:LR173" si="2090">IFERROR(LQ166*$I166, 0)</f>
        <v>0</v>
      </c>
      <c r="LS166" s="783"/>
      <c r="LT166" s="784">
        <f t="shared" ref="LT166:LT173" si="2091">IFERROR(LS166*$I166, 0)</f>
        <v>0</v>
      </c>
      <c r="LU166" s="707">
        <f t="shared" si="1389"/>
        <v>0</v>
      </c>
      <c r="LV166" s="784">
        <f t="shared" ref="LV166:LV173" si="2092">IFERROR(LU166*$I166, 0)</f>
        <v>0</v>
      </c>
      <c r="LW166" s="783"/>
      <c r="LX166" s="784">
        <f t="shared" ref="LX166:LX173" si="2093">IFERROR(LW166*$I166, 0)</f>
        <v>0</v>
      </c>
      <c r="LY166" s="707">
        <f t="shared" si="1390"/>
        <v>0</v>
      </c>
      <c r="LZ166" s="784">
        <f t="shared" ref="LZ166:LZ173" si="2094">IFERROR(LY166*$I166, 0)</f>
        <v>0</v>
      </c>
      <c r="MA166" s="706">
        <f t="shared" si="2025"/>
        <v>0</v>
      </c>
      <c r="MB166" s="706">
        <f t="shared" si="2026"/>
        <v>0</v>
      </c>
      <c r="MC166" s="783"/>
      <c r="MD166" s="784">
        <f t="shared" ref="MD166:MD173" si="2095">IFERROR(MC166*$I166, 0)</f>
        <v>0</v>
      </c>
      <c r="ME166" s="782"/>
      <c r="MG166" s="783"/>
      <c r="MH166" s="784">
        <f t="shared" ref="MH166:MH173" si="2096">IFERROR(MG166*$I166, 0)</f>
        <v>0</v>
      </c>
      <c r="MI166" s="783"/>
      <c r="MJ166" s="784">
        <f t="shared" ref="MJ166:MJ173" si="2097">IFERROR(MI166*$I166, 0)</f>
        <v>0</v>
      </c>
      <c r="MK166" s="783"/>
      <c r="ML166" s="784">
        <f t="shared" ref="ML166:ML173" si="2098">IFERROR(MK166*$I166, 0)</f>
        <v>0</v>
      </c>
      <c r="MM166" s="783"/>
      <c r="MN166" s="784">
        <f t="shared" ref="MN166:MN173" si="2099">IFERROR(MM166*$I166, 0)</f>
        <v>0</v>
      </c>
      <c r="MO166" s="707">
        <f t="shared" si="1391"/>
        <v>0</v>
      </c>
      <c r="MP166" s="784">
        <f t="shared" ref="MP166:MP173" si="2100">IFERROR(MO166*$I166, 0)</f>
        <v>0</v>
      </c>
      <c r="MQ166" s="783"/>
      <c r="MR166" s="784">
        <f t="shared" ref="MR166:MR173" si="2101">IFERROR(MQ166*$I166, 0)</f>
        <v>0</v>
      </c>
      <c r="MS166" s="707">
        <f t="shared" si="1392"/>
        <v>0</v>
      </c>
      <c r="MT166" s="784">
        <f t="shared" ref="MT166:MT173" si="2102">IFERROR(MS166*$I166, 0)</f>
        <v>0</v>
      </c>
      <c r="MU166" s="706">
        <f t="shared" si="2027"/>
        <v>0</v>
      </c>
      <c r="MV166" s="706">
        <f t="shared" si="2028"/>
        <v>0</v>
      </c>
      <c r="MW166" s="783"/>
      <c r="MX166" s="784">
        <f t="shared" ref="MX166:MX173" si="2103">IFERROR(MW166*$I166, 0)</f>
        <v>0</v>
      </c>
      <c r="MY166" s="782"/>
      <c r="NA166" s="783"/>
      <c r="NB166" s="784">
        <f t="shared" ref="NB166:NB173" si="2104">IFERROR(NA166*$I166, 0)</f>
        <v>0</v>
      </c>
      <c r="NC166" s="783"/>
      <c r="ND166" s="784">
        <f t="shared" ref="ND166:ND173" si="2105">IFERROR(NC166*$I166, 0)</f>
        <v>0</v>
      </c>
      <c r="NE166" s="783"/>
      <c r="NF166" s="784">
        <f t="shared" ref="NF166:NF173" si="2106">IFERROR(NE166*$I166, 0)</f>
        <v>0</v>
      </c>
      <c r="NG166" s="783"/>
      <c r="NH166" s="784">
        <f t="shared" ref="NH166:NH173" si="2107">IFERROR(NG166*$I166, 0)</f>
        <v>0</v>
      </c>
      <c r="NI166" s="707">
        <f t="shared" si="1393"/>
        <v>0</v>
      </c>
      <c r="NJ166" s="784">
        <f t="shared" ref="NJ166:NJ173" si="2108">IFERROR(NI166*$I166, 0)</f>
        <v>0</v>
      </c>
      <c r="NK166" s="783"/>
      <c r="NL166" s="784">
        <f t="shared" ref="NL166:NL173" si="2109">IFERROR(NK166*$I166, 0)</f>
        <v>0</v>
      </c>
      <c r="NM166" s="707">
        <f t="shared" si="1394"/>
        <v>0</v>
      </c>
      <c r="NN166" s="784">
        <f t="shared" ref="NN166:NN173" si="2110">IFERROR(NM166*$I166, 0)</f>
        <v>0</v>
      </c>
      <c r="NO166" s="706">
        <f t="shared" si="2029"/>
        <v>0</v>
      </c>
      <c r="NP166" s="706">
        <f t="shared" si="2030"/>
        <v>0</v>
      </c>
      <c r="NQ166" s="783"/>
      <c r="NR166" s="784">
        <f t="shared" ref="NR166:NR173" si="2111">IFERROR(NQ166*$I166, 0)</f>
        <v>0</v>
      </c>
      <c r="NS166" s="782"/>
      <c r="NU166" s="783"/>
      <c r="NV166" s="784">
        <f t="shared" ref="NV166:NV173" si="2112">IFERROR(NU166*$I166, 0)</f>
        <v>0</v>
      </c>
      <c r="NW166" s="783"/>
      <c r="NX166" s="784">
        <f t="shared" ref="NX166:NX173" si="2113">IFERROR(NW166*$I166, 0)</f>
        <v>0</v>
      </c>
      <c r="NY166" s="783"/>
      <c r="NZ166" s="784">
        <f t="shared" ref="NZ166:NZ173" si="2114">IFERROR(NY166*$I166, 0)</f>
        <v>0</v>
      </c>
      <c r="OA166" s="783"/>
      <c r="OB166" s="784">
        <f t="shared" ref="OB166:OB173" si="2115">IFERROR(OA166*$I166, 0)</f>
        <v>0</v>
      </c>
      <c r="OC166" s="707">
        <f t="shared" si="1395"/>
        <v>0</v>
      </c>
      <c r="OD166" s="784">
        <f t="shared" ref="OD166:OD173" si="2116">IFERROR(OC166*$I166, 0)</f>
        <v>0</v>
      </c>
      <c r="OE166" s="783"/>
      <c r="OF166" s="784">
        <f t="shared" ref="OF166:OF173" si="2117">IFERROR(OE166*$I166, 0)</f>
        <v>0</v>
      </c>
      <c r="OG166" s="707">
        <f t="shared" si="1396"/>
        <v>0</v>
      </c>
      <c r="OH166" s="784">
        <f t="shared" ref="OH166:OH173" si="2118">IFERROR(OG166*$I166, 0)</f>
        <v>0</v>
      </c>
      <c r="OI166" s="706">
        <f t="shared" si="2031"/>
        <v>0</v>
      </c>
      <c r="OJ166" s="706">
        <f t="shared" si="2032"/>
        <v>0</v>
      </c>
      <c r="OK166" s="783"/>
      <c r="OL166" s="784">
        <f t="shared" ref="OL166:OL173" si="2119">IFERROR(OK166*$I166, 0)</f>
        <v>0</v>
      </c>
      <c r="OM166" s="782"/>
      <c r="OO166" s="783"/>
      <c r="OP166" s="784">
        <f t="shared" ref="OP166:OP173" si="2120">IFERROR(OO166*$I166, 0)</f>
        <v>0</v>
      </c>
      <c r="OQ166" s="783"/>
      <c r="OR166" s="784">
        <f t="shared" ref="OR166:OR173" si="2121">IFERROR(OQ166*$I166, 0)</f>
        <v>0</v>
      </c>
      <c r="OS166" s="783"/>
      <c r="OT166" s="784">
        <f t="shared" ref="OT166:OT173" si="2122">IFERROR(OS166*$I166, 0)</f>
        <v>0</v>
      </c>
      <c r="OU166" s="783"/>
      <c r="OV166" s="784">
        <f t="shared" ref="OV166:OV173" si="2123">IFERROR(OU166*$I166, 0)</f>
        <v>0</v>
      </c>
      <c r="OW166" s="707">
        <f t="shared" si="1397"/>
        <v>0</v>
      </c>
      <c r="OX166" s="784">
        <f t="shared" ref="OX166:OX173" si="2124">IFERROR(OW166*$I166, 0)</f>
        <v>0</v>
      </c>
      <c r="OY166" s="783"/>
      <c r="OZ166" s="784">
        <f t="shared" ref="OZ166:OZ173" si="2125">IFERROR(OY166*$I166, 0)</f>
        <v>0</v>
      </c>
      <c r="PA166" s="707">
        <f t="shared" si="1398"/>
        <v>0</v>
      </c>
      <c r="PB166" s="784">
        <f t="shared" ref="PB166:PB173" si="2126">IFERROR(PA166*$I166, 0)</f>
        <v>0</v>
      </c>
      <c r="PC166" s="706">
        <f t="shared" si="2033"/>
        <v>0</v>
      </c>
      <c r="PD166" s="706">
        <f t="shared" si="2034"/>
        <v>0</v>
      </c>
      <c r="PE166" s="783"/>
      <c r="PF166" s="784">
        <f t="shared" ref="PF166:PF173" si="2127">IFERROR(PE166*$I166, 0)</f>
        <v>0</v>
      </c>
      <c r="PG166" s="782"/>
      <c r="PI166" s="783"/>
      <c r="PJ166" s="784">
        <f t="shared" ref="PJ166:PJ173" si="2128">IFERROR(PI166*$I166, 0)</f>
        <v>0</v>
      </c>
      <c r="PK166" s="783"/>
      <c r="PL166" s="784">
        <f t="shared" ref="PL166:PL173" si="2129">IFERROR(PK166*$I166, 0)</f>
        <v>0</v>
      </c>
      <c r="PM166" s="783"/>
      <c r="PN166" s="784">
        <f t="shared" ref="PN166:PN173" si="2130">IFERROR(PM166*$I166, 0)</f>
        <v>0</v>
      </c>
      <c r="PO166" s="783"/>
      <c r="PP166" s="784">
        <f t="shared" ref="PP166:PP173" si="2131">IFERROR(PO166*$I166, 0)</f>
        <v>0</v>
      </c>
      <c r="PQ166" s="707">
        <f t="shared" si="1399"/>
        <v>0</v>
      </c>
      <c r="PR166" s="784">
        <f t="shared" ref="PR166:PR173" si="2132">IFERROR(PQ166*$I166, 0)</f>
        <v>0</v>
      </c>
      <c r="PS166" s="783"/>
      <c r="PT166" s="784">
        <f t="shared" ref="PT166:PT173" si="2133">IFERROR(PS166*$I166, 0)</f>
        <v>0</v>
      </c>
      <c r="PU166" s="707">
        <f t="shared" si="1400"/>
        <v>0</v>
      </c>
      <c r="PV166" s="784">
        <f t="shared" ref="PV166:PV173" si="2134">IFERROR(PU166*$I166, 0)</f>
        <v>0</v>
      </c>
      <c r="PW166" s="706">
        <f t="shared" si="2035"/>
        <v>0</v>
      </c>
      <c r="PX166" s="706">
        <f t="shared" si="2036"/>
        <v>0</v>
      </c>
      <c r="PY166" s="783"/>
      <c r="PZ166" s="784">
        <f t="shared" ref="PZ166:PZ173" si="2135">IFERROR(PY166*$I166, 0)</f>
        <v>0</v>
      </c>
      <c r="QA166" s="782"/>
      <c r="QC166" s="783"/>
      <c r="QD166" s="784">
        <f t="shared" ref="QD166:QD173" si="2136">IFERROR(QC166*$I166, 0)</f>
        <v>0</v>
      </c>
      <c r="QE166" s="783"/>
      <c r="QF166" s="784">
        <f t="shared" ref="QF166:QF173" si="2137">IFERROR(QE166*$I166, 0)</f>
        <v>0</v>
      </c>
      <c r="QG166" s="783"/>
      <c r="QH166" s="784">
        <f t="shared" ref="QH166:QH173" si="2138">IFERROR(QG166*$I166, 0)</f>
        <v>0</v>
      </c>
      <c r="QI166" s="783"/>
      <c r="QJ166" s="784">
        <f t="shared" ref="QJ166:QJ173" si="2139">IFERROR(QI166*$I166, 0)</f>
        <v>0</v>
      </c>
      <c r="QK166" s="707">
        <f t="shared" si="1401"/>
        <v>0</v>
      </c>
      <c r="QL166" s="784">
        <f t="shared" ref="QL166:QL173" si="2140">IFERROR(QK166*$I166, 0)</f>
        <v>0</v>
      </c>
      <c r="QM166" s="783"/>
      <c r="QN166" s="784">
        <f t="shared" ref="QN166:QN173" si="2141">IFERROR(QM166*$I166, 0)</f>
        <v>0</v>
      </c>
      <c r="QO166" s="707">
        <f t="shared" si="1402"/>
        <v>0</v>
      </c>
      <c r="QP166" s="784">
        <f t="shared" ref="QP166:QP173" si="2142">IFERROR(QO166*$I166, 0)</f>
        <v>0</v>
      </c>
      <c r="QQ166" s="706">
        <f t="shared" si="2037"/>
        <v>0</v>
      </c>
      <c r="QR166" s="706">
        <f t="shared" si="2038"/>
        <v>0</v>
      </c>
      <c r="QS166" s="783"/>
      <c r="QT166" s="784">
        <f t="shared" ref="QT166:QT173" si="2143">IFERROR(QS166*$I166, 0)</f>
        <v>0</v>
      </c>
      <c r="QU166" s="782"/>
      <c r="RA166" s="785">
        <f t="shared" ref="RA166:RA191" si="2144">IFERROR(RB166=I166,)</f>
        <v>0</v>
      </c>
      <c r="RB166" s="785" t="e">
        <f t="shared" ref="RB166:RB195" si="2145">SUM(RC166:RT166)</f>
        <v>#REF!</v>
      </c>
      <c r="RC166" s="677">
        <f t="shared" ref="RC166:RJ191" si="2146">Q166</f>
        <v>0</v>
      </c>
      <c r="RD166" s="677">
        <f t="shared" si="2146"/>
        <v>0</v>
      </c>
      <c r="RE166" s="677">
        <f t="shared" si="2146"/>
        <v>0</v>
      </c>
      <c r="RF166" s="677">
        <f t="shared" si="2146"/>
        <v>0</v>
      </c>
      <c r="RG166" s="677">
        <f t="shared" si="2146"/>
        <v>0</v>
      </c>
      <c r="RH166" s="677">
        <f t="shared" si="2146"/>
        <v>0</v>
      </c>
      <c r="RI166" s="677">
        <f t="shared" si="2146"/>
        <v>0</v>
      </c>
      <c r="RJ166" s="677">
        <f t="shared" si="2146"/>
        <v>0</v>
      </c>
      <c r="RK166" s="677" t="e">
        <f>#REF!</f>
        <v>#REF!</v>
      </c>
      <c r="RL166" s="677" t="e">
        <f>#REF!</f>
        <v>#REF!</v>
      </c>
      <c r="RM166" s="677">
        <f t="shared" ref="RM166:RT191" si="2147">Y166</f>
        <v>0</v>
      </c>
      <c r="RN166" s="677">
        <f t="shared" si="2147"/>
        <v>0</v>
      </c>
      <c r="RO166" s="677">
        <f t="shared" si="2147"/>
        <v>0</v>
      </c>
      <c r="RP166" s="677">
        <f t="shared" si="2147"/>
        <v>0</v>
      </c>
      <c r="RQ166" s="677">
        <f t="shared" si="2147"/>
        <v>0</v>
      </c>
      <c r="RR166" s="677">
        <f t="shared" si="2147"/>
        <v>0</v>
      </c>
      <c r="RS166" s="677">
        <f t="shared" si="2147"/>
        <v>0</v>
      </c>
      <c r="RT166" s="677">
        <f t="shared" si="2147"/>
        <v>0</v>
      </c>
      <c r="RV166" s="675">
        <f t="shared" ref="RV166:RV194" si="2148">SUMIF($RC$8:$RN$8,$RV$8, RC166:RN166)</f>
        <v>0</v>
      </c>
      <c r="RW166" s="675">
        <f t="shared" ref="RW166:RW194" si="2149">SUMIF($RC$8:$RN$8,$RW$8, RC166:RN166)</f>
        <v>0</v>
      </c>
      <c r="RX166" s="675">
        <f t="shared" ref="RX166:RX194" si="2150">SUMIF($RO$8:$RP$8,$RX$8, RO166:RP166)</f>
        <v>0</v>
      </c>
      <c r="RY166" s="675">
        <f t="shared" ref="RY166:RY194" si="2151">SUMIF($RO$8:$RP$8,$RY$8, RO166:RP166)</f>
        <v>0</v>
      </c>
      <c r="RZ166" s="675">
        <f t="shared" ref="RZ166:RZ194" si="2152">SUMIF($RQ$8:$RS$8,$RZ$8, RQ166:RS166)</f>
        <v>0</v>
      </c>
      <c r="SA166" s="675">
        <f t="shared" ref="SA166:SA194" si="2153">SUMIF($RQ$8:$RS$8,$SA$8, RQ166:RS166)</f>
        <v>0</v>
      </c>
      <c r="SB166" s="675">
        <f t="shared" ref="SB166:SB194" si="2154">SUMIF($RT$8:$RT$8,$SB$8, RT166:RT166)</f>
        <v>0</v>
      </c>
      <c r="SC166" s="675">
        <f t="shared" ref="SC166:SC194" si="2155">SUMIF($RT$8:$RT$8,$SC$8, RT166:RT166)</f>
        <v>0</v>
      </c>
      <c r="SD166" s="675" t="e">
        <f xml:space="preserve"> SUMIF(#REF!,$SD$8,#REF!)</f>
        <v>#REF!</v>
      </c>
      <c r="SE166" s="675" t="e">
        <f xml:space="preserve"> SUMIF(#REF!,$SE$8,#REF!)</f>
        <v>#REF!</v>
      </c>
      <c r="SG166" s="675">
        <f t="shared" ref="SG166:SV183" si="2156">RC166*$AP166</f>
        <v>0</v>
      </c>
      <c r="SH166" s="675">
        <f t="shared" si="2156"/>
        <v>0</v>
      </c>
      <c r="SI166" s="675">
        <f t="shared" si="2156"/>
        <v>0</v>
      </c>
      <c r="SJ166" s="675">
        <f t="shared" si="2156"/>
        <v>0</v>
      </c>
      <c r="SK166" s="675">
        <f t="shared" si="2156"/>
        <v>0</v>
      </c>
      <c r="SL166" s="675">
        <f t="shared" si="2156"/>
        <v>0</v>
      </c>
      <c r="SM166" s="675">
        <f t="shared" si="2156"/>
        <v>0</v>
      </c>
      <c r="SN166" s="675">
        <f t="shared" si="2156"/>
        <v>0</v>
      </c>
      <c r="SO166" s="675" t="e">
        <f t="shared" si="2156"/>
        <v>#REF!</v>
      </c>
      <c r="SP166" s="675" t="e">
        <f t="shared" si="2156"/>
        <v>#REF!</v>
      </c>
      <c r="SQ166" s="675">
        <f t="shared" si="2156"/>
        <v>0</v>
      </c>
      <c r="SR166" s="675">
        <f t="shared" si="2156"/>
        <v>0</v>
      </c>
      <c r="SS166" s="675">
        <f t="shared" si="2156"/>
        <v>0</v>
      </c>
      <c r="ST166" s="675">
        <f t="shared" si="2156"/>
        <v>0</v>
      </c>
      <c r="SU166" s="675">
        <f t="shared" si="2156"/>
        <v>0</v>
      </c>
      <c r="SV166" s="675">
        <f t="shared" si="2156"/>
        <v>0</v>
      </c>
      <c r="SW166" s="675">
        <f t="shared" ref="SW166:SX183" si="2157">RS166*$AP166</f>
        <v>0</v>
      </c>
      <c r="SX166" s="675">
        <f t="shared" si="2157"/>
        <v>0</v>
      </c>
      <c r="SY166" s="675" t="e">
        <f>#REF!*$AP166</f>
        <v>#REF!</v>
      </c>
      <c r="SZ166" s="675" t="e">
        <f>#REF!*$AP166</f>
        <v>#REF!</v>
      </c>
      <c r="TA166" s="675" t="e">
        <f>#REF!*$AP166</f>
        <v>#REF!</v>
      </c>
      <c r="TB166" s="675" t="e">
        <f>#REF!*$AP166</f>
        <v>#REF!</v>
      </c>
      <c r="TC166" s="675" t="e">
        <f>#REF!*$AP166</f>
        <v>#REF!</v>
      </c>
      <c r="TE166" s="675">
        <f t="shared" si="1403"/>
        <v>0</v>
      </c>
      <c r="TF166" s="675">
        <f t="shared" si="1404"/>
        <v>0</v>
      </c>
      <c r="TG166" s="675">
        <f t="shared" si="1405"/>
        <v>0</v>
      </c>
      <c r="TH166" s="675">
        <f t="shared" si="1406"/>
        <v>0</v>
      </c>
      <c r="TI166" s="675">
        <f t="shared" si="1407"/>
        <v>0</v>
      </c>
      <c r="TJ166" s="675">
        <f t="shared" si="1408"/>
        <v>0</v>
      </c>
      <c r="TK166" s="675">
        <f t="shared" si="1409"/>
        <v>0</v>
      </c>
      <c r="TL166" s="675">
        <f t="shared" si="1410"/>
        <v>0</v>
      </c>
      <c r="TM166" s="675">
        <f t="shared" si="1411"/>
        <v>0</v>
      </c>
      <c r="TN166" s="676">
        <f t="shared" si="1412"/>
        <v>0</v>
      </c>
      <c r="TP166" s="675">
        <f>IFERROR(SG166*(1+LEVEL_2!#REF!),0)</f>
        <v>0</v>
      </c>
      <c r="TQ166" s="675">
        <f>IFERROR(SH166*(1+LEVEL_2!#REF!),0)</f>
        <v>0</v>
      </c>
      <c r="TR166" s="675">
        <f>IFERROR(SI166*(1+LEVEL_2!#REF!),0)</f>
        <v>0</v>
      </c>
      <c r="TS166" s="675">
        <f>IFERROR(SJ166*(1+LEVEL_2!#REF!),0)</f>
        <v>0</v>
      </c>
      <c r="TT166" s="675">
        <f>IFERROR(SK166*(1+LEVEL_2!#REF!),0)</f>
        <v>0</v>
      </c>
      <c r="TU166" s="675">
        <f>IFERROR(SL166*(1+LEVEL_2!#REF!),0)</f>
        <v>0</v>
      </c>
      <c r="TV166" s="675">
        <f>IFERROR(SM166*(1+LEVEL_2!#REF!),0)</f>
        <v>0</v>
      </c>
      <c r="TW166" s="675">
        <f>IFERROR(SN166*(1+LEVEL_2!#REF!),0)</f>
        <v>0</v>
      </c>
      <c r="TX166" s="675">
        <f>IFERROR(SO166*(1+LEVEL_2!#REF!),0)</f>
        <v>0</v>
      </c>
      <c r="TY166" s="675">
        <f>IFERROR(SP166*(1+LEVEL_2!#REF!),0)</f>
        <v>0</v>
      </c>
      <c r="TZ166" s="675">
        <f>IFERROR(SQ166*(1+LEVEL_2!#REF!),0)</f>
        <v>0</v>
      </c>
      <c r="UA166" s="675">
        <f>IFERROR(SR166*(1+LEVEL_2!#REF!),0)</f>
        <v>0</v>
      </c>
      <c r="UB166" s="675">
        <f>IFERROR(SS166*(1+LEVEL_2!#REF!),0)</f>
        <v>0</v>
      </c>
      <c r="UC166" s="675">
        <f>IFERROR(ST166*(1+LEVEL_2!#REF!),0)</f>
        <v>0</v>
      </c>
      <c r="UD166" s="675">
        <f>IFERROR(SU166*(1+LEVEL_2!#REF!),0)</f>
        <v>0</v>
      </c>
      <c r="UE166" s="675">
        <f>IFERROR(SV166*(1+LEVEL_2!#REF!),0)</f>
        <v>0</v>
      </c>
      <c r="UF166" s="675">
        <f>IFERROR(SW166*(1+LEVEL_2!#REF!),0)</f>
        <v>0</v>
      </c>
      <c r="UG166" s="675">
        <f>IFERROR(SX166*(1+LEVEL_2!#REF!),0)</f>
        <v>0</v>
      </c>
      <c r="UH166" s="675">
        <f>IFERROR(SY166*(1+LEVEL_2!#REF!),0)</f>
        <v>0</v>
      </c>
      <c r="UI166" s="675">
        <f>IFERROR(SZ166*(1+LEVEL_2!#REF!),0)</f>
        <v>0</v>
      </c>
      <c r="UJ166" s="675">
        <f>IFERROR(TA166*(1+LEVEL_2!#REF!),0)</f>
        <v>0</v>
      </c>
      <c r="UK166" s="675">
        <f>IFERROR(TB166*(1+LEVEL_2!#REF!),0)</f>
        <v>0</v>
      </c>
      <c r="UL166" s="675">
        <f>IFERROR(TC166*(1+LEVEL_2!#REF!),0)</f>
        <v>0</v>
      </c>
      <c r="UN166" s="675">
        <f t="shared" si="1413"/>
        <v>0</v>
      </c>
      <c r="UO166" s="675">
        <f t="shared" si="1414"/>
        <v>0</v>
      </c>
      <c r="UP166" s="675">
        <f t="shared" si="1415"/>
        <v>0</v>
      </c>
      <c r="UQ166" s="675">
        <f t="shared" si="1416"/>
        <v>0</v>
      </c>
      <c r="UR166" s="675">
        <f t="shared" si="1417"/>
        <v>0</v>
      </c>
      <c r="US166" s="675">
        <f t="shared" si="1418"/>
        <v>0</v>
      </c>
      <c r="UT166" s="675">
        <f t="shared" si="1419"/>
        <v>0</v>
      </c>
      <c r="UU166" s="675">
        <f t="shared" si="1420"/>
        <v>0</v>
      </c>
      <c r="UV166" s="675">
        <f t="shared" si="1421"/>
        <v>0</v>
      </c>
      <c r="UW166" s="676">
        <f t="shared" si="1422"/>
        <v>0</v>
      </c>
    </row>
    <row r="167" spans="1:569" s="645" customFormat="1" ht="20.100000000000001" customHeight="1">
      <c r="A167" s="677"/>
      <c r="B167" s="677" t="s">
        <v>405</v>
      </c>
      <c r="C167" s="764" t="s">
        <v>786</v>
      </c>
      <c r="D167" s="764"/>
      <c r="E167" s="792" t="s">
        <v>787</v>
      </c>
      <c r="F167" s="793" t="s">
        <v>403</v>
      </c>
      <c r="G167" s="792" t="s">
        <v>788</v>
      </c>
      <c r="H167" s="794" t="s">
        <v>154</v>
      </c>
      <c r="I167" s="789">
        <f>Rev.1_Base!G355+Rev.1_Base!G353</f>
        <v>9</v>
      </c>
      <c r="J167" s="789">
        <f>Rev.1_Base!H355+Rev.1_Base!H353</f>
        <v>9</v>
      </c>
      <c r="K167" s="789">
        <f>Rev.1_Base!J355+Rev.1_Base!J353</f>
        <v>4</v>
      </c>
      <c r="L167" s="789">
        <f>Rev.1_Base!K355+Rev.1_Base!K353</f>
        <v>4</v>
      </c>
      <c r="M167" s="770"/>
      <c r="N167" s="771">
        <f t="shared" si="1423"/>
        <v>9</v>
      </c>
      <c r="O167" s="772">
        <f t="shared" si="1424"/>
        <v>0</v>
      </c>
      <c r="Q167" s="789">
        <f>Rev.1_Base!M355+Rev.1_Base!M353</f>
        <v>0</v>
      </c>
      <c r="R167" s="795">
        <f>Rev.1_Base!O355+Rev.1_Base!O353</f>
        <v>4</v>
      </c>
      <c r="S167" s="795">
        <f>Rev.1_Base!Q355+Rev.1_Base!Q353</f>
        <v>5</v>
      </c>
      <c r="T167" s="795">
        <f>Rev.1_Base!S355+Rev.1_Base!S353</f>
        <v>0</v>
      </c>
      <c r="U167" s="795">
        <f>Rev.1_Base!U355+Rev.1_Base!U353</f>
        <v>0</v>
      </c>
      <c r="V167" s="795">
        <f>Rev.1_Base!W355+Rev.1_Base!W353</f>
        <v>0</v>
      </c>
      <c r="W167" s="795">
        <f>Rev.1_Base!Y355+Rev.1_Base!Y353</f>
        <v>0</v>
      </c>
      <c r="X167" s="795">
        <f>Rev.1_Base!AA355+Rev.1_Base!AA353</f>
        <v>0</v>
      </c>
      <c r="Y167" s="690"/>
      <c r="Z167" s="690"/>
      <c r="AA167" s="690"/>
      <c r="AB167" s="690"/>
      <c r="AC167" s="690"/>
      <c r="AD167" s="690"/>
      <c r="AE167" s="690"/>
      <c r="AF167" s="691"/>
      <c r="AH167" s="774">
        <f t="shared" si="1908"/>
        <v>12000</v>
      </c>
      <c r="AI167" s="775">
        <f t="shared" si="1909"/>
        <v>108000</v>
      </c>
      <c r="AJ167" s="774">
        <f t="shared" si="1910"/>
        <v>2000</v>
      </c>
      <c r="AK167" s="775">
        <f t="shared" si="1911"/>
        <v>18000</v>
      </c>
      <c r="AL167" s="774">
        <f t="shared" si="1912"/>
        <v>0</v>
      </c>
      <c r="AM167" s="775">
        <f t="shared" si="1913"/>
        <v>0</v>
      </c>
      <c r="AN167" s="774">
        <f t="shared" si="1914"/>
        <v>0</v>
      </c>
      <c r="AO167" s="775">
        <f t="shared" si="1915"/>
        <v>0</v>
      </c>
      <c r="AP167" s="693">
        <f t="shared" si="1111"/>
        <v>14000</v>
      </c>
      <c r="AQ167" s="775">
        <f t="shared" si="1916"/>
        <v>126000</v>
      </c>
      <c r="AR167" s="774">
        <f t="shared" si="1917"/>
        <v>1742.1167499999999</v>
      </c>
      <c r="AS167" s="775">
        <f t="shared" si="1918"/>
        <v>15679.050749999999</v>
      </c>
      <c r="AT167" s="776">
        <f t="shared" si="1152"/>
        <v>18890.540099999998</v>
      </c>
      <c r="AU167" s="776">
        <f t="shared" si="2039"/>
        <v>31484.233499999998</v>
      </c>
      <c r="AV167" s="693">
        <f t="shared" si="1903"/>
        <v>15742.116749999999</v>
      </c>
      <c r="AW167" s="775">
        <f t="shared" si="1370"/>
        <v>75562.160399999993</v>
      </c>
      <c r="AX167" s="775">
        <f t="shared" si="1919"/>
        <v>125936.93399999999</v>
      </c>
      <c r="AY167" s="775">
        <f t="shared" si="1920"/>
        <v>283358.10149999999</v>
      </c>
      <c r="AZ167" s="775">
        <f t="shared" si="1920"/>
        <v>141679.05074999999</v>
      </c>
      <c r="BA167" s="693">
        <f t="shared" si="1921"/>
        <v>141679.05074999999</v>
      </c>
      <c r="BB167" s="693">
        <f t="shared" si="1922"/>
        <v>0</v>
      </c>
      <c r="BC167" s="774">
        <f t="shared" si="1923"/>
        <v>0</v>
      </c>
      <c r="BD167" s="775">
        <f t="shared" si="1924"/>
        <v>0</v>
      </c>
      <c r="BE167" s="777"/>
      <c r="BG167" s="790">
        <f t="shared" si="2044"/>
        <v>12000</v>
      </c>
      <c r="BH167" s="790">
        <f t="shared" si="1925"/>
        <v>108000</v>
      </c>
      <c r="BI167" s="790">
        <f t="shared" si="2045"/>
        <v>2000</v>
      </c>
      <c r="BJ167" s="790">
        <f t="shared" si="1926"/>
        <v>18000</v>
      </c>
      <c r="BK167" s="790">
        <f t="shared" si="2046"/>
        <v>0</v>
      </c>
      <c r="BL167" s="790">
        <f t="shared" si="1927"/>
        <v>0</v>
      </c>
      <c r="BM167" s="790">
        <f t="shared" si="2047"/>
        <v>0</v>
      </c>
      <c r="BN167" s="790">
        <f t="shared" si="1928"/>
        <v>0</v>
      </c>
      <c r="BO167" s="790">
        <f t="shared" si="1371"/>
        <v>14000</v>
      </c>
      <c r="BP167" s="790">
        <f t="shared" si="1929"/>
        <v>126000</v>
      </c>
      <c r="BQ167" s="790">
        <f t="shared" si="1930"/>
        <v>1742.1167499999999</v>
      </c>
      <c r="BR167" s="790">
        <f t="shared" si="1931"/>
        <v>15679.050749999999</v>
      </c>
      <c r="BS167" s="790">
        <f t="shared" si="1372"/>
        <v>15742.116749999999</v>
      </c>
      <c r="BT167" s="790">
        <f t="shared" si="1932"/>
        <v>141679.05074999999</v>
      </c>
      <c r="BU167" s="790">
        <f t="shared" si="1933"/>
        <v>141679.05074999999</v>
      </c>
      <c r="BV167" s="790">
        <f t="shared" si="1934"/>
        <v>0</v>
      </c>
      <c r="BW167" s="790"/>
      <c r="BX167" s="790">
        <f t="shared" si="1935"/>
        <v>0</v>
      </c>
      <c r="BY167" s="791" t="s">
        <v>400</v>
      </c>
      <c r="CA167" s="744"/>
      <c r="CB167" s="745">
        <f t="shared" si="1936"/>
        <v>0</v>
      </c>
      <c r="CC167" s="718"/>
      <c r="CD167" s="745">
        <f t="shared" si="1937"/>
        <v>0</v>
      </c>
      <c r="CE167" s="718"/>
      <c r="CF167" s="745">
        <f t="shared" si="1938"/>
        <v>0</v>
      </c>
      <c r="CG167" s="718"/>
      <c r="CH167" s="745">
        <f t="shared" si="1939"/>
        <v>0</v>
      </c>
      <c r="CI167" s="746">
        <f t="shared" si="1377"/>
        <v>0</v>
      </c>
      <c r="CJ167" s="745">
        <f t="shared" si="1940"/>
        <v>0</v>
      </c>
      <c r="CK167" s="718"/>
      <c r="CL167" s="745">
        <f t="shared" si="1941"/>
        <v>0</v>
      </c>
      <c r="CM167" s="746">
        <f t="shared" si="1378"/>
        <v>0</v>
      </c>
      <c r="CN167" s="745">
        <f t="shared" si="1942"/>
        <v>0</v>
      </c>
      <c r="CO167" s="699">
        <f t="shared" si="1943"/>
        <v>0</v>
      </c>
      <c r="CP167" s="699">
        <f t="shared" si="1943"/>
        <v>0</v>
      </c>
      <c r="CQ167" s="699">
        <f t="shared" si="1943"/>
        <v>0</v>
      </c>
      <c r="CR167" s="699">
        <f t="shared" si="1943"/>
        <v>0</v>
      </c>
      <c r="CS167" s="700">
        <f t="shared" si="1943"/>
        <v>0</v>
      </c>
      <c r="CT167" s="699">
        <f t="shared" si="1943"/>
        <v>0</v>
      </c>
      <c r="CU167" s="699">
        <f t="shared" si="1943"/>
        <v>0</v>
      </c>
      <c r="CV167" s="700">
        <f t="shared" si="1944"/>
        <v>0</v>
      </c>
      <c r="CW167" s="697"/>
      <c r="CX167" s="696">
        <f t="shared" si="1945"/>
        <v>0</v>
      </c>
      <c r="CY167" s="701"/>
      <c r="DA167" s="778">
        <f>IFERROR(VLOOKUP($C167,정민건설!$A$13:$AM$154,28,FALSE),0)</f>
        <v>12000</v>
      </c>
      <c r="DB167" s="775">
        <f t="shared" si="1946"/>
        <v>108000</v>
      </c>
      <c r="DC167" s="778">
        <f>IFERROR(VLOOKUP($C167,정민건설!$A$13:$AM$154,30,FALSE),0)</f>
        <v>2000</v>
      </c>
      <c r="DD167" s="775">
        <f t="shared" si="1947"/>
        <v>18000</v>
      </c>
      <c r="DE167" s="774">
        <f>IFERROR(VLOOKUP($C167,정민건설!$A$13:$AM$154,32,FALSE),0)</f>
        <v>0</v>
      </c>
      <c r="DF167" s="775">
        <f t="shared" si="1948"/>
        <v>0</v>
      </c>
      <c r="DG167" s="774">
        <f>IFERROR(VLOOKUP($C167,정민건설!$A$13:$AM$154,34,FALSE),0)</f>
        <v>0</v>
      </c>
      <c r="DH167" s="775">
        <f t="shared" si="1949"/>
        <v>0</v>
      </c>
      <c r="DI167" s="693">
        <f t="shared" si="1112"/>
        <v>14000</v>
      </c>
      <c r="DJ167" s="775">
        <f t="shared" si="1950"/>
        <v>126000</v>
      </c>
      <c r="DK167" s="778">
        <f t="shared" si="1951"/>
        <v>1742.1167499999999</v>
      </c>
      <c r="DL167" s="779">
        <f t="shared" si="1952"/>
        <v>15679.050749999999</v>
      </c>
      <c r="DM167" s="693">
        <f t="shared" si="1113"/>
        <v>15742.116749999999</v>
      </c>
      <c r="DN167" s="775">
        <f t="shared" si="1953"/>
        <v>141679.05074999999</v>
      </c>
      <c r="DO167" s="693">
        <f t="shared" si="1954"/>
        <v>141679.05074999999</v>
      </c>
      <c r="DP167" s="693">
        <f t="shared" si="1955"/>
        <v>0</v>
      </c>
      <c r="DQ167" s="774"/>
      <c r="DR167" s="775">
        <f t="shared" si="1956"/>
        <v>0</v>
      </c>
      <c r="DS167" s="777"/>
      <c r="DU167" s="774">
        <f>IFERROR(VLOOKUP($C167,[1]영만종합건설!$A$13:$AN$154,28,FALSE),0)</f>
        <v>20000</v>
      </c>
      <c r="DV167" s="780">
        <f t="shared" si="1957"/>
        <v>180000</v>
      </c>
      <c r="DW167" s="774">
        <f>IFERROR(VLOOKUP($C167,[1]영만종합건설!$A$13:$AN$154,30,FALSE),0)</f>
        <v>0</v>
      </c>
      <c r="DX167" s="780">
        <f t="shared" si="1958"/>
        <v>0</v>
      </c>
      <c r="DY167" s="778">
        <f>IFERROR(VLOOKUP($C167,[1]영만종합건설!$A$13:$AN$154,32,FALSE),0)</f>
        <v>0</v>
      </c>
      <c r="DZ167" s="780">
        <f t="shared" si="1959"/>
        <v>0</v>
      </c>
      <c r="EA167" s="778">
        <f>IFERROR(VLOOKUP($C167,[1]영만종합건설!$A$13:$AN$154,34,FALSE),0)</f>
        <v>0</v>
      </c>
      <c r="EB167" s="780">
        <f t="shared" si="1960"/>
        <v>0</v>
      </c>
      <c r="EC167" s="703">
        <f t="shared" si="1114"/>
        <v>20000</v>
      </c>
      <c r="ED167" s="780">
        <f t="shared" si="1961"/>
        <v>180000</v>
      </c>
      <c r="EE167" s="778">
        <f t="shared" si="1962"/>
        <v>2189.3999999999996</v>
      </c>
      <c r="EF167" s="779">
        <f t="shared" si="1963"/>
        <v>19704.599999999999</v>
      </c>
      <c r="EG167" s="703">
        <f t="shared" si="1115"/>
        <v>22189.4</v>
      </c>
      <c r="EH167" s="780">
        <f t="shared" si="1964"/>
        <v>199704.6</v>
      </c>
      <c r="EI167" s="703">
        <f t="shared" si="1965"/>
        <v>199704.6</v>
      </c>
      <c r="EJ167" s="703">
        <f t="shared" si="1966"/>
        <v>0</v>
      </c>
      <c r="EK167" s="778"/>
      <c r="EL167" s="780">
        <f t="shared" si="1967"/>
        <v>0</v>
      </c>
      <c r="EM167" s="781"/>
      <c r="EO167" s="778">
        <f>IFERROR(VLOOKUP($C167,[1]부강종합건설!$A$13:$AM$154,28,FALSE),0)</f>
        <v>120000</v>
      </c>
      <c r="EP167" s="780">
        <f t="shared" si="1968"/>
        <v>1080000</v>
      </c>
      <c r="EQ167" s="778">
        <f>IFERROR(VLOOKUP($C167,[1]부강종합건설!$A$13:$AM$154,30,FALSE),0)</f>
        <v>10000</v>
      </c>
      <c r="ER167" s="780">
        <f t="shared" si="1969"/>
        <v>90000</v>
      </c>
      <c r="ES167" s="778">
        <f>IFERROR(VLOOKUP($C167,[1]부강종합건설!$A$13:$AM$154,32,FALSE),0)</f>
        <v>0</v>
      </c>
      <c r="ET167" s="780">
        <f t="shared" si="1970"/>
        <v>0</v>
      </c>
      <c r="EU167" s="778">
        <f>IFERROR(VLOOKUP($C167,[1]부강종합건설!$A$13:$AM$154,34,FALSE),0)</f>
        <v>18140</v>
      </c>
      <c r="EV167" s="780">
        <f t="shared" si="1971"/>
        <v>163260</v>
      </c>
      <c r="EW167" s="703">
        <f t="shared" si="1116"/>
        <v>148140</v>
      </c>
      <c r="EX167" s="780">
        <f t="shared" si="1972"/>
        <v>1333260</v>
      </c>
      <c r="EY167" s="778">
        <f t="shared" si="1973"/>
        <v>16849.163550000001</v>
      </c>
      <c r="EZ167" s="779">
        <f t="shared" si="1974"/>
        <v>151642.47195000001</v>
      </c>
      <c r="FA167" s="703">
        <f t="shared" si="1117"/>
        <v>164989.16355</v>
      </c>
      <c r="FB167" s="780">
        <f t="shared" si="1975"/>
        <v>1484902.4719499999</v>
      </c>
      <c r="FC167" s="703">
        <f t="shared" si="1976"/>
        <v>1484902.4719499999</v>
      </c>
      <c r="FD167" s="703">
        <f t="shared" si="1977"/>
        <v>0</v>
      </c>
      <c r="FE167" s="778"/>
      <c r="FF167" s="780">
        <f t="shared" si="1978"/>
        <v>0</v>
      </c>
      <c r="FG167" s="782"/>
      <c r="FI167" s="774">
        <f>IFERROR(VLOOKUP($C167,[1]대도엔지니어링!$A$13:$AN$154,28,FALSE),0)</f>
        <v>10000</v>
      </c>
      <c r="FJ167" s="775">
        <f t="shared" si="1979"/>
        <v>90000</v>
      </c>
      <c r="FK167" s="774">
        <f>IFERROR(VLOOKUP($C167,[1]대도엔지니어링!$A$13:$AN$154,30,FALSE),0)</f>
        <v>0</v>
      </c>
      <c r="FL167" s="775">
        <f t="shared" si="1980"/>
        <v>0</v>
      </c>
      <c r="FM167" s="774">
        <f>IFERROR(VLOOKUP($C167,[1]대도엔지니어링!$A$13:$AN$154,32,FALSE),0)</f>
        <v>0</v>
      </c>
      <c r="FN167" s="775">
        <f t="shared" si="1981"/>
        <v>0</v>
      </c>
      <c r="FO167" s="774">
        <f>IFERROR(VLOOKUP($C167,[1]대도엔지니어링!$A$13:$AN$154,34,FALSE),0)</f>
        <v>280</v>
      </c>
      <c r="FP167" s="775">
        <f t="shared" si="1982"/>
        <v>2520</v>
      </c>
      <c r="FQ167" s="693">
        <f t="shared" si="1118"/>
        <v>10280</v>
      </c>
      <c r="FR167" s="775">
        <f t="shared" si="1983"/>
        <v>92520</v>
      </c>
      <c r="FS167" s="774">
        <f t="shared" ref="FS167:FS218" si="2158">FQ167*$FT$5</f>
        <v>822.13712001574333</v>
      </c>
      <c r="FT167" s="775">
        <f t="shared" si="1984"/>
        <v>7399.2340801416904</v>
      </c>
      <c r="FU167" s="693">
        <f t="shared" si="1120"/>
        <v>11102.137120015743</v>
      </c>
      <c r="FV167" s="775">
        <f t="shared" si="1985"/>
        <v>99919.234080141687</v>
      </c>
      <c r="FW167" s="693">
        <f t="shared" si="1986"/>
        <v>99919.234080141687</v>
      </c>
      <c r="FX167" s="693">
        <f t="shared" si="1987"/>
        <v>0</v>
      </c>
      <c r="FY167" s="774"/>
      <c r="FZ167" s="775">
        <f t="shared" si="1988"/>
        <v>0</v>
      </c>
      <c r="GA167" s="782"/>
      <c r="GC167" s="774">
        <f>IFERROR(VLOOKUP($C167,[1]부명엔지니어링!$A$13:$AN$154,28,FALSE),0)</f>
        <v>10000</v>
      </c>
      <c r="GD167" s="775">
        <f t="shared" si="1989"/>
        <v>90000</v>
      </c>
      <c r="GE167" s="774">
        <f>IFERROR(VLOOKUP($C167,[1]부명엔지니어링!$A$13:$AN$154,30,FALSE),0)</f>
        <v>5000</v>
      </c>
      <c r="GF167" s="775">
        <f t="shared" si="1990"/>
        <v>45000</v>
      </c>
      <c r="GG167" s="774">
        <f>IFERROR(VLOOKUP($C167,[1]부명엔지니어링!$A$13:$AN$154,32,FALSE),0)</f>
        <v>0</v>
      </c>
      <c r="GH167" s="775">
        <f t="shared" si="1991"/>
        <v>0</v>
      </c>
      <c r="GI167" s="774">
        <f>IFERROR(VLOOKUP($C167,[1]부명엔지니어링!$A$13:$AN$154,34,FALSE),0)</f>
        <v>0</v>
      </c>
      <c r="GJ167" s="775">
        <f t="shared" si="1992"/>
        <v>0</v>
      </c>
      <c r="GK167" s="693">
        <f t="shared" si="1121"/>
        <v>15000</v>
      </c>
      <c r="GL167" s="775">
        <f t="shared" si="1993"/>
        <v>135000</v>
      </c>
      <c r="GM167" s="774">
        <f t="shared" si="1994"/>
        <v>2165.8918749999998</v>
      </c>
      <c r="GN167" s="775">
        <f t="shared" si="1995"/>
        <v>19493.026875</v>
      </c>
      <c r="GO167" s="693">
        <f t="shared" si="1122"/>
        <v>17165.891875000001</v>
      </c>
      <c r="GP167" s="775">
        <f t="shared" si="1996"/>
        <v>154493.02687500001</v>
      </c>
      <c r="GQ167" s="693">
        <f t="shared" si="1997"/>
        <v>154493.02687500001</v>
      </c>
      <c r="GR167" s="693">
        <f t="shared" si="1998"/>
        <v>0</v>
      </c>
      <c r="GS167" s="774"/>
      <c r="GT167" s="775">
        <f t="shared" si="1999"/>
        <v>0</v>
      </c>
      <c r="GU167" s="782"/>
      <c r="GW167" s="790">
        <f t="shared" si="2000"/>
        <v>12000</v>
      </c>
      <c r="GX167" s="790">
        <f t="shared" si="2001"/>
        <v>108000</v>
      </c>
      <c r="GY167" s="790">
        <f t="shared" si="2002"/>
        <v>2000</v>
      </c>
      <c r="GZ167" s="790">
        <f t="shared" si="2003"/>
        <v>18000</v>
      </c>
      <c r="HA167" s="790">
        <f t="shared" si="2004"/>
        <v>0</v>
      </c>
      <c r="HB167" s="790">
        <f t="shared" si="2005"/>
        <v>0</v>
      </c>
      <c r="HC167" s="790">
        <f t="shared" si="2006"/>
        <v>0</v>
      </c>
      <c r="HD167" s="790">
        <f t="shared" si="2007"/>
        <v>0</v>
      </c>
      <c r="HE167" s="790">
        <f t="shared" si="1123"/>
        <v>14000</v>
      </c>
      <c r="HF167" s="790">
        <f t="shared" si="2008"/>
        <v>126000</v>
      </c>
      <c r="HG167" s="790">
        <f t="shared" si="2009"/>
        <v>1742.1167499999999</v>
      </c>
      <c r="HH167" s="790">
        <f t="shared" si="2010"/>
        <v>15679.050749999999</v>
      </c>
      <c r="HI167" s="790">
        <f t="shared" si="1124"/>
        <v>15742.116749999999</v>
      </c>
      <c r="HJ167" s="790">
        <f t="shared" si="2011"/>
        <v>141679.05074999999</v>
      </c>
      <c r="HK167" s="790">
        <f t="shared" si="2012"/>
        <v>141679.05074999999</v>
      </c>
      <c r="HL167" s="790">
        <f t="shared" si="2013"/>
        <v>0</v>
      </c>
      <c r="HM167" s="790"/>
      <c r="HN167" s="790">
        <f t="shared" si="2014"/>
        <v>0</v>
      </c>
      <c r="HO167" s="791" t="s">
        <v>400</v>
      </c>
      <c r="HQ167" s="783"/>
      <c r="HR167" s="784">
        <f t="shared" si="2048"/>
        <v>0</v>
      </c>
      <c r="HS167" s="783"/>
      <c r="HT167" s="784">
        <f t="shared" si="2049"/>
        <v>0</v>
      </c>
      <c r="HU167" s="783"/>
      <c r="HV167" s="784">
        <f t="shared" si="2050"/>
        <v>0</v>
      </c>
      <c r="HW167" s="783"/>
      <c r="HX167" s="784">
        <f t="shared" si="2051"/>
        <v>0</v>
      </c>
      <c r="HY167" s="707">
        <f t="shared" si="1379"/>
        <v>0</v>
      </c>
      <c r="HZ167" s="784">
        <f t="shared" si="2052"/>
        <v>0</v>
      </c>
      <c r="IA167" s="783"/>
      <c r="IB167" s="784">
        <f t="shared" si="2053"/>
        <v>0</v>
      </c>
      <c r="IC167" s="707">
        <f t="shared" si="1380"/>
        <v>0</v>
      </c>
      <c r="ID167" s="784">
        <f t="shared" si="2054"/>
        <v>0</v>
      </c>
      <c r="IE167" s="706">
        <f t="shared" si="2015"/>
        <v>0</v>
      </c>
      <c r="IF167" s="706">
        <f t="shared" si="2016"/>
        <v>0</v>
      </c>
      <c r="IG167" s="783"/>
      <c r="IH167" s="784">
        <f t="shared" si="2055"/>
        <v>0</v>
      </c>
      <c r="II167" s="782"/>
      <c r="IK167" s="783"/>
      <c r="IL167" s="784">
        <f t="shared" si="2056"/>
        <v>0</v>
      </c>
      <c r="IM167" s="783"/>
      <c r="IN167" s="784">
        <f t="shared" si="2057"/>
        <v>0</v>
      </c>
      <c r="IO167" s="783"/>
      <c r="IP167" s="784">
        <f t="shared" si="2058"/>
        <v>0</v>
      </c>
      <c r="IQ167" s="783"/>
      <c r="IR167" s="784">
        <f t="shared" si="2059"/>
        <v>0</v>
      </c>
      <c r="IS167" s="707">
        <f t="shared" si="1381"/>
        <v>0</v>
      </c>
      <c r="IT167" s="784">
        <f t="shared" si="2060"/>
        <v>0</v>
      </c>
      <c r="IU167" s="783"/>
      <c r="IV167" s="784">
        <f t="shared" si="2061"/>
        <v>0</v>
      </c>
      <c r="IW167" s="707">
        <f t="shared" si="1382"/>
        <v>0</v>
      </c>
      <c r="IX167" s="784">
        <f t="shared" si="2062"/>
        <v>0</v>
      </c>
      <c r="IY167" s="706">
        <f t="shared" si="2017"/>
        <v>0</v>
      </c>
      <c r="IZ167" s="706">
        <f t="shared" si="2018"/>
        <v>0</v>
      </c>
      <c r="JA167" s="783"/>
      <c r="JB167" s="784">
        <f t="shared" si="2063"/>
        <v>0</v>
      </c>
      <c r="JC167" s="782"/>
      <c r="JE167" s="783"/>
      <c r="JF167" s="784">
        <f t="shared" si="2064"/>
        <v>0</v>
      </c>
      <c r="JG167" s="783"/>
      <c r="JH167" s="784">
        <f t="shared" si="2065"/>
        <v>0</v>
      </c>
      <c r="JI167" s="783"/>
      <c r="JJ167" s="784">
        <f t="shared" si="2066"/>
        <v>0</v>
      </c>
      <c r="JK167" s="783"/>
      <c r="JL167" s="784">
        <f t="shared" si="2067"/>
        <v>0</v>
      </c>
      <c r="JM167" s="707">
        <f t="shared" si="1383"/>
        <v>0</v>
      </c>
      <c r="JN167" s="784">
        <f t="shared" si="2068"/>
        <v>0</v>
      </c>
      <c r="JO167" s="783"/>
      <c r="JP167" s="784">
        <f t="shared" si="2069"/>
        <v>0</v>
      </c>
      <c r="JQ167" s="707">
        <f t="shared" si="1384"/>
        <v>0</v>
      </c>
      <c r="JR167" s="784">
        <f t="shared" si="2070"/>
        <v>0</v>
      </c>
      <c r="JS167" s="706">
        <f t="shared" si="2019"/>
        <v>0</v>
      </c>
      <c r="JT167" s="706">
        <f t="shared" si="2020"/>
        <v>0</v>
      </c>
      <c r="JU167" s="783"/>
      <c r="JV167" s="784">
        <f t="shared" si="2071"/>
        <v>0</v>
      </c>
      <c r="JW167" s="782"/>
      <c r="JY167" s="783"/>
      <c r="JZ167" s="784">
        <f t="shared" si="2072"/>
        <v>0</v>
      </c>
      <c r="KA167" s="783"/>
      <c r="KB167" s="784">
        <f t="shared" si="2073"/>
        <v>0</v>
      </c>
      <c r="KC167" s="783"/>
      <c r="KD167" s="784">
        <f t="shared" si="2074"/>
        <v>0</v>
      </c>
      <c r="KE167" s="783"/>
      <c r="KF167" s="784">
        <f t="shared" si="2075"/>
        <v>0</v>
      </c>
      <c r="KG167" s="707">
        <f t="shared" si="1385"/>
        <v>0</v>
      </c>
      <c r="KH167" s="784">
        <f t="shared" si="2076"/>
        <v>0</v>
      </c>
      <c r="KI167" s="783"/>
      <c r="KJ167" s="784">
        <f t="shared" si="2077"/>
        <v>0</v>
      </c>
      <c r="KK167" s="707">
        <f t="shared" si="1386"/>
        <v>0</v>
      </c>
      <c r="KL167" s="784">
        <f t="shared" si="2078"/>
        <v>0</v>
      </c>
      <c r="KM167" s="706">
        <f t="shared" si="2021"/>
        <v>0</v>
      </c>
      <c r="KN167" s="706">
        <f t="shared" si="2022"/>
        <v>0</v>
      </c>
      <c r="KO167" s="783"/>
      <c r="KP167" s="784">
        <f t="shared" si="2079"/>
        <v>0</v>
      </c>
      <c r="KQ167" s="782"/>
      <c r="KS167" s="783"/>
      <c r="KT167" s="784">
        <f t="shared" si="2080"/>
        <v>0</v>
      </c>
      <c r="KU167" s="783"/>
      <c r="KV167" s="784">
        <f t="shared" si="2081"/>
        <v>0</v>
      </c>
      <c r="KW167" s="783"/>
      <c r="KX167" s="784">
        <f t="shared" si="2082"/>
        <v>0</v>
      </c>
      <c r="KY167" s="783"/>
      <c r="KZ167" s="784">
        <f t="shared" si="2083"/>
        <v>0</v>
      </c>
      <c r="LA167" s="707">
        <f t="shared" si="1387"/>
        <v>0</v>
      </c>
      <c r="LB167" s="784">
        <f t="shared" si="2084"/>
        <v>0</v>
      </c>
      <c r="LC167" s="783"/>
      <c r="LD167" s="784">
        <f t="shared" si="2085"/>
        <v>0</v>
      </c>
      <c r="LE167" s="707">
        <f t="shared" si="1388"/>
        <v>0</v>
      </c>
      <c r="LF167" s="784">
        <f t="shared" si="2086"/>
        <v>0</v>
      </c>
      <c r="LG167" s="706">
        <f t="shared" si="2023"/>
        <v>0</v>
      </c>
      <c r="LH167" s="706">
        <f t="shared" si="2024"/>
        <v>0</v>
      </c>
      <c r="LI167" s="783"/>
      <c r="LJ167" s="784">
        <f t="shared" si="2087"/>
        <v>0</v>
      </c>
      <c r="LK167" s="782"/>
      <c r="LM167" s="783"/>
      <c r="LN167" s="784">
        <f t="shared" si="2088"/>
        <v>0</v>
      </c>
      <c r="LO167" s="783"/>
      <c r="LP167" s="784">
        <f t="shared" si="2089"/>
        <v>0</v>
      </c>
      <c r="LQ167" s="783"/>
      <c r="LR167" s="784">
        <f t="shared" si="2090"/>
        <v>0</v>
      </c>
      <c r="LS167" s="783"/>
      <c r="LT167" s="784">
        <f t="shared" si="2091"/>
        <v>0</v>
      </c>
      <c r="LU167" s="707">
        <f t="shared" si="1389"/>
        <v>0</v>
      </c>
      <c r="LV167" s="784">
        <f t="shared" si="2092"/>
        <v>0</v>
      </c>
      <c r="LW167" s="783"/>
      <c r="LX167" s="784">
        <f t="shared" si="2093"/>
        <v>0</v>
      </c>
      <c r="LY167" s="707">
        <f t="shared" si="1390"/>
        <v>0</v>
      </c>
      <c r="LZ167" s="784">
        <f t="shared" si="2094"/>
        <v>0</v>
      </c>
      <c r="MA167" s="706">
        <f t="shared" si="2025"/>
        <v>0</v>
      </c>
      <c r="MB167" s="706">
        <f t="shared" si="2026"/>
        <v>0</v>
      </c>
      <c r="MC167" s="783"/>
      <c r="MD167" s="784">
        <f t="shared" si="2095"/>
        <v>0</v>
      </c>
      <c r="ME167" s="782"/>
      <c r="MG167" s="783"/>
      <c r="MH167" s="784">
        <f t="shared" si="2096"/>
        <v>0</v>
      </c>
      <c r="MI167" s="783"/>
      <c r="MJ167" s="784">
        <f t="shared" si="2097"/>
        <v>0</v>
      </c>
      <c r="MK167" s="783"/>
      <c r="ML167" s="784">
        <f t="shared" si="2098"/>
        <v>0</v>
      </c>
      <c r="MM167" s="783"/>
      <c r="MN167" s="784">
        <f t="shared" si="2099"/>
        <v>0</v>
      </c>
      <c r="MO167" s="707">
        <f t="shared" si="1391"/>
        <v>0</v>
      </c>
      <c r="MP167" s="784">
        <f t="shared" si="2100"/>
        <v>0</v>
      </c>
      <c r="MQ167" s="783"/>
      <c r="MR167" s="784">
        <f t="shared" si="2101"/>
        <v>0</v>
      </c>
      <c r="MS167" s="707">
        <f t="shared" si="1392"/>
        <v>0</v>
      </c>
      <c r="MT167" s="784">
        <f t="shared" si="2102"/>
        <v>0</v>
      </c>
      <c r="MU167" s="706">
        <f t="shared" si="2027"/>
        <v>0</v>
      </c>
      <c r="MV167" s="706">
        <f t="shared" si="2028"/>
        <v>0</v>
      </c>
      <c r="MW167" s="783"/>
      <c r="MX167" s="784">
        <f t="shared" si="2103"/>
        <v>0</v>
      </c>
      <c r="MY167" s="782"/>
      <c r="NA167" s="783"/>
      <c r="NB167" s="784">
        <f t="shared" si="2104"/>
        <v>0</v>
      </c>
      <c r="NC167" s="783"/>
      <c r="ND167" s="784">
        <f t="shared" si="2105"/>
        <v>0</v>
      </c>
      <c r="NE167" s="783"/>
      <c r="NF167" s="784">
        <f t="shared" si="2106"/>
        <v>0</v>
      </c>
      <c r="NG167" s="783"/>
      <c r="NH167" s="784">
        <f t="shared" si="2107"/>
        <v>0</v>
      </c>
      <c r="NI167" s="707">
        <f t="shared" si="1393"/>
        <v>0</v>
      </c>
      <c r="NJ167" s="784">
        <f t="shared" si="2108"/>
        <v>0</v>
      </c>
      <c r="NK167" s="783"/>
      <c r="NL167" s="784">
        <f t="shared" si="2109"/>
        <v>0</v>
      </c>
      <c r="NM167" s="707">
        <f t="shared" si="1394"/>
        <v>0</v>
      </c>
      <c r="NN167" s="784">
        <f t="shared" si="2110"/>
        <v>0</v>
      </c>
      <c r="NO167" s="706">
        <f t="shared" si="2029"/>
        <v>0</v>
      </c>
      <c r="NP167" s="706">
        <f t="shared" si="2030"/>
        <v>0</v>
      </c>
      <c r="NQ167" s="783"/>
      <c r="NR167" s="784">
        <f t="shared" si="2111"/>
        <v>0</v>
      </c>
      <c r="NS167" s="782"/>
      <c r="NU167" s="783"/>
      <c r="NV167" s="784">
        <f t="shared" si="2112"/>
        <v>0</v>
      </c>
      <c r="NW167" s="783"/>
      <c r="NX167" s="784">
        <f t="shared" si="2113"/>
        <v>0</v>
      </c>
      <c r="NY167" s="783"/>
      <c r="NZ167" s="784">
        <f t="shared" si="2114"/>
        <v>0</v>
      </c>
      <c r="OA167" s="783"/>
      <c r="OB167" s="784">
        <f t="shared" si="2115"/>
        <v>0</v>
      </c>
      <c r="OC167" s="707">
        <f t="shared" si="1395"/>
        <v>0</v>
      </c>
      <c r="OD167" s="784">
        <f t="shared" si="2116"/>
        <v>0</v>
      </c>
      <c r="OE167" s="783"/>
      <c r="OF167" s="784">
        <f t="shared" si="2117"/>
        <v>0</v>
      </c>
      <c r="OG167" s="707">
        <f t="shared" si="1396"/>
        <v>0</v>
      </c>
      <c r="OH167" s="784">
        <f t="shared" si="2118"/>
        <v>0</v>
      </c>
      <c r="OI167" s="706">
        <f t="shared" si="2031"/>
        <v>0</v>
      </c>
      <c r="OJ167" s="706">
        <f t="shared" si="2032"/>
        <v>0</v>
      </c>
      <c r="OK167" s="783"/>
      <c r="OL167" s="784">
        <f t="shared" si="2119"/>
        <v>0</v>
      </c>
      <c r="OM167" s="782"/>
      <c r="OO167" s="783"/>
      <c r="OP167" s="784">
        <f t="shared" si="2120"/>
        <v>0</v>
      </c>
      <c r="OQ167" s="783"/>
      <c r="OR167" s="784">
        <f t="shared" si="2121"/>
        <v>0</v>
      </c>
      <c r="OS167" s="783"/>
      <c r="OT167" s="784">
        <f t="shared" si="2122"/>
        <v>0</v>
      </c>
      <c r="OU167" s="783"/>
      <c r="OV167" s="784">
        <f t="shared" si="2123"/>
        <v>0</v>
      </c>
      <c r="OW167" s="707">
        <f t="shared" si="1397"/>
        <v>0</v>
      </c>
      <c r="OX167" s="784">
        <f t="shared" si="2124"/>
        <v>0</v>
      </c>
      <c r="OY167" s="783"/>
      <c r="OZ167" s="784">
        <f t="shared" si="2125"/>
        <v>0</v>
      </c>
      <c r="PA167" s="707">
        <f t="shared" si="1398"/>
        <v>0</v>
      </c>
      <c r="PB167" s="784">
        <f t="shared" si="2126"/>
        <v>0</v>
      </c>
      <c r="PC167" s="706">
        <f t="shared" si="2033"/>
        <v>0</v>
      </c>
      <c r="PD167" s="706">
        <f t="shared" si="2034"/>
        <v>0</v>
      </c>
      <c r="PE167" s="783"/>
      <c r="PF167" s="784">
        <f t="shared" si="2127"/>
        <v>0</v>
      </c>
      <c r="PG167" s="782"/>
      <c r="PI167" s="783"/>
      <c r="PJ167" s="784">
        <f t="shared" si="2128"/>
        <v>0</v>
      </c>
      <c r="PK167" s="783"/>
      <c r="PL167" s="784">
        <f t="shared" si="2129"/>
        <v>0</v>
      </c>
      <c r="PM167" s="783"/>
      <c r="PN167" s="784">
        <f t="shared" si="2130"/>
        <v>0</v>
      </c>
      <c r="PO167" s="783"/>
      <c r="PP167" s="784">
        <f t="shared" si="2131"/>
        <v>0</v>
      </c>
      <c r="PQ167" s="707">
        <f t="shared" si="1399"/>
        <v>0</v>
      </c>
      <c r="PR167" s="784">
        <f t="shared" si="2132"/>
        <v>0</v>
      </c>
      <c r="PS167" s="783"/>
      <c r="PT167" s="784">
        <f t="shared" si="2133"/>
        <v>0</v>
      </c>
      <c r="PU167" s="707">
        <f t="shared" si="1400"/>
        <v>0</v>
      </c>
      <c r="PV167" s="784">
        <f t="shared" si="2134"/>
        <v>0</v>
      </c>
      <c r="PW167" s="706">
        <f t="shared" si="2035"/>
        <v>0</v>
      </c>
      <c r="PX167" s="706">
        <f t="shared" si="2036"/>
        <v>0</v>
      </c>
      <c r="PY167" s="783"/>
      <c r="PZ167" s="784">
        <f t="shared" si="2135"/>
        <v>0</v>
      </c>
      <c r="QA167" s="782"/>
      <c r="QC167" s="783"/>
      <c r="QD167" s="784">
        <f t="shared" si="2136"/>
        <v>0</v>
      </c>
      <c r="QE167" s="783"/>
      <c r="QF167" s="784">
        <f t="shared" si="2137"/>
        <v>0</v>
      </c>
      <c r="QG167" s="783"/>
      <c r="QH167" s="784">
        <f t="shared" si="2138"/>
        <v>0</v>
      </c>
      <c r="QI167" s="783"/>
      <c r="QJ167" s="784">
        <f t="shared" si="2139"/>
        <v>0</v>
      </c>
      <c r="QK167" s="707">
        <f t="shared" si="1401"/>
        <v>0</v>
      </c>
      <c r="QL167" s="784">
        <f t="shared" si="2140"/>
        <v>0</v>
      </c>
      <c r="QM167" s="783"/>
      <c r="QN167" s="784">
        <f t="shared" si="2141"/>
        <v>0</v>
      </c>
      <c r="QO167" s="707">
        <f t="shared" si="1402"/>
        <v>0</v>
      </c>
      <c r="QP167" s="784">
        <f t="shared" si="2142"/>
        <v>0</v>
      </c>
      <c r="QQ167" s="706">
        <f t="shared" si="2037"/>
        <v>0</v>
      </c>
      <c r="QR167" s="706">
        <f t="shared" si="2038"/>
        <v>0</v>
      </c>
      <c r="QS167" s="783"/>
      <c r="QT167" s="784">
        <f t="shared" si="2143"/>
        <v>0</v>
      </c>
      <c r="QU167" s="782"/>
      <c r="RA167" s="785">
        <f t="shared" si="2144"/>
        <v>0</v>
      </c>
      <c r="RB167" s="785" t="e">
        <f t="shared" si="2145"/>
        <v>#REF!</v>
      </c>
      <c r="RC167" s="677">
        <f t="shared" si="2146"/>
        <v>0</v>
      </c>
      <c r="RD167" s="677">
        <f t="shared" si="2146"/>
        <v>4</v>
      </c>
      <c r="RE167" s="677">
        <f t="shared" si="2146"/>
        <v>5</v>
      </c>
      <c r="RF167" s="677">
        <f t="shared" si="2146"/>
        <v>0</v>
      </c>
      <c r="RG167" s="677">
        <f t="shared" si="2146"/>
        <v>0</v>
      </c>
      <c r="RH167" s="677">
        <f t="shared" si="2146"/>
        <v>0</v>
      </c>
      <c r="RI167" s="677">
        <f t="shared" si="2146"/>
        <v>0</v>
      </c>
      <c r="RJ167" s="677">
        <f t="shared" si="2146"/>
        <v>0</v>
      </c>
      <c r="RK167" s="677" t="e">
        <f>#REF!</f>
        <v>#REF!</v>
      </c>
      <c r="RL167" s="677" t="e">
        <f>#REF!</f>
        <v>#REF!</v>
      </c>
      <c r="RM167" s="677">
        <f t="shared" si="2147"/>
        <v>0</v>
      </c>
      <c r="RN167" s="677">
        <f t="shared" si="2147"/>
        <v>0</v>
      </c>
      <c r="RO167" s="677">
        <f t="shared" si="2147"/>
        <v>0</v>
      </c>
      <c r="RP167" s="677">
        <f t="shared" si="2147"/>
        <v>0</v>
      </c>
      <c r="RQ167" s="677">
        <f t="shared" si="2147"/>
        <v>0</v>
      </c>
      <c r="RR167" s="677">
        <f t="shared" si="2147"/>
        <v>0</v>
      </c>
      <c r="RS167" s="677">
        <f t="shared" si="2147"/>
        <v>0</v>
      </c>
      <c r="RT167" s="677">
        <f t="shared" si="2147"/>
        <v>0</v>
      </c>
      <c r="RV167" s="675">
        <f t="shared" si="2148"/>
        <v>9</v>
      </c>
      <c r="RW167" s="675">
        <f t="shared" si="2149"/>
        <v>0</v>
      </c>
      <c r="RX167" s="675">
        <f t="shared" si="2150"/>
        <v>0</v>
      </c>
      <c r="RY167" s="675">
        <f t="shared" si="2151"/>
        <v>0</v>
      </c>
      <c r="RZ167" s="675">
        <f t="shared" si="2152"/>
        <v>0</v>
      </c>
      <c r="SA167" s="675">
        <f t="shared" si="2153"/>
        <v>0</v>
      </c>
      <c r="SB167" s="675">
        <f t="shared" si="2154"/>
        <v>0</v>
      </c>
      <c r="SC167" s="675">
        <f t="shared" si="2155"/>
        <v>0</v>
      </c>
      <c r="SD167" s="675" t="e">
        <f xml:space="preserve"> SUMIF(#REF!,$SD$8,#REF!)</f>
        <v>#REF!</v>
      </c>
      <c r="SE167" s="675" t="e">
        <f xml:space="preserve"> SUMIF(#REF!,$SE$8,#REF!)</f>
        <v>#REF!</v>
      </c>
      <c r="SG167" s="675">
        <f t="shared" si="2156"/>
        <v>0</v>
      </c>
      <c r="SH167" s="675">
        <f t="shared" si="2156"/>
        <v>56000</v>
      </c>
      <c r="SI167" s="675">
        <f t="shared" si="2156"/>
        <v>70000</v>
      </c>
      <c r="SJ167" s="675">
        <f t="shared" si="2156"/>
        <v>0</v>
      </c>
      <c r="SK167" s="675">
        <f t="shared" si="2156"/>
        <v>0</v>
      </c>
      <c r="SL167" s="675">
        <f t="shared" si="2156"/>
        <v>0</v>
      </c>
      <c r="SM167" s="675">
        <f t="shared" si="2156"/>
        <v>0</v>
      </c>
      <c r="SN167" s="675">
        <f t="shared" si="2156"/>
        <v>0</v>
      </c>
      <c r="SO167" s="675" t="e">
        <f t="shared" si="2156"/>
        <v>#REF!</v>
      </c>
      <c r="SP167" s="675" t="e">
        <f t="shared" si="2156"/>
        <v>#REF!</v>
      </c>
      <c r="SQ167" s="675">
        <f t="shared" si="2156"/>
        <v>0</v>
      </c>
      <c r="SR167" s="675">
        <f t="shared" si="2156"/>
        <v>0</v>
      </c>
      <c r="SS167" s="675">
        <f t="shared" si="2156"/>
        <v>0</v>
      </c>
      <c r="ST167" s="675">
        <f t="shared" si="2156"/>
        <v>0</v>
      </c>
      <c r="SU167" s="675">
        <f t="shared" si="2156"/>
        <v>0</v>
      </c>
      <c r="SV167" s="675">
        <f t="shared" si="2156"/>
        <v>0</v>
      </c>
      <c r="SW167" s="675">
        <f t="shared" si="2157"/>
        <v>0</v>
      </c>
      <c r="SX167" s="675">
        <f t="shared" si="2157"/>
        <v>0</v>
      </c>
      <c r="SY167" s="675" t="e">
        <f>#REF!*$AP167</f>
        <v>#REF!</v>
      </c>
      <c r="SZ167" s="675" t="e">
        <f>#REF!*$AP167</f>
        <v>#REF!</v>
      </c>
      <c r="TA167" s="675" t="e">
        <f>#REF!*$AP167</f>
        <v>#REF!</v>
      </c>
      <c r="TB167" s="675" t="e">
        <f>#REF!*$AP167</f>
        <v>#REF!</v>
      </c>
      <c r="TC167" s="675" t="e">
        <f>#REF!*$AP167</f>
        <v>#REF!</v>
      </c>
      <c r="TE167" s="675">
        <f t="shared" si="1403"/>
        <v>126000</v>
      </c>
      <c r="TF167" s="675">
        <f t="shared" si="1404"/>
        <v>0</v>
      </c>
      <c r="TG167" s="675">
        <f t="shared" si="1405"/>
        <v>0</v>
      </c>
      <c r="TH167" s="675">
        <f t="shared" si="1406"/>
        <v>0</v>
      </c>
      <c r="TI167" s="675">
        <f t="shared" si="1407"/>
        <v>0</v>
      </c>
      <c r="TJ167" s="675">
        <f t="shared" si="1408"/>
        <v>0</v>
      </c>
      <c r="TK167" s="675">
        <f t="shared" si="1409"/>
        <v>0</v>
      </c>
      <c r="TL167" s="675">
        <f t="shared" si="1410"/>
        <v>0</v>
      </c>
      <c r="TM167" s="675">
        <f t="shared" si="1411"/>
        <v>0</v>
      </c>
      <c r="TN167" s="676">
        <f t="shared" si="1412"/>
        <v>0</v>
      </c>
      <c r="TP167" s="675">
        <f>IFERROR(SG167*(1+LEVEL_2!#REF!),0)</f>
        <v>0</v>
      </c>
      <c r="TQ167" s="675">
        <f>IFERROR(SH167*(1+LEVEL_2!#REF!),0)</f>
        <v>0</v>
      </c>
      <c r="TR167" s="675">
        <f>IFERROR(SI167*(1+LEVEL_2!#REF!),0)</f>
        <v>0</v>
      </c>
      <c r="TS167" s="675">
        <f>IFERROR(SJ167*(1+LEVEL_2!#REF!),0)</f>
        <v>0</v>
      </c>
      <c r="TT167" s="675">
        <f>IFERROR(SK167*(1+LEVEL_2!#REF!),0)</f>
        <v>0</v>
      </c>
      <c r="TU167" s="675">
        <f>IFERROR(SL167*(1+LEVEL_2!#REF!),0)</f>
        <v>0</v>
      </c>
      <c r="TV167" s="675">
        <f>IFERROR(SM167*(1+LEVEL_2!#REF!),0)</f>
        <v>0</v>
      </c>
      <c r="TW167" s="675">
        <f>IFERROR(SN167*(1+LEVEL_2!#REF!),0)</f>
        <v>0</v>
      </c>
      <c r="TX167" s="675">
        <f>IFERROR(SO167*(1+LEVEL_2!#REF!),0)</f>
        <v>0</v>
      </c>
      <c r="TY167" s="675">
        <f>IFERROR(SP167*(1+LEVEL_2!#REF!),0)</f>
        <v>0</v>
      </c>
      <c r="TZ167" s="675">
        <f>IFERROR(SQ167*(1+LEVEL_2!#REF!),0)</f>
        <v>0</v>
      </c>
      <c r="UA167" s="675">
        <f>IFERROR(SR167*(1+LEVEL_2!#REF!),0)</f>
        <v>0</v>
      </c>
      <c r="UB167" s="675">
        <f>IFERROR(SS167*(1+LEVEL_2!#REF!),0)</f>
        <v>0</v>
      </c>
      <c r="UC167" s="675">
        <f>IFERROR(ST167*(1+LEVEL_2!#REF!),0)</f>
        <v>0</v>
      </c>
      <c r="UD167" s="675">
        <f>IFERROR(SU167*(1+LEVEL_2!#REF!),0)</f>
        <v>0</v>
      </c>
      <c r="UE167" s="675">
        <f>IFERROR(SV167*(1+LEVEL_2!#REF!),0)</f>
        <v>0</v>
      </c>
      <c r="UF167" s="675">
        <f>IFERROR(SW167*(1+LEVEL_2!#REF!),0)</f>
        <v>0</v>
      </c>
      <c r="UG167" s="675">
        <f>IFERROR(SX167*(1+LEVEL_2!#REF!),0)</f>
        <v>0</v>
      </c>
      <c r="UH167" s="675">
        <f>IFERROR(SY167*(1+LEVEL_2!#REF!),0)</f>
        <v>0</v>
      </c>
      <c r="UI167" s="675">
        <f>IFERROR(SZ167*(1+LEVEL_2!#REF!),0)</f>
        <v>0</v>
      </c>
      <c r="UJ167" s="675">
        <f>IFERROR(TA167*(1+LEVEL_2!#REF!),0)</f>
        <v>0</v>
      </c>
      <c r="UK167" s="675">
        <f>IFERROR(TB167*(1+LEVEL_2!#REF!),0)</f>
        <v>0</v>
      </c>
      <c r="UL167" s="675">
        <f>IFERROR(TC167*(1+LEVEL_2!#REF!),0)</f>
        <v>0</v>
      </c>
      <c r="UN167" s="675">
        <f t="shared" si="1413"/>
        <v>0</v>
      </c>
      <c r="UO167" s="675">
        <f t="shared" si="1414"/>
        <v>0</v>
      </c>
      <c r="UP167" s="675">
        <f t="shared" si="1415"/>
        <v>0</v>
      </c>
      <c r="UQ167" s="675">
        <f t="shared" si="1416"/>
        <v>0</v>
      </c>
      <c r="UR167" s="675">
        <f t="shared" si="1417"/>
        <v>0</v>
      </c>
      <c r="US167" s="675">
        <f t="shared" si="1418"/>
        <v>0</v>
      </c>
      <c r="UT167" s="675">
        <f t="shared" si="1419"/>
        <v>0</v>
      </c>
      <c r="UU167" s="675">
        <f t="shared" si="1420"/>
        <v>0</v>
      </c>
      <c r="UV167" s="675">
        <f t="shared" si="1421"/>
        <v>0</v>
      </c>
      <c r="UW167" s="676">
        <f t="shared" si="1422"/>
        <v>0</v>
      </c>
    </row>
    <row r="168" spans="1:569" s="645" customFormat="1" ht="20.100000000000001" customHeight="1">
      <c r="A168" s="677"/>
      <c r="B168" s="677" t="s">
        <v>405</v>
      </c>
      <c r="C168" s="764" t="s">
        <v>789</v>
      </c>
      <c r="D168" s="764"/>
      <c r="E168" s="792" t="s">
        <v>790</v>
      </c>
      <c r="F168" s="787" t="s">
        <v>791</v>
      </c>
      <c r="G168" s="786" t="s">
        <v>792</v>
      </c>
      <c r="H168" s="794" t="s">
        <v>154</v>
      </c>
      <c r="I168" s="789">
        <f>Rev.1_Base!G349+Rev.1_Base!G359+Rev.1_Base!G360</f>
        <v>14</v>
      </c>
      <c r="J168" s="789">
        <f>Rev.1_Base!H349+Rev.1_Base!H359+Rev.1_Base!H360</f>
        <v>14</v>
      </c>
      <c r="K168" s="789">
        <f>Rev.1_Base!J349+Rev.1_Base!J359+Rev.1_Base!J360</f>
        <v>6</v>
      </c>
      <c r="L168" s="789">
        <f>Rev.1_Base!K349+Rev.1_Base!K359+Rev.1_Base!K360</f>
        <v>6</v>
      </c>
      <c r="M168" s="770"/>
      <c r="N168" s="771">
        <f t="shared" si="1423"/>
        <v>14</v>
      </c>
      <c r="O168" s="772">
        <f t="shared" si="1424"/>
        <v>0</v>
      </c>
      <c r="Q168" s="789">
        <f>Rev.1_Base!M349+Rev.1_Base!M359+Rev.1_Base!M360</f>
        <v>0</v>
      </c>
      <c r="R168" s="795">
        <f>Rev.1_Base!O349+Rev.1_Base!O359+Rev.1_Base!O360</f>
        <v>6</v>
      </c>
      <c r="S168" s="795">
        <f>Rev.1_Base!Q349+Rev.1_Base!Q359+Rev.1_Base!Q360</f>
        <v>8</v>
      </c>
      <c r="T168" s="795">
        <f>Rev.1_Base!S349+Rev.1_Base!S359+Rev.1_Base!S360</f>
        <v>0</v>
      </c>
      <c r="U168" s="795">
        <f>Rev.1_Base!U349+Rev.1_Base!U359+Rev.1_Base!U360</f>
        <v>0</v>
      </c>
      <c r="V168" s="795">
        <f>Rev.1_Base!W349+Rev.1_Base!W359+Rev.1_Base!W360</f>
        <v>0</v>
      </c>
      <c r="W168" s="795">
        <f>Rev.1_Base!Y349+Rev.1_Base!Y359+Rev.1_Base!Y360</f>
        <v>0</v>
      </c>
      <c r="X168" s="795">
        <f>Rev.1_Base!AA349+Rev.1_Base!AA359+Rev.1_Base!AA360</f>
        <v>0</v>
      </c>
      <c r="Y168" s="690"/>
      <c r="Z168" s="690"/>
      <c r="AA168" s="690"/>
      <c r="AB168" s="690"/>
      <c r="AC168" s="690"/>
      <c r="AD168" s="690"/>
      <c r="AE168" s="690"/>
      <c r="AF168" s="691"/>
      <c r="AH168" s="774">
        <f t="shared" si="1908"/>
        <v>220000</v>
      </c>
      <c r="AI168" s="775">
        <f t="shared" si="1909"/>
        <v>3080000</v>
      </c>
      <c r="AJ168" s="774">
        <f t="shared" si="1910"/>
        <v>60000</v>
      </c>
      <c r="AK168" s="775">
        <f t="shared" si="1911"/>
        <v>840000</v>
      </c>
      <c r="AL168" s="774">
        <f t="shared" si="1912"/>
        <v>0</v>
      </c>
      <c r="AM168" s="775">
        <f t="shared" si="1913"/>
        <v>0</v>
      </c>
      <c r="AN168" s="774">
        <f t="shared" si="1914"/>
        <v>0</v>
      </c>
      <c r="AO168" s="775">
        <f t="shared" si="1915"/>
        <v>0</v>
      </c>
      <c r="AP168" s="693">
        <f t="shared" si="1111"/>
        <v>280000</v>
      </c>
      <c r="AQ168" s="775">
        <f t="shared" si="1916"/>
        <v>3920000</v>
      </c>
      <c r="AR168" s="774">
        <f t="shared" si="1917"/>
        <v>36937.702499999999</v>
      </c>
      <c r="AS168" s="775">
        <f t="shared" si="1918"/>
        <v>517127.83499999996</v>
      </c>
      <c r="AT168" s="776">
        <f t="shared" si="1152"/>
        <v>380325.24300000002</v>
      </c>
      <c r="AU168" s="776">
        <f t="shared" si="2039"/>
        <v>633875.40500000003</v>
      </c>
      <c r="AV168" s="693">
        <f t="shared" si="1903"/>
        <v>316937.70250000001</v>
      </c>
      <c r="AW168" s="775">
        <f t="shared" si="1370"/>
        <v>2281951.4580000001</v>
      </c>
      <c r="AX168" s="775">
        <f t="shared" si="1919"/>
        <v>3803252.43</v>
      </c>
      <c r="AY168" s="775">
        <f t="shared" si="1920"/>
        <v>8874255.6699999999</v>
      </c>
      <c r="AZ168" s="775">
        <f t="shared" si="1920"/>
        <v>4437127.835</v>
      </c>
      <c r="BA168" s="693">
        <f t="shared" si="1921"/>
        <v>4437127.835</v>
      </c>
      <c r="BB168" s="693">
        <f t="shared" si="1922"/>
        <v>0</v>
      </c>
      <c r="BC168" s="774">
        <f t="shared" si="1923"/>
        <v>0</v>
      </c>
      <c r="BD168" s="775">
        <f t="shared" si="1924"/>
        <v>0</v>
      </c>
      <c r="BE168" s="777"/>
      <c r="BG168" s="790">
        <f t="shared" si="2044"/>
        <v>220000</v>
      </c>
      <c r="BH168" s="790">
        <f t="shared" si="1925"/>
        <v>3080000</v>
      </c>
      <c r="BI168" s="790">
        <f t="shared" si="2045"/>
        <v>60000</v>
      </c>
      <c r="BJ168" s="790">
        <f t="shared" si="1926"/>
        <v>840000</v>
      </c>
      <c r="BK168" s="790">
        <f t="shared" si="2046"/>
        <v>0</v>
      </c>
      <c r="BL168" s="790">
        <f t="shared" si="1927"/>
        <v>0</v>
      </c>
      <c r="BM168" s="790">
        <f t="shared" si="2047"/>
        <v>0</v>
      </c>
      <c r="BN168" s="790">
        <f t="shared" si="1928"/>
        <v>0</v>
      </c>
      <c r="BO168" s="790">
        <f t="shared" si="1371"/>
        <v>280000</v>
      </c>
      <c r="BP168" s="790">
        <f t="shared" si="1929"/>
        <v>3920000</v>
      </c>
      <c r="BQ168" s="790">
        <f t="shared" si="1930"/>
        <v>36937.702499999999</v>
      </c>
      <c r="BR168" s="790">
        <f t="shared" si="1931"/>
        <v>517127.83499999996</v>
      </c>
      <c r="BS168" s="790">
        <f t="shared" si="1372"/>
        <v>316937.70250000001</v>
      </c>
      <c r="BT168" s="790">
        <f t="shared" si="1932"/>
        <v>4437127.835</v>
      </c>
      <c r="BU168" s="790">
        <f t="shared" si="1933"/>
        <v>4437127.835</v>
      </c>
      <c r="BV168" s="790">
        <f t="shared" si="1934"/>
        <v>0</v>
      </c>
      <c r="BW168" s="790"/>
      <c r="BX168" s="790">
        <f t="shared" si="1935"/>
        <v>0</v>
      </c>
      <c r="BY168" s="791" t="s">
        <v>400</v>
      </c>
      <c r="CA168" s="744">
        <f>'동해기지(건축)'!BP510</f>
        <v>80000</v>
      </c>
      <c r="CB168" s="745">
        <f t="shared" si="1936"/>
        <v>1120000</v>
      </c>
      <c r="CC168" s="718">
        <f>'동해기지(건축)'!BQ510</f>
        <v>50000</v>
      </c>
      <c r="CD168" s="745">
        <f t="shared" si="1937"/>
        <v>700000</v>
      </c>
      <c r="CE168" s="718"/>
      <c r="CF168" s="745">
        <f t="shared" si="1938"/>
        <v>0</v>
      </c>
      <c r="CG168" s="718">
        <f>'동해기지(건축)'!BR510</f>
        <v>30000</v>
      </c>
      <c r="CH168" s="745">
        <f t="shared" si="1939"/>
        <v>420000</v>
      </c>
      <c r="CI168" s="746">
        <f t="shared" si="1377"/>
        <v>160000</v>
      </c>
      <c r="CJ168" s="745">
        <f t="shared" si="1940"/>
        <v>2240000</v>
      </c>
      <c r="CK168" s="718"/>
      <c r="CL168" s="745">
        <f t="shared" si="1941"/>
        <v>0</v>
      </c>
      <c r="CM168" s="746">
        <f t="shared" si="1378"/>
        <v>160000</v>
      </c>
      <c r="CN168" s="745">
        <f t="shared" si="1942"/>
        <v>2240000</v>
      </c>
      <c r="CO168" s="699">
        <f t="shared" si="1943"/>
        <v>0</v>
      </c>
      <c r="CP168" s="699">
        <f t="shared" si="1943"/>
        <v>960000</v>
      </c>
      <c r="CQ168" s="699">
        <f t="shared" si="1943"/>
        <v>1280000</v>
      </c>
      <c r="CR168" s="699">
        <f t="shared" si="1943"/>
        <v>0</v>
      </c>
      <c r="CS168" s="700">
        <f t="shared" si="1943"/>
        <v>0</v>
      </c>
      <c r="CT168" s="699">
        <f t="shared" si="1943"/>
        <v>0</v>
      </c>
      <c r="CU168" s="699">
        <f t="shared" si="1943"/>
        <v>0</v>
      </c>
      <c r="CV168" s="700">
        <f t="shared" si="1944"/>
        <v>0</v>
      </c>
      <c r="CW168" s="697"/>
      <c r="CX168" s="696">
        <f t="shared" si="1945"/>
        <v>0</v>
      </c>
      <c r="CY168" s="701"/>
      <c r="DA168" s="778">
        <f>IFERROR(VLOOKUP($C168,정민건설!$A$13:$AM$154,28,FALSE),0)</f>
        <v>220000</v>
      </c>
      <c r="DB168" s="775">
        <f t="shared" si="1946"/>
        <v>3080000</v>
      </c>
      <c r="DC168" s="778">
        <f>IFERROR(VLOOKUP($C168,정민건설!$A$13:$AM$154,30,FALSE),0)</f>
        <v>60000</v>
      </c>
      <c r="DD168" s="775">
        <f t="shared" si="1947"/>
        <v>840000</v>
      </c>
      <c r="DE168" s="774">
        <f>IFERROR(VLOOKUP($C168,정민건설!$A$13:$AM$154,32,FALSE),0)</f>
        <v>0</v>
      </c>
      <c r="DF168" s="775">
        <f t="shared" si="1948"/>
        <v>0</v>
      </c>
      <c r="DG168" s="774">
        <f>IFERROR(VLOOKUP($C168,정민건설!$A$13:$AM$154,34,FALSE),0)</f>
        <v>0</v>
      </c>
      <c r="DH168" s="775">
        <f t="shared" si="1949"/>
        <v>0</v>
      </c>
      <c r="DI168" s="693">
        <f t="shared" si="1112"/>
        <v>280000</v>
      </c>
      <c r="DJ168" s="775">
        <f t="shared" si="1950"/>
        <v>3920000</v>
      </c>
      <c r="DK168" s="778">
        <f t="shared" si="1951"/>
        <v>36937.702499999999</v>
      </c>
      <c r="DL168" s="779">
        <f t="shared" si="1952"/>
        <v>517127.83499999996</v>
      </c>
      <c r="DM168" s="693">
        <f t="shared" si="1113"/>
        <v>316937.70250000001</v>
      </c>
      <c r="DN168" s="775">
        <f t="shared" si="1953"/>
        <v>4437127.835</v>
      </c>
      <c r="DO168" s="693">
        <f t="shared" si="1954"/>
        <v>4437127.835</v>
      </c>
      <c r="DP168" s="693">
        <f t="shared" si="1955"/>
        <v>0</v>
      </c>
      <c r="DQ168" s="774"/>
      <c r="DR168" s="775">
        <f t="shared" si="1956"/>
        <v>0</v>
      </c>
      <c r="DS168" s="777"/>
      <c r="DU168" s="774">
        <f>IFERROR(VLOOKUP($C168,[1]영만종합건설!$A$13:$AN$154,28,FALSE),0)</f>
        <v>250000</v>
      </c>
      <c r="DV168" s="780">
        <f t="shared" si="1957"/>
        <v>3500000</v>
      </c>
      <c r="DW168" s="774">
        <f>IFERROR(VLOOKUP($C168,[1]영만종합건설!$A$13:$AN$154,30,FALSE),0)</f>
        <v>0</v>
      </c>
      <c r="DX168" s="780">
        <f t="shared" si="1958"/>
        <v>0</v>
      </c>
      <c r="DY168" s="778">
        <f>IFERROR(VLOOKUP($C168,[1]영만종합건설!$A$13:$AN$154,32,FALSE),0)</f>
        <v>0</v>
      </c>
      <c r="DZ168" s="780">
        <f t="shared" si="1959"/>
        <v>0</v>
      </c>
      <c r="EA168" s="778">
        <f>IFERROR(VLOOKUP($C168,[1]영만종합건설!$A$13:$AN$154,34,FALSE),0)</f>
        <v>0</v>
      </c>
      <c r="EB168" s="780">
        <f t="shared" si="1960"/>
        <v>0</v>
      </c>
      <c r="EC168" s="703">
        <f t="shared" si="1114"/>
        <v>250000</v>
      </c>
      <c r="ED168" s="780">
        <f t="shared" si="1961"/>
        <v>3500000</v>
      </c>
      <c r="EE168" s="778">
        <f t="shared" si="1962"/>
        <v>27367.5</v>
      </c>
      <c r="EF168" s="779">
        <f t="shared" si="1963"/>
        <v>383145</v>
      </c>
      <c r="EG168" s="703">
        <f t="shared" si="1115"/>
        <v>277367.5</v>
      </c>
      <c r="EH168" s="780">
        <f t="shared" si="1964"/>
        <v>3883145</v>
      </c>
      <c r="EI168" s="703">
        <f t="shared" si="1965"/>
        <v>3883145</v>
      </c>
      <c r="EJ168" s="703">
        <f t="shared" si="1966"/>
        <v>0</v>
      </c>
      <c r="EK168" s="778"/>
      <c r="EL168" s="780">
        <f t="shared" si="1967"/>
        <v>0</v>
      </c>
      <c r="EM168" s="781"/>
      <c r="EO168" s="778">
        <f>IFERROR(VLOOKUP($C168,[1]부강종합건설!$A$13:$AM$154,28,FALSE),0)</f>
        <v>180000</v>
      </c>
      <c r="EP168" s="780">
        <f t="shared" si="1968"/>
        <v>2520000</v>
      </c>
      <c r="EQ168" s="778">
        <f>IFERROR(VLOOKUP($C168,[1]부강종합건설!$A$13:$AM$154,30,FALSE),0)</f>
        <v>30000</v>
      </c>
      <c r="ER168" s="780">
        <f t="shared" si="1969"/>
        <v>420000</v>
      </c>
      <c r="ES168" s="778">
        <f>IFERROR(VLOOKUP($C168,[1]부강종합건설!$A$13:$AM$154,32,FALSE),0)</f>
        <v>0</v>
      </c>
      <c r="ET168" s="780">
        <f t="shared" si="1970"/>
        <v>0</v>
      </c>
      <c r="EU168" s="778">
        <f>IFERROR(VLOOKUP($C168,[1]부강종합건설!$A$13:$AM$154,34,FALSE),0)</f>
        <v>29310</v>
      </c>
      <c r="EV168" s="780">
        <f t="shared" si="1971"/>
        <v>410340</v>
      </c>
      <c r="EW168" s="703">
        <f t="shared" ref="EW168:EW220" si="2159">SUM(EO168,EQ168,ES168,EU168)</f>
        <v>239310</v>
      </c>
      <c r="EX168" s="780">
        <f t="shared" si="1972"/>
        <v>3350340</v>
      </c>
      <c r="EY168" s="778">
        <f t="shared" si="1973"/>
        <v>28669.117950000003</v>
      </c>
      <c r="EZ168" s="779">
        <f t="shared" si="1974"/>
        <v>401367.65130000003</v>
      </c>
      <c r="FA168" s="703">
        <f t="shared" ref="FA168:FA220" si="2160">SUM(EY168,EW168)</f>
        <v>267979.11794999999</v>
      </c>
      <c r="FB168" s="780">
        <f t="shared" si="1975"/>
        <v>3751707.6513</v>
      </c>
      <c r="FC168" s="703">
        <f t="shared" si="1976"/>
        <v>3751707.6513</v>
      </c>
      <c r="FD168" s="703">
        <f t="shared" si="1977"/>
        <v>0</v>
      </c>
      <c r="FE168" s="778"/>
      <c r="FF168" s="780">
        <f t="shared" si="1978"/>
        <v>0</v>
      </c>
      <c r="FG168" s="782"/>
      <c r="FI168" s="774">
        <f>IFERROR(VLOOKUP($C168,[1]대도엔지니어링!$A$13:$AN$154,28,FALSE),0)</f>
        <v>600000</v>
      </c>
      <c r="FJ168" s="775">
        <f t="shared" si="1979"/>
        <v>8400000</v>
      </c>
      <c r="FK168" s="774">
        <f>IFERROR(VLOOKUP($C168,[1]대도엔지니어링!$A$13:$AN$154,30,FALSE),0)</f>
        <v>100000</v>
      </c>
      <c r="FL168" s="775">
        <f t="shared" si="1980"/>
        <v>1400000</v>
      </c>
      <c r="FM168" s="774">
        <f>IFERROR(VLOOKUP($C168,[1]대도엔지니어링!$A$13:$AN$154,32,FALSE),0)</f>
        <v>0</v>
      </c>
      <c r="FN168" s="775">
        <f t="shared" si="1981"/>
        <v>0</v>
      </c>
      <c r="FO168" s="774">
        <f>IFERROR(VLOOKUP($C168,[1]대도엔지니어링!$A$13:$AN$154,34,FALSE),0)</f>
        <v>19340</v>
      </c>
      <c r="FP168" s="775">
        <f t="shared" si="1982"/>
        <v>270760</v>
      </c>
      <c r="FQ168" s="693">
        <f t="shared" si="1118"/>
        <v>719340</v>
      </c>
      <c r="FR168" s="775">
        <f t="shared" si="1983"/>
        <v>10070760</v>
      </c>
      <c r="FS168" s="774">
        <f t="shared" si="2158"/>
        <v>57528.805049817594</v>
      </c>
      <c r="FT168" s="775">
        <f t="shared" si="1984"/>
        <v>805403.27069744631</v>
      </c>
      <c r="FU168" s="693">
        <f t="shared" si="1120"/>
        <v>776868.80504981754</v>
      </c>
      <c r="FV168" s="775">
        <f t="shared" si="1985"/>
        <v>10876163.270697445</v>
      </c>
      <c r="FW168" s="693">
        <f t="shared" si="1986"/>
        <v>10876163.270697445</v>
      </c>
      <c r="FX168" s="693">
        <f t="shared" si="1987"/>
        <v>0</v>
      </c>
      <c r="FY168" s="774"/>
      <c r="FZ168" s="775">
        <f t="shared" si="1988"/>
        <v>0</v>
      </c>
      <c r="GA168" s="782"/>
      <c r="GC168" s="774">
        <f>IFERROR(VLOOKUP($C168,[1]부명엔지니어링!$A$13:$AN$154,28,FALSE),0)</f>
        <v>500000</v>
      </c>
      <c r="GD168" s="775">
        <f t="shared" si="1989"/>
        <v>7000000</v>
      </c>
      <c r="GE168" s="774">
        <f>IFERROR(VLOOKUP($C168,[1]부명엔지니어링!$A$13:$AN$154,30,FALSE),0)</f>
        <v>100000</v>
      </c>
      <c r="GF168" s="775">
        <f t="shared" si="1990"/>
        <v>1400000</v>
      </c>
      <c r="GG168" s="774">
        <f>IFERROR(VLOOKUP($C168,[1]부명엔지니어링!$A$13:$AN$154,32,FALSE),0)</f>
        <v>0</v>
      </c>
      <c r="GH168" s="775">
        <f t="shared" si="1991"/>
        <v>0</v>
      </c>
      <c r="GI168" s="774">
        <f>IFERROR(VLOOKUP($C168,[1]부명엔지니어링!$A$13:$AN$154,34,FALSE),0)</f>
        <v>0</v>
      </c>
      <c r="GJ168" s="775">
        <f t="shared" si="1992"/>
        <v>0</v>
      </c>
      <c r="GK168" s="693">
        <f t="shared" si="1121"/>
        <v>600000</v>
      </c>
      <c r="GL168" s="775">
        <f t="shared" si="1993"/>
        <v>8400000</v>
      </c>
      <c r="GM168" s="774">
        <f t="shared" si="1994"/>
        <v>76158.837500000009</v>
      </c>
      <c r="GN168" s="775">
        <f t="shared" si="1995"/>
        <v>1066223.7250000001</v>
      </c>
      <c r="GO168" s="693">
        <f t="shared" si="1122"/>
        <v>676158.83750000002</v>
      </c>
      <c r="GP168" s="775">
        <f t="shared" si="1996"/>
        <v>9466223.7249999996</v>
      </c>
      <c r="GQ168" s="693">
        <f t="shared" si="1997"/>
        <v>9466223.7249999996</v>
      </c>
      <c r="GR168" s="693">
        <f t="shared" si="1998"/>
        <v>0</v>
      </c>
      <c r="GS168" s="774"/>
      <c r="GT168" s="775">
        <f t="shared" si="1999"/>
        <v>0</v>
      </c>
      <c r="GU168" s="782"/>
      <c r="GW168" s="790">
        <f t="shared" si="2000"/>
        <v>220000</v>
      </c>
      <c r="GX168" s="790">
        <f t="shared" si="2001"/>
        <v>3080000</v>
      </c>
      <c r="GY168" s="790">
        <f t="shared" si="2002"/>
        <v>60000</v>
      </c>
      <c r="GZ168" s="790">
        <f t="shared" si="2003"/>
        <v>840000</v>
      </c>
      <c r="HA168" s="790">
        <f t="shared" si="2004"/>
        <v>0</v>
      </c>
      <c r="HB168" s="790">
        <f t="shared" si="2005"/>
        <v>0</v>
      </c>
      <c r="HC168" s="790">
        <f t="shared" si="2006"/>
        <v>0</v>
      </c>
      <c r="HD168" s="790">
        <f t="shared" si="2007"/>
        <v>0</v>
      </c>
      <c r="HE168" s="790">
        <f t="shared" si="1123"/>
        <v>280000</v>
      </c>
      <c r="HF168" s="790">
        <f t="shared" si="2008"/>
        <v>3920000</v>
      </c>
      <c r="HG168" s="790">
        <f t="shared" si="2009"/>
        <v>36937.702499999999</v>
      </c>
      <c r="HH168" s="790">
        <f t="shared" si="2010"/>
        <v>517127.83499999996</v>
      </c>
      <c r="HI168" s="790">
        <f t="shared" si="1124"/>
        <v>316937.70250000001</v>
      </c>
      <c r="HJ168" s="790">
        <f t="shared" si="2011"/>
        <v>4437127.835</v>
      </c>
      <c r="HK168" s="790">
        <f t="shared" si="2012"/>
        <v>4437127.835</v>
      </c>
      <c r="HL168" s="790">
        <f t="shared" si="2013"/>
        <v>0</v>
      </c>
      <c r="HM168" s="790"/>
      <c r="HN168" s="790">
        <f t="shared" si="2014"/>
        <v>0</v>
      </c>
      <c r="HO168" s="791" t="s">
        <v>400</v>
      </c>
      <c r="HQ168" s="783"/>
      <c r="HR168" s="784">
        <f t="shared" si="2048"/>
        <v>0</v>
      </c>
      <c r="HS168" s="783"/>
      <c r="HT168" s="784">
        <f t="shared" si="2049"/>
        <v>0</v>
      </c>
      <c r="HU168" s="783"/>
      <c r="HV168" s="784">
        <f t="shared" si="2050"/>
        <v>0</v>
      </c>
      <c r="HW168" s="783"/>
      <c r="HX168" s="784">
        <f t="shared" si="2051"/>
        <v>0</v>
      </c>
      <c r="HY168" s="707">
        <f t="shared" si="1379"/>
        <v>0</v>
      </c>
      <c r="HZ168" s="784">
        <f t="shared" si="2052"/>
        <v>0</v>
      </c>
      <c r="IA168" s="783"/>
      <c r="IB168" s="784">
        <f t="shared" si="2053"/>
        <v>0</v>
      </c>
      <c r="IC168" s="707">
        <f t="shared" si="1380"/>
        <v>0</v>
      </c>
      <c r="ID168" s="784">
        <f t="shared" si="2054"/>
        <v>0</v>
      </c>
      <c r="IE168" s="706">
        <f t="shared" si="2015"/>
        <v>0</v>
      </c>
      <c r="IF168" s="706">
        <f t="shared" si="2016"/>
        <v>0</v>
      </c>
      <c r="IG168" s="783"/>
      <c r="IH168" s="784">
        <f t="shared" si="2055"/>
        <v>0</v>
      </c>
      <c r="II168" s="782"/>
      <c r="IK168" s="783"/>
      <c r="IL168" s="784">
        <f t="shared" si="2056"/>
        <v>0</v>
      </c>
      <c r="IM168" s="783"/>
      <c r="IN168" s="784">
        <f t="shared" si="2057"/>
        <v>0</v>
      </c>
      <c r="IO168" s="783"/>
      <c r="IP168" s="784">
        <f t="shared" si="2058"/>
        <v>0</v>
      </c>
      <c r="IQ168" s="783"/>
      <c r="IR168" s="784">
        <f t="shared" si="2059"/>
        <v>0</v>
      </c>
      <c r="IS168" s="707">
        <f t="shared" si="1381"/>
        <v>0</v>
      </c>
      <c r="IT168" s="784">
        <f t="shared" si="2060"/>
        <v>0</v>
      </c>
      <c r="IU168" s="783"/>
      <c r="IV168" s="784">
        <f t="shared" si="2061"/>
        <v>0</v>
      </c>
      <c r="IW168" s="707">
        <f t="shared" si="1382"/>
        <v>0</v>
      </c>
      <c r="IX168" s="784">
        <f t="shared" si="2062"/>
        <v>0</v>
      </c>
      <c r="IY168" s="706">
        <f t="shared" si="2017"/>
        <v>0</v>
      </c>
      <c r="IZ168" s="706">
        <f t="shared" si="2018"/>
        <v>0</v>
      </c>
      <c r="JA168" s="783"/>
      <c r="JB168" s="784">
        <f t="shared" si="2063"/>
        <v>0</v>
      </c>
      <c r="JC168" s="782"/>
      <c r="JE168" s="783"/>
      <c r="JF168" s="784">
        <f t="shared" si="2064"/>
        <v>0</v>
      </c>
      <c r="JG168" s="783"/>
      <c r="JH168" s="784">
        <f t="shared" si="2065"/>
        <v>0</v>
      </c>
      <c r="JI168" s="783"/>
      <c r="JJ168" s="784">
        <f t="shared" si="2066"/>
        <v>0</v>
      </c>
      <c r="JK168" s="783"/>
      <c r="JL168" s="784">
        <f t="shared" si="2067"/>
        <v>0</v>
      </c>
      <c r="JM168" s="707">
        <f t="shared" si="1383"/>
        <v>0</v>
      </c>
      <c r="JN168" s="784">
        <f t="shared" si="2068"/>
        <v>0</v>
      </c>
      <c r="JO168" s="783"/>
      <c r="JP168" s="784">
        <f t="shared" si="2069"/>
        <v>0</v>
      </c>
      <c r="JQ168" s="707">
        <f t="shared" si="1384"/>
        <v>0</v>
      </c>
      <c r="JR168" s="784">
        <f t="shared" si="2070"/>
        <v>0</v>
      </c>
      <c r="JS168" s="706">
        <f t="shared" si="2019"/>
        <v>0</v>
      </c>
      <c r="JT168" s="706">
        <f t="shared" si="2020"/>
        <v>0</v>
      </c>
      <c r="JU168" s="783"/>
      <c r="JV168" s="784">
        <f t="shared" si="2071"/>
        <v>0</v>
      </c>
      <c r="JW168" s="782"/>
      <c r="JY168" s="783"/>
      <c r="JZ168" s="784">
        <f t="shared" si="2072"/>
        <v>0</v>
      </c>
      <c r="KA168" s="783"/>
      <c r="KB168" s="784">
        <f t="shared" si="2073"/>
        <v>0</v>
      </c>
      <c r="KC168" s="783"/>
      <c r="KD168" s="784">
        <f t="shared" si="2074"/>
        <v>0</v>
      </c>
      <c r="KE168" s="783"/>
      <c r="KF168" s="784">
        <f t="shared" si="2075"/>
        <v>0</v>
      </c>
      <c r="KG168" s="707">
        <f t="shared" si="1385"/>
        <v>0</v>
      </c>
      <c r="KH168" s="784">
        <f t="shared" si="2076"/>
        <v>0</v>
      </c>
      <c r="KI168" s="783"/>
      <c r="KJ168" s="784">
        <f t="shared" si="2077"/>
        <v>0</v>
      </c>
      <c r="KK168" s="707">
        <f t="shared" si="1386"/>
        <v>0</v>
      </c>
      <c r="KL168" s="784">
        <f t="shared" si="2078"/>
        <v>0</v>
      </c>
      <c r="KM168" s="706">
        <f t="shared" si="2021"/>
        <v>0</v>
      </c>
      <c r="KN168" s="706">
        <f t="shared" si="2022"/>
        <v>0</v>
      </c>
      <c r="KO168" s="783"/>
      <c r="KP168" s="784">
        <f t="shared" si="2079"/>
        <v>0</v>
      </c>
      <c r="KQ168" s="782"/>
      <c r="KS168" s="783"/>
      <c r="KT168" s="784">
        <f t="shared" si="2080"/>
        <v>0</v>
      </c>
      <c r="KU168" s="783"/>
      <c r="KV168" s="784">
        <f t="shared" si="2081"/>
        <v>0</v>
      </c>
      <c r="KW168" s="783"/>
      <c r="KX168" s="784">
        <f t="shared" si="2082"/>
        <v>0</v>
      </c>
      <c r="KY168" s="783"/>
      <c r="KZ168" s="784">
        <f t="shared" si="2083"/>
        <v>0</v>
      </c>
      <c r="LA168" s="707">
        <f t="shared" si="1387"/>
        <v>0</v>
      </c>
      <c r="LB168" s="784">
        <f t="shared" si="2084"/>
        <v>0</v>
      </c>
      <c r="LC168" s="783"/>
      <c r="LD168" s="784">
        <f t="shared" si="2085"/>
        <v>0</v>
      </c>
      <c r="LE168" s="707">
        <f t="shared" si="1388"/>
        <v>0</v>
      </c>
      <c r="LF168" s="784">
        <f t="shared" si="2086"/>
        <v>0</v>
      </c>
      <c r="LG168" s="706">
        <f t="shared" si="2023"/>
        <v>0</v>
      </c>
      <c r="LH168" s="706">
        <f t="shared" si="2024"/>
        <v>0</v>
      </c>
      <c r="LI168" s="783"/>
      <c r="LJ168" s="784">
        <f t="shared" si="2087"/>
        <v>0</v>
      </c>
      <c r="LK168" s="782"/>
      <c r="LM168" s="783"/>
      <c r="LN168" s="784">
        <f t="shared" si="2088"/>
        <v>0</v>
      </c>
      <c r="LO168" s="783"/>
      <c r="LP168" s="784">
        <f t="shared" si="2089"/>
        <v>0</v>
      </c>
      <c r="LQ168" s="783"/>
      <c r="LR168" s="784">
        <f t="shared" si="2090"/>
        <v>0</v>
      </c>
      <c r="LS168" s="783"/>
      <c r="LT168" s="784">
        <f t="shared" si="2091"/>
        <v>0</v>
      </c>
      <c r="LU168" s="707">
        <f t="shared" si="1389"/>
        <v>0</v>
      </c>
      <c r="LV168" s="784">
        <f t="shared" si="2092"/>
        <v>0</v>
      </c>
      <c r="LW168" s="783"/>
      <c r="LX168" s="784">
        <f t="shared" si="2093"/>
        <v>0</v>
      </c>
      <c r="LY168" s="707">
        <f t="shared" si="1390"/>
        <v>0</v>
      </c>
      <c r="LZ168" s="784">
        <f t="shared" si="2094"/>
        <v>0</v>
      </c>
      <c r="MA168" s="706">
        <f t="shared" si="2025"/>
        <v>0</v>
      </c>
      <c r="MB168" s="706">
        <f t="shared" si="2026"/>
        <v>0</v>
      </c>
      <c r="MC168" s="783"/>
      <c r="MD168" s="784">
        <f t="shared" si="2095"/>
        <v>0</v>
      </c>
      <c r="ME168" s="782"/>
      <c r="MG168" s="783"/>
      <c r="MH168" s="784">
        <f t="shared" si="2096"/>
        <v>0</v>
      </c>
      <c r="MI168" s="783"/>
      <c r="MJ168" s="784">
        <f t="shared" si="2097"/>
        <v>0</v>
      </c>
      <c r="MK168" s="783"/>
      <c r="ML168" s="784">
        <f t="shared" si="2098"/>
        <v>0</v>
      </c>
      <c r="MM168" s="783"/>
      <c r="MN168" s="784">
        <f t="shared" si="2099"/>
        <v>0</v>
      </c>
      <c r="MO168" s="707">
        <f t="shared" si="1391"/>
        <v>0</v>
      </c>
      <c r="MP168" s="784">
        <f t="shared" si="2100"/>
        <v>0</v>
      </c>
      <c r="MQ168" s="783"/>
      <c r="MR168" s="784">
        <f t="shared" si="2101"/>
        <v>0</v>
      </c>
      <c r="MS168" s="707">
        <f t="shared" si="1392"/>
        <v>0</v>
      </c>
      <c r="MT168" s="784">
        <f t="shared" si="2102"/>
        <v>0</v>
      </c>
      <c r="MU168" s="706">
        <f t="shared" si="2027"/>
        <v>0</v>
      </c>
      <c r="MV168" s="706">
        <f t="shared" si="2028"/>
        <v>0</v>
      </c>
      <c r="MW168" s="783"/>
      <c r="MX168" s="784">
        <f t="shared" si="2103"/>
        <v>0</v>
      </c>
      <c r="MY168" s="782"/>
      <c r="NA168" s="783"/>
      <c r="NB168" s="784">
        <f t="shared" si="2104"/>
        <v>0</v>
      </c>
      <c r="NC168" s="783"/>
      <c r="ND168" s="784">
        <f t="shared" si="2105"/>
        <v>0</v>
      </c>
      <c r="NE168" s="783"/>
      <c r="NF168" s="784">
        <f t="shared" si="2106"/>
        <v>0</v>
      </c>
      <c r="NG168" s="783"/>
      <c r="NH168" s="784">
        <f t="shared" si="2107"/>
        <v>0</v>
      </c>
      <c r="NI168" s="707">
        <f t="shared" si="1393"/>
        <v>0</v>
      </c>
      <c r="NJ168" s="784">
        <f t="shared" si="2108"/>
        <v>0</v>
      </c>
      <c r="NK168" s="783"/>
      <c r="NL168" s="784">
        <f t="shared" si="2109"/>
        <v>0</v>
      </c>
      <c r="NM168" s="707">
        <f t="shared" si="1394"/>
        <v>0</v>
      </c>
      <c r="NN168" s="784">
        <f t="shared" si="2110"/>
        <v>0</v>
      </c>
      <c r="NO168" s="706">
        <f t="shared" si="2029"/>
        <v>0</v>
      </c>
      <c r="NP168" s="706">
        <f t="shared" si="2030"/>
        <v>0</v>
      </c>
      <c r="NQ168" s="783"/>
      <c r="NR168" s="784">
        <f t="shared" si="2111"/>
        <v>0</v>
      </c>
      <c r="NS168" s="782"/>
      <c r="NU168" s="783"/>
      <c r="NV168" s="784">
        <f t="shared" si="2112"/>
        <v>0</v>
      </c>
      <c r="NW168" s="783"/>
      <c r="NX168" s="784">
        <f t="shared" si="2113"/>
        <v>0</v>
      </c>
      <c r="NY168" s="783"/>
      <c r="NZ168" s="784">
        <f t="shared" si="2114"/>
        <v>0</v>
      </c>
      <c r="OA168" s="783"/>
      <c r="OB168" s="784">
        <f t="shared" si="2115"/>
        <v>0</v>
      </c>
      <c r="OC168" s="707">
        <f t="shared" si="1395"/>
        <v>0</v>
      </c>
      <c r="OD168" s="784">
        <f t="shared" si="2116"/>
        <v>0</v>
      </c>
      <c r="OE168" s="783"/>
      <c r="OF168" s="784">
        <f t="shared" si="2117"/>
        <v>0</v>
      </c>
      <c r="OG168" s="707">
        <f t="shared" si="1396"/>
        <v>0</v>
      </c>
      <c r="OH168" s="784">
        <f t="shared" si="2118"/>
        <v>0</v>
      </c>
      <c r="OI168" s="706">
        <f t="shared" si="2031"/>
        <v>0</v>
      </c>
      <c r="OJ168" s="706">
        <f t="shared" si="2032"/>
        <v>0</v>
      </c>
      <c r="OK168" s="783"/>
      <c r="OL168" s="784">
        <f t="shared" si="2119"/>
        <v>0</v>
      </c>
      <c r="OM168" s="782"/>
      <c r="OO168" s="783"/>
      <c r="OP168" s="784">
        <f t="shared" si="2120"/>
        <v>0</v>
      </c>
      <c r="OQ168" s="783"/>
      <c r="OR168" s="784">
        <f t="shared" si="2121"/>
        <v>0</v>
      </c>
      <c r="OS168" s="783"/>
      <c r="OT168" s="784">
        <f t="shared" si="2122"/>
        <v>0</v>
      </c>
      <c r="OU168" s="783"/>
      <c r="OV168" s="784">
        <f t="shared" si="2123"/>
        <v>0</v>
      </c>
      <c r="OW168" s="707">
        <f t="shared" si="1397"/>
        <v>0</v>
      </c>
      <c r="OX168" s="784">
        <f t="shared" si="2124"/>
        <v>0</v>
      </c>
      <c r="OY168" s="783"/>
      <c r="OZ168" s="784">
        <f t="shared" si="2125"/>
        <v>0</v>
      </c>
      <c r="PA168" s="707">
        <f t="shared" si="1398"/>
        <v>0</v>
      </c>
      <c r="PB168" s="784">
        <f t="shared" si="2126"/>
        <v>0</v>
      </c>
      <c r="PC168" s="706">
        <f t="shared" si="2033"/>
        <v>0</v>
      </c>
      <c r="PD168" s="706">
        <f t="shared" si="2034"/>
        <v>0</v>
      </c>
      <c r="PE168" s="783"/>
      <c r="PF168" s="784">
        <f t="shared" si="2127"/>
        <v>0</v>
      </c>
      <c r="PG168" s="782"/>
      <c r="PI168" s="783"/>
      <c r="PJ168" s="784">
        <f t="shared" si="2128"/>
        <v>0</v>
      </c>
      <c r="PK168" s="783"/>
      <c r="PL168" s="784">
        <f t="shared" si="2129"/>
        <v>0</v>
      </c>
      <c r="PM168" s="783"/>
      <c r="PN168" s="784">
        <f t="shared" si="2130"/>
        <v>0</v>
      </c>
      <c r="PO168" s="783"/>
      <c r="PP168" s="784">
        <f t="shared" si="2131"/>
        <v>0</v>
      </c>
      <c r="PQ168" s="707">
        <f t="shared" si="1399"/>
        <v>0</v>
      </c>
      <c r="PR168" s="784">
        <f t="shared" si="2132"/>
        <v>0</v>
      </c>
      <c r="PS168" s="783"/>
      <c r="PT168" s="784">
        <f t="shared" si="2133"/>
        <v>0</v>
      </c>
      <c r="PU168" s="707">
        <f t="shared" si="1400"/>
        <v>0</v>
      </c>
      <c r="PV168" s="784">
        <f t="shared" si="2134"/>
        <v>0</v>
      </c>
      <c r="PW168" s="706">
        <f t="shared" si="2035"/>
        <v>0</v>
      </c>
      <c r="PX168" s="706">
        <f t="shared" si="2036"/>
        <v>0</v>
      </c>
      <c r="PY168" s="783"/>
      <c r="PZ168" s="784">
        <f t="shared" si="2135"/>
        <v>0</v>
      </c>
      <c r="QA168" s="782"/>
      <c r="QC168" s="783"/>
      <c r="QD168" s="784">
        <f t="shared" si="2136"/>
        <v>0</v>
      </c>
      <c r="QE168" s="783"/>
      <c r="QF168" s="784">
        <f t="shared" si="2137"/>
        <v>0</v>
      </c>
      <c r="QG168" s="783"/>
      <c r="QH168" s="784">
        <f t="shared" si="2138"/>
        <v>0</v>
      </c>
      <c r="QI168" s="783"/>
      <c r="QJ168" s="784">
        <f t="shared" si="2139"/>
        <v>0</v>
      </c>
      <c r="QK168" s="707">
        <f t="shared" si="1401"/>
        <v>0</v>
      </c>
      <c r="QL168" s="784">
        <f t="shared" si="2140"/>
        <v>0</v>
      </c>
      <c r="QM168" s="783"/>
      <c r="QN168" s="784">
        <f t="shared" si="2141"/>
        <v>0</v>
      </c>
      <c r="QO168" s="707">
        <f t="shared" si="1402"/>
        <v>0</v>
      </c>
      <c r="QP168" s="784">
        <f t="shared" si="2142"/>
        <v>0</v>
      </c>
      <c r="QQ168" s="706">
        <f t="shared" si="2037"/>
        <v>0</v>
      </c>
      <c r="QR168" s="706">
        <f t="shared" si="2038"/>
        <v>0</v>
      </c>
      <c r="QS168" s="783"/>
      <c r="QT168" s="784">
        <f t="shared" si="2143"/>
        <v>0</v>
      </c>
      <c r="QU168" s="782"/>
      <c r="RA168" s="785">
        <f t="shared" si="2144"/>
        <v>0</v>
      </c>
      <c r="RB168" s="785" t="e">
        <f t="shared" si="2145"/>
        <v>#REF!</v>
      </c>
      <c r="RC168" s="677">
        <f t="shared" si="2146"/>
        <v>0</v>
      </c>
      <c r="RD168" s="677">
        <f t="shared" si="2146"/>
        <v>6</v>
      </c>
      <c r="RE168" s="677">
        <f t="shared" si="2146"/>
        <v>8</v>
      </c>
      <c r="RF168" s="677">
        <f t="shared" si="2146"/>
        <v>0</v>
      </c>
      <c r="RG168" s="677">
        <f t="shared" si="2146"/>
        <v>0</v>
      </c>
      <c r="RH168" s="677">
        <f t="shared" si="2146"/>
        <v>0</v>
      </c>
      <c r="RI168" s="677">
        <f t="shared" si="2146"/>
        <v>0</v>
      </c>
      <c r="RJ168" s="677">
        <f t="shared" si="2146"/>
        <v>0</v>
      </c>
      <c r="RK168" s="677" t="e">
        <f>#REF!</f>
        <v>#REF!</v>
      </c>
      <c r="RL168" s="677" t="e">
        <f>#REF!</f>
        <v>#REF!</v>
      </c>
      <c r="RM168" s="677">
        <f t="shared" si="2147"/>
        <v>0</v>
      </c>
      <c r="RN168" s="677">
        <f t="shared" si="2147"/>
        <v>0</v>
      </c>
      <c r="RO168" s="677">
        <f t="shared" si="2147"/>
        <v>0</v>
      </c>
      <c r="RP168" s="677">
        <f t="shared" si="2147"/>
        <v>0</v>
      </c>
      <c r="RQ168" s="677">
        <f t="shared" si="2147"/>
        <v>0</v>
      </c>
      <c r="RR168" s="677">
        <f t="shared" si="2147"/>
        <v>0</v>
      </c>
      <c r="RS168" s="677">
        <f t="shared" si="2147"/>
        <v>0</v>
      </c>
      <c r="RT168" s="677">
        <f t="shared" si="2147"/>
        <v>0</v>
      </c>
      <c r="RV168" s="675">
        <f t="shared" si="2148"/>
        <v>14</v>
      </c>
      <c r="RW168" s="675">
        <f t="shared" si="2149"/>
        <v>0</v>
      </c>
      <c r="RX168" s="675">
        <f t="shared" si="2150"/>
        <v>0</v>
      </c>
      <c r="RY168" s="675">
        <f t="shared" si="2151"/>
        <v>0</v>
      </c>
      <c r="RZ168" s="675">
        <f t="shared" si="2152"/>
        <v>0</v>
      </c>
      <c r="SA168" s="675">
        <f t="shared" si="2153"/>
        <v>0</v>
      </c>
      <c r="SB168" s="675">
        <f t="shared" si="2154"/>
        <v>0</v>
      </c>
      <c r="SC168" s="675">
        <f t="shared" si="2155"/>
        <v>0</v>
      </c>
      <c r="SD168" s="675" t="e">
        <f xml:space="preserve"> SUMIF(#REF!,$SD$8,#REF!)</f>
        <v>#REF!</v>
      </c>
      <c r="SE168" s="675" t="e">
        <f xml:space="preserve"> SUMIF(#REF!,$SE$8,#REF!)</f>
        <v>#REF!</v>
      </c>
      <c r="SG168" s="675">
        <f t="shared" si="2156"/>
        <v>0</v>
      </c>
      <c r="SH168" s="675">
        <f t="shared" si="2156"/>
        <v>1680000</v>
      </c>
      <c r="SI168" s="675">
        <f t="shared" si="2156"/>
        <v>2240000</v>
      </c>
      <c r="SJ168" s="675">
        <f t="shared" si="2156"/>
        <v>0</v>
      </c>
      <c r="SK168" s="675">
        <f t="shared" si="2156"/>
        <v>0</v>
      </c>
      <c r="SL168" s="675">
        <f t="shared" si="2156"/>
        <v>0</v>
      </c>
      <c r="SM168" s="675">
        <f t="shared" si="2156"/>
        <v>0</v>
      </c>
      <c r="SN168" s="675">
        <f t="shared" si="2156"/>
        <v>0</v>
      </c>
      <c r="SO168" s="675" t="e">
        <f t="shared" si="2156"/>
        <v>#REF!</v>
      </c>
      <c r="SP168" s="675" t="e">
        <f t="shared" si="2156"/>
        <v>#REF!</v>
      </c>
      <c r="SQ168" s="675">
        <f t="shared" si="2156"/>
        <v>0</v>
      </c>
      <c r="SR168" s="675">
        <f t="shared" si="2156"/>
        <v>0</v>
      </c>
      <c r="SS168" s="675">
        <f t="shared" si="2156"/>
        <v>0</v>
      </c>
      <c r="ST168" s="675">
        <f t="shared" si="2156"/>
        <v>0</v>
      </c>
      <c r="SU168" s="675">
        <f t="shared" si="2156"/>
        <v>0</v>
      </c>
      <c r="SV168" s="675">
        <f t="shared" si="2156"/>
        <v>0</v>
      </c>
      <c r="SW168" s="675">
        <f t="shared" si="2157"/>
        <v>0</v>
      </c>
      <c r="SX168" s="675">
        <f t="shared" si="2157"/>
        <v>0</v>
      </c>
      <c r="SY168" s="675" t="e">
        <f>#REF!*$AP168</f>
        <v>#REF!</v>
      </c>
      <c r="SZ168" s="675" t="e">
        <f>#REF!*$AP168</f>
        <v>#REF!</v>
      </c>
      <c r="TA168" s="675" t="e">
        <f>#REF!*$AP168</f>
        <v>#REF!</v>
      </c>
      <c r="TB168" s="675" t="e">
        <f>#REF!*$AP168</f>
        <v>#REF!</v>
      </c>
      <c r="TC168" s="675" t="e">
        <f>#REF!*$AP168</f>
        <v>#REF!</v>
      </c>
      <c r="TE168" s="675">
        <f t="shared" si="1403"/>
        <v>3920000</v>
      </c>
      <c r="TF168" s="675">
        <f t="shared" si="1404"/>
        <v>0</v>
      </c>
      <c r="TG168" s="675">
        <f t="shared" si="1405"/>
        <v>0</v>
      </c>
      <c r="TH168" s="675">
        <f t="shared" si="1406"/>
        <v>0</v>
      </c>
      <c r="TI168" s="675">
        <f t="shared" si="1407"/>
        <v>0</v>
      </c>
      <c r="TJ168" s="675">
        <f t="shared" si="1408"/>
        <v>0</v>
      </c>
      <c r="TK168" s="675">
        <f t="shared" si="1409"/>
        <v>0</v>
      </c>
      <c r="TL168" s="675">
        <f t="shared" si="1410"/>
        <v>0</v>
      </c>
      <c r="TM168" s="675">
        <f t="shared" si="1411"/>
        <v>0</v>
      </c>
      <c r="TN168" s="676">
        <f t="shared" si="1412"/>
        <v>0</v>
      </c>
      <c r="TP168" s="675">
        <f>IFERROR(SG168*(1+LEVEL_2!#REF!),0)</f>
        <v>0</v>
      </c>
      <c r="TQ168" s="675">
        <f>IFERROR(SH168*(1+LEVEL_2!#REF!),0)</f>
        <v>0</v>
      </c>
      <c r="TR168" s="675">
        <f>IFERROR(SI168*(1+LEVEL_2!#REF!),0)</f>
        <v>0</v>
      </c>
      <c r="TS168" s="675">
        <f>IFERROR(SJ168*(1+LEVEL_2!#REF!),0)</f>
        <v>0</v>
      </c>
      <c r="TT168" s="675">
        <f>IFERROR(SK168*(1+LEVEL_2!#REF!),0)</f>
        <v>0</v>
      </c>
      <c r="TU168" s="675">
        <f>IFERROR(SL168*(1+LEVEL_2!#REF!),0)</f>
        <v>0</v>
      </c>
      <c r="TV168" s="675">
        <f>IFERROR(SM168*(1+LEVEL_2!#REF!),0)</f>
        <v>0</v>
      </c>
      <c r="TW168" s="675">
        <f>IFERROR(SN168*(1+LEVEL_2!#REF!),0)</f>
        <v>0</v>
      </c>
      <c r="TX168" s="675">
        <f>IFERROR(SO168*(1+LEVEL_2!#REF!),0)</f>
        <v>0</v>
      </c>
      <c r="TY168" s="675">
        <f>IFERROR(SP168*(1+LEVEL_2!#REF!),0)</f>
        <v>0</v>
      </c>
      <c r="TZ168" s="675">
        <f>IFERROR(SQ168*(1+LEVEL_2!#REF!),0)</f>
        <v>0</v>
      </c>
      <c r="UA168" s="675">
        <f>IFERROR(SR168*(1+LEVEL_2!#REF!),0)</f>
        <v>0</v>
      </c>
      <c r="UB168" s="675">
        <f>IFERROR(SS168*(1+LEVEL_2!#REF!),0)</f>
        <v>0</v>
      </c>
      <c r="UC168" s="675">
        <f>IFERROR(ST168*(1+LEVEL_2!#REF!),0)</f>
        <v>0</v>
      </c>
      <c r="UD168" s="675">
        <f>IFERROR(SU168*(1+LEVEL_2!#REF!),0)</f>
        <v>0</v>
      </c>
      <c r="UE168" s="675">
        <f>IFERROR(SV168*(1+LEVEL_2!#REF!),0)</f>
        <v>0</v>
      </c>
      <c r="UF168" s="675">
        <f>IFERROR(SW168*(1+LEVEL_2!#REF!),0)</f>
        <v>0</v>
      </c>
      <c r="UG168" s="675">
        <f>IFERROR(SX168*(1+LEVEL_2!#REF!),0)</f>
        <v>0</v>
      </c>
      <c r="UH168" s="675">
        <f>IFERROR(SY168*(1+LEVEL_2!#REF!),0)</f>
        <v>0</v>
      </c>
      <c r="UI168" s="675">
        <f>IFERROR(SZ168*(1+LEVEL_2!#REF!),0)</f>
        <v>0</v>
      </c>
      <c r="UJ168" s="675">
        <f>IFERROR(TA168*(1+LEVEL_2!#REF!),0)</f>
        <v>0</v>
      </c>
      <c r="UK168" s="675">
        <f>IFERROR(TB168*(1+LEVEL_2!#REF!),0)</f>
        <v>0</v>
      </c>
      <c r="UL168" s="675">
        <f>IFERROR(TC168*(1+LEVEL_2!#REF!),0)</f>
        <v>0</v>
      </c>
      <c r="UN168" s="675">
        <f t="shared" si="1413"/>
        <v>0</v>
      </c>
      <c r="UO168" s="675">
        <f t="shared" si="1414"/>
        <v>0</v>
      </c>
      <c r="UP168" s="675">
        <f t="shared" si="1415"/>
        <v>0</v>
      </c>
      <c r="UQ168" s="675">
        <f t="shared" si="1416"/>
        <v>0</v>
      </c>
      <c r="UR168" s="675">
        <f t="shared" si="1417"/>
        <v>0</v>
      </c>
      <c r="US168" s="675">
        <f t="shared" si="1418"/>
        <v>0</v>
      </c>
      <c r="UT168" s="675">
        <f t="shared" si="1419"/>
        <v>0</v>
      </c>
      <c r="UU168" s="675">
        <f t="shared" si="1420"/>
        <v>0</v>
      </c>
      <c r="UV168" s="675">
        <f t="shared" si="1421"/>
        <v>0</v>
      </c>
      <c r="UW168" s="676">
        <f t="shared" si="1422"/>
        <v>0</v>
      </c>
    </row>
    <row r="169" spans="1:569" s="645" customFormat="1" ht="20.100000000000001" customHeight="1">
      <c r="A169" s="677"/>
      <c r="B169" s="677" t="s">
        <v>405</v>
      </c>
      <c r="C169" s="764" t="s">
        <v>793</v>
      </c>
      <c r="D169" s="764"/>
      <c r="E169" s="792" t="s">
        <v>790</v>
      </c>
      <c r="F169" s="787" t="s">
        <v>794</v>
      </c>
      <c r="G169" s="786" t="s">
        <v>795</v>
      </c>
      <c r="H169" s="794" t="s">
        <v>154</v>
      </c>
      <c r="I169" s="789">
        <f>Rev.1_Base!G350</f>
        <v>1</v>
      </c>
      <c r="J169" s="789">
        <f>Rev.1_Base!H350</f>
        <v>1</v>
      </c>
      <c r="K169" s="789">
        <f>Rev.1_Base!J350</f>
        <v>0</v>
      </c>
      <c r="L169" s="789">
        <f>Rev.1_Base!K350</f>
        <v>0</v>
      </c>
      <c r="M169" s="770"/>
      <c r="N169" s="771">
        <f t="shared" si="1423"/>
        <v>1</v>
      </c>
      <c r="O169" s="772">
        <f t="shared" si="1424"/>
        <v>0</v>
      </c>
      <c r="Q169" s="789">
        <f>Rev.1_Base!M350</f>
        <v>0</v>
      </c>
      <c r="R169" s="795">
        <f>Rev.1_Base!O350</f>
        <v>0</v>
      </c>
      <c r="S169" s="795">
        <f>Rev.1_Base!Q350</f>
        <v>1</v>
      </c>
      <c r="T169" s="795">
        <f>Rev.1_Base!S350</f>
        <v>0</v>
      </c>
      <c r="U169" s="795">
        <f>Rev.1_Base!U350</f>
        <v>0</v>
      </c>
      <c r="V169" s="795">
        <f>Rev.1_Base!W350</f>
        <v>0</v>
      </c>
      <c r="W169" s="795">
        <f>Rev.1_Base!Y350</f>
        <v>0</v>
      </c>
      <c r="X169" s="795">
        <f>Rev.1_Base!AA350</f>
        <v>0</v>
      </c>
      <c r="Y169" s="690"/>
      <c r="Z169" s="690"/>
      <c r="AA169" s="690"/>
      <c r="AB169" s="690"/>
      <c r="AC169" s="690"/>
      <c r="AD169" s="690"/>
      <c r="AE169" s="690"/>
      <c r="AF169" s="691"/>
      <c r="AH169" s="774">
        <f t="shared" si="1908"/>
        <v>350000</v>
      </c>
      <c r="AI169" s="775">
        <f t="shared" si="1909"/>
        <v>350000</v>
      </c>
      <c r="AJ169" s="774">
        <f t="shared" si="1910"/>
        <v>80000</v>
      </c>
      <c r="AK169" s="775">
        <f t="shared" si="1911"/>
        <v>80000</v>
      </c>
      <c r="AL169" s="774">
        <f t="shared" si="1912"/>
        <v>0</v>
      </c>
      <c r="AM169" s="775">
        <f t="shared" si="1913"/>
        <v>0</v>
      </c>
      <c r="AN169" s="774">
        <f t="shared" si="1914"/>
        <v>0</v>
      </c>
      <c r="AO169" s="775">
        <f t="shared" si="1915"/>
        <v>0</v>
      </c>
      <c r="AP169" s="693">
        <f t="shared" si="1111"/>
        <v>430000</v>
      </c>
      <c r="AQ169" s="775">
        <f t="shared" si="1916"/>
        <v>430000</v>
      </c>
      <c r="AR169" s="774">
        <f t="shared" si="1917"/>
        <v>55453.57</v>
      </c>
      <c r="AS169" s="775">
        <f t="shared" si="1918"/>
        <v>55453.57</v>
      </c>
      <c r="AT169" s="776">
        <f t="shared" ref="AT169:AT232" si="2161">AV169*$AT$5</f>
        <v>582544.28399999999</v>
      </c>
      <c r="AU169" s="776">
        <f t="shared" si="2039"/>
        <v>970907.14</v>
      </c>
      <c r="AV169" s="693">
        <f t="shared" si="1903"/>
        <v>485453.57</v>
      </c>
      <c r="AW169" s="775">
        <f t="shared" si="1370"/>
        <v>0</v>
      </c>
      <c r="AX169" s="775">
        <f t="shared" si="1919"/>
        <v>0</v>
      </c>
      <c r="AY169" s="775">
        <f t="shared" si="1920"/>
        <v>970907.14</v>
      </c>
      <c r="AZ169" s="775">
        <f t="shared" si="1920"/>
        <v>485453.57</v>
      </c>
      <c r="BA169" s="693">
        <f t="shared" si="1921"/>
        <v>485453.57</v>
      </c>
      <c r="BB169" s="693">
        <f t="shared" si="1922"/>
        <v>0</v>
      </c>
      <c r="BC169" s="774">
        <f t="shared" si="1923"/>
        <v>0</v>
      </c>
      <c r="BD169" s="775">
        <f t="shared" si="1924"/>
        <v>0</v>
      </c>
      <c r="BE169" s="777"/>
      <c r="BG169" s="790">
        <f t="shared" si="2044"/>
        <v>350000</v>
      </c>
      <c r="BH169" s="790">
        <f t="shared" si="1925"/>
        <v>350000</v>
      </c>
      <c r="BI169" s="790">
        <f t="shared" si="2045"/>
        <v>80000</v>
      </c>
      <c r="BJ169" s="790">
        <f t="shared" si="1926"/>
        <v>80000</v>
      </c>
      <c r="BK169" s="790">
        <f t="shared" si="2046"/>
        <v>0</v>
      </c>
      <c r="BL169" s="790">
        <f t="shared" si="1927"/>
        <v>0</v>
      </c>
      <c r="BM169" s="790">
        <f t="shared" si="2047"/>
        <v>0</v>
      </c>
      <c r="BN169" s="790">
        <f t="shared" si="1928"/>
        <v>0</v>
      </c>
      <c r="BO169" s="790">
        <f t="shared" si="1371"/>
        <v>430000</v>
      </c>
      <c r="BP169" s="790">
        <f t="shared" si="1929"/>
        <v>430000</v>
      </c>
      <c r="BQ169" s="790">
        <f t="shared" si="1930"/>
        <v>55453.57</v>
      </c>
      <c r="BR169" s="790">
        <f t="shared" si="1931"/>
        <v>55453.57</v>
      </c>
      <c r="BS169" s="790">
        <f t="shared" si="1372"/>
        <v>485453.57</v>
      </c>
      <c r="BT169" s="790">
        <f t="shared" si="1932"/>
        <v>485453.57</v>
      </c>
      <c r="BU169" s="790">
        <f t="shared" si="1933"/>
        <v>485453.57</v>
      </c>
      <c r="BV169" s="790">
        <f t="shared" si="1934"/>
        <v>0</v>
      </c>
      <c r="BW169" s="790"/>
      <c r="BX169" s="790">
        <f t="shared" si="1935"/>
        <v>0</v>
      </c>
      <c r="BY169" s="791" t="s">
        <v>400</v>
      </c>
      <c r="CA169" s="817">
        <f>CA168*1.5</f>
        <v>120000</v>
      </c>
      <c r="CB169" s="745">
        <f t="shared" si="1936"/>
        <v>120000</v>
      </c>
      <c r="CC169" s="817">
        <f>CC168*1.5</f>
        <v>75000</v>
      </c>
      <c r="CD169" s="745">
        <f t="shared" si="1937"/>
        <v>75000</v>
      </c>
      <c r="CE169" s="718"/>
      <c r="CF169" s="745">
        <f t="shared" si="1938"/>
        <v>0</v>
      </c>
      <c r="CG169" s="817">
        <f>CG168*1.5</f>
        <v>45000</v>
      </c>
      <c r="CH169" s="745">
        <f t="shared" si="1939"/>
        <v>45000</v>
      </c>
      <c r="CI169" s="746">
        <f t="shared" si="1377"/>
        <v>240000</v>
      </c>
      <c r="CJ169" s="745">
        <f t="shared" si="1940"/>
        <v>240000</v>
      </c>
      <c r="CK169" s="718"/>
      <c r="CL169" s="745">
        <f t="shared" si="1941"/>
        <v>0</v>
      </c>
      <c r="CM169" s="746">
        <f t="shared" si="1378"/>
        <v>240000</v>
      </c>
      <c r="CN169" s="745">
        <f t="shared" si="1942"/>
        <v>240000</v>
      </c>
      <c r="CO169" s="699">
        <f t="shared" si="1943"/>
        <v>0</v>
      </c>
      <c r="CP169" s="699">
        <f t="shared" si="1943"/>
        <v>0</v>
      </c>
      <c r="CQ169" s="699">
        <f t="shared" si="1943"/>
        <v>240000</v>
      </c>
      <c r="CR169" s="699">
        <f t="shared" si="1943"/>
        <v>0</v>
      </c>
      <c r="CS169" s="700">
        <f t="shared" si="1943"/>
        <v>0</v>
      </c>
      <c r="CT169" s="699">
        <f t="shared" si="1943"/>
        <v>0</v>
      </c>
      <c r="CU169" s="699">
        <f t="shared" si="1943"/>
        <v>0</v>
      </c>
      <c r="CV169" s="700">
        <f t="shared" si="1944"/>
        <v>0</v>
      </c>
      <c r="CW169" s="697"/>
      <c r="CX169" s="696">
        <f t="shared" si="1945"/>
        <v>0</v>
      </c>
      <c r="CY169" s="701"/>
      <c r="DA169" s="778">
        <f>IFERROR(VLOOKUP($C169,정민건설!$A$13:$AM$154,28,FALSE),0)</f>
        <v>350000</v>
      </c>
      <c r="DB169" s="775">
        <f t="shared" si="1946"/>
        <v>350000</v>
      </c>
      <c r="DC169" s="778">
        <f>IFERROR(VLOOKUP($C169,정민건설!$A$13:$AM$154,30,FALSE),0)</f>
        <v>80000</v>
      </c>
      <c r="DD169" s="775">
        <f t="shared" si="1947"/>
        <v>80000</v>
      </c>
      <c r="DE169" s="774">
        <f>IFERROR(VLOOKUP($C169,정민건설!$A$13:$AM$154,32,FALSE),0)</f>
        <v>0</v>
      </c>
      <c r="DF169" s="775">
        <f t="shared" si="1948"/>
        <v>0</v>
      </c>
      <c r="DG169" s="774">
        <f>IFERROR(VLOOKUP($C169,정민건설!$A$13:$AM$154,34,FALSE),0)</f>
        <v>0</v>
      </c>
      <c r="DH169" s="775">
        <f t="shared" si="1949"/>
        <v>0</v>
      </c>
      <c r="DI169" s="693">
        <f t="shared" si="1112"/>
        <v>430000</v>
      </c>
      <c r="DJ169" s="775">
        <f t="shared" si="1950"/>
        <v>430000</v>
      </c>
      <c r="DK169" s="778">
        <f t="shared" si="1951"/>
        <v>55453.57</v>
      </c>
      <c r="DL169" s="779">
        <f t="shared" si="1952"/>
        <v>55453.57</v>
      </c>
      <c r="DM169" s="693">
        <f t="shared" si="1113"/>
        <v>485453.57</v>
      </c>
      <c r="DN169" s="775">
        <f t="shared" si="1953"/>
        <v>485453.57</v>
      </c>
      <c r="DO169" s="693">
        <f t="shared" si="1954"/>
        <v>485453.57</v>
      </c>
      <c r="DP169" s="693">
        <f t="shared" si="1955"/>
        <v>0</v>
      </c>
      <c r="DQ169" s="774"/>
      <c r="DR169" s="775">
        <f t="shared" si="1956"/>
        <v>0</v>
      </c>
      <c r="DS169" s="777"/>
      <c r="DU169" s="774">
        <f>IFERROR(VLOOKUP($C169,[1]영만종합건설!$A$13:$AN$154,28,FALSE),0)</f>
        <v>250000</v>
      </c>
      <c r="DV169" s="780">
        <f t="shared" si="1957"/>
        <v>250000</v>
      </c>
      <c r="DW169" s="774">
        <f>IFERROR(VLOOKUP($C169,[1]영만종합건설!$A$13:$AN$154,30,FALSE),0)</f>
        <v>0</v>
      </c>
      <c r="DX169" s="780">
        <f t="shared" si="1958"/>
        <v>0</v>
      </c>
      <c r="DY169" s="778">
        <f>IFERROR(VLOOKUP($C169,[1]영만종합건설!$A$13:$AN$154,32,FALSE),0)</f>
        <v>0</v>
      </c>
      <c r="DZ169" s="780">
        <f t="shared" si="1959"/>
        <v>0</v>
      </c>
      <c r="EA169" s="778">
        <f>IFERROR(VLOOKUP($C169,[1]영만종합건설!$A$13:$AN$154,34,FALSE),0)</f>
        <v>0</v>
      </c>
      <c r="EB169" s="780">
        <f t="shared" si="1960"/>
        <v>0</v>
      </c>
      <c r="EC169" s="703">
        <f t="shared" si="1114"/>
        <v>250000</v>
      </c>
      <c r="ED169" s="780">
        <f t="shared" si="1961"/>
        <v>250000</v>
      </c>
      <c r="EE169" s="778">
        <f t="shared" si="1962"/>
        <v>27367.5</v>
      </c>
      <c r="EF169" s="779">
        <f t="shared" si="1963"/>
        <v>27367.5</v>
      </c>
      <c r="EG169" s="703">
        <f t="shared" si="1115"/>
        <v>277367.5</v>
      </c>
      <c r="EH169" s="780">
        <f t="shared" si="1964"/>
        <v>277367.5</v>
      </c>
      <c r="EI169" s="703">
        <f t="shared" si="1965"/>
        <v>277367.5</v>
      </c>
      <c r="EJ169" s="703">
        <f t="shared" si="1966"/>
        <v>0</v>
      </c>
      <c r="EK169" s="778"/>
      <c r="EL169" s="780">
        <f t="shared" si="1967"/>
        <v>0</v>
      </c>
      <c r="EM169" s="781"/>
      <c r="EO169" s="778">
        <f>IFERROR(VLOOKUP($C169,[1]부강종합건설!$A$13:$AM$154,28,FALSE),0)</f>
        <v>250000</v>
      </c>
      <c r="EP169" s="780">
        <f t="shared" si="1968"/>
        <v>250000</v>
      </c>
      <c r="EQ169" s="778">
        <f>IFERROR(VLOOKUP($C169,[1]부강종합건설!$A$13:$AM$154,30,FALSE),0)</f>
        <v>50000</v>
      </c>
      <c r="ER169" s="780">
        <f t="shared" si="1969"/>
        <v>50000</v>
      </c>
      <c r="ES169" s="778">
        <f>IFERROR(VLOOKUP($C169,[1]부강종합건설!$A$13:$AM$154,32,FALSE),0)</f>
        <v>0</v>
      </c>
      <c r="ET169" s="780">
        <f t="shared" si="1970"/>
        <v>0</v>
      </c>
      <c r="EU169" s="778">
        <f>IFERROR(VLOOKUP($C169,[1]부강종합건설!$A$13:$AM$154,34,FALSE),0)</f>
        <v>41880</v>
      </c>
      <c r="EV169" s="780">
        <f t="shared" si="1971"/>
        <v>41880</v>
      </c>
      <c r="EW169" s="703">
        <f t="shared" si="2159"/>
        <v>341880</v>
      </c>
      <c r="EX169" s="780">
        <f t="shared" si="1972"/>
        <v>341880</v>
      </c>
      <c r="EY169" s="778">
        <f t="shared" si="1973"/>
        <v>41704.970350000003</v>
      </c>
      <c r="EZ169" s="779">
        <f t="shared" si="1974"/>
        <v>41704.970350000003</v>
      </c>
      <c r="FA169" s="703">
        <f t="shared" si="2160"/>
        <v>383584.97035000002</v>
      </c>
      <c r="FB169" s="780">
        <f t="shared" si="1975"/>
        <v>383584.97035000002</v>
      </c>
      <c r="FC169" s="703">
        <f t="shared" si="1976"/>
        <v>383584.97035000002</v>
      </c>
      <c r="FD169" s="703">
        <f t="shared" si="1977"/>
        <v>0</v>
      </c>
      <c r="FE169" s="778"/>
      <c r="FF169" s="780">
        <f t="shared" si="1978"/>
        <v>0</v>
      </c>
      <c r="FG169" s="782"/>
      <c r="FI169" s="774">
        <f>IFERROR(VLOOKUP($C169,[1]대도엔지니어링!$A$13:$AN$154,28,FALSE),0)</f>
        <v>1200000</v>
      </c>
      <c r="FJ169" s="775">
        <f t="shared" si="1979"/>
        <v>1200000</v>
      </c>
      <c r="FK169" s="774">
        <f>IFERROR(VLOOKUP($C169,[1]대도엔지니어링!$A$13:$AN$154,30,FALSE),0)</f>
        <v>200000</v>
      </c>
      <c r="FL169" s="775">
        <f t="shared" si="1980"/>
        <v>200000</v>
      </c>
      <c r="FM169" s="774">
        <f>IFERROR(VLOOKUP($C169,[1]대도엔지니어링!$A$13:$AN$154,32,FALSE),0)</f>
        <v>0</v>
      </c>
      <c r="FN169" s="775">
        <f t="shared" si="1981"/>
        <v>0</v>
      </c>
      <c r="FO169" s="774">
        <f>IFERROR(VLOOKUP($C169,[1]대도엔지니어링!$A$13:$AN$154,34,FALSE),0)</f>
        <v>38680</v>
      </c>
      <c r="FP169" s="775">
        <f t="shared" si="1982"/>
        <v>38680</v>
      </c>
      <c r="FQ169" s="693">
        <f t="shared" si="1118"/>
        <v>1438680</v>
      </c>
      <c r="FR169" s="775">
        <f t="shared" si="1983"/>
        <v>1438680</v>
      </c>
      <c r="FS169" s="774">
        <f t="shared" si="2158"/>
        <v>115057.61009963519</v>
      </c>
      <c r="FT169" s="775">
        <f t="shared" si="1984"/>
        <v>115057.61009963519</v>
      </c>
      <c r="FU169" s="693">
        <f t="shared" si="1120"/>
        <v>1553737.6100996351</v>
      </c>
      <c r="FV169" s="775">
        <f t="shared" si="1985"/>
        <v>1553737.6100996351</v>
      </c>
      <c r="FW169" s="693">
        <f t="shared" si="1986"/>
        <v>1553737.6100996351</v>
      </c>
      <c r="FX169" s="693">
        <f t="shared" si="1987"/>
        <v>0</v>
      </c>
      <c r="FY169" s="774"/>
      <c r="FZ169" s="775">
        <f t="shared" si="1988"/>
        <v>0</v>
      </c>
      <c r="GA169" s="782"/>
      <c r="GC169" s="774">
        <f>IFERROR(VLOOKUP($C169,[1]부명엔지니어링!$A$13:$AN$154,28,FALSE),0)</f>
        <v>1000000</v>
      </c>
      <c r="GD169" s="775">
        <f t="shared" si="1989"/>
        <v>1000000</v>
      </c>
      <c r="GE169" s="774">
        <f>IFERROR(VLOOKUP($C169,[1]부명엔지니어링!$A$13:$AN$154,30,FALSE),0)</f>
        <v>200000</v>
      </c>
      <c r="GF169" s="775">
        <f t="shared" si="1990"/>
        <v>200000</v>
      </c>
      <c r="GG169" s="774">
        <f>IFERROR(VLOOKUP($C169,[1]부명엔지니어링!$A$13:$AN$154,32,FALSE),0)</f>
        <v>0</v>
      </c>
      <c r="GH169" s="775">
        <f t="shared" si="1991"/>
        <v>0</v>
      </c>
      <c r="GI169" s="774">
        <f>IFERROR(VLOOKUP($C169,[1]부명엔지니어링!$A$13:$AN$154,34,FALSE),0)</f>
        <v>0</v>
      </c>
      <c r="GJ169" s="775">
        <f t="shared" si="1992"/>
        <v>0</v>
      </c>
      <c r="GK169" s="693">
        <f t="shared" si="1121"/>
        <v>1200000</v>
      </c>
      <c r="GL169" s="775">
        <f t="shared" si="1993"/>
        <v>1200000</v>
      </c>
      <c r="GM169" s="774">
        <f t="shared" si="1994"/>
        <v>152317.67499999999</v>
      </c>
      <c r="GN169" s="775">
        <f t="shared" si="1995"/>
        <v>152317.67499999999</v>
      </c>
      <c r="GO169" s="693">
        <f t="shared" si="1122"/>
        <v>1352317.675</v>
      </c>
      <c r="GP169" s="775">
        <f t="shared" si="1996"/>
        <v>1352317.675</v>
      </c>
      <c r="GQ169" s="693">
        <f t="shared" si="1997"/>
        <v>1352317.675</v>
      </c>
      <c r="GR169" s="693">
        <f t="shared" si="1998"/>
        <v>0</v>
      </c>
      <c r="GS169" s="774"/>
      <c r="GT169" s="775">
        <f t="shared" si="1999"/>
        <v>0</v>
      </c>
      <c r="GU169" s="782"/>
      <c r="GW169" s="790">
        <f t="shared" si="2000"/>
        <v>350000</v>
      </c>
      <c r="GX169" s="790">
        <f t="shared" si="2001"/>
        <v>350000</v>
      </c>
      <c r="GY169" s="790">
        <f t="shared" si="2002"/>
        <v>80000</v>
      </c>
      <c r="GZ169" s="790">
        <f t="shared" si="2003"/>
        <v>80000</v>
      </c>
      <c r="HA169" s="790">
        <f t="shared" si="2004"/>
        <v>0</v>
      </c>
      <c r="HB169" s="790">
        <f t="shared" si="2005"/>
        <v>0</v>
      </c>
      <c r="HC169" s="790">
        <f t="shared" si="2006"/>
        <v>0</v>
      </c>
      <c r="HD169" s="790">
        <f t="shared" si="2007"/>
        <v>0</v>
      </c>
      <c r="HE169" s="790">
        <f t="shared" si="1123"/>
        <v>430000</v>
      </c>
      <c r="HF169" s="790">
        <f t="shared" si="2008"/>
        <v>430000</v>
      </c>
      <c r="HG169" s="790">
        <f t="shared" si="2009"/>
        <v>55453.57</v>
      </c>
      <c r="HH169" s="790">
        <f t="shared" si="2010"/>
        <v>55453.57</v>
      </c>
      <c r="HI169" s="790">
        <f t="shared" si="1124"/>
        <v>485453.57</v>
      </c>
      <c r="HJ169" s="790">
        <f t="shared" si="2011"/>
        <v>485453.57</v>
      </c>
      <c r="HK169" s="790">
        <f t="shared" si="2012"/>
        <v>485453.57</v>
      </c>
      <c r="HL169" s="790">
        <f t="shared" si="2013"/>
        <v>0</v>
      </c>
      <c r="HM169" s="790"/>
      <c r="HN169" s="790">
        <f t="shared" si="2014"/>
        <v>0</v>
      </c>
      <c r="HO169" s="791" t="s">
        <v>400</v>
      </c>
      <c r="HQ169" s="783"/>
      <c r="HR169" s="784">
        <f t="shared" si="2048"/>
        <v>0</v>
      </c>
      <c r="HS169" s="783"/>
      <c r="HT169" s="784">
        <f t="shared" si="2049"/>
        <v>0</v>
      </c>
      <c r="HU169" s="783"/>
      <c r="HV169" s="784">
        <f t="shared" si="2050"/>
        <v>0</v>
      </c>
      <c r="HW169" s="783"/>
      <c r="HX169" s="784">
        <f t="shared" si="2051"/>
        <v>0</v>
      </c>
      <c r="HY169" s="707">
        <f t="shared" si="1379"/>
        <v>0</v>
      </c>
      <c r="HZ169" s="784">
        <f t="shared" si="2052"/>
        <v>0</v>
      </c>
      <c r="IA169" s="783"/>
      <c r="IB169" s="784">
        <f t="shared" si="2053"/>
        <v>0</v>
      </c>
      <c r="IC169" s="707">
        <f t="shared" si="1380"/>
        <v>0</v>
      </c>
      <c r="ID169" s="784">
        <f t="shared" si="2054"/>
        <v>0</v>
      </c>
      <c r="IE169" s="706">
        <f t="shared" si="2015"/>
        <v>0</v>
      </c>
      <c r="IF169" s="706">
        <f t="shared" si="2016"/>
        <v>0</v>
      </c>
      <c r="IG169" s="783"/>
      <c r="IH169" s="784">
        <f t="shared" si="2055"/>
        <v>0</v>
      </c>
      <c r="II169" s="782"/>
      <c r="IK169" s="783"/>
      <c r="IL169" s="784">
        <f t="shared" si="2056"/>
        <v>0</v>
      </c>
      <c r="IM169" s="783"/>
      <c r="IN169" s="784">
        <f t="shared" si="2057"/>
        <v>0</v>
      </c>
      <c r="IO169" s="783"/>
      <c r="IP169" s="784">
        <f t="shared" si="2058"/>
        <v>0</v>
      </c>
      <c r="IQ169" s="783"/>
      <c r="IR169" s="784">
        <f t="shared" si="2059"/>
        <v>0</v>
      </c>
      <c r="IS169" s="707">
        <f t="shared" si="1381"/>
        <v>0</v>
      </c>
      <c r="IT169" s="784">
        <f t="shared" si="2060"/>
        <v>0</v>
      </c>
      <c r="IU169" s="783"/>
      <c r="IV169" s="784">
        <f t="shared" si="2061"/>
        <v>0</v>
      </c>
      <c r="IW169" s="707">
        <f t="shared" si="1382"/>
        <v>0</v>
      </c>
      <c r="IX169" s="784">
        <f t="shared" si="2062"/>
        <v>0</v>
      </c>
      <c r="IY169" s="706">
        <f t="shared" si="2017"/>
        <v>0</v>
      </c>
      <c r="IZ169" s="706">
        <f t="shared" si="2018"/>
        <v>0</v>
      </c>
      <c r="JA169" s="783"/>
      <c r="JB169" s="784">
        <f t="shared" si="2063"/>
        <v>0</v>
      </c>
      <c r="JC169" s="782"/>
      <c r="JE169" s="783"/>
      <c r="JF169" s="784">
        <f t="shared" si="2064"/>
        <v>0</v>
      </c>
      <c r="JG169" s="783"/>
      <c r="JH169" s="784">
        <f t="shared" si="2065"/>
        <v>0</v>
      </c>
      <c r="JI169" s="783"/>
      <c r="JJ169" s="784">
        <f t="shared" si="2066"/>
        <v>0</v>
      </c>
      <c r="JK169" s="783"/>
      <c r="JL169" s="784">
        <f t="shared" si="2067"/>
        <v>0</v>
      </c>
      <c r="JM169" s="707">
        <f t="shared" si="1383"/>
        <v>0</v>
      </c>
      <c r="JN169" s="784">
        <f t="shared" si="2068"/>
        <v>0</v>
      </c>
      <c r="JO169" s="783"/>
      <c r="JP169" s="784">
        <f t="shared" si="2069"/>
        <v>0</v>
      </c>
      <c r="JQ169" s="707">
        <f t="shared" si="1384"/>
        <v>0</v>
      </c>
      <c r="JR169" s="784">
        <f t="shared" si="2070"/>
        <v>0</v>
      </c>
      <c r="JS169" s="706">
        <f t="shared" si="2019"/>
        <v>0</v>
      </c>
      <c r="JT169" s="706">
        <f t="shared" si="2020"/>
        <v>0</v>
      </c>
      <c r="JU169" s="783"/>
      <c r="JV169" s="784">
        <f t="shared" si="2071"/>
        <v>0</v>
      </c>
      <c r="JW169" s="782"/>
      <c r="JY169" s="783"/>
      <c r="JZ169" s="784">
        <f t="shared" si="2072"/>
        <v>0</v>
      </c>
      <c r="KA169" s="783"/>
      <c r="KB169" s="784">
        <f t="shared" si="2073"/>
        <v>0</v>
      </c>
      <c r="KC169" s="783"/>
      <c r="KD169" s="784">
        <f t="shared" si="2074"/>
        <v>0</v>
      </c>
      <c r="KE169" s="783"/>
      <c r="KF169" s="784">
        <f t="shared" si="2075"/>
        <v>0</v>
      </c>
      <c r="KG169" s="707">
        <f t="shared" si="1385"/>
        <v>0</v>
      </c>
      <c r="KH169" s="784">
        <f t="shared" si="2076"/>
        <v>0</v>
      </c>
      <c r="KI169" s="783"/>
      <c r="KJ169" s="784">
        <f t="shared" si="2077"/>
        <v>0</v>
      </c>
      <c r="KK169" s="707">
        <f t="shared" si="1386"/>
        <v>0</v>
      </c>
      <c r="KL169" s="784">
        <f t="shared" si="2078"/>
        <v>0</v>
      </c>
      <c r="KM169" s="706">
        <f t="shared" si="2021"/>
        <v>0</v>
      </c>
      <c r="KN169" s="706">
        <f t="shared" si="2022"/>
        <v>0</v>
      </c>
      <c r="KO169" s="783"/>
      <c r="KP169" s="784">
        <f t="shared" si="2079"/>
        <v>0</v>
      </c>
      <c r="KQ169" s="782"/>
      <c r="KS169" s="783"/>
      <c r="KT169" s="784">
        <f t="shared" si="2080"/>
        <v>0</v>
      </c>
      <c r="KU169" s="783"/>
      <c r="KV169" s="784">
        <f t="shared" si="2081"/>
        <v>0</v>
      </c>
      <c r="KW169" s="783"/>
      <c r="KX169" s="784">
        <f t="shared" si="2082"/>
        <v>0</v>
      </c>
      <c r="KY169" s="783"/>
      <c r="KZ169" s="784">
        <f t="shared" si="2083"/>
        <v>0</v>
      </c>
      <c r="LA169" s="707">
        <f t="shared" si="1387"/>
        <v>0</v>
      </c>
      <c r="LB169" s="784">
        <f t="shared" si="2084"/>
        <v>0</v>
      </c>
      <c r="LC169" s="783"/>
      <c r="LD169" s="784">
        <f t="shared" si="2085"/>
        <v>0</v>
      </c>
      <c r="LE169" s="707">
        <f t="shared" si="1388"/>
        <v>0</v>
      </c>
      <c r="LF169" s="784">
        <f t="shared" si="2086"/>
        <v>0</v>
      </c>
      <c r="LG169" s="706">
        <f t="shared" si="2023"/>
        <v>0</v>
      </c>
      <c r="LH169" s="706">
        <f t="shared" si="2024"/>
        <v>0</v>
      </c>
      <c r="LI169" s="783"/>
      <c r="LJ169" s="784">
        <f t="shared" si="2087"/>
        <v>0</v>
      </c>
      <c r="LK169" s="782"/>
      <c r="LM169" s="783"/>
      <c r="LN169" s="784">
        <f t="shared" si="2088"/>
        <v>0</v>
      </c>
      <c r="LO169" s="783"/>
      <c r="LP169" s="784">
        <f t="shared" si="2089"/>
        <v>0</v>
      </c>
      <c r="LQ169" s="783"/>
      <c r="LR169" s="784">
        <f t="shared" si="2090"/>
        <v>0</v>
      </c>
      <c r="LS169" s="783"/>
      <c r="LT169" s="784">
        <f t="shared" si="2091"/>
        <v>0</v>
      </c>
      <c r="LU169" s="707">
        <f t="shared" si="1389"/>
        <v>0</v>
      </c>
      <c r="LV169" s="784">
        <f t="shared" si="2092"/>
        <v>0</v>
      </c>
      <c r="LW169" s="783"/>
      <c r="LX169" s="784">
        <f t="shared" si="2093"/>
        <v>0</v>
      </c>
      <c r="LY169" s="707">
        <f t="shared" si="1390"/>
        <v>0</v>
      </c>
      <c r="LZ169" s="784">
        <f t="shared" si="2094"/>
        <v>0</v>
      </c>
      <c r="MA169" s="706">
        <f t="shared" si="2025"/>
        <v>0</v>
      </c>
      <c r="MB169" s="706">
        <f t="shared" si="2026"/>
        <v>0</v>
      </c>
      <c r="MC169" s="783"/>
      <c r="MD169" s="784">
        <f t="shared" si="2095"/>
        <v>0</v>
      </c>
      <c r="ME169" s="782"/>
      <c r="MG169" s="783"/>
      <c r="MH169" s="784">
        <f t="shared" si="2096"/>
        <v>0</v>
      </c>
      <c r="MI169" s="783"/>
      <c r="MJ169" s="784">
        <f t="shared" si="2097"/>
        <v>0</v>
      </c>
      <c r="MK169" s="783"/>
      <c r="ML169" s="784">
        <f t="shared" si="2098"/>
        <v>0</v>
      </c>
      <c r="MM169" s="783"/>
      <c r="MN169" s="784">
        <f t="shared" si="2099"/>
        <v>0</v>
      </c>
      <c r="MO169" s="707">
        <f t="shared" si="1391"/>
        <v>0</v>
      </c>
      <c r="MP169" s="784">
        <f t="shared" si="2100"/>
        <v>0</v>
      </c>
      <c r="MQ169" s="783"/>
      <c r="MR169" s="784">
        <f t="shared" si="2101"/>
        <v>0</v>
      </c>
      <c r="MS169" s="707">
        <f t="shared" si="1392"/>
        <v>0</v>
      </c>
      <c r="MT169" s="784">
        <f t="shared" si="2102"/>
        <v>0</v>
      </c>
      <c r="MU169" s="706">
        <f t="shared" si="2027"/>
        <v>0</v>
      </c>
      <c r="MV169" s="706">
        <f t="shared" si="2028"/>
        <v>0</v>
      </c>
      <c r="MW169" s="783"/>
      <c r="MX169" s="784">
        <f t="shared" si="2103"/>
        <v>0</v>
      </c>
      <c r="MY169" s="782"/>
      <c r="NA169" s="783"/>
      <c r="NB169" s="784">
        <f t="shared" si="2104"/>
        <v>0</v>
      </c>
      <c r="NC169" s="783"/>
      <c r="ND169" s="784">
        <f t="shared" si="2105"/>
        <v>0</v>
      </c>
      <c r="NE169" s="783"/>
      <c r="NF169" s="784">
        <f t="shared" si="2106"/>
        <v>0</v>
      </c>
      <c r="NG169" s="783"/>
      <c r="NH169" s="784">
        <f t="shared" si="2107"/>
        <v>0</v>
      </c>
      <c r="NI169" s="707">
        <f t="shared" si="1393"/>
        <v>0</v>
      </c>
      <c r="NJ169" s="784">
        <f t="shared" si="2108"/>
        <v>0</v>
      </c>
      <c r="NK169" s="783"/>
      <c r="NL169" s="784">
        <f t="shared" si="2109"/>
        <v>0</v>
      </c>
      <c r="NM169" s="707">
        <f t="shared" si="1394"/>
        <v>0</v>
      </c>
      <c r="NN169" s="784">
        <f t="shared" si="2110"/>
        <v>0</v>
      </c>
      <c r="NO169" s="706">
        <f t="shared" si="2029"/>
        <v>0</v>
      </c>
      <c r="NP169" s="706">
        <f t="shared" si="2030"/>
        <v>0</v>
      </c>
      <c r="NQ169" s="783"/>
      <c r="NR169" s="784">
        <f t="shared" si="2111"/>
        <v>0</v>
      </c>
      <c r="NS169" s="782"/>
      <c r="NU169" s="783"/>
      <c r="NV169" s="784">
        <f t="shared" si="2112"/>
        <v>0</v>
      </c>
      <c r="NW169" s="783"/>
      <c r="NX169" s="784">
        <f t="shared" si="2113"/>
        <v>0</v>
      </c>
      <c r="NY169" s="783"/>
      <c r="NZ169" s="784">
        <f t="shared" si="2114"/>
        <v>0</v>
      </c>
      <c r="OA169" s="783"/>
      <c r="OB169" s="784">
        <f t="shared" si="2115"/>
        <v>0</v>
      </c>
      <c r="OC169" s="707">
        <f t="shared" si="1395"/>
        <v>0</v>
      </c>
      <c r="OD169" s="784">
        <f t="shared" si="2116"/>
        <v>0</v>
      </c>
      <c r="OE169" s="783"/>
      <c r="OF169" s="784">
        <f t="shared" si="2117"/>
        <v>0</v>
      </c>
      <c r="OG169" s="707">
        <f t="shared" si="1396"/>
        <v>0</v>
      </c>
      <c r="OH169" s="784">
        <f t="shared" si="2118"/>
        <v>0</v>
      </c>
      <c r="OI169" s="706">
        <f t="shared" si="2031"/>
        <v>0</v>
      </c>
      <c r="OJ169" s="706">
        <f t="shared" si="2032"/>
        <v>0</v>
      </c>
      <c r="OK169" s="783"/>
      <c r="OL169" s="784">
        <f t="shared" si="2119"/>
        <v>0</v>
      </c>
      <c r="OM169" s="782"/>
      <c r="OO169" s="783"/>
      <c r="OP169" s="784">
        <f t="shared" si="2120"/>
        <v>0</v>
      </c>
      <c r="OQ169" s="783"/>
      <c r="OR169" s="784">
        <f t="shared" si="2121"/>
        <v>0</v>
      </c>
      <c r="OS169" s="783"/>
      <c r="OT169" s="784">
        <f t="shared" si="2122"/>
        <v>0</v>
      </c>
      <c r="OU169" s="783"/>
      <c r="OV169" s="784">
        <f t="shared" si="2123"/>
        <v>0</v>
      </c>
      <c r="OW169" s="707">
        <f t="shared" si="1397"/>
        <v>0</v>
      </c>
      <c r="OX169" s="784">
        <f t="shared" si="2124"/>
        <v>0</v>
      </c>
      <c r="OY169" s="783"/>
      <c r="OZ169" s="784">
        <f t="shared" si="2125"/>
        <v>0</v>
      </c>
      <c r="PA169" s="707">
        <f t="shared" si="1398"/>
        <v>0</v>
      </c>
      <c r="PB169" s="784">
        <f t="shared" si="2126"/>
        <v>0</v>
      </c>
      <c r="PC169" s="706">
        <f t="shared" si="2033"/>
        <v>0</v>
      </c>
      <c r="PD169" s="706">
        <f t="shared" si="2034"/>
        <v>0</v>
      </c>
      <c r="PE169" s="783"/>
      <c r="PF169" s="784">
        <f t="shared" si="2127"/>
        <v>0</v>
      </c>
      <c r="PG169" s="782"/>
      <c r="PI169" s="783"/>
      <c r="PJ169" s="784">
        <f t="shared" si="2128"/>
        <v>0</v>
      </c>
      <c r="PK169" s="783"/>
      <c r="PL169" s="784">
        <f t="shared" si="2129"/>
        <v>0</v>
      </c>
      <c r="PM169" s="783"/>
      <c r="PN169" s="784">
        <f t="shared" si="2130"/>
        <v>0</v>
      </c>
      <c r="PO169" s="783"/>
      <c r="PP169" s="784">
        <f t="shared" si="2131"/>
        <v>0</v>
      </c>
      <c r="PQ169" s="707">
        <f t="shared" si="1399"/>
        <v>0</v>
      </c>
      <c r="PR169" s="784">
        <f t="shared" si="2132"/>
        <v>0</v>
      </c>
      <c r="PS169" s="783"/>
      <c r="PT169" s="784">
        <f t="shared" si="2133"/>
        <v>0</v>
      </c>
      <c r="PU169" s="707">
        <f t="shared" si="1400"/>
        <v>0</v>
      </c>
      <c r="PV169" s="784">
        <f t="shared" si="2134"/>
        <v>0</v>
      </c>
      <c r="PW169" s="706">
        <f t="shared" si="2035"/>
        <v>0</v>
      </c>
      <c r="PX169" s="706">
        <f t="shared" si="2036"/>
        <v>0</v>
      </c>
      <c r="PY169" s="783"/>
      <c r="PZ169" s="784">
        <f t="shared" si="2135"/>
        <v>0</v>
      </c>
      <c r="QA169" s="782"/>
      <c r="QC169" s="783"/>
      <c r="QD169" s="784">
        <f t="shared" si="2136"/>
        <v>0</v>
      </c>
      <c r="QE169" s="783"/>
      <c r="QF169" s="784">
        <f t="shared" si="2137"/>
        <v>0</v>
      </c>
      <c r="QG169" s="783"/>
      <c r="QH169" s="784">
        <f t="shared" si="2138"/>
        <v>0</v>
      </c>
      <c r="QI169" s="783"/>
      <c r="QJ169" s="784">
        <f t="shared" si="2139"/>
        <v>0</v>
      </c>
      <c r="QK169" s="707">
        <f t="shared" si="1401"/>
        <v>0</v>
      </c>
      <c r="QL169" s="784">
        <f t="shared" si="2140"/>
        <v>0</v>
      </c>
      <c r="QM169" s="783"/>
      <c r="QN169" s="784">
        <f t="shared" si="2141"/>
        <v>0</v>
      </c>
      <c r="QO169" s="707">
        <f t="shared" si="1402"/>
        <v>0</v>
      </c>
      <c r="QP169" s="784">
        <f t="shared" si="2142"/>
        <v>0</v>
      </c>
      <c r="QQ169" s="706">
        <f t="shared" si="2037"/>
        <v>0</v>
      </c>
      <c r="QR169" s="706">
        <f t="shared" si="2038"/>
        <v>0</v>
      </c>
      <c r="QS169" s="783"/>
      <c r="QT169" s="784">
        <f t="shared" si="2143"/>
        <v>0</v>
      </c>
      <c r="QU169" s="782"/>
      <c r="RA169" s="785">
        <f t="shared" si="2144"/>
        <v>0</v>
      </c>
      <c r="RB169" s="785" t="e">
        <f t="shared" si="2145"/>
        <v>#REF!</v>
      </c>
      <c r="RC169" s="677">
        <f t="shared" si="2146"/>
        <v>0</v>
      </c>
      <c r="RD169" s="677">
        <f t="shared" si="2146"/>
        <v>0</v>
      </c>
      <c r="RE169" s="677">
        <f t="shared" si="2146"/>
        <v>1</v>
      </c>
      <c r="RF169" s="677">
        <f t="shared" si="2146"/>
        <v>0</v>
      </c>
      <c r="RG169" s="677">
        <f t="shared" si="2146"/>
        <v>0</v>
      </c>
      <c r="RH169" s="677">
        <f t="shared" si="2146"/>
        <v>0</v>
      </c>
      <c r="RI169" s="677">
        <f t="shared" si="2146"/>
        <v>0</v>
      </c>
      <c r="RJ169" s="677">
        <f t="shared" si="2146"/>
        <v>0</v>
      </c>
      <c r="RK169" s="677" t="e">
        <f>#REF!</f>
        <v>#REF!</v>
      </c>
      <c r="RL169" s="677" t="e">
        <f>#REF!</f>
        <v>#REF!</v>
      </c>
      <c r="RM169" s="677">
        <f t="shared" si="2147"/>
        <v>0</v>
      </c>
      <c r="RN169" s="677">
        <f t="shared" si="2147"/>
        <v>0</v>
      </c>
      <c r="RO169" s="677">
        <f t="shared" si="2147"/>
        <v>0</v>
      </c>
      <c r="RP169" s="677">
        <f t="shared" si="2147"/>
        <v>0</v>
      </c>
      <c r="RQ169" s="677">
        <f t="shared" si="2147"/>
        <v>0</v>
      </c>
      <c r="RR169" s="677">
        <f t="shared" si="2147"/>
        <v>0</v>
      </c>
      <c r="RS169" s="677">
        <f t="shared" si="2147"/>
        <v>0</v>
      </c>
      <c r="RT169" s="677">
        <f t="shared" si="2147"/>
        <v>0</v>
      </c>
      <c r="RV169" s="675">
        <f t="shared" si="2148"/>
        <v>1</v>
      </c>
      <c r="RW169" s="675">
        <f t="shared" si="2149"/>
        <v>0</v>
      </c>
      <c r="RX169" s="675">
        <f t="shared" si="2150"/>
        <v>0</v>
      </c>
      <c r="RY169" s="675">
        <f t="shared" si="2151"/>
        <v>0</v>
      </c>
      <c r="RZ169" s="675">
        <f t="shared" si="2152"/>
        <v>0</v>
      </c>
      <c r="SA169" s="675">
        <f t="shared" si="2153"/>
        <v>0</v>
      </c>
      <c r="SB169" s="675">
        <f t="shared" si="2154"/>
        <v>0</v>
      </c>
      <c r="SC169" s="675">
        <f t="shared" si="2155"/>
        <v>0</v>
      </c>
      <c r="SD169" s="675" t="e">
        <f xml:space="preserve"> SUMIF(#REF!,$SD$8,#REF!)</f>
        <v>#REF!</v>
      </c>
      <c r="SE169" s="675" t="e">
        <f xml:space="preserve"> SUMIF(#REF!,$SE$8,#REF!)</f>
        <v>#REF!</v>
      </c>
      <c r="SG169" s="675">
        <f t="shared" si="2156"/>
        <v>0</v>
      </c>
      <c r="SH169" s="675">
        <f t="shared" si="2156"/>
        <v>0</v>
      </c>
      <c r="SI169" s="675">
        <f t="shared" si="2156"/>
        <v>430000</v>
      </c>
      <c r="SJ169" s="675">
        <f t="shared" si="2156"/>
        <v>0</v>
      </c>
      <c r="SK169" s="675">
        <f t="shared" si="2156"/>
        <v>0</v>
      </c>
      <c r="SL169" s="675">
        <f t="shared" si="2156"/>
        <v>0</v>
      </c>
      <c r="SM169" s="675">
        <f t="shared" si="2156"/>
        <v>0</v>
      </c>
      <c r="SN169" s="675">
        <f t="shared" si="2156"/>
        <v>0</v>
      </c>
      <c r="SO169" s="675" t="e">
        <f t="shared" si="2156"/>
        <v>#REF!</v>
      </c>
      <c r="SP169" s="675" t="e">
        <f t="shared" si="2156"/>
        <v>#REF!</v>
      </c>
      <c r="SQ169" s="675">
        <f t="shared" si="2156"/>
        <v>0</v>
      </c>
      <c r="SR169" s="675">
        <f t="shared" si="2156"/>
        <v>0</v>
      </c>
      <c r="SS169" s="675">
        <f t="shared" si="2156"/>
        <v>0</v>
      </c>
      <c r="ST169" s="675">
        <f t="shared" si="2156"/>
        <v>0</v>
      </c>
      <c r="SU169" s="675">
        <f t="shared" si="2156"/>
        <v>0</v>
      </c>
      <c r="SV169" s="675">
        <f t="shared" si="2156"/>
        <v>0</v>
      </c>
      <c r="SW169" s="675">
        <f t="shared" si="2157"/>
        <v>0</v>
      </c>
      <c r="SX169" s="675">
        <f t="shared" si="2157"/>
        <v>0</v>
      </c>
      <c r="SY169" s="675" t="e">
        <f>#REF!*$AP169</f>
        <v>#REF!</v>
      </c>
      <c r="SZ169" s="675" t="e">
        <f>#REF!*$AP169</f>
        <v>#REF!</v>
      </c>
      <c r="TA169" s="675" t="e">
        <f>#REF!*$AP169</f>
        <v>#REF!</v>
      </c>
      <c r="TB169" s="675" t="e">
        <f>#REF!*$AP169</f>
        <v>#REF!</v>
      </c>
      <c r="TC169" s="675" t="e">
        <f>#REF!*$AP169</f>
        <v>#REF!</v>
      </c>
      <c r="TE169" s="675">
        <f t="shared" si="1403"/>
        <v>430000</v>
      </c>
      <c r="TF169" s="675">
        <f t="shared" si="1404"/>
        <v>0</v>
      </c>
      <c r="TG169" s="675">
        <f t="shared" si="1405"/>
        <v>0</v>
      </c>
      <c r="TH169" s="675">
        <f t="shared" si="1406"/>
        <v>0</v>
      </c>
      <c r="TI169" s="675">
        <f t="shared" si="1407"/>
        <v>0</v>
      </c>
      <c r="TJ169" s="675">
        <f t="shared" si="1408"/>
        <v>0</v>
      </c>
      <c r="TK169" s="675">
        <f t="shared" si="1409"/>
        <v>0</v>
      </c>
      <c r="TL169" s="675">
        <f t="shared" si="1410"/>
        <v>0</v>
      </c>
      <c r="TM169" s="675">
        <f t="shared" si="1411"/>
        <v>0</v>
      </c>
      <c r="TN169" s="676">
        <f t="shared" si="1412"/>
        <v>0</v>
      </c>
      <c r="TP169" s="675">
        <f>IFERROR(SG169*(1+LEVEL_2!#REF!),0)</f>
        <v>0</v>
      </c>
      <c r="TQ169" s="675">
        <f>IFERROR(SH169*(1+LEVEL_2!#REF!),0)</f>
        <v>0</v>
      </c>
      <c r="TR169" s="675">
        <f>IFERROR(SI169*(1+LEVEL_2!#REF!),0)</f>
        <v>0</v>
      </c>
      <c r="TS169" s="675">
        <f>IFERROR(SJ169*(1+LEVEL_2!#REF!),0)</f>
        <v>0</v>
      </c>
      <c r="TT169" s="675">
        <f>IFERROR(SK169*(1+LEVEL_2!#REF!),0)</f>
        <v>0</v>
      </c>
      <c r="TU169" s="675">
        <f>IFERROR(SL169*(1+LEVEL_2!#REF!),0)</f>
        <v>0</v>
      </c>
      <c r="TV169" s="675">
        <f>IFERROR(SM169*(1+LEVEL_2!#REF!),0)</f>
        <v>0</v>
      </c>
      <c r="TW169" s="675">
        <f>IFERROR(SN169*(1+LEVEL_2!#REF!),0)</f>
        <v>0</v>
      </c>
      <c r="TX169" s="675">
        <f>IFERROR(SO169*(1+LEVEL_2!#REF!),0)</f>
        <v>0</v>
      </c>
      <c r="TY169" s="675">
        <f>IFERROR(SP169*(1+LEVEL_2!#REF!),0)</f>
        <v>0</v>
      </c>
      <c r="TZ169" s="675">
        <f>IFERROR(SQ169*(1+LEVEL_2!#REF!),0)</f>
        <v>0</v>
      </c>
      <c r="UA169" s="675">
        <f>IFERROR(SR169*(1+LEVEL_2!#REF!),0)</f>
        <v>0</v>
      </c>
      <c r="UB169" s="675">
        <f>IFERROR(SS169*(1+LEVEL_2!#REF!),0)</f>
        <v>0</v>
      </c>
      <c r="UC169" s="675">
        <f>IFERROR(ST169*(1+LEVEL_2!#REF!),0)</f>
        <v>0</v>
      </c>
      <c r="UD169" s="675">
        <f>IFERROR(SU169*(1+LEVEL_2!#REF!),0)</f>
        <v>0</v>
      </c>
      <c r="UE169" s="675">
        <f>IFERROR(SV169*(1+LEVEL_2!#REF!),0)</f>
        <v>0</v>
      </c>
      <c r="UF169" s="675">
        <f>IFERROR(SW169*(1+LEVEL_2!#REF!),0)</f>
        <v>0</v>
      </c>
      <c r="UG169" s="675">
        <f>IFERROR(SX169*(1+LEVEL_2!#REF!),0)</f>
        <v>0</v>
      </c>
      <c r="UH169" s="675">
        <f>IFERROR(SY169*(1+LEVEL_2!#REF!),0)</f>
        <v>0</v>
      </c>
      <c r="UI169" s="675">
        <f>IFERROR(SZ169*(1+LEVEL_2!#REF!),0)</f>
        <v>0</v>
      </c>
      <c r="UJ169" s="675">
        <f>IFERROR(TA169*(1+LEVEL_2!#REF!),0)</f>
        <v>0</v>
      </c>
      <c r="UK169" s="675">
        <f>IFERROR(TB169*(1+LEVEL_2!#REF!),0)</f>
        <v>0</v>
      </c>
      <c r="UL169" s="675">
        <f>IFERROR(TC169*(1+LEVEL_2!#REF!),0)</f>
        <v>0</v>
      </c>
      <c r="UN169" s="675">
        <f t="shared" si="1413"/>
        <v>0</v>
      </c>
      <c r="UO169" s="675">
        <f t="shared" si="1414"/>
        <v>0</v>
      </c>
      <c r="UP169" s="675">
        <f t="shared" si="1415"/>
        <v>0</v>
      </c>
      <c r="UQ169" s="675">
        <f t="shared" si="1416"/>
        <v>0</v>
      </c>
      <c r="UR169" s="675">
        <f t="shared" si="1417"/>
        <v>0</v>
      </c>
      <c r="US169" s="675">
        <f t="shared" si="1418"/>
        <v>0</v>
      </c>
      <c r="UT169" s="675">
        <f t="shared" si="1419"/>
        <v>0</v>
      </c>
      <c r="UU169" s="675">
        <f t="shared" si="1420"/>
        <v>0</v>
      </c>
      <c r="UV169" s="675">
        <f t="shared" si="1421"/>
        <v>0</v>
      </c>
      <c r="UW169" s="676">
        <f t="shared" si="1422"/>
        <v>0</v>
      </c>
    </row>
    <row r="170" spans="1:569" s="645" customFormat="1" ht="20.100000000000001" customHeight="1">
      <c r="A170" s="677"/>
      <c r="B170" s="677" t="s">
        <v>405</v>
      </c>
      <c r="C170" s="764" t="s">
        <v>796</v>
      </c>
      <c r="D170" s="764"/>
      <c r="E170" s="792" t="s">
        <v>797</v>
      </c>
      <c r="F170" s="787" t="s">
        <v>735</v>
      </c>
      <c r="G170" s="786" t="s">
        <v>798</v>
      </c>
      <c r="H170" s="794" t="s">
        <v>444</v>
      </c>
      <c r="I170" s="789">
        <f>Rev.1_Base!G308</f>
        <v>13</v>
      </c>
      <c r="J170" s="789">
        <f>Rev.1_Base!H308</f>
        <v>10</v>
      </c>
      <c r="K170" s="789">
        <f>Rev.1_Base!J308</f>
        <v>7</v>
      </c>
      <c r="L170" s="789">
        <f>Rev.1_Base!K308</f>
        <v>4</v>
      </c>
      <c r="M170" s="770"/>
      <c r="N170" s="771">
        <f t="shared" si="1423"/>
        <v>13</v>
      </c>
      <c r="O170" s="772">
        <f t="shared" si="1424"/>
        <v>0</v>
      </c>
      <c r="Q170" s="789">
        <f>Rev.1_Base!M308</f>
        <v>3</v>
      </c>
      <c r="R170" s="795">
        <f>Rev.1_Base!O308</f>
        <v>1</v>
      </c>
      <c r="S170" s="795">
        <f>Rev.1_Base!Q308</f>
        <v>0</v>
      </c>
      <c r="T170" s="795">
        <f>Rev.1_Base!S308</f>
        <v>3</v>
      </c>
      <c r="U170" s="795">
        <f>Rev.1_Base!U308</f>
        <v>0</v>
      </c>
      <c r="V170" s="795">
        <f>Rev.1_Base!W308</f>
        <v>3</v>
      </c>
      <c r="W170" s="795">
        <f>Rev.1_Base!Y308</f>
        <v>3</v>
      </c>
      <c r="X170" s="795">
        <f>Rev.1_Base!AA308</f>
        <v>0</v>
      </c>
      <c r="Y170" s="690"/>
      <c r="Z170" s="690"/>
      <c r="AA170" s="690"/>
      <c r="AB170" s="690"/>
      <c r="AC170" s="690"/>
      <c r="AD170" s="690"/>
      <c r="AE170" s="690"/>
      <c r="AF170" s="691"/>
      <c r="AH170" s="774">
        <f t="shared" si="1908"/>
        <v>980000</v>
      </c>
      <c r="AI170" s="775">
        <f t="shared" si="1909"/>
        <v>12740000</v>
      </c>
      <c r="AJ170" s="774">
        <f t="shared" si="1910"/>
        <v>1200000</v>
      </c>
      <c r="AK170" s="775">
        <f t="shared" si="1911"/>
        <v>15600000</v>
      </c>
      <c r="AL170" s="774">
        <f t="shared" si="1912"/>
        <v>500000</v>
      </c>
      <c r="AM170" s="775">
        <f t="shared" si="1913"/>
        <v>6500000</v>
      </c>
      <c r="AN170" s="774">
        <f t="shared" si="1914"/>
        <v>0</v>
      </c>
      <c r="AO170" s="775">
        <f t="shared" si="1915"/>
        <v>0</v>
      </c>
      <c r="AP170" s="693">
        <f t="shared" ref="AP170:AP194" si="2162">SUM(AH170,AJ170,AL170,AN170)</f>
        <v>2680000</v>
      </c>
      <c r="AQ170" s="775">
        <f t="shared" si="1916"/>
        <v>34840000</v>
      </c>
      <c r="AR170" s="774">
        <f t="shared" si="1917"/>
        <v>407651.65</v>
      </c>
      <c r="AS170" s="775">
        <f t="shared" si="1918"/>
        <v>5299471.45</v>
      </c>
      <c r="AT170" s="776">
        <f t="shared" si="2161"/>
        <v>3705181.98</v>
      </c>
      <c r="AU170" s="776">
        <f t="shared" si="2039"/>
        <v>6175303.2999999998</v>
      </c>
      <c r="AV170" s="693">
        <f t="shared" si="1903"/>
        <v>3087651.65</v>
      </c>
      <c r="AW170" s="775">
        <f t="shared" si="1370"/>
        <v>14820727.92</v>
      </c>
      <c r="AX170" s="775">
        <f t="shared" si="1919"/>
        <v>43227123.100000001</v>
      </c>
      <c r="AY170" s="775">
        <f t="shared" si="1920"/>
        <v>80278942.899999991</v>
      </c>
      <c r="AZ170" s="775">
        <f t="shared" si="1920"/>
        <v>40139471.449999996</v>
      </c>
      <c r="BA170" s="693">
        <f t="shared" si="1921"/>
        <v>40139471.449999996</v>
      </c>
      <c r="BB170" s="693">
        <f t="shared" si="1922"/>
        <v>0</v>
      </c>
      <c r="BC170" s="774">
        <f t="shared" si="1923"/>
        <v>0</v>
      </c>
      <c r="BD170" s="775">
        <f t="shared" si="1924"/>
        <v>0</v>
      </c>
      <c r="BE170" s="777"/>
      <c r="BG170" s="790">
        <f t="shared" si="2044"/>
        <v>980000</v>
      </c>
      <c r="BH170" s="790">
        <f t="shared" si="1925"/>
        <v>12740000</v>
      </c>
      <c r="BI170" s="790">
        <f t="shared" si="2045"/>
        <v>1200000</v>
      </c>
      <c r="BJ170" s="790">
        <f t="shared" si="1926"/>
        <v>15600000</v>
      </c>
      <c r="BK170" s="790">
        <f t="shared" si="2046"/>
        <v>500000</v>
      </c>
      <c r="BL170" s="790">
        <f t="shared" si="1927"/>
        <v>6500000</v>
      </c>
      <c r="BM170" s="790">
        <f t="shared" si="2047"/>
        <v>0</v>
      </c>
      <c r="BN170" s="790">
        <f t="shared" si="1928"/>
        <v>0</v>
      </c>
      <c r="BO170" s="790">
        <f t="shared" si="1371"/>
        <v>2680000</v>
      </c>
      <c r="BP170" s="790">
        <f t="shared" si="1929"/>
        <v>34840000</v>
      </c>
      <c r="BQ170" s="790">
        <f t="shared" si="1930"/>
        <v>419101.65</v>
      </c>
      <c r="BR170" s="790">
        <f t="shared" si="1931"/>
        <v>5448321.4500000002</v>
      </c>
      <c r="BS170" s="790">
        <f t="shared" si="1372"/>
        <v>3099101.65</v>
      </c>
      <c r="BT170" s="790">
        <f t="shared" si="1932"/>
        <v>40288321.449999996</v>
      </c>
      <c r="BU170" s="790">
        <f t="shared" si="1933"/>
        <v>40288321.449999996</v>
      </c>
      <c r="BV170" s="790">
        <f t="shared" si="1934"/>
        <v>0</v>
      </c>
      <c r="BW170" s="790"/>
      <c r="BX170" s="790">
        <f t="shared" si="1935"/>
        <v>0</v>
      </c>
      <c r="BY170" s="791" t="s">
        <v>400</v>
      </c>
      <c r="CA170" s="744">
        <f>'동해기지(건축)'!BP531*1000</f>
        <v>600000</v>
      </c>
      <c r="CB170" s="745">
        <f t="shared" si="1936"/>
        <v>7800000</v>
      </c>
      <c r="CC170" s="718">
        <f>'동해기지(건축)'!BQ531*1000</f>
        <v>1500000</v>
      </c>
      <c r="CD170" s="745">
        <f t="shared" si="1937"/>
        <v>19500000</v>
      </c>
      <c r="CE170" s="718"/>
      <c r="CF170" s="745">
        <f t="shared" si="1938"/>
        <v>0</v>
      </c>
      <c r="CG170" s="718">
        <f>'동해기지(건축)'!BR531*1000</f>
        <v>100000</v>
      </c>
      <c r="CH170" s="745">
        <f t="shared" si="1939"/>
        <v>1300000</v>
      </c>
      <c r="CI170" s="746">
        <f t="shared" si="1377"/>
        <v>2200000</v>
      </c>
      <c r="CJ170" s="745">
        <f t="shared" si="1940"/>
        <v>28600000</v>
      </c>
      <c r="CK170" s="718"/>
      <c r="CL170" s="745">
        <f t="shared" si="1941"/>
        <v>0</v>
      </c>
      <c r="CM170" s="746">
        <f t="shared" si="1378"/>
        <v>2200000</v>
      </c>
      <c r="CN170" s="745">
        <f t="shared" si="1942"/>
        <v>28600000</v>
      </c>
      <c r="CO170" s="699">
        <f t="shared" si="1943"/>
        <v>6600000</v>
      </c>
      <c r="CP170" s="699">
        <f t="shared" si="1943"/>
        <v>2200000</v>
      </c>
      <c r="CQ170" s="699">
        <f t="shared" si="1943"/>
        <v>0</v>
      </c>
      <c r="CR170" s="699">
        <f t="shared" si="1943"/>
        <v>6600000</v>
      </c>
      <c r="CS170" s="700">
        <f t="shared" si="1943"/>
        <v>0</v>
      </c>
      <c r="CT170" s="699">
        <f t="shared" si="1943"/>
        <v>6600000</v>
      </c>
      <c r="CU170" s="699">
        <f t="shared" si="1943"/>
        <v>6600000</v>
      </c>
      <c r="CV170" s="700">
        <f t="shared" si="1944"/>
        <v>0</v>
      </c>
      <c r="CW170" s="697"/>
      <c r="CX170" s="696">
        <f t="shared" si="1945"/>
        <v>0</v>
      </c>
      <c r="CY170" s="701"/>
      <c r="DA170" s="778">
        <f>IFERROR(VLOOKUP($C170,정민건설!$A$13:$AM$154,28,FALSE),0)</f>
        <v>980000</v>
      </c>
      <c r="DB170" s="775">
        <f t="shared" si="1946"/>
        <v>12740000</v>
      </c>
      <c r="DC170" s="778">
        <f>IFERROR(VLOOKUP($C170,정민건설!$A$13:$AM$154,30,FALSE),0)</f>
        <v>1200000</v>
      </c>
      <c r="DD170" s="775">
        <f t="shared" si="1947"/>
        <v>15600000</v>
      </c>
      <c r="DE170" s="774">
        <f>IFERROR(VLOOKUP($C170,정민건설!$A$13:$AM$154,32,FALSE),0)</f>
        <v>500000</v>
      </c>
      <c r="DF170" s="775">
        <f t="shared" si="1948"/>
        <v>6500000</v>
      </c>
      <c r="DG170" s="774">
        <f>IFERROR(VLOOKUP($C170,정민건설!$A$13:$AM$154,34,FALSE),0)</f>
        <v>0</v>
      </c>
      <c r="DH170" s="775">
        <f t="shared" si="1949"/>
        <v>0</v>
      </c>
      <c r="DI170" s="693">
        <f t="shared" si="1112"/>
        <v>2680000</v>
      </c>
      <c r="DJ170" s="775">
        <f t="shared" si="1950"/>
        <v>34840000</v>
      </c>
      <c r="DK170" s="778">
        <f t="shared" si="1951"/>
        <v>407651.65</v>
      </c>
      <c r="DL170" s="779">
        <f t="shared" si="1952"/>
        <v>5299471.45</v>
      </c>
      <c r="DM170" s="693">
        <f t="shared" si="1113"/>
        <v>3087651.65</v>
      </c>
      <c r="DN170" s="775">
        <f t="shared" si="1953"/>
        <v>40139471.449999996</v>
      </c>
      <c r="DO170" s="693">
        <f t="shared" si="1954"/>
        <v>40139471.449999996</v>
      </c>
      <c r="DP170" s="693">
        <f t="shared" si="1955"/>
        <v>0</v>
      </c>
      <c r="DQ170" s="774"/>
      <c r="DR170" s="775">
        <f t="shared" si="1956"/>
        <v>0</v>
      </c>
      <c r="DS170" s="777"/>
      <c r="DU170" s="774">
        <f>IFERROR(VLOOKUP($C170,[1]영만종합건설!$A$13:$AN$154,28,FALSE),0)</f>
        <v>1400000</v>
      </c>
      <c r="DV170" s="780">
        <f t="shared" si="1957"/>
        <v>18200000</v>
      </c>
      <c r="DW170" s="774">
        <f>IFERROR(VLOOKUP($C170,[1]영만종합건설!$A$13:$AN$154,30,FALSE),0)</f>
        <v>4000000</v>
      </c>
      <c r="DX170" s="780">
        <f t="shared" si="1958"/>
        <v>52000000</v>
      </c>
      <c r="DY170" s="778">
        <f>IFERROR(VLOOKUP($C170,[1]영만종합건설!$A$13:$AN$154,32,FALSE),0)</f>
        <v>500000</v>
      </c>
      <c r="DZ170" s="780">
        <f t="shared" si="1959"/>
        <v>6500000</v>
      </c>
      <c r="EA170" s="778">
        <f>IFERROR(VLOOKUP($C170,[1]영만종합건설!$A$13:$AN$154,34,FALSE),0)</f>
        <v>0</v>
      </c>
      <c r="EB170" s="780">
        <f t="shared" si="1960"/>
        <v>0</v>
      </c>
      <c r="EC170" s="703">
        <f t="shared" si="1114"/>
        <v>5900000</v>
      </c>
      <c r="ED170" s="780">
        <f t="shared" si="1961"/>
        <v>76700000</v>
      </c>
      <c r="EE170" s="778">
        <f t="shared" si="1962"/>
        <v>1053496.5</v>
      </c>
      <c r="EF170" s="779">
        <f t="shared" si="1963"/>
        <v>13695454.5</v>
      </c>
      <c r="EG170" s="703">
        <f t="shared" si="1115"/>
        <v>6953496.5</v>
      </c>
      <c r="EH170" s="780">
        <f t="shared" si="1964"/>
        <v>90395454.5</v>
      </c>
      <c r="EI170" s="703">
        <f t="shared" si="1965"/>
        <v>90395454.5</v>
      </c>
      <c r="EJ170" s="703">
        <f t="shared" si="1966"/>
        <v>0</v>
      </c>
      <c r="EK170" s="778"/>
      <c r="EL170" s="780">
        <f t="shared" si="1967"/>
        <v>0</v>
      </c>
      <c r="EM170" s="781"/>
      <c r="EO170" s="778">
        <f>IFERROR(VLOOKUP($C170,[1]부강종합건설!$A$13:$AM$154,28,FALSE),0)</f>
        <v>2500000</v>
      </c>
      <c r="EP170" s="780">
        <f t="shared" si="1968"/>
        <v>32500000</v>
      </c>
      <c r="EQ170" s="778">
        <f>IFERROR(VLOOKUP($C170,[1]부강종합건설!$A$13:$AM$154,30,FALSE),0)</f>
        <v>1500000</v>
      </c>
      <c r="ER170" s="780">
        <f t="shared" si="1969"/>
        <v>19500000</v>
      </c>
      <c r="ES170" s="778">
        <f>IFERROR(VLOOKUP($C170,[1]부강종합건설!$A$13:$AM$154,32,FALSE),0)</f>
        <v>500000</v>
      </c>
      <c r="ET170" s="780">
        <f t="shared" si="1970"/>
        <v>6500000</v>
      </c>
      <c r="EU170" s="778">
        <f>IFERROR(VLOOKUP($C170,[1]부강종합건설!$A$13:$AM$154,34,FALSE),0)</f>
        <v>628200</v>
      </c>
      <c r="EV170" s="780">
        <f t="shared" si="1971"/>
        <v>8166600</v>
      </c>
      <c r="EW170" s="703">
        <f t="shared" si="2159"/>
        <v>5128200</v>
      </c>
      <c r="EX170" s="780">
        <f t="shared" si="1972"/>
        <v>66666600</v>
      </c>
      <c r="EY170" s="778">
        <f t="shared" si="1973"/>
        <v>692700.83649999998</v>
      </c>
      <c r="EZ170" s="779">
        <f t="shared" si="1974"/>
        <v>9005110.874499999</v>
      </c>
      <c r="FA170" s="703">
        <f t="shared" si="2160"/>
        <v>5820900.8365000002</v>
      </c>
      <c r="FB170" s="780">
        <f t="shared" si="1975"/>
        <v>75671710.874500006</v>
      </c>
      <c r="FC170" s="703">
        <f t="shared" si="1976"/>
        <v>75671710.874500006</v>
      </c>
      <c r="FD170" s="703">
        <f t="shared" si="1977"/>
        <v>0</v>
      </c>
      <c r="FE170" s="778"/>
      <c r="FF170" s="780">
        <f t="shared" si="1978"/>
        <v>0</v>
      </c>
      <c r="FG170" s="782"/>
      <c r="FI170" s="774">
        <f>IFERROR(VLOOKUP($C170,[1]대도엔지니어링!$A$13:$AN$154,28,FALSE),0)</f>
        <v>1200000</v>
      </c>
      <c r="FJ170" s="775">
        <f t="shared" si="1979"/>
        <v>15600000</v>
      </c>
      <c r="FK170" s="774">
        <f>IFERROR(VLOOKUP($C170,[1]대도엔지니어링!$A$13:$AN$154,30,FALSE),0)</f>
        <v>4800000</v>
      </c>
      <c r="FL170" s="775">
        <f t="shared" si="1980"/>
        <v>62400000</v>
      </c>
      <c r="FM170" s="774">
        <f>IFERROR(VLOOKUP($C170,[1]대도엔지니어링!$A$13:$AN$154,32,FALSE),0)</f>
        <v>800000</v>
      </c>
      <c r="FN170" s="775">
        <f t="shared" si="1981"/>
        <v>10400000</v>
      </c>
      <c r="FO170" s="774">
        <f>IFERROR(VLOOKUP($C170,[1]대도엔지니어링!$A$13:$AN$154,34,FALSE),0)</f>
        <v>598920</v>
      </c>
      <c r="FP170" s="775">
        <f t="shared" si="1982"/>
        <v>7785960</v>
      </c>
      <c r="FQ170" s="693">
        <f t="shared" ref="FQ170:FQ194" si="2163">SUM(FI170,FK170,FM170,FO170)</f>
        <v>7398920</v>
      </c>
      <c r="FR170" s="775">
        <f t="shared" si="1983"/>
        <v>96185960</v>
      </c>
      <c r="FS170" s="774">
        <f t="shared" si="2158"/>
        <v>591724.39494424942</v>
      </c>
      <c r="FT170" s="775">
        <f t="shared" si="1984"/>
        <v>7692417.1342752427</v>
      </c>
      <c r="FU170" s="693">
        <f t="shared" ref="FU170:FU194" si="2164">SUM(FS170,FQ170)</f>
        <v>7990644.3949442497</v>
      </c>
      <c r="FV170" s="775">
        <f t="shared" si="1985"/>
        <v>103878377.13427524</v>
      </c>
      <c r="FW170" s="693">
        <f t="shared" si="1986"/>
        <v>103878377.13427524</v>
      </c>
      <c r="FX170" s="693">
        <f t="shared" si="1987"/>
        <v>0</v>
      </c>
      <c r="FY170" s="774"/>
      <c r="FZ170" s="775">
        <f t="shared" si="1988"/>
        <v>0</v>
      </c>
      <c r="GA170" s="782"/>
      <c r="GC170" s="774">
        <f>IFERROR(VLOOKUP($C170,[1]부명엔지니어링!$A$13:$AN$154,28,FALSE),0)</f>
        <v>2000000</v>
      </c>
      <c r="GD170" s="775">
        <f t="shared" si="1989"/>
        <v>26000000</v>
      </c>
      <c r="GE170" s="774">
        <f>IFERROR(VLOOKUP($C170,[1]부명엔지니어링!$A$13:$AN$154,30,FALSE),0)</f>
        <v>1500000</v>
      </c>
      <c r="GF170" s="775">
        <f t="shared" si="1990"/>
        <v>19500000</v>
      </c>
      <c r="GG170" s="774">
        <f>IFERROR(VLOOKUP($C170,[1]부명엔지니어링!$A$13:$AN$154,32,FALSE),0)</f>
        <v>0</v>
      </c>
      <c r="GH170" s="775">
        <f t="shared" si="1991"/>
        <v>0</v>
      </c>
      <c r="GI170" s="774">
        <f>IFERROR(VLOOKUP($C170,[1]부명엔지니어링!$A$13:$AN$154,34,FALSE),0)</f>
        <v>0</v>
      </c>
      <c r="GJ170" s="775">
        <f t="shared" si="1992"/>
        <v>0</v>
      </c>
      <c r="GK170" s="693">
        <f t="shared" ref="GK170:GK194" si="2165">SUM(GC170,GE170,GG170,GI170)</f>
        <v>3500000</v>
      </c>
      <c r="GL170" s="775">
        <f t="shared" si="1993"/>
        <v>45500000</v>
      </c>
      <c r="GM170" s="774">
        <f t="shared" si="1994"/>
        <v>540297.5625</v>
      </c>
      <c r="GN170" s="775">
        <f t="shared" si="1995"/>
        <v>7023868.3125</v>
      </c>
      <c r="GO170" s="693">
        <f t="shared" ref="GO170:GO194" si="2166">SUM(GM170,GK170)</f>
        <v>4040297.5625</v>
      </c>
      <c r="GP170" s="775">
        <f t="shared" si="1996"/>
        <v>52523868.3125</v>
      </c>
      <c r="GQ170" s="693">
        <f t="shared" si="1997"/>
        <v>52523868.3125</v>
      </c>
      <c r="GR170" s="693">
        <f t="shared" si="1998"/>
        <v>0</v>
      </c>
      <c r="GS170" s="774"/>
      <c r="GT170" s="775">
        <f t="shared" si="1999"/>
        <v>0</v>
      </c>
      <c r="GU170" s="782"/>
      <c r="GW170" s="790">
        <f t="shared" si="2000"/>
        <v>980000</v>
      </c>
      <c r="GX170" s="790">
        <f t="shared" si="2001"/>
        <v>12740000</v>
      </c>
      <c r="GY170" s="790">
        <f t="shared" si="2002"/>
        <v>1200000</v>
      </c>
      <c r="GZ170" s="790">
        <f t="shared" si="2003"/>
        <v>15600000</v>
      </c>
      <c r="HA170" s="790">
        <f t="shared" si="2004"/>
        <v>500000</v>
      </c>
      <c r="HB170" s="790">
        <f t="shared" si="2005"/>
        <v>6500000</v>
      </c>
      <c r="HC170" s="790">
        <f t="shared" si="2006"/>
        <v>0</v>
      </c>
      <c r="HD170" s="790">
        <f t="shared" si="2007"/>
        <v>0</v>
      </c>
      <c r="HE170" s="790">
        <f t="shared" si="1123"/>
        <v>2680000</v>
      </c>
      <c r="HF170" s="790">
        <f t="shared" si="2008"/>
        <v>34840000</v>
      </c>
      <c r="HG170" s="790">
        <f t="shared" si="2009"/>
        <v>407651.65</v>
      </c>
      <c r="HH170" s="790">
        <f t="shared" si="2010"/>
        <v>5299471.45</v>
      </c>
      <c r="HI170" s="790">
        <f t="shared" si="1124"/>
        <v>3087651.65</v>
      </c>
      <c r="HJ170" s="790">
        <f t="shared" si="2011"/>
        <v>40139471.449999996</v>
      </c>
      <c r="HK170" s="790">
        <f t="shared" si="2012"/>
        <v>40139471.449999996</v>
      </c>
      <c r="HL170" s="790">
        <f t="shared" si="2013"/>
        <v>0</v>
      </c>
      <c r="HM170" s="790"/>
      <c r="HN170" s="790">
        <f t="shared" si="2014"/>
        <v>0</v>
      </c>
      <c r="HO170" s="791" t="s">
        <v>400</v>
      </c>
      <c r="HQ170" s="783"/>
      <c r="HR170" s="784">
        <f t="shared" si="2048"/>
        <v>0</v>
      </c>
      <c r="HS170" s="783"/>
      <c r="HT170" s="784">
        <f t="shared" si="2049"/>
        <v>0</v>
      </c>
      <c r="HU170" s="783"/>
      <c r="HV170" s="784">
        <f t="shared" si="2050"/>
        <v>0</v>
      </c>
      <c r="HW170" s="783"/>
      <c r="HX170" s="784">
        <f t="shared" si="2051"/>
        <v>0</v>
      </c>
      <c r="HY170" s="707">
        <f t="shared" si="1379"/>
        <v>0</v>
      </c>
      <c r="HZ170" s="784">
        <f t="shared" si="2052"/>
        <v>0</v>
      </c>
      <c r="IA170" s="783"/>
      <c r="IB170" s="784">
        <f t="shared" si="2053"/>
        <v>0</v>
      </c>
      <c r="IC170" s="707">
        <f t="shared" si="1380"/>
        <v>0</v>
      </c>
      <c r="ID170" s="784">
        <f t="shared" si="2054"/>
        <v>0</v>
      </c>
      <c r="IE170" s="706">
        <f t="shared" si="2015"/>
        <v>0</v>
      </c>
      <c r="IF170" s="706">
        <f t="shared" si="2016"/>
        <v>0</v>
      </c>
      <c r="IG170" s="783"/>
      <c r="IH170" s="784">
        <f t="shared" si="2055"/>
        <v>0</v>
      </c>
      <c r="II170" s="782"/>
      <c r="IK170" s="783"/>
      <c r="IL170" s="784">
        <f t="shared" si="2056"/>
        <v>0</v>
      </c>
      <c r="IM170" s="783"/>
      <c r="IN170" s="784">
        <f t="shared" si="2057"/>
        <v>0</v>
      </c>
      <c r="IO170" s="783"/>
      <c r="IP170" s="784">
        <f t="shared" si="2058"/>
        <v>0</v>
      </c>
      <c r="IQ170" s="783"/>
      <c r="IR170" s="784">
        <f t="shared" si="2059"/>
        <v>0</v>
      </c>
      <c r="IS170" s="707">
        <f t="shared" si="1381"/>
        <v>0</v>
      </c>
      <c r="IT170" s="784">
        <f t="shared" si="2060"/>
        <v>0</v>
      </c>
      <c r="IU170" s="783"/>
      <c r="IV170" s="784">
        <f t="shared" si="2061"/>
        <v>0</v>
      </c>
      <c r="IW170" s="707">
        <f t="shared" si="1382"/>
        <v>0</v>
      </c>
      <c r="IX170" s="784">
        <f t="shared" si="2062"/>
        <v>0</v>
      </c>
      <c r="IY170" s="706">
        <f t="shared" si="2017"/>
        <v>0</v>
      </c>
      <c r="IZ170" s="706">
        <f t="shared" si="2018"/>
        <v>0</v>
      </c>
      <c r="JA170" s="783"/>
      <c r="JB170" s="784">
        <f t="shared" si="2063"/>
        <v>0</v>
      </c>
      <c r="JC170" s="782"/>
      <c r="JE170" s="783"/>
      <c r="JF170" s="784">
        <f t="shared" si="2064"/>
        <v>0</v>
      </c>
      <c r="JG170" s="783"/>
      <c r="JH170" s="784">
        <f t="shared" si="2065"/>
        <v>0</v>
      </c>
      <c r="JI170" s="783"/>
      <c r="JJ170" s="784">
        <f t="shared" si="2066"/>
        <v>0</v>
      </c>
      <c r="JK170" s="783"/>
      <c r="JL170" s="784">
        <f t="shared" si="2067"/>
        <v>0</v>
      </c>
      <c r="JM170" s="707">
        <f t="shared" si="1383"/>
        <v>0</v>
      </c>
      <c r="JN170" s="784">
        <f t="shared" si="2068"/>
        <v>0</v>
      </c>
      <c r="JO170" s="783"/>
      <c r="JP170" s="784">
        <f t="shared" si="2069"/>
        <v>0</v>
      </c>
      <c r="JQ170" s="707">
        <f t="shared" si="1384"/>
        <v>0</v>
      </c>
      <c r="JR170" s="784">
        <f t="shared" si="2070"/>
        <v>0</v>
      </c>
      <c r="JS170" s="706">
        <f t="shared" si="2019"/>
        <v>0</v>
      </c>
      <c r="JT170" s="706">
        <f t="shared" si="2020"/>
        <v>0</v>
      </c>
      <c r="JU170" s="783"/>
      <c r="JV170" s="784">
        <f t="shared" si="2071"/>
        <v>0</v>
      </c>
      <c r="JW170" s="782"/>
      <c r="JY170" s="783"/>
      <c r="JZ170" s="784">
        <f t="shared" si="2072"/>
        <v>0</v>
      </c>
      <c r="KA170" s="783"/>
      <c r="KB170" s="784">
        <f t="shared" si="2073"/>
        <v>0</v>
      </c>
      <c r="KC170" s="783"/>
      <c r="KD170" s="784">
        <f t="shared" si="2074"/>
        <v>0</v>
      </c>
      <c r="KE170" s="783"/>
      <c r="KF170" s="784">
        <f t="shared" si="2075"/>
        <v>0</v>
      </c>
      <c r="KG170" s="707">
        <f t="shared" si="1385"/>
        <v>0</v>
      </c>
      <c r="KH170" s="784">
        <f t="shared" si="2076"/>
        <v>0</v>
      </c>
      <c r="KI170" s="783"/>
      <c r="KJ170" s="784">
        <f t="shared" si="2077"/>
        <v>0</v>
      </c>
      <c r="KK170" s="707">
        <f t="shared" si="1386"/>
        <v>0</v>
      </c>
      <c r="KL170" s="784">
        <f t="shared" si="2078"/>
        <v>0</v>
      </c>
      <c r="KM170" s="706">
        <f t="shared" si="2021"/>
        <v>0</v>
      </c>
      <c r="KN170" s="706">
        <f t="shared" si="2022"/>
        <v>0</v>
      </c>
      <c r="KO170" s="783"/>
      <c r="KP170" s="784">
        <f t="shared" si="2079"/>
        <v>0</v>
      </c>
      <c r="KQ170" s="782"/>
      <c r="KS170" s="783"/>
      <c r="KT170" s="784">
        <f t="shared" si="2080"/>
        <v>0</v>
      </c>
      <c r="KU170" s="783"/>
      <c r="KV170" s="784">
        <f t="shared" si="2081"/>
        <v>0</v>
      </c>
      <c r="KW170" s="783"/>
      <c r="KX170" s="784">
        <f t="shared" si="2082"/>
        <v>0</v>
      </c>
      <c r="KY170" s="783"/>
      <c r="KZ170" s="784">
        <f t="shared" si="2083"/>
        <v>0</v>
      </c>
      <c r="LA170" s="707">
        <f t="shared" si="1387"/>
        <v>0</v>
      </c>
      <c r="LB170" s="784">
        <f t="shared" si="2084"/>
        <v>0</v>
      </c>
      <c r="LC170" s="783"/>
      <c r="LD170" s="784">
        <f t="shared" si="2085"/>
        <v>0</v>
      </c>
      <c r="LE170" s="707">
        <f t="shared" si="1388"/>
        <v>0</v>
      </c>
      <c r="LF170" s="784">
        <f t="shared" si="2086"/>
        <v>0</v>
      </c>
      <c r="LG170" s="706">
        <f t="shared" si="2023"/>
        <v>0</v>
      </c>
      <c r="LH170" s="706">
        <f t="shared" si="2024"/>
        <v>0</v>
      </c>
      <c r="LI170" s="783"/>
      <c r="LJ170" s="784">
        <f t="shared" si="2087"/>
        <v>0</v>
      </c>
      <c r="LK170" s="782"/>
      <c r="LM170" s="783"/>
      <c r="LN170" s="784">
        <f t="shared" si="2088"/>
        <v>0</v>
      </c>
      <c r="LO170" s="783"/>
      <c r="LP170" s="784">
        <f t="shared" si="2089"/>
        <v>0</v>
      </c>
      <c r="LQ170" s="783"/>
      <c r="LR170" s="784">
        <f t="shared" si="2090"/>
        <v>0</v>
      </c>
      <c r="LS170" s="783"/>
      <c r="LT170" s="784">
        <f t="shared" si="2091"/>
        <v>0</v>
      </c>
      <c r="LU170" s="707">
        <f t="shared" si="1389"/>
        <v>0</v>
      </c>
      <c r="LV170" s="784">
        <f t="shared" si="2092"/>
        <v>0</v>
      </c>
      <c r="LW170" s="783"/>
      <c r="LX170" s="784">
        <f t="shared" si="2093"/>
        <v>0</v>
      </c>
      <c r="LY170" s="707">
        <f t="shared" si="1390"/>
        <v>0</v>
      </c>
      <c r="LZ170" s="784">
        <f t="shared" si="2094"/>
        <v>0</v>
      </c>
      <c r="MA170" s="706">
        <f t="shared" si="2025"/>
        <v>0</v>
      </c>
      <c r="MB170" s="706">
        <f t="shared" si="2026"/>
        <v>0</v>
      </c>
      <c r="MC170" s="783"/>
      <c r="MD170" s="784">
        <f t="shared" si="2095"/>
        <v>0</v>
      </c>
      <c r="ME170" s="782"/>
      <c r="MG170" s="783"/>
      <c r="MH170" s="784">
        <f t="shared" si="2096"/>
        <v>0</v>
      </c>
      <c r="MI170" s="783"/>
      <c r="MJ170" s="784">
        <f t="shared" si="2097"/>
        <v>0</v>
      </c>
      <c r="MK170" s="783"/>
      <c r="ML170" s="784">
        <f t="shared" si="2098"/>
        <v>0</v>
      </c>
      <c r="MM170" s="783"/>
      <c r="MN170" s="784">
        <f t="shared" si="2099"/>
        <v>0</v>
      </c>
      <c r="MO170" s="707">
        <f t="shared" si="1391"/>
        <v>0</v>
      </c>
      <c r="MP170" s="784">
        <f t="shared" si="2100"/>
        <v>0</v>
      </c>
      <c r="MQ170" s="783"/>
      <c r="MR170" s="784">
        <f t="shared" si="2101"/>
        <v>0</v>
      </c>
      <c r="MS170" s="707">
        <f t="shared" si="1392"/>
        <v>0</v>
      </c>
      <c r="MT170" s="784">
        <f t="shared" si="2102"/>
        <v>0</v>
      </c>
      <c r="MU170" s="706">
        <f t="shared" si="2027"/>
        <v>0</v>
      </c>
      <c r="MV170" s="706">
        <f t="shared" si="2028"/>
        <v>0</v>
      </c>
      <c r="MW170" s="783"/>
      <c r="MX170" s="784">
        <f t="shared" si="2103"/>
        <v>0</v>
      </c>
      <c r="MY170" s="782"/>
      <c r="NA170" s="783"/>
      <c r="NB170" s="784">
        <f t="shared" si="2104"/>
        <v>0</v>
      </c>
      <c r="NC170" s="783"/>
      <c r="ND170" s="784">
        <f t="shared" si="2105"/>
        <v>0</v>
      </c>
      <c r="NE170" s="783"/>
      <c r="NF170" s="784">
        <f t="shared" si="2106"/>
        <v>0</v>
      </c>
      <c r="NG170" s="783"/>
      <c r="NH170" s="784">
        <f t="shared" si="2107"/>
        <v>0</v>
      </c>
      <c r="NI170" s="707">
        <f t="shared" si="1393"/>
        <v>0</v>
      </c>
      <c r="NJ170" s="784">
        <f t="shared" si="2108"/>
        <v>0</v>
      </c>
      <c r="NK170" s="783"/>
      <c r="NL170" s="784">
        <f t="shared" si="2109"/>
        <v>0</v>
      </c>
      <c r="NM170" s="707">
        <f t="shared" si="1394"/>
        <v>0</v>
      </c>
      <c r="NN170" s="784">
        <f t="shared" si="2110"/>
        <v>0</v>
      </c>
      <c r="NO170" s="706">
        <f t="shared" si="2029"/>
        <v>0</v>
      </c>
      <c r="NP170" s="706">
        <f t="shared" si="2030"/>
        <v>0</v>
      </c>
      <c r="NQ170" s="783"/>
      <c r="NR170" s="784">
        <f t="shared" si="2111"/>
        <v>0</v>
      </c>
      <c r="NS170" s="782"/>
      <c r="NU170" s="783"/>
      <c r="NV170" s="784">
        <f t="shared" si="2112"/>
        <v>0</v>
      </c>
      <c r="NW170" s="783"/>
      <c r="NX170" s="784">
        <f t="shared" si="2113"/>
        <v>0</v>
      </c>
      <c r="NY170" s="783"/>
      <c r="NZ170" s="784">
        <f t="shared" si="2114"/>
        <v>0</v>
      </c>
      <c r="OA170" s="783"/>
      <c r="OB170" s="784">
        <f t="shared" si="2115"/>
        <v>0</v>
      </c>
      <c r="OC170" s="707">
        <f t="shared" si="1395"/>
        <v>0</v>
      </c>
      <c r="OD170" s="784">
        <f t="shared" si="2116"/>
        <v>0</v>
      </c>
      <c r="OE170" s="783"/>
      <c r="OF170" s="784">
        <f t="shared" si="2117"/>
        <v>0</v>
      </c>
      <c r="OG170" s="707">
        <f t="shared" si="1396"/>
        <v>0</v>
      </c>
      <c r="OH170" s="784">
        <f t="shared" si="2118"/>
        <v>0</v>
      </c>
      <c r="OI170" s="706">
        <f t="shared" si="2031"/>
        <v>0</v>
      </c>
      <c r="OJ170" s="706">
        <f t="shared" si="2032"/>
        <v>0</v>
      </c>
      <c r="OK170" s="783"/>
      <c r="OL170" s="784">
        <f t="shared" si="2119"/>
        <v>0</v>
      </c>
      <c r="OM170" s="782"/>
      <c r="OO170" s="783"/>
      <c r="OP170" s="784">
        <f t="shared" si="2120"/>
        <v>0</v>
      </c>
      <c r="OQ170" s="783"/>
      <c r="OR170" s="784">
        <f t="shared" si="2121"/>
        <v>0</v>
      </c>
      <c r="OS170" s="783"/>
      <c r="OT170" s="784">
        <f t="shared" si="2122"/>
        <v>0</v>
      </c>
      <c r="OU170" s="783"/>
      <c r="OV170" s="784">
        <f t="shared" si="2123"/>
        <v>0</v>
      </c>
      <c r="OW170" s="707">
        <f t="shared" si="1397"/>
        <v>0</v>
      </c>
      <c r="OX170" s="784">
        <f t="shared" si="2124"/>
        <v>0</v>
      </c>
      <c r="OY170" s="783"/>
      <c r="OZ170" s="784">
        <f t="shared" si="2125"/>
        <v>0</v>
      </c>
      <c r="PA170" s="707">
        <f t="shared" si="1398"/>
        <v>0</v>
      </c>
      <c r="PB170" s="784">
        <f t="shared" si="2126"/>
        <v>0</v>
      </c>
      <c r="PC170" s="706">
        <f t="shared" si="2033"/>
        <v>0</v>
      </c>
      <c r="PD170" s="706">
        <f t="shared" si="2034"/>
        <v>0</v>
      </c>
      <c r="PE170" s="783"/>
      <c r="PF170" s="784">
        <f t="shared" si="2127"/>
        <v>0</v>
      </c>
      <c r="PG170" s="782"/>
      <c r="PI170" s="783"/>
      <c r="PJ170" s="784">
        <f t="shared" si="2128"/>
        <v>0</v>
      </c>
      <c r="PK170" s="783"/>
      <c r="PL170" s="784">
        <f t="shared" si="2129"/>
        <v>0</v>
      </c>
      <c r="PM170" s="783"/>
      <c r="PN170" s="784">
        <f t="shared" si="2130"/>
        <v>0</v>
      </c>
      <c r="PO170" s="783"/>
      <c r="PP170" s="784">
        <f t="shared" si="2131"/>
        <v>0</v>
      </c>
      <c r="PQ170" s="707">
        <f t="shared" si="1399"/>
        <v>0</v>
      </c>
      <c r="PR170" s="784">
        <f t="shared" si="2132"/>
        <v>0</v>
      </c>
      <c r="PS170" s="783"/>
      <c r="PT170" s="784">
        <f t="shared" si="2133"/>
        <v>0</v>
      </c>
      <c r="PU170" s="707">
        <f t="shared" si="1400"/>
        <v>0</v>
      </c>
      <c r="PV170" s="784">
        <f t="shared" si="2134"/>
        <v>0</v>
      </c>
      <c r="PW170" s="706">
        <f t="shared" si="2035"/>
        <v>0</v>
      </c>
      <c r="PX170" s="706">
        <f t="shared" si="2036"/>
        <v>0</v>
      </c>
      <c r="PY170" s="783"/>
      <c r="PZ170" s="784">
        <f t="shared" si="2135"/>
        <v>0</v>
      </c>
      <c r="QA170" s="782"/>
      <c r="QC170" s="783"/>
      <c r="QD170" s="784">
        <f t="shared" si="2136"/>
        <v>0</v>
      </c>
      <c r="QE170" s="783"/>
      <c r="QF170" s="784">
        <f t="shared" si="2137"/>
        <v>0</v>
      </c>
      <c r="QG170" s="783"/>
      <c r="QH170" s="784">
        <f t="shared" si="2138"/>
        <v>0</v>
      </c>
      <c r="QI170" s="783"/>
      <c r="QJ170" s="784">
        <f t="shared" si="2139"/>
        <v>0</v>
      </c>
      <c r="QK170" s="707">
        <f t="shared" si="1401"/>
        <v>0</v>
      </c>
      <c r="QL170" s="784">
        <f t="shared" si="2140"/>
        <v>0</v>
      </c>
      <c r="QM170" s="783"/>
      <c r="QN170" s="784">
        <f t="shared" si="2141"/>
        <v>0</v>
      </c>
      <c r="QO170" s="707">
        <f t="shared" si="1402"/>
        <v>0</v>
      </c>
      <c r="QP170" s="784">
        <f t="shared" si="2142"/>
        <v>0</v>
      </c>
      <c r="QQ170" s="706">
        <f t="shared" si="2037"/>
        <v>0</v>
      </c>
      <c r="QR170" s="706">
        <f t="shared" si="2038"/>
        <v>0</v>
      </c>
      <c r="QS170" s="783"/>
      <c r="QT170" s="784">
        <f t="shared" si="2143"/>
        <v>0</v>
      </c>
      <c r="QU170" s="782"/>
      <c r="RA170" s="785">
        <f t="shared" si="2144"/>
        <v>0</v>
      </c>
      <c r="RB170" s="785" t="e">
        <f t="shared" si="2145"/>
        <v>#REF!</v>
      </c>
      <c r="RC170" s="677">
        <f t="shared" si="2146"/>
        <v>3</v>
      </c>
      <c r="RD170" s="677">
        <f t="shared" si="2146"/>
        <v>1</v>
      </c>
      <c r="RE170" s="677">
        <f t="shared" si="2146"/>
        <v>0</v>
      </c>
      <c r="RF170" s="677">
        <f t="shared" si="2146"/>
        <v>3</v>
      </c>
      <c r="RG170" s="677">
        <f t="shared" si="2146"/>
        <v>0</v>
      </c>
      <c r="RH170" s="677">
        <f t="shared" si="2146"/>
        <v>3</v>
      </c>
      <c r="RI170" s="677">
        <f t="shared" si="2146"/>
        <v>3</v>
      </c>
      <c r="RJ170" s="677">
        <f t="shared" si="2146"/>
        <v>0</v>
      </c>
      <c r="RK170" s="677" t="e">
        <f>#REF!</f>
        <v>#REF!</v>
      </c>
      <c r="RL170" s="677" t="e">
        <f>#REF!</f>
        <v>#REF!</v>
      </c>
      <c r="RM170" s="677">
        <f t="shared" si="2147"/>
        <v>0</v>
      </c>
      <c r="RN170" s="677">
        <f t="shared" si="2147"/>
        <v>0</v>
      </c>
      <c r="RO170" s="677">
        <f t="shared" si="2147"/>
        <v>0</v>
      </c>
      <c r="RP170" s="677">
        <f t="shared" si="2147"/>
        <v>0</v>
      </c>
      <c r="RQ170" s="677">
        <f t="shared" si="2147"/>
        <v>0</v>
      </c>
      <c r="RR170" s="677">
        <f t="shared" si="2147"/>
        <v>0</v>
      </c>
      <c r="RS170" s="677">
        <f t="shared" si="2147"/>
        <v>0</v>
      </c>
      <c r="RT170" s="677">
        <f t="shared" si="2147"/>
        <v>0</v>
      </c>
      <c r="RV170" s="675">
        <f t="shared" si="2148"/>
        <v>13</v>
      </c>
      <c r="RW170" s="675">
        <f t="shared" si="2149"/>
        <v>0</v>
      </c>
      <c r="RX170" s="675">
        <f t="shared" si="2150"/>
        <v>0</v>
      </c>
      <c r="RY170" s="675">
        <f t="shared" si="2151"/>
        <v>0</v>
      </c>
      <c r="RZ170" s="675">
        <f t="shared" si="2152"/>
        <v>0</v>
      </c>
      <c r="SA170" s="675">
        <f t="shared" si="2153"/>
        <v>0</v>
      </c>
      <c r="SB170" s="675">
        <f t="shared" si="2154"/>
        <v>0</v>
      </c>
      <c r="SC170" s="675">
        <f t="shared" si="2155"/>
        <v>0</v>
      </c>
      <c r="SD170" s="675" t="e">
        <f xml:space="preserve"> SUMIF(#REF!,$SD$8,#REF!)</f>
        <v>#REF!</v>
      </c>
      <c r="SE170" s="675" t="e">
        <f xml:space="preserve"> SUMIF(#REF!,$SE$8,#REF!)</f>
        <v>#REF!</v>
      </c>
      <c r="SG170" s="675">
        <f t="shared" si="2156"/>
        <v>8040000</v>
      </c>
      <c r="SH170" s="675">
        <f t="shared" si="2156"/>
        <v>2680000</v>
      </c>
      <c r="SI170" s="675">
        <f t="shared" si="2156"/>
        <v>0</v>
      </c>
      <c r="SJ170" s="675">
        <f t="shared" si="2156"/>
        <v>8040000</v>
      </c>
      <c r="SK170" s="675">
        <f t="shared" si="2156"/>
        <v>0</v>
      </c>
      <c r="SL170" s="675">
        <f t="shared" si="2156"/>
        <v>8040000</v>
      </c>
      <c r="SM170" s="675">
        <f t="shared" si="2156"/>
        <v>8040000</v>
      </c>
      <c r="SN170" s="675">
        <f t="shared" si="2156"/>
        <v>0</v>
      </c>
      <c r="SO170" s="675" t="e">
        <f t="shared" si="2156"/>
        <v>#REF!</v>
      </c>
      <c r="SP170" s="675" t="e">
        <f t="shared" si="2156"/>
        <v>#REF!</v>
      </c>
      <c r="SQ170" s="675">
        <f t="shared" si="2156"/>
        <v>0</v>
      </c>
      <c r="SR170" s="675">
        <f t="shared" si="2156"/>
        <v>0</v>
      </c>
      <c r="SS170" s="675">
        <f t="shared" si="2156"/>
        <v>0</v>
      </c>
      <c r="ST170" s="675">
        <f t="shared" si="2156"/>
        <v>0</v>
      </c>
      <c r="SU170" s="675">
        <f t="shared" si="2156"/>
        <v>0</v>
      </c>
      <c r="SV170" s="675">
        <f t="shared" si="2156"/>
        <v>0</v>
      </c>
      <c r="SW170" s="675">
        <f t="shared" si="2157"/>
        <v>0</v>
      </c>
      <c r="SX170" s="675">
        <f t="shared" si="2157"/>
        <v>0</v>
      </c>
      <c r="SY170" s="675" t="e">
        <f>#REF!*$AP170</f>
        <v>#REF!</v>
      </c>
      <c r="SZ170" s="675" t="e">
        <f>#REF!*$AP170</f>
        <v>#REF!</v>
      </c>
      <c r="TA170" s="675" t="e">
        <f>#REF!*$AP170</f>
        <v>#REF!</v>
      </c>
      <c r="TB170" s="675" t="e">
        <f>#REF!*$AP170</f>
        <v>#REF!</v>
      </c>
      <c r="TC170" s="675" t="e">
        <f>#REF!*$AP170</f>
        <v>#REF!</v>
      </c>
      <c r="TE170" s="675">
        <f t="shared" si="1403"/>
        <v>34840000</v>
      </c>
      <c r="TF170" s="675">
        <f t="shared" si="1404"/>
        <v>0</v>
      </c>
      <c r="TG170" s="675">
        <f t="shared" si="1405"/>
        <v>0</v>
      </c>
      <c r="TH170" s="675">
        <f t="shared" si="1406"/>
        <v>0</v>
      </c>
      <c r="TI170" s="675">
        <f t="shared" si="1407"/>
        <v>0</v>
      </c>
      <c r="TJ170" s="675">
        <f t="shared" si="1408"/>
        <v>0</v>
      </c>
      <c r="TK170" s="675">
        <f t="shared" si="1409"/>
        <v>0</v>
      </c>
      <c r="TL170" s="675">
        <f t="shared" si="1410"/>
        <v>0</v>
      </c>
      <c r="TM170" s="675">
        <f t="shared" si="1411"/>
        <v>0</v>
      </c>
      <c r="TN170" s="676">
        <f t="shared" si="1412"/>
        <v>0</v>
      </c>
      <c r="TP170" s="675">
        <f>IFERROR(SG170*(1+LEVEL_2!#REF!),0)</f>
        <v>0</v>
      </c>
      <c r="TQ170" s="675">
        <f>IFERROR(SH170*(1+LEVEL_2!#REF!),0)</f>
        <v>0</v>
      </c>
      <c r="TR170" s="675">
        <f>IFERROR(SI170*(1+LEVEL_2!#REF!),0)</f>
        <v>0</v>
      </c>
      <c r="TS170" s="675">
        <f>IFERROR(SJ170*(1+LEVEL_2!#REF!),0)</f>
        <v>0</v>
      </c>
      <c r="TT170" s="675">
        <f>IFERROR(SK170*(1+LEVEL_2!#REF!),0)</f>
        <v>0</v>
      </c>
      <c r="TU170" s="675">
        <f>IFERROR(SL170*(1+LEVEL_2!#REF!),0)</f>
        <v>0</v>
      </c>
      <c r="TV170" s="675">
        <f>IFERROR(SM170*(1+LEVEL_2!#REF!),0)</f>
        <v>0</v>
      </c>
      <c r="TW170" s="675">
        <f>IFERROR(SN170*(1+LEVEL_2!#REF!),0)</f>
        <v>0</v>
      </c>
      <c r="TX170" s="675">
        <f>IFERROR(SO170*(1+LEVEL_2!#REF!),0)</f>
        <v>0</v>
      </c>
      <c r="TY170" s="675">
        <f>IFERROR(SP170*(1+LEVEL_2!#REF!),0)</f>
        <v>0</v>
      </c>
      <c r="TZ170" s="675">
        <f>IFERROR(SQ170*(1+LEVEL_2!#REF!),0)</f>
        <v>0</v>
      </c>
      <c r="UA170" s="675">
        <f>IFERROR(SR170*(1+LEVEL_2!#REF!),0)</f>
        <v>0</v>
      </c>
      <c r="UB170" s="675">
        <f>IFERROR(SS170*(1+LEVEL_2!#REF!),0)</f>
        <v>0</v>
      </c>
      <c r="UC170" s="675">
        <f>IFERROR(ST170*(1+LEVEL_2!#REF!),0)</f>
        <v>0</v>
      </c>
      <c r="UD170" s="675">
        <f>IFERROR(SU170*(1+LEVEL_2!#REF!),0)</f>
        <v>0</v>
      </c>
      <c r="UE170" s="675">
        <f>IFERROR(SV170*(1+LEVEL_2!#REF!),0)</f>
        <v>0</v>
      </c>
      <c r="UF170" s="675">
        <f>IFERROR(SW170*(1+LEVEL_2!#REF!),0)</f>
        <v>0</v>
      </c>
      <c r="UG170" s="675">
        <f>IFERROR(SX170*(1+LEVEL_2!#REF!),0)</f>
        <v>0</v>
      </c>
      <c r="UH170" s="675">
        <f>IFERROR(SY170*(1+LEVEL_2!#REF!),0)</f>
        <v>0</v>
      </c>
      <c r="UI170" s="675">
        <f>IFERROR(SZ170*(1+LEVEL_2!#REF!),0)</f>
        <v>0</v>
      </c>
      <c r="UJ170" s="675">
        <f>IFERROR(TA170*(1+LEVEL_2!#REF!),0)</f>
        <v>0</v>
      </c>
      <c r="UK170" s="675">
        <f>IFERROR(TB170*(1+LEVEL_2!#REF!),0)</f>
        <v>0</v>
      </c>
      <c r="UL170" s="675">
        <f>IFERROR(TC170*(1+LEVEL_2!#REF!),0)</f>
        <v>0</v>
      </c>
      <c r="UN170" s="675">
        <f t="shared" si="1413"/>
        <v>0</v>
      </c>
      <c r="UO170" s="675">
        <f t="shared" si="1414"/>
        <v>0</v>
      </c>
      <c r="UP170" s="675">
        <f t="shared" si="1415"/>
        <v>0</v>
      </c>
      <c r="UQ170" s="675">
        <f t="shared" si="1416"/>
        <v>0</v>
      </c>
      <c r="UR170" s="675">
        <f t="shared" si="1417"/>
        <v>0</v>
      </c>
      <c r="US170" s="675">
        <f t="shared" si="1418"/>
        <v>0</v>
      </c>
      <c r="UT170" s="675">
        <f t="shared" si="1419"/>
        <v>0</v>
      </c>
      <c r="UU170" s="675">
        <f t="shared" si="1420"/>
        <v>0</v>
      </c>
      <c r="UV170" s="675">
        <f t="shared" si="1421"/>
        <v>0</v>
      </c>
      <c r="UW170" s="676">
        <f t="shared" si="1422"/>
        <v>0</v>
      </c>
    </row>
    <row r="171" spans="1:569" s="645" customFormat="1" ht="20.100000000000001" customHeight="1">
      <c r="A171" s="677"/>
      <c r="B171" s="677" t="s">
        <v>405</v>
      </c>
      <c r="C171" s="764" t="s">
        <v>799</v>
      </c>
      <c r="D171" s="764"/>
      <c r="E171" s="792" t="s">
        <v>800</v>
      </c>
      <c r="F171" s="793" t="s">
        <v>801</v>
      </c>
      <c r="G171" s="792" t="s">
        <v>802</v>
      </c>
      <c r="H171" s="794" t="s">
        <v>449</v>
      </c>
      <c r="I171" s="789">
        <f>Rev.1_Base!G153</f>
        <v>309</v>
      </c>
      <c r="J171" s="789">
        <f>Rev.1_Base!H153</f>
        <v>309</v>
      </c>
      <c r="K171" s="789">
        <f>Rev.1_Base!J153</f>
        <v>89</v>
      </c>
      <c r="L171" s="789">
        <f>Rev.1_Base!K153</f>
        <v>89</v>
      </c>
      <c r="M171" s="770"/>
      <c r="N171" s="828">
        <f t="shared" si="1423"/>
        <v>309</v>
      </c>
      <c r="O171" s="829">
        <f t="shared" si="1424"/>
        <v>0</v>
      </c>
      <c r="Q171" s="789">
        <f>Rev.1_Base!M153</f>
        <v>0</v>
      </c>
      <c r="R171" s="795">
        <f>Rev.1_Base!O153</f>
        <v>89</v>
      </c>
      <c r="S171" s="795">
        <f>Rev.1_Base!Q153</f>
        <v>220</v>
      </c>
      <c r="T171" s="795">
        <f>Rev.1_Base!S153</f>
        <v>0</v>
      </c>
      <c r="U171" s="795">
        <f>Rev.1_Base!U153</f>
        <v>0</v>
      </c>
      <c r="V171" s="795">
        <f>Rev.1_Base!W153</f>
        <v>0</v>
      </c>
      <c r="W171" s="795">
        <f>Rev.1_Base!Y153</f>
        <v>0</v>
      </c>
      <c r="X171" s="795">
        <f>Rev.1_Base!AA153</f>
        <v>0</v>
      </c>
      <c r="Y171" s="809"/>
      <c r="Z171" s="809"/>
      <c r="AA171" s="809"/>
      <c r="AB171" s="809"/>
      <c r="AC171" s="809"/>
      <c r="AD171" s="809"/>
      <c r="AE171" s="809"/>
      <c r="AF171" s="810"/>
      <c r="AH171" s="774">
        <f t="shared" si="1908"/>
        <v>24000</v>
      </c>
      <c r="AI171" s="775">
        <f t="shared" si="1909"/>
        <v>7416000</v>
      </c>
      <c r="AJ171" s="774">
        <f t="shared" si="1910"/>
        <v>5000</v>
      </c>
      <c r="AK171" s="775">
        <f t="shared" si="1911"/>
        <v>1545000</v>
      </c>
      <c r="AL171" s="774">
        <f t="shared" si="1912"/>
        <v>0</v>
      </c>
      <c r="AM171" s="775">
        <f t="shared" si="1913"/>
        <v>0</v>
      </c>
      <c r="AN171" s="774">
        <f t="shared" si="1914"/>
        <v>0</v>
      </c>
      <c r="AO171" s="775">
        <f t="shared" si="1915"/>
        <v>0</v>
      </c>
      <c r="AP171" s="693">
        <f t="shared" si="2162"/>
        <v>29000</v>
      </c>
      <c r="AQ171" s="775">
        <f t="shared" si="1916"/>
        <v>8961000</v>
      </c>
      <c r="AR171" s="774">
        <f t="shared" si="1917"/>
        <v>3698.4718749999997</v>
      </c>
      <c r="AS171" s="775">
        <f t="shared" si="1918"/>
        <v>1142827.809375</v>
      </c>
      <c r="AT171" s="776">
        <f t="shared" si="2161"/>
        <v>39238.166249999995</v>
      </c>
      <c r="AU171" s="776">
        <f t="shared" si="2039"/>
        <v>65396.943749999999</v>
      </c>
      <c r="AV171" s="693">
        <f t="shared" si="1903"/>
        <v>32698.471874999999</v>
      </c>
      <c r="AW171" s="775">
        <f>IFERROR(AT171*$L171, 0)</f>
        <v>3492196.7962499997</v>
      </c>
      <c r="AX171" s="775">
        <f t="shared" si="1919"/>
        <v>5820327.9937499994</v>
      </c>
      <c r="AY171" s="775">
        <f t="shared" si="1920"/>
        <v>20207655.618749999</v>
      </c>
      <c r="AZ171" s="775">
        <f t="shared" si="1920"/>
        <v>10103827.809374999</v>
      </c>
      <c r="BA171" s="693">
        <f t="shared" si="1921"/>
        <v>10103827.809374999</v>
      </c>
      <c r="BB171" s="693">
        <f t="shared" si="1922"/>
        <v>0</v>
      </c>
      <c r="BC171" s="774">
        <f t="shared" si="1923"/>
        <v>0</v>
      </c>
      <c r="BD171" s="775">
        <f t="shared" si="1924"/>
        <v>0</v>
      </c>
      <c r="BE171" s="777"/>
      <c r="BG171" s="790">
        <f t="shared" si="2044"/>
        <v>24000</v>
      </c>
      <c r="BH171" s="790">
        <f t="shared" si="1925"/>
        <v>7416000</v>
      </c>
      <c r="BI171" s="790">
        <f t="shared" si="2045"/>
        <v>5000</v>
      </c>
      <c r="BJ171" s="790">
        <f t="shared" si="1926"/>
        <v>1545000</v>
      </c>
      <c r="BK171" s="790">
        <f t="shared" si="2046"/>
        <v>0</v>
      </c>
      <c r="BL171" s="790">
        <f t="shared" si="1927"/>
        <v>0</v>
      </c>
      <c r="BM171" s="790">
        <f t="shared" si="2047"/>
        <v>0</v>
      </c>
      <c r="BN171" s="790">
        <f t="shared" si="1928"/>
        <v>0</v>
      </c>
      <c r="BO171" s="790">
        <f t="shared" ref="BO171:BO194" si="2167">SUM(BG171,BI171,BK171,BM171)</f>
        <v>29000</v>
      </c>
      <c r="BP171" s="790">
        <f t="shared" si="1929"/>
        <v>8961000</v>
      </c>
      <c r="BQ171" s="790">
        <f t="shared" si="1930"/>
        <v>3698.4718749999997</v>
      </c>
      <c r="BR171" s="790">
        <f t="shared" si="1931"/>
        <v>1142827.809375</v>
      </c>
      <c r="BS171" s="790">
        <f t="shared" ref="BS171:BS194" si="2168">SUM(BQ171,BO171)</f>
        <v>32698.471874999999</v>
      </c>
      <c r="BT171" s="790">
        <f t="shared" si="1932"/>
        <v>10103827.809374999</v>
      </c>
      <c r="BU171" s="790">
        <f t="shared" si="1933"/>
        <v>10103827.809374999</v>
      </c>
      <c r="BV171" s="790">
        <f t="shared" si="1934"/>
        <v>0</v>
      </c>
      <c r="BW171" s="790"/>
      <c r="BX171" s="790">
        <f t="shared" si="1935"/>
        <v>0</v>
      </c>
      <c r="BY171" s="791" t="s">
        <v>400</v>
      </c>
      <c r="CA171" s="744"/>
      <c r="CB171" s="745">
        <f t="shared" si="1936"/>
        <v>0</v>
      </c>
      <c r="CC171" s="718"/>
      <c r="CD171" s="745">
        <f t="shared" si="1937"/>
        <v>0</v>
      </c>
      <c r="CE171" s="718"/>
      <c r="CF171" s="745">
        <f t="shared" si="1938"/>
        <v>0</v>
      </c>
      <c r="CG171" s="718"/>
      <c r="CH171" s="745">
        <f t="shared" si="1939"/>
        <v>0</v>
      </c>
      <c r="CI171" s="746">
        <f t="shared" si="1377"/>
        <v>0</v>
      </c>
      <c r="CJ171" s="745">
        <f t="shared" si="1940"/>
        <v>0</v>
      </c>
      <c r="CK171" s="718"/>
      <c r="CL171" s="745">
        <f t="shared" si="1941"/>
        <v>0</v>
      </c>
      <c r="CM171" s="746">
        <f t="shared" si="1378"/>
        <v>0</v>
      </c>
      <c r="CN171" s="745">
        <f t="shared" si="1942"/>
        <v>0</v>
      </c>
      <c r="CO171" s="699">
        <f t="shared" si="1943"/>
        <v>0</v>
      </c>
      <c r="CP171" s="699">
        <f t="shared" si="1943"/>
        <v>0</v>
      </c>
      <c r="CQ171" s="699">
        <f t="shared" si="1943"/>
        <v>0</v>
      </c>
      <c r="CR171" s="699">
        <f t="shared" si="1943"/>
        <v>0</v>
      </c>
      <c r="CS171" s="700">
        <f t="shared" si="1943"/>
        <v>0</v>
      </c>
      <c r="CT171" s="699">
        <f t="shared" si="1943"/>
        <v>0</v>
      </c>
      <c r="CU171" s="699">
        <f t="shared" si="1943"/>
        <v>0</v>
      </c>
      <c r="CV171" s="700">
        <f t="shared" si="1944"/>
        <v>0</v>
      </c>
      <c r="CW171" s="697"/>
      <c r="CX171" s="696">
        <f t="shared" si="1945"/>
        <v>0</v>
      </c>
      <c r="CY171" s="701"/>
      <c r="DA171" s="778">
        <f>IFERROR(VLOOKUP($C171,정민건설!$A$13:$AM$154,28,FALSE),0)</f>
        <v>24000</v>
      </c>
      <c r="DB171" s="775">
        <f t="shared" si="1946"/>
        <v>7416000</v>
      </c>
      <c r="DC171" s="778">
        <f>IFERROR(VLOOKUP($C171,정민건설!$A$13:$AM$154,30,FALSE),0)</f>
        <v>5000</v>
      </c>
      <c r="DD171" s="775">
        <f t="shared" si="1947"/>
        <v>1545000</v>
      </c>
      <c r="DE171" s="774">
        <f>IFERROR(VLOOKUP($C171,정민건설!$A$13:$AM$154,32,FALSE),0)</f>
        <v>0</v>
      </c>
      <c r="DF171" s="775">
        <f t="shared" si="1948"/>
        <v>0</v>
      </c>
      <c r="DG171" s="774">
        <f>IFERROR(VLOOKUP($C171,정민건설!$A$13:$AM$154,34,FALSE),0)</f>
        <v>0</v>
      </c>
      <c r="DH171" s="775">
        <f t="shared" si="1949"/>
        <v>0</v>
      </c>
      <c r="DI171" s="693">
        <f t="shared" ref="DI171:DI225" si="2169">SUM(DA171,DC171,DE171,DG171)</f>
        <v>29000</v>
      </c>
      <c r="DJ171" s="775">
        <f t="shared" si="1950"/>
        <v>8961000</v>
      </c>
      <c r="DK171" s="778">
        <f t="shared" si="1951"/>
        <v>3698.4718749999997</v>
      </c>
      <c r="DL171" s="779">
        <f t="shared" si="1952"/>
        <v>1142827.809375</v>
      </c>
      <c r="DM171" s="693">
        <f t="shared" ref="DM171:DM225" si="2170">SUM(DK171,DI171)</f>
        <v>32698.471874999999</v>
      </c>
      <c r="DN171" s="775">
        <f t="shared" si="1953"/>
        <v>10103827.809374999</v>
      </c>
      <c r="DO171" s="693">
        <f t="shared" si="1954"/>
        <v>10103827.809374999</v>
      </c>
      <c r="DP171" s="693">
        <f t="shared" si="1955"/>
        <v>0</v>
      </c>
      <c r="DQ171" s="774"/>
      <c r="DR171" s="775">
        <f t="shared" si="1956"/>
        <v>0</v>
      </c>
      <c r="DS171" s="777"/>
      <c r="DU171" s="774">
        <f>IFERROR(VLOOKUP($C171,[1]영만종합건설!$A$13:$AN$154,28,FALSE),0)</f>
        <v>15000</v>
      </c>
      <c r="DV171" s="780">
        <f t="shared" si="1957"/>
        <v>4635000</v>
      </c>
      <c r="DW171" s="774">
        <f>IFERROR(VLOOKUP($C171,[1]영만종합건설!$A$13:$AN$154,30,FALSE),0)</f>
        <v>10000</v>
      </c>
      <c r="DX171" s="780">
        <f t="shared" si="1958"/>
        <v>3090000</v>
      </c>
      <c r="DY171" s="778">
        <f>IFERROR(VLOOKUP($C171,[1]영만종합건설!$A$13:$AN$154,32,FALSE),0)</f>
        <v>0</v>
      </c>
      <c r="DZ171" s="780">
        <f t="shared" si="1959"/>
        <v>0</v>
      </c>
      <c r="EA171" s="778">
        <f>IFERROR(VLOOKUP($C171,[1]영만종합건설!$A$13:$AN$154,34,FALSE),0)</f>
        <v>0</v>
      </c>
      <c r="EB171" s="780">
        <f t="shared" si="1960"/>
        <v>0</v>
      </c>
      <c r="EC171" s="703">
        <f t="shared" ref="EC171:EC225" si="2171">SUM(DU171,DW171,DY171,EA171)</f>
        <v>25000</v>
      </c>
      <c r="ED171" s="780">
        <f t="shared" si="1961"/>
        <v>7725000</v>
      </c>
      <c r="EE171" s="778">
        <f t="shared" si="1962"/>
        <v>3784.4337500000001</v>
      </c>
      <c r="EF171" s="779">
        <f t="shared" si="1963"/>
        <v>1169390.0287500001</v>
      </c>
      <c r="EG171" s="703">
        <f t="shared" ref="EG171:EG225" si="2172">SUM(EE171,EC171)</f>
        <v>28784.43375</v>
      </c>
      <c r="EH171" s="780">
        <f t="shared" si="1964"/>
        <v>8894390.0287500005</v>
      </c>
      <c r="EI171" s="703">
        <f t="shared" si="1965"/>
        <v>8894390.0287500005</v>
      </c>
      <c r="EJ171" s="703">
        <f t="shared" si="1966"/>
        <v>0</v>
      </c>
      <c r="EK171" s="778"/>
      <c r="EL171" s="780">
        <f t="shared" si="1967"/>
        <v>0</v>
      </c>
      <c r="EM171" s="781"/>
      <c r="EO171" s="778">
        <f>IFERROR(VLOOKUP($C171,[1]부강종합건설!$A$13:$AM$154,28,FALSE),0)</f>
        <v>23000</v>
      </c>
      <c r="EP171" s="780">
        <f t="shared" si="1968"/>
        <v>7107000</v>
      </c>
      <c r="EQ171" s="778">
        <f>IFERROR(VLOOKUP($C171,[1]부강종합건설!$A$13:$AM$154,30,FALSE),0)</f>
        <v>5000</v>
      </c>
      <c r="ER171" s="780">
        <f t="shared" si="1969"/>
        <v>1545000</v>
      </c>
      <c r="ES171" s="778">
        <f>IFERROR(VLOOKUP($C171,[1]부강종합건설!$A$13:$AM$154,32,FALSE),0)</f>
        <v>0</v>
      </c>
      <c r="ET171" s="780">
        <f t="shared" si="1970"/>
        <v>0</v>
      </c>
      <c r="EU171" s="778">
        <f>IFERROR(VLOOKUP($C171,[1]부강종합건설!$A$13:$AM$154,34,FALSE),0)</f>
        <v>3900</v>
      </c>
      <c r="EV171" s="780">
        <f t="shared" si="1971"/>
        <v>1205100</v>
      </c>
      <c r="EW171" s="703">
        <f t="shared" si="2159"/>
        <v>31900</v>
      </c>
      <c r="EX171" s="780">
        <f t="shared" si="1972"/>
        <v>9857100</v>
      </c>
      <c r="EY171" s="778">
        <f t="shared" si="1973"/>
        <v>3926.624875</v>
      </c>
      <c r="EZ171" s="779">
        <f t="shared" si="1974"/>
        <v>1213327.086375</v>
      </c>
      <c r="FA171" s="703">
        <f t="shared" si="2160"/>
        <v>35826.624875000001</v>
      </c>
      <c r="FB171" s="780">
        <f t="shared" si="1975"/>
        <v>11070427.086375</v>
      </c>
      <c r="FC171" s="703">
        <f t="shared" si="1976"/>
        <v>11070427.086375</v>
      </c>
      <c r="FD171" s="703">
        <f t="shared" si="1977"/>
        <v>0</v>
      </c>
      <c r="FE171" s="778"/>
      <c r="FF171" s="780">
        <f t="shared" si="1978"/>
        <v>0</v>
      </c>
      <c r="FG171" s="782"/>
      <c r="FI171" s="774">
        <f>IFERROR(VLOOKUP($C171,[1]대도엔지니어링!$A$13:$AN$154,28,FALSE),0)</f>
        <v>6000</v>
      </c>
      <c r="FJ171" s="775">
        <f t="shared" si="1979"/>
        <v>1854000</v>
      </c>
      <c r="FK171" s="774">
        <f>IFERROR(VLOOKUP($C171,[1]대도엔지니어링!$A$13:$AN$154,30,FALSE),0)</f>
        <v>12000</v>
      </c>
      <c r="FL171" s="775">
        <f t="shared" si="1980"/>
        <v>3708000</v>
      </c>
      <c r="FM171" s="774">
        <f>IFERROR(VLOOKUP($C171,[1]대도엔지니어링!$A$13:$AN$154,32,FALSE),0)</f>
        <v>0</v>
      </c>
      <c r="FN171" s="775">
        <f t="shared" si="1981"/>
        <v>0</v>
      </c>
      <c r="FO171" s="774">
        <f>IFERROR(VLOOKUP($C171,[1]대도엔지니어링!$A$13:$AN$154,34,FALSE),0)</f>
        <v>490</v>
      </c>
      <c r="FP171" s="775">
        <f t="shared" si="1982"/>
        <v>151410</v>
      </c>
      <c r="FQ171" s="693">
        <f t="shared" si="2163"/>
        <v>18490</v>
      </c>
      <c r="FR171" s="775">
        <f t="shared" si="1983"/>
        <v>5713410</v>
      </c>
      <c r="FS171" s="774">
        <f t="shared" si="2158"/>
        <v>1478.7271740360986</v>
      </c>
      <c r="FT171" s="775">
        <f t="shared" si="1984"/>
        <v>456926.69677715446</v>
      </c>
      <c r="FU171" s="693">
        <f t="shared" si="2164"/>
        <v>19968.727174036099</v>
      </c>
      <c r="FV171" s="775">
        <f t="shared" si="1985"/>
        <v>6170336.6967771547</v>
      </c>
      <c r="FW171" s="693">
        <f t="shared" si="1986"/>
        <v>6170336.6967771547</v>
      </c>
      <c r="FX171" s="693">
        <f t="shared" si="1987"/>
        <v>0</v>
      </c>
      <c r="FY171" s="774"/>
      <c r="FZ171" s="775">
        <f t="shared" si="1988"/>
        <v>0</v>
      </c>
      <c r="GA171" s="782"/>
      <c r="GC171" s="774">
        <f>IFERROR(VLOOKUP($C171,[1]부명엔지니어링!$A$13:$AN$154,28,FALSE),0)</f>
        <v>20000</v>
      </c>
      <c r="GD171" s="775">
        <f t="shared" si="1989"/>
        <v>6180000</v>
      </c>
      <c r="GE171" s="774">
        <f>IFERROR(VLOOKUP($C171,[1]부명엔지니어링!$A$13:$AN$154,30,FALSE),0)</f>
        <v>10000</v>
      </c>
      <c r="GF171" s="775">
        <f t="shared" si="1990"/>
        <v>3090000</v>
      </c>
      <c r="GG171" s="774">
        <f>IFERROR(VLOOKUP($C171,[1]부명엔지니어링!$A$13:$AN$154,32,FALSE),0)</f>
        <v>0</v>
      </c>
      <c r="GH171" s="775">
        <f t="shared" si="1991"/>
        <v>0</v>
      </c>
      <c r="GI171" s="774">
        <f>IFERROR(VLOOKUP($C171,[1]부명엔지니어링!$A$13:$AN$154,34,FALSE),0)</f>
        <v>0</v>
      </c>
      <c r="GJ171" s="775">
        <f t="shared" si="1992"/>
        <v>0</v>
      </c>
      <c r="GK171" s="693">
        <f t="shared" si="2165"/>
        <v>30000</v>
      </c>
      <c r="GL171" s="775">
        <f t="shared" si="1993"/>
        <v>9270000</v>
      </c>
      <c r="GM171" s="774">
        <f t="shared" si="1994"/>
        <v>4331.7837499999996</v>
      </c>
      <c r="GN171" s="775">
        <f t="shared" si="1995"/>
        <v>1338521.17875</v>
      </c>
      <c r="GO171" s="693">
        <f t="shared" si="2166"/>
        <v>34331.783750000002</v>
      </c>
      <c r="GP171" s="775">
        <f t="shared" si="1996"/>
        <v>10608521.178750001</v>
      </c>
      <c r="GQ171" s="693">
        <f t="shared" si="1997"/>
        <v>10608521.178750001</v>
      </c>
      <c r="GR171" s="693">
        <f t="shared" si="1998"/>
        <v>0</v>
      </c>
      <c r="GS171" s="774"/>
      <c r="GT171" s="775">
        <f t="shared" si="1999"/>
        <v>0</v>
      </c>
      <c r="GU171" s="782"/>
      <c r="GW171" s="790">
        <f t="shared" si="2000"/>
        <v>24000</v>
      </c>
      <c r="GX171" s="790">
        <f t="shared" si="2001"/>
        <v>7416000</v>
      </c>
      <c r="GY171" s="790">
        <f t="shared" si="2002"/>
        <v>5000</v>
      </c>
      <c r="GZ171" s="790">
        <f t="shared" si="2003"/>
        <v>1545000</v>
      </c>
      <c r="HA171" s="790">
        <f t="shared" si="2004"/>
        <v>0</v>
      </c>
      <c r="HB171" s="790">
        <f t="shared" si="2005"/>
        <v>0</v>
      </c>
      <c r="HC171" s="790">
        <f t="shared" si="2006"/>
        <v>0</v>
      </c>
      <c r="HD171" s="790">
        <f t="shared" si="2007"/>
        <v>0</v>
      </c>
      <c r="HE171" s="790">
        <f t="shared" ref="HE171:HE225" si="2173">SUM(GW171,GY171,HA171,HC171)</f>
        <v>29000</v>
      </c>
      <c r="HF171" s="790">
        <f t="shared" si="2008"/>
        <v>8961000</v>
      </c>
      <c r="HG171" s="790">
        <f t="shared" si="2009"/>
        <v>3698.4718749999997</v>
      </c>
      <c r="HH171" s="790">
        <f t="shared" si="2010"/>
        <v>1142827.809375</v>
      </c>
      <c r="HI171" s="790">
        <f t="shared" ref="HI171:HI225" si="2174">SUM(HG171,HE171)</f>
        <v>32698.471874999999</v>
      </c>
      <c r="HJ171" s="790">
        <f t="shared" si="2011"/>
        <v>10103827.809374999</v>
      </c>
      <c r="HK171" s="790">
        <f t="shared" si="2012"/>
        <v>10103827.809374999</v>
      </c>
      <c r="HL171" s="790">
        <f t="shared" si="2013"/>
        <v>0</v>
      </c>
      <c r="HM171" s="790"/>
      <c r="HN171" s="790">
        <f t="shared" si="2014"/>
        <v>0</v>
      </c>
      <c r="HO171" s="791" t="s">
        <v>400</v>
      </c>
      <c r="HQ171" s="783"/>
      <c r="HR171" s="784">
        <f t="shared" si="2048"/>
        <v>0</v>
      </c>
      <c r="HS171" s="783"/>
      <c r="HT171" s="784">
        <f t="shared" si="2049"/>
        <v>0</v>
      </c>
      <c r="HU171" s="783"/>
      <c r="HV171" s="784">
        <f t="shared" si="2050"/>
        <v>0</v>
      </c>
      <c r="HW171" s="783"/>
      <c r="HX171" s="784">
        <f t="shared" si="2051"/>
        <v>0</v>
      </c>
      <c r="HY171" s="707">
        <f t="shared" si="1379"/>
        <v>0</v>
      </c>
      <c r="HZ171" s="784">
        <f t="shared" si="2052"/>
        <v>0</v>
      </c>
      <c r="IA171" s="783"/>
      <c r="IB171" s="784">
        <f t="shared" si="2053"/>
        <v>0</v>
      </c>
      <c r="IC171" s="707">
        <f t="shared" si="1380"/>
        <v>0</v>
      </c>
      <c r="ID171" s="784">
        <f t="shared" si="2054"/>
        <v>0</v>
      </c>
      <c r="IE171" s="706">
        <f t="shared" si="2015"/>
        <v>0</v>
      </c>
      <c r="IF171" s="706">
        <f t="shared" si="2016"/>
        <v>0</v>
      </c>
      <c r="IG171" s="783"/>
      <c r="IH171" s="784">
        <f t="shared" si="2055"/>
        <v>0</v>
      </c>
      <c r="II171" s="782"/>
      <c r="IK171" s="783"/>
      <c r="IL171" s="784">
        <f t="shared" si="2056"/>
        <v>0</v>
      </c>
      <c r="IM171" s="783"/>
      <c r="IN171" s="784">
        <f t="shared" si="2057"/>
        <v>0</v>
      </c>
      <c r="IO171" s="783"/>
      <c r="IP171" s="784">
        <f t="shared" si="2058"/>
        <v>0</v>
      </c>
      <c r="IQ171" s="783"/>
      <c r="IR171" s="784">
        <f t="shared" si="2059"/>
        <v>0</v>
      </c>
      <c r="IS171" s="707">
        <f t="shared" si="1381"/>
        <v>0</v>
      </c>
      <c r="IT171" s="784">
        <f t="shared" si="2060"/>
        <v>0</v>
      </c>
      <c r="IU171" s="783"/>
      <c r="IV171" s="784">
        <f t="shared" si="2061"/>
        <v>0</v>
      </c>
      <c r="IW171" s="707">
        <f t="shared" si="1382"/>
        <v>0</v>
      </c>
      <c r="IX171" s="784">
        <f t="shared" si="2062"/>
        <v>0</v>
      </c>
      <c r="IY171" s="706">
        <f t="shared" si="2017"/>
        <v>0</v>
      </c>
      <c r="IZ171" s="706">
        <f t="shared" si="2018"/>
        <v>0</v>
      </c>
      <c r="JA171" s="783"/>
      <c r="JB171" s="784">
        <f t="shared" si="2063"/>
        <v>0</v>
      </c>
      <c r="JC171" s="782"/>
      <c r="JE171" s="783"/>
      <c r="JF171" s="784">
        <f t="shared" si="2064"/>
        <v>0</v>
      </c>
      <c r="JG171" s="783"/>
      <c r="JH171" s="784">
        <f t="shared" si="2065"/>
        <v>0</v>
      </c>
      <c r="JI171" s="783"/>
      <c r="JJ171" s="784">
        <f t="shared" si="2066"/>
        <v>0</v>
      </c>
      <c r="JK171" s="783"/>
      <c r="JL171" s="784">
        <f t="shared" si="2067"/>
        <v>0</v>
      </c>
      <c r="JM171" s="707">
        <f t="shared" si="1383"/>
        <v>0</v>
      </c>
      <c r="JN171" s="784">
        <f t="shared" si="2068"/>
        <v>0</v>
      </c>
      <c r="JO171" s="783"/>
      <c r="JP171" s="784">
        <f t="shared" si="2069"/>
        <v>0</v>
      </c>
      <c r="JQ171" s="707">
        <f t="shared" si="1384"/>
        <v>0</v>
      </c>
      <c r="JR171" s="784">
        <f t="shared" si="2070"/>
        <v>0</v>
      </c>
      <c r="JS171" s="706">
        <f t="shared" si="2019"/>
        <v>0</v>
      </c>
      <c r="JT171" s="706">
        <f t="shared" si="2020"/>
        <v>0</v>
      </c>
      <c r="JU171" s="783"/>
      <c r="JV171" s="784">
        <f t="shared" si="2071"/>
        <v>0</v>
      </c>
      <c r="JW171" s="782"/>
      <c r="JY171" s="783"/>
      <c r="JZ171" s="784">
        <f t="shared" si="2072"/>
        <v>0</v>
      </c>
      <c r="KA171" s="783"/>
      <c r="KB171" s="784">
        <f t="shared" si="2073"/>
        <v>0</v>
      </c>
      <c r="KC171" s="783"/>
      <c r="KD171" s="784">
        <f t="shared" si="2074"/>
        <v>0</v>
      </c>
      <c r="KE171" s="783"/>
      <c r="KF171" s="784">
        <f t="shared" si="2075"/>
        <v>0</v>
      </c>
      <c r="KG171" s="707">
        <f t="shared" si="1385"/>
        <v>0</v>
      </c>
      <c r="KH171" s="784">
        <f t="shared" si="2076"/>
        <v>0</v>
      </c>
      <c r="KI171" s="783"/>
      <c r="KJ171" s="784">
        <f t="shared" si="2077"/>
        <v>0</v>
      </c>
      <c r="KK171" s="707">
        <f t="shared" si="1386"/>
        <v>0</v>
      </c>
      <c r="KL171" s="784">
        <f t="shared" si="2078"/>
        <v>0</v>
      </c>
      <c r="KM171" s="706">
        <f t="shared" si="2021"/>
        <v>0</v>
      </c>
      <c r="KN171" s="706">
        <f t="shared" si="2022"/>
        <v>0</v>
      </c>
      <c r="KO171" s="783"/>
      <c r="KP171" s="784">
        <f t="shared" si="2079"/>
        <v>0</v>
      </c>
      <c r="KQ171" s="782"/>
      <c r="KS171" s="783"/>
      <c r="KT171" s="784">
        <f t="shared" si="2080"/>
        <v>0</v>
      </c>
      <c r="KU171" s="783"/>
      <c r="KV171" s="784">
        <f t="shared" si="2081"/>
        <v>0</v>
      </c>
      <c r="KW171" s="783"/>
      <c r="KX171" s="784">
        <f t="shared" si="2082"/>
        <v>0</v>
      </c>
      <c r="KY171" s="783"/>
      <c r="KZ171" s="784">
        <f t="shared" si="2083"/>
        <v>0</v>
      </c>
      <c r="LA171" s="707">
        <f t="shared" si="1387"/>
        <v>0</v>
      </c>
      <c r="LB171" s="784">
        <f t="shared" si="2084"/>
        <v>0</v>
      </c>
      <c r="LC171" s="783"/>
      <c r="LD171" s="784">
        <f t="shared" si="2085"/>
        <v>0</v>
      </c>
      <c r="LE171" s="707">
        <f t="shared" si="1388"/>
        <v>0</v>
      </c>
      <c r="LF171" s="784">
        <f t="shared" si="2086"/>
        <v>0</v>
      </c>
      <c r="LG171" s="706">
        <f t="shared" si="2023"/>
        <v>0</v>
      </c>
      <c r="LH171" s="706">
        <f t="shared" si="2024"/>
        <v>0</v>
      </c>
      <c r="LI171" s="783"/>
      <c r="LJ171" s="784">
        <f t="shared" si="2087"/>
        <v>0</v>
      </c>
      <c r="LK171" s="782"/>
      <c r="LM171" s="783"/>
      <c r="LN171" s="784">
        <f t="shared" si="2088"/>
        <v>0</v>
      </c>
      <c r="LO171" s="783"/>
      <c r="LP171" s="784">
        <f t="shared" si="2089"/>
        <v>0</v>
      </c>
      <c r="LQ171" s="783"/>
      <c r="LR171" s="784">
        <f t="shared" si="2090"/>
        <v>0</v>
      </c>
      <c r="LS171" s="783"/>
      <c r="LT171" s="784">
        <f t="shared" si="2091"/>
        <v>0</v>
      </c>
      <c r="LU171" s="707">
        <f t="shared" si="1389"/>
        <v>0</v>
      </c>
      <c r="LV171" s="784">
        <f t="shared" si="2092"/>
        <v>0</v>
      </c>
      <c r="LW171" s="783"/>
      <c r="LX171" s="784">
        <f t="shared" si="2093"/>
        <v>0</v>
      </c>
      <c r="LY171" s="707">
        <f t="shared" si="1390"/>
        <v>0</v>
      </c>
      <c r="LZ171" s="784">
        <f t="shared" si="2094"/>
        <v>0</v>
      </c>
      <c r="MA171" s="706">
        <f t="shared" si="2025"/>
        <v>0</v>
      </c>
      <c r="MB171" s="706">
        <f t="shared" si="2026"/>
        <v>0</v>
      </c>
      <c r="MC171" s="783"/>
      <c r="MD171" s="784">
        <f t="shared" si="2095"/>
        <v>0</v>
      </c>
      <c r="ME171" s="782"/>
      <c r="MG171" s="783"/>
      <c r="MH171" s="784">
        <f t="shared" si="2096"/>
        <v>0</v>
      </c>
      <c r="MI171" s="783"/>
      <c r="MJ171" s="784">
        <f t="shared" si="2097"/>
        <v>0</v>
      </c>
      <c r="MK171" s="783"/>
      <c r="ML171" s="784">
        <f t="shared" si="2098"/>
        <v>0</v>
      </c>
      <c r="MM171" s="783"/>
      <c r="MN171" s="784">
        <f t="shared" si="2099"/>
        <v>0</v>
      </c>
      <c r="MO171" s="707">
        <f t="shared" si="1391"/>
        <v>0</v>
      </c>
      <c r="MP171" s="784">
        <f t="shared" si="2100"/>
        <v>0</v>
      </c>
      <c r="MQ171" s="783"/>
      <c r="MR171" s="784">
        <f t="shared" si="2101"/>
        <v>0</v>
      </c>
      <c r="MS171" s="707">
        <f t="shared" si="1392"/>
        <v>0</v>
      </c>
      <c r="MT171" s="784">
        <f t="shared" si="2102"/>
        <v>0</v>
      </c>
      <c r="MU171" s="706">
        <f t="shared" si="2027"/>
        <v>0</v>
      </c>
      <c r="MV171" s="706">
        <f t="shared" si="2028"/>
        <v>0</v>
      </c>
      <c r="MW171" s="783"/>
      <c r="MX171" s="784">
        <f t="shared" si="2103"/>
        <v>0</v>
      </c>
      <c r="MY171" s="782"/>
      <c r="NA171" s="783"/>
      <c r="NB171" s="784">
        <f t="shared" si="2104"/>
        <v>0</v>
      </c>
      <c r="NC171" s="783"/>
      <c r="ND171" s="784">
        <f t="shared" si="2105"/>
        <v>0</v>
      </c>
      <c r="NE171" s="783"/>
      <c r="NF171" s="784">
        <f t="shared" si="2106"/>
        <v>0</v>
      </c>
      <c r="NG171" s="783"/>
      <c r="NH171" s="784">
        <f t="shared" si="2107"/>
        <v>0</v>
      </c>
      <c r="NI171" s="707">
        <f t="shared" si="1393"/>
        <v>0</v>
      </c>
      <c r="NJ171" s="784">
        <f t="shared" si="2108"/>
        <v>0</v>
      </c>
      <c r="NK171" s="783"/>
      <c r="NL171" s="784">
        <f t="shared" si="2109"/>
        <v>0</v>
      </c>
      <c r="NM171" s="707">
        <f t="shared" si="1394"/>
        <v>0</v>
      </c>
      <c r="NN171" s="784">
        <f t="shared" si="2110"/>
        <v>0</v>
      </c>
      <c r="NO171" s="706">
        <f t="shared" si="2029"/>
        <v>0</v>
      </c>
      <c r="NP171" s="706">
        <f t="shared" si="2030"/>
        <v>0</v>
      </c>
      <c r="NQ171" s="783"/>
      <c r="NR171" s="784">
        <f t="shared" si="2111"/>
        <v>0</v>
      </c>
      <c r="NS171" s="782"/>
      <c r="NU171" s="783"/>
      <c r="NV171" s="784">
        <f t="shared" si="2112"/>
        <v>0</v>
      </c>
      <c r="NW171" s="783"/>
      <c r="NX171" s="784">
        <f t="shared" si="2113"/>
        <v>0</v>
      </c>
      <c r="NY171" s="783"/>
      <c r="NZ171" s="784">
        <f t="shared" si="2114"/>
        <v>0</v>
      </c>
      <c r="OA171" s="783"/>
      <c r="OB171" s="784">
        <f t="shared" si="2115"/>
        <v>0</v>
      </c>
      <c r="OC171" s="707">
        <f t="shared" si="1395"/>
        <v>0</v>
      </c>
      <c r="OD171" s="784">
        <f t="shared" si="2116"/>
        <v>0</v>
      </c>
      <c r="OE171" s="783"/>
      <c r="OF171" s="784">
        <f t="shared" si="2117"/>
        <v>0</v>
      </c>
      <c r="OG171" s="707">
        <f t="shared" si="1396"/>
        <v>0</v>
      </c>
      <c r="OH171" s="784">
        <f t="shared" si="2118"/>
        <v>0</v>
      </c>
      <c r="OI171" s="706">
        <f t="shared" si="2031"/>
        <v>0</v>
      </c>
      <c r="OJ171" s="706">
        <f t="shared" si="2032"/>
        <v>0</v>
      </c>
      <c r="OK171" s="783"/>
      <c r="OL171" s="784">
        <f t="shared" si="2119"/>
        <v>0</v>
      </c>
      <c r="OM171" s="782"/>
      <c r="OO171" s="783"/>
      <c r="OP171" s="784">
        <f t="shared" si="2120"/>
        <v>0</v>
      </c>
      <c r="OQ171" s="783"/>
      <c r="OR171" s="784">
        <f t="shared" si="2121"/>
        <v>0</v>
      </c>
      <c r="OS171" s="783"/>
      <c r="OT171" s="784">
        <f t="shared" si="2122"/>
        <v>0</v>
      </c>
      <c r="OU171" s="783"/>
      <c r="OV171" s="784">
        <f t="shared" si="2123"/>
        <v>0</v>
      </c>
      <c r="OW171" s="707">
        <f t="shared" si="1397"/>
        <v>0</v>
      </c>
      <c r="OX171" s="784">
        <f t="shared" si="2124"/>
        <v>0</v>
      </c>
      <c r="OY171" s="783"/>
      <c r="OZ171" s="784">
        <f t="shared" si="2125"/>
        <v>0</v>
      </c>
      <c r="PA171" s="707">
        <f t="shared" si="1398"/>
        <v>0</v>
      </c>
      <c r="PB171" s="784">
        <f t="shared" si="2126"/>
        <v>0</v>
      </c>
      <c r="PC171" s="706">
        <f t="shared" si="2033"/>
        <v>0</v>
      </c>
      <c r="PD171" s="706">
        <f t="shared" si="2034"/>
        <v>0</v>
      </c>
      <c r="PE171" s="783"/>
      <c r="PF171" s="784">
        <f t="shared" si="2127"/>
        <v>0</v>
      </c>
      <c r="PG171" s="782"/>
      <c r="PI171" s="783"/>
      <c r="PJ171" s="784">
        <f t="shared" si="2128"/>
        <v>0</v>
      </c>
      <c r="PK171" s="783"/>
      <c r="PL171" s="784">
        <f t="shared" si="2129"/>
        <v>0</v>
      </c>
      <c r="PM171" s="783"/>
      <c r="PN171" s="784">
        <f t="shared" si="2130"/>
        <v>0</v>
      </c>
      <c r="PO171" s="783"/>
      <c r="PP171" s="784">
        <f t="shared" si="2131"/>
        <v>0</v>
      </c>
      <c r="PQ171" s="707">
        <f t="shared" si="1399"/>
        <v>0</v>
      </c>
      <c r="PR171" s="784">
        <f t="shared" si="2132"/>
        <v>0</v>
      </c>
      <c r="PS171" s="783"/>
      <c r="PT171" s="784">
        <f t="shared" si="2133"/>
        <v>0</v>
      </c>
      <c r="PU171" s="707">
        <f t="shared" si="1400"/>
        <v>0</v>
      </c>
      <c r="PV171" s="784">
        <f t="shared" si="2134"/>
        <v>0</v>
      </c>
      <c r="PW171" s="706">
        <f t="shared" si="2035"/>
        <v>0</v>
      </c>
      <c r="PX171" s="706">
        <f t="shared" si="2036"/>
        <v>0</v>
      </c>
      <c r="PY171" s="783"/>
      <c r="PZ171" s="784">
        <f t="shared" si="2135"/>
        <v>0</v>
      </c>
      <c r="QA171" s="782"/>
      <c r="QC171" s="783"/>
      <c r="QD171" s="784">
        <f t="shared" si="2136"/>
        <v>0</v>
      </c>
      <c r="QE171" s="783"/>
      <c r="QF171" s="784">
        <f t="shared" si="2137"/>
        <v>0</v>
      </c>
      <c r="QG171" s="783"/>
      <c r="QH171" s="784">
        <f t="shared" si="2138"/>
        <v>0</v>
      </c>
      <c r="QI171" s="783"/>
      <c r="QJ171" s="784">
        <f t="shared" si="2139"/>
        <v>0</v>
      </c>
      <c r="QK171" s="707">
        <f t="shared" si="1401"/>
        <v>0</v>
      </c>
      <c r="QL171" s="784">
        <f t="shared" si="2140"/>
        <v>0</v>
      </c>
      <c r="QM171" s="783"/>
      <c r="QN171" s="784">
        <f t="shared" si="2141"/>
        <v>0</v>
      </c>
      <c r="QO171" s="707">
        <f t="shared" si="1402"/>
        <v>0</v>
      </c>
      <c r="QP171" s="784">
        <f t="shared" si="2142"/>
        <v>0</v>
      </c>
      <c r="QQ171" s="706">
        <f t="shared" si="2037"/>
        <v>0</v>
      </c>
      <c r="QR171" s="706">
        <f t="shared" si="2038"/>
        <v>0</v>
      </c>
      <c r="QS171" s="783"/>
      <c r="QT171" s="784">
        <f t="shared" si="2143"/>
        <v>0</v>
      </c>
      <c r="QU171" s="782"/>
      <c r="RA171" s="785">
        <f t="shared" si="2144"/>
        <v>0</v>
      </c>
      <c r="RB171" s="785" t="e">
        <f t="shared" si="2145"/>
        <v>#REF!</v>
      </c>
      <c r="RC171" s="677">
        <f t="shared" si="2146"/>
        <v>0</v>
      </c>
      <c r="RD171" s="677">
        <f t="shared" si="2146"/>
        <v>89</v>
      </c>
      <c r="RE171" s="677">
        <f t="shared" si="2146"/>
        <v>220</v>
      </c>
      <c r="RF171" s="677">
        <f t="shared" si="2146"/>
        <v>0</v>
      </c>
      <c r="RG171" s="677">
        <f t="shared" si="2146"/>
        <v>0</v>
      </c>
      <c r="RH171" s="677">
        <f t="shared" si="2146"/>
        <v>0</v>
      </c>
      <c r="RI171" s="677">
        <f t="shared" si="2146"/>
        <v>0</v>
      </c>
      <c r="RJ171" s="677">
        <f t="shared" si="2146"/>
        <v>0</v>
      </c>
      <c r="RK171" s="677" t="e">
        <f>#REF!</f>
        <v>#REF!</v>
      </c>
      <c r="RL171" s="677" t="e">
        <f>#REF!</f>
        <v>#REF!</v>
      </c>
      <c r="RM171" s="677">
        <f t="shared" si="2147"/>
        <v>0</v>
      </c>
      <c r="RN171" s="677">
        <f t="shared" si="2147"/>
        <v>0</v>
      </c>
      <c r="RO171" s="677">
        <f t="shared" si="2147"/>
        <v>0</v>
      </c>
      <c r="RP171" s="677">
        <f t="shared" si="2147"/>
        <v>0</v>
      </c>
      <c r="RQ171" s="677">
        <f t="shared" si="2147"/>
        <v>0</v>
      </c>
      <c r="RR171" s="677">
        <f t="shared" si="2147"/>
        <v>0</v>
      </c>
      <c r="RS171" s="677">
        <f t="shared" si="2147"/>
        <v>0</v>
      </c>
      <c r="RT171" s="677">
        <f t="shared" si="2147"/>
        <v>0</v>
      </c>
      <c r="RV171" s="675">
        <f t="shared" si="2148"/>
        <v>309</v>
      </c>
      <c r="RW171" s="675">
        <f t="shared" si="2149"/>
        <v>0</v>
      </c>
      <c r="RX171" s="675">
        <f t="shared" si="2150"/>
        <v>0</v>
      </c>
      <c r="RY171" s="675">
        <f t="shared" si="2151"/>
        <v>0</v>
      </c>
      <c r="RZ171" s="675">
        <f t="shared" si="2152"/>
        <v>0</v>
      </c>
      <c r="SA171" s="675">
        <f t="shared" si="2153"/>
        <v>0</v>
      </c>
      <c r="SB171" s="675">
        <f t="shared" si="2154"/>
        <v>0</v>
      </c>
      <c r="SC171" s="675">
        <f t="shared" si="2155"/>
        <v>0</v>
      </c>
      <c r="SD171" s="675" t="e">
        <f xml:space="preserve"> SUMIF(#REF!,$SD$8,#REF!)</f>
        <v>#REF!</v>
      </c>
      <c r="SE171" s="675" t="e">
        <f xml:space="preserve"> SUMIF(#REF!,$SE$8,#REF!)</f>
        <v>#REF!</v>
      </c>
      <c r="SG171" s="675">
        <f t="shared" si="2156"/>
        <v>0</v>
      </c>
      <c r="SH171" s="675">
        <f t="shared" si="2156"/>
        <v>2581000</v>
      </c>
      <c r="SI171" s="675">
        <f t="shared" si="2156"/>
        <v>6380000</v>
      </c>
      <c r="SJ171" s="675">
        <f t="shared" si="2156"/>
        <v>0</v>
      </c>
      <c r="SK171" s="675">
        <f t="shared" si="2156"/>
        <v>0</v>
      </c>
      <c r="SL171" s="675">
        <f t="shared" si="2156"/>
        <v>0</v>
      </c>
      <c r="SM171" s="675">
        <f t="shared" si="2156"/>
        <v>0</v>
      </c>
      <c r="SN171" s="675">
        <f t="shared" si="2156"/>
        <v>0</v>
      </c>
      <c r="SO171" s="675" t="e">
        <f t="shared" si="2156"/>
        <v>#REF!</v>
      </c>
      <c r="SP171" s="675" t="e">
        <f t="shared" si="2156"/>
        <v>#REF!</v>
      </c>
      <c r="SQ171" s="675">
        <f t="shared" si="2156"/>
        <v>0</v>
      </c>
      <c r="SR171" s="675">
        <f t="shared" si="2156"/>
        <v>0</v>
      </c>
      <c r="SS171" s="675">
        <f t="shared" si="2156"/>
        <v>0</v>
      </c>
      <c r="ST171" s="675">
        <f t="shared" si="2156"/>
        <v>0</v>
      </c>
      <c r="SU171" s="675">
        <f t="shared" si="2156"/>
        <v>0</v>
      </c>
      <c r="SV171" s="675">
        <f t="shared" si="2156"/>
        <v>0</v>
      </c>
      <c r="SW171" s="675">
        <f t="shared" si="2157"/>
        <v>0</v>
      </c>
      <c r="SX171" s="675">
        <f t="shared" si="2157"/>
        <v>0</v>
      </c>
      <c r="SY171" s="675" t="e">
        <f>#REF!*$AP171</f>
        <v>#REF!</v>
      </c>
      <c r="SZ171" s="675" t="e">
        <f>#REF!*$AP171</f>
        <v>#REF!</v>
      </c>
      <c r="TA171" s="675" t="e">
        <f>#REF!*$AP171</f>
        <v>#REF!</v>
      </c>
      <c r="TB171" s="675" t="e">
        <f>#REF!*$AP171</f>
        <v>#REF!</v>
      </c>
      <c r="TC171" s="675" t="e">
        <f>#REF!*$AP171</f>
        <v>#REF!</v>
      </c>
      <c r="TE171" s="675">
        <f t="shared" si="1403"/>
        <v>8961000</v>
      </c>
      <c r="TF171" s="675">
        <f t="shared" si="1404"/>
        <v>0</v>
      </c>
      <c r="TG171" s="675">
        <f t="shared" si="1405"/>
        <v>0</v>
      </c>
      <c r="TH171" s="675">
        <f t="shared" si="1406"/>
        <v>0</v>
      </c>
      <c r="TI171" s="675">
        <f t="shared" si="1407"/>
        <v>0</v>
      </c>
      <c r="TJ171" s="675">
        <f t="shared" si="1408"/>
        <v>0</v>
      </c>
      <c r="TK171" s="675">
        <f t="shared" si="1409"/>
        <v>0</v>
      </c>
      <c r="TL171" s="675">
        <f t="shared" si="1410"/>
        <v>0</v>
      </c>
      <c r="TM171" s="675">
        <f t="shared" si="1411"/>
        <v>0</v>
      </c>
      <c r="TN171" s="676">
        <f t="shared" si="1412"/>
        <v>0</v>
      </c>
      <c r="TP171" s="675">
        <f>IFERROR(SG171*(1+LEVEL_2!#REF!),0)</f>
        <v>0</v>
      </c>
      <c r="TQ171" s="675">
        <f>IFERROR(SH171*(1+LEVEL_2!#REF!),0)</f>
        <v>0</v>
      </c>
      <c r="TR171" s="675">
        <f>IFERROR(SI171*(1+LEVEL_2!#REF!),0)</f>
        <v>0</v>
      </c>
      <c r="TS171" s="675">
        <f>IFERROR(SJ171*(1+LEVEL_2!#REF!),0)</f>
        <v>0</v>
      </c>
      <c r="TT171" s="675">
        <f>IFERROR(SK171*(1+LEVEL_2!#REF!),0)</f>
        <v>0</v>
      </c>
      <c r="TU171" s="675">
        <f>IFERROR(SL171*(1+LEVEL_2!#REF!),0)</f>
        <v>0</v>
      </c>
      <c r="TV171" s="675">
        <f>IFERROR(SM171*(1+LEVEL_2!#REF!),0)</f>
        <v>0</v>
      </c>
      <c r="TW171" s="675">
        <f>IFERROR(SN171*(1+LEVEL_2!#REF!),0)</f>
        <v>0</v>
      </c>
      <c r="TX171" s="675">
        <f>IFERROR(SO171*(1+LEVEL_2!#REF!),0)</f>
        <v>0</v>
      </c>
      <c r="TY171" s="675">
        <f>IFERROR(SP171*(1+LEVEL_2!#REF!),0)</f>
        <v>0</v>
      </c>
      <c r="TZ171" s="675">
        <f>IFERROR(SQ171*(1+LEVEL_2!#REF!),0)</f>
        <v>0</v>
      </c>
      <c r="UA171" s="675">
        <f>IFERROR(SR171*(1+LEVEL_2!#REF!),0)</f>
        <v>0</v>
      </c>
      <c r="UB171" s="675">
        <f>IFERROR(SS171*(1+LEVEL_2!#REF!),0)</f>
        <v>0</v>
      </c>
      <c r="UC171" s="675">
        <f>IFERROR(ST171*(1+LEVEL_2!#REF!),0)</f>
        <v>0</v>
      </c>
      <c r="UD171" s="675">
        <f>IFERROR(SU171*(1+LEVEL_2!#REF!),0)</f>
        <v>0</v>
      </c>
      <c r="UE171" s="675">
        <f>IFERROR(SV171*(1+LEVEL_2!#REF!),0)</f>
        <v>0</v>
      </c>
      <c r="UF171" s="675">
        <f>IFERROR(SW171*(1+LEVEL_2!#REF!),0)</f>
        <v>0</v>
      </c>
      <c r="UG171" s="675">
        <f>IFERROR(SX171*(1+LEVEL_2!#REF!),0)</f>
        <v>0</v>
      </c>
      <c r="UH171" s="675">
        <f>IFERROR(SY171*(1+LEVEL_2!#REF!),0)</f>
        <v>0</v>
      </c>
      <c r="UI171" s="675">
        <f>IFERROR(SZ171*(1+LEVEL_2!#REF!),0)</f>
        <v>0</v>
      </c>
      <c r="UJ171" s="675">
        <f>IFERROR(TA171*(1+LEVEL_2!#REF!),0)</f>
        <v>0</v>
      </c>
      <c r="UK171" s="675">
        <f>IFERROR(TB171*(1+LEVEL_2!#REF!),0)</f>
        <v>0</v>
      </c>
      <c r="UL171" s="675">
        <f>IFERROR(TC171*(1+LEVEL_2!#REF!),0)</f>
        <v>0</v>
      </c>
      <c r="UN171" s="675">
        <f t="shared" si="1413"/>
        <v>0</v>
      </c>
      <c r="UO171" s="675">
        <f t="shared" si="1414"/>
        <v>0</v>
      </c>
      <c r="UP171" s="675">
        <f t="shared" si="1415"/>
        <v>0</v>
      </c>
      <c r="UQ171" s="675">
        <f t="shared" si="1416"/>
        <v>0</v>
      </c>
      <c r="UR171" s="675">
        <f t="shared" si="1417"/>
        <v>0</v>
      </c>
      <c r="US171" s="675">
        <f t="shared" si="1418"/>
        <v>0</v>
      </c>
      <c r="UT171" s="675">
        <f t="shared" si="1419"/>
        <v>0</v>
      </c>
      <c r="UU171" s="675">
        <f t="shared" si="1420"/>
        <v>0</v>
      </c>
      <c r="UV171" s="675">
        <f t="shared" si="1421"/>
        <v>0</v>
      </c>
      <c r="UW171" s="676">
        <f t="shared" si="1422"/>
        <v>0</v>
      </c>
    </row>
    <row r="172" spans="1:569" s="645" customFormat="1" ht="20.100000000000001" customHeight="1">
      <c r="A172" s="677"/>
      <c r="B172" s="677" t="s">
        <v>405</v>
      </c>
      <c r="C172" s="764" t="s">
        <v>803</v>
      </c>
      <c r="D172" s="764"/>
      <c r="E172" s="792" t="s">
        <v>804</v>
      </c>
      <c r="F172" s="793" t="s">
        <v>805</v>
      </c>
      <c r="G172" s="786" t="s">
        <v>806</v>
      </c>
      <c r="H172" s="794" t="s">
        <v>444</v>
      </c>
      <c r="I172" s="789"/>
      <c r="J172" s="789"/>
      <c r="K172" s="789"/>
      <c r="L172" s="789"/>
      <c r="M172" s="770"/>
      <c r="N172" s="771">
        <f t="shared" si="1423"/>
        <v>0</v>
      </c>
      <c r="O172" s="772">
        <f t="shared" si="1424"/>
        <v>0</v>
      </c>
      <c r="Q172" s="773"/>
      <c r="R172" s="690"/>
      <c r="S172" s="690"/>
      <c r="T172" s="690"/>
      <c r="U172" s="690"/>
      <c r="V172" s="690"/>
      <c r="W172" s="690"/>
      <c r="X172" s="690"/>
      <c r="Y172" s="690"/>
      <c r="Z172" s="690"/>
      <c r="AA172" s="690"/>
      <c r="AB172" s="690"/>
      <c r="AC172" s="690"/>
      <c r="AD172" s="690"/>
      <c r="AE172" s="690"/>
      <c r="AF172" s="691"/>
      <c r="AH172" s="774">
        <f t="shared" si="1908"/>
        <v>4250000</v>
      </c>
      <c r="AI172" s="775">
        <f t="shared" si="1909"/>
        <v>0</v>
      </c>
      <c r="AJ172" s="774">
        <f t="shared" si="1910"/>
        <v>2500000</v>
      </c>
      <c r="AK172" s="775">
        <f t="shared" si="1911"/>
        <v>0</v>
      </c>
      <c r="AL172" s="774">
        <f t="shared" si="1912"/>
        <v>500000</v>
      </c>
      <c r="AM172" s="775">
        <f t="shared" si="1913"/>
        <v>0</v>
      </c>
      <c r="AN172" s="774">
        <f t="shared" si="1914"/>
        <v>0</v>
      </c>
      <c r="AO172" s="775">
        <f t="shared" si="1915"/>
        <v>0</v>
      </c>
      <c r="AP172" s="693">
        <f t="shared" si="2162"/>
        <v>7250000</v>
      </c>
      <c r="AQ172" s="775">
        <f t="shared" si="1916"/>
        <v>0</v>
      </c>
      <c r="AR172" s="774">
        <f t="shared" si="1917"/>
        <v>0</v>
      </c>
      <c r="AS172" s="775">
        <f t="shared" si="1918"/>
        <v>0</v>
      </c>
      <c r="AT172" s="776">
        <f t="shared" si="2161"/>
        <v>8700000</v>
      </c>
      <c r="AU172" s="776">
        <f t="shared" si="2039"/>
        <v>14500000</v>
      </c>
      <c r="AV172" s="693">
        <f t="shared" si="1903"/>
        <v>7250000</v>
      </c>
      <c r="AW172" s="775">
        <f t="shared" ref="AW172:AW173" si="2175">IFERROR(AT172*$L172, 0)</f>
        <v>0</v>
      </c>
      <c r="AX172" s="775">
        <f t="shared" si="1919"/>
        <v>0</v>
      </c>
      <c r="AY172" s="775">
        <f t="shared" si="1920"/>
        <v>0</v>
      </c>
      <c r="AZ172" s="775">
        <f t="shared" si="1920"/>
        <v>0</v>
      </c>
      <c r="BA172" s="693">
        <f t="shared" si="1921"/>
        <v>0</v>
      </c>
      <c r="BB172" s="693">
        <f t="shared" si="1922"/>
        <v>0</v>
      </c>
      <c r="BC172" s="774">
        <f t="shared" si="1923"/>
        <v>0</v>
      </c>
      <c r="BD172" s="775">
        <f t="shared" si="1924"/>
        <v>0</v>
      </c>
      <c r="BE172" s="777"/>
      <c r="BG172" s="790">
        <f t="shared" si="2044"/>
        <v>4250000</v>
      </c>
      <c r="BH172" s="790">
        <f t="shared" si="1925"/>
        <v>0</v>
      </c>
      <c r="BI172" s="790">
        <f t="shared" si="2045"/>
        <v>2500000</v>
      </c>
      <c r="BJ172" s="790">
        <f t="shared" si="1926"/>
        <v>0</v>
      </c>
      <c r="BK172" s="790">
        <f t="shared" si="2046"/>
        <v>500000</v>
      </c>
      <c r="BL172" s="790">
        <f t="shared" si="1927"/>
        <v>0</v>
      </c>
      <c r="BM172" s="790">
        <f t="shared" si="2047"/>
        <v>0</v>
      </c>
      <c r="BN172" s="790">
        <f t="shared" si="1928"/>
        <v>0</v>
      </c>
      <c r="BO172" s="790">
        <f t="shared" si="2167"/>
        <v>7250000</v>
      </c>
      <c r="BP172" s="790">
        <f t="shared" si="1929"/>
        <v>0</v>
      </c>
      <c r="BQ172" s="790">
        <f t="shared" si="1930"/>
        <v>0</v>
      </c>
      <c r="BR172" s="790">
        <f t="shared" si="1931"/>
        <v>0</v>
      </c>
      <c r="BS172" s="790">
        <f t="shared" si="2168"/>
        <v>7250000</v>
      </c>
      <c r="BT172" s="790">
        <f t="shared" si="1932"/>
        <v>0</v>
      </c>
      <c r="BU172" s="790">
        <f t="shared" si="1933"/>
        <v>0</v>
      </c>
      <c r="BV172" s="790">
        <f t="shared" si="1934"/>
        <v>0</v>
      </c>
      <c r="BW172" s="790"/>
      <c r="BX172" s="790">
        <f t="shared" si="1935"/>
        <v>0</v>
      </c>
      <c r="BY172" s="791" t="s">
        <v>400</v>
      </c>
      <c r="CA172" s="744"/>
      <c r="CB172" s="745">
        <f t="shared" si="1936"/>
        <v>0</v>
      </c>
      <c r="CC172" s="718"/>
      <c r="CD172" s="745">
        <f t="shared" si="1937"/>
        <v>0</v>
      </c>
      <c r="CE172" s="718"/>
      <c r="CF172" s="745">
        <f t="shared" si="1938"/>
        <v>0</v>
      </c>
      <c r="CG172" s="718"/>
      <c r="CH172" s="745">
        <f t="shared" si="1939"/>
        <v>0</v>
      </c>
      <c r="CI172" s="746">
        <f t="shared" si="1377"/>
        <v>0</v>
      </c>
      <c r="CJ172" s="745">
        <f t="shared" si="1940"/>
        <v>0</v>
      </c>
      <c r="CK172" s="718"/>
      <c r="CL172" s="745">
        <f t="shared" si="1941"/>
        <v>0</v>
      </c>
      <c r="CM172" s="746">
        <f t="shared" si="1378"/>
        <v>0</v>
      </c>
      <c r="CN172" s="745">
        <f t="shared" si="1942"/>
        <v>0</v>
      </c>
      <c r="CO172" s="699">
        <f t="shared" si="1943"/>
        <v>0</v>
      </c>
      <c r="CP172" s="699">
        <f t="shared" si="1943"/>
        <v>0</v>
      </c>
      <c r="CQ172" s="699">
        <f t="shared" si="1943"/>
        <v>0</v>
      </c>
      <c r="CR172" s="699">
        <f t="shared" si="1943"/>
        <v>0</v>
      </c>
      <c r="CS172" s="700">
        <f t="shared" si="1943"/>
        <v>0</v>
      </c>
      <c r="CT172" s="699">
        <f t="shared" si="1943"/>
        <v>0</v>
      </c>
      <c r="CU172" s="699">
        <f t="shared" si="1943"/>
        <v>0</v>
      </c>
      <c r="CV172" s="700">
        <f t="shared" si="1944"/>
        <v>0</v>
      </c>
      <c r="CW172" s="697"/>
      <c r="CX172" s="696">
        <f t="shared" si="1945"/>
        <v>0</v>
      </c>
      <c r="CY172" s="701"/>
      <c r="DA172" s="778">
        <f>IFERROR(VLOOKUP($C172,정민건설!$A$13:$AM$154,28,FALSE),0)</f>
        <v>4250000</v>
      </c>
      <c r="DB172" s="775">
        <f t="shared" si="1946"/>
        <v>0</v>
      </c>
      <c r="DC172" s="778">
        <f>IFERROR(VLOOKUP($C172,정민건설!$A$13:$AM$154,30,FALSE),0)</f>
        <v>2500000</v>
      </c>
      <c r="DD172" s="775">
        <f t="shared" si="1947"/>
        <v>0</v>
      </c>
      <c r="DE172" s="774">
        <f>IFERROR(VLOOKUP($C172,정민건설!$A$13:$AM$154,32,FALSE),0)</f>
        <v>500000</v>
      </c>
      <c r="DF172" s="775">
        <f t="shared" si="1948"/>
        <v>0</v>
      </c>
      <c r="DG172" s="774">
        <f>IFERROR(VLOOKUP($C172,정민건설!$A$13:$AM$154,34,FALSE),0)</f>
        <v>0</v>
      </c>
      <c r="DH172" s="775">
        <f t="shared" si="1949"/>
        <v>0</v>
      </c>
      <c r="DI172" s="693">
        <f t="shared" si="2169"/>
        <v>7250000</v>
      </c>
      <c r="DJ172" s="775">
        <f t="shared" si="1950"/>
        <v>0</v>
      </c>
      <c r="DK172" s="778">
        <f t="shared" si="1951"/>
        <v>0</v>
      </c>
      <c r="DL172" s="779">
        <f t="shared" si="1952"/>
        <v>0</v>
      </c>
      <c r="DM172" s="693">
        <f t="shared" si="2170"/>
        <v>7250000</v>
      </c>
      <c r="DN172" s="775">
        <f t="shared" si="1953"/>
        <v>0</v>
      </c>
      <c r="DO172" s="693">
        <f t="shared" si="1954"/>
        <v>0</v>
      </c>
      <c r="DP172" s="693">
        <f t="shared" si="1955"/>
        <v>0</v>
      </c>
      <c r="DQ172" s="774"/>
      <c r="DR172" s="775">
        <f t="shared" si="1956"/>
        <v>0</v>
      </c>
      <c r="DS172" s="777"/>
      <c r="DU172" s="774">
        <f>IFERROR(VLOOKUP($C172,[1]영만종합건설!$A$13:$AN$154,28,FALSE),0)</f>
        <v>2900000</v>
      </c>
      <c r="DV172" s="780">
        <f t="shared" si="1957"/>
        <v>0</v>
      </c>
      <c r="DW172" s="774">
        <f>IFERROR(VLOOKUP($C172,[1]영만종합건설!$A$13:$AN$154,30,FALSE),0)</f>
        <v>4000000</v>
      </c>
      <c r="DX172" s="780">
        <f t="shared" si="1958"/>
        <v>0</v>
      </c>
      <c r="DY172" s="778">
        <f>IFERROR(VLOOKUP($C172,[1]영만종합건설!$A$13:$AN$154,32,FALSE),0)</f>
        <v>500000</v>
      </c>
      <c r="DZ172" s="780">
        <f t="shared" si="1959"/>
        <v>0</v>
      </c>
      <c r="EA172" s="778">
        <f>IFERROR(VLOOKUP($C172,[1]영만종합건설!$A$13:$AN$154,34,FALSE),0)</f>
        <v>0</v>
      </c>
      <c r="EB172" s="780">
        <f t="shared" si="1960"/>
        <v>0</v>
      </c>
      <c r="EC172" s="703">
        <f t="shared" si="2171"/>
        <v>7400000</v>
      </c>
      <c r="ED172" s="780">
        <f t="shared" si="1961"/>
        <v>0</v>
      </c>
      <c r="EE172" s="778">
        <f t="shared" si="1962"/>
        <v>0</v>
      </c>
      <c r="EF172" s="779">
        <f t="shared" si="1963"/>
        <v>0</v>
      </c>
      <c r="EG172" s="703">
        <f t="shared" si="2172"/>
        <v>7400000</v>
      </c>
      <c r="EH172" s="780">
        <f t="shared" si="1964"/>
        <v>0</v>
      </c>
      <c r="EI172" s="703">
        <f t="shared" si="1965"/>
        <v>0</v>
      </c>
      <c r="EJ172" s="703">
        <f t="shared" si="1966"/>
        <v>0</v>
      </c>
      <c r="EK172" s="778"/>
      <c r="EL172" s="780">
        <f t="shared" si="1967"/>
        <v>0</v>
      </c>
      <c r="EM172" s="781"/>
      <c r="EO172" s="778">
        <f>IFERROR(VLOOKUP($C172,[1]부강종합건설!$A$13:$AM$154,28,FALSE),0)</f>
        <v>3500000</v>
      </c>
      <c r="EP172" s="780">
        <f t="shared" si="1968"/>
        <v>0</v>
      </c>
      <c r="EQ172" s="778">
        <f>IFERROR(VLOOKUP($C172,[1]부강종합건설!$A$13:$AM$154,30,FALSE),0)</f>
        <v>1500000</v>
      </c>
      <c r="ER172" s="780">
        <f t="shared" si="1969"/>
        <v>0</v>
      </c>
      <c r="ES172" s="778">
        <f>IFERROR(VLOOKUP($C172,[1]부강종합건설!$A$13:$AM$154,32,FALSE),0)</f>
        <v>300000</v>
      </c>
      <c r="ET172" s="780">
        <f t="shared" si="1970"/>
        <v>0</v>
      </c>
      <c r="EU172" s="778">
        <f>IFERROR(VLOOKUP($C172,[1]부강종합건설!$A$13:$AM$154,34,FALSE),0)</f>
        <v>739880</v>
      </c>
      <c r="EV172" s="780">
        <f t="shared" si="1971"/>
        <v>0</v>
      </c>
      <c r="EW172" s="703">
        <f t="shared" si="2159"/>
        <v>6039880</v>
      </c>
      <c r="EX172" s="780">
        <f t="shared" si="1972"/>
        <v>0</v>
      </c>
      <c r="EY172" s="778">
        <f t="shared" si="1973"/>
        <v>0</v>
      </c>
      <c r="EZ172" s="779">
        <f t="shared" si="1974"/>
        <v>0</v>
      </c>
      <c r="FA172" s="703">
        <f t="shared" si="2160"/>
        <v>6039880</v>
      </c>
      <c r="FB172" s="780">
        <f t="shared" si="1975"/>
        <v>0</v>
      </c>
      <c r="FC172" s="703">
        <f t="shared" si="1976"/>
        <v>0</v>
      </c>
      <c r="FD172" s="703">
        <f t="shared" si="1977"/>
        <v>0</v>
      </c>
      <c r="FE172" s="778"/>
      <c r="FF172" s="780">
        <f t="shared" si="1978"/>
        <v>0</v>
      </c>
      <c r="FG172" s="782"/>
      <c r="FI172" s="774">
        <f>IFERROR(VLOOKUP($C172,[1]대도엔지니어링!$A$13:$AN$154,28,FALSE),0)</f>
        <v>3200000</v>
      </c>
      <c r="FJ172" s="775">
        <f t="shared" si="1979"/>
        <v>0</v>
      </c>
      <c r="FK172" s="774">
        <f>IFERROR(VLOOKUP($C172,[1]대도엔지니어링!$A$13:$AN$154,30,FALSE),0)</f>
        <v>620000</v>
      </c>
      <c r="FL172" s="775">
        <f t="shared" si="1980"/>
        <v>0</v>
      </c>
      <c r="FM172" s="774">
        <f>IFERROR(VLOOKUP($C172,[1]대도엔지니어링!$A$13:$AN$154,32,FALSE),0)</f>
        <v>800000</v>
      </c>
      <c r="FN172" s="775">
        <f t="shared" si="1981"/>
        <v>0</v>
      </c>
      <c r="FO172" s="774">
        <f>IFERROR(VLOOKUP($C172,[1]대도엔지니어링!$A$13:$AN$154,34,FALSE),0)</f>
        <v>744220</v>
      </c>
      <c r="FP172" s="775">
        <f t="shared" si="1982"/>
        <v>0</v>
      </c>
      <c r="FQ172" s="693">
        <f t="shared" si="2163"/>
        <v>5364220</v>
      </c>
      <c r="FR172" s="775">
        <f t="shared" si="1983"/>
        <v>0</v>
      </c>
      <c r="FS172" s="774">
        <f t="shared" si="2158"/>
        <v>429000.42625786486</v>
      </c>
      <c r="FT172" s="775">
        <f t="shared" si="1984"/>
        <v>0</v>
      </c>
      <c r="FU172" s="693">
        <f t="shared" si="2164"/>
        <v>5793220.4262578646</v>
      </c>
      <c r="FV172" s="775">
        <f t="shared" si="1985"/>
        <v>0</v>
      </c>
      <c r="FW172" s="693">
        <f t="shared" si="1986"/>
        <v>0</v>
      </c>
      <c r="FX172" s="693">
        <f t="shared" si="1987"/>
        <v>0</v>
      </c>
      <c r="FY172" s="774"/>
      <c r="FZ172" s="775">
        <f t="shared" si="1988"/>
        <v>0</v>
      </c>
      <c r="GA172" s="782"/>
      <c r="GC172" s="774">
        <f>IFERROR(VLOOKUP($C172,[1]부명엔지니어링!$A$13:$AN$154,28,FALSE),0)</f>
        <v>3000000</v>
      </c>
      <c r="GD172" s="775">
        <f t="shared" si="1989"/>
        <v>0</v>
      </c>
      <c r="GE172" s="774">
        <f>IFERROR(VLOOKUP($C172,[1]부명엔지니어링!$A$13:$AN$154,30,FALSE),0)</f>
        <v>2000000</v>
      </c>
      <c r="GF172" s="775">
        <f t="shared" si="1990"/>
        <v>0</v>
      </c>
      <c r="GG172" s="774">
        <f>IFERROR(VLOOKUP($C172,[1]부명엔지니어링!$A$13:$AN$154,32,FALSE),0)</f>
        <v>0</v>
      </c>
      <c r="GH172" s="775">
        <f t="shared" si="1991"/>
        <v>0</v>
      </c>
      <c r="GI172" s="774">
        <f>IFERROR(VLOOKUP($C172,[1]부명엔지니어링!$A$13:$AN$154,34,FALSE),0)</f>
        <v>0</v>
      </c>
      <c r="GJ172" s="775">
        <f t="shared" si="1992"/>
        <v>0</v>
      </c>
      <c r="GK172" s="693">
        <f t="shared" si="2165"/>
        <v>5000000</v>
      </c>
      <c r="GL172" s="775">
        <f t="shared" si="1993"/>
        <v>0</v>
      </c>
      <c r="GM172" s="774">
        <f t="shared" si="1994"/>
        <v>0</v>
      </c>
      <c r="GN172" s="775">
        <f t="shared" si="1995"/>
        <v>0</v>
      </c>
      <c r="GO172" s="693">
        <f t="shared" si="2166"/>
        <v>5000000</v>
      </c>
      <c r="GP172" s="775">
        <f t="shared" si="1996"/>
        <v>0</v>
      </c>
      <c r="GQ172" s="693">
        <f t="shared" si="1997"/>
        <v>0</v>
      </c>
      <c r="GR172" s="693">
        <f t="shared" si="1998"/>
        <v>0</v>
      </c>
      <c r="GS172" s="774"/>
      <c r="GT172" s="775">
        <f t="shared" si="1999"/>
        <v>0</v>
      </c>
      <c r="GU172" s="782"/>
      <c r="GW172" s="790">
        <f t="shared" si="2000"/>
        <v>4250000</v>
      </c>
      <c r="GX172" s="790">
        <f t="shared" si="2001"/>
        <v>0</v>
      </c>
      <c r="GY172" s="790">
        <f t="shared" si="2002"/>
        <v>2500000</v>
      </c>
      <c r="GZ172" s="790">
        <f t="shared" si="2003"/>
        <v>0</v>
      </c>
      <c r="HA172" s="790">
        <f t="shared" si="2004"/>
        <v>500000</v>
      </c>
      <c r="HB172" s="790">
        <f t="shared" si="2005"/>
        <v>0</v>
      </c>
      <c r="HC172" s="790">
        <f t="shared" si="2006"/>
        <v>0</v>
      </c>
      <c r="HD172" s="790">
        <f t="shared" si="2007"/>
        <v>0</v>
      </c>
      <c r="HE172" s="790">
        <f t="shared" si="2173"/>
        <v>7250000</v>
      </c>
      <c r="HF172" s="790">
        <f t="shared" si="2008"/>
        <v>0</v>
      </c>
      <c r="HG172" s="790">
        <f t="shared" si="2009"/>
        <v>0</v>
      </c>
      <c r="HH172" s="790">
        <f t="shared" si="2010"/>
        <v>0</v>
      </c>
      <c r="HI172" s="790">
        <f t="shared" si="2174"/>
        <v>7250000</v>
      </c>
      <c r="HJ172" s="790">
        <f t="shared" si="2011"/>
        <v>0</v>
      </c>
      <c r="HK172" s="790">
        <f t="shared" si="2012"/>
        <v>0</v>
      </c>
      <c r="HL172" s="790">
        <f t="shared" si="2013"/>
        <v>0</v>
      </c>
      <c r="HM172" s="790"/>
      <c r="HN172" s="790">
        <f t="shared" si="2014"/>
        <v>0</v>
      </c>
      <c r="HO172" s="791" t="s">
        <v>400</v>
      </c>
      <c r="HQ172" s="783"/>
      <c r="HR172" s="784">
        <f t="shared" si="2048"/>
        <v>0</v>
      </c>
      <c r="HS172" s="783"/>
      <c r="HT172" s="784">
        <f t="shared" si="2049"/>
        <v>0</v>
      </c>
      <c r="HU172" s="783"/>
      <c r="HV172" s="784">
        <f t="shared" si="2050"/>
        <v>0</v>
      </c>
      <c r="HW172" s="783"/>
      <c r="HX172" s="784">
        <f t="shared" si="2051"/>
        <v>0</v>
      </c>
      <c r="HY172" s="707">
        <f t="shared" si="1379"/>
        <v>0</v>
      </c>
      <c r="HZ172" s="784">
        <f t="shared" si="2052"/>
        <v>0</v>
      </c>
      <c r="IA172" s="783"/>
      <c r="IB172" s="784">
        <f t="shared" si="2053"/>
        <v>0</v>
      </c>
      <c r="IC172" s="707">
        <f t="shared" si="1380"/>
        <v>0</v>
      </c>
      <c r="ID172" s="784">
        <f t="shared" si="2054"/>
        <v>0</v>
      </c>
      <c r="IE172" s="706">
        <f t="shared" si="2015"/>
        <v>0</v>
      </c>
      <c r="IF172" s="706">
        <f t="shared" si="2016"/>
        <v>0</v>
      </c>
      <c r="IG172" s="783"/>
      <c r="IH172" s="784">
        <f t="shared" si="2055"/>
        <v>0</v>
      </c>
      <c r="II172" s="782"/>
      <c r="IK172" s="783"/>
      <c r="IL172" s="784">
        <f t="shared" si="2056"/>
        <v>0</v>
      </c>
      <c r="IM172" s="783"/>
      <c r="IN172" s="784">
        <f t="shared" si="2057"/>
        <v>0</v>
      </c>
      <c r="IO172" s="783"/>
      <c r="IP172" s="784">
        <f t="shared" si="2058"/>
        <v>0</v>
      </c>
      <c r="IQ172" s="783"/>
      <c r="IR172" s="784">
        <f t="shared" si="2059"/>
        <v>0</v>
      </c>
      <c r="IS172" s="707">
        <f t="shared" si="1381"/>
        <v>0</v>
      </c>
      <c r="IT172" s="784">
        <f t="shared" si="2060"/>
        <v>0</v>
      </c>
      <c r="IU172" s="783"/>
      <c r="IV172" s="784">
        <f t="shared" si="2061"/>
        <v>0</v>
      </c>
      <c r="IW172" s="707">
        <f t="shared" si="1382"/>
        <v>0</v>
      </c>
      <c r="IX172" s="784">
        <f t="shared" si="2062"/>
        <v>0</v>
      </c>
      <c r="IY172" s="706">
        <f t="shared" si="2017"/>
        <v>0</v>
      </c>
      <c r="IZ172" s="706">
        <f t="shared" si="2018"/>
        <v>0</v>
      </c>
      <c r="JA172" s="783"/>
      <c r="JB172" s="784">
        <f t="shared" si="2063"/>
        <v>0</v>
      </c>
      <c r="JC172" s="782"/>
      <c r="JE172" s="783"/>
      <c r="JF172" s="784">
        <f t="shared" si="2064"/>
        <v>0</v>
      </c>
      <c r="JG172" s="783"/>
      <c r="JH172" s="784">
        <f t="shared" si="2065"/>
        <v>0</v>
      </c>
      <c r="JI172" s="783"/>
      <c r="JJ172" s="784">
        <f t="shared" si="2066"/>
        <v>0</v>
      </c>
      <c r="JK172" s="783"/>
      <c r="JL172" s="784">
        <f t="shared" si="2067"/>
        <v>0</v>
      </c>
      <c r="JM172" s="707">
        <f t="shared" si="1383"/>
        <v>0</v>
      </c>
      <c r="JN172" s="784">
        <f t="shared" si="2068"/>
        <v>0</v>
      </c>
      <c r="JO172" s="783"/>
      <c r="JP172" s="784">
        <f t="shared" si="2069"/>
        <v>0</v>
      </c>
      <c r="JQ172" s="707">
        <f t="shared" si="1384"/>
        <v>0</v>
      </c>
      <c r="JR172" s="784">
        <f t="shared" si="2070"/>
        <v>0</v>
      </c>
      <c r="JS172" s="706">
        <f t="shared" si="2019"/>
        <v>0</v>
      </c>
      <c r="JT172" s="706">
        <f t="shared" si="2020"/>
        <v>0</v>
      </c>
      <c r="JU172" s="783"/>
      <c r="JV172" s="784">
        <f t="shared" si="2071"/>
        <v>0</v>
      </c>
      <c r="JW172" s="782"/>
      <c r="JY172" s="783"/>
      <c r="JZ172" s="784">
        <f t="shared" si="2072"/>
        <v>0</v>
      </c>
      <c r="KA172" s="783"/>
      <c r="KB172" s="784">
        <f t="shared" si="2073"/>
        <v>0</v>
      </c>
      <c r="KC172" s="783"/>
      <c r="KD172" s="784">
        <f t="shared" si="2074"/>
        <v>0</v>
      </c>
      <c r="KE172" s="783"/>
      <c r="KF172" s="784">
        <f t="shared" si="2075"/>
        <v>0</v>
      </c>
      <c r="KG172" s="707">
        <f t="shared" si="1385"/>
        <v>0</v>
      </c>
      <c r="KH172" s="784">
        <f t="shared" si="2076"/>
        <v>0</v>
      </c>
      <c r="KI172" s="783"/>
      <c r="KJ172" s="784">
        <f t="shared" si="2077"/>
        <v>0</v>
      </c>
      <c r="KK172" s="707">
        <f t="shared" si="1386"/>
        <v>0</v>
      </c>
      <c r="KL172" s="784">
        <f t="shared" si="2078"/>
        <v>0</v>
      </c>
      <c r="KM172" s="706">
        <f t="shared" si="2021"/>
        <v>0</v>
      </c>
      <c r="KN172" s="706">
        <f t="shared" si="2022"/>
        <v>0</v>
      </c>
      <c r="KO172" s="783"/>
      <c r="KP172" s="784">
        <f t="shared" si="2079"/>
        <v>0</v>
      </c>
      <c r="KQ172" s="782"/>
      <c r="KS172" s="783"/>
      <c r="KT172" s="784">
        <f t="shared" si="2080"/>
        <v>0</v>
      </c>
      <c r="KU172" s="783"/>
      <c r="KV172" s="784">
        <f t="shared" si="2081"/>
        <v>0</v>
      </c>
      <c r="KW172" s="783"/>
      <c r="KX172" s="784">
        <f t="shared" si="2082"/>
        <v>0</v>
      </c>
      <c r="KY172" s="783"/>
      <c r="KZ172" s="784">
        <f t="shared" si="2083"/>
        <v>0</v>
      </c>
      <c r="LA172" s="707">
        <f t="shared" si="1387"/>
        <v>0</v>
      </c>
      <c r="LB172" s="784">
        <f t="shared" si="2084"/>
        <v>0</v>
      </c>
      <c r="LC172" s="783"/>
      <c r="LD172" s="784">
        <f t="shared" si="2085"/>
        <v>0</v>
      </c>
      <c r="LE172" s="707">
        <f t="shared" si="1388"/>
        <v>0</v>
      </c>
      <c r="LF172" s="784">
        <f t="shared" si="2086"/>
        <v>0</v>
      </c>
      <c r="LG172" s="706">
        <f t="shared" si="2023"/>
        <v>0</v>
      </c>
      <c r="LH172" s="706">
        <f t="shared" si="2024"/>
        <v>0</v>
      </c>
      <c r="LI172" s="783"/>
      <c r="LJ172" s="784">
        <f t="shared" si="2087"/>
        <v>0</v>
      </c>
      <c r="LK172" s="782"/>
      <c r="LM172" s="783"/>
      <c r="LN172" s="784">
        <f t="shared" si="2088"/>
        <v>0</v>
      </c>
      <c r="LO172" s="783"/>
      <c r="LP172" s="784">
        <f t="shared" si="2089"/>
        <v>0</v>
      </c>
      <c r="LQ172" s="783"/>
      <c r="LR172" s="784">
        <f t="shared" si="2090"/>
        <v>0</v>
      </c>
      <c r="LS172" s="783"/>
      <c r="LT172" s="784">
        <f t="shared" si="2091"/>
        <v>0</v>
      </c>
      <c r="LU172" s="707">
        <f t="shared" si="1389"/>
        <v>0</v>
      </c>
      <c r="LV172" s="784">
        <f t="shared" si="2092"/>
        <v>0</v>
      </c>
      <c r="LW172" s="783"/>
      <c r="LX172" s="784">
        <f t="shared" si="2093"/>
        <v>0</v>
      </c>
      <c r="LY172" s="707">
        <f t="shared" si="1390"/>
        <v>0</v>
      </c>
      <c r="LZ172" s="784">
        <f t="shared" si="2094"/>
        <v>0</v>
      </c>
      <c r="MA172" s="706">
        <f t="shared" si="2025"/>
        <v>0</v>
      </c>
      <c r="MB172" s="706">
        <f t="shared" si="2026"/>
        <v>0</v>
      </c>
      <c r="MC172" s="783"/>
      <c r="MD172" s="784">
        <f t="shared" si="2095"/>
        <v>0</v>
      </c>
      <c r="ME172" s="782"/>
      <c r="MG172" s="783"/>
      <c r="MH172" s="784">
        <f t="shared" si="2096"/>
        <v>0</v>
      </c>
      <c r="MI172" s="783"/>
      <c r="MJ172" s="784">
        <f t="shared" si="2097"/>
        <v>0</v>
      </c>
      <c r="MK172" s="783"/>
      <c r="ML172" s="784">
        <f t="shared" si="2098"/>
        <v>0</v>
      </c>
      <c r="MM172" s="783"/>
      <c r="MN172" s="784">
        <f t="shared" si="2099"/>
        <v>0</v>
      </c>
      <c r="MO172" s="707">
        <f t="shared" si="1391"/>
        <v>0</v>
      </c>
      <c r="MP172" s="784">
        <f t="shared" si="2100"/>
        <v>0</v>
      </c>
      <c r="MQ172" s="783"/>
      <c r="MR172" s="784">
        <f t="shared" si="2101"/>
        <v>0</v>
      </c>
      <c r="MS172" s="707">
        <f t="shared" si="1392"/>
        <v>0</v>
      </c>
      <c r="MT172" s="784">
        <f t="shared" si="2102"/>
        <v>0</v>
      </c>
      <c r="MU172" s="706">
        <f t="shared" si="2027"/>
        <v>0</v>
      </c>
      <c r="MV172" s="706">
        <f t="shared" si="2028"/>
        <v>0</v>
      </c>
      <c r="MW172" s="783"/>
      <c r="MX172" s="784">
        <f t="shared" si="2103"/>
        <v>0</v>
      </c>
      <c r="MY172" s="782"/>
      <c r="NA172" s="783"/>
      <c r="NB172" s="784">
        <f t="shared" si="2104"/>
        <v>0</v>
      </c>
      <c r="NC172" s="783"/>
      <c r="ND172" s="784">
        <f t="shared" si="2105"/>
        <v>0</v>
      </c>
      <c r="NE172" s="783"/>
      <c r="NF172" s="784">
        <f t="shared" si="2106"/>
        <v>0</v>
      </c>
      <c r="NG172" s="783"/>
      <c r="NH172" s="784">
        <f t="shared" si="2107"/>
        <v>0</v>
      </c>
      <c r="NI172" s="707">
        <f t="shared" si="1393"/>
        <v>0</v>
      </c>
      <c r="NJ172" s="784">
        <f t="shared" si="2108"/>
        <v>0</v>
      </c>
      <c r="NK172" s="783"/>
      <c r="NL172" s="784">
        <f t="shared" si="2109"/>
        <v>0</v>
      </c>
      <c r="NM172" s="707">
        <f t="shared" si="1394"/>
        <v>0</v>
      </c>
      <c r="NN172" s="784">
        <f t="shared" si="2110"/>
        <v>0</v>
      </c>
      <c r="NO172" s="706">
        <f t="shared" si="2029"/>
        <v>0</v>
      </c>
      <c r="NP172" s="706">
        <f t="shared" si="2030"/>
        <v>0</v>
      </c>
      <c r="NQ172" s="783"/>
      <c r="NR172" s="784">
        <f t="shared" si="2111"/>
        <v>0</v>
      </c>
      <c r="NS172" s="782"/>
      <c r="NU172" s="783"/>
      <c r="NV172" s="784">
        <f t="shared" si="2112"/>
        <v>0</v>
      </c>
      <c r="NW172" s="783"/>
      <c r="NX172" s="784">
        <f t="shared" si="2113"/>
        <v>0</v>
      </c>
      <c r="NY172" s="783"/>
      <c r="NZ172" s="784">
        <f t="shared" si="2114"/>
        <v>0</v>
      </c>
      <c r="OA172" s="783"/>
      <c r="OB172" s="784">
        <f t="shared" si="2115"/>
        <v>0</v>
      </c>
      <c r="OC172" s="707">
        <f t="shared" si="1395"/>
        <v>0</v>
      </c>
      <c r="OD172" s="784">
        <f t="shared" si="2116"/>
        <v>0</v>
      </c>
      <c r="OE172" s="783"/>
      <c r="OF172" s="784">
        <f t="shared" si="2117"/>
        <v>0</v>
      </c>
      <c r="OG172" s="707">
        <f t="shared" si="1396"/>
        <v>0</v>
      </c>
      <c r="OH172" s="784">
        <f t="shared" si="2118"/>
        <v>0</v>
      </c>
      <c r="OI172" s="706">
        <f t="shared" si="2031"/>
        <v>0</v>
      </c>
      <c r="OJ172" s="706">
        <f t="shared" si="2032"/>
        <v>0</v>
      </c>
      <c r="OK172" s="783"/>
      <c r="OL172" s="784">
        <f t="shared" si="2119"/>
        <v>0</v>
      </c>
      <c r="OM172" s="782"/>
      <c r="OO172" s="783"/>
      <c r="OP172" s="784">
        <f t="shared" si="2120"/>
        <v>0</v>
      </c>
      <c r="OQ172" s="783"/>
      <c r="OR172" s="784">
        <f t="shared" si="2121"/>
        <v>0</v>
      </c>
      <c r="OS172" s="783"/>
      <c r="OT172" s="784">
        <f t="shared" si="2122"/>
        <v>0</v>
      </c>
      <c r="OU172" s="783"/>
      <c r="OV172" s="784">
        <f t="shared" si="2123"/>
        <v>0</v>
      </c>
      <c r="OW172" s="707">
        <f t="shared" si="1397"/>
        <v>0</v>
      </c>
      <c r="OX172" s="784">
        <f t="shared" si="2124"/>
        <v>0</v>
      </c>
      <c r="OY172" s="783"/>
      <c r="OZ172" s="784">
        <f t="shared" si="2125"/>
        <v>0</v>
      </c>
      <c r="PA172" s="707">
        <f t="shared" si="1398"/>
        <v>0</v>
      </c>
      <c r="PB172" s="784">
        <f t="shared" si="2126"/>
        <v>0</v>
      </c>
      <c r="PC172" s="706">
        <f t="shared" si="2033"/>
        <v>0</v>
      </c>
      <c r="PD172" s="706">
        <f t="shared" si="2034"/>
        <v>0</v>
      </c>
      <c r="PE172" s="783"/>
      <c r="PF172" s="784">
        <f t="shared" si="2127"/>
        <v>0</v>
      </c>
      <c r="PG172" s="782"/>
      <c r="PI172" s="783"/>
      <c r="PJ172" s="784">
        <f t="shared" si="2128"/>
        <v>0</v>
      </c>
      <c r="PK172" s="783"/>
      <c r="PL172" s="784">
        <f t="shared" si="2129"/>
        <v>0</v>
      </c>
      <c r="PM172" s="783"/>
      <c r="PN172" s="784">
        <f t="shared" si="2130"/>
        <v>0</v>
      </c>
      <c r="PO172" s="783"/>
      <c r="PP172" s="784">
        <f t="shared" si="2131"/>
        <v>0</v>
      </c>
      <c r="PQ172" s="707">
        <f t="shared" si="1399"/>
        <v>0</v>
      </c>
      <c r="PR172" s="784">
        <f t="shared" si="2132"/>
        <v>0</v>
      </c>
      <c r="PS172" s="783"/>
      <c r="PT172" s="784">
        <f t="shared" si="2133"/>
        <v>0</v>
      </c>
      <c r="PU172" s="707">
        <f t="shared" si="1400"/>
        <v>0</v>
      </c>
      <c r="PV172" s="784">
        <f t="shared" si="2134"/>
        <v>0</v>
      </c>
      <c r="PW172" s="706">
        <f t="shared" si="2035"/>
        <v>0</v>
      </c>
      <c r="PX172" s="706">
        <f t="shared" si="2036"/>
        <v>0</v>
      </c>
      <c r="PY172" s="783"/>
      <c r="PZ172" s="784">
        <f t="shared" si="2135"/>
        <v>0</v>
      </c>
      <c r="QA172" s="782"/>
      <c r="QC172" s="783"/>
      <c r="QD172" s="784">
        <f t="shared" si="2136"/>
        <v>0</v>
      </c>
      <c r="QE172" s="783"/>
      <c r="QF172" s="784">
        <f t="shared" si="2137"/>
        <v>0</v>
      </c>
      <c r="QG172" s="783"/>
      <c r="QH172" s="784">
        <f t="shared" si="2138"/>
        <v>0</v>
      </c>
      <c r="QI172" s="783"/>
      <c r="QJ172" s="784">
        <f t="shared" si="2139"/>
        <v>0</v>
      </c>
      <c r="QK172" s="707">
        <f t="shared" si="1401"/>
        <v>0</v>
      </c>
      <c r="QL172" s="784">
        <f t="shared" si="2140"/>
        <v>0</v>
      </c>
      <c r="QM172" s="783"/>
      <c r="QN172" s="784">
        <f t="shared" si="2141"/>
        <v>0</v>
      </c>
      <c r="QO172" s="707">
        <f t="shared" si="1402"/>
        <v>0</v>
      </c>
      <c r="QP172" s="784">
        <f t="shared" si="2142"/>
        <v>0</v>
      </c>
      <c r="QQ172" s="706">
        <f t="shared" si="2037"/>
        <v>0</v>
      </c>
      <c r="QR172" s="706">
        <f t="shared" si="2038"/>
        <v>0</v>
      </c>
      <c r="QS172" s="783"/>
      <c r="QT172" s="784">
        <f t="shared" si="2143"/>
        <v>0</v>
      </c>
      <c r="QU172" s="782"/>
      <c r="RA172" s="785">
        <f t="shared" si="2144"/>
        <v>0</v>
      </c>
      <c r="RB172" s="785" t="e">
        <f t="shared" si="2145"/>
        <v>#REF!</v>
      </c>
      <c r="RC172" s="677">
        <f t="shared" si="2146"/>
        <v>0</v>
      </c>
      <c r="RD172" s="677">
        <f t="shared" si="2146"/>
        <v>0</v>
      </c>
      <c r="RE172" s="677">
        <f t="shared" si="2146"/>
        <v>0</v>
      </c>
      <c r="RF172" s="677">
        <f t="shared" si="2146"/>
        <v>0</v>
      </c>
      <c r="RG172" s="677">
        <f t="shared" si="2146"/>
        <v>0</v>
      </c>
      <c r="RH172" s="677">
        <f t="shared" si="2146"/>
        <v>0</v>
      </c>
      <c r="RI172" s="677">
        <f t="shared" si="2146"/>
        <v>0</v>
      </c>
      <c r="RJ172" s="677">
        <f t="shared" si="2146"/>
        <v>0</v>
      </c>
      <c r="RK172" s="677" t="e">
        <f>#REF!</f>
        <v>#REF!</v>
      </c>
      <c r="RL172" s="677" t="e">
        <f>#REF!</f>
        <v>#REF!</v>
      </c>
      <c r="RM172" s="677">
        <f t="shared" si="2147"/>
        <v>0</v>
      </c>
      <c r="RN172" s="677">
        <f t="shared" si="2147"/>
        <v>0</v>
      </c>
      <c r="RO172" s="677">
        <f t="shared" si="2147"/>
        <v>0</v>
      </c>
      <c r="RP172" s="677">
        <f t="shared" si="2147"/>
        <v>0</v>
      </c>
      <c r="RQ172" s="677">
        <f t="shared" si="2147"/>
        <v>0</v>
      </c>
      <c r="RR172" s="677">
        <f t="shared" si="2147"/>
        <v>0</v>
      </c>
      <c r="RS172" s="677">
        <f t="shared" si="2147"/>
        <v>0</v>
      </c>
      <c r="RT172" s="677">
        <f t="shared" si="2147"/>
        <v>0</v>
      </c>
      <c r="RV172" s="675">
        <f t="shared" si="2148"/>
        <v>0</v>
      </c>
      <c r="RW172" s="675">
        <f t="shared" si="2149"/>
        <v>0</v>
      </c>
      <c r="RX172" s="675">
        <f t="shared" si="2150"/>
        <v>0</v>
      </c>
      <c r="RY172" s="675">
        <f t="shared" si="2151"/>
        <v>0</v>
      </c>
      <c r="RZ172" s="675">
        <f t="shared" si="2152"/>
        <v>0</v>
      </c>
      <c r="SA172" s="675">
        <f t="shared" si="2153"/>
        <v>0</v>
      </c>
      <c r="SB172" s="675">
        <f t="shared" si="2154"/>
        <v>0</v>
      </c>
      <c r="SC172" s="675">
        <f t="shared" si="2155"/>
        <v>0</v>
      </c>
      <c r="SD172" s="675" t="e">
        <f xml:space="preserve"> SUMIF(#REF!,$SD$8,#REF!)</f>
        <v>#REF!</v>
      </c>
      <c r="SE172" s="675" t="e">
        <f xml:space="preserve"> SUMIF(#REF!,$SE$8,#REF!)</f>
        <v>#REF!</v>
      </c>
      <c r="SG172" s="675">
        <f t="shared" si="2156"/>
        <v>0</v>
      </c>
      <c r="SH172" s="675">
        <f t="shared" si="2156"/>
        <v>0</v>
      </c>
      <c r="SI172" s="675">
        <f t="shared" si="2156"/>
        <v>0</v>
      </c>
      <c r="SJ172" s="675">
        <f t="shared" si="2156"/>
        <v>0</v>
      </c>
      <c r="SK172" s="675">
        <f t="shared" si="2156"/>
        <v>0</v>
      </c>
      <c r="SL172" s="675">
        <f t="shared" si="2156"/>
        <v>0</v>
      </c>
      <c r="SM172" s="675">
        <f t="shared" si="2156"/>
        <v>0</v>
      </c>
      <c r="SN172" s="675">
        <f t="shared" si="2156"/>
        <v>0</v>
      </c>
      <c r="SO172" s="675" t="e">
        <f t="shared" si="2156"/>
        <v>#REF!</v>
      </c>
      <c r="SP172" s="675" t="e">
        <f t="shared" si="2156"/>
        <v>#REF!</v>
      </c>
      <c r="SQ172" s="675">
        <f t="shared" si="2156"/>
        <v>0</v>
      </c>
      <c r="SR172" s="675">
        <f t="shared" si="2156"/>
        <v>0</v>
      </c>
      <c r="SS172" s="675">
        <f t="shared" si="2156"/>
        <v>0</v>
      </c>
      <c r="ST172" s="675">
        <f t="shared" si="2156"/>
        <v>0</v>
      </c>
      <c r="SU172" s="675">
        <f t="shared" si="2156"/>
        <v>0</v>
      </c>
      <c r="SV172" s="675">
        <f t="shared" si="2156"/>
        <v>0</v>
      </c>
      <c r="SW172" s="675">
        <f t="shared" si="2157"/>
        <v>0</v>
      </c>
      <c r="SX172" s="675">
        <f t="shared" si="2157"/>
        <v>0</v>
      </c>
      <c r="SY172" s="675" t="e">
        <f>#REF!*$AP172</f>
        <v>#REF!</v>
      </c>
      <c r="SZ172" s="675" t="e">
        <f>#REF!*$AP172</f>
        <v>#REF!</v>
      </c>
      <c r="TA172" s="675" t="e">
        <f>#REF!*$AP172</f>
        <v>#REF!</v>
      </c>
      <c r="TB172" s="675" t="e">
        <f>#REF!*$AP172</f>
        <v>#REF!</v>
      </c>
      <c r="TC172" s="675" t="e">
        <f>#REF!*$AP172</f>
        <v>#REF!</v>
      </c>
      <c r="TE172" s="675">
        <f t="shared" si="1403"/>
        <v>0</v>
      </c>
      <c r="TF172" s="675">
        <f t="shared" si="1404"/>
        <v>0</v>
      </c>
      <c r="TG172" s="675">
        <f t="shared" si="1405"/>
        <v>0</v>
      </c>
      <c r="TH172" s="675">
        <f t="shared" si="1406"/>
        <v>0</v>
      </c>
      <c r="TI172" s="675">
        <f t="shared" si="1407"/>
        <v>0</v>
      </c>
      <c r="TJ172" s="675">
        <f t="shared" si="1408"/>
        <v>0</v>
      </c>
      <c r="TK172" s="675">
        <f t="shared" si="1409"/>
        <v>0</v>
      </c>
      <c r="TL172" s="675">
        <f t="shared" si="1410"/>
        <v>0</v>
      </c>
      <c r="TM172" s="675">
        <f t="shared" si="1411"/>
        <v>0</v>
      </c>
      <c r="TN172" s="676">
        <f t="shared" si="1412"/>
        <v>0</v>
      </c>
      <c r="TP172" s="675">
        <f>IFERROR(SG172*(1+LEVEL_2!#REF!),0)</f>
        <v>0</v>
      </c>
      <c r="TQ172" s="675">
        <f>IFERROR(SH172*(1+LEVEL_2!#REF!),0)</f>
        <v>0</v>
      </c>
      <c r="TR172" s="675">
        <f>IFERROR(SI172*(1+LEVEL_2!#REF!),0)</f>
        <v>0</v>
      </c>
      <c r="TS172" s="675">
        <f>IFERROR(SJ172*(1+LEVEL_2!#REF!),0)</f>
        <v>0</v>
      </c>
      <c r="TT172" s="675">
        <f>IFERROR(SK172*(1+LEVEL_2!#REF!),0)</f>
        <v>0</v>
      </c>
      <c r="TU172" s="675">
        <f>IFERROR(SL172*(1+LEVEL_2!#REF!),0)</f>
        <v>0</v>
      </c>
      <c r="TV172" s="675">
        <f>IFERROR(SM172*(1+LEVEL_2!#REF!),0)</f>
        <v>0</v>
      </c>
      <c r="TW172" s="675">
        <f>IFERROR(SN172*(1+LEVEL_2!#REF!),0)</f>
        <v>0</v>
      </c>
      <c r="TX172" s="675">
        <f>IFERROR(SO172*(1+LEVEL_2!#REF!),0)</f>
        <v>0</v>
      </c>
      <c r="TY172" s="675">
        <f>IFERROR(SP172*(1+LEVEL_2!#REF!),0)</f>
        <v>0</v>
      </c>
      <c r="TZ172" s="675">
        <f>IFERROR(SQ172*(1+LEVEL_2!#REF!),0)</f>
        <v>0</v>
      </c>
      <c r="UA172" s="675">
        <f>IFERROR(SR172*(1+LEVEL_2!#REF!),0)</f>
        <v>0</v>
      </c>
      <c r="UB172" s="675">
        <f>IFERROR(SS172*(1+LEVEL_2!#REF!),0)</f>
        <v>0</v>
      </c>
      <c r="UC172" s="675">
        <f>IFERROR(ST172*(1+LEVEL_2!#REF!),0)</f>
        <v>0</v>
      </c>
      <c r="UD172" s="675">
        <f>IFERROR(SU172*(1+LEVEL_2!#REF!),0)</f>
        <v>0</v>
      </c>
      <c r="UE172" s="675">
        <f>IFERROR(SV172*(1+LEVEL_2!#REF!),0)</f>
        <v>0</v>
      </c>
      <c r="UF172" s="675">
        <f>IFERROR(SW172*(1+LEVEL_2!#REF!),0)</f>
        <v>0</v>
      </c>
      <c r="UG172" s="675">
        <f>IFERROR(SX172*(1+LEVEL_2!#REF!),0)</f>
        <v>0</v>
      </c>
      <c r="UH172" s="675">
        <f>IFERROR(SY172*(1+LEVEL_2!#REF!),0)</f>
        <v>0</v>
      </c>
      <c r="UI172" s="675">
        <f>IFERROR(SZ172*(1+LEVEL_2!#REF!),0)</f>
        <v>0</v>
      </c>
      <c r="UJ172" s="675">
        <f>IFERROR(TA172*(1+LEVEL_2!#REF!),0)</f>
        <v>0</v>
      </c>
      <c r="UK172" s="675">
        <f>IFERROR(TB172*(1+LEVEL_2!#REF!),0)</f>
        <v>0</v>
      </c>
      <c r="UL172" s="675">
        <f>IFERROR(TC172*(1+LEVEL_2!#REF!),0)</f>
        <v>0</v>
      </c>
      <c r="UN172" s="675">
        <f t="shared" si="1413"/>
        <v>0</v>
      </c>
      <c r="UO172" s="675">
        <f t="shared" si="1414"/>
        <v>0</v>
      </c>
      <c r="UP172" s="675">
        <f t="shared" si="1415"/>
        <v>0</v>
      </c>
      <c r="UQ172" s="675">
        <f t="shared" si="1416"/>
        <v>0</v>
      </c>
      <c r="UR172" s="675">
        <f t="shared" si="1417"/>
        <v>0</v>
      </c>
      <c r="US172" s="675">
        <f t="shared" si="1418"/>
        <v>0</v>
      </c>
      <c r="UT172" s="675">
        <f t="shared" si="1419"/>
        <v>0</v>
      </c>
      <c r="UU172" s="675">
        <f t="shared" si="1420"/>
        <v>0</v>
      </c>
      <c r="UV172" s="675">
        <f t="shared" si="1421"/>
        <v>0</v>
      </c>
      <c r="UW172" s="676">
        <f t="shared" si="1422"/>
        <v>0</v>
      </c>
    </row>
    <row r="173" spans="1:569" s="645" customFormat="1" ht="20.100000000000001" customHeight="1">
      <c r="A173" s="677"/>
      <c r="B173" s="677"/>
      <c r="C173" s="764"/>
      <c r="D173" s="764"/>
      <c r="E173" s="792"/>
      <c r="F173" s="793"/>
      <c r="G173" s="786"/>
      <c r="H173" s="794"/>
      <c r="I173" s="768"/>
      <c r="J173" s="768"/>
      <c r="K173" s="789"/>
      <c r="L173" s="789"/>
      <c r="M173" s="770"/>
      <c r="N173" s="771">
        <f t="shared" si="1423"/>
        <v>0</v>
      </c>
      <c r="O173" s="772">
        <f t="shared" si="1424"/>
        <v>0</v>
      </c>
      <c r="Q173" s="773"/>
      <c r="R173" s="690"/>
      <c r="S173" s="690"/>
      <c r="T173" s="690"/>
      <c r="U173" s="690"/>
      <c r="V173" s="690"/>
      <c r="W173" s="690"/>
      <c r="X173" s="690"/>
      <c r="Y173" s="690"/>
      <c r="Z173" s="690"/>
      <c r="AA173" s="690"/>
      <c r="AB173" s="690"/>
      <c r="AC173" s="690"/>
      <c r="AD173" s="690"/>
      <c r="AE173" s="690"/>
      <c r="AF173" s="691"/>
      <c r="AH173" s="774"/>
      <c r="AI173" s="775">
        <f t="shared" si="1909"/>
        <v>0</v>
      </c>
      <c r="AJ173" s="774"/>
      <c r="AK173" s="775">
        <f t="shared" si="1911"/>
        <v>0</v>
      </c>
      <c r="AL173" s="774"/>
      <c r="AM173" s="775">
        <f t="shared" si="1913"/>
        <v>0</v>
      </c>
      <c r="AN173" s="774"/>
      <c r="AO173" s="775">
        <f t="shared" si="1915"/>
        <v>0</v>
      </c>
      <c r="AP173" s="693">
        <f t="shared" si="2162"/>
        <v>0</v>
      </c>
      <c r="AQ173" s="775">
        <f t="shared" si="1916"/>
        <v>0</v>
      </c>
      <c r="AR173" s="774"/>
      <c r="AS173" s="775">
        <f t="shared" si="1918"/>
        <v>0</v>
      </c>
      <c r="AT173" s="776">
        <f t="shared" si="2161"/>
        <v>0</v>
      </c>
      <c r="AU173" s="776">
        <f t="shared" si="2039"/>
        <v>0</v>
      </c>
      <c r="AV173" s="693">
        <f t="shared" si="1903"/>
        <v>0</v>
      </c>
      <c r="AW173" s="775">
        <f t="shared" si="2175"/>
        <v>0</v>
      </c>
      <c r="AX173" s="775">
        <f t="shared" si="1919"/>
        <v>0</v>
      </c>
      <c r="AY173" s="775">
        <f t="shared" si="1920"/>
        <v>0</v>
      </c>
      <c r="AZ173" s="775">
        <f t="shared" si="1920"/>
        <v>0</v>
      </c>
      <c r="BA173" s="693">
        <f t="shared" si="1921"/>
        <v>0</v>
      </c>
      <c r="BB173" s="693">
        <f t="shared" si="1922"/>
        <v>0</v>
      </c>
      <c r="BC173" s="774"/>
      <c r="BD173" s="775">
        <f t="shared" si="1924"/>
        <v>0</v>
      </c>
      <c r="BE173" s="777"/>
      <c r="BG173" s="774"/>
      <c r="BH173" s="775">
        <f t="shared" si="1925"/>
        <v>0</v>
      </c>
      <c r="BI173" s="774"/>
      <c r="BJ173" s="775">
        <f t="shared" si="1926"/>
        <v>0</v>
      </c>
      <c r="BK173" s="774"/>
      <c r="BL173" s="775">
        <f t="shared" si="1927"/>
        <v>0</v>
      </c>
      <c r="BM173" s="774"/>
      <c r="BN173" s="775">
        <f t="shared" si="1928"/>
        <v>0</v>
      </c>
      <c r="BO173" s="693">
        <f t="shared" si="2167"/>
        <v>0</v>
      </c>
      <c r="BP173" s="775">
        <f t="shared" si="1929"/>
        <v>0</v>
      </c>
      <c r="BQ173" s="774">
        <f t="shared" si="1930"/>
        <v>0</v>
      </c>
      <c r="BR173" s="775">
        <f t="shared" si="1931"/>
        <v>0</v>
      </c>
      <c r="BS173" s="693">
        <f t="shared" si="2168"/>
        <v>0</v>
      </c>
      <c r="BT173" s="775">
        <f t="shared" si="1932"/>
        <v>0</v>
      </c>
      <c r="BU173" s="693">
        <f t="shared" si="1933"/>
        <v>0</v>
      </c>
      <c r="BV173" s="693">
        <f t="shared" si="1934"/>
        <v>0</v>
      </c>
      <c r="BW173" s="774"/>
      <c r="BX173" s="775">
        <f t="shared" si="1935"/>
        <v>0</v>
      </c>
      <c r="BY173" s="777"/>
      <c r="CA173" s="744"/>
      <c r="CB173" s="745">
        <f t="shared" si="1936"/>
        <v>0</v>
      </c>
      <c r="CC173" s="718"/>
      <c r="CD173" s="745">
        <f t="shared" si="1937"/>
        <v>0</v>
      </c>
      <c r="CE173" s="718"/>
      <c r="CF173" s="745">
        <f t="shared" si="1938"/>
        <v>0</v>
      </c>
      <c r="CG173" s="718"/>
      <c r="CH173" s="745">
        <f t="shared" si="1939"/>
        <v>0</v>
      </c>
      <c r="CI173" s="746">
        <f t="shared" ref="CI173:CI194" si="2176">SUM(CA173,CC173,CE173,CG173)</f>
        <v>0</v>
      </c>
      <c r="CJ173" s="745">
        <f t="shared" si="1940"/>
        <v>0</v>
      </c>
      <c r="CK173" s="718"/>
      <c r="CL173" s="745">
        <f t="shared" si="1941"/>
        <v>0</v>
      </c>
      <c r="CM173" s="746">
        <f t="shared" ref="CM173:CM194" si="2177">SUM(CK173,CI173)</f>
        <v>0</v>
      </c>
      <c r="CN173" s="745">
        <f t="shared" si="1942"/>
        <v>0</v>
      </c>
      <c r="CO173" s="699">
        <f t="shared" si="1943"/>
        <v>0</v>
      </c>
      <c r="CP173" s="699">
        <f t="shared" si="1943"/>
        <v>0</v>
      </c>
      <c r="CQ173" s="699">
        <f t="shared" si="1943"/>
        <v>0</v>
      </c>
      <c r="CR173" s="699">
        <f t="shared" si="1943"/>
        <v>0</v>
      </c>
      <c r="CS173" s="700">
        <f t="shared" si="1943"/>
        <v>0</v>
      </c>
      <c r="CT173" s="699">
        <f t="shared" si="1943"/>
        <v>0</v>
      </c>
      <c r="CU173" s="699">
        <f t="shared" si="1943"/>
        <v>0</v>
      </c>
      <c r="CV173" s="700">
        <f t="shared" si="1944"/>
        <v>0</v>
      </c>
      <c r="CW173" s="697"/>
      <c r="CX173" s="696">
        <f t="shared" si="1945"/>
        <v>0</v>
      </c>
      <c r="CY173" s="701"/>
      <c r="DA173" s="774"/>
      <c r="DB173" s="775">
        <f t="shared" si="1946"/>
        <v>0</v>
      </c>
      <c r="DC173" s="774"/>
      <c r="DD173" s="775">
        <f t="shared" si="1947"/>
        <v>0</v>
      </c>
      <c r="DE173" s="774"/>
      <c r="DF173" s="775">
        <f t="shared" si="1948"/>
        <v>0</v>
      </c>
      <c r="DG173" s="774"/>
      <c r="DH173" s="775">
        <f t="shared" si="1949"/>
        <v>0</v>
      </c>
      <c r="DI173" s="693">
        <f t="shared" si="2169"/>
        <v>0</v>
      </c>
      <c r="DJ173" s="775">
        <f t="shared" si="1950"/>
        <v>0</v>
      </c>
      <c r="DK173" s="774"/>
      <c r="DL173" s="775">
        <f t="shared" si="1952"/>
        <v>0</v>
      </c>
      <c r="DM173" s="693">
        <f t="shared" si="2170"/>
        <v>0</v>
      </c>
      <c r="DN173" s="775">
        <f t="shared" si="1953"/>
        <v>0</v>
      </c>
      <c r="DO173" s="693">
        <f t="shared" si="1954"/>
        <v>0</v>
      </c>
      <c r="DP173" s="693">
        <f t="shared" si="1955"/>
        <v>0</v>
      </c>
      <c r="DQ173" s="774"/>
      <c r="DR173" s="775">
        <f t="shared" si="1956"/>
        <v>0</v>
      </c>
      <c r="DS173" s="777"/>
      <c r="DU173" s="778"/>
      <c r="DV173" s="780">
        <f t="shared" si="1957"/>
        <v>0</v>
      </c>
      <c r="DW173" s="778"/>
      <c r="DX173" s="780">
        <f t="shared" si="1958"/>
        <v>0</v>
      </c>
      <c r="DY173" s="778"/>
      <c r="DZ173" s="780">
        <f t="shared" si="1959"/>
        <v>0</v>
      </c>
      <c r="EA173" s="778"/>
      <c r="EB173" s="780">
        <f t="shared" si="1960"/>
        <v>0</v>
      </c>
      <c r="EC173" s="703">
        <f t="shared" si="2171"/>
        <v>0</v>
      </c>
      <c r="ED173" s="780">
        <f t="shared" si="1961"/>
        <v>0</v>
      </c>
      <c r="EE173" s="778"/>
      <c r="EF173" s="780">
        <f t="shared" si="1963"/>
        <v>0</v>
      </c>
      <c r="EG173" s="703">
        <f t="shared" si="2172"/>
        <v>0</v>
      </c>
      <c r="EH173" s="780">
        <f t="shared" si="1964"/>
        <v>0</v>
      </c>
      <c r="EI173" s="703">
        <f t="shared" si="1965"/>
        <v>0</v>
      </c>
      <c r="EJ173" s="703">
        <f t="shared" si="1966"/>
        <v>0</v>
      </c>
      <c r="EK173" s="778"/>
      <c r="EL173" s="780">
        <f t="shared" si="1967"/>
        <v>0</v>
      </c>
      <c r="EM173" s="781"/>
      <c r="EO173" s="778"/>
      <c r="EP173" s="780">
        <f t="shared" si="1968"/>
        <v>0</v>
      </c>
      <c r="EQ173" s="778"/>
      <c r="ER173" s="780">
        <f t="shared" si="1969"/>
        <v>0</v>
      </c>
      <c r="ES173" s="778"/>
      <c r="ET173" s="780">
        <f t="shared" si="1970"/>
        <v>0</v>
      </c>
      <c r="EU173" s="778"/>
      <c r="EV173" s="780">
        <f t="shared" si="1971"/>
        <v>0</v>
      </c>
      <c r="EW173" s="703">
        <f t="shared" si="2159"/>
        <v>0</v>
      </c>
      <c r="EX173" s="780">
        <f t="shared" si="1972"/>
        <v>0</v>
      </c>
      <c r="EY173" s="778">
        <f t="shared" si="1973"/>
        <v>0</v>
      </c>
      <c r="EZ173" s="780">
        <f t="shared" si="1974"/>
        <v>0</v>
      </c>
      <c r="FA173" s="703">
        <f t="shared" si="2160"/>
        <v>0</v>
      </c>
      <c r="FB173" s="780">
        <f t="shared" si="1975"/>
        <v>0</v>
      </c>
      <c r="FC173" s="703">
        <f t="shared" si="1976"/>
        <v>0</v>
      </c>
      <c r="FD173" s="703">
        <f t="shared" si="1977"/>
        <v>0</v>
      </c>
      <c r="FE173" s="778"/>
      <c r="FF173" s="780">
        <f t="shared" si="1978"/>
        <v>0</v>
      </c>
      <c r="FG173" s="782"/>
      <c r="FI173" s="774"/>
      <c r="FJ173" s="775">
        <f t="shared" si="1979"/>
        <v>0</v>
      </c>
      <c r="FK173" s="774"/>
      <c r="FL173" s="775">
        <f t="shared" si="1980"/>
        <v>0</v>
      </c>
      <c r="FM173" s="774"/>
      <c r="FN173" s="775">
        <f t="shared" si="1981"/>
        <v>0</v>
      </c>
      <c r="FO173" s="774"/>
      <c r="FP173" s="775">
        <f t="shared" si="1982"/>
        <v>0</v>
      </c>
      <c r="FQ173" s="693">
        <f t="shared" si="2163"/>
        <v>0</v>
      </c>
      <c r="FR173" s="775">
        <f t="shared" si="1983"/>
        <v>0</v>
      </c>
      <c r="FS173" s="774">
        <f t="shared" si="2158"/>
        <v>0</v>
      </c>
      <c r="FT173" s="775">
        <f t="shared" si="1984"/>
        <v>0</v>
      </c>
      <c r="FU173" s="693">
        <f t="shared" si="2164"/>
        <v>0</v>
      </c>
      <c r="FV173" s="775">
        <f t="shared" si="1985"/>
        <v>0</v>
      </c>
      <c r="FW173" s="693">
        <f t="shared" si="1986"/>
        <v>0</v>
      </c>
      <c r="FX173" s="693">
        <f t="shared" si="1987"/>
        <v>0</v>
      </c>
      <c r="FY173" s="774"/>
      <c r="FZ173" s="775">
        <f t="shared" si="1988"/>
        <v>0</v>
      </c>
      <c r="GA173" s="782"/>
      <c r="GC173" s="774"/>
      <c r="GD173" s="775">
        <f t="shared" si="1989"/>
        <v>0</v>
      </c>
      <c r="GE173" s="774"/>
      <c r="GF173" s="775">
        <f t="shared" si="1990"/>
        <v>0</v>
      </c>
      <c r="GG173" s="774"/>
      <c r="GH173" s="775">
        <f t="shared" si="1991"/>
        <v>0</v>
      </c>
      <c r="GI173" s="774"/>
      <c r="GJ173" s="775">
        <f t="shared" si="1992"/>
        <v>0</v>
      </c>
      <c r="GK173" s="693">
        <f t="shared" si="2165"/>
        <v>0</v>
      </c>
      <c r="GL173" s="775">
        <f t="shared" si="1993"/>
        <v>0</v>
      </c>
      <c r="GM173" s="774"/>
      <c r="GN173" s="775">
        <f t="shared" si="1995"/>
        <v>0</v>
      </c>
      <c r="GO173" s="693">
        <f t="shared" si="2166"/>
        <v>0</v>
      </c>
      <c r="GP173" s="775">
        <f t="shared" si="1996"/>
        <v>0</v>
      </c>
      <c r="GQ173" s="693">
        <f t="shared" si="1997"/>
        <v>0</v>
      </c>
      <c r="GR173" s="693">
        <f t="shared" si="1998"/>
        <v>0</v>
      </c>
      <c r="GS173" s="774"/>
      <c r="GT173" s="775">
        <f t="shared" si="1999"/>
        <v>0</v>
      </c>
      <c r="GU173" s="782"/>
      <c r="GW173" s="774"/>
      <c r="GX173" s="775">
        <f t="shared" si="2001"/>
        <v>0</v>
      </c>
      <c r="GY173" s="774"/>
      <c r="GZ173" s="775">
        <f t="shared" si="2003"/>
        <v>0</v>
      </c>
      <c r="HA173" s="774"/>
      <c r="HB173" s="775">
        <f t="shared" si="2005"/>
        <v>0</v>
      </c>
      <c r="HC173" s="774"/>
      <c r="HD173" s="775">
        <f t="shared" si="2007"/>
        <v>0</v>
      </c>
      <c r="HE173" s="693">
        <f t="shared" si="2173"/>
        <v>0</v>
      </c>
      <c r="HF173" s="775">
        <f t="shared" si="2008"/>
        <v>0</v>
      </c>
      <c r="HG173" s="774">
        <f t="shared" si="2009"/>
        <v>0</v>
      </c>
      <c r="HH173" s="775">
        <f t="shared" si="2010"/>
        <v>0</v>
      </c>
      <c r="HI173" s="693">
        <f t="shared" si="2174"/>
        <v>0</v>
      </c>
      <c r="HJ173" s="775">
        <f t="shared" si="2011"/>
        <v>0</v>
      </c>
      <c r="HK173" s="693">
        <f t="shared" si="2012"/>
        <v>0</v>
      </c>
      <c r="HL173" s="693">
        <f t="shared" si="2013"/>
        <v>0</v>
      </c>
      <c r="HM173" s="774"/>
      <c r="HN173" s="775">
        <f t="shared" si="2014"/>
        <v>0</v>
      </c>
      <c r="HO173" s="777"/>
      <c r="HQ173" s="783"/>
      <c r="HR173" s="784">
        <f t="shared" si="2048"/>
        <v>0</v>
      </c>
      <c r="HS173" s="783"/>
      <c r="HT173" s="784">
        <f t="shared" si="2049"/>
        <v>0</v>
      </c>
      <c r="HU173" s="783"/>
      <c r="HV173" s="784">
        <f t="shared" si="2050"/>
        <v>0</v>
      </c>
      <c r="HW173" s="783"/>
      <c r="HX173" s="784">
        <f t="shared" si="2051"/>
        <v>0</v>
      </c>
      <c r="HY173" s="707">
        <f t="shared" ref="HY173:HY194" si="2178">SUM(HQ173,HS173,HU173,HW173)</f>
        <v>0</v>
      </c>
      <c r="HZ173" s="784">
        <f t="shared" si="2052"/>
        <v>0</v>
      </c>
      <c r="IA173" s="783"/>
      <c r="IB173" s="784">
        <f t="shared" si="2053"/>
        <v>0</v>
      </c>
      <c r="IC173" s="707">
        <f t="shared" ref="IC173:IC194" si="2179">SUM(IA173,HY173)</f>
        <v>0</v>
      </c>
      <c r="ID173" s="784">
        <f t="shared" si="2054"/>
        <v>0</v>
      </c>
      <c r="IE173" s="706">
        <f t="shared" si="2015"/>
        <v>0</v>
      </c>
      <c r="IF173" s="706">
        <f t="shared" si="2016"/>
        <v>0</v>
      </c>
      <c r="IG173" s="783"/>
      <c r="IH173" s="784">
        <f t="shared" si="2055"/>
        <v>0</v>
      </c>
      <c r="II173" s="782"/>
      <c r="IK173" s="783"/>
      <c r="IL173" s="784">
        <f t="shared" si="2056"/>
        <v>0</v>
      </c>
      <c r="IM173" s="783"/>
      <c r="IN173" s="784">
        <f t="shared" si="2057"/>
        <v>0</v>
      </c>
      <c r="IO173" s="783"/>
      <c r="IP173" s="784">
        <f t="shared" si="2058"/>
        <v>0</v>
      </c>
      <c r="IQ173" s="783"/>
      <c r="IR173" s="784">
        <f t="shared" si="2059"/>
        <v>0</v>
      </c>
      <c r="IS173" s="707">
        <f t="shared" ref="IS173:IS194" si="2180">SUM(IK173,IM173,IO173,IQ173)</f>
        <v>0</v>
      </c>
      <c r="IT173" s="784">
        <f t="shared" si="2060"/>
        <v>0</v>
      </c>
      <c r="IU173" s="783"/>
      <c r="IV173" s="784">
        <f t="shared" si="2061"/>
        <v>0</v>
      </c>
      <c r="IW173" s="707">
        <f t="shared" ref="IW173:IW194" si="2181">SUM(IU173,IS173)</f>
        <v>0</v>
      </c>
      <c r="IX173" s="784">
        <f t="shared" si="2062"/>
        <v>0</v>
      </c>
      <c r="IY173" s="706">
        <f t="shared" si="2017"/>
        <v>0</v>
      </c>
      <c r="IZ173" s="706">
        <f t="shared" si="2018"/>
        <v>0</v>
      </c>
      <c r="JA173" s="783"/>
      <c r="JB173" s="784">
        <f t="shared" si="2063"/>
        <v>0</v>
      </c>
      <c r="JC173" s="782"/>
      <c r="JE173" s="783"/>
      <c r="JF173" s="784">
        <f t="shared" si="2064"/>
        <v>0</v>
      </c>
      <c r="JG173" s="783"/>
      <c r="JH173" s="784">
        <f t="shared" si="2065"/>
        <v>0</v>
      </c>
      <c r="JI173" s="783"/>
      <c r="JJ173" s="784">
        <f t="shared" si="2066"/>
        <v>0</v>
      </c>
      <c r="JK173" s="783"/>
      <c r="JL173" s="784">
        <f t="shared" si="2067"/>
        <v>0</v>
      </c>
      <c r="JM173" s="707">
        <f t="shared" ref="JM173:JM194" si="2182">SUM(JE173,JG173,JI173,JK173)</f>
        <v>0</v>
      </c>
      <c r="JN173" s="784">
        <f t="shared" si="2068"/>
        <v>0</v>
      </c>
      <c r="JO173" s="783"/>
      <c r="JP173" s="784">
        <f t="shared" si="2069"/>
        <v>0</v>
      </c>
      <c r="JQ173" s="707">
        <f t="shared" ref="JQ173:JQ194" si="2183">SUM(JO173,JM173)</f>
        <v>0</v>
      </c>
      <c r="JR173" s="784">
        <f t="shared" si="2070"/>
        <v>0</v>
      </c>
      <c r="JS173" s="706">
        <f t="shared" si="2019"/>
        <v>0</v>
      </c>
      <c r="JT173" s="706">
        <f t="shared" si="2020"/>
        <v>0</v>
      </c>
      <c r="JU173" s="783"/>
      <c r="JV173" s="784">
        <f t="shared" si="2071"/>
        <v>0</v>
      </c>
      <c r="JW173" s="782"/>
      <c r="JY173" s="783"/>
      <c r="JZ173" s="784">
        <f t="shared" si="2072"/>
        <v>0</v>
      </c>
      <c r="KA173" s="783"/>
      <c r="KB173" s="784">
        <f t="shared" si="2073"/>
        <v>0</v>
      </c>
      <c r="KC173" s="783"/>
      <c r="KD173" s="784">
        <f t="shared" si="2074"/>
        <v>0</v>
      </c>
      <c r="KE173" s="783"/>
      <c r="KF173" s="784">
        <f t="shared" si="2075"/>
        <v>0</v>
      </c>
      <c r="KG173" s="707">
        <f t="shared" ref="KG173:KG194" si="2184">SUM(JY173,KA173,KC173,KE173)</f>
        <v>0</v>
      </c>
      <c r="KH173" s="784">
        <f t="shared" si="2076"/>
        <v>0</v>
      </c>
      <c r="KI173" s="783"/>
      <c r="KJ173" s="784">
        <f t="shared" si="2077"/>
        <v>0</v>
      </c>
      <c r="KK173" s="707">
        <f t="shared" ref="KK173:KK194" si="2185">SUM(KI173,KG173)</f>
        <v>0</v>
      </c>
      <c r="KL173" s="784">
        <f t="shared" si="2078"/>
        <v>0</v>
      </c>
      <c r="KM173" s="706">
        <f t="shared" si="2021"/>
        <v>0</v>
      </c>
      <c r="KN173" s="706">
        <f t="shared" si="2022"/>
        <v>0</v>
      </c>
      <c r="KO173" s="783"/>
      <c r="KP173" s="784">
        <f t="shared" si="2079"/>
        <v>0</v>
      </c>
      <c r="KQ173" s="782"/>
      <c r="KS173" s="783"/>
      <c r="KT173" s="784">
        <f t="shared" si="2080"/>
        <v>0</v>
      </c>
      <c r="KU173" s="783"/>
      <c r="KV173" s="784">
        <f t="shared" si="2081"/>
        <v>0</v>
      </c>
      <c r="KW173" s="783"/>
      <c r="KX173" s="784">
        <f t="shared" si="2082"/>
        <v>0</v>
      </c>
      <c r="KY173" s="783"/>
      <c r="KZ173" s="784">
        <f t="shared" si="2083"/>
        <v>0</v>
      </c>
      <c r="LA173" s="707">
        <f t="shared" ref="LA173:LA194" si="2186">SUM(KS173,KU173,KW173,KY173)</f>
        <v>0</v>
      </c>
      <c r="LB173" s="784">
        <f t="shared" si="2084"/>
        <v>0</v>
      </c>
      <c r="LC173" s="783"/>
      <c r="LD173" s="784">
        <f t="shared" si="2085"/>
        <v>0</v>
      </c>
      <c r="LE173" s="707">
        <f t="shared" ref="LE173:LE194" si="2187">SUM(LC173,LA173)</f>
        <v>0</v>
      </c>
      <c r="LF173" s="784">
        <f t="shared" si="2086"/>
        <v>0</v>
      </c>
      <c r="LG173" s="706">
        <f t="shared" si="2023"/>
        <v>0</v>
      </c>
      <c r="LH173" s="706">
        <f t="shared" si="2024"/>
        <v>0</v>
      </c>
      <c r="LI173" s="783"/>
      <c r="LJ173" s="784">
        <f t="shared" si="2087"/>
        <v>0</v>
      </c>
      <c r="LK173" s="782"/>
      <c r="LM173" s="783"/>
      <c r="LN173" s="784">
        <f t="shared" si="2088"/>
        <v>0</v>
      </c>
      <c r="LO173" s="783"/>
      <c r="LP173" s="784">
        <f t="shared" si="2089"/>
        <v>0</v>
      </c>
      <c r="LQ173" s="783"/>
      <c r="LR173" s="784">
        <f t="shared" si="2090"/>
        <v>0</v>
      </c>
      <c r="LS173" s="783"/>
      <c r="LT173" s="784">
        <f t="shared" si="2091"/>
        <v>0</v>
      </c>
      <c r="LU173" s="707">
        <f t="shared" ref="LU173:LU194" si="2188">SUM(LM173,LO173,LQ173,LS173)</f>
        <v>0</v>
      </c>
      <c r="LV173" s="784">
        <f t="shared" si="2092"/>
        <v>0</v>
      </c>
      <c r="LW173" s="783"/>
      <c r="LX173" s="784">
        <f t="shared" si="2093"/>
        <v>0</v>
      </c>
      <c r="LY173" s="707">
        <f t="shared" ref="LY173:LY194" si="2189">SUM(LW173,LU173)</f>
        <v>0</v>
      </c>
      <c r="LZ173" s="784">
        <f t="shared" si="2094"/>
        <v>0</v>
      </c>
      <c r="MA173" s="706">
        <f t="shared" si="2025"/>
        <v>0</v>
      </c>
      <c r="MB173" s="706">
        <f t="shared" si="2026"/>
        <v>0</v>
      </c>
      <c r="MC173" s="783"/>
      <c r="MD173" s="784">
        <f t="shared" si="2095"/>
        <v>0</v>
      </c>
      <c r="ME173" s="782"/>
      <c r="MG173" s="783"/>
      <c r="MH173" s="784">
        <f t="shared" si="2096"/>
        <v>0</v>
      </c>
      <c r="MI173" s="783"/>
      <c r="MJ173" s="784">
        <f t="shared" si="2097"/>
        <v>0</v>
      </c>
      <c r="MK173" s="783"/>
      <c r="ML173" s="784">
        <f t="shared" si="2098"/>
        <v>0</v>
      </c>
      <c r="MM173" s="783"/>
      <c r="MN173" s="784">
        <f t="shared" si="2099"/>
        <v>0</v>
      </c>
      <c r="MO173" s="707">
        <f t="shared" ref="MO173:MO194" si="2190">SUM(MG173,MI173,MK173,MM173)</f>
        <v>0</v>
      </c>
      <c r="MP173" s="784">
        <f t="shared" si="2100"/>
        <v>0</v>
      </c>
      <c r="MQ173" s="783"/>
      <c r="MR173" s="784">
        <f t="shared" si="2101"/>
        <v>0</v>
      </c>
      <c r="MS173" s="707">
        <f t="shared" ref="MS173:MS194" si="2191">SUM(MQ173,MO173)</f>
        <v>0</v>
      </c>
      <c r="MT173" s="784">
        <f t="shared" si="2102"/>
        <v>0</v>
      </c>
      <c r="MU173" s="706">
        <f t="shared" si="2027"/>
        <v>0</v>
      </c>
      <c r="MV173" s="706">
        <f t="shared" si="2028"/>
        <v>0</v>
      </c>
      <c r="MW173" s="783"/>
      <c r="MX173" s="784">
        <f t="shared" si="2103"/>
        <v>0</v>
      </c>
      <c r="MY173" s="782"/>
      <c r="NA173" s="783"/>
      <c r="NB173" s="784">
        <f t="shared" si="2104"/>
        <v>0</v>
      </c>
      <c r="NC173" s="783"/>
      <c r="ND173" s="784">
        <f t="shared" si="2105"/>
        <v>0</v>
      </c>
      <c r="NE173" s="783"/>
      <c r="NF173" s="784">
        <f t="shared" si="2106"/>
        <v>0</v>
      </c>
      <c r="NG173" s="783"/>
      <c r="NH173" s="784">
        <f t="shared" si="2107"/>
        <v>0</v>
      </c>
      <c r="NI173" s="707">
        <f t="shared" ref="NI173:NI194" si="2192">SUM(NA173,NC173,NE173,NG173)</f>
        <v>0</v>
      </c>
      <c r="NJ173" s="784">
        <f t="shared" si="2108"/>
        <v>0</v>
      </c>
      <c r="NK173" s="783"/>
      <c r="NL173" s="784">
        <f t="shared" si="2109"/>
        <v>0</v>
      </c>
      <c r="NM173" s="707">
        <f t="shared" ref="NM173:NM194" si="2193">SUM(NK173,NI173)</f>
        <v>0</v>
      </c>
      <c r="NN173" s="784">
        <f t="shared" si="2110"/>
        <v>0</v>
      </c>
      <c r="NO173" s="706">
        <f t="shared" si="2029"/>
        <v>0</v>
      </c>
      <c r="NP173" s="706">
        <f t="shared" si="2030"/>
        <v>0</v>
      </c>
      <c r="NQ173" s="783"/>
      <c r="NR173" s="784">
        <f t="shared" si="2111"/>
        <v>0</v>
      </c>
      <c r="NS173" s="782"/>
      <c r="NU173" s="783"/>
      <c r="NV173" s="784">
        <f t="shared" si="2112"/>
        <v>0</v>
      </c>
      <c r="NW173" s="783"/>
      <c r="NX173" s="784">
        <f t="shared" si="2113"/>
        <v>0</v>
      </c>
      <c r="NY173" s="783"/>
      <c r="NZ173" s="784">
        <f t="shared" si="2114"/>
        <v>0</v>
      </c>
      <c r="OA173" s="783"/>
      <c r="OB173" s="784">
        <f t="shared" si="2115"/>
        <v>0</v>
      </c>
      <c r="OC173" s="707">
        <f t="shared" ref="OC173:OC194" si="2194">SUM(NU173,NW173,NY173,OA173)</f>
        <v>0</v>
      </c>
      <c r="OD173" s="784">
        <f t="shared" si="2116"/>
        <v>0</v>
      </c>
      <c r="OE173" s="783"/>
      <c r="OF173" s="784">
        <f t="shared" si="2117"/>
        <v>0</v>
      </c>
      <c r="OG173" s="707">
        <f t="shared" ref="OG173:OG194" si="2195">SUM(OE173,OC173)</f>
        <v>0</v>
      </c>
      <c r="OH173" s="784">
        <f t="shared" si="2118"/>
        <v>0</v>
      </c>
      <c r="OI173" s="706">
        <f t="shared" si="2031"/>
        <v>0</v>
      </c>
      <c r="OJ173" s="706">
        <f t="shared" si="2032"/>
        <v>0</v>
      </c>
      <c r="OK173" s="783"/>
      <c r="OL173" s="784">
        <f t="shared" si="2119"/>
        <v>0</v>
      </c>
      <c r="OM173" s="782"/>
      <c r="OO173" s="783"/>
      <c r="OP173" s="784">
        <f t="shared" si="2120"/>
        <v>0</v>
      </c>
      <c r="OQ173" s="783"/>
      <c r="OR173" s="784">
        <f t="shared" si="2121"/>
        <v>0</v>
      </c>
      <c r="OS173" s="783"/>
      <c r="OT173" s="784">
        <f t="shared" si="2122"/>
        <v>0</v>
      </c>
      <c r="OU173" s="783"/>
      <c r="OV173" s="784">
        <f t="shared" si="2123"/>
        <v>0</v>
      </c>
      <c r="OW173" s="707">
        <f t="shared" ref="OW173:OW194" si="2196">SUM(OO173,OQ173,OS173,OU173)</f>
        <v>0</v>
      </c>
      <c r="OX173" s="784">
        <f t="shared" si="2124"/>
        <v>0</v>
      </c>
      <c r="OY173" s="783"/>
      <c r="OZ173" s="784">
        <f t="shared" si="2125"/>
        <v>0</v>
      </c>
      <c r="PA173" s="707">
        <f t="shared" ref="PA173:PA194" si="2197">SUM(OY173,OW173)</f>
        <v>0</v>
      </c>
      <c r="PB173" s="784">
        <f t="shared" si="2126"/>
        <v>0</v>
      </c>
      <c r="PC173" s="706">
        <f t="shared" si="2033"/>
        <v>0</v>
      </c>
      <c r="PD173" s="706">
        <f t="shared" si="2034"/>
        <v>0</v>
      </c>
      <c r="PE173" s="783"/>
      <c r="PF173" s="784">
        <f t="shared" si="2127"/>
        <v>0</v>
      </c>
      <c r="PG173" s="782"/>
      <c r="PI173" s="783"/>
      <c r="PJ173" s="784">
        <f t="shared" si="2128"/>
        <v>0</v>
      </c>
      <c r="PK173" s="783"/>
      <c r="PL173" s="784">
        <f t="shared" si="2129"/>
        <v>0</v>
      </c>
      <c r="PM173" s="783"/>
      <c r="PN173" s="784">
        <f t="shared" si="2130"/>
        <v>0</v>
      </c>
      <c r="PO173" s="783"/>
      <c r="PP173" s="784">
        <f t="shared" si="2131"/>
        <v>0</v>
      </c>
      <c r="PQ173" s="707">
        <f t="shared" ref="PQ173:PQ194" si="2198">SUM(PI173,PK173,PM173,PO173)</f>
        <v>0</v>
      </c>
      <c r="PR173" s="784">
        <f t="shared" si="2132"/>
        <v>0</v>
      </c>
      <c r="PS173" s="783"/>
      <c r="PT173" s="784">
        <f t="shared" si="2133"/>
        <v>0</v>
      </c>
      <c r="PU173" s="707">
        <f t="shared" ref="PU173:PU194" si="2199">SUM(PS173,PQ173)</f>
        <v>0</v>
      </c>
      <c r="PV173" s="784">
        <f t="shared" si="2134"/>
        <v>0</v>
      </c>
      <c r="PW173" s="706">
        <f t="shared" si="2035"/>
        <v>0</v>
      </c>
      <c r="PX173" s="706">
        <f t="shared" si="2036"/>
        <v>0</v>
      </c>
      <c r="PY173" s="783"/>
      <c r="PZ173" s="784">
        <f t="shared" si="2135"/>
        <v>0</v>
      </c>
      <c r="QA173" s="782"/>
      <c r="QC173" s="783"/>
      <c r="QD173" s="784">
        <f t="shared" si="2136"/>
        <v>0</v>
      </c>
      <c r="QE173" s="783"/>
      <c r="QF173" s="784">
        <f t="shared" si="2137"/>
        <v>0</v>
      </c>
      <c r="QG173" s="783"/>
      <c r="QH173" s="784">
        <f t="shared" si="2138"/>
        <v>0</v>
      </c>
      <c r="QI173" s="783"/>
      <c r="QJ173" s="784">
        <f t="shared" si="2139"/>
        <v>0</v>
      </c>
      <c r="QK173" s="707">
        <f t="shared" ref="QK173:QK194" si="2200">SUM(QC173,QE173,QG173,QI173)</f>
        <v>0</v>
      </c>
      <c r="QL173" s="784">
        <f t="shared" si="2140"/>
        <v>0</v>
      </c>
      <c r="QM173" s="783"/>
      <c r="QN173" s="784">
        <f t="shared" si="2141"/>
        <v>0</v>
      </c>
      <c r="QO173" s="707">
        <f t="shared" ref="QO173:QO194" si="2201">SUM(QM173,QK173)</f>
        <v>0</v>
      </c>
      <c r="QP173" s="784">
        <f t="shared" si="2142"/>
        <v>0</v>
      </c>
      <c r="QQ173" s="706">
        <f t="shared" si="2037"/>
        <v>0</v>
      </c>
      <c r="QR173" s="706">
        <f t="shared" si="2038"/>
        <v>0</v>
      </c>
      <c r="QS173" s="783"/>
      <c r="QT173" s="784">
        <f t="shared" si="2143"/>
        <v>0</v>
      </c>
      <c r="QU173" s="782"/>
      <c r="RA173" s="785">
        <f t="shared" si="2144"/>
        <v>0</v>
      </c>
      <c r="RB173" s="785" t="e">
        <f t="shared" si="2145"/>
        <v>#REF!</v>
      </c>
      <c r="RC173" s="677">
        <f t="shared" si="2146"/>
        <v>0</v>
      </c>
      <c r="RD173" s="677">
        <f t="shared" si="2146"/>
        <v>0</v>
      </c>
      <c r="RE173" s="677">
        <f t="shared" si="2146"/>
        <v>0</v>
      </c>
      <c r="RF173" s="677">
        <f t="shared" si="2146"/>
        <v>0</v>
      </c>
      <c r="RG173" s="677">
        <f t="shared" si="2146"/>
        <v>0</v>
      </c>
      <c r="RH173" s="677">
        <f t="shared" si="2146"/>
        <v>0</v>
      </c>
      <c r="RI173" s="677">
        <f t="shared" si="2146"/>
        <v>0</v>
      </c>
      <c r="RJ173" s="677">
        <f t="shared" si="2146"/>
        <v>0</v>
      </c>
      <c r="RK173" s="677" t="e">
        <f>#REF!</f>
        <v>#REF!</v>
      </c>
      <c r="RL173" s="677" t="e">
        <f>#REF!</f>
        <v>#REF!</v>
      </c>
      <c r="RM173" s="677">
        <f t="shared" si="2147"/>
        <v>0</v>
      </c>
      <c r="RN173" s="677">
        <f t="shared" si="2147"/>
        <v>0</v>
      </c>
      <c r="RO173" s="677">
        <f t="shared" si="2147"/>
        <v>0</v>
      </c>
      <c r="RP173" s="677">
        <f t="shared" si="2147"/>
        <v>0</v>
      </c>
      <c r="RQ173" s="677">
        <f t="shared" si="2147"/>
        <v>0</v>
      </c>
      <c r="RR173" s="677">
        <f t="shared" si="2147"/>
        <v>0</v>
      </c>
      <c r="RS173" s="677">
        <f t="shared" si="2147"/>
        <v>0</v>
      </c>
      <c r="RT173" s="677">
        <f t="shared" si="2147"/>
        <v>0</v>
      </c>
      <c r="RV173" s="675">
        <f t="shared" si="2148"/>
        <v>0</v>
      </c>
      <c r="RW173" s="675">
        <f t="shared" si="2149"/>
        <v>0</v>
      </c>
      <c r="RX173" s="675">
        <f t="shared" si="2150"/>
        <v>0</v>
      </c>
      <c r="RY173" s="675">
        <f t="shared" si="2151"/>
        <v>0</v>
      </c>
      <c r="RZ173" s="675">
        <f t="shared" si="2152"/>
        <v>0</v>
      </c>
      <c r="SA173" s="675">
        <f t="shared" si="2153"/>
        <v>0</v>
      </c>
      <c r="SB173" s="675">
        <f t="shared" si="2154"/>
        <v>0</v>
      </c>
      <c r="SC173" s="675">
        <f t="shared" si="2155"/>
        <v>0</v>
      </c>
      <c r="SD173" s="675" t="e">
        <f xml:space="preserve"> SUMIF(#REF!,$SD$8,#REF!)</f>
        <v>#REF!</v>
      </c>
      <c r="SE173" s="675" t="e">
        <f xml:space="preserve"> SUMIF(#REF!,$SE$8,#REF!)</f>
        <v>#REF!</v>
      </c>
      <c r="SG173" s="675">
        <f t="shared" si="2156"/>
        <v>0</v>
      </c>
      <c r="SH173" s="675">
        <f t="shared" si="2156"/>
        <v>0</v>
      </c>
      <c r="SI173" s="675">
        <f t="shared" si="2156"/>
        <v>0</v>
      </c>
      <c r="SJ173" s="675">
        <f t="shared" si="2156"/>
        <v>0</v>
      </c>
      <c r="SK173" s="675">
        <f t="shared" si="2156"/>
        <v>0</v>
      </c>
      <c r="SL173" s="675">
        <f t="shared" si="2156"/>
        <v>0</v>
      </c>
      <c r="SM173" s="675">
        <f t="shared" si="2156"/>
        <v>0</v>
      </c>
      <c r="SN173" s="675">
        <f t="shared" si="2156"/>
        <v>0</v>
      </c>
      <c r="SO173" s="675" t="e">
        <f t="shared" si="2156"/>
        <v>#REF!</v>
      </c>
      <c r="SP173" s="675" t="e">
        <f t="shared" si="2156"/>
        <v>#REF!</v>
      </c>
      <c r="SQ173" s="675">
        <f t="shared" si="2156"/>
        <v>0</v>
      </c>
      <c r="SR173" s="675">
        <f t="shared" si="2156"/>
        <v>0</v>
      </c>
      <c r="SS173" s="675">
        <f t="shared" si="2156"/>
        <v>0</v>
      </c>
      <c r="ST173" s="675">
        <f t="shared" si="2156"/>
        <v>0</v>
      </c>
      <c r="SU173" s="675">
        <f t="shared" si="2156"/>
        <v>0</v>
      </c>
      <c r="SV173" s="675">
        <f t="shared" si="2156"/>
        <v>0</v>
      </c>
      <c r="SW173" s="675">
        <f t="shared" si="2157"/>
        <v>0</v>
      </c>
      <c r="SX173" s="675">
        <f t="shared" si="2157"/>
        <v>0</v>
      </c>
      <c r="SY173" s="675" t="e">
        <f>#REF!*$AP173</f>
        <v>#REF!</v>
      </c>
      <c r="SZ173" s="675" t="e">
        <f>#REF!*$AP173</f>
        <v>#REF!</v>
      </c>
      <c r="TA173" s="675" t="e">
        <f>#REF!*$AP173</f>
        <v>#REF!</v>
      </c>
      <c r="TB173" s="675" t="e">
        <f>#REF!*$AP173</f>
        <v>#REF!</v>
      </c>
      <c r="TC173" s="675" t="e">
        <f>#REF!*$AP173</f>
        <v>#REF!</v>
      </c>
      <c r="TE173" s="675">
        <f t="shared" ref="TE173:TE194" si="2202">SUMIF(SG$8:SR$8,TE$8, SG173:SR173)</f>
        <v>0</v>
      </c>
      <c r="TF173" s="675">
        <f t="shared" ref="TF173:TF194" si="2203">SUMIF(SG$8:SR$8,TF$8, SG173:SR173)</f>
        <v>0</v>
      </c>
      <c r="TG173" s="675">
        <f t="shared" ref="TG173:TG194" si="2204">SUMIF(SS$8:ST$8,TG$8, SS173:ST173)</f>
        <v>0</v>
      </c>
      <c r="TH173" s="675">
        <f t="shared" ref="TH173:TH194" si="2205">SUMIF(SS$8:ST$8,TH$8, SS173:ST173)</f>
        <v>0</v>
      </c>
      <c r="TI173" s="675">
        <f t="shared" ref="TI173:TI194" si="2206">SUMIF(SU$8:SW$8,TI$8, SU173:SW173)</f>
        <v>0</v>
      </c>
      <c r="TJ173" s="675">
        <f t="shared" ref="TJ173:TJ194" si="2207">SUMIF(SU$8:SW$8,TJ$8, SU173:SW173)</f>
        <v>0</v>
      </c>
      <c r="TK173" s="675">
        <f t="shared" ref="TK173:TK194" si="2208">SUMIF(SX$8:SZ$8,TK$8, SX173:SZ173)</f>
        <v>0</v>
      </c>
      <c r="TL173" s="675">
        <f t="shared" ref="TL173:TL194" si="2209">SUMIF(SX$8:SZ$8,TL$8, SX173:SZ173)</f>
        <v>0</v>
      </c>
      <c r="TM173" s="675">
        <f t="shared" ref="TM173:TM194" si="2210">SUMIF(TA$8:TC$8,TM$8, TA173:TC173)</f>
        <v>0</v>
      </c>
      <c r="TN173" s="676">
        <f t="shared" ref="TN173:TN194" si="2211">SUMIF(TA$8:TC$8,TN$8, TA173:TC173)</f>
        <v>0</v>
      </c>
      <c r="TP173" s="675">
        <f>IFERROR(SG173*(1+LEVEL_2!#REF!),0)</f>
        <v>0</v>
      </c>
      <c r="TQ173" s="675">
        <f>IFERROR(SH173*(1+LEVEL_2!#REF!),0)</f>
        <v>0</v>
      </c>
      <c r="TR173" s="675">
        <f>IFERROR(SI173*(1+LEVEL_2!#REF!),0)</f>
        <v>0</v>
      </c>
      <c r="TS173" s="675">
        <f>IFERROR(SJ173*(1+LEVEL_2!#REF!),0)</f>
        <v>0</v>
      </c>
      <c r="TT173" s="675">
        <f>IFERROR(SK173*(1+LEVEL_2!#REF!),0)</f>
        <v>0</v>
      </c>
      <c r="TU173" s="675">
        <f>IFERROR(SL173*(1+LEVEL_2!#REF!),0)</f>
        <v>0</v>
      </c>
      <c r="TV173" s="675">
        <f>IFERROR(SM173*(1+LEVEL_2!#REF!),0)</f>
        <v>0</v>
      </c>
      <c r="TW173" s="675">
        <f>IFERROR(SN173*(1+LEVEL_2!#REF!),0)</f>
        <v>0</v>
      </c>
      <c r="TX173" s="675">
        <f>IFERROR(SO173*(1+LEVEL_2!#REF!),0)</f>
        <v>0</v>
      </c>
      <c r="TY173" s="675">
        <f>IFERROR(SP173*(1+LEVEL_2!#REF!),0)</f>
        <v>0</v>
      </c>
      <c r="TZ173" s="675">
        <f>IFERROR(SQ173*(1+LEVEL_2!#REF!),0)</f>
        <v>0</v>
      </c>
      <c r="UA173" s="675">
        <f>IFERROR(SR173*(1+LEVEL_2!#REF!),0)</f>
        <v>0</v>
      </c>
      <c r="UB173" s="675">
        <f>IFERROR(SS173*(1+LEVEL_2!#REF!),0)</f>
        <v>0</v>
      </c>
      <c r="UC173" s="675">
        <f>IFERROR(ST173*(1+LEVEL_2!#REF!),0)</f>
        <v>0</v>
      </c>
      <c r="UD173" s="675">
        <f>IFERROR(SU173*(1+LEVEL_2!#REF!),0)</f>
        <v>0</v>
      </c>
      <c r="UE173" s="675">
        <f>IFERROR(SV173*(1+LEVEL_2!#REF!),0)</f>
        <v>0</v>
      </c>
      <c r="UF173" s="675">
        <f>IFERROR(SW173*(1+LEVEL_2!#REF!),0)</f>
        <v>0</v>
      </c>
      <c r="UG173" s="675">
        <f>IFERROR(SX173*(1+LEVEL_2!#REF!),0)</f>
        <v>0</v>
      </c>
      <c r="UH173" s="675">
        <f>IFERROR(SY173*(1+LEVEL_2!#REF!),0)</f>
        <v>0</v>
      </c>
      <c r="UI173" s="675">
        <f>IFERROR(SZ173*(1+LEVEL_2!#REF!),0)</f>
        <v>0</v>
      </c>
      <c r="UJ173" s="675">
        <f>IFERROR(TA173*(1+LEVEL_2!#REF!),0)</f>
        <v>0</v>
      </c>
      <c r="UK173" s="675">
        <f>IFERROR(TB173*(1+LEVEL_2!#REF!),0)</f>
        <v>0</v>
      </c>
      <c r="UL173" s="675">
        <f>IFERROR(TC173*(1+LEVEL_2!#REF!),0)</f>
        <v>0</v>
      </c>
      <c r="UN173" s="675">
        <f t="shared" ref="UN173:UN194" si="2212">SUMIF(TP$8:UA$8,UN$8, TP173:UA173)</f>
        <v>0</v>
      </c>
      <c r="UO173" s="675">
        <f t="shared" ref="UO173:UO194" si="2213">SUMIF(TP$8:UA$8,UO$8, TP173:UA173)</f>
        <v>0</v>
      </c>
      <c r="UP173" s="675">
        <f t="shared" ref="UP173:UP194" si="2214">SUMIF(UB$8:UC$8,UP$8, UB173:UC173)</f>
        <v>0</v>
      </c>
      <c r="UQ173" s="675">
        <f t="shared" ref="UQ173:UQ194" si="2215">SUMIF(UB$8:UC$8,UQ$8, UB173:UC173)</f>
        <v>0</v>
      </c>
      <c r="UR173" s="675">
        <f t="shared" ref="UR173:UR194" si="2216">SUMIF(UD$8:UF$8,UR$8, UD173:UF173)</f>
        <v>0</v>
      </c>
      <c r="US173" s="675">
        <f t="shared" ref="US173:US194" si="2217">SUMIF(UD$8:UF$8,US$8, UD173:UF173)</f>
        <v>0</v>
      </c>
      <c r="UT173" s="675">
        <f t="shared" ref="UT173:UT194" si="2218">SUMIF(UG$8:UI$8,UT$8, UG173:UI173)</f>
        <v>0</v>
      </c>
      <c r="UU173" s="675">
        <f t="shared" ref="UU173:UU194" si="2219">SUMIF(UG$8:UI$8,UU$8, UG173:UI173)</f>
        <v>0</v>
      </c>
      <c r="UV173" s="675">
        <f t="shared" ref="UV173:UV194" si="2220">SUMIF(UJ$8:UL$8,UV$8, UJ173:UL173)</f>
        <v>0</v>
      </c>
      <c r="UW173" s="676">
        <f t="shared" ref="UW173:UW194" si="2221">SUMIF(UJ$8:UL$8,UW$8, UJ173:UL173)</f>
        <v>0</v>
      </c>
    </row>
    <row r="174" spans="1:569" s="645" customFormat="1" ht="20.100000000000001" customHeight="1">
      <c r="A174" s="677"/>
      <c r="B174" s="677"/>
      <c r="C174" s="752" t="s">
        <v>807</v>
      </c>
      <c r="D174" s="752"/>
      <c r="E174" s="836"/>
      <c r="F174" s="836"/>
      <c r="G174" s="837"/>
      <c r="H174" s="838"/>
      <c r="I174" s="839"/>
      <c r="J174" s="840"/>
      <c r="K174" s="841"/>
      <c r="L174" s="841"/>
      <c r="M174" s="770"/>
      <c r="N174" s="798">
        <f t="shared" si="1423"/>
        <v>0</v>
      </c>
      <c r="O174" s="799">
        <f t="shared" si="1424"/>
        <v>0</v>
      </c>
      <c r="Q174" s="761"/>
      <c r="R174" s="762"/>
      <c r="S174" s="762"/>
      <c r="T174" s="762"/>
      <c r="U174" s="762"/>
      <c r="V174" s="762"/>
      <c r="W174" s="762"/>
      <c r="X174" s="762"/>
      <c r="Y174" s="762"/>
      <c r="Z174" s="762"/>
      <c r="AA174" s="762"/>
      <c r="AB174" s="762"/>
      <c r="AC174" s="762"/>
      <c r="AD174" s="762"/>
      <c r="AE174" s="762"/>
      <c r="AF174" s="763"/>
      <c r="AH174" s="657"/>
      <c r="AI174" s="658">
        <f>SUBTOTAL(9,AI175:AI183)</f>
        <v>0</v>
      </c>
      <c r="AJ174" s="657"/>
      <c r="AK174" s="658">
        <f>SUBTOTAL(9,AK175:AK183)</f>
        <v>0</v>
      </c>
      <c r="AL174" s="657"/>
      <c r="AM174" s="658">
        <f>SUBTOTAL(9,AM175:AM183)</f>
        <v>0</v>
      </c>
      <c r="AN174" s="657"/>
      <c r="AO174" s="658">
        <f>SUBTOTAL(9,AO175:AO183)</f>
        <v>0</v>
      </c>
      <c r="AP174" s="658">
        <f t="shared" si="2162"/>
        <v>0</v>
      </c>
      <c r="AQ174" s="658">
        <f>SUBTOTAL(9,AQ175:AQ183)</f>
        <v>0</v>
      </c>
      <c r="AR174" s="657"/>
      <c r="AS174" s="658">
        <f>SUBTOTAL(9,AS175:AS183)</f>
        <v>0</v>
      </c>
      <c r="AT174" s="658"/>
      <c r="AU174" s="658"/>
      <c r="AV174" s="658">
        <f t="shared" si="1903"/>
        <v>0</v>
      </c>
      <c r="AW174" s="658">
        <f>SUBTOTAL(9,AW175:AW182)</f>
        <v>0</v>
      </c>
      <c r="AX174" s="658">
        <f>SUBTOTAL(9,AX175:AX183)</f>
        <v>0</v>
      </c>
      <c r="AY174" s="658"/>
      <c r="AZ174" s="658">
        <f>SUBTOTAL(9,AZ175:AZ183)</f>
        <v>128597140</v>
      </c>
      <c r="BA174" s="658">
        <f>SUBTOTAL(9,BA175:BA183)</f>
        <v>128597140</v>
      </c>
      <c r="BB174" s="658">
        <f>SUBTOTAL(9,BB175:BB183)</f>
        <v>0</v>
      </c>
      <c r="BC174" s="657"/>
      <c r="BD174" s="658">
        <f>SUBTOTAL(9,BD175:BD183)</f>
        <v>0</v>
      </c>
      <c r="BE174" s="659"/>
      <c r="BG174" s="657"/>
      <c r="BH174" s="658">
        <f>SUBTOTAL(9,BH175:BH183)</f>
        <v>0</v>
      </c>
      <c r="BI174" s="657"/>
      <c r="BJ174" s="658">
        <f>SUBTOTAL(9,BJ175:BJ183)</f>
        <v>0</v>
      </c>
      <c r="BK174" s="657"/>
      <c r="BL174" s="658">
        <f>SUBTOTAL(9,BL175:BL183)</f>
        <v>0</v>
      </c>
      <c r="BM174" s="657"/>
      <c r="BN174" s="658">
        <f>SUBTOTAL(9,BN175:BN183)</f>
        <v>0</v>
      </c>
      <c r="BO174" s="658">
        <f t="shared" si="2167"/>
        <v>0</v>
      </c>
      <c r="BP174" s="658">
        <f>SUBTOTAL(9,BP175:BP183)</f>
        <v>0</v>
      </c>
      <c r="BQ174" s="657">
        <f t="shared" ref="BQ174" si="2222">BO174*$BR$5</f>
        <v>0</v>
      </c>
      <c r="BR174" s="658">
        <f>SUBTOTAL(9,BR175:BR183)</f>
        <v>0</v>
      </c>
      <c r="BS174" s="658">
        <f t="shared" si="2168"/>
        <v>0</v>
      </c>
      <c r="BT174" s="658">
        <f>SUBTOTAL(9,BT175:BT183)</f>
        <v>0</v>
      </c>
      <c r="BU174" s="658">
        <f>SUBTOTAL(9,BU175:BU183)</f>
        <v>0</v>
      </c>
      <c r="BV174" s="658">
        <f>SUBTOTAL(9,BV175:BV183)</f>
        <v>0</v>
      </c>
      <c r="BW174" s="657"/>
      <c r="BX174" s="658">
        <f>SUBTOTAL(9,BX175:BX183)</f>
        <v>0</v>
      </c>
      <c r="BY174" s="659"/>
      <c r="CA174" s="738"/>
      <c r="CB174" s="664">
        <f>SUBTOTAL(9,CB175:CB183)</f>
        <v>216384000</v>
      </c>
      <c r="CC174" s="739"/>
      <c r="CD174" s="664">
        <f>SUBTOTAL(9,CD175:CD183)</f>
        <v>17549000</v>
      </c>
      <c r="CE174" s="739"/>
      <c r="CF174" s="664">
        <f>SUBTOTAL(9,CF175:CF183)</f>
        <v>17549000</v>
      </c>
      <c r="CG174" s="739"/>
      <c r="CH174" s="664">
        <f>SUBTOTAL(9,CH175:CH183)</f>
        <v>35098000</v>
      </c>
      <c r="CI174" s="664">
        <f t="shared" si="2176"/>
        <v>0</v>
      </c>
      <c r="CJ174" s="664">
        <f>SUBTOTAL(9,CJ175:CJ183)</f>
        <v>286580000</v>
      </c>
      <c r="CK174" s="739"/>
      <c r="CL174" s="664">
        <f>SUBTOTAL(9,CL175:CL183)</f>
        <v>0</v>
      </c>
      <c r="CM174" s="664">
        <f t="shared" si="2177"/>
        <v>0</v>
      </c>
      <c r="CN174" s="664">
        <f t="shared" ref="CN174:CV174" si="2223">SUBTOTAL(9,CN175:CN183)</f>
        <v>286580000</v>
      </c>
      <c r="CO174" s="740">
        <f t="shared" si="2223"/>
        <v>0</v>
      </c>
      <c r="CP174" s="740">
        <f t="shared" si="2223"/>
        <v>0</v>
      </c>
      <c r="CQ174" s="740">
        <f t="shared" si="2223"/>
        <v>0</v>
      </c>
      <c r="CR174" s="740">
        <f t="shared" si="2223"/>
        <v>286580000</v>
      </c>
      <c r="CS174" s="700">
        <f t="shared" si="2223"/>
        <v>0</v>
      </c>
      <c r="CT174" s="740">
        <f t="shared" si="2223"/>
        <v>0</v>
      </c>
      <c r="CU174" s="740">
        <f t="shared" si="2223"/>
        <v>0</v>
      </c>
      <c r="CV174" s="700">
        <f t="shared" si="2223"/>
        <v>0</v>
      </c>
      <c r="CW174" s="741"/>
      <c r="CX174" s="740">
        <f>SUBTOTAL(9,CX175:CX183)</f>
        <v>0</v>
      </c>
      <c r="CY174" s="742"/>
      <c r="DA174" s="657"/>
      <c r="DB174" s="658">
        <f>SUBTOTAL(9,DB175:DB183)</f>
        <v>0</v>
      </c>
      <c r="DC174" s="657"/>
      <c r="DD174" s="658">
        <f>SUBTOTAL(9,DD175:DD183)</f>
        <v>0</v>
      </c>
      <c r="DE174" s="657"/>
      <c r="DF174" s="658">
        <f>SUBTOTAL(9,DF175:DF183)</f>
        <v>0</v>
      </c>
      <c r="DG174" s="657"/>
      <c r="DH174" s="658">
        <f>SUBTOTAL(9,DH175:DH183)</f>
        <v>0</v>
      </c>
      <c r="DI174" s="658">
        <f t="shared" si="2169"/>
        <v>0</v>
      </c>
      <c r="DJ174" s="658">
        <f>SUBTOTAL(9,DJ175:DJ183)</f>
        <v>0</v>
      </c>
      <c r="DK174" s="657"/>
      <c r="DL174" s="658">
        <f>SUBTOTAL(9,DL175:DL183)</f>
        <v>0</v>
      </c>
      <c r="DM174" s="658">
        <f t="shared" si="2170"/>
        <v>0</v>
      </c>
      <c r="DN174" s="658">
        <f>SUBTOTAL(9,DN175:DN183)</f>
        <v>0</v>
      </c>
      <c r="DO174" s="658">
        <f>SUBTOTAL(9,DO175:DO183)</f>
        <v>0</v>
      </c>
      <c r="DP174" s="658">
        <f>SUBTOTAL(9,DP175:DP183)</f>
        <v>0</v>
      </c>
      <c r="DQ174" s="657"/>
      <c r="DR174" s="658">
        <f>SUBTOTAL(9,DR175:DR183)</f>
        <v>0</v>
      </c>
      <c r="DS174" s="659"/>
      <c r="DU174" s="667"/>
      <c r="DV174" s="668">
        <f>SUBTOTAL(9,DV175:DV183)</f>
        <v>0</v>
      </c>
      <c r="DW174" s="667"/>
      <c r="DX174" s="668">
        <f>SUBTOTAL(9,DX175:DX183)</f>
        <v>0</v>
      </c>
      <c r="DY174" s="667"/>
      <c r="DZ174" s="668">
        <f>SUBTOTAL(9,DZ175:DZ183)</f>
        <v>0</v>
      </c>
      <c r="EA174" s="667"/>
      <c r="EB174" s="668">
        <f>SUBTOTAL(9,EB175:EB183)</f>
        <v>0</v>
      </c>
      <c r="EC174" s="668">
        <f t="shared" si="2171"/>
        <v>0</v>
      </c>
      <c r="ED174" s="668">
        <f>SUBTOTAL(9,ED175:ED183)</f>
        <v>0</v>
      </c>
      <c r="EE174" s="667"/>
      <c r="EF174" s="668">
        <f>SUBTOTAL(9,EF175:EF183)</f>
        <v>0</v>
      </c>
      <c r="EG174" s="668">
        <f t="shared" si="2172"/>
        <v>0</v>
      </c>
      <c r="EH174" s="668">
        <f>SUBTOTAL(9,EH175:EH183)</f>
        <v>0</v>
      </c>
      <c r="EI174" s="668">
        <f>SUBTOTAL(9,EI175:EI183)</f>
        <v>0</v>
      </c>
      <c r="EJ174" s="668">
        <f>SUBTOTAL(9,EJ175:EJ183)</f>
        <v>0</v>
      </c>
      <c r="EK174" s="667"/>
      <c r="EL174" s="668">
        <f>SUBTOTAL(9,EL175:EL183)</f>
        <v>0</v>
      </c>
      <c r="EM174" s="669"/>
      <c r="EO174" s="667"/>
      <c r="EP174" s="668">
        <f>SUBTOTAL(9,EP175:EP183)</f>
        <v>0</v>
      </c>
      <c r="EQ174" s="667"/>
      <c r="ER174" s="668">
        <f>SUBTOTAL(9,ER175:ER183)</f>
        <v>0</v>
      </c>
      <c r="ES174" s="667"/>
      <c r="ET174" s="668">
        <f>SUBTOTAL(9,ET175:ET183)</f>
        <v>0</v>
      </c>
      <c r="EU174" s="667"/>
      <c r="EV174" s="668">
        <f>SUBTOTAL(9,EV175:EV183)</f>
        <v>0</v>
      </c>
      <c r="EW174" s="668">
        <f t="shared" si="2159"/>
        <v>0</v>
      </c>
      <c r="EX174" s="668">
        <f>SUBTOTAL(9,EX175:EX183)</f>
        <v>0</v>
      </c>
      <c r="EY174" s="667"/>
      <c r="EZ174" s="668">
        <f>SUBTOTAL(9,EZ175:EZ183)</f>
        <v>0</v>
      </c>
      <c r="FA174" s="668">
        <f t="shared" si="2160"/>
        <v>0</v>
      </c>
      <c r="FB174" s="668">
        <f>SUBTOTAL(9,FB175:FB183)</f>
        <v>0</v>
      </c>
      <c r="FC174" s="668">
        <f>SUBTOTAL(9,FC175:FC183)</f>
        <v>0</v>
      </c>
      <c r="FD174" s="668">
        <f>SUBTOTAL(9,FD175:FD183)</f>
        <v>0</v>
      </c>
      <c r="FE174" s="667"/>
      <c r="FF174" s="668">
        <f>SUBTOTAL(9,FF175:FF183)</f>
        <v>0</v>
      </c>
      <c r="FG174" s="670"/>
      <c r="FI174" s="657"/>
      <c r="FJ174" s="658">
        <f>SUBTOTAL(9,FJ175:FJ183)</f>
        <v>0</v>
      </c>
      <c r="FK174" s="657"/>
      <c r="FL174" s="658">
        <f>SUBTOTAL(9,FL175:FL183)</f>
        <v>0</v>
      </c>
      <c r="FM174" s="657"/>
      <c r="FN174" s="658">
        <f>SUBTOTAL(9,FN175:FN183)</f>
        <v>0</v>
      </c>
      <c r="FO174" s="657"/>
      <c r="FP174" s="658">
        <f>SUBTOTAL(9,FP175:FP183)</f>
        <v>0</v>
      </c>
      <c r="FQ174" s="658">
        <f t="shared" si="2163"/>
        <v>0</v>
      </c>
      <c r="FR174" s="658">
        <f>SUBTOTAL(9,FR175:FR183)</f>
        <v>0</v>
      </c>
      <c r="FS174" s="657">
        <f t="shared" si="2158"/>
        <v>0</v>
      </c>
      <c r="FT174" s="658">
        <f>SUBTOTAL(9,FT175:FT183)</f>
        <v>0</v>
      </c>
      <c r="FU174" s="658">
        <f t="shared" si="2164"/>
        <v>0</v>
      </c>
      <c r="FV174" s="658">
        <f>SUBTOTAL(9,FV175:FV183)</f>
        <v>0</v>
      </c>
      <c r="FW174" s="658">
        <f>SUBTOTAL(9,FW175:FW183)</f>
        <v>0</v>
      </c>
      <c r="FX174" s="658">
        <f>SUBTOTAL(9,FX175:FX183)</f>
        <v>0</v>
      </c>
      <c r="FY174" s="657"/>
      <c r="FZ174" s="658">
        <f>SUBTOTAL(9,FZ175:FZ183)</f>
        <v>0</v>
      </c>
      <c r="GA174" s="670"/>
      <c r="GC174" s="657"/>
      <c r="GD174" s="658">
        <f>SUBTOTAL(9,GD175:GD183)</f>
        <v>0</v>
      </c>
      <c r="GE174" s="657"/>
      <c r="GF174" s="658">
        <f>SUBTOTAL(9,GF175:GF183)</f>
        <v>0</v>
      </c>
      <c r="GG174" s="657"/>
      <c r="GH174" s="658">
        <f>SUBTOTAL(9,GH175:GH183)</f>
        <v>0</v>
      </c>
      <c r="GI174" s="657"/>
      <c r="GJ174" s="658">
        <f>SUBTOTAL(9,GJ175:GJ183)</f>
        <v>0</v>
      </c>
      <c r="GK174" s="658">
        <f t="shared" si="2165"/>
        <v>0</v>
      </c>
      <c r="GL174" s="658">
        <f>SUBTOTAL(9,GL175:GL183)</f>
        <v>0</v>
      </c>
      <c r="GM174" s="657"/>
      <c r="GN174" s="658">
        <f>SUBTOTAL(9,GN175:GN183)</f>
        <v>0</v>
      </c>
      <c r="GO174" s="658">
        <f t="shared" si="2166"/>
        <v>0</v>
      </c>
      <c r="GP174" s="658">
        <f>SUBTOTAL(9,GP175:GP183)</f>
        <v>0</v>
      </c>
      <c r="GQ174" s="658">
        <f>SUBTOTAL(9,GQ175:GQ183)</f>
        <v>0</v>
      </c>
      <c r="GR174" s="658">
        <f>SUBTOTAL(9,GR175:GR183)</f>
        <v>0</v>
      </c>
      <c r="GS174" s="657"/>
      <c r="GT174" s="658">
        <f>SUBTOTAL(9,GT175:GT183)</f>
        <v>0</v>
      </c>
      <c r="GU174" s="670"/>
      <c r="GW174" s="657"/>
      <c r="GX174" s="658">
        <f>SUBTOTAL(9,GX175:GX183)</f>
        <v>0</v>
      </c>
      <c r="GY174" s="657"/>
      <c r="GZ174" s="658">
        <f>SUBTOTAL(9,GZ175:GZ183)</f>
        <v>0</v>
      </c>
      <c r="HA174" s="657"/>
      <c r="HB174" s="658">
        <f>SUBTOTAL(9,HB175:HB183)</f>
        <v>0</v>
      </c>
      <c r="HC174" s="657"/>
      <c r="HD174" s="658">
        <f>SUBTOTAL(9,HD175:HD183)</f>
        <v>0</v>
      </c>
      <c r="HE174" s="658">
        <f t="shared" si="2173"/>
        <v>0</v>
      </c>
      <c r="HF174" s="658">
        <f>SUBTOTAL(9,HF175:HF183)</f>
        <v>0</v>
      </c>
      <c r="HG174" s="657"/>
      <c r="HH174" s="658">
        <f>SUBTOTAL(9,HH175:HH183)</f>
        <v>0</v>
      </c>
      <c r="HI174" s="658">
        <f t="shared" si="2174"/>
        <v>0</v>
      </c>
      <c r="HJ174" s="658">
        <f>SUBTOTAL(9,HJ175:HJ183)</f>
        <v>0</v>
      </c>
      <c r="HK174" s="658">
        <f>SUBTOTAL(9,HK175:HK183)</f>
        <v>0</v>
      </c>
      <c r="HL174" s="658">
        <f>SUBTOTAL(9,HL175:HL183)</f>
        <v>0</v>
      </c>
      <c r="HM174" s="657"/>
      <c r="HN174" s="658">
        <f>SUBTOTAL(9,HN175:HN183)</f>
        <v>0</v>
      </c>
      <c r="HO174" s="659"/>
      <c r="HQ174" s="671"/>
      <c r="HR174" s="672">
        <f>SUBTOTAL(9,HR175:HR183)</f>
        <v>0</v>
      </c>
      <c r="HS174" s="671"/>
      <c r="HT174" s="672">
        <f>SUBTOTAL(9,HT175:HT183)</f>
        <v>0</v>
      </c>
      <c r="HU174" s="671"/>
      <c r="HV174" s="672">
        <f>SUBTOTAL(9,HV175:HV183)</f>
        <v>0</v>
      </c>
      <c r="HW174" s="671"/>
      <c r="HX174" s="672">
        <f>SUBTOTAL(9,HX175:HX183)</f>
        <v>0</v>
      </c>
      <c r="HY174" s="673">
        <f t="shared" si="2178"/>
        <v>0</v>
      </c>
      <c r="HZ174" s="672">
        <f>SUBTOTAL(9,HZ175:HZ183)</f>
        <v>0</v>
      </c>
      <c r="IA174" s="671"/>
      <c r="IB174" s="672">
        <f>SUBTOTAL(9,IB175:IB183)</f>
        <v>0</v>
      </c>
      <c r="IC174" s="673">
        <f t="shared" si="2179"/>
        <v>0</v>
      </c>
      <c r="ID174" s="672">
        <f>SUBTOTAL(9,ID175:ID183)</f>
        <v>0</v>
      </c>
      <c r="IE174" s="672">
        <f>SUBTOTAL(9,IE175:IE183)</f>
        <v>0</v>
      </c>
      <c r="IF174" s="672">
        <f>SUBTOTAL(9,IF175:IF183)</f>
        <v>0</v>
      </c>
      <c r="IG174" s="671"/>
      <c r="IH174" s="672">
        <f>SUBTOTAL(9,IH175:IH183)</f>
        <v>0</v>
      </c>
      <c r="II174" s="670"/>
      <c r="IK174" s="671"/>
      <c r="IL174" s="672">
        <f>SUBTOTAL(9,IL175:IL183)</f>
        <v>0</v>
      </c>
      <c r="IM174" s="671"/>
      <c r="IN174" s="672">
        <f>SUBTOTAL(9,IN175:IN183)</f>
        <v>0</v>
      </c>
      <c r="IO174" s="671"/>
      <c r="IP174" s="672">
        <f>SUBTOTAL(9,IP175:IP183)</f>
        <v>0</v>
      </c>
      <c r="IQ174" s="671"/>
      <c r="IR174" s="672">
        <f>SUBTOTAL(9,IR175:IR183)</f>
        <v>0</v>
      </c>
      <c r="IS174" s="673">
        <f t="shared" si="2180"/>
        <v>0</v>
      </c>
      <c r="IT174" s="672">
        <f>SUBTOTAL(9,IT175:IT183)</f>
        <v>0</v>
      </c>
      <c r="IU174" s="671"/>
      <c r="IV174" s="672">
        <f>SUBTOTAL(9,IV175:IV183)</f>
        <v>0</v>
      </c>
      <c r="IW174" s="673">
        <f t="shared" si="2181"/>
        <v>0</v>
      </c>
      <c r="IX174" s="672">
        <f>SUBTOTAL(9,IX175:IX183)</f>
        <v>0</v>
      </c>
      <c r="IY174" s="672">
        <f>SUBTOTAL(9,IY175:IY183)</f>
        <v>0</v>
      </c>
      <c r="IZ174" s="672">
        <f>SUBTOTAL(9,IZ175:IZ183)</f>
        <v>0</v>
      </c>
      <c r="JA174" s="671"/>
      <c r="JB174" s="672">
        <f>SUBTOTAL(9,JB175:JB183)</f>
        <v>0</v>
      </c>
      <c r="JC174" s="670"/>
      <c r="JE174" s="671"/>
      <c r="JF174" s="672">
        <f>SUBTOTAL(9,JF175:JF183)</f>
        <v>0</v>
      </c>
      <c r="JG174" s="671"/>
      <c r="JH174" s="672">
        <f>SUBTOTAL(9,JH175:JH183)</f>
        <v>0</v>
      </c>
      <c r="JI174" s="671"/>
      <c r="JJ174" s="672">
        <f>SUBTOTAL(9,JJ175:JJ183)</f>
        <v>0</v>
      </c>
      <c r="JK174" s="671"/>
      <c r="JL174" s="672">
        <f>SUBTOTAL(9,JL175:JL183)</f>
        <v>0</v>
      </c>
      <c r="JM174" s="673">
        <f t="shared" si="2182"/>
        <v>0</v>
      </c>
      <c r="JN174" s="672">
        <f>SUBTOTAL(9,JN175:JN183)</f>
        <v>0</v>
      </c>
      <c r="JO174" s="671"/>
      <c r="JP174" s="672">
        <f>SUBTOTAL(9,JP175:JP183)</f>
        <v>0</v>
      </c>
      <c r="JQ174" s="673">
        <f t="shared" si="2183"/>
        <v>0</v>
      </c>
      <c r="JR174" s="672">
        <f>SUBTOTAL(9,JR175:JR183)</f>
        <v>0</v>
      </c>
      <c r="JS174" s="672">
        <f>SUBTOTAL(9,JS175:JS183)</f>
        <v>0</v>
      </c>
      <c r="JT174" s="672">
        <f>SUBTOTAL(9,JT175:JT183)</f>
        <v>0</v>
      </c>
      <c r="JU174" s="671"/>
      <c r="JV174" s="672">
        <f>SUBTOTAL(9,JV175:JV183)</f>
        <v>0</v>
      </c>
      <c r="JW174" s="670"/>
      <c r="JY174" s="671"/>
      <c r="JZ174" s="672">
        <f>SUBTOTAL(9,JZ175:JZ183)</f>
        <v>0</v>
      </c>
      <c r="KA174" s="671"/>
      <c r="KB174" s="672">
        <f>SUBTOTAL(9,KB175:KB183)</f>
        <v>0</v>
      </c>
      <c r="KC174" s="671"/>
      <c r="KD174" s="672">
        <f>SUBTOTAL(9,KD175:KD183)</f>
        <v>0</v>
      </c>
      <c r="KE174" s="671"/>
      <c r="KF174" s="672">
        <f>SUBTOTAL(9,KF175:KF183)</f>
        <v>0</v>
      </c>
      <c r="KG174" s="673">
        <f t="shared" si="2184"/>
        <v>0</v>
      </c>
      <c r="KH174" s="672">
        <f>SUBTOTAL(9,KH175:KH183)</f>
        <v>0</v>
      </c>
      <c r="KI174" s="671"/>
      <c r="KJ174" s="672">
        <f>SUBTOTAL(9,KJ175:KJ183)</f>
        <v>0</v>
      </c>
      <c r="KK174" s="673">
        <f t="shared" si="2185"/>
        <v>0</v>
      </c>
      <c r="KL174" s="672">
        <f>SUBTOTAL(9,KL175:KL183)</f>
        <v>0</v>
      </c>
      <c r="KM174" s="672">
        <f>SUBTOTAL(9,KM175:KM183)</f>
        <v>0</v>
      </c>
      <c r="KN174" s="672">
        <f>SUBTOTAL(9,KN175:KN183)</f>
        <v>0</v>
      </c>
      <c r="KO174" s="671"/>
      <c r="KP174" s="672">
        <f>SUBTOTAL(9,KP175:KP183)</f>
        <v>0</v>
      </c>
      <c r="KQ174" s="670"/>
      <c r="KS174" s="671"/>
      <c r="KT174" s="672">
        <f>SUBTOTAL(9,KT175:KT183)</f>
        <v>0</v>
      </c>
      <c r="KU174" s="671"/>
      <c r="KV174" s="672">
        <f>SUBTOTAL(9,KV175:KV183)</f>
        <v>0</v>
      </c>
      <c r="KW174" s="671"/>
      <c r="KX174" s="672">
        <f>SUBTOTAL(9,KX175:KX183)</f>
        <v>0</v>
      </c>
      <c r="KY174" s="671"/>
      <c r="KZ174" s="672">
        <f>SUBTOTAL(9,KZ175:KZ183)</f>
        <v>0</v>
      </c>
      <c r="LA174" s="673">
        <f t="shared" si="2186"/>
        <v>0</v>
      </c>
      <c r="LB174" s="672">
        <f>SUBTOTAL(9,LB175:LB183)</f>
        <v>0</v>
      </c>
      <c r="LC174" s="671"/>
      <c r="LD174" s="672">
        <f>SUBTOTAL(9,LD175:LD183)</f>
        <v>0</v>
      </c>
      <c r="LE174" s="673">
        <f t="shared" si="2187"/>
        <v>0</v>
      </c>
      <c r="LF174" s="672">
        <f>SUBTOTAL(9,LF175:LF183)</f>
        <v>0</v>
      </c>
      <c r="LG174" s="672">
        <f>SUBTOTAL(9,LG175:LG183)</f>
        <v>0</v>
      </c>
      <c r="LH174" s="672">
        <f>SUBTOTAL(9,LH175:LH183)</f>
        <v>0</v>
      </c>
      <c r="LI174" s="671"/>
      <c r="LJ174" s="672">
        <f>SUBTOTAL(9,LJ175:LJ183)</f>
        <v>0</v>
      </c>
      <c r="LK174" s="670"/>
      <c r="LM174" s="671"/>
      <c r="LN174" s="672">
        <f>SUBTOTAL(9,LN175:LN183)</f>
        <v>0</v>
      </c>
      <c r="LO174" s="671"/>
      <c r="LP174" s="672">
        <f>SUBTOTAL(9,LP175:LP183)</f>
        <v>0</v>
      </c>
      <c r="LQ174" s="671"/>
      <c r="LR174" s="672">
        <f>SUBTOTAL(9,LR175:LR183)</f>
        <v>0</v>
      </c>
      <c r="LS174" s="671"/>
      <c r="LT174" s="672">
        <f>SUBTOTAL(9,LT175:LT183)</f>
        <v>0</v>
      </c>
      <c r="LU174" s="673">
        <f t="shared" si="2188"/>
        <v>0</v>
      </c>
      <c r="LV174" s="672">
        <f>SUBTOTAL(9,LV175:LV183)</f>
        <v>0</v>
      </c>
      <c r="LW174" s="671"/>
      <c r="LX174" s="672">
        <f>SUBTOTAL(9,LX175:LX183)</f>
        <v>0</v>
      </c>
      <c r="LY174" s="673">
        <f t="shared" si="2189"/>
        <v>0</v>
      </c>
      <c r="LZ174" s="672">
        <f>SUBTOTAL(9,LZ175:LZ183)</f>
        <v>0</v>
      </c>
      <c r="MA174" s="672">
        <f>SUBTOTAL(9,MA175:MA183)</f>
        <v>0</v>
      </c>
      <c r="MB174" s="672">
        <f>SUBTOTAL(9,MB175:MB183)</f>
        <v>0</v>
      </c>
      <c r="MC174" s="671"/>
      <c r="MD174" s="672">
        <f>SUBTOTAL(9,MD175:MD183)</f>
        <v>0</v>
      </c>
      <c r="ME174" s="670"/>
      <c r="MG174" s="671"/>
      <c r="MH174" s="672">
        <f>SUBTOTAL(9,MH175:MH183)</f>
        <v>0</v>
      </c>
      <c r="MI174" s="671"/>
      <c r="MJ174" s="672">
        <f>SUBTOTAL(9,MJ175:MJ183)</f>
        <v>0</v>
      </c>
      <c r="MK174" s="671"/>
      <c r="ML174" s="672">
        <f>SUBTOTAL(9,ML175:ML183)</f>
        <v>0</v>
      </c>
      <c r="MM174" s="671"/>
      <c r="MN174" s="672">
        <f>SUBTOTAL(9,MN175:MN183)</f>
        <v>0</v>
      </c>
      <c r="MO174" s="673">
        <f t="shared" si="2190"/>
        <v>0</v>
      </c>
      <c r="MP174" s="672">
        <f>SUBTOTAL(9,MP175:MP183)</f>
        <v>0</v>
      </c>
      <c r="MQ174" s="671"/>
      <c r="MR174" s="672">
        <f>SUBTOTAL(9,MR175:MR183)</f>
        <v>0</v>
      </c>
      <c r="MS174" s="673">
        <f t="shared" si="2191"/>
        <v>0</v>
      </c>
      <c r="MT174" s="672">
        <f>SUBTOTAL(9,MT175:MT183)</f>
        <v>0</v>
      </c>
      <c r="MU174" s="672">
        <f>SUBTOTAL(9,MU175:MU183)</f>
        <v>0</v>
      </c>
      <c r="MV174" s="672">
        <f>SUBTOTAL(9,MV175:MV183)</f>
        <v>0</v>
      </c>
      <c r="MW174" s="671"/>
      <c r="MX174" s="672">
        <f>SUBTOTAL(9,MX175:MX183)</f>
        <v>0</v>
      </c>
      <c r="MY174" s="670"/>
      <c r="NA174" s="671"/>
      <c r="NB174" s="672">
        <f>SUBTOTAL(9,NB175:NB183)</f>
        <v>0</v>
      </c>
      <c r="NC174" s="671"/>
      <c r="ND174" s="672">
        <f>SUBTOTAL(9,ND175:ND183)</f>
        <v>0</v>
      </c>
      <c r="NE174" s="671"/>
      <c r="NF174" s="672">
        <f>SUBTOTAL(9,NF175:NF183)</f>
        <v>0</v>
      </c>
      <c r="NG174" s="671"/>
      <c r="NH174" s="672">
        <f>SUBTOTAL(9,NH175:NH183)</f>
        <v>0</v>
      </c>
      <c r="NI174" s="673">
        <f t="shared" si="2192"/>
        <v>0</v>
      </c>
      <c r="NJ174" s="672">
        <f>SUBTOTAL(9,NJ175:NJ183)</f>
        <v>0</v>
      </c>
      <c r="NK174" s="671"/>
      <c r="NL174" s="672">
        <f>SUBTOTAL(9,NL175:NL183)</f>
        <v>0</v>
      </c>
      <c r="NM174" s="673">
        <f t="shared" si="2193"/>
        <v>0</v>
      </c>
      <c r="NN174" s="672">
        <f>SUBTOTAL(9,NN175:NN183)</f>
        <v>0</v>
      </c>
      <c r="NO174" s="672">
        <f>SUBTOTAL(9,NO175:NO183)</f>
        <v>0</v>
      </c>
      <c r="NP174" s="672">
        <f>SUBTOTAL(9,NP175:NP183)</f>
        <v>0</v>
      </c>
      <c r="NQ174" s="671"/>
      <c r="NR174" s="672">
        <f>SUBTOTAL(9,NR175:NR183)</f>
        <v>0</v>
      </c>
      <c r="NS174" s="670"/>
      <c r="NU174" s="671"/>
      <c r="NV174" s="672">
        <f>SUBTOTAL(9,NV175:NV183)</f>
        <v>0</v>
      </c>
      <c r="NW174" s="671"/>
      <c r="NX174" s="672">
        <f>SUBTOTAL(9,NX175:NX183)</f>
        <v>0</v>
      </c>
      <c r="NY174" s="671"/>
      <c r="NZ174" s="672">
        <f>SUBTOTAL(9,NZ175:NZ183)</f>
        <v>0</v>
      </c>
      <c r="OA174" s="671"/>
      <c r="OB174" s="672">
        <f>SUBTOTAL(9,OB175:OB183)</f>
        <v>0</v>
      </c>
      <c r="OC174" s="673">
        <f t="shared" si="2194"/>
        <v>0</v>
      </c>
      <c r="OD174" s="672">
        <f>SUBTOTAL(9,OD175:OD183)</f>
        <v>0</v>
      </c>
      <c r="OE174" s="671"/>
      <c r="OF174" s="672">
        <f>SUBTOTAL(9,OF175:OF183)</f>
        <v>0</v>
      </c>
      <c r="OG174" s="673">
        <f t="shared" si="2195"/>
        <v>0</v>
      </c>
      <c r="OH174" s="672">
        <f>SUBTOTAL(9,OH175:OH183)</f>
        <v>0</v>
      </c>
      <c r="OI174" s="672">
        <f>SUBTOTAL(9,OI175:OI183)</f>
        <v>0</v>
      </c>
      <c r="OJ174" s="672">
        <f>SUBTOTAL(9,OJ175:OJ183)</f>
        <v>0</v>
      </c>
      <c r="OK174" s="671"/>
      <c r="OL174" s="672">
        <f>SUBTOTAL(9,OL175:OL183)</f>
        <v>0</v>
      </c>
      <c r="OM174" s="670"/>
      <c r="OO174" s="671"/>
      <c r="OP174" s="672">
        <f>SUBTOTAL(9,OP175:OP183)</f>
        <v>0</v>
      </c>
      <c r="OQ174" s="671"/>
      <c r="OR174" s="672">
        <f>SUBTOTAL(9,OR175:OR183)</f>
        <v>0</v>
      </c>
      <c r="OS174" s="671"/>
      <c r="OT174" s="672">
        <f>SUBTOTAL(9,OT175:OT183)</f>
        <v>0</v>
      </c>
      <c r="OU174" s="671"/>
      <c r="OV174" s="672">
        <f>SUBTOTAL(9,OV175:OV183)</f>
        <v>0</v>
      </c>
      <c r="OW174" s="673">
        <f t="shared" si="2196"/>
        <v>0</v>
      </c>
      <c r="OX174" s="672">
        <f>SUBTOTAL(9,OX175:OX183)</f>
        <v>0</v>
      </c>
      <c r="OY174" s="671"/>
      <c r="OZ174" s="672">
        <f>SUBTOTAL(9,OZ175:OZ183)</f>
        <v>0</v>
      </c>
      <c r="PA174" s="673">
        <f t="shared" si="2197"/>
        <v>0</v>
      </c>
      <c r="PB174" s="672">
        <f>SUBTOTAL(9,PB175:PB183)</f>
        <v>0</v>
      </c>
      <c r="PC174" s="672">
        <f>SUBTOTAL(9,PC175:PC183)</f>
        <v>0</v>
      </c>
      <c r="PD174" s="672">
        <f>SUBTOTAL(9,PD175:PD183)</f>
        <v>0</v>
      </c>
      <c r="PE174" s="671"/>
      <c r="PF174" s="672">
        <f>SUBTOTAL(9,PF175:PF183)</f>
        <v>0</v>
      </c>
      <c r="PG174" s="670"/>
      <c r="PI174" s="671"/>
      <c r="PJ174" s="672">
        <f>SUBTOTAL(9,PJ175:PJ183)</f>
        <v>0</v>
      </c>
      <c r="PK174" s="671"/>
      <c r="PL174" s="672">
        <f>SUBTOTAL(9,PL175:PL183)</f>
        <v>0</v>
      </c>
      <c r="PM174" s="671"/>
      <c r="PN174" s="672">
        <f>SUBTOTAL(9,PN175:PN183)</f>
        <v>0</v>
      </c>
      <c r="PO174" s="671"/>
      <c r="PP174" s="672">
        <f>SUBTOTAL(9,PP175:PP183)</f>
        <v>0</v>
      </c>
      <c r="PQ174" s="673">
        <f t="shared" si="2198"/>
        <v>0</v>
      </c>
      <c r="PR174" s="672">
        <f>SUBTOTAL(9,PR175:PR183)</f>
        <v>0</v>
      </c>
      <c r="PS174" s="671"/>
      <c r="PT174" s="672">
        <f>SUBTOTAL(9,PT175:PT183)</f>
        <v>0</v>
      </c>
      <c r="PU174" s="673">
        <f t="shared" si="2199"/>
        <v>0</v>
      </c>
      <c r="PV174" s="672">
        <f>SUBTOTAL(9,PV175:PV183)</f>
        <v>0</v>
      </c>
      <c r="PW174" s="672">
        <f>SUBTOTAL(9,PW175:PW183)</f>
        <v>0</v>
      </c>
      <c r="PX174" s="672">
        <f>SUBTOTAL(9,PX175:PX183)</f>
        <v>0</v>
      </c>
      <c r="PY174" s="671"/>
      <c r="PZ174" s="672">
        <f>SUBTOTAL(9,PZ175:PZ183)</f>
        <v>0</v>
      </c>
      <c r="QA174" s="670"/>
      <c r="QC174" s="671"/>
      <c r="QD174" s="672">
        <f>SUBTOTAL(9,QD175:QD183)</f>
        <v>0</v>
      </c>
      <c r="QE174" s="671"/>
      <c r="QF174" s="672">
        <f>SUBTOTAL(9,QF175:QF183)</f>
        <v>0</v>
      </c>
      <c r="QG174" s="671"/>
      <c r="QH174" s="672">
        <f>SUBTOTAL(9,QH175:QH183)</f>
        <v>0</v>
      </c>
      <c r="QI174" s="671"/>
      <c r="QJ174" s="672">
        <f>SUBTOTAL(9,QJ175:QJ183)</f>
        <v>0</v>
      </c>
      <c r="QK174" s="673">
        <f t="shared" si="2200"/>
        <v>0</v>
      </c>
      <c r="QL174" s="672">
        <f>SUBTOTAL(9,QL175:QL183)</f>
        <v>0</v>
      </c>
      <c r="QM174" s="671"/>
      <c r="QN174" s="672">
        <f>SUBTOTAL(9,QN175:QN183)</f>
        <v>0</v>
      </c>
      <c r="QO174" s="673">
        <f t="shared" si="2201"/>
        <v>0</v>
      </c>
      <c r="QP174" s="672">
        <f>SUBTOTAL(9,QP175:QP183)</f>
        <v>0</v>
      </c>
      <c r="QQ174" s="672">
        <f>SUBTOTAL(9,QQ175:QQ183)</f>
        <v>0</v>
      </c>
      <c r="QR174" s="672">
        <f>SUBTOTAL(9,QR175:QR183)</f>
        <v>0</v>
      </c>
      <c r="QS174" s="671"/>
      <c r="QT174" s="672">
        <f>SUBTOTAL(9,QT175:QT183)</f>
        <v>0</v>
      </c>
      <c r="QU174" s="670"/>
      <c r="RA174" s="785">
        <f t="shared" si="2144"/>
        <v>0</v>
      </c>
      <c r="RB174" s="785" t="e">
        <f t="shared" si="2145"/>
        <v>#REF!</v>
      </c>
      <c r="RC174" s="677">
        <f t="shared" si="2146"/>
        <v>0</v>
      </c>
      <c r="RD174" s="677">
        <f t="shared" si="2146"/>
        <v>0</v>
      </c>
      <c r="RE174" s="677">
        <f t="shared" si="2146"/>
        <v>0</v>
      </c>
      <c r="RF174" s="677">
        <f t="shared" si="2146"/>
        <v>0</v>
      </c>
      <c r="RG174" s="677">
        <f t="shared" si="2146"/>
        <v>0</v>
      </c>
      <c r="RH174" s="677">
        <f t="shared" si="2146"/>
        <v>0</v>
      </c>
      <c r="RI174" s="677">
        <f t="shared" si="2146"/>
        <v>0</v>
      </c>
      <c r="RJ174" s="677">
        <f t="shared" si="2146"/>
        <v>0</v>
      </c>
      <c r="RK174" s="677" t="e">
        <f>#REF!</f>
        <v>#REF!</v>
      </c>
      <c r="RL174" s="677" t="e">
        <f>#REF!</f>
        <v>#REF!</v>
      </c>
      <c r="RM174" s="677">
        <f t="shared" si="2147"/>
        <v>0</v>
      </c>
      <c r="RN174" s="677">
        <f t="shared" si="2147"/>
        <v>0</v>
      </c>
      <c r="RO174" s="677">
        <f t="shared" si="2147"/>
        <v>0</v>
      </c>
      <c r="RP174" s="677">
        <f t="shared" si="2147"/>
        <v>0</v>
      </c>
      <c r="RQ174" s="677">
        <f t="shared" si="2147"/>
        <v>0</v>
      </c>
      <c r="RR174" s="677">
        <f t="shared" si="2147"/>
        <v>0</v>
      </c>
      <c r="RS174" s="677">
        <f t="shared" si="2147"/>
        <v>0</v>
      </c>
      <c r="RT174" s="677">
        <f t="shared" si="2147"/>
        <v>0</v>
      </c>
      <c r="RV174" s="675">
        <f t="shared" si="2148"/>
        <v>0</v>
      </c>
      <c r="RW174" s="675">
        <f t="shared" si="2149"/>
        <v>0</v>
      </c>
      <c r="RX174" s="675">
        <f t="shared" si="2150"/>
        <v>0</v>
      </c>
      <c r="RY174" s="675">
        <f t="shared" si="2151"/>
        <v>0</v>
      </c>
      <c r="RZ174" s="675">
        <f t="shared" si="2152"/>
        <v>0</v>
      </c>
      <c r="SA174" s="675">
        <f t="shared" si="2153"/>
        <v>0</v>
      </c>
      <c r="SB174" s="675">
        <f t="shared" si="2154"/>
        <v>0</v>
      </c>
      <c r="SC174" s="675">
        <f t="shared" si="2155"/>
        <v>0</v>
      </c>
      <c r="SD174" s="675" t="e">
        <f xml:space="preserve"> SUMIF(#REF!,$SD$8,#REF!)</f>
        <v>#REF!</v>
      </c>
      <c r="SE174" s="675" t="e">
        <f xml:space="preserve"> SUMIF(#REF!,$SE$8,#REF!)</f>
        <v>#REF!</v>
      </c>
      <c r="SG174" s="675">
        <f t="shared" si="2156"/>
        <v>0</v>
      </c>
      <c r="SH174" s="675">
        <f t="shared" si="2156"/>
        <v>0</v>
      </c>
      <c r="SI174" s="675">
        <f t="shared" si="2156"/>
        <v>0</v>
      </c>
      <c r="SJ174" s="675">
        <f t="shared" si="2156"/>
        <v>0</v>
      </c>
      <c r="SK174" s="675">
        <f t="shared" si="2156"/>
        <v>0</v>
      </c>
      <c r="SL174" s="675">
        <f t="shared" si="2156"/>
        <v>0</v>
      </c>
      <c r="SM174" s="675">
        <f t="shared" si="2156"/>
        <v>0</v>
      </c>
      <c r="SN174" s="675">
        <f t="shared" si="2156"/>
        <v>0</v>
      </c>
      <c r="SO174" s="675" t="e">
        <f t="shared" si="2156"/>
        <v>#REF!</v>
      </c>
      <c r="SP174" s="675" t="e">
        <f t="shared" si="2156"/>
        <v>#REF!</v>
      </c>
      <c r="SQ174" s="675">
        <f t="shared" si="2156"/>
        <v>0</v>
      </c>
      <c r="SR174" s="675">
        <f t="shared" si="2156"/>
        <v>0</v>
      </c>
      <c r="SS174" s="675">
        <f t="shared" si="2156"/>
        <v>0</v>
      </c>
      <c r="ST174" s="675">
        <f t="shared" si="2156"/>
        <v>0</v>
      </c>
      <c r="SU174" s="675">
        <f t="shared" si="2156"/>
        <v>0</v>
      </c>
      <c r="SV174" s="675">
        <f t="shared" si="2156"/>
        <v>0</v>
      </c>
      <c r="SW174" s="675">
        <f t="shared" si="2157"/>
        <v>0</v>
      </c>
      <c r="SX174" s="675">
        <f t="shared" si="2157"/>
        <v>0</v>
      </c>
      <c r="SY174" s="675" t="e">
        <f>#REF!*$AP174</f>
        <v>#REF!</v>
      </c>
      <c r="SZ174" s="675" t="e">
        <f>#REF!*$AP174</f>
        <v>#REF!</v>
      </c>
      <c r="TA174" s="675" t="e">
        <f>#REF!*$AP174</f>
        <v>#REF!</v>
      </c>
      <c r="TB174" s="675" t="e">
        <f>#REF!*$AP174</f>
        <v>#REF!</v>
      </c>
      <c r="TC174" s="675" t="e">
        <f>#REF!*$AP174</f>
        <v>#REF!</v>
      </c>
      <c r="TE174" s="675">
        <f t="shared" si="2202"/>
        <v>0</v>
      </c>
      <c r="TF174" s="675">
        <f t="shared" si="2203"/>
        <v>0</v>
      </c>
      <c r="TG174" s="675">
        <f t="shared" si="2204"/>
        <v>0</v>
      </c>
      <c r="TH174" s="675">
        <f t="shared" si="2205"/>
        <v>0</v>
      </c>
      <c r="TI174" s="675">
        <f t="shared" si="2206"/>
        <v>0</v>
      </c>
      <c r="TJ174" s="675">
        <f t="shared" si="2207"/>
        <v>0</v>
      </c>
      <c r="TK174" s="675">
        <f t="shared" si="2208"/>
        <v>0</v>
      </c>
      <c r="TL174" s="675">
        <f t="shared" si="2209"/>
        <v>0</v>
      </c>
      <c r="TM174" s="675">
        <f t="shared" si="2210"/>
        <v>0</v>
      </c>
      <c r="TN174" s="676">
        <f t="shared" si="2211"/>
        <v>0</v>
      </c>
      <c r="TP174" s="675">
        <f>IFERROR(SG174*(1+LEVEL_2!#REF!),0)</f>
        <v>0</v>
      </c>
      <c r="TQ174" s="675">
        <f>IFERROR(SH174*(1+LEVEL_2!#REF!),0)</f>
        <v>0</v>
      </c>
      <c r="TR174" s="675">
        <f>IFERROR(SI174*(1+LEVEL_2!#REF!),0)</f>
        <v>0</v>
      </c>
      <c r="TS174" s="675">
        <f>IFERROR(SJ174*(1+LEVEL_2!#REF!),0)</f>
        <v>0</v>
      </c>
      <c r="TT174" s="675">
        <f>IFERROR(SK174*(1+LEVEL_2!#REF!),0)</f>
        <v>0</v>
      </c>
      <c r="TU174" s="675">
        <f>IFERROR(SL174*(1+LEVEL_2!#REF!),0)</f>
        <v>0</v>
      </c>
      <c r="TV174" s="675">
        <f>IFERROR(SM174*(1+LEVEL_2!#REF!),0)</f>
        <v>0</v>
      </c>
      <c r="TW174" s="675">
        <f>IFERROR(SN174*(1+LEVEL_2!#REF!),0)</f>
        <v>0</v>
      </c>
      <c r="TX174" s="675">
        <f>IFERROR(SO174*(1+LEVEL_2!#REF!),0)</f>
        <v>0</v>
      </c>
      <c r="TY174" s="675">
        <f>IFERROR(SP174*(1+LEVEL_2!#REF!),0)</f>
        <v>0</v>
      </c>
      <c r="TZ174" s="675">
        <f>IFERROR(SQ174*(1+LEVEL_2!#REF!),0)</f>
        <v>0</v>
      </c>
      <c r="UA174" s="675">
        <f>IFERROR(SR174*(1+LEVEL_2!#REF!),0)</f>
        <v>0</v>
      </c>
      <c r="UB174" s="675">
        <f>IFERROR(SS174*(1+LEVEL_2!#REF!),0)</f>
        <v>0</v>
      </c>
      <c r="UC174" s="675">
        <f>IFERROR(ST174*(1+LEVEL_2!#REF!),0)</f>
        <v>0</v>
      </c>
      <c r="UD174" s="675">
        <f>IFERROR(SU174*(1+LEVEL_2!#REF!),0)</f>
        <v>0</v>
      </c>
      <c r="UE174" s="675">
        <f>IFERROR(SV174*(1+LEVEL_2!#REF!),0)</f>
        <v>0</v>
      </c>
      <c r="UF174" s="675">
        <f>IFERROR(SW174*(1+LEVEL_2!#REF!),0)</f>
        <v>0</v>
      </c>
      <c r="UG174" s="675">
        <f>IFERROR(SX174*(1+LEVEL_2!#REF!),0)</f>
        <v>0</v>
      </c>
      <c r="UH174" s="675">
        <f>IFERROR(SY174*(1+LEVEL_2!#REF!),0)</f>
        <v>0</v>
      </c>
      <c r="UI174" s="675">
        <f>IFERROR(SZ174*(1+LEVEL_2!#REF!),0)</f>
        <v>0</v>
      </c>
      <c r="UJ174" s="675">
        <f>IFERROR(TA174*(1+LEVEL_2!#REF!),0)</f>
        <v>0</v>
      </c>
      <c r="UK174" s="675">
        <f>IFERROR(TB174*(1+LEVEL_2!#REF!),0)</f>
        <v>0</v>
      </c>
      <c r="UL174" s="675">
        <f>IFERROR(TC174*(1+LEVEL_2!#REF!),0)</f>
        <v>0</v>
      </c>
      <c r="UN174" s="675">
        <f t="shared" si="2212"/>
        <v>0</v>
      </c>
      <c r="UO174" s="675">
        <f t="shared" si="2213"/>
        <v>0</v>
      </c>
      <c r="UP174" s="675">
        <f t="shared" si="2214"/>
        <v>0</v>
      </c>
      <c r="UQ174" s="675">
        <f t="shared" si="2215"/>
        <v>0</v>
      </c>
      <c r="UR174" s="675">
        <f t="shared" si="2216"/>
        <v>0</v>
      </c>
      <c r="US174" s="675">
        <f t="shared" si="2217"/>
        <v>0</v>
      </c>
      <c r="UT174" s="675">
        <f t="shared" si="2218"/>
        <v>0</v>
      </c>
      <c r="UU174" s="675">
        <f t="shared" si="2219"/>
        <v>0</v>
      </c>
      <c r="UV174" s="675">
        <f t="shared" si="2220"/>
        <v>0</v>
      </c>
      <c r="UW174" s="676">
        <f t="shared" si="2221"/>
        <v>0</v>
      </c>
    </row>
    <row r="175" spans="1:569" s="645" customFormat="1" ht="20.100000000000001" customHeight="1">
      <c r="A175" s="677" t="s">
        <v>170</v>
      </c>
      <c r="B175" s="677" t="s">
        <v>170</v>
      </c>
      <c r="C175" s="764"/>
      <c r="D175" s="764"/>
      <c r="E175" s="842" t="s">
        <v>808</v>
      </c>
      <c r="F175" s="843" t="s">
        <v>809</v>
      </c>
      <c r="G175" s="844"/>
      <c r="H175" s="714" t="s">
        <v>810</v>
      </c>
      <c r="I175" s="845">
        <f>Rev.1_Base!G373</f>
        <v>4830</v>
      </c>
      <c r="J175" s="845">
        <f>Rev.1_Base!H373</f>
        <v>4830</v>
      </c>
      <c r="K175" s="845"/>
      <c r="L175" s="795">
        <f>Rev.1_Base!K373</f>
        <v>0</v>
      </c>
      <c r="M175" s="770"/>
      <c r="N175" s="771">
        <f t="shared" si="1423"/>
        <v>4830</v>
      </c>
      <c r="O175" s="772">
        <f t="shared" si="1424"/>
        <v>0</v>
      </c>
      <c r="Q175" s="845"/>
      <c r="R175" s="690"/>
      <c r="S175" s="690"/>
      <c r="T175" s="845">
        <f>Rev.1_Base!S373</f>
        <v>4830</v>
      </c>
      <c r="U175" s="690"/>
      <c r="V175" s="690"/>
      <c r="W175" s="690"/>
      <c r="X175" s="690"/>
      <c r="Y175" s="690"/>
      <c r="Z175" s="690"/>
      <c r="AA175" s="690"/>
      <c r="AB175" s="690"/>
      <c r="AC175" s="690"/>
      <c r="AD175" s="690"/>
      <c r="AE175" s="690"/>
      <c r="AF175" s="691"/>
      <c r="AH175" s="774">
        <f t="shared" ref="AH175:AH182" si="2224">DA175</f>
        <v>0</v>
      </c>
      <c r="AI175" s="775">
        <f t="shared" ref="AI175:AI183" si="2225">IFERROR(AH175*$I175, 0)</f>
        <v>0</v>
      </c>
      <c r="AJ175" s="774">
        <f t="shared" ref="AJ175:AJ182" si="2226">DC175</f>
        <v>0</v>
      </c>
      <c r="AK175" s="775">
        <f t="shared" ref="AK175:AK183" si="2227">IFERROR(AJ175*$I175, 0)</f>
        <v>0</v>
      </c>
      <c r="AL175" s="774">
        <f t="shared" ref="AL175:AL182" si="2228">DE175</f>
        <v>0</v>
      </c>
      <c r="AM175" s="775">
        <f t="shared" ref="AM175:AM183" si="2229">IFERROR(AL175*$I175, 0)</f>
        <v>0</v>
      </c>
      <c r="AN175" s="774">
        <f t="shared" ref="AN175:AN182" si="2230">DG175</f>
        <v>0</v>
      </c>
      <c r="AO175" s="775">
        <f t="shared" ref="AO175:AO183" si="2231">IFERROR(AN175*$I175, 0)</f>
        <v>0</v>
      </c>
      <c r="AP175" s="693">
        <f t="shared" si="2162"/>
        <v>0</v>
      </c>
      <c r="AQ175" s="775">
        <f t="shared" ref="AQ175:AQ183" si="2232">IFERROR(AP175*$I175, 0)</f>
        <v>0</v>
      </c>
      <c r="AR175" s="774">
        <f t="shared" ref="AR175:AR183" si="2233">DK175</f>
        <v>0</v>
      </c>
      <c r="AS175" s="775">
        <f t="shared" ref="AS175:AS183" si="2234">IFERROR(AR175*$I175, 0)</f>
        <v>0</v>
      </c>
      <c r="AT175" s="776">
        <f t="shared" si="2161"/>
        <v>18720</v>
      </c>
      <c r="AU175" s="776">
        <f>AV175*$AU$5</f>
        <v>31200</v>
      </c>
      <c r="AV175" s="693">
        <v>15600</v>
      </c>
      <c r="AW175" s="775">
        <f>IFERROR(AT175*$L175, 0)</f>
        <v>0</v>
      </c>
      <c r="AX175" s="775">
        <f t="shared" ref="AX175:AX182" si="2235">IFERROR(AU175*$K175, 0)</f>
        <v>0</v>
      </c>
      <c r="AY175" s="775">
        <f t="shared" ref="AY175:AZ182" si="2236">IFERROR(AU175*$I175, 0)</f>
        <v>150696000</v>
      </c>
      <c r="AZ175" s="775">
        <f t="shared" si="2236"/>
        <v>75348000</v>
      </c>
      <c r="BA175" s="693">
        <f t="shared" ref="BA175:BA183" si="2237">IFERROR(AV175*$N175, 0)</f>
        <v>75348000</v>
      </c>
      <c r="BB175" s="693">
        <f t="shared" ref="BB175:BB183" si="2238">IFERROR(AV175*$O175, 0)</f>
        <v>0</v>
      </c>
      <c r="BC175" s="774">
        <f t="shared" ref="BC175:BC182" si="2239">EK175</f>
        <v>0</v>
      </c>
      <c r="BD175" s="775">
        <f t="shared" ref="BD175:BD183" si="2240">IFERROR(BC175*$I175, 0)</f>
        <v>0</v>
      </c>
      <c r="BE175" s="777"/>
      <c r="BG175" s="790">
        <f t="shared" ref="BG175:BG182" si="2241">AH175</f>
        <v>0</v>
      </c>
      <c r="BH175" s="790">
        <f t="shared" ref="BH175:BH183" si="2242">IFERROR(BG175*$I175, 0)</f>
        <v>0</v>
      </c>
      <c r="BI175" s="790">
        <f t="shared" ref="BI175:BI182" si="2243">AJ175</f>
        <v>0</v>
      </c>
      <c r="BJ175" s="790">
        <f t="shared" ref="BJ175:BJ183" si="2244">IFERROR(BI175*$I175, 0)</f>
        <v>0</v>
      </c>
      <c r="BK175" s="790">
        <f t="shared" ref="BK175:BK182" si="2245">AL175</f>
        <v>0</v>
      </c>
      <c r="BL175" s="790">
        <f t="shared" ref="BL175:BL183" si="2246">IFERROR(BK175*$I175, 0)</f>
        <v>0</v>
      </c>
      <c r="BM175" s="790">
        <f t="shared" ref="BM175:BM182" si="2247">AN175</f>
        <v>0</v>
      </c>
      <c r="BN175" s="790">
        <f t="shared" ref="BN175:BN183" si="2248">IFERROR(BM175*$I175, 0)</f>
        <v>0</v>
      </c>
      <c r="BO175" s="790">
        <f t="shared" si="2167"/>
        <v>0</v>
      </c>
      <c r="BP175" s="790">
        <f t="shared" ref="BP175:BP183" si="2249">IFERROR(BO175*$I175, 0)</f>
        <v>0</v>
      </c>
      <c r="BQ175" s="790">
        <f t="shared" ref="BQ175:BQ183" si="2250">IFERROR(BR175/$I175,)</f>
        <v>0</v>
      </c>
      <c r="BR175" s="790">
        <f t="shared" ref="BR175:BR183" si="2251">(BJ175*4.5%)+(BJ175*3.335%)+((BJ175*3.335%)*10.25%)+(BP175*30%*1.39%)+(BJ175*2.3%)+(BP175*8%)+(BP175*2.29%)+(BP175*0.24%)</f>
        <v>0</v>
      </c>
      <c r="BS175" s="790">
        <f t="shared" si="2168"/>
        <v>0</v>
      </c>
      <c r="BT175" s="790">
        <f t="shared" ref="BT175:BT183" si="2252">IFERROR(BS175*$I175, 0)</f>
        <v>0</v>
      </c>
      <c r="BU175" s="790">
        <f t="shared" ref="BU175:BU183" si="2253">IFERROR(BS175*$N175, 0)</f>
        <v>0</v>
      </c>
      <c r="BV175" s="790">
        <f t="shared" ref="BV175:BV183" si="2254">IFERROR(BS175*$O175, 0)</f>
        <v>0</v>
      </c>
      <c r="BW175" s="790"/>
      <c r="BX175" s="790">
        <f t="shared" ref="BX175:BX183" si="2255">IFERROR(BW175*$I175, 0)</f>
        <v>0</v>
      </c>
      <c r="BY175" s="791" t="s">
        <v>400</v>
      </c>
      <c r="CA175" s="744">
        <v>20000</v>
      </c>
      <c r="CB175" s="745">
        <f t="shared" ref="CB175:CB183" si="2256">IFERROR(CA175*$I175, 0)</f>
        <v>96600000</v>
      </c>
      <c r="CC175" s="718"/>
      <c r="CD175" s="745">
        <f t="shared" ref="CD175:CD183" si="2257">IFERROR(CC175*$I175, 0)</f>
        <v>0</v>
      </c>
      <c r="CE175" s="718"/>
      <c r="CF175" s="745">
        <f t="shared" ref="CF175:CF183" si="2258">IFERROR(CE175*$I175, 0)</f>
        <v>0</v>
      </c>
      <c r="CG175" s="718"/>
      <c r="CH175" s="745">
        <f t="shared" ref="CH175:CH183" si="2259">IFERROR(CG175*$I175, 0)</f>
        <v>0</v>
      </c>
      <c r="CI175" s="746">
        <f t="shared" si="2176"/>
        <v>20000</v>
      </c>
      <c r="CJ175" s="745">
        <f t="shared" ref="CJ175:CJ183" si="2260">IFERROR(CI175*$I175, 0)</f>
        <v>96600000</v>
      </c>
      <c r="CK175" s="718"/>
      <c r="CL175" s="745">
        <f t="shared" ref="CL175:CL183" si="2261">IFERROR(CK175*$I175, 0)</f>
        <v>0</v>
      </c>
      <c r="CM175" s="746">
        <f t="shared" si="2177"/>
        <v>20000</v>
      </c>
      <c r="CN175" s="745">
        <f t="shared" ref="CN175:CN183" si="2262">IFERROR(CM175*$I175, 0)</f>
        <v>96600000</v>
      </c>
      <c r="CO175" s="699">
        <f t="shared" ref="CO175:CU183" si="2263">IFERROR($CM175*Q175, 0)</f>
        <v>0</v>
      </c>
      <c r="CP175" s="699">
        <f t="shared" si="2263"/>
        <v>0</v>
      </c>
      <c r="CQ175" s="699">
        <f t="shared" si="2263"/>
        <v>0</v>
      </c>
      <c r="CR175" s="699">
        <f t="shared" si="2263"/>
        <v>96600000</v>
      </c>
      <c r="CS175" s="700">
        <f t="shared" si="2263"/>
        <v>0</v>
      </c>
      <c r="CT175" s="699">
        <f t="shared" si="2263"/>
        <v>0</v>
      </c>
      <c r="CU175" s="699">
        <f t="shared" si="2263"/>
        <v>0</v>
      </c>
      <c r="CV175" s="700">
        <f t="shared" ref="CV175:CV183" si="2264">IFERROR(CM175*$X175, 0)</f>
        <v>0</v>
      </c>
      <c r="CW175" s="697"/>
      <c r="CX175" s="696">
        <f t="shared" ref="CX175:CX183" si="2265">IFERROR(CW175*$I175, 0)</f>
        <v>0</v>
      </c>
      <c r="CY175" s="701"/>
      <c r="DA175" s="778">
        <f>IFERROR(VLOOKUP($C175,정민건설!$A$13:$AM$154,28,FALSE),0)</f>
        <v>0</v>
      </c>
      <c r="DB175" s="775">
        <f t="shared" ref="DB175:DB183" si="2266">IFERROR(DA175*$I175, 0)</f>
        <v>0</v>
      </c>
      <c r="DC175" s="778">
        <f>IFERROR(VLOOKUP($C175,정민건설!$A$13:$AM$154,30,FALSE),0)</f>
        <v>0</v>
      </c>
      <c r="DD175" s="775">
        <f t="shared" ref="DD175:DD183" si="2267">IFERROR(DC175*$I175, 0)</f>
        <v>0</v>
      </c>
      <c r="DE175" s="774">
        <f>IFERROR(VLOOKUP($C175,정민건설!$A$13:$AM$154,32,FALSE),0)</f>
        <v>0</v>
      </c>
      <c r="DF175" s="775">
        <f t="shared" ref="DF175:DF183" si="2268">IFERROR(DE175*$I175, 0)</f>
        <v>0</v>
      </c>
      <c r="DG175" s="774">
        <f>IFERROR(VLOOKUP($C175,정민건설!$A$13:$AM$154,34,FALSE),0)</f>
        <v>0</v>
      </c>
      <c r="DH175" s="775">
        <f t="shared" ref="DH175:DH183" si="2269">IFERROR(DG175*$I175, 0)</f>
        <v>0</v>
      </c>
      <c r="DI175" s="693">
        <f t="shared" si="2169"/>
        <v>0</v>
      </c>
      <c r="DJ175" s="775">
        <f t="shared" ref="DJ175:DJ183" si="2270">IFERROR(DI175*$I175, 0)</f>
        <v>0</v>
      </c>
      <c r="DK175" s="778">
        <f t="shared" ref="DK175:DK182" si="2271">IFERROR(DL175/$I175,)</f>
        <v>0</v>
      </c>
      <c r="DL175" s="779">
        <f t="shared" ref="DL175:DL183" si="2272">(DD175*4.5%)+(DD175*3.335%)+((DD175*3.335%)*10.25%)+(DJ175*30%*1.39%)+(DD175*2.3%)+(DJ175*8%)+((DB175+DD175)*2.29%)+(DJ175*0.24%)</f>
        <v>0</v>
      </c>
      <c r="DM175" s="693">
        <f t="shared" si="2170"/>
        <v>0</v>
      </c>
      <c r="DN175" s="775">
        <f t="shared" ref="DN175:DN183" si="2273">IFERROR(DM175*$I175, 0)</f>
        <v>0</v>
      </c>
      <c r="DO175" s="693">
        <f t="shared" ref="DO175:DO183" si="2274">IFERROR(DM175*$N175, 0)</f>
        <v>0</v>
      </c>
      <c r="DP175" s="693">
        <f t="shared" ref="DP175:DP183" si="2275">IFERROR(DM175*$O175, 0)</f>
        <v>0</v>
      </c>
      <c r="DQ175" s="774"/>
      <c r="DR175" s="775">
        <f t="shared" ref="DR175:DR183" si="2276">IFERROR(DQ175*$I175, 0)</f>
        <v>0</v>
      </c>
      <c r="DS175" s="777"/>
      <c r="DU175" s="774">
        <f>IFERROR(VLOOKUP($C175,[1]영만종합건설!$A$13:$AN$154,28,FALSE),0)</f>
        <v>0</v>
      </c>
      <c r="DV175" s="780">
        <f t="shared" ref="DV175:DV183" si="2277">IFERROR(DU175*$I175, 0)</f>
        <v>0</v>
      </c>
      <c r="DW175" s="774">
        <f>IFERROR(VLOOKUP($C175,[1]영만종합건설!$A$13:$AN$154,30,FALSE),0)</f>
        <v>0</v>
      </c>
      <c r="DX175" s="780">
        <f t="shared" ref="DX175:DX183" si="2278">IFERROR(DW175*$I175, 0)</f>
        <v>0</v>
      </c>
      <c r="DY175" s="778">
        <f>IFERROR(VLOOKUP($C175,[1]영만종합건설!$A$13:$AN$154,32,FALSE),0)</f>
        <v>0</v>
      </c>
      <c r="DZ175" s="780">
        <f t="shared" ref="DZ175:DZ183" si="2279">IFERROR(DY175*$I175, 0)</f>
        <v>0</v>
      </c>
      <c r="EA175" s="778">
        <f>IFERROR(VLOOKUP($C175,[1]영만종합건설!$A$13:$AN$154,34,FALSE),0)</f>
        <v>0</v>
      </c>
      <c r="EB175" s="780">
        <f t="shared" ref="EB175:EB183" si="2280">IFERROR(EA175*$I175, 0)</f>
        <v>0</v>
      </c>
      <c r="EC175" s="703">
        <f t="shared" si="2171"/>
        <v>0</v>
      </c>
      <c r="ED175" s="780">
        <f t="shared" ref="ED175:ED183" si="2281">IFERROR(EC175*$I175, 0)</f>
        <v>0</v>
      </c>
      <c r="EE175" s="778">
        <f t="shared" ref="EE175:EE183" si="2282">IFERROR(EF175/$I175,)</f>
        <v>0</v>
      </c>
      <c r="EF175" s="779">
        <f t="shared" ref="EF175:EF183" si="2283">(DX175*4.5%)+(DX175*3.335%)+((DX175*3.335%)*10.25%)+(ED175*30%*1.39%)+(DX175*2.3%)+(ED175*8%)+((DV175+DX175)*2.29%)+(ED175*0.24%)</f>
        <v>0</v>
      </c>
      <c r="EG175" s="703">
        <f t="shared" si="2172"/>
        <v>0</v>
      </c>
      <c r="EH175" s="780">
        <f t="shared" ref="EH175:EH183" si="2284">IFERROR(EG175*$I175, 0)</f>
        <v>0</v>
      </c>
      <c r="EI175" s="703">
        <f t="shared" ref="EI175:EI183" si="2285">IFERROR(EG175*$N175, 0)</f>
        <v>0</v>
      </c>
      <c r="EJ175" s="703">
        <f t="shared" ref="EJ175:EJ183" si="2286">IFERROR(EG175*$O175, 0)</f>
        <v>0</v>
      </c>
      <c r="EK175" s="778"/>
      <c r="EL175" s="780">
        <f t="shared" ref="EL175:EL183" si="2287">IFERROR(EK175*$I175, 0)</f>
        <v>0</v>
      </c>
      <c r="EM175" s="781"/>
      <c r="EO175" s="778">
        <f>IFERROR(VLOOKUP($C175,[1]부강종합건설!$A$13:$AM$154,28,FALSE),0)</f>
        <v>0</v>
      </c>
      <c r="EP175" s="780">
        <f t="shared" ref="EP175:EP183" si="2288">IFERROR(EO175*$I175, 0)</f>
        <v>0</v>
      </c>
      <c r="EQ175" s="778">
        <f>IFERROR(VLOOKUP($C175,[1]부강종합건설!$A$13:$AM$154,30,FALSE),0)</f>
        <v>0</v>
      </c>
      <c r="ER175" s="780">
        <f t="shared" ref="ER175:ER183" si="2289">IFERROR(EQ175*$I175, 0)</f>
        <v>0</v>
      </c>
      <c r="ES175" s="778">
        <f>IFERROR(VLOOKUP($C175,[1]부강종합건설!$A$13:$AM$154,32,FALSE),0)</f>
        <v>0</v>
      </c>
      <c r="ET175" s="780">
        <f t="shared" ref="ET175:ET183" si="2290">IFERROR(ES175*$I175, 0)</f>
        <v>0</v>
      </c>
      <c r="EU175" s="778">
        <f>IFERROR(VLOOKUP($C175,[1]부강종합건설!$A$13:$AM$154,34,FALSE),0)</f>
        <v>0</v>
      </c>
      <c r="EV175" s="780">
        <f t="shared" ref="EV175:EV183" si="2291">IFERROR(EU175*$I175, 0)</f>
        <v>0</v>
      </c>
      <c r="EW175" s="703">
        <f t="shared" si="2159"/>
        <v>0</v>
      </c>
      <c r="EX175" s="780">
        <f t="shared" ref="EX175:EX183" si="2292">IFERROR(EW175*$I175, 0)</f>
        <v>0</v>
      </c>
      <c r="EY175" s="778">
        <f t="shared" ref="EY175:EY183" si="2293">IFERROR(EZ175/$I175,)</f>
        <v>0</v>
      </c>
      <c r="EZ175" s="779">
        <f t="shared" ref="EZ175:EZ183" si="2294">(ER175*4.5%)+(ER175*3.335%)+((ER175*3.335%)*10.25%)+(EX175*30%*1.39%)+(ER175*2.3%)+(EX175*8%)+((EP175+ER175)*2.29%)+(EX175*0.24%)</f>
        <v>0</v>
      </c>
      <c r="FA175" s="703">
        <f t="shared" si="2160"/>
        <v>0</v>
      </c>
      <c r="FB175" s="780">
        <f t="shared" ref="FB175:FB183" si="2295">IFERROR(FA175*$I175, 0)</f>
        <v>0</v>
      </c>
      <c r="FC175" s="703">
        <f t="shared" ref="FC175:FC183" si="2296">IFERROR(FA175*$N175, 0)</f>
        <v>0</v>
      </c>
      <c r="FD175" s="703">
        <f t="shared" ref="FD175:FD183" si="2297">IFERROR(FA175*$O175, 0)</f>
        <v>0</v>
      </c>
      <c r="FE175" s="778"/>
      <c r="FF175" s="780">
        <f t="shared" ref="FF175:FF183" si="2298">IFERROR(FE175*$I175, 0)</f>
        <v>0</v>
      </c>
      <c r="FG175" s="782"/>
      <c r="FI175" s="774">
        <f>IFERROR(VLOOKUP($C175,[1]대도엔지니어링!$A$13:$AN$154,28,FALSE),0)</f>
        <v>0</v>
      </c>
      <c r="FJ175" s="775">
        <f t="shared" ref="FJ175:FJ183" si="2299">IFERROR(FI175*$I175, 0)</f>
        <v>0</v>
      </c>
      <c r="FK175" s="774">
        <f>IFERROR(VLOOKUP($C175,[1]대도엔지니어링!$A$13:$AN$154,30,FALSE),0)</f>
        <v>0</v>
      </c>
      <c r="FL175" s="775">
        <f t="shared" ref="FL175:FL183" si="2300">IFERROR(FK175*$I175, 0)</f>
        <v>0</v>
      </c>
      <c r="FM175" s="774">
        <f>IFERROR(VLOOKUP($C175,[1]대도엔지니어링!$A$13:$AN$154,32,FALSE),0)</f>
        <v>0</v>
      </c>
      <c r="FN175" s="775">
        <f t="shared" ref="FN175:FN183" si="2301">IFERROR(FM175*$I175, 0)</f>
        <v>0</v>
      </c>
      <c r="FO175" s="774">
        <f>IFERROR(VLOOKUP($C175,[1]대도엔지니어링!$A$13:$AN$154,34,FALSE),0)</f>
        <v>0</v>
      </c>
      <c r="FP175" s="775">
        <f t="shared" ref="FP175:FP183" si="2302">IFERROR(FO175*$I175, 0)</f>
        <v>0</v>
      </c>
      <c r="FQ175" s="693">
        <f t="shared" si="2163"/>
        <v>0</v>
      </c>
      <c r="FR175" s="775">
        <f t="shared" ref="FR175:FR183" si="2303">IFERROR(FQ175*$I175, 0)</f>
        <v>0</v>
      </c>
      <c r="FS175" s="774">
        <f t="shared" si="2158"/>
        <v>0</v>
      </c>
      <c r="FT175" s="775">
        <f t="shared" ref="FT175:FT183" si="2304">IFERROR(FS175*$I175, 0)</f>
        <v>0</v>
      </c>
      <c r="FU175" s="693">
        <f t="shared" si="2164"/>
        <v>0</v>
      </c>
      <c r="FV175" s="775">
        <f t="shared" ref="FV175:FV183" si="2305">IFERROR(FU175*$I175, 0)</f>
        <v>0</v>
      </c>
      <c r="FW175" s="693">
        <f t="shared" ref="FW175:FW183" si="2306">IFERROR(FU175*$N175, 0)</f>
        <v>0</v>
      </c>
      <c r="FX175" s="693">
        <f t="shared" ref="FX175:FX183" si="2307">IFERROR(FU175*$O175, 0)</f>
        <v>0</v>
      </c>
      <c r="FY175" s="774"/>
      <c r="FZ175" s="775">
        <f t="shared" ref="FZ175:FZ183" si="2308">IFERROR(FY175*$I175, 0)</f>
        <v>0</v>
      </c>
      <c r="GA175" s="782"/>
      <c r="GC175" s="774">
        <f>IFERROR(VLOOKUP($C175,[1]부명엔지니어링!$A$13:$AN$154,28,FALSE),0)</f>
        <v>0</v>
      </c>
      <c r="GD175" s="775">
        <f t="shared" ref="GD175:GD183" si="2309">IFERROR(GC175*$I175, 0)</f>
        <v>0</v>
      </c>
      <c r="GE175" s="774">
        <f>IFERROR(VLOOKUP($C175,[1]부명엔지니어링!$A$13:$AN$154,30,FALSE),0)</f>
        <v>0</v>
      </c>
      <c r="GF175" s="775">
        <f t="shared" ref="GF175:GF183" si="2310">IFERROR(GE175*$I175, 0)</f>
        <v>0</v>
      </c>
      <c r="GG175" s="774">
        <f>IFERROR(VLOOKUP($C175,[1]부명엔지니어링!$A$13:$AN$154,32,FALSE),0)</f>
        <v>0</v>
      </c>
      <c r="GH175" s="775">
        <f t="shared" ref="GH175:GH183" si="2311">IFERROR(GG175*$I175, 0)</f>
        <v>0</v>
      </c>
      <c r="GI175" s="774">
        <f>IFERROR(VLOOKUP($C175,[1]부명엔지니어링!$A$13:$AN$154,34,FALSE),0)</f>
        <v>0</v>
      </c>
      <c r="GJ175" s="775">
        <f t="shared" ref="GJ175:GJ183" si="2312">IFERROR(GI175*$I175, 0)</f>
        <v>0</v>
      </c>
      <c r="GK175" s="693">
        <f t="shared" si="2165"/>
        <v>0</v>
      </c>
      <c r="GL175" s="775">
        <f t="shared" ref="GL175:GL183" si="2313">IFERROR(GK175*$I175, 0)</f>
        <v>0</v>
      </c>
      <c r="GM175" s="774">
        <f t="shared" ref="GM175:GM182" si="2314">IFERROR(GN175/$I175,)</f>
        <v>0</v>
      </c>
      <c r="GN175" s="775">
        <f t="shared" ref="GN175:GN183" si="2315">(GF175*4.5%)+(GF175*3.335%)+((GF175*3.335%)*10.25%)+(GL175*30%*1.39%)+(GF175*2.3%)+(GL175*8%)+((GD175+GF175)*2.29%)+(GL175*0.24%)</f>
        <v>0</v>
      </c>
      <c r="GO175" s="693">
        <f t="shared" si="2166"/>
        <v>0</v>
      </c>
      <c r="GP175" s="775">
        <f t="shared" ref="GP175:GP183" si="2316">IFERROR(GO175*$I175, 0)</f>
        <v>0</v>
      </c>
      <c r="GQ175" s="693">
        <f t="shared" ref="GQ175:GQ183" si="2317">IFERROR(GO175*$N175, 0)</f>
        <v>0</v>
      </c>
      <c r="GR175" s="693">
        <f t="shared" ref="GR175:GR183" si="2318">IFERROR(GO175*$O175, 0)</f>
        <v>0</v>
      </c>
      <c r="GS175" s="774"/>
      <c r="GT175" s="775">
        <f t="shared" ref="GT175:GT183" si="2319">IFERROR(GS175*$I175, 0)</f>
        <v>0</v>
      </c>
      <c r="GU175" s="782"/>
      <c r="GW175" s="790">
        <f t="shared" ref="GW175:GW182" si="2320">AH175</f>
        <v>0</v>
      </c>
      <c r="GX175" s="790">
        <f t="shared" ref="GX175:GX183" si="2321">IFERROR(GW175*$I175, 0)</f>
        <v>0</v>
      </c>
      <c r="GY175" s="790">
        <f t="shared" ref="GY175:GY182" si="2322">AJ175</f>
        <v>0</v>
      </c>
      <c r="GZ175" s="790">
        <f t="shared" ref="GZ175:GZ183" si="2323">IFERROR(GY175*$I175, 0)</f>
        <v>0</v>
      </c>
      <c r="HA175" s="790">
        <f t="shared" ref="HA175:HA182" si="2324">AL175</f>
        <v>0</v>
      </c>
      <c r="HB175" s="790">
        <f t="shared" ref="HB175:HB183" si="2325">IFERROR(HA175*$I175, 0)</f>
        <v>0</v>
      </c>
      <c r="HC175" s="790">
        <f t="shared" ref="HC175:HC182" si="2326">AN175</f>
        <v>0</v>
      </c>
      <c r="HD175" s="790">
        <f t="shared" ref="HD175:HD183" si="2327">IFERROR(HC175*$I175, 0)</f>
        <v>0</v>
      </c>
      <c r="HE175" s="790">
        <f t="shared" si="2173"/>
        <v>0</v>
      </c>
      <c r="HF175" s="790">
        <f t="shared" ref="HF175:HF183" si="2328">IFERROR(HE175*$I175, 0)</f>
        <v>0</v>
      </c>
      <c r="HG175" s="790">
        <f t="shared" ref="HG175:HG183" si="2329">IFERROR(HH175/$I175,)</f>
        <v>0</v>
      </c>
      <c r="HH175" s="790">
        <f t="shared" ref="HH175:HH183" si="2330">(GZ175*4.5%)+(GZ175*3.335%)+((GZ175*3.335%)*10.25%)+(HF175*30%*1.39%)+(GZ175*2.3%)+(HF175*8%)+((GX175+GZ175)*2.29%)+(HF175*0.24%)</f>
        <v>0</v>
      </c>
      <c r="HI175" s="790">
        <f t="shared" si="2174"/>
        <v>0</v>
      </c>
      <c r="HJ175" s="790">
        <f t="shared" ref="HJ175:HJ183" si="2331">IFERROR(HI175*$I175, 0)</f>
        <v>0</v>
      </c>
      <c r="HK175" s="790">
        <f t="shared" ref="HK175:HK183" si="2332">IFERROR(HI175*$N175, 0)</f>
        <v>0</v>
      </c>
      <c r="HL175" s="790">
        <f t="shared" ref="HL175:HL183" si="2333">IFERROR(HI175*$O175, 0)</f>
        <v>0</v>
      </c>
      <c r="HM175" s="790"/>
      <c r="HN175" s="790">
        <f t="shared" ref="HN175:HN183" si="2334">IFERROR(HM175*$I175, 0)</f>
        <v>0</v>
      </c>
      <c r="HO175" s="791" t="s">
        <v>400</v>
      </c>
      <c r="HQ175" s="783"/>
      <c r="HR175" s="784">
        <f t="shared" ref="HR175:HR183" si="2335">IFERROR(HQ175*$I175, 0)</f>
        <v>0</v>
      </c>
      <c r="HS175" s="783"/>
      <c r="HT175" s="784">
        <f t="shared" ref="HT175:HT183" si="2336">IFERROR(HS175*$I175, 0)</f>
        <v>0</v>
      </c>
      <c r="HU175" s="783"/>
      <c r="HV175" s="784">
        <f t="shared" ref="HV175:HV183" si="2337">IFERROR(HU175*$I175, 0)</f>
        <v>0</v>
      </c>
      <c r="HW175" s="783"/>
      <c r="HX175" s="784">
        <f t="shared" ref="HX175:HX183" si="2338">IFERROR(HW175*$I175, 0)</f>
        <v>0</v>
      </c>
      <c r="HY175" s="707">
        <f t="shared" si="2178"/>
        <v>0</v>
      </c>
      <c r="HZ175" s="784">
        <f t="shared" ref="HZ175:HZ183" si="2339">IFERROR(HY175*$I175, 0)</f>
        <v>0</v>
      </c>
      <c r="IA175" s="783"/>
      <c r="IB175" s="784">
        <f t="shared" ref="IB175:IB183" si="2340">IFERROR(IA175*$I175, 0)</f>
        <v>0</v>
      </c>
      <c r="IC175" s="707">
        <f t="shared" si="2179"/>
        <v>0</v>
      </c>
      <c r="ID175" s="784">
        <f t="shared" ref="ID175:ID183" si="2341">IFERROR(IC175*$I175, 0)</f>
        <v>0</v>
      </c>
      <c r="IE175" s="706">
        <f t="shared" ref="IE175:IE183" si="2342">IFERROR(IC175*$N175, 0)</f>
        <v>0</v>
      </c>
      <c r="IF175" s="706">
        <f t="shared" ref="IF175:IF183" si="2343">IFERROR(IC175*$O175, 0)</f>
        <v>0</v>
      </c>
      <c r="IG175" s="783"/>
      <c r="IH175" s="784">
        <f t="shared" ref="IH175:IH183" si="2344">IFERROR(IG175*$I175, 0)</f>
        <v>0</v>
      </c>
      <c r="II175" s="782"/>
      <c r="IK175" s="783"/>
      <c r="IL175" s="784">
        <f t="shared" ref="IL175:IL183" si="2345">IFERROR(IK175*$I175, 0)</f>
        <v>0</v>
      </c>
      <c r="IM175" s="783"/>
      <c r="IN175" s="784">
        <f t="shared" ref="IN175:IN183" si="2346">IFERROR(IM175*$I175, 0)</f>
        <v>0</v>
      </c>
      <c r="IO175" s="783"/>
      <c r="IP175" s="784">
        <f t="shared" ref="IP175:IP183" si="2347">IFERROR(IO175*$I175, 0)</f>
        <v>0</v>
      </c>
      <c r="IQ175" s="783"/>
      <c r="IR175" s="784">
        <f t="shared" ref="IR175:IR183" si="2348">IFERROR(IQ175*$I175, 0)</f>
        <v>0</v>
      </c>
      <c r="IS175" s="707">
        <f t="shared" si="2180"/>
        <v>0</v>
      </c>
      <c r="IT175" s="784">
        <f t="shared" ref="IT175:IT183" si="2349">IFERROR(IS175*$I175, 0)</f>
        <v>0</v>
      </c>
      <c r="IU175" s="783"/>
      <c r="IV175" s="784">
        <f t="shared" ref="IV175:IV183" si="2350">IFERROR(IU175*$I175, 0)</f>
        <v>0</v>
      </c>
      <c r="IW175" s="707">
        <f t="shared" si="2181"/>
        <v>0</v>
      </c>
      <c r="IX175" s="784">
        <f t="shared" ref="IX175:IX183" si="2351">IFERROR(IW175*$I175, 0)</f>
        <v>0</v>
      </c>
      <c r="IY175" s="706">
        <f t="shared" ref="IY175:IY183" si="2352">IFERROR(IW175*$N175, 0)</f>
        <v>0</v>
      </c>
      <c r="IZ175" s="706">
        <f t="shared" ref="IZ175:IZ183" si="2353">IFERROR(IW175*$O175, 0)</f>
        <v>0</v>
      </c>
      <c r="JA175" s="783"/>
      <c r="JB175" s="784">
        <f t="shared" ref="JB175:JB183" si="2354">IFERROR(JA175*$I175, 0)</f>
        <v>0</v>
      </c>
      <c r="JC175" s="782"/>
      <c r="JE175" s="783"/>
      <c r="JF175" s="784">
        <f t="shared" ref="JF175:JF183" si="2355">IFERROR(JE175*$I175, 0)</f>
        <v>0</v>
      </c>
      <c r="JG175" s="783"/>
      <c r="JH175" s="784">
        <f t="shared" ref="JH175:JH183" si="2356">IFERROR(JG175*$I175, 0)</f>
        <v>0</v>
      </c>
      <c r="JI175" s="783"/>
      <c r="JJ175" s="784">
        <f t="shared" ref="JJ175:JJ183" si="2357">IFERROR(JI175*$I175, 0)</f>
        <v>0</v>
      </c>
      <c r="JK175" s="783"/>
      <c r="JL175" s="784">
        <f t="shared" ref="JL175:JL183" si="2358">IFERROR(JK175*$I175, 0)</f>
        <v>0</v>
      </c>
      <c r="JM175" s="707">
        <f t="shared" si="2182"/>
        <v>0</v>
      </c>
      <c r="JN175" s="784">
        <f t="shared" ref="JN175:JN183" si="2359">IFERROR(JM175*$I175, 0)</f>
        <v>0</v>
      </c>
      <c r="JO175" s="783"/>
      <c r="JP175" s="784">
        <f t="shared" ref="JP175:JP183" si="2360">IFERROR(JO175*$I175, 0)</f>
        <v>0</v>
      </c>
      <c r="JQ175" s="707">
        <f t="shared" si="2183"/>
        <v>0</v>
      </c>
      <c r="JR175" s="784">
        <f t="shared" ref="JR175:JR183" si="2361">IFERROR(JQ175*$I175, 0)</f>
        <v>0</v>
      </c>
      <c r="JS175" s="706">
        <f t="shared" ref="JS175:JS183" si="2362">IFERROR(JQ175*$N175, 0)</f>
        <v>0</v>
      </c>
      <c r="JT175" s="706">
        <f t="shared" ref="JT175:JT183" si="2363">IFERROR(JQ175*$O175, 0)</f>
        <v>0</v>
      </c>
      <c r="JU175" s="783"/>
      <c r="JV175" s="784">
        <f t="shared" ref="JV175:JV183" si="2364">IFERROR(JU175*$I175, 0)</f>
        <v>0</v>
      </c>
      <c r="JW175" s="782"/>
      <c r="JY175" s="783"/>
      <c r="JZ175" s="784">
        <f t="shared" ref="JZ175:JZ183" si="2365">IFERROR(JY175*$I175, 0)</f>
        <v>0</v>
      </c>
      <c r="KA175" s="783"/>
      <c r="KB175" s="784">
        <f t="shared" ref="KB175:KB183" si="2366">IFERROR(KA175*$I175, 0)</f>
        <v>0</v>
      </c>
      <c r="KC175" s="783"/>
      <c r="KD175" s="784">
        <f t="shared" ref="KD175:KD183" si="2367">IFERROR(KC175*$I175, 0)</f>
        <v>0</v>
      </c>
      <c r="KE175" s="783"/>
      <c r="KF175" s="784">
        <f t="shared" ref="KF175:KF183" si="2368">IFERROR(KE175*$I175, 0)</f>
        <v>0</v>
      </c>
      <c r="KG175" s="707">
        <f t="shared" si="2184"/>
        <v>0</v>
      </c>
      <c r="KH175" s="784">
        <f t="shared" ref="KH175:KH183" si="2369">IFERROR(KG175*$I175, 0)</f>
        <v>0</v>
      </c>
      <c r="KI175" s="783"/>
      <c r="KJ175" s="784">
        <f t="shared" ref="KJ175:KJ183" si="2370">IFERROR(KI175*$I175, 0)</f>
        <v>0</v>
      </c>
      <c r="KK175" s="707">
        <f t="shared" si="2185"/>
        <v>0</v>
      </c>
      <c r="KL175" s="784">
        <f t="shared" ref="KL175:KL183" si="2371">IFERROR(KK175*$I175, 0)</f>
        <v>0</v>
      </c>
      <c r="KM175" s="706">
        <f t="shared" ref="KM175:KM183" si="2372">IFERROR(KK175*$N175, 0)</f>
        <v>0</v>
      </c>
      <c r="KN175" s="706">
        <f t="shared" ref="KN175:KN183" si="2373">IFERROR(KK175*$O175, 0)</f>
        <v>0</v>
      </c>
      <c r="KO175" s="783"/>
      <c r="KP175" s="784">
        <f t="shared" ref="KP175:KP183" si="2374">IFERROR(KO175*$I175, 0)</f>
        <v>0</v>
      </c>
      <c r="KQ175" s="782"/>
      <c r="KS175" s="783"/>
      <c r="KT175" s="784">
        <f t="shared" ref="KT175:KT183" si="2375">IFERROR(KS175*$I175, 0)</f>
        <v>0</v>
      </c>
      <c r="KU175" s="783"/>
      <c r="KV175" s="784">
        <f t="shared" ref="KV175:KV183" si="2376">IFERROR(KU175*$I175, 0)</f>
        <v>0</v>
      </c>
      <c r="KW175" s="783"/>
      <c r="KX175" s="784">
        <f t="shared" ref="KX175:KX183" si="2377">IFERROR(KW175*$I175, 0)</f>
        <v>0</v>
      </c>
      <c r="KY175" s="783"/>
      <c r="KZ175" s="784">
        <f t="shared" ref="KZ175:KZ183" si="2378">IFERROR(KY175*$I175, 0)</f>
        <v>0</v>
      </c>
      <c r="LA175" s="707">
        <f t="shared" si="2186"/>
        <v>0</v>
      </c>
      <c r="LB175" s="784">
        <f t="shared" ref="LB175:LB183" si="2379">IFERROR(LA175*$I175, 0)</f>
        <v>0</v>
      </c>
      <c r="LC175" s="783"/>
      <c r="LD175" s="784">
        <f t="shared" ref="LD175:LD183" si="2380">IFERROR(LC175*$I175, 0)</f>
        <v>0</v>
      </c>
      <c r="LE175" s="707">
        <f t="shared" si="2187"/>
        <v>0</v>
      </c>
      <c r="LF175" s="784">
        <f t="shared" ref="LF175:LF183" si="2381">IFERROR(LE175*$I175, 0)</f>
        <v>0</v>
      </c>
      <c r="LG175" s="706">
        <f t="shared" ref="LG175:LG183" si="2382">IFERROR(LE175*$N175, 0)</f>
        <v>0</v>
      </c>
      <c r="LH175" s="706">
        <f t="shared" ref="LH175:LH183" si="2383">IFERROR(LE175*$O175, 0)</f>
        <v>0</v>
      </c>
      <c r="LI175" s="783"/>
      <c r="LJ175" s="784">
        <f t="shared" ref="LJ175:LJ183" si="2384">IFERROR(LI175*$I175, 0)</f>
        <v>0</v>
      </c>
      <c r="LK175" s="782"/>
      <c r="LM175" s="783"/>
      <c r="LN175" s="784">
        <f t="shared" ref="LN175:LN183" si="2385">IFERROR(LM175*$I175, 0)</f>
        <v>0</v>
      </c>
      <c r="LO175" s="783"/>
      <c r="LP175" s="784">
        <f t="shared" ref="LP175:LP183" si="2386">IFERROR(LO175*$I175, 0)</f>
        <v>0</v>
      </c>
      <c r="LQ175" s="783"/>
      <c r="LR175" s="784">
        <f t="shared" ref="LR175:LR183" si="2387">IFERROR(LQ175*$I175, 0)</f>
        <v>0</v>
      </c>
      <c r="LS175" s="783"/>
      <c r="LT175" s="784">
        <f t="shared" ref="LT175:LT183" si="2388">IFERROR(LS175*$I175, 0)</f>
        <v>0</v>
      </c>
      <c r="LU175" s="707">
        <f t="shared" si="2188"/>
        <v>0</v>
      </c>
      <c r="LV175" s="784">
        <f t="shared" ref="LV175:LV183" si="2389">IFERROR(LU175*$I175, 0)</f>
        <v>0</v>
      </c>
      <c r="LW175" s="783"/>
      <c r="LX175" s="784">
        <f t="shared" ref="LX175:LX183" si="2390">IFERROR(LW175*$I175, 0)</f>
        <v>0</v>
      </c>
      <c r="LY175" s="707">
        <f t="shared" si="2189"/>
        <v>0</v>
      </c>
      <c r="LZ175" s="784">
        <f t="shared" ref="LZ175:LZ183" si="2391">IFERROR(LY175*$I175, 0)</f>
        <v>0</v>
      </c>
      <c r="MA175" s="706">
        <f t="shared" ref="MA175:MA183" si="2392">IFERROR(LY175*$N175, 0)</f>
        <v>0</v>
      </c>
      <c r="MB175" s="706">
        <f t="shared" ref="MB175:MB183" si="2393">IFERROR(LY175*$O175, 0)</f>
        <v>0</v>
      </c>
      <c r="MC175" s="783"/>
      <c r="MD175" s="784">
        <f t="shared" ref="MD175:MD183" si="2394">IFERROR(MC175*$I175, 0)</f>
        <v>0</v>
      </c>
      <c r="ME175" s="782"/>
      <c r="MG175" s="783"/>
      <c r="MH175" s="784">
        <f t="shared" ref="MH175:MH183" si="2395">IFERROR(MG175*$I175, 0)</f>
        <v>0</v>
      </c>
      <c r="MI175" s="783"/>
      <c r="MJ175" s="784">
        <f t="shared" ref="MJ175:MJ183" si="2396">IFERROR(MI175*$I175, 0)</f>
        <v>0</v>
      </c>
      <c r="MK175" s="783"/>
      <c r="ML175" s="784">
        <f t="shared" ref="ML175:ML183" si="2397">IFERROR(MK175*$I175, 0)</f>
        <v>0</v>
      </c>
      <c r="MM175" s="783"/>
      <c r="MN175" s="784">
        <f t="shared" ref="MN175:MN183" si="2398">IFERROR(MM175*$I175, 0)</f>
        <v>0</v>
      </c>
      <c r="MO175" s="707">
        <f t="shared" si="2190"/>
        <v>0</v>
      </c>
      <c r="MP175" s="784">
        <f t="shared" ref="MP175:MP183" si="2399">IFERROR(MO175*$I175, 0)</f>
        <v>0</v>
      </c>
      <c r="MQ175" s="783"/>
      <c r="MR175" s="784">
        <f t="shared" ref="MR175:MR183" si="2400">IFERROR(MQ175*$I175, 0)</f>
        <v>0</v>
      </c>
      <c r="MS175" s="707">
        <f t="shared" si="2191"/>
        <v>0</v>
      </c>
      <c r="MT175" s="784">
        <f t="shared" ref="MT175:MT183" si="2401">IFERROR(MS175*$I175, 0)</f>
        <v>0</v>
      </c>
      <c r="MU175" s="706">
        <f t="shared" ref="MU175:MU183" si="2402">IFERROR(MS175*$N175, 0)</f>
        <v>0</v>
      </c>
      <c r="MV175" s="706">
        <f t="shared" ref="MV175:MV183" si="2403">IFERROR(MS175*$O175, 0)</f>
        <v>0</v>
      </c>
      <c r="MW175" s="783"/>
      <c r="MX175" s="784">
        <f t="shared" ref="MX175:MX183" si="2404">IFERROR(MW175*$I175, 0)</f>
        <v>0</v>
      </c>
      <c r="MY175" s="782"/>
      <c r="NA175" s="783"/>
      <c r="NB175" s="784">
        <f t="shared" ref="NB175:NB183" si="2405">IFERROR(NA175*$I175, 0)</f>
        <v>0</v>
      </c>
      <c r="NC175" s="783"/>
      <c r="ND175" s="784">
        <f t="shared" ref="ND175:ND183" si="2406">IFERROR(NC175*$I175, 0)</f>
        <v>0</v>
      </c>
      <c r="NE175" s="783"/>
      <c r="NF175" s="784">
        <f t="shared" ref="NF175:NF183" si="2407">IFERROR(NE175*$I175, 0)</f>
        <v>0</v>
      </c>
      <c r="NG175" s="783"/>
      <c r="NH175" s="784">
        <f t="shared" ref="NH175:NH183" si="2408">IFERROR(NG175*$I175, 0)</f>
        <v>0</v>
      </c>
      <c r="NI175" s="707">
        <f t="shared" si="2192"/>
        <v>0</v>
      </c>
      <c r="NJ175" s="784">
        <f t="shared" ref="NJ175:NJ183" si="2409">IFERROR(NI175*$I175, 0)</f>
        <v>0</v>
      </c>
      <c r="NK175" s="783"/>
      <c r="NL175" s="784">
        <f t="shared" ref="NL175:NL183" si="2410">IFERROR(NK175*$I175, 0)</f>
        <v>0</v>
      </c>
      <c r="NM175" s="707">
        <f t="shared" si="2193"/>
        <v>0</v>
      </c>
      <c r="NN175" s="784">
        <f t="shared" ref="NN175:NN183" si="2411">IFERROR(NM175*$I175, 0)</f>
        <v>0</v>
      </c>
      <c r="NO175" s="706">
        <f t="shared" ref="NO175:NO183" si="2412">IFERROR(NM175*$N175, 0)</f>
        <v>0</v>
      </c>
      <c r="NP175" s="706">
        <f t="shared" ref="NP175:NP183" si="2413">IFERROR(NM175*$O175, 0)</f>
        <v>0</v>
      </c>
      <c r="NQ175" s="783"/>
      <c r="NR175" s="784">
        <f t="shared" ref="NR175:NR183" si="2414">IFERROR(NQ175*$I175, 0)</f>
        <v>0</v>
      </c>
      <c r="NS175" s="782"/>
      <c r="NU175" s="783"/>
      <c r="NV175" s="784">
        <f t="shared" ref="NV175:NV183" si="2415">IFERROR(NU175*$I175, 0)</f>
        <v>0</v>
      </c>
      <c r="NW175" s="783"/>
      <c r="NX175" s="784">
        <f t="shared" ref="NX175:NX183" si="2416">IFERROR(NW175*$I175, 0)</f>
        <v>0</v>
      </c>
      <c r="NY175" s="783"/>
      <c r="NZ175" s="784">
        <f t="shared" ref="NZ175:NZ183" si="2417">IFERROR(NY175*$I175, 0)</f>
        <v>0</v>
      </c>
      <c r="OA175" s="783"/>
      <c r="OB175" s="784">
        <f t="shared" ref="OB175:OB183" si="2418">IFERROR(OA175*$I175, 0)</f>
        <v>0</v>
      </c>
      <c r="OC175" s="707">
        <f t="shared" si="2194"/>
        <v>0</v>
      </c>
      <c r="OD175" s="784">
        <f t="shared" ref="OD175:OD183" si="2419">IFERROR(OC175*$I175, 0)</f>
        <v>0</v>
      </c>
      <c r="OE175" s="783"/>
      <c r="OF175" s="784">
        <f t="shared" ref="OF175:OF183" si="2420">IFERROR(OE175*$I175, 0)</f>
        <v>0</v>
      </c>
      <c r="OG175" s="707">
        <f t="shared" si="2195"/>
        <v>0</v>
      </c>
      <c r="OH175" s="784">
        <f t="shared" ref="OH175:OH183" si="2421">IFERROR(OG175*$I175, 0)</f>
        <v>0</v>
      </c>
      <c r="OI175" s="706">
        <f t="shared" ref="OI175:OI183" si="2422">IFERROR(OG175*$N175, 0)</f>
        <v>0</v>
      </c>
      <c r="OJ175" s="706">
        <f t="shared" ref="OJ175:OJ183" si="2423">IFERROR(OG175*$O175, 0)</f>
        <v>0</v>
      </c>
      <c r="OK175" s="783"/>
      <c r="OL175" s="784">
        <f t="shared" ref="OL175:OL183" si="2424">IFERROR(OK175*$I175, 0)</f>
        <v>0</v>
      </c>
      <c r="OM175" s="782"/>
      <c r="OO175" s="783"/>
      <c r="OP175" s="784">
        <f t="shared" ref="OP175:OP183" si="2425">IFERROR(OO175*$I175, 0)</f>
        <v>0</v>
      </c>
      <c r="OQ175" s="783"/>
      <c r="OR175" s="784">
        <f t="shared" ref="OR175:OR183" si="2426">IFERROR(OQ175*$I175, 0)</f>
        <v>0</v>
      </c>
      <c r="OS175" s="783"/>
      <c r="OT175" s="784">
        <f t="shared" ref="OT175:OT183" si="2427">IFERROR(OS175*$I175, 0)</f>
        <v>0</v>
      </c>
      <c r="OU175" s="783"/>
      <c r="OV175" s="784">
        <f t="shared" ref="OV175:OV183" si="2428">IFERROR(OU175*$I175, 0)</f>
        <v>0</v>
      </c>
      <c r="OW175" s="707">
        <f t="shared" si="2196"/>
        <v>0</v>
      </c>
      <c r="OX175" s="784">
        <f t="shared" ref="OX175:OX183" si="2429">IFERROR(OW175*$I175, 0)</f>
        <v>0</v>
      </c>
      <c r="OY175" s="783"/>
      <c r="OZ175" s="784">
        <f t="shared" ref="OZ175:OZ183" si="2430">IFERROR(OY175*$I175, 0)</f>
        <v>0</v>
      </c>
      <c r="PA175" s="707">
        <f t="shared" si="2197"/>
        <v>0</v>
      </c>
      <c r="PB175" s="784">
        <f t="shared" ref="PB175:PB183" si="2431">IFERROR(PA175*$I175, 0)</f>
        <v>0</v>
      </c>
      <c r="PC175" s="706">
        <f t="shared" ref="PC175:PC183" si="2432">IFERROR(PA175*$N175, 0)</f>
        <v>0</v>
      </c>
      <c r="PD175" s="706">
        <f t="shared" ref="PD175:PD183" si="2433">IFERROR(PA175*$O175, 0)</f>
        <v>0</v>
      </c>
      <c r="PE175" s="783"/>
      <c r="PF175" s="784">
        <f t="shared" ref="PF175:PF183" si="2434">IFERROR(PE175*$I175, 0)</f>
        <v>0</v>
      </c>
      <c r="PG175" s="782"/>
      <c r="PI175" s="783"/>
      <c r="PJ175" s="784">
        <f t="shared" ref="PJ175:PJ183" si="2435">IFERROR(PI175*$I175, 0)</f>
        <v>0</v>
      </c>
      <c r="PK175" s="783"/>
      <c r="PL175" s="784">
        <f t="shared" ref="PL175:PL183" si="2436">IFERROR(PK175*$I175, 0)</f>
        <v>0</v>
      </c>
      <c r="PM175" s="783"/>
      <c r="PN175" s="784">
        <f t="shared" ref="PN175:PN183" si="2437">IFERROR(PM175*$I175, 0)</f>
        <v>0</v>
      </c>
      <c r="PO175" s="783"/>
      <c r="PP175" s="784">
        <f t="shared" ref="PP175:PP183" si="2438">IFERROR(PO175*$I175, 0)</f>
        <v>0</v>
      </c>
      <c r="PQ175" s="707">
        <f t="shared" si="2198"/>
        <v>0</v>
      </c>
      <c r="PR175" s="784">
        <f t="shared" ref="PR175:PR183" si="2439">IFERROR(PQ175*$I175, 0)</f>
        <v>0</v>
      </c>
      <c r="PS175" s="783"/>
      <c r="PT175" s="784">
        <f t="shared" ref="PT175:PT183" si="2440">IFERROR(PS175*$I175, 0)</f>
        <v>0</v>
      </c>
      <c r="PU175" s="707">
        <f t="shared" si="2199"/>
        <v>0</v>
      </c>
      <c r="PV175" s="784">
        <f t="shared" ref="PV175:PV183" si="2441">IFERROR(PU175*$I175, 0)</f>
        <v>0</v>
      </c>
      <c r="PW175" s="706">
        <f t="shared" ref="PW175:PW183" si="2442">IFERROR(PU175*$N175, 0)</f>
        <v>0</v>
      </c>
      <c r="PX175" s="706">
        <f t="shared" ref="PX175:PX183" si="2443">IFERROR(PU175*$O175, 0)</f>
        <v>0</v>
      </c>
      <c r="PY175" s="783"/>
      <c r="PZ175" s="784">
        <f t="shared" ref="PZ175:PZ183" si="2444">IFERROR(PY175*$I175, 0)</f>
        <v>0</v>
      </c>
      <c r="QA175" s="782"/>
      <c r="QC175" s="783"/>
      <c r="QD175" s="784">
        <f t="shared" ref="QD175:QD183" si="2445">IFERROR(QC175*$I175, 0)</f>
        <v>0</v>
      </c>
      <c r="QE175" s="783"/>
      <c r="QF175" s="784">
        <f t="shared" ref="QF175:QF183" si="2446">IFERROR(QE175*$I175, 0)</f>
        <v>0</v>
      </c>
      <c r="QG175" s="783"/>
      <c r="QH175" s="784">
        <f t="shared" ref="QH175:QH183" si="2447">IFERROR(QG175*$I175, 0)</f>
        <v>0</v>
      </c>
      <c r="QI175" s="783"/>
      <c r="QJ175" s="784">
        <f t="shared" ref="QJ175:QJ183" si="2448">IFERROR(QI175*$I175, 0)</f>
        <v>0</v>
      </c>
      <c r="QK175" s="707">
        <f t="shared" si="2200"/>
        <v>0</v>
      </c>
      <c r="QL175" s="784">
        <f t="shared" ref="QL175:QL183" si="2449">IFERROR(QK175*$I175, 0)</f>
        <v>0</v>
      </c>
      <c r="QM175" s="783"/>
      <c r="QN175" s="784">
        <f t="shared" ref="QN175:QN183" si="2450">IFERROR(QM175*$I175, 0)</f>
        <v>0</v>
      </c>
      <c r="QO175" s="707">
        <f t="shared" si="2201"/>
        <v>0</v>
      </c>
      <c r="QP175" s="784">
        <f t="shared" ref="QP175:QP183" si="2451">IFERROR(QO175*$I175, 0)</f>
        <v>0</v>
      </c>
      <c r="QQ175" s="706">
        <f t="shared" ref="QQ175:QQ183" si="2452">IFERROR(QO175*$N175, 0)</f>
        <v>0</v>
      </c>
      <c r="QR175" s="706">
        <f t="shared" ref="QR175:QR183" si="2453">IFERROR(QO175*$O175, 0)</f>
        <v>0</v>
      </c>
      <c r="QS175" s="783"/>
      <c r="QT175" s="784">
        <f t="shared" ref="QT175:QT183" si="2454">IFERROR(QS175*$I175, 0)</f>
        <v>0</v>
      </c>
      <c r="QU175" s="782"/>
      <c r="RA175" s="785">
        <f t="shared" si="2144"/>
        <v>0</v>
      </c>
      <c r="RB175" s="785" t="e">
        <f t="shared" si="2145"/>
        <v>#REF!</v>
      </c>
      <c r="RC175" s="677">
        <f t="shared" si="2146"/>
        <v>0</v>
      </c>
      <c r="RD175" s="677">
        <f t="shared" si="2146"/>
        <v>0</v>
      </c>
      <c r="RE175" s="677">
        <f t="shared" si="2146"/>
        <v>0</v>
      </c>
      <c r="RF175" s="677">
        <f t="shared" si="2146"/>
        <v>4830</v>
      </c>
      <c r="RG175" s="677">
        <f t="shared" si="2146"/>
        <v>0</v>
      </c>
      <c r="RH175" s="677">
        <f t="shared" si="2146"/>
        <v>0</v>
      </c>
      <c r="RI175" s="677">
        <f t="shared" si="2146"/>
        <v>0</v>
      </c>
      <c r="RJ175" s="677">
        <f t="shared" si="2146"/>
        <v>0</v>
      </c>
      <c r="RK175" s="677" t="e">
        <f>#REF!</f>
        <v>#REF!</v>
      </c>
      <c r="RL175" s="677" t="e">
        <f>#REF!</f>
        <v>#REF!</v>
      </c>
      <c r="RM175" s="677">
        <f t="shared" si="2147"/>
        <v>0</v>
      </c>
      <c r="RN175" s="677">
        <f t="shared" si="2147"/>
        <v>0</v>
      </c>
      <c r="RO175" s="677">
        <f t="shared" si="2147"/>
        <v>0</v>
      </c>
      <c r="RP175" s="677">
        <f t="shared" si="2147"/>
        <v>0</v>
      </c>
      <c r="RQ175" s="677">
        <f t="shared" si="2147"/>
        <v>0</v>
      </c>
      <c r="RR175" s="677">
        <f t="shared" si="2147"/>
        <v>0</v>
      </c>
      <c r="RS175" s="677">
        <f t="shared" si="2147"/>
        <v>0</v>
      </c>
      <c r="RT175" s="677">
        <f t="shared" si="2147"/>
        <v>0</v>
      </c>
      <c r="RV175" s="675">
        <f t="shared" si="2148"/>
        <v>4830</v>
      </c>
      <c r="RW175" s="675">
        <f t="shared" si="2149"/>
        <v>0</v>
      </c>
      <c r="RX175" s="675">
        <f t="shared" si="2150"/>
        <v>0</v>
      </c>
      <c r="RY175" s="675">
        <f t="shared" si="2151"/>
        <v>0</v>
      </c>
      <c r="RZ175" s="675">
        <f t="shared" si="2152"/>
        <v>0</v>
      </c>
      <c r="SA175" s="675">
        <f t="shared" si="2153"/>
        <v>0</v>
      </c>
      <c r="SB175" s="675">
        <f t="shared" si="2154"/>
        <v>0</v>
      </c>
      <c r="SC175" s="675">
        <f t="shared" si="2155"/>
        <v>0</v>
      </c>
      <c r="SD175" s="675" t="e">
        <f xml:space="preserve"> SUMIF(#REF!,$SD$8,#REF!)</f>
        <v>#REF!</v>
      </c>
      <c r="SE175" s="675" t="e">
        <f xml:space="preserve"> SUMIF(#REF!,$SE$8,#REF!)</f>
        <v>#REF!</v>
      </c>
      <c r="SG175" s="675">
        <f t="shared" si="2156"/>
        <v>0</v>
      </c>
      <c r="SH175" s="675">
        <f t="shared" si="2156"/>
        <v>0</v>
      </c>
      <c r="SI175" s="675">
        <f t="shared" si="2156"/>
        <v>0</v>
      </c>
      <c r="SJ175" s="675">
        <f t="shared" si="2156"/>
        <v>0</v>
      </c>
      <c r="SK175" s="675">
        <f t="shared" si="2156"/>
        <v>0</v>
      </c>
      <c r="SL175" s="675">
        <f t="shared" si="2156"/>
        <v>0</v>
      </c>
      <c r="SM175" s="675">
        <f t="shared" si="2156"/>
        <v>0</v>
      </c>
      <c r="SN175" s="675">
        <f t="shared" si="2156"/>
        <v>0</v>
      </c>
      <c r="SO175" s="675" t="e">
        <f t="shared" si="2156"/>
        <v>#REF!</v>
      </c>
      <c r="SP175" s="675" t="e">
        <f t="shared" si="2156"/>
        <v>#REF!</v>
      </c>
      <c r="SQ175" s="675">
        <f t="shared" si="2156"/>
        <v>0</v>
      </c>
      <c r="SR175" s="675">
        <f t="shared" si="2156"/>
        <v>0</v>
      </c>
      <c r="SS175" s="675">
        <f t="shared" si="2156"/>
        <v>0</v>
      </c>
      <c r="ST175" s="675">
        <f t="shared" si="2156"/>
        <v>0</v>
      </c>
      <c r="SU175" s="675">
        <f t="shared" si="2156"/>
        <v>0</v>
      </c>
      <c r="SV175" s="675">
        <f t="shared" si="2156"/>
        <v>0</v>
      </c>
      <c r="SW175" s="675">
        <f t="shared" si="2157"/>
        <v>0</v>
      </c>
      <c r="SX175" s="675">
        <f t="shared" si="2157"/>
        <v>0</v>
      </c>
      <c r="SY175" s="675" t="e">
        <f>#REF!*$AP175</f>
        <v>#REF!</v>
      </c>
      <c r="SZ175" s="675" t="e">
        <f>#REF!*$AP175</f>
        <v>#REF!</v>
      </c>
      <c r="TA175" s="675" t="e">
        <f>#REF!*$AP175</f>
        <v>#REF!</v>
      </c>
      <c r="TB175" s="675" t="e">
        <f>#REF!*$AP175</f>
        <v>#REF!</v>
      </c>
      <c r="TC175" s="675" t="e">
        <f>#REF!*$AP175</f>
        <v>#REF!</v>
      </c>
      <c r="TE175" s="675">
        <f t="shared" si="2202"/>
        <v>0</v>
      </c>
      <c r="TF175" s="675">
        <f t="shared" si="2203"/>
        <v>0</v>
      </c>
      <c r="TG175" s="675">
        <f t="shared" si="2204"/>
        <v>0</v>
      </c>
      <c r="TH175" s="675">
        <f t="shared" si="2205"/>
        <v>0</v>
      </c>
      <c r="TI175" s="675">
        <f t="shared" si="2206"/>
        <v>0</v>
      </c>
      <c r="TJ175" s="675">
        <f t="shared" si="2207"/>
        <v>0</v>
      </c>
      <c r="TK175" s="675">
        <f t="shared" si="2208"/>
        <v>0</v>
      </c>
      <c r="TL175" s="675">
        <f t="shared" si="2209"/>
        <v>0</v>
      </c>
      <c r="TM175" s="675">
        <f t="shared" si="2210"/>
        <v>0</v>
      </c>
      <c r="TN175" s="676">
        <f t="shared" si="2211"/>
        <v>0</v>
      </c>
      <c r="TP175" s="675">
        <f>IFERROR(SG175*(1+LEVEL_2!#REF!),0)</f>
        <v>0</v>
      </c>
      <c r="TQ175" s="675">
        <f>IFERROR(SH175*(1+LEVEL_2!#REF!),0)</f>
        <v>0</v>
      </c>
      <c r="TR175" s="675">
        <f>IFERROR(SI175*(1+LEVEL_2!#REF!),0)</f>
        <v>0</v>
      </c>
      <c r="TS175" s="675">
        <f>IFERROR(SJ175*(1+LEVEL_2!#REF!),0)</f>
        <v>0</v>
      </c>
      <c r="TT175" s="675">
        <f>IFERROR(SK175*(1+LEVEL_2!#REF!),0)</f>
        <v>0</v>
      </c>
      <c r="TU175" s="675">
        <f>IFERROR(SL175*(1+LEVEL_2!#REF!),0)</f>
        <v>0</v>
      </c>
      <c r="TV175" s="675">
        <f>IFERROR(SM175*(1+LEVEL_2!#REF!),0)</f>
        <v>0</v>
      </c>
      <c r="TW175" s="675">
        <f>IFERROR(SN175*(1+LEVEL_2!#REF!),0)</f>
        <v>0</v>
      </c>
      <c r="TX175" s="675">
        <f>IFERROR(SO175*(1+LEVEL_2!#REF!),0)</f>
        <v>0</v>
      </c>
      <c r="TY175" s="675">
        <f>IFERROR(SP175*(1+LEVEL_2!#REF!),0)</f>
        <v>0</v>
      </c>
      <c r="TZ175" s="675">
        <f>IFERROR(SQ175*(1+LEVEL_2!#REF!),0)</f>
        <v>0</v>
      </c>
      <c r="UA175" s="675">
        <f>IFERROR(SR175*(1+LEVEL_2!#REF!),0)</f>
        <v>0</v>
      </c>
      <c r="UB175" s="675">
        <f>IFERROR(SS175*(1+LEVEL_2!#REF!),0)</f>
        <v>0</v>
      </c>
      <c r="UC175" s="675">
        <f>IFERROR(ST175*(1+LEVEL_2!#REF!),0)</f>
        <v>0</v>
      </c>
      <c r="UD175" s="675">
        <f>IFERROR(SU175*(1+LEVEL_2!#REF!),0)</f>
        <v>0</v>
      </c>
      <c r="UE175" s="675">
        <f>IFERROR(SV175*(1+LEVEL_2!#REF!),0)</f>
        <v>0</v>
      </c>
      <c r="UF175" s="675">
        <f>IFERROR(SW175*(1+LEVEL_2!#REF!),0)</f>
        <v>0</v>
      </c>
      <c r="UG175" s="675">
        <f>IFERROR(SX175*(1+LEVEL_2!#REF!),0)</f>
        <v>0</v>
      </c>
      <c r="UH175" s="675">
        <f>IFERROR(SY175*(1+LEVEL_2!#REF!),0)</f>
        <v>0</v>
      </c>
      <c r="UI175" s="675">
        <f>IFERROR(SZ175*(1+LEVEL_2!#REF!),0)</f>
        <v>0</v>
      </c>
      <c r="UJ175" s="675">
        <f>IFERROR(TA175*(1+LEVEL_2!#REF!),0)</f>
        <v>0</v>
      </c>
      <c r="UK175" s="675">
        <f>IFERROR(TB175*(1+LEVEL_2!#REF!),0)</f>
        <v>0</v>
      </c>
      <c r="UL175" s="675">
        <f>IFERROR(TC175*(1+LEVEL_2!#REF!),0)</f>
        <v>0</v>
      </c>
      <c r="UN175" s="675">
        <f t="shared" si="2212"/>
        <v>0</v>
      </c>
      <c r="UO175" s="675">
        <f t="shared" si="2213"/>
        <v>0</v>
      </c>
      <c r="UP175" s="675">
        <f t="shared" si="2214"/>
        <v>0</v>
      </c>
      <c r="UQ175" s="675">
        <f t="shared" si="2215"/>
        <v>0</v>
      </c>
      <c r="UR175" s="675">
        <f t="shared" si="2216"/>
        <v>0</v>
      </c>
      <c r="US175" s="675">
        <f t="shared" si="2217"/>
        <v>0</v>
      </c>
      <c r="UT175" s="675">
        <f t="shared" si="2218"/>
        <v>0</v>
      </c>
      <c r="UU175" s="675">
        <f t="shared" si="2219"/>
        <v>0</v>
      </c>
      <c r="UV175" s="675">
        <f t="shared" si="2220"/>
        <v>0</v>
      </c>
      <c r="UW175" s="676">
        <f t="shared" si="2221"/>
        <v>0</v>
      </c>
    </row>
    <row r="176" spans="1:569" s="645" customFormat="1" ht="20.100000000000001" customHeight="1">
      <c r="A176" s="677" t="s">
        <v>170</v>
      </c>
      <c r="B176" s="677" t="s">
        <v>170</v>
      </c>
      <c r="C176" s="764"/>
      <c r="D176" s="764"/>
      <c r="E176" s="842" t="s">
        <v>811</v>
      </c>
      <c r="F176" s="843" t="s">
        <v>812</v>
      </c>
      <c r="G176" s="844"/>
      <c r="H176" s="714" t="s">
        <v>813</v>
      </c>
      <c r="I176" s="845">
        <f>I175/12</f>
        <v>402.5</v>
      </c>
      <c r="J176" s="845">
        <f>J175/12</f>
        <v>402.5</v>
      </c>
      <c r="K176" s="845"/>
      <c r="L176" s="812">
        <f>L175/12</f>
        <v>0</v>
      </c>
      <c r="M176" s="770"/>
      <c r="N176" s="771">
        <f t="shared" si="1423"/>
        <v>402.5</v>
      </c>
      <c r="O176" s="772">
        <f t="shared" si="1424"/>
        <v>0</v>
      </c>
      <c r="Q176" s="845"/>
      <c r="R176" s="690"/>
      <c r="S176" s="690"/>
      <c r="T176" s="845">
        <f>T175/12</f>
        <v>402.5</v>
      </c>
      <c r="U176" s="690"/>
      <c r="V176" s="690"/>
      <c r="W176" s="690"/>
      <c r="X176" s="690"/>
      <c r="Y176" s="690"/>
      <c r="Z176" s="690"/>
      <c r="AA176" s="690"/>
      <c r="AB176" s="690"/>
      <c r="AC176" s="690"/>
      <c r="AD176" s="690"/>
      <c r="AE176" s="690"/>
      <c r="AF176" s="691"/>
      <c r="AH176" s="774">
        <f t="shared" si="2224"/>
        <v>0</v>
      </c>
      <c r="AI176" s="775">
        <f t="shared" si="2225"/>
        <v>0</v>
      </c>
      <c r="AJ176" s="774">
        <f t="shared" si="2226"/>
        <v>0</v>
      </c>
      <c r="AK176" s="775">
        <f t="shared" si="2227"/>
        <v>0</v>
      </c>
      <c r="AL176" s="774">
        <f t="shared" si="2228"/>
        <v>0</v>
      </c>
      <c r="AM176" s="775">
        <f t="shared" si="2229"/>
        <v>0</v>
      </c>
      <c r="AN176" s="774">
        <f t="shared" si="2230"/>
        <v>0</v>
      </c>
      <c r="AO176" s="775">
        <f t="shared" si="2231"/>
        <v>0</v>
      </c>
      <c r="AP176" s="693">
        <f t="shared" si="2162"/>
        <v>0</v>
      </c>
      <c r="AQ176" s="775">
        <f t="shared" si="2232"/>
        <v>0</v>
      </c>
      <c r="AR176" s="774">
        <f t="shared" si="2233"/>
        <v>0</v>
      </c>
      <c r="AS176" s="775">
        <f t="shared" si="2234"/>
        <v>0</v>
      </c>
      <c r="AT176" s="776">
        <f t="shared" si="2161"/>
        <v>36000</v>
      </c>
      <c r="AU176" s="776">
        <f>AV176*$AU$5</f>
        <v>60000</v>
      </c>
      <c r="AV176" s="693">
        <v>30000</v>
      </c>
      <c r="AW176" s="775">
        <f t="shared" ref="AW176:AW182" si="2455">IFERROR(AT176*$L176, 0)</f>
        <v>0</v>
      </c>
      <c r="AX176" s="775">
        <f t="shared" si="2235"/>
        <v>0</v>
      </c>
      <c r="AY176" s="775">
        <f t="shared" si="2236"/>
        <v>24150000</v>
      </c>
      <c r="AZ176" s="775">
        <f t="shared" si="2236"/>
        <v>12075000</v>
      </c>
      <c r="BA176" s="693">
        <f t="shared" si="2237"/>
        <v>12075000</v>
      </c>
      <c r="BB176" s="693">
        <f t="shared" si="2238"/>
        <v>0</v>
      </c>
      <c r="BC176" s="774">
        <f t="shared" si="2239"/>
        <v>0</v>
      </c>
      <c r="BD176" s="775">
        <f t="shared" si="2240"/>
        <v>0</v>
      </c>
      <c r="BE176" s="777"/>
      <c r="BG176" s="790">
        <f t="shared" si="2241"/>
        <v>0</v>
      </c>
      <c r="BH176" s="790">
        <f t="shared" si="2242"/>
        <v>0</v>
      </c>
      <c r="BI176" s="790">
        <f t="shared" si="2243"/>
        <v>0</v>
      </c>
      <c r="BJ176" s="790">
        <f t="shared" si="2244"/>
        <v>0</v>
      </c>
      <c r="BK176" s="790">
        <f t="shared" si="2245"/>
        <v>0</v>
      </c>
      <c r="BL176" s="790">
        <f t="shared" si="2246"/>
        <v>0</v>
      </c>
      <c r="BM176" s="790">
        <f t="shared" si="2247"/>
        <v>0</v>
      </c>
      <c r="BN176" s="790">
        <f t="shared" si="2248"/>
        <v>0</v>
      </c>
      <c r="BO176" s="790">
        <f t="shared" si="2167"/>
        <v>0</v>
      </c>
      <c r="BP176" s="790">
        <f t="shared" si="2249"/>
        <v>0</v>
      </c>
      <c r="BQ176" s="790">
        <f t="shared" si="2250"/>
        <v>0</v>
      </c>
      <c r="BR176" s="790">
        <f t="shared" si="2251"/>
        <v>0</v>
      </c>
      <c r="BS176" s="790">
        <f t="shared" si="2168"/>
        <v>0</v>
      </c>
      <c r="BT176" s="790">
        <f t="shared" si="2252"/>
        <v>0</v>
      </c>
      <c r="BU176" s="790">
        <f t="shared" si="2253"/>
        <v>0</v>
      </c>
      <c r="BV176" s="790">
        <f t="shared" si="2254"/>
        <v>0</v>
      </c>
      <c r="BW176" s="790"/>
      <c r="BX176" s="790">
        <f t="shared" si="2255"/>
        <v>0</v>
      </c>
      <c r="BY176" s="791" t="s">
        <v>400</v>
      </c>
      <c r="CA176" s="744">
        <v>54000</v>
      </c>
      <c r="CB176" s="745">
        <f t="shared" si="2256"/>
        <v>21735000</v>
      </c>
      <c r="CC176" s="718">
        <v>9000</v>
      </c>
      <c r="CD176" s="745">
        <f t="shared" si="2257"/>
        <v>3622500</v>
      </c>
      <c r="CE176" s="718">
        <v>9000</v>
      </c>
      <c r="CF176" s="745">
        <f t="shared" si="2258"/>
        <v>3622500</v>
      </c>
      <c r="CG176" s="718">
        <v>18000</v>
      </c>
      <c r="CH176" s="745">
        <f t="shared" si="2259"/>
        <v>7245000</v>
      </c>
      <c r="CI176" s="746">
        <f t="shared" si="2176"/>
        <v>90000</v>
      </c>
      <c r="CJ176" s="745">
        <f t="shared" si="2260"/>
        <v>36225000</v>
      </c>
      <c r="CK176" s="718"/>
      <c r="CL176" s="745">
        <f t="shared" si="2261"/>
        <v>0</v>
      </c>
      <c r="CM176" s="746">
        <f t="shared" si="2177"/>
        <v>90000</v>
      </c>
      <c r="CN176" s="745">
        <f t="shared" si="2262"/>
        <v>36225000</v>
      </c>
      <c r="CO176" s="699">
        <f t="shared" si="2263"/>
        <v>0</v>
      </c>
      <c r="CP176" s="699">
        <f t="shared" si="2263"/>
        <v>0</v>
      </c>
      <c r="CQ176" s="699">
        <f t="shared" si="2263"/>
        <v>0</v>
      </c>
      <c r="CR176" s="699">
        <f t="shared" si="2263"/>
        <v>36225000</v>
      </c>
      <c r="CS176" s="700">
        <f t="shared" si="2263"/>
        <v>0</v>
      </c>
      <c r="CT176" s="699">
        <f t="shared" si="2263"/>
        <v>0</v>
      </c>
      <c r="CU176" s="699">
        <f t="shared" si="2263"/>
        <v>0</v>
      </c>
      <c r="CV176" s="700">
        <f t="shared" si="2264"/>
        <v>0</v>
      </c>
      <c r="CW176" s="697"/>
      <c r="CX176" s="696">
        <f t="shared" si="2265"/>
        <v>0</v>
      </c>
      <c r="CY176" s="701"/>
      <c r="DA176" s="778">
        <f>IFERROR(VLOOKUP($C176,정민건설!$A$13:$AM$154,28,FALSE),0)</f>
        <v>0</v>
      </c>
      <c r="DB176" s="775">
        <f t="shared" si="2266"/>
        <v>0</v>
      </c>
      <c r="DC176" s="778">
        <f>IFERROR(VLOOKUP($C176,정민건설!$A$13:$AM$154,30,FALSE),0)</f>
        <v>0</v>
      </c>
      <c r="DD176" s="775">
        <f t="shared" si="2267"/>
        <v>0</v>
      </c>
      <c r="DE176" s="774">
        <f>IFERROR(VLOOKUP($C176,정민건설!$A$13:$AM$154,32,FALSE),0)</f>
        <v>0</v>
      </c>
      <c r="DF176" s="775">
        <f t="shared" si="2268"/>
        <v>0</v>
      </c>
      <c r="DG176" s="774">
        <f>IFERROR(VLOOKUP($C176,정민건설!$A$13:$AM$154,34,FALSE),0)</f>
        <v>0</v>
      </c>
      <c r="DH176" s="775">
        <f t="shared" si="2269"/>
        <v>0</v>
      </c>
      <c r="DI176" s="693">
        <f t="shared" si="2169"/>
        <v>0</v>
      </c>
      <c r="DJ176" s="775">
        <f t="shared" si="2270"/>
        <v>0</v>
      </c>
      <c r="DK176" s="778">
        <f t="shared" si="2271"/>
        <v>0</v>
      </c>
      <c r="DL176" s="779">
        <f t="shared" si="2272"/>
        <v>0</v>
      </c>
      <c r="DM176" s="693">
        <f t="shared" si="2170"/>
        <v>0</v>
      </c>
      <c r="DN176" s="775">
        <f t="shared" si="2273"/>
        <v>0</v>
      </c>
      <c r="DO176" s="693">
        <f t="shared" si="2274"/>
        <v>0</v>
      </c>
      <c r="DP176" s="693">
        <f t="shared" si="2275"/>
        <v>0</v>
      </c>
      <c r="DQ176" s="774"/>
      <c r="DR176" s="775">
        <f t="shared" si="2276"/>
        <v>0</v>
      </c>
      <c r="DS176" s="777"/>
      <c r="DU176" s="774">
        <f>IFERROR(VLOOKUP($C176,[1]영만종합건설!$A$13:$AN$154,28,FALSE),0)</f>
        <v>0</v>
      </c>
      <c r="DV176" s="780">
        <f t="shared" si="2277"/>
        <v>0</v>
      </c>
      <c r="DW176" s="774">
        <f>IFERROR(VLOOKUP($C176,[1]영만종합건설!$A$13:$AN$154,30,FALSE),0)</f>
        <v>0</v>
      </c>
      <c r="DX176" s="780">
        <f t="shared" si="2278"/>
        <v>0</v>
      </c>
      <c r="DY176" s="778">
        <f>IFERROR(VLOOKUP($C176,[1]영만종합건설!$A$13:$AN$154,32,FALSE),0)</f>
        <v>0</v>
      </c>
      <c r="DZ176" s="780">
        <f t="shared" si="2279"/>
        <v>0</v>
      </c>
      <c r="EA176" s="778">
        <f>IFERROR(VLOOKUP($C176,[1]영만종합건설!$A$13:$AN$154,34,FALSE),0)</f>
        <v>0</v>
      </c>
      <c r="EB176" s="780">
        <f t="shared" si="2280"/>
        <v>0</v>
      </c>
      <c r="EC176" s="703">
        <f t="shared" si="2171"/>
        <v>0</v>
      </c>
      <c r="ED176" s="780">
        <f t="shared" si="2281"/>
        <v>0</v>
      </c>
      <c r="EE176" s="778">
        <f t="shared" si="2282"/>
        <v>0</v>
      </c>
      <c r="EF176" s="779">
        <f t="shared" si="2283"/>
        <v>0</v>
      </c>
      <c r="EG176" s="703">
        <f t="shared" si="2172"/>
        <v>0</v>
      </c>
      <c r="EH176" s="780">
        <f t="shared" si="2284"/>
        <v>0</v>
      </c>
      <c r="EI176" s="703">
        <f t="shared" si="2285"/>
        <v>0</v>
      </c>
      <c r="EJ176" s="703">
        <f t="shared" si="2286"/>
        <v>0</v>
      </c>
      <c r="EK176" s="778"/>
      <c r="EL176" s="780">
        <f t="shared" si="2287"/>
        <v>0</v>
      </c>
      <c r="EM176" s="781"/>
      <c r="EO176" s="778">
        <f>IFERROR(VLOOKUP($C176,[1]부강종합건설!$A$13:$AM$154,28,FALSE),0)</f>
        <v>0</v>
      </c>
      <c r="EP176" s="780">
        <f t="shared" si="2288"/>
        <v>0</v>
      </c>
      <c r="EQ176" s="778">
        <f>IFERROR(VLOOKUP($C176,[1]부강종합건설!$A$13:$AM$154,30,FALSE),0)</f>
        <v>0</v>
      </c>
      <c r="ER176" s="780">
        <f t="shared" si="2289"/>
        <v>0</v>
      </c>
      <c r="ES176" s="778">
        <f>IFERROR(VLOOKUP($C176,[1]부강종합건설!$A$13:$AM$154,32,FALSE),0)</f>
        <v>0</v>
      </c>
      <c r="ET176" s="780">
        <f t="shared" si="2290"/>
        <v>0</v>
      </c>
      <c r="EU176" s="778">
        <f>IFERROR(VLOOKUP($C176,[1]부강종합건설!$A$13:$AM$154,34,FALSE),0)</f>
        <v>0</v>
      </c>
      <c r="EV176" s="780">
        <f t="shared" si="2291"/>
        <v>0</v>
      </c>
      <c r="EW176" s="703">
        <f t="shared" si="2159"/>
        <v>0</v>
      </c>
      <c r="EX176" s="780">
        <f t="shared" si="2292"/>
        <v>0</v>
      </c>
      <c r="EY176" s="778">
        <f t="shared" si="2293"/>
        <v>0</v>
      </c>
      <c r="EZ176" s="779">
        <f t="shared" si="2294"/>
        <v>0</v>
      </c>
      <c r="FA176" s="703">
        <f t="shared" si="2160"/>
        <v>0</v>
      </c>
      <c r="FB176" s="780">
        <f t="shared" si="2295"/>
        <v>0</v>
      </c>
      <c r="FC176" s="703">
        <f t="shared" si="2296"/>
        <v>0</v>
      </c>
      <c r="FD176" s="703">
        <f t="shared" si="2297"/>
        <v>0</v>
      </c>
      <c r="FE176" s="778"/>
      <c r="FF176" s="780">
        <f t="shared" si="2298"/>
        <v>0</v>
      </c>
      <c r="FG176" s="782"/>
      <c r="FI176" s="774">
        <f>IFERROR(VLOOKUP($C176,[1]대도엔지니어링!$A$13:$AN$154,28,FALSE),0)</f>
        <v>0</v>
      </c>
      <c r="FJ176" s="775">
        <f t="shared" si="2299"/>
        <v>0</v>
      </c>
      <c r="FK176" s="774">
        <f>IFERROR(VLOOKUP($C176,[1]대도엔지니어링!$A$13:$AN$154,30,FALSE),0)</f>
        <v>0</v>
      </c>
      <c r="FL176" s="775">
        <f t="shared" si="2300"/>
        <v>0</v>
      </c>
      <c r="FM176" s="774">
        <f>IFERROR(VLOOKUP($C176,[1]대도엔지니어링!$A$13:$AN$154,32,FALSE),0)</f>
        <v>0</v>
      </c>
      <c r="FN176" s="775">
        <f t="shared" si="2301"/>
        <v>0</v>
      </c>
      <c r="FO176" s="774">
        <f>IFERROR(VLOOKUP($C176,[1]대도엔지니어링!$A$13:$AN$154,34,FALSE),0)</f>
        <v>0</v>
      </c>
      <c r="FP176" s="775">
        <f t="shared" si="2302"/>
        <v>0</v>
      </c>
      <c r="FQ176" s="693">
        <f t="shared" si="2163"/>
        <v>0</v>
      </c>
      <c r="FR176" s="775">
        <f t="shared" si="2303"/>
        <v>0</v>
      </c>
      <c r="FS176" s="774">
        <f t="shared" si="2158"/>
        <v>0</v>
      </c>
      <c r="FT176" s="775">
        <f t="shared" si="2304"/>
        <v>0</v>
      </c>
      <c r="FU176" s="693">
        <f t="shared" si="2164"/>
        <v>0</v>
      </c>
      <c r="FV176" s="775">
        <f t="shared" si="2305"/>
        <v>0</v>
      </c>
      <c r="FW176" s="693">
        <f t="shared" si="2306"/>
        <v>0</v>
      </c>
      <c r="FX176" s="693">
        <f t="shared" si="2307"/>
        <v>0</v>
      </c>
      <c r="FY176" s="774"/>
      <c r="FZ176" s="775">
        <f t="shared" si="2308"/>
        <v>0</v>
      </c>
      <c r="GA176" s="782"/>
      <c r="GC176" s="774">
        <f>IFERROR(VLOOKUP($C176,[1]부명엔지니어링!$A$13:$AN$154,28,FALSE),0)</f>
        <v>0</v>
      </c>
      <c r="GD176" s="775">
        <f t="shared" si="2309"/>
        <v>0</v>
      </c>
      <c r="GE176" s="774">
        <f>IFERROR(VLOOKUP($C176,[1]부명엔지니어링!$A$13:$AN$154,30,FALSE),0)</f>
        <v>0</v>
      </c>
      <c r="GF176" s="775">
        <f t="shared" si="2310"/>
        <v>0</v>
      </c>
      <c r="GG176" s="774">
        <f>IFERROR(VLOOKUP($C176,[1]부명엔지니어링!$A$13:$AN$154,32,FALSE),0)</f>
        <v>0</v>
      </c>
      <c r="GH176" s="775">
        <f t="shared" si="2311"/>
        <v>0</v>
      </c>
      <c r="GI176" s="774">
        <f>IFERROR(VLOOKUP($C176,[1]부명엔지니어링!$A$13:$AN$154,34,FALSE),0)</f>
        <v>0</v>
      </c>
      <c r="GJ176" s="775">
        <f t="shared" si="2312"/>
        <v>0</v>
      </c>
      <c r="GK176" s="693">
        <f t="shared" si="2165"/>
        <v>0</v>
      </c>
      <c r="GL176" s="775">
        <f t="shared" si="2313"/>
        <v>0</v>
      </c>
      <c r="GM176" s="774">
        <f t="shared" si="2314"/>
        <v>0</v>
      </c>
      <c r="GN176" s="775">
        <f t="shared" si="2315"/>
        <v>0</v>
      </c>
      <c r="GO176" s="693">
        <f t="shared" si="2166"/>
        <v>0</v>
      </c>
      <c r="GP176" s="775">
        <f t="shared" si="2316"/>
        <v>0</v>
      </c>
      <c r="GQ176" s="693">
        <f t="shared" si="2317"/>
        <v>0</v>
      </c>
      <c r="GR176" s="693">
        <f t="shared" si="2318"/>
        <v>0</v>
      </c>
      <c r="GS176" s="774"/>
      <c r="GT176" s="775">
        <f t="shared" si="2319"/>
        <v>0</v>
      </c>
      <c r="GU176" s="782"/>
      <c r="GW176" s="790">
        <f t="shared" si="2320"/>
        <v>0</v>
      </c>
      <c r="GX176" s="790">
        <f t="shared" si="2321"/>
        <v>0</v>
      </c>
      <c r="GY176" s="790">
        <f t="shared" si="2322"/>
        <v>0</v>
      </c>
      <c r="GZ176" s="790">
        <f t="shared" si="2323"/>
        <v>0</v>
      </c>
      <c r="HA176" s="790">
        <f t="shared" si="2324"/>
        <v>0</v>
      </c>
      <c r="HB176" s="790">
        <f t="shared" si="2325"/>
        <v>0</v>
      </c>
      <c r="HC176" s="790">
        <f t="shared" si="2326"/>
        <v>0</v>
      </c>
      <c r="HD176" s="790">
        <f t="shared" si="2327"/>
        <v>0</v>
      </c>
      <c r="HE176" s="790">
        <f t="shared" si="2173"/>
        <v>0</v>
      </c>
      <c r="HF176" s="790">
        <f t="shared" si="2328"/>
        <v>0</v>
      </c>
      <c r="HG176" s="790">
        <f t="shared" si="2329"/>
        <v>0</v>
      </c>
      <c r="HH176" s="790">
        <f t="shared" si="2330"/>
        <v>0</v>
      </c>
      <c r="HI176" s="790">
        <f t="shared" si="2174"/>
        <v>0</v>
      </c>
      <c r="HJ176" s="790">
        <f t="shared" si="2331"/>
        <v>0</v>
      </c>
      <c r="HK176" s="790">
        <f t="shared" si="2332"/>
        <v>0</v>
      </c>
      <c r="HL176" s="790">
        <f t="shared" si="2333"/>
        <v>0</v>
      </c>
      <c r="HM176" s="790"/>
      <c r="HN176" s="790">
        <f t="shared" si="2334"/>
        <v>0</v>
      </c>
      <c r="HO176" s="791" t="s">
        <v>400</v>
      </c>
      <c r="HQ176" s="783"/>
      <c r="HR176" s="784">
        <f t="shared" si="2335"/>
        <v>0</v>
      </c>
      <c r="HS176" s="783"/>
      <c r="HT176" s="784">
        <f t="shared" si="2336"/>
        <v>0</v>
      </c>
      <c r="HU176" s="783"/>
      <c r="HV176" s="784">
        <f t="shared" si="2337"/>
        <v>0</v>
      </c>
      <c r="HW176" s="783"/>
      <c r="HX176" s="784">
        <f t="shared" si="2338"/>
        <v>0</v>
      </c>
      <c r="HY176" s="707">
        <f t="shared" si="2178"/>
        <v>0</v>
      </c>
      <c r="HZ176" s="784">
        <f t="shared" si="2339"/>
        <v>0</v>
      </c>
      <c r="IA176" s="783"/>
      <c r="IB176" s="784">
        <f t="shared" si="2340"/>
        <v>0</v>
      </c>
      <c r="IC176" s="707">
        <f t="shared" si="2179"/>
        <v>0</v>
      </c>
      <c r="ID176" s="784">
        <f t="shared" si="2341"/>
        <v>0</v>
      </c>
      <c r="IE176" s="706">
        <f t="shared" si="2342"/>
        <v>0</v>
      </c>
      <c r="IF176" s="706">
        <f t="shared" si="2343"/>
        <v>0</v>
      </c>
      <c r="IG176" s="783"/>
      <c r="IH176" s="784">
        <f t="shared" si="2344"/>
        <v>0</v>
      </c>
      <c r="II176" s="782"/>
      <c r="IK176" s="783"/>
      <c r="IL176" s="784">
        <f t="shared" si="2345"/>
        <v>0</v>
      </c>
      <c r="IM176" s="783"/>
      <c r="IN176" s="784">
        <f t="shared" si="2346"/>
        <v>0</v>
      </c>
      <c r="IO176" s="783"/>
      <c r="IP176" s="784">
        <f t="shared" si="2347"/>
        <v>0</v>
      </c>
      <c r="IQ176" s="783"/>
      <c r="IR176" s="784">
        <f t="shared" si="2348"/>
        <v>0</v>
      </c>
      <c r="IS176" s="707">
        <f t="shared" si="2180"/>
        <v>0</v>
      </c>
      <c r="IT176" s="784">
        <f t="shared" si="2349"/>
        <v>0</v>
      </c>
      <c r="IU176" s="783"/>
      <c r="IV176" s="784">
        <f t="shared" si="2350"/>
        <v>0</v>
      </c>
      <c r="IW176" s="707">
        <f t="shared" si="2181"/>
        <v>0</v>
      </c>
      <c r="IX176" s="784">
        <f t="shared" si="2351"/>
        <v>0</v>
      </c>
      <c r="IY176" s="706">
        <f t="shared" si="2352"/>
        <v>0</v>
      </c>
      <c r="IZ176" s="706">
        <f t="shared" si="2353"/>
        <v>0</v>
      </c>
      <c r="JA176" s="783"/>
      <c r="JB176" s="784">
        <f t="shared" si="2354"/>
        <v>0</v>
      </c>
      <c r="JC176" s="782"/>
      <c r="JE176" s="783"/>
      <c r="JF176" s="784">
        <f t="shared" si="2355"/>
        <v>0</v>
      </c>
      <c r="JG176" s="783"/>
      <c r="JH176" s="784">
        <f t="shared" si="2356"/>
        <v>0</v>
      </c>
      <c r="JI176" s="783"/>
      <c r="JJ176" s="784">
        <f t="shared" si="2357"/>
        <v>0</v>
      </c>
      <c r="JK176" s="783"/>
      <c r="JL176" s="784">
        <f t="shared" si="2358"/>
        <v>0</v>
      </c>
      <c r="JM176" s="707">
        <f t="shared" si="2182"/>
        <v>0</v>
      </c>
      <c r="JN176" s="784">
        <f t="shared" si="2359"/>
        <v>0</v>
      </c>
      <c r="JO176" s="783"/>
      <c r="JP176" s="784">
        <f t="shared" si="2360"/>
        <v>0</v>
      </c>
      <c r="JQ176" s="707">
        <f t="shared" si="2183"/>
        <v>0</v>
      </c>
      <c r="JR176" s="784">
        <f t="shared" si="2361"/>
        <v>0</v>
      </c>
      <c r="JS176" s="706">
        <f t="shared" si="2362"/>
        <v>0</v>
      </c>
      <c r="JT176" s="706">
        <f t="shared" si="2363"/>
        <v>0</v>
      </c>
      <c r="JU176" s="783"/>
      <c r="JV176" s="784">
        <f t="shared" si="2364"/>
        <v>0</v>
      </c>
      <c r="JW176" s="782"/>
      <c r="JY176" s="783"/>
      <c r="JZ176" s="784">
        <f t="shared" si="2365"/>
        <v>0</v>
      </c>
      <c r="KA176" s="783"/>
      <c r="KB176" s="784">
        <f t="shared" si="2366"/>
        <v>0</v>
      </c>
      <c r="KC176" s="783"/>
      <c r="KD176" s="784">
        <f t="shared" si="2367"/>
        <v>0</v>
      </c>
      <c r="KE176" s="783"/>
      <c r="KF176" s="784">
        <f t="shared" si="2368"/>
        <v>0</v>
      </c>
      <c r="KG176" s="707">
        <f t="shared" si="2184"/>
        <v>0</v>
      </c>
      <c r="KH176" s="784">
        <f t="shared" si="2369"/>
        <v>0</v>
      </c>
      <c r="KI176" s="783"/>
      <c r="KJ176" s="784">
        <f t="shared" si="2370"/>
        <v>0</v>
      </c>
      <c r="KK176" s="707">
        <f t="shared" si="2185"/>
        <v>0</v>
      </c>
      <c r="KL176" s="784">
        <f t="shared" si="2371"/>
        <v>0</v>
      </c>
      <c r="KM176" s="706">
        <f t="shared" si="2372"/>
        <v>0</v>
      </c>
      <c r="KN176" s="706">
        <f t="shared" si="2373"/>
        <v>0</v>
      </c>
      <c r="KO176" s="783"/>
      <c r="KP176" s="784">
        <f t="shared" si="2374"/>
        <v>0</v>
      </c>
      <c r="KQ176" s="782"/>
      <c r="KS176" s="783"/>
      <c r="KT176" s="784">
        <f t="shared" si="2375"/>
        <v>0</v>
      </c>
      <c r="KU176" s="783"/>
      <c r="KV176" s="784">
        <f t="shared" si="2376"/>
        <v>0</v>
      </c>
      <c r="KW176" s="783"/>
      <c r="KX176" s="784">
        <f t="shared" si="2377"/>
        <v>0</v>
      </c>
      <c r="KY176" s="783"/>
      <c r="KZ176" s="784">
        <f t="shared" si="2378"/>
        <v>0</v>
      </c>
      <c r="LA176" s="707">
        <f t="shared" si="2186"/>
        <v>0</v>
      </c>
      <c r="LB176" s="784">
        <f t="shared" si="2379"/>
        <v>0</v>
      </c>
      <c r="LC176" s="783"/>
      <c r="LD176" s="784">
        <f t="shared" si="2380"/>
        <v>0</v>
      </c>
      <c r="LE176" s="707">
        <f t="shared" si="2187"/>
        <v>0</v>
      </c>
      <c r="LF176" s="784">
        <f t="shared" si="2381"/>
        <v>0</v>
      </c>
      <c r="LG176" s="706">
        <f t="shared" si="2382"/>
        <v>0</v>
      </c>
      <c r="LH176" s="706">
        <f t="shared" si="2383"/>
        <v>0</v>
      </c>
      <c r="LI176" s="783"/>
      <c r="LJ176" s="784">
        <f t="shared" si="2384"/>
        <v>0</v>
      </c>
      <c r="LK176" s="782"/>
      <c r="LM176" s="783"/>
      <c r="LN176" s="784">
        <f t="shared" si="2385"/>
        <v>0</v>
      </c>
      <c r="LO176" s="783"/>
      <c r="LP176" s="784">
        <f t="shared" si="2386"/>
        <v>0</v>
      </c>
      <c r="LQ176" s="783"/>
      <c r="LR176" s="784">
        <f t="shared" si="2387"/>
        <v>0</v>
      </c>
      <c r="LS176" s="783"/>
      <c r="LT176" s="784">
        <f t="shared" si="2388"/>
        <v>0</v>
      </c>
      <c r="LU176" s="707">
        <f t="shared" si="2188"/>
        <v>0</v>
      </c>
      <c r="LV176" s="784">
        <f t="shared" si="2389"/>
        <v>0</v>
      </c>
      <c r="LW176" s="783"/>
      <c r="LX176" s="784">
        <f t="shared" si="2390"/>
        <v>0</v>
      </c>
      <c r="LY176" s="707">
        <f t="shared" si="2189"/>
        <v>0</v>
      </c>
      <c r="LZ176" s="784">
        <f t="shared" si="2391"/>
        <v>0</v>
      </c>
      <c r="MA176" s="706">
        <f t="shared" si="2392"/>
        <v>0</v>
      </c>
      <c r="MB176" s="706">
        <f t="shared" si="2393"/>
        <v>0</v>
      </c>
      <c r="MC176" s="783"/>
      <c r="MD176" s="784">
        <f t="shared" si="2394"/>
        <v>0</v>
      </c>
      <c r="ME176" s="782"/>
      <c r="MG176" s="783"/>
      <c r="MH176" s="784">
        <f t="shared" si="2395"/>
        <v>0</v>
      </c>
      <c r="MI176" s="783"/>
      <c r="MJ176" s="784">
        <f t="shared" si="2396"/>
        <v>0</v>
      </c>
      <c r="MK176" s="783"/>
      <c r="ML176" s="784">
        <f t="shared" si="2397"/>
        <v>0</v>
      </c>
      <c r="MM176" s="783"/>
      <c r="MN176" s="784">
        <f t="shared" si="2398"/>
        <v>0</v>
      </c>
      <c r="MO176" s="707">
        <f t="shared" si="2190"/>
        <v>0</v>
      </c>
      <c r="MP176" s="784">
        <f t="shared" si="2399"/>
        <v>0</v>
      </c>
      <c r="MQ176" s="783"/>
      <c r="MR176" s="784">
        <f t="shared" si="2400"/>
        <v>0</v>
      </c>
      <c r="MS176" s="707">
        <f t="shared" si="2191"/>
        <v>0</v>
      </c>
      <c r="MT176" s="784">
        <f t="shared" si="2401"/>
        <v>0</v>
      </c>
      <c r="MU176" s="706">
        <f t="shared" si="2402"/>
        <v>0</v>
      </c>
      <c r="MV176" s="706">
        <f t="shared" si="2403"/>
        <v>0</v>
      </c>
      <c r="MW176" s="783"/>
      <c r="MX176" s="784">
        <f t="shared" si="2404"/>
        <v>0</v>
      </c>
      <c r="MY176" s="782"/>
      <c r="NA176" s="783"/>
      <c r="NB176" s="784">
        <f t="shared" si="2405"/>
        <v>0</v>
      </c>
      <c r="NC176" s="783"/>
      <c r="ND176" s="784">
        <f t="shared" si="2406"/>
        <v>0</v>
      </c>
      <c r="NE176" s="783"/>
      <c r="NF176" s="784">
        <f t="shared" si="2407"/>
        <v>0</v>
      </c>
      <c r="NG176" s="783"/>
      <c r="NH176" s="784">
        <f t="shared" si="2408"/>
        <v>0</v>
      </c>
      <c r="NI176" s="707">
        <f t="shared" si="2192"/>
        <v>0</v>
      </c>
      <c r="NJ176" s="784">
        <f t="shared" si="2409"/>
        <v>0</v>
      </c>
      <c r="NK176" s="783"/>
      <c r="NL176" s="784">
        <f t="shared" si="2410"/>
        <v>0</v>
      </c>
      <c r="NM176" s="707">
        <f t="shared" si="2193"/>
        <v>0</v>
      </c>
      <c r="NN176" s="784">
        <f t="shared" si="2411"/>
        <v>0</v>
      </c>
      <c r="NO176" s="706">
        <f t="shared" si="2412"/>
        <v>0</v>
      </c>
      <c r="NP176" s="706">
        <f t="shared" si="2413"/>
        <v>0</v>
      </c>
      <c r="NQ176" s="783"/>
      <c r="NR176" s="784">
        <f t="shared" si="2414"/>
        <v>0</v>
      </c>
      <c r="NS176" s="782"/>
      <c r="NU176" s="783"/>
      <c r="NV176" s="784">
        <f t="shared" si="2415"/>
        <v>0</v>
      </c>
      <c r="NW176" s="783"/>
      <c r="NX176" s="784">
        <f t="shared" si="2416"/>
        <v>0</v>
      </c>
      <c r="NY176" s="783"/>
      <c r="NZ176" s="784">
        <f t="shared" si="2417"/>
        <v>0</v>
      </c>
      <c r="OA176" s="783"/>
      <c r="OB176" s="784">
        <f t="shared" si="2418"/>
        <v>0</v>
      </c>
      <c r="OC176" s="707">
        <f t="shared" si="2194"/>
        <v>0</v>
      </c>
      <c r="OD176" s="784">
        <f t="shared" si="2419"/>
        <v>0</v>
      </c>
      <c r="OE176" s="783"/>
      <c r="OF176" s="784">
        <f t="shared" si="2420"/>
        <v>0</v>
      </c>
      <c r="OG176" s="707">
        <f t="shared" si="2195"/>
        <v>0</v>
      </c>
      <c r="OH176" s="784">
        <f t="shared" si="2421"/>
        <v>0</v>
      </c>
      <c r="OI176" s="706">
        <f t="shared" si="2422"/>
        <v>0</v>
      </c>
      <c r="OJ176" s="706">
        <f t="shared" si="2423"/>
        <v>0</v>
      </c>
      <c r="OK176" s="783"/>
      <c r="OL176" s="784">
        <f t="shared" si="2424"/>
        <v>0</v>
      </c>
      <c r="OM176" s="782"/>
      <c r="OO176" s="783"/>
      <c r="OP176" s="784">
        <f t="shared" si="2425"/>
        <v>0</v>
      </c>
      <c r="OQ176" s="783"/>
      <c r="OR176" s="784">
        <f t="shared" si="2426"/>
        <v>0</v>
      </c>
      <c r="OS176" s="783"/>
      <c r="OT176" s="784">
        <f t="shared" si="2427"/>
        <v>0</v>
      </c>
      <c r="OU176" s="783"/>
      <c r="OV176" s="784">
        <f t="shared" si="2428"/>
        <v>0</v>
      </c>
      <c r="OW176" s="707">
        <f t="shared" si="2196"/>
        <v>0</v>
      </c>
      <c r="OX176" s="784">
        <f t="shared" si="2429"/>
        <v>0</v>
      </c>
      <c r="OY176" s="783"/>
      <c r="OZ176" s="784">
        <f t="shared" si="2430"/>
        <v>0</v>
      </c>
      <c r="PA176" s="707">
        <f t="shared" si="2197"/>
        <v>0</v>
      </c>
      <c r="PB176" s="784">
        <f t="shared" si="2431"/>
        <v>0</v>
      </c>
      <c r="PC176" s="706">
        <f t="shared" si="2432"/>
        <v>0</v>
      </c>
      <c r="PD176" s="706">
        <f t="shared" si="2433"/>
        <v>0</v>
      </c>
      <c r="PE176" s="783"/>
      <c r="PF176" s="784">
        <f t="shared" si="2434"/>
        <v>0</v>
      </c>
      <c r="PG176" s="782"/>
      <c r="PI176" s="783"/>
      <c r="PJ176" s="784">
        <f t="shared" si="2435"/>
        <v>0</v>
      </c>
      <c r="PK176" s="783"/>
      <c r="PL176" s="784">
        <f t="shared" si="2436"/>
        <v>0</v>
      </c>
      <c r="PM176" s="783"/>
      <c r="PN176" s="784">
        <f t="shared" si="2437"/>
        <v>0</v>
      </c>
      <c r="PO176" s="783"/>
      <c r="PP176" s="784">
        <f t="shared" si="2438"/>
        <v>0</v>
      </c>
      <c r="PQ176" s="707">
        <f t="shared" si="2198"/>
        <v>0</v>
      </c>
      <c r="PR176" s="784">
        <f t="shared" si="2439"/>
        <v>0</v>
      </c>
      <c r="PS176" s="783"/>
      <c r="PT176" s="784">
        <f t="shared" si="2440"/>
        <v>0</v>
      </c>
      <c r="PU176" s="707">
        <f t="shared" si="2199"/>
        <v>0</v>
      </c>
      <c r="PV176" s="784">
        <f t="shared" si="2441"/>
        <v>0</v>
      </c>
      <c r="PW176" s="706">
        <f t="shared" si="2442"/>
        <v>0</v>
      </c>
      <c r="PX176" s="706">
        <f t="shared" si="2443"/>
        <v>0</v>
      </c>
      <c r="PY176" s="783"/>
      <c r="PZ176" s="784">
        <f t="shared" si="2444"/>
        <v>0</v>
      </c>
      <c r="QA176" s="782"/>
      <c r="QC176" s="783"/>
      <c r="QD176" s="784">
        <f t="shared" si="2445"/>
        <v>0</v>
      </c>
      <c r="QE176" s="783"/>
      <c r="QF176" s="784">
        <f t="shared" si="2446"/>
        <v>0</v>
      </c>
      <c r="QG176" s="783"/>
      <c r="QH176" s="784">
        <f t="shared" si="2447"/>
        <v>0</v>
      </c>
      <c r="QI176" s="783"/>
      <c r="QJ176" s="784">
        <f t="shared" si="2448"/>
        <v>0</v>
      </c>
      <c r="QK176" s="707">
        <f t="shared" si="2200"/>
        <v>0</v>
      </c>
      <c r="QL176" s="784">
        <f t="shared" si="2449"/>
        <v>0</v>
      </c>
      <c r="QM176" s="783"/>
      <c r="QN176" s="784">
        <f t="shared" si="2450"/>
        <v>0</v>
      </c>
      <c r="QO176" s="707">
        <f t="shared" si="2201"/>
        <v>0</v>
      </c>
      <c r="QP176" s="784">
        <f t="shared" si="2451"/>
        <v>0</v>
      </c>
      <c r="QQ176" s="706">
        <f t="shared" si="2452"/>
        <v>0</v>
      </c>
      <c r="QR176" s="706">
        <f t="shared" si="2453"/>
        <v>0</v>
      </c>
      <c r="QS176" s="783"/>
      <c r="QT176" s="784">
        <f t="shared" si="2454"/>
        <v>0</v>
      </c>
      <c r="QU176" s="782"/>
      <c r="RA176" s="785">
        <f t="shared" si="2144"/>
        <v>0</v>
      </c>
      <c r="RB176" s="785" t="e">
        <f t="shared" si="2145"/>
        <v>#REF!</v>
      </c>
      <c r="RC176" s="677">
        <f t="shared" si="2146"/>
        <v>0</v>
      </c>
      <c r="RD176" s="677">
        <f t="shared" si="2146"/>
        <v>0</v>
      </c>
      <c r="RE176" s="677">
        <f t="shared" si="2146"/>
        <v>0</v>
      </c>
      <c r="RF176" s="677">
        <f t="shared" si="2146"/>
        <v>402.5</v>
      </c>
      <c r="RG176" s="677">
        <f t="shared" si="2146"/>
        <v>0</v>
      </c>
      <c r="RH176" s="677">
        <f t="shared" si="2146"/>
        <v>0</v>
      </c>
      <c r="RI176" s="677">
        <f t="shared" si="2146"/>
        <v>0</v>
      </c>
      <c r="RJ176" s="677">
        <f t="shared" si="2146"/>
        <v>0</v>
      </c>
      <c r="RK176" s="677" t="e">
        <f>#REF!</f>
        <v>#REF!</v>
      </c>
      <c r="RL176" s="677" t="e">
        <f>#REF!</f>
        <v>#REF!</v>
      </c>
      <c r="RM176" s="677">
        <f t="shared" si="2147"/>
        <v>0</v>
      </c>
      <c r="RN176" s="677">
        <f t="shared" si="2147"/>
        <v>0</v>
      </c>
      <c r="RO176" s="677">
        <f t="shared" si="2147"/>
        <v>0</v>
      </c>
      <c r="RP176" s="677">
        <f t="shared" si="2147"/>
        <v>0</v>
      </c>
      <c r="RQ176" s="677">
        <f t="shared" si="2147"/>
        <v>0</v>
      </c>
      <c r="RR176" s="677">
        <f t="shared" si="2147"/>
        <v>0</v>
      </c>
      <c r="RS176" s="677">
        <f t="shared" si="2147"/>
        <v>0</v>
      </c>
      <c r="RT176" s="677">
        <f t="shared" si="2147"/>
        <v>0</v>
      </c>
      <c r="RV176" s="675">
        <f t="shared" si="2148"/>
        <v>402.5</v>
      </c>
      <c r="RW176" s="675">
        <f t="shared" si="2149"/>
        <v>0</v>
      </c>
      <c r="RX176" s="675">
        <f t="shared" si="2150"/>
        <v>0</v>
      </c>
      <c r="RY176" s="675">
        <f t="shared" si="2151"/>
        <v>0</v>
      </c>
      <c r="RZ176" s="675">
        <f t="shared" si="2152"/>
        <v>0</v>
      </c>
      <c r="SA176" s="675">
        <f t="shared" si="2153"/>
        <v>0</v>
      </c>
      <c r="SB176" s="675">
        <f t="shared" si="2154"/>
        <v>0</v>
      </c>
      <c r="SC176" s="675">
        <f t="shared" si="2155"/>
        <v>0</v>
      </c>
      <c r="SD176" s="675" t="e">
        <f xml:space="preserve"> SUMIF(#REF!,$SD$8,#REF!)</f>
        <v>#REF!</v>
      </c>
      <c r="SE176" s="675" t="e">
        <f xml:space="preserve"> SUMIF(#REF!,$SE$8,#REF!)</f>
        <v>#REF!</v>
      </c>
      <c r="SG176" s="675">
        <f t="shared" si="2156"/>
        <v>0</v>
      </c>
      <c r="SH176" s="675">
        <f t="shared" si="2156"/>
        <v>0</v>
      </c>
      <c r="SI176" s="675">
        <f t="shared" si="2156"/>
        <v>0</v>
      </c>
      <c r="SJ176" s="675">
        <f t="shared" si="2156"/>
        <v>0</v>
      </c>
      <c r="SK176" s="675">
        <f t="shared" si="2156"/>
        <v>0</v>
      </c>
      <c r="SL176" s="675">
        <f t="shared" si="2156"/>
        <v>0</v>
      </c>
      <c r="SM176" s="675">
        <f t="shared" si="2156"/>
        <v>0</v>
      </c>
      <c r="SN176" s="675">
        <f t="shared" si="2156"/>
        <v>0</v>
      </c>
      <c r="SO176" s="675" t="e">
        <f t="shared" si="2156"/>
        <v>#REF!</v>
      </c>
      <c r="SP176" s="675" t="e">
        <f t="shared" si="2156"/>
        <v>#REF!</v>
      </c>
      <c r="SQ176" s="675">
        <f t="shared" si="2156"/>
        <v>0</v>
      </c>
      <c r="SR176" s="675">
        <f t="shared" si="2156"/>
        <v>0</v>
      </c>
      <c r="SS176" s="675">
        <f t="shared" si="2156"/>
        <v>0</v>
      </c>
      <c r="ST176" s="675">
        <f t="shared" si="2156"/>
        <v>0</v>
      </c>
      <c r="SU176" s="675">
        <f t="shared" si="2156"/>
        <v>0</v>
      </c>
      <c r="SV176" s="675">
        <f t="shared" si="2156"/>
        <v>0</v>
      </c>
      <c r="SW176" s="675">
        <f t="shared" si="2157"/>
        <v>0</v>
      </c>
      <c r="SX176" s="675">
        <f t="shared" si="2157"/>
        <v>0</v>
      </c>
      <c r="SY176" s="675" t="e">
        <f>#REF!*$AP176</f>
        <v>#REF!</v>
      </c>
      <c r="SZ176" s="675" t="e">
        <f>#REF!*$AP176</f>
        <v>#REF!</v>
      </c>
      <c r="TA176" s="675" t="e">
        <f>#REF!*$AP176</f>
        <v>#REF!</v>
      </c>
      <c r="TB176" s="675" t="e">
        <f>#REF!*$AP176</f>
        <v>#REF!</v>
      </c>
      <c r="TC176" s="675" t="e">
        <f>#REF!*$AP176</f>
        <v>#REF!</v>
      </c>
      <c r="TE176" s="675">
        <f t="shared" si="2202"/>
        <v>0</v>
      </c>
      <c r="TF176" s="675">
        <f t="shared" si="2203"/>
        <v>0</v>
      </c>
      <c r="TG176" s="675">
        <f t="shared" si="2204"/>
        <v>0</v>
      </c>
      <c r="TH176" s="675">
        <f t="shared" si="2205"/>
        <v>0</v>
      </c>
      <c r="TI176" s="675">
        <f t="shared" si="2206"/>
        <v>0</v>
      </c>
      <c r="TJ176" s="675">
        <f t="shared" si="2207"/>
        <v>0</v>
      </c>
      <c r="TK176" s="675">
        <f t="shared" si="2208"/>
        <v>0</v>
      </c>
      <c r="TL176" s="675">
        <f t="shared" si="2209"/>
        <v>0</v>
      </c>
      <c r="TM176" s="675">
        <f t="shared" si="2210"/>
        <v>0</v>
      </c>
      <c r="TN176" s="676">
        <f t="shared" si="2211"/>
        <v>0</v>
      </c>
      <c r="TP176" s="675">
        <f>IFERROR(SG176*(1+LEVEL_2!#REF!),0)</f>
        <v>0</v>
      </c>
      <c r="TQ176" s="675">
        <f>IFERROR(SH176*(1+LEVEL_2!#REF!),0)</f>
        <v>0</v>
      </c>
      <c r="TR176" s="675">
        <f>IFERROR(SI176*(1+LEVEL_2!#REF!),0)</f>
        <v>0</v>
      </c>
      <c r="TS176" s="675">
        <f>IFERROR(SJ176*(1+LEVEL_2!#REF!),0)</f>
        <v>0</v>
      </c>
      <c r="TT176" s="675">
        <f>IFERROR(SK176*(1+LEVEL_2!#REF!),0)</f>
        <v>0</v>
      </c>
      <c r="TU176" s="675">
        <f>IFERROR(SL176*(1+LEVEL_2!#REF!),0)</f>
        <v>0</v>
      </c>
      <c r="TV176" s="675">
        <f>IFERROR(SM176*(1+LEVEL_2!#REF!),0)</f>
        <v>0</v>
      </c>
      <c r="TW176" s="675">
        <f>IFERROR(SN176*(1+LEVEL_2!#REF!),0)</f>
        <v>0</v>
      </c>
      <c r="TX176" s="675">
        <f>IFERROR(SO176*(1+LEVEL_2!#REF!),0)</f>
        <v>0</v>
      </c>
      <c r="TY176" s="675">
        <f>IFERROR(SP176*(1+LEVEL_2!#REF!),0)</f>
        <v>0</v>
      </c>
      <c r="TZ176" s="675">
        <f>IFERROR(SQ176*(1+LEVEL_2!#REF!),0)</f>
        <v>0</v>
      </c>
      <c r="UA176" s="675">
        <f>IFERROR(SR176*(1+LEVEL_2!#REF!),0)</f>
        <v>0</v>
      </c>
      <c r="UB176" s="675">
        <f>IFERROR(SS176*(1+LEVEL_2!#REF!),0)</f>
        <v>0</v>
      </c>
      <c r="UC176" s="675">
        <f>IFERROR(ST176*(1+LEVEL_2!#REF!),0)</f>
        <v>0</v>
      </c>
      <c r="UD176" s="675">
        <f>IFERROR(SU176*(1+LEVEL_2!#REF!),0)</f>
        <v>0</v>
      </c>
      <c r="UE176" s="675">
        <f>IFERROR(SV176*(1+LEVEL_2!#REF!),0)</f>
        <v>0</v>
      </c>
      <c r="UF176" s="675">
        <f>IFERROR(SW176*(1+LEVEL_2!#REF!),0)</f>
        <v>0</v>
      </c>
      <c r="UG176" s="675">
        <f>IFERROR(SX176*(1+LEVEL_2!#REF!),0)</f>
        <v>0</v>
      </c>
      <c r="UH176" s="675">
        <f>IFERROR(SY176*(1+LEVEL_2!#REF!),0)</f>
        <v>0</v>
      </c>
      <c r="UI176" s="675">
        <f>IFERROR(SZ176*(1+LEVEL_2!#REF!),0)</f>
        <v>0</v>
      </c>
      <c r="UJ176" s="675">
        <f>IFERROR(TA176*(1+LEVEL_2!#REF!),0)</f>
        <v>0</v>
      </c>
      <c r="UK176" s="675">
        <f>IFERROR(TB176*(1+LEVEL_2!#REF!),0)</f>
        <v>0</v>
      </c>
      <c r="UL176" s="675">
        <f>IFERROR(TC176*(1+LEVEL_2!#REF!),0)</f>
        <v>0</v>
      </c>
      <c r="UN176" s="675">
        <f t="shared" si="2212"/>
        <v>0</v>
      </c>
      <c r="UO176" s="675">
        <f t="shared" si="2213"/>
        <v>0</v>
      </c>
      <c r="UP176" s="675">
        <f t="shared" si="2214"/>
        <v>0</v>
      </c>
      <c r="UQ176" s="675">
        <f t="shared" si="2215"/>
        <v>0</v>
      </c>
      <c r="UR176" s="675">
        <f t="shared" si="2216"/>
        <v>0</v>
      </c>
      <c r="US176" s="675">
        <f t="shared" si="2217"/>
        <v>0</v>
      </c>
      <c r="UT176" s="675">
        <f t="shared" si="2218"/>
        <v>0</v>
      </c>
      <c r="UU176" s="675">
        <f t="shared" si="2219"/>
        <v>0</v>
      </c>
      <c r="UV176" s="675">
        <f t="shared" si="2220"/>
        <v>0</v>
      </c>
      <c r="UW176" s="676">
        <f t="shared" si="2221"/>
        <v>0</v>
      </c>
    </row>
    <row r="177" spans="1:569" s="645" customFormat="1" ht="20.100000000000001" customHeight="1">
      <c r="A177" s="677" t="s">
        <v>170</v>
      </c>
      <c r="B177" s="677" t="s">
        <v>170</v>
      </c>
      <c r="C177" s="764"/>
      <c r="D177" s="764"/>
      <c r="E177" s="842" t="s">
        <v>814</v>
      </c>
      <c r="F177" s="843"/>
      <c r="G177" s="844"/>
      <c r="H177" s="714" t="s">
        <v>815</v>
      </c>
      <c r="I177" s="845">
        <f>I175</f>
        <v>4830</v>
      </c>
      <c r="J177" s="845">
        <f>J175</f>
        <v>4830</v>
      </c>
      <c r="K177" s="845"/>
      <c r="L177" s="795">
        <f>Rev.1_Base!K372</f>
        <v>0</v>
      </c>
      <c r="M177" s="770"/>
      <c r="N177" s="771">
        <f t="shared" ref="N177:N193" si="2456">SUMIF($Q$8:$AF$8,"Bd",Q177:AF177)</f>
        <v>4830</v>
      </c>
      <c r="O177" s="772">
        <f t="shared" ref="O177:O193" si="2457">SUM(Q177:AF177)-N177</f>
        <v>0</v>
      </c>
      <c r="Q177" s="845"/>
      <c r="R177" s="690"/>
      <c r="S177" s="690"/>
      <c r="T177" s="845">
        <f>T175</f>
        <v>4830</v>
      </c>
      <c r="U177" s="690"/>
      <c r="V177" s="690"/>
      <c r="W177" s="690"/>
      <c r="X177" s="690"/>
      <c r="Y177" s="690"/>
      <c r="Z177" s="690"/>
      <c r="AA177" s="690"/>
      <c r="AB177" s="690"/>
      <c r="AC177" s="690"/>
      <c r="AD177" s="690"/>
      <c r="AE177" s="690"/>
      <c r="AF177" s="691"/>
      <c r="AH177" s="774">
        <f t="shared" si="2224"/>
        <v>0</v>
      </c>
      <c r="AI177" s="775">
        <f t="shared" si="2225"/>
        <v>0</v>
      </c>
      <c r="AJ177" s="774">
        <f t="shared" si="2226"/>
        <v>0</v>
      </c>
      <c r="AK177" s="775">
        <f t="shared" si="2227"/>
        <v>0</v>
      </c>
      <c r="AL177" s="774">
        <f t="shared" si="2228"/>
        <v>0</v>
      </c>
      <c r="AM177" s="775">
        <f t="shared" si="2229"/>
        <v>0</v>
      </c>
      <c r="AN177" s="774">
        <f t="shared" si="2230"/>
        <v>0</v>
      </c>
      <c r="AO177" s="775">
        <f t="shared" si="2231"/>
        <v>0</v>
      </c>
      <c r="AP177" s="693">
        <f t="shared" si="2162"/>
        <v>0</v>
      </c>
      <c r="AQ177" s="775">
        <f t="shared" si="2232"/>
        <v>0</v>
      </c>
      <c r="AR177" s="774">
        <f t="shared" si="2233"/>
        <v>0</v>
      </c>
      <c r="AS177" s="775">
        <f t="shared" si="2234"/>
        <v>0</v>
      </c>
      <c r="AT177" s="776">
        <f t="shared" si="2161"/>
        <v>3600</v>
      </c>
      <c r="AU177" s="776">
        <f t="shared" ref="AU177:AU182" si="2458">AV177*$AU$5</f>
        <v>6000</v>
      </c>
      <c r="AV177" s="693">
        <v>3000</v>
      </c>
      <c r="AW177" s="775">
        <f t="shared" si="2455"/>
        <v>0</v>
      </c>
      <c r="AX177" s="775">
        <f t="shared" si="2235"/>
        <v>0</v>
      </c>
      <c r="AY177" s="775">
        <f t="shared" si="2236"/>
        <v>28980000</v>
      </c>
      <c r="AZ177" s="775">
        <f t="shared" si="2236"/>
        <v>14490000</v>
      </c>
      <c r="BA177" s="693">
        <f t="shared" si="2237"/>
        <v>14490000</v>
      </c>
      <c r="BB177" s="693">
        <f t="shared" si="2238"/>
        <v>0</v>
      </c>
      <c r="BC177" s="774">
        <f t="shared" si="2239"/>
        <v>0</v>
      </c>
      <c r="BD177" s="775">
        <f t="shared" si="2240"/>
        <v>0</v>
      </c>
      <c r="BE177" s="777"/>
      <c r="BG177" s="790">
        <f t="shared" si="2241"/>
        <v>0</v>
      </c>
      <c r="BH177" s="790">
        <f t="shared" si="2242"/>
        <v>0</v>
      </c>
      <c r="BI177" s="790">
        <f t="shared" si="2243"/>
        <v>0</v>
      </c>
      <c r="BJ177" s="790">
        <f t="shared" si="2244"/>
        <v>0</v>
      </c>
      <c r="BK177" s="790">
        <f t="shared" si="2245"/>
        <v>0</v>
      </c>
      <c r="BL177" s="790">
        <f t="shared" si="2246"/>
        <v>0</v>
      </c>
      <c r="BM177" s="790">
        <f t="shared" si="2247"/>
        <v>0</v>
      </c>
      <c r="BN177" s="790">
        <f t="shared" si="2248"/>
        <v>0</v>
      </c>
      <c r="BO177" s="790">
        <f t="shared" si="2167"/>
        <v>0</v>
      </c>
      <c r="BP177" s="790">
        <f t="shared" si="2249"/>
        <v>0</v>
      </c>
      <c r="BQ177" s="790">
        <f t="shared" si="2250"/>
        <v>0</v>
      </c>
      <c r="BR177" s="790">
        <f t="shared" si="2251"/>
        <v>0</v>
      </c>
      <c r="BS177" s="790">
        <f t="shared" si="2168"/>
        <v>0</v>
      </c>
      <c r="BT177" s="790">
        <f t="shared" si="2252"/>
        <v>0</v>
      </c>
      <c r="BU177" s="790">
        <f t="shared" si="2253"/>
        <v>0</v>
      </c>
      <c r="BV177" s="790">
        <f t="shared" si="2254"/>
        <v>0</v>
      </c>
      <c r="BW177" s="790"/>
      <c r="BX177" s="790">
        <f t="shared" si="2255"/>
        <v>0</v>
      </c>
      <c r="BY177" s="791" t="s">
        <v>400</v>
      </c>
      <c r="CA177" s="744">
        <v>14400</v>
      </c>
      <c r="CB177" s="745">
        <f t="shared" si="2256"/>
        <v>69552000</v>
      </c>
      <c r="CC177" s="718">
        <v>2400</v>
      </c>
      <c r="CD177" s="745">
        <f t="shared" si="2257"/>
        <v>11592000</v>
      </c>
      <c r="CE177" s="718">
        <v>2400</v>
      </c>
      <c r="CF177" s="745">
        <f t="shared" si="2258"/>
        <v>11592000</v>
      </c>
      <c r="CG177" s="718">
        <v>4800</v>
      </c>
      <c r="CH177" s="745">
        <f t="shared" si="2259"/>
        <v>23184000</v>
      </c>
      <c r="CI177" s="746">
        <f t="shared" si="2176"/>
        <v>24000</v>
      </c>
      <c r="CJ177" s="745">
        <f t="shared" si="2260"/>
        <v>115920000</v>
      </c>
      <c r="CK177" s="718"/>
      <c r="CL177" s="745">
        <f t="shared" si="2261"/>
        <v>0</v>
      </c>
      <c r="CM177" s="746">
        <f t="shared" si="2177"/>
        <v>24000</v>
      </c>
      <c r="CN177" s="745">
        <f t="shared" si="2262"/>
        <v>115920000</v>
      </c>
      <c r="CO177" s="699">
        <f t="shared" si="2263"/>
        <v>0</v>
      </c>
      <c r="CP177" s="699">
        <f t="shared" si="2263"/>
        <v>0</v>
      </c>
      <c r="CQ177" s="699">
        <f t="shared" si="2263"/>
        <v>0</v>
      </c>
      <c r="CR177" s="699">
        <f t="shared" si="2263"/>
        <v>115920000</v>
      </c>
      <c r="CS177" s="700">
        <f t="shared" si="2263"/>
        <v>0</v>
      </c>
      <c r="CT177" s="699">
        <f t="shared" si="2263"/>
        <v>0</v>
      </c>
      <c r="CU177" s="699">
        <f t="shared" si="2263"/>
        <v>0</v>
      </c>
      <c r="CV177" s="700">
        <f t="shared" si="2264"/>
        <v>0</v>
      </c>
      <c r="CW177" s="697"/>
      <c r="CX177" s="696">
        <f t="shared" si="2265"/>
        <v>0</v>
      </c>
      <c r="CY177" s="701"/>
      <c r="DA177" s="778">
        <f>IFERROR(VLOOKUP($C177,정민건설!$A$13:$AM$154,28,FALSE),0)</f>
        <v>0</v>
      </c>
      <c r="DB177" s="775">
        <f t="shared" si="2266"/>
        <v>0</v>
      </c>
      <c r="DC177" s="778">
        <f>IFERROR(VLOOKUP($C177,정민건설!$A$13:$AM$154,30,FALSE),0)</f>
        <v>0</v>
      </c>
      <c r="DD177" s="775">
        <f t="shared" si="2267"/>
        <v>0</v>
      </c>
      <c r="DE177" s="774">
        <f>IFERROR(VLOOKUP($C177,정민건설!$A$13:$AM$154,32,FALSE),0)</f>
        <v>0</v>
      </c>
      <c r="DF177" s="775">
        <f t="shared" si="2268"/>
        <v>0</v>
      </c>
      <c r="DG177" s="774">
        <f>IFERROR(VLOOKUP($C177,정민건설!$A$13:$AM$154,34,FALSE),0)</f>
        <v>0</v>
      </c>
      <c r="DH177" s="775">
        <f t="shared" si="2269"/>
        <v>0</v>
      </c>
      <c r="DI177" s="693">
        <f t="shared" si="2169"/>
        <v>0</v>
      </c>
      <c r="DJ177" s="775">
        <f t="shared" si="2270"/>
        <v>0</v>
      </c>
      <c r="DK177" s="778">
        <f t="shared" si="2271"/>
        <v>0</v>
      </c>
      <c r="DL177" s="779">
        <f t="shared" si="2272"/>
        <v>0</v>
      </c>
      <c r="DM177" s="693">
        <f t="shared" si="2170"/>
        <v>0</v>
      </c>
      <c r="DN177" s="775">
        <f t="shared" si="2273"/>
        <v>0</v>
      </c>
      <c r="DO177" s="693">
        <f t="shared" si="2274"/>
        <v>0</v>
      </c>
      <c r="DP177" s="693">
        <f t="shared" si="2275"/>
        <v>0</v>
      </c>
      <c r="DQ177" s="774"/>
      <c r="DR177" s="775">
        <f t="shared" si="2276"/>
        <v>0</v>
      </c>
      <c r="DS177" s="777"/>
      <c r="DU177" s="774">
        <f>IFERROR(VLOOKUP($C177,[1]영만종합건설!$A$13:$AN$154,28,FALSE),0)</f>
        <v>0</v>
      </c>
      <c r="DV177" s="780">
        <f t="shared" si="2277"/>
        <v>0</v>
      </c>
      <c r="DW177" s="774">
        <f>IFERROR(VLOOKUP($C177,[1]영만종합건설!$A$13:$AN$154,30,FALSE),0)</f>
        <v>0</v>
      </c>
      <c r="DX177" s="780">
        <f t="shared" si="2278"/>
        <v>0</v>
      </c>
      <c r="DY177" s="778">
        <f>IFERROR(VLOOKUP($C177,[1]영만종합건설!$A$13:$AN$154,32,FALSE),0)</f>
        <v>0</v>
      </c>
      <c r="DZ177" s="780">
        <f t="shared" si="2279"/>
        <v>0</v>
      </c>
      <c r="EA177" s="778">
        <f>IFERROR(VLOOKUP($C177,[1]영만종합건설!$A$13:$AN$154,34,FALSE),0)</f>
        <v>0</v>
      </c>
      <c r="EB177" s="780">
        <f t="shared" si="2280"/>
        <v>0</v>
      </c>
      <c r="EC177" s="703">
        <f t="shared" si="2171"/>
        <v>0</v>
      </c>
      <c r="ED177" s="780">
        <f t="shared" si="2281"/>
        <v>0</v>
      </c>
      <c r="EE177" s="778">
        <f t="shared" si="2282"/>
        <v>0</v>
      </c>
      <c r="EF177" s="779">
        <f t="shared" si="2283"/>
        <v>0</v>
      </c>
      <c r="EG177" s="703">
        <f t="shared" si="2172"/>
        <v>0</v>
      </c>
      <c r="EH177" s="780">
        <f t="shared" si="2284"/>
        <v>0</v>
      </c>
      <c r="EI177" s="703">
        <f t="shared" si="2285"/>
        <v>0</v>
      </c>
      <c r="EJ177" s="703">
        <f t="shared" si="2286"/>
        <v>0</v>
      </c>
      <c r="EK177" s="778"/>
      <c r="EL177" s="780">
        <f t="shared" si="2287"/>
        <v>0</v>
      </c>
      <c r="EM177" s="781"/>
      <c r="EO177" s="778">
        <f>IFERROR(VLOOKUP($C177,[1]부강종합건설!$A$13:$AM$154,28,FALSE),0)</f>
        <v>0</v>
      </c>
      <c r="EP177" s="780">
        <f t="shared" si="2288"/>
        <v>0</v>
      </c>
      <c r="EQ177" s="778">
        <f>IFERROR(VLOOKUP($C177,[1]부강종합건설!$A$13:$AM$154,30,FALSE),0)</f>
        <v>0</v>
      </c>
      <c r="ER177" s="780">
        <f t="shared" si="2289"/>
        <v>0</v>
      </c>
      <c r="ES177" s="778">
        <f>IFERROR(VLOOKUP($C177,[1]부강종합건설!$A$13:$AM$154,32,FALSE),0)</f>
        <v>0</v>
      </c>
      <c r="ET177" s="780">
        <f t="shared" si="2290"/>
        <v>0</v>
      </c>
      <c r="EU177" s="778">
        <f>IFERROR(VLOOKUP($C177,[1]부강종합건설!$A$13:$AM$154,34,FALSE),0)</f>
        <v>0</v>
      </c>
      <c r="EV177" s="780">
        <f t="shared" si="2291"/>
        <v>0</v>
      </c>
      <c r="EW177" s="703">
        <f t="shared" si="2159"/>
        <v>0</v>
      </c>
      <c r="EX177" s="780">
        <f t="shared" si="2292"/>
        <v>0</v>
      </c>
      <c r="EY177" s="778">
        <f t="shared" si="2293"/>
        <v>0</v>
      </c>
      <c r="EZ177" s="779">
        <f t="shared" si="2294"/>
        <v>0</v>
      </c>
      <c r="FA177" s="703">
        <f t="shared" si="2160"/>
        <v>0</v>
      </c>
      <c r="FB177" s="780">
        <f t="shared" si="2295"/>
        <v>0</v>
      </c>
      <c r="FC177" s="703">
        <f t="shared" si="2296"/>
        <v>0</v>
      </c>
      <c r="FD177" s="703">
        <f t="shared" si="2297"/>
        <v>0</v>
      </c>
      <c r="FE177" s="778"/>
      <c r="FF177" s="780">
        <f t="shared" si="2298"/>
        <v>0</v>
      </c>
      <c r="FG177" s="782"/>
      <c r="FI177" s="774">
        <f>IFERROR(VLOOKUP($C177,[1]대도엔지니어링!$A$13:$AN$154,28,FALSE),0)</f>
        <v>0</v>
      </c>
      <c r="FJ177" s="775">
        <f t="shared" si="2299"/>
        <v>0</v>
      </c>
      <c r="FK177" s="774">
        <f>IFERROR(VLOOKUP($C177,[1]대도엔지니어링!$A$13:$AN$154,30,FALSE),0)</f>
        <v>0</v>
      </c>
      <c r="FL177" s="775">
        <f t="shared" si="2300"/>
        <v>0</v>
      </c>
      <c r="FM177" s="774">
        <f>IFERROR(VLOOKUP($C177,[1]대도엔지니어링!$A$13:$AN$154,32,FALSE),0)</f>
        <v>0</v>
      </c>
      <c r="FN177" s="775">
        <f t="shared" si="2301"/>
        <v>0</v>
      </c>
      <c r="FO177" s="774">
        <f>IFERROR(VLOOKUP($C177,[1]대도엔지니어링!$A$13:$AN$154,34,FALSE),0)</f>
        <v>0</v>
      </c>
      <c r="FP177" s="775">
        <f t="shared" si="2302"/>
        <v>0</v>
      </c>
      <c r="FQ177" s="693">
        <f t="shared" si="2163"/>
        <v>0</v>
      </c>
      <c r="FR177" s="775">
        <f t="shared" si="2303"/>
        <v>0</v>
      </c>
      <c r="FS177" s="774">
        <f t="shared" si="2158"/>
        <v>0</v>
      </c>
      <c r="FT177" s="775">
        <f t="shared" si="2304"/>
        <v>0</v>
      </c>
      <c r="FU177" s="693">
        <f t="shared" si="2164"/>
        <v>0</v>
      </c>
      <c r="FV177" s="775">
        <f t="shared" si="2305"/>
        <v>0</v>
      </c>
      <c r="FW177" s="693">
        <f t="shared" si="2306"/>
        <v>0</v>
      </c>
      <c r="FX177" s="693">
        <f t="shared" si="2307"/>
        <v>0</v>
      </c>
      <c r="FY177" s="774"/>
      <c r="FZ177" s="775">
        <f t="shared" si="2308"/>
        <v>0</v>
      </c>
      <c r="GA177" s="782"/>
      <c r="GC177" s="774">
        <f>IFERROR(VLOOKUP($C177,[1]부명엔지니어링!$A$13:$AN$154,28,FALSE),0)</f>
        <v>0</v>
      </c>
      <c r="GD177" s="775">
        <f t="shared" si="2309"/>
        <v>0</v>
      </c>
      <c r="GE177" s="774">
        <f>IFERROR(VLOOKUP($C177,[1]부명엔지니어링!$A$13:$AN$154,30,FALSE),0)</f>
        <v>0</v>
      </c>
      <c r="GF177" s="775">
        <f t="shared" si="2310"/>
        <v>0</v>
      </c>
      <c r="GG177" s="774">
        <f>IFERROR(VLOOKUP($C177,[1]부명엔지니어링!$A$13:$AN$154,32,FALSE),0)</f>
        <v>0</v>
      </c>
      <c r="GH177" s="775">
        <f t="shared" si="2311"/>
        <v>0</v>
      </c>
      <c r="GI177" s="774">
        <f>IFERROR(VLOOKUP($C177,[1]부명엔지니어링!$A$13:$AN$154,34,FALSE),0)</f>
        <v>0</v>
      </c>
      <c r="GJ177" s="775">
        <f t="shared" si="2312"/>
        <v>0</v>
      </c>
      <c r="GK177" s="693">
        <f t="shared" si="2165"/>
        <v>0</v>
      </c>
      <c r="GL177" s="775">
        <f t="shared" si="2313"/>
        <v>0</v>
      </c>
      <c r="GM177" s="774">
        <f t="shared" si="2314"/>
        <v>0</v>
      </c>
      <c r="GN177" s="775">
        <f t="shared" si="2315"/>
        <v>0</v>
      </c>
      <c r="GO177" s="693">
        <f t="shared" si="2166"/>
        <v>0</v>
      </c>
      <c r="GP177" s="775">
        <f t="shared" si="2316"/>
        <v>0</v>
      </c>
      <c r="GQ177" s="693">
        <f t="shared" si="2317"/>
        <v>0</v>
      </c>
      <c r="GR177" s="693">
        <f t="shared" si="2318"/>
        <v>0</v>
      </c>
      <c r="GS177" s="774"/>
      <c r="GT177" s="775">
        <f t="shared" si="2319"/>
        <v>0</v>
      </c>
      <c r="GU177" s="782"/>
      <c r="GW177" s="790">
        <f t="shared" si="2320"/>
        <v>0</v>
      </c>
      <c r="GX177" s="790">
        <f t="shared" si="2321"/>
        <v>0</v>
      </c>
      <c r="GY177" s="790">
        <f t="shared" si="2322"/>
        <v>0</v>
      </c>
      <c r="GZ177" s="790">
        <f t="shared" si="2323"/>
        <v>0</v>
      </c>
      <c r="HA177" s="790">
        <f t="shared" si="2324"/>
        <v>0</v>
      </c>
      <c r="HB177" s="790">
        <f t="shared" si="2325"/>
        <v>0</v>
      </c>
      <c r="HC177" s="790">
        <f t="shared" si="2326"/>
        <v>0</v>
      </c>
      <c r="HD177" s="790">
        <f t="shared" si="2327"/>
        <v>0</v>
      </c>
      <c r="HE177" s="790">
        <f t="shared" si="2173"/>
        <v>0</v>
      </c>
      <c r="HF177" s="790">
        <f t="shared" si="2328"/>
        <v>0</v>
      </c>
      <c r="HG177" s="790">
        <f t="shared" si="2329"/>
        <v>0</v>
      </c>
      <c r="HH177" s="790">
        <f t="shared" si="2330"/>
        <v>0</v>
      </c>
      <c r="HI177" s="790">
        <f t="shared" si="2174"/>
        <v>0</v>
      </c>
      <c r="HJ177" s="790">
        <f t="shared" si="2331"/>
        <v>0</v>
      </c>
      <c r="HK177" s="790">
        <f t="shared" si="2332"/>
        <v>0</v>
      </c>
      <c r="HL177" s="790">
        <f t="shared" si="2333"/>
        <v>0</v>
      </c>
      <c r="HM177" s="790"/>
      <c r="HN177" s="790">
        <f t="shared" si="2334"/>
        <v>0</v>
      </c>
      <c r="HO177" s="791" t="s">
        <v>400</v>
      </c>
      <c r="HQ177" s="783"/>
      <c r="HR177" s="784">
        <f t="shared" si="2335"/>
        <v>0</v>
      </c>
      <c r="HS177" s="783"/>
      <c r="HT177" s="784">
        <f t="shared" si="2336"/>
        <v>0</v>
      </c>
      <c r="HU177" s="783"/>
      <c r="HV177" s="784">
        <f t="shared" si="2337"/>
        <v>0</v>
      </c>
      <c r="HW177" s="783"/>
      <c r="HX177" s="784">
        <f t="shared" si="2338"/>
        <v>0</v>
      </c>
      <c r="HY177" s="707">
        <f t="shared" si="2178"/>
        <v>0</v>
      </c>
      <c r="HZ177" s="784">
        <f t="shared" si="2339"/>
        <v>0</v>
      </c>
      <c r="IA177" s="783"/>
      <c r="IB177" s="784">
        <f t="shared" si="2340"/>
        <v>0</v>
      </c>
      <c r="IC177" s="707">
        <f t="shared" si="2179"/>
        <v>0</v>
      </c>
      <c r="ID177" s="784">
        <f t="shared" si="2341"/>
        <v>0</v>
      </c>
      <c r="IE177" s="706">
        <f t="shared" si="2342"/>
        <v>0</v>
      </c>
      <c r="IF177" s="706">
        <f t="shared" si="2343"/>
        <v>0</v>
      </c>
      <c r="IG177" s="783"/>
      <c r="IH177" s="784">
        <f t="shared" si="2344"/>
        <v>0</v>
      </c>
      <c r="II177" s="782"/>
      <c r="IK177" s="783"/>
      <c r="IL177" s="784">
        <f t="shared" si="2345"/>
        <v>0</v>
      </c>
      <c r="IM177" s="783"/>
      <c r="IN177" s="784">
        <f t="shared" si="2346"/>
        <v>0</v>
      </c>
      <c r="IO177" s="783"/>
      <c r="IP177" s="784">
        <f t="shared" si="2347"/>
        <v>0</v>
      </c>
      <c r="IQ177" s="783"/>
      <c r="IR177" s="784">
        <f t="shared" si="2348"/>
        <v>0</v>
      </c>
      <c r="IS177" s="707">
        <f t="shared" si="2180"/>
        <v>0</v>
      </c>
      <c r="IT177" s="784">
        <f t="shared" si="2349"/>
        <v>0</v>
      </c>
      <c r="IU177" s="783"/>
      <c r="IV177" s="784">
        <f t="shared" si="2350"/>
        <v>0</v>
      </c>
      <c r="IW177" s="707">
        <f t="shared" si="2181"/>
        <v>0</v>
      </c>
      <c r="IX177" s="784">
        <f t="shared" si="2351"/>
        <v>0</v>
      </c>
      <c r="IY177" s="706">
        <f t="shared" si="2352"/>
        <v>0</v>
      </c>
      <c r="IZ177" s="706">
        <f t="shared" si="2353"/>
        <v>0</v>
      </c>
      <c r="JA177" s="783"/>
      <c r="JB177" s="784">
        <f t="shared" si="2354"/>
        <v>0</v>
      </c>
      <c r="JC177" s="782"/>
      <c r="JE177" s="783"/>
      <c r="JF177" s="784">
        <f t="shared" si="2355"/>
        <v>0</v>
      </c>
      <c r="JG177" s="783"/>
      <c r="JH177" s="784">
        <f t="shared" si="2356"/>
        <v>0</v>
      </c>
      <c r="JI177" s="783"/>
      <c r="JJ177" s="784">
        <f t="shared" si="2357"/>
        <v>0</v>
      </c>
      <c r="JK177" s="783"/>
      <c r="JL177" s="784">
        <f t="shared" si="2358"/>
        <v>0</v>
      </c>
      <c r="JM177" s="707">
        <f t="shared" si="2182"/>
        <v>0</v>
      </c>
      <c r="JN177" s="784">
        <f t="shared" si="2359"/>
        <v>0</v>
      </c>
      <c r="JO177" s="783"/>
      <c r="JP177" s="784">
        <f t="shared" si="2360"/>
        <v>0</v>
      </c>
      <c r="JQ177" s="707">
        <f t="shared" si="2183"/>
        <v>0</v>
      </c>
      <c r="JR177" s="784">
        <f t="shared" si="2361"/>
        <v>0</v>
      </c>
      <c r="JS177" s="706">
        <f t="shared" si="2362"/>
        <v>0</v>
      </c>
      <c r="JT177" s="706">
        <f t="shared" si="2363"/>
        <v>0</v>
      </c>
      <c r="JU177" s="783"/>
      <c r="JV177" s="784">
        <f t="shared" si="2364"/>
        <v>0</v>
      </c>
      <c r="JW177" s="782"/>
      <c r="JY177" s="783"/>
      <c r="JZ177" s="784">
        <f t="shared" si="2365"/>
        <v>0</v>
      </c>
      <c r="KA177" s="783"/>
      <c r="KB177" s="784">
        <f t="shared" si="2366"/>
        <v>0</v>
      </c>
      <c r="KC177" s="783"/>
      <c r="KD177" s="784">
        <f t="shared" si="2367"/>
        <v>0</v>
      </c>
      <c r="KE177" s="783"/>
      <c r="KF177" s="784">
        <f t="shared" si="2368"/>
        <v>0</v>
      </c>
      <c r="KG177" s="707">
        <f t="shared" si="2184"/>
        <v>0</v>
      </c>
      <c r="KH177" s="784">
        <f t="shared" si="2369"/>
        <v>0</v>
      </c>
      <c r="KI177" s="783"/>
      <c r="KJ177" s="784">
        <f t="shared" si="2370"/>
        <v>0</v>
      </c>
      <c r="KK177" s="707">
        <f t="shared" si="2185"/>
        <v>0</v>
      </c>
      <c r="KL177" s="784">
        <f t="shared" si="2371"/>
        <v>0</v>
      </c>
      <c r="KM177" s="706">
        <f t="shared" si="2372"/>
        <v>0</v>
      </c>
      <c r="KN177" s="706">
        <f t="shared" si="2373"/>
        <v>0</v>
      </c>
      <c r="KO177" s="783"/>
      <c r="KP177" s="784">
        <f t="shared" si="2374"/>
        <v>0</v>
      </c>
      <c r="KQ177" s="782"/>
      <c r="KS177" s="783"/>
      <c r="KT177" s="784">
        <f t="shared" si="2375"/>
        <v>0</v>
      </c>
      <c r="KU177" s="783"/>
      <c r="KV177" s="784">
        <f t="shared" si="2376"/>
        <v>0</v>
      </c>
      <c r="KW177" s="783"/>
      <c r="KX177" s="784">
        <f t="shared" si="2377"/>
        <v>0</v>
      </c>
      <c r="KY177" s="783"/>
      <c r="KZ177" s="784">
        <f t="shared" si="2378"/>
        <v>0</v>
      </c>
      <c r="LA177" s="707">
        <f t="shared" si="2186"/>
        <v>0</v>
      </c>
      <c r="LB177" s="784">
        <f t="shared" si="2379"/>
        <v>0</v>
      </c>
      <c r="LC177" s="783"/>
      <c r="LD177" s="784">
        <f t="shared" si="2380"/>
        <v>0</v>
      </c>
      <c r="LE177" s="707">
        <f t="shared" si="2187"/>
        <v>0</v>
      </c>
      <c r="LF177" s="784">
        <f t="shared" si="2381"/>
        <v>0</v>
      </c>
      <c r="LG177" s="706">
        <f t="shared" si="2382"/>
        <v>0</v>
      </c>
      <c r="LH177" s="706">
        <f t="shared" si="2383"/>
        <v>0</v>
      </c>
      <c r="LI177" s="783"/>
      <c r="LJ177" s="784">
        <f t="shared" si="2384"/>
        <v>0</v>
      </c>
      <c r="LK177" s="782"/>
      <c r="LM177" s="783"/>
      <c r="LN177" s="784">
        <f t="shared" si="2385"/>
        <v>0</v>
      </c>
      <c r="LO177" s="783"/>
      <c r="LP177" s="784">
        <f t="shared" si="2386"/>
        <v>0</v>
      </c>
      <c r="LQ177" s="783"/>
      <c r="LR177" s="784">
        <f t="shared" si="2387"/>
        <v>0</v>
      </c>
      <c r="LS177" s="783"/>
      <c r="LT177" s="784">
        <f t="shared" si="2388"/>
        <v>0</v>
      </c>
      <c r="LU177" s="707">
        <f t="shared" si="2188"/>
        <v>0</v>
      </c>
      <c r="LV177" s="784">
        <f t="shared" si="2389"/>
        <v>0</v>
      </c>
      <c r="LW177" s="783"/>
      <c r="LX177" s="784">
        <f t="shared" si="2390"/>
        <v>0</v>
      </c>
      <c r="LY177" s="707">
        <f t="shared" si="2189"/>
        <v>0</v>
      </c>
      <c r="LZ177" s="784">
        <f t="shared" si="2391"/>
        <v>0</v>
      </c>
      <c r="MA177" s="706">
        <f t="shared" si="2392"/>
        <v>0</v>
      </c>
      <c r="MB177" s="706">
        <f t="shared" si="2393"/>
        <v>0</v>
      </c>
      <c r="MC177" s="783"/>
      <c r="MD177" s="784">
        <f t="shared" si="2394"/>
        <v>0</v>
      </c>
      <c r="ME177" s="782"/>
      <c r="MG177" s="783"/>
      <c r="MH177" s="784">
        <f t="shared" si="2395"/>
        <v>0</v>
      </c>
      <c r="MI177" s="783"/>
      <c r="MJ177" s="784">
        <f t="shared" si="2396"/>
        <v>0</v>
      </c>
      <c r="MK177" s="783"/>
      <c r="ML177" s="784">
        <f t="shared" si="2397"/>
        <v>0</v>
      </c>
      <c r="MM177" s="783"/>
      <c r="MN177" s="784">
        <f t="shared" si="2398"/>
        <v>0</v>
      </c>
      <c r="MO177" s="707">
        <f t="shared" si="2190"/>
        <v>0</v>
      </c>
      <c r="MP177" s="784">
        <f t="shared" si="2399"/>
        <v>0</v>
      </c>
      <c r="MQ177" s="783"/>
      <c r="MR177" s="784">
        <f t="shared" si="2400"/>
        <v>0</v>
      </c>
      <c r="MS177" s="707">
        <f t="shared" si="2191"/>
        <v>0</v>
      </c>
      <c r="MT177" s="784">
        <f t="shared" si="2401"/>
        <v>0</v>
      </c>
      <c r="MU177" s="706">
        <f t="shared" si="2402"/>
        <v>0</v>
      </c>
      <c r="MV177" s="706">
        <f t="shared" si="2403"/>
        <v>0</v>
      </c>
      <c r="MW177" s="783"/>
      <c r="MX177" s="784">
        <f t="shared" si="2404"/>
        <v>0</v>
      </c>
      <c r="MY177" s="782"/>
      <c r="NA177" s="783"/>
      <c r="NB177" s="784">
        <f t="shared" si="2405"/>
        <v>0</v>
      </c>
      <c r="NC177" s="783"/>
      <c r="ND177" s="784">
        <f t="shared" si="2406"/>
        <v>0</v>
      </c>
      <c r="NE177" s="783"/>
      <c r="NF177" s="784">
        <f t="shared" si="2407"/>
        <v>0</v>
      </c>
      <c r="NG177" s="783"/>
      <c r="NH177" s="784">
        <f t="shared" si="2408"/>
        <v>0</v>
      </c>
      <c r="NI177" s="707">
        <f t="shared" si="2192"/>
        <v>0</v>
      </c>
      <c r="NJ177" s="784">
        <f t="shared" si="2409"/>
        <v>0</v>
      </c>
      <c r="NK177" s="783"/>
      <c r="NL177" s="784">
        <f t="shared" si="2410"/>
        <v>0</v>
      </c>
      <c r="NM177" s="707">
        <f t="shared" si="2193"/>
        <v>0</v>
      </c>
      <c r="NN177" s="784">
        <f t="shared" si="2411"/>
        <v>0</v>
      </c>
      <c r="NO177" s="706">
        <f t="shared" si="2412"/>
        <v>0</v>
      </c>
      <c r="NP177" s="706">
        <f t="shared" si="2413"/>
        <v>0</v>
      </c>
      <c r="NQ177" s="783"/>
      <c r="NR177" s="784">
        <f t="shared" si="2414"/>
        <v>0</v>
      </c>
      <c r="NS177" s="782"/>
      <c r="NU177" s="783"/>
      <c r="NV177" s="784">
        <f t="shared" si="2415"/>
        <v>0</v>
      </c>
      <c r="NW177" s="783"/>
      <c r="NX177" s="784">
        <f t="shared" si="2416"/>
        <v>0</v>
      </c>
      <c r="NY177" s="783"/>
      <c r="NZ177" s="784">
        <f t="shared" si="2417"/>
        <v>0</v>
      </c>
      <c r="OA177" s="783"/>
      <c r="OB177" s="784">
        <f t="shared" si="2418"/>
        <v>0</v>
      </c>
      <c r="OC177" s="707">
        <f t="shared" si="2194"/>
        <v>0</v>
      </c>
      <c r="OD177" s="784">
        <f t="shared" si="2419"/>
        <v>0</v>
      </c>
      <c r="OE177" s="783"/>
      <c r="OF177" s="784">
        <f t="shared" si="2420"/>
        <v>0</v>
      </c>
      <c r="OG177" s="707">
        <f t="shared" si="2195"/>
        <v>0</v>
      </c>
      <c r="OH177" s="784">
        <f t="shared" si="2421"/>
        <v>0</v>
      </c>
      <c r="OI177" s="706">
        <f t="shared" si="2422"/>
        <v>0</v>
      </c>
      <c r="OJ177" s="706">
        <f t="shared" si="2423"/>
        <v>0</v>
      </c>
      <c r="OK177" s="783"/>
      <c r="OL177" s="784">
        <f t="shared" si="2424"/>
        <v>0</v>
      </c>
      <c r="OM177" s="782"/>
      <c r="OO177" s="783"/>
      <c r="OP177" s="784">
        <f t="shared" si="2425"/>
        <v>0</v>
      </c>
      <c r="OQ177" s="783"/>
      <c r="OR177" s="784">
        <f t="shared" si="2426"/>
        <v>0</v>
      </c>
      <c r="OS177" s="783"/>
      <c r="OT177" s="784">
        <f t="shared" si="2427"/>
        <v>0</v>
      </c>
      <c r="OU177" s="783"/>
      <c r="OV177" s="784">
        <f t="shared" si="2428"/>
        <v>0</v>
      </c>
      <c r="OW177" s="707">
        <f t="shared" si="2196"/>
        <v>0</v>
      </c>
      <c r="OX177" s="784">
        <f t="shared" si="2429"/>
        <v>0</v>
      </c>
      <c r="OY177" s="783"/>
      <c r="OZ177" s="784">
        <f t="shared" si="2430"/>
        <v>0</v>
      </c>
      <c r="PA177" s="707">
        <f t="shared" si="2197"/>
        <v>0</v>
      </c>
      <c r="PB177" s="784">
        <f t="shared" si="2431"/>
        <v>0</v>
      </c>
      <c r="PC177" s="706">
        <f t="shared" si="2432"/>
        <v>0</v>
      </c>
      <c r="PD177" s="706">
        <f t="shared" si="2433"/>
        <v>0</v>
      </c>
      <c r="PE177" s="783"/>
      <c r="PF177" s="784">
        <f t="shared" si="2434"/>
        <v>0</v>
      </c>
      <c r="PG177" s="782"/>
      <c r="PI177" s="783"/>
      <c r="PJ177" s="784">
        <f t="shared" si="2435"/>
        <v>0</v>
      </c>
      <c r="PK177" s="783"/>
      <c r="PL177" s="784">
        <f t="shared" si="2436"/>
        <v>0</v>
      </c>
      <c r="PM177" s="783"/>
      <c r="PN177" s="784">
        <f t="shared" si="2437"/>
        <v>0</v>
      </c>
      <c r="PO177" s="783"/>
      <c r="PP177" s="784">
        <f t="shared" si="2438"/>
        <v>0</v>
      </c>
      <c r="PQ177" s="707">
        <f t="shared" si="2198"/>
        <v>0</v>
      </c>
      <c r="PR177" s="784">
        <f t="shared" si="2439"/>
        <v>0</v>
      </c>
      <c r="PS177" s="783"/>
      <c r="PT177" s="784">
        <f t="shared" si="2440"/>
        <v>0</v>
      </c>
      <c r="PU177" s="707">
        <f t="shared" si="2199"/>
        <v>0</v>
      </c>
      <c r="PV177" s="784">
        <f t="shared" si="2441"/>
        <v>0</v>
      </c>
      <c r="PW177" s="706">
        <f t="shared" si="2442"/>
        <v>0</v>
      </c>
      <c r="PX177" s="706">
        <f t="shared" si="2443"/>
        <v>0</v>
      </c>
      <c r="PY177" s="783"/>
      <c r="PZ177" s="784">
        <f t="shared" si="2444"/>
        <v>0</v>
      </c>
      <c r="QA177" s="782"/>
      <c r="QC177" s="783"/>
      <c r="QD177" s="784">
        <f t="shared" si="2445"/>
        <v>0</v>
      </c>
      <c r="QE177" s="783"/>
      <c r="QF177" s="784">
        <f t="shared" si="2446"/>
        <v>0</v>
      </c>
      <c r="QG177" s="783"/>
      <c r="QH177" s="784">
        <f t="shared" si="2447"/>
        <v>0</v>
      </c>
      <c r="QI177" s="783"/>
      <c r="QJ177" s="784">
        <f t="shared" si="2448"/>
        <v>0</v>
      </c>
      <c r="QK177" s="707">
        <f t="shared" si="2200"/>
        <v>0</v>
      </c>
      <c r="QL177" s="784">
        <f t="shared" si="2449"/>
        <v>0</v>
      </c>
      <c r="QM177" s="783"/>
      <c r="QN177" s="784">
        <f t="shared" si="2450"/>
        <v>0</v>
      </c>
      <c r="QO177" s="707">
        <f t="shared" si="2201"/>
        <v>0</v>
      </c>
      <c r="QP177" s="784">
        <f t="shared" si="2451"/>
        <v>0</v>
      </c>
      <c r="QQ177" s="706">
        <f t="shared" si="2452"/>
        <v>0</v>
      </c>
      <c r="QR177" s="706">
        <f t="shared" si="2453"/>
        <v>0</v>
      </c>
      <c r="QS177" s="783"/>
      <c r="QT177" s="784">
        <f t="shared" si="2454"/>
        <v>0</v>
      </c>
      <c r="QU177" s="782"/>
      <c r="RA177" s="785">
        <f t="shared" si="2144"/>
        <v>0</v>
      </c>
      <c r="RB177" s="785" t="e">
        <f t="shared" ref="RB177" si="2459">SUM(RC177:RT177)</f>
        <v>#REF!</v>
      </c>
      <c r="RC177" s="677">
        <f t="shared" si="2146"/>
        <v>0</v>
      </c>
      <c r="RD177" s="677">
        <f t="shared" si="2146"/>
        <v>0</v>
      </c>
      <c r="RE177" s="677">
        <f t="shared" si="2146"/>
        <v>0</v>
      </c>
      <c r="RF177" s="677">
        <f t="shared" si="2146"/>
        <v>4830</v>
      </c>
      <c r="RG177" s="677">
        <f t="shared" si="2146"/>
        <v>0</v>
      </c>
      <c r="RH177" s="677">
        <f t="shared" si="2146"/>
        <v>0</v>
      </c>
      <c r="RI177" s="677">
        <f t="shared" si="2146"/>
        <v>0</v>
      </c>
      <c r="RJ177" s="677">
        <f t="shared" si="2146"/>
        <v>0</v>
      </c>
      <c r="RK177" s="677" t="e">
        <f>#REF!</f>
        <v>#REF!</v>
      </c>
      <c r="RL177" s="677" t="e">
        <f>#REF!</f>
        <v>#REF!</v>
      </c>
      <c r="RM177" s="677">
        <f t="shared" si="2147"/>
        <v>0</v>
      </c>
      <c r="RN177" s="677">
        <f t="shared" si="2147"/>
        <v>0</v>
      </c>
      <c r="RO177" s="677">
        <f t="shared" si="2147"/>
        <v>0</v>
      </c>
      <c r="RP177" s="677">
        <f t="shared" si="2147"/>
        <v>0</v>
      </c>
      <c r="RQ177" s="677">
        <f t="shared" si="2147"/>
        <v>0</v>
      </c>
      <c r="RR177" s="677">
        <f t="shared" si="2147"/>
        <v>0</v>
      </c>
      <c r="RS177" s="677">
        <f t="shared" si="2147"/>
        <v>0</v>
      </c>
      <c r="RT177" s="677">
        <f t="shared" si="2147"/>
        <v>0</v>
      </c>
      <c r="RV177" s="675">
        <f t="shared" si="2148"/>
        <v>4830</v>
      </c>
      <c r="RW177" s="675">
        <f t="shared" si="2149"/>
        <v>0</v>
      </c>
      <c r="RX177" s="675">
        <f t="shared" si="2150"/>
        <v>0</v>
      </c>
      <c r="RY177" s="675">
        <f t="shared" si="2151"/>
        <v>0</v>
      </c>
      <c r="RZ177" s="675">
        <f t="shared" si="2152"/>
        <v>0</v>
      </c>
      <c r="SA177" s="675">
        <f t="shared" si="2153"/>
        <v>0</v>
      </c>
      <c r="SB177" s="675">
        <f t="shared" si="2154"/>
        <v>0</v>
      </c>
      <c r="SC177" s="675">
        <f t="shared" si="2155"/>
        <v>0</v>
      </c>
      <c r="SD177" s="675" t="e">
        <f xml:space="preserve"> SUMIF(#REF!,$SD$8,#REF!)</f>
        <v>#REF!</v>
      </c>
      <c r="SE177" s="675" t="e">
        <f xml:space="preserve"> SUMIF(#REF!,$SE$8,#REF!)</f>
        <v>#REF!</v>
      </c>
      <c r="SG177" s="675">
        <f t="shared" si="2156"/>
        <v>0</v>
      </c>
      <c r="SH177" s="675">
        <f t="shared" si="2156"/>
        <v>0</v>
      </c>
      <c r="SI177" s="675">
        <f t="shared" si="2156"/>
        <v>0</v>
      </c>
      <c r="SJ177" s="675">
        <f t="shared" si="2156"/>
        <v>0</v>
      </c>
      <c r="SK177" s="675">
        <f t="shared" si="2156"/>
        <v>0</v>
      </c>
      <c r="SL177" s="675">
        <f t="shared" si="2156"/>
        <v>0</v>
      </c>
      <c r="SM177" s="675">
        <f t="shared" si="2156"/>
        <v>0</v>
      </c>
      <c r="SN177" s="675">
        <f t="shared" si="2156"/>
        <v>0</v>
      </c>
      <c r="SO177" s="675" t="e">
        <f t="shared" si="2156"/>
        <v>#REF!</v>
      </c>
      <c r="SP177" s="675" t="e">
        <f t="shared" si="2156"/>
        <v>#REF!</v>
      </c>
      <c r="SQ177" s="675">
        <f t="shared" si="2156"/>
        <v>0</v>
      </c>
      <c r="SR177" s="675">
        <f t="shared" si="2156"/>
        <v>0</v>
      </c>
      <c r="SS177" s="675">
        <f t="shared" si="2156"/>
        <v>0</v>
      </c>
      <c r="ST177" s="675">
        <f t="shared" si="2156"/>
        <v>0</v>
      </c>
      <c r="SU177" s="675">
        <f t="shared" si="2156"/>
        <v>0</v>
      </c>
      <c r="SV177" s="675">
        <f t="shared" si="2156"/>
        <v>0</v>
      </c>
      <c r="SW177" s="675">
        <f t="shared" si="2157"/>
        <v>0</v>
      </c>
      <c r="SX177" s="675">
        <f t="shared" si="2157"/>
        <v>0</v>
      </c>
      <c r="SY177" s="675" t="e">
        <f>#REF!*$AP177</f>
        <v>#REF!</v>
      </c>
      <c r="SZ177" s="675" t="e">
        <f>#REF!*$AP177</f>
        <v>#REF!</v>
      </c>
      <c r="TA177" s="675" t="e">
        <f>#REF!*$AP177</f>
        <v>#REF!</v>
      </c>
      <c r="TB177" s="675" t="e">
        <f>#REF!*$AP177</f>
        <v>#REF!</v>
      </c>
      <c r="TC177" s="675" t="e">
        <f>#REF!*$AP177</f>
        <v>#REF!</v>
      </c>
      <c r="TE177" s="675">
        <f t="shared" si="2202"/>
        <v>0</v>
      </c>
      <c r="TF177" s="675">
        <f t="shared" si="2203"/>
        <v>0</v>
      </c>
      <c r="TG177" s="675">
        <f t="shared" si="2204"/>
        <v>0</v>
      </c>
      <c r="TH177" s="675">
        <f t="shared" si="2205"/>
        <v>0</v>
      </c>
      <c r="TI177" s="675">
        <f t="shared" si="2206"/>
        <v>0</v>
      </c>
      <c r="TJ177" s="675">
        <f t="shared" si="2207"/>
        <v>0</v>
      </c>
      <c r="TK177" s="675">
        <f t="shared" si="2208"/>
        <v>0</v>
      </c>
      <c r="TL177" s="675">
        <f t="shared" si="2209"/>
        <v>0</v>
      </c>
      <c r="TM177" s="675">
        <f t="shared" si="2210"/>
        <v>0</v>
      </c>
      <c r="TN177" s="676">
        <f t="shared" si="2211"/>
        <v>0</v>
      </c>
      <c r="TP177" s="675">
        <f>IFERROR(SG177*(1+LEVEL_2!#REF!),0)</f>
        <v>0</v>
      </c>
      <c r="TQ177" s="675">
        <f>IFERROR(SH177*(1+LEVEL_2!#REF!),0)</f>
        <v>0</v>
      </c>
      <c r="TR177" s="675">
        <f>IFERROR(SI177*(1+LEVEL_2!#REF!),0)</f>
        <v>0</v>
      </c>
      <c r="TS177" s="675">
        <f>IFERROR(SJ177*(1+LEVEL_2!#REF!),0)</f>
        <v>0</v>
      </c>
      <c r="TT177" s="675">
        <f>IFERROR(SK177*(1+LEVEL_2!#REF!),0)</f>
        <v>0</v>
      </c>
      <c r="TU177" s="675">
        <f>IFERROR(SL177*(1+LEVEL_2!#REF!),0)</f>
        <v>0</v>
      </c>
      <c r="TV177" s="675">
        <f>IFERROR(SM177*(1+LEVEL_2!#REF!),0)</f>
        <v>0</v>
      </c>
      <c r="TW177" s="675">
        <f>IFERROR(SN177*(1+LEVEL_2!#REF!),0)</f>
        <v>0</v>
      </c>
      <c r="TX177" s="675">
        <f>IFERROR(SO177*(1+LEVEL_2!#REF!),0)</f>
        <v>0</v>
      </c>
      <c r="TY177" s="675">
        <f>IFERROR(SP177*(1+LEVEL_2!#REF!),0)</f>
        <v>0</v>
      </c>
      <c r="TZ177" s="675">
        <f>IFERROR(SQ177*(1+LEVEL_2!#REF!),0)</f>
        <v>0</v>
      </c>
      <c r="UA177" s="675">
        <f>IFERROR(SR177*(1+LEVEL_2!#REF!),0)</f>
        <v>0</v>
      </c>
      <c r="UB177" s="675">
        <f>IFERROR(SS177*(1+LEVEL_2!#REF!),0)</f>
        <v>0</v>
      </c>
      <c r="UC177" s="675">
        <f>IFERROR(ST177*(1+LEVEL_2!#REF!),0)</f>
        <v>0</v>
      </c>
      <c r="UD177" s="675">
        <f>IFERROR(SU177*(1+LEVEL_2!#REF!),0)</f>
        <v>0</v>
      </c>
      <c r="UE177" s="675">
        <f>IFERROR(SV177*(1+LEVEL_2!#REF!),0)</f>
        <v>0</v>
      </c>
      <c r="UF177" s="675">
        <f>IFERROR(SW177*(1+LEVEL_2!#REF!),0)</f>
        <v>0</v>
      </c>
      <c r="UG177" s="675">
        <f>IFERROR(SX177*(1+LEVEL_2!#REF!),0)</f>
        <v>0</v>
      </c>
      <c r="UH177" s="675">
        <f>IFERROR(SY177*(1+LEVEL_2!#REF!),0)</f>
        <v>0</v>
      </c>
      <c r="UI177" s="675">
        <f>IFERROR(SZ177*(1+LEVEL_2!#REF!),0)</f>
        <v>0</v>
      </c>
      <c r="UJ177" s="675">
        <f>IFERROR(TA177*(1+LEVEL_2!#REF!),0)</f>
        <v>0</v>
      </c>
      <c r="UK177" s="675">
        <f>IFERROR(TB177*(1+LEVEL_2!#REF!),0)</f>
        <v>0</v>
      </c>
      <c r="UL177" s="675">
        <f>IFERROR(TC177*(1+LEVEL_2!#REF!),0)</f>
        <v>0</v>
      </c>
      <c r="UN177" s="675">
        <f t="shared" si="2212"/>
        <v>0</v>
      </c>
      <c r="UO177" s="675">
        <f t="shared" si="2213"/>
        <v>0</v>
      </c>
      <c r="UP177" s="675">
        <f t="shared" si="2214"/>
        <v>0</v>
      </c>
      <c r="UQ177" s="675">
        <f t="shared" si="2215"/>
        <v>0</v>
      </c>
      <c r="UR177" s="675">
        <f t="shared" si="2216"/>
        <v>0</v>
      </c>
      <c r="US177" s="675">
        <f t="shared" si="2217"/>
        <v>0</v>
      </c>
      <c r="UT177" s="675">
        <f t="shared" si="2218"/>
        <v>0</v>
      </c>
      <c r="UU177" s="675">
        <f t="shared" si="2219"/>
        <v>0</v>
      </c>
      <c r="UV177" s="675">
        <f t="shared" si="2220"/>
        <v>0</v>
      </c>
      <c r="UW177" s="676">
        <f t="shared" si="2221"/>
        <v>0</v>
      </c>
    </row>
    <row r="178" spans="1:569" s="645" customFormat="1" ht="20.100000000000001" customHeight="1">
      <c r="A178" s="677" t="s">
        <v>170</v>
      </c>
      <c r="B178" s="677" t="s">
        <v>170</v>
      </c>
      <c r="C178" s="764"/>
      <c r="D178" s="764"/>
      <c r="E178" s="842" t="s">
        <v>816</v>
      </c>
      <c r="F178" s="843"/>
      <c r="G178" s="844"/>
      <c r="H178" s="714" t="s">
        <v>810</v>
      </c>
      <c r="I178" s="845">
        <f>I175</f>
        <v>4830</v>
      </c>
      <c r="J178" s="845">
        <f>J175</f>
        <v>4830</v>
      </c>
      <c r="K178" s="845"/>
      <c r="L178" s="795">
        <f>Rev.1_Base!K373</f>
        <v>0</v>
      </c>
      <c r="M178" s="770"/>
      <c r="N178" s="771">
        <f t="shared" si="2456"/>
        <v>4830</v>
      </c>
      <c r="O178" s="772">
        <f t="shared" si="2457"/>
        <v>0</v>
      </c>
      <c r="Q178" s="845"/>
      <c r="R178" s="690"/>
      <c r="S178" s="690"/>
      <c r="T178" s="845">
        <f>T175</f>
        <v>4830</v>
      </c>
      <c r="U178" s="690"/>
      <c r="V178" s="690"/>
      <c r="W178" s="690"/>
      <c r="X178" s="690"/>
      <c r="Y178" s="690"/>
      <c r="Z178" s="690"/>
      <c r="AA178" s="690"/>
      <c r="AB178" s="690"/>
      <c r="AC178" s="690"/>
      <c r="AD178" s="690"/>
      <c r="AE178" s="690"/>
      <c r="AF178" s="691"/>
      <c r="AH178" s="774">
        <f t="shared" si="2224"/>
        <v>0</v>
      </c>
      <c r="AI178" s="775">
        <f t="shared" si="2225"/>
        <v>0</v>
      </c>
      <c r="AJ178" s="774">
        <f t="shared" si="2226"/>
        <v>0</v>
      </c>
      <c r="AK178" s="775">
        <f t="shared" si="2227"/>
        <v>0</v>
      </c>
      <c r="AL178" s="774">
        <f t="shared" si="2228"/>
        <v>0</v>
      </c>
      <c r="AM178" s="775">
        <f t="shared" si="2229"/>
        <v>0</v>
      </c>
      <c r="AN178" s="774">
        <f t="shared" si="2230"/>
        <v>0</v>
      </c>
      <c r="AO178" s="775">
        <f t="shared" si="2231"/>
        <v>0</v>
      </c>
      <c r="AP178" s="693">
        <f t="shared" si="2162"/>
        <v>0</v>
      </c>
      <c r="AQ178" s="775">
        <f t="shared" si="2232"/>
        <v>0</v>
      </c>
      <c r="AR178" s="774">
        <f t="shared" si="2233"/>
        <v>0</v>
      </c>
      <c r="AS178" s="775">
        <f t="shared" si="2234"/>
        <v>0</v>
      </c>
      <c r="AT178" s="776">
        <f t="shared" si="2161"/>
        <v>3600</v>
      </c>
      <c r="AU178" s="776">
        <f t="shared" si="2458"/>
        <v>6000</v>
      </c>
      <c r="AV178" s="693">
        <v>3000</v>
      </c>
      <c r="AW178" s="775">
        <f t="shared" si="2455"/>
        <v>0</v>
      </c>
      <c r="AX178" s="775">
        <f t="shared" si="2235"/>
        <v>0</v>
      </c>
      <c r="AY178" s="775">
        <f t="shared" si="2236"/>
        <v>28980000</v>
      </c>
      <c r="AZ178" s="775">
        <f t="shared" si="2236"/>
        <v>14490000</v>
      </c>
      <c r="BA178" s="693">
        <f t="shared" si="2237"/>
        <v>14490000</v>
      </c>
      <c r="BB178" s="693">
        <f t="shared" si="2238"/>
        <v>0</v>
      </c>
      <c r="BC178" s="774">
        <f t="shared" si="2239"/>
        <v>0</v>
      </c>
      <c r="BD178" s="775">
        <f t="shared" si="2240"/>
        <v>0</v>
      </c>
      <c r="BE178" s="777"/>
      <c r="BG178" s="790">
        <f t="shared" si="2241"/>
        <v>0</v>
      </c>
      <c r="BH178" s="790">
        <f t="shared" si="2242"/>
        <v>0</v>
      </c>
      <c r="BI178" s="790">
        <f t="shared" si="2243"/>
        <v>0</v>
      </c>
      <c r="BJ178" s="790">
        <f t="shared" si="2244"/>
        <v>0</v>
      </c>
      <c r="BK178" s="790">
        <f t="shared" si="2245"/>
        <v>0</v>
      </c>
      <c r="BL178" s="790">
        <f t="shared" si="2246"/>
        <v>0</v>
      </c>
      <c r="BM178" s="790">
        <f t="shared" si="2247"/>
        <v>0</v>
      </c>
      <c r="BN178" s="790">
        <f t="shared" si="2248"/>
        <v>0</v>
      </c>
      <c r="BO178" s="790">
        <f t="shared" si="2167"/>
        <v>0</v>
      </c>
      <c r="BP178" s="790">
        <f t="shared" si="2249"/>
        <v>0</v>
      </c>
      <c r="BQ178" s="790">
        <f t="shared" si="2250"/>
        <v>0</v>
      </c>
      <c r="BR178" s="790">
        <f t="shared" si="2251"/>
        <v>0</v>
      </c>
      <c r="BS178" s="790">
        <f t="shared" si="2168"/>
        <v>0</v>
      </c>
      <c r="BT178" s="790">
        <f t="shared" si="2252"/>
        <v>0</v>
      </c>
      <c r="BU178" s="790">
        <f t="shared" si="2253"/>
        <v>0</v>
      </c>
      <c r="BV178" s="790">
        <f t="shared" si="2254"/>
        <v>0</v>
      </c>
      <c r="BW178" s="790"/>
      <c r="BX178" s="790">
        <f t="shared" si="2255"/>
        <v>0</v>
      </c>
      <c r="BY178" s="791" t="s">
        <v>400</v>
      </c>
      <c r="CA178" s="744">
        <v>3000</v>
      </c>
      <c r="CB178" s="745">
        <f t="shared" si="2256"/>
        <v>14490000</v>
      </c>
      <c r="CC178" s="718"/>
      <c r="CD178" s="745">
        <f t="shared" si="2257"/>
        <v>0</v>
      </c>
      <c r="CE178" s="718"/>
      <c r="CF178" s="745">
        <f t="shared" si="2258"/>
        <v>0</v>
      </c>
      <c r="CG178" s="718"/>
      <c r="CH178" s="745">
        <f t="shared" si="2259"/>
        <v>0</v>
      </c>
      <c r="CI178" s="746">
        <f t="shared" si="2176"/>
        <v>3000</v>
      </c>
      <c r="CJ178" s="745">
        <f t="shared" si="2260"/>
        <v>14490000</v>
      </c>
      <c r="CK178" s="718"/>
      <c r="CL178" s="745">
        <f t="shared" si="2261"/>
        <v>0</v>
      </c>
      <c r="CM178" s="746">
        <f t="shared" si="2177"/>
        <v>3000</v>
      </c>
      <c r="CN178" s="745">
        <f t="shared" si="2262"/>
        <v>14490000</v>
      </c>
      <c r="CO178" s="699">
        <f t="shared" si="2263"/>
        <v>0</v>
      </c>
      <c r="CP178" s="699">
        <f t="shared" si="2263"/>
        <v>0</v>
      </c>
      <c r="CQ178" s="699">
        <f t="shared" si="2263"/>
        <v>0</v>
      </c>
      <c r="CR178" s="699">
        <f t="shared" si="2263"/>
        <v>14490000</v>
      </c>
      <c r="CS178" s="700">
        <f t="shared" si="2263"/>
        <v>0</v>
      </c>
      <c r="CT178" s="699">
        <f t="shared" si="2263"/>
        <v>0</v>
      </c>
      <c r="CU178" s="699">
        <f t="shared" si="2263"/>
        <v>0</v>
      </c>
      <c r="CV178" s="700">
        <f t="shared" si="2264"/>
        <v>0</v>
      </c>
      <c r="CW178" s="697"/>
      <c r="CX178" s="696">
        <f t="shared" si="2265"/>
        <v>0</v>
      </c>
      <c r="CY178" s="701"/>
      <c r="DA178" s="778">
        <f>IFERROR(VLOOKUP($C178,정민건설!$A$13:$AM$154,28,FALSE),0)</f>
        <v>0</v>
      </c>
      <c r="DB178" s="775">
        <f t="shared" si="2266"/>
        <v>0</v>
      </c>
      <c r="DC178" s="778">
        <f>IFERROR(VLOOKUP($C178,정민건설!$A$13:$AM$154,30,FALSE),0)</f>
        <v>0</v>
      </c>
      <c r="DD178" s="775">
        <f t="shared" si="2267"/>
        <v>0</v>
      </c>
      <c r="DE178" s="774">
        <f>IFERROR(VLOOKUP($C178,정민건설!$A$13:$AM$154,32,FALSE),0)</f>
        <v>0</v>
      </c>
      <c r="DF178" s="775">
        <f t="shared" si="2268"/>
        <v>0</v>
      </c>
      <c r="DG178" s="774">
        <f>IFERROR(VLOOKUP($C178,정민건설!$A$13:$AM$154,34,FALSE),0)</f>
        <v>0</v>
      </c>
      <c r="DH178" s="775">
        <f t="shared" si="2269"/>
        <v>0</v>
      </c>
      <c r="DI178" s="693">
        <f t="shared" si="2169"/>
        <v>0</v>
      </c>
      <c r="DJ178" s="775">
        <f t="shared" si="2270"/>
        <v>0</v>
      </c>
      <c r="DK178" s="778">
        <f t="shared" si="2271"/>
        <v>0</v>
      </c>
      <c r="DL178" s="779">
        <f t="shared" si="2272"/>
        <v>0</v>
      </c>
      <c r="DM178" s="693">
        <f t="shared" si="2170"/>
        <v>0</v>
      </c>
      <c r="DN178" s="775">
        <f t="shared" si="2273"/>
        <v>0</v>
      </c>
      <c r="DO178" s="693">
        <f t="shared" si="2274"/>
        <v>0</v>
      </c>
      <c r="DP178" s="693">
        <f t="shared" si="2275"/>
        <v>0</v>
      </c>
      <c r="DQ178" s="774"/>
      <c r="DR178" s="775">
        <f t="shared" si="2276"/>
        <v>0</v>
      </c>
      <c r="DS178" s="777"/>
      <c r="DU178" s="774">
        <f>IFERROR(VLOOKUP($C178,[1]영만종합건설!$A$13:$AN$154,28,FALSE),0)</f>
        <v>0</v>
      </c>
      <c r="DV178" s="780">
        <f t="shared" si="2277"/>
        <v>0</v>
      </c>
      <c r="DW178" s="774">
        <f>IFERROR(VLOOKUP($C178,[1]영만종합건설!$A$13:$AN$154,30,FALSE),0)</f>
        <v>0</v>
      </c>
      <c r="DX178" s="780">
        <f t="shared" si="2278"/>
        <v>0</v>
      </c>
      <c r="DY178" s="778">
        <f>IFERROR(VLOOKUP($C178,[1]영만종합건설!$A$13:$AN$154,32,FALSE),0)</f>
        <v>0</v>
      </c>
      <c r="DZ178" s="780">
        <f t="shared" si="2279"/>
        <v>0</v>
      </c>
      <c r="EA178" s="778">
        <f>IFERROR(VLOOKUP($C178,[1]영만종합건설!$A$13:$AN$154,34,FALSE),0)</f>
        <v>0</v>
      </c>
      <c r="EB178" s="780">
        <f t="shared" si="2280"/>
        <v>0</v>
      </c>
      <c r="EC178" s="703">
        <f t="shared" si="2171"/>
        <v>0</v>
      </c>
      <c r="ED178" s="780">
        <f t="shared" si="2281"/>
        <v>0</v>
      </c>
      <c r="EE178" s="778">
        <f t="shared" si="2282"/>
        <v>0</v>
      </c>
      <c r="EF178" s="779">
        <f t="shared" si="2283"/>
        <v>0</v>
      </c>
      <c r="EG178" s="703">
        <f t="shared" si="2172"/>
        <v>0</v>
      </c>
      <c r="EH178" s="780">
        <f t="shared" si="2284"/>
        <v>0</v>
      </c>
      <c r="EI178" s="703">
        <f t="shared" si="2285"/>
        <v>0</v>
      </c>
      <c r="EJ178" s="703">
        <f t="shared" si="2286"/>
        <v>0</v>
      </c>
      <c r="EK178" s="778"/>
      <c r="EL178" s="780">
        <f t="shared" si="2287"/>
        <v>0</v>
      </c>
      <c r="EM178" s="781"/>
      <c r="EO178" s="778">
        <f>IFERROR(VLOOKUP($C178,[1]부강종합건설!$A$13:$AM$154,28,FALSE),0)</f>
        <v>0</v>
      </c>
      <c r="EP178" s="780">
        <f t="shared" si="2288"/>
        <v>0</v>
      </c>
      <c r="EQ178" s="778">
        <f>IFERROR(VLOOKUP($C178,[1]부강종합건설!$A$13:$AM$154,30,FALSE),0)</f>
        <v>0</v>
      </c>
      <c r="ER178" s="780">
        <f t="shared" si="2289"/>
        <v>0</v>
      </c>
      <c r="ES178" s="778">
        <f>IFERROR(VLOOKUP($C178,[1]부강종합건설!$A$13:$AM$154,32,FALSE),0)</f>
        <v>0</v>
      </c>
      <c r="ET178" s="780">
        <f t="shared" si="2290"/>
        <v>0</v>
      </c>
      <c r="EU178" s="778">
        <f>IFERROR(VLOOKUP($C178,[1]부강종합건설!$A$13:$AM$154,34,FALSE),0)</f>
        <v>0</v>
      </c>
      <c r="EV178" s="780">
        <f t="shared" si="2291"/>
        <v>0</v>
      </c>
      <c r="EW178" s="703">
        <f t="shared" si="2159"/>
        <v>0</v>
      </c>
      <c r="EX178" s="780">
        <f t="shared" si="2292"/>
        <v>0</v>
      </c>
      <c r="EY178" s="778">
        <f t="shared" si="2293"/>
        <v>0</v>
      </c>
      <c r="EZ178" s="779">
        <f t="shared" si="2294"/>
        <v>0</v>
      </c>
      <c r="FA178" s="703">
        <f t="shared" si="2160"/>
        <v>0</v>
      </c>
      <c r="FB178" s="780">
        <f t="shared" si="2295"/>
        <v>0</v>
      </c>
      <c r="FC178" s="703">
        <f t="shared" si="2296"/>
        <v>0</v>
      </c>
      <c r="FD178" s="703">
        <f t="shared" si="2297"/>
        <v>0</v>
      </c>
      <c r="FE178" s="778"/>
      <c r="FF178" s="780">
        <f t="shared" si="2298"/>
        <v>0</v>
      </c>
      <c r="FG178" s="782"/>
      <c r="FI178" s="774">
        <f>IFERROR(VLOOKUP($C178,[1]대도엔지니어링!$A$13:$AN$154,28,FALSE),0)</f>
        <v>0</v>
      </c>
      <c r="FJ178" s="775">
        <f t="shared" si="2299"/>
        <v>0</v>
      </c>
      <c r="FK178" s="774">
        <f>IFERROR(VLOOKUP($C178,[1]대도엔지니어링!$A$13:$AN$154,30,FALSE),0)</f>
        <v>0</v>
      </c>
      <c r="FL178" s="775">
        <f t="shared" si="2300"/>
        <v>0</v>
      </c>
      <c r="FM178" s="774">
        <f>IFERROR(VLOOKUP($C178,[1]대도엔지니어링!$A$13:$AN$154,32,FALSE),0)</f>
        <v>0</v>
      </c>
      <c r="FN178" s="775">
        <f t="shared" si="2301"/>
        <v>0</v>
      </c>
      <c r="FO178" s="774">
        <f>IFERROR(VLOOKUP($C178,[1]대도엔지니어링!$A$13:$AN$154,34,FALSE),0)</f>
        <v>0</v>
      </c>
      <c r="FP178" s="775">
        <f t="shared" si="2302"/>
        <v>0</v>
      </c>
      <c r="FQ178" s="693">
        <f t="shared" si="2163"/>
        <v>0</v>
      </c>
      <c r="FR178" s="775">
        <f t="shared" si="2303"/>
        <v>0</v>
      </c>
      <c r="FS178" s="774">
        <f t="shared" si="2158"/>
        <v>0</v>
      </c>
      <c r="FT178" s="775">
        <f t="shared" si="2304"/>
        <v>0</v>
      </c>
      <c r="FU178" s="693">
        <f t="shared" si="2164"/>
        <v>0</v>
      </c>
      <c r="FV178" s="775">
        <f t="shared" si="2305"/>
        <v>0</v>
      </c>
      <c r="FW178" s="693">
        <f t="shared" si="2306"/>
        <v>0</v>
      </c>
      <c r="FX178" s="693">
        <f t="shared" si="2307"/>
        <v>0</v>
      </c>
      <c r="FY178" s="774"/>
      <c r="FZ178" s="775">
        <f t="shared" si="2308"/>
        <v>0</v>
      </c>
      <c r="GA178" s="782"/>
      <c r="GC178" s="774">
        <f>IFERROR(VLOOKUP($C178,[1]부명엔지니어링!$A$13:$AN$154,28,FALSE),0)</f>
        <v>0</v>
      </c>
      <c r="GD178" s="775">
        <f t="shared" si="2309"/>
        <v>0</v>
      </c>
      <c r="GE178" s="774">
        <f>IFERROR(VLOOKUP($C178,[1]부명엔지니어링!$A$13:$AN$154,30,FALSE),0)</f>
        <v>0</v>
      </c>
      <c r="GF178" s="775">
        <f t="shared" si="2310"/>
        <v>0</v>
      </c>
      <c r="GG178" s="774">
        <f>IFERROR(VLOOKUP($C178,[1]부명엔지니어링!$A$13:$AN$154,32,FALSE),0)</f>
        <v>0</v>
      </c>
      <c r="GH178" s="775">
        <f t="shared" si="2311"/>
        <v>0</v>
      </c>
      <c r="GI178" s="774">
        <f>IFERROR(VLOOKUP($C178,[1]부명엔지니어링!$A$13:$AN$154,34,FALSE),0)</f>
        <v>0</v>
      </c>
      <c r="GJ178" s="775">
        <f t="shared" si="2312"/>
        <v>0</v>
      </c>
      <c r="GK178" s="693">
        <f t="shared" si="2165"/>
        <v>0</v>
      </c>
      <c r="GL178" s="775">
        <f t="shared" si="2313"/>
        <v>0</v>
      </c>
      <c r="GM178" s="774">
        <f t="shared" si="2314"/>
        <v>0</v>
      </c>
      <c r="GN178" s="775">
        <f t="shared" si="2315"/>
        <v>0</v>
      </c>
      <c r="GO178" s="693">
        <f t="shared" si="2166"/>
        <v>0</v>
      </c>
      <c r="GP178" s="775">
        <f t="shared" si="2316"/>
        <v>0</v>
      </c>
      <c r="GQ178" s="693">
        <f t="shared" si="2317"/>
        <v>0</v>
      </c>
      <c r="GR178" s="693">
        <f t="shared" si="2318"/>
        <v>0</v>
      </c>
      <c r="GS178" s="774"/>
      <c r="GT178" s="775">
        <f t="shared" si="2319"/>
        <v>0</v>
      </c>
      <c r="GU178" s="782"/>
      <c r="GW178" s="790">
        <f t="shared" si="2320"/>
        <v>0</v>
      </c>
      <c r="GX178" s="790">
        <f t="shared" si="2321"/>
        <v>0</v>
      </c>
      <c r="GY178" s="790">
        <f t="shared" si="2322"/>
        <v>0</v>
      </c>
      <c r="GZ178" s="790">
        <f t="shared" si="2323"/>
        <v>0</v>
      </c>
      <c r="HA178" s="790">
        <f t="shared" si="2324"/>
        <v>0</v>
      </c>
      <c r="HB178" s="790">
        <f t="shared" si="2325"/>
        <v>0</v>
      </c>
      <c r="HC178" s="790">
        <f t="shared" si="2326"/>
        <v>0</v>
      </c>
      <c r="HD178" s="790">
        <f t="shared" si="2327"/>
        <v>0</v>
      </c>
      <c r="HE178" s="790">
        <f t="shared" si="2173"/>
        <v>0</v>
      </c>
      <c r="HF178" s="790">
        <f t="shared" si="2328"/>
        <v>0</v>
      </c>
      <c r="HG178" s="790">
        <f t="shared" si="2329"/>
        <v>0</v>
      </c>
      <c r="HH178" s="790">
        <f t="shared" si="2330"/>
        <v>0</v>
      </c>
      <c r="HI178" s="790">
        <f t="shared" si="2174"/>
        <v>0</v>
      </c>
      <c r="HJ178" s="790">
        <f t="shared" si="2331"/>
        <v>0</v>
      </c>
      <c r="HK178" s="790">
        <f t="shared" si="2332"/>
        <v>0</v>
      </c>
      <c r="HL178" s="790">
        <f t="shared" si="2333"/>
        <v>0</v>
      </c>
      <c r="HM178" s="790"/>
      <c r="HN178" s="790">
        <f t="shared" si="2334"/>
        <v>0</v>
      </c>
      <c r="HO178" s="791" t="s">
        <v>400</v>
      </c>
      <c r="HQ178" s="783"/>
      <c r="HR178" s="784">
        <f t="shared" si="2335"/>
        <v>0</v>
      </c>
      <c r="HS178" s="783"/>
      <c r="HT178" s="784">
        <f t="shared" si="2336"/>
        <v>0</v>
      </c>
      <c r="HU178" s="783"/>
      <c r="HV178" s="784">
        <f t="shared" si="2337"/>
        <v>0</v>
      </c>
      <c r="HW178" s="783"/>
      <c r="HX178" s="784">
        <f t="shared" si="2338"/>
        <v>0</v>
      </c>
      <c r="HY178" s="707">
        <f t="shared" si="2178"/>
        <v>0</v>
      </c>
      <c r="HZ178" s="784">
        <f t="shared" si="2339"/>
        <v>0</v>
      </c>
      <c r="IA178" s="783"/>
      <c r="IB178" s="784">
        <f t="shared" si="2340"/>
        <v>0</v>
      </c>
      <c r="IC178" s="707">
        <f t="shared" si="2179"/>
        <v>0</v>
      </c>
      <c r="ID178" s="784">
        <f t="shared" si="2341"/>
        <v>0</v>
      </c>
      <c r="IE178" s="706">
        <f t="shared" si="2342"/>
        <v>0</v>
      </c>
      <c r="IF178" s="706">
        <f t="shared" si="2343"/>
        <v>0</v>
      </c>
      <c r="IG178" s="783"/>
      <c r="IH178" s="784">
        <f t="shared" si="2344"/>
        <v>0</v>
      </c>
      <c r="II178" s="782"/>
      <c r="IK178" s="783"/>
      <c r="IL178" s="784">
        <f t="shared" si="2345"/>
        <v>0</v>
      </c>
      <c r="IM178" s="783"/>
      <c r="IN178" s="784">
        <f t="shared" si="2346"/>
        <v>0</v>
      </c>
      <c r="IO178" s="783"/>
      <c r="IP178" s="784">
        <f t="shared" si="2347"/>
        <v>0</v>
      </c>
      <c r="IQ178" s="783"/>
      <c r="IR178" s="784">
        <f t="shared" si="2348"/>
        <v>0</v>
      </c>
      <c r="IS178" s="707">
        <f t="shared" si="2180"/>
        <v>0</v>
      </c>
      <c r="IT178" s="784">
        <f t="shared" si="2349"/>
        <v>0</v>
      </c>
      <c r="IU178" s="783"/>
      <c r="IV178" s="784">
        <f t="shared" si="2350"/>
        <v>0</v>
      </c>
      <c r="IW178" s="707">
        <f t="shared" si="2181"/>
        <v>0</v>
      </c>
      <c r="IX178" s="784">
        <f t="shared" si="2351"/>
        <v>0</v>
      </c>
      <c r="IY178" s="706">
        <f t="shared" si="2352"/>
        <v>0</v>
      </c>
      <c r="IZ178" s="706">
        <f t="shared" si="2353"/>
        <v>0</v>
      </c>
      <c r="JA178" s="783"/>
      <c r="JB178" s="784">
        <f t="shared" si="2354"/>
        <v>0</v>
      </c>
      <c r="JC178" s="782"/>
      <c r="JE178" s="783"/>
      <c r="JF178" s="784">
        <f t="shared" si="2355"/>
        <v>0</v>
      </c>
      <c r="JG178" s="783"/>
      <c r="JH178" s="784">
        <f t="shared" si="2356"/>
        <v>0</v>
      </c>
      <c r="JI178" s="783"/>
      <c r="JJ178" s="784">
        <f t="shared" si="2357"/>
        <v>0</v>
      </c>
      <c r="JK178" s="783"/>
      <c r="JL178" s="784">
        <f t="shared" si="2358"/>
        <v>0</v>
      </c>
      <c r="JM178" s="707">
        <f t="shared" si="2182"/>
        <v>0</v>
      </c>
      <c r="JN178" s="784">
        <f t="shared" si="2359"/>
        <v>0</v>
      </c>
      <c r="JO178" s="783"/>
      <c r="JP178" s="784">
        <f t="shared" si="2360"/>
        <v>0</v>
      </c>
      <c r="JQ178" s="707">
        <f t="shared" si="2183"/>
        <v>0</v>
      </c>
      <c r="JR178" s="784">
        <f t="shared" si="2361"/>
        <v>0</v>
      </c>
      <c r="JS178" s="706">
        <f t="shared" si="2362"/>
        <v>0</v>
      </c>
      <c r="JT178" s="706">
        <f t="shared" si="2363"/>
        <v>0</v>
      </c>
      <c r="JU178" s="783"/>
      <c r="JV178" s="784">
        <f t="shared" si="2364"/>
        <v>0</v>
      </c>
      <c r="JW178" s="782"/>
      <c r="JY178" s="783"/>
      <c r="JZ178" s="784">
        <f t="shared" si="2365"/>
        <v>0</v>
      </c>
      <c r="KA178" s="783"/>
      <c r="KB178" s="784">
        <f t="shared" si="2366"/>
        <v>0</v>
      </c>
      <c r="KC178" s="783"/>
      <c r="KD178" s="784">
        <f t="shared" si="2367"/>
        <v>0</v>
      </c>
      <c r="KE178" s="783"/>
      <c r="KF178" s="784">
        <f t="shared" si="2368"/>
        <v>0</v>
      </c>
      <c r="KG178" s="707">
        <f t="shared" si="2184"/>
        <v>0</v>
      </c>
      <c r="KH178" s="784">
        <f t="shared" si="2369"/>
        <v>0</v>
      </c>
      <c r="KI178" s="783"/>
      <c r="KJ178" s="784">
        <f t="shared" si="2370"/>
        <v>0</v>
      </c>
      <c r="KK178" s="707">
        <f t="shared" si="2185"/>
        <v>0</v>
      </c>
      <c r="KL178" s="784">
        <f t="shared" si="2371"/>
        <v>0</v>
      </c>
      <c r="KM178" s="706">
        <f t="shared" si="2372"/>
        <v>0</v>
      </c>
      <c r="KN178" s="706">
        <f t="shared" si="2373"/>
        <v>0</v>
      </c>
      <c r="KO178" s="783"/>
      <c r="KP178" s="784">
        <f t="shared" si="2374"/>
        <v>0</v>
      </c>
      <c r="KQ178" s="782"/>
      <c r="KS178" s="783"/>
      <c r="KT178" s="784">
        <f t="shared" si="2375"/>
        <v>0</v>
      </c>
      <c r="KU178" s="783"/>
      <c r="KV178" s="784">
        <f t="shared" si="2376"/>
        <v>0</v>
      </c>
      <c r="KW178" s="783"/>
      <c r="KX178" s="784">
        <f t="shared" si="2377"/>
        <v>0</v>
      </c>
      <c r="KY178" s="783"/>
      <c r="KZ178" s="784">
        <f t="shared" si="2378"/>
        <v>0</v>
      </c>
      <c r="LA178" s="707">
        <f t="shared" si="2186"/>
        <v>0</v>
      </c>
      <c r="LB178" s="784">
        <f t="shared" si="2379"/>
        <v>0</v>
      </c>
      <c r="LC178" s="783"/>
      <c r="LD178" s="784">
        <f t="shared" si="2380"/>
        <v>0</v>
      </c>
      <c r="LE178" s="707">
        <f t="shared" si="2187"/>
        <v>0</v>
      </c>
      <c r="LF178" s="784">
        <f t="shared" si="2381"/>
        <v>0</v>
      </c>
      <c r="LG178" s="706">
        <f t="shared" si="2382"/>
        <v>0</v>
      </c>
      <c r="LH178" s="706">
        <f t="shared" si="2383"/>
        <v>0</v>
      </c>
      <c r="LI178" s="783"/>
      <c r="LJ178" s="784">
        <f t="shared" si="2384"/>
        <v>0</v>
      </c>
      <c r="LK178" s="782"/>
      <c r="LM178" s="783"/>
      <c r="LN178" s="784">
        <f t="shared" si="2385"/>
        <v>0</v>
      </c>
      <c r="LO178" s="783"/>
      <c r="LP178" s="784">
        <f t="shared" si="2386"/>
        <v>0</v>
      </c>
      <c r="LQ178" s="783"/>
      <c r="LR178" s="784">
        <f t="shared" si="2387"/>
        <v>0</v>
      </c>
      <c r="LS178" s="783"/>
      <c r="LT178" s="784">
        <f t="shared" si="2388"/>
        <v>0</v>
      </c>
      <c r="LU178" s="707">
        <f t="shared" si="2188"/>
        <v>0</v>
      </c>
      <c r="LV178" s="784">
        <f t="shared" si="2389"/>
        <v>0</v>
      </c>
      <c r="LW178" s="783"/>
      <c r="LX178" s="784">
        <f t="shared" si="2390"/>
        <v>0</v>
      </c>
      <c r="LY178" s="707">
        <f t="shared" si="2189"/>
        <v>0</v>
      </c>
      <c r="LZ178" s="784">
        <f t="shared" si="2391"/>
        <v>0</v>
      </c>
      <c r="MA178" s="706">
        <f t="shared" si="2392"/>
        <v>0</v>
      </c>
      <c r="MB178" s="706">
        <f t="shared" si="2393"/>
        <v>0</v>
      </c>
      <c r="MC178" s="783"/>
      <c r="MD178" s="784">
        <f t="shared" si="2394"/>
        <v>0</v>
      </c>
      <c r="ME178" s="782"/>
      <c r="MG178" s="783"/>
      <c r="MH178" s="784">
        <f t="shared" si="2395"/>
        <v>0</v>
      </c>
      <c r="MI178" s="783"/>
      <c r="MJ178" s="784">
        <f t="shared" si="2396"/>
        <v>0</v>
      </c>
      <c r="MK178" s="783"/>
      <c r="ML178" s="784">
        <f t="shared" si="2397"/>
        <v>0</v>
      </c>
      <c r="MM178" s="783"/>
      <c r="MN178" s="784">
        <f t="shared" si="2398"/>
        <v>0</v>
      </c>
      <c r="MO178" s="707">
        <f t="shared" si="2190"/>
        <v>0</v>
      </c>
      <c r="MP178" s="784">
        <f t="shared" si="2399"/>
        <v>0</v>
      </c>
      <c r="MQ178" s="783"/>
      <c r="MR178" s="784">
        <f t="shared" si="2400"/>
        <v>0</v>
      </c>
      <c r="MS178" s="707">
        <f t="shared" si="2191"/>
        <v>0</v>
      </c>
      <c r="MT178" s="784">
        <f t="shared" si="2401"/>
        <v>0</v>
      </c>
      <c r="MU178" s="706">
        <f t="shared" si="2402"/>
        <v>0</v>
      </c>
      <c r="MV178" s="706">
        <f t="shared" si="2403"/>
        <v>0</v>
      </c>
      <c r="MW178" s="783"/>
      <c r="MX178" s="784">
        <f t="shared" si="2404"/>
        <v>0</v>
      </c>
      <c r="MY178" s="782"/>
      <c r="NA178" s="783"/>
      <c r="NB178" s="784">
        <f t="shared" si="2405"/>
        <v>0</v>
      </c>
      <c r="NC178" s="783"/>
      <c r="ND178" s="784">
        <f t="shared" si="2406"/>
        <v>0</v>
      </c>
      <c r="NE178" s="783"/>
      <c r="NF178" s="784">
        <f t="shared" si="2407"/>
        <v>0</v>
      </c>
      <c r="NG178" s="783"/>
      <c r="NH178" s="784">
        <f t="shared" si="2408"/>
        <v>0</v>
      </c>
      <c r="NI178" s="707">
        <f t="shared" si="2192"/>
        <v>0</v>
      </c>
      <c r="NJ178" s="784">
        <f t="shared" si="2409"/>
        <v>0</v>
      </c>
      <c r="NK178" s="783"/>
      <c r="NL178" s="784">
        <f t="shared" si="2410"/>
        <v>0</v>
      </c>
      <c r="NM178" s="707">
        <f t="shared" si="2193"/>
        <v>0</v>
      </c>
      <c r="NN178" s="784">
        <f t="shared" si="2411"/>
        <v>0</v>
      </c>
      <c r="NO178" s="706">
        <f t="shared" si="2412"/>
        <v>0</v>
      </c>
      <c r="NP178" s="706">
        <f t="shared" si="2413"/>
        <v>0</v>
      </c>
      <c r="NQ178" s="783"/>
      <c r="NR178" s="784">
        <f t="shared" si="2414"/>
        <v>0</v>
      </c>
      <c r="NS178" s="782"/>
      <c r="NU178" s="783"/>
      <c r="NV178" s="784">
        <f t="shared" si="2415"/>
        <v>0</v>
      </c>
      <c r="NW178" s="783"/>
      <c r="NX178" s="784">
        <f t="shared" si="2416"/>
        <v>0</v>
      </c>
      <c r="NY178" s="783"/>
      <c r="NZ178" s="784">
        <f t="shared" si="2417"/>
        <v>0</v>
      </c>
      <c r="OA178" s="783"/>
      <c r="OB178" s="784">
        <f t="shared" si="2418"/>
        <v>0</v>
      </c>
      <c r="OC178" s="707">
        <f t="shared" si="2194"/>
        <v>0</v>
      </c>
      <c r="OD178" s="784">
        <f t="shared" si="2419"/>
        <v>0</v>
      </c>
      <c r="OE178" s="783"/>
      <c r="OF178" s="784">
        <f t="shared" si="2420"/>
        <v>0</v>
      </c>
      <c r="OG178" s="707">
        <f t="shared" si="2195"/>
        <v>0</v>
      </c>
      <c r="OH178" s="784">
        <f t="shared" si="2421"/>
        <v>0</v>
      </c>
      <c r="OI178" s="706">
        <f t="shared" si="2422"/>
        <v>0</v>
      </c>
      <c r="OJ178" s="706">
        <f t="shared" si="2423"/>
        <v>0</v>
      </c>
      <c r="OK178" s="783"/>
      <c r="OL178" s="784">
        <f t="shared" si="2424"/>
        <v>0</v>
      </c>
      <c r="OM178" s="782"/>
      <c r="OO178" s="783"/>
      <c r="OP178" s="784">
        <f t="shared" si="2425"/>
        <v>0</v>
      </c>
      <c r="OQ178" s="783"/>
      <c r="OR178" s="784">
        <f t="shared" si="2426"/>
        <v>0</v>
      </c>
      <c r="OS178" s="783"/>
      <c r="OT178" s="784">
        <f t="shared" si="2427"/>
        <v>0</v>
      </c>
      <c r="OU178" s="783"/>
      <c r="OV178" s="784">
        <f t="shared" si="2428"/>
        <v>0</v>
      </c>
      <c r="OW178" s="707">
        <f t="shared" si="2196"/>
        <v>0</v>
      </c>
      <c r="OX178" s="784">
        <f t="shared" si="2429"/>
        <v>0</v>
      </c>
      <c r="OY178" s="783"/>
      <c r="OZ178" s="784">
        <f t="shared" si="2430"/>
        <v>0</v>
      </c>
      <c r="PA178" s="707">
        <f t="shared" si="2197"/>
        <v>0</v>
      </c>
      <c r="PB178" s="784">
        <f t="shared" si="2431"/>
        <v>0</v>
      </c>
      <c r="PC178" s="706">
        <f t="shared" si="2432"/>
        <v>0</v>
      </c>
      <c r="PD178" s="706">
        <f t="shared" si="2433"/>
        <v>0</v>
      </c>
      <c r="PE178" s="783"/>
      <c r="PF178" s="784">
        <f t="shared" si="2434"/>
        <v>0</v>
      </c>
      <c r="PG178" s="782"/>
      <c r="PI178" s="783"/>
      <c r="PJ178" s="784">
        <f t="shared" si="2435"/>
        <v>0</v>
      </c>
      <c r="PK178" s="783"/>
      <c r="PL178" s="784">
        <f t="shared" si="2436"/>
        <v>0</v>
      </c>
      <c r="PM178" s="783"/>
      <c r="PN178" s="784">
        <f t="shared" si="2437"/>
        <v>0</v>
      </c>
      <c r="PO178" s="783"/>
      <c r="PP178" s="784">
        <f t="shared" si="2438"/>
        <v>0</v>
      </c>
      <c r="PQ178" s="707">
        <f t="shared" si="2198"/>
        <v>0</v>
      </c>
      <c r="PR178" s="784">
        <f t="shared" si="2439"/>
        <v>0</v>
      </c>
      <c r="PS178" s="783"/>
      <c r="PT178" s="784">
        <f t="shared" si="2440"/>
        <v>0</v>
      </c>
      <c r="PU178" s="707">
        <f t="shared" si="2199"/>
        <v>0</v>
      </c>
      <c r="PV178" s="784">
        <f t="shared" si="2441"/>
        <v>0</v>
      </c>
      <c r="PW178" s="706">
        <f t="shared" si="2442"/>
        <v>0</v>
      </c>
      <c r="PX178" s="706">
        <f t="shared" si="2443"/>
        <v>0</v>
      </c>
      <c r="PY178" s="783"/>
      <c r="PZ178" s="784">
        <f t="shared" si="2444"/>
        <v>0</v>
      </c>
      <c r="QA178" s="782"/>
      <c r="QC178" s="783"/>
      <c r="QD178" s="784">
        <f t="shared" si="2445"/>
        <v>0</v>
      </c>
      <c r="QE178" s="783"/>
      <c r="QF178" s="784">
        <f t="shared" si="2446"/>
        <v>0</v>
      </c>
      <c r="QG178" s="783"/>
      <c r="QH178" s="784">
        <f t="shared" si="2447"/>
        <v>0</v>
      </c>
      <c r="QI178" s="783"/>
      <c r="QJ178" s="784">
        <f t="shared" si="2448"/>
        <v>0</v>
      </c>
      <c r="QK178" s="707">
        <f t="shared" si="2200"/>
        <v>0</v>
      </c>
      <c r="QL178" s="784">
        <f t="shared" si="2449"/>
        <v>0</v>
      </c>
      <c r="QM178" s="783"/>
      <c r="QN178" s="784">
        <f t="shared" si="2450"/>
        <v>0</v>
      </c>
      <c r="QO178" s="707">
        <f t="shared" si="2201"/>
        <v>0</v>
      </c>
      <c r="QP178" s="784">
        <f t="shared" si="2451"/>
        <v>0</v>
      </c>
      <c r="QQ178" s="706">
        <f t="shared" si="2452"/>
        <v>0</v>
      </c>
      <c r="QR178" s="706">
        <f t="shared" si="2453"/>
        <v>0</v>
      </c>
      <c r="QS178" s="783"/>
      <c r="QT178" s="784">
        <f t="shared" si="2454"/>
        <v>0</v>
      </c>
      <c r="QU178" s="782"/>
      <c r="RA178" s="785">
        <f t="shared" si="2144"/>
        <v>0</v>
      </c>
      <c r="RB178" s="785" t="e">
        <f t="shared" si="2145"/>
        <v>#REF!</v>
      </c>
      <c r="RC178" s="677">
        <f t="shared" si="2146"/>
        <v>0</v>
      </c>
      <c r="RD178" s="677">
        <f t="shared" si="2146"/>
        <v>0</v>
      </c>
      <c r="RE178" s="677">
        <f t="shared" si="2146"/>
        <v>0</v>
      </c>
      <c r="RF178" s="677">
        <f t="shared" si="2146"/>
        <v>4830</v>
      </c>
      <c r="RG178" s="677">
        <f t="shared" si="2146"/>
        <v>0</v>
      </c>
      <c r="RH178" s="677">
        <f t="shared" si="2146"/>
        <v>0</v>
      </c>
      <c r="RI178" s="677">
        <f t="shared" si="2146"/>
        <v>0</v>
      </c>
      <c r="RJ178" s="677">
        <f t="shared" si="2146"/>
        <v>0</v>
      </c>
      <c r="RK178" s="677" t="e">
        <f>#REF!</f>
        <v>#REF!</v>
      </c>
      <c r="RL178" s="677" t="e">
        <f>#REF!</f>
        <v>#REF!</v>
      </c>
      <c r="RM178" s="677">
        <f t="shared" si="2147"/>
        <v>0</v>
      </c>
      <c r="RN178" s="677">
        <f t="shared" si="2147"/>
        <v>0</v>
      </c>
      <c r="RO178" s="677">
        <f t="shared" si="2147"/>
        <v>0</v>
      </c>
      <c r="RP178" s="677">
        <f t="shared" si="2147"/>
        <v>0</v>
      </c>
      <c r="RQ178" s="677">
        <f t="shared" si="2147"/>
        <v>0</v>
      </c>
      <c r="RR178" s="677">
        <f t="shared" si="2147"/>
        <v>0</v>
      </c>
      <c r="RS178" s="677">
        <f t="shared" si="2147"/>
        <v>0</v>
      </c>
      <c r="RT178" s="677">
        <f t="shared" si="2147"/>
        <v>0</v>
      </c>
      <c r="RV178" s="675">
        <f t="shared" si="2148"/>
        <v>4830</v>
      </c>
      <c r="RW178" s="675">
        <f t="shared" si="2149"/>
        <v>0</v>
      </c>
      <c r="RX178" s="675">
        <f t="shared" si="2150"/>
        <v>0</v>
      </c>
      <c r="RY178" s="675">
        <f t="shared" si="2151"/>
        <v>0</v>
      </c>
      <c r="RZ178" s="675">
        <f t="shared" si="2152"/>
        <v>0</v>
      </c>
      <c r="SA178" s="675">
        <f t="shared" si="2153"/>
        <v>0</v>
      </c>
      <c r="SB178" s="675">
        <f t="shared" si="2154"/>
        <v>0</v>
      </c>
      <c r="SC178" s="675">
        <f t="shared" si="2155"/>
        <v>0</v>
      </c>
      <c r="SD178" s="675" t="e">
        <f xml:space="preserve"> SUMIF(#REF!,$SD$8,#REF!)</f>
        <v>#REF!</v>
      </c>
      <c r="SE178" s="675" t="e">
        <f xml:space="preserve"> SUMIF(#REF!,$SE$8,#REF!)</f>
        <v>#REF!</v>
      </c>
      <c r="SG178" s="675">
        <f t="shared" si="2156"/>
        <v>0</v>
      </c>
      <c r="SH178" s="675">
        <f t="shared" si="2156"/>
        <v>0</v>
      </c>
      <c r="SI178" s="675">
        <f t="shared" si="2156"/>
        <v>0</v>
      </c>
      <c r="SJ178" s="675">
        <f t="shared" si="2156"/>
        <v>0</v>
      </c>
      <c r="SK178" s="675">
        <f t="shared" si="2156"/>
        <v>0</v>
      </c>
      <c r="SL178" s="675">
        <f t="shared" si="2156"/>
        <v>0</v>
      </c>
      <c r="SM178" s="675">
        <f t="shared" si="2156"/>
        <v>0</v>
      </c>
      <c r="SN178" s="675">
        <f t="shared" si="2156"/>
        <v>0</v>
      </c>
      <c r="SO178" s="675" t="e">
        <f t="shared" si="2156"/>
        <v>#REF!</v>
      </c>
      <c r="SP178" s="675" t="e">
        <f t="shared" si="2156"/>
        <v>#REF!</v>
      </c>
      <c r="SQ178" s="675">
        <f t="shared" si="2156"/>
        <v>0</v>
      </c>
      <c r="SR178" s="675">
        <f t="shared" si="2156"/>
        <v>0</v>
      </c>
      <c r="SS178" s="675">
        <f t="shared" si="2156"/>
        <v>0</v>
      </c>
      <c r="ST178" s="675">
        <f t="shared" si="2156"/>
        <v>0</v>
      </c>
      <c r="SU178" s="675">
        <f t="shared" si="2156"/>
        <v>0</v>
      </c>
      <c r="SV178" s="675">
        <f t="shared" si="2156"/>
        <v>0</v>
      </c>
      <c r="SW178" s="675">
        <f t="shared" si="2157"/>
        <v>0</v>
      </c>
      <c r="SX178" s="675">
        <f t="shared" si="2157"/>
        <v>0</v>
      </c>
      <c r="SY178" s="675" t="e">
        <f>#REF!*$AP178</f>
        <v>#REF!</v>
      </c>
      <c r="SZ178" s="675" t="e">
        <f>#REF!*$AP178</f>
        <v>#REF!</v>
      </c>
      <c r="TA178" s="675" t="e">
        <f>#REF!*$AP178</f>
        <v>#REF!</v>
      </c>
      <c r="TB178" s="675" t="e">
        <f>#REF!*$AP178</f>
        <v>#REF!</v>
      </c>
      <c r="TC178" s="675" t="e">
        <f>#REF!*$AP178</f>
        <v>#REF!</v>
      </c>
      <c r="TE178" s="675">
        <f t="shared" si="2202"/>
        <v>0</v>
      </c>
      <c r="TF178" s="675">
        <f t="shared" si="2203"/>
        <v>0</v>
      </c>
      <c r="TG178" s="675">
        <f t="shared" si="2204"/>
        <v>0</v>
      </c>
      <c r="TH178" s="675">
        <f t="shared" si="2205"/>
        <v>0</v>
      </c>
      <c r="TI178" s="675">
        <f t="shared" si="2206"/>
        <v>0</v>
      </c>
      <c r="TJ178" s="675">
        <f t="shared" si="2207"/>
        <v>0</v>
      </c>
      <c r="TK178" s="675">
        <f t="shared" si="2208"/>
        <v>0</v>
      </c>
      <c r="TL178" s="675">
        <f t="shared" si="2209"/>
        <v>0</v>
      </c>
      <c r="TM178" s="675">
        <f t="shared" si="2210"/>
        <v>0</v>
      </c>
      <c r="TN178" s="676">
        <f t="shared" si="2211"/>
        <v>0</v>
      </c>
      <c r="TP178" s="675">
        <f>IFERROR(SG178*(1+LEVEL_2!#REF!),0)</f>
        <v>0</v>
      </c>
      <c r="TQ178" s="675">
        <f>IFERROR(SH178*(1+LEVEL_2!#REF!),0)</f>
        <v>0</v>
      </c>
      <c r="TR178" s="675">
        <f>IFERROR(SI178*(1+LEVEL_2!#REF!),0)</f>
        <v>0</v>
      </c>
      <c r="TS178" s="675">
        <f>IFERROR(SJ178*(1+LEVEL_2!#REF!),0)</f>
        <v>0</v>
      </c>
      <c r="TT178" s="675">
        <f>IFERROR(SK178*(1+LEVEL_2!#REF!),0)</f>
        <v>0</v>
      </c>
      <c r="TU178" s="675">
        <f>IFERROR(SL178*(1+LEVEL_2!#REF!),0)</f>
        <v>0</v>
      </c>
      <c r="TV178" s="675">
        <f>IFERROR(SM178*(1+LEVEL_2!#REF!),0)</f>
        <v>0</v>
      </c>
      <c r="TW178" s="675">
        <f>IFERROR(SN178*(1+LEVEL_2!#REF!),0)</f>
        <v>0</v>
      </c>
      <c r="TX178" s="675">
        <f>IFERROR(SO178*(1+LEVEL_2!#REF!),0)</f>
        <v>0</v>
      </c>
      <c r="TY178" s="675">
        <f>IFERROR(SP178*(1+LEVEL_2!#REF!),0)</f>
        <v>0</v>
      </c>
      <c r="TZ178" s="675">
        <f>IFERROR(SQ178*(1+LEVEL_2!#REF!),0)</f>
        <v>0</v>
      </c>
      <c r="UA178" s="675">
        <f>IFERROR(SR178*(1+LEVEL_2!#REF!),0)</f>
        <v>0</v>
      </c>
      <c r="UB178" s="675">
        <f>IFERROR(SS178*(1+LEVEL_2!#REF!),0)</f>
        <v>0</v>
      </c>
      <c r="UC178" s="675">
        <f>IFERROR(ST178*(1+LEVEL_2!#REF!),0)</f>
        <v>0</v>
      </c>
      <c r="UD178" s="675">
        <f>IFERROR(SU178*(1+LEVEL_2!#REF!),0)</f>
        <v>0</v>
      </c>
      <c r="UE178" s="675">
        <f>IFERROR(SV178*(1+LEVEL_2!#REF!),0)</f>
        <v>0</v>
      </c>
      <c r="UF178" s="675">
        <f>IFERROR(SW178*(1+LEVEL_2!#REF!),0)</f>
        <v>0</v>
      </c>
      <c r="UG178" s="675">
        <f>IFERROR(SX178*(1+LEVEL_2!#REF!),0)</f>
        <v>0</v>
      </c>
      <c r="UH178" s="675">
        <f>IFERROR(SY178*(1+LEVEL_2!#REF!),0)</f>
        <v>0</v>
      </c>
      <c r="UI178" s="675">
        <f>IFERROR(SZ178*(1+LEVEL_2!#REF!),0)</f>
        <v>0</v>
      </c>
      <c r="UJ178" s="675">
        <f>IFERROR(TA178*(1+LEVEL_2!#REF!),0)</f>
        <v>0</v>
      </c>
      <c r="UK178" s="675">
        <f>IFERROR(TB178*(1+LEVEL_2!#REF!),0)</f>
        <v>0</v>
      </c>
      <c r="UL178" s="675">
        <f>IFERROR(TC178*(1+LEVEL_2!#REF!),0)</f>
        <v>0</v>
      </c>
      <c r="UN178" s="675">
        <f t="shared" si="2212"/>
        <v>0</v>
      </c>
      <c r="UO178" s="675">
        <f t="shared" si="2213"/>
        <v>0</v>
      </c>
      <c r="UP178" s="675">
        <f t="shared" si="2214"/>
        <v>0</v>
      </c>
      <c r="UQ178" s="675">
        <f t="shared" si="2215"/>
        <v>0</v>
      </c>
      <c r="UR178" s="675">
        <f t="shared" si="2216"/>
        <v>0</v>
      </c>
      <c r="US178" s="675">
        <f t="shared" si="2217"/>
        <v>0</v>
      </c>
      <c r="UT178" s="675">
        <f t="shared" si="2218"/>
        <v>0</v>
      </c>
      <c r="UU178" s="675">
        <f t="shared" si="2219"/>
        <v>0</v>
      </c>
      <c r="UV178" s="675">
        <f t="shared" si="2220"/>
        <v>0</v>
      </c>
      <c r="UW178" s="676">
        <f t="shared" si="2221"/>
        <v>0</v>
      </c>
    </row>
    <row r="179" spans="1:569" s="645" customFormat="1" ht="20.100000000000001" customHeight="1">
      <c r="A179" s="677" t="s">
        <v>170</v>
      </c>
      <c r="B179" s="677" t="s">
        <v>170</v>
      </c>
      <c r="C179" s="764"/>
      <c r="D179" s="764"/>
      <c r="E179" s="842" t="s">
        <v>817</v>
      </c>
      <c r="F179" s="843"/>
      <c r="G179" s="844"/>
      <c r="H179" s="714" t="s">
        <v>818</v>
      </c>
      <c r="I179" s="845">
        <v>161</v>
      </c>
      <c r="J179" s="845">
        <v>161</v>
      </c>
      <c r="K179" s="845"/>
      <c r="L179" s="812">
        <f>L178/30</f>
        <v>0</v>
      </c>
      <c r="M179" s="770"/>
      <c r="N179" s="771">
        <f t="shared" si="2456"/>
        <v>161</v>
      </c>
      <c r="O179" s="772">
        <f t="shared" si="2457"/>
        <v>0</v>
      </c>
      <c r="Q179" s="845"/>
      <c r="R179" s="690"/>
      <c r="S179" s="690"/>
      <c r="T179" s="845">
        <v>161</v>
      </c>
      <c r="U179" s="690"/>
      <c r="V179" s="690"/>
      <c r="W179" s="690"/>
      <c r="X179" s="690"/>
      <c r="Y179" s="690"/>
      <c r="Z179" s="690"/>
      <c r="AA179" s="690"/>
      <c r="AB179" s="690"/>
      <c r="AC179" s="690"/>
      <c r="AD179" s="690"/>
      <c r="AE179" s="690"/>
      <c r="AF179" s="691"/>
      <c r="AH179" s="774">
        <f t="shared" si="2224"/>
        <v>0</v>
      </c>
      <c r="AI179" s="775">
        <f t="shared" si="2225"/>
        <v>0</v>
      </c>
      <c r="AJ179" s="774">
        <f t="shared" si="2226"/>
        <v>0</v>
      </c>
      <c r="AK179" s="775">
        <f t="shared" si="2227"/>
        <v>0</v>
      </c>
      <c r="AL179" s="774">
        <f t="shared" si="2228"/>
        <v>0</v>
      </c>
      <c r="AM179" s="775">
        <f t="shared" si="2229"/>
        <v>0</v>
      </c>
      <c r="AN179" s="774">
        <f t="shared" si="2230"/>
        <v>0</v>
      </c>
      <c r="AO179" s="775">
        <f t="shared" si="2231"/>
        <v>0</v>
      </c>
      <c r="AP179" s="693">
        <f t="shared" si="2162"/>
        <v>0</v>
      </c>
      <c r="AQ179" s="775">
        <f t="shared" si="2232"/>
        <v>0</v>
      </c>
      <c r="AR179" s="774">
        <f t="shared" si="2233"/>
        <v>0</v>
      </c>
      <c r="AS179" s="775">
        <f t="shared" si="2234"/>
        <v>0</v>
      </c>
      <c r="AT179" s="776">
        <f t="shared" si="2161"/>
        <v>72000</v>
      </c>
      <c r="AU179" s="776">
        <f t="shared" si="2458"/>
        <v>120000</v>
      </c>
      <c r="AV179" s="693">
        <v>60000</v>
      </c>
      <c r="AW179" s="775">
        <f t="shared" si="2455"/>
        <v>0</v>
      </c>
      <c r="AX179" s="775">
        <f t="shared" si="2235"/>
        <v>0</v>
      </c>
      <c r="AY179" s="775">
        <f t="shared" si="2236"/>
        <v>19320000</v>
      </c>
      <c r="AZ179" s="775">
        <f t="shared" si="2236"/>
        <v>9660000</v>
      </c>
      <c r="BA179" s="693">
        <f t="shared" si="2237"/>
        <v>9660000</v>
      </c>
      <c r="BB179" s="693">
        <f t="shared" si="2238"/>
        <v>0</v>
      </c>
      <c r="BC179" s="774">
        <f t="shared" si="2239"/>
        <v>0</v>
      </c>
      <c r="BD179" s="775">
        <f t="shared" si="2240"/>
        <v>0</v>
      </c>
      <c r="BE179" s="777"/>
      <c r="BG179" s="790">
        <f t="shared" si="2241"/>
        <v>0</v>
      </c>
      <c r="BH179" s="790">
        <f t="shared" si="2242"/>
        <v>0</v>
      </c>
      <c r="BI179" s="790">
        <f t="shared" si="2243"/>
        <v>0</v>
      </c>
      <c r="BJ179" s="790">
        <f t="shared" si="2244"/>
        <v>0</v>
      </c>
      <c r="BK179" s="790">
        <f t="shared" si="2245"/>
        <v>0</v>
      </c>
      <c r="BL179" s="790">
        <f t="shared" si="2246"/>
        <v>0</v>
      </c>
      <c r="BM179" s="790">
        <f t="shared" si="2247"/>
        <v>0</v>
      </c>
      <c r="BN179" s="790">
        <f t="shared" si="2248"/>
        <v>0</v>
      </c>
      <c r="BO179" s="790">
        <f t="shared" si="2167"/>
        <v>0</v>
      </c>
      <c r="BP179" s="790">
        <f t="shared" si="2249"/>
        <v>0</v>
      </c>
      <c r="BQ179" s="790">
        <f t="shared" si="2250"/>
        <v>0</v>
      </c>
      <c r="BR179" s="790">
        <f t="shared" si="2251"/>
        <v>0</v>
      </c>
      <c r="BS179" s="790">
        <f t="shared" si="2168"/>
        <v>0</v>
      </c>
      <c r="BT179" s="790">
        <f t="shared" si="2252"/>
        <v>0</v>
      </c>
      <c r="BU179" s="790">
        <f t="shared" si="2253"/>
        <v>0</v>
      </c>
      <c r="BV179" s="790">
        <f t="shared" si="2254"/>
        <v>0</v>
      </c>
      <c r="BW179" s="790"/>
      <c r="BX179" s="790">
        <f t="shared" si="2255"/>
        <v>0</v>
      </c>
      <c r="BY179" s="791" t="s">
        <v>519</v>
      </c>
      <c r="CA179" s="744">
        <v>15000</v>
      </c>
      <c r="CB179" s="745">
        <f t="shared" si="2256"/>
        <v>2415000</v>
      </c>
      <c r="CC179" s="718">
        <v>2500</v>
      </c>
      <c r="CD179" s="745">
        <f t="shared" si="2257"/>
        <v>402500</v>
      </c>
      <c r="CE179" s="718">
        <v>2500</v>
      </c>
      <c r="CF179" s="745">
        <f t="shared" si="2258"/>
        <v>402500</v>
      </c>
      <c r="CG179" s="718">
        <v>5000</v>
      </c>
      <c r="CH179" s="745">
        <f t="shared" si="2259"/>
        <v>805000</v>
      </c>
      <c r="CI179" s="746">
        <f t="shared" si="2176"/>
        <v>25000</v>
      </c>
      <c r="CJ179" s="745">
        <f t="shared" si="2260"/>
        <v>4025000</v>
      </c>
      <c r="CK179" s="718"/>
      <c r="CL179" s="745">
        <f t="shared" si="2261"/>
        <v>0</v>
      </c>
      <c r="CM179" s="746">
        <f t="shared" si="2177"/>
        <v>25000</v>
      </c>
      <c r="CN179" s="745">
        <f t="shared" si="2262"/>
        <v>4025000</v>
      </c>
      <c r="CO179" s="699">
        <f t="shared" si="2263"/>
        <v>0</v>
      </c>
      <c r="CP179" s="699">
        <f t="shared" si="2263"/>
        <v>0</v>
      </c>
      <c r="CQ179" s="699">
        <f t="shared" si="2263"/>
        <v>0</v>
      </c>
      <c r="CR179" s="699">
        <f t="shared" si="2263"/>
        <v>4025000</v>
      </c>
      <c r="CS179" s="700">
        <f t="shared" si="2263"/>
        <v>0</v>
      </c>
      <c r="CT179" s="699">
        <f t="shared" si="2263"/>
        <v>0</v>
      </c>
      <c r="CU179" s="699">
        <f t="shared" si="2263"/>
        <v>0</v>
      </c>
      <c r="CV179" s="700">
        <f t="shared" si="2264"/>
        <v>0</v>
      </c>
      <c r="CW179" s="697"/>
      <c r="CX179" s="696">
        <f t="shared" si="2265"/>
        <v>0</v>
      </c>
      <c r="CY179" s="701"/>
      <c r="DA179" s="778">
        <f>IFERROR(VLOOKUP($C179,정민건설!$A$13:$AM$154,28,FALSE),0)</f>
        <v>0</v>
      </c>
      <c r="DB179" s="775">
        <f t="shared" si="2266"/>
        <v>0</v>
      </c>
      <c r="DC179" s="778">
        <f>IFERROR(VLOOKUP($C179,정민건설!$A$13:$AM$154,30,FALSE),0)</f>
        <v>0</v>
      </c>
      <c r="DD179" s="775">
        <f t="shared" si="2267"/>
        <v>0</v>
      </c>
      <c r="DE179" s="774">
        <f>IFERROR(VLOOKUP($C179,정민건설!$A$13:$AM$154,32,FALSE),0)</f>
        <v>0</v>
      </c>
      <c r="DF179" s="775">
        <f t="shared" si="2268"/>
        <v>0</v>
      </c>
      <c r="DG179" s="774">
        <f>IFERROR(VLOOKUP($C179,정민건설!$A$13:$AM$154,34,FALSE),0)</f>
        <v>0</v>
      </c>
      <c r="DH179" s="775">
        <f t="shared" si="2269"/>
        <v>0</v>
      </c>
      <c r="DI179" s="693">
        <f t="shared" si="2169"/>
        <v>0</v>
      </c>
      <c r="DJ179" s="775">
        <f t="shared" si="2270"/>
        <v>0</v>
      </c>
      <c r="DK179" s="778">
        <f t="shared" si="2271"/>
        <v>0</v>
      </c>
      <c r="DL179" s="779">
        <f t="shared" si="2272"/>
        <v>0</v>
      </c>
      <c r="DM179" s="693">
        <f t="shared" si="2170"/>
        <v>0</v>
      </c>
      <c r="DN179" s="775">
        <f t="shared" si="2273"/>
        <v>0</v>
      </c>
      <c r="DO179" s="693">
        <f t="shared" si="2274"/>
        <v>0</v>
      </c>
      <c r="DP179" s="693">
        <f t="shared" si="2275"/>
        <v>0</v>
      </c>
      <c r="DQ179" s="774"/>
      <c r="DR179" s="775">
        <f t="shared" si="2276"/>
        <v>0</v>
      </c>
      <c r="DS179" s="777"/>
      <c r="DU179" s="774">
        <f>IFERROR(VLOOKUP($C179,[1]영만종합건설!$A$13:$AN$154,28,FALSE),0)</f>
        <v>0</v>
      </c>
      <c r="DV179" s="780">
        <f t="shared" si="2277"/>
        <v>0</v>
      </c>
      <c r="DW179" s="774">
        <f>IFERROR(VLOOKUP($C179,[1]영만종합건설!$A$13:$AN$154,30,FALSE),0)</f>
        <v>0</v>
      </c>
      <c r="DX179" s="780">
        <f t="shared" si="2278"/>
        <v>0</v>
      </c>
      <c r="DY179" s="778">
        <f>IFERROR(VLOOKUP($C179,[1]영만종합건설!$A$13:$AN$154,32,FALSE),0)</f>
        <v>0</v>
      </c>
      <c r="DZ179" s="780">
        <f t="shared" si="2279"/>
        <v>0</v>
      </c>
      <c r="EA179" s="778">
        <f>IFERROR(VLOOKUP($C179,[1]영만종합건설!$A$13:$AN$154,34,FALSE),0)</f>
        <v>0</v>
      </c>
      <c r="EB179" s="780">
        <f t="shared" si="2280"/>
        <v>0</v>
      </c>
      <c r="EC179" s="703">
        <f t="shared" si="2171"/>
        <v>0</v>
      </c>
      <c r="ED179" s="780">
        <f t="shared" si="2281"/>
        <v>0</v>
      </c>
      <c r="EE179" s="778">
        <f t="shared" si="2282"/>
        <v>0</v>
      </c>
      <c r="EF179" s="779">
        <f t="shared" si="2283"/>
        <v>0</v>
      </c>
      <c r="EG179" s="703">
        <f t="shared" si="2172"/>
        <v>0</v>
      </c>
      <c r="EH179" s="780">
        <f t="shared" si="2284"/>
        <v>0</v>
      </c>
      <c r="EI179" s="703">
        <f t="shared" si="2285"/>
        <v>0</v>
      </c>
      <c r="EJ179" s="703">
        <f t="shared" si="2286"/>
        <v>0</v>
      </c>
      <c r="EK179" s="778"/>
      <c r="EL179" s="780">
        <f t="shared" si="2287"/>
        <v>0</v>
      </c>
      <c r="EM179" s="781"/>
      <c r="EO179" s="778">
        <f>IFERROR(VLOOKUP($C179,[1]부강종합건설!$A$13:$AM$154,28,FALSE),0)</f>
        <v>0</v>
      </c>
      <c r="EP179" s="780">
        <f t="shared" si="2288"/>
        <v>0</v>
      </c>
      <c r="EQ179" s="778">
        <f>IFERROR(VLOOKUP($C179,[1]부강종합건설!$A$13:$AM$154,30,FALSE),0)</f>
        <v>0</v>
      </c>
      <c r="ER179" s="780">
        <f t="shared" si="2289"/>
        <v>0</v>
      </c>
      <c r="ES179" s="778">
        <f>IFERROR(VLOOKUP($C179,[1]부강종합건설!$A$13:$AM$154,32,FALSE),0)</f>
        <v>0</v>
      </c>
      <c r="ET179" s="780">
        <f t="shared" si="2290"/>
        <v>0</v>
      </c>
      <c r="EU179" s="778">
        <f>IFERROR(VLOOKUP($C179,[1]부강종합건설!$A$13:$AM$154,34,FALSE),0)</f>
        <v>0</v>
      </c>
      <c r="EV179" s="780">
        <f t="shared" si="2291"/>
        <v>0</v>
      </c>
      <c r="EW179" s="703">
        <f t="shared" si="2159"/>
        <v>0</v>
      </c>
      <c r="EX179" s="780">
        <f t="shared" si="2292"/>
        <v>0</v>
      </c>
      <c r="EY179" s="778">
        <f t="shared" si="2293"/>
        <v>0</v>
      </c>
      <c r="EZ179" s="779">
        <f t="shared" si="2294"/>
        <v>0</v>
      </c>
      <c r="FA179" s="703">
        <f t="shared" si="2160"/>
        <v>0</v>
      </c>
      <c r="FB179" s="780">
        <f t="shared" si="2295"/>
        <v>0</v>
      </c>
      <c r="FC179" s="703">
        <f t="shared" si="2296"/>
        <v>0</v>
      </c>
      <c r="FD179" s="703">
        <f t="shared" si="2297"/>
        <v>0</v>
      </c>
      <c r="FE179" s="778"/>
      <c r="FF179" s="780">
        <f t="shared" si="2298"/>
        <v>0</v>
      </c>
      <c r="FG179" s="782"/>
      <c r="FI179" s="774">
        <f>IFERROR(VLOOKUP($C179,[1]대도엔지니어링!$A$13:$AN$154,28,FALSE),0)</f>
        <v>0</v>
      </c>
      <c r="FJ179" s="775">
        <f t="shared" si="2299"/>
        <v>0</v>
      </c>
      <c r="FK179" s="774">
        <f>IFERROR(VLOOKUP($C179,[1]대도엔지니어링!$A$13:$AN$154,30,FALSE),0)</f>
        <v>0</v>
      </c>
      <c r="FL179" s="775">
        <f t="shared" si="2300"/>
        <v>0</v>
      </c>
      <c r="FM179" s="774">
        <f>IFERROR(VLOOKUP($C179,[1]대도엔지니어링!$A$13:$AN$154,32,FALSE),0)</f>
        <v>0</v>
      </c>
      <c r="FN179" s="775">
        <f t="shared" si="2301"/>
        <v>0</v>
      </c>
      <c r="FO179" s="774">
        <f>IFERROR(VLOOKUP($C179,[1]대도엔지니어링!$A$13:$AN$154,34,FALSE),0)</f>
        <v>0</v>
      </c>
      <c r="FP179" s="775">
        <f t="shared" si="2302"/>
        <v>0</v>
      </c>
      <c r="FQ179" s="693">
        <f t="shared" si="2163"/>
        <v>0</v>
      </c>
      <c r="FR179" s="775">
        <f t="shared" si="2303"/>
        <v>0</v>
      </c>
      <c r="FS179" s="774">
        <f t="shared" si="2158"/>
        <v>0</v>
      </c>
      <c r="FT179" s="775">
        <f t="shared" si="2304"/>
        <v>0</v>
      </c>
      <c r="FU179" s="693">
        <f t="shared" si="2164"/>
        <v>0</v>
      </c>
      <c r="FV179" s="775">
        <f t="shared" si="2305"/>
        <v>0</v>
      </c>
      <c r="FW179" s="693">
        <f t="shared" si="2306"/>
        <v>0</v>
      </c>
      <c r="FX179" s="693">
        <f t="shared" si="2307"/>
        <v>0</v>
      </c>
      <c r="FY179" s="774"/>
      <c r="FZ179" s="775">
        <f t="shared" si="2308"/>
        <v>0</v>
      </c>
      <c r="GA179" s="782"/>
      <c r="GC179" s="774">
        <f>IFERROR(VLOOKUP($C179,[1]부명엔지니어링!$A$13:$AN$154,28,FALSE),0)</f>
        <v>0</v>
      </c>
      <c r="GD179" s="775">
        <f t="shared" si="2309"/>
        <v>0</v>
      </c>
      <c r="GE179" s="774">
        <f>IFERROR(VLOOKUP($C179,[1]부명엔지니어링!$A$13:$AN$154,30,FALSE),0)</f>
        <v>0</v>
      </c>
      <c r="GF179" s="775">
        <f t="shared" si="2310"/>
        <v>0</v>
      </c>
      <c r="GG179" s="774">
        <f>IFERROR(VLOOKUP($C179,[1]부명엔지니어링!$A$13:$AN$154,32,FALSE),0)</f>
        <v>0</v>
      </c>
      <c r="GH179" s="775">
        <f t="shared" si="2311"/>
        <v>0</v>
      </c>
      <c r="GI179" s="774">
        <f>IFERROR(VLOOKUP($C179,[1]부명엔지니어링!$A$13:$AN$154,34,FALSE),0)</f>
        <v>0</v>
      </c>
      <c r="GJ179" s="775">
        <f t="shared" si="2312"/>
        <v>0</v>
      </c>
      <c r="GK179" s="693">
        <f t="shared" si="2165"/>
        <v>0</v>
      </c>
      <c r="GL179" s="775">
        <f t="shared" si="2313"/>
        <v>0</v>
      </c>
      <c r="GM179" s="774">
        <f t="shared" si="2314"/>
        <v>0</v>
      </c>
      <c r="GN179" s="775">
        <f t="shared" si="2315"/>
        <v>0</v>
      </c>
      <c r="GO179" s="693">
        <f t="shared" si="2166"/>
        <v>0</v>
      </c>
      <c r="GP179" s="775">
        <f t="shared" si="2316"/>
        <v>0</v>
      </c>
      <c r="GQ179" s="693">
        <f t="shared" si="2317"/>
        <v>0</v>
      </c>
      <c r="GR179" s="693">
        <f t="shared" si="2318"/>
        <v>0</v>
      </c>
      <c r="GS179" s="774"/>
      <c r="GT179" s="775">
        <f t="shared" si="2319"/>
        <v>0</v>
      </c>
      <c r="GU179" s="782"/>
      <c r="GW179" s="790">
        <f t="shared" si="2320"/>
        <v>0</v>
      </c>
      <c r="GX179" s="790">
        <f t="shared" si="2321"/>
        <v>0</v>
      </c>
      <c r="GY179" s="790">
        <f t="shared" si="2322"/>
        <v>0</v>
      </c>
      <c r="GZ179" s="790">
        <f t="shared" si="2323"/>
        <v>0</v>
      </c>
      <c r="HA179" s="790">
        <f t="shared" si="2324"/>
        <v>0</v>
      </c>
      <c r="HB179" s="790">
        <f t="shared" si="2325"/>
        <v>0</v>
      </c>
      <c r="HC179" s="790">
        <f t="shared" si="2326"/>
        <v>0</v>
      </c>
      <c r="HD179" s="790">
        <f t="shared" si="2327"/>
        <v>0</v>
      </c>
      <c r="HE179" s="790">
        <f t="shared" si="2173"/>
        <v>0</v>
      </c>
      <c r="HF179" s="790">
        <f t="shared" si="2328"/>
        <v>0</v>
      </c>
      <c r="HG179" s="790">
        <f t="shared" si="2329"/>
        <v>0</v>
      </c>
      <c r="HH179" s="790">
        <f t="shared" si="2330"/>
        <v>0</v>
      </c>
      <c r="HI179" s="790">
        <f t="shared" si="2174"/>
        <v>0</v>
      </c>
      <c r="HJ179" s="790">
        <f t="shared" si="2331"/>
        <v>0</v>
      </c>
      <c r="HK179" s="790">
        <f t="shared" si="2332"/>
        <v>0</v>
      </c>
      <c r="HL179" s="790">
        <f t="shared" si="2333"/>
        <v>0</v>
      </c>
      <c r="HM179" s="790"/>
      <c r="HN179" s="790">
        <f t="shared" si="2334"/>
        <v>0</v>
      </c>
      <c r="HO179" s="791" t="s">
        <v>400</v>
      </c>
      <c r="HQ179" s="783"/>
      <c r="HR179" s="784">
        <f t="shared" si="2335"/>
        <v>0</v>
      </c>
      <c r="HS179" s="783"/>
      <c r="HT179" s="784">
        <f t="shared" si="2336"/>
        <v>0</v>
      </c>
      <c r="HU179" s="783"/>
      <c r="HV179" s="784">
        <f t="shared" si="2337"/>
        <v>0</v>
      </c>
      <c r="HW179" s="783"/>
      <c r="HX179" s="784">
        <f t="shared" si="2338"/>
        <v>0</v>
      </c>
      <c r="HY179" s="707">
        <f t="shared" si="2178"/>
        <v>0</v>
      </c>
      <c r="HZ179" s="784">
        <f t="shared" si="2339"/>
        <v>0</v>
      </c>
      <c r="IA179" s="783"/>
      <c r="IB179" s="784">
        <f t="shared" si="2340"/>
        <v>0</v>
      </c>
      <c r="IC179" s="707">
        <f t="shared" si="2179"/>
        <v>0</v>
      </c>
      <c r="ID179" s="784">
        <f t="shared" si="2341"/>
        <v>0</v>
      </c>
      <c r="IE179" s="706">
        <f t="shared" si="2342"/>
        <v>0</v>
      </c>
      <c r="IF179" s="706">
        <f t="shared" si="2343"/>
        <v>0</v>
      </c>
      <c r="IG179" s="783"/>
      <c r="IH179" s="784">
        <f t="shared" si="2344"/>
        <v>0</v>
      </c>
      <c r="II179" s="782"/>
      <c r="IK179" s="783"/>
      <c r="IL179" s="784">
        <f t="shared" si="2345"/>
        <v>0</v>
      </c>
      <c r="IM179" s="783"/>
      <c r="IN179" s="784">
        <f t="shared" si="2346"/>
        <v>0</v>
      </c>
      <c r="IO179" s="783"/>
      <c r="IP179" s="784">
        <f t="shared" si="2347"/>
        <v>0</v>
      </c>
      <c r="IQ179" s="783"/>
      <c r="IR179" s="784">
        <f t="shared" si="2348"/>
        <v>0</v>
      </c>
      <c r="IS179" s="707">
        <f t="shared" si="2180"/>
        <v>0</v>
      </c>
      <c r="IT179" s="784">
        <f t="shared" si="2349"/>
        <v>0</v>
      </c>
      <c r="IU179" s="783"/>
      <c r="IV179" s="784">
        <f t="shared" si="2350"/>
        <v>0</v>
      </c>
      <c r="IW179" s="707">
        <f t="shared" si="2181"/>
        <v>0</v>
      </c>
      <c r="IX179" s="784">
        <f t="shared" si="2351"/>
        <v>0</v>
      </c>
      <c r="IY179" s="706">
        <f t="shared" si="2352"/>
        <v>0</v>
      </c>
      <c r="IZ179" s="706">
        <f t="shared" si="2353"/>
        <v>0</v>
      </c>
      <c r="JA179" s="783"/>
      <c r="JB179" s="784">
        <f t="shared" si="2354"/>
        <v>0</v>
      </c>
      <c r="JC179" s="782"/>
      <c r="JE179" s="783"/>
      <c r="JF179" s="784">
        <f t="shared" si="2355"/>
        <v>0</v>
      </c>
      <c r="JG179" s="783"/>
      <c r="JH179" s="784">
        <f t="shared" si="2356"/>
        <v>0</v>
      </c>
      <c r="JI179" s="783"/>
      <c r="JJ179" s="784">
        <f t="shared" si="2357"/>
        <v>0</v>
      </c>
      <c r="JK179" s="783"/>
      <c r="JL179" s="784">
        <f t="shared" si="2358"/>
        <v>0</v>
      </c>
      <c r="JM179" s="707">
        <f t="shared" si="2182"/>
        <v>0</v>
      </c>
      <c r="JN179" s="784">
        <f t="shared" si="2359"/>
        <v>0</v>
      </c>
      <c r="JO179" s="783"/>
      <c r="JP179" s="784">
        <f t="shared" si="2360"/>
        <v>0</v>
      </c>
      <c r="JQ179" s="707">
        <f t="shared" si="2183"/>
        <v>0</v>
      </c>
      <c r="JR179" s="784">
        <f t="shared" si="2361"/>
        <v>0</v>
      </c>
      <c r="JS179" s="706">
        <f t="shared" si="2362"/>
        <v>0</v>
      </c>
      <c r="JT179" s="706">
        <f t="shared" si="2363"/>
        <v>0</v>
      </c>
      <c r="JU179" s="783"/>
      <c r="JV179" s="784">
        <f t="shared" si="2364"/>
        <v>0</v>
      </c>
      <c r="JW179" s="782"/>
      <c r="JY179" s="783"/>
      <c r="JZ179" s="784">
        <f t="shared" si="2365"/>
        <v>0</v>
      </c>
      <c r="KA179" s="783"/>
      <c r="KB179" s="784">
        <f t="shared" si="2366"/>
        <v>0</v>
      </c>
      <c r="KC179" s="783"/>
      <c r="KD179" s="784">
        <f t="shared" si="2367"/>
        <v>0</v>
      </c>
      <c r="KE179" s="783"/>
      <c r="KF179" s="784">
        <f t="shared" si="2368"/>
        <v>0</v>
      </c>
      <c r="KG179" s="707">
        <f t="shared" si="2184"/>
        <v>0</v>
      </c>
      <c r="KH179" s="784">
        <f t="shared" si="2369"/>
        <v>0</v>
      </c>
      <c r="KI179" s="783"/>
      <c r="KJ179" s="784">
        <f t="shared" si="2370"/>
        <v>0</v>
      </c>
      <c r="KK179" s="707">
        <f t="shared" si="2185"/>
        <v>0</v>
      </c>
      <c r="KL179" s="784">
        <f t="shared" si="2371"/>
        <v>0</v>
      </c>
      <c r="KM179" s="706">
        <f t="shared" si="2372"/>
        <v>0</v>
      </c>
      <c r="KN179" s="706">
        <f t="shared" si="2373"/>
        <v>0</v>
      </c>
      <c r="KO179" s="783"/>
      <c r="KP179" s="784">
        <f t="shared" si="2374"/>
        <v>0</v>
      </c>
      <c r="KQ179" s="782"/>
      <c r="KS179" s="783"/>
      <c r="KT179" s="784">
        <f t="shared" si="2375"/>
        <v>0</v>
      </c>
      <c r="KU179" s="783"/>
      <c r="KV179" s="784">
        <f t="shared" si="2376"/>
        <v>0</v>
      </c>
      <c r="KW179" s="783"/>
      <c r="KX179" s="784">
        <f t="shared" si="2377"/>
        <v>0</v>
      </c>
      <c r="KY179" s="783"/>
      <c r="KZ179" s="784">
        <f t="shared" si="2378"/>
        <v>0</v>
      </c>
      <c r="LA179" s="707">
        <f t="shared" si="2186"/>
        <v>0</v>
      </c>
      <c r="LB179" s="784">
        <f t="shared" si="2379"/>
        <v>0</v>
      </c>
      <c r="LC179" s="783"/>
      <c r="LD179" s="784">
        <f t="shared" si="2380"/>
        <v>0</v>
      </c>
      <c r="LE179" s="707">
        <f t="shared" si="2187"/>
        <v>0</v>
      </c>
      <c r="LF179" s="784">
        <f t="shared" si="2381"/>
        <v>0</v>
      </c>
      <c r="LG179" s="706">
        <f t="shared" si="2382"/>
        <v>0</v>
      </c>
      <c r="LH179" s="706">
        <f t="shared" si="2383"/>
        <v>0</v>
      </c>
      <c r="LI179" s="783"/>
      <c r="LJ179" s="784">
        <f t="shared" si="2384"/>
        <v>0</v>
      </c>
      <c r="LK179" s="782"/>
      <c r="LM179" s="783"/>
      <c r="LN179" s="784">
        <f t="shared" si="2385"/>
        <v>0</v>
      </c>
      <c r="LO179" s="783"/>
      <c r="LP179" s="784">
        <f t="shared" si="2386"/>
        <v>0</v>
      </c>
      <c r="LQ179" s="783"/>
      <c r="LR179" s="784">
        <f t="shared" si="2387"/>
        <v>0</v>
      </c>
      <c r="LS179" s="783"/>
      <c r="LT179" s="784">
        <f t="shared" si="2388"/>
        <v>0</v>
      </c>
      <c r="LU179" s="707">
        <f t="shared" si="2188"/>
        <v>0</v>
      </c>
      <c r="LV179" s="784">
        <f t="shared" si="2389"/>
        <v>0</v>
      </c>
      <c r="LW179" s="783"/>
      <c r="LX179" s="784">
        <f t="shared" si="2390"/>
        <v>0</v>
      </c>
      <c r="LY179" s="707">
        <f t="shared" si="2189"/>
        <v>0</v>
      </c>
      <c r="LZ179" s="784">
        <f t="shared" si="2391"/>
        <v>0</v>
      </c>
      <c r="MA179" s="706">
        <f t="shared" si="2392"/>
        <v>0</v>
      </c>
      <c r="MB179" s="706">
        <f t="shared" si="2393"/>
        <v>0</v>
      </c>
      <c r="MC179" s="783"/>
      <c r="MD179" s="784">
        <f t="shared" si="2394"/>
        <v>0</v>
      </c>
      <c r="ME179" s="782"/>
      <c r="MG179" s="783"/>
      <c r="MH179" s="784">
        <f t="shared" si="2395"/>
        <v>0</v>
      </c>
      <c r="MI179" s="783"/>
      <c r="MJ179" s="784">
        <f t="shared" si="2396"/>
        <v>0</v>
      </c>
      <c r="MK179" s="783"/>
      <c r="ML179" s="784">
        <f t="shared" si="2397"/>
        <v>0</v>
      </c>
      <c r="MM179" s="783"/>
      <c r="MN179" s="784">
        <f t="shared" si="2398"/>
        <v>0</v>
      </c>
      <c r="MO179" s="707">
        <f t="shared" si="2190"/>
        <v>0</v>
      </c>
      <c r="MP179" s="784">
        <f t="shared" si="2399"/>
        <v>0</v>
      </c>
      <c r="MQ179" s="783"/>
      <c r="MR179" s="784">
        <f t="shared" si="2400"/>
        <v>0</v>
      </c>
      <c r="MS179" s="707">
        <f t="shared" si="2191"/>
        <v>0</v>
      </c>
      <c r="MT179" s="784">
        <f t="shared" si="2401"/>
        <v>0</v>
      </c>
      <c r="MU179" s="706">
        <f t="shared" si="2402"/>
        <v>0</v>
      </c>
      <c r="MV179" s="706">
        <f t="shared" si="2403"/>
        <v>0</v>
      </c>
      <c r="MW179" s="783"/>
      <c r="MX179" s="784">
        <f t="shared" si="2404"/>
        <v>0</v>
      </c>
      <c r="MY179" s="782"/>
      <c r="NA179" s="783"/>
      <c r="NB179" s="784">
        <f t="shared" si="2405"/>
        <v>0</v>
      </c>
      <c r="NC179" s="783"/>
      <c r="ND179" s="784">
        <f t="shared" si="2406"/>
        <v>0</v>
      </c>
      <c r="NE179" s="783"/>
      <c r="NF179" s="784">
        <f t="shared" si="2407"/>
        <v>0</v>
      </c>
      <c r="NG179" s="783"/>
      <c r="NH179" s="784">
        <f t="shared" si="2408"/>
        <v>0</v>
      </c>
      <c r="NI179" s="707">
        <f t="shared" si="2192"/>
        <v>0</v>
      </c>
      <c r="NJ179" s="784">
        <f t="shared" si="2409"/>
        <v>0</v>
      </c>
      <c r="NK179" s="783"/>
      <c r="NL179" s="784">
        <f t="shared" si="2410"/>
        <v>0</v>
      </c>
      <c r="NM179" s="707">
        <f t="shared" si="2193"/>
        <v>0</v>
      </c>
      <c r="NN179" s="784">
        <f t="shared" si="2411"/>
        <v>0</v>
      </c>
      <c r="NO179" s="706">
        <f t="shared" si="2412"/>
        <v>0</v>
      </c>
      <c r="NP179" s="706">
        <f t="shared" si="2413"/>
        <v>0</v>
      </c>
      <c r="NQ179" s="783"/>
      <c r="NR179" s="784">
        <f t="shared" si="2414"/>
        <v>0</v>
      </c>
      <c r="NS179" s="782"/>
      <c r="NU179" s="783"/>
      <c r="NV179" s="784">
        <f t="shared" si="2415"/>
        <v>0</v>
      </c>
      <c r="NW179" s="783"/>
      <c r="NX179" s="784">
        <f t="shared" si="2416"/>
        <v>0</v>
      </c>
      <c r="NY179" s="783"/>
      <c r="NZ179" s="784">
        <f t="shared" si="2417"/>
        <v>0</v>
      </c>
      <c r="OA179" s="783"/>
      <c r="OB179" s="784">
        <f t="shared" si="2418"/>
        <v>0</v>
      </c>
      <c r="OC179" s="707">
        <f t="shared" si="2194"/>
        <v>0</v>
      </c>
      <c r="OD179" s="784">
        <f t="shared" si="2419"/>
        <v>0</v>
      </c>
      <c r="OE179" s="783"/>
      <c r="OF179" s="784">
        <f t="shared" si="2420"/>
        <v>0</v>
      </c>
      <c r="OG179" s="707">
        <f t="shared" si="2195"/>
        <v>0</v>
      </c>
      <c r="OH179" s="784">
        <f t="shared" si="2421"/>
        <v>0</v>
      </c>
      <c r="OI179" s="706">
        <f t="shared" si="2422"/>
        <v>0</v>
      </c>
      <c r="OJ179" s="706">
        <f t="shared" si="2423"/>
        <v>0</v>
      </c>
      <c r="OK179" s="783"/>
      <c r="OL179" s="784">
        <f t="shared" si="2424"/>
        <v>0</v>
      </c>
      <c r="OM179" s="782"/>
      <c r="OO179" s="783"/>
      <c r="OP179" s="784">
        <f t="shared" si="2425"/>
        <v>0</v>
      </c>
      <c r="OQ179" s="783"/>
      <c r="OR179" s="784">
        <f t="shared" si="2426"/>
        <v>0</v>
      </c>
      <c r="OS179" s="783"/>
      <c r="OT179" s="784">
        <f t="shared" si="2427"/>
        <v>0</v>
      </c>
      <c r="OU179" s="783"/>
      <c r="OV179" s="784">
        <f t="shared" si="2428"/>
        <v>0</v>
      </c>
      <c r="OW179" s="707">
        <f t="shared" si="2196"/>
        <v>0</v>
      </c>
      <c r="OX179" s="784">
        <f t="shared" si="2429"/>
        <v>0</v>
      </c>
      <c r="OY179" s="783"/>
      <c r="OZ179" s="784">
        <f t="shared" si="2430"/>
        <v>0</v>
      </c>
      <c r="PA179" s="707">
        <f t="shared" si="2197"/>
        <v>0</v>
      </c>
      <c r="PB179" s="784">
        <f t="shared" si="2431"/>
        <v>0</v>
      </c>
      <c r="PC179" s="706">
        <f t="shared" si="2432"/>
        <v>0</v>
      </c>
      <c r="PD179" s="706">
        <f t="shared" si="2433"/>
        <v>0</v>
      </c>
      <c r="PE179" s="783"/>
      <c r="PF179" s="784">
        <f t="shared" si="2434"/>
        <v>0</v>
      </c>
      <c r="PG179" s="782"/>
      <c r="PI179" s="783"/>
      <c r="PJ179" s="784">
        <f t="shared" si="2435"/>
        <v>0</v>
      </c>
      <c r="PK179" s="783"/>
      <c r="PL179" s="784">
        <f t="shared" si="2436"/>
        <v>0</v>
      </c>
      <c r="PM179" s="783"/>
      <c r="PN179" s="784">
        <f t="shared" si="2437"/>
        <v>0</v>
      </c>
      <c r="PO179" s="783"/>
      <c r="PP179" s="784">
        <f t="shared" si="2438"/>
        <v>0</v>
      </c>
      <c r="PQ179" s="707">
        <f t="shared" si="2198"/>
        <v>0</v>
      </c>
      <c r="PR179" s="784">
        <f t="shared" si="2439"/>
        <v>0</v>
      </c>
      <c r="PS179" s="783"/>
      <c r="PT179" s="784">
        <f t="shared" si="2440"/>
        <v>0</v>
      </c>
      <c r="PU179" s="707">
        <f t="shared" si="2199"/>
        <v>0</v>
      </c>
      <c r="PV179" s="784">
        <f t="shared" si="2441"/>
        <v>0</v>
      </c>
      <c r="PW179" s="706">
        <f t="shared" si="2442"/>
        <v>0</v>
      </c>
      <c r="PX179" s="706">
        <f t="shared" si="2443"/>
        <v>0</v>
      </c>
      <c r="PY179" s="783"/>
      <c r="PZ179" s="784">
        <f t="shared" si="2444"/>
        <v>0</v>
      </c>
      <c r="QA179" s="782"/>
      <c r="QC179" s="783"/>
      <c r="QD179" s="784">
        <f t="shared" si="2445"/>
        <v>0</v>
      </c>
      <c r="QE179" s="783"/>
      <c r="QF179" s="784">
        <f t="shared" si="2446"/>
        <v>0</v>
      </c>
      <c r="QG179" s="783"/>
      <c r="QH179" s="784">
        <f t="shared" si="2447"/>
        <v>0</v>
      </c>
      <c r="QI179" s="783"/>
      <c r="QJ179" s="784">
        <f t="shared" si="2448"/>
        <v>0</v>
      </c>
      <c r="QK179" s="707">
        <f t="shared" si="2200"/>
        <v>0</v>
      </c>
      <c r="QL179" s="784">
        <f t="shared" si="2449"/>
        <v>0</v>
      </c>
      <c r="QM179" s="783"/>
      <c r="QN179" s="784">
        <f t="shared" si="2450"/>
        <v>0</v>
      </c>
      <c r="QO179" s="707">
        <f t="shared" si="2201"/>
        <v>0</v>
      </c>
      <c r="QP179" s="784">
        <f t="shared" si="2451"/>
        <v>0</v>
      </c>
      <c r="QQ179" s="706">
        <f t="shared" si="2452"/>
        <v>0</v>
      </c>
      <c r="QR179" s="706">
        <f t="shared" si="2453"/>
        <v>0</v>
      </c>
      <c r="QS179" s="783"/>
      <c r="QT179" s="784">
        <f t="shared" si="2454"/>
        <v>0</v>
      </c>
      <c r="QU179" s="782"/>
      <c r="RA179" s="785">
        <f t="shared" si="2144"/>
        <v>0</v>
      </c>
      <c r="RB179" s="785" t="e">
        <f t="shared" si="2145"/>
        <v>#REF!</v>
      </c>
      <c r="RC179" s="677">
        <f t="shared" si="2146"/>
        <v>0</v>
      </c>
      <c r="RD179" s="677">
        <f t="shared" si="2146"/>
        <v>0</v>
      </c>
      <c r="RE179" s="677">
        <f t="shared" si="2146"/>
        <v>0</v>
      </c>
      <c r="RF179" s="677">
        <f t="shared" si="2146"/>
        <v>161</v>
      </c>
      <c r="RG179" s="677">
        <f t="shared" si="2146"/>
        <v>0</v>
      </c>
      <c r="RH179" s="677">
        <f t="shared" si="2146"/>
        <v>0</v>
      </c>
      <c r="RI179" s="677">
        <f t="shared" si="2146"/>
        <v>0</v>
      </c>
      <c r="RJ179" s="677">
        <f t="shared" si="2146"/>
        <v>0</v>
      </c>
      <c r="RK179" s="677" t="e">
        <f>#REF!</f>
        <v>#REF!</v>
      </c>
      <c r="RL179" s="677" t="e">
        <f>#REF!</f>
        <v>#REF!</v>
      </c>
      <c r="RM179" s="677">
        <f t="shared" si="2147"/>
        <v>0</v>
      </c>
      <c r="RN179" s="677">
        <f t="shared" si="2147"/>
        <v>0</v>
      </c>
      <c r="RO179" s="677">
        <f t="shared" si="2147"/>
        <v>0</v>
      </c>
      <c r="RP179" s="677">
        <f t="shared" si="2147"/>
        <v>0</v>
      </c>
      <c r="RQ179" s="677">
        <f t="shared" si="2147"/>
        <v>0</v>
      </c>
      <c r="RR179" s="677">
        <f t="shared" si="2147"/>
        <v>0</v>
      </c>
      <c r="RS179" s="677">
        <f t="shared" si="2147"/>
        <v>0</v>
      </c>
      <c r="RT179" s="677">
        <f t="shared" si="2147"/>
        <v>0</v>
      </c>
      <c r="RV179" s="675">
        <f t="shared" si="2148"/>
        <v>161</v>
      </c>
      <c r="RW179" s="675">
        <f t="shared" si="2149"/>
        <v>0</v>
      </c>
      <c r="RX179" s="675">
        <f t="shared" si="2150"/>
        <v>0</v>
      </c>
      <c r="RY179" s="675">
        <f t="shared" si="2151"/>
        <v>0</v>
      </c>
      <c r="RZ179" s="675">
        <f t="shared" si="2152"/>
        <v>0</v>
      </c>
      <c r="SA179" s="675">
        <f t="shared" si="2153"/>
        <v>0</v>
      </c>
      <c r="SB179" s="675">
        <f t="shared" si="2154"/>
        <v>0</v>
      </c>
      <c r="SC179" s="675">
        <f t="shared" si="2155"/>
        <v>0</v>
      </c>
      <c r="SD179" s="675" t="e">
        <f xml:space="preserve"> SUMIF(#REF!,$SD$8,#REF!)</f>
        <v>#REF!</v>
      </c>
      <c r="SE179" s="675" t="e">
        <f xml:space="preserve"> SUMIF(#REF!,$SE$8,#REF!)</f>
        <v>#REF!</v>
      </c>
      <c r="SG179" s="675">
        <f t="shared" si="2156"/>
        <v>0</v>
      </c>
      <c r="SH179" s="675">
        <f t="shared" si="2156"/>
        <v>0</v>
      </c>
      <c r="SI179" s="675">
        <f t="shared" si="2156"/>
        <v>0</v>
      </c>
      <c r="SJ179" s="675">
        <f t="shared" si="2156"/>
        <v>0</v>
      </c>
      <c r="SK179" s="675">
        <f t="shared" si="2156"/>
        <v>0</v>
      </c>
      <c r="SL179" s="675">
        <f t="shared" si="2156"/>
        <v>0</v>
      </c>
      <c r="SM179" s="675">
        <f t="shared" si="2156"/>
        <v>0</v>
      </c>
      <c r="SN179" s="675">
        <f t="shared" si="2156"/>
        <v>0</v>
      </c>
      <c r="SO179" s="675" t="e">
        <f t="shared" si="2156"/>
        <v>#REF!</v>
      </c>
      <c r="SP179" s="675" t="e">
        <f t="shared" si="2156"/>
        <v>#REF!</v>
      </c>
      <c r="SQ179" s="675">
        <f t="shared" si="2156"/>
        <v>0</v>
      </c>
      <c r="SR179" s="675">
        <f t="shared" si="2156"/>
        <v>0</v>
      </c>
      <c r="SS179" s="675">
        <f t="shared" si="2156"/>
        <v>0</v>
      </c>
      <c r="ST179" s="675">
        <f t="shared" si="2156"/>
        <v>0</v>
      </c>
      <c r="SU179" s="675">
        <f t="shared" si="2156"/>
        <v>0</v>
      </c>
      <c r="SV179" s="675">
        <f t="shared" si="2156"/>
        <v>0</v>
      </c>
      <c r="SW179" s="675">
        <f t="shared" si="2157"/>
        <v>0</v>
      </c>
      <c r="SX179" s="675">
        <f t="shared" si="2157"/>
        <v>0</v>
      </c>
      <c r="SY179" s="675" t="e">
        <f>#REF!*$AP179</f>
        <v>#REF!</v>
      </c>
      <c r="SZ179" s="675" t="e">
        <f>#REF!*$AP179</f>
        <v>#REF!</v>
      </c>
      <c r="TA179" s="675" t="e">
        <f>#REF!*$AP179</f>
        <v>#REF!</v>
      </c>
      <c r="TB179" s="675" t="e">
        <f>#REF!*$AP179</f>
        <v>#REF!</v>
      </c>
      <c r="TC179" s="675" t="e">
        <f>#REF!*$AP179</f>
        <v>#REF!</v>
      </c>
      <c r="TE179" s="675">
        <f t="shared" si="2202"/>
        <v>0</v>
      </c>
      <c r="TF179" s="675">
        <f t="shared" si="2203"/>
        <v>0</v>
      </c>
      <c r="TG179" s="675">
        <f t="shared" si="2204"/>
        <v>0</v>
      </c>
      <c r="TH179" s="675">
        <f t="shared" si="2205"/>
        <v>0</v>
      </c>
      <c r="TI179" s="675">
        <f t="shared" si="2206"/>
        <v>0</v>
      </c>
      <c r="TJ179" s="675">
        <f t="shared" si="2207"/>
        <v>0</v>
      </c>
      <c r="TK179" s="675">
        <f t="shared" si="2208"/>
        <v>0</v>
      </c>
      <c r="TL179" s="675">
        <f t="shared" si="2209"/>
        <v>0</v>
      </c>
      <c r="TM179" s="675">
        <f t="shared" si="2210"/>
        <v>0</v>
      </c>
      <c r="TN179" s="676">
        <f t="shared" si="2211"/>
        <v>0</v>
      </c>
      <c r="TP179" s="675">
        <f>IFERROR(SG179*(1+LEVEL_2!#REF!),0)</f>
        <v>0</v>
      </c>
      <c r="TQ179" s="675">
        <f>IFERROR(SH179*(1+LEVEL_2!#REF!),0)</f>
        <v>0</v>
      </c>
      <c r="TR179" s="675">
        <f>IFERROR(SI179*(1+LEVEL_2!#REF!),0)</f>
        <v>0</v>
      </c>
      <c r="TS179" s="675">
        <f>IFERROR(SJ179*(1+LEVEL_2!#REF!),0)</f>
        <v>0</v>
      </c>
      <c r="TT179" s="675">
        <f>IFERROR(SK179*(1+LEVEL_2!#REF!),0)</f>
        <v>0</v>
      </c>
      <c r="TU179" s="675">
        <f>IFERROR(SL179*(1+LEVEL_2!#REF!),0)</f>
        <v>0</v>
      </c>
      <c r="TV179" s="675">
        <f>IFERROR(SM179*(1+LEVEL_2!#REF!),0)</f>
        <v>0</v>
      </c>
      <c r="TW179" s="675">
        <f>IFERROR(SN179*(1+LEVEL_2!#REF!),0)</f>
        <v>0</v>
      </c>
      <c r="TX179" s="675">
        <f>IFERROR(SO179*(1+LEVEL_2!#REF!),0)</f>
        <v>0</v>
      </c>
      <c r="TY179" s="675">
        <f>IFERROR(SP179*(1+LEVEL_2!#REF!),0)</f>
        <v>0</v>
      </c>
      <c r="TZ179" s="675">
        <f>IFERROR(SQ179*(1+LEVEL_2!#REF!),0)</f>
        <v>0</v>
      </c>
      <c r="UA179" s="675">
        <f>IFERROR(SR179*(1+LEVEL_2!#REF!),0)</f>
        <v>0</v>
      </c>
      <c r="UB179" s="675">
        <f>IFERROR(SS179*(1+LEVEL_2!#REF!),0)</f>
        <v>0</v>
      </c>
      <c r="UC179" s="675">
        <f>IFERROR(ST179*(1+LEVEL_2!#REF!),0)</f>
        <v>0</v>
      </c>
      <c r="UD179" s="675">
        <f>IFERROR(SU179*(1+LEVEL_2!#REF!),0)</f>
        <v>0</v>
      </c>
      <c r="UE179" s="675">
        <f>IFERROR(SV179*(1+LEVEL_2!#REF!),0)</f>
        <v>0</v>
      </c>
      <c r="UF179" s="675">
        <f>IFERROR(SW179*(1+LEVEL_2!#REF!),0)</f>
        <v>0</v>
      </c>
      <c r="UG179" s="675">
        <f>IFERROR(SX179*(1+LEVEL_2!#REF!),0)</f>
        <v>0</v>
      </c>
      <c r="UH179" s="675">
        <f>IFERROR(SY179*(1+LEVEL_2!#REF!),0)</f>
        <v>0</v>
      </c>
      <c r="UI179" s="675">
        <f>IFERROR(SZ179*(1+LEVEL_2!#REF!),0)</f>
        <v>0</v>
      </c>
      <c r="UJ179" s="675">
        <f>IFERROR(TA179*(1+LEVEL_2!#REF!),0)</f>
        <v>0</v>
      </c>
      <c r="UK179" s="675">
        <f>IFERROR(TB179*(1+LEVEL_2!#REF!),0)</f>
        <v>0</v>
      </c>
      <c r="UL179" s="675">
        <f>IFERROR(TC179*(1+LEVEL_2!#REF!),0)</f>
        <v>0</v>
      </c>
      <c r="UN179" s="675">
        <f t="shared" si="2212"/>
        <v>0</v>
      </c>
      <c r="UO179" s="675">
        <f t="shared" si="2213"/>
        <v>0</v>
      </c>
      <c r="UP179" s="675">
        <f t="shared" si="2214"/>
        <v>0</v>
      </c>
      <c r="UQ179" s="675">
        <f t="shared" si="2215"/>
        <v>0</v>
      </c>
      <c r="UR179" s="675">
        <f t="shared" si="2216"/>
        <v>0</v>
      </c>
      <c r="US179" s="675">
        <f t="shared" si="2217"/>
        <v>0</v>
      </c>
      <c r="UT179" s="675">
        <f t="shared" si="2218"/>
        <v>0</v>
      </c>
      <c r="UU179" s="675">
        <f t="shared" si="2219"/>
        <v>0</v>
      </c>
      <c r="UV179" s="675">
        <f t="shared" si="2220"/>
        <v>0</v>
      </c>
      <c r="UW179" s="676">
        <f t="shared" si="2221"/>
        <v>0</v>
      </c>
    </row>
    <row r="180" spans="1:569" s="645" customFormat="1" ht="20.100000000000001" customHeight="1">
      <c r="A180" s="677" t="s">
        <v>170</v>
      </c>
      <c r="B180" s="677" t="s">
        <v>170</v>
      </c>
      <c r="C180" s="764"/>
      <c r="D180" s="764"/>
      <c r="E180" s="842" t="s">
        <v>819</v>
      </c>
      <c r="F180" s="843" t="s">
        <v>403</v>
      </c>
      <c r="G180" s="844"/>
      <c r="H180" s="714" t="s">
        <v>813</v>
      </c>
      <c r="I180" s="845">
        <v>161</v>
      </c>
      <c r="J180" s="845">
        <v>161</v>
      </c>
      <c r="K180" s="845"/>
      <c r="L180" s="812">
        <f>L176</f>
        <v>0</v>
      </c>
      <c r="M180" s="770"/>
      <c r="N180" s="771">
        <f t="shared" si="2456"/>
        <v>161</v>
      </c>
      <c r="O180" s="772">
        <f t="shared" si="2457"/>
        <v>0</v>
      </c>
      <c r="Q180" s="845"/>
      <c r="R180" s="690"/>
      <c r="S180" s="690"/>
      <c r="T180" s="845">
        <v>161</v>
      </c>
      <c r="U180" s="690"/>
      <c r="V180" s="690"/>
      <c r="W180" s="690"/>
      <c r="X180" s="690"/>
      <c r="Y180" s="690"/>
      <c r="Z180" s="690"/>
      <c r="AA180" s="690"/>
      <c r="AB180" s="690"/>
      <c r="AC180" s="690"/>
      <c r="AD180" s="690"/>
      <c r="AE180" s="690"/>
      <c r="AF180" s="691"/>
      <c r="AH180" s="774">
        <f t="shared" si="2224"/>
        <v>0</v>
      </c>
      <c r="AI180" s="775">
        <f t="shared" si="2225"/>
        <v>0</v>
      </c>
      <c r="AJ180" s="774">
        <f t="shared" si="2226"/>
        <v>0</v>
      </c>
      <c r="AK180" s="775">
        <f t="shared" si="2227"/>
        <v>0</v>
      </c>
      <c r="AL180" s="774">
        <f t="shared" si="2228"/>
        <v>0</v>
      </c>
      <c r="AM180" s="775">
        <f t="shared" si="2229"/>
        <v>0</v>
      </c>
      <c r="AN180" s="774">
        <f t="shared" si="2230"/>
        <v>0</v>
      </c>
      <c r="AO180" s="775">
        <f t="shared" si="2231"/>
        <v>0</v>
      </c>
      <c r="AP180" s="693">
        <f t="shared" si="2162"/>
        <v>0</v>
      </c>
      <c r="AQ180" s="775">
        <f t="shared" si="2232"/>
        <v>0</v>
      </c>
      <c r="AR180" s="774">
        <f t="shared" si="2233"/>
        <v>0</v>
      </c>
      <c r="AS180" s="775">
        <f t="shared" si="2234"/>
        <v>0</v>
      </c>
      <c r="AT180" s="776">
        <f t="shared" si="2161"/>
        <v>18000</v>
      </c>
      <c r="AU180" s="776">
        <f t="shared" si="2458"/>
        <v>30000</v>
      </c>
      <c r="AV180" s="693">
        <v>15000</v>
      </c>
      <c r="AW180" s="775">
        <f t="shared" si="2455"/>
        <v>0</v>
      </c>
      <c r="AX180" s="775">
        <f t="shared" si="2235"/>
        <v>0</v>
      </c>
      <c r="AY180" s="775">
        <f t="shared" si="2236"/>
        <v>4830000</v>
      </c>
      <c r="AZ180" s="775">
        <f t="shared" si="2236"/>
        <v>2415000</v>
      </c>
      <c r="BA180" s="693">
        <f t="shared" si="2237"/>
        <v>2415000</v>
      </c>
      <c r="BB180" s="693">
        <f t="shared" si="2238"/>
        <v>0</v>
      </c>
      <c r="BC180" s="774">
        <f t="shared" si="2239"/>
        <v>0</v>
      </c>
      <c r="BD180" s="775">
        <f t="shared" si="2240"/>
        <v>0</v>
      </c>
      <c r="BE180" s="777"/>
      <c r="BG180" s="790">
        <f t="shared" si="2241"/>
        <v>0</v>
      </c>
      <c r="BH180" s="790">
        <f t="shared" si="2242"/>
        <v>0</v>
      </c>
      <c r="BI180" s="790">
        <f t="shared" si="2243"/>
        <v>0</v>
      </c>
      <c r="BJ180" s="790">
        <f t="shared" si="2244"/>
        <v>0</v>
      </c>
      <c r="BK180" s="790">
        <f t="shared" si="2245"/>
        <v>0</v>
      </c>
      <c r="BL180" s="790">
        <f t="shared" si="2246"/>
        <v>0</v>
      </c>
      <c r="BM180" s="790">
        <f t="shared" si="2247"/>
        <v>0</v>
      </c>
      <c r="BN180" s="790">
        <f t="shared" si="2248"/>
        <v>0</v>
      </c>
      <c r="BO180" s="790">
        <f t="shared" si="2167"/>
        <v>0</v>
      </c>
      <c r="BP180" s="790">
        <f t="shared" si="2249"/>
        <v>0</v>
      </c>
      <c r="BQ180" s="790">
        <f t="shared" si="2250"/>
        <v>0</v>
      </c>
      <c r="BR180" s="790">
        <f t="shared" si="2251"/>
        <v>0</v>
      </c>
      <c r="BS180" s="790">
        <f t="shared" si="2168"/>
        <v>0</v>
      </c>
      <c r="BT180" s="790">
        <f t="shared" si="2252"/>
        <v>0</v>
      </c>
      <c r="BU180" s="790">
        <f t="shared" si="2253"/>
        <v>0</v>
      </c>
      <c r="BV180" s="790">
        <f t="shared" si="2254"/>
        <v>0</v>
      </c>
      <c r="BW180" s="790"/>
      <c r="BX180" s="790">
        <f t="shared" si="2255"/>
        <v>0</v>
      </c>
      <c r="BY180" s="791" t="s">
        <v>400</v>
      </c>
      <c r="CA180" s="744"/>
      <c r="CB180" s="745">
        <f t="shared" si="2256"/>
        <v>0</v>
      </c>
      <c r="CC180" s="718"/>
      <c r="CD180" s="745">
        <f t="shared" si="2257"/>
        <v>0</v>
      </c>
      <c r="CE180" s="718"/>
      <c r="CF180" s="745">
        <f t="shared" si="2258"/>
        <v>0</v>
      </c>
      <c r="CG180" s="718"/>
      <c r="CH180" s="745">
        <f t="shared" si="2259"/>
        <v>0</v>
      </c>
      <c r="CI180" s="746">
        <f t="shared" si="2176"/>
        <v>0</v>
      </c>
      <c r="CJ180" s="745">
        <f t="shared" si="2260"/>
        <v>0</v>
      </c>
      <c r="CK180" s="718"/>
      <c r="CL180" s="745">
        <f t="shared" si="2261"/>
        <v>0</v>
      </c>
      <c r="CM180" s="746">
        <f t="shared" si="2177"/>
        <v>0</v>
      </c>
      <c r="CN180" s="745">
        <f t="shared" si="2262"/>
        <v>0</v>
      </c>
      <c r="CO180" s="699">
        <f t="shared" si="2263"/>
        <v>0</v>
      </c>
      <c r="CP180" s="699">
        <f t="shared" si="2263"/>
        <v>0</v>
      </c>
      <c r="CQ180" s="699">
        <f t="shared" si="2263"/>
        <v>0</v>
      </c>
      <c r="CR180" s="699">
        <f t="shared" si="2263"/>
        <v>0</v>
      </c>
      <c r="CS180" s="700">
        <f t="shared" si="2263"/>
        <v>0</v>
      </c>
      <c r="CT180" s="699">
        <f t="shared" si="2263"/>
        <v>0</v>
      </c>
      <c r="CU180" s="699">
        <f t="shared" si="2263"/>
        <v>0</v>
      </c>
      <c r="CV180" s="700">
        <f t="shared" si="2264"/>
        <v>0</v>
      </c>
      <c r="CW180" s="697"/>
      <c r="CX180" s="696">
        <f t="shared" si="2265"/>
        <v>0</v>
      </c>
      <c r="CY180" s="701"/>
      <c r="DA180" s="778">
        <f>IFERROR(VLOOKUP($C180,정민건설!$A$13:$AM$154,28,FALSE),0)</f>
        <v>0</v>
      </c>
      <c r="DB180" s="775">
        <f t="shared" si="2266"/>
        <v>0</v>
      </c>
      <c r="DC180" s="778">
        <f>IFERROR(VLOOKUP($C180,정민건설!$A$13:$AM$154,30,FALSE),0)</f>
        <v>0</v>
      </c>
      <c r="DD180" s="775">
        <f t="shared" si="2267"/>
        <v>0</v>
      </c>
      <c r="DE180" s="774">
        <f>IFERROR(VLOOKUP($C180,정민건설!$A$13:$AM$154,32,FALSE),0)</f>
        <v>0</v>
      </c>
      <c r="DF180" s="775">
        <f t="shared" si="2268"/>
        <v>0</v>
      </c>
      <c r="DG180" s="774">
        <f>IFERROR(VLOOKUP($C180,정민건설!$A$13:$AM$154,34,FALSE),0)</f>
        <v>0</v>
      </c>
      <c r="DH180" s="775">
        <f t="shared" si="2269"/>
        <v>0</v>
      </c>
      <c r="DI180" s="693">
        <f t="shared" si="2169"/>
        <v>0</v>
      </c>
      <c r="DJ180" s="775">
        <f t="shared" si="2270"/>
        <v>0</v>
      </c>
      <c r="DK180" s="778">
        <f t="shared" si="2271"/>
        <v>0</v>
      </c>
      <c r="DL180" s="779">
        <f t="shared" si="2272"/>
        <v>0</v>
      </c>
      <c r="DM180" s="693">
        <f t="shared" si="2170"/>
        <v>0</v>
      </c>
      <c r="DN180" s="775">
        <f t="shared" si="2273"/>
        <v>0</v>
      </c>
      <c r="DO180" s="693">
        <f t="shared" si="2274"/>
        <v>0</v>
      </c>
      <c r="DP180" s="693">
        <f t="shared" si="2275"/>
        <v>0</v>
      </c>
      <c r="DQ180" s="774"/>
      <c r="DR180" s="775">
        <f t="shared" si="2276"/>
        <v>0</v>
      </c>
      <c r="DS180" s="777"/>
      <c r="DU180" s="774">
        <f>IFERROR(VLOOKUP($C180,[1]영만종합건설!$A$13:$AN$154,28,FALSE),0)</f>
        <v>0</v>
      </c>
      <c r="DV180" s="780">
        <f t="shared" si="2277"/>
        <v>0</v>
      </c>
      <c r="DW180" s="774">
        <f>IFERROR(VLOOKUP($C180,[1]영만종합건설!$A$13:$AN$154,30,FALSE),0)</f>
        <v>0</v>
      </c>
      <c r="DX180" s="780">
        <f t="shared" si="2278"/>
        <v>0</v>
      </c>
      <c r="DY180" s="778">
        <f>IFERROR(VLOOKUP($C180,[1]영만종합건설!$A$13:$AN$154,32,FALSE),0)</f>
        <v>0</v>
      </c>
      <c r="DZ180" s="780">
        <f t="shared" si="2279"/>
        <v>0</v>
      </c>
      <c r="EA180" s="778">
        <f>IFERROR(VLOOKUP($C180,[1]영만종합건설!$A$13:$AN$154,34,FALSE),0)</f>
        <v>0</v>
      </c>
      <c r="EB180" s="780">
        <f t="shared" si="2280"/>
        <v>0</v>
      </c>
      <c r="EC180" s="703">
        <f t="shared" si="2171"/>
        <v>0</v>
      </c>
      <c r="ED180" s="780">
        <f t="shared" si="2281"/>
        <v>0</v>
      </c>
      <c r="EE180" s="778">
        <f t="shared" si="2282"/>
        <v>0</v>
      </c>
      <c r="EF180" s="779">
        <f t="shared" si="2283"/>
        <v>0</v>
      </c>
      <c r="EG180" s="703">
        <f t="shared" si="2172"/>
        <v>0</v>
      </c>
      <c r="EH180" s="780">
        <f t="shared" si="2284"/>
        <v>0</v>
      </c>
      <c r="EI180" s="703">
        <f t="shared" si="2285"/>
        <v>0</v>
      </c>
      <c r="EJ180" s="703">
        <f t="shared" si="2286"/>
        <v>0</v>
      </c>
      <c r="EK180" s="778"/>
      <c r="EL180" s="780">
        <f t="shared" si="2287"/>
        <v>0</v>
      </c>
      <c r="EM180" s="781"/>
      <c r="EO180" s="778">
        <f>IFERROR(VLOOKUP($C180,[1]부강종합건설!$A$13:$AM$154,28,FALSE),0)</f>
        <v>0</v>
      </c>
      <c r="EP180" s="780">
        <f t="shared" si="2288"/>
        <v>0</v>
      </c>
      <c r="EQ180" s="778">
        <f>IFERROR(VLOOKUP($C180,[1]부강종합건설!$A$13:$AM$154,30,FALSE),0)</f>
        <v>0</v>
      </c>
      <c r="ER180" s="780">
        <f t="shared" si="2289"/>
        <v>0</v>
      </c>
      <c r="ES180" s="778">
        <f>IFERROR(VLOOKUP($C180,[1]부강종합건설!$A$13:$AM$154,32,FALSE),0)</f>
        <v>0</v>
      </c>
      <c r="ET180" s="780">
        <f t="shared" si="2290"/>
        <v>0</v>
      </c>
      <c r="EU180" s="778">
        <f>IFERROR(VLOOKUP($C180,[1]부강종합건설!$A$13:$AM$154,34,FALSE),0)</f>
        <v>0</v>
      </c>
      <c r="EV180" s="780">
        <f t="shared" si="2291"/>
        <v>0</v>
      </c>
      <c r="EW180" s="703">
        <f t="shared" si="2159"/>
        <v>0</v>
      </c>
      <c r="EX180" s="780">
        <f t="shared" si="2292"/>
        <v>0</v>
      </c>
      <c r="EY180" s="778">
        <f t="shared" si="2293"/>
        <v>0</v>
      </c>
      <c r="EZ180" s="779">
        <f t="shared" si="2294"/>
        <v>0</v>
      </c>
      <c r="FA180" s="703">
        <f t="shared" si="2160"/>
        <v>0</v>
      </c>
      <c r="FB180" s="780">
        <f t="shared" si="2295"/>
        <v>0</v>
      </c>
      <c r="FC180" s="703">
        <f t="shared" si="2296"/>
        <v>0</v>
      </c>
      <c r="FD180" s="703">
        <f t="shared" si="2297"/>
        <v>0</v>
      </c>
      <c r="FE180" s="778"/>
      <c r="FF180" s="780">
        <f t="shared" si="2298"/>
        <v>0</v>
      </c>
      <c r="FG180" s="782"/>
      <c r="FI180" s="774">
        <f>IFERROR(VLOOKUP($C180,[1]대도엔지니어링!$A$13:$AN$154,28,FALSE),0)</f>
        <v>0</v>
      </c>
      <c r="FJ180" s="775">
        <f t="shared" si="2299"/>
        <v>0</v>
      </c>
      <c r="FK180" s="774">
        <f>IFERROR(VLOOKUP($C180,[1]대도엔지니어링!$A$13:$AN$154,30,FALSE),0)</f>
        <v>0</v>
      </c>
      <c r="FL180" s="775">
        <f t="shared" si="2300"/>
        <v>0</v>
      </c>
      <c r="FM180" s="774">
        <f>IFERROR(VLOOKUP($C180,[1]대도엔지니어링!$A$13:$AN$154,32,FALSE),0)</f>
        <v>0</v>
      </c>
      <c r="FN180" s="775">
        <f t="shared" si="2301"/>
        <v>0</v>
      </c>
      <c r="FO180" s="774">
        <f>IFERROR(VLOOKUP($C180,[1]대도엔지니어링!$A$13:$AN$154,34,FALSE),0)</f>
        <v>0</v>
      </c>
      <c r="FP180" s="775">
        <f t="shared" si="2302"/>
        <v>0</v>
      </c>
      <c r="FQ180" s="693">
        <f t="shared" si="2163"/>
        <v>0</v>
      </c>
      <c r="FR180" s="775">
        <f t="shared" si="2303"/>
        <v>0</v>
      </c>
      <c r="FS180" s="774">
        <f t="shared" si="2158"/>
        <v>0</v>
      </c>
      <c r="FT180" s="775">
        <f t="shared" si="2304"/>
        <v>0</v>
      </c>
      <c r="FU180" s="693">
        <f t="shared" si="2164"/>
        <v>0</v>
      </c>
      <c r="FV180" s="775">
        <f t="shared" si="2305"/>
        <v>0</v>
      </c>
      <c r="FW180" s="693">
        <f t="shared" si="2306"/>
        <v>0</v>
      </c>
      <c r="FX180" s="693">
        <f t="shared" si="2307"/>
        <v>0</v>
      </c>
      <c r="FY180" s="774"/>
      <c r="FZ180" s="775">
        <f t="shared" si="2308"/>
        <v>0</v>
      </c>
      <c r="GA180" s="782"/>
      <c r="GC180" s="774">
        <f>IFERROR(VLOOKUP($C180,[1]부명엔지니어링!$A$13:$AN$154,28,FALSE),0)</f>
        <v>0</v>
      </c>
      <c r="GD180" s="775">
        <f t="shared" si="2309"/>
        <v>0</v>
      </c>
      <c r="GE180" s="774">
        <f>IFERROR(VLOOKUP($C180,[1]부명엔지니어링!$A$13:$AN$154,30,FALSE),0)</f>
        <v>0</v>
      </c>
      <c r="GF180" s="775">
        <f t="shared" si="2310"/>
        <v>0</v>
      </c>
      <c r="GG180" s="774">
        <f>IFERROR(VLOOKUP($C180,[1]부명엔지니어링!$A$13:$AN$154,32,FALSE),0)</f>
        <v>0</v>
      </c>
      <c r="GH180" s="775">
        <f t="shared" si="2311"/>
        <v>0</v>
      </c>
      <c r="GI180" s="774">
        <f>IFERROR(VLOOKUP($C180,[1]부명엔지니어링!$A$13:$AN$154,34,FALSE),0)</f>
        <v>0</v>
      </c>
      <c r="GJ180" s="775">
        <f t="shared" si="2312"/>
        <v>0</v>
      </c>
      <c r="GK180" s="693">
        <f t="shared" si="2165"/>
        <v>0</v>
      </c>
      <c r="GL180" s="775">
        <f t="shared" si="2313"/>
        <v>0</v>
      </c>
      <c r="GM180" s="774">
        <f t="shared" si="2314"/>
        <v>0</v>
      </c>
      <c r="GN180" s="775">
        <f t="shared" si="2315"/>
        <v>0</v>
      </c>
      <c r="GO180" s="693">
        <f t="shared" si="2166"/>
        <v>0</v>
      </c>
      <c r="GP180" s="775">
        <f t="shared" si="2316"/>
        <v>0</v>
      </c>
      <c r="GQ180" s="693">
        <f t="shared" si="2317"/>
        <v>0</v>
      </c>
      <c r="GR180" s="693">
        <f t="shared" si="2318"/>
        <v>0</v>
      </c>
      <c r="GS180" s="774"/>
      <c r="GT180" s="775">
        <f t="shared" si="2319"/>
        <v>0</v>
      </c>
      <c r="GU180" s="782"/>
      <c r="GW180" s="790">
        <f t="shared" si="2320"/>
        <v>0</v>
      </c>
      <c r="GX180" s="790">
        <f t="shared" si="2321"/>
        <v>0</v>
      </c>
      <c r="GY180" s="790">
        <f t="shared" si="2322"/>
        <v>0</v>
      </c>
      <c r="GZ180" s="790">
        <f t="shared" si="2323"/>
        <v>0</v>
      </c>
      <c r="HA180" s="790">
        <f t="shared" si="2324"/>
        <v>0</v>
      </c>
      <c r="HB180" s="790">
        <f t="shared" si="2325"/>
        <v>0</v>
      </c>
      <c r="HC180" s="790">
        <f t="shared" si="2326"/>
        <v>0</v>
      </c>
      <c r="HD180" s="790">
        <f t="shared" si="2327"/>
        <v>0</v>
      </c>
      <c r="HE180" s="790">
        <f t="shared" si="2173"/>
        <v>0</v>
      </c>
      <c r="HF180" s="790">
        <f t="shared" si="2328"/>
        <v>0</v>
      </c>
      <c r="HG180" s="790">
        <f t="shared" si="2329"/>
        <v>0</v>
      </c>
      <c r="HH180" s="790">
        <f t="shared" si="2330"/>
        <v>0</v>
      </c>
      <c r="HI180" s="790">
        <f t="shared" si="2174"/>
        <v>0</v>
      </c>
      <c r="HJ180" s="790">
        <f t="shared" si="2331"/>
        <v>0</v>
      </c>
      <c r="HK180" s="790">
        <f t="shared" si="2332"/>
        <v>0</v>
      </c>
      <c r="HL180" s="790">
        <f t="shared" si="2333"/>
        <v>0</v>
      </c>
      <c r="HM180" s="790"/>
      <c r="HN180" s="790">
        <f t="shared" si="2334"/>
        <v>0</v>
      </c>
      <c r="HO180" s="791" t="s">
        <v>400</v>
      </c>
      <c r="HQ180" s="783"/>
      <c r="HR180" s="784">
        <f t="shared" si="2335"/>
        <v>0</v>
      </c>
      <c r="HS180" s="783"/>
      <c r="HT180" s="784">
        <f t="shared" si="2336"/>
        <v>0</v>
      </c>
      <c r="HU180" s="783"/>
      <c r="HV180" s="784">
        <f t="shared" si="2337"/>
        <v>0</v>
      </c>
      <c r="HW180" s="783"/>
      <c r="HX180" s="784">
        <f t="shared" si="2338"/>
        <v>0</v>
      </c>
      <c r="HY180" s="707">
        <f t="shared" si="2178"/>
        <v>0</v>
      </c>
      <c r="HZ180" s="784">
        <f t="shared" si="2339"/>
        <v>0</v>
      </c>
      <c r="IA180" s="783"/>
      <c r="IB180" s="784">
        <f t="shared" si="2340"/>
        <v>0</v>
      </c>
      <c r="IC180" s="707">
        <f t="shared" si="2179"/>
        <v>0</v>
      </c>
      <c r="ID180" s="784">
        <f t="shared" si="2341"/>
        <v>0</v>
      </c>
      <c r="IE180" s="706">
        <f t="shared" si="2342"/>
        <v>0</v>
      </c>
      <c r="IF180" s="706">
        <f t="shared" si="2343"/>
        <v>0</v>
      </c>
      <c r="IG180" s="783"/>
      <c r="IH180" s="784">
        <f t="shared" si="2344"/>
        <v>0</v>
      </c>
      <c r="II180" s="782"/>
      <c r="IK180" s="783"/>
      <c r="IL180" s="784">
        <f t="shared" si="2345"/>
        <v>0</v>
      </c>
      <c r="IM180" s="783"/>
      <c r="IN180" s="784">
        <f t="shared" si="2346"/>
        <v>0</v>
      </c>
      <c r="IO180" s="783"/>
      <c r="IP180" s="784">
        <f t="shared" si="2347"/>
        <v>0</v>
      </c>
      <c r="IQ180" s="783"/>
      <c r="IR180" s="784">
        <f t="shared" si="2348"/>
        <v>0</v>
      </c>
      <c r="IS180" s="707">
        <f t="shared" si="2180"/>
        <v>0</v>
      </c>
      <c r="IT180" s="784">
        <f t="shared" si="2349"/>
        <v>0</v>
      </c>
      <c r="IU180" s="783"/>
      <c r="IV180" s="784">
        <f t="shared" si="2350"/>
        <v>0</v>
      </c>
      <c r="IW180" s="707">
        <f t="shared" si="2181"/>
        <v>0</v>
      </c>
      <c r="IX180" s="784">
        <f t="shared" si="2351"/>
        <v>0</v>
      </c>
      <c r="IY180" s="706">
        <f t="shared" si="2352"/>
        <v>0</v>
      </c>
      <c r="IZ180" s="706">
        <f t="shared" si="2353"/>
        <v>0</v>
      </c>
      <c r="JA180" s="783"/>
      <c r="JB180" s="784">
        <f t="shared" si="2354"/>
        <v>0</v>
      </c>
      <c r="JC180" s="782"/>
      <c r="JE180" s="783"/>
      <c r="JF180" s="784">
        <f t="shared" si="2355"/>
        <v>0</v>
      </c>
      <c r="JG180" s="783"/>
      <c r="JH180" s="784">
        <f t="shared" si="2356"/>
        <v>0</v>
      </c>
      <c r="JI180" s="783"/>
      <c r="JJ180" s="784">
        <f t="shared" si="2357"/>
        <v>0</v>
      </c>
      <c r="JK180" s="783"/>
      <c r="JL180" s="784">
        <f t="shared" si="2358"/>
        <v>0</v>
      </c>
      <c r="JM180" s="707">
        <f t="shared" si="2182"/>
        <v>0</v>
      </c>
      <c r="JN180" s="784">
        <f t="shared" si="2359"/>
        <v>0</v>
      </c>
      <c r="JO180" s="783"/>
      <c r="JP180" s="784">
        <f t="shared" si="2360"/>
        <v>0</v>
      </c>
      <c r="JQ180" s="707">
        <f t="shared" si="2183"/>
        <v>0</v>
      </c>
      <c r="JR180" s="784">
        <f t="shared" si="2361"/>
        <v>0</v>
      </c>
      <c r="JS180" s="706">
        <f t="shared" si="2362"/>
        <v>0</v>
      </c>
      <c r="JT180" s="706">
        <f t="shared" si="2363"/>
        <v>0</v>
      </c>
      <c r="JU180" s="783"/>
      <c r="JV180" s="784">
        <f t="shared" si="2364"/>
        <v>0</v>
      </c>
      <c r="JW180" s="782"/>
      <c r="JY180" s="783"/>
      <c r="JZ180" s="784">
        <f t="shared" si="2365"/>
        <v>0</v>
      </c>
      <c r="KA180" s="783"/>
      <c r="KB180" s="784">
        <f t="shared" si="2366"/>
        <v>0</v>
      </c>
      <c r="KC180" s="783"/>
      <c r="KD180" s="784">
        <f t="shared" si="2367"/>
        <v>0</v>
      </c>
      <c r="KE180" s="783"/>
      <c r="KF180" s="784">
        <f t="shared" si="2368"/>
        <v>0</v>
      </c>
      <c r="KG180" s="707">
        <f t="shared" si="2184"/>
        <v>0</v>
      </c>
      <c r="KH180" s="784">
        <f t="shared" si="2369"/>
        <v>0</v>
      </c>
      <c r="KI180" s="783"/>
      <c r="KJ180" s="784">
        <f t="shared" si="2370"/>
        <v>0</v>
      </c>
      <c r="KK180" s="707">
        <f t="shared" si="2185"/>
        <v>0</v>
      </c>
      <c r="KL180" s="784">
        <f t="shared" si="2371"/>
        <v>0</v>
      </c>
      <c r="KM180" s="706">
        <f t="shared" si="2372"/>
        <v>0</v>
      </c>
      <c r="KN180" s="706">
        <f t="shared" si="2373"/>
        <v>0</v>
      </c>
      <c r="KO180" s="783"/>
      <c r="KP180" s="784">
        <f t="shared" si="2374"/>
        <v>0</v>
      </c>
      <c r="KQ180" s="782"/>
      <c r="KS180" s="783"/>
      <c r="KT180" s="784">
        <f t="shared" si="2375"/>
        <v>0</v>
      </c>
      <c r="KU180" s="783"/>
      <c r="KV180" s="784">
        <f t="shared" si="2376"/>
        <v>0</v>
      </c>
      <c r="KW180" s="783"/>
      <c r="KX180" s="784">
        <f t="shared" si="2377"/>
        <v>0</v>
      </c>
      <c r="KY180" s="783"/>
      <c r="KZ180" s="784">
        <f t="shared" si="2378"/>
        <v>0</v>
      </c>
      <c r="LA180" s="707">
        <f t="shared" si="2186"/>
        <v>0</v>
      </c>
      <c r="LB180" s="784">
        <f t="shared" si="2379"/>
        <v>0</v>
      </c>
      <c r="LC180" s="783"/>
      <c r="LD180" s="784">
        <f t="shared" si="2380"/>
        <v>0</v>
      </c>
      <c r="LE180" s="707">
        <f t="shared" si="2187"/>
        <v>0</v>
      </c>
      <c r="LF180" s="784">
        <f t="shared" si="2381"/>
        <v>0</v>
      </c>
      <c r="LG180" s="706">
        <f t="shared" si="2382"/>
        <v>0</v>
      </c>
      <c r="LH180" s="706">
        <f t="shared" si="2383"/>
        <v>0</v>
      </c>
      <c r="LI180" s="783"/>
      <c r="LJ180" s="784">
        <f t="shared" si="2384"/>
        <v>0</v>
      </c>
      <c r="LK180" s="782"/>
      <c r="LM180" s="783"/>
      <c r="LN180" s="784">
        <f t="shared" si="2385"/>
        <v>0</v>
      </c>
      <c r="LO180" s="783"/>
      <c r="LP180" s="784">
        <f t="shared" si="2386"/>
        <v>0</v>
      </c>
      <c r="LQ180" s="783"/>
      <c r="LR180" s="784">
        <f t="shared" si="2387"/>
        <v>0</v>
      </c>
      <c r="LS180" s="783"/>
      <c r="LT180" s="784">
        <f t="shared" si="2388"/>
        <v>0</v>
      </c>
      <c r="LU180" s="707">
        <f t="shared" si="2188"/>
        <v>0</v>
      </c>
      <c r="LV180" s="784">
        <f t="shared" si="2389"/>
        <v>0</v>
      </c>
      <c r="LW180" s="783"/>
      <c r="LX180" s="784">
        <f t="shared" si="2390"/>
        <v>0</v>
      </c>
      <c r="LY180" s="707">
        <f t="shared" si="2189"/>
        <v>0</v>
      </c>
      <c r="LZ180" s="784">
        <f t="shared" si="2391"/>
        <v>0</v>
      </c>
      <c r="MA180" s="706">
        <f t="shared" si="2392"/>
        <v>0</v>
      </c>
      <c r="MB180" s="706">
        <f t="shared" si="2393"/>
        <v>0</v>
      </c>
      <c r="MC180" s="783"/>
      <c r="MD180" s="784">
        <f t="shared" si="2394"/>
        <v>0</v>
      </c>
      <c r="ME180" s="782"/>
      <c r="MG180" s="783"/>
      <c r="MH180" s="784">
        <f t="shared" si="2395"/>
        <v>0</v>
      </c>
      <c r="MI180" s="783"/>
      <c r="MJ180" s="784">
        <f t="shared" si="2396"/>
        <v>0</v>
      </c>
      <c r="MK180" s="783"/>
      <c r="ML180" s="784">
        <f t="shared" si="2397"/>
        <v>0</v>
      </c>
      <c r="MM180" s="783"/>
      <c r="MN180" s="784">
        <f t="shared" si="2398"/>
        <v>0</v>
      </c>
      <c r="MO180" s="707">
        <f t="shared" si="2190"/>
        <v>0</v>
      </c>
      <c r="MP180" s="784">
        <f t="shared" si="2399"/>
        <v>0</v>
      </c>
      <c r="MQ180" s="783"/>
      <c r="MR180" s="784">
        <f t="shared" si="2400"/>
        <v>0</v>
      </c>
      <c r="MS180" s="707">
        <f t="shared" si="2191"/>
        <v>0</v>
      </c>
      <c r="MT180" s="784">
        <f t="shared" si="2401"/>
        <v>0</v>
      </c>
      <c r="MU180" s="706">
        <f t="shared" si="2402"/>
        <v>0</v>
      </c>
      <c r="MV180" s="706">
        <f t="shared" si="2403"/>
        <v>0</v>
      </c>
      <c r="MW180" s="783"/>
      <c r="MX180" s="784">
        <f t="shared" si="2404"/>
        <v>0</v>
      </c>
      <c r="MY180" s="782"/>
      <c r="NA180" s="783"/>
      <c r="NB180" s="784">
        <f t="shared" si="2405"/>
        <v>0</v>
      </c>
      <c r="NC180" s="783"/>
      <c r="ND180" s="784">
        <f t="shared" si="2406"/>
        <v>0</v>
      </c>
      <c r="NE180" s="783"/>
      <c r="NF180" s="784">
        <f t="shared" si="2407"/>
        <v>0</v>
      </c>
      <c r="NG180" s="783"/>
      <c r="NH180" s="784">
        <f t="shared" si="2408"/>
        <v>0</v>
      </c>
      <c r="NI180" s="707">
        <f t="shared" si="2192"/>
        <v>0</v>
      </c>
      <c r="NJ180" s="784">
        <f t="shared" si="2409"/>
        <v>0</v>
      </c>
      <c r="NK180" s="783"/>
      <c r="NL180" s="784">
        <f t="shared" si="2410"/>
        <v>0</v>
      </c>
      <c r="NM180" s="707">
        <f t="shared" si="2193"/>
        <v>0</v>
      </c>
      <c r="NN180" s="784">
        <f t="shared" si="2411"/>
        <v>0</v>
      </c>
      <c r="NO180" s="706">
        <f t="shared" si="2412"/>
        <v>0</v>
      </c>
      <c r="NP180" s="706">
        <f t="shared" si="2413"/>
        <v>0</v>
      </c>
      <c r="NQ180" s="783"/>
      <c r="NR180" s="784">
        <f t="shared" si="2414"/>
        <v>0</v>
      </c>
      <c r="NS180" s="782"/>
      <c r="NU180" s="783"/>
      <c r="NV180" s="784">
        <f t="shared" si="2415"/>
        <v>0</v>
      </c>
      <c r="NW180" s="783"/>
      <c r="NX180" s="784">
        <f t="shared" si="2416"/>
        <v>0</v>
      </c>
      <c r="NY180" s="783"/>
      <c r="NZ180" s="784">
        <f t="shared" si="2417"/>
        <v>0</v>
      </c>
      <c r="OA180" s="783"/>
      <c r="OB180" s="784">
        <f t="shared" si="2418"/>
        <v>0</v>
      </c>
      <c r="OC180" s="707">
        <f t="shared" si="2194"/>
        <v>0</v>
      </c>
      <c r="OD180" s="784">
        <f t="shared" si="2419"/>
        <v>0</v>
      </c>
      <c r="OE180" s="783"/>
      <c r="OF180" s="784">
        <f t="shared" si="2420"/>
        <v>0</v>
      </c>
      <c r="OG180" s="707">
        <f t="shared" si="2195"/>
        <v>0</v>
      </c>
      <c r="OH180" s="784">
        <f t="shared" si="2421"/>
        <v>0</v>
      </c>
      <c r="OI180" s="706">
        <f t="shared" si="2422"/>
        <v>0</v>
      </c>
      <c r="OJ180" s="706">
        <f t="shared" si="2423"/>
        <v>0</v>
      </c>
      <c r="OK180" s="783"/>
      <c r="OL180" s="784">
        <f t="shared" si="2424"/>
        <v>0</v>
      </c>
      <c r="OM180" s="782"/>
      <c r="OO180" s="783"/>
      <c r="OP180" s="784">
        <f t="shared" si="2425"/>
        <v>0</v>
      </c>
      <c r="OQ180" s="783"/>
      <c r="OR180" s="784">
        <f t="shared" si="2426"/>
        <v>0</v>
      </c>
      <c r="OS180" s="783"/>
      <c r="OT180" s="784">
        <f t="shared" si="2427"/>
        <v>0</v>
      </c>
      <c r="OU180" s="783"/>
      <c r="OV180" s="784">
        <f t="shared" si="2428"/>
        <v>0</v>
      </c>
      <c r="OW180" s="707">
        <f t="shared" si="2196"/>
        <v>0</v>
      </c>
      <c r="OX180" s="784">
        <f t="shared" si="2429"/>
        <v>0</v>
      </c>
      <c r="OY180" s="783"/>
      <c r="OZ180" s="784">
        <f t="shared" si="2430"/>
        <v>0</v>
      </c>
      <c r="PA180" s="707">
        <f t="shared" si="2197"/>
        <v>0</v>
      </c>
      <c r="PB180" s="784">
        <f t="shared" si="2431"/>
        <v>0</v>
      </c>
      <c r="PC180" s="706">
        <f t="shared" si="2432"/>
        <v>0</v>
      </c>
      <c r="PD180" s="706">
        <f t="shared" si="2433"/>
        <v>0</v>
      </c>
      <c r="PE180" s="783"/>
      <c r="PF180" s="784">
        <f t="shared" si="2434"/>
        <v>0</v>
      </c>
      <c r="PG180" s="782"/>
      <c r="PI180" s="783"/>
      <c r="PJ180" s="784">
        <f t="shared" si="2435"/>
        <v>0</v>
      </c>
      <c r="PK180" s="783"/>
      <c r="PL180" s="784">
        <f t="shared" si="2436"/>
        <v>0</v>
      </c>
      <c r="PM180" s="783"/>
      <c r="PN180" s="784">
        <f t="shared" si="2437"/>
        <v>0</v>
      </c>
      <c r="PO180" s="783"/>
      <c r="PP180" s="784">
        <f t="shared" si="2438"/>
        <v>0</v>
      </c>
      <c r="PQ180" s="707">
        <f t="shared" si="2198"/>
        <v>0</v>
      </c>
      <c r="PR180" s="784">
        <f t="shared" si="2439"/>
        <v>0</v>
      </c>
      <c r="PS180" s="783"/>
      <c r="PT180" s="784">
        <f t="shared" si="2440"/>
        <v>0</v>
      </c>
      <c r="PU180" s="707">
        <f t="shared" si="2199"/>
        <v>0</v>
      </c>
      <c r="PV180" s="784">
        <f t="shared" si="2441"/>
        <v>0</v>
      </c>
      <c r="PW180" s="706">
        <f t="shared" si="2442"/>
        <v>0</v>
      </c>
      <c r="PX180" s="706">
        <f t="shared" si="2443"/>
        <v>0</v>
      </c>
      <c r="PY180" s="783"/>
      <c r="PZ180" s="784">
        <f t="shared" si="2444"/>
        <v>0</v>
      </c>
      <c r="QA180" s="782"/>
      <c r="QC180" s="783"/>
      <c r="QD180" s="784">
        <f t="shared" si="2445"/>
        <v>0</v>
      </c>
      <c r="QE180" s="783"/>
      <c r="QF180" s="784">
        <f t="shared" si="2446"/>
        <v>0</v>
      </c>
      <c r="QG180" s="783"/>
      <c r="QH180" s="784">
        <f t="shared" si="2447"/>
        <v>0</v>
      </c>
      <c r="QI180" s="783"/>
      <c r="QJ180" s="784">
        <f t="shared" si="2448"/>
        <v>0</v>
      </c>
      <c r="QK180" s="707">
        <f t="shared" si="2200"/>
        <v>0</v>
      </c>
      <c r="QL180" s="784">
        <f t="shared" si="2449"/>
        <v>0</v>
      </c>
      <c r="QM180" s="783"/>
      <c r="QN180" s="784">
        <f t="shared" si="2450"/>
        <v>0</v>
      </c>
      <c r="QO180" s="707">
        <f t="shared" si="2201"/>
        <v>0</v>
      </c>
      <c r="QP180" s="784">
        <f t="shared" si="2451"/>
        <v>0</v>
      </c>
      <c r="QQ180" s="706">
        <f t="shared" si="2452"/>
        <v>0</v>
      </c>
      <c r="QR180" s="706">
        <f t="shared" si="2453"/>
        <v>0</v>
      </c>
      <c r="QS180" s="783"/>
      <c r="QT180" s="784">
        <f t="shared" si="2454"/>
        <v>0</v>
      </c>
      <c r="QU180" s="782"/>
      <c r="RA180" s="785">
        <f t="shared" si="2144"/>
        <v>0</v>
      </c>
      <c r="RB180" s="785" t="e">
        <f t="shared" si="2145"/>
        <v>#REF!</v>
      </c>
      <c r="RC180" s="677">
        <f t="shared" si="2146"/>
        <v>0</v>
      </c>
      <c r="RD180" s="677">
        <f t="shared" si="2146"/>
        <v>0</v>
      </c>
      <c r="RE180" s="677">
        <f t="shared" si="2146"/>
        <v>0</v>
      </c>
      <c r="RF180" s="677">
        <f t="shared" si="2146"/>
        <v>161</v>
      </c>
      <c r="RG180" s="677">
        <f t="shared" si="2146"/>
        <v>0</v>
      </c>
      <c r="RH180" s="677">
        <f t="shared" si="2146"/>
        <v>0</v>
      </c>
      <c r="RI180" s="677">
        <f t="shared" si="2146"/>
        <v>0</v>
      </c>
      <c r="RJ180" s="677">
        <f t="shared" si="2146"/>
        <v>0</v>
      </c>
      <c r="RK180" s="677" t="e">
        <f>#REF!</f>
        <v>#REF!</v>
      </c>
      <c r="RL180" s="677" t="e">
        <f>#REF!</f>
        <v>#REF!</v>
      </c>
      <c r="RM180" s="677">
        <f t="shared" si="2147"/>
        <v>0</v>
      </c>
      <c r="RN180" s="677">
        <f t="shared" si="2147"/>
        <v>0</v>
      </c>
      <c r="RO180" s="677">
        <f t="shared" si="2147"/>
        <v>0</v>
      </c>
      <c r="RP180" s="677">
        <f t="shared" si="2147"/>
        <v>0</v>
      </c>
      <c r="RQ180" s="677">
        <f t="shared" si="2147"/>
        <v>0</v>
      </c>
      <c r="RR180" s="677">
        <f t="shared" si="2147"/>
        <v>0</v>
      </c>
      <c r="RS180" s="677">
        <f t="shared" si="2147"/>
        <v>0</v>
      </c>
      <c r="RT180" s="677">
        <f t="shared" si="2147"/>
        <v>0</v>
      </c>
      <c r="RV180" s="675">
        <f t="shared" si="2148"/>
        <v>161</v>
      </c>
      <c r="RW180" s="675">
        <f t="shared" si="2149"/>
        <v>0</v>
      </c>
      <c r="RX180" s="675">
        <f t="shared" si="2150"/>
        <v>0</v>
      </c>
      <c r="RY180" s="675">
        <f t="shared" si="2151"/>
        <v>0</v>
      </c>
      <c r="RZ180" s="675">
        <f t="shared" si="2152"/>
        <v>0</v>
      </c>
      <c r="SA180" s="675">
        <f t="shared" si="2153"/>
        <v>0</v>
      </c>
      <c r="SB180" s="675">
        <f t="shared" si="2154"/>
        <v>0</v>
      </c>
      <c r="SC180" s="675">
        <f t="shared" si="2155"/>
        <v>0</v>
      </c>
      <c r="SD180" s="675" t="e">
        <f xml:space="preserve"> SUMIF(#REF!,$SD$8,#REF!)</f>
        <v>#REF!</v>
      </c>
      <c r="SE180" s="675" t="e">
        <f xml:space="preserve"> SUMIF(#REF!,$SE$8,#REF!)</f>
        <v>#REF!</v>
      </c>
      <c r="SG180" s="675">
        <f t="shared" si="2156"/>
        <v>0</v>
      </c>
      <c r="SH180" s="675">
        <f t="shared" si="2156"/>
        <v>0</v>
      </c>
      <c r="SI180" s="675">
        <f t="shared" si="2156"/>
        <v>0</v>
      </c>
      <c r="SJ180" s="675">
        <f t="shared" si="2156"/>
        <v>0</v>
      </c>
      <c r="SK180" s="675">
        <f t="shared" si="2156"/>
        <v>0</v>
      </c>
      <c r="SL180" s="675">
        <f t="shared" si="2156"/>
        <v>0</v>
      </c>
      <c r="SM180" s="675">
        <f t="shared" si="2156"/>
        <v>0</v>
      </c>
      <c r="SN180" s="675">
        <f t="shared" si="2156"/>
        <v>0</v>
      </c>
      <c r="SO180" s="675" t="e">
        <f t="shared" si="2156"/>
        <v>#REF!</v>
      </c>
      <c r="SP180" s="675" t="e">
        <f t="shared" si="2156"/>
        <v>#REF!</v>
      </c>
      <c r="SQ180" s="675">
        <f t="shared" si="2156"/>
        <v>0</v>
      </c>
      <c r="SR180" s="675">
        <f t="shared" si="2156"/>
        <v>0</v>
      </c>
      <c r="SS180" s="675">
        <f t="shared" si="2156"/>
        <v>0</v>
      </c>
      <c r="ST180" s="675">
        <f t="shared" si="2156"/>
        <v>0</v>
      </c>
      <c r="SU180" s="675">
        <f t="shared" si="2156"/>
        <v>0</v>
      </c>
      <c r="SV180" s="675">
        <f t="shared" si="2156"/>
        <v>0</v>
      </c>
      <c r="SW180" s="675">
        <f t="shared" si="2157"/>
        <v>0</v>
      </c>
      <c r="SX180" s="675">
        <f t="shared" si="2157"/>
        <v>0</v>
      </c>
      <c r="SY180" s="675" t="e">
        <f>#REF!*$AP180</f>
        <v>#REF!</v>
      </c>
      <c r="SZ180" s="675" t="e">
        <f>#REF!*$AP180</f>
        <v>#REF!</v>
      </c>
      <c r="TA180" s="675" t="e">
        <f>#REF!*$AP180</f>
        <v>#REF!</v>
      </c>
      <c r="TB180" s="675" t="e">
        <f>#REF!*$AP180</f>
        <v>#REF!</v>
      </c>
      <c r="TC180" s="675" t="e">
        <f>#REF!*$AP180</f>
        <v>#REF!</v>
      </c>
      <c r="TE180" s="675">
        <f t="shared" si="2202"/>
        <v>0</v>
      </c>
      <c r="TF180" s="675">
        <f t="shared" si="2203"/>
        <v>0</v>
      </c>
      <c r="TG180" s="675">
        <f t="shared" si="2204"/>
        <v>0</v>
      </c>
      <c r="TH180" s="675">
        <f t="shared" si="2205"/>
        <v>0</v>
      </c>
      <c r="TI180" s="675">
        <f t="shared" si="2206"/>
        <v>0</v>
      </c>
      <c r="TJ180" s="675">
        <f t="shared" si="2207"/>
        <v>0</v>
      </c>
      <c r="TK180" s="675">
        <f t="shared" si="2208"/>
        <v>0</v>
      </c>
      <c r="TL180" s="675">
        <f t="shared" si="2209"/>
        <v>0</v>
      </c>
      <c r="TM180" s="675">
        <f t="shared" si="2210"/>
        <v>0</v>
      </c>
      <c r="TN180" s="676">
        <f t="shared" si="2211"/>
        <v>0</v>
      </c>
      <c r="TP180" s="675">
        <f>IFERROR(SG180*(1+LEVEL_2!#REF!),0)</f>
        <v>0</v>
      </c>
      <c r="TQ180" s="675">
        <f>IFERROR(SH180*(1+LEVEL_2!#REF!),0)</f>
        <v>0</v>
      </c>
      <c r="TR180" s="675">
        <f>IFERROR(SI180*(1+LEVEL_2!#REF!),0)</f>
        <v>0</v>
      </c>
      <c r="TS180" s="675">
        <f>IFERROR(SJ180*(1+LEVEL_2!#REF!),0)</f>
        <v>0</v>
      </c>
      <c r="TT180" s="675">
        <f>IFERROR(SK180*(1+LEVEL_2!#REF!),0)</f>
        <v>0</v>
      </c>
      <c r="TU180" s="675">
        <f>IFERROR(SL180*(1+LEVEL_2!#REF!),0)</f>
        <v>0</v>
      </c>
      <c r="TV180" s="675">
        <f>IFERROR(SM180*(1+LEVEL_2!#REF!),0)</f>
        <v>0</v>
      </c>
      <c r="TW180" s="675">
        <f>IFERROR(SN180*(1+LEVEL_2!#REF!),0)</f>
        <v>0</v>
      </c>
      <c r="TX180" s="675">
        <f>IFERROR(SO180*(1+LEVEL_2!#REF!),0)</f>
        <v>0</v>
      </c>
      <c r="TY180" s="675">
        <f>IFERROR(SP180*(1+LEVEL_2!#REF!),0)</f>
        <v>0</v>
      </c>
      <c r="TZ180" s="675">
        <f>IFERROR(SQ180*(1+LEVEL_2!#REF!),0)</f>
        <v>0</v>
      </c>
      <c r="UA180" s="675">
        <f>IFERROR(SR180*(1+LEVEL_2!#REF!),0)</f>
        <v>0</v>
      </c>
      <c r="UB180" s="675">
        <f>IFERROR(SS180*(1+LEVEL_2!#REF!),0)</f>
        <v>0</v>
      </c>
      <c r="UC180" s="675">
        <f>IFERROR(ST180*(1+LEVEL_2!#REF!),0)</f>
        <v>0</v>
      </c>
      <c r="UD180" s="675">
        <f>IFERROR(SU180*(1+LEVEL_2!#REF!),0)</f>
        <v>0</v>
      </c>
      <c r="UE180" s="675">
        <f>IFERROR(SV180*(1+LEVEL_2!#REF!),0)</f>
        <v>0</v>
      </c>
      <c r="UF180" s="675">
        <f>IFERROR(SW180*(1+LEVEL_2!#REF!),0)</f>
        <v>0</v>
      </c>
      <c r="UG180" s="675">
        <f>IFERROR(SX180*(1+LEVEL_2!#REF!),0)</f>
        <v>0</v>
      </c>
      <c r="UH180" s="675">
        <f>IFERROR(SY180*(1+LEVEL_2!#REF!),0)</f>
        <v>0</v>
      </c>
      <c r="UI180" s="675">
        <f>IFERROR(SZ180*(1+LEVEL_2!#REF!),0)</f>
        <v>0</v>
      </c>
      <c r="UJ180" s="675">
        <f>IFERROR(TA180*(1+LEVEL_2!#REF!),0)</f>
        <v>0</v>
      </c>
      <c r="UK180" s="675">
        <f>IFERROR(TB180*(1+LEVEL_2!#REF!),0)</f>
        <v>0</v>
      </c>
      <c r="UL180" s="675">
        <f>IFERROR(TC180*(1+LEVEL_2!#REF!),0)</f>
        <v>0</v>
      </c>
      <c r="UN180" s="675">
        <f t="shared" si="2212"/>
        <v>0</v>
      </c>
      <c r="UO180" s="675">
        <f t="shared" si="2213"/>
        <v>0</v>
      </c>
      <c r="UP180" s="675">
        <f t="shared" si="2214"/>
        <v>0</v>
      </c>
      <c r="UQ180" s="675">
        <f t="shared" si="2215"/>
        <v>0</v>
      </c>
      <c r="UR180" s="675">
        <f t="shared" si="2216"/>
        <v>0</v>
      </c>
      <c r="US180" s="675">
        <f t="shared" si="2217"/>
        <v>0</v>
      </c>
      <c r="UT180" s="675">
        <f t="shared" si="2218"/>
        <v>0</v>
      </c>
      <c r="UU180" s="675">
        <f t="shared" si="2219"/>
        <v>0</v>
      </c>
      <c r="UV180" s="675">
        <f t="shared" si="2220"/>
        <v>0</v>
      </c>
      <c r="UW180" s="676">
        <f t="shared" si="2221"/>
        <v>0</v>
      </c>
    </row>
    <row r="181" spans="1:569" s="645" customFormat="1" ht="20.100000000000001" customHeight="1">
      <c r="A181" s="677" t="s">
        <v>170</v>
      </c>
      <c r="B181" s="677" t="s">
        <v>170</v>
      </c>
      <c r="C181" s="764"/>
      <c r="D181" s="764"/>
      <c r="E181" s="842" t="s">
        <v>820</v>
      </c>
      <c r="F181" s="843" t="s">
        <v>812</v>
      </c>
      <c r="G181" s="844"/>
      <c r="H181" s="714" t="s">
        <v>810</v>
      </c>
      <c r="I181" s="845">
        <f>161*2</f>
        <v>322</v>
      </c>
      <c r="J181" s="845">
        <f>161*2</f>
        <v>322</v>
      </c>
      <c r="K181" s="845"/>
      <c r="L181" s="795">
        <f>Rev.1_Base!K373</f>
        <v>0</v>
      </c>
      <c r="M181" s="770"/>
      <c r="N181" s="771">
        <f t="shared" si="2456"/>
        <v>322</v>
      </c>
      <c r="O181" s="772">
        <f t="shared" si="2457"/>
        <v>0</v>
      </c>
      <c r="Q181" s="845"/>
      <c r="R181" s="690"/>
      <c r="S181" s="690"/>
      <c r="T181" s="845">
        <f>161*2</f>
        <v>322</v>
      </c>
      <c r="U181" s="690"/>
      <c r="V181" s="690"/>
      <c r="W181" s="690"/>
      <c r="X181" s="690"/>
      <c r="Y181" s="690"/>
      <c r="Z181" s="690"/>
      <c r="AA181" s="690"/>
      <c r="AB181" s="690"/>
      <c r="AC181" s="690"/>
      <c r="AD181" s="690"/>
      <c r="AE181" s="690"/>
      <c r="AF181" s="691"/>
      <c r="AH181" s="774">
        <f t="shared" si="2224"/>
        <v>0</v>
      </c>
      <c r="AI181" s="775">
        <f t="shared" si="2225"/>
        <v>0</v>
      </c>
      <c r="AJ181" s="774">
        <f t="shared" si="2226"/>
        <v>0</v>
      </c>
      <c r="AK181" s="775">
        <f t="shared" si="2227"/>
        <v>0</v>
      </c>
      <c r="AL181" s="774">
        <f t="shared" si="2228"/>
        <v>0</v>
      </c>
      <c r="AM181" s="775">
        <f t="shared" si="2229"/>
        <v>0</v>
      </c>
      <c r="AN181" s="774">
        <f t="shared" si="2230"/>
        <v>0</v>
      </c>
      <c r="AO181" s="775">
        <f t="shared" si="2231"/>
        <v>0</v>
      </c>
      <c r="AP181" s="693">
        <f t="shared" si="2162"/>
        <v>0</v>
      </c>
      <c r="AQ181" s="775">
        <f t="shared" si="2232"/>
        <v>0</v>
      </c>
      <c r="AR181" s="774">
        <f t="shared" si="2233"/>
        <v>0</v>
      </c>
      <c r="AS181" s="775">
        <f t="shared" si="2234"/>
        <v>0</v>
      </c>
      <c r="AT181" s="776">
        <f t="shared" si="2161"/>
        <v>444</v>
      </c>
      <c r="AU181" s="776">
        <f t="shared" si="2458"/>
        <v>740</v>
      </c>
      <c r="AV181" s="693">
        <v>370</v>
      </c>
      <c r="AW181" s="775">
        <f t="shared" si="2455"/>
        <v>0</v>
      </c>
      <c r="AX181" s="775">
        <f t="shared" si="2235"/>
        <v>0</v>
      </c>
      <c r="AY181" s="775">
        <f t="shared" si="2236"/>
        <v>238280</v>
      </c>
      <c r="AZ181" s="775">
        <f t="shared" si="2236"/>
        <v>119140</v>
      </c>
      <c r="BA181" s="693">
        <f t="shared" si="2237"/>
        <v>119140</v>
      </c>
      <c r="BB181" s="693">
        <f t="shared" si="2238"/>
        <v>0</v>
      </c>
      <c r="BC181" s="774">
        <f t="shared" si="2239"/>
        <v>0</v>
      </c>
      <c r="BD181" s="775">
        <f t="shared" si="2240"/>
        <v>0</v>
      </c>
      <c r="BE181" s="777"/>
      <c r="BG181" s="790">
        <f t="shared" si="2241"/>
        <v>0</v>
      </c>
      <c r="BH181" s="790">
        <f t="shared" si="2242"/>
        <v>0</v>
      </c>
      <c r="BI181" s="790">
        <f t="shared" si="2243"/>
        <v>0</v>
      </c>
      <c r="BJ181" s="790">
        <f t="shared" si="2244"/>
        <v>0</v>
      </c>
      <c r="BK181" s="790">
        <f t="shared" si="2245"/>
        <v>0</v>
      </c>
      <c r="BL181" s="790">
        <f t="shared" si="2246"/>
        <v>0</v>
      </c>
      <c r="BM181" s="790">
        <f t="shared" si="2247"/>
        <v>0</v>
      </c>
      <c r="BN181" s="790">
        <f t="shared" si="2248"/>
        <v>0</v>
      </c>
      <c r="BO181" s="790">
        <f t="shared" si="2167"/>
        <v>0</v>
      </c>
      <c r="BP181" s="790">
        <f t="shared" si="2249"/>
        <v>0</v>
      </c>
      <c r="BQ181" s="790">
        <f t="shared" si="2250"/>
        <v>0</v>
      </c>
      <c r="BR181" s="790">
        <f t="shared" si="2251"/>
        <v>0</v>
      </c>
      <c r="BS181" s="790">
        <f t="shared" si="2168"/>
        <v>0</v>
      </c>
      <c r="BT181" s="790">
        <f t="shared" si="2252"/>
        <v>0</v>
      </c>
      <c r="BU181" s="790">
        <f t="shared" si="2253"/>
        <v>0</v>
      </c>
      <c r="BV181" s="790">
        <f t="shared" si="2254"/>
        <v>0</v>
      </c>
      <c r="BW181" s="790"/>
      <c r="BX181" s="790">
        <f t="shared" si="2255"/>
        <v>0</v>
      </c>
      <c r="BY181" s="791" t="s">
        <v>400</v>
      </c>
      <c r="CA181" s="744">
        <v>36000</v>
      </c>
      <c r="CB181" s="745">
        <f t="shared" si="2256"/>
        <v>11592000</v>
      </c>
      <c r="CC181" s="718">
        <v>6000</v>
      </c>
      <c r="CD181" s="745">
        <f t="shared" si="2257"/>
        <v>1932000</v>
      </c>
      <c r="CE181" s="718">
        <v>6000</v>
      </c>
      <c r="CF181" s="745">
        <f t="shared" si="2258"/>
        <v>1932000</v>
      </c>
      <c r="CG181" s="718">
        <v>12000</v>
      </c>
      <c r="CH181" s="745">
        <f t="shared" si="2259"/>
        <v>3864000</v>
      </c>
      <c r="CI181" s="746">
        <f t="shared" si="2176"/>
        <v>60000</v>
      </c>
      <c r="CJ181" s="745">
        <f t="shared" si="2260"/>
        <v>19320000</v>
      </c>
      <c r="CK181" s="718"/>
      <c r="CL181" s="745">
        <f t="shared" si="2261"/>
        <v>0</v>
      </c>
      <c r="CM181" s="746">
        <f t="shared" si="2177"/>
        <v>60000</v>
      </c>
      <c r="CN181" s="745">
        <f t="shared" si="2262"/>
        <v>19320000</v>
      </c>
      <c r="CO181" s="699">
        <f t="shared" si="2263"/>
        <v>0</v>
      </c>
      <c r="CP181" s="699">
        <f t="shared" si="2263"/>
        <v>0</v>
      </c>
      <c r="CQ181" s="699">
        <f t="shared" si="2263"/>
        <v>0</v>
      </c>
      <c r="CR181" s="699">
        <f t="shared" si="2263"/>
        <v>19320000</v>
      </c>
      <c r="CS181" s="700">
        <f t="shared" si="2263"/>
        <v>0</v>
      </c>
      <c r="CT181" s="699">
        <f t="shared" si="2263"/>
        <v>0</v>
      </c>
      <c r="CU181" s="699">
        <f t="shared" si="2263"/>
        <v>0</v>
      </c>
      <c r="CV181" s="700">
        <f t="shared" si="2264"/>
        <v>0</v>
      </c>
      <c r="CW181" s="697"/>
      <c r="CX181" s="696">
        <f t="shared" si="2265"/>
        <v>0</v>
      </c>
      <c r="CY181" s="701"/>
      <c r="DA181" s="778">
        <f>IFERROR(VLOOKUP($C181,정민건설!$A$13:$AM$154,28,FALSE),0)</f>
        <v>0</v>
      </c>
      <c r="DB181" s="775">
        <f t="shared" si="2266"/>
        <v>0</v>
      </c>
      <c r="DC181" s="778">
        <f>IFERROR(VLOOKUP($C181,정민건설!$A$13:$AM$154,30,FALSE),0)</f>
        <v>0</v>
      </c>
      <c r="DD181" s="775">
        <f t="shared" si="2267"/>
        <v>0</v>
      </c>
      <c r="DE181" s="774">
        <f>IFERROR(VLOOKUP($C181,정민건설!$A$13:$AM$154,32,FALSE),0)</f>
        <v>0</v>
      </c>
      <c r="DF181" s="775">
        <f t="shared" si="2268"/>
        <v>0</v>
      </c>
      <c r="DG181" s="774">
        <f>IFERROR(VLOOKUP($C181,정민건설!$A$13:$AM$154,34,FALSE),0)</f>
        <v>0</v>
      </c>
      <c r="DH181" s="775">
        <f t="shared" si="2269"/>
        <v>0</v>
      </c>
      <c r="DI181" s="693">
        <f t="shared" si="2169"/>
        <v>0</v>
      </c>
      <c r="DJ181" s="775">
        <f t="shared" si="2270"/>
        <v>0</v>
      </c>
      <c r="DK181" s="778">
        <f t="shared" si="2271"/>
        <v>0</v>
      </c>
      <c r="DL181" s="779">
        <f t="shared" si="2272"/>
        <v>0</v>
      </c>
      <c r="DM181" s="693">
        <f t="shared" si="2170"/>
        <v>0</v>
      </c>
      <c r="DN181" s="775">
        <f t="shared" si="2273"/>
        <v>0</v>
      </c>
      <c r="DO181" s="693">
        <f t="shared" si="2274"/>
        <v>0</v>
      </c>
      <c r="DP181" s="693">
        <f t="shared" si="2275"/>
        <v>0</v>
      </c>
      <c r="DQ181" s="774"/>
      <c r="DR181" s="775">
        <f t="shared" si="2276"/>
        <v>0</v>
      </c>
      <c r="DS181" s="777"/>
      <c r="DU181" s="774">
        <f>IFERROR(VLOOKUP($C181,[1]영만종합건설!$A$13:$AN$154,28,FALSE),0)</f>
        <v>0</v>
      </c>
      <c r="DV181" s="780">
        <f t="shared" si="2277"/>
        <v>0</v>
      </c>
      <c r="DW181" s="774">
        <f>IFERROR(VLOOKUP($C181,[1]영만종합건설!$A$13:$AN$154,30,FALSE),0)</f>
        <v>0</v>
      </c>
      <c r="DX181" s="780">
        <f t="shared" si="2278"/>
        <v>0</v>
      </c>
      <c r="DY181" s="778">
        <f>IFERROR(VLOOKUP($C181,[1]영만종합건설!$A$13:$AN$154,32,FALSE),0)</f>
        <v>0</v>
      </c>
      <c r="DZ181" s="780">
        <f t="shared" si="2279"/>
        <v>0</v>
      </c>
      <c r="EA181" s="778">
        <f>IFERROR(VLOOKUP($C181,[1]영만종합건설!$A$13:$AN$154,34,FALSE),0)</f>
        <v>0</v>
      </c>
      <c r="EB181" s="780">
        <f t="shared" si="2280"/>
        <v>0</v>
      </c>
      <c r="EC181" s="703">
        <f t="shared" si="2171"/>
        <v>0</v>
      </c>
      <c r="ED181" s="780">
        <f t="shared" si="2281"/>
        <v>0</v>
      </c>
      <c r="EE181" s="778">
        <f t="shared" si="2282"/>
        <v>0</v>
      </c>
      <c r="EF181" s="779">
        <f t="shared" si="2283"/>
        <v>0</v>
      </c>
      <c r="EG181" s="703">
        <f t="shared" si="2172"/>
        <v>0</v>
      </c>
      <c r="EH181" s="780">
        <f t="shared" si="2284"/>
        <v>0</v>
      </c>
      <c r="EI181" s="703">
        <f t="shared" si="2285"/>
        <v>0</v>
      </c>
      <c r="EJ181" s="703">
        <f t="shared" si="2286"/>
        <v>0</v>
      </c>
      <c r="EK181" s="778"/>
      <c r="EL181" s="780">
        <f t="shared" si="2287"/>
        <v>0</v>
      </c>
      <c r="EM181" s="781"/>
      <c r="EO181" s="778">
        <f>IFERROR(VLOOKUP($C181,[1]부강종합건설!$A$13:$AM$154,28,FALSE),0)</f>
        <v>0</v>
      </c>
      <c r="EP181" s="780">
        <f t="shared" si="2288"/>
        <v>0</v>
      </c>
      <c r="EQ181" s="778">
        <f>IFERROR(VLOOKUP($C181,[1]부강종합건설!$A$13:$AM$154,30,FALSE),0)</f>
        <v>0</v>
      </c>
      <c r="ER181" s="780">
        <f t="shared" si="2289"/>
        <v>0</v>
      </c>
      <c r="ES181" s="778">
        <f>IFERROR(VLOOKUP($C181,[1]부강종합건설!$A$13:$AM$154,32,FALSE),0)</f>
        <v>0</v>
      </c>
      <c r="ET181" s="780">
        <f t="shared" si="2290"/>
        <v>0</v>
      </c>
      <c r="EU181" s="778">
        <f>IFERROR(VLOOKUP($C181,[1]부강종합건설!$A$13:$AM$154,34,FALSE),0)</f>
        <v>0</v>
      </c>
      <c r="EV181" s="780">
        <f t="shared" si="2291"/>
        <v>0</v>
      </c>
      <c r="EW181" s="703">
        <f t="shared" si="2159"/>
        <v>0</v>
      </c>
      <c r="EX181" s="780">
        <f t="shared" si="2292"/>
        <v>0</v>
      </c>
      <c r="EY181" s="778">
        <f t="shared" si="2293"/>
        <v>0</v>
      </c>
      <c r="EZ181" s="779">
        <f t="shared" si="2294"/>
        <v>0</v>
      </c>
      <c r="FA181" s="703">
        <f t="shared" si="2160"/>
        <v>0</v>
      </c>
      <c r="FB181" s="780">
        <f t="shared" si="2295"/>
        <v>0</v>
      </c>
      <c r="FC181" s="703">
        <f t="shared" si="2296"/>
        <v>0</v>
      </c>
      <c r="FD181" s="703">
        <f t="shared" si="2297"/>
        <v>0</v>
      </c>
      <c r="FE181" s="778"/>
      <c r="FF181" s="780">
        <f t="shared" si="2298"/>
        <v>0</v>
      </c>
      <c r="FG181" s="782"/>
      <c r="FI181" s="774">
        <f>IFERROR(VLOOKUP($C181,[1]대도엔지니어링!$A$13:$AN$154,28,FALSE),0)</f>
        <v>0</v>
      </c>
      <c r="FJ181" s="775">
        <f t="shared" si="2299"/>
        <v>0</v>
      </c>
      <c r="FK181" s="774">
        <f>IFERROR(VLOOKUP($C181,[1]대도엔지니어링!$A$13:$AN$154,30,FALSE),0)</f>
        <v>0</v>
      </c>
      <c r="FL181" s="775">
        <f t="shared" si="2300"/>
        <v>0</v>
      </c>
      <c r="FM181" s="774">
        <f>IFERROR(VLOOKUP($C181,[1]대도엔지니어링!$A$13:$AN$154,32,FALSE),0)</f>
        <v>0</v>
      </c>
      <c r="FN181" s="775">
        <f t="shared" si="2301"/>
        <v>0</v>
      </c>
      <c r="FO181" s="774">
        <f>IFERROR(VLOOKUP($C181,[1]대도엔지니어링!$A$13:$AN$154,34,FALSE),0)</f>
        <v>0</v>
      </c>
      <c r="FP181" s="775">
        <f t="shared" si="2302"/>
        <v>0</v>
      </c>
      <c r="FQ181" s="693">
        <f t="shared" si="2163"/>
        <v>0</v>
      </c>
      <c r="FR181" s="775">
        <f t="shared" si="2303"/>
        <v>0</v>
      </c>
      <c r="FS181" s="774">
        <f t="shared" si="2158"/>
        <v>0</v>
      </c>
      <c r="FT181" s="775">
        <f t="shared" si="2304"/>
        <v>0</v>
      </c>
      <c r="FU181" s="693">
        <f t="shared" si="2164"/>
        <v>0</v>
      </c>
      <c r="FV181" s="775">
        <f t="shared" si="2305"/>
        <v>0</v>
      </c>
      <c r="FW181" s="693">
        <f t="shared" si="2306"/>
        <v>0</v>
      </c>
      <c r="FX181" s="693">
        <f t="shared" si="2307"/>
        <v>0</v>
      </c>
      <c r="FY181" s="774"/>
      <c r="FZ181" s="775">
        <f t="shared" si="2308"/>
        <v>0</v>
      </c>
      <c r="GA181" s="782"/>
      <c r="GC181" s="774">
        <f>IFERROR(VLOOKUP($C181,[1]부명엔지니어링!$A$13:$AN$154,28,FALSE),0)</f>
        <v>0</v>
      </c>
      <c r="GD181" s="775">
        <f t="shared" si="2309"/>
        <v>0</v>
      </c>
      <c r="GE181" s="774">
        <f>IFERROR(VLOOKUP($C181,[1]부명엔지니어링!$A$13:$AN$154,30,FALSE),0)</f>
        <v>0</v>
      </c>
      <c r="GF181" s="775">
        <f t="shared" si="2310"/>
        <v>0</v>
      </c>
      <c r="GG181" s="774">
        <f>IFERROR(VLOOKUP($C181,[1]부명엔지니어링!$A$13:$AN$154,32,FALSE),0)</f>
        <v>0</v>
      </c>
      <c r="GH181" s="775">
        <f t="shared" si="2311"/>
        <v>0</v>
      </c>
      <c r="GI181" s="774">
        <f>IFERROR(VLOOKUP($C181,[1]부명엔지니어링!$A$13:$AN$154,34,FALSE),0)</f>
        <v>0</v>
      </c>
      <c r="GJ181" s="775">
        <f t="shared" si="2312"/>
        <v>0</v>
      </c>
      <c r="GK181" s="693">
        <f t="shared" si="2165"/>
        <v>0</v>
      </c>
      <c r="GL181" s="775">
        <f t="shared" si="2313"/>
        <v>0</v>
      </c>
      <c r="GM181" s="774">
        <f t="shared" si="2314"/>
        <v>0</v>
      </c>
      <c r="GN181" s="775">
        <f t="shared" si="2315"/>
        <v>0</v>
      </c>
      <c r="GO181" s="693">
        <f t="shared" si="2166"/>
        <v>0</v>
      </c>
      <c r="GP181" s="775">
        <f t="shared" si="2316"/>
        <v>0</v>
      </c>
      <c r="GQ181" s="693">
        <f t="shared" si="2317"/>
        <v>0</v>
      </c>
      <c r="GR181" s="693">
        <f t="shared" si="2318"/>
        <v>0</v>
      </c>
      <c r="GS181" s="774"/>
      <c r="GT181" s="775">
        <f t="shared" si="2319"/>
        <v>0</v>
      </c>
      <c r="GU181" s="782"/>
      <c r="GW181" s="790">
        <f t="shared" si="2320"/>
        <v>0</v>
      </c>
      <c r="GX181" s="790">
        <f t="shared" si="2321"/>
        <v>0</v>
      </c>
      <c r="GY181" s="790">
        <f t="shared" si="2322"/>
        <v>0</v>
      </c>
      <c r="GZ181" s="790">
        <f t="shared" si="2323"/>
        <v>0</v>
      </c>
      <c r="HA181" s="790">
        <f t="shared" si="2324"/>
        <v>0</v>
      </c>
      <c r="HB181" s="790">
        <f t="shared" si="2325"/>
        <v>0</v>
      </c>
      <c r="HC181" s="790">
        <f t="shared" si="2326"/>
        <v>0</v>
      </c>
      <c r="HD181" s="790">
        <f t="shared" si="2327"/>
        <v>0</v>
      </c>
      <c r="HE181" s="790">
        <f t="shared" si="2173"/>
        <v>0</v>
      </c>
      <c r="HF181" s="790">
        <f t="shared" si="2328"/>
        <v>0</v>
      </c>
      <c r="HG181" s="790">
        <f t="shared" si="2329"/>
        <v>0</v>
      </c>
      <c r="HH181" s="790">
        <f t="shared" si="2330"/>
        <v>0</v>
      </c>
      <c r="HI181" s="790">
        <f t="shared" si="2174"/>
        <v>0</v>
      </c>
      <c r="HJ181" s="790">
        <f t="shared" si="2331"/>
        <v>0</v>
      </c>
      <c r="HK181" s="790">
        <f t="shared" si="2332"/>
        <v>0</v>
      </c>
      <c r="HL181" s="790">
        <f t="shared" si="2333"/>
        <v>0</v>
      </c>
      <c r="HM181" s="790"/>
      <c r="HN181" s="790">
        <f t="shared" si="2334"/>
        <v>0</v>
      </c>
      <c r="HO181" s="791" t="s">
        <v>400</v>
      </c>
      <c r="HQ181" s="783"/>
      <c r="HR181" s="784">
        <f t="shared" si="2335"/>
        <v>0</v>
      </c>
      <c r="HS181" s="783"/>
      <c r="HT181" s="784">
        <f t="shared" si="2336"/>
        <v>0</v>
      </c>
      <c r="HU181" s="783"/>
      <c r="HV181" s="784">
        <f t="shared" si="2337"/>
        <v>0</v>
      </c>
      <c r="HW181" s="783"/>
      <c r="HX181" s="784">
        <f t="shared" si="2338"/>
        <v>0</v>
      </c>
      <c r="HY181" s="707">
        <f t="shared" si="2178"/>
        <v>0</v>
      </c>
      <c r="HZ181" s="784">
        <f t="shared" si="2339"/>
        <v>0</v>
      </c>
      <c r="IA181" s="783"/>
      <c r="IB181" s="784">
        <f t="shared" si="2340"/>
        <v>0</v>
      </c>
      <c r="IC181" s="707">
        <f t="shared" si="2179"/>
        <v>0</v>
      </c>
      <c r="ID181" s="784">
        <f t="shared" si="2341"/>
        <v>0</v>
      </c>
      <c r="IE181" s="706">
        <f t="shared" si="2342"/>
        <v>0</v>
      </c>
      <c r="IF181" s="706">
        <f t="shared" si="2343"/>
        <v>0</v>
      </c>
      <c r="IG181" s="783"/>
      <c r="IH181" s="784">
        <f t="shared" si="2344"/>
        <v>0</v>
      </c>
      <c r="II181" s="782"/>
      <c r="IK181" s="783"/>
      <c r="IL181" s="784">
        <f t="shared" si="2345"/>
        <v>0</v>
      </c>
      <c r="IM181" s="783"/>
      <c r="IN181" s="784">
        <f t="shared" si="2346"/>
        <v>0</v>
      </c>
      <c r="IO181" s="783"/>
      <c r="IP181" s="784">
        <f t="shared" si="2347"/>
        <v>0</v>
      </c>
      <c r="IQ181" s="783"/>
      <c r="IR181" s="784">
        <f t="shared" si="2348"/>
        <v>0</v>
      </c>
      <c r="IS181" s="707">
        <f t="shared" si="2180"/>
        <v>0</v>
      </c>
      <c r="IT181" s="784">
        <f t="shared" si="2349"/>
        <v>0</v>
      </c>
      <c r="IU181" s="783"/>
      <c r="IV181" s="784">
        <f t="shared" si="2350"/>
        <v>0</v>
      </c>
      <c r="IW181" s="707">
        <f t="shared" si="2181"/>
        <v>0</v>
      </c>
      <c r="IX181" s="784">
        <f t="shared" si="2351"/>
        <v>0</v>
      </c>
      <c r="IY181" s="706">
        <f t="shared" si="2352"/>
        <v>0</v>
      </c>
      <c r="IZ181" s="706">
        <f t="shared" si="2353"/>
        <v>0</v>
      </c>
      <c r="JA181" s="783"/>
      <c r="JB181" s="784">
        <f t="shared" si="2354"/>
        <v>0</v>
      </c>
      <c r="JC181" s="782"/>
      <c r="JE181" s="783"/>
      <c r="JF181" s="784">
        <f t="shared" si="2355"/>
        <v>0</v>
      </c>
      <c r="JG181" s="783"/>
      <c r="JH181" s="784">
        <f t="shared" si="2356"/>
        <v>0</v>
      </c>
      <c r="JI181" s="783"/>
      <c r="JJ181" s="784">
        <f t="shared" si="2357"/>
        <v>0</v>
      </c>
      <c r="JK181" s="783"/>
      <c r="JL181" s="784">
        <f t="shared" si="2358"/>
        <v>0</v>
      </c>
      <c r="JM181" s="707">
        <f t="shared" si="2182"/>
        <v>0</v>
      </c>
      <c r="JN181" s="784">
        <f t="shared" si="2359"/>
        <v>0</v>
      </c>
      <c r="JO181" s="783"/>
      <c r="JP181" s="784">
        <f t="shared" si="2360"/>
        <v>0</v>
      </c>
      <c r="JQ181" s="707">
        <f t="shared" si="2183"/>
        <v>0</v>
      </c>
      <c r="JR181" s="784">
        <f t="shared" si="2361"/>
        <v>0</v>
      </c>
      <c r="JS181" s="706">
        <f t="shared" si="2362"/>
        <v>0</v>
      </c>
      <c r="JT181" s="706">
        <f t="shared" si="2363"/>
        <v>0</v>
      </c>
      <c r="JU181" s="783"/>
      <c r="JV181" s="784">
        <f t="shared" si="2364"/>
        <v>0</v>
      </c>
      <c r="JW181" s="782"/>
      <c r="JY181" s="783"/>
      <c r="JZ181" s="784">
        <f t="shared" si="2365"/>
        <v>0</v>
      </c>
      <c r="KA181" s="783"/>
      <c r="KB181" s="784">
        <f t="shared" si="2366"/>
        <v>0</v>
      </c>
      <c r="KC181" s="783"/>
      <c r="KD181" s="784">
        <f t="shared" si="2367"/>
        <v>0</v>
      </c>
      <c r="KE181" s="783"/>
      <c r="KF181" s="784">
        <f t="shared" si="2368"/>
        <v>0</v>
      </c>
      <c r="KG181" s="707">
        <f t="shared" si="2184"/>
        <v>0</v>
      </c>
      <c r="KH181" s="784">
        <f t="shared" si="2369"/>
        <v>0</v>
      </c>
      <c r="KI181" s="783"/>
      <c r="KJ181" s="784">
        <f t="shared" si="2370"/>
        <v>0</v>
      </c>
      <c r="KK181" s="707">
        <f t="shared" si="2185"/>
        <v>0</v>
      </c>
      <c r="KL181" s="784">
        <f t="shared" si="2371"/>
        <v>0</v>
      </c>
      <c r="KM181" s="706">
        <f t="shared" si="2372"/>
        <v>0</v>
      </c>
      <c r="KN181" s="706">
        <f t="shared" si="2373"/>
        <v>0</v>
      </c>
      <c r="KO181" s="783"/>
      <c r="KP181" s="784">
        <f t="shared" si="2374"/>
        <v>0</v>
      </c>
      <c r="KQ181" s="782"/>
      <c r="KS181" s="783"/>
      <c r="KT181" s="784">
        <f t="shared" si="2375"/>
        <v>0</v>
      </c>
      <c r="KU181" s="783"/>
      <c r="KV181" s="784">
        <f t="shared" si="2376"/>
        <v>0</v>
      </c>
      <c r="KW181" s="783"/>
      <c r="KX181" s="784">
        <f t="shared" si="2377"/>
        <v>0</v>
      </c>
      <c r="KY181" s="783"/>
      <c r="KZ181" s="784">
        <f t="shared" si="2378"/>
        <v>0</v>
      </c>
      <c r="LA181" s="707">
        <f t="shared" si="2186"/>
        <v>0</v>
      </c>
      <c r="LB181" s="784">
        <f t="shared" si="2379"/>
        <v>0</v>
      </c>
      <c r="LC181" s="783"/>
      <c r="LD181" s="784">
        <f t="shared" si="2380"/>
        <v>0</v>
      </c>
      <c r="LE181" s="707">
        <f t="shared" si="2187"/>
        <v>0</v>
      </c>
      <c r="LF181" s="784">
        <f t="shared" si="2381"/>
        <v>0</v>
      </c>
      <c r="LG181" s="706">
        <f t="shared" si="2382"/>
        <v>0</v>
      </c>
      <c r="LH181" s="706">
        <f t="shared" si="2383"/>
        <v>0</v>
      </c>
      <c r="LI181" s="783"/>
      <c r="LJ181" s="784">
        <f t="shared" si="2384"/>
        <v>0</v>
      </c>
      <c r="LK181" s="782"/>
      <c r="LM181" s="783"/>
      <c r="LN181" s="784">
        <f t="shared" si="2385"/>
        <v>0</v>
      </c>
      <c r="LO181" s="783"/>
      <c r="LP181" s="784">
        <f t="shared" si="2386"/>
        <v>0</v>
      </c>
      <c r="LQ181" s="783"/>
      <c r="LR181" s="784">
        <f t="shared" si="2387"/>
        <v>0</v>
      </c>
      <c r="LS181" s="783"/>
      <c r="LT181" s="784">
        <f t="shared" si="2388"/>
        <v>0</v>
      </c>
      <c r="LU181" s="707">
        <f t="shared" si="2188"/>
        <v>0</v>
      </c>
      <c r="LV181" s="784">
        <f t="shared" si="2389"/>
        <v>0</v>
      </c>
      <c r="LW181" s="783"/>
      <c r="LX181" s="784">
        <f t="shared" si="2390"/>
        <v>0</v>
      </c>
      <c r="LY181" s="707">
        <f t="shared" si="2189"/>
        <v>0</v>
      </c>
      <c r="LZ181" s="784">
        <f t="shared" si="2391"/>
        <v>0</v>
      </c>
      <c r="MA181" s="706">
        <f t="shared" si="2392"/>
        <v>0</v>
      </c>
      <c r="MB181" s="706">
        <f t="shared" si="2393"/>
        <v>0</v>
      </c>
      <c r="MC181" s="783"/>
      <c r="MD181" s="784">
        <f t="shared" si="2394"/>
        <v>0</v>
      </c>
      <c r="ME181" s="782"/>
      <c r="MG181" s="783"/>
      <c r="MH181" s="784">
        <f t="shared" si="2395"/>
        <v>0</v>
      </c>
      <c r="MI181" s="783"/>
      <c r="MJ181" s="784">
        <f t="shared" si="2396"/>
        <v>0</v>
      </c>
      <c r="MK181" s="783"/>
      <c r="ML181" s="784">
        <f t="shared" si="2397"/>
        <v>0</v>
      </c>
      <c r="MM181" s="783"/>
      <c r="MN181" s="784">
        <f t="shared" si="2398"/>
        <v>0</v>
      </c>
      <c r="MO181" s="707">
        <f t="shared" si="2190"/>
        <v>0</v>
      </c>
      <c r="MP181" s="784">
        <f t="shared" si="2399"/>
        <v>0</v>
      </c>
      <c r="MQ181" s="783"/>
      <c r="MR181" s="784">
        <f t="shared" si="2400"/>
        <v>0</v>
      </c>
      <c r="MS181" s="707">
        <f t="shared" si="2191"/>
        <v>0</v>
      </c>
      <c r="MT181" s="784">
        <f t="shared" si="2401"/>
        <v>0</v>
      </c>
      <c r="MU181" s="706">
        <f t="shared" si="2402"/>
        <v>0</v>
      </c>
      <c r="MV181" s="706">
        <f t="shared" si="2403"/>
        <v>0</v>
      </c>
      <c r="MW181" s="783"/>
      <c r="MX181" s="784">
        <f t="shared" si="2404"/>
        <v>0</v>
      </c>
      <c r="MY181" s="782"/>
      <c r="NA181" s="783"/>
      <c r="NB181" s="784">
        <f t="shared" si="2405"/>
        <v>0</v>
      </c>
      <c r="NC181" s="783"/>
      <c r="ND181" s="784">
        <f t="shared" si="2406"/>
        <v>0</v>
      </c>
      <c r="NE181" s="783"/>
      <c r="NF181" s="784">
        <f t="shared" si="2407"/>
        <v>0</v>
      </c>
      <c r="NG181" s="783"/>
      <c r="NH181" s="784">
        <f t="shared" si="2408"/>
        <v>0</v>
      </c>
      <c r="NI181" s="707">
        <f t="shared" si="2192"/>
        <v>0</v>
      </c>
      <c r="NJ181" s="784">
        <f t="shared" si="2409"/>
        <v>0</v>
      </c>
      <c r="NK181" s="783"/>
      <c r="NL181" s="784">
        <f t="shared" si="2410"/>
        <v>0</v>
      </c>
      <c r="NM181" s="707">
        <f t="shared" si="2193"/>
        <v>0</v>
      </c>
      <c r="NN181" s="784">
        <f t="shared" si="2411"/>
        <v>0</v>
      </c>
      <c r="NO181" s="706">
        <f t="shared" si="2412"/>
        <v>0</v>
      </c>
      <c r="NP181" s="706">
        <f t="shared" si="2413"/>
        <v>0</v>
      </c>
      <c r="NQ181" s="783"/>
      <c r="NR181" s="784">
        <f t="shared" si="2414"/>
        <v>0</v>
      </c>
      <c r="NS181" s="782"/>
      <c r="NU181" s="783"/>
      <c r="NV181" s="784">
        <f t="shared" si="2415"/>
        <v>0</v>
      </c>
      <c r="NW181" s="783"/>
      <c r="NX181" s="784">
        <f t="shared" si="2416"/>
        <v>0</v>
      </c>
      <c r="NY181" s="783"/>
      <c r="NZ181" s="784">
        <f t="shared" si="2417"/>
        <v>0</v>
      </c>
      <c r="OA181" s="783"/>
      <c r="OB181" s="784">
        <f t="shared" si="2418"/>
        <v>0</v>
      </c>
      <c r="OC181" s="707">
        <f t="shared" si="2194"/>
        <v>0</v>
      </c>
      <c r="OD181" s="784">
        <f t="shared" si="2419"/>
        <v>0</v>
      </c>
      <c r="OE181" s="783"/>
      <c r="OF181" s="784">
        <f t="shared" si="2420"/>
        <v>0</v>
      </c>
      <c r="OG181" s="707">
        <f t="shared" si="2195"/>
        <v>0</v>
      </c>
      <c r="OH181" s="784">
        <f t="shared" si="2421"/>
        <v>0</v>
      </c>
      <c r="OI181" s="706">
        <f t="shared" si="2422"/>
        <v>0</v>
      </c>
      <c r="OJ181" s="706">
        <f t="shared" si="2423"/>
        <v>0</v>
      </c>
      <c r="OK181" s="783"/>
      <c r="OL181" s="784">
        <f t="shared" si="2424"/>
        <v>0</v>
      </c>
      <c r="OM181" s="782"/>
      <c r="OO181" s="783"/>
      <c r="OP181" s="784">
        <f t="shared" si="2425"/>
        <v>0</v>
      </c>
      <c r="OQ181" s="783"/>
      <c r="OR181" s="784">
        <f t="shared" si="2426"/>
        <v>0</v>
      </c>
      <c r="OS181" s="783"/>
      <c r="OT181" s="784">
        <f t="shared" si="2427"/>
        <v>0</v>
      </c>
      <c r="OU181" s="783"/>
      <c r="OV181" s="784">
        <f t="shared" si="2428"/>
        <v>0</v>
      </c>
      <c r="OW181" s="707">
        <f t="shared" si="2196"/>
        <v>0</v>
      </c>
      <c r="OX181" s="784">
        <f t="shared" si="2429"/>
        <v>0</v>
      </c>
      <c r="OY181" s="783"/>
      <c r="OZ181" s="784">
        <f t="shared" si="2430"/>
        <v>0</v>
      </c>
      <c r="PA181" s="707">
        <f t="shared" si="2197"/>
        <v>0</v>
      </c>
      <c r="PB181" s="784">
        <f t="shared" si="2431"/>
        <v>0</v>
      </c>
      <c r="PC181" s="706">
        <f t="shared" si="2432"/>
        <v>0</v>
      </c>
      <c r="PD181" s="706">
        <f t="shared" si="2433"/>
        <v>0</v>
      </c>
      <c r="PE181" s="783"/>
      <c r="PF181" s="784">
        <f t="shared" si="2434"/>
        <v>0</v>
      </c>
      <c r="PG181" s="782"/>
      <c r="PI181" s="783"/>
      <c r="PJ181" s="784">
        <f t="shared" si="2435"/>
        <v>0</v>
      </c>
      <c r="PK181" s="783"/>
      <c r="PL181" s="784">
        <f t="shared" si="2436"/>
        <v>0</v>
      </c>
      <c r="PM181" s="783"/>
      <c r="PN181" s="784">
        <f t="shared" si="2437"/>
        <v>0</v>
      </c>
      <c r="PO181" s="783"/>
      <c r="PP181" s="784">
        <f t="shared" si="2438"/>
        <v>0</v>
      </c>
      <c r="PQ181" s="707">
        <f t="shared" si="2198"/>
        <v>0</v>
      </c>
      <c r="PR181" s="784">
        <f t="shared" si="2439"/>
        <v>0</v>
      </c>
      <c r="PS181" s="783"/>
      <c r="PT181" s="784">
        <f t="shared" si="2440"/>
        <v>0</v>
      </c>
      <c r="PU181" s="707">
        <f t="shared" si="2199"/>
        <v>0</v>
      </c>
      <c r="PV181" s="784">
        <f t="shared" si="2441"/>
        <v>0</v>
      </c>
      <c r="PW181" s="706">
        <f t="shared" si="2442"/>
        <v>0</v>
      </c>
      <c r="PX181" s="706">
        <f t="shared" si="2443"/>
        <v>0</v>
      </c>
      <c r="PY181" s="783"/>
      <c r="PZ181" s="784">
        <f t="shared" si="2444"/>
        <v>0</v>
      </c>
      <c r="QA181" s="782"/>
      <c r="QC181" s="783"/>
      <c r="QD181" s="784">
        <f t="shared" si="2445"/>
        <v>0</v>
      </c>
      <c r="QE181" s="783"/>
      <c r="QF181" s="784">
        <f t="shared" si="2446"/>
        <v>0</v>
      </c>
      <c r="QG181" s="783"/>
      <c r="QH181" s="784">
        <f t="shared" si="2447"/>
        <v>0</v>
      </c>
      <c r="QI181" s="783"/>
      <c r="QJ181" s="784">
        <f t="shared" si="2448"/>
        <v>0</v>
      </c>
      <c r="QK181" s="707">
        <f t="shared" si="2200"/>
        <v>0</v>
      </c>
      <c r="QL181" s="784">
        <f t="shared" si="2449"/>
        <v>0</v>
      </c>
      <c r="QM181" s="783"/>
      <c r="QN181" s="784">
        <f t="shared" si="2450"/>
        <v>0</v>
      </c>
      <c r="QO181" s="707">
        <f t="shared" si="2201"/>
        <v>0</v>
      </c>
      <c r="QP181" s="784">
        <f t="shared" si="2451"/>
        <v>0</v>
      </c>
      <c r="QQ181" s="706">
        <f t="shared" si="2452"/>
        <v>0</v>
      </c>
      <c r="QR181" s="706">
        <f t="shared" si="2453"/>
        <v>0</v>
      </c>
      <c r="QS181" s="783"/>
      <c r="QT181" s="784">
        <f t="shared" si="2454"/>
        <v>0</v>
      </c>
      <c r="QU181" s="782"/>
      <c r="RA181" s="785">
        <f t="shared" si="2144"/>
        <v>0</v>
      </c>
      <c r="RB181" s="785" t="e">
        <f t="shared" si="2145"/>
        <v>#REF!</v>
      </c>
      <c r="RC181" s="677">
        <f t="shared" si="2146"/>
        <v>0</v>
      </c>
      <c r="RD181" s="677">
        <f t="shared" si="2146"/>
        <v>0</v>
      </c>
      <c r="RE181" s="677">
        <f t="shared" si="2146"/>
        <v>0</v>
      </c>
      <c r="RF181" s="677">
        <f t="shared" si="2146"/>
        <v>322</v>
      </c>
      <c r="RG181" s="677">
        <f t="shared" si="2146"/>
        <v>0</v>
      </c>
      <c r="RH181" s="677">
        <f t="shared" si="2146"/>
        <v>0</v>
      </c>
      <c r="RI181" s="677">
        <f t="shared" si="2146"/>
        <v>0</v>
      </c>
      <c r="RJ181" s="677">
        <f t="shared" si="2146"/>
        <v>0</v>
      </c>
      <c r="RK181" s="677" t="e">
        <f>#REF!</f>
        <v>#REF!</v>
      </c>
      <c r="RL181" s="677" t="e">
        <f>#REF!</f>
        <v>#REF!</v>
      </c>
      <c r="RM181" s="677">
        <f t="shared" si="2147"/>
        <v>0</v>
      </c>
      <c r="RN181" s="677">
        <f t="shared" si="2147"/>
        <v>0</v>
      </c>
      <c r="RO181" s="677">
        <f t="shared" si="2147"/>
        <v>0</v>
      </c>
      <c r="RP181" s="677">
        <f t="shared" si="2147"/>
        <v>0</v>
      </c>
      <c r="RQ181" s="677">
        <f t="shared" si="2147"/>
        <v>0</v>
      </c>
      <c r="RR181" s="677">
        <f t="shared" si="2147"/>
        <v>0</v>
      </c>
      <c r="RS181" s="677">
        <f t="shared" si="2147"/>
        <v>0</v>
      </c>
      <c r="RT181" s="677">
        <f t="shared" si="2147"/>
        <v>0</v>
      </c>
      <c r="RV181" s="675">
        <f t="shared" si="2148"/>
        <v>322</v>
      </c>
      <c r="RW181" s="675">
        <f t="shared" si="2149"/>
        <v>0</v>
      </c>
      <c r="RX181" s="675">
        <f t="shared" si="2150"/>
        <v>0</v>
      </c>
      <c r="RY181" s="675">
        <f t="shared" si="2151"/>
        <v>0</v>
      </c>
      <c r="RZ181" s="675">
        <f t="shared" si="2152"/>
        <v>0</v>
      </c>
      <c r="SA181" s="675">
        <f t="shared" si="2153"/>
        <v>0</v>
      </c>
      <c r="SB181" s="675">
        <f t="shared" si="2154"/>
        <v>0</v>
      </c>
      <c r="SC181" s="675">
        <f t="shared" si="2155"/>
        <v>0</v>
      </c>
      <c r="SD181" s="675" t="e">
        <f xml:space="preserve"> SUMIF(#REF!,$SD$8,#REF!)</f>
        <v>#REF!</v>
      </c>
      <c r="SE181" s="675" t="e">
        <f xml:space="preserve"> SUMIF(#REF!,$SE$8,#REF!)</f>
        <v>#REF!</v>
      </c>
      <c r="SG181" s="675">
        <f t="shared" si="2156"/>
        <v>0</v>
      </c>
      <c r="SH181" s="675">
        <f t="shared" si="2156"/>
        <v>0</v>
      </c>
      <c r="SI181" s="675">
        <f t="shared" si="2156"/>
        <v>0</v>
      </c>
      <c r="SJ181" s="675">
        <f t="shared" si="2156"/>
        <v>0</v>
      </c>
      <c r="SK181" s="675">
        <f t="shared" si="2156"/>
        <v>0</v>
      </c>
      <c r="SL181" s="675">
        <f t="shared" si="2156"/>
        <v>0</v>
      </c>
      <c r="SM181" s="675">
        <f t="shared" si="2156"/>
        <v>0</v>
      </c>
      <c r="SN181" s="675">
        <f t="shared" si="2156"/>
        <v>0</v>
      </c>
      <c r="SO181" s="675" t="e">
        <f t="shared" si="2156"/>
        <v>#REF!</v>
      </c>
      <c r="SP181" s="675" t="e">
        <f t="shared" si="2156"/>
        <v>#REF!</v>
      </c>
      <c r="SQ181" s="675">
        <f t="shared" si="2156"/>
        <v>0</v>
      </c>
      <c r="SR181" s="675">
        <f t="shared" si="2156"/>
        <v>0</v>
      </c>
      <c r="SS181" s="675">
        <f t="shared" si="2156"/>
        <v>0</v>
      </c>
      <c r="ST181" s="675">
        <f t="shared" si="2156"/>
        <v>0</v>
      </c>
      <c r="SU181" s="675">
        <f t="shared" si="2156"/>
        <v>0</v>
      </c>
      <c r="SV181" s="675">
        <f t="shared" ref="SV181:SX198" si="2460">RR181*$AP181</f>
        <v>0</v>
      </c>
      <c r="SW181" s="675">
        <f t="shared" si="2157"/>
        <v>0</v>
      </c>
      <c r="SX181" s="675">
        <f t="shared" si="2157"/>
        <v>0</v>
      </c>
      <c r="SY181" s="675" t="e">
        <f>#REF!*$AP181</f>
        <v>#REF!</v>
      </c>
      <c r="SZ181" s="675" t="e">
        <f>#REF!*$AP181</f>
        <v>#REF!</v>
      </c>
      <c r="TA181" s="675" t="e">
        <f>#REF!*$AP181</f>
        <v>#REF!</v>
      </c>
      <c r="TB181" s="675" t="e">
        <f>#REF!*$AP181</f>
        <v>#REF!</v>
      </c>
      <c r="TC181" s="675" t="e">
        <f>#REF!*$AP181</f>
        <v>#REF!</v>
      </c>
      <c r="TE181" s="675">
        <f t="shared" si="2202"/>
        <v>0</v>
      </c>
      <c r="TF181" s="675">
        <f t="shared" si="2203"/>
        <v>0</v>
      </c>
      <c r="TG181" s="675">
        <f t="shared" si="2204"/>
        <v>0</v>
      </c>
      <c r="TH181" s="675">
        <f t="shared" si="2205"/>
        <v>0</v>
      </c>
      <c r="TI181" s="675">
        <f t="shared" si="2206"/>
        <v>0</v>
      </c>
      <c r="TJ181" s="675">
        <f t="shared" si="2207"/>
        <v>0</v>
      </c>
      <c r="TK181" s="675">
        <f t="shared" si="2208"/>
        <v>0</v>
      </c>
      <c r="TL181" s="675">
        <f t="shared" si="2209"/>
        <v>0</v>
      </c>
      <c r="TM181" s="675">
        <f t="shared" si="2210"/>
        <v>0</v>
      </c>
      <c r="TN181" s="676">
        <f t="shared" si="2211"/>
        <v>0</v>
      </c>
      <c r="TP181" s="675">
        <f>IFERROR(SG181*(1+LEVEL_2!#REF!),0)</f>
        <v>0</v>
      </c>
      <c r="TQ181" s="675">
        <f>IFERROR(SH181*(1+LEVEL_2!#REF!),0)</f>
        <v>0</v>
      </c>
      <c r="TR181" s="675">
        <f>IFERROR(SI181*(1+LEVEL_2!#REF!),0)</f>
        <v>0</v>
      </c>
      <c r="TS181" s="675">
        <f>IFERROR(SJ181*(1+LEVEL_2!#REF!),0)</f>
        <v>0</v>
      </c>
      <c r="TT181" s="675">
        <f>IFERROR(SK181*(1+LEVEL_2!#REF!),0)</f>
        <v>0</v>
      </c>
      <c r="TU181" s="675">
        <f>IFERROR(SL181*(1+LEVEL_2!#REF!),0)</f>
        <v>0</v>
      </c>
      <c r="TV181" s="675">
        <f>IFERROR(SM181*(1+LEVEL_2!#REF!),0)</f>
        <v>0</v>
      </c>
      <c r="TW181" s="675">
        <f>IFERROR(SN181*(1+LEVEL_2!#REF!),0)</f>
        <v>0</v>
      </c>
      <c r="TX181" s="675">
        <f>IFERROR(SO181*(1+LEVEL_2!#REF!),0)</f>
        <v>0</v>
      </c>
      <c r="TY181" s="675">
        <f>IFERROR(SP181*(1+LEVEL_2!#REF!),0)</f>
        <v>0</v>
      </c>
      <c r="TZ181" s="675">
        <f>IFERROR(SQ181*(1+LEVEL_2!#REF!),0)</f>
        <v>0</v>
      </c>
      <c r="UA181" s="675">
        <f>IFERROR(SR181*(1+LEVEL_2!#REF!),0)</f>
        <v>0</v>
      </c>
      <c r="UB181" s="675">
        <f>IFERROR(SS181*(1+LEVEL_2!#REF!),0)</f>
        <v>0</v>
      </c>
      <c r="UC181" s="675">
        <f>IFERROR(ST181*(1+LEVEL_2!#REF!),0)</f>
        <v>0</v>
      </c>
      <c r="UD181" s="675">
        <f>IFERROR(SU181*(1+LEVEL_2!#REF!),0)</f>
        <v>0</v>
      </c>
      <c r="UE181" s="675">
        <f>IFERROR(SV181*(1+LEVEL_2!#REF!),0)</f>
        <v>0</v>
      </c>
      <c r="UF181" s="675">
        <f>IFERROR(SW181*(1+LEVEL_2!#REF!),0)</f>
        <v>0</v>
      </c>
      <c r="UG181" s="675">
        <f>IFERROR(SX181*(1+LEVEL_2!#REF!),0)</f>
        <v>0</v>
      </c>
      <c r="UH181" s="675">
        <f>IFERROR(SY181*(1+LEVEL_2!#REF!),0)</f>
        <v>0</v>
      </c>
      <c r="UI181" s="675">
        <f>IFERROR(SZ181*(1+LEVEL_2!#REF!),0)</f>
        <v>0</v>
      </c>
      <c r="UJ181" s="675">
        <f>IFERROR(TA181*(1+LEVEL_2!#REF!),0)</f>
        <v>0</v>
      </c>
      <c r="UK181" s="675">
        <f>IFERROR(TB181*(1+LEVEL_2!#REF!),0)</f>
        <v>0</v>
      </c>
      <c r="UL181" s="675">
        <f>IFERROR(TC181*(1+LEVEL_2!#REF!),0)</f>
        <v>0</v>
      </c>
      <c r="UN181" s="675">
        <f t="shared" si="2212"/>
        <v>0</v>
      </c>
      <c r="UO181" s="675">
        <f t="shared" si="2213"/>
        <v>0</v>
      </c>
      <c r="UP181" s="675">
        <f t="shared" si="2214"/>
        <v>0</v>
      </c>
      <c r="UQ181" s="675">
        <f t="shared" si="2215"/>
        <v>0</v>
      </c>
      <c r="UR181" s="675">
        <f t="shared" si="2216"/>
        <v>0</v>
      </c>
      <c r="US181" s="675">
        <f t="shared" si="2217"/>
        <v>0</v>
      </c>
      <c r="UT181" s="675">
        <f t="shared" si="2218"/>
        <v>0</v>
      </c>
      <c r="UU181" s="675">
        <f t="shared" si="2219"/>
        <v>0</v>
      </c>
      <c r="UV181" s="675">
        <f t="shared" si="2220"/>
        <v>0</v>
      </c>
      <c r="UW181" s="676">
        <f t="shared" si="2221"/>
        <v>0</v>
      </c>
    </row>
    <row r="182" spans="1:569" s="645" customFormat="1" ht="20.100000000000001" customHeight="1">
      <c r="A182" s="677" t="s">
        <v>170</v>
      </c>
      <c r="B182" s="677" t="s">
        <v>170</v>
      </c>
      <c r="C182" s="764"/>
      <c r="D182" s="764"/>
      <c r="E182" s="842" t="s">
        <v>821</v>
      </c>
      <c r="F182" s="843" t="s">
        <v>403</v>
      </c>
      <c r="G182" s="844"/>
      <c r="H182" s="714" t="s">
        <v>822</v>
      </c>
      <c r="I182" s="845"/>
      <c r="J182" s="845"/>
      <c r="K182" s="845"/>
      <c r="L182" s="812"/>
      <c r="M182" s="770"/>
      <c r="N182" s="771">
        <f t="shared" si="2456"/>
        <v>0</v>
      </c>
      <c r="O182" s="772">
        <f t="shared" si="2457"/>
        <v>0</v>
      </c>
      <c r="Q182" s="845"/>
      <c r="R182" s="690"/>
      <c r="S182" s="690"/>
      <c r="T182" s="845"/>
      <c r="U182" s="690"/>
      <c r="V182" s="690"/>
      <c r="W182" s="690"/>
      <c r="X182" s="690"/>
      <c r="Y182" s="690"/>
      <c r="Z182" s="690"/>
      <c r="AA182" s="690"/>
      <c r="AB182" s="690"/>
      <c r="AC182" s="690"/>
      <c r="AD182" s="690"/>
      <c r="AE182" s="690"/>
      <c r="AF182" s="691"/>
      <c r="AH182" s="774">
        <f t="shared" si="2224"/>
        <v>0</v>
      </c>
      <c r="AI182" s="775">
        <f t="shared" si="2225"/>
        <v>0</v>
      </c>
      <c r="AJ182" s="774">
        <f t="shared" si="2226"/>
        <v>0</v>
      </c>
      <c r="AK182" s="775">
        <f t="shared" si="2227"/>
        <v>0</v>
      </c>
      <c r="AL182" s="774">
        <f t="shared" si="2228"/>
        <v>0</v>
      </c>
      <c r="AM182" s="775">
        <f t="shared" si="2229"/>
        <v>0</v>
      </c>
      <c r="AN182" s="774">
        <f t="shared" si="2230"/>
        <v>0</v>
      </c>
      <c r="AO182" s="775">
        <f t="shared" si="2231"/>
        <v>0</v>
      </c>
      <c r="AP182" s="693">
        <f t="shared" si="2162"/>
        <v>0</v>
      </c>
      <c r="AQ182" s="775">
        <f t="shared" si="2232"/>
        <v>0</v>
      </c>
      <c r="AR182" s="774">
        <f t="shared" si="2233"/>
        <v>0</v>
      </c>
      <c r="AS182" s="775">
        <f t="shared" si="2234"/>
        <v>0</v>
      </c>
      <c r="AT182" s="776">
        <f t="shared" si="2161"/>
        <v>19200000</v>
      </c>
      <c r="AU182" s="776">
        <f t="shared" si="2458"/>
        <v>32000000</v>
      </c>
      <c r="AV182" s="693">
        <v>16000000</v>
      </c>
      <c r="AW182" s="775">
        <f t="shared" si="2455"/>
        <v>0</v>
      </c>
      <c r="AX182" s="775">
        <f t="shared" si="2235"/>
        <v>0</v>
      </c>
      <c r="AY182" s="775">
        <f t="shared" si="2236"/>
        <v>0</v>
      </c>
      <c r="AZ182" s="775">
        <f t="shared" si="2236"/>
        <v>0</v>
      </c>
      <c r="BA182" s="693">
        <f t="shared" si="2237"/>
        <v>0</v>
      </c>
      <c r="BB182" s="693">
        <f t="shared" si="2238"/>
        <v>0</v>
      </c>
      <c r="BC182" s="774">
        <f t="shared" si="2239"/>
        <v>0</v>
      </c>
      <c r="BD182" s="775">
        <f t="shared" si="2240"/>
        <v>0</v>
      </c>
      <c r="BE182" s="777"/>
      <c r="BG182" s="790">
        <f t="shared" si="2241"/>
        <v>0</v>
      </c>
      <c r="BH182" s="790">
        <f t="shared" si="2242"/>
        <v>0</v>
      </c>
      <c r="BI182" s="790">
        <f t="shared" si="2243"/>
        <v>0</v>
      </c>
      <c r="BJ182" s="790">
        <f t="shared" si="2244"/>
        <v>0</v>
      </c>
      <c r="BK182" s="790">
        <f t="shared" si="2245"/>
        <v>0</v>
      </c>
      <c r="BL182" s="790">
        <f t="shared" si="2246"/>
        <v>0</v>
      </c>
      <c r="BM182" s="790">
        <f t="shared" si="2247"/>
        <v>0</v>
      </c>
      <c r="BN182" s="790">
        <f t="shared" si="2248"/>
        <v>0</v>
      </c>
      <c r="BO182" s="790">
        <f t="shared" si="2167"/>
        <v>0</v>
      </c>
      <c r="BP182" s="790">
        <f t="shared" si="2249"/>
        <v>0</v>
      </c>
      <c r="BQ182" s="790">
        <f t="shared" si="2250"/>
        <v>0</v>
      </c>
      <c r="BR182" s="790">
        <f t="shared" si="2251"/>
        <v>0</v>
      </c>
      <c r="BS182" s="790">
        <f t="shared" si="2168"/>
        <v>0</v>
      </c>
      <c r="BT182" s="790">
        <f t="shared" si="2252"/>
        <v>0</v>
      </c>
      <c r="BU182" s="790">
        <f t="shared" si="2253"/>
        <v>0</v>
      </c>
      <c r="BV182" s="790">
        <f t="shared" si="2254"/>
        <v>0</v>
      </c>
      <c r="BW182" s="790"/>
      <c r="BX182" s="790">
        <f t="shared" si="2255"/>
        <v>0</v>
      </c>
      <c r="BY182" s="791" t="s">
        <v>400</v>
      </c>
      <c r="CA182" s="744"/>
      <c r="CB182" s="745">
        <f t="shared" si="2256"/>
        <v>0</v>
      </c>
      <c r="CC182" s="718"/>
      <c r="CD182" s="745">
        <f t="shared" si="2257"/>
        <v>0</v>
      </c>
      <c r="CE182" s="718"/>
      <c r="CF182" s="745">
        <f t="shared" si="2258"/>
        <v>0</v>
      </c>
      <c r="CG182" s="718"/>
      <c r="CH182" s="745">
        <f t="shared" si="2259"/>
        <v>0</v>
      </c>
      <c r="CI182" s="746">
        <f t="shared" si="2176"/>
        <v>0</v>
      </c>
      <c r="CJ182" s="745">
        <f t="shared" si="2260"/>
        <v>0</v>
      </c>
      <c r="CK182" s="718"/>
      <c r="CL182" s="745">
        <f t="shared" si="2261"/>
        <v>0</v>
      </c>
      <c r="CM182" s="746">
        <f t="shared" si="2177"/>
        <v>0</v>
      </c>
      <c r="CN182" s="745">
        <f t="shared" si="2262"/>
        <v>0</v>
      </c>
      <c r="CO182" s="699">
        <f t="shared" si="2263"/>
        <v>0</v>
      </c>
      <c r="CP182" s="699">
        <f t="shared" si="2263"/>
        <v>0</v>
      </c>
      <c r="CQ182" s="699">
        <f t="shared" si="2263"/>
        <v>0</v>
      </c>
      <c r="CR182" s="699">
        <f t="shared" si="2263"/>
        <v>0</v>
      </c>
      <c r="CS182" s="700">
        <f t="shared" si="2263"/>
        <v>0</v>
      </c>
      <c r="CT182" s="699">
        <f t="shared" si="2263"/>
        <v>0</v>
      </c>
      <c r="CU182" s="699">
        <f t="shared" si="2263"/>
        <v>0</v>
      </c>
      <c r="CV182" s="700">
        <f t="shared" si="2264"/>
        <v>0</v>
      </c>
      <c r="CW182" s="697"/>
      <c r="CX182" s="696">
        <f t="shared" si="2265"/>
        <v>0</v>
      </c>
      <c r="CY182" s="701"/>
      <c r="DA182" s="778">
        <f>IFERROR(VLOOKUP($C182,정민건설!$A$13:$AM$154,28,FALSE),0)</f>
        <v>0</v>
      </c>
      <c r="DB182" s="775">
        <f t="shared" si="2266"/>
        <v>0</v>
      </c>
      <c r="DC182" s="778">
        <f>IFERROR(VLOOKUP($C182,정민건설!$A$13:$AM$154,30,FALSE),0)</f>
        <v>0</v>
      </c>
      <c r="DD182" s="775">
        <f t="shared" si="2267"/>
        <v>0</v>
      </c>
      <c r="DE182" s="774">
        <f>IFERROR(VLOOKUP($C182,정민건설!$A$13:$AM$154,32,FALSE),0)</f>
        <v>0</v>
      </c>
      <c r="DF182" s="775">
        <f t="shared" si="2268"/>
        <v>0</v>
      </c>
      <c r="DG182" s="774">
        <f>IFERROR(VLOOKUP($C182,정민건설!$A$13:$AM$154,34,FALSE),0)</f>
        <v>0</v>
      </c>
      <c r="DH182" s="775">
        <f t="shared" si="2269"/>
        <v>0</v>
      </c>
      <c r="DI182" s="693">
        <f t="shared" si="2169"/>
        <v>0</v>
      </c>
      <c r="DJ182" s="775">
        <f t="shared" si="2270"/>
        <v>0</v>
      </c>
      <c r="DK182" s="778">
        <f t="shared" si="2271"/>
        <v>0</v>
      </c>
      <c r="DL182" s="779">
        <f t="shared" si="2272"/>
        <v>0</v>
      </c>
      <c r="DM182" s="693">
        <f t="shared" si="2170"/>
        <v>0</v>
      </c>
      <c r="DN182" s="775">
        <f t="shared" si="2273"/>
        <v>0</v>
      </c>
      <c r="DO182" s="693">
        <f t="shared" si="2274"/>
        <v>0</v>
      </c>
      <c r="DP182" s="693">
        <f t="shared" si="2275"/>
        <v>0</v>
      </c>
      <c r="DQ182" s="774"/>
      <c r="DR182" s="775">
        <f t="shared" si="2276"/>
        <v>0</v>
      </c>
      <c r="DS182" s="777"/>
      <c r="DU182" s="774">
        <f>IFERROR(VLOOKUP($C182,[1]영만종합건설!$A$13:$AN$154,28,FALSE),0)</f>
        <v>0</v>
      </c>
      <c r="DV182" s="780">
        <f t="shared" si="2277"/>
        <v>0</v>
      </c>
      <c r="DW182" s="774">
        <f>IFERROR(VLOOKUP($C182,[1]영만종합건설!$A$13:$AN$154,30,FALSE),0)</f>
        <v>0</v>
      </c>
      <c r="DX182" s="780">
        <f t="shared" si="2278"/>
        <v>0</v>
      </c>
      <c r="DY182" s="778">
        <f>IFERROR(VLOOKUP($C182,[1]영만종합건설!$A$13:$AN$154,32,FALSE),0)</f>
        <v>0</v>
      </c>
      <c r="DZ182" s="780">
        <f t="shared" si="2279"/>
        <v>0</v>
      </c>
      <c r="EA182" s="778">
        <f>IFERROR(VLOOKUP($C182,[1]영만종합건설!$A$13:$AN$154,34,FALSE),0)</f>
        <v>0</v>
      </c>
      <c r="EB182" s="780">
        <f t="shared" si="2280"/>
        <v>0</v>
      </c>
      <c r="EC182" s="703">
        <f t="shared" si="2171"/>
        <v>0</v>
      </c>
      <c r="ED182" s="780">
        <f t="shared" si="2281"/>
        <v>0</v>
      </c>
      <c r="EE182" s="778">
        <f t="shared" si="2282"/>
        <v>0</v>
      </c>
      <c r="EF182" s="779">
        <f t="shared" si="2283"/>
        <v>0</v>
      </c>
      <c r="EG182" s="703">
        <f t="shared" si="2172"/>
        <v>0</v>
      </c>
      <c r="EH182" s="780">
        <f t="shared" si="2284"/>
        <v>0</v>
      </c>
      <c r="EI182" s="703">
        <f t="shared" si="2285"/>
        <v>0</v>
      </c>
      <c r="EJ182" s="703">
        <f t="shared" si="2286"/>
        <v>0</v>
      </c>
      <c r="EK182" s="778"/>
      <c r="EL182" s="780">
        <f t="shared" si="2287"/>
        <v>0</v>
      </c>
      <c r="EM182" s="781"/>
      <c r="EO182" s="778">
        <f>IFERROR(VLOOKUP($C182,[1]부강종합건설!$A$13:$AM$154,28,FALSE),0)</f>
        <v>0</v>
      </c>
      <c r="EP182" s="780">
        <f t="shared" si="2288"/>
        <v>0</v>
      </c>
      <c r="EQ182" s="778">
        <f>IFERROR(VLOOKUP($C182,[1]부강종합건설!$A$13:$AM$154,30,FALSE),0)</f>
        <v>0</v>
      </c>
      <c r="ER182" s="780">
        <f t="shared" si="2289"/>
        <v>0</v>
      </c>
      <c r="ES182" s="778">
        <f>IFERROR(VLOOKUP($C182,[1]부강종합건설!$A$13:$AM$154,32,FALSE),0)</f>
        <v>0</v>
      </c>
      <c r="ET182" s="780">
        <f t="shared" si="2290"/>
        <v>0</v>
      </c>
      <c r="EU182" s="778">
        <f>IFERROR(VLOOKUP($C182,[1]부강종합건설!$A$13:$AM$154,34,FALSE),0)</f>
        <v>0</v>
      </c>
      <c r="EV182" s="780">
        <f t="shared" si="2291"/>
        <v>0</v>
      </c>
      <c r="EW182" s="703">
        <f t="shared" si="2159"/>
        <v>0</v>
      </c>
      <c r="EX182" s="780">
        <f t="shared" si="2292"/>
        <v>0</v>
      </c>
      <c r="EY182" s="778">
        <f t="shared" si="2293"/>
        <v>0</v>
      </c>
      <c r="EZ182" s="779">
        <f t="shared" si="2294"/>
        <v>0</v>
      </c>
      <c r="FA182" s="703">
        <f t="shared" si="2160"/>
        <v>0</v>
      </c>
      <c r="FB182" s="780">
        <f t="shared" si="2295"/>
        <v>0</v>
      </c>
      <c r="FC182" s="703">
        <f t="shared" si="2296"/>
        <v>0</v>
      </c>
      <c r="FD182" s="703">
        <f t="shared" si="2297"/>
        <v>0</v>
      </c>
      <c r="FE182" s="778"/>
      <c r="FF182" s="780">
        <f t="shared" si="2298"/>
        <v>0</v>
      </c>
      <c r="FG182" s="782"/>
      <c r="FI182" s="774">
        <f>IFERROR(VLOOKUP($C182,[1]대도엔지니어링!$A$13:$AN$154,28,FALSE),0)</f>
        <v>0</v>
      </c>
      <c r="FJ182" s="775">
        <f t="shared" si="2299"/>
        <v>0</v>
      </c>
      <c r="FK182" s="774">
        <f>IFERROR(VLOOKUP($C182,[1]대도엔지니어링!$A$13:$AN$154,30,FALSE),0)</f>
        <v>0</v>
      </c>
      <c r="FL182" s="775">
        <f t="shared" si="2300"/>
        <v>0</v>
      </c>
      <c r="FM182" s="774">
        <f>IFERROR(VLOOKUP($C182,[1]대도엔지니어링!$A$13:$AN$154,32,FALSE),0)</f>
        <v>0</v>
      </c>
      <c r="FN182" s="775">
        <f t="shared" si="2301"/>
        <v>0</v>
      </c>
      <c r="FO182" s="774">
        <f>IFERROR(VLOOKUP($C182,[1]대도엔지니어링!$A$13:$AN$154,34,FALSE),0)</f>
        <v>0</v>
      </c>
      <c r="FP182" s="775">
        <f t="shared" si="2302"/>
        <v>0</v>
      </c>
      <c r="FQ182" s="693">
        <f t="shared" si="2163"/>
        <v>0</v>
      </c>
      <c r="FR182" s="775">
        <f t="shared" si="2303"/>
        <v>0</v>
      </c>
      <c r="FS182" s="774">
        <f t="shared" si="2158"/>
        <v>0</v>
      </c>
      <c r="FT182" s="775">
        <f t="shared" si="2304"/>
        <v>0</v>
      </c>
      <c r="FU182" s="693">
        <f t="shared" si="2164"/>
        <v>0</v>
      </c>
      <c r="FV182" s="775">
        <f t="shared" si="2305"/>
        <v>0</v>
      </c>
      <c r="FW182" s="693">
        <f t="shared" si="2306"/>
        <v>0</v>
      </c>
      <c r="FX182" s="693">
        <f t="shared" si="2307"/>
        <v>0</v>
      </c>
      <c r="FY182" s="774"/>
      <c r="FZ182" s="775">
        <f t="shared" si="2308"/>
        <v>0</v>
      </c>
      <c r="GA182" s="782"/>
      <c r="GC182" s="774">
        <f>IFERROR(VLOOKUP($C182,[1]부명엔지니어링!$A$13:$AN$154,28,FALSE),0)</f>
        <v>0</v>
      </c>
      <c r="GD182" s="775">
        <f t="shared" si="2309"/>
        <v>0</v>
      </c>
      <c r="GE182" s="774">
        <f>IFERROR(VLOOKUP($C182,[1]부명엔지니어링!$A$13:$AN$154,30,FALSE),0)</f>
        <v>0</v>
      </c>
      <c r="GF182" s="775">
        <f t="shared" si="2310"/>
        <v>0</v>
      </c>
      <c r="GG182" s="774">
        <f>IFERROR(VLOOKUP($C182,[1]부명엔지니어링!$A$13:$AN$154,32,FALSE),0)</f>
        <v>0</v>
      </c>
      <c r="GH182" s="775">
        <f t="shared" si="2311"/>
        <v>0</v>
      </c>
      <c r="GI182" s="774">
        <f>IFERROR(VLOOKUP($C182,[1]부명엔지니어링!$A$13:$AN$154,34,FALSE),0)</f>
        <v>0</v>
      </c>
      <c r="GJ182" s="775">
        <f t="shared" si="2312"/>
        <v>0</v>
      </c>
      <c r="GK182" s="693">
        <f t="shared" si="2165"/>
        <v>0</v>
      </c>
      <c r="GL182" s="775">
        <f t="shared" si="2313"/>
        <v>0</v>
      </c>
      <c r="GM182" s="774">
        <f t="shared" si="2314"/>
        <v>0</v>
      </c>
      <c r="GN182" s="775">
        <f t="shared" si="2315"/>
        <v>0</v>
      </c>
      <c r="GO182" s="693">
        <f t="shared" si="2166"/>
        <v>0</v>
      </c>
      <c r="GP182" s="775">
        <f t="shared" si="2316"/>
        <v>0</v>
      </c>
      <c r="GQ182" s="693">
        <f t="shared" si="2317"/>
        <v>0</v>
      </c>
      <c r="GR182" s="693">
        <f t="shared" si="2318"/>
        <v>0</v>
      </c>
      <c r="GS182" s="774"/>
      <c r="GT182" s="775">
        <f t="shared" si="2319"/>
        <v>0</v>
      </c>
      <c r="GU182" s="782"/>
      <c r="GW182" s="790">
        <f t="shared" si="2320"/>
        <v>0</v>
      </c>
      <c r="GX182" s="790">
        <f t="shared" si="2321"/>
        <v>0</v>
      </c>
      <c r="GY182" s="790">
        <f t="shared" si="2322"/>
        <v>0</v>
      </c>
      <c r="GZ182" s="790">
        <f t="shared" si="2323"/>
        <v>0</v>
      </c>
      <c r="HA182" s="790">
        <f t="shared" si="2324"/>
        <v>0</v>
      </c>
      <c r="HB182" s="790">
        <f t="shared" si="2325"/>
        <v>0</v>
      </c>
      <c r="HC182" s="790">
        <f t="shared" si="2326"/>
        <v>0</v>
      </c>
      <c r="HD182" s="790">
        <f t="shared" si="2327"/>
        <v>0</v>
      </c>
      <c r="HE182" s="790">
        <f t="shared" si="2173"/>
        <v>0</v>
      </c>
      <c r="HF182" s="790">
        <f t="shared" si="2328"/>
        <v>0</v>
      </c>
      <c r="HG182" s="790">
        <f t="shared" si="2329"/>
        <v>0</v>
      </c>
      <c r="HH182" s="790">
        <f t="shared" si="2330"/>
        <v>0</v>
      </c>
      <c r="HI182" s="790">
        <f t="shared" si="2174"/>
        <v>0</v>
      </c>
      <c r="HJ182" s="790">
        <f t="shared" si="2331"/>
        <v>0</v>
      </c>
      <c r="HK182" s="790">
        <f t="shared" si="2332"/>
        <v>0</v>
      </c>
      <c r="HL182" s="790">
        <f t="shared" si="2333"/>
        <v>0</v>
      </c>
      <c r="HM182" s="790"/>
      <c r="HN182" s="790">
        <f t="shared" si="2334"/>
        <v>0</v>
      </c>
      <c r="HO182" s="791" t="s">
        <v>400</v>
      </c>
      <c r="HQ182" s="783"/>
      <c r="HR182" s="784">
        <f t="shared" si="2335"/>
        <v>0</v>
      </c>
      <c r="HS182" s="783"/>
      <c r="HT182" s="784">
        <f t="shared" si="2336"/>
        <v>0</v>
      </c>
      <c r="HU182" s="783"/>
      <c r="HV182" s="784">
        <f t="shared" si="2337"/>
        <v>0</v>
      </c>
      <c r="HW182" s="783"/>
      <c r="HX182" s="784">
        <f t="shared" si="2338"/>
        <v>0</v>
      </c>
      <c r="HY182" s="707">
        <f t="shared" si="2178"/>
        <v>0</v>
      </c>
      <c r="HZ182" s="784">
        <f t="shared" si="2339"/>
        <v>0</v>
      </c>
      <c r="IA182" s="783"/>
      <c r="IB182" s="784">
        <f t="shared" si="2340"/>
        <v>0</v>
      </c>
      <c r="IC182" s="707">
        <f t="shared" si="2179"/>
        <v>0</v>
      </c>
      <c r="ID182" s="784">
        <f t="shared" si="2341"/>
        <v>0</v>
      </c>
      <c r="IE182" s="706">
        <f t="shared" si="2342"/>
        <v>0</v>
      </c>
      <c r="IF182" s="706">
        <f t="shared" si="2343"/>
        <v>0</v>
      </c>
      <c r="IG182" s="783"/>
      <c r="IH182" s="784">
        <f t="shared" si="2344"/>
        <v>0</v>
      </c>
      <c r="II182" s="782"/>
      <c r="IK182" s="783"/>
      <c r="IL182" s="784">
        <f t="shared" si="2345"/>
        <v>0</v>
      </c>
      <c r="IM182" s="783"/>
      <c r="IN182" s="784">
        <f t="shared" si="2346"/>
        <v>0</v>
      </c>
      <c r="IO182" s="783"/>
      <c r="IP182" s="784">
        <f t="shared" si="2347"/>
        <v>0</v>
      </c>
      <c r="IQ182" s="783"/>
      <c r="IR182" s="784">
        <f t="shared" si="2348"/>
        <v>0</v>
      </c>
      <c r="IS182" s="707">
        <f t="shared" si="2180"/>
        <v>0</v>
      </c>
      <c r="IT182" s="784">
        <f t="shared" si="2349"/>
        <v>0</v>
      </c>
      <c r="IU182" s="783"/>
      <c r="IV182" s="784">
        <f t="shared" si="2350"/>
        <v>0</v>
      </c>
      <c r="IW182" s="707">
        <f t="shared" si="2181"/>
        <v>0</v>
      </c>
      <c r="IX182" s="784">
        <f t="shared" si="2351"/>
        <v>0</v>
      </c>
      <c r="IY182" s="706">
        <f t="shared" si="2352"/>
        <v>0</v>
      </c>
      <c r="IZ182" s="706">
        <f t="shared" si="2353"/>
        <v>0</v>
      </c>
      <c r="JA182" s="783"/>
      <c r="JB182" s="784">
        <f t="shared" si="2354"/>
        <v>0</v>
      </c>
      <c r="JC182" s="782"/>
      <c r="JE182" s="783"/>
      <c r="JF182" s="784">
        <f t="shared" si="2355"/>
        <v>0</v>
      </c>
      <c r="JG182" s="783"/>
      <c r="JH182" s="784">
        <f t="shared" si="2356"/>
        <v>0</v>
      </c>
      <c r="JI182" s="783"/>
      <c r="JJ182" s="784">
        <f t="shared" si="2357"/>
        <v>0</v>
      </c>
      <c r="JK182" s="783"/>
      <c r="JL182" s="784">
        <f t="shared" si="2358"/>
        <v>0</v>
      </c>
      <c r="JM182" s="707">
        <f t="shared" si="2182"/>
        <v>0</v>
      </c>
      <c r="JN182" s="784">
        <f t="shared" si="2359"/>
        <v>0</v>
      </c>
      <c r="JO182" s="783"/>
      <c r="JP182" s="784">
        <f t="shared" si="2360"/>
        <v>0</v>
      </c>
      <c r="JQ182" s="707">
        <f t="shared" si="2183"/>
        <v>0</v>
      </c>
      <c r="JR182" s="784">
        <f t="shared" si="2361"/>
        <v>0</v>
      </c>
      <c r="JS182" s="706">
        <f t="shared" si="2362"/>
        <v>0</v>
      </c>
      <c r="JT182" s="706">
        <f t="shared" si="2363"/>
        <v>0</v>
      </c>
      <c r="JU182" s="783"/>
      <c r="JV182" s="784">
        <f t="shared" si="2364"/>
        <v>0</v>
      </c>
      <c r="JW182" s="782"/>
      <c r="JY182" s="783"/>
      <c r="JZ182" s="784">
        <f t="shared" si="2365"/>
        <v>0</v>
      </c>
      <c r="KA182" s="783"/>
      <c r="KB182" s="784">
        <f t="shared" si="2366"/>
        <v>0</v>
      </c>
      <c r="KC182" s="783"/>
      <c r="KD182" s="784">
        <f t="shared" si="2367"/>
        <v>0</v>
      </c>
      <c r="KE182" s="783"/>
      <c r="KF182" s="784">
        <f t="shared" si="2368"/>
        <v>0</v>
      </c>
      <c r="KG182" s="707">
        <f t="shared" si="2184"/>
        <v>0</v>
      </c>
      <c r="KH182" s="784">
        <f t="shared" si="2369"/>
        <v>0</v>
      </c>
      <c r="KI182" s="783"/>
      <c r="KJ182" s="784">
        <f t="shared" si="2370"/>
        <v>0</v>
      </c>
      <c r="KK182" s="707">
        <f t="shared" si="2185"/>
        <v>0</v>
      </c>
      <c r="KL182" s="784">
        <f t="shared" si="2371"/>
        <v>0</v>
      </c>
      <c r="KM182" s="706">
        <f t="shared" si="2372"/>
        <v>0</v>
      </c>
      <c r="KN182" s="706">
        <f t="shared" si="2373"/>
        <v>0</v>
      </c>
      <c r="KO182" s="783"/>
      <c r="KP182" s="784">
        <f t="shared" si="2374"/>
        <v>0</v>
      </c>
      <c r="KQ182" s="782"/>
      <c r="KS182" s="783"/>
      <c r="KT182" s="784">
        <f t="shared" si="2375"/>
        <v>0</v>
      </c>
      <c r="KU182" s="783"/>
      <c r="KV182" s="784">
        <f t="shared" si="2376"/>
        <v>0</v>
      </c>
      <c r="KW182" s="783"/>
      <c r="KX182" s="784">
        <f t="shared" si="2377"/>
        <v>0</v>
      </c>
      <c r="KY182" s="783"/>
      <c r="KZ182" s="784">
        <f t="shared" si="2378"/>
        <v>0</v>
      </c>
      <c r="LA182" s="707">
        <f t="shared" si="2186"/>
        <v>0</v>
      </c>
      <c r="LB182" s="784">
        <f t="shared" si="2379"/>
        <v>0</v>
      </c>
      <c r="LC182" s="783"/>
      <c r="LD182" s="784">
        <f t="shared" si="2380"/>
        <v>0</v>
      </c>
      <c r="LE182" s="707">
        <f t="shared" si="2187"/>
        <v>0</v>
      </c>
      <c r="LF182" s="784">
        <f t="shared" si="2381"/>
        <v>0</v>
      </c>
      <c r="LG182" s="706">
        <f t="shared" si="2382"/>
        <v>0</v>
      </c>
      <c r="LH182" s="706">
        <f t="shared" si="2383"/>
        <v>0</v>
      </c>
      <c r="LI182" s="783"/>
      <c r="LJ182" s="784">
        <f t="shared" si="2384"/>
        <v>0</v>
      </c>
      <c r="LK182" s="782"/>
      <c r="LM182" s="783"/>
      <c r="LN182" s="784">
        <f t="shared" si="2385"/>
        <v>0</v>
      </c>
      <c r="LO182" s="783"/>
      <c r="LP182" s="784">
        <f t="shared" si="2386"/>
        <v>0</v>
      </c>
      <c r="LQ182" s="783"/>
      <c r="LR182" s="784">
        <f t="shared" si="2387"/>
        <v>0</v>
      </c>
      <c r="LS182" s="783"/>
      <c r="LT182" s="784">
        <f t="shared" si="2388"/>
        <v>0</v>
      </c>
      <c r="LU182" s="707">
        <f t="shared" si="2188"/>
        <v>0</v>
      </c>
      <c r="LV182" s="784">
        <f t="shared" si="2389"/>
        <v>0</v>
      </c>
      <c r="LW182" s="783"/>
      <c r="LX182" s="784">
        <f t="shared" si="2390"/>
        <v>0</v>
      </c>
      <c r="LY182" s="707">
        <f t="shared" si="2189"/>
        <v>0</v>
      </c>
      <c r="LZ182" s="784">
        <f t="shared" si="2391"/>
        <v>0</v>
      </c>
      <c r="MA182" s="706">
        <f t="shared" si="2392"/>
        <v>0</v>
      </c>
      <c r="MB182" s="706">
        <f t="shared" si="2393"/>
        <v>0</v>
      </c>
      <c r="MC182" s="783"/>
      <c r="MD182" s="784">
        <f t="shared" si="2394"/>
        <v>0</v>
      </c>
      <c r="ME182" s="782"/>
      <c r="MG182" s="783"/>
      <c r="MH182" s="784">
        <f t="shared" si="2395"/>
        <v>0</v>
      </c>
      <c r="MI182" s="783"/>
      <c r="MJ182" s="784">
        <f t="shared" si="2396"/>
        <v>0</v>
      </c>
      <c r="MK182" s="783"/>
      <c r="ML182" s="784">
        <f t="shared" si="2397"/>
        <v>0</v>
      </c>
      <c r="MM182" s="783"/>
      <c r="MN182" s="784">
        <f t="shared" si="2398"/>
        <v>0</v>
      </c>
      <c r="MO182" s="707">
        <f t="shared" si="2190"/>
        <v>0</v>
      </c>
      <c r="MP182" s="784">
        <f t="shared" si="2399"/>
        <v>0</v>
      </c>
      <c r="MQ182" s="783"/>
      <c r="MR182" s="784">
        <f t="shared" si="2400"/>
        <v>0</v>
      </c>
      <c r="MS182" s="707">
        <f t="shared" si="2191"/>
        <v>0</v>
      </c>
      <c r="MT182" s="784">
        <f t="shared" si="2401"/>
        <v>0</v>
      </c>
      <c r="MU182" s="706">
        <f t="shared" si="2402"/>
        <v>0</v>
      </c>
      <c r="MV182" s="706">
        <f t="shared" si="2403"/>
        <v>0</v>
      </c>
      <c r="MW182" s="783"/>
      <c r="MX182" s="784">
        <f t="shared" si="2404"/>
        <v>0</v>
      </c>
      <c r="MY182" s="782"/>
      <c r="NA182" s="783"/>
      <c r="NB182" s="784">
        <f t="shared" si="2405"/>
        <v>0</v>
      </c>
      <c r="NC182" s="783"/>
      <c r="ND182" s="784">
        <f t="shared" si="2406"/>
        <v>0</v>
      </c>
      <c r="NE182" s="783"/>
      <c r="NF182" s="784">
        <f t="shared" si="2407"/>
        <v>0</v>
      </c>
      <c r="NG182" s="783"/>
      <c r="NH182" s="784">
        <f t="shared" si="2408"/>
        <v>0</v>
      </c>
      <c r="NI182" s="707">
        <f t="shared" si="2192"/>
        <v>0</v>
      </c>
      <c r="NJ182" s="784">
        <f t="shared" si="2409"/>
        <v>0</v>
      </c>
      <c r="NK182" s="783"/>
      <c r="NL182" s="784">
        <f t="shared" si="2410"/>
        <v>0</v>
      </c>
      <c r="NM182" s="707">
        <f t="shared" si="2193"/>
        <v>0</v>
      </c>
      <c r="NN182" s="784">
        <f t="shared" si="2411"/>
        <v>0</v>
      </c>
      <c r="NO182" s="706">
        <f t="shared" si="2412"/>
        <v>0</v>
      </c>
      <c r="NP182" s="706">
        <f t="shared" si="2413"/>
        <v>0</v>
      </c>
      <c r="NQ182" s="783"/>
      <c r="NR182" s="784">
        <f t="shared" si="2414"/>
        <v>0</v>
      </c>
      <c r="NS182" s="782"/>
      <c r="NU182" s="783"/>
      <c r="NV182" s="784">
        <f t="shared" si="2415"/>
        <v>0</v>
      </c>
      <c r="NW182" s="783"/>
      <c r="NX182" s="784">
        <f t="shared" si="2416"/>
        <v>0</v>
      </c>
      <c r="NY182" s="783"/>
      <c r="NZ182" s="784">
        <f t="shared" si="2417"/>
        <v>0</v>
      </c>
      <c r="OA182" s="783"/>
      <c r="OB182" s="784">
        <f t="shared" si="2418"/>
        <v>0</v>
      </c>
      <c r="OC182" s="707">
        <f t="shared" si="2194"/>
        <v>0</v>
      </c>
      <c r="OD182" s="784">
        <f t="shared" si="2419"/>
        <v>0</v>
      </c>
      <c r="OE182" s="783"/>
      <c r="OF182" s="784">
        <f t="shared" si="2420"/>
        <v>0</v>
      </c>
      <c r="OG182" s="707">
        <f t="shared" si="2195"/>
        <v>0</v>
      </c>
      <c r="OH182" s="784">
        <f t="shared" si="2421"/>
        <v>0</v>
      </c>
      <c r="OI182" s="706">
        <f t="shared" si="2422"/>
        <v>0</v>
      </c>
      <c r="OJ182" s="706">
        <f t="shared" si="2423"/>
        <v>0</v>
      </c>
      <c r="OK182" s="783"/>
      <c r="OL182" s="784">
        <f t="shared" si="2424"/>
        <v>0</v>
      </c>
      <c r="OM182" s="782"/>
      <c r="OO182" s="783"/>
      <c r="OP182" s="784">
        <f t="shared" si="2425"/>
        <v>0</v>
      </c>
      <c r="OQ182" s="783"/>
      <c r="OR182" s="784">
        <f t="shared" si="2426"/>
        <v>0</v>
      </c>
      <c r="OS182" s="783"/>
      <c r="OT182" s="784">
        <f t="shared" si="2427"/>
        <v>0</v>
      </c>
      <c r="OU182" s="783"/>
      <c r="OV182" s="784">
        <f t="shared" si="2428"/>
        <v>0</v>
      </c>
      <c r="OW182" s="707">
        <f t="shared" si="2196"/>
        <v>0</v>
      </c>
      <c r="OX182" s="784">
        <f t="shared" si="2429"/>
        <v>0</v>
      </c>
      <c r="OY182" s="783"/>
      <c r="OZ182" s="784">
        <f t="shared" si="2430"/>
        <v>0</v>
      </c>
      <c r="PA182" s="707">
        <f t="shared" si="2197"/>
        <v>0</v>
      </c>
      <c r="PB182" s="784">
        <f t="shared" si="2431"/>
        <v>0</v>
      </c>
      <c r="PC182" s="706">
        <f t="shared" si="2432"/>
        <v>0</v>
      </c>
      <c r="PD182" s="706">
        <f t="shared" si="2433"/>
        <v>0</v>
      </c>
      <c r="PE182" s="783"/>
      <c r="PF182" s="784">
        <f t="shared" si="2434"/>
        <v>0</v>
      </c>
      <c r="PG182" s="782"/>
      <c r="PI182" s="783"/>
      <c r="PJ182" s="784">
        <f t="shared" si="2435"/>
        <v>0</v>
      </c>
      <c r="PK182" s="783"/>
      <c r="PL182" s="784">
        <f t="shared" si="2436"/>
        <v>0</v>
      </c>
      <c r="PM182" s="783"/>
      <c r="PN182" s="784">
        <f t="shared" si="2437"/>
        <v>0</v>
      </c>
      <c r="PO182" s="783"/>
      <c r="PP182" s="784">
        <f t="shared" si="2438"/>
        <v>0</v>
      </c>
      <c r="PQ182" s="707">
        <f t="shared" si="2198"/>
        <v>0</v>
      </c>
      <c r="PR182" s="784">
        <f t="shared" si="2439"/>
        <v>0</v>
      </c>
      <c r="PS182" s="783"/>
      <c r="PT182" s="784">
        <f t="shared" si="2440"/>
        <v>0</v>
      </c>
      <c r="PU182" s="707">
        <f t="shared" si="2199"/>
        <v>0</v>
      </c>
      <c r="PV182" s="784">
        <f t="shared" si="2441"/>
        <v>0</v>
      </c>
      <c r="PW182" s="706">
        <f t="shared" si="2442"/>
        <v>0</v>
      </c>
      <c r="PX182" s="706">
        <f t="shared" si="2443"/>
        <v>0</v>
      </c>
      <c r="PY182" s="783"/>
      <c r="PZ182" s="784">
        <f t="shared" si="2444"/>
        <v>0</v>
      </c>
      <c r="QA182" s="782"/>
      <c r="QC182" s="783"/>
      <c r="QD182" s="784">
        <f t="shared" si="2445"/>
        <v>0</v>
      </c>
      <c r="QE182" s="783"/>
      <c r="QF182" s="784">
        <f t="shared" si="2446"/>
        <v>0</v>
      </c>
      <c r="QG182" s="783"/>
      <c r="QH182" s="784">
        <f t="shared" si="2447"/>
        <v>0</v>
      </c>
      <c r="QI182" s="783"/>
      <c r="QJ182" s="784">
        <f t="shared" si="2448"/>
        <v>0</v>
      </c>
      <c r="QK182" s="707">
        <f t="shared" si="2200"/>
        <v>0</v>
      </c>
      <c r="QL182" s="784">
        <f t="shared" si="2449"/>
        <v>0</v>
      </c>
      <c r="QM182" s="783"/>
      <c r="QN182" s="784">
        <f t="shared" si="2450"/>
        <v>0</v>
      </c>
      <c r="QO182" s="707">
        <f t="shared" si="2201"/>
        <v>0</v>
      </c>
      <c r="QP182" s="784">
        <f t="shared" si="2451"/>
        <v>0</v>
      </c>
      <c r="QQ182" s="706">
        <f t="shared" si="2452"/>
        <v>0</v>
      </c>
      <c r="QR182" s="706">
        <f t="shared" si="2453"/>
        <v>0</v>
      </c>
      <c r="QS182" s="783"/>
      <c r="QT182" s="784">
        <f t="shared" si="2454"/>
        <v>0</v>
      </c>
      <c r="QU182" s="782"/>
      <c r="RA182" s="785">
        <f t="shared" si="2144"/>
        <v>0</v>
      </c>
      <c r="RB182" s="785" t="e">
        <f t="shared" si="2145"/>
        <v>#REF!</v>
      </c>
      <c r="RC182" s="677">
        <f t="shared" si="2146"/>
        <v>0</v>
      </c>
      <c r="RD182" s="677">
        <f t="shared" si="2146"/>
        <v>0</v>
      </c>
      <c r="RE182" s="677">
        <f t="shared" si="2146"/>
        <v>0</v>
      </c>
      <c r="RF182" s="677">
        <f t="shared" si="2146"/>
        <v>0</v>
      </c>
      <c r="RG182" s="677">
        <f t="shared" si="2146"/>
        <v>0</v>
      </c>
      <c r="RH182" s="677">
        <f t="shared" si="2146"/>
        <v>0</v>
      </c>
      <c r="RI182" s="677">
        <f t="shared" si="2146"/>
        <v>0</v>
      </c>
      <c r="RJ182" s="677">
        <f t="shared" si="2146"/>
        <v>0</v>
      </c>
      <c r="RK182" s="677" t="e">
        <f>#REF!</f>
        <v>#REF!</v>
      </c>
      <c r="RL182" s="677" t="e">
        <f>#REF!</f>
        <v>#REF!</v>
      </c>
      <c r="RM182" s="677">
        <f t="shared" si="2147"/>
        <v>0</v>
      </c>
      <c r="RN182" s="677">
        <f t="shared" si="2147"/>
        <v>0</v>
      </c>
      <c r="RO182" s="677">
        <f t="shared" si="2147"/>
        <v>0</v>
      </c>
      <c r="RP182" s="677">
        <f t="shared" si="2147"/>
        <v>0</v>
      </c>
      <c r="RQ182" s="677">
        <f t="shared" si="2147"/>
        <v>0</v>
      </c>
      <c r="RR182" s="677">
        <f t="shared" si="2147"/>
        <v>0</v>
      </c>
      <c r="RS182" s="677">
        <f t="shared" si="2147"/>
        <v>0</v>
      </c>
      <c r="RT182" s="677">
        <f t="shared" si="2147"/>
        <v>0</v>
      </c>
      <c r="RV182" s="675">
        <f t="shared" si="2148"/>
        <v>0</v>
      </c>
      <c r="RW182" s="675">
        <f t="shared" si="2149"/>
        <v>0</v>
      </c>
      <c r="RX182" s="675">
        <f t="shared" si="2150"/>
        <v>0</v>
      </c>
      <c r="RY182" s="675">
        <f t="shared" si="2151"/>
        <v>0</v>
      </c>
      <c r="RZ182" s="675">
        <f t="shared" si="2152"/>
        <v>0</v>
      </c>
      <c r="SA182" s="675">
        <f t="shared" si="2153"/>
        <v>0</v>
      </c>
      <c r="SB182" s="675">
        <f t="shared" si="2154"/>
        <v>0</v>
      </c>
      <c r="SC182" s="675">
        <f t="shared" si="2155"/>
        <v>0</v>
      </c>
      <c r="SD182" s="675" t="e">
        <f xml:space="preserve"> SUMIF(#REF!,$SD$8,#REF!)</f>
        <v>#REF!</v>
      </c>
      <c r="SE182" s="675" t="e">
        <f xml:space="preserve"> SUMIF(#REF!,$SE$8,#REF!)</f>
        <v>#REF!</v>
      </c>
      <c r="SG182" s="675">
        <f t="shared" ref="SG182:SU199" si="2461">RC182*$AP182</f>
        <v>0</v>
      </c>
      <c r="SH182" s="675">
        <f t="shared" si="2461"/>
        <v>0</v>
      </c>
      <c r="SI182" s="675">
        <f t="shared" si="2461"/>
        <v>0</v>
      </c>
      <c r="SJ182" s="675">
        <f t="shared" si="2461"/>
        <v>0</v>
      </c>
      <c r="SK182" s="675">
        <f t="shared" si="2461"/>
        <v>0</v>
      </c>
      <c r="SL182" s="675">
        <f t="shared" si="2461"/>
        <v>0</v>
      </c>
      <c r="SM182" s="675">
        <f t="shared" si="2461"/>
        <v>0</v>
      </c>
      <c r="SN182" s="675">
        <f t="shared" si="2461"/>
        <v>0</v>
      </c>
      <c r="SO182" s="675" t="e">
        <f t="shared" si="2461"/>
        <v>#REF!</v>
      </c>
      <c r="SP182" s="675" t="e">
        <f t="shared" si="2461"/>
        <v>#REF!</v>
      </c>
      <c r="SQ182" s="675">
        <f t="shared" si="2461"/>
        <v>0</v>
      </c>
      <c r="SR182" s="675">
        <f t="shared" si="2461"/>
        <v>0</v>
      </c>
      <c r="SS182" s="675">
        <f t="shared" si="2461"/>
        <v>0</v>
      </c>
      <c r="ST182" s="675">
        <f t="shared" si="2461"/>
        <v>0</v>
      </c>
      <c r="SU182" s="675">
        <f t="shared" si="2461"/>
        <v>0</v>
      </c>
      <c r="SV182" s="675">
        <f t="shared" si="2460"/>
        <v>0</v>
      </c>
      <c r="SW182" s="675">
        <f t="shared" si="2157"/>
        <v>0</v>
      </c>
      <c r="SX182" s="675">
        <f t="shared" si="2157"/>
        <v>0</v>
      </c>
      <c r="SY182" s="675" t="e">
        <f>#REF!*$AP182</f>
        <v>#REF!</v>
      </c>
      <c r="SZ182" s="675" t="e">
        <f>#REF!*$AP182</f>
        <v>#REF!</v>
      </c>
      <c r="TA182" s="675" t="e">
        <f>#REF!*$AP182</f>
        <v>#REF!</v>
      </c>
      <c r="TB182" s="675" t="e">
        <f>#REF!*$AP182</f>
        <v>#REF!</v>
      </c>
      <c r="TC182" s="675" t="e">
        <f>#REF!*$AP182</f>
        <v>#REF!</v>
      </c>
      <c r="TE182" s="675">
        <f t="shared" si="2202"/>
        <v>0</v>
      </c>
      <c r="TF182" s="675">
        <f t="shared" si="2203"/>
        <v>0</v>
      </c>
      <c r="TG182" s="675">
        <f t="shared" si="2204"/>
        <v>0</v>
      </c>
      <c r="TH182" s="675">
        <f t="shared" si="2205"/>
        <v>0</v>
      </c>
      <c r="TI182" s="675">
        <f t="shared" si="2206"/>
        <v>0</v>
      </c>
      <c r="TJ182" s="675">
        <f t="shared" si="2207"/>
        <v>0</v>
      </c>
      <c r="TK182" s="675">
        <f t="shared" si="2208"/>
        <v>0</v>
      </c>
      <c r="TL182" s="675">
        <f t="shared" si="2209"/>
        <v>0</v>
      </c>
      <c r="TM182" s="675">
        <f t="shared" si="2210"/>
        <v>0</v>
      </c>
      <c r="TN182" s="676">
        <f t="shared" si="2211"/>
        <v>0</v>
      </c>
      <c r="TP182" s="675">
        <f>IFERROR(SG182*(1+LEVEL_2!#REF!),0)</f>
        <v>0</v>
      </c>
      <c r="TQ182" s="675">
        <f>IFERROR(SH182*(1+LEVEL_2!#REF!),0)</f>
        <v>0</v>
      </c>
      <c r="TR182" s="675">
        <f>IFERROR(SI182*(1+LEVEL_2!#REF!),0)</f>
        <v>0</v>
      </c>
      <c r="TS182" s="675">
        <f>IFERROR(SJ182*(1+LEVEL_2!#REF!),0)</f>
        <v>0</v>
      </c>
      <c r="TT182" s="675">
        <f>IFERROR(SK182*(1+LEVEL_2!#REF!),0)</f>
        <v>0</v>
      </c>
      <c r="TU182" s="675">
        <f>IFERROR(SL182*(1+LEVEL_2!#REF!),0)</f>
        <v>0</v>
      </c>
      <c r="TV182" s="675">
        <f>IFERROR(SM182*(1+LEVEL_2!#REF!),0)</f>
        <v>0</v>
      </c>
      <c r="TW182" s="675">
        <f>IFERROR(SN182*(1+LEVEL_2!#REF!),0)</f>
        <v>0</v>
      </c>
      <c r="TX182" s="675">
        <f>IFERROR(SO182*(1+LEVEL_2!#REF!),0)</f>
        <v>0</v>
      </c>
      <c r="TY182" s="675">
        <f>IFERROR(SP182*(1+LEVEL_2!#REF!),0)</f>
        <v>0</v>
      </c>
      <c r="TZ182" s="675">
        <f>IFERROR(SQ182*(1+LEVEL_2!#REF!),0)</f>
        <v>0</v>
      </c>
      <c r="UA182" s="675">
        <f>IFERROR(SR182*(1+LEVEL_2!#REF!),0)</f>
        <v>0</v>
      </c>
      <c r="UB182" s="675">
        <f>IFERROR(SS182*(1+LEVEL_2!#REF!),0)</f>
        <v>0</v>
      </c>
      <c r="UC182" s="675">
        <f>IFERROR(ST182*(1+LEVEL_2!#REF!),0)</f>
        <v>0</v>
      </c>
      <c r="UD182" s="675">
        <f>IFERROR(SU182*(1+LEVEL_2!#REF!),0)</f>
        <v>0</v>
      </c>
      <c r="UE182" s="675">
        <f>IFERROR(SV182*(1+LEVEL_2!#REF!),0)</f>
        <v>0</v>
      </c>
      <c r="UF182" s="675">
        <f>IFERROR(SW182*(1+LEVEL_2!#REF!),0)</f>
        <v>0</v>
      </c>
      <c r="UG182" s="675">
        <f>IFERROR(SX182*(1+LEVEL_2!#REF!),0)</f>
        <v>0</v>
      </c>
      <c r="UH182" s="675">
        <f>IFERROR(SY182*(1+LEVEL_2!#REF!),0)</f>
        <v>0</v>
      </c>
      <c r="UI182" s="675">
        <f>IFERROR(SZ182*(1+LEVEL_2!#REF!),0)</f>
        <v>0</v>
      </c>
      <c r="UJ182" s="675">
        <f>IFERROR(TA182*(1+LEVEL_2!#REF!),0)</f>
        <v>0</v>
      </c>
      <c r="UK182" s="675">
        <f>IFERROR(TB182*(1+LEVEL_2!#REF!),0)</f>
        <v>0</v>
      </c>
      <c r="UL182" s="675">
        <f>IFERROR(TC182*(1+LEVEL_2!#REF!),0)</f>
        <v>0</v>
      </c>
      <c r="UN182" s="675">
        <f t="shared" si="2212"/>
        <v>0</v>
      </c>
      <c r="UO182" s="675">
        <f t="shared" si="2213"/>
        <v>0</v>
      </c>
      <c r="UP182" s="675">
        <f t="shared" si="2214"/>
        <v>0</v>
      </c>
      <c r="UQ182" s="675">
        <f t="shared" si="2215"/>
        <v>0</v>
      </c>
      <c r="UR182" s="675">
        <f t="shared" si="2216"/>
        <v>0</v>
      </c>
      <c r="US182" s="675">
        <f t="shared" si="2217"/>
        <v>0</v>
      </c>
      <c r="UT182" s="675">
        <f t="shared" si="2218"/>
        <v>0</v>
      </c>
      <c r="UU182" s="675">
        <f t="shared" si="2219"/>
        <v>0</v>
      </c>
      <c r="UV182" s="675">
        <f t="shared" si="2220"/>
        <v>0</v>
      </c>
      <c r="UW182" s="676">
        <f t="shared" si="2221"/>
        <v>0</v>
      </c>
    </row>
    <row r="183" spans="1:569" s="645" customFormat="1" ht="20.100000000000001" customHeight="1">
      <c r="A183" s="677"/>
      <c r="B183" s="677"/>
      <c r="C183" s="846"/>
      <c r="D183" s="846"/>
      <c r="E183" s="712"/>
      <c r="F183" s="843"/>
      <c r="G183" s="844"/>
      <c r="H183" s="714"/>
      <c r="I183" s="845"/>
      <c r="J183" s="845"/>
      <c r="K183" s="845"/>
      <c r="L183" s="812"/>
      <c r="M183" s="770"/>
      <c r="N183" s="847">
        <f t="shared" si="2456"/>
        <v>0</v>
      </c>
      <c r="O183" s="848">
        <f t="shared" si="2457"/>
        <v>0</v>
      </c>
      <c r="Q183" s="689"/>
      <c r="R183" s="690"/>
      <c r="S183" s="690"/>
      <c r="T183" s="690"/>
      <c r="U183" s="690"/>
      <c r="V183" s="690"/>
      <c r="W183" s="690"/>
      <c r="X183" s="690"/>
      <c r="Y183" s="690"/>
      <c r="Z183" s="690"/>
      <c r="AA183" s="690"/>
      <c r="AB183" s="690"/>
      <c r="AC183" s="690"/>
      <c r="AD183" s="690"/>
      <c r="AE183" s="690"/>
      <c r="AF183" s="691"/>
      <c r="AH183" s="774"/>
      <c r="AI183" s="775">
        <f t="shared" si="2225"/>
        <v>0</v>
      </c>
      <c r="AJ183" s="774"/>
      <c r="AK183" s="775">
        <f t="shared" si="2227"/>
        <v>0</v>
      </c>
      <c r="AL183" s="774"/>
      <c r="AM183" s="775">
        <f t="shared" si="2229"/>
        <v>0</v>
      </c>
      <c r="AN183" s="774"/>
      <c r="AO183" s="775">
        <f t="shared" si="2231"/>
        <v>0</v>
      </c>
      <c r="AP183" s="693">
        <f t="shared" si="2162"/>
        <v>0</v>
      </c>
      <c r="AQ183" s="775">
        <f t="shared" si="2232"/>
        <v>0</v>
      </c>
      <c r="AR183" s="774">
        <f t="shared" si="2233"/>
        <v>0</v>
      </c>
      <c r="AS183" s="775">
        <f t="shared" si="2234"/>
        <v>0</v>
      </c>
      <c r="AT183" s="776">
        <f t="shared" si="2161"/>
        <v>0</v>
      </c>
      <c r="AU183" s="775"/>
      <c r="AV183" s="693">
        <f t="shared" si="1903"/>
        <v>0</v>
      </c>
      <c r="AW183" s="693"/>
      <c r="AX183" s="693"/>
      <c r="AY183" s="693"/>
      <c r="AZ183" s="775">
        <f>IFERROR(AV183*$I183, 0)</f>
        <v>0</v>
      </c>
      <c r="BA183" s="693">
        <f t="shared" si="2237"/>
        <v>0</v>
      </c>
      <c r="BB183" s="693">
        <f t="shared" si="2238"/>
        <v>0</v>
      </c>
      <c r="BC183" s="774"/>
      <c r="BD183" s="775">
        <f t="shared" si="2240"/>
        <v>0</v>
      </c>
      <c r="BE183" s="777"/>
      <c r="BG183" s="774"/>
      <c r="BH183" s="775">
        <f t="shared" si="2242"/>
        <v>0</v>
      </c>
      <c r="BI183" s="774"/>
      <c r="BJ183" s="775">
        <f t="shared" si="2244"/>
        <v>0</v>
      </c>
      <c r="BK183" s="774"/>
      <c r="BL183" s="775">
        <f t="shared" si="2246"/>
        <v>0</v>
      </c>
      <c r="BM183" s="774"/>
      <c r="BN183" s="775">
        <f t="shared" si="2248"/>
        <v>0</v>
      </c>
      <c r="BO183" s="693">
        <f t="shared" si="2167"/>
        <v>0</v>
      </c>
      <c r="BP183" s="775">
        <f t="shared" si="2249"/>
        <v>0</v>
      </c>
      <c r="BQ183" s="774">
        <f t="shared" si="2250"/>
        <v>0</v>
      </c>
      <c r="BR183" s="775">
        <f t="shared" si="2251"/>
        <v>0</v>
      </c>
      <c r="BS183" s="693">
        <f t="shared" si="2168"/>
        <v>0</v>
      </c>
      <c r="BT183" s="775">
        <f t="shared" si="2252"/>
        <v>0</v>
      </c>
      <c r="BU183" s="693">
        <f t="shared" si="2253"/>
        <v>0</v>
      </c>
      <c r="BV183" s="693">
        <f t="shared" si="2254"/>
        <v>0</v>
      </c>
      <c r="BW183" s="774"/>
      <c r="BX183" s="775">
        <f t="shared" si="2255"/>
        <v>0</v>
      </c>
      <c r="BY183" s="777"/>
      <c r="CA183" s="744"/>
      <c r="CB183" s="745">
        <f t="shared" si="2256"/>
        <v>0</v>
      </c>
      <c r="CC183" s="718"/>
      <c r="CD183" s="745">
        <f t="shared" si="2257"/>
        <v>0</v>
      </c>
      <c r="CE183" s="718"/>
      <c r="CF183" s="745">
        <f t="shared" si="2258"/>
        <v>0</v>
      </c>
      <c r="CG183" s="718"/>
      <c r="CH183" s="745">
        <f t="shared" si="2259"/>
        <v>0</v>
      </c>
      <c r="CI183" s="746">
        <f t="shared" si="2176"/>
        <v>0</v>
      </c>
      <c r="CJ183" s="745">
        <f t="shared" si="2260"/>
        <v>0</v>
      </c>
      <c r="CK183" s="718"/>
      <c r="CL183" s="745">
        <f t="shared" si="2261"/>
        <v>0</v>
      </c>
      <c r="CM183" s="746">
        <f t="shared" si="2177"/>
        <v>0</v>
      </c>
      <c r="CN183" s="745">
        <f t="shared" si="2262"/>
        <v>0</v>
      </c>
      <c r="CO183" s="699">
        <f t="shared" si="2263"/>
        <v>0</v>
      </c>
      <c r="CP183" s="699">
        <f t="shared" si="2263"/>
        <v>0</v>
      </c>
      <c r="CQ183" s="699">
        <f t="shared" si="2263"/>
        <v>0</v>
      </c>
      <c r="CR183" s="699">
        <f t="shared" si="2263"/>
        <v>0</v>
      </c>
      <c r="CS183" s="700">
        <f t="shared" si="2263"/>
        <v>0</v>
      </c>
      <c r="CT183" s="699">
        <f t="shared" si="2263"/>
        <v>0</v>
      </c>
      <c r="CU183" s="699">
        <f t="shared" si="2263"/>
        <v>0</v>
      </c>
      <c r="CV183" s="700">
        <f t="shared" si="2264"/>
        <v>0</v>
      </c>
      <c r="CW183" s="697"/>
      <c r="CX183" s="696">
        <f t="shared" si="2265"/>
        <v>0</v>
      </c>
      <c r="CY183" s="701"/>
      <c r="DA183" s="774"/>
      <c r="DB183" s="775">
        <f t="shared" si="2266"/>
        <v>0</v>
      </c>
      <c r="DC183" s="774"/>
      <c r="DD183" s="775">
        <f t="shared" si="2267"/>
        <v>0</v>
      </c>
      <c r="DE183" s="774"/>
      <c r="DF183" s="775">
        <f t="shared" si="2268"/>
        <v>0</v>
      </c>
      <c r="DG183" s="774"/>
      <c r="DH183" s="775">
        <f t="shared" si="2269"/>
        <v>0</v>
      </c>
      <c r="DI183" s="693">
        <f t="shared" si="2169"/>
        <v>0</v>
      </c>
      <c r="DJ183" s="775">
        <f t="shared" si="2270"/>
        <v>0</v>
      </c>
      <c r="DK183" s="774"/>
      <c r="DL183" s="775">
        <f t="shared" si="2272"/>
        <v>0</v>
      </c>
      <c r="DM183" s="693">
        <f t="shared" si="2170"/>
        <v>0</v>
      </c>
      <c r="DN183" s="775">
        <f t="shared" si="2273"/>
        <v>0</v>
      </c>
      <c r="DO183" s="693">
        <f t="shared" si="2274"/>
        <v>0</v>
      </c>
      <c r="DP183" s="693">
        <f t="shared" si="2275"/>
        <v>0</v>
      </c>
      <c r="DQ183" s="774"/>
      <c r="DR183" s="775">
        <f t="shared" si="2276"/>
        <v>0</v>
      </c>
      <c r="DS183" s="777"/>
      <c r="DU183" s="778"/>
      <c r="DV183" s="780">
        <f t="shared" si="2277"/>
        <v>0</v>
      </c>
      <c r="DW183" s="778"/>
      <c r="DX183" s="780">
        <f t="shared" si="2278"/>
        <v>0</v>
      </c>
      <c r="DY183" s="778"/>
      <c r="DZ183" s="780">
        <f t="shared" si="2279"/>
        <v>0</v>
      </c>
      <c r="EA183" s="778"/>
      <c r="EB183" s="780">
        <f t="shared" si="2280"/>
        <v>0</v>
      </c>
      <c r="EC183" s="703">
        <f t="shared" si="2171"/>
        <v>0</v>
      </c>
      <c r="ED183" s="780">
        <f t="shared" si="2281"/>
        <v>0</v>
      </c>
      <c r="EE183" s="778">
        <f t="shared" si="2282"/>
        <v>0</v>
      </c>
      <c r="EF183" s="780">
        <f t="shared" si="2283"/>
        <v>0</v>
      </c>
      <c r="EG183" s="703">
        <f t="shared" si="2172"/>
        <v>0</v>
      </c>
      <c r="EH183" s="780">
        <f t="shared" si="2284"/>
        <v>0</v>
      </c>
      <c r="EI183" s="703">
        <f t="shared" si="2285"/>
        <v>0</v>
      </c>
      <c r="EJ183" s="703">
        <f t="shared" si="2286"/>
        <v>0</v>
      </c>
      <c r="EK183" s="778"/>
      <c r="EL183" s="780">
        <f t="shared" si="2287"/>
        <v>0</v>
      </c>
      <c r="EM183" s="781"/>
      <c r="EO183" s="778"/>
      <c r="EP183" s="780">
        <f t="shared" si="2288"/>
        <v>0</v>
      </c>
      <c r="EQ183" s="778"/>
      <c r="ER183" s="780">
        <f t="shared" si="2289"/>
        <v>0</v>
      </c>
      <c r="ES183" s="778"/>
      <c r="ET183" s="780">
        <f t="shared" si="2290"/>
        <v>0</v>
      </c>
      <c r="EU183" s="778"/>
      <c r="EV183" s="780">
        <f t="shared" si="2291"/>
        <v>0</v>
      </c>
      <c r="EW183" s="703">
        <f t="shared" si="2159"/>
        <v>0</v>
      </c>
      <c r="EX183" s="780">
        <f t="shared" si="2292"/>
        <v>0</v>
      </c>
      <c r="EY183" s="778">
        <f t="shared" si="2293"/>
        <v>0</v>
      </c>
      <c r="EZ183" s="780">
        <f t="shared" si="2294"/>
        <v>0</v>
      </c>
      <c r="FA183" s="703">
        <f t="shared" si="2160"/>
        <v>0</v>
      </c>
      <c r="FB183" s="780">
        <f t="shared" si="2295"/>
        <v>0</v>
      </c>
      <c r="FC183" s="703">
        <f t="shared" si="2296"/>
        <v>0</v>
      </c>
      <c r="FD183" s="703">
        <f t="shared" si="2297"/>
        <v>0</v>
      </c>
      <c r="FE183" s="778"/>
      <c r="FF183" s="780">
        <f t="shared" si="2298"/>
        <v>0</v>
      </c>
      <c r="FG183" s="782"/>
      <c r="FI183" s="774"/>
      <c r="FJ183" s="775">
        <f t="shared" si="2299"/>
        <v>0</v>
      </c>
      <c r="FK183" s="774"/>
      <c r="FL183" s="775">
        <f t="shared" si="2300"/>
        <v>0</v>
      </c>
      <c r="FM183" s="774"/>
      <c r="FN183" s="775">
        <f t="shared" si="2301"/>
        <v>0</v>
      </c>
      <c r="FO183" s="774"/>
      <c r="FP183" s="775">
        <f t="shared" si="2302"/>
        <v>0</v>
      </c>
      <c r="FQ183" s="693">
        <f t="shared" si="2163"/>
        <v>0</v>
      </c>
      <c r="FR183" s="775">
        <f t="shared" si="2303"/>
        <v>0</v>
      </c>
      <c r="FS183" s="774">
        <f t="shared" si="2158"/>
        <v>0</v>
      </c>
      <c r="FT183" s="775">
        <f t="shared" si="2304"/>
        <v>0</v>
      </c>
      <c r="FU183" s="693">
        <f t="shared" si="2164"/>
        <v>0</v>
      </c>
      <c r="FV183" s="775">
        <f t="shared" si="2305"/>
        <v>0</v>
      </c>
      <c r="FW183" s="693">
        <f t="shared" si="2306"/>
        <v>0</v>
      </c>
      <c r="FX183" s="693">
        <f t="shared" si="2307"/>
        <v>0</v>
      </c>
      <c r="FY183" s="774"/>
      <c r="FZ183" s="775">
        <f t="shared" si="2308"/>
        <v>0</v>
      </c>
      <c r="GA183" s="782"/>
      <c r="GC183" s="774"/>
      <c r="GD183" s="775">
        <f t="shared" si="2309"/>
        <v>0</v>
      </c>
      <c r="GE183" s="774"/>
      <c r="GF183" s="775">
        <f t="shared" si="2310"/>
        <v>0</v>
      </c>
      <c r="GG183" s="774"/>
      <c r="GH183" s="775">
        <f t="shared" si="2311"/>
        <v>0</v>
      </c>
      <c r="GI183" s="774"/>
      <c r="GJ183" s="775">
        <f t="shared" si="2312"/>
        <v>0</v>
      </c>
      <c r="GK183" s="693">
        <f t="shared" si="2165"/>
        <v>0</v>
      </c>
      <c r="GL183" s="775">
        <f t="shared" si="2313"/>
        <v>0</v>
      </c>
      <c r="GM183" s="774"/>
      <c r="GN183" s="775">
        <f t="shared" si="2315"/>
        <v>0</v>
      </c>
      <c r="GO183" s="693">
        <f t="shared" si="2166"/>
        <v>0</v>
      </c>
      <c r="GP183" s="775">
        <f t="shared" si="2316"/>
        <v>0</v>
      </c>
      <c r="GQ183" s="693">
        <f t="shared" si="2317"/>
        <v>0</v>
      </c>
      <c r="GR183" s="693">
        <f t="shared" si="2318"/>
        <v>0</v>
      </c>
      <c r="GS183" s="774"/>
      <c r="GT183" s="775">
        <f t="shared" si="2319"/>
        <v>0</v>
      </c>
      <c r="GU183" s="782"/>
      <c r="GW183" s="774">
        <f>IFERROR(VLOOKUP($C183,[1]직영비!$A$262:$AF$337,19,FALSE),0)*$GW$5</f>
        <v>0</v>
      </c>
      <c r="GX183" s="775">
        <f t="shared" si="2321"/>
        <v>0</v>
      </c>
      <c r="GY183" s="774">
        <f>IFERROR(VLOOKUP($C183,[1]직영비!$A$262:$AF$337,23,FALSE),0)*$GW$5</f>
        <v>0</v>
      </c>
      <c r="GZ183" s="775">
        <f t="shared" si="2323"/>
        <v>0</v>
      </c>
      <c r="HA183" s="774">
        <f>IFERROR(VLOOKUP($C183,[1]직영비!$A$262:$AF$337,25,FALSE),0)*$GW$5</f>
        <v>0</v>
      </c>
      <c r="HB183" s="775">
        <f t="shared" si="2325"/>
        <v>0</v>
      </c>
      <c r="HC183" s="774"/>
      <c r="HD183" s="775">
        <f t="shared" si="2327"/>
        <v>0</v>
      </c>
      <c r="HE183" s="693">
        <f t="shared" si="2173"/>
        <v>0</v>
      </c>
      <c r="HF183" s="775">
        <f t="shared" si="2328"/>
        <v>0</v>
      </c>
      <c r="HG183" s="774">
        <f t="shared" si="2329"/>
        <v>0</v>
      </c>
      <c r="HH183" s="775">
        <f t="shared" si="2330"/>
        <v>0</v>
      </c>
      <c r="HI183" s="693">
        <f t="shared" si="2174"/>
        <v>0</v>
      </c>
      <c r="HJ183" s="775">
        <f t="shared" si="2331"/>
        <v>0</v>
      </c>
      <c r="HK183" s="693">
        <f t="shared" si="2332"/>
        <v>0</v>
      </c>
      <c r="HL183" s="693">
        <f t="shared" si="2333"/>
        <v>0</v>
      </c>
      <c r="HM183" s="774"/>
      <c r="HN183" s="775">
        <f t="shared" si="2334"/>
        <v>0</v>
      </c>
      <c r="HO183" s="777"/>
      <c r="HQ183" s="783"/>
      <c r="HR183" s="784">
        <f t="shared" si="2335"/>
        <v>0</v>
      </c>
      <c r="HS183" s="783"/>
      <c r="HT183" s="784">
        <f t="shared" si="2336"/>
        <v>0</v>
      </c>
      <c r="HU183" s="783"/>
      <c r="HV183" s="784">
        <f t="shared" si="2337"/>
        <v>0</v>
      </c>
      <c r="HW183" s="783"/>
      <c r="HX183" s="784">
        <f t="shared" si="2338"/>
        <v>0</v>
      </c>
      <c r="HY183" s="707">
        <f t="shared" si="2178"/>
        <v>0</v>
      </c>
      <c r="HZ183" s="784">
        <f t="shared" si="2339"/>
        <v>0</v>
      </c>
      <c r="IA183" s="783"/>
      <c r="IB183" s="784">
        <f t="shared" si="2340"/>
        <v>0</v>
      </c>
      <c r="IC183" s="707">
        <f t="shared" si="2179"/>
        <v>0</v>
      </c>
      <c r="ID183" s="784">
        <f t="shared" si="2341"/>
        <v>0</v>
      </c>
      <c r="IE183" s="706">
        <f t="shared" si="2342"/>
        <v>0</v>
      </c>
      <c r="IF183" s="706">
        <f t="shared" si="2343"/>
        <v>0</v>
      </c>
      <c r="IG183" s="783"/>
      <c r="IH183" s="784">
        <f t="shared" si="2344"/>
        <v>0</v>
      </c>
      <c r="II183" s="782"/>
      <c r="IK183" s="783"/>
      <c r="IL183" s="784">
        <f t="shared" si="2345"/>
        <v>0</v>
      </c>
      <c r="IM183" s="783"/>
      <c r="IN183" s="784">
        <f t="shared" si="2346"/>
        <v>0</v>
      </c>
      <c r="IO183" s="783"/>
      <c r="IP183" s="784">
        <f t="shared" si="2347"/>
        <v>0</v>
      </c>
      <c r="IQ183" s="783"/>
      <c r="IR183" s="784">
        <f t="shared" si="2348"/>
        <v>0</v>
      </c>
      <c r="IS183" s="707">
        <f t="shared" si="2180"/>
        <v>0</v>
      </c>
      <c r="IT183" s="784">
        <f t="shared" si="2349"/>
        <v>0</v>
      </c>
      <c r="IU183" s="783"/>
      <c r="IV183" s="784">
        <f t="shared" si="2350"/>
        <v>0</v>
      </c>
      <c r="IW183" s="707">
        <f t="shared" si="2181"/>
        <v>0</v>
      </c>
      <c r="IX183" s="784">
        <f t="shared" si="2351"/>
        <v>0</v>
      </c>
      <c r="IY183" s="706">
        <f t="shared" si="2352"/>
        <v>0</v>
      </c>
      <c r="IZ183" s="706">
        <f t="shared" si="2353"/>
        <v>0</v>
      </c>
      <c r="JA183" s="783"/>
      <c r="JB183" s="784">
        <f t="shared" si="2354"/>
        <v>0</v>
      </c>
      <c r="JC183" s="782"/>
      <c r="JE183" s="783"/>
      <c r="JF183" s="784">
        <f t="shared" si="2355"/>
        <v>0</v>
      </c>
      <c r="JG183" s="783"/>
      <c r="JH183" s="784">
        <f t="shared" si="2356"/>
        <v>0</v>
      </c>
      <c r="JI183" s="783"/>
      <c r="JJ183" s="784">
        <f t="shared" si="2357"/>
        <v>0</v>
      </c>
      <c r="JK183" s="783"/>
      <c r="JL183" s="784">
        <f t="shared" si="2358"/>
        <v>0</v>
      </c>
      <c r="JM183" s="707">
        <f t="shared" si="2182"/>
        <v>0</v>
      </c>
      <c r="JN183" s="784">
        <f t="shared" si="2359"/>
        <v>0</v>
      </c>
      <c r="JO183" s="783"/>
      <c r="JP183" s="784">
        <f t="shared" si="2360"/>
        <v>0</v>
      </c>
      <c r="JQ183" s="707">
        <f t="shared" si="2183"/>
        <v>0</v>
      </c>
      <c r="JR183" s="784">
        <f t="shared" si="2361"/>
        <v>0</v>
      </c>
      <c r="JS183" s="706">
        <f t="shared" si="2362"/>
        <v>0</v>
      </c>
      <c r="JT183" s="706">
        <f t="shared" si="2363"/>
        <v>0</v>
      </c>
      <c r="JU183" s="783"/>
      <c r="JV183" s="784">
        <f t="shared" si="2364"/>
        <v>0</v>
      </c>
      <c r="JW183" s="782"/>
      <c r="JY183" s="783"/>
      <c r="JZ183" s="784">
        <f t="shared" si="2365"/>
        <v>0</v>
      </c>
      <c r="KA183" s="783"/>
      <c r="KB183" s="784">
        <f t="shared" si="2366"/>
        <v>0</v>
      </c>
      <c r="KC183" s="783"/>
      <c r="KD183" s="784">
        <f t="shared" si="2367"/>
        <v>0</v>
      </c>
      <c r="KE183" s="783"/>
      <c r="KF183" s="784">
        <f t="shared" si="2368"/>
        <v>0</v>
      </c>
      <c r="KG183" s="707">
        <f t="shared" si="2184"/>
        <v>0</v>
      </c>
      <c r="KH183" s="784">
        <f t="shared" si="2369"/>
        <v>0</v>
      </c>
      <c r="KI183" s="783"/>
      <c r="KJ183" s="784">
        <f t="shared" si="2370"/>
        <v>0</v>
      </c>
      <c r="KK183" s="707">
        <f t="shared" si="2185"/>
        <v>0</v>
      </c>
      <c r="KL183" s="784">
        <f t="shared" si="2371"/>
        <v>0</v>
      </c>
      <c r="KM183" s="706">
        <f t="shared" si="2372"/>
        <v>0</v>
      </c>
      <c r="KN183" s="706">
        <f t="shared" si="2373"/>
        <v>0</v>
      </c>
      <c r="KO183" s="783"/>
      <c r="KP183" s="784">
        <f t="shared" si="2374"/>
        <v>0</v>
      </c>
      <c r="KQ183" s="782"/>
      <c r="KS183" s="783"/>
      <c r="KT183" s="784">
        <f t="shared" si="2375"/>
        <v>0</v>
      </c>
      <c r="KU183" s="783"/>
      <c r="KV183" s="784">
        <f t="shared" si="2376"/>
        <v>0</v>
      </c>
      <c r="KW183" s="783"/>
      <c r="KX183" s="784">
        <f t="shared" si="2377"/>
        <v>0</v>
      </c>
      <c r="KY183" s="783"/>
      <c r="KZ183" s="784">
        <f t="shared" si="2378"/>
        <v>0</v>
      </c>
      <c r="LA183" s="707">
        <f t="shared" si="2186"/>
        <v>0</v>
      </c>
      <c r="LB183" s="784">
        <f t="shared" si="2379"/>
        <v>0</v>
      </c>
      <c r="LC183" s="783"/>
      <c r="LD183" s="784">
        <f t="shared" si="2380"/>
        <v>0</v>
      </c>
      <c r="LE183" s="707">
        <f t="shared" si="2187"/>
        <v>0</v>
      </c>
      <c r="LF183" s="784">
        <f t="shared" si="2381"/>
        <v>0</v>
      </c>
      <c r="LG183" s="706">
        <f t="shared" si="2382"/>
        <v>0</v>
      </c>
      <c r="LH183" s="706">
        <f t="shared" si="2383"/>
        <v>0</v>
      </c>
      <c r="LI183" s="783"/>
      <c r="LJ183" s="784">
        <f t="shared" si="2384"/>
        <v>0</v>
      </c>
      <c r="LK183" s="782"/>
      <c r="LM183" s="783"/>
      <c r="LN183" s="784">
        <f t="shared" si="2385"/>
        <v>0</v>
      </c>
      <c r="LO183" s="783"/>
      <c r="LP183" s="784">
        <f t="shared" si="2386"/>
        <v>0</v>
      </c>
      <c r="LQ183" s="783"/>
      <c r="LR183" s="784">
        <f t="shared" si="2387"/>
        <v>0</v>
      </c>
      <c r="LS183" s="783"/>
      <c r="LT183" s="784">
        <f t="shared" si="2388"/>
        <v>0</v>
      </c>
      <c r="LU183" s="707">
        <f t="shared" si="2188"/>
        <v>0</v>
      </c>
      <c r="LV183" s="784">
        <f t="shared" si="2389"/>
        <v>0</v>
      </c>
      <c r="LW183" s="783"/>
      <c r="LX183" s="784">
        <f t="shared" si="2390"/>
        <v>0</v>
      </c>
      <c r="LY183" s="707">
        <f t="shared" si="2189"/>
        <v>0</v>
      </c>
      <c r="LZ183" s="784">
        <f t="shared" si="2391"/>
        <v>0</v>
      </c>
      <c r="MA183" s="706">
        <f t="shared" si="2392"/>
        <v>0</v>
      </c>
      <c r="MB183" s="706">
        <f t="shared" si="2393"/>
        <v>0</v>
      </c>
      <c r="MC183" s="783"/>
      <c r="MD183" s="784">
        <f t="shared" si="2394"/>
        <v>0</v>
      </c>
      <c r="ME183" s="782"/>
      <c r="MG183" s="783"/>
      <c r="MH183" s="784">
        <f t="shared" si="2395"/>
        <v>0</v>
      </c>
      <c r="MI183" s="783"/>
      <c r="MJ183" s="784">
        <f t="shared" si="2396"/>
        <v>0</v>
      </c>
      <c r="MK183" s="783"/>
      <c r="ML183" s="784">
        <f t="shared" si="2397"/>
        <v>0</v>
      </c>
      <c r="MM183" s="783"/>
      <c r="MN183" s="784">
        <f t="shared" si="2398"/>
        <v>0</v>
      </c>
      <c r="MO183" s="707">
        <f t="shared" si="2190"/>
        <v>0</v>
      </c>
      <c r="MP183" s="784">
        <f t="shared" si="2399"/>
        <v>0</v>
      </c>
      <c r="MQ183" s="783"/>
      <c r="MR183" s="784">
        <f t="shared" si="2400"/>
        <v>0</v>
      </c>
      <c r="MS183" s="707">
        <f t="shared" si="2191"/>
        <v>0</v>
      </c>
      <c r="MT183" s="784">
        <f t="shared" si="2401"/>
        <v>0</v>
      </c>
      <c r="MU183" s="706">
        <f t="shared" si="2402"/>
        <v>0</v>
      </c>
      <c r="MV183" s="706">
        <f t="shared" si="2403"/>
        <v>0</v>
      </c>
      <c r="MW183" s="783"/>
      <c r="MX183" s="784">
        <f t="shared" si="2404"/>
        <v>0</v>
      </c>
      <c r="MY183" s="782"/>
      <c r="NA183" s="783"/>
      <c r="NB183" s="784">
        <f t="shared" si="2405"/>
        <v>0</v>
      </c>
      <c r="NC183" s="783"/>
      <c r="ND183" s="784">
        <f t="shared" si="2406"/>
        <v>0</v>
      </c>
      <c r="NE183" s="783"/>
      <c r="NF183" s="784">
        <f t="shared" si="2407"/>
        <v>0</v>
      </c>
      <c r="NG183" s="783"/>
      <c r="NH183" s="784">
        <f t="shared" si="2408"/>
        <v>0</v>
      </c>
      <c r="NI183" s="707">
        <f t="shared" si="2192"/>
        <v>0</v>
      </c>
      <c r="NJ183" s="784">
        <f t="shared" si="2409"/>
        <v>0</v>
      </c>
      <c r="NK183" s="783"/>
      <c r="NL183" s="784">
        <f t="shared" si="2410"/>
        <v>0</v>
      </c>
      <c r="NM183" s="707">
        <f t="shared" si="2193"/>
        <v>0</v>
      </c>
      <c r="NN183" s="784">
        <f t="shared" si="2411"/>
        <v>0</v>
      </c>
      <c r="NO183" s="706">
        <f t="shared" si="2412"/>
        <v>0</v>
      </c>
      <c r="NP183" s="706">
        <f t="shared" si="2413"/>
        <v>0</v>
      </c>
      <c r="NQ183" s="783"/>
      <c r="NR183" s="784">
        <f t="shared" si="2414"/>
        <v>0</v>
      </c>
      <c r="NS183" s="782"/>
      <c r="NU183" s="783"/>
      <c r="NV183" s="784">
        <f t="shared" si="2415"/>
        <v>0</v>
      </c>
      <c r="NW183" s="783"/>
      <c r="NX183" s="784">
        <f t="shared" si="2416"/>
        <v>0</v>
      </c>
      <c r="NY183" s="783"/>
      <c r="NZ183" s="784">
        <f t="shared" si="2417"/>
        <v>0</v>
      </c>
      <c r="OA183" s="783"/>
      <c r="OB183" s="784">
        <f t="shared" si="2418"/>
        <v>0</v>
      </c>
      <c r="OC183" s="707">
        <f t="shared" si="2194"/>
        <v>0</v>
      </c>
      <c r="OD183" s="784">
        <f t="shared" si="2419"/>
        <v>0</v>
      </c>
      <c r="OE183" s="783"/>
      <c r="OF183" s="784">
        <f t="shared" si="2420"/>
        <v>0</v>
      </c>
      <c r="OG183" s="707">
        <f t="shared" si="2195"/>
        <v>0</v>
      </c>
      <c r="OH183" s="784">
        <f t="shared" si="2421"/>
        <v>0</v>
      </c>
      <c r="OI183" s="706">
        <f t="shared" si="2422"/>
        <v>0</v>
      </c>
      <c r="OJ183" s="706">
        <f t="shared" si="2423"/>
        <v>0</v>
      </c>
      <c r="OK183" s="783"/>
      <c r="OL183" s="784">
        <f t="shared" si="2424"/>
        <v>0</v>
      </c>
      <c r="OM183" s="782"/>
      <c r="OO183" s="783"/>
      <c r="OP183" s="784">
        <f t="shared" si="2425"/>
        <v>0</v>
      </c>
      <c r="OQ183" s="783"/>
      <c r="OR183" s="784">
        <f t="shared" si="2426"/>
        <v>0</v>
      </c>
      <c r="OS183" s="783"/>
      <c r="OT183" s="784">
        <f t="shared" si="2427"/>
        <v>0</v>
      </c>
      <c r="OU183" s="783"/>
      <c r="OV183" s="784">
        <f t="shared" si="2428"/>
        <v>0</v>
      </c>
      <c r="OW183" s="707">
        <f t="shared" si="2196"/>
        <v>0</v>
      </c>
      <c r="OX183" s="784">
        <f t="shared" si="2429"/>
        <v>0</v>
      </c>
      <c r="OY183" s="783"/>
      <c r="OZ183" s="784">
        <f t="shared" si="2430"/>
        <v>0</v>
      </c>
      <c r="PA183" s="707">
        <f t="shared" si="2197"/>
        <v>0</v>
      </c>
      <c r="PB183" s="784">
        <f t="shared" si="2431"/>
        <v>0</v>
      </c>
      <c r="PC183" s="706">
        <f t="shared" si="2432"/>
        <v>0</v>
      </c>
      <c r="PD183" s="706">
        <f t="shared" si="2433"/>
        <v>0</v>
      </c>
      <c r="PE183" s="783"/>
      <c r="PF183" s="784">
        <f t="shared" si="2434"/>
        <v>0</v>
      </c>
      <c r="PG183" s="782"/>
      <c r="PI183" s="783"/>
      <c r="PJ183" s="784">
        <f t="shared" si="2435"/>
        <v>0</v>
      </c>
      <c r="PK183" s="783"/>
      <c r="PL183" s="784">
        <f t="shared" si="2436"/>
        <v>0</v>
      </c>
      <c r="PM183" s="783"/>
      <c r="PN183" s="784">
        <f t="shared" si="2437"/>
        <v>0</v>
      </c>
      <c r="PO183" s="783"/>
      <c r="PP183" s="784">
        <f t="shared" si="2438"/>
        <v>0</v>
      </c>
      <c r="PQ183" s="707">
        <f t="shared" si="2198"/>
        <v>0</v>
      </c>
      <c r="PR183" s="784">
        <f t="shared" si="2439"/>
        <v>0</v>
      </c>
      <c r="PS183" s="783"/>
      <c r="PT183" s="784">
        <f t="shared" si="2440"/>
        <v>0</v>
      </c>
      <c r="PU183" s="707">
        <f t="shared" si="2199"/>
        <v>0</v>
      </c>
      <c r="PV183" s="784">
        <f t="shared" si="2441"/>
        <v>0</v>
      </c>
      <c r="PW183" s="706">
        <f t="shared" si="2442"/>
        <v>0</v>
      </c>
      <c r="PX183" s="706">
        <f t="shared" si="2443"/>
        <v>0</v>
      </c>
      <c r="PY183" s="783"/>
      <c r="PZ183" s="784">
        <f t="shared" si="2444"/>
        <v>0</v>
      </c>
      <c r="QA183" s="782"/>
      <c r="QC183" s="783"/>
      <c r="QD183" s="784">
        <f t="shared" si="2445"/>
        <v>0</v>
      </c>
      <c r="QE183" s="783"/>
      <c r="QF183" s="784">
        <f t="shared" si="2446"/>
        <v>0</v>
      </c>
      <c r="QG183" s="783"/>
      <c r="QH183" s="784">
        <f t="shared" si="2447"/>
        <v>0</v>
      </c>
      <c r="QI183" s="783"/>
      <c r="QJ183" s="784">
        <f t="shared" si="2448"/>
        <v>0</v>
      </c>
      <c r="QK183" s="707">
        <f t="shared" si="2200"/>
        <v>0</v>
      </c>
      <c r="QL183" s="784">
        <f t="shared" si="2449"/>
        <v>0</v>
      </c>
      <c r="QM183" s="783"/>
      <c r="QN183" s="784">
        <f t="shared" si="2450"/>
        <v>0</v>
      </c>
      <c r="QO183" s="707">
        <f t="shared" si="2201"/>
        <v>0</v>
      </c>
      <c r="QP183" s="784">
        <f t="shared" si="2451"/>
        <v>0</v>
      </c>
      <c r="QQ183" s="706">
        <f t="shared" si="2452"/>
        <v>0</v>
      </c>
      <c r="QR183" s="706">
        <f t="shared" si="2453"/>
        <v>0</v>
      </c>
      <c r="QS183" s="783"/>
      <c r="QT183" s="784">
        <f t="shared" si="2454"/>
        <v>0</v>
      </c>
      <c r="QU183" s="782"/>
      <c r="RA183" s="785">
        <f t="shared" si="2144"/>
        <v>0</v>
      </c>
      <c r="RB183" s="785" t="e">
        <f t="shared" si="2145"/>
        <v>#REF!</v>
      </c>
      <c r="RC183" s="677">
        <f t="shared" si="2146"/>
        <v>0</v>
      </c>
      <c r="RD183" s="677">
        <f t="shared" si="2146"/>
        <v>0</v>
      </c>
      <c r="RE183" s="677">
        <f t="shared" si="2146"/>
        <v>0</v>
      </c>
      <c r="RF183" s="677">
        <f t="shared" si="2146"/>
        <v>0</v>
      </c>
      <c r="RG183" s="677">
        <f t="shared" si="2146"/>
        <v>0</v>
      </c>
      <c r="RH183" s="677">
        <f t="shared" si="2146"/>
        <v>0</v>
      </c>
      <c r="RI183" s="677">
        <f t="shared" si="2146"/>
        <v>0</v>
      </c>
      <c r="RJ183" s="677">
        <f t="shared" si="2146"/>
        <v>0</v>
      </c>
      <c r="RK183" s="677" t="e">
        <f>#REF!</f>
        <v>#REF!</v>
      </c>
      <c r="RL183" s="677" t="e">
        <f>#REF!</f>
        <v>#REF!</v>
      </c>
      <c r="RM183" s="677">
        <f t="shared" si="2147"/>
        <v>0</v>
      </c>
      <c r="RN183" s="677">
        <f t="shared" si="2147"/>
        <v>0</v>
      </c>
      <c r="RO183" s="677">
        <f t="shared" si="2147"/>
        <v>0</v>
      </c>
      <c r="RP183" s="677">
        <f t="shared" si="2147"/>
        <v>0</v>
      </c>
      <c r="RQ183" s="677">
        <f t="shared" si="2147"/>
        <v>0</v>
      </c>
      <c r="RR183" s="677">
        <f t="shared" si="2147"/>
        <v>0</v>
      </c>
      <c r="RS183" s="677">
        <f t="shared" si="2147"/>
        <v>0</v>
      </c>
      <c r="RT183" s="677">
        <f t="shared" si="2147"/>
        <v>0</v>
      </c>
      <c r="RV183" s="675">
        <f t="shared" si="2148"/>
        <v>0</v>
      </c>
      <c r="RW183" s="675">
        <f t="shared" si="2149"/>
        <v>0</v>
      </c>
      <c r="RX183" s="675">
        <f t="shared" si="2150"/>
        <v>0</v>
      </c>
      <c r="RY183" s="675">
        <f t="shared" si="2151"/>
        <v>0</v>
      </c>
      <c r="RZ183" s="675">
        <f t="shared" si="2152"/>
        <v>0</v>
      </c>
      <c r="SA183" s="675">
        <f t="shared" si="2153"/>
        <v>0</v>
      </c>
      <c r="SB183" s="675">
        <f t="shared" si="2154"/>
        <v>0</v>
      </c>
      <c r="SC183" s="675">
        <f t="shared" si="2155"/>
        <v>0</v>
      </c>
      <c r="SD183" s="675" t="e">
        <f xml:space="preserve"> SUMIF(#REF!,$SD$8,#REF!)</f>
        <v>#REF!</v>
      </c>
      <c r="SE183" s="675" t="e">
        <f xml:space="preserve"> SUMIF(#REF!,$SE$8,#REF!)</f>
        <v>#REF!</v>
      </c>
      <c r="SG183" s="675">
        <f t="shared" si="2461"/>
        <v>0</v>
      </c>
      <c r="SH183" s="675">
        <f t="shared" si="2461"/>
        <v>0</v>
      </c>
      <c r="SI183" s="675">
        <f t="shared" si="2461"/>
        <v>0</v>
      </c>
      <c r="SJ183" s="675">
        <f t="shared" si="2461"/>
        <v>0</v>
      </c>
      <c r="SK183" s="675">
        <f t="shared" si="2461"/>
        <v>0</v>
      </c>
      <c r="SL183" s="675">
        <f t="shared" si="2461"/>
        <v>0</v>
      </c>
      <c r="SM183" s="675">
        <f t="shared" si="2461"/>
        <v>0</v>
      </c>
      <c r="SN183" s="675">
        <f t="shared" si="2461"/>
        <v>0</v>
      </c>
      <c r="SO183" s="675" t="e">
        <f t="shared" si="2461"/>
        <v>#REF!</v>
      </c>
      <c r="SP183" s="675" t="e">
        <f t="shared" si="2461"/>
        <v>#REF!</v>
      </c>
      <c r="SQ183" s="675">
        <f t="shared" si="2461"/>
        <v>0</v>
      </c>
      <c r="SR183" s="675">
        <f t="shared" si="2461"/>
        <v>0</v>
      </c>
      <c r="SS183" s="675">
        <f t="shared" si="2461"/>
        <v>0</v>
      </c>
      <c r="ST183" s="675">
        <f t="shared" si="2461"/>
        <v>0</v>
      </c>
      <c r="SU183" s="675">
        <f t="shared" si="2461"/>
        <v>0</v>
      </c>
      <c r="SV183" s="675">
        <f t="shared" si="2460"/>
        <v>0</v>
      </c>
      <c r="SW183" s="675">
        <f t="shared" si="2157"/>
        <v>0</v>
      </c>
      <c r="SX183" s="675">
        <f t="shared" si="2157"/>
        <v>0</v>
      </c>
      <c r="SY183" s="675" t="e">
        <f>#REF!*$AP183</f>
        <v>#REF!</v>
      </c>
      <c r="SZ183" s="675" t="e">
        <f>#REF!*$AP183</f>
        <v>#REF!</v>
      </c>
      <c r="TA183" s="675" t="e">
        <f>#REF!*$AP183</f>
        <v>#REF!</v>
      </c>
      <c r="TB183" s="675" t="e">
        <f>#REF!*$AP183</f>
        <v>#REF!</v>
      </c>
      <c r="TC183" s="675" t="e">
        <f>#REF!*$AP183</f>
        <v>#REF!</v>
      </c>
      <c r="TE183" s="675">
        <f t="shared" si="2202"/>
        <v>0</v>
      </c>
      <c r="TF183" s="675">
        <f t="shared" si="2203"/>
        <v>0</v>
      </c>
      <c r="TG183" s="675">
        <f t="shared" si="2204"/>
        <v>0</v>
      </c>
      <c r="TH183" s="675">
        <f t="shared" si="2205"/>
        <v>0</v>
      </c>
      <c r="TI183" s="675">
        <f t="shared" si="2206"/>
        <v>0</v>
      </c>
      <c r="TJ183" s="675">
        <f t="shared" si="2207"/>
        <v>0</v>
      </c>
      <c r="TK183" s="675">
        <f t="shared" si="2208"/>
        <v>0</v>
      </c>
      <c r="TL183" s="675">
        <f t="shared" si="2209"/>
        <v>0</v>
      </c>
      <c r="TM183" s="675">
        <f t="shared" si="2210"/>
        <v>0</v>
      </c>
      <c r="TN183" s="676">
        <f t="shared" si="2211"/>
        <v>0</v>
      </c>
      <c r="TP183" s="675">
        <f>IFERROR(SG183*(1+LEVEL_2!#REF!),0)</f>
        <v>0</v>
      </c>
      <c r="TQ183" s="675">
        <f>IFERROR(SH183*(1+LEVEL_2!#REF!),0)</f>
        <v>0</v>
      </c>
      <c r="TR183" s="675">
        <f>IFERROR(SI183*(1+LEVEL_2!#REF!),0)</f>
        <v>0</v>
      </c>
      <c r="TS183" s="675">
        <f>IFERROR(SJ183*(1+LEVEL_2!#REF!),0)</f>
        <v>0</v>
      </c>
      <c r="TT183" s="675">
        <f>IFERROR(SK183*(1+LEVEL_2!#REF!),0)</f>
        <v>0</v>
      </c>
      <c r="TU183" s="675">
        <f>IFERROR(SL183*(1+LEVEL_2!#REF!),0)</f>
        <v>0</v>
      </c>
      <c r="TV183" s="675">
        <f>IFERROR(SM183*(1+LEVEL_2!#REF!),0)</f>
        <v>0</v>
      </c>
      <c r="TW183" s="675">
        <f>IFERROR(SN183*(1+LEVEL_2!#REF!),0)</f>
        <v>0</v>
      </c>
      <c r="TX183" s="675">
        <f>IFERROR(SO183*(1+LEVEL_2!#REF!),0)</f>
        <v>0</v>
      </c>
      <c r="TY183" s="675">
        <f>IFERROR(SP183*(1+LEVEL_2!#REF!),0)</f>
        <v>0</v>
      </c>
      <c r="TZ183" s="675">
        <f>IFERROR(SQ183*(1+LEVEL_2!#REF!),0)</f>
        <v>0</v>
      </c>
      <c r="UA183" s="675">
        <f>IFERROR(SR183*(1+LEVEL_2!#REF!),0)</f>
        <v>0</v>
      </c>
      <c r="UB183" s="675">
        <f>IFERROR(SS183*(1+LEVEL_2!#REF!),0)</f>
        <v>0</v>
      </c>
      <c r="UC183" s="675">
        <f>IFERROR(ST183*(1+LEVEL_2!#REF!),0)</f>
        <v>0</v>
      </c>
      <c r="UD183" s="675">
        <f>IFERROR(SU183*(1+LEVEL_2!#REF!),0)</f>
        <v>0</v>
      </c>
      <c r="UE183" s="675">
        <f>IFERROR(SV183*(1+LEVEL_2!#REF!),0)</f>
        <v>0</v>
      </c>
      <c r="UF183" s="675">
        <f>IFERROR(SW183*(1+LEVEL_2!#REF!),0)</f>
        <v>0</v>
      </c>
      <c r="UG183" s="675">
        <f>IFERROR(SX183*(1+LEVEL_2!#REF!),0)</f>
        <v>0</v>
      </c>
      <c r="UH183" s="675">
        <f>IFERROR(SY183*(1+LEVEL_2!#REF!),0)</f>
        <v>0</v>
      </c>
      <c r="UI183" s="675">
        <f>IFERROR(SZ183*(1+LEVEL_2!#REF!),0)</f>
        <v>0</v>
      </c>
      <c r="UJ183" s="675">
        <f>IFERROR(TA183*(1+LEVEL_2!#REF!),0)</f>
        <v>0</v>
      </c>
      <c r="UK183" s="675">
        <f>IFERROR(TB183*(1+LEVEL_2!#REF!),0)</f>
        <v>0</v>
      </c>
      <c r="UL183" s="675">
        <f>IFERROR(TC183*(1+LEVEL_2!#REF!),0)</f>
        <v>0</v>
      </c>
      <c r="UN183" s="675">
        <f t="shared" si="2212"/>
        <v>0</v>
      </c>
      <c r="UO183" s="675">
        <f t="shared" si="2213"/>
        <v>0</v>
      </c>
      <c r="UP183" s="675">
        <f t="shared" si="2214"/>
        <v>0</v>
      </c>
      <c r="UQ183" s="675">
        <f t="shared" si="2215"/>
        <v>0</v>
      </c>
      <c r="UR183" s="675">
        <f t="shared" si="2216"/>
        <v>0</v>
      </c>
      <c r="US183" s="675">
        <f t="shared" si="2217"/>
        <v>0</v>
      </c>
      <c r="UT183" s="675">
        <f t="shared" si="2218"/>
        <v>0</v>
      </c>
      <c r="UU183" s="675">
        <f t="shared" si="2219"/>
        <v>0</v>
      </c>
      <c r="UV183" s="675">
        <f t="shared" si="2220"/>
        <v>0</v>
      </c>
      <c r="UW183" s="676">
        <f t="shared" si="2221"/>
        <v>0</v>
      </c>
    </row>
    <row r="184" spans="1:569" s="645" customFormat="1" ht="20.100000000000001" customHeight="1">
      <c r="A184" s="677"/>
      <c r="B184" s="677"/>
      <c r="C184" s="752" t="s">
        <v>823</v>
      </c>
      <c r="D184" s="752"/>
      <c r="E184" s="849"/>
      <c r="F184" s="849"/>
      <c r="G184" s="850"/>
      <c r="H184" s="851"/>
      <c r="I184" s="852"/>
      <c r="J184" s="853"/>
      <c r="K184" s="854"/>
      <c r="L184" s="854"/>
      <c r="M184" s="770"/>
      <c r="N184" s="798">
        <f t="shared" si="2456"/>
        <v>0</v>
      </c>
      <c r="O184" s="799">
        <f t="shared" si="2457"/>
        <v>0</v>
      </c>
      <c r="Q184" s="761"/>
      <c r="R184" s="762"/>
      <c r="S184" s="762"/>
      <c r="T184" s="762"/>
      <c r="U184" s="762"/>
      <c r="V184" s="762"/>
      <c r="W184" s="762"/>
      <c r="X184" s="762"/>
      <c r="Y184" s="762"/>
      <c r="Z184" s="762"/>
      <c r="AA184" s="762"/>
      <c r="AB184" s="762"/>
      <c r="AC184" s="762"/>
      <c r="AD184" s="762"/>
      <c r="AE184" s="762"/>
      <c r="AF184" s="763"/>
      <c r="AH184" s="657"/>
      <c r="AI184" s="658">
        <f>SUBTOTAL(9,AI185:AI194)</f>
        <v>10741000</v>
      </c>
      <c r="AJ184" s="657"/>
      <c r="AK184" s="658">
        <f>SUBTOTAL(9,AK185:AK194)</f>
        <v>240000</v>
      </c>
      <c r="AL184" s="657"/>
      <c r="AM184" s="658">
        <f>SUBTOTAL(9,AM185:AM194)</f>
        <v>0</v>
      </c>
      <c r="AN184" s="657"/>
      <c r="AO184" s="658">
        <f>SUBTOTAL(9,AO185:AO194)</f>
        <v>0</v>
      </c>
      <c r="AP184" s="658">
        <f t="shared" si="2162"/>
        <v>0</v>
      </c>
      <c r="AQ184" s="658">
        <f>SUBTOTAL(9,AQ185:AQ194)</f>
        <v>10981000</v>
      </c>
      <c r="AR184" s="657"/>
      <c r="AS184" s="658">
        <f>SUBTOTAL(9,AS185:AS194)</f>
        <v>1227234.48</v>
      </c>
      <c r="AT184" s="658"/>
      <c r="AU184" s="658"/>
      <c r="AV184" s="658">
        <f t="shared" si="1903"/>
        <v>0</v>
      </c>
      <c r="AW184" s="658">
        <f>SUBTOTAL(9,AW185:AW194)</f>
        <v>0</v>
      </c>
      <c r="AX184" s="658">
        <f>SUBTOTAL(9,AX185:AX194)</f>
        <v>0</v>
      </c>
      <c r="AY184" s="658"/>
      <c r="AZ184" s="658">
        <f>SUBTOTAL(9,AZ185:AZ194)</f>
        <v>12208234.479999999</v>
      </c>
      <c r="BA184" s="658">
        <f>SUBTOTAL(9,BA185:BA194)</f>
        <v>9559929.5899999999</v>
      </c>
      <c r="BB184" s="658">
        <f>SUBTOTAL(9,BB185:BB194)</f>
        <v>0</v>
      </c>
      <c r="BC184" s="657"/>
      <c r="BD184" s="658">
        <f>SUBTOTAL(9,BD185:BD194)</f>
        <v>0</v>
      </c>
      <c r="BE184" s="659"/>
      <c r="BG184" s="657"/>
      <c r="BH184" s="658">
        <f>SUBTOTAL(9,BH185:BH194)</f>
        <v>10741000</v>
      </c>
      <c r="BI184" s="657"/>
      <c r="BJ184" s="658">
        <f>SUBTOTAL(9,BJ185:BJ194)</f>
        <v>240000</v>
      </c>
      <c r="BK184" s="657"/>
      <c r="BL184" s="658">
        <f>SUBTOTAL(9,BL185:BL194)</f>
        <v>0</v>
      </c>
      <c r="BM184" s="657"/>
      <c r="BN184" s="658">
        <f>SUBTOTAL(9,BN185:BN194)</f>
        <v>0</v>
      </c>
      <c r="BO184" s="658">
        <f t="shared" si="2167"/>
        <v>0</v>
      </c>
      <c r="BP184" s="658">
        <f>SUBTOTAL(9,BP185:BP194)</f>
        <v>10981000</v>
      </c>
      <c r="BQ184" s="657">
        <f t="shared" ref="BQ184" si="2462">BO184*$BR$5</f>
        <v>0</v>
      </c>
      <c r="BR184" s="658">
        <f>SUBTOTAL(9,BR185:BR194)</f>
        <v>1227234.48</v>
      </c>
      <c r="BS184" s="658">
        <f t="shared" si="2168"/>
        <v>0</v>
      </c>
      <c r="BT184" s="658">
        <f>SUBTOTAL(9,BT185:BT194)</f>
        <v>12208234.479999999</v>
      </c>
      <c r="BU184" s="658">
        <f>SUBTOTAL(9,BU185:BU194)</f>
        <v>9559929.5899999999</v>
      </c>
      <c r="BV184" s="658">
        <f>SUBTOTAL(9,BV185:BV194)</f>
        <v>0</v>
      </c>
      <c r="BW184" s="657"/>
      <c r="BX184" s="658">
        <f>SUBTOTAL(9,BX185:BX194)</f>
        <v>0</v>
      </c>
      <c r="BY184" s="659"/>
      <c r="CA184" s="738"/>
      <c r="CB184" s="664">
        <f>SUBTOTAL(9,CB185:CB194)</f>
        <v>26795000</v>
      </c>
      <c r="CC184" s="739"/>
      <c r="CD184" s="664">
        <f>SUBTOTAL(9,CD185:CD194)</f>
        <v>0</v>
      </c>
      <c r="CE184" s="739"/>
      <c r="CF184" s="664">
        <f>SUBTOTAL(9,CF185:CF194)</f>
        <v>0</v>
      </c>
      <c r="CG184" s="739"/>
      <c r="CH184" s="664">
        <f>SUBTOTAL(9,CH185:CH194)</f>
        <v>7780000</v>
      </c>
      <c r="CI184" s="664">
        <f t="shared" si="2176"/>
        <v>0</v>
      </c>
      <c r="CJ184" s="664">
        <f>SUBTOTAL(9,CJ185:CJ194)</f>
        <v>34575000</v>
      </c>
      <c r="CK184" s="739"/>
      <c r="CL184" s="664">
        <f>SUBTOTAL(9,CL185:CL194)</f>
        <v>0</v>
      </c>
      <c r="CM184" s="664">
        <f t="shared" si="2177"/>
        <v>0</v>
      </c>
      <c r="CN184" s="664">
        <f t="shared" ref="CN184:CV184" si="2463">SUBTOTAL(9,CN185:CN194)</f>
        <v>34575000</v>
      </c>
      <c r="CO184" s="740">
        <f t="shared" si="2463"/>
        <v>0</v>
      </c>
      <c r="CP184" s="740">
        <f t="shared" si="2463"/>
        <v>13405000</v>
      </c>
      <c r="CQ184" s="740">
        <f t="shared" si="2463"/>
        <v>13405000</v>
      </c>
      <c r="CR184" s="740">
        <f t="shared" si="2463"/>
        <v>0</v>
      </c>
      <c r="CS184" s="700">
        <f t="shared" si="2463"/>
        <v>0</v>
      </c>
      <c r="CT184" s="740">
        <f t="shared" si="2463"/>
        <v>0</v>
      </c>
      <c r="CU184" s="740">
        <f t="shared" si="2463"/>
        <v>0</v>
      </c>
      <c r="CV184" s="700">
        <f t="shared" si="2463"/>
        <v>0</v>
      </c>
      <c r="CW184" s="741"/>
      <c r="CX184" s="740">
        <f>SUBTOTAL(9,CX185:CX194)</f>
        <v>0</v>
      </c>
      <c r="CY184" s="742"/>
      <c r="DA184" s="657"/>
      <c r="DB184" s="658">
        <f>SUBTOTAL(9,DB185:DB194)</f>
        <v>10741000</v>
      </c>
      <c r="DC184" s="657"/>
      <c r="DD184" s="658">
        <f>SUBTOTAL(9,DD185:DD194)</f>
        <v>240000</v>
      </c>
      <c r="DE184" s="657"/>
      <c r="DF184" s="658">
        <f>SUBTOTAL(9,DF185:DF194)</f>
        <v>0</v>
      </c>
      <c r="DG184" s="657"/>
      <c r="DH184" s="658">
        <f>SUBTOTAL(9,DH185:DH194)</f>
        <v>0</v>
      </c>
      <c r="DI184" s="658">
        <f t="shared" si="2169"/>
        <v>0</v>
      </c>
      <c r="DJ184" s="658">
        <f>SUBTOTAL(9,DJ185:DJ194)</f>
        <v>10981000</v>
      </c>
      <c r="DK184" s="657"/>
      <c r="DL184" s="658">
        <f>SUBTOTAL(9,DL185:DL194)</f>
        <v>1227234.48</v>
      </c>
      <c r="DM184" s="658">
        <f t="shared" si="2170"/>
        <v>0</v>
      </c>
      <c r="DN184" s="658">
        <f>SUBTOTAL(9,DN185:DN194)</f>
        <v>12208234.479999999</v>
      </c>
      <c r="DO184" s="658">
        <f>SUBTOTAL(9,DO185:DO194)</f>
        <v>9559929.5899999999</v>
      </c>
      <c r="DP184" s="658">
        <f>SUBTOTAL(9,DP185:DP194)</f>
        <v>0</v>
      </c>
      <c r="DQ184" s="657"/>
      <c r="DR184" s="658">
        <f>SUBTOTAL(9,DR185:DR194)</f>
        <v>0</v>
      </c>
      <c r="DS184" s="659"/>
      <c r="DU184" s="667"/>
      <c r="DV184" s="668">
        <f>SUBTOTAL(9,DV185:DV194)</f>
        <v>27300000</v>
      </c>
      <c r="DW184" s="667"/>
      <c r="DX184" s="668">
        <f>SUBTOTAL(9,DX185:DX194)</f>
        <v>0</v>
      </c>
      <c r="DY184" s="667"/>
      <c r="DZ184" s="668">
        <f>SUBTOTAL(9,DZ185:DZ194)</f>
        <v>0</v>
      </c>
      <c r="EA184" s="667"/>
      <c r="EB184" s="668">
        <f>SUBTOTAL(9,EB185:EB194)</f>
        <v>0</v>
      </c>
      <c r="EC184" s="668">
        <f t="shared" si="2171"/>
        <v>0</v>
      </c>
      <c r="ED184" s="668">
        <f>SUBTOTAL(9,ED185:ED194)</f>
        <v>27300000</v>
      </c>
      <c r="EE184" s="667"/>
      <c r="EF184" s="668">
        <f>SUBTOTAL(9,EF185:EF194)</f>
        <v>2988531</v>
      </c>
      <c r="EG184" s="668">
        <f t="shared" si="2172"/>
        <v>0</v>
      </c>
      <c r="EH184" s="668">
        <f>SUBTOTAL(9,EH185:EH194)</f>
        <v>30288531</v>
      </c>
      <c r="EI184" s="668">
        <f>SUBTOTAL(9,EI185:EI194)</f>
        <v>23076976</v>
      </c>
      <c r="EJ184" s="668">
        <f>SUBTOTAL(9,EJ185:EJ194)</f>
        <v>0</v>
      </c>
      <c r="EK184" s="667"/>
      <c r="EL184" s="668">
        <f>SUBTOTAL(9,EL185:EL194)</f>
        <v>0</v>
      </c>
      <c r="EM184" s="669"/>
      <c r="EO184" s="667"/>
      <c r="EP184" s="668">
        <f>SUBTOTAL(9,EP185:EP194)</f>
        <v>26250000</v>
      </c>
      <c r="EQ184" s="667"/>
      <c r="ER184" s="668">
        <f>SUBTOTAL(9,ER185:ER194)</f>
        <v>0</v>
      </c>
      <c r="ES184" s="667"/>
      <c r="ET184" s="668">
        <f>SUBTOTAL(9,ET185:ET194)</f>
        <v>0</v>
      </c>
      <c r="EU184" s="667"/>
      <c r="EV184" s="668">
        <f>SUBTOTAL(9,EV185:EV194)</f>
        <v>3664500</v>
      </c>
      <c r="EW184" s="668">
        <f t="shared" si="2159"/>
        <v>0</v>
      </c>
      <c r="EX184" s="668">
        <f>SUBTOTAL(9,EX185:EX194)</f>
        <v>29914500</v>
      </c>
      <c r="EY184" s="667"/>
      <c r="EZ184" s="668">
        <f>SUBTOTAL(9,EZ185:EZ194)</f>
        <v>3190823.2650000006</v>
      </c>
      <c r="FA184" s="668">
        <f t="shared" si="2160"/>
        <v>0</v>
      </c>
      <c r="FB184" s="668">
        <f>SUBTOTAL(9,FB185:FB194)</f>
        <v>33105323.265000001</v>
      </c>
      <c r="FC184" s="668">
        <f>SUBTOTAL(9,FC185:FC194)</f>
        <v>24970872.4056</v>
      </c>
      <c r="FD184" s="668">
        <f>SUBTOTAL(9,FD185:FD194)</f>
        <v>0</v>
      </c>
      <c r="FE184" s="667"/>
      <c r="FF184" s="668">
        <f>SUBTOTAL(9,FF185:FF194)</f>
        <v>0</v>
      </c>
      <c r="FG184" s="670"/>
      <c r="FI184" s="657"/>
      <c r="FJ184" s="658">
        <f>SUBTOTAL(9,FJ185:FJ194)</f>
        <v>0</v>
      </c>
      <c r="FK184" s="657"/>
      <c r="FL184" s="658">
        <f>SUBTOTAL(9,FL185:FL194)</f>
        <v>0</v>
      </c>
      <c r="FM184" s="657"/>
      <c r="FN184" s="658">
        <f>SUBTOTAL(9,FN185:FN194)</f>
        <v>0</v>
      </c>
      <c r="FO184" s="657"/>
      <c r="FP184" s="658">
        <f>SUBTOTAL(9,FP185:FP194)</f>
        <v>23275760</v>
      </c>
      <c r="FQ184" s="658">
        <f t="shared" si="2163"/>
        <v>0</v>
      </c>
      <c r="FR184" s="658">
        <f>SUBTOTAL(9,FR185:FR194)</f>
        <v>23275760</v>
      </c>
      <c r="FS184" s="657">
        <f t="shared" si="2158"/>
        <v>0</v>
      </c>
      <c r="FT184" s="658">
        <f>SUBTOTAL(9,FT185:FT194)</f>
        <v>1861465.5926631945</v>
      </c>
      <c r="FU184" s="658">
        <f t="shared" si="2164"/>
        <v>0</v>
      </c>
      <c r="FV184" s="658">
        <f>SUBTOTAL(9,FV185:FV194)</f>
        <v>25137225.592663191</v>
      </c>
      <c r="FW184" s="658">
        <f>SUBTOTAL(9,FW185:FW194)</f>
        <v>21197392.481302589</v>
      </c>
      <c r="FX184" s="658">
        <f>SUBTOTAL(9,FX185:FX194)</f>
        <v>0</v>
      </c>
      <c r="FY184" s="657"/>
      <c r="FZ184" s="658">
        <f>SUBTOTAL(9,FZ185:FZ194)</f>
        <v>0</v>
      </c>
      <c r="GA184" s="670"/>
      <c r="GC184" s="657"/>
      <c r="GD184" s="658">
        <f>SUBTOTAL(9,GD185:GD194)</f>
        <v>42950000</v>
      </c>
      <c r="GE184" s="657"/>
      <c r="GF184" s="658">
        <f>SUBTOTAL(9,GF185:GF194)</f>
        <v>0</v>
      </c>
      <c r="GG184" s="657"/>
      <c r="GH184" s="658">
        <f>SUBTOTAL(9,GH185:GH194)</f>
        <v>0</v>
      </c>
      <c r="GI184" s="657"/>
      <c r="GJ184" s="658">
        <f>SUBTOTAL(9,GJ185:GJ194)</f>
        <v>0</v>
      </c>
      <c r="GK184" s="658">
        <f t="shared" si="2165"/>
        <v>0</v>
      </c>
      <c r="GL184" s="658">
        <f>SUBTOTAL(9,GL185:GL194)</f>
        <v>42950000</v>
      </c>
      <c r="GM184" s="657"/>
      <c r="GN184" s="658">
        <f>SUBTOTAL(9,GN185:GN194)</f>
        <v>4701736.5</v>
      </c>
      <c r="GO184" s="658">
        <f t="shared" si="2166"/>
        <v>0</v>
      </c>
      <c r="GP184" s="658">
        <f>SUBTOTAL(9,GP185:GP194)</f>
        <v>47651736.5</v>
      </c>
      <c r="GQ184" s="658">
        <f>SUBTOTAL(9,GQ185:GQ194)</f>
        <v>42492701</v>
      </c>
      <c r="GR184" s="658">
        <f>SUBTOTAL(9,GR185:GR194)</f>
        <v>0</v>
      </c>
      <c r="GS184" s="657"/>
      <c r="GT184" s="658">
        <f>SUBTOTAL(9,GT185:GT194)</f>
        <v>0</v>
      </c>
      <c r="GU184" s="670"/>
      <c r="GW184" s="657"/>
      <c r="GX184" s="658">
        <f>SUBTOTAL(9,GX185:GX194)</f>
        <v>10741000</v>
      </c>
      <c r="GY184" s="657"/>
      <c r="GZ184" s="658">
        <f>SUBTOTAL(9,GZ185:GZ194)</f>
        <v>240000</v>
      </c>
      <c r="HA184" s="657"/>
      <c r="HB184" s="658">
        <f>SUBTOTAL(9,HB185:HB194)</f>
        <v>0</v>
      </c>
      <c r="HC184" s="657"/>
      <c r="HD184" s="658">
        <f>SUBTOTAL(9,HD185:HD194)</f>
        <v>0</v>
      </c>
      <c r="HE184" s="658">
        <f t="shared" si="2173"/>
        <v>0</v>
      </c>
      <c r="HF184" s="658">
        <f>SUBTOTAL(9,HF185:HF194)</f>
        <v>10981000</v>
      </c>
      <c r="HG184" s="657"/>
      <c r="HH184" s="658">
        <f>SUBTOTAL(9,HH185:HH194)</f>
        <v>1227234.48</v>
      </c>
      <c r="HI184" s="658">
        <f t="shared" si="2174"/>
        <v>0</v>
      </c>
      <c r="HJ184" s="658">
        <f>SUBTOTAL(9,HJ185:HJ194)</f>
        <v>12208234.479999999</v>
      </c>
      <c r="HK184" s="658">
        <f>SUBTOTAL(9,HK185:HK194)</f>
        <v>9559929.5899999999</v>
      </c>
      <c r="HL184" s="658">
        <f>SUBTOTAL(9,HL185:HL194)</f>
        <v>0</v>
      </c>
      <c r="HM184" s="657"/>
      <c r="HN184" s="658">
        <f>SUBTOTAL(9,HN185:HN194)</f>
        <v>0</v>
      </c>
      <c r="HO184" s="659"/>
      <c r="HQ184" s="671"/>
      <c r="HR184" s="672">
        <f>SUBTOTAL(9,HR185:HR194)</f>
        <v>0</v>
      </c>
      <c r="HS184" s="671"/>
      <c r="HT184" s="672">
        <f>SUBTOTAL(9,HT185:HT194)</f>
        <v>0</v>
      </c>
      <c r="HU184" s="671"/>
      <c r="HV184" s="672">
        <f>SUBTOTAL(9,HV185:HV194)</f>
        <v>0</v>
      </c>
      <c r="HW184" s="671"/>
      <c r="HX184" s="672">
        <f>SUBTOTAL(9,HX185:HX194)</f>
        <v>0</v>
      </c>
      <c r="HY184" s="673">
        <f t="shared" si="2178"/>
        <v>0</v>
      </c>
      <c r="HZ184" s="672">
        <f>SUBTOTAL(9,HZ185:HZ194)</f>
        <v>0</v>
      </c>
      <c r="IA184" s="671"/>
      <c r="IB184" s="672">
        <f>SUBTOTAL(9,IB185:IB194)</f>
        <v>0</v>
      </c>
      <c r="IC184" s="673">
        <f t="shared" si="2179"/>
        <v>0</v>
      </c>
      <c r="ID184" s="672">
        <f>SUBTOTAL(9,ID185:ID194)</f>
        <v>0</v>
      </c>
      <c r="IE184" s="672">
        <f>SUBTOTAL(9,IE185:IE194)</f>
        <v>0</v>
      </c>
      <c r="IF184" s="672">
        <f>SUBTOTAL(9,IF185:IF194)</f>
        <v>0</v>
      </c>
      <c r="IG184" s="671"/>
      <c r="IH184" s="672">
        <f>SUBTOTAL(9,IH185:IH194)</f>
        <v>0</v>
      </c>
      <c r="II184" s="670"/>
      <c r="IK184" s="671"/>
      <c r="IL184" s="672">
        <f>SUBTOTAL(9,IL185:IL194)</f>
        <v>0</v>
      </c>
      <c r="IM184" s="671"/>
      <c r="IN184" s="672">
        <f>SUBTOTAL(9,IN185:IN194)</f>
        <v>0</v>
      </c>
      <c r="IO184" s="671"/>
      <c r="IP184" s="672">
        <f>SUBTOTAL(9,IP185:IP194)</f>
        <v>0</v>
      </c>
      <c r="IQ184" s="671"/>
      <c r="IR184" s="672">
        <f>SUBTOTAL(9,IR185:IR194)</f>
        <v>0</v>
      </c>
      <c r="IS184" s="673">
        <f t="shared" si="2180"/>
        <v>0</v>
      </c>
      <c r="IT184" s="672">
        <f>SUBTOTAL(9,IT185:IT194)</f>
        <v>0</v>
      </c>
      <c r="IU184" s="671"/>
      <c r="IV184" s="672">
        <f>SUBTOTAL(9,IV185:IV194)</f>
        <v>0</v>
      </c>
      <c r="IW184" s="673">
        <f t="shared" si="2181"/>
        <v>0</v>
      </c>
      <c r="IX184" s="672">
        <f>SUBTOTAL(9,IX185:IX194)</f>
        <v>0</v>
      </c>
      <c r="IY184" s="672">
        <f>SUBTOTAL(9,IY185:IY194)</f>
        <v>0</v>
      </c>
      <c r="IZ184" s="672">
        <f>SUBTOTAL(9,IZ185:IZ194)</f>
        <v>0</v>
      </c>
      <c r="JA184" s="671"/>
      <c r="JB184" s="672">
        <f>SUBTOTAL(9,JB185:JB194)</f>
        <v>0</v>
      </c>
      <c r="JC184" s="670"/>
      <c r="JE184" s="671"/>
      <c r="JF184" s="672">
        <f>SUBTOTAL(9,JF185:JF194)</f>
        <v>0</v>
      </c>
      <c r="JG184" s="671"/>
      <c r="JH184" s="672">
        <f>SUBTOTAL(9,JH185:JH194)</f>
        <v>0</v>
      </c>
      <c r="JI184" s="671"/>
      <c r="JJ184" s="672">
        <f>SUBTOTAL(9,JJ185:JJ194)</f>
        <v>0</v>
      </c>
      <c r="JK184" s="671"/>
      <c r="JL184" s="672">
        <f>SUBTOTAL(9,JL185:JL194)</f>
        <v>0</v>
      </c>
      <c r="JM184" s="673">
        <f t="shared" si="2182"/>
        <v>0</v>
      </c>
      <c r="JN184" s="672">
        <f>SUBTOTAL(9,JN185:JN194)</f>
        <v>0</v>
      </c>
      <c r="JO184" s="671"/>
      <c r="JP184" s="672">
        <f>SUBTOTAL(9,JP185:JP194)</f>
        <v>0</v>
      </c>
      <c r="JQ184" s="673">
        <f t="shared" si="2183"/>
        <v>0</v>
      </c>
      <c r="JR184" s="672">
        <f>SUBTOTAL(9,JR185:JR194)</f>
        <v>0</v>
      </c>
      <c r="JS184" s="672">
        <f>SUBTOTAL(9,JS185:JS194)</f>
        <v>0</v>
      </c>
      <c r="JT184" s="672">
        <f>SUBTOTAL(9,JT185:JT194)</f>
        <v>0</v>
      </c>
      <c r="JU184" s="671"/>
      <c r="JV184" s="672">
        <f>SUBTOTAL(9,JV185:JV194)</f>
        <v>0</v>
      </c>
      <c r="JW184" s="670"/>
      <c r="JY184" s="671"/>
      <c r="JZ184" s="672">
        <f>SUBTOTAL(9,JZ185:JZ194)</f>
        <v>0</v>
      </c>
      <c r="KA184" s="671"/>
      <c r="KB184" s="672">
        <f>SUBTOTAL(9,KB185:KB194)</f>
        <v>0</v>
      </c>
      <c r="KC184" s="671"/>
      <c r="KD184" s="672">
        <f>SUBTOTAL(9,KD185:KD194)</f>
        <v>0</v>
      </c>
      <c r="KE184" s="671"/>
      <c r="KF184" s="672">
        <f>SUBTOTAL(9,KF185:KF194)</f>
        <v>0</v>
      </c>
      <c r="KG184" s="673">
        <f t="shared" si="2184"/>
        <v>0</v>
      </c>
      <c r="KH184" s="672">
        <f>SUBTOTAL(9,KH185:KH194)</f>
        <v>0</v>
      </c>
      <c r="KI184" s="671"/>
      <c r="KJ184" s="672">
        <f>SUBTOTAL(9,KJ185:KJ194)</f>
        <v>0</v>
      </c>
      <c r="KK184" s="673">
        <f t="shared" si="2185"/>
        <v>0</v>
      </c>
      <c r="KL184" s="672">
        <f>SUBTOTAL(9,KL185:KL194)</f>
        <v>0</v>
      </c>
      <c r="KM184" s="672">
        <f>SUBTOTAL(9,KM185:KM194)</f>
        <v>0</v>
      </c>
      <c r="KN184" s="672">
        <f>SUBTOTAL(9,KN185:KN194)</f>
        <v>0</v>
      </c>
      <c r="KO184" s="671"/>
      <c r="KP184" s="672">
        <f>SUBTOTAL(9,KP185:KP194)</f>
        <v>0</v>
      </c>
      <c r="KQ184" s="670"/>
      <c r="KS184" s="671"/>
      <c r="KT184" s="672">
        <f>SUBTOTAL(9,KT185:KT194)</f>
        <v>0</v>
      </c>
      <c r="KU184" s="671"/>
      <c r="KV184" s="672">
        <f>SUBTOTAL(9,KV185:KV194)</f>
        <v>0</v>
      </c>
      <c r="KW184" s="671"/>
      <c r="KX184" s="672">
        <f>SUBTOTAL(9,KX185:KX194)</f>
        <v>0</v>
      </c>
      <c r="KY184" s="671"/>
      <c r="KZ184" s="672">
        <f>SUBTOTAL(9,KZ185:KZ194)</f>
        <v>0</v>
      </c>
      <c r="LA184" s="673">
        <f t="shared" si="2186"/>
        <v>0</v>
      </c>
      <c r="LB184" s="672">
        <f>SUBTOTAL(9,LB185:LB194)</f>
        <v>0</v>
      </c>
      <c r="LC184" s="671"/>
      <c r="LD184" s="672">
        <f>SUBTOTAL(9,LD185:LD194)</f>
        <v>0</v>
      </c>
      <c r="LE184" s="673">
        <f t="shared" si="2187"/>
        <v>0</v>
      </c>
      <c r="LF184" s="672">
        <f>SUBTOTAL(9,LF185:LF194)</f>
        <v>0</v>
      </c>
      <c r="LG184" s="672">
        <f>SUBTOTAL(9,LG185:LG194)</f>
        <v>0</v>
      </c>
      <c r="LH184" s="672">
        <f>SUBTOTAL(9,LH185:LH194)</f>
        <v>0</v>
      </c>
      <c r="LI184" s="671"/>
      <c r="LJ184" s="672">
        <f>SUBTOTAL(9,LJ185:LJ194)</f>
        <v>0</v>
      </c>
      <c r="LK184" s="670"/>
      <c r="LM184" s="671"/>
      <c r="LN184" s="672">
        <f>SUBTOTAL(9,LN185:LN194)</f>
        <v>0</v>
      </c>
      <c r="LO184" s="671"/>
      <c r="LP184" s="672">
        <f>SUBTOTAL(9,LP185:LP194)</f>
        <v>0</v>
      </c>
      <c r="LQ184" s="671"/>
      <c r="LR184" s="672">
        <f>SUBTOTAL(9,LR185:LR194)</f>
        <v>0</v>
      </c>
      <c r="LS184" s="671"/>
      <c r="LT184" s="672">
        <f>SUBTOTAL(9,LT185:LT194)</f>
        <v>0</v>
      </c>
      <c r="LU184" s="673">
        <f t="shared" si="2188"/>
        <v>0</v>
      </c>
      <c r="LV184" s="672">
        <f>SUBTOTAL(9,LV185:LV194)</f>
        <v>0</v>
      </c>
      <c r="LW184" s="671"/>
      <c r="LX184" s="672">
        <f>SUBTOTAL(9,LX185:LX194)</f>
        <v>0</v>
      </c>
      <c r="LY184" s="673">
        <f t="shared" si="2189"/>
        <v>0</v>
      </c>
      <c r="LZ184" s="672">
        <f>SUBTOTAL(9,LZ185:LZ194)</f>
        <v>0</v>
      </c>
      <c r="MA184" s="672">
        <f>SUBTOTAL(9,MA185:MA194)</f>
        <v>0</v>
      </c>
      <c r="MB184" s="672">
        <f>SUBTOTAL(9,MB185:MB194)</f>
        <v>0</v>
      </c>
      <c r="MC184" s="671"/>
      <c r="MD184" s="672">
        <f>SUBTOTAL(9,MD185:MD194)</f>
        <v>0</v>
      </c>
      <c r="ME184" s="670"/>
      <c r="MG184" s="671"/>
      <c r="MH184" s="672">
        <f>SUBTOTAL(9,MH185:MH194)</f>
        <v>0</v>
      </c>
      <c r="MI184" s="671"/>
      <c r="MJ184" s="672">
        <f>SUBTOTAL(9,MJ185:MJ194)</f>
        <v>0</v>
      </c>
      <c r="MK184" s="671"/>
      <c r="ML184" s="672">
        <f>SUBTOTAL(9,ML185:ML194)</f>
        <v>0</v>
      </c>
      <c r="MM184" s="671"/>
      <c r="MN184" s="672">
        <f>SUBTOTAL(9,MN185:MN194)</f>
        <v>0</v>
      </c>
      <c r="MO184" s="673">
        <f t="shared" si="2190"/>
        <v>0</v>
      </c>
      <c r="MP184" s="672">
        <f>SUBTOTAL(9,MP185:MP194)</f>
        <v>0</v>
      </c>
      <c r="MQ184" s="671"/>
      <c r="MR184" s="672">
        <f>SUBTOTAL(9,MR185:MR194)</f>
        <v>0</v>
      </c>
      <c r="MS184" s="673">
        <f t="shared" si="2191"/>
        <v>0</v>
      </c>
      <c r="MT184" s="672">
        <f>SUBTOTAL(9,MT185:MT194)</f>
        <v>0</v>
      </c>
      <c r="MU184" s="672">
        <f>SUBTOTAL(9,MU185:MU194)</f>
        <v>0</v>
      </c>
      <c r="MV184" s="672">
        <f>SUBTOTAL(9,MV185:MV194)</f>
        <v>0</v>
      </c>
      <c r="MW184" s="671"/>
      <c r="MX184" s="672">
        <f>SUBTOTAL(9,MX185:MX194)</f>
        <v>0</v>
      </c>
      <c r="MY184" s="670"/>
      <c r="NA184" s="671"/>
      <c r="NB184" s="672">
        <f>SUBTOTAL(9,NB185:NB194)</f>
        <v>0</v>
      </c>
      <c r="NC184" s="671"/>
      <c r="ND184" s="672">
        <f>SUBTOTAL(9,ND185:ND194)</f>
        <v>0</v>
      </c>
      <c r="NE184" s="671"/>
      <c r="NF184" s="672">
        <f>SUBTOTAL(9,NF185:NF194)</f>
        <v>0</v>
      </c>
      <c r="NG184" s="671"/>
      <c r="NH184" s="672">
        <f>SUBTOTAL(9,NH185:NH194)</f>
        <v>0</v>
      </c>
      <c r="NI184" s="673">
        <f t="shared" si="2192"/>
        <v>0</v>
      </c>
      <c r="NJ184" s="672">
        <f>SUBTOTAL(9,NJ185:NJ194)</f>
        <v>0</v>
      </c>
      <c r="NK184" s="671"/>
      <c r="NL184" s="672">
        <f>SUBTOTAL(9,NL185:NL194)</f>
        <v>0</v>
      </c>
      <c r="NM184" s="673">
        <f t="shared" si="2193"/>
        <v>0</v>
      </c>
      <c r="NN184" s="672">
        <f>SUBTOTAL(9,NN185:NN194)</f>
        <v>0</v>
      </c>
      <c r="NO184" s="672">
        <f>SUBTOTAL(9,NO185:NO194)</f>
        <v>0</v>
      </c>
      <c r="NP184" s="672">
        <f>SUBTOTAL(9,NP185:NP194)</f>
        <v>0</v>
      </c>
      <c r="NQ184" s="671"/>
      <c r="NR184" s="672">
        <f>SUBTOTAL(9,NR185:NR194)</f>
        <v>0</v>
      </c>
      <c r="NS184" s="670"/>
      <c r="NU184" s="671"/>
      <c r="NV184" s="672">
        <f>SUBTOTAL(9,NV185:NV194)</f>
        <v>0</v>
      </c>
      <c r="NW184" s="671"/>
      <c r="NX184" s="672">
        <f>SUBTOTAL(9,NX185:NX194)</f>
        <v>0</v>
      </c>
      <c r="NY184" s="671"/>
      <c r="NZ184" s="672">
        <f>SUBTOTAL(9,NZ185:NZ194)</f>
        <v>0</v>
      </c>
      <c r="OA184" s="671"/>
      <c r="OB184" s="672">
        <f>SUBTOTAL(9,OB185:OB194)</f>
        <v>0</v>
      </c>
      <c r="OC184" s="673">
        <f t="shared" si="2194"/>
        <v>0</v>
      </c>
      <c r="OD184" s="672">
        <f>SUBTOTAL(9,OD185:OD194)</f>
        <v>0</v>
      </c>
      <c r="OE184" s="671"/>
      <c r="OF184" s="672">
        <f>SUBTOTAL(9,OF185:OF194)</f>
        <v>0</v>
      </c>
      <c r="OG184" s="673">
        <f t="shared" si="2195"/>
        <v>0</v>
      </c>
      <c r="OH184" s="672">
        <f>SUBTOTAL(9,OH185:OH194)</f>
        <v>0</v>
      </c>
      <c r="OI184" s="672">
        <f>SUBTOTAL(9,OI185:OI194)</f>
        <v>0</v>
      </c>
      <c r="OJ184" s="672">
        <f>SUBTOTAL(9,OJ185:OJ194)</f>
        <v>0</v>
      </c>
      <c r="OK184" s="671"/>
      <c r="OL184" s="672">
        <f>SUBTOTAL(9,OL185:OL194)</f>
        <v>0</v>
      </c>
      <c r="OM184" s="670"/>
      <c r="OO184" s="671"/>
      <c r="OP184" s="672">
        <f>SUBTOTAL(9,OP185:OP194)</f>
        <v>0</v>
      </c>
      <c r="OQ184" s="671"/>
      <c r="OR184" s="672">
        <f>SUBTOTAL(9,OR185:OR194)</f>
        <v>0</v>
      </c>
      <c r="OS184" s="671"/>
      <c r="OT184" s="672">
        <f>SUBTOTAL(9,OT185:OT194)</f>
        <v>0</v>
      </c>
      <c r="OU184" s="671"/>
      <c r="OV184" s="672">
        <f>SUBTOTAL(9,OV185:OV194)</f>
        <v>0</v>
      </c>
      <c r="OW184" s="673">
        <f t="shared" si="2196"/>
        <v>0</v>
      </c>
      <c r="OX184" s="672">
        <f>SUBTOTAL(9,OX185:OX194)</f>
        <v>0</v>
      </c>
      <c r="OY184" s="671"/>
      <c r="OZ184" s="672">
        <f>SUBTOTAL(9,OZ185:OZ194)</f>
        <v>0</v>
      </c>
      <c r="PA184" s="673">
        <f t="shared" si="2197"/>
        <v>0</v>
      </c>
      <c r="PB184" s="672">
        <f>SUBTOTAL(9,PB185:PB194)</f>
        <v>0</v>
      </c>
      <c r="PC184" s="672">
        <f>SUBTOTAL(9,PC185:PC194)</f>
        <v>0</v>
      </c>
      <c r="PD184" s="672">
        <f>SUBTOTAL(9,PD185:PD194)</f>
        <v>0</v>
      </c>
      <c r="PE184" s="671"/>
      <c r="PF184" s="672">
        <f>SUBTOTAL(9,PF185:PF194)</f>
        <v>0</v>
      </c>
      <c r="PG184" s="670"/>
      <c r="PI184" s="671"/>
      <c r="PJ184" s="672">
        <f>SUBTOTAL(9,PJ185:PJ194)</f>
        <v>0</v>
      </c>
      <c r="PK184" s="671"/>
      <c r="PL184" s="672">
        <f>SUBTOTAL(9,PL185:PL194)</f>
        <v>0</v>
      </c>
      <c r="PM184" s="671"/>
      <c r="PN184" s="672">
        <f>SUBTOTAL(9,PN185:PN194)</f>
        <v>0</v>
      </c>
      <c r="PO184" s="671"/>
      <c r="PP184" s="672">
        <f>SUBTOTAL(9,PP185:PP194)</f>
        <v>0</v>
      </c>
      <c r="PQ184" s="673">
        <f t="shared" si="2198"/>
        <v>0</v>
      </c>
      <c r="PR184" s="672">
        <f>SUBTOTAL(9,PR185:PR194)</f>
        <v>0</v>
      </c>
      <c r="PS184" s="671"/>
      <c r="PT184" s="672">
        <f>SUBTOTAL(9,PT185:PT194)</f>
        <v>0</v>
      </c>
      <c r="PU184" s="673">
        <f t="shared" si="2199"/>
        <v>0</v>
      </c>
      <c r="PV184" s="672">
        <f>SUBTOTAL(9,PV185:PV194)</f>
        <v>0</v>
      </c>
      <c r="PW184" s="672">
        <f>SUBTOTAL(9,PW185:PW194)</f>
        <v>0</v>
      </c>
      <c r="PX184" s="672">
        <f>SUBTOTAL(9,PX185:PX194)</f>
        <v>0</v>
      </c>
      <c r="PY184" s="671"/>
      <c r="PZ184" s="672">
        <f>SUBTOTAL(9,PZ185:PZ194)</f>
        <v>0</v>
      </c>
      <c r="QA184" s="670"/>
      <c r="QC184" s="671"/>
      <c r="QD184" s="672">
        <f>SUBTOTAL(9,QD185:QD194)</f>
        <v>0</v>
      </c>
      <c r="QE184" s="671"/>
      <c r="QF184" s="672">
        <f>SUBTOTAL(9,QF185:QF194)</f>
        <v>0</v>
      </c>
      <c r="QG184" s="671"/>
      <c r="QH184" s="672">
        <f>SUBTOTAL(9,QH185:QH194)</f>
        <v>0</v>
      </c>
      <c r="QI184" s="671"/>
      <c r="QJ184" s="672">
        <f>SUBTOTAL(9,QJ185:QJ194)</f>
        <v>0</v>
      </c>
      <c r="QK184" s="673">
        <f t="shared" si="2200"/>
        <v>0</v>
      </c>
      <c r="QL184" s="672">
        <f>SUBTOTAL(9,QL185:QL194)</f>
        <v>0</v>
      </c>
      <c r="QM184" s="671"/>
      <c r="QN184" s="672">
        <f>SUBTOTAL(9,QN185:QN194)</f>
        <v>0</v>
      </c>
      <c r="QO184" s="673">
        <f t="shared" si="2201"/>
        <v>0</v>
      </c>
      <c r="QP184" s="672">
        <f>SUBTOTAL(9,QP185:QP194)</f>
        <v>0</v>
      </c>
      <c r="QQ184" s="672">
        <f>SUBTOTAL(9,QQ185:QQ194)</f>
        <v>0</v>
      </c>
      <c r="QR184" s="672">
        <f>SUBTOTAL(9,QR185:QR194)</f>
        <v>0</v>
      </c>
      <c r="QS184" s="671"/>
      <c r="QT184" s="672">
        <f>SUBTOTAL(9,QT185:QT194)</f>
        <v>0</v>
      </c>
      <c r="QU184" s="670"/>
      <c r="RA184" s="785">
        <f t="shared" si="2144"/>
        <v>0</v>
      </c>
      <c r="RB184" s="785" t="e">
        <f t="shared" ref="RB184:RB194" si="2464">SUM(RC184:RT184)</f>
        <v>#REF!</v>
      </c>
      <c r="RC184" s="677">
        <f t="shared" si="2146"/>
        <v>0</v>
      </c>
      <c r="RD184" s="677">
        <f t="shared" si="2146"/>
        <v>0</v>
      </c>
      <c r="RE184" s="677">
        <f t="shared" si="2146"/>
        <v>0</v>
      </c>
      <c r="RF184" s="677">
        <f t="shared" si="2146"/>
        <v>0</v>
      </c>
      <c r="RG184" s="677">
        <f t="shared" si="2146"/>
        <v>0</v>
      </c>
      <c r="RH184" s="677">
        <f t="shared" si="2146"/>
        <v>0</v>
      </c>
      <c r="RI184" s="677">
        <f t="shared" si="2146"/>
        <v>0</v>
      </c>
      <c r="RJ184" s="677">
        <f t="shared" si="2146"/>
        <v>0</v>
      </c>
      <c r="RK184" s="677" t="e">
        <f>#REF!</f>
        <v>#REF!</v>
      </c>
      <c r="RL184" s="677" t="e">
        <f>#REF!</f>
        <v>#REF!</v>
      </c>
      <c r="RM184" s="677">
        <f t="shared" si="2147"/>
        <v>0</v>
      </c>
      <c r="RN184" s="677">
        <f t="shared" si="2147"/>
        <v>0</v>
      </c>
      <c r="RO184" s="677">
        <f t="shared" si="2147"/>
        <v>0</v>
      </c>
      <c r="RP184" s="677">
        <f t="shared" si="2147"/>
        <v>0</v>
      </c>
      <c r="RQ184" s="677">
        <f t="shared" si="2147"/>
        <v>0</v>
      </c>
      <c r="RR184" s="677">
        <f t="shared" si="2147"/>
        <v>0</v>
      </c>
      <c r="RS184" s="677">
        <f t="shared" si="2147"/>
        <v>0</v>
      </c>
      <c r="RT184" s="677">
        <f t="shared" si="2147"/>
        <v>0</v>
      </c>
      <c r="RV184" s="675">
        <f t="shared" si="2148"/>
        <v>0</v>
      </c>
      <c r="RW184" s="675">
        <f t="shared" si="2149"/>
        <v>0</v>
      </c>
      <c r="RX184" s="675">
        <f t="shared" si="2150"/>
        <v>0</v>
      </c>
      <c r="RY184" s="675">
        <f t="shared" si="2151"/>
        <v>0</v>
      </c>
      <c r="RZ184" s="675">
        <f t="shared" si="2152"/>
        <v>0</v>
      </c>
      <c r="SA184" s="675">
        <f t="shared" si="2153"/>
        <v>0</v>
      </c>
      <c r="SB184" s="675">
        <f t="shared" si="2154"/>
        <v>0</v>
      </c>
      <c r="SC184" s="675">
        <f t="shared" si="2155"/>
        <v>0</v>
      </c>
      <c r="SD184" s="675" t="e">
        <f xml:space="preserve"> SUMIF(#REF!,$SD$8,#REF!)</f>
        <v>#REF!</v>
      </c>
      <c r="SE184" s="675" t="e">
        <f xml:space="preserve"> SUMIF(#REF!,$SE$8,#REF!)</f>
        <v>#REF!</v>
      </c>
      <c r="SG184" s="675">
        <f t="shared" si="2461"/>
        <v>0</v>
      </c>
      <c r="SH184" s="675">
        <f t="shared" si="2461"/>
        <v>0</v>
      </c>
      <c r="SI184" s="675">
        <f t="shared" si="2461"/>
        <v>0</v>
      </c>
      <c r="SJ184" s="675">
        <f t="shared" si="2461"/>
        <v>0</v>
      </c>
      <c r="SK184" s="675">
        <f t="shared" si="2461"/>
        <v>0</v>
      </c>
      <c r="SL184" s="675">
        <f t="shared" si="2461"/>
        <v>0</v>
      </c>
      <c r="SM184" s="675">
        <f t="shared" si="2461"/>
        <v>0</v>
      </c>
      <c r="SN184" s="675">
        <f t="shared" si="2461"/>
        <v>0</v>
      </c>
      <c r="SO184" s="675" t="e">
        <f t="shared" si="2461"/>
        <v>#REF!</v>
      </c>
      <c r="SP184" s="675" t="e">
        <f t="shared" si="2461"/>
        <v>#REF!</v>
      </c>
      <c r="SQ184" s="675">
        <f t="shared" si="2461"/>
        <v>0</v>
      </c>
      <c r="SR184" s="675">
        <f t="shared" si="2461"/>
        <v>0</v>
      </c>
      <c r="SS184" s="675">
        <f t="shared" si="2461"/>
        <v>0</v>
      </c>
      <c r="ST184" s="675">
        <f t="shared" si="2461"/>
        <v>0</v>
      </c>
      <c r="SU184" s="675">
        <f t="shared" si="2461"/>
        <v>0</v>
      </c>
      <c r="SV184" s="675">
        <f t="shared" si="2460"/>
        <v>0</v>
      </c>
      <c r="SW184" s="675">
        <f t="shared" si="2460"/>
        <v>0</v>
      </c>
      <c r="SX184" s="675">
        <f t="shared" si="2460"/>
        <v>0</v>
      </c>
      <c r="SY184" s="675" t="e">
        <f>#REF!*$AP184</f>
        <v>#REF!</v>
      </c>
      <c r="SZ184" s="675" t="e">
        <f>#REF!*$AP184</f>
        <v>#REF!</v>
      </c>
      <c r="TA184" s="675" t="e">
        <f>#REF!*$AP184</f>
        <v>#REF!</v>
      </c>
      <c r="TB184" s="675" t="e">
        <f>#REF!*$AP184</f>
        <v>#REF!</v>
      </c>
      <c r="TC184" s="675" t="e">
        <f>#REF!*$AP184</f>
        <v>#REF!</v>
      </c>
      <c r="TE184" s="675">
        <f t="shared" si="2202"/>
        <v>0</v>
      </c>
      <c r="TF184" s="675">
        <f t="shared" si="2203"/>
        <v>0</v>
      </c>
      <c r="TG184" s="675">
        <f t="shared" si="2204"/>
        <v>0</v>
      </c>
      <c r="TH184" s="675">
        <f t="shared" si="2205"/>
        <v>0</v>
      </c>
      <c r="TI184" s="675">
        <f t="shared" si="2206"/>
        <v>0</v>
      </c>
      <c r="TJ184" s="675">
        <f t="shared" si="2207"/>
        <v>0</v>
      </c>
      <c r="TK184" s="675">
        <f t="shared" si="2208"/>
        <v>0</v>
      </c>
      <c r="TL184" s="675">
        <f t="shared" si="2209"/>
        <v>0</v>
      </c>
      <c r="TM184" s="675">
        <f t="shared" si="2210"/>
        <v>0</v>
      </c>
      <c r="TN184" s="676">
        <f t="shared" si="2211"/>
        <v>0</v>
      </c>
      <c r="TP184" s="675">
        <f>IFERROR(SG184*(1+LEVEL_2!#REF!),0)</f>
        <v>0</v>
      </c>
      <c r="TQ184" s="675">
        <f>IFERROR(SH184*(1+LEVEL_2!#REF!),0)</f>
        <v>0</v>
      </c>
      <c r="TR184" s="675">
        <f>IFERROR(SI184*(1+LEVEL_2!#REF!),0)</f>
        <v>0</v>
      </c>
      <c r="TS184" s="675">
        <f>IFERROR(SJ184*(1+LEVEL_2!#REF!),0)</f>
        <v>0</v>
      </c>
      <c r="TT184" s="675">
        <f>IFERROR(SK184*(1+LEVEL_2!#REF!),0)</f>
        <v>0</v>
      </c>
      <c r="TU184" s="675">
        <f>IFERROR(SL184*(1+LEVEL_2!#REF!),0)</f>
        <v>0</v>
      </c>
      <c r="TV184" s="675">
        <f>IFERROR(SM184*(1+LEVEL_2!#REF!),0)</f>
        <v>0</v>
      </c>
      <c r="TW184" s="675">
        <f>IFERROR(SN184*(1+LEVEL_2!#REF!),0)</f>
        <v>0</v>
      </c>
      <c r="TX184" s="675">
        <f>IFERROR(SO184*(1+LEVEL_2!#REF!),0)</f>
        <v>0</v>
      </c>
      <c r="TY184" s="675">
        <f>IFERROR(SP184*(1+LEVEL_2!#REF!),0)</f>
        <v>0</v>
      </c>
      <c r="TZ184" s="675">
        <f>IFERROR(SQ184*(1+LEVEL_2!#REF!),0)</f>
        <v>0</v>
      </c>
      <c r="UA184" s="675">
        <f>IFERROR(SR184*(1+LEVEL_2!#REF!),0)</f>
        <v>0</v>
      </c>
      <c r="UB184" s="675">
        <f>IFERROR(SS184*(1+LEVEL_2!#REF!),0)</f>
        <v>0</v>
      </c>
      <c r="UC184" s="675">
        <f>IFERROR(ST184*(1+LEVEL_2!#REF!),0)</f>
        <v>0</v>
      </c>
      <c r="UD184" s="675">
        <f>IFERROR(SU184*(1+LEVEL_2!#REF!),0)</f>
        <v>0</v>
      </c>
      <c r="UE184" s="675">
        <f>IFERROR(SV184*(1+LEVEL_2!#REF!),0)</f>
        <v>0</v>
      </c>
      <c r="UF184" s="675">
        <f>IFERROR(SW184*(1+LEVEL_2!#REF!),0)</f>
        <v>0</v>
      </c>
      <c r="UG184" s="675">
        <f>IFERROR(SX184*(1+LEVEL_2!#REF!),0)</f>
        <v>0</v>
      </c>
      <c r="UH184" s="675">
        <f>IFERROR(SY184*(1+LEVEL_2!#REF!),0)</f>
        <v>0</v>
      </c>
      <c r="UI184" s="675">
        <f>IFERROR(SZ184*(1+LEVEL_2!#REF!),0)</f>
        <v>0</v>
      </c>
      <c r="UJ184" s="675">
        <f>IFERROR(TA184*(1+LEVEL_2!#REF!),0)</f>
        <v>0</v>
      </c>
      <c r="UK184" s="675">
        <f>IFERROR(TB184*(1+LEVEL_2!#REF!),0)</f>
        <v>0</v>
      </c>
      <c r="UL184" s="675">
        <f>IFERROR(TC184*(1+LEVEL_2!#REF!),0)</f>
        <v>0</v>
      </c>
      <c r="UN184" s="675">
        <f t="shared" si="2212"/>
        <v>0</v>
      </c>
      <c r="UO184" s="675">
        <f t="shared" si="2213"/>
        <v>0</v>
      </c>
      <c r="UP184" s="675">
        <f t="shared" si="2214"/>
        <v>0</v>
      </c>
      <c r="UQ184" s="675">
        <f t="shared" si="2215"/>
        <v>0</v>
      </c>
      <c r="UR184" s="675">
        <f t="shared" si="2216"/>
        <v>0</v>
      </c>
      <c r="US184" s="675">
        <f t="shared" si="2217"/>
        <v>0</v>
      </c>
      <c r="UT184" s="675">
        <f t="shared" si="2218"/>
        <v>0</v>
      </c>
      <c r="UU184" s="675">
        <f t="shared" si="2219"/>
        <v>0</v>
      </c>
      <c r="UV184" s="675">
        <f t="shared" si="2220"/>
        <v>0</v>
      </c>
      <c r="UW184" s="676">
        <f t="shared" si="2221"/>
        <v>0</v>
      </c>
    </row>
    <row r="185" spans="1:569" s="645" customFormat="1" ht="20.100000000000001" customHeight="1">
      <c r="A185" s="677" t="s">
        <v>170</v>
      </c>
      <c r="B185" s="677" t="s">
        <v>170</v>
      </c>
      <c r="C185" s="764" t="s">
        <v>824</v>
      </c>
      <c r="D185" s="764"/>
      <c r="E185" s="796" t="s">
        <v>825</v>
      </c>
      <c r="F185" s="802" t="s">
        <v>403</v>
      </c>
      <c r="G185" s="765" t="s">
        <v>826</v>
      </c>
      <c r="H185" s="797" t="s">
        <v>154</v>
      </c>
      <c r="I185" s="824">
        <f>5*3</f>
        <v>15</v>
      </c>
      <c r="J185" s="825">
        <f>5*3</f>
        <v>15</v>
      </c>
      <c r="K185" s="769"/>
      <c r="L185" s="769"/>
      <c r="M185" s="770"/>
      <c r="N185" s="771">
        <f t="shared" si="2456"/>
        <v>10</v>
      </c>
      <c r="O185" s="772">
        <f t="shared" si="2457"/>
        <v>0</v>
      </c>
      <c r="Q185" s="689"/>
      <c r="R185" s="690">
        <v>5</v>
      </c>
      <c r="S185" s="690">
        <v>5</v>
      </c>
      <c r="T185" s="690"/>
      <c r="U185" s="690"/>
      <c r="V185" s="690"/>
      <c r="W185" s="690"/>
      <c r="X185" s="690"/>
      <c r="Y185" s="690"/>
      <c r="Z185" s="690"/>
      <c r="AA185" s="690"/>
      <c r="AB185" s="690"/>
      <c r="AC185" s="690"/>
      <c r="AD185" s="690"/>
      <c r="AE185" s="690"/>
      <c r="AF185" s="691"/>
      <c r="AH185" s="774">
        <f t="shared" ref="AH185:AH191" si="2465">DA185</f>
        <v>120000</v>
      </c>
      <c r="AI185" s="775">
        <f t="shared" ref="AI185:AI194" si="2466">IFERROR(AH185*$I185, 0)</f>
        <v>1800000</v>
      </c>
      <c r="AJ185" s="774">
        <f t="shared" ref="AJ185:AJ191" si="2467">DC185</f>
        <v>0</v>
      </c>
      <c r="AK185" s="775">
        <f t="shared" ref="AK185:AK194" si="2468">IFERROR(AJ185*$I185, 0)</f>
        <v>0</v>
      </c>
      <c r="AL185" s="774">
        <f t="shared" ref="AL185:AL191" si="2469">DE185</f>
        <v>0</v>
      </c>
      <c r="AM185" s="775">
        <f t="shared" ref="AM185:AM194" si="2470">IFERROR(AL185*$I185, 0)</f>
        <v>0</v>
      </c>
      <c r="AN185" s="774">
        <f t="shared" ref="AN185:AN191" si="2471">DG185</f>
        <v>0</v>
      </c>
      <c r="AO185" s="775">
        <f t="shared" ref="AO185:AO194" si="2472">IFERROR(AN185*$I185, 0)</f>
        <v>0</v>
      </c>
      <c r="AP185" s="693">
        <f t="shared" si="2162"/>
        <v>120000</v>
      </c>
      <c r="AQ185" s="775">
        <f t="shared" ref="AQ185:AQ194" si="2473">IFERROR(AP185*$I185, 0)</f>
        <v>1800000</v>
      </c>
      <c r="AR185" s="774">
        <f t="shared" ref="AR185:AR194" si="2474">DK185</f>
        <v>13136.4</v>
      </c>
      <c r="AS185" s="775">
        <f t="shared" ref="AS185:AS194" si="2475">IFERROR(AR185*$I185, 0)</f>
        <v>197046</v>
      </c>
      <c r="AT185" s="776">
        <f t="shared" ref="AT185:AT194" si="2476">AV185*$AT$5</f>
        <v>159763.68</v>
      </c>
      <c r="AU185" s="776">
        <f>AV185*$AU$5</f>
        <v>266272.8</v>
      </c>
      <c r="AV185" s="693">
        <f t="shared" si="1903"/>
        <v>133136.4</v>
      </c>
      <c r="AW185" s="775">
        <f t="shared" ref="AW185:AW191" si="2477">IFERROR(AT185*$L185, 0)</f>
        <v>0</v>
      </c>
      <c r="AX185" s="775">
        <f t="shared" ref="AX185:AX191" si="2478">IFERROR(AU185*$K185, 0)</f>
        <v>0</v>
      </c>
      <c r="AY185" s="775"/>
      <c r="AZ185" s="775">
        <f t="shared" ref="AZ185:AZ194" si="2479">IFERROR(AV185*$I185, 0)</f>
        <v>1997046</v>
      </c>
      <c r="BA185" s="693">
        <f t="shared" ref="BA185:BA194" si="2480">IFERROR(AV185*$N185, 0)</f>
        <v>1331364</v>
      </c>
      <c r="BB185" s="693">
        <f t="shared" ref="BB185:BB194" si="2481">IFERROR(AV185*$O185, 0)</f>
        <v>0</v>
      </c>
      <c r="BC185" s="774">
        <f t="shared" ref="BC185:BC191" si="2482">EK185</f>
        <v>0</v>
      </c>
      <c r="BD185" s="775">
        <f t="shared" ref="BD185:BD194" si="2483">IFERROR(BC185*$I185, 0)</f>
        <v>0</v>
      </c>
      <c r="BE185" s="777"/>
      <c r="BG185" s="790">
        <f t="shared" ref="BG185:BG191" si="2484">AH185</f>
        <v>120000</v>
      </c>
      <c r="BH185" s="790">
        <f t="shared" ref="BH185:BH194" si="2485">IFERROR(BG185*$I185, 0)</f>
        <v>1800000</v>
      </c>
      <c r="BI185" s="790">
        <f t="shared" ref="BI185:BI191" si="2486">AJ185</f>
        <v>0</v>
      </c>
      <c r="BJ185" s="790">
        <f t="shared" ref="BJ185:BJ194" si="2487">IFERROR(BI185*$I185, 0)</f>
        <v>0</v>
      </c>
      <c r="BK185" s="790">
        <f t="shared" ref="BK185:BK191" si="2488">AL185</f>
        <v>0</v>
      </c>
      <c r="BL185" s="790">
        <f t="shared" ref="BL185:BL194" si="2489">IFERROR(BK185*$I185, 0)</f>
        <v>0</v>
      </c>
      <c r="BM185" s="790">
        <f t="shared" ref="BM185:BM191" si="2490">AN185</f>
        <v>0</v>
      </c>
      <c r="BN185" s="790">
        <f t="shared" ref="BN185:BN194" si="2491">IFERROR(BM185*$I185, 0)</f>
        <v>0</v>
      </c>
      <c r="BO185" s="790">
        <f t="shared" si="2167"/>
        <v>120000</v>
      </c>
      <c r="BP185" s="790">
        <f t="shared" ref="BP185:BP194" si="2492">IFERROR(BO185*$I185, 0)</f>
        <v>1800000</v>
      </c>
      <c r="BQ185" s="790">
        <f t="shared" ref="BQ185:BQ194" si="2493">IFERROR(BR185/$I185,)</f>
        <v>13136.4</v>
      </c>
      <c r="BR185" s="790">
        <f t="shared" ref="BR185:BR194" si="2494">(BJ185*4.5%)+(BJ185*3.335%)+((BJ185*3.335%)*10.25%)+(BP185*30%*1.39%)+(BJ185*2.3%)+(BP185*8%)+(BP185*2.29%)+(BP185*0.24%)</f>
        <v>197046</v>
      </c>
      <c r="BS185" s="790">
        <f t="shared" si="2168"/>
        <v>133136.4</v>
      </c>
      <c r="BT185" s="790">
        <f t="shared" ref="BT185:BT194" si="2495">IFERROR(BS185*$I185, 0)</f>
        <v>1997046</v>
      </c>
      <c r="BU185" s="790">
        <f t="shared" ref="BU185:BU194" si="2496">IFERROR(BS185*$N185, 0)</f>
        <v>1331364</v>
      </c>
      <c r="BV185" s="790">
        <f t="shared" ref="BV185:BV194" si="2497">IFERROR(BS185*$O185, 0)</f>
        <v>0</v>
      </c>
      <c r="BW185" s="790"/>
      <c r="BX185" s="790">
        <f t="shared" ref="BX185:BX194" si="2498">IFERROR(BW185*$I185, 0)</f>
        <v>0</v>
      </c>
      <c r="BY185" s="791" t="s">
        <v>400</v>
      </c>
      <c r="CA185" s="744">
        <f>'동해기지(건축)'!BP780</f>
        <v>180000</v>
      </c>
      <c r="CB185" s="745">
        <f t="shared" ref="CB185:CB194" si="2499">IFERROR(CA185*$I185, 0)</f>
        <v>2700000</v>
      </c>
      <c r="CC185" s="718"/>
      <c r="CD185" s="745">
        <f t="shared" ref="CD185:CD194" si="2500">IFERROR(CC185*$I185, 0)</f>
        <v>0</v>
      </c>
      <c r="CE185" s="718"/>
      <c r="CF185" s="745">
        <f t="shared" ref="CF185:CF194" si="2501">IFERROR(CE185*$I185, 0)</f>
        <v>0</v>
      </c>
      <c r="CG185" s="718">
        <f>'동해기지(건축)'!BR780</f>
        <v>50000</v>
      </c>
      <c r="CH185" s="745">
        <f t="shared" ref="CH185:CH194" si="2502">IFERROR(CG185*$I185, 0)</f>
        <v>750000</v>
      </c>
      <c r="CI185" s="746">
        <f t="shared" si="2176"/>
        <v>230000</v>
      </c>
      <c r="CJ185" s="745">
        <f t="shared" ref="CJ185:CJ194" si="2503">IFERROR(CI185*$I185, 0)</f>
        <v>3450000</v>
      </c>
      <c r="CK185" s="718"/>
      <c r="CL185" s="745">
        <f t="shared" ref="CL185:CL194" si="2504">IFERROR(CK185*$I185, 0)</f>
        <v>0</v>
      </c>
      <c r="CM185" s="746">
        <f t="shared" si="2177"/>
        <v>230000</v>
      </c>
      <c r="CN185" s="745">
        <f t="shared" ref="CN185:CN194" si="2505">IFERROR(CM185*$I185, 0)</f>
        <v>3450000</v>
      </c>
      <c r="CO185" s="699">
        <f t="shared" ref="CO185:CU194" si="2506">IFERROR($CM185*Q185, 0)</f>
        <v>0</v>
      </c>
      <c r="CP185" s="699">
        <f t="shared" si="2506"/>
        <v>1150000</v>
      </c>
      <c r="CQ185" s="699">
        <f t="shared" si="2506"/>
        <v>1150000</v>
      </c>
      <c r="CR185" s="699">
        <f t="shared" si="2506"/>
        <v>0</v>
      </c>
      <c r="CS185" s="700">
        <f>IFERROR($CM185*U185, 0)</f>
        <v>0</v>
      </c>
      <c r="CT185" s="699">
        <f t="shared" si="2506"/>
        <v>0</v>
      </c>
      <c r="CU185" s="699">
        <f t="shared" si="2506"/>
        <v>0</v>
      </c>
      <c r="CV185" s="700">
        <f t="shared" ref="CV185:CV194" si="2507">IFERROR(CM185*$X185, 0)</f>
        <v>0</v>
      </c>
      <c r="CW185" s="697"/>
      <c r="CX185" s="696">
        <f t="shared" ref="CX185:CX194" si="2508">IFERROR(CW185*$I185, 0)</f>
        <v>0</v>
      </c>
      <c r="CY185" s="701"/>
      <c r="DA185" s="778">
        <f>IFERROR(VLOOKUP($C185,정민건설!$A$13:$AM$154,28,FALSE),0)</f>
        <v>120000</v>
      </c>
      <c r="DB185" s="775">
        <f t="shared" ref="DB185:DB194" si="2509">IFERROR(DA185*$I185, 0)</f>
        <v>1800000</v>
      </c>
      <c r="DC185" s="778">
        <f>IFERROR(VLOOKUP($C185,정민건설!$A$13:$AM$154,30,FALSE),0)</f>
        <v>0</v>
      </c>
      <c r="DD185" s="775">
        <f t="shared" ref="DD185:DD194" si="2510">IFERROR(DC185*$I185, 0)</f>
        <v>0</v>
      </c>
      <c r="DE185" s="774">
        <f>IFERROR(VLOOKUP($C185,정민건설!$A$13:$AM$154,32,FALSE),0)</f>
        <v>0</v>
      </c>
      <c r="DF185" s="775">
        <f t="shared" ref="DF185:DF194" si="2511">IFERROR(DE185*$I185, 0)</f>
        <v>0</v>
      </c>
      <c r="DG185" s="774">
        <f>IFERROR(VLOOKUP($C185,정민건설!$A$13:$AM$154,34,FALSE),0)</f>
        <v>0</v>
      </c>
      <c r="DH185" s="775">
        <f t="shared" ref="DH185:DH194" si="2512">IFERROR(DG185*$I185, 0)</f>
        <v>0</v>
      </c>
      <c r="DI185" s="693">
        <f t="shared" si="2169"/>
        <v>120000</v>
      </c>
      <c r="DJ185" s="775">
        <f t="shared" ref="DJ185:DJ194" si="2513">IFERROR(DI185*$I185, 0)</f>
        <v>1800000</v>
      </c>
      <c r="DK185" s="778">
        <f t="shared" ref="DK185:DK191" si="2514">IFERROR(DL185/$I185,)</f>
        <v>13136.4</v>
      </c>
      <c r="DL185" s="779">
        <f t="shared" ref="DL185:DL194" si="2515">(DD185*4.5%)+(DD185*3.335%)+((DD185*3.335%)*10.25%)+(DJ185*30%*1.39%)+(DD185*2.3%)+(DJ185*8%)+((DB185+DD185)*2.29%)+(DJ185*0.24%)</f>
        <v>197046</v>
      </c>
      <c r="DM185" s="693">
        <f t="shared" si="2170"/>
        <v>133136.4</v>
      </c>
      <c r="DN185" s="775">
        <f t="shared" ref="DN185:DN194" si="2516">IFERROR(DM185*$I185, 0)</f>
        <v>1997046</v>
      </c>
      <c r="DO185" s="693">
        <f t="shared" ref="DO185:DO194" si="2517">IFERROR(DM185*$N185, 0)</f>
        <v>1331364</v>
      </c>
      <c r="DP185" s="693">
        <f t="shared" ref="DP185:DP194" si="2518">IFERROR(DM185*$O185, 0)</f>
        <v>0</v>
      </c>
      <c r="DQ185" s="774"/>
      <c r="DR185" s="775">
        <f t="shared" ref="DR185:DR194" si="2519">IFERROR(DQ185*$I185, 0)</f>
        <v>0</v>
      </c>
      <c r="DS185" s="777"/>
      <c r="DU185" s="774">
        <f>IFERROR(VLOOKUP($C185,[1]영만종합건설!$A$13:$AN$154,28,FALSE),0)</f>
        <v>150000</v>
      </c>
      <c r="DV185" s="780">
        <f t="shared" ref="DV185:DV194" si="2520">IFERROR(DU185*$I185, 0)</f>
        <v>2250000</v>
      </c>
      <c r="DW185" s="774">
        <f>IFERROR(VLOOKUP($C185,[1]영만종합건설!$A$13:$AN$154,30,FALSE),0)</f>
        <v>0</v>
      </c>
      <c r="DX185" s="780">
        <f t="shared" ref="DX185:DX194" si="2521">IFERROR(DW185*$I185, 0)</f>
        <v>0</v>
      </c>
      <c r="DY185" s="778">
        <f>IFERROR(VLOOKUP($C185,[1]영만종합건설!$A$13:$AN$154,32,FALSE),0)</f>
        <v>0</v>
      </c>
      <c r="DZ185" s="780">
        <f t="shared" ref="DZ185:DZ194" si="2522">IFERROR(DY185*$I185, 0)</f>
        <v>0</v>
      </c>
      <c r="EA185" s="778">
        <f>IFERROR(VLOOKUP($C185,[1]영만종합건설!$A$13:$AN$154,34,FALSE),0)</f>
        <v>0</v>
      </c>
      <c r="EB185" s="780">
        <f t="shared" ref="EB185:EB194" si="2523">IFERROR(EA185*$I185, 0)</f>
        <v>0</v>
      </c>
      <c r="EC185" s="703">
        <f t="shared" si="2171"/>
        <v>150000</v>
      </c>
      <c r="ED185" s="780">
        <f t="shared" ref="ED185:ED194" si="2524">IFERROR(EC185*$I185, 0)</f>
        <v>2250000</v>
      </c>
      <c r="EE185" s="778">
        <f t="shared" ref="EE185:EE194" si="2525">IFERROR(EF185/$I185,)</f>
        <v>16420.5</v>
      </c>
      <c r="EF185" s="779">
        <f t="shared" ref="EF185:EF194" si="2526">(DX185*4.5%)+(DX185*3.335%)+((DX185*3.335%)*10.25%)+(ED185*30%*1.39%)+(DX185*2.3%)+(ED185*8%)+((DV185+DX185)*2.29%)+(ED185*0.24%)</f>
        <v>246307.5</v>
      </c>
      <c r="EG185" s="703">
        <f t="shared" si="2172"/>
        <v>166420.5</v>
      </c>
      <c r="EH185" s="780">
        <f t="shared" ref="EH185:EH194" si="2527">IFERROR(EG185*$I185, 0)</f>
        <v>2496307.5</v>
      </c>
      <c r="EI185" s="703">
        <f t="shared" ref="EI185:EI194" si="2528">IFERROR(EG185*$N185, 0)</f>
        <v>1664205</v>
      </c>
      <c r="EJ185" s="703">
        <f t="shared" ref="EJ185:EJ194" si="2529">IFERROR(EG185*$O185, 0)</f>
        <v>0</v>
      </c>
      <c r="EK185" s="778"/>
      <c r="EL185" s="780">
        <f t="shared" ref="EL185:EL194" si="2530">IFERROR(EK185*$I185, 0)</f>
        <v>0</v>
      </c>
      <c r="EM185" s="781"/>
      <c r="EO185" s="778">
        <f>IFERROR(VLOOKUP($C185,[1]부강종합건설!$A$13:$AM$154,28,FALSE),0)</f>
        <v>250000</v>
      </c>
      <c r="EP185" s="780">
        <f t="shared" ref="EP185:EP194" si="2531">IFERROR(EO185*$I185, 0)</f>
        <v>3750000</v>
      </c>
      <c r="EQ185" s="778">
        <f>IFERROR(VLOOKUP($C185,[1]부강종합건설!$A$13:$AM$154,30,FALSE),0)</f>
        <v>0</v>
      </c>
      <c r="ER185" s="780">
        <f t="shared" ref="ER185:ER194" si="2532">IFERROR(EQ185*$I185, 0)</f>
        <v>0</v>
      </c>
      <c r="ES185" s="778">
        <f>IFERROR(VLOOKUP($C185,[1]부강종합건설!$A$13:$AM$154,32,FALSE),0)</f>
        <v>0</v>
      </c>
      <c r="ET185" s="780">
        <f t="shared" ref="ET185:ET194" si="2533">IFERROR(ES185*$I185, 0)</f>
        <v>0</v>
      </c>
      <c r="EU185" s="778">
        <f>IFERROR(VLOOKUP($C185,[1]부강종합건설!$A$13:$AM$154,34,FALSE),0)</f>
        <v>34900</v>
      </c>
      <c r="EV185" s="780">
        <f t="shared" ref="EV185:EV194" si="2534">IFERROR(EU185*$I185, 0)</f>
        <v>523500</v>
      </c>
      <c r="EW185" s="703">
        <f t="shared" si="2159"/>
        <v>284900</v>
      </c>
      <c r="EX185" s="780">
        <f t="shared" ref="EX185:EX194" si="2535">IFERROR(EW185*$I185, 0)</f>
        <v>4273500</v>
      </c>
      <c r="EY185" s="778">
        <f t="shared" ref="EY185:EY194" si="2536">IFERROR(EZ185/$I185,)</f>
        <v>30388.793000000001</v>
      </c>
      <c r="EZ185" s="779">
        <f t="shared" ref="EZ185:EZ194" si="2537">(ER185*4.5%)+(ER185*3.335%)+((ER185*3.335%)*10.25%)+(EX185*30%*1.39%)+(ER185*2.3%)+(EX185*8%)+((EP185+ER185)*2.29%)+(EX185*0.24%)</f>
        <v>455831.89500000002</v>
      </c>
      <c r="FA185" s="703">
        <f t="shared" si="2160"/>
        <v>315288.79300000001</v>
      </c>
      <c r="FB185" s="780">
        <f t="shared" ref="FB185:FB194" si="2538">IFERROR(FA185*$I185, 0)</f>
        <v>4729331.8950000005</v>
      </c>
      <c r="FC185" s="703">
        <f t="shared" ref="FC185:FC194" si="2539">IFERROR(FA185*$N185, 0)</f>
        <v>3152887.93</v>
      </c>
      <c r="FD185" s="703">
        <f t="shared" ref="FD185:FD194" si="2540">IFERROR(FA185*$O185, 0)</f>
        <v>0</v>
      </c>
      <c r="FE185" s="778"/>
      <c r="FF185" s="780">
        <f t="shared" ref="FF185:FF194" si="2541">IFERROR(FE185*$I185, 0)</f>
        <v>0</v>
      </c>
      <c r="FG185" s="782"/>
      <c r="FI185" s="774">
        <f>IFERROR(VLOOKUP($C185,[1]대도엔지니어링!$A$13:$AN$154,28,FALSE),0)</f>
        <v>0</v>
      </c>
      <c r="FJ185" s="775">
        <f t="shared" ref="FJ185:FJ194" si="2542">IFERROR(FI185*$I185, 0)</f>
        <v>0</v>
      </c>
      <c r="FK185" s="774">
        <f>IFERROR(VLOOKUP($C185,[1]대도엔지니어링!$A$13:$AN$154,30,FALSE),0)</f>
        <v>0</v>
      </c>
      <c r="FL185" s="775">
        <f t="shared" ref="FL185:FL194" si="2543">IFERROR(FK185*$I185, 0)</f>
        <v>0</v>
      </c>
      <c r="FM185" s="774">
        <f>IFERROR(VLOOKUP($C185,[1]대도엔지니어링!$A$13:$AN$154,32,FALSE),0)</f>
        <v>0</v>
      </c>
      <c r="FN185" s="775">
        <f t="shared" ref="FN185:FN194" si="2544">IFERROR(FM185*$I185, 0)</f>
        <v>0</v>
      </c>
      <c r="FO185" s="774">
        <f>IFERROR(VLOOKUP($C185,[1]대도엔지니어링!$A$13:$AN$154,34,FALSE),0)</f>
        <v>61660</v>
      </c>
      <c r="FP185" s="775">
        <f t="shared" ref="FP185:FP194" si="2545">IFERROR(FO185*$I185, 0)</f>
        <v>924900</v>
      </c>
      <c r="FQ185" s="693">
        <f t="shared" si="2163"/>
        <v>61660</v>
      </c>
      <c r="FR185" s="775">
        <f t="shared" ref="FR185:FR194" si="2546">IFERROR(FQ185*$I185, 0)</f>
        <v>924900</v>
      </c>
      <c r="FS185" s="774">
        <f t="shared" si="2158"/>
        <v>4931.223231534118</v>
      </c>
      <c r="FT185" s="775">
        <f t="shared" ref="FT185:FT194" si="2547">IFERROR(FS185*$I185, 0)</f>
        <v>73968.348473011763</v>
      </c>
      <c r="FU185" s="693">
        <f t="shared" si="2164"/>
        <v>66591.223231534124</v>
      </c>
      <c r="FV185" s="775">
        <f t="shared" ref="FV185:FV194" si="2548">IFERROR(FU185*$I185, 0)</f>
        <v>998868.34847301187</v>
      </c>
      <c r="FW185" s="693">
        <f t="shared" ref="FW185:FW194" si="2549">IFERROR(FU185*$N185, 0)</f>
        <v>665912.23231534124</v>
      </c>
      <c r="FX185" s="693">
        <f t="shared" ref="FX185:FX194" si="2550">IFERROR(FU185*$O185, 0)</f>
        <v>0</v>
      </c>
      <c r="FY185" s="774"/>
      <c r="FZ185" s="775">
        <f t="shared" ref="FZ185:FZ194" si="2551">IFERROR(FY185*$I185, 0)</f>
        <v>0</v>
      </c>
      <c r="GA185" s="782"/>
      <c r="GC185" s="774">
        <f>IFERROR(VLOOKUP($C185,[1]부명엔지니어링!$A$13:$AN$154,28,FALSE),0)</f>
        <v>200000</v>
      </c>
      <c r="GD185" s="775">
        <f t="shared" ref="GD185:GD194" si="2552">IFERROR(GC185*$I185, 0)</f>
        <v>3000000</v>
      </c>
      <c r="GE185" s="774">
        <f>IFERROR(VLOOKUP($C185,[1]부명엔지니어링!$A$13:$AN$154,30,FALSE),0)</f>
        <v>0</v>
      </c>
      <c r="GF185" s="775">
        <f t="shared" ref="GF185:GF194" si="2553">IFERROR(GE185*$I185, 0)</f>
        <v>0</v>
      </c>
      <c r="GG185" s="774">
        <f>IFERROR(VLOOKUP($C185,[1]부명엔지니어링!$A$13:$AN$154,32,FALSE),0)</f>
        <v>0</v>
      </c>
      <c r="GH185" s="775">
        <f t="shared" ref="GH185:GH194" si="2554">IFERROR(GG185*$I185, 0)</f>
        <v>0</v>
      </c>
      <c r="GI185" s="774">
        <f>IFERROR(VLOOKUP($C185,[1]부명엔지니어링!$A$13:$AN$154,34,FALSE),0)</f>
        <v>0</v>
      </c>
      <c r="GJ185" s="775">
        <f t="shared" ref="GJ185:GJ194" si="2555">IFERROR(GI185*$I185, 0)</f>
        <v>0</v>
      </c>
      <c r="GK185" s="693">
        <f t="shared" si="2165"/>
        <v>200000</v>
      </c>
      <c r="GL185" s="775">
        <f t="shared" ref="GL185:GL194" si="2556">IFERROR(GK185*$I185, 0)</f>
        <v>3000000</v>
      </c>
      <c r="GM185" s="774">
        <f t="shared" ref="GM185:GM191" si="2557">IFERROR(GN185/$I185,)</f>
        <v>21894</v>
      </c>
      <c r="GN185" s="775">
        <f t="shared" ref="GN185:GN194" si="2558">(GF185*4.5%)+(GF185*3.335%)+((GF185*3.335%)*10.25%)+(GL185*30%*1.39%)+(GF185*2.3%)+(GL185*8%)+((GD185+GF185)*2.29%)+(GL185*0.24%)</f>
        <v>328410</v>
      </c>
      <c r="GO185" s="693">
        <f t="shared" si="2166"/>
        <v>221894</v>
      </c>
      <c r="GP185" s="775">
        <f t="shared" ref="GP185:GP194" si="2559">IFERROR(GO185*$I185, 0)</f>
        <v>3328410</v>
      </c>
      <c r="GQ185" s="693">
        <f t="shared" ref="GQ185:GQ194" si="2560">IFERROR(GO185*$N185, 0)</f>
        <v>2218940</v>
      </c>
      <c r="GR185" s="693">
        <f t="shared" ref="GR185:GR194" si="2561">IFERROR(GO185*$O185, 0)</f>
        <v>0</v>
      </c>
      <c r="GS185" s="774"/>
      <c r="GT185" s="775">
        <f t="shared" ref="GT185:GT194" si="2562">IFERROR(GS185*$I185, 0)</f>
        <v>0</v>
      </c>
      <c r="GU185" s="782"/>
      <c r="GW185" s="790">
        <f t="shared" ref="GW185:GW191" si="2563">AH185</f>
        <v>120000</v>
      </c>
      <c r="GX185" s="790">
        <f t="shared" ref="GX185:GX194" si="2564">IFERROR(GW185*$I185, 0)</f>
        <v>1800000</v>
      </c>
      <c r="GY185" s="790">
        <f t="shared" ref="GY185:GY191" si="2565">AJ185</f>
        <v>0</v>
      </c>
      <c r="GZ185" s="790">
        <f t="shared" ref="GZ185:GZ194" si="2566">IFERROR(GY185*$I185, 0)</f>
        <v>0</v>
      </c>
      <c r="HA185" s="790">
        <f t="shared" ref="HA185:HA191" si="2567">AL185</f>
        <v>0</v>
      </c>
      <c r="HB185" s="790">
        <f t="shared" ref="HB185:HB194" si="2568">IFERROR(HA185*$I185, 0)</f>
        <v>0</v>
      </c>
      <c r="HC185" s="790">
        <f t="shared" ref="HC185:HC191" si="2569">AN185</f>
        <v>0</v>
      </c>
      <c r="HD185" s="790">
        <f t="shared" ref="HD185:HD194" si="2570">IFERROR(HC185*$I185, 0)</f>
        <v>0</v>
      </c>
      <c r="HE185" s="790">
        <f t="shared" si="2173"/>
        <v>120000</v>
      </c>
      <c r="HF185" s="790">
        <f t="shared" ref="HF185:HF194" si="2571">IFERROR(HE185*$I185, 0)</f>
        <v>1800000</v>
      </c>
      <c r="HG185" s="790">
        <f t="shared" ref="HG185:HG194" si="2572">IFERROR(HH185/$I185,)</f>
        <v>13136.4</v>
      </c>
      <c r="HH185" s="790">
        <f t="shared" ref="HH185:HH194" si="2573">(GZ185*4.5%)+(GZ185*3.335%)+((GZ185*3.335%)*10.25%)+(HF185*30%*1.39%)+(GZ185*2.3%)+(HF185*8%)+((GX185+GZ185)*2.29%)+(HF185*0.24%)</f>
        <v>197046</v>
      </c>
      <c r="HI185" s="790">
        <f t="shared" si="2174"/>
        <v>133136.4</v>
      </c>
      <c r="HJ185" s="790">
        <f t="shared" ref="HJ185:HJ194" si="2574">IFERROR(HI185*$I185, 0)</f>
        <v>1997046</v>
      </c>
      <c r="HK185" s="790">
        <f t="shared" ref="HK185:HK194" si="2575">IFERROR(HI185*$N185, 0)</f>
        <v>1331364</v>
      </c>
      <c r="HL185" s="790">
        <f t="shared" ref="HL185:HL194" si="2576">IFERROR(HI185*$O185, 0)</f>
        <v>0</v>
      </c>
      <c r="HM185" s="790"/>
      <c r="HN185" s="790">
        <f t="shared" ref="HN185:HN194" si="2577">IFERROR(HM185*$I185, 0)</f>
        <v>0</v>
      </c>
      <c r="HO185" s="791" t="s">
        <v>400</v>
      </c>
      <c r="HQ185" s="783"/>
      <c r="HR185" s="784">
        <f t="shared" ref="HR185:HR194" si="2578">IFERROR(HQ185*$I185, 0)</f>
        <v>0</v>
      </c>
      <c r="HS185" s="783"/>
      <c r="HT185" s="784">
        <f t="shared" ref="HT185:HT194" si="2579">IFERROR(HS185*$I185, 0)</f>
        <v>0</v>
      </c>
      <c r="HU185" s="783"/>
      <c r="HV185" s="784">
        <f t="shared" ref="HV185:HV194" si="2580">IFERROR(HU185*$I185, 0)</f>
        <v>0</v>
      </c>
      <c r="HW185" s="783"/>
      <c r="HX185" s="784">
        <f t="shared" ref="HX185:HX194" si="2581">IFERROR(HW185*$I185, 0)</f>
        <v>0</v>
      </c>
      <c r="HY185" s="707">
        <f t="shared" si="2178"/>
        <v>0</v>
      </c>
      <c r="HZ185" s="784">
        <f t="shared" ref="HZ185:HZ194" si="2582">IFERROR(HY185*$I185, 0)</f>
        <v>0</v>
      </c>
      <c r="IA185" s="783"/>
      <c r="IB185" s="784">
        <f t="shared" ref="IB185:IB194" si="2583">IFERROR(IA185*$I185, 0)</f>
        <v>0</v>
      </c>
      <c r="IC185" s="707">
        <f t="shared" si="2179"/>
        <v>0</v>
      </c>
      <c r="ID185" s="784">
        <f t="shared" ref="ID185:ID194" si="2584">IFERROR(IC185*$I185, 0)</f>
        <v>0</v>
      </c>
      <c r="IE185" s="706">
        <f t="shared" ref="IE185:IE194" si="2585">IFERROR(IC185*$N185, 0)</f>
        <v>0</v>
      </c>
      <c r="IF185" s="706">
        <f t="shared" ref="IF185:IF194" si="2586">IFERROR(IC185*$O185, 0)</f>
        <v>0</v>
      </c>
      <c r="IG185" s="783"/>
      <c r="IH185" s="784">
        <f t="shared" ref="IH185:IH194" si="2587">IFERROR(IG185*$I185, 0)</f>
        <v>0</v>
      </c>
      <c r="II185" s="782"/>
      <c r="IK185" s="783"/>
      <c r="IL185" s="784">
        <f t="shared" ref="IL185:IL194" si="2588">IFERROR(IK185*$I185, 0)</f>
        <v>0</v>
      </c>
      <c r="IM185" s="783"/>
      <c r="IN185" s="784">
        <f t="shared" ref="IN185:IN194" si="2589">IFERROR(IM185*$I185, 0)</f>
        <v>0</v>
      </c>
      <c r="IO185" s="783"/>
      <c r="IP185" s="784">
        <f t="shared" ref="IP185:IP194" si="2590">IFERROR(IO185*$I185, 0)</f>
        <v>0</v>
      </c>
      <c r="IQ185" s="783"/>
      <c r="IR185" s="784">
        <f t="shared" ref="IR185:IR194" si="2591">IFERROR(IQ185*$I185, 0)</f>
        <v>0</v>
      </c>
      <c r="IS185" s="707">
        <f t="shared" si="2180"/>
        <v>0</v>
      </c>
      <c r="IT185" s="784">
        <f t="shared" ref="IT185:IT194" si="2592">IFERROR(IS185*$I185, 0)</f>
        <v>0</v>
      </c>
      <c r="IU185" s="783"/>
      <c r="IV185" s="784">
        <f t="shared" ref="IV185:IV194" si="2593">IFERROR(IU185*$I185, 0)</f>
        <v>0</v>
      </c>
      <c r="IW185" s="707">
        <f t="shared" si="2181"/>
        <v>0</v>
      </c>
      <c r="IX185" s="784">
        <f t="shared" ref="IX185:IX194" si="2594">IFERROR(IW185*$I185, 0)</f>
        <v>0</v>
      </c>
      <c r="IY185" s="706">
        <f t="shared" ref="IY185:IY194" si="2595">IFERROR(IW185*$N185, 0)</f>
        <v>0</v>
      </c>
      <c r="IZ185" s="706">
        <f t="shared" ref="IZ185:IZ194" si="2596">IFERROR(IW185*$O185, 0)</f>
        <v>0</v>
      </c>
      <c r="JA185" s="783"/>
      <c r="JB185" s="784">
        <f t="shared" ref="JB185:JB194" si="2597">IFERROR(JA185*$I185, 0)</f>
        <v>0</v>
      </c>
      <c r="JC185" s="782"/>
      <c r="JE185" s="783"/>
      <c r="JF185" s="784">
        <f t="shared" ref="JF185:JF194" si="2598">IFERROR(JE185*$I185, 0)</f>
        <v>0</v>
      </c>
      <c r="JG185" s="783"/>
      <c r="JH185" s="784">
        <f t="shared" ref="JH185:JH194" si="2599">IFERROR(JG185*$I185, 0)</f>
        <v>0</v>
      </c>
      <c r="JI185" s="783"/>
      <c r="JJ185" s="784">
        <f t="shared" ref="JJ185:JJ194" si="2600">IFERROR(JI185*$I185, 0)</f>
        <v>0</v>
      </c>
      <c r="JK185" s="783"/>
      <c r="JL185" s="784">
        <f t="shared" ref="JL185:JL194" si="2601">IFERROR(JK185*$I185, 0)</f>
        <v>0</v>
      </c>
      <c r="JM185" s="707">
        <f t="shared" si="2182"/>
        <v>0</v>
      </c>
      <c r="JN185" s="784">
        <f t="shared" ref="JN185:JN194" si="2602">IFERROR(JM185*$I185, 0)</f>
        <v>0</v>
      </c>
      <c r="JO185" s="783"/>
      <c r="JP185" s="784">
        <f t="shared" ref="JP185:JP194" si="2603">IFERROR(JO185*$I185, 0)</f>
        <v>0</v>
      </c>
      <c r="JQ185" s="707">
        <f t="shared" si="2183"/>
        <v>0</v>
      </c>
      <c r="JR185" s="784">
        <f t="shared" ref="JR185:JR194" si="2604">IFERROR(JQ185*$I185, 0)</f>
        <v>0</v>
      </c>
      <c r="JS185" s="706">
        <f t="shared" ref="JS185:JS194" si="2605">IFERROR(JQ185*$N185, 0)</f>
        <v>0</v>
      </c>
      <c r="JT185" s="706">
        <f t="shared" ref="JT185:JT194" si="2606">IFERROR(JQ185*$O185, 0)</f>
        <v>0</v>
      </c>
      <c r="JU185" s="783"/>
      <c r="JV185" s="784">
        <f t="shared" ref="JV185:JV194" si="2607">IFERROR(JU185*$I185, 0)</f>
        <v>0</v>
      </c>
      <c r="JW185" s="782"/>
      <c r="JY185" s="783"/>
      <c r="JZ185" s="784">
        <f t="shared" ref="JZ185:JZ194" si="2608">IFERROR(JY185*$I185, 0)</f>
        <v>0</v>
      </c>
      <c r="KA185" s="783"/>
      <c r="KB185" s="784">
        <f t="shared" ref="KB185:KB194" si="2609">IFERROR(KA185*$I185, 0)</f>
        <v>0</v>
      </c>
      <c r="KC185" s="783"/>
      <c r="KD185" s="784">
        <f t="shared" ref="KD185:KD194" si="2610">IFERROR(KC185*$I185, 0)</f>
        <v>0</v>
      </c>
      <c r="KE185" s="783"/>
      <c r="KF185" s="784">
        <f t="shared" ref="KF185:KF194" si="2611">IFERROR(KE185*$I185, 0)</f>
        <v>0</v>
      </c>
      <c r="KG185" s="707">
        <f t="shared" si="2184"/>
        <v>0</v>
      </c>
      <c r="KH185" s="784">
        <f t="shared" ref="KH185:KH194" si="2612">IFERROR(KG185*$I185, 0)</f>
        <v>0</v>
      </c>
      <c r="KI185" s="783"/>
      <c r="KJ185" s="784">
        <f t="shared" ref="KJ185:KJ194" si="2613">IFERROR(KI185*$I185, 0)</f>
        <v>0</v>
      </c>
      <c r="KK185" s="707">
        <f t="shared" si="2185"/>
        <v>0</v>
      </c>
      <c r="KL185" s="784">
        <f t="shared" ref="KL185:KL194" si="2614">IFERROR(KK185*$I185, 0)</f>
        <v>0</v>
      </c>
      <c r="KM185" s="706">
        <f t="shared" ref="KM185:KM194" si="2615">IFERROR(KK185*$N185, 0)</f>
        <v>0</v>
      </c>
      <c r="KN185" s="706">
        <f t="shared" ref="KN185:KN194" si="2616">IFERROR(KK185*$O185, 0)</f>
        <v>0</v>
      </c>
      <c r="KO185" s="783"/>
      <c r="KP185" s="784">
        <f t="shared" ref="KP185:KP194" si="2617">IFERROR(KO185*$I185, 0)</f>
        <v>0</v>
      </c>
      <c r="KQ185" s="782"/>
      <c r="KS185" s="783"/>
      <c r="KT185" s="784">
        <f t="shared" ref="KT185:KT194" si="2618">IFERROR(KS185*$I185, 0)</f>
        <v>0</v>
      </c>
      <c r="KU185" s="783"/>
      <c r="KV185" s="784">
        <f t="shared" ref="KV185:KV194" si="2619">IFERROR(KU185*$I185, 0)</f>
        <v>0</v>
      </c>
      <c r="KW185" s="783"/>
      <c r="KX185" s="784">
        <f t="shared" ref="KX185:KX194" si="2620">IFERROR(KW185*$I185, 0)</f>
        <v>0</v>
      </c>
      <c r="KY185" s="783"/>
      <c r="KZ185" s="784">
        <f t="shared" ref="KZ185:KZ194" si="2621">IFERROR(KY185*$I185, 0)</f>
        <v>0</v>
      </c>
      <c r="LA185" s="707">
        <f t="shared" si="2186"/>
        <v>0</v>
      </c>
      <c r="LB185" s="784">
        <f t="shared" ref="LB185:LB194" si="2622">IFERROR(LA185*$I185, 0)</f>
        <v>0</v>
      </c>
      <c r="LC185" s="783"/>
      <c r="LD185" s="784">
        <f t="shared" ref="LD185:LD194" si="2623">IFERROR(LC185*$I185, 0)</f>
        <v>0</v>
      </c>
      <c r="LE185" s="707">
        <f t="shared" si="2187"/>
        <v>0</v>
      </c>
      <c r="LF185" s="784">
        <f t="shared" ref="LF185:LF194" si="2624">IFERROR(LE185*$I185, 0)</f>
        <v>0</v>
      </c>
      <c r="LG185" s="706">
        <f t="shared" ref="LG185:LG194" si="2625">IFERROR(LE185*$N185, 0)</f>
        <v>0</v>
      </c>
      <c r="LH185" s="706">
        <f t="shared" ref="LH185:LH194" si="2626">IFERROR(LE185*$O185, 0)</f>
        <v>0</v>
      </c>
      <c r="LI185" s="783"/>
      <c r="LJ185" s="784">
        <f t="shared" ref="LJ185:LJ194" si="2627">IFERROR(LI185*$I185, 0)</f>
        <v>0</v>
      </c>
      <c r="LK185" s="782"/>
      <c r="LM185" s="783"/>
      <c r="LN185" s="784">
        <f t="shared" ref="LN185:LN194" si="2628">IFERROR(LM185*$I185, 0)</f>
        <v>0</v>
      </c>
      <c r="LO185" s="783"/>
      <c r="LP185" s="784">
        <f t="shared" ref="LP185:LP194" si="2629">IFERROR(LO185*$I185, 0)</f>
        <v>0</v>
      </c>
      <c r="LQ185" s="783"/>
      <c r="LR185" s="784">
        <f t="shared" ref="LR185:LR194" si="2630">IFERROR(LQ185*$I185, 0)</f>
        <v>0</v>
      </c>
      <c r="LS185" s="783"/>
      <c r="LT185" s="784">
        <f t="shared" ref="LT185:LT194" si="2631">IFERROR(LS185*$I185, 0)</f>
        <v>0</v>
      </c>
      <c r="LU185" s="707">
        <f t="shared" si="2188"/>
        <v>0</v>
      </c>
      <c r="LV185" s="784">
        <f t="shared" ref="LV185:LV194" si="2632">IFERROR(LU185*$I185, 0)</f>
        <v>0</v>
      </c>
      <c r="LW185" s="783"/>
      <c r="LX185" s="784">
        <f t="shared" ref="LX185:LX194" si="2633">IFERROR(LW185*$I185, 0)</f>
        <v>0</v>
      </c>
      <c r="LY185" s="707">
        <f t="shared" si="2189"/>
        <v>0</v>
      </c>
      <c r="LZ185" s="784">
        <f t="shared" ref="LZ185:LZ194" si="2634">IFERROR(LY185*$I185, 0)</f>
        <v>0</v>
      </c>
      <c r="MA185" s="706">
        <f t="shared" ref="MA185:MA194" si="2635">IFERROR(LY185*$N185, 0)</f>
        <v>0</v>
      </c>
      <c r="MB185" s="706">
        <f t="shared" ref="MB185:MB194" si="2636">IFERROR(LY185*$O185, 0)</f>
        <v>0</v>
      </c>
      <c r="MC185" s="783"/>
      <c r="MD185" s="784">
        <f t="shared" ref="MD185:MD194" si="2637">IFERROR(MC185*$I185, 0)</f>
        <v>0</v>
      </c>
      <c r="ME185" s="782"/>
      <c r="MG185" s="783"/>
      <c r="MH185" s="784">
        <f t="shared" ref="MH185:MH194" si="2638">IFERROR(MG185*$I185, 0)</f>
        <v>0</v>
      </c>
      <c r="MI185" s="783"/>
      <c r="MJ185" s="784">
        <f t="shared" ref="MJ185:MJ194" si="2639">IFERROR(MI185*$I185, 0)</f>
        <v>0</v>
      </c>
      <c r="MK185" s="783"/>
      <c r="ML185" s="784">
        <f t="shared" ref="ML185:ML194" si="2640">IFERROR(MK185*$I185, 0)</f>
        <v>0</v>
      </c>
      <c r="MM185" s="783"/>
      <c r="MN185" s="784">
        <f t="shared" ref="MN185:MN194" si="2641">IFERROR(MM185*$I185, 0)</f>
        <v>0</v>
      </c>
      <c r="MO185" s="707">
        <f t="shared" si="2190"/>
        <v>0</v>
      </c>
      <c r="MP185" s="784">
        <f t="shared" ref="MP185:MP194" si="2642">IFERROR(MO185*$I185, 0)</f>
        <v>0</v>
      </c>
      <c r="MQ185" s="783"/>
      <c r="MR185" s="784">
        <f t="shared" ref="MR185:MR194" si="2643">IFERROR(MQ185*$I185, 0)</f>
        <v>0</v>
      </c>
      <c r="MS185" s="707">
        <f t="shared" si="2191"/>
        <v>0</v>
      </c>
      <c r="MT185" s="784">
        <f t="shared" ref="MT185:MT194" si="2644">IFERROR(MS185*$I185, 0)</f>
        <v>0</v>
      </c>
      <c r="MU185" s="706">
        <f t="shared" ref="MU185:MU194" si="2645">IFERROR(MS185*$N185, 0)</f>
        <v>0</v>
      </c>
      <c r="MV185" s="706">
        <f t="shared" ref="MV185:MV194" si="2646">IFERROR(MS185*$O185, 0)</f>
        <v>0</v>
      </c>
      <c r="MW185" s="783"/>
      <c r="MX185" s="784">
        <f t="shared" ref="MX185:MX194" si="2647">IFERROR(MW185*$I185, 0)</f>
        <v>0</v>
      </c>
      <c r="MY185" s="782"/>
      <c r="NA185" s="783"/>
      <c r="NB185" s="784">
        <f t="shared" ref="NB185:NB194" si="2648">IFERROR(NA185*$I185, 0)</f>
        <v>0</v>
      </c>
      <c r="NC185" s="783"/>
      <c r="ND185" s="784">
        <f t="shared" ref="ND185:ND194" si="2649">IFERROR(NC185*$I185, 0)</f>
        <v>0</v>
      </c>
      <c r="NE185" s="783"/>
      <c r="NF185" s="784">
        <f t="shared" ref="NF185:NF194" si="2650">IFERROR(NE185*$I185, 0)</f>
        <v>0</v>
      </c>
      <c r="NG185" s="783"/>
      <c r="NH185" s="784">
        <f t="shared" ref="NH185:NH194" si="2651">IFERROR(NG185*$I185, 0)</f>
        <v>0</v>
      </c>
      <c r="NI185" s="707">
        <f t="shared" si="2192"/>
        <v>0</v>
      </c>
      <c r="NJ185" s="784">
        <f t="shared" ref="NJ185:NJ194" si="2652">IFERROR(NI185*$I185, 0)</f>
        <v>0</v>
      </c>
      <c r="NK185" s="783"/>
      <c r="NL185" s="784">
        <f t="shared" ref="NL185:NL194" si="2653">IFERROR(NK185*$I185, 0)</f>
        <v>0</v>
      </c>
      <c r="NM185" s="707">
        <f t="shared" si="2193"/>
        <v>0</v>
      </c>
      <c r="NN185" s="784">
        <f t="shared" ref="NN185:NN194" si="2654">IFERROR(NM185*$I185, 0)</f>
        <v>0</v>
      </c>
      <c r="NO185" s="706">
        <f t="shared" ref="NO185:NO194" si="2655">IFERROR(NM185*$N185, 0)</f>
        <v>0</v>
      </c>
      <c r="NP185" s="706">
        <f t="shared" ref="NP185:NP194" si="2656">IFERROR(NM185*$O185, 0)</f>
        <v>0</v>
      </c>
      <c r="NQ185" s="783"/>
      <c r="NR185" s="784">
        <f t="shared" ref="NR185:NR194" si="2657">IFERROR(NQ185*$I185, 0)</f>
        <v>0</v>
      </c>
      <c r="NS185" s="782"/>
      <c r="NU185" s="783"/>
      <c r="NV185" s="784">
        <f t="shared" ref="NV185:NV194" si="2658">IFERROR(NU185*$I185, 0)</f>
        <v>0</v>
      </c>
      <c r="NW185" s="783"/>
      <c r="NX185" s="784">
        <f t="shared" ref="NX185:NX194" si="2659">IFERROR(NW185*$I185, 0)</f>
        <v>0</v>
      </c>
      <c r="NY185" s="783"/>
      <c r="NZ185" s="784">
        <f t="shared" ref="NZ185:NZ194" si="2660">IFERROR(NY185*$I185, 0)</f>
        <v>0</v>
      </c>
      <c r="OA185" s="783"/>
      <c r="OB185" s="784">
        <f t="shared" ref="OB185:OB194" si="2661">IFERROR(OA185*$I185, 0)</f>
        <v>0</v>
      </c>
      <c r="OC185" s="707">
        <f t="shared" si="2194"/>
        <v>0</v>
      </c>
      <c r="OD185" s="784">
        <f t="shared" ref="OD185:OD194" si="2662">IFERROR(OC185*$I185, 0)</f>
        <v>0</v>
      </c>
      <c r="OE185" s="783"/>
      <c r="OF185" s="784">
        <f t="shared" ref="OF185:OF194" si="2663">IFERROR(OE185*$I185, 0)</f>
        <v>0</v>
      </c>
      <c r="OG185" s="707">
        <f t="shared" si="2195"/>
        <v>0</v>
      </c>
      <c r="OH185" s="784">
        <f t="shared" ref="OH185:OH194" si="2664">IFERROR(OG185*$I185, 0)</f>
        <v>0</v>
      </c>
      <c r="OI185" s="706">
        <f t="shared" ref="OI185:OI194" si="2665">IFERROR(OG185*$N185, 0)</f>
        <v>0</v>
      </c>
      <c r="OJ185" s="706">
        <f t="shared" ref="OJ185:OJ194" si="2666">IFERROR(OG185*$O185, 0)</f>
        <v>0</v>
      </c>
      <c r="OK185" s="783"/>
      <c r="OL185" s="784">
        <f t="shared" ref="OL185:OL194" si="2667">IFERROR(OK185*$I185, 0)</f>
        <v>0</v>
      </c>
      <c r="OM185" s="782"/>
      <c r="OO185" s="783"/>
      <c r="OP185" s="784">
        <f t="shared" ref="OP185:OP194" si="2668">IFERROR(OO185*$I185, 0)</f>
        <v>0</v>
      </c>
      <c r="OQ185" s="783"/>
      <c r="OR185" s="784">
        <f t="shared" ref="OR185:OR194" si="2669">IFERROR(OQ185*$I185, 0)</f>
        <v>0</v>
      </c>
      <c r="OS185" s="783"/>
      <c r="OT185" s="784">
        <f t="shared" ref="OT185:OT194" si="2670">IFERROR(OS185*$I185, 0)</f>
        <v>0</v>
      </c>
      <c r="OU185" s="783"/>
      <c r="OV185" s="784">
        <f t="shared" ref="OV185:OV194" si="2671">IFERROR(OU185*$I185, 0)</f>
        <v>0</v>
      </c>
      <c r="OW185" s="707">
        <f t="shared" si="2196"/>
        <v>0</v>
      </c>
      <c r="OX185" s="784">
        <f t="shared" ref="OX185:OX194" si="2672">IFERROR(OW185*$I185, 0)</f>
        <v>0</v>
      </c>
      <c r="OY185" s="783"/>
      <c r="OZ185" s="784">
        <f t="shared" ref="OZ185:OZ194" si="2673">IFERROR(OY185*$I185, 0)</f>
        <v>0</v>
      </c>
      <c r="PA185" s="707">
        <f t="shared" si="2197"/>
        <v>0</v>
      </c>
      <c r="PB185" s="784">
        <f t="shared" ref="PB185:PB194" si="2674">IFERROR(PA185*$I185, 0)</f>
        <v>0</v>
      </c>
      <c r="PC185" s="706">
        <f t="shared" ref="PC185:PC194" si="2675">IFERROR(PA185*$N185, 0)</f>
        <v>0</v>
      </c>
      <c r="PD185" s="706">
        <f t="shared" ref="PD185:PD194" si="2676">IFERROR(PA185*$O185, 0)</f>
        <v>0</v>
      </c>
      <c r="PE185" s="783"/>
      <c r="PF185" s="784">
        <f t="shared" ref="PF185:PF194" si="2677">IFERROR(PE185*$I185, 0)</f>
        <v>0</v>
      </c>
      <c r="PG185" s="782"/>
      <c r="PI185" s="783"/>
      <c r="PJ185" s="784">
        <f t="shared" ref="PJ185:PJ194" si="2678">IFERROR(PI185*$I185, 0)</f>
        <v>0</v>
      </c>
      <c r="PK185" s="783"/>
      <c r="PL185" s="784">
        <f t="shared" ref="PL185:PL194" si="2679">IFERROR(PK185*$I185, 0)</f>
        <v>0</v>
      </c>
      <c r="PM185" s="783"/>
      <c r="PN185" s="784">
        <f t="shared" ref="PN185:PN194" si="2680">IFERROR(PM185*$I185, 0)</f>
        <v>0</v>
      </c>
      <c r="PO185" s="783"/>
      <c r="PP185" s="784">
        <f t="shared" ref="PP185:PP194" si="2681">IFERROR(PO185*$I185, 0)</f>
        <v>0</v>
      </c>
      <c r="PQ185" s="707">
        <f t="shared" si="2198"/>
        <v>0</v>
      </c>
      <c r="PR185" s="784">
        <f t="shared" ref="PR185:PR194" si="2682">IFERROR(PQ185*$I185, 0)</f>
        <v>0</v>
      </c>
      <c r="PS185" s="783"/>
      <c r="PT185" s="784">
        <f t="shared" ref="PT185:PT194" si="2683">IFERROR(PS185*$I185, 0)</f>
        <v>0</v>
      </c>
      <c r="PU185" s="707">
        <f t="shared" si="2199"/>
        <v>0</v>
      </c>
      <c r="PV185" s="784">
        <f t="shared" ref="PV185:PV194" si="2684">IFERROR(PU185*$I185, 0)</f>
        <v>0</v>
      </c>
      <c r="PW185" s="706">
        <f t="shared" ref="PW185:PW194" si="2685">IFERROR(PU185*$N185, 0)</f>
        <v>0</v>
      </c>
      <c r="PX185" s="706">
        <f t="shared" ref="PX185:PX194" si="2686">IFERROR(PU185*$O185, 0)</f>
        <v>0</v>
      </c>
      <c r="PY185" s="783"/>
      <c r="PZ185" s="784">
        <f t="shared" ref="PZ185:PZ194" si="2687">IFERROR(PY185*$I185, 0)</f>
        <v>0</v>
      </c>
      <c r="QA185" s="782"/>
      <c r="QC185" s="783"/>
      <c r="QD185" s="784">
        <f t="shared" ref="QD185:QD194" si="2688">IFERROR(QC185*$I185, 0)</f>
        <v>0</v>
      </c>
      <c r="QE185" s="783"/>
      <c r="QF185" s="784">
        <f t="shared" ref="QF185:QF194" si="2689">IFERROR(QE185*$I185, 0)</f>
        <v>0</v>
      </c>
      <c r="QG185" s="783"/>
      <c r="QH185" s="784">
        <f t="shared" ref="QH185:QH194" si="2690">IFERROR(QG185*$I185, 0)</f>
        <v>0</v>
      </c>
      <c r="QI185" s="783"/>
      <c r="QJ185" s="784">
        <f t="shared" ref="QJ185:QJ194" si="2691">IFERROR(QI185*$I185, 0)</f>
        <v>0</v>
      </c>
      <c r="QK185" s="707">
        <f t="shared" si="2200"/>
        <v>0</v>
      </c>
      <c r="QL185" s="784">
        <f t="shared" ref="QL185:QL194" si="2692">IFERROR(QK185*$I185, 0)</f>
        <v>0</v>
      </c>
      <c r="QM185" s="783"/>
      <c r="QN185" s="784">
        <f t="shared" ref="QN185:QN194" si="2693">IFERROR(QM185*$I185, 0)</f>
        <v>0</v>
      </c>
      <c r="QO185" s="707">
        <f t="shared" si="2201"/>
        <v>0</v>
      </c>
      <c r="QP185" s="784">
        <f t="shared" ref="QP185:QP194" si="2694">IFERROR(QO185*$I185, 0)</f>
        <v>0</v>
      </c>
      <c r="QQ185" s="706">
        <f t="shared" ref="QQ185:QQ194" si="2695">IFERROR(QO185*$N185, 0)</f>
        <v>0</v>
      </c>
      <c r="QR185" s="706">
        <f t="shared" ref="QR185:QR194" si="2696">IFERROR(QO185*$O185, 0)</f>
        <v>0</v>
      </c>
      <c r="QS185" s="783"/>
      <c r="QT185" s="784">
        <f t="shared" ref="QT185:QT194" si="2697">IFERROR(QS185*$I185, 0)</f>
        <v>0</v>
      </c>
      <c r="QU185" s="782"/>
      <c r="RA185" s="785">
        <f t="shared" si="2144"/>
        <v>0</v>
      </c>
      <c r="RB185" s="785" t="e">
        <f t="shared" si="2464"/>
        <v>#REF!</v>
      </c>
      <c r="RC185" s="677">
        <f t="shared" si="2146"/>
        <v>0</v>
      </c>
      <c r="RD185" s="677">
        <f t="shared" si="2146"/>
        <v>5</v>
      </c>
      <c r="RE185" s="677">
        <f t="shared" si="2146"/>
        <v>5</v>
      </c>
      <c r="RF185" s="677">
        <f t="shared" si="2146"/>
        <v>0</v>
      </c>
      <c r="RG185" s="677">
        <f t="shared" si="2146"/>
        <v>0</v>
      </c>
      <c r="RH185" s="677">
        <f t="shared" si="2146"/>
        <v>0</v>
      </c>
      <c r="RI185" s="677">
        <f t="shared" si="2146"/>
        <v>0</v>
      </c>
      <c r="RJ185" s="677">
        <f t="shared" si="2146"/>
        <v>0</v>
      </c>
      <c r="RK185" s="677" t="e">
        <f>#REF!</f>
        <v>#REF!</v>
      </c>
      <c r="RL185" s="677" t="e">
        <f>#REF!</f>
        <v>#REF!</v>
      </c>
      <c r="RM185" s="677">
        <f t="shared" si="2147"/>
        <v>0</v>
      </c>
      <c r="RN185" s="677">
        <f t="shared" si="2147"/>
        <v>0</v>
      </c>
      <c r="RO185" s="677">
        <f t="shared" si="2147"/>
        <v>0</v>
      </c>
      <c r="RP185" s="677">
        <f t="shared" si="2147"/>
        <v>0</v>
      </c>
      <c r="RQ185" s="677">
        <f t="shared" si="2147"/>
        <v>0</v>
      </c>
      <c r="RR185" s="677">
        <f t="shared" si="2147"/>
        <v>0</v>
      </c>
      <c r="RS185" s="677">
        <f t="shared" si="2147"/>
        <v>0</v>
      </c>
      <c r="RT185" s="677">
        <f t="shared" si="2147"/>
        <v>0</v>
      </c>
      <c r="RV185" s="675">
        <f t="shared" si="2148"/>
        <v>10</v>
      </c>
      <c r="RW185" s="675">
        <f t="shared" si="2149"/>
        <v>0</v>
      </c>
      <c r="RX185" s="675">
        <f t="shared" si="2150"/>
        <v>0</v>
      </c>
      <c r="RY185" s="675">
        <f t="shared" si="2151"/>
        <v>0</v>
      </c>
      <c r="RZ185" s="675">
        <f t="shared" si="2152"/>
        <v>0</v>
      </c>
      <c r="SA185" s="675">
        <f t="shared" si="2153"/>
        <v>0</v>
      </c>
      <c r="SB185" s="675">
        <f t="shared" si="2154"/>
        <v>0</v>
      </c>
      <c r="SC185" s="675">
        <f t="shared" si="2155"/>
        <v>0</v>
      </c>
      <c r="SD185" s="675" t="e">
        <f xml:space="preserve"> SUMIF(#REF!,$SD$8,#REF!)</f>
        <v>#REF!</v>
      </c>
      <c r="SE185" s="675" t="e">
        <f xml:space="preserve"> SUMIF(#REF!,$SE$8,#REF!)</f>
        <v>#REF!</v>
      </c>
      <c r="SG185" s="675">
        <f t="shared" si="2461"/>
        <v>0</v>
      </c>
      <c r="SH185" s="675">
        <f t="shared" si="2461"/>
        <v>600000</v>
      </c>
      <c r="SI185" s="675">
        <f t="shared" si="2461"/>
        <v>600000</v>
      </c>
      <c r="SJ185" s="675">
        <f t="shared" si="2461"/>
        <v>0</v>
      </c>
      <c r="SK185" s="675">
        <f t="shared" si="2461"/>
        <v>0</v>
      </c>
      <c r="SL185" s="675">
        <f t="shared" si="2461"/>
        <v>0</v>
      </c>
      <c r="SM185" s="675">
        <f t="shared" si="2461"/>
        <v>0</v>
      </c>
      <c r="SN185" s="675">
        <f t="shared" si="2461"/>
        <v>0</v>
      </c>
      <c r="SO185" s="675" t="e">
        <f t="shared" si="2461"/>
        <v>#REF!</v>
      </c>
      <c r="SP185" s="675" t="e">
        <f t="shared" si="2461"/>
        <v>#REF!</v>
      </c>
      <c r="SQ185" s="675">
        <f t="shared" si="2461"/>
        <v>0</v>
      </c>
      <c r="SR185" s="675">
        <f t="shared" si="2461"/>
        <v>0</v>
      </c>
      <c r="SS185" s="675">
        <f t="shared" si="2461"/>
        <v>0</v>
      </c>
      <c r="ST185" s="675">
        <f t="shared" si="2461"/>
        <v>0</v>
      </c>
      <c r="SU185" s="675">
        <f t="shared" si="2461"/>
        <v>0</v>
      </c>
      <c r="SV185" s="675">
        <f t="shared" si="2460"/>
        <v>0</v>
      </c>
      <c r="SW185" s="675">
        <f t="shared" si="2460"/>
        <v>0</v>
      </c>
      <c r="SX185" s="675">
        <f t="shared" si="2460"/>
        <v>0</v>
      </c>
      <c r="SY185" s="675" t="e">
        <f>#REF!*$AP185</f>
        <v>#REF!</v>
      </c>
      <c r="SZ185" s="675" t="e">
        <f>#REF!*$AP185</f>
        <v>#REF!</v>
      </c>
      <c r="TA185" s="675" t="e">
        <f>#REF!*$AP185</f>
        <v>#REF!</v>
      </c>
      <c r="TB185" s="675" t="e">
        <f>#REF!*$AP185</f>
        <v>#REF!</v>
      </c>
      <c r="TC185" s="675" t="e">
        <f>#REF!*$AP185</f>
        <v>#REF!</v>
      </c>
      <c r="TE185" s="675">
        <f t="shared" si="2202"/>
        <v>1200000</v>
      </c>
      <c r="TF185" s="675">
        <f t="shared" si="2203"/>
        <v>0</v>
      </c>
      <c r="TG185" s="675">
        <f t="shared" si="2204"/>
        <v>0</v>
      </c>
      <c r="TH185" s="675">
        <f t="shared" si="2205"/>
        <v>0</v>
      </c>
      <c r="TI185" s="675">
        <f t="shared" si="2206"/>
        <v>0</v>
      </c>
      <c r="TJ185" s="675">
        <f t="shared" si="2207"/>
        <v>0</v>
      </c>
      <c r="TK185" s="675">
        <f t="shared" si="2208"/>
        <v>0</v>
      </c>
      <c r="TL185" s="675">
        <f t="shared" si="2209"/>
        <v>0</v>
      </c>
      <c r="TM185" s="675">
        <f t="shared" si="2210"/>
        <v>0</v>
      </c>
      <c r="TN185" s="676">
        <f t="shared" si="2211"/>
        <v>0</v>
      </c>
      <c r="TP185" s="675">
        <f>IFERROR(SG185*(1+LEVEL_2!#REF!),0)</f>
        <v>0</v>
      </c>
      <c r="TQ185" s="675">
        <f>IFERROR(SH185*(1+LEVEL_2!#REF!),0)</f>
        <v>0</v>
      </c>
      <c r="TR185" s="675">
        <f>IFERROR(SI185*(1+LEVEL_2!#REF!),0)</f>
        <v>0</v>
      </c>
      <c r="TS185" s="675">
        <f>IFERROR(SJ185*(1+LEVEL_2!#REF!),0)</f>
        <v>0</v>
      </c>
      <c r="TT185" s="675">
        <f>IFERROR(SK185*(1+LEVEL_2!#REF!),0)</f>
        <v>0</v>
      </c>
      <c r="TU185" s="675">
        <f>IFERROR(SL185*(1+LEVEL_2!#REF!),0)</f>
        <v>0</v>
      </c>
      <c r="TV185" s="675">
        <f>IFERROR(SM185*(1+LEVEL_2!#REF!),0)</f>
        <v>0</v>
      </c>
      <c r="TW185" s="675">
        <f>IFERROR(SN185*(1+LEVEL_2!#REF!),0)</f>
        <v>0</v>
      </c>
      <c r="TX185" s="675">
        <f>IFERROR(SO185*(1+LEVEL_2!#REF!),0)</f>
        <v>0</v>
      </c>
      <c r="TY185" s="675">
        <f>IFERROR(SP185*(1+LEVEL_2!#REF!),0)</f>
        <v>0</v>
      </c>
      <c r="TZ185" s="675">
        <f>IFERROR(SQ185*(1+LEVEL_2!#REF!),0)</f>
        <v>0</v>
      </c>
      <c r="UA185" s="675">
        <f>IFERROR(SR185*(1+LEVEL_2!#REF!),0)</f>
        <v>0</v>
      </c>
      <c r="UB185" s="675">
        <f>IFERROR(SS185*(1+LEVEL_2!#REF!),0)</f>
        <v>0</v>
      </c>
      <c r="UC185" s="675">
        <f>IFERROR(ST185*(1+LEVEL_2!#REF!),0)</f>
        <v>0</v>
      </c>
      <c r="UD185" s="675">
        <f>IFERROR(SU185*(1+LEVEL_2!#REF!),0)</f>
        <v>0</v>
      </c>
      <c r="UE185" s="675">
        <f>IFERROR(SV185*(1+LEVEL_2!#REF!),0)</f>
        <v>0</v>
      </c>
      <c r="UF185" s="675">
        <f>IFERROR(SW185*(1+LEVEL_2!#REF!),0)</f>
        <v>0</v>
      </c>
      <c r="UG185" s="675">
        <f>IFERROR(SX185*(1+LEVEL_2!#REF!),0)</f>
        <v>0</v>
      </c>
      <c r="UH185" s="675">
        <f>IFERROR(SY185*(1+LEVEL_2!#REF!),0)</f>
        <v>0</v>
      </c>
      <c r="UI185" s="675">
        <f>IFERROR(SZ185*(1+LEVEL_2!#REF!),0)</f>
        <v>0</v>
      </c>
      <c r="UJ185" s="675">
        <f>IFERROR(TA185*(1+LEVEL_2!#REF!),0)</f>
        <v>0</v>
      </c>
      <c r="UK185" s="675">
        <f>IFERROR(TB185*(1+LEVEL_2!#REF!),0)</f>
        <v>0</v>
      </c>
      <c r="UL185" s="675">
        <f>IFERROR(TC185*(1+LEVEL_2!#REF!),0)</f>
        <v>0</v>
      </c>
      <c r="UN185" s="675">
        <f t="shared" si="2212"/>
        <v>0</v>
      </c>
      <c r="UO185" s="675">
        <f t="shared" si="2213"/>
        <v>0</v>
      </c>
      <c r="UP185" s="675">
        <f t="shared" si="2214"/>
        <v>0</v>
      </c>
      <c r="UQ185" s="675">
        <f t="shared" si="2215"/>
        <v>0</v>
      </c>
      <c r="UR185" s="675">
        <f t="shared" si="2216"/>
        <v>0</v>
      </c>
      <c r="US185" s="675">
        <f t="shared" si="2217"/>
        <v>0</v>
      </c>
      <c r="UT185" s="675">
        <f t="shared" si="2218"/>
        <v>0</v>
      </c>
      <c r="UU185" s="675">
        <f t="shared" si="2219"/>
        <v>0</v>
      </c>
      <c r="UV185" s="675">
        <f t="shared" si="2220"/>
        <v>0</v>
      </c>
      <c r="UW185" s="676">
        <f t="shared" si="2221"/>
        <v>0</v>
      </c>
    </row>
    <row r="186" spans="1:569" s="645" customFormat="1" ht="20.100000000000001" customHeight="1">
      <c r="A186" s="677" t="s">
        <v>170</v>
      </c>
      <c r="B186" s="677" t="s">
        <v>170</v>
      </c>
      <c r="C186" s="764" t="s">
        <v>827</v>
      </c>
      <c r="D186" s="764"/>
      <c r="E186" s="796" t="s">
        <v>828</v>
      </c>
      <c r="F186" s="802" t="s">
        <v>403</v>
      </c>
      <c r="G186" s="765" t="s">
        <v>829</v>
      </c>
      <c r="H186" s="797" t="s">
        <v>154</v>
      </c>
      <c r="I186" s="824">
        <f>5*3</f>
        <v>15</v>
      </c>
      <c r="J186" s="825">
        <f>5*3</f>
        <v>15</v>
      </c>
      <c r="K186" s="769"/>
      <c r="L186" s="769"/>
      <c r="M186" s="770"/>
      <c r="N186" s="771">
        <f t="shared" si="2456"/>
        <v>10</v>
      </c>
      <c r="O186" s="772">
        <f t="shared" si="2457"/>
        <v>0</v>
      </c>
      <c r="Q186" s="689"/>
      <c r="R186" s="690">
        <v>5</v>
      </c>
      <c r="S186" s="690">
        <v>5</v>
      </c>
      <c r="T186" s="690"/>
      <c r="U186" s="690"/>
      <c r="V186" s="690"/>
      <c r="W186" s="690"/>
      <c r="X186" s="690"/>
      <c r="Y186" s="690"/>
      <c r="Z186" s="690"/>
      <c r="AA186" s="690"/>
      <c r="AB186" s="690"/>
      <c r="AC186" s="690"/>
      <c r="AD186" s="690"/>
      <c r="AE186" s="690"/>
      <c r="AF186" s="691"/>
      <c r="AH186" s="774">
        <f t="shared" si="2465"/>
        <v>165000</v>
      </c>
      <c r="AI186" s="775">
        <f t="shared" si="2466"/>
        <v>2475000</v>
      </c>
      <c r="AJ186" s="774">
        <f t="shared" si="2467"/>
        <v>0</v>
      </c>
      <c r="AK186" s="775">
        <f t="shared" si="2468"/>
        <v>0</v>
      </c>
      <c r="AL186" s="774">
        <f t="shared" si="2469"/>
        <v>0</v>
      </c>
      <c r="AM186" s="775">
        <f t="shared" si="2470"/>
        <v>0</v>
      </c>
      <c r="AN186" s="774">
        <f t="shared" si="2471"/>
        <v>0</v>
      </c>
      <c r="AO186" s="775">
        <f t="shared" si="2472"/>
        <v>0</v>
      </c>
      <c r="AP186" s="693">
        <f t="shared" si="2162"/>
        <v>165000</v>
      </c>
      <c r="AQ186" s="775">
        <f t="shared" si="2473"/>
        <v>2475000</v>
      </c>
      <c r="AR186" s="774">
        <f t="shared" si="2474"/>
        <v>18062.55</v>
      </c>
      <c r="AS186" s="775">
        <f t="shared" si="2475"/>
        <v>270938.25</v>
      </c>
      <c r="AT186" s="776">
        <f t="shared" si="2476"/>
        <v>219675.05999999997</v>
      </c>
      <c r="AU186" s="776">
        <f>AV186*$AU$5</f>
        <v>366125.1</v>
      </c>
      <c r="AV186" s="693">
        <f t="shared" si="1903"/>
        <v>183062.55</v>
      </c>
      <c r="AW186" s="775">
        <f t="shared" si="2477"/>
        <v>0</v>
      </c>
      <c r="AX186" s="775">
        <f t="shared" si="2478"/>
        <v>0</v>
      </c>
      <c r="AY186" s="775"/>
      <c r="AZ186" s="775">
        <f t="shared" si="2479"/>
        <v>2745938.25</v>
      </c>
      <c r="BA186" s="693">
        <f t="shared" si="2480"/>
        <v>1830625.5</v>
      </c>
      <c r="BB186" s="693">
        <f t="shared" si="2481"/>
        <v>0</v>
      </c>
      <c r="BC186" s="774">
        <f t="shared" si="2482"/>
        <v>0</v>
      </c>
      <c r="BD186" s="775">
        <f t="shared" si="2483"/>
        <v>0</v>
      </c>
      <c r="BE186" s="777"/>
      <c r="BG186" s="790">
        <f t="shared" si="2484"/>
        <v>165000</v>
      </c>
      <c r="BH186" s="790">
        <f t="shared" si="2485"/>
        <v>2475000</v>
      </c>
      <c r="BI186" s="790">
        <f t="shared" si="2486"/>
        <v>0</v>
      </c>
      <c r="BJ186" s="790">
        <f t="shared" si="2487"/>
        <v>0</v>
      </c>
      <c r="BK186" s="790">
        <f t="shared" si="2488"/>
        <v>0</v>
      </c>
      <c r="BL186" s="790">
        <f t="shared" si="2489"/>
        <v>0</v>
      </c>
      <c r="BM186" s="790">
        <f t="shared" si="2490"/>
        <v>0</v>
      </c>
      <c r="BN186" s="790">
        <f t="shared" si="2491"/>
        <v>0</v>
      </c>
      <c r="BO186" s="790">
        <f t="shared" si="2167"/>
        <v>165000</v>
      </c>
      <c r="BP186" s="790">
        <f t="shared" si="2492"/>
        <v>2475000</v>
      </c>
      <c r="BQ186" s="790">
        <f t="shared" si="2493"/>
        <v>18062.55</v>
      </c>
      <c r="BR186" s="790">
        <f t="shared" si="2494"/>
        <v>270938.25</v>
      </c>
      <c r="BS186" s="790">
        <f t="shared" si="2168"/>
        <v>183062.55</v>
      </c>
      <c r="BT186" s="790">
        <f t="shared" si="2495"/>
        <v>2745938.25</v>
      </c>
      <c r="BU186" s="790">
        <f t="shared" si="2496"/>
        <v>1830625.5</v>
      </c>
      <c r="BV186" s="790">
        <f t="shared" si="2497"/>
        <v>0</v>
      </c>
      <c r="BW186" s="790"/>
      <c r="BX186" s="790">
        <f t="shared" si="2498"/>
        <v>0</v>
      </c>
      <c r="BY186" s="791" t="s">
        <v>400</v>
      </c>
      <c r="CA186" s="744">
        <f>'동해기지(건축)'!BP779</f>
        <v>275000</v>
      </c>
      <c r="CB186" s="745">
        <f t="shared" si="2499"/>
        <v>4125000</v>
      </c>
      <c r="CC186" s="718"/>
      <c r="CD186" s="745">
        <f t="shared" si="2500"/>
        <v>0</v>
      </c>
      <c r="CE186" s="718"/>
      <c r="CF186" s="745">
        <f t="shared" si="2501"/>
        <v>0</v>
      </c>
      <c r="CG186" s="718">
        <f>'동해기지(건축)'!BR779</f>
        <v>80000</v>
      </c>
      <c r="CH186" s="745">
        <f t="shared" si="2502"/>
        <v>1200000</v>
      </c>
      <c r="CI186" s="746">
        <f t="shared" si="2176"/>
        <v>355000</v>
      </c>
      <c r="CJ186" s="745">
        <f t="shared" si="2503"/>
        <v>5325000</v>
      </c>
      <c r="CK186" s="718"/>
      <c r="CL186" s="745">
        <f t="shared" si="2504"/>
        <v>0</v>
      </c>
      <c r="CM186" s="746">
        <f t="shared" si="2177"/>
        <v>355000</v>
      </c>
      <c r="CN186" s="745">
        <f t="shared" si="2505"/>
        <v>5325000</v>
      </c>
      <c r="CO186" s="699">
        <f t="shared" si="2506"/>
        <v>0</v>
      </c>
      <c r="CP186" s="699">
        <f t="shared" si="2506"/>
        <v>1775000</v>
      </c>
      <c r="CQ186" s="699">
        <f t="shared" si="2506"/>
        <v>1775000</v>
      </c>
      <c r="CR186" s="699">
        <f t="shared" si="2506"/>
        <v>0</v>
      </c>
      <c r="CS186" s="700">
        <f t="shared" si="2506"/>
        <v>0</v>
      </c>
      <c r="CT186" s="699">
        <f t="shared" si="2506"/>
        <v>0</v>
      </c>
      <c r="CU186" s="699">
        <f t="shared" si="2506"/>
        <v>0</v>
      </c>
      <c r="CV186" s="700">
        <f t="shared" si="2507"/>
        <v>0</v>
      </c>
      <c r="CW186" s="697"/>
      <c r="CX186" s="696">
        <f t="shared" si="2508"/>
        <v>0</v>
      </c>
      <c r="CY186" s="701"/>
      <c r="DA186" s="778">
        <f>IFERROR(VLOOKUP($C186,정민건설!$A$13:$AM$154,28,FALSE),0)</f>
        <v>165000</v>
      </c>
      <c r="DB186" s="775">
        <f t="shared" si="2509"/>
        <v>2475000</v>
      </c>
      <c r="DC186" s="778">
        <f>IFERROR(VLOOKUP($C186,정민건설!$A$13:$AM$154,30,FALSE),0)</f>
        <v>0</v>
      </c>
      <c r="DD186" s="775">
        <f t="shared" si="2510"/>
        <v>0</v>
      </c>
      <c r="DE186" s="774">
        <f>IFERROR(VLOOKUP($C186,정민건설!$A$13:$AM$154,32,FALSE),0)</f>
        <v>0</v>
      </c>
      <c r="DF186" s="775">
        <f t="shared" si="2511"/>
        <v>0</v>
      </c>
      <c r="DG186" s="774">
        <f>IFERROR(VLOOKUP($C186,정민건설!$A$13:$AM$154,34,FALSE),0)</f>
        <v>0</v>
      </c>
      <c r="DH186" s="775">
        <f t="shared" si="2512"/>
        <v>0</v>
      </c>
      <c r="DI186" s="693">
        <f t="shared" si="2169"/>
        <v>165000</v>
      </c>
      <c r="DJ186" s="775">
        <f t="shared" si="2513"/>
        <v>2475000</v>
      </c>
      <c r="DK186" s="778">
        <f t="shared" si="2514"/>
        <v>18062.55</v>
      </c>
      <c r="DL186" s="779">
        <f t="shared" si="2515"/>
        <v>270938.25</v>
      </c>
      <c r="DM186" s="693">
        <f t="shared" si="2170"/>
        <v>183062.55</v>
      </c>
      <c r="DN186" s="775">
        <f t="shared" si="2516"/>
        <v>2745938.25</v>
      </c>
      <c r="DO186" s="693">
        <f t="shared" si="2517"/>
        <v>1830625.5</v>
      </c>
      <c r="DP186" s="693">
        <f t="shared" si="2518"/>
        <v>0</v>
      </c>
      <c r="DQ186" s="774"/>
      <c r="DR186" s="775">
        <f t="shared" si="2519"/>
        <v>0</v>
      </c>
      <c r="DS186" s="777"/>
      <c r="DU186" s="774">
        <f>IFERROR(VLOOKUP($C186,[1]영만종합건설!$A$13:$AN$154,28,FALSE),0)</f>
        <v>500000</v>
      </c>
      <c r="DV186" s="780">
        <f t="shared" si="2520"/>
        <v>7500000</v>
      </c>
      <c r="DW186" s="774">
        <f>IFERROR(VLOOKUP($C186,[1]영만종합건설!$A$13:$AN$154,30,FALSE),0)</f>
        <v>0</v>
      </c>
      <c r="DX186" s="780">
        <f t="shared" si="2521"/>
        <v>0</v>
      </c>
      <c r="DY186" s="778">
        <f>IFERROR(VLOOKUP($C186,[1]영만종합건설!$A$13:$AN$154,32,FALSE),0)</f>
        <v>0</v>
      </c>
      <c r="DZ186" s="780">
        <f t="shared" si="2522"/>
        <v>0</v>
      </c>
      <c r="EA186" s="778">
        <f>IFERROR(VLOOKUP($C186,[1]영만종합건설!$A$13:$AN$154,34,FALSE),0)</f>
        <v>0</v>
      </c>
      <c r="EB186" s="780">
        <f t="shared" si="2523"/>
        <v>0</v>
      </c>
      <c r="EC186" s="703">
        <f t="shared" si="2171"/>
        <v>500000</v>
      </c>
      <c r="ED186" s="780">
        <f t="shared" si="2524"/>
        <v>7500000</v>
      </c>
      <c r="EE186" s="778">
        <f t="shared" si="2525"/>
        <v>54735</v>
      </c>
      <c r="EF186" s="779">
        <f t="shared" si="2526"/>
        <v>821025</v>
      </c>
      <c r="EG186" s="703">
        <f t="shared" si="2172"/>
        <v>554735</v>
      </c>
      <c r="EH186" s="780">
        <f t="shared" si="2527"/>
        <v>8321025</v>
      </c>
      <c r="EI186" s="703">
        <f t="shared" si="2528"/>
        <v>5547350</v>
      </c>
      <c r="EJ186" s="703">
        <f t="shared" si="2529"/>
        <v>0</v>
      </c>
      <c r="EK186" s="778"/>
      <c r="EL186" s="780">
        <f t="shared" si="2530"/>
        <v>0</v>
      </c>
      <c r="EM186" s="781"/>
      <c r="EO186" s="778">
        <f>IFERROR(VLOOKUP($C186,[1]부강종합건설!$A$13:$AM$154,28,FALSE),0)</f>
        <v>350000</v>
      </c>
      <c r="EP186" s="780">
        <f t="shared" si="2531"/>
        <v>5250000</v>
      </c>
      <c r="EQ186" s="778">
        <f>IFERROR(VLOOKUP($C186,[1]부강종합건설!$A$13:$AM$154,30,FALSE),0)</f>
        <v>0</v>
      </c>
      <c r="ER186" s="780">
        <f t="shared" si="2532"/>
        <v>0</v>
      </c>
      <c r="ES186" s="778">
        <f>IFERROR(VLOOKUP($C186,[1]부강종합건설!$A$13:$AM$154,32,FALSE),0)</f>
        <v>0</v>
      </c>
      <c r="ET186" s="780">
        <f t="shared" si="2533"/>
        <v>0</v>
      </c>
      <c r="EU186" s="778">
        <f>IFERROR(VLOOKUP($C186,[1]부강종합건설!$A$13:$AM$154,34,FALSE),0)</f>
        <v>48860</v>
      </c>
      <c r="EV186" s="780">
        <f t="shared" si="2534"/>
        <v>732900</v>
      </c>
      <c r="EW186" s="703">
        <f t="shared" si="2159"/>
        <v>398860</v>
      </c>
      <c r="EX186" s="780">
        <f t="shared" si="2535"/>
        <v>5982900</v>
      </c>
      <c r="EY186" s="778">
        <f t="shared" si="2536"/>
        <v>42544.310199999993</v>
      </c>
      <c r="EZ186" s="779">
        <f t="shared" si="2537"/>
        <v>638164.65299999993</v>
      </c>
      <c r="FA186" s="703">
        <f t="shared" si="2160"/>
        <v>441404.31020000001</v>
      </c>
      <c r="FB186" s="780">
        <f t="shared" si="2538"/>
        <v>6621064.6529999999</v>
      </c>
      <c r="FC186" s="703">
        <f t="shared" si="2539"/>
        <v>4414043.102</v>
      </c>
      <c r="FD186" s="703">
        <f t="shared" si="2540"/>
        <v>0</v>
      </c>
      <c r="FE186" s="778"/>
      <c r="FF186" s="780">
        <f t="shared" si="2541"/>
        <v>0</v>
      </c>
      <c r="FG186" s="782"/>
      <c r="FI186" s="774">
        <f>IFERROR(VLOOKUP($C186,[1]대도엔지니어링!$A$13:$AN$154,28,FALSE),0)</f>
        <v>0</v>
      </c>
      <c r="FJ186" s="775">
        <f t="shared" si="2542"/>
        <v>0</v>
      </c>
      <c r="FK186" s="774">
        <f>IFERROR(VLOOKUP($C186,[1]대도엔지니어링!$A$13:$AN$154,30,FALSE),0)</f>
        <v>0</v>
      </c>
      <c r="FL186" s="775">
        <f t="shared" si="2543"/>
        <v>0</v>
      </c>
      <c r="FM186" s="774">
        <f>IFERROR(VLOOKUP($C186,[1]대도엔지니어링!$A$13:$AN$154,32,FALSE),0)</f>
        <v>0</v>
      </c>
      <c r="FN186" s="775">
        <f t="shared" si="2544"/>
        <v>0</v>
      </c>
      <c r="FO186" s="774">
        <f>IFERROR(VLOOKUP($C186,[1]대도엔지니어링!$A$13:$AN$154,34,FALSE),0)</f>
        <v>411050</v>
      </c>
      <c r="FP186" s="775">
        <f t="shared" si="2545"/>
        <v>6165750</v>
      </c>
      <c r="FQ186" s="693">
        <f t="shared" si="2163"/>
        <v>411050</v>
      </c>
      <c r="FR186" s="775">
        <f t="shared" si="2546"/>
        <v>6165750</v>
      </c>
      <c r="FS186" s="774">
        <f t="shared" si="2158"/>
        <v>32873.488636427173</v>
      </c>
      <c r="FT186" s="775">
        <f t="shared" si="2547"/>
        <v>493102.32954640762</v>
      </c>
      <c r="FU186" s="693">
        <f t="shared" si="2164"/>
        <v>443923.48863642715</v>
      </c>
      <c r="FV186" s="775">
        <f t="shared" si="2548"/>
        <v>6658852.3295464069</v>
      </c>
      <c r="FW186" s="693">
        <f t="shared" si="2549"/>
        <v>4439234.8863642719</v>
      </c>
      <c r="FX186" s="693">
        <f t="shared" si="2550"/>
        <v>0</v>
      </c>
      <c r="FY186" s="774"/>
      <c r="FZ186" s="775">
        <f t="shared" si="2551"/>
        <v>0</v>
      </c>
      <c r="GA186" s="782"/>
      <c r="GC186" s="774">
        <f>IFERROR(VLOOKUP($C186,[1]부명엔지니어링!$A$13:$AN$154,28,FALSE),0)</f>
        <v>300000</v>
      </c>
      <c r="GD186" s="775">
        <f t="shared" si="2552"/>
        <v>4500000</v>
      </c>
      <c r="GE186" s="774">
        <f>IFERROR(VLOOKUP($C186,[1]부명엔지니어링!$A$13:$AN$154,30,FALSE),0)</f>
        <v>0</v>
      </c>
      <c r="GF186" s="775">
        <f t="shared" si="2553"/>
        <v>0</v>
      </c>
      <c r="GG186" s="774">
        <f>IFERROR(VLOOKUP($C186,[1]부명엔지니어링!$A$13:$AN$154,32,FALSE),0)</f>
        <v>0</v>
      </c>
      <c r="GH186" s="775">
        <f t="shared" si="2554"/>
        <v>0</v>
      </c>
      <c r="GI186" s="774">
        <f>IFERROR(VLOOKUP($C186,[1]부명엔지니어링!$A$13:$AN$154,34,FALSE),0)</f>
        <v>0</v>
      </c>
      <c r="GJ186" s="775">
        <f t="shared" si="2555"/>
        <v>0</v>
      </c>
      <c r="GK186" s="693">
        <f t="shared" si="2165"/>
        <v>300000</v>
      </c>
      <c r="GL186" s="775">
        <f t="shared" si="2556"/>
        <v>4500000</v>
      </c>
      <c r="GM186" s="774">
        <f t="shared" si="2557"/>
        <v>32841</v>
      </c>
      <c r="GN186" s="775">
        <f t="shared" si="2558"/>
        <v>492615</v>
      </c>
      <c r="GO186" s="693">
        <f t="shared" si="2166"/>
        <v>332841</v>
      </c>
      <c r="GP186" s="775">
        <f t="shared" si="2559"/>
        <v>4992615</v>
      </c>
      <c r="GQ186" s="693">
        <f t="shared" si="2560"/>
        <v>3328410</v>
      </c>
      <c r="GR186" s="693">
        <f t="shared" si="2561"/>
        <v>0</v>
      </c>
      <c r="GS186" s="774"/>
      <c r="GT186" s="775">
        <f t="shared" si="2562"/>
        <v>0</v>
      </c>
      <c r="GU186" s="782"/>
      <c r="GW186" s="790">
        <f t="shared" si="2563"/>
        <v>165000</v>
      </c>
      <c r="GX186" s="790">
        <f t="shared" si="2564"/>
        <v>2475000</v>
      </c>
      <c r="GY186" s="790">
        <f t="shared" si="2565"/>
        <v>0</v>
      </c>
      <c r="GZ186" s="790">
        <f t="shared" si="2566"/>
        <v>0</v>
      </c>
      <c r="HA186" s="790">
        <f t="shared" si="2567"/>
        <v>0</v>
      </c>
      <c r="HB186" s="790">
        <f t="shared" si="2568"/>
        <v>0</v>
      </c>
      <c r="HC186" s="790">
        <f t="shared" si="2569"/>
        <v>0</v>
      </c>
      <c r="HD186" s="790">
        <f t="shared" si="2570"/>
        <v>0</v>
      </c>
      <c r="HE186" s="790">
        <f t="shared" si="2173"/>
        <v>165000</v>
      </c>
      <c r="HF186" s="790">
        <f t="shared" si="2571"/>
        <v>2475000</v>
      </c>
      <c r="HG186" s="790">
        <f t="shared" si="2572"/>
        <v>18062.55</v>
      </c>
      <c r="HH186" s="790">
        <f t="shared" si="2573"/>
        <v>270938.25</v>
      </c>
      <c r="HI186" s="790">
        <f t="shared" si="2174"/>
        <v>183062.55</v>
      </c>
      <c r="HJ186" s="790">
        <f t="shared" si="2574"/>
        <v>2745938.25</v>
      </c>
      <c r="HK186" s="790">
        <f t="shared" si="2575"/>
        <v>1830625.5</v>
      </c>
      <c r="HL186" s="790">
        <f t="shared" si="2576"/>
        <v>0</v>
      </c>
      <c r="HM186" s="790"/>
      <c r="HN186" s="790">
        <f t="shared" si="2577"/>
        <v>0</v>
      </c>
      <c r="HO186" s="791" t="s">
        <v>400</v>
      </c>
      <c r="HQ186" s="783"/>
      <c r="HR186" s="784">
        <f t="shared" si="2578"/>
        <v>0</v>
      </c>
      <c r="HS186" s="783"/>
      <c r="HT186" s="784">
        <f t="shared" si="2579"/>
        <v>0</v>
      </c>
      <c r="HU186" s="783"/>
      <c r="HV186" s="784">
        <f t="shared" si="2580"/>
        <v>0</v>
      </c>
      <c r="HW186" s="783"/>
      <c r="HX186" s="784">
        <f t="shared" si="2581"/>
        <v>0</v>
      </c>
      <c r="HY186" s="707">
        <f t="shared" si="2178"/>
        <v>0</v>
      </c>
      <c r="HZ186" s="784">
        <f t="shared" si="2582"/>
        <v>0</v>
      </c>
      <c r="IA186" s="783"/>
      <c r="IB186" s="784">
        <f t="shared" si="2583"/>
        <v>0</v>
      </c>
      <c r="IC186" s="707">
        <f t="shared" si="2179"/>
        <v>0</v>
      </c>
      <c r="ID186" s="784">
        <f t="shared" si="2584"/>
        <v>0</v>
      </c>
      <c r="IE186" s="706">
        <f t="shared" si="2585"/>
        <v>0</v>
      </c>
      <c r="IF186" s="706">
        <f t="shared" si="2586"/>
        <v>0</v>
      </c>
      <c r="IG186" s="783"/>
      <c r="IH186" s="784">
        <f t="shared" si="2587"/>
        <v>0</v>
      </c>
      <c r="II186" s="782"/>
      <c r="IK186" s="783"/>
      <c r="IL186" s="784">
        <f t="shared" si="2588"/>
        <v>0</v>
      </c>
      <c r="IM186" s="783"/>
      <c r="IN186" s="784">
        <f t="shared" si="2589"/>
        <v>0</v>
      </c>
      <c r="IO186" s="783"/>
      <c r="IP186" s="784">
        <f t="shared" si="2590"/>
        <v>0</v>
      </c>
      <c r="IQ186" s="783"/>
      <c r="IR186" s="784">
        <f t="shared" si="2591"/>
        <v>0</v>
      </c>
      <c r="IS186" s="707">
        <f t="shared" si="2180"/>
        <v>0</v>
      </c>
      <c r="IT186" s="784">
        <f t="shared" si="2592"/>
        <v>0</v>
      </c>
      <c r="IU186" s="783"/>
      <c r="IV186" s="784">
        <f t="shared" si="2593"/>
        <v>0</v>
      </c>
      <c r="IW186" s="707">
        <f t="shared" si="2181"/>
        <v>0</v>
      </c>
      <c r="IX186" s="784">
        <f t="shared" si="2594"/>
        <v>0</v>
      </c>
      <c r="IY186" s="706">
        <f t="shared" si="2595"/>
        <v>0</v>
      </c>
      <c r="IZ186" s="706">
        <f t="shared" si="2596"/>
        <v>0</v>
      </c>
      <c r="JA186" s="783"/>
      <c r="JB186" s="784">
        <f t="shared" si="2597"/>
        <v>0</v>
      </c>
      <c r="JC186" s="782"/>
      <c r="JE186" s="783"/>
      <c r="JF186" s="784">
        <f t="shared" si="2598"/>
        <v>0</v>
      </c>
      <c r="JG186" s="783"/>
      <c r="JH186" s="784">
        <f t="shared" si="2599"/>
        <v>0</v>
      </c>
      <c r="JI186" s="783"/>
      <c r="JJ186" s="784">
        <f t="shared" si="2600"/>
        <v>0</v>
      </c>
      <c r="JK186" s="783"/>
      <c r="JL186" s="784">
        <f t="shared" si="2601"/>
        <v>0</v>
      </c>
      <c r="JM186" s="707">
        <f t="shared" si="2182"/>
        <v>0</v>
      </c>
      <c r="JN186" s="784">
        <f t="shared" si="2602"/>
        <v>0</v>
      </c>
      <c r="JO186" s="783"/>
      <c r="JP186" s="784">
        <f t="shared" si="2603"/>
        <v>0</v>
      </c>
      <c r="JQ186" s="707">
        <f t="shared" si="2183"/>
        <v>0</v>
      </c>
      <c r="JR186" s="784">
        <f t="shared" si="2604"/>
        <v>0</v>
      </c>
      <c r="JS186" s="706">
        <f t="shared" si="2605"/>
        <v>0</v>
      </c>
      <c r="JT186" s="706">
        <f t="shared" si="2606"/>
        <v>0</v>
      </c>
      <c r="JU186" s="783"/>
      <c r="JV186" s="784">
        <f t="shared" si="2607"/>
        <v>0</v>
      </c>
      <c r="JW186" s="782"/>
      <c r="JY186" s="783"/>
      <c r="JZ186" s="784">
        <f t="shared" si="2608"/>
        <v>0</v>
      </c>
      <c r="KA186" s="783"/>
      <c r="KB186" s="784">
        <f t="shared" si="2609"/>
        <v>0</v>
      </c>
      <c r="KC186" s="783"/>
      <c r="KD186" s="784">
        <f t="shared" si="2610"/>
        <v>0</v>
      </c>
      <c r="KE186" s="783"/>
      <c r="KF186" s="784">
        <f t="shared" si="2611"/>
        <v>0</v>
      </c>
      <c r="KG186" s="707">
        <f t="shared" si="2184"/>
        <v>0</v>
      </c>
      <c r="KH186" s="784">
        <f t="shared" si="2612"/>
        <v>0</v>
      </c>
      <c r="KI186" s="783"/>
      <c r="KJ186" s="784">
        <f t="shared" si="2613"/>
        <v>0</v>
      </c>
      <c r="KK186" s="707">
        <f t="shared" si="2185"/>
        <v>0</v>
      </c>
      <c r="KL186" s="784">
        <f t="shared" si="2614"/>
        <v>0</v>
      </c>
      <c r="KM186" s="706">
        <f t="shared" si="2615"/>
        <v>0</v>
      </c>
      <c r="KN186" s="706">
        <f t="shared" si="2616"/>
        <v>0</v>
      </c>
      <c r="KO186" s="783"/>
      <c r="KP186" s="784">
        <f t="shared" si="2617"/>
        <v>0</v>
      </c>
      <c r="KQ186" s="782"/>
      <c r="KS186" s="783"/>
      <c r="KT186" s="784">
        <f t="shared" si="2618"/>
        <v>0</v>
      </c>
      <c r="KU186" s="783"/>
      <c r="KV186" s="784">
        <f t="shared" si="2619"/>
        <v>0</v>
      </c>
      <c r="KW186" s="783"/>
      <c r="KX186" s="784">
        <f t="shared" si="2620"/>
        <v>0</v>
      </c>
      <c r="KY186" s="783"/>
      <c r="KZ186" s="784">
        <f t="shared" si="2621"/>
        <v>0</v>
      </c>
      <c r="LA186" s="707">
        <f t="shared" si="2186"/>
        <v>0</v>
      </c>
      <c r="LB186" s="784">
        <f t="shared" si="2622"/>
        <v>0</v>
      </c>
      <c r="LC186" s="783"/>
      <c r="LD186" s="784">
        <f t="shared" si="2623"/>
        <v>0</v>
      </c>
      <c r="LE186" s="707">
        <f t="shared" si="2187"/>
        <v>0</v>
      </c>
      <c r="LF186" s="784">
        <f t="shared" si="2624"/>
        <v>0</v>
      </c>
      <c r="LG186" s="706">
        <f t="shared" si="2625"/>
        <v>0</v>
      </c>
      <c r="LH186" s="706">
        <f t="shared" si="2626"/>
        <v>0</v>
      </c>
      <c r="LI186" s="783"/>
      <c r="LJ186" s="784">
        <f t="shared" si="2627"/>
        <v>0</v>
      </c>
      <c r="LK186" s="782"/>
      <c r="LM186" s="783"/>
      <c r="LN186" s="784">
        <f t="shared" si="2628"/>
        <v>0</v>
      </c>
      <c r="LO186" s="783"/>
      <c r="LP186" s="784">
        <f t="shared" si="2629"/>
        <v>0</v>
      </c>
      <c r="LQ186" s="783"/>
      <c r="LR186" s="784">
        <f t="shared" si="2630"/>
        <v>0</v>
      </c>
      <c r="LS186" s="783"/>
      <c r="LT186" s="784">
        <f t="shared" si="2631"/>
        <v>0</v>
      </c>
      <c r="LU186" s="707">
        <f t="shared" si="2188"/>
        <v>0</v>
      </c>
      <c r="LV186" s="784">
        <f t="shared" si="2632"/>
        <v>0</v>
      </c>
      <c r="LW186" s="783"/>
      <c r="LX186" s="784">
        <f t="shared" si="2633"/>
        <v>0</v>
      </c>
      <c r="LY186" s="707">
        <f t="shared" si="2189"/>
        <v>0</v>
      </c>
      <c r="LZ186" s="784">
        <f t="shared" si="2634"/>
        <v>0</v>
      </c>
      <c r="MA186" s="706">
        <f t="shared" si="2635"/>
        <v>0</v>
      </c>
      <c r="MB186" s="706">
        <f t="shared" si="2636"/>
        <v>0</v>
      </c>
      <c r="MC186" s="783"/>
      <c r="MD186" s="784">
        <f t="shared" si="2637"/>
        <v>0</v>
      </c>
      <c r="ME186" s="782"/>
      <c r="MG186" s="783"/>
      <c r="MH186" s="784">
        <f t="shared" si="2638"/>
        <v>0</v>
      </c>
      <c r="MI186" s="783"/>
      <c r="MJ186" s="784">
        <f t="shared" si="2639"/>
        <v>0</v>
      </c>
      <c r="MK186" s="783"/>
      <c r="ML186" s="784">
        <f t="shared" si="2640"/>
        <v>0</v>
      </c>
      <c r="MM186" s="783"/>
      <c r="MN186" s="784">
        <f t="shared" si="2641"/>
        <v>0</v>
      </c>
      <c r="MO186" s="707">
        <f t="shared" si="2190"/>
        <v>0</v>
      </c>
      <c r="MP186" s="784">
        <f t="shared" si="2642"/>
        <v>0</v>
      </c>
      <c r="MQ186" s="783"/>
      <c r="MR186" s="784">
        <f t="shared" si="2643"/>
        <v>0</v>
      </c>
      <c r="MS186" s="707">
        <f t="shared" si="2191"/>
        <v>0</v>
      </c>
      <c r="MT186" s="784">
        <f t="shared" si="2644"/>
        <v>0</v>
      </c>
      <c r="MU186" s="706">
        <f t="shared" si="2645"/>
        <v>0</v>
      </c>
      <c r="MV186" s="706">
        <f t="shared" si="2646"/>
        <v>0</v>
      </c>
      <c r="MW186" s="783"/>
      <c r="MX186" s="784">
        <f t="shared" si="2647"/>
        <v>0</v>
      </c>
      <c r="MY186" s="782"/>
      <c r="NA186" s="783"/>
      <c r="NB186" s="784">
        <f t="shared" si="2648"/>
        <v>0</v>
      </c>
      <c r="NC186" s="783"/>
      <c r="ND186" s="784">
        <f t="shared" si="2649"/>
        <v>0</v>
      </c>
      <c r="NE186" s="783"/>
      <c r="NF186" s="784">
        <f t="shared" si="2650"/>
        <v>0</v>
      </c>
      <c r="NG186" s="783"/>
      <c r="NH186" s="784">
        <f t="shared" si="2651"/>
        <v>0</v>
      </c>
      <c r="NI186" s="707">
        <f t="shared" si="2192"/>
        <v>0</v>
      </c>
      <c r="NJ186" s="784">
        <f t="shared" si="2652"/>
        <v>0</v>
      </c>
      <c r="NK186" s="783"/>
      <c r="NL186" s="784">
        <f t="shared" si="2653"/>
        <v>0</v>
      </c>
      <c r="NM186" s="707">
        <f t="shared" si="2193"/>
        <v>0</v>
      </c>
      <c r="NN186" s="784">
        <f t="shared" si="2654"/>
        <v>0</v>
      </c>
      <c r="NO186" s="706">
        <f t="shared" si="2655"/>
        <v>0</v>
      </c>
      <c r="NP186" s="706">
        <f t="shared" si="2656"/>
        <v>0</v>
      </c>
      <c r="NQ186" s="783"/>
      <c r="NR186" s="784">
        <f t="shared" si="2657"/>
        <v>0</v>
      </c>
      <c r="NS186" s="782"/>
      <c r="NU186" s="783"/>
      <c r="NV186" s="784">
        <f t="shared" si="2658"/>
        <v>0</v>
      </c>
      <c r="NW186" s="783"/>
      <c r="NX186" s="784">
        <f t="shared" si="2659"/>
        <v>0</v>
      </c>
      <c r="NY186" s="783"/>
      <c r="NZ186" s="784">
        <f t="shared" si="2660"/>
        <v>0</v>
      </c>
      <c r="OA186" s="783"/>
      <c r="OB186" s="784">
        <f t="shared" si="2661"/>
        <v>0</v>
      </c>
      <c r="OC186" s="707">
        <f t="shared" si="2194"/>
        <v>0</v>
      </c>
      <c r="OD186" s="784">
        <f t="shared" si="2662"/>
        <v>0</v>
      </c>
      <c r="OE186" s="783"/>
      <c r="OF186" s="784">
        <f t="shared" si="2663"/>
        <v>0</v>
      </c>
      <c r="OG186" s="707">
        <f t="shared" si="2195"/>
        <v>0</v>
      </c>
      <c r="OH186" s="784">
        <f t="shared" si="2664"/>
        <v>0</v>
      </c>
      <c r="OI186" s="706">
        <f t="shared" si="2665"/>
        <v>0</v>
      </c>
      <c r="OJ186" s="706">
        <f t="shared" si="2666"/>
        <v>0</v>
      </c>
      <c r="OK186" s="783"/>
      <c r="OL186" s="784">
        <f t="shared" si="2667"/>
        <v>0</v>
      </c>
      <c r="OM186" s="782"/>
      <c r="OO186" s="783"/>
      <c r="OP186" s="784">
        <f t="shared" si="2668"/>
        <v>0</v>
      </c>
      <c r="OQ186" s="783"/>
      <c r="OR186" s="784">
        <f t="shared" si="2669"/>
        <v>0</v>
      </c>
      <c r="OS186" s="783"/>
      <c r="OT186" s="784">
        <f t="shared" si="2670"/>
        <v>0</v>
      </c>
      <c r="OU186" s="783"/>
      <c r="OV186" s="784">
        <f t="shared" si="2671"/>
        <v>0</v>
      </c>
      <c r="OW186" s="707">
        <f t="shared" si="2196"/>
        <v>0</v>
      </c>
      <c r="OX186" s="784">
        <f t="shared" si="2672"/>
        <v>0</v>
      </c>
      <c r="OY186" s="783"/>
      <c r="OZ186" s="784">
        <f t="shared" si="2673"/>
        <v>0</v>
      </c>
      <c r="PA186" s="707">
        <f t="shared" si="2197"/>
        <v>0</v>
      </c>
      <c r="PB186" s="784">
        <f t="shared" si="2674"/>
        <v>0</v>
      </c>
      <c r="PC186" s="706">
        <f t="shared" si="2675"/>
        <v>0</v>
      </c>
      <c r="PD186" s="706">
        <f t="shared" si="2676"/>
        <v>0</v>
      </c>
      <c r="PE186" s="783"/>
      <c r="PF186" s="784">
        <f t="shared" si="2677"/>
        <v>0</v>
      </c>
      <c r="PG186" s="782"/>
      <c r="PI186" s="783"/>
      <c r="PJ186" s="784">
        <f t="shared" si="2678"/>
        <v>0</v>
      </c>
      <c r="PK186" s="783"/>
      <c r="PL186" s="784">
        <f t="shared" si="2679"/>
        <v>0</v>
      </c>
      <c r="PM186" s="783"/>
      <c r="PN186" s="784">
        <f t="shared" si="2680"/>
        <v>0</v>
      </c>
      <c r="PO186" s="783"/>
      <c r="PP186" s="784">
        <f t="shared" si="2681"/>
        <v>0</v>
      </c>
      <c r="PQ186" s="707">
        <f t="shared" si="2198"/>
        <v>0</v>
      </c>
      <c r="PR186" s="784">
        <f t="shared" si="2682"/>
        <v>0</v>
      </c>
      <c r="PS186" s="783"/>
      <c r="PT186" s="784">
        <f t="shared" si="2683"/>
        <v>0</v>
      </c>
      <c r="PU186" s="707">
        <f t="shared" si="2199"/>
        <v>0</v>
      </c>
      <c r="PV186" s="784">
        <f t="shared" si="2684"/>
        <v>0</v>
      </c>
      <c r="PW186" s="706">
        <f t="shared" si="2685"/>
        <v>0</v>
      </c>
      <c r="PX186" s="706">
        <f t="shared" si="2686"/>
        <v>0</v>
      </c>
      <c r="PY186" s="783"/>
      <c r="PZ186" s="784">
        <f t="shared" si="2687"/>
        <v>0</v>
      </c>
      <c r="QA186" s="782"/>
      <c r="QC186" s="783"/>
      <c r="QD186" s="784">
        <f t="shared" si="2688"/>
        <v>0</v>
      </c>
      <c r="QE186" s="783"/>
      <c r="QF186" s="784">
        <f t="shared" si="2689"/>
        <v>0</v>
      </c>
      <c r="QG186" s="783"/>
      <c r="QH186" s="784">
        <f t="shared" si="2690"/>
        <v>0</v>
      </c>
      <c r="QI186" s="783"/>
      <c r="QJ186" s="784">
        <f t="shared" si="2691"/>
        <v>0</v>
      </c>
      <c r="QK186" s="707">
        <f t="shared" si="2200"/>
        <v>0</v>
      </c>
      <c r="QL186" s="784">
        <f t="shared" si="2692"/>
        <v>0</v>
      </c>
      <c r="QM186" s="783"/>
      <c r="QN186" s="784">
        <f t="shared" si="2693"/>
        <v>0</v>
      </c>
      <c r="QO186" s="707">
        <f t="shared" si="2201"/>
        <v>0</v>
      </c>
      <c r="QP186" s="784">
        <f t="shared" si="2694"/>
        <v>0</v>
      </c>
      <c r="QQ186" s="706">
        <f t="shared" si="2695"/>
        <v>0</v>
      </c>
      <c r="QR186" s="706">
        <f t="shared" si="2696"/>
        <v>0</v>
      </c>
      <c r="QS186" s="783"/>
      <c r="QT186" s="784">
        <f t="shared" si="2697"/>
        <v>0</v>
      </c>
      <c r="QU186" s="782"/>
      <c r="RA186" s="785">
        <f t="shared" si="2144"/>
        <v>0</v>
      </c>
      <c r="RB186" s="785" t="e">
        <f t="shared" si="2464"/>
        <v>#REF!</v>
      </c>
      <c r="RC186" s="677">
        <f t="shared" si="2146"/>
        <v>0</v>
      </c>
      <c r="RD186" s="677">
        <f t="shared" si="2146"/>
        <v>5</v>
      </c>
      <c r="RE186" s="677">
        <f t="shared" si="2146"/>
        <v>5</v>
      </c>
      <c r="RF186" s="677">
        <f t="shared" si="2146"/>
        <v>0</v>
      </c>
      <c r="RG186" s="677">
        <f t="shared" si="2146"/>
        <v>0</v>
      </c>
      <c r="RH186" s="677">
        <f t="shared" si="2146"/>
        <v>0</v>
      </c>
      <c r="RI186" s="677">
        <f t="shared" si="2146"/>
        <v>0</v>
      </c>
      <c r="RJ186" s="677">
        <f t="shared" si="2146"/>
        <v>0</v>
      </c>
      <c r="RK186" s="677" t="e">
        <f>#REF!</f>
        <v>#REF!</v>
      </c>
      <c r="RL186" s="677" t="e">
        <f>#REF!</f>
        <v>#REF!</v>
      </c>
      <c r="RM186" s="677">
        <f t="shared" si="2147"/>
        <v>0</v>
      </c>
      <c r="RN186" s="677">
        <f t="shared" si="2147"/>
        <v>0</v>
      </c>
      <c r="RO186" s="677">
        <f t="shared" si="2147"/>
        <v>0</v>
      </c>
      <c r="RP186" s="677">
        <f t="shared" si="2147"/>
        <v>0</v>
      </c>
      <c r="RQ186" s="677">
        <f t="shared" si="2147"/>
        <v>0</v>
      </c>
      <c r="RR186" s="677">
        <f t="shared" si="2147"/>
        <v>0</v>
      </c>
      <c r="RS186" s="677">
        <f t="shared" si="2147"/>
        <v>0</v>
      </c>
      <c r="RT186" s="677">
        <f t="shared" si="2147"/>
        <v>0</v>
      </c>
      <c r="RV186" s="675">
        <f t="shared" si="2148"/>
        <v>10</v>
      </c>
      <c r="RW186" s="675">
        <f t="shared" si="2149"/>
        <v>0</v>
      </c>
      <c r="RX186" s="675">
        <f t="shared" si="2150"/>
        <v>0</v>
      </c>
      <c r="RY186" s="675">
        <f t="shared" si="2151"/>
        <v>0</v>
      </c>
      <c r="RZ186" s="675">
        <f t="shared" si="2152"/>
        <v>0</v>
      </c>
      <c r="SA186" s="675">
        <f t="shared" si="2153"/>
        <v>0</v>
      </c>
      <c r="SB186" s="675">
        <f t="shared" si="2154"/>
        <v>0</v>
      </c>
      <c r="SC186" s="675">
        <f t="shared" si="2155"/>
        <v>0</v>
      </c>
      <c r="SD186" s="675" t="e">
        <f xml:space="preserve"> SUMIF(#REF!,$SD$8,#REF!)</f>
        <v>#REF!</v>
      </c>
      <c r="SE186" s="675" t="e">
        <f xml:space="preserve"> SUMIF(#REF!,$SE$8,#REF!)</f>
        <v>#REF!</v>
      </c>
      <c r="SG186" s="675">
        <f t="shared" si="2461"/>
        <v>0</v>
      </c>
      <c r="SH186" s="675">
        <f t="shared" si="2461"/>
        <v>825000</v>
      </c>
      <c r="SI186" s="675">
        <f t="shared" si="2461"/>
        <v>825000</v>
      </c>
      <c r="SJ186" s="675">
        <f t="shared" si="2461"/>
        <v>0</v>
      </c>
      <c r="SK186" s="675">
        <f t="shared" si="2461"/>
        <v>0</v>
      </c>
      <c r="SL186" s="675">
        <f t="shared" si="2461"/>
        <v>0</v>
      </c>
      <c r="SM186" s="675">
        <f t="shared" si="2461"/>
        <v>0</v>
      </c>
      <c r="SN186" s="675">
        <f t="shared" si="2461"/>
        <v>0</v>
      </c>
      <c r="SO186" s="675" t="e">
        <f t="shared" si="2461"/>
        <v>#REF!</v>
      </c>
      <c r="SP186" s="675" t="e">
        <f t="shared" si="2461"/>
        <v>#REF!</v>
      </c>
      <c r="SQ186" s="675">
        <f t="shared" si="2461"/>
        <v>0</v>
      </c>
      <c r="SR186" s="675">
        <f t="shared" si="2461"/>
        <v>0</v>
      </c>
      <c r="SS186" s="675">
        <f t="shared" si="2461"/>
        <v>0</v>
      </c>
      <c r="ST186" s="675">
        <f t="shared" si="2461"/>
        <v>0</v>
      </c>
      <c r="SU186" s="675">
        <f t="shared" si="2461"/>
        <v>0</v>
      </c>
      <c r="SV186" s="675">
        <f t="shared" si="2460"/>
        <v>0</v>
      </c>
      <c r="SW186" s="675">
        <f t="shared" si="2460"/>
        <v>0</v>
      </c>
      <c r="SX186" s="675">
        <f t="shared" si="2460"/>
        <v>0</v>
      </c>
      <c r="SY186" s="675" t="e">
        <f>#REF!*$AP186</f>
        <v>#REF!</v>
      </c>
      <c r="SZ186" s="675" t="e">
        <f>#REF!*$AP186</f>
        <v>#REF!</v>
      </c>
      <c r="TA186" s="675" t="e">
        <f>#REF!*$AP186</f>
        <v>#REF!</v>
      </c>
      <c r="TB186" s="675" t="e">
        <f>#REF!*$AP186</f>
        <v>#REF!</v>
      </c>
      <c r="TC186" s="675" t="e">
        <f>#REF!*$AP186</f>
        <v>#REF!</v>
      </c>
      <c r="TE186" s="675">
        <f t="shared" si="2202"/>
        <v>1650000</v>
      </c>
      <c r="TF186" s="675">
        <f t="shared" si="2203"/>
        <v>0</v>
      </c>
      <c r="TG186" s="675">
        <f t="shared" si="2204"/>
        <v>0</v>
      </c>
      <c r="TH186" s="675">
        <f t="shared" si="2205"/>
        <v>0</v>
      </c>
      <c r="TI186" s="675">
        <f t="shared" si="2206"/>
        <v>0</v>
      </c>
      <c r="TJ186" s="675">
        <f t="shared" si="2207"/>
        <v>0</v>
      </c>
      <c r="TK186" s="675">
        <f t="shared" si="2208"/>
        <v>0</v>
      </c>
      <c r="TL186" s="675">
        <f t="shared" si="2209"/>
        <v>0</v>
      </c>
      <c r="TM186" s="675">
        <f t="shared" si="2210"/>
        <v>0</v>
      </c>
      <c r="TN186" s="676">
        <f t="shared" si="2211"/>
        <v>0</v>
      </c>
      <c r="TP186" s="675">
        <f>IFERROR(SG186*(1+LEVEL_2!#REF!),0)</f>
        <v>0</v>
      </c>
      <c r="TQ186" s="675">
        <f>IFERROR(SH186*(1+LEVEL_2!#REF!),0)</f>
        <v>0</v>
      </c>
      <c r="TR186" s="675">
        <f>IFERROR(SI186*(1+LEVEL_2!#REF!),0)</f>
        <v>0</v>
      </c>
      <c r="TS186" s="675">
        <f>IFERROR(SJ186*(1+LEVEL_2!#REF!),0)</f>
        <v>0</v>
      </c>
      <c r="TT186" s="675">
        <f>IFERROR(SK186*(1+LEVEL_2!#REF!),0)</f>
        <v>0</v>
      </c>
      <c r="TU186" s="675">
        <f>IFERROR(SL186*(1+LEVEL_2!#REF!),0)</f>
        <v>0</v>
      </c>
      <c r="TV186" s="675">
        <f>IFERROR(SM186*(1+LEVEL_2!#REF!),0)</f>
        <v>0</v>
      </c>
      <c r="TW186" s="675">
        <f>IFERROR(SN186*(1+LEVEL_2!#REF!),0)</f>
        <v>0</v>
      </c>
      <c r="TX186" s="675">
        <f>IFERROR(SO186*(1+LEVEL_2!#REF!),0)</f>
        <v>0</v>
      </c>
      <c r="TY186" s="675">
        <f>IFERROR(SP186*(1+LEVEL_2!#REF!),0)</f>
        <v>0</v>
      </c>
      <c r="TZ186" s="675">
        <f>IFERROR(SQ186*(1+LEVEL_2!#REF!),0)</f>
        <v>0</v>
      </c>
      <c r="UA186" s="675">
        <f>IFERROR(SR186*(1+LEVEL_2!#REF!),0)</f>
        <v>0</v>
      </c>
      <c r="UB186" s="675">
        <f>IFERROR(SS186*(1+LEVEL_2!#REF!),0)</f>
        <v>0</v>
      </c>
      <c r="UC186" s="675">
        <f>IFERROR(ST186*(1+LEVEL_2!#REF!),0)</f>
        <v>0</v>
      </c>
      <c r="UD186" s="675">
        <f>IFERROR(SU186*(1+LEVEL_2!#REF!),0)</f>
        <v>0</v>
      </c>
      <c r="UE186" s="675">
        <f>IFERROR(SV186*(1+LEVEL_2!#REF!),0)</f>
        <v>0</v>
      </c>
      <c r="UF186" s="675">
        <f>IFERROR(SW186*(1+LEVEL_2!#REF!),0)</f>
        <v>0</v>
      </c>
      <c r="UG186" s="675">
        <f>IFERROR(SX186*(1+LEVEL_2!#REF!),0)</f>
        <v>0</v>
      </c>
      <c r="UH186" s="675">
        <f>IFERROR(SY186*(1+LEVEL_2!#REF!),0)</f>
        <v>0</v>
      </c>
      <c r="UI186" s="675">
        <f>IFERROR(SZ186*(1+LEVEL_2!#REF!),0)</f>
        <v>0</v>
      </c>
      <c r="UJ186" s="675">
        <f>IFERROR(TA186*(1+LEVEL_2!#REF!),0)</f>
        <v>0</v>
      </c>
      <c r="UK186" s="675">
        <f>IFERROR(TB186*(1+LEVEL_2!#REF!),0)</f>
        <v>0</v>
      </c>
      <c r="UL186" s="675">
        <f>IFERROR(TC186*(1+LEVEL_2!#REF!),0)</f>
        <v>0</v>
      </c>
      <c r="UN186" s="675">
        <f t="shared" si="2212"/>
        <v>0</v>
      </c>
      <c r="UO186" s="675">
        <f t="shared" si="2213"/>
        <v>0</v>
      </c>
      <c r="UP186" s="675">
        <f t="shared" si="2214"/>
        <v>0</v>
      </c>
      <c r="UQ186" s="675">
        <f t="shared" si="2215"/>
        <v>0</v>
      </c>
      <c r="UR186" s="675">
        <f t="shared" si="2216"/>
        <v>0</v>
      </c>
      <c r="US186" s="675">
        <f t="shared" si="2217"/>
        <v>0</v>
      </c>
      <c r="UT186" s="675">
        <f t="shared" si="2218"/>
        <v>0</v>
      </c>
      <c r="UU186" s="675">
        <f t="shared" si="2219"/>
        <v>0</v>
      </c>
      <c r="UV186" s="675">
        <f t="shared" si="2220"/>
        <v>0</v>
      </c>
      <c r="UW186" s="676">
        <f t="shared" si="2221"/>
        <v>0</v>
      </c>
    </row>
    <row r="187" spans="1:569" s="645" customFormat="1" ht="20.100000000000001" customHeight="1">
      <c r="A187" s="677" t="s">
        <v>170</v>
      </c>
      <c r="B187" s="677" t="s">
        <v>170</v>
      </c>
      <c r="C187" s="764" t="s">
        <v>830</v>
      </c>
      <c r="D187" s="764"/>
      <c r="E187" s="796" t="s">
        <v>831</v>
      </c>
      <c r="F187" s="802" t="s">
        <v>832</v>
      </c>
      <c r="G187" s="765" t="s">
        <v>833</v>
      </c>
      <c r="H187" s="797" t="s">
        <v>834</v>
      </c>
      <c r="I187" s="824">
        <v>2</v>
      </c>
      <c r="J187" s="825">
        <v>2</v>
      </c>
      <c r="K187" s="769"/>
      <c r="L187" s="769"/>
      <c r="M187" s="770"/>
      <c r="N187" s="771">
        <f t="shared" si="2456"/>
        <v>2</v>
      </c>
      <c r="O187" s="772">
        <f t="shared" si="2457"/>
        <v>0</v>
      </c>
      <c r="Q187" s="689"/>
      <c r="R187" s="690">
        <v>1</v>
      </c>
      <c r="S187" s="690">
        <v>1</v>
      </c>
      <c r="T187" s="690"/>
      <c r="U187" s="690"/>
      <c r="V187" s="690"/>
      <c r="W187" s="690"/>
      <c r="X187" s="690"/>
      <c r="Y187" s="690"/>
      <c r="Z187" s="690"/>
      <c r="AA187" s="690"/>
      <c r="AB187" s="690"/>
      <c r="AC187" s="690"/>
      <c r="AD187" s="690"/>
      <c r="AE187" s="690"/>
      <c r="AF187" s="691"/>
      <c r="AH187" s="774">
        <f t="shared" si="2465"/>
        <v>650000</v>
      </c>
      <c r="AI187" s="775">
        <f t="shared" si="2466"/>
        <v>1300000</v>
      </c>
      <c r="AJ187" s="774">
        <f t="shared" si="2467"/>
        <v>120000</v>
      </c>
      <c r="AK187" s="775">
        <f t="shared" si="2468"/>
        <v>240000</v>
      </c>
      <c r="AL187" s="774">
        <f t="shared" si="2469"/>
        <v>0</v>
      </c>
      <c r="AM187" s="775">
        <f t="shared" si="2470"/>
        <v>0</v>
      </c>
      <c r="AN187" s="774">
        <f t="shared" si="2471"/>
        <v>0</v>
      </c>
      <c r="AO187" s="775">
        <f t="shared" si="2472"/>
        <v>0</v>
      </c>
      <c r="AP187" s="693">
        <f t="shared" si="2162"/>
        <v>770000</v>
      </c>
      <c r="AQ187" s="775">
        <f t="shared" si="2473"/>
        <v>1540000</v>
      </c>
      <c r="AR187" s="774">
        <f t="shared" si="2474"/>
        <v>96864.104999999996</v>
      </c>
      <c r="AS187" s="775">
        <f t="shared" si="2475"/>
        <v>193728.21</v>
      </c>
      <c r="AT187" s="776">
        <f t="shared" si="2476"/>
        <v>1040236.926</v>
      </c>
      <c r="AU187" s="776">
        <f t="shared" ref="AU187:AU191" si="2698">AV187*$AU$5</f>
        <v>1733728.21</v>
      </c>
      <c r="AV187" s="693">
        <f t="shared" si="1903"/>
        <v>866864.10499999998</v>
      </c>
      <c r="AW187" s="775">
        <f t="shared" si="2477"/>
        <v>0</v>
      </c>
      <c r="AX187" s="775">
        <f t="shared" si="2478"/>
        <v>0</v>
      </c>
      <c r="AY187" s="775"/>
      <c r="AZ187" s="775">
        <f t="shared" si="2479"/>
        <v>1733728.21</v>
      </c>
      <c r="BA187" s="693">
        <f t="shared" si="2480"/>
        <v>1733728.21</v>
      </c>
      <c r="BB187" s="693">
        <f t="shared" si="2481"/>
        <v>0</v>
      </c>
      <c r="BC187" s="774">
        <f t="shared" si="2482"/>
        <v>0</v>
      </c>
      <c r="BD187" s="775">
        <f t="shared" si="2483"/>
        <v>0</v>
      </c>
      <c r="BE187" s="777"/>
      <c r="BG187" s="790">
        <f t="shared" si="2484"/>
        <v>650000</v>
      </c>
      <c r="BH187" s="790">
        <f t="shared" si="2485"/>
        <v>1300000</v>
      </c>
      <c r="BI187" s="790">
        <f t="shared" si="2486"/>
        <v>120000</v>
      </c>
      <c r="BJ187" s="790">
        <f t="shared" si="2487"/>
        <v>240000</v>
      </c>
      <c r="BK187" s="790">
        <f t="shared" si="2488"/>
        <v>0</v>
      </c>
      <c r="BL187" s="790">
        <f t="shared" si="2489"/>
        <v>0</v>
      </c>
      <c r="BM187" s="790">
        <f t="shared" si="2490"/>
        <v>0</v>
      </c>
      <c r="BN187" s="790">
        <f t="shared" si="2491"/>
        <v>0</v>
      </c>
      <c r="BO187" s="790">
        <f t="shared" si="2167"/>
        <v>770000</v>
      </c>
      <c r="BP187" s="790">
        <f t="shared" si="2492"/>
        <v>1540000</v>
      </c>
      <c r="BQ187" s="790">
        <f t="shared" si="2493"/>
        <v>96864.104999999996</v>
      </c>
      <c r="BR187" s="790">
        <f t="shared" si="2494"/>
        <v>193728.21</v>
      </c>
      <c r="BS187" s="790">
        <f t="shared" si="2168"/>
        <v>866864.10499999998</v>
      </c>
      <c r="BT187" s="790">
        <f t="shared" si="2495"/>
        <v>1733728.21</v>
      </c>
      <c r="BU187" s="790">
        <f t="shared" si="2496"/>
        <v>1733728.21</v>
      </c>
      <c r="BV187" s="790">
        <f t="shared" si="2497"/>
        <v>0</v>
      </c>
      <c r="BW187" s="790"/>
      <c r="BX187" s="790">
        <f t="shared" si="2498"/>
        <v>0</v>
      </c>
      <c r="BY187" s="791" t="s">
        <v>400</v>
      </c>
      <c r="CA187" s="744">
        <f>'동해기지(건축)'!BP1099+'동해기지(건축)'!BP1100+'동해기지(건축)'!BP1101</f>
        <v>4010000</v>
      </c>
      <c r="CB187" s="745">
        <f t="shared" si="2499"/>
        <v>8020000</v>
      </c>
      <c r="CC187" s="718"/>
      <c r="CD187" s="745">
        <f t="shared" si="2500"/>
        <v>0</v>
      </c>
      <c r="CE187" s="718"/>
      <c r="CF187" s="745">
        <f t="shared" si="2501"/>
        <v>0</v>
      </c>
      <c r="CG187" s="718">
        <f>'동해기지(건축)'!BR1099+'동해기지(건축)'!BR1100+'동해기지(건축)'!BR1101</f>
        <v>1400000</v>
      </c>
      <c r="CH187" s="745">
        <f t="shared" si="2502"/>
        <v>2800000</v>
      </c>
      <c r="CI187" s="746">
        <f t="shared" si="2176"/>
        <v>5410000</v>
      </c>
      <c r="CJ187" s="745">
        <f t="shared" si="2503"/>
        <v>10820000</v>
      </c>
      <c r="CK187" s="718"/>
      <c r="CL187" s="745">
        <f t="shared" si="2504"/>
        <v>0</v>
      </c>
      <c r="CM187" s="746">
        <f t="shared" si="2177"/>
        <v>5410000</v>
      </c>
      <c r="CN187" s="745">
        <f t="shared" si="2505"/>
        <v>10820000</v>
      </c>
      <c r="CO187" s="699">
        <f t="shared" si="2506"/>
        <v>0</v>
      </c>
      <c r="CP187" s="699">
        <f t="shared" si="2506"/>
        <v>5410000</v>
      </c>
      <c r="CQ187" s="699">
        <f t="shared" si="2506"/>
        <v>5410000</v>
      </c>
      <c r="CR187" s="699">
        <f t="shared" si="2506"/>
        <v>0</v>
      </c>
      <c r="CS187" s="700">
        <f t="shared" si="2506"/>
        <v>0</v>
      </c>
      <c r="CT187" s="699">
        <f t="shared" si="2506"/>
        <v>0</v>
      </c>
      <c r="CU187" s="699">
        <f t="shared" si="2506"/>
        <v>0</v>
      </c>
      <c r="CV187" s="700">
        <f t="shared" si="2507"/>
        <v>0</v>
      </c>
      <c r="CW187" s="697"/>
      <c r="CX187" s="696">
        <f t="shared" si="2508"/>
        <v>0</v>
      </c>
      <c r="CY187" s="701"/>
      <c r="DA187" s="778">
        <f>IFERROR(VLOOKUP($C187,정민건설!$A$13:$AM$154,28,FALSE),0)</f>
        <v>650000</v>
      </c>
      <c r="DB187" s="775">
        <f t="shared" si="2509"/>
        <v>1300000</v>
      </c>
      <c r="DC187" s="778">
        <f>IFERROR(VLOOKUP($C187,정민건설!$A$13:$AM$154,30,FALSE),0)</f>
        <v>120000</v>
      </c>
      <c r="DD187" s="775">
        <f t="shared" si="2510"/>
        <v>240000</v>
      </c>
      <c r="DE187" s="774">
        <f>IFERROR(VLOOKUP($C187,정민건설!$A$13:$AM$154,32,FALSE),0)</f>
        <v>0</v>
      </c>
      <c r="DF187" s="775">
        <f t="shared" si="2511"/>
        <v>0</v>
      </c>
      <c r="DG187" s="774">
        <f>IFERROR(VLOOKUP($C187,정민건설!$A$13:$AM$154,34,FALSE),0)</f>
        <v>0</v>
      </c>
      <c r="DH187" s="775">
        <f t="shared" si="2512"/>
        <v>0</v>
      </c>
      <c r="DI187" s="693">
        <f t="shared" si="2169"/>
        <v>770000</v>
      </c>
      <c r="DJ187" s="775">
        <f t="shared" si="2513"/>
        <v>1540000</v>
      </c>
      <c r="DK187" s="778">
        <f t="shared" si="2514"/>
        <v>96864.104999999996</v>
      </c>
      <c r="DL187" s="779">
        <f t="shared" si="2515"/>
        <v>193728.21</v>
      </c>
      <c r="DM187" s="693">
        <f t="shared" si="2170"/>
        <v>866864.10499999998</v>
      </c>
      <c r="DN187" s="775">
        <f t="shared" si="2516"/>
        <v>1733728.21</v>
      </c>
      <c r="DO187" s="693">
        <f t="shared" si="2517"/>
        <v>1733728.21</v>
      </c>
      <c r="DP187" s="693">
        <f t="shared" si="2518"/>
        <v>0</v>
      </c>
      <c r="DQ187" s="774"/>
      <c r="DR187" s="775">
        <f t="shared" si="2519"/>
        <v>0</v>
      </c>
      <c r="DS187" s="777"/>
      <c r="DU187" s="774">
        <f>IFERROR(VLOOKUP($C187,[1]영만종합건설!$A$13:$AN$154,28,FALSE),0)</f>
        <v>900000</v>
      </c>
      <c r="DV187" s="780">
        <f t="shared" si="2520"/>
        <v>1800000</v>
      </c>
      <c r="DW187" s="774">
        <f>IFERROR(VLOOKUP($C187,[1]영만종합건설!$A$13:$AN$154,30,FALSE),0)</f>
        <v>0</v>
      </c>
      <c r="DX187" s="780">
        <f t="shared" si="2521"/>
        <v>0</v>
      </c>
      <c r="DY187" s="778">
        <f>IFERROR(VLOOKUP($C187,[1]영만종합건설!$A$13:$AN$154,32,FALSE),0)</f>
        <v>0</v>
      </c>
      <c r="DZ187" s="780">
        <f t="shared" si="2522"/>
        <v>0</v>
      </c>
      <c r="EA187" s="778">
        <f>IFERROR(VLOOKUP($C187,[1]영만종합건설!$A$13:$AN$154,34,FALSE),0)</f>
        <v>0</v>
      </c>
      <c r="EB187" s="780">
        <f t="shared" si="2523"/>
        <v>0</v>
      </c>
      <c r="EC187" s="703">
        <f t="shared" si="2171"/>
        <v>900000</v>
      </c>
      <c r="ED187" s="780">
        <f t="shared" si="2524"/>
        <v>1800000</v>
      </c>
      <c r="EE187" s="778">
        <f t="shared" si="2525"/>
        <v>98523</v>
      </c>
      <c r="EF187" s="779">
        <f t="shared" si="2526"/>
        <v>197046</v>
      </c>
      <c r="EG187" s="703">
        <f t="shared" si="2172"/>
        <v>998523</v>
      </c>
      <c r="EH187" s="780">
        <f t="shared" si="2527"/>
        <v>1997046</v>
      </c>
      <c r="EI187" s="703">
        <f t="shared" si="2528"/>
        <v>1997046</v>
      </c>
      <c r="EJ187" s="703">
        <f t="shared" si="2529"/>
        <v>0</v>
      </c>
      <c r="EK187" s="778"/>
      <c r="EL187" s="780">
        <f t="shared" si="2530"/>
        <v>0</v>
      </c>
      <c r="EM187" s="781"/>
      <c r="EO187" s="778">
        <f>IFERROR(VLOOKUP($C187,[1]부강종합건설!$A$13:$AM$154,28,FALSE),0)</f>
        <v>1200000</v>
      </c>
      <c r="EP187" s="780">
        <f t="shared" si="2531"/>
        <v>2400000</v>
      </c>
      <c r="EQ187" s="778">
        <f>IFERROR(VLOOKUP($C187,[1]부강종합건설!$A$13:$AM$154,30,FALSE),0)</f>
        <v>0</v>
      </c>
      <c r="ER187" s="780">
        <f t="shared" si="2532"/>
        <v>0</v>
      </c>
      <c r="ES187" s="778">
        <f>IFERROR(VLOOKUP($C187,[1]부강종합건설!$A$13:$AM$154,32,FALSE),0)</f>
        <v>0</v>
      </c>
      <c r="ET187" s="780">
        <f t="shared" si="2533"/>
        <v>0</v>
      </c>
      <c r="EU187" s="778">
        <f>IFERROR(VLOOKUP($C187,[1]부강종합건설!$A$13:$AM$154,34,FALSE),0)</f>
        <v>167520</v>
      </c>
      <c r="EV187" s="780">
        <f t="shared" si="2534"/>
        <v>335040</v>
      </c>
      <c r="EW187" s="703">
        <f t="shared" si="2159"/>
        <v>1367520</v>
      </c>
      <c r="EX187" s="780">
        <f t="shared" si="2535"/>
        <v>2735040</v>
      </c>
      <c r="EY187" s="778">
        <f t="shared" si="2536"/>
        <v>145866.20640000002</v>
      </c>
      <c r="EZ187" s="779">
        <f t="shared" si="2537"/>
        <v>291732.41280000005</v>
      </c>
      <c r="FA187" s="703">
        <f t="shared" si="2160"/>
        <v>1513386.2064</v>
      </c>
      <c r="FB187" s="780">
        <f t="shared" si="2538"/>
        <v>3026772.4128</v>
      </c>
      <c r="FC187" s="703">
        <f t="shared" si="2539"/>
        <v>3026772.4128</v>
      </c>
      <c r="FD187" s="703">
        <f t="shared" si="2540"/>
        <v>0</v>
      </c>
      <c r="FE187" s="778"/>
      <c r="FF187" s="780">
        <f t="shared" si="2541"/>
        <v>0</v>
      </c>
      <c r="FG187" s="782"/>
      <c r="FI187" s="774">
        <f>IFERROR(VLOOKUP($C187,[1]대도엔지니어링!$A$13:$AN$154,28,FALSE),0)</f>
        <v>0</v>
      </c>
      <c r="FJ187" s="775">
        <f t="shared" si="2542"/>
        <v>0</v>
      </c>
      <c r="FK187" s="774">
        <f>IFERROR(VLOOKUP($C187,[1]대도엔지니어링!$A$13:$AN$154,30,FALSE),0)</f>
        <v>0</v>
      </c>
      <c r="FL187" s="775">
        <f t="shared" si="2543"/>
        <v>0</v>
      </c>
      <c r="FM187" s="774">
        <f>IFERROR(VLOOKUP($C187,[1]대도엔지니어링!$A$13:$AN$154,32,FALSE),0)</f>
        <v>0</v>
      </c>
      <c r="FN187" s="775">
        <f t="shared" si="2544"/>
        <v>0</v>
      </c>
      <c r="FO187" s="774">
        <f>IFERROR(VLOOKUP($C187,[1]대도엔지니어링!$A$13:$AN$154,34,FALSE),0)</f>
        <v>2466310</v>
      </c>
      <c r="FP187" s="775">
        <f t="shared" si="2545"/>
        <v>4932620</v>
      </c>
      <c r="FQ187" s="693">
        <f t="shared" si="2163"/>
        <v>2466310</v>
      </c>
      <c r="FR187" s="775">
        <f t="shared" si="2546"/>
        <v>4932620</v>
      </c>
      <c r="FS187" s="774">
        <f t="shared" si="2158"/>
        <v>197241.7315628432</v>
      </c>
      <c r="FT187" s="775">
        <f t="shared" si="2547"/>
        <v>394483.46312568639</v>
      </c>
      <c r="FU187" s="693">
        <f t="shared" si="2164"/>
        <v>2663551.7315628431</v>
      </c>
      <c r="FV187" s="775">
        <f t="shared" si="2548"/>
        <v>5327103.4631256862</v>
      </c>
      <c r="FW187" s="693">
        <f t="shared" si="2549"/>
        <v>5327103.4631256862</v>
      </c>
      <c r="FX187" s="693">
        <f t="shared" si="2550"/>
        <v>0</v>
      </c>
      <c r="FY187" s="774"/>
      <c r="FZ187" s="775">
        <f t="shared" si="2551"/>
        <v>0</v>
      </c>
      <c r="GA187" s="782"/>
      <c r="GC187" s="774">
        <f>IFERROR(VLOOKUP($C187,[1]부명엔지니어링!$A$13:$AN$154,28,FALSE),0)</f>
        <v>10000000</v>
      </c>
      <c r="GD187" s="775">
        <f t="shared" si="2552"/>
        <v>20000000</v>
      </c>
      <c r="GE187" s="774">
        <f>IFERROR(VLOOKUP($C187,[1]부명엔지니어링!$A$13:$AN$154,30,FALSE),0)</f>
        <v>0</v>
      </c>
      <c r="GF187" s="775">
        <f t="shared" si="2553"/>
        <v>0</v>
      </c>
      <c r="GG187" s="774">
        <f>IFERROR(VLOOKUP($C187,[1]부명엔지니어링!$A$13:$AN$154,32,FALSE),0)</f>
        <v>0</v>
      </c>
      <c r="GH187" s="775">
        <f t="shared" si="2554"/>
        <v>0</v>
      </c>
      <c r="GI187" s="774">
        <f>IFERROR(VLOOKUP($C187,[1]부명엔지니어링!$A$13:$AN$154,34,FALSE),0)</f>
        <v>0</v>
      </c>
      <c r="GJ187" s="775">
        <f t="shared" si="2555"/>
        <v>0</v>
      </c>
      <c r="GK187" s="693">
        <f t="shared" si="2165"/>
        <v>10000000</v>
      </c>
      <c r="GL187" s="775">
        <f t="shared" si="2556"/>
        <v>20000000</v>
      </c>
      <c r="GM187" s="774">
        <f t="shared" si="2557"/>
        <v>1094700</v>
      </c>
      <c r="GN187" s="775">
        <f t="shared" si="2558"/>
        <v>2189400</v>
      </c>
      <c r="GO187" s="693">
        <f t="shared" si="2166"/>
        <v>11094700</v>
      </c>
      <c r="GP187" s="775">
        <f t="shared" si="2559"/>
        <v>22189400</v>
      </c>
      <c r="GQ187" s="693">
        <f t="shared" si="2560"/>
        <v>22189400</v>
      </c>
      <c r="GR187" s="693">
        <f t="shared" si="2561"/>
        <v>0</v>
      </c>
      <c r="GS187" s="774"/>
      <c r="GT187" s="775">
        <f t="shared" si="2562"/>
        <v>0</v>
      </c>
      <c r="GU187" s="782"/>
      <c r="GW187" s="790">
        <f t="shared" si="2563"/>
        <v>650000</v>
      </c>
      <c r="GX187" s="790">
        <f t="shared" si="2564"/>
        <v>1300000</v>
      </c>
      <c r="GY187" s="790">
        <f t="shared" si="2565"/>
        <v>120000</v>
      </c>
      <c r="GZ187" s="790">
        <f t="shared" si="2566"/>
        <v>240000</v>
      </c>
      <c r="HA187" s="790">
        <f t="shared" si="2567"/>
        <v>0</v>
      </c>
      <c r="HB187" s="790">
        <f t="shared" si="2568"/>
        <v>0</v>
      </c>
      <c r="HC187" s="790">
        <f t="shared" si="2569"/>
        <v>0</v>
      </c>
      <c r="HD187" s="790">
        <f t="shared" si="2570"/>
        <v>0</v>
      </c>
      <c r="HE187" s="790">
        <f t="shared" si="2173"/>
        <v>770000</v>
      </c>
      <c r="HF187" s="790">
        <f t="shared" si="2571"/>
        <v>1540000</v>
      </c>
      <c r="HG187" s="790">
        <f t="shared" si="2572"/>
        <v>96864.104999999996</v>
      </c>
      <c r="HH187" s="790">
        <f t="shared" si="2573"/>
        <v>193728.21</v>
      </c>
      <c r="HI187" s="790">
        <f t="shared" si="2174"/>
        <v>866864.10499999998</v>
      </c>
      <c r="HJ187" s="790">
        <f t="shared" si="2574"/>
        <v>1733728.21</v>
      </c>
      <c r="HK187" s="790">
        <f t="shared" si="2575"/>
        <v>1733728.21</v>
      </c>
      <c r="HL187" s="790">
        <f t="shared" si="2576"/>
        <v>0</v>
      </c>
      <c r="HM187" s="790"/>
      <c r="HN187" s="790">
        <f t="shared" si="2577"/>
        <v>0</v>
      </c>
      <c r="HO187" s="791" t="s">
        <v>400</v>
      </c>
      <c r="HQ187" s="783"/>
      <c r="HR187" s="784">
        <f t="shared" si="2578"/>
        <v>0</v>
      </c>
      <c r="HS187" s="783"/>
      <c r="HT187" s="784">
        <f t="shared" si="2579"/>
        <v>0</v>
      </c>
      <c r="HU187" s="783"/>
      <c r="HV187" s="784">
        <f t="shared" si="2580"/>
        <v>0</v>
      </c>
      <c r="HW187" s="783"/>
      <c r="HX187" s="784">
        <f t="shared" si="2581"/>
        <v>0</v>
      </c>
      <c r="HY187" s="707">
        <f t="shared" si="2178"/>
        <v>0</v>
      </c>
      <c r="HZ187" s="784">
        <f t="shared" si="2582"/>
        <v>0</v>
      </c>
      <c r="IA187" s="783"/>
      <c r="IB187" s="784">
        <f t="shared" si="2583"/>
        <v>0</v>
      </c>
      <c r="IC187" s="707">
        <f t="shared" si="2179"/>
        <v>0</v>
      </c>
      <c r="ID187" s="784">
        <f t="shared" si="2584"/>
        <v>0</v>
      </c>
      <c r="IE187" s="706">
        <f t="shared" si="2585"/>
        <v>0</v>
      </c>
      <c r="IF187" s="706">
        <f t="shared" si="2586"/>
        <v>0</v>
      </c>
      <c r="IG187" s="783"/>
      <c r="IH187" s="784">
        <f t="shared" si="2587"/>
        <v>0</v>
      </c>
      <c r="II187" s="782"/>
      <c r="IK187" s="783"/>
      <c r="IL187" s="784">
        <f t="shared" si="2588"/>
        <v>0</v>
      </c>
      <c r="IM187" s="783"/>
      <c r="IN187" s="784">
        <f t="shared" si="2589"/>
        <v>0</v>
      </c>
      <c r="IO187" s="783"/>
      <c r="IP187" s="784">
        <f t="shared" si="2590"/>
        <v>0</v>
      </c>
      <c r="IQ187" s="783"/>
      <c r="IR187" s="784">
        <f t="shared" si="2591"/>
        <v>0</v>
      </c>
      <c r="IS187" s="707">
        <f t="shared" si="2180"/>
        <v>0</v>
      </c>
      <c r="IT187" s="784">
        <f t="shared" si="2592"/>
        <v>0</v>
      </c>
      <c r="IU187" s="783"/>
      <c r="IV187" s="784">
        <f t="shared" si="2593"/>
        <v>0</v>
      </c>
      <c r="IW187" s="707">
        <f t="shared" si="2181"/>
        <v>0</v>
      </c>
      <c r="IX187" s="784">
        <f t="shared" si="2594"/>
        <v>0</v>
      </c>
      <c r="IY187" s="706">
        <f t="shared" si="2595"/>
        <v>0</v>
      </c>
      <c r="IZ187" s="706">
        <f t="shared" si="2596"/>
        <v>0</v>
      </c>
      <c r="JA187" s="783"/>
      <c r="JB187" s="784">
        <f t="shared" si="2597"/>
        <v>0</v>
      </c>
      <c r="JC187" s="782"/>
      <c r="JE187" s="783"/>
      <c r="JF187" s="784">
        <f t="shared" si="2598"/>
        <v>0</v>
      </c>
      <c r="JG187" s="783"/>
      <c r="JH187" s="784">
        <f t="shared" si="2599"/>
        <v>0</v>
      </c>
      <c r="JI187" s="783"/>
      <c r="JJ187" s="784">
        <f t="shared" si="2600"/>
        <v>0</v>
      </c>
      <c r="JK187" s="783"/>
      <c r="JL187" s="784">
        <f t="shared" si="2601"/>
        <v>0</v>
      </c>
      <c r="JM187" s="707">
        <f t="shared" si="2182"/>
        <v>0</v>
      </c>
      <c r="JN187" s="784">
        <f t="shared" si="2602"/>
        <v>0</v>
      </c>
      <c r="JO187" s="783"/>
      <c r="JP187" s="784">
        <f t="shared" si="2603"/>
        <v>0</v>
      </c>
      <c r="JQ187" s="707">
        <f t="shared" si="2183"/>
        <v>0</v>
      </c>
      <c r="JR187" s="784">
        <f t="shared" si="2604"/>
        <v>0</v>
      </c>
      <c r="JS187" s="706">
        <f t="shared" si="2605"/>
        <v>0</v>
      </c>
      <c r="JT187" s="706">
        <f t="shared" si="2606"/>
        <v>0</v>
      </c>
      <c r="JU187" s="783"/>
      <c r="JV187" s="784">
        <f t="shared" si="2607"/>
        <v>0</v>
      </c>
      <c r="JW187" s="782"/>
      <c r="JY187" s="783"/>
      <c r="JZ187" s="784">
        <f t="shared" si="2608"/>
        <v>0</v>
      </c>
      <c r="KA187" s="783"/>
      <c r="KB187" s="784">
        <f t="shared" si="2609"/>
        <v>0</v>
      </c>
      <c r="KC187" s="783"/>
      <c r="KD187" s="784">
        <f t="shared" si="2610"/>
        <v>0</v>
      </c>
      <c r="KE187" s="783"/>
      <c r="KF187" s="784">
        <f t="shared" si="2611"/>
        <v>0</v>
      </c>
      <c r="KG187" s="707">
        <f t="shared" si="2184"/>
        <v>0</v>
      </c>
      <c r="KH187" s="784">
        <f t="shared" si="2612"/>
        <v>0</v>
      </c>
      <c r="KI187" s="783"/>
      <c r="KJ187" s="784">
        <f t="shared" si="2613"/>
        <v>0</v>
      </c>
      <c r="KK187" s="707">
        <f t="shared" si="2185"/>
        <v>0</v>
      </c>
      <c r="KL187" s="784">
        <f t="shared" si="2614"/>
        <v>0</v>
      </c>
      <c r="KM187" s="706">
        <f t="shared" si="2615"/>
        <v>0</v>
      </c>
      <c r="KN187" s="706">
        <f t="shared" si="2616"/>
        <v>0</v>
      </c>
      <c r="KO187" s="783"/>
      <c r="KP187" s="784">
        <f t="shared" si="2617"/>
        <v>0</v>
      </c>
      <c r="KQ187" s="782"/>
      <c r="KS187" s="783"/>
      <c r="KT187" s="784">
        <f t="shared" si="2618"/>
        <v>0</v>
      </c>
      <c r="KU187" s="783"/>
      <c r="KV187" s="784">
        <f t="shared" si="2619"/>
        <v>0</v>
      </c>
      <c r="KW187" s="783"/>
      <c r="KX187" s="784">
        <f t="shared" si="2620"/>
        <v>0</v>
      </c>
      <c r="KY187" s="783"/>
      <c r="KZ187" s="784">
        <f t="shared" si="2621"/>
        <v>0</v>
      </c>
      <c r="LA187" s="707">
        <f t="shared" si="2186"/>
        <v>0</v>
      </c>
      <c r="LB187" s="784">
        <f t="shared" si="2622"/>
        <v>0</v>
      </c>
      <c r="LC187" s="783"/>
      <c r="LD187" s="784">
        <f t="shared" si="2623"/>
        <v>0</v>
      </c>
      <c r="LE187" s="707">
        <f t="shared" si="2187"/>
        <v>0</v>
      </c>
      <c r="LF187" s="784">
        <f t="shared" si="2624"/>
        <v>0</v>
      </c>
      <c r="LG187" s="706">
        <f t="shared" si="2625"/>
        <v>0</v>
      </c>
      <c r="LH187" s="706">
        <f t="shared" si="2626"/>
        <v>0</v>
      </c>
      <c r="LI187" s="783"/>
      <c r="LJ187" s="784">
        <f t="shared" si="2627"/>
        <v>0</v>
      </c>
      <c r="LK187" s="782"/>
      <c r="LM187" s="783"/>
      <c r="LN187" s="784">
        <f t="shared" si="2628"/>
        <v>0</v>
      </c>
      <c r="LO187" s="783"/>
      <c r="LP187" s="784">
        <f t="shared" si="2629"/>
        <v>0</v>
      </c>
      <c r="LQ187" s="783"/>
      <c r="LR187" s="784">
        <f t="shared" si="2630"/>
        <v>0</v>
      </c>
      <c r="LS187" s="783"/>
      <c r="LT187" s="784">
        <f t="shared" si="2631"/>
        <v>0</v>
      </c>
      <c r="LU187" s="707">
        <f t="shared" si="2188"/>
        <v>0</v>
      </c>
      <c r="LV187" s="784">
        <f t="shared" si="2632"/>
        <v>0</v>
      </c>
      <c r="LW187" s="783"/>
      <c r="LX187" s="784">
        <f t="shared" si="2633"/>
        <v>0</v>
      </c>
      <c r="LY187" s="707">
        <f t="shared" si="2189"/>
        <v>0</v>
      </c>
      <c r="LZ187" s="784">
        <f t="shared" si="2634"/>
        <v>0</v>
      </c>
      <c r="MA187" s="706">
        <f t="shared" si="2635"/>
        <v>0</v>
      </c>
      <c r="MB187" s="706">
        <f t="shared" si="2636"/>
        <v>0</v>
      </c>
      <c r="MC187" s="783"/>
      <c r="MD187" s="784">
        <f t="shared" si="2637"/>
        <v>0</v>
      </c>
      <c r="ME187" s="782"/>
      <c r="MG187" s="783"/>
      <c r="MH187" s="784">
        <f t="shared" si="2638"/>
        <v>0</v>
      </c>
      <c r="MI187" s="783"/>
      <c r="MJ187" s="784">
        <f t="shared" si="2639"/>
        <v>0</v>
      </c>
      <c r="MK187" s="783"/>
      <c r="ML187" s="784">
        <f t="shared" si="2640"/>
        <v>0</v>
      </c>
      <c r="MM187" s="783"/>
      <c r="MN187" s="784">
        <f t="shared" si="2641"/>
        <v>0</v>
      </c>
      <c r="MO187" s="707">
        <f t="shared" si="2190"/>
        <v>0</v>
      </c>
      <c r="MP187" s="784">
        <f t="shared" si="2642"/>
        <v>0</v>
      </c>
      <c r="MQ187" s="783"/>
      <c r="MR187" s="784">
        <f t="shared" si="2643"/>
        <v>0</v>
      </c>
      <c r="MS187" s="707">
        <f t="shared" si="2191"/>
        <v>0</v>
      </c>
      <c r="MT187" s="784">
        <f t="shared" si="2644"/>
        <v>0</v>
      </c>
      <c r="MU187" s="706">
        <f t="shared" si="2645"/>
        <v>0</v>
      </c>
      <c r="MV187" s="706">
        <f t="shared" si="2646"/>
        <v>0</v>
      </c>
      <c r="MW187" s="783"/>
      <c r="MX187" s="784">
        <f t="shared" si="2647"/>
        <v>0</v>
      </c>
      <c r="MY187" s="782"/>
      <c r="NA187" s="783"/>
      <c r="NB187" s="784">
        <f t="shared" si="2648"/>
        <v>0</v>
      </c>
      <c r="NC187" s="783"/>
      <c r="ND187" s="784">
        <f t="shared" si="2649"/>
        <v>0</v>
      </c>
      <c r="NE187" s="783"/>
      <c r="NF187" s="784">
        <f t="shared" si="2650"/>
        <v>0</v>
      </c>
      <c r="NG187" s="783"/>
      <c r="NH187" s="784">
        <f t="shared" si="2651"/>
        <v>0</v>
      </c>
      <c r="NI187" s="707">
        <f t="shared" si="2192"/>
        <v>0</v>
      </c>
      <c r="NJ187" s="784">
        <f t="shared" si="2652"/>
        <v>0</v>
      </c>
      <c r="NK187" s="783"/>
      <c r="NL187" s="784">
        <f t="shared" si="2653"/>
        <v>0</v>
      </c>
      <c r="NM187" s="707">
        <f t="shared" si="2193"/>
        <v>0</v>
      </c>
      <c r="NN187" s="784">
        <f t="shared" si="2654"/>
        <v>0</v>
      </c>
      <c r="NO187" s="706">
        <f t="shared" si="2655"/>
        <v>0</v>
      </c>
      <c r="NP187" s="706">
        <f t="shared" si="2656"/>
        <v>0</v>
      </c>
      <c r="NQ187" s="783"/>
      <c r="NR187" s="784">
        <f t="shared" si="2657"/>
        <v>0</v>
      </c>
      <c r="NS187" s="782"/>
      <c r="NU187" s="783"/>
      <c r="NV187" s="784">
        <f t="shared" si="2658"/>
        <v>0</v>
      </c>
      <c r="NW187" s="783"/>
      <c r="NX187" s="784">
        <f t="shared" si="2659"/>
        <v>0</v>
      </c>
      <c r="NY187" s="783"/>
      <c r="NZ187" s="784">
        <f t="shared" si="2660"/>
        <v>0</v>
      </c>
      <c r="OA187" s="783"/>
      <c r="OB187" s="784">
        <f t="shared" si="2661"/>
        <v>0</v>
      </c>
      <c r="OC187" s="707">
        <f t="shared" si="2194"/>
        <v>0</v>
      </c>
      <c r="OD187" s="784">
        <f t="shared" si="2662"/>
        <v>0</v>
      </c>
      <c r="OE187" s="783"/>
      <c r="OF187" s="784">
        <f t="shared" si="2663"/>
        <v>0</v>
      </c>
      <c r="OG187" s="707">
        <f t="shared" si="2195"/>
        <v>0</v>
      </c>
      <c r="OH187" s="784">
        <f t="shared" si="2664"/>
        <v>0</v>
      </c>
      <c r="OI187" s="706">
        <f t="shared" si="2665"/>
        <v>0</v>
      </c>
      <c r="OJ187" s="706">
        <f t="shared" si="2666"/>
        <v>0</v>
      </c>
      <c r="OK187" s="783"/>
      <c r="OL187" s="784">
        <f t="shared" si="2667"/>
        <v>0</v>
      </c>
      <c r="OM187" s="782"/>
      <c r="OO187" s="783"/>
      <c r="OP187" s="784">
        <f t="shared" si="2668"/>
        <v>0</v>
      </c>
      <c r="OQ187" s="783"/>
      <c r="OR187" s="784">
        <f t="shared" si="2669"/>
        <v>0</v>
      </c>
      <c r="OS187" s="783"/>
      <c r="OT187" s="784">
        <f t="shared" si="2670"/>
        <v>0</v>
      </c>
      <c r="OU187" s="783"/>
      <c r="OV187" s="784">
        <f t="shared" si="2671"/>
        <v>0</v>
      </c>
      <c r="OW187" s="707">
        <f t="shared" si="2196"/>
        <v>0</v>
      </c>
      <c r="OX187" s="784">
        <f t="shared" si="2672"/>
        <v>0</v>
      </c>
      <c r="OY187" s="783"/>
      <c r="OZ187" s="784">
        <f t="shared" si="2673"/>
        <v>0</v>
      </c>
      <c r="PA187" s="707">
        <f t="shared" si="2197"/>
        <v>0</v>
      </c>
      <c r="PB187" s="784">
        <f t="shared" si="2674"/>
        <v>0</v>
      </c>
      <c r="PC187" s="706">
        <f t="shared" si="2675"/>
        <v>0</v>
      </c>
      <c r="PD187" s="706">
        <f t="shared" si="2676"/>
        <v>0</v>
      </c>
      <c r="PE187" s="783"/>
      <c r="PF187" s="784">
        <f t="shared" si="2677"/>
        <v>0</v>
      </c>
      <c r="PG187" s="782"/>
      <c r="PI187" s="783"/>
      <c r="PJ187" s="784">
        <f t="shared" si="2678"/>
        <v>0</v>
      </c>
      <c r="PK187" s="783"/>
      <c r="PL187" s="784">
        <f t="shared" si="2679"/>
        <v>0</v>
      </c>
      <c r="PM187" s="783"/>
      <c r="PN187" s="784">
        <f t="shared" si="2680"/>
        <v>0</v>
      </c>
      <c r="PO187" s="783"/>
      <c r="PP187" s="784">
        <f t="shared" si="2681"/>
        <v>0</v>
      </c>
      <c r="PQ187" s="707">
        <f t="shared" si="2198"/>
        <v>0</v>
      </c>
      <c r="PR187" s="784">
        <f t="shared" si="2682"/>
        <v>0</v>
      </c>
      <c r="PS187" s="783"/>
      <c r="PT187" s="784">
        <f t="shared" si="2683"/>
        <v>0</v>
      </c>
      <c r="PU187" s="707">
        <f t="shared" si="2199"/>
        <v>0</v>
      </c>
      <c r="PV187" s="784">
        <f t="shared" si="2684"/>
        <v>0</v>
      </c>
      <c r="PW187" s="706">
        <f t="shared" si="2685"/>
        <v>0</v>
      </c>
      <c r="PX187" s="706">
        <f t="shared" si="2686"/>
        <v>0</v>
      </c>
      <c r="PY187" s="783"/>
      <c r="PZ187" s="784">
        <f t="shared" si="2687"/>
        <v>0</v>
      </c>
      <c r="QA187" s="782"/>
      <c r="QC187" s="783"/>
      <c r="QD187" s="784">
        <f t="shared" si="2688"/>
        <v>0</v>
      </c>
      <c r="QE187" s="783"/>
      <c r="QF187" s="784">
        <f t="shared" si="2689"/>
        <v>0</v>
      </c>
      <c r="QG187" s="783"/>
      <c r="QH187" s="784">
        <f t="shared" si="2690"/>
        <v>0</v>
      </c>
      <c r="QI187" s="783"/>
      <c r="QJ187" s="784">
        <f t="shared" si="2691"/>
        <v>0</v>
      </c>
      <c r="QK187" s="707">
        <f t="shared" si="2200"/>
        <v>0</v>
      </c>
      <c r="QL187" s="784">
        <f t="shared" si="2692"/>
        <v>0</v>
      </c>
      <c r="QM187" s="783"/>
      <c r="QN187" s="784">
        <f t="shared" si="2693"/>
        <v>0</v>
      </c>
      <c r="QO187" s="707">
        <f t="shared" si="2201"/>
        <v>0</v>
      </c>
      <c r="QP187" s="784">
        <f t="shared" si="2694"/>
        <v>0</v>
      </c>
      <c r="QQ187" s="706">
        <f t="shared" si="2695"/>
        <v>0</v>
      </c>
      <c r="QR187" s="706">
        <f t="shared" si="2696"/>
        <v>0</v>
      </c>
      <c r="QS187" s="783"/>
      <c r="QT187" s="784">
        <f t="shared" si="2697"/>
        <v>0</v>
      </c>
      <c r="QU187" s="782"/>
      <c r="RA187" s="785">
        <f t="shared" si="2144"/>
        <v>0</v>
      </c>
      <c r="RB187" s="785" t="e">
        <f t="shared" si="2464"/>
        <v>#REF!</v>
      </c>
      <c r="RC187" s="677">
        <f t="shared" si="2146"/>
        <v>0</v>
      </c>
      <c r="RD187" s="677">
        <f t="shared" si="2146"/>
        <v>1</v>
      </c>
      <c r="RE187" s="677">
        <f t="shared" si="2146"/>
        <v>1</v>
      </c>
      <c r="RF187" s="677">
        <f t="shared" si="2146"/>
        <v>0</v>
      </c>
      <c r="RG187" s="677">
        <f t="shared" si="2146"/>
        <v>0</v>
      </c>
      <c r="RH187" s="677">
        <f t="shared" si="2146"/>
        <v>0</v>
      </c>
      <c r="RI187" s="677">
        <f t="shared" si="2146"/>
        <v>0</v>
      </c>
      <c r="RJ187" s="677">
        <f t="shared" si="2146"/>
        <v>0</v>
      </c>
      <c r="RK187" s="677" t="e">
        <f>#REF!</f>
        <v>#REF!</v>
      </c>
      <c r="RL187" s="677" t="e">
        <f>#REF!</f>
        <v>#REF!</v>
      </c>
      <c r="RM187" s="677">
        <f t="shared" si="2147"/>
        <v>0</v>
      </c>
      <c r="RN187" s="677">
        <f t="shared" si="2147"/>
        <v>0</v>
      </c>
      <c r="RO187" s="677">
        <f t="shared" si="2147"/>
        <v>0</v>
      </c>
      <c r="RP187" s="677">
        <f t="shared" si="2147"/>
        <v>0</v>
      </c>
      <c r="RQ187" s="677">
        <f t="shared" si="2147"/>
        <v>0</v>
      </c>
      <c r="RR187" s="677">
        <f t="shared" si="2147"/>
        <v>0</v>
      </c>
      <c r="RS187" s="677">
        <f t="shared" si="2147"/>
        <v>0</v>
      </c>
      <c r="RT187" s="677">
        <f t="shared" si="2147"/>
        <v>0</v>
      </c>
      <c r="RV187" s="675">
        <f t="shared" si="2148"/>
        <v>2</v>
      </c>
      <c r="RW187" s="675">
        <f t="shared" si="2149"/>
        <v>0</v>
      </c>
      <c r="RX187" s="675">
        <f t="shared" si="2150"/>
        <v>0</v>
      </c>
      <c r="RY187" s="675">
        <f t="shared" si="2151"/>
        <v>0</v>
      </c>
      <c r="RZ187" s="675">
        <f t="shared" si="2152"/>
        <v>0</v>
      </c>
      <c r="SA187" s="675">
        <f t="shared" si="2153"/>
        <v>0</v>
      </c>
      <c r="SB187" s="675">
        <f t="shared" si="2154"/>
        <v>0</v>
      </c>
      <c r="SC187" s="675">
        <f t="shared" si="2155"/>
        <v>0</v>
      </c>
      <c r="SD187" s="675" t="e">
        <f xml:space="preserve"> SUMIF(#REF!,$SD$8,#REF!)</f>
        <v>#REF!</v>
      </c>
      <c r="SE187" s="675" t="e">
        <f xml:space="preserve"> SUMIF(#REF!,$SE$8,#REF!)</f>
        <v>#REF!</v>
      </c>
      <c r="SG187" s="675">
        <f t="shared" si="2461"/>
        <v>0</v>
      </c>
      <c r="SH187" s="675">
        <f t="shared" si="2461"/>
        <v>770000</v>
      </c>
      <c r="SI187" s="675">
        <f t="shared" si="2461"/>
        <v>770000</v>
      </c>
      <c r="SJ187" s="675">
        <f t="shared" si="2461"/>
        <v>0</v>
      </c>
      <c r="SK187" s="675">
        <f t="shared" si="2461"/>
        <v>0</v>
      </c>
      <c r="SL187" s="675">
        <f t="shared" si="2461"/>
        <v>0</v>
      </c>
      <c r="SM187" s="675">
        <f t="shared" si="2461"/>
        <v>0</v>
      </c>
      <c r="SN187" s="675">
        <f t="shared" si="2461"/>
        <v>0</v>
      </c>
      <c r="SO187" s="675" t="e">
        <f t="shared" si="2461"/>
        <v>#REF!</v>
      </c>
      <c r="SP187" s="675" t="e">
        <f t="shared" si="2461"/>
        <v>#REF!</v>
      </c>
      <c r="SQ187" s="675">
        <f t="shared" si="2461"/>
        <v>0</v>
      </c>
      <c r="SR187" s="675">
        <f t="shared" si="2461"/>
        <v>0</v>
      </c>
      <c r="SS187" s="675">
        <f t="shared" si="2461"/>
        <v>0</v>
      </c>
      <c r="ST187" s="675">
        <f t="shared" si="2461"/>
        <v>0</v>
      </c>
      <c r="SU187" s="675">
        <f t="shared" si="2461"/>
        <v>0</v>
      </c>
      <c r="SV187" s="675">
        <f t="shared" si="2460"/>
        <v>0</v>
      </c>
      <c r="SW187" s="675">
        <f t="shared" si="2460"/>
        <v>0</v>
      </c>
      <c r="SX187" s="675">
        <f t="shared" si="2460"/>
        <v>0</v>
      </c>
      <c r="SY187" s="675" t="e">
        <f>#REF!*$AP187</f>
        <v>#REF!</v>
      </c>
      <c r="SZ187" s="675" t="e">
        <f>#REF!*$AP187</f>
        <v>#REF!</v>
      </c>
      <c r="TA187" s="675" t="e">
        <f>#REF!*$AP187</f>
        <v>#REF!</v>
      </c>
      <c r="TB187" s="675" t="e">
        <f>#REF!*$AP187</f>
        <v>#REF!</v>
      </c>
      <c r="TC187" s="675" t="e">
        <f>#REF!*$AP187</f>
        <v>#REF!</v>
      </c>
      <c r="TE187" s="675">
        <f t="shared" si="2202"/>
        <v>1540000</v>
      </c>
      <c r="TF187" s="675">
        <f t="shared" si="2203"/>
        <v>0</v>
      </c>
      <c r="TG187" s="675">
        <f t="shared" si="2204"/>
        <v>0</v>
      </c>
      <c r="TH187" s="675">
        <f t="shared" si="2205"/>
        <v>0</v>
      </c>
      <c r="TI187" s="675">
        <f t="shared" si="2206"/>
        <v>0</v>
      </c>
      <c r="TJ187" s="675">
        <f t="shared" si="2207"/>
        <v>0</v>
      </c>
      <c r="TK187" s="675">
        <f t="shared" si="2208"/>
        <v>0</v>
      </c>
      <c r="TL187" s="675">
        <f t="shared" si="2209"/>
        <v>0</v>
      </c>
      <c r="TM187" s="675">
        <f t="shared" si="2210"/>
        <v>0</v>
      </c>
      <c r="TN187" s="676">
        <f t="shared" si="2211"/>
        <v>0</v>
      </c>
      <c r="TP187" s="675">
        <f>IFERROR(SG187*(1+LEVEL_2!#REF!),0)</f>
        <v>0</v>
      </c>
      <c r="TQ187" s="675">
        <f>IFERROR(SH187*(1+LEVEL_2!#REF!),0)</f>
        <v>0</v>
      </c>
      <c r="TR187" s="675">
        <f>IFERROR(SI187*(1+LEVEL_2!#REF!),0)</f>
        <v>0</v>
      </c>
      <c r="TS187" s="675">
        <f>IFERROR(SJ187*(1+LEVEL_2!#REF!),0)</f>
        <v>0</v>
      </c>
      <c r="TT187" s="675">
        <f>IFERROR(SK187*(1+LEVEL_2!#REF!),0)</f>
        <v>0</v>
      </c>
      <c r="TU187" s="675">
        <f>IFERROR(SL187*(1+LEVEL_2!#REF!),0)</f>
        <v>0</v>
      </c>
      <c r="TV187" s="675">
        <f>IFERROR(SM187*(1+LEVEL_2!#REF!),0)</f>
        <v>0</v>
      </c>
      <c r="TW187" s="675">
        <f>IFERROR(SN187*(1+LEVEL_2!#REF!),0)</f>
        <v>0</v>
      </c>
      <c r="TX187" s="675">
        <f>IFERROR(SO187*(1+LEVEL_2!#REF!),0)</f>
        <v>0</v>
      </c>
      <c r="TY187" s="675">
        <f>IFERROR(SP187*(1+LEVEL_2!#REF!),0)</f>
        <v>0</v>
      </c>
      <c r="TZ187" s="675">
        <f>IFERROR(SQ187*(1+LEVEL_2!#REF!),0)</f>
        <v>0</v>
      </c>
      <c r="UA187" s="675">
        <f>IFERROR(SR187*(1+LEVEL_2!#REF!),0)</f>
        <v>0</v>
      </c>
      <c r="UB187" s="675">
        <f>IFERROR(SS187*(1+LEVEL_2!#REF!),0)</f>
        <v>0</v>
      </c>
      <c r="UC187" s="675">
        <f>IFERROR(ST187*(1+LEVEL_2!#REF!),0)</f>
        <v>0</v>
      </c>
      <c r="UD187" s="675">
        <f>IFERROR(SU187*(1+LEVEL_2!#REF!),0)</f>
        <v>0</v>
      </c>
      <c r="UE187" s="675">
        <f>IFERROR(SV187*(1+LEVEL_2!#REF!),0)</f>
        <v>0</v>
      </c>
      <c r="UF187" s="675">
        <f>IFERROR(SW187*(1+LEVEL_2!#REF!),0)</f>
        <v>0</v>
      </c>
      <c r="UG187" s="675">
        <f>IFERROR(SX187*(1+LEVEL_2!#REF!),0)</f>
        <v>0</v>
      </c>
      <c r="UH187" s="675">
        <f>IFERROR(SY187*(1+LEVEL_2!#REF!),0)</f>
        <v>0</v>
      </c>
      <c r="UI187" s="675">
        <f>IFERROR(SZ187*(1+LEVEL_2!#REF!),0)</f>
        <v>0</v>
      </c>
      <c r="UJ187" s="675">
        <f>IFERROR(TA187*(1+LEVEL_2!#REF!),0)</f>
        <v>0</v>
      </c>
      <c r="UK187" s="675">
        <f>IFERROR(TB187*(1+LEVEL_2!#REF!),0)</f>
        <v>0</v>
      </c>
      <c r="UL187" s="675">
        <f>IFERROR(TC187*(1+LEVEL_2!#REF!),0)</f>
        <v>0</v>
      </c>
      <c r="UN187" s="675">
        <f t="shared" si="2212"/>
        <v>0</v>
      </c>
      <c r="UO187" s="675">
        <f t="shared" si="2213"/>
        <v>0</v>
      </c>
      <c r="UP187" s="675">
        <f t="shared" si="2214"/>
        <v>0</v>
      </c>
      <c r="UQ187" s="675">
        <f t="shared" si="2215"/>
        <v>0</v>
      </c>
      <c r="UR187" s="675">
        <f t="shared" si="2216"/>
        <v>0</v>
      </c>
      <c r="US187" s="675">
        <f t="shared" si="2217"/>
        <v>0</v>
      </c>
      <c r="UT187" s="675">
        <f t="shared" si="2218"/>
        <v>0</v>
      </c>
      <c r="UU187" s="675">
        <f t="shared" si="2219"/>
        <v>0</v>
      </c>
      <c r="UV187" s="675">
        <f t="shared" si="2220"/>
        <v>0</v>
      </c>
      <c r="UW187" s="676">
        <f t="shared" si="2221"/>
        <v>0</v>
      </c>
    </row>
    <row r="188" spans="1:569" s="645" customFormat="1" ht="20.100000000000001" customHeight="1">
      <c r="A188" s="677" t="s">
        <v>170</v>
      </c>
      <c r="B188" s="677" t="s">
        <v>170</v>
      </c>
      <c r="C188" s="764" t="s">
        <v>835</v>
      </c>
      <c r="D188" s="764"/>
      <c r="E188" s="796" t="s">
        <v>836</v>
      </c>
      <c r="F188" s="802" t="s">
        <v>837</v>
      </c>
      <c r="G188" s="765" t="s">
        <v>838</v>
      </c>
      <c r="H188" s="797" t="s">
        <v>154</v>
      </c>
      <c r="I188" s="824">
        <v>3</v>
      </c>
      <c r="J188" s="824">
        <v>3</v>
      </c>
      <c r="K188" s="769"/>
      <c r="L188" s="769"/>
      <c r="M188" s="770"/>
      <c r="N188" s="771">
        <f t="shared" si="2456"/>
        <v>2</v>
      </c>
      <c r="O188" s="772">
        <f t="shared" si="2457"/>
        <v>0</v>
      </c>
      <c r="Q188" s="689"/>
      <c r="R188" s="690">
        <v>1</v>
      </c>
      <c r="S188" s="690">
        <v>1</v>
      </c>
      <c r="T188" s="690"/>
      <c r="U188" s="690"/>
      <c r="V188" s="690"/>
      <c r="W188" s="690"/>
      <c r="X188" s="690"/>
      <c r="Y188" s="690"/>
      <c r="Z188" s="690"/>
      <c r="AA188" s="690"/>
      <c r="AB188" s="690"/>
      <c r="AC188" s="690"/>
      <c r="AD188" s="690"/>
      <c r="AE188" s="690"/>
      <c r="AF188" s="691"/>
      <c r="AH188" s="774">
        <f t="shared" si="2465"/>
        <v>62000</v>
      </c>
      <c r="AI188" s="775">
        <f t="shared" si="2466"/>
        <v>186000</v>
      </c>
      <c r="AJ188" s="774">
        <f t="shared" si="2467"/>
        <v>0</v>
      </c>
      <c r="AK188" s="775">
        <f t="shared" si="2468"/>
        <v>0</v>
      </c>
      <c r="AL188" s="774">
        <f t="shared" si="2469"/>
        <v>0</v>
      </c>
      <c r="AM188" s="775">
        <f t="shared" si="2470"/>
        <v>0</v>
      </c>
      <c r="AN188" s="774">
        <f t="shared" si="2471"/>
        <v>0</v>
      </c>
      <c r="AO188" s="775">
        <f t="shared" si="2472"/>
        <v>0</v>
      </c>
      <c r="AP188" s="693">
        <f t="shared" si="2162"/>
        <v>62000</v>
      </c>
      <c r="AQ188" s="775">
        <f t="shared" si="2473"/>
        <v>186000</v>
      </c>
      <c r="AR188" s="774">
        <f t="shared" si="2474"/>
        <v>6787.14</v>
      </c>
      <c r="AS188" s="775">
        <f t="shared" si="2475"/>
        <v>20361.420000000002</v>
      </c>
      <c r="AT188" s="776">
        <f t="shared" si="2476"/>
        <v>82544.567999999999</v>
      </c>
      <c r="AU188" s="776">
        <f t="shared" si="2698"/>
        <v>137574.28</v>
      </c>
      <c r="AV188" s="693">
        <f t="shared" si="1903"/>
        <v>68787.14</v>
      </c>
      <c r="AW188" s="775">
        <f t="shared" si="2477"/>
        <v>0</v>
      </c>
      <c r="AX188" s="775">
        <f t="shared" si="2478"/>
        <v>0</v>
      </c>
      <c r="AY188" s="775"/>
      <c r="AZ188" s="775">
        <f t="shared" si="2479"/>
        <v>206361.41999999998</v>
      </c>
      <c r="BA188" s="693">
        <f t="shared" si="2480"/>
        <v>137574.28</v>
      </c>
      <c r="BB188" s="693">
        <f t="shared" si="2481"/>
        <v>0</v>
      </c>
      <c r="BC188" s="774">
        <f t="shared" si="2482"/>
        <v>0</v>
      </c>
      <c r="BD188" s="775">
        <f t="shared" si="2483"/>
        <v>0</v>
      </c>
      <c r="BE188" s="777"/>
      <c r="BG188" s="790">
        <f t="shared" si="2484"/>
        <v>62000</v>
      </c>
      <c r="BH188" s="790">
        <f t="shared" si="2485"/>
        <v>186000</v>
      </c>
      <c r="BI188" s="790">
        <f t="shared" si="2486"/>
        <v>0</v>
      </c>
      <c r="BJ188" s="790">
        <f t="shared" si="2487"/>
        <v>0</v>
      </c>
      <c r="BK188" s="790">
        <f t="shared" si="2488"/>
        <v>0</v>
      </c>
      <c r="BL188" s="790">
        <f t="shared" si="2489"/>
        <v>0</v>
      </c>
      <c r="BM188" s="790">
        <f t="shared" si="2490"/>
        <v>0</v>
      </c>
      <c r="BN188" s="790">
        <f t="shared" si="2491"/>
        <v>0</v>
      </c>
      <c r="BO188" s="790">
        <f t="shared" si="2167"/>
        <v>62000</v>
      </c>
      <c r="BP188" s="790">
        <f t="shared" si="2492"/>
        <v>186000</v>
      </c>
      <c r="BQ188" s="790">
        <f t="shared" si="2493"/>
        <v>6787.14</v>
      </c>
      <c r="BR188" s="790">
        <f t="shared" si="2494"/>
        <v>20361.420000000002</v>
      </c>
      <c r="BS188" s="790">
        <f t="shared" si="2168"/>
        <v>68787.14</v>
      </c>
      <c r="BT188" s="790">
        <f t="shared" si="2495"/>
        <v>206361.41999999998</v>
      </c>
      <c r="BU188" s="790">
        <f t="shared" si="2496"/>
        <v>137574.28</v>
      </c>
      <c r="BV188" s="790">
        <f t="shared" si="2497"/>
        <v>0</v>
      </c>
      <c r="BW188" s="790"/>
      <c r="BX188" s="790">
        <f t="shared" si="2498"/>
        <v>0</v>
      </c>
      <c r="BY188" s="791" t="s">
        <v>400</v>
      </c>
      <c r="CA188" s="744">
        <f>'동해기지(건축)'!BP776</f>
        <v>700000</v>
      </c>
      <c r="CB188" s="745">
        <f t="shared" si="2499"/>
        <v>2100000</v>
      </c>
      <c r="CC188" s="718"/>
      <c r="CD188" s="745">
        <f t="shared" si="2500"/>
        <v>0</v>
      </c>
      <c r="CE188" s="718"/>
      <c r="CF188" s="745">
        <f t="shared" si="2501"/>
        <v>0</v>
      </c>
      <c r="CG188" s="718">
        <f>'동해기지(건축)'!BR776</f>
        <v>170000</v>
      </c>
      <c r="CH188" s="745">
        <f t="shared" si="2502"/>
        <v>510000</v>
      </c>
      <c r="CI188" s="746">
        <f t="shared" si="2176"/>
        <v>870000</v>
      </c>
      <c r="CJ188" s="745">
        <f t="shared" si="2503"/>
        <v>2610000</v>
      </c>
      <c r="CK188" s="718"/>
      <c r="CL188" s="745">
        <f t="shared" si="2504"/>
        <v>0</v>
      </c>
      <c r="CM188" s="746">
        <f t="shared" si="2177"/>
        <v>870000</v>
      </c>
      <c r="CN188" s="745">
        <f t="shared" si="2505"/>
        <v>2610000</v>
      </c>
      <c r="CO188" s="699">
        <f t="shared" si="2506"/>
        <v>0</v>
      </c>
      <c r="CP188" s="699">
        <f t="shared" si="2506"/>
        <v>870000</v>
      </c>
      <c r="CQ188" s="699">
        <f t="shared" si="2506"/>
        <v>870000</v>
      </c>
      <c r="CR188" s="699">
        <f t="shared" si="2506"/>
        <v>0</v>
      </c>
      <c r="CS188" s="700">
        <f t="shared" si="2506"/>
        <v>0</v>
      </c>
      <c r="CT188" s="699">
        <f t="shared" si="2506"/>
        <v>0</v>
      </c>
      <c r="CU188" s="699">
        <f t="shared" si="2506"/>
        <v>0</v>
      </c>
      <c r="CV188" s="700">
        <f t="shared" si="2507"/>
        <v>0</v>
      </c>
      <c r="CW188" s="697"/>
      <c r="CX188" s="696">
        <f t="shared" si="2508"/>
        <v>0</v>
      </c>
      <c r="CY188" s="701"/>
      <c r="DA188" s="778">
        <f>IFERROR(VLOOKUP($C188,정민건설!$A$13:$AM$154,28,FALSE),0)</f>
        <v>62000</v>
      </c>
      <c r="DB188" s="775">
        <f t="shared" si="2509"/>
        <v>186000</v>
      </c>
      <c r="DC188" s="778">
        <f>IFERROR(VLOOKUP($C188,정민건설!$A$13:$AM$154,30,FALSE),0)</f>
        <v>0</v>
      </c>
      <c r="DD188" s="775">
        <f t="shared" si="2510"/>
        <v>0</v>
      </c>
      <c r="DE188" s="774">
        <f>IFERROR(VLOOKUP($C188,정민건설!$A$13:$AM$154,32,FALSE),0)</f>
        <v>0</v>
      </c>
      <c r="DF188" s="775">
        <f t="shared" si="2511"/>
        <v>0</v>
      </c>
      <c r="DG188" s="774">
        <f>IFERROR(VLOOKUP($C188,정민건설!$A$13:$AM$154,34,FALSE),0)</f>
        <v>0</v>
      </c>
      <c r="DH188" s="775">
        <f t="shared" si="2512"/>
        <v>0</v>
      </c>
      <c r="DI188" s="693">
        <f t="shared" si="2169"/>
        <v>62000</v>
      </c>
      <c r="DJ188" s="775">
        <f t="shared" si="2513"/>
        <v>186000</v>
      </c>
      <c r="DK188" s="778">
        <f t="shared" si="2514"/>
        <v>6787.14</v>
      </c>
      <c r="DL188" s="779">
        <f t="shared" si="2515"/>
        <v>20361.420000000002</v>
      </c>
      <c r="DM188" s="693">
        <f t="shared" si="2170"/>
        <v>68787.14</v>
      </c>
      <c r="DN188" s="775">
        <f t="shared" si="2516"/>
        <v>206361.41999999998</v>
      </c>
      <c r="DO188" s="693">
        <f t="shared" si="2517"/>
        <v>137574.28</v>
      </c>
      <c r="DP188" s="693">
        <f t="shared" si="2518"/>
        <v>0</v>
      </c>
      <c r="DQ188" s="774"/>
      <c r="DR188" s="775">
        <f t="shared" si="2519"/>
        <v>0</v>
      </c>
      <c r="DS188" s="777"/>
      <c r="DU188" s="774">
        <f>IFERROR(VLOOKUP($C188,[1]영만종합건설!$A$13:$AN$154,28,FALSE),0)</f>
        <v>250000</v>
      </c>
      <c r="DV188" s="780">
        <f t="shared" si="2520"/>
        <v>750000</v>
      </c>
      <c r="DW188" s="774">
        <f>IFERROR(VLOOKUP($C188,[1]영만종합건설!$A$13:$AN$154,30,FALSE),0)</f>
        <v>0</v>
      </c>
      <c r="DX188" s="780">
        <f t="shared" si="2521"/>
        <v>0</v>
      </c>
      <c r="DY188" s="778">
        <f>IFERROR(VLOOKUP($C188,[1]영만종합건설!$A$13:$AN$154,32,FALSE),0)</f>
        <v>0</v>
      </c>
      <c r="DZ188" s="780">
        <f t="shared" si="2522"/>
        <v>0</v>
      </c>
      <c r="EA188" s="778">
        <f>IFERROR(VLOOKUP($C188,[1]영만종합건설!$A$13:$AN$154,34,FALSE),0)</f>
        <v>0</v>
      </c>
      <c r="EB188" s="780">
        <f t="shared" si="2523"/>
        <v>0</v>
      </c>
      <c r="EC188" s="703">
        <f t="shared" si="2171"/>
        <v>250000</v>
      </c>
      <c r="ED188" s="780">
        <f t="shared" si="2524"/>
        <v>750000</v>
      </c>
      <c r="EE188" s="778">
        <f t="shared" si="2525"/>
        <v>27367.5</v>
      </c>
      <c r="EF188" s="779">
        <f t="shared" si="2526"/>
        <v>82102.5</v>
      </c>
      <c r="EG188" s="703">
        <f t="shared" si="2172"/>
        <v>277367.5</v>
      </c>
      <c r="EH188" s="780">
        <f t="shared" si="2527"/>
        <v>832102.5</v>
      </c>
      <c r="EI188" s="703">
        <f t="shared" si="2528"/>
        <v>554735</v>
      </c>
      <c r="EJ188" s="703">
        <f t="shared" si="2529"/>
        <v>0</v>
      </c>
      <c r="EK188" s="778"/>
      <c r="EL188" s="780">
        <f t="shared" si="2530"/>
        <v>0</v>
      </c>
      <c r="EM188" s="781"/>
      <c r="EO188" s="778">
        <f>IFERROR(VLOOKUP($C188,[1]부강종합건설!$A$13:$AM$154,28,FALSE),0)</f>
        <v>450000</v>
      </c>
      <c r="EP188" s="780">
        <f t="shared" si="2531"/>
        <v>1350000</v>
      </c>
      <c r="EQ188" s="778">
        <f>IFERROR(VLOOKUP($C188,[1]부강종합건설!$A$13:$AM$154,30,FALSE),0)</f>
        <v>0</v>
      </c>
      <c r="ER188" s="780">
        <f t="shared" si="2532"/>
        <v>0</v>
      </c>
      <c r="ES188" s="778">
        <f>IFERROR(VLOOKUP($C188,[1]부강종합건설!$A$13:$AM$154,32,FALSE),0)</f>
        <v>0</v>
      </c>
      <c r="ET188" s="780">
        <f t="shared" si="2533"/>
        <v>0</v>
      </c>
      <c r="EU188" s="778">
        <f>IFERROR(VLOOKUP($C188,[1]부강종합건설!$A$13:$AM$154,34,FALSE),0)</f>
        <v>62820</v>
      </c>
      <c r="EV188" s="780">
        <f t="shared" si="2534"/>
        <v>188460</v>
      </c>
      <c r="EW188" s="703">
        <f t="shared" si="2159"/>
        <v>512820</v>
      </c>
      <c r="EX188" s="780">
        <f t="shared" si="2535"/>
        <v>1538460</v>
      </c>
      <c r="EY188" s="778">
        <f t="shared" si="2536"/>
        <v>54699.827400000002</v>
      </c>
      <c r="EZ188" s="779">
        <f t="shared" si="2537"/>
        <v>164099.4822</v>
      </c>
      <c r="FA188" s="703">
        <f t="shared" si="2160"/>
        <v>567519.82739999995</v>
      </c>
      <c r="FB188" s="780">
        <f t="shared" si="2538"/>
        <v>1702559.4822</v>
      </c>
      <c r="FC188" s="703">
        <f t="shared" si="2539"/>
        <v>1135039.6547999999</v>
      </c>
      <c r="FD188" s="703">
        <f t="shared" si="2540"/>
        <v>0</v>
      </c>
      <c r="FE188" s="778"/>
      <c r="FF188" s="780">
        <f t="shared" si="2541"/>
        <v>0</v>
      </c>
      <c r="FG188" s="782"/>
      <c r="FI188" s="774">
        <f>IFERROR(VLOOKUP($C188,[1]대도엔지니어링!$A$13:$AN$154,28,FALSE),0)</f>
        <v>0</v>
      </c>
      <c r="FJ188" s="775">
        <f t="shared" si="2542"/>
        <v>0</v>
      </c>
      <c r="FK188" s="774">
        <f>IFERROR(VLOOKUP($C188,[1]대도엔지니어링!$A$13:$AN$154,30,FALSE),0)</f>
        <v>0</v>
      </c>
      <c r="FL188" s="775">
        <f t="shared" si="2543"/>
        <v>0</v>
      </c>
      <c r="FM188" s="774">
        <f>IFERROR(VLOOKUP($C188,[1]대도엔지니어링!$A$13:$AN$154,32,FALSE),0)</f>
        <v>0</v>
      </c>
      <c r="FN188" s="775">
        <f t="shared" si="2544"/>
        <v>0</v>
      </c>
      <c r="FO188" s="774">
        <f>IFERROR(VLOOKUP($C188,[1]대도엔지니어링!$A$13:$AN$154,34,FALSE),0)</f>
        <v>256910</v>
      </c>
      <c r="FP188" s="775">
        <f t="shared" si="2545"/>
        <v>770730</v>
      </c>
      <c r="FQ188" s="693">
        <f t="shared" si="2163"/>
        <v>256910</v>
      </c>
      <c r="FR188" s="775">
        <f t="shared" si="2546"/>
        <v>770730</v>
      </c>
      <c r="FS188" s="774">
        <f t="shared" si="2158"/>
        <v>20546.230301872045</v>
      </c>
      <c r="FT188" s="775">
        <f t="shared" si="2547"/>
        <v>61638.690905616138</v>
      </c>
      <c r="FU188" s="693">
        <f t="shared" si="2164"/>
        <v>277456.23030187207</v>
      </c>
      <c r="FV188" s="775">
        <f t="shared" si="2548"/>
        <v>832368.69090561615</v>
      </c>
      <c r="FW188" s="693">
        <f t="shared" si="2549"/>
        <v>554912.46060374414</v>
      </c>
      <c r="FX188" s="693">
        <f t="shared" si="2550"/>
        <v>0</v>
      </c>
      <c r="FY188" s="774"/>
      <c r="FZ188" s="775">
        <f t="shared" si="2551"/>
        <v>0</v>
      </c>
      <c r="GA188" s="782"/>
      <c r="GC188" s="774">
        <f>IFERROR(VLOOKUP($C188,[1]부명엔지니어링!$A$13:$AN$154,28,FALSE),0)</f>
        <v>150000</v>
      </c>
      <c r="GD188" s="775">
        <f t="shared" si="2552"/>
        <v>450000</v>
      </c>
      <c r="GE188" s="774">
        <f>IFERROR(VLOOKUP($C188,[1]부명엔지니어링!$A$13:$AN$154,30,FALSE),0)</f>
        <v>0</v>
      </c>
      <c r="GF188" s="775">
        <f t="shared" si="2553"/>
        <v>0</v>
      </c>
      <c r="GG188" s="774">
        <f>IFERROR(VLOOKUP($C188,[1]부명엔지니어링!$A$13:$AN$154,32,FALSE),0)</f>
        <v>0</v>
      </c>
      <c r="GH188" s="775">
        <f t="shared" si="2554"/>
        <v>0</v>
      </c>
      <c r="GI188" s="774">
        <f>IFERROR(VLOOKUP($C188,[1]부명엔지니어링!$A$13:$AN$154,34,FALSE),0)</f>
        <v>0</v>
      </c>
      <c r="GJ188" s="775">
        <f t="shared" si="2555"/>
        <v>0</v>
      </c>
      <c r="GK188" s="693">
        <f t="shared" si="2165"/>
        <v>150000</v>
      </c>
      <c r="GL188" s="775">
        <f t="shared" si="2556"/>
        <v>450000</v>
      </c>
      <c r="GM188" s="774">
        <f t="shared" si="2557"/>
        <v>16420.5</v>
      </c>
      <c r="GN188" s="775">
        <f t="shared" si="2558"/>
        <v>49261.5</v>
      </c>
      <c r="GO188" s="693">
        <f t="shared" si="2166"/>
        <v>166420.5</v>
      </c>
      <c r="GP188" s="775">
        <f t="shared" si="2559"/>
        <v>499261.5</v>
      </c>
      <c r="GQ188" s="693">
        <f t="shared" si="2560"/>
        <v>332841</v>
      </c>
      <c r="GR188" s="693">
        <f t="shared" si="2561"/>
        <v>0</v>
      </c>
      <c r="GS188" s="774"/>
      <c r="GT188" s="775">
        <f t="shared" si="2562"/>
        <v>0</v>
      </c>
      <c r="GU188" s="782"/>
      <c r="GW188" s="790">
        <f t="shared" si="2563"/>
        <v>62000</v>
      </c>
      <c r="GX188" s="790">
        <f t="shared" si="2564"/>
        <v>186000</v>
      </c>
      <c r="GY188" s="790">
        <f t="shared" si="2565"/>
        <v>0</v>
      </c>
      <c r="GZ188" s="790">
        <f t="shared" si="2566"/>
        <v>0</v>
      </c>
      <c r="HA188" s="790">
        <f t="shared" si="2567"/>
        <v>0</v>
      </c>
      <c r="HB188" s="790">
        <f t="shared" si="2568"/>
        <v>0</v>
      </c>
      <c r="HC188" s="790">
        <f t="shared" si="2569"/>
        <v>0</v>
      </c>
      <c r="HD188" s="790">
        <f t="shared" si="2570"/>
        <v>0</v>
      </c>
      <c r="HE188" s="790">
        <f t="shared" si="2173"/>
        <v>62000</v>
      </c>
      <c r="HF188" s="790">
        <f t="shared" si="2571"/>
        <v>186000</v>
      </c>
      <c r="HG188" s="790">
        <f t="shared" si="2572"/>
        <v>6787.14</v>
      </c>
      <c r="HH188" s="790">
        <f t="shared" si="2573"/>
        <v>20361.420000000002</v>
      </c>
      <c r="HI188" s="790">
        <f t="shared" si="2174"/>
        <v>68787.14</v>
      </c>
      <c r="HJ188" s="790">
        <f t="shared" si="2574"/>
        <v>206361.41999999998</v>
      </c>
      <c r="HK188" s="790">
        <f t="shared" si="2575"/>
        <v>137574.28</v>
      </c>
      <c r="HL188" s="790">
        <f t="shared" si="2576"/>
        <v>0</v>
      </c>
      <c r="HM188" s="790"/>
      <c r="HN188" s="790">
        <f t="shared" si="2577"/>
        <v>0</v>
      </c>
      <c r="HO188" s="791" t="s">
        <v>400</v>
      </c>
      <c r="HQ188" s="783"/>
      <c r="HR188" s="784">
        <f t="shared" si="2578"/>
        <v>0</v>
      </c>
      <c r="HS188" s="783"/>
      <c r="HT188" s="784">
        <f t="shared" si="2579"/>
        <v>0</v>
      </c>
      <c r="HU188" s="783"/>
      <c r="HV188" s="784">
        <f t="shared" si="2580"/>
        <v>0</v>
      </c>
      <c r="HW188" s="783"/>
      <c r="HX188" s="784">
        <f t="shared" si="2581"/>
        <v>0</v>
      </c>
      <c r="HY188" s="707">
        <f t="shared" si="2178"/>
        <v>0</v>
      </c>
      <c r="HZ188" s="784">
        <f t="shared" si="2582"/>
        <v>0</v>
      </c>
      <c r="IA188" s="783"/>
      <c r="IB188" s="784">
        <f t="shared" si="2583"/>
        <v>0</v>
      </c>
      <c r="IC188" s="707">
        <f t="shared" si="2179"/>
        <v>0</v>
      </c>
      <c r="ID188" s="784">
        <f t="shared" si="2584"/>
        <v>0</v>
      </c>
      <c r="IE188" s="706">
        <f t="shared" si="2585"/>
        <v>0</v>
      </c>
      <c r="IF188" s="706">
        <f t="shared" si="2586"/>
        <v>0</v>
      </c>
      <c r="IG188" s="783"/>
      <c r="IH188" s="784">
        <f t="shared" si="2587"/>
        <v>0</v>
      </c>
      <c r="II188" s="782"/>
      <c r="IK188" s="783"/>
      <c r="IL188" s="784">
        <f t="shared" si="2588"/>
        <v>0</v>
      </c>
      <c r="IM188" s="783"/>
      <c r="IN188" s="784">
        <f t="shared" si="2589"/>
        <v>0</v>
      </c>
      <c r="IO188" s="783"/>
      <c r="IP188" s="784">
        <f t="shared" si="2590"/>
        <v>0</v>
      </c>
      <c r="IQ188" s="783"/>
      <c r="IR188" s="784">
        <f t="shared" si="2591"/>
        <v>0</v>
      </c>
      <c r="IS188" s="707">
        <f t="shared" si="2180"/>
        <v>0</v>
      </c>
      <c r="IT188" s="784">
        <f t="shared" si="2592"/>
        <v>0</v>
      </c>
      <c r="IU188" s="783"/>
      <c r="IV188" s="784">
        <f t="shared" si="2593"/>
        <v>0</v>
      </c>
      <c r="IW188" s="707">
        <f t="shared" si="2181"/>
        <v>0</v>
      </c>
      <c r="IX188" s="784">
        <f t="shared" si="2594"/>
        <v>0</v>
      </c>
      <c r="IY188" s="706">
        <f t="shared" si="2595"/>
        <v>0</v>
      </c>
      <c r="IZ188" s="706">
        <f t="shared" si="2596"/>
        <v>0</v>
      </c>
      <c r="JA188" s="783"/>
      <c r="JB188" s="784">
        <f t="shared" si="2597"/>
        <v>0</v>
      </c>
      <c r="JC188" s="782"/>
      <c r="JE188" s="783"/>
      <c r="JF188" s="784">
        <f t="shared" si="2598"/>
        <v>0</v>
      </c>
      <c r="JG188" s="783"/>
      <c r="JH188" s="784">
        <f t="shared" si="2599"/>
        <v>0</v>
      </c>
      <c r="JI188" s="783"/>
      <c r="JJ188" s="784">
        <f t="shared" si="2600"/>
        <v>0</v>
      </c>
      <c r="JK188" s="783"/>
      <c r="JL188" s="784">
        <f t="shared" si="2601"/>
        <v>0</v>
      </c>
      <c r="JM188" s="707">
        <f t="shared" si="2182"/>
        <v>0</v>
      </c>
      <c r="JN188" s="784">
        <f t="shared" si="2602"/>
        <v>0</v>
      </c>
      <c r="JO188" s="783"/>
      <c r="JP188" s="784">
        <f t="shared" si="2603"/>
        <v>0</v>
      </c>
      <c r="JQ188" s="707">
        <f t="shared" si="2183"/>
        <v>0</v>
      </c>
      <c r="JR188" s="784">
        <f t="shared" si="2604"/>
        <v>0</v>
      </c>
      <c r="JS188" s="706">
        <f t="shared" si="2605"/>
        <v>0</v>
      </c>
      <c r="JT188" s="706">
        <f t="shared" si="2606"/>
        <v>0</v>
      </c>
      <c r="JU188" s="783"/>
      <c r="JV188" s="784">
        <f t="shared" si="2607"/>
        <v>0</v>
      </c>
      <c r="JW188" s="782"/>
      <c r="JY188" s="783"/>
      <c r="JZ188" s="784">
        <f t="shared" si="2608"/>
        <v>0</v>
      </c>
      <c r="KA188" s="783"/>
      <c r="KB188" s="784">
        <f t="shared" si="2609"/>
        <v>0</v>
      </c>
      <c r="KC188" s="783"/>
      <c r="KD188" s="784">
        <f t="shared" si="2610"/>
        <v>0</v>
      </c>
      <c r="KE188" s="783"/>
      <c r="KF188" s="784">
        <f t="shared" si="2611"/>
        <v>0</v>
      </c>
      <c r="KG188" s="707">
        <f t="shared" si="2184"/>
        <v>0</v>
      </c>
      <c r="KH188" s="784">
        <f t="shared" si="2612"/>
        <v>0</v>
      </c>
      <c r="KI188" s="783"/>
      <c r="KJ188" s="784">
        <f t="shared" si="2613"/>
        <v>0</v>
      </c>
      <c r="KK188" s="707">
        <f t="shared" si="2185"/>
        <v>0</v>
      </c>
      <c r="KL188" s="784">
        <f t="shared" si="2614"/>
        <v>0</v>
      </c>
      <c r="KM188" s="706">
        <f t="shared" si="2615"/>
        <v>0</v>
      </c>
      <c r="KN188" s="706">
        <f t="shared" si="2616"/>
        <v>0</v>
      </c>
      <c r="KO188" s="783"/>
      <c r="KP188" s="784">
        <f t="shared" si="2617"/>
        <v>0</v>
      </c>
      <c r="KQ188" s="782"/>
      <c r="KS188" s="783"/>
      <c r="KT188" s="784">
        <f t="shared" si="2618"/>
        <v>0</v>
      </c>
      <c r="KU188" s="783"/>
      <c r="KV188" s="784">
        <f t="shared" si="2619"/>
        <v>0</v>
      </c>
      <c r="KW188" s="783"/>
      <c r="KX188" s="784">
        <f t="shared" si="2620"/>
        <v>0</v>
      </c>
      <c r="KY188" s="783"/>
      <c r="KZ188" s="784">
        <f t="shared" si="2621"/>
        <v>0</v>
      </c>
      <c r="LA188" s="707">
        <f t="shared" si="2186"/>
        <v>0</v>
      </c>
      <c r="LB188" s="784">
        <f t="shared" si="2622"/>
        <v>0</v>
      </c>
      <c r="LC188" s="783"/>
      <c r="LD188" s="784">
        <f t="shared" si="2623"/>
        <v>0</v>
      </c>
      <c r="LE188" s="707">
        <f t="shared" si="2187"/>
        <v>0</v>
      </c>
      <c r="LF188" s="784">
        <f t="shared" si="2624"/>
        <v>0</v>
      </c>
      <c r="LG188" s="706">
        <f t="shared" si="2625"/>
        <v>0</v>
      </c>
      <c r="LH188" s="706">
        <f t="shared" si="2626"/>
        <v>0</v>
      </c>
      <c r="LI188" s="783"/>
      <c r="LJ188" s="784">
        <f t="shared" si="2627"/>
        <v>0</v>
      </c>
      <c r="LK188" s="782"/>
      <c r="LM188" s="783"/>
      <c r="LN188" s="784">
        <f t="shared" si="2628"/>
        <v>0</v>
      </c>
      <c r="LO188" s="783"/>
      <c r="LP188" s="784">
        <f t="shared" si="2629"/>
        <v>0</v>
      </c>
      <c r="LQ188" s="783"/>
      <c r="LR188" s="784">
        <f t="shared" si="2630"/>
        <v>0</v>
      </c>
      <c r="LS188" s="783"/>
      <c r="LT188" s="784">
        <f t="shared" si="2631"/>
        <v>0</v>
      </c>
      <c r="LU188" s="707">
        <f t="shared" si="2188"/>
        <v>0</v>
      </c>
      <c r="LV188" s="784">
        <f t="shared" si="2632"/>
        <v>0</v>
      </c>
      <c r="LW188" s="783"/>
      <c r="LX188" s="784">
        <f t="shared" si="2633"/>
        <v>0</v>
      </c>
      <c r="LY188" s="707">
        <f t="shared" si="2189"/>
        <v>0</v>
      </c>
      <c r="LZ188" s="784">
        <f t="shared" si="2634"/>
        <v>0</v>
      </c>
      <c r="MA188" s="706">
        <f t="shared" si="2635"/>
        <v>0</v>
      </c>
      <c r="MB188" s="706">
        <f t="shared" si="2636"/>
        <v>0</v>
      </c>
      <c r="MC188" s="783"/>
      <c r="MD188" s="784">
        <f t="shared" si="2637"/>
        <v>0</v>
      </c>
      <c r="ME188" s="782"/>
      <c r="MG188" s="783"/>
      <c r="MH188" s="784">
        <f t="shared" si="2638"/>
        <v>0</v>
      </c>
      <c r="MI188" s="783"/>
      <c r="MJ188" s="784">
        <f t="shared" si="2639"/>
        <v>0</v>
      </c>
      <c r="MK188" s="783"/>
      <c r="ML188" s="784">
        <f t="shared" si="2640"/>
        <v>0</v>
      </c>
      <c r="MM188" s="783"/>
      <c r="MN188" s="784">
        <f t="shared" si="2641"/>
        <v>0</v>
      </c>
      <c r="MO188" s="707">
        <f t="shared" si="2190"/>
        <v>0</v>
      </c>
      <c r="MP188" s="784">
        <f t="shared" si="2642"/>
        <v>0</v>
      </c>
      <c r="MQ188" s="783"/>
      <c r="MR188" s="784">
        <f t="shared" si="2643"/>
        <v>0</v>
      </c>
      <c r="MS188" s="707">
        <f t="shared" si="2191"/>
        <v>0</v>
      </c>
      <c r="MT188" s="784">
        <f t="shared" si="2644"/>
        <v>0</v>
      </c>
      <c r="MU188" s="706">
        <f t="shared" si="2645"/>
        <v>0</v>
      </c>
      <c r="MV188" s="706">
        <f t="shared" si="2646"/>
        <v>0</v>
      </c>
      <c r="MW188" s="783"/>
      <c r="MX188" s="784">
        <f t="shared" si="2647"/>
        <v>0</v>
      </c>
      <c r="MY188" s="782"/>
      <c r="NA188" s="783"/>
      <c r="NB188" s="784">
        <f t="shared" si="2648"/>
        <v>0</v>
      </c>
      <c r="NC188" s="783"/>
      <c r="ND188" s="784">
        <f t="shared" si="2649"/>
        <v>0</v>
      </c>
      <c r="NE188" s="783"/>
      <c r="NF188" s="784">
        <f t="shared" si="2650"/>
        <v>0</v>
      </c>
      <c r="NG188" s="783"/>
      <c r="NH188" s="784">
        <f t="shared" si="2651"/>
        <v>0</v>
      </c>
      <c r="NI188" s="707">
        <f t="shared" si="2192"/>
        <v>0</v>
      </c>
      <c r="NJ188" s="784">
        <f t="shared" si="2652"/>
        <v>0</v>
      </c>
      <c r="NK188" s="783"/>
      <c r="NL188" s="784">
        <f t="shared" si="2653"/>
        <v>0</v>
      </c>
      <c r="NM188" s="707">
        <f t="shared" si="2193"/>
        <v>0</v>
      </c>
      <c r="NN188" s="784">
        <f t="shared" si="2654"/>
        <v>0</v>
      </c>
      <c r="NO188" s="706">
        <f t="shared" si="2655"/>
        <v>0</v>
      </c>
      <c r="NP188" s="706">
        <f t="shared" si="2656"/>
        <v>0</v>
      </c>
      <c r="NQ188" s="783"/>
      <c r="NR188" s="784">
        <f t="shared" si="2657"/>
        <v>0</v>
      </c>
      <c r="NS188" s="782"/>
      <c r="NU188" s="783"/>
      <c r="NV188" s="784">
        <f t="shared" si="2658"/>
        <v>0</v>
      </c>
      <c r="NW188" s="783"/>
      <c r="NX188" s="784">
        <f t="shared" si="2659"/>
        <v>0</v>
      </c>
      <c r="NY188" s="783"/>
      <c r="NZ188" s="784">
        <f t="shared" si="2660"/>
        <v>0</v>
      </c>
      <c r="OA188" s="783"/>
      <c r="OB188" s="784">
        <f t="shared" si="2661"/>
        <v>0</v>
      </c>
      <c r="OC188" s="707">
        <f t="shared" si="2194"/>
        <v>0</v>
      </c>
      <c r="OD188" s="784">
        <f t="shared" si="2662"/>
        <v>0</v>
      </c>
      <c r="OE188" s="783"/>
      <c r="OF188" s="784">
        <f t="shared" si="2663"/>
        <v>0</v>
      </c>
      <c r="OG188" s="707">
        <f t="shared" si="2195"/>
        <v>0</v>
      </c>
      <c r="OH188" s="784">
        <f t="shared" si="2664"/>
        <v>0</v>
      </c>
      <c r="OI188" s="706">
        <f t="shared" si="2665"/>
        <v>0</v>
      </c>
      <c r="OJ188" s="706">
        <f t="shared" si="2666"/>
        <v>0</v>
      </c>
      <c r="OK188" s="783"/>
      <c r="OL188" s="784">
        <f t="shared" si="2667"/>
        <v>0</v>
      </c>
      <c r="OM188" s="782"/>
      <c r="OO188" s="783"/>
      <c r="OP188" s="784">
        <f t="shared" si="2668"/>
        <v>0</v>
      </c>
      <c r="OQ188" s="783"/>
      <c r="OR188" s="784">
        <f t="shared" si="2669"/>
        <v>0</v>
      </c>
      <c r="OS188" s="783"/>
      <c r="OT188" s="784">
        <f t="shared" si="2670"/>
        <v>0</v>
      </c>
      <c r="OU188" s="783"/>
      <c r="OV188" s="784">
        <f t="shared" si="2671"/>
        <v>0</v>
      </c>
      <c r="OW188" s="707">
        <f t="shared" si="2196"/>
        <v>0</v>
      </c>
      <c r="OX188" s="784">
        <f t="shared" si="2672"/>
        <v>0</v>
      </c>
      <c r="OY188" s="783"/>
      <c r="OZ188" s="784">
        <f t="shared" si="2673"/>
        <v>0</v>
      </c>
      <c r="PA188" s="707">
        <f t="shared" si="2197"/>
        <v>0</v>
      </c>
      <c r="PB188" s="784">
        <f t="shared" si="2674"/>
        <v>0</v>
      </c>
      <c r="PC188" s="706">
        <f t="shared" si="2675"/>
        <v>0</v>
      </c>
      <c r="PD188" s="706">
        <f t="shared" si="2676"/>
        <v>0</v>
      </c>
      <c r="PE188" s="783"/>
      <c r="PF188" s="784">
        <f t="shared" si="2677"/>
        <v>0</v>
      </c>
      <c r="PG188" s="782"/>
      <c r="PI188" s="783"/>
      <c r="PJ188" s="784">
        <f t="shared" si="2678"/>
        <v>0</v>
      </c>
      <c r="PK188" s="783"/>
      <c r="PL188" s="784">
        <f t="shared" si="2679"/>
        <v>0</v>
      </c>
      <c r="PM188" s="783"/>
      <c r="PN188" s="784">
        <f t="shared" si="2680"/>
        <v>0</v>
      </c>
      <c r="PO188" s="783"/>
      <c r="PP188" s="784">
        <f t="shared" si="2681"/>
        <v>0</v>
      </c>
      <c r="PQ188" s="707">
        <f t="shared" si="2198"/>
        <v>0</v>
      </c>
      <c r="PR188" s="784">
        <f t="shared" si="2682"/>
        <v>0</v>
      </c>
      <c r="PS188" s="783"/>
      <c r="PT188" s="784">
        <f t="shared" si="2683"/>
        <v>0</v>
      </c>
      <c r="PU188" s="707">
        <f t="shared" si="2199"/>
        <v>0</v>
      </c>
      <c r="PV188" s="784">
        <f t="shared" si="2684"/>
        <v>0</v>
      </c>
      <c r="PW188" s="706">
        <f t="shared" si="2685"/>
        <v>0</v>
      </c>
      <c r="PX188" s="706">
        <f t="shared" si="2686"/>
        <v>0</v>
      </c>
      <c r="PY188" s="783"/>
      <c r="PZ188" s="784">
        <f t="shared" si="2687"/>
        <v>0</v>
      </c>
      <c r="QA188" s="782"/>
      <c r="QC188" s="783"/>
      <c r="QD188" s="784">
        <f t="shared" si="2688"/>
        <v>0</v>
      </c>
      <c r="QE188" s="783"/>
      <c r="QF188" s="784">
        <f t="shared" si="2689"/>
        <v>0</v>
      </c>
      <c r="QG188" s="783"/>
      <c r="QH188" s="784">
        <f t="shared" si="2690"/>
        <v>0</v>
      </c>
      <c r="QI188" s="783"/>
      <c r="QJ188" s="784">
        <f t="shared" si="2691"/>
        <v>0</v>
      </c>
      <c r="QK188" s="707">
        <f t="shared" si="2200"/>
        <v>0</v>
      </c>
      <c r="QL188" s="784">
        <f t="shared" si="2692"/>
        <v>0</v>
      </c>
      <c r="QM188" s="783"/>
      <c r="QN188" s="784">
        <f t="shared" si="2693"/>
        <v>0</v>
      </c>
      <c r="QO188" s="707">
        <f t="shared" si="2201"/>
        <v>0</v>
      </c>
      <c r="QP188" s="784">
        <f t="shared" si="2694"/>
        <v>0</v>
      </c>
      <c r="QQ188" s="706">
        <f t="shared" si="2695"/>
        <v>0</v>
      </c>
      <c r="QR188" s="706">
        <f t="shared" si="2696"/>
        <v>0</v>
      </c>
      <c r="QS188" s="783"/>
      <c r="QT188" s="784">
        <f t="shared" si="2697"/>
        <v>0</v>
      </c>
      <c r="QU188" s="782"/>
      <c r="RA188" s="785">
        <f t="shared" si="2144"/>
        <v>0</v>
      </c>
      <c r="RB188" s="785" t="e">
        <f t="shared" si="2464"/>
        <v>#REF!</v>
      </c>
      <c r="RC188" s="677">
        <f t="shared" si="2146"/>
        <v>0</v>
      </c>
      <c r="RD188" s="677">
        <f t="shared" si="2146"/>
        <v>1</v>
      </c>
      <c r="RE188" s="677">
        <f t="shared" si="2146"/>
        <v>1</v>
      </c>
      <c r="RF188" s="677">
        <f t="shared" si="2146"/>
        <v>0</v>
      </c>
      <c r="RG188" s="677">
        <f t="shared" si="2146"/>
        <v>0</v>
      </c>
      <c r="RH188" s="677">
        <f t="shared" si="2146"/>
        <v>0</v>
      </c>
      <c r="RI188" s="677">
        <f t="shared" si="2146"/>
        <v>0</v>
      </c>
      <c r="RJ188" s="677">
        <f t="shared" si="2146"/>
        <v>0</v>
      </c>
      <c r="RK188" s="677" t="e">
        <f>#REF!</f>
        <v>#REF!</v>
      </c>
      <c r="RL188" s="677" t="e">
        <f>#REF!</f>
        <v>#REF!</v>
      </c>
      <c r="RM188" s="677">
        <f t="shared" si="2147"/>
        <v>0</v>
      </c>
      <c r="RN188" s="677">
        <f t="shared" si="2147"/>
        <v>0</v>
      </c>
      <c r="RO188" s="677">
        <f t="shared" si="2147"/>
        <v>0</v>
      </c>
      <c r="RP188" s="677">
        <f t="shared" si="2147"/>
        <v>0</v>
      </c>
      <c r="RQ188" s="677">
        <f t="shared" si="2147"/>
        <v>0</v>
      </c>
      <c r="RR188" s="677">
        <f t="shared" si="2147"/>
        <v>0</v>
      </c>
      <c r="RS188" s="677">
        <f t="shared" si="2147"/>
        <v>0</v>
      </c>
      <c r="RT188" s="677">
        <f t="shared" si="2147"/>
        <v>0</v>
      </c>
      <c r="RV188" s="675">
        <f t="shared" si="2148"/>
        <v>2</v>
      </c>
      <c r="RW188" s="675">
        <f t="shared" si="2149"/>
        <v>0</v>
      </c>
      <c r="RX188" s="675">
        <f t="shared" si="2150"/>
        <v>0</v>
      </c>
      <c r="RY188" s="675">
        <f t="shared" si="2151"/>
        <v>0</v>
      </c>
      <c r="RZ188" s="675">
        <f t="shared" si="2152"/>
        <v>0</v>
      </c>
      <c r="SA188" s="675">
        <f t="shared" si="2153"/>
        <v>0</v>
      </c>
      <c r="SB188" s="675">
        <f t="shared" si="2154"/>
        <v>0</v>
      </c>
      <c r="SC188" s="675">
        <f t="shared" si="2155"/>
        <v>0</v>
      </c>
      <c r="SD188" s="675" t="e">
        <f xml:space="preserve"> SUMIF(#REF!,$SD$8,#REF!)</f>
        <v>#REF!</v>
      </c>
      <c r="SE188" s="675" t="e">
        <f xml:space="preserve"> SUMIF(#REF!,$SE$8,#REF!)</f>
        <v>#REF!</v>
      </c>
      <c r="SG188" s="675">
        <f t="shared" si="2461"/>
        <v>0</v>
      </c>
      <c r="SH188" s="675">
        <f t="shared" si="2461"/>
        <v>62000</v>
      </c>
      <c r="SI188" s="675">
        <f t="shared" si="2461"/>
        <v>62000</v>
      </c>
      <c r="SJ188" s="675">
        <f t="shared" si="2461"/>
        <v>0</v>
      </c>
      <c r="SK188" s="675">
        <f t="shared" si="2461"/>
        <v>0</v>
      </c>
      <c r="SL188" s="675">
        <f t="shared" si="2461"/>
        <v>0</v>
      </c>
      <c r="SM188" s="675">
        <f t="shared" si="2461"/>
        <v>0</v>
      </c>
      <c r="SN188" s="675">
        <f t="shared" si="2461"/>
        <v>0</v>
      </c>
      <c r="SO188" s="675" t="e">
        <f t="shared" si="2461"/>
        <v>#REF!</v>
      </c>
      <c r="SP188" s="675" t="e">
        <f t="shared" si="2461"/>
        <v>#REF!</v>
      </c>
      <c r="SQ188" s="675">
        <f t="shared" si="2461"/>
        <v>0</v>
      </c>
      <c r="SR188" s="675">
        <f t="shared" si="2461"/>
        <v>0</v>
      </c>
      <c r="SS188" s="675">
        <f t="shared" si="2461"/>
        <v>0</v>
      </c>
      <c r="ST188" s="675">
        <f t="shared" si="2461"/>
        <v>0</v>
      </c>
      <c r="SU188" s="675">
        <f t="shared" si="2461"/>
        <v>0</v>
      </c>
      <c r="SV188" s="675">
        <f t="shared" si="2460"/>
        <v>0</v>
      </c>
      <c r="SW188" s="675">
        <f t="shared" si="2460"/>
        <v>0</v>
      </c>
      <c r="SX188" s="675">
        <f t="shared" si="2460"/>
        <v>0</v>
      </c>
      <c r="SY188" s="675" t="e">
        <f>#REF!*$AP188</f>
        <v>#REF!</v>
      </c>
      <c r="SZ188" s="675" t="e">
        <f>#REF!*$AP188</f>
        <v>#REF!</v>
      </c>
      <c r="TA188" s="675" t="e">
        <f>#REF!*$AP188</f>
        <v>#REF!</v>
      </c>
      <c r="TB188" s="675" t="e">
        <f>#REF!*$AP188</f>
        <v>#REF!</v>
      </c>
      <c r="TC188" s="675" t="e">
        <f>#REF!*$AP188</f>
        <v>#REF!</v>
      </c>
      <c r="TE188" s="675">
        <f t="shared" si="2202"/>
        <v>124000</v>
      </c>
      <c r="TF188" s="675">
        <f t="shared" si="2203"/>
        <v>0</v>
      </c>
      <c r="TG188" s="675">
        <f t="shared" si="2204"/>
        <v>0</v>
      </c>
      <c r="TH188" s="675">
        <f t="shared" si="2205"/>
        <v>0</v>
      </c>
      <c r="TI188" s="675">
        <f t="shared" si="2206"/>
        <v>0</v>
      </c>
      <c r="TJ188" s="675">
        <f t="shared" si="2207"/>
        <v>0</v>
      </c>
      <c r="TK188" s="675">
        <f t="shared" si="2208"/>
        <v>0</v>
      </c>
      <c r="TL188" s="675">
        <f t="shared" si="2209"/>
        <v>0</v>
      </c>
      <c r="TM188" s="675">
        <f t="shared" si="2210"/>
        <v>0</v>
      </c>
      <c r="TN188" s="676">
        <f t="shared" si="2211"/>
        <v>0</v>
      </c>
      <c r="TP188" s="675">
        <f>IFERROR(SG188*(1+LEVEL_2!#REF!),0)</f>
        <v>0</v>
      </c>
      <c r="TQ188" s="675">
        <f>IFERROR(SH188*(1+LEVEL_2!#REF!),0)</f>
        <v>0</v>
      </c>
      <c r="TR188" s="675">
        <f>IFERROR(SI188*(1+LEVEL_2!#REF!),0)</f>
        <v>0</v>
      </c>
      <c r="TS188" s="675">
        <f>IFERROR(SJ188*(1+LEVEL_2!#REF!),0)</f>
        <v>0</v>
      </c>
      <c r="TT188" s="675">
        <f>IFERROR(SK188*(1+LEVEL_2!#REF!),0)</f>
        <v>0</v>
      </c>
      <c r="TU188" s="675">
        <f>IFERROR(SL188*(1+LEVEL_2!#REF!),0)</f>
        <v>0</v>
      </c>
      <c r="TV188" s="675">
        <f>IFERROR(SM188*(1+LEVEL_2!#REF!),0)</f>
        <v>0</v>
      </c>
      <c r="TW188" s="675">
        <f>IFERROR(SN188*(1+LEVEL_2!#REF!),0)</f>
        <v>0</v>
      </c>
      <c r="TX188" s="675">
        <f>IFERROR(SO188*(1+LEVEL_2!#REF!),0)</f>
        <v>0</v>
      </c>
      <c r="TY188" s="675">
        <f>IFERROR(SP188*(1+LEVEL_2!#REF!),0)</f>
        <v>0</v>
      </c>
      <c r="TZ188" s="675">
        <f>IFERROR(SQ188*(1+LEVEL_2!#REF!),0)</f>
        <v>0</v>
      </c>
      <c r="UA188" s="675">
        <f>IFERROR(SR188*(1+LEVEL_2!#REF!),0)</f>
        <v>0</v>
      </c>
      <c r="UB188" s="675">
        <f>IFERROR(SS188*(1+LEVEL_2!#REF!),0)</f>
        <v>0</v>
      </c>
      <c r="UC188" s="675">
        <f>IFERROR(ST188*(1+LEVEL_2!#REF!),0)</f>
        <v>0</v>
      </c>
      <c r="UD188" s="675">
        <f>IFERROR(SU188*(1+LEVEL_2!#REF!),0)</f>
        <v>0</v>
      </c>
      <c r="UE188" s="675">
        <f>IFERROR(SV188*(1+LEVEL_2!#REF!),0)</f>
        <v>0</v>
      </c>
      <c r="UF188" s="675">
        <f>IFERROR(SW188*(1+LEVEL_2!#REF!),0)</f>
        <v>0</v>
      </c>
      <c r="UG188" s="675">
        <f>IFERROR(SX188*(1+LEVEL_2!#REF!),0)</f>
        <v>0</v>
      </c>
      <c r="UH188" s="675">
        <f>IFERROR(SY188*(1+LEVEL_2!#REF!),0)</f>
        <v>0</v>
      </c>
      <c r="UI188" s="675">
        <f>IFERROR(SZ188*(1+LEVEL_2!#REF!),0)</f>
        <v>0</v>
      </c>
      <c r="UJ188" s="675">
        <f>IFERROR(TA188*(1+LEVEL_2!#REF!),0)</f>
        <v>0</v>
      </c>
      <c r="UK188" s="675">
        <f>IFERROR(TB188*(1+LEVEL_2!#REF!),0)</f>
        <v>0</v>
      </c>
      <c r="UL188" s="675">
        <f>IFERROR(TC188*(1+LEVEL_2!#REF!),0)</f>
        <v>0</v>
      </c>
      <c r="UN188" s="675">
        <f t="shared" si="2212"/>
        <v>0</v>
      </c>
      <c r="UO188" s="675">
        <f t="shared" si="2213"/>
        <v>0</v>
      </c>
      <c r="UP188" s="675">
        <f t="shared" si="2214"/>
        <v>0</v>
      </c>
      <c r="UQ188" s="675">
        <f t="shared" si="2215"/>
        <v>0</v>
      </c>
      <c r="UR188" s="675">
        <f t="shared" si="2216"/>
        <v>0</v>
      </c>
      <c r="US188" s="675">
        <f t="shared" si="2217"/>
        <v>0</v>
      </c>
      <c r="UT188" s="675">
        <f t="shared" si="2218"/>
        <v>0</v>
      </c>
      <c r="UU188" s="675">
        <f t="shared" si="2219"/>
        <v>0</v>
      </c>
      <c r="UV188" s="675">
        <f t="shared" si="2220"/>
        <v>0</v>
      </c>
      <c r="UW188" s="676">
        <f t="shared" si="2221"/>
        <v>0</v>
      </c>
    </row>
    <row r="189" spans="1:569" s="645" customFormat="1" ht="20.100000000000001" customHeight="1">
      <c r="A189" s="677" t="s">
        <v>170</v>
      </c>
      <c r="B189" s="677" t="s">
        <v>170</v>
      </c>
      <c r="C189" s="764" t="s">
        <v>839</v>
      </c>
      <c r="D189" s="764"/>
      <c r="E189" s="796" t="s">
        <v>840</v>
      </c>
      <c r="F189" s="855" t="s">
        <v>841</v>
      </c>
      <c r="G189" s="765" t="s">
        <v>842</v>
      </c>
      <c r="H189" s="797" t="s">
        <v>154</v>
      </c>
      <c r="I189" s="824">
        <f>2*3</f>
        <v>6</v>
      </c>
      <c r="J189" s="825">
        <f>2*3</f>
        <v>6</v>
      </c>
      <c r="K189" s="769"/>
      <c r="L189" s="769"/>
      <c r="M189" s="770"/>
      <c r="N189" s="771">
        <f t="shared" si="2456"/>
        <v>4</v>
      </c>
      <c r="O189" s="772">
        <f t="shared" si="2457"/>
        <v>0</v>
      </c>
      <c r="Q189" s="689"/>
      <c r="R189" s="690">
        <v>2</v>
      </c>
      <c r="S189" s="690">
        <v>2</v>
      </c>
      <c r="T189" s="690"/>
      <c r="U189" s="690"/>
      <c r="V189" s="690"/>
      <c r="W189" s="690"/>
      <c r="X189" s="690"/>
      <c r="Y189" s="690"/>
      <c r="Z189" s="690"/>
      <c r="AA189" s="690"/>
      <c r="AB189" s="690"/>
      <c r="AC189" s="690"/>
      <c r="AD189" s="690"/>
      <c r="AE189" s="690"/>
      <c r="AF189" s="691"/>
      <c r="AH189" s="774">
        <f t="shared" si="2465"/>
        <v>450000</v>
      </c>
      <c r="AI189" s="775">
        <f t="shared" si="2466"/>
        <v>2700000</v>
      </c>
      <c r="AJ189" s="774">
        <f t="shared" si="2467"/>
        <v>0</v>
      </c>
      <c r="AK189" s="775">
        <f t="shared" si="2468"/>
        <v>0</v>
      </c>
      <c r="AL189" s="774">
        <f t="shared" si="2469"/>
        <v>0</v>
      </c>
      <c r="AM189" s="775">
        <f t="shared" si="2470"/>
        <v>0</v>
      </c>
      <c r="AN189" s="774">
        <f t="shared" si="2471"/>
        <v>0</v>
      </c>
      <c r="AO189" s="775">
        <f t="shared" si="2472"/>
        <v>0</v>
      </c>
      <c r="AP189" s="693">
        <f t="shared" si="2162"/>
        <v>450000</v>
      </c>
      <c r="AQ189" s="775">
        <f t="shared" si="2473"/>
        <v>2700000</v>
      </c>
      <c r="AR189" s="774">
        <f t="shared" si="2474"/>
        <v>49261.5</v>
      </c>
      <c r="AS189" s="775">
        <f t="shared" si="2475"/>
        <v>295569</v>
      </c>
      <c r="AT189" s="776">
        <f t="shared" si="2476"/>
        <v>599113.79999999993</v>
      </c>
      <c r="AU189" s="776">
        <f t="shared" si="2698"/>
        <v>998523</v>
      </c>
      <c r="AV189" s="693">
        <f t="shared" si="1903"/>
        <v>499261.5</v>
      </c>
      <c r="AW189" s="775">
        <f t="shared" si="2477"/>
        <v>0</v>
      </c>
      <c r="AX189" s="775">
        <f t="shared" si="2478"/>
        <v>0</v>
      </c>
      <c r="AY189" s="775"/>
      <c r="AZ189" s="775">
        <f t="shared" si="2479"/>
        <v>2995569</v>
      </c>
      <c r="BA189" s="693">
        <f t="shared" si="2480"/>
        <v>1997046</v>
      </c>
      <c r="BB189" s="693">
        <f t="shared" si="2481"/>
        <v>0</v>
      </c>
      <c r="BC189" s="774">
        <f t="shared" si="2482"/>
        <v>0</v>
      </c>
      <c r="BD189" s="775">
        <f t="shared" si="2483"/>
        <v>0</v>
      </c>
      <c r="BE189" s="777"/>
      <c r="BG189" s="790">
        <f t="shared" si="2484"/>
        <v>450000</v>
      </c>
      <c r="BH189" s="790">
        <f t="shared" si="2485"/>
        <v>2700000</v>
      </c>
      <c r="BI189" s="790">
        <f t="shared" si="2486"/>
        <v>0</v>
      </c>
      <c r="BJ189" s="790">
        <f t="shared" si="2487"/>
        <v>0</v>
      </c>
      <c r="BK189" s="790">
        <f t="shared" si="2488"/>
        <v>0</v>
      </c>
      <c r="BL189" s="790">
        <f t="shared" si="2489"/>
        <v>0</v>
      </c>
      <c r="BM189" s="790">
        <f t="shared" si="2490"/>
        <v>0</v>
      </c>
      <c r="BN189" s="790">
        <f t="shared" si="2491"/>
        <v>0</v>
      </c>
      <c r="BO189" s="790">
        <f t="shared" si="2167"/>
        <v>450000</v>
      </c>
      <c r="BP189" s="790">
        <f t="shared" si="2492"/>
        <v>2700000</v>
      </c>
      <c r="BQ189" s="790">
        <f t="shared" si="2493"/>
        <v>49261.5</v>
      </c>
      <c r="BR189" s="790">
        <f t="shared" si="2494"/>
        <v>295569</v>
      </c>
      <c r="BS189" s="790">
        <f t="shared" si="2168"/>
        <v>499261.5</v>
      </c>
      <c r="BT189" s="790">
        <f t="shared" si="2495"/>
        <v>2995569</v>
      </c>
      <c r="BU189" s="790">
        <f t="shared" si="2496"/>
        <v>1997046</v>
      </c>
      <c r="BV189" s="790">
        <f t="shared" si="2497"/>
        <v>0</v>
      </c>
      <c r="BW189" s="790"/>
      <c r="BX189" s="790">
        <f t="shared" si="2498"/>
        <v>0</v>
      </c>
      <c r="BY189" s="791" t="s">
        <v>400</v>
      </c>
      <c r="CA189" s="744">
        <f>'동해기지(건축)'!BP774</f>
        <v>495000</v>
      </c>
      <c r="CB189" s="745">
        <f t="shared" si="2499"/>
        <v>2970000</v>
      </c>
      <c r="CC189" s="718"/>
      <c r="CD189" s="745">
        <f t="shared" si="2500"/>
        <v>0</v>
      </c>
      <c r="CE189" s="718"/>
      <c r="CF189" s="745">
        <f t="shared" si="2501"/>
        <v>0</v>
      </c>
      <c r="CG189" s="718">
        <f>'동해기지(건축)'!BR774</f>
        <v>100000</v>
      </c>
      <c r="CH189" s="745">
        <f t="shared" si="2502"/>
        <v>600000</v>
      </c>
      <c r="CI189" s="746">
        <f t="shared" si="2176"/>
        <v>595000</v>
      </c>
      <c r="CJ189" s="745">
        <f t="shared" si="2503"/>
        <v>3570000</v>
      </c>
      <c r="CK189" s="718"/>
      <c r="CL189" s="745">
        <f t="shared" si="2504"/>
        <v>0</v>
      </c>
      <c r="CM189" s="746">
        <f t="shared" si="2177"/>
        <v>595000</v>
      </c>
      <c r="CN189" s="745">
        <f t="shared" si="2505"/>
        <v>3570000</v>
      </c>
      <c r="CO189" s="699">
        <f t="shared" si="2506"/>
        <v>0</v>
      </c>
      <c r="CP189" s="699">
        <f t="shared" si="2506"/>
        <v>1190000</v>
      </c>
      <c r="CQ189" s="699">
        <f t="shared" si="2506"/>
        <v>1190000</v>
      </c>
      <c r="CR189" s="699">
        <f t="shared" si="2506"/>
        <v>0</v>
      </c>
      <c r="CS189" s="700">
        <f t="shared" si="2506"/>
        <v>0</v>
      </c>
      <c r="CT189" s="699">
        <f t="shared" si="2506"/>
        <v>0</v>
      </c>
      <c r="CU189" s="699">
        <f t="shared" si="2506"/>
        <v>0</v>
      </c>
      <c r="CV189" s="700">
        <f t="shared" si="2507"/>
        <v>0</v>
      </c>
      <c r="CW189" s="697"/>
      <c r="CX189" s="696">
        <f t="shared" si="2508"/>
        <v>0</v>
      </c>
      <c r="CY189" s="701"/>
      <c r="DA189" s="778">
        <f>IFERROR(VLOOKUP($C189,정민건설!$A$13:$AM$154,28,FALSE),0)</f>
        <v>450000</v>
      </c>
      <c r="DB189" s="775">
        <f t="shared" si="2509"/>
        <v>2700000</v>
      </c>
      <c r="DC189" s="778">
        <f>IFERROR(VLOOKUP($C189,정민건설!$A$13:$AM$154,30,FALSE),0)</f>
        <v>0</v>
      </c>
      <c r="DD189" s="775">
        <f t="shared" si="2510"/>
        <v>0</v>
      </c>
      <c r="DE189" s="774">
        <f>IFERROR(VLOOKUP($C189,정민건설!$A$13:$AM$154,32,FALSE),0)</f>
        <v>0</v>
      </c>
      <c r="DF189" s="775">
        <f t="shared" si="2511"/>
        <v>0</v>
      </c>
      <c r="DG189" s="774">
        <f>IFERROR(VLOOKUP($C189,정민건설!$A$13:$AM$154,34,FALSE),0)</f>
        <v>0</v>
      </c>
      <c r="DH189" s="775">
        <f t="shared" si="2512"/>
        <v>0</v>
      </c>
      <c r="DI189" s="693">
        <f t="shared" si="2169"/>
        <v>450000</v>
      </c>
      <c r="DJ189" s="775">
        <f t="shared" si="2513"/>
        <v>2700000</v>
      </c>
      <c r="DK189" s="778">
        <f t="shared" si="2514"/>
        <v>49261.5</v>
      </c>
      <c r="DL189" s="779">
        <f t="shared" si="2515"/>
        <v>295569</v>
      </c>
      <c r="DM189" s="693">
        <f t="shared" si="2170"/>
        <v>499261.5</v>
      </c>
      <c r="DN189" s="775">
        <f t="shared" si="2516"/>
        <v>2995569</v>
      </c>
      <c r="DO189" s="693">
        <f t="shared" si="2517"/>
        <v>1997046</v>
      </c>
      <c r="DP189" s="693">
        <f t="shared" si="2518"/>
        <v>0</v>
      </c>
      <c r="DQ189" s="774"/>
      <c r="DR189" s="775">
        <f t="shared" si="2519"/>
        <v>0</v>
      </c>
      <c r="DS189" s="777"/>
      <c r="DU189" s="774">
        <f>IFERROR(VLOOKUP($C189,[1]영만종합건설!$A$13:$AN$154,28,FALSE),0)</f>
        <v>1500000</v>
      </c>
      <c r="DV189" s="780">
        <f t="shared" si="2520"/>
        <v>9000000</v>
      </c>
      <c r="DW189" s="774">
        <f>IFERROR(VLOOKUP($C189,[1]영만종합건설!$A$13:$AN$154,30,FALSE),0)</f>
        <v>0</v>
      </c>
      <c r="DX189" s="780">
        <f t="shared" si="2521"/>
        <v>0</v>
      </c>
      <c r="DY189" s="778">
        <f>IFERROR(VLOOKUP($C189,[1]영만종합건설!$A$13:$AN$154,32,FALSE),0)</f>
        <v>0</v>
      </c>
      <c r="DZ189" s="780">
        <f t="shared" si="2522"/>
        <v>0</v>
      </c>
      <c r="EA189" s="778">
        <f>IFERROR(VLOOKUP($C189,[1]영만종합건설!$A$13:$AN$154,34,FALSE),0)</f>
        <v>0</v>
      </c>
      <c r="EB189" s="780">
        <f t="shared" si="2523"/>
        <v>0</v>
      </c>
      <c r="EC189" s="703">
        <f t="shared" si="2171"/>
        <v>1500000</v>
      </c>
      <c r="ED189" s="780">
        <f t="shared" si="2524"/>
        <v>9000000</v>
      </c>
      <c r="EE189" s="778">
        <f t="shared" si="2525"/>
        <v>164205</v>
      </c>
      <c r="EF189" s="779">
        <f t="shared" si="2526"/>
        <v>985230</v>
      </c>
      <c r="EG189" s="703">
        <f t="shared" si="2172"/>
        <v>1664205</v>
      </c>
      <c r="EH189" s="780">
        <f t="shared" si="2527"/>
        <v>9985230</v>
      </c>
      <c r="EI189" s="703">
        <f t="shared" si="2528"/>
        <v>6656820</v>
      </c>
      <c r="EJ189" s="703">
        <f t="shared" si="2529"/>
        <v>0</v>
      </c>
      <c r="EK189" s="778"/>
      <c r="EL189" s="780">
        <f t="shared" si="2530"/>
        <v>0</v>
      </c>
      <c r="EM189" s="781"/>
      <c r="EO189" s="778">
        <f>IFERROR(VLOOKUP($C189,[1]부강종합건설!$A$13:$AM$154,28,FALSE),0)</f>
        <v>1500000</v>
      </c>
      <c r="EP189" s="780">
        <f t="shared" si="2531"/>
        <v>9000000</v>
      </c>
      <c r="EQ189" s="778">
        <f>IFERROR(VLOOKUP($C189,[1]부강종합건설!$A$13:$AM$154,30,FALSE),0)</f>
        <v>0</v>
      </c>
      <c r="ER189" s="780">
        <f t="shared" si="2532"/>
        <v>0</v>
      </c>
      <c r="ES189" s="778">
        <f>IFERROR(VLOOKUP($C189,[1]부강종합건설!$A$13:$AM$154,32,FALSE),0)</f>
        <v>0</v>
      </c>
      <c r="ET189" s="780">
        <f t="shared" si="2533"/>
        <v>0</v>
      </c>
      <c r="EU189" s="778">
        <f>IFERROR(VLOOKUP($C189,[1]부강종합건설!$A$13:$AM$154,34,FALSE),0)</f>
        <v>209400</v>
      </c>
      <c r="EV189" s="780">
        <f t="shared" si="2534"/>
        <v>1256400</v>
      </c>
      <c r="EW189" s="703">
        <f t="shared" si="2159"/>
        <v>1709400</v>
      </c>
      <c r="EX189" s="780">
        <f t="shared" si="2535"/>
        <v>10256400</v>
      </c>
      <c r="EY189" s="778">
        <f t="shared" si="2536"/>
        <v>182332.75800000003</v>
      </c>
      <c r="EZ189" s="779">
        <f t="shared" si="2537"/>
        <v>1093996.5480000002</v>
      </c>
      <c r="FA189" s="703">
        <f t="shared" si="2160"/>
        <v>1891732.7579999999</v>
      </c>
      <c r="FB189" s="780">
        <f t="shared" si="2538"/>
        <v>11350396.548</v>
      </c>
      <c r="FC189" s="703">
        <f t="shared" si="2539"/>
        <v>7566931.0319999997</v>
      </c>
      <c r="FD189" s="703">
        <f t="shared" si="2540"/>
        <v>0</v>
      </c>
      <c r="FE189" s="778"/>
      <c r="FF189" s="780">
        <f t="shared" si="2541"/>
        <v>0</v>
      </c>
      <c r="FG189" s="782"/>
      <c r="FI189" s="774">
        <f>IFERROR(VLOOKUP($C189,[1]대도엔지니어링!$A$13:$AN$154,28,FALSE),0)</f>
        <v>0</v>
      </c>
      <c r="FJ189" s="775">
        <f t="shared" si="2542"/>
        <v>0</v>
      </c>
      <c r="FK189" s="774">
        <f>IFERROR(VLOOKUP($C189,[1]대도엔지니어링!$A$13:$AN$154,30,FALSE),0)</f>
        <v>0</v>
      </c>
      <c r="FL189" s="775">
        <f t="shared" si="2543"/>
        <v>0</v>
      </c>
      <c r="FM189" s="774">
        <f>IFERROR(VLOOKUP($C189,[1]대도엔지니어링!$A$13:$AN$154,32,FALSE),0)</f>
        <v>0</v>
      </c>
      <c r="FN189" s="775">
        <f t="shared" si="2544"/>
        <v>0</v>
      </c>
      <c r="FO189" s="774">
        <f>IFERROR(VLOOKUP($C189,[1]대도엔지니어링!$A$13:$AN$154,34,FALSE),0)</f>
        <v>513810</v>
      </c>
      <c r="FP189" s="775">
        <f t="shared" si="2545"/>
        <v>3082860</v>
      </c>
      <c r="FQ189" s="693">
        <f t="shared" si="2163"/>
        <v>513810</v>
      </c>
      <c r="FR189" s="775">
        <f t="shared" si="2546"/>
        <v>3082860</v>
      </c>
      <c r="FS189" s="774">
        <f t="shared" si="2158"/>
        <v>41091.660859463918</v>
      </c>
      <c r="FT189" s="775">
        <f t="shared" si="2547"/>
        <v>246549.96515678352</v>
      </c>
      <c r="FU189" s="693">
        <f t="shared" si="2164"/>
        <v>554901.66085946397</v>
      </c>
      <c r="FV189" s="775">
        <f t="shared" si="2548"/>
        <v>3329409.9651567838</v>
      </c>
      <c r="FW189" s="693">
        <f t="shared" si="2549"/>
        <v>2219606.6434378559</v>
      </c>
      <c r="FX189" s="693">
        <f t="shared" si="2550"/>
        <v>0</v>
      </c>
      <c r="FY189" s="774"/>
      <c r="FZ189" s="775">
        <f t="shared" si="2551"/>
        <v>0</v>
      </c>
      <c r="GA189" s="782"/>
      <c r="GC189" s="774">
        <f>IFERROR(VLOOKUP($C189,[1]부명엔지니어링!$A$13:$AN$154,28,FALSE),0)</f>
        <v>1000000</v>
      </c>
      <c r="GD189" s="775">
        <f t="shared" si="2552"/>
        <v>6000000</v>
      </c>
      <c r="GE189" s="774">
        <f>IFERROR(VLOOKUP($C189,[1]부명엔지니어링!$A$13:$AN$154,30,FALSE),0)</f>
        <v>0</v>
      </c>
      <c r="GF189" s="775">
        <f t="shared" si="2553"/>
        <v>0</v>
      </c>
      <c r="GG189" s="774">
        <f>IFERROR(VLOOKUP($C189,[1]부명엔지니어링!$A$13:$AN$154,32,FALSE),0)</f>
        <v>0</v>
      </c>
      <c r="GH189" s="775">
        <f t="shared" si="2554"/>
        <v>0</v>
      </c>
      <c r="GI189" s="774">
        <f>IFERROR(VLOOKUP($C189,[1]부명엔지니어링!$A$13:$AN$154,34,FALSE),0)</f>
        <v>0</v>
      </c>
      <c r="GJ189" s="775">
        <f t="shared" si="2555"/>
        <v>0</v>
      </c>
      <c r="GK189" s="693">
        <f t="shared" si="2165"/>
        <v>1000000</v>
      </c>
      <c r="GL189" s="775">
        <f t="shared" si="2556"/>
        <v>6000000</v>
      </c>
      <c r="GM189" s="774">
        <f t="shared" si="2557"/>
        <v>109470</v>
      </c>
      <c r="GN189" s="775">
        <f t="shared" si="2558"/>
        <v>656820</v>
      </c>
      <c r="GO189" s="693">
        <f t="shared" si="2166"/>
        <v>1109470</v>
      </c>
      <c r="GP189" s="775">
        <f t="shared" si="2559"/>
        <v>6656820</v>
      </c>
      <c r="GQ189" s="693">
        <f t="shared" si="2560"/>
        <v>4437880</v>
      </c>
      <c r="GR189" s="693">
        <f t="shared" si="2561"/>
        <v>0</v>
      </c>
      <c r="GS189" s="774"/>
      <c r="GT189" s="775">
        <f t="shared" si="2562"/>
        <v>0</v>
      </c>
      <c r="GU189" s="782"/>
      <c r="GW189" s="790">
        <f t="shared" si="2563"/>
        <v>450000</v>
      </c>
      <c r="GX189" s="790">
        <f t="shared" si="2564"/>
        <v>2700000</v>
      </c>
      <c r="GY189" s="790">
        <f t="shared" si="2565"/>
        <v>0</v>
      </c>
      <c r="GZ189" s="790">
        <f t="shared" si="2566"/>
        <v>0</v>
      </c>
      <c r="HA189" s="790">
        <f t="shared" si="2567"/>
        <v>0</v>
      </c>
      <c r="HB189" s="790">
        <f t="shared" si="2568"/>
        <v>0</v>
      </c>
      <c r="HC189" s="790">
        <f t="shared" si="2569"/>
        <v>0</v>
      </c>
      <c r="HD189" s="790">
        <f t="shared" si="2570"/>
        <v>0</v>
      </c>
      <c r="HE189" s="790">
        <f t="shared" si="2173"/>
        <v>450000</v>
      </c>
      <c r="HF189" s="790">
        <f t="shared" si="2571"/>
        <v>2700000</v>
      </c>
      <c r="HG189" s="790">
        <f t="shared" si="2572"/>
        <v>49261.5</v>
      </c>
      <c r="HH189" s="790">
        <f t="shared" si="2573"/>
        <v>295569</v>
      </c>
      <c r="HI189" s="790">
        <f t="shared" si="2174"/>
        <v>499261.5</v>
      </c>
      <c r="HJ189" s="790">
        <f t="shared" si="2574"/>
        <v>2995569</v>
      </c>
      <c r="HK189" s="790">
        <f t="shared" si="2575"/>
        <v>1997046</v>
      </c>
      <c r="HL189" s="790">
        <f t="shared" si="2576"/>
        <v>0</v>
      </c>
      <c r="HM189" s="790"/>
      <c r="HN189" s="790">
        <f t="shared" si="2577"/>
        <v>0</v>
      </c>
      <c r="HO189" s="791" t="s">
        <v>400</v>
      </c>
      <c r="HQ189" s="783"/>
      <c r="HR189" s="784">
        <f t="shared" si="2578"/>
        <v>0</v>
      </c>
      <c r="HS189" s="783"/>
      <c r="HT189" s="784">
        <f t="shared" si="2579"/>
        <v>0</v>
      </c>
      <c r="HU189" s="783"/>
      <c r="HV189" s="784">
        <f t="shared" si="2580"/>
        <v>0</v>
      </c>
      <c r="HW189" s="783"/>
      <c r="HX189" s="784">
        <f t="shared" si="2581"/>
        <v>0</v>
      </c>
      <c r="HY189" s="707">
        <f t="shared" si="2178"/>
        <v>0</v>
      </c>
      <c r="HZ189" s="784">
        <f t="shared" si="2582"/>
        <v>0</v>
      </c>
      <c r="IA189" s="783"/>
      <c r="IB189" s="784">
        <f t="shared" si="2583"/>
        <v>0</v>
      </c>
      <c r="IC189" s="707">
        <f t="shared" si="2179"/>
        <v>0</v>
      </c>
      <c r="ID189" s="784">
        <f t="shared" si="2584"/>
        <v>0</v>
      </c>
      <c r="IE189" s="706">
        <f t="shared" si="2585"/>
        <v>0</v>
      </c>
      <c r="IF189" s="706">
        <f t="shared" si="2586"/>
        <v>0</v>
      </c>
      <c r="IG189" s="783"/>
      <c r="IH189" s="784">
        <f t="shared" si="2587"/>
        <v>0</v>
      </c>
      <c r="II189" s="782"/>
      <c r="IK189" s="783"/>
      <c r="IL189" s="784">
        <f t="shared" si="2588"/>
        <v>0</v>
      </c>
      <c r="IM189" s="783"/>
      <c r="IN189" s="784">
        <f t="shared" si="2589"/>
        <v>0</v>
      </c>
      <c r="IO189" s="783"/>
      <c r="IP189" s="784">
        <f t="shared" si="2590"/>
        <v>0</v>
      </c>
      <c r="IQ189" s="783"/>
      <c r="IR189" s="784">
        <f t="shared" si="2591"/>
        <v>0</v>
      </c>
      <c r="IS189" s="707">
        <f t="shared" si="2180"/>
        <v>0</v>
      </c>
      <c r="IT189" s="784">
        <f t="shared" si="2592"/>
        <v>0</v>
      </c>
      <c r="IU189" s="783"/>
      <c r="IV189" s="784">
        <f t="shared" si="2593"/>
        <v>0</v>
      </c>
      <c r="IW189" s="707">
        <f t="shared" si="2181"/>
        <v>0</v>
      </c>
      <c r="IX189" s="784">
        <f t="shared" si="2594"/>
        <v>0</v>
      </c>
      <c r="IY189" s="706">
        <f t="shared" si="2595"/>
        <v>0</v>
      </c>
      <c r="IZ189" s="706">
        <f t="shared" si="2596"/>
        <v>0</v>
      </c>
      <c r="JA189" s="783"/>
      <c r="JB189" s="784">
        <f t="shared" si="2597"/>
        <v>0</v>
      </c>
      <c r="JC189" s="782"/>
      <c r="JE189" s="783"/>
      <c r="JF189" s="784">
        <f t="shared" si="2598"/>
        <v>0</v>
      </c>
      <c r="JG189" s="783"/>
      <c r="JH189" s="784">
        <f t="shared" si="2599"/>
        <v>0</v>
      </c>
      <c r="JI189" s="783"/>
      <c r="JJ189" s="784">
        <f t="shared" si="2600"/>
        <v>0</v>
      </c>
      <c r="JK189" s="783"/>
      <c r="JL189" s="784">
        <f t="shared" si="2601"/>
        <v>0</v>
      </c>
      <c r="JM189" s="707">
        <f t="shared" si="2182"/>
        <v>0</v>
      </c>
      <c r="JN189" s="784">
        <f t="shared" si="2602"/>
        <v>0</v>
      </c>
      <c r="JO189" s="783"/>
      <c r="JP189" s="784">
        <f t="shared" si="2603"/>
        <v>0</v>
      </c>
      <c r="JQ189" s="707">
        <f t="shared" si="2183"/>
        <v>0</v>
      </c>
      <c r="JR189" s="784">
        <f t="shared" si="2604"/>
        <v>0</v>
      </c>
      <c r="JS189" s="706">
        <f t="shared" si="2605"/>
        <v>0</v>
      </c>
      <c r="JT189" s="706">
        <f t="shared" si="2606"/>
        <v>0</v>
      </c>
      <c r="JU189" s="783"/>
      <c r="JV189" s="784">
        <f t="shared" si="2607"/>
        <v>0</v>
      </c>
      <c r="JW189" s="782"/>
      <c r="JY189" s="783"/>
      <c r="JZ189" s="784">
        <f t="shared" si="2608"/>
        <v>0</v>
      </c>
      <c r="KA189" s="783"/>
      <c r="KB189" s="784">
        <f t="shared" si="2609"/>
        <v>0</v>
      </c>
      <c r="KC189" s="783"/>
      <c r="KD189" s="784">
        <f t="shared" si="2610"/>
        <v>0</v>
      </c>
      <c r="KE189" s="783"/>
      <c r="KF189" s="784">
        <f t="shared" si="2611"/>
        <v>0</v>
      </c>
      <c r="KG189" s="707">
        <f t="shared" si="2184"/>
        <v>0</v>
      </c>
      <c r="KH189" s="784">
        <f t="shared" si="2612"/>
        <v>0</v>
      </c>
      <c r="KI189" s="783"/>
      <c r="KJ189" s="784">
        <f t="shared" si="2613"/>
        <v>0</v>
      </c>
      <c r="KK189" s="707">
        <f t="shared" si="2185"/>
        <v>0</v>
      </c>
      <c r="KL189" s="784">
        <f t="shared" si="2614"/>
        <v>0</v>
      </c>
      <c r="KM189" s="706">
        <f t="shared" si="2615"/>
        <v>0</v>
      </c>
      <c r="KN189" s="706">
        <f t="shared" si="2616"/>
        <v>0</v>
      </c>
      <c r="KO189" s="783"/>
      <c r="KP189" s="784">
        <f t="shared" si="2617"/>
        <v>0</v>
      </c>
      <c r="KQ189" s="782"/>
      <c r="KS189" s="783"/>
      <c r="KT189" s="784">
        <f t="shared" si="2618"/>
        <v>0</v>
      </c>
      <c r="KU189" s="783"/>
      <c r="KV189" s="784">
        <f t="shared" si="2619"/>
        <v>0</v>
      </c>
      <c r="KW189" s="783"/>
      <c r="KX189" s="784">
        <f t="shared" si="2620"/>
        <v>0</v>
      </c>
      <c r="KY189" s="783"/>
      <c r="KZ189" s="784">
        <f t="shared" si="2621"/>
        <v>0</v>
      </c>
      <c r="LA189" s="707">
        <f t="shared" si="2186"/>
        <v>0</v>
      </c>
      <c r="LB189" s="784">
        <f t="shared" si="2622"/>
        <v>0</v>
      </c>
      <c r="LC189" s="783"/>
      <c r="LD189" s="784">
        <f t="shared" si="2623"/>
        <v>0</v>
      </c>
      <c r="LE189" s="707">
        <f t="shared" si="2187"/>
        <v>0</v>
      </c>
      <c r="LF189" s="784">
        <f t="shared" si="2624"/>
        <v>0</v>
      </c>
      <c r="LG189" s="706">
        <f t="shared" si="2625"/>
        <v>0</v>
      </c>
      <c r="LH189" s="706">
        <f t="shared" si="2626"/>
        <v>0</v>
      </c>
      <c r="LI189" s="783"/>
      <c r="LJ189" s="784">
        <f t="shared" si="2627"/>
        <v>0</v>
      </c>
      <c r="LK189" s="782"/>
      <c r="LM189" s="783"/>
      <c r="LN189" s="784">
        <f t="shared" si="2628"/>
        <v>0</v>
      </c>
      <c r="LO189" s="783"/>
      <c r="LP189" s="784">
        <f t="shared" si="2629"/>
        <v>0</v>
      </c>
      <c r="LQ189" s="783"/>
      <c r="LR189" s="784">
        <f t="shared" si="2630"/>
        <v>0</v>
      </c>
      <c r="LS189" s="783"/>
      <c r="LT189" s="784">
        <f t="shared" si="2631"/>
        <v>0</v>
      </c>
      <c r="LU189" s="707">
        <f t="shared" si="2188"/>
        <v>0</v>
      </c>
      <c r="LV189" s="784">
        <f t="shared" si="2632"/>
        <v>0</v>
      </c>
      <c r="LW189" s="783"/>
      <c r="LX189" s="784">
        <f t="shared" si="2633"/>
        <v>0</v>
      </c>
      <c r="LY189" s="707">
        <f t="shared" si="2189"/>
        <v>0</v>
      </c>
      <c r="LZ189" s="784">
        <f t="shared" si="2634"/>
        <v>0</v>
      </c>
      <c r="MA189" s="706">
        <f t="shared" si="2635"/>
        <v>0</v>
      </c>
      <c r="MB189" s="706">
        <f t="shared" si="2636"/>
        <v>0</v>
      </c>
      <c r="MC189" s="783"/>
      <c r="MD189" s="784">
        <f t="shared" si="2637"/>
        <v>0</v>
      </c>
      <c r="ME189" s="782"/>
      <c r="MG189" s="783"/>
      <c r="MH189" s="784">
        <f t="shared" si="2638"/>
        <v>0</v>
      </c>
      <c r="MI189" s="783"/>
      <c r="MJ189" s="784">
        <f t="shared" si="2639"/>
        <v>0</v>
      </c>
      <c r="MK189" s="783"/>
      <c r="ML189" s="784">
        <f t="shared" si="2640"/>
        <v>0</v>
      </c>
      <c r="MM189" s="783"/>
      <c r="MN189" s="784">
        <f t="shared" si="2641"/>
        <v>0</v>
      </c>
      <c r="MO189" s="707">
        <f t="shared" si="2190"/>
        <v>0</v>
      </c>
      <c r="MP189" s="784">
        <f t="shared" si="2642"/>
        <v>0</v>
      </c>
      <c r="MQ189" s="783"/>
      <c r="MR189" s="784">
        <f t="shared" si="2643"/>
        <v>0</v>
      </c>
      <c r="MS189" s="707">
        <f t="shared" si="2191"/>
        <v>0</v>
      </c>
      <c r="MT189" s="784">
        <f t="shared" si="2644"/>
        <v>0</v>
      </c>
      <c r="MU189" s="706">
        <f t="shared" si="2645"/>
        <v>0</v>
      </c>
      <c r="MV189" s="706">
        <f t="shared" si="2646"/>
        <v>0</v>
      </c>
      <c r="MW189" s="783"/>
      <c r="MX189" s="784">
        <f t="shared" si="2647"/>
        <v>0</v>
      </c>
      <c r="MY189" s="782"/>
      <c r="NA189" s="783"/>
      <c r="NB189" s="784">
        <f t="shared" si="2648"/>
        <v>0</v>
      </c>
      <c r="NC189" s="783"/>
      <c r="ND189" s="784">
        <f t="shared" si="2649"/>
        <v>0</v>
      </c>
      <c r="NE189" s="783"/>
      <c r="NF189" s="784">
        <f t="shared" si="2650"/>
        <v>0</v>
      </c>
      <c r="NG189" s="783"/>
      <c r="NH189" s="784">
        <f t="shared" si="2651"/>
        <v>0</v>
      </c>
      <c r="NI189" s="707">
        <f t="shared" si="2192"/>
        <v>0</v>
      </c>
      <c r="NJ189" s="784">
        <f t="shared" si="2652"/>
        <v>0</v>
      </c>
      <c r="NK189" s="783"/>
      <c r="NL189" s="784">
        <f t="shared" si="2653"/>
        <v>0</v>
      </c>
      <c r="NM189" s="707">
        <f t="shared" si="2193"/>
        <v>0</v>
      </c>
      <c r="NN189" s="784">
        <f t="shared" si="2654"/>
        <v>0</v>
      </c>
      <c r="NO189" s="706">
        <f t="shared" si="2655"/>
        <v>0</v>
      </c>
      <c r="NP189" s="706">
        <f t="shared" si="2656"/>
        <v>0</v>
      </c>
      <c r="NQ189" s="783"/>
      <c r="NR189" s="784">
        <f t="shared" si="2657"/>
        <v>0</v>
      </c>
      <c r="NS189" s="782"/>
      <c r="NU189" s="783"/>
      <c r="NV189" s="784">
        <f t="shared" si="2658"/>
        <v>0</v>
      </c>
      <c r="NW189" s="783"/>
      <c r="NX189" s="784">
        <f t="shared" si="2659"/>
        <v>0</v>
      </c>
      <c r="NY189" s="783"/>
      <c r="NZ189" s="784">
        <f t="shared" si="2660"/>
        <v>0</v>
      </c>
      <c r="OA189" s="783"/>
      <c r="OB189" s="784">
        <f t="shared" si="2661"/>
        <v>0</v>
      </c>
      <c r="OC189" s="707">
        <f t="shared" si="2194"/>
        <v>0</v>
      </c>
      <c r="OD189" s="784">
        <f t="shared" si="2662"/>
        <v>0</v>
      </c>
      <c r="OE189" s="783"/>
      <c r="OF189" s="784">
        <f t="shared" si="2663"/>
        <v>0</v>
      </c>
      <c r="OG189" s="707">
        <f t="shared" si="2195"/>
        <v>0</v>
      </c>
      <c r="OH189" s="784">
        <f t="shared" si="2664"/>
        <v>0</v>
      </c>
      <c r="OI189" s="706">
        <f t="shared" si="2665"/>
        <v>0</v>
      </c>
      <c r="OJ189" s="706">
        <f t="shared" si="2666"/>
        <v>0</v>
      </c>
      <c r="OK189" s="783"/>
      <c r="OL189" s="784">
        <f t="shared" si="2667"/>
        <v>0</v>
      </c>
      <c r="OM189" s="782"/>
      <c r="OO189" s="783"/>
      <c r="OP189" s="784">
        <f t="shared" si="2668"/>
        <v>0</v>
      </c>
      <c r="OQ189" s="783"/>
      <c r="OR189" s="784">
        <f t="shared" si="2669"/>
        <v>0</v>
      </c>
      <c r="OS189" s="783"/>
      <c r="OT189" s="784">
        <f t="shared" si="2670"/>
        <v>0</v>
      </c>
      <c r="OU189" s="783"/>
      <c r="OV189" s="784">
        <f t="shared" si="2671"/>
        <v>0</v>
      </c>
      <c r="OW189" s="707">
        <f t="shared" si="2196"/>
        <v>0</v>
      </c>
      <c r="OX189" s="784">
        <f t="shared" si="2672"/>
        <v>0</v>
      </c>
      <c r="OY189" s="783"/>
      <c r="OZ189" s="784">
        <f t="shared" si="2673"/>
        <v>0</v>
      </c>
      <c r="PA189" s="707">
        <f t="shared" si="2197"/>
        <v>0</v>
      </c>
      <c r="PB189" s="784">
        <f t="shared" si="2674"/>
        <v>0</v>
      </c>
      <c r="PC189" s="706">
        <f t="shared" si="2675"/>
        <v>0</v>
      </c>
      <c r="PD189" s="706">
        <f t="shared" si="2676"/>
        <v>0</v>
      </c>
      <c r="PE189" s="783"/>
      <c r="PF189" s="784">
        <f t="shared" si="2677"/>
        <v>0</v>
      </c>
      <c r="PG189" s="782"/>
      <c r="PI189" s="783"/>
      <c r="PJ189" s="784">
        <f t="shared" si="2678"/>
        <v>0</v>
      </c>
      <c r="PK189" s="783"/>
      <c r="PL189" s="784">
        <f t="shared" si="2679"/>
        <v>0</v>
      </c>
      <c r="PM189" s="783"/>
      <c r="PN189" s="784">
        <f t="shared" si="2680"/>
        <v>0</v>
      </c>
      <c r="PO189" s="783"/>
      <c r="PP189" s="784">
        <f t="shared" si="2681"/>
        <v>0</v>
      </c>
      <c r="PQ189" s="707">
        <f t="shared" si="2198"/>
        <v>0</v>
      </c>
      <c r="PR189" s="784">
        <f t="shared" si="2682"/>
        <v>0</v>
      </c>
      <c r="PS189" s="783"/>
      <c r="PT189" s="784">
        <f t="shared" si="2683"/>
        <v>0</v>
      </c>
      <c r="PU189" s="707">
        <f t="shared" si="2199"/>
        <v>0</v>
      </c>
      <c r="PV189" s="784">
        <f t="shared" si="2684"/>
        <v>0</v>
      </c>
      <c r="PW189" s="706">
        <f t="shared" si="2685"/>
        <v>0</v>
      </c>
      <c r="PX189" s="706">
        <f t="shared" si="2686"/>
        <v>0</v>
      </c>
      <c r="PY189" s="783"/>
      <c r="PZ189" s="784">
        <f t="shared" si="2687"/>
        <v>0</v>
      </c>
      <c r="QA189" s="782"/>
      <c r="QC189" s="783"/>
      <c r="QD189" s="784">
        <f t="shared" si="2688"/>
        <v>0</v>
      </c>
      <c r="QE189" s="783"/>
      <c r="QF189" s="784">
        <f t="shared" si="2689"/>
        <v>0</v>
      </c>
      <c r="QG189" s="783"/>
      <c r="QH189" s="784">
        <f t="shared" si="2690"/>
        <v>0</v>
      </c>
      <c r="QI189" s="783"/>
      <c r="QJ189" s="784">
        <f t="shared" si="2691"/>
        <v>0</v>
      </c>
      <c r="QK189" s="707">
        <f t="shared" si="2200"/>
        <v>0</v>
      </c>
      <c r="QL189" s="784">
        <f t="shared" si="2692"/>
        <v>0</v>
      </c>
      <c r="QM189" s="783"/>
      <c r="QN189" s="784">
        <f t="shared" si="2693"/>
        <v>0</v>
      </c>
      <c r="QO189" s="707">
        <f t="shared" si="2201"/>
        <v>0</v>
      </c>
      <c r="QP189" s="784">
        <f t="shared" si="2694"/>
        <v>0</v>
      </c>
      <c r="QQ189" s="706">
        <f t="shared" si="2695"/>
        <v>0</v>
      </c>
      <c r="QR189" s="706">
        <f t="shared" si="2696"/>
        <v>0</v>
      </c>
      <c r="QS189" s="783"/>
      <c r="QT189" s="784">
        <f t="shared" si="2697"/>
        <v>0</v>
      </c>
      <c r="QU189" s="782"/>
      <c r="RA189" s="785">
        <f t="shared" si="2144"/>
        <v>0</v>
      </c>
      <c r="RB189" s="785" t="e">
        <f t="shared" si="2464"/>
        <v>#REF!</v>
      </c>
      <c r="RC189" s="677">
        <f t="shared" si="2146"/>
        <v>0</v>
      </c>
      <c r="RD189" s="677">
        <f t="shared" si="2146"/>
        <v>2</v>
      </c>
      <c r="RE189" s="677">
        <f t="shared" si="2146"/>
        <v>2</v>
      </c>
      <c r="RF189" s="677">
        <f t="shared" si="2146"/>
        <v>0</v>
      </c>
      <c r="RG189" s="677">
        <f t="shared" si="2146"/>
        <v>0</v>
      </c>
      <c r="RH189" s="677">
        <f t="shared" si="2146"/>
        <v>0</v>
      </c>
      <c r="RI189" s="677">
        <f t="shared" si="2146"/>
        <v>0</v>
      </c>
      <c r="RJ189" s="677">
        <f t="shared" si="2146"/>
        <v>0</v>
      </c>
      <c r="RK189" s="677" t="e">
        <f>#REF!</f>
        <v>#REF!</v>
      </c>
      <c r="RL189" s="677" t="e">
        <f>#REF!</f>
        <v>#REF!</v>
      </c>
      <c r="RM189" s="677">
        <f t="shared" si="2147"/>
        <v>0</v>
      </c>
      <c r="RN189" s="677">
        <f t="shared" si="2147"/>
        <v>0</v>
      </c>
      <c r="RO189" s="677">
        <f t="shared" si="2147"/>
        <v>0</v>
      </c>
      <c r="RP189" s="677">
        <f t="shared" si="2147"/>
        <v>0</v>
      </c>
      <c r="RQ189" s="677">
        <f t="shared" si="2147"/>
        <v>0</v>
      </c>
      <c r="RR189" s="677">
        <f t="shared" si="2147"/>
        <v>0</v>
      </c>
      <c r="RS189" s="677">
        <f t="shared" si="2147"/>
        <v>0</v>
      </c>
      <c r="RT189" s="677">
        <f t="shared" si="2147"/>
        <v>0</v>
      </c>
      <c r="RV189" s="675">
        <f t="shared" si="2148"/>
        <v>4</v>
      </c>
      <c r="RW189" s="675">
        <f t="shared" si="2149"/>
        <v>0</v>
      </c>
      <c r="RX189" s="675">
        <f t="shared" si="2150"/>
        <v>0</v>
      </c>
      <c r="RY189" s="675">
        <f t="shared" si="2151"/>
        <v>0</v>
      </c>
      <c r="RZ189" s="675">
        <f t="shared" si="2152"/>
        <v>0</v>
      </c>
      <c r="SA189" s="675">
        <f t="shared" si="2153"/>
        <v>0</v>
      </c>
      <c r="SB189" s="675">
        <f t="shared" si="2154"/>
        <v>0</v>
      </c>
      <c r="SC189" s="675">
        <f t="shared" si="2155"/>
        <v>0</v>
      </c>
      <c r="SD189" s="675" t="e">
        <f xml:space="preserve"> SUMIF(#REF!,$SD$8,#REF!)</f>
        <v>#REF!</v>
      </c>
      <c r="SE189" s="675" t="e">
        <f xml:space="preserve"> SUMIF(#REF!,$SE$8,#REF!)</f>
        <v>#REF!</v>
      </c>
      <c r="SG189" s="675">
        <f t="shared" si="2461"/>
        <v>0</v>
      </c>
      <c r="SH189" s="675">
        <f t="shared" si="2461"/>
        <v>900000</v>
      </c>
      <c r="SI189" s="675">
        <f t="shared" si="2461"/>
        <v>900000</v>
      </c>
      <c r="SJ189" s="675">
        <f t="shared" si="2461"/>
        <v>0</v>
      </c>
      <c r="SK189" s="675">
        <f t="shared" si="2461"/>
        <v>0</v>
      </c>
      <c r="SL189" s="675">
        <f t="shared" si="2461"/>
        <v>0</v>
      </c>
      <c r="SM189" s="675">
        <f t="shared" si="2461"/>
        <v>0</v>
      </c>
      <c r="SN189" s="675">
        <f t="shared" si="2461"/>
        <v>0</v>
      </c>
      <c r="SO189" s="675" t="e">
        <f t="shared" si="2461"/>
        <v>#REF!</v>
      </c>
      <c r="SP189" s="675" t="e">
        <f t="shared" si="2461"/>
        <v>#REF!</v>
      </c>
      <c r="SQ189" s="675">
        <f t="shared" si="2461"/>
        <v>0</v>
      </c>
      <c r="SR189" s="675">
        <f t="shared" si="2461"/>
        <v>0</v>
      </c>
      <c r="SS189" s="675">
        <f t="shared" si="2461"/>
        <v>0</v>
      </c>
      <c r="ST189" s="675">
        <f t="shared" si="2461"/>
        <v>0</v>
      </c>
      <c r="SU189" s="675">
        <f t="shared" si="2461"/>
        <v>0</v>
      </c>
      <c r="SV189" s="675">
        <f t="shared" si="2460"/>
        <v>0</v>
      </c>
      <c r="SW189" s="675">
        <f t="shared" si="2460"/>
        <v>0</v>
      </c>
      <c r="SX189" s="675">
        <f t="shared" si="2460"/>
        <v>0</v>
      </c>
      <c r="SY189" s="675" t="e">
        <f>#REF!*$AP189</f>
        <v>#REF!</v>
      </c>
      <c r="SZ189" s="675" t="e">
        <f>#REF!*$AP189</f>
        <v>#REF!</v>
      </c>
      <c r="TA189" s="675" t="e">
        <f>#REF!*$AP189</f>
        <v>#REF!</v>
      </c>
      <c r="TB189" s="675" t="e">
        <f>#REF!*$AP189</f>
        <v>#REF!</v>
      </c>
      <c r="TC189" s="675" t="e">
        <f>#REF!*$AP189</f>
        <v>#REF!</v>
      </c>
      <c r="TE189" s="675">
        <f t="shared" si="2202"/>
        <v>1800000</v>
      </c>
      <c r="TF189" s="675">
        <f t="shared" si="2203"/>
        <v>0</v>
      </c>
      <c r="TG189" s="675">
        <f t="shared" si="2204"/>
        <v>0</v>
      </c>
      <c r="TH189" s="675">
        <f t="shared" si="2205"/>
        <v>0</v>
      </c>
      <c r="TI189" s="675">
        <f t="shared" si="2206"/>
        <v>0</v>
      </c>
      <c r="TJ189" s="675">
        <f t="shared" si="2207"/>
        <v>0</v>
      </c>
      <c r="TK189" s="675">
        <f t="shared" si="2208"/>
        <v>0</v>
      </c>
      <c r="TL189" s="675">
        <f t="shared" si="2209"/>
        <v>0</v>
      </c>
      <c r="TM189" s="675">
        <f t="shared" si="2210"/>
        <v>0</v>
      </c>
      <c r="TN189" s="676">
        <f t="shared" si="2211"/>
        <v>0</v>
      </c>
      <c r="TP189" s="675">
        <f>IFERROR(SG189*(1+LEVEL_2!#REF!),0)</f>
        <v>0</v>
      </c>
      <c r="TQ189" s="675">
        <f>IFERROR(SH189*(1+LEVEL_2!#REF!),0)</f>
        <v>0</v>
      </c>
      <c r="TR189" s="675">
        <f>IFERROR(SI189*(1+LEVEL_2!#REF!),0)</f>
        <v>0</v>
      </c>
      <c r="TS189" s="675">
        <f>IFERROR(SJ189*(1+LEVEL_2!#REF!),0)</f>
        <v>0</v>
      </c>
      <c r="TT189" s="675">
        <f>IFERROR(SK189*(1+LEVEL_2!#REF!),0)</f>
        <v>0</v>
      </c>
      <c r="TU189" s="675">
        <f>IFERROR(SL189*(1+LEVEL_2!#REF!),0)</f>
        <v>0</v>
      </c>
      <c r="TV189" s="675">
        <f>IFERROR(SM189*(1+LEVEL_2!#REF!),0)</f>
        <v>0</v>
      </c>
      <c r="TW189" s="675">
        <f>IFERROR(SN189*(1+LEVEL_2!#REF!),0)</f>
        <v>0</v>
      </c>
      <c r="TX189" s="675">
        <f>IFERROR(SO189*(1+LEVEL_2!#REF!),0)</f>
        <v>0</v>
      </c>
      <c r="TY189" s="675">
        <f>IFERROR(SP189*(1+LEVEL_2!#REF!),0)</f>
        <v>0</v>
      </c>
      <c r="TZ189" s="675">
        <f>IFERROR(SQ189*(1+LEVEL_2!#REF!),0)</f>
        <v>0</v>
      </c>
      <c r="UA189" s="675">
        <f>IFERROR(SR189*(1+LEVEL_2!#REF!),0)</f>
        <v>0</v>
      </c>
      <c r="UB189" s="675">
        <f>IFERROR(SS189*(1+LEVEL_2!#REF!),0)</f>
        <v>0</v>
      </c>
      <c r="UC189" s="675">
        <f>IFERROR(ST189*(1+LEVEL_2!#REF!),0)</f>
        <v>0</v>
      </c>
      <c r="UD189" s="675">
        <f>IFERROR(SU189*(1+LEVEL_2!#REF!),0)</f>
        <v>0</v>
      </c>
      <c r="UE189" s="675">
        <f>IFERROR(SV189*(1+LEVEL_2!#REF!),0)</f>
        <v>0</v>
      </c>
      <c r="UF189" s="675">
        <f>IFERROR(SW189*(1+LEVEL_2!#REF!),0)</f>
        <v>0</v>
      </c>
      <c r="UG189" s="675">
        <f>IFERROR(SX189*(1+LEVEL_2!#REF!),0)</f>
        <v>0</v>
      </c>
      <c r="UH189" s="675">
        <f>IFERROR(SY189*(1+LEVEL_2!#REF!),0)</f>
        <v>0</v>
      </c>
      <c r="UI189" s="675">
        <f>IFERROR(SZ189*(1+LEVEL_2!#REF!),0)</f>
        <v>0</v>
      </c>
      <c r="UJ189" s="675">
        <f>IFERROR(TA189*(1+LEVEL_2!#REF!),0)</f>
        <v>0</v>
      </c>
      <c r="UK189" s="675">
        <f>IFERROR(TB189*(1+LEVEL_2!#REF!),0)</f>
        <v>0</v>
      </c>
      <c r="UL189" s="675">
        <f>IFERROR(TC189*(1+LEVEL_2!#REF!),0)</f>
        <v>0</v>
      </c>
      <c r="UN189" s="675">
        <f t="shared" si="2212"/>
        <v>0</v>
      </c>
      <c r="UO189" s="675">
        <f t="shared" si="2213"/>
        <v>0</v>
      </c>
      <c r="UP189" s="675">
        <f t="shared" si="2214"/>
        <v>0</v>
      </c>
      <c r="UQ189" s="675">
        <f t="shared" si="2215"/>
        <v>0</v>
      </c>
      <c r="UR189" s="675">
        <f t="shared" si="2216"/>
        <v>0</v>
      </c>
      <c r="US189" s="675">
        <f t="shared" si="2217"/>
        <v>0</v>
      </c>
      <c r="UT189" s="675">
        <f t="shared" si="2218"/>
        <v>0</v>
      </c>
      <c r="UU189" s="675">
        <f t="shared" si="2219"/>
        <v>0</v>
      </c>
      <c r="UV189" s="675">
        <f t="shared" si="2220"/>
        <v>0</v>
      </c>
      <c r="UW189" s="676">
        <f t="shared" si="2221"/>
        <v>0</v>
      </c>
    </row>
    <row r="190" spans="1:569" s="645" customFormat="1" ht="20.100000000000001" customHeight="1">
      <c r="A190" s="677" t="s">
        <v>170</v>
      </c>
      <c r="B190" s="677" t="s">
        <v>170</v>
      </c>
      <c r="C190" s="764" t="s">
        <v>843</v>
      </c>
      <c r="D190" s="764"/>
      <c r="E190" s="796" t="s">
        <v>844</v>
      </c>
      <c r="F190" s="802" t="s">
        <v>403</v>
      </c>
      <c r="G190" s="765" t="s">
        <v>845</v>
      </c>
      <c r="H190" s="797" t="s">
        <v>154</v>
      </c>
      <c r="I190" s="824">
        <v>6</v>
      </c>
      <c r="J190" s="825">
        <v>6</v>
      </c>
      <c r="K190" s="769"/>
      <c r="L190" s="769"/>
      <c r="M190" s="770"/>
      <c r="N190" s="771">
        <f t="shared" si="2456"/>
        <v>6</v>
      </c>
      <c r="O190" s="772">
        <f t="shared" si="2457"/>
        <v>0</v>
      </c>
      <c r="Q190" s="689"/>
      <c r="R190" s="690">
        <v>3</v>
      </c>
      <c r="S190" s="690">
        <v>3</v>
      </c>
      <c r="T190" s="690"/>
      <c r="U190" s="690"/>
      <c r="V190" s="690"/>
      <c r="W190" s="690"/>
      <c r="X190" s="690"/>
      <c r="Y190" s="690"/>
      <c r="Z190" s="690"/>
      <c r="AA190" s="690"/>
      <c r="AB190" s="690"/>
      <c r="AC190" s="690"/>
      <c r="AD190" s="690"/>
      <c r="AE190" s="690"/>
      <c r="AF190" s="691"/>
      <c r="AH190" s="774">
        <f t="shared" si="2465"/>
        <v>380000</v>
      </c>
      <c r="AI190" s="775">
        <f t="shared" si="2466"/>
        <v>2280000</v>
      </c>
      <c r="AJ190" s="774">
        <f t="shared" si="2467"/>
        <v>0</v>
      </c>
      <c r="AK190" s="775">
        <f t="shared" si="2468"/>
        <v>0</v>
      </c>
      <c r="AL190" s="774">
        <f t="shared" si="2469"/>
        <v>0</v>
      </c>
      <c r="AM190" s="775">
        <f t="shared" si="2470"/>
        <v>0</v>
      </c>
      <c r="AN190" s="774">
        <f t="shared" si="2471"/>
        <v>0</v>
      </c>
      <c r="AO190" s="775">
        <f t="shared" si="2472"/>
        <v>0</v>
      </c>
      <c r="AP190" s="693">
        <f t="shared" si="2162"/>
        <v>380000</v>
      </c>
      <c r="AQ190" s="775">
        <f t="shared" si="2473"/>
        <v>2280000</v>
      </c>
      <c r="AR190" s="774">
        <f t="shared" si="2474"/>
        <v>41598.6</v>
      </c>
      <c r="AS190" s="775">
        <f t="shared" si="2475"/>
        <v>249591.59999999998</v>
      </c>
      <c r="AT190" s="776">
        <f t="shared" si="2476"/>
        <v>505918.31999999995</v>
      </c>
      <c r="AU190" s="776">
        <f t="shared" si="2698"/>
        <v>843197.2</v>
      </c>
      <c r="AV190" s="693">
        <f t="shared" si="1903"/>
        <v>421598.6</v>
      </c>
      <c r="AW190" s="775">
        <f t="shared" si="2477"/>
        <v>0</v>
      </c>
      <c r="AX190" s="775">
        <f t="shared" si="2478"/>
        <v>0</v>
      </c>
      <c r="AY190" s="775"/>
      <c r="AZ190" s="775">
        <f t="shared" si="2479"/>
        <v>2529591.5999999996</v>
      </c>
      <c r="BA190" s="693">
        <f t="shared" si="2480"/>
        <v>2529591.5999999996</v>
      </c>
      <c r="BB190" s="693">
        <f t="shared" si="2481"/>
        <v>0</v>
      </c>
      <c r="BC190" s="774">
        <f t="shared" si="2482"/>
        <v>0</v>
      </c>
      <c r="BD190" s="775">
        <f t="shared" si="2483"/>
        <v>0</v>
      </c>
      <c r="BE190" s="777"/>
      <c r="BG190" s="790">
        <f t="shared" si="2484"/>
        <v>380000</v>
      </c>
      <c r="BH190" s="790">
        <f t="shared" si="2485"/>
        <v>2280000</v>
      </c>
      <c r="BI190" s="790">
        <f t="shared" si="2486"/>
        <v>0</v>
      </c>
      <c r="BJ190" s="790">
        <f t="shared" si="2487"/>
        <v>0</v>
      </c>
      <c r="BK190" s="790">
        <f t="shared" si="2488"/>
        <v>0</v>
      </c>
      <c r="BL190" s="790">
        <f t="shared" si="2489"/>
        <v>0</v>
      </c>
      <c r="BM190" s="790">
        <f t="shared" si="2490"/>
        <v>0</v>
      </c>
      <c r="BN190" s="790">
        <f t="shared" si="2491"/>
        <v>0</v>
      </c>
      <c r="BO190" s="790">
        <f t="shared" si="2167"/>
        <v>380000</v>
      </c>
      <c r="BP190" s="790">
        <f t="shared" si="2492"/>
        <v>2280000</v>
      </c>
      <c r="BQ190" s="790">
        <f t="shared" si="2493"/>
        <v>41598.6</v>
      </c>
      <c r="BR190" s="790">
        <f t="shared" si="2494"/>
        <v>249591.6</v>
      </c>
      <c r="BS190" s="790">
        <f t="shared" si="2168"/>
        <v>421598.6</v>
      </c>
      <c r="BT190" s="790">
        <f t="shared" si="2495"/>
        <v>2529591.5999999996</v>
      </c>
      <c r="BU190" s="790">
        <f t="shared" si="2496"/>
        <v>2529591.5999999996</v>
      </c>
      <c r="BV190" s="790">
        <f t="shared" si="2497"/>
        <v>0</v>
      </c>
      <c r="BW190" s="790"/>
      <c r="BX190" s="790">
        <f t="shared" si="2498"/>
        <v>0</v>
      </c>
      <c r="BY190" s="791" t="s">
        <v>400</v>
      </c>
      <c r="CA190" s="744">
        <f>'동해기지(건축)'!BP1098</f>
        <v>420000</v>
      </c>
      <c r="CB190" s="745">
        <f t="shared" si="2499"/>
        <v>2520000</v>
      </c>
      <c r="CC190" s="718"/>
      <c r="CD190" s="745">
        <f t="shared" si="2500"/>
        <v>0</v>
      </c>
      <c r="CE190" s="718"/>
      <c r="CF190" s="745">
        <f t="shared" si="2501"/>
        <v>0</v>
      </c>
      <c r="CG190" s="718">
        <f>'동해기지(건축)'!BR1098</f>
        <v>120000</v>
      </c>
      <c r="CH190" s="745">
        <f t="shared" si="2502"/>
        <v>720000</v>
      </c>
      <c r="CI190" s="746">
        <f t="shared" si="2176"/>
        <v>540000</v>
      </c>
      <c r="CJ190" s="745">
        <f t="shared" si="2503"/>
        <v>3240000</v>
      </c>
      <c r="CK190" s="718"/>
      <c r="CL190" s="745">
        <f t="shared" si="2504"/>
        <v>0</v>
      </c>
      <c r="CM190" s="746">
        <f t="shared" si="2177"/>
        <v>540000</v>
      </c>
      <c r="CN190" s="745">
        <f t="shared" si="2505"/>
        <v>3240000</v>
      </c>
      <c r="CO190" s="699">
        <f t="shared" si="2506"/>
        <v>0</v>
      </c>
      <c r="CP190" s="699">
        <f t="shared" si="2506"/>
        <v>1620000</v>
      </c>
      <c r="CQ190" s="699">
        <f t="shared" si="2506"/>
        <v>1620000</v>
      </c>
      <c r="CR190" s="699">
        <f t="shared" si="2506"/>
        <v>0</v>
      </c>
      <c r="CS190" s="700">
        <f t="shared" si="2506"/>
        <v>0</v>
      </c>
      <c r="CT190" s="699">
        <f t="shared" si="2506"/>
        <v>0</v>
      </c>
      <c r="CU190" s="699">
        <f t="shared" si="2506"/>
        <v>0</v>
      </c>
      <c r="CV190" s="700">
        <f t="shared" si="2507"/>
        <v>0</v>
      </c>
      <c r="CW190" s="697"/>
      <c r="CX190" s="696">
        <f t="shared" si="2508"/>
        <v>0</v>
      </c>
      <c r="CY190" s="701"/>
      <c r="DA190" s="778">
        <f>IFERROR(VLOOKUP($C190,정민건설!$A$13:$AM$154,28,FALSE),0)</f>
        <v>380000</v>
      </c>
      <c r="DB190" s="775">
        <f t="shared" si="2509"/>
        <v>2280000</v>
      </c>
      <c r="DC190" s="778">
        <f>IFERROR(VLOOKUP($C190,정민건설!$A$13:$AM$154,30,FALSE),0)</f>
        <v>0</v>
      </c>
      <c r="DD190" s="775">
        <f t="shared" si="2510"/>
        <v>0</v>
      </c>
      <c r="DE190" s="774">
        <f>IFERROR(VLOOKUP($C190,정민건설!$A$13:$AM$154,32,FALSE),0)</f>
        <v>0</v>
      </c>
      <c r="DF190" s="775">
        <f t="shared" si="2511"/>
        <v>0</v>
      </c>
      <c r="DG190" s="774">
        <f>IFERROR(VLOOKUP($C190,정민건설!$A$13:$AM$154,34,FALSE),0)</f>
        <v>0</v>
      </c>
      <c r="DH190" s="775">
        <f t="shared" si="2512"/>
        <v>0</v>
      </c>
      <c r="DI190" s="693">
        <f t="shared" si="2169"/>
        <v>380000</v>
      </c>
      <c r="DJ190" s="775">
        <f t="shared" si="2513"/>
        <v>2280000</v>
      </c>
      <c r="DK190" s="778">
        <f t="shared" si="2514"/>
        <v>41598.6</v>
      </c>
      <c r="DL190" s="779">
        <f t="shared" si="2515"/>
        <v>249591.6</v>
      </c>
      <c r="DM190" s="693">
        <f t="shared" si="2170"/>
        <v>421598.6</v>
      </c>
      <c r="DN190" s="775">
        <f t="shared" si="2516"/>
        <v>2529591.5999999996</v>
      </c>
      <c r="DO190" s="693">
        <f t="shared" si="2517"/>
        <v>2529591.5999999996</v>
      </c>
      <c r="DP190" s="693">
        <f t="shared" si="2518"/>
        <v>0</v>
      </c>
      <c r="DQ190" s="774"/>
      <c r="DR190" s="775">
        <f t="shared" si="2519"/>
        <v>0</v>
      </c>
      <c r="DS190" s="777"/>
      <c r="DU190" s="774">
        <f>IFERROR(VLOOKUP($C190,[1]영만종합건설!$A$13:$AN$154,28,FALSE),0)</f>
        <v>1000000</v>
      </c>
      <c r="DV190" s="780">
        <f t="shared" si="2520"/>
        <v>6000000</v>
      </c>
      <c r="DW190" s="774">
        <f>IFERROR(VLOOKUP($C190,[1]영만종합건설!$A$13:$AN$154,30,FALSE),0)</f>
        <v>0</v>
      </c>
      <c r="DX190" s="780">
        <f t="shared" si="2521"/>
        <v>0</v>
      </c>
      <c r="DY190" s="778">
        <f>IFERROR(VLOOKUP($C190,[1]영만종합건설!$A$13:$AN$154,32,FALSE),0)</f>
        <v>0</v>
      </c>
      <c r="DZ190" s="780">
        <f t="shared" si="2522"/>
        <v>0</v>
      </c>
      <c r="EA190" s="778">
        <f>IFERROR(VLOOKUP($C190,[1]영만종합건설!$A$13:$AN$154,34,FALSE),0)</f>
        <v>0</v>
      </c>
      <c r="EB190" s="780">
        <f t="shared" si="2523"/>
        <v>0</v>
      </c>
      <c r="EC190" s="703">
        <f t="shared" si="2171"/>
        <v>1000000</v>
      </c>
      <c r="ED190" s="780">
        <f t="shared" si="2524"/>
        <v>6000000</v>
      </c>
      <c r="EE190" s="778">
        <f t="shared" si="2525"/>
        <v>109470</v>
      </c>
      <c r="EF190" s="779">
        <f t="shared" si="2526"/>
        <v>656820</v>
      </c>
      <c r="EG190" s="703">
        <f t="shared" si="2172"/>
        <v>1109470</v>
      </c>
      <c r="EH190" s="780">
        <f t="shared" si="2527"/>
        <v>6656820</v>
      </c>
      <c r="EI190" s="703">
        <f t="shared" si="2528"/>
        <v>6656820</v>
      </c>
      <c r="EJ190" s="703">
        <f t="shared" si="2529"/>
        <v>0</v>
      </c>
      <c r="EK190" s="778"/>
      <c r="EL190" s="780">
        <f t="shared" si="2530"/>
        <v>0</v>
      </c>
      <c r="EM190" s="781"/>
      <c r="EO190" s="778">
        <f>IFERROR(VLOOKUP($C190,[1]부강종합건설!$A$13:$AM$154,28,FALSE),0)</f>
        <v>750000</v>
      </c>
      <c r="EP190" s="780">
        <f t="shared" si="2531"/>
        <v>4500000</v>
      </c>
      <c r="EQ190" s="778">
        <f>IFERROR(VLOOKUP($C190,[1]부강종합건설!$A$13:$AM$154,30,FALSE),0)</f>
        <v>0</v>
      </c>
      <c r="ER190" s="780">
        <f t="shared" si="2532"/>
        <v>0</v>
      </c>
      <c r="ES190" s="778">
        <f>IFERROR(VLOOKUP($C190,[1]부강종합건설!$A$13:$AM$154,32,FALSE),0)</f>
        <v>0</v>
      </c>
      <c r="ET190" s="780">
        <f t="shared" si="2533"/>
        <v>0</v>
      </c>
      <c r="EU190" s="778">
        <f>IFERROR(VLOOKUP($C190,[1]부강종합건설!$A$13:$AM$154,34,FALSE),0)</f>
        <v>104700</v>
      </c>
      <c r="EV190" s="780">
        <f t="shared" si="2534"/>
        <v>628200</v>
      </c>
      <c r="EW190" s="703">
        <f t="shared" si="2159"/>
        <v>854700</v>
      </c>
      <c r="EX190" s="780">
        <f t="shared" si="2535"/>
        <v>5128200</v>
      </c>
      <c r="EY190" s="778">
        <f t="shared" si="2536"/>
        <v>91166.379000000015</v>
      </c>
      <c r="EZ190" s="779">
        <f t="shared" si="2537"/>
        <v>546998.27400000009</v>
      </c>
      <c r="FA190" s="703">
        <f t="shared" si="2160"/>
        <v>945866.37899999996</v>
      </c>
      <c r="FB190" s="780">
        <f t="shared" si="2538"/>
        <v>5675198.2740000002</v>
      </c>
      <c r="FC190" s="703">
        <f t="shared" si="2539"/>
        <v>5675198.2740000002</v>
      </c>
      <c r="FD190" s="703">
        <f t="shared" si="2540"/>
        <v>0</v>
      </c>
      <c r="FE190" s="778"/>
      <c r="FF190" s="780">
        <f t="shared" si="2541"/>
        <v>0</v>
      </c>
      <c r="FG190" s="782"/>
      <c r="FI190" s="774">
        <f>IFERROR(VLOOKUP($C190,[1]대도엔지니어링!$A$13:$AN$154,28,FALSE),0)</f>
        <v>0</v>
      </c>
      <c r="FJ190" s="775">
        <f t="shared" si="2542"/>
        <v>0</v>
      </c>
      <c r="FK190" s="774">
        <f>IFERROR(VLOOKUP($C190,[1]대도엔지니어링!$A$13:$AN$154,30,FALSE),0)</f>
        <v>0</v>
      </c>
      <c r="FL190" s="775">
        <f t="shared" si="2543"/>
        <v>0</v>
      </c>
      <c r="FM190" s="774">
        <f>IFERROR(VLOOKUP($C190,[1]대도엔지니어링!$A$13:$AN$154,32,FALSE),0)</f>
        <v>0</v>
      </c>
      <c r="FN190" s="775">
        <f t="shared" si="2544"/>
        <v>0</v>
      </c>
      <c r="FO190" s="774">
        <f>IFERROR(VLOOKUP($C190,[1]대도엔지니어링!$A$13:$AN$154,34,FALSE),0)</f>
        <v>1233150</v>
      </c>
      <c r="FP190" s="775">
        <f t="shared" si="2545"/>
        <v>7398900</v>
      </c>
      <c r="FQ190" s="693">
        <f t="shared" si="2163"/>
        <v>1233150</v>
      </c>
      <c r="FR190" s="775">
        <f t="shared" si="2546"/>
        <v>7398900</v>
      </c>
      <c r="FS190" s="774">
        <f t="shared" si="2158"/>
        <v>98620.465909281513</v>
      </c>
      <c r="FT190" s="775">
        <f t="shared" si="2547"/>
        <v>591722.79545568908</v>
      </c>
      <c r="FU190" s="693">
        <f t="shared" si="2164"/>
        <v>1331770.4659092815</v>
      </c>
      <c r="FV190" s="775">
        <f t="shared" si="2548"/>
        <v>7990622.7954556886</v>
      </c>
      <c r="FW190" s="693">
        <f t="shared" si="2549"/>
        <v>7990622.7954556886</v>
      </c>
      <c r="FX190" s="693">
        <f t="shared" si="2550"/>
        <v>0</v>
      </c>
      <c r="FY190" s="774"/>
      <c r="FZ190" s="775">
        <f t="shared" si="2551"/>
        <v>0</v>
      </c>
      <c r="GA190" s="782"/>
      <c r="GC190" s="774">
        <f>IFERROR(VLOOKUP($C190,[1]부명엔지니어링!$A$13:$AN$154,28,FALSE),0)</f>
        <v>1500000</v>
      </c>
      <c r="GD190" s="775">
        <f t="shared" si="2552"/>
        <v>9000000</v>
      </c>
      <c r="GE190" s="774">
        <f>IFERROR(VLOOKUP($C190,[1]부명엔지니어링!$A$13:$AN$154,30,FALSE),0)</f>
        <v>0</v>
      </c>
      <c r="GF190" s="775">
        <f t="shared" si="2553"/>
        <v>0</v>
      </c>
      <c r="GG190" s="774">
        <f>IFERROR(VLOOKUP($C190,[1]부명엔지니어링!$A$13:$AN$154,32,FALSE),0)</f>
        <v>0</v>
      </c>
      <c r="GH190" s="775">
        <f t="shared" si="2554"/>
        <v>0</v>
      </c>
      <c r="GI190" s="774">
        <f>IFERROR(VLOOKUP($C190,[1]부명엔지니어링!$A$13:$AN$154,34,FALSE),0)</f>
        <v>0</v>
      </c>
      <c r="GJ190" s="775">
        <f t="shared" si="2555"/>
        <v>0</v>
      </c>
      <c r="GK190" s="693">
        <f t="shared" si="2165"/>
        <v>1500000</v>
      </c>
      <c r="GL190" s="775">
        <f t="shared" si="2556"/>
        <v>9000000</v>
      </c>
      <c r="GM190" s="774">
        <f t="shared" si="2557"/>
        <v>164205</v>
      </c>
      <c r="GN190" s="775">
        <f t="shared" si="2558"/>
        <v>985230</v>
      </c>
      <c r="GO190" s="693">
        <f t="shared" si="2166"/>
        <v>1664205</v>
      </c>
      <c r="GP190" s="775">
        <f t="shared" si="2559"/>
        <v>9985230</v>
      </c>
      <c r="GQ190" s="693">
        <f t="shared" si="2560"/>
        <v>9985230</v>
      </c>
      <c r="GR190" s="693">
        <f t="shared" si="2561"/>
        <v>0</v>
      </c>
      <c r="GS190" s="774"/>
      <c r="GT190" s="775">
        <f t="shared" si="2562"/>
        <v>0</v>
      </c>
      <c r="GU190" s="782"/>
      <c r="GW190" s="790">
        <f t="shared" si="2563"/>
        <v>380000</v>
      </c>
      <c r="GX190" s="790">
        <f t="shared" si="2564"/>
        <v>2280000</v>
      </c>
      <c r="GY190" s="790">
        <f t="shared" si="2565"/>
        <v>0</v>
      </c>
      <c r="GZ190" s="790">
        <f t="shared" si="2566"/>
        <v>0</v>
      </c>
      <c r="HA190" s="790">
        <f t="shared" si="2567"/>
        <v>0</v>
      </c>
      <c r="HB190" s="790">
        <f t="shared" si="2568"/>
        <v>0</v>
      </c>
      <c r="HC190" s="790">
        <f t="shared" si="2569"/>
        <v>0</v>
      </c>
      <c r="HD190" s="790">
        <f t="shared" si="2570"/>
        <v>0</v>
      </c>
      <c r="HE190" s="790">
        <f t="shared" si="2173"/>
        <v>380000</v>
      </c>
      <c r="HF190" s="790">
        <f t="shared" si="2571"/>
        <v>2280000</v>
      </c>
      <c r="HG190" s="790">
        <f t="shared" si="2572"/>
        <v>41598.6</v>
      </c>
      <c r="HH190" s="790">
        <f t="shared" si="2573"/>
        <v>249591.6</v>
      </c>
      <c r="HI190" s="790">
        <f t="shared" si="2174"/>
        <v>421598.6</v>
      </c>
      <c r="HJ190" s="790">
        <f t="shared" si="2574"/>
        <v>2529591.5999999996</v>
      </c>
      <c r="HK190" s="790">
        <f t="shared" si="2575"/>
        <v>2529591.5999999996</v>
      </c>
      <c r="HL190" s="790">
        <f t="shared" si="2576"/>
        <v>0</v>
      </c>
      <c r="HM190" s="790"/>
      <c r="HN190" s="790">
        <f t="shared" si="2577"/>
        <v>0</v>
      </c>
      <c r="HO190" s="791" t="s">
        <v>400</v>
      </c>
      <c r="HQ190" s="783"/>
      <c r="HR190" s="784">
        <f t="shared" si="2578"/>
        <v>0</v>
      </c>
      <c r="HS190" s="783"/>
      <c r="HT190" s="784">
        <f t="shared" si="2579"/>
        <v>0</v>
      </c>
      <c r="HU190" s="783"/>
      <c r="HV190" s="784">
        <f t="shared" si="2580"/>
        <v>0</v>
      </c>
      <c r="HW190" s="783"/>
      <c r="HX190" s="784">
        <f t="shared" si="2581"/>
        <v>0</v>
      </c>
      <c r="HY190" s="707">
        <f t="shared" si="2178"/>
        <v>0</v>
      </c>
      <c r="HZ190" s="784">
        <f t="shared" si="2582"/>
        <v>0</v>
      </c>
      <c r="IA190" s="783"/>
      <c r="IB190" s="784">
        <f t="shared" si="2583"/>
        <v>0</v>
      </c>
      <c r="IC190" s="707">
        <f t="shared" si="2179"/>
        <v>0</v>
      </c>
      <c r="ID190" s="784">
        <f t="shared" si="2584"/>
        <v>0</v>
      </c>
      <c r="IE190" s="706">
        <f t="shared" si="2585"/>
        <v>0</v>
      </c>
      <c r="IF190" s="706">
        <f t="shared" si="2586"/>
        <v>0</v>
      </c>
      <c r="IG190" s="783"/>
      <c r="IH190" s="784">
        <f t="shared" si="2587"/>
        <v>0</v>
      </c>
      <c r="II190" s="782"/>
      <c r="IK190" s="783"/>
      <c r="IL190" s="784">
        <f t="shared" si="2588"/>
        <v>0</v>
      </c>
      <c r="IM190" s="783"/>
      <c r="IN190" s="784">
        <f t="shared" si="2589"/>
        <v>0</v>
      </c>
      <c r="IO190" s="783"/>
      <c r="IP190" s="784">
        <f t="shared" si="2590"/>
        <v>0</v>
      </c>
      <c r="IQ190" s="783"/>
      <c r="IR190" s="784">
        <f t="shared" si="2591"/>
        <v>0</v>
      </c>
      <c r="IS190" s="707">
        <f t="shared" si="2180"/>
        <v>0</v>
      </c>
      <c r="IT190" s="784">
        <f t="shared" si="2592"/>
        <v>0</v>
      </c>
      <c r="IU190" s="783"/>
      <c r="IV190" s="784">
        <f t="shared" si="2593"/>
        <v>0</v>
      </c>
      <c r="IW190" s="707">
        <f t="shared" si="2181"/>
        <v>0</v>
      </c>
      <c r="IX190" s="784">
        <f t="shared" si="2594"/>
        <v>0</v>
      </c>
      <c r="IY190" s="706">
        <f t="shared" si="2595"/>
        <v>0</v>
      </c>
      <c r="IZ190" s="706">
        <f t="shared" si="2596"/>
        <v>0</v>
      </c>
      <c r="JA190" s="783"/>
      <c r="JB190" s="784">
        <f t="shared" si="2597"/>
        <v>0</v>
      </c>
      <c r="JC190" s="782"/>
      <c r="JE190" s="783"/>
      <c r="JF190" s="784">
        <f t="shared" si="2598"/>
        <v>0</v>
      </c>
      <c r="JG190" s="783"/>
      <c r="JH190" s="784">
        <f t="shared" si="2599"/>
        <v>0</v>
      </c>
      <c r="JI190" s="783"/>
      <c r="JJ190" s="784">
        <f t="shared" si="2600"/>
        <v>0</v>
      </c>
      <c r="JK190" s="783"/>
      <c r="JL190" s="784">
        <f t="shared" si="2601"/>
        <v>0</v>
      </c>
      <c r="JM190" s="707">
        <f t="shared" si="2182"/>
        <v>0</v>
      </c>
      <c r="JN190" s="784">
        <f t="shared" si="2602"/>
        <v>0</v>
      </c>
      <c r="JO190" s="783"/>
      <c r="JP190" s="784">
        <f t="shared" si="2603"/>
        <v>0</v>
      </c>
      <c r="JQ190" s="707">
        <f t="shared" si="2183"/>
        <v>0</v>
      </c>
      <c r="JR190" s="784">
        <f t="shared" si="2604"/>
        <v>0</v>
      </c>
      <c r="JS190" s="706">
        <f t="shared" si="2605"/>
        <v>0</v>
      </c>
      <c r="JT190" s="706">
        <f t="shared" si="2606"/>
        <v>0</v>
      </c>
      <c r="JU190" s="783"/>
      <c r="JV190" s="784">
        <f t="shared" si="2607"/>
        <v>0</v>
      </c>
      <c r="JW190" s="782"/>
      <c r="JY190" s="783"/>
      <c r="JZ190" s="784">
        <f t="shared" si="2608"/>
        <v>0</v>
      </c>
      <c r="KA190" s="783"/>
      <c r="KB190" s="784">
        <f t="shared" si="2609"/>
        <v>0</v>
      </c>
      <c r="KC190" s="783"/>
      <c r="KD190" s="784">
        <f t="shared" si="2610"/>
        <v>0</v>
      </c>
      <c r="KE190" s="783"/>
      <c r="KF190" s="784">
        <f t="shared" si="2611"/>
        <v>0</v>
      </c>
      <c r="KG190" s="707">
        <f t="shared" si="2184"/>
        <v>0</v>
      </c>
      <c r="KH190" s="784">
        <f t="shared" si="2612"/>
        <v>0</v>
      </c>
      <c r="KI190" s="783"/>
      <c r="KJ190" s="784">
        <f t="shared" si="2613"/>
        <v>0</v>
      </c>
      <c r="KK190" s="707">
        <f t="shared" si="2185"/>
        <v>0</v>
      </c>
      <c r="KL190" s="784">
        <f t="shared" si="2614"/>
        <v>0</v>
      </c>
      <c r="KM190" s="706">
        <f t="shared" si="2615"/>
        <v>0</v>
      </c>
      <c r="KN190" s="706">
        <f t="shared" si="2616"/>
        <v>0</v>
      </c>
      <c r="KO190" s="783"/>
      <c r="KP190" s="784">
        <f t="shared" si="2617"/>
        <v>0</v>
      </c>
      <c r="KQ190" s="782"/>
      <c r="KS190" s="783"/>
      <c r="KT190" s="784">
        <f t="shared" si="2618"/>
        <v>0</v>
      </c>
      <c r="KU190" s="783"/>
      <c r="KV190" s="784">
        <f t="shared" si="2619"/>
        <v>0</v>
      </c>
      <c r="KW190" s="783"/>
      <c r="KX190" s="784">
        <f t="shared" si="2620"/>
        <v>0</v>
      </c>
      <c r="KY190" s="783"/>
      <c r="KZ190" s="784">
        <f t="shared" si="2621"/>
        <v>0</v>
      </c>
      <c r="LA190" s="707">
        <f t="shared" si="2186"/>
        <v>0</v>
      </c>
      <c r="LB190" s="784">
        <f t="shared" si="2622"/>
        <v>0</v>
      </c>
      <c r="LC190" s="783"/>
      <c r="LD190" s="784">
        <f t="shared" si="2623"/>
        <v>0</v>
      </c>
      <c r="LE190" s="707">
        <f t="shared" si="2187"/>
        <v>0</v>
      </c>
      <c r="LF190" s="784">
        <f t="shared" si="2624"/>
        <v>0</v>
      </c>
      <c r="LG190" s="706">
        <f t="shared" si="2625"/>
        <v>0</v>
      </c>
      <c r="LH190" s="706">
        <f t="shared" si="2626"/>
        <v>0</v>
      </c>
      <c r="LI190" s="783"/>
      <c r="LJ190" s="784">
        <f t="shared" si="2627"/>
        <v>0</v>
      </c>
      <c r="LK190" s="782"/>
      <c r="LM190" s="783"/>
      <c r="LN190" s="784">
        <f t="shared" si="2628"/>
        <v>0</v>
      </c>
      <c r="LO190" s="783"/>
      <c r="LP190" s="784">
        <f t="shared" si="2629"/>
        <v>0</v>
      </c>
      <c r="LQ190" s="783"/>
      <c r="LR190" s="784">
        <f t="shared" si="2630"/>
        <v>0</v>
      </c>
      <c r="LS190" s="783"/>
      <c r="LT190" s="784">
        <f t="shared" si="2631"/>
        <v>0</v>
      </c>
      <c r="LU190" s="707">
        <f t="shared" si="2188"/>
        <v>0</v>
      </c>
      <c r="LV190" s="784">
        <f t="shared" si="2632"/>
        <v>0</v>
      </c>
      <c r="LW190" s="783"/>
      <c r="LX190" s="784">
        <f t="shared" si="2633"/>
        <v>0</v>
      </c>
      <c r="LY190" s="707">
        <f t="shared" si="2189"/>
        <v>0</v>
      </c>
      <c r="LZ190" s="784">
        <f t="shared" si="2634"/>
        <v>0</v>
      </c>
      <c r="MA190" s="706">
        <f t="shared" si="2635"/>
        <v>0</v>
      </c>
      <c r="MB190" s="706">
        <f t="shared" si="2636"/>
        <v>0</v>
      </c>
      <c r="MC190" s="783"/>
      <c r="MD190" s="784">
        <f t="shared" si="2637"/>
        <v>0</v>
      </c>
      <c r="ME190" s="782"/>
      <c r="MG190" s="783"/>
      <c r="MH190" s="784">
        <f t="shared" si="2638"/>
        <v>0</v>
      </c>
      <c r="MI190" s="783"/>
      <c r="MJ190" s="784">
        <f t="shared" si="2639"/>
        <v>0</v>
      </c>
      <c r="MK190" s="783"/>
      <c r="ML190" s="784">
        <f t="shared" si="2640"/>
        <v>0</v>
      </c>
      <c r="MM190" s="783"/>
      <c r="MN190" s="784">
        <f t="shared" si="2641"/>
        <v>0</v>
      </c>
      <c r="MO190" s="707">
        <f t="shared" si="2190"/>
        <v>0</v>
      </c>
      <c r="MP190" s="784">
        <f t="shared" si="2642"/>
        <v>0</v>
      </c>
      <c r="MQ190" s="783"/>
      <c r="MR190" s="784">
        <f t="shared" si="2643"/>
        <v>0</v>
      </c>
      <c r="MS190" s="707">
        <f t="shared" si="2191"/>
        <v>0</v>
      </c>
      <c r="MT190" s="784">
        <f t="shared" si="2644"/>
        <v>0</v>
      </c>
      <c r="MU190" s="706">
        <f t="shared" si="2645"/>
        <v>0</v>
      </c>
      <c r="MV190" s="706">
        <f t="shared" si="2646"/>
        <v>0</v>
      </c>
      <c r="MW190" s="783"/>
      <c r="MX190" s="784">
        <f t="shared" si="2647"/>
        <v>0</v>
      </c>
      <c r="MY190" s="782"/>
      <c r="NA190" s="783"/>
      <c r="NB190" s="784">
        <f t="shared" si="2648"/>
        <v>0</v>
      </c>
      <c r="NC190" s="783"/>
      <c r="ND190" s="784">
        <f t="shared" si="2649"/>
        <v>0</v>
      </c>
      <c r="NE190" s="783"/>
      <c r="NF190" s="784">
        <f t="shared" si="2650"/>
        <v>0</v>
      </c>
      <c r="NG190" s="783"/>
      <c r="NH190" s="784">
        <f t="shared" si="2651"/>
        <v>0</v>
      </c>
      <c r="NI190" s="707">
        <f t="shared" si="2192"/>
        <v>0</v>
      </c>
      <c r="NJ190" s="784">
        <f t="shared" si="2652"/>
        <v>0</v>
      </c>
      <c r="NK190" s="783"/>
      <c r="NL190" s="784">
        <f t="shared" si="2653"/>
        <v>0</v>
      </c>
      <c r="NM190" s="707">
        <f t="shared" si="2193"/>
        <v>0</v>
      </c>
      <c r="NN190" s="784">
        <f t="shared" si="2654"/>
        <v>0</v>
      </c>
      <c r="NO190" s="706">
        <f t="shared" si="2655"/>
        <v>0</v>
      </c>
      <c r="NP190" s="706">
        <f t="shared" si="2656"/>
        <v>0</v>
      </c>
      <c r="NQ190" s="783"/>
      <c r="NR190" s="784">
        <f t="shared" si="2657"/>
        <v>0</v>
      </c>
      <c r="NS190" s="782"/>
      <c r="NU190" s="783"/>
      <c r="NV190" s="784">
        <f t="shared" si="2658"/>
        <v>0</v>
      </c>
      <c r="NW190" s="783"/>
      <c r="NX190" s="784">
        <f t="shared" si="2659"/>
        <v>0</v>
      </c>
      <c r="NY190" s="783"/>
      <c r="NZ190" s="784">
        <f t="shared" si="2660"/>
        <v>0</v>
      </c>
      <c r="OA190" s="783"/>
      <c r="OB190" s="784">
        <f t="shared" si="2661"/>
        <v>0</v>
      </c>
      <c r="OC190" s="707">
        <f t="shared" si="2194"/>
        <v>0</v>
      </c>
      <c r="OD190" s="784">
        <f t="shared" si="2662"/>
        <v>0</v>
      </c>
      <c r="OE190" s="783"/>
      <c r="OF190" s="784">
        <f t="shared" si="2663"/>
        <v>0</v>
      </c>
      <c r="OG190" s="707">
        <f t="shared" si="2195"/>
        <v>0</v>
      </c>
      <c r="OH190" s="784">
        <f t="shared" si="2664"/>
        <v>0</v>
      </c>
      <c r="OI190" s="706">
        <f t="shared" si="2665"/>
        <v>0</v>
      </c>
      <c r="OJ190" s="706">
        <f t="shared" si="2666"/>
        <v>0</v>
      </c>
      <c r="OK190" s="783"/>
      <c r="OL190" s="784">
        <f t="shared" si="2667"/>
        <v>0</v>
      </c>
      <c r="OM190" s="782"/>
      <c r="OO190" s="783"/>
      <c r="OP190" s="784">
        <f t="shared" si="2668"/>
        <v>0</v>
      </c>
      <c r="OQ190" s="783"/>
      <c r="OR190" s="784">
        <f t="shared" si="2669"/>
        <v>0</v>
      </c>
      <c r="OS190" s="783"/>
      <c r="OT190" s="784">
        <f t="shared" si="2670"/>
        <v>0</v>
      </c>
      <c r="OU190" s="783"/>
      <c r="OV190" s="784">
        <f t="shared" si="2671"/>
        <v>0</v>
      </c>
      <c r="OW190" s="707">
        <f t="shared" si="2196"/>
        <v>0</v>
      </c>
      <c r="OX190" s="784">
        <f t="shared" si="2672"/>
        <v>0</v>
      </c>
      <c r="OY190" s="783"/>
      <c r="OZ190" s="784">
        <f t="shared" si="2673"/>
        <v>0</v>
      </c>
      <c r="PA190" s="707">
        <f t="shared" si="2197"/>
        <v>0</v>
      </c>
      <c r="PB190" s="784">
        <f t="shared" si="2674"/>
        <v>0</v>
      </c>
      <c r="PC190" s="706">
        <f t="shared" si="2675"/>
        <v>0</v>
      </c>
      <c r="PD190" s="706">
        <f t="shared" si="2676"/>
        <v>0</v>
      </c>
      <c r="PE190" s="783"/>
      <c r="PF190" s="784">
        <f t="shared" si="2677"/>
        <v>0</v>
      </c>
      <c r="PG190" s="782"/>
      <c r="PI190" s="783"/>
      <c r="PJ190" s="784">
        <f t="shared" si="2678"/>
        <v>0</v>
      </c>
      <c r="PK190" s="783"/>
      <c r="PL190" s="784">
        <f t="shared" si="2679"/>
        <v>0</v>
      </c>
      <c r="PM190" s="783"/>
      <c r="PN190" s="784">
        <f t="shared" si="2680"/>
        <v>0</v>
      </c>
      <c r="PO190" s="783"/>
      <c r="PP190" s="784">
        <f t="shared" si="2681"/>
        <v>0</v>
      </c>
      <c r="PQ190" s="707">
        <f t="shared" si="2198"/>
        <v>0</v>
      </c>
      <c r="PR190" s="784">
        <f t="shared" si="2682"/>
        <v>0</v>
      </c>
      <c r="PS190" s="783"/>
      <c r="PT190" s="784">
        <f t="shared" si="2683"/>
        <v>0</v>
      </c>
      <c r="PU190" s="707">
        <f t="shared" si="2199"/>
        <v>0</v>
      </c>
      <c r="PV190" s="784">
        <f t="shared" si="2684"/>
        <v>0</v>
      </c>
      <c r="PW190" s="706">
        <f t="shared" si="2685"/>
        <v>0</v>
      </c>
      <c r="PX190" s="706">
        <f t="shared" si="2686"/>
        <v>0</v>
      </c>
      <c r="PY190" s="783"/>
      <c r="PZ190" s="784">
        <f t="shared" si="2687"/>
        <v>0</v>
      </c>
      <c r="QA190" s="782"/>
      <c r="QC190" s="783"/>
      <c r="QD190" s="784">
        <f t="shared" si="2688"/>
        <v>0</v>
      </c>
      <c r="QE190" s="783"/>
      <c r="QF190" s="784">
        <f t="shared" si="2689"/>
        <v>0</v>
      </c>
      <c r="QG190" s="783"/>
      <c r="QH190" s="784">
        <f t="shared" si="2690"/>
        <v>0</v>
      </c>
      <c r="QI190" s="783"/>
      <c r="QJ190" s="784">
        <f t="shared" si="2691"/>
        <v>0</v>
      </c>
      <c r="QK190" s="707">
        <f t="shared" si="2200"/>
        <v>0</v>
      </c>
      <c r="QL190" s="784">
        <f t="shared" si="2692"/>
        <v>0</v>
      </c>
      <c r="QM190" s="783"/>
      <c r="QN190" s="784">
        <f t="shared" si="2693"/>
        <v>0</v>
      </c>
      <c r="QO190" s="707">
        <f t="shared" si="2201"/>
        <v>0</v>
      </c>
      <c r="QP190" s="784">
        <f t="shared" si="2694"/>
        <v>0</v>
      </c>
      <c r="QQ190" s="706">
        <f t="shared" si="2695"/>
        <v>0</v>
      </c>
      <c r="QR190" s="706">
        <f t="shared" si="2696"/>
        <v>0</v>
      </c>
      <c r="QS190" s="783"/>
      <c r="QT190" s="784">
        <f t="shared" si="2697"/>
        <v>0</v>
      </c>
      <c r="QU190" s="782"/>
      <c r="RA190" s="785">
        <f t="shared" si="2144"/>
        <v>0</v>
      </c>
      <c r="RB190" s="785" t="e">
        <f t="shared" si="2464"/>
        <v>#REF!</v>
      </c>
      <c r="RC190" s="677">
        <f t="shared" si="2146"/>
        <v>0</v>
      </c>
      <c r="RD190" s="677">
        <f t="shared" si="2146"/>
        <v>3</v>
      </c>
      <c r="RE190" s="677">
        <f t="shared" si="2146"/>
        <v>3</v>
      </c>
      <c r="RF190" s="677">
        <f t="shared" si="2146"/>
        <v>0</v>
      </c>
      <c r="RG190" s="677">
        <f t="shared" si="2146"/>
        <v>0</v>
      </c>
      <c r="RH190" s="677">
        <f t="shared" si="2146"/>
        <v>0</v>
      </c>
      <c r="RI190" s="677">
        <f t="shared" si="2146"/>
        <v>0</v>
      </c>
      <c r="RJ190" s="677">
        <f t="shared" si="2146"/>
        <v>0</v>
      </c>
      <c r="RK190" s="677" t="e">
        <f>#REF!</f>
        <v>#REF!</v>
      </c>
      <c r="RL190" s="677" t="e">
        <f>#REF!</f>
        <v>#REF!</v>
      </c>
      <c r="RM190" s="677">
        <f t="shared" si="2147"/>
        <v>0</v>
      </c>
      <c r="RN190" s="677">
        <f t="shared" si="2147"/>
        <v>0</v>
      </c>
      <c r="RO190" s="677">
        <f t="shared" si="2147"/>
        <v>0</v>
      </c>
      <c r="RP190" s="677">
        <f t="shared" si="2147"/>
        <v>0</v>
      </c>
      <c r="RQ190" s="677">
        <f t="shared" si="2147"/>
        <v>0</v>
      </c>
      <c r="RR190" s="677">
        <f t="shared" si="2147"/>
        <v>0</v>
      </c>
      <c r="RS190" s="677">
        <f t="shared" si="2147"/>
        <v>0</v>
      </c>
      <c r="RT190" s="677">
        <f t="shared" si="2147"/>
        <v>0</v>
      </c>
      <c r="RV190" s="675">
        <f t="shared" si="2148"/>
        <v>6</v>
      </c>
      <c r="RW190" s="675">
        <f t="shared" si="2149"/>
        <v>0</v>
      </c>
      <c r="RX190" s="675">
        <f t="shared" si="2150"/>
        <v>0</v>
      </c>
      <c r="RY190" s="675">
        <f t="shared" si="2151"/>
        <v>0</v>
      </c>
      <c r="RZ190" s="675">
        <f t="shared" si="2152"/>
        <v>0</v>
      </c>
      <c r="SA190" s="675">
        <f t="shared" si="2153"/>
        <v>0</v>
      </c>
      <c r="SB190" s="675">
        <f t="shared" si="2154"/>
        <v>0</v>
      </c>
      <c r="SC190" s="675">
        <f t="shared" si="2155"/>
        <v>0</v>
      </c>
      <c r="SD190" s="675" t="e">
        <f xml:space="preserve"> SUMIF(#REF!,$SD$8,#REF!)</f>
        <v>#REF!</v>
      </c>
      <c r="SE190" s="675" t="e">
        <f xml:space="preserve"> SUMIF(#REF!,$SE$8,#REF!)</f>
        <v>#REF!</v>
      </c>
      <c r="SG190" s="675">
        <f t="shared" si="2461"/>
        <v>0</v>
      </c>
      <c r="SH190" s="675">
        <f t="shared" si="2461"/>
        <v>1140000</v>
      </c>
      <c r="SI190" s="675">
        <f t="shared" si="2461"/>
        <v>1140000</v>
      </c>
      <c r="SJ190" s="675">
        <f t="shared" si="2461"/>
        <v>0</v>
      </c>
      <c r="SK190" s="675">
        <f t="shared" si="2461"/>
        <v>0</v>
      </c>
      <c r="SL190" s="675">
        <f t="shared" si="2461"/>
        <v>0</v>
      </c>
      <c r="SM190" s="675">
        <f t="shared" si="2461"/>
        <v>0</v>
      </c>
      <c r="SN190" s="675">
        <f t="shared" si="2461"/>
        <v>0</v>
      </c>
      <c r="SO190" s="675" t="e">
        <f t="shared" si="2461"/>
        <v>#REF!</v>
      </c>
      <c r="SP190" s="675" t="e">
        <f t="shared" si="2461"/>
        <v>#REF!</v>
      </c>
      <c r="SQ190" s="675">
        <f t="shared" si="2461"/>
        <v>0</v>
      </c>
      <c r="SR190" s="675">
        <f t="shared" si="2461"/>
        <v>0</v>
      </c>
      <c r="SS190" s="675">
        <f t="shared" si="2461"/>
        <v>0</v>
      </c>
      <c r="ST190" s="675">
        <f t="shared" si="2461"/>
        <v>0</v>
      </c>
      <c r="SU190" s="675">
        <f t="shared" si="2461"/>
        <v>0</v>
      </c>
      <c r="SV190" s="675">
        <f t="shared" si="2460"/>
        <v>0</v>
      </c>
      <c r="SW190" s="675">
        <f t="shared" si="2460"/>
        <v>0</v>
      </c>
      <c r="SX190" s="675">
        <f t="shared" si="2460"/>
        <v>0</v>
      </c>
      <c r="SY190" s="675" t="e">
        <f>#REF!*$AP190</f>
        <v>#REF!</v>
      </c>
      <c r="SZ190" s="675" t="e">
        <f>#REF!*$AP190</f>
        <v>#REF!</v>
      </c>
      <c r="TA190" s="675" t="e">
        <f>#REF!*$AP190</f>
        <v>#REF!</v>
      </c>
      <c r="TB190" s="675" t="e">
        <f>#REF!*$AP190</f>
        <v>#REF!</v>
      </c>
      <c r="TC190" s="675" t="e">
        <f>#REF!*$AP190</f>
        <v>#REF!</v>
      </c>
      <c r="TE190" s="675">
        <f t="shared" si="2202"/>
        <v>2280000</v>
      </c>
      <c r="TF190" s="675">
        <f t="shared" si="2203"/>
        <v>0</v>
      </c>
      <c r="TG190" s="675">
        <f t="shared" si="2204"/>
        <v>0</v>
      </c>
      <c r="TH190" s="675">
        <f t="shared" si="2205"/>
        <v>0</v>
      </c>
      <c r="TI190" s="675">
        <f t="shared" si="2206"/>
        <v>0</v>
      </c>
      <c r="TJ190" s="675">
        <f t="shared" si="2207"/>
        <v>0</v>
      </c>
      <c r="TK190" s="675">
        <f t="shared" si="2208"/>
        <v>0</v>
      </c>
      <c r="TL190" s="675">
        <f t="shared" si="2209"/>
        <v>0</v>
      </c>
      <c r="TM190" s="675">
        <f t="shared" si="2210"/>
        <v>0</v>
      </c>
      <c r="TN190" s="676">
        <f t="shared" si="2211"/>
        <v>0</v>
      </c>
      <c r="TP190" s="675">
        <f>IFERROR(SG190*(1+LEVEL_2!#REF!),0)</f>
        <v>0</v>
      </c>
      <c r="TQ190" s="675">
        <f>IFERROR(SH190*(1+LEVEL_2!#REF!),0)</f>
        <v>0</v>
      </c>
      <c r="TR190" s="675">
        <f>IFERROR(SI190*(1+LEVEL_2!#REF!),0)</f>
        <v>0</v>
      </c>
      <c r="TS190" s="675">
        <f>IFERROR(SJ190*(1+LEVEL_2!#REF!),0)</f>
        <v>0</v>
      </c>
      <c r="TT190" s="675">
        <f>IFERROR(SK190*(1+LEVEL_2!#REF!),0)</f>
        <v>0</v>
      </c>
      <c r="TU190" s="675">
        <f>IFERROR(SL190*(1+LEVEL_2!#REF!),0)</f>
        <v>0</v>
      </c>
      <c r="TV190" s="675">
        <f>IFERROR(SM190*(1+LEVEL_2!#REF!),0)</f>
        <v>0</v>
      </c>
      <c r="TW190" s="675">
        <f>IFERROR(SN190*(1+LEVEL_2!#REF!),0)</f>
        <v>0</v>
      </c>
      <c r="TX190" s="675">
        <f>IFERROR(SO190*(1+LEVEL_2!#REF!),0)</f>
        <v>0</v>
      </c>
      <c r="TY190" s="675">
        <f>IFERROR(SP190*(1+LEVEL_2!#REF!),0)</f>
        <v>0</v>
      </c>
      <c r="TZ190" s="675">
        <f>IFERROR(SQ190*(1+LEVEL_2!#REF!),0)</f>
        <v>0</v>
      </c>
      <c r="UA190" s="675">
        <f>IFERROR(SR190*(1+LEVEL_2!#REF!),0)</f>
        <v>0</v>
      </c>
      <c r="UB190" s="675">
        <f>IFERROR(SS190*(1+LEVEL_2!#REF!),0)</f>
        <v>0</v>
      </c>
      <c r="UC190" s="675">
        <f>IFERROR(ST190*(1+LEVEL_2!#REF!),0)</f>
        <v>0</v>
      </c>
      <c r="UD190" s="675">
        <f>IFERROR(SU190*(1+LEVEL_2!#REF!),0)</f>
        <v>0</v>
      </c>
      <c r="UE190" s="675">
        <f>IFERROR(SV190*(1+LEVEL_2!#REF!),0)</f>
        <v>0</v>
      </c>
      <c r="UF190" s="675">
        <f>IFERROR(SW190*(1+LEVEL_2!#REF!),0)</f>
        <v>0</v>
      </c>
      <c r="UG190" s="675">
        <f>IFERROR(SX190*(1+LEVEL_2!#REF!),0)</f>
        <v>0</v>
      </c>
      <c r="UH190" s="675">
        <f>IFERROR(SY190*(1+LEVEL_2!#REF!),0)</f>
        <v>0</v>
      </c>
      <c r="UI190" s="675">
        <f>IFERROR(SZ190*(1+LEVEL_2!#REF!),0)</f>
        <v>0</v>
      </c>
      <c r="UJ190" s="675">
        <f>IFERROR(TA190*(1+LEVEL_2!#REF!),0)</f>
        <v>0</v>
      </c>
      <c r="UK190" s="675">
        <f>IFERROR(TB190*(1+LEVEL_2!#REF!),0)</f>
        <v>0</v>
      </c>
      <c r="UL190" s="675">
        <f>IFERROR(TC190*(1+LEVEL_2!#REF!),0)</f>
        <v>0</v>
      </c>
      <c r="UN190" s="675">
        <f t="shared" si="2212"/>
        <v>0</v>
      </c>
      <c r="UO190" s="675">
        <f t="shared" si="2213"/>
        <v>0</v>
      </c>
      <c r="UP190" s="675">
        <f t="shared" si="2214"/>
        <v>0</v>
      </c>
      <c r="UQ190" s="675">
        <f t="shared" si="2215"/>
        <v>0</v>
      </c>
      <c r="UR190" s="675">
        <f t="shared" si="2216"/>
        <v>0</v>
      </c>
      <c r="US190" s="675">
        <f t="shared" si="2217"/>
        <v>0</v>
      </c>
      <c r="UT190" s="675">
        <f t="shared" si="2218"/>
        <v>0</v>
      </c>
      <c r="UU190" s="675">
        <f t="shared" si="2219"/>
        <v>0</v>
      </c>
      <c r="UV190" s="675">
        <f t="shared" si="2220"/>
        <v>0</v>
      </c>
      <c r="UW190" s="676">
        <f t="shared" si="2221"/>
        <v>0</v>
      </c>
    </row>
    <row r="191" spans="1:569" s="645" customFormat="1" ht="20.100000000000001" customHeight="1">
      <c r="A191" s="677" t="s">
        <v>170</v>
      </c>
      <c r="B191" s="677" t="s">
        <v>170</v>
      </c>
      <c r="C191" s="764" t="s">
        <v>846</v>
      </c>
      <c r="D191" s="764"/>
      <c r="E191" s="802" t="s">
        <v>847</v>
      </c>
      <c r="F191" s="802" t="s">
        <v>403</v>
      </c>
      <c r="G191" s="765" t="s">
        <v>848</v>
      </c>
      <c r="H191" s="797" t="s">
        <v>154</v>
      </c>
      <c r="I191" s="824"/>
      <c r="J191" s="825"/>
      <c r="K191" s="769"/>
      <c r="L191" s="769"/>
      <c r="M191" s="770"/>
      <c r="N191" s="771">
        <f t="shared" si="2456"/>
        <v>0</v>
      </c>
      <c r="O191" s="772">
        <f t="shared" si="2457"/>
        <v>0</v>
      </c>
      <c r="Q191" s="689"/>
      <c r="R191" s="690"/>
      <c r="S191" s="690"/>
      <c r="T191" s="690"/>
      <c r="U191" s="690"/>
      <c r="V191" s="690"/>
      <c r="W191" s="690"/>
      <c r="X191" s="690"/>
      <c r="Y191" s="690"/>
      <c r="Z191" s="690"/>
      <c r="AA191" s="690"/>
      <c r="AB191" s="690"/>
      <c r="AC191" s="690"/>
      <c r="AD191" s="690"/>
      <c r="AE191" s="690"/>
      <c r="AF191" s="691"/>
      <c r="AH191" s="774">
        <f t="shared" si="2465"/>
        <v>250000</v>
      </c>
      <c r="AI191" s="775">
        <f t="shared" si="2466"/>
        <v>0</v>
      </c>
      <c r="AJ191" s="774">
        <f t="shared" si="2467"/>
        <v>0</v>
      </c>
      <c r="AK191" s="775">
        <f t="shared" si="2468"/>
        <v>0</v>
      </c>
      <c r="AL191" s="774">
        <f t="shared" si="2469"/>
        <v>0</v>
      </c>
      <c r="AM191" s="775">
        <f t="shared" si="2470"/>
        <v>0</v>
      </c>
      <c r="AN191" s="774">
        <f t="shared" si="2471"/>
        <v>0</v>
      </c>
      <c r="AO191" s="775">
        <f t="shared" si="2472"/>
        <v>0</v>
      </c>
      <c r="AP191" s="693">
        <f t="shared" si="2162"/>
        <v>250000</v>
      </c>
      <c r="AQ191" s="775">
        <f t="shared" si="2473"/>
        <v>0</v>
      </c>
      <c r="AR191" s="774">
        <f t="shared" si="2474"/>
        <v>0</v>
      </c>
      <c r="AS191" s="775">
        <f t="shared" si="2475"/>
        <v>0</v>
      </c>
      <c r="AT191" s="776">
        <f t="shared" si="2476"/>
        <v>300000</v>
      </c>
      <c r="AU191" s="776">
        <f t="shared" si="2698"/>
        <v>500000</v>
      </c>
      <c r="AV191" s="693">
        <f t="shared" si="1903"/>
        <v>250000</v>
      </c>
      <c r="AW191" s="775">
        <f t="shared" si="2477"/>
        <v>0</v>
      </c>
      <c r="AX191" s="775">
        <f t="shared" si="2478"/>
        <v>0</v>
      </c>
      <c r="AY191" s="775"/>
      <c r="AZ191" s="775">
        <f t="shared" si="2479"/>
        <v>0</v>
      </c>
      <c r="BA191" s="693">
        <f t="shared" si="2480"/>
        <v>0</v>
      </c>
      <c r="BB191" s="693">
        <f t="shared" si="2481"/>
        <v>0</v>
      </c>
      <c r="BC191" s="774">
        <f t="shared" si="2482"/>
        <v>0</v>
      </c>
      <c r="BD191" s="775">
        <f t="shared" si="2483"/>
        <v>0</v>
      </c>
      <c r="BE191" s="777"/>
      <c r="BG191" s="790">
        <f t="shared" si="2484"/>
        <v>250000</v>
      </c>
      <c r="BH191" s="790">
        <f t="shared" si="2485"/>
        <v>0</v>
      </c>
      <c r="BI191" s="790">
        <f t="shared" si="2486"/>
        <v>0</v>
      </c>
      <c r="BJ191" s="790">
        <f t="shared" si="2487"/>
        <v>0</v>
      </c>
      <c r="BK191" s="790">
        <f t="shared" si="2488"/>
        <v>0</v>
      </c>
      <c r="BL191" s="790">
        <f t="shared" si="2489"/>
        <v>0</v>
      </c>
      <c r="BM191" s="790">
        <f t="shared" si="2490"/>
        <v>0</v>
      </c>
      <c r="BN191" s="790">
        <f t="shared" si="2491"/>
        <v>0</v>
      </c>
      <c r="BO191" s="790">
        <f t="shared" si="2167"/>
        <v>250000</v>
      </c>
      <c r="BP191" s="790">
        <f t="shared" si="2492"/>
        <v>0</v>
      </c>
      <c r="BQ191" s="790">
        <f t="shared" si="2493"/>
        <v>0</v>
      </c>
      <c r="BR191" s="790">
        <f t="shared" si="2494"/>
        <v>0</v>
      </c>
      <c r="BS191" s="790">
        <f t="shared" si="2168"/>
        <v>250000</v>
      </c>
      <c r="BT191" s="790">
        <f t="shared" si="2495"/>
        <v>0</v>
      </c>
      <c r="BU191" s="790">
        <f t="shared" si="2496"/>
        <v>0</v>
      </c>
      <c r="BV191" s="790">
        <f t="shared" si="2497"/>
        <v>0</v>
      </c>
      <c r="BW191" s="790"/>
      <c r="BX191" s="790">
        <f t="shared" si="2498"/>
        <v>0</v>
      </c>
      <c r="BY191" s="791" t="s">
        <v>519</v>
      </c>
      <c r="CA191" s="744"/>
      <c r="CB191" s="745">
        <f t="shared" si="2499"/>
        <v>0</v>
      </c>
      <c r="CC191" s="718"/>
      <c r="CD191" s="745">
        <f t="shared" si="2500"/>
        <v>0</v>
      </c>
      <c r="CE191" s="718"/>
      <c r="CF191" s="745">
        <f t="shared" si="2501"/>
        <v>0</v>
      </c>
      <c r="CG191" s="718"/>
      <c r="CH191" s="745">
        <f t="shared" si="2502"/>
        <v>0</v>
      </c>
      <c r="CI191" s="746">
        <f t="shared" si="2176"/>
        <v>0</v>
      </c>
      <c r="CJ191" s="745">
        <f t="shared" si="2503"/>
        <v>0</v>
      </c>
      <c r="CK191" s="718"/>
      <c r="CL191" s="745">
        <f t="shared" si="2504"/>
        <v>0</v>
      </c>
      <c r="CM191" s="746">
        <f t="shared" si="2177"/>
        <v>0</v>
      </c>
      <c r="CN191" s="745">
        <f t="shared" si="2505"/>
        <v>0</v>
      </c>
      <c r="CO191" s="699">
        <f t="shared" si="2506"/>
        <v>0</v>
      </c>
      <c r="CP191" s="699">
        <f t="shared" si="2506"/>
        <v>0</v>
      </c>
      <c r="CQ191" s="699">
        <f t="shared" si="2506"/>
        <v>0</v>
      </c>
      <c r="CR191" s="699">
        <f t="shared" si="2506"/>
        <v>0</v>
      </c>
      <c r="CS191" s="700">
        <f t="shared" si="2506"/>
        <v>0</v>
      </c>
      <c r="CT191" s="699">
        <f t="shared" si="2506"/>
        <v>0</v>
      </c>
      <c r="CU191" s="699">
        <f t="shared" si="2506"/>
        <v>0</v>
      </c>
      <c r="CV191" s="700">
        <f t="shared" si="2507"/>
        <v>0</v>
      </c>
      <c r="CW191" s="697"/>
      <c r="CX191" s="696">
        <f t="shared" si="2508"/>
        <v>0</v>
      </c>
      <c r="CY191" s="701"/>
      <c r="DA191" s="778">
        <f>IFERROR(VLOOKUP($C191,정민건설!$A$13:$AM$154,28,FALSE),0)</f>
        <v>250000</v>
      </c>
      <c r="DB191" s="775">
        <f t="shared" si="2509"/>
        <v>0</v>
      </c>
      <c r="DC191" s="778">
        <f>IFERROR(VLOOKUP($C191,정민건설!$A$13:$AM$154,30,FALSE),0)</f>
        <v>0</v>
      </c>
      <c r="DD191" s="775">
        <f t="shared" si="2510"/>
        <v>0</v>
      </c>
      <c r="DE191" s="774">
        <f>IFERROR(VLOOKUP($C191,정민건설!$A$13:$AM$154,32,FALSE),0)</f>
        <v>0</v>
      </c>
      <c r="DF191" s="775">
        <f t="shared" si="2511"/>
        <v>0</v>
      </c>
      <c r="DG191" s="774">
        <f>IFERROR(VLOOKUP($C191,정민건설!$A$13:$AM$154,34,FALSE),0)</f>
        <v>0</v>
      </c>
      <c r="DH191" s="775">
        <f t="shared" si="2512"/>
        <v>0</v>
      </c>
      <c r="DI191" s="693">
        <f t="shared" si="2169"/>
        <v>250000</v>
      </c>
      <c r="DJ191" s="775">
        <f t="shared" si="2513"/>
        <v>0</v>
      </c>
      <c r="DK191" s="778">
        <f t="shared" si="2514"/>
        <v>0</v>
      </c>
      <c r="DL191" s="779">
        <f t="shared" si="2515"/>
        <v>0</v>
      </c>
      <c r="DM191" s="693">
        <f t="shared" si="2170"/>
        <v>250000</v>
      </c>
      <c r="DN191" s="775">
        <f t="shared" si="2516"/>
        <v>0</v>
      </c>
      <c r="DO191" s="693">
        <f t="shared" si="2517"/>
        <v>0</v>
      </c>
      <c r="DP191" s="693">
        <f t="shared" si="2518"/>
        <v>0</v>
      </c>
      <c r="DQ191" s="774"/>
      <c r="DR191" s="775">
        <f t="shared" si="2519"/>
        <v>0</v>
      </c>
      <c r="DS191" s="777"/>
      <c r="DU191" s="774">
        <f>IFERROR(VLOOKUP($C191,[1]영만종합건설!$A$13:$AN$154,28,FALSE),0)</f>
        <v>250000</v>
      </c>
      <c r="DV191" s="780">
        <f t="shared" si="2520"/>
        <v>0</v>
      </c>
      <c r="DW191" s="774">
        <f>IFERROR(VLOOKUP($C191,[1]영만종합건설!$A$13:$AN$154,30,FALSE),0)</f>
        <v>0</v>
      </c>
      <c r="DX191" s="780">
        <f t="shared" si="2521"/>
        <v>0</v>
      </c>
      <c r="DY191" s="778">
        <f>IFERROR(VLOOKUP($C191,[1]영만종합건설!$A$13:$AN$154,32,FALSE),0)</f>
        <v>0</v>
      </c>
      <c r="DZ191" s="780">
        <f t="shared" si="2522"/>
        <v>0</v>
      </c>
      <c r="EA191" s="778">
        <f>IFERROR(VLOOKUP($C191,[1]영만종합건설!$A$13:$AN$154,34,FALSE),0)</f>
        <v>0</v>
      </c>
      <c r="EB191" s="780">
        <f t="shared" si="2523"/>
        <v>0</v>
      </c>
      <c r="EC191" s="703">
        <f t="shared" si="2171"/>
        <v>250000</v>
      </c>
      <c r="ED191" s="780">
        <f t="shared" si="2524"/>
        <v>0</v>
      </c>
      <c r="EE191" s="778">
        <f t="shared" si="2525"/>
        <v>0</v>
      </c>
      <c r="EF191" s="779">
        <f t="shared" si="2526"/>
        <v>0</v>
      </c>
      <c r="EG191" s="703">
        <f t="shared" si="2172"/>
        <v>250000</v>
      </c>
      <c r="EH191" s="780">
        <f t="shared" si="2527"/>
        <v>0</v>
      </c>
      <c r="EI191" s="703">
        <f t="shared" si="2528"/>
        <v>0</v>
      </c>
      <c r="EJ191" s="703">
        <f t="shared" si="2529"/>
        <v>0</v>
      </c>
      <c r="EK191" s="778"/>
      <c r="EL191" s="780">
        <f t="shared" si="2530"/>
        <v>0</v>
      </c>
      <c r="EM191" s="781"/>
      <c r="EO191" s="778">
        <f>IFERROR(VLOOKUP($C191,[1]부강종합건설!$A$13:$AM$154,28,FALSE),0)</f>
        <v>200000</v>
      </c>
      <c r="EP191" s="780">
        <f t="shared" si="2531"/>
        <v>0</v>
      </c>
      <c r="EQ191" s="778">
        <f>IFERROR(VLOOKUP($C191,[1]부강종합건설!$A$13:$AM$154,30,FALSE),0)</f>
        <v>0</v>
      </c>
      <c r="ER191" s="780">
        <f t="shared" si="2532"/>
        <v>0</v>
      </c>
      <c r="ES191" s="778">
        <f>IFERROR(VLOOKUP($C191,[1]부강종합건설!$A$13:$AM$154,32,FALSE),0)</f>
        <v>0</v>
      </c>
      <c r="ET191" s="780">
        <f t="shared" si="2533"/>
        <v>0</v>
      </c>
      <c r="EU191" s="778">
        <f>IFERROR(VLOOKUP($C191,[1]부강종합건설!$A$13:$AM$154,34,FALSE),0)</f>
        <v>27920</v>
      </c>
      <c r="EV191" s="780">
        <f t="shared" si="2534"/>
        <v>0</v>
      </c>
      <c r="EW191" s="703">
        <f t="shared" si="2159"/>
        <v>227920</v>
      </c>
      <c r="EX191" s="780">
        <f t="shared" si="2535"/>
        <v>0</v>
      </c>
      <c r="EY191" s="778">
        <f t="shared" si="2536"/>
        <v>0</v>
      </c>
      <c r="EZ191" s="779">
        <f t="shared" si="2537"/>
        <v>0</v>
      </c>
      <c r="FA191" s="703">
        <f t="shared" si="2160"/>
        <v>227920</v>
      </c>
      <c r="FB191" s="780">
        <f t="shared" si="2538"/>
        <v>0</v>
      </c>
      <c r="FC191" s="703">
        <f t="shared" si="2539"/>
        <v>0</v>
      </c>
      <c r="FD191" s="703">
        <f t="shared" si="2540"/>
        <v>0</v>
      </c>
      <c r="FE191" s="778"/>
      <c r="FF191" s="780">
        <f t="shared" si="2541"/>
        <v>0</v>
      </c>
      <c r="FG191" s="782"/>
      <c r="FI191" s="774">
        <f>IFERROR(VLOOKUP($C191,[1]대도엔지니어링!$A$13:$AN$154,28,FALSE),0)</f>
        <v>0</v>
      </c>
      <c r="FJ191" s="775">
        <f t="shared" si="2542"/>
        <v>0</v>
      </c>
      <c r="FK191" s="774">
        <f>IFERROR(VLOOKUP($C191,[1]대도엔지니어링!$A$13:$AN$154,30,FALSE),0)</f>
        <v>0</v>
      </c>
      <c r="FL191" s="775">
        <f t="shared" si="2543"/>
        <v>0</v>
      </c>
      <c r="FM191" s="774">
        <f>IFERROR(VLOOKUP($C191,[1]대도엔지니어링!$A$13:$AN$154,32,FALSE),0)</f>
        <v>0</v>
      </c>
      <c r="FN191" s="775">
        <f t="shared" si="2544"/>
        <v>0</v>
      </c>
      <c r="FO191" s="774">
        <f>IFERROR(VLOOKUP($C191,[1]대도엔지니어링!$A$13:$AN$154,34,FALSE),0)</f>
        <v>411050</v>
      </c>
      <c r="FP191" s="775">
        <f t="shared" si="2545"/>
        <v>0</v>
      </c>
      <c r="FQ191" s="693">
        <f t="shared" si="2163"/>
        <v>411050</v>
      </c>
      <c r="FR191" s="775">
        <f t="shared" si="2546"/>
        <v>0</v>
      </c>
      <c r="FS191" s="774">
        <f t="shared" si="2158"/>
        <v>32873.488636427173</v>
      </c>
      <c r="FT191" s="775">
        <f t="shared" si="2547"/>
        <v>0</v>
      </c>
      <c r="FU191" s="693">
        <f t="shared" si="2164"/>
        <v>443923.48863642715</v>
      </c>
      <c r="FV191" s="775">
        <f t="shared" si="2548"/>
        <v>0</v>
      </c>
      <c r="FW191" s="693">
        <f t="shared" si="2549"/>
        <v>0</v>
      </c>
      <c r="FX191" s="693">
        <f t="shared" si="2550"/>
        <v>0</v>
      </c>
      <c r="FY191" s="774"/>
      <c r="FZ191" s="775">
        <f t="shared" si="2551"/>
        <v>0</v>
      </c>
      <c r="GA191" s="782"/>
      <c r="GC191" s="774">
        <f>IFERROR(VLOOKUP($C191,[1]부명엔지니어링!$A$13:$AN$154,28,FALSE),0)</f>
        <v>100000</v>
      </c>
      <c r="GD191" s="775">
        <f t="shared" si="2552"/>
        <v>0</v>
      </c>
      <c r="GE191" s="774">
        <f>IFERROR(VLOOKUP($C191,[1]부명엔지니어링!$A$13:$AN$154,30,FALSE),0)</f>
        <v>0</v>
      </c>
      <c r="GF191" s="775">
        <f t="shared" si="2553"/>
        <v>0</v>
      </c>
      <c r="GG191" s="774">
        <f>IFERROR(VLOOKUP($C191,[1]부명엔지니어링!$A$13:$AN$154,32,FALSE),0)</f>
        <v>0</v>
      </c>
      <c r="GH191" s="775">
        <f t="shared" si="2554"/>
        <v>0</v>
      </c>
      <c r="GI191" s="774">
        <f>IFERROR(VLOOKUP($C191,[1]부명엔지니어링!$A$13:$AN$154,34,FALSE),0)</f>
        <v>0</v>
      </c>
      <c r="GJ191" s="775">
        <f t="shared" si="2555"/>
        <v>0</v>
      </c>
      <c r="GK191" s="693">
        <f t="shared" si="2165"/>
        <v>100000</v>
      </c>
      <c r="GL191" s="775">
        <f t="shared" si="2556"/>
        <v>0</v>
      </c>
      <c r="GM191" s="774">
        <f t="shared" si="2557"/>
        <v>0</v>
      </c>
      <c r="GN191" s="775">
        <f t="shared" si="2558"/>
        <v>0</v>
      </c>
      <c r="GO191" s="693">
        <f t="shared" si="2166"/>
        <v>100000</v>
      </c>
      <c r="GP191" s="775">
        <f t="shared" si="2559"/>
        <v>0</v>
      </c>
      <c r="GQ191" s="693">
        <f t="shared" si="2560"/>
        <v>0</v>
      </c>
      <c r="GR191" s="693">
        <f t="shared" si="2561"/>
        <v>0</v>
      </c>
      <c r="GS191" s="774"/>
      <c r="GT191" s="775">
        <f t="shared" si="2562"/>
        <v>0</v>
      </c>
      <c r="GU191" s="782"/>
      <c r="GW191" s="790">
        <f t="shared" si="2563"/>
        <v>250000</v>
      </c>
      <c r="GX191" s="790">
        <f t="shared" si="2564"/>
        <v>0</v>
      </c>
      <c r="GY191" s="790">
        <f t="shared" si="2565"/>
        <v>0</v>
      </c>
      <c r="GZ191" s="790">
        <f t="shared" si="2566"/>
        <v>0</v>
      </c>
      <c r="HA191" s="790">
        <f t="shared" si="2567"/>
        <v>0</v>
      </c>
      <c r="HB191" s="790">
        <f t="shared" si="2568"/>
        <v>0</v>
      </c>
      <c r="HC191" s="790">
        <f t="shared" si="2569"/>
        <v>0</v>
      </c>
      <c r="HD191" s="790">
        <f t="shared" si="2570"/>
        <v>0</v>
      </c>
      <c r="HE191" s="790">
        <f t="shared" si="2173"/>
        <v>250000</v>
      </c>
      <c r="HF191" s="790">
        <f t="shared" si="2571"/>
        <v>0</v>
      </c>
      <c r="HG191" s="790">
        <f t="shared" si="2572"/>
        <v>0</v>
      </c>
      <c r="HH191" s="790">
        <f t="shared" si="2573"/>
        <v>0</v>
      </c>
      <c r="HI191" s="790">
        <f t="shared" si="2174"/>
        <v>250000</v>
      </c>
      <c r="HJ191" s="790">
        <f t="shared" si="2574"/>
        <v>0</v>
      </c>
      <c r="HK191" s="790">
        <f t="shared" si="2575"/>
        <v>0</v>
      </c>
      <c r="HL191" s="790">
        <f t="shared" si="2576"/>
        <v>0</v>
      </c>
      <c r="HM191" s="790"/>
      <c r="HN191" s="790">
        <f t="shared" si="2577"/>
        <v>0</v>
      </c>
      <c r="HO191" s="791" t="s">
        <v>400</v>
      </c>
      <c r="HQ191" s="783"/>
      <c r="HR191" s="784">
        <f t="shared" si="2578"/>
        <v>0</v>
      </c>
      <c r="HS191" s="783"/>
      <c r="HT191" s="784">
        <f t="shared" si="2579"/>
        <v>0</v>
      </c>
      <c r="HU191" s="783"/>
      <c r="HV191" s="784">
        <f t="shared" si="2580"/>
        <v>0</v>
      </c>
      <c r="HW191" s="783"/>
      <c r="HX191" s="784">
        <f t="shared" si="2581"/>
        <v>0</v>
      </c>
      <c r="HY191" s="707">
        <f t="shared" si="2178"/>
        <v>0</v>
      </c>
      <c r="HZ191" s="784">
        <f t="shared" si="2582"/>
        <v>0</v>
      </c>
      <c r="IA191" s="783"/>
      <c r="IB191" s="784">
        <f t="shared" si="2583"/>
        <v>0</v>
      </c>
      <c r="IC191" s="707">
        <f t="shared" si="2179"/>
        <v>0</v>
      </c>
      <c r="ID191" s="784">
        <f t="shared" si="2584"/>
        <v>0</v>
      </c>
      <c r="IE191" s="706">
        <f t="shared" si="2585"/>
        <v>0</v>
      </c>
      <c r="IF191" s="706">
        <f t="shared" si="2586"/>
        <v>0</v>
      </c>
      <c r="IG191" s="783"/>
      <c r="IH191" s="784">
        <f t="shared" si="2587"/>
        <v>0</v>
      </c>
      <c r="II191" s="782"/>
      <c r="IK191" s="783"/>
      <c r="IL191" s="784">
        <f t="shared" si="2588"/>
        <v>0</v>
      </c>
      <c r="IM191" s="783"/>
      <c r="IN191" s="784">
        <f t="shared" si="2589"/>
        <v>0</v>
      </c>
      <c r="IO191" s="783"/>
      <c r="IP191" s="784">
        <f t="shared" si="2590"/>
        <v>0</v>
      </c>
      <c r="IQ191" s="783"/>
      <c r="IR191" s="784">
        <f t="shared" si="2591"/>
        <v>0</v>
      </c>
      <c r="IS191" s="707">
        <f t="shared" si="2180"/>
        <v>0</v>
      </c>
      <c r="IT191" s="784">
        <f t="shared" si="2592"/>
        <v>0</v>
      </c>
      <c r="IU191" s="783"/>
      <c r="IV191" s="784">
        <f t="shared" si="2593"/>
        <v>0</v>
      </c>
      <c r="IW191" s="707">
        <f t="shared" si="2181"/>
        <v>0</v>
      </c>
      <c r="IX191" s="784">
        <f t="shared" si="2594"/>
        <v>0</v>
      </c>
      <c r="IY191" s="706">
        <f t="shared" si="2595"/>
        <v>0</v>
      </c>
      <c r="IZ191" s="706">
        <f t="shared" si="2596"/>
        <v>0</v>
      </c>
      <c r="JA191" s="783"/>
      <c r="JB191" s="784">
        <f t="shared" si="2597"/>
        <v>0</v>
      </c>
      <c r="JC191" s="782"/>
      <c r="JE191" s="783"/>
      <c r="JF191" s="784">
        <f t="shared" si="2598"/>
        <v>0</v>
      </c>
      <c r="JG191" s="783"/>
      <c r="JH191" s="784">
        <f t="shared" si="2599"/>
        <v>0</v>
      </c>
      <c r="JI191" s="783"/>
      <c r="JJ191" s="784">
        <f t="shared" si="2600"/>
        <v>0</v>
      </c>
      <c r="JK191" s="783"/>
      <c r="JL191" s="784">
        <f t="shared" si="2601"/>
        <v>0</v>
      </c>
      <c r="JM191" s="707">
        <f t="shared" si="2182"/>
        <v>0</v>
      </c>
      <c r="JN191" s="784">
        <f t="shared" si="2602"/>
        <v>0</v>
      </c>
      <c r="JO191" s="783"/>
      <c r="JP191" s="784">
        <f t="shared" si="2603"/>
        <v>0</v>
      </c>
      <c r="JQ191" s="707">
        <f t="shared" si="2183"/>
        <v>0</v>
      </c>
      <c r="JR191" s="784">
        <f t="shared" si="2604"/>
        <v>0</v>
      </c>
      <c r="JS191" s="706">
        <f t="shared" si="2605"/>
        <v>0</v>
      </c>
      <c r="JT191" s="706">
        <f t="shared" si="2606"/>
        <v>0</v>
      </c>
      <c r="JU191" s="783"/>
      <c r="JV191" s="784">
        <f t="shared" si="2607"/>
        <v>0</v>
      </c>
      <c r="JW191" s="782"/>
      <c r="JY191" s="783"/>
      <c r="JZ191" s="784">
        <f t="shared" si="2608"/>
        <v>0</v>
      </c>
      <c r="KA191" s="783"/>
      <c r="KB191" s="784">
        <f t="shared" si="2609"/>
        <v>0</v>
      </c>
      <c r="KC191" s="783"/>
      <c r="KD191" s="784">
        <f t="shared" si="2610"/>
        <v>0</v>
      </c>
      <c r="KE191" s="783"/>
      <c r="KF191" s="784">
        <f t="shared" si="2611"/>
        <v>0</v>
      </c>
      <c r="KG191" s="707">
        <f t="shared" si="2184"/>
        <v>0</v>
      </c>
      <c r="KH191" s="784">
        <f t="shared" si="2612"/>
        <v>0</v>
      </c>
      <c r="KI191" s="783"/>
      <c r="KJ191" s="784">
        <f t="shared" si="2613"/>
        <v>0</v>
      </c>
      <c r="KK191" s="707">
        <f t="shared" si="2185"/>
        <v>0</v>
      </c>
      <c r="KL191" s="784">
        <f t="shared" si="2614"/>
        <v>0</v>
      </c>
      <c r="KM191" s="706">
        <f t="shared" si="2615"/>
        <v>0</v>
      </c>
      <c r="KN191" s="706">
        <f t="shared" si="2616"/>
        <v>0</v>
      </c>
      <c r="KO191" s="783"/>
      <c r="KP191" s="784">
        <f t="shared" si="2617"/>
        <v>0</v>
      </c>
      <c r="KQ191" s="782"/>
      <c r="KS191" s="783"/>
      <c r="KT191" s="784">
        <f t="shared" si="2618"/>
        <v>0</v>
      </c>
      <c r="KU191" s="783"/>
      <c r="KV191" s="784">
        <f t="shared" si="2619"/>
        <v>0</v>
      </c>
      <c r="KW191" s="783"/>
      <c r="KX191" s="784">
        <f t="shared" si="2620"/>
        <v>0</v>
      </c>
      <c r="KY191" s="783"/>
      <c r="KZ191" s="784">
        <f t="shared" si="2621"/>
        <v>0</v>
      </c>
      <c r="LA191" s="707">
        <f t="shared" si="2186"/>
        <v>0</v>
      </c>
      <c r="LB191" s="784">
        <f t="shared" si="2622"/>
        <v>0</v>
      </c>
      <c r="LC191" s="783"/>
      <c r="LD191" s="784">
        <f t="shared" si="2623"/>
        <v>0</v>
      </c>
      <c r="LE191" s="707">
        <f t="shared" si="2187"/>
        <v>0</v>
      </c>
      <c r="LF191" s="784">
        <f t="shared" si="2624"/>
        <v>0</v>
      </c>
      <c r="LG191" s="706">
        <f t="shared" si="2625"/>
        <v>0</v>
      </c>
      <c r="LH191" s="706">
        <f t="shared" si="2626"/>
        <v>0</v>
      </c>
      <c r="LI191" s="783"/>
      <c r="LJ191" s="784">
        <f t="shared" si="2627"/>
        <v>0</v>
      </c>
      <c r="LK191" s="782"/>
      <c r="LM191" s="783"/>
      <c r="LN191" s="784">
        <f t="shared" si="2628"/>
        <v>0</v>
      </c>
      <c r="LO191" s="783"/>
      <c r="LP191" s="784">
        <f t="shared" si="2629"/>
        <v>0</v>
      </c>
      <c r="LQ191" s="783"/>
      <c r="LR191" s="784">
        <f t="shared" si="2630"/>
        <v>0</v>
      </c>
      <c r="LS191" s="783"/>
      <c r="LT191" s="784">
        <f t="shared" si="2631"/>
        <v>0</v>
      </c>
      <c r="LU191" s="707">
        <f t="shared" si="2188"/>
        <v>0</v>
      </c>
      <c r="LV191" s="784">
        <f t="shared" si="2632"/>
        <v>0</v>
      </c>
      <c r="LW191" s="783"/>
      <c r="LX191" s="784">
        <f t="shared" si="2633"/>
        <v>0</v>
      </c>
      <c r="LY191" s="707">
        <f t="shared" si="2189"/>
        <v>0</v>
      </c>
      <c r="LZ191" s="784">
        <f t="shared" si="2634"/>
        <v>0</v>
      </c>
      <c r="MA191" s="706">
        <f t="shared" si="2635"/>
        <v>0</v>
      </c>
      <c r="MB191" s="706">
        <f t="shared" si="2636"/>
        <v>0</v>
      </c>
      <c r="MC191" s="783"/>
      <c r="MD191" s="784">
        <f t="shared" si="2637"/>
        <v>0</v>
      </c>
      <c r="ME191" s="782"/>
      <c r="MG191" s="783"/>
      <c r="MH191" s="784">
        <f t="shared" si="2638"/>
        <v>0</v>
      </c>
      <c r="MI191" s="783"/>
      <c r="MJ191" s="784">
        <f t="shared" si="2639"/>
        <v>0</v>
      </c>
      <c r="MK191" s="783"/>
      <c r="ML191" s="784">
        <f t="shared" si="2640"/>
        <v>0</v>
      </c>
      <c r="MM191" s="783"/>
      <c r="MN191" s="784">
        <f t="shared" si="2641"/>
        <v>0</v>
      </c>
      <c r="MO191" s="707">
        <f t="shared" si="2190"/>
        <v>0</v>
      </c>
      <c r="MP191" s="784">
        <f t="shared" si="2642"/>
        <v>0</v>
      </c>
      <c r="MQ191" s="783"/>
      <c r="MR191" s="784">
        <f t="shared" si="2643"/>
        <v>0</v>
      </c>
      <c r="MS191" s="707">
        <f t="shared" si="2191"/>
        <v>0</v>
      </c>
      <c r="MT191" s="784">
        <f t="shared" si="2644"/>
        <v>0</v>
      </c>
      <c r="MU191" s="706">
        <f t="shared" si="2645"/>
        <v>0</v>
      </c>
      <c r="MV191" s="706">
        <f t="shared" si="2646"/>
        <v>0</v>
      </c>
      <c r="MW191" s="783"/>
      <c r="MX191" s="784">
        <f t="shared" si="2647"/>
        <v>0</v>
      </c>
      <c r="MY191" s="782"/>
      <c r="NA191" s="783"/>
      <c r="NB191" s="784">
        <f t="shared" si="2648"/>
        <v>0</v>
      </c>
      <c r="NC191" s="783"/>
      <c r="ND191" s="784">
        <f t="shared" si="2649"/>
        <v>0</v>
      </c>
      <c r="NE191" s="783"/>
      <c r="NF191" s="784">
        <f t="shared" si="2650"/>
        <v>0</v>
      </c>
      <c r="NG191" s="783"/>
      <c r="NH191" s="784">
        <f t="shared" si="2651"/>
        <v>0</v>
      </c>
      <c r="NI191" s="707">
        <f t="shared" si="2192"/>
        <v>0</v>
      </c>
      <c r="NJ191" s="784">
        <f t="shared" si="2652"/>
        <v>0</v>
      </c>
      <c r="NK191" s="783"/>
      <c r="NL191" s="784">
        <f t="shared" si="2653"/>
        <v>0</v>
      </c>
      <c r="NM191" s="707">
        <f t="shared" si="2193"/>
        <v>0</v>
      </c>
      <c r="NN191" s="784">
        <f t="shared" si="2654"/>
        <v>0</v>
      </c>
      <c r="NO191" s="706">
        <f t="shared" si="2655"/>
        <v>0</v>
      </c>
      <c r="NP191" s="706">
        <f t="shared" si="2656"/>
        <v>0</v>
      </c>
      <c r="NQ191" s="783"/>
      <c r="NR191" s="784">
        <f t="shared" si="2657"/>
        <v>0</v>
      </c>
      <c r="NS191" s="782"/>
      <c r="NU191" s="783"/>
      <c r="NV191" s="784">
        <f t="shared" si="2658"/>
        <v>0</v>
      </c>
      <c r="NW191" s="783"/>
      <c r="NX191" s="784">
        <f t="shared" si="2659"/>
        <v>0</v>
      </c>
      <c r="NY191" s="783"/>
      <c r="NZ191" s="784">
        <f t="shared" si="2660"/>
        <v>0</v>
      </c>
      <c r="OA191" s="783"/>
      <c r="OB191" s="784">
        <f t="shared" si="2661"/>
        <v>0</v>
      </c>
      <c r="OC191" s="707">
        <f t="shared" si="2194"/>
        <v>0</v>
      </c>
      <c r="OD191" s="784">
        <f t="shared" si="2662"/>
        <v>0</v>
      </c>
      <c r="OE191" s="783"/>
      <c r="OF191" s="784">
        <f t="shared" si="2663"/>
        <v>0</v>
      </c>
      <c r="OG191" s="707">
        <f t="shared" si="2195"/>
        <v>0</v>
      </c>
      <c r="OH191" s="784">
        <f t="shared" si="2664"/>
        <v>0</v>
      </c>
      <c r="OI191" s="706">
        <f t="shared" si="2665"/>
        <v>0</v>
      </c>
      <c r="OJ191" s="706">
        <f t="shared" si="2666"/>
        <v>0</v>
      </c>
      <c r="OK191" s="783"/>
      <c r="OL191" s="784">
        <f t="shared" si="2667"/>
        <v>0</v>
      </c>
      <c r="OM191" s="782"/>
      <c r="OO191" s="783"/>
      <c r="OP191" s="784">
        <f t="shared" si="2668"/>
        <v>0</v>
      </c>
      <c r="OQ191" s="783"/>
      <c r="OR191" s="784">
        <f t="shared" si="2669"/>
        <v>0</v>
      </c>
      <c r="OS191" s="783"/>
      <c r="OT191" s="784">
        <f t="shared" si="2670"/>
        <v>0</v>
      </c>
      <c r="OU191" s="783"/>
      <c r="OV191" s="784">
        <f t="shared" si="2671"/>
        <v>0</v>
      </c>
      <c r="OW191" s="707">
        <f t="shared" si="2196"/>
        <v>0</v>
      </c>
      <c r="OX191" s="784">
        <f t="shared" si="2672"/>
        <v>0</v>
      </c>
      <c r="OY191" s="783"/>
      <c r="OZ191" s="784">
        <f t="shared" si="2673"/>
        <v>0</v>
      </c>
      <c r="PA191" s="707">
        <f t="shared" si="2197"/>
        <v>0</v>
      </c>
      <c r="PB191" s="784">
        <f t="shared" si="2674"/>
        <v>0</v>
      </c>
      <c r="PC191" s="706">
        <f t="shared" si="2675"/>
        <v>0</v>
      </c>
      <c r="PD191" s="706">
        <f t="shared" si="2676"/>
        <v>0</v>
      </c>
      <c r="PE191" s="783"/>
      <c r="PF191" s="784">
        <f t="shared" si="2677"/>
        <v>0</v>
      </c>
      <c r="PG191" s="782"/>
      <c r="PI191" s="783"/>
      <c r="PJ191" s="784">
        <f t="shared" si="2678"/>
        <v>0</v>
      </c>
      <c r="PK191" s="783"/>
      <c r="PL191" s="784">
        <f t="shared" si="2679"/>
        <v>0</v>
      </c>
      <c r="PM191" s="783"/>
      <c r="PN191" s="784">
        <f t="shared" si="2680"/>
        <v>0</v>
      </c>
      <c r="PO191" s="783"/>
      <c r="PP191" s="784">
        <f t="shared" si="2681"/>
        <v>0</v>
      </c>
      <c r="PQ191" s="707">
        <f t="shared" si="2198"/>
        <v>0</v>
      </c>
      <c r="PR191" s="784">
        <f t="shared" si="2682"/>
        <v>0</v>
      </c>
      <c r="PS191" s="783"/>
      <c r="PT191" s="784">
        <f t="shared" si="2683"/>
        <v>0</v>
      </c>
      <c r="PU191" s="707">
        <f t="shared" si="2199"/>
        <v>0</v>
      </c>
      <c r="PV191" s="784">
        <f t="shared" si="2684"/>
        <v>0</v>
      </c>
      <c r="PW191" s="706">
        <f t="shared" si="2685"/>
        <v>0</v>
      </c>
      <c r="PX191" s="706">
        <f t="shared" si="2686"/>
        <v>0</v>
      </c>
      <c r="PY191" s="783"/>
      <c r="PZ191" s="784">
        <f t="shared" si="2687"/>
        <v>0</v>
      </c>
      <c r="QA191" s="782"/>
      <c r="QC191" s="783"/>
      <c r="QD191" s="784">
        <f t="shared" si="2688"/>
        <v>0</v>
      </c>
      <c r="QE191" s="783"/>
      <c r="QF191" s="784">
        <f t="shared" si="2689"/>
        <v>0</v>
      </c>
      <c r="QG191" s="783"/>
      <c r="QH191" s="784">
        <f t="shared" si="2690"/>
        <v>0</v>
      </c>
      <c r="QI191" s="783"/>
      <c r="QJ191" s="784">
        <f t="shared" si="2691"/>
        <v>0</v>
      </c>
      <c r="QK191" s="707">
        <f t="shared" si="2200"/>
        <v>0</v>
      </c>
      <c r="QL191" s="784">
        <f t="shared" si="2692"/>
        <v>0</v>
      </c>
      <c r="QM191" s="783"/>
      <c r="QN191" s="784">
        <f t="shared" si="2693"/>
        <v>0</v>
      </c>
      <c r="QO191" s="707">
        <f t="shared" si="2201"/>
        <v>0</v>
      </c>
      <c r="QP191" s="784">
        <f t="shared" si="2694"/>
        <v>0</v>
      </c>
      <c r="QQ191" s="706">
        <f t="shared" si="2695"/>
        <v>0</v>
      </c>
      <c r="QR191" s="706">
        <f t="shared" si="2696"/>
        <v>0</v>
      </c>
      <c r="QS191" s="783"/>
      <c r="QT191" s="784">
        <f t="shared" si="2697"/>
        <v>0</v>
      </c>
      <c r="QU191" s="782"/>
      <c r="RA191" s="785">
        <f t="shared" si="2144"/>
        <v>0</v>
      </c>
      <c r="RB191" s="785" t="e">
        <f t="shared" si="2464"/>
        <v>#REF!</v>
      </c>
      <c r="RC191" s="677">
        <f t="shared" si="2146"/>
        <v>0</v>
      </c>
      <c r="RD191" s="677">
        <f t="shared" si="2146"/>
        <v>0</v>
      </c>
      <c r="RE191" s="677">
        <f t="shared" si="2146"/>
        <v>0</v>
      </c>
      <c r="RF191" s="677">
        <f t="shared" si="2146"/>
        <v>0</v>
      </c>
      <c r="RG191" s="677">
        <f t="shared" si="2146"/>
        <v>0</v>
      </c>
      <c r="RH191" s="677">
        <f t="shared" si="2146"/>
        <v>0</v>
      </c>
      <c r="RI191" s="677">
        <f t="shared" si="2146"/>
        <v>0</v>
      </c>
      <c r="RJ191" s="677">
        <f t="shared" si="2146"/>
        <v>0</v>
      </c>
      <c r="RK191" s="677" t="e">
        <f>#REF!</f>
        <v>#REF!</v>
      </c>
      <c r="RL191" s="677" t="e">
        <f>#REF!</f>
        <v>#REF!</v>
      </c>
      <c r="RM191" s="677">
        <f t="shared" si="2147"/>
        <v>0</v>
      </c>
      <c r="RN191" s="677">
        <f t="shared" si="2147"/>
        <v>0</v>
      </c>
      <c r="RO191" s="677">
        <f t="shared" si="2147"/>
        <v>0</v>
      </c>
      <c r="RP191" s="677">
        <f t="shared" si="2147"/>
        <v>0</v>
      </c>
      <c r="RQ191" s="677">
        <f t="shared" si="2147"/>
        <v>0</v>
      </c>
      <c r="RR191" s="677">
        <f t="shared" si="2147"/>
        <v>0</v>
      </c>
      <c r="RS191" s="677">
        <f t="shared" si="2147"/>
        <v>0</v>
      </c>
      <c r="RT191" s="677">
        <f t="shared" si="2147"/>
        <v>0</v>
      </c>
      <c r="RV191" s="675">
        <f t="shared" si="2148"/>
        <v>0</v>
      </c>
      <c r="RW191" s="675">
        <f t="shared" si="2149"/>
        <v>0</v>
      </c>
      <c r="RX191" s="675">
        <f t="shared" si="2150"/>
        <v>0</v>
      </c>
      <c r="RY191" s="675">
        <f t="shared" si="2151"/>
        <v>0</v>
      </c>
      <c r="RZ191" s="675">
        <f t="shared" si="2152"/>
        <v>0</v>
      </c>
      <c r="SA191" s="675">
        <f t="shared" si="2153"/>
        <v>0</v>
      </c>
      <c r="SB191" s="675">
        <f t="shared" si="2154"/>
        <v>0</v>
      </c>
      <c r="SC191" s="675">
        <f t="shared" si="2155"/>
        <v>0</v>
      </c>
      <c r="SD191" s="675" t="e">
        <f xml:space="preserve"> SUMIF(#REF!,$SD$8,#REF!)</f>
        <v>#REF!</v>
      </c>
      <c r="SE191" s="675" t="e">
        <f xml:space="preserve"> SUMIF(#REF!,$SE$8,#REF!)</f>
        <v>#REF!</v>
      </c>
      <c r="SG191" s="675">
        <f t="shared" si="2461"/>
        <v>0</v>
      </c>
      <c r="SH191" s="675">
        <f t="shared" si="2461"/>
        <v>0</v>
      </c>
      <c r="SI191" s="675">
        <f t="shared" si="2461"/>
        <v>0</v>
      </c>
      <c r="SJ191" s="675">
        <f t="shared" si="2461"/>
        <v>0</v>
      </c>
      <c r="SK191" s="675">
        <f t="shared" si="2461"/>
        <v>0</v>
      </c>
      <c r="SL191" s="675">
        <f t="shared" si="2461"/>
        <v>0</v>
      </c>
      <c r="SM191" s="675">
        <f t="shared" si="2461"/>
        <v>0</v>
      </c>
      <c r="SN191" s="675">
        <f t="shared" si="2461"/>
        <v>0</v>
      </c>
      <c r="SO191" s="675" t="e">
        <f t="shared" si="2461"/>
        <v>#REF!</v>
      </c>
      <c r="SP191" s="675" t="e">
        <f t="shared" si="2461"/>
        <v>#REF!</v>
      </c>
      <c r="SQ191" s="675">
        <f t="shared" si="2461"/>
        <v>0</v>
      </c>
      <c r="SR191" s="675">
        <f t="shared" si="2461"/>
        <v>0</v>
      </c>
      <c r="SS191" s="675">
        <f t="shared" si="2461"/>
        <v>0</v>
      </c>
      <c r="ST191" s="675">
        <f t="shared" si="2461"/>
        <v>0</v>
      </c>
      <c r="SU191" s="675">
        <f t="shared" si="2461"/>
        <v>0</v>
      </c>
      <c r="SV191" s="675">
        <f t="shared" si="2460"/>
        <v>0</v>
      </c>
      <c r="SW191" s="675">
        <f t="shared" si="2460"/>
        <v>0</v>
      </c>
      <c r="SX191" s="675">
        <f t="shared" si="2460"/>
        <v>0</v>
      </c>
      <c r="SY191" s="675" t="e">
        <f>#REF!*$AP191</f>
        <v>#REF!</v>
      </c>
      <c r="SZ191" s="675" t="e">
        <f>#REF!*$AP191</f>
        <v>#REF!</v>
      </c>
      <c r="TA191" s="675" t="e">
        <f>#REF!*$AP191</f>
        <v>#REF!</v>
      </c>
      <c r="TB191" s="675" t="e">
        <f>#REF!*$AP191</f>
        <v>#REF!</v>
      </c>
      <c r="TC191" s="675" t="e">
        <f>#REF!*$AP191</f>
        <v>#REF!</v>
      </c>
      <c r="TE191" s="675">
        <f t="shared" si="2202"/>
        <v>0</v>
      </c>
      <c r="TF191" s="675">
        <f t="shared" si="2203"/>
        <v>0</v>
      </c>
      <c r="TG191" s="675">
        <f t="shared" si="2204"/>
        <v>0</v>
      </c>
      <c r="TH191" s="675">
        <f t="shared" si="2205"/>
        <v>0</v>
      </c>
      <c r="TI191" s="675">
        <f t="shared" si="2206"/>
        <v>0</v>
      </c>
      <c r="TJ191" s="675">
        <f t="shared" si="2207"/>
        <v>0</v>
      </c>
      <c r="TK191" s="675">
        <f t="shared" si="2208"/>
        <v>0</v>
      </c>
      <c r="TL191" s="675">
        <f t="shared" si="2209"/>
        <v>0</v>
      </c>
      <c r="TM191" s="675">
        <f t="shared" si="2210"/>
        <v>0</v>
      </c>
      <c r="TN191" s="676">
        <f t="shared" si="2211"/>
        <v>0</v>
      </c>
      <c r="TP191" s="675">
        <f>IFERROR(SG191*(1+LEVEL_2!#REF!),0)</f>
        <v>0</v>
      </c>
      <c r="TQ191" s="675">
        <f>IFERROR(SH191*(1+LEVEL_2!#REF!),0)</f>
        <v>0</v>
      </c>
      <c r="TR191" s="675">
        <f>IFERROR(SI191*(1+LEVEL_2!#REF!),0)</f>
        <v>0</v>
      </c>
      <c r="TS191" s="675">
        <f>IFERROR(SJ191*(1+LEVEL_2!#REF!),0)</f>
        <v>0</v>
      </c>
      <c r="TT191" s="675">
        <f>IFERROR(SK191*(1+LEVEL_2!#REF!),0)</f>
        <v>0</v>
      </c>
      <c r="TU191" s="675">
        <f>IFERROR(SL191*(1+LEVEL_2!#REF!),0)</f>
        <v>0</v>
      </c>
      <c r="TV191" s="675">
        <f>IFERROR(SM191*(1+LEVEL_2!#REF!),0)</f>
        <v>0</v>
      </c>
      <c r="TW191" s="675">
        <f>IFERROR(SN191*(1+LEVEL_2!#REF!),0)</f>
        <v>0</v>
      </c>
      <c r="TX191" s="675">
        <f>IFERROR(SO191*(1+LEVEL_2!#REF!),0)</f>
        <v>0</v>
      </c>
      <c r="TY191" s="675">
        <f>IFERROR(SP191*(1+LEVEL_2!#REF!),0)</f>
        <v>0</v>
      </c>
      <c r="TZ191" s="675">
        <f>IFERROR(SQ191*(1+LEVEL_2!#REF!),0)</f>
        <v>0</v>
      </c>
      <c r="UA191" s="675">
        <f>IFERROR(SR191*(1+LEVEL_2!#REF!),0)</f>
        <v>0</v>
      </c>
      <c r="UB191" s="675">
        <f>IFERROR(SS191*(1+LEVEL_2!#REF!),0)</f>
        <v>0</v>
      </c>
      <c r="UC191" s="675">
        <f>IFERROR(ST191*(1+LEVEL_2!#REF!),0)</f>
        <v>0</v>
      </c>
      <c r="UD191" s="675">
        <f>IFERROR(SU191*(1+LEVEL_2!#REF!),0)</f>
        <v>0</v>
      </c>
      <c r="UE191" s="675">
        <f>IFERROR(SV191*(1+LEVEL_2!#REF!),0)</f>
        <v>0</v>
      </c>
      <c r="UF191" s="675">
        <f>IFERROR(SW191*(1+LEVEL_2!#REF!),0)</f>
        <v>0</v>
      </c>
      <c r="UG191" s="675">
        <f>IFERROR(SX191*(1+LEVEL_2!#REF!),0)</f>
        <v>0</v>
      </c>
      <c r="UH191" s="675">
        <f>IFERROR(SY191*(1+LEVEL_2!#REF!),0)</f>
        <v>0</v>
      </c>
      <c r="UI191" s="675">
        <f>IFERROR(SZ191*(1+LEVEL_2!#REF!),0)</f>
        <v>0</v>
      </c>
      <c r="UJ191" s="675">
        <f>IFERROR(TA191*(1+LEVEL_2!#REF!),0)</f>
        <v>0</v>
      </c>
      <c r="UK191" s="675">
        <f>IFERROR(TB191*(1+LEVEL_2!#REF!),0)</f>
        <v>0</v>
      </c>
      <c r="UL191" s="675">
        <f>IFERROR(TC191*(1+LEVEL_2!#REF!),0)</f>
        <v>0</v>
      </c>
      <c r="UN191" s="675">
        <f t="shared" si="2212"/>
        <v>0</v>
      </c>
      <c r="UO191" s="675">
        <f t="shared" si="2213"/>
        <v>0</v>
      </c>
      <c r="UP191" s="675">
        <f t="shared" si="2214"/>
        <v>0</v>
      </c>
      <c r="UQ191" s="675">
        <f t="shared" si="2215"/>
        <v>0</v>
      </c>
      <c r="UR191" s="675">
        <f t="shared" si="2216"/>
        <v>0</v>
      </c>
      <c r="US191" s="675">
        <f t="shared" si="2217"/>
        <v>0</v>
      </c>
      <c r="UT191" s="675">
        <f t="shared" si="2218"/>
        <v>0</v>
      </c>
      <c r="UU191" s="675">
        <f t="shared" si="2219"/>
        <v>0</v>
      </c>
      <c r="UV191" s="675">
        <f t="shared" si="2220"/>
        <v>0</v>
      </c>
      <c r="UW191" s="676">
        <f t="shared" si="2221"/>
        <v>0</v>
      </c>
    </row>
    <row r="192" spans="1:569" s="645" customFormat="1" ht="20.100000000000001" customHeight="1">
      <c r="A192" s="677"/>
      <c r="B192" s="677"/>
      <c r="C192" s="764"/>
      <c r="D192" s="764"/>
      <c r="E192" s="856" t="s">
        <v>849</v>
      </c>
      <c r="F192" s="856" t="s">
        <v>850</v>
      </c>
      <c r="G192" s="857"/>
      <c r="H192" s="797" t="s">
        <v>154</v>
      </c>
      <c r="I192" s="858">
        <f>2*4</f>
        <v>8</v>
      </c>
      <c r="J192" s="858">
        <f>2*4</f>
        <v>8</v>
      </c>
      <c r="K192" s="859"/>
      <c r="L192" s="859"/>
      <c r="M192" s="770"/>
      <c r="N192" s="771">
        <f t="shared" si="2456"/>
        <v>4</v>
      </c>
      <c r="O192" s="772">
        <f t="shared" si="2457"/>
        <v>0</v>
      </c>
      <c r="Q192" s="860"/>
      <c r="R192" s="724">
        <v>2</v>
      </c>
      <c r="S192" s="724">
        <v>2</v>
      </c>
      <c r="T192" s="724"/>
      <c r="U192" s="724"/>
      <c r="V192" s="724"/>
      <c r="W192" s="724"/>
      <c r="X192" s="724"/>
      <c r="Y192" s="724"/>
      <c r="Z192" s="724"/>
      <c r="AA192" s="724"/>
      <c r="AB192" s="724"/>
      <c r="AC192" s="724"/>
      <c r="AD192" s="724"/>
      <c r="AE192" s="724"/>
      <c r="AF192" s="861"/>
      <c r="AH192" s="774"/>
      <c r="AI192" s="775"/>
      <c r="AJ192" s="774"/>
      <c r="AK192" s="775"/>
      <c r="AL192" s="774"/>
      <c r="AM192" s="775"/>
      <c r="AN192" s="774"/>
      <c r="AO192" s="775"/>
      <c r="AP192" s="693"/>
      <c r="AQ192" s="775"/>
      <c r="AR192" s="774"/>
      <c r="AS192" s="775"/>
      <c r="AT192" s="776"/>
      <c r="AU192" s="776"/>
      <c r="AV192" s="693"/>
      <c r="AW192" s="775"/>
      <c r="AX192" s="775"/>
      <c r="AY192" s="775"/>
      <c r="AZ192" s="775"/>
      <c r="BA192" s="693"/>
      <c r="BB192" s="693"/>
      <c r="BC192" s="774"/>
      <c r="BD192" s="775"/>
      <c r="BE192" s="777"/>
      <c r="BG192" s="790"/>
      <c r="BH192" s="790"/>
      <c r="BI192" s="790"/>
      <c r="BJ192" s="790"/>
      <c r="BK192" s="790"/>
      <c r="BL192" s="790"/>
      <c r="BM192" s="790"/>
      <c r="BN192" s="790"/>
      <c r="BO192" s="790"/>
      <c r="BP192" s="790"/>
      <c r="BQ192" s="790"/>
      <c r="BR192" s="790"/>
      <c r="BS192" s="790"/>
      <c r="BT192" s="790"/>
      <c r="BU192" s="790"/>
      <c r="BV192" s="790"/>
      <c r="BW192" s="790"/>
      <c r="BX192" s="790"/>
      <c r="BY192" s="791"/>
      <c r="CA192" s="862">
        <f>'동해기지(건축)'!BP781</f>
        <v>215000</v>
      </c>
      <c r="CB192" s="745">
        <f t="shared" si="2499"/>
        <v>1720000</v>
      </c>
      <c r="CC192" s="718"/>
      <c r="CD192" s="745">
        <f t="shared" si="2500"/>
        <v>0</v>
      </c>
      <c r="CE192" s="718"/>
      <c r="CF192" s="745">
        <f t="shared" si="2501"/>
        <v>0</v>
      </c>
      <c r="CG192" s="863">
        <f>'동해기지(건축)'!BR781</f>
        <v>60000</v>
      </c>
      <c r="CH192" s="745">
        <f t="shared" si="2502"/>
        <v>480000</v>
      </c>
      <c r="CI192" s="746">
        <f t="shared" si="2176"/>
        <v>275000</v>
      </c>
      <c r="CJ192" s="745">
        <f t="shared" si="2503"/>
        <v>2200000</v>
      </c>
      <c r="CK192" s="718"/>
      <c r="CL192" s="745">
        <f t="shared" si="2504"/>
        <v>0</v>
      </c>
      <c r="CM192" s="746">
        <f t="shared" si="2177"/>
        <v>275000</v>
      </c>
      <c r="CN192" s="745">
        <f t="shared" si="2505"/>
        <v>2200000</v>
      </c>
      <c r="CO192" s="699">
        <f t="shared" si="2506"/>
        <v>0</v>
      </c>
      <c r="CP192" s="699">
        <f t="shared" si="2506"/>
        <v>550000</v>
      </c>
      <c r="CQ192" s="699">
        <f t="shared" si="2506"/>
        <v>550000</v>
      </c>
      <c r="CR192" s="699">
        <f t="shared" si="2506"/>
        <v>0</v>
      </c>
      <c r="CS192" s="700">
        <f t="shared" si="2506"/>
        <v>0</v>
      </c>
      <c r="CT192" s="699">
        <f t="shared" si="2506"/>
        <v>0</v>
      </c>
      <c r="CU192" s="699">
        <f t="shared" si="2506"/>
        <v>0</v>
      </c>
      <c r="CV192" s="700">
        <f t="shared" si="2507"/>
        <v>0</v>
      </c>
      <c r="CW192" s="697"/>
      <c r="CX192" s="696">
        <f t="shared" si="2508"/>
        <v>0</v>
      </c>
      <c r="CY192" s="701"/>
      <c r="DA192" s="778"/>
      <c r="DB192" s="775"/>
      <c r="DC192" s="778"/>
      <c r="DD192" s="775"/>
      <c r="DE192" s="774"/>
      <c r="DF192" s="775"/>
      <c r="DG192" s="774"/>
      <c r="DH192" s="775"/>
      <c r="DI192" s="693"/>
      <c r="DJ192" s="775"/>
      <c r="DK192" s="778"/>
      <c r="DL192" s="779"/>
      <c r="DM192" s="693"/>
      <c r="DN192" s="775"/>
      <c r="DO192" s="693"/>
      <c r="DP192" s="693"/>
      <c r="DQ192" s="774"/>
      <c r="DR192" s="775"/>
      <c r="DS192" s="777"/>
      <c r="DU192" s="774"/>
      <c r="DV192" s="780"/>
      <c r="DW192" s="774"/>
      <c r="DX192" s="780"/>
      <c r="DY192" s="778"/>
      <c r="DZ192" s="780"/>
      <c r="EA192" s="778"/>
      <c r="EB192" s="780"/>
      <c r="EC192" s="703"/>
      <c r="ED192" s="780"/>
      <c r="EE192" s="778"/>
      <c r="EF192" s="779"/>
      <c r="EG192" s="703"/>
      <c r="EH192" s="780"/>
      <c r="EI192" s="703"/>
      <c r="EJ192" s="703"/>
      <c r="EK192" s="778"/>
      <c r="EL192" s="780"/>
      <c r="EM192" s="781"/>
      <c r="EO192" s="778"/>
      <c r="EP192" s="780"/>
      <c r="EQ192" s="778"/>
      <c r="ER192" s="780"/>
      <c r="ES192" s="778"/>
      <c r="ET192" s="780"/>
      <c r="EU192" s="778"/>
      <c r="EV192" s="780"/>
      <c r="EW192" s="703"/>
      <c r="EX192" s="780"/>
      <c r="EY192" s="778"/>
      <c r="EZ192" s="779"/>
      <c r="FA192" s="703"/>
      <c r="FB192" s="780"/>
      <c r="FC192" s="703"/>
      <c r="FD192" s="703"/>
      <c r="FE192" s="778"/>
      <c r="FF192" s="780"/>
      <c r="FG192" s="782"/>
      <c r="FI192" s="774"/>
      <c r="FJ192" s="775"/>
      <c r="FK192" s="774"/>
      <c r="FL192" s="775"/>
      <c r="FM192" s="774"/>
      <c r="FN192" s="775"/>
      <c r="FO192" s="774"/>
      <c r="FP192" s="775"/>
      <c r="FQ192" s="693"/>
      <c r="FR192" s="775"/>
      <c r="FS192" s="774"/>
      <c r="FT192" s="775"/>
      <c r="FU192" s="693"/>
      <c r="FV192" s="775"/>
      <c r="FW192" s="693"/>
      <c r="FX192" s="693"/>
      <c r="FY192" s="774"/>
      <c r="FZ192" s="775"/>
      <c r="GA192" s="782"/>
      <c r="GC192" s="774"/>
      <c r="GD192" s="775"/>
      <c r="GE192" s="774"/>
      <c r="GF192" s="775"/>
      <c r="GG192" s="774"/>
      <c r="GH192" s="775"/>
      <c r="GI192" s="774"/>
      <c r="GJ192" s="775"/>
      <c r="GK192" s="693"/>
      <c r="GL192" s="775"/>
      <c r="GM192" s="774"/>
      <c r="GN192" s="775"/>
      <c r="GO192" s="693"/>
      <c r="GP192" s="775"/>
      <c r="GQ192" s="693"/>
      <c r="GR192" s="693"/>
      <c r="GS192" s="774"/>
      <c r="GT192" s="775"/>
      <c r="GU192" s="782"/>
      <c r="GW192" s="790"/>
      <c r="GX192" s="790"/>
      <c r="GY192" s="790"/>
      <c r="GZ192" s="790"/>
      <c r="HA192" s="790"/>
      <c r="HB192" s="790"/>
      <c r="HC192" s="790"/>
      <c r="HD192" s="790"/>
      <c r="HE192" s="790"/>
      <c r="HF192" s="790"/>
      <c r="HG192" s="790"/>
      <c r="HH192" s="790"/>
      <c r="HI192" s="790"/>
      <c r="HJ192" s="790"/>
      <c r="HK192" s="790"/>
      <c r="HL192" s="790"/>
      <c r="HM192" s="790"/>
      <c r="HN192" s="790"/>
      <c r="HO192" s="791"/>
      <c r="HQ192" s="783"/>
      <c r="HR192" s="784"/>
      <c r="HS192" s="783"/>
      <c r="HT192" s="784"/>
      <c r="HU192" s="783"/>
      <c r="HV192" s="784"/>
      <c r="HW192" s="783"/>
      <c r="HX192" s="784"/>
      <c r="HY192" s="707"/>
      <c r="HZ192" s="784"/>
      <c r="IA192" s="783"/>
      <c r="IB192" s="784"/>
      <c r="IC192" s="707"/>
      <c r="ID192" s="784"/>
      <c r="IE192" s="706"/>
      <c r="IF192" s="706"/>
      <c r="IG192" s="783"/>
      <c r="IH192" s="784"/>
      <c r="II192" s="782"/>
      <c r="IK192" s="783"/>
      <c r="IL192" s="784"/>
      <c r="IM192" s="783"/>
      <c r="IN192" s="784"/>
      <c r="IO192" s="783"/>
      <c r="IP192" s="784"/>
      <c r="IQ192" s="783"/>
      <c r="IR192" s="784"/>
      <c r="IS192" s="707"/>
      <c r="IT192" s="784"/>
      <c r="IU192" s="783"/>
      <c r="IV192" s="784"/>
      <c r="IW192" s="707"/>
      <c r="IX192" s="784"/>
      <c r="IY192" s="706"/>
      <c r="IZ192" s="706"/>
      <c r="JA192" s="783"/>
      <c r="JB192" s="784"/>
      <c r="JC192" s="782"/>
      <c r="JE192" s="783"/>
      <c r="JF192" s="784"/>
      <c r="JG192" s="783"/>
      <c r="JH192" s="784"/>
      <c r="JI192" s="783"/>
      <c r="JJ192" s="784"/>
      <c r="JK192" s="783"/>
      <c r="JL192" s="784"/>
      <c r="JM192" s="707"/>
      <c r="JN192" s="784"/>
      <c r="JO192" s="783"/>
      <c r="JP192" s="784"/>
      <c r="JQ192" s="707"/>
      <c r="JR192" s="784"/>
      <c r="JS192" s="706"/>
      <c r="JT192" s="706"/>
      <c r="JU192" s="783"/>
      <c r="JV192" s="784"/>
      <c r="JW192" s="782"/>
      <c r="JY192" s="783"/>
      <c r="JZ192" s="784"/>
      <c r="KA192" s="783"/>
      <c r="KB192" s="784"/>
      <c r="KC192" s="783"/>
      <c r="KD192" s="784"/>
      <c r="KE192" s="783"/>
      <c r="KF192" s="784"/>
      <c r="KG192" s="707"/>
      <c r="KH192" s="784"/>
      <c r="KI192" s="783"/>
      <c r="KJ192" s="784"/>
      <c r="KK192" s="707"/>
      <c r="KL192" s="784"/>
      <c r="KM192" s="706"/>
      <c r="KN192" s="706"/>
      <c r="KO192" s="783"/>
      <c r="KP192" s="784"/>
      <c r="KQ192" s="782"/>
      <c r="KS192" s="783"/>
      <c r="KT192" s="784"/>
      <c r="KU192" s="783"/>
      <c r="KV192" s="784"/>
      <c r="KW192" s="783"/>
      <c r="KX192" s="784"/>
      <c r="KY192" s="783"/>
      <c r="KZ192" s="784"/>
      <c r="LA192" s="707"/>
      <c r="LB192" s="784"/>
      <c r="LC192" s="783"/>
      <c r="LD192" s="784"/>
      <c r="LE192" s="707"/>
      <c r="LF192" s="784"/>
      <c r="LG192" s="706"/>
      <c r="LH192" s="706"/>
      <c r="LI192" s="783"/>
      <c r="LJ192" s="784"/>
      <c r="LK192" s="782"/>
      <c r="LM192" s="783"/>
      <c r="LN192" s="784"/>
      <c r="LO192" s="783"/>
      <c r="LP192" s="784"/>
      <c r="LQ192" s="783"/>
      <c r="LR192" s="784"/>
      <c r="LS192" s="783"/>
      <c r="LT192" s="784"/>
      <c r="LU192" s="707"/>
      <c r="LV192" s="784"/>
      <c r="LW192" s="783"/>
      <c r="LX192" s="784"/>
      <c r="LY192" s="707"/>
      <c r="LZ192" s="784"/>
      <c r="MA192" s="706"/>
      <c r="MB192" s="706"/>
      <c r="MC192" s="783"/>
      <c r="MD192" s="784"/>
      <c r="ME192" s="782"/>
      <c r="MG192" s="783"/>
      <c r="MH192" s="784"/>
      <c r="MI192" s="783"/>
      <c r="MJ192" s="784"/>
      <c r="MK192" s="783"/>
      <c r="ML192" s="784"/>
      <c r="MM192" s="783"/>
      <c r="MN192" s="784"/>
      <c r="MO192" s="707"/>
      <c r="MP192" s="784"/>
      <c r="MQ192" s="783"/>
      <c r="MR192" s="784"/>
      <c r="MS192" s="707"/>
      <c r="MT192" s="784"/>
      <c r="MU192" s="706"/>
      <c r="MV192" s="706"/>
      <c r="MW192" s="783"/>
      <c r="MX192" s="784"/>
      <c r="MY192" s="782"/>
      <c r="NA192" s="783"/>
      <c r="NB192" s="784"/>
      <c r="NC192" s="783"/>
      <c r="ND192" s="784"/>
      <c r="NE192" s="783"/>
      <c r="NF192" s="784"/>
      <c r="NG192" s="783"/>
      <c r="NH192" s="784"/>
      <c r="NI192" s="707"/>
      <c r="NJ192" s="784"/>
      <c r="NK192" s="783"/>
      <c r="NL192" s="784"/>
      <c r="NM192" s="707"/>
      <c r="NN192" s="784"/>
      <c r="NO192" s="706"/>
      <c r="NP192" s="706"/>
      <c r="NQ192" s="783"/>
      <c r="NR192" s="784"/>
      <c r="NS192" s="782"/>
      <c r="NU192" s="783"/>
      <c r="NV192" s="784"/>
      <c r="NW192" s="783"/>
      <c r="NX192" s="784"/>
      <c r="NY192" s="783"/>
      <c r="NZ192" s="784"/>
      <c r="OA192" s="783"/>
      <c r="OB192" s="784"/>
      <c r="OC192" s="707"/>
      <c r="OD192" s="784"/>
      <c r="OE192" s="783"/>
      <c r="OF192" s="784"/>
      <c r="OG192" s="707"/>
      <c r="OH192" s="784"/>
      <c r="OI192" s="706"/>
      <c r="OJ192" s="706"/>
      <c r="OK192" s="783"/>
      <c r="OL192" s="784"/>
      <c r="OM192" s="782"/>
      <c r="OO192" s="783"/>
      <c r="OP192" s="784"/>
      <c r="OQ192" s="783"/>
      <c r="OR192" s="784"/>
      <c r="OS192" s="783"/>
      <c r="OT192" s="784"/>
      <c r="OU192" s="783"/>
      <c r="OV192" s="784"/>
      <c r="OW192" s="707"/>
      <c r="OX192" s="784"/>
      <c r="OY192" s="783"/>
      <c r="OZ192" s="784"/>
      <c r="PA192" s="707"/>
      <c r="PB192" s="784"/>
      <c r="PC192" s="706"/>
      <c r="PD192" s="706"/>
      <c r="PE192" s="783"/>
      <c r="PF192" s="784"/>
      <c r="PG192" s="782"/>
      <c r="PI192" s="783"/>
      <c r="PJ192" s="784"/>
      <c r="PK192" s="783"/>
      <c r="PL192" s="784"/>
      <c r="PM192" s="783"/>
      <c r="PN192" s="784"/>
      <c r="PO192" s="783"/>
      <c r="PP192" s="784"/>
      <c r="PQ192" s="707"/>
      <c r="PR192" s="784"/>
      <c r="PS192" s="783"/>
      <c r="PT192" s="784"/>
      <c r="PU192" s="707"/>
      <c r="PV192" s="784"/>
      <c r="PW192" s="706"/>
      <c r="PX192" s="706"/>
      <c r="PY192" s="783"/>
      <c r="PZ192" s="784"/>
      <c r="QA192" s="782"/>
      <c r="QC192" s="783"/>
      <c r="QD192" s="784"/>
      <c r="QE192" s="783"/>
      <c r="QF192" s="784"/>
      <c r="QG192" s="783"/>
      <c r="QH192" s="784"/>
      <c r="QI192" s="783"/>
      <c r="QJ192" s="784"/>
      <c r="QK192" s="707"/>
      <c r="QL192" s="784"/>
      <c r="QM192" s="783"/>
      <c r="QN192" s="784"/>
      <c r="QO192" s="707"/>
      <c r="QP192" s="784"/>
      <c r="QQ192" s="706"/>
      <c r="QR192" s="706"/>
      <c r="QS192" s="783"/>
      <c r="QT192" s="784"/>
      <c r="QU192" s="782"/>
      <c r="RA192" s="785"/>
      <c r="RB192" s="785"/>
      <c r="RC192" s="677"/>
      <c r="RD192" s="677"/>
      <c r="RE192" s="677"/>
      <c r="RF192" s="677"/>
      <c r="RG192" s="677"/>
      <c r="RH192" s="677"/>
      <c r="RI192" s="677"/>
      <c r="RJ192" s="677"/>
      <c r="RK192" s="677"/>
      <c r="RL192" s="677"/>
      <c r="RM192" s="677"/>
      <c r="RN192" s="677"/>
      <c r="RO192" s="677"/>
      <c r="RP192" s="677"/>
      <c r="RQ192" s="677"/>
      <c r="RR192" s="677"/>
      <c r="RS192" s="677"/>
      <c r="RT192" s="677"/>
      <c r="RV192" s="675"/>
      <c r="RW192" s="675"/>
      <c r="RX192" s="675"/>
      <c r="RY192" s="675"/>
      <c r="RZ192" s="675"/>
      <c r="SA192" s="675"/>
      <c r="SB192" s="675"/>
      <c r="SC192" s="675"/>
      <c r="SD192" s="675"/>
      <c r="SE192" s="675"/>
      <c r="SG192" s="675"/>
      <c r="SH192" s="675"/>
      <c r="SI192" s="675"/>
      <c r="SJ192" s="675"/>
      <c r="SK192" s="675"/>
      <c r="SL192" s="675"/>
      <c r="SM192" s="675"/>
      <c r="SN192" s="675"/>
      <c r="SO192" s="675"/>
      <c r="SP192" s="675"/>
      <c r="SQ192" s="675"/>
      <c r="SR192" s="675"/>
      <c r="SS192" s="675"/>
      <c r="ST192" s="675"/>
      <c r="SU192" s="675"/>
      <c r="SV192" s="675"/>
      <c r="SW192" s="675"/>
      <c r="SX192" s="675"/>
      <c r="SY192" s="675"/>
      <c r="SZ192" s="675"/>
      <c r="TA192" s="675"/>
      <c r="TB192" s="675"/>
      <c r="TC192" s="675"/>
      <c r="TE192" s="675"/>
      <c r="TF192" s="675"/>
      <c r="TG192" s="675"/>
      <c r="TH192" s="675"/>
      <c r="TI192" s="675"/>
      <c r="TJ192" s="675"/>
      <c r="TK192" s="675"/>
      <c r="TL192" s="675"/>
      <c r="TM192" s="675"/>
      <c r="TN192" s="676"/>
      <c r="TP192" s="675"/>
      <c r="TQ192" s="675"/>
      <c r="TR192" s="675"/>
      <c r="TS192" s="675"/>
      <c r="TT192" s="675"/>
      <c r="TU192" s="675"/>
      <c r="TV192" s="675"/>
      <c r="TW192" s="675"/>
      <c r="TX192" s="675"/>
      <c r="TY192" s="675"/>
      <c r="TZ192" s="675"/>
      <c r="UA192" s="675"/>
      <c r="UB192" s="675"/>
      <c r="UC192" s="675"/>
      <c r="UD192" s="675"/>
      <c r="UE192" s="675"/>
      <c r="UF192" s="675"/>
      <c r="UG192" s="675"/>
      <c r="UH192" s="675"/>
      <c r="UI192" s="675"/>
      <c r="UJ192" s="675"/>
      <c r="UK192" s="675"/>
      <c r="UL192" s="675"/>
      <c r="UN192" s="675"/>
      <c r="UO192" s="675"/>
      <c r="UP192" s="675"/>
      <c r="UQ192" s="675"/>
      <c r="UR192" s="675"/>
      <c r="US192" s="675"/>
      <c r="UT192" s="675"/>
      <c r="UU192" s="675"/>
      <c r="UV192" s="675"/>
      <c r="UW192" s="676"/>
    </row>
    <row r="193" spans="1:569" s="645" customFormat="1" ht="20.100000000000001" customHeight="1">
      <c r="A193" s="677"/>
      <c r="B193" s="677"/>
      <c r="C193" s="764"/>
      <c r="D193" s="764"/>
      <c r="E193" s="856" t="s">
        <v>851</v>
      </c>
      <c r="F193" s="856" t="s">
        <v>852</v>
      </c>
      <c r="G193" s="857"/>
      <c r="H193" s="797" t="s">
        <v>154</v>
      </c>
      <c r="I193" s="858">
        <f>6*4</f>
        <v>24</v>
      </c>
      <c r="J193" s="858">
        <f>6*4</f>
        <v>24</v>
      </c>
      <c r="K193" s="859"/>
      <c r="L193" s="859"/>
      <c r="M193" s="770"/>
      <c r="N193" s="771">
        <f t="shared" si="2456"/>
        <v>12</v>
      </c>
      <c r="O193" s="772">
        <f t="shared" si="2457"/>
        <v>0</v>
      </c>
      <c r="Q193" s="860"/>
      <c r="R193" s="724">
        <v>6</v>
      </c>
      <c r="S193" s="724">
        <v>6</v>
      </c>
      <c r="T193" s="724"/>
      <c r="U193" s="724"/>
      <c r="V193" s="724"/>
      <c r="W193" s="724"/>
      <c r="X193" s="724"/>
      <c r="Y193" s="724"/>
      <c r="Z193" s="724"/>
      <c r="AA193" s="724"/>
      <c r="AB193" s="724"/>
      <c r="AC193" s="724"/>
      <c r="AD193" s="724"/>
      <c r="AE193" s="724"/>
      <c r="AF193" s="861"/>
      <c r="AH193" s="774"/>
      <c r="AI193" s="775"/>
      <c r="AJ193" s="774"/>
      <c r="AK193" s="775"/>
      <c r="AL193" s="774"/>
      <c r="AM193" s="775"/>
      <c r="AN193" s="774"/>
      <c r="AO193" s="775"/>
      <c r="AP193" s="693"/>
      <c r="AQ193" s="775"/>
      <c r="AR193" s="774"/>
      <c r="AS193" s="775"/>
      <c r="AT193" s="776"/>
      <c r="AU193" s="776"/>
      <c r="AV193" s="693"/>
      <c r="AW193" s="775"/>
      <c r="AX193" s="775"/>
      <c r="AY193" s="775"/>
      <c r="AZ193" s="775"/>
      <c r="BA193" s="693"/>
      <c r="BB193" s="693"/>
      <c r="BC193" s="774"/>
      <c r="BD193" s="775"/>
      <c r="BE193" s="777"/>
      <c r="BG193" s="790"/>
      <c r="BH193" s="790"/>
      <c r="BI193" s="790"/>
      <c r="BJ193" s="790"/>
      <c r="BK193" s="790"/>
      <c r="BL193" s="790"/>
      <c r="BM193" s="790"/>
      <c r="BN193" s="790"/>
      <c r="BO193" s="790"/>
      <c r="BP193" s="790"/>
      <c r="BQ193" s="790"/>
      <c r="BR193" s="790"/>
      <c r="BS193" s="790"/>
      <c r="BT193" s="790"/>
      <c r="BU193" s="790"/>
      <c r="BV193" s="790"/>
      <c r="BW193" s="790"/>
      <c r="BX193" s="790"/>
      <c r="BY193" s="791"/>
      <c r="CA193" s="862">
        <f>'동해기지(건축)'!BP782</f>
        <v>110000</v>
      </c>
      <c r="CB193" s="745">
        <f t="shared" si="2499"/>
        <v>2640000</v>
      </c>
      <c r="CC193" s="718"/>
      <c r="CD193" s="745">
        <f t="shared" si="2500"/>
        <v>0</v>
      </c>
      <c r="CE193" s="718"/>
      <c r="CF193" s="745">
        <f t="shared" si="2501"/>
        <v>0</v>
      </c>
      <c r="CG193" s="863">
        <f>'동해기지(건축)'!BR782</f>
        <v>30000</v>
      </c>
      <c r="CH193" s="745">
        <f t="shared" si="2502"/>
        <v>720000</v>
      </c>
      <c r="CI193" s="746">
        <f t="shared" si="2176"/>
        <v>140000</v>
      </c>
      <c r="CJ193" s="745">
        <f t="shared" si="2503"/>
        <v>3360000</v>
      </c>
      <c r="CK193" s="718"/>
      <c r="CL193" s="745">
        <f t="shared" si="2504"/>
        <v>0</v>
      </c>
      <c r="CM193" s="746">
        <f t="shared" si="2177"/>
        <v>140000</v>
      </c>
      <c r="CN193" s="745">
        <f t="shared" si="2505"/>
        <v>3360000</v>
      </c>
      <c r="CO193" s="699">
        <f t="shared" si="2506"/>
        <v>0</v>
      </c>
      <c r="CP193" s="699">
        <f t="shared" si="2506"/>
        <v>840000</v>
      </c>
      <c r="CQ193" s="699">
        <f t="shared" si="2506"/>
        <v>840000</v>
      </c>
      <c r="CR193" s="699">
        <f t="shared" si="2506"/>
        <v>0</v>
      </c>
      <c r="CS193" s="700">
        <f t="shared" si="2506"/>
        <v>0</v>
      </c>
      <c r="CT193" s="699">
        <f t="shared" si="2506"/>
        <v>0</v>
      </c>
      <c r="CU193" s="699">
        <f t="shared" si="2506"/>
        <v>0</v>
      </c>
      <c r="CV193" s="700">
        <f t="shared" si="2507"/>
        <v>0</v>
      </c>
      <c r="CW193" s="697"/>
      <c r="CX193" s="696">
        <f t="shared" si="2508"/>
        <v>0</v>
      </c>
      <c r="CY193" s="701"/>
      <c r="DA193" s="778"/>
      <c r="DB193" s="775"/>
      <c r="DC193" s="778"/>
      <c r="DD193" s="775"/>
      <c r="DE193" s="774"/>
      <c r="DF193" s="775"/>
      <c r="DG193" s="774"/>
      <c r="DH193" s="775"/>
      <c r="DI193" s="693"/>
      <c r="DJ193" s="775"/>
      <c r="DK193" s="778"/>
      <c r="DL193" s="779"/>
      <c r="DM193" s="693"/>
      <c r="DN193" s="775"/>
      <c r="DO193" s="693"/>
      <c r="DP193" s="693"/>
      <c r="DQ193" s="774"/>
      <c r="DR193" s="775"/>
      <c r="DS193" s="777"/>
      <c r="DU193" s="774"/>
      <c r="DV193" s="780"/>
      <c r="DW193" s="774"/>
      <c r="DX193" s="780"/>
      <c r="DY193" s="778"/>
      <c r="DZ193" s="780"/>
      <c r="EA193" s="778"/>
      <c r="EB193" s="780"/>
      <c r="EC193" s="703"/>
      <c r="ED193" s="780"/>
      <c r="EE193" s="778"/>
      <c r="EF193" s="779"/>
      <c r="EG193" s="703"/>
      <c r="EH193" s="780"/>
      <c r="EI193" s="703"/>
      <c r="EJ193" s="703"/>
      <c r="EK193" s="778"/>
      <c r="EL193" s="780"/>
      <c r="EM193" s="781"/>
      <c r="EO193" s="778"/>
      <c r="EP193" s="780"/>
      <c r="EQ193" s="778"/>
      <c r="ER193" s="780"/>
      <c r="ES193" s="778"/>
      <c r="ET193" s="780"/>
      <c r="EU193" s="778"/>
      <c r="EV193" s="780"/>
      <c r="EW193" s="703"/>
      <c r="EX193" s="780"/>
      <c r="EY193" s="778"/>
      <c r="EZ193" s="779"/>
      <c r="FA193" s="703"/>
      <c r="FB193" s="780"/>
      <c r="FC193" s="703"/>
      <c r="FD193" s="703"/>
      <c r="FE193" s="778"/>
      <c r="FF193" s="780"/>
      <c r="FG193" s="782"/>
      <c r="FI193" s="774"/>
      <c r="FJ193" s="775"/>
      <c r="FK193" s="774"/>
      <c r="FL193" s="775"/>
      <c r="FM193" s="774"/>
      <c r="FN193" s="775"/>
      <c r="FO193" s="774"/>
      <c r="FP193" s="775"/>
      <c r="FQ193" s="693"/>
      <c r="FR193" s="775"/>
      <c r="FS193" s="774"/>
      <c r="FT193" s="775"/>
      <c r="FU193" s="693"/>
      <c r="FV193" s="775"/>
      <c r="FW193" s="693"/>
      <c r="FX193" s="693"/>
      <c r="FY193" s="774"/>
      <c r="FZ193" s="775"/>
      <c r="GA193" s="782"/>
      <c r="GC193" s="774"/>
      <c r="GD193" s="775"/>
      <c r="GE193" s="774"/>
      <c r="GF193" s="775"/>
      <c r="GG193" s="774"/>
      <c r="GH193" s="775"/>
      <c r="GI193" s="774"/>
      <c r="GJ193" s="775"/>
      <c r="GK193" s="693"/>
      <c r="GL193" s="775"/>
      <c r="GM193" s="774"/>
      <c r="GN193" s="775"/>
      <c r="GO193" s="693"/>
      <c r="GP193" s="775"/>
      <c r="GQ193" s="693"/>
      <c r="GR193" s="693"/>
      <c r="GS193" s="774"/>
      <c r="GT193" s="775"/>
      <c r="GU193" s="782"/>
      <c r="GW193" s="790"/>
      <c r="GX193" s="790"/>
      <c r="GY193" s="790"/>
      <c r="GZ193" s="790"/>
      <c r="HA193" s="790"/>
      <c r="HB193" s="790"/>
      <c r="HC193" s="790"/>
      <c r="HD193" s="790"/>
      <c r="HE193" s="790"/>
      <c r="HF193" s="790"/>
      <c r="HG193" s="790"/>
      <c r="HH193" s="790"/>
      <c r="HI193" s="790"/>
      <c r="HJ193" s="790"/>
      <c r="HK193" s="790"/>
      <c r="HL193" s="790"/>
      <c r="HM193" s="790"/>
      <c r="HN193" s="790"/>
      <c r="HO193" s="791"/>
      <c r="HQ193" s="783"/>
      <c r="HR193" s="784"/>
      <c r="HS193" s="783"/>
      <c r="HT193" s="784"/>
      <c r="HU193" s="783"/>
      <c r="HV193" s="784"/>
      <c r="HW193" s="783"/>
      <c r="HX193" s="784"/>
      <c r="HY193" s="707"/>
      <c r="HZ193" s="784"/>
      <c r="IA193" s="783"/>
      <c r="IB193" s="784"/>
      <c r="IC193" s="707"/>
      <c r="ID193" s="784"/>
      <c r="IE193" s="706"/>
      <c r="IF193" s="706"/>
      <c r="IG193" s="783"/>
      <c r="IH193" s="784"/>
      <c r="II193" s="782"/>
      <c r="IK193" s="783"/>
      <c r="IL193" s="784"/>
      <c r="IM193" s="783"/>
      <c r="IN193" s="784"/>
      <c r="IO193" s="783"/>
      <c r="IP193" s="784"/>
      <c r="IQ193" s="783"/>
      <c r="IR193" s="784"/>
      <c r="IS193" s="707"/>
      <c r="IT193" s="784"/>
      <c r="IU193" s="783"/>
      <c r="IV193" s="784"/>
      <c r="IW193" s="707"/>
      <c r="IX193" s="784"/>
      <c r="IY193" s="706"/>
      <c r="IZ193" s="706"/>
      <c r="JA193" s="783"/>
      <c r="JB193" s="784"/>
      <c r="JC193" s="782"/>
      <c r="JE193" s="783"/>
      <c r="JF193" s="784"/>
      <c r="JG193" s="783"/>
      <c r="JH193" s="784"/>
      <c r="JI193" s="783"/>
      <c r="JJ193" s="784"/>
      <c r="JK193" s="783"/>
      <c r="JL193" s="784"/>
      <c r="JM193" s="707"/>
      <c r="JN193" s="784"/>
      <c r="JO193" s="783"/>
      <c r="JP193" s="784"/>
      <c r="JQ193" s="707"/>
      <c r="JR193" s="784"/>
      <c r="JS193" s="706"/>
      <c r="JT193" s="706"/>
      <c r="JU193" s="783"/>
      <c r="JV193" s="784"/>
      <c r="JW193" s="782"/>
      <c r="JY193" s="783"/>
      <c r="JZ193" s="784"/>
      <c r="KA193" s="783"/>
      <c r="KB193" s="784"/>
      <c r="KC193" s="783"/>
      <c r="KD193" s="784"/>
      <c r="KE193" s="783"/>
      <c r="KF193" s="784"/>
      <c r="KG193" s="707"/>
      <c r="KH193" s="784"/>
      <c r="KI193" s="783"/>
      <c r="KJ193" s="784"/>
      <c r="KK193" s="707"/>
      <c r="KL193" s="784"/>
      <c r="KM193" s="706"/>
      <c r="KN193" s="706"/>
      <c r="KO193" s="783"/>
      <c r="KP193" s="784"/>
      <c r="KQ193" s="782"/>
      <c r="KS193" s="783"/>
      <c r="KT193" s="784"/>
      <c r="KU193" s="783"/>
      <c r="KV193" s="784"/>
      <c r="KW193" s="783"/>
      <c r="KX193" s="784"/>
      <c r="KY193" s="783"/>
      <c r="KZ193" s="784"/>
      <c r="LA193" s="707"/>
      <c r="LB193" s="784"/>
      <c r="LC193" s="783"/>
      <c r="LD193" s="784"/>
      <c r="LE193" s="707"/>
      <c r="LF193" s="784"/>
      <c r="LG193" s="706"/>
      <c r="LH193" s="706"/>
      <c r="LI193" s="783"/>
      <c r="LJ193" s="784"/>
      <c r="LK193" s="782"/>
      <c r="LM193" s="783"/>
      <c r="LN193" s="784"/>
      <c r="LO193" s="783"/>
      <c r="LP193" s="784"/>
      <c r="LQ193" s="783"/>
      <c r="LR193" s="784"/>
      <c r="LS193" s="783"/>
      <c r="LT193" s="784"/>
      <c r="LU193" s="707"/>
      <c r="LV193" s="784"/>
      <c r="LW193" s="783"/>
      <c r="LX193" s="784"/>
      <c r="LY193" s="707"/>
      <c r="LZ193" s="784"/>
      <c r="MA193" s="706"/>
      <c r="MB193" s="706"/>
      <c r="MC193" s="783"/>
      <c r="MD193" s="784"/>
      <c r="ME193" s="782"/>
      <c r="MG193" s="783"/>
      <c r="MH193" s="784"/>
      <c r="MI193" s="783"/>
      <c r="MJ193" s="784"/>
      <c r="MK193" s="783"/>
      <c r="ML193" s="784"/>
      <c r="MM193" s="783"/>
      <c r="MN193" s="784"/>
      <c r="MO193" s="707"/>
      <c r="MP193" s="784"/>
      <c r="MQ193" s="783"/>
      <c r="MR193" s="784"/>
      <c r="MS193" s="707"/>
      <c r="MT193" s="784"/>
      <c r="MU193" s="706"/>
      <c r="MV193" s="706"/>
      <c r="MW193" s="783"/>
      <c r="MX193" s="784"/>
      <c r="MY193" s="782"/>
      <c r="NA193" s="783"/>
      <c r="NB193" s="784"/>
      <c r="NC193" s="783"/>
      <c r="ND193" s="784"/>
      <c r="NE193" s="783"/>
      <c r="NF193" s="784"/>
      <c r="NG193" s="783"/>
      <c r="NH193" s="784"/>
      <c r="NI193" s="707"/>
      <c r="NJ193" s="784"/>
      <c r="NK193" s="783"/>
      <c r="NL193" s="784"/>
      <c r="NM193" s="707"/>
      <c r="NN193" s="784"/>
      <c r="NO193" s="706"/>
      <c r="NP193" s="706"/>
      <c r="NQ193" s="783"/>
      <c r="NR193" s="784"/>
      <c r="NS193" s="782"/>
      <c r="NU193" s="783"/>
      <c r="NV193" s="784"/>
      <c r="NW193" s="783"/>
      <c r="NX193" s="784"/>
      <c r="NY193" s="783"/>
      <c r="NZ193" s="784"/>
      <c r="OA193" s="783"/>
      <c r="OB193" s="784"/>
      <c r="OC193" s="707"/>
      <c r="OD193" s="784"/>
      <c r="OE193" s="783"/>
      <c r="OF193" s="784"/>
      <c r="OG193" s="707"/>
      <c r="OH193" s="784"/>
      <c r="OI193" s="706"/>
      <c r="OJ193" s="706"/>
      <c r="OK193" s="783"/>
      <c r="OL193" s="784"/>
      <c r="OM193" s="782"/>
      <c r="OO193" s="783"/>
      <c r="OP193" s="784"/>
      <c r="OQ193" s="783"/>
      <c r="OR193" s="784"/>
      <c r="OS193" s="783"/>
      <c r="OT193" s="784"/>
      <c r="OU193" s="783"/>
      <c r="OV193" s="784"/>
      <c r="OW193" s="707"/>
      <c r="OX193" s="784"/>
      <c r="OY193" s="783"/>
      <c r="OZ193" s="784"/>
      <c r="PA193" s="707"/>
      <c r="PB193" s="784"/>
      <c r="PC193" s="706"/>
      <c r="PD193" s="706"/>
      <c r="PE193" s="783"/>
      <c r="PF193" s="784"/>
      <c r="PG193" s="782"/>
      <c r="PI193" s="783"/>
      <c r="PJ193" s="784"/>
      <c r="PK193" s="783"/>
      <c r="PL193" s="784"/>
      <c r="PM193" s="783"/>
      <c r="PN193" s="784"/>
      <c r="PO193" s="783"/>
      <c r="PP193" s="784"/>
      <c r="PQ193" s="707"/>
      <c r="PR193" s="784"/>
      <c r="PS193" s="783"/>
      <c r="PT193" s="784"/>
      <c r="PU193" s="707"/>
      <c r="PV193" s="784"/>
      <c r="PW193" s="706"/>
      <c r="PX193" s="706"/>
      <c r="PY193" s="783"/>
      <c r="PZ193" s="784"/>
      <c r="QA193" s="782"/>
      <c r="QC193" s="783"/>
      <c r="QD193" s="784"/>
      <c r="QE193" s="783"/>
      <c r="QF193" s="784"/>
      <c r="QG193" s="783"/>
      <c r="QH193" s="784"/>
      <c r="QI193" s="783"/>
      <c r="QJ193" s="784"/>
      <c r="QK193" s="707"/>
      <c r="QL193" s="784"/>
      <c r="QM193" s="783"/>
      <c r="QN193" s="784"/>
      <c r="QO193" s="707"/>
      <c r="QP193" s="784"/>
      <c r="QQ193" s="706"/>
      <c r="QR193" s="706"/>
      <c r="QS193" s="783"/>
      <c r="QT193" s="784"/>
      <c r="QU193" s="782"/>
      <c r="RA193" s="785"/>
      <c r="RB193" s="785"/>
      <c r="RC193" s="677"/>
      <c r="RD193" s="677"/>
      <c r="RE193" s="677"/>
      <c r="RF193" s="677"/>
      <c r="RG193" s="677"/>
      <c r="RH193" s="677"/>
      <c r="RI193" s="677"/>
      <c r="RJ193" s="677"/>
      <c r="RK193" s="677"/>
      <c r="RL193" s="677"/>
      <c r="RM193" s="677"/>
      <c r="RN193" s="677"/>
      <c r="RO193" s="677"/>
      <c r="RP193" s="677"/>
      <c r="RQ193" s="677"/>
      <c r="RR193" s="677"/>
      <c r="RS193" s="677"/>
      <c r="RT193" s="677"/>
      <c r="RV193" s="675"/>
      <c r="RW193" s="675"/>
      <c r="RX193" s="675"/>
      <c r="RY193" s="675"/>
      <c r="RZ193" s="675"/>
      <c r="SA193" s="675"/>
      <c r="SB193" s="675"/>
      <c r="SC193" s="675"/>
      <c r="SD193" s="675"/>
      <c r="SE193" s="675"/>
      <c r="SG193" s="675"/>
      <c r="SH193" s="675"/>
      <c r="SI193" s="675"/>
      <c r="SJ193" s="675"/>
      <c r="SK193" s="675"/>
      <c r="SL193" s="675"/>
      <c r="SM193" s="675"/>
      <c r="SN193" s="675"/>
      <c r="SO193" s="675"/>
      <c r="SP193" s="675"/>
      <c r="SQ193" s="675"/>
      <c r="SR193" s="675"/>
      <c r="SS193" s="675"/>
      <c r="ST193" s="675"/>
      <c r="SU193" s="675"/>
      <c r="SV193" s="675"/>
      <c r="SW193" s="675"/>
      <c r="SX193" s="675"/>
      <c r="SY193" s="675"/>
      <c r="SZ193" s="675"/>
      <c r="TA193" s="675"/>
      <c r="TB193" s="675"/>
      <c r="TC193" s="675"/>
      <c r="TE193" s="675"/>
      <c r="TF193" s="675"/>
      <c r="TG193" s="675"/>
      <c r="TH193" s="675"/>
      <c r="TI193" s="675"/>
      <c r="TJ193" s="675"/>
      <c r="TK193" s="675"/>
      <c r="TL193" s="675"/>
      <c r="TM193" s="675"/>
      <c r="TN193" s="676"/>
      <c r="TP193" s="675"/>
      <c r="TQ193" s="675"/>
      <c r="TR193" s="675"/>
      <c r="TS193" s="675"/>
      <c r="TT193" s="675"/>
      <c r="TU193" s="675"/>
      <c r="TV193" s="675"/>
      <c r="TW193" s="675"/>
      <c r="TX193" s="675"/>
      <c r="TY193" s="675"/>
      <c r="TZ193" s="675"/>
      <c r="UA193" s="675"/>
      <c r="UB193" s="675"/>
      <c r="UC193" s="675"/>
      <c r="UD193" s="675"/>
      <c r="UE193" s="675"/>
      <c r="UF193" s="675"/>
      <c r="UG193" s="675"/>
      <c r="UH193" s="675"/>
      <c r="UI193" s="675"/>
      <c r="UJ193" s="675"/>
      <c r="UK193" s="675"/>
      <c r="UL193" s="675"/>
      <c r="UN193" s="675"/>
      <c r="UO193" s="675"/>
      <c r="UP193" s="675"/>
      <c r="UQ193" s="675"/>
      <c r="UR193" s="675"/>
      <c r="US193" s="675"/>
      <c r="UT193" s="675"/>
      <c r="UU193" s="675"/>
      <c r="UV193" s="675"/>
      <c r="UW193" s="676"/>
    </row>
    <row r="194" spans="1:569" s="645" customFormat="1" ht="20.100000000000001" customHeight="1">
      <c r="A194" s="677"/>
      <c r="B194" s="677"/>
      <c r="C194" s="846"/>
      <c r="D194" s="846"/>
      <c r="E194" s="864"/>
      <c r="F194" s="865"/>
      <c r="G194" s="866"/>
      <c r="H194" s="867"/>
      <c r="I194" s="868"/>
      <c r="J194" s="869"/>
      <c r="K194" s="870"/>
      <c r="L194" s="870"/>
      <c r="N194" s="847">
        <f>SUMIF($Q$8:$AF$8,"Bd",Q194:AF194)</f>
        <v>0</v>
      </c>
      <c r="O194" s="848">
        <f>SUM(Q194:AF194)-N194</f>
        <v>0</v>
      </c>
      <c r="Q194" s="871"/>
      <c r="R194" s="872"/>
      <c r="S194" s="872"/>
      <c r="T194" s="872"/>
      <c r="U194" s="872"/>
      <c r="V194" s="872"/>
      <c r="W194" s="872"/>
      <c r="X194" s="872"/>
      <c r="Y194" s="872"/>
      <c r="Z194" s="872"/>
      <c r="AA194" s="872"/>
      <c r="AB194" s="872"/>
      <c r="AC194" s="872"/>
      <c r="AD194" s="872"/>
      <c r="AE194" s="872"/>
      <c r="AF194" s="873"/>
      <c r="AH194" s="774"/>
      <c r="AI194" s="775">
        <f t="shared" si="2466"/>
        <v>0</v>
      </c>
      <c r="AJ194" s="774"/>
      <c r="AK194" s="775">
        <f t="shared" si="2468"/>
        <v>0</v>
      </c>
      <c r="AL194" s="774"/>
      <c r="AM194" s="775">
        <f t="shared" si="2470"/>
        <v>0</v>
      </c>
      <c r="AN194" s="774"/>
      <c r="AO194" s="775">
        <f t="shared" si="2472"/>
        <v>0</v>
      </c>
      <c r="AP194" s="693">
        <f t="shared" si="2162"/>
        <v>0</v>
      </c>
      <c r="AQ194" s="775">
        <f t="shared" si="2473"/>
        <v>0</v>
      </c>
      <c r="AR194" s="774">
        <f t="shared" si="2474"/>
        <v>0</v>
      </c>
      <c r="AS194" s="775">
        <f t="shared" si="2475"/>
        <v>0</v>
      </c>
      <c r="AT194" s="776">
        <f t="shared" si="2476"/>
        <v>0</v>
      </c>
      <c r="AU194" s="775"/>
      <c r="AV194" s="693">
        <f t="shared" si="1903"/>
        <v>0</v>
      </c>
      <c r="AW194" s="693"/>
      <c r="AX194" s="693"/>
      <c r="AY194" s="693"/>
      <c r="AZ194" s="775">
        <f t="shared" si="2479"/>
        <v>0</v>
      </c>
      <c r="BA194" s="693">
        <f t="shared" si="2480"/>
        <v>0</v>
      </c>
      <c r="BB194" s="693">
        <f t="shared" si="2481"/>
        <v>0</v>
      </c>
      <c r="BC194" s="774"/>
      <c r="BD194" s="775">
        <f t="shared" si="2483"/>
        <v>0</v>
      </c>
      <c r="BE194" s="777"/>
      <c r="BG194" s="774"/>
      <c r="BH194" s="775">
        <f t="shared" si="2485"/>
        <v>0</v>
      </c>
      <c r="BI194" s="774"/>
      <c r="BJ194" s="775">
        <f t="shared" si="2487"/>
        <v>0</v>
      </c>
      <c r="BK194" s="774"/>
      <c r="BL194" s="775">
        <f t="shared" si="2489"/>
        <v>0</v>
      </c>
      <c r="BM194" s="774"/>
      <c r="BN194" s="775">
        <f t="shared" si="2491"/>
        <v>0</v>
      </c>
      <c r="BO194" s="693">
        <f t="shared" si="2167"/>
        <v>0</v>
      </c>
      <c r="BP194" s="775">
        <f t="shared" si="2492"/>
        <v>0</v>
      </c>
      <c r="BQ194" s="774">
        <f t="shared" si="2493"/>
        <v>0</v>
      </c>
      <c r="BR194" s="775">
        <f t="shared" si="2494"/>
        <v>0</v>
      </c>
      <c r="BS194" s="693">
        <f t="shared" si="2168"/>
        <v>0</v>
      </c>
      <c r="BT194" s="775">
        <f t="shared" si="2495"/>
        <v>0</v>
      </c>
      <c r="BU194" s="693">
        <f t="shared" si="2496"/>
        <v>0</v>
      </c>
      <c r="BV194" s="693">
        <f t="shared" si="2497"/>
        <v>0</v>
      </c>
      <c r="BW194" s="774"/>
      <c r="BX194" s="775">
        <f t="shared" si="2498"/>
        <v>0</v>
      </c>
      <c r="BY194" s="777"/>
      <c r="CA194" s="874"/>
      <c r="CB194" s="875">
        <f t="shared" si="2499"/>
        <v>0</v>
      </c>
      <c r="CC194" s="876"/>
      <c r="CD194" s="875">
        <f t="shared" si="2500"/>
        <v>0</v>
      </c>
      <c r="CE194" s="876"/>
      <c r="CF194" s="875">
        <f t="shared" si="2501"/>
        <v>0</v>
      </c>
      <c r="CG194" s="876"/>
      <c r="CH194" s="875">
        <f t="shared" si="2502"/>
        <v>0</v>
      </c>
      <c r="CI194" s="877">
        <f t="shared" si="2176"/>
        <v>0</v>
      </c>
      <c r="CJ194" s="875">
        <f t="shared" si="2503"/>
        <v>0</v>
      </c>
      <c r="CK194" s="876"/>
      <c r="CL194" s="875">
        <f t="shared" si="2504"/>
        <v>0</v>
      </c>
      <c r="CM194" s="877">
        <f t="shared" si="2177"/>
        <v>0</v>
      </c>
      <c r="CN194" s="875">
        <f t="shared" si="2505"/>
        <v>0</v>
      </c>
      <c r="CO194" s="878">
        <f t="shared" si="2506"/>
        <v>0</v>
      </c>
      <c r="CP194" s="878">
        <f t="shared" si="2506"/>
        <v>0</v>
      </c>
      <c r="CQ194" s="878">
        <f t="shared" si="2506"/>
        <v>0</v>
      </c>
      <c r="CR194" s="878">
        <f t="shared" si="2506"/>
        <v>0</v>
      </c>
      <c r="CS194" s="879">
        <f t="shared" si="2506"/>
        <v>0</v>
      </c>
      <c r="CT194" s="878">
        <f t="shared" si="2506"/>
        <v>0</v>
      </c>
      <c r="CU194" s="878">
        <f t="shared" si="2506"/>
        <v>0</v>
      </c>
      <c r="CV194" s="879">
        <f t="shared" si="2507"/>
        <v>0</v>
      </c>
      <c r="CW194" s="880"/>
      <c r="CX194" s="881">
        <f t="shared" si="2508"/>
        <v>0</v>
      </c>
      <c r="CY194" s="882"/>
      <c r="DA194" s="774"/>
      <c r="DB194" s="775">
        <f t="shared" si="2509"/>
        <v>0</v>
      </c>
      <c r="DC194" s="774"/>
      <c r="DD194" s="775">
        <f t="shared" si="2510"/>
        <v>0</v>
      </c>
      <c r="DE194" s="774"/>
      <c r="DF194" s="775">
        <f t="shared" si="2511"/>
        <v>0</v>
      </c>
      <c r="DG194" s="774"/>
      <c r="DH194" s="775">
        <f t="shared" si="2512"/>
        <v>0</v>
      </c>
      <c r="DI194" s="693">
        <f t="shared" si="2169"/>
        <v>0</v>
      </c>
      <c r="DJ194" s="775">
        <f t="shared" si="2513"/>
        <v>0</v>
      </c>
      <c r="DK194" s="774"/>
      <c r="DL194" s="775">
        <f t="shared" si="2515"/>
        <v>0</v>
      </c>
      <c r="DM194" s="693">
        <f t="shared" si="2170"/>
        <v>0</v>
      </c>
      <c r="DN194" s="775">
        <f t="shared" si="2516"/>
        <v>0</v>
      </c>
      <c r="DO194" s="693">
        <f t="shared" si="2517"/>
        <v>0</v>
      </c>
      <c r="DP194" s="693">
        <f t="shared" si="2518"/>
        <v>0</v>
      </c>
      <c r="DQ194" s="774"/>
      <c r="DR194" s="775">
        <f t="shared" si="2519"/>
        <v>0</v>
      </c>
      <c r="DS194" s="777"/>
      <c r="DU194" s="778"/>
      <c r="DV194" s="780">
        <f t="shared" si="2520"/>
        <v>0</v>
      </c>
      <c r="DW194" s="778"/>
      <c r="DX194" s="780">
        <f t="shared" si="2521"/>
        <v>0</v>
      </c>
      <c r="DY194" s="778"/>
      <c r="DZ194" s="780">
        <f t="shared" si="2522"/>
        <v>0</v>
      </c>
      <c r="EA194" s="778"/>
      <c r="EB194" s="780">
        <f t="shared" si="2523"/>
        <v>0</v>
      </c>
      <c r="EC194" s="703">
        <f t="shared" si="2171"/>
        <v>0</v>
      </c>
      <c r="ED194" s="780">
        <f t="shared" si="2524"/>
        <v>0</v>
      </c>
      <c r="EE194" s="778">
        <f t="shared" si="2525"/>
        <v>0</v>
      </c>
      <c r="EF194" s="780">
        <f t="shared" si="2526"/>
        <v>0</v>
      </c>
      <c r="EG194" s="703">
        <f t="shared" si="2172"/>
        <v>0</v>
      </c>
      <c r="EH194" s="780">
        <f t="shared" si="2527"/>
        <v>0</v>
      </c>
      <c r="EI194" s="703">
        <f t="shared" si="2528"/>
        <v>0</v>
      </c>
      <c r="EJ194" s="703">
        <f t="shared" si="2529"/>
        <v>0</v>
      </c>
      <c r="EK194" s="778"/>
      <c r="EL194" s="780">
        <f t="shared" si="2530"/>
        <v>0</v>
      </c>
      <c r="EM194" s="781"/>
      <c r="EO194" s="778"/>
      <c r="EP194" s="780">
        <f t="shared" si="2531"/>
        <v>0</v>
      </c>
      <c r="EQ194" s="778"/>
      <c r="ER194" s="780">
        <f t="shared" si="2532"/>
        <v>0</v>
      </c>
      <c r="ES194" s="778"/>
      <c r="ET194" s="780">
        <f t="shared" si="2533"/>
        <v>0</v>
      </c>
      <c r="EU194" s="778"/>
      <c r="EV194" s="780">
        <f t="shared" si="2534"/>
        <v>0</v>
      </c>
      <c r="EW194" s="703">
        <f t="shared" si="2159"/>
        <v>0</v>
      </c>
      <c r="EX194" s="780">
        <f t="shared" si="2535"/>
        <v>0</v>
      </c>
      <c r="EY194" s="778">
        <f t="shared" si="2536"/>
        <v>0</v>
      </c>
      <c r="EZ194" s="780">
        <f t="shared" si="2537"/>
        <v>0</v>
      </c>
      <c r="FA194" s="703">
        <f t="shared" si="2160"/>
        <v>0</v>
      </c>
      <c r="FB194" s="780">
        <f t="shared" si="2538"/>
        <v>0</v>
      </c>
      <c r="FC194" s="703">
        <f t="shared" si="2539"/>
        <v>0</v>
      </c>
      <c r="FD194" s="703">
        <f t="shared" si="2540"/>
        <v>0</v>
      </c>
      <c r="FE194" s="778"/>
      <c r="FF194" s="780">
        <f t="shared" si="2541"/>
        <v>0</v>
      </c>
      <c r="FG194" s="782"/>
      <c r="FI194" s="774"/>
      <c r="FJ194" s="775">
        <f t="shared" si="2542"/>
        <v>0</v>
      </c>
      <c r="FK194" s="774"/>
      <c r="FL194" s="775">
        <f t="shared" si="2543"/>
        <v>0</v>
      </c>
      <c r="FM194" s="774"/>
      <c r="FN194" s="775">
        <f t="shared" si="2544"/>
        <v>0</v>
      </c>
      <c r="FO194" s="774"/>
      <c r="FP194" s="775">
        <f t="shared" si="2545"/>
        <v>0</v>
      </c>
      <c r="FQ194" s="693">
        <f t="shared" si="2163"/>
        <v>0</v>
      </c>
      <c r="FR194" s="775">
        <f t="shared" si="2546"/>
        <v>0</v>
      </c>
      <c r="FS194" s="774">
        <f t="shared" si="2158"/>
        <v>0</v>
      </c>
      <c r="FT194" s="775">
        <f t="shared" si="2547"/>
        <v>0</v>
      </c>
      <c r="FU194" s="693">
        <f t="shared" si="2164"/>
        <v>0</v>
      </c>
      <c r="FV194" s="775">
        <f t="shared" si="2548"/>
        <v>0</v>
      </c>
      <c r="FW194" s="693">
        <f t="shared" si="2549"/>
        <v>0</v>
      </c>
      <c r="FX194" s="693">
        <f t="shared" si="2550"/>
        <v>0</v>
      </c>
      <c r="FY194" s="774"/>
      <c r="FZ194" s="775">
        <f t="shared" si="2551"/>
        <v>0</v>
      </c>
      <c r="GA194" s="782"/>
      <c r="GC194" s="774"/>
      <c r="GD194" s="775">
        <f t="shared" si="2552"/>
        <v>0</v>
      </c>
      <c r="GE194" s="774"/>
      <c r="GF194" s="775">
        <f t="shared" si="2553"/>
        <v>0</v>
      </c>
      <c r="GG194" s="774"/>
      <c r="GH194" s="775">
        <f t="shared" si="2554"/>
        <v>0</v>
      </c>
      <c r="GI194" s="774"/>
      <c r="GJ194" s="775">
        <f t="shared" si="2555"/>
        <v>0</v>
      </c>
      <c r="GK194" s="693">
        <f t="shared" si="2165"/>
        <v>0</v>
      </c>
      <c r="GL194" s="775">
        <f t="shared" si="2556"/>
        <v>0</v>
      </c>
      <c r="GM194" s="774"/>
      <c r="GN194" s="775">
        <f t="shared" si="2558"/>
        <v>0</v>
      </c>
      <c r="GO194" s="693">
        <f t="shared" si="2166"/>
        <v>0</v>
      </c>
      <c r="GP194" s="775">
        <f t="shared" si="2559"/>
        <v>0</v>
      </c>
      <c r="GQ194" s="693">
        <f t="shared" si="2560"/>
        <v>0</v>
      </c>
      <c r="GR194" s="693">
        <f t="shared" si="2561"/>
        <v>0</v>
      </c>
      <c r="GS194" s="774"/>
      <c r="GT194" s="775">
        <f t="shared" si="2562"/>
        <v>0</v>
      </c>
      <c r="GU194" s="782"/>
      <c r="GW194" s="774">
        <f>IFERROR(VLOOKUP($C194,[1]직영비!$A$262:$AF$337,19,FALSE),0)*$GW$5</f>
        <v>0</v>
      </c>
      <c r="GX194" s="775">
        <f t="shared" si="2564"/>
        <v>0</v>
      </c>
      <c r="GY194" s="774">
        <f>IFERROR(VLOOKUP($C194,[1]직영비!$A$262:$AF$337,23,FALSE),0)*$GW$5</f>
        <v>0</v>
      </c>
      <c r="GZ194" s="775">
        <f t="shared" si="2566"/>
        <v>0</v>
      </c>
      <c r="HA194" s="774">
        <f>IFERROR(VLOOKUP($C194,[1]직영비!$A$262:$AF$337,25,FALSE),0)*$GW$5</f>
        <v>0</v>
      </c>
      <c r="HB194" s="775">
        <f t="shared" si="2568"/>
        <v>0</v>
      </c>
      <c r="HC194" s="774"/>
      <c r="HD194" s="775">
        <f t="shared" si="2570"/>
        <v>0</v>
      </c>
      <c r="HE194" s="693">
        <f t="shared" si="2173"/>
        <v>0</v>
      </c>
      <c r="HF194" s="775">
        <f t="shared" si="2571"/>
        <v>0</v>
      </c>
      <c r="HG194" s="774">
        <f t="shared" si="2572"/>
        <v>0</v>
      </c>
      <c r="HH194" s="775">
        <f t="shared" si="2573"/>
        <v>0</v>
      </c>
      <c r="HI194" s="693">
        <f t="shared" si="2174"/>
        <v>0</v>
      </c>
      <c r="HJ194" s="775">
        <f t="shared" si="2574"/>
        <v>0</v>
      </c>
      <c r="HK194" s="693">
        <f t="shared" si="2575"/>
        <v>0</v>
      </c>
      <c r="HL194" s="693">
        <f t="shared" si="2576"/>
        <v>0</v>
      </c>
      <c r="HM194" s="774"/>
      <c r="HN194" s="775">
        <f t="shared" si="2577"/>
        <v>0</v>
      </c>
      <c r="HO194" s="777"/>
      <c r="HQ194" s="783"/>
      <c r="HR194" s="784">
        <f t="shared" si="2578"/>
        <v>0</v>
      </c>
      <c r="HS194" s="783"/>
      <c r="HT194" s="784">
        <f t="shared" si="2579"/>
        <v>0</v>
      </c>
      <c r="HU194" s="783"/>
      <c r="HV194" s="784">
        <f t="shared" si="2580"/>
        <v>0</v>
      </c>
      <c r="HW194" s="783"/>
      <c r="HX194" s="784">
        <f t="shared" si="2581"/>
        <v>0</v>
      </c>
      <c r="HY194" s="707">
        <f t="shared" si="2178"/>
        <v>0</v>
      </c>
      <c r="HZ194" s="784">
        <f t="shared" si="2582"/>
        <v>0</v>
      </c>
      <c r="IA194" s="783"/>
      <c r="IB194" s="784">
        <f t="shared" si="2583"/>
        <v>0</v>
      </c>
      <c r="IC194" s="707">
        <f t="shared" si="2179"/>
        <v>0</v>
      </c>
      <c r="ID194" s="784">
        <f t="shared" si="2584"/>
        <v>0</v>
      </c>
      <c r="IE194" s="706">
        <f t="shared" si="2585"/>
        <v>0</v>
      </c>
      <c r="IF194" s="706">
        <f t="shared" si="2586"/>
        <v>0</v>
      </c>
      <c r="IG194" s="783"/>
      <c r="IH194" s="784">
        <f t="shared" si="2587"/>
        <v>0</v>
      </c>
      <c r="II194" s="782"/>
      <c r="IK194" s="783"/>
      <c r="IL194" s="784">
        <f t="shared" si="2588"/>
        <v>0</v>
      </c>
      <c r="IM194" s="783"/>
      <c r="IN194" s="784">
        <f t="shared" si="2589"/>
        <v>0</v>
      </c>
      <c r="IO194" s="783"/>
      <c r="IP194" s="784">
        <f t="shared" si="2590"/>
        <v>0</v>
      </c>
      <c r="IQ194" s="783"/>
      <c r="IR194" s="784">
        <f t="shared" si="2591"/>
        <v>0</v>
      </c>
      <c r="IS194" s="707">
        <f t="shared" si="2180"/>
        <v>0</v>
      </c>
      <c r="IT194" s="784">
        <f t="shared" si="2592"/>
        <v>0</v>
      </c>
      <c r="IU194" s="783"/>
      <c r="IV194" s="784">
        <f t="shared" si="2593"/>
        <v>0</v>
      </c>
      <c r="IW194" s="707">
        <f t="shared" si="2181"/>
        <v>0</v>
      </c>
      <c r="IX194" s="784">
        <f t="shared" si="2594"/>
        <v>0</v>
      </c>
      <c r="IY194" s="706">
        <f t="shared" si="2595"/>
        <v>0</v>
      </c>
      <c r="IZ194" s="706">
        <f t="shared" si="2596"/>
        <v>0</v>
      </c>
      <c r="JA194" s="783"/>
      <c r="JB194" s="784">
        <f t="shared" si="2597"/>
        <v>0</v>
      </c>
      <c r="JC194" s="782"/>
      <c r="JE194" s="783"/>
      <c r="JF194" s="784">
        <f t="shared" si="2598"/>
        <v>0</v>
      </c>
      <c r="JG194" s="783"/>
      <c r="JH194" s="784">
        <f t="shared" si="2599"/>
        <v>0</v>
      </c>
      <c r="JI194" s="783"/>
      <c r="JJ194" s="784">
        <f t="shared" si="2600"/>
        <v>0</v>
      </c>
      <c r="JK194" s="783"/>
      <c r="JL194" s="784">
        <f t="shared" si="2601"/>
        <v>0</v>
      </c>
      <c r="JM194" s="707">
        <f t="shared" si="2182"/>
        <v>0</v>
      </c>
      <c r="JN194" s="784">
        <f t="shared" si="2602"/>
        <v>0</v>
      </c>
      <c r="JO194" s="783"/>
      <c r="JP194" s="784">
        <f t="shared" si="2603"/>
        <v>0</v>
      </c>
      <c r="JQ194" s="707">
        <f t="shared" si="2183"/>
        <v>0</v>
      </c>
      <c r="JR194" s="784">
        <f t="shared" si="2604"/>
        <v>0</v>
      </c>
      <c r="JS194" s="706">
        <f t="shared" si="2605"/>
        <v>0</v>
      </c>
      <c r="JT194" s="706">
        <f t="shared" si="2606"/>
        <v>0</v>
      </c>
      <c r="JU194" s="783"/>
      <c r="JV194" s="784">
        <f t="shared" si="2607"/>
        <v>0</v>
      </c>
      <c r="JW194" s="782"/>
      <c r="JY194" s="783"/>
      <c r="JZ194" s="784">
        <f t="shared" si="2608"/>
        <v>0</v>
      </c>
      <c r="KA194" s="783"/>
      <c r="KB194" s="784">
        <f t="shared" si="2609"/>
        <v>0</v>
      </c>
      <c r="KC194" s="783"/>
      <c r="KD194" s="784">
        <f t="shared" si="2610"/>
        <v>0</v>
      </c>
      <c r="KE194" s="783"/>
      <c r="KF194" s="784">
        <f t="shared" si="2611"/>
        <v>0</v>
      </c>
      <c r="KG194" s="707">
        <f t="shared" si="2184"/>
        <v>0</v>
      </c>
      <c r="KH194" s="784">
        <f t="shared" si="2612"/>
        <v>0</v>
      </c>
      <c r="KI194" s="783"/>
      <c r="KJ194" s="784">
        <f t="shared" si="2613"/>
        <v>0</v>
      </c>
      <c r="KK194" s="707">
        <f t="shared" si="2185"/>
        <v>0</v>
      </c>
      <c r="KL194" s="784">
        <f t="shared" si="2614"/>
        <v>0</v>
      </c>
      <c r="KM194" s="706">
        <f t="shared" si="2615"/>
        <v>0</v>
      </c>
      <c r="KN194" s="706">
        <f t="shared" si="2616"/>
        <v>0</v>
      </c>
      <c r="KO194" s="783"/>
      <c r="KP194" s="784">
        <f t="shared" si="2617"/>
        <v>0</v>
      </c>
      <c r="KQ194" s="782"/>
      <c r="KS194" s="783"/>
      <c r="KT194" s="784">
        <f t="shared" si="2618"/>
        <v>0</v>
      </c>
      <c r="KU194" s="783"/>
      <c r="KV194" s="784">
        <f t="shared" si="2619"/>
        <v>0</v>
      </c>
      <c r="KW194" s="783"/>
      <c r="KX194" s="784">
        <f t="shared" si="2620"/>
        <v>0</v>
      </c>
      <c r="KY194" s="783"/>
      <c r="KZ194" s="784">
        <f t="shared" si="2621"/>
        <v>0</v>
      </c>
      <c r="LA194" s="707">
        <f t="shared" si="2186"/>
        <v>0</v>
      </c>
      <c r="LB194" s="784">
        <f t="shared" si="2622"/>
        <v>0</v>
      </c>
      <c r="LC194" s="783"/>
      <c r="LD194" s="784">
        <f t="shared" si="2623"/>
        <v>0</v>
      </c>
      <c r="LE194" s="707">
        <f t="shared" si="2187"/>
        <v>0</v>
      </c>
      <c r="LF194" s="784">
        <f t="shared" si="2624"/>
        <v>0</v>
      </c>
      <c r="LG194" s="706">
        <f t="shared" si="2625"/>
        <v>0</v>
      </c>
      <c r="LH194" s="706">
        <f t="shared" si="2626"/>
        <v>0</v>
      </c>
      <c r="LI194" s="783"/>
      <c r="LJ194" s="784">
        <f t="shared" si="2627"/>
        <v>0</v>
      </c>
      <c r="LK194" s="782"/>
      <c r="LM194" s="783"/>
      <c r="LN194" s="784">
        <f t="shared" si="2628"/>
        <v>0</v>
      </c>
      <c r="LO194" s="783"/>
      <c r="LP194" s="784">
        <f t="shared" si="2629"/>
        <v>0</v>
      </c>
      <c r="LQ194" s="783"/>
      <c r="LR194" s="784">
        <f t="shared" si="2630"/>
        <v>0</v>
      </c>
      <c r="LS194" s="783"/>
      <c r="LT194" s="784">
        <f t="shared" si="2631"/>
        <v>0</v>
      </c>
      <c r="LU194" s="707">
        <f t="shared" si="2188"/>
        <v>0</v>
      </c>
      <c r="LV194" s="784">
        <f t="shared" si="2632"/>
        <v>0</v>
      </c>
      <c r="LW194" s="783"/>
      <c r="LX194" s="784">
        <f t="shared" si="2633"/>
        <v>0</v>
      </c>
      <c r="LY194" s="707">
        <f t="shared" si="2189"/>
        <v>0</v>
      </c>
      <c r="LZ194" s="784">
        <f t="shared" si="2634"/>
        <v>0</v>
      </c>
      <c r="MA194" s="706">
        <f t="shared" si="2635"/>
        <v>0</v>
      </c>
      <c r="MB194" s="706">
        <f t="shared" si="2636"/>
        <v>0</v>
      </c>
      <c r="MC194" s="783"/>
      <c r="MD194" s="784">
        <f t="shared" si="2637"/>
        <v>0</v>
      </c>
      <c r="ME194" s="782"/>
      <c r="MG194" s="783"/>
      <c r="MH194" s="784">
        <f t="shared" si="2638"/>
        <v>0</v>
      </c>
      <c r="MI194" s="783"/>
      <c r="MJ194" s="784">
        <f t="shared" si="2639"/>
        <v>0</v>
      </c>
      <c r="MK194" s="783"/>
      <c r="ML194" s="784">
        <f t="shared" si="2640"/>
        <v>0</v>
      </c>
      <c r="MM194" s="783"/>
      <c r="MN194" s="784">
        <f t="shared" si="2641"/>
        <v>0</v>
      </c>
      <c r="MO194" s="707">
        <f t="shared" si="2190"/>
        <v>0</v>
      </c>
      <c r="MP194" s="784">
        <f t="shared" si="2642"/>
        <v>0</v>
      </c>
      <c r="MQ194" s="783"/>
      <c r="MR194" s="784">
        <f t="shared" si="2643"/>
        <v>0</v>
      </c>
      <c r="MS194" s="707">
        <f t="shared" si="2191"/>
        <v>0</v>
      </c>
      <c r="MT194" s="784">
        <f t="shared" si="2644"/>
        <v>0</v>
      </c>
      <c r="MU194" s="706">
        <f t="shared" si="2645"/>
        <v>0</v>
      </c>
      <c r="MV194" s="706">
        <f t="shared" si="2646"/>
        <v>0</v>
      </c>
      <c r="MW194" s="783"/>
      <c r="MX194" s="784">
        <f t="shared" si="2647"/>
        <v>0</v>
      </c>
      <c r="MY194" s="782"/>
      <c r="NA194" s="783"/>
      <c r="NB194" s="784">
        <f t="shared" si="2648"/>
        <v>0</v>
      </c>
      <c r="NC194" s="783"/>
      <c r="ND194" s="784">
        <f t="shared" si="2649"/>
        <v>0</v>
      </c>
      <c r="NE194" s="783"/>
      <c r="NF194" s="784">
        <f t="shared" si="2650"/>
        <v>0</v>
      </c>
      <c r="NG194" s="783"/>
      <c r="NH194" s="784">
        <f t="shared" si="2651"/>
        <v>0</v>
      </c>
      <c r="NI194" s="707">
        <f t="shared" si="2192"/>
        <v>0</v>
      </c>
      <c r="NJ194" s="784">
        <f t="shared" si="2652"/>
        <v>0</v>
      </c>
      <c r="NK194" s="783"/>
      <c r="NL194" s="784">
        <f t="shared" si="2653"/>
        <v>0</v>
      </c>
      <c r="NM194" s="707">
        <f t="shared" si="2193"/>
        <v>0</v>
      </c>
      <c r="NN194" s="784">
        <f t="shared" si="2654"/>
        <v>0</v>
      </c>
      <c r="NO194" s="706">
        <f t="shared" si="2655"/>
        <v>0</v>
      </c>
      <c r="NP194" s="706">
        <f t="shared" si="2656"/>
        <v>0</v>
      </c>
      <c r="NQ194" s="783"/>
      <c r="NR194" s="784">
        <f t="shared" si="2657"/>
        <v>0</v>
      </c>
      <c r="NS194" s="782"/>
      <c r="NU194" s="783"/>
      <c r="NV194" s="784">
        <f t="shared" si="2658"/>
        <v>0</v>
      </c>
      <c r="NW194" s="783"/>
      <c r="NX194" s="784">
        <f t="shared" si="2659"/>
        <v>0</v>
      </c>
      <c r="NY194" s="783"/>
      <c r="NZ194" s="784">
        <f t="shared" si="2660"/>
        <v>0</v>
      </c>
      <c r="OA194" s="783"/>
      <c r="OB194" s="784">
        <f t="shared" si="2661"/>
        <v>0</v>
      </c>
      <c r="OC194" s="707">
        <f t="shared" si="2194"/>
        <v>0</v>
      </c>
      <c r="OD194" s="784">
        <f t="shared" si="2662"/>
        <v>0</v>
      </c>
      <c r="OE194" s="783"/>
      <c r="OF194" s="784">
        <f t="shared" si="2663"/>
        <v>0</v>
      </c>
      <c r="OG194" s="707">
        <f t="shared" si="2195"/>
        <v>0</v>
      </c>
      <c r="OH194" s="784">
        <f t="shared" si="2664"/>
        <v>0</v>
      </c>
      <c r="OI194" s="706">
        <f t="shared" si="2665"/>
        <v>0</v>
      </c>
      <c r="OJ194" s="706">
        <f t="shared" si="2666"/>
        <v>0</v>
      </c>
      <c r="OK194" s="783"/>
      <c r="OL194" s="784">
        <f t="shared" si="2667"/>
        <v>0</v>
      </c>
      <c r="OM194" s="782"/>
      <c r="OO194" s="783"/>
      <c r="OP194" s="784">
        <f t="shared" si="2668"/>
        <v>0</v>
      </c>
      <c r="OQ194" s="783"/>
      <c r="OR194" s="784">
        <f t="shared" si="2669"/>
        <v>0</v>
      </c>
      <c r="OS194" s="783"/>
      <c r="OT194" s="784">
        <f t="shared" si="2670"/>
        <v>0</v>
      </c>
      <c r="OU194" s="783"/>
      <c r="OV194" s="784">
        <f t="shared" si="2671"/>
        <v>0</v>
      </c>
      <c r="OW194" s="707">
        <f t="shared" si="2196"/>
        <v>0</v>
      </c>
      <c r="OX194" s="784">
        <f t="shared" si="2672"/>
        <v>0</v>
      </c>
      <c r="OY194" s="783"/>
      <c r="OZ194" s="784">
        <f t="shared" si="2673"/>
        <v>0</v>
      </c>
      <c r="PA194" s="707">
        <f t="shared" si="2197"/>
        <v>0</v>
      </c>
      <c r="PB194" s="784">
        <f t="shared" si="2674"/>
        <v>0</v>
      </c>
      <c r="PC194" s="706">
        <f t="shared" si="2675"/>
        <v>0</v>
      </c>
      <c r="PD194" s="706">
        <f t="shared" si="2676"/>
        <v>0</v>
      </c>
      <c r="PE194" s="783"/>
      <c r="PF194" s="784">
        <f t="shared" si="2677"/>
        <v>0</v>
      </c>
      <c r="PG194" s="782"/>
      <c r="PI194" s="783"/>
      <c r="PJ194" s="784">
        <f t="shared" si="2678"/>
        <v>0</v>
      </c>
      <c r="PK194" s="783"/>
      <c r="PL194" s="784">
        <f t="shared" si="2679"/>
        <v>0</v>
      </c>
      <c r="PM194" s="783"/>
      <c r="PN194" s="784">
        <f t="shared" si="2680"/>
        <v>0</v>
      </c>
      <c r="PO194" s="783"/>
      <c r="PP194" s="784">
        <f t="shared" si="2681"/>
        <v>0</v>
      </c>
      <c r="PQ194" s="707">
        <f t="shared" si="2198"/>
        <v>0</v>
      </c>
      <c r="PR194" s="784">
        <f t="shared" si="2682"/>
        <v>0</v>
      </c>
      <c r="PS194" s="783"/>
      <c r="PT194" s="784">
        <f t="shared" si="2683"/>
        <v>0</v>
      </c>
      <c r="PU194" s="707">
        <f t="shared" si="2199"/>
        <v>0</v>
      </c>
      <c r="PV194" s="784">
        <f t="shared" si="2684"/>
        <v>0</v>
      </c>
      <c r="PW194" s="706">
        <f t="shared" si="2685"/>
        <v>0</v>
      </c>
      <c r="PX194" s="706">
        <f t="shared" si="2686"/>
        <v>0</v>
      </c>
      <c r="PY194" s="783"/>
      <c r="PZ194" s="784">
        <f t="shared" si="2687"/>
        <v>0</v>
      </c>
      <c r="QA194" s="782"/>
      <c r="QC194" s="783"/>
      <c r="QD194" s="784">
        <f t="shared" si="2688"/>
        <v>0</v>
      </c>
      <c r="QE194" s="783"/>
      <c r="QF194" s="784">
        <f t="shared" si="2689"/>
        <v>0</v>
      </c>
      <c r="QG194" s="783"/>
      <c r="QH194" s="784">
        <f t="shared" si="2690"/>
        <v>0</v>
      </c>
      <c r="QI194" s="783"/>
      <c r="QJ194" s="784">
        <f t="shared" si="2691"/>
        <v>0</v>
      </c>
      <c r="QK194" s="707">
        <f t="shared" si="2200"/>
        <v>0</v>
      </c>
      <c r="QL194" s="784">
        <f t="shared" si="2692"/>
        <v>0</v>
      </c>
      <c r="QM194" s="783"/>
      <c r="QN194" s="784">
        <f t="shared" si="2693"/>
        <v>0</v>
      </c>
      <c r="QO194" s="707">
        <f t="shared" si="2201"/>
        <v>0</v>
      </c>
      <c r="QP194" s="784">
        <f t="shared" si="2694"/>
        <v>0</v>
      </c>
      <c r="QQ194" s="706">
        <f t="shared" si="2695"/>
        <v>0</v>
      </c>
      <c r="QR194" s="706">
        <f t="shared" si="2696"/>
        <v>0</v>
      </c>
      <c r="QS194" s="783"/>
      <c r="QT194" s="784">
        <f t="shared" si="2697"/>
        <v>0</v>
      </c>
      <c r="QU194" s="782"/>
      <c r="RA194" s="785">
        <f>IFERROR(RB194=I194,)</f>
        <v>0</v>
      </c>
      <c r="RB194" s="785" t="e">
        <f t="shared" si="2464"/>
        <v>#REF!</v>
      </c>
      <c r="RC194" s="677">
        <f t="shared" ref="RC194:RJ194" si="2699">Q194</f>
        <v>0</v>
      </c>
      <c r="RD194" s="677">
        <f t="shared" si="2699"/>
        <v>0</v>
      </c>
      <c r="RE194" s="677">
        <f t="shared" si="2699"/>
        <v>0</v>
      </c>
      <c r="RF194" s="677">
        <f t="shared" si="2699"/>
        <v>0</v>
      </c>
      <c r="RG194" s="677">
        <f t="shared" si="2699"/>
        <v>0</v>
      </c>
      <c r="RH194" s="677">
        <f t="shared" si="2699"/>
        <v>0</v>
      </c>
      <c r="RI194" s="677">
        <f t="shared" si="2699"/>
        <v>0</v>
      </c>
      <c r="RJ194" s="677">
        <f t="shared" si="2699"/>
        <v>0</v>
      </c>
      <c r="RK194" s="677" t="e">
        <f>#REF!</f>
        <v>#REF!</v>
      </c>
      <c r="RL194" s="677" t="e">
        <f>#REF!</f>
        <v>#REF!</v>
      </c>
      <c r="RM194" s="677">
        <f t="shared" ref="RM194:RT194" si="2700">Y194</f>
        <v>0</v>
      </c>
      <c r="RN194" s="677">
        <f t="shared" si="2700"/>
        <v>0</v>
      </c>
      <c r="RO194" s="677">
        <f t="shared" si="2700"/>
        <v>0</v>
      </c>
      <c r="RP194" s="677">
        <f t="shared" si="2700"/>
        <v>0</v>
      </c>
      <c r="RQ194" s="677">
        <f t="shared" si="2700"/>
        <v>0</v>
      </c>
      <c r="RR194" s="677">
        <f t="shared" si="2700"/>
        <v>0</v>
      </c>
      <c r="RS194" s="677">
        <f t="shared" si="2700"/>
        <v>0</v>
      </c>
      <c r="RT194" s="677">
        <f t="shared" si="2700"/>
        <v>0</v>
      </c>
      <c r="RV194" s="675">
        <f t="shared" si="2148"/>
        <v>0</v>
      </c>
      <c r="RW194" s="675">
        <f t="shared" si="2149"/>
        <v>0</v>
      </c>
      <c r="RX194" s="675">
        <f t="shared" si="2150"/>
        <v>0</v>
      </c>
      <c r="RY194" s="675">
        <f t="shared" si="2151"/>
        <v>0</v>
      </c>
      <c r="RZ194" s="675">
        <f t="shared" si="2152"/>
        <v>0</v>
      </c>
      <c r="SA194" s="675">
        <f t="shared" si="2153"/>
        <v>0</v>
      </c>
      <c r="SB194" s="675">
        <f t="shared" si="2154"/>
        <v>0</v>
      </c>
      <c r="SC194" s="675">
        <f t="shared" si="2155"/>
        <v>0</v>
      </c>
      <c r="SD194" s="675" t="e">
        <f xml:space="preserve"> SUMIF(#REF!,$SD$8,#REF!)</f>
        <v>#REF!</v>
      </c>
      <c r="SE194" s="675" t="e">
        <f xml:space="preserve"> SUMIF(#REF!,$SE$8,#REF!)</f>
        <v>#REF!</v>
      </c>
      <c r="SG194" s="675">
        <f t="shared" si="2461"/>
        <v>0</v>
      </c>
      <c r="SH194" s="675">
        <f t="shared" si="2461"/>
        <v>0</v>
      </c>
      <c r="SI194" s="675">
        <f t="shared" si="2461"/>
        <v>0</v>
      </c>
      <c r="SJ194" s="675">
        <f t="shared" si="2461"/>
        <v>0</v>
      </c>
      <c r="SK194" s="675">
        <f t="shared" si="2461"/>
        <v>0</v>
      </c>
      <c r="SL194" s="675">
        <f t="shared" si="2461"/>
        <v>0</v>
      </c>
      <c r="SM194" s="675">
        <f t="shared" si="2461"/>
        <v>0</v>
      </c>
      <c r="SN194" s="675">
        <f t="shared" si="2461"/>
        <v>0</v>
      </c>
      <c r="SO194" s="675" t="e">
        <f t="shared" si="2461"/>
        <v>#REF!</v>
      </c>
      <c r="SP194" s="675" t="e">
        <f t="shared" si="2461"/>
        <v>#REF!</v>
      </c>
      <c r="SQ194" s="675">
        <f t="shared" si="2461"/>
        <v>0</v>
      </c>
      <c r="SR194" s="675">
        <f t="shared" si="2461"/>
        <v>0</v>
      </c>
      <c r="SS194" s="675">
        <f t="shared" si="2461"/>
        <v>0</v>
      </c>
      <c r="ST194" s="675">
        <f t="shared" si="2461"/>
        <v>0</v>
      </c>
      <c r="SU194" s="675">
        <f t="shared" si="2461"/>
        <v>0</v>
      </c>
      <c r="SV194" s="675">
        <f t="shared" si="2460"/>
        <v>0</v>
      </c>
      <c r="SW194" s="675">
        <f t="shared" si="2460"/>
        <v>0</v>
      </c>
      <c r="SX194" s="675">
        <f t="shared" si="2460"/>
        <v>0</v>
      </c>
      <c r="SY194" s="675" t="e">
        <f>#REF!*$AP194</f>
        <v>#REF!</v>
      </c>
      <c r="SZ194" s="675" t="e">
        <f>#REF!*$AP194</f>
        <v>#REF!</v>
      </c>
      <c r="TA194" s="675" t="e">
        <f>#REF!*$AP194</f>
        <v>#REF!</v>
      </c>
      <c r="TB194" s="675" t="e">
        <f>#REF!*$AP194</f>
        <v>#REF!</v>
      </c>
      <c r="TC194" s="675" t="e">
        <f>#REF!*$AP194</f>
        <v>#REF!</v>
      </c>
      <c r="TE194" s="675">
        <f t="shared" si="2202"/>
        <v>0</v>
      </c>
      <c r="TF194" s="675">
        <f t="shared" si="2203"/>
        <v>0</v>
      </c>
      <c r="TG194" s="675">
        <f t="shared" si="2204"/>
        <v>0</v>
      </c>
      <c r="TH194" s="675">
        <f t="shared" si="2205"/>
        <v>0</v>
      </c>
      <c r="TI194" s="675">
        <f t="shared" si="2206"/>
        <v>0</v>
      </c>
      <c r="TJ194" s="675">
        <f t="shared" si="2207"/>
        <v>0</v>
      </c>
      <c r="TK194" s="675">
        <f t="shared" si="2208"/>
        <v>0</v>
      </c>
      <c r="TL194" s="675">
        <f t="shared" si="2209"/>
        <v>0</v>
      </c>
      <c r="TM194" s="675">
        <f t="shared" si="2210"/>
        <v>0</v>
      </c>
      <c r="TN194" s="676">
        <f t="shared" si="2211"/>
        <v>0</v>
      </c>
      <c r="TP194" s="675">
        <f>IFERROR(SG194*(1+LEVEL_2!#REF!),0)</f>
        <v>0</v>
      </c>
      <c r="TQ194" s="675">
        <f>IFERROR(SH194*(1+LEVEL_2!#REF!),0)</f>
        <v>0</v>
      </c>
      <c r="TR194" s="675">
        <f>IFERROR(SI194*(1+LEVEL_2!#REF!),0)</f>
        <v>0</v>
      </c>
      <c r="TS194" s="675">
        <f>IFERROR(SJ194*(1+LEVEL_2!#REF!),0)</f>
        <v>0</v>
      </c>
      <c r="TT194" s="675">
        <f>IFERROR(SK194*(1+LEVEL_2!#REF!),0)</f>
        <v>0</v>
      </c>
      <c r="TU194" s="675">
        <f>IFERROR(SL194*(1+LEVEL_2!#REF!),0)</f>
        <v>0</v>
      </c>
      <c r="TV194" s="675">
        <f>IFERROR(SM194*(1+LEVEL_2!#REF!),0)</f>
        <v>0</v>
      </c>
      <c r="TW194" s="675">
        <f>IFERROR(SN194*(1+LEVEL_2!#REF!),0)</f>
        <v>0</v>
      </c>
      <c r="TX194" s="675">
        <f>IFERROR(SO194*(1+LEVEL_2!#REF!),0)</f>
        <v>0</v>
      </c>
      <c r="TY194" s="675">
        <f>IFERROR(SP194*(1+LEVEL_2!#REF!),0)</f>
        <v>0</v>
      </c>
      <c r="TZ194" s="675">
        <f>IFERROR(SQ194*(1+LEVEL_2!#REF!),0)</f>
        <v>0</v>
      </c>
      <c r="UA194" s="675">
        <f>IFERROR(SR194*(1+LEVEL_2!#REF!),0)</f>
        <v>0</v>
      </c>
      <c r="UB194" s="675">
        <f>IFERROR(SS194*(1+LEVEL_2!#REF!),0)</f>
        <v>0</v>
      </c>
      <c r="UC194" s="675">
        <f>IFERROR(ST194*(1+LEVEL_2!#REF!),0)</f>
        <v>0</v>
      </c>
      <c r="UD194" s="675">
        <f>IFERROR(SU194*(1+LEVEL_2!#REF!),0)</f>
        <v>0</v>
      </c>
      <c r="UE194" s="675">
        <f>IFERROR(SV194*(1+LEVEL_2!#REF!),0)</f>
        <v>0</v>
      </c>
      <c r="UF194" s="675">
        <f>IFERROR(SW194*(1+LEVEL_2!#REF!),0)</f>
        <v>0</v>
      </c>
      <c r="UG194" s="675">
        <f>IFERROR(SX194*(1+LEVEL_2!#REF!),0)</f>
        <v>0</v>
      </c>
      <c r="UH194" s="675">
        <f>IFERROR(SY194*(1+LEVEL_2!#REF!),0)</f>
        <v>0</v>
      </c>
      <c r="UI194" s="675">
        <f>IFERROR(SZ194*(1+LEVEL_2!#REF!),0)</f>
        <v>0</v>
      </c>
      <c r="UJ194" s="675">
        <f>IFERROR(TA194*(1+LEVEL_2!#REF!),0)</f>
        <v>0</v>
      </c>
      <c r="UK194" s="675">
        <f>IFERROR(TB194*(1+LEVEL_2!#REF!),0)</f>
        <v>0</v>
      </c>
      <c r="UL194" s="675">
        <f>IFERROR(TC194*(1+LEVEL_2!#REF!),0)</f>
        <v>0</v>
      </c>
      <c r="UN194" s="675">
        <f t="shared" si="2212"/>
        <v>0</v>
      </c>
      <c r="UO194" s="675">
        <f t="shared" si="2213"/>
        <v>0</v>
      </c>
      <c r="UP194" s="675">
        <f t="shared" si="2214"/>
        <v>0</v>
      </c>
      <c r="UQ194" s="675">
        <f t="shared" si="2215"/>
        <v>0</v>
      </c>
      <c r="UR194" s="675">
        <f t="shared" si="2216"/>
        <v>0</v>
      </c>
      <c r="US194" s="675">
        <f t="shared" si="2217"/>
        <v>0</v>
      </c>
      <c r="UT194" s="675">
        <f t="shared" si="2218"/>
        <v>0</v>
      </c>
      <c r="UU194" s="675">
        <f t="shared" si="2219"/>
        <v>0</v>
      </c>
      <c r="UV194" s="675">
        <f t="shared" si="2220"/>
        <v>0</v>
      </c>
      <c r="UW194" s="676">
        <f t="shared" si="2221"/>
        <v>0</v>
      </c>
    </row>
    <row r="195" spans="1:569" s="645" customFormat="1" ht="20.100000000000001" customHeight="1">
      <c r="H195" s="883"/>
      <c r="K195" s="883"/>
      <c r="L195" s="883"/>
      <c r="AH195" s="884"/>
      <c r="AI195" s="885"/>
      <c r="AJ195" s="884"/>
      <c r="AK195" s="885"/>
      <c r="AL195" s="884"/>
      <c r="AM195" s="885"/>
      <c r="AN195" s="884"/>
      <c r="AO195" s="885"/>
      <c r="AP195" s="885"/>
      <c r="AQ195" s="885"/>
      <c r="AR195" s="885"/>
      <c r="AS195" s="885"/>
      <c r="AT195" s="885"/>
      <c r="AU195" s="885"/>
      <c r="AV195" s="885"/>
      <c r="AW195" s="885"/>
      <c r="AX195" s="885"/>
      <c r="AY195" s="885"/>
      <c r="AZ195" s="885"/>
      <c r="BA195" s="885"/>
      <c r="BB195" s="885"/>
      <c r="BC195" s="884"/>
      <c r="BD195" s="885"/>
      <c r="BE195" s="886"/>
      <c r="BG195" s="884"/>
      <c r="BH195" s="885"/>
      <c r="BI195" s="884"/>
      <c r="BJ195" s="885"/>
      <c r="BK195" s="884"/>
      <c r="BL195" s="885"/>
      <c r="BM195" s="884"/>
      <c r="BN195" s="885"/>
      <c r="BO195" s="885"/>
      <c r="BP195" s="885"/>
      <c r="BQ195" s="885"/>
      <c r="BR195" s="885"/>
      <c r="BS195" s="885"/>
      <c r="BT195" s="885"/>
      <c r="BU195" s="885"/>
      <c r="BV195" s="885"/>
      <c r="BW195" s="884"/>
      <c r="BX195" s="885"/>
      <c r="BY195" s="886"/>
      <c r="CA195" s="887"/>
      <c r="CB195" s="888"/>
      <c r="CC195" s="887"/>
      <c r="CD195" s="888"/>
      <c r="CE195" s="887"/>
      <c r="CF195" s="888"/>
      <c r="CG195" s="887"/>
      <c r="CH195" s="888"/>
      <c r="CI195" s="888"/>
      <c r="CJ195" s="888"/>
      <c r="CK195" s="888"/>
      <c r="CL195" s="888"/>
      <c r="CM195" s="888"/>
      <c r="CN195" s="888"/>
      <c r="CO195" s="889"/>
      <c r="CP195" s="889"/>
      <c r="CQ195" s="889"/>
      <c r="CR195" s="889"/>
      <c r="CS195" s="890"/>
      <c r="CT195" s="889"/>
      <c r="CU195" s="889"/>
      <c r="CV195" s="890"/>
      <c r="CW195" s="891"/>
      <c r="CX195" s="889"/>
      <c r="CY195" s="892"/>
      <c r="DA195" s="884"/>
      <c r="DB195" s="885"/>
      <c r="DC195" s="884"/>
      <c r="DD195" s="885"/>
      <c r="DE195" s="884"/>
      <c r="DF195" s="885"/>
      <c r="DG195" s="884"/>
      <c r="DH195" s="885"/>
      <c r="DI195" s="885"/>
      <c r="DJ195" s="885"/>
      <c r="DK195" s="885"/>
      <c r="DL195" s="885"/>
      <c r="DM195" s="885"/>
      <c r="DN195" s="885"/>
      <c r="DO195" s="885"/>
      <c r="DP195" s="885"/>
      <c r="DQ195" s="884"/>
      <c r="DR195" s="885"/>
      <c r="DS195" s="886"/>
      <c r="DU195" s="893"/>
      <c r="DV195" s="894"/>
      <c r="DW195" s="893"/>
      <c r="DX195" s="894"/>
      <c r="DY195" s="893"/>
      <c r="DZ195" s="894"/>
      <c r="EA195" s="893"/>
      <c r="EB195" s="894"/>
      <c r="EC195" s="894"/>
      <c r="ED195" s="894"/>
      <c r="EE195" s="894"/>
      <c r="EF195" s="894"/>
      <c r="EG195" s="894"/>
      <c r="EH195" s="894"/>
      <c r="EI195" s="894"/>
      <c r="EJ195" s="894"/>
      <c r="EK195" s="893"/>
      <c r="EL195" s="894"/>
      <c r="EM195" s="895"/>
      <c r="EO195" s="893"/>
      <c r="EP195" s="894"/>
      <c r="EQ195" s="893"/>
      <c r="ER195" s="894"/>
      <c r="ES195" s="893"/>
      <c r="ET195" s="894"/>
      <c r="EU195" s="893"/>
      <c r="EV195" s="894"/>
      <c r="EW195" s="894"/>
      <c r="EX195" s="894"/>
      <c r="EY195" s="894"/>
      <c r="EZ195" s="894"/>
      <c r="FA195" s="894"/>
      <c r="FB195" s="894"/>
      <c r="FC195" s="894"/>
      <c r="FD195" s="894"/>
      <c r="FE195" s="893"/>
      <c r="FF195" s="894"/>
      <c r="FG195" s="892"/>
      <c r="FI195" s="884"/>
      <c r="FJ195" s="885"/>
      <c r="FK195" s="884"/>
      <c r="FL195" s="885"/>
      <c r="FM195" s="884"/>
      <c r="FN195" s="885"/>
      <c r="FO195" s="884"/>
      <c r="FP195" s="885"/>
      <c r="FQ195" s="885"/>
      <c r="FR195" s="885"/>
      <c r="FS195" s="885"/>
      <c r="FT195" s="885"/>
      <c r="FU195" s="885"/>
      <c r="FV195" s="885"/>
      <c r="FW195" s="885"/>
      <c r="FX195" s="885"/>
      <c r="FY195" s="884"/>
      <c r="FZ195" s="885"/>
      <c r="GA195" s="892"/>
      <c r="GC195" s="884"/>
      <c r="GD195" s="885"/>
      <c r="GE195" s="884"/>
      <c r="GF195" s="885"/>
      <c r="GG195" s="884"/>
      <c r="GH195" s="885"/>
      <c r="GI195" s="884"/>
      <c r="GJ195" s="885"/>
      <c r="GK195" s="885"/>
      <c r="GL195" s="885"/>
      <c r="GM195" s="885"/>
      <c r="GN195" s="885"/>
      <c r="GO195" s="885"/>
      <c r="GP195" s="885"/>
      <c r="GQ195" s="885"/>
      <c r="GR195" s="885"/>
      <c r="GS195" s="884"/>
      <c r="GT195" s="885"/>
      <c r="GU195" s="892"/>
      <c r="GW195" s="884"/>
      <c r="GX195" s="885"/>
      <c r="GY195" s="884"/>
      <c r="GZ195" s="885"/>
      <c r="HA195" s="884"/>
      <c r="HB195" s="885"/>
      <c r="HC195" s="884"/>
      <c r="HD195" s="885"/>
      <c r="HE195" s="885"/>
      <c r="HF195" s="885"/>
      <c r="HG195" s="885"/>
      <c r="HH195" s="885"/>
      <c r="HI195" s="885"/>
      <c r="HJ195" s="885"/>
      <c r="HK195" s="885"/>
      <c r="HL195" s="885"/>
      <c r="HM195" s="884"/>
      <c r="HN195" s="885"/>
      <c r="HO195" s="886"/>
      <c r="HQ195" s="891"/>
      <c r="HR195" s="889"/>
      <c r="HS195" s="891"/>
      <c r="HT195" s="889"/>
      <c r="HU195" s="891"/>
      <c r="HV195" s="889"/>
      <c r="HW195" s="891"/>
      <c r="HX195" s="889"/>
      <c r="HY195" s="896"/>
      <c r="HZ195" s="889"/>
      <c r="IA195" s="896"/>
      <c r="IB195" s="889"/>
      <c r="IC195" s="896"/>
      <c r="ID195" s="889"/>
      <c r="IE195" s="889"/>
      <c r="IF195" s="889"/>
      <c r="IG195" s="891"/>
      <c r="IH195" s="889"/>
      <c r="II195" s="892"/>
      <c r="IK195" s="891"/>
      <c r="IL195" s="889"/>
      <c r="IM195" s="891"/>
      <c r="IN195" s="889"/>
      <c r="IO195" s="891"/>
      <c r="IP195" s="889"/>
      <c r="IQ195" s="891"/>
      <c r="IR195" s="889"/>
      <c r="IS195" s="896"/>
      <c r="IT195" s="889"/>
      <c r="IU195" s="896"/>
      <c r="IV195" s="889"/>
      <c r="IW195" s="896"/>
      <c r="IX195" s="889"/>
      <c r="IY195" s="889"/>
      <c r="IZ195" s="889"/>
      <c r="JA195" s="891"/>
      <c r="JB195" s="889"/>
      <c r="JC195" s="892"/>
      <c r="JE195" s="891"/>
      <c r="JF195" s="889"/>
      <c r="JG195" s="891"/>
      <c r="JH195" s="889"/>
      <c r="JI195" s="891"/>
      <c r="JJ195" s="889"/>
      <c r="JK195" s="891"/>
      <c r="JL195" s="889"/>
      <c r="JM195" s="896"/>
      <c r="JN195" s="889"/>
      <c r="JO195" s="896"/>
      <c r="JP195" s="889"/>
      <c r="JQ195" s="896"/>
      <c r="JR195" s="889"/>
      <c r="JS195" s="889"/>
      <c r="JT195" s="889"/>
      <c r="JU195" s="891"/>
      <c r="JV195" s="889"/>
      <c r="JW195" s="892"/>
      <c r="JY195" s="891"/>
      <c r="JZ195" s="889"/>
      <c r="KA195" s="891"/>
      <c r="KB195" s="889"/>
      <c r="KC195" s="891"/>
      <c r="KD195" s="889"/>
      <c r="KE195" s="891"/>
      <c r="KF195" s="889"/>
      <c r="KG195" s="896"/>
      <c r="KH195" s="889"/>
      <c r="KI195" s="896"/>
      <c r="KJ195" s="889"/>
      <c r="KK195" s="896"/>
      <c r="KL195" s="889"/>
      <c r="KM195" s="889"/>
      <c r="KN195" s="889"/>
      <c r="KO195" s="891"/>
      <c r="KP195" s="889"/>
      <c r="KQ195" s="892"/>
      <c r="KS195" s="891"/>
      <c r="KT195" s="889"/>
      <c r="KU195" s="891"/>
      <c r="KV195" s="889"/>
      <c r="KW195" s="891"/>
      <c r="KX195" s="889"/>
      <c r="KY195" s="891"/>
      <c r="KZ195" s="889"/>
      <c r="LA195" s="896"/>
      <c r="LB195" s="889"/>
      <c r="LC195" s="896"/>
      <c r="LD195" s="889"/>
      <c r="LE195" s="896"/>
      <c r="LF195" s="889"/>
      <c r="LG195" s="889"/>
      <c r="LH195" s="889"/>
      <c r="LI195" s="891"/>
      <c r="LJ195" s="889"/>
      <c r="LK195" s="892"/>
      <c r="LM195" s="891"/>
      <c r="LN195" s="889"/>
      <c r="LO195" s="891"/>
      <c r="LP195" s="889"/>
      <c r="LQ195" s="891"/>
      <c r="LR195" s="889"/>
      <c r="LS195" s="891"/>
      <c r="LT195" s="889"/>
      <c r="LU195" s="896"/>
      <c r="LV195" s="889"/>
      <c r="LW195" s="896"/>
      <c r="LX195" s="889"/>
      <c r="LY195" s="896"/>
      <c r="LZ195" s="889"/>
      <c r="MA195" s="889"/>
      <c r="MB195" s="889"/>
      <c r="MC195" s="891"/>
      <c r="MD195" s="889"/>
      <c r="ME195" s="892"/>
      <c r="MG195" s="891"/>
      <c r="MH195" s="889"/>
      <c r="MI195" s="891"/>
      <c r="MJ195" s="889"/>
      <c r="MK195" s="891"/>
      <c r="ML195" s="889"/>
      <c r="MM195" s="891"/>
      <c r="MN195" s="889"/>
      <c r="MO195" s="896"/>
      <c r="MP195" s="889"/>
      <c r="MQ195" s="896"/>
      <c r="MR195" s="889"/>
      <c r="MS195" s="896"/>
      <c r="MT195" s="889"/>
      <c r="MU195" s="889"/>
      <c r="MV195" s="889"/>
      <c r="MW195" s="891"/>
      <c r="MX195" s="889"/>
      <c r="MY195" s="892"/>
      <c r="NA195" s="891"/>
      <c r="NB195" s="889"/>
      <c r="NC195" s="891"/>
      <c r="ND195" s="889"/>
      <c r="NE195" s="891"/>
      <c r="NF195" s="889"/>
      <c r="NG195" s="891"/>
      <c r="NH195" s="889"/>
      <c r="NI195" s="896"/>
      <c r="NJ195" s="889"/>
      <c r="NK195" s="896"/>
      <c r="NL195" s="889"/>
      <c r="NM195" s="896"/>
      <c r="NN195" s="889"/>
      <c r="NO195" s="889"/>
      <c r="NP195" s="889"/>
      <c r="NQ195" s="891"/>
      <c r="NR195" s="889"/>
      <c r="NS195" s="892"/>
      <c r="NU195" s="891"/>
      <c r="NV195" s="889"/>
      <c r="NW195" s="891"/>
      <c r="NX195" s="889"/>
      <c r="NY195" s="891"/>
      <c r="NZ195" s="889"/>
      <c r="OA195" s="891"/>
      <c r="OB195" s="889"/>
      <c r="OC195" s="896"/>
      <c r="OD195" s="889"/>
      <c r="OE195" s="896"/>
      <c r="OF195" s="889"/>
      <c r="OG195" s="896"/>
      <c r="OH195" s="889"/>
      <c r="OI195" s="889"/>
      <c r="OJ195" s="889"/>
      <c r="OK195" s="891"/>
      <c r="OL195" s="889"/>
      <c r="OM195" s="892"/>
      <c r="OO195" s="891"/>
      <c r="OP195" s="889"/>
      <c r="OQ195" s="891"/>
      <c r="OR195" s="889"/>
      <c r="OS195" s="891"/>
      <c r="OT195" s="889"/>
      <c r="OU195" s="891"/>
      <c r="OV195" s="889"/>
      <c r="OW195" s="896"/>
      <c r="OX195" s="889"/>
      <c r="OY195" s="896"/>
      <c r="OZ195" s="889"/>
      <c r="PA195" s="896"/>
      <c r="PB195" s="889"/>
      <c r="PC195" s="889"/>
      <c r="PD195" s="889"/>
      <c r="PE195" s="891"/>
      <c r="PF195" s="889"/>
      <c r="PG195" s="892"/>
      <c r="PI195" s="891"/>
      <c r="PJ195" s="889"/>
      <c r="PK195" s="891"/>
      <c r="PL195" s="889"/>
      <c r="PM195" s="891"/>
      <c r="PN195" s="889"/>
      <c r="PO195" s="891"/>
      <c r="PP195" s="889"/>
      <c r="PQ195" s="896"/>
      <c r="PR195" s="889"/>
      <c r="PS195" s="896"/>
      <c r="PT195" s="889"/>
      <c r="PU195" s="896"/>
      <c r="PV195" s="889"/>
      <c r="PW195" s="889"/>
      <c r="PX195" s="889"/>
      <c r="PY195" s="891"/>
      <c r="PZ195" s="889"/>
      <c r="QA195" s="892"/>
      <c r="QC195" s="891"/>
      <c r="QD195" s="889"/>
      <c r="QE195" s="891"/>
      <c r="QF195" s="889"/>
      <c r="QG195" s="891"/>
      <c r="QH195" s="889"/>
      <c r="QI195" s="891"/>
      <c r="QJ195" s="889"/>
      <c r="QK195" s="896"/>
      <c r="QL195" s="889"/>
      <c r="QM195" s="896"/>
      <c r="QN195" s="889"/>
      <c r="QO195" s="896"/>
      <c r="QP195" s="889"/>
      <c r="QQ195" s="889"/>
      <c r="QR195" s="889"/>
      <c r="QS195" s="891"/>
      <c r="QT195" s="889"/>
      <c r="QU195" s="892"/>
      <c r="RA195" s="785" t="b">
        <f>IFERROR(RB195=I195,)</f>
        <v>1</v>
      </c>
      <c r="RB195" s="785">
        <f t="shared" si="2145"/>
        <v>0</v>
      </c>
      <c r="RC195" s="891"/>
      <c r="RD195" s="891"/>
      <c r="RE195" s="891"/>
      <c r="RF195" s="891"/>
      <c r="RG195" s="891"/>
      <c r="RH195" s="891"/>
      <c r="RI195" s="891"/>
      <c r="RJ195" s="891"/>
      <c r="RK195" s="891"/>
      <c r="RL195" s="891"/>
      <c r="RM195" s="891"/>
      <c r="RN195" s="891"/>
      <c r="RO195" s="891"/>
      <c r="RP195" s="891"/>
      <c r="RQ195" s="891"/>
      <c r="RR195" s="891"/>
      <c r="RS195" s="891"/>
      <c r="RT195" s="891"/>
      <c r="RV195" s="891"/>
      <c r="RW195" s="891"/>
      <c r="RX195" s="891"/>
      <c r="RY195" s="891"/>
      <c r="RZ195" s="891"/>
      <c r="SA195" s="891"/>
      <c r="SB195" s="891"/>
      <c r="SC195" s="891"/>
      <c r="SD195" s="891"/>
      <c r="SE195" s="891"/>
      <c r="SG195" s="891"/>
      <c r="SH195" s="891"/>
      <c r="SI195" s="891"/>
      <c r="SJ195" s="891"/>
      <c r="SK195" s="891"/>
      <c r="SL195" s="891"/>
      <c r="SM195" s="891"/>
      <c r="SN195" s="891"/>
      <c r="SO195" s="891"/>
      <c r="SP195" s="891"/>
      <c r="SQ195" s="891"/>
      <c r="SR195" s="891"/>
      <c r="SS195" s="891"/>
      <c r="ST195" s="891"/>
      <c r="SU195" s="891"/>
      <c r="SV195" s="891"/>
      <c r="SW195" s="891"/>
      <c r="SX195" s="891"/>
      <c r="SY195" s="891"/>
      <c r="SZ195" s="891"/>
      <c r="TA195" s="891"/>
      <c r="TB195" s="891"/>
      <c r="TC195" s="891"/>
      <c r="TE195" s="891"/>
      <c r="TF195" s="891"/>
      <c r="TG195" s="891"/>
      <c r="TH195" s="891"/>
      <c r="TI195" s="891"/>
      <c r="TJ195" s="891"/>
      <c r="TK195" s="891"/>
      <c r="TL195" s="891"/>
      <c r="TM195" s="891"/>
      <c r="TN195" s="891"/>
      <c r="TP195" s="891"/>
      <c r="TQ195" s="891"/>
      <c r="TR195" s="891"/>
      <c r="TS195" s="891"/>
      <c r="TT195" s="891"/>
      <c r="TU195" s="891"/>
      <c r="TV195" s="891"/>
      <c r="TW195" s="891"/>
      <c r="TX195" s="891"/>
      <c r="TY195" s="891"/>
      <c r="TZ195" s="891"/>
      <c r="UA195" s="891"/>
      <c r="UB195" s="891"/>
      <c r="UC195" s="891"/>
      <c r="UD195" s="891"/>
      <c r="UE195" s="891"/>
      <c r="UF195" s="891"/>
      <c r="UG195" s="891"/>
      <c r="UH195" s="891"/>
      <c r="UI195" s="891"/>
      <c r="UJ195" s="891"/>
      <c r="UK195" s="891"/>
      <c r="UL195" s="891"/>
      <c r="UN195" s="891"/>
      <c r="UO195" s="891"/>
      <c r="UP195" s="891"/>
      <c r="UQ195" s="891"/>
      <c r="UR195" s="891"/>
      <c r="US195" s="891"/>
      <c r="UT195" s="891"/>
      <c r="UU195" s="891"/>
      <c r="UV195" s="891"/>
      <c r="UW195" s="891"/>
    </row>
    <row r="196" spans="1:569" s="645" customFormat="1" ht="20.100000000000001" customHeight="1">
      <c r="C196" s="897"/>
      <c r="D196" s="898"/>
      <c r="E196" s="898"/>
      <c r="F196" s="898" t="s">
        <v>853</v>
      </c>
      <c r="G196" s="898"/>
      <c r="H196" s="899"/>
      <c r="I196" s="900"/>
      <c r="J196" s="901"/>
      <c r="K196" s="899"/>
      <c r="L196" s="899"/>
      <c r="AH196" s="902"/>
      <c r="AI196" s="903">
        <f>SUBTOTAL(9,AI37:AI183)</f>
        <v>1937079496.9000001</v>
      </c>
      <c r="AJ196" s="902"/>
      <c r="AK196" s="903">
        <f>SUBTOTAL(9,AK37:AK183)</f>
        <v>2457101908.8000002</v>
      </c>
      <c r="AL196" s="902"/>
      <c r="AM196" s="903">
        <f>SUBTOTAL(9,AM37:AM183)</f>
        <v>215397688.5</v>
      </c>
      <c r="AN196" s="902"/>
      <c r="AO196" s="903">
        <f>SUBTOTAL(9,AO37:AO183)</f>
        <v>226859780.09999999</v>
      </c>
      <c r="AP196" s="903"/>
      <c r="AQ196" s="903">
        <f>SUBTOTAL(9,AQ37:AQ183)</f>
        <v>4836438874.3000002</v>
      </c>
      <c r="AR196" s="903"/>
      <c r="AS196" s="903">
        <f>SUBTOTAL(9,AS37:AS183)</f>
        <v>776743841.73305571</v>
      </c>
      <c r="AT196" s="903"/>
      <c r="AU196" s="903"/>
      <c r="AV196" s="902"/>
      <c r="AW196" s="903">
        <f t="shared" ref="AW196:BB196" si="2701">SUBTOTAL(9,AW37:AW183)</f>
        <v>988298347.08305454</v>
      </c>
      <c r="AX196" s="903">
        <f t="shared" si="2701"/>
        <v>5906292752.4020309</v>
      </c>
      <c r="AY196" s="903">
        <f t="shared" si="2701"/>
        <v>12108434696.092905</v>
      </c>
      <c r="AZ196" s="903">
        <f t="shared" si="2701"/>
        <v>6054217348.0464525</v>
      </c>
      <c r="BA196" s="903">
        <f t="shared" si="2701"/>
        <v>5747309843.7875557</v>
      </c>
      <c r="BB196" s="903">
        <f t="shared" si="2701"/>
        <v>0</v>
      </c>
      <c r="BC196" s="902"/>
      <c r="BD196" s="903">
        <f>SUBTOTAL(9,BD37:BD183)</f>
        <v>0</v>
      </c>
      <c r="BE196" s="904"/>
      <c r="BG196" s="902"/>
      <c r="BH196" s="903">
        <f>SUBTOTAL(9,BH37:BH183)</f>
        <v>2350726211.2638006</v>
      </c>
      <c r="BI196" s="902"/>
      <c r="BJ196" s="903">
        <f>SUBTOTAL(9,BJ37:BJ183)</f>
        <v>1962696221.7763519</v>
      </c>
      <c r="BK196" s="902"/>
      <c r="BL196" s="903">
        <f>SUBTOTAL(9,BL37:BL183)</f>
        <v>870373637.74939299</v>
      </c>
      <c r="BM196" s="902"/>
      <c r="BN196" s="903">
        <f>SUBTOTAL(9,BN37:BN183)</f>
        <v>28017038.426922597</v>
      </c>
      <c r="BO196" s="903"/>
      <c r="BP196" s="903">
        <f>SUBTOTAL(9,BP37:BP183)</f>
        <v>5211813109.216466</v>
      </c>
      <c r="BQ196" s="903"/>
      <c r="BR196" s="903">
        <f>SUBTOTAL(9,BR37:BR183)</f>
        <v>776165674.84007549</v>
      </c>
      <c r="BS196" s="902"/>
      <c r="BT196" s="903">
        <f>SUBTOTAL(9,BT37:BT183)</f>
        <v>5987978784.0565395</v>
      </c>
      <c r="BU196" s="903">
        <f>SUBTOTAL(9,BU37:BU183)</f>
        <v>5651885049.3391066</v>
      </c>
      <c r="BV196" s="903">
        <f>SUBTOTAL(9,BV37:BV183)</f>
        <v>0</v>
      </c>
      <c r="BW196" s="902"/>
      <c r="BX196" s="903">
        <f>SUBTOTAL(9,BX37:BX183)</f>
        <v>0</v>
      </c>
      <c r="BY196" s="904"/>
      <c r="CA196" s="905"/>
      <c r="CB196" s="906">
        <f>SUBTOTAL(9,CB23:CB194)</f>
        <v>3549903494.7140002</v>
      </c>
      <c r="CC196" s="905"/>
      <c r="CD196" s="906">
        <f>SUBTOTAL(9,CD23:CD194)</f>
        <v>2627333186.6900001</v>
      </c>
      <c r="CE196" s="905"/>
      <c r="CF196" s="906">
        <f>SUBTOTAL(9,CF23:CF194)</f>
        <v>17549000</v>
      </c>
      <c r="CG196" s="905"/>
      <c r="CH196" s="906">
        <f>SUBTOTAL(9,CH23:CH194)</f>
        <v>1095716331.8600001</v>
      </c>
      <c r="CI196" s="906"/>
      <c r="CJ196" s="906">
        <f>SUBTOTAL(9,CJ23:CJ194)</f>
        <v>7290502013.2639999</v>
      </c>
      <c r="CK196" s="906"/>
      <c r="CL196" s="906">
        <f>SUBTOTAL(9,CL9:CL22)</f>
        <v>1567474956.4324999</v>
      </c>
      <c r="CM196" s="905"/>
      <c r="CN196" s="907">
        <f t="shared" ref="CN196:CV196" si="2702">SUBTOTAL(9,CN9:CN194)</f>
        <v>8857976969.6964989</v>
      </c>
      <c r="CO196" s="907">
        <f t="shared" si="2702"/>
        <v>2868594990.0500002</v>
      </c>
      <c r="CP196" s="907">
        <f t="shared" si="2702"/>
        <v>660687514.07999992</v>
      </c>
      <c r="CQ196" s="907">
        <f t="shared" si="2702"/>
        <v>928706366.60000002</v>
      </c>
      <c r="CR196" s="907">
        <f t="shared" si="2702"/>
        <v>2467060348</v>
      </c>
      <c r="CS196" s="908">
        <f t="shared" si="2702"/>
        <v>0</v>
      </c>
      <c r="CT196" s="907">
        <f t="shared" si="2702"/>
        <v>200963290.384</v>
      </c>
      <c r="CU196" s="907">
        <f t="shared" si="2702"/>
        <v>137599804.14999998</v>
      </c>
      <c r="CV196" s="908">
        <f t="shared" si="2702"/>
        <v>0</v>
      </c>
      <c r="CW196" s="909"/>
      <c r="CX196" s="910">
        <f>SUBTOTAL(9,CX9:CX194)</f>
        <v>0</v>
      </c>
      <c r="CY196" s="911"/>
      <c r="DA196" s="902"/>
      <c r="DB196" s="903">
        <f>SUBTOTAL(9,DB37:DB183)</f>
        <v>1937079496.9000001</v>
      </c>
      <c r="DC196" s="902"/>
      <c r="DD196" s="903">
        <f>SUBTOTAL(9,DD37:DD183)</f>
        <v>2457101908.8000002</v>
      </c>
      <c r="DE196" s="902"/>
      <c r="DF196" s="903">
        <f>SUBTOTAL(9,DF37:DF183)</f>
        <v>215397688.5</v>
      </c>
      <c r="DG196" s="902"/>
      <c r="DH196" s="903">
        <f>SUBTOTAL(9,DH37:DH183)</f>
        <v>226859780.09999999</v>
      </c>
      <c r="DI196" s="903"/>
      <c r="DJ196" s="903">
        <f>SUBTOTAL(9,DJ37:DJ183)</f>
        <v>4836438874.3000002</v>
      </c>
      <c r="DK196" s="903"/>
      <c r="DL196" s="903">
        <f>SUBTOTAL(9,DL37:DL183)</f>
        <v>776743841.73305571</v>
      </c>
      <c r="DM196" s="902"/>
      <c r="DN196" s="903">
        <f>SUBTOTAL(9,DN37:DN183)</f>
        <v>5613182716.0330524</v>
      </c>
      <c r="DO196" s="903">
        <f>SUBTOTAL(9,DO37:DO183)</f>
        <v>5306275211.7741566</v>
      </c>
      <c r="DP196" s="903">
        <f>SUBTOTAL(9,DP37:DP183)</f>
        <v>0</v>
      </c>
      <c r="DQ196" s="902"/>
      <c r="DR196" s="903">
        <f>SUBTOTAL(9,DR37:DR183)</f>
        <v>0</v>
      </c>
      <c r="DS196" s="904"/>
      <c r="DU196" s="912"/>
      <c r="DV196" s="913">
        <f>SUBTOTAL(9,DV37:DV183)</f>
        <v>2074210543.24</v>
      </c>
      <c r="DW196" s="912"/>
      <c r="DX196" s="913">
        <f>SUBTOTAL(9,DX37:DX183)</f>
        <v>2480221598.8599997</v>
      </c>
      <c r="DY196" s="912"/>
      <c r="DZ196" s="913">
        <f>SUBTOTAL(9,DZ37:DZ183)</f>
        <v>324733306.10000002</v>
      </c>
      <c r="EA196" s="912"/>
      <c r="EB196" s="913">
        <f>SUBTOTAL(9,EB37:EB183)</f>
        <v>0</v>
      </c>
      <c r="EC196" s="913"/>
      <c r="ED196" s="913">
        <f>SUBTOTAL(9,ED37:ED183)</f>
        <v>4879165448.1999998</v>
      </c>
      <c r="EE196" s="913"/>
      <c r="EF196" s="913">
        <f>SUBTOTAL(9,EF37:EF183)</f>
        <v>786534635.45722783</v>
      </c>
      <c r="EG196" s="912"/>
      <c r="EH196" s="913">
        <f>SUBTOTAL(9,EH37:EH183)</f>
        <v>5665700083.6572304</v>
      </c>
      <c r="EI196" s="913">
        <f>SUBTOTAL(9,EI37:EI183)</f>
        <v>5381756048.5893164</v>
      </c>
      <c r="EJ196" s="913">
        <f>SUBTOTAL(9,EJ37:EJ183)</f>
        <v>0</v>
      </c>
      <c r="EK196" s="912"/>
      <c r="EL196" s="913">
        <f>SUBTOTAL(9,EL37:EL183)</f>
        <v>0</v>
      </c>
      <c r="EM196" s="914"/>
      <c r="EO196" s="912"/>
      <c r="EP196" s="913">
        <f>SUBTOTAL(9,EP37:EP183)</f>
        <v>2222387944.8000002</v>
      </c>
      <c r="EQ196" s="912"/>
      <c r="ER196" s="913">
        <f>SUBTOTAL(9,ER37:ER183)</f>
        <v>1865800692.1399999</v>
      </c>
      <c r="ES196" s="912"/>
      <c r="ET196" s="913">
        <f>SUBTOTAL(9,ET37:ET183)</f>
        <v>2012731147.1199999</v>
      </c>
      <c r="EU196" s="912"/>
      <c r="EV196" s="913">
        <f>SUBTOTAL(9,EV37:EV183)</f>
        <v>845300597.09543991</v>
      </c>
      <c r="EW196" s="913"/>
      <c r="EX196" s="913">
        <f>SUBTOTAL(9,EX37:EX183)</f>
        <v>6946220381.1554394</v>
      </c>
      <c r="EY196" s="913"/>
      <c r="EZ196" s="913">
        <f>SUBTOTAL(9,EZ37:EZ183)</f>
        <v>890430724.77193618</v>
      </c>
      <c r="FA196" s="912"/>
      <c r="FB196" s="913">
        <f>SUBTOTAL(9,FB37:FB183)</f>
        <v>7836651105.9273767</v>
      </c>
      <c r="FC196" s="913">
        <f>SUBTOTAL(9,FC37:FC183)</f>
        <v>7546640560.4661951</v>
      </c>
      <c r="FD196" s="913">
        <f>SUBTOTAL(9,FD37:FD183)</f>
        <v>0</v>
      </c>
      <c r="FE196" s="912"/>
      <c r="FF196" s="913">
        <f>SUBTOTAL(9,FF37:FF183)</f>
        <v>0</v>
      </c>
      <c r="FG196" s="911"/>
      <c r="FI196" s="902"/>
      <c r="FJ196" s="903">
        <f>SUBTOTAL(9,FJ37:FJ183)</f>
        <v>2643451898.96</v>
      </c>
      <c r="FK196" s="902"/>
      <c r="FL196" s="903">
        <f>SUBTOTAL(9,FL37:FL183)</f>
        <v>2991615931.8400002</v>
      </c>
      <c r="FM196" s="902"/>
      <c r="FN196" s="903">
        <f>SUBTOTAL(9,FN37:FN183)</f>
        <v>478675975.48300004</v>
      </c>
      <c r="FO196" s="902"/>
      <c r="FP196" s="903">
        <f>SUBTOTAL(9,FP37:FP183)</f>
        <v>301852718.60611999</v>
      </c>
      <c r="FQ196" s="903"/>
      <c r="FR196" s="903">
        <f>SUBTOTAL(9,FR37:FR183)</f>
        <v>6415596524.8891201</v>
      </c>
      <c r="FS196" s="903"/>
      <c r="FT196" s="903">
        <f>SUBTOTAL(9,FT37:FT183)</f>
        <v>513083662.46647406</v>
      </c>
      <c r="FU196" s="902"/>
      <c r="FV196" s="903">
        <f>SUBTOTAL(9,FV37:FV183)</f>
        <v>6928680187.3555946</v>
      </c>
      <c r="FW196" s="903">
        <f>SUBTOTAL(9,FW37:FW183)</f>
        <v>6597882980.3085775</v>
      </c>
      <c r="FX196" s="903">
        <f>SUBTOTAL(9,FX37:FX183)</f>
        <v>0</v>
      </c>
      <c r="FY196" s="902"/>
      <c r="FZ196" s="903">
        <f>SUBTOTAL(9,FZ37:FZ183)</f>
        <v>0</v>
      </c>
      <c r="GA196" s="911"/>
      <c r="GC196" s="902"/>
      <c r="GD196" s="903">
        <f>SUBTOTAL(9,GD37:GD183)</f>
        <v>2622620656.9400001</v>
      </c>
      <c r="GE196" s="902"/>
      <c r="GF196" s="903">
        <f>SUBTOTAL(9,GF37:GF183)</f>
        <v>3422249685.1599998</v>
      </c>
      <c r="GG196" s="902"/>
      <c r="GH196" s="903">
        <f>SUBTOTAL(9,GH37:GH183)</f>
        <v>263562040.19999999</v>
      </c>
      <c r="GI196" s="902"/>
      <c r="GJ196" s="903">
        <f>SUBTOTAL(9,GJ37:GJ183)</f>
        <v>0</v>
      </c>
      <c r="GK196" s="903"/>
      <c r="GL196" s="903">
        <f>SUBTOTAL(9,GL37:GL183)</f>
        <v>6308432382.3000002</v>
      </c>
      <c r="GM196" s="903"/>
      <c r="GN196" s="903">
        <f>SUBTOTAL(9,GN37:GN183)</f>
        <v>1043092060.5282758</v>
      </c>
      <c r="GO196" s="902"/>
      <c r="GP196" s="903">
        <f>SUBTOTAL(9,GP37:GP183)</f>
        <v>7351524442.8282766</v>
      </c>
      <c r="GQ196" s="903">
        <f>SUBTOTAL(9,GQ37:GQ183)</f>
        <v>7020927312.1259117</v>
      </c>
      <c r="GR196" s="903">
        <f>SUBTOTAL(9,GR37:GR183)</f>
        <v>0</v>
      </c>
      <c r="GS196" s="902"/>
      <c r="GT196" s="903">
        <f>SUBTOTAL(9,GT37:GT183)</f>
        <v>0</v>
      </c>
      <c r="GU196" s="911"/>
      <c r="GW196" s="902"/>
      <c r="GX196" s="903">
        <f>SUBTOTAL(9,GX37:GX183)</f>
        <v>2794681879.0129919</v>
      </c>
      <c r="GY196" s="902"/>
      <c r="GZ196" s="903">
        <f>SUBTOTAL(9,GZ37:GZ183)</f>
        <v>2844557766.8260732</v>
      </c>
      <c r="HA196" s="902"/>
      <c r="HB196" s="903">
        <f>SUBTOTAL(9,HB37:HB183)</f>
        <v>565514644.69747186</v>
      </c>
      <c r="HC196" s="902"/>
      <c r="HD196" s="903">
        <f>SUBTOTAL(9,HD37:HD183)</f>
        <v>4468560</v>
      </c>
      <c r="HE196" s="903"/>
      <c r="HF196" s="903">
        <f>SUBTOTAL(9,HF37:HF183)</f>
        <v>6209222850.5365362</v>
      </c>
      <c r="HG196" s="903"/>
      <c r="HH196" s="903">
        <f>SUBTOTAL(9,HH37:HH183)</f>
        <v>964690704.88465917</v>
      </c>
      <c r="HI196" s="902"/>
      <c r="HJ196" s="903">
        <f>SUBTOTAL(9,HJ37:HJ183)</f>
        <v>7173913555.4211969</v>
      </c>
      <c r="HK196" s="903">
        <f>SUBTOTAL(9,HK37:HK183)</f>
        <v>6864758207.4199896</v>
      </c>
      <c r="HL196" s="903">
        <f>SUBTOTAL(9,HL37:HL183)</f>
        <v>0</v>
      </c>
      <c r="HM196" s="902"/>
      <c r="HN196" s="903">
        <f>SUBTOTAL(9,HN37:HN183)</f>
        <v>0</v>
      </c>
      <c r="HO196" s="904"/>
      <c r="HQ196" s="909"/>
      <c r="HR196" s="910">
        <f>SUBTOTAL(9,HR37:HR183)</f>
        <v>0</v>
      </c>
      <c r="HS196" s="909"/>
      <c r="HT196" s="910">
        <f>SUBTOTAL(9,HT37:HT183)</f>
        <v>0</v>
      </c>
      <c r="HU196" s="909"/>
      <c r="HV196" s="910">
        <f>SUBTOTAL(9,HV37:HV183)</f>
        <v>0</v>
      </c>
      <c r="HW196" s="909"/>
      <c r="HX196" s="910">
        <f>SUBTOTAL(9,HX37:HX183)</f>
        <v>0</v>
      </c>
      <c r="HY196" s="915"/>
      <c r="HZ196" s="910">
        <f>SUBTOTAL(9,HZ37:HZ183)</f>
        <v>0</v>
      </c>
      <c r="IA196" s="910"/>
      <c r="IB196" s="910">
        <f>SUBTOTAL(9,IB37:IB183)</f>
        <v>0</v>
      </c>
      <c r="IC196" s="909"/>
      <c r="ID196" s="910">
        <f>SUBTOTAL(9,ID37:ID183)</f>
        <v>0</v>
      </c>
      <c r="IE196" s="910">
        <f>SUBTOTAL(9,IE37:IE183)</f>
        <v>0</v>
      </c>
      <c r="IF196" s="910">
        <f>SUBTOTAL(9,IF37:IF183)</f>
        <v>0</v>
      </c>
      <c r="IG196" s="909"/>
      <c r="IH196" s="910">
        <f>SUBTOTAL(9,IH37:IH183)</f>
        <v>0</v>
      </c>
      <c r="II196" s="911"/>
      <c r="IK196" s="909"/>
      <c r="IL196" s="910">
        <f>SUBTOTAL(9,IL37:IL183)</f>
        <v>0</v>
      </c>
      <c r="IM196" s="909"/>
      <c r="IN196" s="910">
        <f>SUBTOTAL(9,IN37:IN183)</f>
        <v>0</v>
      </c>
      <c r="IO196" s="909"/>
      <c r="IP196" s="910">
        <f>SUBTOTAL(9,IP37:IP183)</f>
        <v>0</v>
      </c>
      <c r="IQ196" s="909"/>
      <c r="IR196" s="910">
        <f>SUBTOTAL(9,IR37:IR183)</f>
        <v>0</v>
      </c>
      <c r="IS196" s="915"/>
      <c r="IT196" s="910">
        <f>SUBTOTAL(9,IT37:IT183)</f>
        <v>0</v>
      </c>
      <c r="IU196" s="910"/>
      <c r="IV196" s="910">
        <f>SUBTOTAL(9,IV37:IV183)</f>
        <v>0</v>
      </c>
      <c r="IW196" s="909"/>
      <c r="IX196" s="910">
        <f>SUBTOTAL(9,IX37:IX183)</f>
        <v>0</v>
      </c>
      <c r="IY196" s="910">
        <f>SUBTOTAL(9,IY37:IY183)</f>
        <v>0</v>
      </c>
      <c r="IZ196" s="910">
        <f>SUBTOTAL(9,IZ37:IZ183)</f>
        <v>0</v>
      </c>
      <c r="JA196" s="909"/>
      <c r="JB196" s="910">
        <f>SUBTOTAL(9,JB37:JB183)</f>
        <v>0</v>
      </c>
      <c r="JC196" s="911"/>
      <c r="JE196" s="909"/>
      <c r="JF196" s="910">
        <f>SUBTOTAL(9,JF37:JF183)</f>
        <v>0</v>
      </c>
      <c r="JG196" s="909"/>
      <c r="JH196" s="910">
        <f>SUBTOTAL(9,JH37:JH183)</f>
        <v>0</v>
      </c>
      <c r="JI196" s="909"/>
      <c r="JJ196" s="910">
        <f>SUBTOTAL(9,JJ37:JJ183)</f>
        <v>0</v>
      </c>
      <c r="JK196" s="909"/>
      <c r="JL196" s="910">
        <f>SUBTOTAL(9,JL37:JL183)</f>
        <v>0</v>
      </c>
      <c r="JM196" s="915"/>
      <c r="JN196" s="910">
        <f>SUBTOTAL(9,JN37:JN183)</f>
        <v>0</v>
      </c>
      <c r="JO196" s="910"/>
      <c r="JP196" s="910">
        <f>SUBTOTAL(9,JP37:JP183)</f>
        <v>0</v>
      </c>
      <c r="JQ196" s="909"/>
      <c r="JR196" s="910">
        <f>SUBTOTAL(9,JR37:JR183)</f>
        <v>0</v>
      </c>
      <c r="JS196" s="910">
        <f>SUBTOTAL(9,JS37:JS183)</f>
        <v>0</v>
      </c>
      <c r="JT196" s="910">
        <f>SUBTOTAL(9,JT37:JT183)</f>
        <v>0</v>
      </c>
      <c r="JU196" s="909"/>
      <c r="JV196" s="910">
        <f>SUBTOTAL(9,JV37:JV183)</f>
        <v>0</v>
      </c>
      <c r="JW196" s="911"/>
      <c r="JY196" s="909"/>
      <c r="JZ196" s="910">
        <f>SUBTOTAL(9,JZ37:JZ183)</f>
        <v>0</v>
      </c>
      <c r="KA196" s="909"/>
      <c r="KB196" s="910">
        <f>SUBTOTAL(9,KB37:KB183)</f>
        <v>0</v>
      </c>
      <c r="KC196" s="909"/>
      <c r="KD196" s="910">
        <f>SUBTOTAL(9,KD37:KD183)</f>
        <v>0</v>
      </c>
      <c r="KE196" s="909"/>
      <c r="KF196" s="910">
        <f>SUBTOTAL(9,KF37:KF183)</f>
        <v>0</v>
      </c>
      <c r="KG196" s="915"/>
      <c r="KH196" s="910">
        <f>SUBTOTAL(9,KH37:KH183)</f>
        <v>0</v>
      </c>
      <c r="KI196" s="910"/>
      <c r="KJ196" s="910">
        <f>SUBTOTAL(9,KJ37:KJ183)</f>
        <v>0</v>
      </c>
      <c r="KK196" s="909"/>
      <c r="KL196" s="910">
        <f>SUBTOTAL(9,KL37:KL183)</f>
        <v>0</v>
      </c>
      <c r="KM196" s="910">
        <f>SUBTOTAL(9,KM37:KM183)</f>
        <v>0</v>
      </c>
      <c r="KN196" s="910">
        <f>SUBTOTAL(9,KN37:KN183)</f>
        <v>0</v>
      </c>
      <c r="KO196" s="909"/>
      <c r="KP196" s="910">
        <f>SUBTOTAL(9,KP37:KP183)</f>
        <v>0</v>
      </c>
      <c r="KQ196" s="911"/>
      <c r="KS196" s="909"/>
      <c r="KT196" s="910">
        <f>SUBTOTAL(9,KT37:KT183)</f>
        <v>0</v>
      </c>
      <c r="KU196" s="909"/>
      <c r="KV196" s="910">
        <f>SUBTOTAL(9,KV37:KV183)</f>
        <v>0</v>
      </c>
      <c r="KW196" s="909"/>
      <c r="KX196" s="910">
        <f>SUBTOTAL(9,KX37:KX183)</f>
        <v>0</v>
      </c>
      <c r="KY196" s="909"/>
      <c r="KZ196" s="910">
        <f>SUBTOTAL(9,KZ37:KZ183)</f>
        <v>0</v>
      </c>
      <c r="LA196" s="915"/>
      <c r="LB196" s="910">
        <f>SUBTOTAL(9,LB37:LB183)</f>
        <v>0</v>
      </c>
      <c r="LC196" s="910"/>
      <c r="LD196" s="910">
        <f>SUBTOTAL(9,LD37:LD183)</f>
        <v>0</v>
      </c>
      <c r="LE196" s="909"/>
      <c r="LF196" s="910">
        <f>SUBTOTAL(9,LF37:LF183)</f>
        <v>0</v>
      </c>
      <c r="LG196" s="910">
        <f>SUBTOTAL(9,LG37:LG183)</f>
        <v>0</v>
      </c>
      <c r="LH196" s="910">
        <f>SUBTOTAL(9,LH37:LH183)</f>
        <v>0</v>
      </c>
      <c r="LI196" s="909"/>
      <c r="LJ196" s="910">
        <f>SUBTOTAL(9,LJ37:LJ183)</f>
        <v>0</v>
      </c>
      <c r="LK196" s="911"/>
      <c r="LM196" s="909"/>
      <c r="LN196" s="910">
        <f>SUBTOTAL(9,LN37:LN183)</f>
        <v>0</v>
      </c>
      <c r="LO196" s="909"/>
      <c r="LP196" s="910">
        <f>SUBTOTAL(9,LP37:LP183)</f>
        <v>0</v>
      </c>
      <c r="LQ196" s="909"/>
      <c r="LR196" s="910">
        <f>SUBTOTAL(9,LR37:LR183)</f>
        <v>0</v>
      </c>
      <c r="LS196" s="909"/>
      <c r="LT196" s="910">
        <f>SUBTOTAL(9,LT37:LT183)</f>
        <v>0</v>
      </c>
      <c r="LU196" s="915"/>
      <c r="LV196" s="910">
        <f>SUBTOTAL(9,LV37:LV183)</f>
        <v>0</v>
      </c>
      <c r="LW196" s="910"/>
      <c r="LX196" s="910">
        <f>SUBTOTAL(9,LX37:LX183)</f>
        <v>0</v>
      </c>
      <c r="LY196" s="909"/>
      <c r="LZ196" s="910">
        <f>SUBTOTAL(9,LZ37:LZ183)</f>
        <v>0</v>
      </c>
      <c r="MA196" s="910">
        <f>SUBTOTAL(9,MA37:MA183)</f>
        <v>0</v>
      </c>
      <c r="MB196" s="910">
        <f>SUBTOTAL(9,MB37:MB183)</f>
        <v>0</v>
      </c>
      <c r="MC196" s="909"/>
      <c r="MD196" s="910">
        <f>SUBTOTAL(9,MD37:MD183)</f>
        <v>0</v>
      </c>
      <c r="ME196" s="911"/>
      <c r="MG196" s="909"/>
      <c r="MH196" s="910">
        <f>SUBTOTAL(9,MH37:MH183)</f>
        <v>0</v>
      </c>
      <c r="MI196" s="909"/>
      <c r="MJ196" s="910">
        <f>SUBTOTAL(9,MJ37:MJ183)</f>
        <v>0</v>
      </c>
      <c r="MK196" s="909"/>
      <c r="ML196" s="910">
        <f>SUBTOTAL(9,ML37:ML183)</f>
        <v>0</v>
      </c>
      <c r="MM196" s="909"/>
      <c r="MN196" s="910">
        <f>SUBTOTAL(9,MN37:MN183)</f>
        <v>0</v>
      </c>
      <c r="MO196" s="915"/>
      <c r="MP196" s="910">
        <f>SUBTOTAL(9,MP37:MP183)</f>
        <v>0</v>
      </c>
      <c r="MQ196" s="910"/>
      <c r="MR196" s="910">
        <f>SUBTOTAL(9,MR37:MR183)</f>
        <v>0</v>
      </c>
      <c r="MS196" s="909"/>
      <c r="MT196" s="910">
        <f>SUBTOTAL(9,MT37:MT183)</f>
        <v>0</v>
      </c>
      <c r="MU196" s="910">
        <f>SUBTOTAL(9,MU37:MU183)</f>
        <v>0</v>
      </c>
      <c r="MV196" s="910">
        <f>SUBTOTAL(9,MV37:MV183)</f>
        <v>0</v>
      </c>
      <c r="MW196" s="909"/>
      <c r="MX196" s="910">
        <f>SUBTOTAL(9,MX37:MX183)</f>
        <v>0</v>
      </c>
      <c r="MY196" s="911"/>
      <c r="NA196" s="909"/>
      <c r="NB196" s="910">
        <f>SUBTOTAL(9,NB37:NB183)</f>
        <v>0</v>
      </c>
      <c r="NC196" s="909"/>
      <c r="ND196" s="910">
        <f>SUBTOTAL(9,ND37:ND183)</f>
        <v>0</v>
      </c>
      <c r="NE196" s="909"/>
      <c r="NF196" s="910">
        <f>SUBTOTAL(9,NF37:NF183)</f>
        <v>0</v>
      </c>
      <c r="NG196" s="909"/>
      <c r="NH196" s="910">
        <f>SUBTOTAL(9,NH37:NH183)</f>
        <v>0</v>
      </c>
      <c r="NI196" s="915"/>
      <c r="NJ196" s="910">
        <f>SUBTOTAL(9,NJ37:NJ183)</f>
        <v>0</v>
      </c>
      <c r="NK196" s="910"/>
      <c r="NL196" s="910">
        <f>SUBTOTAL(9,NL37:NL183)</f>
        <v>0</v>
      </c>
      <c r="NM196" s="909"/>
      <c r="NN196" s="910">
        <f>SUBTOTAL(9,NN37:NN183)</f>
        <v>0</v>
      </c>
      <c r="NO196" s="910">
        <f>SUBTOTAL(9,NO37:NO183)</f>
        <v>0</v>
      </c>
      <c r="NP196" s="910">
        <f>SUBTOTAL(9,NP37:NP183)</f>
        <v>0</v>
      </c>
      <c r="NQ196" s="909"/>
      <c r="NR196" s="910">
        <f>SUBTOTAL(9,NR37:NR183)</f>
        <v>0</v>
      </c>
      <c r="NS196" s="911"/>
      <c r="NU196" s="909"/>
      <c r="NV196" s="910">
        <f>SUBTOTAL(9,NV37:NV183)</f>
        <v>0</v>
      </c>
      <c r="NW196" s="909"/>
      <c r="NX196" s="910">
        <f>SUBTOTAL(9,NX37:NX183)</f>
        <v>0</v>
      </c>
      <c r="NY196" s="909"/>
      <c r="NZ196" s="910">
        <f>SUBTOTAL(9,NZ37:NZ183)</f>
        <v>0</v>
      </c>
      <c r="OA196" s="909"/>
      <c r="OB196" s="910">
        <f>SUBTOTAL(9,OB37:OB183)</f>
        <v>0</v>
      </c>
      <c r="OC196" s="915"/>
      <c r="OD196" s="910">
        <f>SUBTOTAL(9,OD37:OD183)</f>
        <v>0</v>
      </c>
      <c r="OE196" s="910"/>
      <c r="OF196" s="910">
        <f>SUBTOTAL(9,OF37:OF183)</f>
        <v>0</v>
      </c>
      <c r="OG196" s="909"/>
      <c r="OH196" s="910">
        <f>SUBTOTAL(9,OH37:OH183)</f>
        <v>0</v>
      </c>
      <c r="OI196" s="910">
        <f>SUBTOTAL(9,OI37:OI183)</f>
        <v>0</v>
      </c>
      <c r="OJ196" s="910">
        <f>SUBTOTAL(9,OJ37:OJ183)</f>
        <v>0</v>
      </c>
      <c r="OK196" s="909"/>
      <c r="OL196" s="910">
        <f>SUBTOTAL(9,OL37:OL183)</f>
        <v>0</v>
      </c>
      <c r="OM196" s="911"/>
      <c r="OO196" s="909"/>
      <c r="OP196" s="910">
        <f>SUBTOTAL(9,OP37:OP183)</f>
        <v>0</v>
      </c>
      <c r="OQ196" s="909"/>
      <c r="OR196" s="910">
        <f>SUBTOTAL(9,OR37:OR183)</f>
        <v>0</v>
      </c>
      <c r="OS196" s="909"/>
      <c r="OT196" s="910">
        <f>SUBTOTAL(9,OT37:OT183)</f>
        <v>0</v>
      </c>
      <c r="OU196" s="909"/>
      <c r="OV196" s="910">
        <f>SUBTOTAL(9,OV37:OV183)</f>
        <v>0</v>
      </c>
      <c r="OW196" s="915"/>
      <c r="OX196" s="910">
        <f>SUBTOTAL(9,OX37:OX183)</f>
        <v>0</v>
      </c>
      <c r="OY196" s="910"/>
      <c r="OZ196" s="910">
        <f>SUBTOTAL(9,OZ37:OZ183)</f>
        <v>0</v>
      </c>
      <c r="PA196" s="909"/>
      <c r="PB196" s="910">
        <f>SUBTOTAL(9,PB37:PB183)</f>
        <v>0</v>
      </c>
      <c r="PC196" s="910">
        <f>SUBTOTAL(9,PC37:PC183)</f>
        <v>0</v>
      </c>
      <c r="PD196" s="910">
        <f>SUBTOTAL(9,PD37:PD183)</f>
        <v>0</v>
      </c>
      <c r="PE196" s="909"/>
      <c r="PF196" s="910">
        <f>SUBTOTAL(9,PF37:PF183)</f>
        <v>0</v>
      </c>
      <c r="PG196" s="911"/>
      <c r="PI196" s="909"/>
      <c r="PJ196" s="910">
        <f>SUBTOTAL(9,PJ37:PJ183)</f>
        <v>0</v>
      </c>
      <c r="PK196" s="909"/>
      <c r="PL196" s="910">
        <f>SUBTOTAL(9,PL37:PL183)</f>
        <v>0</v>
      </c>
      <c r="PM196" s="909"/>
      <c r="PN196" s="910">
        <f>SUBTOTAL(9,PN37:PN183)</f>
        <v>0</v>
      </c>
      <c r="PO196" s="909"/>
      <c r="PP196" s="910">
        <f>SUBTOTAL(9,PP37:PP183)</f>
        <v>0</v>
      </c>
      <c r="PQ196" s="915"/>
      <c r="PR196" s="910">
        <f>SUBTOTAL(9,PR37:PR183)</f>
        <v>0</v>
      </c>
      <c r="PS196" s="910"/>
      <c r="PT196" s="910">
        <f>SUBTOTAL(9,PT37:PT183)</f>
        <v>0</v>
      </c>
      <c r="PU196" s="909"/>
      <c r="PV196" s="910">
        <f>SUBTOTAL(9,PV37:PV183)</f>
        <v>0</v>
      </c>
      <c r="PW196" s="910">
        <f>SUBTOTAL(9,PW37:PW183)</f>
        <v>0</v>
      </c>
      <c r="PX196" s="910">
        <f>SUBTOTAL(9,PX37:PX183)</f>
        <v>0</v>
      </c>
      <c r="PY196" s="909"/>
      <c r="PZ196" s="910">
        <f>SUBTOTAL(9,PZ37:PZ183)</f>
        <v>0</v>
      </c>
      <c r="QA196" s="911"/>
      <c r="QC196" s="909"/>
      <c r="QD196" s="910">
        <f>SUBTOTAL(9,QD37:QD183)</f>
        <v>0</v>
      </c>
      <c r="QE196" s="909"/>
      <c r="QF196" s="910">
        <f>SUBTOTAL(9,QF37:QF183)</f>
        <v>0</v>
      </c>
      <c r="QG196" s="909"/>
      <c r="QH196" s="910">
        <f>SUBTOTAL(9,QH37:QH183)</f>
        <v>0</v>
      </c>
      <c r="QI196" s="909"/>
      <c r="QJ196" s="910">
        <f>SUBTOTAL(9,QJ37:QJ183)</f>
        <v>0</v>
      </c>
      <c r="QK196" s="915"/>
      <c r="QL196" s="910">
        <f>SUBTOTAL(9,QL37:QL183)</f>
        <v>0</v>
      </c>
      <c r="QM196" s="910"/>
      <c r="QN196" s="910">
        <f>SUBTOTAL(9,QN37:QN183)</f>
        <v>0</v>
      </c>
      <c r="QO196" s="909"/>
      <c r="QP196" s="910">
        <f>SUBTOTAL(9,QP37:QP183)</f>
        <v>0</v>
      </c>
      <c r="QQ196" s="910">
        <f>SUBTOTAL(9,QQ37:QQ183)</f>
        <v>0</v>
      </c>
      <c r="QR196" s="910">
        <f>SUBTOTAL(9,QR37:QR183)</f>
        <v>0</v>
      </c>
      <c r="QS196" s="909"/>
      <c r="QT196" s="910">
        <f>SUBTOTAL(9,QT37:QT183)</f>
        <v>0</v>
      </c>
      <c r="QU196" s="911"/>
      <c r="RA196" s="785"/>
      <c r="RB196" s="785"/>
      <c r="RC196" s="910">
        <f t="shared" ref="RC196:RT196" si="2703">SUM(RC38:RC183)</f>
        <v>39589.737750000008</v>
      </c>
      <c r="RD196" s="910">
        <f t="shared" si="2703"/>
        <v>10456.275740000001</v>
      </c>
      <c r="RE196" s="910">
        <f t="shared" si="2703"/>
        <v>17173.082000000002</v>
      </c>
      <c r="RF196" s="910">
        <f t="shared" si="2703"/>
        <v>49563.118000000002</v>
      </c>
      <c r="RG196" s="910">
        <f t="shared" si="2703"/>
        <v>0</v>
      </c>
      <c r="RH196" s="910">
        <f t="shared" si="2703"/>
        <v>2571.3355220000003</v>
      </c>
      <c r="RI196" s="910">
        <f t="shared" si="2703"/>
        <v>1524.4553599999999</v>
      </c>
      <c r="RJ196" s="910">
        <f t="shared" si="2703"/>
        <v>0</v>
      </c>
      <c r="RK196" s="910" t="e">
        <f t="shared" si="2703"/>
        <v>#REF!</v>
      </c>
      <c r="RL196" s="910" t="e">
        <f t="shared" si="2703"/>
        <v>#REF!</v>
      </c>
      <c r="RM196" s="910">
        <f t="shared" si="2703"/>
        <v>0</v>
      </c>
      <c r="RN196" s="910">
        <f t="shared" si="2703"/>
        <v>0</v>
      </c>
      <c r="RO196" s="910">
        <f t="shared" si="2703"/>
        <v>0</v>
      </c>
      <c r="RP196" s="910">
        <f t="shared" si="2703"/>
        <v>0</v>
      </c>
      <c r="RQ196" s="910">
        <f t="shared" si="2703"/>
        <v>0</v>
      </c>
      <c r="RR196" s="910">
        <f t="shared" si="2703"/>
        <v>0</v>
      </c>
      <c r="RS196" s="910">
        <f t="shared" si="2703"/>
        <v>0</v>
      </c>
      <c r="RT196" s="910">
        <f t="shared" si="2703"/>
        <v>0</v>
      </c>
      <c r="RV196" s="910">
        <f t="shared" ref="RV196:SE196" si="2704">SUM(RV38:RV183)</f>
        <v>120878.004372</v>
      </c>
      <c r="RW196" s="910">
        <f t="shared" si="2704"/>
        <v>0</v>
      </c>
      <c r="RX196" s="910">
        <f t="shared" si="2704"/>
        <v>0</v>
      </c>
      <c r="RY196" s="910">
        <f t="shared" si="2704"/>
        <v>0</v>
      </c>
      <c r="RZ196" s="910">
        <f t="shared" si="2704"/>
        <v>0</v>
      </c>
      <c r="SA196" s="910">
        <f t="shared" si="2704"/>
        <v>0</v>
      </c>
      <c r="SB196" s="910">
        <f t="shared" si="2704"/>
        <v>0</v>
      </c>
      <c r="SC196" s="910">
        <f t="shared" si="2704"/>
        <v>0</v>
      </c>
      <c r="SD196" s="910" t="e">
        <f t="shared" si="2704"/>
        <v>#REF!</v>
      </c>
      <c r="SE196" s="910" t="e">
        <f t="shared" si="2704"/>
        <v>#REF!</v>
      </c>
      <c r="SG196" s="910">
        <f t="shared" ref="SG196:TC196" si="2705">SUM(SG38:SG183)</f>
        <v>1488398167.5</v>
      </c>
      <c r="SH196" s="910">
        <f t="shared" si="2705"/>
        <v>380287298</v>
      </c>
      <c r="SI196" s="910">
        <f t="shared" si="2705"/>
        <v>610553620</v>
      </c>
      <c r="SJ196" s="910">
        <f t="shared" si="2705"/>
        <v>1455114450</v>
      </c>
      <c r="SK196" s="910">
        <f t="shared" si="2705"/>
        <v>0</v>
      </c>
      <c r="SL196" s="910">
        <f t="shared" si="2705"/>
        <v>348621158.80000001</v>
      </c>
      <c r="SM196" s="910">
        <f t="shared" si="2705"/>
        <v>250639820</v>
      </c>
      <c r="SN196" s="910">
        <f t="shared" si="2705"/>
        <v>0</v>
      </c>
      <c r="SO196" s="910" t="e">
        <f t="shared" si="2705"/>
        <v>#REF!</v>
      </c>
      <c r="SP196" s="910" t="e">
        <f t="shared" si="2705"/>
        <v>#REF!</v>
      </c>
      <c r="SQ196" s="910">
        <f t="shared" si="2705"/>
        <v>0</v>
      </c>
      <c r="SR196" s="910">
        <f t="shared" si="2705"/>
        <v>0</v>
      </c>
      <c r="SS196" s="910">
        <f t="shared" si="2705"/>
        <v>0</v>
      </c>
      <c r="ST196" s="910">
        <f t="shared" si="2705"/>
        <v>0</v>
      </c>
      <c r="SU196" s="910">
        <f t="shared" si="2705"/>
        <v>0</v>
      </c>
      <c r="SV196" s="910">
        <f t="shared" si="2705"/>
        <v>0</v>
      </c>
      <c r="SW196" s="910">
        <f t="shared" si="2705"/>
        <v>0</v>
      </c>
      <c r="SX196" s="910">
        <f t="shared" si="2705"/>
        <v>0</v>
      </c>
      <c r="SY196" s="910" t="e">
        <f t="shared" si="2705"/>
        <v>#REF!</v>
      </c>
      <c r="SZ196" s="910" t="e">
        <f t="shared" si="2705"/>
        <v>#REF!</v>
      </c>
      <c r="TA196" s="910" t="e">
        <f t="shared" si="2705"/>
        <v>#REF!</v>
      </c>
      <c r="TB196" s="910" t="e">
        <f t="shared" si="2705"/>
        <v>#REF!</v>
      </c>
      <c r="TC196" s="910" t="e">
        <f t="shared" si="2705"/>
        <v>#REF!</v>
      </c>
      <c r="TE196" s="910">
        <f t="shared" ref="TE196:TN196" si="2706">SUM(TE38:TE183)</f>
        <v>4533614514.3000002</v>
      </c>
      <c r="TF196" s="910">
        <f t="shared" si="2706"/>
        <v>0</v>
      </c>
      <c r="TG196" s="910">
        <f t="shared" si="2706"/>
        <v>0</v>
      </c>
      <c r="TH196" s="910">
        <f t="shared" si="2706"/>
        <v>0</v>
      </c>
      <c r="TI196" s="910">
        <f t="shared" si="2706"/>
        <v>0</v>
      </c>
      <c r="TJ196" s="910">
        <f t="shared" si="2706"/>
        <v>0</v>
      </c>
      <c r="TK196" s="910">
        <f t="shared" si="2706"/>
        <v>0</v>
      </c>
      <c r="TL196" s="910">
        <f t="shared" si="2706"/>
        <v>0</v>
      </c>
      <c r="TM196" s="910">
        <f t="shared" si="2706"/>
        <v>0</v>
      </c>
      <c r="TN196" s="910">
        <f t="shared" si="2706"/>
        <v>0</v>
      </c>
      <c r="TP196" s="910">
        <f t="shared" ref="TP196:UL196" si="2707">SUM(TP38:TP183)</f>
        <v>0</v>
      </c>
      <c r="TQ196" s="910">
        <f t="shared" si="2707"/>
        <v>0</v>
      </c>
      <c r="TR196" s="910">
        <f t="shared" si="2707"/>
        <v>0</v>
      </c>
      <c r="TS196" s="910">
        <f t="shared" si="2707"/>
        <v>0</v>
      </c>
      <c r="TT196" s="910">
        <f t="shared" si="2707"/>
        <v>0</v>
      </c>
      <c r="TU196" s="910">
        <f t="shared" si="2707"/>
        <v>0</v>
      </c>
      <c r="TV196" s="910">
        <f t="shared" si="2707"/>
        <v>0</v>
      </c>
      <c r="TW196" s="910">
        <f t="shared" si="2707"/>
        <v>0</v>
      </c>
      <c r="TX196" s="910">
        <f t="shared" si="2707"/>
        <v>0</v>
      </c>
      <c r="TY196" s="910">
        <f t="shared" si="2707"/>
        <v>0</v>
      </c>
      <c r="TZ196" s="910">
        <f t="shared" si="2707"/>
        <v>0</v>
      </c>
      <c r="UA196" s="910">
        <f t="shared" si="2707"/>
        <v>0</v>
      </c>
      <c r="UB196" s="910">
        <f t="shared" si="2707"/>
        <v>0</v>
      </c>
      <c r="UC196" s="910">
        <f t="shared" si="2707"/>
        <v>0</v>
      </c>
      <c r="UD196" s="910">
        <f t="shared" si="2707"/>
        <v>0</v>
      </c>
      <c r="UE196" s="910">
        <f t="shared" si="2707"/>
        <v>0</v>
      </c>
      <c r="UF196" s="910">
        <f t="shared" si="2707"/>
        <v>0</v>
      </c>
      <c r="UG196" s="910">
        <f t="shared" si="2707"/>
        <v>0</v>
      </c>
      <c r="UH196" s="910">
        <f t="shared" si="2707"/>
        <v>0</v>
      </c>
      <c r="UI196" s="910">
        <f t="shared" si="2707"/>
        <v>0</v>
      </c>
      <c r="UJ196" s="910">
        <f t="shared" si="2707"/>
        <v>0</v>
      </c>
      <c r="UK196" s="910">
        <f t="shared" si="2707"/>
        <v>0</v>
      </c>
      <c r="UL196" s="910">
        <f t="shared" si="2707"/>
        <v>0</v>
      </c>
      <c r="UN196" s="910">
        <f t="shared" ref="UN196:UW196" si="2708">SUM(UN38:UN183)</f>
        <v>0</v>
      </c>
      <c r="UO196" s="910">
        <f t="shared" si="2708"/>
        <v>0</v>
      </c>
      <c r="UP196" s="910">
        <f t="shared" si="2708"/>
        <v>0</v>
      </c>
      <c r="UQ196" s="910">
        <f t="shared" si="2708"/>
        <v>0</v>
      </c>
      <c r="UR196" s="910">
        <f t="shared" si="2708"/>
        <v>0</v>
      </c>
      <c r="US196" s="910">
        <f t="shared" si="2708"/>
        <v>0</v>
      </c>
      <c r="UT196" s="910">
        <f t="shared" si="2708"/>
        <v>0</v>
      </c>
      <c r="UU196" s="910">
        <f t="shared" si="2708"/>
        <v>0</v>
      </c>
      <c r="UV196" s="910">
        <f t="shared" si="2708"/>
        <v>0</v>
      </c>
      <c r="UW196" s="910">
        <f t="shared" si="2708"/>
        <v>0</v>
      </c>
    </row>
    <row r="197" spans="1:569" s="916" customFormat="1" ht="18" customHeight="1">
      <c r="C197" s="917"/>
      <c r="D197" s="917"/>
      <c r="E197" s="917"/>
      <c r="F197" s="917"/>
      <c r="G197" s="917"/>
      <c r="H197" s="918"/>
      <c r="I197" s="917"/>
      <c r="J197" s="917"/>
      <c r="K197" s="918"/>
      <c r="L197" s="918"/>
      <c r="AH197" s="919"/>
      <c r="AI197" s="920"/>
      <c r="AJ197" s="919"/>
      <c r="AK197" s="920"/>
      <c r="AL197" s="919"/>
      <c r="AM197" s="920"/>
      <c r="AN197" s="919"/>
      <c r="AO197" s="920"/>
      <c r="AP197" s="920"/>
      <c r="AQ197" s="920"/>
      <c r="AR197" s="920"/>
      <c r="AS197" s="920"/>
      <c r="AT197" s="920"/>
      <c r="AU197" s="920"/>
      <c r="AV197" s="919"/>
      <c r="AW197" s="919"/>
      <c r="AX197" s="919"/>
      <c r="AY197" s="919"/>
      <c r="AZ197" s="920"/>
      <c r="BA197" s="920"/>
      <c r="BB197" s="920"/>
      <c r="BC197" s="919"/>
      <c r="BD197" s="920"/>
      <c r="BE197" s="921"/>
      <c r="BG197" s="919"/>
      <c r="BH197" s="920"/>
      <c r="BI197" s="919"/>
      <c r="BJ197" s="920"/>
      <c r="BK197" s="919"/>
      <c r="BL197" s="920"/>
      <c r="BM197" s="919"/>
      <c r="BN197" s="920"/>
      <c r="BO197" s="920"/>
      <c r="BP197" s="920"/>
      <c r="BQ197" s="920"/>
      <c r="BR197" s="920"/>
      <c r="BS197" s="919"/>
      <c r="BT197" s="920"/>
      <c r="BU197" s="920"/>
      <c r="BV197" s="920"/>
      <c r="BW197" s="919"/>
      <c r="BX197" s="920"/>
      <c r="BY197" s="921"/>
      <c r="CA197" s="917"/>
      <c r="CB197" s="922"/>
      <c r="CC197" s="917"/>
      <c r="CD197" s="922"/>
      <c r="CE197" s="917"/>
      <c r="CF197" s="922"/>
      <c r="CG197" s="917"/>
      <c r="CH197" s="922"/>
      <c r="CI197" s="923"/>
      <c r="CJ197" s="922"/>
      <c r="CK197" s="922"/>
      <c r="CL197" s="922"/>
      <c r="CM197" s="917"/>
      <c r="CN197" s="924" t="s">
        <v>854</v>
      </c>
      <c r="CO197" s="925">
        <f t="shared" ref="CO197:CV197" si="2709">CO196/$CJ$196</f>
        <v>0.39347015950767339</v>
      </c>
      <c r="CP197" s="925">
        <f t="shared" si="2709"/>
        <v>9.0623048025770495E-2</v>
      </c>
      <c r="CQ197" s="925">
        <f t="shared" si="2709"/>
        <v>0.12738579111703899</v>
      </c>
      <c r="CR197" s="925">
        <f t="shared" si="2709"/>
        <v>0.3383937544371492</v>
      </c>
      <c r="CS197" s="926">
        <f t="shared" si="2709"/>
        <v>0</v>
      </c>
      <c r="CT197" s="925">
        <f t="shared" si="2709"/>
        <v>2.7565082626460666E-2</v>
      </c>
      <c r="CU197" s="925">
        <f t="shared" si="2709"/>
        <v>1.8873844887451825E-2</v>
      </c>
      <c r="CV197" s="926">
        <f t="shared" si="2709"/>
        <v>0</v>
      </c>
      <c r="CW197" s="891"/>
      <c r="CX197" s="922"/>
      <c r="CY197" s="927"/>
      <c r="DA197" s="919"/>
      <c r="DB197" s="920"/>
      <c r="DC197" s="919"/>
      <c r="DD197" s="920"/>
      <c r="DE197" s="919"/>
      <c r="DF197" s="920"/>
      <c r="DG197" s="919"/>
      <c r="DH197" s="920"/>
      <c r="DI197" s="920"/>
      <c r="DJ197" s="920"/>
      <c r="DK197" s="920"/>
      <c r="DL197" s="920"/>
      <c r="DM197" s="919"/>
      <c r="DN197" s="920"/>
      <c r="DO197" s="920"/>
      <c r="DP197" s="920"/>
      <c r="DQ197" s="919"/>
      <c r="DR197" s="920"/>
      <c r="DS197" s="921"/>
      <c r="DU197" s="928"/>
      <c r="DV197" s="929"/>
      <c r="DW197" s="928"/>
      <c r="DX197" s="929"/>
      <c r="DY197" s="928"/>
      <c r="DZ197" s="929"/>
      <c r="EA197" s="928"/>
      <c r="EB197" s="929"/>
      <c r="EC197" s="929"/>
      <c r="ED197" s="929"/>
      <c r="EE197" s="929"/>
      <c r="EF197" s="929"/>
      <c r="EG197" s="928"/>
      <c r="EH197" s="929"/>
      <c r="EI197" s="929"/>
      <c r="EJ197" s="929"/>
      <c r="EK197" s="928"/>
      <c r="EL197" s="929"/>
      <c r="EM197" s="930"/>
      <c r="EO197" s="928"/>
      <c r="EP197" s="929"/>
      <c r="EQ197" s="928"/>
      <c r="ER197" s="929"/>
      <c r="ES197" s="928"/>
      <c r="ET197" s="929"/>
      <c r="EU197" s="928"/>
      <c r="EV197" s="929"/>
      <c r="EW197" s="929"/>
      <c r="EX197" s="929"/>
      <c r="EY197" s="929"/>
      <c r="EZ197" s="929"/>
      <c r="FA197" s="928"/>
      <c r="FB197" s="929"/>
      <c r="FC197" s="929"/>
      <c r="FD197" s="929"/>
      <c r="FE197" s="928"/>
      <c r="FF197" s="929"/>
      <c r="FG197" s="927"/>
      <c r="FI197" s="919"/>
      <c r="FJ197" s="920"/>
      <c r="FK197" s="919"/>
      <c r="FL197" s="920"/>
      <c r="FM197" s="919"/>
      <c r="FN197" s="920"/>
      <c r="FO197" s="919"/>
      <c r="FP197" s="920"/>
      <c r="FQ197" s="920"/>
      <c r="FR197" s="920"/>
      <c r="FS197" s="920"/>
      <c r="FT197" s="920"/>
      <c r="FU197" s="919"/>
      <c r="FV197" s="920"/>
      <c r="FW197" s="920"/>
      <c r="FX197" s="920"/>
      <c r="FY197" s="919"/>
      <c r="FZ197" s="920"/>
      <c r="GA197" s="927"/>
      <c r="GC197" s="919"/>
      <c r="GD197" s="920"/>
      <c r="GE197" s="919"/>
      <c r="GF197" s="920"/>
      <c r="GG197" s="919"/>
      <c r="GH197" s="920"/>
      <c r="GI197" s="919"/>
      <c r="GJ197" s="920"/>
      <c r="GK197" s="920"/>
      <c r="GL197" s="920"/>
      <c r="GM197" s="920"/>
      <c r="GN197" s="920"/>
      <c r="GO197" s="919"/>
      <c r="GP197" s="920"/>
      <c r="GQ197" s="920"/>
      <c r="GR197" s="920"/>
      <c r="GS197" s="919"/>
      <c r="GT197" s="920"/>
      <c r="GU197" s="927"/>
      <c r="GW197" s="919"/>
      <c r="GX197" s="920"/>
      <c r="GY197" s="919"/>
      <c r="GZ197" s="920"/>
      <c r="HA197" s="919"/>
      <c r="HB197" s="920"/>
      <c r="HC197" s="919"/>
      <c r="HD197" s="920"/>
      <c r="HE197" s="920"/>
      <c r="HF197" s="920"/>
      <c r="HG197" s="920"/>
      <c r="HH197" s="920"/>
      <c r="HI197" s="919"/>
      <c r="HJ197" s="920"/>
      <c r="HK197" s="920"/>
      <c r="HL197" s="920"/>
      <c r="HM197" s="919"/>
      <c r="HN197" s="920"/>
      <c r="HO197" s="921"/>
      <c r="HQ197" s="917"/>
      <c r="HR197" s="922"/>
      <c r="HS197" s="917"/>
      <c r="HT197" s="922"/>
      <c r="HU197" s="917"/>
      <c r="HV197" s="922"/>
      <c r="HW197" s="917"/>
      <c r="HX197" s="922"/>
      <c r="HY197" s="923"/>
      <c r="HZ197" s="922"/>
      <c r="IA197" s="922"/>
      <c r="IB197" s="922"/>
      <c r="IC197" s="917"/>
      <c r="ID197" s="922"/>
      <c r="IE197" s="922"/>
      <c r="IF197" s="922"/>
      <c r="IG197" s="917"/>
      <c r="IH197" s="922"/>
      <c r="II197" s="927"/>
      <c r="IK197" s="917"/>
      <c r="IL197" s="922"/>
      <c r="IM197" s="917"/>
      <c r="IN197" s="922"/>
      <c r="IO197" s="917"/>
      <c r="IP197" s="922"/>
      <c r="IQ197" s="917"/>
      <c r="IR197" s="922"/>
      <c r="IS197" s="923"/>
      <c r="IT197" s="922"/>
      <c r="IU197" s="922"/>
      <c r="IV197" s="922"/>
      <c r="IW197" s="917"/>
      <c r="IX197" s="922"/>
      <c r="IY197" s="922"/>
      <c r="IZ197" s="922"/>
      <c r="JA197" s="917"/>
      <c r="JB197" s="922"/>
      <c r="JC197" s="927"/>
      <c r="JE197" s="917"/>
      <c r="JF197" s="922"/>
      <c r="JG197" s="917"/>
      <c r="JH197" s="922"/>
      <c r="JI197" s="917"/>
      <c r="JJ197" s="922"/>
      <c r="JK197" s="917"/>
      <c r="JL197" s="922"/>
      <c r="JM197" s="923"/>
      <c r="JN197" s="922"/>
      <c r="JO197" s="922"/>
      <c r="JP197" s="922"/>
      <c r="JQ197" s="917"/>
      <c r="JR197" s="922"/>
      <c r="JS197" s="922"/>
      <c r="JT197" s="922"/>
      <c r="JU197" s="917"/>
      <c r="JV197" s="922"/>
      <c r="JW197" s="927"/>
      <c r="JY197" s="917"/>
      <c r="JZ197" s="922"/>
      <c r="KA197" s="917"/>
      <c r="KB197" s="922"/>
      <c r="KC197" s="917"/>
      <c r="KD197" s="922"/>
      <c r="KE197" s="917"/>
      <c r="KF197" s="922"/>
      <c r="KG197" s="923"/>
      <c r="KH197" s="922"/>
      <c r="KI197" s="922"/>
      <c r="KJ197" s="922"/>
      <c r="KK197" s="917"/>
      <c r="KL197" s="922"/>
      <c r="KM197" s="922"/>
      <c r="KN197" s="922"/>
      <c r="KO197" s="917"/>
      <c r="KP197" s="922"/>
      <c r="KQ197" s="927"/>
      <c r="KS197" s="917"/>
      <c r="KT197" s="922"/>
      <c r="KU197" s="917"/>
      <c r="KV197" s="922"/>
      <c r="KW197" s="917"/>
      <c r="KX197" s="922"/>
      <c r="KY197" s="917"/>
      <c r="KZ197" s="922"/>
      <c r="LA197" s="923"/>
      <c r="LB197" s="922"/>
      <c r="LC197" s="922"/>
      <c r="LD197" s="922"/>
      <c r="LE197" s="917"/>
      <c r="LF197" s="922"/>
      <c r="LG197" s="922"/>
      <c r="LH197" s="922"/>
      <c r="LI197" s="917"/>
      <c r="LJ197" s="922"/>
      <c r="LK197" s="927"/>
      <c r="LM197" s="917"/>
      <c r="LN197" s="922"/>
      <c r="LO197" s="917"/>
      <c r="LP197" s="922"/>
      <c r="LQ197" s="917"/>
      <c r="LR197" s="922"/>
      <c r="LS197" s="917"/>
      <c r="LT197" s="922"/>
      <c r="LU197" s="923"/>
      <c r="LV197" s="922"/>
      <c r="LW197" s="922"/>
      <c r="LX197" s="922"/>
      <c r="LY197" s="917"/>
      <c r="LZ197" s="922"/>
      <c r="MA197" s="922"/>
      <c r="MB197" s="922"/>
      <c r="MC197" s="917"/>
      <c r="MD197" s="922"/>
      <c r="ME197" s="927"/>
      <c r="MG197" s="917"/>
      <c r="MH197" s="922"/>
      <c r="MI197" s="917"/>
      <c r="MJ197" s="922"/>
      <c r="MK197" s="917"/>
      <c r="ML197" s="922"/>
      <c r="MM197" s="917"/>
      <c r="MN197" s="922"/>
      <c r="MO197" s="923"/>
      <c r="MP197" s="922"/>
      <c r="MQ197" s="922"/>
      <c r="MR197" s="922"/>
      <c r="MS197" s="917"/>
      <c r="MT197" s="922"/>
      <c r="MU197" s="922"/>
      <c r="MV197" s="922"/>
      <c r="MW197" s="917"/>
      <c r="MX197" s="922"/>
      <c r="MY197" s="927"/>
      <c r="NA197" s="917"/>
      <c r="NB197" s="922"/>
      <c r="NC197" s="917"/>
      <c r="ND197" s="922"/>
      <c r="NE197" s="917"/>
      <c r="NF197" s="922"/>
      <c r="NG197" s="917"/>
      <c r="NH197" s="922"/>
      <c r="NI197" s="923"/>
      <c r="NJ197" s="922"/>
      <c r="NK197" s="922"/>
      <c r="NL197" s="922"/>
      <c r="NM197" s="917"/>
      <c r="NN197" s="922"/>
      <c r="NO197" s="922"/>
      <c r="NP197" s="922"/>
      <c r="NQ197" s="917"/>
      <c r="NR197" s="922"/>
      <c r="NS197" s="927"/>
      <c r="NU197" s="917"/>
      <c r="NV197" s="922"/>
      <c r="NW197" s="917"/>
      <c r="NX197" s="922"/>
      <c r="NY197" s="917"/>
      <c r="NZ197" s="922"/>
      <c r="OA197" s="917"/>
      <c r="OB197" s="922"/>
      <c r="OC197" s="923"/>
      <c r="OD197" s="922"/>
      <c r="OE197" s="922"/>
      <c r="OF197" s="922"/>
      <c r="OG197" s="917"/>
      <c r="OH197" s="922"/>
      <c r="OI197" s="922"/>
      <c r="OJ197" s="922"/>
      <c r="OK197" s="917"/>
      <c r="OL197" s="922"/>
      <c r="OM197" s="927"/>
      <c r="OO197" s="917"/>
      <c r="OP197" s="922"/>
      <c r="OQ197" s="917"/>
      <c r="OR197" s="922"/>
      <c r="OS197" s="917"/>
      <c r="OT197" s="922"/>
      <c r="OU197" s="917"/>
      <c r="OV197" s="922"/>
      <c r="OW197" s="923"/>
      <c r="OX197" s="922"/>
      <c r="OY197" s="922"/>
      <c r="OZ197" s="922"/>
      <c r="PA197" s="917"/>
      <c r="PB197" s="922"/>
      <c r="PC197" s="922"/>
      <c r="PD197" s="922"/>
      <c r="PE197" s="917"/>
      <c r="PF197" s="922"/>
      <c r="PG197" s="927"/>
      <c r="PI197" s="917"/>
      <c r="PJ197" s="922"/>
      <c r="PK197" s="917"/>
      <c r="PL197" s="922"/>
      <c r="PM197" s="917"/>
      <c r="PN197" s="922"/>
      <c r="PO197" s="917"/>
      <c r="PP197" s="922"/>
      <c r="PQ197" s="923"/>
      <c r="PR197" s="922"/>
      <c r="PS197" s="922"/>
      <c r="PT197" s="922"/>
      <c r="PU197" s="917"/>
      <c r="PV197" s="922"/>
      <c r="PW197" s="922"/>
      <c r="PX197" s="922"/>
      <c r="PY197" s="917"/>
      <c r="PZ197" s="922"/>
      <c r="QA197" s="927"/>
      <c r="QC197" s="917"/>
      <c r="QD197" s="922"/>
      <c r="QE197" s="917"/>
      <c r="QF197" s="922"/>
      <c r="QG197" s="917"/>
      <c r="QH197" s="922"/>
      <c r="QI197" s="917"/>
      <c r="QJ197" s="922"/>
      <c r="QK197" s="923"/>
      <c r="QL197" s="922"/>
      <c r="QM197" s="922"/>
      <c r="QN197" s="922"/>
      <c r="QO197" s="917"/>
      <c r="QP197" s="922"/>
      <c r="QQ197" s="922"/>
      <c r="QR197" s="922"/>
      <c r="QS197" s="917"/>
      <c r="QT197" s="922"/>
      <c r="QU197" s="927"/>
      <c r="RA197" s="931"/>
      <c r="RB197" s="931"/>
      <c r="RC197" s="922"/>
      <c r="RD197" s="922"/>
      <c r="RE197" s="922"/>
      <c r="RF197" s="922"/>
      <c r="RG197" s="922"/>
      <c r="RH197" s="922"/>
      <c r="RI197" s="922"/>
      <c r="RJ197" s="922"/>
      <c r="RK197" s="922"/>
      <c r="RL197" s="922"/>
      <c r="RM197" s="922"/>
      <c r="RN197" s="922"/>
      <c r="RO197" s="922"/>
      <c r="RP197" s="922"/>
      <c r="RQ197" s="922"/>
      <c r="RR197" s="922"/>
      <c r="RS197" s="922"/>
      <c r="RT197" s="922"/>
      <c r="RV197" s="922"/>
      <c r="RW197" s="922"/>
      <c r="RX197" s="922"/>
      <c r="RY197" s="922"/>
      <c r="RZ197" s="922"/>
      <c r="SA197" s="922"/>
      <c r="SB197" s="922"/>
      <c r="SC197" s="922"/>
      <c r="SD197" s="922"/>
      <c r="SE197" s="922"/>
      <c r="SG197" s="922"/>
      <c r="SH197" s="922"/>
      <c r="SI197" s="922"/>
      <c r="SJ197" s="922"/>
      <c r="SK197" s="922"/>
      <c r="SL197" s="922"/>
      <c r="SM197" s="922"/>
      <c r="SN197" s="922"/>
      <c r="SO197" s="922"/>
      <c r="SP197" s="922"/>
      <c r="SQ197" s="922"/>
      <c r="SR197" s="922"/>
      <c r="SS197" s="922"/>
      <c r="ST197" s="922"/>
      <c r="SU197" s="922"/>
      <c r="SV197" s="922"/>
      <c r="SW197" s="922"/>
      <c r="SX197" s="922"/>
      <c r="SY197" s="922"/>
      <c r="SZ197" s="922"/>
      <c r="TA197" s="922"/>
      <c r="TB197" s="922"/>
      <c r="TC197" s="922"/>
      <c r="TE197" s="922"/>
      <c r="TF197" s="922"/>
      <c r="TG197" s="922"/>
      <c r="TH197" s="922"/>
      <c r="TI197" s="922"/>
      <c r="TJ197" s="922"/>
      <c r="TK197" s="922"/>
      <c r="TL197" s="922"/>
      <c r="TM197" s="922"/>
      <c r="TN197" s="922"/>
      <c r="TP197" s="922"/>
      <c r="TQ197" s="922"/>
      <c r="TR197" s="922"/>
      <c r="TS197" s="922"/>
      <c r="TT197" s="922"/>
      <c r="TU197" s="922"/>
      <c r="TV197" s="922"/>
      <c r="TW197" s="922"/>
      <c r="TX197" s="922"/>
      <c r="TY197" s="922"/>
      <c r="TZ197" s="922"/>
      <c r="UA197" s="922"/>
      <c r="UB197" s="922"/>
      <c r="UC197" s="922"/>
      <c r="UD197" s="922"/>
      <c r="UE197" s="922"/>
      <c r="UF197" s="922"/>
      <c r="UG197" s="922"/>
      <c r="UH197" s="922"/>
      <c r="UI197" s="922"/>
      <c r="UJ197" s="922"/>
      <c r="UK197" s="922"/>
      <c r="UL197" s="922"/>
      <c r="UN197" s="922"/>
      <c r="UO197" s="922"/>
      <c r="UP197" s="922"/>
      <c r="UQ197" s="922"/>
      <c r="UR197" s="922"/>
      <c r="US197" s="922"/>
      <c r="UT197" s="922"/>
      <c r="UU197" s="922"/>
      <c r="UV197" s="922"/>
      <c r="UW197" s="922"/>
    </row>
    <row r="198" spans="1:569" s="645" customFormat="1" ht="16.5" customHeight="1" outlineLevel="1">
      <c r="H198" s="932" t="s">
        <v>855</v>
      </c>
      <c r="I198" s="933">
        <f>IFERROR(SUMIF($A$38:$A$183,"REBA001",I38:I183)/SUMIF($A$38:$A$183,"STCON001",I38:I183),0)</f>
        <v>0.14728185291547743</v>
      </c>
      <c r="J198" s="934"/>
      <c r="K198" s="932"/>
      <c r="L198" s="932"/>
      <c r="O198" s="932"/>
      <c r="Q198" s="933">
        <f t="shared" ref="Q198:AF198" si="2710">IFERROR(SUMIF($A$38:$A$183,"REBA001",Q38:Q183)/SUMIF($A$38:$A$183,"STCON001",Q38:Q183),0)</f>
        <v>0</v>
      </c>
      <c r="R198" s="675">
        <f t="shared" si="2710"/>
        <v>0</v>
      </c>
      <c r="S198" s="675">
        <f t="shared" si="2710"/>
        <v>0.14000000000000001</v>
      </c>
      <c r="T198" s="675">
        <f t="shared" si="2710"/>
        <v>0.14899999999999999</v>
      </c>
      <c r="U198" s="675">
        <f t="shared" si="2710"/>
        <v>0</v>
      </c>
      <c r="V198" s="675">
        <f t="shared" si="2710"/>
        <v>0.11</v>
      </c>
      <c r="W198" s="675">
        <f t="shared" si="2710"/>
        <v>0</v>
      </c>
      <c r="X198" s="675">
        <f t="shared" si="2710"/>
        <v>0</v>
      </c>
      <c r="Y198" s="675">
        <f t="shared" si="2710"/>
        <v>0</v>
      </c>
      <c r="Z198" s="675">
        <f t="shared" si="2710"/>
        <v>0</v>
      </c>
      <c r="AA198" s="675">
        <f t="shared" si="2710"/>
        <v>0</v>
      </c>
      <c r="AB198" s="675">
        <f t="shared" si="2710"/>
        <v>0</v>
      </c>
      <c r="AC198" s="675">
        <f t="shared" si="2710"/>
        <v>0</v>
      </c>
      <c r="AD198" s="675">
        <f t="shared" si="2710"/>
        <v>0</v>
      </c>
      <c r="AE198" s="675">
        <f t="shared" si="2710"/>
        <v>0</v>
      </c>
      <c r="AF198" s="675">
        <f t="shared" si="2710"/>
        <v>0</v>
      </c>
      <c r="AH198" s="884"/>
      <c r="AI198" s="885"/>
      <c r="AJ198" s="884"/>
      <c r="AK198" s="885"/>
      <c r="AL198" s="884"/>
      <c r="AM198" s="885"/>
      <c r="AN198" s="884"/>
      <c r="AO198" s="885"/>
      <c r="AP198" s="885"/>
      <c r="AQ198" s="885"/>
      <c r="AR198" s="885"/>
      <c r="AS198" s="885"/>
      <c r="AT198" s="885"/>
      <c r="AU198" s="935" t="s">
        <v>856</v>
      </c>
      <c r="AV198" s="935"/>
      <c r="AW198" s="935">
        <f>AW196+AX196</f>
        <v>6894591099.4850855</v>
      </c>
      <c r="AX198" s="935"/>
      <c r="AY198" s="936"/>
      <c r="AZ198" s="885"/>
      <c r="BA198" s="885"/>
      <c r="BB198" s="885"/>
      <c r="BC198" s="884"/>
      <c r="BD198" s="885"/>
      <c r="BE198" s="886"/>
      <c r="BG198" s="884"/>
      <c r="BH198" s="885"/>
      <c r="BI198" s="884"/>
      <c r="BJ198" s="885"/>
      <c r="BK198" s="884"/>
      <c r="BL198" s="885"/>
      <c r="BM198" s="884"/>
      <c r="BN198" s="885"/>
      <c r="BO198" s="885"/>
      <c r="BP198" s="885"/>
      <c r="BQ198" s="885"/>
      <c r="BR198" s="885"/>
      <c r="BS198" s="885"/>
      <c r="BT198" s="885"/>
      <c r="BU198" s="885"/>
      <c r="BV198" s="885"/>
      <c r="BW198" s="884"/>
      <c r="BX198" s="885"/>
      <c r="BY198" s="886"/>
      <c r="CA198" s="891"/>
      <c r="CB198" s="889"/>
      <c r="CC198" s="891"/>
      <c r="CD198" s="889"/>
      <c r="CE198" s="891"/>
      <c r="CF198" s="889"/>
      <c r="CG198" s="891"/>
      <c r="CH198" s="889"/>
      <c r="CI198" s="896"/>
      <c r="CJ198" s="889"/>
      <c r="CK198" s="896"/>
      <c r="CL198" s="889"/>
      <c r="CM198" s="896"/>
      <c r="CN198" s="924" t="s">
        <v>857</v>
      </c>
      <c r="CO198" s="937">
        <f>$CL$196*CO197</f>
        <v>616754621.13177907</v>
      </c>
      <c r="CP198" s="937">
        <f t="shared" ref="CP198:CV198" si="2711">$CL$196*CP197</f>
        <v>142049358.25597495</v>
      </c>
      <c r="CQ198" s="937">
        <f t="shared" si="2711"/>
        <v>199674037.38130021</v>
      </c>
      <c r="CR198" s="937">
        <f t="shared" si="2711"/>
        <v>530423735.49340051</v>
      </c>
      <c r="CS198" s="938">
        <f>$CL$196*CS197</f>
        <v>0</v>
      </c>
      <c r="CT198" s="937">
        <f t="shared" si="2711"/>
        <v>43207576.688969694</v>
      </c>
      <c r="CU198" s="937">
        <f t="shared" si="2711"/>
        <v>29584279.192672309</v>
      </c>
      <c r="CV198" s="938">
        <f t="shared" si="2711"/>
        <v>0</v>
      </c>
      <c r="CW198" s="891"/>
      <c r="CX198" s="889"/>
      <c r="CY198" s="892"/>
      <c r="DA198" s="884"/>
      <c r="DB198" s="885"/>
      <c r="DC198" s="884"/>
      <c r="DD198" s="885"/>
      <c r="DE198" s="884"/>
      <c r="DF198" s="885"/>
      <c r="DG198" s="884"/>
      <c r="DH198" s="885"/>
      <c r="DI198" s="885"/>
      <c r="DJ198" s="885"/>
      <c r="DK198" s="885"/>
      <c r="DL198" s="885"/>
      <c r="DM198" s="885"/>
      <c r="DN198" s="885"/>
      <c r="DO198" s="885"/>
      <c r="DP198" s="885"/>
      <c r="DQ198" s="884"/>
      <c r="DR198" s="885"/>
      <c r="DS198" s="886"/>
      <c r="DU198" s="893"/>
      <c r="DV198" s="894"/>
      <c r="DW198" s="893"/>
      <c r="DX198" s="894"/>
      <c r="DY198" s="893"/>
      <c r="DZ198" s="894"/>
      <c r="EA198" s="893"/>
      <c r="EB198" s="894"/>
      <c r="EC198" s="894"/>
      <c r="ED198" s="894"/>
      <c r="EE198" s="894"/>
      <c r="EF198" s="894"/>
      <c r="EG198" s="894"/>
      <c r="EH198" s="894"/>
      <c r="EI198" s="894"/>
      <c r="EJ198" s="894"/>
      <c r="EK198" s="893"/>
      <c r="EL198" s="894"/>
      <c r="EM198" s="895"/>
      <c r="EO198" s="893"/>
      <c r="EP198" s="894"/>
      <c r="EQ198" s="893"/>
      <c r="ER198" s="894"/>
      <c r="ES198" s="893"/>
      <c r="ET198" s="894"/>
      <c r="EU198" s="893"/>
      <c r="EV198" s="894"/>
      <c r="EW198" s="894"/>
      <c r="EX198" s="894"/>
      <c r="EY198" s="894"/>
      <c r="EZ198" s="939"/>
      <c r="FA198" s="894"/>
      <c r="FB198" s="894"/>
      <c r="FC198" s="894"/>
      <c r="FD198" s="894"/>
      <c r="FE198" s="893"/>
      <c r="FF198" s="894"/>
      <c r="FG198" s="892"/>
      <c r="FI198" s="884"/>
      <c r="FJ198" s="885"/>
      <c r="FK198" s="884"/>
      <c r="FL198" s="885"/>
      <c r="FM198" s="884"/>
      <c r="FN198" s="885"/>
      <c r="FO198" s="884"/>
      <c r="FP198" s="885"/>
      <c r="FQ198" s="885"/>
      <c r="FR198" s="885"/>
      <c r="FS198" s="885"/>
      <c r="FT198" s="885"/>
      <c r="FU198" s="885"/>
      <c r="FV198" s="885"/>
      <c r="FW198" s="885"/>
      <c r="FX198" s="885"/>
      <c r="FY198" s="884"/>
      <c r="FZ198" s="885"/>
      <c r="GA198" s="892"/>
      <c r="GC198" s="884"/>
      <c r="GD198" s="885"/>
      <c r="GE198" s="884"/>
      <c r="GF198" s="885"/>
      <c r="GG198" s="884"/>
      <c r="GH198" s="885"/>
      <c r="GI198" s="884"/>
      <c r="GJ198" s="885"/>
      <c r="GK198" s="885"/>
      <c r="GL198" s="885"/>
      <c r="GM198" s="885"/>
      <c r="GN198" s="885"/>
      <c r="GO198" s="885"/>
      <c r="GP198" s="885"/>
      <c r="GQ198" s="885"/>
      <c r="GR198" s="885"/>
      <c r="GS198" s="884"/>
      <c r="GT198" s="885"/>
      <c r="GU198" s="892"/>
      <c r="GW198" s="884"/>
      <c r="GX198" s="885"/>
      <c r="GY198" s="884"/>
      <c r="GZ198" s="885"/>
      <c r="HA198" s="884"/>
      <c r="HB198" s="885"/>
      <c r="HC198" s="884"/>
      <c r="HD198" s="885"/>
      <c r="HE198" s="885"/>
      <c r="HF198" s="885"/>
      <c r="HG198" s="885"/>
      <c r="HH198" s="885"/>
      <c r="HI198" s="885"/>
      <c r="HJ198" s="885"/>
      <c r="HK198" s="885"/>
      <c r="HL198" s="885"/>
      <c r="HM198" s="884"/>
      <c r="HN198" s="885"/>
      <c r="HO198" s="886"/>
      <c r="HQ198" s="891"/>
      <c r="HR198" s="889"/>
      <c r="HS198" s="891"/>
      <c r="HT198" s="889"/>
      <c r="HU198" s="891"/>
      <c r="HV198" s="889"/>
      <c r="HW198" s="891"/>
      <c r="HX198" s="889"/>
      <c r="HY198" s="896"/>
      <c r="HZ198" s="889"/>
      <c r="IA198" s="896"/>
      <c r="IB198" s="889"/>
      <c r="IC198" s="896"/>
      <c r="ID198" s="889"/>
      <c r="IE198" s="889"/>
      <c r="IF198" s="889"/>
      <c r="IG198" s="891"/>
      <c r="IH198" s="889"/>
      <c r="II198" s="892"/>
      <c r="IK198" s="891"/>
      <c r="IL198" s="889"/>
      <c r="IM198" s="891"/>
      <c r="IN198" s="889"/>
      <c r="IO198" s="891"/>
      <c r="IP198" s="889"/>
      <c r="IQ198" s="891"/>
      <c r="IR198" s="889"/>
      <c r="IS198" s="896"/>
      <c r="IT198" s="889"/>
      <c r="IU198" s="896"/>
      <c r="IV198" s="889"/>
      <c r="IW198" s="896"/>
      <c r="IX198" s="889"/>
      <c r="IY198" s="889"/>
      <c r="IZ198" s="889"/>
      <c r="JA198" s="891"/>
      <c r="JB198" s="889"/>
      <c r="JC198" s="892"/>
      <c r="JE198" s="891"/>
      <c r="JF198" s="889"/>
      <c r="JG198" s="891"/>
      <c r="JH198" s="889"/>
      <c r="JI198" s="891"/>
      <c r="JJ198" s="889"/>
      <c r="JK198" s="891"/>
      <c r="JL198" s="889"/>
      <c r="JM198" s="896"/>
      <c r="JN198" s="889"/>
      <c r="JO198" s="896"/>
      <c r="JP198" s="889"/>
      <c r="JQ198" s="896"/>
      <c r="JR198" s="889"/>
      <c r="JS198" s="889"/>
      <c r="JT198" s="889"/>
      <c r="JU198" s="891"/>
      <c r="JV198" s="889"/>
      <c r="JW198" s="892"/>
      <c r="JY198" s="891"/>
      <c r="JZ198" s="889"/>
      <c r="KA198" s="891"/>
      <c r="KB198" s="889"/>
      <c r="KC198" s="891"/>
      <c r="KD198" s="889"/>
      <c r="KE198" s="891"/>
      <c r="KF198" s="889"/>
      <c r="KG198" s="896"/>
      <c r="KH198" s="889"/>
      <c r="KI198" s="896"/>
      <c r="KJ198" s="889"/>
      <c r="KK198" s="896"/>
      <c r="KL198" s="889"/>
      <c r="KM198" s="889"/>
      <c r="KN198" s="889"/>
      <c r="KO198" s="891"/>
      <c r="KP198" s="889"/>
      <c r="KQ198" s="892"/>
      <c r="KS198" s="891"/>
      <c r="KT198" s="889"/>
      <c r="KU198" s="891"/>
      <c r="KV198" s="889"/>
      <c r="KW198" s="891"/>
      <c r="KX198" s="889"/>
      <c r="KY198" s="891"/>
      <c r="KZ198" s="889"/>
      <c r="LA198" s="896"/>
      <c r="LB198" s="889"/>
      <c r="LC198" s="896"/>
      <c r="LD198" s="889"/>
      <c r="LE198" s="896"/>
      <c r="LF198" s="889"/>
      <c r="LG198" s="889"/>
      <c r="LH198" s="889"/>
      <c r="LI198" s="891"/>
      <c r="LJ198" s="889"/>
      <c r="LK198" s="892"/>
      <c r="LM198" s="891"/>
      <c r="LN198" s="889"/>
      <c r="LO198" s="891"/>
      <c r="LP198" s="889"/>
      <c r="LQ198" s="891"/>
      <c r="LR198" s="889"/>
      <c r="LS198" s="891"/>
      <c r="LT198" s="889"/>
      <c r="LU198" s="896"/>
      <c r="LV198" s="889"/>
      <c r="LW198" s="896"/>
      <c r="LX198" s="889"/>
      <c r="LY198" s="896"/>
      <c r="LZ198" s="889"/>
      <c r="MA198" s="889"/>
      <c r="MB198" s="889"/>
      <c r="MC198" s="891"/>
      <c r="MD198" s="889"/>
      <c r="ME198" s="892"/>
      <c r="MG198" s="891"/>
      <c r="MH198" s="889"/>
      <c r="MI198" s="891"/>
      <c r="MJ198" s="889"/>
      <c r="MK198" s="891"/>
      <c r="ML198" s="889"/>
      <c r="MM198" s="891"/>
      <c r="MN198" s="889"/>
      <c r="MO198" s="896"/>
      <c r="MP198" s="889"/>
      <c r="MQ198" s="896"/>
      <c r="MR198" s="889"/>
      <c r="MS198" s="896"/>
      <c r="MT198" s="889"/>
      <c r="MU198" s="889"/>
      <c r="MV198" s="889"/>
      <c r="MW198" s="891"/>
      <c r="MX198" s="889"/>
      <c r="MY198" s="892"/>
      <c r="NA198" s="891"/>
      <c r="NB198" s="889"/>
      <c r="NC198" s="891"/>
      <c r="ND198" s="889"/>
      <c r="NE198" s="891"/>
      <c r="NF198" s="889"/>
      <c r="NG198" s="891"/>
      <c r="NH198" s="889"/>
      <c r="NI198" s="896"/>
      <c r="NJ198" s="889"/>
      <c r="NK198" s="896"/>
      <c r="NL198" s="889"/>
      <c r="NM198" s="896"/>
      <c r="NN198" s="889"/>
      <c r="NO198" s="889"/>
      <c r="NP198" s="889"/>
      <c r="NQ198" s="891"/>
      <c r="NR198" s="889"/>
      <c r="NS198" s="892"/>
      <c r="NU198" s="891"/>
      <c r="NV198" s="889"/>
      <c r="NW198" s="891"/>
      <c r="NX198" s="889"/>
      <c r="NY198" s="891"/>
      <c r="NZ198" s="889"/>
      <c r="OA198" s="891"/>
      <c r="OB198" s="889"/>
      <c r="OC198" s="896"/>
      <c r="OD198" s="889"/>
      <c r="OE198" s="896"/>
      <c r="OF198" s="889"/>
      <c r="OG198" s="896"/>
      <c r="OH198" s="889"/>
      <c r="OI198" s="889"/>
      <c r="OJ198" s="889"/>
      <c r="OK198" s="891"/>
      <c r="OL198" s="889"/>
      <c r="OM198" s="892"/>
      <c r="OO198" s="891"/>
      <c r="OP198" s="889"/>
      <c r="OQ198" s="891"/>
      <c r="OR198" s="889"/>
      <c r="OS198" s="891"/>
      <c r="OT198" s="889"/>
      <c r="OU198" s="891"/>
      <c r="OV198" s="889"/>
      <c r="OW198" s="896"/>
      <c r="OX198" s="889"/>
      <c r="OY198" s="896"/>
      <c r="OZ198" s="889"/>
      <c r="PA198" s="896"/>
      <c r="PB198" s="889"/>
      <c r="PC198" s="889"/>
      <c r="PD198" s="889"/>
      <c r="PE198" s="891"/>
      <c r="PF198" s="889"/>
      <c r="PG198" s="892"/>
      <c r="PI198" s="891"/>
      <c r="PJ198" s="889"/>
      <c r="PK198" s="891"/>
      <c r="PL198" s="889"/>
      <c r="PM198" s="891"/>
      <c r="PN198" s="889"/>
      <c r="PO198" s="891"/>
      <c r="PP198" s="889"/>
      <c r="PQ198" s="896"/>
      <c r="PR198" s="889"/>
      <c r="PS198" s="896"/>
      <c r="PT198" s="889"/>
      <c r="PU198" s="896"/>
      <c r="PV198" s="889"/>
      <c r="PW198" s="889"/>
      <c r="PX198" s="889"/>
      <c r="PY198" s="891"/>
      <c r="PZ198" s="889"/>
      <c r="QA198" s="892"/>
      <c r="QC198" s="891"/>
      <c r="QD198" s="889"/>
      <c r="QE198" s="891"/>
      <c r="QF198" s="889"/>
      <c r="QG198" s="891"/>
      <c r="QH198" s="889"/>
      <c r="QI198" s="891"/>
      <c r="QJ198" s="889"/>
      <c r="QK198" s="896"/>
      <c r="QL198" s="889"/>
      <c r="QM198" s="896"/>
      <c r="QN198" s="889"/>
      <c r="QO198" s="896"/>
      <c r="QP198" s="889"/>
      <c r="QQ198" s="889"/>
      <c r="QR198" s="889"/>
      <c r="QS198" s="891"/>
      <c r="QT198" s="889"/>
      <c r="QU198" s="892"/>
      <c r="RA198" s="785"/>
      <c r="RB198" s="785"/>
      <c r="RC198" s="891"/>
      <c r="RD198" s="891"/>
      <c r="RE198" s="891"/>
      <c r="RF198" s="891"/>
      <c r="RG198" s="891"/>
      <c r="RH198" s="891"/>
      <c r="RI198" s="891"/>
      <c r="RJ198" s="891"/>
      <c r="RK198" s="891"/>
      <c r="RL198" s="891"/>
      <c r="RM198" s="891"/>
      <c r="RN198" s="891"/>
      <c r="RO198" s="891"/>
      <c r="RP198" s="891"/>
      <c r="RQ198" s="891"/>
      <c r="RR198" s="891"/>
      <c r="RS198" s="891"/>
      <c r="RT198" s="891"/>
      <c r="RV198" s="891"/>
      <c r="RW198" s="891"/>
      <c r="RX198" s="891"/>
      <c r="RY198" s="891"/>
      <c r="RZ198" s="891"/>
      <c r="SA198" s="891"/>
      <c r="SB198" s="891"/>
      <c r="SC198" s="891"/>
      <c r="SD198" s="891"/>
      <c r="SE198" s="891"/>
      <c r="SG198" s="891"/>
      <c r="SH198" s="891"/>
      <c r="SI198" s="891"/>
      <c r="SJ198" s="891"/>
      <c r="SK198" s="891"/>
      <c r="SL198" s="891"/>
      <c r="SM198" s="891"/>
      <c r="SN198" s="891"/>
      <c r="SO198" s="891"/>
      <c r="SP198" s="891"/>
      <c r="SQ198" s="891"/>
      <c r="SR198" s="891"/>
      <c r="SS198" s="891"/>
      <c r="ST198" s="891"/>
      <c r="SU198" s="891"/>
      <c r="SV198" s="891"/>
      <c r="SW198" s="891"/>
      <c r="SX198" s="891"/>
      <c r="SY198" s="891"/>
      <c r="SZ198" s="891"/>
      <c r="TA198" s="891"/>
      <c r="TB198" s="891"/>
      <c r="TC198" s="891"/>
      <c r="TE198" s="891"/>
      <c r="TF198" s="891"/>
      <c r="TG198" s="891"/>
      <c r="TH198" s="891"/>
      <c r="TI198" s="891"/>
      <c r="TJ198" s="891"/>
      <c r="TK198" s="891"/>
      <c r="TL198" s="891"/>
      <c r="TM198" s="891"/>
      <c r="TN198" s="891"/>
      <c r="TP198" s="891"/>
      <c r="TQ198" s="891"/>
      <c r="TR198" s="891"/>
      <c r="TS198" s="891"/>
      <c r="TT198" s="891"/>
      <c r="TU198" s="891"/>
      <c r="TV198" s="891"/>
      <c r="TW198" s="891"/>
      <c r="TX198" s="891"/>
      <c r="TY198" s="891"/>
      <c r="TZ198" s="891"/>
      <c r="UA198" s="891"/>
      <c r="UB198" s="891"/>
      <c r="UC198" s="891"/>
      <c r="UD198" s="891"/>
      <c r="UE198" s="891"/>
      <c r="UF198" s="891"/>
      <c r="UG198" s="891"/>
      <c r="UH198" s="891"/>
      <c r="UI198" s="891"/>
      <c r="UJ198" s="891"/>
      <c r="UK198" s="891"/>
      <c r="UL198" s="891"/>
      <c r="UN198" s="891"/>
      <c r="UO198" s="891"/>
      <c r="UP198" s="891"/>
      <c r="UQ198" s="891"/>
      <c r="UR198" s="891"/>
      <c r="US198" s="891"/>
      <c r="UT198" s="891"/>
      <c r="UU198" s="891"/>
      <c r="UV198" s="891"/>
      <c r="UW198" s="891"/>
    </row>
    <row r="199" spans="1:569" s="645" customFormat="1" ht="18" customHeight="1" outlineLevel="1">
      <c r="H199" s="932" t="s">
        <v>858</v>
      </c>
      <c r="I199" s="940"/>
      <c r="J199" s="941"/>
      <c r="K199" s="932"/>
      <c r="L199" s="932"/>
      <c r="O199" s="932"/>
      <c r="Q199" s="675"/>
      <c r="R199" s="675"/>
      <c r="S199" s="675"/>
      <c r="T199" s="675"/>
      <c r="U199" s="675"/>
      <c r="V199" s="675"/>
      <c r="W199" s="675"/>
      <c r="X199" s="675"/>
      <c r="Y199" s="675"/>
      <c r="Z199" s="675"/>
      <c r="AA199" s="675"/>
      <c r="AB199" s="675"/>
      <c r="AC199" s="675"/>
      <c r="AD199" s="675"/>
      <c r="AE199" s="675"/>
      <c r="AF199" s="675"/>
      <c r="AH199" s="884"/>
      <c r="AI199" s="885"/>
      <c r="AJ199" s="884"/>
      <c r="AK199" s="885"/>
      <c r="AL199" s="884"/>
      <c r="AM199" s="885"/>
      <c r="AN199" s="884"/>
      <c r="AO199" s="885"/>
      <c r="AP199" s="885"/>
      <c r="AQ199" s="885"/>
      <c r="AR199" s="885"/>
      <c r="AS199" s="885"/>
      <c r="AT199" s="885"/>
      <c r="AU199" s="935" t="s">
        <v>859</v>
      </c>
      <c r="AV199" s="935"/>
      <c r="AW199" s="935">
        <f>AW196+AY196</f>
        <v>13096733043.175961</v>
      </c>
      <c r="AX199" s="935"/>
      <c r="AY199" s="885"/>
      <c r="AZ199" s="885"/>
      <c r="BA199" s="885"/>
      <c r="BB199" s="885"/>
      <c r="BC199" s="884"/>
      <c r="BD199" s="885"/>
      <c r="BE199" s="886"/>
      <c r="BG199" s="884"/>
      <c r="BH199" s="885"/>
      <c r="BI199" s="884"/>
      <c r="BJ199" s="885"/>
      <c r="BK199" s="884"/>
      <c r="BL199" s="885"/>
      <c r="BM199" s="884"/>
      <c r="BN199" s="885"/>
      <c r="BO199" s="885"/>
      <c r="BP199" s="885"/>
      <c r="BQ199" s="885"/>
      <c r="BR199" s="885"/>
      <c r="BS199" s="885"/>
      <c r="BT199" s="885"/>
      <c r="BU199" s="885"/>
      <c r="BV199" s="885"/>
      <c r="BW199" s="884"/>
      <c r="BX199" s="885"/>
      <c r="BY199" s="886"/>
      <c r="CA199" s="891"/>
      <c r="CB199" s="889"/>
      <c r="CC199" s="891"/>
      <c r="CD199" s="889"/>
      <c r="CE199" s="891"/>
      <c r="CF199" s="889"/>
      <c r="CG199" s="891"/>
      <c r="CH199" s="889"/>
      <c r="CI199" s="896"/>
      <c r="CJ199" s="889"/>
      <c r="CK199" s="896"/>
      <c r="CL199" s="889"/>
      <c r="CM199" s="896"/>
      <c r="CN199" s="924" t="s">
        <v>860</v>
      </c>
      <c r="CO199" s="937">
        <f>CO196+CO198</f>
        <v>3485349611.1817794</v>
      </c>
      <c r="CP199" s="937">
        <f t="shared" ref="CP199:CV199" si="2712">CP196+CP198</f>
        <v>802736872.33597493</v>
      </c>
      <c r="CQ199" s="937">
        <f t="shared" si="2712"/>
        <v>1128380403.9813004</v>
      </c>
      <c r="CR199" s="937">
        <f t="shared" si="2712"/>
        <v>2997484083.4934006</v>
      </c>
      <c r="CS199" s="938">
        <f t="shared" si="2712"/>
        <v>0</v>
      </c>
      <c r="CT199" s="937">
        <f t="shared" si="2712"/>
        <v>244170867.0729697</v>
      </c>
      <c r="CU199" s="937">
        <f t="shared" si="2712"/>
        <v>167184083.34267229</v>
      </c>
      <c r="CV199" s="938">
        <f t="shared" si="2712"/>
        <v>0</v>
      </c>
      <c r="CX199" s="889"/>
      <c r="CY199" s="892"/>
      <c r="DA199" s="884"/>
      <c r="DB199" s="885"/>
      <c r="DC199" s="884"/>
      <c r="DD199" s="885"/>
      <c r="DE199" s="884"/>
      <c r="DF199" s="885"/>
      <c r="DG199" s="884"/>
      <c r="DH199" s="885"/>
      <c r="DI199" s="885"/>
      <c r="DJ199" s="885"/>
      <c r="DK199" s="885"/>
      <c r="DL199" s="885"/>
      <c r="DM199" s="885"/>
      <c r="DN199" s="885"/>
      <c r="DO199" s="885"/>
      <c r="DP199" s="885"/>
      <c r="DQ199" s="884"/>
      <c r="DR199" s="885"/>
      <c r="DS199" s="886"/>
      <c r="DU199" s="893"/>
      <c r="DV199" s="894"/>
      <c r="DW199" s="893"/>
      <c r="DX199" s="894"/>
      <c r="DY199" s="893"/>
      <c r="DZ199" s="894"/>
      <c r="EA199" s="893"/>
      <c r="EB199" s="894"/>
      <c r="EC199" s="894"/>
      <c r="ED199" s="894"/>
      <c r="EE199" s="894"/>
      <c r="EF199" s="894"/>
      <c r="EG199" s="894"/>
      <c r="EH199" s="894"/>
      <c r="EI199" s="894"/>
      <c r="EJ199" s="894"/>
      <c r="EK199" s="893"/>
      <c r="EL199" s="894"/>
      <c r="EM199" s="895"/>
      <c r="EO199" s="893"/>
      <c r="EP199" s="894"/>
      <c r="EQ199" s="893"/>
      <c r="ER199" s="894"/>
      <c r="ES199" s="893"/>
      <c r="ET199" s="894"/>
      <c r="EU199" s="893"/>
      <c r="EV199" s="894"/>
      <c r="EW199" s="894"/>
      <c r="EX199" s="894"/>
      <c r="EY199" s="894"/>
      <c r="EZ199" s="894"/>
      <c r="FA199" s="894"/>
      <c r="FB199" s="894"/>
      <c r="FC199" s="894"/>
      <c r="FD199" s="894"/>
      <c r="FE199" s="893"/>
      <c r="FF199" s="894"/>
      <c r="FG199" s="892"/>
      <c r="FI199" s="884"/>
      <c r="FJ199" s="885"/>
      <c r="FK199" s="884"/>
      <c r="FL199" s="885"/>
      <c r="FM199" s="884"/>
      <c r="FN199" s="885"/>
      <c r="FO199" s="884"/>
      <c r="FP199" s="885"/>
      <c r="FQ199" s="885"/>
      <c r="FR199" s="885"/>
      <c r="FS199" s="885"/>
      <c r="FT199" s="885"/>
      <c r="FU199" s="885"/>
      <c r="FV199" s="885"/>
      <c r="FW199" s="885"/>
      <c r="FX199" s="885"/>
      <c r="FY199" s="884"/>
      <c r="FZ199" s="885"/>
      <c r="GA199" s="892"/>
      <c r="GC199" s="884"/>
      <c r="GD199" s="885"/>
      <c r="GE199" s="884"/>
      <c r="GF199" s="885"/>
      <c r="GG199" s="884"/>
      <c r="GH199" s="885"/>
      <c r="GI199" s="884"/>
      <c r="GJ199" s="885"/>
      <c r="GK199" s="885"/>
      <c r="GL199" s="885"/>
      <c r="GM199" s="885"/>
      <c r="GN199" s="885"/>
      <c r="GO199" s="885"/>
      <c r="GP199" s="885"/>
      <c r="GQ199" s="885"/>
      <c r="GR199" s="885"/>
      <c r="GS199" s="884"/>
      <c r="GT199" s="885"/>
      <c r="GU199" s="892"/>
      <c r="GW199" s="884"/>
      <c r="GX199" s="885"/>
      <c r="GY199" s="884"/>
      <c r="GZ199" s="885"/>
      <c r="HA199" s="884"/>
      <c r="HB199" s="885"/>
      <c r="HC199" s="884"/>
      <c r="HD199" s="885"/>
      <c r="HE199" s="885"/>
      <c r="HF199" s="885"/>
      <c r="HG199" s="885"/>
      <c r="HH199" s="885"/>
      <c r="HI199" s="885"/>
      <c r="HJ199" s="885"/>
      <c r="HK199" s="885"/>
      <c r="HL199" s="885"/>
      <c r="HM199" s="884"/>
      <c r="HN199" s="885"/>
      <c r="HO199" s="886"/>
      <c r="HQ199" s="891"/>
      <c r="HR199" s="889"/>
      <c r="HS199" s="891"/>
      <c r="HT199" s="889"/>
      <c r="HU199" s="891"/>
      <c r="HV199" s="889"/>
      <c r="HW199" s="891"/>
      <c r="HX199" s="889"/>
      <c r="HY199" s="896"/>
      <c r="HZ199" s="889"/>
      <c r="IA199" s="896"/>
      <c r="IB199" s="889"/>
      <c r="IC199" s="896"/>
      <c r="ID199" s="889"/>
      <c r="IE199" s="889"/>
      <c r="IF199" s="889"/>
      <c r="IG199" s="891"/>
      <c r="IH199" s="889"/>
      <c r="II199" s="892"/>
      <c r="IK199" s="891"/>
      <c r="IL199" s="889"/>
      <c r="IM199" s="891"/>
      <c r="IN199" s="889"/>
      <c r="IO199" s="891"/>
      <c r="IP199" s="889"/>
      <c r="IQ199" s="891"/>
      <c r="IR199" s="889"/>
      <c r="IS199" s="896"/>
      <c r="IT199" s="889"/>
      <c r="IU199" s="896"/>
      <c r="IV199" s="889"/>
      <c r="IW199" s="896"/>
      <c r="IX199" s="889"/>
      <c r="IY199" s="889"/>
      <c r="IZ199" s="889"/>
      <c r="JA199" s="891"/>
      <c r="JB199" s="889"/>
      <c r="JC199" s="892"/>
      <c r="JE199" s="891"/>
      <c r="JF199" s="889"/>
      <c r="JG199" s="891"/>
      <c r="JH199" s="889"/>
      <c r="JI199" s="891"/>
      <c r="JJ199" s="889"/>
      <c r="JK199" s="891"/>
      <c r="JL199" s="889"/>
      <c r="JM199" s="896"/>
      <c r="JN199" s="889"/>
      <c r="JO199" s="896"/>
      <c r="JP199" s="889"/>
      <c r="JQ199" s="896"/>
      <c r="JR199" s="889"/>
      <c r="JS199" s="889"/>
      <c r="JT199" s="889"/>
      <c r="JU199" s="891"/>
      <c r="JV199" s="889"/>
      <c r="JW199" s="892"/>
      <c r="JY199" s="891"/>
      <c r="JZ199" s="889"/>
      <c r="KA199" s="891"/>
      <c r="KB199" s="889"/>
      <c r="KC199" s="891"/>
      <c r="KD199" s="889"/>
      <c r="KE199" s="891"/>
      <c r="KF199" s="889"/>
      <c r="KG199" s="896"/>
      <c r="KH199" s="889"/>
      <c r="KI199" s="896"/>
      <c r="KJ199" s="889"/>
      <c r="KK199" s="896"/>
      <c r="KL199" s="889"/>
      <c r="KM199" s="889"/>
      <c r="KN199" s="889"/>
      <c r="KO199" s="891"/>
      <c r="KP199" s="889"/>
      <c r="KQ199" s="892"/>
      <c r="KS199" s="891"/>
      <c r="KT199" s="889"/>
      <c r="KU199" s="891"/>
      <c r="KV199" s="889"/>
      <c r="KW199" s="891"/>
      <c r="KX199" s="889"/>
      <c r="KY199" s="891"/>
      <c r="KZ199" s="889"/>
      <c r="LA199" s="896"/>
      <c r="LB199" s="889"/>
      <c r="LC199" s="896"/>
      <c r="LD199" s="889"/>
      <c r="LE199" s="896"/>
      <c r="LF199" s="889"/>
      <c r="LG199" s="889"/>
      <c r="LH199" s="889"/>
      <c r="LI199" s="891"/>
      <c r="LJ199" s="889"/>
      <c r="LK199" s="892"/>
      <c r="LM199" s="891"/>
      <c r="LN199" s="889"/>
      <c r="LO199" s="891"/>
      <c r="LP199" s="889"/>
      <c r="LQ199" s="891"/>
      <c r="LR199" s="889"/>
      <c r="LS199" s="891"/>
      <c r="LT199" s="889"/>
      <c r="LU199" s="896"/>
      <c r="LV199" s="889"/>
      <c r="LW199" s="896"/>
      <c r="LX199" s="889"/>
      <c r="LY199" s="896"/>
      <c r="LZ199" s="889"/>
      <c r="MA199" s="889"/>
      <c r="MB199" s="889"/>
      <c r="MC199" s="891"/>
      <c r="MD199" s="889"/>
      <c r="ME199" s="892"/>
      <c r="MG199" s="891"/>
      <c r="MH199" s="889"/>
      <c r="MI199" s="891"/>
      <c r="MJ199" s="889"/>
      <c r="MK199" s="891"/>
      <c r="ML199" s="889"/>
      <c r="MM199" s="891"/>
      <c r="MN199" s="889"/>
      <c r="MO199" s="896"/>
      <c r="MP199" s="889"/>
      <c r="MQ199" s="896"/>
      <c r="MR199" s="889"/>
      <c r="MS199" s="896"/>
      <c r="MT199" s="889"/>
      <c r="MU199" s="889"/>
      <c r="MV199" s="889"/>
      <c r="MW199" s="891"/>
      <c r="MX199" s="889"/>
      <c r="MY199" s="892"/>
      <c r="NA199" s="891"/>
      <c r="NB199" s="889"/>
      <c r="NC199" s="891"/>
      <c r="ND199" s="889"/>
      <c r="NE199" s="891"/>
      <c r="NF199" s="889"/>
      <c r="NG199" s="891"/>
      <c r="NH199" s="889"/>
      <c r="NI199" s="896"/>
      <c r="NJ199" s="889"/>
      <c r="NK199" s="896"/>
      <c r="NL199" s="889"/>
      <c r="NM199" s="896"/>
      <c r="NN199" s="889"/>
      <c r="NO199" s="889"/>
      <c r="NP199" s="889"/>
      <c r="NQ199" s="891"/>
      <c r="NR199" s="889"/>
      <c r="NS199" s="892"/>
      <c r="NU199" s="891"/>
      <c r="NV199" s="889"/>
      <c r="NW199" s="891"/>
      <c r="NX199" s="889"/>
      <c r="NY199" s="891"/>
      <c r="NZ199" s="889"/>
      <c r="OA199" s="891"/>
      <c r="OB199" s="889"/>
      <c r="OC199" s="896"/>
      <c r="OD199" s="889"/>
      <c r="OE199" s="896"/>
      <c r="OF199" s="889"/>
      <c r="OG199" s="896"/>
      <c r="OH199" s="889"/>
      <c r="OI199" s="889"/>
      <c r="OJ199" s="889"/>
      <c r="OK199" s="891"/>
      <c r="OL199" s="889"/>
      <c r="OM199" s="892"/>
      <c r="OO199" s="891"/>
      <c r="OP199" s="889"/>
      <c r="OQ199" s="891"/>
      <c r="OR199" s="889"/>
      <c r="OS199" s="891"/>
      <c r="OT199" s="889"/>
      <c r="OU199" s="891"/>
      <c r="OV199" s="889"/>
      <c r="OW199" s="896"/>
      <c r="OX199" s="889"/>
      <c r="OY199" s="896"/>
      <c r="OZ199" s="889"/>
      <c r="PA199" s="896"/>
      <c r="PB199" s="889"/>
      <c r="PC199" s="889"/>
      <c r="PD199" s="889"/>
      <c r="PE199" s="891"/>
      <c r="PF199" s="889"/>
      <c r="PG199" s="892"/>
      <c r="PI199" s="891"/>
      <c r="PJ199" s="889"/>
      <c r="PK199" s="891"/>
      <c r="PL199" s="889"/>
      <c r="PM199" s="891"/>
      <c r="PN199" s="889"/>
      <c r="PO199" s="891"/>
      <c r="PP199" s="889"/>
      <c r="PQ199" s="896"/>
      <c r="PR199" s="889"/>
      <c r="PS199" s="896"/>
      <c r="PT199" s="889"/>
      <c r="PU199" s="896"/>
      <c r="PV199" s="889"/>
      <c r="PW199" s="889"/>
      <c r="PX199" s="889"/>
      <c r="PY199" s="891"/>
      <c r="PZ199" s="889"/>
      <c r="QA199" s="892"/>
      <c r="QC199" s="891"/>
      <c r="QD199" s="889"/>
      <c r="QE199" s="891"/>
      <c r="QF199" s="889"/>
      <c r="QG199" s="891"/>
      <c r="QH199" s="889"/>
      <c r="QI199" s="891"/>
      <c r="QJ199" s="889"/>
      <c r="QK199" s="896"/>
      <c r="QL199" s="889"/>
      <c r="QM199" s="896"/>
      <c r="QN199" s="889"/>
      <c r="QO199" s="896"/>
      <c r="QP199" s="889"/>
      <c r="QQ199" s="889"/>
      <c r="QR199" s="889"/>
      <c r="QS199" s="891"/>
      <c r="QT199" s="889"/>
      <c r="QU199" s="892"/>
      <c r="RA199" s="785"/>
      <c r="RB199" s="785"/>
      <c r="RC199" s="891"/>
      <c r="RD199" s="891"/>
      <c r="RE199" s="891"/>
      <c r="RF199" s="891"/>
      <c r="RG199" s="891"/>
      <c r="RH199" s="891"/>
      <c r="RI199" s="891"/>
      <c r="RJ199" s="891"/>
      <c r="RK199" s="891"/>
      <c r="RL199" s="891"/>
      <c r="RM199" s="891"/>
      <c r="RN199" s="891"/>
      <c r="RO199" s="891"/>
      <c r="RP199" s="891"/>
      <c r="RQ199" s="891"/>
      <c r="RR199" s="891"/>
      <c r="RS199" s="891"/>
      <c r="RT199" s="891"/>
      <c r="RV199" s="891"/>
      <c r="RW199" s="891"/>
      <c r="RX199" s="891"/>
      <c r="RY199" s="891"/>
      <c r="RZ199" s="891"/>
      <c r="SA199" s="891"/>
      <c r="SB199" s="891"/>
      <c r="SC199" s="891"/>
      <c r="SD199" s="891"/>
      <c r="SE199" s="891"/>
      <c r="SG199" s="891"/>
      <c r="SH199" s="891"/>
      <c r="SI199" s="891"/>
      <c r="SJ199" s="891"/>
      <c r="SK199" s="891"/>
      <c r="SL199" s="891"/>
      <c r="SM199" s="891"/>
      <c r="SN199" s="891"/>
      <c r="SO199" s="891"/>
      <c r="SP199" s="891"/>
      <c r="SQ199" s="891"/>
      <c r="SR199" s="891"/>
      <c r="SS199" s="891"/>
      <c r="ST199" s="891"/>
      <c r="SU199" s="891"/>
      <c r="SV199" s="891"/>
      <c r="SW199" s="891"/>
      <c r="SX199" s="891"/>
      <c r="SY199" s="891"/>
      <c r="SZ199" s="891"/>
      <c r="TA199" s="891"/>
      <c r="TB199" s="891"/>
      <c r="TC199" s="891"/>
      <c r="TE199" s="891"/>
      <c r="TF199" s="891"/>
      <c r="TG199" s="891"/>
      <c r="TH199" s="891"/>
      <c r="TI199" s="891"/>
      <c r="TJ199" s="891"/>
      <c r="TK199" s="891"/>
      <c r="TL199" s="891"/>
      <c r="TM199" s="891"/>
      <c r="TN199" s="891"/>
      <c r="TP199" s="891"/>
      <c r="TQ199" s="891"/>
      <c r="TR199" s="891"/>
      <c r="TS199" s="891"/>
      <c r="TT199" s="891"/>
      <c r="TU199" s="891"/>
      <c r="TV199" s="891"/>
      <c r="TW199" s="891"/>
      <c r="TX199" s="891"/>
      <c r="TY199" s="891"/>
      <c r="TZ199" s="891"/>
      <c r="UA199" s="891"/>
      <c r="UB199" s="891"/>
      <c r="UC199" s="891"/>
      <c r="UD199" s="891"/>
      <c r="UE199" s="891"/>
      <c r="UF199" s="891"/>
      <c r="UG199" s="891"/>
      <c r="UH199" s="891"/>
      <c r="UI199" s="891"/>
      <c r="UJ199" s="891"/>
      <c r="UK199" s="891"/>
      <c r="UL199" s="891"/>
      <c r="UN199" s="891"/>
      <c r="UO199" s="891"/>
      <c r="UP199" s="891"/>
      <c r="UQ199" s="891"/>
      <c r="UR199" s="891"/>
      <c r="US199" s="891"/>
      <c r="UT199" s="891"/>
      <c r="UU199" s="891"/>
      <c r="UV199" s="891"/>
      <c r="UW199" s="891"/>
    </row>
    <row r="200" spans="1:569" s="645" customFormat="1" ht="12.75" outlineLevel="1">
      <c r="H200" s="932" t="s">
        <v>861</v>
      </c>
      <c r="I200" s="940"/>
      <c r="J200" s="941"/>
      <c r="K200" s="932"/>
      <c r="L200" s="932"/>
      <c r="O200" s="932"/>
      <c r="Q200" s="675"/>
      <c r="R200" s="675"/>
      <c r="S200" s="675"/>
      <c r="T200" s="675"/>
      <c r="U200" s="675"/>
      <c r="V200" s="675"/>
      <c r="W200" s="675"/>
      <c r="X200" s="675"/>
      <c r="Y200" s="675"/>
      <c r="Z200" s="675"/>
      <c r="AA200" s="675"/>
      <c r="AB200" s="675"/>
      <c r="AC200" s="675"/>
      <c r="AD200" s="675"/>
      <c r="AE200" s="675"/>
      <c r="AF200" s="675"/>
      <c r="AH200" s="884"/>
      <c r="AI200" s="885"/>
      <c r="AJ200" s="884"/>
      <c r="AK200" s="885"/>
      <c r="AL200" s="884"/>
      <c r="AM200" s="885"/>
      <c r="AN200" s="884"/>
      <c r="AO200" s="885"/>
      <c r="AP200" s="885"/>
      <c r="AQ200" s="885"/>
      <c r="AR200" s="885"/>
      <c r="AS200" s="885"/>
      <c r="AT200" s="885"/>
      <c r="AU200" s="885"/>
      <c r="AV200" s="885"/>
      <c r="AW200" s="885"/>
      <c r="AX200" s="885"/>
      <c r="AY200" s="885"/>
      <c r="AZ200" s="885"/>
      <c r="BA200" s="885"/>
      <c r="BB200" s="885"/>
      <c r="BC200" s="884"/>
      <c r="BD200" s="885"/>
      <c r="BE200" s="886"/>
      <c r="BG200" s="884"/>
      <c r="BH200" s="885"/>
      <c r="BI200" s="884"/>
      <c r="BJ200" s="885"/>
      <c r="BK200" s="884"/>
      <c r="BL200" s="885"/>
      <c r="BM200" s="884"/>
      <c r="BN200" s="885"/>
      <c r="BO200" s="885"/>
      <c r="BP200" s="885"/>
      <c r="BQ200" s="885"/>
      <c r="BR200" s="885"/>
      <c r="BS200" s="885"/>
      <c r="BT200" s="885"/>
      <c r="BU200" s="885"/>
      <c r="BV200" s="885"/>
      <c r="BW200" s="884"/>
      <c r="BX200" s="885"/>
      <c r="BY200" s="886"/>
      <c r="CA200" s="891"/>
      <c r="CB200" s="889"/>
      <c r="CC200" s="891"/>
      <c r="CD200" s="889"/>
      <c r="CE200" s="891"/>
      <c r="CF200" s="889"/>
      <c r="CG200" s="891"/>
      <c r="CH200" s="889"/>
      <c r="CI200" s="896"/>
      <c r="CJ200" s="889"/>
      <c r="CK200" s="896"/>
      <c r="CL200" s="889"/>
      <c r="CM200" s="896"/>
      <c r="CN200" s="889"/>
      <c r="CO200" s="889"/>
      <c r="CP200" s="889"/>
      <c r="CQ200" s="889"/>
      <c r="CR200" s="889"/>
      <c r="CS200" s="890"/>
      <c r="CT200" s="889"/>
      <c r="CU200" s="889"/>
      <c r="CV200" s="890"/>
      <c r="CW200" s="891"/>
      <c r="CX200" s="889"/>
      <c r="CY200" s="892"/>
      <c r="DA200" s="884"/>
      <c r="DB200" s="885"/>
      <c r="DC200" s="884"/>
      <c r="DD200" s="885"/>
      <c r="DE200" s="884"/>
      <c r="DF200" s="885"/>
      <c r="DG200" s="884"/>
      <c r="DH200" s="885"/>
      <c r="DI200" s="885"/>
      <c r="DJ200" s="885"/>
      <c r="DK200" s="885"/>
      <c r="DL200" s="885"/>
      <c r="DM200" s="885"/>
      <c r="DN200" s="885"/>
      <c r="DO200" s="885"/>
      <c r="DP200" s="885"/>
      <c r="DQ200" s="884"/>
      <c r="DR200" s="885"/>
      <c r="DS200" s="886"/>
      <c r="DU200" s="893"/>
      <c r="DV200" s="894"/>
      <c r="DW200" s="893"/>
      <c r="DX200" s="894"/>
      <c r="DY200" s="893"/>
      <c r="DZ200" s="894"/>
      <c r="EA200" s="893"/>
      <c r="EB200" s="894"/>
      <c r="EC200" s="894"/>
      <c r="ED200" s="894"/>
      <c r="EE200" s="894"/>
      <c r="EF200" s="894"/>
      <c r="EG200" s="894"/>
      <c r="EH200" s="894"/>
      <c r="EI200" s="894"/>
      <c r="EJ200" s="894"/>
      <c r="EK200" s="893"/>
      <c r="EL200" s="894"/>
      <c r="EM200" s="895"/>
      <c r="EO200" s="893"/>
      <c r="EP200" s="894"/>
      <c r="EQ200" s="893"/>
      <c r="ER200" s="894"/>
      <c r="ES200" s="893"/>
      <c r="ET200" s="894"/>
      <c r="EU200" s="893"/>
      <c r="EV200" s="894"/>
      <c r="EW200" s="894"/>
      <c r="EX200" s="894"/>
      <c r="EY200" s="894"/>
      <c r="EZ200" s="894"/>
      <c r="FA200" s="894"/>
      <c r="FB200" s="894"/>
      <c r="FC200" s="894"/>
      <c r="FD200" s="894"/>
      <c r="FE200" s="893"/>
      <c r="FF200" s="894"/>
      <c r="FG200" s="892"/>
      <c r="FI200" s="884"/>
      <c r="FJ200" s="885"/>
      <c r="FK200" s="884"/>
      <c r="FL200" s="885"/>
      <c r="FM200" s="884"/>
      <c r="FN200" s="885"/>
      <c r="FO200" s="884"/>
      <c r="FP200" s="885"/>
      <c r="FQ200" s="885"/>
      <c r="FR200" s="885"/>
      <c r="FS200" s="885"/>
      <c r="FT200" s="885"/>
      <c r="FU200" s="885"/>
      <c r="FV200" s="885"/>
      <c r="FW200" s="885"/>
      <c r="FX200" s="885"/>
      <c r="FY200" s="884"/>
      <c r="FZ200" s="885"/>
      <c r="GA200" s="892"/>
      <c r="GC200" s="884"/>
      <c r="GD200" s="885"/>
      <c r="GE200" s="884"/>
      <c r="GF200" s="885"/>
      <c r="GG200" s="884"/>
      <c r="GH200" s="885"/>
      <c r="GI200" s="884"/>
      <c r="GJ200" s="885"/>
      <c r="GK200" s="885"/>
      <c r="GL200" s="885"/>
      <c r="GM200" s="885"/>
      <c r="GN200" s="885"/>
      <c r="GO200" s="885"/>
      <c r="GP200" s="885"/>
      <c r="GQ200" s="885"/>
      <c r="GR200" s="885"/>
      <c r="GS200" s="884"/>
      <c r="GT200" s="885"/>
      <c r="GU200" s="892"/>
      <c r="GW200" s="884"/>
      <c r="GX200" s="885"/>
      <c r="GY200" s="884"/>
      <c r="GZ200" s="885"/>
      <c r="HA200" s="884"/>
      <c r="HB200" s="885"/>
      <c r="HC200" s="884"/>
      <c r="HD200" s="885"/>
      <c r="HE200" s="885"/>
      <c r="HF200" s="885"/>
      <c r="HG200" s="885"/>
      <c r="HH200" s="885"/>
      <c r="HI200" s="885"/>
      <c r="HJ200" s="885"/>
      <c r="HK200" s="885"/>
      <c r="HL200" s="885"/>
      <c r="HM200" s="884"/>
      <c r="HN200" s="885"/>
      <c r="HO200" s="886"/>
      <c r="HQ200" s="891"/>
      <c r="HR200" s="889"/>
      <c r="HS200" s="891"/>
      <c r="HT200" s="889"/>
      <c r="HU200" s="891"/>
      <c r="HV200" s="889"/>
      <c r="HW200" s="891"/>
      <c r="HX200" s="889"/>
      <c r="HY200" s="896"/>
      <c r="HZ200" s="889"/>
      <c r="IA200" s="896"/>
      <c r="IB200" s="889"/>
      <c r="IC200" s="896"/>
      <c r="ID200" s="889"/>
      <c r="IE200" s="889"/>
      <c r="IF200" s="889"/>
      <c r="IG200" s="891"/>
      <c r="IH200" s="889"/>
      <c r="II200" s="892"/>
      <c r="IK200" s="891"/>
      <c r="IL200" s="889"/>
      <c r="IM200" s="891"/>
      <c r="IN200" s="889"/>
      <c r="IO200" s="891"/>
      <c r="IP200" s="889"/>
      <c r="IQ200" s="891"/>
      <c r="IR200" s="889"/>
      <c r="IS200" s="896"/>
      <c r="IT200" s="889"/>
      <c r="IU200" s="896"/>
      <c r="IV200" s="889"/>
      <c r="IW200" s="896"/>
      <c r="IX200" s="889"/>
      <c r="IY200" s="889"/>
      <c r="IZ200" s="889"/>
      <c r="JA200" s="891"/>
      <c r="JB200" s="889"/>
      <c r="JC200" s="892"/>
      <c r="JE200" s="891"/>
      <c r="JF200" s="889"/>
      <c r="JG200" s="891"/>
      <c r="JH200" s="889"/>
      <c r="JI200" s="891"/>
      <c r="JJ200" s="889"/>
      <c r="JK200" s="891"/>
      <c r="JL200" s="889"/>
      <c r="JM200" s="896"/>
      <c r="JN200" s="889"/>
      <c r="JO200" s="896"/>
      <c r="JP200" s="889"/>
      <c r="JQ200" s="896"/>
      <c r="JR200" s="889"/>
      <c r="JS200" s="889"/>
      <c r="JT200" s="889"/>
      <c r="JU200" s="891"/>
      <c r="JV200" s="889"/>
      <c r="JW200" s="892"/>
      <c r="JY200" s="891"/>
      <c r="JZ200" s="889"/>
      <c r="KA200" s="891"/>
      <c r="KB200" s="889"/>
      <c r="KC200" s="891"/>
      <c r="KD200" s="889"/>
      <c r="KE200" s="891"/>
      <c r="KF200" s="889"/>
      <c r="KG200" s="896"/>
      <c r="KH200" s="889"/>
      <c r="KI200" s="896"/>
      <c r="KJ200" s="889"/>
      <c r="KK200" s="896"/>
      <c r="KL200" s="889"/>
      <c r="KM200" s="889"/>
      <c r="KN200" s="889"/>
      <c r="KO200" s="891"/>
      <c r="KP200" s="889"/>
      <c r="KQ200" s="892"/>
      <c r="KS200" s="891"/>
      <c r="KT200" s="889"/>
      <c r="KU200" s="891"/>
      <c r="KV200" s="889"/>
      <c r="KW200" s="891"/>
      <c r="KX200" s="889"/>
      <c r="KY200" s="891"/>
      <c r="KZ200" s="889"/>
      <c r="LA200" s="896"/>
      <c r="LB200" s="889"/>
      <c r="LC200" s="896"/>
      <c r="LD200" s="889"/>
      <c r="LE200" s="896"/>
      <c r="LF200" s="889"/>
      <c r="LG200" s="889"/>
      <c r="LH200" s="889"/>
      <c r="LI200" s="891"/>
      <c r="LJ200" s="889"/>
      <c r="LK200" s="892"/>
      <c r="LM200" s="891"/>
      <c r="LN200" s="889"/>
      <c r="LO200" s="891"/>
      <c r="LP200" s="889"/>
      <c r="LQ200" s="891"/>
      <c r="LR200" s="889"/>
      <c r="LS200" s="891"/>
      <c r="LT200" s="889"/>
      <c r="LU200" s="896"/>
      <c r="LV200" s="889"/>
      <c r="LW200" s="896"/>
      <c r="LX200" s="889"/>
      <c r="LY200" s="896"/>
      <c r="LZ200" s="889"/>
      <c r="MA200" s="889"/>
      <c r="MB200" s="889"/>
      <c r="MC200" s="891"/>
      <c r="MD200" s="889"/>
      <c r="ME200" s="892"/>
      <c r="MG200" s="891"/>
      <c r="MH200" s="889"/>
      <c r="MI200" s="891"/>
      <c r="MJ200" s="889"/>
      <c r="MK200" s="891"/>
      <c r="ML200" s="889"/>
      <c r="MM200" s="891"/>
      <c r="MN200" s="889"/>
      <c r="MO200" s="896"/>
      <c r="MP200" s="889"/>
      <c r="MQ200" s="896"/>
      <c r="MR200" s="889"/>
      <c r="MS200" s="896"/>
      <c r="MT200" s="889"/>
      <c r="MU200" s="889"/>
      <c r="MV200" s="889"/>
      <c r="MW200" s="891"/>
      <c r="MX200" s="889"/>
      <c r="MY200" s="892"/>
      <c r="NA200" s="891"/>
      <c r="NB200" s="889"/>
      <c r="NC200" s="891"/>
      <c r="ND200" s="889"/>
      <c r="NE200" s="891"/>
      <c r="NF200" s="889"/>
      <c r="NG200" s="891"/>
      <c r="NH200" s="889"/>
      <c r="NI200" s="896"/>
      <c r="NJ200" s="889"/>
      <c r="NK200" s="896"/>
      <c r="NL200" s="889"/>
      <c r="NM200" s="896"/>
      <c r="NN200" s="889"/>
      <c r="NO200" s="889"/>
      <c r="NP200" s="889"/>
      <c r="NQ200" s="891"/>
      <c r="NR200" s="889"/>
      <c r="NS200" s="892"/>
      <c r="NU200" s="891"/>
      <c r="NV200" s="889"/>
      <c r="NW200" s="891"/>
      <c r="NX200" s="889"/>
      <c r="NY200" s="891"/>
      <c r="NZ200" s="889"/>
      <c r="OA200" s="891"/>
      <c r="OB200" s="889"/>
      <c r="OC200" s="896"/>
      <c r="OD200" s="889"/>
      <c r="OE200" s="896"/>
      <c r="OF200" s="889"/>
      <c r="OG200" s="896"/>
      <c r="OH200" s="889"/>
      <c r="OI200" s="889"/>
      <c r="OJ200" s="889"/>
      <c r="OK200" s="891"/>
      <c r="OL200" s="889"/>
      <c r="OM200" s="892"/>
      <c r="OO200" s="891"/>
      <c r="OP200" s="889"/>
      <c r="OQ200" s="891"/>
      <c r="OR200" s="889"/>
      <c r="OS200" s="891"/>
      <c r="OT200" s="889"/>
      <c r="OU200" s="891"/>
      <c r="OV200" s="889"/>
      <c r="OW200" s="896"/>
      <c r="OX200" s="889"/>
      <c r="OY200" s="896"/>
      <c r="OZ200" s="889"/>
      <c r="PA200" s="896"/>
      <c r="PB200" s="889"/>
      <c r="PC200" s="889"/>
      <c r="PD200" s="889"/>
      <c r="PE200" s="891"/>
      <c r="PF200" s="889"/>
      <c r="PG200" s="892"/>
      <c r="PI200" s="891"/>
      <c r="PJ200" s="889"/>
      <c r="PK200" s="891"/>
      <c r="PL200" s="889"/>
      <c r="PM200" s="891"/>
      <c r="PN200" s="889"/>
      <c r="PO200" s="891"/>
      <c r="PP200" s="889"/>
      <c r="PQ200" s="896"/>
      <c r="PR200" s="889"/>
      <c r="PS200" s="896"/>
      <c r="PT200" s="889"/>
      <c r="PU200" s="896"/>
      <c r="PV200" s="889"/>
      <c r="PW200" s="889"/>
      <c r="PX200" s="889"/>
      <c r="PY200" s="891"/>
      <c r="PZ200" s="889"/>
      <c r="QA200" s="892"/>
      <c r="QC200" s="891"/>
      <c r="QD200" s="889"/>
      <c r="QE200" s="891"/>
      <c r="QF200" s="889"/>
      <c r="QG200" s="891"/>
      <c r="QH200" s="889"/>
      <c r="QI200" s="891"/>
      <c r="QJ200" s="889"/>
      <c r="QK200" s="896"/>
      <c r="QL200" s="889"/>
      <c r="QM200" s="896"/>
      <c r="QN200" s="889"/>
      <c r="QO200" s="896"/>
      <c r="QP200" s="889"/>
      <c r="QQ200" s="889"/>
      <c r="QR200" s="889"/>
      <c r="QS200" s="891"/>
      <c r="QT200" s="889"/>
      <c r="QU200" s="892"/>
      <c r="RA200" s="785"/>
      <c r="RB200" s="785"/>
      <c r="RC200" s="891"/>
      <c r="RD200" s="891"/>
      <c r="RE200" s="891"/>
      <c r="RF200" s="891"/>
      <c r="RG200" s="891"/>
      <c r="RH200" s="891"/>
      <c r="RI200" s="891"/>
      <c r="RJ200" s="891"/>
      <c r="RK200" s="891"/>
      <c r="RL200" s="891"/>
      <c r="RM200" s="891"/>
      <c r="RN200" s="891"/>
      <c r="RO200" s="891"/>
      <c r="RP200" s="891"/>
      <c r="RQ200" s="891"/>
      <c r="RR200" s="891"/>
      <c r="RS200" s="891"/>
      <c r="RT200" s="891"/>
      <c r="RV200" s="891"/>
      <c r="RW200" s="891"/>
      <c r="RX200" s="891"/>
      <c r="RY200" s="891"/>
      <c r="RZ200" s="891"/>
      <c r="SA200" s="891"/>
      <c r="SB200" s="891"/>
      <c r="SC200" s="891"/>
      <c r="SD200" s="891"/>
      <c r="SE200" s="891"/>
      <c r="SG200" s="891"/>
      <c r="SH200" s="891"/>
      <c r="SI200" s="891"/>
      <c r="SJ200" s="891"/>
      <c r="SK200" s="891"/>
      <c r="SL200" s="891"/>
      <c r="SM200" s="891"/>
      <c r="SN200" s="891"/>
      <c r="SO200" s="891"/>
      <c r="SP200" s="891"/>
      <c r="SQ200" s="891"/>
      <c r="SR200" s="891"/>
      <c r="SS200" s="891"/>
      <c r="ST200" s="891"/>
      <c r="SU200" s="891"/>
      <c r="SV200" s="891"/>
      <c r="SW200" s="891"/>
      <c r="SX200" s="891"/>
      <c r="SY200" s="891"/>
      <c r="SZ200" s="891"/>
      <c r="TA200" s="891"/>
      <c r="TB200" s="891"/>
      <c r="TC200" s="891"/>
      <c r="TE200" s="891"/>
      <c r="TF200" s="891"/>
      <c r="TG200" s="891"/>
      <c r="TH200" s="891"/>
      <c r="TI200" s="891"/>
      <c r="TJ200" s="891"/>
      <c r="TK200" s="891"/>
      <c r="TL200" s="891"/>
      <c r="TM200" s="891"/>
      <c r="TN200" s="891"/>
      <c r="TP200" s="891"/>
      <c r="TQ200" s="891"/>
      <c r="TR200" s="891"/>
      <c r="TS200" s="891"/>
      <c r="TT200" s="891"/>
      <c r="TU200" s="891"/>
      <c r="TV200" s="891"/>
      <c r="TW200" s="891"/>
      <c r="TX200" s="891"/>
      <c r="TY200" s="891"/>
      <c r="TZ200" s="891"/>
      <c r="UA200" s="891"/>
      <c r="UB200" s="891"/>
      <c r="UC200" s="891"/>
      <c r="UD200" s="891"/>
      <c r="UE200" s="891"/>
      <c r="UF200" s="891"/>
      <c r="UG200" s="891"/>
      <c r="UH200" s="891"/>
      <c r="UI200" s="891"/>
      <c r="UJ200" s="891"/>
      <c r="UK200" s="891"/>
      <c r="UL200" s="891"/>
      <c r="UN200" s="891"/>
      <c r="UO200" s="891"/>
      <c r="UP200" s="891"/>
      <c r="UQ200" s="891"/>
      <c r="UR200" s="891"/>
      <c r="US200" s="891"/>
      <c r="UT200" s="891"/>
      <c r="UU200" s="891"/>
      <c r="UV200" s="891"/>
      <c r="UW200" s="891"/>
    </row>
    <row r="201" spans="1:569" s="645" customFormat="1" ht="12.75" outlineLevel="1">
      <c r="H201" s="932" t="s">
        <v>862</v>
      </c>
      <c r="I201" s="933">
        <f>IFERROR(SUMIF($A$38:$A$183,"FORM001",I38:I183)/SUMIF($A$38:$A$183,"STCON001",I38:I183),0)</f>
        <v>3.2387888894391805</v>
      </c>
      <c r="J201" s="934"/>
      <c r="K201" s="932"/>
      <c r="L201" s="932"/>
      <c r="O201" s="932"/>
      <c r="Q201" s="675">
        <f t="shared" ref="Q201:AF201" si="2713">IFERROR(SUMIF($A$38:$A$183,"FORM001",Q38:Q183)/SUMIF($A$38:$A$183,"STCON001",Q38:Q183),0)</f>
        <v>0</v>
      </c>
      <c r="R201" s="675">
        <f t="shared" si="2713"/>
        <v>0</v>
      </c>
      <c r="S201" s="675">
        <f t="shared" si="2713"/>
        <v>4.2271450858034321</v>
      </c>
      <c r="T201" s="675">
        <f t="shared" si="2713"/>
        <v>3</v>
      </c>
      <c r="U201" s="675">
        <f t="shared" si="2713"/>
        <v>0</v>
      </c>
      <c r="V201" s="675">
        <f t="shared" si="2713"/>
        <v>2.1447739844808162</v>
      </c>
      <c r="W201" s="675">
        <f t="shared" si="2713"/>
        <v>0</v>
      </c>
      <c r="X201" s="675">
        <f t="shared" si="2713"/>
        <v>0</v>
      </c>
      <c r="Y201" s="675">
        <f t="shared" si="2713"/>
        <v>0</v>
      </c>
      <c r="Z201" s="675">
        <f t="shared" si="2713"/>
        <v>0</v>
      </c>
      <c r="AA201" s="675">
        <f t="shared" si="2713"/>
        <v>0</v>
      </c>
      <c r="AB201" s="675">
        <f t="shared" si="2713"/>
        <v>0</v>
      </c>
      <c r="AC201" s="675">
        <f t="shared" si="2713"/>
        <v>0</v>
      </c>
      <c r="AD201" s="675">
        <f t="shared" si="2713"/>
        <v>0</v>
      </c>
      <c r="AE201" s="675">
        <f t="shared" si="2713"/>
        <v>0</v>
      </c>
      <c r="AF201" s="675">
        <f t="shared" si="2713"/>
        <v>0</v>
      </c>
      <c r="AH201" s="884"/>
      <c r="AI201" s="885"/>
      <c r="AJ201" s="884"/>
      <c r="AK201" s="885"/>
      <c r="AL201" s="884"/>
      <c r="AM201" s="885"/>
      <c r="AN201" s="884"/>
      <c r="AO201" s="885"/>
      <c r="AP201" s="885"/>
      <c r="AQ201" s="885"/>
      <c r="AR201" s="885"/>
      <c r="AS201" s="885"/>
      <c r="AT201" s="885"/>
      <c r="AU201" s="885"/>
      <c r="AV201" s="885"/>
      <c r="AW201" s="885"/>
      <c r="AX201" s="885"/>
      <c r="AY201" s="885"/>
      <c r="AZ201" s="885"/>
      <c r="BA201" s="885"/>
      <c r="BB201" s="885"/>
      <c r="BC201" s="884"/>
      <c r="BD201" s="885"/>
      <c r="BE201" s="886"/>
      <c r="BG201" s="884"/>
      <c r="BH201" s="885"/>
      <c r="BI201" s="884"/>
      <c r="BJ201" s="885"/>
      <c r="BK201" s="884"/>
      <c r="BL201" s="885"/>
      <c r="BM201" s="884"/>
      <c r="BN201" s="885"/>
      <c r="BO201" s="885"/>
      <c r="BP201" s="885"/>
      <c r="BQ201" s="885"/>
      <c r="BR201" s="885"/>
      <c r="BS201" s="885"/>
      <c r="BT201" s="885"/>
      <c r="BU201" s="885"/>
      <c r="BV201" s="885"/>
      <c r="BW201" s="884"/>
      <c r="BX201" s="885"/>
      <c r="BY201" s="886"/>
      <c r="CA201" s="891"/>
      <c r="CB201" s="889"/>
      <c r="CC201" s="891"/>
      <c r="CD201" s="889"/>
      <c r="CE201" s="891"/>
      <c r="CF201" s="889"/>
      <c r="CG201" s="891"/>
      <c r="CH201" s="889"/>
      <c r="CI201" s="896"/>
      <c r="CJ201" s="889"/>
      <c r="CK201" s="896"/>
      <c r="CL201" s="889"/>
      <c r="CM201" s="896"/>
      <c r="CN201" s="889"/>
      <c r="CO201" s="889"/>
      <c r="CP201" s="889"/>
      <c r="CQ201" s="889"/>
      <c r="CR201" s="889"/>
      <c r="CS201" s="890"/>
      <c r="CT201" s="889"/>
      <c r="CU201" s="889"/>
      <c r="CV201" s="890"/>
      <c r="CW201" s="891"/>
      <c r="CX201" s="889"/>
      <c r="CY201" s="892"/>
      <c r="DA201" s="884"/>
      <c r="DB201" s="885"/>
      <c r="DC201" s="884"/>
      <c r="DD201" s="885"/>
      <c r="DE201" s="884"/>
      <c r="DF201" s="885"/>
      <c r="DG201" s="884"/>
      <c r="DH201" s="885"/>
      <c r="DI201" s="885"/>
      <c r="DJ201" s="885"/>
      <c r="DK201" s="885"/>
      <c r="DL201" s="885"/>
      <c r="DM201" s="885"/>
      <c r="DN201" s="885"/>
      <c r="DO201" s="885"/>
      <c r="DP201" s="885"/>
      <c r="DQ201" s="884"/>
      <c r="DR201" s="885"/>
      <c r="DS201" s="886"/>
      <c r="DU201" s="893"/>
      <c r="DV201" s="894"/>
      <c r="DW201" s="893"/>
      <c r="DX201" s="894"/>
      <c r="DY201" s="893"/>
      <c r="DZ201" s="894"/>
      <c r="EA201" s="893"/>
      <c r="EB201" s="894"/>
      <c r="EC201" s="894"/>
      <c r="ED201" s="894"/>
      <c r="EE201" s="894"/>
      <c r="EF201" s="894"/>
      <c r="EG201" s="894"/>
      <c r="EH201" s="894"/>
      <c r="EI201" s="894"/>
      <c r="EJ201" s="894"/>
      <c r="EK201" s="893"/>
      <c r="EL201" s="894"/>
      <c r="EM201" s="895"/>
      <c r="EO201" s="893"/>
      <c r="EP201" s="894"/>
      <c r="EQ201" s="893"/>
      <c r="ER201" s="894"/>
      <c r="ES201" s="893"/>
      <c r="ET201" s="894"/>
      <c r="EU201" s="893"/>
      <c r="EV201" s="894"/>
      <c r="EW201" s="894"/>
      <c r="EX201" s="894"/>
      <c r="EY201" s="894"/>
      <c r="EZ201" s="894"/>
      <c r="FA201" s="894"/>
      <c r="FB201" s="894"/>
      <c r="FC201" s="894"/>
      <c r="FD201" s="894"/>
      <c r="FE201" s="893"/>
      <c r="FF201" s="894"/>
      <c r="FG201" s="892"/>
      <c r="FI201" s="884"/>
      <c r="FJ201" s="885"/>
      <c r="FK201" s="884"/>
      <c r="FL201" s="885"/>
      <c r="FM201" s="884"/>
      <c r="FN201" s="885"/>
      <c r="FO201" s="884"/>
      <c r="FP201" s="885"/>
      <c r="FQ201" s="885"/>
      <c r="FR201" s="885"/>
      <c r="FS201" s="885"/>
      <c r="FT201" s="885"/>
      <c r="FU201" s="885"/>
      <c r="FV201" s="885"/>
      <c r="FW201" s="885"/>
      <c r="FX201" s="885"/>
      <c r="FY201" s="884"/>
      <c r="FZ201" s="885"/>
      <c r="GA201" s="892"/>
      <c r="GC201" s="884"/>
      <c r="GD201" s="885"/>
      <c r="GE201" s="884"/>
      <c r="GF201" s="885"/>
      <c r="GG201" s="884"/>
      <c r="GH201" s="885"/>
      <c r="GI201" s="884"/>
      <c r="GJ201" s="885"/>
      <c r="GK201" s="885"/>
      <c r="GL201" s="885"/>
      <c r="GM201" s="885"/>
      <c r="GN201" s="885"/>
      <c r="GO201" s="885"/>
      <c r="GP201" s="885"/>
      <c r="GQ201" s="885"/>
      <c r="GR201" s="885"/>
      <c r="GS201" s="884"/>
      <c r="GT201" s="885"/>
      <c r="GU201" s="892"/>
      <c r="GW201" s="884"/>
      <c r="GX201" s="885"/>
      <c r="GY201" s="884"/>
      <c r="GZ201" s="885"/>
      <c r="HA201" s="884"/>
      <c r="HB201" s="885"/>
      <c r="HC201" s="884"/>
      <c r="HD201" s="885"/>
      <c r="HE201" s="885"/>
      <c r="HF201" s="885"/>
      <c r="HG201" s="885"/>
      <c r="HH201" s="885"/>
      <c r="HI201" s="885"/>
      <c r="HJ201" s="885"/>
      <c r="HK201" s="885"/>
      <c r="HL201" s="885"/>
      <c r="HM201" s="884"/>
      <c r="HN201" s="885"/>
      <c r="HO201" s="886"/>
      <c r="HQ201" s="891"/>
      <c r="HR201" s="889"/>
      <c r="HS201" s="891"/>
      <c r="HT201" s="889"/>
      <c r="HU201" s="891"/>
      <c r="HV201" s="889"/>
      <c r="HW201" s="891"/>
      <c r="HX201" s="889"/>
      <c r="HY201" s="896"/>
      <c r="HZ201" s="889"/>
      <c r="IA201" s="896"/>
      <c r="IB201" s="889"/>
      <c r="IC201" s="896"/>
      <c r="ID201" s="889"/>
      <c r="IE201" s="889"/>
      <c r="IF201" s="889"/>
      <c r="IG201" s="891"/>
      <c r="IH201" s="889"/>
      <c r="II201" s="892"/>
      <c r="IK201" s="891"/>
      <c r="IL201" s="889"/>
      <c r="IM201" s="891"/>
      <c r="IN201" s="889"/>
      <c r="IO201" s="891"/>
      <c r="IP201" s="889"/>
      <c r="IQ201" s="891"/>
      <c r="IR201" s="889"/>
      <c r="IS201" s="896"/>
      <c r="IT201" s="889"/>
      <c r="IU201" s="896"/>
      <c r="IV201" s="889"/>
      <c r="IW201" s="896"/>
      <c r="IX201" s="889"/>
      <c r="IY201" s="889"/>
      <c r="IZ201" s="889"/>
      <c r="JA201" s="891"/>
      <c r="JB201" s="889"/>
      <c r="JC201" s="892"/>
      <c r="JE201" s="891"/>
      <c r="JF201" s="889"/>
      <c r="JG201" s="891"/>
      <c r="JH201" s="889"/>
      <c r="JI201" s="891"/>
      <c r="JJ201" s="889"/>
      <c r="JK201" s="891"/>
      <c r="JL201" s="889"/>
      <c r="JM201" s="896"/>
      <c r="JN201" s="889"/>
      <c r="JO201" s="896"/>
      <c r="JP201" s="889"/>
      <c r="JQ201" s="896"/>
      <c r="JR201" s="889"/>
      <c r="JS201" s="889"/>
      <c r="JT201" s="889"/>
      <c r="JU201" s="891"/>
      <c r="JV201" s="889"/>
      <c r="JW201" s="892"/>
      <c r="JY201" s="891"/>
      <c r="JZ201" s="889"/>
      <c r="KA201" s="891"/>
      <c r="KB201" s="889"/>
      <c r="KC201" s="891"/>
      <c r="KD201" s="889"/>
      <c r="KE201" s="891"/>
      <c r="KF201" s="889"/>
      <c r="KG201" s="896"/>
      <c r="KH201" s="889"/>
      <c r="KI201" s="896"/>
      <c r="KJ201" s="889"/>
      <c r="KK201" s="896"/>
      <c r="KL201" s="889"/>
      <c r="KM201" s="889"/>
      <c r="KN201" s="889"/>
      <c r="KO201" s="891"/>
      <c r="KP201" s="889"/>
      <c r="KQ201" s="892"/>
      <c r="KS201" s="891"/>
      <c r="KT201" s="889"/>
      <c r="KU201" s="891"/>
      <c r="KV201" s="889"/>
      <c r="KW201" s="891"/>
      <c r="KX201" s="889"/>
      <c r="KY201" s="891"/>
      <c r="KZ201" s="889"/>
      <c r="LA201" s="896"/>
      <c r="LB201" s="889"/>
      <c r="LC201" s="896"/>
      <c r="LD201" s="889"/>
      <c r="LE201" s="896"/>
      <c r="LF201" s="889"/>
      <c r="LG201" s="889"/>
      <c r="LH201" s="889"/>
      <c r="LI201" s="891"/>
      <c r="LJ201" s="889"/>
      <c r="LK201" s="892"/>
      <c r="LM201" s="891"/>
      <c r="LN201" s="889"/>
      <c r="LO201" s="891"/>
      <c r="LP201" s="889"/>
      <c r="LQ201" s="891"/>
      <c r="LR201" s="889"/>
      <c r="LS201" s="891"/>
      <c r="LT201" s="889"/>
      <c r="LU201" s="896"/>
      <c r="LV201" s="889"/>
      <c r="LW201" s="896"/>
      <c r="LX201" s="889"/>
      <c r="LY201" s="896"/>
      <c r="LZ201" s="889"/>
      <c r="MA201" s="889"/>
      <c r="MB201" s="889"/>
      <c r="MC201" s="891"/>
      <c r="MD201" s="889"/>
      <c r="ME201" s="892"/>
      <c r="MG201" s="891"/>
      <c r="MH201" s="889"/>
      <c r="MI201" s="891"/>
      <c r="MJ201" s="889"/>
      <c r="MK201" s="891"/>
      <c r="ML201" s="889"/>
      <c r="MM201" s="891"/>
      <c r="MN201" s="889"/>
      <c r="MO201" s="896"/>
      <c r="MP201" s="889"/>
      <c r="MQ201" s="896"/>
      <c r="MR201" s="889"/>
      <c r="MS201" s="896"/>
      <c r="MT201" s="889"/>
      <c r="MU201" s="889"/>
      <c r="MV201" s="889"/>
      <c r="MW201" s="891"/>
      <c r="MX201" s="889"/>
      <c r="MY201" s="892"/>
      <c r="NA201" s="891"/>
      <c r="NB201" s="889"/>
      <c r="NC201" s="891"/>
      <c r="ND201" s="889"/>
      <c r="NE201" s="891"/>
      <c r="NF201" s="889"/>
      <c r="NG201" s="891"/>
      <c r="NH201" s="889"/>
      <c r="NI201" s="896"/>
      <c r="NJ201" s="889"/>
      <c r="NK201" s="896"/>
      <c r="NL201" s="889"/>
      <c r="NM201" s="896"/>
      <c r="NN201" s="889"/>
      <c r="NO201" s="889"/>
      <c r="NP201" s="889"/>
      <c r="NQ201" s="891"/>
      <c r="NR201" s="889"/>
      <c r="NS201" s="892"/>
      <c r="NU201" s="891"/>
      <c r="NV201" s="889"/>
      <c r="NW201" s="891"/>
      <c r="NX201" s="889"/>
      <c r="NY201" s="891"/>
      <c r="NZ201" s="889"/>
      <c r="OA201" s="891"/>
      <c r="OB201" s="889"/>
      <c r="OC201" s="896"/>
      <c r="OD201" s="889"/>
      <c r="OE201" s="896"/>
      <c r="OF201" s="889"/>
      <c r="OG201" s="896"/>
      <c r="OH201" s="889"/>
      <c r="OI201" s="889"/>
      <c r="OJ201" s="889"/>
      <c r="OK201" s="891"/>
      <c r="OL201" s="889"/>
      <c r="OM201" s="892"/>
      <c r="OO201" s="891"/>
      <c r="OP201" s="889"/>
      <c r="OQ201" s="891"/>
      <c r="OR201" s="889"/>
      <c r="OS201" s="891"/>
      <c r="OT201" s="889"/>
      <c r="OU201" s="891"/>
      <c r="OV201" s="889"/>
      <c r="OW201" s="896"/>
      <c r="OX201" s="889"/>
      <c r="OY201" s="896"/>
      <c r="OZ201" s="889"/>
      <c r="PA201" s="896"/>
      <c r="PB201" s="889"/>
      <c r="PC201" s="889"/>
      <c r="PD201" s="889"/>
      <c r="PE201" s="891"/>
      <c r="PF201" s="889"/>
      <c r="PG201" s="892"/>
      <c r="PI201" s="891"/>
      <c r="PJ201" s="889"/>
      <c r="PK201" s="891"/>
      <c r="PL201" s="889"/>
      <c r="PM201" s="891"/>
      <c r="PN201" s="889"/>
      <c r="PO201" s="891"/>
      <c r="PP201" s="889"/>
      <c r="PQ201" s="896"/>
      <c r="PR201" s="889"/>
      <c r="PS201" s="896"/>
      <c r="PT201" s="889"/>
      <c r="PU201" s="896"/>
      <c r="PV201" s="889"/>
      <c r="PW201" s="889"/>
      <c r="PX201" s="889"/>
      <c r="PY201" s="891"/>
      <c r="PZ201" s="889"/>
      <c r="QA201" s="892"/>
      <c r="QC201" s="891"/>
      <c r="QD201" s="889"/>
      <c r="QE201" s="891"/>
      <c r="QF201" s="889"/>
      <c r="QG201" s="891"/>
      <c r="QH201" s="889"/>
      <c r="QI201" s="891"/>
      <c r="QJ201" s="889"/>
      <c r="QK201" s="896"/>
      <c r="QL201" s="889"/>
      <c r="QM201" s="896"/>
      <c r="QN201" s="889"/>
      <c r="QO201" s="896"/>
      <c r="QP201" s="889"/>
      <c r="QQ201" s="889"/>
      <c r="QR201" s="889"/>
      <c r="QS201" s="891"/>
      <c r="QT201" s="889"/>
      <c r="QU201" s="892"/>
      <c r="RA201" s="785"/>
      <c r="RB201" s="785"/>
      <c r="RC201" s="891"/>
      <c r="RD201" s="891"/>
      <c r="RE201" s="891"/>
      <c r="RF201" s="891"/>
      <c r="RG201" s="891"/>
      <c r="RH201" s="891"/>
      <c r="RI201" s="891"/>
      <c r="RJ201" s="891"/>
      <c r="RK201" s="891"/>
      <c r="RL201" s="891"/>
      <c r="RM201" s="891"/>
      <c r="RN201" s="891"/>
      <c r="RO201" s="891"/>
      <c r="RP201" s="891"/>
      <c r="RQ201" s="891"/>
      <c r="RR201" s="891"/>
      <c r="RS201" s="891"/>
      <c r="RT201" s="891"/>
      <c r="RV201" s="891"/>
      <c r="RW201" s="891"/>
      <c r="RX201" s="891"/>
      <c r="RY201" s="891"/>
      <c r="RZ201" s="891"/>
      <c r="SA201" s="891"/>
      <c r="SB201" s="891"/>
      <c r="SC201" s="891"/>
      <c r="SD201" s="677">
        <f>IFERROR(SE201=SUM(I38:I183),)</f>
        <v>0</v>
      </c>
      <c r="SE201" s="675" t="e">
        <f>SUM(RV38:SE183)</f>
        <v>#REF!</v>
      </c>
      <c r="SG201" s="891"/>
      <c r="SH201" s="891"/>
      <c r="SI201" s="891"/>
      <c r="SJ201" s="891"/>
      <c r="SK201" s="891"/>
      <c r="SL201" s="891"/>
      <c r="SM201" s="891"/>
      <c r="SN201" s="891"/>
      <c r="SO201" s="891"/>
      <c r="SP201" s="891"/>
      <c r="SQ201" s="891"/>
      <c r="SR201" s="891"/>
      <c r="SS201" s="891"/>
      <c r="ST201" s="891"/>
      <c r="SU201" s="891"/>
      <c r="SV201" s="891"/>
      <c r="SW201" s="891"/>
      <c r="SX201" s="891"/>
      <c r="SY201" s="891"/>
      <c r="SZ201" s="891"/>
      <c r="TA201" s="891"/>
      <c r="TB201" s="677">
        <f>IFERROR(TC201=AQ196,)</f>
        <v>0</v>
      </c>
      <c r="TC201" s="675" t="e">
        <f>SG196+SS196+SU196+SX196+TA196</f>
        <v>#REF!</v>
      </c>
      <c r="TE201" s="891"/>
      <c r="TF201" s="891"/>
      <c r="TG201" s="891"/>
      <c r="TH201" s="891"/>
      <c r="TI201" s="891"/>
      <c r="TJ201" s="891"/>
      <c r="TK201" s="891"/>
      <c r="TL201" s="891"/>
      <c r="TM201" s="677" t="b">
        <f>IFERROR(TN201=AQ196,)</f>
        <v>0</v>
      </c>
      <c r="TN201" s="675">
        <f>SUM(TE38:TN183)</f>
        <v>4533614514.3000002</v>
      </c>
      <c r="TP201" s="891"/>
      <c r="TQ201" s="891"/>
      <c r="TR201" s="891"/>
      <c r="TS201" s="891"/>
      <c r="TT201" s="891"/>
      <c r="TU201" s="891"/>
      <c r="TV201" s="891"/>
      <c r="TW201" s="891"/>
      <c r="TX201" s="891"/>
      <c r="TY201" s="891"/>
      <c r="TZ201" s="891"/>
      <c r="UA201" s="891"/>
      <c r="UB201" s="891"/>
      <c r="UC201" s="891"/>
      <c r="UD201" s="891"/>
      <c r="UE201" s="891"/>
      <c r="UF201" s="891"/>
      <c r="UG201" s="891"/>
      <c r="UH201" s="891"/>
      <c r="UI201" s="891"/>
      <c r="UJ201" s="891"/>
      <c r="UK201" s="677" t="b">
        <f>IFERROR(AZ196=UL201,)</f>
        <v>0</v>
      </c>
      <c r="UL201" s="675">
        <f>TP196+UB196+UD196+UG196+UJ196</f>
        <v>0</v>
      </c>
      <c r="UN201" s="891"/>
      <c r="UO201" s="891"/>
      <c r="UP201" s="891"/>
      <c r="UQ201" s="891"/>
      <c r="UR201" s="891"/>
      <c r="US201" s="891"/>
      <c r="UT201" s="891"/>
      <c r="UU201" s="891"/>
      <c r="UV201" s="677" t="b">
        <f>IFERROR(UW201=UL201,)</f>
        <v>1</v>
      </c>
      <c r="UW201" s="675">
        <f>SUM(UN38:UW183)</f>
        <v>0</v>
      </c>
    </row>
    <row r="202" spans="1:569" s="645" customFormat="1" ht="12.75" outlineLevel="1">
      <c r="H202" s="932" t="s">
        <v>863</v>
      </c>
      <c r="I202" s="940">
        <f>IFERROR(I52/(I47+I50),0)</f>
        <v>1.6856803077217124</v>
      </c>
      <c r="J202" s="941"/>
      <c r="K202" s="932"/>
      <c r="L202" s="932"/>
      <c r="O202" s="932"/>
      <c r="Q202" s="675">
        <f t="shared" ref="Q202:AF202" si="2714">IFERROR(Q52/(Q47+Q50),0)</f>
        <v>0</v>
      </c>
      <c r="R202" s="675">
        <f t="shared" si="2714"/>
        <v>0</v>
      </c>
      <c r="S202" s="675">
        <f t="shared" si="2714"/>
        <v>2.2802690582959642</v>
      </c>
      <c r="T202" s="675">
        <f t="shared" si="2714"/>
        <v>1.5030060120240483</v>
      </c>
      <c r="U202" s="675">
        <f t="shared" si="2714"/>
        <v>0</v>
      </c>
      <c r="V202" s="675">
        <f t="shared" si="2714"/>
        <v>2.1447739844808162</v>
      </c>
      <c r="W202" s="675">
        <f t="shared" si="2714"/>
        <v>0</v>
      </c>
      <c r="X202" s="675">
        <f t="shared" si="2714"/>
        <v>0</v>
      </c>
      <c r="Y202" s="675">
        <f t="shared" si="2714"/>
        <v>0</v>
      </c>
      <c r="Z202" s="675">
        <f t="shared" si="2714"/>
        <v>0</v>
      </c>
      <c r="AA202" s="675">
        <f t="shared" si="2714"/>
        <v>0</v>
      </c>
      <c r="AB202" s="675">
        <f t="shared" si="2714"/>
        <v>0</v>
      </c>
      <c r="AC202" s="675">
        <f t="shared" si="2714"/>
        <v>0</v>
      </c>
      <c r="AD202" s="675">
        <f t="shared" si="2714"/>
        <v>0</v>
      </c>
      <c r="AE202" s="675">
        <f t="shared" si="2714"/>
        <v>0</v>
      </c>
      <c r="AF202" s="675">
        <f t="shared" si="2714"/>
        <v>0</v>
      </c>
      <c r="AH202" s="884"/>
      <c r="AI202" s="885"/>
      <c r="AJ202" s="884"/>
      <c r="AK202" s="885"/>
      <c r="AL202" s="884"/>
      <c r="AM202" s="885"/>
      <c r="AN202" s="884"/>
      <c r="AO202" s="885"/>
      <c r="AP202" s="885"/>
      <c r="AQ202" s="885"/>
      <c r="AR202" s="885"/>
      <c r="AS202" s="885"/>
      <c r="AT202" s="885"/>
      <c r="AU202" s="885"/>
      <c r="AV202" s="885"/>
      <c r="AW202" s="885"/>
      <c r="AX202" s="885"/>
      <c r="AY202" s="885"/>
      <c r="AZ202" s="885"/>
      <c r="BA202" s="885"/>
      <c r="BB202" s="885"/>
      <c r="BC202" s="884"/>
      <c r="BD202" s="885"/>
      <c r="BE202" s="886"/>
      <c r="BG202" s="884"/>
      <c r="BH202" s="885"/>
      <c r="BI202" s="884"/>
      <c r="BJ202" s="885"/>
      <c r="BK202" s="884"/>
      <c r="BL202" s="885"/>
      <c r="BM202" s="884"/>
      <c r="BN202" s="885"/>
      <c r="BO202" s="885"/>
      <c r="BP202" s="885"/>
      <c r="BQ202" s="885"/>
      <c r="BR202" s="885"/>
      <c r="BS202" s="885"/>
      <c r="BT202" s="885"/>
      <c r="BU202" s="885"/>
      <c r="BV202" s="885"/>
      <c r="BW202" s="884"/>
      <c r="BX202" s="885"/>
      <c r="BY202" s="886"/>
      <c r="CA202" s="891"/>
      <c r="CB202" s="889"/>
      <c r="CC202" s="891"/>
      <c r="CD202" s="889"/>
      <c r="CE202" s="891"/>
      <c r="CF202" s="889"/>
      <c r="CG202" s="891"/>
      <c r="CH202" s="889"/>
      <c r="CI202" s="896"/>
      <c r="CJ202" s="889"/>
      <c r="CK202" s="896"/>
      <c r="CL202" s="889"/>
      <c r="CM202" s="896"/>
      <c r="CN202" s="889"/>
      <c r="CO202" s="889"/>
      <c r="CP202" s="889"/>
      <c r="CQ202" s="889"/>
      <c r="CR202" s="889"/>
      <c r="CS202" s="890"/>
      <c r="CT202" s="889"/>
      <c r="CU202" s="889"/>
      <c r="CV202" s="890"/>
      <c r="CW202" s="891"/>
      <c r="CX202" s="889"/>
      <c r="CY202" s="892"/>
      <c r="DA202" s="884"/>
      <c r="DB202" s="885"/>
      <c r="DC202" s="884"/>
      <c r="DD202" s="885"/>
      <c r="DE202" s="884"/>
      <c r="DF202" s="885"/>
      <c r="DG202" s="884"/>
      <c r="DH202" s="885"/>
      <c r="DI202" s="885"/>
      <c r="DJ202" s="885"/>
      <c r="DK202" s="885"/>
      <c r="DL202" s="885"/>
      <c r="DM202" s="885"/>
      <c r="DN202" s="885"/>
      <c r="DO202" s="885"/>
      <c r="DP202" s="885"/>
      <c r="DQ202" s="884"/>
      <c r="DR202" s="885"/>
      <c r="DS202" s="886"/>
      <c r="DU202" s="893"/>
      <c r="DV202" s="894"/>
      <c r="DW202" s="893"/>
      <c r="DX202" s="894"/>
      <c r="DY202" s="893"/>
      <c r="DZ202" s="894"/>
      <c r="EA202" s="893"/>
      <c r="EB202" s="894"/>
      <c r="EC202" s="894"/>
      <c r="ED202" s="894"/>
      <c r="EE202" s="894"/>
      <c r="EF202" s="894"/>
      <c r="EG202" s="894"/>
      <c r="EH202" s="894"/>
      <c r="EI202" s="894"/>
      <c r="EJ202" s="894"/>
      <c r="EK202" s="893"/>
      <c r="EL202" s="894"/>
      <c r="EM202" s="895"/>
      <c r="EO202" s="893"/>
      <c r="EP202" s="894"/>
      <c r="EQ202" s="893"/>
      <c r="ER202" s="894"/>
      <c r="ES202" s="893"/>
      <c r="ET202" s="894"/>
      <c r="EU202" s="893"/>
      <c r="EV202" s="894"/>
      <c r="EW202" s="894"/>
      <c r="EX202" s="894"/>
      <c r="EY202" s="894"/>
      <c r="EZ202" s="894"/>
      <c r="FA202" s="894"/>
      <c r="FB202" s="894"/>
      <c r="FC202" s="894"/>
      <c r="FD202" s="894"/>
      <c r="FE202" s="893"/>
      <c r="FF202" s="894"/>
      <c r="FG202" s="892"/>
      <c r="FI202" s="884"/>
      <c r="FJ202" s="885"/>
      <c r="FK202" s="884"/>
      <c r="FL202" s="885"/>
      <c r="FM202" s="884"/>
      <c r="FN202" s="885"/>
      <c r="FO202" s="884"/>
      <c r="FP202" s="885"/>
      <c r="FQ202" s="885"/>
      <c r="FR202" s="885"/>
      <c r="FS202" s="885"/>
      <c r="FT202" s="885"/>
      <c r="FU202" s="885"/>
      <c r="FV202" s="885"/>
      <c r="FW202" s="885"/>
      <c r="FX202" s="885"/>
      <c r="FY202" s="884"/>
      <c r="FZ202" s="885"/>
      <c r="GA202" s="892"/>
      <c r="GC202" s="884"/>
      <c r="GD202" s="885"/>
      <c r="GE202" s="884"/>
      <c r="GF202" s="885"/>
      <c r="GG202" s="884"/>
      <c r="GH202" s="885"/>
      <c r="GI202" s="884"/>
      <c r="GJ202" s="885"/>
      <c r="GK202" s="885"/>
      <c r="GL202" s="885"/>
      <c r="GM202" s="885"/>
      <c r="GN202" s="885"/>
      <c r="GO202" s="885"/>
      <c r="GP202" s="885"/>
      <c r="GQ202" s="885"/>
      <c r="GR202" s="885"/>
      <c r="GS202" s="884"/>
      <c r="GT202" s="885"/>
      <c r="GU202" s="892"/>
      <c r="GW202" s="884"/>
      <c r="GX202" s="885"/>
      <c r="GY202" s="884"/>
      <c r="GZ202" s="885"/>
      <c r="HA202" s="884"/>
      <c r="HB202" s="885"/>
      <c r="HC202" s="884"/>
      <c r="HD202" s="885"/>
      <c r="HE202" s="885"/>
      <c r="HF202" s="885"/>
      <c r="HG202" s="885"/>
      <c r="HH202" s="885"/>
      <c r="HI202" s="885"/>
      <c r="HJ202" s="885"/>
      <c r="HK202" s="885"/>
      <c r="HL202" s="885"/>
      <c r="HM202" s="884"/>
      <c r="HN202" s="885"/>
      <c r="HO202" s="886"/>
      <c r="HQ202" s="891"/>
      <c r="HR202" s="889"/>
      <c r="HS202" s="891"/>
      <c r="HT202" s="889"/>
      <c r="HU202" s="891"/>
      <c r="HV202" s="889"/>
      <c r="HW202" s="891"/>
      <c r="HX202" s="889"/>
      <c r="HY202" s="896"/>
      <c r="HZ202" s="889"/>
      <c r="IA202" s="896"/>
      <c r="IB202" s="889"/>
      <c r="IC202" s="896"/>
      <c r="ID202" s="889"/>
      <c r="IE202" s="889"/>
      <c r="IF202" s="889"/>
      <c r="IG202" s="891"/>
      <c r="IH202" s="889"/>
      <c r="II202" s="892"/>
      <c r="IK202" s="891"/>
      <c r="IL202" s="889"/>
      <c r="IM202" s="891"/>
      <c r="IN202" s="889"/>
      <c r="IO202" s="891"/>
      <c r="IP202" s="889"/>
      <c r="IQ202" s="891"/>
      <c r="IR202" s="889"/>
      <c r="IS202" s="896"/>
      <c r="IT202" s="889"/>
      <c r="IU202" s="896"/>
      <c r="IV202" s="889"/>
      <c r="IW202" s="896"/>
      <c r="IX202" s="889"/>
      <c r="IY202" s="889"/>
      <c r="IZ202" s="889"/>
      <c r="JA202" s="891"/>
      <c r="JB202" s="889"/>
      <c r="JC202" s="892"/>
      <c r="JE202" s="891"/>
      <c r="JF202" s="889"/>
      <c r="JG202" s="891"/>
      <c r="JH202" s="889"/>
      <c r="JI202" s="891"/>
      <c r="JJ202" s="889"/>
      <c r="JK202" s="891"/>
      <c r="JL202" s="889"/>
      <c r="JM202" s="896"/>
      <c r="JN202" s="889"/>
      <c r="JO202" s="896"/>
      <c r="JP202" s="889"/>
      <c r="JQ202" s="896"/>
      <c r="JR202" s="889"/>
      <c r="JS202" s="889"/>
      <c r="JT202" s="889"/>
      <c r="JU202" s="891"/>
      <c r="JV202" s="889"/>
      <c r="JW202" s="892"/>
      <c r="JY202" s="891"/>
      <c r="JZ202" s="889"/>
      <c r="KA202" s="891"/>
      <c r="KB202" s="889"/>
      <c r="KC202" s="891"/>
      <c r="KD202" s="889"/>
      <c r="KE202" s="891"/>
      <c r="KF202" s="889"/>
      <c r="KG202" s="896"/>
      <c r="KH202" s="889"/>
      <c r="KI202" s="896"/>
      <c r="KJ202" s="889"/>
      <c r="KK202" s="896"/>
      <c r="KL202" s="889"/>
      <c r="KM202" s="889"/>
      <c r="KN202" s="889"/>
      <c r="KO202" s="891"/>
      <c r="KP202" s="889"/>
      <c r="KQ202" s="892"/>
      <c r="KS202" s="891"/>
      <c r="KT202" s="889"/>
      <c r="KU202" s="891"/>
      <c r="KV202" s="889"/>
      <c r="KW202" s="891"/>
      <c r="KX202" s="889"/>
      <c r="KY202" s="891"/>
      <c r="KZ202" s="889"/>
      <c r="LA202" s="896"/>
      <c r="LB202" s="889"/>
      <c r="LC202" s="896"/>
      <c r="LD202" s="889"/>
      <c r="LE202" s="896"/>
      <c r="LF202" s="889"/>
      <c r="LG202" s="889"/>
      <c r="LH202" s="889"/>
      <c r="LI202" s="891"/>
      <c r="LJ202" s="889"/>
      <c r="LK202" s="892"/>
      <c r="LM202" s="891"/>
      <c r="LN202" s="889"/>
      <c r="LO202" s="891"/>
      <c r="LP202" s="889"/>
      <c r="LQ202" s="891"/>
      <c r="LR202" s="889"/>
      <c r="LS202" s="891"/>
      <c r="LT202" s="889"/>
      <c r="LU202" s="896"/>
      <c r="LV202" s="889"/>
      <c r="LW202" s="896"/>
      <c r="LX202" s="889"/>
      <c r="LY202" s="896"/>
      <c r="LZ202" s="889"/>
      <c r="MA202" s="889"/>
      <c r="MB202" s="889"/>
      <c r="MC202" s="891"/>
      <c r="MD202" s="889"/>
      <c r="ME202" s="892"/>
      <c r="MG202" s="891"/>
      <c r="MH202" s="889"/>
      <c r="MI202" s="891"/>
      <c r="MJ202" s="889"/>
      <c r="MK202" s="891"/>
      <c r="ML202" s="889"/>
      <c r="MM202" s="891"/>
      <c r="MN202" s="889"/>
      <c r="MO202" s="896"/>
      <c r="MP202" s="889"/>
      <c r="MQ202" s="896"/>
      <c r="MR202" s="889"/>
      <c r="MS202" s="896"/>
      <c r="MT202" s="889"/>
      <c r="MU202" s="889"/>
      <c r="MV202" s="889"/>
      <c r="MW202" s="891"/>
      <c r="MX202" s="889"/>
      <c r="MY202" s="892"/>
      <c r="NA202" s="891"/>
      <c r="NB202" s="889"/>
      <c r="NC202" s="891"/>
      <c r="ND202" s="889"/>
      <c r="NE202" s="891"/>
      <c r="NF202" s="889"/>
      <c r="NG202" s="891"/>
      <c r="NH202" s="889"/>
      <c r="NI202" s="896"/>
      <c r="NJ202" s="889"/>
      <c r="NK202" s="896"/>
      <c r="NL202" s="889"/>
      <c r="NM202" s="896"/>
      <c r="NN202" s="889"/>
      <c r="NO202" s="889"/>
      <c r="NP202" s="889"/>
      <c r="NQ202" s="891"/>
      <c r="NR202" s="889"/>
      <c r="NS202" s="892"/>
      <c r="NU202" s="891"/>
      <c r="NV202" s="889"/>
      <c r="NW202" s="891"/>
      <c r="NX202" s="889"/>
      <c r="NY202" s="891"/>
      <c r="NZ202" s="889"/>
      <c r="OA202" s="891"/>
      <c r="OB202" s="889"/>
      <c r="OC202" s="896"/>
      <c r="OD202" s="889"/>
      <c r="OE202" s="896"/>
      <c r="OF202" s="889"/>
      <c r="OG202" s="896"/>
      <c r="OH202" s="889"/>
      <c r="OI202" s="889"/>
      <c r="OJ202" s="889"/>
      <c r="OK202" s="891"/>
      <c r="OL202" s="889"/>
      <c r="OM202" s="892"/>
      <c r="OO202" s="891"/>
      <c r="OP202" s="889"/>
      <c r="OQ202" s="891"/>
      <c r="OR202" s="889"/>
      <c r="OS202" s="891"/>
      <c r="OT202" s="889"/>
      <c r="OU202" s="891"/>
      <c r="OV202" s="889"/>
      <c r="OW202" s="896"/>
      <c r="OX202" s="889"/>
      <c r="OY202" s="896"/>
      <c r="OZ202" s="889"/>
      <c r="PA202" s="896"/>
      <c r="PB202" s="889"/>
      <c r="PC202" s="889"/>
      <c r="PD202" s="889"/>
      <c r="PE202" s="891"/>
      <c r="PF202" s="889"/>
      <c r="PG202" s="892"/>
      <c r="PI202" s="891"/>
      <c r="PJ202" s="889"/>
      <c r="PK202" s="891"/>
      <c r="PL202" s="889"/>
      <c r="PM202" s="891"/>
      <c r="PN202" s="889"/>
      <c r="PO202" s="891"/>
      <c r="PP202" s="889"/>
      <c r="PQ202" s="896"/>
      <c r="PR202" s="889"/>
      <c r="PS202" s="896"/>
      <c r="PT202" s="889"/>
      <c r="PU202" s="896"/>
      <c r="PV202" s="889"/>
      <c r="PW202" s="889"/>
      <c r="PX202" s="889"/>
      <c r="PY202" s="891"/>
      <c r="PZ202" s="889"/>
      <c r="QA202" s="892"/>
      <c r="QC202" s="891"/>
      <c r="QD202" s="889"/>
      <c r="QE202" s="891"/>
      <c r="QF202" s="889"/>
      <c r="QG202" s="891"/>
      <c r="QH202" s="889"/>
      <c r="QI202" s="891"/>
      <c r="QJ202" s="889"/>
      <c r="QK202" s="896"/>
      <c r="QL202" s="889"/>
      <c r="QM202" s="896"/>
      <c r="QN202" s="889"/>
      <c r="QO202" s="896"/>
      <c r="QP202" s="889"/>
      <c r="QQ202" s="889"/>
      <c r="QR202" s="889"/>
      <c r="QS202" s="891"/>
      <c r="QT202" s="889"/>
      <c r="QU202" s="892"/>
      <c r="RA202" s="785"/>
      <c r="RB202" s="785"/>
      <c r="RC202" s="891"/>
      <c r="RD202" s="891"/>
      <c r="RE202" s="891"/>
      <c r="RF202" s="891"/>
      <c r="RG202" s="891"/>
      <c r="RH202" s="891"/>
      <c r="RI202" s="891"/>
      <c r="RJ202" s="891"/>
      <c r="RK202" s="891"/>
      <c r="RL202" s="891"/>
      <c r="RM202" s="891"/>
      <c r="RN202" s="891"/>
      <c r="RO202" s="891"/>
      <c r="RP202" s="891"/>
      <c r="RQ202" s="891"/>
      <c r="RR202" s="891"/>
      <c r="RS202" s="891"/>
      <c r="RT202" s="891"/>
      <c r="RV202" s="891"/>
      <c r="RW202" s="891"/>
      <c r="RX202" s="891"/>
      <c r="RY202" s="891"/>
      <c r="RZ202" s="891"/>
      <c r="SA202" s="891"/>
      <c r="SB202" s="891"/>
      <c r="SC202" s="891"/>
      <c r="SG202" s="891"/>
      <c r="SH202" s="891"/>
      <c r="SI202" s="891"/>
      <c r="SJ202" s="891"/>
      <c r="SK202" s="891"/>
      <c r="SL202" s="891"/>
      <c r="SM202" s="891"/>
      <c r="SN202" s="891"/>
      <c r="SP202" s="891"/>
      <c r="SQ202" s="891"/>
      <c r="SR202" s="891"/>
      <c r="SS202" s="891"/>
      <c r="ST202" s="891"/>
      <c r="SU202" s="891"/>
      <c r="SV202" s="891"/>
      <c r="SW202" s="891"/>
      <c r="SX202" s="891"/>
      <c r="SY202" s="891"/>
      <c r="SZ202" s="891"/>
      <c r="TA202" s="891"/>
      <c r="TB202" s="891"/>
      <c r="TC202" s="891"/>
      <c r="TE202" s="891"/>
      <c r="TF202" s="891"/>
      <c r="TG202" s="891"/>
      <c r="TH202" s="891"/>
      <c r="TI202" s="891"/>
      <c r="TJ202" s="891"/>
      <c r="TK202" s="891"/>
      <c r="TL202" s="891"/>
      <c r="TP202" s="891"/>
      <c r="TQ202" s="891"/>
      <c r="TR202" s="891"/>
      <c r="TS202" s="891"/>
      <c r="TT202" s="891"/>
      <c r="TU202" s="891"/>
      <c r="TV202" s="891"/>
      <c r="TW202" s="891"/>
      <c r="TX202" s="891"/>
      <c r="TY202" s="891"/>
      <c r="TZ202" s="891"/>
      <c r="UA202" s="891"/>
      <c r="UB202" s="891"/>
      <c r="UC202" s="891"/>
      <c r="UD202" s="891"/>
      <c r="UE202" s="891"/>
      <c r="UF202" s="891"/>
      <c r="UG202" s="891"/>
      <c r="UH202" s="891"/>
      <c r="UI202" s="891"/>
      <c r="UJ202" s="891"/>
      <c r="UK202" s="891"/>
      <c r="UL202" s="891"/>
      <c r="UN202" s="891"/>
      <c r="UO202" s="891"/>
      <c r="UP202" s="891"/>
      <c r="UQ202" s="891"/>
      <c r="UR202" s="891"/>
      <c r="US202" s="891"/>
      <c r="UT202" s="891"/>
      <c r="UU202" s="891"/>
    </row>
    <row r="203" spans="1:569" s="645" customFormat="1" ht="12.75" outlineLevel="1">
      <c r="H203" s="932" t="s">
        <v>864</v>
      </c>
      <c r="I203" s="940">
        <f>IFERROR(I51/(I46+I49),0)</f>
        <v>4.5996976539477208</v>
      </c>
      <c r="J203" s="941"/>
      <c r="K203" s="932"/>
      <c r="L203" s="932"/>
      <c r="O203" s="932"/>
      <c r="Q203" s="675">
        <f t="shared" ref="Q203:AF203" si="2715">IFERROR(Q51/(Q46+Q49),0)</f>
        <v>0</v>
      </c>
      <c r="R203" s="675">
        <f t="shared" si="2715"/>
        <v>0</v>
      </c>
      <c r="S203" s="675">
        <f t="shared" si="2715"/>
        <v>4.7407334384858046</v>
      </c>
      <c r="T203" s="675">
        <f t="shared" si="2715"/>
        <v>4.4910179640718564</v>
      </c>
      <c r="U203" s="675">
        <f t="shared" si="2715"/>
        <v>0</v>
      </c>
      <c r="V203" s="675">
        <f t="shared" si="2715"/>
        <v>0</v>
      </c>
      <c r="W203" s="675">
        <f t="shared" si="2715"/>
        <v>0</v>
      </c>
      <c r="X203" s="675">
        <f t="shared" si="2715"/>
        <v>0</v>
      </c>
      <c r="Y203" s="675">
        <f t="shared" si="2715"/>
        <v>0</v>
      </c>
      <c r="Z203" s="675">
        <f t="shared" si="2715"/>
        <v>0</v>
      </c>
      <c r="AA203" s="675">
        <f t="shared" si="2715"/>
        <v>0</v>
      </c>
      <c r="AB203" s="675">
        <f t="shared" si="2715"/>
        <v>0</v>
      </c>
      <c r="AC203" s="675">
        <f t="shared" si="2715"/>
        <v>0</v>
      </c>
      <c r="AD203" s="675">
        <f t="shared" si="2715"/>
        <v>0</v>
      </c>
      <c r="AE203" s="675">
        <f t="shared" si="2715"/>
        <v>0</v>
      </c>
      <c r="AF203" s="675">
        <f t="shared" si="2715"/>
        <v>0</v>
      </c>
      <c r="AH203" s="942"/>
      <c r="AI203" s="943"/>
      <c r="AJ203" s="942"/>
      <c r="AK203" s="943"/>
      <c r="AL203" s="942"/>
      <c r="AM203" s="943"/>
      <c r="AN203" s="942"/>
      <c r="AO203" s="943"/>
      <c r="AP203" s="943"/>
      <c r="AQ203" s="943"/>
      <c r="AR203" s="943"/>
      <c r="AS203" s="943"/>
      <c r="AT203" s="943"/>
      <c r="AU203" s="943"/>
      <c r="AV203" s="943"/>
      <c r="AW203" s="943"/>
      <c r="AX203" s="943"/>
      <c r="AY203" s="943"/>
      <c r="AZ203" s="943"/>
      <c r="BA203" s="943"/>
      <c r="BB203" s="943"/>
      <c r="BC203" s="942"/>
      <c r="BD203" s="943"/>
      <c r="BE203" s="886"/>
      <c r="BG203" s="942"/>
      <c r="BH203" s="943"/>
      <c r="BI203" s="942"/>
      <c r="BJ203" s="943"/>
      <c r="BK203" s="942"/>
      <c r="BL203" s="943"/>
      <c r="BM203" s="942"/>
      <c r="BN203" s="943"/>
      <c r="BO203" s="943"/>
      <c r="BP203" s="943"/>
      <c r="BQ203" s="943"/>
      <c r="BR203" s="943"/>
      <c r="BS203" s="943"/>
      <c r="BT203" s="943"/>
      <c r="BU203" s="943"/>
      <c r="BV203" s="943"/>
      <c r="BW203" s="942"/>
      <c r="BX203" s="943"/>
      <c r="BY203" s="886"/>
      <c r="CB203" s="944"/>
      <c r="CD203" s="944"/>
      <c r="CF203" s="944"/>
      <c r="CH203" s="944"/>
      <c r="CI203" s="945"/>
      <c r="CJ203" s="944"/>
      <c r="CK203" s="945"/>
      <c r="CL203" s="944"/>
      <c r="CM203" s="945"/>
      <c r="CN203" s="944"/>
      <c r="CO203" s="944"/>
      <c r="CP203" s="944"/>
      <c r="CQ203" s="944"/>
      <c r="CR203" s="944"/>
      <c r="CS203" s="946"/>
      <c r="CT203" s="944"/>
      <c r="CU203" s="944"/>
      <c r="CV203" s="946"/>
      <c r="CX203" s="944"/>
      <c r="CY203" s="892"/>
      <c r="DA203" s="942"/>
      <c r="DB203" s="943"/>
      <c r="DC203" s="942"/>
      <c r="DD203" s="943"/>
      <c r="DE203" s="942"/>
      <c r="DF203" s="943"/>
      <c r="DG203" s="942"/>
      <c r="DH203" s="943"/>
      <c r="DI203" s="943"/>
      <c r="DJ203" s="943"/>
      <c r="DK203" s="943"/>
      <c r="DL203" s="943"/>
      <c r="DM203" s="943"/>
      <c r="DN203" s="943"/>
      <c r="DO203" s="943"/>
      <c r="DP203" s="943"/>
      <c r="DQ203" s="942"/>
      <c r="DR203" s="943"/>
      <c r="DS203" s="886"/>
      <c r="DU203" s="947"/>
      <c r="DV203" s="948"/>
      <c r="DW203" s="947"/>
      <c r="DX203" s="948"/>
      <c r="DY203" s="947"/>
      <c r="DZ203" s="948"/>
      <c r="EA203" s="947"/>
      <c r="EB203" s="948"/>
      <c r="EC203" s="948"/>
      <c r="ED203" s="948"/>
      <c r="EE203" s="948"/>
      <c r="EF203" s="948"/>
      <c r="EG203" s="948"/>
      <c r="EH203" s="948"/>
      <c r="EI203" s="948"/>
      <c r="EJ203" s="948"/>
      <c r="EK203" s="947"/>
      <c r="EL203" s="948"/>
      <c r="EM203" s="895"/>
      <c r="EO203" s="947"/>
      <c r="EP203" s="948"/>
      <c r="EQ203" s="947"/>
      <c r="ER203" s="948"/>
      <c r="ES203" s="947"/>
      <c r="ET203" s="948"/>
      <c r="EU203" s="947"/>
      <c r="EV203" s="948"/>
      <c r="EW203" s="948"/>
      <c r="EX203" s="948"/>
      <c r="EY203" s="948"/>
      <c r="EZ203" s="948"/>
      <c r="FA203" s="948"/>
      <c r="FB203" s="948"/>
      <c r="FC203" s="948"/>
      <c r="FD203" s="948"/>
      <c r="FE203" s="947"/>
      <c r="FF203" s="948"/>
      <c r="FG203" s="892"/>
      <c r="FI203" s="942"/>
      <c r="FJ203" s="943"/>
      <c r="FK203" s="942"/>
      <c r="FL203" s="943"/>
      <c r="FM203" s="942"/>
      <c r="FN203" s="943"/>
      <c r="FO203" s="942"/>
      <c r="FP203" s="943"/>
      <c r="FQ203" s="943"/>
      <c r="FR203" s="943"/>
      <c r="FS203" s="943"/>
      <c r="FT203" s="943"/>
      <c r="FU203" s="943"/>
      <c r="FV203" s="943"/>
      <c r="FW203" s="943"/>
      <c r="FX203" s="943"/>
      <c r="FY203" s="942"/>
      <c r="FZ203" s="943"/>
      <c r="GA203" s="892"/>
      <c r="GC203" s="942"/>
      <c r="GD203" s="943"/>
      <c r="GE203" s="942"/>
      <c r="GF203" s="943"/>
      <c r="GG203" s="942"/>
      <c r="GH203" s="943"/>
      <c r="GI203" s="942"/>
      <c r="GJ203" s="943"/>
      <c r="GK203" s="943"/>
      <c r="GL203" s="943"/>
      <c r="GM203" s="943"/>
      <c r="GN203" s="943"/>
      <c r="GO203" s="943"/>
      <c r="GP203" s="943"/>
      <c r="GQ203" s="943"/>
      <c r="GR203" s="943"/>
      <c r="GS203" s="942"/>
      <c r="GT203" s="943"/>
      <c r="GU203" s="892"/>
      <c r="GW203" s="942"/>
      <c r="GX203" s="943"/>
      <c r="GY203" s="942"/>
      <c r="GZ203" s="943"/>
      <c r="HA203" s="942"/>
      <c r="HB203" s="943"/>
      <c r="HC203" s="942"/>
      <c r="HD203" s="943"/>
      <c r="HE203" s="943"/>
      <c r="HF203" s="943"/>
      <c r="HG203" s="943"/>
      <c r="HH203" s="943"/>
      <c r="HI203" s="943"/>
      <c r="HJ203" s="943"/>
      <c r="HK203" s="943"/>
      <c r="HL203" s="943"/>
      <c r="HM203" s="942"/>
      <c r="HN203" s="943"/>
      <c r="HO203" s="886"/>
      <c r="HR203" s="944"/>
      <c r="HT203" s="944"/>
      <c r="HV203" s="944"/>
      <c r="HX203" s="944"/>
      <c r="HY203" s="945"/>
      <c r="HZ203" s="944"/>
      <c r="IA203" s="945"/>
      <c r="IB203" s="944"/>
      <c r="IC203" s="945"/>
      <c r="ID203" s="944"/>
      <c r="IE203" s="944"/>
      <c r="IF203" s="944"/>
      <c r="IH203" s="944"/>
      <c r="II203" s="892"/>
      <c r="IL203" s="944"/>
      <c r="IN203" s="944"/>
      <c r="IP203" s="944"/>
      <c r="IR203" s="944"/>
      <c r="IS203" s="945"/>
      <c r="IT203" s="944"/>
      <c r="IU203" s="945"/>
      <c r="IV203" s="944"/>
      <c r="IW203" s="945"/>
      <c r="IX203" s="944"/>
      <c r="IY203" s="944"/>
      <c r="IZ203" s="944"/>
      <c r="JB203" s="944"/>
      <c r="JC203" s="892"/>
      <c r="JF203" s="944"/>
      <c r="JH203" s="944"/>
      <c r="JJ203" s="944"/>
      <c r="JL203" s="944"/>
      <c r="JM203" s="945"/>
      <c r="JN203" s="944"/>
      <c r="JO203" s="945"/>
      <c r="JP203" s="944"/>
      <c r="JQ203" s="945"/>
      <c r="JR203" s="944"/>
      <c r="JS203" s="944"/>
      <c r="JT203" s="944"/>
      <c r="JV203" s="944"/>
      <c r="JW203" s="892"/>
      <c r="JZ203" s="944"/>
      <c r="KB203" s="944"/>
      <c r="KD203" s="944"/>
      <c r="KF203" s="944"/>
      <c r="KG203" s="945"/>
      <c r="KH203" s="944"/>
      <c r="KI203" s="945"/>
      <c r="KJ203" s="944"/>
      <c r="KK203" s="945"/>
      <c r="KL203" s="944"/>
      <c r="KM203" s="944"/>
      <c r="KN203" s="944"/>
      <c r="KP203" s="944"/>
      <c r="KQ203" s="892"/>
      <c r="KT203" s="944"/>
      <c r="KV203" s="944"/>
      <c r="KX203" s="944"/>
      <c r="KZ203" s="944"/>
      <c r="LA203" s="945"/>
      <c r="LB203" s="944"/>
      <c r="LC203" s="945"/>
      <c r="LD203" s="944"/>
      <c r="LE203" s="945"/>
      <c r="LF203" s="944"/>
      <c r="LG203" s="944"/>
      <c r="LH203" s="944"/>
      <c r="LJ203" s="944"/>
      <c r="LK203" s="892"/>
      <c r="LN203" s="944"/>
      <c r="LP203" s="944"/>
      <c r="LR203" s="944"/>
      <c r="LT203" s="944"/>
      <c r="LU203" s="945"/>
      <c r="LV203" s="944"/>
      <c r="LW203" s="945"/>
      <c r="LX203" s="944"/>
      <c r="LY203" s="945"/>
      <c r="LZ203" s="944"/>
      <c r="MA203" s="944"/>
      <c r="MB203" s="944"/>
      <c r="MD203" s="944"/>
      <c r="ME203" s="892"/>
      <c r="MH203" s="944"/>
      <c r="MJ203" s="944"/>
      <c r="ML203" s="944"/>
      <c r="MN203" s="944"/>
      <c r="MO203" s="945"/>
      <c r="MP203" s="944"/>
      <c r="MQ203" s="945"/>
      <c r="MR203" s="944"/>
      <c r="MS203" s="945"/>
      <c r="MT203" s="944"/>
      <c r="MU203" s="944"/>
      <c r="MV203" s="944"/>
      <c r="MX203" s="944"/>
      <c r="MY203" s="892"/>
      <c r="NB203" s="944"/>
      <c r="ND203" s="944"/>
      <c r="NF203" s="944"/>
      <c r="NH203" s="944"/>
      <c r="NI203" s="945"/>
      <c r="NJ203" s="944"/>
      <c r="NK203" s="945"/>
      <c r="NL203" s="944"/>
      <c r="NM203" s="945"/>
      <c r="NN203" s="944"/>
      <c r="NO203" s="944"/>
      <c r="NP203" s="944"/>
      <c r="NR203" s="944"/>
      <c r="NS203" s="892"/>
      <c r="NV203" s="944"/>
      <c r="NX203" s="944"/>
      <c r="NZ203" s="944"/>
      <c r="OB203" s="944"/>
      <c r="OC203" s="945"/>
      <c r="OD203" s="944"/>
      <c r="OE203" s="945"/>
      <c r="OF203" s="944"/>
      <c r="OG203" s="945"/>
      <c r="OH203" s="944"/>
      <c r="OI203" s="944"/>
      <c r="OJ203" s="944"/>
      <c r="OL203" s="944"/>
      <c r="OM203" s="892"/>
      <c r="OP203" s="944"/>
      <c r="OR203" s="944"/>
      <c r="OT203" s="944"/>
      <c r="OV203" s="944"/>
      <c r="OW203" s="945"/>
      <c r="OX203" s="944"/>
      <c r="OY203" s="945"/>
      <c r="OZ203" s="944"/>
      <c r="PA203" s="945"/>
      <c r="PB203" s="944"/>
      <c r="PC203" s="944"/>
      <c r="PD203" s="944"/>
      <c r="PF203" s="944"/>
      <c r="PG203" s="892"/>
      <c r="PJ203" s="944"/>
      <c r="PL203" s="944"/>
      <c r="PN203" s="944"/>
      <c r="PP203" s="944"/>
      <c r="PQ203" s="945"/>
      <c r="PR203" s="944"/>
      <c r="PS203" s="945"/>
      <c r="PT203" s="944"/>
      <c r="PU203" s="945"/>
      <c r="PV203" s="944"/>
      <c r="PW203" s="944"/>
      <c r="PX203" s="944"/>
      <c r="PZ203" s="944"/>
      <c r="QA203" s="892"/>
      <c r="QD203" s="944"/>
      <c r="QF203" s="944"/>
      <c r="QH203" s="944"/>
      <c r="QJ203" s="944"/>
      <c r="QK203" s="945"/>
      <c r="QL203" s="944"/>
      <c r="QM203" s="945"/>
      <c r="QN203" s="944"/>
      <c r="QO203" s="945"/>
      <c r="QP203" s="944"/>
      <c r="QQ203" s="944"/>
      <c r="QR203" s="944"/>
      <c r="QT203" s="944"/>
      <c r="QU203" s="892"/>
      <c r="RA203" s="785"/>
      <c r="RB203" s="785"/>
      <c r="RC203" s="891"/>
      <c r="RD203" s="891"/>
      <c r="RE203" s="891"/>
      <c r="RF203" s="891"/>
      <c r="RG203" s="891"/>
      <c r="RH203" s="891"/>
      <c r="RI203" s="891"/>
      <c r="RJ203" s="891"/>
      <c r="RK203" s="891"/>
      <c r="RL203" s="891"/>
      <c r="RM203" s="891"/>
      <c r="RN203" s="891"/>
      <c r="RO203" s="891"/>
      <c r="RP203" s="891"/>
      <c r="RQ203" s="891"/>
      <c r="RR203" s="891"/>
      <c r="RS203" s="891"/>
      <c r="RT203" s="891"/>
      <c r="RV203" s="891"/>
      <c r="RW203" s="891"/>
      <c r="RX203" s="891"/>
      <c r="RY203" s="891"/>
      <c r="RZ203" s="891"/>
      <c r="SA203" s="891"/>
      <c r="SB203" s="891"/>
      <c r="SC203" s="891"/>
      <c r="SD203" s="891"/>
      <c r="SE203" s="891"/>
      <c r="SG203" s="891"/>
      <c r="SH203" s="891"/>
      <c r="SI203" s="891"/>
      <c r="SJ203" s="891"/>
      <c r="SK203" s="891"/>
      <c r="SL203" s="891"/>
      <c r="SM203" s="891"/>
      <c r="SN203" s="891"/>
      <c r="SO203" s="891"/>
      <c r="SP203" s="891"/>
      <c r="SQ203" s="891"/>
      <c r="SR203" s="891"/>
      <c r="SS203" s="891"/>
      <c r="ST203" s="891"/>
      <c r="SU203" s="891"/>
      <c r="SV203" s="891"/>
      <c r="SW203" s="891"/>
      <c r="SX203" s="891"/>
      <c r="SY203" s="891"/>
      <c r="SZ203" s="891"/>
      <c r="TA203" s="891"/>
      <c r="TB203" s="891"/>
      <c r="TC203" s="891"/>
      <c r="TE203" s="891"/>
      <c r="TF203" s="891"/>
      <c r="TG203" s="891"/>
      <c r="TH203" s="891"/>
      <c r="TI203" s="891"/>
      <c r="TJ203" s="891"/>
      <c r="TK203" s="891"/>
      <c r="TL203" s="891"/>
      <c r="TM203" s="891"/>
      <c r="TN203" s="891"/>
      <c r="TP203" s="891"/>
      <c r="TQ203" s="891"/>
      <c r="TR203" s="891"/>
      <c r="TS203" s="891"/>
      <c r="TT203" s="891"/>
      <c r="TU203" s="891"/>
      <c r="TV203" s="891"/>
      <c r="TW203" s="891"/>
      <c r="TX203" s="891"/>
      <c r="TY203" s="891"/>
      <c r="TZ203" s="891"/>
      <c r="UA203" s="891"/>
      <c r="UB203" s="891"/>
      <c r="UC203" s="891"/>
      <c r="UD203" s="891"/>
      <c r="UE203" s="891"/>
      <c r="UF203" s="891"/>
      <c r="UG203" s="891"/>
      <c r="UH203" s="891"/>
      <c r="UI203" s="891"/>
      <c r="UJ203" s="891"/>
      <c r="UK203" s="891"/>
      <c r="UL203" s="891"/>
      <c r="UN203" s="891"/>
      <c r="UO203" s="891"/>
      <c r="UP203" s="891"/>
      <c r="UQ203" s="891"/>
      <c r="UR203" s="891"/>
      <c r="US203" s="891"/>
      <c r="UT203" s="891"/>
      <c r="UU203" s="891"/>
      <c r="UV203" s="891"/>
      <c r="UW203" s="891"/>
    </row>
    <row r="204" spans="1:569" s="645" customFormat="1" ht="12.75" outlineLevel="1">
      <c r="H204" s="932" t="s">
        <v>865</v>
      </c>
      <c r="I204" s="940">
        <f>IFERROR((I70+I71+I75+I77)/I125,0)</f>
        <v>1.3556265388966526</v>
      </c>
      <c r="J204" s="941"/>
      <c r="K204" s="932"/>
      <c r="L204" s="932"/>
      <c r="O204" s="932"/>
      <c r="Q204" s="675">
        <f t="shared" ref="Q204:AF204" si="2716">IFERROR((Q70+Q71+Q75+Q77)/Q125,0)</f>
        <v>1.3761194029850747</v>
      </c>
      <c r="R204" s="675">
        <f t="shared" si="2716"/>
        <v>1.1066830165542612</v>
      </c>
      <c r="S204" s="675">
        <f t="shared" si="2716"/>
        <v>1.1718869365928188</v>
      </c>
      <c r="T204" s="675">
        <f t="shared" si="2716"/>
        <v>1.5777310924369747</v>
      </c>
      <c r="U204" s="675">
        <f t="shared" si="2716"/>
        <v>0</v>
      </c>
      <c r="V204" s="675">
        <f t="shared" si="2716"/>
        <v>1</v>
      </c>
      <c r="W204" s="675">
        <f t="shared" si="2716"/>
        <v>1</v>
      </c>
      <c r="X204" s="675">
        <f t="shared" si="2716"/>
        <v>0</v>
      </c>
      <c r="Y204" s="675">
        <f t="shared" si="2716"/>
        <v>0</v>
      </c>
      <c r="Z204" s="675">
        <f t="shared" si="2716"/>
        <v>0</v>
      </c>
      <c r="AA204" s="675">
        <f t="shared" si="2716"/>
        <v>0</v>
      </c>
      <c r="AB204" s="675">
        <f t="shared" si="2716"/>
        <v>0</v>
      </c>
      <c r="AC204" s="675">
        <f t="shared" si="2716"/>
        <v>0</v>
      </c>
      <c r="AD204" s="675">
        <f t="shared" si="2716"/>
        <v>0</v>
      </c>
      <c r="AE204" s="675">
        <f t="shared" si="2716"/>
        <v>0</v>
      </c>
      <c r="AF204" s="675">
        <f t="shared" si="2716"/>
        <v>0</v>
      </c>
      <c r="AH204" s="942"/>
      <c r="AI204" s="943"/>
      <c r="AJ204" s="942"/>
      <c r="AK204" s="943"/>
      <c r="AL204" s="942"/>
      <c r="AM204" s="943"/>
      <c r="AN204" s="942"/>
      <c r="AO204" s="943"/>
      <c r="AP204" s="943"/>
      <c r="AQ204" s="943"/>
      <c r="AR204" s="943"/>
      <c r="AS204" s="943"/>
      <c r="AT204" s="943"/>
      <c r="AU204" s="943"/>
      <c r="AV204" s="943"/>
      <c r="AW204" s="943"/>
      <c r="AX204" s="943"/>
      <c r="AY204" s="943"/>
      <c r="AZ204" s="943"/>
      <c r="BA204" s="943"/>
      <c r="BB204" s="943"/>
      <c r="BC204" s="942"/>
      <c r="BD204" s="943"/>
      <c r="BE204" s="886"/>
      <c r="BG204" s="942"/>
      <c r="BH204" s="943"/>
      <c r="BI204" s="942"/>
      <c r="BJ204" s="943"/>
      <c r="BK204" s="942"/>
      <c r="BL204" s="943"/>
      <c r="BM204" s="942"/>
      <c r="BN204" s="943"/>
      <c r="BO204" s="943"/>
      <c r="BP204" s="943"/>
      <c r="BQ204" s="943"/>
      <c r="BR204" s="943"/>
      <c r="BS204" s="943"/>
      <c r="BT204" s="943"/>
      <c r="BU204" s="943"/>
      <c r="BV204" s="943"/>
      <c r="BW204" s="942"/>
      <c r="BX204" s="943"/>
      <c r="BY204" s="886"/>
      <c r="CB204" s="944"/>
      <c r="CD204" s="944"/>
      <c r="CF204" s="944"/>
      <c r="CH204" s="944"/>
      <c r="CI204" s="945"/>
      <c r="CJ204" s="944"/>
      <c r="CK204" s="945"/>
      <c r="CL204" s="944"/>
      <c r="CM204" s="945"/>
      <c r="CN204" s="944"/>
      <c r="CO204" s="944"/>
      <c r="CP204" s="944"/>
      <c r="CQ204" s="944"/>
      <c r="CR204" s="944"/>
      <c r="CS204" s="946"/>
      <c r="CT204" s="944"/>
      <c r="CU204" s="944"/>
      <c r="CV204" s="946"/>
      <c r="CX204" s="944"/>
      <c r="CY204" s="892"/>
      <c r="DA204" s="942"/>
      <c r="DB204" s="943"/>
      <c r="DC204" s="942"/>
      <c r="DD204" s="943"/>
      <c r="DE204" s="942"/>
      <c r="DF204" s="943"/>
      <c r="DG204" s="942"/>
      <c r="DH204" s="943"/>
      <c r="DI204" s="943"/>
      <c r="DJ204" s="943"/>
      <c r="DK204" s="943"/>
      <c r="DL204" s="943"/>
      <c r="DM204" s="943"/>
      <c r="DN204" s="943"/>
      <c r="DO204" s="943"/>
      <c r="DP204" s="943"/>
      <c r="DQ204" s="942"/>
      <c r="DR204" s="943"/>
      <c r="DS204" s="886"/>
      <c r="DU204" s="947"/>
      <c r="DV204" s="948"/>
      <c r="DW204" s="947"/>
      <c r="DX204" s="948"/>
      <c r="DY204" s="947"/>
      <c r="DZ204" s="948"/>
      <c r="EA204" s="947"/>
      <c r="EB204" s="948"/>
      <c r="EC204" s="948"/>
      <c r="ED204" s="948"/>
      <c r="EE204" s="948"/>
      <c r="EF204" s="948"/>
      <c r="EG204" s="948"/>
      <c r="EH204" s="948"/>
      <c r="EI204" s="948"/>
      <c r="EJ204" s="948"/>
      <c r="EK204" s="947"/>
      <c r="EL204" s="948"/>
      <c r="EM204" s="895"/>
      <c r="EO204" s="947"/>
      <c r="EP204" s="948"/>
      <c r="EQ204" s="947"/>
      <c r="ER204" s="948"/>
      <c r="ES204" s="947"/>
      <c r="ET204" s="948"/>
      <c r="EU204" s="947"/>
      <c r="EV204" s="948"/>
      <c r="EW204" s="948"/>
      <c r="EX204" s="948"/>
      <c r="EY204" s="948"/>
      <c r="EZ204" s="948"/>
      <c r="FA204" s="948"/>
      <c r="FB204" s="948"/>
      <c r="FC204" s="948"/>
      <c r="FD204" s="948"/>
      <c r="FE204" s="947"/>
      <c r="FF204" s="948"/>
      <c r="FG204" s="892"/>
      <c r="FI204" s="942"/>
      <c r="FJ204" s="943"/>
      <c r="FK204" s="942"/>
      <c r="FL204" s="943"/>
      <c r="FM204" s="942"/>
      <c r="FN204" s="943"/>
      <c r="FO204" s="942"/>
      <c r="FP204" s="943"/>
      <c r="FQ204" s="943"/>
      <c r="FR204" s="943"/>
      <c r="FS204" s="943"/>
      <c r="FT204" s="943"/>
      <c r="FU204" s="943"/>
      <c r="FV204" s="943"/>
      <c r="FW204" s="943"/>
      <c r="FX204" s="943"/>
      <c r="FY204" s="942"/>
      <c r="FZ204" s="943"/>
      <c r="GA204" s="892"/>
      <c r="GC204" s="942"/>
      <c r="GD204" s="943"/>
      <c r="GE204" s="942"/>
      <c r="GF204" s="943"/>
      <c r="GG204" s="942"/>
      <c r="GH204" s="943"/>
      <c r="GI204" s="942"/>
      <c r="GJ204" s="943"/>
      <c r="GK204" s="943"/>
      <c r="GL204" s="943"/>
      <c r="GM204" s="943"/>
      <c r="GN204" s="943"/>
      <c r="GO204" s="943"/>
      <c r="GP204" s="943"/>
      <c r="GQ204" s="943"/>
      <c r="GR204" s="943"/>
      <c r="GS204" s="942"/>
      <c r="GT204" s="943"/>
      <c r="GU204" s="892"/>
      <c r="GW204" s="942"/>
      <c r="GX204" s="943"/>
      <c r="GY204" s="942"/>
      <c r="GZ204" s="943"/>
      <c r="HA204" s="942"/>
      <c r="HB204" s="943"/>
      <c r="HC204" s="942"/>
      <c r="HD204" s="943"/>
      <c r="HE204" s="943"/>
      <c r="HF204" s="943"/>
      <c r="HG204" s="943"/>
      <c r="HH204" s="943"/>
      <c r="HI204" s="943"/>
      <c r="HJ204" s="943"/>
      <c r="HK204" s="943"/>
      <c r="HL204" s="943"/>
      <c r="HM204" s="942"/>
      <c r="HN204" s="943"/>
      <c r="HO204" s="886"/>
      <c r="HR204" s="944"/>
      <c r="HT204" s="944"/>
      <c r="HV204" s="944"/>
      <c r="HX204" s="944"/>
      <c r="HY204" s="945"/>
      <c r="HZ204" s="944"/>
      <c r="IA204" s="945"/>
      <c r="IB204" s="944"/>
      <c r="IC204" s="945"/>
      <c r="ID204" s="944"/>
      <c r="IE204" s="944"/>
      <c r="IF204" s="944"/>
      <c r="IH204" s="944"/>
      <c r="II204" s="892"/>
      <c r="IL204" s="944"/>
      <c r="IN204" s="944"/>
      <c r="IP204" s="944"/>
      <c r="IR204" s="944"/>
      <c r="IS204" s="945"/>
      <c r="IT204" s="944"/>
      <c r="IU204" s="945"/>
      <c r="IV204" s="944"/>
      <c r="IW204" s="945"/>
      <c r="IX204" s="944"/>
      <c r="IY204" s="944"/>
      <c r="IZ204" s="944"/>
      <c r="JB204" s="944"/>
      <c r="JC204" s="892"/>
      <c r="JF204" s="944"/>
      <c r="JH204" s="944"/>
      <c r="JJ204" s="944"/>
      <c r="JL204" s="944"/>
      <c r="JM204" s="945"/>
      <c r="JN204" s="944"/>
      <c r="JO204" s="945"/>
      <c r="JP204" s="944"/>
      <c r="JQ204" s="945"/>
      <c r="JR204" s="944"/>
      <c r="JS204" s="944"/>
      <c r="JT204" s="944"/>
      <c r="JV204" s="944"/>
      <c r="JW204" s="892"/>
      <c r="JZ204" s="944"/>
      <c r="KB204" s="944"/>
      <c r="KD204" s="944"/>
      <c r="KF204" s="944"/>
      <c r="KG204" s="945"/>
      <c r="KH204" s="944"/>
      <c r="KI204" s="945"/>
      <c r="KJ204" s="944"/>
      <c r="KK204" s="945"/>
      <c r="KL204" s="944"/>
      <c r="KM204" s="944"/>
      <c r="KN204" s="944"/>
      <c r="KP204" s="944"/>
      <c r="KQ204" s="892"/>
      <c r="KT204" s="944"/>
      <c r="KV204" s="944"/>
      <c r="KX204" s="944"/>
      <c r="KZ204" s="944"/>
      <c r="LA204" s="945"/>
      <c r="LB204" s="944"/>
      <c r="LC204" s="945"/>
      <c r="LD204" s="944"/>
      <c r="LE204" s="945"/>
      <c r="LF204" s="944"/>
      <c r="LG204" s="944"/>
      <c r="LH204" s="944"/>
      <c r="LJ204" s="944"/>
      <c r="LK204" s="892"/>
      <c r="LN204" s="944"/>
      <c r="LP204" s="944"/>
      <c r="LR204" s="944"/>
      <c r="LT204" s="944"/>
      <c r="LU204" s="945"/>
      <c r="LV204" s="944"/>
      <c r="LW204" s="945"/>
      <c r="LX204" s="944"/>
      <c r="LY204" s="945"/>
      <c r="LZ204" s="944"/>
      <c r="MA204" s="944"/>
      <c r="MB204" s="944"/>
      <c r="MD204" s="944"/>
      <c r="ME204" s="892"/>
      <c r="MH204" s="944"/>
      <c r="MJ204" s="944"/>
      <c r="ML204" s="944"/>
      <c r="MN204" s="944"/>
      <c r="MO204" s="945"/>
      <c r="MP204" s="944"/>
      <c r="MQ204" s="945"/>
      <c r="MR204" s="944"/>
      <c r="MS204" s="945"/>
      <c r="MT204" s="944"/>
      <c r="MU204" s="944"/>
      <c r="MV204" s="944"/>
      <c r="MX204" s="944"/>
      <c r="MY204" s="892"/>
      <c r="NB204" s="944"/>
      <c r="ND204" s="944"/>
      <c r="NF204" s="944"/>
      <c r="NH204" s="944"/>
      <c r="NI204" s="945"/>
      <c r="NJ204" s="944"/>
      <c r="NK204" s="945"/>
      <c r="NL204" s="944"/>
      <c r="NM204" s="945"/>
      <c r="NN204" s="944"/>
      <c r="NO204" s="944"/>
      <c r="NP204" s="944"/>
      <c r="NR204" s="944"/>
      <c r="NS204" s="892"/>
      <c r="NV204" s="944"/>
      <c r="NX204" s="944"/>
      <c r="NZ204" s="944"/>
      <c r="OB204" s="944"/>
      <c r="OC204" s="945"/>
      <c r="OD204" s="944"/>
      <c r="OE204" s="945"/>
      <c r="OF204" s="944"/>
      <c r="OG204" s="945"/>
      <c r="OH204" s="944"/>
      <c r="OI204" s="944"/>
      <c r="OJ204" s="944"/>
      <c r="OL204" s="944"/>
      <c r="OM204" s="892"/>
      <c r="OP204" s="944"/>
      <c r="OR204" s="944"/>
      <c r="OT204" s="944"/>
      <c r="OV204" s="944"/>
      <c r="OW204" s="945"/>
      <c r="OX204" s="944"/>
      <c r="OY204" s="945"/>
      <c r="OZ204" s="944"/>
      <c r="PA204" s="945"/>
      <c r="PB204" s="944"/>
      <c r="PC204" s="944"/>
      <c r="PD204" s="944"/>
      <c r="PF204" s="944"/>
      <c r="PG204" s="892"/>
      <c r="PJ204" s="944"/>
      <c r="PL204" s="944"/>
      <c r="PN204" s="944"/>
      <c r="PP204" s="944"/>
      <c r="PQ204" s="945"/>
      <c r="PR204" s="944"/>
      <c r="PS204" s="945"/>
      <c r="PT204" s="944"/>
      <c r="PU204" s="945"/>
      <c r="PV204" s="944"/>
      <c r="PW204" s="944"/>
      <c r="PX204" s="944"/>
      <c r="PZ204" s="944"/>
      <c r="QA204" s="892"/>
      <c r="QD204" s="944"/>
      <c r="QF204" s="944"/>
      <c r="QH204" s="944"/>
      <c r="QJ204" s="944"/>
      <c r="QK204" s="945"/>
      <c r="QL204" s="944"/>
      <c r="QM204" s="945"/>
      <c r="QN204" s="944"/>
      <c r="QO204" s="945"/>
      <c r="QP204" s="944"/>
      <c r="QQ204" s="944"/>
      <c r="QR204" s="944"/>
      <c r="QT204" s="944"/>
      <c r="QU204" s="892"/>
      <c r="RA204" s="785"/>
      <c r="RB204" s="785"/>
      <c r="RC204" s="891"/>
      <c r="RD204" s="891"/>
      <c r="RE204" s="891"/>
      <c r="RF204" s="891"/>
      <c r="RG204" s="891"/>
      <c r="RH204" s="891"/>
      <c r="RI204" s="891"/>
      <c r="RJ204" s="891"/>
      <c r="RK204" s="891"/>
      <c r="RL204" s="891"/>
      <c r="RM204" s="891"/>
      <c r="RN204" s="891"/>
      <c r="RO204" s="891"/>
      <c r="RP204" s="891"/>
      <c r="RQ204" s="891"/>
      <c r="RR204" s="891"/>
      <c r="RS204" s="891"/>
      <c r="RT204" s="891"/>
      <c r="RV204" s="891"/>
      <c r="RW204" s="891"/>
      <c r="RX204" s="891"/>
      <c r="RY204" s="891"/>
      <c r="RZ204" s="891"/>
      <c r="SA204" s="891"/>
      <c r="SB204" s="891"/>
      <c r="SC204" s="891"/>
      <c r="SD204" s="891"/>
      <c r="SE204" s="891"/>
      <c r="SG204" s="891"/>
      <c r="SH204" s="891"/>
      <c r="SI204" s="891"/>
      <c r="SJ204" s="891"/>
      <c r="SK204" s="891"/>
      <c r="SL204" s="891"/>
      <c r="SM204" s="891"/>
      <c r="SN204" s="891"/>
      <c r="SO204" s="891"/>
      <c r="SP204" s="891"/>
      <c r="SQ204" s="891"/>
      <c r="SR204" s="891"/>
      <c r="SS204" s="891"/>
      <c r="ST204" s="891"/>
      <c r="SU204" s="891"/>
      <c r="SV204" s="891"/>
      <c r="SW204" s="891"/>
      <c r="SX204" s="891"/>
      <c r="SY204" s="891"/>
      <c r="SZ204" s="891"/>
      <c r="TA204" s="891"/>
      <c r="TB204" s="891"/>
      <c r="TC204" s="891"/>
      <c r="TE204" s="891"/>
      <c r="TF204" s="891"/>
      <c r="TG204" s="891"/>
      <c r="TH204" s="891"/>
      <c r="TI204" s="891"/>
      <c r="TJ204" s="891"/>
      <c r="TK204" s="891"/>
      <c r="TL204" s="891"/>
      <c r="TM204" s="891"/>
      <c r="TN204" s="891"/>
      <c r="TP204" s="891"/>
      <c r="TQ204" s="891"/>
      <c r="TR204" s="891"/>
      <c r="TS204" s="891"/>
      <c r="TT204" s="891"/>
      <c r="TU204" s="891"/>
      <c r="TV204" s="891"/>
      <c r="TW204" s="891"/>
      <c r="TX204" s="891"/>
      <c r="TY204" s="891"/>
      <c r="TZ204" s="891"/>
      <c r="UA204" s="891"/>
      <c r="UB204" s="891"/>
      <c r="UC204" s="891"/>
      <c r="UD204" s="891"/>
      <c r="UE204" s="891"/>
      <c r="UF204" s="891"/>
      <c r="UG204" s="891"/>
      <c r="UH204" s="891"/>
      <c r="UI204" s="891"/>
      <c r="UJ204" s="891"/>
      <c r="UK204" s="891"/>
      <c r="UL204" s="891"/>
      <c r="UN204" s="891"/>
      <c r="UO204" s="891"/>
      <c r="UP204" s="891"/>
      <c r="UQ204" s="891"/>
      <c r="UR204" s="891"/>
      <c r="US204" s="891"/>
      <c r="UT204" s="891"/>
      <c r="UU204" s="891"/>
      <c r="UV204" s="891"/>
      <c r="UW204" s="891"/>
    </row>
    <row r="205" spans="1:569" s="645" customFormat="1" ht="12.75" outlineLevel="1">
      <c r="H205" s="932" t="s">
        <v>866</v>
      </c>
      <c r="I205" s="940">
        <f>IFERROR(I69/I124,0)</f>
        <v>1.3767528825179183</v>
      </c>
      <c r="J205" s="941"/>
      <c r="K205" s="932"/>
      <c r="L205" s="932"/>
      <c r="O205" s="932"/>
      <c r="Q205" s="675">
        <f t="shared" ref="Q205:AF205" si="2717">IFERROR(Q69/Q124,0)</f>
        <v>1.3</v>
      </c>
      <c r="R205" s="675">
        <f t="shared" si="2717"/>
        <v>1.8571428571428572</v>
      </c>
      <c r="S205" s="675">
        <f t="shared" si="2717"/>
        <v>1.8571428571428572</v>
      </c>
      <c r="T205" s="675">
        <f t="shared" si="2717"/>
        <v>1.1875</v>
      </c>
      <c r="U205" s="675">
        <f t="shared" si="2717"/>
        <v>0</v>
      </c>
      <c r="V205" s="675">
        <f t="shared" si="2717"/>
        <v>0</v>
      </c>
      <c r="W205" s="675">
        <f t="shared" si="2717"/>
        <v>0</v>
      </c>
      <c r="X205" s="675">
        <f t="shared" si="2717"/>
        <v>0</v>
      </c>
      <c r="Y205" s="675">
        <f t="shared" si="2717"/>
        <v>0</v>
      </c>
      <c r="Z205" s="675">
        <f t="shared" si="2717"/>
        <v>0</v>
      </c>
      <c r="AA205" s="675">
        <f t="shared" si="2717"/>
        <v>0</v>
      </c>
      <c r="AB205" s="675">
        <f t="shared" si="2717"/>
        <v>0</v>
      </c>
      <c r="AC205" s="675">
        <f t="shared" si="2717"/>
        <v>0</v>
      </c>
      <c r="AD205" s="675">
        <f t="shared" si="2717"/>
        <v>0</v>
      </c>
      <c r="AE205" s="675">
        <f t="shared" si="2717"/>
        <v>0</v>
      </c>
      <c r="AF205" s="675">
        <f t="shared" si="2717"/>
        <v>0</v>
      </c>
      <c r="AH205" s="942"/>
      <c r="AI205" s="943"/>
      <c r="AJ205" s="942"/>
      <c r="AK205" s="943"/>
      <c r="AL205" s="942"/>
      <c r="AM205" s="943"/>
      <c r="AN205" s="942"/>
      <c r="AO205" s="943"/>
      <c r="AP205" s="943"/>
      <c r="AQ205" s="943"/>
      <c r="AR205" s="943"/>
      <c r="AS205" s="943"/>
      <c r="AT205" s="943"/>
      <c r="AU205" s="943"/>
      <c r="AV205" s="943"/>
      <c r="AW205" s="943"/>
      <c r="AX205" s="943"/>
      <c r="AY205" s="943"/>
      <c r="AZ205" s="943"/>
      <c r="BA205" s="943"/>
      <c r="BB205" s="943"/>
      <c r="BC205" s="942"/>
      <c r="BD205" s="943"/>
      <c r="BE205" s="886"/>
      <c r="BG205" s="942"/>
      <c r="BH205" s="943"/>
      <c r="BI205" s="942"/>
      <c r="BJ205" s="943"/>
      <c r="BK205" s="942"/>
      <c r="BL205" s="943"/>
      <c r="BM205" s="942"/>
      <c r="BN205" s="943"/>
      <c r="BO205" s="943"/>
      <c r="BP205" s="943"/>
      <c r="BQ205" s="943"/>
      <c r="BR205" s="943"/>
      <c r="BS205" s="943"/>
      <c r="BT205" s="943"/>
      <c r="BU205" s="943"/>
      <c r="BV205" s="943"/>
      <c r="BW205" s="942"/>
      <c r="BX205" s="943"/>
      <c r="BY205" s="886"/>
      <c r="CB205" s="944"/>
      <c r="CD205" s="944"/>
      <c r="CF205" s="944"/>
      <c r="CH205" s="944"/>
      <c r="CI205" s="945"/>
      <c r="CJ205" s="944"/>
      <c r="CK205" s="945"/>
      <c r="CL205" s="944"/>
      <c r="CM205" s="945"/>
      <c r="CN205" s="944"/>
      <c r="CO205" s="944"/>
      <c r="CP205" s="944"/>
      <c r="CQ205" s="944"/>
      <c r="CR205" s="944"/>
      <c r="CS205" s="946"/>
      <c r="CT205" s="944"/>
      <c r="CU205" s="944"/>
      <c r="CV205" s="946"/>
      <c r="CX205" s="944"/>
      <c r="CY205" s="892"/>
      <c r="DA205" s="942"/>
      <c r="DB205" s="943"/>
      <c r="DC205" s="942"/>
      <c r="DD205" s="943"/>
      <c r="DE205" s="942"/>
      <c r="DF205" s="943"/>
      <c r="DG205" s="942"/>
      <c r="DH205" s="943"/>
      <c r="DI205" s="943"/>
      <c r="DJ205" s="943"/>
      <c r="DK205" s="943"/>
      <c r="DL205" s="943"/>
      <c r="DM205" s="943"/>
      <c r="DN205" s="943"/>
      <c r="DO205" s="943"/>
      <c r="DP205" s="943"/>
      <c r="DQ205" s="942"/>
      <c r="DR205" s="943"/>
      <c r="DS205" s="886"/>
      <c r="DU205" s="947"/>
      <c r="DV205" s="948"/>
      <c r="DW205" s="947"/>
      <c r="DX205" s="948"/>
      <c r="DY205" s="947"/>
      <c r="DZ205" s="948"/>
      <c r="EA205" s="947"/>
      <c r="EB205" s="948"/>
      <c r="EC205" s="948"/>
      <c r="ED205" s="948"/>
      <c r="EE205" s="948"/>
      <c r="EF205" s="948"/>
      <c r="EG205" s="948"/>
      <c r="EH205" s="948"/>
      <c r="EI205" s="948"/>
      <c r="EJ205" s="948"/>
      <c r="EK205" s="947"/>
      <c r="EL205" s="948"/>
      <c r="EM205" s="895"/>
      <c r="EO205" s="947"/>
      <c r="EP205" s="948"/>
      <c r="EQ205" s="947"/>
      <c r="ER205" s="948"/>
      <c r="ES205" s="947"/>
      <c r="ET205" s="948"/>
      <c r="EU205" s="947"/>
      <c r="EV205" s="948"/>
      <c r="EW205" s="948"/>
      <c r="EX205" s="948"/>
      <c r="EY205" s="948"/>
      <c r="EZ205" s="948"/>
      <c r="FA205" s="948"/>
      <c r="FB205" s="948"/>
      <c r="FC205" s="948"/>
      <c r="FD205" s="948"/>
      <c r="FE205" s="947"/>
      <c r="FF205" s="948"/>
      <c r="FG205" s="892"/>
      <c r="FI205" s="942"/>
      <c r="FJ205" s="943"/>
      <c r="FK205" s="942"/>
      <c r="FL205" s="943"/>
      <c r="FM205" s="942"/>
      <c r="FN205" s="943"/>
      <c r="FO205" s="942"/>
      <c r="FP205" s="943"/>
      <c r="FQ205" s="943"/>
      <c r="FR205" s="943"/>
      <c r="FS205" s="943"/>
      <c r="FT205" s="943"/>
      <c r="FU205" s="943"/>
      <c r="FV205" s="943"/>
      <c r="FW205" s="943"/>
      <c r="FX205" s="943"/>
      <c r="FY205" s="942"/>
      <c r="FZ205" s="943"/>
      <c r="GA205" s="892"/>
      <c r="GC205" s="942"/>
      <c r="GD205" s="943"/>
      <c r="GE205" s="942"/>
      <c r="GF205" s="943"/>
      <c r="GG205" s="942"/>
      <c r="GH205" s="943"/>
      <c r="GI205" s="942"/>
      <c r="GJ205" s="943"/>
      <c r="GK205" s="943"/>
      <c r="GL205" s="943"/>
      <c r="GM205" s="943"/>
      <c r="GN205" s="943"/>
      <c r="GO205" s="943"/>
      <c r="GP205" s="943"/>
      <c r="GQ205" s="943"/>
      <c r="GR205" s="943"/>
      <c r="GS205" s="942"/>
      <c r="GT205" s="943"/>
      <c r="GU205" s="892"/>
      <c r="GW205" s="942"/>
      <c r="GX205" s="943"/>
      <c r="GY205" s="942"/>
      <c r="GZ205" s="943"/>
      <c r="HA205" s="942"/>
      <c r="HB205" s="943"/>
      <c r="HC205" s="942"/>
      <c r="HD205" s="943"/>
      <c r="HE205" s="943"/>
      <c r="HF205" s="943"/>
      <c r="HG205" s="943"/>
      <c r="HH205" s="943"/>
      <c r="HI205" s="943"/>
      <c r="HJ205" s="943"/>
      <c r="HK205" s="943"/>
      <c r="HL205" s="943"/>
      <c r="HM205" s="942"/>
      <c r="HN205" s="943"/>
      <c r="HO205" s="886"/>
      <c r="HR205" s="944"/>
      <c r="HT205" s="944"/>
      <c r="HV205" s="944"/>
      <c r="HX205" s="944"/>
      <c r="HY205" s="945"/>
      <c r="HZ205" s="944"/>
      <c r="IA205" s="945"/>
      <c r="IB205" s="944"/>
      <c r="IC205" s="945"/>
      <c r="ID205" s="944"/>
      <c r="IE205" s="944"/>
      <c r="IF205" s="944"/>
      <c r="IH205" s="944"/>
      <c r="II205" s="892"/>
      <c r="IL205" s="944"/>
      <c r="IN205" s="944"/>
      <c r="IP205" s="944"/>
      <c r="IR205" s="944"/>
      <c r="IS205" s="945"/>
      <c r="IT205" s="944"/>
      <c r="IU205" s="945"/>
      <c r="IV205" s="944"/>
      <c r="IW205" s="945"/>
      <c r="IX205" s="944"/>
      <c r="IY205" s="944"/>
      <c r="IZ205" s="944"/>
      <c r="JB205" s="944"/>
      <c r="JC205" s="892"/>
      <c r="JF205" s="944"/>
      <c r="JH205" s="944"/>
      <c r="JJ205" s="944"/>
      <c r="JL205" s="944"/>
      <c r="JM205" s="945"/>
      <c r="JN205" s="944"/>
      <c r="JO205" s="945"/>
      <c r="JP205" s="944"/>
      <c r="JQ205" s="945"/>
      <c r="JR205" s="944"/>
      <c r="JS205" s="944"/>
      <c r="JT205" s="944"/>
      <c r="JV205" s="944"/>
      <c r="JW205" s="892"/>
      <c r="JZ205" s="944"/>
      <c r="KB205" s="944"/>
      <c r="KD205" s="944"/>
      <c r="KF205" s="944"/>
      <c r="KG205" s="945"/>
      <c r="KH205" s="944"/>
      <c r="KI205" s="945"/>
      <c r="KJ205" s="944"/>
      <c r="KK205" s="945"/>
      <c r="KL205" s="944"/>
      <c r="KM205" s="944"/>
      <c r="KN205" s="944"/>
      <c r="KP205" s="944"/>
      <c r="KQ205" s="892"/>
      <c r="KT205" s="944"/>
      <c r="KV205" s="944"/>
      <c r="KX205" s="944"/>
      <c r="KZ205" s="944"/>
      <c r="LA205" s="945"/>
      <c r="LB205" s="944"/>
      <c r="LC205" s="945"/>
      <c r="LD205" s="944"/>
      <c r="LE205" s="945"/>
      <c r="LF205" s="944"/>
      <c r="LG205" s="944"/>
      <c r="LH205" s="944"/>
      <c r="LJ205" s="944"/>
      <c r="LK205" s="892"/>
      <c r="LN205" s="944"/>
      <c r="LP205" s="944"/>
      <c r="LR205" s="944"/>
      <c r="LT205" s="944"/>
      <c r="LU205" s="945"/>
      <c r="LV205" s="944"/>
      <c r="LW205" s="945"/>
      <c r="LX205" s="944"/>
      <c r="LY205" s="945"/>
      <c r="LZ205" s="944"/>
      <c r="MA205" s="944"/>
      <c r="MB205" s="944"/>
      <c r="MD205" s="944"/>
      <c r="ME205" s="892"/>
      <c r="MH205" s="944"/>
      <c r="MJ205" s="944"/>
      <c r="ML205" s="944"/>
      <c r="MN205" s="944"/>
      <c r="MO205" s="945"/>
      <c r="MP205" s="944"/>
      <c r="MQ205" s="945"/>
      <c r="MR205" s="944"/>
      <c r="MS205" s="945"/>
      <c r="MT205" s="944"/>
      <c r="MU205" s="944"/>
      <c r="MV205" s="944"/>
      <c r="MX205" s="944"/>
      <c r="MY205" s="892"/>
      <c r="NB205" s="944"/>
      <c r="ND205" s="944"/>
      <c r="NF205" s="944"/>
      <c r="NH205" s="944"/>
      <c r="NI205" s="945"/>
      <c r="NJ205" s="944"/>
      <c r="NK205" s="945"/>
      <c r="NL205" s="944"/>
      <c r="NM205" s="945"/>
      <c r="NN205" s="944"/>
      <c r="NO205" s="944"/>
      <c r="NP205" s="944"/>
      <c r="NR205" s="944"/>
      <c r="NS205" s="892"/>
      <c r="NV205" s="944"/>
      <c r="NX205" s="944"/>
      <c r="NZ205" s="944"/>
      <c r="OB205" s="944"/>
      <c r="OC205" s="945"/>
      <c r="OD205" s="944"/>
      <c r="OE205" s="945"/>
      <c r="OF205" s="944"/>
      <c r="OG205" s="945"/>
      <c r="OH205" s="944"/>
      <c r="OI205" s="944"/>
      <c r="OJ205" s="944"/>
      <c r="OL205" s="944"/>
      <c r="OM205" s="892"/>
      <c r="OP205" s="944"/>
      <c r="OR205" s="944"/>
      <c r="OT205" s="944"/>
      <c r="OV205" s="944"/>
      <c r="OW205" s="945"/>
      <c r="OX205" s="944"/>
      <c r="OY205" s="945"/>
      <c r="OZ205" s="944"/>
      <c r="PA205" s="945"/>
      <c r="PB205" s="944"/>
      <c r="PC205" s="944"/>
      <c r="PD205" s="944"/>
      <c r="PF205" s="944"/>
      <c r="PG205" s="892"/>
      <c r="PJ205" s="944"/>
      <c r="PL205" s="944"/>
      <c r="PN205" s="944"/>
      <c r="PP205" s="944"/>
      <c r="PQ205" s="945"/>
      <c r="PR205" s="944"/>
      <c r="PS205" s="945"/>
      <c r="PT205" s="944"/>
      <c r="PU205" s="945"/>
      <c r="PV205" s="944"/>
      <c r="PW205" s="944"/>
      <c r="PX205" s="944"/>
      <c r="PZ205" s="944"/>
      <c r="QA205" s="892"/>
      <c r="QD205" s="944"/>
      <c r="QF205" s="944"/>
      <c r="QH205" s="944"/>
      <c r="QJ205" s="944"/>
      <c r="QK205" s="945"/>
      <c r="QL205" s="944"/>
      <c r="QM205" s="945"/>
      <c r="QN205" s="944"/>
      <c r="QO205" s="945"/>
      <c r="QP205" s="944"/>
      <c r="QQ205" s="944"/>
      <c r="QR205" s="944"/>
      <c r="QT205" s="944"/>
      <c r="QU205" s="892"/>
      <c r="RA205" s="785"/>
      <c r="RB205" s="785"/>
      <c r="RC205" s="891"/>
      <c r="RD205" s="891"/>
      <c r="RE205" s="891"/>
      <c r="RF205" s="891"/>
      <c r="RG205" s="891"/>
      <c r="RH205" s="891"/>
      <c r="RI205" s="891"/>
      <c r="RJ205" s="891"/>
      <c r="RK205" s="891"/>
      <c r="RL205" s="891"/>
      <c r="RM205" s="891"/>
      <c r="RN205" s="891"/>
      <c r="RO205" s="891"/>
      <c r="RP205" s="891"/>
      <c r="RQ205" s="891"/>
      <c r="RR205" s="891"/>
      <c r="RS205" s="891"/>
      <c r="RT205" s="891"/>
      <c r="RV205" s="891"/>
      <c r="RW205" s="891"/>
      <c r="RX205" s="891"/>
      <c r="RY205" s="891"/>
      <c r="RZ205" s="891"/>
      <c r="SA205" s="891"/>
      <c r="SB205" s="891"/>
      <c r="SC205" s="891"/>
      <c r="SD205" s="891"/>
      <c r="SE205" s="891"/>
      <c r="SG205" s="891"/>
      <c r="SH205" s="891"/>
      <c r="SI205" s="891"/>
      <c r="SJ205" s="891"/>
      <c r="SK205" s="891"/>
      <c r="SL205" s="891"/>
      <c r="SM205" s="891"/>
      <c r="SN205" s="891"/>
      <c r="SO205" s="891"/>
      <c r="SP205" s="891"/>
      <c r="SQ205" s="891"/>
      <c r="SR205" s="891"/>
      <c r="SS205" s="891"/>
      <c r="ST205" s="891"/>
      <c r="SU205" s="891"/>
      <c r="SV205" s="891"/>
      <c r="SW205" s="891"/>
      <c r="SX205" s="891"/>
      <c r="SY205" s="891"/>
      <c r="SZ205" s="891"/>
      <c r="TA205" s="891"/>
      <c r="TB205" s="891"/>
      <c r="TC205" s="891"/>
      <c r="TE205" s="891"/>
      <c r="TF205" s="891"/>
      <c r="TG205" s="891"/>
      <c r="TH205" s="891"/>
      <c r="TI205" s="891"/>
      <c r="TJ205" s="891"/>
      <c r="TK205" s="891"/>
      <c r="TL205" s="891"/>
      <c r="TM205" s="891"/>
      <c r="TN205" s="891"/>
      <c r="TP205" s="891"/>
      <c r="TQ205" s="891"/>
      <c r="TR205" s="891"/>
      <c r="TS205" s="891"/>
      <c r="TT205" s="891"/>
      <c r="TU205" s="891"/>
      <c r="TV205" s="891"/>
      <c r="TW205" s="891"/>
      <c r="TX205" s="891"/>
      <c r="TY205" s="891"/>
      <c r="TZ205" s="891"/>
      <c r="UA205" s="891"/>
      <c r="UB205" s="891"/>
      <c r="UC205" s="891"/>
      <c r="UD205" s="891"/>
      <c r="UE205" s="891"/>
      <c r="UF205" s="891"/>
      <c r="UG205" s="891"/>
      <c r="UH205" s="891"/>
      <c r="UI205" s="891"/>
      <c r="UJ205" s="891"/>
      <c r="UK205" s="891"/>
      <c r="UL205" s="891"/>
      <c r="UN205" s="891"/>
      <c r="UO205" s="891"/>
      <c r="UP205" s="891"/>
      <c r="UQ205" s="891"/>
      <c r="UR205" s="891"/>
      <c r="US205" s="891"/>
      <c r="UT205" s="891"/>
      <c r="UU205" s="891"/>
      <c r="UV205" s="891"/>
      <c r="UW205" s="891"/>
    </row>
    <row r="206" spans="1:569" s="645" customFormat="1" ht="12.75" outlineLevel="1">
      <c r="H206" s="932" t="s">
        <v>867</v>
      </c>
      <c r="I206" s="940">
        <f>IFERROR((I81+I82+I83+I84+I85)/(I90),0)</f>
        <v>0</v>
      </c>
      <c r="J206" s="941"/>
      <c r="K206" s="932"/>
      <c r="L206" s="932"/>
      <c r="O206" s="932"/>
      <c r="Q206" s="675">
        <f t="shared" ref="Q206:AF206" si="2718">IFERROR((Q81+Q82+Q83+Q84+Q85)/(Q90),0)</f>
        <v>0</v>
      </c>
      <c r="R206" s="675">
        <f t="shared" si="2718"/>
        <v>0</v>
      </c>
      <c r="S206" s="675">
        <f t="shared" si="2718"/>
        <v>0</v>
      </c>
      <c r="T206" s="675">
        <f t="shared" si="2718"/>
        <v>0</v>
      </c>
      <c r="U206" s="675">
        <f t="shared" si="2718"/>
        <v>0</v>
      </c>
      <c r="V206" s="675">
        <f t="shared" si="2718"/>
        <v>0</v>
      </c>
      <c r="W206" s="675">
        <f t="shared" si="2718"/>
        <v>0</v>
      </c>
      <c r="X206" s="675">
        <f t="shared" si="2718"/>
        <v>0</v>
      </c>
      <c r="Y206" s="675">
        <f t="shared" si="2718"/>
        <v>0</v>
      </c>
      <c r="Z206" s="675">
        <f t="shared" si="2718"/>
        <v>0</v>
      </c>
      <c r="AA206" s="675">
        <f t="shared" si="2718"/>
        <v>0</v>
      </c>
      <c r="AB206" s="675">
        <f t="shared" si="2718"/>
        <v>0</v>
      </c>
      <c r="AC206" s="675">
        <f t="shared" si="2718"/>
        <v>0</v>
      </c>
      <c r="AD206" s="675">
        <f t="shared" si="2718"/>
        <v>0</v>
      </c>
      <c r="AE206" s="675">
        <f t="shared" si="2718"/>
        <v>0</v>
      </c>
      <c r="AF206" s="675">
        <f t="shared" si="2718"/>
        <v>0</v>
      </c>
      <c r="AH206" s="942"/>
      <c r="AI206" s="943"/>
      <c r="AJ206" s="942"/>
      <c r="AK206" s="943"/>
      <c r="AL206" s="942"/>
      <c r="AM206" s="943"/>
      <c r="AN206" s="942"/>
      <c r="AO206" s="943"/>
      <c r="AP206" s="943"/>
      <c r="AQ206" s="943"/>
      <c r="AR206" s="943"/>
      <c r="AS206" s="943"/>
      <c r="AT206" s="943"/>
      <c r="AU206" s="943"/>
      <c r="AV206" s="943"/>
      <c r="AW206" s="943"/>
      <c r="AX206" s="943"/>
      <c r="AY206" s="943"/>
      <c r="AZ206" s="943"/>
      <c r="BA206" s="943"/>
      <c r="BB206" s="943"/>
      <c r="BC206" s="942"/>
      <c r="BD206" s="943"/>
      <c r="BE206" s="886"/>
      <c r="BG206" s="942"/>
      <c r="BH206" s="943"/>
      <c r="BI206" s="942"/>
      <c r="BJ206" s="943"/>
      <c r="BK206" s="942"/>
      <c r="BL206" s="943"/>
      <c r="BM206" s="942"/>
      <c r="BN206" s="943"/>
      <c r="BO206" s="943"/>
      <c r="BP206" s="943"/>
      <c r="BQ206" s="943"/>
      <c r="BR206" s="943"/>
      <c r="BS206" s="943"/>
      <c r="BT206" s="943"/>
      <c r="BU206" s="943"/>
      <c r="BV206" s="943"/>
      <c r="BW206" s="942"/>
      <c r="BX206" s="943"/>
      <c r="BY206" s="886"/>
      <c r="CB206" s="944"/>
      <c r="CD206" s="944"/>
      <c r="CF206" s="944"/>
      <c r="CH206" s="944"/>
      <c r="CI206" s="945"/>
      <c r="CJ206" s="944"/>
      <c r="CK206" s="945"/>
      <c r="CL206" s="944"/>
      <c r="CM206" s="945"/>
      <c r="CN206" s="944"/>
      <c r="CO206" s="944"/>
      <c r="CP206" s="944"/>
      <c r="CQ206" s="944"/>
      <c r="CR206" s="944"/>
      <c r="CS206" s="946"/>
      <c r="CT206" s="944"/>
      <c r="CU206" s="944"/>
      <c r="CV206" s="946"/>
      <c r="CX206" s="944"/>
      <c r="CY206" s="892"/>
      <c r="DA206" s="942"/>
      <c r="DB206" s="943"/>
      <c r="DC206" s="942"/>
      <c r="DD206" s="943"/>
      <c r="DE206" s="942"/>
      <c r="DF206" s="943"/>
      <c r="DG206" s="942"/>
      <c r="DH206" s="943"/>
      <c r="DI206" s="943"/>
      <c r="DJ206" s="943"/>
      <c r="DK206" s="943"/>
      <c r="DL206" s="943"/>
      <c r="DM206" s="943"/>
      <c r="DN206" s="943"/>
      <c r="DO206" s="943"/>
      <c r="DP206" s="943"/>
      <c r="DQ206" s="942"/>
      <c r="DR206" s="943"/>
      <c r="DS206" s="886"/>
      <c r="DU206" s="947"/>
      <c r="DV206" s="948"/>
      <c r="DW206" s="947"/>
      <c r="DX206" s="948"/>
      <c r="DY206" s="947"/>
      <c r="DZ206" s="948"/>
      <c r="EA206" s="947"/>
      <c r="EB206" s="948"/>
      <c r="EC206" s="948"/>
      <c r="ED206" s="948"/>
      <c r="EE206" s="948"/>
      <c r="EF206" s="948"/>
      <c r="EG206" s="948"/>
      <c r="EH206" s="948"/>
      <c r="EI206" s="948"/>
      <c r="EJ206" s="948"/>
      <c r="EK206" s="947"/>
      <c r="EL206" s="948"/>
      <c r="EM206" s="895"/>
      <c r="EO206" s="947"/>
      <c r="EP206" s="948"/>
      <c r="EQ206" s="947"/>
      <c r="ER206" s="948"/>
      <c r="ES206" s="947"/>
      <c r="ET206" s="948"/>
      <c r="EU206" s="947"/>
      <c r="EV206" s="948"/>
      <c r="EW206" s="948"/>
      <c r="EX206" s="948"/>
      <c r="EY206" s="948"/>
      <c r="EZ206" s="948"/>
      <c r="FA206" s="948"/>
      <c r="FB206" s="948"/>
      <c r="FC206" s="948"/>
      <c r="FD206" s="948"/>
      <c r="FE206" s="947"/>
      <c r="FF206" s="948"/>
      <c r="FG206" s="892"/>
      <c r="FI206" s="942"/>
      <c r="FJ206" s="943"/>
      <c r="FK206" s="942"/>
      <c r="FL206" s="943"/>
      <c r="FM206" s="942"/>
      <c r="FN206" s="943"/>
      <c r="FO206" s="942"/>
      <c r="FP206" s="943"/>
      <c r="FQ206" s="943"/>
      <c r="FR206" s="943"/>
      <c r="FS206" s="943"/>
      <c r="FT206" s="943"/>
      <c r="FU206" s="943"/>
      <c r="FV206" s="943"/>
      <c r="FW206" s="943"/>
      <c r="FX206" s="943"/>
      <c r="FY206" s="942"/>
      <c r="FZ206" s="943"/>
      <c r="GA206" s="892"/>
      <c r="GC206" s="942"/>
      <c r="GD206" s="943"/>
      <c r="GE206" s="942"/>
      <c r="GF206" s="943"/>
      <c r="GG206" s="942"/>
      <c r="GH206" s="943"/>
      <c r="GI206" s="942"/>
      <c r="GJ206" s="943"/>
      <c r="GK206" s="943"/>
      <c r="GL206" s="943"/>
      <c r="GM206" s="943"/>
      <c r="GN206" s="943"/>
      <c r="GO206" s="943"/>
      <c r="GP206" s="943"/>
      <c r="GQ206" s="943"/>
      <c r="GR206" s="943"/>
      <c r="GS206" s="942"/>
      <c r="GT206" s="943"/>
      <c r="GU206" s="892"/>
      <c r="GW206" s="942"/>
      <c r="GX206" s="943"/>
      <c r="GY206" s="942"/>
      <c r="GZ206" s="943"/>
      <c r="HA206" s="942"/>
      <c r="HB206" s="943"/>
      <c r="HC206" s="942"/>
      <c r="HD206" s="943"/>
      <c r="HE206" s="943"/>
      <c r="HF206" s="943"/>
      <c r="HG206" s="943"/>
      <c r="HH206" s="943"/>
      <c r="HI206" s="943"/>
      <c r="HJ206" s="943"/>
      <c r="HK206" s="943"/>
      <c r="HL206" s="943"/>
      <c r="HM206" s="942"/>
      <c r="HN206" s="943"/>
      <c r="HO206" s="886"/>
      <c r="HR206" s="944"/>
      <c r="HT206" s="944"/>
      <c r="HV206" s="944"/>
      <c r="HX206" s="944"/>
      <c r="HY206" s="945"/>
      <c r="HZ206" s="944"/>
      <c r="IA206" s="945"/>
      <c r="IB206" s="944"/>
      <c r="IC206" s="945"/>
      <c r="ID206" s="944"/>
      <c r="IE206" s="944"/>
      <c r="IF206" s="944"/>
      <c r="IH206" s="944"/>
      <c r="II206" s="892"/>
      <c r="IL206" s="944"/>
      <c r="IN206" s="944"/>
      <c r="IP206" s="944"/>
      <c r="IR206" s="944"/>
      <c r="IS206" s="945"/>
      <c r="IT206" s="944"/>
      <c r="IU206" s="945"/>
      <c r="IV206" s="944"/>
      <c r="IW206" s="945"/>
      <c r="IX206" s="944"/>
      <c r="IY206" s="944"/>
      <c r="IZ206" s="944"/>
      <c r="JB206" s="944"/>
      <c r="JC206" s="892"/>
      <c r="JF206" s="944"/>
      <c r="JH206" s="944"/>
      <c r="JJ206" s="944"/>
      <c r="JL206" s="944"/>
      <c r="JM206" s="945"/>
      <c r="JN206" s="944"/>
      <c r="JO206" s="945"/>
      <c r="JP206" s="944"/>
      <c r="JQ206" s="945"/>
      <c r="JR206" s="944"/>
      <c r="JS206" s="944"/>
      <c r="JT206" s="944"/>
      <c r="JV206" s="944"/>
      <c r="JW206" s="892"/>
      <c r="JZ206" s="944"/>
      <c r="KB206" s="944"/>
      <c r="KD206" s="944"/>
      <c r="KF206" s="944"/>
      <c r="KG206" s="945"/>
      <c r="KH206" s="944"/>
      <c r="KI206" s="945"/>
      <c r="KJ206" s="944"/>
      <c r="KK206" s="945"/>
      <c r="KL206" s="944"/>
      <c r="KM206" s="944"/>
      <c r="KN206" s="944"/>
      <c r="KP206" s="944"/>
      <c r="KQ206" s="892"/>
      <c r="KT206" s="944"/>
      <c r="KV206" s="944"/>
      <c r="KX206" s="944"/>
      <c r="KZ206" s="944"/>
      <c r="LA206" s="945"/>
      <c r="LB206" s="944"/>
      <c r="LC206" s="945"/>
      <c r="LD206" s="944"/>
      <c r="LE206" s="945"/>
      <c r="LF206" s="944"/>
      <c r="LG206" s="944"/>
      <c r="LH206" s="944"/>
      <c r="LJ206" s="944"/>
      <c r="LK206" s="892"/>
      <c r="LN206" s="944"/>
      <c r="LP206" s="944"/>
      <c r="LR206" s="944"/>
      <c r="LT206" s="944"/>
      <c r="LU206" s="945"/>
      <c r="LV206" s="944"/>
      <c r="LW206" s="945"/>
      <c r="LX206" s="944"/>
      <c r="LY206" s="945"/>
      <c r="LZ206" s="944"/>
      <c r="MA206" s="944"/>
      <c r="MB206" s="944"/>
      <c r="MD206" s="944"/>
      <c r="ME206" s="892"/>
      <c r="MH206" s="944"/>
      <c r="MJ206" s="944"/>
      <c r="ML206" s="944"/>
      <c r="MN206" s="944"/>
      <c r="MO206" s="945"/>
      <c r="MP206" s="944"/>
      <c r="MQ206" s="945"/>
      <c r="MR206" s="944"/>
      <c r="MS206" s="945"/>
      <c r="MT206" s="944"/>
      <c r="MU206" s="944"/>
      <c r="MV206" s="944"/>
      <c r="MX206" s="944"/>
      <c r="MY206" s="892"/>
      <c r="NB206" s="944"/>
      <c r="ND206" s="944"/>
      <c r="NF206" s="944"/>
      <c r="NH206" s="944"/>
      <c r="NI206" s="945"/>
      <c r="NJ206" s="944"/>
      <c r="NK206" s="945"/>
      <c r="NL206" s="944"/>
      <c r="NM206" s="945"/>
      <c r="NN206" s="944"/>
      <c r="NO206" s="944"/>
      <c r="NP206" s="944"/>
      <c r="NR206" s="944"/>
      <c r="NS206" s="892"/>
      <c r="NV206" s="944"/>
      <c r="NX206" s="944"/>
      <c r="NZ206" s="944"/>
      <c r="OB206" s="944"/>
      <c r="OC206" s="945"/>
      <c r="OD206" s="944"/>
      <c r="OE206" s="945"/>
      <c r="OF206" s="944"/>
      <c r="OG206" s="945"/>
      <c r="OH206" s="944"/>
      <c r="OI206" s="944"/>
      <c r="OJ206" s="944"/>
      <c r="OL206" s="944"/>
      <c r="OM206" s="892"/>
      <c r="OP206" s="944"/>
      <c r="OR206" s="944"/>
      <c r="OT206" s="944"/>
      <c r="OV206" s="944"/>
      <c r="OW206" s="945"/>
      <c r="OX206" s="944"/>
      <c r="OY206" s="945"/>
      <c r="OZ206" s="944"/>
      <c r="PA206" s="945"/>
      <c r="PB206" s="944"/>
      <c r="PC206" s="944"/>
      <c r="PD206" s="944"/>
      <c r="PF206" s="944"/>
      <c r="PG206" s="892"/>
      <c r="PJ206" s="944"/>
      <c r="PL206" s="944"/>
      <c r="PN206" s="944"/>
      <c r="PP206" s="944"/>
      <c r="PQ206" s="945"/>
      <c r="PR206" s="944"/>
      <c r="PS206" s="945"/>
      <c r="PT206" s="944"/>
      <c r="PU206" s="945"/>
      <c r="PV206" s="944"/>
      <c r="PW206" s="944"/>
      <c r="PX206" s="944"/>
      <c r="PZ206" s="944"/>
      <c r="QA206" s="892"/>
      <c r="QD206" s="944"/>
      <c r="QF206" s="944"/>
      <c r="QH206" s="944"/>
      <c r="QJ206" s="944"/>
      <c r="QK206" s="945"/>
      <c r="QL206" s="944"/>
      <c r="QM206" s="945"/>
      <c r="QN206" s="944"/>
      <c r="QO206" s="945"/>
      <c r="QP206" s="944"/>
      <c r="QQ206" s="944"/>
      <c r="QR206" s="944"/>
      <c r="QT206" s="944"/>
      <c r="QU206" s="892"/>
      <c r="RA206" s="785"/>
      <c r="RB206" s="785"/>
      <c r="RC206" s="891"/>
      <c r="RD206" s="891"/>
      <c r="RE206" s="891"/>
      <c r="RF206" s="891"/>
      <c r="RG206" s="891"/>
      <c r="RH206" s="891"/>
      <c r="RI206" s="891"/>
      <c r="RJ206" s="891"/>
      <c r="RK206" s="891"/>
      <c r="RL206" s="891"/>
      <c r="RM206" s="891"/>
      <c r="RN206" s="891"/>
      <c r="RO206" s="891"/>
      <c r="RP206" s="891"/>
      <c r="RQ206" s="891"/>
      <c r="RR206" s="891"/>
      <c r="RS206" s="891"/>
      <c r="RT206" s="891"/>
      <c r="RV206" s="891"/>
      <c r="RW206" s="891"/>
      <c r="RX206" s="891"/>
      <c r="RY206" s="891"/>
      <c r="RZ206" s="891"/>
      <c r="SA206" s="891"/>
      <c r="SB206" s="891"/>
      <c r="SC206" s="891"/>
      <c r="SD206" s="891"/>
      <c r="SE206" s="891"/>
      <c r="SG206" s="891"/>
      <c r="SH206" s="891"/>
      <c r="SI206" s="891"/>
      <c r="SJ206" s="891"/>
      <c r="SK206" s="891"/>
      <c r="SL206" s="891"/>
      <c r="SM206" s="891"/>
      <c r="SN206" s="891"/>
      <c r="SO206" s="891"/>
      <c r="SP206" s="891"/>
      <c r="SQ206" s="891"/>
      <c r="SR206" s="891"/>
      <c r="SS206" s="891"/>
      <c r="ST206" s="891"/>
      <c r="SU206" s="891"/>
      <c r="SV206" s="891"/>
      <c r="SW206" s="891"/>
      <c r="SX206" s="891"/>
      <c r="SY206" s="891"/>
      <c r="SZ206" s="891"/>
      <c r="TA206" s="891"/>
      <c r="TB206" s="891"/>
      <c r="TC206" s="891"/>
      <c r="TE206" s="891"/>
      <c r="TF206" s="891"/>
      <c r="TG206" s="891"/>
      <c r="TH206" s="891"/>
      <c r="TI206" s="891"/>
      <c r="TJ206" s="891"/>
      <c r="TK206" s="891"/>
      <c r="TL206" s="891"/>
      <c r="TM206" s="891"/>
      <c r="TN206" s="891"/>
      <c r="TP206" s="891"/>
      <c r="TQ206" s="891"/>
      <c r="TR206" s="891"/>
      <c r="TS206" s="891"/>
      <c r="TT206" s="891"/>
      <c r="TU206" s="891"/>
      <c r="TV206" s="891"/>
      <c r="TW206" s="891"/>
      <c r="TX206" s="891"/>
      <c r="TY206" s="891"/>
      <c r="TZ206" s="891"/>
      <c r="UA206" s="891"/>
      <c r="UB206" s="891"/>
      <c r="UC206" s="891"/>
      <c r="UD206" s="891"/>
      <c r="UE206" s="891"/>
      <c r="UF206" s="891"/>
      <c r="UG206" s="891"/>
      <c r="UH206" s="891"/>
      <c r="UI206" s="891"/>
      <c r="UJ206" s="891"/>
      <c r="UK206" s="891"/>
      <c r="UL206" s="891"/>
      <c r="UN206" s="891"/>
      <c r="UO206" s="891"/>
      <c r="UP206" s="891"/>
      <c r="UQ206" s="891"/>
      <c r="UR206" s="891"/>
      <c r="US206" s="891"/>
      <c r="UT206" s="891"/>
      <c r="UU206" s="891"/>
      <c r="UV206" s="891"/>
      <c r="UW206" s="891"/>
    </row>
    <row r="207" spans="1:569" s="645" customFormat="1" ht="12.75" outlineLevel="1">
      <c r="H207" s="932" t="s">
        <v>868</v>
      </c>
      <c r="I207" s="940"/>
      <c r="J207" s="941"/>
      <c r="K207" s="932"/>
      <c r="L207" s="932"/>
      <c r="O207" s="932"/>
      <c r="Q207" s="675"/>
      <c r="R207" s="675"/>
      <c r="S207" s="675"/>
      <c r="T207" s="675"/>
      <c r="U207" s="675"/>
      <c r="V207" s="675"/>
      <c r="W207" s="675"/>
      <c r="X207" s="675"/>
      <c r="Y207" s="675"/>
      <c r="Z207" s="675"/>
      <c r="AA207" s="675"/>
      <c r="AB207" s="675"/>
      <c r="AC207" s="675"/>
      <c r="AD207" s="675"/>
      <c r="AE207" s="675"/>
      <c r="AF207" s="675"/>
      <c r="AH207" s="942"/>
      <c r="AI207" s="943"/>
      <c r="AJ207" s="942"/>
      <c r="AK207" s="943"/>
      <c r="AL207" s="942"/>
      <c r="AM207" s="943"/>
      <c r="AN207" s="942"/>
      <c r="AO207" s="943"/>
      <c r="AP207" s="943"/>
      <c r="AQ207" s="943"/>
      <c r="AR207" s="943"/>
      <c r="AS207" s="943"/>
      <c r="AT207" s="943"/>
      <c r="AU207" s="943"/>
      <c r="AV207" s="943"/>
      <c r="AW207" s="943"/>
      <c r="AX207" s="943"/>
      <c r="AY207" s="943"/>
      <c r="AZ207" s="943"/>
      <c r="BA207" s="943"/>
      <c r="BB207" s="943"/>
      <c r="BC207" s="942"/>
      <c r="BD207" s="943"/>
      <c r="BE207" s="886"/>
      <c r="BG207" s="942"/>
      <c r="BH207" s="943"/>
      <c r="BI207" s="942"/>
      <c r="BJ207" s="943"/>
      <c r="BK207" s="942"/>
      <c r="BL207" s="943"/>
      <c r="BM207" s="942"/>
      <c r="BN207" s="943"/>
      <c r="BO207" s="943"/>
      <c r="BP207" s="943"/>
      <c r="BQ207" s="943"/>
      <c r="BR207" s="943"/>
      <c r="BS207" s="943"/>
      <c r="BT207" s="943"/>
      <c r="BU207" s="943"/>
      <c r="BV207" s="943"/>
      <c r="BW207" s="942"/>
      <c r="BX207" s="943"/>
      <c r="BY207" s="886"/>
      <c r="CB207" s="944"/>
      <c r="CD207" s="944"/>
      <c r="CF207" s="944"/>
      <c r="CH207" s="944"/>
      <c r="CI207" s="945"/>
      <c r="CJ207" s="944"/>
      <c r="CK207" s="945"/>
      <c r="CL207" s="944"/>
      <c r="CM207" s="945"/>
      <c r="CN207" s="944"/>
      <c r="CO207" s="944"/>
      <c r="CP207" s="944"/>
      <c r="CQ207" s="944"/>
      <c r="CR207" s="944"/>
      <c r="CS207" s="946"/>
      <c r="CT207" s="944"/>
      <c r="CU207" s="944"/>
      <c r="CV207" s="946"/>
      <c r="CX207" s="944"/>
      <c r="CY207" s="892"/>
      <c r="DA207" s="942"/>
      <c r="DB207" s="943"/>
      <c r="DC207" s="942"/>
      <c r="DD207" s="943"/>
      <c r="DE207" s="942"/>
      <c r="DF207" s="943"/>
      <c r="DG207" s="942"/>
      <c r="DH207" s="943"/>
      <c r="DI207" s="943"/>
      <c r="DJ207" s="943"/>
      <c r="DK207" s="943"/>
      <c r="DL207" s="943"/>
      <c r="DM207" s="943"/>
      <c r="DN207" s="943"/>
      <c r="DO207" s="943"/>
      <c r="DP207" s="943"/>
      <c r="DQ207" s="942"/>
      <c r="DR207" s="943"/>
      <c r="DS207" s="886"/>
      <c r="DU207" s="947"/>
      <c r="DV207" s="948"/>
      <c r="DW207" s="947"/>
      <c r="DX207" s="948"/>
      <c r="DY207" s="947"/>
      <c r="DZ207" s="948"/>
      <c r="EA207" s="947"/>
      <c r="EB207" s="948"/>
      <c r="EC207" s="948"/>
      <c r="ED207" s="948"/>
      <c r="EE207" s="948"/>
      <c r="EF207" s="948"/>
      <c r="EG207" s="948"/>
      <c r="EH207" s="948"/>
      <c r="EI207" s="948"/>
      <c r="EJ207" s="948"/>
      <c r="EK207" s="947"/>
      <c r="EL207" s="948"/>
      <c r="EM207" s="895"/>
      <c r="EO207" s="947"/>
      <c r="EP207" s="948"/>
      <c r="EQ207" s="947"/>
      <c r="ER207" s="948"/>
      <c r="ES207" s="947"/>
      <c r="ET207" s="948"/>
      <c r="EU207" s="947"/>
      <c r="EV207" s="948"/>
      <c r="EW207" s="948"/>
      <c r="EX207" s="948"/>
      <c r="EY207" s="948"/>
      <c r="EZ207" s="948"/>
      <c r="FA207" s="948"/>
      <c r="FB207" s="948"/>
      <c r="FC207" s="948"/>
      <c r="FD207" s="948"/>
      <c r="FE207" s="947"/>
      <c r="FF207" s="948"/>
      <c r="FG207" s="892"/>
      <c r="FI207" s="942"/>
      <c r="FJ207" s="943"/>
      <c r="FK207" s="942"/>
      <c r="FL207" s="943"/>
      <c r="FM207" s="942"/>
      <c r="FN207" s="943"/>
      <c r="FO207" s="942"/>
      <c r="FP207" s="943"/>
      <c r="FQ207" s="943"/>
      <c r="FR207" s="943"/>
      <c r="FS207" s="943"/>
      <c r="FT207" s="943"/>
      <c r="FU207" s="943"/>
      <c r="FV207" s="943"/>
      <c r="FW207" s="943"/>
      <c r="FX207" s="943"/>
      <c r="FY207" s="942"/>
      <c r="FZ207" s="943"/>
      <c r="GA207" s="892"/>
      <c r="GC207" s="942"/>
      <c r="GD207" s="943"/>
      <c r="GE207" s="942"/>
      <c r="GF207" s="943"/>
      <c r="GG207" s="942"/>
      <c r="GH207" s="943"/>
      <c r="GI207" s="942"/>
      <c r="GJ207" s="943"/>
      <c r="GK207" s="943"/>
      <c r="GL207" s="943"/>
      <c r="GM207" s="943"/>
      <c r="GN207" s="943"/>
      <c r="GO207" s="943"/>
      <c r="GP207" s="943"/>
      <c r="GQ207" s="943"/>
      <c r="GR207" s="943"/>
      <c r="GS207" s="942"/>
      <c r="GT207" s="943"/>
      <c r="GU207" s="892"/>
      <c r="GW207" s="942"/>
      <c r="GX207" s="943"/>
      <c r="GY207" s="942"/>
      <c r="GZ207" s="943"/>
      <c r="HA207" s="942"/>
      <c r="HB207" s="943"/>
      <c r="HC207" s="942"/>
      <c r="HD207" s="943"/>
      <c r="HE207" s="943"/>
      <c r="HF207" s="943"/>
      <c r="HG207" s="943"/>
      <c r="HH207" s="943"/>
      <c r="HI207" s="943"/>
      <c r="HJ207" s="943"/>
      <c r="HK207" s="943"/>
      <c r="HL207" s="943"/>
      <c r="HM207" s="942"/>
      <c r="HN207" s="943"/>
      <c r="HO207" s="886"/>
      <c r="HR207" s="944"/>
      <c r="HT207" s="944"/>
      <c r="HV207" s="944"/>
      <c r="HX207" s="944"/>
      <c r="HY207" s="945"/>
      <c r="HZ207" s="944"/>
      <c r="IA207" s="945"/>
      <c r="IB207" s="944"/>
      <c r="IC207" s="945"/>
      <c r="ID207" s="944"/>
      <c r="IE207" s="944"/>
      <c r="IF207" s="944"/>
      <c r="IH207" s="944"/>
      <c r="II207" s="892"/>
      <c r="IL207" s="944"/>
      <c r="IN207" s="944"/>
      <c r="IP207" s="944"/>
      <c r="IR207" s="944"/>
      <c r="IS207" s="945"/>
      <c r="IT207" s="944"/>
      <c r="IU207" s="945"/>
      <c r="IV207" s="944"/>
      <c r="IW207" s="945"/>
      <c r="IX207" s="944"/>
      <c r="IY207" s="944"/>
      <c r="IZ207" s="944"/>
      <c r="JB207" s="944"/>
      <c r="JC207" s="892"/>
      <c r="JF207" s="944"/>
      <c r="JH207" s="944"/>
      <c r="JJ207" s="944"/>
      <c r="JL207" s="944"/>
      <c r="JM207" s="945"/>
      <c r="JN207" s="944"/>
      <c r="JO207" s="945"/>
      <c r="JP207" s="944"/>
      <c r="JQ207" s="945"/>
      <c r="JR207" s="944"/>
      <c r="JS207" s="944"/>
      <c r="JT207" s="944"/>
      <c r="JV207" s="944"/>
      <c r="JW207" s="892"/>
      <c r="JZ207" s="944"/>
      <c r="KB207" s="944"/>
      <c r="KD207" s="944"/>
      <c r="KF207" s="944"/>
      <c r="KG207" s="945"/>
      <c r="KH207" s="944"/>
      <c r="KI207" s="945"/>
      <c r="KJ207" s="944"/>
      <c r="KK207" s="945"/>
      <c r="KL207" s="944"/>
      <c r="KM207" s="944"/>
      <c r="KN207" s="944"/>
      <c r="KP207" s="944"/>
      <c r="KQ207" s="892"/>
      <c r="KT207" s="944"/>
      <c r="KV207" s="944"/>
      <c r="KX207" s="944"/>
      <c r="KZ207" s="944"/>
      <c r="LA207" s="945"/>
      <c r="LB207" s="944"/>
      <c r="LC207" s="945"/>
      <c r="LD207" s="944"/>
      <c r="LE207" s="945"/>
      <c r="LF207" s="944"/>
      <c r="LG207" s="944"/>
      <c r="LH207" s="944"/>
      <c r="LJ207" s="944"/>
      <c r="LK207" s="892"/>
      <c r="LN207" s="944"/>
      <c r="LP207" s="944"/>
      <c r="LR207" s="944"/>
      <c r="LT207" s="944"/>
      <c r="LU207" s="945"/>
      <c r="LV207" s="944"/>
      <c r="LW207" s="945"/>
      <c r="LX207" s="944"/>
      <c r="LY207" s="945"/>
      <c r="LZ207" s="944"/>
      <c r="MA207" s="944"/>
      <c r="MB207" s="944"/>
      <c r="MD207" s="944"/>
      <c r="ME207" s="892"/>
      <c r="MH207" s="944"/>
      <c r="MJ207" s="944"/>
      <c r="ML207" s="944"/>
      <c r="MN207" s="944"/>
      <c r="MO207" s="945"/>
      <c r="MP207" s="944"/>
      <c r="MQ207" s="945"/>
      <c r="MR207" s="944"/>
      <c r="MS207" s="945"/>
      <c r="MT207" s="944"/>
      <c r="MU207" s="944"/>
      <c r="MV207" s="944"/>
      <c r="MX207" s="944"/>
      <c r="MY207" s="892"/>
      <c r="NB207" s="944"/>
      <c r="ND207" s="944"/>
      <c r="NF207" s="944"/>
      <c r="NH207" s="944"/>
      <c r="NI207" s="945"/>
      <c r="NJ207" s="944"/>
      <c r="NK207" s="945"/>
      <c r="NL207" s="944"/>
      <c r="NM207" s="945"/>
      <c r="NN207" s="944"/>
      <c r="NO207" s="944"/>
      <c r="NP207" s="944"/>
      <c r="NR207" s="944"/>
      <c r="NS207" s="892"/>
      <c r="NV207" s="944"/>
      <c r="NX207" s="944"/>
      <c r="NZ207" s="944"/>
      <c r="OB207" s="944"/>
      <c r="OC207" s="945"/>
      <c r="OD207" s="944"/>
      <c r="OE207" s="945"/>
      <c r="OF207" s="944"/>
      <c r="OG207" s="945"/>
      <c r="OH207" s="944"/>
      <c r="OI207" s="944"/>
      <c r="OJ207" s="944"/>
      <c r="OL207" s="944"/>
      <c r="OM207" s="892"/>
      <c r="OP207" s="944"/>
      <c r="OR207" s="944"/>
      <c r="OT207" s="944"/>
      <c r="OV207" s="944"/>
      <c r="OW207" s="945"/>
      <c r="OX207" s="944"/>
      <c r="OY207" s="945"/>
      <c r="OZ207" s="944"/>
      <c r="PA207" s="945"/>
      <c r="PB207" s="944"/>
      <c r="PC207" s="944"/>
      <c r="PD207" s="944"/>
      <c r="PF207" s="944"/>
      <c r="PG207" s="892"/>
      <c r="PJ207" s="944"/>
      <c r="PL207" s="944"/>
      <c r="PN207" s="944"/>
      <c r="PP207" s="944"/>
      <c r="PQ207" s="945"/>
      <c r="PR207" s="944"/>
      <c r="PS207" s="945"/>
      <c r="PT207" s="944"/>
      <c r="PU207" s="945"/>
      <c r="PV207" s="944"/>
      <c r="PW207" s="944"/>
      <c r="PX207" s="944"/>
      <c r="PZ207" s="944"/>
      <c r="QA207" s="892"/>
      <c r="QD207" s="944"/>
      <c r="QF207" s="944"/>
      <c r="QH207" s="944"/>
      <c r="QJ207" s="944"/>
      <c r="QK207" s="945"/>
      <c r="QL207" s="944"/>
      <c r="QM207" s="945"/>
      <c r="QN207" s="944"/>
      <c r="QO207" s="945"/>
      <c r="QP207" s="944"/>
      <c r="QQ207" s="944"/>
      <c r="QR207" s="944"/>
      <c r="QT207" s="944"/>
      <c r="QU207" s="892"/>
      <c r="RA207" s="785"/>
      <c r="RB207" s="785"/>
      <c r="RC207" s="891"/>
      <c r="RD207" s="891"/>
      <c r="RE207" s="891"/>
      <c r="RF207" s="891"/>
      <c r="RG207" s="891"/>
      <c r="RH207" s="891"/>
      <c r="RI207" s="891"/>
      <c r="RJ207" s="891"/>
      <c r="RK207" s="891"/>
      <c r="RL207" s="891"/>
      <c r="RM207" s="891"/>
      <c r="RN207" s="891"/>
      <c r="RO207" s="891"/>
      <c r="RP207" s="891"/>
      <c r="RQ207" s="891"/>
      <c r="RR207" s="891"/>
      <c r="RS207" s="891"/>
      <c r="RT207" s="891"/>
      <c r="RV207" s="891"/>
      <c r="RW207" s="891"/>
      <c r="RX207" s="891"/>
      <c r="RY207" s="891"/>
      <c r="RZ207" s="891"/>
      <c r="SA207" s="891"/>
      <c r="SB207" s="891"/>
      <c r="SC207" s="891"/>
      <c r="SD207" s="891"/>
      <c r="SE207" s="891"/>
      <c r="SG207" s="891"/>
      <c r="SH207" s="891"/>
      <c r="SI207" s="891"/>
      <c r="SJ207" s="891"/>
      <c r="SK207" s="891"/>
      <c r="SL207" s="891"/>
      <c r="SM207" s="891"/>
      <c r="SN207" s="891"/>
      <c r="SO207" s="891"/>
      <c r="SP207" s="891"/>
      <c r="SQ207" s="891"/>
      <c r="SR207" s="891"/>
      <c r="SS207" s="891"/>
      <c r="ST207" s="891"/>
      <c r="SU207" s="891"/>
      <c r="SV207" s="891"/>
      <c r="SW207" s="891"/>
      <c r="SX207" s="891"/>
      <c r="SY207" s="891"/>
      <c r="SZ207" s="891"/>
      <c r="TA207" s="891"/>
      <c r="TB207" s="891"/>
      <c r="TC207" s="891"/>
      <c r="TE207" s="891"/>
      <c r="TF207" s="891"/>
      <c r="TG207" s="891"/>
      <c r="TH207" s="891"/>
      <c r="TI207" s="891"/>
      <c r="TJ207" s="891"/>
      <c r="TK207" s="891"/>
      <c r="TL207" s="891"/>
      <c r="TM207" s="891"/>
      <c r="TN207" s="891"/>
      <c r="TP207" s="891"/>
      <c r="TQ207" s="891"/>
      <c r="TR207" s="891"/>
      <c r="TS207" s="891"/>
      <c r="TT207" s="891"/>
      <c r="TU207" s="891"/>
      <c r="TV207" s="891"/>
      <c r="TW207" s="891"/>
      <c r="TX207" s="891"/>
      <c r="TY207" s="891"/>
      <c r="TZ207" s="891"/>
      <c r="UA207" s="891"/>
      <c r="UB207" s="891"/>
      <c r="UC207" s="891"/>
      <c r="UD207" s="891"/>
      <c r="UE207" s="891"/>
      <c r="UF207" s="891"/>
      <c r="UG207" s="891"/>
      <c r="UH207" s="891"/>
      <c r="UI207" s="891"/>
      <c r="UJ207" s="891"/>
      <c r="UK207" s="891"/>
      <c r="UL207" s="891"/>
      <c r="UN207" s="891"/>
      <c r="UO207" s="891"/>
      <c r="UP207" s="891"/>
      <c r="UQ207" s="891"/>
      <c r="UR207" s="891"/>
      <c r="US207" s="891"/>
      <c r="UT207" s="891"/>
      <c r="UU207" s="891"/>
      <c r="UV207" s="891"/>
      <c r="UW207" s="891"/>
    </row>
    <row r="208" spans="1:569" s="645" customFormat="1" ht="12.75" outlineLevel="1">
      <c r="H208" s="932" t="s">
        <v>869</v>
      </c>
      <c r="I208" s="940"/>
      <c r="J208" s="941"/>
      <c r="K208" s="932"/>
      <c r="L208" s="932"/>
      <c r="O208" s="932"/>
      <c r="Q208" s="675"/>
      <c r="R208" s="675"/>
      <c r="S208" s="675"/>
      <c r="T208" s="675"/>
      <c r="U208" s="675"/>
      <c r="V208" s="675"/>
      <c r="W208" s="675"/>
      <c r="X208" s="675"/>
      <c r="Y208" s="675"/>
      <c r="Z208" s="675"/>
      <c r="AA208" s="675"/>
      <c r="AB208" s="675"/>
      <c r="AC208" s="675"/>
      <c r="AD208" s="675"/>
      <c r="AE208" s="675"/>
      <c r="AF208" s="675"/>
      <c r="AH208" s="942"/>
      <c r="AI208" s="943"/>
      <c r="AJ208" s="942"/>
      <c r="AK208" s="943"/>
      <c r="AL208" s="942"/>
      <c r="AM208" s="943"/>
      <c r="AN208" s="942"/>
      <c r="AO208" s="943"/>
      <c r="AP208" s="943"/>
      <c r="AQ208" s="943"/>
      <c r="AR208" s="943"/>
      <c r="AS208" s="943"/>
      <c r="AT208" s="943"/>
      <c r="AU208" s="943"/>
      <c r="AV208" s="943"/>
      <c r="AW208" s="943"/>
      <c r="AX208" s="943"/>
      <c r="AY208" s="943"/>
      <c r="AZ208" s="943"/>
      <c r="BA208" s="943"/>
      <c r="BB208" s="943"/>
      <c r="BC208" s="942"/>
      <c r="BD208" s="943"/>
      <c r="BE208" s="886"/>
      <c r="BG208" s="942"/>
      <c r="BH208" s="943"/>
      <c r="BI208" s="942"/>
      <c r="BJ208" s="943"/>
      <c r="BK208" s="942"/>
      <c r="BL208" s="943"/>
      <c r="BM208" s="942"/>
      <c r="BN208" s="943"/>
      <c r="BO208" s="943"/>
      <c r="BP208" s="943"/>
      <c r="BQ208" s="943"/>
      <c r="BR208" s="943"/>
      <c r="BS208" s="943"/>
      <c r="BT208" s="943"/>
      <c r="BU208" s="943"/>
      <c r="BV208" s="943"/>
      <c r="BW208" s="942"/>
      <c r="BX208" s="943"/>
      <c r="BY208" s="886"/>
      <c r="CB208" s="944"/>
      <c r="CD208" s="944"/>
      <c r="CF208" s="944"/>
      <c r="CH208" s="944"/>
      <c r="CI208" s="945"/>
      <c r="CJ208" s="944"/>
      <c r="CK208" s="945"/>
      <c r="CL208" s="944"/>
      <c r="CM208" s="945"/>
      <c r="CN208" s="944"/>
      <c r="CO208" s="944"/>
      <c r="CP208" s="944"/>
      <c r="CQ208" s="944"/>
      <c r="CR208" s="944"/>
      <c r="CS208" s="946"/>
      <c r="CT208" s="944"/>
      <c r="CU208" s="944"/>
      <c r="CV208" s="946"/>
      <c r="CX208" s="944"/>
      <c r="CY208" s="892"/>
      <c r="DA208" s="942"/>
      <c r="DB208" s="943"/>
      <c r="DC208" s="942"/>
      <c r="DD208" s="943"/>
      <c r="DE208" s="942"/>
      <c r="DF208" s="943"/>
      <c r="DG208" s="942"/>
      <c r="DH208" s="943"/>
      <c r="DI208" s="943"/>
      <c r="DJ208" s="943"/>
      <c r="DK208" s="943"/>
      <c r="DL208" s="943"/>
      <c r="DM208" s="943"/>
      <c r="DN208" s="943"/>
      <c r="DO208" s="943"/>
      <c r="DP208" s="943"/>
      <c r="DQ208" s="942"/>
      <c r="DR208" s="943"/>
      <c r="DS208" s="886"/>
      <c r="DU208" s="947"/>
      <c r="DV208" s="948"/>
      <c r="DW208" s="947"/>
      <c r="DX208" s="948"/>
      <c r="DY208" s="947"/>
      <c r="DZ208" s="948"/>
      <c r="EA208" s="947"/>
      <c r="EB208" s="948"/>
      <c r="EC208" s="948"/>
      <c r="ED208" s="948"/>
      <c r="EE208" s="948"/>
      <c r="EF208" s="948"/>
      <c r="EG208" s="948"/>
      <c r="EH208" s="948"/>
      <c r="EI208" s="948"/>
      <c r="EJ208" s="948"/>
      <c r="EK208" s="947"/>
      <c r="EL208" s="948"/>
      <c r="EM208" s="895"/>
      <c r="EO208" s="947"/>
      <c r="EP208" s="948"/>
      <c r="EQ208" s="947"/>
      <c r="ER208" s="948"/>
      <c r="ES208" s="947"/>
      <c r="ET208" s="948"/>
      <c r="EU208" s="947"/>
      <c r="EV208" s="948"/>
      <c r="EW208" s="948"/>
      <c r="EX208" s="948"/>
      <c r="EY208" s="948"/>
      <c r="EZ208" s="948"/>
      <c r="FA208" s="948"/>
      <c r="FB208" s="948"/>
      <c r="FC208" s="948"/>
      <c r="FD208" s="948"/>
      <c r="FE208" s="947"/>
      <c r="FF208" s="948"/>
      <c r="FG208" s="892"/>
      <c r="FI208" s="942"/>
      <c r="FJ208" s="943"/>
      <c r="FK208" s="942"/>
      <c r="FL208" s="943"/>
      <c r="FM208" s="942"/>
      <c r="FN208" s="943"/>
      <c r="FO208" s="942"/>
      <c r="FP208" s="943"/>
      <c r="FQ208" s="943"/>
      <c r="FR208" s="943"/>
      <c r="FS208" s="943"/>
      <c r="FT208" s="943"/>
      <c r="FU208" s="943"/>
      <c r="FV208" s="943"/>
      <c r="FW208" s="943"/>
      <c r="FX208" s="943"/>
      <c r="FY208" s="942"/>
      <c r="FZ208" s="943"/>
      <c r="GA208" s="892"/>
      <c r="GC208" s="942"/>
      <c r="GD208" s="943"/>
      <c r="GE208" s="942"/>
      <c r="GF208" s="943"/>
      <c r="GG208" s="942"/>
      <c r="GH208" s="943"/>
      <c r="GI208" s="942"/>
      <c r="GJ208" s="943"/>
      <c r="GK208" s="943"/>
      <c r="GL208" s="943"/>
      <c r="GM208" s="943"/>
      <c r="GN208" s="943"/>
      <c r="GO208" s="943"/>
      <c r="GP208" s="943"/>
      <c r="GQ208" s="943"/>
      <c r="GR208" s="943"/>
      <c r="GS208" s="942"/>
      <c r="GT208" s="943"/>
      <c r="GU208" s="892"/>
      <c r="GW208" s="942"/>
      <c r="GX208" s="943"/>
      <c r="GY208" s="942"/>
      <c r="GZ208" s="943"/>
      <c r="HA208" s="942"/>
      <c r="HB208" s="943"/>
      <c r="HC208" s="942"/>
      <c r="HD208" s="943"/>
      <c r="HE208" s="943"/>
      <c r="HF208" s="943"/>
      <c r="HG208" s="943"/>
      <c r="HH208" s="943"/>
      <c r="HI208" s="943"/>
      <c r="HJ208" s="943"/>
      <c r="HK208" s="943"/>
      <c r="HL208" s="943"/>
      <c r="HM208" s="942"/>
      <c r="HN208" s="943"/>
      <c r="HO208" s="886"/>
      <c r="HR208" s="944"/>
      <c r="HT208" s="944"/>
      <c r="HV208" s="944"/>
      <c r="HX208" s="944"/>
      <c r="HY208" s="945"/>
      <c r="HZ208" s="944"/>
      <c r="IA208" s="945"/>
      <c r="IB208" s="944"/>
      <c r="IC208" s="945"/>
      <c r="ID208" s="944"/>
      <c r="IE208" s="944"/>
      <c r="IF208" s="944"/>
      <c r="IH208" s="944"/>
      <c r="II208" s="892"/>
      <c r="IL208" s="944"/>
      <c r="IN208" s="944"/>
      <c r="IP208" s="944"/>
      <c r="IR208" s="944"/>
      <c r="IS208" s="945"/>
      <c r="IT208" s="944"/>
      <c r="IU208" s="945"/>
      <c r="IV208" s="944"/>
      <c r="IW208" s="945"/>
      <c r="IX208" s="944"/>
      <c r="IY208" s="944"/>
      <c r="IZ208" s="944"/>
      <c r="JB208" s="944"/>
      <c r="JC208" s="892"/>
      <c r="JF208" s="944"/>
      <c r="JH208" s="944"/>
      <c r="JJ208" s="944"/>
      <c r="JL208" s="944"/>
      <c r="JM208" s="945"/>
      <c r="JN208" s="944"/>
      <c r="JO208" s="945"/>
      <c r="JP208" s="944"/>
      <c r="JQ208" s="945"/>
      <c r="JR208" s="944"/>
      <c r="JS208" s="944"/>
      <c r="JT208" s="944"/>
      <c r="JV208" s="944"/>
      <c r="JW208" s="892"/>
      <c r="JZ208" s="944"/>
      <c r="KB208" s="944"/>
      <c r="KD208" s="944"/>
      <c r="KF208" s="944"/>
      <c r="KG208" s="945"/>
      <c r="KH208" s="944"/>
      <c r="KI208" s="945"/>
      <c r="KJ208" s="944"/>
      <c r="KK208" s="945"/>
      <c r="KL208" s="944"/>
      <c r="KM208" s="944"/>
      <c r="KN208" s="944"/>
      <c r="KP208" s="944"/>
      <c r="KQ208" s="892"/>
      <c r="KT208" s="944"/>
      <c r="KV208" s="944"/>
      <c r="KX208" s="944"/>
      <c r="KZ208" s="944"/>
      <c r="LA208" s="945"/>
      <c r="LB208" s="944"/>
      <c r="LC208" s="945"/>
      <c r="LD208" s="944"/>
      <c r="LE208" s="945"/>
      <c r="LF208" s="944"/>
      <c r="LG208" s="944"/>
      <c r="LH208" s="944"/>
      <c r="LJ208" s="944"/>
      <c r="LK208" s="892"/>
      <c r="LN208" s="944"/>
      <c r="LP208" s="944"/>
      <c r="LR208" s="944"/>
      <c r="LT208" s="944"/>
      <c r="LU208" s="945"/>
      <c r="LV208" s="944"/>
      <c r="LW208" s="945"/>
      <c r="LX208" s="944"/>
      <c r="LY208" s="945"/>
      <c r="LZ208" s="944"/>
      <c r="MA208" s="944"/>
      <c r="MB208" s="944"/>
      <c r="MD208" s="944"/>
      <c r="ME208" s="892"/>
      <c r="MH208" s="944"/>
      <c r="MJ208" s="944"/>
      <c r="ML208" s="944"/>
      <c r="MN208" s="944"/>
      <c r="MO208" s="945"/>
      <c r="MP208" s="944"/>
      <c r="MQ208" s="945"/>
      <c r="MR208" s="944"/>
      <c r="MS208" s="945"/>
      <c r="MT208" s="944"/>
      <c r="MU208" s="944"/>
      <c r="MV208" s="944"/>
      <c r="MX208" s="944"/>
      <c r="MY208" s="892"/>
      <c r="NB208" s="944"/>
      <c r="ND208" s="944"/>
      <c r="NF208" s="944"/>
      <c r="NH208" s="944"/>
      <c r="NI208" s="945"/>
      <c r="NJ208" s="944"/>
      <c r="NK208" s="945"/>
      <c r="NL208" s="944"/>
      <c r="NM208" s="945"/>
      <c r="NN208" s="944"/>
      <c r="NO208" s="944"/>
      <c r="NP208" s="944"/>
      <c r="NR208" s="944"/>
      <c r="NS208" s="892"/>
      <c r="NV208" s="944"/>
      <c r="NX208" s="944"/>
      <c r="NZ208" s="944"/>
      <c r="OB208" s="944"/>
      <c r="OC208" s="945"/>
      <c r="OD208" s="944"/>
      <c r="OE208" s="945"/>
      <c r="OF208" s="944"/>
      <c r="OG208" s="945"/>
      <c r="OH208" s="944"/>
      <c r="OI208" s="944"/>
      <c r="OJ208" s="944"/>
      <c r="OL208" s="944"/>
      <c r="OM208" s="892"/>
      <c r="OP208" s="944"/>
      <c r="OR208" s="944"/>
      <c r="OT208" s="944"/>
      <c r="OV208" s="944"/>
      <c r="OW208" s="945"/>
      <c r="OX208" s="944"/>
      <c r="OY208" s="945"/>
      <c r="OZ208" s="944"/>
      <c r="PA208" s="945"/>
      <c r="PB208" s="944"/>
      <c r="PC208" s="944"/>
      <c r="PD208" s="944"/>
      <c r="PF208" s="944"/>
      <c r="PG208" s="892"/>
      <c r="PJ208" s="944"/>
      <c r="PL208" s="944"/>
      <c r="PN208" s="944"/>
      <c r="PP208" s="944"/>
      <c r="PQ208" s="945"/>
      <c r="PR208" s="944"/>
      <c r="PS208" s="945"/>
      <c r="PT208" s="944"/>
      <c r="PU208" s="945"/>
      <c r="PV208" s="944"/>
      <c r="PW208" s="944"/>
      <c r="PX208" s="944"/>
      <c r="PZ208" s="944"/>
      <c r="QA208" s="892"/>
      <c r="QD208" s="944"/>
      <c r="QF208" s="944"/>
      <c r="QH208" s="944"/>
      <c r="QJ208" s="944"/>
      <c r="QK208" s="945"/>
      <c r="QL208" s="944"/>
      <c r="QM208" s="945"/>
      <c r="QN208" s="944"/>
      <c r="QO208" s="945"/>
      <c r="QP208" s="944"/>
      <c r="QQ208" s="944"/>
      <c r="QR208" s="944"/>
      <c r="QT208" s="944"/>
      <c r="QU208" s="892"/>
      <c r="RA208" s="785"/>
      <c r="RB208" s="785"/>
      <c r="RC208" s="891"/>
      <c r="RD208" s="891"/>
      <c r="RE208" s="891"/>
      <c r="RF208" s="891"/>
      <c r="RG208" s="891"/>
      <c r="RH208" s="891"/>
      <c r="RI208" s="891"/>
      <c r="RJ208" s="891"/>
      <c r="RK208" s="891"/>
      <c r="RL208" s="891"/>
      <c r="RM208" s="891"/>
      <c r="RN208" s="891"/>
      <c r="RO208" s="891"/>
      <c r="RP208" s="891"/>
      <c r="RQ208" s="891"/>
      <c r="RR208" s="891"/>
      <c r="RS208" s="891"/>
      <c r="RT208" s="891"/>
      <c r="RV208" s="891"/>
      <c r="RW208" s="891"/>
      <c r="RX208" s="891"/>
      <c r="RY208" s="891"/>
      <c r="RZ208" s="891"/>
      <c r="SA208" s="891"/>
      <c r="SB208" s="891"/>
      <c r="SC208" s="891"/>
      <c r="SD208" s="891"/>
      <c r="SE208" s="891"/>
      <c r="SG208" s="891"/>
      <c r="SH208" s="891"/>
      <c r="SI208" s="891"/>
      <c r="SJ208" s="891"/>
      <c r="SK208" s="891"/>
      <c r="SL208" s="891"/>
      <c r="SM208" s="891"/>
      <c r="SN208" s="891"/>
      <c r="SO208" s="891"/>
      <c r="SP208" s="891"/>
      <c r="SQ208" s="891"/>
      <c r="SR208" s="891"/>
      <c r="SS208" s="891"/>
      <c r="ST208" s="891"/>
      <c r="SU208" s="891"/>
      <c r="SV208" s="891"/>
      <c r="SW208" s="891"/>
      <c r="SX208" s="891"/>
      <c r="SY208" s="891"/>
      <c r="SZ208" s="891"/>
      <c r="TA208" s="891"/>
      <c r="TB208" s="891"/>
      <c r="TC208" s="891"/>
      <c r="TE208" s="891"/>
      <c r="TF208" s="891"/>
      <c r="TG208" s="891"/>
      <c r="TH208" s="891"/>
      <c r="TI208" s="891"/>
      <c r="TJ208" s="891"/>
      <c r="TK208" s="891"/>
      <c r="TL208" s="891"/>
      <c r="TM208" s="891"/>
      <c r="TN208" s="891"/>
      <c r="TP208" s="891"/>
      <c r="TQ208" s="891"/>
      <c r="TR208" s="891"/>
      <c r="TS208" s="891"/>
      <c r="TT208" s="891"/>
      <c r="TU208" s="891"/>
      <c r="TV208" s="891"/>
      <c r="TW208" s="891"/>
      <c r="TX208" s="891"/>
      <c r="TY208" s="891"/>
      <c r="TZ208" s="891"/>
      <c r="UA208" s="891"/>
      <c r="UB208" s="891"/>
      <c r="UC208" s="891"/>
      <c r="UD208" s="891"/>
      <c r="UE208" s="891"/>
      <c r="UF208" s="891"/>
      <c r="UG208" s="891"/>
      <c r="UH208" s="891"/>
      <c r="UI208" s="891"/>
      <c r="UJ208" s="891"/>
      <c r="UK208" s="891"/>
      <c r="UL208" s="891"/>
      <c r="UN208" s="891"/>
      <c r="UO208" s="891"/>
      <c r="UP208" s="891"/>
      <c r="UQ208" s="891"/>
      <c r="UR208" s="891"/>
      <c r="US208" s="891"/>
      <c r="UT208" s="891"/>
      <c r="UU208" s="891"/>
      <c r="UV208" s="891"/>
      <c r="UW208" s="891"/>
    </row>
    <row r="209" spans="1:569" s="645" customFormat="1" ht="12.75" outlineLevel="1">
      <c r="H209" s="932" t="s">
        <v>870</v>
      </c>
      <c r="I209" s="940"/>
      <c r="J209" s="941"/>
      <c r="K209" s="932"/>
      <c r="L209" s="932"/>
      <c r="O209" s="932"/>
      <c r="Q209" s="675"/>
      <c r="R209" s="675"/>
      <c r="S209" s="675"/>
      <c r="T209" s="675"/>
      <c r="U209" s="675"/>
      <c r="V209" s="675"/>
      <c r="W209" s="675"/>
      <c r="X209" s="675"/>
      <c r="Y209" s="675"/>
      <c r="Z209" s="675"/>
      <c r="AA209" s="675"/>
      <c r="AB209" s="675"/>
      <c r="AC209" s="675"/>
      <c r="AD209" s="675"/>
      <c r="AE209" s="675"/>
      <c r="AF209" s="675"/>
      <c r="AH209" s="942"/>
      <c r="AI209" s="943"/>
      <c r="AJ209" s="942"/>
      <c r="AK209" s="943"/>
      <c r="AL209" s="942"/>
      <c r="AM209" s="943"/>
      <c r="AN209" s="942"/>
      <c r="AO209" s="943"/>
      <c r="AP209" s="943"/>
      <c r="AQ209" s="943"/>
      <c r="AR209" s="943"/>
      <c r="AS209" s="943"/>
      <c r="AT209" s="943"/>
      <c r="AU209" s="943"/>
      <c r="AV209" s="943"/>
      <c r="AW209" s="943"/>
      <c r="AX209" s="943"/>
      <c r="AY209" s="943"/>
      <c r="AZ209" s="943"/>
      <c r="BA209" s="943"/>
      <c r="BB209" s="943"/>
      <c r="BC209" s="942"/>
      <c r="BD209" s="943"/>
      <c r="BE209" s="886"/>
      <c r="BG209" s="942"/>
      <c r="BH209" s="943"/>
      <c r="BI209" s="942"/>
      <c r="BJ209" s="943"/>
      <c r="BK209" s="942"/>
      <c r="BL209" s="943"/>
      <c r="BM209" s="942"/>
      <c r="BN209" s="943"/>
      <c r="BO209" s="943"/>
      <c r="BP209" s="943"/>
      <c r="BQ209" s="943"/>
      <c r="BR209" s="943"/>
      <c r="BS209" s="943"/>
      <c r="BT209" s="943"/>
      <c r="BU209" s="943"/>
      <c r="BV209" s="943"/>
      <c r="BW209" s="942"/>
      <c r="BX209" s="943"/>
      <c r="BY209" s="886"/>
      <c r="CB209" s="944"/>
      <c r="CD209" s="944"/>
      <c r="CF209" s="944"/>
      <c r="CH209" s="944"/>
      <c r="CI209" s="945"/>
      <c r="CJ209" s="944"/>
      <c r="CK209" s="945"/>
      <c r="CL209" s="944"/>
      <c r="CM209" s="945"/>
      <c r="CN209" s="944"/>
      <c r="CO209" s="944"/>
      <c r="CP209" s="944"/>
      <c r="CQ209" s="944"/>
      <c r="CR209" s="944"/>
      <c r="CS209" s="946"/>
      <c r="CT209" s="944"/>
      <c r="CU209" s="944"/>
      <c r="CV209" s="946"/>
      <c r="CX209" s="944"/>
      <c r="CY209" s="892"/>
      <c r="DA209" s="942"/>
      <c r="DB209" s="943"/>
      <c r="DC209" s="942"/>
      <c r="DD209" s="943"/>
      <c r="DE209" s="942"/>
      <c r="DF209" s="943"/>
      <c r="DG209" s="942"/>
      <c r="DH209" s="943"/>
      <c r="DI209" s="943"/>
      <c r="DJ209" s="943"/>
      <c r="DK209" s="943"/>
      <c r="DL209" s="943"/>
      <c r="DM209" s="943"/>
      <c r="DN209" s="943"/>
      <c r="DO209" s="943"/>
      <c r="DP209" s="943"/>
      <c r="DQ209" s="942"/>
      <c r="DR209" s="943"/>
      <c r="DS209" s="886"/>
      <c r="DU209" s="947"/>
      <c r="DV209" s="948"/>
      <c r="DW209" s="947"/>
      <c r="DX209" s="948"/>
      <c r="DY209" s="947"/>
      <c r="DZ209" s="948"/>
      <c r="EA209" s="947"/>
      <c r="EB209" s="948"/>
      <c r="EC209" s="948"/>
      <c r="ED209" s="948"/>
      <c r="EE209" s="948"/>
      <c r="EF209" s="948"/>
      <c r="EG209" s="948"/>
      <c r="EH209" s="948"/>
      <c r="EI209" s="948"/>
      <c r="EJ209" s="948"/>
      <c r="EK209" s="947"/>
      <c r="EL209" s="948"/>
      <c r="EM209" s="895"/>
      <c r="EO209" s="947"/>
      <c r="EP209" s="948"/>
      <c r="EQ209" s="947"/>
      <c r="ER209" s="948"/>
      <c r="ES209" s="947"/>
      <c r="ET209" s="948"/>
      <c r="EU209" s="947"/>
      <c r="EV209" s="948"/>
      <c r="EW209" s="948"/>
      <c r="EX209" s="948"/>
      <c r="EY209" s="948"/>
      <c r="EZ209" s="948"/>
      <c r="FA209" s="948"/>
      <c r="FB209" s="948"/>
      <c r="FC209" s="948"/>
      <c r="FD209" s="948"/>
      <c r="FE209" s="947"/>
      <c r="FF209" s="948"/>
      <c r="FG209" s="892"/>
      <c r="FI209" s="942"/>
      <c r="FJ209" s="943"/>
      <c r="FK209" s="942"/>
      <c r="FL209" s="943"/>
      <c r="FM209" s="942"/>
      <c r="FN209" s="943"/>
      <c r="FO209" s="942"/>
      <c r="FP209" s="943"/>
      <c r="FQ209" s="943"/>
      <c r="FR209" s="943"/>
      <c r="FS209" s="943"/>
      <c r="FT209" s="943"/>
      <c r="FU209" s="943"/>
      <c r="FV209" s="943"/>
      <c r="FW209" s="943"/>
      <c r="FX209" s="943"/>
      <c r="FY209" s="942"/>
      <c r="FZ209" s="943"/>
      <c r="GA209" s="892"/>
      <c r="GC209" s="942"/>
      <c r="GD209" s="943"/>
      <c r="GE209" s="942"/>
      <c r="GF209" s="943"/>
      <c r="GG209" s="942"/>
      <c r="GH209" s="943"/>
      <c r="GI209" s="942"/>
      <c r="GJ209" s="943"/>
      <c r="GK209" s="943"/>
      <c r="GL209" s="943"/>
      <c r="GM209" s="943"/>
      <c r="GN209" s="943"/>
      <c r="GO209" s="943"/>
      <c r="GP209" s="943"/>
      <c r="GQ209" s="943"/>
      <c r="GR209" s="943"/>
      <c r="GS209" s="942"/>
      <c r="GT209" s="943"/>
      <c r="GU209" s="892"/>
      <c r="GW209" s="942"/>
      <c r="GX209" s="943"/>
      <c r="GY209" s="942"/>
      <c r="GZ209" s="943"/>
      <c r="HA209" s="942"/>
      <c r="HB209" s="943"/>
      <c r="HC209" s="942"/>
      <c r="HD209" s="943"/>
      <c r="HE209" s="943"/>
      <c r="HF209" s="943"/>
      <c r="HG209" s="943"/>
      <c r="HH209" s="943"/>
      <c r="HI209" s="943"/>
      <c r="HJ209" s="943"/>
      <c r="HK209" s="943"/>
      <c r="HL209" s="943"/>
      <c r="HM209" s="942"/>
      <c r="HN209" s="943"/>
      <c r="HO209" s="886"/>
      <c r="HR209" s="944"/>
      <c r="HT209" s="944"/>
      <c r="HV209" s="944"/>
      <c r="HX209" s="944"/>
      <c r="HY209" s="945"/>
      <c r="HZ209" s="944"/>
      <c r="IA209" s="945"/>
      <c r="IB209" s="944"/>
      <c r="IC209" s="945"/>
      <c r="ID209" s="944"/>
      <c r="IE209" s="944"/>
      <c r="IF209" s="944"/>
      <c r="IH209" s="944"/>
      <c r="II209" s="892"/>
      <c r="IL209" s="944"/>
      <c r="IN209" s="944"/>
      <c r="IP209" s="944"/>
      <c r="IR209" s="944"/>
      <c r="IS209" s="945"/>
      <c r="IT209" s="944"/>
      <c r="IU209" s="945"/>
      <c r="IV209" s="944"/>
      <c r="IW209" s="945"/>
      <c r="IX209" s="944"/>
      <c r="IY209" s="944"/>
      <c r="IZ209" s="944"/>
      <c r="JB209" s="944"/>
      <c r="JC209" s="892"/>
      <c r="JF209" s="944"/>
      <c r="JH209" s="944"/>
      <c r="JJ209" s="944"/>
      <c r="JL209" s="944"/>
      <c r="JM209" s="945"/>
      <c r="JN209" s="944"/>
      <c r="JO209" s="945"/>
      <c r="JP209" s="944"/>
      <c r="JQ209" s="945"/>
      <c r="JR209" s="944"/>
      <c r="JS209" s="944"/>
      <c r="JT209" s="944"/>
      <c r="JV209" s="944"/>
      <c r="JW209" s="892"/>
      <c r="JZ209" s="944"/>
      <c r="KB209" s="944"/>
      <c r="KD209" s="944"/>
      <c r="KF209" s="944"/>
      <c r="KG209" s="945"/>
      <c r="KH209" s="944"/>
      <c r="KI209" s="945"/>
      <c r="KJ209" s="944"/>
      <c r="KK209" s="945"/>
      <c r="KL209" s="944"/>
      <c r="KM209" s="944"/>
      <c r="KN209" s="944"/>
      <c r="KP209" s="944"/>
      <c r="KQ209" s="892"/>
      <c r="KT209" s="944"/>
      <c r="KV209" s="944"/>
      <c r="KX209" s="944"/>
      <c r="KZ209" s="944"/>
      <c r="LA209" s="945"/>
      <c r="LB209" s="944"/>
      <c r="LC209" s="945"/>
      <c r="LD209" s="944"/>
      <c r="LE209" s="945"/>
      <c r="LF209" s="944"/>
      <c r="LG209" s="944"/>
      <c r="LH209" s="944"/>
      <c r="LJ209" s="944"/>
      <c r="LK209" s="892"/>
      <c r="LN209" s="944"/>
      <c r="LP209" s="944"/>
      <c r="LR209" s="944"/>
      <c r="LT209" s="944"/>
      <c r="LU209" s="945"/>
      <c r="LV209" s="944"/>
      <c r="LW209" s="945"/>
      <c r="LX209" s="944"/>
      <c r="LY209" s="945"/>
      <c r="LZ209" s="944"/>
      <c r="MA209" s="944"/>
      <c r="MB209" s="944"/>
      <c r="MD209" s="944"/>
      <c r="ME209" s="892"/>
      <c r="MH209" s="944"/>
      <c r="MJ209" s="944"/>
      <c r="ML209" s="944"/>
      <c r="MN209" s="944"/>
      <c r="MO209" s="945"/>
      <c r="MP209" s="944"/>
      <c r="MQ209" s="945"/>
      <c r="MR209" s="944"/>
      <c r="MS209" s="945"/>
      <c r="MT209" s="944"/>
      <c r="MU209" s="944"/>
      <c r="MV209" s="944"/>
      <c r="MX209" s="944"/>
      <c r="MY209" s="892"/>
      <c r="NB209" s="944"/>
      <c r="ND209" s="944"/>
      <c r="NF209" s="944"/>
      <c r="NH209" s="944"/>
      <c r="NI209" s="945"/>
      <c r="NJ209" s="944"/>
      <c r="NK209" s="945"/>
      <c r="NL209" s="944"/>
      <c r="NM209" s="945"/>
      <c r="NN209" s="944"/>
      <c r="NO209" s="944"/>
      <c r="NP209" s="944"/>
      <c r="NR209" s="944"/>
      <c r="NS209" s="892"/>
      <c r="NV209" s="944"/>
      <c r="NX209" s="944"/>
      <c r="NZ209" s="944"/>
      <c r="OB209" s="944"/>
      <c r="OC209" s="945"/>
      <c r="OD209" s="944"/>
      <c r="OE209" s="945"/>
      <c r="OF209" s="944"/>
      <c r="OG209" s="945"/>
      <c r="OH209" s="944"/>
      <c r="OI209" s="944"/>
      <c r="OJ209" s="944"/>
      <c r="OL209" s="944"/>
      <c r="OM209" s="892"/>
      <c r="OP209" s="944"/>
      <c r="OR209" s="944"/>
      <c r="OT209" s="944"/>
      <c r="OV209" s="944"/>
      <c r="OW209" s="945"/>
      <c r="OX209" s="944"/>
      <c r="OY209" s="945"/>
      <c r="OZ209" s="944"/>
      <c r="PA209" s="945"/>
      <c r="PB209" s="944"/>
      <c r="PC209" s="944"/>
      <c r="PD209" s="944"/>
      <c r="PF209" s="944"/>
      <c r="PG209" s="892"/>
      <c r="PJ209" s="944"/>
      <c r="PL209" s="944"/>
      <c r="PN209" s="944"/>
      <c r="PP209" s="944"/>
      <c r="PQ209" s="945"/>
      <c r="PR209" s="944"/>
      <c r="PS209" s="945"/>
      <c r="PT209" s="944"/>
      <c r="PU209" s="945"/>
      <c r="PV209" s="944"/>
      <c r="PW209" s="944"/>
      <c r="PX209" s="944"/>
      <c r="PZ209" s="944"/>
      <c r="QA209" s="892"/>
      <c r="QD209" s="944"/>
      <c r="QF209" s="944"/>
      <c r="QH209" s="944"/>
      <c r="QJ209" s="944"/>
      <c r="QK209" s="945"/>
      <c r="QL209" s="944"/>
      <c r="QM209" s="945"/>
      <c r="QN209" s="944"/>
      <c r="QO209" s="945"/>
      <c r="QP209" s="944"/>
      <c r="QQ209" s="944"/>
      <c r="QR209" s="944"/>
      <c r="QT209" s="944"/>
      <c r="QU209" s="892"/>
      <c r="RA209" s="785"/>
      <c r="RB209" s="785"/>
      <c r="RC209" s="891"/>
      <c r="RD209" s="891"/>
      <c r="RE209" s="891"/>
      <c r="RF209" s="891"/>
      <c r="RG209" s="891"/>
      <c r="RH209" s="891"/>
      <c r="RI209" s="891"/>
      <c r="RJ209" s="891"/>
      <c r="RK209" s="891"/>
      <c r="RL209" s="891"/>
      <c r="RM209" s="891"/>
      <c r="RN209" s="891"/>
      <c r="RO209" s="891"/>
      <c r="RP209" s="891"/>
      <c r="RQ209" s="891"/>
      <c r="RR209" s="891"/>
      <c r="RS209" s="891"/>
      <c r="RT209" s="891"/>
      <c r="RV209" s="891"/>
      <c r="RW209" s="891"/>
      <c r="RX209" s="891"/>
      <c r="RY209" s="891"/>
      <c r="RZ209" s="891"/>
      <c r="SA209" s="891"/>
      <c r="SB209" s="891"/>
      <c r="SC209" s="891"/>
      <c r="SD209" s="891"/>
      <c r="SE209" s="891"/>
      <c r="SG209" s="891"/>
      <c r="SH209" s="891"/>
      <c r="SI209" s="891"/>
      <c r="SJ209" s="891"/>
      <c r="SK209" s="891"/>
      <c r="SL209" s="891"/>
      <c r="SM209" s="891"/>
      <c r="SN209" s="891"/>
      <c r="SO209" s="891"/>
      <c r="SP209" s="891"/>
      <c r="SQ209" s="891"/>
      <c r="SR209" s="891"/>
      <c r="SS209" s="891"/>
      <c r="ST209" s="891"/>
      <c r="SU209" s="891"/>
      <c r="SV209" s="891"/>
      <c r="SW209" s="891"/>
      <c r="SX209" s="891"/>
      <c r="SY209" s="891"/>
      <c r="SZ209" s="891"/>
      <c r="TA209" s="891"/>
      <c r="TB209" s="891"/>
      <c r="TC209" s="891"/>
      <c r="TE209" s="891"/>
      <c r="TF209" s="891"/>
      <c r="TG209" s="891"/>
      <c r="TH209" s="891"/>
      <c r="TI209" s="891"/>
      <c r="TJ209" s="891"/>
      <c r="TK209" s="891"/>
      <c r="TL209" s="891"/>
      <c r="TM209" s="891"/>
      <c r="TN209" s="891"/>
      <c r="TP209" s="891"/>
      <c r="TQ209" s="891"/>
      <c r="TR209" s="891"/>
      <c r="TS209" s="891"/>
      <c r="TT209" s="891"/>
      <c r="TU209" s="891"/>
      <c r="TV209" s="891"/>
      <c r="TW209" s="891"/>
      <c r="TX209" s="891"/>
      <c r="TY209" s="891"/>
      <c r="TZ209" s="891"/>
      <c r="UA209" s="891"/>
      <c r="UB209" s="891"/>
      <c r="UC209" s="891"/>
      <c r="UD209" s="891"/>
      <c r="UE209" s="891"/>
      <c r="UF209" s="891"/>
      <c r="UG209" s="891"/>
      <c r="UH209" s="891"/>
      <c r="UI209" s="891"/>
      <c r="UJ209" s="891"/>
      <c r="UK209" s="891"/>
      <c r="UL209" s="891"/>
      <c r="UN209" s="891"/>
      <c r="UO209" s="891"/>
      <c r="UP209" s="891"/>
      <c r="UQ209" s="891"/>
      <c r="UR209" s="891"/>
      <c r="US209" s="891"/>
      <c r="UT209" s="891"/>
      <c r="UU209" s="891"/>
      <c r="UV209" s="891"/>
      <c r="UW209" s="891"/>
    </row>
    <row r="210" spans="1:569" s="645" customFormat="1" ht="12.75" outlineLevel="1">
      <c r="H210" s="932" t="s">
        <v>871</v>
      </c>
      <c r="I210" s="940">
        <f>I38-I39-I40</f>
        <v>-1.0000000000218279E-2</v>
      </c>
      <c r="J210" s="941"/>
      <c r="K210" s="932"/>
      <c r="L210" s="932"/>
      <c r="O210" s="932"/>
      <c r="Q210" s="933">
        <f t="shared" ref="Q210:AF210" si="2719">Q38-Q39-Q40</f>
        <v>0</v>
      </c>
      <c r="R210" s="933">
        <f t="shared" si="2719"/>
        <v>0</v>
      </c>
      <c r="S210" s="933">
        <f t="shared" si="2719"/>
        <v>-9.9999999999909051E-3</v>
      </c>
      <c r="T210" s="933">
        <f t="shared" si="2719"/>
        <v>0</v>
      </c>
      <c r="U210" s="933">
        <f t="shared" si="2719"/>
        <v>0</v>
      </c>
      <c r="V210" s="933">
        <f t="shared" si="2719"/>
        <v>0</v>
      </c>
      <c r="W210" s="933">
        <f t="shared" si="2719"/>
        <v>0</v>
      </c>
      <c r="X210" s="933">
        <f t="shared" si="2719"/>
        <v>0</v>
      </c>
      <c r="Y210" s="933">
        <f t="shared" si="2719"/>
        <v>0</v>
      </c>
      <c r="Z210" s="933">
        <f t="shared" si="2719"/>
        <v>0</v>
      </c>
      <c r="AA210" s="933">
        <f t="shared" si="2719"/>
        <v>0</v>
      </c>
      <c r="AB210" s="933">
        <f t="shared" si="2719"/>
        <v>0</v>
      </c>
      <c r="AC210" s="933">
        <f t="shared" si="2719"/>
        <v>0</v>
      </c>
      <c r="AD210" s="933">
        <f t="shared" si="2719"/>
        <v>0</v>
      </c>
      <c r="AE210" s="933">
        <f t="shared" si="2719"/>
        <v>0</v>
      </c>
      <c r="AF210" s="933">
        <f t="shared" si="2719"/>
        <v>0</v>
      </c>
      <c r="AH210" s="942"/>
      <c r="AI210" s="943"/>
      <c r="AJ210" s="942"/>
      <c r="AK210" s="943"/>
      <c r="AL210" s="942"/>
      <c r="AM210" s="943"/>
      <c r="AN210" s="942"/>
      <c r="AO210" s="943"/>
      <c r="AP210" s="943"/>
      <c r="AQ210" s="943"/>
      <c r="AR210" s="943"/>
      <c r="AS210" s="943"/>
      <c r="AT210" s="943"/>
      <c r="AU210" s="943"/>
      <c r="AV210" s="943"/>
      <c r="AW210" s="943"/>
      <c r="AX210" s="943"/>
      <c r="AY210" s="943"/>
      <c r="AZ210" s="943"/>
      <c r="BA210" s="943"/>
      <c r="BB210" s="943"/>
      <c r="BC210" s="942"/>
      <c r="BD210" s="943"/>
      <c r="BE210" s="886"/>
      <c r="BG210" s="942"/>
      <c r="BH210" s="943"/>
      <c r="BI210" s="942"/>
      <c r="BJ210" s="943"/>
      <c r="BK210" s="942"/>
      <c r="BL210" s="943"/>
      <c r="BM210" s="942"/>
      <c r="BN210" s="943"/>
      <c r="BO210" s="943"/>
      <c r="BP210" s="943"/>
      <c r="BQ210" s="943"/>
      <c r="BR210" s="943"/>
      <c r="BS210" s="943"/>
      <c r="BT210" s="943"/>
      <c r="BU210" s="943"/>
      <c r="BV210" s="943"/>
      <c r="BW210" s="942"/>
      <c r="BX210" s="943"/>
      <c r="BY210" s="886"/>
      <c r="CB210" s="944"/>
      <c r="CD210" s="944"/>
      <c r="CF210" s="944"/>
      <c r="CH210" s="944"/>
      <c r="CI210" s="945"/>
      <c r="CJ210" s="944"/>
      <c r="CK210" s="945"/>
      <c r="CL210" s="944"/>
      <c r="CM210" s="945"/>
      <c r="CN210" s="944"/>
      <c r="CO210" s="944"/>
      <c r="CP210" s="944"/>
      <c r="CQ210" s="944"/>
      <c r="CR210" s="944"/>
      <c r="CS210" s="946"/>
      <c r="CT210" s="944"/>
      <c r="CU210" s="944"/>
      <c r="CV210" s="946"/>
      <c r="CX210" s="944"/>
      <c r="CY210" s="892"/>
      <c r="DA210" s="942"/>
      <c r="DB210" s="943"/>
      <c r="DC210" s="942"/>
      <c r="DD210" s="943"/>
      <c r="DE210" s="942"/>
      <c r="DF210" s="943"/>
      <c r="DG210" s="942"/>
      <c r="DH210" s="943"/>
      <c r="DI210" s="943"/>
      <c r="DJ210" s="943"/>
      <c r="DK210" s="943"/>
      <c r="DL210" s="943"/>
      <c r="DM210" s="943"/>
      <c r="DN210" s="943"/>
      <c r="DO210" s="943"/>
      <c r="DP210" s="943"/>
      <c r="DQ210" s="942"/>
      <c r="DR210" s="943"/>
      <c r="DS210" s="886"/>
      <c r="DU210" s="947"/>
      <c r="DV210" s="948"/>
      <c r="DW210" s="947"/>
      <c r="DX210" s="948"/>
      <c r="DY210" s="947"/>
      <c r="DZ210" s="948"/>
      <c r="EA210" s="947"/>
      <c r="EB210" s="948"/>
      <c r="EC210" s="948"/>
      <c r="ED210" s="948"/>
      <c r="EE210" s="948"/>
      <c r="EF210" s="948"/>
      <c r="EG210" s="948"/>
      <c r="EH210" s="948"/>
      <c r="EI210" s="948"/>
      <c r="EJ210" s="948"/>
      <c r="EK210" s="947"/>
      <c r="EL210" s="948"/>
      <c r="EM210" s="895"/>
      <c r="EO210" s="947"/>
      <c r="EP210" s="948"/>
      <c r="EQ210" s="947"/>
      <c r="ER210" s="948"/>
      <c r="ES210" s="947"/>
      <c r="ET210" s="948"/>
      <c r="EU210" s="947"/>
      <c r="EV210" s="948"/>
      <c r="EW210" s="948"/>
      <c r="EX210" s="948"/>
      <c r="EY210" s="948"/>
      <c r="EZ210" s="948"/>
      <c r="FA210" s="948"/>
      <c r="FB210" s="948"/>
      <c r="FC210" s="948"/>
      <c r="FD210" s="948"/>
      <c r="FE210" s="947"/>
      <c r="FF210" s="948"/>
      <c r="FG210" s="892"/>
      <c r="FI210" s="942"/>
      <c r="FJ210" s="943"/>
      <c r="FK210" s="942"/>
      <c r="FL210" s="943"/>
      <c r="FM210" s="942"/>
      <c r="FN210" s="943"/>
      <c r="FO210" s="942"/>
      <c r="FP210" s="943"/>
      <c r="FQ210" s="943"/>
      <c r="FR210" s="943"/>
      <c r="FS210" s="943"/>
      <c r="FT210" s="943"/>
      <c r="FU210" s="943"/>
      <c r="FV210" s="943"/>
      <c r="FW210" s="943"/>
      <c r="FX210" s="943"/>
      <c r="FY210" s="942"/>
      <c r="FZ210" s="943"/>
      <c r="GA210" s="892"/>
      <c r="GC210" s="942"/>
      <c r="GD210" s="943"/>
      <c r="GE210" s="942"/>
      <c r="GF210" s="943"/>
      <c r="GG210" s="942"/>
      <c r="GH210" s="943"/>
      <c r="GI210" s="942"/>
      <c r="GJ210" s="943"/>
      <c r="GK210" s="943"/>
      <c r="GL210" s="943"/>
      <c r="GM210" s="943"/>
      <c r="GN210" s="943"/>
      <c r="GO210" s="943"/>
      <c r="GP210" s="943"/>
      <c r="GQ210" s="943"/>
      <c r="GR210" s="943"/>
      <c r="GS210" s="942"/>
      <c r="GT210" s="943"/>
      <c r="GU210" s="892"/>
      <c r="GW210" s="942"/>
      <c r="GX210" s="943"/>
      <c r="GY210" s="942"/>
      <c r="GZ210" s="943"/>
      <c r="HA210" s="942"/>
      <c r="HB210" s="943"/>
      <c r="HC210" s="942"/>
      <c r="HD210" s="943"/>
      <c r="HE210" s="943"/>
      <c r="HF210" s="943"/>
      <c r="HG210" s="943"/>
      <c r="HH210" s="943"/>
      <c r="HI210" s="943"/>
      <c r="HJ210" s="943"/>
      <c r="HK210" s="943"/>
      <c r="HL210" s="943"/>
      <c r="HM210" s="942"/>
      <c r="HN210" s="943"/>
      <c r="HO210" s="886"/>
      <c r="HR210" s="944"/>
      <c r="HT210" s="944"/>
      <c r="HV210" s="944"/>
      <c r="HX210" s="944"/>
      <c r="HY210" s="945"/>
      <c r="HZ210" s="944"/>
      <c r="IA210" s="945"/>
      <c r="IB210" s="944"/>
      <c r="IC210" s="945"/>
      <c r="ID210" s="944"/>
      <c r="IE210" s="944"/>
      <c r="IF210" s="944"/>
      <c r="IH210" s="944"/>
      <c r="II210" s="892"/>
      <c r="IL210" s="944"/>
      <c r="IN210" s="944"/>
      <c r="IP210" s="944"/>
      <c r="IR210" s="944"/>
      <c r="IS210" s="945"/>
      <c r="IT210" s="944"/>
      <c r="IU210" s="945"/>
      <c r="IV210" s="944"/>
      <c r="IW210" s="945"/>
      <c r="IX210" s="944"/>
      <c r="IY210" s="944"/>
      <c r="IZ210" s="944"/>
      <c r="JB210" s="944"/>
      <c r="JC210" s="892"/>
      <c r="JF210" s="944"/>
      <c r="JH210" s="944"/>
      <c r="JJ210" s="944"/>
      <c r="JL210" s="944"/>
      <c r="JM210" s="945"/>
      <c r="JN210" s="944"/>
      <c r="JO210" s="945"/>
      <c r="JP210" s="944"/>
      <c r="JQ210" s="945"/>
      <c r="JR210" s="944"/>
      <c r="JS210" s="944"/>
      <c r="JT210" s="944"/>
      <c r="JV210" s="944"/>
      <c r="JW210" s="892"/>
      <c r="JZ210" s="944"/>
      <c r="KB210" s="944"/>
      <c r="KD210" s="944"/>
      <c r="KF210" s="944"/>
      <c r="KG210" s="945"/>
      <c r="KH210" s="944"/>
      <c r="KI210" s="945"/>
      <c r="KJ210" s="944"/>
      <c r="KK210" s="945"/>
      <c r="KL210" s="944"/>
      <c r="KM210" s="944"/>
      <c r="KN210" s="944"/>
      <c r="KP210" s="944"/>
      <c r="KQ210" s="892"/>
      <c r="KT210" s="944"/>
      <c r="KV210" s="944"/>
      <c r="KX210" s="944"/>
      <c r="KZ210" s="944"/>
      <c r="LA210" s="945"/>
      <c r="LB210" s="944"/>
      <c r="LC210" s="945"/>
      <c r="LD210" s="944"/>
      <c r="LE210" s="945"/>
      <c r="LF210" s="944"/>
      <c r="LG210" s="944"/>
      <c r="LH210" s="944"/>
      <c r="LJ210" s="944"/>
      <c r="LK210" s="892"/>
      <c r="LN210" s="944"/>
      <c r="LP210" s="944"/>
      <c r="LR210" s="944"/>
      <c r="LT210" s="944"/>
      <c r="LU210" s="945"/>
      <c r="LV210" s="944"/>
      <c r="LW210" s="945"/>
      <c r="LX210" s="944"/>
      <c r="LY210" s="945"/>
      <c r="LZ210" s="944"/>
      <c r="MA210" s="944"/>
      <c r="MB210" s="944"/>
      <c r="MD210" s="944"/>
      <c r="ME210" s="892"/>
      <c r="MH210" s="944"/>
      <c r="MJ210" s="944"/>
      <c r="ML210" s="944"/>
      <c r="MN210" s="944"/>
      <c r="MO210" s="945"/>
      <c r="MP210" s="944"/>
      <c r="MQ210" s="945"/>
      <c r="MR210" s="944"/>
      <c r="MS210" s="945"/>
      <c r="MT210" s="944"/>
      <c r="MU210" s="944"/>
      <c r="MV210" s="944"/>
      <c r="MX210" s="944"/>
      <c r="MY210" s="892"/>
      <c r="NB210" s="944"/>
      <c r="ND210" s="944"/>
      <c r="NF210" s="944"/>
      <c r="NH210" s="944"/>
      <c r="NI210" s="945"/>
      <c r="NJ210" s="944"/>
      <c r="NK210" s="945"/>
      <c r="NL210" s="944"/>
      <c r="NM210" s="945"/>
      <c r="NN210" s="944"/>
      <c r="NO210" s="944"/>
      <c r="NP210" s="944"/>
      <c r="NR210" s="944"/>
      <c r="NS210" s="892"/>
      <c r="NV210" s="944"/>
      <c r="NX210" s="944"/>
      <c r="NZ210" s="944"/>
      <c r="OB210" s="944"/>
      <c r="OC210" s="945"/>
      <c r="OD210" s="944"/>
      <c r="OE210" s="945"/>
      <c r="OF210" s="944"/>
      <c r="OG210" s="945"/>
      <c r="OH210" s="944"/>
      <c r="OI210" s="944"/>
      <c r="OJ210" s="944"/>
      <c r="OL210" s="944"/>
      <c r="OM210" s="892"/>
      <c r="OP210" s="944"/>
      <c r="OR210" s="944"/>
      <c r="OT210" s="944"/>
      <c r="OV210" s="944"/>
      <c r="OW210" s="945"/>
      <c r="OX210" s="944"/>
      <c r="OY210" s="945"/>
      <c r="OZ210" s="944"/>
      <c r="PA210" s="945"/>
      <c r="PB210" s="944"/>
      <c r="PC210" s="944"/>
      <c r="PD210" s="944"/>
      <c r="PF210" s="944"/>
      <c r="PG210" s="892"/>
      <c r="PJ210" s="944"/>
      <c r="PL210" s="944"/>
      <c r="PN210" s="944"/>
      <c r="PP210" s="944"/>
      <c r="PQ210" s="945"/>
      <c r="PR210" s="944"/>
      <c r="PS210" s="945"/>
      <c r="PT210" s="944"/>
      <c r="PU210" s="945"/>
      <c r="PV210" s="944"/>
      <c r="PW210" s="944"/>
      <c r="PX210" s="944"/>
      <c r="PZ210" s="944"/>
      <c r="QA210" s="892"/>
      <c r="QD210" s="944"/>
      <c r="QF210" s="944"/>
      <c r="QH210" s="944"/>
      <c r="QJ210" s="944"/>
      <c r="QK210" s="945"/>
      <c r="QL210" s="944"/>
      <c r="QM210" s="945"/>
      <c r="QN210" s="944"/>
      <c r="QO210" s="945"/>
      <c r="QP210" s="944"/>
      <c r="QQ210" s="944"/>
      <c r="QR210" s="944"/>
      <c r="QT210" s="944"/>
      <c r="QU210" s="892"/>
      <c r="RA210" s="785"/>
      <c r="RB210" s="785"/>
      <c r="RC210" s="891"/>
      <c r="RD210" s="891"/>
      <c r="RE210" s="891"/>
      <c r="RF210" s="891"/>
      <c r="RG210" s="891"/>
      <c r="RH210" s="891"/>
      <c r="RI210" s="891"/>
      <c r="RJ210" s="891"/>
      <c r="RK210" s="891"/>
      <c r="RL210" s="891"/>
      <c r="RM210" s="891"/>
      <c r="RN210" s="891"/>
      <c r="RO210" s="891"/>
      <c r="RP210" s="891"/>
      <c r="RQ210" s="891"/>
      <c r="RR210" s="891"/>
      <c r="RS210" s="891"/>
      <c r="RT210" s="891"/>
      <c r="RV210" s="891"/>
      <c r="RW210" s="891"/>
      <c r="RX210" s="891"/>
      <c r="RY210" s="891"/>
      <c r="RZ210" s="891"/>
      <c r="SA210" s="891"/>
      <c r="SB210" s="891"/>
      <c r="SC210" s="891"/>
      <c r="SD210" s="891"/>
      <c r="SE210" s="891"/>
      <c r="SG210" s="891"/>
      <c r="SH210" s="891"/>
      <c r="SI210" s="891"/>
      <c r="SJ210" s="891"/>
      <c r="SK210" s="891"/>
      <c r="SL210" s="891"/>
      <c r="SM210" s="891"/>
      <c r="SN210" s="891"/>
      <c r="SO210" s="891"/>
      <c r="SP210" s="891"/>
      <c r="SQ210" s="891"/>
      <c r="SR210" s="891"/>
      <c r="SS210" s="891"/>
      <c r="ST210" s="891"/>
      <c r="SU210" s="891"/>
      <c r="SV210" s="891"/>
      <c r="SW210" s="891"/>
      <c r="SX210" s="891"/>
      <c r="SY210" s="891"/>
      <c r="SZ210" s="891"/>
      <c r="TA210" s="891"/>
      <c r="TB210" s="891"/>
      <c r="TC210" s="891"/>
      <c r="TE210" s="891"/>
      <c r="TF210" s="891"/>
      <c r="TG210" s="891"/>
      <c r="TH210" s="891"/>
      <c r="TI210" s="891"/>
      <c r="TJ210" s="891"/>
      <c r="TK210" s="891"/>
      <c r="TL210" s="891"/>
      <c r="TM210" s="891"/>
      <c r="TN210" s="891"/>
      <c r="TP210" s="891"/>
      <c r="TQ210" s="891"/>
      <c r="TR210" s="891"/>
      <c r="TS210" s="891"/>
      <c r="TT210" s="891"/>
      <c r="TU210" s="891"/>
      <c r="TV210" s="891"/>
      <c r="TW210" s="891"/>
      <c r="TX210" s="891"/>
      <c r="TY210" s="891"/>
      <c r="TZ210" s="891"/>
      <c r="UA210" s="891"/>
      <c r="UB210" s="891"/>
      <c r="UC210" s="891"/>
      <c r="UD210" s="891"/>
      <c r="UE210" s="891"/>
      <c r="UF210" s="891"/>
      <c r="UG210" s="891"/>
      <c r="UH210" s="891"/>
      <c r="UI210" s="891"/>
      <c r="UJ210" s="891"/>
      <c r="UK210" s="891"/>
      <c r="UL210" s="891"/>
      <c r="UN210" s="891"/>
      <c r="UO210" s="891"/>
      <c r="UP210" s="891"/>
      <c r="UQ210" s="891"/>
      <c r="UR210" s="891"/>
      <c r="US210" s="891"/>
      <c r="UT210" s="891"/>
      <c r="UU210" s="891"/>
      <c r="UV210" s="891"/>
      <c r="UW210" s="891"/>
    </row>
    <row r="211" spans="1:569" s="645" customFormat="1" ht="12.75" outlineLevel="1">
      <c r="H211" s="932" t="s">
        <v>872</v>
      </c>
      <c r="I211" s="940">
        <f>IFERROR((I47+I50)/I9,0)</f>
        <v>0</v>
      </c>
      <c r="J211" s="941"/>
      <c r="K211" s="932"/>
      <c r="L211" s="932"/>
      <c r="O211" s="932"/>
      <c r="Q211" s="675">
        <f t="shared" ref="Q211:AF211" si="2720">IFERROR((Q47+Q50)/Q9,0)</f>
        <v>0</v>
      </c>
      <c r="R211" s="675">
        <f t="shared" si="2720"/>
        <v>0</v>
      </c>
      <c r="S211" s="675">
        <f t="shared" si="2720"/>
        <v>0</v>
      </c>
      <c r="T211" s="675">
        <f t="shared" si="2720"/>
        <v>0</v>
      </c>
      <c r="U211" s="675">
        <f t="shared" si="2720"/>
        <v>0</v>
      </c>
      <c r="V211" s="675">
        <f t="shared" si="2720"/>
        <v>0</v>
      </c>
      <c r="W211" s="675">
        <f t="shared" si="2720"/>
        <v>0</v>
      </c>
      <c r="X211" s="675">
        <f t="shared" si="2720"/>
        <v>0</v>
      </c>
      <c r="Y211" s="675">
        <f t="shared" si="2720"/>
        <v>0</v>
      </c>
      <c r="Z211" s="675">
        <f t="shared" si="2720"/>
        <v>0</v>
      </c>
      <c r="AA211" s="675">
        <f t="shared" si="2720"/>
        <v>0</v>
      </c>
      <c r="AB211" s="675">
        <f t="shared" si="2720"/>
        <v>0</v>
      </c>
      <c r="AC211" s="675">
        <f t="shared" si="2720"/>
        <v>0</v>
      </c>
      <c r="AD211" s="675">
        <f t="shared" si="2720"/>
        <v>0</v>
      </c>
      <c r="AE211" s="675">
        <f t="shared" si="2720"/>
        <v>0</v>
      </c>
      <c r="AF211" s="675">
        <f t="shared" si="2720"/>
        <v>0</v>
      </c>
      <c r="AH211" s="942"/>
      <c r="AI211" s="943"/>
      <c r="AJ211" s="942"/>
      <c r="AK211" s="943"/>
      <c r="AL211" s="942"/>
      <c r="AM211" s="943"/>
      <c r="AN211" s="942"/>
      <c r="AO211" s="943"/>
      <c r="AP211" s="943"/>
      <c r="AQ211" s="943"/>
      <c r="AR211" s="943"/>
      <c r="AS211" s="943"/>
      <c r="AT211" s="943"/>
      <c r="AU211" s="943"/>
      <c r="AV211" s="943"/>
      <c r="AW211" s="943"/>
      <c r="AX211" s="943"/>
      <c r="AY211" s="943"/>
      <c r="AZ211" s="943"/>
      <c r="BA211" s="943"/>
      <c r="BB211" s="943"/>
      <c r="BC211" s="942"/>
      <c r="BD211" s="943"/>
      <c r="BE211" s="886"/>
      <c r="BG211" s="942"/>
      <c r="BH211" s="943"/>
      <c r="BI211" s="942"/>
      <c r="BJ211" s="943"/>
      <c r="BK211" s="942"/>
      <c r="BL211" s="943"/>
      <c r="BM211" s="942"/>
      <c r="BN211" s="943"/>
      <c r="BO211" s="943"/>
      <c r="BP211" s="943"/>
      <c r="BQ211" s="943"/>
      <c r="BR211" s="943"/>
      <c r="BS211" s="943"/>
      <c r="BT211" s="943"/>
      <c r="BU211" s="943"/>
      <c r="BV211" s="943"/>
      <c r="BW211" s="942"/>
      <c r="BX211" s="943"/>
      <c r="BY211" s="886"/>
      <c r="CB211" s="944"/>
      <c r="CD211" s="944"/>
      <c r="CF211" s="944"/>
      <c r="CH211" s="944"/>
      <c r="CI211" s="945"/>
      <c r="CJ211" s="944"/>
      <c r="CK211" s="945"/>
      <c r="CL211" s="944"/>
      <c r="CM211" s="945"/>
      <c r="CN211" s="944"/>
      <c r="CO211" s="944"/>
      <c r="CP211" s="944"/>
      <c r="CQ211" s="944"/>
      <c r="CR211" s="944"/>
      <c r="CS211" s="946"/>
      <c r="CT211" s="944"/>
      <c r="CU211" s="944"/>
      <c r="CV211" s="946"/>
      <c r="CX211" s="944"/>
      <c r="CY211" s="892"/>
      <c r="DA211" s="942"/>
      <c r="DB211" s="943"/>
      <c r="DC211" s="942"/>
      <c r="DD211" s="943"/>
      <c r="DE211" s="942"/>
      <c r="DF211" s="943"/>
      <c r="DG211" s="942"/>
      <c r="DH211" s="943"/>
      <c r="DI211" s="943"/>
      <c r="DJ211" s="943"/>
      <c r="DK211" s="943"/>
      <c r="DL211" s="943"/>
      <c r="DM211" s="943"/>
      <c r="DN211" s="943"/>
      <c r="DO211" s="943"/>
      <c r="DP211" s="943"/>
      <c r="DQ211" s="942"/>
      <c r="DR211" s="943"/>
      <c r="DS211" s="886"/>
      <c r="DU211" s="947"/>
      <c r="DV211" s="948"/>
      <c r="DW211" s="947"/>
      <c r="DX211" s="948"/>
      <c r="DY211" s="947"/>
      <c r="DZ211" s="948"/>
      <c r="EA211" s="947"/>
      <c r="EB211" s="948"/>
      <c r="EC211" s="948"/>
      <c r="ED211" s="948"/>
      <c r="EE211" s="948"/>
      <c r="EF211" s="948"/>
      <c r="EG211" s="948"/>
      <c r="EH211" s="948"/>
      <c r="EI211" s="948"/>
      <c r="EJ211" s="948"/>
      <c r="EK211" s="947"/>
      <c r="EL211" s="948"/>
      <c r="EM211" s="895"/>
      <c r="EO211" s="947"/>
      <c r="EP211" s="948"/>
      <c r="EQ211" s="947"/>
      <c r="ER211" s="948"/>
      <c r="ES211" s="947"/>
      <c r="ET211" s="948"/>
      <c r="EU211" s="947"/>
      <c r="EV211" s="948"/>
      <c r="EW211" s="948"/>
      <c r="EX211" s="948"/>
      <c r="EY211" s="948"/>
      <c r="EZ211" s="948"/>
      <c r="FA211" s="948"/>
      <c r="FB211" s="948"/>
      <c r="FC211" s="948"/>
      <c r="FD211" s="948"/>
      <c r="FE211" s="947"/>
      <c r="FF211" s="948"/>
      <c r="FG211" s="892"/>
      <c r="FI211" s="942"/>
      <c r="FJ211" s="943"/>
      <c r="FK211" s="942"/>
      <c r="FL211" s="943"/>
      <c r="FM211" s="942"/>
      <c r="FN211" s="943"/>
      <c r="FO211" s="942"/>
      <c r="FP211" s="943"/>
      <c r="FQ211" s="943"/>
      <c r="FR211" s="943"/>
      <c r="FS211" s="943"/>
      <c r="FT211" s="943"/>
      <c r="FU211" s="943"/>
      <c r="FV211" s="943"/>
      <c r="FW211" s="943"/>
      <c r="FX211" s="943"/>
      <c r="FY211" s="942"/>
      <c r="FZ211" s="943"/>
      <c r="GA211" s="892"/>
      <c r="GC211" s="942"/>
      <c r="GD211" s="943"/>
      <c r="GE211" s="942"/>
      <c r="GF211" s="943"/>
      <c r="GG211" s="942"/>
      <c r="GH211" s="943"/>
      <c r="GI211" s="942"/>
      <c r="GJ211" s="943"/>
      <c r="GK211" s="943"/>
      <c r="GL211" s="943"/>
      <c r="GM211" s="943"/>
      <c r="GN211" s="943"/>
      <c r="GO211" s="943"/>
      <c r="GP211" s="943"/>
      <c r="GQ211" s="943"/>
      <c r="GR211" s="943"/>
      <c r="GS211" s="942"/>
      <c r="GT211" s="943"/>
      <c r="GU211" s="892"/>
      <c r="GW211" s="942"/>
      <c r="GX211" s="943"/>
      <c r="GY211" s="942"/>
      <c r="GZ211" s="943"/>
      <c r="HA211" s="942"/>
      <c r="HB211" s="943"/>
      <c r="HC211" s="942"/>
      <c r="HD211" s="943"/>
      <c r="HE211" s="943"/>
      <c r="HF211" s="943"/>
      <c r="HG211" s="943"/>
      <c r="HH211" s="943"/>
      <c r="HI211" s="943"/>
      <c r="HJ211" s="943"/>
      <c r="HK211" s="943"/>
      <c r="HL211" s="943"/>
      <c r="HM211" s="942"/>
      <c r="HN211" s="943"/>
      <c r="HO211" s="886"/>
      <c r="HR211" s="944"/>
      <c r="HT211" s="944"/>
      <c r="HV211" s="944"/>
      <c r="HX211" s="944"/>
      <c r="HY211" s="945"/>
      <c r="HZ211" s="944"/>
      <c r="IA211" s="945"/>
      <c r="IB211" s="944"/>
      <c r="IC211" s="945"/>
      <c r="ID211" s="944"/>
      <c r="IE211" s="944"/>
      <c r="IF211" s="944"/>
      <c r="IH211" s="944"/>
      <c r="II211" s="892"/>
      <c r="IL211" s="944"/>
      <c r="IN211" s="944"/>
      <c r="IP211" s="944"/>
      <c r="IR211" s="944"/>
      <c r="IS211" s="945"/>
      <c r="IT211" s="944"/>
      <c r="IU211" s="945"/>
      <c r="IV211" s="944"/>
      <c r="IW211" s="945"/>
      <c r="IX211" s="944"/>
      <c r="IY211" s="944"/>
      <c r="IZ211" s="944"/>
      <c r="JB211" s="944"/>
      <c r="JC211" s="892"/>
      <c r="JF211" s="944"/>
      <c r="JH211" s="944"/>
      <c r="JJ211" s="944"/>
      <c r="JL211" s="944"/>
      <c r="JM211" s="945"/>
      <c r="JN211" s="944"/>
      <c r="JO211" s="945"/>
      <c r="JP211" s="944"/>
      <c r="JQ211" s="945"/>
      <c r="JR211" s="944"/>
      <c r="JS211" s="944"/>
      <c r="JT211" s="944"/>
      <c r="JV211" s="944"/>
      <c r="JW211" s="892"/>
      <c r="JZ211" s="944"/>
      <c r="KB211" s="944"/>
      <c r="KD211" s="944"/>
      <c r="KF211" s="944"/>
      <c r="KG211" s="945"/>
      <c r="KH211" s="944"/>
      <c r="KI211" s="945"/>
      <c r="KJ211" s="944"/>
      <c r="KK211" s="945"/>
      <c r="KL211" s="944"/>
      <c r="KM211" s="944"/>
      <c r="KN211" s="944"/>
      <c r="KP211" s="944"/>
      <c r="KQ211" s="892"/>
      <c r="KT211" s="944"/>
      <c r="KV211" s="944"/>
      <c r="KX211" s="944"/>
      <c r="KZ211" s="944"/>
      <c r="LA211" s="945"/>
      <c r="LB211" s="944"/>
      <c r="LC211" s="945"/>
      <c r="LD211" s="944"/>
      <c r="LE211" s="945"/>
      <c r="LF211" s="944"/>
      <c r="LG211" s="944"/>
      <c r="LH211" s="944"/>
      <c r="LJ211" s="944"/>
      <c r="LK211" s="892"/>
      <c r="LN211" s="944"/>
      <c r="LP211" s="944"/>
      <c r="LR211" s="944"/>
      <c r="LT211" s="944"/>
      <c r="LU211" s="945"/>
      <c r="LV211" s="944"/>
      <c r="LW211" s="945"/>
      <c r="LX211" s="944"/>
      <c r="LY211" s="945"/>
      <c r="LZ211" s="944"/>
      <c r="MA211" s="944"/>
      <c r="MB211" s="944"/>
      <c r="MD211" s="944"/>
      <c r="ME211" s="892"/>
      <c r="MH211" s="944"/>
      <c r="MJ211" s="944"/>
      <c r="ML211" s="944"/>
      <c r="MN211" s="944"/>
      <c r="MO211" s="945"/>
      <c r="MP211" s="944"/>
      <c r="MQ211" s="945"/>
      <c r="MR211" s="944"/>
      <c r="MS211" s="945"/>
      <c r="MT211" s="944"/>
      <c r="MU211" s="944"/>
      <c r="MV211" s="944"/>
      <c r="MX211" s="944"/>
      <c r="MY211" s="892"/>
      <c r="NB211" s="944"/>
      <c r="ND211" s="944"/>
      <c r="NF211" s="944"/>
      <c r="NH211" s="944"/>
      <c r="NI211" s="945"/>
      <c r="NJ211" s="944"/>
      <c r="NK211" s="945"/>
      <c r="NL211" s="944"/>
      <c r="NM211" s="945"/>
      <c r="NN211" s="944"/>
      <c r="NO211" s="944"/>
      <c r="NP211" s="944"/>
      <c r="NR211" s="944"/>
      <c r="NS211" s="892"/>
      <c r="NV211" s="944"/>
      <c r="NX211" s="944"/>
      <c r="NZ211" s="944"/>
      <c r="OB211" s="944"/>
      <c r="OC211" s="945"/>
      <c r="OD211" s="944"/>
      <c r="OE211" s="945"/>
      <c r="OF211" s="944"/>
      <c r="OG211" s="945"/>
      <c r="OH211" s="944"/>
      <c r="OI211" s="944"/>
      <c r="OJ211" s="944"/>
      <c r="OL211" s="944"/>
      <c r="OM211" s="892"/>
      <c r="OP211" s="944"/>
      <c r="OR211" s="944"/>
      <c r="OT211" s="944"/>
      <c r="OV211" s="944"/>
      <c r="OW211" s="945"/>
      <c r="OX211" s="944"/>
      <c r="OY211" s="945"/>
      <c r="OZ211" s="944"/>
      <c r="PA211" s="945"/>
      <c r="PB211" s="944"/>
      <c r="PC211" s="944"/>
      <c r="PD211" s="944"/>
      <c r="PF211" s="944"/>
      <c r="PG211" s="892"/>
      <c r="PJ211" s="944"/>
      <c r="PL211" s="944"/>
      <c r="PN211" s="944"/>
      <c r="PP211" s="944"/>
      <c r="PQ211" s="945"/>
      <c r="PR211" s="944"/>
      <c r="PS211" s="945"/>
      <c r="PT211" s="944"/>
      <c r="PU211" s="945"/>
      <c r="PV211" s="944"/>
      <c r="PW211" s="944"/>
      <c r="PX211" s="944"/>
      <c r="PZ211" s="944"/>
      <c r="QA211" s="892"/>
      <c r="QD211" s="944"/>
      <c r="QF211" s="944"/>
      <c r="QH211" s="944"/>
      <c r="QJ211" s="944"/>
      <c r="QK211" s="945"/>
      <c r="QL211" s="944"/>
      <c r="QM211" s="945"/>
      <c r="QN211" s="944"/>
      <c r="QO211" s="945"/>
      <c r="QP211" s="944"/>
      <c r="QQ211" s="944"/>
      <c r="QR211" s="944"/>
      <c r="QT211" s="944"/>
      <c r="QU211" s="892"/>
      <c r="RA211" s="785"/>
      <c r="RB211" s="785"/>
      <c r="RC211" s="891"/>
      <c r="RD211" s="891"/>
      <c r="RE211" s="891"/>
      <c r="RF211" s="891"/>
      <c r="RG211" s="891"/>
      <c r="RH211" s="891"/>
      <c r="RI211" s="891"/>
      <c r="RJ211" s="891"/>
      <c r="RK211" s="891"/>
      <c r="RL211" s="891"/>
      <c r="RM211" s="891"/>
      <c r="RN211" s="891"/>
      <c r="RO211" s="891"/>
      <c r="RP211" s="891"/>
      <c r="RQ211" s="891"/>
      <c r="RR211" s="891"/>
      <c r="RS211" s="891"/>
      <c r="RT211" s="891"/>
      <c r="RV211" s="891"/>
      <c r="RW211" s="891"/>
      <c r="RX211" s="891"/>
      <c r="RY211" s="891"/>
      <c r="RZ211" s="891"/>
      <c r="SA211" s="891"/>
      <c r="SB211" s="891"/>
      <c r="SC211" s="891"/>
      <c r="SD211" s="891"/>
      <c r="SE211" s="891"/>
      <c r="SG211" s="891"/>
      <c r="SH211" s="891"/>
      <c r="SI211" s="891"/>
      <c r="SJ211" s="891"/>
      <c r="SK211" s="891"/>
      <c r="SL211" s="891"/>
      <c r="SM211" s="891"/>
      <c r="SN211" s="891"/>
      <c r="SO211" s="891"/>
      <c r="SP211" s="891"/>
      <c r="SQ211" s="891"/>
      <c r="SR211" s="891"/>
      <c r="SS211" s="891"/>
      <c r="ST211" s="891"/>
      <c r="SU211" s="891"/>
      <c r="SV211" s="891"/>
      <c r="SW211" s="891"/>
      <c r="SX211" s="891"/>
      <c r="SY211" s="891"/>
      <c r="SZ211" s="891"/>
      <c r="TA211" s="891"/>
      <c r="TB211" s="891"/>
      <c r="TC211" s="891"/>
      <c r="TE211" s="891"/>
      <c r="TF211" s="891"/>
      <c r="TG211" s="891"/>
      <c r="TH211" s="891"/>
      <c r="TI211" s="891"/>
      <c r="TJ211" s="891"/>
      <c r="TK211" s="891"/>
      <c r="TL211" s="891"/>
      <c r="TM211" s="891"/>
      <c r="TN211" s="891"/>
      <c r="TP211" s="891"/>
      <c r="TQ211" s="891"/>
      <c r="TR211" s="891"/>
      <c r="TS211" s="891"/>
      <c r="TT211" s="891"/>
      <c r="TU211" s="891"/>
      <c r="TV211" s="891"/>
      <c r="TW211" s="891"/>
      <c r="TX211" s="891"/>
      <c r="TY211" s="891"/>
      <c r="TZ211" s="891"/>
      <c r="UA211" s="891"/>
      <c r="UB211" s="891"/>
      <c r="UC211" s="891"/>
      <c r="UD211" s="891"/>
      <c r="UE211" s="891"/>
      <c r="UF211" s="891"/>
      <c r="UG211" s="891"/>
      <c r="UH211" s="891"/>
      <c r="UI211" s="891"/>
      <c r="UJ211" s="891"/>
      <c r="UK211" s="891"/>
      <c r="UL211" s="891"/>
      <c r="UN211" s="891"/>
      <c r="UO211" s="891"/>
      <c r="UP211" s="891"/>
      <c r="UQ211" s="891"/>
      <c r="UR211" s="891"/>
      <c r="US211" s="891"/>
      <c r="UT211" s="891"/>
      <c r="UU211" s="891"/>
      <c r="UV211" s="891"/>
      <c r="UW211" s="891"/>
    </row>
    <row r="212" spans="1:569" s="645" customFormat="1" ht="12.75" outlineLevel="1">
      <c r="H212" s="932" t="s">
        <v>873</v>
      </c>
      <c r="I212" s="940">
        <f>IFERROR(I44/I9,0)</f>
        <v>0</v>
      </c>
      <c r="J212" s="941"/>
      <c r="K212" s="932"/>
      <c r="L212" s="932"/>
      <c r="O212" s="932"/>
      <c r="Q212" s="675">
        <f>IFERROR(Q45/Q9,0)</f>
        <v>0</v>
      </c>
      <c r="R212" s="675">
        <f>IFERROR(R45/R9,0)</f>
        <v>0</v>
      </c>
      <c r="S212" s="675">
        <f t="shared" ref="S212:AF212" si="2721">IFERROR(S44/S9,0)</f>
        <v>0</v>
      </c>
      <c r="T212" s="675">
        <f t="shared" si="2721"/>
        <v>0</v>
      </c>
      <c r="U212" s="675">
        <f t="shared" si="2721"/>
        <v>0</v>
      </c>
      <c r="V212" s="675">
        <f t="shared" si="2721"/>
        <v>0</v>
      </c>
      <c r="W212" s="675">
        <f>IFERROR(W45/W9,0)</f>
        <v>0</v>
      </c>
      <c r="X212" s="675">
        <f t="shared" si="2721"/>
        <v>0</v>
      </c>
      <c r="Y212" s="675">
        <f t="shared" si="2721"/>
        <v>0</v>
      </c>
      <c r="Z212" s="675">
        <f t="shared" si="2721"/>
        <v>0</v>
      </c>
      <c r="AA212" s="675">
        <f t="shared" si="2721"/>
        <v>0</v>
      </c>
      <c r="AB212" s="675">
        <f t="shared" si="2721"/>
        <v>0</v>
      </c>
      <c r="AC212" s="675">
        <f t="shared" si="2721"/>
        <v>0</v>
      </c>
      <c r="AD212" s="675">
        <f t="shared" si="2721"/>
        <v>0</v>
      </c>
      <c r="AE212" s="675">
        <f t="shared" si="2721"/>
        <v>0</v>
      </c>
      <c r="AF212" s="675">
        <f t="shared" si="2721"/>
        <v>0</v>
      </c>
      <c r="AH212" s="942"/>
      <c r="AI212" s="943"/>
      <c r="AJ212" s="942"/>
      <c r="AK212" s="943"/>
      <c r="AL212" s="942"/>
      <c r="AM212" s="943"/>
      <c r="AN212" s="942"/>
      <c r="AO212" s="943"/>
      <c r="AP212" s="943"/>
      <c r="AQ212" s="943"/>
      <c r="AR212" s="943"/>
      <c r="AS212" s="943"/>
      <c r="AT212" s="943"/>
      <c r="AU212" s="943"/>
      <c r="AV212" s="943"/>
      <c r="AW212" s="943"/>
      <c r="AX212" s="943"/>
      <c r="AY212" s="943"/>
      <c r="AZ212" s="943"/>
      <c r="BA212" s="943"/>
      <c r="BB212" s="943"/>
      <c r="BC212" s="942"/>
      <c r="BD212" s="943"/>
      <c r="BE212" s="886"/>
      <c r="BG212" s="942"/>
      <c r="BH212" s="943"/>
      <c r="BI212" s="942"/>
      <c r="BJ212" s="943"/>
      <c r="BK212" s="942"/>
      <c r="BL212" s="943"/>
      <c r="BM212" s="942"/>
      <c r="BN212" s="943"/>
      <c r="BO212" s="943"/>
      <c r="BP212" s="943"/>
      <c r="BQ212" s="943"/>
      <c r="BR212" s="943"/>
      <c r="BS212" s="943"/>
      <c r="BT212" s="943"/>
      <c r="BU212" s="943"/>
      <c r="BV212" s="943"/>
      <c r="BW212" s="942"/>
      <c r="BX212" s="943"/>
      <c r="BY212" s="886"/>
      <c r="CB212" s="944"/>
      <c r="CD212" s="944"/>
      <c r="CF212" s="944"/>
      <c r="CH212" s="944"/>
      <c r="CI212" s="945"/>
      <c r="CJ212" s="944"/>
      <c r="CK212" s="945"/>
      <c r="CL212" s="944"/>
      <c r="CM212" s="945"/>
      <c r="CN212" s="944"/>
      <c r="CO212" s="944"/>
      <c r="CP212" s="944"/>
      <c r="CQ212" s="944"/>
      <c r="CR212" s="944"/>
      <c r="CS212" s="946"/>
      <c r="CT212" s="944"/>
      <c r="CU212" s="944"/>
      <c r="CV212" s="946"/>
      <c r="CX212" s="944"/>
      <c r="CY212" s="892"/>
      <c r="DA212" s="942"/>
      <c r="DB212" s="943"/>
      <c r="DC212" s="942"/>
      <c r="DD212" s="943"/>
      <c r="DE212" s="942"/>
      <c r="DF212" s="943"/>
      <c r="DG212" s="942"/>
      <c r="DH212" s="943"/>
      <c r="DI212" s="943"/>
      <c r="DJ212" s="943"/>
      <c r="DK212" s="943"/>
      <c r="DL212" s="943"/>
      <c r="DM212" s="943"/>
      <c r="DN212" s="943"/>
      <c r="DO212" s="943"/>
      <c r="DP212" s="943"/>
      <c r="DQ212" s="942"/>
      <c r="DR212" s="943"/>
      <c r="DS212" s="886"/>
      <c r="DU212" s="947"/>
      <c r="DV212" s="948"/>
      <c r="DW212" s="947"/>
      <c r="DX212" s="948"/>
      <c r="DY212" s="947"/>
      <c r="DZ212" s="948"/>
      <c r="EA212" s="947"/>
      <c r="EB212" s="948"/>
      <c r="EC212" s="948"/>
      <c r="ED212" s="948"/>
      <c r="EE212" s="948"/>
      <c r="EF212" s="948"/>
      <c r="EG212" s="948"/>
      <c r="EH212" s="948"/>
      <c r="EI212" s="948"/>
      <c r="EJ212" s="948"/>
      <c r="EK212" s="947"/>
      <c r="EL212" s="948"/>
      <c r="EM212" s="895"/>
      <c r="EO212" s="947"/>
      <c r="EP212" s="948"/>
      <c r="EQ212" s="947"/>
      <c r="ER212" s="948"/>
      <c r="ES212" s="947"/>
      <c r="ET212" s="948"/>
      <c r="EU212" s="947"/>
      <c r="EV212" s="948"/>
      <c r="EW212" s="948"/>
      <c r="EX212" s="948"/>
      <c r="EY212" s="948"/>
      <c r="EZ212" s="948"/>
      <c r="FA212" s="948"/>
      <c r="FB212" s="948"/>
      <c r="FC212" s="948"/>
      <c r="FD212" s="948"/>
      <c r="FE212" s="947"/>
      <c r="FF212" s="948"/>
      <c r="FG212" s="892"/>
      <c r="FI212" s="942"/>
      <c r="FJ212" s="943"/>
      <c r="FK212" s="942"/>
      <c r="FL212" s="943"/>
      <c r="FM212" s="942"/>
      <c r="FN212" s="943"/>
      <c r="FO212" s="942"/>
      <c r="FP212" s="943"/>
      <c r="FQ212" s="943"/>
      <c r="FR212" s="943"/>
      <c r="FS212" s="943"/>
      <c r="FT212" s="943"/>
      <c r="FU212" s="943"/>
      <c r="FV212" s="943"/>
      <c r="FW212" s="943"/>
      <c r="FX212" s="943"/>
      <c r="FY212" s="942"/>
      <c r="FZ212" s="943"/>
      <c r="GA212" s="892"/>
      <c r="GC212" s="942"/>
      <c r="GD212" s="943"/>
      <c r="GE212" s="942"/>
      <c r="GF212" s="943"/>
      <c r="GG212" s="942"/>
      <c r="GH212" s="943"/>
      <c r="GI212" s="942"/>
      <c r="GJ212" s="943"/>
      <c r="GK212" s="943"/>
      <c r="GL212" s="943"/>
      <c r="GM212" s="943"/>
      <c r="GN212" s="943"/>
      <c r="GO212" s="943"/>
      <c r="GP212" s="943"/>
      <c r="GQ212" s="943"/>
      <c r="GR212" s="943"/>
      <c r="GS212" s="942"/>
      <c r="GT212" s="943"/>
      <c r="GU212" s="892"/>
      <c r="GW212" s="942"/>
      <c r="GX212" s="943"/>
      <c r="GY212" s="942"/>
      <c r="GZ212" s="943"/>
      <c r="HA212" s="942"/>
      <c r="HB212" s="943"/>
      <c r="HC212" s="942"/>
      <c r="HD212" s="943"/>
      <c r="HE212" s="943"/>
      <c r="HF212" s="943"/>
      <c r="HG212" s="943"/>
      <c r="HH212" s="943"/>
      <c r="HI212" s="943"/>
      <c r="HJ212" s="943"/>
      <c r="HK212" s="943"/>
      <c r="HL212" s="943"/>
      <c r="HM212" s="942"/>
      <c r="HN212" s="943"/>
      <c r="HO212" s="886"/>
      <c r="HR212" s="944"/>
      <c r="HT212" s="944"/>
      <c r="HV212" s="944"/>
      <c r="HX212" s="944"/>
      <c r="HY212" s="945"/>
      <c r="HZ212" s="944"/>
      <c r="IA212" s="945"/>
      <c r="IB212" s="944"/>
      <c r="IC212" s="945"/>
      <c r="ID212" s="944"/>
      <c r="IE212" s="944"/>
      <c r="IF212" s="944"/>
      <c r="IH212" s="944"/>
      <c r="II212" s="892"/>
      <c r="IL212" s="944"/>
      <c r="IN212" s="944"/>
      <c r="IP212" s="944"/>
      <c r="IR212" s="944"/>
      <c r="IS212" s="945"/>
      <c r="IT212" s="944"/>
      <c r="IU212" s="945"/>
      <c r="IV212" s="944"/>
      <c r="IW212" s="945"/>
      <c r="IX212" s="944"/>
      <c r="IY212" s="944"/>
      <c r="IZ212" s="944"/>
      <c r="JB212" s="944"/>
      <c r="JC212" s="892"/>
      <c r="JF212" s="944"/>
      <c r="JH212" s="944"/>
      <c r="JJ212" s="944"/>
      <c r="JL212" s="944"/>
      <c r="JM212" s="945"/>
      <c r="JN212" s="944"/>
      <c r="JO212" s="945"/>
      <c r="JP212" s="944"/>
      <c r="JQ212" s="945"/>
      <c r="JR212" s="944"/>
      <c r="JS212" s="944"/>
      <c r="JT212" s="944"/>
      <c r="JV212" s="944"/>
      <c r="JW212" s="892"/>
      <c r="JZ212" s="944"/>
      <c r="KB212" s="944"/>
      <c r="KD212" s="944"/>
      <c r="KF212" s="944"/>
      <c r="KG212" s="945"/>
      <c r="KH212" s="944"/>
      <c r="KI212" s="945"/>
      <c r="KJ212" s="944"/>
      <c r="KK212" s="945"/>
      <c r="KL212" s="944"/>
      <c r="KM212" s="944"/>
      <c r="KN212" s="944"/>
      <c r="KP212" s="944"/>
      <c r="KQ212" s="892"/>
      <c r="KT212" s="944"/>
      <c r="KV212" s="944"/>
      <c r="KX212" s="944"/>
      <c r="KZ212" s="944"/>
      <c r="LA212" s="945"/>
      <c r="LB212" s="944"/>
      <c r="LC212" s="945"/>
      <c r="LD212" s="944"/>
      <c r="LE212" s="945"/>
      <c r="LF212" s="944"/>
      <c r="LG212" s="944"/>
      <c r="LH212" s="944"/>
      <c r="LJ212" s="944"/>
      <c r="LK212" s="892"/>
      <c r="LN212" s="944"/>
      <c r="LP212" s="944"/>
      <c r="LR212" s="944"/>
      <c r="LT212" s="944"/>
      <c r="LU212" s="945"/>
      <c r="LV212" s="944"/>
      <c r="LW212" s="945"/>
      <c r="LX212" s="944"/>
      <c r="LY212" s="945"/>
      <c r="LZ212" s="944"/>
      <c r="MA212" s="944"/>
      <c r="MB212" s="944"/>
      <c r="MD212" s="944"/>
      <c r="ME212" s="892"/>
      <c r="MH212" s="944"/>
      <c r="MJ212" s="944"/>
      <c r="ML212" s="944"/>
      <c r="MN212" s="944"/>
      <c r="MO212" s="945"/>
      <c r="MP212" s="944"/>
      <c r="MQ212" s="945"/>
      <c r="MR212" s="944"/>
      <c r="MS212" s="945"/>
      <c r="MT212" s="944"/>
      <c r="MU212" s="944"/>
      <c r="MV212" s="944"/>
      <c r="MX212" s="944"/>
      <c r="MY212" s="892"/>
      <c r="NB212" s="944"/>
      <c r="ND212" s="944"/>
      <c r="NF212" s="944"/>
      <c r="NH212" s="944"/>
      <c r="NI212" s="945"/>
      <c r="NJ212" s="944"/>
      <c r="NK212" s="945"/>
      <c r="NL212" s="944"/>
      <c r="NM212" s="945"/>
      <c r="NN212" s="944"/>
      <c r="NO212" s="944"/>
      <c r="NP212" s="944"/>
      <c r="NR212" s="944"/>
      <c r="NS212" s="892"/>
      <c r="NV212" s="944"/>
      <c r="NX212" s="944"/>
      <c r="NZ212" s="944"/>
      <c r="OB212" s="944"/>
      <c r="OC212" s="945"/>
      <c r="OD212" s="944"/>
      <c r="OE212" s="945"/>
      <c r="OF212" s="944"/>
      <c r="OG212" s="945"/>
      <c r="OH212" s="944"/>
      <c r="OI212" s="944"/>
      <c r="OJ212" s="944"/>
      <c r="OL212" s="944"/>
      <c r="OM212" s="892"/>
      <c r="OP212" s="944"/>
      <c r="OR212" s="944"/>
      <c r="OT212" s="944"/>
      <c r="OV212" s="944"/>
      <c r="OW212" s="945"/>
      <c r="OX212" s="944"/>
      <c r="OY212" s="945"/>
      <c r="OZ212" s="944"/>
      <c r="PA212" s="945"/>
      <c r="PB212" s="944"/>
      <c r="PC212" s="944"/>
      <c r="PD212" s="944"/>
      <c r="PF212" s="944"/>
      <c r="PG212" s="892"/>
      <c r="PJ212" s="944"/>
      <c r="PL212" s="944"/>
      <c r="PN212" s="944"/>
      <c r="PP212" s="944"/>
      <c r="PQ212" s="945"/>
      <c r="PR212" s="944"/>
      <c r="PS212" s="945"/>
      <c r="PT212" s="944"/>
      <c r="PU212" s="945"/>
      <c r="PV212" s="944"/>
      <c r="PW212" s="944"/>
      <c r="PX212" s="944"/>
      <c r="PZ212" s="944"/>
      <c r="QA212" s="892"/>
      <c r="QD212" s="944"/>
      <c r="QF212" s="944"/>
      <c r="QH212" s="944"/>
      <c r="QJ212" s="944"/>
      <c r="QK212" s="945"/>
      <c r="QL212" s="944"/>
      <c r="QM212" s="945"/>
      <c r="QN212" s="944"/>
      <c r="QO212" s="945"/>
      <c r="QP212" s="944"/>
      <c r="QQ212" s="944"/>
      <c r="QR212" s="944"/>
      <c r="QT212" s="944"/>
      <c r="QU212" s="892"/>
      <c r="RA212" s="785"/>
      <c r="RB212" s="785"/>
      <c r="RC212" s="891"/>
      <c r="RD212" s="891"/>
      <c r="RE212" s="891"/>
      <c r="RF212" s="891"/>
      <c r="RG212" s="891"/>
      <c r="RH212" s="891"/>
      <c r="RI212" s="891"/>
      <c r="RJ212" s="891"/>
      <c r="RK212" s="891"/>
      <c r="RL212" s="891"/>
      <c r="RM212" s="891"/>
      <c r="RN212" s="891"/>
      <c r="RO212" s="891"/>
      <c r="RP212" s="891"/>
      <c r="RQ212" s="891"/>
      <c r="RR212" s="891"/>
      <c r="RS212" s="891"/>
      <c r="RT212" s="891"/>
      <c r="RV212" s="891"/>
      <c r="RW212" s="891"/>
      <c r="RX212" s="891"/>
      <c r="RY212" s="891"/>
      <c r="RZ212" s="891"/>
      <c r="SA212" s="891"/>
      <c r="SB212" s="891"/>
      <c r="SC212" s="891"/>
      <c r="SD212" s="891"/>
      <c r="SE212" s="891"/>
      <c r="SG212" s="891"/>
      <c r="SH212" s="891"/>
      <c r="SI212" s="891"/>
      <c r="SJ212" s="891"/>
      <c r="SK212" s="891"/>
      <c r="SL212" s="891"/>
      <c r="SM212" s="891"/>
      <c r="SN212" s="891"/>
      <c r="SO212" s="891"/>
      <c r="SP212" s="891"/>
      <c r="SQ212" s="891"/>
      <c r="SR212" s="891"/>
      <c r="SS212" s="891"/>
      <c r="ST212" s="891"/>
      <c r="SU212" s="891"/>
      <c r="SV212" s="891"/>
      <c r="SW212" s="891"/>
      <c r="SX212" s="891"/>
      <c r="SY212" s="891"/>
      <c r="SZ212" s="891"/>
      <c r="TA212" s="891"/>
      <c r="TB212" s="891"/>
      <c r="TC212" s="891"/>
      <c r="TE212" s="891"/>
      <c r="TF212" s="891"/>
      <c r="TG212" s="891"/>
      <c r="TH212" s="891"/>
      <c r="TI212" s="891"/>
      <c r="TJ212" s="891"/>
      <c r="TK212" s="891"/>
      <c r="TL212" s="891"/>
      <c r="TM212" s="891"/>
      <c r="TN212" s="891"/>
      <c r="TP212" s="891"/>
      <c r="TQ212" s="891"/>
      <c r="TR212" s="891"/>
      <c r="TS212" s="891"/>
      <c r="TT212" s="891"/>
      <c r="TU212" s="891"/>
      <c r="TV212" s="891"/>
      <c r="TW212" s="891"/>
      <c r="TX212" s="891"/>
      <c r="TY212" s="891"/>
      <c r="TZ212" s="891"/>
      <c r="UA212" s="891"/>
      <c r="UB212" s="891"/>
      <c r="UC212" s="891"/>
      <c r="UD212" s="891"/>
      <c r="UE212" s="891"/>
      <c r="UF212" s="891"/>
      <c r="UG212" s="891"/>
      <c r="UH212" s="891"/>
      <c r="UI212" s="891"/>
      <c r="UJ212" s="891"/>
      <c r="UK212" s="891"/>
      <c r="UL212" s="891"/>
      <c r="UN212" s="891"/>
      <c r="UO212" s="891"/>
      <c r="UP212" s="891"/>
      <c r="UQ212" s="891"/>
      <c r="UR212" s="891"/>
      <c r="US212" s="891"/>
      <c r="UT212" s="891"/>
      <c r="UU212" s="891"/>
      <c r="UV212" s="891"/>
      <c r="UW212" s="891"/>
    </row>
    <row r="213" spans="1:569" s="645" customFormat="1" ht="12.75" outlineLevel="1">
      <c r="H213" s="932" t="s">
        <v>874</v>
      </c>
      <c r="I213" s="940">
        <f>IFERROR((I128+I131)/I9,0)</f>
        <v>0</v>
      </c>
      <c r="J213" s="941"/>
      <c r="K213" s="932"/>
      <c r="L213" s="932"/>
      <c r="O213" s="932"/>
      <c r="Q213" s="675">
        <f t="shared" ref="Q213:AF213" si="2722">IFERROR((Q128+Q131)/Q9,0)</f>
        <v>0</v>
      </c>
      <c r="R213" s="675">
        <f t="shared" si="2722"/>
        <v>0</v>
      </c>
      <c r="S213" s="675">
        <f t="shared" si="2722"/>
        <v>0</v>
      </c>
      <c r="T213" s="675">
        <f t="shared" si="2722"/>
        <v>0</v>
      </c>
      <c r="U213" s="675">
        <f t="shared" si="2722"/>
        <v>0</v>
      </c>
      <c r="V213" s="675">
        <f t="shared" si="2722"/>
        <v>0</v>
      </c>
      <c r="W213" s="675">
        <f t="shared" si="2722"/>
        <v>0</v>
      </c>
      <c r="X213" s="675">
        <f t="shared" si="2722"/>
        <v>0</v>
      </c>
      <c r="Y213" s="675">
        <f t="shared" si="2722"/>
        <v>0</v>
      </c>
      <c r="Z213" s="675">
        <f t="shared" si="2722"/>
        <v>0</v>
      </c>
      <c r="AA213" s="675">
        <f t="shared" si="2722"/>
        <v>0</v>
      </c>
      <c r="AB213" s="675">
        <f t="shared" si="2722"/>
        <v>0</v>
      </c>
      <c r="AC213" s="675">
        <f t="shared" si="2722"/>
        <v>0</v>
      </c>
      <c r="AD213" s="675">
        <f t="shared" si="2722"/>
        <v>0</v>
      </c>
      <c r="AE213" s="675">
        <f t="shared" si="2722"/>
        <v>0</v>
      </c>
      <c r="AF213" s="675">
        <f t="shared" si="2722"/>
        <v>0</v>
      </c>
      <c r="AH213" s="942"/>
      <c r="AI213" s="943"/>
      <c r="AJ213" s="942"/>
      <c r="AK213" s="943"/>
      <c r="AL213" s="942"/>
      <c r="AM213" s="943"/>
      <c r="AN213" s="942"/>
      <c r="AO213" s="943"/>
      <c r="AP213" s="943"/>
      <c r="AQ213" s="943"/>
      <c r="AR213" s="943"/>
      <c r="AS213" s="943"/>
      <c r="AT213" s="943"/>
      <c r="AU213" s="943"/>
      <c r="AV213" s="943"/>
      <c r="AW213" s="943"/>
      <c r="AX213" s="943"/>
      <c r="AY213" s="943"/>
      <c r="AZ213" s="943"/>
      <c r="BA213" s="943"/>
      <c r="BB213" s="943"/>
      <c r="BC213" s="942"/>
      <c r="BD213" s="943"/>
      <c r="BE213" s="886"/>
      <c r="BG213" s="942"/>
      <c r="BH213" s="943"/>
      <c r="BI213" s="942"/>
      <c r="BJ213" s="943"/>
      <c r="BK213" s="942"/>
      <c r="BL213" s="943"/>
      <c r="BM213" s="942"/>
      <c r="BN213" s="943"/>
      <c r="BO213" s="943"/>
      <c r="BP213" s="943"/>
      <c r="BQ213" s="943"/>
      <c r="BR213" s="943"/>
      <c r="BS213" s="943"/>
      <c r="BT213" s="943"/>
      <c r="BU213" s="943"/>
      <c r="BV213" s="943"/>
      <c r="BW213" s="942"/>
      <c r="BX213" s="943"/>
      <c r="BY213" s="886"/>
      <c r="CB213" s="944"/>
      <c r="CD213" s="944"/>
      <c r="CF213" s="944"/>
      <c r="CH213" s="944"/>
      <c r="CI213" s="945"/>
      <c r="CJ213" s="944"/>
      <c r="CK213" s="945"/>
      <c r="CL213" s="944"/>
      <c r="CM213" s="945"/>
      <c r="CN213" s="944"/>
      <c r="CO213" s="944"/>
      <c r="CP213" s="944"/>
      <c r="CQ213" s="944"/>
      <c r="CR213" s="944"/>
      <c r="CS213" s="946"/>
      <c r="CT213" s="944"/>
      <c r="CU213" s="944"/>
      <c r="CV213" s="946"/>
      <c r="CX213" s="944"/>
      <c r="CY213" s="892"/>
      <c r="DA213" s="942"/>
      <c r="DB213" s="943"/>
      <c r="DC213" s="942"/>
      <c r="DD213" s="943"/>
      <c r="DE213" s="942"/>
      <c r="DF213" s="943"/>
      <c r="DG213" s="942"/>
      <c r="DH213" s="943"/>
      <c r="DI213" s="943"/>
      <c r="DJ213" s="943"/>
      <c r="DK213" s="943"/>
      <c r="DL213" s="943"/>
      <c r="DM213" s="943"/>
      <c r="DN213" s="943"/>
      <c r="DO213" s="943"/>
      <c r="DP213" s="943"/>
      <c r="DQ213" s="942"/>
      <c r="DR213" s="943"/>
      <c r="DS213" s="886"/>
      <c r="DU213" s="947"/>
      <c r="DV213" s="948"/>
      <c r="DW213" s="947"/>
      <c r="DX213" s="948"/>
      <c r="DY213" s="947"/>
      <c r="DZ213" s="948"/>
      <c r="EA213" s="947"/>
      <c r="EB213" s="948"/>
      <c r="EC213" s="948"/>
      <c r="ED213" s="948"/>
      <c r="EE213" s="948"/>
      <c r="EF213" s="948"/>
      <c r="EG213" s="948"/>
      <c r="EH213" s="948"/>
      <c r="EI213" s="948"/>
      <c r="EJ213" s="948"/>
      <c r="EK213" s="947"/>
      <c r="EL213" s="948"/>
      <c r="EM213" s="895"/>
      <c r="EO213" s="947"/>
      <c r="EP213" s="948"/>
      <c r="EQ213" s="947"/>
      <c r="ER213" s="948"/>
      <c r="ES213" s="947"/>
      <c r="ET213" s="948"/>
      <c r="EU213" s="947"/>
      <c r="EV213" s="948"/>
      <c r="EW213" s="948"/>
      <c r="EX213" s="948"/>
      <c r="EY213" s="948"/>
      <c r="EZ213" s="948"/>
      <c r="FA213" s="948"/>
      <c r="FB213" s="948"/>
      <c r="FC213" s="948"/>
      <c r="FD213" s="948"/>
      <c r="FE213" s="947"/>
      <c r="FF213" s="948"/>
      <c r="FG213" s="892"/>
      <c r="FI213" s="942"/>
      <c r="FJ213" s="943"/>
      <c r="FK213" s="942"/>
      <c r="FL213" s="943"/>
      <c r="FM213" s="942"/>
      <c r="FN213" s="943"/>
      <c r="FO213" s="942"/>
      <c r="FP213" s="943"/>
      <c r="FQ213" s="943"/>
      <c r="FR213" s="943"/>
      <c r="FS213" s="943"/>
      <c r="FT213" s="943"/>
      <c r="FU213" s="943"/>
      <c r="FV213" s="943"/>
      <c r="FW213" s="943"/>
      <c r="FX213" s="943"/>
      <c r="FY213" s="942"/>
      <c r="FZ213" s="943"/>
      <c r="GA213" s="892"/>
      <c r="GC213" s="942"/>
      <c r="GD213" s="943"/>
      <c r="GE213" s="942"/>
      <c r="GF213" s="943"/>
      <c r="GG213" s="942"/>
      <c r="GH213" s="943"/>
      <c r="GI213" s="942"/>
      <c r="GJ213" s="943"/>
      <c r="GK213" s="943"/>
      <c r="GL213" s="943"/>
      <c r="GM213" s="943"/>
      <c r="GN213" s="943"/>
      <c r="GO213" s="943"/>
      <c r="GP213" s="943"/>
      <c r="GQ213" s="943"/>
      <c r="GR213" s="943"/>
      <c r="GS213" s="942"/>
      <c r="GT213" s="943"/>
      <c r="GU213" s="892"/>
      <c r="GW213" s="942"/>
      <c r="GX213" s="943"/>
      <c r="GY213" s="942"/>
      <c r="GZ213" s="943"/>
      <c r="HA213" s="942"/>
      <c r="HB213" s="943"/>
      <c r="HC213" s="942"/>
      <c r="HD213" s="943"/>
      <c r="HE213" s="943"/>
      <c r="HF213" s="943"/>
      <c r="HG213" s="943"/>
      <c r="HH213" s="943"/>
      <c r="HI213" s="943"/>
      <c r="HJ213" s="943"/>
      <c r="HK213" s="943"/>
      <c r="HL213" s="943"/>
      <c r="HM213" s="942"/>
      <c r="HN213" s="943"/>
      <c r="HO213" s="886"/>
      <c r="HR213" s="944"/>
      <c r="HT213" s="944"/>
      <c r="HV213" s="944"/>
      <c r="HX213" s="944"/>
      <c r="HY213" s="945"/>
      <c r="HZ213" s="944"/>
      <c r="IA213" s="945"/>
      <c r="IB213" s="944"/>
      <c r="IC213" s="945"/>
      <c r="ID213" s="944"/>
      <c r="IE213" s="944"/>
      <c r="IF213" s="944"/>
      <c r="IH213" s="944"/>
      <c r="II213" s="892"/>
      <c r="IL213" s="944"/>
      <c r="IN213" s="944"/>
      <c r="IP213" s="944"/>
      <c r="IR213" s="944"/>
      <c r="IS213" s="945"/>
      <c r="IT213" s="944"/>
      <c r="IU213" s="945"/>
      <c r="IV213" s="944"/>
      <c r="IW213" s="945"/>
      <c r="IX213" s="944"/>
      <c r="IY213" s="944"/>
      <c r="IZ213" s="944"/>
      <c r="JB213" s="944"/>
      <c r="JC213" s="892"/>
      <c r="JF213" s="944"/>
      <c r="JH213" s="944"/>
      <c r="JJ213" s="944"/>
      <c r="JL213" s="944"/>
      <c r="JM213" s="945"/>
      <c r="JN213" s="944"/>
      <c r="JO213" s="945"/>
      <c r="JP213" s="944"/>
      <c r="JQ213" s="945"/>
      <c r="JR213" s="944"/>
      <c r="JS213" s="944"/>
      <c r="JT213" s="944"/>
      <c r="JV213" s="944"/>
      <c r="JW213" s="892"/>
      <c r="JZ213" s="944"/>
      <c r="KB213" s="944"/>
      <c r="KD213" s="944"/>
      <c r="KF213" s="944"/>
      <c r="KG213" s="945"/>
      <c r="KH213" s="944"/>
      <c r="KI213" s="945"/>
      <c r="KJ213" s="944"/>
      <c r="KK213" s="945"/>
      <c r="KL213" s="944"/>
      <c r="KM213" s="944"/>
      <c r="KN213" s="944"/>
      <c r="KP213" s="944"/>
      <c r="KQ213" s="892"/>
      <c r="KT213" s="944"/>
      <c r="KV213" s="944"/>
      <c r="KX213" s="944"/>
      <c r="KZ213" s="944"/>
      <c r="LA213" s="945"/>
      <c r="LB213" s="944"/>
      <c r="LC213" s="945"/>
      <c r="LD213" s="944"/>
      <c r="LE213" s="945"/>
      <c r="LF213" s="944"/>
      <c r="LG213" s="944"/>
      <c r="LH213" s="944"/>
      <c r="LJ213" s="944"/>
      <c r="LK213" s="892"/>
      <c r="LN213" s="944"/>
      <c r="LP213" s="944"/>
      <c r="LR213" s="944"/>
      <c r="LT213" s="944"/>
      <c r="LU213" s="945"/>
      <c r="LV213" s="944"/>
      <c r="LW213" s="945"/>
      <c r="LX213" s="944"/>
      <c r="LY213" s="945"/>
      <c r="LZ213" s="944"/>
      <c r="MA213" s="944"/>
      <c r="MB213" s="944"/>
      <c r="MD213" s="944"/>
      <c r="ME213" s="892"/>
      <c r="MH213" s="944"/>
      <c r="MJ213" s="944"/>
      <c r="ML213" s="944"/>
      <c r="MN213" s="944"/>
      <c r="MO213" s="945"/>
      <c r="MP213" s="944"/>
      <c r="MQ213" s="945"/>
      <c r="MR213" s="944"/>
      <c r="MS213" s="945"/>
      <c r="MT213" s="944"/>
      <c r="MU213" s="944"/>
      <c r="MV213" s="944"/>
      <c r="MX213" s="944"/>
      <c r="MY213" s="892"/>
      <c r="NB213" s="944"/>
      <c r="ND213" s="944"/>
      <c r="NF213" s="944"/>
      <c r="NH213" s="944"/>
      <c r="NI213" s="945"/>
      <c r="NJ213" s="944"/>
      <c r="NK213" s="945"/>
      <c r="NL213" s="944"/>
      <c r="NM213" s="945"/>
      <c r="NN213" s="944"/>
      <c r="NO213" s="944"/>
      <c r="NP213" s="944"/>
      <c r="NR213" s="944"/>
      <c r="NS213" s="892"/>
      <c r="NV213" s="944"/>
      <c r="NX213" s="944"/>
      <c r="NZ213" s="944"/>
      <c r="OB213" s="944"/>
      <c r="OC213" s="945"/>
      <c r="OD213" s="944"/>
      <c r="OE213" s="945"/>
      <c r="OF213" s="944"/>
      <c r="OG213" s="945"/>
      <c r="OH213" s="944"/>
      <c r="OI213" s="944"/>
      <c r="OJ213" s="944"/>
      <c r="OL213" s="944"/>
      <c r="OM213" s="892"/>
      <c r="OP213" s="944"/>
      <c r="OR213" s="944"/>
      <c r="OT213" s="944"/>
      <c r="OV213" s="944"/>
      <c r="OW213" s="945"/>
      <c r="OX213" s="944"/>
      <c r="OY213" s="945"/>
      <c r="OZ213" s="944"/>
      <c r="PA213" s="945"/>
      <c r="PB213" s="944"/>
      <c r="PC213" s="944"/>
      <c r="PD213" s="944"/>
      <c r="PF213" s="944"/>
      <c r="PG213" s="892"/>
      <c r="PJ213" s="944"/>
      <c r="PL213" s="944"/>
      <c r="PN213" s="944"/>
      <c r="PP213" s="944"/>
      <c r="PQ213" s="945"/>
      <c r="PR213" s="944"/>
      <c r="PS213" s="945"/>
      <c r="PT213" s="944"/>
      <c r="PU213" s="945"/>
      <c r="PV213" s="944"/>
      <c r="PW213" s="944"/>
      <c r="PX213" s="944"/>
      <c r="PZ213" s="944"/>
      <c r="QA213" s="892"/>
      <c r="QD213" s="944"/>
      <c r="QF213" s="944"/>
      <c r="QH213" s="944"/>
      <c r="QJ213" s="944"/>
      <c r="QK213" s="945"/>
      <c r="QL213" s="944"/>
      <c r="QM213" s="945"/>
      <c r="QN213" s="944"/>
      <c r="QO213" s="945"/>
      <c r="QP213" s="944"/>
      <c r="QQ213" s="944"/>
      <c r="QR213" s="944"/>
      <c r="QT213" s="944"/>
      <c r="QU213" s="892"/>
      <c r="RA213" s="785"/>
      <c r="RB213" s="785"/>
      <c r="RC213" s="891"/>
      <c r="RD213" s="891"/>
      <c r="RE213" s="891"/>
      <c r="RF213" s="891"/>
      <c r="RG213" s="891"/>
      <c r="RH213" s="891"/>
      <c r="RI213" s="891"/>
      <c r="RJ213" s="891"/>
      <c r="RK213" s="891"/>
      <c r="RL213" s="891"/>
      <c r="RM213" s="891"/>
      <c r="RN213" s="891"/>
      <c r="RO213" s="891"/>
      <c r="RP213" s="891"/>
      <c r="RQ213" s="891"/>
      <c r="RR213" s="891"/>
      <c r="RS213" s="891"/>
      <c r="RT213" s="891"/>
      <c r="RV213" s="891"/>
      <c r="RW213" s="891"/>
      <c r="RX213" s="891"/>
      <c r="RY213" s="891"/>
      <c r="RZ213" s="891"/>
      <c r="SA213" s="891"/>
      <c r="SB213" s="891"/>
      <c r="SC213" s="891"/>
      <c r="SD213" s="891"/>
      <c r="SE213" s="891"/>
      <c r="SG213" s="891"/>
      <c r="SH213" s="891"/>
      <c r="SI213" s="891"/>
      <c r="SJ213" s="891"/>
      <c r="SK213" s="891"/>
      <c r="SL213" s="891"/>
      <c r="SM213" s="891"/>
      <c r="SN213" s="891"/>
      <c r="SO213" s="891"/>
      <c r="SP213" s="891"/>
      <c r="SQ213" s="891"/>
      <c r="SR213" s="891"/>
      <c r="SS213" s="891"/>
      <c r="ST213" s="891"/>
      <c r="SU213" s="891"/>
      <c r="SV213" s="891"/>
      <c r="SW213" s="891"/>
      <c r="SX213" s="891"/>
      <c r="SY213" s="891"/>
      <c r="SZ213" s="891"/>
      <c r="TA213" s="891"/>
      <c r="TB213" s="891"/>
      <c r="TC213" s="891"/>
      <c r="TE213" s="891"/>
      <c r="TF213" s="891"/>
      <c r="TG213" s="891"/>
      <c r="TH213" s="891"/>
      <c r="TI213" s="891"/>
      <c r="TJ213" s="891"/>
      <c r="TK213" s="891"/>
      <c r="TL213" s="891"/>
      <c r="TM213" s="891"/>
      <c r="TN213" s="891"/>
      <c r="TP213" s="891"/>
      <c r="TQ213" s="891"/>
      <c r="TR213" s="891"/>
      <c r="TS213" s="891"/>
      <c r="TT213" s="891"/>
      <c r="TU213" s="891"/>
      <c r="TV213" s="891"/>
      <c r="TW213" s="891"/>
      <c r="TX213" s="891"/>
      <c r="TY213" s="891"/>
      <c r="TZ213" s="891"/>
      <c r="UA213" s="891"/>
      <c r="UB213" s="891"/>
      <c r="UC213" s="891"/>
      <c r="UD213" s="891"/>
      <c r="UE213" s="891"/>
      <c r="UF213" s="891"/>
      <c r="UG213" s="891"/>
      <c r="UH213" s="891"/>
      <c r="UI213" s="891"/>
      <c r="UJ213" s="891"/>
      <c r="UK213" s="891"/>
      <c r="UL213" s="891"/>
      <c r="UN213" s="891"/>
      <c r="UO213" s="891"/>
      <c r="UP213" s="891"/>
      <c r="UQ213" s="891"/>
      <c r="UR213" s="891"/>
      <c r="US213" s="891"/>
      <c r="UT213" s="891"/>
      <c r="UU213" s="891"/>
      <c r="UV213" s="891"/>
      <c r="UW213" s="891"/>
    </row>
    <row r="214" spans="1:569" s="645" customFormat="1" ht="12.75" outlineLevel="1">
      <c r="H214" s="932" t="s">
        <v>875</v>
      </c>
      <c r="I214" s="940">
        <f>IFERROR((I124+I125)/(I64+I65),0)</f>
        <v>1.1820506884501327</v>
      </c>
      <c r="J214" s="941"/>
      <c r="K214" s="932"/>
      <c r="L214" s="932"/>
      <c r="O214" s="932"/>
      <c r="Q214" s="675">
        <f t="shared" ref="Q214:AF214" si="2723">IFERROR((Q124+Q125)/(Q64+Q65),0)</f>
        <v>1.2303503544641941</v>
      </c>
      <c r="R214" s="675">
        <f t="shared" si="2723"/>
        <v>1.1752478413815157</v>
      </c>
      <c r="S214" s="675">
        <f t="shared" si="2723"/>
        <v>1.2776431384428959</v>
      </c>
      <c r="T214" s="675">
        <f t="shared" si="2723"/>
        <v>1.1353514003170528</v>
      </c>
      <c r="U214" s="675">
        <f t="shared" si="2723"/>
        <v>0</v>
      </c>
      <c r="V214" s="675">
        <f t="shared" si="2723"/>
        <v>0.5</v>
      </c>
      <c r="W214" s="675">
        <f t="shared" si="2723"/>
        <v>0.5</v>
      </c>
      <c r="X214" s="675">
        <f t="shared" si="2723"/>
        <v>0</v>
      </c>
      <c r="Y214" s="675">
        <f t="shared" si="2723"/>
        <v>0</v>
      </c>
      <c r="Z214" s="675">
        <f t="shared" si="2723"/>
        <v>0</v>
      </c>
      <c r="AA214" s="675">
        <f t="shared" si="2723"/>
        <v>0</v>
      </c>
      <c r="AB214" s="675">
        <f t="shared" si="2723"/>
        <v>0</v>
      </c>
      <c r="AC214" s="675">
        <f t="shared" si="2723"/>
        <v>0</v>
      </c>
      <c r="AD214" s="675">
        <f t="shared" si="2723"/>
        <v>0</v>
      </c>
      <c r="AE214" s="675">
        <f t="shared" si="2723"/>
        <v>0</v>
      </c>
      <c r="AF214" s="675">
        <f t="shared" si="2723"/>
        <v>0</v>
      </c>
      <c r="AH214" s="942"/>
      <c r="AI214" s="943"/>
      <c r="AJ214" s="942"/>
      <c r="AK214" s="943"/>
      <c r="AL214" s="942"/>
      <c r="AM214" s="943"/>
      <c r="AN214" s="942"/>
      <c r="AO214" s="943"/>
      <c r="AP214" s="943"/>
      <c r="AQ214" s="943"/>
      <c r="AR214" s="943"/>
      <c r="AS214" s="943"/>
      <c r="AT214" s="943"/>
      <c r="AU214" s="943"/>
      <c r="AV214" s="943"/>
      <c r="AW214" s="943"/>
      <c r="AX214" s="943"/>
      <c r="AY214" s="943"/>
      <c r="AZ214" s="943"/>
      <c r="BA214" s="943"/>
      <c r="BB214" s="943"/>
      <c r="BC214" s="942"/>
      <c r="BD214" s="943"/>
      <c r="BE214" s="886"/>
      <c r="BG214" s="942"/>
      <c r="BH214" s="943"/>
      <c r="BI214" s="942"/>
      <c r="BJ214" s="943"/>
      <c r="BK214" s="942"/>
      <c r="BL214" s="943"/>
      <c r="BM214" s="942"/>
      <c r="BN214" s="943"/>
      <c r="BO214" s="943"/>
      <c r="BP214" s="943"/>
      <c r="BQ214" s="943"/>
      <c r="BR214" s="943"/>
      <c r="BS214" s="943"/>
      <c r="BT214" s="943"/>
      <c r="BU214" s="943"/>
      <c r="BV214" s="943"/>
      <c r="BW214" s="942"/>
      <c r="BX214" s="943"/>
      <c r="BY214" s="886"/>
      <c r="CB214" s="944"/>
      <c r="CD214" s="944"/>
      <c r="CF214" s="944"/>
      <c r="CH214" s="944"/>
      <c r="CI214" s="945"/>
      <c r="CJ214" s="944"/>
      <c r="CK214" s="945"/>
      <c r="CL214" s="944"/>
      <c r="CM214" s="945"/>
      <c r="CN214" s="944"/>
      <c r="CO214" s="944"/>
      <c r="CP214" s="944"/>
      <c r="CQ214" s="944"/>
      <c r="CR214" s="944"/>
      <c r="CS214" s="946"/>
      <c r="CT214" s="944"/>
      <c r="CU214" s="944"/>
      <c r="CV214" s="946"/>
      <c r="CX214" s="944"/>
      <c r="CY214" s="892"/>
      <c r="DA214" s="942"/>
      <c r="DB214" s="943"/>
      <c r="DC214" s="942"/>
      <c r="DD214" s="943"/>
      <c r="DE214" s="942"/>
      <c r="DF214" s="943"/>
      <c r="DG214" s="942"/>
      <c r="DH214" s="943"/>
      <c r="DI214" s="943"/>
      <c r="DJ214" s="943"/>
      <c r="DK214" s="943"/>
      <c r="DL214" s="943"/>
      <c r="DM214" s="943"/>
      <c r="DN214" s="943"/>
      <c r="DO214" s="943"/>
      <c r="DP214" s="943"/>
      <c r="DQ214" s="942"/>
      <c r="DR214" s="943"/>
      <c r="DS214" s="886"/>
      <c r="DU214" s="947"/>
      <c r="DV214" s="948"/>
      <c r="DW214" s="947"/>
      <c r="DX214" s="948"/>
      <c r="DY214" s="947"/>
      <c r="DZ214" s="948"/>
      <c r="EA214" s="947"/>
      <c r="EB214" s="948"/>
      <c r="EC214" s="948"/>
      <c r="ED214" s="948"/>
      <c r="EE214" s="948"/>
      <c r="EF214" s="948"/>
      <c r="EG214" s="948"/>
      <c r="EH214" s="948"/>
      <c r="EI214" s="948"/>
      <c r="EJ214" s="948"/>
      <c r="EK214" s="947"/>
      <c r="EL214" s="948"/>
      <c r="EM214" s="895"/>
      <c r="EO214" s="947"/>
      <c r="EP214" s="948"/>
      <c r="EQ214" s="947"/>
      <c r="ER214" s="948"/>
      <c r="ES214" s="947"/>
      <c r="ET214" s="948"/>
      <c r="EU214" s="947"/>
      <c r="EV214" s="948"/>
      <c r="EW214" s="948"/>
      <c r="EX214" s="948"/>
      <c r="EY214" s="948"/>
      <c r="EZ214" s="948"/>
      <c r="FA214" s="948"/>
      <c r="FB214" s="948"/>
      <c r="FC214" s="948"/>
      <c r="FD214" s="948"/>
      <c r="FE214" s="947"/>
      <c r="FF214" s="948"/>
      <c r="FG214" s="892"/>
      <c r="FI214" s="942"/>
      <c r="FJ214" s="943"/>
      <c r="FK214" s="942"/>
      <c r="FL214" s="943"/>
      <c r="FM214" s="942"/>
      <c r="FN214" s="943"/>
      <c r="FO214" s="942"/>
      <c r="FP214" s="943"/>
      <c r="FQ214" s="943"/>
      <c r="FR214" s="943"/>
      <c r="FS214" s="943"/>
      <c r="FT214" s="943"/>
      <c r="FU214" s="943"/>
      <c r="FV214" s="943"/>
      <c r="FW214" s="943"/>
      <c r="FX214" s="943"/>
      <c r="FY214" s="942"/>
      <c r="FZ214" s="943"/>
      <c r="GA214" s="892"/>
      <c r="GC214" s="942"/>
      <c r="GD214" s="943"/>
      <c r="GE214" s="942"/>
      <c r="GF214" s="943"/>
      <c r="GG214" s="942"/>
      <c r="GH214" s="943"/>
      <c r="GI214" s="942"/>
      <c r="GJ214" s="943"/>
      <c r="GK214" s="943"/>
      <c r="GL214" s="943"/>
      <c r="GM214" s="943"/>
      <c r="GN214" s="943"/>
      <c r="GO214" s="943"/>
      <c r="GP214" s="943"/>
      <c r="GQ214" s="943"/>
      <c r="GR214" s="943"/>
      <c r="GS214" s="942"/>
      <c r="GT214" s="943"/>
      <c r="GU214" s="892"/>
      <c r="GW214" s="942"/>
      <c r="GX214" s="943"/>
      <c r="GY214" s="942"/>
      <c r="GZ214" s="943"/>
      <c r="HA214" s="942"/>
      <c r="HB214" s="943"/>
      <c r="HC214" s="942"/>
      <c r="HD214" s="943"/>
      <c r="HE214" s="943"/>
      <c r="HF214" s="943"/>
      <c r="HG214" s="943"/>
      <c r="HH214" s="943"/>
      <c r="HI214" s="943"/>
      <c r="HJ214" s="943"/>
      <c r="HK214" s="943"/>
      <c r="HL214" s="943"/>
      <c r="HM214" s="942"/>
      <c r="HN214" s="943"/>
      <c r="HO214" s="886"/>
      <c r="HR214" s="944"/>
      <c r="HT214" s="944"/>
      <c r="HV214" s="944"/>
      <c r="HX214" s="944"/>
      <c r="HY214" s="945"/>
      <c r="HZ214" s="944"/>
      <c r="IA214" s="945"/>
      <c r="IB214" s="944"/>
      <c r="IC214" s="945"/>
      <c r="ID214" s="944"/>
      <c r="IE214" s="944"/>
      <c r="IF214" s="944"/>
      <c r="IH214" s="944"/>
      <c r="II214" s="892"/>
      <c r="IL214" s="944"/>
      <c r="IN214" s="944"/>
      <c r="IP214" s="944"/>
      <c r="IR214" s="944"/>
      <c r="IS214" s="945"/>
      <c r="IT214" s="944"/>
      <c r="IU214" s="945"/>
      <c r="IV214" s="944"/>
      <c r="IW214" s="945"/>
      <c r="IX214" s="944"/>
      <c r="IY214" s="944"/>
      <c r="IZ214" s="944"/>
      <c r="JB214" s="944"/>
      <c r="JC214" s="892"/>
      <c r="JF214" s="944"/>
      <c r="JH214" s="944"/>
      <c r="JJ214" s="944"/>
      <c r="JL214" s="944"/>
      <c r="JM214" s="945"/>
      <c r="JN214" s="944"/>
      <c r="JO214" s="945"/>
      <c r="JP214" s="944"/>
      <c r="JQ214" s="945"/>
      <c r="JR214" s="944"/>
      <c r="JS214" s="944"/>
      <c r="JT214" s="944"/>
      <c r="JV214" s="944"/>
      <c r="JW214" s="892"/>
      <c r="JZ214" s="944"/>
      <c r="KB214" s="944"/>
      <c r="KD214" s="944"/>
      <c r="KF214" s="944"/>
      <c r="KG214" s="945"/>
      <c r="KH214" s="944"/>
      <c r="KI214" s="945"/>
      <c r="KJ214" s="944"/>
      <c r="KK214" s="945"/>
      <c r="KL214" s="944"/>
      <c r="KM214" s="944"/>
      <c r="KN214" s="944"/>
      <c r="KP214" s="944"/>
      <c r="KQ214" s="892"/>
      <c r="KT214" s="944"/>
      <c r="KV214" s="944"/>
      <c r="KX214" s="944"/>
      <c r="KZ214" s="944"/>
      <c r="LA214" s="945"/>
      <c r="LB214" s="944"/>
      <c r="LC214" s="945"/>
      <c r="LD214" s="944"/>
      <c r="LE214" s="945"/>
      <c r="LF214" s="944"/>
      <c r="LG214" s="944"/>
      <c r="LH214" s="944"/>
      <c r="LJ214" s="944"/>
      <c r="LK214" s="892"/>
      <c r="LN214" s="944"/>
      <c r="LP214" s="944"/>
      <c r="LR214" s="944"/>
      <c r="LT214" s="944"/>
      <c r="LU214" s="945"/>
      <c r="LV214" s="944"/>
      <c r="LW214" s="945"/>
      <c r="LX214" s="944"/>
      <c r="LY214" s="945"/>
      <c r="LZ214" s="944"/>
      <c r="MA214" s="944"/>
      <c r="MB214" s="944"/>
      <c r="MD214" s="944"/>
      <c r="ME214" s="892"/>
      <c r="MH214" s="944"/>
      <c r="MJ214" s="944"/>
      <c r="ML214" s="944"/>
      <c r="MN214" s="944"/>
      <c r="MO214" s="945"/>
      <c r="MP214" s="944"/>
      <c r="MQ214" s="945"/>
      <c r="MR214" s="944"/>
      <c r="MS214" s="945"/>
      <c r="MT214" s="944"/>
      <c r="MU214" s="944"/>
      <c r="MV214" s="944"/>
      <c r="MX214" s="944"/>
      <c r="MY214" s="892"/>
      <c r="NB214" s="944"/>
      <c r="ND214" s="944"/>
      <c r="NF214" s="944"/>
      <c r="NH214" s="944"/>
      <c r="NI214" s="945"/>
      <c r="NJ214" s="944"/>
      <c r="NK214" s="945"/>
      <c r="NL214" s="944"/>
      <c r="NM214" s="945"/>
      <c r="NN214" s="944"/>
      <c r="NO214" s="944"/>
      <c r="NP214" s="944"/>
      <c r="NR214" s="944"/>
      <c r="NS214" s="892"/>
      <c r="NV214" s="944"/>
      <c r="NX214" s="944"/>
      <c r="NZ214" s="944"/>
      <c r="OB214" s="944"/>
      <c r="OC214" s="945"/>
      <c r="OD214" s="944"/>
      <c r="OE214" s="945"/>
      <c r="OF214" s="944"/>
      <c r="OG214" s="945"/>
      <c r="OH214" s="944"/>
      <c r="OI214" s="944"/>
      <c r="OJ214" s="944"/>
      <c r="OL214" s="944"/>
      <c r="OM214" s="892"/>
      <c r="OP214" s="944"/>
      <c r="OR214" s="944"/>
      <c r="OT214" s="944"/>
      <c r="OV214" s="944"/>
      <c r="OW214" s="945"/>
      <c r="OX214" s="944"/>
      <c r="OY214" s="945"/>
      <c r="OZ214" s="944"/>
      <c r="PA214" s="945"/>
      <c r="PB214" s="944"/>
      <c r="PC214" s="944"/>
      <c r="PD214" s="944"/>
      <c r="PF214" s="944"/>
      <c r="PG214" s="892"/>
      <c r="PJ214" s="944"/>
      <c r="PL214" s="944"/>
      <c r="PN214" s="944"/>
      <c r="PP214" s="944"/>
      <c r="PQ214" s="945"/>
      <c r="PR214" s="944"/>
      <c r="PS214" s="945"/>
      <c r="PT214" s="944"/>
      <c r="PU214" s="945"/>
      <c r="PV214" s="944"/>
      <c r="PW214" s="944"/>
      <c r="PX214" s="944"/>
      <c r="PZ214" s="944"/>
      <c r="QA214" s="892"/>
      <c r="QD214" s="944"/>
      <c r="QF214" s="944"/>
      <c r="QH214" s="944"/>
      <c r="QJ214" s="944"/>
      <c r="QK214" s="945"/>
      <c r="QL214" s="944"/>
      <c r="QM214" s="945"/>
      <c r="QN214" s="944"/>
      <c r="QO214" s="945"/>
      <c r="QP214" s="944"/>
      <c r="QQ214" s="944"/>
      <c r="QR214" s="944"/>
      <c r="QT214" s="944"/>
      <c r="QU214" s="892"/>
      <c r="RA214" s="785"/>
      <c r="RB214" s="785"/>
      <c r="RC214" s="891"/>
      <c r="RD214" s="891"/>
      <c r="RE214" s="891"/>
      <c r="RF214" s="891"/>
      <c r="RG214" s="891"/>
      <c r="RH214" s="891"/>
      <c r="RI214" s="891"/>
      <c r="RJ214" s="891"/>
      <c r="RK214" s="891"/>
      <c r="RL214" s="891"/>
      <c r="RM214" s="891"/>
      <c r="RN214" s="891"/>
      <c r="RO214" s="891"/>
      <c r="RP214" s="891"/>
      <c r="RQ214" s="891"/>
      <c r="RR214" s="891"/>
      <c r="RS214" s="891"/>
      <c r="RT214" s="891"/>
      <c r="RV214" s="891"/>
      <c r="RW214" s="891"/>
      <c r="RX214" s="891"/>
      <c r="RY214" s="891"/>
      <c r="RZ214" s="891"/>
      <c r="SA214" s="891"/>
      <c r="SB214" s="891"/>
      <c r="SC214" s="891"/>
      <c r="SD214" s="891"/>
      <c r="SE214" s="891"/>
      <c r="SG214" s="891"/>
      <c r="SH214" s="891"/>
      <c r="SI214" s="891"/>
      <c r="SJ214" s="891"/>
      <c r="SK214" s="891"/>
      <c r="SL214" s="891"/>
      <c r="SM214" s="891"/>
      <c r="SN214" s="891"/>
      <c r="SO214" s="891"/>
      <c r="SP214" s="891"/>
      <c r="SQ214" s="891"/>
      <c r="SR214" s="891"/>
      <c r="SS214" s="891"/>
      <c r="ST214" s="891"/>
      <c r="SU214" s="891"/>
      <c r="SV214" s="891"/>
      <c r="SW214" s="891"/>
      <c r="SX214" s="891"/>
      <c r="SY214" s="891"/>
      <c r="SZ214" s="891"/>
      <c r="TA214" s="891"/>
      <c r="TB214" s="891"/>
      <c r="TC214" s="891"/>
      <c r="TE214" s="891"/>
      <c r="TF214" s="891"/>
      <c r="TG214" s="891"/>
      <c r="TH214" s="891"/>
      <c r="TI214" s="891"/>
      <c r="TJ214" s="891"/>
      <c r="TK214" s="891"/>
      <c r="TL214" s="891"/>
      <c r="TM214" s="891"/>
      <c r="TN214" s="891"/>
      <c r="TP214" s="891"/>
      <c r="TQ214" s="891"/>
      <c r="TR214" s="891"/>
      <c r="TS214" s="891"/>
      <c r="TT214" s="891"/>
      <c r="TU214" s="891"/>
      <c r="TV214" s="891"/>
      <c r="TW214" s="891"/>
      <c r="TX214" s="891"/>
      <c r="TY214" s="891"/>
      <c r="TZ214" s="891"/>
      <c r="UA214" s="891"/>
      <c r="UB214" s="891"/>
      <c r="UC214" s="891"/>
      <c r="UD214" s="891"/>
      <c r="UE214" s="891"/>
      <c r="UF214" s="891"/>
      <c r="UG214" s="891"/>
      <c r="UH214" s="891"/>
      <c r="UI214" s="891"/>
      <c r="UJ214" s="891"/>
      <c r="UK214" s="891"/>
      <c r="UL214" s="891"/>
      <c r="UN214" s="891"/>
      <c r="UO214" s="891"/>
      <c r="UP214" s="891"/>
      <c r="UQ214" s="891"/>
      <c r="UR214" s="891"/>
      <c r="US214" s="891"/>
      <c r="UT214" s="891"/>
      <c r="UU214" s="891"/>
      <c r="UV214" s="891"/>
      <c r="UW214" s="891"/>
    </row>
    <row r="215" spans="1:569" s="645" customFormat="1" ht="12.75">
      <c r="H215" s="883"/>
      <c r="K215" s="883"/>
      <c r="L215" s="883"/>
      <c r="AH215" s="942"/>
      <c r="AI215" s="943"/>
      <c r="AJ215" s="942"/>
      <c r="AK215" s="943"/>
      <c r="AL215" s="942"/>
      <c r="AM215" s="943"/>
      <c r="AN215" s="942"/>
      <c r="AO215" s="943"/>
      <c r="AP215" s="943"/>
      <c r="AQ215" s="943"/>
      <c r="AR215" s="943"/>
      <c r="AS215" s="943"/>
      <c r="AT215" s="943"/>
      <c r="AU215" s="943"/>
      <c r="AV215" s="943"/>
      <c r="AW215" s="943"/>
      <c r="AX215" s="943"/>
      <c r="AY215" s="943"/>
      <c r="AZ215" s="943"/>
      <c r="BA215" s="943"/>
      <c r="BB215" s="943"/>
      <c r="BC215" s="942"/>
      <c r="BD215" s="943"/>
      <c r="BE215" s="886"/>
      <c r="BG215" s="942"/>
      <c r="BH215" s="943"/>
      <c r="BI215" s="942"/>
      <c r="BJ215" s="943"/>
      <c r="BK215" s="942"/>
      <c r="BL215" s="943"/>
      <c r="BM215" s="942"/>
      <c r="BN215" s="943"/>
      <c r="BO215" s="943"/>
      <c r="BP215" s="943"/>
      <c r="BQ215" s="943"/>
      <c r="BR215" s="943"/>
      <c r="BS215" s="943"/>
      <c r="BT215" s="943"/>
      <c r="BU215" s="943"/>
      <c r="BV215" s="943"/>
      <c r="BW215" s="942"/>
      <c r="BX215" s="943"/>
      <c r="BY215" s="886"/>
      <c r="CB215" s="944"/>
      <c r="CD215" s="944"/>
      <c r="CF215" s="944"/>
      <c r="CH215" s="944"/>
      <c r="CI215" s="945"/>
      <c r="CJ215" s="944"/>
      <c r="CK215" s="945"/>
      <c r="CL215" s="944"/>
      <c r="CM215" s="945"/>
      <c r="CN215" s="944"/>
      <c r="CO215" s="944"/>
      <c r="CP215" s="944"/>
      <c r="CQ215" s="944"/>
      <c r="CR215" s="944"/>
      <c r="CS215" s="946"/>
      <c r="CT215" s="944"/>
      <c r="CU215" s="944"/>
      <c r="CV215" s="946"/>
      <c r="CX215" s="944"/>
      <c r="CY215" s="892"/>
      <c r="DA215" s="942"/>
      <c r="DB215" s="943"/>
      <c r="DC215" s="942"/>
      <c r="DD215" s="943"/>
      <c r="DE215" s="942"/>
      <c r="DF215" s="943"/>
      <c r="DG215" s="942"/>
      <c r="DH215" s="943"/>
      <c r="DI215" s="943"/>
      <c r="DJ215" s="943"/>
      <c r="DK215" s="943"/>
      <c r="DL215" s="943"/>
      <c r="DM215" s="943"/>
      <c r="DN215" s="943"/>
      <c r="DO215" s="943"/>
      <c r="DP215" s="943"/>
      <c r="DQ215" s="942"/>
      <c r="DR215" s="943"/>
      <c r="DS215" s="886"/>
      <c r="DU215" s="947"/>
      <c r="DV215" s="948"/>
      <c r="DW215" s="947"/>
      <c r="DX215" s="948"/>
      <c r="DY215" s="947"/>
      <c r="DZ215" s="948"/>
      <c r="EA215" s="947"/>
      <c r="EB215" s="948"/>
      <c r="EC215" s="948"/>
      <c r="ED215" s="948"/>
      <c r="EE215" s="948"/>
      <c r="EF215" s="948"/>
      <c r="EG215" s="948"/>
      <c r="EH215" s="948"/>
      <c r="EI215" s="948"/>
      <c r="EJ215" s="948"/>
      <c r="EK215" s="947"/>
      <c r="EL215" s="948"/>
      <c r="EM215" s="895"/>
      <c r="EO215" s="947"/>
      <c r="EP215" s="948"/>
      <c r="EQ215" s="947"/>
      <c r="ER215" s="948"/>
      <c r="ES215" s="947"/>
      <c r="ET215" s="948"/>
      <c r="EU215" s="947"/>
      <c r="EV215" s="948"/>
      <c r="EW215" s="948"/>
      <c r="EX215" s="948"/>
      <c r="EY215" s="948"/>
      <c r="EZ215" s="948"/>
      <c r="FA215" s="948"/>
      <c r="FB215" s="948"/>
      <c r="FC215" s="948"/>
      <c r="FD215" s="948"/>
      <c r="FE215" s="947"/>
      <c r="FF215" s="948"/>
      <c r="FG215" s="892"/>
      <c r="FI215" s="942"/>
      <c r="FJ215" s="943"/>
      <c r="FK215" s="942"/>
      <c r="FL215" s="943"/>
      <c r="FM215" s="942"/>
      <c r="FN215" s="943"/>
      <c r="FO215" s="942"/>
      <c r="FP215" s="943"/>
      <c r="FQ215" s="943"/>
      <c r="FR215" s="943"/>
      <c r="FS215" s="943"/>
      <c r="FT215" s="943"/>
      <c r="FU215" s="943"/>
      <c r="FV215" s="943"/>
      <c r="FW215" s="943"/>
      <c r="FX215" s="943"/>
      <c r="FY215" s="942"/>
      <c r="FZ215" s="943"/>
      <c r="GA215" s="892"/>
      <c r="GC215" s="942"/>
      <c r="GD215" s="943"/>
      <c r="GE215" s="942"/>
      <c r="GF215" s="943"/>
      <c r="GG215" s="942"/>
      <c r="GH215" s="943"/>
      <c r="GI215" s="942"/>
      <c r="GJ215" s="943"/>
      <c r="GK215" s="943"/>
      <c r="GL215" s="943"/>
      <c r="GM215" s="943"/>
      <c r="GN215" s="943"/>
      <c r="GO215" s="943"/>
      <c r="GP215" s="943"/>
      <c r="GQ215" s="943"/>
      <c r="GR215" s="943"/>
      <c r="GS215" s="942"/>
      <c r="GT215" s="943"/>
      <c r="GU215" s="892"/>
      <c r="GW215" s="942"/>
      <c r="GX215" s="943"/>
      <c r="GY215" s="942"/>
      <c r="GZ215" s="943"/>
      <c r="HA215" s="942"/>
      <c r="HB215" s="943"/>
      <c r="HC215" s="942"/>
      <c r="HD215" s="943"/>
      <c r="HE215" s="943"/>
      <c r="HF215" s="943"/>
      <c r="HG215" s="943"/>
      <c r="HH215" s="943"/>
      <c r="HI215" s="943"/>
      <c r="HJ215" s="943"/>
      <c r="HK215" s="943"/>
      <c r="HL215" s="943"/>
      <c r="HM215" s="942"/>
      <c r="HN215" s="943"/>
      <c r="HO215" s="886"/>
      <c r="HR215" s="944"/>
      <c r="HT215" s="944"/>
      <c r="HV215" s="944"/>
      <c r="HX215" s="944"/>
      <c r="HY215" s="945"/>
      <c r="HZ215" s="944"/>
      <c r="IA215" s="945"/>
      <c r="IB215" s="944"/>
      <c r="IC215" s="945"/>
      <c r="ID215" s="944"/>
      <c r="IE215" s="944"/>
      <c r="IF215" s="944"/>
      <c r="IH215" s="944"/>
      <c r="II215" s="892"/>
      <c r="IL215" s="944"/>
      <c r="IN215" s="944"/>
      <c r="IP215" s="944"/>
      <c r="IR215" s="944"/>
      <c r="IS215" s="945"/>
      <c r="IT215" s="944"/>
      <c r="IU215" s="945"/>
      <c r="IV215" s="944"/>
      <c r="IW215" s="945"/>
      <c r="IX215" s="944"/>
      <c r="IY215" s="944"/>
      <c r="IZ215" s="944"/>
      <c r="JB215" s="944"/>
      <c r="JC215" s="892"/>
      <c r="JF215" s="944"/>
      <c r="JH215" s="944"/>
      <c r="JJ215" s="944"/>
      <c r="JL215" s="944"/>
      <c r="JM215" s="945"/>
      <c r="JN215" s="944"/>
      <c r="JO215" s="945"/>
      <c r="JP215" s="944"/>
      <c r="JQ215" s="945"/>
      <c r="JR215" s="944"/>
      <c r="JS215" s="944"/>
      <c r="JT215" s="944"/>
      <c r="JV215" s="944"/>
      <c r="JW215" s="892"/>
      <c r="JZ215" s="944"/>
      <c r="KB215" s="944"/>
      <c r="KD215" s="944"/>
      <c r="KF215" s="944"/>
      <c r="KG215" s="945"/>
      <c r="KH215" s="944"/>
      <c r="KI215" s="945"/>
      <c r="KJ215" s="944"/>
      <c r="KK215" s="945"/>
      <c r="KL215" s="944"/>
      <c r="KM215" s="944"/>
      <c r="KN215" s="944"/>
      <c r="KP215" s="944"/>
      <c r="KQ215" s="892"/>
      <c r="KT215" s="944"/>
      <c r="KV215" s="944"/>
      <c r="KX215" s="944"/>
      <c r="KZ215" s="944"/>
      <c r="LA215" s="945"/>
      <c r="LB215" s="944"/>
      <c r="LC215" s="945"/>
      <c r="LD215" s="944"/>
      <c r="LE215" s="945"/>
      <c r="LF215" s="944"/>
      <c r="LG215" s="944"/>
      <c r="LH215" s="944"/>
      <c r="LJ215" s="944"/>
      <c r="LK215" s="892"/>
      <c r="LN215" s="944"/>
      <c r="LP215" s="944"/>
      <c r="LR215" s="944"/>
      <c r="LT215" s="944"/>
      <c r="LU215" s="945"/>
      <c r="LV215" s="944"/>
      <c r="LW215" s="945"/>
      <c r="LX215" s="944"/>
      <c r="LY215" s="945"/>
      <c r="LZ215" s="944"/>
      <c r="MA215" s="944"/>
      <c r="MB215" s="944"/>
      <c r="MD215" s="944"/>
      <c r="ME215" s="892"/>
      <c r="MH215" s="944"/>
      <c r="MJ215" s="944"/>
      <c r="ML215" s="944"/>
      <c r="MN215" s="944"/>
      <c r="MO215" s="945"/>
      <c r="MP215" s="944"/>
      <c r="MQ215" s="945"/>
      <c r="MR215" s="944"/>
      <c r="MS215" s="945"/>
      <c r="MT215" s="944"/>
      <c r="MU215" s="944"/>
      <c r="MV215" s="944"/>
      <c r="MX215" s="944"/>
      <c r="MY215" s="892"/>
      <c r="NB215" s="944"/>
      <c r="ND215" s="944"/>
      <c r="NF215" s="944"/>
      <c r="NH215" s="944"/>
      <c r="NI215" s="945"/>
      <c r="NJ215" s="944"/>
      <c r="NK215" s="945"/>
      <c r="NL215" s="944"/>
      <c r="NM215" s="945"/>
      <c r="NN215" s="944"/>
      <c r="NO215" s="944"/>
      <c r="NP215" s="944"/>
      <c r="NR215" s="944"/>
      <c r="NS215" s="892"/>
      <c r="NV215" s="944"/>
      <c r="NX215" s="944"/>
      <c r="NZ215" s="944"/>
      <c r="OB215" s="944"/>
      <c r="OC215" s="945"/>
      <c r="OD215" s="944"/>
      <c r="OE215" s="945"/>
      <c r="OF215" s="944"/>
      <c r="OG215" s="945"/>
      <c r="OH215" s="944"/>
      <c r="OI215" s="944"/>
      <c r="OJ215" s="944"/>
      <c r="OL215" s="944"/>
      <c r="OM215" s="892"/>
      <c r="OP215" s="944"/>
      <c r="OR215" s="944"/>
      <c r="OT215" s="944"/>
      <c r="OV215" s="944"/>
      <c r="OW215" s="945"/>
      <c r="OX215" s="944"/>
      <c r="OY215" s="945"/>
      <c r="OZ215" s="944"/>
      <c r="PA215" s="945"/>
      <c r="PB215" s="944"/>
      <c r="PC215" s="944"/>
      <c r="PD215" s="944"/>
      <c r="PF215" s="944"/>
      <c r="PG215" s="892"/>
      <c r="PJ215" s="944"/>
      <c r="PL215" s="944"/>
      <c r="PN215" s="944"/>
      <c r="PP215" s="944"/>
      <c r="PQ215" s="945"/>
      <c r="PR215" s="944"/>
      <c r="PS215" s="945"/>
      <c r="PT215" s="944"/>
      <c r="PU215" s="945"/>
      <c r="PV215" s="944"/>
      <c r="PW215" s="944"/>
      <c r="PX215" s="944"/>
      <c r="PZ215" s="944"/>
      <c r="QA215" s="892"/>
      <c r="QD215" s="944"/>
      <c r="QF215" s="944"/>
      <c r="QH215" s="944"/>
      <c r="QJ215" s="944"/>
      <c r="QK215" s="945"/>
      <c r="QL215" s="944"/>
      <c r="QM215" s="945"/>
      <c r="QN215" s="944"/>
      <c r="QO215" s="945"/>
      <c r="QP215" s="944"/>
      <c r="QQ215" s="944"/>
      <c r="QR215" s="944"/>
      <c r="QT215" s="944"/>
      <c r="QU215" s="892"/>
      <c r="RA215" s="785"/>
      <c r="RB215" s="785"/>
      <c r="RC215" s="891"/>
      <c r="RD215" s="891"/>
      <c r="RE215" s="891"/>
      <c r="RF215" s="891"/>
      <c r="RG215" s="891"/>
      <c r="RH215" s="891"/>
      <c r="RI215" s="891"/>
      <c r="RJ215" s="891"/>
      <c r="RK215" s="891"/>
      <c r="RL215" s="891"/>
      <c r="RM215" s="891"/>
      <c r="RN215" s="891"/>
      <c r="RO215" s="891"/>
      <c r="RP215" s="891"/>
      <c r="RQ215" s="891"/>
      <c r="RR215" s="891"/>
      <c r="RS215" s="891"/>
      <c r="RT215" s="891"/>
      <c r="RV215" s="891"/>
      <c r="RW215" s="891"/>
      <c r="RX215" s="891"/>
      <c r="RY215" s="891"/>
      <c r="RZ215" s="891"/>
      <c r="SA215" s="891"/>
      <c r="SB215" s="891"/>
      <c r="SC215" s="891"/>
      <c r="SD215" s="891"/>
      <c r="SE215" s="891"/>
      <c r="SG215" s="891"/>
      <c r="SH215" s="891"/>
      <c r="SI215" s="891"/>
      <c r="SJ215" s="891"/>
      <c r="SK215" s="891"/>
      <c r="SL215" s="891"/>
      <c r="SM215" s="891"/>
      <c r="SN215" s="891"/>
      <c r="SO215" s="891"/>
      <c r="SP215" s="891"/>
      <c r="SQ215" s="891"/>
      <c r="SR215" s="891"/>
      <c r="SS215" s="891"/>
      <c r="ST215" s="891"/>
      <c r="SU215" s="891"/>
      <c r="SV215" s="891"/>
      <c r="SW215" s="891"/>
      <c r="SX215" s="891"/>
      <c r="SY215" s="891"/>
      <c r="SZ215" s="891"/>
      <c r="TA215" s="891"/>
      <c r="TB215" s="891"/>
      <c r="TC215" s="891"/>
      <c r="TE215" s="891"/>
      <c r="TF215" s="891"/>
      <c r="TG215" s="891"/>
      <c r="TH215" s="891"/>
      <c r="TI215" s="891"/>
      <c r="TJ215" s="891"/>
      <c r="TK215" s="891"/>
      <c r="TL215" s="891"/>
      <c r="TM215" s="891"/>
      <c r="TN215" s="891"/>
      <c r="TP215" s="891"/>
      <c r="TQ215" s="891"/>
      <c r="TR215" s="891"/>
      <c r="TS215" s="891"/>
      <c r="TT215" s="891"/>
      <c r="TU215" s="891"/>
      <c r="TV215" s="891"/>
      <c r="TW215" s="891"/>
      <c r="TX215" s="891"/>
      <c r="TY215" s="891"/>
      <c r="TZ215" s="891"/>
      <c r="UA215" s="891"/>
      <c r="UB215" s="891"/>
      <c r="UC215" s="891"/>
      <c r="UD215" s="891"/>
      <c r="UE215" s="891"/>
      <c r="UF215" s="891"/>
      <c r="UG215" s="891"/>
      <c r="UH215" s="891"/>
      <c r="UI215" s="891"/>
      <c r="UJ215" s="891"/>
      <c r="UK215" s="891"/>
      <c r="UL215" s="891"/>
      <c r="UN215" s="891"/>
      <c r="UO215" s="891"/>
      <c r="UP215" s="891"/>
      <c r="UQ215" s="891"/>
      <c r="UR215" s="891"/>
      <c r="US215" s="891"/>
      <c r="UT215" s="891"/>
      <c r="UU215" s="891"/>
      <c r="UV215" s="891"/>
      <c r="UW215" s="891"/>
    </row>
    <row r="216" spans="1:569" s="645" customFormat="1" ht="12.75">
      <c r="C216" s="949" t="s">
        <v>876</v>
      </c>
      <c r="D216" s="950"/>
      <c r="E216" s="951"/>
      <c r="F216" s="951"/>
      <c r="G216" s="952"/>
      <c r="H216" s="953"/>
      <c r="I216" s="954">
        <f>SUM(N216:O216)</f>
        <v>0</v>
      </c>
      <c r="J216" s="955"/>
      <c r="K216" s="956"/>
      <c r="L216" s="956"/>
      <c r="N216" s="957">
        <f>SUMIF($Q$8:$AF$8, $T$8, Q216:AF216)</f>
        <v>0</v>
      </c>
      <c r="O216" s="958">
        <f>SUMIF($Q$8:$AF$8, $AB$8, Q216:AF216)</f>
        <v>0</v>
      </c>
      <c r="Q216" s="959"/>
      <c r="R216" s="959"/>
      <c r="S216" s="959"/>
      <c r="T216" s="959"/>
      <c r="U216" s="959"/>
      <c r="V216" s="959"/>
      <c r="W216" s="959"/>
      <c r="X216" s="959"/>
      <c r="Y216" s="959"/>
      <c r="Z216" s="959"/>
      <c r="AA216" s="959"/>
      <c r="AB216" s="959"/>
      <c r="AC216" s="959"/>
      <c r="AD216" s="959"/>
      <c r="AE216" s="959"/>
      <c r="AF216" s="959"/>
      <c r="AH216" s="657"/>
      <c r="AI216" s="658">
        <f>SUM(AI217:AI221)</f>
        <v>0</v>
      </c>
      <c r="AJ216" s="657"/>
      <c r="AK216" s="658">
        <f>SUM(AK217:AK221)</f>
        <v>0</v>
      </c>
      <c r="AL216" s="657"/>
      <c r="AM216" s="658">
        <f>SUM(AM217:AM221)</f>
        <v>0</v>
      </c>
      <c r="AN216" s="657"/>
      <c r="AO216" s="658">
        <f>SUM(AO217:AO221)</f>
        <v>0</v>
      </c>
      <c r="AP216" s="658"/>
      <c r="AQ216" s="658">
        <f>SUM(AQ217:AQ221)</f>
        <v>0</v>
      </c>
      <c r="AR216" s="658"/>
      <c r="AS216" s="658">
        <f>SUM(AS217:AS221)</f>
        <v>0</v>
      </c>
      <c r="AT216" s="658"/>
      <c r="AU216" s="658"/>
      <c r="AV216" s="658"/>
      <c r="AW216" s="658"/>
      <c r="AX216" s="658"/>
      <c r="AY216" s="658"/>
      <c r="AZ216" s="658">
        <f>SUM(AZ217:AZ221)</f>
        <v>0</v>
      </c>
      <c r="BA216" s="658">
        <f>SUM(BA217:BA221)</f>
        <v>0</v>
      </c>
      <c r="BB216" s="658">
        <f>SUM(BB217:BB221)</f>
        <v>0</v>
      </c>
      <c r="BC216" s="657"/>
      <c r="BD216" s="658"/>
      <c r="BE216" s="659"/>
      <c r="BG216" s="657"/>
      <c r="BH216" s="658">
        <f>SUM(BH217:BH221)</f>
        <v>0</v>
      </c>
      <c r="BI216" s="657"/>
      <c r="BJ216" s="658">
        <f>SUM(BJ217:BJ221)</f>
        <v>0</v>
      </c>
      <c r="BK216" s="657"/>
      <c r="BL216" s="658">
        <f>SUM(BL217:BL221)</f>
        <v>0</v>
      </c>
      <c r="BM216" s="657"/>
      <c r="BN216" s="658">
        <f>SUM(BN217:BN221)</f>
        <v>0</v>
      </c>
      <c r="BO216" s="658"/>
      <c r="BP216" s="658">
        <f>SUM(BP217:BP221)</f>
        <v>0</v>
      </c>
      <c r="BQ216" s="658"/>
      <c r="BR216" s="658">
        <f>SUM(BR217:BR221)</f>
        <v>0</v>
      </c>
      <c r="BS216" s="658"/>
      <c r="BT216" s="658">
        <f>SUM(BT217:BT221)</f>
        <v>0</v>
      </c>
      <c r="BU216" s="658">
        <f>SUM(BU217:BU221)</f>
        <v>0</v>
      </c>
      <c r="BV216" s="658">
        <f>SUM(BV217:BV221)</f>
        <v>0</v>
      </c>
      <c r="BW216" s="657"/>
      <c r="BX216" s="658"/>
      <c r="BY216" s="659"/>
      <c r="CA216" s="671"/>
      <c r="CB216" s="672">
        <f>SUM(CB217:CB221)</f>
        <v>0</v>
      </c>
      <c r="CC216" s="671"/>
      <c r="CD216" s="672">
        <f>SUM(CD217:CD221)</f>
        <v>0</v>
      </c>
      <c r="CE216" s="671"/>
      <c r="CF216" s="672">
        <f>SUM(CF217:CF221)</f>
        <v>0</v>
      </c>
      <c r="CG216" s="671"/>
      <c r="CH216" s="672">
        <f>SUM(CH217:CH221)</f>
        <v>0</v>
      </c>
      <c r="CI216" s="673"/>
      <c r="CJ216" s="672">
        <f>SUM(CJ217:CJ221)</f>
        <v>0</v>
      </c>
      <c r="CK216" s="673"/>
      <c r="CL216" s="672">
        <f>SUM(CL217:CL221)</f>
        <v>0</v>
      </c>
      <c r="CM216" s="673"/>
      <c r="CN216" s="672">
        <f t="shared" ref="CN216:CV216" si="2724">SUM(CN217:CN221)</f>
        <v>0</v>
      </c>
      <c r="CO216" s="672">
        <f t="shared" si="2724"/>
        <v>0</v>
      </c>
      <c r="CP216" s="672">
        <f t="shared" si="2724"/>
        <v>0</v>
      </c>
      <c r="CQ216" s="672">
        <f t="shared" si="2724"/>
        <v>0</v>
      </c>
      <c r="CR216" s="672">
        <f t="shared" si="2724"/>
        <v>0</v>
      </c>
      <c r="CS216" s="960">
        <f t="shared" si="2724"/>
        <v>0</v>
      </c>
      <c r="CT216" s="672">
        <f t="shared" si="2724"/>
        <v>0</v>
      </c>
      <c r="CU216" s="672">
        <f t="shared" si="2724"/>
        <v>0</v>
      </c>
      <c r="CV216" s="960">
        <f t="shared" si="2724"/>
        <v>0</v>
      </c>
      <c r="CW216" s="671"/>
      <c r="CX216" s="672"/>
      <c r="CY216" s="670"/>
      <c r="DA216" s="657"/>
      <c r="DB216" s="658">
        <f>SUM(DB217:DB221)</f>
        <v>0</v>
      </c>
      <c r="DC216" s="657"/>
      <c r="DD216" s="658">
        <f>SUM(DD217:DD221)</f>
        <v>0</v>
      </c>
      <c r="DE216" s="657"/>
      <c r="DF216" s="658">
        <f>SUM(DF217:DF221)</f>
        <v>0</v>
      </c>
      <c r="DG216" s="657"/>
      <c r="DH216" s="658">
        <f>SUM(DH217:DH221)</f>
        <v>0</v>
      </c>
      <c r="DI216" s="658"/>
      <c r="DJ216" s="658">
        <f>SUM(DJ217:DJ221)</f>
        <v>0</v>
      </c>
      <c r="DK216" s="658"/>
      <c r="DL216" s="658">
        <f>SUM(DL217:DL221)</f>
        <v>0</v>
      </c>
      <c r="DM216" s="658"/>
      <c r="DN216" s="658">
        <f>SUM(DN217:DN221)</f>
        <v>0</v>
      </c>
      <c r="DO216" s="658">
        <f>SUM(DO217:DO221)</f>
        <v>0</v>
      </c>
      <c r="DP216" s="658">
        <f>SUM(DP217:DP221)</f>
        <v>0</v>
      </c>
      <c r="DQ216" s="657"/>
      <c r="DR216" s="658"/>
      <c r="DS216" s="659"/>
      <c r="DU216" s="667"/>
      <c r="DV216" s="668">
        <f>SUM(DV217:DV221)</f>
        <v>0</v>
      </c>
      <c r="DW216" s="667"/>
      <c r="DX216" s="668">
        <f>SUM(DX217:DX221)</f>
        <v>0</v>
      </c>
      <c r="DY216" s="667"/>
      <c r="DZ216" s="668">
        <f>SUM(DZ217:DZ221)</f>
        <v>0</v>
      </c>
      <c r="EA216" s="667"/>
      <c r="EB216" s="668">
        <f>SUM(EB217:EB221)</f>
        <v>0</v>
      </c>
      <c r="EC216" s="668"/>
      <c r="ED216" s="668">
        <f>SUM(ED217:ED221)</f>
        <v>0</v>
      </c>
      <c r="EE216" s="668"/>
      <c r="EF216" s="668">
        <f>SUM(EF217:EF221)</f>
        <v>0</v>
      </c>
      <c r="EG216" s="668"/>
      <c r="EH216" s="668">
        <f>SUM(EH217:EH221)</f>
        <v>0</v>
      </c>
      <c r="EI216" s="668">
        <f>SUM(EI217:EI221)</f>
        <v>0</v>
      </c>
      <c r="EJ216" s="668">
        <f>SUM(EJ217:EJ221)</f>
        <v>0</v>
      </c>
      <c r="EK216" s="667"/>
      <c r="EL216" s="668"/>
      <c r="EM216" s="669"/>
      <c r="EO216" s="667"/>
      <c r="EP216" s="668">
        <f>SUM(EP217:EP221)</f>
        <v>0</v>
      </c>
      <c r="EQ216" s="667"/>
      <c r="ER216" s="668">
        <f>SUM(ER217:ER221)</f>
        <v>0</v>
      </c>
      <c r="ES216" s="667"/>
      <c r="ET216" s="668">
        <f>SUM(ET217:ET221)</f>
        <v>0</v>
      </c>
      <c r="EU216" s="667"/>
      <c r="EV216" s="668">
        <f>SUM(EV217:EV221)</f>
        <v>0</v>
      </c>
      <c r="EW216" s="668"/>
      <c r="EX216" s="668">
        <f>SUM(EX217:EX221)</f>
        <v>0</v>
      </c>
      <c r="EY216" s="668"/>
      <c r="EZ216" s="668">
        <f>SUM(EZ217:EZ221)</f>
        <v>0</v>
      </c>
      <c r="FA216" s="668"/>
      <c r="FB216" s="668">
        <f>SUM(FB217:FB221)</f>
        <v>0</v>
      </c>
      <c r="FC216" s="668">
        <f>SUM(FC217:FC221)</f>
        <v>0</v>
      </c>
      <c r="FD216" s="668">
        <f>SUM(FD217:FD221)</f>
        <v>0</v>
      </c>
      <c r="FE216" s="667"/>
      <c r="FF216" s="668"/>
      <c r="FG216" s="670"/>
      <c r="FI216" s="657"/>
      <c r="FJ216" s="658">
        <f>SUM(FJ217:FJ221)</f>
        <v>0</v>
      </c>
      <c r="FK216" s="657"/>
      <c r="FL216" s="658">
        <f>SUM(FL217:FL221)</f>
        <v>0</v>
      </c>
      <c r="FM216" s="657"/>
      <c r="FN216" s="658">
        <f>SUM(FN217:FN221)</f>
        <v>0</v>
      </c>
      <c r="FO216" s="657"/>
      <c r="FP216" s="658">
        <f>SUM(FP217:FP221)</f>
        <v>0</v>
      </c>
      <c r="FQ216" s="658"/>
      <c r="FR216" s="658">
        <f>SUM(FR217:FR221)</f>
        <v>0</v>
      </c>
      <c r="FS216" s="658"/>
      <c r="FT216" s="658">
        <f>SUM(FT217:FT221)</f>
        <v>0</v>
      </c>
      <c r="FU216" s="658"/>
      <c r="FV216" s="658">
        <f>SUM(FV217:FV221)</f>
        <v>0</v>
      </c>
      <c r="FW216" s="658">
        <f>SUM(FW217:FW221)</f>
        <v>0</v>
      </c>
      <c r="FX216" s="658">
        <f>SUM(FX217:FX221)</f>
        <v>0</v>
      </c>
      <c r="FY216" s="657"/>
      <c r="FZ216" s="658"/>
      <c r="GA216" s="670"/>
      <c r="GC216" s="657"/>
      <c r="GD216" s="658">
        <f>SUM(GD217:GD221)</f>
        <v>0</v>
      </c>
      <c r="GE216" s="657"/>
      <c r="GF216" s="658">
        <f>SUM(GF217:GF221)</f>
        <v>0</v>
      </c>
      <c r="GG216" s="657"/>
      <c r="GH216" s="658">
        <f>SUM(GH217:GH221)</f>
        <v>0</v>
      </c>
      <c r="GI216" s="657"/>
      <c r="GJ216" s="658">
        <f>SUM(GJ217:GJ221)</f>
        <v>0</v>
      </c>
      <c r="GK216" s="658"/>
      <c r="GL216" s="658">
        <f>SUM(GL217:GL221)</f>
        <v>0</v>
      </c>
      <c r="GM216" s="658"/>
      <c r="GN216" s="658">
        <f>SUM(GN217:GN221)</f>
        <v>0</v>
      </c>
      <c r="GO216" s="658"/>
      <c r="GP216" s="658">
        <f>SUM(GP217:GP221)</f>
        <v>0</v>
      </c>
      <c r="GQ216" s="658">
        <f>SUM(GQ217:GQ221)</f>
        <v>0</v>
      </c>
      <c r="GR216" s="658">
        <f>SUM(GR217:GR221)</f>
        <v>0</v>
      </c>
      <c r="GS216" s="657"/>
      <c r="GT216" s="658"/>
      <c r="GU216" s="670"/>
      <c r="GW216" s="657"/>
      <c r="GX216" s="658">
        <f>SUM(GX217:GX221)</f>
        <v>0</v>
      </c>
      <c r="GY216" s="657"/>
      <c r="GZ216" s="658">
        <f>SUM(GZ217:GZ221)</f>
        <v>0</v>
      </c>
      <c r="HA216" s="657"/>
      <c r="HB216" s="658">
        <f>SUM(HB217:HB221)</f>
        <v>0</v>
      </c>
      <c r="HC216" s="657"/>
      <c r="HD216" s="658">
        <f>SUM(HD217:HD221)</f>
        <v>0</v>
      </c>
      <c r="HE216" s="658"/>
      <c r="HF216" s="658">
        <f>SUM(HF217:HF221)</f>
        <v>0</v>
      </c>
      <c r="HG216" s="658"/>
      <c r="HH216" s="658">
        <f>SUM(HH217:HH221)</f>
        <v>0</v>
      </c>
      <c r="HI216" s="658"/>
      <c r="HJ216" s="658">
        <f>SUM(HJ217:HJ221)</f>
        <v>0</v>
      </c>
      <c r="HK216" s="658">
        <f>SUM(HK217:HK221)</f>
        <v>0</v>
      </c>
      <c r="HL216" s="658">
        <f>SUM(HL217:HL221)</f>
        <v>0</v>
      </c>
      <c r="HM216" s="657"/>
      <c r="HN216" s="658"/>
      <c r="HO216" s="659"/>
      <c r="HQ216" s="671"/>
      <c r="HR216" s="672">
        <f>SUM(HR217:HR221)</f>
        <v>0</v>
      </c>
      <c r="HS216" s="671"/>
      <c r="HT216" s="672">
        <f>SUM(HT217:HT221)</f>
        <v>0</v>
      </c>
      <c r="HU216" s="671"/>
      <c r="HV216" s="672">
        <f>SUM(HV217:HV221)</f>
        <v>0</v>
      </c>
      <c r="HW216" s="671"/>
      <c r="HX216" s="672">
        <f>SUM(HX217:HX221)</f>
        <v>0</v>
      </c>
      <c r="HY216" s="673"/>
      <c r="HZ216" s="672">
        <f>SUM(HZ217:HZ221)</f>
        <v>0</v>
      </c>
      <c r="IA216" s="673"/>
      <c r="IB216" s="672">
        <f>SUM(IB217:IB221)</f>
        <v>0</v>
      </c>
      <c r="IC216" s="673"/>
      <c r="ID216" s="672">
        <f>SUM(ID217:ID221)</f>
        <v>0</v>
      </c>
      <c r="IE216" s="672">
        <f>SUM(IE217:IE221)</f>
        <v>0</v>
      </c>
      <c r="IF216" s="672">
        <f>SUM(IF217:IF221)</f>
        <v>0</v>
      </c>
      <c r="IG216" s="671"/>
      <c r="IH216" s="672"/>
      <c r="II216" s="670"/>
      <c r="IK216" s="671"/>
      <c r="IL216" s="672">
        <f>SUM(IL217:IL221)</f>
        <v>0</v>
      </c>
      <c r="IM216" s="671"/>
      <c r="IN216" s="672">
        <f>SUM(IN217:IN221)</f>
        <v>0</v>
      </c>
      <c r="IO216" s="671"/>
      <c r="IP216" s="672">
        <f>SUM(IP217:IP221)</f>
        <v>0</v>
      </c>
      <c r="IQ216" s="671"/>
      <c r="IR216" s="672">
        <f>SUM(IR217:IR221)</f>
        <v>0</v>
      </c>
      <c r="IS216" s="673"/>
      <c r="IT216" s="672">
        <f>SUM(IT217:IT221)</f>
        <v>0</v>
      </c>
      <c r="IU216" s="673"/>
      <c r="IV216" s="672">
        <f>SUM(IV217:IV221)</f>
        <v>0</v>
      </c>
      <c r="IW216" s="673"/>
      <c r="IX216" s="672">
        <f>SUM(IX217:IX221)</f>
        <v>0</v>
      </c>
      <c r="IY216" s="672">
        <f>SUM(IY217:IY221)</f>
        <v>0</v>
      </c>
      <c r="IZ216" s="672">
        <f>SUM(IZ217:IZ221)</f>
        <v>0</v>
      </c>
      <c r="JA216" s="671"/>
      <c r="JB216" s="672"/>
      <c r="JC216" s="670"/>
      <c r="JE216" s="671"/>
      <c r="JF216" s="672">
        <f>SUM(JF217:JF221)</f>
        <v>0</v>
      </c>
      <c r="JG216" s="671"/>
      <c r="JH216" s="672">
        <f>SUM(JH217:JH221)</f>
        <v>0</v>
      </c>
      <c r="JI216" s="671"/>
      <c r="JJ216" s="672">
        <f>SUM(JJ217:JJ221)</f>
        <v>0</v>
      </c>
      <c r="JK216" s="671"/>
      <c r="JL216" s="672">
        <f>SUM(JL217:JL221)</f>
        <v>0</v>
      </c>
      <c r="JM216" s="673"/>
      <c r="JN216" s="672">
        <f>SUM(JN217:JN221)</f>
        <v>0</v>
      </c>
      <c r="JO216" s="673"/>
      <c r="JP216" s="672">
        <f>SUM(JP217:JP221)</f>
        <v>0</v>
      </c>
      <c r="JQ216" s="673"/>
      <c r="JR216" s="672">
        <f>SUM(JR217:JR221)</f>
        <v>0</v>
      </c>
      <c r="JS216" s="672">
        <f>SUM(JS217:JS221)</f>
        <v>0</v>
      </c>
      <c r="JT216" s="672">
        <f>SUM(JT217:JT221)</f>
        <v>0</v>
      </c>
      <c r="JU216" s="671"/>
      <c r="JV216" s="672"/>
      <c r="JW216" s="670"/>
      <c r="JY216" s="671"/>
      <c r="JZ216" s="672">
        <f>SUM(JZ217:JZ221)</f>
        <v>0</v>
      </c>
      <c r="KA216" s="671"/>
      <c r="KB216" s="672">
        <f>SUM(KB217:KB221)</f>
        <v>0</v>
      </c>
      <c r="KC216" s="671"/>
      <c r="KD216" s="672">
        <f>SUM(KD217:KD221)</f>
        <v>0</v>
      </c>
      <c r="KE216" s="671"/>
      <c r="KF216" s="672">
        <f>SUM(KF217:KF221)</f>
        <v>0</v>
      </c>
      <c r="KG216" s="673"/>
      <c r="KH216" s="672">
        <f>SUM(KH217:KH221)</f>
        <v>0</v>
      </c>
      <c r="KI216" s="673"/>
      <c r="KJ216" s="672">
        <f>SUM(KJ217:KJ221)</f>
        <v>0</v>
      </c>
      <c r="KK216" s="673"/>
      <c r="KL216" s="672">
        <f>SUM(KL217:KL221)</f>
        <v>0</v>
      </c>
      <c r="KM216" s="672">
        <f>SUM(KM217:KM221)</f>
        <v>0</v>
      </c>
      <c r="KN216" s="672">
        <f>SUM(KN217:KN221)</f>
        <v>0</v>
      </c>
      <c r="KO216" s="671"/>
      <c r="KP216" s="672"/>
      <c r="KQ216" s="670"/>
      <c r="KS216" s="671"/>
      <c r="KT216" s="672">
        <f>SUM(KT217:KT221)</f>
        <v>0</v>
      </c>
      <c r="KU216" s="671"/>
      <c r="KV216" s="672">
        <f>SUM(KV217:KV221)</f>
        <v>0</v>
      </c>
      <c r="KW216" s="671"/>
      <c r="KX216" s="672">
        <f>SUM(KX217:KX221)</f>
        <v>0</v>
      </c>
      <c r="KY216" s="671"/>
      <c r="KZ216" s="672">
        <f>SUM(KZ217:KZ221)</f>
        <v>0</v>
      </c>
      <c r="LA216" s="673"/>
      <c r="LB216" s="672">
        <f>SUM(LB217:LB221)</f>
        <v>0</v>
      </c>
      <c r="LC216" s="673"/>
      <c r="LD216" s="672">
        <f>SUM(LD217:LD221)</f>
        <v>0</v>
      </c>
      <c r="LE216" s="673"/>
      <c r="LF216" s="672">
        <f>SUM(LF217:LF221)</f>
        <v>0</v>
      </c>
      <c r="LG216" s="672">
        <f>SUM(LG217:LG221)</f>
        <v>0</v>
      </c>
      <c r="LH216" s="672">
        <f>SUM(LH217:LH221)</f>
        <v>0</v>
      </c>
      <c r="LI216" s="671"/>
      <c r="LJ216" s="672"/>
      <c r="LK216" s="670"/>
      <c r="LM216" s="671"/>
      <c r="LN216" s="672">
        <f>SUM(LN217:LN221)</f>
        <v>0</v>
      </c>
      <c r="LO216" s="671"/>
      <c r="LP216" s="672">
        <f>SUM(LP217:LP221)</f>
        <v>0</v>
      </c>
      <c r="LQ216" s="671"/>
      <c r="LR216" s="672">
        <f>SUM(LR217:LR221)</f>
        <v>0</v>
      </c>
      <c r="LS216" s="671"/>
      <c r="LT216" s="672">
        <f>SUM(LT217:LT221)</f>
        <v>0</v>
      </c>
      <c r="LU216" s="673"/>
      <c r="LV216" s="672">
        <f>SUM(LV217:LV221)</f>
        <v>0</v>
      </c>
      <c r="LW216" s="673"/>
      <c r="LX216" s="672">
        <f>SUM(LX217:LX221)</f>
        <v>0</v>
      </c>
      <c r="LY216" s="673"/>
      <c r="LZ216" s="672">
        <f>SUM(LZ217:LZ221)</f>
        <v>0</v>
      </c>
      <c r="MA216" s="672">
        <f>SUM(MA217:MA221)</f>
        <v>0</v>
      </c>
      <c r="MB216" s="672">
        <f>SUM(MB217:MB221)</f>
        <v>0</v>
      </c>
      <c r="MC216" s="671"/>
      <c r="MD216" s="672"/>
      <c r="ME216" s="670"/>
      <c r="MG216" s="671"/>
      <c r="MH216" s="672">
        <f>SUM(MH217:MH221)</f>
        <v>0</v>
      </c>
      <c r="MI216" s="671"/>
      <c r="MJ216" s="672">
        <f>SUM(MJ217:MJ221)</f>
        <v>0</v>
      </c>
      <c r="MK216" s="671"/>
      <c r="ML216" s="672">
        <f>SUM(ML217:ML221)</f>
        <v>0</v>
      </c>
      <c r="MM216" s="671"/>
      <c r="MN216" s="672">
        <f>SUM(MN217:MN221)</f>
        <v>0</v>
      </c>
      <c r="MO216" s="673"/>
      <c r="MP216" s="672">
        <f>SUM(MP217:MP221)</f>
        <v>0</v>
      </c>
      <c r="MQ216" s="673"/>
      <c r="MR216" s="672">
        <f>SUM(MR217:MR221)</f>
        <v>0</v>
      </c>
      <c r="MS216" s="673"/>
      <c r="MT216" s="672">
        <f>SUM(MT217:MT221)</f>
        <v>0</v>
      </c>
      <c r="MU216" s="672">
        <f>SUM(MU217:MU221)</f>
        <v>0</v>
      </c>
      <c r="MV216" s="672">
        <f>SUM(MV217:MV221)</f>
        <v>0</v>
      </c>
      <c r="MW216" s="671"/>
      <c r="MX216" s="672"/>
      <c r="MY216" s="670"/>
      <c r="NA216" s="671"/>
      <c r="NB216" s="672">
        <f>SUM(NB217:NB221)</f>
        <v>0</v>
      </c>
      <c r="NC216" s="671"/>
      <c r="ND216" s="672">
        <f>SUM(ND217:ND221)</f>
        <v>0</v>
      </c>
      <c r="NE216" s="671"/>
      <c r="NF216" s="672">
        <f>SUM(NF217:NF221)</f>
        <v>0</v>
      </c>
      <c r="NG216" s="671"/>
      <c r="NH216" s="672">
        <f>SUM(NH217:NH221)</f>
        <v>0</v>
      </c>
      <c r="NI216" s="673"/>
      <c r="NJ216" s="672">
        <f>SUM(NJ217:NJ221)</f>
        <v>0</v>
      </c>
      <c r="NK216" s="673"/>
      <c r="NL216" s="672">
        <f>SUM(NL217:NL221)</f>
        <v>0</v>
      </c>
      <c r="NM216" s="673"/>
      <c r="NN216" s="672">
        <f>SUM(NN217:NN221)</f>
        <v>0</v>
      </c>
      <c r="NO216" s="672">
        <f>SUM(NO217:NO221)</f>
        <v>0</v>
      </c>
      <c r="NP216" s="672">
        <f>SUM(NP217:NP221)</f>
        <v>0</v>
      </c>
      <c r="NQ216" s="671"/>
      <c r="NR216" s="672"/>
      <c r="NS216" s="670"/>
      <c r="NU216" s="671"/>
      <c r="NV216" s="672">
        <f>SUM(NV217:NV221)</f>
        <v>0</v>
      </c>
      <c r="NW216" s="671"/>
      <c r="NX216" s="672">
        <f>SUM(NX217:NX221)</f>
        <v>0</v>
      </c>
      <c r="NY216" s="671"/>
      <c r="NZ216" s="672">
        <f>SUM(NZ217:NZ221)</f>
        <v>0</v>
      </c>
      <c r="OA216" s="671"/>
      <c r="OB216" s="672">
        <f>SUM(OB217:OB221)</f>
        <v>0</v>
      </c>
      <c r="OC216" s="673"/>
      <c r="OD216" s="672">
        <f>SUM(OD217:OD221)</f>
        <v>0</v>
      </c>
      <c r="OE216" s="673"/>
      <c r="OF216" s="672">
        <f>SUM(OF217:OF221)</f>
        <v>0</v>
      </c>
      <c r="OG216" s="673"/>
      <c r="OH216" s="672">
        <f>SUM(OH217:OH221)</f>
        <v>0</v>
      </c>
      <c r="OI216" s="672">
        <f>SUM(OI217:OI221)</f>
        <v>0</v>
      </c>
      <c r="OJ216" s="672">
        <f>SUM(OJ217:OJ221)</f>
        <v>0</v>
      </c>
      <c r="OK216" s="671"/>
      <c r="OL216" s="672"/>
      <c r="OM216" s="670"/>
      <c r="OO216" s="671"/>
      <c r="OP216" s="672">
        <f>SUM(OP217:OP221)</f>
        <v>0</v>
      </c>
      <c r="OQ216" s="671"/>
      <c r="OR216" s="672">
        <f>SUM(OR217:OR221)</f>
        <v>0</v>
      </c>
      <c r="OS216" s="671"/>
      <c r="OT216" s="672">
        <f>SUM(OT217:OT221)</f>
        <v>0</v>
      </c>
      <c r="OU216" s="671"/>
      <c r="OV216" s="672">
        <f>SUM(OV217:OV221)</f>
        <v>0</v>
      </c>
      <c r="OW216" s="673"/>
      <c r="OX216" s="672">
        <f>SUM(OX217:OX221)</f>
        <v>0</v>
      </c>
      <c r="OY216" s="673"/>
      <c r="OZ216" s="672">
        <f>SUM(OZ217:OZ221)</f>
        <v>0</v>
      </c>
      <c r="PA216" s="673"/>
      <c r="PB216" s="672">
        <f>SUM(PB217:PB221)</f>
        <v>0</v>
      </c>
      <c r="PC216" s="672">
        <f>SUM(PC217:PC221)</f>
        <v>0</v>
      </c>
      <c r="PD216" s="672">
        <f>SUM(PD217:PD221)</f>
        <v>0</v>
      </c>
      <c r="PE216" s="671"/>
      <c r="PF216" s="672"/>
      <c r="PG216" s="670"/>
      <c r="PI216" s="671"/>
      <c r="PJ216" s="672">
        <f>SUM(PJ217:PJ221)</f>
        <v>0</v>
      </c>
      <c r="PK216" s="671"/>
      <c r="PL216" s="672">
        <f>SUM(PL217:PL221)</f>
        <v>0</v>
      </c>
      <c r="PM216" s="671"/>
      <c r="PN216" s="672">
        <f>SUM(PN217:PN221)</f>
        <v>0</v>
      </c>
      <c r="PO216" s="671"/>
      <c r="PP216" s="672">
        <f>SUM(PP217:PP221)</f>
        <v>0</v>
      </c>
      <c r="PQ216" s="673"/>
      <c r="PR216" s="672">
        <f>SUM(PR217:PR221)</f>
        <v>0</v>
      </c>
      <c r="PS216" s="673"/>
      <c r="PT216" s="672">
        <f>SUM(PT217:PT221)</f>
        <v>0</v>
      </c>
      <c r="PU216" s="673"/>
      <c r="PV216" s="672">
        <f>SUM(PV217:PV221)</f>
        <v>0</v>
      </c>
      <c r="PW216" s="672">
        <f>SUM(PW217:PW221)</f>
        <v>0</v>
      </c>
      <c r="PX216" s="672">
        <f>SUM(PX217:PX221)</f>
        <v>0</v>
      </c>
      <c r="PY216" s="671"/>
      <c r="PZ216" s="672"/>
      <c r="QA216" s="670"/>
      <c r="QC216" s="671"/>
      <c r="QD216" s="672">
        <f>SUM(QD217:QD221)</f>
        <v>0</v>
      </c>
      <c r="QE216" s="671"/>
      <c r="QF216" s="672">
        <f>SUM(QF217:QF221)</f>
        <v>0</v>
      </c>
      <c r="QG216" s="671"/>
      <c r="QH216" s="672">
        <f>SUM(QH217:QH221)</f>
        <v>0</v>
      </c>
      <c r="QI216" s="671"/>
      <c r="QJ216" s="672">
        <f>SUM(QJ217:QJ221)</f>
        <v>0</v>
      </c>
      <c r="QK216" s="673"/>
      <c r="QL216" s="672">
        <f>SUM(QL217:QL221)</f>
        <v>0</v>
      </c>
      <c r="QM216" s="673"/>
      <c r="QN216" s="672">
        <f>SUM(QN217:QN221)</f>
        <v>0</v>
      </c>
      <c r="QO216" s="673"/>
      <c r="QP216" s="672">
        <f>SUM(QP217:QP221)</f>
        <v>0</v>
      </c>
      <c r="QQ216" s="672">
        <f>SUM(QQ217:QQ221)</f>
        <v>0</v>
      </c>
      <c r="QR216" s="672">
        <f>SUM(QR217:QR221)</f>
        <v>0</v>
      </c>
      <c r="QS216" s="671"/>
      <c r="QT216" s="672"/>
      <c r="QU216" s="670"/>
      <c r="RA216" s="785"/>
      <c r="RB216" s="785"/>
      <c r="RC216" s="891"/>
      <c r="RD216" s="891"/>
      <c r="RE216" s="891"/>
      <c r="RF216" s="891"/>
      <c r="RG216" s="891"/>
      <c r="RH216" s="891"/>
      <c r="RI216" s="891"/>
      <c r="RJ216" s="891"/>
      <c r="RK216" s="891"/>
      <c r="RL216" s="891"/>
      <c r="RM216" s="891"/>
      <c r="RN216" s="891"/>
      <c r="RO216" s="891"/>
      <c r="RP216" s="891"/>
      <c r="RQ216" s="891"/>
      <c r="RR216" s="891"/>
      <c r="RS216" s="891"/>
      <c r="RT216" s="891"/>
      <c r="RV216" s="891"/>
      <c r="RW216" s="891"/>
      <c r="RX216" s="891"/>
      <c r="RY216" s="891"/>
      <c r="RZ216" s="891"/>
      <c r="SA216" s="891"/>
      <c r="SB216" s="891"/>
      <c r="SC216" s="891"/>
      <c r="SD216" s="891"/>
      <c r="SE216" s="891"/>
      <c r="SG216" s="891"/>
      <c r="SH216" s="891"/>
      <c r="SI216" s="891"/>
      <c r="SJ216" s="891"/>
      <c r="SK216" s="891"/>
      <c r="SL216" s="891"/>
      <c r="SM216" s="891"/>
      <c r="SN216" s="891"/>
      <c r="SO216" s="891"/>
      <c r="SP216" s="891"/>
      <c r="SQ216" s="891"/>
      <c r="SR216" s="891"/>
      <c r="SS216" s="891"/>
      <c r="ST216" s="891"/>
      <c r="SU216" s="891"/>
      <c r="SV216" s="891"/>
      <c r="SW216" s="891"/>
      <c r="SX216" s="891"/>
      <c r="SY216" s="891"/>
      <c r="SZ216" s="891"/>
      <c r="TA216" s="891"/>
      <c r="TB216" s="891"/>
      <c r="TC216" s="891"/>
      <c r="TE216" s="891"/>
      <c r="TF216" s="891"/>
      <c r="TG216" s="891"/>
      <c r="TH216" s="891"/>
      <c r="TI216" s="891"/>
      <c r="TJ216" s="891"/>
      <c r="TK216" s="891"/>
      <c r="TL216" s="891"/>
      <c r="TM216" s="891"/>
      <c r="TN216" s="891"/>
      <c r="TP216" s="891"/>
      <c r="TQ216" s="891"/>
      <c r="TR216" s="891"/>
      <c r="TS216" s="891"/>
      <c r="TT216" s="891"/>
      <c r="TU216" s="891"/>
      <c r="TV216" s="891"/>
      <c r="TW216" s="891"/>
      <c r="TX216" s="891"/>
      <c r="TY216" s="891"/>
      <c r="TZ216" s="891"/>
      <c r="UA216" s="891"/>
      <c r="UB216" s="891"/>
      <c r="UC216" s="891"/>
      <c r="UD216" s="891"/>
      <c r="UE216" s="891"/>
      <c r="UF216" s="891"/>
      <c r="UG216" s="891"/>
      <c r="UH216" s="891"/>
      <c r="UI216" s="891"/>
      <c r="UJ216" s="891"/>
      <c r="UK216" s="891"/>
      <c r="UL216" s="891"/>
      <c r="UN216" s="891"/>
      <c r="UO216" s="891"/>
      <c r="UP216" s="891"/>
      <c r="UQ216" s="891"/>
      <c r="UR216" s="891"/>
      <c r="US216" s="891"/>
      <c r="UT216" s="891"/>
      <c r="UU216" s="891"/>
      <c r="UV216" s="891"/>
      <c r="UW216" s="891"/>
    </row>
    <row r="217" spans="1:569" s="645" customFormat="1" ht="12.75">
      <c r="A217" s="961"/>
      <c r="B217" s="962"/>
      <c r="C217" s="963" t="str">
        <f t="shared" ref="C217:I217" si="2725">C44</f>
        <v>PACBCA000010B</v>
      </c>
      <c r="D217" s="764">
        <f t="shared" si="2725"/>
        <v>0</v>
      </c>
      <c r="E217" s="796" t="str">
        <f t="shared" si="2725"/>
        <v>LEAN CONCRETE</v>
      </c>
      <c r="F217" s="802" t="str">
        <f t="shared" si="2725"/>
        <v>[UG] F'C = 15 MPA, W/CONSTRUCTION JOINT</v>
      </c>
      <c r="G217" s="796" t="str">
        <f t="shared" si="2725"/>
        <v>3.1.1</v>
      </c>
      <c r="H217" s="797" t="str">
        <f t="shared" si="2725"/>
        <v>M3</v>
      </c>
      <c r="I217" s="964">
        <f t="shared" si="2725"/>
        <v>508.23900000000003</v>
      </c>
      <c r="J217" s="965"/>
      <c r="K217" s="966"/>
      <c r="L217" s="966"/>
      <c r="N217" s="771">
        <f>SUMIF($Q$8:$AF$8,"Bd",Q217:AF217)</f>
        <v>508.23900000000003</v>
      </c>
      <c r="O217" s="772">
        <f>O44</f>
        <v>0</v>
      </c>
      <c r="Q217" s="967">
        <f>Q45</f>
        <v>169.72</v>
      </c>
      <c r="R217" s="967">
        <f>R45</f>
        <v>63.08</v>
      </c>
      <c r="S217" s="967">
        <f t="shared" ref="S217:AF217" si="2726">S44</f>
        <v>97.4</v>
      </c>
      <c r="T217" s="967">
        <f t="shared" si="2726"/>
        <v>148.5</v>
      </c>
      <c r="U217" s="967">
        <f t="shared" si="2726"/>
        <v>0</v>
      </c>
      <c r="V217" s="967">
        <f t="shared" si="2726"/>
        <v>19.396000000000001</v>
      </c>
      <c r="W217" s="967">
        <f>W45</f>
        <v>10.143000000000001</v>
      </c>
      <c r="X217" s="967">
        <f t="shared" si="2726"/>
        <v>0</v>
      </c>
      <c r="Y217" s="967">
        <f t="shared" si="2726"/>
        <v>0</v>
      </c>
      <c r="Z217" s="967">
        <f t="shared" si="2726"/>
        <v>0</v>
      </c>
      <c r="AA217" s="967">
        <f t="shared" si="2726"/>
        <v>0</v>
      </c>
      <c r="AB217" s="967">
        <f t="shared" si="2726"/>
        <v>0</v>
      </c>
      <c r="AC217" s="967">
        <f t="shared" si="2726"/>
        <v>0</v>
      </c>
      <c r="AD217" s="967">
        <f t="shared" si="2726"/>
        <v>0</v>
      </c>
      <c r="AE217" s="967">
        <f t="shared" si="2726"/>
        <v>0</v>
      </c>
      <c r="AF217" s="967">
        <f t="shared" si="2726"/>
        <v>0</v>
      </c>
      <c r="AH217" s="774"/>
      <c r="AI217" s="775">
        <f>IFERROR(AH217*$I217, 0)</f>
        <v>0</v>
      </c>
      <c r="AJ217" s="775"/>
      <c r="AK217" s="775"/>
      <c r="AL217" s="775"/>
      <c r="AM217" s="775"/>
      <c r="AN217" s="775"/>
      <c r="AO217" s="775"/>
      <c r="AP217" s="693">
        <f t="shared" ref="AP217:AP221" si="2727">SUM(AH217,AJ217,AL217,AN217)</f>
        <v>0</v>
      </c>
      <c r="AQ217" s="775">
        <f>IFERROR(AP217*$I217, 0)</f>
        <v>0</v>
      </c>
      <c r="AR217" s="693"/>
      <c r="AS217" s="775">
        <f>IFERROR(AR217*$I217, 0)</f>
        <v>0</v>
      </c>
      <c r="AT217" s="775"/>
      <c r="AU217" s="775"/>
      <c r="AV217" s="693">
        <f t="shared" ref="AV217:AV221" si="2728">SUM(AR217,AP217)</f>
        <v>0</v>
      </c>
      <c r="AW217" s="693"/>
      <c r="AX217" s="693"/>
      <c r="AY217" s="693"/>
      <c r="AZ217" s="775">
        <f>IFERROR(AV217*$I217, 0)</f>
        <v>0</v>
      </c>
      <c r="BA217" s="693">
        <f>IFERROR(AV217*$N217, 0)</f>
        <v>0</v>
      </c>
      <c r="BB217" s="693">
        <f>IFERROR(AV217*$O217, 0)</f>
        <v>0</v>
      </c>
      <c r="BC217" s="775"/>
      <c r="BD217" s="775"/>
      <c r="BE217" s="777"/>
      <c r="BG217" s="774"/>
      <c r="BH217" s="775">
        <f>IFERROR(BG217*$I217, 0)</f>
        <v>0</v>
      </c>
      <c r="BI217" s="775"/>
      <c r="BJ217" s="775"/>
      <c r="BK217" s="775"/>
      <c r="BL217" s="775"/>
      <c r="BM217" s="775"/>
      <c r="BN217" s="775"/>
      <c r="BO217" s="693">
        <f t="shared" ref="BO217:BO221" si="2729">SUM(BG217,BI217,BK217,BM217)</f>
        <v>0</v>
      </c>
      <c r="BP217" s="775">
        <f>IFERROR(BO217*$I217, 0)</f>
        <v>0</v>
      </c>
      <c r="BQ217" s="693"/>
      <c r="BR217" s="775">
        <f>IFERROR(BQ217*$I217, 0)</f>
        <v>0</v>
      </c>
      <c r="BS217" s="693">
        <f t="shared" ref="BS217:BS221" si="2730">SUM(BQ217,BO217)</f>
        <v>0</v>
      </c>
      <c r="BT217" s="775">
        <f>IFERROR(BS217*$I217, 0)</f>
        <v>0</v>
      </c>
      <c r="BU217" s="693">
        <f>IFERROR(BS217*$N217, 0)</f>
        <v>0</v>
      </c>
      <c r="BV217" s="693">
        <f>IFERROR(BS217*$O217, 0)</f>
        <v>0</v>
      </c>
      <c r="BW217" s="775"/>
      <c r="BX217" s="775"/>
      <c r="BY217" s="777"/>
      <c r="CA217" s="783"/>
      <c r="CB217" s="784">
        <f>IFERROR(CA217*$I217, 0)</f>
        <v>0</v>
      </c>
      <c r="CC217" s="835"/>
      <c r="CD217" s="784"/>
      <c r="CE217" s="835"/>
      <c r="CF217" s="784"/>
      <c r="CG217" s="835"/>
      <c r="CH217" s="784"/>
      <c r="CI217" s="707">
        <f t="shared" ref="CI217:CI221" si="2731">SUM(CA217,CC217,CE217,CG217)</f>
        <v>0</v>
      </c>
      <c r="CJ217" s="784">
        <f>IFERROR(CI217*$I217, 0)</f>
        <v>0</v>
      </c>
      <c r="CK217" s="968"/>
      <c r="CL217" s="784">
        <f>IFERROR(CK217*$I217, 0)</f>
        <v>0</v>
      </c>
      <c r="CM217" s="707">
        <f t="shared" ref="CM217:CM221" si="2732">SUM(CK217,CI217)</f>
        <v>0</v>
      </c>
      <c r="CN217" s="784">
        <f>IFERROR(CM217*$I217, 0)</f>
        <v>0</v>
      </c>
      <c r="CO217" s="706">
        <f t="shared" ref="CO217:CU221" si="2733">IFERROR(CM217*$N217, 0)</f>
        <v>0</v>
      </c>
      <c r="CP217" s="706">
        <f t="shared" si="2733"/>
        <v>0</v>
      </c>
      <c r="CQ217" s="706">
        <f t="shared" si="2733"/>
        <v>0</v>
      </c>
      <c r="CR217" s="706">
        <f t="shared" si="2733"/>
        <v>0</v>
      </c>
      <c r="CS217" s="960">
        <f t="shared" si="2733"/>
        <v>0</v>
      </c>
      <c r="CT217" s="706">
        <f t="shared" si="2733"/>
        <v>0</v>
      </c>
      <c r="CU217" s="706">
        <f t="shared" si="2733"/>
        <v>0</v>
      </c>
      <c r="CV217" s="960">
        <f>IFERROR(CM217*$O217, 0)</f>
        <v>0</v>
      </c>
      <c r="CW217" s="835"/>
      <c r="CX217" s="784"/>
      <c r="CY217" s="782"/>
      <c r="DA217" s="774"/>
      <c r="DB217" s="775">
        <f>IFERROR(DA217*$I217, 0)</f>
        <v>0</v>
      </c>
      <c r="DC217" s="775"/>
      <c r="DD217" s="775"/>
      <c r="DE217" s="775"/>
      <c r="DF217" s="775"/>
      <c r="DG217" s="775"/>
      <c r="DH217" s="775"/>
      <c r="DI217" s="693">
        <f t="shared" ref="DI217:DI221" si="2734">SUM(DA217,DC217,DE217,DG217)</f>
        <v>0</v>
      </c>
      <c r="DJ217" s="775">
        <f>IFERROR(DI217*$I217, 0)</f>
        <v>0</v>
      </c>
      <c r="DK217" s="693"/>
      <c r="DL217" s="775">
        <f>IFERROR(DK217*$I217, 0)</f>
        <v>0</v>
      </c>
      <c r="DM217" s="693">
        <f t="shared" ref="DM217:DM221" si="2735">SUM(DK217,DI217)</f>
        <v>0</v>
      </c>
      <c r="DN217" s="775">
        <f>IFERROR(DM217*$I217, 0)</f>
        <v>0</v>
      </c>
      <c r="DO217" s="693">
        <f>IFERROR(DM217*$N217, 0)</f>
        <v>0</v>
      </c>
      <c r="DP217" s="693">
        <f>IFERROR(DM217*$O217, 0)</f>
        <v>0</v>
      </c>
      <c r="DQ217" s="775"/>
      <c r="DR217" s="775"/>
      <c r="DS217" s="777"/>
      <c r="DU217" s="778"/>
      <c r="DV217" s="780">
        <f>IFERROR(DU217*$I217, 0)</f>
        <v>0</v>
      </c>
      <c r="DW217" s="780"/>
      <c r="DX217" s="780"/>
      <c r="DY217" s="780"/>
      <c r="DZ217" s="780"/>
      <c r="EA217" s="780"/>
      <c r="EB217" s="780"/>
      <c r="EC217" s="703">
        <f t="shared" ref="EC217:EC221" si="2736">SUM(DU217,DW217,DY217,EA217)</f>
        <v>0</v>
      </c>
      <c r="ED217" s="780">
        <f>IFERROR(EC217*$I217, 0)</f>
        <v>0</v>
      </c>
      <c r="EE217" s="703"/>
      <c r="EF217" s="780">
        <f>IFERROR(EE217*$I217, 0)</f>
        <v>0</v>
      </c>
      <c r="EG217" s="703">
        <f t="shared" ref="EG217:EG221" si="2737">SUM(EE217,EC217)</f>
        <v>0</v>
      </c>
      <c r="EH217" s="780">
        <f>IFERROR(EG217*$I217, 0)</f>
        <v>0</v>
      </c>
      <c r="EI217" s="703">
        <f>IFERROR(EG217*$N217, 0)</f>
        <v>0</v>
      </c>
      <c r="EJ217" s="703">
        <f>IFERROR(EG217*$O217, 0)</f>
        <v>0</v>
      </c>
      <c r="EK217" s="780"/>
      <c r="EL217" s="780"/>
      <c r="EM217" s="781"/>
      <c r="EO217" s="778"/>
      <c r="EP217" s="780">
        <f>IFERROR(EO217*$I217, 0)</f>
        <v>0</v>
      </c>
      <c r="EQ217" s="780"/>
      <c r="ER217" s="780"/>
      <c r="ES217" s="780"/>
      <c r="ET217" s="780"/>
      <c r="EU217" s="780"/>
      <c r="EV217" s="780"/>
      <c r="EW217" s="703">
        <f t="shared" ref="EW217:EW221" si="2738">SUM(EO217,EQ217,ES217,EU217)</f>
        <v>0</v>
      </c>
      <c r="EX217" s="780">
        <f>IFERROR(EW217*$I217, 0)</f>
        <v>0</v>
      </c>
      <c r="EY217" s="703"/>
      <c r="EZ217" s="780">
        <f>IFERROR(EY217*$I217, 0)</f>
        <v>0</v>
      </c>
      <c r="FA217" s="703">
        <f t="shared" ref="FA217:FA221" si="2739">SUM(EY217,EW217)</f>
        <v>0</v>
      </c>
      <c r="FB217" s="780">
        <f>IFERROR(FA217*$I217, 0)</f>
        <v>0</v>
      </c>
      <c r="FC217" s="703">
        <f>IFERROR(FA217*$N217, 0)</f>
        <v>0</v>
      </c>
      <c r="FD217" s="703">
        <f>IFERROR(FA217*$O217, 0)</f>
        <v>0</v>
      </c>
      <c r="FE217" s="780"/>
      <c r="FF217" s="780"/>
      <c r="FG217" s="782"/>
      <c r="FI217" s="774"/>
      <c r="FJ217" s="775">
        <f>IFERROR(FI217*$I217, 0)</f>
        <v>0</v>
      </c>
      <c r="FK217" s="775"/>
      <c r="FL217" s="775"/>
      <c r="FM217" s="775"/>
      <c r="FN217" s="775"/>
      <c r="FO217" s="775"/>
      <c r="FP217" s="775"/>
      <c r="FQ217" s="693">
        <f t="shared" ref="FQ217:FQ221" si="2740">SUM(FI217,FK217,FM217,FO217)</f>
        <v>0</v>
      </c>
      <c r="FR217" s="775">
        <f>IFERROR(FQ217*$I217, 0)</f>
        <v>0</v>
      </c>
      <c r="FS217" s="693"/>
      <c r="FT217" s="775">
        <f>IFERROR(FS217*$I217, 0)</f>
        <v>0</v>
      </c>
      <c r="FU217" s="693">
        <f t="shared" ref="FU217:FU221" si="2741">SUM(FS217,FQ217)</f>
        <v>0</v>
      </c>
      <c r="FV217" s="775">
        <f>IFERROR(FU217*$I217, 0)</f>
        <v>0</v>
      </c>
      <c r="FW217" s="693">
        <f>IFERROR(FU217*$N217, 0)</f>
        <v>0</v>
      </c>
      <c r="FX217" s="693">
        <f>IFERROR(FU217*$O217, 0)</f>
        <v>0</v>
      </c>
      <c r="FY217" s="775"/>
      <c r="FZ217" s="775"/>
      <c r="GA217" s="782"/>
      <c r="GC217" s="774"/>
      <c r="GD217" s="775">
        <f>IFERROR(GC217*$I217, 0)</f>
        <v>0</v>
      </c>
      <c r="GE217" s="775"/>
      <c r="GF217" s="775"/>
      <c r="GG217" s="775"/>
      <c r="GH217" s="775"/>
      <c r="GI217" s="775"/>
      <c r="GJ217" s="775"/>
      <c r="GK217" s="693">
        <f t="shared" ref="GK217:GK221" si="2742">SUM(GC217,GE217,GG217,GI217)</f>
        <v>0</v>
      </c>
      <c r="GL217" s="775">
        <f>IFERROR(GK217*$I217, 0)</f>
        <v>0</v>
      </c>
      <c r="GM217" s="693"/>
      <c r="GN217" s="775">
        <f>IFERROR(GM217*$I217, 0)</f>
        <v>0</v>
      </c>
      <c r="GO217" s="693">
        <f t="shared" ref="GO217:GO221" si="2743">SUM(GM217,GK217)</f>
        <v>0</v>
      </c>
      <c r="GP217" s="775">
        <f>IFERROR(GO217*$I217, 0)</f>
        <v>0</v>
      </c>
      <c r="GQ217" s="693">
        <f>IFERROR(GO217*$N217, 0)</f>
        <v>0</v>
      </c>
      <c r="GR217" s="693">
        <f>IFERROR(GO217*$O217, 0)</f>
        <v>0</v>
      </c>
      <c r="GS217" s="775"/>
      <c r="GT217" s="775"/>
      <c r="GU217" s="782"/>
      <c r="GW217" s="774"/>
      <c r="GX217" s="775">
        <f>IFERROR(GW217*$I217, 0)</f>
        <v>0</v>
      </c>
      <c r="GY217" s="775"/>
      <c r="GZ217" s="775"/>
      <c r="HA217" s="775"/>
      <c r="HB217" s="775"/>
      <c r="HC217" s="775"/>
      <c r="HD217" s="775"/>
      <c r="HE217" s="693">
        <f t="shared" ref="HE217:HE221" si="2744">SUM(GW217,GY217,HA217,HC217)</f>
        <v>0</v>
      </c>
      <c r="HF217" s="775">
        <f>IFERROR(HE217*$I217, 0)</f>
        <v>0</v>
      </c>
      <c r="HG217" s="693"/>
      <c r="HH217" s="775">
        <f>IFERROR(HG217*$I217, 0)</f>
        <v>0</v>
      </c>
      <c r="HI217" s="693">
        <f t="shared" ref="HI217:HI221" si="2745">SUM(HG217,HE217)</f>
        <v>0</v>
      </c>
      <c r="HJ217" s="775">
        <f>IFERROR(HI217*$I217, 0)</f>
        <v>0</v>
      </c>
      <c r="HK217" s="693">
        <f>IFERROR(HI217*$N217, 0)</f>
        <v>0</v>
      </c>
      <c r="HL217" s="693">
        <f>IFERROR(HI217*$O217, 0)</f>
        <v>0</v>
      </c>
      <c r="HM217" s="775"/>
      <c r="HN217" s="775"/>
      <c r="HO217" s="777"/>
      <c r="HQ217" s="783"/>
      <c r="HR217" s="784">
        <f>IFERROR(HQ217*$I217, 0)</f>
        <v>0</v>
      </c>
      <c r="HS217" s="835"/>
      <c r="HT217" s="784"/>
      <c r="HU217" s="835"/>
      <c r="HV217" s="784"/>
      <c r="HW217" s="835"/>
      <c r="HX217" s="784"/>
      <c r="HY217" s="707">
        <f t="shared" ref="HY217:HY221" si="2746">SUM(HQ217,HS217,HU217,HW217)</f>
        <v>0</v>
      </c>
      <c r="HZ217" s="784">
        <f>IFERROR(HY217*$I217, 0)</f>
        <v>0</v>
      </c>
      <c r="IA217" s="968"/>
      <c r="IB217" s="784">
        <f>IFERROR(IA217*$I217, 0)</f>
        <v>0</v>
      </c>
      <c r="IC217" s="707">
        <f t="shared" ref="IC217:IC221" si="2747">SUM(IA217,HY217)</f>
        <v>0</v>
      </c>
      <c r="ID217" s="784">
        <f>IFERROR(IC217*$I217, 0)</f>
        <v>0</v>
      </c>
      <c r="IE217" s="706">
        <f>IFERROR(IC217*$N217, 0)</f>
        <v>0</v>
      </c>
      <c r="IF217" s="706">
        <f>IFERROR(IC217*$O217, 0)</f>
        <v>0</v>
      </c>
      <c r="IG217" s="835"/>
      <c r="IH217" s="784"/>
      <c r="II217" s="782"/>
      <c r="IK217" s="783"/>
      <c r="IL217" s="784">
        <f>IFERROR(IK217*$I217, 0)</f>
        <v>0</v>
      </c>
      <c r="IM217" s="835"/>
      <c r="IN217" s="784"/>
      <c r="IO217" s="835"/>
      <c r="IP217" s="784"/>
      <c r="IQ217" s="835"/>
      <c r="IR217" s="784"/>
      <c r="IS217" s="707">
        <f t="shared" ref="IS217:IS221" si="2748">SUM(IK217,IM217,IO217,IQ217)</f>
        <v>0</v>
      </c>
      <c r="IT217" s="784">
        <f>IFERROR(IS217*$I217, 0)</f>
        <v>0</v>
      </c>
      <c r="IU217" s="968"/>
      <c r="IV217" s="784">
        <f>IFERROR(IU217*$I217, 0)</f>
        <v>0</v>
      </c>
      <c r="IW217" s="707">
        <f t="shared" ref="IW217:IW221" si="2749">SUM(IU217,IS217)</f>
        <v>0</v>
      </c>
      <c r="IX217" s="784">
        <f>IFERROR(IW217*$I217, 0)</f>
        <v>0</v>
      </c>
      <c r="IY217" s="706">
        <f>IFERROR(IW217*$N217, 0)</f>
        <v>0</v>
      </c>
      <c r="IZ217" s="706">
        <f>IFERROR(IW217*$O217, 0)</f>
        <v>0</v>
      </c>
      <c r="JA217" s="835"/>
      <c r="JB217" s="784"/>
      <c r="JC217" s="782"/>
      <c r="JE217" s="783"/>
      <c r="JF217" s="784">
        <f>IFERROR(JE217*$I217, 0)</f>
        <v>0</v>
      </c>
      <c r="JG217" s="835"/>
      <c r="JH217" s="784"/>
      <c r="JI217" s="835"/>
      <c r="JJ217" s="784"/>
      <c r="JK217" s="835"/>
      <c r="JL217" s="784"/>
      <c r="JM217" s="707">
        <f t="shared" ref="JM217:JM221" si="2750">SUM(JE217,JG217,JI217,JK217)</f>
        <v>0</v>
      </c>
      <c r="JN217" s="784">
        <f>IFERROR(JM217*$I217, 0)</f>
        <v>0</v>
      </c>
      <c r="JO217" s="968"/>
      <c r="JP217" s="784">
        <f>IFERROR(JO217*$I217, 0)</f>
        <v>0</v>
      </c>
      <c r="JQ217" s="707">
        <f t="shared" ref="JQ217:JQ221" si="2751">SUM(JO217,JM217)</f>
        <v>0</v>
      </c>
      <c r="JR217" s="784">
        <f>IFERROR(JQ217*$I217, 0)</f>
        <v>0</v>
      </c>
      <c r="JS217" s="706">
        <f>IFERROR(JQ217*$N217, 0)</f>
        <v>0</v>
      </c>
      <c r="JT217" s="706">
        <f>IFERROR(JQ217*$O217, 0)</f>
        <v>0</v>
      </c>
      <c r="JU217" s="835"/>
      <c r="JV217" s="784"/>
      <c r="JW217" s="782"/>
      <c r="JY217" s="783"/>
      <c r="JZ217" s="784">
        <f>IFERROR(JY217*$I217, 0)</f>
        <v>0</v>
      </c>
      <c r="KA217" s="835"/>
      <c r="KB217" s="784"/>
      <c r="KC217" s="835"/>
      <c r="KD217" s="784"/>
      <c r="KE217" s="835"/>
      <c r="KF217" s="784"/>
      <c r="KG217" s="707">
        <f t="shared" ref="KG217:KG221" si="2752">SUM(JY217,KA217,KC217,KE217)</f>
        <v>0</v>
      </c>
      <c r="KH217" s="784">
        <f>IFERROR(KG217*$I217, 0)</f>
        <v>0</v>
      </c>
      <c r="KI217" s="968"/>
      <c r="KJ217" s="784">
        <f>IFERROR(KI217*$I217, 0)</f>
        <v>0</v>
      </c>
      <c r="KK217" s="707">
        <f t="shared" ref="KK217:KK221" si="2753">SUM(KI217,KG217)</f>
        <v>0</v>
      </c>
      <c r="KL217" s="784">
        <f>IFERROR(KK217*$I217, 0)</f>
        <v>0</v>
      </c>
      <c r="KM217" s="706">
        <f>IFERROR(KK217*$N217, 0)</f>
        <v>0</v>
      </c>
      <c r="KN217" s="706">
        <f>IFERROR(KK217*$O217, 0)</f>
        <v>0</v>
      </c>
      <c r="KO217" s="835"/>
      <c r="KP217" s="784"/>
      <c r="KQ217" s="782"/>
      <c r="KS217" s="783"/>
      <c r="KT217" s="784">
        <f>IFERROR(KS217*$I217, 0)</f>
        <v>0</v>
      </c>
      <c r="KU217" s="835"/>
      <c r="KV217" s="784"/>
      <c r="KW217" s="835"/>
      <c r="KX217" s="784"/>
      <c r="KY217" s="835"/>
      <c r="KZ217" s="784"/>
      <c r="LA217" s="707">
        <f t="shared" ref="LA217:LA221" si="2754">SUM(KS217,KU217,KW217,KY217)</f>
        <v>0</v>
      </c>
      <c r="LB217" s="784">
        <f>IFERROR(LA217*$I217, 0)</f>
        <v>0</v>
      </c>
      <c r="LC217" s="968"/>
      <c r="LD217" s="784">
        <f>IFERROR(LC217*$I217, 0)</f>
        <v>0</v>
      </c>
      <c r="LE217" s="707">
        <f t="shared" ref="LE217:LE221" si="2755">SUM(LC217,LA217)</f>
        <v>0</v>
      </c>
      <c r="LF217" s="784">
        <f>IFERROR(LE217*$I217, 0)</f>
        <v>0</v>
      </c>
      <c r="LG217" s="706">
        <f>IFERROR(LE217*$N217, 0)</f>
        <v>0</v>
      </c>
      <c r="LH217" s="706">
        <f>IFERROR(LE217*$O217, 0)</f>
        <v>0</v>
      </c>
      <c r="LI217" s="835"/>
      <c r="LJ217" s="784"/>
      <c r="LK217" s="782"/>
      <c r="LM217" s="783"/>
      <c r="LN217" s="784">
        <f>IFERROR(LM217*$I217, 0)</f>
        <v>0</v>
      </c>
      <c r="LO217" s="835"/>
      <c r="LP217" s="784"/>
      <c r="LQ217" s="835"/>
      <c r="LR217" s="784"/>
      <c r="LS217" s="835"/>
      <c r="LT217" s="784"/>
      <c r="LU217" s="707">
        <f t="shared" ref="LU217:LU221" si="2756">SUM(LM217,LO217,LQ217,LS217)</f>
        <v>0</v>
      </c>
      <c r="LV217" s="784">
        <f>IFERROR(LU217*$I217, 0)</f>
        <v>0</v>
      </c>
      <c r="LW217" s="968"/>
      <c r="LX217" s="784">
        <f>IFERROR(LW217*$I217, 0)</f>
        <v>0</v>
      </c>
      <c r="LY217" s="707">
        <f t="shared" ref="LY217:LY221" si="2757">SUM(LW217,LU217)</f>
        <v>0</v>
      </c>
      <c r="LZ217" s="784">
        <f>IFERROR(LY217*$I217, 0)</f>
        <v>0</v>
      </c>
      <c r="MA217" s="706">
        <f>IFERROR(LY217*$N217, 0)</f>
        <v>0</v>
      </c>
      <c r="MB217" s="706">
        <f>IFERROR(LY217*$O217, 0)</f>
        <v>0</v>
      </c>
      <c r="MC217" s="835"/>
      <c r="MD217" s="784"/>
      <c r="ME217" s="782"/>
      <c r="MG217" s="783"/>
      <c r="MH217" s="784">
        <f>IFERROR(MG217*$I217, 0)</f>
        <v>0</v>
      </c>
      <c r="MI217" s="835"/>
      <c r="MJ217" s="784"/>
      <c r="MK217" s="835"/>
      <c r="ML217" s="784"/>
      <c r="MM217" s="835"/>
      <c r="MN217" s="784"/>
      <c r="MO217" s="707">
        <f t="shared" ref="MO217:MO221" si="2758">SUM(MG217,MI217,MK217,MM217)</f>
        <v>0</v>
      </c>
      <c r="MP217" s="784">
        <f>IFERROR(MO217*$I217, 0)</f>
        <v>0</v>
      </c>
      <c r="MQ217" s="968"/>
      <c r="MR217" s="784">
        <f>IFERROR(MQ217*$I217, 0)</f>
        <v>0</v>
      </c>
      <c r="MS217" s="707">
        <f t="shared" ref="MS217:MS221" si="2759">SUM(MQ217,MO217)</f>
        <v>0</v>
      </c>
      <c r="MT217" s="784">
        <f>IFERROR(MS217*$I217, 0)</f>
        <v>0</v>
      </c>
      <c r="MU217" s="706">
        <f>IFERROR(MS217*$N217, 0)</f>
        <v>0</v>
      </c>
      <c r="MV217" s="706">
        <f>IFERROR(MS217*$O217, 0)</f>
        <v>0</v>
      </c>
      <c r="MW217" s="835"/>
      <c r="MX217" s="784"/>
      <c r="MY217" s="782"/>
      <c r="NA217" s="783"/>
      <c r="NB217" s="784">
        <f>IFERROR(NA217*$I217, 0)</f>
        <v>0</v>
      </c>
      <c r="NC217" s="835"/>
      <c r="ND217" s="784"/>
      <c r="NE217" s="835"/>
      <c r="NF217" s="784"/>
      <c r="NG217" s="835"/>
      <c r="NH217" s="784"/>
      <c r="NI217" s="707">
        <f t="shared" ref="NI217:NI221" si="2760">SUM(NA217,NC217,NE217,NG217)</f>
        <v>0</v>
      </c>
      <c r="NJ217" s="784">
        <f>IFERROR(NI217*$I217, 0)</f>
        <v>0</v>
      </c>
      <c r="NK217" s="968"/>
      <c r="NL217" s="784">
        <f>IFERROR(NK217*$I217, 0)</f>
        <v>0</v>
      </c>
      <c r="NM217" s="707">
        <f t="shared" ref="NM217:NM221" si="2761">SUM(NK217,NI217)</f>
        <v>0</v>
      </c>
      <c r="NN217" s="784">
        <f>IFERROR(NM217*$I217, 0)</f>
        <v>0</v>
      </c>
      <c r="NO217" s="706">
        <f>IFERROR(NM217*$N217, 0)</f>
        <v>0</v>
      </c>
      <c r="NP217" s="706">
        <f>IFERROR(NM217*$O217, 0)</f>
        <v>0</v>
      </c>
      <c r="NQ217" s="835"/>
      <c r="NR217" s="784"/>
      <c r="NS217" s="782"/>
      <c r="NU217" s="783"/>
      <c r="NV217" s="784">
        <f>IFERROR(NU217*$I217, 0)</f>
        <v>0</v>
      </c>
      <c r="NW217" s="835"/>
      <c r="NX217" s="784"/>
      <c r="NY217" s="835"/>
      <c r="NZ217" s="784"/>
      <c r="OA217" s="835"/>
      <c r="OB217" s="784"/>
      <c r="OC217" s="707">
        <f t="shared" ref="OC217:OC221" si="2762">SUM(NU217,NW217,NY217,OA217)</f>
        <v>0</v>
      </c>
      <c r="OD217" s="784">
        <f>IFERROR(OC217*$I217, 0)</f>
        <v>0</v>
      </c>
      <c r="OE217" s="968"/>
      <c r="OF217" s="784">
        <f>IFERROR(OE217*$I217, 0)</f>
        <v>0</v>
      </c>
      <c r="OG217" s="707">
        <f t="shared" ref="OG217:OG221" si="2763">SUM(OE217,OC217)</f>
        <v>0</v>
      </c>
      <c r="OH217" s="784">
        <f>IFERROR(OG217*$I217, 0)</f>
        <v>0</v>
      </c>
      <c r="OI217" s="706">
        <f>IFERROR(OG217*$N217, 0)</f>
        <v>0</v>
      </c>
      <c r="OJ217" s="706">
        <f>IFERROR(OG217*$O217, 0)</f>
        <v>0</v>
      </c>
      <c r="OK217" s="835"/>
      <c r="OL217" s="784"/>
      <c r="OM217" s="782"/>
      <c r="OO217" s="783"/>
      <c r="OP217" s="784">
        <f>IFERROR(OO217*$I217, 0)</f>
        <v>0</v>
      </c>
      <c r="OQ217" s="835"/>
      <c r="OR217" s="784"/>
      <c r="OS217" s="835"/>
      <c r="OT217" s="784"/>
      <c r="OU217" s="835"/>
      <c r="OV217" s="784"/>
      <c r="OW217" s="707">
        <f t="shared" ref="OW217:OW221" si="2764">SUM(OO217,OQ217,OS217,OU217)</f>
        <v>0</v>
      </c>
      <c r="OX217" s="784">
        <f>IFERROR(OW217*$I217, 0)</f>
        <v>0</v>
      </c>
      <c r="OY217" s="968"/>
      <c r="OZ217" s="784">
        <f>IFERROR(OY217*$I217, 0)</f>
        <v>0</v>
      </c>
      <c r="PA217" s="707">
        <f t="shared" ref="PA217:PA221" si="2765">SUM(OY217,OW217)</f>
        <v>0</v>
      </c>
      <c r="PB217" s="784">
        <f>IFERROR(PA217*$I217, 0)</f>
        <v>0</v>
      </c>
      <c r="PC217" s="706">
        <f>IFERROR(PA217*$N217, 0)</f>
        <v>0</v>
      </c>
      <c r="PD217" s="706">
        <f>IFERROR(PA217*$O217, 0)</f>
        <v>0</v>
      </c>
      <c r="PE217" s="835"/>
      <c r="PF217" s="784"/>
      <c r="PG217" s="782"/>
      <c r="PI217" s="783"/>
      <c r="PJ217" s="784">
        <f>IFERROR(PI217*$I217, 0)</f>
        <v>0</v>
      </c>
      <c r="PK217" s="835"/>
      <c r="PL217" s="784"/>
      <c r="PM217" s="835"/>
      <c r="PN217" s="784"/>
      <c r="PO217" s="835"/>
      <c r="PP217" s="784"/>
      <c r="PQ217" s="707">
        <f t="shared" ref="PQ217:PQ221" si="2766">SUM(PI217,PK217,PM217,PO217)</f>
        <v>0</v>
      </c>
      <c r="PR217" s="784">
        <f>IFERROR(PQ217*$I217, 0)</f>
        <v>0</v>
      </c>
      <c r="PS217" s="968"/>
      <c r="PT217" s="784">
        <f>IFERROR(PS217*$I217, 0)</f>
        <v>0</v>
      </c>
      <c r="PU217" s="707">
        <f t="shared" ref="PU217:PU221" si="2767">SUM(PS217,PQ217)</f>
        <v>0</v>
      </c>
      <c r="PV217" s="784">
        <f>IFERROR(PU217*$I217, 0)</f>
        <v>0</v>
      </c>
      <c r="PW217" s="706">
        <f>IFERROR(PU217*$N217, 0)</f>
        <v>0</v>
      </c>
      <c r="PX217" s="706">
        <f>IFERROR(PU217*$O217, 0)</f>
        <v>0</v>
      </c>
      <c r="PY217" s="835"/>
      <c r="PZ217" s="784"/>
      <c r="QA217" s="782"/>
      <c r="QC217" s="783"/>
      <c r="QD217" s="784">
        <f>IFERROR(QC217*$I217, 0)</f>
        <v>0</v>
      </c>
      <c r="QE217" s="835"/>
      <c r="QF217" s="784"/>
      <c r="QG217" s="835"/>
      <c r="QH217" s="784"/>
      <c r="QI217" s="835"/>
      <c r="QJ217" s="784"/>
      <c r="QK217" s="707">
        <f t="shared" ref="QK217:QK221" si="2768">SUM(QC217,QE217,QG217,QI217)</f>
        <v>0</v>
      </c>
      <c r="QL217" s="784">
        <f>IFERROR(QK217*$I217, 0)</f>
        <v>0</v>
      </c>
      <c r="QM217" s="968"/>
      <c r="QN217" s="784">
        <f>IFERROR(QM217*$I217, 0)</f>
        <v>0</v>
      </c>
      <c r="QO217" s="707">
        <f t="shared" ref="QO217:QO221" si="2769">SUM(QM217,QK217)</f>
        <v>0</v>
      </c>
      <c r="QP217" s="784">
        <f>IFERROR(QO217*$I217, 0)</f>
        <v>0</v>
      </c>
      <c r="QQ217" s="706">
        <f>IFERROR(QO217*$N217, 0)</f>
        <v>0</v>
      </c>
      <c r="QR217" s="706">
        <f>IFERROR(QO217*$O217, 0)</f>
        <v>0</v>
      </c>
      <c r="QS217" s="835"/>
      <c r="QT217" s="784"/>
      <c r="QU217" s="782"/>
      <c r="RA217" s="785">
        <f>IFERROR(RB217=I217,)</f>
        <v>0</v>
      </c>
      <c r="RB217" s="785" t="e">
        <f>SUM(RC217:RT217)</f>
        <v>#REF!</v>
      </c>
      <c r="RC217" s="677">
        <f t="shared" ref="RC217:RJ221" si="2770">Q217</f>
        <v>169.72</v>
      </c>
      <c r="RD217" s="677">
        <f t="shared" si="2770"/>
        <v>63.08</v>
      </c>
      <c r="RE217" s="677">
        <f t="shared" si="2770"/>
        <v>97.4</v>
      </c>
      <c r="RF217" s="677">
        <f t="shared" si="2770"/>
        <v>148.5</v>
      </c>
      <c r="RG217" s="677">
        <f t="shared" si="2770"/>
        <v>0</v>
      </c>
      <c r="RH217" s="677">
        <f t="shared" si="2770"/>
        <v>19.396000000000001</v>
      </c>
      <c r="RI217" s="677">
        <f t="shared" si="2770"/>
        <v>10.143000000000001</v>
      </c>
      <c r="RJ217" s="677">
        <f t="shared" si="2770"/>
        <v>0</v>
      </c>
      <c r="RK217" s="677" t="e">
        <f>#REF!</f>
        <v>#REF!</v>
      </c>
      <c r="RL217" s="677" t="e">
        <f>#REF!</f>
        <v>#REF!</v>
      </c>
      <c r="RM217" s="677">
        <f t="shared" ref="RM217:RT221" si="2771">Y217</f>
        <v>0</v>
      </c>
      <c r="RN217" s="677">
        <f t="shared" si="2771"/>
        <v>0</v>
      </c>
      <c r="RO217" s="677">
        <f t="shared" si="2771"/>
        <v>0</v>
      </c>
      <c r="RP217" s="677">
        <f t="shared" si="2771"/>
        <v>0</v>
      </c>
      <c r="RQ217" s="677">
        <f t="shared" si="2771"/>
        <v>0</v>
      </c>
      <c r="RR217" s="677">
        <f t="shared" si="2771"/>
        <v>0</v>
      </c>
      <c r="RS217" s="677">
        <f t="shared" si="2771"/>
        <v>0</v>
      </c>
      <c r="RT217" s="677">
        <f t="shared" si="2771"/>
        <v>0</v>
      </c>
      <c r="RV217" s="675">
        <f>SUMIF($RC$8:$RN$8,$RV$8, RC217:RN217)</f>
        <v>508.23900000000003</v>
      </c>
      <c r="RW217" s="675">
        <f>SUMIF($RC$8:$RN$8,$RW$8, RC217:RN217)</f>
        <v>0</v>
      </c>
      <c r="RX217" s="675">
        <f>SUMIF($RO$8:$RP$8,$RX$8, RO217:RP217)</f>
        <v>0</v>
      </c>
      <c r="RY217" s="675">
        <f>SUMIF($RO$8:$RP$8,$RY$8, RO217:RP217)</f>
        <v>0</v>
      </c>
      <c r="RZ217" s="675">
        <f>SUMIF($RQ$8:$RS$8,$RZ$8, RQ217:RS217)</f>
        <v>0</v>
      </c>
      <c r="SA217" s="675">
        <f>SUMIF($RQ$8:$RS$8,$SA$8, RQ217:RS217)</f>
        <v>0</v>
      </c>
      <c r="SB217" s="675">
        <f>SUMIF($RT$8:$RT$8,$SB$8, RT217:RT217)</f>
        <v>0</v>
      </c>
      <c r="SC217" s="675">
        <f>SUMIF($RT$8:$RT$8,$SC$8, RT217:RT217)</f>
        <v>0</v>
      </c>
      <c r="SD217" s="675" t="e">
        <f xml:space="preserve"> SUMIF(#REF!,$SD$8,#REF!)</f>
        <v>#REF!</v>
      </c>
      <c r="SE217" s="675" t="e">
        <f xml:space="preserve"> SUMIF(#REF!,$SE$8,#REF!)</f>
        <v>#REF!</v>
      </c>
      <c r="SG217" s="677">
        <f t="shared" ref="SG217:SV221" si="2772">RC217*$AP217</f>
        <v>0</v>
      </c>
      <c r="SH217" s="677">
        <f t="shared" si="2772"/>
        <v>0</v>
      </c>
      <c r="SI217" s="677">
        <f t="shared" si="2772"/>
        <v>0</v>
      </c>
      <c r="SJ217" s="677">
        <f t="shared" si="2772"/>
        <v>0</v>
      </c>
      <c r="SK217" s="677">
        <f t="shared" si="2772"/>
        <v>0</v>
      </c>
      <c r="SL217" s="677">
        <f t="shared" si="2772"/>
        <v>0</v>
      </c>
      <c r="SM217" s="677">
        <f t="shared" si="2772"/>
        <v>0</v>
      </c>
      <c r="SN217" s="677">
        <f t="shared" si="2772"/>
        <v>0</v>
      </c>
      <c r="SO217" s="677" t="e">
        <f t="shared" si="2772"/>
        <v>#REF!</v>
      </c>
      <c r="SP217" s="677" t="e">
        <f t="shared" si="2772"/>
        <v>#REF!</v>
      </c>
      <c r="SQ217" s="677">
        <f t="shared" si="2772"/>
        <v>0</v>
      </c>
      <c r="SR217" s="677">
        <f t="shared" si="2772"/>
        <v>0</v>
      </c>
      <c r="SS217" s="677">
        <f t="shared" si="2772"/>
        <v>0</v>
      </c>
      <c r="ST217" s="677">
        <f t="shared" si="2772"/>
        <v>0</v>
      </c>
      <c r="SU217" s="677">
        <f t="shared" si="2772"/>
        <v>0</v>
      </c>
      <c r="SV217" s="677">
        <f t="shared" si="2772"/>
        <v>0</v>
      </c>
      <c r="SW217" s="677">
        <f t="shared" ref="SQ217:SX221" si="2773">RS217*$AP217</f>
        <v>0</v>
      </c>
      <c r="SX217" s="677">
        <f t="shared" si="2773"/>
        <v>0</v>
      </c>
      <c r="SY217" s="677" t="e">
        <f>#REF!*$AP217</f>
        <v>#REF!</v>
      </c>
      <c r="SZ217" s="677" t="e">
        <f>#REF!*$AP217</f>
        <v>#REF!</v>
      </c>
      <c r="TA217" s="677" t="e">
        <f>#REF!*$AP217</f>
        <v>#REF!</v>
      </c>
      <c r="TB217" s="677" t="e">
        <f>#REF!*$AP217</f>
        <v>#REF!</v>
      </c>
      <c r="TC217" s="677" t="e">
        <f>#REF!*$AP217</f>
        <v>#REF!</v>
      </c>
      <c r="TE217" s="675">
        <f t="shared" ref="TE217:TE221" si="2774">SUMIF(SG$8:SR$8,TE$8, SG217:SR217)</f>
        <v>0</v>
      </c>
      <c r="TF217" s="675">
        <f t="shared" ref="TF217:TF221" si="2775">SUMIF(SG$8:SR$8,TF$8, SG217:SR217)</f>
        <v>0</v>
      </c>
      <c r="TG217" s="675">
        <f t="shared" ref="TG217:TG221" si="2776">SUMIF(SS$8:ST$8,TG$8, SS217:ST217)</f>
        <v>0</v>
      </c>
      <c r="TH217" s="675">
        <f t="shared" ref="TH217:TH221" si="2777">SUMIF(SS$8:ST$8,TH$8, SS217:ST217)</f>
        <v>0</v>
      </c>
      <c r="TI217" s="675">
        <f t="shared" ref="TI217:TI221" si="2778">SUMIF(SU$8:SW$8,TI$8, SU217:SW217)</f>
        <v>0</v>
      </c>
      <c r="TJ217" s="675">
        <f t="shared" ref="TJ217:TJ221" si="2779">SUMIF(SU$8:SW$8,TJ$8, SU217:SW217)</f>
        <v>0</v>
      </c>
      <c r="TK217" s="675">
        <f t="shared" ref="TK217:TK221" si="2780">SUMIF(SX$8:SZ$8,TK$8, SX217:SZ217)</f>
        <v>0</v>
      </c>
      <c r="TL217" s="675">
        <f t="shared" ref="TL217:TL221" si="2781">SUMIF(SX$8:SZ$8,TL$8, SX217:SZ217)</f>
        <v>0</v>
      </c>
      <c r="TM217" s="675">
        <f t="shared" ref="TM217:TM221" si="2782">SUMIF(TA$8:TC$8,TM$8, TA217:TC217)</f>
        <v>0</v>
      </c>
      <c r="TN217" s="676">
        <f t="shared" ref="TN217:TN221" si="2783">SUMIF(TA$8:TC$8,TN$8, TA217:TC217)</f>
        <v>0</v>
      </c>
      <c r="TP217" s="675">
        <f>IFERROR(SG217,0)</f>
        <v>0</v>
      </c>
      <c r="TQ217" s="675">
        <f t="shared" ref="TQ217:UF221" si="2784">IFERROR(SH217,0)</f>
        <v>0</v>
      </c>
      <c r="TR217" s="675">
        <f t="shared" si="2784"/>
        <v>0</v>
      </c>
      <c r="TS217" s="675">
        <f t="shared" si="2784"/>
        <v>0</v>
      </c>
      <c r="TT217" s="675">
        <f t="shared" si="2784"/>
        <v>0</v>
      </c>
      <c r="TU217" s="675">
        <f t="shared" si="2784"/>
        <v>0</v>
      </c>
      <c r="TV217" s="675">
        <f t="shared" si="2784"/>
        <v>0</v>
      </c>
      <c r="TW217" s="675">
        <f t="shared" si="2784"/>
        <v>0</v>
      </c>
      <c r="TX217" s="675">
        <f t="shared" si="2784"/>
        <v>0</v>
      </c>
      <c r="TY217" s="675">
        <f t="shared" si="2784"/>
        <v>0</v>
      </c>
      <c r="TZ217" s="675">
        <f t="shared" si="2784"/>
        <v>0</v>
      </c>
      <c r="UA217" s="675">
        <f t="shared" si="2784"/>
        <v>0</v>
      </c>
      <c r="UB217" s="675">
        <f t="shared" si="2784"/>
        <v>0</v>
      </c>
      <c r="UC217" s="675">
        <f t="shared" si="2784"/>
        <v>0</v>
      </c>
      <c r="UD217" s="675">
        <f t="shared" si="2784"/>
        <v>0</v>
      </c>
      <c r="UE217" s="675">
        <f t="shared" si="2784"/>
        <v>0</v>
      </c>
      <c r="UF217" s="675">
        <f t="shared" si="2784"/>
        <v>0</v>
      </c>
      <c r="UG217" s="675">
        <f t="shared" ref="UG217:UL221" si="2785">IFERROR(SX217,0)</f>
        <v>0</v>
      </c>
      <c r="UH217" s="675">
        <f t="shared" si="2785"/>
        <v>0</v>
      </c>
      <c r="UI217" s="675">
        <f t="shared" si="2785"/>
        <v>0</v>
      </c>
      <c r="UJ217" s="675">
        <f t="shared" si="2785"/>
        <v>0</v>
      </c>
      <c r="UK217" s="675">
        <f t="shared" si="2785"/>
        <v>0</v>
      </c>
      <c r="UL217" s="675">
        <f t="shared" si="2785"/>
        <v>0</v>
      </c>
      <c r="UN217" s="675">
        <f t="shared" ref="UN217:UN221" si="2786">SUMIF(TP$8:UA$8,UN$8, TP217:UA217)</f>
        <v>0</v>
      </c>
      <c r="UO217" s="675">
        <f t="shared" ref="UO217:UO221" si="2787">SUMIF(TP$8:UA$8,UO$8, TP217:UA217)</f>
        <v>0</v>
      </c>
      <c r="UP217" s="675">
        <f t="shared" ref="UP217:UP221" si="2788">SUMIF(UB$8:UC$8,UP$8, UB217:UC217)</f>
        <v>0</v>
      </c>
      <c r="UQ217" s="675">
        <f t="shared" ref="UQ217:UQ221" si="2789">SUMIF(UB$8:UC$8,UQ$8, UB217:UC217)</f>
        <v>0</v>
      </c>
      <c r="UR217" s="675">
        <f t="shared" ref="UR217:UR221" si="2790">SUMIF(UD$8:UF$8,UR$8, UD217:UF217)</f>
        <v>0</v>
      </c>
      <c r="US217" s="675">
        <f t="shared" ref="US217:US221" si="2791">SUMIF(UD$8:UF$8,US$8, UD217:UF217)</f>
        <v>0</v>
      </c>
      <c r="UT217" s="675">
        <f t="shared" ref="UT217:UT221" si="2792">SUMIF(UG$8:UI$8,UT$8, UG217:UI217)</f>
        <v>0</v>
      </c>
      <c r="UU217" s="675">
        <f t="shared" ref="UU217:UU221" si="2793">SUMIF(UG$8:UI$8,UU$8, UG217:UI217)</f>
        <v>0</v>
      </c>
      <c r="UV217" s="675">
        <f t="shared" ref="UV217:UV221" si="2794">SUMIF(UJ$8:UL$8,UV$8, UJ217:UL217)</f>
        <v>0</v>
      </c>
      <c r="UW217" s="676">
        <f t="shared" ref="UW217:UW221" si="2795">SUMIF(UJ$8:UL$8,UW$8, UJ217:UL217)</f>
        <v>0</v>
      </c>
    </row>
    <row r="218" spans="1:569" s="645" customFormat="1" ht="12.75">
      <c r="A218" s="961"/>
      <c r="B218" s="962"/>
      <c r="C218" s="963" t="str">
        <f t="shared" ref="C218:I219" si="2796">C46</f>
        <v>PACBCA000040A</v>
      </c>
      <c r="D218" s="764">
        <f t="shared" si="2796"/>
        <v>0</v>
      </c>
      <c r="E218" s="796" t="str">
        <f t="shared" si="2796"/>
        <v>CONCRETE</v>
      </c>
      <c r="F218" s="802" t="str">
        <f t="shared" si="2796"/>
        <v>[AG] F'C = 28 MPA, W/CONSTRUCTION JOINT</v>
      </c>
      <c r="G218" s="796" t="str">
        <f t="shared" si="2796"/>
        <v>3.1.2.3</v>
      </c>
      <c r="H218" s="797" t="str">
        <f t="shared" si="2796"/>
        <v>M3</v>
      </c>
      <c r="I218" s="964">
        <f t="shared" si="2796"/>
        <v>2612.9</v>
      </c>
      <c r="J218" s="965"/>
      <c r="K218" s="966"/>
      <c r="L218" s="966"/>
      <c r="N218" s="771">
        <f>SUMIF($Q$8:$AF$8,"Bd",Q218:AF218)</f>
        <v>1342.63</v>
      </c>
      <c r="O218" s="772">
        <f>O46</f>
        <v>0</v>
      </c>
      <c r="Q218" s="967">
        <f t="shared" ref="Q218:AF219" si="2797">Q46</f>
        <v>0</v>
      </c>
      <c r="R218" s="967">
        <f t="shared" si="2797"/>
        <v>0</v>
      </c>
      <c r="S218" s="967">
        <f t="shared" si="2797"/>
        <v>405.76</v>
      </c>
      <c r="T218" s="967">
        <f t="shared" si="2797"/>
        <v>936.87</v>
      </c>
      <c r="U218" s="967">
        <f t="shared" si="2797"/>
        <v>0</v>
      </c>
      <c r="V218" s="967">
        <f t="shared" si="2797"/>
        <v>0</v>
      </c>
      <c r="W218" s="967">
        <f t="shared" si="2797"/>
        <v>0</v>
      </c>
      <c r="X218" s="967">
        <f t="shared" si="2797"/>
        <v>0</v>
      </c>
      <c r="Y218" s="967">
        <f t="shared" si="2797"/>
        <v>0</v>
      </c>
      <c r="Z218" s="967">
        <f t="shared" si="2797"/>
        <v>0</v>
      </c>
      <c r="AA218" s="967">
        <f t="shared" si="2797"/>
        <v>0</v>
      </c>
      <c r="AB218" s="967">
        <f t="shared" si="2797"/>
        <v>0</v>
      </c>
      <c r="AC218" s="967">
        <f t="shared" si="2797"/>
        <v>0</v>
      </c>
      <c r="AD218" s="967">
        <f t="shared" si="2797"/>
        <v>0</v>
      </c>
      <c r="AE218" s="967">
        <f t="shared" si="2797"/>
        <v>0</v>
      </c>
      <c r="AF218" s="967">
        <f t="shared" si="2797"/>
        <v>0</v>
      </c>
      <c r="AH218" s="774"/>
      <c r="AI218" s="775">
        <f>IFERROR(AH218*$I218, 0)</f>
        <v>0</v>
      </c>
      <c r="AJ218" s="775"/>
      <c r="AK218" s="775"/>
      <c r="AL218" s="775"/>
      <c r="AM218" s="775"/>
      <c r="AN218" s="775"/>
      <c r="AO218" s="775"/>
      <c r="AP218" s="693">
        <f t="shared" si="2727"/>
        <v>0</v>
      </c>
      <c r="AQ218" s="775">
        <f>IFERROR(AP218*$I218, 0)</f>
        <v>0</v>
      </c>
      <c r="AR218" s="693"/>
      <c r="AS218" s="775">
        <f>IFERROR(AR218*$I218, 0)</f>
        <v>0</v>
      </c>
      <c r="AT218" s="775"/>
      <c r="AU218" s="775"/>
      <c r="AV218" s="693">
        <f t="shared" si="2728"/>
        <v>0</v>
      </c>
      <c r="AW218" s="693"/>
      <c r="AX218" s="693"/>
      <c r="AY218" s="693"/>
      <c r="AZ218" s="775">
        <f>IFERROR(AV218*$I218, 0)</f>
        <v>0</v>
      </c>
      <c r="BA218" s="693">
        <f>IFERROR(AV218*$N218, 0)</f>
        <v>0</v>
      </c>
      <c r="BB218" s="693">
        <f>IFERROR(AV218*$O218, 0)</f>
        <v>0</v>
      </c>
      <c r="BC218" s="775"/>
      <c r="BD218" s="775"/>
      <c r="BE218" s="777"/>
      <c r="BG218" s="774"/>
      <c r="BH218" s="775">
        <f>IFERROR(BG218*$I218, 0)</f>
        <v>0</v>
      </c>
      <c r="BI218" s="775"/>
      <c r="BJ218" s="775"/>
      <c r="BK218" s="775"/>
      <c r="BL218" s="775"/>
      <c r="BM218" s="775"/>
      <c r="BN218" s="775"/>
      <c r="BO218" s="693">
        <f t="shared" si="2729"/>
        <v>0</v>
      </c>
      <c r="BP218" s="775">
        <f>IFERROR(BO218*$I218, 0)</f>
        <v>0</v>
      </c>
      <c r="BQ218" s="693"/>
      <c r="BR218" s="775">
        <f>IFERROR(BQ218*$I218, 0)</f>
        <v>0</v>
      </c>
      <c r="BS218" s="693">
        <f t="shared" si="2730"/>
        <v>0</v>
      </c>
      <c r="BT218" s="775">
        <f>IFERROR(BS218*$I218, 0)</f>
        <v>0</v>
      </c>
      <c r="BU218" s="693">
        <f>IFERROR(BS218*$N218, 0)</f>
        <v>0</v>
      </c>
      <c r="BV218" s="693">
        <f>IFERROR(BS218*$O218, 0)</f>
        <v>0</v>
      </c>
      <c r="BW218" s="775"/>
      <c r="BX218" s="775"/>
      <c r="BY218" s="777"/>
      <c r="CA218" s="783"/>
      <c r="CB218" s="784">
        <f>IFERROR(CA218*$I218, 0)</f>
        <v>0</v>
      </c>
      <c r="CC218" s="835"/>
      <c r="CD218" s="784"/>
      <c r="CE218" s="835"/>
      <c r="CF218" s="784"/>
      <c r="CG218" s="835"/>
      <c r="CH218" s="784"/>
      <c r="CI218" s="707">
        <f t="shared" si="2731"/>
        <v>0</v>
      </c>
      <c r="CJ218" s="784">
        <f>IFERROR(CI218*$I218, 0)</f>
        <v>0</v>
      </c>
      <c r="CK218" s="968"/>
      <c r="CL218" s="784">
        <f>IFERROR(CK218*$I218, 0)</f>
        <v>0</v>
      </c>
      <c r="CM218" s="707">
        <f t="shared" si="2732"/>
        <v>0</v>
      </c>
      <c r="CN218" s="784">
        <f>IFERROR(CM218*$I218, 0)</f>
        <v>0</v>
      </c>
      <c r="CO218" s="706">
        <f t="shared" si="2733"/>
        <v>0</v>
      </c>
      <c r="CP218" s="706">
        <f t="shared" si="2733"/>
        <v>0</v>
      </c>
      <c r="CQ218" s="706">
        <f t="shared" si="2733"/>
        <v>0</v>
      </c>
      <c r="CR218" s="706">
        <f t="shared" si="2733"/>
        <v>0</v>
      </c>
      <c r="CS218" s="960">
        <f t="shared" si="2733"/>
        <v>0</v>
      </c>
      <c r="CT218" s="706">
        <f t="shared" si="2733"/>
        <v>0</v>
      </c>
      <c r="CU218" s="706">
        <f t="shared" si="2733"/>
        <v>0</v>
      </c>
      <c r="CV218" s="960">
        <f>IFERROR(CM218*$O218, 0)</f>
        <v>0</v>
      </c>
      <c r="CW218" s="835"/>
      <c r="CX218" s="784"/>
      <c r="CY218" s="782"/>
      <c r="DA218" s="774"/>
      <c r="DB218" s="775">
        <f>IFERROR(DA218*$I218, 0)</f>
        <v>0</v>
      </c>
      <c r="DC218" s="775"/>
      <c r="DD218" s="775"/>
      <c r="DE218" s="775"/>
      <c r="DF218" s="775"/>
      <c r="DG218" s="775"/>
      <c r="DH218" s="775"/>
      <c r="DI218" s="693">
        <f t="shared" si="2734"/>
        <v>0</v>
      </c>
      <c r="DJ218" s="775">
        <f>IFERROR(DI218*$I218, 0)</f>
        <v>0</v>
      </c>
      <c r="DK218" s="693"/>
      <c r="DL218" s="775">
        <f>IFERROR(DK218*$I218, 0)</f>
        <v>0</v>
      </c>
      <c r="DM218" s="693">
        <f t="shared" si="2735"/>
        <v>0</v>
      </c>
      <c r="DN218" s="775">
        <f>IFERROR(DM218*$I218, 0)</f>
        <v>0</v>
      </c>
      <c r="DO218" s="693">
        <f>IFERROR(DM218*$N218, 0)</f>
        <v>0</v>
      </c>
      <c r="DP218" s="693">
        <f>IFERROR(DM218*$O218, 0)</f>
        <v>0</v>
      </c>
      <c r="DQ218" s="775"/>
      <c r="DR218" s="775"/>
      <c r="DS218" s="777"/>
      <c r="DU218" s="778"/>
      <c r="DV218" s="780">
        <f>IFERROR(DU218*$I218, 0)</f>
        <v>0</v>
      </c>
      <c r="DW218" s="780"/>
      <c r="DX218" s="780"/>
      <c r="DY218" s="780"/>
      <c r="DZ218" s="780"/>
      <c r="EA218" s="780"/>
      <c r="EB218" s="780"/>
      <c r="EC218" s="703">
        <f t="shared" si="2736"/>
        <v>0</v>
      </c>
      <c r="ED218" s="780">
        <f>IFERROR(EC218*$I218, 0)</f>
        <v>0</v>
      </c>
      <c r="EE218" s="703"/>
      <c r="EF218" s="780">
        <f>IFERROR(EE218*$I218, 0)</f>
        <v>0</v>
      </c>
      <c r="EG218" s="703">
        <f t="shared" si="2737"/>
        <v>0</v>
      </c>
      <c r="EH218" s="780">
        <f>IFERROR(EG218*$I218, 0)</f>
        <v>0</v>
      </c>
      <c r="EI218" s="703">
        <f>IFERROR(EG218*$N218, 0)</f>
        <v>0</v>
      </c>
      <c r="EJ218" s="703">
        <f>IFERROR(EG218*$O218, 0)</f>
        <v>0</v>
      </c>
      <c r="EK218" s="780"/>
      <c r="EL218" s="780"/>
      <c r="EM218" s="781"/>
      <c r="EO218" s="778"/>
      <c r="EP218" s="780">
        <f>IFERROR(EO218*$I218, 0)</f>
        <v>0</v>
      </c>
      <c r="EQ218" s="780"/>
      <c r="ER218" s="780"/>
      <c r="ES218" s="780"/>
      <c r="ET218" s="780"/>
      <c r="EU218" s="780"/>
      <c r="EV218" s="780"/>
      <c r="EW218" s="703">
        <f t="shared" si="2738"/>
        <v>0</v>
      </c>
      <c r="EX218" s="780">
        <f>IFERROR(EW218*$I218, 0)</f>
        <v>0</v>
      </c>
      <c r="EY218" s="703"/>
      <c r="EZ218" s="780">
        <f>IFERROR(EY218*$I218, 0)</f>
        <v>0</v>
      </c>
      <c r="FA218" s="703">
        <f t="shared" si="2739"/>
        <v>0</v>
      </c>
      <c r="FB218" s="780">
        <f>IFERROR(FA218*$I218, 0)</f>
        <v>0</v>
      </c>
      <c r="FC218" s="703">
        <f>IFERROR(FA218*$N218, 0)</f>
        <v>0</v>
      </c>
      <c r="FD218" s="703">
        <f>IFERROR(FA218*$O218, 0)</f>
        <v>0</v>
      </c>
      <c r="FE218" s="780"/>
      <c r="FF218" s="780"/>
      <c r="FG218" s="782"/>
      <c r="FI218" s="774"/>
      <c r="FJ218" s="775">
        <f>IFERROR(FI218*$I218, 0)</f>
        <v>0</v>
      </c>
      <c r="FK218" s="775"/>
      <c r="FL218" s="775"/>
      <c r="FM218" s="775"/>
      <c r="FN218" s="775"/>
      <c r="FO218" s="775"/>
      <c r="FP218" s="775"/>
      <c r="FQ218" s="693">
        <f t="shared" si="2740"/>
        <v>0</v>
      </c>
      <c r="FR218" s="775">
        <f>IFERROR(FQ218*$I218, 0)</f>
        <v>0</v>
      </c>
      <c r="FS218" s="693"/>
      <c r="FT218" s="775">
        <f>IFERROR(FS218*$I218, 0)</f>
        <v>0</v>
      </c>
      <c r="FU218" s="693">
        <f t="shared" si="2741"/>
        <v>0</v>
      </c>
      <c r="FV218" s="775">
        <f>IFERROR(FU218*$I218, 0)</f>
        <v>0</v>
      </c>
      <c r="FW218" s="693">
        <f>IFERROR(FU218*$N218, 0)</f>
        <v>0</v>
      </c>
      <c r="FX218" s="693">
        <f>IFERROR(FU218*$O218, 0)</f>
        <v>0</v>
      </c>
      <c r="FY218" s="775"/>
      <c r="FZ218" s="775"/>
      <c r="GA218" s="782"/>
      <c r="GC218" s="774"/>
      <c r="GD218" s="775">
        <f>IFERROR(GC218*$I218, 0)</f>
        <v>0</v>
      </c>
      <c r="GE218" s="775"/>
      <c r="GF218" s="775"/>
      <c r="GG218" s="775"/>
      <c r="GH218" s="775"/>
      <c r="GI218" s="775"/>
      <c r="GJ218" s="775"/>
      <c r="GK218" s="693">
        <f t="shared" si="2742"/>
        <v>0</v>
      </c>
      <c r="GL218" s="775">
        <f>IFERROR(GK218*$I218, 0)</f>
        <v>0</v>
      </c>
      <c r="GM218" s="693"/>
      <c r="GN218" s="775">
        <f>IFERROR(GM218*$I218, 0)</f>
        <v>0</v>
      </c>
      <c r="GO218" s="693">
        <f t="shared" si="2743"/>
        <v>0</v>
      </c>
      <c r="GP218" s="775">
        <f>IFERROR(GO218*$I218, 0)</f>
        <v>0</v>
      </c>
      <c r="GQ218" s="693">
        <f>IFERROR(GO218*$N218, 0)</f>
        <v>0</v>
      </c>
      <c r="GR218" s="693">
        <f>IFERROR(GO218*$O218, 0)</f>
        <v>0</v>
      </c>
      <c r="GS218" s="775"/>
      <c r="GT218" s="775"/>
      <c r="GU218" s="782"/>
      <c r="GW218" s="774"/>
      <c r="GX218" s="775">
        <f>IFERROR(GW218*$I218, 0)</f>
        <v>0</v>
      </c>
      <c r="GY218" s="775"/>
      <c r="GZ218" s="775"/>
      <c r="HA218" s="775"/>
      <c r="HB218" s="775"/>
      <c r="HC218" s="775"/>
      <c r="HD218" s="775"/>
      <c r="HE218" s="693">
        <f t="shared" si="2744"/>
        <v>0</v>
      </c>
      <c r="HF218" s="775">
        <f>IFERROR(HE218*$I218, 0)</f>
        <v>0</v>
      </c>
      <c r="HG218" s="693"/>
      <c r="HH218" s="775">
        <f>IFERROR(HG218*$I218, 0)</f>
        <v>0</v>
      </c>
      <c r="HI218" s="693">
        <f t="shared" si="2745"/>
        <v>0</v>
      </c>
      <c r="HJ218" s="775">
        <f>IFERROR(HI218*$I218, 0)</f>
        <v>0</v>
      </c>
      <c r="HK218" s="693">
        <f>IFERROR(HI218*$N218, 0)</f>
        <v>0</v>
      </c>
      <c r="HL218" s="693">
        <f>IFERROR(HI218*$O218, 0)</f>
        <v>0</v>
      </c>
      <c r="HM218" s="775"/>
      <c r="HN218" s="775"/>
      <c r="HO218" s="777"/>
      <c r="HQ218" s="783"/>
      <c r="HR218" s="784">
        <f>IFERROR(HQ218*$I218, 0)</f>
        <v>0</v>
      </c>
      <c r="HS218" s="835"/>
      <c r="HT218" s="784"/>
      <c r="HU218" s="835"/>
      <c r="HV218" s="784"/>
      <c r="HW218" s="835"/>
      <c r="HX218" s="784"/>
      <c r="HY218" s="707">
        <f t="shared" si="2746"/>
        <v>0</v>
      </c>
      <c r="HZ218" s="784">
        <f>IFERROR(HY218*$I218, 0)</f>
        <v>0</v>
      </c>
      <c r="IA218" s="968"/>
      <c r="IB218" s="784">
        <f>IFERROR(IA218*$I218, 0)</f>
        <v>0</v>
      </c>
      <c r="IC218" s="707">
        <f t="shared" si="2747"/>
        <v>0</v>
      </c>
      <c r="ID218" s="784">
        <f>IFERROR(IC218*$I218, 0)</f>
        <v>0</v>
      </c>
      <c r="IE218" s="706">
        <f>IFERROR(IC218*$N218, 0)</f>
        <v>0</v>
      </c>
      <c r="IF218" s="706">
        <f>IFERROR(IC218*$O218, 0)</f>
        <v>0</v>
      </c>
      <c r="IG218" s="835"/>
      <c r="IH218" s="784"/>
      <c r="II218" s="782"/>
      <c r="IK218" s="783"/>
      <c r="IL218" s="784">
        <f>IFERROR(IK218*$I218, 0)</f>
        <v>0</v>
      </c>
      <c r="IM218" s="835"/>
      <c r="IN218" s="784"/>
      <c r="IO218" s="835"/>
      <c r="IP218" s="784"/>
      <c r="IQ218" s="835"/>
      <c r="IR218" s="784"/>
      <c r="IS218" s="707">
        <f t="shared" si="2748"/>
        <v>0</v>
      </c>
      <c r="IT218" s="784">
        <f>IFERROR(IS218*$I218, 0)</f>
        <v>0</v>
      </c>
      <c r="IU218" s="968"/>
      <c r="IV218" s="784">
        <f>IFERROR(IU218*$I218, 0)</f>
        <v>0</v>
      </c>
      <c r="IW218" s="707">
        <f t="shared" si="2749"/>
        <v>0</v>
      </c>
      <c r="IX218" s="784">
        <f>IFERROR(IW218*$I218, 0)</f>
        <v>0</v>
      </c>
      <c r="IY218" s="706">
        <f>IFERROR(IW218*$N218, 0)</f>
        <v>0</v>
      </c>
      <c r="IZ218" s="706">
        <f>IFERROR(IW218*$O218, 0)</f>
        <v>0</v>
      </c>
      <c r="JA218" s="835"/>
      <c r="JB218" s="784"/>
      <c r="JC218" s="782"/>
      <c r="JE218" s="783"/>
      <c r="JF218" s="784">
        <f>IFERROR(JE218*$I218, 0)</f>
        <v>0</v>
      </c>
      <c r="JG218" s="835"/>
      <c r="JH218" s="784"/>
      <c r="JI218" s="835"/>
      <c r="JJ218" s="784"/>
      <c r="JK218" s="835"/>
      <c r="JL218" s="784"/>
      <c r="JM218" s="707">
        <f t="shared" si="2750"/>
        <v>0</v>
      </c>
      <c r="JN218" s="784">
        <f>IFERROR(JM218*$I218, 0)</f>
        <v>0</v>
      </c>
      <c r="JO218" s="968"/>
      <c r="JP218" s="784">
        <f>IFERROR(JO218*$I218, 0)</f>
        <v>0</v>
      </c>
      <c r="JQ218" s="707">
        <f t="shared" si="2751"/>
        <v>0</v>
      </c>
      <c r="JR218" s="784">
        <f>IFERROR(JQ218*$I218, 0)</f>
        <v>0</v>
      </c>
      <c r="JS218" s="706">
        <f>IFERROR(JQ218*$N218, 0)</f>
        <v>0</v>
      </c>
      <c r="JT218" s="706">
        <f>IFERROR(JQ218*$O218, 0)</f>
        <v>0</v>
      </c>
      <c r="JU218" s="835"/>
      <c r="JV218" s="784"/>
      <c r="JW218" s="782"/>
      <c r="JY218" s="783"/>
      <c r="JZ218" s="784">
        <f>IFERROR(JY218*$I218, 0)</f>
        <v>0</v>
      </c>
      <c r="KA218" s="835"/>
      <c r="KB218" s="784"/>
      <c r="KC218" s="835"/>
      <c r="KD218" s="784"/>
      <c r="KE218" s="835"/>
      <c r="KF218" s="784"/>
      <c r="KG218" s="707">
        <f t="shared" si="2752"/>
        <v>0</v>
      </c>
      <c r="KH218" s="784">
        <f>IFERROR(KG218*$I218, 0)</f>
        <v>0</v>
      </c>
      <c r="KI218" s="968"/>
      <c r="KJ218" s="784">
        <f>IFERROR(KI218*$I218, 0)</f>
        <v>0</v>
      </c>
      <c r="KK218" s="707">
        <f t="shared" si="2753"/>
        <v>0</v>
      </c>
      <c r="KL218" s="784">
        <f>IFERROR(KK218*$I218, 0)</f>
        <v>0</v>
      </c>
      <c r="KM218" s="706">
        <f>IFERROR(KK218*$N218, 0)</f>
        <v>0</v>
      </c>
      <c r="KN218" s="706">
        <f>IFERROR(KK218*$O218, 0)</f>
        <v>0</v>
      </c>
      <c r="KO218" s="835"/>
      <c r="KP218" s="784"/>
      <c r="KQ218" s="782"/>
      <c r="KS218" s="783"/>
      <c r="KT218" s="784">
        <f>IFERROR(KS218*$I218, 0)</f>
        <v>0</v>
      </c>
      <c r="KU218" s="835"/>
      <c r="KV218" s="784"/>
      <c r="KW218" s="835"/>
      <c r="KX218" s="784"/>
      <c r="KY218" s="835"/>
      <c r="KZ218" s="784"/>
      <c r="LA218" s="707">
        <f t="shared" si="2754"/>
        <v>0</v>
      </c>
      <c r="LB218" s="784">
        <f>IFERROR(LA218*$I218, 0)</f>
        <v>0</v>
      </c>
      <c r="LC218" s="968"/>
      <c r="LD218" s="784">
        <f>IFERROR(LC218*$I218, 0)</f>
        <v>0</v>
      </c>
      <c r="LE218" s="707">
        <f t="shared" si="2755"/>
        <v>0</v>
      </c>
      <c r="LF218" s="784">
        <f>IFERROR(LE218*$I218, 0)</f>
        <v>0</v>
      </c>
      <c r="LG218" s="706">
        <f>IFERROR(LE218*$N218, 0)</f>
        <v>0</v>
      </c>
      <c r="LH218" s="706">
        <f>IFERROR(LE218*$O218, 0)</f>
        <v>0</v>
      </c>
      <c r="LI218" s="835"/>
      <c r="LJ218" s="784"/>
      <c r="LK218" s="782"/>
      <c r="LM218" s="783"/>
      <c r="LN218" s="784">
        <f>IFERROR(LM218*$I218, 0)</f>
        <v>0</v>
      </c>
      <c r="LO218" s="835"/>
      <c r="LP218" s="784"/>
      <c r="LQ218" s="835"/>
      <c r="LR218" s="784"/>
      <c r="LS218" s="835"/>
      <c r="LT218" s="784"/>
      <c r="LU218" s="707">
        <f t="shared" si="2756"/>
        <v>0</v>
      </c>
      <c r="LV218" s="784">
        <f>IFERROR(LU218*$I218, 0)</f>
        <v>0</v>
      </c>
      <c r="LW218" s="968"/>
      <c r="LX218" s="784">
        <f>IFERROR(LW218*$I218, 0)</f>
        <v>0</v>
      </c>
      <c r="LY218" s="707">
        <f t="shared" si="2757"/>
        <v>0</v>
      </c>
      <c r="LZ218" s="784">
        <f>IFERROR(LY218*$I218, 0)</f>
        <v>0</v>
      </c>
      <c r="MA218" s="706">
        <f>IFERROR(LY218*$N218, 0)</f>
        <v>0</v>
      </c>
      <c r="MB218" s="706">
        <f>IFERROR(LY218*$O218, 0)</f>
        <v>0</v>
      </c>
      <c r="MC218" s="835"/>
      <c r="MD218" s="784"/>
      <c r="ME218" s="782"/>
      <c r="MG218" s="783"/>
      <c r="MH218" s="784">
        <f>IFERROR(MG218*$I218, 0)</f>
        <v>0</v>
      </c>
      <c r="MI218" s="835"/>
      <c r="MJ218" s="784"/>
      <c r="MK218" s="835"/>
      <c r="ML218" s="784"/>
      <c r="MM218" s="835"/>
      <c r="MN218" s="784"/>
      <c r="MO218" s="707">
        <f t="shared" si="2758"/>
        <v>0</v>
      </c>
      <c r="MP218" s="784">
        <f>IFERROR(MO218*$I218, 0)</f>
        <v>0</v>
      </c>
      <c r="MQ218" s="968"/>
      <c r="MR218" s="784">
        <f>IFERROR(MQ218*$I218, 0)</f>
        <v>0</v>
      </c>
      <c r="MS218" s="707">
        <f t="shared" si="2759"/>
        <v>0</v>
      </c>
      <c r="MT218" s="784">
        <f>IFERROR(MS218*$I218, 0)</f>
        <v>0</v>
      </c>
      <c r="MU218" s="706">
        <f>IFERROR(MS218*$N218, 0)</f>
        <v>0</v>
      </c>
      <c r="MV218" s="706">
        <f>IFERROR(MS218*$O218, 0)</f>
        <v>0</v>
      </c>
      <c r="MW218" s="835"/>
      <c r="MX218" s="784"/>
      <c r="MY218" s="782"/>
      <c r="NA218" s="783"/>
      <c r="NB218" s="784">
        <f>IFERROR(NA218*$I218, 0)</f>
        <v>0</v>
      </c>
      <c r="NC218" s="835"/>
      <c r="ND218" s="784"/>
      <c r="NE218" s="835"/>
      <c r="NF218" s="784"/>
      <c r="NG218" s="835"/>
      <c r="NH218" s="784"/>
      <c r="NI218" s="707">
        <f t="shared" si="2760"/>
        <v>0</v>
      </c>
      <c r="NJ218" s="784">
        <f>IFERROR(NI218*$I218, 0)</f>
        <v>0</v>
      </c>
      <c r="NK218" s="968"/>
      <c r="NL218" s="784">
        <f>IFERROR(NK218*$I218, 0)</f>
        <v>0</v>
      </c>
      <c r="NM218" s="707">
        <f t="shared" si="2761"/>
        <v>0</v>
      </c>
      <c r="NN218" s="784">
        <f>IFERROR(NM218*$I218, 0)</f>
        <v>0</v>
      </c>
      <c r="NO218" s="706">
        <f>IFERROR(NM218*$N218, 0)</f>
        <v>0</v>
      </c>
      <c r="NP218" s="706">
        <f>IFERROR(NM218*$O218, 0)</f>
        <v>0</v>
      </c>
      <c r="NQ218" s="835"/>
      <c r="NR218" s="784"/>
      <c r="NS218" s="782"/>
      <c r="NU218" s="783"/>
      <c r="NV218" s="784">
        <f>IFERROR(NU218*$I218, 0)</f>
        <v>0</v>
      </c>
      <c r="NW218" s="835"/>
      <c r="NX218" s="784"/>
      <c r="NY218" s="835"/>
      <c r="NZ218" s="784"/>
      <c r="OA218" s="835"/>
      <c r="OB218" s="784"/>
      <c r="OC218" s="707">
        <f t="shared" si="2762"/>
        <v>0</v>
      </c>
      <c r="OD218" s="784">
        <f>IFERROR(OC218*$I218, 0)</f>
        <v>0</v>
      </c>
      <c r="OE218" s="968"/>
      <c r="OF218" s="784">
        <f>IFERROR(OE218*$I218, 0)</f>
        <v>0</v>
      </c>
      <c r="OG218" s="707">
        <f t="shared" si="2763"/>
        <v>0</v>
      </c>
      <c r="OH218" s="784">
        <f>IFERROR(OG218*$I218, 0)</f>
        <v>0</v>
      </c>
      <c r="OI218" s="706">
        <f>IFERROR(OG218*$N218, 0)</f>
        <v>0</v>
      </c>
      <c r="OJ218" s="706">
        <f>IFERROR(OG218*$O218, 0)</f>
        <v>0</v>
      </c>
      <c r="OK218" s="835"/>
      <c r="OL218" s="784"/>
      <c r="OM218" s="782"/>
      <c r="OO218" s="783"/>
      <c r="OP218" s="784">
        <f>IFERROR(OO218*$I218, 0)</f>
        <v>0</v>
      </c>
      <c r="OQ218" s="835"/>
      <c r="OR218" s="784"/>
      <c r="OS218" s="835"/>
      <c r="OT218" s="784"/>
      <c r="OU218" s="835"/>
      <c r="OV218" s="784"/>
      <c r="OW218" s="707">
        <f t="shared" si="2764"/>
        <v>0</v>
      </c>
      <c r="OX218" s="784">
        <f>IFERROR(OW218*$I218, 0)</f>
        <v>0</v>
      </c>
      <c r="OY218" s="968"/>
      <c r="OZ218" s="784">
        <f>IFERROR(OY218*$I218, 0)</f>
        <v>0</v>
      </c>
      <c r="PA218" s="707">
        <f t="shared" si="2765"/>
        <v>0</v>
      </c>
      <c r="PB218" s="784">
        <f>IFERROR(PA218*$I218, 0)</f>
        <v>0</v>
      </c>
      <c r="PC218" s="706">
        <f>IFERROR(PA218*$N218, 0)</f>
        <v>0</v>
      </c>
      <c r="PD218" s="706">
        <f>IFERROR(PA218*$O218, 0)</f>
        <v>0</v>
      </c>
      <c r="PE218" s="835"/>
      <c r="PF218" s="784"/>
      <c r="PG218" s="782"/>
      <c r="PI218" s="783"/>
      <c r="PJ218" s="784">
        <f>IFERROR(PI218*$I218, 0)</f>
        <v>0</v>
      </c>
      <c r="PK218" s="835"/>
      <c r="PL218" s="784"/>
      <c r="PM218" s="835"/>
      <c r="PN218" s="784"/>
      <c r="PO218" s="835"/>
      <c r="PP218" s="784"/>
      <c r="PQ218" s="707">
        <f t="shared" si="2766"/>
        <v>0</v>
      </c>
      <c r="PR218" s="784">
        <f>IFERROR(PQ218*$I218, 0)</f>
        <v>0</v>
      </c>
      <c r="PS218" s="968"/>
      <c r="PT218" s="784">
        <f>IFERROR(PS218*$I218, 0)</f>
        <v>0</v>
      </c>
      <c r="PU218" s="707">
        <f t="shared" si="2767"/>
        <v>0</v>
      </c>
      <c r="PV218" s="784">
        <f>IFERROR(PU218*$I218, 0)</f>
        <v>0</v>
      </c>
      <c r="PW218" s="706">
        <f>IFERROR(PU218*$N218, 0)</f>
        <v>0</v>
      </c>
      <c r="PX218" s="706">
        <f>IFERROR(PU218*$O218, 0)</f>
        <v>0</v>
      </c>
      <c r="PY218" s="835"/>
      <c r="PZ218" s="784"/>
      <c r="QA218" s="782"/>
      <c r="QC218" s="783"/>
      <c r="QD218" s="784">
        <f>IFERROR(QC218*$I218, 0)</f>
        <v>0</v>
      </c>
      <c r="QE218" s="835"/>
      <c r="QF218" s="784"/>
      <c r="QG218" s="835"/>
      <c r="QH218" s="784"/>
      <c r="QI218" s="835"/>
      <c r="QJ218" s="784"/>
      <c r="QK218" s="707">
        <f t="shared" si="2768"/>
        <v>0</v>
      </c>
      <c r="QL218" s="784">
        <f>IFERROR(QK218*$I218, 0)</f>
        <v>0</v>
      </c>
      <c r="QM218" s="968"/>
      <c r="QN218" s="784">
        <f>IFERROR(QM218*$I218, 0)</f>
        <v>0</v>
      </c>
      <c r="QO218" s="707">
        <f t="shared" si="2769"/>
        <v>0</v>
      </c>
      <c r="QP218" s="784">
        <f>IFERROR(QO218*$I218, 0)</f>
        <v>0</v>
      </c>
      <c r="QQ218" s="706">
        <f>IFERROR(QO218*$N218, 0)</f>
        <v>0</v>
      </c>
      <c r="QR218" s="706">
        <f>IFERROR(QO218*$O218, 0)</f>
        <v>0</v>
      </c>
      <c r="QS218" s="835"/>
      <c r="QT218" s="784"/>
      <c r="QU218" s="782"/>
      <c r="RA218" s="785">
        <f>IFERROR(RB218=I218,)</f>
        <v>0</v>
      </c>
      <c r="RB218" s="785" t="e">
        <f>SUM(RC218:RT218)</f>
        <v>#REF!</v>
      </c>
      <c r="RC218" s="677">
        <f t="shared" si="2770"/>
        <v>0</v>
      </c>
      <c r="RD218" s="677">
        <f t="shared" si="2770"/>
        <v>0</v>
      </c>
      <c r="RE218" s="677">
        <f t="shared" si="2770"/>
        <v>405.76</v>
      </c>
      <c r="RF218" s="677">
        <f t="shared" si="2770"/>
        <v>936.87</v>
      </c>
      <c r="RG218" s="677">
        <f t="shared" si="2770"/>
        <v>0</v>
      </c>
      <c r="RH218" s="677">
        <f t="shared" si="2770"/>
        <v>0</v>
      </c>
      <c r="RI218" s="677">
        <f t="shared" si="2770"/>
        <v>0</v>
      </c>
      <c r="RJ218" s="677">
        <f t="shared" si="2770"/>
        <v>0</v>
      </c>
      <c r="RK218" s="677" t="e">
        <f>#REF!</f>
        <v>#REF!</v>
      </c>
      <c r="RL218" s="677" t="e">
        <f>#REF!</f>
        <v>#REF!</v>
      </c>
      <c r="RM218" s="677">
        <f t="shared" si="2771"/>
        <v>0</v>
      </c>
      <c r="RN218" s="677">
        <f t="shared" si="2771"/>
        <v>0</v>
      </c>
      <c r="RO218" s="677">
        <f t="shared" si="2771"/>
        <v>0</v>
      </c>
      <c r="RP218" s="677">
        <f t="shared" si="2771"/>
        <v>0</v>
      </c>
      <c r="RQ218" s="677">
        <f t="shared" si="2771"/>
        <v>0</v>
      </c>
      <c r="RR218" s="677">
        <f t="shared" si="2771"/>
        <v>0</v>
      </c>
      <c r="RS218" s="677">
        <f t="shared" si="2771"/>
        <v>0</v>
      </c>
      <c r="RT218" s="677">
        <f t="shared" si="2771"/>
        <v>0</v>
      </c>
      <c r="RV218" s="675">
        <f>SUMIF($RC$8:$RN$8,$RV$8, RC218:RN218)</f>
        <v>1342.63</v>
      </c>
      <c r="RW218" s="675">
        <f>SUMIF($RC$8:$RN$8,$RW$8, RC218:RN218)</f>
        <v>0</v>
      </c>
      <c r="RX218" s="675">
        <f>SUMIF($RO$8:$RP$8,$RX$8, RO218:RP218)</f>
        <v>0</v>
      </c>
      <c r="RY218" s="675">
        <f>SUMIF($RO$8:$RP$8,$RY$8, RO218:RP218)</f>
        <v>0</v>
      </c>
      <c r="RZ218" s="675">
        <f>SUMIF($RQ$8:$RS$8,$RZ$8, RQ218:RS218)</f>
        <v>0</v>
      </c>
      <c r="SA218" s="675">
        <f>SUMIF($RQ$8:$RS$8,$SA$8, RQ218:RS218)</f>
        <v>0</v>
      </c>
      <c r="SB218" s="675">
        <f>SUMIF($RT$8:$RT$8,$SB$8, RT218:RT218)</f>
        <v>0</v>
      </c>
      <c r="SC218" s="675">
        <f>SUMIF($RT$8:$RT$8,$SC$8, RT218:RT218)</f>
        <v>0</v>
      </c>
      <c r="SD218" s="675" t="e">
        <f xml:space="preserve"> SUMIF(#REF!,$SD$8,#REF!)</f>
        <v>#REF!</v>
      </c>
      <c r="SE218" s="675" t="e">
        <f xml:space="preserve"> SUMIF(#REF!,$SE$8,#REF!)</f>
        <v>#REF!</v>
      </c>
      <c r="SG218" s="677">
        <f t="shared" si="2772"/>
        <v>0</v>
      </c>
      <c r="SH218" s="677">
        <f t="shared" si="2772"/>
        <v>0</v>
      </c>
      <c r="SI218" s="677">
        <f t="shared" si="2772"/>
        <v>0</v>
      </c>
      <c r="SJ218" s="677">
        <f t="shared" si="2772"/>
        <v>0</v>
      </c>
      <c r="SK218" s="677">
        <f t="shared" si="2772"/>
        <v>0</v>
      </c>
      <c r="SL218" s="677">
        <f t="shared" si="2772"/>
        <v>0</v>
      </c>
      <c r="SM218" s="677">
        <f t="shared" si="2772"/>
        <v>0</v>
      </c>
      <c r="SN218" s="677">
        <f t="shared" si="2772"/>
        <v>0</v>
      </c>
      <c r="SO218" s="677" t="e">
        <f t="shared" si="2772"/>
        <v>#REF!</v>
      </c>
      <c r="SP218" s="677" t="e">
        <f t="shared" si="2772"/>
        <v>#REF!</v>
      </c>
      <c r="SQ218" s="677">
        <f t="shared" si="2773"/>
        <v>0</v>
      </c>
      <c r="SR218" s="677">
        <f t="shared" si="2773"/>
        <v>0</v>
      </c>
      <c r="SS218" s="677">
        <f t="shared" si="2773"/>
        <v>0</v>
      </c>
      <c r="ST218" s="677">
        <f t="shared" si="2773"/>
        <v>0</v>
      </c>
      <c r="SU218" s="677">
        <f t="shared" si="2773"/>
        <v>0</v>
      </c>
      <c r="SV218" s="677">
        <f t="shared" si="2773"/>
        <v>0</v>
      </c>
      <c r="SW218" s="677">
        <f t="shared" si="2773"/>
        <v>0</v>
      </c>
      <c r="SX218" s="677">
        <f t="shared" si="2773"/>
        <v>0</v>
      </c>
      <c r="SY218" s="677" t="e">
        <f>#REF!*$AP218</f>
        <v>#REF!</v>
      </c>
      <c r="SZ218" s="677" t="e">
        <f>#REF!*$AP218</f>
        <v>#REF!</v>
      </c>
      <c r="TA218" s="677" t="e">
        <f>#REF!*$AP218</f>
        <v>#REF!</v>
      </c>
      <c r="TB218" s="677" t="e">
        <f>#REF!*$AP218</f>
        <v>#REF!</v>
      </c>
      <c r="TC218" s="677" t="e">
        <f>#REF!*$AP218</f>
        <v>#REF!</v>
      </c>
      <c r="TE218" s="675">
        <f t="shared" si="2774"/>
        <v>0</v>
      </c>
      <c r="TF218" s="675">
        <f t="shared" si="2775"/>
        <v>0</v>
      </c>
      <c r="TG218" s="675">
        <f t="shared" si="2776"/>
        <v>0</v>
      </c>
      <c r="TH218" s="675">
        <f t="shared" si="2777"/>
        <v>0</v>
      </c>
      <c r="TI218" s="675">
        <f t="shared" si="2778"/>
        <v>0</v>
      </c>
      <c r="TJ218" s="675">
        <f t="shared" si="2779"/>
        <v>0</v>
      </c>
      <c r="TK218" s="675">
        <f t="shared" si="2780"/>
        <v>0</v>
      </c>
      <c r="TL218" s="675">
        <f t="shared" si="2781"/>
        <v>0</v>
      </c>
      <c r="TM218" s="675">
        <f t="shared" si="2782"/>
        <v>0</v>
      </c>
      <c r="TN218" s="676">
        <f t="shared" si="2783"/>
        <v>0</v>
      </c>
      <c r="TP218" s="675">
        <f t="shared" ref="TP218:TP221" si="2798">IFERROR(SG218,0)</f>
        <v>0</v>
      </c>
      <c r="TQ218" s="675">
        <f t="shared" si="2784"/>
        <v>0</v>
      </c>
      <c r="TR218" s="675">
        <f t="shared" si="2784"/>
        <v>0</v>
      </c>
      <c r="TS218" s="675">
        <f t="shared" si="2784"/>
        <v>0</v>
      </c>
      <c r="TT218" s="675">
        <f t="shared" si="2784"/>
        <v>0</v>
      </c>
      <c r="TU218" s="675">
        <f t="shared" si="2784"/>
        <v>0</v>
      </c>
      <c r="TV218" s="675">
        <f t="shared" si="2784"/>
        <v>0</v>
      </c>
      <c r="TW218" s="675">
        <f t="shared" si="2784"/>
        <v>0</v>
      </c>
      <c r="TX218" s="675">
        <f t="shared" si="2784"/>
        <v>0</v>
      </c>
      <c r="TY218" s="675">
        <f t="shared" si="2784"/>
        <v>0</v>
      </c>
      <c r="TZ218" s="675">
        <f t="shared" si="2784"/>
        <v>0</v>
      </c>
      <c r="UA218" s="675">
        <f t="shared" si="2784"/>
        <v>0</v>
      </c>
      <c r="UB218" s="675">
        <f t="shared" si="2784"/>
        <v>0</v>
      </c>
      <c r="UC218" s="675">
        <f t="shared" si="2784"/>
        <v>0</v>
      </c>
      <c r="UD218" s="675">
        <f t="shared" si="2784"/>
        <v>0</v>
      </c>
      <c r="UE218" s="675">
        <f t="shared" si="2784"/>
        <v>0</v>
      </c>
      <c r="UF218" s="675">
        <f t="shared" si="2784"/>
        <v>0</v>
      </c>
      <c r="UG218" s="675">
        <f t="shared" si="2785"/>
        <v>0</v>
      </c>
      <c r="UH218" s="675">
        <f t="shared" si="2785"/>
        <v>0</v>
      </c>
      <c r="UI218" s="675">
        <f t="shared" si="2785"/>
        <v>0</v>
      </c>
      <c r="UJ218" s="675">
        <f t="shared" si="2785"/>
        <v>0</v>
      </c>
      <c r="UK218" s="675">
        <f t="shared" si="2785"/>
        <v>0</v>
      </c>
      <c r="UL218" s="675">
        <f t="shared" si="2785"/>
        <v>0</v>
      </c>
      <c r="UN218" s="675">
        <f t="shared" si="2786"/>
        <v>0</v>
      </c>
      <c r="UO218" s="675">
        <f t="shared" si="2787"/>
        <v>0</v>
      </c>
      <c r="UP218" s="675">
        <f t="shared" si="2788"/>
        <v>0</v>
      </c>
      <c r="UQ218" s="675">
        <f t="shared" si="2789"/>
        <v>0</v>
      </c>
      <c r="UR218" s="675">
        <f t="shared" si="2790"/>
        <v>0</v>
      </c>
      <c r="US218" s="675">
        <f t="shared" si="2791"/>
        <v>0</v>
      </c>
      <c r="UT218" s="675">
        <f t="shared" si="2792"/>
        <v>0</v>
      </c>
      <c r="UU218" s="675">
        <f t="shared" si="2793"/>
        <v>0</v>
      </c>
      <c r="UV218" s="675">
        <f t="shared" si="2794"/>
        <v>0</v>
      </c>
      <c r="UW218" s="676">
        <f t="shared" si="2795"/>
        <v>0</v>
      </c>
    </row>
    <row r="219" spans="1:569" s="645" customFormat="1" ht="12.75">
      <c r="A219" s="961"/>
      <c r="B219" s="962"/>
      <c r="C219" s="963" t="str">
        <f t="shared" si="2796"/>
        <v>PACBCA000040B</v>
      </c>
      <c r="D219" s="764">
        <f t="shared" si="2796"/>
        <v>0</v>
      </c>
      <c r="E219" s="796" t="str">
        <f t="shared" si="2796"/>
        <v>CONCRETE</v>
      </c>
      <c r="F219" s="802" t="str">
        <f t="shared" si="2796"/>
        <v>[UG] F'C = 28 MPA, W/CONSTRUCTION JOINT</v>
      </c>
      <c r="G219" s="796" t="str">
        <f t="shared" si="2796"/>
        <v>3.1.2.4</v>
      </c>
      <c r="H219" s="797" t="str">
        <f t="shared" si="2796"/>
        <v>M3</v>
      </c>
      <c r="I219" s="964">
        <f t="shared" si="2796"/>
        <v>2289.5491999999999</v>
      </c>
      <c r="J219" s="965"/>
      <c r="K219" s="966"/>
      <c r="L219" s="966"/>
      <c r="N219" s="771">
        <f>SUMIF($Q$8:$AF$8,"Bd",Q219:AF219)</f>
        <v>1103.3691999999999</v>
      </c>
      <c r="O219" s="772">
        <f>O47</f>
        <v>0</v>
      </c>
      <c r="Q219" s="967">
        <f t="shared" si="2797"/>
        <v>0</v>
      </c>
      <c r="R219" s="967">
        <f t="shared" si="2797"/>
        <v>0</v>
      </c>
      <c r="S219" s="967">
        <f t="shared" si="2797"/>
        <v>107.04</v>
      </c>
      <c r="T219" s="967">
        <f t="shared" si="2797"/>
        <v>933.12999999999988</v>
      </c>
      <c r="U219" s="967">
        <f t="shared" si="2797"/>
        <v>0</v>
      </c>
      <c r="V219" s="967">
        <f t="shared" si="2797"/>
        <v>63.199200000000005</v>
      </c>
      <c r="W219" s="967">
        <f t="shared" si="2797"/>
        <v>0</v>
      </c>
      <c r="X219" s="967">
        <f t="shared" si="2797"/>
        <v>0</v>
      </c>
      <c r="Y219" s="967">
        <f t="shared" si="2797"/>
        <v>0</v>
      </c>
      <c r="Z219" s="967">
        <f t="shared" si="2797"/>
        <v>0</v>
      </c>
      <c r="AA219" s="967">
        <f t="shared" si="2797"/>
        <v>0</v>
      </c>
      <c r="AB219" s="967">
        <f t="shared" si="2797"/>
        <v>0</v>
      </c>
      <c r="AC219" s="967">
        <f t="shared" si="2797"/>
        <v>0</v>
      </c>
      <c r="AD219" s="967">
        <f t="shared" si="2797"/>
        <v>0</v>
      </c>
      <c r="AE219" s="967">
        <f t="shared" si="2797"/>
        <v>0</v>
      </c>
      <c r="AF219" s="967">
        <f t="shared" si="2797"/>
        <v>0</v>
      </c>
      <c r="AH219" s="774"/>
      <c r="AI219" s="775">
        <f>IFERROR(AH219*$I219, 0)</f>
        <v>0</v>
      </c>
      <c r="AJ219" s="775"/>
      <c r="AK219" s="775"/>
      <c r="AL219" s="775"/>
      <c r="AM219" s="775"/>
      <c r="AN219" s="775"/>
      <c r="AO219" s="775"/>
      <c r="AP219" s="693">
        <f t="shared" si="2727"/>
        <v>0</v>
      </c>
      <c r="AQ219" s="775">
        <f>IFERROR(AP219*$I219, 0)</f>
        <v>0</v>
      </c>
      <c r="AR219" s="693"/>
      <c r="AS219" s="775">
        <f>IFERROR(AR219*$I219, 0)</f>
        <v>0</v>
      </c>
      <c r="AT219" s="775"/>
      <c r="AU219" s="775"/>
      <c r="AV219" s="693">
        <f t="shared" si="2728"/>
        <v>0</v>
      </c>
      <c r="AW219" s="693"/>
      <c r="AX219" s="693"/>
      <c r="AY219" s="693"/>
      <c r="AZ219" s="775">
        <f>IFERROR(AV219*$I219, 0)</f>
        <v>0</v>
      </c>
      <c r="BA219" s="693">
        <f>IFERROR(AV219*$N219, 0)</f>
        <v>0</v>
      </c>
      <c r="BB219" s="693">
        <f>IFERROR(AV219*$O219, 0)</f>
        <v>0</v>
      </c>
      <c r="BC219" s="775"/>
      <c r="BD219" s="775"/>
      <c r="BE219" s="777"/>
      <c r="BG219" s="774"/>
      <c r="BH219" s="775">
        <f>IFERROR(BG219*$I219, 0)</f>
        <v>0</v>
      </c>
      <c r="BI219" s="775"/>
      <c r="BJ219" s="775"/>
      <c r="BK219" s="775"/>
      <c r="BL219" s="775"/>
      <c r="BM219" s="775"/>
      <c r="BN219" s="775"/>
      <c r="BO219" s="693">
        <f t="shared" si="2729"/>
        <v>0</v>
      </c>
      <c r="BP219" s="775">
        <f>IFERROR(BO219*$I219, 0)</f>
        <v>0</v>
      </c>
      <c r="BQ219" s="693"/>
      <c r="BR219" s="775">
        <f>IFERROR(BQ219*$I219, 0)</f>
        <v>0</v>
      </c>
      <c r="BS219" s="693">
        <f t="shared" si="2730"/>
        <v>0</v>
      </c>
      <c r="BT219" s="775">
        <f>IFERROR(BS219*$I219, 0)</f>
        <v>0</v>
      </c>
      <c r="BU219" s="693">
        <f>IFERROR(BS219*$N219, 0)</f>
        <v>0</v>
      </c>
      <c r="BV219" s="693">
        <f>IFERROR(BS219*$O219, 0)</f>
        <v>0</v>
      </c>
      <c r="BW219" s="775"/>
      <c r="BX219" s="775"/>
      <c r="BY219" s="777"/>
      <c r="CA219" s="783"/>
      <c r="CB219" s="784">
        <f>IFERROR(CA219*$I219, 0)</f>
        <v>0</v>
      </c>
      <c r="CC219" s="835"/>
      <c r="CD219" s="784"/>
      <c r="CE219" s="835"/>
      <c r="CF219" s="784"/>
      <c r="CG219" s="835"/>
      <c r="CH219" s="784"/>
      <c r="CI219" s="707">
        <f t="shared" si="2731"/>
        <v>0</v>
      </c>
      <c r="CJ219" s="784">
        <f>IFERROR(CI219*$I219, 0)</f>
        <v>0</v>
      </c>
      <c r="CK219" s="968"/>
      <c r="CL219" s="784">
        <f>IFERROR(CK219*$I219, 0)</f>
        <v>0</v>
      </c>
      <c r="CM219" s="707">
        <f t="shared" si="2732"/>
        <v>0</v>
      </c>
      <c r="CN219" s="784">
        <f>IFERROR(CM219*$I219, 0)</f>
        <v>0</v>
      </c>
      <c r="CO219" s="706">
        <f t="shared" si="2733"/>
        <v>0</v>
      </c>
      <c r="CP219" s="706">
        <f t="shared" si="2733"/>
        <v>0</v>
      </c>
      <c r="CQ219" s="706">
        <f t="shared" si="2733"/>
        <v>0</v>
      </c>
      <c r="CR219" s="706">
        <f t="shared" si="2733"/>
        <v>0</v>
      </c>
      <c r="CS219" s="960">
        <f t="shared" si="2733"/>
        <v>0</v>
      </c>
      <c r="CT219" s="706">
        <f t="shared" si="2733"/>
        <v>0</v>
      </c>
      <c r="CU219" s="706">
        <f t="shared" si="2733"/>
        <v>0</v>
      </c>
      <c r="CV219" s="960">
        <f>IFERROR(CM219*$O219, 0)</f>
        <v>0</v>
      </c>
      <c r="CW219" s="835"/>
      <c r="CX219" s="784"/>
      <c r="CY219" s="782"/>
      <c r="DA219" s="774"/>
      <c r="DB219" s="775">
        <f>IFERROR(DA219*$I219, 0)</f>
        <v>0</v>
      </c>
      <c r="DC219" s="775"/>
      <c r="DD219" s="775"/>
      <c r="DE219" s="775"/>
      <c r="DF219" s="775"/>
      <c r="DG219" s="775"/>
      <c r="DH219" s="775"/>
      <c r="DI219" s="693">
        <f t="shared" si="2734"/>
        <v>0</v>
      </c>
      <c r="DJ219" s="775">
        <f>IFERROR(DI219*$I219, 0)</f>
        <v>0</v>
      </c>
      <c r="DK219" s="693"/>
      <c r="DL219" s="775">
        <f>IFERROR(DK219*$I219, 0)</f>
        <v>0</v>
      </c>
      <c r="DM219" s="693">
        <f t="shared" si="2735"/>
        <v>0</v>
      </c>
      <c r="DN219" s="775">
        <f>IFERROR(DM219*$I219, 0)</f>
        <v>0</v>
      </c>
      <c r="DO219" s="693">
        <f>IFERROR(DM219*$N219, 0)</f>
        <v>0</v>
      </c>
      <c r="DP219" s="693">
        <f>IFERROR(DM219*$O219, 0)</f>
        <v>0</v>
      </c>
      <c r="DQ219" s="775"/>
      <c r="DR219" s="775"/>
      <c r="DS219" s="777"/>
      <c r="DU219" s="778"/>
      <c r="DV219" s="780">
        <f>IFERROR(DU219*$I219, 0)</f>
        <v>0</v>
      </c>
      <c r="DW219" s="780"/>
      <c r="DX219" s="780"/>
      <c r="DY219" s="780"/>
      <c r="DZ219" s="780"/>
      <c r="EA219" s="780"/>
      <c r="EB219" s="780"/>
      <c r="EC219" s="703">
        <f t="shared" si="2736"/>
        <v>0</v>
      </c>
      <c r="ED219" s="780">
        <f>IFERROR(EC219*$I219, 0)</f>
        <v>0</v>
      </c>
      <c r="EE219" s="703"/>
      <c r="EF219" s="780">
        <f>IFERROR(EE219*$I219, 0)</f>
        <v>0</v>
      </c>
      <c r="EG219" s="703">
        <f t="shared" si="2737"/>
        <v>0</v>
      </c>
      <c r="EH219" s="780">
        <f>IFERROR(EG219*$I219, 0)</f>
        <v>0</v>
      </c>
      <c r="EI219" s="703">
        <f>IFERROR(EG219*$N219, 0)</f>
        <v>0</v>
      </c>
      <c r="EJ219" s="703">
        <f>IFERROR(EG219*$O219, 0)</f>
        <v>0</v>
      </c>
      <c r="EK219" s="780"/>
      <c r="EL219" s="780"/>
      <c r="EM219" s="781"/>
      <c r="EO219" s="778"/>
      <c r="EP219" s="780">
        <f>IFERROR(EO219*$I219, 0)</f>
        <v>0</v>
      </c>
      <c r="EQ219" s="780"/>
      <c r="ER219" s="780"/>
      <c r="ES219" s="780"/>
      <c r="ET219" s="780"/>
      <c r="EU219" s="780"/>
      <c r="EV219" s="780"/>
      <c r="EW219" s="703">
        <f t="shared" si="2738"/>
        <v>0</v>
      </c>
      <c r="EX219" s="780">
        <f>IFERROR(EW219*$I219, 0)</f>
        <v>0</v>
      </c>
      <c r="EY219" s="703"/>
      <c r="EZ219" s="780">
        <f>IFERROR(EY219*$I219, 0)</f>
        <v>0</v>
      </c>
      <c r="FA219" s="703">
        <f t="shared" si="2739"/>
        <v>0</v>
      </c>
      <c r="FB219" s="780">
        <f>IFERROR(FA219*$I219, 0)</f>
        <v>0</v>
      </c>
      <c r="FC219" s="703">
        <f>IFERROR(FA219*$N219, 0)</f>
        <v>0</v>
      </c>
      <c r="FD219" s="703">
        <f>IFERROR(FA219*$O219, 0)</f>
        <v>0</v>
      </c>
      <c r="FE219" s="780"/>
      <c r="FF219" s="780"/>
      <c r="FG219" s="782"/>
      <c r="FI219" s="774"/>
      <c r="FJ219" s="775">
        <f>IFERROR(FI219*$I219, 0)</f>
        <v>0</v>
      </c>
      <c r="FK219" s="775"/>
      <c r="FL219" s="775"/>
      <c r="FM219" s="775"/>
      <c r="FN219" s="775"/>
      <c r="FO219" s="775"/>
      <c r="FP219" s="775"/>
      <c r="FQ219" s="693">
        <f t="shared" si="2740"/>
        <v>0</v>
      </c>
      <c r="FR219" s="775">
        <f>IFERROR(FQ219*$I219, 0)</f>
        <v>0</v>
      </c>
      <c r="FS219" s="693"/>
      <c r="FT219" s="775">
        <f>IFERROR(FS219*$I219, 0)</f>
        <v>0</v>
      </c>
      <c r="FU219" s="693">
        <f t="shared" si="2741"/>
        <v>0</v>
      </c>
      <c r="FV219" s="775">
        <f>IFERROR(FU219*$I219, 0)</f>
        <v>0</v>
      </c>
      <c r="FW219" s="693">
        <f>IFERROR(FU219*$N219, 0)</f>
        <v>0</v>
      </c>
      <c r="FX219" s="693">
        <f>IFERROR(FU219*$O219, 0)</f>
        <v>0</v>
      </c>
      <c r="FY219" s="775"/>
      <c r="FZ219" s="775"/>
      <c r="GA219" s="782"/>
      <c r="GC219" s="774"/>
      <c r="GD219" s="775">
        <f>IFERROR(GC219*$I219, 0)</f>
        <v>0</v>
      </c>
      <c r="GE219" s="775"/>
      <c r="GF219" s="775"/>
      <c r="GG219" s="775"/>
      <c r="GH219" s="775"/>
      <c r="GI219" s="775"/>
      <c r="GJ219" s="775"/>
      <c r="GK219" s="693">
        <f t="shared" si="2742"/>
        <v>0</v>
      </c>
      <c r="GL219" s="775">
        <f>IFERROR(GK219*$I219, 0)</f>
        <v>0</v>
      </c>
      <c r="GM219" s="693"/>
      <c r="GN219" s="775">
        <f>IFERROR(GM219*$I219, 0)</f>
        <v>0</v>
      </c>
      <c r="GO219" s="693">
        <f t="shared" si="2743"/>
        <v>0</v>
      </c>
      <c r="GP219" s="775">
        <f>IFERROR(GO219*$I219, 0)</f>
        <v>0</v>
      </c>
      <c r="GQ219" s="693">
        <f>IFERROR(GO219*$N219, 0)</f>
        <v>0</v>
      </c>
      <c r="GR219" s="693">
        <f>IFERROR(GO219*$O219, 0)</f>
        <v>0</v>
      </c>
      <c r="GS219" s="775"/>
      <c r="GT219" s="775"/>
      <c r="GU219" s="782"/>
      <c r="GW219" s="774"/>
      <c r="GX219" s="775">
        <f>IFERROR(GW219*$I219, 0)</f>
        <v>0</v>
      </c>
      <c r="GY219" s="775"/>
      <c r="GZ219" s="775"/>
      <c r="HA219" s="775"/>
      <c r="HB219" s="775"/>
      <c r="HC219" s="775"/>
      <c r="HD219" s="775"/>
      <c r="HE219" s="693">
        <f t="shared" si="2744"/>
        <v>0</v>
      </c>
      <c r="HF219" s="775">
        <f>IFERROR(HE219*$I219, 0)</f>
        <v>0</v>
      </c>
      <c r="HG219" s="693"/>
      <c r="HH219" s="775">
        <f>IFERROR(HG219*$I219, 0)</f>
        <v>0</v>
      </c>
      <c r="HI219" s="693">
        <f t="shared" si="2745"/>
        <v>0</v>
      </c>
      <c r="HJ219" s="775">
        <f>IFERROR(HI219*$I219, 0)</f>
        <v>0</v>
      </c>
      <c r="HK219" s="693">
        <f>IFERROR(HI219*$N219, 0)</f>
        <v>0</v>
      </c>
      <c r="HL219" s="693">
        <f>IFERROR(HI219*$O219, 0)</f>
        <v>0</v>
      </c>
      <c r="HM219" s="775"/>
      <c r="HN219" s="775"/>
      <c r="HO219" s="777"/>
      <c r="HQ219" s="783"/>
      <c r="HR219" s="784">
        <f>IFERROR(HQ219*$I219, 0)</f>
        <v>0</v>
      </c>
      <c r="HS219" s="835"/>
      <c r="HT219" s="784"/>
      <c r="HU219" s="835"/>
      <c r="HV219" s="784"/>
      <c r="HW219" s="835"/>
      <c r="HX219" s="784"/>
      <c r="HY219" s="707">
        <f t="shared" si="2746"/>
        <v>0</v>
      </c>
      <c r="HZ219" s="784">
        <f>IFERROR(HY219*$I219, 0)</f>
        <v>0</v>
      </c>
      <c r="IA219" s="968"/>
      <c r="IB219" s="784">
        <f>IFERROR(IA219*$I219, 0)</f>
        <v>0</v>
      </c>
      <c r="IC219" s="707">
        <f t="shared" si="2747"/>
        <v>0</v>
      </c>
      <c r="ID219" s="784">
        <f>IFERROR(IC219*$I219, 0)</f>
        <v>0</v>
      </c>
      <c r="IE219" s="706">
        <f>IFERROR(IC219*$N219, 0)</f>
        <v>0</v>
      </c>
      <c r="IF219" s="706">
        <f>IFERROR(IC219*$O219, 0)</f>
        <v>0</v>
      </c>
      <c r="IG219" s="835"/>
      <c r="IH219" s="784"/>
      <c r="II219" s="782"/>
      <c r="IK219" s="783"/>
      <c r="IL219" s="784">
        <f>IFERROR(IK219*$I219, 0)</f>
        <v>0</v>
      </c>
      <c r="IM219" s="835"/>
      <c r="IN219" s="784"/>
      <c r="IO219" s="835"/>
      <c r="IP219" s="784"/>
      <c r="IQ219" s="835"/>
      <c r="IR219" s="784"/>
      <c r="IS219" s="707">
        <f t="shared" si="2748"/>
        <v>0</v>
      </c>
      <c r="IT219" s="784">
        <f>IFERROR(IS219*$I219, 0)</f>
        <v>0</v>
      </c>
      <c r="IU219" s="968"/>
      <c r="IV219" s="784">
        <f>IFERROR(IU219*$I219, 0)</f>
        <v>0</v>
      </c>
      <c r="IW219" s="707">
        <f t="shared" si="2749"/>
        <v>0</v>
      </c>
      <c r="IX219" s="784">
        <f>IFERROR(IW219*$I219, 0)</f>
        <v>0</v>
      </c>
      <c r="IY219" s="706">
        <f>IFERROR(IW219*$N219, 0)</f>
        <v>0</v>
      </c>
      <c r="IZ219" s="706">
        <f>IFERROR(IW219*$O219, 0)</f>
        <v>0</v>
      </c>
      <c r="JA219" s="835"/>
      <c r="JB219" s="784"/>
      <c r="JC219" s="782"/>
      <c r="JE219" s="783"/>
      <c r="JF219" s="784">
        <f>IFERROR(JE219*$I219, 0)</f>
        <v>0</v>
      </c>
      <c r="JG219" s="835"/>
      <c r="JH219" s="784"/>
      <c r="JI219" s="835"/>
      <c r="JJ219" s="784"/>
      <c r="JK219" s="835"/>
      <c r="JL219" s="784"/>
      <c r="JM219" s="707">
        <f t="shared" si="2750"/>
        <v>0</v>
      </c>
      <c r="JN219" s="784">
        <f>IFERROR(JM219*$I219, 0)</f>
        <v>0</v>
      </c>
      <c r="JO219" s="968"/>
      <c r="JP219" s="784">
        <f>IFERROR(JO219*$I219, 0)</f>
        <v>0</v>
      </c>
      <c r="JQ219" s="707">
        <f t="shared" si="2751"/>
        <v>0</v>
      </c>
      <c r="JR219" s="784">
        <f>IFERROR(JQ219*$I219, 0)</f>
        <v>0</v>
      </c>
      <c r="JS219" s="706">
        <f>IFERROR(JQ219*$N219, 0)</f>
        <v>0</v>
      </c>
      <c r="JT219" s="706">
        <f>IFERROR(JQ219*$O219, 0)</f>
        <v>0</v>
      </c>
      <c r="JU219" s="835"/>
      <c r="JV219" s="784"/>
      <c r="JW219" s="782"/>
      <c r="JY219" s="783"/>
      <c r="JZ219" s="784">
        <f>IFERROR(JY219*$I219, 0)</f>
        <v>0</v>
      </c>
      <c r="KA219" s="835"/>
      <c r="KB219" s="784"/>
      <c r="KC219" s="835"/>
      <c r="KD219" s="784"/>
      <c r="KE219" s="835"/>
      <c r="KF219" s="784"/>
      <c r="KG219" s="707">
        <f t="shared" si="2752"/>
        <v>0</v>
      </c>
      <c r="KH219" s="784">
        <f>IFERROR(KG219*$I219, 0)</f>
        <v>0</v>
      </c>
      <c r="KI219" s="968"/>
      <c r="KJ219" s="784">
        <f>IFERROR(KI219*$I219, 0)</f>
        <v>0</v>
      </c>
      <c r="KK219" s="707">
        <f t="shared" si="2753"/>
        <v>0</v>
      </c>
      <c r="KL219" s="784">
        <f>IFERROR(KK219*$I219, 0)</f>
        <v>0</v>
      </c>
      <c r="KM219" s="706">
        <f>IFERROR(KK219*$N219, 0)</f>
        <v>0</v>
      </c>
      <c r="KN219" s="706">
        <f>IFERROR(KK219*$O219, 0)</f>
        <v>0</v>
      </c>
      <c r="KO219" s="835"/>
      <c r="KP219" s="784"/>
      <c r="KQ219" s="782"/>
      <c r="KS219" s="783"/>
      <c r="KT219" s="784">
        <f>IFERROR(KS219*$I219, 0)</f>
        <v>0</v>
      </c>
      <c r="KU219" s="835"/>
      <c r="KV219" s="784"/>
      <c r="KW219" s="835"/>
      <c r="KX219" s="784"/>
      <c r="KY219" s="835"/>
      <c r="KZ219" s="784"/>
      <c r="LA219" s="707">
        <f t="shared" si="2754"/>
        <v>0</v>
      </c>
      <c r="LB219" s="784">
        <f>IFERROR(LA219*$I219, 0)</f>
        <v>0</v>
      </c>
      <c r="LC219" s="968"/>
      <c r="LD219" s="784">
        <f>IFERROR(LC219*$I219, 0)</f>
        <v>0</v>
      </c>
      <c r="LE219" s="707">
        <f t="shared" si="2755"/>
        <v>0</v>
      </c>
      <c r="LF219" s="784">
        <f>IFERROR(LE219*$I219, 0)</f>
        <v>0</v>
      </c>
      <c r="LG219" s="706">
        <f>IFERROR(LE219*$N219, 0)</f>
        <v>0</v>
      </c>
      <c r="LH219" s="706">
        <f>IFERROR(LE219*$O219, 0)</f>
        <v>0</v>
      </c>
      <c r="LI219" s="835"/>
      <c r="LJ219" s="784"/>
      <c r="LK219" s="782"/>
      <c r="LM219" s="783"/>
      <c r="LN219" s="784">
        <f>IFERROR(LM219*$I219, 0)</f>
        <v>0</v>
      </c>
      <c r="LO219" s="835"/>
      <c r="LP219" s="784"/>
      <c r="LQ219" s="835"/>
      <c r="LR219" s="784"/>
      <c r="LS219" s="835"/>
      <c r="LT219" s="784"/>
      <c r="LU219" s="707">
        <f t="shared" si="2756"/>
        <v>0</v>
      </c>
      <c r="LV219" s="784">
        <f>IFERROR(LU219*$I219, 0)</f>
        <v>0</v>
      </c>
      <c r="LW219" s="968"/>
      <c r="LX219" s="784">
        <f>IFERROR(LW219*$I219, 0)</f>
        <v>0</v>
      </c>
      <c r="LY219" s="707">
        <f t="shared" si="2757"/>
        <v>0</v>
      </c>
      <c r="LZ219" s="784">
        <f>IFERROR(LY219*$I219, 0)</f>
        <v>0</v>
      </c>
      <c r="MA219" s="706">
        <f>IFERROR(LY219*$N219, 0)</f>
        <v>0</v>
      </c>
      <c r="MB219" s="706">
        <f>IFERROR(LY219*$O219, 0)</f>
        <v>0</v>
      </c>
      <c r="MC219" s="835"/>
      <c r="MD219" s="784"/>
      <c r="ME219" s="782"/>
      <c r="MG219" s="783"/>
      <c r="MH219" s="784">
        <f>IFERROR(MG219*$I219, 0)</f>
        <v>0</v>
      </c>
      <c r="MI219" s="835"/>
      <c r="MJ219" s="784"/>
      <c r="MK219" s="835"/>
      <c r="ML219" s="784"/>
      <c r="MM219" s="835"/>
      <c r="MN219" s="784"/>
      <c r="MO219" s="707">
        <f t="shared" si="2758"/>
        <v>0</v>
      </c>
      <c r="MP219" s="784">
        <f>IFERROR(MO219*$I219, 0)</f>
        <v>0</v>
      </c>
      <c r="MQ219" s="968"/>
      <c r="MR219" s="784">
        <f>IFERROR(MQ219*$I219, 0)</f>
        <v>0</v>
      </c>
      <c r="MS219" s="707">
        <f t="shared" si="2759"/>
        <v>0</v>
      </c>
      <c r="MT219" s="784">
        <f>IFERROR(MS219*$I219, 0)</f>
        <v>0</v>
      </c>
      <c r="MU219" s="706">
        <f>IFERROR(MS219*$N219, 0)</f>
        <v>0</v>
      </c>
      <c r="MV219" s="706">
        <f>IFERROR(MS219*$O219, 0)</f>
        <v>0</v>
      </c>
      <c r="MW219" s="835"/>
      <c r="MX219" s="784"/>
      <c r="MY219" s="782"/>
      <c r="NA219" s="783"/>
      <c r="NB219" s="784">
        <f>IFERROR(NA219*$I219, 0)</f>
        <v>0</v>
      </c>
      <c r="NC219" s="835"/>
      <c r="ND219" s="784"/>
      <c r="NE219" s="835"/>
      <c r="NF219" s="784"/>
      <c r="NG219" s="835"/>
      <c r="NH219" s="784"/>
      <c r="NI219" s="707">
        <f t="shared" si="2760"/>
        <v>0</v>
      </c>
      <c r="NJ219" s="784">
        <f>IFERROR(NI219*$I219, 0)</f>
        <v>0</v>
      </c>
      <c r="NK219" s="968"/>
      <c r="NL219" s="784">
        <f>IFERROR(NK219*$I219, 0)</f>
        <v>0</v>
      </c>
      <c r="NM219" s="707">
        <f t="shared" si="2761"/>
        <v>0</v>
      </c>
      <c r="NN219" s="784">
        <f>IFERROR(NM219*$I219, 0)</f>
        <v>0</v>
      </c>
      <c r="NO219" s="706">
        <f>IFERROR(NM219*$N219, 0)</f>
        <v>0</v>
      </c>
      <c r="NP219" s="706">
        <f>IFERROR(NM219*$O219, 0)</f>
        <v>0</v>
      </c>
      <c r="NQ219" s="835"/>
      <c r="NR219" s="784"/>
      <c r="NS219" s="782"/>
      <c r="NU219" s="783"/>
      <c r="NV219" s="784">
        <f>IFERROR(NU219*$I219, 0)</f>
        <v>0</v>
      </c>
      <c r="NW219" s="835"/>
      <c r="NX219" s="784"/>
      <c r="NY219" s="835"/>
      <c r="NZ219" s="784"/>
      <c r="OA219" s="835"/>
      <c r="OB219" s="784"/>
      <c r="OC219" s="707">
        <f t="shared" si="2762"/>
        <v>0</v>
      </c>
      <c r="OD219" s="784">
        <f>IFERROR(OC219*$I219, 0)</f>
        <v>0</v>
      </c>
      <c r="OE219" s="968"/>
      <c r="OF219" s="784">
        <f>IFERROR(OE219*$I219, 0)</f>
        <v>0</v>
      </c>
      <c r="OG219" s="707">
        <f t="shared" si="2763"/>
        <v>0</v>
      </c>
      <c r="OH219" s="784">
        <f>IFERROR(OG219*$I219, 0)</f>
        <v>0</v>
      </c>
      <c r="OI219" s="706">
        <f>IFERROR(OG219*$N219, 0)</f>
        <v>0</v>
      </c>
      <c r="OJ219" s="706">
        <f>IFERROR(OG219*$O219, 0)</f>
        <v>0</v>
      </c>
      <c r="OK219" s="835"/>
      <c r="OL219" s="784"/>
      <c r="OM219" s="782"/>
      <c r="OO219" s="783"/>
      <c r="OP219" s="784">
        <f>IFERROR(OO219*$I219, 0)</f>
        <v>0</v>
      </c>
      <c r="OQ219" s="835"/>
      <c r="OR219" s="784"/>
      <c r="OS219" s="835"/>
      <c r="OT219" s="784"/>
      <c r="OU219" s="835"/>
      <c r="OV219" s="784"/>
      <c r="OW219" s="707">
        <f t="shared" si="2764"/>
        <v>0</v>
      </c>
      <c r="OX219" s="784">
        <f>IFERROR(OW219*$I219, 0)</f>
        <v>0</v>
      </c>
      <c r="OY219" s="968"/>
      <c r="OZ219" s="784">
        <f>IFERROR(OY219*$I219, 0)</f>
        <v>0</v>
      </c>
      <c r="PA219" s="707">
        <f t="shared" si="2765"/>
        <v>0</v>
      </c>
      <c r="PB219" s="784">
        <f>IFERROR(PA219*$I219, 0)</f>
        <v>0</v>
      </c>
      <c r="PC219" s="706">
        <f>IFERROR(PA219*$N219, 0)</f>
        <v>0</v>
      </c>
      <c r="PD219" s="706">
        <f>IFERROR(PA219*$O219, 0)</f>
        <v>0</v>
      </c>
      <c r="PE219" s="835"/>
      <c r="PF219" s="784"/>
      <c r="PG219" s="782"/>
      <c r="PI219" s="783"/>
      <c r="PJ219" s="784">
        <f>IFERROR(PI219*$I219, 0)</f>
        <v>0</v>
      </c>
      <c r="PK219" s="835"/>
      <c r="PL219" s="784"/>
      <c r="PM219" s="835"/>
      <c r="PN219" s="784"/>
      <c r="PO219" s="835"/>
      <c r="PP219" s="784"/>
      <c r="PQ219" s="707">
        <f t="shared" si="2766"/>
        <v>0</v>
      </c>
      <c r="PR219" s="784">
        <f>IFERROR(PQ219*$I219, 0)</f>
        <v>0</v>
      </c>
      <c r="PS219" s="968"/>
      <c r="PT219" s="784">
        <f>IFERROR(PS219*$I219, 0)</f>
        <v>0</v>
      </c>
      <c r="PU219" s="707">
        <f t="shared" si="2767"/>
        <v>0</v>
      </c>
      <c r="PV219" s="784">
        <f>IFERROR(PU219*$I219, 0)</f>
        <v>0</v>
      </c>
      <c r="PW219" s="706">
        <f>IFERROR(PU219*$N219, 0)</f>
        <v>0</v>
      </c>
      <c r="PX219" s="706">
        <f>IFERROR(PU219*$O219, 0)</f>
        <v>0</v>
      </c>
      <c r="PY219" s="835"/>
      <c r="PZ219" s="784"/>
      <c r="QA219" s="782"/>
      <c r="QC219" s="783"/>
      <c r="QD219" s="784">
        <f>IFERROR(QC219*$I219, 0)</f>
        <v>0</v>
      </c>
      <c r="QE219" s="835"/>
      <c r="QF219" s="784"/>
      <c r="QG219" s="835"/>
      <c r="QH219" s="784"/>
      <c r="QI219" s="835"/>
      <c r="QJ219" s="784"/>
      <c r="QK219" s="707">
        <f t="shared" si="2768"/>
        <v>0</v>
      </c>
      <c r="QL219" s="784">
        <f>IFERROR(QK219*$I219, 0)</f>
        <v>0</v>
      </c>
      <c r="QM219" s="968"/>
      <c r="QN219" s="784">
        <f>IFERROR(QM219*$I219, 0)</f>
        <v>0</v>
      </c>
      <c r="QO219" s="707">
        <f t="shared" si="2769"/>
        <v>0</v>
      </c>
      <c r="QP219" s="784">
        <f>IFERROR(QO219*$I219, 0)</f>
        <v>0</v>
      </c>
      <c r="QQ219" s="706">
        <f>IFERROR(QO219*$N219, 0)</f>
        <v>0</v>
      </c>
      <c r="QR219" s="706">
        <f>IFERROR(QO219*$O219, 0)</f>
        <v>0</v>
      </c>
      <c r="QS219" s="835"/>
      <c r="QT219" s="784"/>
      <c r="QU219" s="782"/>
      <c r="RA219" s="785">
        <f>IFERROR(RB219=I219,)</f>
        <v>0</v>
      </c>
      <c r="RB219" s="785" t="e">
        <f>SUM(RC219:RT219)</f>
        <v>#REF!</v>
      </c>
      <c r="RC219" s="677">
        <f t="shared" si="2770"/>
        <v>0</v>
      </c>
      <c r="RD219" s="677">
        <f t="shared" si="2770"/>
        <v>0</v>
      </c>
      <c r="RE219" s="677">
        <f t="shared" si="2770"/>
        <v>107.04</v>
      </c>
      <c r="RF219" s="677">
        <f t="shared" si="2770"/>
        <v>933.12999999999988</v>
      </c>
      <c r="RG219" s="677">
        <f t="shared" si="2770"/>
        <v>0</v>
      </c>
      <c r="RH219" s="677">
        <f t="shared" si="2770"/>
        <v>63.199200000000005</v>
      </c>
      <c r="RI219" s="677">
        <f t="shared" si="2770"/>
        <v>0</v>
      </c>
      <c r="RJ219" s="677">
        <f t="shared" si="2770"/>
        <v>0</v>
      </c>
      <c r="RK219" s="677" t="e">
        <f>#REF!</f>
        <v>#REF!</v>
      </c>
      <c r="RL219" s="677" t="e">
        <f>#REF!</f>
        <v>#REF!</v>
      </c>
      <c r="RM219" s="677">
        <f t="shared" si="2771"/>
        <v>0</v>
      </c>
      <c r="RN219" s="677">
        <f t="shared" si="2771"/>
        <v>0</v>
      </c>
      <c r="RO219" s="677">
        <f t="shared" si="2771"/>
        <v>0</v>
      </c>
      <c r="RP219" s="677">
        <f t="shared" si="2771"/>
        <v>0</v>
      </c>
      <c r="RQ219" s="677">
        <f t="shared" si="2771"/>
        <v>0</v>
      </c>
      <c r="RR219" s="677">
        <f t="shared" si="2771"/>
        <v>0</v>
      </c>
      <c r="RS219" s="677">
        <f t="shared" si="2771"/>
        <v>0</v>
      </c>
      <c r="RT219" s="677">
        <f t="shared" si="2771"/>
        <v>0</v>
      </c>
      <c r="RV219" s="675">
        <f>SUMIF($RC$8:$RN$8,$RV$8, RC219:RN219)</f>
        <v>1103.3691999999999</v>
      </c>
      <c r="RW219" s="675">
        <f>SUMIF($RC$8:$RN$8,$RW$8, RC219:RN219)</f>
        <v>0</v>
      </c>
      <c r="RX219" s="675">
        <f>SUMIF($RO$8:$RP$8,$RX$8, RO219:RP219)</f>
        <v>0</v>
      </c>
      <c r="RY219" s="675">
        <f>SUMIF($RO$8:$RP$8,$RY$8, RO219:RP219)</f>
        <v>0</v>
      </c>
      <c r="RZ219" s="675">
        <f>SUMIF($RQ$8:$RS$8,$RZ$8, RQ219:RS219)</f>
        <v>0</v>
      </c>
      <c r="SA219" s="675">
        <f>SUMIF($RQ$8:$RS$8,$SA$8, RQ219:RS219)</f>
        <v>0</v>
      </c>
      <c r="SB219" s="675">
        <f>SUMIF($RT$8:$RT$8,$SB$8, RT219:RT219)</f>
        <v>0</v>
      </c>
      <c r="SC219" s="675">
        <f>SUMIF($RT$8:$RT$8,$SC$8, RT219:RT219)</f>
        <v>0</v>
      </c>
      <c r="SD219" s="675" t="e">
        <f xml:space="preserve"> SUMIF(#REF!,$SD$8,#REF!)</f>
        <v>#REF!</v>
      </c>
      <c r="SE219" s="675" t="e">
        <f xml:space="preserve"> SUMIF(#REF!,$SE$8,#REF!)</f>
        <v>#REF!</v>
      </c>
      <c r="SG219" s="677">
        <f t="shared" si="2772"/>
        <v>0</v>
      </c>
      <c r="SH219" s="677">
        <f t="shared" si="2772"/>
        <v>0</v>
      </c>
      <c r="SI219" s="677">
        <f t="shared" si="2772"/>
        <v>0</v>
      </c>
      <c r="SJ219" s="677">
        <f t="shared" si="2772"/>
        <v>0</v>
      </c>
      <c r="SK219" s="677">
        <f t="shared" si="2772"/>
        <v>0</v>
      </c>
      <c r="SL219" s="677">
        <f t="shared" si="2772"/>
        <v>0</v>
      </c>
      <c r="SM219" s="677">
        <f t="shared" si="2772"/>
        <v>0</v>
      </c>
      <c r="SN219" s="677">
        <f t="shared" si="2772"/>
        <v>0</v>
      </c>
      <c r="SO219" s="677" t="e">
        <f t="shared" si="2772"/>
        <v>#REF!</v>
      </c>
      <c r="SP219" s="677" t="e">
        <f t="shared" si="2772"/>
        <v>#REF!</v>
      </c>
      <c r="SQ219" s="677">
        <f t="shared" si="2773"/>
        <v>0</v>
      </c>
      <c r="SR219" s="677">
        <f t="shared" si="2773"/>
        <v>0</v>
      </c>
      <c r="SS219" s="677">
        <f t="shared" si="2773"/>
        <v>0</v>
      </c>
      <c r="ST219" s="677">
        <f t="shared" si="2773"/>
        <v>0</v>
      </c>
      <c r="SU219" s="677">
        <f t="shared" si="2773"/>
        <v>0</v>
      </c>
      <c r="SV219" s="677">
        <f t="shared" si="2773"/>
        <v>0</v>
      </c>
      <c r="SW219" s="677">
        <f t="shared" si="2773"/>
        <v>0</v>
      </c>
      <c r="SX219" s="677">
        <f t="shared" si="2773"/>
        <v>0</v>
      </c>
      <c r="SY219" s="677" t="e">
        <f>#REF!*$AP219</f>
        <v>#REF!</v>
      </c>
      <c r="SZ219" s="677" t="e">
        <f>#REF!*$AP219</f>
        <v>#REF!</v>
      </c>
      <c r="TA219" s="677" t="e">
        <f>#REF!*$AP219</f>
        <v>#REF!</v>
      </c>
      <c r="TB219" s="677" t="e">
        <f>#REF!*$AP219</f>
        <v>#REF!</v>
      </c>
      <c r="TC219" s="677" t="e">
        <f>#REF!*$AP219</f>
        <v>#REF!</v>
      </c>
      <c r="TE219" s="675">
        <f t="shared" si="2774"/>
        <v>0</v>
      </c>
      <c r="TF219" s="675">
        <f t="shared" si="2775"/>
        <v>0</v>
      </c>
      <c r="TG219" s="675">
        <f t="shared" si="2776"/>
        <v>0</v>
      </c>
      <c r="TH219" s="675">
        <f t="shared" si="2777"/>
        <v>0</v>
      </c>
      <c r="TI219" s="675">
        <f t="shared" si="2778"/>
        <v>0</v>
      </c>
      <c r="TJ219" s="675">
        <f t="shared" si="2779"/>
        <v>0</v>
      </c>
      <c r="TK219" s="675">
        <f t="shared" si="2780"/>
        <v>0</v>
      </c>
      <c r="TL219" s="675">
        <f t="shared" si="2781"/>
        <v>0</v>
      </c>
      <c r="TM219" s="675">
        <f t="shared" si="2782"/>
        <v>0</v>
      </c>
      <c r="TN219" s="676">
        <f t="shared" si="2783"/>
        <v>0</v>
      </c>
      <c r="TP219" s="675">
        <f t="shared" si="2798"/>
        <v>0</v>
      </c>
      <c r="TQ219" s="675">
        <f t="shared" si="2784"/>
        <v>0</v>
      </c>
      <c r="TR219" s="675">
        <f t="shared" si="2784"/>
        <v>0</v>
      </c>
      <c r="TS219" s="675">
        <f t="shared" si="2784"/>
        <v>0</v>
      </c>
      <c r="TT219" s="675">
        <f t="shared" si="2784"/>
        <v>0</v>
      </c>
      <c r="TU219" s="675">
        <f t="shared" si="2784"/>
        <v>0</v>
      </c>
      <c r="TV219" s="675">
        <f t="shared" si="2784"/>
        <v>0</v>
      </c>
      <c r="TW219" s="675">
        <f t="shared" si="2784"/>
        <v>0</v>
      </c>
      <c r="TX219" s="675">
        <f t="shared" si="2784"/>
        <v>0</v>
      </c>
      <c r="TY219" s="675">
        <f t="shared" si="2784"/>
        <v>0</v>
      </c>
      <c r="TZ219" s="675">
        <f t="shared" si="2784"/>
        <v>0</v>
      </c>
      <c r="UA219" s="675">
        <f t="shared" si="2784"/>
        <v>0</v>
      </c>
      <c r="UB219" s="675">
        <f t="shared" si="2784"/>
        <v>0</v>
      </c>
      <c r="UC219" s="675">
        <f t="shared" si="2784"/>
        <v>0</v>
      </c>
      <c r="UD219" s="675">
        <f t="shared" si="2784"/>
        <v>0</v>
      </c>
      <c r="UE219" s="675">
        <f t="shared" si="2784"/>
        <v>0</v>
      </c>
      <c r="UF219" s="675">
        <f t="shared" si="2784"/>
        <v>0</v>
      </c>
      <c r="UG219" s="675">
        <f t="shared" si="2785"/>
        <v>0</v>
      </c>
      <c r="UH219" s="675">
        <f t="shared" si="2785"/>
        <v>0</v>
      </c>
      <c r="UI219" s="675">
        <f t="shared" si="2785"/>
        <v>0</v>
      </c>
      <c r="UJ219" s="675">
        <f t="shared" si="2785"/>
        <v>0</v>
      </c>
      <c r="UK219" s="675">
        <f t="shared" si="2785"/>
        <v>0</v>
      </c>
      <c r="UL219" s="675">
        <f t="shared" si="2785"/>
        <v>0</v>
      </c>
      <c r="UN219" s="675">
        <f t="shared" si="2786"/>
        <v>0</v>
      </c>
      <c r="UO219" s="675">
        <f t="shared" si="2787"/>
        <v>0</v>
      </c>
      <c r="UP219" s="675">
        <f t="shared" si="2788"/>
        <v>0</v>
      </c>
      <c r="UQ219" s="675">
        <f t="shared" si="2789"/>
        <v>0</v>
      </c>
      <c r="UR219" s="675">
        <f t="shared" si="2790"/>
        <v>0</v>
      </c>
      <c r="US219" s="675">
        <f t="shared" si="2791"/>
        <v>0</v>
      </c>
      <c r="UT219" s="675">
        <f t="shared" si="2792"/>
        <v>0</v>
      </c>
      <c r="UU219" s="675">
        <f t="shared" si="2793"/>
        <v>0</v>
      </c>
      <c r="UV219" s="675">
        <f t="shared" si="2794"/>
        <v>0</v>
      </c>
      <c r="UW219" s="676">
        <f t="shared" si="2795"/>
        <v>0</v>
      </c>
    </row>
    <row r="220" spans="1:569" s="645" customFormat="1" ht="30" customHeight="1">
      <c r="A220" s="961"/>
      <c r="B220" s="962"/>
      <c r="C220" s="963" t="str">
        <f t="shared" ref="C220:I221" si="2799">C51</f>
        <v>PACBCB000010</v>
      </c>
      <c r="D220" s="764">
        <f t="shared" si="2799"/>
        <v>0</v>
      </c>
      <c r="E220" s="792" t="str">
        <f t="shared" si="2799"/>
        <v>FORM WORKS(Fair faced form)</v>
      </c>
      <c r="F220" s="793" t="str">
        <f t="shared" si="2799"/>
        <v>1 TIMES, FAIR FACE FOR ABOVE GROUND</v>
      </c>
      <c r="G220" s="792" t="str">
        <f t="shared" si="2799"/>
        <v>3.3.1</v>
      </c>
      <c r="H220" s="794" t="str">
        <f t="shared" si="2799"/>
        <v>M2</v>
      </c>
      <c r="I220" s="969">
        <f t="shared" si="2799"/>
        <v>12018.55</v>
      </c>
      <c r="J220" s="970"/>
      <c r="K220" s="971"/>
      <c r="L220" s="971"/>
      <c r="N220" s="771">
        <f>SUMIF($Q$8:$AF$8,"Bd",Q220:AF220)</f>
        <v>12018.55</v>
      </c>
      <c r="O220" s="772">
        <f>O51</f>
        <v>0</v>
      </c>
      <c r="Q220" s="967">
        <f t="shared" ref="Q220:AF221" si="2800">Q51</f>
        <v>4700.75</v>
      </c>
      <c r="R220" s="967">
        <f t="shared" si="2800"/>
        <v>1186.7</v>
      </c>
      <c r="S220" s="967">
        <f t="shared" si="2800"/>
        <v>1923.6</v>
      </c>
      <c r="T220" s="967">
        <f t="shared" si="2800"/>
        <v>4207.5</v>
      </c>
      <c r="U220" s="967">
        <f t="shared" si="2800"/>
        <v>0</v>
      </c>
      <c r="V220" s="967">
        <f t="shared" si="2800"/>
        <v>0</v>
      </c>
      <c r="W220" s="967">
        <f t="shared" si="2800"/>
        <v>0</v>
      </c>
      <c r="X220" s="967">
        <f t="shared" si="2800"/>
        <v>0</v>
      </c>
      <c r="Y220" s="967">
        <f t="shared" si="2800"/>
        <v>0</v>
      </c>
      <c r="Z220" s="967">
        <f t="shared" si="2800"/>
        <v>0</v>
      </c>
      <c r="AA220" s="967">
        <f t="shared" si="2800"/>
        <v>0</v>
      </c>
      <c r="AB220" s="967">
        <f t="shared" si="2800"/>
        <v>0</v>
      </c>
      <c r="AC220" s="967">
        <f t="shared" si="2800"/>
        <v>0</v>
      </c>
      <c r="AD220" s="967">
        <f t="shared" si="2800"/>
        <v>0</v>
      </c>
      <c r="AE220" s="967">
        <f t="shared" si="2800"/>
        <v>0</v>
      </c>
      <c r="AF220" s="967">
        <f t="shared" si="2800"/>
        <v>0</v>
      </c>
      <c r="AH220" s="774"/>
      <c r="AI220" s="775">
        <f>IFERROR(AH220*$I220, 0)</f>
        <v>0</v>
      </c>
      <c r="AJ220" s="775"/>
      <c r="AK220" s="775"/>
      <c r="AL220" s="775"/>
      <c r="AM220" s="775"/>
      <c r="AN220" s="775"/>
      <c r="AO220" s="775"/>
      <c r="AP220" s="693">
        <f t="shared" si="2727"/>
        <v>0</v>
      </c>
      <c r="AQ220" s="775">
        <f>IFERROR(AP220*$I220, 0)</f>
        <v>0</v>
      </c>
      <c r="AR220" s="693"/>
      <c r="AS220" s="775">
        <f>IFERROR(AR220*$I220, 0)</f>
        <v>0</v>
      </c>
      <c r="AT220" s="775"/>
      <c r="AU220" s="775"/>
      <c r="AV220" s="693">
        <f t="shared" si="2728"/>
        <v>0</v>
      </c>
      <c r="AW220" s="693"/>
      <c r="AX220" s="693"/>
      <c r="AY220" s="693"/>
      <c r="AZ220" s="775">
        <f>IFERROR(AV220*$I220, 0)</f>
        <v>0</v>
      </c>
      <c r="BA220" s="693">
        <f>IFERROR(AV220*$N220, 0)</f>
        <v>0</v>
      </c>
      <c r="BB220" s="693">
        <f>IFERROR(AV220*$O220, 0)</f>
        <v>0</v>
      </c>
      <c r="BC220" s="775"/>
      <c r="BD220" s="775"/>
      <c r="BE220" s="777"/>
      <c r="BG220" s="774"/>
      <c r="BH220" s="775">
        <f>IFERROR(BG220*$I220, 0)</f>
        <v>0</v>
      </c>
      <c r="BI220" s="775"/>
      <c r="BJ220" s="775"/>
      <c r="BK220" s="775"/>
      <c r="BL220" s="775"/>
      <c r="BM220" s="775"/>
      <c r="BN220" s="775"/>
      <c r="BO220" s="693">
        <f t="shared" si="2729"/>
        <v>0</v>
      </c>
      <c r="BP220" s="775">
        <f>IFERROR(BO220*$I220, 0)</f>
        <v>0</v>
      </c>
      <c r="BQ220" s="693"/>
      <c r="BR220" s="775">
        <f>IFERROR(BQ220*$I220, 0)</f>
        <v>0</v>
      </c>
      <c r="BS220" s="693">
        <f t="shared" si="2730"/>
        <v>0</v>
      </c>
      <c r="BT220" s="775">
        <f>IFERROR(BS220*$I220, 0)</f>
        <v>0</v>
      </c>
      <c r="BU220" s="693">
        <f>IFERROR(BS220*$N220, 0)</f>
        <v>0</v>
      </c>
      <c r="BV220" s="693">
        <f>IFERROR(BS220*$O220, 0)</f>
        <v>0</v>
      </c>
      <c r="BW220" s="775"/>
      <c r="BX220" s="775"/>
      <c r="BY220" s="777"/>
      <c r="CA220" s="783"/>
      <c r="CB220" s="784">
        <f>IFERROR(CA220*$I220, 0)</f>
        <v>0</v>
      </c>
      <c r="CC220" s="835"/>
      <c r="CD220" s="784"/>
      <c r="CE220" s="835"/>
      <c r="CF220" s="784"/>
      <c r="CG220" s="835"/>
      <c r="CH220" s="784"/>
      <c r="CI220" s="707">
        <f t="shared" si="2731"/>
        <v>0</v>
      </c>
      <c r="CJ220" s="784">
        <f>IFERROR(CI220*$I220, 0)</f>
        <v>0</v>
      </c>
      <c r="CK220" s="968"/>
      <c r="CL220" s="784">
        <f>IFERROR(CK220*$I220, 0)</f>
        <v>0</v>
      </c>
      <c r="CM220" s="707">
        <f t="shared" si="2732"/>
        <v>0</v>
      </c>
      <c r="CN220" s="784">
        <f>IFERROR(CM220*$I220, 0)</f>
        <v>0</v>
      </c>
      <c r="CO220" s="706">
        <f t="shared" si="2733"/>
        <v>0</v>
      </c>
      <c r="CP220" s="706">
        <f t="shared" si="2733"/>
        <v>0</v>
      </c>
      <c r="CQ220" s="706">
        <f t="shared" si="2733"/>
        <v>0</v>
      </c>
      <c r="CR220" s="706">
        <f t="shared" si="2733"/>
        <v>0</v>
      </c>
      <c r="CS220" s="960">
        <f t="shared" si="2733"/>
        <v>0</v>
      </c>
      <c r="CT220" s="706">
        <f t="shared" si="2733"/>
        <v>0</v>
      </c>
      <c r="CU220" s="706">
        <f t="shared" si="2733"/>
        <v>0</v>
      </c>
      <c r="CV220" s="960">
        <f>IFERROR(CM220*$O220, 0)</f>
        <v>0</v>
      </c>
      <c r="CW220" s="835"/>
      <c r="CX220" s="784"/>
      <c r="CY220" s="782"/>
      <c r="DA220" s="774"/>
      <c r="DB220" s="775">
        <f>IFERROR(DA220*$I220, 0)</f>
        <v>0</v>
      </c>
      <c r="DC220" s="775"/>
      <c r="DD220" s="775"/>
      <c r="DE220" s="775"/>
      <c r="DF220" s="775"/>
      <c r="DG220" s="775"/>
      <c r="DH220" s="775"/>
      <c r="DI220" s="693">
        <f t="shared" si="2734"/>
        <v>0</v>
      </c>
      <c r="DJ220" s="775">
        <f>IFERROR(DI220*$I220, 0)</f>
        <v>0</v>
      </c>
      <c r="DK220" s="693"/>
      <c r="DL220" s="775">
        <f>IFERROR(DK220*$I220, 0)</f>
        <v>0</v>
      </c>
      <c r="DM220" s="693">
        <f t="shared" si="2735"/>
        <v>0</v>
      </c>
      <c r="DN220" s="775">
        <f>IFERROR(DM220*$I220, 0)</f>
        <v>0</v>
      </c>
      <c r="DO220" s="693">
        <f>IFERROR(DM220*$N220, 0)</f>
        <v>0</v>
      </c>
      <c r="DP220" s="693">
        <f>IFERROR(DM220*$O220, 0)</f>
        <v>0</v>
      </c>
      <c r="DQ220" s="775"/>
      <c r="DR220" s="775"/>
      <c r="DS220" s="777"/>
      <c r="DU220" s="778"/>
      <c r="DV220" s="780">
        <f>IFERROR(DU220*$I220, 0)</f>
        <v>0</v>
      </c>
      <c r="DW220" s="780"/>
      <c r="DX220" s="780"/>
      <c r="DY220" s="780"/>
      <c r="DZ220" s="780"/>
      <c r="EA220" s="780"/>
      <c r="EB220" s="780"/>
      <c r="EC220" s="703">
        <f t="shared" si="2736"/>
        <v>0</v>
      </c>
      <c r="ED220" s="780">
        <f>IFERROR(EC220*$I220, 0)</f>
        <v>0</v>
      </c>
      <c r="EE220" s="703"/>
      <c r="EF220" s="780">
        <f>IFERROR(EE220*$I220, 0)</f>
        <v>0</v>
      </c>
      <c r="EG220" s="703">
        <f t="shared" si="2737"/>
        <v>0</v>
      </c>
      <c r="EH220" s="780">
        <f>IFERROR(EG220*$I220, 0)</f>
        <v>0</v>
      </c>
      <c r="EI220" s="703">
        <f>IFERROR(EG220*$N220, 0)</f>
        <v>0</v>
      </c>
      <c r="EJ220" s="703">
        <f>IFERROR(EG220*$O220, 0)</f>
        <v>0</v>
      </c>
      <c r="EK220" s="780"/>
      <c r="EL220" s="780"/>
      <c r="EM220" s="781"/>
      <c r="EO220" s="778"/>
      <c r="EP220" s="780">
        <f>IFERROR(EO220*$I220, 0)</f>
        <v>0</v>
      </c>
      <c r="EQ220" s="780"/>
      <c r="ER220" s="780"/>
      <c r="ES220" s="780"/>
      <c r="ET220" s="780"/>
      <c r="EU220" s="780"/>
      <c r="EV220" s="780"/>
      <c r="EW220" s="703">
        <f t="shared" si="2738"/>
        <v>0</v>
      </c>
      <c r="EX220" s="780">
        <f>IFERROR(EW220*$I220, 0)</f>
        <v>0</v>
      </c>
      <c r="EY220" s="703"/>
      <c r="EZ220" s="780">
        <f>IFERROR(EY220*$I220, 0)</f>
        <v>0</v>
      </c>
      <c r="FA220" s="703">
        <f t="shared" si="2739"/>
        <v>0</v>
      </c>
      <c r="FB220" s="780">
        <f>IFERROR(FA220*$I220, 0)</f>
        <v>0</v>
      </c>
      <c r="FC220" s="703">
        <f>IFERROR(FA220*$N220, 0)</f>
        <v>0</v>
      </c>
      <c r="FD220" s="703">
        <f>IFERROR(FA220*$O220, 0)</f>
        <v>0</v>
      </c>
      <c r="FE220" s="780"/>
      <c r="FF220" s="780"/>
      <c r="FG220" s="782"/>
      <c r="FI220" s="774"/>
      <c r="FJ220" s="775">
        <f>IFERROR(FI220*$I220, 0)</f>
        <v>0</v>
      </c>
      <c r="FK220" s="775"/>
      <c r="FL220" s="775"/>
      <c r="FM220" s="775"/>
      <c r="FN220" s="775"/>
      <c r="FO220" s="775"/>
      <c r="FP220" s="775"/>
      <c r="FQ220" s="693">
        <f t="shared" si="2740"/>
        <v>0</v>
      </c>
      <c r="FR220" s="775">
        <f>IFERROR(FQ220*$I220, 0)</f>
        <v>0</v>
      </c>
      <c r="FS220" s="693"/>
      <c r="FT220" s="775">
        <f>IFERROR(FS220*$I220, 0)</f>
        <v>0</v>
      </c>
      <c r="FU220" s="693">
        <f t="shared" si="2741"/>
        <v>0</v>
      </c>
      <c r="FV220" s="775">
        <f>IFERROR(FU220*$I220, 0)</f>
        <v>0</v>
      </c>
      <c r="FW220" s="693">
        <f>IFERROR(FU220*$N220, 0)</f>
        <v>0</v>
      </c>
      <c r="FX220" s="693">
        <f>IFERROR(FU220*$O220, 0)</f>
        <v>0</v>
      </c>
      <c r="FY220" s="775"/>
      <c r="FZ220" s="775"/>
      <c r="GA220" s="782"/>
      <c r="GC220" s="774"/>
      <c r="GD220" s="775">
        <f>IFERROR(GC220*$I220, 0)</f>
        <v>0</v>
      </c>
      <c r="GE220" s="775"/>
      <c r="GF220" s="775"/>
      <c r="GG220" s="775"/>
      <c r="GH220" s="775"/>
      <c r="GI220" s="775"/>
      <c r="GJ220" s="775"/>
      <c r="GK220" s="693">
        <f t="shared" si="2742"/>
        <v>0</v>
      </c>
      <c r="GL220" s="775">
        <f>IFERROR(GK220*$I220, 0)</f>
        <v>0</v>
      </c>
      <c r="GM220" s="693"/>
      <c r="GN220" s="775">
        <f>IFERROR(GM220*$I220, 0)</f>
        <v>0</v>
      </c>
      <c r="GO220" s="693">
        <f t="shared" si="2743"/>
        <v>0</v>
      </c>
      <c r="GP220" s="775">
        <f>IFERROR(GO220*$I220, 0)</f>
        <v>0</v>
      </c>
      <c r="GQ220" s="693">
        <f>IFERROR(GO220*$N220, 0)</f>
        <v>0</v>
      </c>
      <c r="GR220" s="693">
        <f>IFERROR(GO220*$O220, 0)</f>
        <v>0</v>
      </c>
      <c r="GS220" s="775"/>
      <c r="GT220" s="775"/>
      <c r="GU220" s="782"/>
      <c r="GW220" s="774"/>
      <c r="GX220" s="775">
        <f>IFERROR(GW220*$I220, 0)</f>
        <v>0</v>
      </c>
      <c r="GY220" s="775"/>
      <c r="GZ220" s="775"/>
      <c r="HA220" s="775"/>
      <c r="HB220" s="775"/>
      <c r="HC220" s="775"/>
      <c r="HD220" s="775"/>
      <c r="HE220" s="693">
        <f t="shared" si="2744"/>
        <v>0</v>
      </c>
      <c r="HF220" s="775">
        <f>IFERROR(HE220*$I220, 0)</f>
        <v>0</v>
      </c>
      <c r="HG220" s="693"/>
      <c r="HH220" s="775">
        <f>IFERROR(HG220*$I220, 0)</f>
        <v>0</v>
      </c>
      <c r="HI220" s="693">
        <f t="shared" si="2745"/>
        <v>0</v>
      </c>
      <c r="HJ220" s="775">
        <f>IFERROR(HI220*$I220, 0)</f>
        <v>0</v>
      </c>
      <c r="HK220" s="693">
        <f>IFERROR(HI220*$N220, 0)</f>
        <v>0</v>
      </c>
      <c r="HL220" s="693">
        <f>IFERROR(HI220*$O220, 0)</f>
        <v>0</v>
      </c>
      <c r="HM220" s="775"/>
      <c r="HN220" s="775"/>
      <c r="HO220" s="777"/>
      <c r="HQ220" s="783"/>
      <c r="HR220" s="784">
        <f>IFERROR(HQ220*$I220, 0)</f>
        <v>0</v>
      </c>
      <c r="HS220" s="835"/>
      <c r="HT220" s="784"/>
      <c r="HU220" s="835"/>
      <c r="HV220" s="784"/>
      <c r="HW220" s="835"/>
      <c r="HX220" s="784"/>
      <c r="HY220" s="707">
        <f t="shared" si="2746"/>
        <v>0</v>
      </c>
      <c r="HZ220" s="784">
        <f>IFERROR(HY220*$I220, 0)</f>
        <v>0</v>
      </c>
      <c r="IA220" s="968"/>
      <c r="IB220" s="784">
        <f>IFERROR(IA220*$I220, 0)</f>
        <v>0</v>
      </c>
      <c r="IC220" s="707">
        <f t="shared" si="2747"/>
        <v>0</v>
      </c>
      <c r="ID220" s="784">
        <f>IFERROR(IC220*$I220, 0)</f>
        <v>0</v>
      </c>
      <c r="IE220" s="706">
        <f>IFERROR(IC220*$N220, 0)</f>
        <v>0</v>
      </c>
      <c r="IF220" s="706">
        <f>IFERROR(IC220*$O220, 0)</f>
        <v>0</v>
      </c>
      <c r="IG220" s="835"/>
      <c r="IH220" s="784"/>
      <c r="II220" s="782"/>
      <c r="IK220" s="783"/>
      <c r="IL220" s="784">
        <f>IFERROR(IK220*$I220, 0)</f>
        <v>0</v>
      </c>
      <c r="IM220" s="835"/>
      <c r="IN220" s="784"/>
      <c r="IO220" s="835"/>
      <c r="IP220" s="784"/>
      <c r="IQ220" s="835"/>
      <c r="IR220" s="784"/>
      <c r="IS220" s="707">
        <f t="shared" si="2748"/>
        <v>0</v>
      </c>
      <c r="IT220" s="784">
        <f>IFERROR(IS220*$I220, 0)</f>
        <v>0</v>
      </c>
      <c r="IU220" s="968"/>
      <c r="IV220" s="784">
        <f>IFERROR(IU220*$I220, 0)</f>
        <v>0</v>
      </c>
      <c r="IW220" s="707">
        <f t="shared" si="2749"/>
        <v>0</v>
      </c>
      <c r="IX220" s="784">
        <f>IFERROR(IW220*$I220, 0)</f>
        <v>0</v>
      </c>
      <c r="IY220" s="706">
        <f>IFERROR(IW220*$N220, 0)</f>
        <v>0</v>
      </c>
      <c r="IZ220" s="706">
        <f>IFERROR(IW220*$O220, 0)</f>
        <v>0</v>
      </c>
      <c r="JA220" s="835"/>
      <c r="JB220" s="784"/>
      <c r="JC220" s="782"/>
      <c r="JE220" s="783"/>
      <c r="JF220" s="784">
        <f>IFERROR(JE220*$I220, 0)</f>
        <v>0</v>
      </c>
      <c r="JG220" s="835"/>
      <c r="JH220" s="784"/>
      <c r="JI220" s="835"/>
      <c r="JJ220" s="784"/>
      <c r="JK220" s="835"/>
      <c r="JL220" s="784"/>
      <c r="JM220" s="707">
        <f t="shared" si="2750"/>
        <v>0</v>
      </c>
      <c r="JN220" s="784">
        <f>IFERROR(JM220*$I220, 0)</f>
        <v>0</v>
      </c>
      <c r="JO220" s="968"/>
      <c r="JP220" s="784">
        <f>IFERROR(JO220*$I220, 0)</f>
        <v>0</v>
      </c>
      <c r="JQ220" s="707">
        <f t="shared" si="2751"/>
        <v>0</v>
      </c>
      <c r="JR220" s="784">
        <f>IFERROR(JQ220*$I220, 0)</f>
        <v>0</v>
      </c>
      <c r="JS220" s="706">
        <f>IFERROR(JQ220*$N220, 0)</f>
        <v>0</v>
      </c>
      <c r="JT220" s="706">
        <f>IFERROR(JQ220*$O220, 0)</f>
        <v>0</v>
      </c>
      <c r="JU220" s="835"/>
      <c r="JV220" s="784"/>
      <c r="JW220" s="782"/>
      <c r="JY220" s="783"/>
      <c r="JZ220" s="784">
        <f>IFERROR(JY220*$I220, 0)</f>
        <v>0</v>
      </c>
      <c r="KA220" s="835"/>
      <c r="KB220" s="784"/>
      <c r="KC220" s="835"/>
      <c r="KD220" s="784"/>
      <c r="KE220" s="835"/>
      <c r="KF220" s="784"/>
      <c r="KG220" s="707">
        <f t="shared" si="2752"/>
        <v>0</v>
      </c>
      <c r="KH220" s="784">
        <f>IFERROR(KG220*$I220, 0)</f>
        <v>0</v>
      </c>
      <c r="KI220" s="968"/>
      <c r="KJ220" s="784">
        <f>IFERROR(KI220*$I220, 0)</f>
        <v>0</v>
      </c>
      <c r="KK220" s="707">
        <f t="shared" si="2753"/>
        <v>0</v>
      </c>
      <c r="KL220" s="784">
        <f>IFERROR(KK220*$I220, 0)</f>
        <v>0</v>
      </c>
      <c r="KM220" s="706">
        <f>IFERROR(KK220*$N220, 0)</f>
        <v>0</v>
      </c>
      <c r="KN220" s="706">
        <f>IFERROR(KK220*$O220, 0)</f>
        <v>0</v>
      </c>
      <c r="KO220" s="835"/>
      <c r="KP220" s="784"/>
      <c r="KQ220" s="782"/>
      <c r="KS220" s="783"/>
      <c r="KT220" s="784">
        <f>IFERROR(KS220*$I220, 0)</f>
        <v>0</v>
      </c>
      <c r="KU220" s="835"/>
      <c r="KV220" s="784"/>
      <c r="KW220" s="835"/>
      <c r="KX220" s="784"/>
      <c r="KY220" s="835"/>
      <c r="KZ220" s="784"/>
      <c r="LA220" s="707">
        <f t="shared" si="2754"/>
        <v>0</v>
      </c>
      <c r="LB220" s="784">
        <f>IFERROR(LA220*$I220, 0)</f>
        <v>0</v>
      </c>
      <c r="LC220" s="968"/>
      <c r="LD220" s="784">
        <f>IFERROR(LC220*$I220, 0)</f>
        <v>0</v>
      </c>
      <c r="LE220" s="707">
        <f t="shared" si="2755"/>
        <v>0</v>
      </c>
      <c r="LF220" s="784">
        <f>IFERROR(LE220*$I220, 0)</f>
        <v>0</v>
      </c>
      <c r="LG220" s="706">
        <f>IFERROR(LE220*$N220, 0)</f>
        <v>0</v>
      </c>
      <c r="LH220" s="706">
        <f>IFERROR(LE220*$O220, 0)</f>
        <v>0</v>
      </c>
      <c r="LI220" s="835"/>
      <c r="LJ220" s="784"/>
      <c r="LK220" s="782"/>
      <c r="LM220" s="783"/>
      <c r="LN220" s="784">
        <f>IFERROR(LM220*$I220, 0)</f>
        <v>0</v>
      </c>
      <c r="LO220" s="835"/>
      <c r="LP220" s="784"/>
      <c r="LQ220" s="835"/>
      <c r="LR220" s="784"/>
      <c r="LS220" s="835"/>
      <c r="LT220" s="784"/>
      <c r="LU220" s="707">
        <f t="shared" si="2756"/>
        <v>0</v>
      </c>
      <c r="LV220" s="784">
        <f>IFERROR(LU220*$I220, 0)</f>
        <v>0</v>
      </c>
      <c r="LW220" s="968"/>
      <c r="LX220" s="784">
        <f>IFERROR(LW220*$I220, 0)</f>
        <v>0</v>
      </c>
      <c r="LY220" s="707">
        <f t="shared" si="2757"/>
        <v>0</v>
      </c>
      <c r="LZ220" s="784">
        <f>IFERROR(LY220*$I220, 0)</f>
        <v>0</v>
      </c>
      <c r="MA220" s="706">
        <f>IFERROR(LY220*$N220, 0)</f>
        <v>0</v>
      </c>
      <c r="MB220" s="706">
        <f>IFERROR(LY220*$O220, 0)</f>
        <v>0</v>
      </c>
      <c r="MC220" s="835"/>
      <c r="MD220" s="784"/>
      <c r="ME220" s="782"/>
      <c r="MG220" s="783"/>
      <c r="MH220" s="784">
        <f>IFERROR(MG220*$I220, 0)</f>
        <v>0</v>
      </c>
      <c r="MI220" s="835"/>
      <c r="MJ220" s="784"/>
      <c r="MK220" s="835"/>
      <c r="ML220" s="784"/>
      <c r="MM220" s="835"/>
      <c r="MN220" s="784"/>
      <c r="MO220" s="707">
        <f t="shared" si="2758"/>
        <v>0</v>
      </c>
      <c r="MP220" s="784">
        <f>IFERROR(MO220*$I220, 0)</f>
        <v>0</v>
      </c>
      <c r="MQ220" s="968"/>
      <c r="MR220" s="784">
        <f>IFERROR(MQ220*$I220, 0)</f>
        <v>0</v>
      </c>
      <c r="MS220" s="707">
        <f t="shared" si="2759"/>
        <v>0</v>
      </c>
      <c r="MT220" s="784">
        <f>IFERROR(MS220*$I220, 0)</f>
        <v>0</v>
      </c>
      <c r="MU220" s="706">
        <f>IFERROR(MS220*$N220, 0)</f>
        <v>0</v>
      </c>
      <c r="MV220" s="706">
        <f>IFERROR(MS220*$O220, 0)</f>
        <v>0</v>
      </c>
      <c r="MW220" s="835"/>
      <c r="MX220" s="784"/>
      <c r="MY220" s="782"/>
      <c r="NA220" s="783"/>
      <c r="NB220" s="784">
        <f>IFERROR(NA220*$I220, 0)</f>
        <v>0</v>
      </c>
      <c r="NC220" s="835"/>
      <c r="ND220" s="784"/>
      <c r="NE220" s="835"/>
      <c r="NF220" s="784"/>
      <c r="NG220" s="835"/>
      <c r="NH220" s="784"/>
      <c r="NI220" s="707">
        <f t="shared" si="2760"/>
        <v>0</v>
      </c>
      <c r="NJ220" s="784">
        <f>IFERROR(NI220*$I220, 0)</f>
        <v>0</v>
      </c>
      <c r="NK220" s="968"/>
      <c r="NL220" s="784">
        <f>IFERROR(NK220*$I220, 0)</f>
        <v>0</v>
      </c>
      <c r="NM220" s="707">
        <f t="shared" si="2761"/>
        <v>0</v>
      </c>
      <c r="NN220" s="784">
        <f>IFERROR(NM220*$I220, 0)</f>
        <v>0</v>
      </c>
      <c r="NO220" s="706">
        <f>IFERROR(NM220*$N220, 0)</f>
        <v>0</v>
      </c>
      <c r="NP220" s="706">
        <f>IFERROR(NM220*$O220, 0)</f>
        <v>0</v>
      </c>
      <c r="NQ220" s="835"/>
      <c r="NR220" s="784"/>
      <c r="NS220" s="782"/>
      <c r="NU220" s="783"/>
      <c r="NV220" s="784">
        <f>IFERROR(NU220*$I220, 0)</f>
        <v>0</v>
      </c>
      <c r="NW220" s="835"/>
      <c r="NX220" s="784"/>
      <c r="NY220" s="835"/>
      <c r="NZ220" s="784"/>
      <c r="OA220" s="835"/>
      <c r="OB220" s="784"/>
      <c r="OC220" s="707">
        <f t="shared" si="2762"/>
        <v>0</v>
      </c>
      <c r="OD220" s="784">
        <f>IFERROR(OC220*$I220, 0)</f>
        <v>0</v>
      </c>
      <c r="OE220" s="968"/>
      <c r="OF220" s="784">
        <f>IFERROR(OE220*$I220, 0)</f>
        <v>0</v>
      </c>
      <c r="OG220" s="707">
        <f t="shared" si="2763"/>
        <v>0</v>
      </c>
      <c r="OH220" s="784">
        <f>IFERROR(OG220*$I220, 0)</f>
        <v>0</v>
      </c>
      <c r="OI220" s="706">
        <f>IFERROR(OG220*$N220, 0)</f>
        <v>0</v>
      </c>
      <c r="OJ220" s="706">
        <f>IFERROR(OG220*$O220, 0)</f>
        <v>0</v>
      </c>
      <c r="OK220" s="835"/>
      <c r="OL220" s="784"/>
      <c r="OM220" s="782"/>
      <c r="OO220" s="783"/>
      <c r="OP220" s="784">
        <f>IFERROR(OO220*$I220, 0)</f>
        <v>0</v>
      </c>
      <c r="OQ220" s="835"/>
      <c r="OR220" s="784"/>
      <c r="OS220" s="835"/>
      <c r="OT220" s="784"/>
      <c r="OU220" s="835"/>
      <c r="OV220" s="784"/>
      <c r="OW220" s="707">
        <f t="shared" si="2764"/>
        <v>0</v>
      </c>
      <c r="OX220" s="784">
        <f>IFERROR(OW220*$I220, 0)</f>
        <v>0</v>
      </c>
      <c r="OY220" s="968"/>
      <c r="OZ220" s="784">
        <f>IFERROR(OY220*$I220, 0)</f>
        <v>0</v>
      </c>
      <c r="PA220" s="707">
        <f t="shared" si="2765"/>
        <v>0</v>
      </c>
      <c r="PB220" s="784">
        <f>IFERROR(PA220*$I220, 0)</f>
        <v>0</v>
      </c>
      <c r="PC220" s="706">
        <f>IFERROR(PA220*$N220, 0)</f>
        <v>0</v>
      </c>
      <c r="PD220" s="706">
        <f>IFERROR(PA220*$O220, 0)</f>
        <v>0</v>
      </c>
      <c r="PE220" s="835"/>
      <c r="PF220" s="784"/>
      <c r="PG220" s="782"/>
      <c r="PI220" s="783"/>
      <c r="PJ220" s="784">
        <f>IFERROR(PI220*$I220, 0)</f>
        <v>0</v>
      </c>
      <c r="PK220" s="835"/>
      <c r="PL220" s="784"/>
      <c r="PM220" s="835"/>
      <c r="PN220" s="784"/>
      <c r="PO220" s="835"/>
      <c r="PP220" s="784"/>
      <c r="PQ220" s="707">
        <f t="shared" si="2766"/>
        <v>0</v>
      </c>
      <c r="PR220" s="784">
        <f>IFERROR(PQ220*$I220, 0)</f>
        <v>0</v>
      </c>
      <c r="PS220" s="968"/>
      <c r="PT220" s="784">
        <f>IFERROR(PS220*$I220, 0)</f>
        <v>0</v>
      </c>
      <c r="PU220" s="707">
        <f t="shared" si="2767"/>
        <v>0</v>
      </c>
      <c r="PV220" s="784">
        <f>IFERROR(PU220*$I220, 0)</f>
        <v>0</v>
      </c>
      <c r="PW220" s="706">
        <f>IFERROR(PU220*$N220, 0)</f>
        <v>0</v>
      </c>
      <c r="PX220" s="706">
        <f>IFERROR(PU220*$O220, 0)</f>
        <v>0</v>
      </c>
      <c r="PY220" s="835"/>
      <c r="PZ220" s="784"/>
      <c r="QA220" s="782"/>
      <c r="QC220" s="783"/>
      <c r="QD220" s="784">
        <f>IFERROR(QC220*$I220, 0)</f>
        <v>0</v>
      </c>
      <c r="QE220" s="835"/>
      <c r="QF220" s="784"/>
      <c r="QG220" s="835"/>
      <c r="QH220" s="784"/>
      <c r="QI220" s="835"/>
      <c r="QJ220" s="784"/>
      <c r="QK220" s="707">
        <f t="shared" si="2768"/>
        <v>0</v>
      </c>
      <c r="QL220" s="784">
        <f>IFERROR(QK220*$I220, 0)</f>
        <v>0</v>
      </c>
      <c r="QM220" s="968"/>
      <c r="QN220" s="784">
        <f>IFERROR(QM220*$I220, 0)</f>
        <v>0</v>
      </c>
      <c r="QO220" s="707">
        <f t="shared" si="2769"/>
        <v>0</v>
      </c>
      <c r="QP220" s="784">
        <f>IFERROR(QO220*$I220, 0)</f>
        <v>0</v>
      </c>
      <c r="QQ220" s="706">
        <f>IFERROR(QO220*$N220, 0)</f>
        <v>0</v>
      </c>
      <c r="QR220" s="706">
        <f>IFERROR(QO220*$O220, 0)</f>
        <v>0</v>
      </c>
      <c r="QS220" s="835"/>
      <c r="QT220" s="784"/>
      <c r="QU220" s="782"/>
      <c r="RA220" s="785">
        <f>IFERROR(RB220=I220,)</f>
        <v>0</v>
      </c>
      <c r="RB220" s="785" t="e">
        <f>SUM(RC220:RT220)</f>
        <v>#REF!</v>
      </c>
      <c r="RC220" s="677">
        <f t="shared" si="2770"/>
        <v>4700.75</v>
      </c>
      <c r="RD220" s="677">
        <f t="shared" si="2770"/>
        <v>1186.7</v>
      </c>
      <c r="RE220" s="677">
        <f t="shared" si="2770"/>
        <v>1923.6</v>
      </c>
      <c r="RF220" s="677">
        <f t="shared" si="2770"/>
        <v>4207.5</v>
      </c>
      <c r="RG220" s="677">
        <f t="shared" si="2770"/>
        <v>0</v>
      </c>
      <c r="RH220" s="677">
        <f t="shared" si="2770"/>
        <v>0</v>
      </c>
      <c r="RI220" s="677">
        <f t="shared" si="2770"/>
        <v>0</v>
      </c>
      <c r="RJ220" s="677">
        <f t="shared" si="2770"/>
        <v>0</v>
      </c>
      <c r="RK220" s="677" t="e">
        <f>#REF!</f>
        <v>#REF!</v>
      </c>
      <c r="RL220" s="677" t="e">
        <f>#REF!</f>
        <v>#REF!</v>
      </c>
      <c r="RM220" s="677">
        <f t="shared" si="2771"/>
        <v>0</v>
      </c>
      <c r="RN220" s="677">
        <f t="shared" si="2771"/>
        <v>0</v>
      </c>
      <c r="RO220" s="677">
        <f t="shared" si="2771"/>
        <v>0</v>
      </c>
      <c r="RP220" s="677">
        <f t="shared" si="2771"/>
        <v>0</v>
      </c>
      <c r="RQ220" s="677">
        <f t="shared" si="2771"/>
        <v>0</v>
      </c>
      <c r="RR220" s="677">
        <f t="shared" si="2771"/>
        <v>0</v>
      </c>
      <c r="RS220" s="677">
        <f t="shared" si="2771"/>
        <v>0</v>
      </c>
      <c r="RT220" s="677">
        <f t="shared" si="2771"/>
        <v>0</v>
      </c>
      <c r="RV220" s="675">
        <f>SUMIF($RC$8:$RN$8,$RV$8, RC220:RN220)</f>
        <v>12018.55</v>
      </c>
      <c r="RW220" s="675">
        <f>SUMIF($RC$8:$RN$8,$RW$8, RC220:RN220)</f>
        <v>0</v>
      </c>
      <c r="RX220" s="675">
        <f>SUMIF($RO$8:$RP$8,$RX$8, RO220:RP220)</f>
        <v>0</v>
      </c>
      <c r="RY220" s="675">
        <f>SUMIF($RO$8:$RP$8,$RY$8, RO220:RP220)</f>
        <v>0</v>
      </c>
      <c r="RZ220" s="675">
        <f>SUMIF($RQ$8:$RS$8,$RZ$8, RQ220:RS220)</f>
        <v>0</v>
      </c>
      <c r="SA220" s="675">
        <f>SUMIF($RQ$8:$RS$8,$SA$8, RQ220:RS220)</f>
        <v>0</v>
      </c>
      <c r="SB220" s="675">
        <f>SUMIF($RT$8:$RT$8,$SB$8, RT220:RT220)</f>
        <v>0</v>
      </c>
      <c r="SC220" s="675">
        <f>SUMIF($RT$8:$RT$8,$SC$8, RT220:RT220)</f>
        <v>0</v>
      </c>
      <c r="SD220" s="675" t="e">
        <f xml:space="preserve"> SUMIF(#REF!,$SD$8,#REF!)</f>
        <v>#REF!</v>
      </c>
      <c r="SE220" s="675" t="e">
        <f xml:space="preserve"> SUMIF(#REF!,$SE$8,#REF!)</f>
        <v>#REF!</v>
      </c>
      <c r="SG220" s="677">
        <f t="shared" si="2772"/>
        <v>0</v>
      </c>
      <c r="SH220" s="677">
        <f t="shared" si="2772"/>
        <v>0</v>
      </c>
      <c r="SI220" s="677">
        <f t="shared" si="2772"/>
        <v>0</v>
      </c>
      <c r="SJ220" s="677">
        <f t="shared" si="2772"/>
        <v>0</v>
      </c>
      <c r="SK220" s="677">
        <f t="shared" si="2772"/>
        <v>0</v>
      </c>
      <c r="SL220" s="677">
        <f t="shared" si="2772"/>
        <v>0</v>
      </c>
      <c r="SM220" s="677">
        <f t="shared" si="2772"/>
        <v>0</v>
      </c>
      <c r="SN220" s="677">
        <f t="shared" si="2772"/>
        <v>0</v>
      </c>
      <c r="SO220" s="677" t="e">
        <f t="shared" si="2772"/>
        <v>#REF!</v>
      </c>
      <c r="SP220" s="677" t="e">
        <f t="shared" si="2772"/>
        <v>#REF!</v>
      </c>
      <c r="SQ220" s="677">
        <f t="shared" si="2773"/>
        <v>0</v>
      </c>
      <c r="SR220" s="677">
        <f t="shared" si="2773"/>
        <v>0</v>
      </c>
      <c r="SS220" s="677">
        <f t="shared" si="2773"/>
        <v>0</v>
      </c>
      <c r="ST220" s="677">
        <f t="shared" si="2773"/>
        <v>0</v>
      </c>
      <c r="SU220" s="677">
        <f t="shared" si="2773"/>
        <v>0</v>
      </c>
      <c r="SV220" s="677">
        <f t="shared" si="2773"/>
        <v>0</v>
      </c>
      <c r="SW220" s="677">
        <f t="shared" si="2773"/>
        <v>0</v>
      </c>
      <c r="SX220" s="677">
        <f t="shared" si="2773"/>
        <v>0</v>
      </c>
      <c r="SY220" s="677" t="e">
        <f>#REF!*$AP220</f>
        <v>#REF!</v>
      </c>
      <c r="SZ220" s="677" t="e">
        <f>#REF!*$AP220</f>
        <v>#REF!</v>
      </c>
      <c r="TA220" s="677" t="e">
        <f>#REF!*$AP220</f>
        <v>#REF!</v>
      </c>
      <c r="TB220" s="677" t="e">
        <f>#REF!*$AP220</f>
        <v>#REF!</v>
      </c>
      <c r="TC220" s="677" t="e">
        <f>#REF!*$AP220</f>
        <v>#REF!</v>
      </c>
      <c r="TE220" s="675">
        <f t="shared" si="2774"/>
        <v>0</v>
      </c>
      <c r="TF220" s="675">
        <f t="shared" si="2775"/>
        <v>0</v>
      </c>
      <c r="TG220" s="675">
        <f t="shared" si="2776"/>
        <v>0</v>
      </c>
      <c r="TH220" s="675">
        <f t="shared" si="2777"/>
        <v>0</v>
      </c>
      <c r="TI220" s="675">
        <f t="shared" si="2778"/>
        <v>0</v>
      </c>
      <c r="TJ220" s="675">
        <f t="shared" si="2779"/>
        <v>0</v>
      </c>
      <c r="TK220" s="675">
        <f t="shared" si="2780"/>
        <v>0</v>
      </c>
      <c r="TL220" s="675">
        <f t="shared" si="2781"/>
        <v>0</v>
      </c>
      <c r="TM220" s="675">
        <f t="shared" si="2782"/>
        <v>0</v>
      </c>
      <c r="TN220" s="676">
        <f t="shared" si="2783"/>
        <v>0</v>
      </c>
      <c r="TP220" s="675">
        <f t="shared" si="2798"/>
        <v>0</v>
      </c>
      <c r="TQ220" s="675">
        <f t="shared" si="2784"/>
        <v>0</v>
      </c>
      <c r="TR220" s="675">
        <f t="shared" si="2784"/>
        <v>0</v>
      </c>
      <c r="TS220" s="675">
        <f t="shared" si="2784"/>
        <v>0</v>
      </c>
      <c r="TT220" s="675">
        <f t="shared" si="2784"/>
        <v>0</v>
      </c>
      <c r="TU220" s="675">
        <f t="shared" si="2784"/>
        <v>0</v>
      </c>
      <c r="TV220" s="675">
        <f t="shared" si="2784"/>
        <v>0</v>
      </c>
      <c r="TW220" s="675">
        <f t="shared" si="2784"/>
        <v>0</v>
      </c>
      <c r="TX220" s="675">
        <f t="shared" si="2784"/>
        <v>0</v>
      </c>
      <c r="TY220" s="675">
        <f t="shared" si="2784"/>
        <v>0</v>
      </c>
      <c r="TZ220" s="675">
        <f t="shared" si="2784"/>
        <v>0</v>
      </c>
      <c r="UA220" s="675">
        <f t="shared" si="2784"/>
        <v>0</v>
      </c>
      <c r="UB220" s="675">
        <f t="shared" si="2784"/>
        <v>0</v>
      </c>
      <c r="UC220" s="675">
        <f t="shared" si="2784"/>
        <v>0</v>
      </c>
      <c r="UD220" s="675">
        <f t="shared" si="2784"/>
        <v>0</v>
      </c>
      <c r="UE220" s="675">
        <f t="shared" si="2784"/>
        <v>0</v>
      </c>
      <c r="UF220" s="675">
        <f t="shared" si="2784"/>
        <v>0</v>
      </c>
      <c r="UG220" s="675">
        <f t="shared" si="2785"/>
        <v>0</v>
      </c>
      <c r="UH220" s="675">
        <f t="shared" si="2785"/>
        <v>0</v>
      </c>
      <c r="UI220" s="675">
        <f t="shared" si="2785"/>
        <v>0</v>
      </c>
      <c r="UJ220" s="675">
        <f t="shared" si="2785"/>
        <v>0</v>
      </c>
      <c r="UK220" s="675">
        <f t="shared" si="2785"/>
        <v>0</v>
      </c>
      <c r="UL220" s="675">
        <f t="shared" si="2785"/>
        <v>0</v>
      </c>
      <c r="UN220" s="675">
        <f t="shared" si="2786"/>
        <v>0</v>
      </c>
      <c r="UO220" s="675">
        <f t="shared" si="2787"/>
        <v>0</v>
      </c>
      <c r="UP220" s="675">
        <f t="shared" si="2788"/>
        <v>0</v>
      </c>
      <c r="UQ220" s="675">
        <f t="shared" si="2789"/>
        <v>0</v>
      </c>
      <c r="UR220" s="675">
        <f t="shared" si="2790"/>
        <v>0</v>
      </c>
      <c r="US220" s="675">
        <f t="shared" si="2791"/>
        <v>0</v>
      </c>
      <c r="UT220" s="675">
        <f t="shared" si="2792"/>
        <v>0</v>
      </c>
      <c r="UU220" s="675">
        <f t="shared" si="2793"/>
        <v>0</v>
      </c>
      <c r="UV220" s="675">
        <f t="shared" si="2794"/>
        <v>0</v>
      </c>
      <c r="UW220" s="676">
        <f t="shared" si="2795"/>
        <v>0</v>
      </c>
    </row>
    <row r="221" spans="1:569" s="645" customFormat="1" ht="30" customHeight="1">
      <c r="A221" s="961"/>
      <c r="B221" s="962"/>
      <c r="C221" s="972" t="str">
        <f t="shared" si="2799"/>
        <v>PACBCB000020</v>
      </c>
      <c r="D221" s="973">
        <f t="shared" si="2799"/>
        <v>0</v>
      </c>
      <c r="E221" s="974" t="str">
        <f t="shared" si="2799"/>
        <v>FORM WORKS(Normal faced form)</v>
      </c>
      <c r="F221" s="975" t="str">
        <f t="shared" si="2799"/>
        <v>3 TIMES, GENERAL FOR UNDERGROUND</v>
      </c>
      <c r="G221" s="974" t="str">
        <f t="shared" si="2799"/>
        <v>3.3.2</v>
      </c>
      <c r="H221" s="976" t="str">
        <f t="shared" si="2799"/>
        <v>M2</v>
      </c>
      <c r="I221" s="977">
        <f t="shared" si="2799"/>
        <v>3859.4480000000003</v>
      </c>
      <c r="J221" s="978"/>
      <c r="K221" s="979"/>
      <c r="L221" s="979"/>
      <c r="N221" s="847">
        <f>SUMIF($Q$8:$AF$8,"Bd",Q221:AF221)</f>
        <v>3859.4480000000003</v>
      </c>
      <c r="O221" s="848">
        <f>O52</f>
        <v>0</v>
      </c>
      <c r="Q221" s="967">
        <f t="shared" si="2800"/>
        <v>1588.2</v>
      </c>
      <c r="R221" s="967">
        <f t="shared" si="2800"/>
        <v>403.2</v>
      </c>
      <c r="S221" s="967">
        <f t="shared" si="2800"/>
        <v>244.08</v>
      </c>
      <c r="T221" s="967">
        <f t="shared" si="2800"/>
        <v>1402.5</v>
      </c>
      <c r="U221" s="967">
        <f t="shared" si="2800"/>
        <v>0</v>
      </c>
      <c r="V221" s="967">
        <f t="shared" si="2800"/>
        <v>135.548</v>
      </c>
      <c r="W221" s="967">
        <f t="shared" si="2800"/>
        <v>85.92</v>
      </c>
      <c r="X221" s="967">
        <f t="shared" si="2800"/>
        <v>0</v>
      </c>
      <c r="Y221" s="967">
        <f t="shared" si="2800"/>
        <v>0</v>
      </c>
      <c r="Z221" s="967">
        <f t="shared" si="2800"/>
        <v>0</v>
      </c>
      <c r="AA221" s="967">
        <f t="shared" si="2800"/>
        <v>0</v>
      </c>
      <c r="AB221" s="967">
        <f t="shared" si="2800"/>
        <v>0</v>
      </c>
      <c r="AC221" s="967">
        <f t="shared" si="2800"/>
        <v>0</v>
      </c>
      <c r="AD221" s="967">
        <f t="shared" si="2800"/>
        <v>0</v>
      </c>
      <c r="AE221" s="967">
        <f t="shared" si="2800"/>
        <v>0</v>
      </c>
      <c r="AF221" s="967">
        <f t="shared" si="2800"/>
        <v>0</v>
      </c>
      <c r="AH221" s="774"/>
      <c r="AI221" s="775">
        <f>IFERROR(AH221*$I221, 0)</f>
        <v>0</v>
      </c>
      <c r="AJ221" s="775"/>
      <c r="AK221" s="775"/>
      <c r="AL221" s="775"/>
      <c r="AM221" s="775"/>
      <c r="AN221" s="775"/>
      <c r="AO221" s="775"/>
      <c r="AP221" s="693">
        <f t="shared" si="2727"/>
        <v>0</v>
      </c>
      <c r="AQ221" s="775">
        <f>IFERROR(AP221*$I221, 0)</f>
        <v>0</v>
      </c>
      <c r="AR221" s="693"/>
      <c r="AS221" s="775">
        <f>IFERROR(AR221*$I221, 0)</f>
        <v>0</v>
      </c>
      <c r="AT221" s="775"/>
      <c r="AU221" s="775"/>
      <c r="AV221" s="693">
        <f t="shared" si="2728"/>
        <v>0</v>
      </c>
      <c r="AW221" s="693"/>
      <c r="AX221" s="693"/>
      <c r="AY221" s="693"/>
      <c r="AZ221" s="775">
        <f>IFERROR(AV221*$I221, 0)</f>
        <v>0</v>
      </c>
      <c r="BA221" s="693">
        <f>IFERROR(AV221*$N221, 0)</f>
        <v>0</v>
      </c>
      <c r="BB221" s="693">
        <f>IFERROR(AV221*$O221, 0)</f>
        <v>0</v>
      </c>
      <c r="BC221" s="775"/>
      <c r="BD221" s="775"/>
      <c r="BE221" s="777"/>
      <c r="BG221" s="774"/>
      <c r="BH221" s="775">
        <f>IFERROR(BG221*$I221, 0)</f>
        <v>0</v>
      </c>
      <c r="BI221" s="775"/>
      <c r="BJ221" s="775"/>
      <c r="BK221" s="775"/>
      <c r="BL221" s="775"/>
      <c r="BM221" s="775"/>
      <c r="BN221" s="775"/>
      <c r="BO221" s="693">
        <f t="shared" si="2729"/>
        <v>0</v>
      </c>
      <c r="BP221" s="775">
        <f>IFERROR(BO221*$I221, 0)</f>
        <v>0</v>
      </c>
      <c r="BQ221" s="693"/>
      <c r="BR221" s="775">
        <f>IFERROR(BQ221*$I221, 0)</f>
        <v>0</v>
      </c>
      <c r="BS221" s="693">
        <f t="shared" si="2730"/>
        <v>0</v>
      </c>
      <c r="BT221" s="775">
        <f>IFERROR(BS221*$I221, 0)</f>
        <v>0</v>
      </c>
      <c r="BU221" s="693">
        <f>IFERROR(BS221*$N221, 0)</f>
        <v>0</v>
      </c>
      <c r="BV221" s="693">
        <f>IFERROR(BS221*$O221, 0)</f>
        <v>0</v>
      </c>
      <c r="BW221" s="775"/>
      <c r="BX221" s="775"/>
      <c r="BY221" s="777"/>
      <c r="CA221" s="783"/>
      <c r="CB221" s="784">
        <f>IFERROR(CA221*$I221, 0)</f>
        <v>0</v>
      </c>
      <c r="CC221" s="835"/>
      <c r="CD221" s="784"/>
      <c r="CE221" s="835"/>
      <c r="CF221" s="784"/>
      <c r="CG221" s="835"/>
      <c r="CH221" s="784"/>
      <c r="CI221" s="707">
        <f t="shared" si="2731"/>
        <v>0</v>
      </c>
      <c r="CJ221" s="784">
        <f>IFERROR(CI221*$I221, 0)</f>
        <v>0</v>
      </c>
      <c r="CK221" s="968"/>
      <c r="CL221" s="784">
        <f>IFERROR(CK221*$I221, 0)</f>
        <v>0</v>
      </c>
      <c r="CM221" s="707">
        <f t="shared" si="2732"/>
        <v>0</v>
      </c>
      <c r="CN221" s="784">
        <f>IFERROR(CM221*$I221, 0)</f>
        <v>0</v>
      </c>
      <c r="CO221" s="706">
        <f t="shared" si="2733"/>
        <v>0</v>
      </c>
      <c r="CP221" s="706">
        <f t="shared" si="2733"/>
        <v>0</v>
      </c>
      <c r="CQ221" s="706">
        <f t="shared" si="2733"/>
        <v>0</v>
      </c>
      <c r="CR221" s="706">
        <f t="shared" si="2733"/>
        <v>0</v>
      </c>
      <c r="CS221" s="960">
        <f t="shared" si="2733"/>
        <v>0</v>
      </c>
      <c r="CT221" s="706">
        <f t="shared" si="2733"/>
        <v>0</v>
      </c>
      <c r="CU221" s="706">
        <f t="shared" si="2733"/>
        <v>0</v>
      </c>
      <c r="CV221" s="960">
        <f>IFERROR(CM221*$O221, 0)</f>
        <v>0</v>
      </c>
      <c r="CW221" s="835"/>
      <c r="CX221" s="784"/>
      <c r="CY221" s="782"/>
      <c r="DA221" s="774"/>
      <c r="DB221" s="775">
        <f>IFERROR(DA221*$I221, 0)</f>
        <v>0</v>
      </c>
      <c r="DC221" s="775"/>
      <c r="DD221" s="775"/>
      <c r="DE221" s="775"/>
      <c r="DF221" s="775"/>
      <c r="DG221" s="775"/>
      <c r="DH221" s="775"/>
      <c r="DI221" s="693">
        <f t="shared" si="2734"/>
        <v>0</v>
      </c>
      <c r="DJ221" s="775">
        <f>IFERROR(DI221*$I221, 0)</f>
        <v>0</v>
      </c>
      <c r="DK221" s="693"/>
      <c r="DL221" s="775">
        <f>IFERROR(DK221*$I221, 0)</f>
        <v>0</v>
      </c>
      <c r="DM221" s="693">
        <f t="shared" si="2735"/>
        <v>0</v>
      </c>
      <c r="DN221" s="775">
        <f>IFERROR(DM221*$I221, 0)</f>
        <v>0</v>
      </c>
      <c r="DO221" s="693">
        <f>IFERROR(DM221*$N221, 0)</f>
        <v>0</v>
      </c>
      <c r="DP221" s="693">
        <f>IFERROR(DM221*$O221, 0)</f>
        <v>0</v>
      </c>
      <c r="DQ221" s="775"/>
      <c r="DR221" s="775"/>
      <c r="DS221" s="777"/>
      <c r="DU221" s="778"/>
      <c r="DV221" s="780">
        <f>IFERROR(DU221*$I221, 0)</f>
        <v>0</v>
      </c>
      <c r="DW221" s="780"/>
      <c r="DX221" s="780"/>
      <c r="DY221" s="780"/>
      <c r="DZ221" s="780"/>
      <c r="EA221" s="780"/>
      <c r="EB221" s="780"/>
      <c r="EC221" s="703">
        <f t="shared" si="2736"/>
        <v>0</v>
      </c>
      <c r="ED221" s="780">
        <f>IFERROR(EC221*$I221, 0)</f>
        <v>0</v>
      </c>
      <c r="EE221" s="703"/>
      <c r="EF221" s="780">
        <f>IFERROR(EE221*$I221, 0)</f>
        <v>0</v>
      </c>
      <c r="EG221" s="703">
        <f t="shared" si="2737"/>
        <v>0</v>
      </c>
      <c r="EH221" s="780">
        <f>IFERROR(EG221*$I221, 0)</f>
        <v>0</v>
      </c>
      <c r="EI221" s="703">
        <f>IFERROR(EG221*$N221, 0)</f>
        <v>0</v>
      </c>
      <c r="EJ221" s="703">
        <f>IFERROR(EG221*$O221, 0)</f>
        <v>0</v>
      </c>
      <c r="EK221" s="780"/>
      <c r="EL221" s="780"/>
      <c r="EM221" s="781"/>
      <c r="EO221" s="778"/>
      <c r="EP221" s="780">
        <f>IFERROR(EO221*$I221, 0)</f>
        <v>0</v>
      </c>
      <c r="EQ221" s="780"/>
      <c r="ER221" s="780"/>
      <c r="ES221" s="780"/>
      <c r="ET221" s="780"/>
      <c r="EU221" s="780"/>
      <c r="EV221" s="780"/>
      <c r="EW221" s="703">
        <f t="shared" si="2738"/>
        <v>0</v>
      </c>
      <c r="EX221" s="780">
        <f>IFERROR(EW221*$I221, 0)</f>
        <v>0</v>
      </c>
      <c r="EY221" s="703"/>
      <c r="EZ221" s="780">
        <f>IFERROR(EY221*$I221, 0)</f>
        <v>0</v>
      </c>
      <c r="FA221" s="703">
        <f t="shared" si="2739"/>
        <v>0</v>
      </c>
      <c r="FB221" s="780">
        <f>IFERROR(FA221*$I221, 0)</f>
        <v>0</v>
      </c>
      <c r="FC221" s="703">
        <f>IFERROR(FA221*$N221, 0)</f>
        <v>0</v>
      </c>
      <c r="FD221" s="703">
        <f>IFERROR(FA221*$O221, 0)</f>
        <v>0</v>
      </c>
      <c r="FE221" s="780"/>
      <c r="FF221" s="780"/>
      <c r="FG221" s="782"/>
      <c r="FI221" s="774"/>
      <c r="FJ221" s="775">
        <f>IFERROR(FI221*$I221, 0)</f>
        <v>0</v>
      </c>
      <c r="FK221" s="775"/>
      <c r="FL221" s="775"/>
      <c r="FM221" s="775"/>
      <c r="FN221" s="775"/>
      <c r="FO221" s="775"/>
      <c r="FP221" s="775"/>
      <c r="FQ221" s="693">
        <f t="shared" si="2740"/>
        <v>0</v>
      </c>
      <c r="FR221" s="775">
        <f>IFERROR(FQ221*$I221, 0)</f>
        <v>0</v>
      </c>
      <c r="FS221" s="693"/>
      <c r="FT221" s="775">
        <f>IFERROR(FS221*$I221, 0)</f>
        <v>0</v>
      </c>
      <c r="FU221" s="693">
        <f t="shared" si="2741"/>
        <v>0</v>
      </c>
      <c r="FV221" s="775">
        <f>IFERROR(FU221*$I221, 0)</f>
        <v>0</v>
      </c>
      <c r="FW221" s="693">
        <f>IFERROR(FU221*$N221, 0)</f>
        <v>0</v>
      </c>
      <c r="FX221" s="693">
        <f>IFERROR(FU221*$O221, 0)</f>
        <v>0</v>
      </c>
      <c r="FY221" s="775"/>
      <c r="FZ221" s="775"/>
      <c r="GA221" s="782"/>
      <c r="GC221" s="774"/>
      <c r="GD221" s="775">
        <f>IFERROR(GC221*$I221, 0)</f>
        <v>0</v>
      </c>
      <c r="GE221" s="775"/>
      <c r="GF221" s="775"/>
      <c r="GG221" s="775"/>
      <c r="GH221" s="775"/>
      <c r="GI221" s="775"/>
      <c r="GJ221" s="775"/>
      <c r="GK221" s="693">
        <f t="shared" si="2742"/>
        <v>0</v>
      </c>
      <c r="GL221" s="775">
        <f>IFERROR(GK221*$I221, 0)</f>
        <v>0</v>
      </c>
      <c r="GM221" s="693"/>
      <c r="GN221" s="775">
        <f>IFERROR(GM221*$I221, 0)</f>
        <v>0</v>
      </c>
      <c r="GO221" s="693">
        <f t="shared" si="2743"/>
        <v>0</v>
      </c>
      <c r="GP221" s="775">
        <f>IFERROR(GO221*$I221, 0)</f>
        <v>0</v>
      </c>
      <c r="GQ221" s="693">
        <f>IFERROR(GO221*$N221, 0)</f>
        <v>0</v>
      </c>
      <c r="GR221" s="693">
        <f>IFERROR(GO221*$O221, 0)</f>
        <v>0</v>
      </c>
      <c r="GS221" s="775"/>
      <c r="GT221" s="775"/>
      <c r="GU221" s="782"/>
      <c r="GW221" s="774"/>
      <c r="GX221" s="775">
        <f>IFERROR(GW221*$I221, 0)</f>
        <v>0</v>
      </c>
      <c r="GY221" s="775"/>
      <c r="GZ221" s="775"/>
      <c r="HA221" s="775"/>
      <c r="HB221" s="775"/>
      <c r="HC221" s="775"/>
      <c r="HD221" s="775"/>
      <c r="HE221" s="693">
        <f t="shared" si="2744"/>
        <v>0</v>
      </c>
      <c r="HF221" s="775">
        <f>IFERROR(HE221*$I221, 0)</f>
        <v>0</v>
      </c>
      <c r="HG221" s="693"/>
      <c r="HH221" s="775">
        <f>IFERROR(HG221*$I221, 0)</f>
        <v>0</v>
      </c>
      <c r="HI221" s="693">
        <f t="shared" si="2745"/>
        <v>0</v>
      </c>
      <c r="HJ221" s="775">
        <f>IFERROR(HI221*$I221, 0)</f>
        <v>0</v>
      </c>
      <c r="HK221" s="693">
        <f>IFERROR(HI221*$N221, 0)</f>
        <v>0</v>
      </c>
      <c r="HL221" s="693">
        <f>IFERROR(HI221*$O221, 0)</f>
        <v>0</v>
      </c>
      <c r="HM221" s="775"/>
      <c r="HN221" s="775"/>
      <c r="HO221" s="777"/>
      <c r="HQ221" s="783"/>
      <c r="HR221" s="784">
        <f>IFERROR(HQ221*$I221, 0)</f>
        <v>0</v>
      </c>
      <c r="HS221" s="835"/>
      <c r="HT221" s="784"/>
      <c r="HU221" s="835"/>
      <c r="HV221" s="784"/>
      <c r="HW221" s="835"/>
      <c r="HX221" s="784"/>
      <c r="HY221" s="707">
        <f t="shared" si="2746"/>
        <v>0</v>
      </c>
      <c r="HZ221" s="784">
        <f>IFERROR(HY221*$I221, 0)</f>
        <v>0</v>
      </c>
      <c r="IA221" s="968"/>
      <c r="IB221" s="784">
        <f>IFERROR(IA221*$I221, 0)</f>
        <v>0</v>
      </c>
      <c r="IC221" s="707">
        <f t="shared" si="2747"/>
        <v>0</v>
      </c>
      <c r="ID221" s="784">
        <f>IFERROR(IC221*$I221, 0)</f>
        <v>0</v>
      </c>
      <c r="IE221" s="706">
        <f>IFERROR(IC221*$N221, 0)</f>
        <v>0</v>
      </c>
      <c r="IF221" s="706">
        <f>IFERROR(IC221*$O221, 0)</f>
        <v>0</v>
      </c>
      <c r="IG221" s="835"/>
      <c r="IH221" s="784"/>
      <c r="II221" s="782"/>
      <c r="IK221" s="783"/>
      <c r="IL221" s="784">
        <f>IFERROR(IK221*$I221, 0)</f>
        <v>0</v>
      </c>
      <c r="IM221" s="835"/>
      <c r="IN221" s="784"/>
      <c r="IO221" s="835"/>
      <c r="IP221" s="784"/>
      <c r="IQ221" s="835"/>
      <c r="IR221" s="784"/>
      <c r="IS221" s="707">
        <f t="shared" si="2748"/>
        <v>0</v>
      </c>
      <c r="IT221" s="784">
        <f>IFERROR(IS221*$I221, 0)</f>
        <v>0</v>
      </c>
      <c r="IU221" s="968"/>
      <c r="IV221" s="784">
        <f>IFERROR(IU221*$I221, 0)</f>
        <v>0</v>
      </c>
      <c r="IW221" s="707">
        <f t="shared" si="2749"/>
        <v>0</v>
      </c>
      <c r="IX221" s="784">
        <f>IFERROR(IW221*$I221, 0)</f>
        <v>0</v>
      </c>
      <c r="IY221" s="706">
        <f>IFERROR(IW221*$N221, 0)</f>
        <v>0</v>
      </c>
      <c r="IZ221" s="706">
        <f>IFERROR(IW221*$O221, 0)</f>
        <v>0</v>
      </c>
      <c r="JA221" s="835"/>
      <c r="JB221" s="784"/>
      <c r="JC221" s="782"/>
      <c r="JE221" s="783"/>
      <c r="JF221" s="784">
        <f>IFERROR(JE221*$I221, 0)</f>
        <v>0</v>
      </c>
      <c r="JG221" s="835"/>
      <c r="JH221" s="784"/>
      <c r="JI221" s="835"/>
      <c r="JJ221" s="784"/>
      <c r="JK221" s="835"/>
      <c r="JL221" s="784"/>
      <c r="JM221" s="707">
        <f t="shared" si="2750"/>
        <v>0</v>
      </c>
      <c r="JN221" s="784">
        <f>IFERROR(JM221*$I221, 0)</f>
        <v>0</v>
      </c>
      <c r="JO221" s="968"/>
      <c r="JP221" s="784">
        <f>IFERROR(JO221*$I221, 0)</f>
        <v>0</v>
      </c>
      <c r="JQ221" s="707">
        <f t="shared" si="2751"/>
        <v>0</v>
      </c>
      <c r="JR221" s="784">
        <f>IFERROR(JQ221*$I221, 0)</f>
        <v>0</v>
      </c>
      <c r="JS221" s="706">
        <f>IFERROR(JQ221*$N221, 0)</f>
        <v>0</v>
      </c>
      <c r="JT221" s="706">
        <f>IFERROR(JQ221*$O221, 0)</f>
        <v>0</v>
      </c>
      <c r="JU221" s="835"/>
      <c r="JV221" s="784"/>
      <c r="JW221" s="782"/>
      <c r="JY221" s="783"/>
      <c r="JZ221" s="784">
        <f>IFERROR(JY221*$I221, 0)</f>
        <v>0</v>
      </c>
      <c r="KA221" s="835"/>
      <c r="KB221" s="784"/>
      <c r="KC221" s="835"/>
      <c r="KD221" s="784"/>
      <c r="KE221" s="835"/>
      <c r="KF221" s="784"/>
      <c r="KG221" s="707">
        <f t="shared" si="2752"/>
        <v>0</v>
      </c>
      <c r="KH221" s="784">
        <f>IFERROR(KG221*$I221, 0)</f>
        <v>0</v>
      </c>
      <c r="KI221" s="968"/>
      <c r="KJ221" s="784">
        <f>IFERROR(KI221*$I221, 0)</f>
        <v>0</v>
      </c>
      <c r="KK221" s="707">
        <f t="shared" si="2753"/>
        <v>0</v>
      </c>
      <c r="KL221" s="784">
        <f>IFERROR(KK221*$I221, 0)</f>
        <v>0</v>
      </c>
      <c r="KM221" s="706">
        <f>IFERROR(KK221*$N221, 0)</f>
        <v>0</v>
      </c>
      <c r="KN221" s="706">
        <f>IFERROR(KK221*$O221, 0)</f>
        <v>0</v>
      </c>
      <c r="KO221" s="835"/>
      <c r="KP221" s="784"/>
      <c r="KQ221" s="782"/>
      <c r="KS221" s="783"/>
      <c r="KT221" s="784">
        <f>IFERROR(KS221*$I221, 0)</f>
        <v>0</v>
      </c>
      <c r="KU221" s="835"/>
      <c r="KV221" s="784"/>
      <c r="KW221" s="835"/>
      <c r="KX221" s="784"/>
      <c r="KY221" s="835"/>
      <c r="KZ221" s="784"/>
      <c r="LA221" s="707">
        <f t="shared" si="2754"/>
        <v>0</v>
      </c>
      <c r="LB221" s="784">
        <f>IFERROR(LA221*$I221, 0)</f>
        <v>0</v>
      </c>
      <c r="LC221" s="968"/>
      <c r="LD221" s="784">
        <f>IFERROR(LC221*$I221, 0)</f>
        <v>0</v>
      </c>
      <c r="LE221" s="707">
        <f t="shared" si="2755"/>
        <v>0</v>
      </c>
      <c r="LF221" s="784">
        <f>IFERROR(LE221*$I221, 0)</f>
        <v>0</v>
      </c>
      <c r="LG221" s="706">
        <f>IFERROR(LE221*$N221, 0)</f>
        <v>0</v>
      </c>
      <c r="LH221" s="706">
        <f>IFERROR(LE221*$O221, 0)</f>
        <v>0</v>
      </c>
      <c r="LI221" s="835"/>
      <c r="LJ221" s="784"/>
      <c r="LK221" s="782"/>
      <c r="LM221" s="783"/>
      <c r="LN221" s="784">
        <f>IFERROR(LM221*$I221, 0)</f>
        <v>0</v>
      </c>
      <c r="LO221" s="835"/>
      <c r="LP221" s="784"/>
      <c r="LQ221" s="835"/>
      <c r="LR221" s="784"/>
      <c r="LS221" s="835"/>
      <c r="LT221" s="784"/>
      <c r="LU221" s="707">
        <f t="shared" si="2756"/>
        <v>0</v>
      </c>
      <c r="LV221" s="784">
        <f>IFERROR(LU221*$I221, 0)</f>
        <v>0</v>
      </c>
      <c r="LW221" s="968"/>
      <c r="LX221" s="784">
        <f>IFERROR(LW221*$I221, 0)</f>
        <v>0</v>
      </c>
      <c r="LY221" s="707">
        <f t="shared" si="2757"/>
        <v>0</v>
      </c>
      <c r="LZ221" s="784">
        <f>IFERROR(LY221*$I221, 0)</f>
        <v>0</v>
      </c>
      <c r="MA221" s="706">
        <f>IFERROR(LY221*$N221, 0)</f>
        <v>0</v>
      </c>
      <c r="MB221" s="706">
        <f>IFERROR(LY221*$O221, 0)</f>
        <v>0</v>
      </c>
      <c r="MC221" s="835"/>
      <c r="MD221" s="784"/>
      <c r="ME221" s="782"/>
      <c r="MG221" s="783"/>
      <c r="MH221" s="784">
        <f>IFERROR(MG221*$I221, 0)</f>
        <v>0</v>
      </c>
      <c r="MI221" s="835"/>
      <c r="MJ221" s="784"/>
      <c r="MK221" s="835"/>
      <c r="ML221" s="784"/>
      <c r="MM221" s="835"/>
      <c r="MN221" s="784"/>
      <c r="MO221" s="707">
        <f t="shared" si="2758"/>
        <v>0</v>
      </c>
      <c r="MP221" s="784">
        <f>IFERROR(MO221*$I221, 0)</f>
        <v>0</v>
      </c>
      <c r="MQ221" s="968"/>
      <c r="MR221" s="784">
        <f>IFERROR(MQ221*$I221, 0)</f>
        <v>0</v>
      </c>
      <c r="MS221" s="707">
        <f t="shared" si="2759"/>
        <v>0</v>
      </c>
      <c r="MT221" s="784">
        <f>IFERROR(MS221*$I221, 0)</f>
        <v>0</v>
      </c>
      <c r="MU221" s="706">
        <f>IFERROR(MS221*$N221, 0)</f>
        <v>0</v>
      </c>
      <c r="MV221" s="706">
        <f>IFERROR(MS221*$O221, 0)</f>
        <v>0</v>
      </c>
      <c r="MW221" s="835"/>
      <c r="MX221" s="784"/>
      <c r="MY221" s="782"/>
      <c r="NA221" s="783"/>
      <c r="NB221" s="784">
        <f>IFERROR(NA221*$I221, 0)</f>
        <v>0</v>
      </c>
      <c r="NC221" s="835"/>
      <c r="ND221" s="784"/>
      <c r="NE221" s="835"/>
      <c r="NF221" s="784"/>
      <c r="NG221" s="835"/>
      <c r="NH221" s="784"/>
      <c r="NI221" s="707">
        <f t="shared" si="2760"/>
        <v>0</v>
      </c>
      <c r="NJ221" s="784">
        <f>IFERROR(NI221*$I221, 0)</f>
        <v>0</v>
      </c>
      <c r="NK221" s="968"/>
      <c r="NL221" s="784">
        <f>IFERROR(NK221*$I221, 0)</f>
        <v>0</v>
      </c>
      <c r="NM221" s="707">
        <f t="shared" si="2761"/>
        <v>0</v>
      </c>
      <c r="NN221" s="784">
        <f>IFERROR(NM221*$I221, 0)</f>
        <v>0</v>
      </c>
      <c r="NO221" s="706">
        <f>IFERROR(NM221*$N221, 0)</f>
        <v>0</v>
      </c>
      <c r="NP221" s="706">
        <f>IFERROR(NM221*$O221, 0)</f>
        <v>0</v>
      </c>
      <c r="NQ221" s="835"/>
      <c r="NR221" s="784"/>
      <c r="NS221" s="782"/>
      <c r="NU221" s="783"/>
      <c r="NV221" s="784">
        <f>IFERROR(NU221*$I221, 0)</f>
        <v>0</v>
      </c>
      <c r="NW221" s="835"/>
      <c r="NX221" s="784"/>
      <c r="NY221" s="835"/>
      <c r="NZ221" s="784"/>
      <c r="OA221" s="835"/>
      <c r="OB221" s="784"/>
      <c r="OC221" s="707">
        <f t="shared" si="2762"/>
        <v>0</v>
      </c>
      <c r="OD221" s="784">
        <f>IFERROR(OC221*$I221, 0)</f>
        <v>0</v>
      </c>
      <c r="OE221" s="968"/>
      <c r="OF221" s="784">
        <f>IFERROR(OE221*$I221, 0)</f>
        <v>0</v>
      </c>
      <c r="OG221" s="707">
        <f t="shared" si="2763"/>
        <v>0</v>
      </c>
      <c r="OH221" s="784">
        <f>IFERROR(OG221*$I221, 0)</f>
        <v>0</v>
      </c>
      <c r="OI221" s="706">
        <f>IFERROR(OG221*$N221, 0)</f>
        <v>0</v>
      </c>
      <c r="OJ221" s="706">
        <f>IFERROR(OG221*$O221, 0)</f>
        <v>0</v>
      </c>
      <c r="OK221" s="835"/>
      <c r="OL221" s="784"/>
      <c r="OM221" s="782"/>
      <c r="OO221" s="783"/>
      <c r="OP221" s="784">
        <f>IFERROR(OO221*$I221, 0)</f>
        <v>0</v>
      </c>
      <c r="OQ221" s="835"/>
      <c r="OR221" s="784"/>
      <c r="OS221" s="835"/>
      <c r="OT221" s="784"/>
      <c r="OU221" s="835"/>
      <c r="OV221" s="784"/>
      <c r="OW221" s="707">
        <f t="shared" si="2764"/>
        <v>0</v>
      </c>
      <c r="OX221" s="784">
        <f>IFERROR(OW221*$I221, 0)</f>
        <v>0</v>
      </c>
      <c r="OY221" s="968"/>
      <c r="OZ221" s="784">
        <f>IFERROR(OY221*$I221, 0)</f>
        <v>0</v>
      </c>
      <c r="PA221" s="707">
        <f t="shared" si="2765"/>
        <v>0</v>
      </c>
      <c r="PB221" s="784">
        <f>IFERROR(PA221*$I221, 0)</f>
        <v>0</v>
      </c>
      <c r="PC221" s="706">
        <f>IFERROR(PA221*$N221, 0)</f>
        <v>0</v>
      </c>
      <c r="PD221" s="706">
        <f>IFERROR(PA221*$O221, 0)</f>
        <v>0</v>
      </c>
      <c r="PE221" s="835"/>
      <c r="PF221" s="784"/>
      <c r="PG221" s="782"/>
      <c r="PI221" s="783"/>
      <c r="PJ221" s="784">
        <f>IFERROR(PI221*$I221, 0)</f>
        <v>0</v>
      </c>
      <c r="PK221" s="835"/>
      <c r="PL221" s="784"/>
      <c r="PM221" s="835"/>
      <c r="PN221" s="784"/>
      <c r="PO221" s="835"/>
      <c r="PP221" s="784"/>
      <c r="PQ221" s="707">
        <f t="shared" si="2766"/>
        <v>0</v>
      </c>
      <c r="PR221" s="784">
        <f>IFERROR(PQ221*$I221, 0)</f>
        <v>0</v>
      </c>
      <c r="PS221" s="968"/>
      <c r="PT221" s="784">
        <f>IFERROR(PS221*$I221, 0)</f>
        <v>0</v>
      </c>
      <c r="PU221" s="707">
        <f t="shared" si="2767"/>
        <v>0</v>
      </c>
      <c r="PV221" s="784">
        <f>IFERROR(PU221*$I221, 0)</f>
        <v>0</v>
      </c>
      <c r="PW221" s="706">
        <f>IFERROR(PU221*$N221, 0)</f>
        <v>0</v>
      </c>
      <c r="PX221" s="706">
        <f>IFERROR(PU221*$O221, 0)</f>
        <v>0</v>
      </c>
      <c r="PY221" s="835"/>
      <c r="PZ221" s="784"/>
      <c r="QA221" s="782"/>
      <c r="QC221" s="783"/>
      <c r="QD221" s="784">
        <f>IFERROR(QC221*$I221, 0)</f>
        <v>0</v>
      </c>
      <c r="QE221" s="835"/>
      <c r="QF221" s="784"/>
      <c r="QG221" s="835"/>
      <c r="QH221" s="784"/>
      <c r="QI221" s="835"/>
      <c r="QJ221" s="784"/>
      <c r="QK221" s="707">
        <f t="shared" si="2768"/>
        <v>0</v>
      </c>
      <c r="QL221" s="784">
        <f>IFERROR(QK221*$I221, 0)</f>
        <v>0</v>
      </c>
      <c r="QM221" s="968"/>
      <c r="QN221" s="784">
        <f>IFERROR(QM221*$I221, 0)</f>
        <v>0</v>
      </c>
      <c r="QO221" s="707">
        <f t="shared" si="2769"/>
        <v>0</v>
      </c>
      <c r="QP221" s="784">
        <f>IFERROR(QO221*$I221, 0)</f>
        <v>0</v>
      </c>
      <c r="QQ221" s="706">
        <f>IFERROR(QO221*$N221, 0)</f>
        <v>0</v>
      </c>
      <c r="QR221" s="706">
        <f>IFERROR(QO221*$O221, 0)</f>
        <v>0</v>
      </c>
      <c r="QS221" s="835"/>
      <c r="QT221" s="784"/>
      <c r="QU221" s="782"/>
      <c r="RA221" s="785">
        <f>IFERROR(RB221=I221,)</f>
        <v>0</v>
      </c>
      <c r="RB221" s="785" t="e">
        <f>SUM(RC221:RT221)</f>
        <v>#REF!</v>
      </c>
      <c r="RC221" s="677">
        <f t="shared" si="2770"/>
        <v>1588.2</v>
      </c>
      <c r="RD221" s="677">
        <f t="shared" si="2770"/>
        <v>403.2</v>
      </c>
      <c r="RE221" s="677">
        <f t="shared" si="2770"/>
        <v>244.08</v>
      </c>
      <c r="RF221" s="677">
        <f t="shared" si="2770"/>
        <v>1402.5</v>
      </c>
      <c r="RG221" s="677">
        <f t="shared" si="2770"/>
        <v>0</v>
      </c>
      <c r="RH221" s="677">
        <f t="shared" si="2770"/>
        <v>135.548</v>
      </c>
      <c r="RI221" s="677">
        <f t="shared" si="2770"/>
        <v>85.92</v>
      </c>
      <c r="RJ221" s="677">
        <f t="shared" si="2770"/>
        <v>0</v>
      </c>
      <c r="RK221" s="677" t="e">
        <f>#REF!</f>
        <v>#REF!</v>
      </c>
      <c r="RL221" s="677" t="e">
        <f>#REF!</f>
        <v>#REF!</v>
      </c>
      <c r="RM221" s="677">
        <f t="shared" si="2771"/>
        <v>0</v>
      </c>
      <c r="RN221" s="677">
        <f t="shared" si="2771"/>
        <v>0</v>
      </c>
      <c r="RO221" s="677">
        <f t="shared" si="2771"/>
        <v>0</v>
      </c>
      <c r="RP221" s="677">
        <f t="shared" si="2771"/>
        <v>0</v>
      </c>
      <c r="RQ221" s="677">
        <f t="shared" si="2771"/>
        <v>0</v>
      </c>
      <c r="RR221" s="677">
        <f t="shared" si="2771"/>
        <v>0</v>
      </c>
      <c r="RS221" s="677">
        <f t="shared" si="2771"/>
        <v>0</v>
      </c>
      <c r="RT221" s="677">
        <f t="shared" si="2771"/>
        <v>0</v>
      </c>
      <c r="RV221" s="675">
        <f>SUMIF($RC$8:$RN$8,$RV$8, RC221:RN221)</f>
        <v>3859.4480000000003</v>
      </c>
      <c r="RW221" s="675">
        <f>SUMIF($RC$8:$RN$8,$RW$8, RC221:RN221)</f>
        <v>0</v>
      </c>
      <c r="RX221" s="675">
        <f>SUMIF($RO$8:$RP$8,$RX$8, RO221:RP221)</f>
        <v>0</v>
      </c>
      <c r="RY221" s="675">
        <f>SUMIF($RO$8:$RP$8,$RY$8, RO221:RP221)</f>
        <v>0</v>
      </c>
      <c r="RZ221" s="675">
        <f>SUMIF($RQ$8:$RS$8,$RZ$8, RQ221:RS221)</f>
        <v>0</v>
      </c>
      <c r="SA221" s="675">
        <f>SUMIF($RQ$8:$RS$8,$SA$8, RQ221:RS221)</f>
        <v>0</v>
      </c>
      <c r="SB221" s="675">
        <f>SUMIF($RT$8:$RT$8,$SB$8, RT221:RT221)</f>
        <v>0</v>
      </c>
      <c r="SC221" s="675">
        <f>SUMIF($RT$8:$RT$8,$SC$8, RT221:RT221)</f>
        <v>0</v>
      </c>
      <c r="SD221" s="675" t="e">
        <f xml:space="preserve"> SUMIF(#REF!,$SD$8,#REF!)</f>
        <v>#REF!</v>
      </c>
      <c r="SE221" s="675" t="e">
        <f xml:space="preserve"> SUMIF(#REF!,$SE$8,#REF!)</f>
        <v>#REF!</v>
      </c>
      <c r="SG221" s="677">
        <f t="shared" si="2772"/>
        <v>0</v>
      </c>
      <c r="SH221" s="677">
        <f t="shared" si="2772"/>
        <v>0</v>
      </c>
      <c r="SI221" s="677">
        <f t="shared" si="2772"/>
        <v>0</v>
      </c>
      <c r="SJ221" s="677">
        <f t="shared" si="2772"/>
        <v>0</v>
      </c>
      <c r="SK221" s="677">
        <f t="shared" si="2772"/>
        <v>0</v>
      </c>
      <c r="SL221" s="677">
        <f t="shared" si="2772"/>
        <v>0</v>
      </c>
      <c r="SM221" s="677">
        <f t="shared" si="2772"/>
        <v>0</v>
      </c>
      <c r="SN221" s="677">
        <f t="shared" si="2772"/>
        <v>0</v>
      </c>
      <c r="SO221" s="677" t="e">
        <f t="shared" si="2772"/>
        <v>#REF!</v>
      </c>
      <c r="SP221" s="677" t="e">
        <f t="shared" si="2772"/>
        <v>#REF!</v>
      </c>
      <c r="SQ221" s="677">
        <f t="shared" si="2773"/>
        <v>0</v>
      </c>
      <c r="SR221" s="677">
        <f t="shared" si="2773"/>
        <v>0</v>
      </c>
      <c r="SS221" s="677">
        <f t="shared" si="2773"/>
        <v>0</v>
      </c>
      <c r="ST221" s="677">
        <f t="shared" si="2773"/>
        <v>0</v>
      </c>
      <c r="SU221" s="677">
        <f t="shared" si="2773"/>
        <v>0</v>
      </c>
      <c r="SV221" s="677">
        <f t="shared" si="2773"/>
        <v>0</v>
      </c>
      <c r="SW221" s="677">
        <f t="shared" si="2773"/>
        <v>0</v>
      </c>
      <c r="SX221" s="677">
        <f t="shared" si="2773"/>
        <v>0</v>
      </c>
      <c r="SY221" s="677" t="e">
        <f>#REF!*$AP221</f>
        <v>#REF!</v>
      </c>
      <c r="SZ221" s="677" t="e">
        <f>#REF!*$AP221</f>
        <v>#REF!</v>
      </c>
      <c r="TA221" s="677" t="e">
        <f>#REF!*$AP221</f>
        <v>#REF!</v>
      </c>
      <c r="TB221" s="677" t="e">
        <f>#REF!*$AP221</f>
        <v>#REF!</v>
      </c>
      <c r="TC221" s="677" t="e">
        <f>#REF!*$AP221</f>
        <v>#REF!</v>
      </c>
      <c r="TE221" s="675">
        <f t="shared" si="2774"/>
        <v>0</v>
      </c>
      <c r="TF221" s="675">
        <f t="shared" si="2775"/>
        <v>0</v>
      </c>
      <c r="TG221" s="675">
        <f t="shared" si="2776"/>
        <v>0</v>
      </c>
      <c r="TH221" s="675">
        <f t="shared" si="2777"/>
        <v>0</v>
      </c>
      <c r="TI221" s="675">
        <f t="shared" si="2778"/>
        <v>0</v>
      </c>
      <c r="TJ221" s="675">
        <f t="shared" si="2779"/>
        <v>0</v>
      </c>
      <c r="TK221" s="675">
        <f t="shared" si="2780"/>
        <v>0</v>
      </c>
      <c r="TL221" s="675">
        <f t="shared" si="2781"/>
        <v>0</v>
      </c>
      <c r="TM221" s="675">
        <f t="shared" si="2782"/>
        <v>0</v>
      </c>
      <c r="TN221" s="676">
        <f t="shared" si="2783"/>
        <v>0</v>
      </c>
      <c r="TP221" s="675">
        <f t="shared" si="2798"/>
        <v>0</v>
      </c>
      <c r="TQ221" s="675">
        <f t="shared" si="2784"/>
        <v>0</v>
      </c>
      <c r="TR221" s="675">
        <f t="shared" si="2784"/>
        <v>0</v>
      </c>
      <c r="TS221" s="675">
        <f t="shared" si="2784"/>
        <v>0</v>
      </c>
      <c r="TT221" s="675">
        <f t="shared" si="2784"/>
        <v>0</v>
      </c>
      <c r="TU221" s="675">
        <f t="shared" si="2784"/>
        <v>0</v>
      </c>
      <c r="TV221" s="675">
        <f t="shared" si="2784"/>
        <v>0</v>
      </c>
      <c r="TW221" s="675">
        <f t="shared" si="2784"/>
        <v>0</v>
      </c>
      <c r="TX221" s="675">
        <f t="shared" si="2784"/>
        <v>0</v>
      </c>
      <c r="TY221" s="675">
        <f t="shared" si="2784"/>
        <v>0</v>
      </c>
      <c r="TZ221" s="675">
        <f t="shared" si="2784"/>
        <v>0</v>
      </c>
      <c r="UA221" s="675">
        <f t="shared" si="2784"/>
        <v>0</v>
      </c>
      <c r="UB221" s="675">
        <f t="shared" si="2784"/>
        <v>0</v>
      </c>
      <c r="UC221" s="675">
        <f t="shared" si="2784"/>
        <v>0</v>
      </c>
      <c r="UD221" s="675">
        <f t="shared" si="2784"/>
        <v>0</v>
      </c>
      <c r="UE221" s="675">
        <f t="shared" si="2784"/>
        <v>0</v>
      </c>
      <c r="UF221" s="675">
        <f t="shared" si="2784"/>
        <v>0</v>
      </c>
      <c r="UG221" s="675">
        <f t="shared" si="2785"/>
        <v>0</v>
      </c>
      <c r="UH221" s="675">
        <f t="shared" si="2785"/>
        <v>0</v>
      </c>
      <c r="UI221" s="675">
        <f t="shared" si="2785"/>
        <v>0</v>
      </c>
      <c r="UJ221" s="675">
        <f t="shared" si="2785"/>
        <v>0</v>
      </c>
      <c r="UK221" s="675">
        <f t="shared" si="2785"/>
        <v>0</v>
      </c>
      <c r="UL221" s="675">
        <f t="shared" si="2785"/>
        <v>0</v>
      </c>
      <c r="UN221" s="675">
        <f t="shared" si="2786"/>
        <v>0</v>
      </c>
      <c r="UO221" s="675">
        <f t="shared" si="2787"/>
        <v>0</v>
      </c>
      <c r="UP221" s="675">
        <f t="shared" si="2788"/>
        <v>0</v>
      </c>
      <c r="UQ221" s="675">
        <f t="shared" si="2789"/>
        <v>0</v>
      </c>
      <c r="UR221" s="675">
        <f t="shared" si="2790"/>
        <v>0</v>
      </c>
      <c r="US221" s="675">
        <f t="shared" si="2791"/>
        <v>0</v>
      </c>
      <c r="UT221" s="675">
        <f t="shared" si="2792"/>
        <v>0</v>
      </c>
      <c r="UU221" s="675">
        <f t="shared" si="2793"/>
        <v>0</v>
      </c>
      <c r="UV221" s="675">
        <f t="shared" si="2794"/>
        <v>0</v>
      </c>
      <c r="UW221" s="676">
        <f t="shared" si="2795"/>
        <v>0</v>
      </c>
    </row>
    <row r="222" spans="1:569" s="645" customFormat="1" ht="12.75">
      <c r="C222" s="897"/>
      <c r="D222" s="898"/>
      <c r="E222" s="898"/>
      <c r="F222" s="898" t="s">
        <v>877</v>
      </c>
      <c r="G222" s="898"/>
      <c r="H222" s="899"/>
      <c r="I222" s="980"/>
      <c r="J222" s="898"/>
      <c r="K222" s="899"/>
      <c r="L222" s="899"/>
      <c r="O222" s="932"/>
      <c r="AH222" s="902"/>
      <c r="AI222" s="903">
        <f>SUM(AI217:AI221)</f>
        <v>0</v>
      </c>
      <c r="AJ222" s="902"/>
      <c r="AK222" s="903">
        <f>SUM(AK217:AK221)</f>
        <v>0</v>
      </c>
      <c r="AL222" s="902"/>
      <c r="AM222" s="903">
        <f>SUM(AM217:AM221)</f>
        <v>0</v>
      </c>
      <c r="AN222" s="902"/>
      <c r="AO222" s="903">
        <f>SUM(AO217:AO221)</f>
        <v>0</v>
      </c>
      <c r="AP222" s="903"/>
      <c r="AQ222" s="903">
        <f>SUM(AQ217:AQ221)</f>
        <v>0</v>
      </c>
      <c r="AR222" s="903"/>
      <c r="AS222" s="903">
        <f>SUM(AS217:AS221)</f>
        <v>0</v>
      </c>
      <c r="AT222" s="903"/>
      <c r="AU222" s="903"/>
      <c r="AV222" s="903"/>
      <c r="AW222" s="903"/>
      <c r="AX222" s="903"/>
      <c r="AY222" s="903"/>
      <c r="AZ222" s="903">
        <f>SUM(AZ217:AZ221)</f>
        <v>0</v>
      </c>
      <c r="BA222" s="903">
        <f>SUM(BA217:BA221)</f>
        <v>0</v>
      </c>
      <c r="BB222" s="903">
        <f>SUM(BB217:BB221)</f>
        <v>0</v>
      </c>
      <c r="BC222" s="902"/>
      <c r="BD222" s="903"/>
      <c r="BE222" s="904"/>
      <c r="BG222" s="902"/>
      <c r="BH222" s="903">
        <f>SUM(BH217:BH221)</f>
        <v>0</v>
      </c>
      <c r="BI222" s="902"/>
      <c r="BJ222" s="903">
        <f>SUM(BJ217:BJ221)</f>
        <v>0</v>
      </c>
      <c r="BK222" s="902"/>
      <c r="BL222" s="903">
        <f>SUM(BL217:BL221)</f>
        <v>0</v>
      </c>
      <c r="BM222" s="902"/>
      <c r="BN222" s="903">
        <f>SUM(BN217:BN221)</f>
        <v>0</v>
      </c>
      <c r="BO222" s="903"/>
      <c r="BP222" s="903">
        <f>SUM(BP217:BP221)</f>
        <v>0</v>
      </c>
      <c r="BQ222" s="903"/>
      <c r="BR222" s="903">
        <f>SUM(BR217:BR221)</f>
        <v>0</v>
      </c>
      <c r="BS222" s="903"/>
      <c r="BT222" s="903">
        <f>SUM(BT217:BT221)</f>
        <v>0</v>
      </c>
      <c r="BU222" s="903">
        <f>SUM(BU217:BU221)</f>
        <v>0</v>
      </c>
      <c r="BV222" s="903">
        <f>SUM(BV217:BV221)</f>
        <v>0</v>
      </c>
      <c r="BW222" s="902"/>
      <c r="BX222" s="903"/>
      <c r="BY222" s="904"/>
      <c r="CA222" s="909"/>
      <c r="CB222" s="910">
        <f>SUM(CB217:CB221)</f>
        <v>0</v>
      </c>
      <c r="CC222" s="909"/>
      <c r="CD222" s="910">
        <f>SUM(CD217:CD221)</f>
        <v>0</v>
      </c>
      <c r="CE222" s="909"/>
      <c r="CF222" s="910">
        <f>SUM(CF217:CF221)</f>
        <v>0</v>
      </c>
      <c r="CG222" s="909"/>
      <c r="CH222" s="910">
        <f>SUM(CH217:CH221)</f>
        <v>0</v>
      </c>
      <c r="CI222" s="915"/>
      <c r="CJ222" s="910">
        <f>SUM(CJ217:CJ221)</f>
        <v>0</v>
      </c>
      <c r="CK222" s="915"/>
      <c r="CL222" s="910">
        <f>SUM(CL217:CL221)</f>
        <v>0</v>
      </c>
      <c r="CM222" s="915"/>
      <c r="CN222" s="910">
        <f t="shared" ref="CN222:CV222" si="2801">SUM(CN217:CN221)</f>
        <v>0</v>
      </c>
      <c r="CO222" s="910">
        <f t="shared" si="2801"/>
        <v>0</v>
      </c>
      <c r="CP222" s="910">
        <f t="shared" si="2801"/>
        <v>0</v>
      </c>
      <c r="CQ222" s="910">
        <f t="shared" si="2801"/>
        <v>0</v>
      </c>
      <c r="CR222" s="910">
        <f t="shared" si="2801"/>
        <v>0</v>
      </c>
      <c r="CS222" s="960">
        <f t="shared" si="2801"/>
        <v>0</v>
      </c>
      <c r="CT222" s="910">
        <f t="shared" si="2801"/>
        <v>0</v>
      </c>
      <c r="CU222" s="910">
        <f t="shared" si="2801"/>
        <v>0</v>
      </c>
      <c r="CV222" s="960">
        <f t="shared" si="2801"/>
        <v>0</v>
      </c>
      <c r="CW222" s="909"/>
      <c r="CX222" s="910"/>
      <c r="CY222" s="911"/>
      <c r="DA222" s="902"/>
      <c r="DB222" s="903">
        <f>SUM(DB217:DB221)</f>
        <v>0</v>
      </c>
      <c r="DC222" s="902"/>
      <c r="DD222" s="903">
        <f>SUM(DD217:DD221)</f>
        <v>0</v>
      </c>
      <c r="DE222" s="902"/>
      <c r="DF222" s="903">
        <f>SUM(DF217:DF221)</f>
        <v>0</v>
      </c>
      <c r="DG222" s="902"/>
      <c r="DH222" s="903">
        <f>SUM(DH217:DH221)</f>
        <v>0</v>
      </c>
      <c r="DI222" s="903"/>
      <c r="DJ222" s="903">
        <f>SUM(DJ217:DJ221)</f>
        <v>0</v>
      </c>
      <c r="DK222" s="903"/>
      <c r="DL222" s="903">
        <f>SUM(DL217:DL221)</f>
        <v>0</v>
      </c>
      <c r="DM222" s="903"/>
      <c r="DN222" s="903">
        <f>SUM(DN217:DN221)</f>
        <v>0</v>
      </c>
      <c r="DO222" s="903">
        <f>SUM(DO217:DO221)</f>
        <v>0</v>
      </c>
      <c r="DP222" s="903">
        <f>SUM(DP217:DP221)</f>
        <v>0</v>
      </c>
      <c r="DQ222" s="902"/>
      <c r="DR222" s="903"/>
      <c r="DS222" s="904"/>
      <c r="DU222" s="912"/>
      <c r="DV222" s="913">
        <f>SUM(DV217:DV221)</f>
        <v>0</v>
      </c>
      <c r="DW222" s="912"/>
      <c r="DX222" s="913">
        <f>SUM(DX217:DX221)</f>
        <v>0</v>
      </c>
      <c r="DY222" s="912"/>
      <c r="DZ222" s="913">
        <f>SUM(DZ217:DZ221)</f>
        <v>0</v>
      </c>
      <c r="EA222" s="912"/>
      <c r="EB222" s="913">
        <f>SUM(EB217:EB221)</f>
        <v>0</v>
      </c>
      <c r="EC222" s="913"/>
      <c r="ED222" s="913">
        <f>SUM(ED217:ED221)</f>
        <v>0</v>
      </c>
      <c r="EE222" s="913"/>
      <c r="EF222" s="913">
        <f>SUM(EF217:EF221)</f>
        <v>0</v>
      </c>
      <c r="EG222" s="913"/>
      <c r="EH222" s="913">
        <f>SUM(EH217:EH221)</f>
        <v>0</v>
      </c>
      <c r="EI222" s="913">
        <f>SUM(EI217:EI221)</f>
        <v>0</v>
      </c>
      <c r="EJ222" s="913">
        <f>SUM(EJ217:EJ221)</f>
        <v>0</v>
      </c>
      <c r="EK222" s="912"/>
      <c r="EL222" s="913"/>
      <c r="EM222" s="914"/>
      <c r="EO222" s="912"/>
      <c r="EP222" s="913">
        <f>SUM(EP217:EP221)</f>
        <v>0</v>
      </c>
      <c r="EQ222" s="912"/>
      <c r="ER222" s="913">
        <f>SUM(ER217:ER221)</f>
        <v>0</v>
      </c>
      <c r="ES222" s="912"/>
      <c r="ET222" s="913">
        <f>SUM(ET217:ET221)</f>
        <v>0</v>
      </c>
      <c r="EU222" s="912"/>
      <c r="EV222" s="913">
        <f>SUM(EV217:EV221)</f>
        <v>0</v>
      </c>
      <c r="EW222" s="913"/>
      <c r="EX222" s="913">
        <f>SUM(EX217:EX221)</f>
        <v>0</v>
      </c>
      <c r="EY222" s="913"/>
      <c r="EZ222" s="913">
        <f>SUM(EZ217:EZ221)</f>
        <v>0</v>
      </c>
      <c r="FA222" s="913"/>
      <c r="FB222" s="913">
        <f>SUM(FB217:FB221)</f>
        <v>0</v>
      </c>
      <c r="FC222" s="913">
        <f>SUM(FC217:FC221)</f>
        <v>0</v>
      </c>
      <c r="FD222" s="913">
        <f>SUM(FD217:FD221)</f>
        <v>0</v>
      </c>
      <c r="FE222" s="912"/>
      <c r="FF222" s="913"/>
      <c r="FG222" s="911"/>
      <c r="FI222" s="902"/>
      <c r="FJ222" s="903">
        <f>SUM(FJ217:FJ221)</f>
        <v>0</v>
      </c>
      <c r="FK222" s="902"/>
      <c r="FL222" s="903">
        <f>SUM(FL217:FL221)</f>
        <v>0</v>
      </c>
      <c r="FM222" s="902"/>
      <c r="FN222" s="903">
        <f>SUM(FN217:FN221)</f>
        <v>0</v>
      </c>
      <c r="FO222" s="902"/>
      <c r="FP222" s="903">
        <f>SUM(FP217:FP221)</f>
        <v>0</v>
      </c>
      <c r="FQ222" s="903"/>
      <c r="FR222" s="903">
        <f>SUM(FR217:FR221)</f>
        <v>0</v>
      </c>
      <c r="FS222" s="903"/>
      <c r="FT222" s="903">
        <f>SUM(FT217:FT221)</f>
        <v>0</v>
      </c>
      <c r="FU222" s="903"/>
      <c r="FV222" s="903">
        <f>SUM(FV217:FV221)</f>
        <v>0</v>
      </c>
      <c r="FW222" s="903">
        <f>SUM(FW217:FW221)</f>
        <v>0</v>
      </c>
      <c r="FX222" s="903">
        <f>SUM(FX217:FX221)</f>
        <v>0</v>
      </c>
      <c r="FY222" s="902"/>
      <c r="FZ222" s="903"/>
      <c r="GA222" s="911"/>
      <c r="GC222" s="902"/>
      <c r="GD222" s="903">
        <f>SUM(GD217:GD221)</f>
        <v>0</v>
      </c>
      <c r="GE222" s="902"/>
      <c r="GF222" s="903">
        <f>SUM(GF217:GF221)</f>
        <v>0</v>
      </c>
      <c r="GG222" s="902"/>
      <c r="GH222" s="903">
        <f>SUM(GH217:GH221)</f>
        <v>0</v>
      </c>
      <c r="GI222" s="902"/>
      <c r="GJ222" s="903">
        <f>SUM(GJ217:GJ221)</f>
        <v>0</v>
      </c>
      <c r="GK222" s="903"/>
      <c r="GL222" s="903">
        <f>SUM(GL217:GL221)</f>
        <v>0</v>
      </c>
      <c r="GM222" s="903"/>
      <c r="GN222" s="903">
        <f>SUM(GN217:GN221)</f>
        <v>0</v>
      </c>
      <c r="GO222" s="903"/>
      <c r="GP222" s="903">
        <f>SUM(GP217:GP221)</f>
        <v>0</v>
      </c>
      <c r="GQ222" s="903">
        <f>SUM(GQ217:GQ221)</f>
        <v>0</v>
      </c>
      <c r="GR222" s="903">
        <f>SUM(GR217:GR221)</f>
        <v>0</v>
      </c>
      <c r="GS222" s="902"/>
      <c r="GT222" s="903"/>
      <c r="GU222" s="911"/>
      <c r="GW222" s="902"/>
      <c r="GX222" s="903">
        <f>SUM(GX217:GX221)</f>
        <v>0</v>
      </c>
      <c r="GY222" s="902"/>
      <c r="GZ222" s="903">
        <f>SUM(GZ217:GZ221)</f>
        <v>0</v>
      </c>
      <c r="HA222" s="902"/>
      <c r="HB222" s="903">
        <f>SUM(HB217:HB221)</f>
        <v>0</v>
      </c>
      <c r="HC222" s="902"/>
      <c r="HD222" s="903">
        <f>SUM(HD217:HD221)</f>
        <v>0</v>
      </c>
      <c r="HE222" s="903"/>
      <c r="HF222" s="903">
        <f>SUM(HF217:HF221)</f>
        <v>0</v>
      </c>
      <c r="HG222" s="903"/>
      <c r="HH222" s="903">
        <f>SUM(HH217:HH221)</f>
        <v>0</v>
      </c>
      <c r="HI222" s="903"/>
      <c r="HJ222" s="903">
        <f>SUM(HJ217:HJ221)</f>
        <v>0</v>
      </c>
      <c r="HK222" s="903">
        <f>SUM(HK217:HK221)</f>
        <v>0</v>
      </c>
      <c r="HL222" s="903">
        <f>SUM(HL217:HL221)</f>
        <v>0</v>
      </c>
      <c r="HM222" s="902"/>
      <c r="HN222" s="903"/>
      <c r="HO222" s="904"/>
      <c r="HQ222" s="909"/>
      <c r="HR222" s="910">
        <f>SUM(HR217:HR221)</f>
        <v>0</v>
      </c>
      <c r="HS222" s="909"/>
      <c r="HT222" s="910">
        <f>SUM(HT217:HT221)</f>
        <v>0</v>
      </c>
      <c r="HU222" s="909"/>
      <c r="HV222" s="910">
        <f>SUM(HV217:HV221)</f>
        <v>0</v>
      </c>
      <c r="HW222" s="909"/>
      <c r="HX222" s="910">
        <f>SUM(HX217:HX221)</f>
        <v>0</v>
      </c>
      <c r="HY222" s="915"/>
      <c r="HZ222" s="910">
        <f>SUM(HZ217:HZ221)</f>
        <v>0</v>
      </c>
      <c r="IA222" s="915"/>
      <c r="IB222" s="910">
        <f>SUM(IB217:IB221)</f>
        <v>0</v>
      </c>
      <c r="IC222" s="915"/>
      <c r="ID222" s="910">
        <f>SUM(ID217:ID221)</f>
        <v>0</v>
      </c>
      <c r="IE222" s="910">
        <f>SUM(IE217:IE221)</f>
        <v>0</v>
      </c>
      <c r="IF222" s="910">
        <f>SUM(IF217:IF221)</f>
        <v>0</v>
      </c>
      <c r="IG222" s="909"/>
      <c r="IH222" s="910"/>
      <c r="II222" s="911"/>
      <c r="IK222" s="909"/>
      <c r="IL222" s="910">
        <f>SUM(IL217:IL221)</f>
        <v>0</v>
      </c>
      <c r="IM222" s="909"/>
      <c r="IN222" s="910">
        <f>SUM(IN217:IN221)</f>
        <v>0</v>
      </c>
      <c r="IO222" s="909"/>
      <c r="IP222" s="910">
        <f>SUM(IP217:IP221)</f>
        <v>0</v>
      </c>
      <c r="IQ222" s="909"/>
      <c r="IR222" s="910">
        <f>SUM(IR217:IR221)</f>
        <v>0</v>
      </c>
      <c r="IS222" s="915"/>
      <c r="IT222" s="910">
        <f>SUM(IT217:IT221)</f>
        <v>0</v>
      </c>
      <c r="IU222" s="915"/>
      <c r="IV222" s="910">
        <f>SUM(IV217:IV221)</f>
        <v>0</v>
      </c>
      <c r="IW222" s="915"/>
      <c r="IX222" s="910">
        <f>SUM(IX217:IX221)</f>
        <v>0</v>
      </c>
      <c r="IY222" s="910">
        <f>SUM(IY217:IY221)</f>
        <v>0</v>
      </c>
      <c r="IZ222" s="910">
        <f>SUM(IZ217:IZ221)</f>
        <v>0</v>
      </c>
      <c r="JA222" s="909"/>
      <c r="JB222" s="910"/>
      <c r="JC222" s="911"/>
      <c r="JE222" s="909"/>
      <c r="JF222" s="910">
        <f>SUM(JF217:JF221)</f>
        <v>0</v>
      </c>
      <c r="JG222" s="909"/>
      <c r="JH222" s="910">
        <f>SUM(JH217:JH221)</f>
        <v>0</v>
      </c>
      <c r="JI222" s="909"/>
      <c r="JJ222" s="910">
        <f>SUM(JJ217:JJ221)</f>
        <v>0</v>
      </c>
      <c r="JK222" s="909"/>
      <c r="JL222" s="910">
        <f>SUM(JL217:JL221)</f>
        <v>0</v>
      </c>
      <c r="JM222" s="915"/>
      <c r="JN222" s="910">
        <f>SUM(JN217:JN221)</f>
        <v>0</v>
      </c>
      <c r="JO222" s="915"/>
      <c r="JP222" s="910">
        <f>SUM(JP217:JP221)</f>
        <v>0</v>
      </c>
      <c r="JQ222" s="915"/>
      <c r="JR222" s="910">
        <f>SUM(JR217:JR221)</f>
        <v>0</v>
      </c>
      <c r="JS222" s="910">
        <f>SUM(JS217:JS221)</f>
        <v>0</v>
      </c>
      <c r="JT222" s="910">
        <f>SUM(JT217:JT221)</f>
        <v>0</v>
      </c>
      <c r="JU222" s="909"/>
      <c r="JV222" s="910"/>
      <c r="JW222" s="911"/>
      <c r="JY222" s="909"/>
      <c r="JZ222" s="910">
        <f>SUM(JZ217:JZ221)</f>
        <v>0</v>
      </c>
      <c r="KA222" s="909"/>
      <c r="KB222" s="910">
        <f>SUM(KB217:KB221)</f>
        <v>0</v>
      </c>
      <c r="KC222" s="909"/>
      <c r="KD222" s="910">
        <f>SUM(KD217:KD221)</f>
        <v>0</v>
      </c>
      <c r="KE222" s="909"/>
      <c r="KF222" s="910">
        <f>SUM(KF217:KF221)</f>
        <v>0</v>
      </c>
      <c r="KG222" s="915"/>
      <c r="KH222" s="910">
        <f>SUM(KH217:KH221)</f>
        <v>0</v>
      </c>
      <c r="KI222" s="915"/>
      <c r="KJ222" s="910">
        <f>SUM(KJ217:KJ221)</f>
        <v>0</v>
      </c>
      <c r="KK222" s="915"/>
      <c r="KL222" s="910">
        <f>SUM(KL217:KL221)</f>
        <v>0</v>
      </c>
      <c r="KM222" s="910">
        <f>SUM(KM217:KM221)</f>
        <v>0</v>
      </c>
      <c r="KN222" s="910">
        <f>SUM(KN217:KN221)</f>
        <v>0</v>
      </c>
      <c r="KO222" s="909"/>
      <c r="KP222" s="910"/>
      <c r="KQ222" s="911"/>
      <c r="KS222" s="909"/>
      <c r="KT222" s="910">
        <f>SUM(KT217:KT221)</f>
        <v>0</v>
      </c>
      <c r="KU222" s="909"/>
      <c r="KV222" s="910">
        <f>SUM(KV217:KV221)</f>
        <v>0</v>
      </c>
      <c r="KW222" s="909"/>
      <c r="KX222" s="910">
        <f>SUM(KX217:KX221)</f>
        <v>0</v>
      </c>
      <c r="KY222" s="909"/>
      <c r="KZ222" s="910">
        <f>SUM(KZ217:KZ221)</f>
        <v>0</v>
      </c>
      <c r="LA222" s="915"/>
      <c r="LB222" s="910">
        <f>SUM(LB217:LB221)</f>
        <v>0</v>
      </c>
      <c r="LC222" s="915"/>
      <c r="LD222" s="910">
        <f>SUM(LD217:LD221)</f>
        <v>0</v>
      </c>
      <c r="LE222" s="915"/>
      <c r="LF222" s="910">
        <f>SUM(LF217:LF221)</f>
        <v>0</v>
      </c>
      <c r="LG222" s="910">
        <f>SUM(LG217:LG221)</f>
        <v>0</v>
      </c>
      <c r="LH222" s="910">
        <f>SUM(LH217:LH221)</f>
        <v>0</v>
      </c>
      <c r="LI222" s="909"/>
      <c r="LJ222" s="910"/>
      <c r="LK222" s="911"/>
      <c r="LM222" s="909"/>
      <c r="LN222" s="910">
        <f>SUM(LN217:LN221)</f>
        <v>0</v>
      </c>
      <c r="LO222" s="909"/>
      <c r="LP222" s="910">
        <f>SUM(LP217:LP221)</f>
        <v>0</v>
      </c>
      <c r="LQ222" s="909"/>
      <c r="LR222" s="910">
        <f>SUM(LR217:LR221)</f>
        <v>0</v>
      </c>
      <c r="LS222" s="909"/>
      <c r="LT222" s="910">
        <f>SUM(LT217:LT221)</f>
        <v>0</v>
      </c>
      <c r="LU222" s="915"/>
      <c r="LV222" s="910">
        <f>SUM(LV217:LV221)</f>
        <v>0</v>
      </c>
      <c r="LW222" s="915"/>
      <c r="LX222" s="910">
        <f>SUM(LX217:LX221)</f>
        <v>0</v>
      </c>
      <c r="LY222" s="915"/>
      <c r="LZ222" s="910">
        <f>SUM(LZ217:LZ221)</f>
        <v>0</v>
      </c>
      <c r="MA222" s="910">
        <f>SUM(MA217:MA221)</f>
        <v>0</v>
      </c>
      <c r="MB222" s="910">
        <f>SUM(MB217:MB221)</f>
        <v>0</v>
      </c>
      <c r="MC222" s="909"/>
      <c r="MD222" s="910"/>
      <c r="ME222" s="911"/>
      <c r="MG222" s="909"/>
      <c r="MH222" s="910">
        <f>SUM(MH217:MH221)</f>
        <v>0</v>
      </c>
      <c r="MI222" s="909"/>
      <c r="MJ222" s="910">
        <f>SUM(MJ217:MJ221)</f>
        <v>0</v>
      </c>
      <c r="MK222" s="909"/>
      <c r="ML222" s="910">
        <f>SUM(ML217:ML221)</f>
        <v>0</v>
      </c>
      <c r="MM222" s="909"/>
      <c r="MN222" s="910">
        <f>SUM(MN217:MN221)</f>
        <v>0</v>
      </c>
      <c r="MO222" s="915"/>
      <c r="MP222" s="910">
        <f>SUM(MP217:MP221)</f>
        <v>0</v>
      </c>
      <c r="MQ222" s="915"/>
      <c r="MR222" s="910">
        <f>SUM(MR217:MR221)</f>
        <v>0</v>
      </c>
      <c r="MS222" s="915"/>
      <c r="MT222" s="910">
        <f>SUM(MT217:MT221)</f>
        <v>0</v>
      </c>
      <c r="MU222" s="910">
        <f>SUM(MU217:MU221)</f>
        <v>0</v>
      </c>
      <c r="MV222" s="910">
        <f>SUM(MV217:MV221)</f>
        <v>0</v>
      </c>
      <c r="MW222" s="909"/>
      <c r="MX222" s="910"/>
      <c r="MY222" s="911"/>
      <c r="NA222" s="909"/>
      <c r="NB222" s="910">
        <f>SUM(NB217:NB221)</f>
        <v>0</v>
      </c>
      <c r="NC222" s="909"/>
      <c r="ND222" s="910">
        <f>SUM(ND217:ND221)</f>
        <v>0</v>
      </c>
      <c r="NE222" s="909"/>
      <c r="NF222" s="910">
        <f>SUM(NF217:NF221)</f>
        <v>0</v>
      </c>
      <c r="NG222" s="909"/>
      <c r="NH222" s="910">
        <f>SUM(NH217:NH221)</f>
        <v>0</v>
      </c>
      <c r="NI222" s="915"/>
      <c r="NJ222" s="910">
        <f>SUM(NJ217:NJ221)</f>
        <v>0</v>
      </c>
      <c r="NK222" s="915"/>
      <c r="NL222" s="910">
        <f>SUM(NL217:NL221)</f>
        <v>0</v>
      </c>
      <c r="NM222" s="915"/>
      <c r="NN222" s="910">
        <f>SUM(NN217:NN221)</f>
        <v>0</v>
      </c>
      <c r="NO222" s="910">
        <f>SUM(NO217:NO221)</f>
        <v>0</v>
      </c>
      <c r="NP222" s="910">
        <f>SUM(NP217:NP221)</f>
        <v>0</v>
      </c>
      <c r="NQ222" s="909"/>
      <c r="NR222" s="910"/>
      <c r="NS222" s="911"/>
      <c r="NU222" s="909"/>
      <c r="NV222" s="910">
        <f>SUM(NV217:NV221)</f>
        <v>0</v>
      </c>
      <c r="NW222" s="909"/>
      <c r="NX222" s="910">
        <f>SUM(NX217:NX221)</f>
        <v>0</v>
      </c>
      <c r="NY222" s="909"/>
      <c r="NZ222" s="910">
        <f>SUM(NZ217:NZ221)</f>
        <v>0</v>
      </c>
      <c r="OA222" s="909"/>
      <c r="OB222" s="910">
        <f>SUM(OB217:OB221)</f>
        <v>0</v>
      </c>
      <c r="OC222" s="915"/>
      <c r="OD222" s="910">
        <f>SUM(OD217:OD221)</f>
        <v>0</v>
      </c>
      <c r="OE222" s="915"/>
      <c r="OF222" s="910">
        <f>SUM(OF217:OF221)</f>
        <v>0</v>
      </c>
      <c r="OG222" s="915"/>
      <c r="OH222" s="910">
        <f>SUM(OH217:OH221)</f>
        <v>0</v>
      </c>
      <c r="OI222" s="910">
        <f>SUM(OI217:OI221)</f>
        <v>0</v>
      </c>
      <c r="OJ222" s="910">
        <f>SUM(OJ217:OJ221)</f>
        <v>0</v>
      </c>
      <c r="OK222" s="909"/>
      <c r="OL222" s="910"/>
      <c r="OM222" s="911"/>
      <c r="OO222" s="909"/>
      <c r="OP222" s="910">
        <f>SUM(OP217:OP221)</f>
        <v>0</v>
      </c>
      <c r="OQ222" s="909"/>
      <c r="OR222" s="910">
        <f>SUM(OR217:OR221)</f>
        <v>0</v>
      </c>
      <c r="OS222" s="909"/>
      <c r="OT222" s="910">
        <f>SUM(OT217:OT221)</f>
        <v>0</v>
      </c>
      <c r="OU222" s="909"/>
      <c r="OV222" s="910">
        <f>SUM(OV217:OV221)</f>
        <v>0</v>
      </c>
      <c r="OW222" s="915"/>
      <c r="OX222" s="910">
        <f>SUM(OX217:OX221)</f>
        <v>0</v>
      </c>
      <c r="OY222" s="915"/>
      <c r="OZ222" s="910">
        <f>SUM(OZ217:OZ221)</f>
        <v>0</v>
      </c>
      <c r="PA222" s="915"/>
      <c r="PB222" s="910">
        <f>SUM(PB217:PB221)</f>
        <v>0</v>
      </c>
      <c r="PC222" s="910">
        <f>SUM(PC217:PC221)</f>
        <v>0</v>
      </c>
      <c r="PD222" s="910">
        <f>SUM(PD217:PD221)</f>
        <v>0</v>
      </c>
      <c r="PE222" s="909"/>
      <c r="PF222" s="910"/>
      <c r="PG222" s="911"/>
      <c r="PI222" s="909"/>
      <c r="PJ222" s="910">
        <f>SUM(PJ217:PJ221)</f>
        <v>0</v>
      </c>
      <c r="PK222" s="909"/>
      <c r="PL222" s="910">
        <f>SUM(PL217:PL221)</f>
        <v>0</v>
      </c>
      <c r="PM222" s="909"/>
      <c r="PN222" s="910">
        <f>SUM(PN217:PN221)</f>
        <v>0</v>
      </c>
      <c r="PO222" s="909"/>
      <c r="PP222" s="910">
        <f>SUM(PP217:PP221)</f>
        <v>0</v>
      </c>
      <c r="PQ222" s="915"/>
      <c r="PR222" s="910">
        <f>SUM(PR217:PR221)</f>
        <v>0</v>
      </c>
      <c r="PS222" s="915"/>
      <c r="PT222" s="910">
        <f>SUM(PT217:PT221)</f>
        <v>0</v>
      </c>
      <c r="PU222" s="915"/>
      <c r="PV222" s="910">
        <f>SUM(PV217:PV221)</f>
        <v>0</v>
      </c>
      <c r="PW222" s="910">
        <f>SUM(PW217:PW221)</f>
        <v>0</v>
      </c>
      <c r="PX222" s="910">
        <f>SUM(PX217:PX221)</f>
        <v>0</v>
      </c>
      <c r="PY222" s="909"/>
      <c r="PZ222" s="910"/>
      <c r="QA222" s="911"/>
      <c r="QC222" s="909"/>
      <c r="QD222" s="910">
        <f>SUM(QD217:QD221)</f>
        <v>0</v>
      </c>
      <c r="QE222" s="909"/>
      <c r="QF222" s="910">
        <f>SUM(QF217:QF221)</f>
        <v>0</v>
      </c>
      <c r="QG222" s="909"/>
      <c r="QH222" s="910">
        <f>SUM(QH217:QH221)</f>
        <v>0</v>
      </c>
      <c r="QI222" s="909"/>
      <c r="QJ222" s="910">
        <f>SUM(QJ217:QJ221)</f>
        <v>0</v>
      </c>
      <c r="QK222" s="915"/>
      <c r="QL222" s="910">
        <f>SUM(QL217:QL221)</f>
        <v>0</v>
      </c>
      <c r="QM222" s="915"/>
      <c r="QN222" s="910">
        <f>SUM(QN217:QN221)</f>
        <v>0</v>
      </c>
      <c r="QO222" s="915"/>
      <c r="QP222" s="910">
        <f>SUM(QP217:QP221)</f>
        <v>0</v>
      </c>
      <c r="QQ222" s="910">
        <f>SUM(QQ217:QQ221)</f>
        <v>0</v>
      </c>
      <c r="QR222" s="910">
        <f>SUM(QR217:QR221)</f>
        <v>0</v>
      </c>
      <c r="QS222" s="909"/>
      <c r="QT222" s="910"/>
      <c r="QU222" s="911"/>
    </row>
    <row r="223" spans="1:569" s="916" customFormat="1" ht="12.75">
      <c r="C223" s="917"/>
      <c r="D223" s="917"/>
      <c r="E223" s="917"/>
      <c r="F223" s="917"/>
      <c r="G223" s="917"/>
      <c r="H223" s="918"/>
      <c r="I223" s="917"/>
      <c r="J223" s="917"/>
      <c r="K223" s="918"/>
      <c r="L223" s="918"/>
      <c r="O223" s="981"/>
      <c r="AH223" s="919"/>
      <c r="AI223" s="920"/>
      <c r="AJ223" s="919"/>
      <c r="AK223" s="920"/>
      <c r="AL223" s="919"/>
      <c r="AM223" s="920"/>
      <c r="AN223" s="919"/>
      <c r="AO223" s="920"/>
      <c r="AP223" s="920"/>
      <c r="AQ223" s="920"/>
      <c r="AR223" s="920"/>
      <c r="AS223" s="920"/>
      <c r="AT223" s="920"/>
      <c r="AU223" s="920"/>
      <c r="AV223" s="920"/>
      <c r="AW223" s="920"/>
      <c r="AX223" s="920"/>
      <c r="AY223" s="920"/>
      <c r="AZ223" s="920"/>
      <c r="BA223" s="920"/>
      <c r="BB223" s="920"/>
      <c r="BC223" s="919"/>
      <c r="BD223" s="920"/>
      <c r="BE223" s="921"/>
      <c r="BG223" s="919"/>
      <c r="BH223" s="920"/>
      <c r="BI223" s="919"/>
      <c r="BJ223" s="920"/>
      <c r="BK223" s="919"/>
      <c r="BL223" s="920"/>
      <c r="BM223" s="919"/>
      <c r="BN223" s="920"/>
      <c r="BO223" s="920"/>
      <c r="BP223" s="920"/>
      <c r="BQ223" s="920"/>
      <c r="BR223" s="920"/>
      <c r="BS223" s="920"/>
      <c r="BT223" s="920"/>
      <c r="BU223" s="920"/>
      <c r="BV223" s="920"/>
      <c r="BW223" s="919"/>
      <c r="BX223" s="920"/>
      <c r="BY223" s="921"/>
      <c r="CA223" s="917"/>
      <c r="CB223" s="922"/>
      <c r="CC223" s="917"/>
      <c r="CD223" s="922"/>
      <c r="CE223" s="917"/>
      <c r="CF223" s="922"/>
      <c r="CG223" s="917"/>
      <c r="CH223" s="922"/>
      <c r="CI223" s="923"/>
      <c r="CJ223" s="922"/>
      <c r="CK223" s="923"/>
      <c r="CL223" s="922"/>
      <c r="CM223" s="923"/>
      <c r="CN223" s="922"/>
      <c r="CO223" s="922"/>
      <c r="CP223" s="922"/>
      <c r="CQ223" s="922"/>
      <c r="CR223" s="922"/>
      <c r="CS223" s="890"/>
      <c r="CT223" s="922"/>
      <c r="CU223" s="922"/>
      <c r="CV223" s="890"/>
      <c r="CW223" s="917"/>
      <c r="CX223" s="922"/>
      <c r="CY223" s="927"/>
      <c r="DA223" s="919"/>
      <c r="DB223" s="920"/>
      <c r="DC223" s="919"/>
      <c r="DD223" s="920"/>
      <c r="DE223" s="919"/>
      <c r="DF223" s="920"/>
      <c r="DG223" s="919"/>
      <c r="DH223" s="920"/>
      <c r="DI223" s="920"/>
      <c r="DJ223" s="920"/>
      <c r="DK223" s="920"/>
      <c r="DL223" s="920"/>
      <c r="DM223" s="920"/>
      <c r="DN223" s="920"/>
      <c r="DO223" s="920"/>
      <c r="DP223" s="920"/>
      <c r="DQ223" s="919"/>
      <c r="DR223" s="920"/>
      <c r="DS223" s="921"/>
      <c r="DU223" s="928"/>
      <c r="DV223" s="929"/>
      <c r="DW223" s="928"/>
      <c r="DX223" s="929"/>
      <c r="DY223" s="928"/>
      <c r="DZ223" s="929"/>
      <c r="EA223" s="928"/>
      <c r="EB223" s="929"/>
      <c r="EC223" s="929"/>
      <c r="ED223" s="929"/>
      <c r="EE223" s="929"/>
      <c r="EF223" s="929"/>
      <c r="EG223" s="929"/>
      <c r="EH223" s="929"/>
      <c r="EI223" s="929"/>
      <c r="EJ223" s="929"/>
      <c r="EK223" s="928"/>
      <c r="EL223" s="929"/>
      <c r="EM223" s="930"/>
      <c r="EO223" s="928"/>
      <c r="EP223" s="929"/>
      <c r="EQ223" s="928"/>
      <c r="ER223" s="929"/>
      <c r="ES223" s="928"/>
      <c r="ET223" s="929"/>
      <c r="EU223" s="928"/>
      <c r="EV223" s="929"/>
      <c r="EW223" s="929"/>
      <c r="EX223" s="929"/>
      <c r="EY223" s="929"/>
      <c r="EZ223" s="929"/>
      <c r="FA223" s="929"/>
      <c r="FB223" s="929"/>
      <c r="FC223" s="929"/>
      <c r="FD223" s="929"/>
      <c r="FE223" s="928"/>
      <c r="FF223" s="929"/>
      <c r="FG223" s="927"/>
      <c r="FI223" s="919"/>
      <c r="FJ223" s="920"/>
      <c r="FK223" s="919"/>
      <c r="FL223" s="920"/>
      <c r="FM223" s="919"/>
      <c r="FN223" s="920"/>
      <c r="FO223" s="919"/>
      <c r="FP223" s="920"/>
      <c r="FQ223" s="920"/>
      <c r="FR223" s="920"/>
      <c r="FS223" s="920"/>
      <c r="FT223" s="920"/>
      <c r="FU223" s="920"/>
      <c r="FV223" s="920"/>
      <c r="FW223" s="920"/>
      <c r="FX223" s="920"/>
      <c r="FY223" s="919"/>
      <c r="FZ223" s="920"/>
      <c r="GA223" s="927"/>
      <c r="GC223" s="919"/>
      <c r="GD223" s="920"/>
      <c r="GE223" s="919"/>
      <c r="GF223" s="920"/>
      <c r="GG223" s="919"/>
      <c r="GH223" s="920"/>
      <c r="GI223" s="919"/>
      <c r="GJ223" s="920"/>
      <c r="GK223" s="920"/>
      <c r="GL223" s="920"/>
      <c r="GM223" s="920"/>
      <c r="GN223" s="920"/>
      <c r="GO223" s="920"/>
      <c r="GP223" s="920"/>
      <c r="GQ223" s="920"/>
      <c r="GR223" s="920"/>
      <c r="GS223" s="919"/>
      <c r="GT223" s="920"/>
      <c r="GU223" s="927"/>
      <c r="GW223" s="919"/>
      <c r="GX223" s="920"/>
      <c r="GY223" s="919"/>
      <c r="GZ223" s="920"/>
      <c r="HA223" s="919"/>
      <c r="HB223" s="920"/>
      <c r="HC223" s="919"/>
      <c r="HD223" s="920"/>
      <c r="HE223" s="920"/>
      <c r="HF223" s="920"/>
      <c r="HG223" s="920"/>
      <c r="HH223" s="920"/>
      <c r="HI223" s="920"/>
      <c r="HJ223" s="920"/>
      <c r="HK223" s="920"/>
      <c r="HL223" s="920"/>
      <c r="HM223" s="919"/>
      <c r="HN223" s="920"/>
      <c r="HO223" s="921"/>
      <c r="HQ223" s="917"/>
      <c r="HR223" s="922"/>
      <c r="HS223" s="917"/>
      <c r="HT223" s="922"/>
      <c r="HU223" s="917"/>
      <c r="HV223" s="922"/>
      <c r="HW223" s="917"/>
      <c r="HX223" s="922"/>
      <c r="HY223" s="923"/>
      <c r="HZ223" s="922"/>
      <c r="IA223" s="923"/>
      <c r="IB223" s="922"/>
      <c r="IC223" s="923"/>
      <c r="ID223" s="922"/>
      <c r="IE223" s="922"/>
      <c r="IF223" s="922"/>
      <c r="IG223" s="917"/>
      <c r="IH223" s="922"/>
      <c r="II223" s="927"/>
      <c r="IK223" s="917"/>
      <c r="IL223" s="922"/>
      <c r="IM223" s="917"/>
      <c r="IN223" s="922"/>
      <c r="IO223" s="917"/>
      <c r="IP223" s="922"/>
      <c r="IQ223" s="917"/>
      <c r="IR223" s="922"/>
      <c r="IS223" s="923"/>
      <c r="IT223" s="922"/>
      <c r="IU223" s="923"/>
      <c r="IV223" s="922"/>
      <c r="IW223" s="923"/>
      <c r="IX223" s="922"/>
      <c r="IY223" s="922"/>
      <c r="IZ223" s="922"/>
      <c r="JA223" s="917"/>
      <c r="JB223" s="922"/>
      <c r="JC223" s="927"/>
      <c r="JE223" s="917"/>
      <c r="JF223" s="922"/>
      <c r="JG223" s="917"/>
      <c r="JH223" s="922"/>
      <c r="JI223" s="917"/>
      <c r="JJ223" s="922"/>
      <c r="JK223" s="917"/>
      <c r="JL223" s="922"/>
      <c r="JM223" s="923"/>
      <c r="JN223" s="922"/>
      <c r="JO223" s="923"/>
      <c r="JP223" s="922"/>
      <c r="JQ223" s="923"/>
      <c r="JR223" s="922"/>
      <c r="JS223" s="922"/>
      <c r="JT223" s="922"/>
      <c r="JU223" s="917"/>
      <c r="JV223" s="922"/>
      <c r="JW223" s="927"/>
      <c r="JY223" s="917"/>
      <c r="JZ223" s="922"/>
      <c r="KA223" s="917"/>
      <c r="KB223" s="922"/>
      <c r="KC223" s="917"/>
      <c r="KD223" s="922"/>
      <c r="KE223" s="917"/>
      <c r="KF223" s="922"/>
      <c r="KG223" s="923"/>
      <c r="KH223" s="922"/>
      <c r="KI223" s="923"/>
      <c r="KJ223" s="922"/>
      <c r="KK223" s="923"/>
      <c r="KL223" s="922"/>
      <c r="KM223" s="922"/>
      <c r="KN223" s="922"/>
      <c r="KO223" s="917"/>
      <c r="KP223" s="922"/>
      <c r="KQ223" s="927"/>
      <c r="KS223" s="917"/>
      <c r="KT223" s="922"/>
      <c r="KU223" s="917"/>
      <c r="KV223" s="922"/>
      <c r="KW223" s="917"/>
      <c r="KX223" s="922"/>
      <c r="KY223" s="917"/>
      <c r="KZ223" s="922"/>
      <c r="LA223" s="923"/>
      <c r="LB223" s="922"/>
      <c r="LC223" s="923"/>
      <c r="LD223" s="922"/>
      <c r="LE223" s="923"/>
      <c r="LF223" s="922"/>
      <c r="LG223" s="922"/>
      <c r="LH223" s="922"/>
      <c r="LI223" s="917"/>
      <c r="LJ223" s="922"/>
      <c r="LK223" s="927"/>
      <c r="LM223" s="917"/>
      <c r="LN223" s="922"/>
      <c r="LO223" s="917"/>
      <c r="LP223" s="922"/>
      <c r="LQ223" s="917"/>
      <c r="LR223" s="922"/>
      <c r="LS223" s="917"/>
      <c r="LT223" s="922"/>
      <c r="LU223" s="923"/>
      <c r="LV223" s="922"/>
      <c r="LW223" s="923"/>
      <c r="LX223" s="922"/>
      <c r="LY223" s="923"/>
      <c r="LZ223" s="922"/>
      <c r="MA223" s="922"/>
      <c r="MB223" s="922"/>
      <c r="MC223" s="917"/>
      <c r="MD223" s="922"/>
      <c r="ME223" s="927"/>
      <c r="MG223" s="917"/>
      <c r="MH223" s="922"/>
      <c r="MI223" s="917"/>
      <c r="MJ223" s="922"/>
      <c r="MK223" s="917"/>
      <c r="ML223" s="922"/>
      <c r="MM223" s="917"/>
      <c r="MN223" s="922"/>
      <c r="MO223" s="923"/>
      <c r="MP223" s="922"/>
      <c r="MQ223" s="923"/>
      <c r="MR223" s="922"/>
      <c r="MS223" s="923"/>
      <c r="MT223" s="922"/>
      <c r="MU223" s="922"/>
      <c r="MV223" s="922"/>
      <c r="MW223" s="917"/>
      <c r="MX223" s="922"/>
      <c r="MY223" s="927"/>
      <c r="NA223" s="917"/>
      <c r="NB223" s="922"/>
      <c r="NC223" s="917"/>
      <c r="ND223" s="922"/>
      <c r="NE223" s="917"/>
      <c r="NF223" s="922"/>
      <c r="NG223" s="917"/>
      <c r="NH223" s="922"/>
      <c r="NI223" s="923"/>
      <c r="NJ223" s="922"/>
      <c r="NK223" s="923"/>
      <c r="NL223" s="922"/>
      <c r="NM223" s="923"/>
      <c r="NN223" s="922"/>
      <c r="NO223" s="922"/>
      <c r="NP223" s="922"/>
      <c r="NQ223" s="917"/>
      <c r="NR223" s="922"/>
      <c r="NS223" s="927"/>
      <c r="NU223" s="917"/>
      <c r="NV223" s="922"/>
      <c r="NW223" s="917"/>
      <c r="NX223" s="922"/>
      <c r="NY223" s="917"/>
      <c r="NZ223" s="922"/>
      <c r="OA223" s="917"/>
      <c r="OB223" s="922"/>
      <c r="OC223" s="923"/>
      <c r="OD223" s="922"/>
      <c r="OE223" s="923"/>
      <c r="OF223" s="922"/>
      <c r="OG223" s="923"/>
      <c r="OH223" s="922"/>
      <c r="OI223" s="922"/>
      <c r="OJ223" s="922"/>
      <c r="OK223" s="917"/>
      <c r="OL223" s="922"/>
      <c r="OM223" s="927"/>
      <c r="OO223" s="917"/>
      <c r="OP223" s="922"/>
      <c r="OQ223" s="917"/>
      <c r="OR223" s="922"/>
      <c r="OS223" s="917"/>
      <c r="OT223" s="922"/>
      <c r="OU223" s="917"/>
      <c r="OV223" s="922"/>
      <c r="OW223" s="923"/>
      <c r="OX223" s="922"/>
      <c r="OY223" s="923"/>
      <c r="OZ223" s="922"/>
      <c r="PA223" s="923"/>
      <c r="PB223" s="922"/>
      <c r="PC223" s="922"/>
      <c r="PD223" s="922"/>
      <c r="PE223" s="917"/>
      <c r="PF223" s="922"/>
      <c r="PG223" s="927"/>
      <c r="PI223" s="917"/>
      <c r="PJ223" s="922"/>
      <c r="PK223" s="917"/>
      <c r="PL223" s="922"/>
      <c r="PM223" s="917"/>
      <c r="PN223" s="922"/>
      <c r="PO223" s="917"/>
      <c r="PP223" s="922"/>
      <c r="PQ223" s="923"/>
      <c r="PR223" s="922"/>
      <c r="PS223" s="923"/>
      <c r="PT223" s="922"/>
      <c r="PU223" s="923"/>
      <c r="PV223" s="922"/>
      <c r="PW223" s="922"/>
      <c r="PX223" s="922"/>
      <c r="PY223" s="917"/>
      <c r="PZ223" s="922"/>
      <c r="QA223" s="927"/>
      <c r="QC223" s="917"/>
      <c r="QD223" s="922"/>
      <c r="QE223" s="917"/>
      <c r="QF223" s="922"/>
      <c r="QG223" s="917"/>
      <c r="QH223" s="922"/>
      <c r="QI223" s="917"/>
      <c r="QJ223" s="922"/>
      <c r="QK223" s="923"/>
      <c r="QL223" s="922"/>
      <c r="QM223" s="923"/>
      <c r="QN223" s="922"/>
      <c r="QO223" s="923"/>
      <c r="QP223" s="922"/>
      <c r="QQ223" s="922"/>
      <c r="QR223" s="922"/>
      <c r="QS223" s="917"/>
      <c r="QT223" s="922"/>
      <c r="QU223" s="927"/>
    </row>
    <row r="224" spans="1:569" s="645" customFormat="1" ht="12.75">
      <c r="C224" s="897"/>
      <c r="D224" s="898"/>
      <c r="E224" s="898"/>
      <c r="F224" s="898" t="s">
        <v>878</v>
      </c>
      <c r="G224" s="898"/>
      <c r="H224" s="899"/>
      <c r="I224" s="980"/>
      <c r="J224" s="898"/>
      <c r="K224" s="899"/>
      <c r="L224" s="899"/>
      <c r="Q224" s="677">
        <f t="shared" ref="Q224:AF224" si="2802">SUMPRODUCT(Q38:Q221,$AV$38:$AV$221)</f>
        <v>1848610593.5015495</v>
      </c>
      <c r="R224" s="677">
        <f t="shared" si="2802"/>
        <v>467487284.85668468</v>
      </c>
      <c r="S224" s="677">
        <f t="shared" si="2802"/>
        <v>722371584.45001864</v>
      </c>
      <c r="T224" s="677">
        <f t="shared" si="2802"/>
        <v>1910219739.5051186</v>
      </c>
      <c r="U224" s="677">
        <f t="shared" si="2802"/>
        <v>0</v>
      </c>
      <c r="V224" s="677">
        <f t="shared" si="2802"/>
        <v>473259612.68530363</v>
      </c>
      <c r="W224" s="677">
        <f t="shared" si="2802"/>
        <v>334920958.37888402</v>
      </c>
      <c r="X224" s="677">
        <f t="shared" si="2802"/>
        <v>0</v>
      </c>
      <c r="Y224" s="677">
        <f t="shared" si="2802"/>
        <v>0</v>
      </c>
      <c r="Z224" s="677">
        <f t="shared" si="2802"/>
        <v>0</v>
      </c>
      <c r="AA224" s="677">
        <f t="shared" si="2802"/>
        <v>0</v>
      </c>
      <c r="AB224" s="677">
        <f t="shared" si="2802"/>
        <v>0</v>
      </c>
      <c r="AC224" s="677">
        <f t="shared" si="2802"/>
        <v>0</v>
      </c>
      <c r="AD224" s="677">
        <f t="shared" si="2802"/>
        <v>0</v>
      </c>
      <c r="AE224" s="677">
        <f t="shared" si="2802"/>
        <v>0</v>
      </c>
      <c r="AF224" s="677">
        <f t="shared" si="2802"/>
        <v>0</v>
      </c>
      <c r="AH224" s="902"/>
      <c r="AI224" s="903">
        <f>AI222+AI196</f>
        <v>1937079496.9000001</v>
      </c>
      <c r="AJ224" s="902"/>
      <c r="AK224" s="903">
        <f>AK222+AK196</f>
        <v>2457101908.8000002</v>
      </c>
      <c r="AL224" s="902"/>
      <c r="AM224" s="903">
        <f>AM222+AM196</f>
        <v>215397688.5</v>
      </c>
      <c r="AN224" s="902"/>
      <c r="AO224" s="903">
        <f>AO222+AO196</f>
        <v>226859780.09999999</v>
      </c>
      <c r="AP224" s="903"/>
      <c r="AQ224" s="903">
        <f>AQ222+AQ196</f>
        <v>4836438874.3000002</v>
      </c>
      <c r="AR224" s="903"/>
      <c r="AS224" s="903">
        <f>AS222+AS196</f>
        <v>776743841.73305571</v>
      </c>
      <c r="AT224" s="903"/>
      <c r="AU224" s="903"/>
      <c r="AV224" s="902"/>
      <c r="AW224" s="902"/>
      <c r="AX224" s="902"/>
      <c r="AY224" s="902"/>
      <c r="AZ224" s="903">
        <f>AZ222+AZ196</f>
        <v>6054217348.0464525</v>
      </c>
      <c r="BA224" s="903">
        <f>BA222+BA196</f>
        <v>5747309843.7875557</v>
      </c>
      <c r="BB224" s="903">
        <f>BB222+BB196</f>
        <v>0</v>
      </c>
      <c r="BC224" s="902"/>
      <c r="BD224" s="903">
        <f>BD222+BD196</f>
        <v>0</v>
      </c>
      <c r="BE224" s="904"/>
      <c r="BG224" s="902"/>
      <c r="BH224" s="903">
        <f>BH222+BH196</f>
        <v>2350726211.2638006</v>
      </c>
      <c r="BI224" s="902"/>
      <c r="BJ224" s="903">
        <f>BJ222+BJ196</f>
        <v>1962696221.7763519</v>
      </c>
      <c r="BK224" s="902"/>
      <c r="BL224" s="903">
        <f>BL222+BL196</f>
        <v>870373637.74939299</v>
      </c>
      <c r="BM224" s="902"/>
      <c r="BN224" s="903">
        <f>BN222+BN196</f>
        <v>28017038.426922597</v>
      </c>
      <c r="BO224" s="903"/>
      <c r="BP224" s="903">
        <f>BP222+BP196</f>
        <v>5211813109.216466</v>
      </c>
      <c r="BQ224" s="903"/>
      <c r="BR224" s="903">
        <f>BR222+BR196</f>
        <v>776165674.84007549</v>
      </c>
      <c r="BS224" s="902"/>
      <c r="BT224" s="903">
        <f>BT222+BT196</f>
        <v>5987978784.0565395</v>
      </c>
      <c r="BU224" s="903">
        <f>BU222+BU196</f>
        <v>5651885049.3391066</v>
      </c>
      <c r="BV224" s="903">
        <f>BV222+BV196</f>
        <v>0</v>
      </c>
      <c r="BW224" s="902"/>
      <c r="BX224" s="903">
        <f>BX222+BX196</f>
        <v>0</v>
      </c>
      <c r="BY224" s="904"/>
      <c r="CA224" s="909"/>
      <c r="CB224" s="910">
        <f>CB222+CB196</f>
        <v>3549903494.7140002</v>
      </c>
      <c r="CC224" s="909"/>
      <c r="CD224" s="910">
        <f>CD222+CD196</f>
        <v>2627333186.6900001</v>
      </c>
      <c r="CE224" s="909"/>
      <c r="CF224" s="910">
        <f>CF222+CF196</f>
        <v>17549000</v>
      </c>
      <c r="CG224" s="909"/>
      <c r="CH224" s="910">
        <f>CH222+CH196</f>
        <v>1095716331.8600001</v>
      </c>
      <c r="CI224" s="915"/>
      <c r="CJ224" s="910">
        <f>CJ222+CJ196</f>
        <v>7290502013.2639999</v>
      </c>
      <c r="CK224" s="910"/>
      <c r="CL224" s="910">
        <f>CL222+CL196</f>
        <v>1567474956.4324999</v>
      </c>
      <c r="CM224" s="909"/>
      <c r="CN224" s="910">
        <f t="shared" ref="CN224:CV224" si="2803">CN222+CN196</f>
        <v>8857976969.6964989</v>
      </c>
      <c r="CO224" s="910">
        <f t="shared" si="2803"/>
        <v>2868594990.0500002</v>
      </c>
      <c r="CP224" s="910">
        <f t="shared" si="2803"/>
        <v>660687514.07999992</v>
      </c>
      <c r="CQ224" s="910">
        <f t="shared" si="2803"/>
        <v>928706366.60000002</v>
      </c>
      <c r="CR224" s="910">
        <f t="shared" si="2803"/>
        <v>2467060348</v>
      </c>
      <c r="CS224" s="960">
        <f t="shared" si="2803"/>
        <v>0</v>
      </c>
      <c r="CT224" s="910">
        <f t="shared" si="2803"/>
        <v>200963290.384</v>
      </c>
      <c r="CU224" s="910">
        <f t="shared" si="2803"/>
        <v>137599804.14999998</v>
      </c>
      <c r="CV224" s="960">
        <f t="shared" si="2803"/>
        <v>0</v>
      </c>
      <c r="CW224" s="909"/>
      <c r="CX224" s="910">
        <f>CX222+CX196</f>
        <v>0</v>
      </c>
      <c r="CY224" s="911"/>
      <c r="DA224" s="902"/>
      <c r="DB224" s="903">
        <f>DB222+DB196</f>
        <v>1937079496.9000001</v>
      </c>
      <c r="DC224" s="902"/>
      <c r="DD224" s="903">
        <f>DD222+DD196</f>
        <v>2457101908.8000002</v>
      </c>
      <c r="DE224" s="902"/>
      <c r="DF224" s="903">
        <f>DF222+DF196</f>
        <v>215397688.5</v>
      </c>
      <c r="DG224" s="902"/>
      <c r="DH224" s="903">
        <f>DH222+DH196</f>
        <v>226859780.09999999</v>
      </c>
      <c r="DI224" s="903"/>
      <c r="DJ224" s="903">
        <f>DJ222+DJ196</f>
        <v>4836438874.3000002</v>
      </c>
      <c r="DK224" s="903"/>
      <c r="DL224" s="903">
        <f>DL222+DL196</f>
        <v>776743841.73305571</v>
      </c>
      <c r="DM224" s="902"/>
      <c r="DN224" s="903">
        <f>DN222+DN196</f>
        <v>5613182716.0330524</v>
      </c>
      <c r="DO224" s="903">
        <f>DO222+DO196</f>
        <v>5306275211.7741566</v>
      </c>
      <c r="DP224" s="903">
        <f>DP222+DP196</f>
        <v>0</v>
      </c>
      <c r="DQ224" s="902"/>
      <c r="DR224" s="903">
        <f>DR222+DR196</f>
        <v>0</v>
      </c>
      <c r="DS224" s="904"/>
      <c r="DU224" s="912"/>
      <c r="DV224" s="913">
        <f>DV222+DV196</f>
        <v>2074210543.24</v>
      </c>
      <c r="DW224" s="912"/>
      <c r="DX224" s="913">
        <f>DX222+DX196</f>
        <v>2480221598.8599997</v>
      </c>
      <c r="DY224" s="912"/>
      <c r="DZ224" s="913">
        <f>DZ222+DZ196</f>
        <v>324733306.10000002</v>
      </c>
      <c r="EA224" s="912"/>
      <c r="EB224" s="913">
        <f>EB222+EB196</f>
        <v>0</v>
      </c>
      <c r="EC224" s="913"/>
      <c r="ED224" s="913">
        <f>ED222+ED196</f>
        <v>4879165448.1999998</v>
      </c>
      <c r="EE224" s="913"/>
      <c r="EF224" s="913">
        <f>EF222+EF196</f>
        <v>786534635.45722783</v>
      </c>
      <c r="EG224" s="912"/>
      <c r="EH224" s="913">
        <f>EH222+EH196</f>
        <v>5665700083.6572304</v>
      </c>
      <c r="EI224" s="913">
        <f>EI222+EI196</f>
        <v>5381756048.5893164</v>
      </c>
      <c r="EJ224" s="913">
        <f>EJ222+EJ196</f>
        <v>0</v>
      </c>
      <c r="EK224" s="912"/>
      <c r="EL224" s="913">
        <f>EL222+EL196</f>
        <v>0</v>
      </c>
      <c r="EM224" s="914"/>
      <c r="EO224" s="912"/>
      <c r="EP224" s="913">
        <f>EP222+EP196</f>
        <v>2222387944.8000002</v>
      </c>
      <c r="EQ224" s="912"/>
      <c r="ER224" s="913">
        <f>ER222+ER196</f>
        <v>1865800692.1399999</v>
      </c>
      <c r="ES224" s="912"/>
      <c r="ET224" s="913">
        <f>ET222+ET196</f>
        <v>2012731147.1199999</v>
      </c>
      <c r="EU224" s="912"/>
      <c r="EV224" s="913">
        <f>EV222+EV196</f>
        <v>845300597.09543991</v>
      </c>
      <c r="EW224" s="913"/>
      <c r="EX224" s="913">
        <f>EX222+EX196</f>
        <v>6946220381.1554394</v>
      </c>
      <c r="EY224" s="913"/>
      <c r="EZ224" s="913">
        <f>EZ222+EZ196</f>
        <v>890430724.77193618</v>
      </c>
      <c r="FA224" s="912"/>
      <c r="FB224" s="913">
        <f>FB222+FB196</f>
        <v>7836651105.9273767</v>
      </c>
      <c r="FC224" s="913">
        <f>FC222+FC196</f>
        <v>7546640560.4661951</v>
      </c>
      <c r="FD224" s="913">
        <f>FD222+FD196</f>
        <v>0</v>
      </c>
      <c r="FE224" s="912"/>
      <c r="FF224" s="913">
        <f>FF222+FF196</f>
        <v>0</v>
      </c>
      <c r="FG224" s="911"/>
      <c r="FI224" s="902"/>
      <c r="FJ224" s="903">
        <f>FJ222+FJ196</f>
        <v>2643451898.96</v>
      </c>
      <c r="FK224" s="902"/>
      <c r="FL224" s="903">
        <f>FL222+FL196</f>
        <v>2991615931.8400002</v>
      </c>
      <c r="FM224" s="902"/>
      <c r="FN224" s="903">
        <f>FN222+FN196</f>
        <v>478675975.48300004</v>
      </c>
      <c r="FO224" s="902"/>
      <c r="FP224" s="903">
        <f>FP222+FP196</f>
        <v>301852718.60611999</v>
      </c>
      <c r="FQ224" s="903"/>
      <c r="FR224" s="903">
        <f>FR222+FR196</f>
        <v>6415596524.8891201</v>
      </c>
      <c r="FS224" s="903"/>
      <c r="FT224" s="903">
        <f>FT222+FT196</f>
        <v>513083662.46647406</v>
      </c>
      <c r="FU224" s="902"/>
      <c r="FV224" s="903">
        <f>FV222+FV196</f>
        <v>6928680187.3555946</v>
      </c>
      <c r="FW224" s="903">
        <f>FW222+FW196</f>
        <v>6597882980.3085775</v>
      </c>
      <c r="FX224" s="903">
        <f>FX222+FX196</f>
        <v>0</v>
      </c>
      <c r="FY224" s="902"/>
      <c r="FZ224" s="903">
        <f>FZ222+FZ196</f>
        <v>0</v>
      </c>
      <c r="GA224" s="911"/>
      <c r="GC224" s="902"/>
      <c r="GD224" s="903">
        <f>GD222+GD196</f>
        <v>2622620656.9400001</v>
      </c>
      <c r="GE224" s="902"/>
      <c r="GF224" s="903">
        <f>GF222+GF196</f>
        <v>3422249685.1599998</v>
      </c>
      <c r="GG224" s="902"/>
      <c r="GH224" s="903">
        <f>GH222+GH196</f>
        <v>263562040.19999999</v>
      </c>
      <c r="GI224" s="902"/>
      <c r="GJ224" s="903">
        <f>GJ222+GJ196</f>
        <v>0</v>
      </c>
      <c r="GK224" s="903"/>
      <c r="GL224" s="903">
        <f>GL222+GL196</f>
        <v>6308432382.3000002</v>
      </c>
      <c r="GM224" s="903"/>
      <c r="GN224" s="903">
        <f>GN222+GN196</f>
        <v>1043092060.5282758</v>
      </c>
      <c r="GO224" s="902"/>
      <c r="GP224" s="903">
        <f>GP222+GP196</f>
        <v>7351524442.8282766</v>
      </c>
      <c r="GQ224" s="903">
        <f>GQ222+GQ196</f>
        <v>7020927312.1259117</v>
      </c>
      <c r="GR224" s="903">
        <f>GR222+GR196</f>
        <v>0</v>
      </c>
      <c r="GS224" s="902"/>
      <c r="GT224" s="903">
        <f>GT222+GT196</f>
        <v>0</v>
      </c>
      <c r="GU224" s="911"/>
      <c r="GW224" s="902"/>
      <c r="GX224" s="903">
        <f>GX222+GX196</f>
        <v>2794681879.0129919</v>
      </c>
      <c r="GY224" s="902"/>
      <c r="GZ224" s="903">
        <f>GZ222+GZ196</f>
        <v>2844557766.8260732</v>
      </c>
      <c r="HA224" s="902"/>
      <c r="HB224" s="903">
        <f>HB222+HB196</f>
        <v>565514644.69747186</v>
      </c>
      <c r="HC224" s="902"/>
      <c r="HD224" s="903">
        <f>HD222+HD196</f>
        <v>4468560</v>
      </c>
      <c r="HE224" s="903"/>
      <c r="HF224" s="903">
        <f>HF222+HF196</f>
        <v>6209222850.5365362</v>
      </c>
      <c r="HG224" s="903"/>
      <c r="HH224" s="903">
        <f>HH222+HH196</f>
        <v>964690704.88465917</v>
      </c>
      <c r="HI224" s="902"/>
      <c r="HJ224" s="903">
        <f>HJ222+HJ196</f>
        <v>7173913555.4211969</v>
      </c>
      <c r="HK224" s="903">
        <f>HK222+HK196</f>
        <v>6864758207.4199896</v>
      </c>
      <c r="HL224" s="903">
        <f>HL222+HL196</f>
        <v>0</v>
      </c>
      <c r="HM224" s="902"/>
      <c r="HN224" s="903">
        <f>HN222+HN196</f>
        <v>0</v>
      </c>
      <c r="HO224" s="904"/>
      <c r="HQ224" s="909"/>
      <c r="HR224" s="910">
        <f>HR222+HR196</f>
        <v>0</v>
      </c>
      <c r="HS224" s="909"/>
      <c r="HT224" s="910">
        <f>HT222+HT196</f>
        <v>0</v>
      </c>
      <c r="HU224" s="909"/>
      <c r="HV224" s="910">
        <f>HV222+HV196</f>
        <v>0</v>
      </c>
      <c r="HW224" s="909"/>
      <c r="HX224" s="910">
        <f>HX222+HX196</f>
        <v>0</v>
      </c>
      <c r="HY224" s="915"/>
      <c r="HZ224" s="910">
        <f>HZ222+HZ196</f>
        <v>0</v>
      </c>
      <c r="IA224" s="910"/>
      <c r="IB224" s="910">
        <f>IB222+IB196</f>
        <v>0</v>
      </c>
      <c r="IC224" s="909"/>
      <c r="ID224" s="910">
        <f>ID222+ID196</f>
        <v>0</v>
      </c>
      <c r="IE224" s="910">
        <f>IE222+IE196</f>
        <v>0</v>
      </c>
      <c r="IF224" s="910">
        <f>IF222+IF196</f>
        <v>0</v>
      </c>
      <c r="IG224" s="909"/>
      <c r="IH224" s="910">
        <f>IH222+IH196</f>
        <v>0</v>
      </c>
      <c r="II224" s="911"/>
      <c r="IK224" s="909"/>
      <c r="IL224" s="910">
        <f>IL222+IL196</f>
        <v>0</v>
      </c>
      <c r="IM224" s="909"/>
      <c r="IN224" s="910">
        <f>IN222+IN196</f>
        <v>0</v>
      </c>
      <c r="IO224" s="909"/>
      <c r="IP224" s="910">
        <f>IP222+IP196</f>
        <v>0</v>
      </c>
      <c r="IQ224" s="909"/>
      <c r="IR224" s="910">
        <f>IR222+IR196</f>
        <v>0</v>
      </c>
      <c r="IS224" s="915"/>
      <c r="IT224" s="910">
        <f>IT222+IT196</f>
        <v>0</v>
      </c>
      <c r="IU224" s="910"/>
      <c r="IV224" s="910">
        <f>IV222+IV196</f>
        <v>0</v>
      </c>
      <c r="IW224" s="909"/>
      <c r="IX224" s="910">
        <f>IX222+IX196</f>
        <v>0</v>
      </c>
      <c r="IY224" s="910">
        <f>IY222+IY196</f>
        <v>0</v>
      </c>
      <c r="IZ224" s="910">
        <f>IZ222+IZ196</f>
        <v>0</v>
      </c>
      <c r="JA224" s="909"/>
      <c r="JB224" s="910">
        <f>JB222+JB196</f>
        <v>0</v>
      </c>
      <c r="JC224" s="911"/>
      <c r="JE224" s="909"/>
      <c r="JF224" s="910">
        <f>JF222+JF196</f>
        <v>0</v>
      </c>
      <c r="JG224" s="909"/>
      <c r="JH224" s="910">
        <f>JH222+JH196</f>
        <v>0</v>
      </c>
      <c r="JI224" s="909"/>
      <c r="JJ224" s="910">
        <f>JJ222+JJ196</f>
        <v>0</v>
      </c>
      <c r="JK224" s="909"/>
      <c r="JL224" s="910">
        <f>JL222+JL196</f>
        <v>0</v>
      </c>
      <c r="JM224" s="915"/>
      <c r="JN224" s="910">
        <f>JN222+JN196</f>
        <v>0</v>
      </c>
      <c r="JO224" s="910"/>
      <c r="JP224" s="910">
        <f>JP222+JP196</f>
        <v>0</v>
      </c>
      <c r="JQ224" s="909"/>
      <c r="JR224" s="910">
        <f>JR222+JR196</f>
        <v>0</v>
      </c>
      <c r="JS224" s="910">
        <f>JS222+JS196</f>
        <v>0</v>
      </c>
      <c r="JT224" s="910">
        <f>JT222+JT196</f>
        <v>0</v>
      </c>
      <c r="JU224" s="909"/>
      <c r="JV224" s="910">
        <f>JV222+JV196</f>
        <v>0</v>
      </c>
      <c r="JW224" s="911"/>
      <c r="JY224" s="909"/>
      <c r="JZ224" s="910">
        <f>JZ222+JZ196</f>
        <v>0</v>
      </c>
      <c r="KA224" s="909"/>
      <c r="KB224" s="910">
        <f>KB222+KB196</f>
        <v>0</v>
      </c>
      <c r="KC224" s="909"/>
      <c r="KD224" s="910">
        <f>KD222+KD196</f>
        <v>0</v>
      </c>
      <c r="KE224" s="909"/>
      <c r="KF224" s="910">
        <f>KF222+KF196</f>
        <v>0</v>
      </c>
      <c r="KG224" s="915"/>
      <c r="KH224" s="910">
        <f>KH222+KH196</f>
        <v>0</v>
      </c>
      <c r="KI224" s="910"/>
      <c r="KJ224" s="910">
        <f>KJ222+KJ196</f>
        <v>0</v>
      </c>
      <c r="KK224" s="909"/>
      <c r="KL224" s="910">
        <f>KL222+KL196</f>
        <v>0</v>
      </c>
      <c r="KM224" s="910">
        <f>KM222+KM196</f>
        <v>0</v>
      </c>
      <c r="KN224" s="910">
        <f>KN222+KN196</f>
        <v>0</v>
      </c>
      <c r="KO224" s="909"/>
      <c r="KP224" s="910">
        <f>KP222+KP196</f>
        <v>0</v>
      </c>
      <c r="KQ224" s="911"/>
      <c r="KS224" s="909"/>
      <c r="KT224" s="910">
        <f>KT222+KT196</f>
        <v>0</v>
      </c>
      <c r="KU224" s="909"/>
      <c r="KV224" s="910">
        <f>KV222+KV196</f>
        <v>0</v>
      </c>
      <c r="KW224" s="909"/>
      <c r="KX224" s="910">
        <f>KX222+KX196</f>
        <v>0</v>
      </c>
      <c r="KY224" s="909"/>
      <c r="KZ224" s="910">
        <f>KZ222+KZ196</f>
        <v>0</v>
      </c>
      <c r="LA224" s="915"/>
      <c r="LB224" s="910">
        <f>LB222+LB196</f>
        <v>0</v>
      </c>
      <c r="LC224" s="910"/>
      <c r="LD224" s="910">
        <f>LD222+LD196</f>
        <v>0</v>
      </c>
      <c r="LE224" s="909"/>
      <c r="LF224" s="910">
        <f>LF222+LF196</f>
        <v>0</v>
      </c>
      <c r="LG224" s="910">
        <f>LG222+LG196</f>
        <v>0</v>
      </c>
      <c r="LH224" s="910">
        <f>LH222+LH196</f>
        <v>0</v>
      </c>
      <c r="LI224" s="909"/>
      <c r="LJ224" s="910">
        <f>LJ222+LJ196</f>
        <v>0</v>
      </c>
      <c r="LK224" s="911"/>
      <c r="LM224" s="909"/>
      <c r="LN224" s="910">
        <f>LN222+LN196</f>
        <v>0</v>
      </c>
      <c r="LO224" s="909"/>
      <c r="LP224" s="910">
        <f>LP222+LP196</f>
        <v>0</v>
      </c>
      <c r="LQ224" s="909"/>
      <c r="LR224" s="910">
        <f>LR222+LR196</f>
        <v>0</v>
      </c>
      <c r="LS224" s="909"/>
      <c r="LT224" s="910">
        <f>LT222+LT196</f>
        <v>0</v>
      </c>
      <c r="LU224" s="915"/>
      <c r="LV224" s="910">
        <f>LV222+LV196</f>
        <v>0</v>
      </c>
      <c r="LW224" s="910"/>
      <c r="LX224" s="910">
        <f>LX222+LX196</f>
        <v>0</v>
      </c>
      <c r="LY224" s="909"/>
      <c r="LZ224" s="910">
        <f>LZ222+LZ196</f>
        <v>0</v>
      </c>
      <c r="MA224" s="910">
        <f>MA222+MA196</f>
        <v>0</v>
      </c>
      <c r="MB224" s="910">
        <f>MB222+MB196</f>
        <v>0</v>
      </c>
      <c r="MC224" s="909"/>
      <c r="MD224" s="910">
        <f>MD222+MD196</f>
        <v>0</v>
      </c>
      <c r="ME224" s="911"/>
      <c r="MG224" s="909"/>
      <c r="MH224" s="910">
        <f>MH222+MH196</f>
        <v>0</v>
      </c>
      <c r="MI224" s="909"/>
      <c r="MJ224" s="910">
        <f>MJ222+MJ196</f>
        <v>0</v>
      </c>
      <c r="MK224" s="909"/>
      <c r="ML224" s="910">
        <f>ML222+ML196</f>
        <v>0</v>
      </c>
      <c r="MM224" s="909"/>
      <c r="MN224" s="910">
        <f>MN222+MN196</f>
        <v>0</v>
      </c>
      <c r="MO224" s="915"/>
      <c r="MP224" s="910">
        <f>MP222+MP196</f>
        <v>0</v>
      </c>
      <c r="MQ224" s="910"/>
      <c r="MR224" s="910">
        <f>MR222+MR196</f>
        <v>0</v>
      </c>
      <c r="MS224" s="909"/>
      <c r="MT224" s="910">
        <f>MT222+MT196</f>
        <v>0</v>
      </c>
      <c r="MU224" s="910">
        <f>MU222+MU196</f>
        <v>0</v>
      </c>
      <c r="MV224" s="910">
        <f>MV222+MV196</f>
        <v>0</v>
      </c>
      <c r="MW224" s="909"/>
      <c r="MX224" s="910">
        <f>MX222+MX196</f>
        <v>0</v>
      </c>
      <c r="MY224" s="911"/>
      <c r="NA224" s="909"/>
      <c r="NB224" s="910">
        <f>NB222+NB196</f>
        <v>0</v>
      </c>
      <c r="NC224" s="909"/>
      <c r="ND224" s="910">
        <f>ND222+ND196</f>
        <v>0</v>
      </c>
      <c r="NE224" s="909"/>
      <c r="NF224" s="910">
        <f>NF222+NF196</f>
        <v>0</v>
      </c>
      <c r="NG224" s="909"/>
      <c r="NH224" s="910">
        <f>NH222+NH196</f>
        <v>0</v>
      </c>
      <c r="NI224" s="915"/>
      <c r="NJ224" s="910">
        <f>NJ222+NJ196</f>
        <v>0</v>
      </c>
      <c r="NK224" s="910"/>
      <c r="NL224" s="910">
        <f>NL222+NL196</f>
        <v>0</v>
      </c>
      <c r="NM224" s="909"/>
      <c r="NN224" s="910">
        <f>NN222+NN196</f>
        <v>0</v>
      </c>
      <c r="NO224" s="910">
        <f>NO222+NO196</f>
        <v>0</v>
      </c>
      <c r="NP224" s="910">
        <f>NP222+NP196</f>
        <v>0</v>
      </c>
      <c r="NQ224" s="909"/>
      <c r="NR224" s="910">
        <f>NR222+NR196</f>
        <v>0</v>
      </c>
      <c r="NS224" s="911"/>
      <c r="NU224" s="909"/>
      <c r="NV224" s="910">
        <f>NV222+NV196</f>
        <v>0</v>
      </c>
      <c r="NW224" s="909"/>
      <c r="NX224" s="910">
        <f>NX222+NX196</f>
        <v>0</v>
      </c>
      <c r="NY224" s="909"/>
      <c r="NZ224" s="910">
        <f>NZ222+NZ196</f>
        <v>0</v>
      </c>
      <c r="OA224" s="909"/>
      <c r="OB224" s="910">
        <f>OB222+OB196</f>
        <v>0</v>
      </c>
      <c r="OC224" s="915"/>
      <c r="OD224" s="910">
        <f>OD222+OD196</f>
        <v>0</v>
      </c>
      <c r="OE224" s="910"/>
      <c r="OF224" s="910">
        <f>OF222+OF196</f>
        <v>0</v>
      </c>
      <c r="OG224" s="909"/>
      <c r="OH224" s="910">
        <f>OH222+OH196</f>
        <v>0</v>
      </c>
      <c r="OI224" s="910">
        <f>OI222+OI196</f>
        <v>0</v>
      </c>
      <c r="OJ224" s="910">
        <f>OJ222+OJ196</f>
        <v>0</v>
      </c>
      <c r="OK224" s="909"/>
      <c r="OL224" s="910">
        <f>OL222+OL196</f>
        <v>0</v>
      </c>
      <c r="OM224" s="911"/>
      <c r="OO224" s="909"/>
      <c r="OP224" s="910">
        <f>OP222+OP196</f>
        <v>0</v>
      </c>
      <c r="OQ224" s="909"/>
      <c r="OR224" s="910">
        <f>OR222+OR196</f>
        <v>0</v>
      </c>
      <c r="OS224" s="909"/>
      <c r="OT224" s="910">
        <f>OT222+OT196</f>
        <v>0</v>
      </c>
      <c r="OU224" s="909"/>
      <c r="OV224" s="910">
        <f>OV222+OV196</f>
        <v>0</v>
      </c>
      <c r="OW224" s="915"/>
      <c r="OX224" s="910">
        <f>OX222+OX196</f>
        <v>0</v>
      </c>
      <c r="OY224" s="910"/>
      <c r="OZ224" s="910">
        <f>OZ222+OZ196</f>
        <v>0</v>
      </c>
      <c r="PA224" s="909"/>
      <c r="PB224" s="910">
        <f>PB222+PB196</f>
        <v>0</v>
      </c>
      <c r="PC224" s="910">
        <f>PC222+PC196</f>
        <v>0</v>
      </c>
      <c r="PD224" s="910">
        <f>PD222+PD196</f>
        <v>0</v>
      </c>
      <c r="PE224" s="909"/>
      <c r="PF224" s="910">
        <f>PF222+PF196</f>
        <v>0</v>
      </c>
      <c r="PG224" s="911"/>
      <c r="PI224" s="909"/>
      <c r="PJ224" s="910">
        <f>PJ222+PJ196</f>
        <v>0</v>
      </c>
      <c r="PK224" s="909"/>
      <c r="PL224" s="910">
        <f>PL222+PL196</f>
        <v>0</v>
      </c>
      <c r="PM224" s="909"/>
      <c r="PN224" s="910">
        <f>PN222+PN196</f>
        <v>0</v>
      </c>
      <c r="PO224" s="909"/>
      <c r="PP224" s="910">
        <f>PP222+PP196</f>
        <v>0</v>
      </c>
      <c r="PQ224" s="915"/>
      <c r="PR224" s="910">
        <f>PR222+PR196</f>
        <v>0</v>
      </c>
      <c r="PS224" s="910"/>
      <c r="PT224" s="910">
        <f>PT222+PT196</f>
        <v>0</v>
      </c>
      <c r="PU224" s="909"/>
      <c r="PV224" s="910">
        <f>PV222+PV196</f>
        <v>0</v>
      </c>
      <c r="PW224" s="910">
        <f>PW222+PW196</f>
        <v>0</v>
      </c>
      <c r="PX224" s="910">
        <f>PX222+PX196</f>
        <v>0</v>
      </c>
      <c r="PY224" s="909"/>
      <c r="PZ224" s="910">
        <f>PZ222+PZ196</f>
        <v>0</v>
      </c>
      <c r="QA224" s="911"/>
      <c r="QC224" s="909"/>
      <c r="QD224" s="910">
        <f>QD222+QD196</f>
        <v>0</v>
      </c>
      <c r="QE224" s="909"/>
      <c r="QF224" s="910">
        <f>QF222+QF196</f>
        <v>0</v>
      </c>
      <c r="QG224" s="909"/>
      <c r="QH224" s="910">
        <f>QH222+QH196</f>
        <v>0</v>
      </c>
      <c r="QI224" s="909"/>
      <c r="QJ224" s="910">
        <f>QJ222+QJ196</f>
        <v>0</v>
      </c>
      <c r="QK224" s="915"/>
      <c r="QL224" s="910">
        <f>QL222+QL196</f>
        <v>0</v>
      </c>
      <c r="QM224" s="910"/>
      <c r="QN224" s="910">
        <f>QN222+QN196</f>
        <v>0</v>
      </c>
      <c r="QO224" s="909"/>
      <c r="QP224" s="910">
        <f>QP222+QP196</f>
        <v>0</v>
      </c>
      <c r="QQ224" s="910">
        <f>QQ222+QQ196</f>
        <v>0</v>
      </c>
      <c r="QR224" s="910">
        <f>QR222+QR196</f>
        <v>0</v>
      </c>
      <c r="QS224" s="909"/>
      <c r="QT224" s="910">
        <f>QT222+QT196</f>
        <v>0</v>
      </c>
      <c r="QU224" s="911"/>
      <c r="SG224" s="675">
        <f t="shared" ref="SG224:TC224" si="2804">SUM(SG217:SG221, SG196)</f>
        <v>1488398167.5</v>
      </c>
      <c r="SH224" s="675">
        <f t="shared" si="2804"/>
        <v>380287298</v>
      </c>
      <c r="SI224" s="675">
        <f t="shared" si="2804"/>
        <v>610553620</v>
      </c>
      <c r="SJ224" s="675">
        <f t="shared" si="2804"/>
        <v>1455114450</v>
      </c>
      <c r="SK224" s="675">
        <f t="shared" si="2804"/>
        <v>0</v>
      </c>
      <c r="SL224" s="675">
        <f t="shared" si="2804"/>
        <v>348621158.80000001</v>
      </c>
      <c r="SM224" s="675">
        <f t="shared" si="2804"/>
        <v>250639820</v>
      </c>
      <c r="SN224" s="675">
        <f t="shared" si="2804"/>
        <v>0</v>
      </c>
      <c r="SO224" s="675" t="e">
        <f t="shared" si="2804"/>
        <v>#REF!</v>
      </c>
      <c r="SP224" s="675" t="e">
        <f t="shared" si="2804"/>
        <v>#REF!</v>
      </c>
      <c r="SQ224" s="675">
        <f t="shared" si="2804"/>
        <v>0</v>
      </c>
      <c r="SR224" s="675">
        <f t="shared" si="2804"/>
        <v>0</v>
      </c>
      <c r="SS224" s="675">
        <f t="shared" si="2804"/>
        <v>0</v>
      </c>
      <c r="ST224" s="675">
        <f t="shared" si="2804"/>
        <v>0</v>
      </c>
      <c r="SU224" s="675">
        <f t="shared" si="2804"/>
        <v>0</v>
      </c>
      <c r="SV224" s="675">
        <f t="shared" si="2804"/>
        <v>0</v>
      </c>
      <c r="SW224" s="675">
        <f t="shared" si="2804"/>
        <v>0</v>
      </c>
      <c r="SX224" s="675">
        <f t="shared" si="2804"/>
        <v>0</v>
      </c>
      <c r="SY224" s="675" t="e">
        <f t="shared" si="2804"/>
        <v>#REF!</v>
      </c>
      <c r="SZ224" s="675" t="e">
        <f t="shared" si="2804"/>
        <v>#REF!</v>
      </c>
      <c r="TA224" s="675" t="e">
        <f t="shared" si="2804"/>
        <v>#REF!</v>
      </c>
      <c r="TB224" s="675" t="e">
        <f t="shared" si="2804"/>
        <v>#REF!</v>
      </c>
      <c r="TC224" s="675" t="e">
        <f t="shared" si="2804"/>
        <v>#REF!</v>
      </c>
      <c r="TE224" s="675">
        <f t="shared" ref="TE224:TN224" si="2805">SUM(TE217:TE221, TE196)</f>
        <v>4533614514.3000002</v>
      </c>
      <c r="TF224" s="675">
        <f t="shared" si="2805"/>
        <v>0</v>
      </c>
      <c r="TG224" s="675">
        <f t="shared" si="2805"/>
        <v>0</v>
      </c>
      <c r="TH224" s="675">
        <f t="shared" si="2805"/>
        <v>0</v>
      </c>
      <c r="TI224" s="675">
        <f t="shared" si="2805"/>
        <v>0</v>
      </c>
      <c r="TJ224" s="675">
        <f t="shared" si="2805"/>
        <v>0</v>
      </c>
      <c r="TK224" s="675">
        <f t="shared" si="2805"/>
        <v>0</v>
      </c>
      <c r="TL224" s="675">
        <f t="shared" si="2805"/>
        <v>0</v>
      </c>
      <c r="TM224" s="675">
        <f t="shared" si="2805"/>
        <v>0</v>
      </c>
      <c r="TN224" s="675">
        <f t="shared" si="2805"/>
        <v>0</v>
      </c>
      <c r="TP224" s="675">
        <f t="shared" ref="TP224:UL224" si="2806">SUM(TP217:TP221, TP196)</f>
        <v>0</v>
      </c>
      <c r="TQ224" s="675">
        <f t="shared" si="2806"/>
        <v>0</v>
      </c>
      <c r="TR224" s="675">
        <f t="shared" si="2806"/>
        <v>0</v>
      </c>
      <c r="TS224" s="675">
        <f t="shared" si="2806"/>
        <v>0</v>
      </c>
      <c r="TT224" s="675">
        <f t="shared" si="2806"/>
        <v>0</v>
      </c>
      <c r="TU224" s="675">
        <f t="shared" si="2806"/>
        <v>0</v>
      </c>
      <c r="TV224" s="675">
        <f t="shared" si="2806"/>
        <v>0</v>
      </c>
      <c r="TW224" s="675">
        <f t="shared" si="2806"/>
        <v>0</v>
      </c>
      <c r="TX224" s="675">
        <f t="shared" si="2806"/>
        <v>0</v>
      </c>
      <c r="TY224" s="675">
        <f t="shared" si="2806"/>
        <v>0</v>
      </c>
      <c r="TZ224" s="675">
        <f t="shared" si="2806"/>
        <v>0</v>
      </c>
      <c r="UA224" s="675">
        <f t="shared" si="2806"/>
        <v>0</v>
      </c>
      <c r="UB224" s="675">
        <f t="shared" si="2806"/>
        <v>0</v>
      </c>
      <c r="UC224" s="675">
        <f t="shared" si="2806"/>
        <v>0</v>
      </c>
      <c r="UD224" s="675">
        <f t="shared" si="2806"/>
        <v>0</v>
      </c>
      <c r="UE224" s="675">
        <f t="shared" si="2806"/>
        <v>0</v>
      </c>
      <c r="UF224" s="675">
        <f t="shared" si="2806"/>
        <v>0</v>
      </c>
      <c r="UG224" s="675">
        <f t="shared" si="2806"/>
        <v>0</v>
      </c>
      <c r="UH224" s="675">
        <f t="shared" si="2806"/>
        <v>0</v>
      </c>
      <c r="UI224" s="675">
        <f t="shared" si="2806"/>
        <v>0</v>
      </c>
      <c r="UJ224" s="675">
        <f t="shared" si="2806"/>
        <v>0</v>
      </c>
      <c r="UK224" s="675">
        <f t="shared" si="2806"/>
        <v>0</v>
      </c>
      <c r="UL224" s="675">
        <f t="shared" si="2806"/>
        <v>0</v>
      </c>
      <c r="UN224" s="675">
        <f t="shared" ref="UN224:UW224" si="2807">SUM(UN217:UN221, UN196)</f>
        <v>0</v>
      </c>
      <c r="UO224" s="675">
        <f t="shared" si="2807"/>
        <v>0</v>
      </c>
      <c r="UP224" s="675">
        <f t="shared" si="2807"/>
        <v>0</v>
      </c>
      <c r="UQ224" s="675">
        <f t="shared" si="2807"/>
        <v>0</v>
      </c>
      <c r="UR224" s="675">
        <f t="shared" si="2807"/>
        <v>0</v>
      </c>
      <c r="US224" s="675">
        <f t="shared" si="2807"/>
        <v>0</v>
      </c>
      <c r="UT224" s="675">
        <f t="shared" si="2807"/>
        <v>0</v>
      </c>
      <c r="UU224" s="675">
        <f t="shared" si="2807"/>
        <v>0</v>
      </c>
      <c r="UV224" s="675">
        <f t="shared" si="2807"/>
        <v>0</v>
      </c>
      <c r="UW224" s="675">
        <f t="shared" si="2807"/>
        <v>0</v>
      </c>
    </row>
    <row r="225" spans="17:561">
      <c r="Q225" s="982" t="e">
        <f t="shared" ref="Q225:AF225" si="2808">Q224/Q8</f>
        <v>#VALUE!</v>
      </c>
      <c r="R225" s="982" t="e">
        <f t="shared" si="2808"/>
        <v>#VALUE!</v>
      </c>
      <c r="S225" s="982" t="e">
        <f t="shared" si="2808"/>
        <v>#VALUE!</v>
      </c>
      <c r="T225" s="982" t="e">
        <f t="shared" si="2808"/>
        <v>#VALUE!</v>
      </c>
      <c r="U225" s="982" t="e">
        <f t="shared" si="2808"/>
        <v>#VALUE!</v>
      </c>
      <c r="V225" s="982" t="e">
        <f t="shared" si="2808"/>
        <v>#VALUE!</v>
      </c>
      <c r="W225" s="982" t="e">
        <f t="shared" si="2808"/>
        <v>#VALUE!</v>
      </c>
      <c r="X225" s="982" t="e">
        <f t="shared" si="2808"/>
        <v>#VALUE!</v>
      </c>
      <c r="Y225" s="982" t="e">
        <f t="shared" si="2808"/>
        <v>#VALUE!</v>
      </c>
      <c r="Z225" s="982" t="e">
        <f t="shared" si="2808"/>
        <v>#VALUE!</v>
      </c>
      <c r="AA225" s="982" t="e">
        <f t="shared" si="2808"/>
        <v>#VALUE!</v>
      </c>
      <c r="AB225" s="982" t="e">
        <f t="shared" si="2808"/>
        <v>#VALUE!</v>
      </c>
      <c r="AC225" s="982" t="e">
        <f t="shared" si="2808"/>
        <v>#VALUE!</v>
      </c>
      <c r="AD225" s="982" t="e">
        <f t="shared" si="2808"/>
        <v>#VALUE!</v>
      </c>
      <c r="AE225" s="982" t="e">
        <f t="shared" si="2808"/>
        <v>#VALUE!</v>
      </c>
      <c r="AF225" s="982" t="e">
        <f t="shared" si="2808"/>
        <v>#VALUE!</v>
      </c>
      <c r="SG225" s="984" t="e">
        <f>SG224+SS224+SU224+SX224+TA224</f>
        <v>#REF!</v>
      </c>
      <c r="TE225" s="984">
        <f>SUM(TE224:TN224)</f>
        <v>4533614514.3000002</v>
      </c>
      <c r="TF225" s="985"/>
      <c r="TP225" s="984">
        <f>TP224+UB224+UD224+UG224+UJ224</f>
        <v>0</v>
      </c>
      <c r="UN225" s="984">
        <f>SUM(UN224:UW224)</f>
        <v>0</v>
      </c>
      <c r="UO225" s="985"/>
    </row>
    <row r="226" spans="17:561">
      <c r="SG226" s="437">
        <f>IFERROR(SG225=LEVEL_2!S25+LEVEL_2!S24,)</f>
        <v>0</v>
      </c>
      <c r="TE226" s="437">
        <f>IFERROR(TE225=SG225,0)</f>
        <v>0</v>
      </c>
      <c r="TP226" s="437">
        <f>IFERROR(TP225=LEVEL_2!#REF!,)</f>
        <v>0</v>
      </c>
      <c r="UN226" s="437" t="b">
        <f>IFERROR(UN225=TP225,0)</f>
        <v>1</v>
      </c>
    </row>
    <row r="228" spans="17:561" ht="33">
      <c r="TO228" s="986" t="s">
        <v>879</v>
      </c>
      <c r="TP228" s="984" t="e">
        <f t="shared" ref="TP228:UL228" si="2809">TP224/TP9</f>
        <v>#DIV/0!</v>
      </c>
      <c r="TQ228" s="984" t="e">
        <f t="shared" si="2809"/>
        <v>#DIV/0!</v>
      </c>
      <c r="TR228" s="984" t="e">
        <f t="shared" si="2809"/>
        <v>#DIV/0!</v>
      </c>
      <c r="TS228" s="984" t="e">
        <f t="shared" si="2809"/>
        <v>#DIV/0!</v>
      </c>
      <c r="TT228" s="984" t="e">
        <f t="shared" si="2809"/>
        <v>#DIV/0!</v>
      </c>
      <c r="TU228" s="984" t="e">
        <f t="shared" si="2809"/>
        <v>#DIV/0!</v>
      </c>
      <c r="TV228" s="984" t="e">
        <f t="shared" si="2809"/>
        <v>#DIV/0!</v>
      </c>
      <c r="TW228" s="984" t="e">
        <f t="shared" si="2809"/>
        <v>#DIV/0!</v>
      </c>
      <c r="TX228" s="984" t="e">
        <f t="shared" si="2809"/>
        <v>#REF!</v>
      </c>
      <c r="TY228" s="984" t="e">
        <f t="shared" si="2809"/>
        <v>#REF!</v>
      </c>
      <c r="TZ228" s="984" t="e">
        <f t="shared" si="2809"/>
        <v>#DIV/0!</v>
      </c>
      <c r="UA228" s="984" t="e">
        <f t="shared" si="2809"/>
        <v>#DIV/0!</v>
      </c>
      <c r="UB228" s="984" t="e">
        <f t="shared" si="2809"/>
        <v>#DIV/0!</v>
      </c>
      <c r="UC228" s="984" t="e">
        <f t="shared" si="2809"/>
        <v>#DIV/0!</v>
      </c>
      <c r="UD228" s="984" t="e">
        <f t="shared" si="2809"/>
        <v>#DIV/0!</v>
      </c>
      <c r="UE228" s="984" t="e">
        <f t="shared" si="2809"/>
        <v>#DIV/0!</v>
      </c>
      <c r="UF228" s="984" t="e">
        <f t="shared" si="2809"/>
        <v>#DIV/0!</v>
      </c>
      <c r="UG228" s="984" t="e">
        <f t="shared" si="2809"/>
        <v>#DIV/0!</v>
      </c>
      <c r="UH228" s="984" t="e">
        <f t="shared" si="2809"/>
        <v>#REF!</v>
      </c>
      <c r="UI228" s="984" t="e">
        <f t="shared" si="2809"/>
        <v>#REF!</v>
      </c>
      <c r="UJ228" s="984" t="e">
        <f t="shared" si="2809"/>
        <v>#REF!</v>
      </c>
      <c r="UK228" s="984" t="e">
        <f t="shared" si="2809"/>
        <v>#REF!</v>
      </c>
      <c r="UL228" s="984" t="e">
        <f t="shared" si="2809"/>
        <v>#REF!</v>
      </c>
    </row>
  </sheetData>
  <mergeCells count="107">
    <mergeCell ref="AU198:AV198"/>
    <mergeCell ref="AW198:AX198"/>
    <mergeCell ref="AU199:AV199"/>
    <mergeCell ref="AW199:AX199"/>
    <mergeCell ref="MY7:MY8"/>
    <mergeCell ref="NS7:NS8"/>
    <mergeCell ref="OM7:OM8"/>
    <mergeCell ref="PG7:PG8"/>
    <mergeCell ref="QA7:QA8"/>
    <mergeCell ref="QU7:QU8"/>
    <mergeCell ref="II7:II8"/>
    <mergeCell ref="JC7:JC8"/>
    <mergeCell ref="JW7:JW8"/>
    <mergeCell ref="KQ7:KQ8"/>
    <mergeCell ref="LK7:LK8"/>
    <mergeCell ref="ME7:ME8"/>
    <mergeCell ref="GK7:GL7"/>
    <mergeCell ref="GM7:GN7"/>
    <mergeCell ref="GO7:GP7"/>
    <mergeCell ref="GS7:GT7"/>
    <mergeCell ref="GU7:GU8"/>
    <mergeCell ref="HO7:HO8"/>
    <mergeCell ref="FG7:FG8"/>
    <mergeCell ref="GA7:GA8"/>
    <mergeCell ref="GC7:GD7"/>
    <mergeCell ref="GE7:GF7"/>
    <mergeCell ref="GG7:GH7"/>
    <mergeCell ref="GI7:GJ7"/>
    <mergeCell ref="ES7:ET7"/>
    <mergeCell ref="EU7:EV7"/>
    <mergeCell ref="EW7:EX7"/>
    <mergeCell ref="EY7:EZ7"/>
    <mergeCell ref="FA7:FB7"/>
    <mergeCell ref="FE7:FF7"/>
    <mergeCell ref="EE7:EF7"/>
    <mergeCell ref="EG7:EH7"/>
    <mergeCell ref="EK7:EL7"/>
    <mergeCell ref="EM7:EM8"/>
    <mergeCell ref="EO7:EP7"/>
    <mergeCell ref="EQ7:ER7"/>
    <mergeCell ref="DS7:DS8"/>
    <mergeCell ref="DU7:DV7"/>
    <mergeCell ref="DW7:DX7"/>
    <mergeCell ref="DY7:DZ7"/>
    <mergeCell ref="EA7:EB7"/>
    <mergeCell ref="EC7:ED7"/>
    <mergeCell ref="DE7:DF7"/>
    <mergeCell ref="DG7:DH7"/>
    <mergeCell ref="DI7:DJ7"/>
    <mergeCell ref="DK7:DL7"/>
    <mergeCell ref="DM7:DN7"/>
    <mergeCell ref="DQ7:DR7"/>
    <mergeCell ref="CT7:CT8"/>
    <mergeCell ref="CU7:CU8"/>
    <mergeCell ref="CV7:CV8"/>
    <mergeCell ref="CY7:CY8"/>
    <mergeCell ref="DA7:DB7"/>
    <mergeCell ref="DC7:DD7"/>
    <mergeCell ref="BY7:BY8"/>
    <mergeCell ref="CO7:CO8"/>
    <mergeCell ref="CP7:CP8"/>
    <mergeCell ref="CQ7:CQ8"/>
    <mergeCell ref="CR7:CR8"/>
    <mergeCell ref="CS7:CS8"/>
    <mergeCell ref="BK7:BL7"/>
    <mergeCell ref="BM7:BN7"/>
    <mergeCell ref="BO7:BP7"/>
    <mergeCell ref="BQ7:BR7"/>
    <mergeCell ref="BS7:BT7"/>
    <mergeCell ref="BW7:BX7"/>
    <mergeCell ref="DA6:DS6"/>
    <mergeCell ref="DU6:EM6"/>
    <mergeCell ref="EO6:FG6"/>
    <mergeCell ref="FI6:GA6"/>
    <mergeCell ref="GC6:GU6"/>
    <mergeCell ref="GW6:HO6"/>
    <mergeCell ref="AC6:AC7"/>
    <mergeCell ref="AD6:AD7"/>
    <mergeCell ref="AE6:AE7"/>
    <mergeCell ref="AF6:AF7"/>
    <mergeCell ref="AH6:BE6"/>
    <mergeCell ref="BG6:BY6"/>
    <mergeCell ref="AT7:AZ7"/>
    <mergeCell ref="BE7:BE8"/>
    <mergeCell ref="BG7:BH7"/>
    <mergeCell ref="BI7:BJ7"/>
    <mergeCell ref="U6:U7"/>
    <mergeCell ref="V6:V7"/>
    <mergeCell ref="W6:W7"/>
    <mergeCell ref="X6:X7"/>
    <mergeCell ref="AA6:AA7"/>
    <mergeCell ref="AB6:AB7"/>
    <mergeCell ref="H6:H8"/>
    <mergeCell ref="I6:L6"/>
    <mergeCell ref="Q6:Q7"/>
    <mergeCell ref="R6:R7"/>
    <mergeCell ref="S6:S7"/>
    <mergeCell ref="T6:T7"/>
    <mergeCell ref="I7:L7"/>
    <mergeCell ref="C3:F3"/>
    <mergeCell ref="C4:F4"/>
    <mergeCell ref="C5:F5"/>
    <mergeCell ref="C6:D8"/>
    <mergeCell ref="E6:E8"/>
    <mergeCell ref="F6:G6"/>
    <mergeCell ref="F7:F8"/>
    <mergeCell ref="G7:G8"/>
  </mergeCells>
  <phoneticPr fontId="3" type="noConversion"/>
  <pageMargins left="0.98425196850393704" right="0.98425196850393704" top="0.98425196850393704" bottom="0.98425196850393704" header="0" footer="0"/>
  <pageSetup paperSize="8" scale="23" fitToWidth="0" orientation="portrait" errors="blank" r:id="rId1"/>
  <rowBreaks count="1" manualBreakCount="1">
    <brk id="118"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J63"/>
  <sheetViews>
    <sheetView zoomScale="85" zoomScaleNormal="85" zoomScaleSheetLayoutView="40" workbookViewId="0">
      <pane ySplit="6" topLeftCell="A7" activePane="bottomLeft" state="frozen"/>
      <selection activeCell="B4" sqref="B4:W9"/>
      <selection pane="bottomLeft" activeCell="B4" sqref="B4:W9"/>
    </sheetView>
  </sheetViews>
  <sheetFormatPr defaultRowHeight="14.25" outlineLevelCol="1"/>
  <cols>
    <col min="1" max="1" width="9" style="5"/>
    <col min="2" max="2" width="3.875" style="5" customWidth="1"/>
    <col min="3" max="3" width="40.25" style="5" customWidth="1"/>
    <col min="4" max="4" width="9" style="992"/>
    <col min="5" max="5" width="8.875" style="992" bestFit="1" customWidth="1"/>
    <col min="6" max="6" width="12.25" style="5" customWidth="1"/>
    <col min="7" max="7" width="15.625" style="5" customWidth="1"/>
    <col min="8" max="8" width="11" style="5" customWidth="1"/>
    <col min="9" max="9" width="9" style="5" customWidth="1" outlineLevel="1"/>
    <col min="10" max="10" width="9" style="5" outlineLevel="1"/>
    <col min="11" max="11" width="3.875" style="5" customWidth="1" outlineLevel="1"/>
    <col min="12" max="12" width="40.25" style="5" customWidth="1" outlineLevel="1"/>
    <col min="13" max="13" width="9" style="5" outlineLevel="1"/>
    <col min="14" max="14" width="8.875" style="5" bestFit="1" customWidth="1" outlineLevel="1"/>
    <col min="15" max="15" width="12.25" style="5" customWidth="1" outlineLevel="1"/>
    <col min="16" max="16" width="15.625" style="5" customWidth="1" outlineLevel="1"/>
    <col min="17" max="17" width="11" style="5" customWidth="1" outlineLevel="1"/>
    <col min="18" max="20" width="9" style="5" customWidth="1" outlineLevel="1"/>
    <col min="21" max="21" width="9" style="5"/>
    <col min="22" max="22" width="3.875" style="5" customWidth="1"/>
    <col min="23" max="23" width="40.25" style="5" customWidth="1"/>
    <col min="24" max="24" width="9" style="5"/>
    <col min="25" max="25" width="8.875" style="5" bestFit="1" customWidth="1"/>
    <col min="26" max="26" width="11" style="5" customWidth="1"/>
    <col min="27" max="27" width="15.625" style="5" customWidth="1"/>
    <col min="28" max="28" width="11" style="5" customWidth="1"/>
    <col min="29" max="29" width="9" style="5" customWidth="1" outlineLevel="1"/>
    <col min="30" max="30" width="9" style="5" outlineLevel="1"/>
    <col min="31" max="31" width="3.875" style="5" customWidth="1" outlineLevel="1"/>
    <col min="32" max="32" width="40.25" style="5" customWidth="1" outlineLevel="1"/>
    <col min="33" max="33" width="9" style="5" outlineLevel="1"/>
    <col min="34" max="34" width="8.875" style="5" bestFit="1" customWidth="1" outlineLevel="1"/>
    <col min="35" max="35" width="12.25" style="5" customWidth="1" outlineLevel="1"/>
    <col min="36" max="36" width="15.625" style="5" customWidth="1" outlineLevel="1"/>
    <col min="37" max="37" width="11" style="5" customWidth="1" outlineLevel="1"/>
    <col min="38" max="40" width="9" style="5" customWidth="1" outlineLevel="1"/>
    <col min="41" max="41" width="9" style="5"/>
    <col min="42" max="42" width="3.875" style="5" customWidth="1"/>
    <col min="43" max="43" width="40.25" style="5" customWidth="1"/>
    <col min="44" max="44" width="9" style="5"/>
    <col min="45" max="45" width="8.875" style="5" bestFit="1" customWidth="1"/>
    <col min="46" max="46" width="11" style="5" customWidth="1"/>
    <col min="47" max="47" width="15.625" style="5" customWidth="1"/>
    <col min="48" max="48" width="11" style="5" customWidth="1"/>
    <col min="49" max="49" width="9" style="5" customWidth="1" outlineLevel="1"/>
    <col min="50" max="50" width="9" style="5" outlineLevel="1"/>
    <col min="51" max="51" width="3.875" style="5" customWidth="1" outlineLevel="1"/>
    <col min="52" max="52" width="40.25" style="5" customWidth="1" outlineLevel="1"/>
    <col min="53" max="53" width="9" style="5" outlineLevel="1"/>
    <col min="54" max="54" width="8.875" style="5" bestFit="1" customWidth="1" outlineLevel="1"/>
    <col min="55" max="55" width="12.25" style="5" customWidth="1" outlineLevel="1"/>
    <col min="56" max="56" width="15.625" style="5" customWidth="1" outlineLevel="1"/>
    <col min="57" max="57" width="11" style="5" customWidth="1" outlineLevel="1"/>
    <col min="58" max="60" width="9" style="5" customWidth="1" outlineLevel="1"/>
    <col min="61" max="61" width="9" style="5"/>
    <col min="62" max="62" width="3.875" style="5" customWidth="1"/>
    <col min="63" max="63" width="40.25" style="5" customWidth="1"/>
    <col min="64" max="64" width="9" style="5"/>
    <col min="65" max="65" width="8.875" style="5" bestFit="1" customWidth="1"/>
    <col min="66" max="66" width="11" style="5" customWidth="1"/>
    <col min="67" max="67" width="15.625" style="5" customWidth="1"/>
    <col min="68" max="68" width="11" style="5" customWidth="1"/>
    <col min="69" max="69" width="9" style="5" customWidth="1" outlineLevel="1"/>
    <col min="70" max="70" width="9" style="5" outlineLevel="1"/>
    <col min="71" max="71" width="3.875" style="5" customWidth="1" outlineLevel="1"/>
    <col min="72" max="72" width="40.25" style="5" customWidth="1" outlineLevel="1"/>
    <col min="73" max="73" width="9" style="5" outlineLevel="1"/>
    <col min="74" max="74" width="8.875" style="5" bestFit="1" customWidth="1" outlineLevel="1"/>
    <col min="75" max="75" width="12.25" style="5" customWidth="1" outlineLevel="1"/>
    <col min="76" max="76" width="15.625" style="5" customWidth="1" outlineLevel="1"/>
    <col min="77" max="77" width="11" style="5" customWidth="1" outlineLevel="1"/>
    <col min="78" max="80" width="9" style="5" customWidth="1" outlineLevel="1"/>
    <col min="81" max="81" width="9" style="5"/>
    <col min="82" max="82" width="3.875" style="5" customWidth="1"/>
    <col min="83" max="83" width="40.25" style="5" customWidth="1"/>
    <col min="84" max="84" width="9" style="5"/>
    <col min="85" max="85" width="8.875" style="5" bestFit="1" customWidth="1"/>
    <col min="86" max="86" width="11" style="5" customWidth="1"/>
    <col min="87" max="87" width="15.625" style="5" customWidth="1"/>
    <col min="88" max="88" width="11" style="5" customWidth="1"/>
    <col min="89" max="89" width="9" style="5" customWidth="1" outlineLevel="1"/>
    <col min="90" max="90" width="9" style="5" outlineLevel="1"/>
    <col min="91" max="91" width="3.875" style="5" customWidth="1" outlineLevel="1"/>
    <col min="92" max="92" width="40.25" style="5" customWidth="1" outlineLevel="1"/>
    <col min="93" max="93" width="9" style="5" outlineLevel="1"/>
    <col min="94" max="94" width="8.875" style="5" bestFit="1" customWidth="1" outlineLevel="1"/>
    <col min="95" max="95" width="12.25" style="5" customWidth="1" outlineLevel="1"/>
    <col min="96" max="96" width="15.625" style="5" customWidth="1" outlineLevel="1"/>
    <col min="97" max="97" width="11" style="5" customWidth="1" outlineLevel="1"/>
    <col min="98" max="100" width="9" style="5" customWidth="1" outlineLevel="1"/>
    <col min="101" max="101" width="9" style="5"/>
    <col min="102" max="102" width="3.875" style="5" customWidth="1"/>
    <col min="103" max="103" width="40.25" style="5" customWidth="1"/>
    <col min="104" max="104" width="9" style="5"/>
    <col min="105" max="105" width="8.875" style="5" bestFit="1" customWidth="1"/>
    <col min="106" max="106" width="11" style="5" customWidth="1"/>
    <col min="107" max="107" width="15.625" style="5" customWidth="1"/>
    <col min="108" max="108" width="11" style="5" customWidth="1"/>
    <col min="109" max="109" width="9" style="5" customWidth="1" outlineLevel="1"/>
    <col min="110" max="110" width="9" style="5" outlineLevel="1"/>
    <col min="111" max="111" width="3.875" style="5" customWidth="1" outlineLevel="1"/>
    <col min="112" max="112" width="40.25" style="5" customWidth="1" outlineLevel="1"/>
    <col min="113" max="113" width="9" style="5" outlineLevel="1"/>
    <col min="114" max="114" width="8.875" style="5" bestFit="1" customWidth="1" outlineLevel="1"/>
    <col min="115" max="115" width="12.25" style="5" customWidth="1" outlineLevel="1"/>
    <col min="116" max="116" width="15.625" style="5" customWidth="1" outlineLevel="1"/>
    <col min="117" max="117" width="11" style="5" customWidth="1" outlineLevel="1"/>
    <col min="118" max="120" width="9" style="5" customWidth="1" outlineLevel="1"/>
    <col min="121" max="121" width="9" style="5"/>
    <col min="122" max="122" width="3.875" style="5" customWidth="1"/>
    <col min="123" max="123" width="40.25" style="5" customWidth="1"/>
    <col min="124" max="124" width="9" style="5"/>
    <col min="125" max="125" width="8.875" style="5" bestFit="1" customWidth="1"/>
    <col min="126" max="126" width="11" style="5" customWidth="1"/>
    <col min="127" max="127" width="15.625" style="5" customWidth="1"/>
    <col min="128" max="128" width="11" style="5" customWidth="1"/>
    <col min="129" max="129" width="9" style="5" customWidth="1" outlineLevel="1"/>
    <col min="130" max="130" width="9" style="5" outlineLevel="1"/>
    <col min="131" max="131" width="3.875" style="5" customWidth="1" outlineLevel="1"/>
    <col min="132" max="132" width="40.25" style="5" customWidth="1" outlineLevel="1"/>
    <col min="133" max="133" width="9" style="5" outlineLevel="1"/>
    <col min="134" max="134" width="8.875" style="5" bestFit="1" customWidth="1" outlineLevel="1"/>
    <col min="135" max="135" width="12.25" style="5" customWidth="1" outlineLevel="1"/>
    <col min="136" max="136" width="15.625" style="5" customWidth="1" outlineLevel="1"/>
    <col min="137" max="137" width="11" style="5" customWidth="1" outlineLevel="1"/>
    <col min="138" max="140" width="9" style="5" customWidth="1" outlineLevel="1"/>
    <col min="141" max="141" width="9" style="5"/>
    <col min="142" max="142" width="3.875" style="5" customWidth="1"/>
    <col min="143" max="143" width="40.25" style="5" customWidth="1"/>
    <col min="144" max="144" width="9" style="5"/>
    <col min="145" max="145" width="8.875" style="5" bestFit="1" customWidth="1"/>
    <col min="146" max="146" width="11" style="5" customWidth="1"/>
    <col min="147" max="147" width="15.625" style="5" customWidth="1"/>
    <col min="148" max="148" width="11" style="5" customWidth="1"/>
    <col min="149" max="149" width="9" style="5" customWidth="1" outlineLevel="1"/>
    <col min="150" max="150" width="9" style="5" outlineLevel="1"/>
    <col min="151" max="151" width="3.875" style="5" customWidth="1" outlineLevel="1"/>
    <col min="152" max="152" width="40.25" style="5" customWidth="1" outlineLevel="1"/>
    <col min="153" max="153" width="9" style="5" outlineLevel="1"/>
    <col min="154" max="154" width="8.875" style="5" bestFit="1" customWidth="1" outlineLevel="1"/>
    <col min="155" max="155" width="12.25" style="5" customWidth="1" outlineLevel="1"/>
    <col min="156" max="156" width="15.625" style="5" customWidth="1" outlineLevel="1"/>
    <col min="157" max="157" width="11" style="5" customWidth="1" outlineLevel="1"/>
    <col min="158" max="160" width="9" style="5" customWidth="1" outlineLevel="1"/>
    <col min="161" max="161" width="9" style="5"/>
    <col min="162" max="162" width="3.875" style="5" customWidth="1"/>
    <col min="163" max="163" width="40.25" style="5" customWidth="1"/>
    <col min="164" max="164" width="9" style="5"/>
    <col min="165" max="165" width="8.875" style="5" bestFit="1" customWidth="1"/>
    <col min="166" max="166" width="11" style="5" customWidth="1"/>
    <col min="167" max="167" width="15.625" style="5" customWidth="1"/>
    <col min="168" max="168" width="11" style="5" customWidth="1"/>
    <col min="169" max="169" width="9" style="5" customWidth="1" outlineLevel="1"/>
    <col min="170" max="170" width="9" style="5" outlineLevel="1"/>
    <col min="171" max="171" width="3.875" style="5" customWidth="1" outlineLevel="1"/>
    <col min="172" max="172" width="40.25" style="5" customWidth="1" outlineLevel="1"/>
    <col min="173" max="173" width="9" style="5" outlineLevel="1"/>
    <col min="174" max="174" width="8.875" style="5" bestFit="1" customWidth="1" outlineLevel="1"/>
    <col min="175" max="175" width="12.25" style="5" customWidth="1" outlineLevel="1"/>
    <col min="176" max="176" width="15.625" style="5" customWidth="1" outlineLevel="1"/>
    <col min="177" max="177" width="11" style="5" customWidth="1" outlineLevel="1"/>
    <col min="178" max="180" width="9" style="5" customWidth="1" outlineLevel="1"/>
    <col min="181" max="181" width="9" style="5"/>
    <col min="182" max="182" width="3.875" style="5" customWidth="1"/>
    <col min="183" max="183" width="40.25" style="5" customWidth="1"/>
    <col min="184" max="184" width="9" style="5"/>
    <col min="185" max="185" width="8.875" style="5" bestFit="1" customWidth="1"/>
    <col min="186" max="186" width="11" style="5" customWidth="1"/>
    <col min="187" max="187" width="15.625" style="5" customWidth="1"/>
    <col min="188" max="188" width="11" style="5" customWidth="1"/>
    <col min="189" max="189" width="9" style="5" customWidth="1" outlineLevel="1"/>
    <col min="190" max="190" width="9" style="5" outlineLevel="1"/>
    <col min="191" max="191" width="3.875" style="5" customWidth="1" outlineLevel="1"/>
    <col min="192" max="192" width="40.25" style="5" customWidth="1" outlineLevel="1"/>
    <col min="193" max="193" width="9" style="5" outlineLevel="1"/>
    <col min="194" max="194" width="8.875" style="5" bestFit="1" customWidth="1" outlineLevel="1"/>
    <col min="195" max="195" width="12.25" style="5" customWidth="1" outlineLevel="1"/>
    <col min="196" max="196" width="15.625" style="5" customWidth="1" outlineLevel="1"/>
    <col min="197" max="197" width="11" style="5" customWidth="1" outlineLevel="1"/>
    <col min="198" max="200" width="9" style="5" customWidth="1" outlineLevel="1"/>
    <col min="201" max="201" width="9" style="5"/>
    <col min="202" max="202" width="3.875" style="5" customWidth="1"/>
    <col min="203" max="203" width="40.25" style="5" customWidth="1"/>
    <col min="204" max="204" width="9" style="5"/>
    <col min="205" max="205" width="8.875" style="5" bestFit="1" customWidth="1"/>
    <col min="206" max="206" width="11" style="5" customWidth="1"/>
    <col min="207" max="207" width="15.625" style="5" customWidth="1"/>
    <col min="208" max="208" width="11" style="5" customWidth="1"/>
    <col min="209" max="209" width="9" style="5" customWidth="1" outlineLevel="1"/>
    <col min="210" max="210" width="9" style="5" outlineLevel="1"/>
    <col min="211" max="211" width="3.875" style="5" customWidth="1" outlineLevel="1"/>
    <col min="212" max="212" width="40.25" style="5" customWidth="1" outlineLevel="1"/>
    <col min="213" max="213" width="9" style="5" outlineLevel="1"/>
    <col min="214" max="214" width="8.875" style="5" bestFit="1" customWidth="1" outlineLevel="1"/>
    <col min="215" max="215" width="12.25" style="5" customWidth="1" outlineLevel="1"/>
    <col min="216" max="216" width="15.625" style="5" customWidth="1" outlineLevel="1"/>
    <col min="217" max="217" width="11" style="5" customWidth="1" outlineLevel="1"/>
    <col min="218" max="220" width="9" style="5" customWidth="1" outlineLevel="1"/>
    <col min="221" max="221" width="9" style="5"/>
    <col min="222" max="222" width="3.875" style="5" customWidth="1"/>
    <col min="223" max="223" width="40.25" style="5" customWidth="1"/>
    <col min="224" max="224" width="9" style="5"/>
    <col min="225" max="225" width="8.875" style="5" bestFit="1" customWidth="1"/>
    <col min="226" max="226" width="11" style="5" customWidth="1"/>
    <col min="227" max="227" width="15.625" style="5" customWidth="1"/>
    <col min="228" max="228" width="11" style="5" customWidth="1"/>
    <col min="229" max="229" width="9" style="5" customWidth="1" outlineLevel="1"/>
    <col min="230" max="230" width="9" style="5" outlineLevel="1"/>
    <col min="231" max="231" width="3.875" style="5" customWidth="1" outlineLevel="1"/>
    <col min="232" max="232" width="40.25" style="5" customWidth="1" outlineLevel="1"/>
    <col min="233" max="233" width="9" style="5" outlineLevel="1"/>
    <col min="234" max="234" width="8.875" style="5" bestFit="1" customWidth="1" outlineLevel="1"/>
    <col min="235" max="235" width="12.25" style="5" customWidth="1" outlineLevel="1"/>
    <col min="236" max="236" width="15.625" style="5" customWidth="1" outlineLevel="1"/>
    <col min="237" max="237" width="11" style="5" customWidth="1" outlineLevel="1"/>
    <col min="238" max="240" width="9" style="5" customWidth="1" outlineLevel="1"/>
    <col min="241" max="241" width="9" style="5"/>
    <col min="242" max="242" width="3.875" style="5" customWidth="1"/>
    <col min="243" max="243" width="40.25" style="5" customWidth="1"/>
    <col min="244" max="244" width="9" style="5"/>
    <col min="245" max="245" width="8.875" style="5" bestFit="1" customWidth="1"/>
    <col min="246" max="246" width="11" style="5" customWidth="1"/>
    <col min="247" max="247" width="15.625" style="5" customWidth="1"/>
    <col min="248" max="248" width="11" style="5" customWidth="1"/>
    <col min="249" max="249" width="9" style="5" customWidth="1" outlineLevel="1"/>
    <col min="250" max="250" width="9" style="5" outlineLevel="1"/>
    <col min="251" max="251" width="3.875" style="5" customWidth="1" outlineLevel="1"/>
    <col min="252" max="252" width="40.25" style="5" customWidth="1" outlineLevel="1"/>
    <col min="253" max="253" width="9" style="5" outlineLevel="1"/>
    <col min="254" max="254" width="8.875" style="5" bestFit="1" customWidth="1" outlineLevel="1"/>
    <col min="255" max="255" width="12.25" style="5" customWidth="1" outlineLevel="1"/>
    <col min="256" max="256" width="15.625" style="5" customWidth="1" outlineLevel="1"/>
    <col min="257" max="257" width="11" style="5" customWidth="1" outlineLevel="1"/>
    <col min="258" max="260" width="9" style="5" customWidth="1" outlineLevel="1"/>
    <col min="261" max="261" width="9" style="5"/>
    <col min="262" max="262" width="3.875" style="5" customWidth="1"/>
    <col min="263" max="263" width="40.25" style="5" customWidth="1"/>
    <col min="264" max="264" width="9" style="5"/>
    <col min="265" max="265" width="8.875" style="5" bestFit="1" customWidth="1"/>
    <col min="266" max="266" width="11" style="5" customWidth="1"/>
    <col min="267" max="267" width="15.625" style="5" customWidth="1"/>
    <col min="268" max="268" width="11" style="5" customWidth="1"/>
    <col min="269" max="269" width="9" style="5" customWidth="1" outlineLevel="1"/>
    <col min="270" max="270" width="9" style="5" outlineLevel="1"/>
    <col min="271" max="271" width="3.875" style="5" customWidth="1" outlineLevel="1"/>
    <col min="272" max="272" width="40.25" style="5" customWidth="1" outlineLevel="1"/>
    <col min="273" max="273" width="9" style="5" outlineLevel="1"/>
    <col min="274" max="274" width="8.875" style="5" bestFit="1" customWidth="1" outlineLevel="1"/>
    <col min="275" max="275" width="12.25" style="5" customWidth="1" outlineLevel="1"/>
    <col min="276" max="276" width="15.625" style="5" customWidth="1" outlineLevel="1"/>
    <col min="277" max="277" width="11" style="5" customWidth="1" outlineLevel="1"/>
    <col min="278" max="280" width="9" style="5" customWidth="1" outlineLevel="1"/>
    <col min="281" max="281" width="9" style="5"/>
    <col min="282" max="282" width="3.875" style="5" customWidth="1"/>
    <col min="283" max="283" width="40.25" style="5" customWidth="1"/>
    <col min="284" max="284" width="9" style="5"/>
    <col min="285" max="285" width="8.875" style="5" bestFit="1" customWidth="1"/>
    <col min="286" max="286" width="11" style="5" customWidth="1"/>
    <col min="287" max="287" width="15.625" style="5" customWidth="1"/>
    <col min="288" max="288" width="11" style="5" customWidth="1"/>
    <col min="289" max="289" width="9" style="5" customWidth="1" outlineLevel="1"/>
    <col min="290" max="290" width="9" style="5" outlineLevel="1"/>
    <col min="291" max="291" width="3.875" style="5" customWidth="1" outlineLevel="1"/>
    <col min="292" max="292" width="40.25" style="5" customWidth="1" outlineLevel="1"/>
    <col min="293" max="293" width="9" style="5" outlineLevel="1"/>
    <col min="294" max="294" width="8.875" style="5" bestFit="1" customWidth="1" outlineLevel="1"/>
    <col min="295" max="295" width="12.25" style="5" customWidth="1" outlineLevel="1"/>
    <col min="296" max="296" width="15.625" style="5" customWidth="1" outlineLevel="1"/>
    <col min="297" max="297" width="11" style="5" customWidth="1" outlineLevel="1"/>
    <col min="298" max="300" width="9" style="5" customWidth="1" outlineLevel="1"/>
    <col min="301" max="301" width="9" style="5"/>
    <col min="302" max="302" width="3.875" style="5" customWidth="1"/>
    <col min="303" max="303" width="40.25" style="5" customWidth="1"/>
    <col min="304" max="304" width="9" style="5"/>
    <col min="305" max="305" width="8.875" style="5" bestFit="1" customWidth="1"/>
    <col min="306" max="306" width="11" style="5" customWidth="1"/>
    <col min="307" max="307" width="15.625" style="5" customWidth="1"/>
    <col min="308" max="308" width="11" style="5" customWidth="1"/>
    <col min="309" max="309" width="9" style="5" customWidth="1" outlineLevel="1"/>
    <col min="310" max="310" width="9" style="5" outlineLevel="1"/>
    <col min="311" max="311" width="3.875" style="5" customWidth="1" outlineLevel="1"/>
    <col min="312" max="312" width="40.25" style="5" customWidth="1" outlineLevel="1"/>
    <col min="313" max="313" width="9" style="5" outlineLevel="1"/>
    <col min="314" max="314" width="8.875" style="5" bestFit="1" customWidth="1" outlineLevel="1"/>
    <col min="315" max="315" width="12.25" style="5" customWidth="1" outlineLevel="1"/>
    <col min="316" max="316" width="15.625" style="5" customWidth="1" outlineLevel="1"/>
    <col min="317" max="317" width="11" style="5" customWidth="1" outlineLevel="1"/>
    <col min="318" max="320" width="9" style="5" customWidth="1" outlineLevel="1"/>
    <col min="321" max="321" width="9" style="5"/>
    <col min="322" max="322" width="3.875" style="5" customWidth="1"/>
    <col min="323" max="323" width="40.25" style="5" customWidth="1"/>
    <col min="324" max="324" width="9" style="5"/>
    <col min="325" max="325" width="8.875" style="5" bestFit="1" customWidth="1"/>
    <col min="326" max="326" width="11" style="5" customWidth="1"/>
    <col min="327" max="327" width="15.625" style="5" customWidth="1"/>
    <col min="328" max="328" width="11" style="5" customWidth="1"/>
    <col min="329" max="329" width="9" style="5" customWidth="1" outlineLevel="1"/>
    <col min="330" max="330" width="9" style="5" outlineLevel="1"/>
    <col min="331" max="331" width="3.875" style="5" customWidth="1" outlineLevel="1"/>
    <col min="332" max="332" width="40.25" style="5" customWidth="1" outlineLevel="1"/>
    <col min="333" max="333" width="9" style="5" outlineLevel="1"/>
    <col min="334" max="334" width="8.875" style="5" bestFit="1" customWidth="1" outlineLevel="1"/>
    <col min="335" max="335" width="12.25" style="5" customWidth="1" outlineLevel="1"/>
    <col min="336" max="336" width="15.625" style="5" customWidth="1" outlineLevel="1"/>
    <col min="337" max="337" width="11" style="5" customWidth="1" outlineLevel="1"/>
    <col min="338" max="340" width="9" style="5" customWidth="1" outlineLevel="1"/>
    <col min="341" max="341" width="9" style="5"/>
    <col min="342" max="342" width="3.875" style="5" customWidth="1"/>
    <col min="343" max="343" width="40.25" style="5" customWidth="1"/>
    <col min="344" max="344" width="9" style="5"/>
    <col min="345" max="345" width="8.875" style="5" bestFit="1" customWidth="1"/>
    <col min="346" max="346" width="11" style="5" customWidth="1"/>
    <col min="347" max="347" width="15.625" style="5" customWidth="1"/>
    <col min="348" max="348" width="11" style="5" customWidth="1"/>
    <col min="349" max="349" width="9" style="5" customWidth="1" outlineLevel="1"/>
    <col min="350" max="350" width="9" style="5" outlineLevel="1"/>
    <col min="351" max="351" width="3.875" style="5" customWidth="1" outlineLevel="1"/>
    <col min="352" max="352" width="40.25" style="5" customWidth="1" outlineLevel="1"/>
    <col min="353" max="353" width="9" style="5" outlineLevel="1"/>
    <col min="354" max="354" width="8.875" style="5" bestFit="1" customWidth="1" outlineLevel="1"/>
    <col min="355" max="355" width="12.25" style="5" customWidth="1" outlineLevel="1"/>
    <col min="356" max="356" width="15.625" style="5" customWidth="1" outlineLevel="1"/>
    <col min="357" max="357" width="11" style="5" customWidth="1" outlineLevel="1"/>
    <col min="358" max="360" width="9" style="5" customWidth="1" outlineLevel="1"/>
    <col min="361" max="361" width="9" style="5"/>
    <col min="362" max="362" width="3.875" style="5" customWidth="1"/>
    <col min="363" max="363" width="40.25" style="5" customWidth="1"/>
    <col min="364" max="364" width="9" style="5"/>
    <col min="365" max="365" width="8.875" style="5" bestFit="1" customWidth="1"/>
    <col min="366" max="366" width="11" style="5" customWidth="1"/>
    <col min="367" max="367" width="15.625" style="5" customWidth="1"/>
    <col min="368" max="368" width="11" style="5" customWidth="1"/>
    <col min="369" max="369" width="9" style="5" customWidth="1" outlineLevel="1"/>
    <col min="370" max="370" width="9" style="5" outlineLevel="1"/>
    <col min="371" max="371" width="3.875" style="5" customWidth="1" outlineLevel="1"/>
    <col min="372" max="372" width="40.25" style="5" customWidth="1" outlineLevel="1"/>
    <col min="373" max="373" width="9" style="5" outlineLevel="1"/>
    <col min="374" max="374" width="8.875" style="5" bestFit="1" customWidth="1" outlineLevel="1"/>
    <col min="375" max="375" width="12.25" style="5" customWidth="1" outlineLevel="1"/>
    <col min="376" max="376" width="15.625" style="5" customWidth="1" outlineLevel="1"/>
    <col min="377" max="377" width="11" style="5" customWidth="1" outlineLevel="1"/>
    <col min="378" max="380" width="9" style="5" customWidth="1" outlineLevel="1"/>
    <col min="381" max="381" width="9" style="5"/>
    <col min="382" max="382" width="3.875" style="5" customWidth="1"/>
    <col min="383" max="383" width="40.25" style="5" customWidth="1"/>
    <col min="384" max="384" width="9" style="5"/>
    <col min="385" max="385" width="8.875" style="5" bestFit="1" customWidth="1"/>
    <col min="386" max="386" width="11" style="5" customWidth="1"/>
    <col min="387" max="387" width="15.625" style="5" customWidth="1"/>
    <col min="388" max="388" width="11" style="5" customWidth="1"/>
    <col min="389" max="389" width="9" style="5" customWidth="1" outlineLevel="1"/>
    <col min="390" max="390" width="9" style="5" outlineLevel="1"/>
    <col min="391" max="391" width="3.875" style="5" customWidth="1" outlineLevel="1"/>
    <col min="392" max="392" width="40.25" style="5" customWidth="1" outlineLevel="1"/>
    <col min="393" max="393" width="9" style="5" outlineLevel="1"/>
    <col min="394" max="394" width="8.875" style="5" bestFit="1" customWidth="1" outlineLevel="1"/>
    <col min="395" max="395" width="12.25" style="5" customWidth="1" outlineLevel="1"/>
    <col min="396" max="396" width="15.625" style="5" customWidth="1" outlineLevel="1"/>
    <col min="397" max="397" width="11" style="5" customWidth="1" outlineLevel="1"/>
    <col min="398" max="400" width="9" style="5" customWidth="1" outlineLevel="1"/>
    <col min="401" max="16384" width="9" style="5"/>
  </cols>
  <sheetData>
    <row r="1" spans="1:397" ht="30">
      <c r="A1" s="987" t="s">
        <v>880</v>
      </c>
      <c r="B1" s="988"/>
      <c r="C1" s="988"/>
      <c r="D1" s="989"/>
      <c r="E1" s="989"/>
      <c r="F1" s="988"/>
      <c r="G1" s="988"/>
      <c r="H1" s="988"/>
    </row>
    <row r="3" spans="1:397" ht="18">
      <c r="A3" s="990" t="str">
        <f>LEVEL1!C3</f>
        <v>Project Name : 안마도 해상풍력 Project</v>
      </c>
      <c r="B3" s="990"/>
      <c r="C3" s="990"/>
      <c r="D3" s="991"/>
    </row>
    <row r="4" spans="1:397" ht="18">
      <c r="A4" s="990" t="str">
        <f>LEVEL1!C4</f>
        <v>Work : 건축공사</v>
      </c>
      <c r="B4" s="990"/>
      <c r="C4" s="990"/>
      <c r="D4" s="991"/>
    </row>
    <row r="5" spans="1:397" ht="18.75" thickBot="1">
      <c r="A5" s="990"/>
      <c r="B5" s="990"/>
      <c r="C5" s="990"/>
      <c r="D5" s="991"/>
      <c r="H5" s="5" t="s">
        <v>881</v>
      </c>
      <c r="Q5" s="5" t="s">
        <v>882</v>
      </c>
      <c r="AB5" s="5" t="s">
        <v>883</v>
      </c>
      <c r="AK5" s="5" t="s">
        <v>882</v>
      </c>
      <c r="AV5" s="5" t="s">
        <v>881</v>
      </c>
      <c r="BE5" s="5" t="s">
        <v>884</v>
      </c>
      <c r="BP5" s="5" t="s">
        <v>883</v>
      </c>
      <c r="BY5" s="5" t="s">
        <v>884</v>
      </c>
      <c r="CJ5" s="5" t="s">
        <v>883</v>
      </c>
      <c r="CS5" s="5" t="s">
        <v>884</v>
      </c>
      <c r="DD5" s="5" t="s">
        <v>881</v>
      </c>
      <c r="DM5" s="5" t="s">
        <v>882</v>
      </c>
      <c r="DX5" s="5" t="s">
        <v>883</v>
      </c>
      <c r="EG5" s="5" t="s">
        <v>885</v>
      </c>
      <c r="ER5" s="5" t="s">
        <v>881</v>
      </c>
      <c r="FA5" s="5" t="s">
        <v>882</v>
      </c>
      <c r="FL5" s="5" t="s">
        <v>883</v>
      </c>
      <c r="FU5" s="5" t="s">
        <v>882</v>
      </c>
      <c r="GF5" s="5" t="s">
        <v>883</v>
      </c>
      <c r="GO5" s="5" t="s">
        <v>882</v>
      </c>
      <c r="GZ5" s="5" t="s">
        <v>881</v>
      </c>
      <c r="HI5" s="5" t="s">
        <v>886</v>
      </c>
      <c r="HT5" s="5" t="s">
        <v>887</v>
      </c>
      <c r="IC5" s="5" t="s">
        <v>886</v>
      </c>
      <c r="IN5" s="5" t="s">
        <v>883</v>
      </c>
      <c r="IW5" s="5" t="s">
        <v>886</v>
      </c>
      <c r="JH5" s="5" t="s">
        <v>881</v>
      </c>
      <c r="JQ5" s="5" t="s">
        <v>886</v>
      </c>
      <c r="KB5" s="5" t="s">
        <v>883</v>
      </c>
      <c r="KK5" s="5" t="s">
        <v>882</v>
      </c>
      <c r="KV5" s="5" t="s">
        <v>888</v>
      </c>
      <c r="LE5" s="5" t="s">
        <v>882</v>
      </c>
      <c r="LP5" s="5" t="s">
        <v>881</v>
      </c>
      <c r="LY5" s="5" t="s">
        <v>882</v>
      </c>
      <c r="MJ5" s="5" t="s">
        <v>883</v>
      </c>
      <c r="MS5" s="5" t="s">
        <v>884</v>
      </c>
      <c r="ND5" s="5" t="s">
        <v>883</v>
      </c>
      <c r="NM5" s="5" t="s">
        <v>882</v>
      </c>
      <c r="NX5" s="5" t="s">
        <v>883</v>
      </c>
      <c r="OG5" s="5" t="s">
        <v>882</v>
      </c>
    </row>
    <row r="6" spans="1:397" ht="17.25" customHeight="1" thickBot="1">
      <c r="A6" s="993" t="str">
        <f>LEVEL1!AH6</f>
        <v>Selected_정민건설</v>
      </c>
      <c r="B6" s="994"/>
      <c r="C6" s="994"/>
      <c r="D6" s="994"/>
      <c r="E6" s="994"/>
      <c r="F6" s="994"/>
      <c r="G6" s="994"/>
      <c r="H6" s="995"/>
      <c r="J6" s="993" t="str">
        <f>A6</f>
        <v>Selected_정민건설</v>
      </c>
      <c r="K6" s="994"/>
      <c r="L6" s="994"/>
      <c r="M6" s="994"/>
      <c r="N6" s="994"/>
      <c r="O6" s="994"/>
      <c r="P6" s="994"/>
      <c r="Q6" s="995"/>
      <c r="U6" s="993" t="str">
        <f>LEVEL1!BG6</f>
        <v>양산열병합 발전소</v>
      </c>
      <c r="V6" s="994"/>
      <c r="W6" s="994"/>
      <c r="X6" s="994"/>
      <c r="Y6" s="994"/>
      <c r="Z6" s="994"/>
      <c r="AA6" s="994"/>
      <c r="AB6" s="995"/>
      <c r="AD6" s="993" t="str">
        <f>U6</f>
        <v>양산열병합 발전소</v>
      </c>
      <c r="AE6" s="994"/>
      <c r="AF6" s="994"/>
      <c r="AG6" s="994"/>
      <c r="AH6" s="994"/>
      <c r="AI6" s="994"/>
      <c r="AJ6" s="994"/>
      <c r="AK6" s="995"/>
      <c r="AO6" s="993" t="str">
        <f>LEVEL1!CA6</f>
        <v>동해기지(울릉도) + 현대차CCPP + 여수 L-PROJECT</v>
      </c>
      <c r="AP6" s="994"/>
      <c r="AQ6" s="994"/>
      <c r="AR6" s="994"/>
      <c r="AS6" s="994"/>
      <c r="AT6" s="994"/>
      <c r="AU6" s="994"/>
      <c r="AV6" s="995"/>
      <c r="AX6" s="993" t="str">
        <f>AO6</f>
        <v>동해기지(울릉도) + 현대차CCPP + 여수 L-PROJECT</v>
      </c>
      <c r="AY6" s="994"/>
      <c r="AZ6" s="994"/>
      <c r="BA6" s="994"/>
      <c r="BB6" s="994"/>
      <c r="BC6" s="994"/>
      <c r="BD6" s="994"/>
      <c r="BE6" s="995"/>
      <c r="BI6" s="993" t="str">
        <f>LEVEL1!DA6</f>
        <v>정민건설</v>
      </c>
      <c r="BJ6" s="994"/>
      <c r="BK6" s="994"/>
      <c r="BL6" s="994"/>
      <c r="BM6" s="994"/>
      <c r="BN6" s="994"/>
      <c r="BO6" s="994"/>
      <c r="BP6" s="995"/>
      <c r="BR6" s="993" t="str">
        <f>BI6</f>
        <v>정민건설</v>
      </c>
      <c r="BS6" s="994"/>
      <c r="BT6" s="994"/>
      <c r="BU6" s="994"/>
      <c r="BV6" s="994"/>
      <c r="BW6" s="994"/>
      <c r="BX6" s="994"/>
      <c r="BY6" s="995"/>
      <c r="CC6" s="993" t="str">
        <f>LEVEL1!DU6</f>
        <v>영만종합건설</v>
      </c>
      <c r="CD6" s="994"/>
      <c r="CE6" s="994"/>
      <c r="CF6" s="994"/>
      <c r="CG6" s="994"/>
      <c r="CH6" s="994"/>
      <c r="CI6" s="994"/>
      <c r="CJ6" s="995"/>
      <c r="CL6" s="993" t="str">
        <f>CC6</f>
        <v>영만종합건설</v>
      </c>
      <c r="CM6" s="994"/>
      <c r="CN6" s="994"/>
      <c r="CO6" s="994"/>
      <c r="CP6" s="994"/>
      <c r="CQ6" s="994"/>
      <c r="CR6" s="994"/>
      <c r="CS6" s="995"/>
      <c r="CW6" s="993" t="str">
        <f>LEVEL1!FI6</f>
        <v>대도엔지니어링</v>
      </c>
      <c r="CX6" s="994"/>
      <c r="CY6" s="994"/>
      <c r="CZ6" s="994"/>
      <c r="DA6" s="994"/>
      <c r="DB6" s="994"/>
      <c r="DC6" s="994"/>
      <c r="DD6" s="995"/>
      <c r="DF6" s="993" t="str">
        <f>CW6</f>
        <v>대도엔지니어링</v>
      </c>
      <c r="DG6" s="994"/>
      <c r="DH6" s="994"/>
      <c r="DI6" s="994"/>
      <c r="DJ6" s="994"/>
      <c r="DK6" s="994"/>
      <c r="DL6" s="994"/>
      <c r="DM6" s="995"/>
      <c r="DQ6" s="993" t="str">
        <f>LEVEL1!GC6</f>
        <v>부명엔지니어링</v>
      </c>
      <c r="DR6" s="994"/>
      <c r="DS6" s="994"/>
      <c r="DT6" s="994"/>
      <c r="DU6" s="994"/>
      <c r="DV6" s="994"/>
      <c r="DW6" s="994"/>
      <c r="DX6" s="995"/>
      <c r="DZ6" s="993" t="str">
        <f>DQ6</f>
        <v>부명엔지니어링</v>
      </c>
      <c r="EA6" s="994"/>
      <c r="EB6" s="994"/>
      <c r="EC6" s="994"/>
      <c r="ED6" s="994"/>
      <c r="EE6" s="994"/>
      <c r="EF6" s="994"/>
      <c r="EG6" s="995"/>
      <c r="EK6" s="993" t="str">
        <f>LEVEL1!GW6</f>
        <v>HEC Estimation (직영비)</v>
      </c>
      <c r="EL6" s="994"/>
      <c r="EM6" s="994"/>
      <c r="EN6" s="994"/>
      <c r="EO6" s="994"/>
      <c r="EP6" s="994"/>
      <c r="EQ6" s="994"/>
      <c r="ER6" s="995"/>
      <c r="ET6" s="993" t="str">
        <f>EK6</f>
        <v>HEC Estimation (직영비)</v>
      </c>
      <c r="EU6" s="994"/>
      <c r="EV6" s="994"/>
      <c r="EW6" s="994"/>
      <c r="EX6" s="994"/>
      <c r="EY6" s="994"/>
      <c r="EZ6" s="994"/>
      <c r="FA6" s="995"/>
      <c r="FE6" s="993" t="str">
        <f>LEVEL1!HQ6</f>
        <v>Quotation 3-1</v>
      </c>
      <c r="FF6" s="994"/>
      <c r="FG6" s="994"/>
      <c r="FH6" s="994"/>
      <c r="FI6" s="994"/>
      <c r="FJ6" s="994"/>
      <c r="FK6" s="994"/>
      <c r="FL6" s="995"/>
      <c r="FN6" s="993" t="str">
        <f>FE6</f>
        <v>Quotation 3-1</v>
      </c>
      <c r="FO6" s="994"/>
      <c r="FP6" s="994"/>
      <c r="FQ6" s="994"/>
      <c r="FR6" s="994"/>
      <c r="FS6" s="994"/>
      <c r="FT6" s="994"/>
      <c r="FU6" s="995"/>
      <c r="FY6" s="993" t="str">
        <f>LEVEL1!IK6</f>
        <v>Quotation 3-2</v>
      </c>
      <c r="FZ6" s="994"/>
      <c r="GA6" s="994"/>
      <c r="GB6" s="994"/>
      <c r="GC6" s="994"/>
      <c r="GD6" s="994"/>
      <c r="GE6" s="994"/>
      <c r="GF6" s="995"/>
      <c r="GH6" s="993" t="str">
        <f>FY6</f>
        <v>Quotation 3-2</v>
      </c>
      <c r="GI6" s="994"/>
      <c r="GJ6" s="994"/>
      <c r="GK6" s="994"/>
      <c r="GL6" s="994"/>
      <c r="GM6" s="994"/>
      <c r="GN6" s="994"/>
      <c r="GO6" s="995"/>
      <c r="GS6" s="993" t="str">
        <f>LEVEL1!JE6</f>
        <v>Quotation 4-1</v>
      </c>
      <c r="GT6" s="994"/>
      <c r="GU6" s="994"/>
      <c r="GV6" s="994"/>
      <c r="GW6" s="994"/>
      <c r="GX6" s="994"/>
      <c r="GY6" s="994"/>
      <c r="GZ6" s="995"/>
      <c r="HB6" s="993" t="str">
        <f>GS6</f>
        <v>Quotation 4-1</v>
      </c>
      <c r="HC6" s="994"/>
      <c r="HD6" s="994"/>
      <c r="HE6" s="994"/>
      <c r="HF6" s="994"/>
      <c r="HG6" s="994"/>
      <c r="HH6" s="994"/>
      <c r="HI6" s="995"/>
      <c r="HM6" s="993" t="str">
        <f>LEVEL1!JY6</f>
        <v>Quotation 4-2</v>
      </c>
      <c r="HN6" s="994"/>
      <c r="HO6" s="994"/>
      <c r="HP6" s="994"/>
      <c r="HQ6" s="994"/>
      <c r="HR6" s="994"/>
      <c r="HS6" s="994"/>
      <c r="HT6" s="995"/>
      <c r="HV6" s="993" t="str">
        <f>HM6</f>
        <v>Quotation 4-2</v>
      </c>
      <c r="HW6" s="994"/>
      <c r="HX6" s="994"/>
      <c r="HY6" s="994"/>
      <c r="HZ6" s="994"/>
      <c r="IA6" s="994"/>
      <c r="IB6" s="994"/>
      <c r="IC6" s="995"/>
      <c r="IG6" s="993" t="str">
        <f>LEVEL1!KS6</f>
        <v>Quotation 5-1</v>
      </c>
      <c r="IH6" s="994"/>
      <c r="II6" s="994"/>
      <c r="IJ6" s="994"/>
      <c r="IK6" s="994"/>
      <c r="IL6" s="994"/>
      <c r="IM6" s="994"/>
      <c r="IN6" s="995"/>
      <c r="IP6" s="993" t="str">
        <f>IG6</f>
        <v>Quotation 5-1</v>
      </c>
      <c r="IQ6" s="994"/>
      <c r="IR6" s="994"/>
      <c r="IS6" s="994"/>
      <c r="IT6" s="994"/>
      <c r="IU6" s="994"/>
      <c r="IV6" s="994"/>
      <c r="IW6" s="995"/>
      <c r="JA6" s="993" t="str">
        <f>LEVEL1!LM6</f>
        <v>Quotation 5-2</v>
      </c>
      <c r="JB6" s="994"/>
      <c r="JC6" s="994"/>
      <c r="JD6" s="994"/>
      <c r="JE6" s="994"/>
      <c r="JF6" s="994"/>
      <c r="JG6" s="994"/>
      <c r="JH6" s="995"/>
      <c r="JJ6" s="993" t="str">
        <f>JA6</f>
        <v>Quotation 5-2</v>
      </c>
      <c r="JK6" s="994"/>
      <c r="JL6" s="994"/>
      <c r="JM6" s="994"/>
      <c r="JN6" s="994"/>
      <c r="JO6" s="994"/>
      <c r="JP6" s="994"/>
      <c r="JQ6" s="995"/>
      <c r="JU6" s="993" t="str">
        <f>LEVEL1!MG6</f>
        <v>Quotation 6-1</v>
      </c>
      <c r="JV6" s="994"/>
      <c r="JW6" s="994"/>
      <c r="JX6" s="994"/>
      <c r="JY6" s="994"/>
      <c r="JZ6" s="994"/>
      <c r="KA6" s="994"/>
      <c r="KB6" s="995"/>
      <c r="KD6" s="993" t="str">
        <f>JU6</f>
        <v>Quotation 6-1</v>
      </c>
      <c r="KE6" s="994"/>
      <c r="KF6" s="994"/>
      <c r="KG6" s="994"/>
      <c r="KH6" s="994"/>
      <c r="KI6" s="994"/>
      <c r="KJ6" s="994"/>
      <c r="KK6" s="995"/>
      <c r="KO6" s="993" t="str">
        <f>LEVEL1!NA6</f>
        <v>Quotation 6-2</v>
      </c>
      <c r="KP6" s="994"/>
      <c r="KQ6" s="994"/>
      <c r="KR6" s="994"/>
      <c r="KS6" s="994"/>
      <c r="KT6" s="994"/>
      <c r="KU6" s="994"/>
      <c r="KV6" s="995"/>
      <c r="KX6" s="993" t="str">
        <f>KO6</f>
        <v>Quotation 6-2</v>
      </c>
      <c r="KY6" s="994"/>
      <c r="KZ6" s="994"/>
      <c r="LA6" s="994"/>
      <c r="LB6" s="994"/>
      <c r="LC6" s="994"/>
      <c r="LD6" s="994"/>
      <c r="LE6" s="995"/>
      <c r="LI6" s="993" t="str">
        <f>LEVEL1!NU6</f>
        <v>Quotation 7-1</v>
      </c>
      <c r="LJ6" s="994"/>
      <c r="LK6" s="994"/>
      <c r="LL6" s="994"/>
      <c r="LM6" s="994"/>
      <c r="LN6" s="994"/>
      <c r="LO6" s="994"/>
      <c r="LP6" s="995"/>
      <c r="LR6" s="993" t="str">
        <f>LI6</f>
        <v>Quotation 7-1</v>
      </c>
      <c r="LS6" s="994"/>
      <c r="LT6" s="994"/>
      <c r="LU6" s="994"/>
      <c r="LV6" s="994"/>
      <c r="LW6" s="994"/>
      <c r="LX6" s="994"/>
      <c r="LY6" s="995"/>
      <c r="MC6" s="993" t="str">
        <f>LEVEL1!OO6</f>
        <v>Quotation 7-2</v>
      </c>
      <c r="MD6" s="994"/>
      <c r="ME6" s="994"/>
      <c r="MF6" s="994"/>
      <c r="MG6" s="994"/>
      <c r="MH6" s="994"/>
      <c r="MI6" s="994"/>
      <c r="MJ6" s="995"/>
      <c r="ML6" s="993" t="str">
        <f>MC6</f>
        <v>Quotation 7-2</v>
      </c>
      <c r="MM6" s="994"/>
      <c r="MN6" s="994"/>
      <c r="MO6" s="994"/>
      <c r="MP6" s="994"/>
      <c r="MQ6" s="994"/>
      <c r="MR6" s="994"/>
      <c r="MS6" s="995"/>
      <c r="MW6" s="993" t="str">
        <f>LEVEL1!PI6</f>
        <v>Quotation 8-1</v>
      </c>
      <c r="MX6" s="994"/>
      <c r="MY6" s="994"/>
      <c r="MZ6" s="994"/>
      <c r="NA6" s="994"/>
      <c r="NB6" s="994"/>
      <c r="NC6" s="994"/>
      <c r="ND6" s="995"/>
      <c r="NF6" s="993" t="str">
        <f>MW6</f>
        <v>Quotation 8-1</v>
      </c>
      <c r="NG6" s="994"/>
      <c r="NH6" s="994"/>
      <c r="NI6" s="994"/>
      <c r="NJ6" s="994"/>
      <c r="NK6" s="994"/>
      <c r="NL6" s="994"/>
      <c r="NM6" s="995"/>
      <c r="NQ6" s="993" t="str">
        <f>LEVEL1!QC6</f>
        <v>Quotation 8-2</v>
      </c>
      <c r="NR6" s="994"/>
      <c r="NS6" s="994"/>
      <c r="NT6" s="994"/>
      <c r="NU6" s="994"/>
      <c r="NV6" s="994"/>
      <c r="NW6" s="994"/>
      <c r="NX6" s="995"/>
      <c r="NZ6" s="993" t="str">
        <f>NQ6</f>
        <v>Quotation 8-2</v>
      </c>
      <c r="OA6" s="994"/>
      <c r="OB6" s="994"/>
      <c r="OC6" s="994"/>
      <c r="OD6" s="994"/>
      <c r="OE6" s="994"/>
      <c r="OF6" s="994"/>
      <c r="OG6" s="995"/>
    </row>
    <row r="7" spans="1:397" ht="32.25" customHeight="1">
      <c r="A7" s="996" t="s">
        <v>889</v>
      </c>
      <c r="B7" s="997" t="s">
        <v>890</v>
      </c>
      <c r="C7" s="997"/>
      <c r="D7" s="997" t="s">
        <v>245</v>
      </c>
      <c r="E7" s="997" t="s">
        <v>891</v>
      </c>
      <c r="F7" s="997" t="s">
        <v>20</v>
      </c>
      <c r="G7" s="997" t="s">
        <v>892</v>
      </c>
      <c r="H7" s="998" t="s">
        <v>289</v>
      </c>
      <c r="J7" s="996" t="s">
        <v>889</v>
      </c>
      <c r="K7" s="997" t="s">
        <v>890</v>
      </c>
      <c r="L7" s="997"/>
      <c r="M7" s="997" t="s">
        <v>245</v>
      </c>
      <c r="N7" s="997" t="s">
        <v>891</v>
      </c>
      <c r="O7" s="997" t="s">
        <v>20</v>
      </c>
      <c r="P7" s="997" t="s">
        <v>892</v>
      </c>
      <c r="Q7" s="998" t="s">
        <v>289</v>
      </c>
      <c r="U7" s="996" t="s">
        <v>889</v>
      </c>
      <c r="V7" s="997" t="s">
        <v>890</v>
      </c>
      <c r="W7" s="997"/>
      <c r="X7" s="997" t="s">
        <v>245</v>
      </c>
      <c r="Y7" s="997" t="s">
        <v>891</v>
      </c>
      <c r="Z7" s="997" t="s">
        <v>20</v>
      </c>
      <c r="AA7" s="997" t="s">
        <v>892</v>
      </c>
      <c r="AB7" s="998" t="s">
        <v>289</v>
      </c>
      <c r="AD7" s="996" t="s">
        <v>889</v>
      </c>
      <c r="AE7" s="997" t="s">
        <v>890</v>
      </c>
      <c r="AF7" s="997"/>
      <c r="AG7" s="997" t="s">
        <v>245</v>
      </c>
      <c r="AH7" s="997" t="s">
        <v>891</v>
      </c>
      <c r="AI7" s="997" t="s">
        <v>20</v>
      </c>
      <c r="AJ7" s="997" t="s">
        <v>892</v>
      </c>
      <c r="AK7" s="998" t="s">
        <v>289</v>
      </c>
      <c r="AO7" s="996" t="s">
        <v>889</v>
      </c>
      <c r="AP7" s="997" t="s">
        <v>890</v>
      </c>
      <c r="AQ7" s="997"/>
      <c r="AR7" s="997" t="s">
        <v>245</v>
      </c>
      <c r="AS7" s="997" t="s">
        <v>891</v>
      </c>
      <c r="AT7" s="997" t="s">
        <v>20</v>
      </c>
      <c r="AU7" s="997" t="s">
        <v>892</v>
      </c>
      <c r="AV7" s="998" t="s">
        <v>289</v>
      </c>
      <c r="AX7" s="996" t="s">
        <v>889</v>
      </c>
      <c r="AY7" s="997" t="s">
        <v>890</v>
      </c>
      <c r="AZ7" s="997"/>
      <c r="BA7" s="997" t="s">
        <v>245</v>
      </c>
      <c r="BB7" s="997" t="s">
        <v>891</v>
      </c>
      <c r="BC7" s="997" t="s">
        <v>20</v>
      </c>
      <c r="BD7" s="997" t="s">
        <v>892</v>
      </c>
      <c r="BE7" s="998" t="s">
        <v>289</v>
      </c>
      <c r="BI7" s="996" t="s">
        <v>889</v>
      </c>
      <c r="BJ7" s="997" t="s">
        <v>890</v>
      </c>
      <c r="BK7" s="997"/>
      <c r="BL7" s="997" t="s">
        <v>245</v>
      </c>
      <c r="BM7" s="997" t="s">
        <v>891</v>
      </c>
      <c r="BN7" s="997" t="s">
        <v>20</v>
      </c>
      <c r="BO7" s="997" t="s">
        <v>892</v>
      </c>
      <c r="BP7" s="998" t="s">
        <v>289</v>
      </c>
      <c r="BR7" s="996" t="s">
        <v>889</v>
      </c>
      <c r="BS7" s="997" t="s">
        <v>890</v>
      </c>
      <c r="BT7" s="997"/>
      <c r="BU7" s="997" t="s">
        <v>245</v>
      </c>
      <c r="BV7" s="997" t="s">
        <v>891</v>
      </c>
      <c r="BW7" s="997" t="s">
        <v>20</v>
      </c>
      <c r="BX7" s="997" t="s">
        <v>892</v>
      </c>
      <c r="BY7" s="998" t="s">
        <v>289</v>
      </c>
      <c r="CC7" s="996" t="s">
        <v>889</v>
      </c>
      <c r="CD7" s="997" t="s">
        <v>890</v>
      </c>
      <c r="CE7" s="997"/>
      <c r="CF7" s="997" t="s">
        <v>245</v>
      </c>
      <c r="CG7" s="997" t="s">
        <v>891</v>
      </c>
      <c r="CH7" s="997" t="s">
        <v>20</v>
      </c>
      <c r="CI7" s="997" t="s">
        <v>892</v>
      </c>
      <c r="CJ7" s="998" t="s">
        <v>289</v>
      </c>
      <c r="CL7" s="996" t="s">
        <v>889</v>
      </c>
      <c r="CM7" s="997" t="s">
        <v>890</v>
      </c>
      <c r="CN7" s="997"/>
      <c r="CO7" s="997" t="s">
        <v>245</v>
      </c>
      <c r="CP7" s="997" t="s">
        <v>891</v>
      </c>
      <c r="CQ7" s="997" t="s">
        <v>20</v>
      </c>
      <c r="CR7" s="997" t="s">
        <v>892</v>
      </c>
      <c r="CS7" s="998" t="s">
        <v>289</v>
      </c>
      <c r="CW7" s="996" t="s">
        <v>889</v>
      </c>
      <c r="CX7" s="997" t="s">
        <v>890</v>
      </c>
      <c r="CY7" s="997"/>
      <c r="CZ7" s="997" t="s">
        <v>245</v>
      </c>
      <c r="DA7" s="997" t="s">
        <v>891</v>
      </c>
      <c r="DB7" s="997" t="s">
        <v>20</v>
      </c>
      <c r="DC7" s="997" t="s">
        <v>892</v>
      </c>
      <c r="DD7" s="998" t="s">
        <v>289</v>
      </c>
      <c r="DF7" s="996" t="s">
        <v>889</v>
      </c>
      <c r="DG7" s="997" t="s">
        <v>890</v>
      </c>
      <c r="DH7" s="997"/>
      <c r="DI7" s="997" t="s">
        <v>245</v>
      </c>
      <c r="DJ7" s="997" t="s">
        <v>891</v>
      </c>
      <c r="DK7" s="997" t="s">
        <v>20</v>
      </c>
      <c r="DL7" s="997" t="s">
        <v>892</v>
      </c>
      <c r="DM7" s="998" t="s">
        <v>289</v>
      </c>
      <c r="DQ7" s="996" t="s">
        <v>889</v>
      </c>
      <c r="DR7" s="997" t="s">
        <v>890</v>
      </c>
      <c r="DS7" s="997"/>
      <c r="DT7" s="997" t="s">
        <v>245</v>
      </c>
      <c r="DU7" s="997" t="s">
        <v>891</v>
      </c>
      <c r="DV7" s="997" t="s">
        <v>20</v>
      </c>
      <c r="DW7" s="997" t="s">
        <v>892</v>
      </c>
      <c r="DX7" s="998" t="s">
        <v>289</v>
      </c>
      <c r="DZ7" s="996" t="s">
        <v>889</v>
      </c>
      <c r="EA7" s="997" t="s">
        <v>890</v>
      </c>
      <c r="EB7" s="997"/>
      <c r="EC7" s="997" t="s">
        <v>245</v>
      </c>
      <c r="ED7" s="997" t="s">
        <v>891</v>
      </c>
      <c r="EE7" s="997" t="s">
        <v>20</v>
      </c>
      <c r="EF7" s="997" t="s">
        <v>892</v>
      </c>
      <c r="EG7" s="998" t="s">
        <v>289</v>
      </c>
      <c r="EK7" s="996" t="s">
        <v>889</v>
      </c>
      <c r="EL7" s="997" t="s">
        <v>890</v>
      </c>
      <c r="EM7" s="997"/>
      <c r="EN7" s="997" t="s">
        <v>245</v>
      </c>
      <c r="EO7" s="997" t="s">
        <v>891</v>
      </c>
      <c r="EP7" s="997" t="s">
        <v>20</v>
      </c>
      <c r="EQ7" s="997" t="s">
        <v>892</v>
      </c>
      <c r="ER7" s="998" t="s">
        <v>289</v>
      </c>
      <c r="ET7" s="996" t="s">
        <v>889</v>
      </c>
      <c r="EU7" s="997" t="s">
        <v>890</v>
      </c>
      <c r="EV7" s="997"/>
      <c r="EW7" s="997" t="s">
        <v>245</v>
      </c>
      <c r="EX7" s="997" t="s">
        <v>891</v>
      </c>
      <c r="EY7" s="997" t="s">
        <v>20</v>
      </c>
      <c r="EZ7" s="997" t="s">
        <v>892</v>
      </c>
      <c r="FA7" s="998" t="s">
        <v>289</v>
      </c>
      <c r="FE7" s="996" t="s">
        <v>889</v>
      </c>
      <c r="FF7" s="997" t="s">
        <v>890</v>
      </c>
      <c r="FG7" s="997"/>
      <c r="FH7" s="997" t="s">
        <v>245</v>
      </c>
      <c r="FI7" s="997" t="s">
        <v>891</v>
      </c>
      <c r="FJ7" s="997" t="s">
        <v>20</v>
      </c>
      <c r="FK7" s="997" t="s">
        <v>892</v>
      </c>
      <c r="FL7" s="998" t="s">
        <v>289</v>
      </c>
      <c r="FN7" s="996" t="s">
        <v>889</v>
      </c>
      <c r="FO7" s="997" t="s">
        <v>890</v>
      </c>
      <c r="FP7" s="997"/>
      <c r="FQ7" s="997" t="s">
        <v>245</v>
      </c>
      <c r="FR7" s="997" t="s">
        <v>891</v>
      </c>
      <c r="FS7" s="997" t="s">
        <v>20</v>
      </c>
      <c r="FT7" s="997" t="s">
        <v>892</v>
      </c>
      <c r="FU7" s="998" t="s">
        <v>289</v>
      </c>
      <c r="FY7" s="996" t="s">
        <v>889</v>
      </c>
      <c r="FZ7" s="997" t="s">
        <v>890</v>
      </c>
      <c r="GA7" s="997"/>
      <c r="GB7" s="997" t="s">
        <v>245</v>
      </c>
      <c r="GC7" s="997" t="s">
        <v>891</v>
      </c>
      <c r="GD7" s="997" t="s">
        <v>20</v>
      </c>
      <c r="GE7" s="997" t="s">
        <v>892</v>
      </c>
      <c r="GF7" s="998" t="s">
        <v>289</v>
      </c>
      <c r="GH7" s="996" t="s">
        <v>889</v>
      </c>
      <c r="GI7" s="997" t="s">
        <v>890</v>
      </c>
      <c r="GJ7" s="997"/>
      <c r="GK7" s="997" t="s">
        <v>245</v>
      </c>
      <c r="GL7" s="997" t="s">
        <v>891</v>
      </c>
      <c r="GM7" s="997" t="s">
        <v>20</v>
      </c>
      <c r="GN7" s="997" t="s">
        <v>892</v>
      </c>
      <c r="GO7" s="998" t="s">
        <v>289</v>
      </c>
      <c r="GS7" s="996" t="s">
        <v>889</v>
      </c>
      <c r="GT7" s="997" t="s">
        <v>890</v>
      </c>
      <c r="GU7" s="997"/>
      <c r="GV7" s="997" t="s">
        <v>245</v>
      </c>
      <c r="GW7" s="997" t="s">
        <v>891</v>
      </c>
      <c r="GX7" s="997" t="s">
        <v>20</v>
      </c>
      <c r="GY7" s="997" t="s">
        <v>892</v>
      </c>
      <c r="GZ7" s="998" t="s">
        <v>289</v>
      </c>
      <c r="HB7" s="996" t="s">
        <v>889</v>
      </c>
      <c r="HC7" s="997" t="s">
        <v>890</v>
      </c>
      <c r="HD7" s="997"/>
      <c r="HE7" s="997" t="s">
        <v>245</v>
      </c>
      <c r="HF7" s="997" t="s">
        <v>891</v>
      </c>
      <c r="HG7" s="997" t="s">
        <v>20</v>
      </c>
      <c r="HH7" s="997" t="s">
        <v>892</v>
      </c>
      <c r="HI7" s="998" t="s">
        <v>289</v>
      </c>
      <c r="HM7" s="996" t="s">
        <v>889</v>
      </c>
      <c r="HN7" s="997" t="s">
        <v>890</v>
      </c>
      <c r="HO7" s="997"/>
      <c r="HP7" s="997" t="s">
        <v>245</v>
      </c>
      <c r="HQ7" s="997" t="s">
        <v>891</v>
      </c>
      <c r="HR7" s="997" t="s">
        <v>20</v>
      </c>
      <c r="HS7" s="997" t="s">
        <v>892</v>
      </c>
      <c r="HT7" s="998" t="s">
        <v>289</v>
      </c>
      <c r="HV7" s="996" t="s">
        <v>889</v>
      </c>
      <c r="HW7" s="997" t="s">
        <v>890</v>
      </c>
      <c r="HX7" s="997"/>
      <c r="HY7" s="997" t="s">
        <v>245</v>
      </c>
      <c r="HZ7" s="997" t="s">
        <v>891</v>
      </c>
      <c r="IA7" s="997" t="s">
        <v>20</v>
      </c>
      <c r="IB7" s="997" t="s">
        <v>892</v>
      </c>
      <c r="IC7" s="998" t="s">
        <v>289</v>
      </c>
      <c r="IG7" s="996" t="s">
        <v>889</v>
      </c>
      <c r="IH7" s="997" t="s">
        <v>890</v>
      </c>
      <c r="II7" s="997"/>
      <c r="IJ7" s="997" t="s">
        <v>245</v>
      </c>
      <c r="IK7" s="997" t="s">
        <v>891</v>
      </c>
      <c r="IL7" s="997" t="s">
        <v>20</v>
      </c>
      <c r="IM7" s="997" t="s">
        <v>892</v>
      </c>
      <c r="IN7" s="998" t="s">
        <v>289</v>
      </c>
      <c r="IP7" s="996" t="s">
        <v>889</v>
      </c>
      <c r="IQ7" s="997" t="s">
        <v>890</v>
      </c>
      <c r="IR7" s="997"/>
      <c r="IS7" s="997" t="s">
        <v>245</v>
      </c>
      <c r="IT7" s="997" t="s">
        <v>891</v>
      </c>
      <c r="IU7" s="997" t="s">
        <v>20</v>
      </c>
      <c r="IV7" s="997" t="s">
        <v>892</v>
      </c>
      <c r="IW7" s="998" t="s">
        <v>289</v>
      </c>
      <c r="JA7" s="996" t="s">
        <v>889</v>
      </c>
      <c r="JB7" s="997" t="s">
        <v>890</v>
      </c>
      <c r="JC7" s="997"/>
      <c r="JD7" s="997" t="s">
        <v>245</v>
      </c>
      <c r="JE7" s="997" t="s">
        <v>891</v>
      </c>
      <c r="JF7" s="997" t="s">
        <v>20</v>
      </c>
      <c r="JG7" s="997" t="s">
        <v>892</v>
      </c>
      <c r="JH7" s="998" t="s">
        <v>289</v>
      </c>
      <c r="JJ7" s="996" t="s">
        <v>889</v>
      </c>
      <c r="JK7" s="997" t="s">
        <v>890</v>
      </c>
      <c r="JL7" s="997"/>
      <c r="JM7" s="997" t="s">
        <v>245</v>
      </c>
      <c r="JN7" s="997" t="s">
        <v>891</v>
      </c>
      <c r="JO7" s="997" t="s">
        <v>20</v>
      </c>
      <c r="JP7" s="997" t="s">
        <v>892</v>
      </c>
      <c r="JQ7" s="998" t="s">
        <v>289</v>
      </c>
      <c r="JU7" s="996" t="s">
        <v>889</v>
      </c>
      <c r="JV7" s="997" t="s">
        <v>890</v>
      </c>
      <c r="JW7" s="997"/>
      <c r="JX7" s="997" t="s">
        <v>245</v>
      </c>
      <c r="JY7" s="997" t="s">
        <v>891</v>
      </c>
      <c r="JZ7" s="997" t="s">
        <v>20</v>
      </c>
      <c r="KA7" s="997" t="s">
        <v>892</v>
      </c>
      <c r="KB7" s="998" t="s">
        <v>289</v>
      </c>
      <c r="KD7" s="996" t="s">
        <v>889</v>
      </c>
      <c r="KE7" s="997" t="s">
        <v>890</v>
      </c>
      <c r="KF7" s="997"/>
      <c r="KG7" s="997" t="s">
        <v>245</v>
      </c>
      <c r="KH7" s="997" t="s">
        <v>891</v>
      </c>
      <c r="KI7" s="997" t="s">
        <v>20</v>
      </c>
      <c r="KJ7" s="997" t="s">
        <v>892</v>
      </c>
      <c r="KK7" s="998" t="s">
        <v>289</v>
      </c>
      <c r="KO7" s="996" t="s">
        <v>889</v>
      </c>
      <c r="KP7" s="997" t="s">
        <v>890</v>
      </c>
      <c r="KQ7" s="997"/>
      <c r="KR7" s="997" t="s">
        <v>245</v>
      </c>
      <c r="KS7" s="997" t="s">
        <v>891</v>
      </c>
      <c r="KT7" s="997" t="s">
        <v>20</v>
      </c>
      <c r="KU7" s="997" t="s">
        <v>892</v>
      </c>
      <c r="KV7" s="998" t="s">
        <v>289</v>
      </c>
      <c r="KX7" s="996" t="s">
        <v>889</v>
      </c>
      <c r="KY7" s="997" t="s">
        <v>890</v>
      </c>
      <c r="KZ7" s="997"/>
      <c r="LA7" s="997" t="s">
        <v>245</v>
      </c>
      <c r="LB7" s="997" t="s">
        <v>891</v>
      </c>
      <c r="LC7" s="997" t="s">
        <v>20</v>
      </c>
      <c r="LD7" s="997" t="s">
        <v>892</v>
      </c>
      <c r="LE7" s="998" t="s">
        <v>289</v>
      </c>
      <c r="LI7" s="996" t="s">
        <v>889</v>
      </c>
      <c r="LJ7" s="997" t="s">
        <v>890</v>
      </c>
      <c r="LK7" s="997"/>
      <c r="LL7" s="997" t="s">
        <v>245</v>
      </c>
      <c r="LM7" s="997" t="s">
        <v>891</v>
      </c>
      <c r="LN7" s="997" t="s">
        <v>20</v>
      </c>
      <c r="LO7" s="997" t="s">
        <v>892</v>
      </c>
      <c r="LP7" s="998" t="s">
        <v>289</v>
      </c>
      <c r="LR7" s="996" t="s">
        <v>889</v>
      </c>
      <c r="LS7" s="997" t="s">
        <v>890</v>
      </c>
      <c r="LT7" s="997"/>
      <c r="LU7" s="997" t="s">
        <v>245</v>
      </c>
      <c r="LV7" s="997" t="s">
        <v>891</v>
      </c>
      <c r="LW7" s="997" t="s">
        <v>20</v>
      </c>
      <c r="LX7" s="997" t="s">
        <v>892</v>
      </c>
      <c r="LY7" s="998" t="s">
        <v>289</v>
      </c>
      <c r="MC7" s="996" t="s">
        <v>889</v>
      </c>
      <c r="MD7" s="997" t="s">
        <v>890</v>
      </c>
      <c r="ME7" s="997"/>
      <c r="MF7" s="997" t="s">
        <v>245</v>
      </c>
      <c r="MG7" s="997" t="s">
        <v>891</v>
      </c>
      <c r="MH7" s="997" t="s">
        <v>20</v>
      </c>
      <c r="MI7" s="997" t="s">
        <v>892</v>
      </c>
      <c r="MJ7" s="998" t="s">
        <v>289</v>
      </c>
      <c r="ML7" s="996" t="s">
        <v>889</v>
      </c>
      <c r="MM7" s="997" t="s">
        <v>890</v>
      </c>
      <c r="MN7" s="997"/>
      <c r="MO7" s="997" t="s">
        <v>245</v>
      </c>
      <c r="MP7" s="997" t="s">
        <v>891</v>
      </c>
      <c r="MQ7" s="997" t="s">
        <v>20</v>
      </c>
      <c r="MR7" s="997" t="s">
        <v>892</v>
      </c>
      <c r="MS7" s="998" t="s">
        <v>289</v>
      </c>
      <c r="MW7" s="996" t="s">
        <v>889</v>
      </c>
      <c r="MX7" s="997" t="s">
        <v>890</v>
      </c>
      <c r="MY7" s="997"/>
      <c r="MZ7" s="997" t="s">
        <v>245</v>
      </c>
      <c r="NA7" s="997" t="s">
        <v>891</v>
      </c>
      <c r="NB7" s="997" t="s">
        <v>20</v>
      </c>
      <c r="NC7" s="997" t="s">
        <v>892</v>
      </c>
      <c r="ND7" s="998" t="s">
        <v>289</v>
      </c>
      <c r="NF7" s="996" t="s">
        <v>889</v>
      </c>
      <c r="NG7" s="997" t="s">
        <v>890</v>
      </c>
      <c r="NH7" s="997"/>
      <c r="NI7" s="997" t="s">
        <v>245</v>
      </c>
      <c r="NJ7" s="997" t="s">
        <v>891</v>
      </c>
      <c r="NK7" s="997" t="s">
        <v>20</v>
      </c>
      <c r="NL7" s="997" t="s">
        <v>892</v>
      </c>
      <c r="NM7" s="998" t="s">
        <v>289</v>
      </c>
      <c r="NQ7" s="996" t="s">
        <v>889</v>
      </c>
      <c r="NR7" s="997" t="s">
        <v>890</v>
      </c>
      <c r="NS7" s="997"/>
      <c r="NT7" s="997" t="s">
        <v>245</v>
      </c>
      <c r="NU7" s="997" t="s">
        <v>891</v>
      </c>
      <c r="NV7" s="997" t="s">
        <v>20</v>
      </c>
      <c r="NW7" s="997" t="s">
        <v>892</v>
      </c>
      <c r="NX7" s="998" t="s">
        <v>289</v>
      </c>
      <c r="NZ7" s="996" t="s">
        <v>889</v>
      </c>
      <c r="OA7" s="997" t="s">
        <v>890</v>
      </c>
      <c r="OB7" s="997"/>
      <c r="OC7" s="997" t="s">
        <v>245</v>
      </c>
      <c r="OD7" s="997" t="s">
        <v>891</v>
      </c>
      <c r="OE7" s="997" t="s">
        <v>20</v>
      </c>
      <c r="OF7" s="997" t="s">
        <v>892</v>
      </c>
      <c r="OG7" s="998" t="s">
        <v>289</v>
      </c>
    </row>
    <row r="8" spans="1:397" ht="15" thickBot="1">
      <c r="A8" s="999"/>
      <c r="B8" s="1000"/>
      <c r="C8" s="1000"/>
      <c r="D8" s="1000"/>
      <c r="E8" s="1000"/>
      <c r="F8" s="1000"/>
      <c r="G8" s="1000"/>
      <c r="H8" s="1001"/>
      <c r="J8" s="999"/>
      <c r="K8" s="1000"/>
      <c r="L8" s="1000"/>
      <c r="M8" s="1000"/>
      <c r="N8" s="1000"/>
      <c r="O8" s="1000"/>
      <c r="P8" s="1000"/>
      <c r="Q8" s="1001"/>
      <c r="U8" s="999"/>
      <c r="V8" s="1000"/>
      <c r="W8" s="1000"/>
      <c r="X8" s="1000"/>
      <c r="Y8" s="1000"/>
      <c r="Z8" s="1000"/>
      <c r="AA8" s="1000"/>
      <c r="AB8" s="1001"/>
      <c r="AD8" s="999"/>
      <c r="AE8" s="1000"/>
      <c r="AF8" s="1000"/>
      <c r="AG8" s="1000"/>
      <c r="AH8" s="1000"/>
      <c r="AI8" s="1000"/>
      <c r="AJ8" s="1000"/>
      <c r="AK8" s="1001"/>
      <c r="AO8" s="999"/>
      <c r="AP8" s="1000"/>
      <c r="AQ8" s="1000"/>
      <c r="AR8" s="1000"/>
      <c r="AS8" s="1000"/>
      <c r="AT8" s="1000"/>
      <c r="AU8" s="1000"/>
      <c r="AV8" s="1001"/>
      <c r="AX8" s="999"/>
      <c r="AY8" s="1000"/>
      <c r="AZ8" s="1000"/>
      <c r="BA8" s="1000"/>
      <c r="BB8" s="1000"/>
      <c r="BC8" s="1000"/>
      <c r="BD8" s="1000"/>
      <c r="BE8" s="1001"/>
      <c r="BI8" s="999"/>
      <c r="BJ8" s="1000"/>
      <c r="BK8" s="1000"/>
      <c r="BL8" s="1000"/>
      <c r="BM8" s="1000"/>
      <c r="BN8" s="1000"/>
      <c r="BO8" s="1000"/>
      <c r="BP8" s="1001"/>
      <c r="BR8" s="999"/>
      <c r="BS8" s="1000"/>
      <c r="BT8" s="1000"/>
      <c r="BU8" s="1000"/>
      <c r="BV8" s="1000"/>
      <c r="BW8" s="1000"/>
      <c r="BX8" s="1000"/>
      <c r="BY8" s="1001"/>
      <c r="CC8" s="999"/>
      <c r="CD8" s="1000"/>
      <c r="CE8" s="1000"/>
      <c r="CF8" s="1000"/>
      <c r="CG8" s="1000"/>
      <c r="CH8" s="1000"/>
      <c r="CI8" s="1000"/>
      <c r="CJ8" s="1001"/>
      <c r="CL8" s="999"/>
      <c r="CM8" s="1000"/>
      <c r="CN8" s="1000"/>
      <c r="CO8" s="1000"/>
      <c r="CP8" s="1000"/>
      <c r="CQ8" s="1000"/>
      <c r="CR8" s="1000"/>
      <c r="CS8" s="1001"/>
      <c r="CW8" s="999"/>
      <c r="CX8" s="1000"/>
      <c r="CY8" s="1000"/>
      <c r="CZ8" s="1000"/>
      <c r="DA8" s="1000"/>
      <c r="DB8" s="1000"/>
      <c r="DC8" s="1000"/>
      <c r="DD8" s="1001"/>
      <c r="DF8" s="999"/>
      <c r="DG8" s="1000"/>
      <c r="DH8" s="1000"/>
      <c r="DI8" s="1000"/>
      <c r="DJ8" s="1000"/>
      <c r="DK8" s="1000"/>
      <c r="DL8" s="1000"/>
      <c r="DM8" s="1001"/>
      <c r="DQ8" s="999"/>
      <c r="DR8" s="1000"/>
      <c r="DS8" s="1000"/>
      <c r="DT8" s="1000"/>
      <c r="DU8" s="1000"/>
      <c r="DV8" s="1000"/>
      <c r="DW8" s="1000"/>
      <c r="DX8" s="1001"/>
      <c r="DZ8" s="999"/>
      <c r="EA8" s="1000"/>
      <c r="EB8" s="1000"/>
      <c r="EC8" s="1000"/>
      <c r="ED8" s="1000"/>
      <c r="EE8" s="1000"/>
      <c r="EF8" s="1000"/>
      <c r="EG8" s="1001"/>
      <c r="EK8" s="999"/>
      <c r="EL8" s="1000"/>
      <c r="EM8" s="1000"/>
      <c r="EN8" s="1000"/>
      <c r="EO8" s="1000"/>
      <c r="EP8" s="1000"/>
      <c r="EQ8" s="1000"/>
      <c r="ER8" s="1001"/>
      <c r="ET8" s="999"/>
      <c r="EU8" s="1000"/>
      <c r="EV8" s="1000"/>
      <c r="EW8" s="1000"/>
      <c r="EX8" s="1000"/>
      <c r="EY8" s="1000"/>
      <c r="EZ8" s="1000"/>
      <c r="FA8" s="1001"/>
      <c r="FE8" s="999"/>
      <c r="FF8" s="1000"/>
      <c r="FG8" s="1000"/>
      <c r="FH8" s="1000"/>
      <c r="FI8" s="1000"/>
      <c r="FJ8" s="1000"/>
      <c r="FK8" s="1000"/>
      <c r="FL8" s="1001"/>
      <c r="FN8" s="999"/>
      <c r="FO8" s="1000"/>
      <c r="FP8" s="1000"/>
      <c r="FQ8" s="1000"/>
      <c r="FR8" s="1000"/>
      <c r="FS8" s="1000"/>
      <c r="FT8" s="1000"/>
      <c r="FU8" s="1001"/>
      <c r="FY8" s="999"/>
      <c r="FZ8" s="1000"/>
      <c r="GA8" s="1000"/>
      <c r="GB8" s="1000"/>
      <c r="GC8" s="1000"/>
      <c r="GD8" s="1000"/>
      <c r="GE8" s="1000"/>
      <c r="GF8" s="1001"/>
      <c r="GH8" s="999"/>
      <c r="GI8" s="1000"/>
      <c r="GJ8" s="1000"/>
      <c r="GK8" s="1000"/>
      <c r="GL8" s="1000"/>
      <c r="GM8" s="1000"/>
      <c r="GN8" s="1000"/>
      <c r="GO8" s="1001"/>
      <c r="GS8" s="999"/>
      <c r="GT8" s="1000"/>
      <c r="GU8" s="1000"/>
      <c r="GV8" s="1000"/>
      <c r="GW8" s="1000"/>
      <c r="GX8" s="1000"/>
      <c r="GY8" s="1000"/>
      <c r="GZ8" s="1001"/>
      <c r="HB8" s="999"/>
      <c r="HC8" s="1000"/>
      <c r="HD8" s="1000"/>
      <c r="HE8" s="1000"/>
      <c r="HF8" s="1000"/>
      <c r="HG8" s="1000"/>
      <c r="HH8" s="1000"/>
      <c r="HI8" s="1001"/>
      <c r="HM8" s="999"/>
      <c r="HN8" s="1000"/>
      <c r="HO8" s="1000"/>
      <c r="HP8" s="1000"/>
      <c r="HQ8" s="1000"/>
      <c r="HR8" s="1000"/>
      <c r="HS8" s="1000"/>
      <c r="HT8" s="1001"/>
      <c r="HV8" s="999"/>
      <c r="HW8" s="1000"/>
      <c r="HX8" s="1000"/>
      <c r="HY8" s="1000"/>
      <c r="HZ8" s="1000"/>
      <c r="IA8" s="1000"/>
      <c r="IB8" s="1000"/>
      <c r="IC8" s="1001"/>
      <c r="IG8" s="999"/>
      <c r="IH8" s="1000"/>
      <c r="II8" s="1000"/>
      <c r="IJ8" s="1000"/>
      <c r="IK8" s="1000"/>
      <c r="IL8" s="1000"/>
      <c r="IM8" s="1000"/>
      <c r="IN8" s="1001"/>
      <c r="IP8" s="999"/>
      <c r="IQ8" s="1000"/>
      <c r="IR8" s="1000"/>
      <c r="IS8" s="1000"/>
      <c r="IT8" s="1000"/>
      <c r="IU8" s="1000"/>
      <c r="IV8" s="1000"/>
      <c r="IW8" s="1001"/>
      <c r="JA8" s="999"/>
      <c r="JB8" s="1000"/>
      <c r="JC8" s="1000"/>
      <c r="JD8" s="1000"/>
      <c r="JE8" s="1000"/>
      <c r="JF8" s="1000"/>
      <c r="JG8" s="1000"/>
      <c r="JH8" s="1001"/>
      <c r="JJ8" s="999"/>
      <c r="JK8" s="1000"/>
      <c r="JL8" s="1000"/>
      <c r="JM8" s="1000"/>
      <c r="JN8" s="1000"/>
      <c r="JO8" s="1000"/>
      <c r="JP8" s="1000"/>
      <c r="JQ8" s="1001"/>
      <c r="JU8" s="999"/>
      <c r="JV8" s="1000"/>
      <c r="JW8" s="1000"/>
      <c r="JX8" s="1000"/>
      <c r="JY8" s="1000"/>
      <c r="JZ8" s="1000"/>
      <c r="KA8" s="1000"/>
      <c r="KB8" s="1001"/>
      <c r="KD8" s="999"/>
      <c r="KE8" s="1000"/>
      <c r="KF8" s="1000"/>
      <c r="KG8" s="1000"/>
      <c r="KH8" s="1000"/>
      <c r="KI8" s="1000"/>
      <c r="KJ8" s="1000"/>
      <c r="KK8" s="1001"/>
      <c r="KO8" s="999"/>
      <c r="KP8" s="1000"/>
      <c r="KQ8" s="1000"/>
      <c r="KR8" s="1000"/>
      <c r="KS8" s="1000"/>
      <c r="KT8" s="1000"/>
      <c r="KU8" s="1000"/>
      <c r="KV8" s="1001"/>
      <c r="KX8" s="999"/>
      <c r="KY8" s="1000"/>
      <c r="KZ8" s="1000"/>
      <c r="LA8" s="1000"/>
      <c r="LB8" s="1000"/>
      <c r="LC8" s="1000"/>
      <c r="LD8" s="1000"/>
      <c r="LE8" s="1001"/>
      <c r="LI8" s="999"/>
      <c r="LJ8" s="1000"/>
      <c r="LK8" s="1000"/>
      <c r="LL8" s="1000"/>
      <c r="LM8" s="1000"/>
      <c r="LN8" s="1000"/>
      <c r="LO8" s="1000"/>
      <c r="LP8" s="1001"/>
      <c r="LR8" s="999"/>
      <c r="LS8" s="1000"/>
      <c r="LT8" s="1000"/>
      <c r="LU8" s="1000"/>
      <c r="LV8" s="1000"/>
      <c r="LW8" s="1000"/>
      <c r="LX8" s="1000"/>
      <c r="LY8" s="1001"/>
      <c r="MC8" s="999"/>
      <c r="MD8" s="1000"/>
      <c r="ME8" s="1000"/>
      <c r="MF8" s="1000"/>
      <c r="MG8" s="1000"/>
      <c r="MH8" s="1000"/>
      <c r="MI8" s="1000"/>
      <c r="MJ8" s="1001"/>
      <c r="ML8" s="999"/>
      <c r="MM8" s="1000"/>
      <c r="MN8" s="1000"/>
      <c r="MO8" s="1000"/>
      <c r="MP8" s="1000"/>
      <c r="MQ8" s="1000"/>
      <c r="MR8" s="1000"/>
      <c r="MS8" s="1001"/>
      <c r="MW8" s="999"/>
      <c r="MX8" s="1000"/>
      <c r="MY8" s="1000"/>
      <c r="MZ8" s="1000"/>
      <c r="NA8" s="1000"/>
      <c r="NB8" s="1000"/>
      <c r="NC8" s="1000"/>
      <c r="ND8" s="1001"/>
      <c r="NF8" s="999"/>
      <c r="NG8" s="1000"/>
      <c r="NH8" s="1000"/>
      <c r="NI8" s="1000"/>
      <c r="NJ8" s="1000"/>
      <c r="NK8" s="1000"/>
      <c r="NL8" s="1000"/>
      <c r="NM8" s="1001"/>
      <c r="NQ8" s="999"/>
      <c r="NR8" s="1000"/>
      <c r="NS8" s="1000"/>
      <c r="NT8" s="1000"/>
      <c r="NU8" s="1000"/>
      <c r="NV8" s="1000"/>
      <c r="NW8" s="1000"/>
      <c r="NX8" s="1001"/>
      <c r="NZ8" s="999"/>
      <c r="OA8" s="1000"/>
      <c r="OB8" s="1000"/>
      <c r="OC8" s="1000"/>
      <c r="OD8" s="1000"/>
      <c r="OE8" s="1000"/>
      <c r="OF8" s="1000"/>
      <c r="OG8" s="1001"/>
    </row>
    <row r="9" spans="1:397">
      <c r="A9" s="1002">
        <v>1</v>
      </c>
      <c r="B9" s="1003" t="s">
        <v>893</v>
      </c>
      <c r="C9" s="1004"/>
      <c r="D9" s="1005" t="s">
        <v>894</v>
      </c>
      <c r="E9" s="1006">
        <v>1</v>
      </c>
      <c r="F9" s="1007"/>
      <c r="G9" s="1007">
        <f>SUM(G10:G11)</f>
        <v>0</v>
      </c>
      <c r="H9" s="1008"/>
      <c r="J9" s="1002">
        <v>1</v>
      </c>
      <c r="K9" s="1003" t="s">
        <v>893</v>
      </c>
      <c r="L9" s="1004"/>
      <c r="M9" s="1005" t="s">
        <v>894</v>
      </c>
      <c r="N9" s="1006">
        <v>1</v>
      </c>
      <c r="O9" s="1007"/>
      <c r="P9" s="1007">
        <f>SUM(P10:P11)</f>
        <v>0</v>
      </c>
      <c r="Q9" s="1008"/>
      <c r="U9" s="1002">
        <v>1</v>
      </c>
      <c r="V9" s="1003" t="s">
        <v>893</v>
      </c>
      <c r="W9" s="1004"/>
      <c r="X9" s="1005" t="s">
        <v>894</v>
      </c>
      <c r="Y9" s="1006">
        <v>1</v>
      </c>
      <c r="Z9" s="1007"/>
      <c r="AA9" s="1007">
        <f>SUM(AA10:AA11)</f>
        <v>0</v>
      </c>
      <c r="AB9" s="1008"/>
      <c r="AD9" s="1002">
        <v>1</v>
      </c>
      <c r="AE9" s="1003" t="s">
        <v>893</v>
      </c>
      <c r="AF9" s="1004"/>
      <c r="AG9" s="1005" t="s">
        <v>894</v>
      </c>
      <c r="AH9" s="1006">
        <v>1</v>
      </c>
      <c r="AI9" s="1007"/>
      <c r="AJ9" s="1007">
        <f>SUM(AJ10:AJ11)</f>
        <v>0</v>
      </c>
      <c r="AK9" s="1008"/>
      <c r="AO9" s="1002">
        <v>1</v>
      </c>
      <c r="AP9" s="1003" t="s">
        <v>893</v>
      </c>
      <c r="AQ9" s="1004"/>
      <c r="AR9" s="1005" t="s">
        <v>894</v>
      </c>
      <c r="AS9" s="1006">
        <v>1</v>
      </c>
      <c r="AT9" s="1007"/>
      <c r="AU9" s="1007">
        <f>SUM(AU10:AU11)</f>
        <v>0</v>
      </c>
      <c r="AV9" s="1008"/>
      <c r="AX9" s="1002">
        <v>1</v>
      </c>
      <c r="AY9" s="1003" t="s">
        <v>893</v>
      </c>
      <c r="AZ9" s="1004"/>
      <c r="BA9" s="1005" t="s">
        <v>894</v>
      </c>
      <c r="BB9" s="1006">
        <v>1</v>
      </c>
      <c r="BC9" s="1007"/>
      <c r="BD9" s="1007">
        <f>SUM(BD10:BD11)</f>
        <v>0</v>
      </c>
      <c r="BE9" s="1008"/>
      <c r="BI9" s="1002">
        <v>1</v>
      </c>
      <c r="BJ9" s="1003" t="s">
        <v>893</v>
      </c>
      <c r="BK9" s="1004"/>
      <c r="BL9" s="1005" t="s">
        <v>894</v>
      </c>
      <c r="BM9" s="1006">
        <v>1</v>
      </c>
      <c r="BN9" s="1007"/>
      <c r="BO9" s="1007">
        <f>SUM(BO10:BO11)</f>
        <v>0</v>
      </c>
      <c r="BP9" s="1008"/>
      <c r="BR9" s="1002">
        <v>1</v>
      </c>
      <c r="BS9" s="1003" t="s">
        <v>893</v>
      </c>
      <c r="BT9" s="1004"/>
      <c r="BU9" s="1005" t="s">
        <v>894</v>
      </c>
      <c r="BV9" s="1006">
        <v>1</v>
      </c>
      <c r="BW9" s="1007"/>
      <c r="BX9" s="1007">
        <f>SUM(BX10:BX11)</f>
        <v>0</v>
      </c>
      <c r="BY9" s="1008"/>
      <c r="CC9" s="1002">
        <v>1</v>
      </c>
      <c r="CD9" s="1003" t="s">
        <v>893</v>
      </c>
      <c r="CE9" s="1004"/>
      <c r="CF9" s="1005" t="s">
        <v>894</v>
      </c>
      <c r="CG9" s="1006">
        <v>1</v>
      </c>
      <c r="CH9" s="1007"/>
      <c r="CI9" s="1007">
        <f>SUM(CI10:CI11)</f>
        <v>0</v>
      </c>
      <c r="CJ9" s="1008"/>
      <c r="CL9" s="1002">
        <v>1</v>
      </c>
      <c r="CM9" s="1003" t="s">
        <v>893</v>
      </c>
      <c r="CN9" s="1004"/>
      <c r="CO9" s="1005" t="s">
        <v>894</v>
      </c>
      <c r="CP9" s="1006">
        <v>1</v>
      </c>
      <c r="CQ9" s="1007"/>
      <c r="CR9" s="1007">
        <f>SUM(CR10:CR11)</f>
        <v>0</v>
      </c>
      <c r="CS9" s="1008"/>
      <c r="CW9" s="1002">
        <v>1</v>
      </c>
      <c r="CX9" s="1003" t="s">
        <v>893</v>
      </c>
      <c r="CY9" s="1004"/>
      <c r="CZ9" s="1005" t="s">
        <v>894</v>
      </c>
      <c r="DA9" s="1006">
        <v>1</v>
      </c>
      <c r="DB9" s="1007"/>
      <c r="DC9" s="1007">
        <f>SUM(DC10:DC11)</f>
        <v>0</v>
      </c>
      <c r="DD9" s="1008"/>
      <c r="DF9" s="1002">
        <v>1</v>
      </c>
      <c r="DG9" s="1003" t="s">
        <v>893</v>
      </c>
      <c r="DH9" s="1004"/>
      <c r="DI9" s="1005" t="s">
        <v>894</v>
      </c>
      <c r="DJ9" s="1006">
        <v>1</v>
      </c>
      <c r="DK9" s="1007"/>
      <c r="DL9" s="1007">
        <f>SUM(DL10:DL11)</f>
        <v>0</v>
      </c>
      <c r="DM9" s="1008"/>
      <c r="DQ9" s="1002">
        <v>1</v>
      </c>
      <c r="DR9" s="1003" t="s">
        <v>893</v>
      </c>
      <c r="DS9" s="1004"/>
      <c r="DT9" s="1005" t="s">
        <v>894</v>
      </c>
      <c r="DU9" s="1006">
        <v>1</v>
      </c>
      <c r="DV9" s="1007"/>
      <c r="DW9" s="1007">
        <f>SUM(DW10:DW11)</f>
        <v>0</v>
      </c>
      <c r="DX9" s="1008"/>
      <c r="DZ9" s="1002">
        <v>1</v>
      </c>
      <c r="EA9" s="1003" t="s">
        <v>893</v>
      </c>
      <c r="EB9" s="1004"/>
      <c r="EC9" s="1005" t="s">
        <v>894</v>
      </c>
      <c r="ED9" s="1006">
        <v>1</v>
      </c>
      <c r="EE9" s="1007"/>
      <c r="EF9" s="1007">
        <f>SUM(EF10:EF11)</f>
        <v>0</v>
      </c>
      <c r="EG9" s="1008"/>
      <c r="EK9" s="1002">
        <v>1</v>
      </c>
      <c r="EL9" s="1003" t="s">
        <v>893</v>
      </c>
      <c r="EM9" s="1004"/>
      <c r="EN9" s="1005" t="s">
        <v>894</v>
      </c>
      <c r="EO9" s="1006">
        <v>1</v>
      </c>
      <c r="EP9" s="1007"/>
      <c r="EQ9" s="1007">
        <f>SUM(EQ10:EQ11)</f>
        <v>0</v>
      </c>
      <c r="ER9" s="1008"/>
      <c r="ET9" s="1002">
        <v>1</v>
      </c>
      <c r="EU9" s="1003" t="s">
        <v>893</v>
      </c>
      <c r="EV9" s="1004"/>
      <c r="EW9" s="1005" t="s">
        <v>894</v>
      </c>
      <c r="EX9" s="1006">
        <v>1</v>
      </c>
      <c r="EY9" s="1007"/>
      <c r="EZ9" s="1007">
        <f>SUM(EZ10:EZ11)</f>
        <v>0</v>
      </c>
      <c r="FA9" s="1008"/>
      <c r="FE9" s="1002">
        <v>1</v>
      </c>
      <c r="FF9" s="1003" t="s">
        <v>893</v>
      </c>
      <c r="FG9" s="1004"/>
      <c r="FH9" s="1005" t="s">
        <v>894</v>
      </c>
      <c r="FI9" s="1006">
        <v>1</v>
      </c>
      <c r="FJ9" s="1007"/>
      <c r="FK9" s="1007">
        <f>SUM(FK10:FK11)</f>
        <v>0</v>
      </c>
      <c r="FL9" s="1008"/>
      <c r="FN9" s="1002">
        <v>1</v>
      </c>
      <c r="FO9" s="1003" t="s">
        <v>893</v>
      </c>
      <c r="FP9" s="1004"/>
      <c r="FQ9" s="1005" t="s">
        <v>894</v>
      </c>
      <c r="FR9" s="1006">
        <v>1</v>
      </c>
      <c r="FS9" s="1007"/>
      <c r="FT9" s="1007">
        <f>SUM(FT10:FT11)</f>
        <v>0</v>
      </c>
      <c r="FU9" s="1008"/>
      <c r="FY9" s="1002">
        <v>1</v>
      </c>
      <c r="FZ9" s="1003" t="s">
        <v>893</v>
      </c>
      <c r="GA9" s="1004"/>
      <c r="GB9" s="1005" t="s">
        <v>894</v>
      </c>
      <c r="GC9" s="1006">
        <v>1</v>
      </c>
      <c r="GD9" s="1007"/>
      <c r="GE9" s="1007">
        <f>SUM(GE10:GE11)</f>
        <v>0</v>
      </c>
      <c r="GF9" s="1008"/>
      <c r="GH9" s="1002">
        <v>1</v>
      </c>
      <c r="GI9" s="1003" t="s">
        <v>893</v>
      </c>
      <c r="GJ9" s="1004"/>
      <c r="GK9" s="1005" t="s">
        <v>894</v>
      </c>
      <c r="GL9" s="1006">
        <v>1</v>
      </c>
      <c r="GM9" s="1007"/>
      <c r="GN9" s="1007">
        <f>SUM(GN10:GN11)</f>
        <v>0</v>
      </c>
      <c r="GO9" s="1008"/>
      <c r="GS9" s="1002">
        <v>1</v>
      </c>
      <c r="GT9" s="1003" t="s">
        <v>893</v>
      </c>
      <c r="GU9" s="1004"/>
      <c r="GV9" s="1005" t="s">
        <v>894</v>
      </c>
      <c r="GW9" s="1006">
        <v>1</v>
      </c>
      <c r="GX9" s="1007"/>
      <c r="GY9" s="1007">
        <f>SUM(GY10:GY11)</f>
        <v>0</v>
      </c>
      <c r="GZ9" s="1008"/>
      <c r="HB9" s="1002">
        <v>1</v>
      </c>
      <c r="HC9" s="1003" t="s">
        <v>893</v>
      </c>
      <c r="HD9" s="1004"/>
      <c r="HE9" s="1005" t="s">
        <v>894</v>
      </c>
      <c r="HF9" s="1006">
        <v>1</v>
      </c>
      <c r="HG9" s="1007"/>
      <c r="HH9" s="1007">
        <f>SUM(HH10:HH11)</f>
        <v>0</v>
      </c>
      <c r="HI9" s="1008"/>
      <c r="HM9" s="1002">
        <v>1</v>
      </c>
      <c r="HN9" s="1003" t="s">
        <v>893</v>
      </c>
      <c r="HO9" s="1004"/>
      <c r="HP9" s="1005" t="s">
        <v>894</v>
      </c>
      <c r="HQ9" s="1006">
        <v>1</v>
      </c>
      <c r="HR9" s="1007"/>
      <c r="HS9" s="1007">
        <f>SUM(HS10:HS11)</f>
        <v>0</v>
      </c>
      <c r="HT9" s="1008"/>
      <c r="HV9" s="1002">
        <v>1</v>
      </c>
      <c r="HW9" s="1003" t="s">
        <v>893</v>
      </c>
      <c r="HX9" s="1004"/>
      <c r="HY9" s="1005" t="s">
        <v>894</v>
      </c>
      <c r="HZ9" s="1006">
        <v>1</v>
      </c>
      <c r="IA9" s="1007"/>
      <c r="IB9" s="1007">
        <f>SUM(IB10:IB11)</f>
        <v>0</v>
      </c>
      <c r="IC9" s="1008"/>
      <c r="IG9" s="1002">
        <v>1</v>
      </c>
      <c r="IH9" s="1003" t="s">
        <v>893</v>
      </c>
      <c r="II9" s="1004"/>
      <c r="IJ9" s="1005" t="s">
        <v>894</v>
      </c>
      <c r="IK9" s="1006">
        <v>1</v>
      </c>
      <c r="IL9" s="1007"/>
      <c r="IM9" s="1007">
        <f>SUM(IM10:IM11)</f>
        <v>0</v>
      </c>
      <c r="IN9" s="1008"/>
      <c r="IP9" s="1002">
        <v>1</v>
      </c>
      <c r="IQ9" s="1003" t="s">
        <v>893</v>
      </c>
      <c r="IR9" s="1004"/>
      <c r="IS9" s="1005" t="s">
        <v>894</v>
      </c>
      <c r="IT9" s="1006">
        <v>1</v>
      </c>
      <c r="IU9" s="1007"/>
      <c r="IV9" s="1007">
        <f>SUM(IV10:IV11)</f>
        <v>0</v>
      </c>
      <c r="IW9" s="1008"/>
      <c r="JA9" s="1002">
        <v>1</v>
      </c>
      <c r="JB9" s="1003" t="s">
        <v>893</v>
      </c>
      <c r="JC9" s="1004"/>
      <c r="JD9" s="1005" t="s">
        <v>894</v>
      </c>
      <c r="JE9" s="1006">
        <v>1</v>
      </c>
      <c r="JF9" s="1007"/>
      <c r="JG9" s="1007">
        <f>SUM(JG10:JG11)</f>
        <v>0</v>
      </c>
      <c r="JH9" s="1008"/>
      <c r="JJ9" s="1002">
        <v>1</v>
      </c>
      <c r="JK9" s="1003" t="s">
        <v>893</v>
      </c>
      <c r="JL9" s="1004"/>
      <c r="JM9" s="1005" t="s">
        <v>894</v>
      </c>
      <c r="JN9" s="1006">
        <v>1</v>
      </c>
      <c r="JO9" s="1007"/>
      <c r="JP9" s="1007">
        <f>SUM(JP10:JP11)</f>
        <v>0</v>
      </c>
      <c r="JQ9" s="1008"/>
      <c r="JU9" s="1002">
        <v>1</v>
      </c>
      <c r="JV9" s="1003" t="s">
        <v>893</v>
      </c>
      <c r="JW9" s="1004"/>
      <c r="JX9" s="1005" t="s">
        <v>894</v>
      </c>
      <c r="JY9" s="1006">
        <v>1</v>
      </c>
      <c r="JZ9" s="1007"/>
      <c r="KA9" s="1007">
        <f>SUM(KA10:KA11)</f>
        <v>0</v>
      </c>
      <c r="KB9" s="1008"/>
      <c r="KD9" s="1002">
        <v>1</v>
      </c>
      <c r="KE9" s="1003" t="s">
        <v>893</v>
      </c>
      <c r="KF9" s="1004"/>
      <c r="KG9" s="1005" t="s">
        <v>894</v>
      </c>
      <c r="KH9" s="1006">
        <v>1</v>
      </c>
      <c r="KI9" s="1007"/>
      <c r="KJ9" s="1007">
        <f>SUM(KJ10:KJ11)</f>
        <v>0</v>
      </c>
      <c r="KK9" s="1008"/>
      <c r="KO9" s="1002">
        <v>1</v>
      </c>
      <c r="KP9" s="1003" t="s">
        <v>893</v>
      </c>
      <c r="KQ9" s="1004"/>
      <c r="KR9" s="1005" t="s">
        <v>894</v>
      </c>
      <c r="KS9" s="1006">
        <v>1</v>
      </c>
      <c r="KT9" s="1007"/>
      <c r="KU9" s="1007">
        <f>SUM(KU10:KU11)</f>
        <v>0</v>
      </c>
      <c r="KV9" s="1008"/>
      <c r="KX9" s="1002">
        <v>1</v>
      </c>
      <c r="KY9" s="1003" t="s">
        <v>893</v>
      </c>
      <c r="KZ9" s="1004"/>
      <c r="LA9" s="1005" t="s">
        <v>894</v>
      </c>
      <c r="LB9" s="1006">
        <v>1</v>
      </c>
      <c r="LC9" s="1007"/>
      <c r="LD9" s="1007">
        <f>SUM(LD10:LD11)</f>
        <v>0</v>
      </c>
      <c r="LE9" s="1008"/>
      <c r="LI9" s="1002">
        <v>1</v>
      </c>
      <c r="LJ9" s="1003" t="s">
        <v>893</v>
      </c>
      <c r="LK9" s="1004"/>
      <c r="LL9" s="1005" t="s">
        <v>894</v>
      </c>
      <c r="LM9" s="1006">
        <v>1</v>
      </c>
      <c r="LN9" s="1007"/>
      <c r="LO9" s="1007">
        <f>SUM(LO10:LO11)</f>
        <v>0</v>
      </c>
      <c r="LP9" s="1008"/>
      <c r="LR9" s="1002">
        <v>1</v>
      </c>
      <c r="LS9" s="1003" t="s">
        <v>893</v>
      </c>
      <c r="LT9" s="1004"/>
      <c r="LU9" s="1005" t="s">
        <v>894</v>
      </c>
      <c r="LV9" s="1006">
        <v>1</v>
      </c>
      <c r="LW9" s="1007"/>
      <c r="LX9" s="1007">
        <f>SUM(LX10:LX11)</f>
        <v>0</v>
      </c>
      <c r="LY9" s="1008"/>
      <c r="MC9" s="1002">
        <v>1</v>
      </c>
      <c r="MD9" s="1003" t="s">
        <v>893</v>
      </c>
      <c r="ME9" s="1004"/>
      <c r="MF9" s="1005" t="s">
        <v>894</v>
      </c>
      <c r="MG9" s="1006">
        <v>1</v>
      </c>
      <c r="MH9" s="1007"/>
      <c r="MI9" s="1007">
        <f>SUM(MI10:MI11)</f>
        <v>0</v>
      </c>
      <c r="MJ9" s="1008"/>
      <c r="ML9" s="1002">
        <v>1</v>
      </c>
      <c r="MM9" s="1003" t="s">
        <v>893</v>
      </c>
      <c r="MN9" s="1004"/>
      <c r="MO9" s="1005" t="s">
        <v>894</v>
      </c>
      <c r="MP9" s="1006">
        <v>1</v>
      </c>
      <c r="MQ9" s="1007"/>
      <c r="MR9" s="1007">
        <f>SUM(MR10:MR11)</f>
        <v>0</v>
      </c>
      <c r="MS9" s="1008"/>
      <c r="MW9" s="1002">
        <v>1</v>
      </c>
      <c r="MX9" s="1003" t="s">
        <v>893</v>
      </c>
      <c r="MY9" s="1004"/>
      <c r="MZ9" s="1005" t="s">
        <v>894</v>
      </c>
      <c r="NA9" s="1006">
        <v>1</v>
      </c>
      <c r="NB9" s="1007"/>
      <c r="NC9" s="1007">
        <f>SUM(NC10:NC11)</f>
        <v>0</v>
      </c>
      <c r="ND9" s="1008"/>
      <c r="NF9" s="1002">
        <v>1</v>
      </c>
      <c r="NG9" s="1003" t="s">
        <v>893</v>
      </c>
      <c r="NH9" s="1004"/>
      <c r="NI9" s="1005" t="s">
        <v>894</v>
      </c>
      <c r="NJ9" s="1006">
        <v>1</v>
      </c>
      <c r="NK9" s="1007"/>
      <c r="NL9" s="1007">
        <f>SUM(NL10:NL11)</f>
        <v>0</v>
      </c>
      <c r="NM9" s="1008"/>
      <c r="NQ9" s="1002">
        <v>1</v>
      </c>
      <c r="NR9" s="1003" t="s">
        <v>893</v>
      </c>
      <c r="NS9" s="1004"/>
      <c r="NT9" s="1005" t="s">
        <v>894</v>
      </c>
      <c r="NU9" s="1006">
        <v>1</v>
      </c>
      <c r="NV9" s="1007"/>
      <c r="NW9" s="1007">
        <f>SUM(NW10:NW11)</f>
        <v>0</v>
      </c>
      <c r="NX9" s="1008"/>
      <c r="NZ9" s="1002">
        <v>1</v>
      </c>
      <c r="OA9" s="1003" t="s">
        <v>893</v>
      </c>
      <c r="OB9" s="1004"/>
      <c r="OC9" s="1005" t="s">
        <v>894</v>
      </c>
      <c r="OD9" s="1006">
        <v>1</v>
      </c>
      <c r="OE9" s="1007"/>
      <c r="OF9" s="1007">
        <f>SUM(OF10:OF11)</f>
        <v>0</v>
      </c>
      <c r="OG9" s="1008"/>
    </row>
    <row r="10" spans="1:397">
      <c r="A10" s="1009"/>
      <c r="B10" s="1010" t="s">
        <v>895</v>
      </c>
      <c r="C10" s="1011" t="s">
        <v>896</v>
      </c>
      <c r="D10" s="1012" t="s">
        <v>897</v>
      </c>
      <c r="E10" s="1013"/>
      <c r="F10" s="1014">
        <f>IFERROR(G10/E10,0)</f>
        <v>0</v>
      </c>
      <c r="G10" s="1015"/>
      <c r="H10" s="1016"/>
      <c r="J10" s="1009"/>
      <c r="K10" s="1010" t="s">
        <v>895</v>
      </c>
      <c r="L10" s="1011" t="s">
        <v>896</v>
      </c>
      <c r="M10" s="1012" t="s">
        <v>897</v>
      </c>
      <c r="N10" s="1013"/>
      <c r="O10" s="1014">
        <f>IFERROR(P10/N10,0)</f>
        <v>0</v>
      </c>
      <c r="P10" s="1015"/>
      <c r="Q10" s="1016"/>
      <c r="U10" s="1009"/>
      <c r="V10" s="1010" t="s">
        <v>895</v>
      </c>
      <c r="W10" s="1011" t="s">
        <v>896</v>
      </c>
      <c r="X10" s="1012" t="s">
        <v>897</v>
      </c>
      <c r="Y10" s="1013"/>
      <c r="Z10" s="1014">
        <f>IFERROR(AA10/Y10,0)</f>
        <v>0</v>
      </c>
      <c r="AA10" s="1015"/>
      <c r="AB10" s="1016"/>
      <c r="AD10" s="1009"/>
      <c r="AE10" s="1010" t="s">
        <v>895</v>
      </c>
      <c r="AF10" s="1011" t="s">
        <v>896</v>
      </c>
      <c r="AG10" s="1012" t="s">
        <v>897</v>
      </c>
      <c r="AH10" s="1013"/>
      <c r="AI10" s="1014">
        <f>IFERROR(AJ10/AH10,0)</f>
        <v>0</v>
      </c>
      <c r="AJ10" s="1015"/>
      <c r="AK10" s="1016"/>
      <c r="AO10" s="1009"/>
      <c r="AP10" s="1010" t="s">
        <v>895</v>
      </c>
      <c r="AQ10" s="1011" t="s">
        <v>896</v>
      </c>
      <c r="AR10" s="1012" t="s">
        <v>897</v>
      </c>
      <c r="AS10" s="1013"/>
      <c r="AT10" s="1014">
        <f>IFERROR(AU10/AS10,0)</f>
        <v>0</v>
      </c>
      <c r="AU10" s="1015"/>
      <c r="AV10" s="1016"/>
      <c r="AX10" s="1009"/>
      <c r="AY10" s="1010" t="s">
        <v>895</v>
      </c>
      <c r="AZ10" s="1011" t="s">
        <v>896</v>
      </c>
      <c r="BA10" s="1012" t="s">
        <v>897</v>
      </c>
      <c r="BB10" s="1013"/>
      <c r="BC10" s="1014">
        <f>IFERROR(BD10/BB10,0)</f>
        <v>0</v>
      </c>
      <c r="BD10" s="1015"/>
      <c r="BE10" s="1016"/>
      <c r="BI10" s="1009"/>
      <c r="BJ10" s="1010" t="s">
        <v>895</v>
      </c>
      <c r="BK10" s="1011" t="s">
        <v>896</v>
      </c>
      <c r="BL10" s="1012" t="s">
        <v>897</v>
      </c>
      <c r="BM10" s="1013"/>
      <c r="BN10" s="1014">
        <f>IFERROR(BO10/BM10,0)</f>
        <v>0</v>
      </c>
      <c r="BO10" s="1015"/>
      <c r="BP10" s="1016"/>
      <c r="BR10" s="1009"/>
      <c r="BS10" s="1010" t="s">
        <v>895</v>
      </c>
      <c r="BT10" s="1011" t="s">
        <v>896</v>
      </c>
      <c r="BU10" s="1012" t="s">
        <v>897</v>
      </c>
      <c r="BV10" s="1013"/>
      <c r="BW10" s="1014">
        <f>IFERROR(BX10/BV10,0)</f>
        <v>0</v>
      </c>
      <c r="BX10" s="1015"/>
      <c r="BY10" s="1016"/>
      <c r="CC10" s="1009"/>
      <c r="CD10" s="1010" t="s">
        <v>895</v>
      </c>
      <c r="CE10" s="1011" t="s">
        <v>896</v>
      </c>
      <c r="CF10" s="1012" t="s">
        <v>897</v>
      </c>
      <c r="CG10" s="1013"/>
      <c r="CH10" s="1014">
        <f>IFERROR(CI10/CG10,0)</f>
        <v>0</v>
      </c>
      <c r="CI10" s="1015"/>
      <c r="CJ10" s="1016"/>
      <c r="CL10" s="1009"/>
      <c r="CM10" s="1010" t="s">
        <v>895</v>
      </c>
      <c r="CN10" s="1011" t="s">
        <v>896</v>
      </c>
      <c r="CO10" s="1012" t="s">
        <v>897</v>
      </c>
      <c r="CP10" s="1013"/>
      <c r="CQ10" s="1014">
        <f>IFERROR(CR10/CP10,0)</f>
        <v>0</v>
      </c>
      <c r="CR10" s="1015"/>
      <c r="CS10" s="1016"/>
      <c r="CW10" s="1009"/>
      <c r="CX10" s="1010" t="s">
        <v>895</v>
      </c>
      <c r="CY10" s="1011" t="s">
        <v>896</v>
      </c>
      <c r="CZ10" s="1012" t="s">
        <v>897</v>
      </c>
      <c r="DA10" s="1013"/>
      <c r="DB10" s="1014">
        <f>IFERROR(DC10/DA10,0)</f>
        <v>0</v>
      </c>
      <c r="DC10" s="1015"/>
      <c r="DD10" s="1016"/>
      <c r="DF10" s="1009"/>
      <c r="DG10" s="1010" t="s">
        <v>895</v>
      </c>
      <c r="DH10" s="1011" t="s">
        <v>896</v>
      </c>
      <c r="DI10" s="1012" t="s">
        <v>897</v>
      </c>
      <c r="DJ10" s="1013"/>
      <c r="DK10" s="1014">
        <f>IFERROR(DL10/DJ10,0)</f>
        <v>0</v>
      </c>
      <c r="DL10" s="1015"/>
      <c r="DM10" s="1016"/>
      <c r="DQ10" s="1009"/>
      <c r="DR10" s="1010" t="s">
        <v>895</v>
      </c>
      <c r="DS10" s="1011" t="s">
        <v>896</v>
      </c>
      <c r="DT10" s="1012" t="s">
        <v>897</v>
      </c>
      <c r="DU10" s="1013"/>
      <c r="DV10" s="1014">
        <f>IFERROR(DW10/DU10,0)</f>
        <v>0</v>
      </c>
      <c r="DW10" s="1015"/>
      <c r="DX10" s="1016"/>
      <c r="DZ10" s="1009"/>
      <c r="EA10" s="1010" t="s">
        <v>895</v>
      </c>
      <c r="EB10" s="1011" t="s">
        <v>896</v>
      </c>
      <c r="EC10" s="1012" t="s">
        <v>897</v>
      </c>
      <c r="ED10" s="1013"/>
      <c r="EE10" s="1014">
        <f>IFERROR(EF10/ED10,0)</f>
        <v>0</v>
      </c>
      <c r="EF10" s="1015"/>
      <c r="EG10" s="1016"/>
      <c r="EK10" s="1009"/>
      <c r="EL10" s="1010" t="s">
        <v>895</v>
      </c>
      <c r="EM10" s="1011" t="s">
        <v>896</v>
      </c>
      <c r="EN10" s="1012" t="s">
        <v>897</v>
      </c>
      <c r="EO10" s="1013"/>
      <c r="EP10" s="1014">
        <f>IFERROR(EQ10/EO10,0)</f>
        <v>0</v>
      </c>
      <c r="EQ10" s="1015"/>
      <c r="ER10" s="1016"/>
      <c r="ET10" s="1009"/>
      <c r="EU10" s="1010" t="s">
        <v>895</v>
      </c>
      <c r="EV10" s="1011" t="s">
        <v>896</v>
      </c>
      <c r="EW10" s="1012" t="s">
        <v>897</v>
      </c>
      <c r="EX10" s="1013"/>
      <c r="EY10" s="1014">
        <f>IFERROR(EZ10/EX10,0)</f>
        <v>0</v>
      </c>
      <c r="EZ10" s="1015"/>
      <c r="FA10" s="1016"/>
      <c r="FE10" s="1009"/>
      <c r="FF10" s="1010" t="s">
        <v>895</v>
      </c>
      <c r="FG10" s="1011" t="s">
        <v>896</v>
      </c>
      <c r="FH10" s="1012" t="s">
        <v>897</v>
      </c>
      <c r="FI10" s="1013"/>
      <c r="FJ10" s="1014">
        <f>IFERROR(FK10/FI10,0)</f>
        <v>0</v>
      </c>
      <c r="FK10" s="1015"/>
      <c r="FL10" s="1016"/>
      <c r="FN10" s="1009"/>
      <c r="FO10" s="1010" t="s">
        <v>895</v>
      </c>
      <c r="FP10" s="1011" t="s">
        <v>896</v>
      </c>
      <c r="FQ10" s="1012" t="s">
        <v>897</v>
      </c>
      <c r="FR10" s="1013"/>
      <c r="FS10" s="1014">
        <f>IFERROR(FT10/FR10,0)</f>
        <v>0</v>
      </c>
      <c r="FT10" s="1015"/>
      <c r="FU10" s="1016"/>
      <c r="FY10" s="1009"/>
      <c r="FZ10" s="1010" t="s">
        <v>895</v>
      </c>
      <c r="GA10" s="1011" t="s">
        <v>896</v>
      </c>
      <c r="GB10" s="1012" t="s">
        <v>897</v>
      </c>
      <c r="GC10" s="1013"/>
      <c r="GD10" s="1014">
        <f>IFERROR(GE10/GC10,0)</f>
        <v>0</v>
      </c>
      <c r="GE10" s="1015"/>
      <c r="GF10" s="1016"/>
      <c r="GH10" s="1009"/>
      <c r="GI10" s="1010" t="s">
        <v>895</v>
      </c>
      <c r="GJ10" s="1011" t="s">
        <v>896</v>
      </c>
      <c r="GK10" s="1012" t="s">
        <v>897</v>
      </c>
      <c r="GL10" s="1013"/>
      <c r="GM10" s="1014">
        <f>IFERROR(GN10/GL10,0)</f>
        <v>0</v>
      </c>
      <c r="GN10" s="1015"/>
      <c r="GO10" s="1016"/>
      <c r="GS10" s="1009"/>
      <c r="GT10" s="1010" t="s">
        <v>895</v>
      </c>
      <c r="GU10" s="1011" t="s">
        <v>896</v>
      </c>
      <c r="GV10" s="1012" t="s">
        <v>897</v>
      </c>
      <c r="GW10" s="1013"/>
      <c r="GX10" s="1014">
        <f>IFERROR(GY10/GW10,0)</f>
        <v>0</v>
      </c>
      <c r="GY10" s="1015"/>
      <c r="GZ10" s="1016"/>
      <c r="HB10" s="1009"/>
      <c r="HC10" s="1010" t="s">
        <v>895</v>
      </c>
      <c r="HD10" s="1011" t="s">
        <v>896</v>
      </c>
      <c r="HE10" s="1012" t="s">
        <v>897</v>
      </c>
      <c r="HF10" s="1013"/>
      <c r="HG10" s="1014">
        <f>IFERROR(HH10/HF10,0)</f>
        <v>0</v>
      </c>
      <c r="HH10" s="1015"/>
      <c r="HI10" s="1016"/>
      <c r="HM10" s="1009"/>
      <c r="HN10" s="1010" t="s">
        <v>895</v>
      </c>
      <c r="HO10" s="1011" t="s">
        <v>896</v>
      </c>
      <c r="HP10" s="1012" t="s">
        <v>897</v>
      </c>
      <c r="HQ10" s="1013"/>
      <c r="HR10" s="1014">
        <f>IFERROR(HS10/HQ10,0)</f>
        <v>0</v>
      </c>
      <c r="HS10" s="1015"/>
      <c r="HT10" s="1016"/>
      <c r="HV10" s="1009"/>
      <c r="HW10" s="1010" t="s">
        <v>895</v>
      </c>
      <c r="HX10" s="1011" t="s">
        <v>896</v>
      </c>
      <c r="HY10" s="1012" t="s">
        <v>897</v>
      </c>
      <c r="HZ10" s="1013"/>
      <c r="IA10" s="1014">
        <f>IFERROR(IB10/HZ10,0)</f>
        <v>0</v>
      </c>
      <c r="IB10" s="1015"/>
      <c r="IC10" s="1016"/>
      <c r="IG10" s="1009"/>
      <c r="IH10" s="1010" t="s">
        <v>895</v>
      </c>
      <c r="II10" s="1011" t="s">
        <v>896</v>
      </c>
      <c r="IJ10" s="1012" t="s">
        <v>897</v>
      </c>
      <c r="IK10" s="1013"/>
      <c r="IL10" s="1014">
        <f>IFERROR(IM10/IK10,0)</f>
        <v>0</v>
      </c>
      <c r="IM10" s="1015"/>
      <c r="IN10" s="1016"/>
      <c r="IP10" s="1009"/>
      <c r="IQ10" s="1010" t="s">
        <v>895</v>
      </c>
      <c r="IR10" s="1011" t="s">
        <v>896</v>
      </c>
      <c r="IS10" s="1012" t="s">
        <v>897</v>
      </c>
      <c r="IT10" s="1013"/>
      <c r="IU10" s="1014">
        <f>IFERROR(IV10/IT10,0)</f>
        <v>0</v>
      </c>
      <c r="IV10" s="1015"/>
      <c r="IW10" s="1016"/>
      <c r="JA10" s="1009"/>
      <c r="JB10" s="1010" t="s">
        <v>895</v>
      </c>
      <c r="JC10" s="1011" t="s">
        <v>896</v>
      </c>
      <c r="JD10" s="1012" t="s">
        <v>897</v>
      </c>
      <c r="JE10" s="1013"/>
      <c r="JF10" s="1014">
        <f>IFERROR(JG10/JE10,0)</f>
        <v>0</v>
      </c>
      <c r="JG10" s="1015"/>
      <c r="JH10" s="1016"/>
      <c r="JJ10" s="1009"/>
      <c r="JK10" s="1010" t="s">
        <v>895</v>
      </c>
      <c r="JL10" s="1011" t="s">
        <v>896</v>
      </c>
      <c r="JM10" s="1012" t="s">
        <v>897</v>
      </c>
      <c r="JN10" s="1013"/>
      <c r="JO10" s="1014">
        <f>IFERROR(JP10/JN10,0)</f>
        <v>0</v>
      </c>
      <c r="JP10" s="1015"/>
      <c r="JQ10" s="1016"/>
      <c r="JU10" s="1009"/>
      <c r="JV10" s="1010" t="s">
        <v>895</v>
      </c>
      <c r="JW10" s="1011" t="s">
        <v>896</v>
      </c>
      <c r="JX10" s="1012" t="s">
        <v>897</v>
      </c>
      <c r="JY10" s="1013"/>
      <c r="JZ10" s="1014">
        <f>IFERROR(KA10/JY10,0)</f>
        <v>0</v>
      </c>
      <c r="KA10" s="1015"/>
      <c r="KB10" s="1016"/>
      <c r="KD10" s="1009"/>
      <c r="KE10" s="1010" t="s">
        <v>895</v>
      </c>
      <c r="KF10" s="1011" t="s">
        <v>896</v>
      </c>
      <c r="KG10" s="1012" t="s">
        <v>897</v>
      </c>
      <c r="KH10" s="1013"/>
      <c r="KI10" s="1014">
        <f>IFERROR(KJ10/KH10,0)</f>
        <v>0</v>
      </c>
      <c r="KJ10" s="1015"/>
      <c r="KK10" s="1016"/>
      <c r="KO10" s="1009"/>
      <c r="KP10" s="1010" t="s">
        <v>895</v>
      </c>
      <c r="KQ10" s="1011" t="s">
        <v>896</v>
      </c>
      <c r="KR10" s="1012" t="s">
        <v>897</v>
      </c>
      <c r="KS10" s="1013"/>
      <c r="KT10" s="1014">
        <f>IFERROR(KU10/KS10,0)</f>
        <v>0</v>
      </c>
      <c r="KU10" s="1015"/>
      <c r="KV10" s="1016"/>
      <c r="KX10" s="1009"/>
      <c r="KY10" s="1010" t="s">
        <v>895</v>
      </c>
      <c r="KZ10" s="1011" t="s">
        <v>896</v>
      </c>
      <c r="LA10" s="1012" t="s">
        <v>897</v>
      </c>
      <c r="LB10" s="1013"/>
      <c r="LC10" s="1014">
        <f>IFERROR(LD10/LB10,0)</f>
        <v>0</v>
      </c>
      <c r="LD10" s="1015"/>
      <c r="LE10" s="1016"/>
      <c r="LI10" s="1009"/>
      <c r="LJ10" s="1010" t="s">
        <v>895</v>
      </c>
      <c r="LK10" s="1011" t="s">
        <v>896</v>
      </c>
      <c r="LL10" s="1012" t="s">
        <v>897</v>
      </c>
      <c r="LM10" s="1013"/>
      <c r="LN10" s="1014">
        <f>IFERROR(LO10/LM10,0)</f>
        <v>0</v>
      </c>
      <c r="LO10" s="1015"/>
      <c r="LP10" s="1016"/>
      <c r="LR10" s="1009"/>
      <c r="LS10" s="1010" t="s">
        <v>895</v>
      </c>
      <c r="LT10" s="1011" t="s">
        <v>896</v>
      </c>
      <c r="LU10" s="1012" t="s">
        <v>897</v>
      </c>
      <c r="LV10" s="1013"/>
      <c r="LW10" s="1014">
        <f>IFERROR(LX10/LV10,0)</f>
        <v>0</v>
      </c>
      <c r="LX10" s="1015"/>
      <c r="LY10" s="1016"/>
      <c r="MC10" s="1009"/>
      <c r="MD10" s="1010" t="s">
        <v>895</v>
      </c>
      <c r="ME10" s="1011" t="s">
        <v>896</v>
      </c>
      <c r="MF10" s="1012" t="s">
        <v>897</v>
      </c>
      <c r="MG10" s="1013"/>
      <c r="MH10" s="1014">
        <f>IFERROR(MI10/MG10,0)</f>
        <v>0</v>
      </c>
      <c r="MI10" s="1015"/>
      <c r="MJ10" s="1016"/>
      <c r="ML10" s="1009"/>
      <c r="MM10" s="1010" t="s">
        <v>895</v>
      </c>
      <c r="MN10" s="1011" t="s">
        <v>896</v>
      </c>
      <c r="MO10" s="1012" t="s">
        <v>897</v>
      </c>
      <c r="MP10" s="1013"/>
      <c r="MQ10" s="1014">
        <f>IFERROR(MR10/MP10,0)</f>
        <v>0</v>
      </c>
      <c r="MR10" s="1015"/>
      <c r="MS10" s="1016"/>
      <c r="MW10" s="1009"/>
      <c r="MX10" s="1010" t="s">
        <v>895</v>
      </c>
      <c r="MY10" s="1011" t="s">
        <v>896</v>
      </c>
      <c r="MZ10" s="1012" t="s">
        <v>897</v>
      </c>
      <c r="NA10" s="1013"/>
      <c r="NB10" s="1014">
        <f>IFERROR(NC10/NA10,0)</f>
        <v>0</v>
      </c>
      <c r="NC10" s="1015"/>
      <c r="ND10" s="1016"/>
      <c r="NF10" s="1009"/>
      <c r="NG10" s="1010" t="s">
        <v>895</v>
      </c>
      <c r="NH10" s="1011" t="s">
        <v>896</v>
      </c>
      <c r="NI10" s="1012" t="s">
        <v>897</v>
      </c>
      <c r="NJ10" s="1013"/>
      <c r="NK10" s="1014">
        <f>IFERROR(NL10/NJ10,0)</f>
        <v>0</v>
      </c>
      <c r="NL10" s="1015"/>
      <c r="NM10" s="1016"/>
      <c r="NQ10" s="1009"/>
      <c r="NR10" s="1010" t="s">
        <v>895</v>
      </c>
      <c r="NS10" s="1011" t="s">
        <v>896</v>
      </c>
      <c r="NT10" s="1012" t="s">
        <v>897</v>
      </c>
      <c r="NU10" s="1013"/>
      <c r="NV10" s="1014">
        <f>IFERROR(NW10/NU10,0)</f>
        <v>0</v>
      </c>
      <c r="NW10" s="1015"/>
      <c r="NX10" s="1016"/>
      <c r="NZ10" s="1009"/>
      <c r="OA10" s="1010" t="s">
        <v>895</v>
      </c>
      <c r="OB10" s="1011" t="s">
        <v>896</v>
      </c>
      <c r="OC10" s="1012" t="s">
        <v>897</v>
      </c>
      <c r="OD10" s="1013"/>
      <c r="OE10" s="1014">
        <f>IFERROR(OF10/OD10,0)</f>
        <v>0</v>
      </c>
      <c r="OF10" s="1015"/>
      <c r="OG10" s="1016"/>
    </row>
    <row r="11" spans="1:397">
      <c r="A11" s="1017"/>
      <c r="B11" s="1018" t="s">
        <v>898</v>
      </c>
      <c r="C11" s="1019" t="s">
        <v>899</v>
      </c>
      <c r="D11" s="1020" t="s">
        <v>897</v>
      </c>
      <c r="E11" s="1021"/>
      <c r="F11" s="1022">
        <f t="shared" ref="F11" si="0">IFERROR(G11/E11,0)</f>
        <v>0</v>
      </c>
      <c r="G11" s="1023"/>
      <c r="H11" s="1024"/>
      <c r="J11" s="1017"/>
      <c r="K11" s="1018" t="s">
        <v>898</v>
      </c>
      <c r="L11" s="1019" t="s">
        <v>899</v>
      </c>
      <c r="M11" s="1020" t="s">
        <v>897</v>
      </c>
      <c r="N11" s="1021"/>
      <c r="O11" s="1022">
        <f t="shared" ref="O11" si="1">IFERROR(P11/N11,0)</f>
        <v>0</v>
      </c>
      <c r="P11" s="1023"/>
      <c r="Q11" s="1024"/>
      <c r="U11" s="1017"/>
      <c r="V11" s="1018" t="s">
        <v>898</v>
      </c>
      <c r="W11" s="1019" t="s">
        <v>899</v>
      </c>
      <c r="X11" s="1020" t="s">
        <v>897</v>
      </c>
      <c r="Y11" s="1021"/>
      <c r="Z11" s="1022">
        <f t="shared" ref="Z11" si="2">IFERROR(AA11/Y11,0)</f>
        <v>0</v>
      </c>
      <c r="AA11" s="1023"/>
      <c r="AB11" s="1024"/>
      <c r="AD11" s="1017"/>
      <c r="AE11" s="1018" t="s">
        <v>898</v>
      </c>
      <c r="AF11" s="1019" t="s">
        <v>899</v>
      </c>
      <c r="AG11" s="1020" t="s">
        <v>897</v>
      </c>
      <c r="AH11" s="1021"/>
      <c r="AI11" s="1022">
        <f t="shared" ref="AI11" si="3">IFERROR(AJ11/AH11,0)</f>
        <v>0</v>
      </c>
      <c r="AJ11" s="1023"/>
      <c r="AK11" s="1024"/>
      <c r="AO11" s="1017"/>
      <c r="AP11" s="1018" t="s">
        <v>898</v>
      </c>
      <c r="AQ11" s="1019" t="s">
        <v>899</v>
      </c>
      <c r="AR11" s="1020" t="s">
        <v>897</v>
      </c>
      <c r="AS11" s="1021"/>
      <c r="AT11" s="1022">
        <f t="shared" ref="AT11" si="4">IFERROR(AU11/AS11,0)</f>
        <v>0</v>
      </c>
      <c r="AU11" s="1023"/>
      <c r="AV11" s="1024"/>
      <c r="AX11" s="1017"/>
      <c r="AY11" s="1018" t="s">
        <v>898</v>
      </c>
      <c r="AZ11" s="1019" t="s">
        <v>899</v>
      </c>
      <c r="BA11" s="1020" t="s">
        <v>897</v>
      </c>
      <c r="BB11" s="1021"/>
      <c r="BC11" s="1022">
        <f t="shared" ref="BC11" si="5">IFERROR(BD11/BB11,0)</f>
        <v>0</v>
      </c>
      <c r="BD11" s="1023"/>
      <c r="BE11" s="1024"/>
      <c r="BI11" s="1017"/>
      <c r="BJ11" s="1018" t="s">
        <v>898</v>
      </c>
      <c r="BK11" s="1019" t="s">
        <v>899</v>
      </c>
      <c r="BL11" s="1020" t="s">
        <v>897</v>
      </c>
      <c r="BM11" s="1021"/>
      <c r="BN11" s="1022">
        <f t="shared" ref="BN11" si="6">IFERROR(BO11/BM11,0)</f>
        <v>0</v>
      </c>
      <c r="BO11" s="1023"/>
      <c r="BP11" s="1024"/>
      <c r="BR11" s="1017"/>
      <c r="BS11" s="1018" t="s">
        <v>898</v>
      </c>
      <c r="BT11" s="1019" t="s">
        <v>899</v>
      </c>
      <c r="BU11" s="1020" t="s">
        <v>897</v>
      </c>
      <c r="BV11" s="1021"/>
      <c r="BW11" s="1022">
        <f t="shared" ref="BW11" si="7">IFERROR(BX11/BV11,0)</f>
        <v>0</v>
      </c>
      <c r="BX11" s="1023"/>
      <c r="BY11" s="1024"/>
      <c r="CC11" s="1017"/>
      <c r="CD11" s="1018" t="s">
        <v>898</v>
      </c>
      <c r="CE11" s="1019" t="s">
        <v>899</v>
      </c>
      <c r="CF11" s="1020" t="s">
        <v>897</v>
      </c>
      <c r="CG11" s="1021"/>
      <c r="CH11" s="1022">
        <f t="shared" ref="CH11" si="8">IFERROR(CI11/CG11,0)</f>
        <v>0</v>
      </c>
      <c r="CI11" s="1023"/>
      <c r="CJ11" s="1024"/>
      <c r="CL11" s="1017"/>
      <c r="CM11" s="1018" t="s">
        <v>898</v>
      </c>
      <c r="CN11" s="1019" t="s">
        <v>899</v>
      </c>
      <c r="CO11" s="1020" t="s">
        <v>897</v>
      </c>
      <c r="CP11" s="1021"/>
      <c r="CQ11" s="1022">
        <f t="shared" ref="CQ11" si="9">IFERROR(CR11/CP11,0)</f>
        <v>0</v>
      </c>
      <c r="CR11" s="1023"/>
      <c r="CS11" s="1024"/>
      <c r="CW11" s="1017"/>
      <c r="CX11" s="1018" t="s">
        <v>898</v>
      </c>
      <c r="CY11" s="1019" t="s">
        <v>899</v>
      </c>
      <c r="CZ11" s="1020" t="s">
        <v>897</v>
      </c>
      <c r="DA11" s="1021"/>
      <c r="DB11" s="1022">
        <f t="shared" ref="DB11" si="10">IFERROR(DC11/DA11,0)</f>
        <v>0</v>
      </c>
      <c r="DC11" s="1023"/>
      <c r="DD11" s="1024"/>
      <c r="DF11" s="1017"/>
      <c r="DG11" s="1018" t="s">
        <v>898</v>
      </c>
      <c r="DH11" s="1019" t="s">
        <v>899</v>
      </c>
      <c r="DI11" s="1020" t="s">
        <v>897</v>
      </c>
      <c r="DJ11" s="1021"/>
      <c r="DK11" s="1022">
        <f t="shared" ref="DK11" si="11">IFERROR(DL11/DJ11,0)</f>
        <v>0</v>
      </c>
      <c r="DL11" s="1023"/>
      <c r="DM11" s="1024"/>
      <c r="DQ11" s="1017"/>
      <c r="DR11" s="1018" t="s">
        <v>898</v>
      </c>
      <c r="DS11" s="1019" t="s">
        <v>899</v>
      </c>
      <c r="DT11" s="1020" t="s">
        <v>897</v>
      </c>
      <c r="DU11" s="1021"/>
      <c r="DV11" s="1022">
        <f t="shared" ref="DV11" si="12">IFERROR(DW11/DU11,0)</f>
        <v>0</v>
      </c>
      <c r="DW11" s="1023"/>
      <c r="DX11" s="1024"/>
      <c r="DZ11" s="1017"/>
      <c r="EA11" s="1018" t="s">
        <v>898</v>
      </c>
      <c r="EB11" s="1019" t="s">
        <v>899</v>
      </c>
      <c r="EC11" s="1020" t="s">
        <v>897</v>
      </c>
      <c r="ED11" s="1021"/>
      <c r="EE11" s="1022">
        <f t="shared" ref="EE11" si="13">IFERROR(EF11/ED11,0)</f>
        <v>0</v>
      </c>
      <c r="EF11" s="1023"/>
      <c r="EG11" s="1024"/>
      <c r="EK11" s="1017"/>
      <c r="EL11" s="1018" t="s">
        <v>898</v>
      </c>
      <c r="EM11" s="1019" t="s">
        <v>899</v>
      </c>
      <c r="EN11" s="1020" t="s">
        <v>897</v>
      </c>
      <c r="EO11" s="1021"/>
      <c r="EP11" s="1022">
        <f t="shared" ref="EP11" si="14">IFERROR(EQ11/EO11,0)</f>
        <v>0</v>
      </c>
      <c r="EQ11" s="1023"/>
      <c r="ER11" s="1024"/>
      <c r="ET11" s="1017"/>
      <c r="EU11" s="1018" t="s">
        <v>898</v>
      </c>
      <c r="EV11" s="1019" t="s">
        <v>899</v>
      </c>
      <c r="EW11" s="1020" t="s">
        <v>897</v>
      </c>
      <c r="EX11" s="1021"/>
      <c r="EY11" s="1022">
        <f t="shared" ref="EY11" si="15">IFERROR(EZ11/EX11,0)</f>
        <v>0</v>
      </c>
      <c r="EZ11" s="1023"/>
      <c r="FA11" s="1024"/>
      <c r="FE11" s="1017"/>
      <c r="FF11" s="1018" t="s">
        <v>898</v>
      </c>
      <c r="FG11" s="1019" t="s">
        <v>899</v>
      </c>
      <c r="FH11" s="1020" t="s">
        <v>897</v>
      </c>
      <c r="FI11" s="1021"/>
      <c r="FJ11" s="1022">
        <f t="shared" ref="FJ11" si="16">IFERROR(FK11/FI11,0)</f>
        <v>0</v>
      </c>
      <c r="FK11" s="1023"/>
      <c r="FL11" s="1024"/>
      <c r="FN11" s="1017"/>
      <c r="FO11" s="1018" t="s">
        <v>898</v>
      </c>
      <c r="FP11" s="1019" t="s">
        <v>899</v>
      </c>
      <c r="FQ11" s="1020" t="s">
        <v>897</v>
      </c>
      <c r="FR11" s="1021"/>
      <c r="FS11" s="1022">
        <f t="shared" ref="FS11" si="17">IFERROR(FT11/FR11,0)</f>
        <v>0</v>
      </c>
      <c r="FT11" s="1023"/>
      <c r="FU11" s="1024"/>
      <c r="FY11" s="1017"/>
      <c r="FZ11" s="1018" t="s">
        <v>898</v>
      </c>
      <c r="GA11" s="1019" t="s">
        <v>899</v>
      </c>
      <c r="GB11" s="1020" t="s">
        <v>897</v>
      </c>
      <c r="GC11" s="1021"/>
      <c r="GD11" s="1022">
        <f t="shared" ref="GD11" si="18">IFERROR(GE11/GC11,0)</f>
        <v>0</v>
      </c>
      <c r="GE11" s="1023"/>
      <c r="GF11" s="1024"/>
      <c r="GH11" s="1017"/>
      <c r="GI11" s="1018" t="s">
        <v>898</v>
      </c>
      <c r="GJ11" s="1019" t="s">
        <v>899</v>
      </c>
      <c r="GK11" s="1020" t="s">
        <v>897</v>
      </c>
      <c r="GL11" s="1021"/>
      <c r="GM11" s="1022">
        <f t="shared" ref="GM11" si="19">IFERROR(GN11/GL11,0)</f>
        <v>0</v>
      </c>
      <c r="GN11" s="1023"/>
      <c r="GO11" s="1024"/>
      <c r="GS11" s="1017"/>
      <c r="GT11" s="1018" t="s">
        <v>898</v>
      </c>
      <c r="GU11" s="1019" t="s">
        <v>899</v>
      </c>
      <c r="GV11" s="1020" t="s">
        <v>897</v>
      </c>
      <c r="GW11" s="1021"/>
      <c r="GX11" s="1022">
        <f t="shared" ref="GX11" si="20">IFERROR(GY11/GW11,0)</f>
        <v>0</v>
      </c>
      <c r="GY11" s="1023"/>
      <c r="GZ11" s="1024"/>
      <c r="HB11" s="1017"/>
      <c r="HC11" s="1018" t="s">
        <v>898</v>
      </c>
      <c r="HD11" s="1019" t="s">
        <v>899</v>
      </c>
      <c r="HE11" s="1020" t="s">
        <v>897</v>
      </c>
      <c r="HF11" s="1021"/>
      <c r="HG11" s="1022">
        <f t="shared" ref="HG11" si="21">IFERROR(HH11/HF11,0)</f>
        <v>0</v>
      </c>
      <c r="HH11" s="1023"/>
      <c r="HI11" s="1024"/>
      <c r="HM11" s="1017"/>
      <c r="HN11" s="1018" t="s">
        <v>898</v>
      </c>
      <c r="HO11" s="1019" t="s">
        <v>899</v>
      </c>
      <c r="HP11" s="1020" t="s">
        <v>897</v>
      </c>
      <c r="HQ11" s="1021"/>
      <c r="HR11" s="1022">
        <f t="shared" ref="HR11" si="22">IFERROR(HS11/HQ11,0)</f>
        <v>0</v>
      </c>
      <c r="HS11" s="1023"/>
      <c r="HT11" s="1024"/>
      <c r="HV11" s="1017"/>
      <c r="HW11" s="1018" t="s">
        <v>898</v>
      </c>
      <c r="HX11" s="1019" t="s">
        <v>899</v>
      </c>
      <c r="HY11" s="1020" t="s">
        <v>897</v>
      </c>
      <c r="HZ11" s="1021"/>
      <c r="IA11" s="1022">
        <f t="shared" ref="IA11" si="23">IFERROR(IB11/HZ11,0)</f>
        <v>0</v>
      </c>
      <c r="IB11" s="1023"/>
      <c r="IC11" s="1024"/>
      <c r="IG11" s="1017"/>
      <c r="IH11" s="1018" t="s">
        <v>898</v>
      </c>
      <c r="II11" s="1019" t="s">
        <v>899</v>
      </c>
      <c r="IJ11" s="1020" t="s">
        <v>897</v>
      </c>
      <c r="IK11" s="1021"/>
      <c r="IL11" s="1022">
        <f t="shared" ref="IL11" si="24">IFERROR(IM11/IK11,0)</f>
        <v>0</v>
      </c>
      <c r="IM11" s="1023"/>
      <c r="IN11" s="1024"/>
      <c r="IP11" s="1017"/>
      <c r="IQ11" s="1018" t="s">
        <v>898</v>
      </c>
      <c r="IR11" s="1019" t="s">
        <v>899</v>
      </c>
      <c r="IS11" s="1020" t="s">
        <v>897</v>
      </c>
      <c r="IT11" s="1021"/>
      <c r="IU11" s="1022">
        <f t="shared" ref="IU11" si="25">IFERROR(IV11/IT11,0)</f>
        <v>0</v>
      </c>
      <c r="IV11" s="1023"/>
      <c r="IW11" s="1024"/>
      <c r="JA11" s="1017"/>
      <c r="JB11" s="1018" t="s">
        <v>898</v>
      </c>
      <c r="JC11" s="1019" t="s">
        <v>899</v>
      </c>
      <c r="JD11" s="1020" t="s">
        <v>897</v>
      </c>
      <c r="JE11" s="1021"/>
      <c r="JF11" s="1022">
        <f t="shared" ref="JF11" si="26">IFERROR(JG11/JE11,0)</f>
        <v>0</v>
      </c>
      <c r="JG11" s="1023"/>
      <c r="JH11" s="1024"/>
      <c r="JJ11" s="1017"/>
      <c r="JK11" s="1018" t="s">
        <v>898</v>
      </c>
      <c r="JL11" s="1019" t="s">
        <v>899</v>
      </c>
      <c r="JM11" s="1020" t="s">
        <v>897</v>
      </c>
      <c r="JN11" s="1021"/>
      <c r="JO11" s="1022">
        <f t="shared" ref="JO11" si="27">IFERROR(JP11/JN11,0)</f>
        <v>0</v>
      </c>
      <c r="JP11" s="1023"/>
      <c r="JQ11" s="1024"/>
      <c r="JU11" s="1017"/>
      <c r="JV11" s="1018" t="s">
        <v>898</v>
      </c>
      <c r="JW11" s="1019" t="s">
        <v>899</v>
      </c>
      <c r="JX11" s="1020" t="s">
        <v>897</v>
      </c>
      <c r="JY11" s="1021"/>
      <c r="JZ11" s="1022">
        <f t="shared" ref="JZ11" si="28">IFERROR(KA11/JY11,0)</f>
        <v>0</v>
      </c>
      <c r="KA11" s="1023"/>
      <c r="KB11" s="1024"/>
      <c r="KD11" s="1017"/>
      <c r="KE11" s="1018" t="s">
        <v>898</v>
      </c>
      <c r="KF11" s="1019" t="s">
        <v>899</v>
      </c>
      <c r="KG11" s="1020" t="s">
        <v>897</v>
      </c>
      <c r="KH11" s="1021"/>
      <c r="KI11" s="1022">
        <f t="shared" ref="KI11" si="29">IFERROR(KJ11/KH11,0)</f>
        <v>0</v>
      </c>
      <c r="KJ11" s="1023"/>
      <c r="KK11" s="1024"/>
      <c r="KO11" s="1017"/>
      <c r="KP11" s="1018" t="s">
        <v>898</v>
      </c>
      <c r="KQ11" s="1019" t="s">
        <v>899</v>
      </c>
      <c r="KR11" s="1020" t="s">
        <v>897</v>
      </c>
      <c r="KS11" s="1021"/>
      <c r="KT11" s="1022">
        <f t="shared" ref="KT11" si="30">IFERROR(KU11/KS11,0)</f>
        <v>0</v>
      </c>
      <c r="KU11" s="1023"/>
      <c r="KV11" s="1024"/>
      <c r="KX11" s="1017"/>
      <c r="KY11" s="1018" t="s">
        <v>898</v>
      </c>
      <c r="KZ11" s="1019" t="s">
        <v>899</v>
      </c>
      <c r="LA11" s="1020" t="s">
        <v>897</v>
      </c>
      <c r="LB11" s="1021"/>
      <c r="LC11" s="1022">
        <f t="shared" ref="LC11" si="31">IFERROR(LD11/LB11,0)</f>
        <v>0</v>
      </c>
      <c r="LD11" s="1023"/>
      <c r="LE11" s="1024"/>
      <c r="LI11" s="1017"/>
      <c r="LJ11" s="1018" t="s">
        <v>898</v>
      </c>
      <c r="LK11" s="1019" t="s">
        <v>899</v>
      </c>
      <c r="LL11" s="1020" t="s">
        <v>897</v>
      </c>
      <c r="LM11" s="1021"/>
      <c r="LN11" s="1022">
        <f t="shared" ref="LN11" si="32">IFERROR(LO11/LM11,0)</f>
        <v>0</v>
      </c>
      <c r="LO11" s="1023"/>
      <c r="LP11" s="1024"/>
      <c r="LR11" s="1017"/>
      <c r="LS11" s="1018" t="s">
        <v>898</v>
      </c>
      <c r="LT11" s="1019" t="s">
        <v>899</v>
      </c>
      <c r="LU11" s="1020" t="s">
        <v>897</v>
      </c>
      <c r="LV11" s="1021"/>
      <c r="LW11" s="1022">
        <f t="shared" ref="LW11" si="33">IFERROR(LX11/LV11,0)</f>
        <v>0</v>
      </c>
      <c r="LX11" s="1023"/>
      <c r="LY11" s="1024"/>
      <c r="MC11" s="1017"/>
      <c r="MD11" s="1018" t="s">
        <v>898</v>
      </c>
      <c r="ME11" s="1019" t="s">
        <v>899</v>
      </c>
      <c r="MF11" s="1020" t="s">
        <v>897</v>
      </c>
      <c r="MG11" s="1021"/>
      <c r="MH11" s="1022">
        <f t="shared" ref="MH11" si="34">IFERROR(MI11/MG11,0)</f>
        <v>0</v>
      </c>
      <c r="MI11" s="1023"/>
      <c r="MJ11" s="1024"/>
      <c r="ML11" s="1017"/>
      <c r="MM11" s="1018" t="s">
        <v>898</v>
      </c>
      <c r="MN11" s="1019" t="s">
        <v>899</v>
      </c>
      <c r="MO11" s="1020" t="s">
        <v>897</v>
      </c>
      <c r="MP11" s="1021"/>
      <c r="MQ11" s="1022">
        <f t="shared" ref="MQ11" si="35">IFERROR(MR11/MP11,0)</f>
        <v>0</v>
      </c>
      <c r="MR11" s="1023"/>
      <c r="MS11" s="1024"/>
      <c r="MW11" s="1017"/>
      <c r="MX11" s="1018" t="s">
        <v>898</v>
      </c>
      <c r="MY11" s="1019" t="s">
        <v>899</v>
      </c>
      <c r="MZ11" s="1020" t="s">
        <v>897</v>
      </c>
      <c r="NA11" s="1021"/>
      <c r="NB11" s="1022">
        <f t="shared" ref="NB11" si="36">IFERROR(NC11/NA11,0)</f>
        <v>0</v>
      </c>
      <c r="NC11" s="1023"/>
      <c r="ND11" s="1024"/>
      <c r="NF11" s="1017"/>
      <c r="NG11" s="1018" t="s">
        <v>898</v>
      </c>
      <c r="NH11" s="1019" t="s">
        <v>899</v>
      </c>
      <c r="NI11" s="1020" t="s">
        <v>897</v>
      </c>
      <c r="NJ11" s="1021"/>
      <c r="NK11" s="1022">
        <f t="shared" ref="NK11" si="37">IFERROR(NL11/NJ11,0)</f>
        <v>0</v>
      </c>
      <c r="NL11" s="1023"/>
      <c r="NM11" s="1024"/>
      <c r="NQ11" s="1017"/>
      <c r="NR11" s="1018" t="s">
        <v>898</v>
      </c>
      <c r="NS11" s="1019" t="s">
        <v>899</v>
      </c>
      <c r="NT11" s="1020" t="s">
        <v>897</v>
      </c>
      <c r="NU11" s="1021"/>
      <c r="NV11" s="1022">
        <f t="shared" ref="NV11" si="38">IFERROR(NW11/NU11,0)</f>
        <v>0</v>
      </c>
      <c r="NW11" s="1023"/>
      <c r="NX11" s="1024"/>
      <c r="NZ11" s="1017"/>
      <c r="OA11" s="1018" t="s">
        <v>898</v>
      </c>
      <c r="OB11" s="1019" t="s">
        <v>899</v>
      </c>
      <c r="OC11" s="1020" t="s">
        <v>897</v>
      </c>
      <c r="OD11" s="1021"/>
      <c r="OE11" s="1022">
        <f t="shared" ref="OE11" si="39">IFERROR(OF11/OD11,0)</f>
        <v>0</v>
      </c>
      <c r="OF11" s="1023"/>
      <c r="OG11" s="1024"/>
    </row>
    <row r="12" spans="1:397">
      <c r="A12" s="1025">
        <v>2</v>
      </c>
      <c r="B12" s="1026" t="s">
        <v>900</v>
      </c>
      <c r="C12" s="1027"/>
      <c r="D12" s="1028" t="s">
        <v>894</v>
      </c>
      <c r="E12" s="1029">
        <v>1</v>
      </c>
      <c r="F12" s="1030"/>
      <c r="G12" s="1030">
        <f>SUM(G13:G21)</f>
        <v>0</v>
      </c>
      <c r="H12" s="1031"/>
      <c r="J12" s="1025">
        <v>2</v>
      </c>
      <c r="K12" s="1026" t="s">
        <v>900</v>
      </c>
      <c r="L12" s="1027"/>
      <c r="M12" s="1028" t="s">
        <v>894</v>
      </c>
      <c r="N12" s="1029">
        <v>1</v>
      </c>
      <c r="O12" s="1030"/>
      <c r="P12" s="1030">
        <f>SUM(P13:P21)</f>
        <v>0</v>
      </c>
      <c r="Q12" s="1031"/>
      <c r="U12" s="1025">
        <v>2</v>
      </c>
      <c r="V12" s="1026" t="s">
        <v>900</v>
      </c>
      <c r="W12" s="1027"/>
      <c r="X12" s="1028" t="s">
        <v>894</v>
      </c>
      <c r="Y12" s="1029">
        <v>1</v>
      </c>
      <c r="Z12" s="1030"/>
      <c r="AA12" s="1030">
        <f>SUM(AA13:AA21)</f>
        <v>0</v>
      </c>
      <c r="AB12" s="1031"/>
      <c r="AD12" s="1025">
        <v>2</v>
      </c>
      <c r="AE12" s="1026" t="s">
        <v>900</v>
      </c>
      <c r="AF12" s="1027"/>
      <c r="AG12" s="1028" t="s">
        <v>894</v>
      </c>
      <c r="AH12" s="1029">
        <v>1</v>
      </c>
      <c r="AI12" s="1030"/>
      <c r="AJ12" s="1030">
        <f>SUM(AJ13:AJ21)</f>
        <v>0</v>
      </c>
      <c r="AK12" s="1031"/>
      <c r="AO12" s="1025">
        <v>2</v>
      </c>
      <c r="AP12" s="1026" t="s">
        <v>900</v>
      </c>
      <c r="AQ12" s="1027"/>
      <c r="AR12" s="1028" t="s">
        <v>894</v>
      </c>
      <c r="AS12" s="1029">
        <v>1</v>
      </c>
      <c r="AT12" s="1030"/>
      <c r="AU12" s="1030">
        <f>SUM(AU13:AU21)</f>
        <v>0</v>
      </c>
      <c r="AV12" s="1031"/>
      <c r="AX12" s="1025">
        <v>2</v>
      </c>
      <c r="AY12" s="1026" t="s">
        <v>900</v>
      </c>
      <c r="AZ12" s="1027"/>
      <c r="BA12" s="1028" t="s">
        <v>894</v>
      </c>
      <c r="BB12" s="1029">
        <v>1</v>
      </c>
      <c r="BC12" s="1030"/>
      <c r="BD12" s="1030">
        <f>SUM(BD13:BD21)</f>
        <v>0</v>
      </c>
      <c r="BE12" s="1031"/>
      <c r="BI12" s="1025">
        <v>2</v>
      </c>
      <c r="BJ12" s="1026" t="s">
        <v>900</v>
      </c>
      <c r="BK12" s="1027"/>
      <c r="BL12" s="1028" t="s">
        <v>894</v>
      </c>
      <c r="BM12" s="1029">
        <v>1</v>
      </c>
      <c r="BN12" s="1030"/>
      <c r="BO12" s="1030">
        <f>SUM(BO13:BO21)</f>
        <v>0</v>
      </c>
      <c r="BP12" s="1031"/>
      <c r="BR12" s="1025">
        <v>2</v>
      </c>
      <c r="BS12" s="1026" t="s">
        <v>900</v>
      </c>
      <c r="BT12" s="1027"/>
      <c r="BU12" s="1028" t="s">
        <v>894</v>
      </c>
      <c r="BV12" s="1029">
        <v>1</v>
      </c>
      <c r="BW12" s="1030"/>
      <c r="BX12" s="1030">
        <f>SUM(BX13:BX21)</f>
        <v>0</v>
      </c>
      <c r="BY12" s="1031"/>
      <c r="CC12" s="1025">
        <v>2</v>
      </c>
      <c r="CD12" s="1026" t="s">
        <v>900</v>
      </c>
      <c r="CE12" s="1027"/>
      <c r="CF12" s="1028" t="s">
        <v>894</v>
      </c>
      <c r="CG12" s="1029">
        <v>1</v>
      </c>
      <c r="CH12" s="1030"/>
      <c r="CI12" s="1030">
        <f>SUM(CI13:CI21)</f>
        <v>0</v>
      </c>
      <c r="CJ12" s="1031"/>
      <c r="CL12" s="1025">
        <v>2</v>
      </c>
      <c r="CM12" s="1026" t="s">
        <v>900</v>
      </c>
      <c r="CN12" s="1027"/>
      <c r="CO12" s="1028" t="s">
        <v>894</v>
      </c>
      <c r="CP12" s="1029">
        <v>1</v>
      </c>
      <c r="CQ12" s="1030"/>
      <c r="CR12" s="1030">
        <f>SUM(CR13:CR21)</f>
        <v>0</v>
      </c>
      <c r="CS12" s="1031"/>
      <c r="CW12" s="1025">
        <v>2</v>
      </c>
      <c r="CX12" s="1026" t="s">
        <v>900</v>
      </c>
      <c r="CY12" s="1027"/>
      <c r="CZ12" s="1028" t="s">
        <v>894</v>
      </c>
      <c r="DA12" s="1029">
        <v>1</v>
      </c>
      <c r="DB12" s="1030"/>
      <c r="DC12" s="1030">
        <f>SUM(DC13:DC21)</f>
        <v>0</v>
      </c>
      <c r="DD12" s="1031"/>
      <c r="DF12" s="1025">
        <v>2</v>
      </c>
      <c r="DG12" s="1026" t="s">
        <v>900</v>
      </c>
      <c r="DH12" s="1027"/>
      <c r="DI12" s="1028" t="s">
        <v>894</v>
      </c>
      <c r="DJ12" s="1029">
        <v>1</v>
      </c>
      <c r="DK12" s="1030"/>
      <c r="DL12" s="1030">
        <f>SUM(DL13:DL21)</f>
        <v>0</v>
      </c>
      <c r="DM12" s="1031"/>
      <c r="DQ12" s="1025">
        <v>2</v>
      </c>
      <c r="DR12" s="1026" t="s">
        <v>900</v>
      </c>
      <c r="DS12" s="1027"/>
      <c r="DT12" s="1028" t="s">
        <v>894</v>
      </c>
      <c r="DU12" s="1029">
        <v>1</v>
      </c>
      <c r="DV12" s="1030"/>
      <c r="DW12" s="1030">
        <f>SUM(DW13:DW21)</f>
        <v>0</v>
      </c>
      <c r="DX12" s="1031"/>
      <c r="DZ12" s="1025">
        <v>2</v>
      </c>
      <c r="EA12" s="1026" t="s">
        <v>900</v>
      </c>
      <c r="EB12" s="1027"/>
      <c r="EC12" s="1028" t="s">
        <v>894</v>
      </c>
      <c r="ED12" s="1029">
        <v>1</v>
      </c>
      <c r="EE12" s="1030"/>
      <c r="EF12" s="1030">
        <f>SUM(EF13:EF21)</f>
        <v>0</v>
      </c>
      <c r="EG12" s="1031"/>
      <c r="EK12" s="1025">
        <v>2</v>
      </c>
      <c r="EL12" s="1026" t="s">
        <v>900</v>
      </c>
      <c r="EM12" s="1027"/>
      <c r="EN12" s="1028" t="s">
        <v>894</v>
      </c>
      <c r="EO12" s="1029">
        <v>1</v>
      </c>
      <c r="EP12" s="1030"/>
      <c r="EQ12" s="1030">
        <f>SUM(EQ13:EQ21)</f>
        <v>0</v>
      </c>
      <c r="ER12" s="1031"/>
      <c r="ET12" s="1025">
        <v>2</v>
      </c>
      <c r="EU12" s="1026" t="s">
        <v>900</v>
      </c>
      <c r="EV12" s="1027"/>
      <c r="EW12" s="1028" t="s">
        <v>894</v>
      </c>
      <c r="EX12" s="1029">
        <v>1</v>
      </c>
      <c r="EY12" s="1030"/>
      <c r="EZ12" s="1030">
        <f>SUM(EZ13:EZ21)</f>
        <v>0</v>
      </c>
      <c r="FA12" s="1031"/>
      <c r="FE12" s="1025">
        <v>2</v>
      </c>
      <c r="FF12" s="1026" t="s">
        <v>900</v>
      </c>
      <c r="FG12" s="1027"/>
      <c r="FH12" s="1028" t="s">
        <v>894</v>
      </c>
      <c r="FI12" s="1029">
        <v>1</v>
      </c>
      <c r="FJ12" s="1030"/>
      <c r="FK12" s="1030">
        <f>SUM(FK13:FK21)</f>
        <v>0</v>
      </c>
      <c r="FL12" s="1031"/>
      <c r="FN12" s="1025">
        <v>2</v>
      </c>
      <c r="FO12" s="1026" t="s">
        <v>900</v>
      </c>
      <c r="FP12" s="1027"/>
      <c r="FQ12" s="1028" t="s">
        <v>894</v>
      </c>
      <c r="FR12" s="1029">
        <v>1</v>
      </c>
      <c r="FS12" s="1030"/>
      <c r="FT12" s="1030">
        <f>SUM(FT13:FT21)</f>
        <v>0</v>
      </c>
      <c r="FU12" s="1031"/>
      <c r="FY12" s="1025">
        <v>2</v>
      </c>
      <c r="FZ12" s="1026" t="s">
        <v>900</v>
      </c>
      <c r="GA12" s="1027"/>
      <c r="GB12" s="1028" t="s">
        <v>894</v>
      </c>
      <c r="GC12" s="1029">
        <v>1</v>
      </c>
      <c r="GD12" s="1030"/>
      <c r="GE12" s="1030">
        <f>SUM(GE13:GE21)</f>
        <v>0</v>
      </c>
      <c r="GF12" s="1031"/>
      <c r="GH12" s="1025">
        <v>2</v>
      </c>
      <c r="GI12" s="1026" t="s">
        <v>900</v>
      </c>
      <c r="GJ12" s="1027"/>
      <c r="GK12" s="1028" t="s">
        <v>894</v>
      </c>
      <c r="GL12" s="1029">
        <v>1</v>
      </c>
      <c r="GM12" s="1030"/>
      <c r="GN12" s="1030">
        <f>SUM(GN13:GN21)</f>
        <v>0</v>
      </c>
      <c r="GO12" s="1031"/>
      <c r="GS12" s="1025">
        <v>2</v>
      </c>
      <c r="GT12" s="1026" t="s">
        <v>900</v>
      </c>
      <c r="GU12" s="1027"/>
      <c r="GV12" s="1028" t="s">
        <v>894</v>
      </c>
      <c r="GW12" s="1029">
        <v>1</v>
      </c>
      <c r="GX12" s="1030"/>
      <c r="GY12" s="1030">
        <f>SUM(GY13:GY21)</f>
        <v>0</v>
      </c>
      <c r="GZ12" s="1031"/>
      <c r="HB12" s="1025">
        <v>2</v>
      </c>
      <c r="HC12" s="1026" t="s">
        <v>900</v>
      </c>
      <c r="HD12" s="1027"/>
      <c r="HE12" s="1028" t="s">
        <v>894</v>
      </c>
      <c r="HF12" s="1029">
        <v>1</v>
      </c>
      <c r="HG12" s="1030"/>
      <c r="HH12" s="1030">
        <f>SUM(HH13:HH21)</f>
        <v>0</v>
      </c>
      <c r="HI12" s="1031"/>
      <c r="HM12" s="1025">
        <v>2</v>
      </c>
      <c r="HN12" s="1026" t="s">
        <v>900</v>
      </c>
      <c r="HO12" s="1027"/>
      <c r="HP12" s="1028" t="s">
        <v>894</v>
      </c>
      <c r="HQ12" s="1029">
        <v>1</v>
      </c>
      <c r="HR12" s="1030"/>
      <c r="HS12" s="1030">
        <f>SUM(HS13:HS21)</f>
        <v>0</v>
      </c>
      <c r="HT12" s="1031"/>
      <c r="HV12" s="1025">
        <v>2</v>
      </c>
      <c r="HW12" s="1026" t="s">
        <v>900</v>
      </c>
      <c r="HX12" s="1027"/>
      <c r="HY12" s="1028" t="s">
        <v>894</v>
      </c>
      <c r="HZ12" s="1029">
        <v>1</v>
      </c>
      <c r="IA12" s="1030"/>
      <c r="IB12" s="1030">
        <f>SUM(IB13:IB21)</f>
        <v>0</v>
      </c>
      <c r="IC12" s="1031"/>
      <c r="IG12" s="1025">
        <v>2</v>
      </c>
      <c r="IH12" s="1026" t="s">
        <v>900</v>
      </c>
      <c r="II12" s="1027"/>
      <c r="IJ12" s="1028" t="s">
        <v>894</v>
      </c>
      <c r="IK12" s="1029">
        <v>1</v>
      </c>
      <c r="IL12" s="1030"/>
      <c r="IM12" s="1030">
        <f>SUM(IM13:IM21)</f>
        <v>0</v>
      </c>
      <c r="IN12" s="1031"/>
      <c r="IP12" s="1025">
        <v>2</v>
      </c>
      <c r="IQ12" s="1026" t="s">
        <v>900</v>
      </c>
      <c r="IR12" s="1027"/>
      <c r="IS12" s="1028" t="s">
        <v>894</v>
      </c>
      <c r="IT12" s="1029">
        <v>1</v>
      </c>
      <c r="IU12" s="1030"/>
      <c r="IV12" s="1030">
        <f>SUM(IV13:IV21)</f>
        <v>0</v>
      </c>
      <c r="IW12" s="1031"/>
      <c r="JA12" s="1025">
        <v>2</v>
      </c>
      <c r="JB12" s="1026" t="s">
        <v>900</v>
      </c>
      <c r="JC12" s="1027"/>
      <c r="JD12" s="1028" t="s">
        <v>894</v>
      </c>
      <c r="JE12" s="1029">
        <v>1</v>
      </c>
      <c r="JF12" s="1030"/>
      <c r="JG12" s="1030">
        <f>SUM(JG13:JG21)</f>
        <v>0</v>
      </c>
      <c r="JH12" s="1031"/>
      <c r="JJ12" s="1025">
        <v>2</v>
      </c>
      <c r="JK12" s="1026" t="s">
        <v>900</v>
      </c>
      <c r="JL12" s="1027"/>
      <c r="JM12" s="1028" t="s">
        <v>894</v>
      </c>
      <c r="JN12" s="1029">
        <v>1</v>
      </c>
      <c r="JO12" s="1030"/>
      <c r="JP12" s="1030">
        <f>SUM(JP13:JP21)</f>
        <v>0</v>
      </c>
      <c r="JQ12" s="1031"/>
      <c r="JU12" s="1025">
        <v>2</v>
      </c>
      <c r="JV12" s="1026" t="s">
        <v>900</v>
      </c>
      <c r="JW12" s="1027"/>
      <c r="JX12" s="1028" t="s">
        <v>894</v>
      </c>
      <c r="JY12" s="1029">
        <v>1</v>
      </c>
      <c r="JZ12" s="1030"/>
      <c r="KA12" s="1030">
        <f>SUM(KA13:KA21)</f>
        <v>0</v>
      </c>
      <c r="KB12" s="1031"/>
      <c r="KD12" s="1025">
        <v>2</v>
      </c>
      <c r="KE12" s="1026" t="s">
        <v>900</v>
      </c>
      <c r="KF12" s="1027"/>
      <c r="KG12" s="1028" t="s">
        <v>894</v>
      </c>
      <c r="KH12" s="1029">
        <v>1</v>
      </c>
      <c r="KI12" s="1030"/>
      <c r="KJ12" s="1030">
        <f>SUM(KJ13:KJ21)</f>
        <v>0</v>
      </c>
      <c r="KK12" s="1031"/>
      <c r="KO12" s="1025">
        <v>2</v>
      </c>
      <c r="KP12" s="1026" t="s">
        <v>900</v>
      </c>
      <c r="KQ12" s="1027"/>
      <c r="KR12" s="1028" t="s">
        <v>894</v>
      </c>
      <c r="KS12" s="1029">
        <v>1</v>
      </c>
      <c r="KT12" s="1030"/>
      <c r="KU12" s="1030">
        <f>SUM(KU13:KU21)</f>
        <v>0</v>
      </c>
      <c r="KV12" s="1031"/>
      <c r="KX12" s="1025">
        <v>2</v>
      </c>
      <c r="KY12" s="1026" t="s">
        <v>900</v>
      </c>
      <c r="KZ12" s="1027"/>
      <c r="LA12" s="1028" t="s">
        <v>894</v>
      </c>
      <c r="LB12" s="1029">
        <v>1</v>
      </c>
      <c r="LC12" s="1030"/>
      <c r="LD12" s="1030">
        <f>SUM(LD13:LD21)</f>
        <v>0</v>
      </c>
      <c r="LE12" s="1031"/>
      <c r="LI12" s="1025">
        <v>2</v>
      </c>
      <c r="LJ12" s="1026" t="s">
        <v>900</v>
      </c>
      <c r="LK12" s="1027"/>
      <c r="LL12" s="1028" t="s">
        <v>894</v>
      </c>
      <c r="LM12" s="1029">
        <v>1</v>
      </c>
      <c r="LN12" s="1030"/>
      <c r="LO12" s="1030">
        <f>SUM(LO13:LO21)</f>
        <v>0</v>
      </c>
      <c r="LP12" s="1031"/>
      <c r="LR12" s="1025">
        <v>2</v>
      </c>
      <c r="LS12" s="1026" t="s">
        <v>900</v>
      </c>
      <c r="LT12" s="1027"/>
      <c r="LU12" s="1028" t="s">
        <v>894</v>
      </c>
      <c r="LV12" s="1029">
        <v>1</v>
      </c>
      <c r="LW12" s="1030"/>
      <c r="LX12" s="1030">
        <f>SUM(LX13:LX21)</f>
        <v>0</v>
      </c>
      <c r="LY12" s="1031"/>
      <c r="MC12" s="1025">
        <v>2</v>
      </c>
      <c r="MD12" s="1026" t="s">
        <v>900</v>
      </c>
      <c r="ME12" s="1027"/>
      <c r="MF12" s="1028" t="s">
        <v>894</v>
      </c>
      <c r="MG12" s="1029">
        <v>1</v>
      </c>
      <c r="MH12" s="1030"/>
      <c r="MI12" s="1030">
        <f>SUM(MI13:MI21)</f>
        <v>0</v>
      </c>
      <c r="MJ12" s="1031"/>
      <c r="ML12" s="1025">
        <v>2</v>
      </c>
      <c r="MM12" s="1026" t="s">
        <v>900</v>
      </c>
      <c r="MN12" s="1027"/>
      <c r="MO12" s="1028" t="s">
        <v>894</v>
      </c>
      <c r="MP12" s="1029">
        <v>1</v>
      </c>
      <c r="MQ12" s="1030"/>
      <c r="MR12" s="1030">
        <f>SUM(MR13:MR21)</f>
        <v>0</v>
      </c>
      <c r="MS12" s="1031"/>
      <c r="MW12" s="1025">
        <v>2</v>
      </c>
      <c r="MX12" s="1026" t="s">
        <v>900</v>
      </c>
      <c r="MY12" s="1027"/>
      <c r="MZ12" s="1028" t="s">
        <v>894</v>
      </c>
      <c r="NA12" s="1029">
        <v>1</v>
      </c>
      <c r="NB12" s="1030"/>
      <c r="NC12" s="1030">
        <f>SUM(NC13:NC21)</f>
        <v>0</v>
      </c>
      <c r="ND12" s="1031"/>
      <c r="NF12" s="1025">
        <v>2</v>
      </c>
      <c r="NG12" s="1026" t="s">
        <v>900</v>
      </c>
      <c r="NH12" s="1027"/>
      <c r="NI12" s="1028" t="s">
        <v>894</v>
      </c>
      <c r="NJ12" s="1029">
        <v>1</v>
      </c>
      <c r="NK12" s="1030"/>
      <c r="NL12" s="1030">
        <f>SUM(NL13:NL21)</f>
        <v>0</v>
      </c>
      <c r="NM12" s="1031"/>
      <c r="NQ12" s="1025">
        <v>2</v>
      </c>
      <c r="NR12" s="1026" t="s">
        <v>900</v>
      </c>
      <c r="NS12" s="1027"/>
      <c r="NT12" s="1028" t="s">
        <v>894</v>
      </c>
      <c r="NU12" s="1029">
        <v>1</v>
      </c>
      <c r="NV12" s="1030"/>
      <c r="NW12" s="1030">
        <f>SUM(NW13:NW21)</f>
        <v>0</v>
      </c>
      <c r="NX12" s="1031"/>
      <c r="NZ12" s="1025">
        <v>2</v>
      </c>
      <c r="OA12" s="1026" t="s">
        <v>900</v>
      </c>
      <c r="OB12" s="1027"/>
      <c r="OC12" s="1028" t="s">
        <v>894</v>
      </c>
      <c r="OD12" s="1029">
        <v>1</v>
      </c>
      <c r="OE12" s="1030"/>
      <c r="OF12" s="1030">
        <f>SUM(OF13:OF21)</f>
        <v>0</v>
      </c>
      <c r="OG12" s="1031"/>
    </row>
    <row r="13" spans="1:397">
      <c r="A13" s="1009"/>
      <c r="B13" s="1010" t="s">
        <v>895</v>
      </c>
      <c r="C13" s="1011" t="s">
        <v>901</v>
      </c>
      <c r="D13" s="1012" t="s">
        <v>902</v>
      </c>
      <c r="E13" s="1013"/>
      <c r="F13" s="1014">
        <f t="shared" ref="F13:F21" si="40">IFERROR(G13/E13,0)</f>
        <v>0</v>
      </c>
      <c r="G13" s="1015"/>
      <c r="H13" s="1016"/>
      <c r="J13" s="1009"/>
      <c r="K13" s="1010" t="s">
        <v>895</v>
      </c>
      <c r="L13" s="1011" t="s">
        <v>901</v>
      </c>
      <c r="M13" s="1012" t="s">
        <v>902</v>
      </c>
      <c r="N13" s="1013"/>
      <c r="O13" s="1014">
        <f t="shared" ref="O13:O21" si="41">IFERROR(P13/N13,0)</f>
        <v>0</v>
      </c>
      <c r="P13" s="1015"/>
      <c r="Q13" s="1016"/>
      <c r="U13" s="1009"/>
      <c r="V13" s="1010" t="s">
        <v>895</v>
      </c>
      <c r="W13" s="1011" t="s">
        <v>901</v>
      </c>
      <c r="X13" s="1012" t="s">
        <v>902</v>
      </c>
      <c r="Y13" s="1013"/>
      <c r="Z13" s="1014">
        <f t="shared" ref="Z13:Z21" si="42">IFERROR(AA13/Y13,0)</f>
        <v>0</v>
      </c>
      <c r="AA13" s="1015"/>
      <c r="AB13" s="1016"/>
      <c r="AD13" s="1009"/>
      <c r="AE13" s="1010" t="s">
        <v>895</v>
      </c>
      <c r="AF13" s="1011" t="s">
        <v>901</v>
      </c>
      <c r="AG13" s="1012" t="s">
        <v>902</v>
      </c>
      <c r="AH13" s="1013"/>
      <c r="AI13" s="1014">
        <f t="shared" ref="AI13:AI21" si="43">IFERROR(AJ13/AH13,0)</f>
        <v>0</v>
      </c>
      <c r="AJ13" s="1015"/>
      <c r="AK13" s="1016"/>
      <c r="AO13" s="1009"/>
      <c r="AP13" s="1010" t="s">
        <v>895</v>
      </c>
      <c r="AQ13" s="1011" t="s">
        <v>901</v>
      </c>
      <c r="AR13" s="1012" t="s">
        <v>902</v>
      </c>
      <c r="AS13" s="1013"/>
      <c r="AT13" s="1014">
        <f t="shared" ref="AT13:AT21" si="44">IFERROR(AU13/AS13,0)</f>
        <v>0</v>
      </c>
      <c r="AU13" s="1015"/>
      <c r="AV13" s="1016"/>
      <c r="AX13" s="1009"/>
      <c r="AY13" s="1010" t="s">
        <v>895</v>
      </c>
      <c r="AZ13" s="1011" t="s">
        <v>901</v>
      </c>
      <c r="BA13" s="1012" t="s">
        <v>902</v>
      </c>
      <c r="BB13" s="1013"/>
      <c r="BC13" s="1014">
        <f t="shared" ref="BC13:BC21" si="45">IFERROR(BD13/BB13,0)</f>
        <v>0</v>
      </c>
      <c r="BD13" s="1015"/>
      <c r="BE13" s="1016"/>
      <c r="BI13" s="1009"/>
      <c r="BJ13" s="1010" t="s">
        <v>895</v>
      </c>
      <c r="BK13" s="1011" t="s">
        <v>901</v>
      </c>
      <c r="BL13" s="1012" t="s">
        <v>902</v>
      </c>
      <c r="BM13" s="1013"/>
      <c r="BN13" s="1014">
        <f t="shared" ref="BN13:BN21" si="46">IFERROR(BO13/BM13,0)</f>
        <v>0</v>
      </c>
      <c r="BO13" s="1015"/>
      <c r="BP13" s="1016"/>
      <c r="BR13" s="1009"/>
      <c r="BS13" s="1010" t="s">
        <v>895</v>
      </c>
      <c r="BT13" s="1011" t="s">
        <v>901</v>
      </c>
      <c r="BU13" s="1012" t="s">
        <v>902</v>
      </c>
      <c r="BV13" s="1013"/>
      <c r="BW13" s="1014">
        <f t="shared" ref="BW13:BW21" si="47">IFERROR(BX13/BV13,0)</f>
        <v>0</v>
      </c>
      <c r="BX13" s="1015"/>
      <c r="BY13" s="1016"/>
      <c r="CC13" s="1009"/>
      <c r="CD13" s="1010" t="s">
        <v>895</v>
      </c>
      <c r="CE13" s="1011" t="s">
        <v>901</v>
      </c>
      <c r="CF13" s="1012" t="s">
        <v>902</v>
      </c>
      <c r="CG13" s="1013"/>
      <c r="CH13" s="1014">
        <f t="shared" ref="CH13:CH21" si="48">IFERROR(CI13/CG13,0)</f>
        <v>0</v>
      </c>
      <c r="CI13" s="1015"/>
      <c r="CJ13" s="1016"/>
      <c r="CL13" s="1009"/>
      <c r="CM13" s="1010" t="s">
        <v>895</v>
      </c>
      <c r="CN13" s="1011" t="s">
        <v>901</v>
      </c>
      <c r="CO13" s="1012" t="s">
        <v>902</v>
      </c>
      <c r="CP13" s="1013"/>
      <c r="CQ13" s="1014">
        <f t="shared" ref="CQ13:CQ21" si="49">IFERROR(CR13/CP13,0)</f>
        <v>0</v>
      </c>
      <c r="CR13" s="1015"/>
      <c r="CS13" s="1016"/>
      <c r="CW13" s="1009"/>
      <c r="CX13" s="1010" t="s">
        <v>895</v>
      </c>
      <c r="CY13" s="1011" t="s">
        <v>901</v>
      </c>
      <c r="CZ13" s="1012" t="s">
        <v>902</v>
      </c>
      <c r="DA13" s="1013"/>
      <c r="DB13" s="1014">
        <f t="shared" ref="DB13:DB21" si="50">IFERROR(DC13/DA13,0)</f>
        <v>0</v>
      </c>
      <c r="DC13" s="1015"/>
      <c r="DD13" s="1016"/>
      <c r="DF13" s="1009"/>
      <c r="DG13" s="1010" t="s">
        <v>895</v>
      </c>
      <c r="DH13" s="1011" t="s">
        <v>901</v>
      </c>
      <c r="DI13" s="1012" t="s">
        <v>902</v>
      </c>
      <c r="DJ13" s="1013"/>
      <c r="DK13" s="1014">
        <f t="shared" ref="DK13:DK21" si="51">IFERROR(DL13/DJ13,0)</f>
        <v>0</v>
      </c>
      <c r="DL13" s="1015"/>
      <c r="DM13" s="1016"/>
      <c r="DQ13" s="1009"/>
      <c r="DR13" s="1010" t="s">
        <v>895</v>
      </c>
      <c r="DS13" s="1011" t="s">
        <v>901</v>
      </c>
      <c r="DT13" s="1012" t="s">
        <v>902</v>
      </c>
      <c r="DU13" s="1013"/>
      <c r="DV13" s="1014">
        <f t="shared" ref="DV13:DV21" si="52">IFERROR(DW13/DU13,0)</f>
        <v>0</v>
      </c>
      <c r="DW13" s="1015"/>
      <c r="DX13" s="1016"/>
      <c r="DZ13" s="1009"/>
      <c r="EA13" s="1010" t="s">
        <v>895</v>
      </c>
      <c r="EB13" s="1011" t="s">
        <v>901</v>
      </c>
      <c r="EC13" s="1012" t="s">
        <v>902</v>
      </c>
      <c r="ED13" s="1013"/>
      <c r="EE13" s="1014">
        <f t="shared" ref="EE13:EE21" si="53">IFERROR(EF13/ED13,0)</f>
        <v>0</v>
      </c>
      <c r="EF13" s="1015"/>
      <c r="EG13" s="1016"/>
      <c r="EK13" s="1009"/>
      <c r="EL13" s="1010" t="s">
        <v>895</v>
      </c>
      <c r="EM13" s="1011" t="s">
        <v>901</v>
      </c>
      <c r="EN13" s="1012" t="s">
        <v>902</v>
      </c>
      <c r="EO13" s="1013"/>
      <c r="EP13" s="1014">
        <f t="shared" ref="EP13:EP21" si="54">IFERROR(EQ13/EO13,0)</f>
        <v>0</v>
      </c>
      <c r="EQ13" s="1015"/>
      <c r="ER13" s="1016"/>
      <c r="ET13" s="1009"/>
      <c r="EU13" s="1010" t="s">
        <v>895</v>
      </c>
      <c r="EV13" s="1011" t="s">
        <v>901</v>
      </c>
      <c r="EW13" s="1012" t="s">
        <v>902</v>
      </c>
      <c r="EX13" s="1013"/>
      <c r="EY13" s="1014">
        <f t="shared" ref="EY13:EY21" si="55">IFERROR(EZ13/EX13,0)</f>
        <v>0</v>
      </c>
      <c r="EZ13" s="1015"/>
      <c r="FA13" s="1016"/>
      <c r="FE13" s="1009"/>
      <c r="FF13" s="1010" t="s">
        <v>895</v>
      </c>
      <c r="FG13" s="1011" t="s">
        <v>901</v>
      </c>
      <c r="FH13" s="1012" t="s">
        <v>902</v>
      </c>
      <c r="FI13" s="1013"/>
      <c r="FJ13" s="1014">
        <f t="shared" ref="FJ13:FJ21" si="56">IFERROR(FK13/FI13,0)</f>
        <v>0</v>
      </c>
      <c r="FK13" s="1015"/>
      <c r="FL13" s="1016"/>
      <c r="FN13" s="1009"/>
      <c r="FO13" s="1010" t="s">
        <v>895</v>
      </c>
      <c r="FP13" s="1011" t="s">
        <v>901</v>
      </c>
      <c r="FQ13" s="1012" t="s">
        <v>902</v>
      </c>
      <c r="FR13" s="1013"/>
      <c r="FS13" s="1014">
        <f t="shared" ref="FS13:FS21" si="57">IFERROR(FT13/FR13,0)</f>
        <v>0</v>
      </c>
      <c r="FT13" s="1015"/>
      <c r="FU13" s="1016"/>
      <c r="FY13" s="1009"/>
      <c r="FZ13" s="1010" t="s">
        <v>895</v>
      </c>
      <c r="GA13" s="1011" t="s">
        <v>901</v>
      </c>
      <c r="GB13" s="1012" t="s">
        <v>902</v>
      </c>
      <c r="GC13" s="1013"/>
      <c r="GD13" s="1014">
        <f t="shared" ref="GD13:GD21" si="58">IFERROR(GE13/GC13,0)</f>
        <v>0</v>
      </c>
      <c r="GE13" s="1015"/>
      <c r="GF13" s="1016"/>
      <c r="GH13" s="1009"/>
      <c r="GI13" s="1010" t="s">
        <v>895</v>
      </c>
      <c r="GJ13" s="1011" t="s">
        <v>901</v>
      </c>
      <c r="GK13" s="1012" t="s">
        <v>902</v>
      </c>
      <c r="GL13" s="1013"/>
      <c r="GM13" s="1014">
        <f t="shared" ref="GM13:GM21" si="59">IFERROR(GN13/GL13,0)</f>
        <v>0</v>
      </c>
      <c r="GN13" s="1015"/>
      <c r="GO13" s="1016"/>
      <c r="GS13" s="1009"/>
      <c r="GT13" s="1010" t="s">
        <v>895</v>
      </c>
      <c r="GU13" s="1011" t="s">
        <v>901</v>
      </c>
      <c r="GV13" s="1012" t="s">
        <v>902</v>
      </c>
      <c r="GW13" s="1013"/>
      <c r="GX13" s="1014">
        <f t="shared" ref="GX13:GX21" si="60">IFERROR(GY13/GW13,0)</f>
        <v>0</v>
      </c>
      <c r="GY13" s="1015"/>
      <c r="GZ13" s="1016"/>
      <c r="HB13" s="1009"/>
      <c r="HC13" s="1010" t="s">
        <v>895</v>
      </c>
      <c r="HD13" s="1011" t="s">
        <v>901</v>
      </c>
      <c r="HE13" s="1012" t="s">
        <v>902</v>
      </c>
      <c r="HF13" s="1013"/>
      <c r="HG13" s="1014">
        <f t="shared" ref="HG13:HG21" si="61">IFERROR(HH13/HF13,0)</f>
        <v>0</v>
      </c>
      <c r="HH13" s="1015"/>
      <c r="HI13" s="1016"/>
      <c r="HM13" s="1009"/>
      <c r="HN13" s="1010" t="s">
        <v>895</v>
      </c>
      <c r="HO13" s="1011" t="s">
        <v>901</v>
      </c>
      <c r="HP13" s="1012" t="s">
        <v>902</v>
      </c>
      <c r="HQ13" s="1013"/>
      <c r="HR13" s="1014">
        <f t="shared" ref="HR13:HR21" si="62">IFERROR(HS13/HQ13,0)</f>
        <v>0</v>
      </c>
      <c r="HS13" s="1015"/>
      <c r="HT13" s="1016"/>
      <c r="HV13" s="1009"/>
      <c r="HW13" s="1010" t="s">
        <v>895</v>
      </c>
      <c r="HX13" s="1011" t="s">
        <v>901</v>
      </c>
      <c r="HY13" s="1012" t="s">
        <v>902</v>
      </c>
      <c r="HZ13" s="1013"/>
      <c r="IA13" s="1014">
        <f t="shared" ref="IA13:IA21" si="63">IFERROR(IB13/HZ13,0)</f>
        <v>0</v>
      </c>
      <c r="IB13" s="1015"/>
      <c r="IC13" s="1016"/>
      <c r="IG13" s="1009"/>
      <c r="IH13" s="1010" t="s">
        <v>895</v>
      </c>
      <c r="II13" s="1011" t="s">
        <v>901</v>
      </c>
      <c r="IJ13" s="1012" t="s">
        <v>902</v>
      </c>
      <c r="IK13" s="1013"/>
      <c r="IL13" s="1014">
        <f t="shared" ref="IL13:IL21" si="64">IFERROR(IM13/IK13,0)</f>
        <v>0</v>
      </c>
      <c r="IM13" s="1015"/>
      <c r="IN13" s="1016"/>
      <c r="IP13" s="1009"/>
      <c r="IQ13" s="1010" t="s">
        <v>895</v>
      </c>
      <c r="IR13" s="1011" t="s">
        <v>901</v>
      </c>
      <c r="IS13" s="1012" t="s">
        <v>902</v>
      </c>
      <c r="IT13" s="1013"/>
      <c r="IU13" s="1014">
        <f t="shared" ref="IU13:IU21" si="65">IFERROR(IV13/IT13,0)</f>
        <v>0</v>
      </c>
      <c r="IV13" s="1015"/>
      <c r="IW13" s="1016"/>
      <c r="JA13" s="1009"/>
      <c r="JB13" s="1010" t="s">
        <v>895</v>
      </c>
      <c r="JC13" s="1011" t="s">
        <v>901</v>
      </c>
      <c r="JD13" s="1012" t="s">
        <v>902</v>
      </c>
      <c r="JE13" s="1013"/>
      <c r="JF13" s="1014">
        <f t="shared" ref="JF13:JF21" si="66">IFERROR(JG13/JE13,0)</f>
        <v>0</v>
      </c>
      <c r="JG13" s="1015"/>
      <c r="JH13" s="1016"/>
      <c r="JJ13" s="1009"/>
      <c r="JK13" s="1010" t="s">
        <v>895</v>
      </c>
      <c r="JL13" s="1011" t="s">
        <v>901</v>
      </c>
      <c r="JM13" s="1012" t="s">
        <v>902</v>
      </c>
      <c r="JN13" s="1013"/>
      <c r="JO13" s="1014">
        <f t="shared" ref="JO13:JO21" si="67">IFERROR(JP13/JN13,0)</f>
        <v>0</v>
      </c>
      <c r="JP13" s="1015"/>
      <c r="JQ13" s="1016"/>
      <c r="JU13" s="1009"/>
      <c r="JV13" s="1010" t="s">
        <v>895</v>
      </c>
      <c r="JW13" s="1011" t="s">
        <v>901</v>
      </c>
      <c r="JX13" s="1012" t="s">
        <v>902</v>
      </c>
      <c r="JY13" s="1013"/>
      <c r="JZ13" s="1014">
        <f t="shared" ref="JZ13:JZ21" si="68">IFERROR(KA13/JY13,0)</f>
        <v>0</v>
      </c>
      <c r="KA13" s="1015"/>
      <c r="KB13" s="1016"/>
      <c r="KD13" s="1009"/>
      <c r="KE13" s="1010" t="s">
        <v>895</v>
      </c>
      <c r="KF13" s="1011" t="s">
        <v>901</v>
      </c>
      <c r="KG13" s="1012" t="s">
        <v>902</v>
      </c>
      <c r="KH13" s="1013"/>
      <c r="KI13" s="1014">
        <f t="shared" ref="KI13:KI21" si="69">IFERROR(KJ13/KH13,0)</f>
        <v>0</v>
      </c>
      <c r="KJ13" s="1015"/>
      <c r="KK13" s="1016"/>
      <c r="KO13" s="1009"/>
      <c r="KP13" s="1010" t="s">
        <v>895</v>
      </c>
      <c r="KQ13" s="1011" t="s">
        <v>901</v>
      </c>
      <c r="KR13" s="1012" t="s">
        <v>902</v>
      </c>
      <c r="KS13" s="1013"/>
      <c r="KT13" s="1014">
        <f t="shared" ref="KT13:KT21" si="70">IFERROR(KU13/KS13,0)</f>
        <v>0</v>
      </c>
      <c r="KU13" s="1015"/>
      <c r="KV13" s="1016"/>
      <c r="KX13" s="1009"/>
      <c r="KY13" s="1010" t="s">
        <v>895</v>
      </c>
      <c r="KZ13" s="1011" t="s">
        <v>901</v>
      </c>
      <c r="LA13" s="1012" t="s">
        <v>902</v>
      </c>
      <c r="LB13" s="1013"/>
      <c r="LC13" s="1014">
        <f t="shared" ref="LC13:LC21" si="71">IFERROR(LD13/LB13,0)</f>
        <v>0</v>
      </c>
      <c r="LD13" s="1015"/>
      <c r="LE13" s="1016"/>
      <c r="LI13" s="1009"/>
      <c r="LJ13" s="1010" t="s">
        <v>895</v>
      </c>
      <c r="LK13" s="1011" t="s">
        <v>901</v>
      </c>
      <c r="LL13" s="1012" t="s">
        <v>902</v>
      </c>
      <c r="LM13" s="1013"/>
      <c r="LN13" s="1014">
        <f t="shared" ref="LN13:LN21" si="72">IFERROR(LO13/LM13,0)</f>
        <v>0</v>
      </c>
      <c r="LO13" s="1015"/>
      <c r="LP13" s="1016"/>
      <c r="LR13" s="1009"/>
      <c r="LS13" s="1010" t="s">
        <v>895</v>
      </c>
      <c r="LT13" s="1011" t="s">
        <v>901</v>
      </c>
      <c r="LU13" s="1012" t="s">
        <v>902</v>
      </c>
      <c r="LV13" s="1013"/>
      <c r="LW13" s="1014">
        <f t="shared" ref="LW13:LW21" si="73">IFERROR(LX13/LV13,0)</f>
        <v>0</v>
      </c>
      <c r="LX13" s="1015"/>
      <c r="LY13" s="1016"/>
      <c r="MC13" s="1009"/>
      <c r="MD13" s="1010" t="s">
        <v>895</v>
      </c>
      <c r="ME13" s="1011" t="s">
        <v>901</v>
      </c>
      <c r="MF13" s="1012" t="s">
        <v>902</v>
      </c>
      <c r="MG13" s="1013"/>
      <c r="MH13" s="1014">
        <f t="shared" ref="MH13:MH21" si="74">IFERROR(MI13/MG13,0)</f>
        <v>0</v>
      </c>
      <c r="MI13" s="1015"/>
      <c r="MJ13" s="1016"/>
      <c r="ML13" s="1009"/>
      <c r="MM13" s="1010" t="s">
        <v>895</v>
      </c>
      <c r="MN13" s="1011" t="s">
        <v>901</v>
      </c>
      <c r="MO13" s="1012" t="s">
        <v>902</v>
      </c>
      <c r="MP13" s="1013"/>
      <c r="MQ13" s="1014">
        <f t="shared" ref="MQ13:MQ21" si="75">IFERROR(MR13/MP13,0)</f>
        <v>0</v>
      </c>
      <c r="MR13" s="1015"/>
      <c r="MS13" s="1016"/>
      <c r="MW13" s="1009"/>
      <c r="MX13" s="1010" t="s">
        <v>895</v>
      </c>
      <c r="MY13" s="1011" t="s">
        <v>901</v>
      </c>
      <c r="MZ13" s="1012" t="s">
        <v>902</v>
      </c>
      <c r="NA13" s="1013"/>
      <c r="NB13" s="1014">
        <f t="shared" ref="NB13:NB21" si="76">IFERROR(NC13/NA13,0)</f>
        <v>0</v>
      </c>
      <c r="NC13" s="1015"/>
      <c r="ND13" s="1016"/>
      <c r="NF13" s="1009"/>
      <c r="NG13" s="1010" t="s">
        <v>895</v>
      </c>
      <c r="NH13" s="1011" t="s">
        <v>901</v>
      </c>
      <c r="NI13" s="1012" t="s">
        <v>902</v>
      </c>
      <c r="NJ13" s="1013"/>
      <c r="NK13" s="1014">
        <f t="shared" ref="NK13:NK21" si="77">IFERROR(NL13/NJ13,0)</f>
        <v>0</v>
      </c>
      <c r="NL13" s="1015"/>
      <c r="NM13" s="1016"/>
      <c r="NQ13" s="1009"/>
      <c r="NR13" s="1010" t="s">
        <v>895</v>
      </c>
      <c r="NS13" s="1011" t="s">
        <v>901</v>
      </c>
      <c r="NT13" s="1012" t="s">
        <v>902</v>
      </c>
      <c r="NU13" s="1013"/>
      <c r="NV13" s="1014">
        <f t="shared" ref="NV13:NV21" si="78">IFERROR(NW13/NU13,0)</f>
        <v>0</v>
      </c>
      <c r="NW13" s="1015"/>
      <c r="NX13" s="1016"/>
      <c r="NZ13" s="1009"/>
      <c r="OA13" s="1010" t="s">
        <v>895</v>
      </c>
      <c r="OB13" s="1011" t="s">
        <v>901</v>
      </c>
      <c r="OC13" s="1012" t="s">
        <v>902</v>
      </c>
      <c r="OD13" s="1013"/>
      <c r="OE13" s="1014">
        <f t="shared" ref="OE13:OE21" si="79">IFERROR(OF13/OD13,0)</f>
        <v>0</v>
      </c>
      <c r="OF13" s="1015"/>
      <c r="OG13" s="1016"/>
    </row>
    <row r="14" spans="1:397">
      <c r="A14" s="1009"/>
      <c r="B14" s="1010" t="s">
        <v>898</v>
      </c>
      <c r="C14" s="1011" t="s">
        <v>903</v>
      </c>
      <c r="D14" s="1012" t="s">
        <v>902</v>
      </c>
      <c r="E14" s="1013"/>
      <c r="F14" s="1014">
        <f t="shared" si="40"/>
        <v>0</v>
      </c>
      <c r="G14" s="1015"/>
      <c r="H14" s="1016"/>
      <c r="J14" s="1009"/>
      <c r="K14" s="1010" t="s">
        <v>898</v>
      </c>
      <c r="L14" s="1011" t="s">
        <v>903</v>
      </c>
      <c r="M14" s="1012" t="s">
        <v>902</v>
      </c>
      <c r="N14" s="1013"/>
      <c r="O14" s="1014">
        <f t="shared" si="41"/>
        <v>0</v>
      </c>
      <c r="P14" s="1015"/>
      <c r="Q14" s="1016"/>
      <c r="U14" s="1009"/>
      <c r="V14" s="1010" t="s">
        <v>898</v>
      </c>
      <c r="W14" s="1011" t="s">
        <v>903</v>
      </c>
      <c r="X14" s="1012" t="s">
        <v>902</v>
      </c>
      <c r="Y14" s="1013"/>
      <c r="Z14" s="1014">
        <f t="shared" si="42"/>
        <v>0</v>
      </c>
      <c r="AA14" s="1015"/>
      <c r="AB14" s="1016"/>
      <c r="AD14" s="1009"/>
      <c r="AE14" s="1010" t="s">
        <v>898</v>
      </c>
      <c r="AF14" s="1011" t="s">
        <v>903</v>
      </c>
      <c r="AG14" s="1012" t="s">
        <v>902</v>
      </c>
      <c r="AH14" s="1013"/>
      <c r="AI14" s="1014">
        <f t="shared" si="43"/>
        <v>0</v>
      </c>
      <c r="AJ14" s="1015"/>
      <c r="AK14" s="1016"/>
      <c r="AO14" s="1009"/>
      <c r="AP14" s="1010" t="s">
        <v>898</v>
      </c>
      <c r="AQ14" s="1011" t="s">
        <v>903</v>
      </c>
      <c r="AR14" s="1012" t="s">
        <v>902</v>
      </c>
      <c r="AS14" s="1013"/>
      <c r="AT14" s="1014">
        <f t="shared" si="44"/>
        <v>0</v>
      </c>
      <c r="AU14" s="1015"/>
      <c r="AV14" s="1016"/>
      <c r="AX14" s="1009"/>
      <c r="AY14" s="1010" t="s">
        <v>898</v>
      </c>
      <c r="AZ14" s="1011" t="s">
        <v>903</v>
      </c>
      <c r="BA14" s="1012" t="s">
        <v>902</v>
      </c>
      <c r="BB14" s="1013"/>
      <c r="BC14" s="1014">
        <f t="shared" si="45"/>
        <v>0</v>
      </c>
      <c r="BD14" s="1015"/>
      <c r="BE14" s="1016"/>
      <c r="BI14" s="1009"/>
      <c r="BJ14" s="1010" t="s">
        <v>898</v>
      </c>
      <c r="BK14" s="1011" t="s">
        <v>903</v>
      </c>
      <c r="BL14" s="1012" t="s">
        <v>902</v>
      </c>
      <c r="BM14" s="1013"/>
      <c r="BN14" s="1014">
        <f t="shared" si="46"/>
        <v>0</v>
      </c>
      <c r="BO14" s="1015"/>
      <c r="BP14" s="1016"/>
      <c r="BR14" s="1009"/>
      <c r="BS14" s="1010" t="s">
        <v>898</v>
      </c>
      <c r="BT14" s="1011" t="s">
        <v>903</v>
      </c>
      <c r="BU14" s="1012" t="s">
        <v>902</v>
      </c>
      <c r="BV14" s="1013"/>
      <c r="BW14" s="1014">
        <f t="shared" si="47"/>
        <v>0</v>
      </c>
      <c r="BX14" s="1015"/>
      <c r="BY14" s="1016"/>
      <c r="CC14" s="1009"/>
      <c r="CD14" s="1010" t="s">
        <v>898</v>
      </c>
      <c r="CE14" s="1011" t="s">
        <v>903</v>
      </c>
      <c r="CF14" s="1012" t="s">
        <v>902</v>
      </c>
      <c r="CG14" s="1013"/>
      <c r="CH14" s="1014">
        <f t="shared" si="48"/>
        <v>0</v>
      </c>
      <c r="CI14" s="1015"/>
      <c r="CJ14" s="1016"/>
      <c r="CL14" s="1009"/>
      <c r="CM14" s="1010" t="s">
        <v>898</v>
      </c>
      <c r="CN14" s="1011" t="s">
        <v>903</v>
      </c>
      <c r="CO14" s="1012" t="s">
        <v>902</v>
      </c>
      <c r="CP14" s="1013"/>
      <c r="CQ14" s="1014">
        <f t="shared" si="49"/>
        <v>0</v>
      </c>
      <c r="CR14" s="1015"/>
      <c r="CS14" s="1016"/>
      <c r="CW14" s="1009"/>
      <c r="CX14" s="1010" t="s">
        <v>898</v>
      </c>
      <c r="CY14" s="1011" t="s">
        <v>903</v>
      </c>
      <c r="CZ14" s="1012" t="s">
        <v>902</v>
      </c>
      <c r="DA14" s="1013"/>
      <c r="DB14" s="1014">
        <f t="shared" si="50"/>
        <v>0</v>
      </c>
      <c r="DC14" s="1015"/>
      <c r="DD14" s="1016"/>
      <c r="DF14" s="1009"/>
      <c r="DG14" s="1010" t="s">
        <v>898</v>
      </c>
      <c r="DH14" s="1011" t="s">
        <v>903</v>
      </c>
      <c r="DI14" s="1012" t="s">
        <v>902</v>
      </c>
      <c r="DJ14" s="1013"/>
      <c r="DK14" s="1014">
        <f t="shared" si="51"/>
        <v>0</v>
      </c>
      <c r="DL14" s="1015"/>
      <c r="DM14" s="1016"/>
      <c r="DQ14" s="1009"/>
      <c r="DR14" s="1010" t="s">
        <v>898</v>
      </c>
      <c r="DS14" s="1011" t="s">
        <v>903</v>
      </c>
      <c r="DT14" s="1012" t="s">
        <v>902</v>
      </c>
      <c r="DU14" s="1013"/>
      <c r="DV14" s="1014">
        <f t="shared" si="52"/>
        <v>0</v>
      </c>
      <c r="DW14" s="1015"/>
      <c r="DX14" s="1016"/>
      <c r="DZ14" s="1009"/>
      <c r="EA14" s="1010" t="s">
        <v>898</v>
      </c>
      <c r="EB14" s="1011" t="s">
        <v>903</v>
      </c>
      <c r="EC14" s="1012" t="s">
        <v>902</v>
      </c>
      <c r="ED14" s="1013"/>
      <c r="EE14" s="1014">
        <f t="shared" si="53"/>
        <v>0</v>
      </c>
      <c r="EF14" s="1015"/>
      <c r="EG14" s="1016"/>
      <c r="EK14" s="1009"/>
      <c r="EL14" s="1010" t="s">
        <v>898</v>
      </c>
      <c r="EM14" s="1011" t="s">
        <v>903</v>
      </c>
      <c r="EN14" s="1012" t="s">
        <v>902</v>
      </c>
      <c r="EO14" s="1013"/>
      <c r="EP14" s="1014">
        <f t="shared" si="54"/>
        <v>0</v>
      </c>
      <c r="EQ14" s="1015"/>
      <c r="ER14" s="1016"/>
      <c r="ET14" s="1009"/>
      <c r="EU14" s="1010" t="s">
        <v>898</v>
      </c>
      <c r="EV14" s="1011" t="s">
        <v>903</v>
      </c>
      <c r="EW14" s="1012" t="s">
        <v>902</v>
      </c>
      <c r="EX14" s="1013"/>
      <c r="EY14" s="1014">
        <f t="shared" si="55"/>
        <v>0</v>
      </c>
      <c r="EZ14" s="1015"/>
      <c r="FA14" s="1016"/>
      <c r="FE14" s="1009"/>
      <c r="FF14" s="1010" t="s">
        <v>898</v>
      </c>
      <c r="FG14" s="1011" t="s">
        <v>903</v>
      </c>
      <c r="FH14" s="1012" t="s">
        <v>902</v>
      </c>
      <c r="FI14" s="1013"/>
      <c r="FJ14" s="1014">
        <f t="shared" si="56"/>
        <v>0</v>
      </c>
      <c r="FK14" s="1015"/>
      <c r="FL14" s="1016"/>
      <c r="FN14" s="1009"/>
      <c r="FO14" s="1010" t="s">
        <v>898</v>
      </c>
      <c r="FP14" s="1011" t="s">
        <v>903</v>
      </c>
      <c r="FQ14" s="1012" t="s">
        <v>902</v>
      </c>
      <c r="FR14" s="1013"/>
      <c r="FS14" s="1014">
        <f t="shared" si="57"/>
        <v>0</v>
      </c>
      <c r="FT14" s="1015"/>
      <c r="FU14" s="1016"/>
      <c r="FY14" s="1009"/>
      <c r="FZ14" s="1010" t="s">
        <v>898</v>
      </c>
      <c r="GA14" s="1011" t="s">
        <v>903</v>
      </c>
      <c r="GB14" s="1012" t="s">
        <v>902</v>
      </c>
      <c r="GC14" s="1013"/>
      <c r="GD14" s="1014">
        <f t="shared" si="58"/>
        <v>0</v>
      </c>
      <c r="GE14" s="1015"/>
      <c r="GF14" s="1016"/>
      <c r="GH14" s="1009"/>
      <c r="GI14" s="1010" t="s">
        <v>898</v>
      </c>
      <c r="GJ14" s="1011" t="s">
        <v>903</v>
      </c>
      <c r="GK14" s="1012" t="s">
        <v>902</v>
      </c>
      <c r="GL14" s="1013"/>
      <c r="GM14" s="1014">
        <f t="shared" si="59"/>
        <v>0</v>
      </c>
      <c r="GN14" s="1015"/>
      <c r="GO14" s="1016"/>
      <c r="GS14" s="1009"/>
      <c r="GT14" s="1010" t="s">
        <v>898</v>
      </c>
      <c r="GU14" s="1011" t="s">
        <v>903</v>
      </c>
      <c r="GV14" s="1012" t="s">
        <v>902</v>
      </c>
      <c r="GW14" s="1013"/>
      <c r="GX14" s="1014">
        <f t="shared" si="60"/>
        <v>0</v>
      </c>
      <c r="GY14" s="1015"/>
      <c r="GZ14" s="1016"/>
      <c r="HB14" s="1009"/>
      <c r="HC14" s="1010" t="s">
        <v>898</v>
      </c>
      <c r="HD14" s="1011" t="s">
        <v>903</v>
      </c>
      <c r="HE14" s="1012" t="s">
        <v>902</v>
      </c>
      <c r="HF14" s="1013"/>
      <c r="HG14" s="1014">
        <f t="shared" si="61"/>
        <v>0</v>
      </c>
      <c r="HH14" s="1015"/>
      <c r="HI14" s="1016"/>
      <c r="HM14" s="1009"/>
      <c r="HN14" s="1010" t="s">
        <v>898</v>
      </c>
      <c r="HO14" s="1011" t="s">
        <v>903</v>
      </c>
      <c r="HP14" s="1012" t="s">
        <v>902</v>
      </c>
      <c r="HQ14" s="1013"/>
      <c r="HR14" s="1014">
        <f t="shared" si="62"/>
        <v>0</v>
      </c>
      <c r="HS14" s="1015"/>
      <c r="HT14" s="1016"/>
      <c r="HV14" s="1009"/>
      <c r="HW14" s="1010" t="s">
        <v>898</v>
      </c>
      <c r="HX14" s="1011" t="s">
        <v>903</v>
      </c>
      <c r="HY14" s="1012" t="s">
        <v>902</v>
      </c>
      <c r="HZ14" s="1013"/>
      <c r="IA14" s="1014">
        <f t="shared" si="63"/>
        <v>0</v>
      </c>
      <c r="IB14" s="1015"/>
      <c r="IC14" s="1016"/>
      <c r="IG14" s="1009"/>
      <c r="IH14" s="1010" t="s">
        <v>898</v>
      </c>
      <c r="II14" s="1011" t="s">
        <v>903</v>
      </c>
      <c r="IJ14" s="1012" t="s">
        <v>902</v>
      </c>
      <c r="IK14" s="1013"/>
      <c r="IL14" s="1014">
        <f t="shared" si="64"/>
        <v>0</v>
      </c>
      <c r="IM14" s="1015"/>
      <c r="IN14" s="1016"/>
      <c r="IP14" s="1009"/>
      <c r="IQ14" s="1010" t="s">
        <v>898</v>
      </c>
      <c r="IR14" s="1011" t="s">
        <v>903</v>
      </c>
      <c r="IS14" s="1012" t="s">
        <v>902</v>
      </c>
      <c r="IT14" s="1013"/>
      <c r="IU14" s="1014">
        <f t="shared" si="65"/>
        <v>0</v>
      </c>
      <c r="IV14" s="1015"/>
      <c r="IW14" s="1016"/>
      <c r="JA14" s="1009"/>
      <c r="JB14" s="1010" t="s">
        <v>898</v>
      </c>
      <c r="JC14" s="1011" t="s">
        <v>903</v>
      </c>
      <c r="JD14" s="1012" t="s">
        <v>902</v>
      </c>
      <c r="JE14" s="1013"/>
      <c r="JF14" s="1014">
        <f t="shared" si="66"/>
        <v>0</v>
      </c>
      <c r="JG14" s="1015"/>
      <c r="JH14" s="1016"/>
      <c r="JJ14" s="1009"/>
      <c r="JK14" s="1010" t="s">
        <v>898</v>
      </c>
      <c r="JL14" s="1011" t="s">
        <v>903</v>
      </c>
      <c r="JM14" s="1012" t="s">
        <v>902</v>
      </c>
      <c r="JN14" s="1013"/>
      <c r="JO14" s="1014">
        <f t="shared" si="67"/>
        <v>0</v>
      </c>
      <c r="JP14" s="1015"/>
      <c r="JQ14" s="1016"/>
      <c r="JU14" s="1009"/>
      <c r="JV14" s="1010" t="s">
        <v>898</v>
      </c>
      <c r="JW14" s="1011" t="s">
        <v>903</v>
      </c>
      <c r="JX14" s="1012" t="s">
        <v>902</v>
      </c>
      <c r="JY14" s="1013"/>
      <c r="JZ14" s="1014">
        <f t="shared" si="68"/>
        <v>0</v>
      </c>
      <c r="KA14" s="1015"/>
      <c r="KB14" s="1016"/>
      <c r="KD14" s="1009"/>
      <c r="KE14" s="1010" t="s">
        <v>898</v>
      </c>
      <c r="KF14" s="1011" t="s">
        <v>903</v>
      </c>
      <c r="KG14" s="1012" t="s">
        <v>902</v>
      </c>
      <c r="KH14" s="1013"/>
      <c r="KI14" s="1014">
        <f t="shared" si="69"/>
        <v>0</v>
      </c>
      <c r="KJ14" s="1015"/>
      <c r="KK14" s="1016"/>
      <c r="KO14" s="1009"/>
      <c r="KP14" s="1010" t="s">
        <v>898</v>
      </c>
      <c r="KQ14" s="1011" t="s">
        <v>903</v>
      </c>
      <c r="KR14" s="1012" t="s">
        <v>902</v>
      </c>
      <c r="KS14" s="1013"/>
      <c r="KT14" s="1014">
        <f t="shared" si="70"/>
        <v>0</v>
      </c>
      <c r="KU14" s="1015"/>
      <c r="KV14" s="1016"/>
      <c r="KX14" s="1009"/>
      <c r="KY14" s="1010" t="s">
        <v>898</v>
      </c>
      <c r="KZ14" s="1011" t="s">
        <v>903</v>
      </c>
      <c r="LA14" s="1012" t="s">
        <v>902</v>
      </c>
      <c r="LB14" s="1013"/>
      <c r="LC14" s="1014">
        <f t="shared" si="71"/>
        <v>0</v>
      </c>
      <c r="LD14" s="1015"/>
      <c r="LE14" s="1016"/>
      <c r="LI14" s="1009"/>
      <c r="LJ14" s="1010" t="s">
        <v>898</v>
      </c>
      <c r="LK14" s="1011" t="s">
        <v>903</v>
      </c>
      <c r="LL14" s="1012" t="s">
        <v>902</v>
      </c>
      <c r="LM14" s="1013"/>
      <c r="LN14" s="1014">
        <f t="shared" si="72"/>
        <v>0</v>
      </c>
      <c r="LO14" s="1015"/>
      <c r="LP14" s="1016"/>
      <c r="LR14" s="1009"/>
      <c r="LS14" s="1010" t="s">
        <v>898</v>
      </c>
      <c r="LT14" s="1011" t="s">
        <v>903</v>
      </c>
      <c r="LU14" s="1012" t="s">
        <v>902</v>
      </c>
      <c r="LV14" s="1013"/>
      <c r="LW14" s="1014">
        <f t="shared" si="73"/>
        <v>0</v>
      </c>
      <c r="LX14" s="1015"/>
      <c r="LY14" s="1016"/>
      <c r="MC14" s="1009"/>
      <c r="MD14" s="1010" t="s">
        <v>898</v>
      </c>
      <c r="ME14" s="1011" t="s">
        <v>903</v>
      </c>
      <c r="MF14" s="1012" t="s">
        <v>902</v>
      </c>
      <c r="MG14" s="1013"/>
      <c r="MH14" s="1014">
        <f t="shared" si="74"/>
        <v>0</v>
      </c>
      <c r="MI14" s="1015"/>
      <c r="MJ14" s="1016"/>
      <c r="ML14" s="1009"/>
      <c r="MM14" s="1010" t="s">
        <v>898</v>
      </c>
      <c r="MN14" s="1011" t="s">
        <v>903</v>
      </c>
      <c r="MO14" s="1012" t="s">
        <v>902</v>
      </c>
      <c r="MP14" s="1013"/>
      <c r="MQ14" s="1014">
        <f t="shared" si="75"/>
        <v>0</v>
      </c>
      <c r="MR14" s="1015"/>
      <c r="MS14" s="1016"/>
      <c r="MW14" s="1009"/>
      <c r="MX14" s="1010" t="s">
        <v>898</v>
      </c>
      <c r="MY14" s="1011" t="s">
        <v>903</v>
      </c>
      <c r="MZ14" s="1012" t="s">
        <v>902</v>
      </c>
      <c r="NA14" s="1013"/>
      <c r="NB14" s="1014">
        <f t="shared" si="76"/>
        <v>0</v>
      </c>
      <c r="NC14" s="1015"/>
      <c r="ND14" s="1016"/>
      <c r="NF14" s="1009"/>
      <c r="NG14" s="1010" t="s">
        <v>898</v>
      </c>
      <c r="NH14" s="1011" t="s">
        <v>903</v>
      </c>
      <c r="NI14" s="1012" t="s">
        <v>902</v>
      </c>
      <c r="NJ14" s="1013"/>
      <c r="NK14" s="1014">
        <f t="shared" si="77"/>
        <v>0</v>
      </c>
      <c r="NL14" s="1015"/>
      <c r="NM14" s="1016"/>
      <c r="NQ14" s="1009"/>
      <c r="NR14" s="1010" t="s">
        <v>898</v>
      </c>
      <c r="NS14" s="1011" t="s">
        <v>903</v>
      </c>
      <c r="NT14" s="1012" t="s">
        <v>902</v>
      </c>
      <c r="NU14" s="1013"/>
      <c r="NV14" s="1014">
        <f t="shared" si="78"/>
        <v>0</v>
      </c>
      <c r="NW14" s="1015"/>
      <c r="NX14" s="1016"/>
      <c r="NZ14" s="1009"/>
      <c r="OA14" s="1010" t="s">
        <v>898</v>
      </c>
      <c r="OB14" s="1011" t="s">
        <v>903</v>
      </c>
      <c r="OC14" s="1012" t="s">
        <v>902</v>
      </c>
      <c r="OD14" s="1013"/>
      <c r="OE14" s="1014">
        <f t="shared" si="79"/>
        <v>0</v>
      </c>
      <c r="OF14" s="1015"/>
      <c r="OG14" s="1016"/>
    </row>
    <row r="15" spans="1:397">
      <c r="A15" s="1009"/>
      <c r="B15" s="1010" t="s">
        <v>904</v>
      </c>
      <c r="C15" s="1011" t="s">
        <v>905</v>
      </c>
      <c r="D15" s="1012" t="s">
        <v>902</v>
      </c>
      <c r="E15" s="1013"/>
      <c r="F15" s="1014">
        <f t="shared" si="40"/>
        <v>0</v>
      </c>
      <c r="G15" s="1015"/>
      <c r="H15" s="1016"/>
      <c r="J15" s="1009"/>
      <c r="K15" s="1010" t="s">
        <v>904</v>
      </c>
      <c r="L15" s="1011" t="s">
        <v>905</v>
      </c>
      <c r="M15" s="1012" t="s">
        <v>902</v>
      </c>
      <c r="N15" s="1013"/>
      <c r="O15" s="1014">
        <f t="shared" si="41"/>
        <v>0</v>
      </c>
      <c r="P15" s="1015"/>
      <c r="Q15" s="1016"/>
      <c r="U15" s="1009"/>
      <c r="V15" s="1010" t="s">
        <v>904</v>
      </c>
      <c r="W15" s="1011" t="s">
        <v>905</v>
      </c>
      <c r="X15" s="1012" t="s">
        <v>902</v>
      </c>
      <c r="Y15" s="1013"/>
      <c r="Z15" s="1014">
        <f t="shared" si="42"/>
        <v>0</v>
      </c>
      <c r="AA15" s="1015"/>
      <c r="AB15" s="1016"/>
      <c r="AD15" s="1009"/>
      <c r="AE15" s="1010" t="s">
        <v>904</v>
      </c>
      <c r="AF15" s="1011" t="s">
        <v>905</v>
      </c>
      <c r="AG15" s="1012" t="s">
        <v>902</v>
      </c>
      <c r="AH15" s="1013"/>
      <c r="AI15" s="1014">
        <f t="shared" si="43"/>
        <v>0</v>
      </c>
      <c r="AJ15" s="1015"/>
      <c r="AK15" s="1016"/>
      <c r="AO15" s="1009"/>
      <c r="AP15" s="1010" t="s">
        <v>904</v>
      </c>
      <c r="AQ15" s="1011" t="s">
        <v>905</v>
      </c>
      <c r="AR15" s="1012" t="s">
        <v>902</v>
      </c>
      <c r="AS15" s="1013"/>
      <c r="AT15" s="1014">
        <f t="shared" si="44"/>
        <v>0</v>
      </c>
      <c r="AU15" s="1015"/>
      <c r="AV15" s="1016"/>
      <c r="AX15" s="1009"/>
      <c r="AY15" s="1010" t="s">
        <v>904</v>
      </c>
      <c r="AZ15" s="1011" t="s">
        <v>905</v>
      </c>
      <c r="BA15" s="1012" t="s">
        <v>902</v>
      </c>
      <c r="BB15" s="1013"/>
      <c r="BC15" s="1014">
        <f t="shared" si="45"/>
        <v>0</v>
      </c>
      <c r="BD15" s="1015"/>
      <c r="BE15" s="1016"/>
      <c r="BI15" s="1009"/>
      <c r="BJ15" s="1010" t="s">
        <v>904</v>
      </c>
      <c r="BK15" s="1011" t="s">
        <v>905</v>
      </c>
      <c r="BL15" s="1012" t="s">
        <v>902</v>
      </c>
      <c r="BM15" s="1013"/>
      <c r="BN15" s="1014">
        <f t="shared" si="46"/>
        <v>0</v>
      </c>
      <c r="BO15" s="1015"/>
      <c r="BP15" s="1016"/>
      <c r="BR15" s="1009"/>
      <c r="BS15" s="1010" t="s">
        <v>904</v>
      </c>
      <c r="BT15" s="1011" t="s">
        <v>905</v>
      </c>
      <c r="BU15" s="1012" t="s">
        <v>902</v>
      </c>
      <c r="BV15" s="1013"/>
      <c r="BW15" s="1014">
        <f t="shared" si="47"/>
        <v>0</v>
      </c>
      <c r="BX15" s="1015"/>
      <c r="BY15" s="1016"/>
      <c r="CC15" s="1009"/>
      <c r="CD15" s="1010" t="s">
        <v>904</v>
      </c>
      <c r="CE15" s="1011" t="s">
        <v>905</v>
      </c>
      <c r="CF15" s="1012" t="s">
        <v>902</v>
      </c>
      <c r="CG15" s="1013"/>
      <c r="CH15" s="1014">
        <f t="shared" si="48"/>
        <v>0</v>
      </c>
      <c r="CI15" s="1015"/>
      <c r="CJ15" s="1016"/>
      <c r="CL15" s="1009"/>
      <c r="CM15" s="1010" t="s">
        <v>904</v>
      </c>
      <c r="CN15" s="1011" t="s">
        <v>905</v>
      </c>
      <c r="CO15" s="1012" t="s">
        <v>902</v>
      </c>
      <c r="CP15" s="1013"/>
      <c r="CQ15" s="1014">
        <f t="shared" si="49"/>
        <v>0</v>
      </c>
      <c r="CR15" s="1015"/>
      <c r="CS15" s="1016"/>
      <c r="CW15" s="1009"/>
      <c r="CX15" s="1010" t="s">
        <v>904</v>
      </c>
      <c r="CY15" s="1011" t="s">
        <v>905</v>
      </c>
      <c r="CZ15" s="1012" t="s">
        <v>902</v>
      </c>
      <c r="DA15" s="1013"/>
      <c r="DB15" s="1014">
        <f t="shared" si="50"/>
        <v>0</v>
      </c>
      <c r="DC15" s="1015"/>
      <c r="DD15" s="1016"/>
      <c r="DF15" s="1009"/>
      <c r="DG15" s="1010" t="s">
        <v>904</v>
      </c>
      <c r="DH15" s="1011" t="s">
        <v>905</v>
      </c>
      <c r="DI15" s="1012" t="s">
        <v>902</v>
      </c>
      <c r="DJ15" s="1013"/>
      <c r="DK15" s="1014">
        <f t="shared" si="51"/>
        <v>0</v>
      </c>
      <c r="DL15" s="1015"/>
      <c r="DM15" s="1016"/>
      <c r="DQ15" s="1009"/>
      <c r="DR15" s="1010" t="s">
        <v>904</v>
      </c>
      <c r="DS15" s="1011" t="s">
        <v>905</v>
      </c>
      <c r="DT15" s="1012" t="s">
        <v>902</v>
      </c>
      <c r="DU15" s="1013"/>
      <c r="DV15" s="1014">
        <f t="shared" si="52"/>
        <v>0</v>
      </c>
      <c r="DW15" s="1015"/>
      <c r="DX15" s="1016"/>
      <c r="DZ15" s="1009"/>
      <c r="EA15" s="1010" t="s">
        <v>904</v>
      </c>
      <c r="EB15" s="1011" t="s">
        <v>905</v>
      </c>
      <c r="EC15" s="1012" t="s">
        <v>902</v>
      </c>
      <c r="ED15" s="1013"/>
      <c r="EE15" s="1014">
        <f t="shared" si="53"/>
        <v>0</v>
      </c>
      <c r="EF15" s="1015"/>
      <c r="EG15" s="1016"/>
      <c r="EK15" s="1009"/>
      <c r="EL15" s="1010" t="s">
        <v>904</v>
      </c>
      <c r="EM15" s="1011" t="s">
        <v>905</v>
      </c>
      <c r="EN15" s="1012" t="s">
        <v>902</v>
      </c>
      <c r="EO15" s="1013"/>
      <c r="EP15" s="1014">
        <f t="shared" si="54"/>
        <v>0</v>
      </c>
      <c r="EQ15" s="1015"/>
      <c r="ER15" s="1016"/>
      <c r="ET15" s="1009"/>
      <c r="EU15" s="1010" t="s">
        <v>904</v>
      </c>
      <c r="EV15" s="1011" t="s">
        <v>905</v>
      </c>
      <c r="EW15" s="1012" t="s">
        <v>902</v>
      </c>
      <c r="EX15" s="1013"/>
      <c r="EY15" s="1014">
        <f t="shared" si="55"/>
        <v>0</v>
      </c>
      <c r="EZ15" s="1015"/>
      <c r="FA15" s="1016"/>
      <c r="FE15" s="1009"/>
      <c r="FF15" s="1010" t="s">
        <v>904</v>
      </c>
      <c r="FG15" s="1011" t="s">
        <v>905</v>
      </c>
      <c r="FH15" s="1012" t="s">
        <v>902</v>
      </c>
      <c r="FI15" s="1013"/>
      <c r="FJ15" s="1014">
        <f t="shared" si="56"/>
        <v>0</v>
      </c>
      <c r="FK15" s="1015"/>
      <c r="FL15" s="1016"/>
      <c r="FN15" s="1009"/>
      <c r="FO15" s="1010" t="s">
        <v>904</v>
      </c>
      <c r="FP15" s="1011" t="s">
        <v>905</v>
      </c>
      <c r="FQ15" s="1012" t="s">
        <v>902</v>
      </c>
      <c r="FR15" s="1013"/>
      <c r="FS15" s="1014">
        <f t="shared" si="57"/>
        <v>0</v>
      </c>
      <c r="FT15" s="1015"/>
      <c r="FU15" s="1016"/>
      <c r="FY15" s="1009"/>
      <c r="FZ15" s="1010" t="s">
        <v>904</v>
      </c>
      <c r="GA15" s="1011" t="s">
        <v>905</v>
      </c>
      <c r="GB15" s="1012" t="s">
        <v>902</v>
      </c>
      <c r="GC15" s="1013"/>
      <c r="GD15" s="1014">
        <f t="shared" si="58"/>
        <v>0</v>
      </c>
      <c r="GE15" s="1015"/>
      <c r="GF15" s="1016"/>
      <c r="GH15" s="1009"/>
      <c r="GI15" s="1010" t="s">
        <v>904</v>
      </c>
      <c r="GJ15" s="1011" t="s">
        <v>905</v>
      </c>
      <c r="GK15" s="1012" t="s">
        <v>902</v>
      </c>
      <c r="GL15" s="1013"/>
      <c r="GM15" s="1014">
        <f t="shared" si="59"/>
        <v>0</v>
      </c>
      <c r="GN15" s="1015"/>
      <c r="GO15" s="1016"/>
      <c r="GS15" s="1009"/>
      <c r="GT15" s="1010" t="s">
        <v>904</v>
      </c>
      <c r="GU15" s="1011" t="s">
        <v>905</v>
      </c>
      <c r="GV15" s="1012" t="s">
        <v>902</v>
      </c>
      <c r="GW15" s="1013"/>
      <c r="GX15" s="1014">
        <f t="shared" si="60"/>
        <v>0</v>
      </c>
      <c r="GY15" s="1015"/>
      <c r="GZ15" s="1016"/>
      <c r="HB15" s="1009"/>
      <c r="HC15" s="1010" t="s">
        <v>904</v>
      </c>
      <c r="HD15" s="1011" t="s">
        <v>905</v>
      </c>
      <c r="HE15" s="1012" t="s">
        <v>902</v>
      </c>
      <c r="HF15" s="1013"/>
      <c r="HG15" s="1014">
        <f t="shared" si="61"/>
        <v>0</v>
      </c>
      <c r="HH15" s="1015"/>
      <c r="HI15" s="1016"/>
      <c r="HM15" s="1009"/>
      <c r="HN15" s="1010" t="s">
        <v>904</v>
      </c>
      <c r="HO15" s="1011" t="s">
        <v>905</v>
      </c>
      <c r="HP15" s="1012" t="s">
        <v>902</v>
      </c>
      <c r="HQ15" s="1013"/>
      <c r="HR15" s="1014">
        <f t="shared" si="62"/>
        <v>0</v>
      </c>
      <c r="HS15" s="1015"/>
      <c r="HT15" s="1016"/>
      <c r="HV15" s="1009"/>
      <c r="HW15" s="1010" t="s">
        <v>904</v>
      </c>
      <c r="HX15" s="1011" t="s">
        <v>905</v>
      </c>
      <c r="HY15" s="1012" t="s">
        <v>902</v>
      </c>
      <c r="HZ15" s="1013"/>
      <c r="IA15" s="1014">
        <f t="shared" si="63"/>
        <v>0</v>
      </c>
      <c r="IB15" s="1015"/>
      <c r="IC15" s="1016"/>
      <c r="IG15" s="1009"/>
      <c r="IH15" s="1010" t="s">
        <v>904</v>
      </c>
      <c r="II15" s="1011" t="s">
        <v>905</v>
      </c>
      <c r="IJ15" s="1012" t="s">
        <v>902</v>
      </c>
      <c r="IK15" s="1013"/>
      <c r="IL15" s="1014">
        <f t="shared" si="64"/>
        <v>0</v>
      </c>
      <c r="IM15" s="1015"/>
      <c r="IN15" s="1016"/>
      <c r="IP15" s="1009"/>
      <c r="IQ15" s="1010" t="s">
        <v>904</v>
      </c>
      <c r="IR15" s="1011" t="s">
        <v>905</v>
      </c>
      <c r="IS15" s="1012" t="s">
        <v>902</v>
      </c>
      <c r="IT15" s="1013"/>
      <c r="IU15" s="1014">
        <f t="shared" si="65"/>
        <v>0</v>
      </c>
      <c r="IV15" s="1015"/>
      <c r="IW15" s="1016"/>
      <c r="JA15" s="1009"/>
      <c r="JB15" s="1010" t="s">
        <v>904</v>
      </c>
      <c r="JC15" s="1011" t="s">
        <v>905</v>
      </c>
      <c r="JD15" s="1012" t="s">
        <v>902</v>
      </c>
      <c r="JE15" s="1013"/>
      <c r="JF15" s="1014">
        <f t="shared" si="66"/>
        <v>0</v>
      </c>
      <c r="JG15" s="1015"/>
      <c r="JH15" s="1016"/>
      <c r="JJ15" s="1009"/>
      <c r="JK15" s="1010" t="s">
        <v>904</v>
      </c>
      <c r="JL15" s="1011" t="s">
        <v>905</v>
      </c>
      <c r="JM15" s="1012" t="s">
        <v>902</v>
      </c>
      <c r="JN15" s="1013"/>
      <c r="JO15" s="1014">
        <f t="shared" si="67"/>
        <v>0</v>
      </c>
      <c r="JP15" s="1015"/>
      <c r="JQ15" s="1016"/>
      <c r="JU15" s="1009"/>
      <c r="JV15" s="1010" t="s">
        <v>904</v>
      </c>
      <c r="JW15" s="1011" t="s">
        <v>905</v>
      </c>
      <c r="JX15" s="1012" t="s">
        <v>902</v>
      </c>
      <c r="JY15" s="1013"/>
      <c r="JZ15" s="1014">
        <f t="shared" si="68"/>
        <v>0</v>
      </c>
      <c r="KA15" s="1015"/>
      <c r="KB15" s="1016"/>
      <c r="KD15" s="1009"/>
      <c r="KE15" s="1010" t="s">
        <v>904</v>
      </c>
      <c r="KF15" s="1011" t="s">
        <v>905</v>
      </c>
      <c r="KG15" s="1012" t="s">
        <v>902</v>
      </c>
      <c r="KH15" s="1013"/>
      <c r="KI15" s="1014">
        <f t="shared" si="69"/>
        <v>0</v>
      </c>
      <c r="KJ15" s="1015"/>
      <c r="KK15" s="1016"/>
      <c r="KO15" s="1009"/>
      <c r="KP15" s="1010" t="s">
        <v>904</v>
      </c>
      <c r="KQ15" s="1011" t="s">
        <v>905</v>
      </c>
      <c r="KR15" s="1012" t="s">
        <v>902</v>
      </c>
      <c r="KS15" s="1013"/>
      <c r="KT15" s="1014">
        <f t="shared" si="70"/>
        <v>0</v>
      </c>
      <c r="KU15" s="1015"/>
      <c r="KV15" s="1016"/>
      <c r="KX15" s="1009"/>
      <c r="KY15" s="1010" t="s">
        <v>904</v>
      </c>
      <c r="KZ15" s="1011" t="s">
        <v>905</v>
      </c>
      <c r="LA15" s="1012" t="s">
        <v>902</v>
      </c>
      <c r="LB15" s="1013"/>
      <c r="LC15" s="1014">
        <f t="shared" si="71"/>
        <v>0</v>
      </c>
      <c r="LD15" s="1015"/>
      <c r="LE15" s="1016"/>
      <c r="LI15" s="1009"/>
      <c r="LJ15" s="1010" t="s">
        <v>904</v>
      </c>
      <c r="LK15" s="1011" t="s">
        <v>905</v>
      </c>
      <c r="LL15" s="1012" t="s">
        <v>902</v>
      </c>
      <c r="LM15" s="1013"/>
      <c r="LN15" s="1014">
        <f t="shared" si="72"/>
        <v>0</v>
      </c>
      <c r="LO15" s="1015"/>
      <c r="LP15" s="1016"/>
      <c r="LR15" s="1009"/>
      <c r="LS15" s="1010" t="s">
        <v>904</v>
      </c>
      <c r="LT15" s="1011" t="s">
        <v>905</v>
      </c>
      <c r="LU15" s="1012" t="s">
        <v>902</v>
      </c>
      <c r="LV15" s="1013"/>
      <c r="LW15" s="1014">
        <f t="shared" si="73"/>
        <v>0</v>
      </c>
      <c r="LX15" s="1015"/>
      <c r="LY15" s="1016"/>
      <c r="MC15" s="1009"/>
      <c r="MD15" s="1010" t="s">
        <v>904</v>
      </c>
      <c r="ME15" s="1011" t="s">
        <v>905</v>
      </c>
      <c r="MF15" s="1012" t="s">
        <v>902</v>
      </c>
      <c r="MG15" s="1013"/>
      <c r="MH15" s="1014">
        <f t="shared" si="74"/>
        <v>0</v>
      </c>
      <c r="MI15" s="1015"/>
      <c r="MJ15" s="1016"/>
      <c r="ML15" s="1009"/>
      <c r="MM15" s="1010" t="s">
        <v>904</v>
      </c>
      <c r="MN15" s="1011" t="s">
        <v>905</v>
      </c>
      <c r="MO15" s="1012" t="s">
        <v>902</v>
      </c>
      <c r="MP15" s="1013"/>
      <c r="MQ15" s="1014">
        <f t="shared" si="75"/>
        <v>0</v>
      </c>
      <c r="MR15" s="1015"/>
      <c r="MS15" s="1016"/>
      <c r="MW15" s="1009"/>
      <c r="MX15" s="1010" t="s">
        <v>904</v>
      </c>
      <c r="MY15" s="1011" t="s">
        <v>905</v>
      </c>
      <c r="MZ15" s="1012" t="s">
        <v>902</v>
      </c>
      <c r="NA15" s="1013"/>
      <c r="NB15" s="1014">
        <f t="shared" si="76"/>
        <v>0</v>
      </c>
      <c r="NC15" s="1015"/>
      <c r="ND15" s="1016"/>
      <c r="NF15" s="1009"/>
      <c r="NG15" s="1010" t="s">
        <v>904</v>
      </c>
      <c r="NH15" s="1011" t="s">
        <v>905</v>
      </c>
      <c r="NI15" s="1012" t="s">
        <v>902</v>
      </c>
      <c r="NJ15" s="1013"/>
      <c r="NK15" s="1014">
        <f t="shared" si="77"/>
        <v>0</v>
      </c>
      <c r="NL15" s="1015"/>
      <c r="NM15" s="1016"/>
      <c r="NQ15" s="1009"/>
      <c r="NR15" s="1010" t="s">
        <v>904</v>
      </c>
      <c r="NS15" s="1011" t="s">
        <v>905</v>
      </c>
      <c r="NT15" s="1012" t="s">
        <v>902</v>
      </c>
      <c r="NU15" s="1013"/>
      <c r="NV15" s="1014">
        <f t="shared" si="78"/>
        <v>0</v>
      </c>
      <c r="NW15" s="1015"/>
      <c r="NX15" s="1016"/>
      <c r="NZ15" s="1009"/>
      <c r="OA15" s="1010" t="s">
        <v>904</v>
      </c>
      <c r="OB15" s="1011" t="s">
        <v>905</v>
      </c>
      <c r="OC15" s="1012" t="s">
        <v>902</v>
      </c>
      <c r="OD15" s="1013"/>
      <c r="OE15" s="1014">
        <f t="shared" si="79"/>
        <v>0</v>
      </c>
      <c r="OF15" s="1015"/>
      <c r="OG15" s="1016"/>
    </row>
    <row r="16" spans="1:397">
      <c r="A16" s="1009"/>
      <c r="B16" s="1010" t="s">
        <v>906</v>
      </c>
      <c r="C16" s="1011" t="s">
        <v>907</v>
      </c>
      <c r="D16" s="1012" t="s">
        <v>902</v>
      </c>
      <c r="E16" s="1013"/>
      <c r="F16" s="1014">
        <f t="shared" si="40"/>
        <v>0</v>
      </c>
      <c r="G16" s="1015"/>
      <c r="H16" s="1016"/>
      <c r="J16" s="1009"/>
      <c r="K16" s="1010" t="s">
        <v>906</v>
      </c>
      <c r="L16" s="1011" t="s">
        <v>907</v>
      </c>
      <c r="M16" s="1012" t="s">
        <v>902</v>
      </c>
      <c r="N16" s="1013"/>
      <c r="O16" s="1014">
        <f t="shared" si="41"/>
        <v>0</v>
      </c>
      <c r="P16" s="1015"/>
      <c r="Q16" s="1016"/>
      <c r="U16" s="1009"/>
      <c r="V16" s="1010" t="s">
        <v>906</v>
      </c>
      <c r="W16" s="1011" t="s">
        <v>907</v>
      </c>
      <c r="X16" s="1012" t="s">
        <v>902</v>
      </c>
      <c r="Y16" s="1013"/>
      <c r="Z16" s="1014">
        <f t="shared" si="42"/>
        <v>0</v>
      </c>
      <c r="AA16" s="1015"/>
      <c r="AB16" s="1016"/>
      <c r="AD16" s="1009"/>
      <c r="AE16" s="1010" t="s">
        <v>906</v>
      </c>
      <c r="AF16" s="1011" t="s">
        <v>907</v>
      </c>
      <c r="AG16" s="1012" t="s">
        <v>902</v>
      </c>
      <c r="AH16" s="1013"/>
      <c r="AI16" s="1014">
        <f t="shared" si="43"/>
        <v>0</v>
      </c>
      <c r="AJ16" s="1015"/>
      <c r="AK16" s="1016"/>
      <c r="AO16" s="1009"/>
      <c r="AP16" s="1010" t="s">
        <v>906</v>
      </c>
      <c r="AQ16" s="1011" t="s">
        <v>907</v>
      </c>
      <c r="AR16" s="1012" t="s">
        <v>902</v>
      </c>
      <c r="AS16" s="1013"/>
      <c r="AT16" s="1014">
        <f t="shared" si="44"/>
        <v>0</v>
      </c>
      <c r="AU16" s="1015"/>
      <c r="AV16" s="1016"/>
      <c r="AX16" s="1009"/>
      <c r="AY16" s="1010" t="s">
        <v>906</v>
      </c>
      <c r="AZ16" s="1011" t="s">
        <v>907</v>
      </c>
      <c r="BA16" s="1012" t="s">
        <v>902</v>
      </c>
      <c r="BB16" s="1013"/>
      <c r="BC16" s="1014">
        <f t="shared" si="45"/>
        <v>0</v>
      </c>
      <c r="BD16" s="1015"/>
      <c r="BE16" s="1016"/>
      <c r="BI16" s="1009"/>
      <c r="BJ16" s="1010" t="s">
        <v>906</v>
      </c>
      <c r="BK16" s="1011" t="s">
        <v>907</v>
      </c>
      <c r="BL16" s="1012" t="s">
        <v>902</v>
      </c>
      <c r="BM16" s="1013"/>
      <c r="BN16" s="1014">
        <f t="shared" si="46"/>
        <v>0</v>
      </c>
      <c r="BO16" s="1015"/>
      <c r="BP16" s="1016"/>
      <c r="BR16" s="1009"/>
      <c r="BS16" s="1010" t="s">
        <v>906</v>
      </c>
      <c r="BT16" s="1011" t="s">
        <v>907</v>
      </c>
      <c r="BU16" s="1012" t="s">
        <v>902</v>
      </c>
      <c r="BV16" s="1013"/>
      <c r="BW16" s="1014">
        <f t="shared" si="47"/>
        <v>0</v>
      </c>
      <c r="BX16" s="1015"/>
      <c r="BY16" s="1016"/>
      <c r="CC16" s="1009"/>
      <c r="CD16" s="1010" t="s">
        <v>906</v>
      </c>
      <c r="CE16" s="1011" t="s">
        <v>907</v>
      </c>
      <c r="CF16" s="1012" t="s">
        <v>902</v>
      </c>
      <c r="CG16" s="1013"/>
      <c r="CH16" s="1014">
        <f t="shared" si="48"/>
        <v>0</v>
      </c>
      <c r="CI16" s="1015"/>
      <c r="CJ16" s="1016"/>
      <c r="CL16" s="1009"/>
      <c r="CM16" s="1010" t="s">
        <v>906</v>
      </c>
      <c r="CN16" s="1011" t="s">
        <v>907</v>
      </c>
      <c r="CO16" s="1012" t="s">
        <v>902</v>
      </c>
      <c r="CP16" s="1013"/>
      <c r="CQ16" s="1014">
        <f t="shared" si="49"/>
        <v>0</v>
      </c>
      <c r="CR16" s="1015"/>
      <c r="CS16" s="1016"/>
      <c r="CW16" s="1009"/>
      <c r="CX16" s="1010" t="s">
        <v>906</v>
      </c>
      <c r="CY16" s="1011" t="s">
        <v>907</v>
      </c>
      <c r="CZ16" s="1012" t="s">
        <v>902</v>
      </c>
      <c r="DA16" s="1013"/>
      <c r="DB16" s="1014">
        <f t="shared" si="50"/>
        <v>0</v>
      </c>
      <c r="DC16" s="1015"/>
      <c r="DD16" s="1016"/>
      <c r="DF16" s="1009"/>
      <c r="DG16" s="1010" t="s">
        <v>906</v>
      </c>
      <c r="DH16" s="1011" t="s">
        <v>907</v>
      </c>
      <c r="DI16" s="1012" t="s">
        <v>902</v>
      </c>
      <c r="DJ16" s="1013"/>
      <c r="DK16" s="1014">
        <f t="shared" si="51"/>
        <v>0</v>
      </c>
      <c r="DL16" s="1015"/>
      <c r="DM16" s="1016"/>
      <c r="DQ16" s="1009"/>
      <c r="DR16" s="1010" t="s">
        <v>906</v>
      </c>
      <c r="DS16" s="1011" t="s">
        <v>907</v>
      </c>
      <c r="DT16" s="1012" t="s">
        <v>902</v>
      </c>
      <c r="DU16" s="1013"/>
      <c r="DV16" s="1014">
        <f t="shared" si="52"/>
        <v>0</v>
      </c>
      <c r="DW16" s="1015"/>
      <c r="DX16" s="1016"/>
      <c r="DZ16" s="1009"/>
      <c r="EA16" s="1010" t="s">
        <v>906</v>
      </c>
      <c r="EB16" s="1011" t="s">
        <v>907</v>
      </c>
      <c r="EC16" s="1012" t="s">
        <v>902</v>
      </c>
      <c r="ED16" s="1013"/>
      <c r="EE16" s="1014">
        <f t="shared" si="53"/>
        <v>0</v>
      </c>
      <c r="EF16" s="1015"/>
      <c r="EG16" s="1016"/>
      <c r="EK16" s="1009"/>
      <c r="EL16" s="1010" t="s">
        <v>906</v>
      </c>
      <c r="EM16" s="1011" t="s">
        <v>907</v>
      </c>
      <c r="EN16" s="1012" t="s">
        <v>902</v>
      </c>
      <c r="EO16" s="1013"/>
      <c r="EP16" s="1014">
        <f t="shared" si="54"/>
        <v>0</v>
      </c>
      <c r="EQ16" s="1015"/>
      <c r="ER16" s="1016"/>
      <c r="ET16" s="1009"/>
      <c r="EU16" s="1010" t="s">
        <v>906</v>
      </c>
      <c r="EV16" s="1011" t="s">
        <v>907</v>
      </c>
      <c r="EW16" s="1012" t="s">
        <v>902</v>
      </c>
      <c r="EX16" s="1013"/>
      <c r="EY16" s="1014">
        <f t="shared" si="55"/>
        <v>0</v>
      </c>
      <c r="EZ16" s="1015"/>
      <c r="FA16" s="1016"/>
      <c r="FE16" s="1009"/>
      <c r="FF16" s="1010" t="s">
        <v>906</v>
      </c>
      <c r="FG16" s="1011" t="s">
        <v>907</v>
      </c>
      <c r="FH16" s="1012" t="s">
        <v>902</v>
      </c>
      <c r="FI16" s="1013"/>
      <c r="FJ16" s="1014">
        <f t="shared" si="56"/>
        <v>0</v>
      </c>
      <c r="FK16" s="1015"/>
      <c r="FL16" s="1016"/>
      <c r="FN16" s="1009"/>
      <c r="FO16" s="1010" t="s">
        <v>906</v>
      </c>
      <c r="FP16" s="1011" t="s">
        <v>907</v>
      </c>
      <c r="FQ16" s="1012" t="s">
        <v>902</v>
      </c>
      <c r="FR16" s="1013"/>
      <c r="FS16" s="1014">
        <f t="shared" si="57"/>
        <v>0</v>
      </c>
      <c r="FT16" s="1015"/>
      <c r="FU16" s="1016"/>
      <c r="FY16" s="1009"/>
      <c r="FZ16" s="1010" t="s">
        <v>906</v>
      </c>
      <c r="GA16" s="1011" t="s">
        <v>907</v>
      </c>
      <c r="GB16" s="1012" t="s">
        <v>902</v>
      </c>
      <c r="GC16" s="1013"/>
      <c r="GD16" s="1014">
        <f t="shared" si="58"/>
        <v>0</v>
      </c>
      <c r="GE16" s="1015"/>
      <c r="GF16" s="1016"/>
      <c r="GH16" s="1009"/>
      <c r="GI16" s="1010" t="s">
        <v>906</v>
      </c>
      <c r="GJ16" s="1011" t="s">
        <v>907</v>
      </c>
      <c r="GK16" s="1012" t="s">
        <v>902</v>
      </c>
      <c r="GL16" s="1013"/>
      <c r="GM16" s="1014">
        <f t="shared" si="59"/>
        <v>0</v>
      </c>
      <c r="GN16" s="1015"/>
      <c r="GO16" s="1016"/>
      <c r="GS16" s="1009"/>
      <c r="GT16" s="1010" t="s">
        <v>906</v>
      </c>
      <c r="GU16" s="1011" t="s">
        <v>907</v>
      </c>
      <c r="GV16" s="1012" t="s">
        <v>902</v>
      </c>
      <c r="GW16" s="1013"/>
      <c r="GX16" s="1014">
        <f t="shared" si="60"/>
        <v>0</v>
      </c>
      <c r="GY16" s="1015"/>
      <c r="GZ16" s="1016"/>
      <c r="HB16" s="1009"/>
      <c r="HC16" s="1010" t="s">
        <v>906</v>
      </c>
      <c r="HD16" s="1011" t="s">
        <v>907</v>
      </c>
      <c r="HE16" s="1012" t="s">
        <v>902</v>
      </c>
      <c r="HF16" s="1013"/>
      <c r="HG16" s="1014">
        <f t="shared" si="61"/>
        <v>0</v>
      </c>
      <c r="HH16" s="1015"/>
      <c r="HI16" s="1016"/>
      <c r="HM16" s="1009"/>
      <c r="HN16" s="1010" t="s">
        <v>906</v>
      </c>
      <c r="HO16" s="1011" t="s">
        <v>907</v>
      </c>
      <c r="HP16" s="1012" t="s">
        <v>902</v>
      </c>
      <c r="HQ16" s="1013"/>
      <c r="HR16" s="1014">
        <f t="shared" si="62"/>
        <v>0</v>
      </c>
      <c r="HS16" s="1015"/>
      <c r="HT16" s="1016"/>
      <c r="HV16" s="1009"/>
      <c r="HW16" s="1010" t="s">
        <v>906</v>
      </c>
      <c r="HX16" s="1011" t="s">
        <v>907</v>
      </c>
      <c r="HY16" s="1012" t="s">
        <v>902</v>
      </c>
      <c r="HZ16" s="1013"/>
      <c r="IA16" s="1014">
        <f t="shared" si="63"/>
        <v>0</v>
      </c>
      <c r="IB16" s="1015"/>
      <c r="IC16" s="1016"/>
      <c r="IG16" s="1009"/>
      <c r="IH16" s="1010" t="s">
        <v>906</v>
      </c>
      <c r="II16" s="1011" t="s">
        <v>907</v>
      </c>
      <c r="IJ16" s="1012" t="s">
        <v>902</v>
      </c>
      <c r="IK16" s="1013"/>
      <c r="IL16" s="1014">
        <f t="shared" si="64"/>
        <v>0</v>
      </c>
      <c r="IM16" s="1015"/>
      <c r="IN16" s="1016"/>
      <c r="IP16" s="1009"/>
      <c r="IQ16" s="1010" t="s">
        <v>906</v>
      </c>
      <c r="IR16" s="1011" t="s">
        <v>907</v>
      </c>
      <c r="IS16" s="1012" t="s">
        <v>902</v>
      </c>
      <c r="IT16" s="1013"/>
      <c r="IU16" s="1014">
        <f t="shared" si="65"/>
        <v>0</v>
      </c>
      <c r="IV16" s="1015"/>
      <c r="IW16" s="1016"/>
      <c r="JA16" s="1009"/>
      <c r="JB16" s="1010" t="s">
        <v>906</v>
      </c>
      <c r="JC16" s="1011" t="s">
        <v>907</v>
      </c>
      <c r="JD16" s="1012" t="s">
        <v>902</v>
      </c>
      <c r="JE16" s="1013"/>
      <c r="JF16" s="1014">
        <f t="shared" si="66"/>
        <v>0</v>
      </c>
      <c r="JG16" s="1015"/>
      <c r="JH16" s="1016"/>
      <c r="JJ16" s="1009"/>
      <c r="JK16" s="1010" t="s">
        <v>906</v>
      </c>
      <c r="JL16" s="1011" t="s">
        <v>907</v>
      </c>
      <c r="JM16" s="1012" t="s">
        <v>902</v>
      </c>
      <c r="JN16" s="1013"/>
      <c r="JO16" s="1014">
        <f t="shared" si="67"/>
        <v>0</v>
      </c>
      <c r="JP16" s="1015"/>
      <c r="JQ16" s="1016"/>
      <c r="JU16" s="1009"/>
      <c r="JV16" s="1010" t="s">
        <v>906</v>
      </c>
      <c r="JW16" s="1011" t="s">
        <v>907</v>
      </c>
      <c r="JX16" s="1012" t="s">
        <v>902</v>
      </c>
      <c r="JY16" s="1013"/>
      <c r="JZ16" s="1014">
        <f t="shared" si="68"/>
        <v>0</v>
      </c>
      <c r="KA16" s="1015"/>
      <c r="KB16" s="1016"/>
      <c r="KD16" s="1009"/>
      <c r="KE16" s="1010" t="s">
        <v>906</v>
      </c>
      <c r="KF16" s="1011" t="s">
        <v>907</v>
      </c>
      <c r="KG16" s="1012" t="s">
        <v>902</v>
      </c>
      <c r="KH16" s="1013"/>
      <c r="KI16" s="1014">
        <f t="shared" si="69"/>
        <v>0</v>
      </c>
      <c r="KJ16" s="1015"/>
      <c r="KK16" s="1016"/>
      <c r="KO16" s="1009"/>
      <c r="KP16" s="1010" t="s">
        <v>906</v>
      </c>
      <c r="KQ16" s="1011" t="s">
        <v>907</v>
      </c>
      <c r="KR16" s="1012" t="s">
        <v>902</v>
      </c>
      <c r="KS16" s="1013"/>
      <c r="KT16" s="1014">
        <f t="shared" si="70"/>
        <v>0</v>
      </c>
      <c r="KU16" s="1015"/>
      <c r="KV16" s="1016"/>
      <c r="KX16" s="1009"/>
      <c r="KY16" s="1010" t="s">
        <v>906</v>
      </c>
      <c r="KZ16" s="1011" t="s">
        <v>907</v>
      </c>
      <c r="LA16" s="1012" t="s">
        <v>902</v>
      </c>
      <c r="LB16" s="1013"/>
      <c r="LC16" s="1014">
        <f t="shared" si="71"/>
        <v>0</v>
      </c>
      <c r="LD16" s="1015"/>
      <c r="LE16" s="1016"/>
      <c r="LI16" s="1009"/>
      <c r="LJ16" s="1010" t="s">
        <v>906</v>
      </c>
      <c r="LK16" s="1011" t="s">
        <v>907</v>
      </c>
      <c r="LL16" s="1012" t="s">
        <v>902</v>
      </c>
      <c r="LM16" s="1013"/>
      <c r="LN16" s="1014">
        <f t="shared" si="72"/>
        <v>0</v>
      </c>
      <c r="LO16" s="1015"/>
      <c r="LP16" s="1016"/>
      <c r="LR16" s="1009"/>
      <c r="LS16" s="1010" t="s">
        <v>906</v>
      </c>
      <c r="LT16" s="1011" t="s">
        <v>907</v>
      </c>
      <c r="LU16" s="1012" t="s">
        <v>902</v>
      </c>
      <c r="LV16" s="1013"/>
      <c r="LW16" s="1014">
        <f t="shared" si="73"/>
        <v>0</v>
      </c>
      <c r="LX16" s="1015"/>
      <c r="LY16" s="1016"/>
      <c r="MC16" s="1009"/>
      <c r="MD16" s="1010" t="s">
        <v>906</v>
      </c>
      <c r="ME16" s="1011" t="s">
        <v>907</v>
      </c>
      <c r="MF16" s="1012" t="s">
        <v>902</v>
      </c>
      <c r="MG16" s="1013"/>
      <c r="MH16" s="1014">
        <f t="shared" si="74"/>
        <v>0</v>
      </c>
      <c r="MI16" s="1015"/>
      <c r="MJ16" s="1016"/>
      <c r="ML16" s="1009"/>
      <c r="MM16" s="1010" t="s">
        <v>906</v>
      </c>
      <c r="MN16" s="1011" t="s">
        <v>907</v>
      </c>
      <c r="MO16" s="1012" t="s">
        <v>902</v>
      </c>
      <c r="MP16" s="1013"/>
      <c r="MQ16" s="1014">
        <f t="shared" si="75"/>
        <v>0</v>
      </c>
      <c r="MR16" s="1015"/>
      <c r="MS16" s="1016"/>
      <c r="MW16" s="1009"/>
      <c r="MX16" s="1010" t="s">
        <v>906</v>
      </c>
      <c r="MY16" s="1011" t="s">
        <v>907</v>
      </c>
      <c r="MZ16" s="1012" t="s">
        <v>902</v>
      </c>
      <c r="NA16" s="1013"/>
      <c r="NB16" s="1014">
        <f t="shared" si="76"/>
        <v>0</v>
      </c>
      <c r="NC16" s="1015"/>
      <c r="ND16" s="1016"/>
      <c r="NF16" s="1009"/>
      <c r="NG16" s="1010" t="s">
        <v>906</v>
      </c>
      <c r="NH16" s="1011" t="s">
        <v>907</v>
      </c>
      <c r="NI16" s="1012" t="s">
        <v>902</v>
      </c>
      <c r="NJ16" s="1013"/>
      <c r="NK16" s="1014">
        <f t="shared" si="77"/>
        <v>0</v>
      </c>
      <c r="NL16" s="1015"/>
      <c r="NM16" s="1016"/>
      <c r="NQ16" s="1009"/>
      <c r="NR16" s="1010" t="s">
        <v>906</v>
      </c>
      <c r="NS16" s="1011" t="s">
        <v>907</v>
      </c>
      <c r="NT16" s="1012" t="s">
        <v>902</v>
      </c>
      <c r="NU16" s="1013"/>
      <c r="NV16" s="1014">
        <f t="shared" si="78"/>
        <v>0</v>
      </c>
      <c r="NW16" s="1015"/>
      <c r="NX16" s="1016"/>
      <c r="NZ16" s="1009"/>
      <c r="OA16" s="1010" t="s">
        <v>906</v>
      </c>
      <c r="OB16" s="1011" t="s">
        <v>907</v>
      </c>
      <c r="OC16" s="1012" t="s">
        <v>902</v>
      </c>
      <c r="OD16" s="1013"/>
      <c r="OE16" s="1014">
        <f t="shared" si="79"/>
        <v>0</v>
      </c>
      <c r="OF16" s="1015"/>
      <c r="OG16" s="1016"/>
    </row>
    <row r="17" spans="1:397">
      <c r="A17" s="1009"/>
      <c r="B17" s="1010" t="s">
        <v>908</v>
      </c>
      <c r="C17" s="1011" t="s">
        <v>909</v>
      </c>
      <c r="D17" s="1012" t="s">
        <v>902</v>
      </c>
      <c r="E17" s="1013"/>
      <c r="F17" s="1014">
        <f t="shared" si="40"/>
        <v>0</v>
      </c>
      <c r="G17" s="1015"/>
      <c r="H17" s="1016"/>
      <c r="J17" s="1009"/>
      <c r="K17" s="1010" t="s">
        <v>908</v>
      </c>
      <c r="L17" s="1011" t="s">
        <v>909</v>
      </c>
      <c r="M17" s="1012" t="s">
        <v>902</v>
      </c>
      <c r="N17" s="1013"/>
      <c r="O17" s="1014">
        <f t="shared" si="41"/>
        <v>0</v>
      </c>
      <c r="P17" s="1015"/>
      <c r="Q17" s="1016"/>
      <c r="U17" s="1009"/>
      <c r="V17" s="1010" t="s">
        <v>908</v>
      </c>
      <c r="W17" s="1011" t="s">
        <v>909</v>
      </c>
      <c r="X17" s="1012" t="s">
        <v>902</v>
      </c>
      <c r="Y17" s="1013"/>
      <c r="Z17" s="1014">
        <f t="shared" si="42"/>
        <v>0</v>
      </c>
      <c r="AA17" s="1015"/>
      <c r="AB17" s="1016"/>
      <c r="AD17" s="1009"/>
      <c r="AE17" s="1010" t="s">
        <v>908</v>
      </c>
      <c r="AF17" s="1011" t="s">
        <v>909</v>
      </c>
      <c r="AG17" s="1012" t="s">
        <v>902</v>
      </c>
      <c r="AH17" s="1013"/>
      <c r="AI17" s="1014">
        <f t="shared" si="43"/>
        <v>0</v>
      </c>
      <c r="AJ17" s="1015"/>
      <c r="AK17" s="1016"/>
      <c r="AO17" s="1009"/>
      <c r="AP17" s="1010" t="s">
        <v>908</v>
      </c>
      <c r="AQ17" s="1011" t="s">
        <v>909</v>
      </c>
      <c r="AR17" s="1012" t="s">
        <v>902</v>
      </c>
      <c r="AS17" s="1013"/>
      <c r="AT17" s="1014">
        <f t="shared" si="44"/>
        <v>0</v>
      </c>
      <c r="AU17" s="1015"/>
      <c r="AV17" s="1016"/>
      <c r="AX17" s="1009"/>
      <c r="AY17" s="1010" t="s">
        <v>908</v>
      </c>
      <c r="AZ17" s="1011" t="s">
        <v>909</v>
      </c>
      <c r="BA17" s="1012" t="s">
        <v>902</v>
      </c>
      <c r="BB17" s="1013"/>
      <c r="BC17" s="1014">
        <f t="shared" si="45"/>
        <v>0</v>
      </c>
      <c r="BD17" s="1015"/>
      <c r="BE17" s="1016"/>
      <c r="BI17" s="1009"/>
      <c r="BJ17" s="1010" t="s">
        <v>908</v>
      </c>
      <c r="BK17" s="1011" t="s">
        <v>909</v>
      </c>
      <c r="BL17" s="1012" t="s">
        <v>902</v>
      </c>
      <c r="BM17" s="1013"/>
      <c r="BN17" s="1014">
        <f t="shared" si="46"/>
        <v>0</v>
      </c>
      <c r="BO17" s="1015"/>
      <c r="BP17" s="1016"/>
      <c r="BR17" s="1009"/>
      <c r="BS17" s="1010" t="s">
        <v>908</v>
      </c>
      <c r="BT17" s="1011" t="s">
        <v>909</v>
      </c>
      <c r="BU17" s="1012" t="s">
        <v>902</v>
      </c>
      <c r="BV17" s="1013"/>
      <c r="BW17" s="1014">
        <f t="shared" si="47"/>
        <v>0</v>
      </c>
      <c r="BX17" s="1015"/>
      <c r="BY17" s="1016"/>
      <c r="CC17" s="1009"/>
      <c r="CD17" s="1010" t="s">
        <v>908</v>
      </c>
      <c r="CE17" s="1011" t="s">
        <v>909</v>
      </c>
      <c r="CF17" s="1012" t="s">
        <v>902</v>
      </c>
      <c r="CG17" s="1013"/>
      <c r="CH17" s="1014">
        <f t="shared" si="48"/>
        <v>0</v>
      </c>
      <c r="CI17" s="1015"/>
      <c r="CJ17" s="1016"/>
      <c r="CL17" s="1009"/>
      <c r="CM17" s="1010" t="s">
        <v>908</v>
      </c>
      <c r="CN17" s="1011" t="s">
        <v>909</v>
      </c>
      <c r="CO17" s="1012" t="s">
        <v>902</v>
      </c>
      <c r="CP17" s="1013"/>
      <c r="CQ17" s="1014">
        <f t="shared" si="49"/>
        <v>0</v>
      </c>
      <c r="CR17" s="1015"/>
      <c r="CS17" s="1016"/>
      <c r="CW17" s="1009"/>
      <c r="CX17" s="1010" t="s">
        <v>908</v>
      </c>
      <c r="CY17" s="1011" t="s">
        <v>909</v>
      </c>
      <c r="CZ17" s="1012" t="s">
        <v>902</v>
      </c>
      <c r="DA17" s="1013"/>
      <c r="DB17" s="1014">
        <f t="shared" si="50"/>
        <v>0</v>
      </c>
      <c r="DC17" s="1015"/>
      <c r="DD17" s="1016"/>
      <c r="DF17" s="1009"/>
      <c r="DG17" s="1010" t="s">
        <v>908</v>
      </c>
      <c r="DH17" s="1011" t="s">
        <v>909</v>
      </c>
      <c r="DI17" s="1012" t="s">
        <v>902</v>
      </c>
      <c r="DJ17" s="1013"/>
      <c r="DK17" s="1014">
        <f t="shared" si="51"/>
        <v>0</v>
      </c>
      <c r="DL17" s="1015"/>
      <c r="DM17" s="1016"/>
      <c r="DQ17" s="1009"/>
      <c r="DR17" s="1010" t="s">
        <v>908</v>
      </c>
      <c r="DS17" s="1011" t="s">
        <v>909</v>
      </c>
      <c r="DT17" s="1012" t="s">
        <v>902</v>
      </c>
      <c r="DU17" s="1013"/>
      <c r="DV17" s="1014">
        <f t="shared" si="52"/>
        <v>0</v>
      </c>
      <c r="DW17" s="1015"/>
      <c r="DX17" s="1016"/>
      <c r="DZ17" s="1009"/>
      <c r="EA17" s="1010" t="s">
        <v>908</v>
      </c>
      <c r="EB17" s="1011" t="s">
        <v>909</v>
      </c>
      <c r="EC17" s="1012" t="s">
        <v>902</v>
      </c>
      <c r="ED17" s="1013"/>
      <c r="EE17" s="1014">
        <f t="shared" si="53"/>
        <v>0</v>
      </c>
      <c r="EF17" s="1015"/>
      <c r="EG17" s="1016"/>
      <c r="EK17" s="1009"/>
      <c r="EL17" s="1010" t="s">
        <v>908</v>
      </c>
      <c r="EM17" s="1011" t="s">
        <v>909</v>
      </c>
      <c r="EN17" s="1012" t="s">
        <v>902</v>
      </c>
      <c r="EO17" s="1013"/>
      <c r="EP17" s="1014">
        <f t="shared" si="54"/>
        <v>0</v>
      </c>
      <c r="EQ17" s="1015"/>
      <c r="ER17" s="1016"/>
      <c r="ET17" s="1009"/>
      <c r="EU17" s="1010" t="s">
        <v>908</v>
      </c>
      <c r="EV17" s="1011" t="s">
        <v>909</v>
      </c>
      <c r="EW17" s="1012" t="s">
        <v>902</v>
      </c>
      <c r="EX17" s="1013"/>
      <c r="EY17" s="1014">
        <f t="shared" si="55"/>
        <v>0</v>
      </c>
      <c r="EZ17" s="1015"/>
      <c r="FA17" s="1016"/>
      <c r="FE17" s="1009"/>
      <c r="FF17" s="1010" t="s">
        <v>908</v>
      </c>
      <c r="FG17" s="1011" t="s">
        <v>909</v>
      </c>
      <c r="FH17" s="1012" t="s">
        <v>902</v>
      </c>
      <c r="FI17" s="1013"/>
      <c r="FJ17" s="1014">
        <f t="shared" si="56"/>
        <v>0</v>
      </c>
      <c r="FK17" s="1015"/>
      <c r="FL17" s="1016"/>
      <c r="FN17" s="1009"/>
      <c r="FO17" s="1010" t="s">
        <v>908</v>
      </c>
      <c r="FP17" s="1011" t="s">
        <v>909</v>
      </c>
      <c r="FQ17" s="1012" t="s">
        <v>902</v>
      </c>
      <c r="FR17" s="1013"/>
      <c r="FS17" s="1014">
        <f t="shared" si="57"/>
        <v>0</v>
      </c>
      <c r="FT17" s="1015"/>
      <c r="FU17" s="1016"/>
      <c r="FY17" s="1009"/>
      <c r="FZ17" s="1010" t="s">
        <v>908</v>
      </c>
      <c r="GA17" s="1011" t="s">
        <v>909</v>
      </c>
      <c r="GB17" s="1012" t="s">
        <v>902</v>
      </c>
      <c r="GC17" s="1013"/>
      <c r="GD17" s="1014">
        <f t="shared" si="58"/>
        <v>0</v>
      </c>
      <c r="GE17" s="1015"/>
      <c r="GF17" s="1016"/>
      <c r="GH17" s="1009"/>
      <c r="GI17" s="1010" t="s">
        <v>908</v>
      </c>
      <c r="GJ17" s="1011" t="s">
        <v>909</v>
      </c>
      <c r="GK17" s="1012" t="s">
        <v>902</v>
      </c>
      <c r="GL17" s="1013"/>
      <c r="GM17" s="1014">
        <f t="shared" si="59"/>
        <v>0</v>
      </c>
      <c r="GN17" s="1015"/>
      <c r="GO17" s="1016"/>
      <c r="GS17" s="1009"/>
      <c r="GT17" s="1010" t="s">
        <v>908</v>
      </c>
      <c r="GU17" s="1011" t="s">
        <v>909</v>
      </c>
      <c r="GV17" s="1012" t="s">
        <v>902</v>
      </c>
      <c r="GW17" s="1013"/>
      <c r="GX17" s="1014">
        <f t="shared" si="60"/>
        <v>0</v>
      </c>
      <c r="GY17" s="1015"/>
      <c r="GZ17" s="1016"/>
      <c r="HB17" s="1009"/>
      <c r="HC17" s="1010" t="s">
        <v>908</v>
      </c>
      <c r="HD17" s="1011" t="s">
        <v>909</v>
      </c>
      <c r="HE17" s="1012" t="s">
        <v>902</v>
      </c>
      <c r="HF17" s="1013"/>
      <c r="HG17" s="1014">
        <f t="shared" si="61"/>
        <v>0</v>
      </c>
      <c r="HH17" s="1015"/>
      <c r="HI17" s="1016"/>
      <c r="HM17" s="1009"/>
      <c r="HN17" s="1010" t="s">
        <v>908</v>
      </c>
      <c r="HO17" s="1011" t="s">
        <v>909</v>
      </c>
      <c r="HP17" s="1012" t="s">
        <v>902</v>
      </c>
      <c r="HQ17" s="1013"/>
      <c r="HR17" s="1014">
        <f t="shared" si="62"/>
        <v>0</v>
      </c>
      <c r="HS17" s="1015"/>
      <c r="HT17" s="1016"/>
      <c r="HV17" s="1009"/>
      <c r="HW17" s="1010" t="s">
        <v>908</v>
      </c>
      <c r="HX17" s="1011" t="s">
        <v>909</v>
      </c>
      <c r="HY17" s="1012" t="s">
        <v>902</v>
      </c>
      <c r="HZ17" s="1013"/>
      <c r="IA17" s="1014">
        <f t="shared" si="63"/>
        <v>0</v>
      </c>
      <c r="IB17" s="1015"/>
      <c r="IC17" s="1016"/>
      <c r="IG17" s="1009"/>
      <c r="IH17" s="1010" t="s">
        <v>908</v>
      </c>
      <c r="II17" s="1011" t="s">
        <v>909</v>
      </c>
      <c r="IJ17" s="1012" t="s">
        <v>902</v>
      </c>
      <c r="IK17" s="1013"/>
      <c r="IL17" s="1014">
        <f t="shared" si="64"/>
        <v>0</v>
      </c>
      <c r="IM17" s="1015"/>
      <c r="IN17" s="1016"/>
      <c r="IP17" s="1009"/>
      <c r="IQ17" s="1010" t="s">
        <v>908</v>
      </c>
      <c r="IR17" s="1011" t="s">
        <v>909</v>
      </c>
      <c r="IS17" s="1012" t="s">
        <v>902</v>
      </c>
      <c r="IT17" s="1013"/>
      <c r="IU17" s="1014">
        <f t="shared" si="65"/>
        <v>0</v>
      </c>
      <c r="IV17" s="1015"/>
      <c r="IW17" s="1016"/>
      <c r="JA17" s="1009"/>
      <c r="JB17" s="1010" t="s">
        <v>908</v>
      </c>
      <c r="JC17" s="1011" t="s">
        <v>909</v>
      </c>
      <c r="JD17" s="1012" t="s">
        <v>902</v>
      </c>
      <c r="JE17" s="1013"/>
      <c r="JF17" s="1014">
        <f t="shared" si="66"/>
        <v>0</v>
      </c>
      <c r="JG17" s="1015"/>
      <c r="JH17" s="1016"/>
      <c r="JJ17" s="1009"/>
      <c r="JK17" s="1010" t="s">
        <v>908</v>
      </c>
      <c r="JL17" s="1011" t="s">
        <v>909</v>
      </c>
      <c r="JM17" s="1012" t="s">
        <v>902</v>
      </c>
      <c r="JN17" s="1013"/>
      <c r="JO17" s="1014">
        <f t="shared" si="67"/>
        <v>0</v>
      </c>
      <c r="JP17" s="1015"/>
      <c r="JQ17" s="1016"/>
      <c r="JU17" s="1009"/>
      <c r="JV17" s="1010" t="s">
        <v>908</v>
      </c>
      <c r="JW17" s="1011" t="s">
        <v>909</v>
      </c>
      <c r="JX17" s="1012" t="s">
        <v>902</v>
      </c>
      <c r="JY17" s="1013"/>
      <c r="JZ17" s="1014">
        <f t="shared" si="68"/>
        <v>0</v>
      </c>
      <c r="KA17" s="1015"/>
      <c r="KB17" s="1016"/>
      <c r="KD17" s="1009"/>
      <c r="KE17" s="1010" t="s">
        <v>908</v>
      </c>
      <c r="KF17" s="1011" t="s">
        <v>909</v>
      </c>
      <c r="KG17" s="1012" t="s">
        <v>902</v>
      </c>
      <c r="KH17" s="1013"/>
      <c r="KI17" s="1014">
        <f t="shared" si="69"/>
        <v>0</v>
      </c>
      <c r="KJ17" s="1015"/>
      <c r="KK17" s="1016"/>
      <c r="KO17" s="1009"/>
      <c r="KP17" s="1010" t="s">
        <v>908</v>
      </c>
      <c r="KQ17" s="1011" t="s">
        <v>909</v>
      </c>
      <c r="KR17" s="1012" t="s">
        <v>902</v>
      </c>
      <c r="KS17" s="1013"/>
      <c r="KT17" s="1014">
        <f t="shared" si="70"/>
        <v>0</v>
      </c>
      <c r="KU17" s="1015"/>
      <c r="KV17" s="1016"/>
      <c r="KX17" s="1009"/>
      <c r="KY17" s="1010" t="s">
        <v>908</v>
      </c>
      <c r="KZ17" s="1011" t="s">
        <v>909</v>
      </c>
      <c r="LA17" s="1012" t="s">
        <v>902</v>
      </c>
      <c r="LB17" s="1013"/>
      <c r="LC17" s="1014">
        <f t="shared" si="71"/>
        <v>0</v>
      </c>
      <c r="LD17" s="1015"/>
      <c r="LE17" s="1016"/>
      <c r="LI17" s="1009"/>
      <c r="LJ17" s="1010" t="s">
        <v>908</v>
      </c>
      <c r="LK17" s="1011" t="s">
        <v>909</v>
      </c>
      <c r="LL17" s="1012" t="s">
        <v>902</v>
      </c>
      <c r="LM17" s="1013"/>
      <c r="LN17" s="1014">
        <f t="shared" si="72"/>
        <v>0</v>
      </c>
      <c r="LO17" s="1015"/>
      <c r="LP17" s="1016"/>
      <c r="LR17" s="1009"/>
      <c r="LS17" s="1010" t="s">
        <v>908</v>
      </c>
      <c r="LT17" s="1011" t="s">
        <v>909</v>
      </c>
      <c r="LU17" s="1012" t="s">
        <v>902</v>
      </c>
      <c r="LV17" s="1013"/>
      <c r="LW17" s="1014">
        <f t="shared" si="73"/>
        <v>0</v>
      </c>
      <c r="LX17" s="1015"/>
      <c r="LY17" s="1016"/>
      <c r="MC17" s="1009"/>
      <c r="MD17" s="1010" t="s">
        <v>908</v>
      </c>
      <c r="ME17" s="1011" t="s">
        <v>909</v>
      </c>
      <c r="MF17" s="1012" t="s">
        <v>902</v>
      </c>
      <c r="MG17" s="1013"/>
      <c r="MH17" s="1014">
        <f t="shared" si="74"/>
        <v>0</v>
      </c>
      <c r="MI17" s="1015"/>
      <c r="MJ17" s="1016"/>
      <c r="ML17" s="1009"/>
      <c r="MM17" s="1010" t="s">
        <v>908</v>
      </c>
      <c r="MN17" s="1011" t="s">
        <v>909</v>
      </c>
      <c r="MO17" s="1012" t="s">
        <v>902</v>
      </c>
      <c r="MP17" s="1013"/>
      <c r="MQ17" s="1014">
        <f t="shared" si="75"/>
        <v>0</v>
      </c>
      <c r="MR17" s="1015"/>
      <c r="MS17" s="1016"/>
      <c r="MW17" s="1009"/>
      <c r="MX17" s="1010" t="s">
        <v>908</v>
      </c>
      <c r="MY17" s="1011" t="s">
        <v>909</v>
      </c>
      <c r="MZ17" s="1012" t="s">
        <v>902</v>
      </c>
      <c r="NA17" s="1013"/>
      <c r="NB17" s="1014">
        <f t="shared" si="76"/>
        <v>0</v>
      </c>
      <c r="NC17" s="1015"/>
      <c r="ND17" s="1016"/>
      <c r="NF17" s="1009"/>
      <c r="NG17" s="1010" t="s">
        <v>908</v>
      </c>
      <c r="NH17" s="1011" t="s">
        <v>909</v>
      </c>
      <c r="NI17" s="1012" t="s">
        <v>902</v>
      </c>
      <c r="NJ17" s="1013"/>
      <c r="NK17" s="1014">
        <f t="shared" si="77"/>
        <v>0</v>
      </c>
      <c r="NL17" s="1015"/>
      <c r="NM17" s="1016"/>
      <c r="NQ17" s="1009"/>
      <c r="NR17" s="1010" t="s">
        <v>908</v>
      </c>
      <c r="NS17" s="1011" t="s">
        <v>909</v>
      </c>
      <c r="NT17" s="1012" t="s">
        <v>902</v>
      </c>
      <c r="NU17" s="1013"/>
      <c r="NV17" s="1014">
        <f t="shared" si="78"/>
        <v>0</v>
      </c>
      <c r="NW17" s="1015"/>
      <c r="NX17" s="1016"/>
      <c r="NZ17" s="1009"/>
      <c r="OA17" s="1010" t="s">
        <v>908</v>
      </c>
      <c r="OB17" s="1011" t="s">
        <v>909</v>
      </c>
      <c r="OC17" s="1012" t="s">
        <v>902</v>
      </c>
      <c r="OD17" s="1013"/>
      <c r="OE17" s="1014">
        <f t="shared" si="79"/>
        <v>0</v>
      </c>
      <c r="OF17" s="1015"/>
      <c r="OG17" s="1016"/>
    </row>
    <row r="18" spans="1:397">
      <c r="A18" s="1009"/>
      <c r="B18" s="1010" t="s">
        <v>910</v>
      </c>
      <c r="C18" s="1011" t="s">
        <v>911</v>
      </c>
      <c r="D18" s="1012" t="s">
        <v>902</v>
      </c>
      <c r="E18" s="1013"/>
      <c r="F18" s="1014">
        <f t="shared" si="40"/>
        <v>0</v>
      </c>
      <c r="G18" s="1015"/>
      <c r="H18" s="1016"/>
      <c r="J18" s="1009"/>
      <c r="K18" s="1010" t="s">
        <v>910</v>
      </c>
      <c r="L18" s="1011" t="s">
        <v>911</v>
      </c>
      <c r="M18" s="1012" t="s">
        <v>902</v>
      </c>
      <c r="N18" s="1013"/>
      <c r="O18" s="1014">
        <f t="shared" si="41"/>
        <v>0</v>
      </c>
      <c r="P18" s="1015"/>
      <c r="Q18" s="1016"/>
      <c r="U18" s="1009"/>
      <c r="V18" s="1010" t="s">
        <v>910</v>
      </c>
      <c r="W18" s="1011" t="s">
        <v>911</v>
      </c>
      <c r="X18" s="1012" t="s">
        <v>902</v>
      </c>
      <c r="Y18" s="1013"/>
      <c r="Z18" s="1014">
        <f t="shared" si="42"/>
        <v>0</v>
      </c>
      <c r="AA18" s="1015"/>
      <c r="AB18" s="1016"/>
      <c r="AD18" s="1009"/>
      <c r="AE18" s="1010" t="s">
        <v>910</v>
      </c>
      <c r="AF18" s="1011" t="s">
        <v>911</v>
      </c>
      <c r="AG18" s="1012" t="s">
        <v>902</v>
      </c>
      <c r="AH18" s="1013"/>
      <c r="AI18" s="1014">
        <f t="shared" si="43"/>
        <v>0</v>
      </c>
      <c r="AJ18" s="1015"/>
      <c r="AK18" s="1016"/>
      <c r="AO18" s="1009"/>
      <c r="AP18" s="1010" t="s">
        <v>910</v>
      </c>
      <c r="AQ18" s="1011" t="s">
        <v>911</v>
      </c>
      <c r="AR18" s="1012" t="s">
        <v>902</v>
      </c>
      <c r="AS18" s="1013"/>
      <c r="AT18" s="1014">
        <f t="shared" si="44"/>
        <v>0</v>
      </c>
      <c r="AU18" s="1015"/>
      <c r="AV18" s="1016"/>
      <c r="AX18" s="1009"/>
      <c r="AY18" s="1010" t="s">
        <v>910</v>
      </c>
      <c r="AZ18" s="1011" t="s">
        <v>911</v>
      </c>
      <c r="BA18" s="1012" t="s">
        <v>902</v>
      </c>
      <c r="BB18" s="1013"/>
      <c r="BC18" s="1014">
        <f t="shared" si="45"/>
        <v>0</v>
      </c>
      <c r="BD18" s="1015"/>
      <c r="BE18" s="1016"/>
      <c r="BI18" s="1009"/>
      <c r="BJ18" s="1010" t="s">
        <v>910</v>
      </c>
      <c r="BK18" s="1011" t="s">
        <v>911</v>
      </c>
      <c r="BL18" s="1012" t="s">
        <v>902</v>
      </c>
      <c r="BM18" s="1013"/>
      <c r="BN18" s="1014">
        <f t="shared" si="46"/>
        <v>0</v>
      </c>
      <c r="BO18" s="1015"/>
      <c r="BP18" s="1016"/>
      <c r="BR18" s="1009"/>
      <c r="BS18" s="1010" t="s">
        <v>910</v>
      </c>
      <c r="BT18" s="1011" t="s">
        <v>911</v>
      </c>
      <c r="BU18" s="1012" t="s">
        <v>902</v>
      </c>
      <c r="BV18" s="1013"/>
      <c r="BW18" s="1014">
        <f t="shared" si="47"/>
        <v>0</v>
      </c>
      <c r="BX18" s="1015"/>
      <c r="BY18" s="1016"/>
      <c r="CC18" s="1009"/>
      <c r="CD18" s="1010" t="s">
        <v>910</v>
      </c>
      <c r="CE18" s="1011" t="s">
        <v>911</v>
      </c>
      <c r="CF18" s="1012" t="s">
        <v>902</v>
      </c>
      <c r="CG18" s="1013"/>
      <c r="CH18" s="1014">
        <f t="shared" si="48"/>
        <v>0</v>
      </c>
      <c r="CI18" s="1015"/>
      <c r="CJ18" s="1016"/>
      <c r="CL18" s="1009"/>
      <c r="CM18" s="1010" t="s">
        <v>910</v>
      </c>
      <c r="CN18" s="1011" t="s">
        <v>911</v>
      </c>
      <c r="CO18" s="1012" t="s">
        <v>902</v>
      </c>
      <c r="CP18" s="1013"/>
      <c r="CQ18" s="1014">
        <f t="shared" si="49"/>
        <v>0</v>
      </c>
      <c r="CR18" s="1015"/>
      <c r="CS18" s="1016"/>
      <c r="CW18" s="1009"/>
      <c r="CX18" s="1010" t="s">
        <v>910</v>
      </c>
      <c r="CY18" s="1011" t="s">
        <v>911</v>
      </c>
      <c r="CZ18" s="1012" t="s">
        <v>902</v>
      </c>
      <c r="DA18" s="1013"/>
      <c r="DB18" s="1014">
        <f t="shared" si="50"/>
        <v>0</v>
      </c>
      <c r="DC18" s="1015"/>
      <c r="DD18" s="1016"/>
      <c r="DF18" s="1009"/>
      <c r="DG18" s="1010" t="s">
        <v>910</v>
      </c>
      <c r="DH18" s="1011" t="s">
        <v>911</v>
      </c>
      <c r="DI18" s="1012" t="s">
        <v>902</v>
      </c>
      <c r="DJ18" s="1013"/>
      <c r="DK18" s="1014">
        <f t="shared" si="51"/>
        <v>0</v>
      </c>
      <c r="DL18" s="1015"/>
      <c r="DM18" s="1016"/>
      <c r="DQ18" s="1009"/>
      <c r="DR18" s="1010" t="s">
        <v>910</v>
      </c>
      <c r="DS18" s="1011" t="s">
        <v>911</v>
      </c>
      <c r="DT18" s="1012" t="s">
        <v>902</v>
      </c>
      <c r="DU18" s="1013"/>
      <c r="DV18" s="1014">
        <f t="shared" si="52"/>
        <v>0</v>
      </c>
      <c r="DW18" s="1015"/>
      <c r="DX18" s="1016"/>
      <c r="DZ18" s="1009"/>
      <c r="EA18" s="1010" t="s">
        <v>910</v>
      </c>
      <c r="EB18" s="1011" t="s">
        <v>911</v>
      </c>
      <c r="EC18" s="1012" t="s">
        <v>902</v>
      </c>
      <c r="ED18" s="1013"/>
      <c r="EE18" s="1014">
        <f t="shared" si="53"/>
        <v>0</v>
      </c>
      <c r="EF18" s="1015"/>
      <c r="EG18" s="1016"/>
      <c r="EK18" s="1009"/>
      <c r="EL18" s="1010" t="s">
        <v>910</v>
      </c>
      <c r="EM18" s="1011" t="s">
        <v>911</v>
      </c>
      <c r="EN18" s="1012" t="s">
        <v>902</v>
      </c>
      <c r="EO18" s="1013"/>
      <c r="EP18" s="1014">
        <f t="shared" si="54"/>
        <v>0</v>
      </c>
      <c r="EQ18" s="1015"/>
      <c r="ER18" s="1016"/>
      <c r="ET18" s="1009"/>
      <c r="EU18" s="1010" t="s">
        <v>910</v>
      </c>
      <c r="EV18" s="1011" t="s">
        <v>911</v>
      </c>
      <c r="EW18" s="1012" t="s">
        <v>902</v>
      </c>
      <c r="EX18" s="1013"/>
      <c r="EY18" s="1014">
        <f t="shared" si="55"/>
        <v>0</v>
      </c>
      <c r="EZ18" s="1015"/>
      <c r="FA18" s="1016"/>
      <c r="FE18" s="1009"/>
      <c r="FF18" s="1010" t="s">
        <v>910</v>
      </c>
      <c r="FG18" s="1011" t="s">
        <v>911</v>
      </c>
      <c r="FH18" s="1012" t="s">
        <v>902</v>
      </c>
      <c r="FI18" s="1013"/>
      <c r="FJ18" s="1014">
        <f t="shared" si="56"/>
        <v>0</v>
      </c>
      <c r="FK18" s="1015"/>
      <c r="FL18" s="1016"/>
      <c r="FN18" s="1009"/>
      <c r="FO18" s="1010" t="s">
        <v>910</v>
      </c>
      <c r="FP18" s="1011" t="s">
        <v>911</v>
      </c>
      <c r="FQ18" s="1012" t="s">
        <v>902</v>
      </c>
      <c r="FR18" s="1013"/>
      <c r="FS18" s="1014">
        <f t="shared" si="57"/>
        <v>0</v>
      </c>
      <c r="FT18" s="1015"/>
      <c r="FU18" s="1016"/>
      <c r="FY18" s="1009"/>
      <c r="FZ18" s="1010" t="s">
        <v>910</v>
      </c>
      <c r="GA18" s="1011" t="s">
        <v>911</v>
      </c>
      <c r="GB18" s="1012" t="s">
        <v>902</v>
      </c>
      <c r="GC18" s="1013"/>
      <c r="GD18" s="1014">
        <f t="shared" si="58"/>
        <v>0</v>
      </c>
      <c r="GE18" s="1015"/>
      <c r="GF18" s="1016"/>
      <c r="GH18" s="1009"/>
      <c r="GI18" s="1010" t="s">
        <v>910</v>
      </c>
      <c r="GJ18" s="1011" t="s">
        <v>911</v>
      </c>
      <c r="GK18" s="1012" t="s">
        <v>902</v>
      </c>
      <c r="GL18" s="1013"/>
      <c r="GM18" s="1014">
        <f t="shared" si="59"/>
        <v>0</v>
      </c>
      <c r="GN18" s="1015"/>
      <c r="GO18" s="1016"/>
      <c r="GS18" s="1009"/>
      <c r="GT18" s="1010" t="s">
        <v>910</v>
      </c>
      <c r="GU18" s="1011" t="s">
        <v>911</v>
      </c>
      <c r="GV18" s="1012" t="s">
        <v>902</v>
      </c>
      <c r="GW18" s="1013"/>
      <c r="GX18" s="1014">
        <f t="shared" si="60"/>
        <v>0</v>
      </c>
      <c r="GY18" s="1015"/>
      <c r="GZ18" s="1016"/>
      <c r="HB18" s="1009"/>
      <c r="HC18" s="1010" t="s">
        <v>910</v>
      </c>
      <c r="HD18" s="1011" t="s">
        <v>911</v>
      </c>
      <c r="HE18" s="1012" t="s">
        <v>902</v>
      </c>
      <c r="HF18" s="1013"/>
      <c r="HG18" s="1014">
        <f t="shared" si="61"/>
        <v>0</v>
      </c>
      <c r="HH18" s="1015"/>
      <c r="HI18" s="1016"/>
      <c r="HM18" s="1009"/>
      <c r="HN18" s="1010" t="s">
        <v>910</v>
      </c>
      <c r="HO18" s="1011" t="s">
        <v>911</v>
      </c>
      <c r="HP18" s="1012" t="s">
        <v>902</v>
      </c>
      <c r="HQ18" s="1013"/>
      <c r="HR18" s="1014">
        <f t="shared" si="62"/>
        <v>0</v>
      </c>
      <c r="HS18" s="1015"/>
      <c r="HT18" s="1016"/>
      <c r="HV18" s="1009"/>
      <c r="HW18" s="1010" t="s">
        <v>910</v>
      </c>
      <c r="HX18" s="1011" t="s">
        <v>911</v>
      </c>
      <c r="HY18" s="1012" t="s">
        <v>902</v>
      </c>
      <c r="HZ18" s="1013"/>
      <c r="IA18" s="1014">
        <f t="shared" si="63"/>
        <v>0</v>
      </c>
      <c r="IB18" s="1015"/>
      <c r="IC18" s="1016"/>
      <c r="IG18" s="1009"/>
      <c r="IH18" s="1010" t="s">
        <v>910</v>
      </c>
      <c r="II18" s="1011" t="s">
        <v>911</v>
      </c>
      <c r="IJ18" s="1012" t="s">
        <v>902</v>
      </c>
      <c r="IK18" s="1013"/>
      <c r="IL18" s="1014">
        <f t="shared" si="64"/>
        <v>0</v>
      </c>
      <c r="IM18" s="1015"/>
      <c r="IN18" s="1016"/>
      <c r="IP18" s="1009"/>
      <c r="IQ18" s="1010" t="s">
        <v>910</v>
      </c>
      <c r="IR18" s="1011" t="s">
        <v>911</v>
      </c>
      <c r="IS18" s="1012" t="s">
        <v>902</v>
      </c>
      <c r="IT18" s="1013"/>
      <c r="IU18" s="1014">
        <f t="shared" si="65"/>
        <v>0</v>
      </c>
      <c r="IV18" s="1015"/>
      <c r="IW18" s="1016"/>
      <c r="JA18" s="1009"/>
      <c r="JB18" s="1010" t="s">
        <v>910</v>
      </c>
      <c r="JC18" s="1011" t="s">
        <v>911</v>
      </c>
      <c r="JD18" s="1012" t="s">
        <v>902</v>
      </c>
      <c r="JE18" s="1013"/>
      <c r="JF18" s="1014">
        <f t="shared" si="66"/>
        <v>0</v>
      </c>
      <c r="JG18" s="1015"/>
      <c r="JH18" s="1016"/>
      <c r="JJ18" s="1009"/>
      <c r="JK18" s="1010" t="s">
        <v>910</v>
      </c>
      <c r="JL18" s="1011" t="s">
        <v>911</v>
      </c>
      <c r="JM18" s="1012" t="s">
        <v>902</v>
      </c>
      <c r="JN18" s="1013"/>
      <c r="JO18" s="1014">
        <f t="shared" si="67"/>
        <v>0</v>
      </c>
      <c r="JP18" s="1015"/>
      <c r="JQ18" s="1016"/>
      <c r="JU18" s="1009"/>
      <c r="JV18" s="1010" t="s">
        <v>910</v>
      </c>
      <c r="JW18" s="1011" t="s">
        <v>911</v>
      </c>
      <c r="JX18" s="1012" t="s">
        <v>902</v>
      </c>
      <c r="JY18" s="1013"/>
      <c r="JZ18" s="1014">
        <f t="shared" si="68"/>
        <v>0</v>
      </c>
      <c r="KA18" s="1015"/>
      <c r="KB18" s="1016"/>
      <c r="KD18" s="1009"/>
      <c r="KE18" s="1010" t="s">
        <v>910</v>
      </c>
      <c r="KF18" s="1011" t="s">
        <v>911</v>
      </c>
      <c r="KG18" s="1012" t="s">
        <v>902</v>
      </c>
      <c r="KH18" s="1013"/>
      <c r="KI18" s="1014">
        <f t="shared" si="69"/>
        <v>0</v>
      </c>
      <c r="KJ18" s="1015"/>
      <c r="KK18" s="1016"/>
      <c r="KO18" s="1009"/>
      <c r="KP18" s="1010" t="s">
        <v>910</v>
      </c>
      <c r="KQ18" s="1011" t="s">
        <v>911</v>
      </c>
      <c r="KR18" s="1012" t="s">
        <v>902</v>
      </c>
      <c r="KS18" s="1013"/>
      <c r="KT18" s="1014">
        <f t="shared" si="70"/>
        <v>0</v>
      </c>
      <c r="KU18" s="1015"/>
      <c r="KV18" s="1016"/>
      <c r="KX18" s="1009"/>
      <c r="KY18" s="1010" t="s">
        <v>910</v>
      </c>
      <c r="KZ18" s="1011" t="s">
        <v>911</v>
      </c>
      <c r="LA18" s="1012" t="s">
        <v>902</v>
      </c>
      <c r="LB18" s="1013"/>
      <c r="LC18" s="1014">
        <f t="shared" si="71"/>
        <v>0</v>
      </c>
      <c r="LD18" s="1015"/>
      <c r="LE18" s="1016"/>
      <c r="LI18" s="1009"/>
      <c r="LJ18" s="1010" t="s">
        <v>910</v>
      </c>
      <c r="LK18" s="1011" t="s">
        <v>911</v>
      </c>
      <c r="LL18" s="1012" t="s">
        <v>902</v>
      </c>
      <c r="LM18" s="1013"/>
      <c r="LN18" s="1014">
        <f t="shared" si="72"/>
        <v>0</v>
      </c>
      <c r="LO18" s="1015"/>
      <c r="LP18" s="1016"/>
      <c r="LR18" s="1009"/>
      <c r="LS18" s="1010" t="s">
        <v>910</v>
      </c>
      <c r="LT18" s="1011" t="s">
        <v>911</v>
      </c>
      <c r="LU18" s="1012" t="s">
        <v>902</v>
      </c>
      <c r="LV18" s="1013"/>
      <c r="LW18" s="1014">
        <f t="shared" si="73"/>
        <v>0</v>
      </c>
      <c r="LX18" s="1015"/>
      <c r="LY18" s="1016"/>
      <c r="MC18" s="1009"/>
      <c r="MD18" s="1010" t="s">
        <v>910</v>
      </c>
      <c r="ME18" s="1011" t="s">
        <v>911</v>
      </c>
      <c r="MF18" s="1012" t="s">
        <v>902</v>
      </c>
      <c r="MG18" s="1013"/>
      <c r="MH18" s="1014">
        <f t="shared" si="74"/>
        <v>0</v>
      </c>
      <c r="MI18" s="1015"/>
      <c r="MJ18" s="1016"/>
      <c r="ML18" s="1009"/>
      <c r="MM18" s="1010" t="s">
        <v>910</v>
      </c>
      <c r="MN18" s="1011" t="s">
        <v>911</v>
      </c>
      <c r="MO18" s="1012" t="s">
        <v>902</v>
      </c>
      <c r="MP18" s="1013"/>
      <c r="MQ18" s="1014">
        <f t="shared" si="75"/>
        <v>0</v>
      </c>
      <c r="MR18" s="1015"/>
      <c r="MS18" s="1016"/>
      <c r="MW18" s="1009"/>
      <c r="MX18" s="1010" t="s">
        <v>910</v>
      </c>
      <c r="MY18" s="1011" t="s">
        <v>911</v>
      </c>
      <c r="MZ18" s="1012" t="s">
        <v>902</v>
      </c>
      <c r="NA18" s="1013"/>
      <c r="NB18" s="1014">
        <f t="shared" si="76"/>
        <v>0</v>
      </c>
      <c r="NC18" s="1015"/>
      <c r="ND18" s="1016"/>
      <c r="NF18" s="1009"/>
      <c r="NG18" s="1010" t="s">
        <v>910</v>
      </c>
      <c r="NH18" s="1011" t="s">
        <v>911</v>
      </c>
      <c r="NI18" s="1012" t="s">
        <v>902</v>
      </c>
      <c r="NJ18" s="1013"/>
      <c r="NK18" s="1014">
        <f t="shared" si="77"/>
        <v>0</v>
      </c>
      <c r="NL18" s="1015"/>
      <c r="NM18" s="1016"/>
      <c r="NQ18" s="1009"/>
      <c r="NR18" s="1010" t="s">
        <v>910</v>
      </c>
      <c r="NS18" s="1011" t="s">
        <v>911</v>
      </c>
      <c r="NT18" s="1012" t="s">
        <v>902</v>
      </c>
      <c r="NU18" s="1013"/>
      <c r="NV18" s="1014">
        <f t="shared" si="78"/>
        <v>0</v>
      </c>
      <c r="NW18" s="1015"/>
      <c r="NX18" s="1016"/>
      <c r="NZ18" s="1009"/>
      <c r="OA18" s="1010" t="s">
        <v>910</v>
      </c>
      <c r="OB18" s="1011" t="s">
        <v>911</v>
      </c>
      <c r="OC18" s="1012" t="s">
        <v>902</v>
      </c>
      <c r="OD18" s="1013"/>
      <c r="OE18" s="1014">
        <f t="shared" si="79"/>
        <v>0</v>
      </c>
      <c r="OF18" s="1015"/>
      <c r="OG18" s="1016"/>
    </row>
    <row r="19" spans="1:397">
      <c r="A19" s="1009"/>
      <c r="B19" s="1010" t="s">
        <v>912</v>
      </c>
      <c r="C19" s="1011" t="s">
        <v>913</v>
      </c>
      <c r="D19" s="1012" t="s">
        <v>902</v>
      </c>
      <c r="E19" s="1013"/>
      <c r="F19" s="1014">
        <f t="shared" si="40"/>
        <v>0</v>
      </c>
      <c r="G19" s="1015"/>
      <c r="H19" s="1016"/>
      <c r="J19" s="1009"/>
      <c r="K19" s="1010" t="s">
        <v>912</v>
      </c>
      <c r="L19" s="1011" t="s">
        <v>913</v>
      </c>
      <c r="M19" s="1012" t="s">
        <v>902</v>
      </c>
      <c r="N19" s="1013"/>
      <c r="O19" s="1014">
        <f t="shared" si="41"/>
        <v>0</v>
      </c>
      <c r="P19" s="1015"/>
      <c r="Q19" s="1016"/>
      <c r="U19" s="1009"/>
      <c r="V19" s="1010" t="s">
        <v>912</v>
      </c>
      <c r="W19" s="1011" t="s">
        <v>913</v>
      </c>
      <c r="X19" s="1012" t="s">
        <v>902</v>
      </c>
      <c r="Y19" s="1013"/>
      <c r="Z19" s="1014">
        <f t="shared" si="42"/>
        <v>0</v>
      </c>
      <c r="AA19" s="1015"/>
      <c r="AB19" s="1016"/>
      <c r="AD19" s="1009"/>
      <c r="AE19" s="1010" t="s">
        <v>912</v>
      </c>
      <c r="AF19" s="1011" t="s">
        <v>913</v>
      </c>
      <c r="AG19" s="1012" t="s">
        <v>902</v>
      </c>
      <c r="AH19" s="1013"/>
      <c r="AI19" s="1014">
        <f t="shared" si="43"/>
        <v>0</v>
      </c>
      <c r="AJ19" s="1015"/>
      <c r="AK19" s="1016"/>
      <c r="AO19" s="1009"/>
      <c r="AP19" s="1010" t="s">
        <v>912</v>
      </c>
      <c r="AQ19" s="1011" t="s">
        <v>913</v>
      </c>
      <c r="AR19" s="1012" t="s">
        <v>902</v>
      </c>
      <c r="AS19" s="1013"/>
      <c r="AT19" s="1014">
        <f t="shared" si="44"/>
        <v>0</v>
      </c>
      <c r="AU19" s="1015"/>
      <c r="AV19" s="1016"/>
      <c r="AX19" s="1009"/>
      <c r="AY19" s="1010" t="s">
        <v>912</v>
      </c>
      <c r="AZ19" s="1011" t="s">
        <v>913</v>
      </c>
      <c r="BA19" s="1012" t="s">
        <v>902</v>
      </c>
      <c r="BB19" s="1013"/>
      <c r="BC19" s="1014">
        <f t="shared" si="45"/>
        <v>0</v>
      </c>
      <c r="BD19" s="1015"/>
      <c r="BE19" s="1016"/>
      <c r="BI19" s="1009"/>
      <c r="BJ19" s="1010" t="s">
        <v>912</v>
      </c>
      <c r="BK19" s="1011" t="s">
        <v>913</v>
      </c>
      <c r="BL19" s="1012" t="s">
        <v>902</v>
      </c>
      <c r="BM19" s="1013"/>
      <c r="BN19" s="1014">
        <f t="shared" si="46"/>
        <v>0</v>
      </c>
      <c r="BO19" s="1015"/>
      <c r="BP19" s="1016"/>
      <c r="BR19" s="1009"/>
      <c r="BS19" s="1010" t="s">
        <v>912</v>
      </c>
      <c r="BT19" s="1011" t="s">
        <v>913</v>
      </c>
      <c r="BU19" s="1012" t="s">
        <v>902</v>
      </c>
      <c r="BV19" s="1013"/>
      <c r="BW19" s="1014">
        <f t="shared" si="47"/>
        <v>0</v>
      </c>
      <c r="BX19" s="1015"/>
      <c r="BY19" s="1016"/>
      <c r="CC19" s="1009"/>
      <c r="CD19" s="1010" t="s">
        <v>912</v>
      </c>
      <c r="CE19" s="1011" t="s">
        <v>913</v>
      </c>
      <c r="CF19" s="1012" t="s">
        <v>902</v>
      </c>
      <c r="CG19" s="1013"/>
      <c r="CH19" s="1014">
        <f t="shared" si="48"/>
        <v>0</v>
      </c>
      <c r="CI19" s="1015"/>
      <c r="CJ19" s="1016"/>
      <c r="CL19" s="1009"/>
      <c r="CM19" s="1010" t="s">
        <v>912</v>
      </c>
      <c r="CN19" s="1011" t="s">
        <v>913</v>
      </c>
      <c r="CO19" s="1012" t="s">
        <v>902</v>
      </c>
      <c r="CP19" s="1013"/>
      <c r="CQ19" s="1014">
        <f t="shared" si="49"/>
        <v>0</v>
      </c>
      <c r="CR19" s="1015"/>
      <c r="CS19" s="1016"/>
      <c r="CW19" s="1009"/>
      <c r="CX19" s="1010" t="s">
        <v>912</v>
      </c>
      <c r="CY19" s="1011" t="s">
        <v>913</v>
      </c>
      <c r="CZ19" s="1012" t="s">
        <v>902</v>
      </c>
      <c r="DA19" s="1013"/>
      <c r="DB19" s="1014">
        <f t="shared" si="50"/>
        <v>0</v>
      </c>
      <c r="DC19" s="1015"/>
      <c r="DD19" s="1016"/>
      <c r="DF19" s="1009"/>
      <c r="DG19" s="1010" t="s">
        <v>912</v>
      </c>
      <c r="DH19" s="1011" t="s">
        <v>913</v>
      </c>
      <c r="DI19" s="1012" t="s">
        <v>902</v>
      </c>
      <c r="DJ19" s="1013"/>
      <c r="DK19" s="1014">
        <f t="shared" si="51"/>
        <v>0</v>
      </c>
      <c r="DL19" s="1015"/>
      <c r="DM19" s="1016"/>
      <c r="DQ19" s="1009"/>
      <c r="DR19" s="1010" t="s">
        <v>912</v>
      </c>
      <c r="DS19" s="1011" t="s">
        <v>913</v>
      </c>
      <c r="DT19" s="1012" t="s">
        <v>902</v>
      </c>
      <c r="DU19" s="1013"/>
      <c r="DV19" s="1014">
        <f t="shared" si="52"/>
        <v>0</v>
      </c>
      <c r="DW19" s="1015"/>
      <c r="DX19" s="1016"/>
      <c r="DZ19" s="1009"/>
      <c r="EA19" s="1010" t="s">
        <v>912</v>
      </c>
      <c r="EB19" s="1011" t="s">
        <v>913</v>
      </c>
      <c r="EC19" s="1012" t="s">
        <v>902</v>
      </c>
      <c r="ED19" s="1013"/>
      <c r="EE19" s="1014">
        <f t="shared" si="53"/>
        <v>0</v>
      </c>
      <c r="EF19" s="1015"/>
      <c r="EG19" s="1016"/>
      <c r="EK19" s="1009"/>
      <c r="EL19" s="1010" t="s">
        <v>912</v>
      </c>
      <c r="EM19" s="1011" t="s">
        <v>913</v>
      </c>
      <c r="EN19" s="1012" t="s">
        <v>902</v>
      </c>
      <c r="EO19" s="1013"/>
      <c r="EP19" s="1014">
        <f t="shared" si="54"/>
        <v>0</v>
      </c>
      <c r="EQ19" s="1015"/>
      <c r="ER19" s="1016"/>
      <c r="ET19" s="1009"/>
      <c r="EU19" s="1010" t="s">
        <v>912</v>
      </c>
      <c r="EV19" s="1011" t="s">
        <v>913</v>
      </c>
      <c r="EW19" s="1012" t="s">
        <v>902</v>
      </c>
      <c r="EX19" s="1013"/>
      <c r="EY19" s="1014">
        <f t="shared" si="55"/>
        <v>0</v>
      </c>
      <c r="EZ19" s="1015"/>
      <c r="FA19" s="1016"/>
      <c r="FE19" s="1009"/>
      <c r="FF19" s="1010" t="s">
        <v>912</v>
      </c>
      <c r="FG19" s="1011" t="s">
        <v>913</v>
      </c>
      <c r="FH19" s="1012" t="s">
        <v>902</v>
      </c>
      <c r="FI19" s="1013"/>
      <c r="FJ19" s="1014">
        <f t="shared" si="56"/>
        <v>0</v>
      </c>
      <c r="FK19" s="1015"/>
      <c r="FL19" s="1016"/>
      <c r="FN19" s="1009"/>
      <c r="FO19" s="1010" t="s">
        <v>912</v>
      </c>
      <c r="FP19" s="1011" t="s">
        <v>913</v>
      </c>
      <c r="FQ19" s="1012" t="s">
        <v>902</v>
      </c>
      <c r="FR19" s="1013"/>
      <c r="FS19" s="1014">
        <f t="shared" si="57"/>
        <v>0</v>
      </c>
      <c r="FT19" s="1015"/>
      <c r="FU19" s="1016"/>
      <c r="FY19" s="1009"/>
      <c r="FZ19" s="1010" t="s">
        <v>912</v>
      </c>
      <c r="GA19" s="1011" t="s">
        <v>913</v>
      </c>
      <c r="GB19" s="1012" t="s">
        <v>902</v>
      </c>
      <c r="GC19" s="1013"/>
      <c r="GD19" s="1014">
        <f t="shared" si="58"/>
        <v>0</v>
      </c>
      <c r="GE19" s="1015"/>
      <c r="GF19" s="1016"/>
      <c r="GH19" s="1009"/>
      <c r="GI19" s="1010" t="s">
        <v>912</v>
      </c>
      <c r="GJ19" s="1011" t="s">
        <v>913</v>
      </c>
      <c r="GK19" s="1012" t="s">
        <v>902</v>
      </c>
      <c r="GL19" s="1013"/>
      <c r="GM19" s="1014">
        <f t="shared" si="59"/>
        <v>0</v>
      </c>
      <c r="GN19" s="1015"/>
      <c r="GO19" s="1016"/>
      <c r="GS19" s="1009"/>
      <c r="GT19" s="1010" t="s">
        <v>912</v>
      </c>
      <c r="GU19" s="1011" t="s">
        <v>913</v>
      </c>
      <c r="GV19" s="1012" t="s">
        <v>902</v>
      </c>
      <c r="GW19" s="1013"/>
      <c r="GX19" s="1014">
        <f t="shared" si="60"/>
        <v>0</v>
      </c>
      <c r="GY19" s="1015"/>
      <c r="GZ19" s="1016"/>
      <c r="HB19" s="1009"/>
      <c r="HC19" s="1010" t="s">
        <v>912</v>
      </c>
      <c r="HD19" s="1011" t="s">
        <v>913</v>
      </c>
      <c r="HE19" s="1012" t="s">
        <v>902</v>
      </c>
      <c r="HF19" s="1013"/>
      <c r="HG19" s="1014">
        <f t="shared" si="61"/>
        <v>0</v>
      </c>
      <c r="HH19" s="1015"/>
      <c r="HI19" s="1016"/>
      <c r="HM19" s="1009"/>
      <c r="HN19" s="1010" t="s">
        <v>912</v>
      </c>
      <c r="HO19" s="1011" t="s">
        <v>913</v>
      </c>
      <c r="HP19" s="1012" t="s">
        <v>902</v>
      </c>
      <c r="HQ19" s="1013"/>
      <c r="HR19" s="1014">
        <f t="shared" si="62"/>
        <v>0</v>
      </c>
      <c r="HS19" s="1015"/>
      <c r="HT19" s="1016"/>
      <c r="HV19" s="1009"/>
      <c r="HW19" s="1010" t="s">
        <v>912</v>
      </c>
      <c r="HX19" s="1011" t="s">
        <v>913</v>
      </c>
      <c r="HY19" s="1012" t="s">
        <v>902</v>
      </c>
      <c r="HZ19" s="1013"/>
      <c r="IA19" s="1014">
        <f t="shared" si="63"/>
        <v>0</v>
      </c>
      <c r="IB19" s="1015"/>
      <c r="IC19" s="1016"/>
      <c r="IG19" s="1009"/>
      <c r="IH19" s="1010" t="s">
        <v>912</v>
      </c>
      <c r="II19" s="1011" t="s">
        <v>913</v>
      </c>
      <c r="IJ19" s="1012" t="s">
        <v>902</v>
      </c>
      <c r="IK19" s="1013"/>
      <c r="IL19" s="1014">
        <f t="shared" si="64"/>
        <v>0</v>
      </c>
      <c r="IM19" s="1015"/>
      <c r="IN19" s="1016"/>
      <c r="IP19" s="1009"/>
      <c r="IQ19" s="1010" t="s">
        <v>912</v>
      </c>
      <c r="IR19" s="1011" t="s">
        <v>913</v>
      </c>
      <c r="IS19" s="1012" t="s">
        <v>902</v>
      </c>
      <c r="IT19" s="1013"/>
      <c r="IU19" s="1014">
        <f t="shared" si="65"/>
        <v>0</v>
      </c>
      <c r="IV19" s="1015"/>
      <c r="IW19" s="1016"/>
      <c r="JA19" s="1009"/>
      <c r="JB19" s="1010" t="s">
        <v>912</v>
      </c>
      <c r="JC19" s="1011" t="s">
        <v>913</v>
      </c>
      <c r="JD19" s="1012" t="s">
        <v>902</v>
      </c>
      <c r="JE19" s="1013"/>
      <c r="JF19" s="1014">
        <f t="shared" si="66"/>
        <v>0</v>
      </c>
      <c r="JG19" s="1015"/>
      <c r="JH19" s="1016"/>
      <c r="JJ19" s="1009"/>
      <c r="JK19" s="1010" t="s">
        <v>912</v>
      </c>
      <c r="JL19" s="1011" t="s">
        <v>913</v>
      </c>
      <c r="JM19" s="1012" t="s">
        <v>902</v>
      </c>
      <c r="JN19" s="1013"/>
      <c r="JO19" s="1014">
        <f t="shared" si="67"/>
        <v>0</v>
      </c>
      <c r="JP19" s="1015"/>
      <c r="JQ19" s="1016"/>
      <c r="JU19" s="1009"/>
      <c r="JV19" s="1010" t="s">
        <v>912</v>
      </c>
      <c r="JW19" s="1011" t="s">
        <v>913</v>
      </c>
      <c r="JX19" s="1012" t="s">
        <v>902</v>
      </c>
      <c r="JY19" s="1013"/>
      <c r="JZ19" s="1014">
        <f t="shared" si="68"/>
        <v>0</v>
      </c>
      <c r="KA19" s="1015"/>
      <c r="KB19" s="1016"/>
      <c r="KD19" s="1009"/>
      <c r="KE19" s="1010" t="s">
        <v>912</v>
      </c>
      <c r="KF19" s="1011" t="s">
        <v>913</v>
      </c>
      <c r="KG19" s="1012" t="s">
        <v>902</v>
      </c>
      <c r="KH19" s="1013"/>
      <c r="KI19" s="1014">
        <f t="shared" si="69"/>
        <v>0</v>
      </c>
      <c r="KJ19" s="1015"/>
      <c r="KK19" s="1016"/>
      <c r="KO19" s="1009"/>
      <c r="KP19" s="1010" t="s">
        <v>912</v>
      </c>
      <c r="KQ19" s="1011" t="s">
        <v>913</v>
      </c>
      <c r="KR19" s="1012" t="s">
        <v>902</v>
      </c>
      <c r="KS19" s="1013"/>
      <c r="KT19" s="1014">
        <f t="shared" si="70"/>
        <v>0</v>
      </c>
      <c r="KU19" s="1015"/>
      <c r="KV19" s="1016"/>
      <c r="KX19" s="1009"/>
      <c r="KY19" s="1010" t="s">
        <v>912</v>
      </c>
      <c r="KZ19" s="1011" t="s">
        <v>913</v>
      </c>
      <c r="LA19" s="1012" t="s">
        <v>902</v>
      </c>
      <c r="LB19" s="1013"/>
      <c r="LC19" s="1014">
        <f t="shared" si="71"/>
        <v>0</v>
      </c>
      <c r="LD19" s="1015"/>
      <c r="LE19" s="1016"/>
      <c r="LI19" s="1009"/>
      <c r="LJ19" s="1010" t="s">
        <v>912</v>
      </c>
      <c r="LK19" s="1011" t="s">
        <v>913</v>
      </c>
      <c r="LL19" s="1012" t="s">
        <v>902</v>
      </c>
      <c r="LM19" s="1013"/>
      <c r="LN19" s="1014">
        <f t="shared" si="72"/>
        <v>0</v>
      </c>
      <c r="LO19" s="1015"/>
      <c r="LP19" s="1016"/>
      <c r="LR19" s="1009"/>
      <c r="LS19" s="1010" t="s">
        <v>912</v>
      </c>
      <c r="LT19" s="1011" t="s">
        <v>913</v>
      </c>
      <c r="LU19" s="1012" t="s">
        <v>902</v>
      </c>
      <c r="LV19" s="1013"/>
      <c r="LW19" s="1014">
        <f t="shared" si="73"/>
        <v>0</v>
      </c>
      <c r="LX19" s="1015"/>
      <c r="LY19" s="1016"/>
      <c r="MC19" s="1009"/>
      <c r="MD19" s="1010" t="s">
        <v>912</v>
      </c>
      <c r="ME19" s="1011" t="s">
        <v>913</v>
      </c>
      <c r="MF19" s="1012" t="s">
        <v>902</v>
      </c>
      <c r="MG19" s="1013"/>
      <c r="MH19" s="1014">
        <f t="shared" si="74"/>
        <v>0</v>
      </c>
      <c r="MI19" s="1015"/>
      <c r="MJ19" s="1016"/>
      <c r="ML19" s="1009"/>
      <c r="MM19" s="1010" t="s">
        <v>912</v>
      </c>
      <c r="MN19" s="1011" t="s">
        <v>913</v>
      </c>
      <c r="MO19" s="1012" t="s">
        <v>902</v>
      </c>
      <c r="MP19" s="1013"/>
      <c r="MQ19" s="1014">
        <f t="shared" si="75"/>
        <v>0</v>
      </c>
      <c r="MR19" s="1015"/>
      <c r="MS19" s="1016"/>
      <c r="MW19" s="1009"/>
      <c r="MX19" s="1010" t="s">
        <v>912</v>
      </c>
      <c r="MY19" s="1011" t="s">
        <v>913</v>
      </c>
      <c r="MZ19" s="1012" t="s">
        <v>902</v>
      </c>
      <c r="NA19" s="1013"/>
      <c r="NB19" s="1014">
        <f t="shared" si="76"/>
        <v>0</v>
      </c>
      <c r="NC19" s="1015"/>
      <c r="ND19" s="1016"/>
      <c r="NF19" s="1009"/>
      <c r="NG19" s="1010" t="s">
        <v>912</v>
      </c>
      <c r="NH19" s="1011" t="s">
        <v>913</v>
      </c>
      <c r="NI19" s="1012" t="s">
        <v>902</v>
      </c>
      <c r="NJ19" s="1013"/>
      <c r="NK19" s="1014">
        <f t="shared" si="77"/>
        <v>0</v>
      </c>
      <c r="NL19" s="1015"/>
      <c r="NM19" s="1016"/>
      <c r="NQ19" s="1009"/>
      <c r="NR19" s="1010" t="s">
        <v>912</v>
      </c>
      <c r="NS19" s="1011" t="s">
        <v>913</v>
      </c>
      <c r="NT19" s="1012" t="s">
        <v>902</v>
      </c>
      <c r="NU19" s="1013"/>
      <c r="NV19" s="1014">
        <f t="shared" si="78"/>
        <v>0</v>
      </c>
      <c r="NW19" s="1015"/>
      <c r="NX19" s="1016"/>
      <c r="NZ19" s="1009"/>
      <c r="OA19" s="1010" t="s">
        <v>912</v>
      </c>
      <c r="OB19" s="1011" t="s">
        <v>913</v>
      </c>
      <c r="OC19" s="1012" t="s">
        <v>902</v>
      </c>
      <c r="OD19" s="1013"/>
      <c r="OE19" s="1014">
        <f t="shared" si="79"/>
        <v>0</v>
      </c>
      <c r="OF19" s="1015"/>
      <c r="OG19" s="1016"/>
    </row>
    <row r="20" spans="1:397">
      <c r="A20" s="1009"/>
      <c r="B20" s="1010" t="s">
        <v>914</v>
      </c>
      <c r="C20" s="1011" t="s">
        <v>915</v>
      </c>
      <c r="D20" s="1012" t="s">
        <v>902</v>
      </c>
      <c r="E20" s="1013"/>
      <c r="F20" s="1014">
        <f t="shared" si="40"/>
        <v>0</v>
      </c>
      <c r="G20" s="1015"/>
      <c r="H20" s="1016"/>
      <c r="J20" s="1009"/>
      <c r="K20" s="1010" t="s">
        <v>914</v>
      </c>
      <c r="L20" s="1011" t="s">
        <v>915</v>
      </c>
      <c r="M20" s="1012" t="s">
        <v>902</v>
      </c>
      <c r="N20" s="1013"/>
      <c r="O20" s="1014">
        <f t="shared" si="41"/>
        <v>0</v>
      </c>
      <c r="P20" s="1015"/>
      <c r="Q20" s="1016"/>
      <c r="U20" s="1009"/>
      <c r="V20" s="1010" t="s">
        <v>914</v>
      </c>
      <c r="W20" s="1011" t="s">
        <v>915</v>
      </c>
      <c r="X20" s="1012" t="s">
        <v>902</v>
      </c>
      <c r="Y20" s="1013"/>
      <c r="Z20" s="1014">
        <f t="shared" si="42"/>
        <v>0</v>
      </c>
      <c r="AA20" s="1015"/>
      <c r="AB20" s="1016"/>
      <c r="AD20" s="1009"/>
      <c r="AE20" s="1010" t="s">
        <v>914</v>
      </c>
      <c r="AF20" s="1011" t="s">
        <v>915</v>
      </c>
      <c r="AG20" s="1012" t="s">
        <v>902</v>
      </c>
      <c r="AH20" s="1013"/>
      <c r="AI20" s="1014">
        <f t="shared" si="43"/>
        <v>0</v>
      </c>
      <c r="AJ20" s="1015"/>
      <c r="AK20" s="1016"/>
      <c r="AO20" s="1009"/>
      <c r="AP20" s="1010" t="s">
        <v>914</v>
      </c>
      <c r="AQ20" s="1011" t="s">
        <v>915</v>
      </c>
      <c r="AR20" s="1012" t="s">
        <v>902</v>
      </c>
      <c r="AS20" s="1013"/>
      <c r="AT20" s="1014">
        <f t="shared" si="44"/>
        <v>0</v>
      </c>
      <c r="AU20" s="1015"/>
      <c r="AV20" s="1016"/>
      <c r="AX20" s="1009"/>
      <c r="AY20" s="1010" t="s">
        <v>914</v>
      </c>
      <c r="AZ20" s="1011" t="s">
        <v>915</v>
      </c>
      <c r="BA20" s="1012" t="s">
        <v>902</v>
      </c>
      <c r="BB20" s="1013"/>
      <c r="BC20" s="1014">
        <f t="shared" si="45"/>
        <v>0</v>
      </c>
      <c r="BD20" s="1015"/>
      <c r="BE20" s="1016"/>
      <c r="BI20" s="1009"/>
      <c r="BJ20" s="1010" t="s">
        <v>914</v>
      </c>
      <c r="BK20" s="1011" t="s">
        <v>915</v>
      </c>
      <c r="BL20" s="1012" t="s">
        <v>902</v>
      </c>
      <c r="BM20" s="1013"/>
      <c r="BN20" s="1014">
        <f t="shared" si="46"/>
        <v>0</v>
      </c>
      <c r="BO20" s="1015"/>
      <c r="BP20" s="1016"/>
      <c r="BR20" s="1009"/>
      <c r="BS20" s="1010" t="s">
        <v>914</v>
      </c>
      <c r="BT20" s="1011" t="s">
        <v>915</v>
      </c>
      <c r="BU20" s="1012" t="s">
        <v>902</v>
      </c>
      <c r="BV20" s="1013"/>
      <c r="BW20" s="1014">
        <f t="shared" si="47"/>
        <v>0</v>
      </c>
      <c r="BX20" s="1015"/>
      <c r="BY20" s="1016"/>
      <c r="CC20" s="1009"/>
      <c r="CD20" s="1010" t="s">
        <v>914</v>
      </c>
      <c r="CE20" s="1011" t="s">
        <v>915</v>
      </c>
      <c r="CF20" s="1012" t="s">
        <v>902</v>
      </c>
      <c r="CG20" s="1013"/>
      <c r="CH20" s="1014">
        <f t="shared" si="48"/>
        <v>0</v>
      </c>
      <c r="CI20" s="1015"/>
      <c r="CJ20" s="1016"/>
      <c r="CL20" s="1009"/>
      <c r="CM20" s="1010" t="s">
        <v>914</v>
      </c>
      <c r="CN20" s="1011" t="s">
        <v>915</v>
      </c>
      <c r="CO20" s="1012" t="s">
        <v>902</v>
      </c>
      <c r="CP20" s="1013"/>
      <c r="CQ20" s="1014">
        <f t="shared" si="49"/>
        <v>0</v>
      </c>
      <c r="CR20" s="1015"/>
      <c r="CS20" s="1016"/>
      <c r="CW20" s="1009"/>
      <c r="CX20" s="1010" t="s">
        <v>914</v>
      </c>
      <c r="CY20" s="1011" t="s">
        <v>915</v>
      </c>
      <c r="CZ20" s="1012" t="s">
        <v>902</v>
      </c>
      <c r="DA20" s="1013"/>
      <c r="DB20" s="1014">
        <f t="shared" si="50"/>
        <v>0</v>
      </c>
      <c r="DC20" s="1015"/>
      <c r="DD20" s="1016"/>
      <c r="DF20" s="1009"/>
      <c r="DG20" s="1010" t="s">
        <v>914</v>
      </c>
      <c r="DH20" s="1011" t="s">
        <v>915</v>
      </c>
      <c r="DI20" s="1012" t="s">
        <v>902</v>
      </c>
      <c r="DJ20" s="1013"/>
      <c r="DK20" s="1014">
        <f t="shared" si="51"/>
        <v>0</v>
      </c>
      <c r="DL20" s="1015"/>
      <c r="DM20" s="1016"/>
      <c r="DQ20" s="1009"/>
      <c r="DR20" s="1010" t="s">
        <v>914</v>
      </c>
      <c r="DS20" s="1011" t="s">
        <v>915</v>
      </c>
      <c r="DT20" s="1012" t="s">
        <v>902</v>
      </c>
      <c r="DU20" s="1013"/>
      <c r="DV20" s="1014">
        <f t="shared" si="52"/>
        <v>0</v>
      </c>
      <c r="DW20" s="1015"/>
      <c r="DX20" s="1016"/>
      <c r="DZ20" s="1009"/>
      <c r="EA20" s="1010" t="s">
        <v>914</v>
      </c>
      <c r="EB20" s="1011" t="s">
        <v>915</v>
      </c>
      <c r="EC20" s="1012" t="s">
        <v>902</v>
      </c>
      <c r="ED20" s="1013"/>
      <c r="EE20" s="1014">
        <f t="shared" si="53"/>
        <v>0</v>
      </c>
      <c r="EF20" s="1015"/>
      <c r="EG20" s="1016"/>
      <c r="EK20" s="1009"/>
      <c r="EL20" s="1010" t="s">
        <v>914</v>
      </c>
      <c r="EM20" s="1011" t="s">
        <v>915</v>
      </c>
      <c r="EN20" s="1012" t="s">
        <v>902</v>
      </c>
      <c r="EO20" s="1013"/>
      <c r="EP20" s="1014">
        <f t="shared" si="54"/>
        <v>0</v>
      </c>
      <c r="EQ20" s="1015"/>
      <c r="ER20" s="1016"/>
      <c r="ET20" s="1009"/>
      <c r="EU20" s="1010" t="s">
        <v>914</v>
      </c>
      <c r="EV20" s="1011" t="s">
        <v>915</v>
      </c>
      <c r="EW20" s="1012" t="s">
        <v>902</v>
      </c>
      <c r="EX20" s="1013"/>
      <c r="EY20" s="1014">
        <f t="shared" si="55"/>
        <v>0</v>
      </c>
      <c r="EZ20" s="1015"/>
      <c r="FA20" s="1016"/>
      <c r="FE20" s="1009"/>
      <c r="FF20" s="1010" t="s">
        <v>914</v>
      </c>
      <c r="FG20" s="1011" t="s">
        <v>915</v>
      </c>
      <c r="FH20" s="1012" t="s">
        <v>902</v>
      </c>
      <c r="FI20" s="1013"/>
      <c r="FJ20" s="1014">
        <f t="shared" si="56"/>
        <v>0</v>
      </c>
      <c r="FK20" s="1015"/>
      <c r="FL20" s="1016"/>
      <c r="FN20" s="1009"/>
      <c r="FO20" s="1010" t="s">
        <v>914</v>
      </c>
      <c r="FP20" s="1011" t="s">
        <v>915</v>
      </c>
      <c r="FQ20" s="1012" t="s">
        <v>902</v>
      </c>
      <c r="FR20" s="1013"/>
      <c r="FS20" s="1014">
        <f t="shared" si="57"/>
        <v>0</v>
      </c>
      <c r="FT20" s="1015"/>
      <c r="FU20" s="1016"/>
      <c r="FY20" s="1009"/>
      <c r="FZ20" s="1010" t="s">
        <v>914</v>
      </c>
      <c r="GA20" s="1011" t="s">
        <v>915</v>
      </c>
      <c r="GB20" s="1012" t="s">
        <v>902</v>
      </c>
      <c r="GC20" s="1013"/>
      <c r="GD20" s="1014">
        <f t="shared" si="58"/>
        <v>0</v>
      </c>
      <c r="GE20" s="1015"/>
      <c r="GF20" s="1016"/>
      <c r="GH20" s="1009"/>
      <c r="GI20" s="1010" t="s">
        <v>914</v>
      </c>
      <c r="GJ20" s="1011" t="s">
        <v>915</v>
      </c>
      <c r="GK20" s="1012" t="s">
        <v>902</v>
      </c>
      <c r="GL20" s="1013"/>
      <c r="GM20" s="1014">
        <f t="shared" si="59"/>
        <v>0</v>
      </c>
      <c r="GN20" s="1015"/>
      <c r="GO20" s="1016"/>
      <c r="GS20" s="1009"/>
      <c r="GT20" s="1010" t="s">
        <v>914</v>
      </c>
      <c r="GU20" s="1011" t="s">
        <v>915</v>
      </c>
      <c r="GV20" s="1012" t="s">
        <v>902</v>
      </c>
      <c r="GW20" s="1013"/>
      <c r="GX20" s="1014">
        <f t="shared" si="60"/>
        <v>0</v>
      </c>
      <c r="GY20" s="1015"/>
      <c r="GZ20" s="1016"/>
      <c r="HB20" s="1009"/>
      <c r="HC20" s="1010" t="s">
        <v>914</v>
      </c>
      <c r="HD20" s="1011" t="s">
        <v>915</v>
      </c>
      <c r="HE20" s="1012" t="s">
        <v>902</v>
      </c>
      <c r="HF20" s="1013"/>
      <c r="HG20" s="1014">
        <f t="shared" si="61"/>
        <v>0</v>
      </c>
      <c r="HH20" s="1015"/>
      <c r="HI20" s="1016"/>
      <c r="HM20" s="1009"/>
      <c r="HN20" s="1010" t="s">
        <v>914</v>
      </c>
      <c r="HO20" s="1011" t="s">
        <v>915</v>
      </c>
      <c r="HP20" s="1012" t="s">
        <v>902</v>
      </c>
      <c r="HQ20" s="1013"/>
      <c r="HR20" s="1014">
        <f t="shared" si="62"/>
        <v>0</v>
      </c>
      <c r="HS20" s="1015"/>
      <c r="HT20" s="1016"/>
      <c r="HV20" s="1009"/>
      <c r="HW20" s="1010" t="s">
        <v>914</v>
      </c>
      <c r="HX20" s="1011" t="s">
        <v>915</v>
      </c>
      <c r="HY20" s="1012" t="s">
        <v>902</v>
      </c>
      <c r="HZ20" s="1013"/>
      <c r="IA20" s="1014">
        <f t="shared" si="63"/>
        <v>0</v>
      </c>
      <c r="IB20" s="1015"/>
      <c r="IC20" s="1016"/>
      <c r="IG20" s="1009"/>
      <c r="IH20" s="1010" t="s">
        <v>914</v>
      </c>
      <c r="II20" s="1011" t="s">
        <v>915</v>
      </c>
      <c r="IJ20" s="1012" t="s">
        <v>902</v>
      </c>
      <c r="IK20" s="1013"/>
      <c r="IL20" s="1014">
        <f t="shared" si="64"/>
        <v>0</v>
      </c>
      <c r="IM20" s="1015"/>
      <c r="IN20" s="1016"/>
      <c r="IP20" s="1009"/>
      <c r="IQ20" s="1010" t="s">
        <v>914</v>
      </c>
      <c r="IR20" s="1011" t="s">
        <v>915</v>
      </c>
      <c r="IS20" s="1012" t="s">
        <v>902</v>
      </c>
      <c r="IT20" s="1013"/>
      <c r="IU20" s="1014">
        <f t="shared" si="65"/>
        <v>0</v>
      </c>
      <c r="IV20" s="1015"/>
      <c r="IW20" s="1016"/>
      <c r="JA20" s="1009"/>
      <c r="JB20" s="1010" t="s">
        <v>914</v>
      </c>
      <c r="JC20" s="1011" t="s">
        <v>915</v>
      </c>
      <c r="JD20" s="1012" t="s">
        <v>902</v>
      </c>
      <c r="JE20" s="1013"/>
      <c r="JF20" s="1014">
        <f t="shared" si="66"/>
        <v>0</v>
      </c>
      <c r="JG20" s="1015"/>
      <c r="JH20" s="1016"/>
      <c r="JJ20" s="1009"/>
      <c r="JK20" s="1010" t="s">
        <v>914</v>
      </c>
      <c r="JL20" s="1011" t="s">
        <v>915</v>
      </c>
      <c r="JM20" s="1012" t="s">
        <v>902</v>
      </c>
      <c r="JN20" s="1013"/>
      <c r="JO20" s="1014">
        <f t="shared" si="67"/>
        <v>0</v>
      </c>
      <c r="JP20" s="1015"/>
      <c r="JQ20" s="1016"/>
      <c r="JU20" s="1009"/>
      <c r="JV20" s="1010" t="s">
        <v>914</v>
      </c>
      <c r="JW20" s="1011" t="s">
        <v>915</v>
      </c>
      <c r="JX20" s="1012" t="s">
        <v>902</v>
      </c>
      <c r="JY20" s="1013"/>
      <c r="JZ20" s="1014">
        <f t="shared" si="68"/>
        <v>0</v>
      </c>
      <c r="KA20" s="1015"/>
      <c r="KB20" s="1016"/>
      <c r="KD20" s="1009"/>
      <c r="KE20" s="1010" t="s">
        <v>914</v>
      </c>
      <c r="KF20" s="1011" t="s">
        <v>915</v>
      </c>
      <c r="KG20" s="1012" t="s">
        <v>902</v>
      </c>
      <c r="KH20" s="1013"/>
      <c r="KI20" s="1014">
        <f t="shared" si="69"/>
        <v>0</v>
      </c>
      <c r="KJ20" s="1015"/>
      <c r="KK20" s="1016"/>
      <c r="KO20" s="1009"/>
      <c r="KP20" s="1010" t="s">
        <v>914</v>
      </c>
      <c r="KQ20" s="1011" t="s">
        <v>915</v>
      </c>
      <c r="KR20" s="1012" t="s">
        <v>902</v>
      </c>
      <c r="KS20" s="1013"/>
      <c r="KT20" s="1014">
        <f t="shared" si="70"/>
        <v>0</v>
      </c>
      <c r="KU20" s="1015"/>
      <c r="KV20" s="1016"/>
      <c r="KX20" s="1009"/>
      <c r="KY20" s="1010" t="s">
        <v>914</v>
      </c>
      <c r="KZ20" s="1011" t="s">
        <v>915</v>
      </c>
      <c r="LA20" s="1012" t="s">
        <v>902</v>
      </c>
      <c r="LB20" s="1013"/>
      <c r="LC20" s="1014">
        <f t="shared" si="71"/>
        <v>0</v>
      </c>
      <c r="LD20" s="1015"/>
      <c r="LE20" s="1016"/>
      <c r="LI20" s="1009"/>
      <c r="LJ20" s="1010" t="s">
        <v>914</v>
      </c>
      <c r="LK20" s="1011" t="s">
        <v>915</v>
      </c>
      <c r="LL20" s="1012" t="s">
        <v>902</v>
      </c>
      <c r="LM20" s="1013"/>
      <c r="LN20" s="1014">
        <f t="shared" si="72"/>
        <v>0</v>
      </c>
      <c r="LO20" s="1015"/>
      <c r="LP20" s="1016"/>
      <c r="LR20" s="1009"/>
      <c r="LS20" s="1010" t="s">
        <v>914</v>
      </c>
      <c r="LT20" s="1011" t="s">
        <v>915</v>
      </c>
      <c r="LU20" s="1012" t="s">
        <v>902</v>
      </c>
      <c r="LV20" s="1013"/>
      <c r="LW20" s="1014">
        <f t="shared" si="73"/>
        <v>0</v>
      </c>
      <c r="LX20" s="1015"/>
      <c r="LY20" s="1016"/>
      <c r="MC20" s="1009"/>
      <c r="MD20" s="1010" t="s">
        <v>914</v>
      </c>
      <c r="ME20" s="1011" t="s">
        <v>915</v>
      </c>
      <c r="MF20" s="1012" t="s">
        <v>902</v>
      </c>
      <c r="MG20" s="1013"/>
      <c r="MH20" s="1014">
        <f t="shared" si="74"/>
        <v>0</v>
      </c>
      <c r="MI20" s="1015"/>
      <c r="MJ20" s="1016"/>
      <c r="ML20" s="1009"/>
      <c r="MM20" s="1010" t="s">
        <v>914</v>
      </c>
      <c r="MN20" s="1011" t="s">
        <v>915</v>
      </c>
      <c r="MO20" s="1012" t="s">
        <v>902</v>
      </c>
      <c r="MP20" s="1013"/>
      <c r="MQ20" s="1014">
        <f t="shared" si="75"/>
        <v>0</v>
      </c>
      <c r="MR20" s="1015"/>
      <c r="MS20" s="1016"/>
      <c r="MW20" s="1009"/>
      <c r="MX20" s="1010" t="s">
        <v>914</v>
      </c>
      <c r="MY20" s="1011" t="s">
        <v>915</v>
      </c>
      <c r="MZ20" s="1012" t="s">
        <v>902</v>
      </c>
      <c r="NA20" s="1013"/>
      <c r="NB20" s="1014">
        <f t="shared" si="76"/>
        <v>0</v>
      </c>
      <c r="NC20" s="1015"/>
      <c r="ND20" s="1016"/>
      <c r="NF20" s="1009"/>
      <c r="NG20" s="1010" t="s">
        <v>914</v>
      </c>
      <c r="NH20" s="1011" t="s">
        <v>915</v>
      </c>
      <c r="NI20" s="1012" t="s">
        <v>902</v>
      </c>
      <c r="NJ20" s="1013"/>
      <c r="NK20" s="1014">
        <f t="shared" si="77"/>
        <v>0</v>
      </c>
      <c r="NL20" s="1015"/>
      <c r="NM20" s="1016"/>
      <c r="NQ20" s="1009"/>
      <c r="NR20" s="1010" t="s">
        <v>914</v>
      </c>
      <c r="NS20" s="1011" t="s">
        <v>915</v>
      </c>
      <c r="NT20" s="1012" t="s">
        <v>902</v>
      </c>
      <c r="NU20" s="1013"/>
      <c r="NV20" s="1014">
        <f t="shared" si="78"/>
        <v>0</v>
      </c>
      <c r="NW20" s="1015"/>
      <c r="NX20" s="1016"/>
      <c r="NZ20" s="1009"/>
      <c r="OA20" s="1010" t="s">
        <v>914</v>
      </c>
      <c r="OB20" s="1011" t="s">
        <v>915</v>
      </c>
      <c r="OC20" s="1012" t="s">
        <v>902</v>
      </c>
      <c r="OD20" s="1013"/>
      <c r="OE20" s="1014">
        <f t="shared" si="79"/>
        <v>0</v>
      </c>
      <c r="OF20" s="1015"/>
      <c r="OG20" s="1016"/>
    </row>
    <row r="21" spans="1:397">
      <c r="A21" s="1017"/>
      <c r="B21" s="1018" t="s">
        <v>916</v>
      </c>
      <c r="C21" s="1019" t="s">
        <v>917</v>
      </c>
      <c r="D21" s="1020" t="s">
        <v>902</v>
      </c>
      <c r="E21" s="1021"/>
      <c r="F21" s="1022">
        <f t="shared" si="40"/>
        <v>0</v>
      </c>
      <c r="G21" s="1023"/>
      <c r="H21" s="1024"/>
      <c r="J21" s="1017"/>
      <c r="K21" s="1018" t="s">
        <v>916</v>
      </c>
      <c r="L21" s="1019" t="s">
        <v>917</v>
      </c>
      <c r="M21" s="1020" t="s">
        <v>902</v>
      </c>
      <c r="N21" s="1021"/>
      <c r="O21" s="1022">
        <f t="shared" si="41"/>
        <v>0</v>
      </c>
      <c r="P21" s="1023"/>
      <c r="Q21" s="1024"/>
      <c r="U21" s="1017"/>
      <c r="V21" s="1018" t="s">
        <v>916</v>
      </c>
      <c r="W21" s="1019" t="s">
        <v>917</v>
      </c>
      <c r="X21" s="1020" t="s">
        <v>902</v>
      </c>
      <c r="Y21" s="1021"/>
      <c r="Z21" s="1022">
        <f t="shared" si="42"/>
        <v>0</v>
      </c>
      <c r="AA21" s="1023"/>
      <c r="AB21" s="1024"/>
      <c r="AD21" s="1017"/>
      <c r="AE21" s="1018" t="s">
        <v>916</v>
      </c>
      <c r="AF21" s="1019" t="s">
        <v>917</v>
      </c>
      <c r="AG21" s="1020" t="s">
        <v>902</v>
      </c>
      <c r="AH21" s="1021"/>
      <c r="AI21" s="1022">
        <f t="shared" si="43"/>
        <v>0</v>
      </c>
      <c r="AJ21" s="1023"/>
      <c r="AK21" s="1024"/>
      <c r="AO21" s="1017"/>
      <c r="AP21" s="1018" t="s">
        <v>916</v>
      </c>
      <c r="AQ21" s="1019" t="s">
        <v>917</v>
      </c>
      <c r="AR21" s="1020" t="s">
        <v>902</v>
      </c>
      <c r="AS21" s="1021"/>
      <c r="AT21" s="1022">
        <f t="shared" si="44"/>
        <v>0</v>
      </c>
      <c r="AU21" s="1023"/>
      <c r="AV21" s="1024"/>
      <c r="AX21" s="1017"/>
      <c r="AY21" s="1018" t="s">
        <v>916</v>
      </c>
      <c r="AZ21" s="1019" t="s">
        <v>917</v>
      </c>
      <c r="BA21" s="1020" t="s">
        <v>902</v>
      </c>
      <c r="BB21" s="1021"/>
      <c r="BC21" s="1022">
        <f t="shared" si="45"/>
        <v>0</v>
      </c>
      <c r="BD21" s="1023"/>
      <c r="BE21" s="1024"/>
      <c r="BI21" s="1017"/>
      <c r="BJ21" s="1018" t="s">
        <v>916</v>
      </c>
      <c r="BK21" s="1019" t="s">
        <v>917</v>
      </c>
      <c r="BL21" s="1020" t="s">
        <v>902</v>
      </c>
      <c r="BM21" s="1021"/>
      <c r="BN21" s="1022">
        <f t="shared" si="46"/>
        <v>0</v>
      </c>
      <c r="BO21" s="1023"/>
      <c r="BP21" s="1024"/>
      <c r="BR21" s="1017"/>
      <c r="BS21" s="1018" t="s">
        <v>916</v>
      </c>
      <c r="BT21" s="1019" t="s">
        <v>917</v>
      </c>
      <c r="BU21" s="1020" t="s">
        <v>902</v>
      </c>
      <c r="BV21" s="1021"/>
      <c r="BW21" s="1022">
        <f t="shared" si="47"/>
        <v>0</v>
      </c>
      <c r="BX21" s="1023"/>
      <c r="BY21" s="1024"/>
      <c r="CC21" s="1017"/>
      <c r="CD21" s="1018" t="s">
        <v>916</v>
      </c>
      <c r="CE21" s="1019" t="s">
        <v>917</v>
      </c>
      <c r="CF21" s="1020" t="s">
        <v>902</v>
      </c>
      <c r="CG21" s="1021"/>
      <c r="CH21" s="1022">
        <f t="shared" si="48"/>
        <v>0</v>
      </c>
      <c r="CI21" s="1023"/>
      <c r="CJ21" s="1024"/>
      <c r="CL21" s="1017"/>
      <c r="CM21" s="1018" t="s">
        <v>916</v>
      </c>
      <c r="CN21" s="1019" t="s">
        <v>917</v>
      </c>
      <c r="CO21" s="1020" t="s">
        <v>902</v>
      </c>
      <c r="CP21" s="1021"/>
      <c r="CQ21" s="1022">
        <f t="shared" si="49"/>
        <v>0</v>
      </c>
      <c r="CR21" s="1023"/>
      <c r="CS21" s="1024"/>
      <c r="CW21" s="1017"/>
      <c r="CX21" s="1018" t="s">
        <v>916</v>
      </c>
      <c r="CY21" s="1019" t="s">
        <v>917</v>
      </c>
      <c r="CZ21" s="1020" t="s">
        <v>902</v>
      </c>
      <c r="DA21" s="1021"/>
      <c r="DB21" s="1022">
        <f t="shared" si="50"/>
        <v>0</v>
      </c>
      <c r="DC21" s="1023"/>
      <c r="DD21" s="1024"/>
      <c r="DF21" s="1017"/>
      <c r="DG21" s="1018" t="s">
        <v>916</v>
      </c>
      <c r="DH21" s="1019" t="s">
        <v>917</v>
      </c>
      <c r="DI21" s="1020" t="s">
        <v>902</v>
      </c>
      <c r="DJ21" s="1021"/>
      <c r="DK21" s="1022">
        <f t="shared" si="51"/>
        <v>0</v>
      </c>
      <c r="DL21" s="1023"/>
      <c r="DM21" s="1024"/>
      <c r="DQ21" s="1017"/>
      <c r="DR21" s="1018" t="s">
        <v>916</v>
      </c>
      <c r="DS21" s="1019" t="s">
        <v>917</v>
      </c>
      <c r="DT21" s="1020" t="s">
        <v>902</v>
      </c>
      <c r="DU21" s="1021"/>
      <c r="DV21" s="1022">
        <f t="shared" si="52"/>
        <v>0</v>
      </c>
      <c r="DW21" s="1023"/>
      <c r="DX21" s="1024"/>
      <c r="DZ21" s="1017"/>
      <c r="EA21" s="1018" t="s">
        <v>916</v>
      </c>
      <c r="EB21" s="1019" t="s">
        <v>917</v>
      </c>
      <c r="EC21" s="1020" t="s">
        <v>902</v>
      </c>
      <c r="ED21" s="1021"/>
      <c r="EE21" s="1022">
        <f t="shared" si="53"/>
        <v>0</v>
      </c>
      <c r="EF21" s="1023"/>
      <c r="EG21" s="1024"/>
      <c r="EK21" s="1017"/>
      <c r="EL21" s="1018" t="s">
        <v>916</v>
      </c>
      <c r="EM21" s="1019" t="s">
        <v>917</v>
      </c>
      <c r="EN21" s="1020" t="s">
        <v>902</v>
      </c>
      <c r="EO21" s="1021"/>
      <c r="EP21" s="1022">
        <f t="shared" si="54"/>
        <v>0</v>
      </c>
      <c r="EQ21" s="1023"/>
      <c r="ER21" s="1024"/>
      <c r="ET21" s="1017"/>
      <c r="EU21" s="1018" t="s">
        <v>916</v>
      </c>
      <c r="EV21" s="1019" t="s">
        <v>917</v>
      </c>
      <c r="EW21" s="1020" t="s">
        <v>902</v>
      </c>
      <c r="EX21" s="1021"/>
      <c r="EY21" s="1022">
        <f t="shared" si="55"/>
        <v>0</v>
      </c>
      <c r="EZ21" s="1023"/>
      <c r="FA21" s="1024"/>
      <c r="FE21" s="1017"/>
      <c r="FF21" s="1018" t="s">
        <v>916</v>
      </c>
      <c r="FG21" s="1019" t="s">
        <v>917</v>
      </c>
      <c r="FH21" s="1020" t="s">
        <v>902</v>
      </c>
      <c r="FI21" s="1021"/>
      <c r="FJ21" s="1022">
        <f t="shared" si="56"/>
        <v>0</v>
      </c>
      <c r="FK21" s="1023"/>
      <c r="FL21" s="1024"/>
      <c r="FN21" s="1017"/>
      <c r="FO21" s="1018" t="s">
        <v>916</v>
      </c>
      <c r="FP21" s="1019" t="s">
        <v>917</v>
      </c>
      <c r="FQ21" s="1020" t="s">
        <v>902</v>
      </c>
      <c r="FR21" s="1021"/>
      <c r="FS21" s="1022">
        <f t="shared" si="57"/>
        <v>0</v>
      </c>
      <c r="FT21" s="1023"/>
      <c r="FU21" s="1024"/>
      <c r="FY21" s="1017"/>
      <c r="FZ21" s="1018" t="s">
        <v>916</v>
      </c>
      <c r="GA21" s="1019" t="s">
        <v>917</v>
      </c>
      <c r="GB21" s="1020" t="s">
        <v>902</v>
      </c>
      <c r="GC21" s="1021"/>
      <c r="GD21" s="1022">
        <f t="shared" si="58"/>
        <v>0</v>
      </c>
      <c r="GE21" s="1023"/>
      <c r="GF21" s="1024"/>
      <c r="GH21" s="1017"/>
      <c r="GI21" s="1018" t="s">
        <v>916</v>
      </c>
      <c r="GJ21" s="1019" t="s">
        <v>917</v>
      </c>
      <c r="GK21" s="1020" t="s">
        <v>902</v>
      </c>
      <c r="GL21" s="1021"/>
      <c r="GM21" s="1022">
        <f t="shared" si="59"/>
        <v>0</v>
      </c>
      <c r="GN21" s="1023"/>
      <c r="GO21" s="1024"/>
      <c r="GS21" s="1017"/>
      <c r="GT21" s="1018" t="s">
        <v>916</v>
      </c>
      <c r="GU21" s="1019" t="s">
        <v>917</v>
      </c>
      <c r="GV21" s="1020" t="s">
        <v>902</v>
      </c>
      <c r="GW21" s="1021"/>
      <c r="GX21" s="1022">
        <f t="shared" si="60"/>
        <v>0</v>
      </c>
      <c r="GY21" s="1023"/>
      <c r="GZ21" s="1024"/>
      <c r="HB21" s="1017"/>
      <c r="HC21" s="1018" t="s">
        <v>916</v>
      </c>
      <c r="HD21" s="1019" t="s">
        <v>917</v>
      </c>
      <c r="HE21" s="1020" t="s">
        <v>902</v>
      </c>
      <c r="HF21" s="1021"/>
      <c r="HG21" s="1022">
        <f t="shared" si="61"/>
        <v>0</v>
      </c>
      <c r="HH21" s="1023"/>
      <c r="HI21" s="1024"/>
      <c r="HM21" s="1017"/>
      <c r="HN21" s="1018" t="s">
        <v>916</v>
      </c>
      <c r="HO21" s="1019" t="s">
        <v>917</v>
      </c>
      <c r="HP21" s="1020" t="s">
        <v>902</v>
      </c>
      <c r="HQ21" s="1021"/>
      <c r="HR21" s="1022">
        <f t="shared" si="62"/>
        <v>0</v>
      </c>
      <c r="HS21" s="1023"/>
      <c r="HT21" s="1024"/>
      <c r="HV21" s="1017"/>
      <c r="HW21" s="1018" t="s">
        <v>916</v>
      </c>
      <c r="HX21" s="1019" t="s">
        <v>917</v>
      </c>
      <c r="HY21" s="1020" t="s">
        <v>902</v>
      </c>
      <c r="HZ21" s="1021"/>
      <c r="IA21" s="1022">
        <f t="shared" si="63"/>
        <v>0</v>
      </c>
      <c r="IB21" s="1023"/>
      <c r="IC21" s="1024"/>
      <c r="IG21" s="1017"/>
      <c r="IH21" s="1018" t="s">
        <v>916</v>
      </c>
      <c r="II21" s="1019" t="s">
        <v>917</v>
      </c>
      <c r="IJ21" s="1020" t="s">
        <v>902</v>
      </c>
      <c r="IK21" s="1021"/>
      <c r="IL21" s="1022">
        <f t="shared" si="64"/>
        <v>0</v>
      </c>
      <c r="IM21" s="1023"/>
      <c r="IN21" s="1024"/>
      <c r="IP21" s="1017"/>
      <c r="IQ21" s="1018" t="s">
        <v>916</v>
      </c>
      <c r="IR21" s="1019" t="s">
        <v>917</v>
      </c>
      <c r="IS21" s="1020" t="s">
        <v>902</v>
      </c>
      <c r="IT21" s="1021"/>
      <c r="IU21" s="1022">
        <f t="shared" si="65"/>
        <v>0</v>
      </c>
      <c r="IV21" s="1023"/>
      <c r="IW21" s="1024"/>
      <c r="JA21" s="1017"/>
      <c r="JB21" s="1018" t="s">
        <v>916</v>
      </c>
      <c r="JC21" s="1019" t="s">
        <v>917</v>
      </c>
      <c r="JD21" s="1020" t="s">
        <v>902</v>
      </c>
      <c r="JE21" s="1021"/>
      <c r="JF21" s="1022">
        <f t="shared" si="66"/>
        <v>0</v>
      </c>
      <c r="JG21" s="1023"/>
      <c r="JH21" s="1024"/>
      <c r="JJ21" s="1017"/>
      <c r="JK21" s="1018" t="s">
        <v>916</v>
      </c>
      <c r="JL21" s="1019" t="s">
        <v>917</v>
      </c>
      <c r="JM21" s="1020" t="s">
        <v>902</v>
      </c>
      <c r="JN21" s="1021"/>
      <c r="JO21" s="1022">
        <f t="shared" si="67"/>
        <v>0</v>
      </c>
      <c r="JP21" s="1023"/>
      <c r="JQ21" s="1024"/>
      <c r="JU21" s="1017"/>
      <c r="JV21" s="1018" t="s">
        <v>916</v>
      </c>
      <c r="JW21" s="1019" t="s">
        <v>917</v>
      </c>
      <c r="JX21" s="1020" t="s">
        <v>902</v>
      </c>
      <c r="JY21" s="1021"/>
      <c r="JZ21" s="1022">
        <f t="shared" si="68"/>
        <v>0</v>
      </c>
      <c r="KA21" s="1023"/>
      <c r="KB21" s="1024"/>
      <c r="KD21" s="1017"/>
      <c r="KE21" s="1018" t="s">
        <v>916</v>
      </c>
      <c r="KF21" s="1019" t="s">
        <v>917</v>
      </c>
      <c r="KG21" s="1020" t="s">
        <v>902</v>
      </c>
      <c r="KH21" s="1021"/>
      <c r="KI21" s="1022">
        <f t="shared" si="69"/>
        <v>0</v>
      </c>
      <c r="KJ21" s="1023"/>
      <c r="KK21" s="1024"/>
      <c r="KO21" s="1017"/>
      <c r="KP21" s="1018" t="s">
        <v>916</v>
      </c>
      <c r="KQ21" s="1019" t="s">
        <v>917</v>
      </c>
      <c r="KR21" s="1020" t="s">
        <v>902</v>
      </c>
      <c r="KS21" s="1021"/>
      <c r="KT21" s="1022">
        <f t="shared" si="70"/>
        <v>0</v>
      </c>
      <c r="KU21" s="1023"/>
      <c r="KV21" s="1024"/>
      <c r="KX21" s="1017"/>
      <c r="KY21" s="1018" t="s">
        <v>916</v>
      </c>
      <c r="KZ21" s="1019" t="s">
        <v>917</v>
      </c>
      <c r="LA21" s="1020" t="s">
        <v>902</v>
      </c>
      <c r="LB21" s="1021"/>
      <c r="LC21" s="1022">
        <f t="shared" si="71"/>
        <v>0</v>
      </c>
      <c r="LD21" s="1023"/>
      <c r="LE21" s="1024"/>
      <c r="LI21" s="1017"/>
      <c r="LJ21" s="1018" t="s">
        <v>916</v>
      </c>
      <c r="LK21" s="1019" t="s">
        <v>917</v>
      </c>
      <c r="LL21" s="1020" t="s">
        <v>902</v>
      </c>
      <c r="LM21" s="1021"/>
      <c r="LN21" s="1022">
        <f t="shared" si="72"/>
        <v>0</v>
      </c>
      <c r="LO21" s="1023"/>
      <c r="LP21" s="1024"/>
      <c r="LR21" s="1017"/>
      <c r="LS21" s="1018" t="s">
        <v>916</v>
      </c>
      <c r="LT21" s="1019" t="s">
        <v>917</v>
      </c>
      <c r="LU21" s="1020" t="s">
        <v>902</v>
      </c>
      <c r="LV21" s="1021"/>
      <c r="LW21" s="1022">
        <f t="shared" si="73"/>
        <v>0</v>
      </c>
      <c r="LX21" s="1023"/>
      <c r="LY21" s="1024"/>
      <c r="MC21" s="1017"/>
      <c r="MD21" s="1018" t="s">
        <v>916</v>
      </c>
      <c r="ME21" s="1019" t="s">
        <v>917</v>
      </c>
      <c r="MF21" s="1020" t="s">
        <v>902</v>
      </c>
      <c r="MG21" s="1021"/>
      <c r="MH21" s="1022">
        <f t="shared" si="74"/>
        <v>0</v>
      </c>
      <c r="MI21" s="1023"/>
      <c r="MJ21" s="1024"/>
      <c r="ML21" s="1017"/>
      <c r="MM21" s="1018" t="s">
        <v>916</v>
      </c>
      <c r="MN21" s="1019" t="s">
        <v>917</v>
      </c>
      <c r="MO21" s="1020" t="s">
        <v>902</v>
      </c>
      <c r="MP21" s="1021"/>
      <c r="MQ21" s="1022">
        <f t="shared" si="75"/>
        <v>0</v>
      </c>
      <c r="MR21" s="1023"/>
      <c r="MS21" s="1024"/>
      <c r="MW21" s="1017"/>
      <c r="MX21" s="1018" t="s">
        <v>916</v>
      </c>
      <c r="MY21" s="1019" t="s">
        <v>917</v>
      </c>
      <c r="MZ21" s="1020" t="s">
        <v>902</v>
      </c>
      <c r="NA21" s="1021"/>
      <c r="NB21" s="1022">
        <f t="shared" si="76"/>
        <v>0</v>
      </c>
      <c r="NC21" s="1023"/>
      <c r="ND21" s="1024"/>
      <c r="NF21" s="1017"/>
      <c r="NG21" s="1018" t="s">
        <v>916</v>
      </c>
      <c r="NH21" s="1019" t="s">
        <v>917</v>
      </c>
      <c r="NI21" s="1020" t="s">
        <v>902</v>
      </c>
      <c r="NJ21" s="1021"/>
      <c r="NK21" s="1022">
        <f t="shared" si="77"/>
        <v>0</v>
      </c>
      <c r="NL21" s="1023"/>
      <c r="NM21" s="1024"/>
      <c r="NQ21" s="1017"/>
      <c r="NR21" s="1018" t="s">
        <v>916</v>
      </c>
      <c r="NS21" s="1019" t="s">
        <v>917</v>
      </c>
      <c r="NT21" s="1020" t="s">
        <v>902</v>
      </c>
      <c r="NU21" s="1021"/>
      <c r="NV21" s="1022">
        <f t="shared" si="78"/>
        <v>0</v>
      </c>
      <c r="NW21" s="1023"/>
      <c r="NX21" s="1024"/>
      <c r="NZ21" s="1017"/>
      <c r="OA21" s="1018" t="s">
        <v>916</v>
      </c>
      <c r="OB21" s="1019" t="s">
        <v>917</v>
      </c>
      <c r="OC21" s="1020" t="s">
        <v>902</v>
      </c>
      <c r="OD21" s="1021"/>
      <c r="OE21" s="1022">
        <f t="shared" si="79"/>
        <v>0</v>
      </c>
      <c r="OF21" s="1023"/>
      <c r="OG21" s="1024"/>
    </row>
    <row r="22" spans="1:397">
      <c r="A22" s="1025">
        <v>3</v>
      </c>
      <c r="B22" s="1026" t="s">
        <v>918</v>
      </c>
      <c r="C22" s="1027"/>
      <c r="D22" s="1028" t="s">
        <v>894</v>
      </c>
      <c r="E22" s="1029">
        <v>1</v>
      </c>
      <c r="F22" s="1030"/>
      <c r="G22" s="1030">
        <f>SUM(G23:G53)</f>
        <v>0</v>
      </c>
      <c r="H22" s="1031"/>
      <c r="J22" s="1025">
        <v>3</v>
      </c>
      <c r="K22" s="1026" t="s">
        <v>918</v>
      </c>
      <c r="L22" s="1027"/>
      <c r="M22" s="1028" t="s">
        <v>894</v>
      </c>
      <c r="N22" s="1029">
        <v>1</v>
      </c>
      <c r="O22" s="1030"/>
      <c r="P22" s="1030">
        <f>SUM(P23:P53)</f>
        <v>0</v>
      </c>
      <c r="Q22" s="1031"/>
      <c r="U22" s="1025">
        <v>3</v>
      </c>
      <c r="V22" s="1026" t="s">
        <v>918</v>
      </c>
      <c r="W22" s="1027"/>
      <c r="X22" s="1028" t="s">
        <v>894</v>
      </c>
      <c r="Y22" s="1029">
        <v>1</v>
      </c>
      <c r="Z22" s="1030"/>
      <c r="AA22" s="1030">
        <f>SUM(AA23:AA53)</f>
        <v>0</v>
      </c>
      <c r="AB22" s="1031"/>
      <c r="AD22" s="1025">
        <v>3</v>
      </c>
      <c r="AE22" s="1026" t="s">
        <v>918</v>
      </c>
      <c r="AF22" s="1027"/>
      <c r="AG22" s="1028" t="s">
        <v>894</v>
      </c>
      <c r="AH22" s="1029">
        <v>1</v>
      </c>
      <c r="AI22" s="1030"/>
      <c r="AJ22" s="1030">
        <f>SUM(AJ23:AJ53)</f>
        <v>0</v>
      </c>
      <c r="AK22" s="1031"/>
      <c r="AO22" s="1025">
        <v>3</v>
      </c>
      <c r="AP22" s="1026" t="s">
        <v>918</v>
      </c>
      <c r="AQ22" s="1027"/>
      <c r="AR22" s="1028" t="s">
        <v>894</v>
      </c>
      <c r="AS22" s="1029">
        <v>1</v>
      </c>
      <c r="AT22" s="1030"/>
      <c r="AU22" s="1030">
        <f>SUM(AU23:AU53)</f>
        <v>0</v>
      </c>
      <c r="AV22" s="1031"/>
      <c r="AX22" s="1025">
        <v>3</v>
      </c>
      <c r="AY22" s="1026" t="s">
        <v>918</v>
      </c>
      <c r="AZ22" s="1027"/>
      <c r="BA22" s="1028" t="s">
        <v>894</v>
      </c>
      <c r="BB22" s="1029">
        <v>1</v>
      </c>
      <c r="BC22" s="1030"/>
      <c r="BD22" s="1030">
        <f>SUM(BD23:BD53)</f>
        <v>0</v>
      </c>
      <c r="BE22" s="1031"/>
      <c r="BI22" s="1025">
        <v>3</v>
      </c>
      <c r="BJ22" s="1026" t="s">
        <v>918</v>
      </c>
      <c r="BK22" s="1027"/>
      <c r="BL22" s="1028" t="s">
        <v>894</v>
      </c>
      <c r="BM22" s="1029">
        <v>1</v>
      </c>
      <c r="BN22" s="1030"/>
      <c r="BO22" s="1030">
        <f>SUM(BO23:BO53)</f>
        <v>0</v>
      </c>
      <c r="BP22" s="1031"/>
      <c r="BR22" s="1025">
        <v>3</v>
      </c>
      <c r="BS22" s="1026" t="s">
        <v>918</v>
      </c>
      <c r="BT22" s="1027"/>
      <c r="BU22" s="1028" t="s">
        <v>894</v>
      </c>
      <c r="BV22" s="1029">
        <v>1</v>
      </c>
      <c r="BW22" s="1030"/>
      <c r="BX22" s="1030">
        <f>SUM(BX23:BX53)</f>
        <v>0</v>
      </c>
      <c r="BY22" s="1031"/>
      <c r="CC22" s="1025">
        <v>3</v>
      </c>
      <c r="CD22" s="1026" t="s">
        <v>918</v>
      </c>
      <c r="CE22" s="1027"/>
      <c r="CF22" s="1028" t="s">
        <v>894</v>
      </c>
      <c r="CG22" s="1029">
        <v>1</v>
      </c>
      <c r="CH22" s="1030"/>
      <c r="CI22" s="1030">
        <f>SUM(CI23:CI53)</f>
        <v>0</v>
      </c>
      <c r="CJ22" s="1031"/>
      <c r="CL22" s="1025">
        <v>3</v>
      </c>
      <c r="CM22" s="1026" t="s">
        <v>918</v>
      </c>
      <c r="CN22" s="1027"/>
      <c r="CO22" s="1028" t="s">
        <v>894</v>
      </c>
      <c r="CP22" s="1029">
        <v>1</v>
      </c>
      <c r="CQ22" s="1030"/>
      <c r="CR22" s="1030">
        <f>SUM(CR23:CR53)</f>
        <v>0</v>
      </c>
      <c r="CS22" s="1031"/>
      <c r="CW22" s="1025">
        <v>3</v>
      </c>
      <c r="CX22" s="1026" t="s">
        <v>918</v>
      </c>
      <c r="CY22" s="1027"/>
      <c r="CZ22" s="1028" t="s">
        <v>894</v>
      </c>
      <c r="DA22" s="1029">
        <v>1</v>
      </c>
      <c r="DB22" s="1030"/>
      <c r="DC22" s="1030">
        <f>SUM(DC23:DC53)</f>
        <v>0</v>
      </c>
      <c r="DD22" s="1031"/>
      <c r="DF22" s="1025">
        <v>3</v>
      </c>
      <c r="DG22" s="1026" t="s">
        <v>918</v>
      </c>
      <c r="DH22" s="1027"/>
      <c r="DI22" s="1028" t="s">
        <v>894</v>
      </c>
      <c r="DJ22" s="1029">
        <v>1</v>
      </c>
      <c r="DK22" s="1030"/>
      <c r="DL22" s="1030">
        <f>SUM(DL23:DL53)</f>
        <v>0</v>
      </c>
      <c r="DM22" s="1031"/>
      <c r="DQ22" s="1025">
        <v>3</v>
      </c>
      <c r="DR22" s="1026" t="s">
        <v>918</v>
      </c>
      <c r="DS22" s="1027"/>
      <c r="DT22" s="1028" t="s">
        <v>894</v>
      </c>
      <c r="DU22" s="1029">
        <v>1</v>
      </c>
      <c r="DV22" s="1030"/>
      <c r="DW22" s="1030">
        <f>SUM(DW23:DW53)</f>
        <v>0</v>
      </c>
      <c r="DX22" s="1031"/>
      <c r="DZ22" s="1025">
        <v>3</v>
      </c>
      <c r="EA22" s="1026" t="s">
        <v>918</v>
      </c>
      <c r="EB22" s="1027"/>
      <c r="EC22" s="1028" t="s">
        <v>894</v>
      </c>
      <c r="ED22" s="1029">
        <v>1</v>
      </c>
      <c r="EE22" s="1030"/>
      <c r="EF22" s="1030">
        <f>SUM(EF23:EF53)</f>
        <v>0</v>
      </c>
      <c r="EG22" s="1031"/>
      <c r="EK22" s="1025">
        <v>3</v>
      </c>
      <c r="EL22" s="1026" t="s">
        <v>918</v>
      </c>
      <c r="EM22" s="1027"/>
      <c r="EN22" s="1028" t="s">
        <v>894</v>
      </c>
      <c r="EO22" s="1029">
        <v>1</v>
      </c>
      <c r="EP22" s="1030"/>
      <c r="EQ22" s="1030">
        <f>SUM(EQ23:EQ53)</f>
        <v>0</v>
      </c>
      <c r="ER22" s="1031"/>
      <c r="ET22" s="1025">
        <v>3</v>
      </c>
      <c r="EU22" s="1026" t="s">
        <v>918</v>
      </c>
      <c r="EV22" s="1027"/>
      <c r="EW22" s="1028" t="s">
        <v>894</v>
      </c>
      <c r="EX22" s="1029">
        <v>1</v>
      </c>
      <c r="EY22" s="1030"/>
      <c r="EZ22" s="1030">
        <f>SUM(EZ23:EZ53)</f>
        <v>0</v>
      </c>
      <c r="FA22" s="1031"/>
      <c r="FE22" s="1025">
        <v>3</v>
      </c>
      <c r="FF22" s="1026" t="s">
        <v>918</v>
      </c>
      <c r="FG22" s="1027"/>
      <c r="FH22" s="1028" t="s">
        <v>894</v>
      </c>
      <c r="FI22" s="1029">
        <v>1</v>
      </c>
      <c r="FJ22" s="1030"/>
      <c r="FK22" s="1030">
        <f>SUM(FK23:FK53)</f>
        <v>0</v>
      </c>
      <c r="FL22" s="1031"/>
      <c r="FN22" s="1025">
        <v>3</v>
      </c>
      <c r="FO22" s="1026" t="s">
        <v>918</v>
      </c>
      <c r="FP22" s="1027"/>
      <c r="FQ22" s="1028" t="s">
        <v>894</v>
      </c>
      <c r="FR22" s="1029">
        <v>1</v>
      </c>
      <c r="FS22" s="1030"/>
      <c r="FT22" s="1030">
        <f>SUM(FT23:FT53)</f>
        <v>0</v>
      </c>
      <c r="FU22" s="1031"/>
      <c r="FY22" s="1025">
        <v>3</v>
      </c>
      <c r="FZ22" s="1026" t="s">
        <v>918</v>
      </c>
      <c r="GA22" s="1027"/>
      <c r="GB22" s="1028" t="s">
        <v>894</v>
      </c>
      <c r="GC22" s="1029">
        <v>1</v>
      </c>
      <c r="GD22" s="1030"/>
      <c r="GE22" s="1030">
        <f>SUM(GE23:GE53)</f>
        <v>0</v>
      </c>
      <c r="GF22" s="1031"/>
      <c r="GH22" s="1025">
        <v>3</v>
      </c>
      <c r="GI22" s="1026" t="s">
        <v>918</v>
      </c>
      <c r="GJ22" s="1027"/>
      <c r="GK22" s="1028" t="s">
        <v>894</v>
      </c>
      <c r="GL22" s="1029">
        <v>1</v>
      </c>
      <c r="GM22" s="1030"/>
      <c r="GN22" s="1030">
        <f>SUM(GN23:GN53)</f>
        <v>0</v>
      </c>
      <c r="GO22" s="1031"/>
      <c r="GS22" s="1025">
        <v>3</v>
      </c>
      <c r="GT22" s="1026" t="s">
        <v>918</v>
      </c>
      <c r="GU22" s="1027"/>
      <c r="GV22" s="1028" t="s">
        <v>894</v>
      </c>
      <c r="GW22" s="1029">
        <v>1</v>
      </c>
      <c r="GX22" s="1030"/>
      <c r="GY22" s="1030">
        <f>SUM(GY23:GY53)</f>
        <v>0</v>
      </c>
      <c r="GZ22" s="1031"/>
      <c r="HB22" s="1025">
        <v>3</v>
      </c>
      <c r="HC22" s="1026" t="s">
        <v>918</v>
      </c>
      <c r="HD22" s="1027"/>
      <c r="HE22" s="1028" t="s">
        <v>894</v>
      </c>
      <c r="HF22" s="1029">
        <v>1</v>
      </c>
      <c r="HG22" s="1030"/>
      <c r="HH22" s="1030">
        <f>SUM(HH23:HH53)</f>
        <v>0</v>
      </c>
      <c r="HI22" s="1031"/>
      <c r="HM22" s="1025">
        <v>3</v>
      </c>
      <c r="HN22" s="1026" t="s">
        <v>918</v>
      </c>
      <c r="HO22" s="1027"/>
      <c r="HP22" s="1028" t="s">
        <v>894</v>
      </c>
      <c r="HQ22" s="1029">
        <v>1</v>
      </c>
      <c r="HR22" s="1030"/>
      <c r="HS22" s="1030">
        <f>SUM(HS23:HS53)</f>
        <v>0</v>
      </c>
      <c r="HT22" s="1031"/>
      <c r="HV22" s="1025">
        <v>3</v>
      </c>
      <c r="HW22" s="1026" t="s">
        <v>918</v>
      </c>
      <c r="HX22" s="1027"/>
      <c r="HY22" s="1028" t="s">
        <v>894</v>
      </c>
      <c r="HZ22" s="1029">
        <v>1</v>
      </c>
      <c r="IA22" s="1030"/>
      <c r="IB22" s="1030">
        <f>SUM(IB23:IB53)</f>
        <v>0</v>
      </c>
      <c r="IC22" s="1031"/>
      <c r="IG22" s="1025">
        <v>3</v>
      </c>
      <c r="IH22" s="1026" t="s">
        <v>918</v>
      </c>
      <c r="II22" s="1027"/>
      <c r="IJ22" s="1028" t="s">
        <v>894</v>
      </c>
      <c r="IK22" s="1029">
        <v>1</v>
      </c>
      <c r="IL22" s="1030"/>
      <c r="IM22" s="1030">
        <f>SUM(IM23:IM53)</f>
        <v>0</v>
      </c>
      <c r="IN22" s="1031"/>
      <c r="IP22" s="1025">
        <v>3</v>
      </c>
      <c r="IQ22" s="1026" t="s">
        <v>918</v>
      </c>
      <c r="IR22" s="1027"/>
      <c r="IS22" s="1028" t="s">
        <v>894</v>
      </c>
      <c r="IT22" s="1029">
        <v>1</v>
      </c>
      <c r="IU22" s="1030"/>
      <c r="IV22" s="1030">
        <f>SUM(IV23:IV53)</f>
        <v>0</v>
      </c>
      <c r="IW22" s="1031"/>
      <c r="JA22" s="1025">
        <v>3</v>
      </c>
      <c r="JB22" s="1026" t="s">
        <v>918</v>
      </c>
      <c r="JC22" s="1027"/>
      <c r="JD22" s="1028" t="s">
        <v>894</v>
      </c>
      <c r="JE22" s="1029">
        <v>1</v>
      </c>
      <c r="JF22" s="1030"/>
      <c r="JG22" s="1030">
        <f>SUM(JG23:JG53)</f>
        <v>0</v>
      </c>
      <c r="JH22" s="1031"/>
      <c r="JJ22" s="1025">
        <v>3</v>
      </c>
      <c r="JK22" s="1026" t="s">
        <v>918</v>
      </c>
      <c r="JL22" s="1027"/>
      <c r="JM22" s="1028" t="s">
        <v>894</v>
      </c>
      <c r="JN22" s="1029">
        <v>1</v>
      </c>
      <c r="JO22" s="1030"/>
      <c r="JP22" s="1030">
        <f>SUM(JP23:JP53)</f>
        <v>0</v>
      </c>
      <c r="JQ22" s="1031"/>
      <c r="JU22" s="1025">
        <v>3</v>
      </c>
      <c r="JV22" s="1026" t="s">
        <v>918</v>
      </c>
      <c r="JW22" s="1027"/>
      <c r="JX22" s="1028" t="s">
        <v>894</v>
      </c>
      <c r="JY22" s="1029">
        <v>1</v>
      </c>
      <c r="JZ22" s="1030"/>
      <c r="KA22" s="1030">
        <f>SUM(KA23:KA53)</f>
        <v>0</v>
      </c>
      <c r="KB22" s="1031"/>
      <c r="KD22" s="1025">
        <v>3</v>
      </c>
      <c r="KE22" s="1026" t="s">
        <v>918</v>
      </c>
      <c r="KF22" s="1027"/>
      <c r="KG22" s="1028" t="s">
        <v>894</v>
      </c>
      <c r="KH22" s="1029">
        <v>1</v>
      </c>
      <c r="KI22" s="1030"/>
      <c r="KJ22" s="1030">
        <f>SUM(KJ23:KJ53)</f>
        <v>0</v>
      </c>
      <c r="KK22" s="1031"/>
      <c r="KO22" s="1025">
        <v>3</v>
      </c>
      <c r="KP22" s="1026" t="s">
        <v>918</v>
      </c>
      <c r="KQ22" s="1027"/>
      <c r="KR22" s="1028" t="s">
        <v>894</v>
      </c>
      <c r="KS22" s="1029">
        <v>1</v>
      </c>
      <c r="KT22" s="1030"/>
      <c r="KU22" s="1030">
        <f>SUM(KU23:KU53)</f>
        <v>0</v>
      </c>
      <c r="KV22" s="1031"/>
      <c r="KX22" s="1025">
        <v>3</v>
      </c>
      <c r="KY22" s="1026" t="s">
        <v>918</v>
      </c>
      <c r="KZ22" s="1027"/>
      <c r="LA22" s="1028" t="s">
        <v>894</v>
      </c>
      <c r="LB22" s="1029">
        <v>1</v>
      </c>
      <c r="LC22" s="1030"/>
      <c r="LD22" s="1030">
        <f>SUM(LD23:LD53)</f>
        <v>0</v>
      </c>
      <c r="LE22" s="1031"/>
      <c r="LI22" s="1025">
        <v>3</v>
      </c>
      <c r="LJ22" s="1026" t="s">
        <v>918</v>
      </c>
      <c r="LK22" s="1027"/>
      <c r="LL22" s="1028" t="s">
        <v>894</v>
      </c>
      <c r="LM22" s="1029">
        <v>1</v>
      </c>
      <c r="LN22" s="1030"/>
      <c r="LO22" s="1030">
        <f>SUM(LO23:LO53)</f>
        <v>0</v>
      </c>
      <c r="LP22" s="1031"/>
      <c r="LR22" s="1025">
        <v>3</v>
      </c>
      <c r="LS22" s="1026" t="s">
        <v>918</v>
      </c>
      <c r="LT22" s="1027"/>
      <c r="LU22" s="1028" t="s">
        <v>894</v>
      </c>
      <c r="LV22" s="1029">
        <v>1</v>
      </c>
      <c r="LW22" s="1030"/>
      <c r="LX22" s="1030">
        <f>SUM(LX23:LX53)</f>
        <v>0</v>
      </c>
      <c r="LY22" s="1031"/>
      <c r="MC22" s="1025">
        <v>3</v>
      </c>
      <c r="MD22" s="1026" t="s">
        <v>918</v>
      </c>
      <c r="ME22" s="1027"/>
      <c r="MF22" s="1028" t="s">
        <v>894</v>
      </c>
      <c r="MG22" s="1029">
        <v>1</v>
      </c>
      <c r="MH22" s="1030"/>
      <c r="MI22" s="1030">
        <f>SUM(MI23:MI53)</f>
        <v>0</v>
      </c>
      <c r="MJ22" s="1031"/>
      <c r="ML22" s="1025">
        <v>3</v>
      </c>
      <c r="MM22" s="1026" t="s">
        <v>918</v>
      </c>
      <c r="MN22" s="1027"/>
      <c r="MO22" s="1028" t="s">
        <v>894</v>
      </c>
      <c r="MP22" s="1029">
        <v>1</v>
      </c>
      <c r="MQ22" s="1030"/>
      <c r="MR22" s="1030">
        <f>SUM(MR23:MR53)</f>
        <v>0</v>
      </c>
      <c r="MS22" s="1031"/>
      <c r="MW22" s="1025">
        <v>3</v>
      </c>
      <c r="MX22" s="1026" t="s">
        <v>918</v>
      </c>
      <c r="MY22" s="1027"/>
      <c r="MZ22" s="1028" t="s">
        <v>894</v>
      </c>
      <c r="NA22" s="1029">
        <v>1</v>
      </c>
      <c r="NB22" s="1030"/>
      <c r="NC22" s="1030">
        <f>SUM(NC23:NC53)</f>
        <v>0</v>
      </c>
      <c r="ND22" s="1031"/>
      <c r="NF22" s="1025">
        <v>3</v>
      </c>
      <c r="NG22" s="1026" t="s">
        <v>918</v>
      </c>
      <c r="NH22" s="1027"/>
      <c r="NI22" s="1028" t="s">
        <v>894</v>
      </c>
      <c r="NJ22" s="1029">
        <v>1</v>
      </c>
      <c r="NK22" s="1030"/>
      <c r="NL22" s="1030">
        <f>SUM(NL23:NL53)</f>
        <v>0</v>
      </c>
      <c r="NM22" s="1031"/>
      <c r="NQ22" s="1025">
        <v>3</v>
      </c>
      <c r="NR22" s="1026" t="s">
        <v>918</v>
      </c>
      <c r="NS22" s="1027"/>
      <c r="NT22" s="1028" t="s">
        <v>894</v>
      </c>
      <c r="NU22" s="1029">
        <v>1</v>
      </c>
      <c r="NV22" s="1030"/>
      <c r="NW22" s="1030">
        <f>SUM(NW23:NW53)</f>
        <v>0</v>
      </c>
      <c r="NX22" s="1031"/>
      <c r="NZ22" s="1025">
        <v>3</v>
      </c>
      <c r="OA22" s="1026" t="s">
        <v>918</v>
      </c>
      <c r="OB22" s="1027"/>
      <c r="OC22" s="1028" t="s">
        <v>894</v>
      </c>
      <c r="OD22" s="1029">
        <v>1</v>
      </c>
      <c r="OE22" s="1030"/>
      <c r="OF22" s="1030">
        <f>SUM(OF23:OF53)</f>
        <v>0</v>
      </c>
      <c r="OG22" s="1031"/>
    </row>
    <row r="23" spans="1:397">
      <c r="A23" s="1009"/>
      <c r="B23" s="1010" t="s">
        <v>895</v>
      </c>
      <c r="C23" s="1011" t="s">
        <v>919</v>
      </c>
      <c r="D23" s="1012"/>
      <c r="E23" s="1032"/>
      <c r="F23" s="1014"/>
      <c r="G23" s="1014"/>
      <c r="H23" s="1016"/>
      <c r="J23" s="1009"/>
      <c r="K23" s="1010" t="s">
        <v>895</v>
      </c>
      <c r="L23" s="1011" t="s">
        <v>919</v>
      </c>
      <c r="M23" s="1012"/>
      <c r="N23" s="1032"/>
      <c r="O23" s="1014"/>
      <c r="P23" s="1014"/>
      <c r="Q23" s="1016"/>
      <c r="U23" s="1009"/>
      <c r="V23" s="1010" t="s">
        <v>895</v>
      </c>
      <c r="W23" s="1011" t="s">
        <v>919</v>
      </c>
      <c r="X23" s="1012"/>
      <c r="Y23" s="1032"/>
      <c r="Z23" s="1014"/>
      <c r="AA23" s="1014"/>
      <c r="AB23" s="1016"/>
      <c r="AD23" s="1009"/>
      <c r="AE23" s="1010" t="s">
        <v>895</v>
      </c>
      <c r="AF23" s="1011" t="s">
        <v>919</v>
      </c>
      <c r="AG23" s="1012"/>
      <c r="AH23" s="1032"/>
      <c r="AI23" s="1014"/>
      <c r="AJ23" s="1014"/>
      <c r="AK23" s="1016"/>
      <c r="AO23" s="1009"/>
      <c r="AP23" s="1010" t="s">
        <v>895</v>
      </c>
      <c r="AQ23" s="1011" t="s">
        <v>919</v>
      </c>
      <c r="AR23" s="1012"/>
      <c r="AS23" s="1032"/>
      <c r="AT23" s="1014"/>
      <c r="AU23" s="1014"/>
      <c r="AV23" s="1016"/>
      <c r="AX23" s="1009"/>
      <c r="AY23" s="1010" t="s">
        <v>895</v>
      </c>
      <c r="AZ23" s="1011" t="s">
        <v>919</v>
      </c>
      <c r="BA23" s="1012"/>
      <c r="BB23" s="1032"/>
      <c r="BC23" s="1014"/>
      <c r="BD23" s="1014"/>
      <c r="BE23" s="1016"/>
      <c r="BI23" s="1009"/>
      <c r="BJ23" s="1010" t="s">
        <v>895</v>
      </c>
      <c r="BK23" s="1011" t="s">
        <v>919</v>
      </c>
      <c r="BL23" s="1012"/>
      <c r="BM23" s="1032"/>
      <c r="BN23" s="1014"/>
      <c r="BO23" s="1014"/>
      <c r="BP23" s="1016"/>
      <c r="BR23" s="1009"/>
      <c r="BS23" s="1010" t="s">
        <v>895</v>
      </c>
      <c r="BT23" s="1011" t="s">
        <v>919</v>
      </c>
      <c r="BU23" s="1012"/>
      <c r="BV23" s="1032"/>
      <c r="BW23" s="1014"/>
      <c r="BX23" s="1014"/>
      <c r="BY23" s="1016"/>
      <c r="CC23" s="1009"/>
      <c r="CD23" s="1010" t="s">
        <v>895</v>
      </c>
      <c r="CE23" s="1011" t="s">
        <v>919</v>
      </c>
      <c r="CF23" s="1012"/>
      <c r="CG23" s="1032"/>
      <c r="CH23" s="1014"/>
      <c r="CI23" s="1014"/>
      <c r="CJ23" s="1016"/>
      <c r="CL23" s="1009"/>
      <c r="CM23" s="1010" t="s">
        <v>895</v>
      </c>
      <c r="CN23" s="1011" t="s">
        <v>919</v>
      </c>
      <c r="CO23" s="1012"/>
      <c r="CP23" s="1032"/>
      <c r="CQ23" s="1014"/>
      <c r="CR23" s="1014"/>
      <c r="CS23" s="1016"/>
      <c r="CW23" s="1009"/>
      <c r="CX23" s="1010" t="s">
        <v>895</v>
      </c>
      <c r="CY23" s="1011" t="s">
        <v>919</v>
      </c>
      <c r="CZ23" s="1012"/>
      <c r="DA23" s="1032"/>
      <c r="DB23" s="1014"/>
      <c r="DC23" s="1014"/>
      <c r="DD23" s="1016"/>
      <c r="DF23" s="1009"/>
      <c r="DG23" s="1010" t="s">
        <v>895</v>
      </c>
      <c r="DH23" s="1011" t="s">
        <v>919</v>
      </c>
      <c r="DI23" s="1012"/>
      <c r="DJ23" s="1032"/>
      <c r="DK23" s="1014"/>
      <c r="DL23" s="1014"/>
      <c r="DM23" s="1016"/>
      <c r="DQ23" s="1009"/>
      <c r="DR23" s="1010" t="s">
        <v>895</v>
      </c>
      <c r="DS23" s="1011" t="s">
        <v>919</v>
      </c>
      <c r="DT23" s="1012"/>
      <c r="DU23" s="1032"/>
      <c r="DV23" s="1014"/>
      <c r="DW23" s="1014"/>
      <c r="DX23" s="1016"/>
      <c r="DZ23" s="1009"/>
      <c r="EA23" s="1010" t="s">
        <v>895</v>
      </c>
      <c r="EB23" s="1011" t="s">
        <v>919</v>
      </c>
      <c r="EC23" s="1012"/>
      <c r="ED23" s="1032"/>
      <c r="EE23" s="1014"/>
      <c r="EF23" s="1014"/>
      <c r="EG23" s="1016"/>
      <c r="EK23" s="1009"/>
      <c r="EL23" s="1010" t="s">
        <v>895</v>
      </c>
      <c r="EM23" s="1011" t="s">
        <v>919</v>
      </c>
      <c r="EN23" s="1012"/>
      <c r="EO23" s="1032"/>
      <c r="EP23" s="1014"/>
      <c r="EQ23" s="1014"/>
      <c r="ER23" s="1016"/>
      <c r="ET23" s="1009"/>
      <c r="EU23" s="1010" t="s">
        <v>895</v>
      </c>
      <c r="EV23" s="1011" t="s">
        <v>919</v>
      </c>
      <c r="EW23" s="1012"/>
      <c r="EX23" s="1032"/>
      <c r="EY23" s="1014"/>
      <c r="EZ23" s="1014"/>
      <c r="FA23" s="1016"/>
      <c r="FE23" s="1009"/>
      <c r="FF23" s="1010" t="s">
        <v>895</v>
      </c>
      <c r="FG23" s="1011" t="s">
        <v>919</v>
      </c>
      <c r="FH23" s="1012"/>
      <c r="FI23" s="1032"/>
      <c r="FJ23" s="1014"/>
      <c r="FK23" s="1014"/>
      <c r="FL23" s="1016"/>
      <c r="FN23" s="1009"/>
      <c r="FO23" s="1010" t="s">
        <v>895</v>
      </c>
      <c r="FP23" s="1011" t="s">
        <v>919</v>
      </c>
      <c r="FQ23" s="1012"/>
      <c r="FR23" s="1032"/>
      <c r="FS23" s="1014"/>
      <c r="FT23" s="1014"/>
      <c r="FU23" s="1016"/>
      <c r="FY23" s="1009"/>
      <c r="FZ23" s="1010" t="s">
        <v>895</v>
      </c>
      <c r="GA23" s="1011" t="s">
        <v>919</v>
      </c>
      <c r="GB23" s="1012"/>
      <c r="GC23" s="1032"/>
      <c r="GD23" s="1014"/>
      <c r="GE23" s="1014"/>
      <c r="GF23" s="1016"/>
      <c r="GH23" s="1009"/>
      <c r="GI23" s="1010" t="s">
        <v>895</v>
      </c>
      <c r="GJ23" s="1011" t="s">
        <v>919</v>
      </c>
      <c r="GK23" s="1012"/>
      <c r="GL23" s="1032"/>
      <c r="GM23" s="1014"/>
      <c r="GN23" s="1014"/>
      <c r="GO23" s="1016"/>
      <c r="GS23" s="1009"/>
      <c r="GT23" s="1010" t="s">
        <v>895</v>
      </c>
      <c r="GU23" s="1011" t="s">
        <v>919</v>
      </c>
      <c r="GV23" s="1012"/>
      <c r="GW23" s="1032"/>
      <c r="GX23" s="1014"/>
      <c r="GY23" s="1014"/>
      <c r="GZ23" s="1016"/>
      <c r="HB23" s="1009"/>
      <c r="HC23" s="1010" t="s">
        <v>895</v>
      </c>
      <c r="HD23" s="1011" t="s">
        <v>919</v>
      </c>
      <c r="HE23" s="1012"/>
      <c r="HF23" s="1032"/>
      <c r="HG23" s="1014"/>
      <c r="HH23" s="1014"/>
      <c r="HI23" s="1016"/>
      <c r="HM23" s="1009"/>
      <c r="HN23" s="1010" t="s">
        <v>895</v>
      </c>
      <c r="HO23" s="1011" t="s">
        <v>919</v>
      </c>
      <c r="HP23" s="1012"/>
      <c r="HQ23" s="1032"/>
      <c r="HR23" s="1014"/>
      <c r="HS23" s="1014"/>
      <c r="HT23" s="1016"/>
      <c r="HV23" s="1009"/>
      <c r="HW23" s="1010" t="s">
        <v>895</v>
      </c>
      <c r="HX23" s="1011" t="s">
        <v>919</v>
      </c>
      <c r="HY23" s="1012"/>
      <c r="HZ23" s="1032"/>
      <c r="IA23" s="1014"/>
      <c r="IB23" s="1014"/>
      <c r="IC23" s="1016"/>
      <c r="IG23" s="1009"/>
      <c r="IH23" s="1010" t="s">
        <v>895</v>
      </c>
      <c r="II23" s="1011" t="s">
        <v>919</v>
      </c>
      <c r="IJ23" s="1012"/>
      <c r="IK23" s="1032"/>
      <c r="IL23" s="1014"/>
      <c r="IM23" s="1014"/>
      <c r="IN23" s="1016"/>
      <c r="IP23" s="1009"/>
      <c r="IQ23" s="1010" t="s">
        <v>895</v>
      </c>
      <c r="IR23" s="1011" t="s">
        <v>919</v>
      </c>
      <c r="IS23" s="1012"/>
      <c r="IT23" s="1032"/>
      <c r="IU23" s="1014"/>
      <c r="IV23" s="1014"/>
      <c r="IW23" s="1016"/>
      <c r="JA23" s="1009"/>
      <c r="JB23" s="1010" t="s">
        <v>895</v>
      </c>
      <c r="JC23" s="1011" t="s">
        <v>919</v>
      </c>
      <c r="JD23" s="1012"/>
      <c r="JE23" s="1032"/>
      <c r="JF23" s="1014"/>
      <c r="JG23" s="1014"/>
      <c r="JH23" s="1016"/>
      <c r="JJ23" s="1009"/>
      <c r="JK23" s="1010" t="s">
        <v>895</v>
      </c>
      <c r="JL23" s="1011" t="s">
        <v>919</v>
      </c>
      <c r="JM23" s="1012"/>
      <c r="JN23" s="1032"/>
      <c r="JO23" s="1014"/>
      <c r="JP23" s="1014"/>
      <c r="JQ23" s="1016"/>
      <c r="JU23" s="1009"/>
      <c r="JV23" s="1010" t="s">
        <v>895</v>
      </c>
      <c r="JW23" s="1011" t="s">
        <v>919</v>
      </c>
      <c r="JX23" s="1012"/>
      <c r="JY23" s="1032"/>
      <c r="JZ23" s="1014"/>
      <c r="KA23" s="1014"/>
      <c r="KB23" s="1016"/>
      <c r="KD23" s="1009"/>
      <c r="KE23" s="1010" t="s">
        <v>895</v>
      </c>
      <c r="KF23" s="1011" t="s">
        <v>919</v>
      </c>
      <c r="KG23" s="1012"/>
      <c r="KH23" s="1032"/>
      <c r="KI23" s="1014"/>
      <c r="KJ23" s="1014"/>
      <c r="KK23" s="1016"/>
      <c r="KO23" s="1009"/>
      <c r="KP23" s="1010" t="s">
        <v>895</v>
      </c>
      <c r="KQ23" s="1011" t="s">
        <v>919</v>
      </c>
      <c r="KR23" s="1012"/>
      <c r="KS23" s="1032"/>
      <c r="KT23" s="1014"/>
      <c r="KU23" s="1014"/>
      <c r="KV23" s="1016"/>
      <c r="KX23" s="1009"/>
      <c r="KY23" s="1010" t="s">
        <v>895</v>
      </c>
      <c r="KZ23" s="1011" t="s">
        <v>919</v>
      </c>
      <c r="LA23" s="1012"/>
      <c r="LB23" s="1032"/>
      <c r="LC23" s="1014"/>
      <c r="LD23" s="1014"/>
      <c r="LE23" s="1016"/>
      <c r="LI23" s="1009"/>
      <c r="LJ23" s="1010" t="s">
        <v>895</v>
      </c>
      <c r="LK23" s="1011" t="s">
        <v>919</v>
      </c>
      <c r="LL23" s="1012"/>
      <c r="LM23" s="1032"/>
      <c r="LN23" s="1014"/>
      <c r="LO23" s="1014"/>
      <c r="LP23" s="1016"/>
      <c r="LR23" s="1009"/>
      <c r="LS23" s="1010" t="s">
        <v>895</v>
      </c>
      <c r="LT23" s="1011" t="s">
        <v>919</v>
      </c>
      <c r="LU23" s="1012"/>
      <c r="LV23" s="1032"/>
      <c r="LW23" s="1014"/>
      <c r="LX23" s="1014"/>
      <c r="LY23" s="1016"/>
      <c r="MC23" s="1009"/>
      <c r="MD23" s="1010" t="s">
        <v>895</v>
      </c>
      <c r="ME23" s="1011" t="s">
        <v>919</v>
      </c>
      <c r="MF23" s="1012"/>
      <c r="MG23" s="1032"/>
      <c r="MH23" s="1014"/>
      <c r="MI23" s="1014"/>
      <c r="MJ23" s="1016"/>
      <c r="ML23" s="1009"/>
      <c r="MM23" s="1010" t="s">
        <v>895</v>
      </c>
      <c r="MN23" s="1011" t="s">
        <v>919</v>
      </c>
      <c r="MO23" s="1012"/>
      <c r="MP23" s="1032"/>
      <c r="MQ23" s="1014"/>
      <c r="MR23" s="1014"/>
      <c r="MS23" s="1016"/>
      <c r="MW23" s="1009"/>
      <c r="MX23" s="1010" t="s">
        <v>895</v>
      </c>
      <c r="MY23" s="1011" t="s">
        <v>919</v>
      </c>
      <c r="MZ23" s="1012"/>
      <c r="NA23" s="1032"/>
      <c r="NB23" s="1014"/>
      <c r="NC23" s="1014"/>
      <c r="ND23" s="1016"/>
      <c r="NF23" s="1009"/>
      <c r="NG23" s="1010" t="s">
        <v>895</v>
      </c>
      <c r="NH23" s="1011" t="s">
        <v>919</v>
      </c>
      <c r="NI23" s="1012"/>
      <c r="NJ23" s="1032"/>
      <c r="NK23" s="1014"/>
      <c r="NL23" s="1014"/>
      <c r="NM23" s="1016"/>
      <c r="NQ23" s="1009"/>
      <c r="NR23" s="1010" t="s">
        <v>895</v>
      </c>
      <c r="NS23" s="1011" t="s">
        <v>919</v>
      </c>
      <c r="NT23" s="1012"/>
      <c r="NU23" s="1032"/>
      <c r="NV23" s="1014"/>
      <c r="NW23" s="1014"/>
      <c r="NX23" s="1016"/>
      <c r="NZ23" s="1009"/>
      <c r="OA23" s="1010" t="s">
        <v>895</v>
      </c>
      <c r="OB23" s="1011" t="s">
        <v>919</v>
      </c>
      <c r="OC23" s="1012"/>
      <c r="OD23" s="1032"/>
      <c r="OE23" s="1014"/>
      <c r="OF23" s="1014"/>
      <c r="OG23" s="1016"/>
    </row>
    <row r="24" spans="1:397">
      <c r="A24" s="1009"/>
      <c r="B24" s="1010"/>
      <c r="C24" s="1011" t="s">
        <v>920</v>
      </c>
      <c r="D24" s="1012" t="s">
        <v>365</v>
      </c>
      <c r="E24" s="1013"/>
      <c r="F24" s="1014">
        <f t="shared" ref="F24:F26" si="80">IFERROR(G24/E24,0)</f>
        <v>0</v>
      </c>
      <c r="G24" s="1015"/>
      <c r="H24" s="1016"/>
      <c r="J24" s="1009"/>
      <c r="K24" s="1010"/>
      <c r="L24" s="1011" t="s">
        <v>920</v>
      </c>
      <c r="M24" s="1012" t="s">
        <v>365</v>
      </c>
      <c r="N24" s="1013"/>
      <c r="O24" s="1014">
        <f t="shared" ref="O24:O26" si="81">IFERROR(P24/N24,0)</f>
        <v>0</v>
      </c>
      <c r="P24" s="1015"/>
      <c r="Q24" s="1016"/>
      <c r="U24" s="1009"/>
      <c r="V24" s="1010"/>
      <c r="W24" s="1011" t="s">
        <v>920</v>
      </c>
      <c r="X24" s="1012" t="s">
        <v>365</v>
      </c>
      <c r="Y24" s="1013"/>
      <c r="Z24" s="1014">
        <f t="shared" ref="Z24:Z26" si="82">IFERROR(AA24/Y24,0)</f>
        <v>0</v>
      </c>
      <c r="AA24" s="1015"/>
      <c r="AB24" s="1016"/>
      <c r="AD24" s="1009"/>
      <c r="AE24" s="1010"/>
      <c r="AF24" s="1011" t="s">
        <v>920</v>
      </c>
      <c r="AG24" s="1012" t="s">
        <v>365</v>
      </c>
      <c r="AH24" s="1013"/>
      <c r="AI24" s="1014">
        <f t="shared" ref="AI24:AI26" si="83">IFERROR(AJ24/AH24,0)</f>
        <v>0</v>
      </c>
      <c r="AJ24" s="1015"/>
      <c r="AK24" s="1016"/>
      <c r="AO24" s="1009"/>
      <c r="AP24" s="1010"/>
      <c r="AQ24" s="1011" t="s">
        <v>920</v>
      </c>
      <c r="AR24" s="1012" t="s">
        <v>365</v>
      </c>
      <c r="AS24" s="1013"/>
      <c r="AT24" s="1014">
        <f t="shared" ref="AT24:AT26" si="84">IFERROR(AU24/AS24,0)</f>
        <v>0</v>
      </c>
      <c r="AU24" s="1015"/>
      <c r="AV24" s="1016"/>
      <c r="AX24" s="1009"/>
      <c r="AY24" s="1010"/>
      <c r="AZ24" s="1011" t="s">
        <v>920</v>
      </c>
      <c r="BA24" s="1012" t="s">
        <v>365</v>
      </c>
      <c r="BB24" s="1013"/>
      <c r="BC24" s="1014">
        <f t="shared" ref="BC24:BC26" si="85">IFERROR(BD24/BB24,0)</f>
        <v>0</v>
      </c>
      <c r="BD24" s="1015"/>
      <c r="BE24" s="1016"/>
      <c r="BI24" s="1009"/>
      <c r="BJ24" s="1010"/>
      <c r="BK24" s="1011" t="s">
        <v>920</v>
      </c>
      <c r="BL24" s="1012" t="s">
        <v>365</v>
      </c>
      <c r="BM24" s="1013"/>
      <c r="BN24" s="1014">
        <f t="shared" ref="BN24:BN26" si="86">IFERROR(BO24/BM24,0)</f>
        <v>0</v>
      </c>
      <c r="BO24" s="1015"/>
      <c r="BP24" s="1016"/>
      <c r="BR24" s="1009"/>
      <c r="BS24" s="1010"/>
      <c r="BT24" s="1011" t="s">
        <v>920</v>
      </c>
      <c r="BU24" s="1012" t="s">
        <v>365</v>
      </c>
      <c r="BV24" s="1013"/>
      <c r="BW24" s="1014">
        <f t="shared" ref="BW24:BW26" si="87">IFERROR(BX24/BV24,0)</f>
        <v>0</v>
      </c>
      <c r="BX24" s="1015"/>
      <c r="BY24" s="1016"/>
      <c r="CC24" s="1009"/>
      <c r="CD24" s="1010"/>
      <c r="CE24" s="1011" t="s">
        <v>920</v>
      </c>
      <c r="CF24" s="1012" t="s">
        <v>365</v>
      </c>
      <c r="CG24" s="1013"/>
      <c r="CH24" s="1014">
        <f t="shared" ref="CH24:CH26" si="88">IFERROR(CI24/CG24,0)</f>
        <v>0</v>
      </c>
      <c r="CI24" s="1015"/>
      <c r="CJ24" s="1016"/>
      <c r="CL24" s="1009"/>
      <c r="CM24" s="1010"/>
      <c r="CN24" s="1011" t="s">
        <v>920</v>
      </c>
      <c r="CO24" s="1012" t="s">
        <v>365</v>
      </c>
      <c r="CP24" s="1013"/>
      <c r="CQ24" s="1014">
        <f t="shared" ref="CQ24:CQ26" si="89">IFERROR(CR24/CP24,0)</f>
        <v>0</v>
      </c>
      <c r="CR24" s="1015"/>
      <c r="CS24" s="1016"/>
      <c r="CW24" s="1009"/>
      <c r="CX24" s="1010"/>
      <c r="CY24" s="1011" t="s">
        <v>920</v>
      </c>
      <c r="CZ24" s="1012" t="s">
        <v>365</v>
      </c>
      <c r="DA24" s="1013"/>
      <c r="DB24" s="1014">
        <f t="shared" ref="DB24:DB26" si="90">IFERROR(DC24/DA24,0)</f>
        <v>0</v>
      </c>
      <c r="DC24" s="1015"/>
      <c r="DD24" s="1016"/>
      <c r="DF24" s="1009"/>
      <c r="DG24" s="1010"/>
      <c r="DH24" s="1011" t="s">
        <v>920</v>
      </c>
      <c r="DI24" s="1012" t="s">
        <v>365</v>
      </c>
      <c r="DJ24" s="1013"/>
      <c r="DK24" s="1014">
        <f t="shared" ref="DK24:DK26" si="91">IFERROR(DL24/DJ24,0)</f>
        <v>0</v>
      </c>
      <c r="DL24" s="1015"/>
      <c r="DM24" s="1016"/>
      <c r="DQ24" s="1009"/>
      <c r="DR24" s="1010"/>
      <c r="DS24" s="1011" t="s">
        <v>920</v>
      </c>
      <c r="DT24" s="1012" t="s">
        <v>365</v>
      </c>
      <c r="DU24" s="1013"/>
      <c r="DV24" s="1014">
        <f t="shared" ref="DV24:DV26" si="92">IFERROR(DW24/DU24,0)</f>
        <v>0</v>
      </c>
      <c r="DW24" s="1015"/>
      <c r="DX24" s="1016"/>
      <c r="DZ24" s="1009"/>
      <c r="EA24" s="1010"/>
      <c r="EB24" s="1011" t="s">
        <v>920</v>
      </c>
      <c r="EC24" s="1012" t="s">
        <v>365</v>
      </c>
      <c r="ED24" s="1013"/>
      <c r="EE24" s="1014">
        <f t="shared" ref="EE24:EE26" si="93">IFERROR(EF24/ED24,0)</f>
        <v>0</v>
      </c>
      <c r="EF24" s="1015"/>
      <c r="EG24" s="1016"/>
      <c r="EK24" s="1009"/>
      <c r="EL24" s="1010"/>
      <c r="EM24" s="1011" t="s">
        <v>920</v>
      </c>
      <c r="EN24" s="1012" t="s">
        <v>365</v>
      </c>
      <c r="EO24" s="1013"/>
      <c r="EP24" s="1014">
        <f t="shared" ref="EP24:EP26" si="94">IFERROR(EQ24/EO24,0)</f>
        <v>0</v>
      </c>
      <c r="EQ24" s="1015"/>
      <c r="ER24" s="1016"/>
      <c r="ET24" s="1009"/>
      <c r="EU24" s="1010"/>
      <c r="EV24" s="1011" t="s">
        <v>920</v>
      </c>
      <c r="EW24" s="1012" t="s">
        <v>365</v>
      </c>
      <c r="EX24" s="1013"/>
      <c r="EY24" s="1014">
        <f t="shared" ref="EY24:EY26" si="95">IFERROR(EZ24/EX24,0)</f>
        <v>0</v>
      </c>
      <c r="EZ24" s="1015"/>
      <c r="FA24" s="1016"/>
      <c r="FE24" s="1009"/>
      <c r="FF24" s="1010"/>
      <c r="FG24" s="1011" t="s">
        <v>920</v>
      </c>
      <c r="FH24" s="1012" t="s">
        <v>365</v>
      </c>
      <c r="FI24" s="1013"/>
      <c r="FJ24" s="1014">
        <f t="shared" ref="FJ24:FJ26" si="96">IFERROR(FK24/FI24,0)</f>
        <v>0</v>
      </c>
      <c r="FK24" s="1015"/>
      <c r="FL24" s="1016"/>
      <c r="FN24" s="1009"/>
      <c r="FO24" s="1010"/>
      <c r="FP24" s="1011" t="s">
        <v>920</v>
      </c>
      <c r="FQ24" s="1012" t="s">
        <v>365</v>
      </c>
      <c r="FR24" s="1013"/>
      <c r="FS24" s="1014">
        <f t="shared" ref="FS24:FS26" si="97">IFERROR(FT24/FR24,0)</f>
        <v>0</v>
      </c>
      <c r="FT24" s="1015"/>
      <c r="FU24" s="1016"/>
      <c r="FY24" s="1009"/>
      <c r="FZ24" s="1010"/>
      <c r="GA24" s="1011" t="s">
        <v>920</v>
      </c>
      <c r="GB24" s="1012" t="s">
        <v>365</v>
      </c>
      <c r="GC24" s="1013"/>
      <c r="GD24" s="1014">
        <f t="shared" ref="GD24:GD26" si="98">IFERROR(GE24/GC24,0)</f>
        <v>0</v>
      </c>
      <c r="GE24" s="1015"/>
      <c r="GF24" s="1016"/>
      <c r="GH24" s="1009"/>
      <c r="GI24" s="1010"/>
      <c r="GJ24" s="1011" t="s">
        <v>920</v>
      </c>
      <c r="GK24" s="1012" t="s">
        <v>365</v>
      </c>
      <c r="GL24" s="1013"/>
      <c r="GM24" s="1014">
        <f t="shared" ref="GM24:GM26" si="99">IFERROR(GN24/GL24,0)</f>
        <v>0</v>
      </c>
      <c r="GN24" s="1015"/>
      <c r="GO24" s="1016"/>
      <c r="GS24" s="1009"/>
      <c r="GT24" s="1010"/>
      <c r="GU24" s="1011" t="s">
        <v>920</v>
      </c>
      <c r="GV24" s="1012" t="s">
        <v>365</v>
      </c>
      <c r="GW24" s="1013"/>
      <c r="GX24" s="1014">
        <f t="shared" ref="GX24:GX26" si="100">IFERROR(GY24/GW24,0)</f>
        <v>0</v>
      </c>
      <c r="GY24" s="1015"/>
      <c r="GZ24" s="1016"/>
      <c r="HB24" s="1009"/>
      <c r="HC24" s="1010"/>
      <c r="HD24" s="1011" t="s">
        <v>920</v>
      </c>
      <c r="HE24" s="1012" t="s">
        <v>365</v>
      </c>
      <c r="HF24" s="1013"/>
      <c r="HG24" s="1014">
        <f t="shared" ref="HG24:HG26" si="101">IFERROR(HH24/HF24,0)</f>
        <v>0</v>
      </c>
      <c r="HH24" s="1015"/>
      <c r="HI24" s="1016"/>
      <c r="HM24" s="1009"/>
      <c r="HN24" s="1010"/>
      <c r="HO24" s="1011" t="s">
        <v>920</v>
      </c>
      <c r="HP24" s="1012" t="s">
        <v>365</v>
      </c>
      <c r="HQ24" s="1013"/>
      <c r="HR24" s="1014">
        <f t="shared" ref="HR24:HR26" si="102">IFERROR(HS24/HQ24,0)</f>
        <v>0</v>
      </c>
      <c r="HS24" s="1015"/>
      <c r="HT24" s="1016"/>
      <c r="HV24" s="1009"/>
      <c r="HW24" s="1010"/>
      <c r="HX24" s="1011" t="s">
        <v>920</v>
      </c>
      <c r="HY24" s="1012" t="s">
        <v>365</v>
      </c>
      <c r="HZ24" s="1013"/>
      <c r="IA24" s="1014">
        <f t="shared" ref="IA24:IA26" si="103">IFERROR(IB24/HZ24,0)</f>
        <v>0</v>
      </c>
      <c r="IB24" s="1015"/>
      <c r="IC24" s="1016"/>
      <c r="IG24" s="1009"/>
      <c r="IH24" s="1010"/>
      <c r="II24" s="1011" t="s">
        <v>920</v>
      </c>
      <c r="IJ24" s="1012" t="s">
        <v>365</v>
      </c>
      <c r="IK24" s="1013"/>
      <c r="IL24" s="1014">
        <f t="shared" ref="IL24:IL26" si="104">IFERROR(IM24/IK24,0)</f>
        <v>0</v>
      </c>
      <c r="IM24" s="1015"/>
      <c r="IN24" s="1016"/>
      <c r="IP24" s="1009"/>
      <c r="IQ24" s="1010"/>
      <c r="IR24" s="1011" t="s">
        <v>920</v>
      </c>
      <c r="IS24" s="1012" t="s">
        <v>365</v>
      </c>
      <c r="IT24" s="1013"/>
      <c r="IU24" s="1014">
        <f t="shared" ref="IU24:IU26" si="105">IFERROR(IV24/IT24,0)</f>
        <v>0</v>
      </c>
      <c r="IV24" s="1015"/>
      <c r="IW24" s="1016"/>
      <c r="JA24" s="1009"/>
      <c r="JB24" s="1010"/>
      <c r="JC24" s="1011" t="s">
        <v>920</v>
      </c>
      <c r="JD24" s="1012" t="s">
        <v>365</v>
      </c>
      <c r="JE24" s="1013"/>
      <c r="JF24" s="1014">
        <f t="shared" ref="JF24:JF26" si="106">IFERROR(JG24/JE24,0)</f>
        <v>0</v>
      </c>
      <c r="JG24" s="1015"/>
      <c r="JH24" s="1016"/>
      <c r="JJ24" s="1009"/>
      <c r="JK24" s="1010"/>
      <c r="JL24" s="1011" t="s">
        <v>920</v>
      </c>
      <c r="JM24" s="1012" t="s">
        <v>365</v>
      </c>
      <c r="JN24" s="1013"/>
      <c r="JO24" s="1014">
        <f t="shared" ref="JO24:JO26" si="107">IFERROR(JP24/JN24,0)</f>
        <v>0</v>
      </c>
      <c r="JP24" s="1015"/>
      <c r="JQ24" s="1016"/>
      <c r="JU24" s="1009"/>
      <c r="JV24" s="1010"/>
      <c r="JW24" s="1011" t="s">
        <v>920</v>
      </c>
      <c r="JX24" s="1012" t="s">
        <v>365</v>
      </c>
      <c r="JY24" s="1013"/>
      <c r="JZ24" s="1014">
        <f t="shared" ref="JZ24:JZ26" si="108">IFERROR(KA24/JY24,0)</f>
        <v>0</v>
      </c>
      <c r="KA24" s="1015"/>
      <c r="KB24" s="1016"/>
      <c r="KD24" s="1009"/>
      <c r="KE24" s="1010"/>
      <c r="KF24" s="1011" t="s">
        <v>920</v>
      </c>
      <c r="KG24" s="1012" t="s">
        <v>365</v>
      </c>
      <c r="KH24" s="1013"/>
      <c r="KI24" s="1014">
        <f t="shared" ref="KI24:KI26" si="109">IFERROR(KJ24/KH24,0)</f>
        <v>0</v>
      </c>
      <c r="KJ24" s="1015"/>
      <c r="KK24" s="1016"/>
      <c r="KO24" s="1009"/>
      <c r="KP24" s="1010"/>
      <c r="KQ24" s="1011" t="s">
        <v>920</v>
      </c>
      <c r="KR24" s="1012" t="s">
        <v>365</v>
      </c>
      <c r="KS24" s="1013"/>
      <c r="KT24" s="1014">
        <f t="shared" ref="KT24:KT26" si="110">IFERROR(KU24/KS24,0)</f>
        <v>0</v>
      </c>
      <c r="KU24" s="1015"/>
      <c r="KV24" s="1016"/>
      <c r="KX24" s="1009"/>
      <c r="KY24" s="1010"/>
      <c r="KZ24" s="1011" t="s">
        <v>920</v>
      </c>
      <c r="LA24" s="1012" t="s">
        <v>365</v>
      </c>
      <c r="LB24" s="1013"/>
      <c r="LC24" s="1014">
        <f t="shared" ref="LC24:LC26" si="111">IFERROR(LD24/LB24,0)</f>
        <v>0</v>
      </c>
      <c r="LD24" s="1015"/>
      <c r="LE24" s="1016"/>
      <c r="LI24" s="1009"/>
      <c r="LJ24" s="1010"/>
      <c r="LK24" s="1011" t="s">
        <v>920</v>
      </c>
      <c r="LL24" s="1012" t="s">
        <v>365</v>
      </c>
      <c r="LM24" s="1013"/>
      <c r="LN24" s="1014">
        <f t="shared" ref="LN24:LN26" si="112">IFERROR(LO24/LM24,0)</f>
        <v>0</v>
      </c>
      <c r="LO24" s="1015"/>
      <c r="LP24" s="1016"/>
      <c r="LR24" s="1009"/>
      <c r="LS24" s="1010"/>
      <c r="LT24" s="1011" t="s">
        <v>920</v>
      </c>
      <c r="LU24" s="1012" t="s">
        <v>365</v>
      </c>
      <c r="LV24" s="1013"/>
      <c r="LW24" s="1014">
        <f t="shared" ref="LW24:LW26" si="113">IFERROR(LX24/LV24,0)</f>
        <v>0</v>
      </c>
      <c r="LX24" s="1015"/>
      <c r="LY24" s="1016"/>
      <c r="MC24" s="1009"/>
      <c r="MD24" s="1010"/>
      <c r="ME24" s="1011" t="s">
        <v>920</v>
      </c>
      <c r="MF24" s="1012" t="s">
        <v>365</v>
      </c>
      <c r="MG24" s="1013"/>
      <c r="MH24" s="1014">
        <f t="shared" ref="MH24:MH26" si="114">IFERROR(MI24/MG24,0)</f>
        <v>0</v>
      </c>
      <c r="MI24" s="1015"/>
      <c r="MJ24" s="1016"/>
      <c r="ML24" s="1009"/>
      <c r="MM24" s="1010"/>
      <c r="MN24" s="1011" t="s">
        <v>920</v>
      </c>
      <c r="MO24" s="1012" t="s">
        <v>365</v>
      </c>
      <c r="MP24" s="1013"/>
      <c r="MQ24" s="1014">
        <f t="shared" ref="MQ24:MQ26" si="115">IFERROR(MR24/MP24,0)</f>
        <v>0</v>
      </c>
      <c r="MR24" s="1015"/>
      <c r="MS24" s="1016"/>
      <c r="MW24" s="1009"/>
      <c r="MX24" s="1010"/>
      <c r="MY24" s="1011" t="s">
        <v>920</v>
      </c>
      <c r="MZ24" s="1012" t="s">
        <v>365</v>
      </c>
      <c r="NA24" s="1013"/>
      <c r="NB24" s="1014">
        <f t="shared" ref="NB24:NB26" si="116">IFERROR(NC24/NA24,0)</f>
        <v>0</v>
      </c>
      <c r="NC24" s="1015"/>
      <c r="ND24" s="1016"/>
      <c r="NF24" s="1009"/>
      <c r="NG24" s="1010"/>
      <c r="NH24" s="1011" t="s">
        <v>920</v>
      </c>
      <c r="NI24" s="1012" t="s">
        <v>365</v>
      </c>
      <c r="NJ24" s="1013"/>
      <c r="NK24" s="1014">
        <f t="shared" ref="NK24:NK26" si="117">IFERROR(NL24/NJ24,0)</f>
        <v>0</v>
      </c>
      <c r="NL24" s="1015"/>
      <c r="NM24" s="1016"/>
      <c r="NQ24" s="1009"/>
      <c r="NR24" s="1010"/>
      <c r="NS24" s="1011" t="s">
        <v>920</v>
      </c>
      <c r="NT24" s="1012" t="s">
        <v>365</v>
      </c>
      <c r="NU24" s="1013"/>
      <c r="NV24" s="1014">
        <f t="shared" ref="NV24:NV26" si="118">IFERROR(NW24/NU24,0)</f>
        <v>0</v>
      </c>
      <c r="NW24" s="1015"/>
      <c r="NX24" s="1016"/>
      <c r="NZ24" s="1009"/>
      <c r="OA24" s="1010"/>
      <c r="OB24" s="1011" t="s">
        <v>920</v>
      </c>
      <c r="OC24" s="1012" t="s">
        <v>365</v>
      </c>
      <c r="OD24" s="1013"/>
      <c r="OE24" s="1014">
        <f t="shared" ref="OE24:OE26" si="119">IFERROR(OF24/OD24,0)</f>
        <v>0</v>
      </c>
      <c r="OF24" s="1015"/>
      <c r="OG24" s="1016"/>
    </row>
    <row r="25" spans="1:397">
      <c r="A25" s="1009"/>
      <c r="B25" s="1010"/>
      <c r="C25" s="1011" t="s">
        <v>921</v>
      </c>
      <c r="D25" s="1012" t="s">
        <v>365</v>
      </c>
      <c r="E25" s="1013"/>
      <c r="F25" s="1014">
        <f t="shared" si="80"/>
        <v>0</v>
      </c>
      <c r="G25" s="1015"/>
      <c r="H25" s="1016"/>
      <c r="J25" s="1009"/>
      <c r="K25" s="1010"/>
      <c r="L25" s="1011" t="s">
        <v>921</v>
      </c>
      <c r="M25" s="1012" t="s">
        <v>365</v>
      </c>
      <c r="N25" s="1013"/>
      <c r="O25" s="1014">
        <f t="shared" si="81"/>
        <v>0</v>
      </c>
      <c r="P25" s="1015"/>
      <c r="Q25" s="1016"/>
      <c r="U25" s="1009"/>
      <c r="V25" s="1010"/>
      <c r="W25" s="1011" t="s">
        <v>921</v>
      </c>
      <c r="X25" s="1012" t="s">
        <v>365</v>
      </c>
      <c r="Y25" s="1013"/>
      <c r="Z25" s="1014">
        <f t="shared" si="82"/>
        <v>0</v>
      </c>
      <c r="AA25" s="1015"/>
      <c r="AB25" s="1016"/>
      <c r="AD25" s="1009"/>
      <c r="AE25" s="1010"/>
      <c r="AF25" s="1011" t="s">
        <v>921</v>
      </c>
      <c r="AG25" s="1012" t="s">
        <v>365</v>
      </c>
      <c r="AH25" s="1013"/>
      <c r="AI25" s="1014">
        <f t="shared" si="83"/>
        <v>0</v>
      </c>
      <c r="AJ25" s="1015"/>
      <c r="AK25" s="1016"/>
      <c r="AO25" s="1009"/>
      <c r="AP25" s="1010"/>
      <c r="AQ25" s="1011" t="s">
        <v>921</v>
      </c>
      <c r="AR25" s="1012" t="s">
        <v>365</v>
      </c>
      <c r="AS25" s="1013"/>
      <c r="AT25" s="1014">
        <f t="shared" si="84"/>
        <v>0</v>
      </c>
      <c r="AU25" s="1015"/>
      <c r="AV25" s="1016"/>
      <c r="AX25" s="1009"/>
      <c r="AY25" s="1010"/>
      <c r="AZ25" s="1011" t="s">
        <v>921</v>
      </c>
      <c r="BA25" s="1012" t="s">
        <v>365</v>
      </c>
      <c r="BB25" s="1013"/>
      <c r="BC25" s="1014">
        <f t="shared" si="85"/>
        <v>0</v>
      </c>
      <c r="BD25" s="1015"/>
      <c r="BE25" s="1016"/>
      <c r="BI25" s="1009"/>
      <c r="BJ25" s="1010"/>
      <c r="BK25" s="1011" t="s">
        <v>921</v>
      </c>
      <c r="BL25" s="1012" t="s">
        <v>365</v>
      </c>
      <c r="BM25" s="1013"/>
      <c r="BN25" s="1014">
        <f t="shared" si="86"/>
        <v>0</v>
      </c>
      <c r="BO25" s="1015"/>
      <c r="BP25" s="1016"/>
      <c r="BR25" s="1009"/>
      <c r="BS25" s="1010"/>
      <c r="BT25" s="1011" t="s">
        <v>921</v>
      </c>
      <c r="BU25" s="1012" t="s">
        <v>365</v>
      </c>
      <c r="BV25" s="1013"/>
      <c r="BW25" s="1014">
        <f t="shared" si="87"/>
        <v>0</v>
      </c>
      <c r="BX25" s="1015"/>
      <c r="BY25" s="1016"/>
      <c r="CC25" s="1009"/>
      <c r="CD25" s="1010"/>
      <c r="CE25" s="1011" t="s">
        <v>921</v>
      </c>
      <c r="CF25" s="1012" t="s">
        <v>365</v>
      </c>
      <c r="CG25" s="1013"/>
      <c r="CH25" s="1014">
        <f t="shared" si="88"/>
        <v>0</v>
      </c>
      <c r="CI25" s="1015"/>
      <c r="CJ25" s="1016"/>
      <c r="CL25" s="1009"/>
      <c r="CM25" s="1010"/>
      <c r="CN25" s="1011" t="s">
        <v>921</v>
      </c>
      <c r="CO25" s="1012" t="s">
        <v>365</v>
      </c>
      <c r="CP25" s="1013"/>
      <c r="CQ25" s="1014">
        <f t="shared" si="89"/>
        <v>0</v>
      </c>
      <c r="CR25" s="1015"/>
      <c r="CS25" s="1016"/>
      <c r="CW25" s="1009"/>
      <c r="CX25" s="1010"/>
      <c r="CY25" s="1011" t="s">
        <v>921</v>
      </c>
      <c r="CZ25" s="1012" t="s">
        <v>365</v>
      </c>
      <c r="DA25" s="1013"/>
      <c r="DB25" s="1014">
        <f t="shared" si="90"/>
        <v>0</v>
      </c>
      <c r="DC25" s="1015"/>
      <c r="DD25" s="1016"/>
      <c r="DF25" s="1009"/>
      <c r="DG25" s="1010"/>
      <c r="DH25" s="1011" t="s">
        <v>921</v>
      </c>
      <c r="DI25" s="1012" t="s">
        <v>365</v>
      </c>
      <c r="DJ25" s="1013"/>
      <c r="DK25" s="1014">
        <f t="shared" si="91"/>
        <v>0</v>
      </c>
      <c r="DL25" s="1015"/>
      <c r="DM25" s="1016"/>
      <c r="DQ25" s="1009"/>
      <c r="DR25" s="1010"/>
      <c r="DS25" s="1011" t="s">
        <v>921</v>
      </c>
      <c r="DT25" s="1012" t="s">
        <v>365</v>
      </c>
      <c r="DU25" s="1013"/>
      <c r="DV25" s="1014">
        <f t="shared" si="92"/>
        <v>0</v>
      </c>
      <c r="DW25" s="1015"/>
      <c r="DX25" s="1016"/>
      <c r="DZ25" s="1009"/>
      <c r="EA25" s="1010"/>
      <c r="EB25" s="1011" t="s">
        <v>921</v>
      </c>
      <c r="EC25" s="1012" t="s">
        <v>365</v>
      </c>
      <c r="ED25" s="1013"/>
      <c r="EE25" s="1014">
        <f t="shared" si="93"/>
        <v>0</v>
      </c>
      <c r="EF25" s="1015"/>
      <c r="EG25" s="1016"/>
      <c r="EK25" s="1009"/>
      <c r="EL25" s="1010"/>
      <c r="EM25" s="1011" t="s">
        <v>921</v>
      </c>
      <c r="EN25" s="1012" t="s">
        <v>365</v>
      </c>
      <c r="EO25" s="1013"/>
      <c r="EP25" s="1014">
        <f t="shared" si="94"/>
        <v>0</v>
      </c>
      <c r="EQ25" s="1015"/>
      <c r="ER25" s="1016"/>
      <c r="ET25" s="1009"/>
      <c r="EU25" s="1010"/>
      <c r="EV25" s="1011" t="s">
        <v>921</v>
      </c>
      <c r="EW25" s="1012" t="s">
        <v>365</v>
      </c>
      <c r="EX25" s="1013"/>
      <c r="EY25" s="1014">
        <f t="shared" si="95"/>
        <v>0</v>
      </c>
      <c r="EZ25" s="1015"/>
      <c r="FA25" s="1016"/>
      <c r="FE25" s="1009"/>
      <c r="FF25" s="1010"/>
      <c r="FG25" s="1011" t="s">
        <v>921</v>
      </c>
      <c r="FH25" s="1012" t="s">
        <v>365</v>
      </c>
      <c r="FI25" s="1013"/>
      <c r="FJ25" s="1014">
        <f t="shared" si="96"/>
        <v>0</v>
      </c>
      <c r="FK25" s="1015"/>
      <c r="FL25" s="1016"/>
      <c r="FN25" s="1009"/>
      <c r="FO25" s="1010"/>
      <c r="FP25" s="1011" t="s">
        <v>921</v>
      </c>
      <c r="FQ25" s="1012" t="s">
        <v>365</v>
      </c>
      <c r="FR25" s="1013"/>
      <c r="FS25" s="1014">
        <f t="shared" si="97"/>
        <v>0</v>
      </c>
      <c r="FT25" s="1015"/>
      <c r="FU25" s="1016"/>
      <c r="FY25" s="1009"/>
      <c r="FZ25" s="1010"/>
      <c r="GA25" s="1011" t="s">
        <v>921</v>
      </c>
      <c r="GB25" s="1012" t="s">
        <v>365</v>
      </c>
      <c r="GC25" s="1013"/>
      <c r="GD25" s="1014">
        <f t="shared" si="98"/>
        <v>0</v>
      </c>
      <c r="GE25" s="1015"/>
      <c r="GF25" s="1016"/>
      <c r="GH25" s="1009"/>
      <c r="GI25" s="1010"/>
      <c r="GJ25" s="1011" t="s">
        <v>921</v>
      </c>
      <c r="GK25" s="1012" t="s">
        <v>365</v>
      </c>
      <c r="GL25" s="1013"/>
      <c r="GM25" s="1014">
        <f t="shared" si="99"/>
        <v>0</v>
      </c>
      <c r="GN25" s="1015"/>
      <c r="GO25" s="1016"/>
      <c r="GS25" s="1009"/>
      <c r="GT25" s="1010"/>
      <c r="GU25" s="1011" t="s">
        <v>921</v>
      </c>
      <c r="GV25" s="1012" t="s">
        <v>365</v>
      </c>
      <c r="GW25" s="1013"/>
      <c r="GX25" s="1014">
        <f t="shared" si="100"/>
        <v>0</v>
      </c>
      <c r="GY25" s="1015"/>
      <c r="GZ25" s="1016"/>
      <c r="HB25" s="1009"/>
      <c r="HC25" s="1010"/>
      <c r="HD25" s="1011" t="s">
        <v>921</v>
      </c>
      <c r="HE25" s="1012" t="s">
        <v>365</v>
      </c>
      <c r="HF25" s="1013"/>
      <c r="HG25" s="1014">
        <f t="shared" si="101"/>
        <v>0</v>
      </c>
      <c r="HH25" s="1015"/>
      <c r="HI25" s="1016"/>
      <c r="HM25" s="1009"/>
      <c r="HN25" s="1010"/>
      <c r="HO25" s="1011" t="s">
        <v>921</v>
      </c>
      <c r="HP25" s="1012" t="s">
        <v>365</v>
      </c>
      <c r="HQ25" s="1013"/>
      <c r="HR25" s="1014">
        <f t="shared" si="102"/>
        <v>0</v>
      </c>
      <c r="HS25" s="1015"/>
      <c r="HT25" s="1016"/>
      <c r="HV25" s="1009"/>
      <c r="HW25" s="1010"/>
      <c r="HX25" s="1011" t="s">
        <v>921</v>
      </c>
      <c r="HY25" s="1012" t="s">
        <v>365</v>
      </c>
      <c r="HZ25" s="1013"/>
      <c r="IA25" s="1014">
        <f t="shared" si="103"/>
        <v>0</v>
      </c>
      <c r="IB25" s="1015"/>
      <c r="IC25" s="1016"/>
      <c r="IG25" s="1009"/>
      <c r="IH25" s="1010"/>
      <c r="II25" s="1011" t="s">
        <v>921</v>
      </c>
      <c r="IJ25" s="1012" t="s">
        <v>365</v>
      </c>
      <c r="IK25" s="1013"/>
      <c r="IL25" s="1014">
        <f t="shared" si="104"/>
        <v>0</v>
      </c>
      <c r="IM25" s="1015"/>
      <c r="IN25" s="1016"/>
      <c r="IP25" s="1009"/>
      <c r="IQ25" s="1010"/>
      <c r="IR25" s="1011" t="s">
        <v>921</v>
      </c>
      <c r="IS25" s="1012" t="s">
        <v>365</v>
      </c>
      <c r="IT25" s="1013"/>
      <c r="IU25" s="1014">
        <f t="shared" si="105"/>
        <v>0</v>
      </c>
      <c r="IV25" s="1015"/>
      <c r="IW25" s="1016"/>
      <c r="JA25" s="1009"/>
      <c r="JB25" s="1010"/>
      <c r="JC25" s="1011" t="s">
        <v>921</v>
      </c>
      <c r="JD25" s="1012" t="s">
        <v>365</v>
      </c>
      <c r="JE25" s="1013"/>
      <c r="JF25" s="1014">
        <f t="shared" si="106"/>
        <v>0</v>
      </c>
      <c r="JG25" s="1015"/>
      <c r="JH25" s="1016"/>
      <c r="JJ25" s="1009"/>
      <c r="JK25" s="1010"/>
      <c r="JL25" s="1011" t="s">
        <v>921</v>
      </c>
      <c r="JM25" s="1012" t="s">
        <v>365</v>
      </c>
      <c r="JN25" s="1013"/>
      <c r="JO25" s="1014">
        <f t="shared" si="107"/>
        <v>0</v>
      </c>
      <c r="JP25" s="1015"/>
      <c r="JQ25" s="1016"/>
      <c r="JU25" s="1009"/>
      <c r="JV25" s="1010"/>
      <c r="JW25" s="1011" t="s">
        <v>921</v>
      </c>
      <c r="JX25" s="1012" t="s">
        <v>365</v>
      </c>
      <c r="JY25" s="1013"/>
      <c r="JZ25" s="1014">
        <f t="shared" si="108"/>
        <v>0</v>
      </c>
      <c r="KA25" s="1015"/>
      <c r="KB25" s="1016"/>
      <c r="KD25" s="1009"/>
      <c r="KE25" s="1010"/>
      <c r="KF25" s="1011" t="s">
        <v>921</v>
      </c>
      <c r="KG25" s="1012" t="s">
        <v>365</v>
      </c>
      <c r="KH25" s="1013"/>
      <c r="KI25" s="1014">
        <f t="shared" si="109"/>
        <v>0</v>
      </c>
      <c r="KJ25" s="1015"/>
      <c r="KK25" s="1016"/>
      <c r="KO25" s="1009"/>
      <c r="KP25" s="1010"/>
      <c r="KQ25" s="1011" t="s">
        <v>921</v>
      </c>
      <c r="KR25" s="1012" t="s">
        <v>365</v>
      </c>
      <c r="KS25" s="1013"/>
      <c r="KT25" s="1014">
        <f t="shared" si="110"/>
        <v>0</v>
      </c>
      <c r="KU25" s="1015"/>
      <c r="KV25" s="1016"/>
      <c r="KX25" s="1009"/>
      <c r="KY25" s="1010"/>
      <c r="KZ25" s="1011" t="s">
        <v>921</v>
      </c>
      <c r="LA25" s="1012" t="s">
        <v>365</v>
      </c>
      <c r="LB25" s="1013"/>
      <c r="LC25" s="1014">
        <f t="shared" si="111"/>
        <v>0</v>
      </c>
      <c r="LD25" s="1015"/>
      <c r="LE25" s="1016"/>
      <c r="LI25" s="1009"/>
      <c r="LJ25" s="1010"/>
      <c r="LK25" s="1011" t="s">
        <v>921</v>
      </c>
      <c r="LL25" s="1012" t="s">
        <v>365</v>
      </c>
      <c r="LM25" s="1013"/>
      <c r="LN25" s="1014">
        <f t="shared" si="112"/>
        <v>0</v>
      </c>
      <c r="LO25" s="1015"/>
      <c r="LP25" s="1016"/>
      <c r="LR25" s="1009"/>
      <c r="LS25" s="1010"/>
      <c r="LT25" s="1011" t="s">
        <v>921</v>
      </c>
      <c r="LU25" s="1012" t="s">
        <v>365</v>
      </c>
      <c r="LV25" s="1013"/>
      <c r="LW25" s="1014">
        <f t="shared" si="113"/>
        <v>0</v>
      </c>
      <c r="LX25" s="1015"/>
      <c r="LY25" s="1016"/>
      <c r="MC25" s="1009"/>
      <c r="MD25" s="1010"/>
      <c r="ME25" s="1011" t="s">
        <v>921</v>
      </c>
      <c r="MF25" s="1012" t="s">
        <v>365</v>
      </c>
      <c r="MG25" s="1013"/>
      <c r="MH25" s="1014">
        <f t="shared" si="114"/>
        <v>0</v>
      </c>
      <c r="MI25" s="1015"/>
      <c r="MJ25" s="1016"/>
      <c r="ML25" s="1009"/>
      <c r="MM25" s="1010"/>
      <c r="MN25" s="1011" t="s">
        <v>921</v>
      </c>
      <c r="MO25" s="1012" t="s">
        <v>365</v>
      </c>
      <c r="MP25" s="1013"/>
      <c r="MQ25" s="1014">
        <f t="shared" si="115"/>
        <v>0</v>
      </c>
      <c r="MR25" s="1015"/>
      <c r="MS25" s="1016"/>
      <c r="MW25" s="1009"/>
      <c r="MX25" s="1010"/>
      <c r="MY25" s="1011" t="s">
        <v>921</v>
      </c>
      <c r="MZ25" s="1012" t="s">
        <v>365</v>
      </c>
      <c r="NA25" s="1013"/>
      <c r="NB25" s="1014">
        <f t="shared" si="116"/>
        <v>0</v>
      </c>
      <c r="NC25" s="1015"/>
      <c r="ND25" s="1016"/>
      <c r="NF25" s="1009"/>
      <c r="NG25" s="1010"/>
      <c r="NH25" s="1011" t="s">
        <v>921</v>
      </c>
      <c r="NI25" s="1012" t="s">
        <v>365</v>
      </c>
      <c r="NJ25" s="1013"/>
      <c r="NK25" s="1014">
        <f t="shared" si="117"/>
        <v>0</v>
      </c>
      <c r="NL25" s="1015"/>
      <c r="NM25" s="1016"/>
      <c r="NQ25" s="1009"/>
      <c r="NR25" s="1010"/>
      <c r="NS25" s="1011" t="s">
        <v>921</v>
      </c>
      <c r="NT25" s="1012" t="s">
        <v>365</v>
      </c>
      <c r="NU25" s="1013"/>
      <c r="NV25" s="1014">
        <f t="shared" si="118"/>
        <v>0</v>
      </c>
      <c r="NW25" s="1015"/>
      <c r="NX25" s="1016"/>
      <c r="NZ25" s="1009"/>
      <c r="OA25" s="1010"/>
      <c r="OB25" s="1011" t="s">
        <v>921</v>
      </c>
      <c r="OC25" s="1012" t="s">
        <v>365</v>
      </c>
      <c r="OD25" s="1013"/>
      <c r="OE25" s="1014">
        <f t="shared" si="119"/>
        <v>0</v>
      </c>
      <c r="OF25" s="1015"/>
      <c r="OG25" s="1016"/>
    </row>
    <row r="26" spans="1:397">
      <c r="A26" s="1009"/>
      <c r="B26" s="1010"/>
      <c r="C26" s="1011" t="s">
        <v>922</v>
      </c>
      <c r="D26" s="1012" t="s">
        <v>365</v>
      </c>
      <c r="E26" s="1013"/>
      <c r="F26" s="1014">
        <f t="shared" si="80"/>
        <v>0</v>
      </c>
      <c r="G26" s="1015"/>
      <c r="H26" s="1016"/>
      <c r="J26" s="1009"/>
      <c r="K26" s="1010"/>
      <c r="L26" s="1011" t="s">
        <v>922</v>
      </c>
      <c r="M26" s="1012" t="s">
        <v>365</v>
      </c>
      <c r="N26" s="1013"/>
      <c r="O26" s="1014">
        <f t="shared" si="81"/>
        <v>0</v>
      </c>
      <c r="P26" s="1015"/>
      <c r="Q26" s="1016"/>
      <c r="U26" s="1009"/>
      <c r="V26" s="1010"/>
      <c r="W26" s="1011" t="s">
        <v>922</v>
      </c>
      <c r="X26" s="1012" t="s">
        <v>365</v>
      </c>
      <c r="Y26" s="1013"/>
      <c r="Z26" s="1014">
        <f t="shared" si="82"/>
        <v>0</v>
      </c>
      <c r="AA26" s="1015"/>
      <c r="AB26" s="1016"/>
      <c r="AD26" s="1009"/>
      <c r="AE26" s="1010"/>
      <c r="AF26" s="1011" t="s">
        <v>922</v>
      </c>
      <c r="AG26" s="1012" t="s">
        <v>365</v>
      </c>
      <c r="AH26" s="1013"/>
      <c r="AI26" s="1014">
        <f t="shared" si="83"/>
        <v>0</v>
      </c>
      <c r="AJ26" s="1015"/>
      <c r="AK26" s="1016"/>
      <c r="AO26" s="1009"/>
      <c r="AP26" s="1010"/>
      <c r="AQ26" s="1011" t="s">
        <v>922</v>
      </c>
      <c r="AR26" s="1012" t="s">
        <v>365</v>
      </c>
      <c r="AS26" s="1013"/>
      <c r="AT26" s="1014">
        <f t="shared" si="84"/>
        <v>0</v>
      </c>
      <c r="AU26" s="1015"/>
      <c r="AV26" s="1016"/>
      <c r="AX26" s="1009"/>
      <c r="AY26" s="1010"/>
      <c r="AZ26" s="1011" t="s">
        <v>922</v>
      </c>
      <c r="BA26" s="1012" t="s">
        <v>365</v>
      </c>
      <c r="BB26" s="1013"/>
      <c r="BC26" s="1014">
        <f t="shared" si="85"/>
        <v>0</v>
      </c>
      <c r="BD26" s="1015"/>
      <c r="BE26" s="1016"/>
      <c r="BI26" s="1009"/>
      <c r="BJ26" s="1010"/>
      <c r="BK26" s="1011" t="s">
        <v>922</v>
      </c>
      <c r="BL26" s="1012" t="s">
        <v>365</v>
      </c>
      <c r="BM26" s="1013"/>
      <c r="BN26" s="1014">
        <f t="shared" si="86"/>
        <v>0</v>
      </c>
      <c r="BO26" s="1015"/>
      <c r="BP26" s="1016"/>
      <c r="BR26" s="1009"/>
      <c r="BS26" s="1010"/>
      <c r="BT26" s="1011" t="s">
        <v>922</v>
      </c>
      <c r="BU26" s="1012" t="s">
        <v>365</v>
      </c>
      <c r="BV26" s="1013"/>
      <c r="BW26" s="1014">
        <f t="shared" si="87"/>
        <v>0</v>
      </c>
      <c r="BX26" s="1015"/>
      <c r="BY26" s="1016"/>
      <c r="CC26" s="1009"/>
      <c r="CD26" s="1010"/>
      <c r="CE26" s="1011" t="s">
        <v>922</v>
      </c>
      <c r="CF26" s="1012" t="s">
        <v>365</v>
      </c>
      <c r="CG26" s="1013"/>
      <c r="CH26" s="1014">
        <f t="shared" si="88"/>
        <v>0</v>
      </c>
      <c r="CI26" s="1015"/>
      <c r="CJ26" s="1016"/>
      <c r="CL26" s="1009"/>
      <c r="CM26" s="1010"/>
      <c r="CN26" s="1011" t="s">
        <v>922</v>
      </c>
      <c r="CO26" s="1012" t="s">
        <v>365</v>
      </c>
      <c r="CP26" s="1013"/>
      <c r="CQ26" s="1014">
        <f t="shared" si="89"/>
        <v>0</v>
      </c>
      <c r="CR26" s="1015"/>
      <c r="CS26" s="1016"/>
      <c r="CW26" s="1009"/>
      <c r="CX26" s="1010"/>
      <c r="CY26" s="1011" t="s">
        <v>922</v>
      </c>
      <c r="CZ26" s="1012" t="s">
        <v>365</v>
      </c>
      <c r="DA26" s="1013"/>
      <c r="DB26" s="1014">
        <f t="shared" si="90"/>
        <v>0</v>
      </c>
      <c r="DC26" s="1015"/>
      <c r="DD26" s="1016"/>
      <c r="DF26" s="1009"/>
      <c r="DG26" s="1010"/>
      <c r="DH26" s="1011" t="s">
        <v>922</v>
      </c>
      <c r="DI26" s="1012" t="s">
        <v>365</v>
      </c>
      <c r="DJ26" s="1013"/>
      <c r="DK26" s="1014">
        <f t="shared" si="91"/>
        <v>0</v>
      </c>
      <c r="DL26" s="1015"/>
      <c r="DM26" s="1016"/>
      <c r="DQ26" s="1009"/>
      <c r="DR26" s="1010"/>
      <c r="DS26" s="1011" t="s">
        <v>922</v>
      </c>
      <c r="DT26" s="1012" t="s">
        <v>365</v>
      </c>
      <c r="DU26" s="1013"/>
      <c r="DV26" s="1014">
        <f t="shared" si="92"/>
        <v>0</v>
      </c>
      <c r="DW26" s="1015"/>
      <c r="DX26" s="1016"/>
      <c r="DZ26" s="1009"/>
      <c r="EA26" s="1010"/>
      <c r="EB26" s="1011" t="s">
        <v>922</v>
      </c>
      <c r="EC26" s="1012" t="s">
        <v>365</v>
      </c>
      <c r="ED26" s="1013"/>
      <c r="EE26" s="1014">
        <f t="shared" si="93"/>
        <v>0</v>
      </c>
      <c r="EF26" s="1015"/>
      <c r="EG26" s="1016"/>
      <c r="EK26" s="1009"/>
      <c r="EL26" s="1010"/>
      <c r="EM26" s="1011" t="s">
        <v>922</v>
      </c>
      <c r="EN26" s="1012" t="s">
        <v>365</v>
      </c>
      <c r="EO26" s="1013"/>
      <c r="EP26" s="1014">
        <f t="shared" si="94"/>
        <v>0</v>
      </c>
      <c r="EQ26" s="1015"/>
      <c r="ER26" s="1016"/>
      <c r="ET26" s="1009"/>
      <c r="EU26" s="1010"/>
      <c r="EV26" s="1011" t="s">
        <v>922</v>
      </c>
      <c r="EW26" s="1012" t="s">
        <v>365</v>
      </c>
      <c r="EX26" s="1013"/>
      <c r="EY26" s="1014">
        <f t="shared" si="95"/>
        <v>0</v>
      </c>
      <c r="EZ26" s="1015"/>
      <c r="FA26" s="1016"/>
      <c r="FE26" s="1009"/>
      <c r="FF26" s="1010"/>
      <c r="FG26" s="1011" t="s">
        <v>922</v>
      </c>
      <c r="FH26" s="1012" t="s">
        <v>365</v>
      </c>
      <c r="FI26" s="1013"/>
      <c r="FJ26" s="1014">
        <f t="shared" si="96"/>
        <v>0</v>
      </c>
      <c r="FK26" s="1015"/>
      <c r="FL26" s="1016"/>
      <c r="FN26" s="1009"/>
      <c r="FO26" s="1010"/>
      <c r="FP26" s="1011" t="s">
        <v>922</v>
      </c>
      <c r="FQ26" s="1012" t="s">
        <v>365</v>
      </c>
      <c r="FR26" s="1013"/>
      <c r="FS26" s="1014">
        <f t="shared" si="97"/>
        <v>0</v>
      </c>
      <c r="FT26" s="1015"/>
      <c r="FU26" s="1016"/>
      <c r="FY26" s="1009"/>
      <c r="FZ26" s="1010"/>
      <c r="GA26" s="1011" t="s">
        <v>922</v>
      </c>
      <c r="GB26" s="1012" t="s">
        <v>365</v>
      </c>
      <c r="GC26" s="1013"/>
      <c r="GD26" s="1014">
        <f t="shared" si="98"/>
        <v>0</v>
      </c>
      <c r="GE26" s="1015"/>
      <c r="GF26" s="1016"/>
      <c r="GH26" s="1009"/>
      <c r="GI26" s="1010"/>
      <c r="GJ26" s="1011" t="s">
        <v>922</v>
      </c>
      <c r="GK26" s="1012" t="s">
        <v>365</v>
      </c>
      <c r="GL26" s="1013"/>
      <c r="GM26" s="1014">
        <f t="shared" si="99"/>
        <v>0</v>
      </c>
      <c r="GN26" s="1015"/>
      <c r="GO26" s="1016"/>
      <c r="GS26" s="1009"/>
      <c r="GT26" s="1010"/>
      <c r="GU26" s="1011" t="s">
        <v>922</v>
      </c>
      <c r="GV26" s="1012" t="s">
        <v>365</v>
      </c>
      <c r="GW26" s="1013"/>
      <c r="GX26" s="1014">
        <f t="shared" si="100"/>
        <v>0</v>
      </c>
      <c r="GY26" s="1015"/>
      <c r="GZ26" s="1016"/>
      <c r="HB26" s="1009"/>
      <c r="HC26" s="1010"/>
      <c r="HD26" s="1011" t="s">
        <v>922</v>
      </c>
      <c r="HE26" s="1012" t="s">
        <v>365</v>
      </c>
      <c r="HF26" s="1013"/>
      <c r="HG26" s="1014">
        <f t="shared" si="101"/>
        <v>0</v>
      </c>
      <c r="HH26" s="1015"/>
      <c r="HI26" s="1016"/>
      <c r="HM26" s="1009"/>
      <c r="HN26" s="1010"/>
      <c r="HO26" s="1011" t="s">
        <v>922</v>
      </c>
      <c r="HP26" s="1012" t="s">
        <v>365</v>
      </c>
      <c r="HQ26" s="1013"/>
      <c r="HR26" s="1014">
        <f t="shared" si="102"/>
        <v>0</v>
      </c>
      <c r="HS26" s="1015"/>
      <c r="HT26" s="1016"/>
      <c r="HV26" s="1009"/>
      <c r="HW26" s="1010"/>
      <c r="HX26" s="1011" t="s">
        <v>922</v>
      </c>
      <c r="HY26" s="1012" t="s">
        <v>365</v>
      </c>
      <c r="HZ26" s="1013"/>
      <c r="IA26" s="1014">
        <f t="shared" si="103"/>
        <v>0</v>
      </c>
      <c r="IB26" s="1015"/>
      <c r="IC26" s="1016"/>
      <c r="IG26" s="1009"/>
      <c r="IH26" s="1010"/>
      <c r="II26" s="1011" t="s">
        <v>922</v>
      </c>
      <c r="IJ26" s="1012" t="s">
        <v>365</v>
      </c>
      <c r="IK26" s="1013"/>
      <c r="IL26" s="1014">
        <f t="shared" si="104"/>
        <v>0</v>
      </c>
      <c r="IM26" s="1015"/>
      <c r="IN26" s="1016"/>
      <c r="IP26" s="1009"/>
      <c r="IQ26" s="1010"/>
      <c r="IR26" s="1011" t="s">
        <v>922</v>
      </c>
      <c r="IS26" s="1012" t="s">
        <v>365</v>
      </c>
      <c r="IT26" s="1013"/>
      <c r="IU26" s="1014">
        <f t="shared" si="105"/>
        <v>0</v>
      </c>
      <c r="IV26" s="1015"/>
      <c r="IW26" s="1016"/>
      <c r="JA26" s="1009"/>
      <c r="JB26" s="1010"/>
      <c r="JC26" s="1011" t="s">
        <v>922</v>
      </c>
      <c r="JD26" s="1012" t="s">
        <v>365</v>
      </c>
      <c r="JE26" s="1013"/>
      <c r="JF26" s="1014">
        <f t="shared" si="106"/>
        <v>0</v>
      </c>
      <c r="JG26" s="1015"/>
      <c r="JH26" s="1016"/>
      <c r="JJ26" s="1009"/>
      <c r="JK26" s="1010"/>
      <c r="JL26" s="1011" t="s">
        <v>922</v>
      </c>
      <c r="JM26" s="1012" t="s">
        <v>365</v>
      </c>
      <c r="JN26" s="1013"/>
      <c r="JO26" s="1014">
        <f t="shared" si="107"/>
        <v>0</v>
      </c>
      <c r="JP26" s="1015"/>
      <c r="JQ26" s="1016"/>
      <c r="JU26" s="1009"/>
      <c r="JV26" s="1010"/>
      <c r="JW26" s="1011" t="s">
        <v>922</v>
      </c>
      <c r="JX26" s="1012" t="s">
        <v>365</v>
      </c>
      <c r="JY26" s="1013"/>
      <c r="JZ26" s="1014">
        <f t="shared" si="108"/>
        <v>0</v>
      </c>
      <c r="KA26" s="1015"/>
      <c r="KB26" s="1016"/>
      <c r="KD26" s="1009"/>
      <c r="KE26" s="1010"/>
      <c r="KF26" s="1011" t="s">
        <v>922</v>
      </c>
      <c r="KG26" s="1012" t="s">
        <v>365</v>
      </c>
      <c r="KH26" s="1013"/>
      <c r="KI26" s="1014">
        <f t="shared" si="109"/>
        <v>0</v>
      </c>
      <c r="KJ26" s="1015"/>
      <c r="KK26" s="1016"/>
      <c r="KO26" s="1009"/>
      <c r="KP26" s="1010"/>
      <c r="KQ26" s="1011" t="s">
        <v>922</v>
      </c>
      <c r="KR26" s="1012" t="s">
        <v>365</v>
      </c>
      <c r="KS26" s="1013"/>
      <c r="KT26" s="1014">
        <f t="shared" si="110"/>
        <v>0</v>
      </c>
      <c r="KU26" s="1015"/>
      <c r="KV26" s="1016"/>
      <c r="KX26" s="1009"/>
      <c r="KY26" s="1010"/>
      <c r="KZ26" s="1011" t="s">
        <v>922</v>
      </c>
      <c r="LA26" s="1012" t="s">
        <v>365</v>
      </c>
      <c r="LB26" s="1013"/>
      <c r="LC26" s="1014">
        <f t="shared" si="111"/>
        <v>0</v>
      </c>
      <c r="LD26" s="1015"/>
      <c r="LE26" s="1016"/>
      <c r="LI26" s="1009"/>
      <c r="LJ26" s="1010"/>
      <c r="LK26" s="1011" t="s">
        <v>922</v>
      </c>
      <c r="LL26" s="1012" t="s">
        <v>365</v>
      </c>
      <c r="LM26" s="1013"/>
      <c r="LN26" s="1014">
        <f t="shared" si="112"/>
        <v>0</v>
      </c>
      <c r="LO26" s="1015"/>
      <c r="LP26" s="1016"/>
      <c r="LR26" s="1009"/>
      <c r="LS26" s="1010"/>
      <c r="LT26" s="1011" t="s">
        <v>922</v>
      </c>
      <c r="LU26" s="1012" t="s">
        <v>365</v>
      </c>
      <c r="LV26" s="1013"/>
      <c r="LW26" s="1014">
        <f t="shared" si="113"/>
        <v>0</v>
      </c>
      <c r="LX26" s="1015"/>
      <c r="LY26" s="1016"/>
      <c r="MC26" s="1009"/>
      <c r="MD26" s="1010"/>
      <c r="ME26" s="1011" t="s">
        <v>922</v>
      </c>
      <c r="MF26" s="1012" t="s">
        <v>365</v>
      </c>
      <c r="MG26" s="1013"/>
      <c r="MH26" s="1014">
        <f t="shared" si="114"/>
        <v>0</v>
      </c>
      <c r="MI26" s="1015"/>
      <c r="MJ26" s="1016"/>
      <c r="ML26" s="1009"/>
      <c r="MM26" s="1010"/>
      <c r="MN26" s="1011" t="s">
        <v>922</v>
      </c>
      <c r="MO26" s="1012" t="s">
        <v>365</v>
      </c>
      <c r="MP26" s="1013"/>
      <c r="MQ26" s="1014">
        <f t="shared" si="115"/>
        <v>0</v>
      </c>
      <c r="MR26" s="1015"/>
      <c r="MS26" s="1016"/>
      <c r="MW26" s="1009"/>
      <c r="MX26" s="1010"/>
      <c r="MY26" s="1011" t="s">
        <v>922</v>
      </c>
      <c r="MZ26" s="1012" t="s">
        <v>365</v>
      </c>
      <c r="NA26" s="1013"/>
      <c r="NB26" s="1014">
        <f t="shared" si="116"/>
        <v>0</v>
      </c>
      <c r="NC26" s="1015"/>
      <c r="ND26" s="1016"/>
      <c r="NF26" s="1009"/>
      <c r="NG26" s="1010"/>
      <c r="NH26" s="1011" t="s">
        <v>922</v>
      </c>
      <c r="NI26" s="1012" t="s">
        <v>365</v>
      </c>
      <c r="NJ26" s="1013"/>
      <c r="NK26" s="1014">
        <f t="shared" si="117"/>
        <v>0</v>
      </c>
      <c r="NL26" s="1015"/>
      <c r="NM26" s="1016"/>
      <c r="NQ26" s="1009"/>
      <c r="NR26" s="1010"/>
      <c r="NS26" s="1011" t="s">
        <v>922</v>
      </c>
      <c r="NT26" s="1012" t="s">
        <v>365</v>
      </c>
      <c r="NU26" s="1013"/>
      <c r="NV26" s="1014">
        <f t="shared" si="118"/>
        <v>0</v>
      </c>
      <c r="NW26" s="1015"/>
      <c r="NX26" s="1016"/>
      <c r="NZ26" s="1009"/>
      <c r="OA26" s="1010"/>
      <c r="OB26" s="1011" t="s">
        <v>922</v>
      </c>
      <c r="OC26" s="1012" t="s">
        <v>365</v>
      </c>
      <c r="OD26" s="1013"/>
      <c r="OE26" s="1014">
        <f t="shared" si="119"/>
        <v>0</v>
      </c>
      <c r="OF26" s="1015"/>
      <c r="OG26" s="1016"/>
    </row>
    <row r="27" spans="1:397">
      <c r="A27" s="1009"/>
      <c r="B27" s="1010" t="s">
        <v>898</v>
      </c>
      <c r="C27" s="1011" t="s">
        <v>923</v>
      </c>
      <c r="D27" s="1012"/>
      <c r="E27" s="1032"/>
      <c r="F27" s="1014"/>
      <c r="G27" s="1014"/>
      <c r="H27" s="1016"/>
      <c r="J27" s="1009"/>
      <c r="K27" s="1010" t="s">
        <v>898</v>
      </c>
      <c r="L27" s="1011" t="s">
        <v>923</v>
      </c>
      <c r="M27" s="1012"/>
      <c r="N27" s="1032"/>
      <c r="O27" s="1014"/>
      <c r="P27" s="1014"/>
      <c r="Q27" s="1016"/>
      <c r="U27" s="1009"/>
      <c r="V27" s="1010" t="s">
        <v>898</v>
      </c>
      <c r="W27" s="1011" t="s">
        <v>923</v>
      </c>
      <c r="X27" s="1012"/>
      <c r="Y27" s="1032"/>
      <c r="Z27" s="1014"/>
      <c r="AA27" s="1014"/>
      <c r="AB27" s="1016"/>
      <c r="AD27" s="1009"/>
      <c r="AE27" s="1010" t="s">
        <v>898</v>
      </c>
      <c r="AF27" s="1011" t="s">
        <v>923</v>
      </c>
      <c r="AG27" s="1012"/>
      <c r="AH27" s="1032"/>
      <c r="AI27" s="1014"/>
      <c r="AJ27" s="1014"/>
      <c r="AK27" s="1016"/>
      <c r="AO27" s="1009"/>
      <c r="AP27" s="1010" t="s">
        <v>898</v>
      </c>
      <c r="AQ27" s="1011" t="s">
        <v>923</v>
      </c>
      <c r="AR27" s="1012"/>
      <c r="AS27" s="1032"/>
      <c r="AT27" s="1014"/>
      <c r="AU27" s="1014"/>
      <c r="AV27" s="1016"/>
      <c r="AX27" s="1009"/>
      <c r="AY27" s="1010" t="s">
        <v>898</v>
      </c>
      <c r="AZ27" s="1011" t="s">
        <v>923</v>
      </c>
      <c r="BA27" s="1012"/>
      <c r="BB27" s="1032"/>
      <c r="BC27" s="1014"/>
      <c r="BD27" s="1014"/>
      <c r="BE27" s="1016"/>
      <c r="BI27" s="1009"/>
      <c r="BJ27" s="1010" t="s">
        <v>898</v>
      </c>
      <c r="BK27" s="1011" t="s">
        <v>923</v>
      </c>
      <c r="BL27" s="1012"/>
      <c r="BM27" s="1032"/>
      <c r="BN27" s="1014"/>
      <c r="BO27" s="1014"/>
      <c r="BP27" s="1016"/>
      <c r="BR27" s="1009"/>
      <c r="BS27" s="1010" t="s">
        <v>898</v>
      </c>
      <c r="BT27" s="1011" t="s">
        <v>923</v>
      </c>
      <c r="BU27" s="1012"/>
      <c r="BV27" s="1032"/>
      <c r="BW27" s="1014"/>
      <c r="BX27" s="1014"/>
      <c r="BY27" s="1016"/>
      <c r="CC27" s="1009"/>
      <c r="CD27" s="1010" t="s">
        <v>898</v>
      </c>
      <c r="CE27" s="1011" t="s">
        <v>923</v>
      </c>
      <c r="CF27" s="1012"/>
      <c r="CG27" s="1032"/>
      <c r="CH27" s="1014"/>
      <c r="CI27" s="1014"/>
      <c r="CJ27" s="1016"/>
      <c r="CL27" s="1009"/>
      <c r="CM27" s="1010" t="s">
        <v>898</v>
      </c>
      <c r="CN27" s="1011" t="s">
        <v>923</v>
      </c>
      <c r="CO27" s="1012"/>
      <c r="CP27" s="1032"/>
      <c r="CQ27" s="1014"/>
      <c r="CR27" s="1014"/>
      <c r="CS27" s="1016"/>
      <c r="CW27" s="1009"/>
      <c r="CX27" s="1010" t="s">
        <v>898</v>
      </c>
      <c r="CY27" s="1011" t="s">
        <v>923</v>
      </c>
      <c r="CZ27" s="1012"/>
      <c r="DA27" s="1032"/>
      <c r="DB27" s="1014"/>
      <c r="DC27" s="1014"/>
      <c r="DD27" s="1016"/>
      <c r="DF27" s="1009"/>
      <c r="DG27" s="1010" t="s">
        <v>898</v>
      </c>
      <c r="DH27" s="1011" t="s">
        <v>923</v>
      </c>
      <c r="DI27" s="1012"/>
      <c r="DJ27" s="1032"/>
      <c r="DK27" s="1014"/>
      <c r="DL27" s="1014"/>
      <c r="DM27" s="1016"/>
      <c r="DQ27" s="1009"/>
      <c r="DR27" s="1010" t="s">
        <v>898</v>
      </c>
      <c r="DS27" s="1011" t="s">
        <v>923</v>
      </c>
      <c r="DT27" s="1012"/>
      <c r="DU27" s="1032"/>
      <c r="DV27" s="1014"/>
      <c r="DW27" s="1014"/>
      <c r="DX27" s="1016"/>
      <c r="DZ27" s="1009"/>
      <c r="EA27" s="1010" t="s">
        <v>898</v>
      </c>
      <c r="EB27" s="1011" t="s">
        <v>923</v>
      </c>
      <c r="EC27" s="1012"/>
      <c r="ED27" s="1032"/>
      <c r="EE27" s="1014"/>
      <c r="EF27" s="1014"/>
      <c r="EG27" s="1016"/>
      <c r="EK27" s="1009"/>
      <c r="EL27" s="1010" t="s">
        <v>898</v>
      </c>
      <c r="EM27" s="1011" t="s">
        <v>923</v>
      </c>
      <c r="EN27" s="1012"/>
      <c r="EO27" s="1032"/>
      <c r="EP27" s="1014"/>
      <c r="EQ27" s="1014"/>
      <c r="ER27" s="1016"/>
      <c r="ET27" s="1009"/>
      <c r="EU27" s="1010" t="s">
        <v>898</v>
      </c>
      <c r="EV27" s="1011" t="s">
        <v>923</v>
      </c>
      <c r="EW27" s="1012"/>
      <c r="EX27" s="1032"/>
      <c r="EY27" s="1014"/>
      <c r="EZ27" s="1014"/>
      <c r="FA27" s="1016"/>
      <c r="FE27" s="1009"/>
      <c r="FF27" s="1010" t="s">
        <v>898</v>
      </c>
      <c r="FG27" s="1011" t="s">
        <v>923</v>
      </c>
      <c r="FH27" s="1012"/>
      <c r="FI27" s="1032"/>
      <c r="FJ27" s="1014"/>
      <c r="FK27" s="1014"/>
      <c r="FL27" s="1016"/>
      <c r="FN27" s="1009"/>
      <c r="FO27" s="1010" t="s">
        <v>898</v>
      </c>
      <c r="FP27" s="1011" t="s">
        <v>923</v>
      </c>
      <c r="FQ27" s="1012"/>
      <c r="FR27" s="1032"/>
      <c r="FS27" s="1014"/>
      <c r="FT27" s="1014"/>
      <c r="FU27" s="1016"/>
      <c r="FY27" s="1009"/>
      <c r="FZ27" s="1010" t="s">
        <v>898</v>
      </c>
      <c r="GA27" s="1011" t="s">
        <v>923</v>
      </c>
      <c r="GB27" s="1012"/>
      <c r="GC27" s="1032"/>
      <c r="GD27" s="1014"/>
      <c r="GE27" s="1014"/>
      <c r="GF27" s="1016"/>
      <c r="GH27" s="1009"/>
      <c r="GI27" s="1010" t="s">
        <v>898</v>
      </c>
      <c r="GJ27" s="1011" t="s">
        <v>923</v>
      </c>
      <c r="GK27" s="1012"/>
      <c r="GL27" s="1032"/>
      <c r="GM27" s="1014"/>
      <c r="GN27" s="1014"/>
      <c r="GO27" s="1016"/>
      <c r="GS27" s="1009"/>
      <c r="GT27" s="1010" t="s">
        <v>898</v>
      </c>
      <c r="GU27" s="1011" t="s">
        <v>923</v>
      </c>
      <c r="GV27" s="1012"/>
      <c r="GW27" s="1032"/>
      <c r="GX27" s="1014"/>
      <c r="GY27" s="1014"/>
      <c r="GZ27" s="1016"/>
      <c r="HB27" s="1009"/>
      <c r="HC27" s="1010" t="s">
        <v>898</v>
      </c>
      <c r="HD27" s="1011" t="s">
        <v>923</v>
      </c>
      <c r="HE27" s="1012"/>
      <c r="HF27" s="1032"/>
      <c r="HG27" s="1014"/>
      <c r="HH27" s="1014"/>
      <c r="HI27" s="1016"/>
      <c r="HM27" s="1009"/>
      <c r="HN27" s="1010" t="s">
        <v>898</v>
      </c>
      <c r="HO27" s="1011" t="s">
        <v>923</v>
      </c>
      <c r="HP27" s="1012"/>
      <c r="HQ27" s="1032"/>
      <c r="HR27" s="1014"/>
      <c r="HS27" s="1014"/>
      <c r="HT27" s="1016"/>
      <c r="HV27" s="1009"/>
      <c r="HW27" s="1010" t="s">
        <v>898</v>
      </c>
      <c r="HX27" s="1011" t="s">
        <v>923</v>
      </c>
      <c r="HY27" s="1012"/>
      <c r="HZ27" s="1032"/>
      <c r="IA27" s="1014"/>
      <c r="IB27" s="1014"/>
      <c r="IC27" s="1016"/>
      <c r="IG27" s="1009"/>
      <c r="IH27" s="1010" t="s">
        <v>898</v>
      </c>
      <c r="II27" s="1011" t="s">
        <v>923</v>
      </c>
      <c r="IJ27" s="1012"/>
      <c r="IK27" s="1032"/>
      <c r="IL27" s="1014"/>
      <c r="IM27" s="1014"/>
      <c r="IN27" s="1016"/>
      <c r="IP27" s="1009"/>
      <c r="IQ27" s="1010" t="s">
        <v>898</v>
      </c>
      <c r="IR27" s="1011" t="s">
        <v>923</v>
      </c>
      <c r="IS27" s="1012"/>
      <c r="IT27" s="1032"/>
      <c r="IU27" s="1014"/>
      <c r="IV27" s="1014"/>
      <c r="IW27" s="1016"/>
      <c r="JA27" s="1009"/>
      <c r="JB27" s="1010" t="s">
        <v>898</v>
      </c>
      <c r="JC27" s="1011" t="s">
        <v>923</v>
      </c>
      <c r="JD27" s="1012"/>
      <c r="JE27" s="1032"/>
      <c r="JF27" s="1014"/>
      <c r="JG27" s="1014"/>
      <c r="JH27" s="1016"/>
      <c r="JJ27" s="1009"/>
      <c r="JK27" s="1010" t="s">
        <v>898</v>
      </c>
      <c r="JL27" s="1011" t="s">
        <v>923</v>
      </c>
      <c r="JM27" s="1012"/>
      <c r="JN27" s="1032"/>
      <c r="JO27" s="1014"/>
      <c r="JP27" s="1014"/>
      <c r="JQ27" s="1016"/>
      <c r="JU27" s="1009"/>
      <c r="JV27" s="1010" t="s">
        <v>898</v>
      </c>
      <c r="JW27" s="1011" t="s">
        <v>923</v>
      </c>
      <c r="JX27" s="1012"/>
      <c r="JY27" s="1032"/>
      <c r="JZ27" s="1014"/>
      <c r="KA27" s="1014"/>
      <c r="KB27" s="1016"/>
      <c r="KD27" s="1009"/>
      <c r="KE27" s="1010" t="s">
        <v>898</v>
      </c>
      <c r="KF27" s="1011" t="s">
        <v>923</v>
      </c>
      <c r="KG27" s="1012"/>
      <c r="KH27" s="1032"/>
      <c r="KI27" s="1014"/>
      <c r="KJ27" s="1014"/>
      <c r="KK27" s="1016"/>
      <c r="KO27" s="1009"/>
      <c r="KP27" s="1010" t="s">
        <v>898</v>
      </c>
      <c r="KQ27" s="1011" t="s">
        <v>923</v>
      </c>
      <c r="KR27" s="1012"/>
      <c r="KS27" s="1032"/>
      <c r="KT27" s="1014"/>
      <c r="KU27" s="1014"/>
      <c r="KV27" s="1016"/>
      <c r="KX27" s="1009"/>
      <c r="KY27" s="1010" t="s">
        <v>898</v>
      </c>
      <c r="KZ27" s="1011" t="s">
        <v>923</v>
      </c>
      <c r="LA27" s="1012"/>
      <c r="LB27" s="1032"/>
      <c r="LC27" s="1014"/>
      <c r="LD27" s="1014"/>
      <c r="LE27" s="1016"/>
      <c r="LI27" s="1009"/>
      <c r="LJ27" s="1010" t="s">
        <v>898</v>
      </c>
      <c r="LK27" s="1011" t="s">
        <v>923</v>
      </c>
      <c r="LL27" s="1012"/>
      <c r="LM27" s="1032"/>
      <c r="LN27" s="1014"/>
      <c r="LO27" s="1014"/>
      <c r="LP27" s="1016"/>
      <c r="LR27" s="1009"/>
      <c r="LS27" s="1010" t="s">
        <v>898</v>
      </c>
      <c r="LT27" s="1011" t="s">
        <v>923</v>
      </c>
      <c r="LU27" s="1012"/>
      <c r="LV27" s="1032"/>
      <c r="LW27" s="1014"/>
      <c r="LX27" s="1014"/>
      <c r="LY27" s="1016"/>
      <c r="MC27" s="1009"/>
      <c r="MD27" s="1010" t="s">
        <v>898</v>
      </c>
      <c r="ME27" s="1011" t="s">
        <v>923</v>
      </c>
      <c r="MF27" s="1012"/>
      <c r="MG27" s="1032"/>
      <c r="MH27" s="1014"/>
      <c r="MI27" s="1014"/>
      <c r="MJ27" s="1016"/>
      <c r="ML27" s="1009"/>
      <c r="MM27" s="1010" t="s">
        <v>898</v>
      </c>
      <c r="MN27" s="1011" t="s">
        <v>923</v>
      </c>
      <c r="MO27" s="1012"/>
      <c r="MP27" s="1032"/>
      <c r="MQ27" s="1014"/>
      <c r="MR27" s="1014"/>
      <c r="MS27" s="1016"/>
      <c r="MW27" s="1009"/>
      <c r="MX27" s="1010" t="s">
        <v>898</v>
      </c>
      <c r="MY27" s="1011" t="s">
        <v>923</v>
      </c>
      <c r="MZ27" s="1012"/>
      <c r="NA27" s="1032"/>
      <c r="NB27" s="1014"/>
      <c r="NC27" s="1014"/>
      <c r="ND27" s="1016"/>
      <c r="NF27" s="1009"/>
      <c r="NG27" s="1010" t="s">
        <v>898</v>
      </c>
      <c r="NH27" s="1011" t="s">
        <v>923</v>
      </c>
      <c r="NI27" s="1012"/>
      <c r="NJ27" s="1032"/>
      <c r="NK27" s="1014"/>
      <c r="NL27" s="1014"/>
      <c r="NM27" s="1016"/>
      <c r="NQ27" s="1009"/>
      <c r="NR27" s="1010" t="s">
        <v>898</v>
      </c>
      <c r="NS27" s="1011" t="s">
        <v>923</v>
      </c>
      <c r="NT27" s="1012"/>
      <c r="NU27" s="1032"/>
      <c r="NV27" s="1014"/>
      <c r="NW27" s="1014"/>
      <c r="NX27" s="1016"/>
      <c r="NZ27" s="1009"/>
      <c r="OA27" s="1010" t="s">
        <v>898</v>
      </c>
      <c r="OB27" s="1011" t="s">
        <v>923</v>
      </c>
      <c r="OC27" s="1012"/>
      <c r="OD27" s="1032"/>
      <c r="OE27" s="1014"/>
      <c r="OF27" s="1014"/>
      <c r="OG27" s="1016"/>
    </row>
    <row r="28" spans="1:397">
      <c r="A28" s="1009"/>
      <c r="B28" s="1010"/>
      <c r="C28" s="1011" t="s">
        <v>924</v>
      </c>
      <c r="D28" s="1012" t="s">
        <v>365</v>
      </c>
      <c r="E28" s="1013"/>
      <c r="F28" s="1014">
        <f t="shared" ref="F28:F32" si="120">IFERROR(G28/E28,0)</f>
        <v>0</v>
      </c>
      <c r="G28" s="1015"/>
      <c r="H28" s="1016"/>
      <c r="J28" s="1009"/>
      <c r="K28" s="1010"/>
      <c r="L28" s="1011" t="s">
        <v>924</v>
      </c>
      <c r="M28" s="1012" t="s">
        <v>365</v>
      </c>
      <c r="N28" s="1013"/>
      <c r="O28" s="1014">
        <f t="shared" ref="O28:O32" si="121">IFERROR(P28/N28,0)</f>
        <v>0</v>
      </c>
      <c r="P28" s="1015"/>
      <c r="Q28" s="1016"/>
      <c r="U28" s="1009"/>
      <c r="V28" s="1010"/>
      <c r="W28" s="1011" t="s">
        <v>924</v>
      </c>
      <c r="X28" s="1012" t="s">
        <v>365</v>
      </c>
      <c r="Y28" s="1013"/>
      <c r="Z28" s="1014">
        <f t="shared" ref="Z28:Z32" si="122">IFERROR(AA28/Y28,0)</f>
        <v>0</v>
      </c>
      <c r="AA28" s="1015"/>
      <c r="AB28" s="1016"/>
      <c r="AD28" s="1009"/>
      <c r="AE28" s="1010"/>
      <c r="AF28" s="1011" t="s">
        <v>924</v>
      </c>
      <c r="AG28" s="1012" t="s">
        <v>365</v>
      </c>
      <c r="AH28" s="1013"/>
      <c r="AI28" s="1014">
        <f t="shared" ref="AI28:AI32" si="123">IFERROR(AJ28/AH28,0)</f>
        <v>0</v>
      </c>
      <c r="AJ28" s="1015"/>
      <c r="AK28" s="1016"/>
      <c r="AO28" s="1009"/>
      <c r="AP28" s="1010"/>
      <c r="AQ28" s="1011" t="s">
        <v>924</v>
      </c>
      <c r="AR28" s="1012" t="s">
        <v>365</v>
      </c>
      <c r="AS28" s="1013"/>
      <c r="AT28" s="1014">
        <f t="shared" ref="AT28:AT32" si="124">IFERROR(AU28/AS28,0)</f>
        <v>0</v>
      </c>
      <c r="AU28" s="1015"/>
      <c r="AV28" s="1016"/>
      <c r="AX28" s="1009"/>
      <c r="AY28" s="1010"/>
      <c r="AZ28" s="1011" t="s">
        <v>924</v>
      </c>
      <c r="BA28" s="1012" t="s">
        <v>365</v>
      </c>
      <c r="BB28" s="1013"/>
      <c r="BC28" s="1014">
        <f t="shared" ref="BC28:BC32" si="125">IFERROR(BD28/BB28,0)</f>
        <v>0</v>
      </c>
      <c r="BD28" s="1015"/>
      <c r="BE28" s="1016"/>
      <c r="BI28" s="1009"/>
      <c r="BJ28" s="1010"/>
      <c r="BK28" s="1011" t="s">
        <v>924</v>
      </c>
      <c r="BL28" s="1012" t="s">
        <v>365</v>
      </c>
      <c r="BM28" s="1013"/>
      <c r="BN28" s="1014">
        <f t="shared" ref="BN28:BN32" si="126">IFERROR(BO28/BM28,0)</f>
        <v>0</v>
      </c>
      <c r="BO28" s="1015"/>
      <c r="BP28" s="1016"/>
      <c r="BR28" s="1009"/>
      <c r="BS28" s="1010"/>
      <c r="BT28" s="1011" t="s">
        <v>924</v>
      </c>
      <c r="BU28" s="1012" t="s">
        <v>365</v>
      </c>
      <c r="BV28" s="1013"/>
      <c r="BW28" s="1014">
        <f t="shared" ref="BW28:BW32" si="127">IFERROR(BX28/BV28,0)</f>
        <v>0</v>
      </c>
      <c r="BX28" s="1015"/>
      <c r="BY28" s="1016"/>
      <c r="CC28" s="1009"/>
      <c r="CD28" s="1010"/>
      <c r="CE28" s="1011" t="s">
        <v>924</v>
      </c>
      <c r="CF28" s="1012" t="s">
        <v>365</v>
      </c>
      <c r="CG28" s="1013"/>
      <c r="CH28" s="1014">
        <f t="shared" ref="CH28:CH32" si="128">IFERROR(CI28/CG28,0)</f>
        <v>0</v>
      </c>
      <c r="CI28" s="1015"/>
      <c r="CJ28" s="1016"/>
      <c r="CL28" s="1009"/>
      <c r="CM28" s="1010"/>
      <c r="CN28" s="1011" t="s">
        <v>924</v>
      </c>
      <c r="CO28" s="1012" t="s">
        <v>365</v>
      </c>
      <c r="CP28" s="1013"/>
      <c r="CQ28" s="1014">
        <f t="shared" ref="CQ28:CQ32" si="129">IFERROR(CR28/CP28,0)</f>
        <v>0</v>
      </c>
      <c r="CR28" s="1015"/>
      <c r="CS28" s="1016"/>
      <c r="CW28" s="1009"/>
      <c r="CX28" s="1010"/>
      <c r="CY28" s="1011" t="s">
        <v>924</v>
      </c>
      <c r="CZ28" s="1012" t="s">
        <v>365</v>
      </c>
      <c r="DA28" s="1013"/>
      <c r="DB28" s="1014">
        <f t="shared" ref="DB28:DB32" si="130">IFERROR(DC28/DA28,0)</f>
        <v>0</v>
      </c>
      <c r="DC28" s="1015"/>
      <c r="DD28" s="1016"/>
      <c r="DF28" s="1009"/>
      <c r="DG28" s="1010"/>
      <c r="DH28" s="1011" t="s">
        <v>924</v>
      </c>
      <c r="DI28" s="1012" t="s">
        <v>365</v>
      </c>
      <c r="DJ28" s="1013"/>
      <c r="DK28" s="1014">
        <f t="shared" ref="DK28:DK32" si="131">IFERROR(DL28/DJ28,0)</f>
        <v>0</v>
      </c>
      <c r="DL28" s="1015"/>
      <c r="DM28" s="1016"/>
      <c r="DQ28" s="1009"/>
      <c r="DR28" s="1010"/>
      <c r="DS28" s="1011" t="s">
        <v>924</v>
      </c>
      <c r="DT28" s="1012" t="s">
        <v>365</v>
      </c>
      <c r="DU28" s="1013"/>
      <c r="DV28" s="1014">
        <f t="shared" ref="DV28:DV32" si="132">IFERROR(DW28/DU28,0)</f>
        <v>0</v>
      </c>
      <c r="DW28" s="1015"/>
      <c r="DX28" s="1016"/>
      <c r="DZ28" s="1009"/>
      <c r="EA28" s="1010"/>
      <c r="EB28" s="1011" t="s">
        <v>924</v>
      </c>
      <c r="EC28" s="1012" t="s">
        <v>365</v>
      </c>
      <c r="ED28" s="1013"/>
      <c r="EE28" s="1014">
        <f t="shared" ref="EE28:EE32" si="133">IFERROR(EF28/ED28,0)</f>
        <v>0</v>
      </c>
      <c r="EF28" s="1015"/>
      <c r="EG28" s="1016"/>
      <c r="EK28" s="1009"/>
      <c r="EL28" s="1010"/>
      <c r="EM28" s="1011" t="s">
        <v>924</v>
      </c>
      <c r="EN28" s="1012" t="s">
        <v>365</v>
      </c>
      <c r="EO28" s="1013"/>
      <c r="EP28" s="1014">
        <f t="shared" ref="EP28:EP32" si="134">IFERROR(EQ28/EO28,0)</f>
        <v>0</v>
      </c>
      <c r="EQ28" s="1015"/>
      <c r="ER28" s="1016"/>
      <c r="ET28" s="1009"/>
      <c r="EU28" s="1010"/>
      <c r="EV28" s="1011" t="s">
        <v>924</v>
      </c>
      <c r="EW28" s="1012" t="s">
        <v>365</v>
      </c>
      <c r="EX28" s="1013"/>
      <c r="EY28" s="1014">
        <f t="shared" ref="EY28:EY32" si="135">IFERROR(EZ28/EX28,0)</f>
        <v>0</v>
      </c>
      <c r="EZ28" s="1015"/>
      <c r="FA28" s="1016"/>
      <c r="FE28" s="1009"/>
      <c r="FF28" s="1010"/>
      <c r="FG28" s="1011" t="s">
        <v>924</v>
      </c>
      <c r="FH28" s="1012" t="s">
        <v>365</v>
      </c>
      <c r="FI28" s="1013"/>
      <c r="FJ28" s="1014">
        <f t="shared" ref="FJ28:FJ32" si="136">IFERROR(FK28/FI28,0)</f>
        <v>0</v>
      </c>
      <c r="FK28" s="1015"/>
      <c r="FL28" s="1016"/>
      <c r="FN28" s="1009"/>
      <c r="FO28" s="1010"/>
      <c r="FP28" s="1011" t="s">
        <v>924</v>
      </c>
      <c r="FQ28" s="1012" t="s">
        <v>365</v>
      </c>
      <c r="FR28" s="1013"/>
      <c r="FS28" s="1014">
        <f t="shared" ref="FS28:FS32" si="137">IFERROR(FT28/FR28,0)</f>
        <v>0</v>
      </c>
      <c r="FT28" s="1015"/>
      <c r="FU28" s="1016"/>
      <c r="FY28" s="1009"/>
      <c r="FZ28" s="1010"/>
      <c r="GA28" s="1011" t="s">
        <v>924</v>
      </c>
      <c r="GB28" s="1012" t="s">
        <v>365</v>
      </c>
      <c r="GC28" s="1013"/>
      <c r="GD28" s="1014">
        <f t="shared" ref="GD28:GD32" si="138">IFERROR(GE28/GC28,0)</f>
        <v>0</v>
      </c>
      <c r="GE28" s="1015"/>
      <c r="GF28" s="1016"/>
      <c r="GH28" s="1009"/>
      <c r="GI28" s="1010"/>
      <c r="GJ28" s="1011" t="s">
        <v>924</v>
      </c>
      <c r="GK28" s="1012" t="s">
        <v>365</v>
      </c>
      <c r="GL28" s="1013"/>
      <c r="GM28" s="1014">
        <f t="shared" ref="GM28:GM32" si="139">IFERROR(GN28/GL28,0)</f>
        <v>0</v>
      </c>
      <c r="GN28" s="1015"/>
      <c r="GO28" s="1016"/>
      <c r="GS28" s="1009"/>
      <c r="GT28" s="1010"/>
      <c r="GU28" s="1011" t="s">
        <v>924</v>
      </c>
      <c r="GV28" s="1012" t="s">
        <v>365</v>
      </c>
      <c r="GW28" s="1013"/>
      <c r="GX28" s="1014">
        <f t="shared" ref="GX28:GX32" si="140">IFERROR(GY28/GW28,0)</f>
        <v>0</v>
      </c>
      <c r="GY28" s="1015"/>
      <c r="GZ28" s="1016"/>
      <c r="HB28" s="1009"/>
      <c r="HC28" s="1010"/>
      <c r="HD28" s="1011" t="s">
        <v>924</v>
      </c>
      <c r="HE28" s="1012" t="s">
        <v>365</v>
      </c>
      <c r="HF28" s="1013"/>
      <c r="HG28" s="1014">
        <f t="shared" ref="HG28:HG32" si="141">IFERROR(HH28/HF28,0)</f>
        <v>0</v>
      </c>
      <c r="HH28" s="1015"/>
      <c r="HI28" s="1016"/>
      <c r="HM28" s="1009"/>
      <c r="HN28" s="1010"/>
      <c r="HO28" s="1011" t="s">
        <v>924</v>
      </c>
      <c r="HP28" s="1012" t="s">
        <v>365</v>
      </c>
      <c r="HQ28" s="1013"/>
      <c r="HR28" s="1014">
        <f t="shared" ref="HR28:HR32" si="142">IFERROR(HS28/HQ28,0)</f>
        <v>0</v>
      </c>
      <c r="HS28" s="1015"/>
      <c r="HT28" s="1016"/>
      <c r="HV28" s="1009"/>
      <c r="HW28" s="1010"/>
      <c r="HX28" s="1011" t="s">
        <v>924</v>
      </c>
      <c r="HY28" s="1012" t="s">
        <v>365</v>
      </c>
      <c r="HZ28" s="1013"/>
      <c r="IA28" s="1014">
        <f t="shared" ref="IA28:IA32" si="143">IFERROR(IB28/HZ28,0)</f>
        <v>0</v>
      </c>
      <c r="IB28" s="1015"/>
      <c r="IC28" s="1016"/>
      <c r="IG28" s="1009"/>
      <c r="IH28" s="1010"/>
      <c r="II28" s="1011" t="s">
        <v>924</v>
      </c>
      <c r="IJ28" s="1012" t="s">
        <v>365</v>
      </c>
      <c r="IK28" s="1013"/>
      <c r="IL28" s="1014">
        <f t="shared" ref="IL28:IL32" si="144">IFERROR(IM28/IK28,0)</f>
        <v>0</v>
      </c>
      <c r="IM28" s="1015"/>
      <c r="IN28" s="1016"/>
      <c r="IP28" s="1009"/>
      <c r="IQ28" s="1010"/>
      <c r="IR28" s="1011" t="s">
        <v>924</v>
      </c>
      <c r="IS28" s="1012" t="s">
        <v>365</v>
      </c>
      <c r="IT28" s="1013"/>
      <c r="IU28" s="1014">
        <f t="shared" ref="IU28:IU32" si="145">IFERROR(IV28/IT28,0)</f>
        <v>0</v>
      </c>
      <c r="IV28" s="1015"/>
      <c r="IW28" s="1016"/>
      <c r="JA28" s="1009"/>
      <c r="JB28" s="1010"/>
      <c r="JC28" s="1011" t="s">
        <v>924</v>
      </c>
      <c r="JD28" s="1012" t="s">
        <v>365</v>
      </c>
      <c r="JE28" s="1013"/>
      <c r="JF28" s="1014">
        <f t="shared" ref="JF28:JF32" si="146">IFERROR(JG28/JE28,0)</f>
        <v>0</v>
      </c>
      <c r="JG28" s="1015"/>
      <c r="JH28" s="1016"/>
      <c r="JJ28" s="1009"/>
      <c r="JK28" s="1010"/>
      <c r="JL28" s="1011" t="s">
        <v>924</v>
      </c>
      <c r="JM28" s="1012" t="s">
        <v>365</v>
      </c>
      <c r="JN28" s="1013"/>
      <c r="JO28" s="1014">
        <f t="shared" ref="JO28:JO32" si="147">IFERROR(JP28/JN28,0)</f>
        <v>0</v>
      </c>
      <c r="JP28" s="1015"/>
      <c r="JQ28" s="1016"/>
      <c r="JU28" s="1009"/>
      <c r="JV28" s="1010"/>
      <c r="JW28" s="1011" t="s">
        <v>924</v>
      </c>
      <c r="JX28" s="1012" t="s">
        <v>365</v>
      </c>
      <c r="JY28" s="1013"/>
      <c r="JZ28" s="1014">
        <f t="shared" ref="JZ28:JZ32" si="148">IFERROR(KA28/JY28,0)</f>
        <v>0</v>
      </c>
      <c r="KA28" s="1015"/>
      <c r="KB28" s="1016"/>
      <c r="KD28" s="1009"/>
      <c r="KE28" s="1010"/>
      <c r="KF28" s="1011" t="s">
        <v>924</v>
      </c>
      <c r="KG28" s="1012" t="s">
        <v>365</v>
      </c>
      <c r="KH28" s="1013"/>
      <c r="KI28" s="1014">
        <f t="shared" ref="KI28:KI32" si="149">IFERROR(KJ28/KH28,0)</f>
        <v>0</v>
      </c>
      <c r="KJ28" s="1015"/>
      <c r="KK28" s="1016"/>
      <c r="KO28" s="1009"/>
      <c r="KP28" s="1010"/>
      <c r="KQ28" s="1011" t="s">
        <v>924</v>
      </c>
      <c r="KR28" s="1012" t="s">
        <v>365</v>
      </c>
      <c r="KS28" s="1013"/>
      <c r="KT28" s="1014">
        <f t="shared" ref="KT28:KT32" si="150">IFERROR(KU28/KS28,0)</f>
        <v>0</v>
      </c>
      <c r="KU28" s="1015"/>
      <c r="KV28" s="1016"/>
      <c r="KX28" s="1009"/>
      <c r="KY28" s="1010"/>
      <c r="KZ28" s="1011" t="s">
        <v>924</v>
      </c>
      <c r="LA28" s="1012" t="s">
        <v>365</v>
      </c>
      <c r="LB28" s="1013"/>
      <c r="LC28" s="1014">
        <f t="shared" ref="LC28:LC32" si="151">IFERROR(LD28/LB28,0)</f>
        <v>0</v>
      </c>
      <c r="LD28" s="1015"/>
      <c r="LE28" s="1016"/>
      <c r="LI28" s="1009"/>
      <c r="LJ28" s="1010"/>
      <c r="LK28" s="1011" t="s">
        <v>924</v>
      </c>
      <c r="LL28" s="1012" t="s">
        <v>365</v>
      </c>
      <c r="LM28" s="1013"/>
      <c r="LN28" s="1014">
        <f t="shared" ref="LN28:LN32" si="152">IFERROR(LO28/LM28,0)</f>
        <v>0</v>
      </c>
      <c r="LO28" s="1015"/>
      <c r="LP28" s="1016"/>
      <c r="LR28" s="1009"/>
      <c r="LS28" s="1010"/>
      <c r="LT28" s="1011" t="s">
        <v>924</v>
      </c>
      <c r="LU28" s="1012" t="s">
        <v>365</v>
      </c>
      <c r="LV28" s="1013"/>
      <c r="LW28" s="1014">
        <f t="shared" ref="LW28:LW32" si="153">IFERROR(LX28/LV28,0)</f>
        <v>0</v>
      </c>
      <c r="LX28" s="1015"/>
      <c r="LY28" s="1016"/>
      <c r="MC28" s="1009"/>
      <c r="MD28" s="1010"/>
      <c r="ME28" s="1011" t="s">
        <v>924</v>
      </c>
      <c r="MF28" s="1012" t="s">
        <v>365</v>
      </c>
      <c r="MG28" s="1013"/>
      <c r="MH28" s="1014">
        <f t="shared" ref="MH28:MH32" si="154">IFERROR(MI28/MG28,0)</f>
        <v>0</v>
      </c>
      <c r="MI28" s="1015"/>
      <c r="MJ28" s="1016"/>
      <c r="ML28" s="1009"/>
      <c r="MM28" s="1010"/>
      <c r="MN28" s="1011" t="s">
        <v>924</v>
      </c>
      <c r="MO28" s="1012" t="s">
        <v>365</v>
      </c>
      <c r="MP28" s="1013"/>
      <c r="MQ28" s="1014">
        <f t="shared" ref="MQ28:MQ32" si="155">IFERROR(MR28/MP28,0)</f>
        <v>0</v>
      </c>
      <c r="MR28" s="1015"/>
      <c r="MS28" s="1016"/>
      <c r="MW28" s="1009"/>
      <c r="MX28" s="1010"/>
      <c r="MY28" s="1011" t="s">
        <v>924</v>
      </c>
      <c r="MZ28" s="1012" t="s">
        <v>365</v>
      </c>
      <c r="NA28" s="1013"/>
      <c r="NB28" s="1014">
        <f t="shared" ref="NB28:NB32" si="156">IFERROR(NC28/NA28,0)</f>
        <v>0</v>
      </c>
      <c r="NC28" s="1015"/>
      <c r="ND28" s="1016"/>
      <c r="NF28" s="1009"/>
      <c r="NG28" s="1010"/>
      <c r="NH28" s="1011" t="s">
        <v>924</v>
      </c>
      <c r="NI28" s="1012" t="s">
        <v>365</v>
      </c>
      <c r="NJ28" s="1013"/>
      <c r="NK28" s="1014">
        <f t="shared" ref="NK28:NK32" si="157">IFERROR(NL28/NJ28,0)</f>
        <v>0</v>
      </c>
      <c r="NL28" s="1015"/>
      <c r="NM28" s="1016"/>
      <c r="NQ28" s="1009"/>
      <c r="NR28" s="1010"/>
      <c r="NS28" s="1011" t="s">
        <v>924</v>
      </c>
      <c r="NT28" s="1012" t="s">
        <v>365</v>
      </c>
      <c r="NU28" s="1013"/>
      <c r="NV28" s="1014">
        <f t="shared" ref="NV28:NV32" si="158">IFERROR(NW28/NU28,0)</f>
        <v>0</v>
      </c>
      <c r="NW28" s="1015"/>
      <c r="NX28" s="1016"/>
      <c r="NZ28" s="1009"/>
      <c r="OA28" s="1010"/>
      <c r="OB28" s="1011" t="s">
        <v>924</v>
      </c>
      <c r="OC28" s="1012" t="s">
        <v>365</v>
      </c>
      <c r="OD28" s="1013"/>
      <c r="OE28" s="1014">
        <f t="shared" ref="OE28:OE32" si="159">IFERROR(OF28/OD28,0)</f>
        <v>0</v>
      </c>
      <c r="OF28" s="1015"/>
      <c r="OG28" s="1016"/>
    </row>
    <row r="29" spans="1:397">
      <c r="A29" s="1009"/>
      <c r="B29" s="1010"/>
      <c r="C29" s="1011" t="s">
        <v>925</v>
      </c>
      <c r="D29" s="1012" t="s">
        <v>365</v>
      </c>
      <c r="E29" s="1013"/>
      <c r="F29" s="1014">
        <f t="shared" si="120"/>
        <v>0</v>
      </c>
      <c r="G29" s="1015"/>
      <c r="H29" s="1016"/>
      <c r="J29" s="1009"/>
      <c r="K29" s="1010"/>
      <c r="L29" s="1011" t="s">
        <v>925</v>
      </c>
      <c r="M29" s="1012" t="s">
        <v>365</v>
      </c>
      <c r="N29" s="1013"/>
      <c r="O29" s="1014">
        <f t="shared" si="121"/>
        <v>0</v>
      </c>
      <c r="P29" s="1015"/>
      <c r="Q29" s="1016"/>
      <c r="U29" s="1009"/>
      <c r="V29" s="1010"/>
      <c r="W29" s="1011" t="s">
        <v>925</v>
      </c>
      <c r="X29" s="1012" t="s">
        <v>365</v>
      </c>
      <c r="Y29" s="1013"/>
      <c r="Z29" s="1014">
        <f t="shared" si="122"/>
        <v>0</v>
      </c>
      <c r="AA29" s="1015"/>
      <c r="AB29" s="1016"/>
      <c r="AD29" s="1009"/>
      <c r="AE29" s="1010"/>
      <c r="AF29" s="1011" t="s">
        <v>925</v>
      </c>
      <c r="AG29" s="1012" t="s">
        <v>365</v>
      </c>
      <c r="AH29" s="1013"/>
      <c r="AI29" s="1014">
        <f t="shared" si="123"/>
        <v>0</v>
      </c>
      <c r="AJ29" s="1015"/>
      <c r="AK29" s="1016"/>
      <c r="AO29" s="1009"/>
      <c r="AP29" s="1010"/>
      <c r="AQ29" s="1011" t="s">
        <v>925</v>
      </c>
      <c r="AR29" s="1012" t="s">
        <v>365</v>
      </c>
      <c r="AS29" s="1013"/>
      <c r="AT29" s="1014">
        <f t="shared" si="124"/>
        <v>0</v>
      </c>
      <c r="AU29" s="1015"/>
      <c r="AV29" s="1016"/>
      <c r="AX29" s="1009"/>
      <c r="AY29" s="1010"/>
      <c r="AZ29" s="1011" t="s">
        <v>925</v>
      </c>
      <c r="BA29" s="1012" t="s">
        <v>365</v>
      </c>
      <c r="BB29" s="1013"/>
      <c r="BC29" s="1014">
        <f t="shared" si="125"/>
        <v>0</v>
      </c>
      <c r="BD29" s="1015"/>
      <c r="BE29" s="1016"/>
      <c r="BI29" s="1009"/>
      <c r="BJ29" s="1010"/>
      <c r="BK29" s="1011" t="s">
        <v>925</v>
      </c>
      <c r="BL29" s="1012" t="s">
        <v>365</v>
      </c>
      <c r="BM29" s="1013"/>
      <c r="BN29" s="1014">
        <f t="shared" si="126"/>
        <v>0</v>
      </c>
      <c r="BO29" s="1015"/>
      <c r="BP29" s="1016"/>
      <c r="BR29" s="1009"/>
      <c r="BS29" s="1010"/>
      <c r="BT29" s="1011" t="s">
        <v>925</v>
      </c>
      <c r="BU29" s="1012" t="s">
        <v>365</v>
      </c>
      <c r="BV29" s="1013"/>
      <c r="BW29" s="1014">
        <f t="shared" si="127"/>
        <v>0</v>
      </c>
      <c r="BX29" s="1015"/>
      <c r="BY29" s="1016"/>
      <c r="CC29" s="1009"/>
      <c r="CD29" s="1010"/>
      <c r="CE29" s="1011" t="s">
        <v>925</v>
      </c>
      <c r="CF29" s="1012" t="s">
        <v>365</v>
      </c>
      <c r="CG29" s="1013"/>
      <c r="CH29" s="1014">
        <f t="shared" si="128"/>
        <v>0</v>
      </c>
      <c r="CI29" s="1015"/>
      <c r="CJ29" s="1016"/>
      <c r="CL29" s="1009"/>
      <c r="CM29" s="1010"/>
      <c r="CN29" s="1011" t="s">
        <v>925</v>
      </c>
      <c r="CO29" s="1012" t="s">
        <v>365</v>
      </c>
      <c r="CP29" s="1013"/>
      <c r="CQ29" s="1014">
        <f t="shared" si="129"/>
        <v>0</v>
      </c>
      <c r="CR29" s="1015"/>
      <c r="CS29" s="1016"/>
      <c r="CW29" s="1009"/>
      <c r="CX29" s="1010"/>
      <c r="CY29" s="1011" t="s">
        <v>925</v>
      </c>
      <c r="CZ29" s="1012" t="s">
        <v>365</v>
      </c>
      <c r="DA29" s="1013"/>
      <c r="DB29" s="1014">
        <f t="shared" si="130"/>
        <v>0</v>
      </c>
      <c r="DC29" s="1015"/>
      <c r="DD29" s="1016"/>
      <c r="DF29" s="1009"/>
      <c r="DG29" s="1010"/>
      <c r="DH29" s="1011" t="s">
        <v>925</v>
      </c>
      <c r="DI29" s="1012" t="s">
        <v>365</v>
      </c>
      <c r="DJ29" s="1013"/>
      <c r="DK29" s="1014">
        <f t="shared" si="131"/>
        <v>0</v>
      </c>
      <c r="DL29" s="1015"/>
      <c r="DM29" s="1016"/>
      <c r="DQ29" s="1009"/>
      <c r="DR29" s="1010"/>
      <c r="DS29" s="1011" t="s">
        <v>925</v>
      </c>
      <c r="DT29" s="1012" t="s">
        <v>365</v>
      </c>
      <c r="DU29" s="1013"/>
      <c r="DV29" s="1014">
        <f t="shared" si="132"/>
        <v>0</v>
      </c>
      <c r="DW29" s="1015"/>
      <c r="DX29" s="1016"/>
      <c r="DZ29" s="1009"/>
      <c r="EA29" s="1010"/>
      <c r="EB29" s="1011" t="s">
        <v>925</v>
      </c>
      <c r="EC29" s="1012" t="s">
        <v>365</v>
      </c>
      <c r="ED29" s="1013"/>
      <c r="EE29" s="1014">
        <f t="shared" si="133"/>
        <v>0</v>
      </c>
      <c r="EF29" s="1015"/>
      <c r="EG29" s="1016"/>
      <c r="EK29" s="1009"/>
      <c r="EL29" s="1010"/>
      <c r="EM29" s="1011" t="s">
        <v>925</v>
      </c>
      <c r="EN29" s="1012" t="s">
        <v>365</v>
      </c>
      <c r="EO29" s="1013"/>
      <c r="EP29" s="1014">
        <f t="shared" si="134"/>
        <v>0</v>
      </c>
      <c r="EQ29" s="1015"/>
      <c r="ER29" s="1016"/>
      <c r="ET29" s="1009"/>
      <c r="EU29" s="1010"/>
      <c r="EV29" s="1011" t="s">
        <v>925</v>
      </c>
      <c r="EW29" s="1012" t="s">
        <v>365</v>
      </c>
      <c r="EX29" s="1013"/>
      <c r="EY29" s="1014">
        <f t="shared" si="135"/>
        <v>0</v>
      </c>
      <c r="EZ29" s="1015"/>
      <c r="FA29" s="1016"/>
      <c r="FE29" s="1009"/>
      <c r="FF29" s="1010"/>
      <c r="FG29" s="1011" t="s">
        <v>925</v>
      </c>
      <c r="FH29" s="1012" t="s">
        <v>365</v>
      </c>
      <c r="FI29" s="1013"/>
      <c r="FJ29" s="1014">
        <f t="shared" si="136"/>
        <v>0</v>
      </c>
      <c r="FK29" s="1015"/>
      <c r="FL29" s="1016"/>
      <c r="FN29" s="1009"/>
      <c r="FO29" s="1010"/>
      <c r="FP29" s="1011" t="s">
        <v>925</v>
      </c>
      <c r="FQ29" s="1012" t="s">
        <v>365</v>
      </c>
      <c r="FR29" s="1013"/>
      <c r="FS29" s="1014">
        <f t="shared" si="137"/>
        <v>0</v>
      </c>
      <c r="FT29" s="1015"/>
      <c r="FU29" s="1016"/>
      <c r="FY29" s="1009"/>
      <c r="FZ29" s="1010"/>
      <c r="GA29" s="1011" t="s">
        <v>925</v>
      </c>
      <c r="GB29" s="1012" t="s">
        <v>365</v>
      </c>
      <c r="GC29" s="1013"/>
      <c r="GD29" s="1014">
        <f t="shared" si="138"/>
        <v>0</v>
      </c>
      <c r="GE29" s="1015"/>
      <c r="GF29" s="1016"/>
      <c r="GH29" s="1009"/>
      <c r="GI29" s="1010"/>
      <c r="GJ29" s="1011" t="s">
        <v>925</v>
      </c>
      <c r="GK29" s="1012" t="s">
        <v>365</v>
      </c>
      <c r="GL29" s="1013"/>
      <c r="GM29" s="1014">
        <f t="shared" si="139"/>
        <v>0</v>
      </c>
      <c r="GN29" s="1015"/>
      <c r="GO29" s="1016"/>
      <c r="GS29" s="1009"/>
      <c r="GT29" s="1010"/>
      <c r="GU29" s="1011" t="s">
        <v>925</v>
      </c>
      <c r="GV29" s="1012" t="s">
        <v>365</v>
      </c>
      <c r="GW29" s="1013"/>
      <c r="GX29" s="1014">
        <f t="shared" si="140"/>
        <v>0</v>
      </c>
      <c r="GY29" s="1015"/>
      <c r="GZ29" s="1016"/>
      <c r="HB29" s="1009"/>
      <c r="HC29" s="1010"/>
      <c r="HD29" s="1011" t="s">
        <v>925</v>
      </c>
      <c r="HE29" s="1012" t="s">
        <v>365</v>
      </c>
      <c r="HF29" s="1013"/>
      <c r="HG29" s="1014">
        <f t="shared" si="141"/>
        <v>0</v>
      </c>
      <c r="HH29" s="1015"/>
      <c r="HI29" s="1016"/>
      <c r="HM29" s="1009"/>
      <c r="HN29" s="1010"/>
      <c r="HO29" s="1011" t="s">
        <v>925</v>
      </c>
      <c r="HP29" s="1012" t="s">
        <v>365</v>
      </c>
      <c r="HQ29" s="1013"/>
      <c r="HR29" s="1014">
        <f t="shared" si="142"/>
        <v>0</v>
      </c>
      <c r="HS29" s="1015"/>
      <c r="HT29" s="1016"/>
      <c r="HV29" s="1009"/>
      <c r="HW29" s="1010"/>
      <c r="HX29" s="1011" t="s">
        <v>925</v>
      </c>
      <c r="HY29" s="1012" t="s">
        <v>365</v>
      </c>
      <c r="HZ29" s="1013"/>
      <c r="IA29" s="1014">
        <f t="shared" si="143"/>
        <v>0</v>
      </c>
      <c r="IB29" s="1015"/>
      <c r="IC29" s="1016"/>
      <c r="IG29" s="1009"/>
      <c r="IH29" s="1010"/>
      <c r="II29" s="1011" t="s">
        <v>925</v>
      </c>
      <c r="IJ29" s="1012" t="s">
        <v>365</v>
      </c>
      <c r="IK29" s="1013"/>
      <c r="IL29" s="1014">
        <f t="shared" si="144"/>
        <v>0</v>
      </c>
      <c r="IM29" s="1015"/>
      <c r="IN29" s="1016"/>
      <c r="IP29" s="1009"/>
      <c r="IQ29" s="1010"/>
      <c r="IR29" s="1011" t="s">
        <v>925</v>
      </c>
      <c r="IS29" s="1012" t="s">
        <v>365</v>
      </c>
      <c r="IT29" s="1013"/>
      <c r="IU29" s="1014">
        <f t="shared" si="145"/>
        <v>0</v>
      </c>
      <c r="IV29" s="1015"/>
      <c r="IW29" s="1016"/>
      <c r="JA29" s="1009"/>
      <c r="JB29" s="1010"/>
      <c r="JC29" s="1011" t="s">
        <v>925</v>
      </c>
      <c r="JD29" s="1012" t="s">
        <v>365</v>
      </c>
      <c r="JE29" s="1013"/>
      <c r="JF29" s="1014">
        <f t="shared" si="146"/>
        <v>0</v>
      </c>
      <c r="JG29" s="1015"/>
      <c r="JH29" s="1016"/>
      <c r="JJ29" s="1009"/>
      <c r="JK29" s="1010"/>
      <c r="JL29" s="1011" t="s">
        <v>925</v>
      </c>
      <c r="JM29" s="1012" t="s">
        <v>365</v>
      </c>
      <c r="JN29" s="1013"/>
      <c r="JO29" s="1014">
        <f t="shared" si="147"/>
        <v>0</v>
      </c>
      <c r="JP29" s="1015"/>
      <c r="JQ29" s="1016"/>
      <c r="JU29" s="1009"/>
      <c r="JV29" s="1010"/>
      <c r="JW29" s="1011" t="s">
        <v>925</v>
      </c>
      <c r="JX29" s="1012" t="s">
        <v>365</v>
      </c>
      <c r="JY29" s="1013"/>
      <c r="JZ29" s="1014">
        <f t="shared" si="148"/>
        <v>0</v>
      </c>
      <c r="KA29" s="1015"/>
      <c r="KB29" s="1016"/>
      <c r="KD29" s="1009"/>
      <c r="KE29" s="1010"/>
      <c r="KF29" s="1011" t="s">
        <v>925</v>
      </c>
      <c r="KG29" s="1012" t="s">
        <v>365</v>
      </c>
      <c r="KH29" s="1013"/>
      <c r="KI29" s="1014">
        <f t="shared" si="149"/>
        <v>0</v>
      </c>
      <c r="KJ29" s="1015"/>
      <c r="KK29" s="1016"/>
      <c r="KO29" s="1009"/>
      <c r="KP29" s="1010"/>
      <c r="KQ29" s="1011" t="s">
        <v>925</v>
      </c>
      <c r="KR29" s="1012" t="s">
        <v>365</v>
      </c>
      <c r="KS29" s="1013"/>
      <c r="KT29" s="1014">
        <f t="shared" si="150"/>
        <v>0</v>
      </c>
      <c r="KU29" s="1015"/>
      <c r="KV29" s="1016"/>
      <c r="KX29" s="1009"/>
      <c r="KY29" s="1010"/>
      <c r="KZ29" s="1011" t="s">
        <v>925</v>
      </c>
      <c r="LA29" s="1012" t="s">
        <v>365</v>
      </c>
      <c r="LB29" s="1013"/>
      <c r="LC29" s="1014">
        <f t="shared" si="151"/>
        <v>0</v>
      </c>
      <c r="LD29" s="1015"/>
      <c r="LE29" s="1016"/>
      <c r="LI29" s="1009"/>
      <c r="LJ29" s="1010"/>
      <c r="LK29" s="1011" t="s">
        <v>925</v>
      </c>
      <c r="LL29" s="1012" t="s">
        <v>365</v>
      </c>
      <c r="LM29" s="1013"/>
      <c r="LN29" s="1014">
        <f t="shared" si="152"/>
        <v>0</v>
      </c>
      <c r="LO29" s="1015"/>
      <c r="LP29" s="1016"/>
      <c r="LR29" s="1009"/>
      <c r="LS29" s="1010"/>
      <c r="LT29" s="1011" t="s">
        <v>925</v>
      </c>
      <c r="LU29" s="1012" t="s">
        <v>365</v>
      </c>
      <c r="LV29" s="1013"/>
      <c r="LW29" s="1014">
        <f t="shared" si="153"/>
        <v>0</v>
      </c>
      <c r="LX29" s="1015"/>
      <c r="LY29" s="1016"/>
      <c r="MC29" s="1009"/>
      <c r="MD29" s="1010"/>
      <c r="ME29" s="1011" t="s">
        <v>925</v>
      </c>
      <c r="MF29" s="1012" t="s">
        <v>365</v>
      </c>
      <c r="MG29" s="1013"/>
      <c r="MH29" s="1014">
        <f t="shared" si="154"/>
        <v>0</v>
      </c>
      <c r="MI29" s="1015"/>
      <c r="MJ29" s="1016"/>
      <c r="ML29" s="1009"/>
      <c r="MM29" s="1010"/>
      <c r="MN29" s="1011" t="s">
        <v>925</v>
      </c>
      <c r="MO29" s="1012" t="s">
        <v>365</v>
      </c>
      <c r="MP29" s="1013"/>
      <c r="MQ29" s="1014">
        <f t="shared" si="155"/>
        <v>0</v>
      </c>
      <c r="MR29" s="1015"/>
      <c r="MS29" s="1016"/>
      <c r="MW29" s="1009"/>
      <c r="MX29" s="1010"/>
      <c r="MY29" s="1011" t="s">
        <v>925</v>
      </c>
      <c r="MZ29" s="1012" t="s">
        <v>365</v>
      </c>
      <c r="NA29" s="1013"/>
      <c r="NB29" s="1014">
        <f t="shared" si="156"/>
        <v>0</v>
      </c>
      <c r="NC29" s="1015"/>
      <c r="ND29" s="1016"/>
      <c r="NF29" s="1009"/>
      <c r="NG29" s="1010"/>
      <c r="NH29" s="1011" t="s">
        <v>925</v>
      </c>
      <c r="NI29" s="1012" t="s">
        <v>365</v>
      </c>
      <c r="NJ29" s="1013"/>
      <c r="NK29" s="1014">
        <f t="shared" si="157"/>
        <v>0</v>
      </c>
      <c r="NL29" s="1015"/>
      <c r="NM29" s="1016"/>
      <c r="NQ29" s="1009"/>
      <c r="NR29" s="1010"/>
      <c r="NS29" s="1011" t="s">
        <v>925</v>
      </c>
      <c r="NT29" s="1012" t="s">
        <v>365</v>
      </c>
      <c r="NU29" s="1013"/>
      <c r="NV29" s="1014">
        <f t="shared" si="158"/>
        <v>0</v>
      </c>
      <c r="NW29" s="1015"/>
      <c r="NX29" s="1016"/>
      <c r="NZ29" s="1009"/>
      <c r="OA29" s="1010"/>
      <c r="OB29" s="1011" t="s">
        <v>925</v>
      </c>
      <c r="OC29" s="1012" t="s">
        <v>365</v>
      </c>
      <c r="OD29" s="1013"/>
      <c r="OE29" s="1014">
        <f t="shared" si="159"/>
        <v>0</v>
      </c>
      <c r="OF29" s="1015"/>
      <c r="OG29" s="1016"/>
    </row>
    <row r="30" spans="1:397">
      <c r="A30" s="1009"/>
      <c r="B30" s="1010"/>
      <c r="C30" s="1011" t="s">
        <v>926</v>
      </c>
      <c r="D30" s="1012" t="s">
        <v>365</v>
      </c>
      <c r="E30" s="1013"/>
      <c r="F30" s="1014">
        <f t="shared" si="120"/>
        <v>0</v>
      </c>
      <c r="G30" s="1015"/>
      <c r="H30" s="1016"/>
      <c r="J30" s="1009"/>
      <c r="K30" s="1010"/>
      <c r="L30" s="1011" t="s">
        <v>926</v>
      </c>
      <c r="M30" s="1012" t="s">
        <v>365</v>
      </c>
      <c r="N30" s="1013"/>
      <c r="O30" s="1014">
        <f t="shared" si="121"/>
        <v>0</v>
      </c>
      <c r="P30" s="1015"/>
      <c r="Q30" s="1016"/>
      <c r="U30" s="1009"/>
      <c r="V30" s="1010"/>
      <c r="W30" s="1011" t="s">
        <v>926</v>
      </c>
      <c r="X30" s="1012" t="s">
        <v>365</v>
      </c>
      <c r="Y30" s="1013"/>
      <c r="Z30" s="1014">
        <f t="shared" si="122"/>
        <v>0</v>
      </c>
      <c r="AA30" s="1015"/>
      <c r="AB30" s="1016"/>
      <c r="AD30" s="1009"/>
      <c r="AE30" s="1010"/>
      <c r="AF30" s="1011" t="s">
        <v>926</v>
      </c>
      <c r="AG30" s="1012" t="s">
        <v>365</v>
      </c>
      <c r="AH30" s="1013"/>
      <c r="AI30" s="1014">
        <f t="shared" si="123"/>
        <v>0</v>
      </c>
      <c r="AJ30" s="1015"/>
      <c r="AK30" s="1016"/>
      <c r="AO30" s="1009"/>
      <c r="AP30" s="1010"/>
      <c r="AQ30" s="1011" t="s">
        <v>926</v>
      </c>
      <c r="AR30" s="1012" t="s">
        <v>365</v>
      </c>
      <c r="AS30" s="1013"/>
      <c r="AT30" s="1014">
        <f t="shared" si="124"/>
        <v>0</v>
      </c>
      <c r="AU30" s="1015"/>
      <c r="AV30" s="1016"/>
      <c r="AX30" s="1009"/>
      <c r="AY30" s="1010"/>
      <c r="AZ30" s="1011" t="s">
        <v>926</v>
      </c>
      <c r="BA30" s="1012" t="s">
        <v>365</v>
      </c>
      <c r="BB30" s="1013"/>
      <c r="BC30" s="1014">
        <f t="shared" si="125"/>
        <v>0</v>
      </c>
      <c r="BD30" s="1015"/>
      <c r="BE30" s="1016"/>
      <c r="BI30" s="1009"/>
      <c r="BJ30" s="1010"/>
      <c r="BK30" s="1011" t="s">
        <v>926</v>
      </c>
      <c r="BL30" s="1012" t="s">
        <v>365</v>
      </c>
      <c r="BM30" s="1013"/>
      <c r="BN30" s="1014">
        <f t="shared" si="126"/>
        <v>0</v>
      </c>
      <c r="BO30" s="1015"/>
      <c r="BP30" s="1016"/>
      <c r="BR30" s="1009"/>
      <c r="BS30" s="1010"/>
      <c r="BT30" s="1011" t="s">
        <v>926</v>
      </c>
      <c r="BU30" s="1012" t="s">
        <v>365</v>
      </c>
      <c r="BV30" s="1013"/>
      <c r="BW30" s="1014">
        <f t="shared" si="127"/>
        <v>0</v>
      </c>
      <c r="BX30" s="1015"/>
      <c r="BY30" s="1016"/>
      <c r="CC30" s="1009"/>
      <c r="CD30" s="1010"/>
      <c r="CE30" s="1011" t="s">
        <v>926</v>
      </c>
      <c r="CF30" s="1012" t="s">
        <v>365</v>
      </c>
      <c r="CG30" s="1013"/>
      <c r="CH30" s="1014">
        <f t="shared" si="128"/>
        <v>0</v>
      </c>
      <c r="CI30" s="1015"/>
      <c r="CJ30" s="1016"/>
      <c r="CL30" s="1009"/>
      <c r="CM30" s="1010"/>
      <c r="CN30" s="1011" t="s">
        <v>926</v>
      </c>
      <c r="CO30" s="1012" t="s">
        <v>365</v>
      </c>
      <c r="CP30" s="1013"/>
      <c r="CQ30" s="1014">
        <f t="shared" si="129"/>
        <v>0</v>
      </c>
      <c r="CR30" s="1015"/>
      <c r="CS30" s="1016"/>
      <c r="CW30" s="1009"/>
      <c r="CX30" s="1010"/>
      <c r="CY30" s="1011" t="s">
        <v>926</v>
      </c>
      <c r="CZ30" s="1012" t="s">
        <v>365</v>
      </c>
      <c r="DA30" s="1013"/>
      <c r="DB30" s="1014">
        <f t="shared" si="130"/>
        <v>0</v>
      </c>
      <c r="DC30" s="1015"/>
      <c r="DD30" s="1016"/>
      <c r="DF30" s="1009"/>
      <c r="DG30" s="1010"/>
      <c r="DH30" s="1011" t="s">
        <v>926</v>
      </c>
      <c r="DI30" s="1012" t="s">
        <v>365</v>
      </c>
      <c r="DJ30" s="1013"/>
      <c r="DK30" s="1014">
        <f t="shared" si="131"/>
        <v>0</v>
      </c>
      <c r="DL30" s="1015"/>
      <c r="DM30" s="1016"/>
      <c r="DQ30" s="1009"/>
      <c r="DR30" s="1010"/>
      <c r="DS30" s="1011" t="s">
        <v>926</v>
      </c>
      <c r="DT30" s="1012" t="s">
        <v>365</v>
      </c>
      <c r="DU30" s="1013"/>
      <c r="DV30" s="1014">
        <f t="shared" si="132"/>
        <v>0</v>
      </c>
      <c r="DW30" s="1015"/>
      <c r="DX30" s="1016"/>
      <c r="DZ30" s="1009"/>
      <c r="EA30" s="1010"/>
      <c r="EB30" s="1011" t="s">
        <v>926</v>
      </c>
      <c r="EC30" s="1012" t="s">
        <v>365</v>
      </c>
      <c r="ED30" s="1013"/>
      <c r="EE30" s="1014">
        <f t="shared" si="133"/>
        <v>0</v>
      </c>
      <c r="EF30" s="1015"/>
      <c r="EG30" s="1016"/>
      <c r="EK30" s="1009"/>
      <c r="EL30" s="1010"/>
      <c r="EM30" s="1011" t="s">
        <v>926</v>
      </c>
      <c r="EN30" s="1012" t="s">
        <v>365</v>
      </c>
      <c r="EO30" s="1013"/>
      <c r="EP30" s="1014">
        <f t="shared" si="134"/>
        <v>0</v>
      </c>
      <c r="EQ30" s="1015"/>
      <c r="ER30" s="1016"/>
      <c r="ET30" s="1009"/>
      <c r="EU30" s="1010"/>
      <c r="EV30" s="1011" t="s">
        <v>926</v>
      </c>
      <c r="EW30" s="1012" t="s">
        <v>365</v>
      </c>
      <c r="EX30" s="1013"/>
      <c r="EY30" s="1014">
        <f t="shared" si="135"/>
        <v>0</v>
      </c>
      <c r="EZ30" s="1015"/>
      <c r="FA30" s="1016"/>
      <c r="FE30" s="1009"/>
      <c r="FF30" s="1010"/>
      <c r="FG30" s="1011" t="s">
        <v>926</v>
      </c>
      <c r="FH30" s="1012" t="s">
        <v>365</v>
      </c>
      <c r="FI30" s="1013"/>
      <c r="FJ30" s="1014">
        <f t="shared" si="136"/>
        <v>0</v>
      </c>
      <c r="FK30" s="1015"/>
      <c r="FL30" s="1016"/>
      <c r="FN30" s="1009"/>
      <c r="FO30" s="1010"/>
      <c r="FP30" s="1011" t="s">
        <v>926</v>
      </c>
      <c r="FQ30" s="1012" t="s">
        <v>365</v>
      </c>
      <c r="FR30" s="1013"/>
      <c r="FS30" s="1014">
        <f t="shared" si="137"/>
        <v>0</v>
      </c>
      <c r="FT30" s="1015"/>
      <c r="FU30" s="1016"/>
      <c r="FY30" s="1009"/>
      <c r="FZ30" s="1010"/>
      <c r="GA30" s="1011" t="s">
        <v>926</v>
      </c>
      <c r="GB30" s="1012" t="s">
        <v>365</v>
      </c>
      <c r="GC30" s="1013"/>
      <c r="GD30" s="1014">
        <f t="shared" si="138"/>
        <v>0</v>
      </c>
      <c r="GE30" s="1015"/>
      <c r="GF30" s="1016"/>
      <c r="GH30" s="1009"/>
      <c r="GI30" s="1010"/>
      <c r="GJ30" s="1011" t="s">
        <v>926</v>
      </c>
      <c r="GK30" s="1012" t="s">
        <v>365</v>
      </c>
      <c r="GL30" s="1013"/>
      <c r="GM30" s="1014">
        <f t="shared" si="139"/>
        <v>0</v>
      </c>
      <c r="GN30" s="1015"/>
      <c r="GO30" s="1016"/>
      <c r="GS30" s="1009"/>
      <c r="GT30" s="1010"/>
      <c r="GU30" s="1011" t="s">
        <v>926</v>
      </c>
      <c r="GV30" s="1012" t="s">
        <v>365</v>
      </c>
      <c r="GW30" s="1013"/>
      <c r="GX30" s="1014">
        <f t="shared" si="140"/>
        <v>0</v>
      </c>
      <c r="GY30" s="1015"/>
      <c r="GZ30" s="1016"/>
      <c r="HB30" s="1009"/>
      <c r="HC30" s="1010"/>
      <c r="HD30" s="1011" t="s">
        <v>926</v>
      </c>
      <c r="HE30" s="1012" t="s">
        <v>365</v>
      </c>
      <c r="HF30" s="1013"/>
      <c r="HG30" s="1014">
        <f t="shared" si="141"/>
        <v>0</v>
      </c>
      <c r="HH30" s="1015"/>
      <c r="HI30" s="1016"/>
      <c r="HM30" s="1009"/>
      <c r="HN30" s="1010"/>
      <c r="HO30" s="1011" t="s">
        <v>926</v>
      </c>
      <c r="HP30" s="1012" t="s">
        <v>365</v>
      </c>
      <c r="HQ30" s="1013"/>
      <c r="HR30" s="1014">
        <f t="shared" si="142"/>
        <v>0</v>
      </c>
      <c r="HS30" s="1015"/>
      <c r="HT30" s="1016"/>
      <c r="HV30" s="1009"/>
      <c r="HW30" s="1010"/>
      <c r="HX30" s="1011" t="s">
        <v>926</v>
      </c>
      <c r="HY30" s="1012" t="s">
        <v>365</v>
      </c>
      <c r="HZ30" s="1013"/>
      <c r="IA30" s="1014">
        <f t="shared" si="143"/>
        <v>0</v>
      </c>
      <c r="IB30" s="1015"/>
      <c r="IC30" s="1016"/>
      <c r="IG30" s="1009"/>
      <c r="IH30" s="1010"/>
      <c r="II30" s="1011" t="s">
        <v>926</v>
      </c>
      <c r="IJ30" s="1012" t="s">
        <v>365</v>
      </c>
      <c r="IK30" s="1013"/>
      <c r="IL30" s="1014">
        <f t="shared" si="144"/>
        <v>0</v>
      </c>
      <c r="IM30" s="1015"/>
      <c r="IN30" s="1016"/>
      <c r="IP30" s="1009"/>
      <c r="IQ30" s="1010"/>
      <c r="IR30" s="1011" t="s">
        <v>926</v>
      </c>
      <c r="IS30" s="1012" t="s">
        <v>365</v>
      </c>
      <c r="IT30" s="1013"/>
      <c r="IU30" s="1014">
        <f t="shared" si="145"/>
        <v>0</v>
      </c>
      <c r="IV30" s="1015"/>
      <c r="IW30" s="1016"/>
      <c r="JA30" s="1009"/>
      <c r="JB30" s="1010"/>
      <c r="JC30" s="1011" t="s">
        <v>926</v>
      </c>
      <c r="JD30" s="1012" t="s">
        <v>365</v>
      </c>
      <c r="JE30" s="1013"/>
      <c r="JF30" s="1014">
        <f t="shared" si="146"/>
        <v>0</v>
      </c>
      <c r="JG30" s="1015"/>
      <c r="JH30" s="1016"/>
      <c r="JJ30" s="1009"/>
      <c r="JK30" s="1010"/>
      <c r="JL30" s="1011" t="s">
        <v>926</v>
      </c>
      <c r="JM30" s="1012" t="s">
        <v>365</v>
      </c>
      <c r="JN30" s="1013"/>
      <c r="JO30" s="1014">
        <f t="shared" si="147"/>
        <v>0</v>
      </c>
      <c r="JP30" s="1015"/>
      <c r="JQ30" s="1016"/>
      <c r="JU30" s="1009"/>
      <c r="JV30" s="1010"/>
      <c r="JW30" s="1011" t="s">
        <v>926</v>
      </c>
      <c r="JX30" s="1012" t="s">
        <v>365</v>
      </c>
      <c r="JY30" s="1013"/>
      <c r="JZ30" s="1014">
        <f t="shared" si="148"/>
        <v>0</v>
      </c>
      <c r="KA30" s="1015"/>
      <c r="KB30" s="1016"/>
      <c r="KD30" s="1009"/>
      <c r="KE30" s="1010"/>
      <c r="KF30" s="1011" t="s">
        <v>926</v>
      </c>
      <c r="KG30" s="1012" t="s">
        <v>365</v>
      </c>
      <c r="KH30" s="1013"/>
      <c r="KI30" s="1014">
        <f t="shared" si="149"/>
        <v>0</v>
      </c>
      <c r="KJ30" s="1015"/>
      <c r="KK30" s="1016"/>
      <c r="KO30" s="1009"/>
      <c r="KP30" s="1010"/>
      <c r="KQ30" s="1011" t="s">
        <v>926</v>
      </c>
      <c r="KR30" s="1012" t="s">
        <v>365</v>
      </c>
      <c r="KS30" s="1013"/>
      <c r="KT30" s="1014">
        <f t="shared" si="150"/>
        <v>0</v>
      </c>
      <c r="KU30" s="1015"/>
      <c r="KV30" s="1016"/>
      <c r="KX30" s="1009"/>
      <c r="KY30" s="1010"/>
      <c r="KZ30" s="1011" t="s">
        <v>926</v>
      </c>
      <c r="LA30" s="1012" t="s">
        <v>365</v>
      </c>
      <c r="LB30" s="1013"/>
      <c r="LC30" s="1014">
        <f t="shared" si="151"/>
        <v>0</v>
      </c>
      <c r="LD30" s="1015"/>
      <c r="LE30" s="1016"/>
      <c r="LI30" s="1009"/>
      <c r="LJ30" s="1010"/>
      <c r="LK30" s="1011" t="s">
        <v>926</v>
      </c>
      <c r="LL30" s="1012" t="s">
        <v>365</v>
      </c>
      <c r="LM30" s="1013"/>
      <c r="LN30" s="1014">
        <f t="shared" si="152"/>
        <v>0</v>
      </c>
      <c r="LO30" s="1015"/>
      <c r="LP30" s="1016"/>
      <c r="LR30" s="1009"/>
      <c r="LS30" s="1010"/>
      <c r="LT30" s="1011" t="s">
        <v>926</v>
      </c>
      <c r="LU30" s="1012" t="s">
        <v>365</v>
      </c>
      <c r="LV30" s="1013"/>
      <c r="LW30" s="1014">
        <f t="shared" si="153"/>
        <v>0</v>
      </c>
      <c r="LX30" s="1015"/>
      <c r="LY30" s="1016"/>
      <c r="MC30" s="1009"/>
      <c r="MD30" s="1010"/>
      <c r="ME30" s="1011" t="s">
        <v>926</v>
      </c>
      <c r="MF30" s="1012" t="s">
        <v>365</v>
      </c>
      <c r="MG30" s="1013"/>
      <c r="MH30" s="1014">
        <f t="shared" si="154"/>
        <v>0</v>
      </c>
      <c r="MI30" s="1015"/>
      <c r="MJ30" s="1016"/>
      <c r="ML30" s="1009"/>
      <c r="MM30" s="1010"/>
      <c r="MN30" s="1011" t="s">
        <v>926</v>
      </c>
      <c r="MO30" s="1012" t="s">
        <v>365</v>
      </c>
      <c r="MP30" s="1013"/>
      <c r="MQ30" s="1014">
        <f t="shared" si="155"/>
        <v>0</v>
      </c>
      <c r="MR30" s="1015"/>
      <c r="MS30" s="1016"/>
      <c r="MW30" s="1009"/>
      <c r="MX30" s="1010"/>
      <c r="MY30" s="1011" t="s">
        <v>926</v>
      </c>
      <c r="MZ30" s="1012" t="s">
        <v>365</v>
      </c>
      <c r="NA30" s="1013"/>
      <c r="NB30" s="1014">
        <f t="shared" si="156"/>
        <v>0</v>
      </c>
      <c r="NC30" s="1015"/>
      <c r="ND30" s="1016"/>
      <c r="NF30" s="1009"/>
      <c r="NG30" s="1010"/>
      <c r="NH30" s="1011" t="s">
        <v>926</v>
      </c>
      <c r="NI30" s="1012" t="s">
        <v>365</v>
      </c>
      <c r="NJ30" s="1013"/>
      <c r="NK30" s="1014">
        <f t="shared" si="157"/>
        <v>0</v>
      </c>
      <c r="NL30" s="1015"/>
      <c r="NM30" s="1016"/>
      <c r="NQ30" s="1009"/>
      <c r="NR30" s="1010"/>
      <c r="NS30" s="1011" t="s">
        <v>926</v>
      </c>
      <c r="NT30" s="1012" t="s">
        <v>365</v>
      </c>
      <c r="NU30" s="1013"/>
      <c r="NV30" s="1014">
        <f t="shared" si="158"/>
        <v>0</v>
      </c>
      <c r="NW30" s="1015"/>
      <c r="NX30" s="1016"/>
      <c r="NZ30" s="1009"/>
      <c r="OA30" s="1010"/>
      <c r="OB30" s="1011" t="s">
        <v>926</v>
      </c>
      <c r="OC30" s="1012" t="s">
        <v>365</v>
      </c>
      <c r="OD30" s="1013"/>
      <c r="OE30" s="1014">
        <f t="shared" si="159"/>
        <v>0</v>
      </c>
      <c r="OF30" s="1015"/>
      <c r="OG30" s="1016"/>
    </row>
    <row r="31" spans="1:397">
      <c r="A31" s="1009"/>
      <c r="B31" s="1010"/>
      <c r="C31" s="1011" t="s">
        <v>927</v>
      </c>
      <c r="D31" s="1012" t="s">
        <v>365</v>
      </c>
      <c r="E31" s="1013"/>
      <c r="F31" s="1014">
        <f t="shared" si="120"/>
        <v>0</v>
      </c>
      <c r="G31" s="1015"/>
      <c r="H31" s="1016"/>
      <c r="J31" s="1009"/>
      <c r="K31" s="1010"/>
      <c r="L31" s="1011" t="s">
        <v>927</v>
      </c>
      <c r="M31" s="1012" t="s">
        <v>365</v>
      </c>
      <c r="N31" s="1013"/>
      <c r="O31" s="1014">
        <f t="shared" si="121"/>
        <v>0</v>
      </c>
      <c r="P31" s="1015"/>
      <c r="Q31" s="1016"/>
      <c r="U31" s="1009"/>
      <c r="V31" s="1010"/>
      <c r="W31" s="1011" t="s">
        <v>927</v>
      </c>
      <c r="X31" s="1012" t="s">
        <v>365</v>
      </c>
      <c r="Y31" s="1013"/>
      <c r="Z31" s="1014">
        <f t="shared" si="122"/>
        <v>0</v>
      </c>
      <c r="AA31" s="1015"/>
      <c r="AB31" s="1016"/>
      <c r="AD31" s="1009"/>
      <c r="AE31" s="1010"/>
      <c r="AF31" s="1011" t="s">
        <v>927</v>
      </c>
      <c r="AG31" s="1012" t="s">
        <v>365</v>
      </c>
      <c r="AH31" s="1013"/>
      <c r="AI31" s="1014">
        <f t="shared" si="123"/>
        <v>0</v>
      </c>
      <c r="AJ31" s="1015"/>
      <c r="AK31" s="1016"/>
      <c r="AO31" s="1009"/>
      <c r="AP31" s="1010"/>
      <c r="AQ31" s="1011" t="s">
        <v>927</v>
      </c>
      <c r="AR31" s="1012" t="s">
        <v>365</v>
      </c>
      <c r="AS31" s="1013"/>
      <c r="AT31" s="1014">
        <f t="shared" si="124"/>
        <v>0</v>
      </c>
      <c r="AU31" s="1015"/>
      <c r="AV31" s="1016"/>
      <c r="AX31" s="1009"/>
      <c r="AY31" s="1010"/>
      <c r="AZ31" s="1011" t="s">
        <v>927</v>
      </c>
      <c r="BA31" s="1012" t="s">
        <v>365</v>
      </c>
      <c r="BB31" s="1013"/>
      <c r="BC31" s="1014">
        <f t="shared" si="125"/>
        <v>0</v>
      </c>
      <c r="BD31" s="1015"/>
      <c r="BE31" s="1016"/>
      <c r="BI31" s="1009"/>
      <c r="BJ31" s="1010"/>
      <c r="BK31" s="1011" t="s">
        <v>927</v>
      </c>
      <c r="BL31" s="1012" t="s">
        <v>365</v>
      </c>
      <c r="BM31" s="1013"/>
      <c r="BN31" s="1014">
        <f t="shared" si="126"/>
        <v>0</v>
      </c>
      <c r="BO31" s="1015"/>
      <c r="BP31" s="1016"/>
      <c r="BR31" s="1009"/>
      <c r="BS31" s="1010"/>
      <c r="BT31" s="1011" t="s">
        <v>927</v>
      </c>
      <c r="BU31" s="1012" t="s">
        <v>365</v>
      </c>
      <c r="BV31" s="1013"/>
      <c r="BW31" s="1014">
        <f t="shared" si="127"/>
        <v>0</v>
      </c>
      <c r="BX31" s="1015"/>
      <c r="BY31" s="1016"/>
      <c r="CC31" s="1009"/>
      <c r="CD31" s="1010"/>
      <c r="CE31" s="1011" t="s">
        <v>927</v>
      </c>
      <c r="CF31" s="1012" t="s">
        <v>365</v>
      </c>
      <c r="CG31" s="1013"/>
      <c r="CH31" s="1014">
        <f t="shared" si="128"/>
        <v>0</v>
      </c>
      <c r="CI31" s="1015"/>
      <c r="CJ31" s="1016"/>
      <c r="CL31" s="1009"/>
      <c r="CM31" s="1010"/>
      <c r="CN31" s="1011" t="s">
        <v>927</v>
      </c>
      <c r="CO31" s="1012" t="s">
        <v>365</v>
      </c>
      <c r="CP31" s="1013"/>
      <c r="CQ31" s="1014">
        <f t="shared" si="129"/>
        <v>0</v>
      </c>
      <c r="CR31" s="1015"/>
      <c r="CS31" s="1016"/>
      <c r="CW31" s="1009"/>
      <c r="CX31" s="1010"/>
      <c r="CY31" s="1011" t="s">
        <v>927</v>
      </c>
      <c r="CZ31" s="1012" t="s">
        <v>365</v>
      </c>
      <c r="DA31" s="1013"/>
      <c r="DB31" s="1014">
        <f t="shared" si="130"/>
        <v>0</v>
      </c>
      <c r="DC31" s="1015"/>
      <c r="DD31" s="1016"/>
      <c r="DF31" s="1009"/>
      <c r="DG31" s="1010"/>
      <c r="DH31" s="1011" t="s">
        <v>927</v>
      </c>
      <c r="DI31" s="1012" t="s">
        <v>365</v>
      </c>
      <c r="DJ31" s="1013"/>
      <c r="DK31" s="1014">
        <f t="shared" si="131"/>
        <v>0</v>
      </c>
      <c r="DL31" s="1015"/>
      <c r="DM31" s="1016"/>
      <c r="DQ31" s="1009"/>
      <c r="DR31" s="1010"/>
      <c r="DS31" s="1011" t="s">
        <v>927</v>
      </c>
      <c r="DT31" s="1012" t="s">
        <v>365</v>
      </c>
      <c r="DU31" s="1013"/>
      <c r="DV31" s="1014">
        <f t="shared" si="132"/>
        <v>0</v>
      </c>
      <c r="DW31" s="1015"/>
      <c r="DX31" s="1016"/>
      <c r="DZ31" s="1009"/>
      <c r="EA31" s="1010"/>
      <c r="EB31" s="1011" t="s">
        <v>927</v>
      </c>
      <c r="EC31" s="1012" t="s">
        <v>365</v>
      </c>
      <c r="ED31" s="1013"/>
      <c r="EE31" s="1014">
        <f t="shared" si="133"/>
        <v>0</v>
      </c>
      <c r="EF31" s="1015"/>
      <c r="EG31" s="1016"/>
      <c r="EK31" s="1009"/>
      <c r="EL31" s="1010"/>
      <c r="EM31" s="1011" t="s">
        <v>927</v>
      </c>
      <c r="EN31" s="1012" t="s">
        <v>365</v>
      </c>
      <c r="EO31" s="1013"/>
      <c r="EP31" s="1014">
        <f t="shared" si="134"/>
        <v>0</v>
      </c>
      <c r="EQ31" s="1015"/>
      <c r="ER31" s="1016"/>
      <c r="ET31" s="1009"/>
      <c r="EU31" s="1010"/>
      <c r="EV31" s="1011" t="s">
        <v>927</v>
      </c>
      <c r="EW31" s="1012" t="s">
        <v>365</v>
      </c>
      <c r="EX31" s="1013"/>
      <c r="EY31" s="1014">
        <f t="shared" si="135"/>
        <v>0</v>
      </c>
      <c r="EZ31" s="1015"/>
      <c r="FA31" s="1016"/>
      <c r="FE31" s="1009"/>
      <c r="FF31" s="1010"/>
      <c r="FG31" s="1011" t="s">
        <v>927</v>
      </c>
      <c r="FH31" s="1012" t="s">
        <v>365</v>
      </c>
      <c r="FI31" s="1013"/>
      <c r="FJ31" s="1014">
        <f t="shared" si="136"/>
        <v>0</v>
      </c>
      <c r="FK31" s="1015"/>
      <c r="FL31" s="1016"/>
      <c r="FN31" s="1009"/>
      <c r="FO31" s="1010"/>
      <c r="FP31" s="1011" t="s">
        <v>927</v>
      </c>
      <c r="FQ31" s="1012" t="s">
        <v>365</v>
      </c>
      <c r="FR31" s="1013"/>
      <c r="FS31" s="1014">
        <f t="shared" si="137"/>
        <v>0</v>
      </c>
      <c r="FT31" s="1015"/>
      <c r="FU31" s="1016"/>
      <c r="FY31" s="1009"/>
      <c r="FZ31" s="1010"/>
      <c r="GA31" s="1011" t="s">
        <v>927</v>
      </c>
      <c r="GB31" s="1012" t="s">
        <v>365</v>
      </c>
      <c r="GC31" s="1013"/>
      <c r="GD31" s="1014">
        <f t="shared" si="138"/>
        <v>0</v>
      </c>
      <c r="GE31" s="1015"/>
      <c r="GF31" s="1016"/>
      <c r="GH31" s="1009"/>
      <c r="GI31" s="1010"/>
      <c r="GJ31" s="1011" t="s">
        <v>927</v>
      </c>
      <c r="GK31" s="1012" t="s">
        <v>365</v>
      </c>
      <c r="GL31" s="1013"/>
      <c r="GM31" s="1014">
        <f t="shared" si="139"/>
        <v>0</v>
      </c>
      <c r="GN31" s="1015"/>
      <c r="GO31" s="1016"/>
      <c r="GS31" s="1009"/>
      <c r="GT31" s="1010"/>
      <c r="GU31" s="1011" t="s">
        <v>927</v>
      </c>
      <c r="GV31" s="1012" t="s">
        <v>365</v>
      </c>
      <c r="GW31" s="1013"/>
      <c r="GX31" s="1014">
        <f t="shared" si="140"/>
        <v>0</v>
      </c>
      <c r="GY31" s="1015"/>
      <c r="GZ31" s="1016"/>
      <c r="HB31" s="1009"/>
      <c r="HC31" s="1010"/>
      <c r="HD31" s="1011" t="s">
        <v>927</v>
      </c>
      <c r="HE31" s="1012" t="s">
        <v>365</v>
      </c>
      <c r="HF31" s="1013"/>
      <c r="HG31" s="1014">
        <f t="shared" si="141"/>
        <v>0</v>
      </c>
      <c r="HH31" s="1015"/>
      <c r="HI31" s="1016"/>
      <c r="HM31" s="1009"/>
      <c r="HN31" s="1010"/>
      <c r="HO31" s="1011" t="s">
        <v>927</v>
      </c>
      <c r="HP31" s="1012" t="s">
        <v>365</v>
      </c>
      <c r="HQ31" s="1013"/>
      <c r="HR31" s="1014">
        <f t="shared" si="142"/>
        <v>0</v>
      </c>
      <c r="HS31" s="1015"/>
      <c r="HT31" s="1016"/>
      <c r="HV31" s="1009"/>
      <c r="HW31" s="1010"/>
      <c r="HX31" s="1011" t="s">
        <v>927</v>
      </c>
      <c r="HY31" s="1012" t="s">
        <v>365</v>
      </c>
      <c r="HZ31" s="1013"/>
      <c r="IA31" s="1014">
        <f t="shared" si="143"/>
        <v>0</v>
      </c>
      <c r="IB31" s="1015"/>
      <c r="IC31" s="1016"/>
      <c r="IG31" s="1009"/>
      <c r="IH31" s="1010"/>
      <c r="II31" s="1011" t="s">
        <v>927</v>
      </c>
      <c r="IJ31" s="1012" t="s">
        <v>365</v>
      </c>
      <c r="IK31" s="1013"/>
      <c r="IL31" s="1014">
        <f t="shared" si="144"/>
        <v>0</v>
      </c>
      <c r="IM31" s="1015"/>
      <c r="IN31" s="1016"/>
      <c r="IP31" s="1009"/>
      <c r="IQ31" s="1010"/>
      <c r="IR31" s="1011" t="s">
        <v>927</v>
      </c>
      <c r="IS31" s="1012" t="s">
        <v>365</v>
      </c>
      <c r="IT31" s="1013"/>
      <c r="IU31" s="1014">
        <f t="shared" si="145"/>
        <v>0</v>
      </c>
      <c r="IV31" s="1015"/>
      <c r="IW31" s="1016"/>
      <c r="JA31" s="1009"/>
      <c r="JB31" s="1010"/>
      <c r="JC31" s="1011" t="s">
        <v>927</v>
      </c>
      <c r="JD31" s="1012" t="s">
        <v>365</v>
      </c>
      <c r="JE31" s="1013"/>
      <c r="JF31" s="1014">
        <f t="shared" si="146"/>
        <v>0</v>
      </c>
      <c r="JG31" s="1015"/>
      <c r="JH31" s="1016"/>
      <c r="JJ31" s="1009"/>
      <c r="JK31" s="1010"/>
      <c r="JL31" s="1011" t="s">
        <v>927</v>
      </c>
      <c r="JM31" s="1012" t="s">
        <v>365</v>
      </c>
      <c r="JN31" s="1013"/>
      <c r="JO31" s="1014">
        <f t="shared" si="147"/>
        <v>0</v>
      </c>
      <c r="JP31" s="1015"/>
      <c r="JQ31" s="1016"/>
      <c r="JU31" s="1009"/>
      <c r="JV31" s="1010"/>
      <c r="JW31" s="1011" t="s">
        <v>927</v>
      </c>
      <c r="JX31" s="1012" t="s">
        <v>365</v>
      </c>
      <c r="JY31" s="1013"/>
      <c r="JZ31" s="1014">
        <f t="shared" si="148"/>
        <v>0</v>
      </c>
      <c r="KA31" s="1015"/>
      <c r="KB31" s="1016"/>
      <c r="KD31" s="1009"/>
      <c r="KE31" s="1010"/>
      <c r="KF31" s="1011" t="s">
        <v>927</v>
      </c>
      <c r="KG31" s="1012" t="s">
        <v>365</v>
      </c>
      <c r="KH31" s="1013"/>
      <c r="KI31" s="1014">
        <f t="shared" si="149"/>
        <v>0</v>
      </c>
      <c r="KJ31" s="1015"/>
      <c r="KK31" s="1016"/>
      <c r="KO31" s="1009"/>
      <c r="KP31" s="1010"/>
      <c r="KQ31" s="1011" t="s">
        <v>927</v>
      </c>
      <c r="KR31" s="1012" t="s">
        <v>365</v>
      </c>
      <c r="KS31" s="1013"/>
      <c r="KT31" s="1014">
        <f t="shared" si="150"/>
        <v>0</v>
      </c>
      <c r="KU31" s="1015"/>
      <c r="KV31" s="1016"/>
      <c r="KX31" s="1009"/>
      <c r="KY31" s="1010"/>
      <c r="KZ31" s="1011" t="s">
        <v>927</v>
      </c>
      <c r="LA31" s="1012" t="s">
        <v>365</v>
      </c>
      <c r="LB31" s="1013"/>
      <c r="LC31" s="1014">
        <f t="shared" si="151"/>
        <v>0</v>
      </c>
      <c r="LD31" s="1015"/>
      <c r="LE31" s="1016"/>
      <c r="LI31" s="1009"/>
      <c r="LJ31" s="1010"/>
      <c r="LK31" s="1011" t="s">
        <v>927</v>
      </c>
      <c r="LL31" s="1012" t="s">
        <v>365</v>
      </c>
      <c r="LM31" s="1013"/>
      <c r="LN31" s="1014">
        <f t="shared" si="152"/>
        <v>0</v>
      </c>
      <c r="LO31" s="1015"/>
      <c r="LP31" s="1016"/>
      <c r="LR31" s="1009"/>
      <c r="LS31" s="1010"/>
      <c r="LT31" s="1011" t="s">
        <v>927</v>
      </c>
      <c r="LU31" s="1012" t="s">
        <v>365</v>
      </c>
      <c r="LV31" s="1013"/>
      <c r="LW31" s="1014">
        <f t="shared" si="153"/>
        <v>0</v>
      </c>
      <c r="LX31" s="1015"/>
      <c r="LY31" s="1016"/>
      <c r="MC31" s="1009"/>
      <c r="MD31" s="1010"/>
      <c r="ME31" s="1011" t="s">
        <v>927</v>
      </c>
      <c r="MF31" s="1012" t="s">
        <v>365</v>
      </c>
      <c r="MG31" s="1013"/>
      <c r="MH31" s="1014">
        <f t="shared" si="154"/>
        <v>0</v>
      </c>
      <c r="MI31" s="1015"/>
      <c r="MJ31" s="1016"/>
      <c r="ML31" s="1009"/>
      <c r="MM31" s="1010"/>
      <c r="MN31" s="1011" t="s">
        <v>927</v>
      </c>
      <c r="MO31" s="1012" t="s">
        <v>365</v>
      </c>
      <c r="MP31" s="1013"/>
      <c r="MQ31" s="1014">
        <f t="shared" si="155"/>
        <v>0</v>
      </c>
      <c r="MR31" s="1015"/>
      <c r="MS31" s="1016"/>
      <c r="MW31" s="1009"/>
      <c r="MX31" s="1010"/>
      <c r="MY31" s="1011" t="s">
        <v>927</v>
      </c>
      <c r="MZ31" s="1012" t="s">
        <v>365</v>
      </c>
      <c r="NA31" s="1013"/>
      <c r="NB31" s="1014">
        <f t="shared" si="156"/>
        <v>0</v>
      </c>
      <c r="NC31" s="1015"/>
      <c r="ND31" s="1016"/>
      <c r="NF31" s="1009"/>
      <c r="NG31" s="1010"/>
      <c r="NH31" s="1011" t="s">
        <v>927</v>
      </c>
      <c r="NI31" s="1012" t="s">
        <v>365</v>
      </c>
      <c r="NJ31" s="1013"/>
      <c r="NK31" s="1014">
        <f t="shared" si="157"/>
        <v>0</v>
      </c>
      <c r="NL31" s="1015"/>
      <c r="NM31" s="1016"/>
      <c r="NQ31" s="1009"/>
      <c r="NR31" s="1010"/>
      <c r="NS31" s="1011" t="s">
        <v>927</v>
      </c>
      <c r="NT31" s="1012" t="s">
        <v>365</v>
      </c>
      <c r="NU31" s="1013"/>
      <c r="NV31" s="1014">
        <f t="shared" si="158"/>
        <v>0</v>
      </c>
      <c r="NW31" s="1015"/>
      <c r="NX31" s="1016"/>
      <c r="NZ31" s="1009"/>
      <c r="OA31" s="1010"/>
      <c r="OB31" s="1011" t="s">
        <v>927</v>
      </c>
      <c r="OC31" s="1012" t="s">
        <v>365</v>
      </c>
      <c r="OD31" s="1013"/>
      <c r="OE31" s="1014">
        <f t="shared" si="159"/>
        <v>0</v>
      </c>
      <c r="OF31" s="1015"/>
      <c r="OG31" s="1016"/>
    </row>
    <row r="32" spans="1:397">
      <c r="A32" s="1009"/>
      <c r="B32" s="1010"/>
      <c r="C32" s="1011" t="s">
        <v>928</v>
      </c>
      <c r="D32" s="1012" t="s">
        <v>365</v>
      </c>
      <c r="E32" s="1013"/>
      <c r="F32" s="1014">
        <f t="shared" si="120"/>
        <v>0</v>
      </c>
      <c r="G32" s="1015"/>
      <c r="H32" s="1016"/>
      <c r="J32" s="1009"/>
      <c r="K32" s="1010"/>
      <c r="L32" s="1011" t="s">
        <v>928</v>
      </c>
      <c r="M32" s="1012" t="s">
        <v>365</v>
      </c>
      <c r="N32" s="1013"/>
      <c r="O32" s="1014">
        <f t="shared" si="121"/>
        <v>0</v>
      </c>
      <c r="P32" s="1015"/>
      <c r="Q32" s="1016"/>
      <c r="U32" s="1009"/>
      <c r="V32" s="1010"/>
      <c r="W32" s="1011" t="s">
        <v>928</v>
      </c>
      <c r="X32" s="1012" t="s">
        <v>365</v>
      </c>
      <c r="Y32" s="1013"/>
      <c r="Z32" s="1014">
        <f t="shared" si="122"/>
        <v>0</v>
      </c>
      <c r="AA32" s="1015"/>
      <c r="AB32" s="1016"/>
      <c r="AD32" s="1009"/>
      <c r="AE32" s="1010"/>
      <c r="AF32" s="1011" t="s">
        <v>928</v>
      </c>
      <c r="AG32" s="1012" t="s">
        <v>365</v>
      </c>
      <c r="AH32" s="1013"/>
      <c r="AI32" s="1014">
        <f t="shared" si="123"/>
        <v>0</v>
      </c>
      <c r="AJ32" s="1015"/>
      <c r="AK32" s="1016"/>
      <c r="AO32" s="1009"/>
      <c r="AP32" s="1010"/>
      <c r="AQ32" s="1011" t="s">
        <v>928</v>
      </c>
      <c r="AR32" s="1012" t="s">
        <v>365</v>
      </c>
      <c r="AS32" s="1013"/>
      <c r="AT32" s="1014">
        <f t="shared" si="124"/>
        <v>0</v>
      </c>
      <c r="AU32" s="1015"/>
      <c r="AV32" s="1016"/>
      <c r="AX32" s="1009"/>
      <c r="AY32" s="1010"/>
      <c r="AZ32" s="1011" t="s">
        <v>928</v>
      </c>
      <c r="BA32" s="1012" t="s">
        <v>365</v>
      </c>
      <c r="BB32" s="1013"/>
      <c r="BC32" s="1014">
        <f t="shared" si="125"/>
        <v>0</v>
      </c>
      <c r="BD32" s="1015"/>
      <c r="BE32" s="1016"/>
      <c r="BI32" s="1009"/>
      <c r="BJ32" s="1010"/>
      <c r="BK32" s="1011" t="s">
        <v>928</v>
      </c>
      <c r="BL32" s="1012" t="s">
        <v>365</v>
      </c>
      <c r="BM32" s="1013"/>
      <c r="BN32" s="1014">
        <f t="shared" si="126"/>
        <v>0</v>
      </c>
      <c r="BO32" s="1015"/>
      <c r="BP32" s="1016"/>
      <c r="BR32" s="1009"/>
      <c r="BS32" s="1010"/>
      <c r="BT32" s="1011" t="s">
        <v>928</v>
      </c>
      <c r="BU32" s="1012" t="s">
        <v>365</v>
      </c>
      <c r="BV32" s="1013"/>
      <c r="BW32" s="1014">
        <f t="shared" si="127"/>
        <v>0</v>
      </c>
      <c r="BX32" s="1015"/>
      <c r="BY32" s="1016"/>
      <c r="CC32" s="1009"/>
      <c r="CD32" s="1010"/>
      <c r="CE32" s="1011" t="s">
        <v>928</v>
      </c>
      <c r="CF32" s="1012" t="s">
        <v>365</v>
      </c>
      <c r="CG32" s="1013"/>
      <c r="CH32" s="1014">
        <f t="shared" si="128"/>
        <v>0</v>
      </c>
      <c r="CI32" s="1015"/>
      <c r="CJ32" s="1016"/>
      <c r="CL32" s="1009"/>
      <c r="CM32" s="1010"/>
      <c r="CN32" s="1011" t="s">
        <v>928</v>
      </c>
      <c r="CO32" s="1012" t="s">
        <v>365</v>
      </c>
      <c r="CP32" s="1013"/>
      <c r="CQ32" s="1014">
        <f t="shared" si="129"/>
        <v>0</v>
      </c>
      <c r="CR32" s="1015"/>
      <c r="CS32" s="1016"/>
      <c r="CW32" s="1009"/>
      <c r="CX32" s="1010"/>
      <c r="CY32" s="1011" t="s">
        <v>928</v>
      </c>
      <c r="CZ32" s="1012" t="s">
        <v>365</v>
      </c>
      <c r="DA32" s="1013"/>
      <c r="DB32" s="1014">
        <f t="shared" si="130"/>
        <v>0</v>
      </c>
      <c r="DC32" s="1015"/>
      <c r="DD32" s="1016"/>
      <c r="DF32" s="1009"/>
      <c r="DG32" s="1010"/>
      <c r="DH32" s="1011" t="s">
        <v>928</v>
      </c>
      <c r="DI32" s="1012" t="s">
        <v>365</v>
      </c>
      <c r="DJ32" s="1013"/>
      <c r="DK32" s="1014">
        <f t="shared" si="131"/>
        <v>0</v>
      </c>
      <c r="DL32" s="1015"/>
      <c r="DM32" s="1016"/>
      <c r="DQ32" s="1009"/>
      <c r="DR32" s="1010"/>
      <c r="DS32" s="1011" t="s">
        <v>928</v>
      </c>
      <c r="DT32" s="1012" t="s">
        <v>365</v>
      </c>
      <c r="DU32" s="1013"/>
      <c r="DV32" s="1014">
        <f t="shared" si="132"/>
        <v>0</v>
      </c>
      <c r="DW32" s="1015"/>
      <c r="DX32" s="1016"/>
      <c r="DZ32" s="1009"/>
      <c r="EA32" s="1010"/>
      <c r="EB32" s="1011" t="s">
        <v>928</v>
      </c>
      <c r="EC32" s="1012" t="s">
        <v>365</v>
      </c>
      <c r="ED32" s="1013"/>
      <c r="EE32" s="1014">
        <f t="shared" si="133"/>
        <v>0</v>
      </c>
      <c r="EF32" s="1015"/>
      <c r="EG32" s="1016"/>
      <c r="EK32" s="1009"/>
      <c r="EL32" s="1010"/>
      <c r="EM32" s="1011" t="s">
        <v>928</v>
      </c>
      <c r="EN32" s="1012" t="s">
        <v>365</v>
      </c>
      <c r="EO32" s="1013"/>
      <c r="EP32" s="1014">
        <f t="shared" si="134"/>
        <v>0</v>
      </c>
      <c r="EQ32" s="1015"/>
      <c r="ER32" s="1016"/>
      <c r="ET32" s="1009"/>
      <c r="EU32" s="1010"/>
      <c r="EV32" s="1011" t="s">
        <v>928</v>
      </c>
      <c r="EW32" s="1012" t="s">
        <v>365</v>
      </c>
      <c r="EX32" s="1013"/>
      <c r="EY32" s="1014">
        <f t="shared" si="135"/>
        <v>0</v>
      </c>
      <c r="EZ32" s="1015"/>
      <c r="FA32" s="1016"/>
      <c r="FE32" s="1009"/>
      <c r="FF32" s="1010"/>
      <c r="FG32" s="1011" t="s">
        <v>928</v>
      </c>
      <c r="FH32" s="1012" t="s">
        <v>365</v>
      </c>
      <c r="FI32" s="1013"/>
      <c r="FJ32" s="1014">
        <f t="shared" si="136"/>
        <v>0</v>
      </c>
      <c r="FK32" s="1015"/>
      <c r="FL32" s="1016"/>
      <c r="FN32" s="1009"/>
      <c r="FO32" s="1010"/>
      <c r="FP32" s="1011" t="s">
        <v>928</v>
      </c>
      <c r="FQ32" s="1012" t="s">
        <v>365</v>
      </c>
      <c r="FR32" s="1013"/>
      <c r="FS32" s="1014">
        <f t="shared" si="137"/>
        <v>0</v>
      </c>
      <c r="FT32" s="1015"/>
      <c r="FU32" s="1016"/>
      <c r="FY32" s="1009"/>
      <c r="FZ32" s="1010"/>
      <c r="GA32" s="1011" t="s">
        <v>928</v>
      </c>
      <c r="GB32" s="1012" t="s">
        <v>365</v>
      </c>
      <c r="GC32" s="1013"/>
      <c r="GD32" s="1014">
        <f t="shared" si="138"/>
        <v>0</v>
      </c>
      <c r="GE32" s="1015"/>
      <c r="GF32" s="1016"/>
      <c r="GH32" s="1009"/>
      <c r="GI32" s="1010"/>
      <c r="GJ32" s="1011" t="s">
        <v>928</v>
      </c>
      <c r="GK32" s="1012" t="s">
        <v>365</v>
      </c>
      <c r="GL32" s="1013"/>
      <c r="GM32" s="1014">
        <f t="shared" si="139"/>
        <v>0</v>
      </c>
      <c r="GN32" s="1015"/>
      <c r="GO32" s="1016"/>
      <c r="GS32" s="1009"/>
      <c r="GT32" s="1010"/>
      <c r="GU32" s="1011" t="s">
        <v>928</v>
      </c>
      <c r="GV32" s="1012" t="s">
        <v>365</v>
      </c>
      <c r="GW32" s="1013"/>
      <c r="GX32" s="1014">
        <f t="shared" si="140"/>
        <v>0</v>
      </c>
      <c r="GY32" s="1015"/>
      <c r="GZ32" s="1016"/>
      <c r="HB32" s="1009"/>
      <c r="HC32" s="1010"/>
      <c r="HD32" s="1011" t="s">
        <v>928</v>
      </c>
      <c r="HE32" s="1012" t="s">
        <v>365</v>
      </c>
      <c r="HF32" s="1013"/>
      <c r="HG32" s="1014">
        <f t="shared" si="141"/>
        <v>0</v>
      </c>
      <c r="HH32" s="1015"/>
      <c r="HI32" s="1016"/>
      <c r="HM32" s="1009"/>
      <c r="HN32" s="1010"/>
      <c r="HO32" s="1011" t="s">
        <v>928</v>
      </c>
      <c r="HP32" s="1012" t="s">
        <v>365</v>
      </c>
      <c r="HQ32" s="1013"/>
      <c r="HR32" s="1014">
        <f t="shared" si="142"/>
        <v>0</v>
      </c>
      <c r="HS32" s="1015"/>
      <c r="HT32" s="1016"/>
      <c r="HV32" s="1009"/>
      <c r="HW32" s="1010"/>
      <c r="HX32" s="1011" t="s">
        <v>928</v>
      </c>
      <c r="HY32" s="1012" t="s">
        <v>365</v>
      </c>
      <c r="HZ32" s="1013"/>
      <c r="IA32" s="1014">
        <f t="shared" si="143"/>
        <v>0</v>
      </c>
      <c r="IB32" s="1015"/>
      <c r="IC32" s="1016"/>
      <c r="IG32" s="1009"/>
      <c r="IH32" s="1010"/>
      <c r="II32" s="1011" t="s">
        <v>928</v>
      </c>
      <c r="IJ32" s="1012" t="s">
        <v>365</v>
      </c>
      <c r="IK32" s="1013"/>
      <c r="IL32" s="1014">
        <f t="shared" si="144"/>
        <v>0</v>
      </c>
      <c r="IM32" s="1015"/>
      <c r="IN32" s="1016"/>
      <c r="IP32" s="1009"/>
      <c r="IQ32" s="1010"/>
      <c r="IR32" s="1011" t="s">
        <v>928</v>
      </c>
      <c r="IS32" s="1012" t="s">
        <v>365</v>
      </c>
      <c r="IT32" s="1013"/>
      <c r="IU32" s="1014">
        <f t="shared" si="145"/>
        <v>0</v>
      </c>
      <c r="IV32" s="1015"/>
      <c r="IW32" s="1016"/>
      <c r="JA32" s="1009"/>
      <c r="JB32" s="1010"/>
      <c r="JC32" s="1011" t="s">
        <v>928</v>
      </c>
      <c r="JD32" s="1012" t="s">
        <v>365</v>
      </c>
      <c r="JE32" s="1013"/>
      <c r="JF32" s="1014">
        <f t="shared" si="146"/>
        <v>0</v>
      </c>
      <c r="JG32" s="1015"/>
      <c r="JH32" s="1016"/>
      <c r="JJ32" s="1009"/>
      <c r="JK32" s="1010"/>
      <c r="JL32" s="1011" t="s">
        <v>928</v>
      </c>
      <c r="JM32" s="1012" t="s">
        <v>365</v>
      </c>
      <c r="JN32" s="1013"/>
      <c r="JO32" s="1014">
        <f t="shared" si="147"/>
        <v>0</v>
      </c>
      <c r="JP32" s="1015"/>
      <c r="JQ32" s="1016"/>
      <c r="JU32" s="1009"/>
      <c r="JV32" s="1010"/>
      <c r="JW32" s="1011" t="s">
        <v>928</v>
      </c>
      <c r="JX32" s="1012" t="s">
        <v>365</v>
      </c>
      <c r="JY32" s="1013"/>
      <c r="JZ32" s="1014">
        <f t="shared" si="148"/>
        <v>0</v>
      </c>
      <c r="KA32" s="1015"/>
      <c r="KB32" s="1016"/>
      <c r="KD32" s="1009"/>
      <c r="KE32" s="1010"/>
      <c r="KF32" s="1011" t="s">
        <v>928</v>
      </c>
      <c r="KG32" s="1012" t="s">
        <v>365</v>
      </c>
      <c r="KH32" s="1013"/>
      <c r="KI32" s="1014">
        <f t="shared" si="149"/>
        <v>0</v>
      </c>
      <c r="KJ32" s="1015"/>
      <c r="KK32" s="1016"/>
      <c r="KO32" s="1009"/>
      <c r="KP32" s="1010"/>
      <c r="KQ32" s="1011" t="s">
        <v>928</v>
      </c>
      <c r="KR32" s="1012" t="s">
        <v>365</v>
      </c>
      <c r="KS32" s="1013"/>
      <c r="KT32" s="1014">
        <f t="shared" si="150"/>
        <v>0</v>
      </c>
      <c r="KU32" s="1015"/>
      <c r="KV32" s="1016"/>
      <c r="KX32" s="1009"/>
      <c r="KY32" s="1010"/>
      <c r="KZ32" s="1011" t="s">
        <v>928</v>
      </c>
      <c r="LA32" s="1012" t="s">
        <v>365</v>
      </c>
      <c r="LB32" s="1013"/>
      <c r="LC32" s="1014">
        <f t="shared" si="151"/>
        <v>0</v>
      </c>
      <c r="LD32" s="1015"/>
      <c r="LE32" s="1016"/>
      <c r="LI32" s="1009"/>
      <c r="LJ32" s="1010"/>
      <c r="LK32" s="1011" t="s">
        <v>928</v>
      </c>
      <c r="LL32" s="1012" t="s">
        <v>365</v>
      </c>
      <c r="LM32" s="1013"/>
      <c r="LN32" s="1014">
        <f t="shared" si="152"/>
        <v>0</v>
      </c>
      <c r="LO32" s="1015"/>
      <c r="LP32" s="1016"/>
      <c r="LR32" s="1009"/>
      <c r="LS32" s="1010"/>
      <c r="LT32" s="1011" t="s">
        <v>928</v>
      </c>
      <c r="LU32" s="1012" t="s">
        <v>365</v>
      </c>
      <c r="LV32" s="1013"/>
      <c r="LW32" s="1014">
        <f t="shared" si="153"/>
        <v>0</v>
      </c>
      <c r="LX32" s="1015"/>
      <c r="LY32" s="1016"/>
      <c r="MC32" s="1009"/>
      <c r="MD32" s="1010"/>
      <c r="ME32" s="1011" t="s">
        <v>928</v>
      </c>
      <c r="MF32" s="1012" t="s">
        <v>365</v>
      </c>
      <c r="MG32" s="1013"/>
      <c r="MH32" s="1014">
        <f t="shared" si="154"/>
        <v>0</v>
      </c>
      <c r="MI32" s="1015"/>
      <c r="MJ32" s="1016"/>
      <c r="ML32" s="1009"/>
      <c r="MM32" s="1010"/>
      <c r="MN32" s="1011" t="s">
        <v>928</v>
      </c>
      <c r="MO32" s="1012" t="s">
        <v>365</v>
      </c>
      <c r="MP32" s="1013"/>
      <c r="MQ32" s="1014">
        <f t="shared" si="155"/>
        <v>0</v>
      </c>
      <c r="MR32" s="1015"/>
      <c r="MS32" s="1016"/>
      <c r="MW32" s="1009"/>
      <c r="MX32" s="1010"/>
      <c r="MY32" s="1011" t="s">
        <v>928</v>
      </c>
      <c r="MZ32" s="1012" t="s">
        <v>365</v>
      </c>
      <c r="NA32" s="1013"/>
      <c r="NB32" s="1014">
        <f t="shared" si="156"/>
        <v>0</v>
      </c>
      <c r="NC32" s="1015"/>
      <c r="ND32" s="1016"/>
      <c r="NF32" s="1009"/>
      <c r="NG32" s="1010"/>
      <c r="NH32" s="1011" t="s">
        <v>928</v>
      </c>
      <c r="NI32" s="1012" t="s">
        <v>365</v>
      </c>
      <c r="NJ32" s="1013"/>
      <c r="NK32" s="1014">
        <f t="shared" si="157"/>
        <v>0</v>
      </c>
      <c r="NL32" s="1015"/>
      <c r="NM32" s="1016"/>
      <c r="NQ32" s="1009"/>
      <c r="NR32" s="1010"/>
      <c r="NS32" s="1011" t="s">
        <v>928</v>
      </c>
      <c r="NT32" s="1012" t="s">
        <v>365</v>
      </c>
      <c r="NU32" s="1013"/>
      <c r="NV32" s="1014">
        <f t="shared" si="158"/>
        <v>0</v>
      </c>
      <c r="NW32" s="1015"/>
      <c r="NX32" s="1016"/>
      <c r="NZ32" s="1009"/>
      <c r="OA32" s="1010"/>
      <c r="OB32" s="1011" t="s">
        <v>928</v>
      </c>
      <c r="OC32" s="1012" t="s">
        <v>365</v>
      </c>
      <c r="OD32" s="1013"/>
      <c r="OE32" s="1014">
        <f t="shared" si="159"/>
        <v>0</v>
      </c>
      <c r="OF32" s="1015"/>
      <c r="OG32" s="1016"/>
    </row>
    <row r="33" spans="1:397">
      <c r="A33" s="1009"/>
      <c r="B33" s="1010" t="s">
        <v>904</v>
      </c>
      <c r="C33" s="1011" t="s">
        <v>929</v>
      </c>
      <c r="D33" s="1012"/>
      <c r="E33" s="1032"/>
      <c r="F33" s="1014"/>
      <c r="G33" s="1014"/>
      <c r="H33" s="1016"/>
      <c r="J33" s="1009"/>
      <c r="K33" s="1010" t="s">
        <v>904</v>
      </c>
      <c r="L33" s="1011" t="s">
        <v>929</v>
      </c>
      <c r="M33" s="1012"/>
      <c r="N33" s="1032"/>
      <c r="O33" s="1014"/>
      <c r="P33" s="1014"/>
      <c r="Q33" s="1016"/>
      <c r="U33" s="1009"/>
      <c r="V33" s="1010" t="s">
        <v>904</v>
      </c>
      <c r="W33" s="1011" t="s">
        <v>929</v>
      </c>
      <c r="X33" s="1012"/>
      <c r="Y33" s="1032"/>
      <c r="Z33" s="1014"/>
      <c r="AA33" s="1014"/>
      <c r="AB33" s="1016"/>
      <c r="AD33" s="1009"/>
      <c r="AE33" s="1010" t="s">
        <v>904</v>
      </c>
      <c r="AF33" s="1011" t="s">
        <v>929</v>
      </c>
      <c r="AG33" s="1012"/>
      <c r="AH33" s="1032"/>
      <c r="AI33" s="1014"/>
      <c r="AJ33" s="1014"/>
      <c r="AK33" s="1016"/>
      <c r="AO33" s="1009"/>
      <c r="AP33" s="1010" t="s">
        <v>904</v>
      </c>
      <c r="AQ33" s="1011" t="s">
        <v>929</v>
      </c>
      <c r="AR33" s="1012"/>
      <c r="AS33" s="1032"/>
      <c r="AT33" s="1014"/>
      <c r="AU33" s="1014"/>
      <c r="AV33" s="1016"/>
      <c r="AX33" s="1009"/>
      <c r="AY33" s="1010" t="s">
        <v>904</v>
      </c>
      <c r="AZ33" s="1011" t="s">
        <v>929</v>
      </c>
      <c r="BA33" s="1012"/>
      <c r="BB33" s="1032"/>
      <c r="BC33" s="1014"/>
      <c r="BD33" s="1014"/>
      <c r="BE33" s="1016"/>
      <c r="BI33" s="1009"/>
      <c r="BJ33" s="1010" t="s">
        <v>904</v>
      </c>
      <c r="BK33" s="1011" t="s">
        <v>929</v>
      </c>
      <c r="BL33" s="1012"/>
      <c r="BM33" s="1032"/>
      <c r="BN33" s="1014"/>
      <c r="BO33" s="1014"/>
      <c r="BP33" s="1016"/>
      <c r="BR33" s="1009"/>
      <c r="BS33" s="1010" t="s">
        <v>904</v>
      </c>
      <c r="BT33" s="1011" t="s">
        <v>929</v>
      </c>
      <c r="BU33" s="1012"/>
      <c r="BV33" s="1032"/>
      <c r="BW33" s="1014"/>
      <c r="BX33" s="1014"/>
      <c r="BY33" s="1016"/>
      <c r="CC33" s="1009"/>
      <c r="CD33" s="1010" t="s">
        <v>904</v>
      </c>
      <c r="CE33" s="1011" t="s">
        <v>929</v>
      </c>
      <c r="CF33" s="1012"/>
      <c r="CG33" s="1032"/>
      <c r="CH33" s="1014"/>
      <c r="CI33" s="1014"/>
      <c r="CJ33" s="1016"/>
      <c r="CL33" s="1009"/>
      <c r="CM33" s="1010" t="s">
        <v>904</v>
      </c>
      <c r="CN33" s="1011" t="s">
        <v>929</v>
      </c>
      <c r="CO33" s="1012"/>
      <c r="CP33" s="1032"/>
      <c r="CQ33" s="1014"/>
      <c r="CR33" s="1014"/>
      <c r="CS33" s="1016"/>
      <c r="CW33" s="1009"/>
      <c r="CX33" s="1010" t="s">
        <v>904</v>
      </c>
      <c r="CY33" s="1011" t="s">
        <v>929</v>
      </c>
      <c r="CZ33" s="1012"/>
      <c r="DA33" s="1032"/>
      <c r="DB33" s="1014"/>
      <c r="DC33" s="1014"/>
      <c r="DD33" s="1016"/>
      <c r="DF33" s="1009"/>
      <c r="DG33" s="1010" t="s">
        <v>904</v>
      </c>
      <c r="DH33" s="1011" t="s">
        <v>929</v>
      </c>
      <c r="DI33" s="1012"/>
      <c r="DJ33" s="1032"/>
      <c r="DK33" s="1014"/>
      <c r="DL33" s="1014"/>
      <c r="DM33" s="1016"/>
      <c r="DQ33" s="1009"/>
      <c r="DR33" s="1010" t="s">
        <v>904</v>
      </c>
      <c r="DS33" s="1011" t="s">
        <v>929</v>
      </c>
      <c r="DT33" s="1012"/>
      <c r="DU33" s="1032"/>
      <c r="DV33" s="1014"/>
      <c r="DW33" s="1014"/>
      <c r="DX33" s="1016"/>
      <c r="DZ33" s="1009"/>
      <c r="EA33" s="1010" t="s">
        <v>904</v>
      </c>
      <c r="EB33" s="1011" t="s">
        <v>929</v>
      </c>
      <c r="EC33" s="1012"/>
      <c r="ED33" s="1032"/>
      <c r="EE33" s="1014"/>
      <c r="EF33" s="1014"/>
      <c r="EG33" s="1016"/>
      <c r="EK33" s="1009"/>
      <c r="EL33" s="1010" t="s">
        <v>904</v>
      </c>
      <c r="EM33" s="1011" t="s">
        <v>929</v>
      </c>
      <c r="EN33" s="1012"/>
      <c r="EO33" s="1032"/>
      <c r="EP33" s="1014"/>
      <c r="EQ33" s="1014"/>
      <c r="ER33" s="1016"/>
      <c r="ET33" s="1009"/>
      <c r="EU33" s="1010" t="s">
        <v>904</v>
      </c>
      <c r="EV33" s="1011" t="s">
        <v>929</v>
      </c>
      <c r="EW33" s="1012"/>
      <c r="EX33" s="1032"/>
      <c r="EY33" s="1014"/>
      <c r="EZ33" s="1014"/>
      <c r="FA33" s="1016"/>
      <c r="FE33" s="1009"/>
      <c r="FF33" s="1010" t="s">
        <v>904</v>
      </c>
      <c r="FG33" s="1011" t="s">
        <v>929</v>
      </c>
      <c r="FH33" s="1012"/>
      <c r="FI33" s="1032"/>
      <c r="FJ33" s="1014"/>
      <c r="FK33" s="1014"/>
      <c r="FL33" s="1016"/>
      <c r="FN33" s="1009"/>
      <c r="FO33" s="1010" t="s">
        <v>904</v>
      </c>
      <c r="FP33" s="1011" t="s">
        <v>929</v>
      </c>
      <c r="FQ33" s="1012"/>
      <c r="FR33" s="1032"/>
      <c r="FS33" s="1014"/>
      <c r="FT33" s="1014"/>
      <c r="FU33" s="1016"/>
      <c r="FY33" s="1009"/>
      <c r="FZ33" s="1010" t="s">
        <v>904</v>
      </c>
      <c r="GA33" s="1011" t="s">
        <v>929</v>
      </c>
      <c r="GB33" s="1012"/>
      <c r="GC33" s="1032"/>
      <c r="GD33" s="1014"/>
      <c r="GE33" s="1014"/>
      <c r="GF33" s="1016"/>
      <c r="GH33" s="1009"/>
      <c r="GI33" s="1010" t="s">
        <v>904</v>
      </c>
      <c r="GJ33" s="1011" t="s">
        <v>929</v>
      </c>
      <c r="GK33" s="1012"/>
      <c r="GL33" s="1032"/>
      <c r="GM33" s="1014"/>
      <c r="GN33" s="1014"/>
      <c r="GO33" s="1016"/>
      <c r="GS33" s="1009"/>
      <c r="GT33" s="1010" t="s">
        <v>904</v>
      </c>
      <c r="GU33" s="1011" t="s">
        <v>929</v>
      </c>
      <c r="GV33" s="1012"/>
      <c r="GW33" s="1032"/>
      <c r="GX33" s="1014"/>
      <c r="GY33" s="1014"/>
      <c r="GZ33" s="1016"/>
      <c r="HB33" s="1009"/>
      <c r="HC33" s="1010" t="s">
        <v>904</v>
      </c>
      <c r="HD33" s="1011" t="s">
        <v>929</v>
      </c>
      <c r="HE33" s="1012"/>
      <c r="HF33" s="1032"/>
      <c r="HG33" s="1014"/>
      <c r="HH33" s="1014"/>
      <c r="HI33" s="1016"/>
      <c r="HM33" s="1009"/>
      <c r="HN33" s="1010" t="s">
        <v>904</v>
      </c>
      <c r="HO33" s="1011" t="s">
        <v>929</v>
      </c>
      <c r="HP33" s="1012"/>
      <c r="HQ33" s="1032"/>
      <c r="HR33" s="1014"/>
      <c r="HS33" s="1014"/>
      <c r="HT33" s="1016"/>
      <c r="HV33" s="1009"/>
      <c r="HW33" s="1010" t="s">
        <v>904</v>
      </c>
      <c r="HX33" s="1011" t="s">
        <v>929</v>
      </c>
      <c r="HY33" s="1012"/>
      <c r="HZ33" s="1032"/>
      <c r="IA33" s="1014"/>
      <c r="IB33" s="1014"/>
      <c r="IC33" s="1016"/>
      <c r="IG33" s="1009"/>
      <c r="IH33" s="1010" t="s">
        <v>904</v>
      </c>
      <c r="II33" s="1011" t="s">
        <v>929</v>
      </c>
      <c r="IJ33" s="1012"/>
      <c r="IK33" s="1032"/>
      <c r="IL33" s="1014"/>
      <c r="IM33" s="1014"/>
      <c r="IN33" s="1016"/>
      <c r="IP33" s="1009"/>
      <c r="IQ33" s="1010" t="s">
        <v>904</v>
      </c>
      <c r="IR33" s="1011" t="s">
        <v>929</v>
      </c>
      <c r="IS33" s="1012"/>
      <c r="IT33" s="1032"/>
      <c r="IU33" s="1014"/>
      <c r="IV33" s="1014"/>
      <c r="IW33" s="1016"/>
      <c r="JA33" s="1009"/>
      <c r="JB33" s="1010" t="s">
        <v>904</v>
      </c>
      <c r="JC33" s="1011" t="s">
        <v>929</v>
      </c>
      <c r="JD33" s="1012"/>
      <c r="JE33" s="1032"/>
      <c r="JF33" s="1014"/>
      <c r="JG33" s="1014"/>
      <c r="JH33" s="1016"/>
      <c r="JJ33" s="1009"/>
      <c r="JK33" s="1010" t="s">
        <v>904</v>
      </c>
      <c r="JL33" s="1011" t="s">
        <v>929</v>
      </c>
      <c r="JM33" s="1012"/>
      <c r="JN33" s="1032"/>
      <c r="JO33" s="1014"/>
      <c r="JP33" s="1014"/>
      <c r="JQ33" s="1016"/>
      <c r="JU33" s="1009"/>
      <c r="JV33" s="1010" t="s">
        <v>904</v>
      </c>
      <c r="JW33" s="1011" t="s">
        <v>929</v>
      </c>
      <c r="JX33" s="1012"/>
      <c r="JY33" s="1032"/>
      <c r="JZ33" s="1014"/>
      <c r="KA33" s="1014"/>
      <c r="KB33" s="1016"/>
      <c r="KD33" s="1009"/>
      <c r="KE33" s="1010" t="s">
        <v>904</v>
      </c>
      <c r="KF33" s="1011" t="s">
        <v>929</v>
      </c>
      <c r="KG33" s="1012"/>
      <c r="KH33" s="1032"/>
      <c r="KI33" s="1014"/>
      <c r="KJ33" s="1014"/>
      <c r="KK33" s="1016"/>
      <c r="KO33" s="1009"/>
      <c r="KP33" s="1010" t="s">
        <v>904</v>
      </c>
      <c r="KQ33" s="1011" t="s">
        <v>929</v>
      </c>
      <c r="KR33" s="1012"/>
      <c r="KS33" s="1032"/>
      <c r="KT33" s="1014"/>
      <c r="KU33" s="1014"/>
      <c r="KV33" s="1016"/>
      <c r="KX33" s="1009"/>
      <c r="KY33" s="1010" t="s">
        <v>904</v>
      </c>
      <c r="KZ33" s="1011" t="s">
        <v>929</v>
      </c>
      <c r="LA33" s="1012"/>
      <c r="LB33" s="1032"/>
      <c r="LC33" s="1014"/>
      <c r="LD33" s="1014"/>
      <c r="LE33" s="1016"/>
      <c r="LI33" s="1009"/>
      <c r="LJ33" s="1010" t="s">
        <v>904</v>
      </c>
      <c r="LK33" s="1011" t="s">
        <v>929</v>
      </c>
      <c r="LL33" s="1012"/>
      <c r="LM33" s="1032"/>
      <c r="LN33" s="1014"/>
      <c r="LO33" s="1014"/>
      <c r="LP33" s="1016"/>
      <c r="LR33" s="1009"/>
      <c r="LS33" s="1010" t="s">
        <v>904</v>
      </c>
      <c r="LT33" s="1011" t="s">
        <v>929</v>
      </c>
      <c r="LU33" s="1012"/>
      <c r="LV33" s="1032"/>
      <c r="LW33" s="1014"/>
      <c r="LX33" s="1014"/>
      <c r="LY33" s="1016"/>
      <c r="MC33" s="1009"/>
      <c r="MD33" s="1010" t="s">
        <v>904</v>
      </c>
      <c r="ME33" s="1011" t="s">
        <v>929</v>
      </c>
      <c r="MF33" s="1012"/>
      <c r="MG33" s="1032"/>
      <c r="MH33" s="1014"/>
      <c r="MI33" s="1014"/>
      <c r="MJ33" s="1016"/>
      <c r="ML33" s="1009"/>
      <c r="MM33" s="1010" t="s">
        <v>904</v>
      </c>
      <c r="MN33" s="1011" t="s">
        <v>929</v>
      </c>
      <c r="MO33" s="1012"/>
      <c r="MP33" s="1032"/>
      <c r="MQ33" s="1014"/>
      <c r="MR33" s="1014"/>
      <c r="MS33" s="1016"/>
      <c r="MW33" s="1009"/>
      <c r="MX33" s="1010" t="s">
        <v>904</v>
      </c>
      <c r="MY33" s="1011" t="s">
        <v>929</v>
      </c>
      <c r="MZ33" s="1012"/>
      <c r="NA33" s="1032"/>
      <c r="NB33" s="1014"/>
      <c r="NC33" s="1014"/>
      <c r="ND33" s="1016"/>
      <c r="NF33" s="1009"/>
      <c r="NG33" s="1010" t="s">
        <v>904</v>
      </c>
      <c r="NH33" s="1011" t="s">
        <v>929</v>
      </c>
      <c r="NI33" s="1012"/>
      <c r="NJ33" s="1032"/>
      <c r="NK33" s="1014"/>
      <c r="NL33" s="1014"/>
      <c r="NM33" s="1016"/>
      <c r="NQ33" s="1009"/>
      <c r="NR33" s="1010" t="s">
        <v>904</v>
      </c>
      <c r="NS33" s="1011" t="s">
        <v>929</v>
      </c>
      <c r="NT33" s="1012"/>
      <c r="NU33" s="1032"/>
      <c r="NV33" s="1014"/>
      <c r="NW33" s="1014"/>
      <c r="NX33" s="1016"/>
      <c r="NZ33" s="1009"/>
      <c r="OA33" s="1010" t="s">
        <v>904</v>
      </c>
      <c r="OB33" s="1011" t="s">
        <v>929</v>
      </c>
      <c r="OC33" s="1012"/>
      <c r="OD33" s="1032"/>
      <c r="OE33" s="1014"/>
      <c r="OF33" s="1014"/>
      <c r="OG33" s="1016"/>
    </row>
    <row r="34" spans="1:397">
      <c r="A34" s="1009"/>
      <c r="B34" s="1010"/>
      <c r="C34" s="1011" t="s">
        <v>930</v>
      </c>
      <c r="D34" s="1012" t="s">
        <v>931</v>
      </c>
      <c r="E34" s="1013"/>
      <c r="F34" s="1014">
        <f t="shared" ref="F34:F37" si="160">IFERROR(G34/E34,0)</f>
        <v>0</v>
      </c>
      <c r="G34" s="1015"/>
      <c r="H34" s="1016"/>
      <c r="J34" s="1009"/>
      <c r="K34" s="1010"/>
      <c r="L34" s="1011" t="s">
        <v>930</v>
      </c>
      <c r="M34" s="1012" t="s">
        <v>931</v>
      </c>
      <c r="N34" s="1013"/>
      <c r="O34" s="1014">
        <f t="shared" ref="O34:O37" si="161">IFERROR(P34/N34,0)</f>
        <v>0</v>
      </c>
      <c r="P34" s="1015"/>
      <c r="Q34" s="1016"/>
      <c r="U34" s="1009"/>
      <c r="V34" s="1010"/>
      <c r="W34" s="1011" t="s">
        <v>930</v>
      </c>
      <c r="X34" s="1012" t="s">
        <v>931</v>
      </c>
      <c r="Y34" s="1013"/>
      <c r="Z34" s="1014">
        <f t="shared" ref="Z34:Z37" si="162">IFERROR(AA34/Y34,0)</f>
        <v>0</v>
      </c>
      <c r="AA34" s="1015"/>
      <c r="AB34" s="1016"/>
      <c r="AD34" s="1009"/>
      <c r="AE34" s="1010"/>
      <c r="AF34" s="1011" t="s">
        <v>930</v>
      </c>
      <c r="AG34" s="1012" t="s">
        <v>931</v>
      </c>
      <c r="AH34" s="1013"/>
      <c r="AI34" s="1014">
        <f t="shared" ref="AI34:AI37" si="163">IFERROR(AJ34/AH34,0)</f>
        <v>0</v>
      </c>
      <c r="AJ34" s="1015"/>
      <c r="AK34" s="1016"/>
      <c r="AO34" s="1009"/>
      <c r="AP34" s="1010"/>
      <c r="AQ34" s="1011" t="s">
        <v>930</v>
      </c>
      <c r="AR34" s="1012" t="s">
        <v>931</v>
      </c>
      <c r="AS34" s="1013"/>
      <c r="AT34" s="1014">
        <f t="shared" ref="AT34:AT37" si="164">IFERROR(AU34/AS34,0)</f>
        <v>0</v>
      </c>
      <c r="AU34" s="1015"/>
      <c r="AV34" s="1016"/>
      <c r="AX34" s="1009"/>
      <c r="AY34" s="1010"/>
      <c r="AZ34" s="1011" t="s">
        <v>930</v>
      </c>
      <c r="BA34" s="1012" t="s">
        <v>931</v>
      </c>
      <c r="BB34" s="1013"/>
      <c r="BC34" s="1014">
        <f t="shared" ref="BC34:BC37" si="165">IFERROR(BD34/BB34,0)</f>
        <v>0</v>
      </c>
      <c r="BD34" s="1015"/>
      <c r="BE34" s="1016"/>
      <c r="BI34" s="1009"/>
      <c r="BJ34" s="1010"/>
      <c r="BK34" s="1011" t="s">
        <v>930</v>
      </c>
      <c r="BL34" s="1012" t="s">
        <v>931</v>
      </c>
      <c r="BM34" s="1013"/>
      <c r="BN34" s="1014">
        <f t="shared" ref="BN34:BN37" si="166">IFERROR(BO34/BM34,0)</f>
        <v>0</v>
      </c>
      <c r="BO34" s="1015"/>
      <c r="BP34" s="1016"/>
      <c r="BR34" s="1009"/>
      <c r="BS34" s="1010"/>
      <c r="BT34" s="1011" t="s">
        <v>930</v>
      </c>
      <c r="BU34" s="1012" t="s">
        <v>931</v>
      </c>
      <c r="BV34" s="1013"/>
      <c r="BW34" s="1014">
        <f t="shared" ref="BW34:BW37" si="167">IFERROR(BX34/BV34,0)</f>
        <v>0</v>
      </c>
      <c r="BX34" s="1015"/>
      <c r="BY34" s="1016"/>
      <c r="CC34" s="1009"/>
      <c r="CD34" s="1010"/>
      <c r="CE34" s="1011" t="s">
        <v>930</v>
      </c>
      <c r="CF34" s="1012" t="s">
        <v>931</v>
      </c>
      <c r="CG34" s="1013"/>
      <c r="CH34" s="1014">
        <f t="shared" ref="CH34:CH37" si="168">IFERROR(CI34/CG34,0)</f>
        <v>0</v>
      </c>
      <c r="CI34" s="1015"/>
      <c r="CJ34" s="1016"/>
      <c r="CL34" s="1009"/>
      <c r="CM34" s="1010"/>
      <c r="CN34" s="1011" t="s">
        <v>930</v>
      </c>
      <c r="CO34" s="1012" t="s">
        <v>931</v>
      </c>
      <c r="CP34" s="1013"/>
      <c r="CQ34" s="1014">
        <f t="shared" ref="CQ34:CQ37" si="169">IFERROR(CR34/CP34,0)</f>
        <v>0</v>
      </c>
      <c r="CR34" s="1015"/>
      <c r="CS34" s="1016"/>
      <c r="CW34" s="1009"/>
      <c r="CX34" s="1010"/>
      <c r="CY34" s="1011" t="s">
        <v>930</v>
      </c>
      <c r="CZ34" s="1012" t="s">
        <v>931</v>
      </c>
      <c r="DA34" s="1013"/>
      <c r="DB34" s="1014">
        <f t="shared" ref="DB34:DB37" si="170">IFERROR(DC34/DA34,0)</f>
        <v>0</v>
      </c>
      <c r="DC34" s="1015"/>
      <c r="DD34" s="1016"/>
      <c r="DF34" s="1009"/>
      <c r="DG34" s="1010"/>
      <c r="DH34" s="1011" t="s">
        <v>930</v>
      </c>
      <c r="DI34" s="1012" t="s">
        <v>931</v>
      </c>
      <c r="DJ34" s="1013"/>
      <c r="DK34" s="1014">
        <f t="shared" ref="DK34:DK37" si="171">IFERROR(DL34/DJ34,0)</f>
        <v>0</v>
      </c>
      <c r="DL34" s="1015"/>
      <c r="DM34" s="1016"/>
      <c r="DQ34" s="1009"/>
      <c r="DR34" s="1010"/>
      <c r="DS34" s="1011" t="s">
        <v>930</v>
      </c>
      <c r="DT34" s="1012" t="s">
        <v>931</v>
      </c>
      <c r="DU34" s="1013"/>
      <c r="DV34" s="1014">
        <f t="shared" ref="DV34:DV37" si="172">IFERROR(DW34/DU34,0)</f>
        <v>0</v>
      </c>
      <c r="DW34" s="1015"/>
      <c r="DX34" s="1016"/>
      <c r="DZ34" s="1009"/>
      <c r="EA34" s="1010"/>
      <c r="EB34" s="1011" t="s">
        <v>930</v>
      </c>
      <c r="EC34" s="1012" t="s">
        <v>931</v>
      </c>
      <c r="ED34" s="1013"/>
      <c r="EE34" s="1014">
        <f t="shared" ref="EE34:EE37" si="173">IFERROR(EF34/ED34,0)</f>
        <v>0</v>
      </c>
      <c r="EF34" s="1015"/>
      <c r="EG34" s="1016"/>
      <c r="EK34" s="1009"/>
      <c r="EL34" s="1010"/>
      <c r="EM34" s="1011" t="s">
        <v>930</v>
      </c>
      <c r="EN34" s="1012" t="s">
        <v>931</v>
      </c>
      <c r="EO34" s="1013"/>
      <c r="EP34" s="1014">
        <f t="shared" ref="EP34:EP37" si="174">IFERROR(EQ34/EO34,0)</f>
        <v>0</v>
      </c>
      <c r="EQ34" s="1015"/>
      <c r="ER34" s="1016"/>
      <c r="ET34" s="1009"/>
      <c r="EU34" s="1010"/>
      <c r="EV34" s="1011" t="s">
        <v>930</v>
      </c>
      <c r="EW34" s="1012" t="s">
        <v>931</v>
      </c>
      <c r="EX34" s="1013"/>
      <c r="EY34" s="1014">
        <f t="shared" ref="EY34:EY37" si="175">IFERROR(EZ34/EX34,0)</f>
        <v>0</v>
      </c>
      <c r="EZ34" s="1015"/>
      <c r="FA34" s="1016"/>
      <c r="FE34" s="1009"/>
      <c r="FF34" s="1010"/>
      <c r="FG34" s="1011" t="s">
        <v>930</v>
      </c>
      <c r="FH34" s="1012" t="s">
        <v>931</v>
      </c>
      <c r="FI34" s="1013"/>
      <c r="FJ34" s="1014">
        <f t="shared" ref="FJ34:FJ37" si="176">IFERROR(FK34/FI34,0)</f>
        <v>0</v>
      </c>
      <c r="FK34" s="1015"/>
      <c r="FL34" s="1016"/>
      <c r="FN34" s="1009"/>
      <c r="FO34" s="1010"/>
      <c r="FP34" s="1011" t="s">
        <v>930</v>
      </c>
      <c r="FQ34" s="1012" t="s">
        <v>931</v>
      </c>
      <c r="FR34" s="1013"/>
      <c r="FS34" s="1014">
        <f t="shared" ref="FS34:FS37" si="177">IFERROR(FT34/FR34,0)</f>
        <v>0</v>
      </c>
      <c r="FT34" s="1015"/>
      <c r="FU34" s="1016"/>
      <c r="FY34" s="1009"/>
      <c r="FZ34" s="1010"/>
      <c r="GA34" s="1011" t="s">
        <v>930</v>
      </c>
      <c r="GB34" s="1012" t="s">
        <v>931</v>
      </c>
      <c r="GC34" s="1013"/>
      <c r="GD34" s="1014">
        <f t="shared" ref="GD34:GD37" si="178">IFERROR(GE34/GC34,0)</f>
        <v>0</v>
      </c>
      <c r="GE34" s="1015"/>
      <c r="GF34" s="1016"/>
      <c r="GH34" s="1009"/>
      <c r="GI34" s="1010"/>
      <c r="GJ34" s="1011" t="s">
        <v>930</v>
      </c>
      <c r="GK34" s="1012" t="s">
        <v>931</v>
      </c>
      <c r="GL34" s="1013"/>
      <c r="GM34" s="1014">
        <f t="shared" ref="GM34:GM37" si="179">IFERROR(GN34/GL34,0)</f>
        <v>0</v>
      </c>
      <c r="GN34" s="1015"/>
      <c r="GO34" s="1016"/>
      <c r="GS34" s="1009"/>
      <c r="GT34" s="1010"/>
      <c r="GU34" s="1011" t="s">
        <v>930</v>
      </c>
      <c r="GV34" s="1012" t="s">
        <v>931</v>
      </c>
      <c r="GW34" s="1013"/>
      <c r="GX34" s="1014">
        <f t="shared" ref="GX34:GX37" si="180">IFERROR(GY34/GW34,0)</f>
        <v>0</v>
      </c>
      <c r="GY34" s="1015"/>
      <c r="GZ34" s="1016"/>
      <c r="HB34" s="1009"/>
      <c r="HC34" s="1010"/>
      <c r="HD34" s="1011" t="s">
        <v>930</v>
      </c>
      <c r="HE34" s="1012" t="s">
        <v>931</v>
      </c>
      <c r="HF34" s="1013"/>
      <c r="HG34" s="1014">
        <f t="shared" ref="HG34:HG37" si="181">IFERROR(HH34/HF34,0)</f>
        <v>0</v>
      </c>
      <c r="HH34" s="1015"/>
      <c r="HI34" s="1016"/>
      <c r="HM34" s="1009"/>
      <c r="HN34" s="1010"/>
      <c r="HO34" s="1011" t="s">
        <v>930</v>
      </c>
      <c r="HP34" s="1012" t="s">
        <v>931</v>
      </c>
      <c r="HQ34" s="1013"/>
      <c r="HR34" s="1014">
        <f t="shared" ref="HR34:HR37" si="182">IFERROR(HS34/HQ34,0)</f>
        <v>0</v>
      </c>
      <c r="HS34" s="1015"/>
      <c r="HT34" s="1016"/>
      <c r="HV34" s="1009"/>
      <c r="HW34" s="1010"/>
      <c r="HX34" s="1011" t="s">
        <v>930</v>
      </c>
      <c r="HY34" s="1012" t="s">
        <v>931</v>
      </c>
      <c r="HZ34" s="1013"/>
      <c r="IA34" s="1014">
        <f t="shared" ref="IA34:IA37" si="183">IFERROR(IB34/HZ34,0)</f>
        <v>0</v>
      </c>
      <c r="IB34" s="1015"/>
      <c r="IC34" s="1016"/>
      <c r="IG34" s="1009"/>
      <c r="IH34" s="1010"/>
      <c r="II34" s="1011" t="s">
        <v>930</v>
      </c>
      <c r="IJ34" s="1012" t="s">
        <v>931</v>
      </c>
      <c r="IK34" s="1013"/>
      <c r="IL34" s="1014">
        <f t="shared" ref="IL34:IL37" si="184">IFERROR(IM34/IK34,0)</f>
        <v>0</v>
      </c>
      <c r="IM34" s="1015"/>
      <c r="IN34" s="1016"/>
      <c r="IP34" s="1009"/>
      <c r="IQ34" s="1010"/>
      <c r="IR34" s="1011" t="s">
        <v>930</v>
      </c>
      <c r="IS34" s="1012" t="s">
        <v>931</v>
      </c>
      <c r="IT34" s="1013"/>
      <c r="IU34" s="1014">
        <f t="shared" ref="IU34:IU37" si="185">IFERROR(IV34/IT34,0)</f>
        <v>0</v>
      </c>
      <c r="IV34" s="1015"/>
      <c r="IW34" s="1016"/>
      <c r="JA34" s="1009"/>
      <c r="JB34" s="1010"/>
      <c r="JC34" s="1011" t="s">
        <v>930</v>
      </c>
      <c r="JD34" s="1012" t="s">
        <v>931</v>
      </c>
      <c r="JE34" s="1013"/>
      <c r="JF34" s="1014">
        <f t="shared" ref="JF34:JF37" si="186">IFERROR(JG34/JE34,0)</f>
        <v>0</v>
      </c>
      <c r="JG34" s="1015"/>
      <c r="JH34" s="1016"/>
      <c r="JJ34" s="1009"/>
      <c r="JK34" s="1010"/>
      <c r="JL34" s="1011" t="s">
        <v>930</v>
      </c>
      <c r="JM34" s="1012" t="s">
        <v>931</v>
      </c>
      <c r="JN34" s="1013"/>
      <c r="JO34" s="1014">
        <f t="shared" ref="JO34:JO37" si="187">IFERROR(JP34/JN34,0)</f>
        <v>0</v>
      </c>
      <c r="JP34" s="1015"/>
      <c r="JQ34" s="1016"/>
      <c r="JU34" s="1009"/>
      <c r="JV34" s="1010"/>
      <c r="JW34" s="1011" t="s">
        <v>930</v>
      </c>
      <c r="JX34" s="1012" t="s">
        <v>931</v>
      </c>
      <c r="JY34" s="1013"/>
      <c r="JZ34" s="1014">
        <f t="shared" ref="JZ34:JZ37" si="188">IFERROR(KA34/JY34,0)</f>
        <v>0</v>
      </c>
      <c r="KA34" s="1015"/>
      <c r="KB34" s="1016"/>
      <c r="KD34" s="1009"/>
      <c r="KE34" s="1010"/>
      <c r="KF34" s="1011" t="s">
        <v>930</v>
      </c>
      <c r="KG34" s="1012" t="s">
        <v>931</v>
      </c>
      <c r="KH34" s="1013"/>
      <c r="KI34" s="1014">
        <f t="shared" ref="KI34:KI37" si="189">IFERROR(KJ34/KH34,0)</f>
        <v>0</v>
      </c>
      <c r="KJ34" s="1015"/>
      <c r="KK34" s="1016"/>
      <c r="KO34" s="1009"/>
      <c r="KP34" s="1010"/>
      <c r="KQ34" s="1011" t="s">
        <v>930</v>
      </c>
      <c r="KR34" s="1012" t="s">
        <v>931</v>
      </c>
      <c r="KS34" s="1013"/>
      <c r="KT34" s="1014">
        <f t="shared" ref="KT34:KT37" si="190">IFERROR(KU34/KS34,0)</f>
        <v>0</v>
      </c>
      <c r="KU34" s="1015"/>
      <c r="KV34" s="1016"/>
      <c r="KX34" s="1009"/>
      <c r="KY34" s="1010"/>
      <c r="KZ34" s="1011" t="s">
        <v>930</v>
      </c>
      <c r="LA34" s="1012" t="s">
        <v>931</v>
      </c>
      <c r="LB34" s="1013"/>
      <c r="LC34" s="1014">
        <f t="shared" ref="LC34:LC37" si="191">IFERROR(LD34/LB34,0)</f>
        <v>0</v>
      </c>
      <c r="LD34" s="1015"/>
      <c r="LE34" s="1016"/>
      <c r="LI34" s="1009"/>
      <c r="LJ34" s="1010"/>
      <c r="LK34" s="1011" t="s">
        <v>930</v>
      </c>
      <c r="LL34" s="1012" t="s">
        <v>931</v>
      </c>
      <c r="LM34" s="1013"/>
      <c r="LN34" s="1014">
        <f t="shared" ref="LN34:LN37" si="192">IFERROR(LO34/LM34,0)</f>
        <v>0</v>
      </c>
      <c r="LO34" s="1015"/>
      <c r="LP34" s="1016"/>
      <c r="LR34" s="1009"/>
      <c r="LS34" s="1010"/>
      <c r="LT34" s="1011" t="s">
        <v>930</v>
      </c>
      <c r="LU34" s="1012" t="s">
        <v>931</v>
      </c>
      <c r="LV34" s="1013"/>
      <c r="LW34" s="1014">
        <f t="shared" ref="LW34:LW37" si="193">IFERROR(LX34/LV34,0)</f>
        <v>0</v>
      </c>
      <c r="LX34" s="1015"/>
      <c r="LY34" s="1016"/>
      <c r="MC34" s="1009"/>
      <c r="MD34" s="1010"/>
      <c r="ME34" s="1011" t="s">
        <v>930</v>
      </c>
      <c r="MF34" s="1012" t="s">
        <v>931</v>
      </c>
      <c r="MG34" s="1013"/>
      <c r="MH34" s="1014">
        <f t="shared" ref="MH34:MH37" si="194">IFERROR(MI34/MG34,0)</f>
        <v>0</v>
      </c>
      <c r="MI34" s="1015"/>
      <c r="MJ34" s="1016"/>
      <c r="ML34" s="1009"/>
      <c r="MM34" s="1010"/>
      <c r="MN34" s="1011" t="s">
        <v>930</v>
      </c>
      <c r="MO34" s="1012" t="s">
        <v>931</v>
      </c>
      <c r="MP34" s="1013"/>
      <c r="MQ34" s="1014">
        <f t="shared" ref="MQ34:MQ37" si="195">IFERROR(MR34/MP34,0)</f>
        <v>0</v>
      </c>
      <c r="MR34" s="1015"/>
      <c r="MS34" s="1016"/>
      <c r="MW34" s="1009"/>
      <c r="MX34" s="1010"/>
      <c r="MY34" s="1011" t="s">
        <v>930</v>
      </c>
      <c r="MZ34" s="1012" t="s">
        <v>931</v>
      </c>
      <c r="NA34" s="1013"/>
      <c r="NB34" s="1014">
        <f t="shared" ref="NB34:NB37" si="196">IFERROR(NC34/NA34,0)</f>
        <v>0</v>
      </c>
      <c r="NC34" s="1015"/>
      <c r="ND34" s="1016"/>
      <c r="NF34" s="1009"/>
      <c r="NG34" s="1010"/>
      <c r="NH34" s="1011" t="s">
        <v>930</v>
      </c>
      <c r="NI34" s="1012" t="s">
        <v>931</v>
      </c>
      <c r="NJ34" s="1013"/>
      <c r="NK34" s="1014">
        <f t="shared" ref="NK34:NK37" si="197">IFERROR(NL34/NJ34,0)</f>
        <v>0</v>
      </c>
      <c r="NL34" s="1015"/>
      <c r="NM34" s="1016"/>
      <c r="NQ34" s="1009"/>
      <c r="NR34" s="1010"/>
      <c r="NS34" s="1011" t="s">
        <v>930</v>
      </c>
      <c r="NT34" s="1012" t="s">
        <v>931</v>
      </c>
      <c r="NU34" s="1013"/>
      <c r="NV34" s="1014">
        <f t="shared" ref="NV34:NV37" si="198">IFERROR(NW34/NU34,0)</f>
        <v>0</v>
      </c>
      <c r="NW34" s="1015"/>
      <c r="NX34" s="1016"/>
      <c r="NZ34" s="1009"/>
      <c r="OA34" s="1010"/>
      <c r="OB34" s="1011" t="s">
        <v>930</v>
      </c>
      <c r="OC34" s="1012" t="s">
        <v>931</v>
      </c>
      <c r="OD34" s="1013"/>
      <c r="OE34" s="1014">
        <f t="shared" ref="OE34:OE37" si="199">IFERROR(OF34/OD34,0)</f>
        <v>0</v>
      </c>
      <c r="OF34" s="1015"/>
      <c r="OG34" s="1016"/>
    </row>
    <row r="35" spans="1:397">
      <c r="A35" s="1009"/>
      <c r="B35" s="1010"/>
      <c r="C35" s="1011" t="s">
        <v>932</v>
      </c>
      <c r="D35" s="1012" t="s">
        <v>931</v>
      </c>
      <c r="E35" s="1013"/>
      <c r="F35" s="1014">
        <f t="shared" si="160"/>
        <v>0</v>
      </c>
      <c r="G35" s="1015"/>
      <c r="H35" s="1016"/>
      <c r="J35" s="1009"/>
      <c r="K35" s="1010"/>
      <c r="L35" s="1011" t="s">
        <v>932</v>
      </c>
      <c r="M35" s="1012" t="s">
        <v>931</v>
      </c>
      <c r="N35" s="1013"/>
      <c r="O35" s="1014">
        <f t="shared" si="161"/>
        <v>0</v>
      </c>
      <c r="P35" s="1015"/>
      <c r="Q35" s="1016"/>
      <c r="U35" s="1009"/>
      <c r="V35" s="1010"/>
      <c r="W35" s="1011" t="s">
        <v>932</v>
      </c>
      <c r="X35" s="1012" t="s">
        <v>931</v>
      </c>
      <c r="Y35" s="1013"/>
      <c r="Z35" s="1014">
        <f t="shared" si="162"/>
        <v>0</v>
      </c>
      <c r="AA35" s="1015"/>
      <c r="AB35" s="1016"/>
      <c r="AD35" s="1009"/>
      <c r="AE35" s="1010"/>
      <c r="AF35" s="1011" t="s">
        <v>932</v>
      </c>
      <c r="AG35" s="1012" t="s">
        <v>931</v>
      </c>
      <c r="AH35" s="1013"/>
      <c r="AI35" s="1014">
        <f t="shared" si="163"/>
        <v>0</v>
      </c>
      <c r="AJ35" s="1015"/>
      <c r="AK35" s="1016"/>
      <c r="AO35" s="1009"/>
      <c r="AP35" s="1010"/>
      <c r="AQ35" s="1011" t="s">
        <v>932</v>
      </c>
      <c r="AR35" s="1012" t="s">
        <v>931</v>
      </c>
      <c r="AS35" s="1013"/>
      <c r="AT35" s="1014">
        <f t="shared" si="164"/>
        <v>0</v>
      </c>
      <c r="AU35" s="1015"/>
      <c r="AV35" s="1016"/>
      <c r="AX35" s="1009"/>
      <c r="AY35" s="1010"/>
      <c r="AZ35" s="1011" t="s">
        <v>932</v>
      </c>
      <c r="BA35" s="1012" t="s">
        <v>931</v>
      </c>
      <c r="BB35" s="1013"/>
      <c r="BC35" s="1014">
        <f t="shared" si="165"/>
        <v>0</v>
      </c>
      <c r="BD35" s="1015"/>
      <c r="BE35" s="1016"/>
      <c r="BI35" s="1009"/>
      <c r="BJ35" s="1010"/>
      <c r="BK35" s="1011" t="s">
        <v>932</v>
      </c>
      <c r="BL35" s="1012" t="s">
        <v>931</v>
      </c>
      <c r="BM35" s="1013"/>
      <c r="BN35" s="1014">
        <f t="shared" si="166"/>
        <v>0</v>
      </c>
      <c r="BO35" s="1015"/>
      <c r="BP35" s="1016"/>
      <c r="BR35" s="1009"/>
      <c r="BS35" s="1010"/>
      <c r="BT35" s="1011" t="s">
        <v>932</v>
      </c>
      <c r="BU35" s="1012" t="s">
        <v>931</v>
      </c>
      <c r="BV35" s="1013"/>
      <c r="BW35" s="1014">
        <f t="shared" si="167"/>
        <v>0</v>
      </c>
      <c r="BX35" s="1015"/>
      <c r="BY35" s="1016"/>
      <c r="CC35" s="1009"/>
      <c r="CD35" s="1010"/>
      <c r="CE35" s="1011" t="s">
        <v>932</v>
      </c>
      <c r="CF35" s="1012" t="s">
        <v>931</v>
      </c>
      <c r="CG35" s="1013"/>
      <c r="CH35" s="1014">
        <f t="shared" si="168"/>
        <v>0</v>
      </c>
      <c r="CI35" s="1015"/>
      <c r="CJ35" s="1016"/>
      <c r="CL35" s="1009"/>
      <c r="CM35" s="1010"/>
      <c r="CN35" s="1011" t="s">
        <v>932</v>
      </c>
      <c r="CO35" s="1012" t="s">
        <v>931</v>
      </c>
      <c r="CP35" s="1013"/>
      <c r="CQ35" s="1014">
        <f t="shared" si="169"/>
        <v>0</v>
      </c>
      <c r="CR35" s="1015"/>
      <c r="CS35" s="1016"/>
      <c r="CW35" s="1009"/>
      <c r="CX35" s="1010"/>
      <c r="CY35" s="1011" t="s">
        <v>932</v>
      </c>
      <c r="CZ35" s="1012" t="s">
        <v>931</v>
      </c>
      <c r="DA35" s="1013"/>
      <c r="DB35" s="1014">
        <f t="shared" si="170"/>
        <v>0</v>
      </c>
      <c r="DC35" s="1015"/>
      <c r="DD35" s="1016"/>
      <c r="DF35" s="1009"/>
      <c r="DG35" s="1010"/>
      <c r="DH35" s="1011" t="s">
        <v>932</v>
      </c>
      <c r="DI35" s="1012" t="s">
        <v>931</v>
      </c>
      <c r="DJ35" s="1013"/>
      <c r="DK35" s="1014">
        <f t="shared" si="171"/>
        <v>0</v>
      </c>
      <c r="DL35" s="1015"/>
      <c r="DM35" s="1016"/>
      <c r="DQ35" s="1009"/>
      <c r="DR35" s="1010"/>
      <c r="DS35" s="1011" t="s">
        <v>932</v>
      </c>
      <c r="DT35" s="1012" t="s">
        <v>931</v>
      </c>
      <c r="DU35" s="1013"/>
      <c r="DV35" s="1014">
        <f t="shared" si="172"/>
        <v>0</v>
      </c>
      <c r="DW35" s="1015"/>
      <c r="DX35" s="1016"/>
      <c r="DZ35" s="1009"/>
      <c r="EA35" s="1010"/>
      <c r="EB35" s="1011" t="s">
        <v>932</v>
      </c>
      <c r="EC35" s="1012" t="s">
        <v>931</v>
      </c>
      <c r="ED35" s="1013"/>
      <c r="EE35" s="1014">
        <f t="shared" si="173"/>
        <v>0</v>
      </c>
      <c r="EF35" s="1015"/>
      <c r="EG35" s="1016"/>
      <c r="EK35" s="1009"/>
      <c r="EL35" s="1010"/>
      <c r="EM35" s="1011" t="s">
        <v>932</v>
      </c>
      <c r="EN35" s="1012" t="s">
        <v>931</v>
      </c>
      <c r="EO35" s="1013"/>
      <c r="EP35" s="1014">
        <f t="shared" si="174"/>
        <v>0</v>
      </c>
      <c r="EQ35" s="1015"/>
      <c r="ER35" s="1016"/>
      <c r="ET35" s="1009"/>
      <c r="EU35" s="1010"/>
      <c r="EV35" s="1011" t="s">
        <v>932</v>
      </c>
      <c r="EW35" s="1012" t="s">
        <v>931</v>
      </c>
      <c r="EX35" s="1013"/>
      <c r="EY35" s="1014">
        <f t="shared" si="175"/>
        <v>0</v>
      </c>
      <c r="EZ35" s="1015"/>
      <c r="FA35" s="1016"/>
      <c r="FE35" s="1009"/>
      <c r="FF35" s="1010"/>
      <c r="FG35" s="1011" t="s">
        <v>932</v>
      </c>
      <c r="FH35" s="1012" t="s">
        <v>931</v>
      </c>
      <c r="FI35" s="1013"/>
      <c r="FJ35" s="1014">
        <f t="shared" si="176"/>
        <v>0</v>
      </c>
      <c r="FK35" s="1015"/>
      <c r="FL35" s="1016"/>
      <c r="FN35" s="1009"/>
      <c r="FO35" s="1010"/>
      <c r="FP35" s="1011" t="s">
        <v>932</v>
      </c>
      <c r="FQ35" s="1012" t="s">
        <v>931</v>
      </c>
      <c r="FR35" s="1013"/>
      <c r="FS35" s="1014">
        <f t="shared" si="177"/>
        <v>0</v>
      </c>
      <c r="FT35" s="1015"/>
      <c r="FU35" s="1016"/>
      <c r="FY35" s="1009"/>
      <c r="FZ35" s="1010"/>
      <c r="GA35" s="1011" t="s">
        <v>932</v>
      </c>
      <c r="GB35" s="1012" t="s">
        <v>931</v>
      </c>
      <c r="GC35" s="1013"/>
      <c r="GD35" s="1014">
        <f t="shared" si="178"/>
        <v>0</v>
      </c>
      <c r="GE35" s="1015"/>
      <c r="GF35" s="1016"/>
      <c r="GH35" s="1009"/>
      <c r="GI35" s="1010"/>
      <c r="GJ35" s="1011" t="s">
        <v>932</v>
      </c>
      <c r="GK35" s="1012" t="s">
        <v>931</v>
      </c>
      <c r="GL35" s="1013"/>
      <c r="GM35" s="1014">
        <f t="shared" si="179"/>
        <v>0</v>
      </c>
      <c r="GN35" s="1015"/>
      <c r="GO35" s="1016"/>
      <c r="GS35" s="1009"/>
      <c r="GT35" s="1010"/>
      <c r="GU35" s="1011" t="s">
        <v>932</v>
      </c>
      <c r="GV35" s="1012" t="s">
        <v>931</v>
      </c>
      <c r="GW35" s="1013"/>
      <c r="GX35" s="1014">
        <f t="shared" si="180"/>
        <v>0</v>
      </c>
      <c r="GY35" s="1015"/>
      <c r="GZ35" s="1016"/>
      <c r="HB35" s="1009"/>
      <c r="HC35" s="1010"/>
      <c r="HD35" s="1011" t="s">
        <v>932</v>
      </c>
      <c r="HE35" s="1012" t="s">
        <v>931</v>
      </c>
      <c r="HF35" s="1013"/>
      <c r="HG35" s="1014">
        <f t="shared" si="181"/>
        <v>0</v>
      </c>
      <c r="HH35" s="1015"/>
      <c r="HI35" s="1016"/>
      <c r="HM35" s="1009"/>
      <c r="HN35" s="1010"/>
      <c r="HO35" s="1011" t="s">
        <v>932</v>
      </c>
      <c r="HP35" s="1012" t="s">
        <v>931</v>
      </c>
      <c r="HQ35" s="1013"/>
      <c r="HR35" s="1014">
        <f t="shared" si="182"/>
        <v>0</v>
      </c>
      <c r="HS35" s="1015"/>
      <c r="HT35" s="1016"/>
      <c r="HV35" s="1009"/>
      <c r="HW35" s="1010"/>
      <c r="HX35" s="1011" t="s">
        <v>932</v>
      </c>
      <c r="HY35" s="1012" t="s">
        <v>931</v>
      </c>
      <c r="HZ35" s="1013"/>
      <c r="IA35" s="1014">
        <f t="shared" si="183"/>
        <v>0</v>
      </c>
      <c r="IB35" s="1015"/>
      <c r="IC35" s="1016"/>
      <c r="IG35" s="1009"/>
      <c r="IH35" s="1010"/>
      <c r="II35" s="1011" t="s">
        <v>932</v>
      </c>
      <c r="IJ35" s="1012" t="s">
        <v>931</v>
      </c>
      <c r="IK35" s="1013"/>
      <c r="IL35" s="1014">
        <f t="shared" si="184"/>
        <v>0</v>
      </c>
      <c r="IM35" s="1015"/>
      <c r="IN35" s="1016"/>
      <c r="IP35" s="1009"/>
      <c r="IQ35" s="1010"/>
      <c r="IR35" s="1011" t="s">
        <v>932</v>
      </c>
      <c r="IS35" s="1012" t="s">
        <v>931</v>
      </c>
      <c r="IT35" s="1013"/>
      <c r="IU35" s="1014">
        <f t="shared" si="185"/>
        <v>0</v>
      </c>
      <c r="IV35" s="1015"/>
      <c r="IW35" s="1016"/>
      <c r="JA35" s="1009"/>
      <c r="JB35" s="1010"/>
      <c r="JC35" s="1011" t="s">
        <v>932</v>
      </c>
      <c r="JD35" s="1012" t="s">
        <v>931</v>
      </c>
      <c r="JE35" s="1013"/>
      <c r="JF35" s="1014">
        <f t="shared" si="186"/>
        <v>0</v>
      </c>
      <c r="JG35" s="1015"/>
      <c r="JH35" s="1016"/>
      <c r="JJ35" s="1009"/>
      <c r="JK35" s="1010"/>
      <c r="JL35" s="1011" t="s">
        <v>932</v>
      </c>
      <c r="JM35" s="1012" t="s">
        <v>931</v>
      </c>
      <c r="JN35" s="1013"/>
      <c r="JO35" s="1014">
        <f t="shared" si="187"/>
        <v>0</v>
      </c>
      <c r="JP35" s="1015"/>
      <c r="JQ35" s="1016"/>
      <c r="JU35" s="1009"/>
      <c r="JV35" s="1010"/>
      <c r="JW35" s="1011" t="s">
        <v>932</v>
      </c>
      <c r="JX35" s="1012" t="s">
        <v>931</v>
      </c>
      <c r="JY35" s="1013"/>
      <c r="JZ35" s="1014">
        <f t="shared" si="188"/>
        <v>0</v>
      </c>
      <c r="KA35" s="1015"/>
      <c r="KB35" s="1016"/>
      <c r="KD35" s="1009"/>
      <c r="KE35" s="1010"/>
      <c r="KF35" s="1011" t="s">
        <v>932</v>
      </c>
      <c r="KG35" s="1012" t="s">
        <v>931</v>
      </c>
      <c r="KH35" s="1013"/>
      <c r="KI35" s="1014">
        <f t="shared" si="189"/>
        <v>0</v>
      </c>
      <c r="KJ35" s="1015"/>
      <c r="KK35" s="1016"/>
      <c r="KO35" s="1009"/>
      <c r="KP35" s="1010"/>
      <c r="KQ35" s="1011" t="s">
        <v>932</v>
      </c>
      <c r="KR35" s="1012" t="s">
        <v>931</v>
      </c>
      <c r="KS35" s="1013"/>
      <c r="KT35" s="1014">
        <f t="shared" si="190"/>
        <v>0</v>
      </c>
      <c r="KU35" s="1015"/>
      <c r="KV35" s="1016"/>
      <c r="KX35" s="1009"/>
      <c r="KY35" s="1010"/>
      <c r="KZ35" s="1011" t="s">
        <v>932</v>
      </c>
      <c r="LA35" s="1012" t="s">
        <v>931</v>
      </c>
      <c r="LB35" s="1013"/>
      <c r="LC35" s="1014">
        <f t="shared" si="191"/>
        <v>0</v>
      </c>
      <c r="LD35" s="1015"/>
      <c r="LE35" s="1016"/>
      <c r="LI35" s="1009"/>
      <c r="LJ35" s="1010"/>
      <c r="LK35" s="1011" t="s">
        <v>932</v>
      </c>
      <c r="LL35" s="1012" t="s">
        <v>931</v>
      </c>
      <c r="LM35" s="1013"/>
      <c r="LN35" s="1014">
        <f t="shared" si="192"/>
        <v>0</v>
      </c>
      <c r="LO35" s="1015"/>
      <c r="LP35" s="1016"/>
      <c r="LR35" s="1009"/>
      <c r="LS35" s="1010"/>
      <c r="LT35" s="1011" t="s">
        <v>932</v>
      </c>
      <c r="LU35" s="1012" t="s">
        <v>931</v>
      </c>
      <c r="LV35" s="1013"/>
      <c r="LW35" s="1014">
        <f t="shared" si="193"/>
        <v>0</v>
      </c>
      <c r="LX35" s="1015"/>
      <c r="LY35" s="1016"/>
      <c r="MC35" s="1009"/>
      <c r="MD35" s="1010"/>
      <c r="ME35" s="1011" t="s">
        <v>932</v>
      </c>
      <c r="MF35" s="1012" t="s">
        <v>931</v>
      </c>
      <c r="MG35" s="1013"/>
      <c r="MH35" s="1014">
        <f t="shared" si="194"/>
        <v>0</v>
      </c>
      <c r="MI35" s="1015"/>
      <c r="MJ35" s="1016"/>
      <c r="ML35" s="1009"/>
      <c r="MM35" s="1010"/>
      <c r="MN35" s="1011" t="s">
        <v>932</v>
      </c>
      <c r="MO35" s="1012" t="s">
        <v>931</v>
      </c>
      <c r="MP35" s="1013"/>
      <c r="MQ35" s="1014">
        <f t="shared" si="195"/>
        <v>0</v>
      </c>
      <c r="MR35" s="1015"/>
      <c r="MS35" s="1016"/>
      <c r="MW35" s="1009"/>
      <c r="MX35" s="1010"/>
      <c r="MY35" s="1011" t="s">
        <v>932</v>
      </c>
      <c r="MZ35" s="1012" t="s">
        <v>931</v>
      </c>
      <c r="NA35" s="1013"/>
      <c r="NB35" s="1014">
        <f t="shared" si="196"/>
        <v>0</v>
      </c>
      <c r="NC35" s="1015"/>
      <c r="ND35" s="1016"/>
      <c r="NF35" s="1009"/>
      <c r="NG35" s="1010"/>
      <c r="NH35" s="1011" t="s">
        <v>932</v>
      </c>
      <c r="NI35" s="1012" t="s">
        <v>931</v>
      </c>
      <c r="NJ35" s="1013"/>
      <c r="NK35" s="1014">
        <f t="shared" si="197"/>
        <v>0</v>
      </c>
      <c r="NL35" s="1015"/>
      <c r="NM35" s="1016"/>
      <c r="NQ35" s="1009"/>
      <c r="NR35" s="1010"/>
      <c r="NS35" s="1011" t="s">
        <v>932</v>
      </c>
      <c r="NT35" s="1012" t="s">
        <v>931</v>
      </c>
      <c r="NU35" s="1013"/>
      <c r="NV35" s="1014">
        <f t="shared" si="198"/>
        <v>0</v>
      </c>
      <c r="NW35" s="1015"/>
      <c r="NX35" s="1016"/>
      <c r="NZ35" s="1009"/>
      <c r="OA35" s="1010"/>
      <c r="OB35" s="1011" t="s">
        <v>932</v>
      </c>
      <c r="OC35" s="1012" t="s">
        <v>931</v>
      </c>
      <c r="OD35" s="1013"/>
      <c r="OE35" s="1014">
        <f t="shared" si="199"/>
        <v>0</v>
      </c>
      <c r="OF35" s="1015"/>
      <c r="OG35" s="1016"/>
    </row>
    <row r="36" spans="1:397">
      <c r="A36" s="1009"/>
      <c r="B36" s="1010"/>
      <c r="C36" s="1011" t="s">
        <v>933</v>
      </c>
      <c r="D36" s="1012" t="s">
        <v>931</v>
      </c>
      <c r="E36" s="1013"/>
      <c r="F36" s="1014">
        <f t="shared" si="160"/>
        <v>0</v>
      </c>
      <c r="G36" s="1015"/>
      <c r="H36" s="1016"/>
      <c r="J36" s="1009"/>
      <c r="K36" s="1010"/>
      <c r="L36" s="1011" t="s">
        <v>933</v>
      </c>
      <c r="M36" s="1012" t="s">
        <v>931</v>
      </c>
      <c r="N36" s="1013"/>
      <c r="O36" s="1014">
        <f t="shared" si="161"/>
        <v>0</v>
      </c>
      <c r="P36" s="1015"/>
      <c r="Q36" s="1016"/>
      <c r="U36" s="1009"/>
      <c r="V36" s="1010"/>
      <c r="W36" s="1011" t="s">
        <v>933</v>
      </c>
      <c r="X36" s="1012" t="s">
        <v>931</v>
      </c>
      <c r="Y36" s="1013"/>
      <c r="Z36" s="1014">
        <f t="shared" si="162"/>
        <v>0</v>
      </c>
      <c r="AA36" s="1015"/>
      <c r="AB36" s="1016"/>
      <c r="AD36" s="1009"/>
      <c r="AE36" s="1010"/>
      <c r="AF36" s="1011" t="s">
        <v>933</v>
      </c>
      <c r="AG36" s="1012" t="s">
        <v>931</v>
      </c>
      <c r="AH36" s="1013"/>
      <c r="AI36" s="1014">
        <f t="shared" si="163"/>
        <v>0</v>
      </c>
      <c r="AJ36" s="1015"/>
      <c r="AK36" s="1016"/>
      <c r="AO36" s="1009"/>
      <c r="AP36" s="1010"/>
      <c r="AQ36" s="1011" t="s">
        <v>933</v>
      </c>
      <c r="AR36" s="1012" t="s">
        <v>931</v>
      </c>
      <c r="AS36" s="1013"/>
      <c r="AT36" s="1014">
        <f t="shared" si="164"/>
        <v>0</v>
      </c>
      <c r="AU36" s="1015"/>
      <c r="AV36" s="1016"/>
      <c r="AX36" s="1009"/>
      <c r="AY36" s="1010"/>
      <c r="AZ36" s="1011" t="s">
        <v>933</v>
      </c>
      <c r="BA36" s="1012" t="s">
        <v>931</v>
      </c>
      <c r="BB36" s="1013"/>
      <c r="BC36" s="1014">
        <f t="shared" si="165"/>
        <v>0</v>
      </c>
      <c r="BD36" s="1015"/>
      <c r="BE36" s="1016"/>
      <c r="BI36" s="1009"/>
      <c r="BJ36" s="1010"/>
      <c r="BK36" s="1011" t="s">
        <v>933</v>
      </c>
      <c r="BL36" s="1012" t="s">
        <v>931</v>
      </c>
      <c r="BM36" s="1013"/>
      <c r="BN36" s="1014">
        <f t="shared" si="166"/>
        <v>0</v>
      </c>
      <c r="BO36" s="1015"/>
      <c r="BP36" s="1016"/>
      <c r="BR36" s="1009"/>
      <c r="BS36" s="1010"/>
      <c r="BT36" s="1011" t="s">
        <v>933</v>
      </c>
      <c r="BU36" s="1012" t="s">
        <v>931</v>
      </c>
      <c r="BV36" s="1013"/>
      <c r="BW36" s="1014">
        <f t="shared" si="167"/>
        <v>0</v>
      </c>
      <c r="BX36" s="1015"/>
      <c r="BY36" s="1016"/>
      <c r="CC36" s="1009"/>
      <c r="CD36" s="1010"/>
      <c r="CE36" s="1011" t="s">
        <v>933</v>
      </c>
      <c r="CF36" s="1012" t="s">
        <v>931</v>
      </c>
      <c r="CG36" s="1013"/>
      <c r="CH36" s="1014">
        <f t="shared" si="168"/>
        <v>0</v>
      </c>
      <c r="CI36" s="1015"/>
      <c r="CJ36" s="1016"/>
      <c r="CL36" s="1009"/>
      <c r="CM36" s="1010"/>
      <c r="CN36" s="1011" t="s">
        <v>933</v>
      </c>
      <c r="CO36" s="1012" t="s">
        <v>931</v>
      </c>
      <c r="CP36" s="1013"/>
      <c r="CQ36" s="1014">
        <f t="shared" si="169"/>
        <v>0</v>
      </c>
      <c r="CR36" s="1015"/>
      <c r="CS36" s="1016"/>
      <c r="CW36" s="1009"/>
      <c r="CX36" s="1010"/>
      <c r="CY36" s="1011" t="s">
        <v>933</v>
      </c>
      <c r="CZ36" s="1012" t="s">
        <v>931</v>
      </c>
      <c r="DA36" s="1013"/>
      <c r="DB36" s="1014">
        <f t="shared" si="170"/>
        <v>0</v>
      </c>
      <c r="DC36" s="1015"/>
      <c r="DD36" s="1016"/>
      <c r="DF36" s="1009"/>
      <c r="DG36" s="1010"/>
      <c r="DH36" s="1011" t="s">
        <v>933</v>
      </c>
      <c r="DI36" s="1012" t="s">
        <v>931</v>
      </c>
      <c r="DJ36" s="1013"/>
      <c r="DK36" s="1014">
        <f t="shared" si="171"/>
        <v>0</v>
      </c>
      <c r="DL36" s="1015"/>
      <c r="DM36" s="1016"/>
      <c r="DQ36" s="1009"/>
      <c r="DR36" s="1010"/>
      <c r="DS36" s="1011" t="s">
        <v>933</v>
      </c>
      <c r="DT36" s="1012" t="s">
        <v>931</v>
      </c>
      <c r="DU36" s="1013"/>
      <c r="DV36" s="1014">
        <f t="shared" si="172"/>
        <v>0</v>
      </c>
      <c r="DW36" s="1015"/>
      <c r="DX36" s="1016"/>
      <c r="DZ36" s="1009"/>
      <c r="EA36" s="1010"/>
      <c r="EB36" s="1011" t="s">
        <v>933</v>
      </c>
      <c r="EC36" s="1012" t="s">
        <v>931</v>
      </c>
      <c r="ED36" s="1013"/>
      <c r="EE36" s="1014">
        <f t="shared" si="173"/>
        <v>0</v>
      </c>
      <c r="EF36" s="1015"/>
      <c r="EG36" s="1016"/>
      <c r="EK36" s="1009"/>
      <c r="EL36" s="1010"/>
      <c r="EM36" s="1011" t="s">
        <v>933</v>
      </c>
      <c r="EN36" s="1012" t="s">
        <v>931</v>
      </c>
      <c r="EO36" s="1013"/>
      <c r="EP36" s="1014">
        <f t="shared" si="174"/>
        <v>0</v>
      </c>
      <c r="EQ36" s="1015"/>
      <c r="ER36" s="1016"/>
      <c r="ET36" s="1009"/>
      <c r="EU36" s="1010"/>
      <c r="EV36" s="1011" t="s">
        <v>933</v>
      </c>
      <c r="EW36" s="1012" t="s">
        <v>931</v>
      </c>
      <c r="EX36" s="1013"/>
      <c r="EY36" s="1014">
        <f t="shared" si="175"/>
        <v>0</v>
      </c>
      <c r="EZ36" s="1015"/>
      <c r="FA36" s="1016"/>
      <c r="FE36" s="1009"/>
      <c r="FF36" s="1010"/>
      <c r="FG36" s="1011" t="s">
        <v>933</v>
      </c>
      <c r="FH36" s="1012" t="s">
        <v>931</v>
      </c>
      <c r="FI36" s="1013"/>
      <c r="FJ36" s="1014">
        <f t="shared" si="176"/>
        <v>0</v>
      </c>
      <c r="FK36" s="1015"/>
      <c r="FL36" s="1016"/>
      <c r="FN36" s="1009"/>
      <c r="FO36" s="1010"/>
      <c r="FP36" s="1011" t="s">
        <v>933</v>
      </c>
      <c r="FQ36" s="1012" t="s">
        <v>931</v>
      </c>
      <c r="FR36" s="1013"/>
      <c r="FS36" s="1014">
        <f t="shared" si="177"/>
        <v>0</v>
      </c>
      <c r="FT36" s="1015"/>
      <c r="FU36" s="1016"/>
      <c r="FY36" s="1009"/>
      <c r="FZ36" s="1010"/>
      <c r="GA36" s="1011" t="s">
        <v>933</v>
      </c>
      <c r="GB36" s="1012" t="s">
        <v>931</v>
      </c>
      <c r="GC36" s="1013"/>
      <c r="GD36" s="1014">
        <f t="shared" si="178"/>
        <v>0</v>
      </c>
      <c r="GE36" s="1015"/>
      <c r="GF36" s="1016"/>
      <c r="GH36" s="1009"/>
      <c r="GI36" s="1010"/>
      <c r="GJ36" s="1011" t="s">
        <v>933</v>
      </c>
      <c r="GK36" s="1012" t="s">
        <v>931</v>
      </c>
      <c r="GL36" s="1013"/>
      <c r="GM36" s="1014">
        <f t="shared" si="179"/>
        <v>0</v>
      </c>
      <c r="GN36" s="1015"/>
      <c r="GO36" s="1016"/>
      <c r="GS36" s="1009"/>
      <c r="GT36" s="1010"/>
      <c r="GU36" s="1011" t="s">
        <v>933</v>
      </c>
      <c r="GV36" s="1012" t="s">
        <v>931</v>
      </c>
      <c r="GW36" s="1013"/>
      <c r="GX36" s="1014">
        <f t="shared" si="180"/>
        <v>0</v>
      </c>
      <c r="GY36" s="1015"/>
      <c r="GZ36" s="1016"/>
      <c r="HB36" s="1009"/>
      <c r="HC36" s="1010"/>
      <c r="HD36" s="1011" t="s">
        <v>933</v>
      </c>
      <c r="HE36" s="1012" t="s">
        <v>931</v>
      </c>
      <c r="HF36" s="1013"/>
      <c r="HG36" s="1014">
        <f t="shared" si="181"/>
        <v>0</v>
      </c>
      <c r="HH36" s="1015"/>
      <c r="HI36" s="1016"/>
      <c r="HM36" s="1009"/>
      <c r="HN36" s="1010"/>
      <c r="HO36" s="1011" t="s">
        <v>933</v>
      </c>
      <c r="HP36" s="1012" t="s">
        <v>931</v>
      </c>
      <c r="HQ36" s="1013"/>
      <c r="HR36" s="1014">
        <f t="shared" si="182"/>
        <v>0</v>
      </c>
      <c r="HS36" s="1015"/>
      <c r="HT36" s="1016"/>
      <c r="HV36" s="1009"/>
      <c r="HW36" s="1010"/>
      <c r="HX36" s="1011" t="s">
        <v>933</v>
      </c>
      <c r="HY36" s="1012" t="s">
        <v>931</v>
      </c>
      <c r="HZ36" s="1013"/>
      <c r="IA36" s="1014">
        <f t="shared" si="183"/>
        <v>0</v>
      </c>
      <c r="IB36" s="1015"/>
      <c r="IC36" s="1016"/>
      <c r="IG36" s="1009"/>
      <c r="IH36" s="1010"/>
      <c r="II36" s="1011" t="s">
        <v>933</v>
      </c>
      <c r="IJ36" s="1012" t="s">
        <v>931</v>
      </c>
      <c r="IK36" s="1013"/>
      <c r="IL36" s="1014">
        <f t="shared" si="184"/>
        <v>0</v>
      </c>
      <c r="IM36" s="1015"/>
      <c r="IN36" s="1016"/>
      <c r="IP36" s="1009"/>
      <c r="IQ36" s="1010"/>
      <c r="IR36" s="1011" t="s">
        <v>933</v>
      </c>
      <c r="IS36" s="1012" t="s">
        <v>931</v>
      </c>
      <c r="IT36" s="1013"/>
      <c r="IU36" s="1014">
        <f t="shared" si="185"/>
        <v>0</v>
      </c>
      <c r="IV36" s="1015"/>
      <c r="IW36" s="1016"/>
      <c r="JA36" s="1009"/>
      <c r="JB36" s="1010"/>
      <c r="JC36" s="1011" t="s">
        <v>933</v>
      </c>
      <c r="JD36" s="1012" t="s">
        <v>931</v>
      </c>
      <c r="JE36" s="1013"/>
      <c r="JF36" s="1014">
        <f t="shared" si="186"/>
        <v>0</v>
      </c>
      <c r="JG36" s="1015"/>
      <c r="JH36" s="1016"/>
      <c r="JJ36" s="1009"/>
      <c r="JK36" s="1010"/>
      <c r="JL36" s="1011" t="s">
        <v>933</v>
      </c>
      <c r="JM36" s="1012" t="s">
        <v>931</v>
      </c>
      <c r="JN36" s="1013"/>
      <c r="JO36" s="1014">
        <f t="shared" si="187"/>
        <v>0</v>
      </c>
      <c r="JP36" s="1015"/>
      <c r="JQ36" s="1016"/>
      <c r="JU36" s="1009"/>
      <c r="JV36" s="1010"/>
      <c r="JW36" s="1011" t="s">
        <v>933</v>
      </c>
      <c r="JX36" s="1012" t="s">
        <v>931</v>
      </c>
      <c r="JY36" s="1013"/>
      <c r="JZ36" s="1014">
        <f t="shared" si="188"/>
        <v>0</v>
      </c>
      <c r="KA36" s="1015"/>
      <c r="KB36" s="1016"/>
      <c r="KD36" s="1009"/>
      <c r="KE36" s="1010"/>
      <c r="KF36" s="1011" t="s">
        <v>933</v>
      </c>
      <c r="KG36" s="1012" t="s">
        <v>931</v>
      </c>
      <c r="KH36" s="1013"/>
      <c r="KI36" s="1014">
        <f t="shared" si="189"/>
        <v>0</v>
      </c>
      <c r="KJ36" s="1015"/>
      <c r="KK36" s="1016"/>
      <c r="KO36" s="1009"/>
      <c r="KP36" s="1010"/>
      <c r="KQ36" s="1011" t="s">
        <v>933</v>
      </c>
      <c r="KR36" s="1012" t="s">
        <v>931</v>
      </c>
      <c r="KS36" s="1013"/>
      <c r="KT36" s="1014">
        <f t="shared" si="190"/>
        <v>0</v>
      </c>
      <c r="KU36" s="1015"/>
      <c r="KV36" s="1016"/>
      <c r="KX36" s="1009"/>
      <c r="KY36" s="1010"/>
      <c r="KZ36" s="1011" t="s">
        <v>933</v>
      </c>
      <c r="LA36" s="1012" t="s">
        <v>931</v>
      </c>
      <c r="LB36" s="1013"/>
      <c r="LC36" s="1014">
        <f t="shared" si="191"/>
        <v>0</v>
      </c>
      <c r="LD36" s="1015"/>
      <c r="LE36" s="1016"/>
      <c r="LI36" s="1009"/>
      <c r="LJ36" s="1010"/>
      <c r="LK36" s="1011" t="s">
        <v>933</v>
      </c>
      <c r="LL36" s="1012" t="s">
        <v>931</v>
      </c>
      <c r="LM36" s="1013"/>
      <c r="LN36" s="1014">
        <f t="shared" si="192"/>
        <v>0</v>
      </c>
      <c r="LO36" s="1015"/>
      <c r="LP36" s="1016"/>
      <c r="LR36" s="1009"/>
      <c r="LS36" s="1010"/>
      <c r="LT36" s="1011" t="s">
        <v>933</v>
      </c>
      <c r="LU36" s="1012" t="s">
        <v>931</v>
      </c>
      <c r="LV36" s="1013"/>
      <c r="LW36" s="1014">
        <f t="shared" si="193"/>
        <v>0</v>
      </c>
      <c r="LX36" s="1015"/>
      <c r="LY36" s="1016"/>
      <c r="MC36" s="1009"/>
      <c r="MD36" s="1010"/>
      <c r="ME36" s="1011" t="s">
        <v>933</v>
      </c>
      <c r="MF36" s="1012" t="s">
        <v>931</v>
      </c>
      <c r="MG36" s="1013"/>
      <c r="MH36" s="1014">
        <f t="shared" si="194"/>
        <v>0</v>
      </c>
      <c r="MI36" s="1015"/>
      <c r="MJ36" s="1016"/>
      <c r="ML36" s="1009"/>
      <c r="MM36" s="1010"/>
      <c r="MN36" s="1011" t="s">
        <v>933</v>
      </c>
      <c r="MO36" s="1012" t="s">
        <v>931</v>
      </c>
      <c r="MP36" s="1013"/>
      <c r="MQ36" s="1014">
        <f t="shared" si="195"/>
        <v>0</v>
      </c>
      <c r="MR36" s="1015"/>
      <c r="MS36" s="1016"/>
      <c r="MW36" s="1009"/>
      <c r="MX36" s="1010"/>
      <c r="MY36" s="1011" t="s">
        <v>933</v>
      </c>
      <c r="MZ36" s="1012" t="s">
        <v>931</v>
      </c>
      <c r="NA36" s="1013"/>
      <c r="NB36" s="1014">
        <f t="shared" si="196"/>
        <v>0</v>
      </c>
      <c r="NC36" s="1015"/>
      <c r="ND36" s="1016"/>
      <c r="NF36" s="1009"/>
      <c r="NG36" s="1010"/>
      <c r="NH36" s="1011" t="s">
        <v>933</v>
      </c>
      <c r="NI36" s="1012" t="s">
        <v>931</v>
      </c>
      <c r="NJ36" s="1013"/>
      <c r="NK36" s="1014">
        <f t="shared" si="197"/>
        <v>0</v>
      </c>
      <c r="NL36" s="1015"/>
      <c r="NM36" s="1016"/>
      <c r="NQ36" s="1009"/>
      <c r="NR36" s="1010"/>
      <c r="NS36" s="1011" t="s">
        <v>933</v>
      </c>
      <c r="NT36" s="1012" t="s">
        <v>931</v>
      </c>
      <c r="NU36" s="1013"/>
      <c r="NV36" s="1014">
        <f t="shared" si="198"/>
        <v>0</v>
      </c>
      <c r="NW36" s="1015"/>
      <c r="NX36" s="1016"/>
      <c r="NZ36" s="1009"/>
      <c r="OA36" s="1010"/>
      <c r="OB36" s="1011" t="s">
        <v>933</v>
      </c>
      <c r="OC36" s="1012" t="s">
        <v>931</v>
      </c>
      <c r="OD36" s="1013"/>
      <c r="OE36" s="1014">
        <f t="shared" si="199"/>
        <v>0</v>
      </c>
      <c r="OF36" s="1015"/>
      <c r="OG36" s="1016"/>
    </row>
    <row r="37" spans="1:397">
      <c r="A37" s="1009"/>
      <c r="B37" s="1010"/>
      <c r="C37" s="1011" t="s">
        <v>934</v>
      </c>
      <c r="D37" s="1012" t="s">
        <v>365</v>
      </c>
      <c r="E37" s="1013"/>
      <c r="F37" s="1014">
        <f t="shared" si="160"/>
        <v>0</v>
      </c>
      <c r="G37" s="1015"/>
      <c r="H37" s="1016"/>
      <c r="J37" s="1009"/>
      <c r="K37" s="1010"/>
      <c r="L37" s="1011" t="s">
        <v>934</v>
      </c>
      <c r="M37" s="1012" t="s">
        <v>365</v>
      </c>
      <c r="N37" s="1013"/>
      <c r="O37" s="1014">
        <f t="shared" si="161"/>
        <v>0</v>
      </c>
      <c r="P37" s="1015"/>
      <c r="Q37" s="1016"/>
      <c r="U37" s="1009"/>
      <c r="V37" s="1010"/>
      <c r="W37" s="1011" t="s">
        <v>934</v>
      </c>
      <c r="X37" s="1012" t="s">
        <v>365</v>
      </c>
      <c r="Y37" s="1013"/>
      <c r="Z37" s="1014">
        <f t="shared" si="162"/>
        <v>0</v>
      </c>
      <c r="AA37" s="1015"/>
      <c r="AB37" s="1016"/>
      <c r="AD37" s="1009"/>
      <c r="AE37" s="1010"/>
      <c r="AF37" s="1011" t="s">
        <v>934</v>
      </c>
      <c r="AG37" s="1012" t="s">
        <v>365</v>
      </c>
      <c r="AH37" s="1013"/>
      <c r="AI37" s="1014">
        <f t="shared" si="163"/>
        <v>0</v>
      </c>
      <c r="AJ37" s="1015"/>
      <c r="AK37" s="1016"/>
      <c r="AO37" s="1009"/>
      <c r="AP37" s="1010"/>
      <c r="AQ37" s="1011" t="s">
        <v>934</v>
      </c>
      <c r="AR37" s="1012" t="s">
        <v>365</v>
      </c>
      <c r="AS37" s="1013"/>
      <c r="AT37" s="1014">
        <f t="shared" si="164"/>
        <v>0</v>
      </c>
      <c r="AU37" s="1015"/>
      <c r="AV37" s="1016"/>
      <c r="AX37" s="1009"/>
      <c r="AY37" s="1010"/>
      <c r="AZ37" s="1011" t="s">
        <v>934</v>
      </c>
      <c r="BA37" s="1012" t="s">
        <v>365</v>
      </c>
      <c r="BB37" s="1013"/>
      <c r="BC37" s="1014">
        <f t="shared" si="165"/>
        <v>0</v>
      </c>
      <c r="BD37" s="1015"/>
      <c r="BE37" s="1016"/>
      <c r="BI37" s="1009"/>
      <c r="BJ37" s="1010"/>
      <c r="BK37" s="1011" t="s">
        <v>934</v>
      </c>
      <c r="BL37" s="1012" t="s">
        <v>365</v>
      </c>
      <c r="BM37" s="1013"/>
      <c r="BN37" s="1014">
        <f t="shared" si="166"/>
        <v>0</v>
      </c>
      <c r="BO37" s="1015"/>
      <c r="BP37" s="1016"/>
      <c r="BR37" s="1009"/>
      <c r="BS37" s="1010"/>
      <c r="BT37" s="1011" t="s">
        <v>934</v>
      </c>
      <c r="BU37" s="1012" t="s">
        <v>365</v>
      </c>
      <c r="BV37" s="1013"/>
      <c r="BW37" s="1014">
        <f t="shared" si="167"/>
        <v>0</v>
      </c>
      <c r="BX37" s="1015"/>
      <c r="BY37" s="1016"/>
      <c r="CC37" s="1009"/>
      <c r="CD37" s="1010"/>
      <c r="CE37" s="1011" t="s">
        <v>934</v>
      </c>
      <c r="CF37" s="1012" t="s">
        <v>365</v>
      </c>
      <c r="CG37" s="1013"/>
      <c r="CH37" s="1014">
        <f t="shared" si="168"/>
        <v>0</v>
      </c>
      <c r="CI37" s="1015"/>
      <c r="CJ37" s="1016"/>
      <c r="CL37" s="1009"/>
      <c r="CM37" s="1010"/>
      <c r="CN37" s="1011" t="s">
        <v>934</v>
      </c>
      <c r="CO37" s="1012" t="s">
        <v>365</v>
      </c>
      <c r="CP37" s="1013"/>
      <c r="CQ37" s="1014">
        <f t="shared" si="169"/>
        <v>0</v>
      </c>
      <c r="CR37" s="1015"/>
      <c r="CS37" s="1016"/>
      <c r="CW37" s="1009"/>
      <c r="CX37" s="1010"/>
      <c r="CY37" s="1011" t="s">
        <v>934</v>
      </c>
      <c r="CZ37" s="1012" t="s">
        <v>365</v>
      </c>
      <c r="DA37" s="1013"/>
      <c r="DB37" s="1014">
        <f t="shared" si="170"/>
        <v>0</v>
      </c>
      <c r="DC37" s="1015"/>
      <c r="DD37" s="1016"/>
      <c r="DF37" s="1009"/>
      <c r="DG37" s="1010"/>
      <c r="DH37" s="1011" t="s">
        <v>934</v>
      </c>
      <c r="DI37" s="1012" t="s">
        <v>365</v>
      </c>
      <c r="DJ37" s="1013"/>
      <c r="DK37" s="1014">
        <f t="shared" si="171"/>
        <v>0</v>
      </c>
      <c r="DL37" s="1015"/>
      <c r="DM37" s="1016"/>
      <c r="DQ37" s="1009"/>
      <c r="DR37" s="1010"/>
      <c r="DS37" s="1011" t="s">
        <v>934</v>
      </c>
      <c r="DT37" s="1012" t="s">
        <v>365</v>
      </c>
      <c r="DU37" s="1013"/>
      <c r="DV37" s="1014">
        <f t="shared" si="172"/>
        <v>0</v>
      </c>
      <c r="DW37" s="1015"/>
      <c r="DX37" s="1016"/>
      <c r="DZ37" s="1009"/>
      <c r="EA37" s="1010"/>
      <c r="EB37" s="1011" t="s">
        <v>934</v>
      </c>
      <c r="EC37" s="1012" t="s">
        <v>365</v>
      </c>
      <c r="ED37" s="1013"/>
      <c r="EE37" s="1014">
        <f t="shared" si="173"/>
        <v>0</v>
      </c>
      <c r="EF37" s="1015"/>
      <c r="EG37" s="1016"/>
      <c r="EK37" s="1009"/>
      <c r="EL37" s="1010"/>
      <c r="EM37" s="1011" t="s">
        <v>934</v>
      </c>
      <c r="EN37" s="1012" t="s">
        <v>365</v>
      </c>
      <c r="EO37" s="1013"/>
      <c r="EP37" s="1014">
        <f t="shared" si="174"/>
        <v>0</v>
      </c>
      <c r="EQ37" s="1015"/>
      <c r="ER37" s="1016"/>
      <c r="ET37" s="1009"/>
      <c r="EU37" s="1010"/>
      <c r="EV37" s="1011" t="s">
        <v>934</v>
      </c>
      <c r="EW37" s="1012" t="s">
        <v>365</v>
      </c>
      <c r="EX37" s="1013"/>
      <c r="EY37" s="1014">
        <f t="shared" si="175"/>
        <v>0</v>
      </c>
      <c r="EZ37" s="1015"/>
      <c r="FA37" s="1016"/>
      <c r="FE37" s="1009"/>
      <c r="FF37" s="1010"/>
      <c r="FG37" s="1011" t="s">
        <v>934</v>
      </c>
      <c r="FH37" s="1012" t="s">
        <v>365</v>
      </c>
      <c r="FI37" s="1013"/>
      <c r="FJ37" s="1014">
        <f t="shared" si="176"/>
        <v>0</v>
      </c>
      <c r="FK37" s="1015"/>
      <c r="FL37" s="1016"/>
      <c r="FN37" s="1009"/>
      <c r="FO37" s="1010"/>
      <c r="FP37" s="1011" t="s">
        <v>934</v>
      </c>
      <c r="FQ37" s="1012" t="s">
        <v>365</v>
      </c>
      <c r="FR37" s="1013"/>
      <c r="FS37" s="1014">
        <f t="shared" si="177"/>
        <v>0</v>
      </c>
      <c r="FT37" s="1015"/>
      <c r="FU37" s="1016"/>
      <c r="FY37" s="1009"/>
      <c r="FZ37" s="1010"/>
      <c r="GA37" s="1011" t="s">
        <v>934</v>
      </c>
      <c r="GB37" s="1012" t="s">
        <v>365</v>
      </c>
      <c r="GC37" s="1013"/>
      <c r="GD37" s="1014">
        <f t="shared" si="178"/>
        <v>0</v>
      </c>
      <c r="GE37" s="1015"/>
      <c r="GF37" s="1016"/>
      <c r="GH37" s="1009"/>
      <c r="GI37" s="1010"/>
      <c r="GJ37" s="1011" t="s">
        <v>934</v>
      </c>
      <c r="GK37" s="1012" t="s">
        <v>365</v>
      </c>
      <c r="GL37" s="1013"/>
      <c r="GM37" s="1014">
        <f t="shared" si="179"/>
        <v>0</v>
      </c>
      <c r="GN37" s="1015"/>
      <c r="GO37" s="1016"/>
      <c r="GS37" s="1009"/>
      <c r="GT37" s="1010"/>
      <c r="GU37" s="1011" t="s">
        <v>934</v>
      </c>
      <c r="GV37" s="1012" t="s">
        <v>365</v>
      </c>
      <c r="GW37" s="1013"/>
      <c r="GX37" s="1014">
        <f t="shared" si="180"/>
        <v>0</v>
      </c>
      <c r="GY37" s="1015"/>
      <c r="GZ37" s="1016"/>
      <c r="HB37" s="1009"/>
      <c r="HC37" s="1010"/>
      <c r="HD37" s="1011" t="s">
        <v>934</v>
      </c>
      <c r="HE37" s="1012" t="s">
        <v>365</v>
      </c>
      <c r="HF37" s="1013"/>
      <c r="HG37" s="1014">
        <f t="shared" si="181"/>
        <v>0</v>
      </c>
      <c r="HH37" s="1015"/>
      <c r="HI37" s="1016"/>
      <c r="HM37" s="1009"/>
      <c r="HN37" s="1010"/>
      <c r="HO37" s="1011" t="s">
        <v>934</v>
      </c>
      <c r="HP37" s="1012" t="s">
        <v>365</v>
      </c>
      <c r="HQ37" s="1013"/>
      <c r="HR37" s="1014">
        <f t="shared" si="182"/>
        <v>0</v>
      </c>
      <c r="HS37" s="1015"/>
      <c r="HT37" s="1016"/>
      <c r="HV37" s="1009"/>
      <c r="HW37" s="1010"/>
      <c r="HX37" s="1011" t="s">
        <v>934</v>
      </c>
      <c r="HY37" s="1012" t="s">
        <v>365</v>
      </c>
      <c r="HZ37" s="1013"/>
      <c r="IA37" s="1014">
        <f t="shared" si="183"/>
        <v>0</v>
      </c>
      <c r="IB37" s="1015"/>
      <c r="IC37" s="1016"/>
      <c r="IG37" s="1009"/>
      <c r="IH37" s="1010"/>
      <c r="II37" s="1011" t="s">
        <v>934</v>
      </c>
      <c r="IJ37" s="1012" t="s">
        <v>365</v>
      </c>
      <c r="IK37" s="1013"/>
      <c r="IL37" s="1014">
        <f t="shared" si="184"/>
        <v>0</v>
      </c>
      <c r="IM37" s="1015"/>
      <c r="IN37" s="1016"/>
      <c r="IP37" s="1009"/>
      <c r="IQ37" s="1010"/>
      <c r="IR37" s="1011" t="s">
        <v>934</v>
      </c>
      <c r="IS37" s="1012" t="s">
        <v>365</v>
      </c>
      <c r="IT37" s="1013"/>
      <c r="IU37" s="1014">
        <f t="shared" si="185"/>
        <v>0</v>
      </c>
      <c r="IV37" s="1015"/>
      <c r="IW37" s="1016"/>
      <c r="JA37" s="1009"/>
      <c r="JB37" s="1010"/>
      <c r="JC37" s="1011" t="s">
        <v>934</v>
      </c>
      <c r="JD37" s="1012" t="s">
        <v>365</v>
      </c>
      <c r="JE37" s="1013"/>
      <c r="JF37" s="1014">
        <f t="shared" si="186"/>
        <v>0</v>
      </c>
      <c r="JG37" s="1015"/>
      <c r="JH37" s="1016"/>
      <c r="JJ37" s="1009"/>
      <c r="JK37" s="1010"/>
      <c r="JL37" s="1011" t="s">
        <v>934</v>
      </c>
      <c r="JM37" s="1012" t="s">
        <v>365</v>
      </c>
      <c r="JN37" s="1013"/>
      <c r="JO37" s="1014">
        <f t="shared" si="187"/>
        <v>0</v>
      </c>
      <c r="JP37" s="1015"/>
      <c r="JQ37" s="1016"/>
      <c r="JU37" s="1009"/>
      <c r="JV37" s="1010"/>
      <c r="JW37" s="1011" t="s">
        <v>934</v>
      </c>
      <c r="JX37" s="1012" t="s">
        <v>365</v>
      </c>
      <c r="JY37" s="1013"/>
      <c r="JZ37" s="1014">
        <f t="shared" si="188"/>
        <v>0</v>
      </c>
      <c r="KA37" s="1015"/>
      <c r="KB37" s="1016"/>
      <c r="KD37" s="1009"/>
      <c r="KE37" s="1010"/>
      <c r="KF37" s="1011" t="s">
        <v>934</v>
      </c>
      <c r="KG37" s="1012" t="s">
        <v>365</v>
      </c>
      <c r="KH37" s="1013"/>
      <c r="KI37" s="1014">
        <f t="shared" si="189"/>
        <v>0</v>
      </c>
      <c r="KJ37" s="1015"/>
      <c r="KK37" s="1016"/>
      <c r="KO37" s="1009"/>
      <c r="KP37" s="1010"/>
      <c r="KQ37" s="1011" t="s">
        <v>934</v>
      </c>
      <c r="KR37" s="1012" t="s">
        <v>365</v>
      </c>
      <c r="KS37" s="1013"/>
      <c r="KT37" s="1014">
        <f t="shared" si="190"/>
        <v>0</v>
      </c>
      <c r="KU37" s="1015"/>
      <c r="KV37" s="1016"/>
      <c r="KX37" s="1009"/>
      <c r="KY37" s="1010"/>
      <c r="KZ37" s="1011" t="s">
        <v>934</v>
      </c>
      <c r="LA37" s="1012" t="s">
        <v>365</v>
      </c>
      <c r="LB37" s="1013"/>
      <c r="LC37" s="1014">
        <f t="shared" si="191"/>
        <v>0</v>
      </c>
      <c r="LD37" s="1015"/>
      <c r="LE37" s="1016"/>
      <c r="LI37" s="1009"/>
      <c r="LJ37" s="1010"/>
      <c r="LK37" s="1011" t="s">
        <v>934</v>
      </c>
      <c r="LL37" s="1012" t="s">
        <v>365</v>
      </c>
      <c r="LM37" s="1013"/>
      <c r="LN37" s="1014">
        <f t="shared" si="192"/>
        <v>0</v>
      </c>
      <c r="LO37" s="1015"/>
      <c r="LP37" s="1016"/>
      <c r="LR37" s="1009"/>
      <c r="LS37" s="1010"/>
      <c r="LT37" s="1011" t="s">
        <v>934</v>
      </c>
      <c r="LU37" s="1012" t="s">
        <v>365</v>
      </c>
      <c r="LV37" s="1013"/>
      <c r="LW37" s="1014">
        <f t="shared" si="193"/>
        <v>0</v>
      </c>
      <c r="LX37" s="1015"/>
      <c r="LY37" s="1016"/>
      <c r="MC37" s="1009"/>
      <c r="MD37" s="1010"/>
      <c r="ME37" s="1011" t="s">
        <v>934</v>
      </c>
      <c r="MF37" s="1012" t="s">
        <v>365</v>
      </c>
      <c r="MG37" s="1013"/>
      <c r="MH37" s="1014">
        <f t="shared" si="194"/>
        <v>0</v>
      </c>
      <c r="MI37" s="1015"/>
      <c r="MJ37" s="1016"/>
      <c r="ML37" s="1009"/>
      <c r="MM37" s="1010"/>
      <c r="MN37" s="1011" t="s">
        <v>934</v>
      </c>
      <c r="MO37" s="1012" t="s">
        <v>365</v>
      </c>
      <c r="MP37" s="1013"/>
      <c r="MQ37" s="1014">
        <f t="shared" si="195"/>
        <v>0</v>
      </c>
      <c r="MR37" s="1015"/>
      <c r="MS37" s="1016"/>
      <c r="MW37" s="1009"/>
      <c r="MX37" s="1010"/>
      <c r="MY37" s="1011" t="s">
        <v>934</v>
      </c>
      <c r="MZ37" s="1012" t="s">
        <v>365</v>
      </c>
      <c r="NA37" s="1013"/>
      <c r="NB37" s="1014">
        <f t="shared" si="196"/>
        <v>0</v>
      </c>
      <c r="NC37" s="1015"/>
      <c r="ND37" s="1016"/>
      <c r="NF37" s="1009"/>
      <c r="NG37" s="1010"/>
      <c r="NH37" s="1011" t="s">
        <v>934</v>
      </c>
      <c r="NI37" s="1012" t="s">
        <v>365</v>
      </c>
      <c r="NJ37" s="1013"/>
      <c r="NK37" s="1014">
        <f t="shared" si="197"/>
        <v>0</v>
      </c>
      <c r="NL37" s="1015"/>
      <c r="NM37" s="1016"/>
      <c r="NQ37" s="1009"/>
      <c r="NR37" s="1010"/>
      <c r="NS37" s="1011" t="s">
        <v>934</v>
      </c>
      <c r="NT37" s="1012" t="s">
        <v>365</v>
      </c>
      <c r="NU37" s="1013"/>
      <c r="NV37" s="1014">
        <f t="shared" si="198"/>
        <v>0</v>
      </c>
      <c r="NW37" s="1015"/>
      <c r="NX37" s="1016"/>
      <c r="NZ37" s="1009"/>
      <c r="OA37" s="1010"/>
      <c r="OB37" s="1011" t="s">
        <v>934</v>
      </c>
      <c r="OC37" s="1012" t="s">
        <v>365</v>
      </c>
      <c r="OD37" s="1013"/>
      <c r="OE37" s="1014">
        <f t="shared" si="199"/>
        <v>0</v>
      </c>
      <c r="OF37" s="1015"/>
      <c r="OG37" s="1016"/>
    </row>
    <row r="38" spans="1:397">
      <c r="A38" s="1009"/>
      <c r="B38" s="1010" t="s">
        <v>935</v>
      </c>
      <c r="C38" s="1011" t="s">
        <v>936</v>
      </c>
      <c r="D38" s="1012"/>
      <c r="E38" s="1032"/>
      <c r="F38" s="1014"/>
      <c r="G38" s="1014"/>
      <c r="H38" s="1016"/>
      <c r="J38" s="1009"/>
      <c r="K38" s="1010" t="s">
        <v>935</v>
      </c>
      <c r="L38" s="1011" t="s">
        <v>936</v>
      </c>
      <c r="M38" s="1012"/>
      <c r="N38" s="1032"/>
      <c r="O38" s="1014"/>
      <c r="P38" s="1014"/>
      <c r="Q38" s="1016"/>
      <c r="U38" s="1009"/>
      <c r="V38" s="1010" t="s">
        <v>935</v>
      </c>
      <c r="W38" s="1011" t="s">
        <v>936</v>
      </c>
      <c r="X38" s="1012"/>
      <c r="Y38" s="1032"/>
      <c r="Z38" s="1014"/>
      <c r="AA38" s="1014"/>
      <c r="AB38" s="1016"/>
      <c r="AD38" s="1009"/>
      <c r="AE38" s="1010" t="s">
        <v>935</v>
      </c>
      <c r="AF38" s="1011" t="s">
        <v>936</v>
      </c>
      <c r="AG38" s="1012"/>
      <c r="AH38" s="1032"/>
      <c r="AI38" s="1014"/>
      <c r="AJ38" s="1014"/>
      <c r="AK38" s="1016"/>
      <c r="AO38" s="1009"/>
      <c r="AP38" s="1010" t="s">
        <v>935</v>
      </c>
      <c r="AQ38" s="1011" t="s">
        <v>936</v>
      </c>
      <c r="AR38" s="1012"/>
      <c r="AS38" s="1032"/>
      <c r="AT38" s="1014"/>
      <c r="AU38" s="1014"/>
      <c r="AV38" s="1016"/>
      <c r="AX38" s="1009"/>
      <c r="AY38" s="1010" t="s">
        <v>935</v>
      </c>
      <c r="AZ38" s="1011" t="s">
        <v>936</v>
      </c>
      <c r="BA38" s="1012"/>
      <c r="BB38" s="1032"/>
      <c r="BC38" s="1014"/>
      <c r="BD38" s="1014"/>
      <c r="BE38" s="1016"/>
      <c r="BI38" s="1009"/>
      <c r="BJ38" s="1010" t="s">
        <v>935</v>
      </c>
      <c r="BK38" s="1011" t="s">
        <v>936</v>
      </c>
      <c r="BL38" s="1012"/>
      <c r="BM38" s="1032"/>
      <c r="BN38" s="1014"/>
      <c r="BO38" s="1014"/>
      <c r="BP38" s="1016"/>
      <c r="BR38" s="1009"/>
      <c r="BS38" s="1010" t="s">
        <v>935</v>
      </c>
      <c r="BT38" s="1011" t="s">
        <v>936</v>
      </c>
      <c r="BU38" s="1012"/>
      <c r="BV38" s="1032"/>
      <c r="BW38" s="1014"/>
      <c r="BX38" s="1014"/>
      <c r="BY38" s="1016"/>
      <c r="CC38" s="1009"/>
      <c r="CD38" s="1010" t="s">
        <v>935</v>
      </c>
      <c r="CE38" s="1011" t="s">
        <v>936</v>
      </c>
      <c r="CF38" s="1012"/>
      <c r="CG38" s="1032"/>
      <c r="CH38" s="1014"/>
      <c r="CI38" s="1014"/>
      <c r="CJ38" s="1016"/>
      <c r="CL38" s="1009"/>
      <c r="CM38" s="1010" t="s">
        <v>935</v>
      </c>
      <c r="CN38" s="1011" t="s">
        <v>936</v>
      </c>
      <c r="CO38" s="1012"/>
      <c r="CP38" s="1032"/>
      <c r="CQ38" s="1014"/>
      <c r="CR38" s="1014"/>
      <c r="CS38" s="1016"/>
      <c r="CW38" s="1009"/>
      <c r="CX38" s="1010" t="s">
        <v>935</v>
      </c>
      <c r="CY38" s="1011" t="s">
        <v>936</v>
      </c>
      <c r="CZ38" s="1012"/>
      <c r="DA38" s="1032"/>
      <c r="DB38" s="1014"/>
      <c r="DC38" s="1014"/>
      <c r="DD38" s="1016"/>
      <c r="DF38" s="1009"/>
      <c r="DG38" s="1010" t="s">
        <v>935</v>
      </c>
      <c r="DH38" s="1011" t="s">
        <v>936</v>
      </c>
      <c r="DI38" s="1012"/>
      <c r="DJ38" s="1032"/>
      <c r="DK38" s="1014"/>
      <c r="DL38" s="1014"/>
      <c r="DM38" s="1016"/>
      <c r="DQ38" s="1009"/>
      <c r="DR38" s="1010" t="s">
        <v>935</v>
      </c>
      <c r="DS38" s="1011" t="s">
        <v>936</v>
      </c>
      <c r="DT38" s="1012"/>
      <c r="DU38" s="1032"/>
      <c r="DV38" s="1014"/>
      <c r="DW38" s="1014"/>
      <c r="DX38" s="1016"/>
      <c r="DZ38" s="1009"/>
      <c r="EA38" s="1010" t="s">
        <v>935</v>
      </c>
      <c r="EB38" s="1011" t="s">
        <v>936</v>
      </c>
      <c r="EC38" s="1012"/>
      <c r="ED38" s="1032"/>
      <c r="EE38" s="1014"/>
      <c r="EF38" s="1014"/>
      <c r="EG38" s="1016"/>
      <c r="EK38" s="1009"/>
      <c r="EL38" s="1010" t="s">
        <v>935</v>
      </c>
      <c r="EM38" s="1011" t="s">
        <v>936</v>
      </c>
      <c r="EN38" s="1012"/>
      <c r="EO38" s="1032"/>
      <c r="EP38" s="1014"/>
      <c r="EQ38" s="1014"/>
      <c r="ER38" s="1016"/>
      <c r="ET38" s="1009"/>
      <c r="EU38" s="1010" t="s">
        <v>935</v>
      </c>
      <c r="EV38" s="1011" t="s">
        <v>936</v>
      </c>
      <c r="EW38" s="1012"/>
      <c r="EX38" s="1032"/>
      <c r="EY38" s="1014"/>
      <c r="EZ38" s="1014"/>
      <c r="FA38" s="1016"/>
      <c r="FE38" s="1009"/>
      <c r="FF38" s="1010" t="s">
        <v>935</v>
      </c>
      <c r="FG38" s="1011" t="s">
        <v>936</v>
      </c>
      <c r="FH38" s="1012"/>
      <c r="FI38" s="1032"/>
      <c r="FJ38" s="1014"/>
      <c r="FK38" s="1014"/>
      <c r="FL38" s="1016"/>
      <c r="FN38" s="1009"/>
      <c r="FO38" s="1010" t="s">
        <v>935</v>
      </c>
      <c r="FP38" s="1011" t="s">
        <v>936</v>
      </c>
      <c r="FQ38" s="1012"/>
      <c r="FR38" s="1032"/>
      <c r="FS38" s="1014"/>
      <c r="FT38" s="1014"/>
      <c r="FU38" s="1016"/>
      <c r="FY38" s="1009"/>
      <c r="FZ38" s="1010" t="s">
        <v>935</v>
      </c>
      <c r="GA38" s="1011" t="s">
        <v>936</v>
      </c>
      <c r="GB38" s="1012"/>
      <c r="GC38" s="1032"/>
      <c r="GD38" s="1014"/>
      <c r="GE38" s="1014"/>
      <c r="GF38" s="1016"/>
      <c r="GH38" s="1009"/>
      <c r="GI38" s="1010" t="s">
        <v>935</v>
      </c>
      <c r="GJ38" s="1011" t="s">
        <v>936</v>
      </c>
      <c r="GK38" s="1012"/>
      <c r="GL38" s="1032"/>
      <c r="GM38" s="1014"/>
      <c r="GN38" s="1014"/>
      <c r="GO38" s="1016"/>
      <c r="GS38" s="1009"/>
      <c r="GT38" s="1010" t="s">
        <v>935</v>
      </c>
      <c r="GU38" s="1011" t="s">
        <v>936</v>
      </c>
      <c r="GV38" s="1012"/>
      <c r="GW38" s="1032"/>
      <c r="GX38" s="1014"/>
      <c r="GY38" s="1014"/>
      <c r="GZ38" s="1016"/>
      <c r="HB38" s="1009"/>
      <c r="HC38" s="1010" t="s">
        <v>935</v>
      </c>
      <c r="HD38" s="1011" t="s">
        <v>936</v>
      </c>
      <c r="HE38" s="1012"/>
      <c r="HF38" s="1032"/>
      <c r="HG38" s="1014"/>
      <c r="HH38" s="1014"/>
      <c r="HI38" s="1016"/>
      <c r="HM38" s="1009"/>
      <c r="HN38" s="1010" t="s">
        <v>935</v>
      </c>
      <c r="HO38" s="1011" t="s">
        <v>936</v>
      </c>
      <c r="HP38" s="1012"/>
      <c r="HQ38" s="1032"/>
      <c r="HR38" s="1014"/>
      <c r="HS38" s="1014"/>
      <c r="HT38" s="1016"/>
      <c r="HV38" s="1009"/>
      <c r="HW38" s="1010" t="s">
        <v>935</v>
      </c>
      <c r="HX38" s="1011" t="s">
        <v>936</v>
      </c>
      <c r="HY38" s="1012"/>
      <c r="HZ38" s="1032"/>
      <c r="IA38" s="1014"/>
      <c r="IB38" s="1014"/>
      <c r="IC38" s="1016"/>
      <c r="IG38" s="1009"/>
      <c r="IH38" s="1010" t="s">
        <v>935</v>
      </c>
      <c r="II38" s="1011" t="s">
        <v>936</v>
      </c>
      <c r="IJ38" s="1012"/>
      <c r="IK38" s="1032"/>
      <c r="IL38" s="1014"/>
      <c r="IM38" s="1014"/>
      <c r="IN38" s="1016"/>
      <c r="IP38" s="1009"/>
      <c r="IQ38" s="1010" t="s">
        <v>935</v>
      </c>
      <c r="IR38" s="1011" t="s">
        <v>936</v>
      </c>
      <c r="IS38" s="1012"/>
      <c r="IT38" s="1032"/>
      <c r="IU38" s="1014"/>
      <c r="IV38" s="1014"/>
      <c r="IW38" s="1016"/>
      <c r="JA38" s="1009"/>
      <c r="JB38" s="1010" t="s">
        <v>935</v>
      </c>
      <c r="JC38" s="1011" t="s">
        <v>936</v>
      </c>
      <c r="JD38" s="1012"/>
      <c r="JE38" s="1032"/>
      <c r="JF38" s="1014"/>
      <c r="JG38" s="1014"/>
      <c r="JH38" s="1016"/>
      <c r="JJ38" s="1009"/>
      <c r="JK38" s="1010" t="s">
        <v>935</v>
      </c>
      <c r="JL38" s="1011" t="s">
        <v>936</v>
      </c>
      <c r="JM38" s="1012"/>
      <c r="JN38" s="1032"/>
      <c r="JO38" s="1014"/>
      <c r="JP38" s="1014"/>
      <c r="JQ38" s="1016"/>
      <c r="JU38" s="1009"/>
      <c r="JV38" s="1010" t="s">
        <v>935</v>
      </c>
      <c r="JW38" s="1011" t="s">
        <v>936</v>
      </c>
      <c r="JX38" s="1012"/>
      <c r="JY38" s="1032"/>
      <c r="JZ38" s="1014"/>
      <c r="KA38" s="1014"/>
      <c r="KB38" s="1016"/>
      <c r="KD38" s="1009"/>
      <c r="KE38" s="1010" t="s">
        <v>935</v>
      </c>
      <c r="KF38" s="1011" t="s">
        <v>936</v>
      </c>
      <c r="KG38" s="1012"/>
      <c r="KH38" s="1032"/>
      <c r="KI38" s="1014"/>
      <c r="KJ38" s="1014"/>
      <c r="KK38" s="1016"/>
      <c r="KO38" s="1009"/>
      <c r="KP38" s="1010" t="s">
        <v>935</v>
      </c>
      <c r="KQ38" s="1011" t="s">
        <v>936</v>
      </c>
      <c r="KR38" s="1012"/>
      <c r="KS38" s="1032"/>
      <c r="KT38" s="1014"/>
      <c r="KU38" s="1014"/>
      <c r="KV38" s="1016"/>
      <c r="KX38" s="1009"/>
      <c r="KY38" s="1010" t="s">
        <v>935</v>
      </c>
      <c r="KZ38" s="1011" t="s">
        <v>936</v>
      </c>
      <c r="LA38" s="1012"/>
      <c r="LB38" s="1032"/>
      <c r="LC38" s="1014"/>
      <c r="LD38" s="1014"/>
      <c r="LE38" s="1016"/>
      <c r="LI38" s="1009"/>
      <c r="LJ38" s="1010" t="s">
        <v>935</v>
      </c>
      <c r="LK38" s="1011" t="s">
        <v>936</v>
      </c>
      <c r="LL38" s="1012"/>
      <c r="LM38" s="1032"/>
      <c r="LN38" s="1014"/>
      <c r="LO38" s="1014"/>
      <c r="LP38" s="1016"/>
      <c r="LR38" s="1009"/>
      <c r="LS38" s="1010" t="s">
        <v>935</v>
      </c>
      <c r="LT38" s="1011" t="s">
        <v>936</v>
      </c>
      <c r="LU38" s="1012"/>
      <c r="LV38" s="1032"/>
      <c r="LW38" s="1014"/>
      <c r="LX38" s="1014"/>
      <c r="LY38" s="1016"/>
      <c r="MC38" s="1009"/>
      <c r="MD38" s="1010" t="s">
        <v>935</v>
      </c>
      <c r="ME38" s="1011" t="s">
        <v>936</v>
      </c>
      <c r="MF38" s="1012"/>
      <c r="MG38" s="1032"/>
      <c r="MH38" s="1014"/>
      <c r="MI38" s="1014"/>
      <c r="MJ38" s="1016"/>
      <c r="ML38" s="1009"/>
      <c r="MM38" s="1010" t="s">
        <v>935</v>
      </c>
      <c r="MN38" s="1011" t="s">
        <v>936</v>
      </c>
      <c r="MO38" s="1012"/>
      <c r="MP38" s="1032"/>
      <c r="MQ38" s="1014"/>
      <c r="MR38" s="1014"/>
      <c r="MS38" s="1016"/>
      <c r="MW38" s="1009"/>
      <c r="MX38" s="1010" t="s">
        <v>935</v>
      </c>
      <c r="MY38" s="1011" t="s">
        <v>936</v>
      </c>
      <c r="MZ38" s="1012"/>
      <c r="NA38" s="1032"/>
      <c r="NB38" s="1014"/>
      <c r="NC38" s="1014"/>
      <c r="ND38" s="1016"/>
      <c r="NF38" s="1009"/>
      <c r="NG38" s="1010" t="s">
        <v>935</v>
      </c>
      <c r="NH38" s="1011" t="s">
        <v>936</v>
      </c>
      <c r="NI38" s="1012"/>
      <c r="NJ38" s="1032"/>
      <c r="NK38" s="1014"/>
      <c r="NL38" s="1014"/>
      <c r="NM38" s="1016"/>
      <c r="NQ38" s="1009"/>
      <c r="NR38" s="1010" t="s">
        <v>935</v>
      </c>
      <c r="NS38" s="1011" t="s">
        <v>936</v>
      </c>
      <c r="NT38" s="1012"/>
      <c r="NU38" s="1032"/>
      <c r="NV38" s="1014"/>
      <c r="NW38" s="1014"/>
      <c r="NX38" s="1016"/>
      <c r="NZ38" s="1009"/>
      <c r="OA38" s="1010" t="s">
        <v>935</v>
      </c>
      <c r="OB38" s="1011" t="s">
        <v>936</v>
      </c>
      <c r="OC38" s="1012"/>
      <c r="OD38" s="1032"/>
      <c r="OE38" s="1014"/>
      <c r="OF38" s="1014"/>
      <c r="OG38" s="1016"/>
    </row>
    <row r="39" spans="1:397">
      <c r="A39" s="1009"/>
      <c r="B39" s="1010"/>
      <c r="C39" s="1011" t="s">
        <v>924</v>
      </c>
      <c r="D39" s="1012" t="s">
        <v>834</v>
      </c>
      <c r="E39" s="1013"/>
      <c r="F39" s="1014">
        <f t="shared" ref="F39:F41" si="200">IFERROR(G39/E39,0)</f>
        <v>0</v>
      </c>
      <c r="G39" s="1015"/>
      <c r="H39" s="1016"/>
      <c r="J39" s="1009"/>
      <c r="K39" s="1010"/>
      <c r="L39" s="1011" t="s">
        <v>924</v>
      </c>
      <c r="M39" s="1012" t="s">
        <v>834</v>
      </c>
      <c r="N39" s="1013"/>
      <c r="O39" s="1014">
        <f t="shared" ref="O39:O41" si="201">IFERROR(P39/N39,0)</f>
        <v>0</v>
      </c>
      <c r="P39" s="1015"/>
      <c r="Q39" s="1016"/>
      <c r="U39" s="1009"/>
      <c r="V39" s="1010"/>
      <c r="W39" s="1011" t="s">
        <v>924</v>
      </c>
      <c r="X39" s="1012" t="s">
        <v>834</v>
      </c>
      <c r="Y39" s="1013"/>
      <c r="Z39" s="1014">
        <f t="shared" ref="Z39:Z41" si="202">IFERROR(AA39/Y39,0)</f>
        <v>0</v>
      </c>
      <c r="AA39" s="1015"/>
      <c r="AB39" s="1016"/>
      <c r="AD39" s="1009"/>
      <c r="AE39" s="1010"/>
      <c r="AF39" s="1011" t="s">
        <v>924</v>
      </c>
      <c r="AG39" s="1012" t="s">
        <v>834</v>
      </c>
      <c r="AH39" s="1013"/>
      <c r="AI39" s="1014">
        <f t="shared" ref="AI39:AI41" si="203">IFERROR(AJ39/AH39,0)</f>
        <v>0</v>
      </c>
      <c r="AJ39" s="1015"/>
      <c r="AK39" s="1016"/>
      <c r="AO39" s="1009"/>
      <c r="AP39" s="1010"/>
      <c r="AQ39" s="1011" t="s">
        <v>924</v>
      </c>
      <c r="AR39" s="1012" t="s">
        <v>834</v>
      </c>
      <c r="AS39" s="1013"/>
      <c r="AT39" s="1014">
        <f t="shared" ref="AT39:AT41" si="204">IFERROR(AU39/AS39,0)</f>
        <v>0</v>
      </c>
      <c r="AU39" s="1015"/>
      <c r="AV39" s="1016"/>
      <c r="AX39" s="1009"/>
      <c r="AY39" s="1010"/>
      <c r="AZ39" s="1011" t="s">
        <v>924</v>
      </c>
      <c r="BA39" s="1012" t="s">
        <v>834</v>
      </c>
      <c r="BB39" s="1013"/>
      <c r="BC39" s="1014">
        <f t="shared" ref="BC39:BC41" si="205">IFERROR(BD39/BB39,0)</f>
        <v>0</v>
      </c>
      <c r="BD39" s="1015"/>
      <c r="BE39" s="1016"/>
      <c r="BI39" s="1009"/>
      <c r="BJ39" s="1010"/>
      <c r="BK39" s="1011" t="s">
        <v>924</v>
      </c>
      <c r="BL39" s="1012" t="s">
        <v>834</v>
      </c>
      <c r="BM39" s="1013"/>
      <c r="BN39" s="1014">
        <f t="shared" ref="BN39:BN41" si="206">IFERROR(BO39/BM39,0)</f>
        <v>0</v>
      </c>
      <c r="BO39" s="1015"/>
      <c r="BP39" s="1016"/>
      <c r="BR39" s="1009"/>
      <c r="BS39" s="1010"/>
      <c r="BT39" s="1011" t="s">
        <v>924</v>
      </c>
      <c r="BU39" s="1012" t="s">
        <v>834</v>
      </c>
      <c r="BV39" s="1013"/>
      <c r="BW39" s="1014">
        <f t="shared" ref="BW39:BW41" si="207">IFERROR(BX39/BV39,0)</f>
        <v>0</v>
      </c>
      <c r="BX39" s="1015"/>
      <c r="BY39" s="1016"/>
      <c r="CC39" s="1009"/>
      <c r="CD39" s="1010"/>
      <c r="CE39" s="1011" t="s">
        <v>924</v>
      </c>
      <c r="CF39" s="1012" t="s">
        <v>834</v>
      </c>
      <c r="CG39" s="1013"/>
      <c r="CH39" s="1014">
        <f t="shared" ref="CH39:CH41" si="208">IFERROR(CI39/CG39,0)</f>
        <v>0</v>
      </c>
      <c r="CI39" s="1015"/>
      <c r="CJ39" s="1016"/>
      <c r="CL39" s="1009"/>
      <c r="CM39" s="1010"/>
      <c r="CN39" s="1011" t="s">
        <v>924</v>
      </c>
      <c r="CO39" s="1012" t="s">
        <v>834</v>
      </c>
      <c r="CP39" s="1013"/>
      <c r="CQ39" s="1014">
        <f t="shared" ref="CQ39:CQ41" si="209">IFERROR(CR39/CP39,0)</f>
        <v>0</v>
      </c>
      <c r="CR39" s="1015"/>
      <c r="CS39" s="1016"/>
      <c r="CW39" s="1009"/>
      <c r="CX39" s="1010"/>
      <c r="CY39" s="1011" t="s">
        <v>924</v>
      </c>
      <c r="CZ39" s="1012" t="s">
        <v>834</v>
      </c>
      <c r="DA39" s="1013"/>
      <c r="DB39" s="1014">
        <f t="shared" ref="DB39:DB41" si="210">IFERROR(DC39/DA39,0)</f>
        <v>0</v>
      </c>
      <c r="DC39" s="1015"/>
      <c r="DD39" s="1016"/>
      <c r="DF39" s="1009"/>
      <c r="DG39" s="1010"/>
      <c r="DH39" s="1011" t="s">
        <v>924</v>
      </c>
      <c r="DI39" s="1012" t="s">
        <v>834</v>
      </c>
      <c r="DJ39" s="1013"/>
      <c r="DK39" s="1014">
        <f t="shared" ref="DK39:DK41" si="211">IFERROR(DL39/DJ39,0)</f>
        <v>0</v>
      </c>
      <c r="DL39" s="1015"/>
      <c r="DM39" s="1016"/>
      <c r="DQ39" s="1009"/>
      <c r="DR39" s="1010"/>
      <c r="DS39" s="1011" t="s">
        <v>924</v>
      </c>
      <c r="DT39" s="1012" t="s">
        <v>834</v>
      </c>
      <c r="DU39" s="1013"/>
      <c r="DV39" s="1014">
        <f t="shared" ref="DV39:DV41" si="212">IFERROR(DW39/DU39,0)</f>
        <v>0</v>
      </c>
      <c r="DW39" s="1015"/>
      <c r="DX39" s="1016"/>
      <c r="DZ39" s="1009"/>
      <c r="EA39" s="1010"/>
      <c r="EB39" s="1011" t="s">
        <v>924</v>
      </c>
      <c r="EC39" s="1012" t="s">
        <v>834</v>
      </c>
      <c r="ED39" s="1013"/>
      <c r="EE39" s="1014">
        <f t="shared" ref="EE39:EE41" si="213">IFERROR(EF39/ED39,0)</f>
        <v>0</v>
      </c>
      <c r="EF39" s="1015"/>
      <c r="EG39" s="1016"/>
      <c r="EK39" s="1009"/>
      <c r="EL39" s="1010"/>
      <c r="EM39" s="1011" t="s">
        <v>924</v>
      </c>
      <c r="EN39" s="1012" t="s">
        <v>834</v>
      </c>
      <c r="EO39" s="1013"/>
      <c r="EP39" s="1014">
        <f t="shared" ref="EP39:EP41" si="214">IFERROR(EQ39/EO39,0)</f>
        <v>0</v>
      </c>
      <c r="EQ39" s="1015"/>
      <c r="ER39" s="1016"/>
      <c r="ET39" s="1009"/>
      <c r="EU39" s="1010"/>
      <c r="EV39" s="1011" t="s">
        <v>924</v>
      </c>
      <c r="EW39" s="1012" t="s">
        <v>834</v>
      </c>
      <c r="EX39" s="1013"/>
      <c r="EY39" s="1014">
        <f t="shared" ref="EY39:EY41" si="215">IFERROR(EZ39/EX39,0)</f>
        <v>0</v>
      </c>
      <c r="EZ39" s="1015"/>
      <c r="FA39" s="1016"/>
      <c r="FE39" s="1009"/>
      <c r="FF39" s="1010"/>
      <c r="FG39" s="1011" t="s">
        <v>924</v>
      </c>
      <c r="FH39" s="1012" t="s">
        <v>834</v>
      </c>
      <c r="FI39" s="1013"/>
      <c r="FJ39" s="1014">
        <f t="shared" ref="FJ39:FJ41" si="216">IFERROR(FK39/FI39,0)</f>
        <v>0</v>
      </c>
      <c r="FK39" s="1015"/>
      <c r="FL39" s="1016"/>
      <c r="FN39" s="1009"/>
      <c r="FO39" s="1010"/>
      <c r="FP39" s="1011" t="s">
        <v>924</v>
      </c>
      <c r="FQ39" s="1012" t="s">
        <v>834</v>
      </c>
      <c r="FR39" s="1013"/>
      <c r="FS39" s="1014">
        <f t="shared" ref="FS39:FS41" si="217">IFERROR(FT39/FR39,0)</f>
        <v>0</v>
      </c>
      <c r="FT39" s="1015"/>
      <c r="FU39" s="1016"/>
      <c r="FY39" s="1009"/>
      <c r="FZ39" s="1010"/>
      <c r="GA39" s="1011" t="s">
        <v>924</v>
      </c>
      <c r="GB39" s="1012" t="s">
        <v>834</v>
      </c>
      <c r="GC39" s="1013"/>
      <c r="GD39" s="1014">
        <f t="shared" ref="GD39:GD41" si="218">IFERROR(GE39/GC39,0)</f>
        <v>0</v>
      </c>
      <c r="GE39" s="1015"/>
      <c r="GF39" s="1016"/>
      <c r="GH39" s="1009"/>
      <c r="GI39" s="1010"/>
      <c r="GJ39" s="1011" t="s">
        <v>924</v>
      </c>
      <c r="GK39" s="1012" t="s">
        <v>834</v>
      </c>
      <c r="GL39" s="1013"/>
      <c r="GM39" s="1014">
        <f t="shared" ref="GM39:GM41" si="219">IFERROR(GN39/GL39,0)</f>
        <v>0</v>
      </c>
      <c r="GN39" s="1015"/>
      <c r="GO39" s="1016"/>
      <c r="GS39" s="1009"/>
      <c r="GT39" s="1010"/>
      <c r="GU39" s="1011" t="s">
        <v>924</v>
      </c>
      <c r="GV39" s="1012" t="s">
        <v>834</v>
      </c>
      <c r="GW39" s="1013"/>
      <c r="GX39" s="1014">
        <f t="shared" ref="GX39:GX41" si="220">IFERROR(GY39/GW39,0)</f>
        <v>0</v>
      </c>
      <c r="GY39" s="1015"/>
      <c r="GZ39" s="1016"/>
      <c r="HB39" s="1009"/>
      <c r="HC39" s="1010"/>
      <c r="HD39" s="1011" t="s">
        <v>924</v>
      </c>
      <c r="HE39" s="1012" t="s">
        <v>834</v>
      </c>
      <c r="HF39" s="1013"/>
      <c r="HG39" s="1014">
        <f t="shared" ref="HG39:HG41" si="221">IFERROR(HH39/HF39,0)</f>
        <v>0</v>
      </c>
      <c r="HH39" s="1015"/>
      <c r="HI39" s="1016"/>
      <c r="HM39" s="1009"/>
      <c r="HN39" s="1010"/>
      <c r="HO39" s="1011" t="s">
        <v>924</v>
      </c>
      <c r="HP39" s="1012" t="s">
        <v>834</v>
      </c>
      <c r="HQ39" s="1013"/>
      <c r="HR39" s="1014">
        <f t="shared" ref="HR39:HR41" si="222">IFERROR(HS39/HQ39,0)</f>
        <v>0</v>
      </c>
      <c r="HS39" s="1015"/>
      <c r="HT39" s="1016"/>
      <c r="HV39" s="1009"/>
      <c r="HW39" s="1010"/>
      <c r="HX39" s="1011" t="s">
        <v>924</v>
      </c>
      <c r="HY39" s="1012" t="s">
        <v>834</v>
      </c>
      <c r="HZ39" s="1013"/>
      <c r="IA39" s="1014">
        <f t="shared" ref="IA39:IA41" si="223">IFERROR(IB39/HZ39,0)</f>
        <v>0</v>
      </c>
      <c r="IB39" s="1015"/>
      <c r="IC39" s="1016"/>
      <c r="IG39" s="1009"/>
      <c r="IH39" s="1010"/>
      <c r="II39" s="1011" t="s">
        <v>924</v>
      </c>
      <c r="IJ39" s="1012" t="s">
        <v>834</v>
      </c>
      <c r="IK39" s="1013"/>
      <c r="IL39" s="1014">
        <f t="shared" ref="IL39:IL41" si="224">IFERROR(IM39/IK39,0)</f>
        <v>0</v>
      </c>
      <c r="IM39" s="1015"/>
      <c r="IN39" s="1016"/>
      <c r="IP39" s="1009"/>
      <c r="IQ39" s="1010"/>
      <c r="IR39" s="1011" t="s">
        <v>924</v>
      </c>
      <c r="IS39" s="1012" t="s">
        <v>834</v>
      </c>
      <c r="IT39" s="1013"/>
      <c r="IU39" s="1014">
        <f t="shared" ref="IU39:IU41" si="225">IFERROR(IV39/IT39,0)</f>
        <v>0</v>
      </c>
      <c r="IV39" s="1015"/>
      <c r="IW39" s="1016"/>
      <c r="JA39" s="1009"/>
      <c r="JB39" s="1010"/>
      <c r="JC39" s="1011" t="s">
        <v>924</v>
      </c>
      <c r="JD39" s="1012" t="s">
        <v>834</v>
      </c>
      <c r="JE39" s="1013"/>
      <c r="JF39" s="1014">
        <f t="shared" ref="JF39:JF41" si="226">IFERROR(JG39/JE39,0)</f>
        <v>0</v>
      </c>
      <c r="JG39" s="1015"/>
      <c r="JH39" s="1016"/>
      <c r="JJ39" s="1009"/>
      <c r="JK39" s="1010"/>
      <c r="JL39" s="1011" t="s">
        <v>924</v>
      </c>
      <c r="JM39" s="1012" t="s">
        <v>834</v>
      </c>
      <c r="JN39" s="1013"/>
      <c r="JO39" s="1014">
        <f t="shared" ref="JO39:JO41" si="227">IFERROR(JP39/JN39,0)</f>
        <v>0</v>
      </c>
      <c r="JP39" s="1015"/>
      <c r="JQ39" s="1016"/>
      <c r="JU39" s="1009"/>
      <c r="JV39" s="1010"/>
      <c r="JW39" s="1011" t="s">
        <v>924</v>
      </c>
      <c r="JX39" s="1012" t="s">
        <v>834</v>
      </c>
      <c r="JY39" s="1013"/>
      <c r="JZ39" s="1014">
        <f t="shared" ref="JZ39:JZ41" si="228">IFERROR(KA39/JY39,0)</f>
        <v>0</v>
      </c>
      <c r="KA39" s="1015"/>
      <c r="KB39" s="1016"/>
      <c r="KD39" s="1009"/>
      <c r="KE39" s="1010"/>
      <c r="KF39" s="1011" t="s">
        <v>924</v>
      </c>
      <c r="KG39" s="1012" t="s">
        <v>834</v>
      </c>
      <c r="KH39" s="1013"/>
      <c r="KI39" s="1014">
        <f t="shared" ref="KI39:KI41" si="229">IFERROR(KJ39/KH39,0)</f>
        <v>0</v>
      </c>
      <c r="KJ39" s="1015"/>
      <c r="KK39" s="1016"/>
      <c r="KO39" s="1009"/>
      <c r="KP39" s="1010"/>
      <c r="KQ39" s="1011" t="s">
        <v>924</v>
      </c>
      <c r="KR39" s="1012" t="s">
        <v>834</v>
      </c>
      <c r="KS39" s="1013"/>
      <c r="KT39" s="1014">
        <f t="shared" ref="KT39:KT41" si="230">IFERROR(KU39/KS39,0)</f>
        <v>0</v>
      </c>
      <c r="KU39" s="1015"/>
      <c r="KV39" s="1016"/>
      <c r="KX39" s="1009"/>
      <c r="KY39" s="1010"/>
      <c r="KZ39" s="1011" t="s">
        <v>924</v>
      </c>
      <c r="LA39" s="1012" t="s">
        <v>834</v>
      </c>
      <c r="LB39" s="1013"/>
      <c r="LC39" s="1014">
        <f t="shared" ref="LC39:LC41" si="231">IFERROR(LD39/LB39,0)</f>
        <v>0</v>
      </c>
      <c r="LD39" s="1015"/>
      <c r="LE39" s="1016"/>
      <c r="LI39" s="1009"/>
      <c r="LJ39" s="1010"/>
      <c r="LK39" s="1011" t="s">
        <v>924</v>
      </c>
      <c r="LL39" s="1012" t="s">
        <v>834</v>
      </c>
      <c r="LM39" s="1013"/>
      <c r="LN39" s="1014">
        <f t="shared" ref="LN39:LN41" si="232">IFERROR(LO39/LM39,0)</f>
        <v>0</v>
      </c>
      <c r="LO39" s="1015"/>
      <c r="LP39" s="1016"/>
      <c r="LR39" s="1009"/>
      <c r="LS39" s="1010"/>
      <c r="LT39" s="1011" t="s">
        <v>924</v>
      </c>
      <c r="LU39" s="1012" t="s">
        <v>834</v>
      </c>
      <c r="LV39" s="1013"/>
      <c r="LW39" s="1014">
        <f t="shared" ref="LW39:LW41" si="233">IFERROR(LX39/LV39,0)</f>
        <v>0</v>
      </c>
      <c r="LX39" s="1015"/>
      <c r="LY39" s="1016"/>
      <c r="MC39" s="1009"/>
      <c r="MD39" s="1010"/>
      <c r="ME39" s="1011" t="s">
        <v>924</v>
      </c>
      <c r="MF39" s="1012" t="s">
        <v>834</v>
      </c>
      <c r="MG39" s="1013"/>
      <c r="MH39" s="1014">
        <f t="shared" ref="MH39:MH41" si="234">IFERROR(MI39/MG39,0)</f>
        <v>0</v>
      </c>
      <c r="MI39" s="1015"/>
      <c r="MJ39" s="1016"/>
      <c r="ML39" s="1009"/>
      <c r="MM39" s="1010"/>
      <c r="MN39" s="1011" t="s">
        <v>924</v>
      </c>
      <c r="MO39" s="1012" t="s">
        <v>834</v>
      </c>
      <c r="MP39" s="1013"/>
      <c r="MQ39" s="1014">
        <f t="shared" ref="MQ39:MQ41" si="235">IFERROR(MR39/MP39,0)</f>
        <v>0</v>
      </c>
      <c r="MR39" s="1015"/>
      <c r="MS39" s="1016"/>
      <c r="MW39" s="1009"/>
      <c r="MX39" s="1010"/>
      <c r="MY39" s="1011" t="s">
        <v>924</v>
      </c>
      <c r="MZ39" s="1012" t="s">
        <v>834</v>
      </c>
      <c r="NA39" s="1013"/>
      <c r="NB39" s="1014">
        <f t="shared" ref="NB39:NB41" si="236">IFERROR(NC39/NA39,0)</f>
        <v>0</v>
      </c>
      <c r="NC39" s="1015"/>
      <c r="ND39" s="1016"/>
      <c r="NF39" s="1009"/>
      <c r="NG39" s="1010"/>
      <c r="NH39" s="1011" t="s">
        <v>924</v>
      </c>
      <c r="NI39" s="1012" t="s">
        <v>834</v>
      </c>
      <c r="NJ39" s="1013"/>
      <c r="NK39" s="1014">
        <f t="shared" ref="NK39:NK41" si="237">IFERROR(NL39/NJ39,0)</f>
        <v>0</v>
      </c>
      <c r="NL39" s="1015"/>
      <c r="NM39" s="1016"/>
      <c r="NQ39" s="1009"/>
      <c r="NR39" s="1010"/>
      <c r="NS39" s="1011" t="s">
        <v>924</v>
      </c>
      <c r="NT39" s="1012" t="s">
        <v>834</v>
      </c>
      <c r="NU39" s="1013"/>
      <c r="NV39" s="1014">
        <f t="shared" ref="NV39:NV41" si="238">IFERROR(NW39/NU39,0)</f>
        <v>0</v>
      </c>
      <c r="NW39" s="1015"/>
      <c r="NX39" s="1016"/>
      <c r="NZ39" s="1009"/>
      <c r="OA39" s="1010"/>
      <c r="OB39" s="1011" t="s">
        <v>924</v>
      </c>
      <c r="OC39" s="1012" t="s">
        <v>834</v>
      </c>
      <c r="OD39" s="1013"/>
      <c r="OE39" s="1014">
        <f t="shared" ref="OE39:OE41" si="239">IFERROR(OF39/OD39,0)</f>
        <v>0</v>
      </c>
      <c r="OF39" s="1015"/>
      <c r="OG39" s="1016"/>
    </row>
    <row r="40" spans="1:397">
      <c r="A40" s="1009"/>
      <c r="B40" s="1010"/>
      <c r="C40" s="1011" t="s">
        <v>937</v>
      </c>
      <c r="D40" s="1012" t="s">
        <v>834</v>
      </c>
      <c r="E40" s="1013"/>
      <c r="F40" s="1014">
        <f t="shared" si="200"/>
        <v>0</v>
      </c>
      <c r="G40" s="1015"/>
      <c r="H40" s="1016"/>
      <c r="J40" s="1009"/>
      <c r="K40" s="1010"/>
      <c r="L40" s="1011" t="s">
        <v>937</v>
      </c>
      <c r="M40" s="1012" t="s">
        <v>834</v>
      </c>
      <c r="N40" s="1013"/>
      <c r="O40" s="1014">
        <f t="shared" si="201"/>
        <v>0</v>
      </c>
      <c r="P40" s="1015"/>
      <c r="Q40" s="1016"/>
      <c r="U40" s="1009"/>
      <c r="V40" s="1010"/>
      <c r="W40" s="1011" t="s">
        <v>937</v>
      </c>
      <c r="X40" s="1012" t="s">
        <v>834</v>
      </c>
      <c r="Y40" s="1013"/>
      <c r="Z40" s="1014">
        <f t="shared" si="202"/>
        <v>0</v>
      </c>
      <c r="AA40" s="1015"/>
      <c r="AB40" s="1016"/>
      <c r="AD40" s="1009"/>
      <c r="AE40" s="1010"/>
      <c r="AF40" s="1011" t="s">
        <v>937</v>
      </c>
      <c r="AG40" s="1012" t="s">
        <v>834</v>
      </c>
      <c r="AH40" s="1013"/>
      <c r="AI40" s="1014">
        <f t="shared" si="203"/>
        <v>0</v>
      </c>
      <c r="AJ40" s="1015"/>
      <c r="AK40" s="1016"/>
      <c r="AO40" s="1009"/>
      <c r="AP40" s="1010"/>
      <c r="AQ40" s="1011" t="s">
        <v>937</v>
      </c>
      <c r="AR40" s="1012" t="s">
        <v>834</v>
      </c>
      <c r="AS40" s="1013"/>
      <c r="AT40" s="1014">
        <f t="shared" si="204"/>
        <v>0</v>
      </c>
      <c r="AU40" s="1015"/>
      <c r="AV40" s="1016"/>
      <c r="AX40" s="1009"/>
      <c r="AY40" s="1010"/>
      <c r="AZ40" s="1011" t="s">
        <v>937</v>
      </c>
      <c r="BA40" s="1012" t="s">
        <v>834</v>
      </c>
      <c r="BB40" s="1013"/>
      <c r="BC40" s="1014">
        <f t="shared" si="205"/>
        <v>0</v>
      </c>
      <c r="BD40" s="1015"/>
      <c r="BE40" s="1016"/>
      <c r="BI40" s="1009"/>
      <c r="BJ40" s="1010"/>
      <c r="BK40" s="1011" t="s">
        <v>937</v>
      </c>
      <c r="BL40" s="1012" t="s">
        <v>834</v>
      </c>
      <c r="BM40" s="1013"/>
      <c r="BN40" s="1014">
        <f t="shared" si="206"/>
        <v>0</v>
      </c>
      <c r="BO40" s="1015"/>
      <c r="BP40" s="1016"/>
      <c r="BR40" s="1009"/>
      <c r="BS40" s="1010"/>
      <c r="BT40" s="1011" t="s">
        <v>937</v>
      </c>
      <c r="BU40" s="1012" t="s">
        <v>834</v>
      </c>
      <c r="BV40" s="1013"/>
      <c r="BW40" s="1014">
        <f t="shared" si="207"/>
        <v>0</v>
      </c>
      <c r="BX40" s="1015"/>
      <c r="BY40" s="1016"/>
      <c r="CC40" s="1009"/>
      <c r="CD40" s="1010"/>
      <c r="CE40" s="1011" t="s">
        <v>937</v>
      </c>
      <c r="CF40" s="1012" t="s">
        <v>834</v>
      </c>
      <c r="CG40" s="1013"/>
      <c r="CH40" s="1014">
        <f t="shared" si="208"/>
        <v>0</v>
      </c>
      <c r="CI40" s="1015"/>
      <c r="CJ40" s="1016"/>
      <c r="CL40" s="1009"/>
      <c r="CM40" s="1010"/>
      <c r="CN40" s="1011" t="s">
        <v>937</v>
      </c>
      <c r="CO40" s="1012" t="s">
        <v>834</v>
      </c>
      <c r="CP40" s="1013"/>
      <c r="CQ40" s="1014">
        <f t="shared" si="209"/>
        <v>0</v>
      </c>
      <c r="CR40" s="1015"/>
      <c r="CS40" s="1016"/>
      <c r="CW40" s="1009"/>
      <c r="CX40" s="1010"/>
      <c r="CY40" s="1011" t="s">
        <v>937</v>
      </c>
      <c r="CZ40" s="1012" t="s">
        <v>834</v>
      </c>
      <c r="DA40" s="1013"/>
      <c r="DB40" s="1014">
        <f t="shared" si="210"/>
        <v>0</v>
      </c>
      <c r="DC40" s="1015"/>
      <c r="DD40" s="1016"/>
      <c r="DF40" s="1009"/>
      <c r="DG40" s="1010"/>
      <c r="DH40" s="1011" t="s">
        <v>937</v>
      </c>
      <c r="DI40" s="1012" t="s">
        <v>834</v>
      </c>
      <c r="DJ40" s="1013"/>
      <c r="DK40" s="1014">
        <f t="shared" si="211"/>
        <v>0</v>
      </c>
      <c r="DL40" s="1015"/>
      <c r="DM40" s="1016"/>
      <c r="DQ40" s="1009"/>
      <c r="DR40" s="1010"/>
      <c r="DS40" s="1011" t="s">
        <v>937</v>
      </c>
      <c r="DT40" s="1012" t="s">
        <v>834</v>
      </c>
      <c r="DU40" s="1013"/>
      <c r="DV40" s="1014">
        <f t="shared" si="212"/>
        <v>0</v>
      </c>
      <c r="DW40" s="1015"/>
      <c r="DX40" s="1016"/>
      <c r="DZ40" s="1009"/>
      <c r="EA40" s="1010"/>
      <c r="EB40" s="1011" t="s">
        <v>937</v>
      </c>
      <c r="EC40" s="1012" t="s">
        <v>834</v>
      </c>
      <c r="ED40" s="1013"/>
      <c r="EE40" s="1014">
        <f t="shared" si="213"/>
        <v>0</v>
      </c>
      <c r="EF40" s="1015"/>
      <c r="EG40" s="1016"/>
      <c r="EK40" s="1009"/>
      <c r="EL40" s="1010"/>
      <c r="EM40" s="1011" t="s">
        <v>937</v>
      </c>
      <c r="EN40" s="1012" t="s">
        <v>834</v>
      </c>
      <c r="EO40" s="1013"/>
      <c r="EP40" s="1014">
        <f t="shared" si="214"/>
        <v>0</v>
      </c>
      <c r="EQ40" s="1015"/>
      <c r="ER40" s="1016"/>
      <c r="ET40" s="1009"/>
      <c r="EU40" s="1010"/>
      <c r="EV40" s="1011" t="s">
        <v>937</v>
      </c>
      <c r="EW40" s="1012" t="s">
        <v>834</v>
      </c>
      <c r="EX40" s="1013"/>
      <c r="EY40" s="1014">
        <f t="shared" si="215"/>
        <v>0</v>
      </c>
      <c r="EZ40" s="1015"/>
      <c r="FA40" s="1016"/>
      <c r="FE40" s="1009"/>
      <c r="FF40" s="1010"/>
      <c r="FG40" s="1011" t="s">
        <v>937</v>
      </c>
      <c r="FH40" s="1012" t="s">
        <v>834</v>
      </c>
      <c r="FI40" s="1013"/>
      <c r="FJ40" s="1014">
        <f t="shared" si="216"/>
        <v>0</v>
      </c>
      <c r="FK40" s="1015"/>
      <c r="FL40" s="1016"/>
      <c r="FN40" s="1009"/>
      <c r="FO40" s="1010"/>
      <c r="FP40" s="1011" t="s">
        <v>937</v>
      </c>
      <c r="FQ40" s="1012" t="s">
        <v>834</v>
      </c>
      <c r="FR40" s="1013"/>
      <c r="FS40" s="1014">
        <f t="shared" si="217"/>
        <v>0</v>
      </c>
      <c r="FT40" s="1015"/>
      <c r="FU40" s="1016"/>
      <c r="FY40" s="1009"/>
      <c r="FZ40" s="1010"/>
      <c r="GA40" s="1011" t="s">
        <v>937</v>
      </c>
      <c r="GB40" s="1012" t="s">
        <v>834</v>
      </c>
      <c r="GC40" s="1013"/>
      <c r="GD40" s="1014">
        <f t="shared" si="218"/>
        <v>0</v>
      </c>
      <c r="GE40" s="1015"/>
      <c r="GF40" s="1016"/>
      <c r="GH40" s="1009"/>
      <c r="GI40" s="1010"/>
      <c r="GJ40" s="1011" t="s">
        <v>937</v>
      </c>
      <c r="GK40" s="1012" t="s">
        <v>834</v>
      </c>
      <c r="GL40" s="1013"/>
      <c r="GM40" s="1014">
        <f t="shared" si="219"/>
        <v>0</v>
      </c>
      <c r="GN40" s="1015"/>
      <c r="GO40" s="1016"/>
      <c r="GS40" s="1009"/>
      <c r="GT40" s="1010"/>
      <c r="GU40" s="1011" t="s">
        <v>937</v>
      </c>
      <c r="GV40" s="1012" t="s">
        <v>834</v>
      </c>
      <c r="GW40" s="1013"/>
      <c r="GX40" s="1014">
        <f t="shared" si="220"/>
        <v>0</v>
      </c>
      <c r="GY40" s="1015"/>
      <c r="GZ40" s="1016"/>
      <c r="HB40" s="1009"/>
      <c r="HC40" s="1010"/>
      <c r="HD40" s="1011" t="s">
        <v>937</v>
      </c>
      <c r="HE40" s="1012" t="s">
        <v>834</v>
      </c>
      <c r="HF40" s="1013"/>
      <c r="HG40" s="1014">
        <f t="shared" si="221"/>
        <v>0</v>
      </c>
      <c r="HH40" s="1015"/>
      <c r="HI40" s="1016"/>
      <c r="HM40" s="1009"/>
      <c r="HN40" s="1010"/>
      <c r="HO40" s="1011" t="s">
        <v>937</v>
      </c>
      <c r="HP40" s="1012" t="s">
        <v>834</v>
      </c>
      <c r="HQ40" s="1013"/>
      <c r="HR40" s="1014">
        <f t="shared" si="222"/>
        <v>0</v>
      </c>
      <c r="HS40" s="1015"/>
      <c r="HT40" s="1016"/>
      <c r="HV40" s="1009"/>
      <c r="HW40" s="1010"/>
      <c r="HX40" s="1011" t="s">
        <v>937</v>
      </c>
      <c r="HY40" s="1012" t="s">
        <v>834</v>
      </c>
      <c r="HZ40" s="1013"/>
      <c r="IA40" s="1014">
        <f t="shared" si="223"/>
        <v>0</v>
      </c>
      <c r="IB40" s="1015"/>
      <c r="IC40" s="1016"/>
      <c r="IG40" s="1009"/>
      <c r="IH40" s="1010"/>
      <c r="II40" s="1011" t="s">
        <v>937</v>
      </c>
      <c r="IJ40" s="1012" t="s">
        <v>834</v>
      </c>
      <c r="IK40" s="1013"/>
      <c r="IL40" s="1014">
        <f t="shared" si="224"/>
        <v>0</v>
      </c>
      <c r="IM40" s="1015"/>
      <c r="IN40" s="1016"/>
      <c r="IP40" s="1009"/>
      <c r="IQ40" s="1010"/>
      <c r="IR40" s="1011" t="s">
        <v>937</v>
      </c>
      <c r="IS40" s="1012" t="s">
        <v>834</v>
      </c>
      <c r="IT40" s="1013"/>
      <c r="IU40" s="1014">
        <f t="shared" si="225"/>
        <v>0</v>
      </c>
      <c r="IV40" s="1015"/>
      <c r="IW40" s="1016"/>
      <c r="JA40" s="1009"/>
      <c r="JB40" s="1010"/>
      <c r="JC40" s="1011" t="s">
        <v>937</v>
      </c>
      <c r="JD40" s="1012" t="s">
        <v>834</v>
      </c>
      <c r="JE40" s="1013"/>
      <c r="JF40" s="1014">
        <f t="shared" si="226"/>
        <v>0</v>
      </c>
      <c r="JG40" s="1015"/>
      <c r="JH40" s="1016"/>
      <c r="JJ40" s="1009"/>
      <c r="JK40" s="1010"/>
      <c r="JL40" s="1011" t="s">
        <v>937</v>
      </c>
      <c r="JM40" s="1012" t="s">
        <v>834</v>
      </c>
      <c r="JN40" s="1013"/>
      <c r="JO40" s="1014">
        <f t="shared" si="227"/>
        <v>0</v>
      </c>
      <c r="JP40" s="1015"/>
      <c r="JQ40" s="1016"/>
      <c r="JU40" s="1009"/>
      <c r="JV40" s="1010"/>
      <c r="JW40" s="1011" t="s">
        <v>937</v>
      </c>
      <c r="JX40" s="1012" t="s">
        <v>834</v>
      </c>
      <c r="JY40" s="1013"/>
      <c r="JZ40" s="1014">
        <f t="shared" si="228"/>
        <v>0</v>
      </c>
      <c r="KA40" s="1015"/>
      <c r="KB40" s="1016"/>
      <c r="KD40" s="1009"/>
      <c r="KE40" s="1010"/>
      <c r="KF40" s="1011" t="s">
        <v>937</v>
      </c>
      <c r="KG40" s="1012" t="s">
        <v>834</v>
      </c>
      <c r="KH40" s="1013"/>
      <c r="KI40" s="1014">
        <f t="shared" si="229"/>
        <v>0</v>
      </c>
      <c r="KJ40" s="1015"/>
      <c r="KK40" s="1016"/>
      <c r="KO40" s="1009"/>
      <c r="KP40" s="1010"/>
      <c r="KQ40" s="1011" t="s">
        <v>937</v>
      </c>
      <c r="KR40" s="1012" t="s">
        <v>834</v>
      </c>
      <c r="KS40" s="1013"/>
      <c r="KT40" s="1014">
        <f t="shared" si="230"/>
        <v>0</v>
      </c>
      <c r="KU40" s="1015"/>
      <c r="KV40" s="1016"/>
      <c r="KX40" s="1009"/>
      <c r="KY40" s="1010"/>
      <c r="KZ40" s="1011" t="s">
        <v>937</v>
      </c>
      <c r="LA40" s="1012" t="s">
        <v>834</v>
      </c>
      <c r="LB40" s="1013"/>
      <c r="LC40" s="1014">
        <f t="shared" si="231"/>
        <v>0</v>
      </c>
      <c r="LD40" s="1015"/>
      <c r="LE40" s="1016"/>
      <c r="LI40" s="1009"/>
      <c r="LJ40" s="1010"/>
      <c r="LK40" s="1011" t="s">
        <v>937</v>
      </c>
      <c r="LL40" s="1012" t="s">
        <v>834</v>
      </c>
      <c r="LM40" s="1013"/>
      <c r="LN40" s="1014">
        <f t="shared" si="232"/>
        <v>0</v>
      </c>
      <c r="LO40" s="1015"/>
      <c r="LP40" s="1016"/>
      <c r="LR40" s="1009"/>
      <c r="LS40" s="1010"/>
      <c r="LT40" s="1011" t="s">
        <v>937</v>
      </c>
      <c r="LU40" s="1012" t="s">
        <v>834</v>
      </c>
      <c r="LV40" s="1013"/>
      <c r="LW40" s="1014">
        <f t="shared" si="233"/>
        <v>0</v>
      </c>
      <c r="LX40" s="1015"/>
      <c r="LY40" s="1016"/>
      <c r="MC40" s="1009"/>
      <c r="MD40" s="1010"/>
      <c r="ME40" s="1011" t="s">
        <v>937</v>
      </c>
      <c r="MF40" s="1012" t="s">
        <v>834</v>
      </c>
      <c r="MG40" s="1013"/>
      <c r="MH40" s="1014">
        <f t="shared" si="234"/>
        <v>0</v>
      </c>
      <c r="MI40" s="1015"/>
      <c r="MJ40" s="1016"/>
      <c r="ML40" s="1009"/>
      <c r="MM40" s="1010"/>
      <c r="MN40" s="1011" t="s">
        <v>937</v>
      </c>
      <c r="MO40" s="1012" t="s">
        <v>834</v>
      </c>
      <c r="MP40" s="1013"/>
      <c r="MQ40" s="1014">
        <f t="shared" si="235"/>
        <v>0</v>
      </c>
      <c r="MR40" s="1015"/>
      <c r="MS40" s="1016"/>
      <c r="MW40" s="1009"/>
      <c r="MX40" s="1010"/>
      <c r="MY40" s="1011" t="s">
        <v>937</v>
      </c>
      <c r="MZ40" s="1012" t="s">
        <v>834</v>
      </c>
      <c r="NA40" s="1013"/>
      <c r="NB40" s="1014">
        <f t="shared" si="236"/>
        <v>0</v>
      </c>
      <c r="NC40" s="1015"/>
      <c r="ND40" s="1016"/>
      <c r="NF40" s="1009"/>
      <c r="NG40" s="1010"/>
      <c r="NH40" s="1011" t="s">
        <v>937</v>
      </c>
      <c r="NI40" s="1012" t="s">
        <v>834</v>
      </c>
      <c r="NJ40" s="1013"/>
      <c r="NK40" s="1014">
        <f t="shared" si="237"/>
        <v>0</v>
      </c>
      <c r="NL40" s="1015"/>
      <c r="NM40" s="1016"/>
      <c r="NQ40" s="1009"/>
      <c r="NR40" s="1010"/>
      <c r="NS40" s="1011" t="s">
        <v>937</v>
      </c>
      <c r="NT40" s="1012" t="s">
        <v>834</v>
      </c>
      <c r="NU40" s="1013"/>
      <c r="NV40" s="1014">
        <f t="shared" si="238"/>
        <v>0</v>
      </c>
      <c r="NW40" s="1015"/>
      <c r="NX40" s="1016"/>
      <c r="NZ40" s="1009"/>
      <c r="OA40" s="1010"/>
      <c r="OB40" s="1011" t="s">
        <v>937</v>
      </c>
      <c r="OC40" s="1012" t="s">
        <v>834</v>
      </c>
      <c r="OD40" s="1013"/>
      <c r="OE40" s="1014">
        <f t="shared" si="239"/>
        <v>0</v>
      </c>
      <c r="OF40" s="1015"/>
      <c r="OG40" s="1016"/>
    </row>
    <row r="41" spans="1:397">
      <c r="A41" s="1009"/>
      <c r="B41" s="1010"/>
      <c r="C41" s="1011" t="s">
        <v>938</v>
      </c>
      <c r="D41" s="1012" t="s">
        <v>834</v>
      </c>
      <c r="E41" s="1013"/>
      <c r="F41" s="1014">
        <f t="shared" si="200"/>
        <v>0</v>
      </c>
      <c r="G41" s="1015"/>
      <c r="H41" s="1016"/>
      <c r="J41" s="1009"/>
      <c r="K41" s="1010"/>
      <c r="L41" s="1011" t="s">
        <v>938</v>
      </c>
      <c r="M41" s="1012" t="s">
        <v>834</v>
      </c>
      <c r="N41" s="1013"/>
      <c r="O41" s="1014">
        <f t="shared" si="201"/>
        <v>0</v>
      </c>
      <c r="P41" s="1015"/>
      <c r="Q41" s="1016"/>
      <c r="U41" s="1009"/>
      <c r="V41" s="1010"/>
      <c r="W41" s="1011" t="s">
        <v>938</v>
      </c>
      <c r="X41" s="1012" t="s">
        <v>834</v>
      </c>
      <c r="Y41" s="1013"/>
      <c r="Z41" s="1014">
        <f t="shared" si="202"/>
        <v>0</v>
      </c>
      <c r="AA41" s="1015"/>
      <c r="AB41" s="1016"/>
      <c r="AD41" s="1009"/>
      <c r="AE41" s="1010"/>
      <c r="AF41" s="1011" t="s">
        <v>938</v>
      </c>
      <c r="AG41" s="1012" t="s">
        <v>834</v>
      </c>
      <c r="AH41" s="1013"/>
      <c r="AI41" s="1014">
        <f t="shared" si="203"/>
        <v>0</v>
      </c>
      <c r="AJ41" s="1015"/>
      <c r="AK41" s="1016"/>
      <c r="AO41" s="1009"/>
      <c r="AP41" s="1010"/>
      <c r="AQ41" s="1011" t="s">
        <v>938</v>
      </c>
      <c r="AR41" s="1012" t="s">
        <v>834</v>
      </c>
      <c r="AS41" s="1013"/>
      <c r="AT41" s="1014">
        <f t="shared" si="204"/>
        <v>0</v>
      </c>
      <c r="AU41" s="1015"/>
      <c r="AV41" s="1016"/>
      <c r="AX41" s="1009"/>
      <c r="AY41" s="1010"/>
      <c r="AZ41" s="1011" t="s">
        <v>938</v>
      </c>
      <c r="BA41" s="1012" t="s">
        <v>834</v>
      </c>
      <c r="BB41" s="1013"/>
      <c r="BC41" s="1014">
        <f t="shared" si="205"/>
        <v>0</v>
      </c>
      <c r="BD41" s="1015"/>
      <c r="BE41" s="1016"/>
      <c r="BI41" s="1009"/>
      <c r="BJ41" s="1010"/>
      <c r="BK41" s="1011" t="s">
        <v>938</v>
      </c>
      <c r="BL41" s="1012" t="s">
        <v>834</v>
      </c>
      <c r="BM41" s="1013"/>
      <c r="BN41" s="1014">
        <f t="shared" si="206"/>
        <v>0</v>
      </c>
      <c r="BO41" s="1015"/>
      <c r="BP41" s="1016"/>
      <c r="BR41" s="1009"/>
      <c r="BS41" s="1010"/>
      <c r="BT41" s="1011" t="s">
        <v>938</v>
      </c>
      <c r="BU41" s="1012" t="s">
        <v>834</v>
      </c>
      <c r="BV41" s="1013"/>
      <c r="BW41" s="1014">
        <f t="shared" si="207"/>
        <v>0</v>
      </c>
      <c r="BX41" s="1015"/>
      <c r="BY41" s="1016"/>
      <c r="CC41" s="1009"/>
      <c r="CD41" s="1010"/>
      <c r="CE41" s="1011" t="s">
        <v>938</v>
      </c>
      <c r="CF41" s="1012" t="s">
        <v>834</v>
      </c>
      <c r="CG41" s="1013"/>
      <c r="CH41" s="1014">
        <f t="shared" si="208"/>
        <v>0</v>
      </c>
      <c r="CI41" s="1015"/>
      <c r="CJ41" s="1016"/>
      <c r="CL41" s="1009"/>
      <c r="CM41" s="1010"/>
      <c r="CN41" s="1011" t="s">
        <v>938</v>
      </c>
      <c r="CO41" s="1012" t="s">
        <v>834</v>
      </c>
      <c r="CP41" s="1013"/>
      <c r="CQ41" s="1014">
        <f t="shared" si="209"/>
        <v>0</v>
      </c>
      <c r="CR41" s="1015"/>
      <c r="CS41" s="1016"/>
      <c r="CW41" s="1009"/>
      <c r="CX41" s="1010"/>
      <c r="CY41" s="1011" t="s">
        <v>938</v>
      </c>
      <c r="CZ41" s="1012" t="s">
        <v>834</v>
      </c>
      <c r="DA41" s="1013"/>
      <c r="DB41" s="1014">
        <f t="shared" si="210"/>
        <v>0</v>
      </c>
      <c r="DC41" s="1015"/>
      <c r="DD41" s="1016"/>
      <c r="DF41" s="1009"/>
      <c r="DG41" s="1010"/>
      <c r="DH41" s="1011" t="s">
        <v>938</v>
      </c>
      <c r="DI41" s="1012" t="s">
        <v>834</v>
      </c>
      <c r="DJ41" s="1013"/>
      <c r="DK41" s="1014">
        <f t="shared" si="211"/>
        <v>0</v>
      </c>
      <c r="DL41" s="1015"/>
      <c r="DM41" s="1016"/>
      <c r="DQ41" s="1009"/>
      <c r="DR41" s="1010"/>
      <c r="DS41" s="1011" t="s">
        <v>938</v>
      </c>
      <c r="DT41" s="1012" t="s">
        <v>834</v>
      </c>
      <c r="DU41" s="1013"/>
      <c r="DV41" s="1014">
        <f t="shared" si="212"/>
        <v>0</v>
      </c>
      <c r="DW41" s="1015"/>
      <c r="DX41" s="1016"/>
      <c r="DZ41" s="1009"/>
      <c r="EA41" s="1010"/>
      <c r="EB41" s="1011" t="s">
        <v>938</v>
      </c>
      <c r="EC41" s="1012" t="s">
        <v>834</v>
      </c>
      <c r="ED41" s="1013"/>
      <c r="EE41" s="1014">
        <f t="shared" si="213"/>
        <v>0</v>
      </c>
      <c r="EF41" s="1015"/>
      <c r="EG41" s="1016"/>
      <c r="EK41" s="1009"/>
      <c r="EL41" s="1010"/>
      <c r="EM41" s="1011" t="s">
        <v>938</v>
      </c>
      <c r="EN41" s="1012" t="s">
        <v>834</v>
      </c>
      <c r="EO41" s="1013"/>
      <c r="EP41" s="1014">
        <f t="shared" si="214"/>
        <v>0</v>
      </c>
      <c r="EQ41" s="1015"/>
      <c r="ER41" s="1016"/>
      <c r="ET41" s="1009"/>
      <c r="EU41" s="1010"/>
      <c r="EV41" s="1011" t="s">
        <v>938</v>
      </c>
      <c r="EW41" s="1012" t="s">
        <v>834</v>
      </c>
      <c r="EX41" s="1013"/>
      <c r="EY41" s="1014">
        <f t="shared" si="215"/>
        <v>0</v>
      </c>
      <c r="EZ41" s="1015"/>
      <c r="FA41" s="1016"/>
      <c r="FE41" s="1009"/>
      <c r="FF41" s="1010"/>
      <c r="FG41" s="1011" t="s">
        <v>938</v>
      </c>
      <c r="FH41" s="1012" t="s">
        <v>834</v>
      </c>
      <c r="FI41" s="1013"/>
      <c r="FJ41" s="1014">
        <f t="shared" si="216"/>
        <v>0</v>
      </c>
      <c r="FK41" s="1015"/>
      <c r="FL41" s="1016"/>
      <c r="FN41" s="1009"/>
      <c r="FO41" s="1010"/>
      <c r="FP41" s="1011" t="s">
        <v>938</v>
      </c>
      <c r="FQ41" s="1012" t="s">
        <v>834</v>
      </c>
      <c r="FR41" s="1013"/>
      <c r="FS41" s="1014">
        <f t="shared" si="217"/>
        <v>0</v>
      </c>
      <c r="FT41" s="1015"/>
      <c r="FU41" s="1016"/>
      <c r="FY41" s="1009"/>
      <c r="FZ41" s="1010"/>
      <c r="GA41" s="1011" t="s">
        <v>938</v>
      </c>
      <c r="GB41" s="1012" t="s">
        <v>834</v>
      </c>
      <c r="GC41" s="1013"/>
      <c r="GD41" s="1014">
        <f t="shared" si="218"/>
        <v>0</v>
      </c>
      <c r="GE41" s="1015"/>
      <c r="GF41" s="1016"/>
      <c r="GH41" s="1009"/>
      <c r="GI41" s="1010"/>
      <c r="GJ41" s="1011" t="s">
        <v>938</v>
      </c>
      <c r="GK41" s="1012" t="s">
        <v>834</v>
      </c>
      <c r="GL41" s="1013"/>
      <c r="GM41" s="1014">
        <f t="shared" si="219"/>
        <v>0</v>
      </c>
      <c r="GN41" s="1015"/>
      <c r="GO41" s="1016"/>
      <c r="GS41" s="1009"/>
      <c r="GT41" s="1010"/>
      <c r="GU41" s="1011" t="s">
        <v>938</v>
      </c>
      <c r="GV41" s="1012" t="s">
        <v>834</v>
      </c>
      <c r="GW41" s="1013"/>
      <c r="GX41" s="1014">
        <f t="shared" si="220"/>
        <v>0</v>
      </c>
      <c r="GY41" s="1015"/>
      <c r="GZ41" s="1016"/>
      <c r="HB41" s="1009"/>
      <c r="HC41" s="1010"/>
      <c r="HD41" s="1011" t="s">
        <v>938</v>
      </c>
      <c r="HE41" s="1012" t="s">
        <v>834</v>
      </c>
      <c r="HF41" s="1013"/>
      <c r="HG41" s="1014">
        <f t="shared" si="221"/>
        <v>0</v>
      </c>
      <c r="HH41" s="1015"/>
      <c r="HI41" s="1016"/>
      <c r="HM41" s="1009"/>
      <c r="HN41" s="1010"/>
      <c r="HO41" s="1011" t="s">
        <v>938</v>
      </c>
      <c r="HP41" s="1012" t="s">
        <v>834</v>
      </c>
      <c r="HQ41" s="1013"/>
      <c r="HR41" s="1014">
        <f t="shared" si="222"/>
        <v>0</v>
      </c>
      <c r="HS41" s="1015"/>
      <c r="HT41" s="1016"/>
      <c r="HV41" s="1009"/>
      <c r="HW41" s="1010"/>
      <c r="HX41" s="1011" t="s">
        <v>938</v>
      </c>
      <c r="HY41" s="1012" t="s">
        <v>834</v>
      </c>
      <c r="HZ41" s="1013"/>
      <c r="IA41" s="1014">
        <f t="shared" si="223"/>
        <v>0</v>
      </c>
      <c r="IB41" s="1015"/>
      <c r="IC41" s="1016"/>
      <c r="IG41" s="1009"/>
      <c r="IH41" s="1010"/>
      <c r="II41" s="1011" t="s">
        <v>938</v>
      </c>
      <c r="IJ41" s="1012" t="s">
        <v>834</v>
      </c>
      <c r="IK41" s="1013"/>
      <c r="IL41" s="1014">
        <f t="shared" si="224"/>
        <v>0</v>
      </c>
      <c r="IM41" s="1015"/>
      <c r="IN41" s="1016"/>
      <c r="IP41" s="1009"/>
      <c r="IQ41" s="1010"/>
      <c r="IR41" s="1011" t="s">
        <v>938</v>
      </c>
      <c r="IS41" s="1012" t="s">
        <v>834</v>
      </c>
      <c r="IT41" s="1013"/>
      <c r="IU41" s="1014">
        <f t="shared" si="225"/>
        <v>0</v>
      </c>
      <c r="IV41" s="1015"/>
      <c r="IW41" s="1016"/>
      <c r="JA41" s="1009"/>
      <c r="JB41" s="1010"/>
      <c r="JC41" s="1011" t="s">
        <v>938</v>
      </c>
      <c r="JD41" s="1012" t="s">
        <v>834</v>
      </c>
      <c r="JE41" s="1013"/>
      <c r="JF41" s="1014">
        <f t="shared" si="226"/>
        <v>0</v>
      </c>
      <c r="JG41" s="1015"/>
      <c r="JH41" s="1016"/>
      <c r="JJ41" s="1009"/>
      <c r="JK41" s="1010"/>
      <c r="JL41" s="1011" t="s">
        <v>938</v>
      </c>
      <c r="JM41" s="1012" t="s">
        <v>834</v>
      </c>
      <c r="JN41" s="1013"/>
      <c r="JO41" s="1014">
        <f t="shared" si="227"/>
        <v>0</v>
      </c>
      <c r="JP41" s="1015"/>
      <c r="JQ41" s="1016"/>
      <c r="JU41" s="1009"/>
      <c r="JV41" s="1010"/>
      <c r="JW41" s="1011" t="s">
        <v>938</v>
      </c>
      <c r="JX41" s="1012" t="s">
        <v>834</v>
      </c>
      <c r="JY41" s="1013"/>
      <c r="JZ41" s="1014">
        <f t="shared" si="228"/>
        <v>0</v>
      </c>
      <c r="KA41" s="1015"/>
      <c r="KB41" s="1016"/>
      <c r="KD41" s="1009"/>
      <c r="KE41" s="1010"/>
      <c r="KF41" s="1011" t="s">
        <v>938</v>
      </c>
      <c r="KG41" s="1012" t="s">
        <v>834</v>
      </c>
      <c r="KH41" s="1013"/>
      <c r="KI41" s="1014">
        <f t="shared" si="229"/>
        <v>0</v>
      </c>
      <c r="KJ41" s="1015"/>
      <c r="KK41" s="1016"/>
      <c r="KO41" s="1009"/>
      <c r="KP41" s="1010"/>
      <c r="KQ41" s="1011" t="s">
        <v>938</v>
      </c>
      <c r="KR41" s="1012" t="s">
        <v>834</v>
      </c>
      <c r="KS41" s="1013"/>
      <c r="KT41" s="1014">
        <f t="shared" si="230"/>
        <v>0</v>
      </c>
      <c r="KU41" s="1015"/>
      <c r="KV41" s="1016"/>
      <c r="KX41" s="1009"/>
      <c r="KY41" s="1010"/>
      <c r="KZ41" s="1011" t="s">
        <v>938</v>
      </c>
      <c r="LA41" s="1012" t="s">
        <v>834</v>
      </c>
      <c r="LB41" s="1013"/>
      <c r="LC41" s="1014">
        <f t="shared" si="231"/>
        <v>0</v>
      </c>
      <c r="LD41" s="1015"/>
      <c r="LE41" s="1016"/>
      <c r="LI41" s="1009"/>
      <c r="LJ41" s="1010"/>
      <c r="LK41" s="1011" t="s">
        <v>938</v>
      </c>
      <c r="LL41" s="1012" t="s">
        <v>834</v>
      </c>
      <c r="LM41" s="1013"/>
      <c r="LN41" s="1014">
        <f t="shared" si="232"/>
        <v>0</v>
      </c>
      <c r="LO41" s="1015"/>
      <c r="LP41" s="1016"/>
      <c r="LR41" s="1009"/>
      <c r="LS41" s="1010"/>
      <c r="LT41" s="1011" t="s">
        <v>938</v>
      </c>
      <c r="LU41" s="1012" t="s">
        <v>834</v>
      </c>
      <c r="LV41" s="1013"/>
      <c r="LW41" s="1014">
        <f t="shared" si="233"/>
        <v>0</v>
      </c>
      <c r="LX41" s="1015"/>
      <c r="LY41" s="1016"/>
      <c r="MC41" s="1009"/>
      <c r="MD41" s="1010"/>
      <c r="ME41" s="1011" t="s">
        <v>938</v>
      </c>
      <c r="MF41" s="1012" t="s">
        <v>834</v>
      </c>
      <c r="MG41" s="1013"/>
      <c r="MH41" s="1014">
        <f t="shared" si="234"/>
        <v>0</v>
      </c>
      <c r="MI41" s="1015"/>
      <c r="MJ41" s="1016"/>
      <c r="ML41" s="1009"/>
      <c r="MM41" s="1010"/>
      <c r="MN41" s="1011" t="s">
        <v>938</v>
      </c>
      <c r="MO41" s="1012" t="s">
        <v>834</v>
      </c>
      <c r="MP41" s="1013"/>
      <c r="MQ41" s="1014">
        <f t="shared" si="235"/>
        <v>0</v>
      </c>
      <c r="MR41" s="1015"/>
      <c r="MS41" s="1016"/>
      <c r="MW41" s="1009"/>
      <c r="MX41" s="1010"/>
      <c r="MY41" s="1011" t="s">
        <v>938</v>
      </c>
      <c r="MZ41" s="1012" t="s">
        <v>834</v>
      </c>
      <c r="NA41" s="1013"/>
      <c r="NB41" s="1014">
        <f t="shared" si="236"/>
        <v>0</v>
      </c>
      <c r="NC41" s="1015"/>
      <c r="ND41" s="1016"/>
      <c r="NF41" s="1009"/>
      <c r="NG41" s="1010"/>
      <c r="NH41" s="1011" t="s">
        <v>938</v>
      </c>
      <c r="NI41" s="1012" t="s">
        <v>834</v>
      </c>
      <c r="NJ41" s="1013"/>
      <c r="NK41" s="1014">
        <f t="shared" si="237"/>
        <v>0</v>
      </c>
      <c r="NL41" s="1015"/>
      <c r="NM41" s="1016"/>
      <c r="NQ41" s="1009"/>
      <c r="NR41" s="1010"/>
      <c r="NS41" s="1011" t="s">
        <v>938</v>
      </c>
      <c r="NT41" s="1012" t="s">
        <v>834</v>
      </c>
      <c r="NU41" s="1013"/>
      <c r="NV41" s="1014">
        <f t="shared" si="238"/>
        <v>0</v>
      </c>
      <c r="NW41" s="1015"/>
      <c r="NX41" s="1016"/>
      <c r="NZ41" s="1009"/>
      <c r="OA41" s="1010"/>
      <c r="OB41" s="1011" t="s">
        <v>938</v>
      </c>
      <c r="OC41" s="1012" t="s">
        <v>834</v>
      </c>
      <c r="OD41" s="1013"/>
      <c r="OE41" s="1014">
        <f t="shared" si="239"/>
        <v>0</v>
      </c>
      <c r="OF41" s="1015"/>
      <c r="OG41" s="1016"/>
    </row>
    <row r="42" spans="1:397">
      <c r="A42" s="1009"/>
      <c r="B42" s="1010" t="s">
        <v>939</v>
      </c>
      <c r="C42" s="1011" t="s">
        <v>940</v>
      </c>
      <c r="D42" s="1012"/>
      <c r="E42" s="1032"/>
      <c r="F42" s="1014"/>
      <c r="G42" s="1014"/>
      <c r="H42" s="1016"/>
      <c r="J42" s="1009"/>
      <c r="K42" s="1010" t="s">
        <v>939</v>
      </c>
      <c r="L42" s="1011" t="s">
        <v>940</v>
      </c>
      <c r="M42" s="1012"/>
      <c r="N42" s="1032"/>
      <c r="O42" s="1014"/>
      <c r="P42" s="1014"/>
      <c r="Q42" s="1016"/>
      <c r="U42" s="1009"/>
      <c r="V42" s="1010" t="s">
        <v>939</v>
      </c>
      <c r="W42" s="1011" t="s">
        <v>940</v>
      </c>
      <c r="X42" s="1012"/>
      <c r="Y42" s="1032"/>
      <c r="Z42" s="1014"/>
      <c r="AA42" s="1014"/>
      <c r="AB42" s="1016"/>
      <c r="AD42" s="1009"/>
      <c r="AE42" s="1010" t="s">
        <v>939</v>
      </c>
      <c r="AF42" s="1011" t="s">
        <v>940</v>
      </c>
      <c r="AG42" s="1012"/>
      <c r="AH42" s="1032"/>
      <c r="AI42" s="1014"/>
      <c r="AJ42" s="1014"/>
      <c r="AK42" s="1016"/>
      <c r="AO42" s="1009"/>
      <c r="AP42" s="1010" t="s">
        <v>939</v>
      </c>
      <c r="AQ42" s="1011" t="s">
        <v>940</v>
      </c>
      <c r="AR42" s="1012"/>
      <c r="AS42" s="1032"/>
      <c r="AT42" s="1014"/>
      <c r="AU42" s="1014"/>
      <c r="AV42" s="1016"/>
      <c r="AX42" s="1009"/>
      <c r="AY42" s="1010" t="s">
        <v>939</v>
      </c>
      <c r="AZ42" s="1011" t="s">
        <v>940</v>
      </c>
      <c r="BA42" s="1012"/>
      <c r="BB42" s="1032"/>
      <c r="BC42" s="1014"/>
      <c r="BD42" s="1014"/>
      <c r="BE42" s="1016"/>
      <c r="BI42" s="1009"/>
      <c r="BJ42" s="1010" t="s">
        <v>939</v>
      </c>
      <c r="BK42" s="1011" t="s">
        <v>940</v>
      </c>
      <c r="BL42" s="1012"/>
      <c r="BM42" s="1032"/>
      <c r="BN42" s="1014"/>
      <c r="BO42" s="1014"/>
      <c r="BP42" s="1016"/>
      <c r="BR42" s="1009"/>
      <c r="BS42" s="1010" t="s">
        <v>939</v>
      </c>
      <c r="BT42" s="1011" t="s">
        <v>940</v>
      </c>
      <c r="BU42" s="1012"/>
      <c r="BV42" s="1032"/>
      <c r="BW42" s="1014"/>
      <c r="BX42" s="1014"/>
      <c r="BY42" s="1016"/>
      <c r="CC42" s="1009"/>
      <c r="CD42" s="1010" t="s">
        <v>939</v>
      </c>
      <c r="CE42" s="1011" t="s">
        <v>940</v>
      </c>
      <c r="CF42" s="1012"/>
      <c r="CG42" s="1032"/>
      <c r="CH42" s="1014"/>
      <c r="CI42" s="1014"/>
      <c r="CJ42" s="1016"/>
      <c r="CL42" s="1009"/>
      <c r="CM42" s="1010" t="s">
        <v>939</v>
      </c>
      <c r="CN42" s="1011" t="s">
        <v>940</v>
      </c>
      <c r="CO42" s="1012"/>
      <c r="CP42" s="1032"/>
      <c r="CQ42" s="1014"/>
      <c r="CR42" s="1014"/>
      <c r="CS42" s="1016"/>
      <c r="CW42" s="1009"/>
      <c r="CX42" s="1010" t="s">
        <v>939</v>
      </c>
      <c r="CY42" s="1011" t="s">
        <v>940</v>
      </c>
      <c r="CZ42" s="1012"/>
      <c r="DA42" s="1032"/>
      <c r="DB42" s="1014"/>
      <c r="DC42" s="1014"/>
      <c r="DD42" s="1016"/>
      <c r="DF42" s="1009"/>
      <c r="DG42" s="1010" t="s">
        <v>939</v>
      </c>
      <c r="DH42" s="1011" t="s">
        <v>940</v>
      </c>
      <c r="DI42" s="1012"/>
      <c r="DJ42" s="1032"/>
      <c r="DK42" s="1014"/>
      <c r="DL42" s="1014"/>
      <c r="DM42" s="1016"/>
      <c r="DQ42" s="1009"/>
      <c r="DR42" s="1010" t="s">
        <v>939</v>
      </c>
      <c r="DS42" s="1011" t="s">
        <v>940</v>
      </c>
      <c r="DT42" s="1012"/>
      <c r="DU42" s="1032"/>
      <c r="DV42" s="1014"/>
      <c r="DW42" s="1014"/>
      <c r="DX42" s="1016"/>
      <c r="DZ42" s="1009"/>
      <c r="EA42" s="1010" t="s">
        <v>939</v>
      </c>
      <c r="EB42" s="1011" t="s">
        <v>940</v>
      </c>
      <c r="EC42" s="1012"/>
      <c r="ED42" s="1032"/>
      <c r="EE42" s="1014"/>
      <c r="EF42" s="1014"/>
      <c r="EG42" s="1016"/>
      <c r="EK42" s="1009"/>
      <c r="EL42" s="1010" t="s">
        <v>939</v>
      </c>
      <c r="EM42" s="1011" t="s">
        <v>940</v>
      </c>
      <c r="EN42" s="1012"/>
      <c r="EO42" s="1032"/>
      <c r="EP42" s="1014"/>
      <c r="EQ42" s="1014"/>
      <c r="ER42" s="1016"/>
      <c r="ET42" s="1009"/>
      <c r="EU42" s="1010" t="s">
        <v>939</v>
      </c>
      <c r="EV42" s="1011" t="s">
        <v>940</v>
      </c>
      <c r="EW42" s="1012"/>
      <c r="EX42" s="1032"/>
      <c r="EY42" s="1014"/>
      <c r="EZ42" s="1014"/>
      <c r="FA42" s="1016"/>
      <c r="FE42" s="1009"/>
      <c r="FF42" s="1010" t="s">
        <v>939</v>
      </c>
      <c r="FG42" s="1011" t="s">
        <v>940</v>
      </c>
      <c r="FH42" s="1012"/>
      <c r="FI42" s="1032"/>
      <c r="FJ42" s="1014"/>
      <c r="FK42" s="1014"/>
      <c r="FL42" s="1016"/>
      <c r="FN42" s="1009"/>
      <c r="FO42" s="1010" t="s">
        <v>939</v>
      </c>
      <c r="FP42" s="1011" t="s">
        <v>940</v>
      </c>
      <c r="FQ42" s="1012"/>
      <c r="FR42" s="1032"/>
      <c r="FS42" s="1014"/>
      <c r="FT42" s="1014"/>
      <c r="FU42" s="1016"/>
      <c r="FY42" s="1009"/>
      <c r="FZ42" s="1010" t="s">
        <v>939</v>
      </c>
      <c r="GA42" s="1011" t="s">
        <v>940</v>
      </c>
      <c r="GB42" s="1012"/>
      <c r="GC42" s="1032"/>
      <c r="GD42" s="1014"/>
      <c r="GE42" s="1014"/>
      <c r="GF42" s="1016"/>
      <c r="GH42" s="1009"/>
      <c r="GI42" s="1010" t="s">
        <v>939</v>
      </c>
      <c r="GJ42" s="1011" t="s">
        <v>940</v>
      </c>
      <c r="GK42" s="1012"/>
      <c r="GL42" s="1032"/>
      <c r="GM42" s="1014"/>
      <c r="GN42" s="1014"/>
      <c r="GO42" s="1016"/>
      <c r="GS42" s="1009"/>
      <c r="GT42" s="1010" t="s">
        <v>939</v>
      </c>
      <c r="GU42" s="1011" t="s">
        <v>940</v>
      </c>
      <c r="GV42" s="1012"/>
      <c r="GW42" s="1032"/>
      <c r="GX42" s="1014"/>
      <c r="GY42" s="1014"/>
      <c r="GZ42" s="1016"/>
      <c r="HB42" s="1009"/>
      <c r="HC42" s="1010" t="s">
        <v>939</v>
      </c>
      <c r="HD42" s="1011" t="s">
        <v>940</v>
      </c>
      <c r="HE42" s="1012"/>
      <c r="HF42" s="1032"/>
      <c r="HG42" s="1014"/>
      <c r="HH42" s="1014"/>
      <c r="HI42" s="1016"/>
      <c r="HM42" s="1009"/>
      <c r="HN42" s="1010" t="s">
        <v>939</v>
      </c>
      <c r="HO42" s="1011" t="s">
        <v>940</v>
      </c>
      <c r="HP42" s="1012"/>
      <c r="HQ42" s="1032"/>
      <c r="HR42" s="1014"/>
      <c r="HS42" s="1014"/>
      <c r="HT42" s="1016"/>
      <c r="HV42" s="1009"/>
      <c r="HW42" s="1010" t="s">
        <v>939</v>
      </c>
      <c r="HX42" s="1011" t="s">
        <v>940</v>
      </c>
      <c r="HY42" s="1012"/>
      <c r="HZ42" s="1032"/>
      <c r="IA42" s="1014"/>
      <c r="IB42" s="1014"/>
      <c r="IC42" s="1016"/>
      <c r="IG42" s="1009"/>
      <c r="IH42" s="1010" t="s">
        <v>939</v>
      </c>
      <c r="II42" s="1011" t="s">
        <v>940</v>
      </c>
      <c r="IJ42" s="1012"/>
      <c r="IK42" s="1032"/>
      <c r="IL42" s="1014"/>
      <c r="IM42" s="1014"/>
      <c r="IN42" s="1016"/>
      <c r="IP42" s="1009"/>
      <c r="IQ42" s="1010" t="s">
        <v>939</v>
      </c>
      <c r="IR42" s="1011" t="s">
        <v>940</v>
      </c>
      <c r="IS42" s="1012"/>
      <c r="IT42" s="1032"/>
      <c r="IU42" s="1014"/>
      <c r="IV42" s="1014"/>
      <c r="IW42" s="1016"/>
      <c r="JA42" s="1009"/>
      <c r="JB42" s="1010" t="s">
        <v>939</v>
      </c>
      <c r="JC42" s="1011" t="s">
        <v>940</v>
      </c>
      <c r="JD42" s="1012"/>
      <c r="JE42" s="1032"/>
      <c r="JF42" s="1014"/>
      <c r="JG42" s="1014"/>
      <c r="JH42" s="1016"/>
      <c r="JJ42" s="1009"/>
      <c r="JK42" s="1010" t="s">
        <v>939</v>
      </c>
      <c r="JL42" s="1011" t="s">
        <v>940</v>
      </c>
      <c r="JM42" s="1012"/>
      <c r="JN42" s="1032"/>
      <c r="JO42" s="1014"/>
      <c r="JP42" s="1014"/>
      <c r="JQ42" s="1016"/>
      <c r="JU42" s="1009"/>
      <c r="JV42" s="1010" t="s">
        <v>939</v>
      </c>
      <c r="JW42" s="1011" t="s">
        <v>940</v>
      </c>
      <c r="JX42" s="1012"/>
      <c r="JY42" s="1032"/>
      <c r="JZ42" s="1014"/>
      <c r="KA42" s="1014"/>
      <c r="KB42" s="1016"/>
      <c r="KD42" s="1009"/>
      <c r="KE42" s="1010" t="s">
        <v>939</v>
      </c>
      <c r="KF42" s="1011" t="s">
        <v>940</v>
      </c>
      <c r="KG42" s="1012"/>
      <c r="KH42" s="1032"/>
      <c r="KI42" s="1014"/>
      <c r="KJ42" s="1014"/>
      <c r="KK42" s="1016"/>
      <c r="KO42" s="1009"/>
      <c r="KP42" s="1010" t="s">
        <v>939</v>
      </c>
      <c r="KQ42" s="1011" t="s">
        <v>940</v>
      </c>
      <c r="KR42" s="1012"/>
      <c r="KS42" s="1032"/>
      <c r="KT42" s="1014"/>
      <c r="KU42" s="1014"/>
      <c r="KV42" s="1016"/>
      <c r="KX42" s="1009"/>
      <c r="KY42" s="1010" t="s">
        <v>939</v>
      </c>
      <c r="KZ42" s="1011" t="s">
        <v>940</v>
      </c>
      <c r="LA42" s="1012"/>
      <c r="LB42" s="1032"/>
      <c r="LC42" s="1014"/>
      <c r="LD42" s="1014"/>
      <c r="LE42" s="1016"/>
      <c r="LI42" s="1009"/>
      <c r="LJ42" s="1010" t="s">
        <v>939</v>
      </c>
      <c r="LK42" s="1011" t="s">
        <v>940</v>
      </c>
      <c r="LL42" s="1012"/>
      <c r="LM42" s="1032"/>
      <c r="LN42" s="1014"/>
      <c r="LO42" s="1014"/>
      <c r="LP42" s="1016"/>
      <c r="LR42" s="1009"/>
      <c r="LS42" s="1010" t="s">
        <v>939</v>
      </c>
      <c r="LT42" s="1011" t="s">
        <v>940</v>
      </c>
      <c r="LU42" s="1012"/>
      <c r="LV42" s="1032"/>
      <c r="LW42" s="1014"/>
      <c r="LX42" s="1014"/>
      <c r="LY42" s="1016"/>
      <c r="MC42" s="1009"/>
      <c r="MD42" s="1010" t="s">
        <v>939</v>
      </c>
      <c r="ME42" s="1011" t="s">
        <v>940</v>
      </c>
      <c r="MF42" s="1012"/>
      <c r="MG42" s="1032"/>
      <c r="MH42" s="1014"/>
      <c r="MI42" s="1014"/>
      <c r="MJ42" s="1016"/>
      <c r="ML42" s="1009"/>
      <c r="MM42" s="1010" t="s">
        <v>939</v>
      </c>
      <c r="MN42" s="1011" t="s">
        <v>940</v>
      </c>
      <c r="MO42" s="1012"/>
      <c r="MP42" s="1032"/>
      <c r="MQ42" s="1014"/>
      <c r="MR42" s="1014"/>
      <c r="MS42" s="1016"/>
      <c r="MW42" s="1009"/>
      <c r="MX42" s="1010" t="s">
        <v>939</v>
      </c>
      <c r="MY42" s="1011" t="s">
        <v>940</v>
      </c>
      <c r="MZ42" s="1012"/>
      <c r="NA42" s="1032"/>
      <c r="NB42" s="1014"/>
      <c r="NC42" s="1014"/>
      <c r="ND42" s="1016"/>
      <c r="NF42" s="1009"/>
      <c r="NG42" s="1010" t="s">
        <v>939</v>
      </c>
      <c r="NH42" s="1011" t="s">
        <v>940</v>
      </c>
      <c r="NI42" s="1012"/>
      <c r="NJ42" s="1032"/>
      <c r="NK42" s="1014"/>
      <c r="NL42" s="1014"/>
      <c r="NM42" s="1016"/>
      <c r="NQ42" s="1009"/>
      <c r="NR42" s="1010" t="s">
        <v>939</v>
      </c>
      <c r="NS42" s="1011" t="s">
        <v>940</v>
      </c>
      <c r="NT42" s="1012"/>
      <c r="NU42" s="1032"/>
      <c r="NV42" s="1014"/>
      <c r="NW42" s="1014"/>
      <c r="NX42" s="1016"/>
      <c r="NZ42" s="1009"/>
      <c r="OA42" s="1010" t="s">
        <v>939</v>
      </c>
      <c r="OB42" s="1011" t="s">
        <v>940</v>
      </c>
      <c r="OC42" s="1012"/>
      <c r="OD42" s="1032"/>
      <c r="OE42" s="1014"/>
      <c r="OF42" s="1014"/>
      <c r="OG42" s="1016"/>
    </row>
    <row r="43" spans="1:397">
      <c r="A43" s="1009"/>
      <c r="B43" s="1010"/>
      <c r="C43" s="1011" t="s">
        <v>924</v>
      </c>
      <c r="D43" s="1012" t="s">
        <v>834</v>
      </c>
      <c r="E43" s="1013"/>
      <c r="F43" s="1014">
        <f t="shared" ref="F43:F45" si="240">IFERROR(G43/E43,0)</f>
        <v>0</v>
      </c>
      <c r="G43" s="1015"/>
      <c r="H43" s="1016"/>
      <c r="J43" s="1009"/>
      <c r="K43" s="1010"/>
      <c r="L43" s="1011" t="s">
        <v>924</v>
      </c>
      <c r="M43" s="1012" t="s">
        <v>834</v>
      </c>
      <c r="N43" s="1013"/>
      <c r="O43" s="1014">
        <f t="shared" ref="O43:O45" si="241">IFERROR(P43/N43,0)</f>
        <v>0</v>
      </c>
      <c r="P43" s="1015"/>
      <c r="Q43" s="1016"/>
      <c r="U43" s="1009"/>
      <c r="V43" s="1010"/>
      <c r="W43" s="1011" t="s">
        <v>924</v>
      </c>
      <c r="X43" s="1012" t="s">
        <v>834</v>
      </c>
      <c r="Y43" s="1013"/>
      <c r="Z43" s="1014">
        <f t="shared" ref="Z43:Z45" si="242">IFERROR(AA43/Y43,0)</f>
        <v>0</v>
      </c>
      <c r="AA43" s="1015"/>
      <c r="AB43" s="1016"/>
      <c r="AD43" s="1009"/>
      <c r="AE43" s="1010"/>
      <c r="AF43" s="1011" t="s">
        <v>924</v>
      </c>
      <c r="AG43" s="1012" t="s">
        <v>834</v>
      </c>
      <c r="AH43" s="1013"/>
      <c r="AI43" s="1014">
        <f t="shared" ref="AI43:AI45" si="243">IFERROR(AJ43/AH43,0)</f>
        <v>0</v>
      </c>
      <c r="AJ43" s="1015"/>
      <c r="AK43" s="1016"/>
      <c r="AO43" s="1009"/>
      <c r="AP43" s="1010"/>
      <c r="AQ43" s="1011" t="s">
        <v>924</v>
      </c>
      <c r="AR43" s="1012" t="s">
        <v>834</v>
      </c>
      <c r="AS43" s="1013"/>
      <c r="AT43" s="1014">
        <f t="shared" ref="AT43:AT45" si="244">IFERROR(AU43/AS43,0)</f>
        <v>0</v>
      </c>
      <c r="AU43" s="1015"/>
      <c r="AV43" s="1016"/>
      <c r="AX43" s="1009"/>
      <c r="AY43" s="1010"/>
      <c r="AZ43" s="1011" t="s">
        <v>924</v>
      </c>
      <c r="BA43" s="1012" t="s">
        <v>834</v>
      </c>
      <c r="BB43" s="1013"/>
      <c r="BC43" s="1014">
        <f t="shared" ref="BC43:BC45" si="245">IFERROR(BD43/BB43,0)</f>
        <v>0</v>
      </c>
      <c r="BD43" s="1015"/>
      <c r="BE43" s="1016"/>
      <c r="BI43" s="1009"/>
      <c r="BJ43" s="1010"/>
      <c r="BK43" s="1011" t="s">
        <v>924</v>
      </c>
      <c r="BL43" s="1012" t="s">
        <v>834</v>
      </c>
      <c r="BM43" s="1013"/>
      <c r="BN43" s="1014">
        <f t="shared" ref="BN43:BN45" si="246">IFERROR(BO43/BM43,0)</f>
        <v>0</v>
      </c>
      <c r="BO43" s="1015"/>
      <c r="BP43" s="1016"/>
      <c r="BR43" s="1009"/>
      <c r="BS43" s="1010"/>
      <c r="BT43" s="1011" t="s">
        <v>924</v>
      </c>
      <c r="BU43" s="1012" t="s">
        <v>834</v>
      </c>
      <c r="BV43" s="1013"/>
      <c r="BW43" s="1014">
        <f t="shared" ref="BW43:BW45" si="247">IFERROR(BX43/BV43,0)</f>
        <v>0</v>
      </c>
      <c r="BX43" s="1015"/>
      <c r="BY43" s="1016"/>
      <c r="CC43" s="1009"/>
      <c r="CD43" s="1010"/>
      <c r="CE43" s="1011" t="s">
        <v>924</v>
      </c>
      <c r="CF43" s="1012" t="s">
        <v>834</v>
      </c>
      <c r="CG43" s="1013"/>
      <c r="CH43" s="1014">
        <f t="shared" ref="CH43:CH45" si="248">IFERROR(CI43/CG43,0)</f>
        <v>0</v>
      </c>
      <c r="CI43" s="1015"/>
      <c r="CJ43" s="1016"/>
      <c r="CL43" s="1009"/>
      <c r="CM43" s="1010"/>
      <c r="CN43" s="1011" t="s">
        <v>924</v>
      </c>
      <c r="CO43" s="1012" t="s">
        <v>834</v>
      </c>
      <c r="CP43" s="1013"/>
      <c r="CQ43" s="1014">
        <f t="shared" ref="CQ43:CQ45" si="249">IFERROR(CR43/CP43,0)</f>
        <v>0</v>
      </c>
      <c r="CR43" s="1015"/>
      <c r="CS43" s="1016"/>
      <c r="CW43" s="1009"/>
      <c r="CX43" s="1010"/>
      <c r="CY43" s="1011" t="s">
        <v>924</v>
      </c>
      <c r="CZ43" s="1012" t="s">
        <v>834</v>
      </c>
      <c r="DA43" s="1013"/>
      <c r="DB43" s="1014">
        <f t="shared" ref="DB43:DB45" si="250">IFERROR(DC43/DA43,0)</f>
        <v>0</v>
      </c>
      <c r="DC43" s="1015"/>
      <c r="DD43" s="1016"/>
      <c r="DF43" s="1009"/>
      <c r="DG43" s="1010"/>
      <c r="DH43" s="1011" t="s">
        <v>924</v>
      </c>
      <c r="DI43" s="1012" t="s">
        <v>834</v>
      </c>
      <c r="DJ43" s="1013"/>
      <c r="DK43" s="1014">
        <f t="shared" ref="DK43:DK45" si="251">IFERROR(DL43/DJ43,0)</f>
        <v>0</v>
      </c>
      <c r="DL43" s="1015"/>
      <c r="DM43" s="1016"/>
      <c r="DQ43" s="1009"/>
      <c r="DR43" s="1010"/>
      <c r="DS43" s="1011" t="s">
        <v>924</v>
      </c>
      <c r="DT43" s="1012" t="s">
        <v>834</v>
      </c>
      <c r="DU43" s="1013"/>
      <c r="DV43" s="1014">
        <f t="shared" ref="DV43:DV45" si="252">IFERROR(DW43/DU43,0)</f>
        <v>0</v>
      </c>
      <c r="DW43" s="1015"/>
      <c r="DX43" s="1016"/>
      <c r="DZ43" s="1009"/>
      <c r="EA43" s="1010"/>
      <c r="EB43" s="1011" t="s">
        <v>924</v>
      </c>
      <c r="EC43" s="1012" t="s">
        <v>834</v>
      </c>
      <c r="ED43" s="1013"/>
      <c r="EE43" s="1014">
        <f t="shared" ref="EE43:EE45" si="253">IFERROR(EF43/ED43,0)</f>
        <v>0</v>
      </c>
      <c r="EF43" s="1015"/>
      <c r="EG43" s="1016"/>
      <c r="EK43" s="1009"/>
      <c r="EL43" s="1010"/>
      <c r="EM43" s="1011" t="s">
        <v>924</v>
      </c>
      <c r="EN43" s="1012" t="s">
        <v>834</v>
      </c>
      <c r="EO43" s="1013"/>
      <c r="EP43" s="1014">
        <f t="shared" ref="EP43:EP45" si="254">IFERROR(EQ43/EO43,0)</f>
        <v>0</v>
      </c>
      <c r="EQ43" s="1015"/>
      <c r="ER43" s="1016"/>
      <c r="ET43" s="1009"/>
      <c r="EU43" s="1010"/>
      <c r="EV43" s="1011" t="s">
        <v>924</v>
      </c>
      <c r="EW43" s="1012" t="s">
        <v>834</v>
      </c>
      <c r="EX43" s="1013"/>
      <c r="EY43" s="1014">
        <f t="shared" ref="EY43:EY45" si="255">IFERROR(EZ43/EX43,0)</f>
        <v>0</v>
      </c>
      <c r="EZ43" s="1015"/>
      <c r="FA43" s="1016"/>
      <c r="FE43" s="1009"/>
      <c r="FF43" s="1010"/>
      <c r="FG43" s="1011" t="s">
        <v>924</v>
      </c>
      <c r="FH43" s="1012" t="s">
        <v>834</v>
      </c>
      <c r="FI43" s="1013"/>
      <c r="FJ43" s="1014">
        <f t="shared" ref="FJ43:FJ45" si="256">IFERROR(FK43/FI43,0)</f>
        <v>0</v>
      </c>
      <c r="FK43" s="1015"/>
      <c r="FL43" s="1016"/>
      <c r="FN43" s="1009"/>
      <c r="FO43" s="1010"/>
      <c r="FP43" s="1011" t="s">
        <v>924</v>
      </c>
      <c r="FQ43" s="1012" t="s">
        <v>834</v>
      </c>
      <c r="FR43" s="1013"/>
      <c r="FS43" s="1014">
        <f t="shared" ref="FS43:FS45" si="257">IFERROR(FT43/FR43,0)</f>
        <v>0</v>
      </c>
      <c r="FT43" s="1015"/>
      <c r="FU43" s="1016"/>
      <c r="FY43" s="1009"/>
      <c r="FZ43" s="1010"/>
      <c r="GA43" s="1011" t="s">
        <v>924</v>
      </c>
      <c r="GB43" s="1012" t="s">
        <v>834</v>
      </c>
      <c r="GC43" s="1013"/>
      <c r="GD43" s="1014">
        <f t="shared" ref="GD43:GD45" si="258">IFERROR(GE43/GC43,0)</f>
        <v>0</v>
      </c>
      <c r="GE43" s="1015"/>
      <c r="GF43" s="1016"/>
      <c r="GH43" s="1009"/>
      <c r="GI43" s="1010"/>
      <c r="GJ43" s="1011" t="s">
        <v>924</v>
      </c>
      <c r="GK43" s="1012" t="s">
        <v>834</v>
      </c>
      <c r="GL43" s="1013"/>
      <c r="GM43" s="1014">
        <f t="shared" ref="GM43:GM45" si="259">IFERROR(GN43/GL43,0)</f>
        <v>0</v>
      </c>
      <c r="GN43" s="1015"/>
      <c r="GO43" s="1016"/>
      <c r="GS43" s="1009"/>
      <c r="GT43" s="1010"/>
      <c r="GU43" s="1011" t="s">
        <v>924</v>
      </c>
      <c r="GV43" s="1012" t="s">
        <v>834</v>
      </c>
      <c r="GW43" s="1013"/>
      <c r="GX43" s="1014">
        <f t="shared" ref="GX43:GX45" si="260">IFERROR(GY43/GW43,0)</f>
        <v>0</v>
      </c>
      <c r="GY43" s="1015"/>
      <c r="GZ43" s="1016"/>
      <c r="HB43" s="1009"/>
      <c r="HC43" s="1010"/>
      <c r="HD43" s="1011" t="s">
        <v>924</v>
      </c>
      <c r="HE43" s="1012" t="s">
        <v>834</v>
      </c>
      <c r="HF43" s="1013"/>
      <c r="HG43" s="1014">
        <f t="shared" ref="HG43:HG45" si="261">IFERROR(HH43/HF43,0)</f>
        <v>0</v>
      </c>
      <c r="HH43" s="1015"/>
      <c r="HI43" s="1016"/>
      <c r="HM43" s="1009"/>
      <c r="HN43" s="1010"/>
      <c r="HO43" s="1011" t="s">
        <v>924</v>
      </c>
      <c r="HP43" s="1012" t="s">
        <v>834</v>
      </c>
      <c r="HQ43" s="1013"/>
      <c r="HR43" s="1014">
        <f t="shared" ref="HR43:HR45" si="262">IFERROR(HS43/HQ43,0)</f>
        <v>0</v>
      </c>
      <c r="HS43" s="1015"/>
      <c r="HT43" s="1016"/>
      <c r="HV43" s="1009"/>
      <c r="HW43" s="1010"/>
      <c r="HX43" s="1011" t="s">
        <v>924</v>
      </c>
      <c r="HY43" s="1012" t="s">
        <v>834</v>
      </c>
      <c r="HZ43" s="1013"/>
      <c r="IA43" s="1014">
        <f t="shared" ref="IA43:IA45" si="263">IFERROR(IB43/HZ43,0)</f>
        <v>0</v>
      </c>
      <c r="IB43" s="1015"/>
      <c r="IC43" s="1016"/>
      <c r="IG43" s="1009"/>
      <c r="IH43" s="1010"/>
      <c r="II43" s="1011" t="s">
        <v>924</v>
      </c>
      <c r="IJ43" s="1012" t="s">
        <v>834</v>
      </c>
      <c r="IK43" s="1013"/>
      <c r="IL43" s="1014">
        <f t="shared" ref="IL43:IL45" si="264">IFERROR(IM43/IK43,0)</f>
        <v>0</v>
      </c>
      <c r="IM43" s="1015"/>
      <c r="IN43" s="1016"/>
      <c r="IP43" s="1009"/>
      <c r="IQ43" s="1010"/>
      <c r="IR43" s="1011" t="s">
        <v>924</v>
      </c>
      <c r="IS43" s="1012" t="s">
        <v>834</v>
      </c>
      <c r="IT43" s="1013"/>
      <c r="IU43" s="1014">
        <f t="shared" ref="IU43:IU45" si="265">IFERROR(IV43/IT43,0)</f>
        <v>0</v>
      </c>
      <c r="IV43" s="1015"/>
      <c r="IW43" s="1016"/>
      <c r="JA43" s="1009"/>
      <c r="JB43" s="1010"/>
      <c r="JC43" s="1011" t="s">
        <v>924</v>
      </c>
      <c r="JD43" s="1012" t="s">
        <v>834</v>
      </c>
      <c r="JE43" s="1013"/>
      <c r="JF43" s="1014">
        <f t="shared" ref="JF43:JF45" si="266">IFERROR(JG43/JE43,0)</f>
        <v>0</v>
      </c>
      <c r="JG43" s="1015"/>
      <c r="JH43" s="1016"/>
      <c r="JJ43" s="1009"/>
      <c r="JK43" s="1010"/>
      <c r="JL43" s="1011" t="s">
        <v>924</v>
      </c>
      <c r="JM43" s="1012" t="s">
        <v>834</v>
      </c>
      <c r="JN43" s="1013"/>
      <c r="JO43" s="1014">
        <f t="shared" ref="JO43:JO45" si="267">IFERROR(JP43/JN43,0)</f>
        <v>0</v>
      </c>
      <c r="JP43" s="1015"/>
      <c r="JQ43" s="1016"/>
      <c r="JU43" s="1009"/>
      <c r="JV43" s="1010"/>
      <c r="JW43" s="1011" t="s">
        <v>924</v>
      </c>
      <c r="JX43" s="1012" t="s">
        <v>834</v>
      </c>
      <c r="JY43" s="1013"/>
      <c r="JZ43" s="1014">
        <f t="shared" ref="JZ43:JZ45" si="268">IFERROR(KA43/JY43,0)</f>
        <v>0</v>
      </c>
      <c r="KA43" s="1015"/>
      <c r="KB43" s="1016"/>
      <c r="KD43" s="1009"/>
      <c r="KE43" s="1010"/>
      <c r="KF43" s="1011" t="s">
        <v>924</v>
      </c>
      <c r="KG43" s="1012" t="s">
        <v>834</v>
      </c>
      <c r="KH43" s="1013"/>
      <c r="KI43" s="1014">
        <f t="shared" ref="KI43:KI45" si="269">IFERROR(KJ43/KH43,0)</f>
        <v>0</v>
      </c>
      <c r="KJ43" s="1015"/>
      <c r="KK43" s="1016"/>
      <c r="KO43" s="1009"/>
      <c r="KP43" s="1010"/>
      <c r="KQ43" s="1011" t="s">
        <v>924</v>
      </c>
      <c r="KR43" s="1012" t="s">
        <v>834</v>
      </c>
      <c r="KS43" s="1013"/>
      <c r="KT43" s="1014">
        <f t="shared" ref="KT43:KT45" si="270">IFERROR(KU43/KS43,0)</f>
        <v>0</v>
      </c>
      <c r="KU43" s="1015"/>
      <c r="KV43" s="1016"/>
      <c r="KX43" s="1009"/>
      <c r="KY43" s="1010"/>
      <c r="KZ43" s="1011" t="s">
        <v>924</v>
      </c>
      <c r="LA43" s="1012" t="s">
        <v>834</v>
      </c>
      <c r="LB43" s="1013"/>
      <c r="LC43" s="1014">
        <f t="shared" ref="LC43:LC45" si="271">IFERROR(LD43/LB43,0)</f>
        <v>0</v>
      </c>
      <c r="LD43" s="1015"/>
      <c r="LE43" s="1016"/>
      <c r="LI43" s="1009"/>
      <c r="LJ43" s="1010"/>
      <c r="LK43" s="1011" t="s">
        <v>924</v>
      </c>
      <c r="LL43" s="1012" t="s">
        <v>834</v>
      </c>
      <c r="LM43" s="1013"/>
      <c r="LN43" s="1014">
        <f t="shared" ref="LN43:LN45" si="272">IFERROR(LO43/LM43,0)</f>
        <v>0</v>
      </c>
      <c r="LO43" s="1015"/>
      <c r="LP43" s="1016"/>
      <c r="LR43" s="1009"/>
      <c r="LS43" s="1010"/>
      <c r="LT43" s="1011" t="s">
        <v>924</v>
      </c>
      <c r="LU43" s="1012" t="s">
        <v>834</v>
      </c>
      <c r="LV43" s="1013"/>
      <c r="LW43" s="1014">
        <f t="shared" ref="LW43:LW45" si="273">IFERROR(LX43/LV43,0)</f>
        <v>0</v>
      </c>
      <c r="LX43" s="1015"/>
      <c r="LY43" s="1016"/>
      <c r="MC43" s="1009"/>
      <c r="MD43" s="1010"/>
      <c r="ME43" s="1011" t="s">
        <v>924</v>
      </c>
      <c r="MF43" s="1012" t="s">
        <v>834</v>
      </c>
      <c r="MG43" s="1013"/>
      <c r="MH43" s="1014">
        <f t="shared" ref="MH43:MH45" si="274">IFERROR(MI43/MG43,0)</f>
        <v>0</v>
      </c>
      <c r="MI43" s="1015"/>
      <c r="MJ43" s="1016"/>
      <c r="ML43" s="1009"/>
      <c r="MM43" s="1010"/>
      <c r="MN43" s="1011" t="s">
        <v>924</v>
      </c>
      <c r="MO43" s="1012" t="s">
        <v>834</v>
      </c>
      <c r="MP43" s="1013"/>
      <c r="MQ43" s="1014">
        <f t="shared" ref="MQ43:MQ45" si="275">IFERROR(MR43/MP43,0)</f>
        <v>0</v>
      </c>
      <c r="MR43" s="1015"/>
      <c r="MS43" s="1016"/>
      <c r="MW43" s="1009"/>
      <c r="MX43" s="1010"/>
      <c r="MY43" s="1011" t="s">
        <v>924</v>
      </c>
      <c r="MZ43" s="1012" t="s">
        <v>834</v>
      </c>
      <c r="NA43" s="1013"/>
      <c r="NB43" s="1014">
        <f t="shared" ref="NB43:NB45" si="276">IFERROR(NC43/NA43,0)</f>
        <v>0</v>
      </c>
      <c r="NC43" s="1015"/>
      <c r="ND43" s="1016"/>
      <c r="NF43" s="1009"/>
      <c r="NG43" s="1010"/>
      <c r="NH43" s="1011" t="s">
        <v>924</v>
      </c>
      <c r="NI43" s="1012" t="s">
        <v>834</v>
      </c>
      <c r="NJ43" s="1013"/>
      <c r="NK43" s="1014">
        <f t="shared" ref="NK43:NK45" si="277">IFERROR(NL43/NJ43,0)</f>
        <v>0</v>
      </c>
      <c r="NL43" s="1015"/>
      <c r="NM43" s="1016"/>
      <c r="NQ43" s="1009"/>
      <c r="NR43" s="1010"/>
      <c r="NS43" s="1011" t="s">
        <v>924</v>
      </c>
      <c r="NT43" s="1012" t="s">
        <v>834</v>
      </c>
      <c r="NU43" s="1013"/>
      <c r="NV43" s="1014">
        <f t="shared" ref="NV43:NV45" si="278">IFERROR(NW43/NU43,0)</f>
        <v>0</v>
      </c>
      <c r="NW43" s="1015"/>
      <c r="NX43" s="1016"/>
      <c r="NZ43" s="1009"/>
      <c r="OA43" s="1010"/>
      <c r="OB43" s="1011" t="s">
        <v>924</v>
      </c>
      <c r="OC43" s="1012" t="s">
        <v>834</v>
      </c>
      <c r="OD43" s="1013"/>
      <c r="OE43" s="1014">
        <f t="shared" ref="OE43:OE45" si="279">IFERROR(OF43/OD43,0)</f>
        <v>0</v>
      </c>
      <c r="OF43" s="1015"/>
      <c r="OG43" s="1016"/>
    </row>
    <row r="44" spans="1:397">
      <c r="A44" s="1009"/>
      <c r="B44" s="1010"/>
      <c r="C44" s="1011" t="s">
        <v>937</v>
      </c>
      <c r="D44" s="1012" t="s">
        <v>834</v>
      </c>
      <c r="E44" s="1013"/>
      <c r="F44" s="1014">
        <f t="shared" si="240"/>
        <v>0</v>
      </c>
      <c r="G44" s="1015"/>
      <c r="H44" s="1016"/>
      <c r="J44" s="1009"/>
      <c r="K44" s="1010"/>
      <c r="L44" s="1011" t="s">
        <v>937</v>
      </c>
      <c r="M44" s="1012" t="s">
        <v>834</v>
      </c>
      <c r="N44" s="1013"/>
      <c r="O44" s="1014">
        <f t="shared" si="241"/>
        <v>0</v>
      </c>
      <c r="P44" s="1015"/>
      <c r="Q44" s="1016"/>
      <c r="U44" s="1009"/>
      <c r="V44" s="1010"/>
      <c r="W44" s="1011" t="s">
        <v>937</v>
      </c>
      <c r="X44" s="1012" t="s">
        <v>834</v>
      </c>
      <c r="Y44" s="1013"/>
      <c r="Z44" s="1014">
        <f t="shared" si="242"/>
        <v>0</v>
      </c>
      <c r="AA44" s="1015"/>
      <c r="AB44" s="1016"/>
      <c r="AD44" s="1009"/>
      <c r="AE44" s="1010"/>
      <c r="AF44" s="1011" t="s">
        <v>937</v>
      </c>
      <c r="AG44" s="1012" t="s">
        <v>834</v>
      </c>
      <c r="AH44" s="1013"/>
      <c r="AI44" s="1014">
        <f t="shared" si="243"/>
        <v>0</v>
      </c>
      <c r="AJ44" s="1015"/>
      <c r="AK44" s="1016"/>
      <c r="AO44" s="1009"/>
      <c r="AP44" s="1010"/>
      <c r="AQ44" s="1011" t="s">
        <v>937</v>
      </c>
      <c r="AR44" s="1012" t="s">
        <v>834</v>
      </c>
      <c r="AS44" s="1013"/>
      <c r="AT44" s="1014">
        <f t="shared" si="244"/>
        <v>0</v>
      </c>
      <c r="AU44" s="1015"/>
      <c r="AV44" s="1016"/>
      <c r="AX44" s="1009"/>
      <c r="AY44" s="1010"/>
      <c r="AZ44" s="1011" t="s">
        <v>937</v>
      </c>
      <c r="BA44" s="1012" t="s">
        <v>834</v>
      </c>
      <c r="BB44" s="1013"/>
      <c r="BC44" s="1014">
        <f t="shared" si="245"/>
        <v>0</v>
      </c>
      <c r="BD44" s="1015"/>
      <c r="BE44" s="1016"/>
      <c r="BI44" s="1009"/>
      <c r="BJ44" s="1010"/>
      <c r="BK44" s="1011" t="s">
        <v>937</v>
      </c>
      <c r="BL44" s="1012" t="s">
        <v>834</v>
      </c>
      <c r="BM44" s="1013"/>
      <c r="BN44" s="1014">
        <f t="shared" si="246"/>
        <v>0</v>
      </c>
      <c r="BO44" s="1015"/>
      <c r="BP44" s="1016"/>
      <c r="BR44" s="1009"/>
      <c r="BS44" s="1010"/>
      <c r="BT44" s="1011" t="s">
        <v>937</v>
      </c>
      <c r="BU44" s="1012" t="s">
        <v>834</v>
      </c>
      <c r="BV44" s="1013"/>
      <c r="BW44" s="1014">
        <f t="shared" si="247"/>
        <v>0</v>
      </c>
      <c r="BX44" s="1015"/>
      <c r="BY44" s="1016"/>
      <c r="CC44" s="1009"/>
      <c r="CD44" s="1010"/>
      <c r="CE44" s="1011" t="s">
        <v>937</v>
      </c>
      <c r="CF44" s="1012" t="s">
        <v>834</v>
      </c>
      <c r="CG44" s="1013"/>
      <c r="CH44" s="1014">
        <f t="shared" si="248"/>
        <v>0</v>
      </c>
      <c r="CI44" s="1015"/>
      <c r="CJ44" s="1016"/>
      <c r="CL44" s="1009"/>
      <c r="CM44" s="1010"/>
      <c r="CN44" s="1011" t="s">
        <v>937</v>
      </c>
      <c r="CO44" s="1012" t="s">
        <v>834</v>
      </c>
      <c r="CP44" s="1013"/>
      <c r="CQ44" s="1014">
        <f t="shared" si="249"/>
        <v>0</v>
      </c>
      <c r="CR44" s="1015"/>
      <c r="CS44" s="1016"/>
      <c r="CW44" s="1009"/>
      <c r="CX44" s="1010"/>
      <c r="CY44" s="1011" t="s">
        <v>937</v>
      </c>
      <c r="CZ44" s="1012" t="s">
        <v>834</v>
      </c>
      <c r="DA44" s="1013"/>
      <c r="DB44" s="1014">
        <f t="shared" si="250"/>
        <v>0</v>
      </c>
      <c r="DC44" s="1015"/>
      <c r="DD44" s="1016"/>
      <c r="DF44" s="1009"/>
      <c r="DG44" s="1010"/>
      <c r="DH44" s="1011" t="s">
        <v>937</v>
      </c>
      <c r="DI44" s="1012" t="s">
        <v>834</v>
      </c>
      <c r="DJ44" s="1013"/>
      <c r="DK44" s="1014">
        <f t="shared" si="251"/>
        <v>0</v>
      </c>
      <c r="DL44" s="1015"/>
      <c r="DM44" s="1016"/>
      <c r="DQ44" s="1009"/>
      <c r="DR44" s="1010"/>
      <c r="DS44" s="1011" t="s">
        <v>937</v>
      </c>
      <c r="DT44" s="1012" t="s">
        <v>834</v>
      </c>
      <c r="DU44" s="1013"/>
      <c r="DV44" s="1014">
        <f t="shared" si="252"/>
        <v>0</v>
      </c>
      <c r="DW44" s="1015"/>
      <c r="DX44" s="1016"/>
      <c r="DZ44" s="1009"/>
      <c r="EA44" s="1010"/>
      <c r="EB44" s="1011" t="s">
        <v>937</v>
      </c>
      <c r="EC44" s="1012" t="s">
        <v>834</v>
      </c>
      <c r="ED44" s="1013"/>
      <c r="EE44" s="1014">
        <f t="shared" si="253"/>
        <v>0</v>
      </c>
      <c r="EF44" s="1015"/>
      <c r="EG44" s="1016"/>
      <c r="EK44" s="1009"/>
      <c r="EL44" s="1010"/>
      <c r="EM44" s="1011" t="s">
        <v>937</v>
      </c>
      <c r="EN44" s="1012" t="s">
        <v>834</v>
      </c>
      <c r="EO44" s="1013"/>
      <c r="EP44" s="1014">
        <f t="shared" si="254"/>
        <v>0</v>
      </c>
      <c r="EQ44" s="1015"/>
      <c r="ER44" s="1016"/>
      <c r="ET44" s="1009"/>
      <c r="EU44" s="1010"/>
      <c r="EV44" s="1011" t="s">
        <v>937</v>
      </c>
      <c r="EW44" s="1012" t="s">
        <v>834</v>
      </c>
      <c r="EX44" s="1013"/>
      <c r="EY44" s="1014">
        <f t="shared" si="255"/>
        <v>0</v>
      </c>
      <c r="EZ44" s="1015"/>
      <c r="FA44" s="1016"/>
      <c r="FE44" s="1009"/>
      <c r="FF44" s="1010"/>
      <c r="FG44" s="1011" t="s">
        <v>937</v>
      </c>
      <c r="FH44" s="1012" t="s">
        <v>834</v>
      </c>
      <c r="FI44" s="1013"/>
      <c r="FJ44" s="1014">
        <f t="shared" si="256"/>
        <v>0</v>
      </c>
      <c r="FK44" s="1015"/>
      <c r="FL44" s="1016"/>
      <c r="FN44" s="1009"/>
      <c r="FO44" s="1010"/>
      <c r="FP44" s="1011" t="s">
        <v>937</v>
      </c>
      <c r="FQ44" s="1012" t="s">
        <v>834</v>
      </c>
      <c r="FR44" s="1013"/>
      <c r="FS44" s="1014">
        <f t="shared" si="257"/>
        <v>0</v>
      </c>
      <c r="FT44" s="1015"/>
      <c r="FU44" s="1016"/>
      <c r="FY44" s="1009"/>
      <c r="FZ44" s="1010"/>
      <c r="GA44" s="1011" t="s">
        <v>937</v>
      </c>
      <c r="GB44" s="1012" t="s">
        <v>834</v>
      </c>
      <c r="GC44" s="1013"/>
      <c r="GD44" s="1014">
        <f t="shared" si="258"/>
        <v>0</v>
      </c>
      <c r="GE44" s="1015"/>
      <c r="GF44" s="1016"/>
      <c r="GH44" s="1009"/>
      <c r="GI44" s="1010"/>
      <c r="GJ44" s="1011" t="s">
        <v>937</v>
      </c>
      <c r="GK44" s="1012" t="s">
        <v>834</v>
      </c>
      <c r="GL44" s="1013"/>
      <c r="GM44" s="1014">
        <f t="shared" si="259"/>
        <v>0</v>
      </c>
      <c r="GN44" s="1015"/>
      <c r="GO44" s="1016"/>
      <c r="GS44" s="1009"/>
      <c r="GT44" s="1010"/>
      <c r="GU44" s="1011" t="s">
        <v>937</v>
      </c>
      <c r="GV44" s="1012" t="s">
        <v>834</v>
      </c>
      <c r="GW44" s="1013"/>
      <c r="GX44" s="1014">
        <f t="shared" si="260"/>
        <v>0</v>
      </c>
      <c r="GY44" s="1015"/>
      <c r="GZ44" s="1016"/>
      <c r="HB44" s="1009"/>
      <c r="HC44" s="1010"/>
      <c r="HD44" s="1011" t="s">
        <v>937</v>
      </c>
      <c r="HE44" s="1012" t="s">
        <v>834</v>
      </c>
      <c r="HF44" s="1013"/>
      <c r="HG44" s="1014">
        <f t="shared" si="261"/>
        <v>0</v>
      </c>
      <c r="HH44" s="1015"/>
      <c r="HI44" s="1016"/>
      <c r="HM44" s="1009"/>
      <c r="HN44" s="1010"/>
      <c r="HO44" s="1011" t="s">
        <v>937</v>
      </c>
      <c r="HP44" s="1012" t="s">
        <v>834</v>
      </c>
      <c r="HQ44" s="1013"/>
      <c r="HR44" s="1014">
        <f t="shared" si="262"/>
        <v>0</v>
      </c>
      <c r="HS44" s="1015"/>
      <c r="HT44" s="1016"/>
      <c r="HV44" s="1009"/>
      <c r="HW44" s="1010"/>
      <c r="HX44" s="1011" t="s">
        <v>937</v>
      </c>
      <c r="HY44" s="1012" t="s">
        <v>834</v>
      </c>
      <c r="HZ44" s="1013"/>
      <c r="IA44" s="1014">
        <f t="shared" si="263"/>
        <v>0</v>
      </c>
      <c r="IB44" s="1015"/>
      <c r="IC44" s="1016"/>
      <c r="IG44" s="1009"/>
      <c r="IH44" s="1010"/>
      <c r="II44" s="1011" t="s">
        <v>937</v>
      </c>
      <c r="IJ44" s="1012" t="s">
        <v>834</v>
      </c>
      <c r="IK44" s="1013"/>
      <c r="IL44" s="1014">
        <f t="shared" si="264"/>
        <v>0</v>
      </c>
      <c r="IM44" s="1015"/>
      <c r="IN44" s="1016"/>
      <c r="IP44" s="1009"/>
      <c r="IQ44" s="1010"/>
      <c r="IR44" s="1011" t="s">
        <v>937</v>
      </c>
      <c r="IS44" s="1012" t="s">
        <v>834</v>
      </c>
      <c r="IT44" s="1013"/>
      <c r="IU44" s="1014">
        <f t="shared" si="265"/>
        <v>0</v>
      </c>
      <c r="IV44" s="1015"/>
      <c r="IW44" s="1016"/>
      <c r="JA44" s="1009"/>
      <c r="JB44" s="1010"/>
      <c r="JC44" s="1011" t="s">
        <v>937</v>
      </c>
      <c r="JD44" s="1012" t="s">
        <v>834</v>
      </c>
      <c r="JE44" s="1013"/>
      <c r="JF44" s="1014">
        <f t="shared" si="266"/>
        <v>0</v>
      </c>
      <c r="JG44" s="1015"/>
      <c r="JH44" s="1016"/>
      <c r="JJ44" s="1009"/>
      <c r="JK44" s="1010"/>
      <c r="JL44" s="1011" t="s">
        <v>937</v>
      </c>
      <c r="JM44" s="1012" t="s">
        <v>834</v>
      </c>
      <c r="JN44" s="1013"/>
      <c r="JO44" s="1014">
        <f t="shared" si="267"/>
        <v>0</v>
      </c>
      <c r="JP44" s="1015"/>
      <c r="JQ44" s="1016"/>
      <c r="JU44" s="1009"/>
      <c r="JV44" s="1010"/>
      <c r="JW44" s="1011" t="s">
        <v>937</v>
      </c>
      <c r="JX44" s="1012" t="s">
        <v>834</v>
      </c>
      <c r="JY44" s="1013"/>
      <c r="JZ44" s="1014">
        <f t="shared" si="268"/>
        <v>0</v>
      </c>
      <c r="KA44" s="1015"/>
      <c r="KB44" s="1016"/>
      <c r="KD44" s="1009"/>
      <c r="KE44" s="1010"/>
      <c r="KF44" s="1011" t="s">
        <v>937</v>
      </c>
      <c r="KG44" s="1012" t="s">
        <v>834</v>
      </c>
      <c r="KH44" s="1013"/>
      <c r="KI44" s="1014">
        <f t="shared" si="269"/>
        <v>0</v>
      </c>
      <c r="KJ44" s="1015"/>
      <c r="KK44" s="1016"/>
      <c r="KO44" s="1009"/>
      <c r="KP44" s="1010"/>
      <c r="KQ44" s="1011" t="s">
        <v>937</v>
      </c>
      <c r="KR44" s="1012" t="s">
        <v>834</v>
      </c>
      <c r="KS44" s="1013"/>
      <c r="KT44" s="1014">
        <f t="shared" si="270"/>
        <v>0</v>
      </c>
      <c r="KU44" s="1015"/>
      <c r="KV44" s="1016"/>
      <c r="KX44" s="1009"/>
      <c r="KY44" s="1010"/>
      <c r="KZ44" s="1011" t="s">
        <v>937</v>
      </c>
      <c r="LA44" s="1012" t="s">
        <v>834</v>
      </c>
      <c r="LB44" s="1013"/>
      <c r="LC44" s="1014">
        <f t="shared" si="271"/>
        <v>0</v>
      </c>
      <c r="LD44" s="1015"/>
      <c r="LE44" s="1016"/>
      <c r="LI44" s="1009"/>
      <c r="LJ44" s="1010"/>
      <c r="LK44" s="1011" t="s">
        <v>937</v>
      </c>
      <c r="LL44" s="1012" t="s">
        <v>834</v>
      </c>
      <c r="LM44" s="1013"/>
      <c r="LN44" s="1014">
        <f t="shared" si="272"/>
        <v>0</v>
      </c>
      <c r="LO44" s="1015"/>
      <c r="LP44" s="1016"/>
      <c r="LR44" s="1009"/>
      <c r="LS44" s="1010"/>
      <c r="LT44" s="1011" t="s">
        <v>937</v>
      </c>
      <c r="LU44" s="1012" t="s">
        <v>834</v>
      </c>
      <c r="LV44" s="1013"/>
      <c r="LW44" s="1014">
        <f t="shared" si="273"/>
        <v>0</v>
      </c>
      <c r="LX44" s="1015"/>
      <c r="LY44" s="1016"/>
      <c r="MC44" s="1009"/>
      <c r="MD44" s="1010"/>
      <c r="ME44" s="1011" t="s">
        <v>937</v>
      </c>
      <c r="MF44" s="1012" t="s">
        <v>834</v>
      </c>
      <c r="MG44" s="1013"/>
      <c r="MH44" s="1014">
        <f t="shared" si="274"/>
        <v>0</v>
      </c>
      <c r="MI44" s="1015"/>
      <c r="MJ44" s="1016"/>
      <c r="ML44" s="1009"/>
      <c r="MM44" s="1010"/>
      <c r="MN44" s="1011" t="s">
        <v>937</v>
      </c>
      <c r="MO44" s="1012" t="s">
        <v>834</v>
      </c>
      <c r="MP44" s="1013"/>
      <c r="MQ44" s="1014">
        <f t="shared" si="275"/>
        <v>0</v>
      </c>
      <c r="MR44" s="1015"/>
      <c r="MS44" s="1016"/>
      <c r="MW44" s="1009"/>
      <c r="MX44" s="1010"/>
      <c r="MY44" s="1011" t="s">
        <v>937</v>
      </c>
      <c r="MZ44" s="1012" t="s">
        <v>834</v>
      </c>
      <c r="NA44" s="1013"/>
      <c r="NB44" s="1014">
        <f t="shared" si="276"/>
        <v>0</v>
      </c>
      <c r="NC44" s="1015"/>
      <c r="ND44" s="1016"/>
      <c r="NF44" s="1009"/>
      <c r="NG44" s="1010"/>
      <c r="NH44" s="1011" t="s">
        <v>937</v>
      </c>
      <c r="NI44" s="1012" t="s">
        <v>834</v>
      </c>
      <c r="NJ44" s="1013"/>
      <c r="NK44" s="1014">
        <f t="shared" si="277"/>
        <v>0</v>
      </c>
      <c r="NL44" s="1015"/>
      <c r="NM44" s="1016"/>
      <c r="NQ44" s="1009"/>
      <c r="NR44" s="1010"/>
      <c r="NS44" s="1011" t="s">
        <v>937</v>
      </c>
      <c r="NT44" s="1012" t="s">
        <v>834</v>
      </c>
      <c r="NU44" s="1013"/>
      <c r="NV44" s="1014">
        <f t="shared" si="278"/>
        <v>0</v>
      </c>
      <c r="NW44" s="1015"/>
      <c r="NX44" s="1016"/>
      <c r="NZ44" s="1009"/>
      <c r="OA44" s="1010"/>
      <c r="OB44" s="1011" t="s">
        <v>937</v>
      </c>
      <c r="OC44" s="1012" t="s">
        <v>834</v>
      </c>
      <c r="OD44" s="1013"/>
      <c r="OE44" s="1014">
        <f t="shared" si="279"/>
        <v>0</v>
      </c>
      <c r="OF44" s="1015"/>
      <c r="OG44" s="1016"/>
    </row>
    <row r="45" spans="1:397">
      <c r="A45" s="1009"/>
      <c r="B45" s="1010"/>
      <c r="C45" s="1011" t="s">
        <v>938</v>
      </c>
      <c r="D45" s="1012" t="s">
        <v>834</v>
      </c>
      <c r="E45" s="1013"/>
      <c r="F45" s="1014">
        <f t="shared" si="240"/>
        <v>0</v>
      </c>
      <c r="G45" s="1015"/>
      <c r="H45" s="1016"/>
      <c r="J45" s="1009"/>
      <c r="K45" s="1010"/>
      <c r="L45" s="1011" t="s">
        <v>938</v>
      </c>
      <c r="M45" s="1012" t="s">
        <v>834</v>
      </c>
      <c r="N45" s="1013"/>
      <c r="O45" s="1014">
        <f t="shared" si="241"/>
        <v>0</v>
      </c>
      <c r="P45" s="1015"/>
      <c r="Q45" s="1016"/>
      <c r="U45" s="1009"/>
      <c r="V45" s="1010"/>
      <c r="W45" s="1011" t="s">
        <v>938</v>
      </c>
      <c r="X45" s="1012" t="s">
        <v>834</v>
      </c>
      <c r="Y45" s="1013"/>
      <c r="Z45" s="1014">
        <f t="shared" si="242"/>
        <v>0</v>
      </c>
      <c r="AA45" s="1015"/>
      <c r="AB45" s="1016"/>
      <c r="AD45" s="1009"/>
      <c r="AE45" s="1010"/>
      <c r="AF45" s="1011" t="s">
        <v>938</v>
      </c>
      <c r="AG45" s="1012" t="s">
        <v>834</v>
      </c>
      <c r="AH45" s="1013"/>
      <c r="AI45" s="1014">
        <f t="shared" si="243"/>
        <v>0</v>
      </c>
      <c r="AJ45" s="1015"/>
      <c r="AK45" s="1016"/>
      <c r="AO45" s="1009"/>
      <c r="AP45" s="1010"/>
      <c r="AQ45" s="1011" t="s">
        <v>938</v>
      </c>
      <c r="AR45" s="1012" t="s">
        <v>834</v>
      </c>
      <c r="AS45" s="1013"/>
      <c r="AT45" s="1014">
        <f t="shared" si="244"/>
        <v>0</v>
      </c>
      <c r="AU45" s="1015"/>
      <c r="AV45" s="1016"/>
      <c r="AX45" s="1009"/>
      <c r="AY45" s="1010"/>
      <c r="AZ45" s="1011" t="s">
        <v>938</v>
      </c>
      <c r="BA45" s="1012" t="s">
        <v>834</v>
      </c>
      <c r="BB45" s="1013"/>
      <c r="BC45" s="1014">
        <f t="shared" si="245"/>
        <v>0</v>
      </c>
      <c r="BD45" s="1015"/>
      <c r="BE45" s="1016"/>
      <c r="BI45" s="1009"/>
      <c r="BJ45" s="1010"/>
      <c r="BK45" s="1011" t="s">
        <v>938</v>
      </c>
      <c r="BL45" s="1012" t="s">
        <v>834</v>
      </c>
      <c r="BM45" s="1013"/>
      <c r="BN45" s="1014">
        <f t="shared" si="246"/>
        <v>0</v>
      </c>
      <c r="BO45" s="1015"/>
      <c r="BP45" s="1016"/>
      <c r="BR45" s="1009"/>
      <c r="BS45" s="1010"/>
      <c r="BT45" s="1011" t="s">
        <v>938</v>
      </c>
      <c r="BU45" s="1012" t="s">
        <v>834</v>
      </c>
      <c r="BV45" s="1013"/>
      <c r="BW45" s="1014">
        <f t="shared" si="247"/>
        <v>0</v>
      </c>
      <c r="BX45" s="1015"/>
      <c r="BY45" s="1016"/>
      <c r="CC45" s="1009"/>
      <c r="CD45" s="1010"/>
      <c r="CE45" s="1011" t="s">
        <v>938</v>
      </c>
      <c r="CF45" s="1012" t="s">
        <v>834</v>
      </c>
      <c r="CG45" s="1013"/>
      <c r="CH45" s="1014">
        <f t="shared" si="248"/>
        <v>0</v>
      </c>
      <c r="CI45" s="1015"/>
      <c r="CJ45" s="1016"/>
      <c r="CL45" s="1009"/>
      <c r="CM45" s="1010"/>
      <c r="CN45" s="1011" t="s">
        <v>938</v>
      </c>
      <c r="CO45" s="1012" t="s">
        <v>834</v>
      </c>
      <c r="CP45" s="1013"/>
      <c r="CQ45" s="1014">
        <f t="shared" si="249"/>
        <v>0</v>
      </c>
      <c r="CR45" s="1015"/>
      <c r="CS45" s="1016"/>
      <c r="CW45" s="1009"/>
      <c r="CX45" s="1010"/>
      <c r="CY45" s="1011" t="s">
        <v>938</v>
      </c>
      <c r="CZ45" s="1012" t="s">
        <v>834</v>
      </c>
      <c r="DA45" s="1013"/>
      <c r="DB45" s="1014">
        <f t="shared" si="250"/>
        <v>0</v>
      </c>
      <c r="DC45" s="1015"/>
      <c r="DD45" s="1016"/>
      <c r="DF45" s="1009"/>
      <c r="DG45" s="1010"/>
      <c r="DH45" s="1011" t="s">
        <v>938</v>
      </c>
      <c r="DI45" s="1012" t="s">
        <v>834</v>
      </c>
      <c r="DJ45" s="1013"/>
      <c r="DK45" s="1014">
        <f t="shared" si="251"/>
        <v>0</v>
      </c>
      <c r="DL45" s="1015"/>
      <c r="DM45" s="1016"/>
      <c r="DQ45" s="1009"/>
      <c r="DR45" s="1010"/>
      <c r="DS45" s="1011" t="s">
        <v>938</v>
      </c>
      <c r="DT45" s="1012" t="s">
        <v>834</v>
      </c>
      <c r="DU45" s="1013"/>
      <c r="DV45" s="1014">
        <f t="shared" si="252"/>
        <v>0</v>
      </c>
      <c r="DW45" s="1015"/>
      <c r="DX45" s="1016"/>
      <c r="DZ45" s="1009"/>
      <c r="EA45" s="1010"/>
      <c r="EB45" s="1011" t="s">
        <v>938</v>
      </c>
      <c r="EC45" s="1012" t="s">
        <v>834</v>
      </c>
      <c r="ED45" s="1013"/>
      <c r="EE45" s="1014">
        <f t="shared" si="253"/>
        <v>0</v>
      </c>
      <c r="EF45" s="1015"/>
      <c r="EG45" s="1016"/>
      <c r="EK45" s="1009"/>
      <c r="EL45" s="1010"/>
      <c r="EM45" s="1011" t="s">
        <v>938</v>
      </c>
      <c r="EN45" s="1012" t="s">
        <v>834</v>
      </c>
      <c r="EO45" s="1013"/>
      <c r="EP45" s="1014">
        <f t="shared" si="254"/>
        <v>0</v>
      </c>
      <c r="EQ45" s="1015"/>
      <c r="ER45" s="1016"/>
      <c r="ET45" s="1009"/>
      <c r="EU45" s="1010"/>
      <c r="EV45" s="1011" t="s">
        <v>938</v>
      </c>
      <c r="EW45" s="1012" t="s">
        <v>834</v>
      </c>
      <c r="EX45" s="1013"/>
      <c r="EY45" s="1014">
        <f t="shared" si="255"/>
        <v>0</v>
      </c>
      <c r="EZ45" s="1015"/>
      <c r="FA45" s="1016"/>
      <c r="FE45" s="1009"/>
      <c r="FF45" s="1010"/>
      <c r="FG45" s="1011" t="s">
        <v>938</v>
      </c>
      <c r="FH45" s="1012" t="s">
        <v>834</v>
      </c>
      <c r="FI45" s="1013"/>
      <c r="FJ45" s="1014">
        <f t="shared" si="256"/>
        <v>0</v>
      </c>
      <c r="FK45" s="1015"/>
      <c r="FL45" s="1016"/>
      <c r="FN45" s="1009"/>
      <c r="FO45" s="1010"/>
      <c r="FP45" s="1011" t="s">
        <v>938</v>
      </c>
      <c r="FQ45" s="1012" t="s">
        <v>834</v>
      </c>
      <c r="FR45" s="1013"/>
      <c r="FS45" s="1014">
        <f t="shared" si="257"/>
        <v>0</v>
      </c>
      <c r="FT45" s="1015"/>
      <c r="FU45" s="1016"/>
      <c r="FY45" s="1009"/>
      <c r="FZ45" s="1010"/>
      <c r="GA45" s="1011" t="s">
        <v>938</v>
      </c>
      <c r="GB45" s="1012" t="s">
        <v>834</v>
      </c>
      <c r="GC45" s="1013"/>
      <c r="GD45" s="1014">
        <f t="shared" si="258"/>
        <v>0</v>
      </c>
      <c r="GE45" s="1015"/>
      <c r="GF45" s="1016"/>
      <c r="GH45" s="1009"/>
      <c r="GI45" s="1010"/>
      <c r="GJ45" s="1011" t="s">
        <v>938</v>
      </c>
      <c r="GK45" s="1012" t="s">
        <v>834</v>
      </c>
      <c r="GL45" s="1013"/>
      <c r="GM45" s="1014">
        <f t="shared" si="259"/>
        <v>0</v>
      </c>
      <c r="GN45" s="1015"/>
      <c r="GO45" s="1016"/>
      <c r="GS45" s="1009"/>
      <c r="GT45" s="1010"/>
      <c r="GU45" s="1011" t="s">
        <v>938</v>
      </c>
      <c r="GV45" s="1012" t="s">
        <v>834</v>
      </c>
      <c r="GW45" s="1013"/>
      <c r="GX45" s="1014">
        <f t="shared" si="260"/>
        <v>0</v>
      </c>
      <c r="GY45" s="1015"/>
      <c r="GZ45" s="1016"/>
      <c r="HB45" s="1009"/>
      <c r="HC45" s="1010"/>
      <c r="HD45" s="1011" t="s">
        <v>938</v>
      </c>
      <c r="HE45" s="1012" t="s">
        <v>834</v>
      </c>
      <c r="HF45" s="1013"/>
      <c r="HG45" s="1014">
        <f t="shared" si="261"/>
        <v>0</v>
      </c>
      <c r="HH45" s="1015"/>
      <c r="HI45" s="1016"/>
      <c r="HM45" s="1009"/>
      <c r="HN45" s="1010"/>
      <c r="HO45" s="1011" t="s">
        <v>938</v>
      </c>
      <c r="HP45" s="1012" t="s">
        <v>834</v>
      </c>
      <c r="HQ45" s="1013"/>
      <c r="HR45" s="1014">
        <f t="shared" si="262"/>
        <v>0</v>
      </c>
      <c r="HS45" s="1015"/>
      <c r="HT45" s="1016"/>
      <c r="HV45" s="1009"/>
      <c r="HW45" s="1010"/>
      <c r="HX45" s="1011" t="s">
        <v>938</v>
      </c>
      <c r="HY45" s="1012" t="s">
        <v>834</v>
      </c>
      <c r="HZ45" s="1013"/>
      <c r="IA45" s="1014">
        <f t="shared" si="263"/>
        <v>0</v>
      </c>
      <c r="IB45" s="1015"/>
      <c r="IC45" s="1016"/>
      <c r="IG45" s="1009"/>
      <c r="IH45" s="1010"/>
      <c r="II45" s="1011" t="s">
        <v>938</v>
      </c>
      <c r="IJ45" s="1012" t="s">
        <v>834</v>
      </c>
      <c r="IK45" s="1013"/>
      <c r="IL45" s="1014">
        <f t="shared" si="264"/>
        <v>0</v>
      </c>
      <c r="IM45" s="1015"/>
      <c r="IN45" s="1016"/>
      <c r="IP45" s="1009"/>
      <c r="IQ45" s="1010"/>
      <c r="IR45" s="1011" t="s">
        <v>938</v>
      </c>
      <c r="IS45" s="1012" t="s">
        <v>834</v>
      </c>
      <c r="IT45" s="1013"/>
      <c r="IU45" s="1014">
        <f t="shared" si="265"/>
        <v>0</v>
      </c>
      <c r="IV45" s="1015"/>
      <c r="IW45" s="1016"/>
      <c r="JA45" s="1009"/>
      <c r="JB45" s="1010"/>
      <c r="JC45" s="1011" t="s">
        <v>938</v>
      </c>
      <c r="JD45" s="1012" t="s">
        <v>834</v>
      </c>
      <c r="JE45" s="1013"/>
      <c r="JF45" s="1014">
        <f t="shared" si="266"/>
        <v>0</v>
      </c>
      <c r="JG45" s="1015"/>
      <c r="JH45" s="1016"/>
      <c r="JJ45" s="1009"/>
      <c r="JK45" s="1010"/>
      <c r="JL45" s="1011" t="s">
        <v>938</v>
      </c>
      <c r="JM45" s="1012" t="s">
        <v>834</v>
      </c>
      <c r="JN45" s="1013"/>
      <c r="JO45" s="1014">
        <f t="shared" si="267"/>
        <v>0</v>
      </c>
      <c r="JP45" s="1015"/>
      <c r="JQ45" s="1016"/>
      <c r="JU45" s="1009"/>
      <c r="JV45" s="1010"/>
      <c r="JW45" s="1011" t="s">
        <v>938</v>
      </c>
      <c r="JX45" s="1012" t="s">
        <v>834</v>
      </c>
      <c r="JY45" s="1013"/>
      <c r="JZ45" s="1014">
        <f t="shared" si="268"/>
        <v>0</v>
      </c>
      <c r="KA45" s="1015"/>
      <c r="KB45" s="1016"/>
      <c r="KD45" s="1009"/>
      <c r="KE45" s="1010"/>
      <c r="KF45" s="1011" t="s">
        <v>938</v>
      </c>
      <c r="KG45" s="1012" t="s">
        <v>834</v>
      </c>
      <c r="KH45" s="1013"/>
      <c r="KI45" s="1014">
        <f t="shared" si="269"/>
        <v>0</v>
      </c>
      <c r="KJ45" s="1015"/>
      <c r="KK45" s="1016"/>
      <c r="KO45" s="1009"/>
      <c r="KP45" s="1010"/>
      <c r="KQ45" s="1011" t="s">
        <v>938</v>
      </c>
      <c r="KR45" s="1012" t="s">
        <v>834</v>
      </c>
      <c r="KS45" s="1013"/>
      <c r="KT45" s="1014">
        <f t="shared" si="270"/>
        <v>0</v>
      </c>
      <c r="KU45" s="1015"/>
      <c r="KV45" s="1016"/>
      <c r="KX45" s="1009"/>
      <c r="KY45" s="1010"/>
      <c r="KZ45" s="1011" t="s">
        <v>938</v>
      </c>
      <c r="LA45" s="1012" t="s">
        <v>834</v>
      </c>
      <c r="LB45" s="1013"/>
      <c r="LC45" s="1014">
        <f t="shared" si="271"/>
        <v>0</v>
      </c>
      <c r="LD45" s="1015"/>
      <c r="LE45" s="1016"/>
      <c r="LI45" s="1009"/>
      <c r="LJ45" s="1010"/>
      <c r="LK45" s="1011" t="s">
        <v>938</v>
      </c>
      <c r="LL45" s="1012" t="s">
        <v>834</v>
      </c>
      <c r="LM45" s="1013"/>
      <c r="LN45" s="1014">
        <f t="shared" si="272"/>
        <v>0</v>
      </c>
      <c r="LO45" s="1015"/>
      <c r="LP45" s="1016"/>
      <c r="LR45" s="1009"/>
      <c r="LS45" s="1010"/>
      <c r="LT45" s="1011" t="s">
        <v>938</v>
      </c>
      <c r="LU45" s="1012" t="s">
        <v>834</v>
      </c>
      <c r="LV45" s="1013"/>
      <c r="LW45" s="1014">
        <f t="shared" si="273"/>
        <v>0</v>
      </c>
      <c r="LX45" s="1015"/>
      <c r="LY45" s="1016"/>
      <c r="MC45" s="1009"/>
      <c r="MD45" s="1010"/>
      <c r="ME45" s="1011" t="s">
        <v>938</v>
      </c>
      <c r="MF45" s="1012" t="s">
        <v>834</v>
      </c>
      <c r="MG45" s="1013"/>
      <c r="MH45" s="1014">
        <f t="shared" si="274"/>
        <v>0</v>
      </c>
      <c r="MI45" s="1015"/>
      <c r="MJ45" s="1016"/>
      <c r="ML45" s="1009"/>
      <c r="MM45" s="1010"/>
      <c r="MN45" s="1011" t="s">
        <v>938</v>
      </c>
      <c r="MO45" s="1012" t="s">
        <v>834</v>
      </c>
      <c r="MP45" s="1013"/>
      <c r="MQ45" s="1014">
        <f t="shared" si="275"/>
        <v>0</v>
      </c>
      <c r="MR45" s="1015"/>
      <c r="MS45" s="1016"/>
      <c r="MW45" s="1009"/>
      <c r="MX45" s="1010"/>
      <c r="MY45" s="1011" t="s">
        <v>938</v>
      </c>
      <c r="MZ45" s="1012" t="s">
        <v>834</v>
      </c>
      <c r="NA45" s="1013"/>
      <c r="NB45" s="1014">
        <f t="shared" si="276"/>
        <v>0</v>
      </c>
      <c r="NC45" s="1015"/>
      <c r="ND45" s="1016"/>
      <c r="NF45" s="1009"/>
      <c r="NG45" s="1010"/>
      <c r="NH45" s="1011" t="s">
        <v>938</v>
      </c>
      <c r="NI45" s="1012" t="s">
        <v>834</v>
      </c>
      <c r="NJ45" s="1013"/>
      <c r="NK45" s="1014">
        <f t="shared" si="277"/>
        <v>0</v>
      </c>
      <c r="NL45" s="1015"/>
      <c r="NM45" s="1016"/>
      <c r="NQ45" s="1009"/>
      <c r="NR45" s="1010"/>
      <c r="NS45" s="1011" t="s">
        <v>938</v>
      </c>
      <c r="NT45" s="1012" t="s">
        <v>834</v>
      </c>
      <c r="NU45" s="1013"/>
      <c r="NV45" s="1014">
        <f t="shared" si="278"/>
        <v>0</v>
      </c>
      <c r="NW45" s="1015"/>
      <c r="NX45" s="1016"/>
      <c r="NZ45" s="1009"/>
      <c r="OA45" s="1010"/>
      <c r="OB45" s="1011" t="s">
        <v>938</v>
      </c>
      <c r="OC45" s="1012" t="s">
        <v>834</v>
      </c>
      <c r="OD45" s="1013"/>
      <c r="OE45" s="1014">
        <f t="shared" si="279"/>
        <v>0</v>
      </c>
      <c r="OF45" s="1015"/>
      <c r="OG45" s="1016"/>
    </row>
    <row r="46" spans="1:397">
      <c r="A46" s="1009"/>
      <c r="B46" s="1010" t="s">
        <v>941</v>
      </c>
      <c r="C46" s="1011" t="s">
        <v>942</v>
      </c>
      <c r="D46" s="1012"/>
      <c r="E46" s="1032"/>
      <c r="F46" s="1014"/>
      <c r="G46" s="1014"/>
      <c r="H46" s="1016"/>
      <c r="J46" s="1009"/>
      <c r="K46" s="1010" t="s">
        <v>941</v>
      </c>
      <c r="L46" s="1011" t="s">
        <v>942</v>
      </c>
      <c r="M46" s="1012"/>
      <c r="N46" s="1032"/>
      <c r="O46" s="1014"/>
      <c r="P46" s="1014"/>
      <c r="Q46" s="1016"/>
      <c r="U46" s="1009"/>
      <c r="V46" s="1010" t="s">
        <v>941</v>
      </c>
      <c r="W46" s="1011" t="s">
        <v>942</v>
      </c>
      <c r="X46" s="1012"/>
      <c r="Y46" s="1032"/>
      <c r="Z46" s="1014"/>
      <c r="AA46" s="1014"/>
      <c r="AB46" s="1016"/>
      <c r="AD46" s="1009"/>
      <c r="AE46" s="1010" t="s">
        <v>941</v>
      </c>
      <c r="AF46" s="1011" t="s">
        <v>942</v>
      </c>
      <c r="AG46" s="1012"/>
      <c r="AH46" s="1032"/>
      <c r="AI46" s="1014"/>
      <c r="AJ46" s="1014"/>
      <c r="AK46" s="1016"/>
      <c r="AO46" s="1009"/>
      <c r="AP46" s="1010" t="s">
        <v>941</v>
      </c>
      <c r="AQ46" s="1011" t="s">
        <v>942</v>
      </c>
      <c r="AR46" s="1012"/>
      <c r="AS46" s="1032"/>
      <c r="AT46" s="1014"/>
      <c r="AU46" s="1014"/>
      <c r="AV46" s="1016"/>
      <c r="AX46" s="1009"/>
      <c r="AY46" s="1010" t="s">
        <v>941</v>
      </c>
      <c r="AZ46" s="1011" t="s">
        <v>942</v>
      </c>
      <c r="BA46" s="1012"/>
      <c r="BB46" s="1032"/>
      <c r="BC46" s="1014"/>
      <c r="BD46" s="1014"/>
      <c r="BE46" s="1016"/>
      <c r="BI46" s="1009"/>
      <c r="BJ46" s="1010" t="s">
        <v>941</v>
      </c>
      <c r="BK46" s="1011" t="s">
        <v>942</v>
      </c>
      <c r="BL46" s="1012"/>
      <c r="BM46" s="1032"/>
      <c r="BN46" s="1014"/>
      <c r="BO46" s="1014"/>
      <c r="BP46" s="1016"/>
      <c r="BR46" s="1009"/>
      <c r="BS46" s="1010" t="s">
        <v>941</v>
      </c>
      <c r="BT46" s="1011" t="s">
        <v>942</v>
      </c>
      <c r="BU46" s="1012"/>
      <c r="BV46" s="1032"/>
      <c r="BW46" s="1014"/>
      <c r="BX46" s="1014"/>
      <c r="BY46" s="1016"/>
      <c r="CC46" s="1009"/>
      <c r="CD46" s="1010" t="s">
        <v>941</v>
      </c>
      <c r="CE46" s="1011" t="s">
        <v>942</v>
      </c>
      <c r="CF46" s="1012"/>
      <c r="CG46" s="1032"/>
      <c r="CH46" s="1014"/>
      <c r="CI46" s="1014"/>
      <c r="CJ46" s="1016"/>
      <c r="CL46" s="1009"/>
      <c r="CM46" s="1010" t="s">
        <v>941</v>
      </c>
      <c r="CN46" s="1011" t="s">
        <v>942</v>
      </c>
      <c r="CO46" s="1012"/>
      <c r="CP46" s="1032"/>
      <c r="CQ46" s="1014"/>
      <c r="CR46" s="1014"/>
      <c r="CS46" s="1016"/>
      <c r="CW46" s="1009"/>
      <c r="CX46" s="1010" t="s">
        <v>941</v>
      </c>
      <c r="CY46" s="1011" t="s">
        <v>942</v>
      </c>
      <c r="CZ46" s="1012"/>
      <c r="DA46" s="1032"/>
      <c r="DB46" s="1014"/>
      <c r="DC46" s="1014"/>
      <c r="DD46" s="1016"/>
      <c r="DF46" s="1009"/>
      <c r="DG46" s="1010" t="s">
        <v>941</v>
      </c>
      <c r="DH46" s="1011" t="s">
        <v>942</v>
      </c>
      <c r="DI46" s="1012"/>
      <c r="DJ46" s="1032"/>
      <c r="DK46" s="1014"/>
      <c r="DL46" s="1014"/>
      <c r="DM46" s="1016"/>
      <c r="DQ46" s="1009"/>
      <c r="DR46" s="1010" t="s">
        <v>941</v>
      </c>
      <c r="DS46" s="1011" t="s">
        <v>942</v>
      </c>
      <c r="DT46" s="1012"/>
      <c r="DU46" s="1032"/>
      <c r="DV46" s="1014"/>
      <c r="DW46" s="1014"/>
      <c r="DX46" s="1016"/>
      <c r="DZ46" s="1009"/>
      <c r="EA46" s="1010" t="s">
        <v>941</v>
      </c>
      <c r="EB46" s="1011" t="s">
        <v>942</v>
      </c>
      <c r="EC46" s="1012"/>
      <c r="ED46" s="1032"/>
      <c r="EE46" s="1014"/>
      <c r="EF46" s="1014"/>
      <c r="EG46" s="1016"/>
      <c r="EK46" s="1009"/>
      <c r="EL46" s="1010" t="s">
        <v>941</v>
      </c>
      <c r="EM46" s="1011" t="s">
        <v>942</v>
      </c>
      <c r="EN46" s="1012"/>
      <c r="EO46" s="1032"/>
      <c r="EP46" s="1014"/>
      <c r="EQ46" s="1014"/>
      <c r="ER46" s="1016"/>
      <c r="ET46" s="1009"/>
      <c r="EU46" s="1010" t="s">
        <v>941</v>
      </c>
      <c r="EV46" s="1011" t="s">
        <v>942</v>
      </c>
      <c r="EW46" s="1012"/>
      <c r="EX46" s="1032"/>
      <c r="EY46" s="1014"/>
      <c r="EZ46" s="1014"/>
      <c r="FA46" s="1016"/>
      <c r="FE46" s="1009"/>
      <c r="FF46" s="1010" t="s">
        <v>941</v>
      </c>
      <c r="FG46" s="1011" t="s">
        <v>942</v>
      </c>
      <c r="FH46" s="1012"/>
      <c r="FI46" s="1032"/>
      <c r="FJ46" s="1014"/>
      <c r="FK46" s="1014"/>
      <c r="FL46" s="1016"/>
      <c r="FN46" s="1009"/>
      <c r="FO46" s="1010" t="s">
        <v>941</v>
      </c>
      <c r="FP46" s="1011" t="s">
        <v>942</v>
      </c>
      <c r="FQ46" s="1012"/>
      <c r="FR46" s="1032"/>
      <c r="FS46" s="1014"/>
      <c r="FT46" s="1014"/>
      <c r="FU46" s="1016"/>
      <c r="FY46" s="1009"/>
      <c r="FZ46" s="1010" t="s">
        <v>941</v>
      </c>
      <c r="GA46" s="1011" t="s">
        <v>942</v>
      </c>
      <c r="GB46" s="1012"/>
      <c r="GC46" s="1032"/>
      <c r="GD46" s="1014"/>
      <c r="GE46" s="1014"/>
      <c r="GF46" s="1016"/>
      <c r="GH46" s="1009"/>
      <c r="GI46" s="1010" t="s">
        <v>941</v>
      </c>
      <c r="GJ46" s="1011" t="s">
        <v>942</v>
      </c>
      <c r="GK46" s="1012"/>
      <c r="GL46" s="1032"/>
      <c r="GM46" s="1014"/>
      <c r="GN46" s="1014"/>
      <c r="GO46" s="1016"/>
      <c r="GS46" s="1009"/>
      <c r="GT46" s="1010" t="s">
        <v>941</v>
      </c>
      <c r="GU46" s="1011" t="s">
        <v>942</v>
      </c>
      <c r="GV46" s="1012"/>
      <c r="GW46" s="1032"/>
      <c r="GX46" s="1014"/>
      <c r="GY46" s="1014"/>
      <c r="GZ46" s="1016"/>
      <c r="HB46" s="1009"/>
      <c r="HC46" s="1010" t="s">
        <v>941</v>
      </c>
      <c r="HD46" s="1011" t="s">
        <v>942</v>
      </c>
      <c r="HE46" s="1012"/>
      <c r="HF46" s="1032"/>
      <c r="HG46" s="1014"/>
      <c r="HH46" s="1014"/>
      <c r="HI46" s="1016"/>
      <c r="HM46" s="1009"/>
      <c r="HN46" s="1010" t="s">
        <v>941</v>
      </c>
      <c r="HO46" s="1011" t="s">
        <v>942</v>
      </c>
      <c r="HP46" s="1012"/>
      <c r="HQ46" s="1032"/>
      <c r="HR46" s="1014"/>
      <c r="HS46" s="1014"/>
      <c r="HT46" s="1016"/>
      <c r="HV46" s="1009"/>
      <c r="HW46" s="1010" t="s">
        <v>941</v>
      </c>
      <c r="HX46" s="1011" t="s">
        <v>942</v>
      </c>
      <c r="HY46" s="1012"/>
      <c r="HZ46" s="1032"/>
      <c r="IA46" s="1014"/>
      <c r="IB46" s="1014"/>
      <c r="IC46" s="1016"/>
      <c r="IG46" s="1009"/>
      <c r="IH46" s="1010" t="s">
        <v>941</v>
      </c>
      <c r="II46" s="1011" t="s">
        <v>942</v>
      </c>
      <c r="IJ46" s="1012"/>
      <c r="IK46" s="1032"/>
      <c r="IL46" s="1014"/>
      <c r="IM46" s="1014"/>
      <c r="IN46" s="1016"/>
      <c r="IP46" s="1009"/>
      <c r="IQ46" s="1010" t="s">
        <v>941</v>
      </c>
      <c r="IR46" s="1011" t="s">
        <v>942</v>
      </c>
      <c r="IS46" s="1012"/>
      <c r="IT46" s="1032"/>
      <c r="IU46" s="1014"/>
      <c r="IV46" s="1014"/>
      <c r="IW46" s="1016"/>
      <c r="JA46" s="1009"/>
      <c r="JB46" s="1010" t="s">
        <v>941</v>
      </c>
      <c r="JC46" s="1011" t="s">
        <v>942</v>
      </c>
      <c r="JD46" s="1012"/>
      <c r="JE46" s="1032"/>
      <c r="JF46" s="1014"/>
      <c r="JG46" s="1014"/>
      <c r="JH46" s="1016"/>
      <c r="JJ46" s="1009"/>
      <c r="JK46" s="1010" t="s">
        <v>941</v>
      </c>
      <c r="JL46" s="1011" t="s">
        <v>942</v>
      </c>
      <c r="JM46" s="1012"/>
      <c r="JN46" s="1032"/>
      <c r="JO46" s="1014"/>
      <c r="JP46" s="1014"/>
      <c r="JQ46" s="1016"/>
      <c r="JU46" s="1009"/>
      <c r="JV46" s="1010" t="s">
        <v>941</v>
      </c>
      <c r="JW46" s="1011" t="s">
        <v>942</v>
      </c>
      <c r="JX46" s="1012"/>
      <c r="JY46" s="1032"/>
      <c r="JZ46" s="1014"/>
      <c r="KA46" s="1014"/>
      <c r="KB46" s="1016"/>
      <c r="KD46" s="1009"/>
      <c r="KE46" s="1010" t="s">
        <v>941</v>
      </c>
      <c r="KF46" s="1011" t="s">
        <v>942</v>
      </c>
      <c r="KG46" s="1012"/>
      <c r="KH46" s="1032"/>
      <c r="KI46" s="1014"/>
      <c r="KJ46" s="1014"/>
      <c r="KK46" s="1016"/>
      <c r="KO46" s="1009"/>
      <c r="KP46" s="1010" t="s">
        <v>941</v>
      </c>
      <c r="KQ46" s="1011" t="s">
        <v>942</v>
      </c>
      <c r="KR46" s="1012"/>
      <c r="KS46" s="1032"/>
      <c r="KT46" s="1014"/>
      <c r="KU46" s="1014"/>
      <c r="KV46" s="1016"/>
      <c r="KX46" s="1009"/>
      <c r="KY46" s="1010" t="s">
        <v>941</v>
      </c>
      <c r="KZ46" s="1011" t="s">
        <v>942</v>
      </c>
      <c r="LA46" s="1012"/>
      <c r="LB46" s="1032"/>
      <c r="LC46" s="1014"/>
      <c r="LD46" s="1014"/>
      <c r="LE46" s="1016"/>
      <c r="LI46" s="1009"/>
      <c r="LJ46" s="1010" t="s">
        <v>941</v>
      </c>
      <c r="LK46" s="1011" t="s">
        <v>942</v>
      </c>
      <c r="LL46" s="1012"/>
      <c r="LM46" s="1032"/>
      <c r="LN46" s="1014"/>
      <c r="LO46" s="1014"/>
      <c r="LP46" s="1016"/>
      <c r="LR46" s="1009"/>
      <c r="LS46" s="1010" t="s">
        <v>941</v>
      </c>
      <c r="LT46" s="1011" t="s">
        <v>942</v>
      </c>
      <c r="LU46" s="1012"/>
      <c r="LV46" s="1032"/>
      <c r="LW46" s="1014"/>
      <c r="LX46" s="1014"/>
      <c r="LY46" s="1016"/>
      <c r="MC46" s="1009"/>
      <c r="MD46" s="1010" t="s">
        <v>941</v>
      </c>
      <c r="ME46" s="1011" t="s">
        <v>942</v>
      </c>
      <c r="MF46" s="1012"/>
      <c r="MG46" s="1032"/>
      <c r="MH46" s="1014"/>
      <c r="MI46" s="1014"/>
      <c r="MJ46" s="1016"/>
      <c r="ML46" s="1009"/>
      <c r="MM46" s="1010" t="s">
        <v>941</v>
      </c>
      <c r="MN46" s="1011" t="s">
        <v>942</v>
      </c>
      <c r="MO46" s="1012"/>
      <c r="MP46" s="1032"/>
      <c r="MQ46" s="1014"/>
      <c r="MR46" s="1014"/>
      <c r="MS46" s="1016"/>
      <c r="MW46" s="1009"/>
      <c r="MX46" s="1010" t="s">
        <v>941</v>
      </c>
      <c r="MY46" s="1011" t="s">
        <v>942</v>
      </c>
      <c r="MZ46" s="1012"/>
      <c r="NA46" s="1032"/>
      <c r="NB46" s="1014"/>
      <c r="NC46" s="1014"/>
      <c r="ND46" s="1016"/>
      <c r="NF46" s="1009"/>
      <c r="NG46" s="1010" t="s">
        <v>941</v>
      </c>
      <c r="NH46" s="1011" t="s">
        <v>942</v>
      </c>
      <c r="NI46" s="1012"/>
      <c r="NJ46" s="1032"/>
      <c r="NK46" s="1014"/>
      <c r="NL46" s="1014"/>
      <c r="NM46" s="1016"/>
      <c r="NQ46" s="1009"/>
      <c r="NR46" s="1010" t="s">
        <v>941</v>
      </c>
      <c r="NS46" s="1011" t="s">
        <v>942</v>
      </c>
      <c r="NT46" s="1012"/>
      <c r="NU46" s="1032"/>
      <c r="NV46" s="1014"/>
      <c r="NW46" s="1014"/>
      <c r="NX46" s="1016"/>
      <c r="NZ46" s="1009"/>
      <c r="OA46" s="1010" t="s">
        <v>941</v>
      </c>
      <c r="OB46" s="1011" t="s">
        <v>942</v>
      </c>
      <c r="OC46" s="1012"/>
      <c r="OD46" s="1032"/>
      <c r="OE46" s="1014"/>
      <c r="OF46" s="1014"/>
      <c r="OG46" s="1016"/>
    </row>
    <row r="47" spans="1:397">
      <c r="A47" s="1009"/>
      <c r="B47" s="1010"/>
      <c r="C47" s="1011" t="s">
        <v>924</v>
      </c>
      <c r="D47" s="1012" t="s">
        <v>834</v>
      </c>
      <c r="E47" s="1013"/>
      <c r="F47" s="1014">
        <f t="shared" ref="F47:F49" si="280">IFERROR(G47/E47,0)</f>
        <v>0</v>
      </c>
      <c r="G47" s="1015"/>
      <c r="H47" s="1016"/>
      <c r="J47" s="1009"/>
      <c r="K47" s="1010"/>
      <c r="L47" s="1011" t="s">
        <v>924</v>
      </c>
      <c r="M47" s="1012" t="s">
        <v>834</v>
      </c>
      <c r="N47" s="1013"/>
      <c r="O47" s="1014">
        <f t="shared" ref="O47:O49" si="281">IFERROR(P47/N47,0)</f>
        <v>0</v>
      </c>
      <c r="P47" s="1015"/>
      <c r="Q47" s="1016"/>
      <c r="U47" s="1009"/>
      <c r="V47" s="1010"/>
      <c r="W47" s="1011" t="s">
        <v>924</v>
      </c>
      <c r="X47" s="1012" t="s">
        <v>834</v>
      </c>
      <c r="Y47" s="1013"/>
      <c r="Z47" s="1014">
        <f t="shared" ref="Z47:Z49" si="282">IFERROR(AA47/Y47,0)</f>
        <v>0</v>
      </c>
      <c r="AA47" s="1015"/>
      <c r="AB47" s="1016"/>
      <c r="AD47" s="1009"/>
      <c r="AE47" s="1010"/>
      <c r="AF47" s="1011" t="s">
        <v>924</v>
      </c>
      <c r="AG47" s="1012" t="s">
        <v>834</v>
      </c>
      <c r="AH47" s="1013"/>
      <c r="AI47" s="1014">
        <f t="shared" ref="AI47:AI49" si="283">IFERROR(AJ47/AH47,0)</f>
        <v>0</v>
      </c>
      <c r="AJ47" s="1015"/>
      <c r="AK47" s="1016"/>
      <c r="AO47" s="1009"/>
      <c r="AP47" s="1010"/>
      <c r="AQ47" s="1011" t="s">
        <v>924</v>
      </c>
      <c r="AR47" s="1012" t="s">
        <v>834</v>
      </c>
      <c r="AS47" s="1013"/>
      <c r="AT47" s="1014">
        <f t="shared" ref="AT47:AT49" si="284">IFERROR(AU47/AS47,0)</f>
        <v>0</v>
      </c>
      <c r="AU47" s="1015"/>
      <c r="AV47" s="1016"/>
      <c r="AX47" s="1009"/>
      <c r="AY47" s="1010"/>
      <c r="AZ47" s="1011" t="s">
        <v>924</v>
      </c>
      <c r="BA47" s="1012" t="s">
        <v>834</v>
      </c>
      <c r="BB47" s="1013"/>
      <c r="BC47" s="1014">
        <f t="shared" ref="BC47:BC49" si="285">IFERROR(BD47/BB47,0)</f>
        <v>0</v>
      </c>
      <c r="BD47" s="1015"/>
      <c r="BE47" s="1016"/>
      <c r="BI47" s="1009"/>
      <c r="BJ47" s="1010"/>
      <c r="BK47" s="1011" t="s">
        <v>924</v>
      </c>
      <c r="BL47" s="1012" t="s">
        <v>834</v>
      </c>
      <c r="BM47" s="1013"/>
      <c r="BN47" s="1014">
        <f t="shared" ref="BN47:BN49" si="286">IFERROR(BO47/BM47,0)</f>
        <v>0</v>
      </c>
      <c r="BO47" s="1015"/>
      <c r="BP47" s="1016"/>
      <c r="BR47" s="1009"/>
      <c r="BS47" s="1010"/>
      <c r="BT47" s="1011" t="s">
        <v>924</v>
      </c>
      <c r="BU47" s="1012" t="s">
        <v>834</v>
      </c>
      <c r="BV47" s="1013"/>
      <c r="BW47" s="1014">
        <f t="shared" ref="BW47:BW49" si="287">IFERROR(BX47/BV47,0)</f>
        <v>0</v>
      </c>
      <c r="BX47" s="1015"/>
      <c r="BY47" s="1016"/>
      <c r="CC47" s="1009"/>
      <c r="CD47" s="1010"/>
      <c r="CE47" s="1011" t="s">
        <v>924</v>
      </c>
      <c r="CF47" s="1012" t="s">
        <v>834</v>
      </c>
      <c r="CG47" s="1013"/>
      <c r="CH47" s="1014">
        <f t="shared" ref="CH47:CH49" si="288">IFERROR(CI47/CG47,0)</f>
        <v>0</v>
      </c>
      <c r="CI47" s="1015"/>
      <c r="CJ47" s="1016"/>
      <c r="CL47" s="1009"/>
      <c r="CM47" s="1010"/>
      <c r="CN47" s="1011" t="s">
        <v>924</v>
      </c>
      <c r="CO47" s="1012" t="s">
        <v>834</v>
      </c>
      <c r="CP47" s="1013"/>
      <c r="CQ47" s="1014">
        <f t="shared" ref="CQ47:CQ49" si="289">IFERROR(CR47/CP47,0)</f>
        <v>0</v>
      </c>
      <c r="CR47" s="1015"/>
      <c r="CS47" s="1016"/>
      <c r="CW47" s="1009"/>
      <c r="CX47" s="1010"/>
      <c r="CY47" s="1011" t="s">
        <v>924</v>
      </c>
      <c r="CZ47" s="1012" t="s">
        <v>834</v>
      </c>
      <c r="DA47" s="1013"/>
      <c r="DB47" s="1014">
        <f t="shared" ref="DB47:DB49" si="290">IFERROR(DC47/DA47,0)</f>
        <v>0</v>
      </c>
      <c r="DC47" s="1015"/>
      <c r="DD47" s="1016"/>
      <c r="DF47" s="1009"/>
      <c r="DG47" s="1010"/>
      <c r="DH47" s="1011" t="s">
        <v>924</v>
      </c>
      <c r="DI47" s="1012" t="s">
        <v>834</v>
      </c>
      <c r="DJ47" s="1013"/>
      <c r="DK47" s="1014">
        <f t="shared" ref="DK47:DK49" si="291">IFERROR(DL47/DJ47,0)</f>
        <v>0</v>
      </c>
      <c r="DL47" s="1015"/>
      <c r="DM47" s="1016"/>
      <c r="DQ47" s="1009"/>
      <c r="DR47" s="1010"/>
      <c r="DS47" s="1011" t="s">
        <v>924</v>
      </c>
      <c r="DT47" s="1012" t="s">
        <v>834</v>
      </c>
      <c r="DU47" s="1013"/>
      <c r="DV47" s="1014">
        <f t="shared" ref="DV47:DV49" si="292">IFERROR(DW47/DU47,0)</f>
        <v>0</v>
      </c>
      <c r="DW47" s="1015"/>
      <c r="DX47" s="1016"/>
      <c r="DZ47" s="1009"/>
      <c r="EA47" s="1010"/>
      <c r="EB47" s="1011" t="s">
        <v>924</v>
      </c>
      <c r="EC47" s="1012" t="s">
        <v>834</v>
      </c>
      <c r="ED47" s="1013"/>
      <c r="EE47" s="1014">
        <f t="shared" ref="EE47:EE49" si="293">IFERROR(EF47/ED47,0)</f>
        <v>0</v>
      </c>
      <c r="EF47" s="1015"/>
      <c r="EG47" s="1016"/>
      <c r="EK47" s="1009"/>
      <c r="EL47" s="1010"/>
      <c r="EM47" s="1011" t="s">
        <v>924</v>
      </c>
      <c r="EN47" s="1012" t="s">
        <v>834</v>
      </c>
      <c r="EO47" s="1013"/>
      <c r="EP47" s="1014">
        <f t="shared" ref="EP47:EP49" si="294">IFERROR(EQ47/EO47,0)</f>
        <v>0</v>
      </c>
      <c r="EQ47" s="1015"/>
      <c r="ER47" s="1016"/>
      <c r="ET47" s="1009"/>
      <c r="EU47" s="1010"/>
      <c r="EV47" s="1011" t="s">
        <v>924</v>
      </c>
      <c r="EW47" s="1012" t="s">
        <v>834</v>
      </c>
      <c r="EX47" s="1013"/>
      <c r="EY47" s="1014">
        <f t="shared" ref="EY47:EY49" si="295">IFERROR(EZ47/EX47,0)</f>
        <v>0</v>
      </c>
      <c r="EZ47" s="1015"/>
      <c r="FA47" s="1016"/>
      <c r="FE47" s="1009"/>
      <c r="FF47" s="1010"/>
      <c r="FG47" s="1011" t="s">
        <v>924</v>
      </c>
      <c r="FH47" s="1012" t="s">
        <v>834</v>
      </c>
      <c r="FI47" s="1013"/>
      <c r="FJ47" s="1014">
        <f t="shared" ref="FJ47:FJ49" si="296">IFERROR(FK47/FI47,0)</f>
        <v>0</v>
      </c>
      <c r="FK47" s="1015"/>
      <c r="FL47" s="1016"/>
      <c r="FN47" s="1009"/>
      <c r="FO47" s="1010"/>
      <c r="FP47" s="1011" t="s">
        <v>924</v>
      </c>
      <c r="FQ47" s="1012" t="s">
        <v>834</v>
      </c>
      <c r="FR47" s="1013"/>
      <c r="FS47" s="1014">
        <f t="shared" ref="FS47:FS49" si="297">IFERROR(FT47/FR47,0)</f>
        <v>0</v>
      </c>
      <c r="FT47" s="1015"/>
      <c r="FU47" s="1016"/>
      <c r="FY47" s="1009"/>
      <c r="FZ47" s="1010"/>
      <c r="GA47" s="1011" t="s">
        <v>924</v>
      </c>
      <c r="GB47" s="1012" t="s">
        <v>834</v>
      </c>
      <c r="GC47" s="1013"/>
      <c r="GD47" s="1014">
        <f t="shared" ref="GD47:GD49" si="298">IFERROR(GE47/GC47,0)</f>
        <v>0</v>
      </c>
      <c r="GE47" s="1015"/>
      <c r="GF47" s="1016"/>
      <c r="GH47" s="1009"/>
      <c r="GI47" s="1010"/>
      <c r="GJ47" s="1011" t="s">
        <v>924</v>
      </c>
      <c r="GK47" s="1012" t="s">
        <v>834</v>
      </c>
      <c r="GL47" s="1013"/>
      <c r="GM47" s="1014">
        <f t="shared" ref="GM47:GM49" si="299">IFERROR(GN47/GL47,0)</f>
        <v>0</v>
      </c>
      <c r="GN47" s="1015"/>
      <c r="GO47" s="1016"/>
      <c r="GS47" s="1009"/>
      <c r="GT47" s="1010"/>
      <c r="GU47" s="1011" t="s">
        <v>924</v>
      </c>
      <c r="GV47" s="1012" t="s">
        <v>834</v>
      </c>
      <c r="GW47" s="1013"/>
      <c r="GX47" s="1014">
        <f t="shared" ref="GX47:GX49" si="300">IFERROR(GY47/GW47,0)</f>
        <v>0</v>
      </c>
      <c r="GY47" s="1015"/>
      <c r="GZ47" s="1016"/>
      <c r="HB47" s="1009"/>
      <c r="HC47" s="1010"/>
      <c r="HD47" s="1011" t="s">
        <v>924</v>
      </c>
      <c r="HE47" s="1012" t="s">
        <v>834</v>
      </c>
      <c r="HF47" s="1013"/>
      <c r="HG47" s="1014">
        <f t="shared" ref="HG47:HG49" si="301">IFERROR(HH47/HF47,0)</f>
        <v>0</v>
      </c>
      <c r="HH47" s="1015"/>
      <c r="HI47" s="1016"/>
      <c r="HM47" s="1009"/>
      <c r="HN47" s="1010"/>
      <c r="HO47" s="1011" t="s">
        <v>924</v>
      </c>
      <c r="HP47" s="1012" t="s">
        <v>834</v>
      </c>
      <c r="HQ47" s="1013"/>
      <c r="HR47" s="1014">
        <f t="shared" ref="HR47:HR49" si="302">IFERROR(HS47/HQ47,0)</f>
        <v>0</v>
      </c>
      <c r="HS47" s="1015"/>
      <c r="HT47" s="1016"/>
      <c r="HV47" s="1009"/>
      <c r="HW47" s="1010"/>
      <c r="HX47" s="1011" t="s">
        <v>924</v>
      </c>
      <c r="HY47" s="1012" t="s">
        <v>834</v>
      </c>
      <c r="HZ47" s="1013"/>
      <c r="IA47" s="1014">
        <f t="shared" ref="IA47:IA49" si="303">IFERROR(IB47/HZ47,0)</f>
        <v>0</v>
      </c>
      <c r="IB47" s="1015"/>
      <c r="IC47" s="1016"/>
      <c r="IG47" s="1009"/>
      <c r="IH47" s="1010"/>
      <c r="II47" s="1011" t="s">
        <v>924</v>
      </c>
      <c r="IJ47" s="1012" t="s">
        <v>834</v>
      </c>
      <c r="IK47" s="1013"/>
      <c r="IL47" s="1014">
        <f t="shared" ref="IL47:IL49" si="304">IFERROR(IM47/IK47,0)</f>
        <v>0</v>
      </c>
      <c r="IM47" s="1015"/>
      <c r="IN47" s="1016"/>
      <c r="IP47" s="1009"/>
      <c r="IQ47" s="1010"/>
      <c r="IR47" s="1011" t="s">
        <v>924</v>
      </c>
      <c r="IS47" s="1012" t="s">
        <v>834</v>
      </c>
      <c r="IT47" s="1013"/>
      <c r="IU47" s="1014">
        <f t="shared" ref="IU47:IU49" si="305">IFERROR(IV47/IT47,0)</f>
        <v>0</v>
      </c>
      <c r="IV47" s="1015"/>
      <c r="IW47" s="1016"/>
      <c r="JA47" s="1009"/>
      <c r="JB47" s="1010"/>
      <c r="JC47" s="1011" t="s">
        <v>924</v>
      </c>
      <c r="JD47" s="1012" t="s">
        <v>834</v>
      </c>
      <c r="JE47" s="1013"/>
      <c r="JF47" s="1014">
        <f t="shared" ref="JF47:JF49" si="306">IFERROR(JG47/JE47,0)</f>
        <v>0</v>
      </c>
      <c r="JG47" s="1015"/>
      <c r="JH47" s="1016"/>
      <c r="JJ47" s="1009"/>
      <c r="JK47" s="1010"/>
      <c r="JL47" s="1011" t="s">
        <v>924</v>
      </c>
      <c r="JM47" s="1012" t="s">
        <v>834</v>
      </c>
      <c r="JN47" s="1013"/>
      <c r="JO47" s="1014">
        <f t="shared" ref="JO47:JO49" si="307">IFERROR(JP47/JN47,0)</f>
        <v>0</v>
      </c>
      <c r="JP47" s="1015"/>
      <c r="JQ47" s="1016"/>
      <c r="JU47" s="1009"/>
      <c r="JV47" s="1010"/>
      <c r="JW47" s="1011" t="s">
        <v>924</v>
      </c>
      <c r="JX47" s="1012" t="s">
        <v>834</v>
      </c>
      <c r="JY47" s="1013"/>
      <c r="JZ47" s="1014">
        <f t="shared" ref="JZ47:JZ49" si="308">IFERROR(KA47/JY47,0)</f>
        <v>0</v>
      </c>
      <c r="KA47" s="1015"/>
      <c r="KB47" s="1016"/>
      <c r="KD47" s="1009"/>
      <c r="KE47" s="1010"/>
      <c r="KF47" s="1011" t="s">
        <v>924</v>
      </c>
      <c r="KG47" s="1012" t="s">
        <v>834</v>
      </c>
      <c r="KH47" s="1013"/>
      <c r="KI47" s="1014">
        <f t="shared" ref="KI47:KI49" si="309">IFERROR(KJ47/KH47,0)</f>
        <v>0</v>
      </c>
      <c r="KJ47" s="1015"/>
      <c r="KK47" s="1016"/>
      <c r="KO47" s="1009"/>
      <c r="KP47" s="1010"/>
      <c r="KQ47" s="1011" t="s">
        <v>924</v>
      </c>
      <c r="KR47" s="1012" t="s">
        <v>834</v>
      </c>
      <c r="KS47" s="1013"/>
      <c r="KT47" s="1014">
        <f t="shared" ref="KT47:KT49" si="310">IFERROR(KU47/KS47,0)</f>
        <v>0</v>
      </c>
      <c r="KU47" s="1015"/>
      <c r="KV47" s="1016"/>
      <c r="KX47" s="1009"/>
      <c r="KY47" s="1010"/>
      <c r="KZ47" s="1011" t="s">
        <v>924</v>
      </c>
      <c r="LA47" s="1012" t="s">
        <v>834</v>
      </c>
      <c r="LB47" s="1013"/>
      <c r="LC47" s="1014">
        <f t="shared" ref="LC47:LC49" si="311">IFERROR(LD47/LB47,0)</f>
        <v>0</v>
      </c>
      <c r="LD47" s="1015"/>
      <c r="LE47" s="1016"/>
      <c r="LI47" s="1009"/>
      <c r="LJ47" s="1010"/>
      <c r="LK47" s="1011" t="s">
        <v>924</v>
      </c>
      <c r="LL47" s="1012" t="s">
        <v>834</v>
      </c>
      <c r="LM47" s="1013"/>
      <c r="LN47" s="1014">
        <f t="shared" ref="LN47:LN49" si="312">IFERROR(LO47/LM47,0)</f>
        <v>0</v>
      </c>
      <c r="LO47" s="1015"/>
      <c r="LP47" s="1016"/>
      <c r="LR47" s="1009"/>
      <c r="LS47" s="1010"/>
      <c r="LT47" s="1011" t="s">
        <v>924</v>
      </c>
      <c r="LU47" s="1012" t="s">
        <v>834</v>
      </c>
      <c r="LV47" s="1013"/>
      <c r="LW47" s="1014">
        <f t="shared" ref="LW47:LW49" si="313">IFERROR(LX47/LV47,0)</f>
        <v>0</v>
      </c>
      <c r="LX47" s="1015"/>
      <c r="LY47" s="1016"/>
      <c r="MC47" s="1009"/>
      <c r="MD47" s="1010"/>
      <c r="ME47" s="1011" t="s">
        <v>924</v>
      </c>
      <c r="MF47" s="1012" t="s">
        <v>834</v>
      </c>
      <c r="MG47" s="1013"/>
      <c r="MH47" s="1014">
        <f t="shared" ref="MH47:MH49" si="314">IFERROR(MI47/MG47,0)</f>
        <v>0</v>
      </c>
      <c r="MI47" s="1015"/>
      <c r="MJ47" s="1016"/>
      <c r="ML47" s="1009"/>
      <c r="MM47" s="1010"/>
      <c r="MN47" s="1011" t="s">
        <v>924</v>
      </c>
      <c r="MO47" s="1012" t="s">
        <v>834</v>
      </c>
      <c r="MP47" s="1013"/>
      <c r="MQ47" s="1014">
        <f t="shared" ref="MQ47:MQ49" si="315">IFERROR(MR47/MP47,0)</f>
        <v>0</v>
      </c>
      <c r="MR47" s="1015"/>
      <c r="MS47" s="1016"/>
      <c r="MW47" s="1009"/>
      <c r="MX47" s="1010"/>
      <c r="MY47" s="1011" t="s">
        <v>924</v>
      </c>
      <c r="MZ47" s="1012" t="s">
        <v>834</v>
      </c>
      <c r="NA47" s="1013"/>
      <c r="NB47" s="1014">
        <f t="shared" ref="NB47:NB49" si="316">IFERROR(NC47/NA47,0)</f>
        <v>0</v>
      </c>
      <c r="NC47" s="1015"/>
      <c r="ND47" s="1016"/>
      <c r="NF47" s="1009"/>
      <c r="NG47" s="1010"/>
      <c r="NH47" s="1011" t="s">
        <v>924</v>
      </c>
      <c r="NI47" s="1012" t="s">
        <v>834</v>
      </c>
      <c r="NJ47" s="1013"/>
      <c r="NK47" s="1014">
        <f t="shared" ref="NK47:NK49" si="317">IFERROR(NL47/NJ47,0)</f>
        <v>0</v>
      </c>
      <c r="NL47" s="1015"/>
      <c r="NM47" s="1016"/>
      <c r="NQ47" s="1009"/>
      <c r="NR47" s="1010"/>
      <c r="NS47" s="1011" t="s">
        <v>924</v>
      </c>
      <c r="NT47" s="1012" t="s">
        <v>834</v>
      </c>
      <c r="NU47" s="1013"/>
      <c r="NV47" s="1014">
        <f t="shared" ref="NV47:NV49" si="318">IFERROR(NW47/NU47,0)</f>
        <v>0</v>
      </c>
      <c r="NW47" s="1015"/>
      <c r="NX47" s="1016"/>
      <c r="NZ47" s="1009"/>
      <c r="OA47" s="1010"/>
      <c r="OB47" s="1011" t="s">
        <v>924</v>
      </c>
      <c r="OC47" s="1012" t="s">
        <v>834</v>
      </c>
      <c r="OD47" s="1013"/>
      <c r="OE47" s="1014">
        <f t="shared" ref="OE47:OE49" si="319">IFERROR(OF47/OD47,0)</f>
        <v>0</v>
      </c>
      <c r="OF47" s="1015"/>
      <c r="OG47" s="1016"/>
    </row>
    <row r="48" spans="1:397">
      <c r="A48" s="1009"/>
      <c r="B48" s="1010"/>
      <c r="C48" s="1011" t="s">
        <v>937</v>
      </c>
      <c r="D48" s="1012" t="s">
        <v>834</v>
      </c>
      <c r="E48" s="1013"/>
      <c r="F48" s="1014">
        <f t="shared" si="280"/>
        <v>0</v>
      </c>
      <c r="G48" s="1015"/>
      <c r="H48" s="1016"/>
      <c r="J48" s="1009"/>
      <c r="K48" s="1010"/>
      <c r="L48" s="1011" t="s">
        <v>937</v>
      </c>
      <c r="M48" s="1012" t="s">
        <v>834</v>
      </c>
      <c r="N48" s="1013"/>
      <c r="O48" s="1014">
        <f t="shared" si="281"/>
        <v>0</v>
      </c>
      <c r="P48" s="1015"/>
      <c r="Q48" s="1016"/>
      <c r="U48" s="1009"/>
      <c r="V48" s="1010"/>
      <c r="W48" s="1011" t="s">
        <v>937</v>
      </c>
      <c r="X48" s="1012" t="s">
        <v>834</v>
      </c>
      <c r="Y48" s="1013"/>
      <c r="Z48" s="1014">
        <f t="shared" si="282"/>
        <v>0</v>
      </c>
      <c r="AA48" s="1015"/>
      <c r="AB48" s="1016"/>
      <c r="AD48" s="1009"/>
      <c r="AE48" s="1010"/>
      <c r="AF48" s="1011" t="s">
        <v>937</v>
      </c>
      <c r="AG48" s="1012" t="s">
        <v>834</v>
      </c>
      <c r="AH48" s="1013"/>
      <c r="AI48" s="1014">
        <f t="shared" si="283"/>
        <v>0</v>
      </c>
      <c r="AJ48" s="1015"/>
      <c r="AK48" s="1016"/>
      <c r="AO48" s="1009"/>
      <c r="AP48" s="1010"/>
      <c r="AQ48" s="1011" t="s">
        <v>937</v>
      </c>
      <c r="AR48" s="1012" t="s">
        <v>834</v>
      </c>
      <c r="AS48" s="1013"/>
      <c r="AT48" s="1014">
        <f t="shared" si="284"/>
        <v>0</v>
      </c>
      <c r="AU48" s="1015"/>
      <c r="AV48" s="1016"/>
      <c r="AX48" s="1009"/>
      <c r="AY48" s="1010"/>
      <c r="AZ48" s="1011" t="s">
        <v>937</v>
      </c>
      <c r="BA48" s="1012" t="s">
        <v>834</v>
      </c>
      <c r="BB48" s="1013"/>
      <c r="BC48" s="1014">
        <f t="shared" si="285"/>
        <v>0</v>
      </c>
      <c r="BD48" s="1015"/>
      <c r="BE48" s="1016"/>
      <c r="BI48" s="1009"/>
      <c r="BJ48" s="1010"/>
      <c r="BK48" s="1011" t="s">
        <v>937</v>
      </c>
      <c r="BL48" s="1012" t="s">
        <v>834</v>
      </c>
      <c r="BM48" s="1013"/>
      <c r="BN48" s="1014">
        <f t="shared" si="286"/>
        <v>0</v>
      </c>
      <c r="BO48" s="1015"/>
      <c r="BP48" s="1016"/>
      <c r="BR48" s="1009"/>
      <c r="BS48" s="1010"/>
      <c r="BT48" s="1011" t="s">
        <v>937</v>
      </c>
      <c r="BU48" s="1012" t="s">
        <v>834</v>
      </c>
      <c r="BV48" s="1013"/>
      <c r="BW48" s="1014">
        <f t="shared" si="287"/>
        <v>0</v>
      </c>
      <c r="BX48" s="1015"/>
      <c r="BY48" s="1016"/>
      <c r="CC48" s="1009"/>
      <c r="CD48" s="1010"/>
      <c r="CE48" s="1011" t="s">
        <v>937</v>
      </c>
      <c r="CF48" s="1012" t="s">
        <v>834</v>
      </c>
      <c r="CG48" s="1013"/>
      <c r="CH48" s="1014">
        <f t="shared" si="288"/>
        <v>0</v>
      </c>
      <c r="CI48" s="1015"/>
      <c r="CJ48" s="1016"/>
      <c r="CL48" s="1009"/>
      <c r="CM48" s="1010"/>
      <c r="CN48" s="1011" t="s">
        <v>937</v>
      </c>
      <c r="CO48" s="1012" t="s">
        <v>834</v>
      </c>
      <c r="CP48" s="1013"/>
      <c r="CQ48" s="1014">
        <f t="shared" si="289"/>
        <v>0</v>
      </c>
      <c r="CR48" s="1015"/>
      <c r="CS48" s="1016"/>
      <c r="CW48" s="1009"/>
      <c r="CX48" s="1010"/>
      <c r="CY48" s="1011" t="s">
        <v>937</v>
      </c>
      <c r="CZ48" s="1012" t="s">
        <v>834</v>
      </c>
      <c r="DA48" s="1013"/>
      <c r="DB48" s="1014">
        <f t="shared" si="290"/>
        <v>0</v>
      </c>
      <c r="DC48" s="1015"/>
      <c r="DD48" s="1016"/>
      <c r="DF48" s="1009"/>
      <c r="DG48" s="1010"/>
      <c r="DH48" s="1011" t="s">
        <v>937</v>
      </c>
      <c r="DI48" s="1012" t="s">
        <v>834</v>
      </c>
      <c r="DJ48" s="1013"/>
      <c r="DK48" s="1014">
        <f t="shared" si="291"/>
        <v>0</v>
      </c>
      <c r="DL48" s="1015"/>
      <c r="DM48" s="1016"/>
      <c r="DQ48" s="1009"/>
      <c r="DR48" s="1010"/>
      <c r="DS48" s="1011" t="s">
        <v>937</v>
      </c>
      <c r="DT48" s="1012" t="s">
        <v>834</v>
      </c>
      <c r="DU48" s="1013"/>
      <c r="DV48" s="1014">
        <f t="shared" si="292"/>
        <v>0</v>
      </c>
      <c r="DW48" s="1015"/>
      <c r="DX48" s="1016"/>
      <c r="DZ48" s="1009"/>
      <c r="EA48" s="1010"/>
      <c r="EB48" s="1011" t="s">
        <v>937</v>
      </c>
      <c r="EC48" s="1012" t="s">
        <v>834</v>
      </c>
      <c r="ED48" s="1013"/>
      <c r="EE48" s="1014">
        <f t="shared" si="293"/>
        <v>0</v>
      </c>
      <c r="EF48" s="1015"/>
      <c r="EG48" s="1016"/>
      <c r="EK48" s="1009"/>
      <c r="EL48" s="1010"/>
      <c r="EM48" s="1011" t="s">
        <v>937</v>
      </c>
      <c r="EN48" s="1012" t="s">
        <v>834</v>
      </c>
      <c r="EO48" s="1013"/>
      <c r="EP48" s="1014">
        <f t="shared" si="294"/>
        <v>0</v>
      </c>
      <c r="EQ48" s="1015"/>
      <c r="ER48" s="1016"/>
      <c r="ET48" s="1009"/>
      <c r="EU48" s="1010"/>
      <c r="EV48" s="1011" t="s">
        <v>937</v>
      </c>
      <c r="EW48" s="1012" t="s">
        <v>834</v>
      </c>
      <c r="EX48" s="1013"/>
      <c r="EY48" s="1014">
        <f t="shared" si="295"/>
        <v>0</v>
      </c>
      <c r="EZ48" s="1015"/>
      <c r="FA48" s="1016"/>
      <c r="FE48" s="1009"/>
      <c r="FF48" s="1010"/>
      <c r="FG48" s="1011" t="s">
        <v>937</v>
      </c>
      <c r="FH48" s="1012" t="s">
        <v>834</v>
      </c>
      <c r="FI48" s="1013"/>
      <c r="FJ48" s="1014">
        <f t="shared" si="296"/>
        <v>0</v>
      </c>
      <c r="FK48" s="1015"/>
      <c r="FL48" s="1016"/>
      <c r="FN48" s="1009"/>
      <c r="FO48" s="1010"/>
      <c r="FP48" s="1011" t="s">
        <v>937</v>
      </c>
      <c r="FQ48" s="1012" t="s">
        <v>834</v>
      </c>
      <c r="FR48" s="1013"/>
      <c r="FS48" s="1014">
        <f t="shared" si="297"/>
        <v>0</v>
      </c>
      <c r="FT48" s="1015"/>
      <c r="FU48" s="1016"/>
      <c r="FY48" s="1009"/>
      <c r="FZ48" s="1010"/>
      <c r="GA48" s="1011" t="s">
        <v>937</v>
      </c>
      <c r="GB48" s="1012" t="s">
        <v>834</v>
      </c>
      <c r="GC48" s="1013"/>
      <c r="GD48" s="1014">
        <f t="shared" si="298"/>
        <v>0</v>
      </c>
      <c r="GE48" s="1015"/>
      <c r="GF48" s="1016"/>
      <c r="GH48" s="1009"/>
      <c r="GI48" s="1010"/>
      <c r="GJ48" s="1011" t="s">
        <v>937</v>
      </c>
      <c r="GK48" s="1012" t="s">
        <v>834</v>
      </c>
      <c r="GL48" s="1013"/>
      <c r="GM48" s="1014">
        <f t="shared" si="299"/>
        <v>0</v>
      </c>
      <c r="GN48" s="1015"/>
      <c r="GO48" s="1016"/>
      <c r="GS48" s="1009"/>
      <c r="GT48" s="1010"/>
      <c r="GU48" s="1011" t="s">
        <v>937</v>
      </c>
      <c r="GV48" s="1012" t="s">
        <v>834</v>
      </c>
      <c r="GW48" s="1013"/>
      <c r="GX48" s="1014">
        <f t="shared" si="300"/>
        <v>0</v>
      </c>
      <c r="GY48" s="1015"/>
      <c r="GZ48" s="1016"/>
      <c r="HB48" s="1009"/>
      <c r="HC48" s="1010"/>
      <c r="HD48" s="1011" t="s">
        <v>937</v>
      </c>
      <c r="HE48" s="1012" t="s">
        <v>834</v>
      </c>
      <c r="HF48" s="1013"/>
      <c r="HG48" s="1014">
        <f t="shared" si="301"/>
        <v>0</v>
      </c>
      <c r="HH48" s="1015"/>
      <c r="HI48" s="1016"/>
      <c r="HM48" s="1009"/>
      <c r="HN48" s="1010"/>
      <c r="HO48" s="1011" t="s">
        <v>937</v>
      </c>
      <c r="HP48" s="1012" t="s">
        <v>834</v>
      </c>
      <c r="HQ48" s="1013"/>
      <c r="HR48" s="1014">
        <f t="shared" si="302"/>
        <v>0</v>
      </c>
      <c r="HS48" s="1015"/>
      <c r="HT48" s="1016"/>
      <c r="HV48" s="1009"/>
      <c r="HW48" s="1010"/>
      <c r="HX48" s="1011" t="s">
        <v>937</v>
      </c>
      <c r="HY48" s="1012" t="s">
        <v>834</v>
      </c>
      <c r="HZ48" s="1013"/>
      <c r="IA48" s="1014">
        <f t="shared" si="303"/>
        <v>0</v>
      </c>
      <c r="IB48" s="1015"/>
      <c r="IC48" s="1016"/>
      <c r="IG48" s="1009"/>
      <c r="IH48" s="1010"/>
      <c r="II48" s="1011" t="s">
        <v>937</v>
      </c>
      <c r="IJ48" s="1012" t="s">
        <v>834</v>
      </c>
      <c r="IK48" s="1013"/>
      <c r="IL48" s="1014">
        <f t="shared" si="304"/>
        <v>0</v>
      </c>
      <c r="IM48" s="1015"/>
      <c r="IN48" s="1016"/>
      <c r="IP48" s="1009"/>
      <c r="IQ48" s="1010"/>
      <c r="IR48" s="1011" t="s">
        <v>937</v>
      </c>
      <c r="IS48" s="1012" t="s">
        <v>834</v>
      </c>
      <c r="IT48" s="1013"/>
      <c r="IU48" s="1014">
        <f t="shared" si="305"/>
        <v>0</v>
      </c>
      <c r="IV48" s="1015"/>
      <c r="IW48" s="1016"/>
      <c r="JA48" s="1009"/>
      <c r="JB48" s="1010"/>
      <c r="JC48" s="1011" t="s">
        <v>937</v>
      </c>
      <c r="JD48" s="1012" t="s">
        <v>834</v>
      </c>
      <c r="JE48" s="1013"/>
      <c r="JF48" s="1014">
        <f t="shared" si="306"/>
        <v>0</v>
      </c>
      <c r="JG48" s="1015"/>
      <c r="JH48" s="1016"/>
      <c r="JJ48" s="1009"/>
      <c r="JK48" s="1010"/>
      <c r="JL48" s="1011" t="s">
        <v>937</v>
      </c>
      <c r="JM48" s="1012" t="s">
        <v>834</v>
      </c>
      <c r="JN48" s="1013"/>
      <c r="JO48" s="1014">
        <f t="shared" si="307"/>
        <v>0</v>
      </c>
      <c r="JP48" s="1015"/>
      <c r="JQ48" s="1016"/>
      <c r="JU48" s="1009"/>
      <c r="JV48" s="1010"/>
      <c r="JW48" s="1011" t="s">
        <v>937</v>
      </c>
      <c r="JX48" s="1012" t="s">
        <v>834</v>
      </c>
      <c r="JY48" s="1013"/>
      <c r="JZ48" s="1014">
        <f t="shared" si="308"/>
        <v>0</v>
      </c>
      <c r="KA48" s="1015"/>
      <c r="KB48" s="1016"/>
      <c r="KD48" s="1009"/>
      <c r="KE48" s="1010"/>
      <c r="KF48" s="1011" t="s">
        <v>937</v>
      </c>
      <c r="KG48" s="1012" t="s">
        <v>834</v>
      </c>
      <c r="KH48" s="1013"/>
      <c r="KI48" s="1014">
        <f t="shared" si="309"/>
        <v>0</v>
      </c>
      <c r="KJ48" s="1015"/>
      <c r="KK48" s="1016"/>
      <c r="KO48" s="1009"/>
      <c r="KP48" s="1010"/>
      <c r="KQ48" s="1011" t="s">
        <v>937</v>
      </c>
      <c r="KR48" s="1012" t="s">
        <v>834</v>
      </c>
      <c r="KS48" s="1013"/>
      <c r="KT48" s="1014">
        <f t="shared" si="310"/>
        <v>0</v>
      </c>
      <c r="KU48" s="1015"/>
      <c r="KV48" s="1016"/>
      <c r="KX48" s="1009"/>
      <c r="KY48" s="1010"/>
      <c r="KZ48" s="1011" t="s">
        <v>937</v>
      </c>
      <c r="LA48" s="1012" t="s">
        <v>834</v>
      </c>
      <c r="LB48" s="1013"/>
      <c r="LC48" s="1014">
        <f t="shared" si="311"/>
        <v>0</v>
      </c>
      <c r="LD48" s="1015"/>
      <c r="LE48" s="1016"/>
      <c r="LI48" s="1009"/>
      <c r="LJ48" s="1010"/>
      <c r="LK48" s="1011" t="s">
        <v>937</v>
      </c>
      <c r="LL48" s="1012" t="s">
        <v>834</v>
      </c>
      <c r="LM48" s="1013"/>
      <c r="LN48" s="1014">
        <f t="shared" si="312"/>
        <v>0</v>
      </c>
      <c r="LO48" s="1015"/>
      <c r="LP48" s="1016"/>
      <c r="LR48" s="1009"/>
      <c r="LS48" s="1010"/>
      <c r="LT48" s="1011" t="s">
        <v>937</v>
      </c>
      <c r="LU48" s="1012" t="s">
        <v>834</v>
      </c>
      <c r="LV48" s="1013"/>
      <c r="LW48" s="1014">
        <f t="shared" si="313"/>
        <v>0</v>
      </c>
      <c r="LX48" s="1015"/>
      <c r="LY48" s="1016"/>
      <c r="MC48" s="1009"/>
      <c r="MD48" s="1010"/>
      <c r="ME48" s="1011" t="s">
        <v>937</v>
      </c>
      <c r="MF48" s="1012" t="s">
        <v>834</v>
      </c>
      <c r="MG48" s="1013"/>
      <c r="MH48" s="1014">
        <f t="shared" si="314"/>
        <v>0</v>
      </c>
      <c r="MI48" s="1015"/>
      <c r="MJ48" s="1016"/>
      <c r="ML48" s="1009"/>
      <c r="MM48" s="1010"/>
      <c r="MN48" s="1011" t="s">
        <v>937</v>
      </c>
      <c r="MO48" s="1012" t="s">
        <v>834</v>
      </c>
      <c r="MP48" s="1013"/>
      <c r="MQ48" s="1014">
        <f t="shared" si="315"/>
        <v>0</v>
      </c>
      <c r="MR48" s="1015"/>
      <c r="MS48" s="1016"/>
      <c r="MW48" s="1009"/>
      <c r="MX48" s="1010"/>
      <c r="MY48" s="1011" t="s">
        <v>937</v>
      </c>
      <c r="MZ48" s="1012" t="s">
        <v>834</v>
      </c>
      <c r="NA48" s="1013"/>
      <c r="NB48" s="1014">
        <f t="shared" si="316"/>
        <v>0</v>
      </c>
      <c r="NC48" s="1015"/>
      <c r="ND48" s="1016"/>
      <c r="NF48" s="1009"/>
      <c r="NG48" s="1010"/>
      <c r="NH48" s="1011" t="s">
        <v>937</v>
      </c>
      <c r="NI48" s="1012" t="s">
        <v>834</v>
      </c>
      <c r="NJ48" s="1013"/>
      <c r="NK48" s="1014">
        <f t="shared" si="317"/>
        <v>0</v>
      </c>
      <c r="NL48" s="1015"/>
      <c r="NM48" s="1016"/>
      <c r="NQ48" s="1009"/>
      <c r="NR48" s="1010"/>
      <c r="NS48" s="1011" t="s">
        <v>937</v>
      </c>
      <c r="NT48" s="1012" t="s">
        <v>834</v>
      </c>
      <c r="NU48" s="1013"/>
      <c r="NV48" s="1014">
        <f t="shared" si="318"/>
        <v>0</v>
      </c>
      <c r="NW48" s="1015"/>
      <c r="NX48" s="1016"/>
      <c r="NZ48" s="1009"/>
      <c r="OA48" s="1010"/>
      <c r="OB48" s="1011" t="s">
        <v>937</v>
      </c>
      <c r="OC48" s="1012" t="s">
        <v>834</v>
      </c>
      <c r="OD48" s="1013"/>
      <c r="OE48" s="1014">
        <f t="shared" si="319"/>
        <v>0</v>
      </c>
      <c r="OF48" s="1015"/>
      <c r="OG48" s="1016"/>
    </row>
    <row r="49" spans="1:397">
      <c r="A49" s="1009"/>
      <c r="B49" s="1010"/>
      <c r="C49" s="1011" t="s">
        <v>938</v>
      </c>
      <c r="D49" s="1012" t="s">
        <v>834</v>
      </c>
      <c r="E49" s="1013"/>
      <c r="F49" s="1014">
        <f t="shared" si="280"/>
        <v>0</v>
      </c>
      <c r="G49" s="1015"/>
      <c r="H49" s="1016"/>
      <c r="J49" s="1009"/>
      <c r="K49" s="1010"/>
      <c r="L49" s="1011" t="s">
        <v>938</v>
      </c>
      <c r="M49" s="1012" t="s">
        <v>834</v>
      </c>
      <c r="N49" s="1013"/>
      <c r="O49" s="1014">
        <f t="shared" si="281"/>
        <v>0</v>
      </c>
      <c r="P49" s="1015"/>
      <c r="Q49" s="1016"/>
      <c r="U49" s="1009"/>
      <c r="V49" s="1010"/>
      <c r="W49" s="1011" t="s">
        <v>938</v>
      </c>
      <c r="X49" s="1012" t="s">
        <v>834</v>
      </c>
      <c r="Y49" s="1013"/>
      <c r="Z49" s="1014">
        <f t="shared" si="282"/>
        <v>0</v>
      </c>
      <c r="AA49" s="1015"/>
      <c r="AB49" s="1016"/>
      <c r="AD49" s="1009"/>
      <c r="AE49" s="1010"/>
      <c r="AF49" s="1011" t="s">
        <v>938</v>
      </c>
      <c r="AG49" s="1012" t="s">
        <v>834</v>
      </c>
      <c r="AH49" s="1013"/>
      <c r="AI49" s="1014">
        <f t="shared" si="283"/>
        <v>0</v>
      </c>
      <c r="AJ49" s="1015"/>
      <c r="AK49" s="1016"/>
      <c r="AO49" s="1009"/>
      <c r="AP49" s="1010"/>
      <c r="AQ49" s="1011" t="s">
        <v>938</v>
      </c>
      <c r="AR49" s="1012" t="s">
        <v>834</v>
      </c>
      <c r="AS49" s="1013"/>
      <c r="AT49" s="1014">
        <f t="shared" si="284"/>
        <v>0</v>
      </c>
      <c r="AU49" s="1015"/>
      <c r="AV49" s="1016"/>
      <c r="AX49" s="1009"/>
      <c r="AY49" s="1010"/>
      <c r="AZ49" s="1011" t="s">
        <v>938</v>
      </c>
      <c r="BA49" s="1012" t="s">
        <v>834</v>
      </c>
      <c r="BB49" s="1013"/>
      <c r="BC49" s="1014">
        <f t="shared" si="285"/>
        <v>0</v>
      </c>
      <c r="BD49" s="1015"/>
      <c r="BE49" s="1016"/>
      <c r="BI49" s="1009"/>
      <c r="BJ49" s="1010"/>
      <c r="BK49" s="1011" t="s">
        <v>938</v>
      </c>
      <c r="BL49" s="1012" t="s">
        <v>834</v>
      </c>
      <c r="BM49" s="1013"/>
      <c r="BN49" s="1014">
        <f t="shared" si="286"/>
        <v>0</v>
      </c>
      <c r="BO49" s="1015"/>
      <c r="BP49" s="1016"/>
      <c r="BR49" s="1009"/>
      <c r="BS49" s="1010"/>
      <c r="BT49" s="1011" t="s">
        <v>938</v>
      </c>
      <c r="BU49" s="1012" t="s">
        <v>834</v>
      </c>
      <c r="BV49" s="1013"/>
      <c r="BW49" s="1014">
        <f t="shared" si="287"/>
        <v>0</v>
      </c>
      <c r="BX49" s="1015"/>
      <c r="BY49" s="1016"/>
      <c r="CC49" s="1009"/>
      <c r="CD49" s="1010"/>
      <c r="CE49" s="1011" t="s">
        <v>938</v>
      </c>
      <c r="CF49" s="1012" t="s">
        <v>834</v>
      </c>
      <c r="CG49" s="1013"/>
      <c r="CH49" s="1014">
        <f t="shared" si="288"/>
        <v>0</v>
      </c>
      <c r="CI49" s="1015"/>
      <c r="CJ49" s="1016"/>
      <c r="CL49" s="1009"/>
      <c r="CM49" s="1010"/>
      <c r="CN49" s="1011" t="s">
        <v>938</v>
      </c>
      <c r="CO49" s="1012" t="s">
        <v>834</v>
      </c>
      <c r="CP49" s="1013"/>
      <c r="CQ49" s="1014">
        <f t="shared" si="289"/>
        <v>0</v>
      </c>
      <c r="CR49" s="1015"/>
      <c r="CS49" s="1016"/>
      <c r="CW49" s="1009"/>
      <c r="CX49" s="1010"/>
      <c r="CY49" s="1011" t="s">
        <v>938</v>
      </c>
      <c r="CZ49" s="1012" t="s">
        <v>834</v>
      </c>
      <c r="DA49" s="1013"/>
      <c r="DB49" s="1014">
        <f t="shared" si="290"/>
        <v>0</v>
      </c>
      <c r="DC49" s="1015"/>
      <c r="DD49" s="1016"/>
      <c r="DF49" s="1009"/>
      <c r="DG49" s="1010"/>
      <c r="DH49" s="1011" t="s">
        <v>938</v>
      </c>
      <c r="DI49" s="1012" t="s">
        <v>834</v>
      </c>
      <c r="DJ49" s="1013"/>
      <c r="DK49" s="1014">
        <f t="shared" si="291"/>
        <v>0</v>
      </c>
      <c r="DL49" s="1015"/>
      <c r="DM49" s="1016"/>
      <c r="DQ49" s="1009"/>
      <c r="DR49" s="1010"/>
      <c r="DS49" s="1011" t="s">
        <v>938</v>
      </c>
      <c r="DT49" s="1012" t="s">
        <v>834</v>
      </c>
      <c r="DU49" s="1013"/>
      <c r="DV49" s="1014">
        <f t="shared" si="292"/>
        <v>0</v>
      </c>
      <c r="DW49" s="1015"/>
      <c r="DX49" s="1016"/>
      <c r="DZ49" s="1009"/>
      <c r="EA49" s="1010"/>
      <c r="EB49" s="1011" t="s">
        <v>938</v>
      </c>
      <c r="EC49" s="1012" t="s">
        <v>834</v>
      </c>
      <c r="ED49" s="1013"/>
      <c r="EE49" s="1014">
        <f t="shared" si="293"/>
        <v>0</v>
      </c>
      <c r="EF49" s="1015"/>
      <c r="EG49" s="1016"/>
      <c r="EK49" s="1009"/>
      <c r="EL49" s="1010"/>
      <c r="EM49" s="1011" t="s">
        <v>938</v>
      </c>
      <c r="EN49" s="1012" t="s">
        <v>834</v>
      </c>
      <c r="EO49" s="1013"/>
      <c r="EP49" s="1014">
        <f t="shared" si="294"/>
        <v>0</v>
      </c>
      <c r="EQ49" s="1015"/>
      <c r="ER49" s="1016"/>
      <c r="ET49" s="1009"/>
      <c r="EU49" s="1010"/>
      <c r="EV49" s="1011" t="s">
        <v>938</v>
      </c>
      <c r="EW49" s="1012" t="s">
        <v>834</v>
      </c>
      <c r="EX49" s="1013"/>
      <c r="EY49" s="1014">
        <f t="shared" si="295"/>
        <v>0</v>
      </c>
      <c r="EZ49" s="1015"/>
      <c r="FA49" s="1016"/>
      <c r="FE49" s="1009"/>
      <c r="FF49" s="1010"/>
      <c r="FG49" s="1011" t="s">
        <v>938</v>
      </c>
      <c r="FH49" s="1012" t="s">
        <v>834</v>
      </c>
      <c r="FI49" s="1013"/>
      <c r="FJ49" s="1014">
        <f t="shared" si="296"/>
        <v>0</v>
      </c>
      <c r="FK49" s="1015"/>
      <c r="FL49" s="1016"/>
      <c r="FN49" s="1009"/>
      <c r="FO49" s="1010"/>
      <c r="FP49" s="1011" t="s">
        <v>938</v>
      </c>
      <c r="FQ49" s="1012" t="s">
        <v>834</v>
      </c>
      <c r="FR49" s="1013"/>
      <c r="FS49" s="1014">
        <f t="shared" si="297"/>
        <v>0</v>
      </c>
      <c r="FT49" s="1015"/>
      <c r="FU49" s="1016"/>
      <c r="FY49" s="1009"/>
      <c r="FZ49" s="1010"/>
      <c r="GA49" s="1011" t="s">
        <v>938</v>
      </c>
      <c r="GB49" s="1012" t="s">
        <v>834</v>
      </c>
      <c r="GC49" s="1013"/>
      <c r="GD49" s="1014">
        <f t="shared" si="298"/>
        <v>0</v>
      </c>
      <c r="GE49" s="1015"/>
      <c r="GF49" s="1016"/>
      <c r="GH49" s="1009"/>
      <c r="GI49" s="1010"/>
      <c r="GJ49" s="1011" t="s">
        <v>938</v>
      </c>
      <c r="GK49" s="1012" t="s">
        <v>834</v>
      </c>
      <c r="GL49" s="1013"/>
      <c r="GM49" s="1014">
        <f t="shared" si="299"/>
        <v>0</v>
      </c>
      <c r="GN49" s="1015"/>
      <c r="GO49" s="1016"/>
      <c r="GS49" s="1009"/>
      <c r="GT49" s="1010"/>
      <c r="GU49" s="1011" t="s">
        <v>938</v>
      </c>
      <c r="GV49" s="1012" t="s">
        <v>834</v>
      </c>
      <c r="GW49" s="1013"/>
      <c r="GX49" s="1014">
        <f t="shared" si="300"/>
        <v>0</v>
      </c>
      <c r="GY49" s="1015"/>
      <c r="GZ49" s="1016"/>
      <c r="HB49" s="1009"/>
      <c r="HC49" s="1010"/>
      <c r="HD49" s="1011" t="s">
        <v>938</v>
      </c>
      <c r="HE49" s="1012" t="s">
        <v>834</v>
      </c>
      <c r="HF49" s="1013"/>
      <c r="HG49" s="1014">
        <f t="shared" si="301"/>
        <v>0</v>
      </c>
      <c r="HH49" s="1015"/>
      <c r="HI49" s="1016"/>
      <c r="HM49" s="1009"/>
      <c r="HN49" s="1010"/>
      <c r="HO49" s="1011" t="s">
        <v>938</v>
      </c>
      <c r="HP49" s="1012" t="s">
        <v>834</v>
      </c>
      <c r="HQ49" s="1013"/>
      <c r="HR49" s="1014">
        <f t="shared" si="302"/>
        <v>0</v>
      </c>
      <c r="HS49" s="1015"/>
      <c r="HT49" s="1016"/>
      <c r="HV49" s="1009"/>
      <c r="HW49" s="1010"/>
      <c r="HX49" s="1011" t="s">
        <v>938</v>
      </c>
      <c r="HY49" s="1012" t="s">
        <v>834</v>
      </c>
      <c r="HZ49" s="1013"/>
      <c r="IA49" s="1014">
        <f t="shared" si="303"/>
        <v>0</v>
      </c>
      <c r="IB49" s="1015"/>
      <c r="IC49" s="1016"/>
      <c r="IG49" s="1009"/>
      <c r="IH49" s="1010"/>
      <c r="II49" s="1011" t="s">
        <v>938</v>
      </c>
      <c r="IJ49" s="1012" t="s">
        <v>834</v>
      </c>
      <c r="IK49" s="1013"/>
      <c r="IL49" s="1014">
        <f t="shared" si="304"/>
        <v>0</v>
      </c>
      <c r="IM49" s="1015"/>
      <c r="IN49" s="1016"/>
      <c r="IP49" s="1009"/>
      <c r="IQ49" s="1010"/>
      <c r="IR49" s="1011" t="s">
        <v>938</v>
      </c>
      <c r="IS49" s="1012" t="s">
        <v>834</v>
      </c>
      <c r="IT49" s="1013"/>
      <c r="IU49" s="1014">
        <f t="shared" si="305"/>
        <v>0</v>
      </c>
      <c r="IV49" s="1015"/>
      <c r="IW49" s="1016"/>
      <c r="JA49" s="1009"/>
      <c r="JB49" s="1010"/>
      <c r="JC49" s="1011" t="s">
        <v>938</v>
      </c>
      <c r="JD49" s="1012" t="s">
        <v>834</v>
      </c>
      <c r="JE49" s="1013"/>
      <c r="JF49" s="1014">
        <f t="shared" si="306"/>
        <v>0</v>
      </c>
      <c r="JG49" s="1015"/>
      <c r="JH49" s="1016"/>
      <c r="JJ49" s="1009"/>
      <c r="JK49" s="1010"/>
      <c r="JL49" s="1011" t="s">
        <v>938</v>
      </c>
      <c r="JM49" s="1012" t="s">
        <v>834</v>
      </c>
      <c r="JN49" s="1013"/>
      <c r="JO49" s="1014">
        <f t="shared" si="307"/>
        <v>0</v>
      </c>
      <c r="JP49" s="1015"/>
      <c r="JQ49" s="1016"/>
      <c r="JU49" s="1009"/>
      <c r="JV49" s="1010"/>
      <c r="JW49" s="1011" t="s">
        <v>938</v>
      </c>
      <c r="JX49" s="1012" t="s">
        <v>834</v>
      </c>
      <c r="JY49" s="1013"/>
      <c r="JZ49" s="1014">
        <f t="shared" si="308"/>
        <v>0</v>
      </c>
      <c r="KA49" s="1015"/>
      <c r="KB49" s="1016"/>
      <c r="KD49" s="1009"/>
      <c r="KE49" s="1010"/>
      <c r="KF49" s="1011" t="s">
        <v>938</v>
      </c>
      <c r="KG49" s="1012" t="s">
        <v>834</v>
      </c>
      <c r="KH49" s="1013"/>
      <c r="KI49" s="1014">
        <f t="shared" si="309"/>
        <v>0</v>
      </c>
      <c r="KJ49" s="1015"/>
      <c r="KK49" s="1016"/>
      <c r="KO49" s="1009"/>
      <c r="KP49" s="1010"/>
      <c r="KQ49" s="1011" t="s">
        <v>938</v>
      </c>
      <c r="KR49" s="1012" t="s">
        <v>834</v>
      </c>
      <c r="KS49" s="1013"/>
      <c r="KT49" s="1014">
        <f t="shared" si="310"/>
        <v>0</v>
      </c>
      <c r="KU49" s="1015"/>
      <c r="KV49" s="1016"/>
      <c r="KX49" s="1009"/>
      <c r="KY49" s="1010"/>
      <c r="KZ49" s="1011" t="s">
        <v>938</v>
      </c>
      <c r="LA49" s="1012" t="s">
        <v>834</v>
      </c>
      <c r="LB49" s="1013"/>
      <c r="LC49" s="1014">
        <f t="shared" si="311"/>
        <v>0</v>
      </c>
      <c r="LD49" s="1015"/>
      <c r="LE49" s="1016"/>
      <c r="LI49" s="1009"/>
      <c r="LJ49" s="1010"/>
      <c r="LK49" s="1011" t="s">
        <v>938</v>
      </c>
      <c r="LL49" s="1012" t="s">
        <v>834</v>
      </c>
      <c r="LM49" s="1013"/>
      <c r="LN49" s="1014">
        <f t="shared" si="312"/>
        <v>0</v>
      </c>
      <c r="LO49" s="1015"/>
      <c r="LP49" s="1016"/>
      <c r="LR49" s="1009"/>
      <c r="LS49" s="1010"/>
      <c r="LT49" s="1011" t="s">
        <v>938</v>
      </c>
      <c r="LU49" s="1012" t="s">
        <v>834</v>
      </c>
      <c r="LV49" s="1013"/>
      <c r="LW49" s="1014">
        <f t="shared" si="313"/>
        <v>0</v>
      </c>
      <c r="LX49" s="1015"/>
      <c r="LY49" s="1016"/>
      <c r="MC49" s="1009"/>
      <c r="MD49" s="1010"/>
      <c r="ME49" s="1011" t="s">
        <v>938</v>
      </c>
      <c r="MF49" s="1012" t="s">
        <v>834</v>
      </c>
      <c r="MG49" s="1013"/>
      <c r="MH49" s="1014">
        <f t="shared" si="314"/>
        <v>0</v>
      </c>
      <c r="MI49" s="1015"/>
      <c r="MJ49" s="1016"/>
      <c r="ML49" s="1009"/>
      <c r="MM49" s="1010"/>
      <c r="MN49" s="1011" t="s">
        <v>938</v>
      </c>
      <c r="MO49" s="1012" t="s">
        <v>834</v>
      </c>
      <c r="MP49" s="1013"/>
      <c r="MQ49" s="1014">
        <f t="shared" si="315"/>
        <v>0</v>
      </c>
      <c r="MR49" s="1015"/>
      <c r="MS49" s="1016"/>
      <c r="MW49" s="1009"/>
      <c r="MX49" s="1010"/>
      <c r="MY49" s="1011" t="s">
        <v>938</v>
      </c>
      <c r="MZ49" s="1012" t="s">
        <v>834</v>
      </c>
      <c r="NA49" s="1013"/>
      <c r="NB49" s="1014">
        <f t="shared" si="316"/>
        <v>0</v>
      </c>
      <c r="NC49" s="1015"/>
      <c r="ND49" s="1016"/>
      <c r="NF49" s="1009"/>
      <c r="NG49" s="1010"/>
      <c r="NH49" s="1011" t="s">
        <v>938</v>
      </c>
      <c r="NI49" s="1012" t="s">
        <v>834</v>
      </c>
      <c r="NJ49" s="1013"/>
      <c r="NK49" s="1014">
        <f t="shared" si="317"/>
        <v>0</v>
      </c>
      <c r="NL49" s="1015"/>
      <c r="NM49" s="1016"/>
      <c r="NQ49" s="1009"/>
      <c r="NR49" s="1010"/>
      <c r="NS49" s="1011" t="s">
        <v>938</v>
      </c>
      <c r="NT49" s="1012" t="s">
        <v>834</v>
      </c>
      <c r="NU49" s="1013"/>
      <c r="NV49" s="1014">
        <f t="shared" si="318"/>
        <v>0</v>
      </c>
      <c r="NW49" s="1015"/>
      <c r="NX49" s="1016"/>
      <c r="NZ49" s="1009"/>
      <c r="OA49" s="1010"/>
      <c r="OB49" s="1011" t="s">
        <v>938</v>
      </c>
      <c r="OC49" s="1012" t="s">
        <v>834</v>
      </c>
      <c r="OD49" s="1013"/>
      <c r="OE49" s="1014">
        <f t="shared" si="319"/>
        <v>0</v>
      </c>
      <c r="OF49" s="1015"/>
      <c r="OG49" s="1016"/>
    </row>
    <row r="50" spans="1:397">
      <c r="A50" s="1009"/>
      <c r="B50" s="1010" t="s">
        <v>943</v>
      </c>
      <c r="C50" s="1011" t="s">
        <v>944</v>
      </c>
      <c r="D50" s="1012"/>
      <c r="E50" s="1032"/>
      <c r="F50" s="1014"/>
      <c r="G50" s="1014"/>
      <c r="H50" s="1016"/>
      <c r="J50" s="1009"/>
      <c r="K50" s="1010" t="s">
        <v>943</v>
      </c>
      <c r="L50" s="1011" t="s">
        <v>944</v>
      </c>
      <c r="M50" s="1012"/>
      <c r="N50" s="1032"/>
      <c r="O50" s="1014"/>
      <c r="P50" s="1014"/>
      <c r="Q50" s="1016"/>
      <c r="U50" s="1009"/>
      <c r="V50" s="1010" t="s">
        <v>943</v>
      </c>
      <c r="W50" s="1011" t="s">
        <v>944</v>
      </c>
      <c r="X50" s="1012"/>
      <c r="Y50" s="1032"/>
      <c r="Z50" s="1014"/>
      <c r="AA50" s="1014"/>
      <c r="AB50" s="1016"/>
      <c r="AD50" s="1009"/>
      <c r="AE50" s="1010" t="s">
        <v>943</v>
      </c>
      <c r="AF50" s="1011" t="s">
        <v>944</v>
      </c>
      <c r="AG50" s="1012"/>
      <c r="AH50" s="1032"/>
      <c r="AI50" s="1014"/>
      <c r="AJ50" s="1014"/>
      <c r="AK50" s="1016"/>
      <c r="AO50" s="1009"/>
      <c r="AP50" s="1010" t="s">
        <v>943</v>
      </c>
      <c r="AQ50" s="1011" t="s">
        <v>944</v>
      </c>
      <c r="AR50" s="1012"/>
      <c r="AS50" s="1032"/>
      <c r="AT50" s="1014"/>
      <c r="AU50" s="1014"/>
      <c r="AV50" s="1016"/>
      <c r="AX50" s="1009"/>
      <c r="AY50" s="1010" t="s">
        <v>943</v>
      </c>
      <c r="AZ50" s="1011" t="s">
        <v>944</v>
      </c>
      <c r="BA50" s="1012"/>
      <c r="BB50" s="1032"/>
      <c r="BC50" s="1014"/>
      <c r="BD50" s="1014"/>
      <c r="BE50" s="1016"/>
      <c r="BI50" s="1009"/>
      <c r="BJ50" s="1010" t="s">
        <v>943</v>
      </c>
      <c r="BK50" s="1011" t="s">
        <v>944</v>
      </c>
      <c r="BL50" s="1012"/>
      <c r="BM50" s="1032"/>
      <c r="BN50" s="1014"/>
      <c r="BO50" s="1014"/>
      <c r="BP50" s="1016"/>
      <c r="BR50" s="1009"/>
      <c r="BS50" s="1010" t="s">
        <v>943</v>
      </c>
      <c r="BT50" s="1011" t="s">
        <v>944</v>
      </c>
      <c r="BU50" s="1012"/>
      <c r="BV50" s="1032"/>
      <c r="BW50" s="1014"/>
      <c r="BX50" s="1014"/>
      <c r="BY50" s="1016"/>
      <c r="CC50" s="1009"/>
      <c r="CD50" s="1010" t="s">
        <v>943</v>
      </c>
      <c r="CE50" s="1011" t="s">
        <v>944</v>
      </c>
      <c r="CF50" s="1012"/>
      <c r="CG50" s="1032"/>
      <c r="CH50" s="1014"/>
      <c r="CI50" s="1014"/>
      <c r="CJ50" s="1016"/>
      <c r="CL50" s="1009"/>
      <c r="CM50" s="1010" t="s">
        <v>943</v>
      </c>
      <c r="CN50" s="1011" t="s">
        <v>944</v>
      </c>
      <c r="CO50" s="1012"/>
      <c r="CP50" s="1032"/>
      <c r="CQ50" s="1014"/>
      <c r="CR50" s="1014"/>
      <c r="CS50" s="1016"/>
      <c r="CW50" s="1009"/>
      <c r="CX50" s="1010" t="s">
        <v>943</v>
      </c>
      <c r="CY50" s="1011" t="s">
        <v>944</v>
      </c>
      <c r="CZ50" s="1012"/>
      <c r="DA50" s="1032"/>
      <c r="DB50" s="1014"/>
      <c r="DC50" s="1014"/>
      <c r="DD50" s="1016"/>
      <c r="DF50" s="1009"/>
      <c r="DG50" s="1010" t="s">
        <v>943</v>
      </c>
      <c r="DH50" s="1011" t="s">
        <v>944</v>
      </c>
      <c r="DI50" s="1012"/>
      <c r="DJ50" s="1032"/>
      <c r="DK50" s="1014"/>
      <c r="DL50" s="1014"/>
      <c r="DM50" s="1016"/>
      <c r="DQ50" s="1009"/>
      <c r="DR50" s="1010" t="s">
        <v>943</v>
      </c>
      <c r="DS50" s="1011" t="s">
        <v>944</v>
      </c>
      <c r="DT50" s="1012"/>
      <c r="DU50" s="1032"/>
      <c r="DV50" s="1014"/>
      <c r="DW50" s="1014"/>
      <c r="DX50" s="1016"/>
      <c r="DZ50" s="1009"/>
      <c r="EA50" s="1010" t="s">
        <v>943</v>
      </c>
      <c r="EB50" s="1011" t="s">
        <v>944</v>
      </c>
      <c r="EC50" s="1012"/>
      <c r="ED50" s="1032"/>
      <c r="EE50" s="1014"/>
      <c r="EF50" s="1014"/>
      <c r="EG50" s="1016"/>
      <c r="EK50" s="1009"/>
      <c r="EL50" s="1010" t="s">
        <v>943</v>
      </c>
      <c r="EM50" s="1011" t="s">
        <v>944</v>
      </c>
      <c r="EN50" s="1012"/>
      <c r="EO50" s="1032"/>
      <c r="EP50" s="1014"/>
      <c r="EQ50" s="1014"/>
      <c r="ER50" s="1016"/>
      <c r="ET50" s="1009"/>
      <c r="EU50" s="1010" t="s">
        <v>943</v>
      </c>
      <c r="EV50" s="1011" t="s">
        <v>944</v>
      </c>
      <c r="EW50" s="1012"/>
      <c r="EX50" s="1032"/>
      <c r="EY50" s="1014"/>
      <c r="EZ50" s="1014"/>
      <c r="FA50" s="1016"/>
      <c r="FE50" s="1009"/>
      <c r="FF50" s="1010" t="s">
        <v>943</v>
      </c>
      <c r="FG50" s="1011" t="s">
        <v>944</v>
      </c>
      <c r="FH50" s="1012"/>
      <c r="FI50" s="1032"/>
      <c r="FJ50" s="1014"/>
      <c r="FK50" s="1014"/>
      <c r="FL50" s="1016"/>
      <c r="FN50" s="1009"/>
      <c r="FO50" s="1010" t="s">
        <v>943</v>
      </c>
      <c r="FP50" s="1011" t="s">
        <v>944</v>
      </c>
      <c r="FQ50" s="1012"/>
      <c r="FR50" s="1032"/>
      <c r="FS50" s="1014"/>
      <c r="FT50" s="1014"/>
      <c r="FU50" s="1016"/>
      <c r="FY50" s="1009"/>
      <c r="FZ50" s="1010" t="s">
        <v>943</v>
      </c>
      <c r="GA50" s="1011" t="s">
        <v>944</v>
      </c>
      <c r="GB50" s="1012"/>
      <c r="GC50" s="1032"/>
      <c r="GD50" s="1014"/>
      <c r="GE50" s="1014"/>
      <c r="GF50" s="1016"/>
      <c r="GH50" s="1009"/>
      <c r="GI50" s="1010" t="s">
        <v>943</v>
      </c>
      <c r="GJ50" s="1011" t="s">
        <v>944</v>
      </c>
      <c r="GK50" s="1012"/>
      <c r="GL50" s="1032"/>
      <c r="GM50" s="1014"/>
      <c r="GN50" s="1014"/>
      <c r="GO50" s="1016"/>
      <c r="GS50" s="1009"/>
      <c r="GT50" s="1010" t="s">
        <v>943</v>
      </c>
      <c r="GU50" s="1011" t="s">
        <v>944</v>
      </c>
      <c r="GV50" s="1012"/>
      <c r="GW50" s="1032"/>
      <c r="GX50" s="1014"/>
      <c r="GY50" s="1014"/>
      <c r="GZ50" s="1016"/>
      <c r="HB50" s="1009"/>
      <c r="HC50" s="1010" t="s">
        <v>943</v>
      </c>
      <c r="HD50" s="1011" t="s">
        <v>944</v>
      </c>
      <c r="HE50" s="1012"/>
      <c r="HF50" s="1032"/>
      <c r="HG50" s="1014"/>
      <c r="HH50" s="1014"/>
      <c r="HI50" s="1016"/>
      <c r="HM50" s="1009"/>
      <c r="HN50" s="1010" t="s">
        <v>943</v>
      </c>
      <c r="HO50" s="1011" t="s">
        <v>944</v>
      </c>
      <c r="HP50" s="1012"/>
      <c r="HQ50" s="1032"/>
      <c r="HR50" s="1014"/>
      <c r="HS50" s="1014"/>
      <c r="HT50" s="1016"/>
      <c r="HV50" s="1009"/>
      <c r="HW50" s="1010" t="s">
        <v>943</v>
      </c>
      <c r="HX50" s="1011" t="s">
        <v>944</v>
      </c>
      <c r="HY50" s="1012"/>
      <c r="HZ50" s="1032"/>
      <c r="IA50" s="1014"/>
      <c r="IB50" s="1014"/>
      <c r="IC50" s="1016"/>
      <c r="IG50" s="1009"/>
      <c r="IH50" s="1010" t="s">
        <v>943</v>
      </c>
      <c r="II50" s="1011" t="s">
        <v>944</v>
      </c>
      <c r="IJ50" s="1012"/>
      <c r="IK50" s="1032"/>
      <c r="IL50" s="1014"/>
      <c r="IM50" s="1014"/>
      <c r="IN50" s="1016"/>
      <c r="IP50" s="1009"/>
      <c r="IQ50" s="1010" t="s">
        <v>943</v>
      </c>
      <c r="IR50" s="1011" t="s">
        <v>944</v>
      </c>
      <c r="IS50" s="1012"/>
      <c r="IT50" s="1032"/>
      <c r="IU50" s="1014"/>
      <c r="IV50" s="1014"/>
      <c r="IW50" s="1016"/>
      <c r="JA50" s="1009"/>
      <c r="JB50" s="1010" t="s">
        <v>943</v>
      </c>
      <c r="JC50" s="1011" t="s">
        <v>944</v>
      </c>
      <c r="JD50" s="1012"/>
      <c r="JE50" s="1032"/>
      <c r="JF50" s="1014"/>
      <c r="JG50" s="1014"/>
      <c r="JH50" s="1016"/>
      <c r="JJ50" s="1009"/>
      <c r="JK50" s="1010" t="s">
        <v>943</v>
      </c>
      <c r="JL50" s="1011" t="s">
        <v>944</v>
      </c>
      <c r="JM50" s="1012"/>
      <c r="JN50" s="1032"/>
      <c r="JO50" s="1014"/>
      <c r="JP50" s="1014"/>
      <c r="JQ50" s="1016"/>
      <c r="JU50" s="1009"/>
      <c r="JV50" s="1010" t="s">
        <v>943</v>
      </c>
      <c r="JW50" s="1011" t="s">
        <v>944</v>
      </c>
      <c r="JX50" s="1012"/>
      <c r="JY50" s="1032"/>
      <c r="JZ50" s="1014"/>
      <c r="KA50" s="1014"/>
      <c r="KB50" s="1016"/>
      <c r="KD50" s="1009"/>
      <c r="KE50" s="1010" t="s">
        <v>943</v>
      </c>
      <c r="KF50" s="1011" t="s">
        <v>944</v>
      </c>
      <c r="KG50" s="1012"/>
      <c r="KH50" s="1032"/>
      <c r="KI50" s="1014"/>
      <c r="KJ50" s="1014"/>
      <c r="KK50" s="1016"/>
      <c r="KO50" s="1009"/>
      <c r="KP50" s="1010" t="s">
        <v>943</v>
      </c>
      <c r="KQ50" s="1011" t="s">
        <v>944</v>
      </c>
      <c r="KR50" s="1012"/>
      <c r="KS50" s="1032"/>
      <c r="KT50" s="1014"/>
      <c r="KU50" s="1014"/>
      <c r="KV50" s="1016"/>
      <c r="KX50" s="1009"/>
      <c r="KY50" s="1010" t="s">
        <v>943</v>
      </c>
      <c r="KZ50" s="1011" t="s">
        <v>944</v>
      </c>
      <c r="LA50" s="1012"/>
      <c r="LB50" s="1032"/>
      <c r="LC50" s="1014"/>
      <c r="LD50" s="1014"/>
      <c r="LE50" s="1016"/>
      <c r="LI50" s="1009"/>
      <c r="LJ50" s="1010" t="s">
        <v>943</v>
      </c>
      <c r="LK50" s="1011" t="s">
        <v>944</v>
      </c>
      <c r="LL50" s="1012"/>
      <c r="LM50" s="1032"/>
      <c r="LN50" s="1014"/>
      <c r="LO50" s="1014"/>
      <c r="LP50" s="1016"/>
      <c r="LR50" s="1009"/>
      <c r="LS50" s="1010" t="s">
        <v>943</v>
      </c>
      <c r="LT50" s="1011" t="s">
        <v>944</v>
      </c>
      <c r="LU50" s="1012"/>
      <c r="LV50" s="1032"/>
      <c r="LW50" s="1014"/>
      <c r="LX50" s="1014"/>
      <c r="LY50" s="1016"/>
      <c r="MC50" s="1009"/>
      <c r="MD50" s="1010" t="s">
        <v>943</v>
      </c>
      <c r="ME50" s="1011" t="s">
        <v>944</v>
      </c>
      <c r="MF50" s="1012"/>
      <c r="MG50" s="1032"/>
      <c r="MH50" s="1014"/>
      <c r="MI50" s="1014"/>
      <c r="MJ50" s="1016"/>
      <c r="ML50" s="1009"/>
      <c r="MM50" s="1010" t="s">
        <v>943</v>
      </c>
      <c r="MN50" s="1011" t="s">
        <v>944</v>
      </c>
      <c r="MO50" s="1012"/>
      <c r="MP50" s="1032"/>
      <c r="MQ50" s="1014"/>
      <c r="MR50" s="1014"/>
      <c r="MS50" s="1016"/>
      <c r="MW50" s="1009"/>
      <c r="MX50" s="1010" t="s">
        <v>943</v>
      </c>
      <c r="MY50" s="1011" t="s">
        <v>944</v>
      </c>
      <c r="MZ50" s="1012"/>
      <c r="NA50" s="1032"/>
      <c r="NB50" s="1014"/>
      <c r="NC50" s="1014"/>
      <c r="ND50" s="1016"/>
      <c r="NF50" s="1009"/>
      <c r="NG50" s="1010" t="s">
        <v>943</v>
      </c>
      <c r="NH50" s="1011" t="s">
        <v>944</v>
      </c>
      <c r="NI50" s="1012"/>
      <c r="NJ50" s="1032"/>
      <c r="NK50" s="1014"/>
      <c r="NL50" s="1014"/>
      <c r="NM50" s="1016"/>
      <c r="NQ50" s="1009"/>
      <c r="NR50" s="1010" t="s">
        <v>943</v>
      </c>
      <c r="NS50" s="1011" t="s">
        <v>944</v>
      </c>
      <c r="NT50" s="1012"/>
      <c r="NU50" s="1032"/>
      <c r="NV50" s="1014"/>
      <c r="NW50" s="1014"/>
      <c r="NX50" s="1016"/>
      <c r="NZ50" s="1009"/>
      <c r="OA50" s="1010" t="s">
        <v>943</v>
      </c>
      <c r="OB50" s="1011" t="s">
        <v>944</v>
      </c>
      <c r="OC50" s="1012"/>
      <c r="OD50" s="1032"/>
      <c r="OE50" s="1014"/>
      <c r="OF50" s="1014"/>
      <c r="OG50" s="1016"/>
    </row>
    <row r="51" spans="1:397">
      <c r="A51" s="1009"/>
      <c r="B51" s="1010"/>
      <c r="C51" s="1011" t="s">
        <v>924</v>
      </c>
      <c r="D51" s="1012" t="s">
        <v>834</v>
      </c>
      <c r="E51" s="1013"/>
      <c r="F51" s="1014">
        <f t="shared" ref="F51:F59" si="320">IFERROR(G51/E51,0)</f>
        <v>0</v>
      </c>
      <c r="G51" s="1015"/>
      <c r="H51" s="1016"/>
      <c r="J51" s="1009"/>
      <c r="K51" s="1010"/>
      <c r="L51" s="1011" t="s">
        <v>924</v>
      </c>
      <c r="M51" s="1012" t="s">
        <v>834</v>
      </c>
      <c r="N51" s="1013"/>
      <c r="O51" s="1014">
        <f t="shared" ref="O51:O59" si="321">IFERROR(P51/N51,0)</f>
        <v>0</v>
      </c>
      <c r="P51" s="1015"/>
      <c r="Q51" s="1016"/>
      <c r="U51" s="1009"/>
      <c r="V51" s="1010"/>
      <c r="W51" s="1011" t="s">
        <v>924</v>
      </c>
      <c r="X51" s="1012" t="s">
        <v>834</v>
      </c>
      <c r="Y51" s="1013"/>
      <c r="Z51" s="1014">
        <f t="shared" ref="Z51:Z59" si="322">IFERROR(AA51/Y51,0)</f>
        <v>0</v>
      </c>
      <c r="AA51" s="1015"/>
      <c r="AB51" s="1016"/>
      <c r="AD51" s="1009"/>
      <c r="AE51" s="1010"/>
      <c r="AF51" s="1011" t="s">
        <v>924</v>
      </c>
      <c r="AG51" s="1012" t="s">
        <v>834</v>
      </c>
      <c r="AH51" s="1013"/>
      <c r="AI51" s="1014">
        <f t="shared" ref="AI51:AI59" si="323">IFERROR(AJ51/AH51,0)</f>
        <v>0</v>
      </c>
      <c r="AJ51" s="1015"/>
      <c r="AK51" s="1016"/>
      <c r="AO51" s="1009"/>
      <c r="AP51" s="1010"/>
      <c r="AQ51" s="1011" t="s">
        <v>924</v>
      </c>
      <c r="AR51" s="1012" t="s">
        <v>834</v>
      </c>
      <c r="AS51" s="1013"/>
      <c r="AT51" s="1014">
        <f t="shared" ref="AT51:AT59" si="324">IFERROR(AU51/AS51,0)</f>
        <v>0</v>
      </c>
      <c r="AU51" s="1015"/>
      <c r="AV51" s="1016"/>
      <c r="AX51" s="1009"/>
      <c r="AY51" s="1010"/>
      <c r="AZ51" s="1011" t="s">
        <v>924</v>
      </c>
      <c r="BA51" s="1012" t="s">
        <v>834</v>
      </c>
      <c r="BB51" s="1013"/>
      <c r="BC51" s="1014">
        <f t="shared" ref="BC51:BC59" si="325">IFERROR(BD51/BB51,0)</f>
        <v>0</v>
      </c>
      <c r="BD51" s="1015"/>
      <c r="BE51" s="1016"/>
      <c r="BI51" s="1009"/>
      <c r="BJ51" s="1010"/>
      <c r="BK51" s="1011" t="s">
        <v>924</v>
      </c>
      <c r="BL51" s="1012" t="s">
        <v>834</v>
      </c>
      <c r="BM51" s="1013"/>
      <c r="BN51" s="1014">
        <f t="shared" ref="BN51:BN59" si="326">IFERROR(BO51/BM51,0)</f>
        <v>0</v>
      </c>
      <c r="BO51" s="1015"/>
      <c r="BP51" s="1016"/>
      <c r="BR51" s="1009"/>
      <c r="BS51" s="1010"/>
      <c r="BT51" s="1011" t="s">
        <v>924</v>
      </c>
      <c r="BU51" s="1012" t="s">
        <v>834</v>
      </c>
      <c r="BV51" s="1013"/>
      <c r="BW51" s="1014">
        <f t="shared" ref="BW51:BW59" si="327">IFERROR(BX51/BV51,0)</f>
        <v>0</v>
      </c>
      <c r="BX51" s="1015"/>
      <c r="BY51" s="1016"/>
      <c r="CC51" s="1009"/>
      <c r="CD51" s="1010"/>
      <c r="CE51" s="1011" t="s">
        <v>924</v>
      </c>
      <c r="CF51" s="1012" t="s">
        <v>834</v>
      </c>
      <c r="CG51" s="1013"/>
      <c r="CH51" s="1014">
        <f t="shared" ref="CH51:CH59" si="328">IFERROR(CI51/CG51,0)</f>
        <v>0</v>
      </c>
      <c r="CI51" s="1015"/>
      <c r="CJ51" s="1016"/>
      <c r="CL51" s="1009"/>
      <c r="CM51" s="1010"/>
      <c r="CN51" s="1011" t="s">
        <v>924</v>
      </c>
      <c r="CO51" s="1012" t="s">
        <v>834</v>
      </c>
      <c r="CP51" s="1013"/>
      <c r="CQ51" s="1014">
        <f t="shared" ref="CQ51:CQ59" si="329">IFERROR(CR51/CP51,0)</f>
        <v>0</v>
      </c>
      <c r="CR51" s="1015"/>
      <c r="CS51" s="1016"/>
      <c r="CW51" s="1009"/>
      <c r="CX51" s="1010"/>
      <c r="CY51" s="1011" t="s">
        <v>924</v>
      </c>
      <c r="CZ51" s="1012" t="s">
        <v>834</v>
      </c>
      <c r="DA51" s="1013"/>
      <c r="DB51" s="1014">
        <f t="shared" ref="DB51:DB59" si="330">IFERROR(DC51/DA51,0)</f>
        <v>0</v>
      </c>
      <c r="DC51" s="1015"/>
      <c r="DD51" s="1016"/>
      <c r="DF51" s="1009"/>
      <c r="DG51" s="1010"/>
      <c r="DH51" s="1011" t="s">
        <v>924</v>
      </c>
      <c r="DI51" s="1012" t="s">
        <v>834</v>
      </c>
      <c r="DJ51" s="1013"/>
      <c r="DK51" s="1014">
        <f t="shared" ref="DK51:DK59" si="331">IFERROR(DL51/DJ51,0)</f>
        <v>0</v>
      </c>
      <c r="DL51" s="1015"/>
      <c r="DM51" s="1016"/>
      <c r="DQ51" s="1009"/>
      <c r="DR51" s="1010"/>
      <c r="DS51" s="1011" t="s">
        <v>924</v>
      </c>
      <c r="DT51" s="1012" t="s">
        <v>834</v>
      </c>
      <c r="DU51" s="1013"/>
      <c r="DV51" s="1014">
        <f t="shared" ref="DV51:DV59" si="332">IFERROR(DW51/DU51,0)</f>
        <v>0</v>
      </c>
      <c r="DW51" s="1015"/>
      <c r="DX51" s="1016"/>
      <c r="DZ51" s="1009"/>
      <c r="EA51" s="1010"/>
      <c r="EB51" s="1011" t="s">
        <v>924</v>
      </c>
      <c r="EC51" s="1012" t="s">
        <v>834</v>
      </c>
      <c r="ED51" s="1013"/>
      <c r="EE51" s="1014">
        <f t="shared" ref="EE51:EE59" si="333">IFERROR(EF51/ED51,0)</f>
        <v>0</v>
      </c>
      <c r="EF51" s="1015"/>
      <c r="EG51" s="1016"/>
      <c r="EK51" s="1009"/>
      <c r="EL51" s="1010"/>
      <c r="EM51" s="1011" t="s">
        <v>924</v>
      </c>
      <c r="EN51" s="1012" t="s">
        <v>834</v>
      </c>
      <c r="EO51" s="1013"/>
      <c r="EP51" s="1014">
        <f t="shared" ref="EP51:EP59" si="334">IFERROR(EQ51/EO51,0)</f>
        <v>0</v>
      </c>
      <c r="EQ51" s="1015"/>
      <c r="ER51" s="1016"/>
      <c r="ET51" s="1009"/>
      <c r="EU51" s="1010"/>
      <c r="EV51" s="1011" t="s">
        <v>924</v>
      </c>
      <c r="EW51" s="1012" t="s">
        <v>834</v>
      </c>
      <c r="EX51" s="1013"/>
      <c r="EY51" s="1014">
        <f t="shared" ref="EY51:EY59" si="335">IFERROR(EZ51/EX51,0)</f>
        <v>0</v>
      </c>
      <c r="EZ51" s="1015"/>
      <c r="FA51" s="1016"/>
      <c r="FE51" s="1009"/>
      <c r="FF51" s="1010"/>
      <c r="FG51" s="1011" t="s">
        <v>924</v>
      </c>
      <c r="FH51" s="1012" t="s">
        <v>834</v>
      </c>
      <c r="FI51" s="1013"/>
      <c r="FJ51" s="1014">
        <f t="shared" ref="FJ51:FJ59" si="336">IFERROR(FK51/FI51,0)</f>
        <v>0</v>
      </c>
      <c r="FK51" s="1015"/>
      <c r="FL51" s="1016"/>
      <c r="FN51" s="1009"/>
      <c r="FO51" s="1010"/>
      <c r="FP51" s="1011" t="s">
        <v>924</v>
      </c>
      <c r="FQ51" s="1012" t="s">
        <v>834</v>
      </c>
      <c r="FR51" s="1013"/>
      <c r="FS51" s="1014">
        <f t="shared" ref="FS51:FS59" si="337">IFERROR(FT51/FR51,0)</f>
        <v>0</v>
      </c>
      <c r="FT51" s="1015"/>
      <c r="FU51" s="1016"/>
      <c r="FY51" s="1009"/>
      <c r="FZ51" s="1010"/>
      <c r="GA51" s="1011" t="s">
        <v>924</v>
      </c>
      <c r="GB51" s="1012" t="s">
        <v>834</v>
      </c>
      <c r="GC51" s="1013"/>
      <c r="GD51" s="1014">
        <f t="shared" ref="GD51:GD59" si="338">IFERROR(GE51/GC51,0)</f>
        <v>0</v>
      </c>
      <c r="GE51" s="1015"/>
      <c r="GF51" s="1016"/>
      <c r="GH51" s="1009"/>
      <c r="GI51" s="1010"/>
      <c r="GJ51" s="1011" t="s">
        <v>924</v>
      </c>
      <c r="GK51" s="1012" t="s">
        <v>834</v>
      </c>
      <c r="GL51" s="1013"/>
      <c r="GM51" s="1014">
        <f t="shared" ref="GM51:GM59" si="339">IFERROR(GN51/GL51,0)</f>
        <v>0</v>
      </c>
      <c r="GN51" s="1015"/>
      <c r="GO51" s="1016"/>
      <c r="GS51" s="1009"/>
      <c r="GT51" s="1010"/>
      <c r="GU51" s="1011" t="s">
        <v>924</v>
      </c>
      <c r="GV51" s="1012" t="s">
        <v>834</v>
      </c>
      <c r="GW51" s="1013"/>
      <c r="GX51" s="1014">
        <f t="shared" ref="GX51:GX59" si="340">IFERROR(GY51/GW51,0)</f>
        <v>0</v>
      </c>
      <c r="GY51" s="1015"/>
      <c r="GZ51" s="1016"/>
      <c r="HB51" s="1009"/>
      <c r="HC51" s="1010"/>
      <c r="HD51" s="1011" t="s">
        <v>924</v>
      </c>
      <c r="HE51" s="1012" t="s">
        <v>834</v>
      </c>
      <c r="HF51" s="1013"/>
      <c r="HG51" s="1014">
        <f t="shared" ref="HG51:HG59" si="341">IFERROR(HH51/HF51,0)</f>
        <v>0</v>
      </c>
      <c r="HH51" s="1015"/>
      <c r="HI51" s="1016"/>
      <c r="HM51" s="1009"/>
      <c r="HN51" s="1010"/>
      <c r="HO51" s="1011" t="s">
        <v>924</v>
      </c>
      <c r="HP51" s="1012" t="s">
        <v>834</v>
      </c>
      <c r="HQ51" s="1013"/>
      <c r="HR51" s="1014">
        <f t="shared" ref="HR51:HR59" si="342">IFERROR(HS51/HQ51,0)</f>
        <v>0</v>
      </c>
      <c r="HS51" s="1015"/>
      <c r="HT51" s="1016"/>
      <c r="HV51" s="1009"/>
      <c r="HW51" s="1010"/>
      <c r="HX51" s="1011" t="s">
        <v>924</v>
      </c>
      <c r="HY51" s="1012" t="s">
        <v>834</v>
      </c>
      <c r="HZ51" s="1013"/>
      <c r="IA51" s="1014">
        <f t="shared" ref="IA51:IA59" si="343">IFERROR(IB51/HZ51,0)</f>
        <v>0</v>
      </c>
      <c r="IB51" s="1015"/>
      <c r="IC51" s="1016"/>
      <c r="IG51" s="1009"/>
      <c r="IH51" s="1010"/>
      <c r="II51" s="1011" t="s">
        <v>924</v>
      </c>
      <c r="IJ51" s="1012" t="s">
        <v>834</v>
      </c>
      <c r="IK51" s="1013"/>
      <c r="IL51" s="1014">
        <f t="shared" ref="IL51:IL59" si="344">IFERROR(IM51/IK51,0)</f>
        <v>0</v>
      </c>
      <c r="IM51" s="1015"/>
      <c r="IN51" s="1016"/>
      <c r="IP51" s="1009"/>
      <c r="IQ51" s="1010"/>
      <c r="IR51" s="1011" t="s">
        <v>924</v>
      </c>
      <c r="IS51" s="1012" t="s">
        <v>834</v>
      </c>
      <c r="IT51" s="1013"/>
      <c r="IU51" s="1014">
        <f t="shared" ref="IU51:IU59" si="345">IFERROR(IV51/IT51,0)</f>
        <v>0</v>
      </c>
      <c r="IV51" s="1015"/>
      <c r="IW51" s="1016"/>
      <c r="JA51" s="1009"/>
      <c r="JB51" s="1010"/>
      <c r="JC51" s="1011" t="s">
        <v>924</v>
      </c>
      <c r="JD51" s="1012" t="s">
        <v>834</v>
      </c>
      <c r="JE51" s="1013"/>
      <c r="JF51" s="1014">
        <f t="shared" ref="JF51:JF59" si="346">IFERROR(JG51/JE51,0)</f>
        <v>0</v>
      </c>
      <c r="JG51" s="1015"/>
      <c r="JH51" s="1016"/>
      <c r="JJ51" s="1009"/>
      <c r="JK51" s="1010"/>
      <c r="JL51" s="1011" t="s">
        <v>924</v>
      </c>
      <c r="JM51" s="1012" t="s">
        <v>834</v>
      </c>
      <c r="JN51" s="1013"/>
      <c r="JO51" s="1014">
        <f t="shared" ref="JO51:JO59" si="347">IFERROR(JP51/JN51,0)</f>
        <v>0</v>
      </c>
      <c r="JP51" s="1015"/>
      <c r="JQ51" s="1016"/>
      <c r="JU51" s="1009"/>
      <c r="JV51" s="1010"/>
      <c r="JW51" s="1011" t="s">
        <v>924</v>
      </c>
      <c r="JX51" s="1012" t="s">
        <v>834</v>
      </c>
      <c r="JY51" s="1013"/>
      <c r="JZ51" s="1014">
        <f t="shared" ref="JZ51:JZ59" si="348">IFERROR(KA51/JY51,0)</f>
        <v>0</v>
      </c>
      <c r="KA51" s="1015"/>
      <c r="KB51" s="1016"/>
      <c r="KD51" s="1009"/>
      <c r="KE51" s="1010"/>
      <c r="KF51" s="1011" t="s">
        <v>924</v>
      </c>
      <c r="KG51" s="1012" t="s">
        <v>834</v>
      </c>
      <c r="KH51" s="1013"/>
      <c r="KI51" s="1014">
        <f t="shared" ref="KI51:KI59" si="349">IFERROR(KJ51/KH51,0)</f>
        <v>0</v>
      </c>
      <c r="KJ51" s="1015"/>
      <c r="KK51" s="1016"/>
      <c r="KO51" s="1009"/>
      <c r="KP51" s="1010"/>
      <c r="KQ51" s="1011" t="s">
        <v>924</v>
      </c>
      <c r="KR51" s="1012" t="s">
        <v>834</v>
      </c>
      <c r="KS51" s="1013"/>
      <c r="KT51" s="1014">
        <f t="shared" ref="KT51:KT59" si="350">IFERROR(KU51/KS51,0)</f>
        <v>0</v>
      </c>
      <c r="KU51" s="1015"/>
      <c r="KV51" s="1016"/>
      <c r="KX51" s="1009"/>
      <c r="KY51" s="1010"/>
      <c r="KZ51" s="1011" t="s">
        <v>924</v>
      </c>
      <c r="LA51" s="1012" t="s">
        <v>834</v>
      </c>
      <c r="LB51" s="1013"/>
      <c r="LC51" s="1014">
        <f t="shared" ref="LC51:LC59" si="351">IFERROR(LD51/LB51,0)</f>
        <v>0</v>
      </c>
      <c r="LD51" s="1015"/>
      <c r="LE51" s="1016"/>
      <c r="LI51" s="1009"/>
      <c r="LJ51" s="1010"/>
      <c r="LK51" s="1011" t="s">
        <v>924</v>
      </c>
      <c r="LL51" s="1012" t="s">
        <v>834</v>
      </c>
      <c r="LM51" s="1013"/>
      <c r="LN51" s="1014">
        <f t="shared" ref="LN51:LN59" si="352">IFERROR(LO51/LM51,0)</f>
        <v>0</v>
      </c>
      <c r="LO51" s="1015"/>
      <c r="LP51" s="1016"/>
      <c r="LR51" s="1009"/>
      <c r="LS51" s="1010"/>
      <c r="LT51" s="1011" t="s">
        <v>924</v>
      </c>
      <c r="LU51" s="1012" t="s">
        <v>834</v>
      </c>
      <c r="LV51" s="1013"/>
      <c r="LW51" s="1014">
        <f t="shared" ref="LW51:LW59" si="353">IFERROR(LX51/LV51,0)</f>
        <v>0</v>
      </c>
      <c r="LX51" s="1015"/>
      <c r="LY51" s="1016"/>
      <c r="MC51" s="1009"/>
      <c r="MD51" s="1010"/>
      <c r="ME51" s="1011" t="s">
        <v>924</v>
      </c>
      <c r="MF51" s="1012" t="s">
        <v>834</v>
      </c>
      <c r="MG51" s="1013"/>
      <c r="MH51" s="1014">
        <f t="shared" ref="MH51:MH59" si="354">IFERROR(MI51/MG51,0)</f>
        <v>0</v>
      </c>
      <c r="MI51" s="1015"/>
      <c r="MJ51" s="1016"/>
      <c r="ML51" s="1009"/>
      <c r="MM51" s="1010"/>
      <c r="MN51" s="1011" t="s">
        <v>924</v>
      </c>
      <c r="MO51" s="1012" t="s">
        <v>834</v>
      </c>
      <c r="MP51" s="1013"/>
      <c r="MQ51" s="1014">
        <f t="shared" ref="MQ51:MQ59" si="355">IFERROR(MR51/MP51,0)</f>
        <v>0</v>
      </c>
      <c r="MR51" s="1015"/>
      <c r="MS51" s="1016"/>
      <c r="MW51" s="1009"/>
      <c r="MX51" s="1010"/>
      <c r="MY51" s="1011" t="s">
        <v>924</v>
      </c>
      <c r="MZ51" s="1012" t="s">
        <v>834</v>
      </c>
      <c r="NA51" s="1013"/>
      <c r="NB51" s="1014">
        <f t="shared" ref="NB51:NB59" si="356">IFERROR(NC51/NA51,0)</f>
        <v>0</v>
      </c>
      <c r="NC51" s="1015"/>
      <c r="ND51" s="1016"/>
      <c r="NF51" s="1009"/>
      <c r="NG51" s="1010"/>
      <c r="NH51" s="1011" t="s">
        <v>924</v>
      </c>
      <c r="NI51" s="1012" t="s">
        <v>834</v>
      </c>
      <c r="NJ51" s="1013"/>
      <c r="NK51" s="1014">
        <f t="shared" ref="NK51:NK59" si="357">IFERROR(NL51/NJ51,0)</f>
        <v>0</v>
      </c>
      <c r="NL51" s="1015"/>
      <c r="NM51" s="1016"/>
      <c r="NQ51" s="1009"/>
      <c r="NR51" s="1010"/>
      <c r="NS51" s="1011" t="s">
        <v>924</v>
      </c>
      <c r="NT51" s="1012" t="s">
        <v>834</v>
      </c>
      <c r="NU51" s="1013"/>
      <c r="NV51" s="1014">
        <f t="shared" ref="NV51:NV59" si="358">IFERROR(NW51/NU51,0)</f>
        <v>0</v>
      </c>
      <c r="NW51" s="1015"/>
      <c r="NX51" s="1016"/>
      <c r="NZ51" s="1009"/>
      <c r="OA51" s="1010"/>
      <c r="OB51" s="1011" t="s">
        <v>924</v>
      </c>
      <c r="OC51" s="1012" t="s">
        <v>834</v>
      </c>
      <c r="OD51" s="1013"/>
      <c r="OE51" s="1014">
        <f t="shared" ref="OE51:OE59" si="359">IFERROR(OF51/OD51,0)</f>
        <v>0</v>
      </c>
      <c r="OF51" s="1015"/>
      <c r="OG51" s="1016"/>
    </row>
    <row r="52" spans="1:397">
      <c r="A52" s="1009"/>
      <c r="B52" s="1010"/>
      <c r="C52" s="1011" t="s">
        <v>937</v>
      </c>
      <c r="D52" s="1012" t="s">
        <v>834</v>
      </c>
      <c r="E52" s="1013"/>
      <c r="F52" s="1014">
        <f t="shared" si="320"/>
        <v>0</v>
      </c>
      <c r="G52" s="1015"/>
      <c r="H52" s="1016"/>
      <c r="J52" s="1009"/>
      <c r="K52" s="1010"/>
      <c r="L52" s="1011" t="s">
        <v>937</v>
      </c>
      <c r="M52" s="1012" t="s">
        <v>834</v>
      </c>
      <c r="N52" s="1013"/>
      <c r="O52" s="1014">
        <f t="shared" si="321"/>
        <v>0</v>
      </c>
      <c r="P52" s="1015"/>
      <c r="Q52" s="1016"/>
      <c r="U52" s="1009"/>
      <c r="V52" s="1010"/>
      <c r="W52" s="1011" t="s">
        <v>937</v>
      </c>
      <c r="X52" s="1012" t="s">
        <v>834</v>
      </c>
      <c r="Y52" s="1013"/>
      <c r="Z52" s="1014">
        <f t="shared" si="322"/>
        <v>0</v>
      </c>
      <c r="AA52" s="1015"/>
      <c r="AB52" s="1016"/>
      <c r="AD52" s="1009"/>
      <c r="AE52" s="1010"/>
      <c r="AF52" s="1011" t="s">
        <v>937</v>
      </c>
      <c r="AG52" s="1012" t="s">
        <v>834</v>
      </c>
      <c r="AH52" s="1013"/>
      <c r="AI52" s="1014">
        <f t="shared" si="323"/>
        <v>0</v>
      </c>
      <c r="AJ52" s="1015"/>
      <c r="AK52" s="1016"/>
      <c r="AO52" s="1009"/>
      <c r="AP52" s="1010"/>
      <c r="AQ52" s="1011" t="s">
        <v>937</v>
      </c>
      <c r="AR52" s="1012" t="s">
        <v>834</v>
      </c>
      <c r="AS52" s="1013"/>
      <c r="AT52" s="1014">
        <f t="shared" si="324"/>
        <v>0</v>
      </c>
      <c r="AU52" s="1015"/>
      <c r="AV52" s="1016"/>
      <c r="AX52" s="1009"/>
      <c r="AY52" s="1010"/>
      <c r="AZ52" s="1011" t="s">
        <v>937</v>
      </c>
      <c r="BA52" s="1012" t="s">
        <v>834</v>
      </c>
      <c r="BB52" s="1013"/>
      <c r="BC52" s="1014">
        <f t="shared" si="325"/>
        <v>0</v>
      </c>
      <c r="BD52" s="1015"/>
      <c r="BE52" s="1016"/>
      <c r="BI52" s="1009"/>
      <c r="BJ52" s="1010"/>
      <c r="BK52" s="1011" t="s">
        <v>937</v>
      </c>
      <c r="BL52" s="1012" t="s">
        <v>834</v>
      </c>
      <c r="BM52" s="1013"/>
      <c r="BN52" s="1014">
        <f t="shared" si="326"/>
        <v>0</v>
      </c>
      <c r="BO52" s="1015"/>
      <c r="BP52" s="1016"/>
      <c r="BR52" s="1009"/>
      <c r="BS52" s="1010"/>
      <c r="BT52" s="1011" t="s">
        <v>937</v>
      </c>
      <c r="BU52" s="1012" t="s">
        <v>834</v>
      </c>
      <c r="BV52" s="1013"/>
      <c r="BW52" s="1014">
        <f t="shared" si="327"/>
        <v>0</v>
      </c>
      <c r="BX52" s="1015"/>
      <c r="BY52" s="1016"/>
      <c r="CC52" s="1009"/>
      <c r="CD52" s="1010"/>
      <c r="CE52" s="1011" t="s">
        <v>937</v>
      </c>
      <c r="CF52" s="1012" t="s">
        <v>834</v>
      </c>
      <c r="CG52" s="1013"/>
      <c r="CH52" s="1014">
        <f t="shared" si="328"/>
        <v>0</v>
      </c>
      <c r="CI52" s="1015"/>
      <c r="CJ52" s="1016"/>
      <c r="CL52" s="1009"/>
      <c r="CM52" s="1010"/>
      <c r="CN52" s="1011" t="s">
        <v>937</v>
      </c>
      <c r="CO52" s="1012" t="s">
        <v>834</v>
      </c>
      <c r="CP52" s="1013"/>
      <c r="CQ52" s="1014">
        <f t="shared" si="329"/>
        <v>0</v>
      </c>
      <c r="CR52" s="1015"/>
      <c r="CS52" s="1016"/>
      <c r="CW52" s="1009"/>
      <c r="CX52" s="1010"/>
      <c r="CY52" s="1011" t="s">
        <v>937</v>
      </c>
      <c r="CZ52" s="1012" t="s">
        <v>834</v>
      </c>
      <c r="DA52" s="1013"/>
      <c r="DB52" s="1014">
        <f t="shared" si="330"/>
        <v>0</v>
      </c>
      <c r="DC52" s="1015"/>
      <c r="DD52" s="1016"/>
      <c r="DF52" s="1009"/>
      <c r="DG52" s="1010"/>
      <c r="DH52" s="1011" t="s">
        <v>937</v>
      </c>
      <c r="DI52" s="1012" t="s">
        <v>834</v>
      </c>
      <c r="DJ52" s="1013"/>
      <c r="DK52" s="1014">
        <f t="shared" si="331"/>
        <v>0</v>
      </c>
      <c r="DL52" s="1015"/>
      <c r="DM52" s="1016"/>
      <c r="DQ52" s="1009"/>
      <c r="DR52" s="1010"/>
      <c r="DS52" s="1011" t="s">
        <v>937</v>
      </c>
      <c r="DT52" s="1012" t="s">
        <v>834</v>
      </c>
      <c r="DU52" s="1013"/>
      <c r="DV52" s="1014">
        <f t="shared" si="332"/>
        <v>0</v>
      </c>
      <c r="DW52" s="1015"/>
      <c r="DX52" s="1016"/>
      <c r="DZ52" s="1009"/>
      <c r="EA52" s="1010"/>
      <c r="EB52" s="1011" t="s">
        <v>937</v>
      </c>
      <c r="EC52" s="1012" t="s">
        <v>834</v>
      </c>
      <c r="ED52" s="1013"/>
      <c r="EE52" s="1014">
        <f t="shared" si="333"/>
        <v>0</v>
      </c>
      <c r="EF52" s="1015"/>
      <c r="EG52" s="1016"/>
      <c r="EK52" s="1009"/>
      <c r="EL52" s="1010"/>
      <c r="EM52" s="1011" t="s">
        <v>937</v>
      </c>
      <c r="EN52" s="1012" t="s">
        <v>834</v>
      </c>
      <c r="EO52" s="1013"/>
      <c r="EP52" s="1014">
        <f t="shared" si="334"/>
        <v>0</v>
      </c>
      <c r="EQ52" s="1015"/>
      <c r="ER52" s="1016"/>
      <c r="ET52" s="1009"/>
      <c r="EU52" s="1010"/>
      <c r="EV52" s="1011" t="s">
        <v>937</v>
      </c>
      <c r="EW52" s="1012" t="s">
        <v>834</v>
      </c>
      <c r="EX52" s="1013"/>
      <c r="EY52" s="1014">
        <f t="shared" si="335"/>
        <v>0</v>
      </c>
      <c r="EZ52" s="1015"/>
      <c r="FA52" s="1016"/>
      <c r="FE52" s="1009"/>
      <c r="FF52" s="1010"/>
      <c r="FG52" s="1011" t="s">
        <v>937</v>
      </c>
      <c r="FH52" s="1012" t="s">
        <v>834</v>
      </c>
      <c r="FI52" s="1013"/>
      <c r="FJ52" s="1014">
        <f t="shared" si="336"/>
        <v>0</v>
      </c>
      <c r="FK52" s="1015"/>
      <c r="FL52" s="1016"/>
      <c r="FN52" s="1009"/>
      <c r="FO52" s="1010"/>
      <c r="FP52" s="1011" t="s">
        <v>937</v>
      </c>
      <c r="FQ52" s="1012" t="s">
        <v>834</v>
      </c>
      <c r="FR52" s="1013"/>
      <c r="FS52" s="1014">
        <f t="shared" si="337"/>
        <v>0</v>
      </c>
      <c r="FT52" s="1015"/>
      <c r="FU52" s="1016"/>
      <c r="FY52" s="1009"/>
      <c r="FZ52" s="1010"/>
      <c r="GA52" s="1011" t="s">
        <v>937</v>
      </c>
      <c r="GB52" s="1012" t="s">
        <v>834</v>
      </c>
      <c r="GC52" s="1013"/>
      <c r="GD52" s="1014">
        <f t="shared" si="338"/>
        <v>0</v>
      </c>
      <c r="GE52" s="1015"/>
      <c r="GF52" s="1016"/>
      <c r="GH52" s="1009"/>
      <c r="GI52" s="1010"/>
      <c r="GJ52" s="1011" t="s">
        <v>937</v>
      </c>
      <c r="GK52" s="1012" t="s">
        <v>834</v>
      </c>
      <c r="GL52" s="1013"/>
      <c r="GM52" s="1014">
        <f t="shared" si="339"/>
        <v>0</v>
      </c>
      <c r="GN52" s="1015"/>
      <c r="GO52" s="1016"/>
      <c r="GS52" s="1009"/>
      <c r="GT52" s="1010"/>
      <c r="GU52" s="1011" t="s">
        <v>937</v>
      </c>
      <c r="GV52" s="1012" t="s">
        <v>834</v>
      </c>
      <c r="GW52" s="1013"/>
      <c r="GX52" s="1014">
        <f t="shared" si="340"/>
        <v>0</v>
      </c>
      <c r="GY52" s="1015"/>
      <c r="GZ52" s="1016"/>
      <c r="HB52" s="1009"/>
      <c r="HC52" s="1010"/>
      <c r="HD52" s="1011" t="s">
        <v>937</v>
      </c>
      <c r="HE52" s="1012" t="s">
        <v>834</v>
      </c>
      <c r="HF52" s="1013"/>
      <c r="HG52" s="1014">
        <f t="shared" si="341"/>
        <v>0</v>
      </c>
      <c r="HH52" s="1015"/>
      <c r="HI52" s="1016"/>
      <c r="HM52" s="1009"/>
      <c r="HN52" s="1010"/>
      <c r="HO52" s="1011" t="s">
        <v>937</v>
      </c>
      <c r="HP52" s="1012" t="s">
        <v>834</v>
      </c>
      <c r="HQ52" s="1013"/>
      <c r="HR52" s="1014">
        <f t="shared" si="342"/>
        <v>0</v>
      </c>
      <c r="HS52" s="1015"/>
      <c r="HT52" s="1016"/>
      <c r="HV52" s="1009"/>
      <c r="HW52" s="1010"/>
      <c r="HX52" s="1011" t="s">
        <v>937</v>
      </c>
      <c r="HY52" s="1012" t="s">
        <v>834</v>
      </c>
      <c r="HZ52" s="1013"/>
      <c r="IA52" s="1014">
        <f t="shared" si="343"/>
        <v>0</v>
      </c>
      <c r="IB52" s="1015"/>
      <c r="IC52" s="1016"/>
      <c r="IG52" s="1009"/>
      <c r="IH52" s="1010"/>
      <c r="II52" s="1011" t="s">
        <v>937</v>
      </c>
      <c r="IJ52" s="1012" t="s">
        <v>834</v>
      </c>
      <c r="IK52" s="1013"/>
      <c r="IL52" s="1014">
        <f t="shared" si="344"/>
        <v>0</v>
      </c>
      <c r="IM52" s="1015"/>
      <c r="IN52" s="1016"/>
      <c r="IP52" s="1009"/>
      <c r="IQ52" s="1010"/>
      <c r="IR52" s="1011" t="s">
        <v>937</v>
      </c>
      <c r="IS52" s="1012" t="s">
        <v>834</v>
      </c>
      <c r="IT52" s="1013"/>
      <c r="IU52" s="1014">
        <f t="shared" si="345"/>
        <v>0</v>
      </c>
      <c r="IV52" s="1015"/>
      <c r="IW52" s="1016"/>
      <c r="JA52" s="1009"/>
      <c r="JB52" s="1010"/>
      <c r="JC52" s="1011" t="s">
        <v>937</v>
      </c>
      <c r="JD52" s="1012" t="s">
        <v>834</v>
      </c>
      <c r="JE52" s="1013"/>
      <c r="JF52" s="1014">
        <f t="shared" si="346"/>
        <v>0</v>
      </c>
      <c r="JG52" s="1015"/>
      <c r="JH52" s="1016"/>
      <c r="JJ52" s="1009"/>
      <c r="JK52" s="1010"/>
      <c r="JL52" s="1011" t="s">
        <v>937</v>
      </c>
      <c r="JM52" s="1012" t="s">
        <v>834</v>
      </c>
      <c r="JN52" s="1013"/>
      <c r="JO52" s="1014">
        <f t="shared" si="347"/>
        <v>0</v>
      </c>
      <c r="JP52" s="1015"/>
      <c r="JQ52" s="1016"/>
      <c r="JU52" s="1009"/>
      <c r="JV52" s="1010"/>
      <c r="JW52" s="1011" t="s">
        <v>937</v>
      </c>
      <c r="JX52" s="1012" t="s">
        <v>834</v>
      </c>
      <c r="JY52" s="1013"/>
      <c r="JZ52" s="1014">
        <f t="shared" si="348"/>
        <v>0</v>
      </c>
      <c r="KA52" s="1015"/>
      <c r="KB52" s="1016"/>
      <c r="KD52" s="1009"/>
      <c r="KE52" s="1010"/>
      <c r="KF52" s="1011" t="s">
        <v>937</v>
      </c>
      <c r="KG52" s="1012" t="s">
        <v>834</v>
      </c>
      <c r="KH52" s="1013"/>
      <c r="KI52" s="1014">
        <f t="shared" si="349"/>
        <v>0</v>
      </c>
      <c r="KJ52" s="1015"/>
      <c r="KK52" s="1016"/>
      <c r="KO52" s="1009"/>
      <c r="KP52" s="1010"/>
      <c r="KQ52" s="1011" t="s">
        <v>937</v>
      </c>
      <c r="KR52" s="1012" t="s">
        <v>834</v>
      </c>
      <c r="KS52" s="1013"/>
      <c r="KT52" s="1014">
        <f t="shared" si="350"/>
        <v>0</v>
      </c>
      <c r="KU52" s="1015"/>
      <c r="KV52" s="1016"/>
      <c r="KX52" s="1009"/>
      <c r="KY52" s="1010"/>
      <c r="KZ52" s="1011" t="s">
        <v>937</v>
      </c>
      <c r="LA52" s="1012" t="s">
        <v>834</v>
      </c>
      <c r="LB52" s="1013"/>
      <c r="LC52" s="1014">
        <f t="shared" si="351"/>
        <v>0</v>
      </c>
      <c r="LD52" s="1015"/>
      <c r="LE52" s="1016"/>
      <c r="LI52" s="1009"/>
      <c r="LJ52" s="1010"/>
      <c r="LK52" s="1011" t="s">
        <v>937</v>
      </c>
      <c r="LL52" s="1012" t="s">
        <v>834</v>
      </c>
      <c r="LM52" s="1013"/>
      <c r="LN52" s="1014">
        <f t="shared" si="352"/>
        <v>0</v>
      </c>
      <c r="LO52" s="1015"/>
      <c r="LP52" s="1016"/>
      <c r="LR52" s="1009"/>
      <c r="LS52" s="1010"/>
      <c r="LT52" s="1011" t="s">
        <v>937</v>
      </c>
      <c r="LU52" s="1012" t="s">
        <v>834</v>
      </c>
      <c r="LV52" s="1013"/>
      <c r="LW52" s="1014">
        <f t="shared" si="353"/>
        <v>0</v>
      </c>
      <c r="LX52" s="1015"/>
      <c r="LY52" s="1016"/>
      <c r="MC52" s="1009"/>
      <c r="MD52" s="1010"/>
      <c r="ME52" s="1011" t="s">
        <v>937</v>
      </c>
      <c r="MF52" s="1012" t="s">
        <v>834</v>
      </c>
      <c r="MG52" s="1013"/>
      <c r="MH52" s="1014">
        <f t="shared" si="354"/>
        <v>0</v>
      </c>
      <c r="MI52" s="1015"/>
      <c r="MJ52" s="1016"/>
      <c r="ML52" s="1009"/>
      <c r="MM52" s="1010"/>
      <c r="MN52" s="1011" t="s">
        <v>937</v>
      </c>
      <c r="MO52" s="1012" t="s">
        <v>834</v>
      </c>
      <c r="MP52" s="1013"/>
      <c r="MQ52" s="1014">
        <f t="shared" si="355"/>
        <v>0</v>
      </c>
      <c r="MR52" s="1015"/>
      <c r="MS52" s="1016"/>
      <c r="MW52" s="1009"/>
      <c r="MX52" s="1010"/>
      <c r="MY52" s="1011" t="s">
        <v>937</v>
      </c>
      <c r="MZ52" s="1012" t="s">
        <v>834</v>
      </c>
      <c r="NA52" s="1013"/>
      <c r="NB52" s="1014">
        <f t="shared" si="356"/>
        <v>0</v>
      </c>
      <c r="NC52" s="1015"/>
      <c r="ND52" s="1016"/>
      <c r="NF52" s="1009"/>
      <c r="NG52" s="1010"/>
      <c r="NH52" s="1011" t="s">
        <v>937</v>
      </c>
      <c r="NI52" s="1012" t="s">
        <v>834</v>
      </c>
      <c r="NJ52" s="1013"/>
      <c r="NK52" s="1014">
        <f t="shared" si="357"/>
        <v>0</v>
      </c>
      <c r="NL52" s="1015"/>
      <c r="NM52" s="1016"/>
      <c r="NQ52" s="1009"/>
      <c r="NR52" s="1010"/>
      <c r="NS52" s="1011" t="s">
        <v>937</v>
      </c>
      <c r="NT52" s="1012" t="s">
        <v>834</v>
      </c>
      <c r="NU52" s="1013"/>
      <c r="NV52" s="1014">
        <f t="shared" si="358"/>
        <v>0</v>
      </c>
      <c r="NW52" s="1015"/>
      <c r="NX52" s="1016"/>
      <c r="NZ52" s="1009"/>
      <c r="OA52" s="1010"/>
      <c r="OB52" s="1011" t="s">
        <v>937</v>
      </c>
      <c r="OC52" s="1012" t="s">
        <v>834</v>
      </c>
      <c r="OD52" s="1013"/>
      <c r="OE52" s="1014">
        <f t="shared" si="359"/>
        <v>0</v>
      </c>
      <c r="OF52" s="1015"/>
      <c r="OG52" s="1016"/>
    </row>
    <row r="53" spans="1:397">
      <c r="A53" s="1033"/>
      <c r="B53" s="1034"/>
      <c r="C53" s="1035" t="s">
        <v>928</v>
      </c>
      <c r="D53" s="1036" t="s">
        <v>834</v>
      </c>
      <c r="E53" s="1037"/>
      <c r="F53" s="1038">
        <f t="shared" si="320"/>
        <v>0</v>
      </c>
      <c r="G53" s="1039"/>
      <c r="H53" s="1040"/>
      <c r="J53" s="1033"/>
      <c r="K53" s="1034"/>
      <c r="L53" s="1035" t="s">
        <v>928</v>
      </c>
      <c r="M53" s="1036" t="s">
        <v>834</v>
      </c>
      <c r="N53" s="1037"/>
      <c r="O53" s="1038">
        <f t="shared" si="321"/>
        <v>0</v>
      </c>
      <c r="P53" s="1039"/>
      <c r="Q53" s="1040"/>
      <c r="U53" s="1033"/>
      <c r="V53" s="1034"/>
      <c r="W53" s="1035" t="s">
        <v>928</v>
      </c>
      <c r="X53" s="1036" t="s">
        <v>834</v>
      </c>
      <c r="Y53" s="1037"/>
      <c r="Z53" s="1038">
        <f t="shared" si="322"/>
        <v>0</v>
      </c>
      <c r="AA53" s="1039"/>
      <c r="AB53" s="1040"/>
      <c r="AD53" s="1033"/>
      <c r="AE53" s="1034"/>
      <c r="AF53" s="1035" t="s">
        <v>928</v>
      </c>
      <c r="AG53" s="1036" t="s">
        <v>834</v>
      </c>
      <c r="AH53" s="1037"/>
      <c r="AI53" s="1038">
        <f t="shared" si="323"/>
        <v>0</v>
      </c>
      <c r="AJ53" s="1039"/>
      <c r="AK53" s="1040"/>
      <c r="AO53" s="1033"/>
      <c r="AP53" s="1034"/>
      <c r="AQ53" s="1035" t="s">
        <v>928</v>
      </c>
      <c r="AR53" s="1036" t="s">
        <v>834</v>
      </c>
      <c r="AS53" s="1037"/>
      <c r="AT53" s="1038">
        <f t="shared" si="324"/>
        <v>0</v>
      </c>
      <c r="AU53" s="1039"/>
      <c r="AV53" s="1040"/>
      <c r="AX53" s="1033"/>
      <c r="AY53" s="1034"/>
      <c r="AZ53" s="1035" t="s">
        <v>928</v>
      </c>
      <c r="BA53" s="1036" t="s">
        <v>834</v>
      </c>
      <c r="BB53" s="1037"/>
      <c r="BC53" s="1038">
        <f t="shared" si="325"/>
        <v>0</v>
      </c>
      <c r="BD53" s="1039"/>
      <c r="BE53" s="1040"/>
      <c r="BI53" s="1033"/>
      <c r="BJ53" s="1034"/>
      <c r="BK53" s="1035" t="s">
        <v>928</v>
      </c>
      <c r="BL53" s="1036" t="s">
        <v>834</v>
      </c>
      <c r="BM53" s="1037"/>
      <c r="BN53" s="1038">
        <f t="shared" si="326"/>
        <v>0</v>
      </c>
      <c r="BO53" s="1039"/>
      <c r="BP53" s="1040"/>
      <c r="BR53" s="1033"/>
      <c r="BS53" s="1034"/>
      <c r="BT53" s="1035" t="s">
        <v>928</v>
      </c>
      <c r="BU53" s="1036" t="s">
        <v>834</v>
      </c>
      <c r="BV53" s="1037"/>
      <c r="BW53" s="1038">
        <f t="shared" si="327"/>
        <v>0</v>
      </c>
      <c r="BX53" s="1039"/>
      <c r="BY53" s="1040"/>
      <c r="CC53" s="1033"/>
      <c r="CD53" s="1034"/>
      <c r="CE53" s="1035" t="s">
        <v>928</v>
      </c>
      <c r="CF53" s="1036" t="s">
        <v>834</v>
      </c>
      <c r="CG53" s="1037"/>
      <c r="CH53" s="1038">
        <f t="shared" si="328"/>
        <v>0</v>
      </c>
      <c r="CI53" s="1039"/>
      <c r="CJ53" s="1040"/>
      <c r="CL53" s="1033"/>
      <c r="CM53" s="1034"/>
      <c r="CN53" s="1035" t="s">
        <v>928</v>
      </c>
      <c r="CO53" s="1036" t="s">
        <v>834</v>
      </c>
      <c r="CP53" s="1037"/>
      <c r="CQ53" s="1038">
        <f t="shared" si="329"/>
        <v>0</v>
      </c>
      <c r="CR53" s="1039"/>
      <c r="CS53" s="1040"/>
      <c r="CW53" s="1033"/>
      <c r="CX53" s="1034"/>
      <c r="CY53" s="1035" t="s">
        <v>928</v>
      </c>
      <c r="CZ53" s="1036" t="s">
        <v>834</v>
      </c>
      <c r="DA53" s="1037"/>
      <c r="DB53" s="1038">
        <f t="shared" si="330"/>
        <v>0</v>
      </c>
      <c r="DC53" s="1039"/>
      <c r="DD53" s="1040"/>
      <c r="DF53" s="1033"/>
      <c r="DG53" s="1034"/>
      <c r="DH53" s="1035" t="s">
        <v>928</v>
      </c>
      <c r="DI53" s="1036" t="s">
        <v>834</v>
      </c>
      <c r="DJ53" s="1037"/>
      <c r="DK53" s="1038">
        <f t="shared" si="331"/>
        <v>0</v>
      </c>
      <c r="DL53" s="1039"/>
      <c r="DM53" s="1040"/>
      <c r="DQ53" s="1033"/>
      <c r="DR53" s="1034"/>
      <c r="DS53" s="1035" t="s">
        <v>928</v>
      </c>
      <c r="DT53" s="1036" t="s">
        <v>834</v>
      </c>
      <c r="DU53" s="1037"/>
      <c r="DV53" s="1038">
        <f t="shared" si="332"/>
        <v>0</v>
      </c>
      <c r="DW53" s="1039"/>
      <c r="DX53" s="1040"/>
      <c r="DZ53" s="1033"/>
      <c r="EA53" s="1034"/>
      <c r="EB53" s="1035" t="s">
        <v>928</v>
      </c>
      <c r="EC53" s="1036" t="s">
        <v>834</v>
      </c>
      <c r="ED53" s="1037"/>
      <c r="EE53" s="1038">
        <f t="shared" si="333"/>
        <v>0</v>
      </c>
      <c r="EF53" s="1039"/>
      <c r="EG53" s="1040"/>
      <c r="EK53" s="1033"/>
      <c r="EL53" s="1034"/>
      <c r="EM53" s="1035" t="s">
        <v>928</v>
      </c>
      <c r="EN53" s="1036" t="s">
        <v>834</v>
      </c>
      <c r="EO53" s="1037"/>
      <c r="EP53" s="1038">
        <f t="shared" si="334"/>
        <v>0</v>
      </c>
      <c r="EQ53" s="1039"/>
      <c r="ER53" s="1040"/>
      <c r="ET53" s="1033"/>
      <c r="EU53" s="1034"/>
      <c r="EV53" s="1035" t="s">
        <v>928</v>
      </c>
      <c r="EW53" s="1036" t="s">
        <v>834</v>
      </c>
      <c r="EX53" s="1037"/>
      <c r="EY53" s="1038">
        <f t="shared" si="335"/>
        <v>0</v>
      </c>
      <c r="EZ53" s="1039"/>
      <c r="FA53" s="1040"/>
      <c r="FE53" s="1033"/>
      <c r="FF53" s="1034"/>
      <c r="FG53" s="1035" t="s">
        <v>928</v>
      </c>
      <c r="FH53" s="1036" t="s">
        <v>834</v>
      </c>
      <c r="FI53" s="1037"/>
      <c r="FJ53" s="1038">
        <f t="shared" si="336"/>
        <v>0</v>
      </c>
      <c r="FK53" s="1039"/>
      <c r="FL53" s="1040"/>
      <c r="FN53" s="1033"/>
      <c r="FO53" s="1034"/>
      <c r="FP53" s="1035" t="s">
        <v>928</v>
      </c>
      <c r="FQ53" s="1036" t="s">
        <v>834</v>
      </c>
      <c r="FR53" s="1037"/>
      <c r="FS53" s="1038">
        <f t="shared" si="337"/>
        <v>0</v>
      </c>
      <c r="FT53" s="1039"/>
      <c r="FU53" s="1040"/>
      <c r="FY53" s="1033"/>
      <c r="FZ53" s="1034"/>
      <c r="GA53" s="1035" t="s">
        <v>928</v>
      </c>
      <c r="GB53" s="1036" t="s">
        <v>834</v>
      </c>
      <c r="GC53" s="1037"/>
      <c r="GD53" s="1038">
        <f t="shared" si="338"/>
        <v>0</v>
      </c>
      <c r="GE53" s="1039"/>
      <c r="GF53" s="1040"/>
      <c r="GH53" s="1033"/>
      <c r="GI53" s="1034"/>
      <c r="GJ53" s="1035" t="s">
        <v>928</v>
      </c>
      <c r="GK53" s="1036" t="s">
        <v>834</v>
      </c>
      <c r="GL53" s="1037"/>
      <c r="GM53" s="1038">
        <f t="shared" si="339"/>
        <v>0</v>
      </c>
      <c r="GN53" s="1039"/>
      <c r="GO53" s="1040"/>
      <c r="GS53" s="1033"/>
      <c r="GT53" s="1034"/>
      <c r="GU53" s="1035" t="s">
        <v>928</v>
      </c>
      <c r="GV53" s="1036" t="s">
        <v>834</v>
      </c>
      <c r="GW53" s="1037"/>
      <c r="GX53" s="1038">
        <f t="shared" si="340"/>
        <v>0</v>
      </c>
      <c r="GY53" s="1039"/>
      <c r="GZ53" s="1040"/>
      <c r="HB53" s="1033"/>
      <c r="HC53" s="1034"/>
      <c r="HD53" s="1035" t="s">
        <v>928</v>
      </c>
      <c r="HE53" s="1036" t="s">
        <v>834</v>
      </c>
      <c r="HF53" s="1037"/>
      <c r="HG53" s="1038">
        <f t="shared" si="341"/>
        <v>0</v>
      </c>
      <c r="HH53" s="1039"/>
      <c r="HI53" s="1040"/>
      <c r="HM53" s="1033"/>
      <c r="HN53" s="1034"/>
      <c r="HO53" s="1035" t="s">
        <v>928</v>
      </c>
      <c r="HP53" s="1036" t="s">
        <v>834</v>
      </c>
      <c r="HQ53" s="1037"/>
      <c r="HR53" s="1038">
        <f t="shared" si="342"/>
        <v>0</v>
      </c>
      <c r="HS53" s="1039"/>
      <c r="HT53" s="1040"/>
      <c r="HV53" s="1033"/>
      <c r="HW53" s="1034"/>
      <c r="HX53" s="1035" t="s">
        <v>928</v>
      </c>
      <c r="HY53" s="1036" t="s">
        <v>834</v>
      </c>
      <c r="HZ53" s="1037"/>
      <c r="IA53" s="1038">
        <f t="shared" si="343"/>
        <v>0</v>
      </c>
      <c r="IB53" s="1039"/>
      <c r="IC53" s="1040"/>
      <c r="IG53" s="1033"/>
      <c r="IH53" s="1034"/>
      <c r="II53" s="1035" t="s">
        <v>928</v>
      </c>
      <c r="IJ53" s="1036" t="s">
        <v>834</v>
      </c>
      <c r="IK53" s="1037"/>
      <c r="IL53" s="1038">
        <f t="shared" si="344"/>
        <v>0</v>
      </c>
      <c r="IM53" s="1039"/>
      <c r="IN53" s="1040"/>
      <c r="IP53" s="1033"/>
      <c r="IQ53" s="1034"/>
      <c r="IR53" s="1035" t="s">
        <v>928</v>
      </c>
      <c r="IS53" s="1036" t="s">
        <v>834</v>
      </c>
      <c r="IT53" s="1037"/>
      <c r="IU53" s="1038">
        <f t="shared" si="345"/>
        <v>0</v>
      </c>
      <c r="IV53" s="1039"/>
      <c r="IW53" s="1040"/>
      <c r="JA53" s="1033"/>
      <c r="JB53" s="1034"/>
      <c r="JC53" s="1035" t="s">
        <v>928</v>
      </c>
      <c r="JD53" s="1036" t="s">
        <v>834</v>
      </c>
      <c r="JE53" s="1037"/>
      <c r="JF53" s="1038">
        <f t="shared" si="346"/>
        <v>0</v>
      </c>
      <c r="JG53" s="1039"/>
      <c r="JH53" s="1040"/>
      <c r="JJ53" s="1033"/>
      <c r="JK53" s="1034"/>
      <c r="JL53" s="1035" t="s">
        <v>928</v>
      </c>
      <c r="JM53" s="1036" t="s">
        <v>834</v>
      </c>
      <c r="JN53" s="1037"/>
      <c r="JO53" s="1038">
        <f t="shared" si="347"/>
        <v>0</v>
      </c>
      <c r="JP53" s="1039"/>
      <c r="JQ53" s="1040"/>
      <c r="JU53" s="1033"/>
      <c r="JV53" s="1034"/>
      <c r="JW53" s="1035" t="s">
        <v>928</v>
      </c>
      <c r="JX53" s="1036" t="s">
        <v>834</v>
      </c>
      <c r="JY53" s="1037"/>
      <c r="JZ53" s="1038">
        <f t="shared" si="348"/>
        <v>0</v>
      </c>
      <c r="KA53" s="1039"/>
      <c r="KB53" s="1040"/>
      <c r="KD53" s="1033"/>
      <c r="KE53" s="1034"/>
      <c r="KF53" s="1035" t="s">
        <v>928</v>
      </c>
      <c r="KG53" s="1036" t="s">
        <v>834</v>
      </c>
      <c r="KH53" s="1037"/>
      <c r="KI53" s="1038">
        <f t="shared" si="349"/>
        <v>0</v>
      </c>
      <c r="KJ53" s="1039"/>
      <c r="KK53" s="1040"/>
      <c r="KO53" s="1033"/>
      <c r="KP53" s="1034"/>
      <c r="KQ53" s="1035" t="s">
        <v>928</v>
      </c>
      <c r="KR53" s="1036" t="s">
        <v>834</v>
      </c>
      <c r="KS53" s="1037"/>
      <c r="KT53" s="1038">
        <f t="shared" si="350"/>
        <v>0</v>
      </c>
      <c r="KU53" s="1039"/>
      <c r="KV53" s="1040"/>
      <c r="KX53" s="1033"/>
      <c r="KY53" s="1034"/>
      <c r="KZ53" s="1035" t="s">
        <v>928</v>
      </c>
      <c r="LA53" s="1036" t="s">
        <v>834</v>
      </c>
      <c r="LB53" s="1037"/>
      <c r="LC53" s="1038">
        <f t="shared" si="351"/>
        <v>0</v>
      </c>
      <c r="LD53" s="1039"/>
      <c r="LE53" s="1040"/>
      <c r="LI53" s="1033"/>
      <c r="LJ53" s="1034"/>
      <c r="LK53" s="1035" t="s">
        <v>928</v>
      </c>
      <c r="LL53" s="1036" t="s">
        <v>834</v>
      </c>
      <c r="LM53" s="1037"/>
      <c r="LN53" s="1038">
        <f t="shared" si="352"/>
        <v>0</v>
      </c>
      <c r="LO53" s="1039"/>
      <c r="LP53" s="1040"/>
      <c r="LR53" s="1033"/>
      <c r="LS53" s="1034"/>
      <c r="LT53" s="1035" t="s">
        <v>928</v>
      </c>
      <c r="LU53" s="1036" t="s">
        <v>834</v>
      </c>
      <c r="LV53" s="1037"/>
      <c r="LW53" s="1038">
        <f t="shared" si="353"/>
        <v>0</v>
      </c>
      <c r="LX53" s="1039"/>
      <c r="LY53" s="1040"/>
      <c r="MC53" s="1033"/>
      <c r="MD53" s="1034"/>
      <c r="ME53" s="1035" t="s">
        <v>928</v>
      </c>
      <c r="MF53" s="1036" t="s">
        <v>834</v>
      </c>
      <c r="MG53" s="1037"/>
      <c r="MH53" s="1038">
        <f t="shared" si="354"/>
        <v>0</v>
      </c>
      <c r="MI53" s="1039"/>
      <c r="MJ53" s="1040"/>
      <c r="ML53" s="1033"/>
      <c r="MM53" s="1034"/>
      <c r="MN53" s="1035" t="s">
        <v>928</v>
      </c>
      <c r="MO53" s="1036" t="s">
        <v>834</v>
      </c>
      <c r="MP53" s="1037"/>
      <c r="MQ53" s="1038">
        <f t="shared" si="355"/>
        <v>0</v>
      </c>
      <c r="MR53" s="1039"/>
      <c r="MS53" s="1040"/>
      <c r="MW53" s="1033"/>
      <c r="MX53" s="1034"/>
      <c r="MY53" s="1035" t="s">
        <v>928</v>
      </c>
      <c r="MZ53" s="1036" t="s">
        <v>834</v>
      </c>
      <c r="NA53" s="1037"/>
      <c r="NB53" s="1038">
        <f t="shared" si="356"/>
        <v>0</v>
      </c>
      <c r="NC53" s="1039"/>
      <c r="ND53" s="1040"/>
      <c r="NF53" s="1033"/>
      <c r="NG53" s="1034"/>
      <c r="NH53" s="1035" t="s">
        <v>928</v>
      </c>
      <c r="NI53" s="1036" t="s">
        <v>834</v>
      </c>
      <c r="NJ53" s="1037"/>
      <c r="NK53" s="1038">
        <f t="shared" si="357"/>
        <v>0</v>
      </c>
      <c r="NL53" s="1039"/>
      <c r="NM53" s="1040"/>
      <c r="NQ53" s="1033"/>
      <c r="NR53" s="1034"/>
      <c r="NS53" s="1035" t="s">
        <v>928</v>
      </c>
      <c r="NT53" s="1036" t="s">
        <v>834</v>
      </c>
      <c r="NU53" s="1037"/>
      <c r="NV53" s="1038">
        <f t="shared" si="358"/>
        <v>0</v>
      </c>
      <c r="NW53" s="1039"/>
      <c r="NX53" s="1040"/>
      <c r="NZ53" s="1033"/>
      <c r="OA53" s="1034"/>
      <c r="OB53" s="1035" t="s">
        <v>928</v>
      </c>
      <c r="OC53" s="1036" t="s">
        <v>834</v>
      </c>
      <c r="OD53" s="1037"/>
      <c r="OE53" s="1038">
        <f t="shared" si="359"/>
        <v>0</v>
      </c>
      <c r="OF53" s="1039"/>
      <c r="OG53" s="1040"/>
    </row>
    <row r="54" spans="1:397">
      <c r="A54" s="1041">
        <v>4</v>
      </c>
      <c r="B54" s="1042" t="s">
        <v>945</v>
      </c>
      <c r="C54" s="1043"/>
      <c r="D54" s="1044" t="s">
        <v>894</v>
      </c>
      <c r="E54" s="1045">
        <v>1</v>
      </c>
      <c r="F54" s="1046">
        <f t="shared" si="320"/>
        <v>0</v>
      </c>
      <c r="G54" s="1047"/>
      <c r="H54" s="1048"/>
      <c r="J54" s="1041">
        <v>4</v>
      </c>
      <c r="K54" s="1042" t="s">
        <v>945</v>
      </c>
      <c r="L54" s="1043"/>
      <c r="M54" s="1044" t="s">
        <v>894</v>
      </c>
      <c r="N54" s="1045">
        <v>1</v>
      </c>
      <c r="O54" s="1046">
        <f t="shared" si="321"/>
        <v>0</v>
      </c>
      <c r="P54" s="1047"/>
      <c r="Q54" s="1048"/>
      <c r="U54" s="1041">
        <v>4</v>
      </c>
      <c r="V54" s="1042" t="s">
        <v>945</v>
      </c>
      <c r="W54" s="1043"/>
      <c r="X54" s="1044" t="s">
        <v>894</v>
      </c>
      <c r="Y54" s="1045">
        <v>1</v>
      </c>
      <c r="Z54" s="1046">
        <f t="shared" si="322"/>
        <v>0</v>
      </c>
      <c r="AA54" s="1047"/>
      <c r="AB54" s="1048"/>
      <c r="AD54" s="1041">
        <v>4</v>
      </c>
      <c r="AE54" s="1042" t="s">
        <v>945</v>
      </c>
      <c r="AF54" s="1043"/>
      <c r="AG54" s="1044" t="s">
        <v>894</v>
      </c>
      <c r="AH54" s="1045">
        <v>1</v>
      </c>
      <c r="AI54" s="1046">
        <f t="shared" si="323"/>
        <v>0</v>
      </c>
      <c r="AJ54" s="1047"/>
      <c r="AK54" s="1048"/>
      <c r="AO54" s="1041">
        <v>4</v>
      </c>
      <c r="AP54" s="1042" t="s">
        <v>945</v>
      </c>
      <c r="AQ54" s="1043"/>
      <c r="AR54" s="1044" t="s">
        <v>894</v>
      </c>
      <c r="AS54" s="1045">
        <v>1</v>
      </c>
      <c r="AT54" s="1046">
        <f t="shared" si="324"/>
        <v>0</v>
      </c>
      <c r="AU54" s="1047"/>
      <c r="AV54" s="1048"/>
      <c r="AX54" s="1041">
        <v>4</v>
      </c>
      <c r="AY54" s="1042" t="s">
        <v>945</v>
      </c>
      <c r="AZ54" s="1043"/>
      <c r="BA54" s="1044" t="s">
        <v>894</v>
      </c>
      <c r="BB54" s="1045">
        <v>1</v>
      </c>
      <c r="BC54" s="1046">
        <f t="shared" si="325"/>
        <v>0</v>
      </c>
      <c r="BD54" s="1047"/>
      <c r="BE54" s="1048"/>
      <c r="BI54" s="1041">
        <v>4</v>
      </c>
      <c r="BJ54" s="1042" t="s">
        <v>945</v>
      </c>
      <c r="BK54" s="1043"/>
      <c r="BL54" s="1044" t="s">
        <v>894</v>
      </c>
      <c r="BM54" s="1045">
        <v>1</v>
      </c>
      <c r="BN54" s="1046">
        <f t="shared" si="326"/>
        <v>0</v>
      </c>
      <c r="BO54" s="1047"/>
      <c r="BP54" s="1048"/>
      <c r="BR54" s="1041">
        <v>4</v>
      </c>
      <c r="BS54" s="1042" t="s">
        <v>945</v>
      </c>
      <c r="BT54" s="1043"/>
      <c r="BU54" s="1044" t="s">
        <v>894</v>
      </c>
      <c r="BV54" s="1045">
        <v>1</v>
      </c>
      <c r="BW54" s="1046">
        <f t="shared" si="327"/>
        <v>0</v>
      </c>
      <c r="BX54" s="1047"/>
      <c r="BY54" s="1048"/>
      <c r="CC54" s="1041">
        <v>4</v>
      </c>
      <c r="CD54" s="1042" t="s">
        <v>945</v>
      </c>
      <c r="CE54" s="1043"/>
      <c r="CF54" s="1044" t="s">
        <v>894</v>
      </c>
      <c r="CG54" s="1045">
        <v>1</v>
      </c>
      <c r="CH54" s="1046">
        <f t="shared" si="328"/>
        <v>0</v>
      </c>
      <c r="CI54" s="1047"/>
      <c r="CJ54" s="1048"/>
      <c r="CL54" s="1041">
        <v>4</v>
      </c>
      <c r="CM54" s="1042" t="s">
        <v>945</v>
      </c>
      <c r="CN54" s="1043"/>
      <c r="CO54" s="1044" t="s">
        <v>894</v>
      </c>
      <c r="CP54" s="1045">
        <v>1</v>
      </c>
      <c r="CQ54" s="1046">
        <f t="shared" si="329"/>
        <v>0</v>
      </c>
      <c r="CR54" s="1047"/>
      <c r="CS54" s="1048"/>
      <c r="CW54" s="1041">
        <v>4</v>
      </c>
      <c r="CX54" s="1042" t="s">
        <v>945</v>
      </c>
      <c r="CY54" s="1043"/>
      <c r="CZ54" s="1044" t="s">
        <v>894</v>
      </c>
      <c r="DA54" s="1045">
        <v>1</v>
      </c>
      <c r="DB54" s="1046">
        <f t="shared" si="330"/>
        <v>0</v>
      </c>
      <c r="DC54" s="1047"/>
      <c r="DD54" s="1048"/>
      <c r="DF54" s="1041">
        <v>4</v>
      </c>
      <c r="DG54" s="1042" t="s">
        <v>945</v>
      </c>
      <c r="DH54" s="1043"/>
      <c r="DI54" s="1044" t="s">
        <v>894</v>
      </c>
      <c r="DJ54" s="1045">
        <v>1</v>
      </c>
      <c r="DK54" s="1046">
        <f t="shared" si="331"/>
        <v>0</v>
      </c>
      <c r="DL54" s="1047"/>
      <c r="DM54" s="1048"/>
      <c r="DQ54" s="1041">
        <v>4</v>
      </c>
      <c r="DR54" s="1042" t="s">
        <v>945</v>
      </c>
      <c r="DS54" s="1043"/>
      <c r="DT54" s="1044" t="s">
        <v>894</v>
      </c>
      <c r="DU54" s="1045">
        <v>1</v>
      </c>
      <c r="DV54" s="1046">
        <f t="shared" si="332"/>
        <v>0</v>
      </c>
      <c r="DW54" s="1047"/>
      <c r="DX54" s="1048"/>
      <c r="DZ54" s="1041">
        <v>4</v>
      </c>
      <c r="EA54" s="1042" t="s">
        <v>945</v>
      </c>
      <c r="EB54" s="1043"/>
      <c r="EC54" s="1044" t="s">
        <v>894</v>
      </c>
      <c r="ED54" s="1045">
        <v>1</v>
      </c>
      <c r="EE54" s="1046">
        <f t="shared" si="333"/>
        <v>0</v>
      </c>
      <c r="EF54" s="1047"/>
      <c r="EG54" s="1048"/>
      <c r="EK54" s="1041">
        <v>4</v>
      </c>
      <c r="EL54" s="1042" t="s">
        <v>945</v>
      </c>
      <c r="EM54" s="1043"/>
      <c r="EN54" s="1044" t="s">
        <v>894</v>
      </c>
      <c r="EO54" s="1045">
        <v>1</v>
      </c>
      <c r="EP54" s="1046">
        <f t="shared" si="334"/>
        <v>0</v>
      </c>
      <c r="EQ54" s="1047"/>
      <c r="ER54" s="1048"/>
      <c r="ET54" s="1041">
        <v>4</v>
      </c>
      <c r="EU54" s="1042" t="s">
        <v>945</v>
      </c>
      <c r="EV54" s="1043"/>
      <c r="EW54" s="1044" t="s">
        <v>894</v>
      </c>
      <c r="EX54" s="1045">
        <v>1</v>
      </c>
      <c r="EY54" s="1046">
        <f t="shared" si="335"/>
        <v>0</v>
      </c>
      <c r="EZ54" s="1047"/>
      <c r="FA54" s="1048"/>
      <c r="FE54" s="1041">
        <v>4</v>
      </c>
      <c r="FF54" s="1042" t="s">
        <v>945</v>
      </c>
      <c r="FG54" s="1043"/>
      <c r="FH54" s="1044" t="s">
        <v>894</v>
      </c>
      <c r="FI54" s="1045">
        <v>1</v>
      </c>
      <c r="FJ54" s="1046">
        <f t="shared" si="336"/>
        <v>0</v>
      </c>
      <c r="FK54" s="1047"/>
      <c r="FL54" s="1048"/>
      <c r="FN54" s="1041">
        <v>4</v>
      </c>
      <c r="FO54" s="1042" t="s">
        <v>945</v>
      </c>
      <c r="FP54" s="1043"/>
      <c r="FQ54" s="1044" t="s">
        <v>894</v>
      </c>
      <c r="FR54" s="1045">
        <v>1</v>
      </c>
      <c r="FS54" s="1046">
        <f t="shared" si="337"/>
        <v>0</v>
      </c>
      <c r="FT54" s="1047"/>
      <c r="FU54" s="1048"/>
      <c r="FY54" s="1041">
        <v>4</v>
      </c>
      <c r="FZ54" s="1042" t="s">
        <v>945</v>
      </c>
      <c r="GA54" s="1043"/>
      <c r="GB54" s="1044" t="s">
        <v>894</v>
      </c>
      <c r="GC54" s="1045">
        <v>1</v>
      </c>
      <c r="GD54" s="1046">
        <f t="shared" si="338"/>
        <v>0</v>
      </c>
      <c r="GE54" s="1047"/>
      <c r="GF54" s="1048"/>
      <c r="GH54" s="1041">
        <v>4</v>
      </c>
      <c r="GI54" s="1042" t="s">
        <v>945</v>
      </c>
      <c r="GJ54" s="1043"/>
      <c r="GK54" s="1044" t="s">
        <v>894</v>
      </c>
      <c r="GL54" s="1045">
        <v>1</v>
      </c>
      <c r="GM54" s="1046">
        <f t="shared" si="339"/>
        <v>0</v>
      </c>
      <c r="GN54" s="1047"/>
      <c r="GO54" s="1048"/>
      <c r="GS54" s="1041">
        <v>4</v>
      </c>
      <c r="GT54" s="1042" t="s">
        <v>945</v>
      </c>
      <c r="GU54" s="1043"/>
      <c r="GV54" s="1044" t="s">
        <v>894</v>
      </c>
      <c r="GW54" s="1045">
        <v>1</v>
      </c>
      <c r="GX54" s="1046">
        <f t="shared" si="340"/>
        <v>0</v>
      </c>
      <c r="GY54" s="1047"/>
      <c r="GZ54" s="1048"/>
      <c r="HB54" s="1041">
        <v>4</v>
      </c>
      <c r="HC54" s="1042" t="s">
        <v>945</v>
      </c>
      <c r="HD54" s="1043"/>
      <c r="HE54" s="1044" t="s">
        <v>894</v>
      </c>
      <c r="HF54" s="1045">
        <v>1</v>
      </c>
      <c r="HG54" s="1046">
        <f t="shared" si="341"/>
        <v>0</v>
      </c>
      <c r="HH54" s="1047"/>
      <c r="HI54" s="1048"/>
      <c r="HM54" s="1041">
        <v>4</v>
      </c>
      <c r="HN54" s="1042" t="s">
        <v>945</v>
      </c>
      <c r="HO54" s="1043"/>
      <c r="HP54" s="1044" t="s">
        <v>894</v>
      </c>
      <c r="HQ54" s="1045">
        <v>1</v>
      </c>
      <c r="HR54" s="1046">
        <f t="shared" si="342"/>
        <v>0</v>
      </c>
      <c r="HS54" s="1047"/>
      <c r="HT54" s="1048"/>
      <c r="HV54" s="1041">
        <v>4</v>
      </c>
      <c r="HW54" s="1042" t="s">
        <v>945</v>
      </c>
      <c r="HX54" s="1043"/>
      <c r="HY54" s="1044" t="s">
        <v>894</v>
      </c>
      <c r="HZ54" s="1045">
        <v>1</v>
      </c>
      <c r="IA54" s="1046">
        <f t="shared" si="343"/>
        <v>0</v>
      </c>
      <c r="IB54" s="1047"/>
      <c r="IC54" s="1048"/>
      <c r="IG54" s="1041">
        <v>4</v>
      </c>
      <c r="IH54" s="1042" t="s">
        <v>945</v>
      </c>
      <c r="II54" s="1043"/>
      <c r="IJ54" s="1044" t="s">
        <v>894</v>
      </c>
      <c r="IK54" s="1045">
        <v>1</v>
      </c>
      <c r="IL54" s="1046">
        <f t="shared" si="344"/>
        <v>0</v>
      </c>
      <c r="IM54" s="1047"/>
      <c r="IN54" s="1048"/>
      <c r="IP54" s="1041">
        <v>4</v>
      </c>
      <c r="IQ54" s="1042" t="s">
        <v>945</v>
      </c>
      <c r="IR54" s="1043"/>
      <c r="IS54" s="1044" t="s">
        <v>894</v>
      </c>
      <c r="IT54" s="1045">
        <v>1</v>
      </c>
      <c r="IU54" s="1046">
        <f t="shared" si="345"/>
        <v>0</v>
      </c>
      <c r="IV54" s="1047"/>
      <c r="IW54" s="1048"/>
      <c r="JA54" s="1041">
        <v>4</v>
      </c>
      <c r="JB54" s="1042" t="s">
        <v>945</v>
      </c>
      <c r="JC54" s="1043"/>
      <c r="JD54" s="1044" t="s">
        <v>894</v>
      </c>
      <c r="JE54" s="1045">
        <v>1</v>
      </c>
      <c r="JF54" s="1046">
        <f t="shared" si="346"/>
        <v>0</v>
      </c>
      <c r="JG54" s="1047"/>
      <c r="JH54" s="1048"/>
      <c r="JJ54" s="1041">
        <v>4</v>
      </c>
      <c r="JK54" s="1042" t="s">
        <v>945</v>
      </c>
      <c r="JL54" s="1043"/>
      <c r="JM54" s="1044" t="s">
        <v>894</v>
      </c>
      <c r="JN54" s="1045">
        <v>1</v>
      </c>
      <c r="JO54" s="1046">
        <f t="shared" si="347"/>
        <v>0</v>
      </c>
      <c r="JP54" s="1047"/>
      <c r="JQ54" s="1048"/>
      <c r="JU54" s="1041">
        <v>4</v>
      </c>
      <c r="JV54" s="1042" t="s">
        <v>945</v>
      </c>
      <c r="JW54" s="1043"/>
      <c r="JX54" s="1044" t="s">
        <v>894</v>
      </c>
      <c r="JY54" s="1045">
        <v>1</v>
      </c>
      <c r="JZ54" s="1046">
        <f t="shared" si="348"/>
        <v>0</v>
      </c>
      <c r="KA54" s="1047"/>
      <c r="KB54" s="1048"/>
      <c r="KD54" s="1041">
        <v>4</v>
      </c>
      <c r="KE54" s="1042" t="s">
        <v>945</v>
      </c>
      <c r="KF54" s="1043"/>
      <c r="KG54" s="1044" t="s">
        <v>894</v>
      </c>
      <c r="KH54" s="1045">
        <v>1</v>
      </c>
      <c r="KI54" s="1046">
        <f t="shared" si="349"/>
        <v>0</v>
      </c>
      <c r="KJ54" s="1047"/>
      <c r="KK54" s="1048"/>
      <c r="KO54" s="1041">
        <v>4</v>
      </c>
      <c r="KP54" s="1042" t="s">
        <v>945</v>
      </c>
      <c r="KQ54" s="1043"/>
      <c r="KR54" s="1044" t="s">
        <v>894</v>
      </c>
      <c r="KS54" s="1045">
        <v>1</v>
      </c>
      <c r="KT54" s="1046">
        <f t="shared" si="350"/>
        <v>0</v>
      </c>
      <c r="KU54" s="1047"/>
      <c r="KV54" s="1048"/>
      <c r="KX54" s="1041">
        <v>4</v>
      </c>
      <c r="KY54" s="1042" t="s">
        <v>945</v>
      </c>
      <c r="KZ54" s="1043"/>
      <c r="LA54" s="1044" t="s">
        <v>894</v>
      </c>
      <c r="LB54" s="1045">
        <v>1</v>
      </c>
      <c r="LC54" s="1046">
        <f t="shared" si="351"/>
        <v>0</v>
      </c>
      <c r="LD54" s="1047"/>
      <c r="LE54" s="1048"/>
      <c r="LI54" s="1041">
        <v>4</v>
      </c>
      <c r="LJ54" s="1042" t="s">
        <v>945</v>
      </c>
      <c r="LK54" s="1043"/>
      <c r="LL54" s="1044" t="s">
        <v>894</v>
      </c>
      <c r="LM54" s="1045">
        <v>1</v>
      </c>
      <c r="LN54" s="1046">
        <f t="shared" si="352"/>
        <v>0</v>
      </c>
      <c r="LO54" s="1047"/>
      <c r="LP54" s="1048"/>
      <c r="LR54" s="1041">
        <v>4</v>
      </c>
      <c r="LS54" s="1042" t="s">
        <v>945</v>
      </c>
      <c r="LT54" s="1043"/>
      <c r="LU54" s="1044" t="s">
        <v>894</v>
      </c>
      <c r="LV54" s="1045">
        <v>1</v>
      </c>
      <c r="LW54" s="1046">
        <f t="shared" si="353"/>
        <v>0</v>
      </c>
      <c r="LX54" s="1047"/>
      <c r="LY54" s="1048"/>
      <c r="MC54" s="1041">
        <v>4</v>
      </c>
      <c r="MD54" s="1042" t="s">
        <v>945</v>
      </c>
      <c r="ME54" s="1043"/>
      <c r="MF54" s="1044" t="s">
        <v>894</v>
      </c>
      <c r="MG54" s="1045">
        <v>1</v>
      </c>
      <c r="MH54" s="1046">
        <f t="shared" si="354"/>
        <v>0</v>
      </c>
      <c r="MI54" s="1047"/>
      <c r="MJ54" s="1048"/>
      <c r="ML54" s="1041">
        <v>4</v>
      </c>
      <c r="MM54" s="1042" t="s">
        <v>945</v>
      </c>
      <c r="MN54" s="1043"/>
      <c r="MO54" s="1044" t="s">
        <v>894</v>
      </c>
      <c r="MP54" s="1045">
        <v>1</v>
      </c>
      <c r="MQ54" s="1046">
        <f t="shared" si="355"/>
        <v>0</v>
      </c>
      <c r="MR54" s="1047"/>
      <c r="MS54" s="1048"/>
      <c r="MW54" s="1041">
        <v>4</v>
      </c>
      <c r="MX54" s="1042" t="s">
        <v>945</v>
      </c>
      <c r="MY54" s="1043"/>
      <c r="MZ54" s="1044" t="s">
        <v>894</v>
      </c>
      <c r="NA54" s="1045">
        <v>1</v>
      </c>
      <c r="NB54" s="1046">
        <f t="shared" si="356"/>
        <v>0</v>
      </c>
      <c r="NC54" s="1047"/>
      <c r="ND54" s="1048"/>
      <c r="NF54" s="1041">
        <v>4</v>
      </c>
      <c r="NG54" s="1042" t="s">
        <v>945</v>
      </c>
      <c r="NH54" s="1043"/>
      <c r="NI54" s="1044" t="s">
        <v>894</v>
      </c>
      <c r="NJ54" s="1045">
        <v>1</v>
      </c>
      <c r="NK54" s="1046">
        <f t="shared" si="357"/>
        <v>0</v>
      </c>
      <c r="NL54" s="1047"/>
      <c r="NM54" s="1048"/>
      <c r="NQ54" s="1041">
        <v>4</v>
      </c>
      <c r="NR54" s="1042" t="s">
        <v>945</v>
      </c>
      <c r="NS54" s="1043"/>
      <c r="NT54" s="1044" t="s">
        <v>894</v>
      </c>
      <c r="NU54" s="1045">
        <v>1</v>
      </c>
      <c r="NV54" s="1046">
        <f t="shared" si="358"/>
        <v>0</v>
      </c>
      <c r="NW54" s="1047"/>
      <c r="NX54" s="1048"/>
      <c r="NZ54" s="1041">
        <v>4</v>
      </c>
      <c r="OA54" s="1042" t="s">
        <v>945</v>
      </c>
      <c r="OB54" s="1043"/>
      <c r="OC54" s="1044" t="s">
        <v>894</v>
      </c>
      <c r="OD54" s="1045">
        <v>1</v>
      </c>
      <c r="OE54" s="1046">
        <f t="shared" si="359"/>
        <v>0</v>
      </c>
      <c r="OF54" s="1047"/>
      <c r="OG54" s="1048"/>
    </row>
    <row r="55" spans="1:397">
      <c r="A55" s="1041">
        <v>5</v>
      </c>
      <c r="B55" s="1042" t="s">
        <v>946</v>
      </c>
      <c r="C55" s="1043"/>
      <c r="D55" s="1044" t="s">
        <v>894</v>
      </c>
      <c r="E55" s="1045">
        <v>1</v>
      </c>
      <c r="F55" s="1046">
        <f t="shared" si="320"/>
        <v>0</v>
      </c>
      <c r="G55" s="1047"/>
      <c r="H55" s="1048"/>
      <c r="J55" s="1041">
        <v>5</v>
      </c>
      <c r="K55" s="1042" t="s">
        <v>946</v>
      </c>
      <c r="L55" s="1043"/>
      <c r="M55" s="1044" t="s">
        <v>894</v>
      </c>
      <c r="N55" s="1045">
        <v>1</v>
      </c>
      <c r="O55" s="1046">
        <f t="shared" si="321"/>
        <v>0</v>
      </c>
      <c r="P55" s="1047"/>
      <c r="Q55" s="1048"/>
      <c r="U55" s="1041">
        <v>5</v>
      </c>
      <c r="V55" s="1042" t="s">
        <v>946</v>
      </c>
      <c r="W55" s="1043"/>
      <c r="X55" s="1044" t="s">
        <v>894</v>
      </c>
      <c r="Y55" s="1045">
        <v>1</v>
      </c>
      <c r="Z55" s="1046">
        <f t="shared" si="322"/>
        <v>0</v>
      </c>
      <c r="AA55" s="1047"/>
      <c r="AB55" s="1048"/>
      <c r="AD55" s="1041">
        <v>5</v>
      </c>
      <c r="AE55" s="1042" t="s">
        <v>946</v>
      </c>
      <c r="AF55" s="1043"/>
      <c r="AG55" s="1044" t="s">
        <v>894</v>
      </c>
      <c r="AH55" s="1045">
        <v>1</v>
      </c>
      <c r="AI55" s="1046">
        <f t="shared" si="323"/>
        <v>0</v>
      </c>
      <c r="AJ55" s="1047"/>
      <c r="AK55" s="1048"/>
      <c r="AO55" s="1041">
        <v>5</v>
      </c>
      <c r="AP55" s="1042" t="s">
        <v>946</v>
      </c>
      <c r="AQ55" s="1043"/>
      <c r="AR55" s="1044" t="s">
        <v>894</v>
      </c>
      <c r="AS55" s="1045">
        <v>1</v>
      </c>
      <c r="AT55" s="1046">
        <f t="shared" si="324"/>
        <v>0</v>
      </c>
      <c r="AU55" s="1047"/>
      <c r="AV55" s="1048"/>
      <c r="AX55" s="1041">
        <v>5</v>
      </c>
      <c r="AY55" s="1042" t="s">
        <v>946</v>
      </c>
      <c r="AZ55" s="1043"/>
      <c r="BA55" s="1044" t="s">
        <v>894</v>
      </c>
      <c r="BB55" s="1045">
        <v>1</v>
      </c>
      <c r="BC55" s="1046">
        <f t="shared" si="325"/>
        <v>0</v>
      </c>
      <c r="BD55" s="1047"/>
      <c r="BE55" s="1048"/>
      <c r="BI55" s="1041">
        <v>5</v>
      </c>
      <c r="BJ55" s="1042" t="s">
        <v>946</v>
      </c>
      <c r="BK55" s="1043"/>
      <c r="BL55" s="1044" t="s">
        <v>894</v>
      </c>
      <c r="BM55" s="1045">
        <v>1</v>
      </c>
      <c r="BN55" s="1046">
        <f t="shared" si="326"/>
        <v>0</v>
      </c>
      <c r="BO55" s="1047"/>
      <c r="BP55" s="1048"/>
      <c r="BR55" s="1041">
        <v>5</v>
      </c>
      <c r="BS55" s="1042" t="s">
        <v>946</v>
      </c>
      <c r="BT55" s="1043"/>
      <c r="BU55" s="1044" t="s">
        <v>894</v>
      </c>
      <c r="BV55" s="1045">
        <v>1</v>
      </c>
      <c r="BW55" s="1046">
        <f t="shared" si="327"/>
        <v>0</v>
      </c>
      <c r="BX55" s="1047"/>
      <c r="BY55" s="1048"/>
      <c r="CC55" s="1041">
        <v>5</v>
      </c>
      <c r="CD55" s="1042" t="s">
        <v>946</v>
      </c>
      <c r="CE55" s="1043"/>
      <c r="CF55" s="1044" t="s">
        <v>894</v>
      </c>
      <c r="CG55" s="1045">
        <v>1</v>
      </c>
      <c r="CH55" s="1046">
        <f t="shared" si="328"/>
        <v>0</v>
      </c>
      <c r="CI55" s="1047"/>
      <c r="CJ55" s="1048"/>
      <c r="CL55" s="1041">
        <v>5</v>
      </c>
      <c r="CM55" s="1042" t="s">
        <v>946</v>
      </c>
      <c r="CN55" s="1043"/>
      <c r="CO55" s="1044" t="s">
        <v>894</v>
      </c>
      <c r="CP55" s="1045">
        <v>1</v>
      </c>
      <c r="CQ55" s="1046">
        <f t="shared" si="329"/>
        <v>0</v>
      </c>
      <c r="CR55" s="1047"/>
      <c r="CS55" s="1048"/>
      <c r="CW55" s="1041">
        <v>5</v>
      </c>
      <c r="CX55" s="1042" t="s">
        <v>946</v>
      </c>
      <c r="CY55" s="1043"/>
      <c r="CZ55" s="1044" t="s">
        <v>894</v>
      </c>
      <c r="DA55" s="1045">
        <v>1</v>
      </c>
      <c r="DB55" s="1046">
        <f t="shared" si="330"/>
        <v>0</v>
      </c>
      <c r="DC55" s="1047"/>
      <c r="DD55" s="1048"/>
      <c r="DF55" s="1041">
        <v>5</v>
      </c>
      <c r="DG55" s="1042" t="s">
        <v>946</v>
      </c>
      <c r="DH55" s="1043"/>
      <c r="DI55" s="1044" t="s">
        <v>894</v>
      </c>
      <c r="DJ55" s="1045">
        <v>1</v>
      </c>
      <c r="DK55" s="1046">
        <f t="shared" si="331"/>
        <v>0</v>
      </c>
      <c r="DL55" s="1047"/>
      <c r="DM55" s="1048"/>
      <c r="DQ55" s="1041">
        <v>5</v>
      </c>
      <c r="DR55" s="1042" t="s">
        <v>946</v>
      </c>
      <c r="DS55" s="1043"/>
      <c r="DT55" s="1044" t="s">
        <v>894</v>
      </c>
      <c r="DU55" s="1045">
        <v>1</v>
      </c>
      <c r="DV55" s="1046">
        <f t="shared" si="332"/>
        <v>0</v>
      </c>
      <c r="DW55" s="1047"/>
      <c r="DX55" s="1048"/>
      <c r="DZ55" s="1041">
        <v>5</v>
      </c>
      <c r="EA55" s="1042" t="s">
        <v>946</v>
      </c>
      <c r="EB55" s="1043"/>
      <c r="EC55" s="1044" t="s">
        <v>894</v>
      </c>
      <c r="ED55" s="1045">
        <v>1</v>
      </c>
      <c r="EE55" s="1046">
        <f t="shared" si="333"/>
        <v>0</v>
      </c>
      <c r="EF55" s="1047"/>
      <c r="EG55" s="1048"/>
      <c r="EK55" s="1041">
        <v>5</v>
      </c>
      <c r="EL55" s="1042" t="s">
        <v>946</v>
      </c>
      <c r="EM55" s="1043"/>
      <c r="EN55" s="1044" t="s">
        <v>894</v>
      </c>
      <c r="EO55" s="1045">
        <v>1</v>
      </c>
      <c r="EP55" s="1046">
        <f t="shared" si="334"/>
        <v>0</v>
      </c>
      <c r="EQ55" s="1047"/>
      <c r="ER55" s="1048"/>
      <c r="ET55" s="1041">
        <v>5</v>
      </c>
      <c r="EU55" s="1042" t="s">
        <v>946</v>
      </c>
      <c r="EV55" s="1043"/>
      <c r="EW55" s="1044" t="s">
        <v>894</v>
      </c>
      <c r="EX55" s="1045">
        <v>1</v>
      </c>
      <c r="EY55" s="1046">
        <f t="shared" si="335"/>
        <v>0</v>
      </c>
      <c r="EZ55" s="1047"/>
      <c r="FA55" s="1048"/>
      <c r="FE55" s="1041">
        <v>5</v>
      </c>
      <c r="FF55" s="1042" t="s">
        <v>946</v>
      </c>
      <c r="FG55" s="1043"/>
      <c r="FH55" s="1044" t="s">
        <v>894</v>
      </c>
      <c r="FI55" s="1045">
        <v>1</v>
      </c>
      <c r="FJ55" s="1046">
        <f t="shared" si="336"/>
        <v>0</v>
      </c>
      <c r="FK55" s="1047"/>
      <c r="FL55" s="1048"/>
      <c r="FN55" s="1041">
        <v>5</v>
      </c>
      <c r="FO55" s="1042" t="s">
        <v>946</v>
      </c>
      <c r="FP55" s="1043"/>
      <c r="FQ55" s="1044" t="s">
        <v>894</v>
      </c>
      <c r="FR55" s="1045">
        <v>1</v>
      </c>
      <c r="FS55" s="1046">
        <f t="shared" si="337"/>
        <v>0</v>
      </c>
      <c r="FT55" s="1047"/>
      <c r="FU55" s="1048"/>
      <c r="FY55" s="1041">
        <v>5</v>
      </c>
      <c r="FZ55" s="1042" t="s">
        <v>946</v>
      </c>
      <c r="GA55" s="1043"/>
      <c r="GB55" s="1044" t="s">
        <v>894</v>
      </c>
      <c r="GC55" s="1045">
        <v>1</v>
      </c>
      <c r="GD55" s="1046">
        <f t="shared" si="338"/>
        <v>0</v>
      </c>
      <c r="GE55" s="1047"/>
      <c r="GF55" s="1048"/>
      <c r="GH55" s="1041">
        <v>5</v>
      </c>
      <c r="GI55" s="1042" t="s">
        <v>946</v>
      </c>
      <c r="GJ55" s="1043"/>
      <c r="GK55" s="1044" t="s">
        <v>894</v>
      </c>
      <c r="GL55" s="1045">
        <v>1</v>
      </c>
      <c r="GM55" s="1046">
        <f t="shared" si="339"/>
        <v>0</v>
      </c>
      <c r="GN55" s="1047"/>
      <c r="GO55" s="1048"/>
      <c r="GS55" s="1041">
        <v>5</v>
      </c>
      <c r="GT55" s="1042" t="s">
        <v>946</v>
      </c>
      <c r="GU55" s="1043"/>
      <c r="GV55" s="1044" t="s">
        <v>894</v>
      </c>
      <c r="GW55" s="1045">
        <v>1</v>
      </c>
      <c r="GX55" s="1046">
        <f t="shared" si="340"/>
        <v>0</v>
      </c>
      <c r="GY55" s="1047"/>
      <c r="GZ55" s="1048"/>
      <c r="HB55" s="1041">
        <v>5</v>
      </c>
      <c r="HC55" s="1042" t="s">
        <v>946</v>
      </c>
      <c r="HD55" s="1043"/>
      <c r="HE55" s="1044" t="s">
        <v>894</v>
      </c>
      <c r="HF55" s="1045">
        <v>1</v>
      </c>
      <c r="HG55" s="1046">
        <f t="shared" si="341"/>
        <v>0</v>
      </c>
      <c r="HH55" s="1047"/>
      <c r="HI55" s="1048"/>
      <c r="HM55" s="1041">
        <v>5</v>
      </c>
      <c r="HN55" s="1042" t="s">
        <v>946</v>
      </c>
      <c r="HO55" s="1043"/>
      <c r="HP55" s="1044" t="s">
        <v>894</v>
      </c>
      <c r="HQ55" s="1045">
        <v>1</v>
      </c>
      <c r="HR55" s="1046">
        <f t="shared" si="342"/>
        <v>0</v>
      </c>
      <c r="HS55" s="1047"/>
      <c r="HT55" s="1048"/>
      <c r="HV55" s="1041">
        <v>5</v>
      </c>
      <c r="HW55" s="1042" t="s">
        <v>946</v>
      </c>
      <c r="HX55" s="1043"/>
      <c r="HY55" s="1044" t="s">
        <v>894</v>
      </c>
      <c r="HZ55" s="1045">
        <v>1</v>
      </c>
      <c r="IA55" s="1046">
        <f t="shared" si="343"/>
        <v>0</v>
      </c>
      <c r="IB55" s="1047"/>
      <c r="IC55" s="1048"/>
      <c r="IG55" s="1041">
        <v>5</v>
      </c>
      <c r="IH55" s="1042" t="s">
        <v>946</v>
      </c>
      <c r="II55" s="1043"/>
      <c r="IJ55" s="1044" t="s">
        <v>894</v>
      </c>
      <c r="IK55" s="1045">
        <v>1</v>
      </c>
      <c r="IL55" s="1046">
        <f t="shared" si="344"/>
        <v>0</v>
      </c>
      <c r="IM55" s="1047"/>
      <c r="IN55" s="1048"/>
      <c r="IP55" s="1041">
        <v>5</v>
      </c>
      <c r="IQ55" s="1042" t="s">
        <v>946</v>
      </c>
      <c r="IR55" s="1043"/>
      <c r="IS55" s="1044" t="s">
        <v>894</v>
      </c>
      <c r="IT55" s="1045">
        <v>1</v>
      </c>
      <c r="IU55" s="1046">
        <f t="shared" si="345"/>
        <v>0</v>
      </c>
      <c r="IV55" s="1047"/>
      <c r="IW55" s="1048"/>
      <c r="JA55" s="1041">
        <v>5</v>
      </c>
      <c r="JB55" s="1042" t="s">
        <v>946</v>
      </c>
      <c r="JC55" s="1043"/>
      <c r="JD55" s="1044" t="s">
        <v>894</v>
      </c>
      <c r="JE55" s="1045">
        <v>1</v>
      </c>
      <c r="JF55" s="1046">
        <f t="shared" si="346"/>
        <v>0</v>
      </c>
      <c r="JG55" s="1047"/>
      <c r="JH55" s="1048"/>
      <c r="JJ55" s="1041">
        <v>5</v>
      </c>
      <c r="JK55" s="1042" t="s">
        <v>946</v>
      </c>
      <c r="JL55" s="1043"/>
      <c r="JM55" s="1044" t="s">
        <v>894</v>
      </c>
      <c r="JN55" s="1045">
        <v>1</v>
      </c>
      <c r="JO55" s="1046">
        <f t="shared" si="347"/>
        <v>0</v>
      </c>
      <c r="JP55" s="1047"/>
      <c r="JQ55" s="1048"/>
      <c r="JU55" s="1041">
        <v>5</v>
      </c>
      <c r="JV55" s="1042" t="s">
        <v>946</v>
      </c>
      <c r="JW55" s="1043"/>
      <c r="JX55" s="1044" t="s">
        <v>894</v>
      </c>
      <c r="JY55" s="1045">
        <v>1</v>
      </c>
      <c r="JZ55" s="1046">
        <f t="shared" si="348"/>
        <v>0</v>
      </c>
      <c r="KA55" s="1047"/>
      <c r="KB55" s="1048"/>
      <c r="KD55" s="1041">
        <v>5</v>
      </c>
      <c r="KE55" s="1042" t="s">
        <v>946</v>
      </c>
      <c r="KF55" s="1043"/>
      <c r="KG55" s="1044" t="s">
        <v>894</v>
      </c>
      <c r="KH55" s="1045">
        <v>1</v>
      </c>
      <c r="KI55" s="1046">
        <f t="shared" si="349"/>
        <v>0</v>
      </c>
      <c r="KJ55" s="1047"/>
      <c r="KK55" s="1048"/>
      <c r="KO55" s="1041">
        <v>5</v>
      </c>
      <c r="KP55" s="1042" t="s">
        <v>946</v>
      </c>
      <c r="KQ55" s="1043"/>
      <c r="KR55" s="1044" t="s">
        <v>894</v>
      </c>
      <c r="KS55" s="1045">
        <v>1</v>
      </c>
      <c r="KT55" s="1046">
        <f t="shared" si="350"/>
        <v>0</v>
      </c>
      <c r="KU55" s="1047"/>
      <c r="KV55" s="1048"/>
      <c r="KX55" s="1041">
        <v>5</v>
      </c>
      <c r="KY55" s="1042" t="s">
        <v>946</v>
      </c>
      <c r="KZ55" s="1043"/>
      <c r="LA55" s="1044" t="s">
        <v>894</v>
      </c>
      <c r="LB55" s="1045">
        <v>1</v>
      </c>
      <c r="LC55" s="1046">
        <f t="shared" si="351"/>
        <v>0</v>
      </c>
      <c r="LD55" s="1047"/>
      <c r="LE55" s="1048"/>
      <c r="LI55" s="1041">
        <v>5</v>
      </c>
      <c r="LJ55" s="1042" t="s">
        <v>946</v>
      </c>
      <c r="LK55" s="1043"/>
      <c r="LL55" s="1044" t="s">
        <v>894</v>
      </c>
      <c r="LM55" s="1045">
        <v>1</v>
      </c>
      <c r="LN55" s="1046">
        <f t="shared" si="352"/>
        <v>0</v>
      </c>
      <c r="LO55" s="1047"/>
      <c r="LP55" s="1048"/>
      <c r="LR55" s="1041">
        <v>5</v>
      </c>
      <c r="LS55" s="1042" t="s">
        <v>946</v>
      </c>
      <c r="LT55" s="1043"/>
      <c r="LU55" s="1044" t="s">
        <v>894</v>
      </c>
      <c r="LV55" s="1045">
        <v>1</v>
      </c>
      <c r="LW55" s="1046">
        <f t="shared" si="353"/>
        <v>0</v>
      </c>
      <c r="LX55" s="1047"/>
      <c r="LY55" s="1048"/>
      <c r="MC55" s="1041">
        <v>5</v>
      </c>
      <c r="MD55" s="1042" t="s">
        <v>946</v>
      </c>
      <c r="ME55" s="1043"/>
      <c r="MF55" s="1044" t="s">
        <v>894</v>
      </c>
      <c r="MG55" s="1045">
        <v>1</v>
      </c>
      <c r="MH55" s="1046">
        <f t="shared" si="354"/>
        <v>0</v>
      </c>
      <c r="MI55" s="1047"/>
      <c r="MJ55" s="1048"/>
      <c r="ML55" s="1041">
        <v>5</v>
      </c>
      <c r="MM55" s="1042" t="s">
        <v>946</v>
      </c>
      <c r="MN55" s="1043"/>
      <c r="MO55" s="1044" t="s">
        <v>894</v>
      </c>
      <c r="MP55" s="1045">
        <v>1</v>
      </c>
      <c r="MQ55" s="1046">
        <f t="shared" si="355"/>
        <v>0</v>
      </c>
      <c r="MR55" s="1047"/>
      <c r="MS55" s="1048"/>
      <c r="MW55" s="1041">
        <v>5</v>
      </c>
      <c r="MX55" s="1042" t="s">
        <v>946</v>
      </c>
      <c r="MY55" s="1043"/>
      <c r="MZ55" s="1044" t="s">
        <v>894</v>
      </c>
      <c r="NA55" s="1045">
        <v>1</v>
      </c>
      <c r="NB55" s="1046">
        <f t="shared" si="356"/>
        <v>0</v>
      </c>
      <c r="NC55" s="1047"/>
      <c r="ND55" s="1048"/>
      <c r="NF55" s="1041">
        <v>5</v>
      </c>
      <c r="NG55" s="1042" t="s">
        <v>946</v>
      </c>
      <c r="NH55" s="1043"/>
      <c r="NI55" s="1044" t="s">
        <v>894</v>
      </c>
      <c r="NJ55" s="1045">
        <v>1</v>
      </c>
      <c r="NK55" s="1046">
        <f t="shared" si="357"/>
        <v>0</v>
      </c>
      <c r="NL55" s="1047"/>
      <c r="NM55" s="1048"/>
      <c r="NQ55" s="1041">
        <v>5</v>
      </c>
      <c r="NR55" s="1042" t="s">
        <v>946</v>
      </c>
      <c r="NS55" s="1043"/>
      <c r="NT55" s="1044" t="s">
        <v>894</v>
      </c>
      <c r="NU55" s="1045">
        <v>1</v>
      </c>
      <c r="NV55" s="1046">
        <f t="shared" si="358"/>
        <v>0</v>
      </c>
      <c r="NW55" s="1047"/>
      <c r="NX55" s="1048"/>
      <c r="NZ55" s="1041">
        <v>5</v>
      </c>
      <c r="OA55" s="1042" t="s">
        <v>946</v>
      </c>
      <c r="OB55" s="1043"/>
      <c r="OC55" s="1044" t="s">
        <v>894</v>
      </c>
      <c r="OD55" s="1045">
        <v>1</v>
      </c>
      <c r="OE55" s="1046">
        <f t="shared" si="359"/>
        <v>0</v>
      </c>
      <c r="OF55" s="1047"/>
      <c r="OG55" s="1048"/>
    </row>
    <row r="56" spans="1:397" ht="17.25" customHeight="1">
      <c r="A56" s="1041">
        <v>6</v>
      </c>
      <c r="B56" s="1042" t="s">
        <v>947</v>
      </c>
      <c r="C56" s="1043"/>
      <c r="D56" s="1044" t="s">
        <v>894</v>
      </c>
      <c r="E56" s="1045">
        <v>1</v>
      </c>
      <c r="F56" s="1046">
        <f t="shared" si="320"/>
        <v>0</v>
      </c>
      <c r="G56" s="1047"/>
      <c r="H56" s="1048"/>
      <c r="J56" s="1041">
        <v>6</v>
      </c>
      <c r="K56" s="1042" t="s">
        <v>947</v>
      </c>
      <c r="L56" s="1043"/>
      <c r="M56" s="1044" t="s">
        <v>894</v>
      </c>
      <c r="N56" s="1045">
        <v>1</v>
      </c>
      <c r="O56" s="1046">
        <f t="shared" si="321"/>
        <v>0</v>
      </c>
      <c r="P56" s="1047"/>
      <c r="Q56" s="1048"/>
      <c r="U56" s="1041">
        <v>6</v>
      </c>
      <c r="V56" s="1042" t="s">
        <v>947</v>
      </c>
      <c r="W56" s="1043"/>
      <c r="X56" s="1044" t="s">
        <v>894</v>
      </c>
      <c r="Y56" s="1045">
        <v>1</v>
      </c>
      <c r="Z56" s="1046">
        <f t="shared" si="322"/>
        <v>0</v>
      </c>
      <c r="AA56" s="1047"/>
      <c r="AB56" s="1048"/>
      <c r="AD56" s="1041">
        <v>6</v>
      </c>
      <c r="AE56" s="1042" t="s">
        <v>947</v>
      </c>
      <c r="AF56" s="1043"/>
      <c r="AG56" s="1044" t="s">
        <v>894</v>
      </c>
      <c r="AH56" s="1045">
        <v>1</v>
      </c>
      <c r="AI56" s="1046">
        <f t="shared" si="323"/>
        <v>0</v>
      </c>
      <c r="AJ56" s="1047"/>
      <c r="AK56" s="1048"/>
      <c r="AO56" s="1041">
        <v>6</v>
      </c>
      <c r="AP56" s="1042" t="s">
        <v>947</v>
      </c>
      <c r="AQ56" s="1043"/>
      <c r="AR56" s="1044" t="s">
        <v>894</v>
      </c>
      <c r="AS56" s="1045">
        <v>1</v>
      </c>
      <c r="AT56" s="1046">
        <f t="shared" si="324"/>
        <v>0</v>
      </c>
      <c r="AU56" s="1047"/>
      <c r="AV56" s="1048"/>
      <c r="AX56" s="1041">
        <v>6</v>
      </c>
      <c r="AY56" s="1042" t="s">
        <v>947</v>
      </c>
      <c r="AZ56" s="1043"/>
      <c r="BA56" s="1044" t="s">
        <v>894</v>
      </c>
      <c r="BB56" s="1045">
        <v>1</v>
      </c>
      <c r="BC56" s="1046">
        <f t="shared" si="325"/>
        <v>0</v>
      </c>
      <c r="BD56" s="1047"/>
      <c r="BE56" s="1048"/>
      <c r="BI56" s="1041">
        <v>6</v>
      </c>
      <c r="BJ56" s="1042" t="s">
        <v>947</v>
      </c>
      <c r="BK56" s="1043"/>
      <c r="BL56" s="1044" t="s">
        <v>894</v>
      </c>
      <c r="BM56" s="1045">
        <v>1</v>
      </c>
      <c r="BN56" s="1046">
        <f t="shared" si="326"/>
        <v>0</v>
      </c>
      <c r="BO56" s="1047"/>
      <c r="BP56" s="1048"/>
      <c r="BR56" s="1041">
        <v>6</v>
      </c>
      <c r="BS56" s="1042" t="s">
        <v>947</v>
      </c>
      <c r="BT56" s="1043"/>
      <c r="BU56" s="1044" t="s">
        <v>894</v>
      </c>
      <c r="BV56" s="1045">
        <v>1</v>
      </c>
      <c r="BW56" s="1046">
        <f t="shared" si="327"/>
        <v>0</v>
      </c>
      <c r="BX56" s="1047"/>
      <c r="BY56" s="1048"/>
      <c r="CC56" s="1041">
        <v>6</v>
      </c>
      <c r="CD56" s="1042" t="s">
        <v>947</v>
      </c>
      <c r="CE56" s="1043"/>
      <c r="CF56" s="1044" t="s">
        <v>894</v>
      </c>
      <c r="CG56" s="1045">
        <v>1</v>
      </c>
      <c r="CH56" s="1046">
        <f t="shared" si="328"/>
        <v>0</v>
      </c>
      <c r="CI56" s="1047"/>
      <c r="CJ56" s="1048"/>
      <c r="CL56" s="1041">
        <v>6</v>
      </c>
      <c r="CM56" s="1042" t="s">
        <v>947</v>
      </c>
      <c r="CN56" s="1043"/>
      <c r="CO56" s="1044" t="s">
        <v>894</v>
      </c>
      <c r="CP56" s="1045">
        <v>1</v>
      </c>
      <c r="CQ56" s="1046">
        <f t="shared" si="329"/>
        <v>0</v>
      </c>
      <c r="CR56" s="1047"/>
      <c r="CS56" s="1048"/>
      <c r="CW56" s="1041">
        <v>6</v>
      </c>
      <c r="CX56" s="1042" t="s">
        <v>947</v>
      </c>
      <c r="CY56" s="1043"/>
      <c r="CZ56" s="1044" t="s">
        <v>894</v>
      </c>
      <c r="DA56" s="1045">
        <v>1</v>
      </c>
      <c r="DB56" s="1046">
        <f t="shared" si="330"/>
        <v>0</v>
      </c>
      <c r="DC56" s="1047"/>
      <c r="DD56" s="1048"/>
      <c r="DF56" s="1041">
        <v>6</v>
      </c>
      <c r="DG56" s="1042" t="s">
        <v>947</v>
      </c>
      <c r="DH56" s="1043"/>
      <c r="DI56" s="1044" t="s">
        <v>894</v>
      </c>
      <c r="DJ56" s="1045">
        <v>1</v>
      </c>
      <c r="DK56" s="1046">
        <f t="shared" si="331"/>
        <v>0</v>
      </c>
      <c r="DL56" s="1047"/>
      <c r="DM56" s="1048"/>
      <c r="DQ56" s="1041">
        <v>6</v>
      </c>
      <c r="DR56" s="1042" t="s">
        <v>947</v>
      </c>
      <c r="DS56" s="1043"/>
      <c r="DT56" s="1044" t="s">
        <v>894</v>
      </c>
      <c r="DU56" s="1045">
        <v>1</v>
      </c>
      <c r="DV56" s="1046">
        <f t="shared" si="332"/>
        <v>0</v>
      </c>
      <c r="DW56" s="1047"/>
      <c r="DX56" s="1048"/>
      <c r="DZ56" s="1041">
        <v>6</v>
      </c>
      <c r="EA56" s="1042" t="s">
        <v>947</v>
      </c>
      <c r="EB56" s="1043"/>
      <c r="EC56" s="1044" t="s">
        <v>894</v>
      </c>
      <c r="ED56" s="1045">
        <v>1</v>
      </c>
      <c r="EE56" s="1046">
        <f t="shared" si="333"/>
        <v>0</v>
      </c>
      <c r="EF56" s="1047"/>
      <c r="EG56" s="1048"/>
      <c r="EK56" s="1041">
        <v>6</v>
      </c>
      <c r="EL56" s="1042" t="s">
        <v>947</v>
      </c>
      <c r="EM56" s="1043"/>
      <c r="EN56" s="1044" t="s">
        <v>894</v>
      </c>
      <c r="EO56" s="1045">
        <v>1</v>
      </c>
      <c r="EP56" s="1046">
        <f t="shared" si="334"/>
        <v>0</v>
      </c>
      <c r="EQ56" s="1047"/>
      <c r="ER56" s="1048"/>
      <c r="ET56" s="1041">
        <v>6</v>
      </c>
      <c r="EU56" s="1042" t="s">
        <v>947</v>
      </c>
      <c r="EV56" s="1043"/>
      <c r="EW56" s="1044" t="s">
        <v>894</v>
      </c>
      <c r="EX56" s="1045">
        <v>1</v>
      </c>
      <c r="EY56" s="1046">
        <f t="shared" si="335"/>
        <v>0</v>
      </c>
      <c r="EZ56" s="1047"/>
      <c r="FA56" s="1048"/>
      <c r="FE56" s="1041">
        <v>6</v>
      </c>
      <c r="FF56" s="1042" t="s">
        <v>947</v>
      </c>
      <c r="FG56" s="1043"/>
      <c r="FH56" s="1044" t="s">
        <v>894</v>
      </c>
      <c r="FI56" s="1045">
        <v>1</v>
      </c>
      <c r="FJ56" s="1046">
        <f t="shared" si="336"/>
        <v>0</v>
      </c>
      <c r="FK56" s="1047"/>
      <c r="FL56" s="1048"/>
      <c r="FN56" s="1041">
        <v>6</v>
      </c>
      <c r="FO56" s="1042" t="s">
        <v>947</v>
      </c>
      <c r="FP56" s="1043"/>
      <c r="FQ56" s="1044" t="s">
        <v>894</v>
      </c>
      <c r="FR56" s="1045">
        <v>1</v>
      </c>
      <c r="FS56" s="1046">
        <f t="shared" si="337"/>
        <v>0</v>
      </c>
      <c r="FT56" s="1047"/>
      <c r="FU56" s="1048"/>
      <c r="FY56" s="1041">
        <v>6</v>
      </c>
      <c r="FZ56" s="1042" t="s">
        <v>947</v>
      </c>
      <c r="GA56" s="1043"/>
      <c r="GB56" s="1044" t="s">
        <v>894</v>
      </c>
      <c r="GC56" s="1045">
        <v>1</v>
      </c>
      <c r="GD56" s="1046">
        <f t="shared" si="338"/>
        <v>0</v>
      </c>
      <c r="GE56" s="1047"/>
      <c r="GF56" s="1048"/>
      <c r="GH56" s="1041">
        <v>6</v>
      </c>
      <c r="GI56" s="1042" t="s">
        <v>947</v>
      </c>
      <c r="GJ56" s="1043"/>
      <c r="GK56" s="1044" t="s">
        <v>894</v>
      </c>
      <c r="GL56" s="1045">
        <v>1</v>
      </c>
      <c r="GM56" s="1046">
        <f t="shared" si="339"/>
        <v>0</v>
      </c>
      <c r="GN56" s="1047"/>
      <c r="GO56" s="1048"/>
      <c r="GS56" s="1041">
        <v>6</v>
      </c>
      <c r="GT56" s="1042" t="s">
        <v>947</v>
      </c>
      <c r="GU56" s="1043"/>
      <c r="GV56" s="1044" t="s">
        <v>894</v>
      </c>
      <c r="GW56" s="1045">
        <v>1</v>
      </c>
      <c r="GX56" s="1046">
        <f t="shared" si="340"/>
        <v>0</v>
      </c>
      <c r="GY56" s="1047"/>
      <c r="GZ56" s="1048"/>
      <c r="HB56" s="1041">
        <v>6</v>
      </c>
      <c r="HC56" s="1042" t="s">
        <v>947</v>
      </c>
      <c r="HD56" s="1043"/>
      <c r="HE56" s="1044" t="s">
        <v>894</v>
      </c>
      <c r="HF56" s="1045">
        <v>1</v>
      </c>
      <c r="HG56" s="1046">
        <f t="shared" si="341"/>
        <v>0</v>
      </c>
      <c r="HH56" s="1047"/>
      <c r="HI56" s="1048"/>
      <c r="HM56" s="1041">
        <v>6</v>
      </c>
      <c r="HN56" s="1042" t="s">
        <v>947</v>
      </c>
      <c r="HO56" s="1043"/>
      <c r="HP56" s="1044" t="s">
        <v>894</v>
      </c>
      <c r="HQ56" s="1045">
        <v>1</v>
      </c>
      <c r="HR56" s="1046">
        <f t="shared" si="342"/>
        <v>0</v>
      </c>
      <c r="HS56" s="1047"/>
      <c r="HT56" s="1048"/>
      <c r="HV56" s="1041">
        <v>6</v>
      </c>
      <c r="HW56" s="1042" t="s">
        <v>947</v>
      </c>
      <c r="HX56" s="1043"/>
      <c r="HY56" s="1044" t="s">
        <v>894</v>
      </c>
      <c r="HZ56" s="1045">
        <v>1</v>
      </c>
      <c r="IA56" s="1046">
        <f t="shared" si="343"/>
        <v>0</v>
      </c>
      <c r="IB56" s="1047"/>
      <c r="IC56" s="1048"/>
      <c r="IG56" s="1041">
        <v>6</v>
      </c>
      <c r="IH56" s="1042" t="s">
        <v>947</v>
      </c>
      <c r="II56" s="1043"/>
      <c r="IJ56" s="1044" t="s">
        <v>894</v>
      </c>
      <c r="IK56" s="1045">
        <v>1</v>
      </c>
      <c r="IL56" s="1046">
        <f t="shared" si="344"/>
        <v>0</v>
      </c>
      <c r="IM56" s="1047"/>
      <c r="IN56" s="1048"/>
      <c r="IP56" s="1041">
        <v>6</v>
      </c>
      <c r="IQ56" s="1042" t="s">
        <v>947</v>
      </c>
      <c r="IR56" s="1043"/>
      <c r="IS56" s="1044" t="s">
        <v>894</v>
      </c>
      <c r="IT56" s="1045">
        <v>1</v>
      </c>
      <c r="IU56" s="1046">
        <f t="shared" si="345"/>
        <v>0</v>
      </c>
      <c r="IV56" s="1047"/>
      <c r="IW56" s="1048"/>
      <c r="JA56" s="1041">
        <v>6</v>
      </c>
      <c r="JB56" s="1042" t="s">
        <v>947</v>
      </c>
      <c r="JC56" s="1043"/>
      <c r="JD56" s="1044" t="s">
        <v>894</v>
      </c>
      <c r="JE56" s="1045">
        <v>1</v>
      </c>
      <c r="JF56" s="1046">
        <f t="shared" si="346"/>
        <v>0</v>
      </c>
      <c r="JG56" s="1047"/>
      <c r="JH56" s="1048"/>
      <c r="JJ56" s="1041">
        <v>6</v>
      </c>
      <c r="JK56" s="1042" t="s">
        <v>947</v>
      </c>
      <c r="JL56" s="1043"/>
      <c r="JM56" s="1044" t="s">
        <v>894</v>
      </c>
      <c r="JN56" s="1045">
        <v>1</v>
      </c>
      <c r="JO56" s="1046">
        <f t="shared" si="347"/>
        <v>0</v>
      </c>
      <c r="JP56" s="1047"/>
      <c r="JQ56" s="1048"/>
      <c r="JU56" s="1041">
        <v>6</v>
      </c>
      <c r="JV56" s="1042" t="s">
        <v>947</v>
      </c>
      <c r="JW56" s="1043"/>
      <c r="JX56" s="1044" t="s">
        <v>894</v>
      </c>
      <c r="JY56" s="1045">
        <v>1</v>
      </c>
      <c r="JZ56" s="1046">
        <f t="shared" si="348"/>
        <v>0</v>
      </c>
      <c r="KA56" s="1047"/>
      <c r="KB56" s="1048"/>
      <c r="KD56" s="1041">
        <v>6</v>
      </c>
      <c r="KE56" s="1042" t="s">
        <v>947</v>
      </c>
      <c r="KF56" s="1043"/>
      <c r="KG56" s="1044" t="s">
        <v>894</v>
      </c>
      <c r="KH56" s="1045">
        <v>1</v>
      </c>
      <c r="KI56" s="1046">
        <f t="shared" si="349"/>
        <v>0</v>
      </c>
      <c r="KJ56" s="1047"/>
      <c r="KK56" s="1048"/>
      <c r="KO56" s="1041">
        <v>6</v>
      </c>
      <c r="KP56" s="1042" t="s">
        <v>947</v>
      </c>
      <c r="KQ56" s="1043"/>
      <c r="KR56" s="1044" t="s">
        <v>894</v>
      </c>
      <c r="KS56" s="1045">
        <v>1</v>
      </c>
      <c r="KT56" s="1046">
        <f t="shared" si="350"/>
        <v>0</v>
      </c>
      <c r="KU56" s="1047"/>
      <c r="KV56" s="1048"/>
      <c r="KX56" s="1041">
        <v>6</v>
      </c>
      <c r="KY56" s="1042" t="s">
        <v>947</v>
      </c>
      <c r="KZ56" s="1043"/>
      <c r="LA56" s="1044" t="s">
        <v>894</v>
      </c>
      <c r="LB56" s="1045">
        <v>1</v>
      </c>
      <c r="LC56" s="1046">
        <f t="shared" si="351"/>
        <v>0</v>
      </c>
      <c r="LD56" s="1047"/>
      <c r="LE56" s="1048"/>
      <c r="LI56" s="1041">
        <v>6</v>
      </c>
      <c r="LJ56" s="1042" t="s">
        <v>947</v>
      </c>
      <c r="LK56" s="1043"/>
      <c r="LL56" s="1044" t="s">
        <v>894</v>
      </c>
      <c r="LM56" s="1045">
        <v>1</v>
      </c>
      <c r="LN56" s="1046">
        <f t="shared" si="352"/>
        <v>0</v>
      </c>
      <c r="LO56" s="1047"/>
      <c r="LP56" s="1048"/>
      <c r="LR56" s="1041">
        <v>6</v>
      </c>
      <c r="LS56" s="1042" t="s">
        <v>947</v>
      </c>
      <c r="LT56" s="1043"/>
      <c r="LU56" s="1044" t="s">
        <v>894</v>
      </c>
      <c r="LV56" s="1045">
        <v>1</v>
      </c>
      <c r="LW56" s="1046">
        <f t="shared" si="353"/>
        <v>0</v>
      </c>
      <c r="LX56" s="1047"/>
      <c r="LY56" s="1048"/>
      <c r="MC56" s="1041">
        <v>6</v>
      </c>
      <c r="MD56" s="1042" t="s">
        <v>947</v>
      </c>
      <c r="ME56" s="1043"/>
      <c r="MF56" s="1044" t="s">
        <v>894</v>
      </c>
      <c r="MG56" s="1045">
        <v>1</v>
      </c>
      <c r="MH56" s="1046">
        <f t="shared" si="354"/>
        <v>0</v>
      </c>
      <c r="MI56" s="1047"/>
      <c r="MJ56" s="1048"/>
      <c r="ML56" s="1041">
        <v>6</v>
      </c>
      <c r="MM56" s="1042" t="s">
        <v>947</v>
      </c>
      <c r="MN56" s="1043"/>
      <c r="MO56" s="1044" t="s">
        <v>894</v>
      </c>
      <c r="MP56" s="1045">
        <v>1</v>
      </c>
      <c r="MQ56" s="1046">
        <f t="shared" si="355"/>
        <v>0</v>
      </c>
      <c r="MR56" s="1047"/>
      <c r="MS56" s="1048"/>
      <c r="MW56" s="1041">
        <v>6</v>
      </c>
      <c r="MX56" s="1042" t="s">
        <v>947</v>
      </c>
      <c r="MY56" s="1043"/>
      <c r="MZ56" s="1044" t="s">
        <v>894</v>
      </c>
      <c r="NA56" s="1045">
        <v>1</v>
      </c>
      <c r="NB56" s="1046">
        <f t="shared" si="356"/>
        <v>0</v>
      </c>
      <c r="NC56" s="1047"/>
      <c r="ND56" s="1048"/>
      <c r="NF56" s="1041">
        <v>6</v>
      </c>
      <c r="NG56" s="1042" t="s">
        <v>947</v>
      </c>
      <c r="NH56" s="1043"/>
      <c r="NI56" s="1044" t="s">
        <v>894</v>
      </c>
      <c r="NJ56" s="1045">
        <v>1</v>
      </c>
      <c r="NK56" s="1046">
        <f t="shared" si="357"/>
        <v>0</v>
      </c>
      <c r="NL56" s="1047"/>
      <c r="NM56" s="1048"/>
      <c r="NQ56" s="1041">
        <v>6</v>
      </c>
      <c r="NR56" s="1042" t="s">
        <v>947</v>
      </c>
      <c r="NS56" s="1043"/>
      <c r="NT56" s="1044" t="s">
        <v>894</v>
      </c>
      <c r="NU56" s="1045">
        <v>1</v>
      </c>
      <c r="NV56" s="1046">
        <f t="shared" si="358"/>
        <v>0</v>
      </c>
      <c r="NW56" s="1047"/>
      <c r="NX56" s="1048"/>
      <c r="NZ56" s="1041">
        <v>6</v>
      </c>
      <c r="OA56" s="1042" t="s">
        <v>947</v>
      </c>
      <c r="OB56" s="1043"/>
      <c r="OC56" s="1044" t="s">
        <v>894</v>
      </c>
      <c r="OD56" s="1045">
        <v>1</v>
      </c>
      <c r="OE56" s="1046">
        <f t="shared" si="359"/>
        <v>0</v>
      </c>
      <c r="OF56" s="1047"/>
      <c r="OG56" s="1048"/>
    </row>
    <row r="57" spans="1:397">
      <c r="A57" s="1041">
        <v>7</v>
      </c>
      <c r="B57" s="1042" t="s">
        <v>948</v>
      </c>
      <c r="C57" s="1043"/>
      <c r="D57" s="1044" t="s">
        <v>894</v>
      </c>
      <c r="E57" s="1045">
        <v>1</v>
      </c>
      <c r="F57" s="1046">
        <f t="shared" si="320"/>
        <v>0</v>
      </c>
      <c r="G57" s="1047"/>
      <c r="H57" s="1048"/>
      <c r="J57" s="1041">
        <v>7</v>
      </c>
      <c r="K57" s="1042" t="s">
        <v>948</v>
      </c>
      <c r="L57" s="1043"/>
      <c r="M57" s="1044" t="s">
        <v>894</v>
      </c>
      <c r="N57" s="1045">
        <v>1</v>
      </c>
      <c r="O57" s="1046">
        <f t="shared" si="321"/>
        <v>0</v>
      </c>
      <c r="P57" s="1047"/>
      <c r="Q57" s="1048"/>
      <c r="U57" s="1041">
        <v>7</v>
      </c>
      <c r="V57" s="1042" t="s">
        <v>948</v>
      </c>
      <c r="W57" s="1043"/>
      <c r="X57" s="1044" t="s">
        <v>894</v>
      </c>
      <c r="Y57" s="1045">
        <v>1</v>
      </c>
      <c r="Z57" s="1046">
        <f t="shared" si="322"/>
        <v>0</v>
      </c>
      <c r="AA57" s="1047"/>
      <c r="AB57" s="1048"/>
      <c r="AD57" s="1041">
        <v>7</v>
      </c>
      <c r="AE57" s="1042" t="s">
        <v>948</v>
      </c>
      <c r="AF57" s="1043"/>
      <c r="AG57" s="1044" t="s">
        <v>894</v>
      </c>
      <c r="AH57" s="1045">
        <v>1</v>
      </c>
      <c r="AI57" s="1046">
        <f t="shared" si="323"/>
        <v>0</v>
      </c>
      <c r="AJ57" s="1047"/>
      <c r="AK57" s="1048"/>
      <c r="AO57" s="1041">
        <v>7</v>
      </c>
      <c r="AP57" s="1042" t="s">
        <v>948</v>
      </c>
      <c r="AQ57" s="1043"/>
      <c r="AR57" s="1044" t="s">
        <v>894</v>
      </c>
      <c r="AS57" s="1045">
        <v>1</v>
      </c>
      <c r="AT57" s="1046">
        <f t="shared" si="324"/>
        <v>0</v>
      </c>
      <c r="AU57" s="1047"/>
      <c r="AV57" s="1048"/>
      <c r="AX57" s="1041">
        <v>7</v>
      </c>
      <c r="AY57" s="1042" t="s">
        <v>948</v>
      </c>
      <c r="AZ57" s="1043"/>
      <c r="BA57" s="1044" t="s">
        <v>894</v>
      </c>
      <c r="BB57" s="1045">
        <v>1</v>
      </c>
      <c r="BC57" s="1046">
        <f t="shared" si="325"/>
        <v>0</v>
      </c>
      <c r="BD57" s="1047"/>
      <c r="BE57" s="1048"/>
      <c r="BI57" s="1041">
        <v>7</v>
      </c>
      <c r="BJ57" s="1042" t="s">
        <v>948</v>
      </c>
      <c r="BK57" s="1043"/>
      <c r="BL57" s="1044" t="s">
        <v>894</v>
      </c>
      <c r="BM57" s="1045">
        <v>1</v>
      </c>
      <c r="BN57" s="1046">
        <f t="shared" si="326"/>
        <v>0</v>
      </c>
      <c r="BO57" s="1047"/>
      <c r="BP57" s="1048"/>
      <c r="BR57" s="1041">
        <v>7</v>
      </c>
      <c r="BS57" s="1042" t="s">
        <v>948</v>
      </c>
      <c r="BT57" s="1043"/>
      <c r="BU57" s="1044" t="s">
        <v>894</v>
      </c>
      <c r="BV57" s="1045">
        <v>1</v>
      </c>
      <c r="BW57" s="1046">
        <f t="shared" si="327"/>
        <v>0</v>
      </c>
      <c r="BX57" s="1047"/>
      <c r="BY57" s="1048"/>
      <c r="CC57" s="1041">
        <v>7</v>
      </c>
      <c r="CD57" s="1042" t="s">
        <v>948</v>
      </c>
      <c r="CE57" s="1043"/>
      <c r="CF57" s="1044" t="s">
        <v>894</v>
      </c>
      <c r="CG57" s="1045">
        <v>1</v>
      </c>
      <c r="CH57" s="1046">
        <f t="shared" si="328"/>
        <v>0</v>
      </c>
      <c r="CI57" s="1047"/>
      <c r="CJ57" s="1048"/>
      <c r="CL57" s="1041">
        <v>7</v>
      </c>
      <c r="CM57" s="1042" t="s">
        <v>948</v>
      </c>
      <c r="CN57" s="1043"/>
      <c r="CO57" s="1044" t="s">
        <v>894</v>
      </c>
      <c r="CP57" s="1045">
        <v>1</v>
      </c>
      <c r="CQ57" s="1046">
        <f t="shared" si="329"/>
        <v>0</v>
      </c>
      <c r="CR57" s="1047"/>
      <c r="CS57" s="1048"/>
      <c r="CW57" s="1041">
        <v>7</v>
      </c>
      <c r="CX57" s="1042" t="s">
        <v>948</v>
      </c>
      <c r="CY57" s="1043"/>
      <c r="CZ57" s="1044" t="s">
        <v>894</v>
      </c>
      <c r="DA57" s="1045">
        <v>1</v>
      </c>
      <c r="DB57" s="1046">
        <f t="shared" si="330"/>
        <v>0</v>
      </c>
      <c r="DC57" s="1047"/>
      <c r="DD57" s="1048"/>
      <c r="DF57" s="1041">
        <v>7</v>
      </c>
      <c r="DG57" s="1042" t="s">
        <v>948</v>
      </c>
      <c r="DH57" s="1043"/>
      <c r="DI57" s="1044" t="s">
        <v>894</v>
      </c>
      <c r="DJ57" s="1045">
        <v>1</v>
      </c>
      <c r="DK57" s="1046">
        <f t="shared" si="331"/>
        <v>0</v>
      </c>
      <c r="DL57" s="1047"/>
      <c r="DM57" s="1048"/>
      <c r="DQ57" s="1041">
        <v>7</v>
      </c>
      <c r="DR57" s="1042" t="s">
        <v>948</v>
      </c>
      <c r="DS57" s="1043"/>
      <c r="DT57" s="1044" t="s">
        <v>894</v>
      </c>
      <c r="DU57" s="1045">
        <v>1</v>
      </c>
      <c r="DV57" s="1046">
        <f t="shared" si="332"/>
        <v>0</v>
      </c>
      <c r="DW57" s="1047"/>
      <c r="DX57" s="1048"/>
      <c r="DZ57" s="1041">
        <v>7</v>
      </c>
      <c r="EA57" s="1042" t="s">
        <v>948</v>
      </c>
      <c r="EB57" s="1043"/>
      <c r="EC57" s="1044" t="s">
        <v>894</v>
      </c>
      <c r="ED57" s="1045">
        <v>1</v>
      </c>
      <c r="EE57" s="1046">
        <f t="shared" si="333"/>
        <v>0</v>
      </c>
      <c r="EF57" s="1047"/>
      <c r="EG57" s="1048"/>
      <c r="EK57" s="1041">
        <v>7</v>
      </c>
      <c r="EL57" s="1042" t="s">
        <v>948</v>
      </c>
      <c r="EM57" s="1043"/>
      <c r="EN57" s="1044" t="s">
        <v>894</v>
      </c>
      <c r="EO57" s="1045">
        <v>1</v>
      </c>
      <c r="EP57" s="1046">
        <f t="shared" si="334"/>
        <v>0</v>
      </c>
      <c r="EQ57" s="1047"/>
      <c r="ER57" s="1048"/>
      <c r="ET57" s="1041">
        <v>7</v>
      </c>
      <c r="EU57" s="1042" t="s">
        <v>948</v>
      </c>
      <c r="EV57" s="1043"/>
      <c r="EW57" s="1044" t="s">
        <v>894</v>
      </c>
      <c r="EX57" s="1045">
        <v>1</v>
      </c>
      <c r="EY57" s="1046">
        <f t="shared" si="335"/>
        <v>0</v>
      </c>
      <c r="EZ57" s="1047"/>
      <c r="FA57" s="1048"/>
      <c r="FE57" s="1041">
        <v>7</v>
      </c>
      <c r="FF57" s="1042" t="s">
        <v>948</v>
      </c>
      <c r="FG57" s="1043"/>
      <c r="FH57" s="1044" t="s">
        <v>894</v>
      </c>
      <c r="FI57" s="1045">
        <v>1</v>
      </c>
      <c r="FJ57" s="1046">
        <f t="shared" si="336"/>
        <v>0</v>
      </c>
      <c r="FK57" s="1047"/>
      <c r="FL57" s="1048"/>
      <c r="FN57" s="1041">
        <v>7</v>
      </c>
      <c r="FO57" s="1042" t="s">
        <v>948</v>
      </c>
      <c r="FP57" s="1043"/>
      <c r="FQ57" s="1044" t="s">
        <v>894</v>
      </c>
      <c r="FR57" s="1045">
        <v>1</v>
      </c>
      <c r="FS57" s="1046">
        <f t="shared" si="337"/>
        <v>0</v>
      </c>
      <c r="FT57" s="1047"/>
      <c r="FU57" s="1048"/>
      <c r="FY57" s="1041">
        <v>7</v>
      </c>
      <c r="FZ57" s="1042" t="s">
        <v>948</v>
      </c>
      <c r="GA57" s="1043"/>
      <c r="GB57" s="1044" t="s">
        <v>894</v>
      </c>
      <c r="GC57" s="1045">
        <v>1</v>
      </c>
      <c r="GD57" s="1046">
        <f t="shared" si="338"/>
        <v>0</v>
      </c>
      <c r="GE57" s="1047"/>
      <c r="GF57" s="1048"/>
      <c r="GH57" s="1041">
        <v>7</v>
      </c>
      <c r="GI57" s="1042" t="s">
        <v>948</v>
      </c>
      <c r="GJ57" s="1043"/>
      <c r="GK57" s="1044" t="s">
        <v>894</v>
      </c>
      <c r="GL57" s="1045">
        <v>1</v>
      </c>
      <c r="GM57" s="1046">
        <f t="shared" si="339"/>
        <v>0</v>
      </c>
      <c r="GN57" s="1047"/>
      <c r="GO57" s="1048"/>
      <c r="GS57" s="1041">
        <v>7</v>
      </c>
      <c r="GT57" s="1042" t="s">
        <v>948</v>
      </c>
      <c r="GU57" s="1043"/>
      <c r="GV57" s="1044" t="s">
        <v>894</v>
      </c>
      <c r="GW57" s="1045">
        <v>1</v>
      </c>
      <c r="GX57" s="1046">
        <f t="shared" si="340"/>
        <v>0</v>
      </c>
      <c r="GY57" s="1047"/>
      <c r="GZ57" s="1048"/>
      <c r="HB57" s="1041">
        <v>7</v>
      </c>
      <c r="HC57" s="1042" t="s">
        <v>948</v>
      </c>
      <c r="HD57" s="1043"/>
      <c r="HE57" s="1044" t="s">
        <v>894</v>
      </c>
      <c r="HF57" s="1045">
        <v>1</v>
      </c>
      <c r="HG57" s="1046">
        <f t="shared" si="341"/>
        <v>0</v>
      </c>
      <c r="HH57" s="1047"/>
      <c r="HI57" s="1048"/>
      <c r="HM57" s="1041">
        <v>7</v>
      </c>
      <c r="HN57" s="1042" t="s">
        <v>948</v>
      </c>
      <c r="HO57" s="1043"/>
      <c r="HP57" s="1044" t="s">
        <v>894</v>
      </c>
      <c r="HQ57" s="1045">
        <v>1</v>
      </c>
      <c r="HR57" s="1046">
        <f t="shared" si="342"/>
        <v>0</v>
      </c>
      <c r="HS57" s="1047"/>
      <c r="HT57" s="1048"/>
      <c r="HV57" s="1041">
        <v>7</v>
      </c>
      <c r="HW57" s="1042" t="s">
        <v>948</v>
      </c>
      <c r="HX57" s="1043"/>
      <c r="HY57" s="1044" t="s">
        <v>894</v>
      </c>
      <c r="HZ57" s="1045">
        <v>1</v>
      </c>
      <c r="IA57" s="1046">
        <f t="shared" si="343"/>
        <v>0</v>
      </c>
      <c r="IB57" s="1047"/>
      <c r="IC57" s="1048"/>
      <c r="IG57" s="1041">
        <v>7</v>
      </c>
      <c r="IH57" s="1042" t="s">
        <v>948</v>
      </c>
      <c r="II57" s="1043"/>
      <c r="IJ57" s="1044" t="s">
        <v>894</v>
      </c>
      <c r="IK57" s="1045">
        <v>1</v>
      </c>
      <c r="IL57" s="1046">
        <f t="shared" si="344"/>
        <v>0</v>
      </c>
      <c r="IM57" s="1047"/>
      <c r="IN57" s="1048"/>
      <c r="IP57" s="1041">
        <v>7</v>
      </c>
      <c r="IQ57" s="1042" t="s">
        <v>948</v>
      </c>
      <c r="IR57" s="1043"/>
      <c r="IS57" s="1044" t="s">
        <v>894</v>
      </c>
      <c r="IT57" s="1045">
        <v>1</v>
      </c>
      <c r="IU57" s="1046">
        <f t="shared" si="345"/>
        <v>0</v>
      </c>
      <c r="IV57" s="1047"/>
      <c r="IW57" s="1048"/>
      <c r="JA57" s="1041">
        <v>7</v>
      </c>
      <c r="JB57" s="1042" t="s">
        <v>948</v>
      </c>
      <c r="JC57" s="1043"/>
      <c r="JD57" s="1044" t="s">
        <v>894</v>
      </c>
      <c r="JE57" s="1045">
        <v>1</v>
      </c>
      <c r="JF57" s="1046">
        <f t="shared" si="346"/>
        <v>0</v>
      </c>
      <c r="JG57" s="1047"/>
      <c r="JH57" s="1048"/>
      <c r="JJ57" s="1041">
        <v>7</v>
      </c>
      <c r="JK57" s="1042" t="s">
        <v>948</v>
      </c>
      <c r="JL57" s="1043"/>
      <c r="JM57" s="1044" t="s">
        <v>894</v>
      </c>
      <c r="JN57" s="1045">
        <v>1</v>
      </c>
      <c r="JO57" s="1046">
        <f t="shared" si="347"/>
        <v>0</v>
      </c>
      <c r="JP57" s="1047"/>
      <c r="JQ57" s="1048"/>
      <c r="JU57" s="1041">
        <v>7</v>
      </c>
      <c r="JV57" s="1042" t="s">
        <v>948</v>
      </c>
      <c r="JW57" s="1043"/>
      <c r="JX57" s="1044" t="s">
        <v>894</v>
      </c>
      <c r="JY57" s="1045">
        <v>1</v>
      </c>
      <c r="JZ57" s="1046">
        <f t="shared" si="348"/>
        <v>0</v>
      </c>
      <c r="KA57" s="1047"/>
      <c r="KB57" s="1048"/>
      <c r="KD57" s="1041">
        <v>7</v>
      </c>
      <c r="KE57" s="1042" t="s">
        <v>948</v>
      </c>
      <c r="KF57" s="1043"/>
      <c r="KG57" s="1044" t="s">
        <v>894</v>
      </c>
      <c r="KH57" s="1045">
        <v>1</v>
      </c>
      <c r="KI57" s="1046">
        <f t="shared" si="349"/>
        <v>0</v>
      </c>
      <c r="KJ57" s="1047"/>
      <c r="KK57" s="1048"/>
      <c r="KO57" s="1041">
        <v>7</v>
      </c>
      <c r="KP57" s="1042" t="s">
        <v>948</v>
      </c>
      <c r="KQ57" s="1043"/>
      <c r="KR57" s="1044" t="s">
        <v>894</v>
      </c>
      <c r="KS57" s="1045">
        <v>1</v>
      </c>
      <c r="KT57" s="1046">
        <f t="shared" si="350"/>
        <v>0</v>
      </c>
      <c r="KU57" s="1047"/>
      <c r="KV57" s="1048"/>
      <c r="KX57" s="1041">
        <v>7</v>
      </c>
      <c r="KY57" s="1042" t="s">
        <v>948</v>
      </c>
      <c r="KZ57" s="1043"/>
      <c r="LA57" s="1044" t="s">
        <v>894</v>
      </c>
      <c r="LB57" s="1045">
        <v>1</v>
      </c>
      <c r="LC57" s="1046">
        <f t="shared" si="351"/>
        <v>0</v>
      </c>
      <c r="LD57" s="1047"/>
      <c r="LE57" s="1048"/>
      <c r="LI57" s="1041">
        <v>7</v>
      </c>
      <c r="LJ57" s="1042" t="s">
        <v>948</v>
      </c>
      <c r="LK57" s="1043"/>
      <c r="LL57" s="1044" t="s">
        <v>894</v>
      </c>
      <c r="LM57" s="1045">
        <v>1</v>
      </c>
      <c r="LN57" s="1046">
        <f t="shared" si="352"/>
        <v>0</v>
      </c>
      <c r="LO57" s="1047"/>
      <c r="LP57" s="1048"/>
      <c r="LR57" s="1041">
        <v>7</v>
      </c>
      <c r="LS57" s="1042" t="s">
        <v>948</v>
      </c>
      <c r="LT57" s="1043"/>
      <c r="LU57" s="1044" t="s">
        <v>894</v>
      </c>
      <c r="LV57" s="1045">
        <v>1</v>
      </c>
      <c r="LW57" s="1046">
        <f t="shared" si="353"/>
        <v>0</v>
      </c>
      <c r="LX57" s="1047"/>
      <c r="LY57" s="1048"/>
      <c r="MC57" s="1041">
        <v>7</v>
      </c>
      <c r="MD57" s="1042" t="s">
        <v>948</v>
      </c>
      <c r="ME57" s="1043"/>
      <c r="MF57" s="1044" t="s">
        <v>894</v>
      </c>
      <c r="MG57" s="1045">
        <v>1</v>
      </c>
      <c r="MH57" s="1046">
        <f t="shared" si="354"/>
        <v>0</v>
      </c>
      <c r="MI57" s="1047"/>
      <c r="MJ57" s="1048"/>
      <c r="ML57" s="1041">
        <v>7</v>
      </c>
      <c r="MM57" s="1042" t="s">
        <v>948</v>
      </c>
      <c r="MN57" s="1043"/>
      <c r="MO57" s="1044" t="s">
        <v>894</v>
      </c>
      <c r="MP57" s="1045">
        <v>1</v>
      </c>
      <c r="MQ57" s="1046">
        <f t="shared" si="355"/>
        <v>0</v>
      </c>
      <c r="MR57" s="1047"/>
      <c r="MS57" s="1048"/>
      <c r="MW57" s="1041">
        <v>7</v>
      </c>
      <c r="MX57" s="1042" t="s">
        <v>948</v>
      </c>
      <c r="MY57" s="1043"/>
      <c r="MZ57" s="1044" t="s">
        <v>894</v>
      </c>
      <c r="NA57" s="1045">
        <v>1</v>
      </c>
      <c r="NB57" s="1046">
        <f t="shared" si="356"/>
        <v>0</v>
      </c>
      <c r="NC57" s="1047"/>
      <c r="ND57" s="1048"/>
      <c r="NF57" s="1041">
        <v>7</v>
      </c>
      <c r="NG57" s="1042" t="s">
        <v>948</v>
      </c>
      <c r="NH57" s="1043"/>
      <c r="NI57" s="1044" t="s">
        <v>894</v>
      </c>
      <c r="NJ57" s="1045">
        <v>1</v>
      </c>
      <c r="NK57" s="1046">
        <f t="shared" si="357"/>
        <v>0</v>
      </c>
      <c r="NL57" s="1047"/>
      <c r="NM57" s="1048"/>
      <c r="NQ57" s="1041">
        <v>7</v>
      </c>
      <c r="NR57" s="1042" t="s">
        <v>948</v>
      </c>
      <c r="NS57" s="1043"/>
      <c r="NT57" s="1044" t="s">
        <v>894</v>
      </c>
      <c r="NU57" s="1045">
        <v>1</v>
      </c>
      <c r="NV57" s="1046">
        <f t="shared" si="358"/>
        <v>0</v>
      </c>
      <c r="NW57" s="1047"/>
      <c r="NX57" s="1048"/>
      <c r="NZ57" s="1041">
        <v>7</v>
      </c>
      <c r="OA57" s="1042" t="s">
        <v>948</v>
      </c>
      <c r="OB57" s="1043"/>
      <c r="OC57" s="1044" t="s">
        <v>894</v>
      </c>
      <c r="OD57" s="1045">
        <v>1</v>
      </c>
      <c r="OE57" s="1046">
        <f t="shared" si="359"/>
        <v>0</v>
      </c>
      <c r="OF57" s="1047"/>
      <c r="OG57" s="1048"/>
    </row>
    <row r="58" spans="1:397">
      <c r="A58" s="1041">
        <v>8</v>
      </c>
      <c r="B58" s="1042" t="s">
        <v>949</v>
      </c>
      <c r="C58" s="1043"/>
      <c r="D58" s="1044" t="s">
        <v>950</v>
      </c>
      <c r="E58" s="1045">
        <v>1</v>
      </c>
      <c r="F58" s="1046">
        <f t="shared" si="320"/>
        <v>0</v>
      </c>
      <c r="G58" s="1047"/>
      <c r="H58" s="1048"/>
      <c r="J58" s="1041">
        <v>8</v>
      </c>
      <c r="K58" s="1042" t="s">
        <v>949</v>
      </c>
      <c r="L58" s="1043"/>
      <c r="M58" s="1044" t="s">
        <v>950</v>
      </c>
      <c r="N58" s="1045">
        <v>1</v>
      </c>
      <c r="O58" s="1046">
        <f t="shared" si="321"/>
        <v>0</v>
      </c>
      <c r="P58" s="1047"/>
      <c r="Q58" s="1048"/>
      <c r="U58" s="1041">
        <v>8</v>
      </c>
      <c r="V58" s="1042" t="s">
        <v>949</v>
      </c>
      <c r="W58" s="1043"/>
      <c r="X58" s="1044" t="s">
        <v>950</v>
      </c>
      <c r="Y58" s="1045">
        <v>1</v>
      </c>
      <c r="Z58" s="1046">
        <f t="shared" si="322"/>
        <v>0</v>
      </c>
      <c r="AA58" s="1047"/>
      <c r="AB58" s="1048"/>
      <c r="AD58" s="1041">
        <v>8</v>
      </c>
      <c r="AE58" s="1042" t="s">
        <v>949</v>
      </c>
      <c r="AF58" s="1043"/>
      <c r="AG58" s="1044" t="s">
        <v>950</v>
      </c>
      <c r="AH58" s="1045">
        <v>1</v>
      </c>
      <c r="AI58" s="1046">
        <f t="shared" si="323"/>
        <v>0</v>
      </c>
      <c r="AJ58" s="1047"/>
      <c r="AK58" s="1048"/>
      <c r="AO58" s="1041">
        <v>8</v>
      </c>
      <c r="AP58" s="1042" t="s">
        <v>949</v>
      </c>
      <c r="AQ58" s="1043"/>
      <c r="AR58" s="1044" t="s">
        <v>950</v>
      </c>
      <c r="AS58" s="1045">
        <v>1</v>
      </c>
      <c r="AT58" s="1046">
        <f t="shared" si="324"/>
        <v>0</v>
      </c>
      <c r="AU58" s="1047"/>
      <c r="AV58" s="1048"/>
      <c r="AX58" s="1041">
        <v>8</v>
      </c>
      <c r="AY58" s="1042" t="s">
        <v>949</v>
      </c>
      <c r="AZ58" s="1043"/>
      <c r="BA58" s="1044" t="s">
        <v>950</v>
      </c>
      <c r="BB58" s="1045">
        <v>1</v>
      </c>
      <c r="BC58" s="1046">
        <f t="shared" si="325"/>
        <v>0</v>
      </c>
      <c r="BD58" s="1047"/>
      <c r="BE58" s="1048"/>
      <c r="BI58" s="1041">
        <v>8</v>
      </c>
      <c r="BJ58" s="1042" t="s">
        <v>949</v>
      </c>
      <c r="BK58" s="1043"/>
      <c r="BL58" s="1044" t="s">
        <v>950</v>
      </c>
      <c r="BM58" s="1045">
        <v>1</v>
      </c>
      <c r="BN58" s="1046">
        <f t="shared" si="326"/>
        <v>0</v>
      </c>
      <c r="BO58" s="1047"/>
      <c r="BP58" s="1048"/>
      <c r="BR58" s="1041">
        <v>8</v>
      </c>
      <c r="BS58" s="1042" t="s">
        <v>949</v>
      </c>
      <c r="BT58" s="1043"/>
      <c r="BU58" s="1044" t="s">
        <v>950</v>
      </c>
      <c r="BV58" s="1045">
        <v>1</v>
      </c>
      <c r="BW58" s="1046">
        <f t="shared" si="327"/>
        <v>0</v>
      </c>
      <c r="BX58" s="1047"/>
      <c r="BY58" s="1048"/>
      <c r="CC58" s="1041">
        <v>8</v>
      </c>
      <c r="CD58" s="1042" t="s">
        <v>949</v>
      </c>
      <c r="CE58" s="1043"/>
      <c r="CF58" s="1044" t="s">
        <v>950</v>
      </c>
      <c r="CG58" s="1045">
        <v>1</v>
      </c>
      <c r="CH58" s="1046">
        <f t="shared" si="328"/>
        <v>0</v>
      </c>
      <c r="CI58" s="1047"/>
      <c r="CJ58" s="1048"/>
      <c r="CL58" s="1041">
        <v>8</v>
      </c>
      <c r="CM58" s="1042" t="s">
        <v>949</v>
      </c>
      <c r="CN58" s="1043"/>
      <c r="CO58" s="1044" t="s">
        <v>950</v>
      </c>
      <c r="CP58" s="1045">
        <v>1</v>
      </c>
      <c r="CQ58" s="1046">
        <f t="shared" si="329"/>
        <v>0</v>
      </c>
      <c r="CR58" s="1047"/>
      <c r="CS58" s="1048"/>
      <c r="CW58" s="1041">
        <v>8</v>
      </c>
      <c r="CX58" s="1042" t="s">
        <v>949</v>
      </c>
      <c r="CY58" s="1043"/>
      <c r="CZ58" s="1044" t="s">
        <v>950</v>
      </c>
      <c r="DA58" s="1045">
        <v>1</v>
      </c>
      <c r="DB58" s="1046">
        <f t="shared" si="330"/>
        <v>0</v>
      </c>
      <c r="DC58" s="1047"/>
      <c r="DD58" s="1048"/>
      <c r="DF58" s="1041">
        <v>8</v>
      </c>
      <c r="DG58" s="1042" t="s">
        <v>949</v>
      </c>
      <c r="DH58" s="1043"/>
      <c r="DI58" s="1044" t="s">
        <v>950</v>
      </c>
      <c r="DJ58" s="1045">
        <v>1</v>
      </c>
      <c r="DK58" s="1046">
        <f t="shared" si="331"/>
        <v>0</v>
      </c>
      <c r="DL58" s="1047"/>
      <c r="DM58" s="1048"/>
      <c r="DQ58" s="1041">
        <v>8</v>
      </c>
      <c r="DR58" s="1042" t="s">
        <v>949</v>
      </c>
      <c r="DS58" s="1043"/>
      <c r="DT58" s="1044" t="s">
        <v>950</v>
      </c>
      <c r="DU58" s="1045">
        <v>1</v>
      </c>
      <c r="DV58" s="1046">
        <f t="shared" si="332"/>
        <v>0</v>
      </c>
      <c r="DW58" s="1047"/>
      <c r="DX58" s="1048"/>
      <c r="DZ58" s="1041">
        <v>8</v>
      </c>
      <c r="EA58" s="1042" t="s">
        <v>949</v>
      </c>
      <c r="EB58" s="1043"/>
      <c r="EC58" s="1044" t="s">
        <v>950</v>
      </c>
      <c r="ED58" s="1045">
        <v>1</v>
      </c>
      <c r="EE58" s="1046">
        <f t="shared" si="333"/>
        <v>0</v>
      </c>
      <c r="EF58" s="1047"/>
      <c r="EG58" s="1048"/>
      <c r="EK58" s="1041">
        <v>8</v>
      </c>
      <c r="EL58" s="1042" t="s">
        <v>949</v>
      </c>
      <c r="EM58" s="1043"/>
      <c r="EN58" s="1044" t="s">
        <v>950</v>
      </c>
      <c r="EO58" s="1045">
        <v>1</v>
      </c>
      <c r="EP58" s="1046">
        <f t="shared" si="334"/>
        <v>0</v>
      </c>
      <c r="EQ58" s="1047"/>
      <c r="ER58" s="1048"/>
      <c r="ET58" s="1041">
        <v>8</v>
      </c>
      <c r="EU58" s="1042" t="s">
        <v>949</v>
      </c>
      <c r="EV58" s="1043"/>
      <c r="EW58" s="1044" t="s">
        <v>950</v>
      </c>
      <c r="EX58" s="1045">
        <v>1</v>
      </c>
      <c r="EY58" s="1046">
        <f t="shared" si="335"/>
        <v>0</v>
      </c>
      <c r="EZ58" s="1047"/>
      <c r="FA58" s="1048"/>
      <c r="FE58" s="1041">
        <v>8</v>
      </c>
      <c r="FF58" s="1042" t="s">
        <v>949</v>
      </c>
      <c r="FG58" s="1043"/>
      <c r="FH58" s="1044" t="s">
        <v>950</v>
      </c>
      <c r="FI58" s="1045">
        <v>1</v>
      </c>
      <c r="FJ58" s="1046">
        <f t="shared" si="336"/>
        <v>0</v>
      </c>
      <c r="FK58" s="1047"/>
      <c r="FL58" s="1048"/>
      <c r="FN58" s="1041">
        <v>8</v>
      </c>
      <c r="FO58" s="1042" t="s">
        <v>949</v>
      </c>
      <c r="FP58" s="1043"/>
      <c r="FQ58" s="1044" t="s">
        <v>950</v>
      </c>
      <c r="FR58" s="1045">
        <v>1</v>
      </c>
      <c r="FS58" s="1046">
        <f t="shared" si="337"/>
        <v>0</v>
      </c>
      <c r="FT58" s="1047"/>
      <c r="FU58" s="1048"/>
      <c r="FY58" s="1041">
        <v>8</v>
      </c>
      <c r="FZ58" s="1042" t="s">
        <v>949</v>
      </c>
      <c r="GA58" s="1043"/>
      <c r="GB58" s="1044" t="s">
        <v>950</v>
      </c>
      <c r="GC58" s="1045">
        <v>1</v>
      </c>
      <c r="GD58" s="1046">
        <f t="shared" si="338"/>
        <v>0</v>
      </c>
      <c r="GE58" s="1047"/>
      <c r="GF58" s="1048"/>
      <c r="GH58" s="1041">
        <v>8</v>
      </c>
      <c r="GI58" s="1042" t="s">
        <v>949</v>
      </c>
      <c r="GJ58" s="1043"/>
      <c r="GK58" s="1044" t="s">
        <v>950</v>
      </c>
      <c r="GL58" s="1045">
        <v>1</v>
      </c>
      <c r="GM58" s="1046">
        <f t="shared" si="339"/>
        <v>0</v>
      </c>
      <c r="GN58" s="1047"/>
      <c r="GO58" s="1048"/>
      <c r="GS58" s="1041">
        <v>8</v>
      </c>
      <c r="GT58" s="1042" t="s">
        <v>949</v>
      </c>
      <c r="GU58" s="1043"/>
      <c r="GV58" s="1044" t="s">
        <v>950</v>
      </c>
      <c r="GW58" s="1045">
        <v>1</v>
      </c>
      <c r="GX58" s="1046">
        <f t="shared" si="340"/>
        <v>0</v>
      </c>
      <c r="GY58" s="1047"/>
      <c r="GZ58" s="1048"/>
      <c r="HB58" s="1041">
        <v>8</v>
      </c>
      <c r="HC58" s="1042" t="s">
        <v>949</v>
      </c>
      <c r="HD58" s="1043"/>
      <c r="HE58" s="1044" t="s">
        <v>950</v>
      </c>
      <c r="HF58" s="1045">
        <v>1</v>
      </c>
      <c r="HG58" s="1046">
        <f t="shared" si="341"/>
        <v>0</v>
      </c>
      <c r="HH58" s="1047"/>
      <c r="HI58" s="1048"/>
      <c r="HM58" s="1041">
        <v>8</v>
      </c>
      <c r="HN58" s="1042" t="s">
        <v>949</v>
      </c>
      <c r="HO58" s="1043"/>
      <c r="HP58" s="1044" t="s">
        <v>950</v>
      </c>
      <c r="HQ58" s="1045">
        <v>1</v>
      </c>
      <c r="HR58" s="1046">
        <f t="shared" si="342"/>
        <v>0</v>
      </c>
      <c r="HS58" s="1047"/>
      <c r="HT58" s="1048"/>
      <c r="HV58" s="1041">
        <v>8</v>
      </c>
      <c r="HW58" s="1042" t="s">
        <v>949</v>
      </c>
      <c r="HX58" s="1043"/>
      <c r="HY58" s="1044" t="s">
        <v>950</v>
      </c>
      <c r="HZ58" s="1045">
        <v>1</v>
      </c>
      <c r="IA58" s="1046">
        <f t="shared" si="343"/>
        <v>0</v>
      </c>
      <c r="IB58" s="1047"/>
      <c r="IC58" s="1048"/>
      <c r="IG58" s="1041">
        <v>8</v>
      </c>
      <c r="IH58" s="1042" t="s">
        <v>949</v>
      </c>
      <c r="II58" s="1043"/>
      <c r="IJ58" s="1044" t="s">
        <v>950</v>
      </c>
      <c r="IK58" s="1045">
        <v>1</v>
      </c>
      <c r="IL58" s="1046">
        <f t="shared" si="344"/>
        <v>0</v>
      </c>
      <c r="IM58" s="1047"/>
      <c r="IN58" s="1048"/>
      <c r="IP58" s="1041">
        <v>8</v>
      </c>
      <c r="IQ58" s="1042" t="s">
        <v>949</v>
      </c>
      <c r="IR58" s="1043"/>
      <c r="IS58" s="1044" t="s">
        <v>950</v>
      </c>
      <c r="IT58" s="1045">
        <v>1</v>
      </c>
      <c r="IU58" s="1046">
        <f t="shared" si="345"/>
        <v>0</v>
      </c>
      <c r="IV58" s="1047"/>
      <c r="IW58" s="1048"/>
      <c r="JA58" s="1041">
        <v>8</v>
      </c>
      <c r="JB58" s="1042" t="s">
        <v>949</v>
      </c>
      <c r="JC58" s="1043"/>
      <c r="JD58" s="1044" t="s">
        <v>950</v>
      </c>
      <c r="JE58" s="1045">
        <v>1</v>
      </c>
      <c r="JF58" s="1046">
        <f t="shared" si="346"/>
        <v>0</v>
      </c>
      <c r="JG58" s="1047"/>
      <c r="JH58" s="1048"/>
      <c r="JJ58" s="1041">
        <v>8</v>
      </c>
      <c r="JK58" s="1042" t="s">
        <v>949</v>
      </c>
      <c r="JL58" s="1043"/>
      <c r="JM58" s="1044" t="s">
        <v>950</v>
      </c>
      <c r="JN58" s="1045">
        <v>1</v>
      </c>
      <c r="JO58" s="1046">
        <f t="shared" si="347"/>
        <v>0</v>
      </c>
      <c r="JP58" s="1047"/>
      <c r="JQ58" s="1048"/>
      <c r="JU58" s="1041">
        <v>8</v>
      </c>
      <c r="JV58" s="1042" t="s">
        <v>949</v>
      </c>
      <c r="JW58" s="1043"/>
      <c r="JX58" s="1044" t="s">
        <v>950</v>
      </c>
      <c r="JY58" s="1045">
        <v>1</v>
      </c>
      <c r="JZ58" s="1046">
        <f t="shared" si="348"/>
        <v>0</v>
      </c>
      <c r="KA58" s="1047"/>
      <c r="KB58" s="1048"/>
      <c r="KD58" s="1041">
        <v>8</v>
      </c>
      <c r="KE58" s="1042" t="s">
        <v>949</v>
      </c>
      <c r="KF58" s="1043"/>
      <c r="KG58" s="1044" t="s">
        <v>950</v>
      </c>
      <c r="KH58" s="1045">
        <v>1</v>
      </c>
      <c r="KI58" s="1046">
        <f t="shared" si="349"/>
        <v>0</v>
      </c>
      <c r="KJ58" s="1047"/>
      <c r="KK58" s="1048"/>
      <c r="KO58" s="1041">
        <v>8</v>
      </c>
      <c r="KP58" s="1042" t="s">
        <v>949</v>
      </c>
      <c r="KQ58" s="1043"/>
      <c r="KR58" s="1044" t="s">
        <v>950</v>
      </c>
      <c r="KS58" s="1045">
        <v>1</v>
      </c>
      <c r="KT58" s="1046">
        <f t="shared" si="350"/>
        <v>0</v>
      </c>
      <c r="KU58" s="1047"/>
      <c r="KV58" s="1048"/>
      <c r="KX58" s="1041">
        <v>8</v>
      </c>
      <c r="KY58" s="1042" t="s">
        <v>949</v>
      </c>
      <c r="KZ58" s="1043"/>
      <c r="LA58" s="1044" t="s">
        <v>950</v>
      </c>
      <c r="LB58" s="1045">
        <v>1</v>
      </c>
      <c r="LC58" s="1046">
        <f t="shared" si="351"/>
        <v>0</v>
      </c>
      <c r="LD58" s="1047"/>
      <c r="LE58" s="1048"/>
      <c r="LI58" s="1041">
        <v>8</v>
      </c>
      <c r="LJ58" s="1042" t="s">
        <v>949</v>
      </c>
      <c r="LK58" s="1043"/>
      <c r="LL58" s="1044" t="s">
        <v>950</v>
      </c>
      <c r="LM58" s="1045">
        <v>1</v>
      </c>
      <c r="LN58" s="1046">
        <f t="shared" si="352"/>
        <v>0</v>
      </c>
      <c r="LO58" s="1047"/>
      <c r="LP58" s="1048"/>
      <c r="LR58" s="1041">
        <v>8</v>
      </c>
      <c r="LS58" s="1042" t="s">
        <v>949</v>
      </c>
      <c r="LT58" s="1043"/>
      <c r="LU58" s="1044" t="s">
        <v>950</v>
      </c>
      <c r="LV58" s="1045">
        <v>1</v>
      </c>
      <c r="LW58" s="1046">
        <f t="shared" si="353"/>
        <v>0</v>
      </c>
      <c r="LX58" s="1047"/>
      <c r="LY58" s="1048"/>
      <c r="MC58" s="1041">
        <v>8</v>
      </c>
      <c r="MD58" s="1042" t="s">
        <v>949</v>
      </c>
      <c r="ME58" s="1043"/>
      <c r="MF58" s="1044" t="s">
        <v>950</v>
      </c>
      <c r="MG58" s="1045">
        <v>1</v>
      </c>
      <c r="MH58" s="1046">
        <f t="shared" si="354"/>
        <v>0</v>
      </c>
      <c r="MI58" s="1047"/>
      <c r="MJ58" s="1048"/>
      <c r="ML58" s="1041">
        <v>8</v>
      </c>
      <c r="MM58" s="1042" t="s">
        <v>949</v>
      </c>
      <c r="MN58" s="1043"/>
      <c r="MO58" s="1044" t="s">
        <v>950</v>
      </c>
      <c r="MP58" s="1045">
        <v>1</v>
      </c>
      <c r="MQ58" s="1046">
        <f t="shared" si="355"/>
        <v>0</v>
      </c>
      <c r="MR58" s="1047"/>
      <c r="MS58" s="1048"/>
      <c r="MW58" s="1041">
        <v>8</v>
      </c>
      <c r="MX58" s="1042" t="s">
        <v>949</v>
      </c>
      <c r="MY58" s="1043"/>
      <c r="MZ58" s="1044" t="s">
        <v>950</v>
      </c>
      <c r="NA58" s="1045">
        <v>1</v>
      </c>
      <c r="NB58" s="1046">
        <f t="shared" si="356"/>
        <v>0</v>
      </c>
      <c r="NC58" s="1047"/>
      <c r="ND58" s="1048"/>
      <c r="NF58" s="1041">
        <v>8</v>
      </c>
      <c r="NG58" s="1042" t="s">
        <v>949</v>
      </c>
      <c r="NH58" s="1043"/>
      <c r="NI58" s="1044" t="s">
        <v>950</v>
      </c>
      <c r="NJ58" s="1045">
        <v>1</v>
      </c>
      <c r="NK58" s="1046">
        <f t="shared" si="357"/>
        <v>0</v>
      </c>
      <c r="NL58" s="1047"/>
      <c r="NM58" s="1048"/>
      <c r="NQ58" s="1041">
        <v>8</v>
      </c>
      <c r="NR58" s="1042" t="s">
        <v>949</v>
      </c>
      <c r="NS58" s="1043"/>
      <c r="NT58" s="1044" t="s">
        <v>950</v>
      </c>
      <c r="NU58" s="1045">
        <v>1</v>
      </c>
      <c r="NV58" s="1046">
        <f t="shared" si="358"/>
        <v>0</v>
      </c>
      <c r="NW58" s="1047"/>
      <c r="NX58" s="1048"/>
      <c r="NZ58" s="1041">
        <v>8</v>
      </c>
      <c r="OA58" s="1042" t="s">
        <v>949</v>
      </c>
      <c r="OB58" s="1043"/>
      <c r="OC58" s="1044" t="s">
        <v>950</v>
      </c>
      <c r="OD58" s="1045">
        <v>1</v>
      </c>
      <c r="OE58" s="1046">
        <f t="shared" si="359"/>
        <v>0</v>
      </c>
      <c r="OF58" s="1047"/>
      <c r="OG58" s="1048"/>
    </row>
    <row r="59" spans="1:397" ht="15" thickBot="1">
      <c r="A59" s="1049">
        <v>9</v>
      </c>
      <c r="B59" s="1050" t="s">
        <v>951</v>
      </c>
      <c r="C59" s="1051"/>
      <c r="D59" s="1052" t="s">
        <v>894</v>
      </c>
      <c r="E59" s="1053">
        <v>1</v>
      </c>
      <c r="F59" s="1054">
        <f t="shared" si="320"/>
        <v>0</v>
      </c>
      <c r="G59" s="1055"/>
      <c r="H59" s="1056"/>
      <c r="J59" s="1049">
        <v>9</v>
      </c>
      <c r="K59" s="1050" t="s">
        <v>951</v>
      </c>
      <c r="L59" s="1051"/>
      <c r="M59" s="1052" t="s">
        <v>894</v>
      </c>
      <c r="N59" s="1053">
        <v>1</v>
      </c>
      <c r="O59" s="1054">
        <f t="shared" si="321"/>
        <v>0</v>
      </c>
      <c r="P59" s="1055"/>
      <c r="Q59" s="1056"/>
      <c r="U59" s="1049">
        <v>9</v>
      </c>
      <c r="V59" s="1050" t="s">
        <v>951</v>
      </c>
      <c r="W59" s="1051"/>
      <c r="X59" s="1052" t="s">
        <v>894</v>
      </c>
      <c r="Y59" s="1053">
        <v>1</v>
      </c>
      <c r="Z59" s="1054">
        <f t="shared" si="322"/>
        <v>0</v>
      </c>
      <c r="AA59" s="1055"/>
      <c r="AB59" s="1056"/>
      <c r="AD59" s="1049">
        <v>9</v>
      </c>
      <c r="AE59" s="1050" t="s">
        <v>951</v>
      </c>
      <c r="AF59" s="1051"/>
      <c r="AG59" s="1052" t="s">
        <v>894</v>
      </c>
      <c r="AH59" s="1053">
        <v>1</v>
      </c>
      <c r="AI59" s="1054">
        <f t="shared" si="323"/>
        <v>0</v>
      </c>
      <c r="AJ59" s="1055"/>
      <c r="AK59" s="1056"/>
      <c r="AO59" s="1049">
        <v>9</v>
      </c>
      <c r="AP59" s="1050" t="s">
        <v>951</v>
      </c>
      <c r="AQ59" s="1051"/>
      <c r="AR59" s="1052" t="s">
        <v>894</v>
      </c>
      <c r="AS59" s="1053">
        <v>1</v>
      </c>
      <c r="AT59" s="1054">
        <f t="shared" si="324"/>
        <v>0</v>
      </c>
      <c r="AU59" s="1055"/>
      <c r="AV59" s="1056"/>
      <c r="AX59" s="1049">
        <v>9</v>
      </c>
      <c r="AY59" s="1050" t="s">
        <v>951</v>
      </c>
      <c r="AZ59" s="1051"/>
      <c r="BA59" s="1052" t="s">
        <v>894</v>
      </c>
      <c r="BB59" s="1053">
        <v>1</v>
      </c>
      <c r="BC59" s="1054">
        <f t="shared" si="325"/>
        <v>0</v>
      </c>
      <c r="BD59" s="1055"/>
      <c r="BE59" s="1056"/>
      <c r="BI59" s="1049">
        <v>9</v>
      </c>
      <c r="BJ59" s="1050" t="s">
        <v>951</v>
      </c>
      <c r="BK59" s="1051"/>
      <c r="BL59" s="1052" t="s">
        <v>894</v>
      </c>
      <c r="BM59" s="1053">
        <v>1</v>
      </c>
      <c r="BN59" s="1054">
        <f t="shared" si="326"/>
        <v>0</v>
      </c>
      <c r="BO59" s="1055"/>
      <c r="BP59" s="1056"/>
      <c r="BR59" s="1049">
        <v>9</v>
      </c>
      <c r="BS59" s="1050" t="s">
        <v>951</v>
      </c>
      <c r="BT59" s="1051"/>
      <c r="BU59" s="1052" t="s">
        <v>894</v>
      </c>
      <c r="BV59" s="1053">
        <v>1</v>
      </c>
      <c r="BW59" s="1054">
        <f t="shared" si="327"/>
        <v>0</v>
      </c>
      <c r="BX59" s="1055"/>
      <c r="BY59" s="1056"/>
      <c r="CC59" s="1049">
        <v>9</v>
      </c>
      <c r="CD59" s="1050" t="s">
        <v>951</v>
      </c>
      <c r="CE59" s="1051"/>
      <c r="CF59" s="1052" t="s">
        <v>894</v>
      </c>
      <c r="CG59" s="1053">
        <v>1</v>
      </c>
      <c r="CH59" s="1054">
        <f t="shared" si="328"/>
        <v>0</v>
      </c>
      <c r="CI59" s="1055"/>
      <c r="CJ59" s="1056"/>
      <c r="CL59" s="1049">
        <v>9</v>
      </c>
      <c r="CM59" s="1050" t="s">
        <v>951</v>
      </c>
      <c r="CN59" s="1051"/>
      <c r="CO59" s="1052" t="s">
        <v>894</v>
      </c>
      <c r="CP59" s="1053">
        <v>1</v>
      </c>
      <c r="CQ59" s="1054">
        <f t="shared" si="329"/>
        <v>0</v>
      </c>
      <c r="CR59" s="1055"/>
      <c r="CS59" s="1056"/>
      <c r="CW59" s="1049">
        <v>9</v>
      </c>
      <c r="CX59" s="1050" t="s">
        <v>951</v>
      </c>
      <c r="CY59" s="1051"/>
      <c r="CZ59" s="1052" t="s">
        <v>894</v>
      </c>
      <c r="DA59" s="1053">
        <v>1</v>
      </c>
      <c r="DB59" s="1054">
        <f t="shared" si="330"/>
        <v>0</v>
      </c>
      <c r="DC59" s="1055"/>
      <c r="DD59" s="1056"/>
      <c r="DF59" s="1049">
        <v>9</v>
      </c>
      <c r="DG59" s="1050" t="s">
        <v>951</v>
      </c>
      <c r="DH59" s="1051"/>
      <c r="DI59" s="1052" t="s">
        <v>894</v>
      </c>
      <c r="DJ59" s="1053">
        <v>1</v>
      </c>
      <c r="DK59" s="1054">
        <f t="shared" si="331"/>
        <v>0</v>
      </c>
      <c r="DL59" s="1055"/>
      <c r="DM59" s="1056"/>
      <c r="DQ59" s="1049">
        <v>9</v>
      </c>
      <c r="DR59" s="1050" t="s">
        <v>951</v>
      </c>
      <c r="DS59" s="1051"/>
      <c r="DT59" s="1052" t="s">
        <v>894</v>
      </c>
      <c r="DU59" s="1053">
        <v>1</v>
      </c>
      <c r="DV59" s="1054">
        <f t="shared" si="332"/>
        <v>0</v>
      </c>
      <c r="DW59" s="1055"/>
      <c r="DX59" s="1056"/>
      <c r="DZ59" s="1049">
        <v>9</v>
      </c>
      <c r="EA59" s="1050" t="s">
        <v>951</v>
      </c>
      <c r="EB59" s="1051"/>
      <c r="EC59" s="1052" t="s">
        <v>894</v>
      </c>
      <c r="ED59" s="1053">
        <v>1</v>
      </c>
      <c r="EE59" s="1054">
        <f t="shared" si="333"/>
        <v>0</v>
      </c>
      <c r="EF59" s="1055"/>
      <c r="EG59" s="1056"/>
      <c r="EK59" s="1049">
        <v>9</v>
      </c>
      <c r="EL59" s="1050" t="s">
        <v>951</v>
      </c>
      <c r="EM59" s="1051"/>
      <c r="EN59" s="1052" t="s">
        <v>894</v>
      </c>
      <c r="EO59" s="1053">
        <v>1</v>
      </c>
      <c r="EP59" s="1054">
        <f t="shared" si="334"/>
        <v>0</v>
      </c>
      <c r="EQ59" s="1055"/>
      <c r="ER59" s="1056"/>
      <c r="ET59" s="1049">
        <v>9</v>
      </c>
      <c r="EU59" s="1050" t="s">
        <v>951</v>
      </c>
      <c r="EV59" s="1051"/>
      <c r="EW59" s="1052" t="s">
        <v>894</v>
      </c>
      <c r="EX59" s="1053">
        <v>1</v>
      </c>
      <c r="EY59" s="1054">
        <f t="shared" si="335"/>
        <v>0</v>
      </c>
      <c r="EZ59" s="1055"/>
      <c r="FA59" s="1056"/>
      <c r="FE59" s="1049">
        <v>9</v>
      </c>
      <c r="FF59" s="1050" t="s">
        <v>951</v>
      </c>
      <c r="FG59" s="1051"/>
      <c r="FH59" s="1052" t="s">
        <v>894</v>
      </c>
      <c r="FI59" s="1053">
        <v>1</v>
      </c>
      <c r="FJ59" s="1054">
        <f t="shared" si="336"/>
        <v>0</v>
      </c>
      <c r="FK59" s="1055"/>
      <c r="FL59" s="1056"/>
      <c r="FN59" s="1049">
        <v>9</v>
      </c>
      <c r="FO59" s="1050" t="s">
        <v>951</v>
      </c>
      <c r="FP59" s="1051"/>
      <c r="FQ59" s="1052" t="s">
        <v>894</v>
      </c>
      <c r="FR59" s="1053">
        <v>1</v>
      </c>
      <c r="FS59" s="1054">
        <f t="shared" si="337"/>
        <v>0</v>
      </c>
      <c r="FT59" s="1055"/>
      <c r="FU59" s="1056"/>
      <c r="FY59" s="1049">
        <v>9</v>
      </c>
      <c r="FZ59" s="1050" t="s">
        <v>951</v>
      </c>
      <c r="GA59" s="1051"/>
      <c r="GB59" s="1052" t="s">
        <v>894</v>
      </c>
      <c r="GC59" s="1053">
        <v>1</v>
      </c>
      <c r="GD59" s="1054">
        <f t="shared" si="338"/>
        <v>0</v>
      </c>
      <c r="GE59" s="1055"/>
      <c r="GF59" s="1056"/>
      <c r="GH59" s="1049">
        <v>9</v>
      </c>
      <c r="GI59" s="1050" t="s">
        <v>951</v>
      </c>
      <c r="GJ59" s="1051"/>
      <c r="GK59" s="1052" t="s">
        <v>894</v>
      </c>
      <c r="GL59" s="1053">
        <v>1</v>
      </c>
      <c r="GM59" s="1054">
        <f t="shared" si="339"/>
        <v>0</v>
      </c>
      <c r="GN59" s="1055"/>
      <c r="GO59" s="1056"/>
      <c r="GS59" s="1049">
        <v>9</v>
      </c>
      <c r="GT59" s="1050" t="s">
        <v>951</v>
      </c>
      <c r="GU59" s="1051"/>
      <c r="GV59" s="1052" t="s">
        <v>894</v>
      </c>
      <c r="GW59" s="1053">
        <v>1</v>
      </c>
      <c r="GX59" s="1054">
        <f t="shared" si="340"/>
        <v>0</v>
      </c>
      <c r="GY59" s="1055"/>
      <c r="GZ59" s="1056"/>
      <c r="HB59" s="1049">
        <v>9</v>
      </c>
      <c r="HC59" s="1050" t="s">
        <v>951</v>
      </c>
      <c r="HD59" s="1051"/>
      <c r="HE59" s="1052" t="s">
        <v>894</v>
      </c>
      <c r="HF59" s="1053">
        <v>1</v>
      </c>
      <c r="HG59" s="1054">
        <f t="shared" si="341"/>
        <v>0</v>
      </c>
      <c r="HH59" s="1055"/>
      <c r="HI59" s="1056"/>
      <c r="HM59" s="1049">
        <v>9</v>
      </c>
      <c r="HN59" s="1050" t="s">
        <v>951</v>
      </c>
      <c r="HO59" s="1051"/>
      <c r="HP59" s="1052" t="s">
        <v>894</v>
      </c>
      <c r="HQ59" s="1053">
        <v>1</v>
      </c>
      <c r="HR59" s="1054">
        <f t="shared" si="342"/>
        <v>0</v>
      </c>
      <c r="HS59" s="1055"/>
      <c r="HT59" s="1056"/>
      <c r="HV59" s="1049">
        <v>9</v>
      </c>
      <c r="HW59" s="1050" t="s">
        <v>951</v>
      </c>
      <c r="HX59" s="1051"/>
      <c r="HY59" s="1052" t="s">
        <v>894</v>
      </c>
      <c r="HZ59" s="1053">
        <v>1</v>
      </c>
      <c r="IA59" s="1054">
        <f t="shared" si="343"/>
        <v>0</v>
      </c>
      <c r="IB59" s="1055"/>
      <c r="IC59" s="1056"/>
      <c r="IG59" s="1049">
        <v>9</v>
      </c>
      <c r="IH59" s="1050" t="s">
        <v>951</v>
      </c>
      <c r="II59" s="1051"/>
      <c r="IJ59" s="1052" t="s">
        <v>894</v>
      </c>
      <c r="IK59" s="1053">
        <v>1</v>
      </c>
      <c r="IL59" s="1054">
        <f t="shared" si="344"/>
        <v>0</v>
      </c>
      <c r="IM59" s="1055"/>
      <c r="IN59" s="1056"/>
      <c r="IP59" s="1049">
        <v>9</v>
      </c>
      <c r="IQ59" s="1050" t="s">
        <v>951</v>
      </c>
      <c r="IR59" s="1051"/>
      <c r="IS59" s="1052" t="s">
        <v>894</v>
      </c>
      <c r="IT59" s="1053">
        <v>1</v>
      </c>
      <c r="IU59" s="1054">
        <f t="shared" si="345"/>
        <v>0</v>
      </c>
      <c r="IV59" s="1055"/>
      <c r="IW59" s="1056"/>
      <c r="JA59" s="1049">
        <v>9</v>
      </c>
      <c r="JB59" s="1050" t="s">
        <v>951</v>
      </c>
      <c r="JC59" s="1051"/>
      <c r="JD59" s="1052" t="s">
        <v>894</v>
      </c>
      <c r="JE59" s="1053">
        <v>1</v>
      </c>
      <c r="JF59" s="1054">
        <f t="shared" si="346"/>
        <v>0</v>
      </c>
      <c r="JG59" s="1055"/>
      <c r="JH59" s="1056"/>
      <c r="JJ59" s="1049">
        <v>9</v>
      </c>
      <c r="JK59" s="1050" t="s">
        <v>951</v>
      </c>
      <c r="JL59" s="1051"/>
      <c r="JM59" s="1052" t="s">
        <v>894</v>
      </c>
      <c r="JN59" s="1053">
        <v>1</v>
      </c>
      <c r="JO59" s="1054">
        <f t="shared" si="347"/>
        <v>0</v>
      </c>
      <c r="JP59" s="1055"/>
      <c r="JQ59" s="1056"/>
      <c r="JU59" s="1049">
        <v>9</v>
      </c>
      <c r="JV59" s="1050" t="s">
        <v>951</v>
      </c>
      <c r="JW59" s="1051"/>
      <c r="JX59" s="1052" t="s">
        <v>894</v>
      </c>
      <c r="JY59" s="1053">
        <v>1</v>
      </c>
      <c r="JZ59" s="1054">
        <f t="shared" si="348"/>
        <v>0</v>
      </c>
      <c r="KA59" s="1055"/>
      <c r="KB59" s="1056"/>
      <c r="KD59" s="1049">
        <v>9</v>
      </c>
      <c r="KE59" s="1050" t="s">
        <v>951</v>
      </c>
      <c r="KF59" s="1051"/>
      <c r="KG59" s="1052" t="s">
        <v>894</v>
      </c>
      <c r="KH59" s="1053">
        <v>1</v>
      </c>
      <c r="KI59" s="1054">
        <f t="shared" si="349"/>
        <v>0</v>
      </c>
      <c r="KJ59" s="1055"/>
      <c r="KK59" s="1056"/>
      <c r="KO59" s="1049">
        <v>9</v>
      </c>
      <c r="KP59" s="1050" t="s">
        <v>951</v>
      </c>
      <c r="KQ59" s="1051"/>
      <c r="KR59" s="1052" t="s">
        <v>894</v>
      </c>
      <c r="KS59" s="1053">
        <v>1</v>
      </c>
      <c r="KT59" s="1054">
        <f t="shared" si="350"/>
        <v>0</v>
      </c>
      <c r="KU59" s="1055"/>
      <c r="KV59" s="1056"/>
      <c r="KX59" s="1049">
        <v>9</v>
      </c>
      <c r="KY59" s="1050" t="s">
        <v>951</v>
      </c>
      <c r="KZ59" s="1051"/>
      <c r="LA59" s="1052" t="s">
        <v>894</v>
      </c>
      <c r="LB59" s="1053">
        <v>1</v>
      </c>
      <c r="LC59" s="1054">
        <f t="shared" si="351"/>
        <v>0</v>
      </c>
      <c r="LD59" s="1055"/>
      <c r="LE59" s="1056"/>
      <c r="LI59" s="1049">
        <v>9</v>
      </c>
      <c r="LJ59" s="1050" t="s">
        <v>951</v>
      </c>
      <c r="LK59" s="1051"/>
      <c r="LL59" s="1052" t="s">
        <v>894</v>
      </c>
      <c r="LM59" s="1053">
        <v>1</v>
      </c>
      <c r="LN59" s="1054">
        <f t="shared" si="352"/>
        <v>0</v>
      </c>
      <c r="LO59" s="1055"/>
      <c r="LP59" s="1056"/>
      <c r="LR59" s="1049">
        <v>9</v>
      </c>
      <c r="LS59" s="1050" t="s">
        <v>951</v>
      </c>
      <c r="LT59" s="1051"/>
      <c r="LU59" s="1052" t="s">
        <v>894</v>
      </c>
      <c r="LV59" s="1053">
        <v>1</v>
      </c>
      <c r="LW59" s="1054">
        <f t="shared" si="353"/>
        <v>0</v>
      </c>
      <c r="LX59" s="1055"/>
      <c r="LY59" s="1056"/>
      <c r="MC59" s="1049">
        <v>9</v>
      </c>
      <c r="MD59" s="1050" t="s">
        <v>951</v>
      </c>
      <c r="ME59" s="1051"/>
      <c r="MF59" s="1052" t="s">
        <v>894</v>
      </c>
      <c r="MG59" s="1053">
        <v>1</v>
      </c>
      <c r="MH59" s="1054">
        <f t="shared" si="354"/>
        <v>0</v>
      </c>
      <c r="MI59" s="1055"/>
      <c r="MJ59" s="1056"/>
      <c r="ML59" s="1049">
        <v>9</v>
      </c>
      <c r="MM59" s="1050" t="s">
        <v>951</v>
      </c>
      <c r="MN59" s="1051"/>
      <c r="MO59" s="1052" t="s">
        <v>894</v>
      </c>
      <c r="MP59" s="1053">
        <v>1</v>
      </c>
      <c r="MQ59" s="1054">
        <f t="shared" si="355"/>
        <v>0</v>
      </c>
      <c r="MR59" s="1055"/>
      <c r="MS59" s="1056"/>
      <c r="MW59" s="1049">
        <v>9</v>
      </c>
      <c r="MX59" s="1050" t="s">
        <v>951</v>
      </c>
      <c r="MY59" s="1051"/>
      <c r="MZ59" s="1052" t="s">
        <v>894</v>
      </c>
      <c r="NA59" s="1053">
        <v>1</v>
      </c>
      <c r="NB59" s="1054">
        <f t="shared" si="356"/>
        <v>0</v>
      </c>
      <c r="NC59" s="1055"/>
      <c r="ND59" s="1056"/>
      <c r="NF59" s="1049">
        <v>9</v>
      </c>
      <c r="NG59" s="1050" t="s">
        <v>951</v>
      </c>
      <c r="NH59" s="1051"/>
      <c r="NI59" s="1052" t="s">
        <v>894</v>
      </c>
      <c r="NJ59" s="1053">
        <v>1</v>
      </c>
      <c r="NK59" s="1054">
        <f t="shared" si="357"/>
        <v>0</v>
      </c>
      <c r="NL59" s="1055"/>
      <c r="NM59" s="1056"/>
      <c r="NQ59" s="1049">
        <v>9</v>
      </c>
      <c r="NR59" s="1050" t="s">
        <v>951</v>
      </c>
      <c r="NS59" s="1051"/>
      <c r="NT59" s="1052" t="s">
        <v>894</v>
      </c>
      <c r="NU59" s="1053">
        <v>1</v>
      </c>
      <c r="NV59" s="1054">
        <f t="shared" si="358"/>
        <v>0</v>
      </c>
      <c r="NW59" s="1055"/>
      <c r="NX59" s="1056"/>
      <c r="NZ59" s="1049">
        <v>9</v>
      </c>
      <c r="OA59" s="1050" t="s">
        <v>951</v>
      </c>
      <c r="OB59" s="1051"/>
      <c r="OC59" s="1052" t="s">
        <v>894</v>
      </c>
      <c r="OD59" s="1053">
        <v>1</v>
      </c>
      <c r="OE59" s="1054">
        <f t="shared" si="359"/>
        <v>0</v>
      </c>
      <c r="OF59" s="1055"/>
      <c r="OG59" s="1056"/>
    </row>
    <row r="60" spans="1:397" ht="15.75" thickTop="1" thickBot="1">
      <c r="A60" s="1057" t="s">
        <v>952</v>
      </c>
      <c r="B60" s="1058"/>
      <c r="C60" s="1058"/>
      <c r="D60" s="1058"/>
      <c r="E60" s="1058"/>
      <c r="F60" s="1059"/>
      <c r="G60" s="1060">
        <f>SUM(G9,G12,G22,G54,G55,G56,G57,G58,G59)</f>
        <v>0</v>
      </c>
      <c r="H60" s="1061"/>
      <c r="J60" s="1057" t="s">
        <v>952</v>
      </c>
      <c r="K60" s="1058"/>
      <c r="L60" s="1058"/>
      <c r="M60" s="1058"/>
      <c r="N60" s="1058"/>
      <c r="O60" s="1059"/>
      <c r="P60" s="1060">
        <f>SUM(P9,P12,P22,P54,P55,P56,P57,P58,P59)</f>
        <v>0</v>
      </c>
      <c r="Q60" s="1061"/>
      <c r="U60" s="1057" t="s">
        <v>952</v>
      </c>
      <c r="V60" s="1058"/>
      <c r="W60" s="1058"/>
      <c r="X60" s="1058"/>
      <c r="Y60" s="1058"/>
      <c r="Z60" s="1059"/>
      <c r="AA60" s="1060">
        <f>SUM(AA9,AA12,AA22,AA54,AA55,AA56,AA57,AA58,AA59)</f>
        <v>0</v>
      </c>
      <c r="AB60" s="1061"/>
      <c r="AD60" s="1057" t="s">
        <v>952</v>
      </c>
      <c r="AE60" s="1058"/>
      <c r="AF60" s="1058"/>
      <c r="AG60" s="1058"/>
      <c r="AH60" s="1058"/>
      <c r="AI60" s="1059"/>
      <c r="AJ60" s="1060">
        <f>SUM(AJ9,AJ12,AJ22,AJ54,AJ55,AJ56,AJ57,AJ58,AJ59)</f>
        <v>0</v>
      </c>
      <c r="AK60" s="1061"/>
      <c r="AO60" s="1057" t="s">
        <v>952</v>
      </c>
      <c r="AP60" s="1058"/>
      <c r="AQ60" s="1058"/>
      <c r="AR60" s="1058"/>
      <c r="AS60" s="1058"/>
      <c r="AT60" s="1059"/>
      <c r="AU60" s="1060">
        <f>SUM(AU9,AU12,AU22,AU54,AU55,AU56,AU57,AU58,AU59)</f>
        <v>0</v>
      </c>
      <c r="AV60" s="1061"/>
      <c r="AX60" s="1057" t="s">
        <v>952</v>
      </c>
      <c r="AY60" s="1058"/>
      <c r="AZ60" s="1058"/>
      <c r="BA60" s="1058"/>
      <c r="BB60" s="1058"/>
      <c r="BC60" s="1059"/>
      <c r="BD60" s="1060">
        <f>SUM(BD9,BD12,BD22,BD54,BD55,BD56,BD57,BD58,BD59)</f>
        <v>0</v>
      </c>
      <c r="BE60" s="1061"/>
      <c r="BI60" s="1057" t="s">
        <v>952</v>
      </c>
      <c r="BJ60" s="1058"/>
      <c r="BK60" s="1058"/>
      <c r="BL60" s="1058"/>
      <c r="BM60" s="1058"/>
      <c r="BN60" s="1059"/>
      <c r="BO60" s="1060">
        <f>SUM(BO9,BO12,BO22,BO54,BO55,BO56,BO57,BO58,BO59)</f>
        <v>0</v>
      </c>
      <c r="BP60" s="1061"/>
      <c r="BR60" s="1057" t="s">
        <v>952</v>
      </c>
      <c r="BS60" s="1058"/>
      <c r="BT60" s="1058"/>
      <c r="BU60" s="1058"/>
      <c r="BV60" s="1058"/>
      <c r="BW60" s="1059"/>
      <c r="BX60" s="1060">
        <f>SUM(BX9,BX12,BX22,BX54,BX55,BX56,BX57,BX58,BX59)</f>
        <v>0</v>
      </c>
      <c r="BY60" s="1061"/>
      <c r="CC60" s="1057" t="s">
        <v>952</v>
      </c>
      <c r="CD60" s="1058"/>
      <c r="CE60" s="1058"/>
      <c r="CF60" s="1058"/>
      <c r="CG60" s="1058"/>
      <c r="CH60" s="1059"/>
      <c r="CI60" s="1060">
        <f>SUM(CI9,CI12,CI22,CI54,CI55,CI56,CI57,CI58,CI59)</f>
        <v>0</v>
      </c>
      <c r="CJ60" s="1061"/>
      <c r="CL60" s="1057" t="s">
        <v>952</v>
      </c>
      <c r="CM60" s="1058"/>
      <c r="CN60" s="1058"/>
      <c r="CO60" s="1058"/>
      <c r="CP60" s="1058"/>
      <c r="CQ60" s="1059"/>
      <c r="CR60" s="1060">
        <f>SUM(CR9,CR12,CR22,CR54,CR55,CR56,CR57,CR58,CR59)</f>
        <v>0</v>
      </c>
      <c r="CS60" s="1061"/>
      <c r="CW60" s="1057" t="s">
        <v>952</v>
      </c>
      <c r="CX60" s="1058"/>
      <c r="CY60" s="1058"/>
      <c r="CZ60" s="1058"/>
      <c r="DA60" s="1058"/>
      <c r="DB60" s="1059"/>
      <c r="DC60" s="1060">
        <f>SUM(DC9,DC12,DC22,DC54,DC55,DC56,DC57,DC58,DC59)</f>
        <v>0</v>
      </c>
      <c r="DD60" s="1061"/>
      <c r="DF60" s="1057" t="s">
        <v>952</v>
      </c>
      <c r="DG60" s="1058"/>
      <c r="DH60" s="1058"/>
      <c r="DI60" s="1058"/>
      <c r="DJ60" s="1058"/>
      <c r="DK60" s="1059"/>
      <c r="DL60" s="1060">
        <f>SUM(DL9,DL12,DL22,DL54,DL55,DL56,DL57,DL58,DL59)</f>
        <v>0</v>
      </c>
      <c r="DM60" s="1061"/>
      <c r="DQ60" s="1057" t="s">
        <v>952</v>
      </c>
      <c r="DR60" s="1058"/>
      <c r="DS60" s="1058"/>
      <c r="DT60" s="1058"/>
      <c r="DU60" s="1058"/>
      <c r="DV60" s="1059"/>
      <c r="DW60" s="1060">
        <f>SUM(DW9,DW12,DW22,DW54,DW55,DW56,DW57,DW58,DW59)</f>
        <v>0</v>
      </c>
      <c r="DX60" s="1061"/>
      <c r="DZ60" s="1057" t="s">
        <v>952</v>
      </c>
      <c r="EA60" s="1058"/>
      <c r="EB60" s="1058"/>
      <c r="EC60" s="1058"/>
      <c r="ED60" s="1058"/>
      <c r="EE60" s="1059"/>
      <c r="EF60" s="1060">
        <f>SUM(EF9,EF12,EF22,EF54,EF55,EF56,EF57,EF58,EF59)</f>
        <v>0</v>
      </c>
      <c r="EG60" s="1061"/>
      <c r="EK60" s="1057" t="s">
        <v>952</v>
      </c>
      <c r="EL60" s="1058"/>
      <c r="EM60" s="1058"/>
      <c r="EN60" s="1058"/>
      <c r="EO60" s="1058"/>
      <c r="EP60" s="1059"/>
      <c r="EQ60" s="1060">
        <f>SUM(EQ9,EQ12,EQ22,EQ54,EQ55,EQ56,EQ57,EQ58,EQ59)</f>
        <v>0</v>
      </c>
      <c r="ER60" s="1061"/>
      <c r="ET60" s="1057" t="s">
        <v>952</v>
      </c>
      <c r="EU60" s="1058"/>
      <c r="EV60" s="1058"/>
      <c r="EW60" s="1058"/>
      <c r="EX60" s="1058"/>
      <c r="EY60" s="1059"/>
      <c r="EZ60" s="1060">
        <f>SUM(EZ9,EZ12,EZ22,EZ54,EZ55,EZ56,EZ57,EZ58,EZ59)</f>
        <v>0</v>
      </c>
      <c r="FA60" s="1061"/>
      <c r="FE60" s="1057" t="s">
        <v>952</v>
      </c>
      <c r="FF60" s="1058"/>
      <c r="FG60" s="1058"/>
      <c r="FH60" s="1058"/>
      <c r="FI60" s="1058"/>
      <c r="FJ60" s="1059"/>
      <c r="FK60" s="1060">
        <f>SUM(FK9,FK12,FK22,FK54,FK55,FK56,FK57,FK58,FK59)</f>
        <v>0</v>
      </c>
      <c r="FL60" s="1061"/>
      <c r="FN60" s="1057" t="s">
        <v>952</v>
      </c>
      <c r="FO60" s="1058"/>
      <c r="FP60" s="1058"/>
      <c r="FQ60" s="1058"/>
      <c r="FR60" s="1058"/>
      <c r="FS60" s="1059"/>
      <c r="FT60" s="1060">
        <f>SUM(FT9,FT12,FT22,FT54,FT55,FT56,FT57,FT58,FT59)</f>
        <v>0</v>
      </c>
      <c r="FU60" s="1061"/>
      <c r="FY60" s="1057" t="s">
        <v>952</v>
      </c>
      <c r="FZ60" s="1058"/>
      <c r="GA60" s="1058"/>
      <c r="GB60" s="1058"/>
      <c r="GC60" s="1058"/>
      <c r="GD60" s="1059"/>
      <c r="GE60" s="1060">
        <f>SUM(GE9,GE12,GE22,GE54,GE55,GE56,GE57,GE58,GE59)</f>
        <v>0</v>
      </c>
      <c r="GF60" s="1061"/>
      <c r="GH60" s="1057" t="s">
        <v>952</v>
      </c>
      <c r="GI60" s="1058"/>
      <c r="GJ60" s="1058"/>
      <c r="GK60" s="1058"/>
      <c r="GL60" s="1058"/>
      <c r="GM60" s="1059"/>
      <c r="GN60" s="1060">
        <f>SUM(GN9,GN12,GN22,GN54,GN55,GN56,GN57,GN58,GN59)</f>
        <v>0</v>
      </c>
      <c r="GO60" s="1061"/>
      <c r="GS60" s="1057" t="s">
        <v>952</v>
      </c>
      <c r="GT60" s="1058"/>
      <c r="GU60" s="1058"/>
      <c r="GV60" s="1058"/>
      <c r="GW60" s="1058"/>
      <c r="GX60" s="1059"/>
      <c r="GY60" s="1060">
        <f>SUM(GY9,GY12,GY22,GY54,GY55,GY56,GY57,GY58,GY59)</f>
        <v>0</v>
      </c>
      <c r="GZ60" s="1061"/>
      <c r="HB60" s="1057" t="s">
        <v>952</v>
      </c>
      <c r="HC60" s="1058"/>
      <c r="HD60" s="1058"/>
      <c r="HE60" s="1058"/>
      <c r="HF60" s="1058"/>
      <c r="HG60" s="1059"/>
      <c r="HH60" s="1060">
        <f>SUM(HH9,HH12,HH22,HH54,HH55,HH56,HH57,HH58,HH59)</f>
        <v>0</v>
      </c>
      <c r="HI60" s="1061"/>
      <c r="HM60" s="1057" t="s">
        <v>952</v>
      </c>
      <c r="HN60" s="1058"/>
      <c r="HO60" s="1058"/>
      <c r="HP60" s="1058"/>
      <c r="HQ60" s="1058"/>
      <c r="HR60" s="1059"/>
      <c r="HS60" s="1060">
        <f>SUM(HS9,HS12,HS22,HS54,HS55,HS56,HS57,HS58,HS59)</f>
        <v>0</v>
      </c>
      <c r="HT60" s="1061"/>
      <c r="HV60" s="1057" t="s">
        <v>952</v>
      </c>
      <c r="HW60" s="1058"/>
      <c r="HX60" s="1058"/>
      <c r="HY60" s="1058"/>
      <c r="HZ60" s="1058"/>
      <c r="IA60" s="1059"/>
      <c r="IB60" s="1060">
        <f>SUM(IB9,IB12,IB22,IB54,IB55,IB56,IB57,IB58,IB59)</f>
        <v>0</v>
      </c>
      <c r="IC60" s="1061"/>
      <c r="IG60" s="1057" t="s">
        <v>952</v>
      </c>
      <c r="IH60" s="1058"/>
      <c r="II60" s="1058"/>
      <c r="IJ60" s="1058"/>
      <c r="IK60" s="1058"/>
      <c r="IL60" s="1059"/>
      <c r="IM60" s="1060">
        <f>SUM(IM9,IM12,IM22,IM54,IM55,IM56,IM57,IM58,IM59)</f>
        <v>0</v>
      </c>
      <c r="IN60" s="1061"/>
      <c r="IP60" s="1057" t="s">
        <v>952</v>
      </c>
      <c r="IQ60" s="1058"/>
      <c r="IR60" s="1058"/>
      <c r="IS60" s="1058"/>
      <c r="IT60" s="1058"/>
      <c r="IU60" s="1059"/>
      <c r="IV60" s="1060">
        <f>SUM(IV9,IV12,IV22,IV54,IV55,IV56,IV57,IV58,IV59)</f>
        <v>0</v>
      </c>
      <c r="IW60" s="1061"/>
      <c r="JA60" s="1057" t="s">
        <v>952</v>
      </c>
      <c r="JB60" s="1058"/>
      <c r="JC60" s="1058"/>
      <c r="JD60" s="1058"/>
      <c r="JE60" s="1058"/>
      <c r="JF60" s="1059"/>
      <c r="JG60" s="1060">
        <f>SUM(JG9,JG12,JG22,JG54,JG55,JG56,JG57,JG58,JG59)</f>
        <v>0</v>
      </c>
      <c r="JH60" s="1061"/>
      <c r="JJ60" s="1057" t="s">
        <v>952</v>
      </c>
      <c r="JK60" s="1058"/>
      <c r="JL60" s="1058"/>
      <c r="JM60" s="1058"/>
      <c r="JN60" s="1058"/>
      <c r="JO60" s="1059"/>
      <c r="JP60" s="1060">
        <f>SUM(JP9,JP12,JP22,JP54,JP55,JP56,JP57,JP58,JP59)</f>
        <v>0</v>
      </c>
      <c r="JQ60" s="1061"/>
      <c r="JU60" s="1057" t="s">
        <v>952</v>
      </c>
      <c r="JV60" s="1058"/>
      <c r="JW60" s="1058"/>
      <c r="JX60" s="1058"/>
      <c r="JY60" s="1058"/>
      <c r="JZ60" s="1059"/>
      <c r="KA60" s="1060">
        <f>SUM(KA9,KA12,KA22,KA54,KA55,KA56,KA57,KA58,KA59)</f>
        <v>0</v>
      </c>
      <c r="KB60" s="1061"/>
      <c r="KD60" s="1057" t="s">
        <v>952</v>
      </c>
      <c r="KE60" s="1058"/>
      <c r="KF60" s="1058"/>
      <c r="KG60" s="1058"/>
      <c r="KH60" s="1058"/>
      <c r="KI60" s="1059"/>
      <c r="KJ60" s="1060">
        <f>SUM(KJ9,KJ12,KJ22,KJ54,KJ55,KJ56,KJ57,KJ58,KJ59)</f>
        <v>0</v>
      </c>
      <c r="KK60" s="1061"/>
      <c r="KO60" s="1057" t="s">
        <v>952</v>
      </c>
      <c r="KP60" s="1058"/>
      <c r="KQ60" s="1058"/>
      <c r="KR60" s="1058"/>
      <c r="KS60" s="1058"/>
      <c r="KT60" s="1059"/>
      <c r="KU60" s="1060">
        <f>SUM(KU9,KU12,KU22,KU54,KU55,KU56,KU57,KU58,KU59)</f>
        <v>0</v>
      </c>
      <c r="KV60" s="1061"/>
      <c r="KX60" s="1057" t="s">
        <v>952</v>
      </c>
      <c r="KY60" s="1058"/>
      <c r="KZ60" s="1058"/>
      <c r="LA60" s="1058"/>
      <c r="LB60" s="1058"/>
      <c r="LC60" s="1059"/>
      <c r="LD60" s="1060">
        <f>SUM(LD9,LD12,LD22,LD54,LD55,LD56,LD57,LD58,LD59)</f>
        <v>0</v>
      </c>
      <c r="LE60" s="1061"/>
      <c r="LI60" s="1057" t="s">
        <v>952</v>
      </c>
      <c r="LJ60" s="1058"/>
      <c r="LK60" s="1058"/>
      <c r="LL60" s="1058"/>
      <c r="LM60" s="1058"/>
      <c r="LN60" s="1059"/>
      <c r="LO60" s="1060">
        <f>SUM(LO9,LO12,LO22,LO54,LO55,LO56,LO57,LO58,LO59)</f>
        <v>0</v>
      </c>
      <c r="LP60" s="1061"/>
      <c r="LR60" s="1057" t="s">
        <v>952</v>
      </c>
      <c r="LS60" s="1058"/>
      <c r="LT60" s="1058"/>
      <c r="LU60" s="1058"/>
      <c r="LV60" s="1058"/>
      <c r="LW60" s="1059"/>
      <c r="LX60" s="1060">
        <f>SUM(LX9,LX12,LX22,LX54,LX55,LX56,LX57,LX58,LX59)</f>
        <v>0</v>
      </c>
      <c r="LY60" s="1061"/>
      <c r="MC60" s="1057" t="s">
        <v>952</v>
      </c>
      <c r="MD60" s="1058"/>
      <c r="ME60" s="1058"/>
      <c r="MF60" s="1058"/>
      <c r="MG60" s="1058"/>
      <c r="MH60" s="1059"/>
      <c r="MI60" s="1060">
        <f>SUM(MI9,MI12,MI22,MI54,MI55,MI56,MI57,MI58,MI59)</f>
        <v>0</v>
      </c>
      <c r="MJ60" s="1061"/>
      <c r="ML60" s="1057" t="s">
        <v>952</v>
      </c>
      <c r="MM60" s="1058"/>
      <c r="MN60" s="1058"/>
      <c r="MO60" s="1058"/>
      <c r="MP60" s="1058"/>
      <c r="MQ60" s="1059"/>
      <c r="MR60" s="1060">
        <f>SUM(MR9,MR12,MR22,MR54,MR55,MR56,MR57,MR58,MR59)</f>
        <v>0</v>
      </c>
      <c r="MS60" s="1061"/>
      <c r="MW60" s="1057" t="s">
        <v>952</v>
      </c>
      <c r="MX60" s="1058"/>
      <c r="MY60" s="1058"/>
      <c r="MZ60" s="1058"/>
      <c r="NA60" s="1058"/>
      <c r="NB60" s="1059"/>
      <c r="NC60" s="1060">
        <f>SUM(NC9,NC12,NC22,NC54,NC55,NC56,NC57,NC58,NC59)</f>
        <v>0</v>
      </c>
      <c r="ND60" s="1061"/>
      <c r="NF60" s="1057" t="s">
        <v>952</v>
      </c>
      <c r="NG60" s="1058"/>
      <c r="NH60" s="1058"/>
      <c r="NI60" s="1058"/>
      <c r="NJ60" s="1058"/>
      <c r="NK60" s="1059"/>
      <c r="NL60" s="1060">
        <f>SUM(NL9,NL12,NL22,NL54,NL55,NL56,NL57,NL58,NL59)</f>
        <v>0</v>
      </c>
      <c r="NM60" s="1061"/>
      <c r="NQ60" s="1057" t="s">
        <v>952</v>
      </c>
      <c r="NR60" s="1058"/>
      <c r="NS60" s="1058"/>
      <c r="NT60" s="1058"/>
      <c r="NU60" s="1058"/>
      <c r="NV60" s="1059"/>
      <c r="NW60" s="1060">
        <f>SUM(NW9,NW12,NW22,NW54,NW55,NW56,NW57,NW58,NW59)</f>
        <v>0</v>
      </c>
      <c r="NX60" s="1061"/>
      <c r="NZ60" s="1057" t="s">
        <v>952</v>
      </c>
      <c r="OA60" s="1058"/>
      <c r="OB60" s="1058"/>
      <c r="OC60" s="1058"/>
      <c r="OD60" s="1058"/>
      <c r="OE60" s="1059"/>
      <c r="OF60" s="1060">
        <f>SUM(OF9,OF12,OF22,OF54,OF55,OF56,OF57,OF58,OF59)</f>
        <v>0</v>
      </c>
      <c r="OG60" s="1061"/>
    </row>
    <row r="61" spans="1:397" ht="15" thickBot="1"/>
    <row r="62" spans="1:397">
      <c r="F62" s="1062" t="s">
        <v>953</v>
      </c>
      <c r="G62" s="1063"/>
      <c r="O62" s="1062" t="s">
        <v>953</v>
      </c>
      <c r="P62" s="1063"/>
      <c r="AI62" s="1062" t="s">
        <v>953</v>
      </c>
      <c r="AJ62" s="1063"/>
      <c r="BC62" s="1062" t="s">
        <v>953</v>
      </c>
      <c r="BD62" s="1063"/>
      <c r="BW62" s="1062" t="s">
        <v>953</v>
      </c>
      <c r="BX62" s="1063"/>
      <c r="CQ62" s="1062" t="s">
        <v>953</v>
      </c>
      <c r="CR62" s="1063"/>
      <c r="DK62" s="1062" t="s">
        <v>953</v>
      </c>
      <c r="DL62" s="1063"/>
      <c r="EE62" s="1062" t="s">
        <v>953</v>
      </c>
      <c r="EF62" s="1063"/>
      <c r="EY62" s="1062" t="s">
        <v>953</v>
      </c>
      <c r="EZ62" s="1063"/>
      <c r="FS62" s="1062" t="s">
        <v>953</v>
      </c>
      <c r="FT62" s="1063"/>
      <c r="GM62" s="1062" t="s">
        <v>953</v>
      </c>
      <c r="GN62" s="1063"/>
      <c r="HG62" s="1062" t="s">
        <v>953</v>
      </c>
      <c r="HH62" s="1063"/>
      <c r="IA62" s="1062" t="s">
        <v>953</v>
      </c>
      <c r="IB62" s="1063"/>
      <c r="IU62" s="1062" t="s">
        <v>953</v>
      </c>
      <c r="IV62" s="1063"/>
      <c r="JO62" s="1062" t="s">
        <v>953</v>
      </c>
      <c r="JP62" s="1063"/>
      <c r="KI62" s="1062" t="s">
        <v>953</v>
      </c>
      <c r="KJ62" s="1063"/>
      <c r="LC62" s="1062" t="s">
        <v>953</v>
      </c>
      <c r="LD62" s="1063"/>
      <c r="LW62" s="1062" t="s">
        <v>953</v>
      </c>
      <c r="LX62" s="1063"/>
      <c r="MQ62" s="1062" t="s">
        <v>953</v>
      </c>
      <c r="MR62" s="1063"/>
      <c r="NK62" s="1062" t="s">
        <v>953</v>
      </c>
      <c r="NL62" s="1063"/>
      <c r="OE62" s="1062" t="s">
        <v>953</v>
      </c>
      <c r="OF62" s="1063"/>
    </row>
    <row r="63" spans="1:397" ht="15" thickBot="1">
      <c r="F63" s="1064" t="s">
        <v>954</v>
      </c>
      <c r="G63" s="1065">
        <f>IFERROR(G60/G62,0)</f>
        <v>0</v>
      </c>
      <c r="O63" s="1064" t="s">
        <v>954</v>
      </c>
      <c r="P63" s="1065">
        <f>IFERROR(P60/P62,0)</f>
        <v>0</v>
      </c>
      <c r="AI63" s="1064" t="s">
        <v>954</v>
      </c>
      <c r="AJ63" s="1065">
        <f>IFERROR(AJ60/AJ62,0)</f>
        <v>0</v>
      </c>
      <c r="BC63" s="1064" t="s">
        <v>954</v>
      </c>
      <c r="BD63" s="1065">
        <f>IFERROR(BD60/BD62,0)</f>
        <v>0</v>
      </c>
      <c r="BW63" s="1064" t="s">
        <v>954</v>
      </c>
      <c r="BX63" s="1065">
        <f>IFERROR(BX60/BX62,0)</f>
        <v>0</v>
      </c>
      <c r="CQ63" s="1064" t="s">
        <v>954</v>
      </c>
      <c r="CR63" s="1065">
        <f>IFERROR(CR60/CR62,0)</f>
        <v>0</v>
      </c>
      <c r="DK63" s="1064" t="s">
        <v>954</v>
      </c>
      <c r="DL63" s="1065">
        <f>IFERROR(DL60/DL62,0)</f>
        <v>0</v>
      </c>
      <c r="EE63" s="1064" t="s">
        <v>954</v>
      </c>
      <c r="EF63" s="1065">
        <f>IFERROR(EF60/EF62,0)</f>
        <v>0</v>
      </c>
      <c r="EY63" s="1064" t="s">
        <v>954</v>
      </c>
      <c r="EZ63" s="1065">
        <f>IFERROR(EZ60/EZ62,0)</f>
        <v>0</v>
      </c>
      <c r="FS63" s="1064" t="s">
        <v>954</v>
      </c>
      <c r="FT63" s="1065">
        <f>IFERROR(FT60/FT62,0)</f>
        <v>0</v>
      </c>
      <c r="GM63" s="1064" t="s">
        <v>954</v>
      </c>
      <c r="GN63" s="1065">
        <f>IFERROR(GN60/GN62,0)</f>
        <v>0</v>
      </c>
      <c r="HG63" s="1064" t="s">
        <v>954</v>
      </c>
      <c r="HH63" s="1065">
        <f>IFERROR(HH60/HH62,0)</f>
        <v>0</v>
      </c>
      <c r="IA63" s="1064" t="s">
        <v>954</v>
      </c>
      <c r="IB63" s="1065">
        <f>IFERROR(IB60/IB62,0)</f>
        <v>0</v>
      </c>
      <c r="IU63" s="1064" t="s">
        <v>954</v>
      </c>
      <c r="IV63" s="1065">
        <f>IFERROR(IV60/IV62,0)</f>
        <v>0</v>
      </c>
      <c r="JO63" s="1064" t="s">
        <v>954</v>
      </c>
      <c r="JP63" s="1065">
        <f>IFERROR(JP60/JP62,0)</f>
        <v>0</v>
      </c>
      <c r="KI63" s="1064" t="s">
        <v>954</v>
      </c>
      <c r="KJ63" s="1065">
        <f>IFERROR(KJ60/KJ62,0)</f>
        <v>0</v>
      </c>
      <c r="LC63" s="1064" t="s">
        <v>954</v>
      </c>
      <c r="LD63" s="1065">
        <f>IFERROR(LD60/LD62,0)</f>
        <v>0</v>
      </c>
      <c r="LW63" s="1064" t="s">
        <v>954</v>
      </c>
      <c r="LX63" s="1065">
        <f>IFERROR(LX60/LX62,0)</f>
        <v>0</v>
      </c>
      <c r="MQ63" s="1064" t="s">
        <v>954</v>
      </c>
      <c r="MR63" s="1065">
        <f>IFERROR(MR60/MR62,0)</f>
        <v>0</v>
      </c>
      <c r="NK63" s="1064" t="s">
        <v>954</v>
      </c>
      <c r="NL63" s="1065">
        <f>IFERROR(NL60/NL62,0)</f>
        <v>0</v>
      </c>
      <c r="OE63" s="1064" t="s">
        <v>954</v>
      </c>
      <c r="OF63" s="1065">
        <f>IFERROR(OF60/OF62,0)</f>
        <v>0</v>
      </c>
    </row>
  </sheetData>
  <mergeCells count="320">
    <mergeCell ref="MW60:NB60"/>
    <mergeCell ref="NF60:NK60"/>
    <mergeCell ref="NQ60:NV60"/>
    <mergeCell ref="NZ60:OE60"/>
    <mergeCell ref="KO60:KT60"/>
    <mergeCell ref="KX60:LC60"/>
    <mergeCell ref="LI60:LN60"/>
    <mergeCell ref="LR60:LW60"/>
    <mergeCell ref="MC60:MH60"/>
    <mergeCell ref="ML60:MQ60"/>
    <mergeCell ref="IG60:IL60"/>
    <mergeCell ref="IP60:IU60"/>
    <mergeCell ref="JA60:JF60"/>
    <mergeCell ref="JJ60:JO60"/>
    <mergeCell ref="JU60:JZ60"/>
    <mergeCell ref="KD60:KI60"/>
    <mergeCell ref="FY60:GD60"/>
    <mergeCell ref="GH60:GM60"/>
    <mergeCell ref="GS60:GX60"/>
    <mergeCell ref="HB60:HG60"/>
    <mergeCell ref="HM60:HR60"/>
    <mergeCell ref="HV60:IA60"/>
    <mergeCell ref="DQ60:DV60"/>
    <mergeCell ref="DZ60:EE60"/>
    <mergeCell ref="EK60:EP60"/>
    <mergeCell ref="ET60:EY60"/>
    <mergeCell ref="FE60:FJ60"/>
    <mergeCell ref="FN60:FS60"/>
    <mergeCell ref="BI60:BN60"/>
    <mergeCell ref="BR60:BW60"/>
    <mergeCell ref="CC60:CH60"/>
    <mergeCell ref="CL60:CQ60"/>
    <mergeCell ref="CW60:DB60"/>
    <mergeCell ref="DF60:DK60"/>
    <mergeCell ref="OD7:OD8"/>
    <mergeCell ref="OE7:OE8"/>
    <mergeCell ref="OF7:OF8"/>
    <mergeCell ref="OG7:OG8"/>
    <mergeCell ref="A60:F60"/>
    <mergeCell ref="J60:O60"/>
    <mergeCell ref="U60:Z60"/>
    <mergeCell ref="AD60:AI60"/>
    <mergeCell ref="AO60:AT60"/>
    <mergeCell ref="AX60:BC60"/>
    <mergeCell ref="NV7:NV8"/>
    <mergeCell ref="NW7:NW8"/>
    <mergeCell ref="NX7:NX8"/>
    <mergeCell ref="NZ7:NZ8"/>
    <mergeCell ref="OA7:OB8"/>
    <mergeCell ref="OC7:OC8"/>
    <mergeCell ref="NL7:NL8"/>
    <mergeCell ref="NM7:NM8"/>
    <mergeCell ref="NQ7:NQ8"/>
    <mergeCell ref="NR7:NS8"/>
    <mergeCell ref="NT7:NT8"/>
    <mergeCell ref="NU7:NU8"/>
    <mergeCell ref="ND7:ND8"/>
    <mergeCell ref="NF7:NF8"/>
    <mergeCell ref="NG7:NH8"/>
    <mergeCell ref="NI7:NI8"/>
    <mergeCell ref="NJ7:NJ8"/>
    <mergeCell ref="NK7:NK8"/>
    <mergeCell ref="MW7:MW8"/>
    <mergeCell ref="MX7:MY8"/>
    <mergeCell ref="MZ7:MZ8"/>
    <mergeCell ref="NA7:NA8"/>
    <mergeCell ref="NB7:NB8"/>
    <mergeCell ref="NC7:NC8"/>
    <mergeCell ref="MM7:MN8"/>
    <mergeCell ref="MO7:MO8"/>
    <mergeCell ref="MP7:MP8"/>
    <mergeCell ref="MQ7:MQ8"/>
    <mergeCell ref="MR7:MR8"/>
    <mergeCell ref="MS7:MS8"/>
    <mergeCell ref="MF7:MF8"/>
    <mergeCell ref="MG7:MG8"/>
    <mergeCell ref="MH7:MH8"/>
    <mergeCell ref="MI7:MI8"/>
    <mergeCell ref="MJ7:MJ8"/>
    <mergeCell ref="ML7:ML8"/>
    <mergeCell ref="LV7:LV8"/>
    <mergeCell ref="LW7:LW8"/>
    <mergeCell ref="LX7:LX8"/>
    <mergeCell ref="LY7:LY8"/>
    <mergeCell ref="MC7:MC8"/>
    <mergeCell ref="MD7:ME8"/>
    <mergeCell ref="LN7:LN8"/>
    <mergeCell ref="LO7:LO8"/>
    <mergeCell ref="LP7:LP8"/>
    <mergeCell ref="LR7:LR8"/>
    <mergeCell ref="LS7:LT8"/>
    <mergeCell ref="LU7:LU8"/>
    <mergeCell ref="LD7:LD8"/>
    <mergeCell ref="LE7:LE8"/>
    <mergeCell ref="LI7:LI8"/>
    <mergeCell ref="LJ7:LK8"/>
    <mergeCell ref="LL7:LL8"/>
    <mergeCell ref="LM7:LM8"/>
    <mergeCell ref="KV7:KV8"/>
    <mergeCell ref="KX7:KX8"/>
    <mergeCell ref="KY7:KZ8"/>
    <mergeCell ref="LA7:LA8"/>
    <mergeCell ref="LB7:LB8"/>
    <mergeCell ref="LC7:LC8"/>
    <mergeCell ref="KO7:KO8"/>
    <mergeCell ref="KP7:KQ8"/>
    <mergeCell ref="KR7:KR8"/>
    <mergeCell ref="KS7:KS8"/>
    <mergeCell ref="KT7:KT8"/>
    <mergeCell ref="KU7:KU8"/>
    <mergeCell ref="KE7:KF8"/>
    <mergeCell ref="KG7:KG8"/>
    <mergeCell ref="KH7:KH8"/>
    <mergeCell ref="KI7:KI8"/>
    <mergeCell ref="KJ7:KJ8"/>
    <mergeCell ref="KK7:KK8"/>
    <mergeCell ref="JX7:JX8"/>
    <mergeCell ref="JY7:JY8"/>
    <mergeCell ref="JZ7:JZ8"/>
    <mergeCell ref="KA7:KA8"/>
    <mergeCell ref="KB7:KB8"/>
    <mergeCell ref="KD7:KD8"/>
    <mergeCell ref="JN7:JN8"/>
    <mergeCell ref="JO7:JO8"/>
    <mergeCell ref="JP7:JP8"/>
    <mergeCell ref="JQ7:JQ8"/>
    <mergeCell ref="JU7:JU8"/>
    <mergeCell ref="JV7:JW8"/>
    <mergeCell ref="JF7:JF8"/>
    <mergeCell ref="JG7:JG8"/>
    <mergeCell ref="JH7:JH8"/>
    <mergeCell ref="JJ7:JJ8"/>
    <mergeCell ref="JK7:JL8"/>
    <mergeCell ref="JM7:JM8"/>
    <mergeCell ref="IV7:IV8"/>
    <mergeCell ref="IW7:IW8"/>
    <mergeCell ref="JA7:JA8"/>
    <mergeCell ref="JB7:JC8"/>
    <mergeCell ref="JD7:JD8"/>
    <mergeCell ref="JE7:JE8"/>
    <mergeCell ref="IN7:IN8"/>
    <mergeCell ref="IP7:IP8"/>
    <mergeCell ref="IQ7:IR8"/>
    <mergeCell ref="IS7:IS8"/>
    <mergeCell ref="IT7:IT8"/>
    <mergeCell ref="IU7:IU8"/>
    <mergeCell ref="IG7:IG8"/>
    <mergeCell ref="IH7:II8"/>
    <mergeCell ref="IJ7:IJ8"/>
    <mergeCell ref="IK7:IK8"/>
    <mergeCell ref="IL7:IL8"/>
    <mergeCell ref="IM7:IM8"/>
    <mergeCell ref="HW7:HX8"/>
    <mergeCell ref="HY7:HY8"/>
    <mergeCell ref="HZ7:HZ8"/>
    <mergeCell ref="IA7:IA8"/>
    <mergeCell ref="IB7:IB8"/>
    <mergeCell ref="IC7:IC8"/>
    <mergeCell ref="HP7:HP8"/>
    <mergeCell ref="HQ7:HQ8"/>
    <mergeCell ref="HR7:HR8"/>
    <mergeCell ref="HS7:HS8"/>
    <mergeCell ref="HT7:HT8"/>
    <mergeCell ref="HV7:HV8"/>
    <mergeCell ref="HF7:HF8"/>
    <mergeCell ref="HG7:HG8"/>
    <mergeCell ref="HH7:HH8"/>
    <mergeCell ref="HI7:HI8"/>
    <mergeCell ref="HM7:HM8"/>
    <mergeCell ref="HN7:HO8"/>
    <mergeCell ref="GX7:GX8"/>
    <mergeCell ref="GY7:GY8"/>
    <mergeCell ref="GZ7:GZ8"/>
    <mergeCell ref="HB7:HB8"/>
    <mergeCell ref="HC7:HD8"/>
    <mergeCell ref="HE7:HE8"/>
    <mergeCell ref="GN7:GN8"/>
    <mergeCell ref="GO7:GO8"/>
    <mergeCell ref="GS7:GS8"/>
    <mergeCell ref="GT7:GU8"/>
    <mergeCell ref="GV7:GV8"/>
    <mergeCell ref="GW7:GW8"/>
    <mergeCell ref="GF7:GF8"/>
    <mergeCell ref="GH7:GH8"/>
    <mergeCell ref="GI7:GJ8"/>
    <mergeCell ref="GK7:GK8"/>
    <mergeCell ref="GL7:GL8"/>
    <mergeCell ref="GM7:GM8"/>
    <mergeCell ref="FY7:FY8"/>
    <mergeCell ref="FZ7:GA8"/>
    <mergeCell ref="GB7:GB8"/>
    <mergeCell ref="GC7:GC8"/>
    <mergeCell ref="GD7:GD8"/>
    <mergeCell ref="GE7:GE8"/>
    <mergeCell ref="FO7:FP8"/>
    <mergeCell ref="FQ7:FQ8"/>
    <mergeCell ref="FR7:FR8"/>
    <mergeCell ref="FS7:FS8"/>
    <mergeCell ref="FT7:FT8"/>
    <mergeCell ref="FU7:FU8"/>
    <mergeCell ref="FH7:FH8"/>
    <mergeCell ref="FI7:FI8"/>
    <mergeCell ref="FJ7:FJ8"/>
    <mergeCell ref="FK7:FK8"/>
    <mergeCell ref="FL7:FL8"/>
    <mergeCell ref="FN7:FN8"/>
    <mergeCell ref="EX7:EX8"/>
    <mergeCell ref="EY7:EY8"/>
    <mergeCell ref="EZ7:EZ8"/>
    <mergeCell ref="FA7:FA8"/>
    <mergeCell ref="FE7:FE8"/>
    <mergeCell ref="FF7:FG8"/>
    <mergeCell ref="EP7:EP8"/>
    <mergeCell ref="EQ7:EQ8"/>
    <mergeCell ref="ER7:ER8"/>
    <mergeCell ref="ET7:ET8"/>
    <mergeCell ref="EU7:EV8"/>
    <mergeCell ref="EW7:EW8"/>
    <mergeCell ref="EF7:EF8"/>
    <mergeCell ref="EG7:EG8"/>
    <mergeCell ref="EK7:EK8"/>
    <mergeCell ref="EL7:EM8"/>
    <mergeCell ref="EN7:EN8"/>
    <mergeCell ref="EO7:EO8"/>
    <mergeCell ref="DX7:DX8"/>
    <mergeCell ref="DZ7:DZ8"/>
    <mergeCell ref="EA7:EB8"/>
    <mergeCell ref="EC7:EC8"/>
    <mergeCell ref="ED7:ED8"/>
    <mergeCell ref="EE7:EE8"/>
    <mergeCell ref="DQ7:DQ8"/>
    <mergeCell ref="DR7:DS8"/>
    <mergeCell ref="DT7:DT8"/>
    <mergeCell ref="DU7:DU8"/>
    <mergeCell ref="DV7:DV8"/>
    <mergeCell ref="DW7:DW8"/>
    <mergeCell ref="DG7:DH8"/>
    <mergeCell ref="DI7:DI8"/>
    <mergeCell ref="DJ7:DJ8"/>
    <mergeCell ref="DK7:DK8"/>
    <mergeCell ref="DL7:DL8"/>
    <mergeCell ref="DM7:DM8"/>
    <mergeCell ref="CZ7:CZ8"/>
    <mergeCell ref="DA7:DA8"/>
    <mergeCell ref="DB7:DB8"/>
    <mergeCell ref="DC7:DC8"/>
    <mergeCell ref="DD7:DD8"/>
    <mergeCell ref="DF7:DF8"/>
    <mergeCell ref="CP7:CP8"/>
    <mergeCell ref="CQ7:CQ8"/>
    <mergeCell ref="CR7:CR8"/>
    <mergeCell ref="CS7:CS8"/>
    <mergeCell ref="CW7:CW8"/>
    <mergeCell ref="CX7:CY8"/>
    <mergeCell ref="CH7:CH8"/>
    <mergeCell ref="CI7:CI8"/>
    <mergeCell ref="CJ7:CJ8"/>
    <mergeCell ref="CL7:CL8"/>
    <mergeCell ref="CM7:CN8"/>
    <mergeCell ref="CO7:CO8"/>
    <mergeCell ref="BX7:BX8"/>
    <mergeCell ref="BY7:BY8"/>
    <mergeCell ref="CC7:CC8"/>
    <mergeCell ref="CD7:CE8"/>
    <mergeCell ref="CF7:CF8"/>
    <mergeCell ref="CG7:CG8"/>
    <mergeCell ref="BP7:BP8"/>
    <mergeCell ref="BR7:BR8"/>
    <mergeCell ref="BS7:BT8"/>
    <mergeCell ref="BU7:BU8"/>
    <mergeCell ref="BV7:BV8"/>
    <mergeCell ref="BW7:BW8"/>
    <mergeCell ref="BI7:BI8"/>
    <mergeCell ref="BJ7:BK8"/>
    <mergeCell ref="BL7:BL8"/>
    <mergeCell ref="BM7:BM8"/>
    <mergeCell ref="BN7:BN8"/>
    <mergeCell ref="BO7:BO8"/>
    <mergeCell ref="AY7:AZ8"/>
    <mergeCell ref="BA7:BA8"/>
    <mergeCell ref="BB7:BB8"/>
    <mergeCell ref="BC7:BC8"/>
    <mergeCell ref="BD7:BD8"/>
    <mergeCell ref="BE7:BE8"/>
    <mergeCell ref="AR7:AR8"/>
    <mergeCell ref="AS7:AS8"/>
    <mergeCell ref="AT7:AT8"/>
    <mergeCell ref="AU7:AU8"/>
    <mergeCell ref="AV7:AV8"/>
    <mergeCell ref="AX7:AX8"/>
    <mergeCell ref="AH7:AH8"/>
    <mergeCell ref="AI7:AI8"/>
    <mergeCell ref="AJ7:AJ8"/>
    <mergeCell ref="AK7:AK8"/>
    <mergeCell ref="AO7:AO8"/>
    <mergeCell ref="AP7:AQ8"/>
    <mergeCell ref="Z7:Z8"/>
    <mergeCell ref="AA7:AA8"/>
    <mergeCell ref="AB7:AB8"/>
    <mergeCell ref="AD7:AD8"/>
    <mergeCell ref="AE7:AF8"/>
    <mergeCell ref="AG7:AG8"/>
    <mergeCell ref="P7:P8"/>
    <mergeCell ref="Q7:Q8"/>
    <mergeCell ref="U7:U8"/>
    <mergeCell ref="V7:W8"/>
    <mergeCell ref="X7:X8"/>
    <mergeCell ref="Y7:Y8"/>
    <mergeCell ref="H7:H8"/>
    <mergeCell ref="J7:J8"/>
    <mergeCell ref="K7:L8"/>
    <mergeCell ref="M7:M8"/>
    <mergeCell ref="N7:N8"/>
    <mergeCell ref="O7:O8"/>
    <mergeCell ref="A7:A8"/>
    <mergeCell ref="B7:C8"/>
    <mergeCell ref="D7:D8"/>
    <mergeCell ref="E7:E8"/>
    <mergeCell ref="F7:F8"/>
    <mergeCell ref="G7:G8"/>
  </mergeCells>
  <phoneticPr fontId="3" type="noConversion"/>
  <pageMargins left="0.7" right="0.7" top="0.75" bottom="0.75" header="0.3" footer="0.3"/>
  <pageSetup paperSize="8" scale="11" fitToHeight="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423"/>
  <sheetViews>
    <sheetView showZeros="0" view="pageBreakPreview" zoomScale="115" zoomScaleNormal="55" zoomScaleSheetLayoutView="115" workbookViewId="0">
      <pane xSplit="6" ySplit="6" topLeftCell="M7" activePane="bottomRight" state="frozen"/>
      <selection activeCell="B4" sqref="B4:W9"/>
      <selection pane="topRight" activeCell="B4" sqref="B4:W9"/>
      <selection pane="bottomLeft" activeCell="B4" sqref="B4:W9"/>
      <selection pane="bottomRight" activeCell="B4" sqref="B4:W9"/>
    </sheetView>
  </sheetViews>
  <sheetFormatPr defaultColWidth="9" defaultRowHeight="14.25"/>
  <cols>
    <col min="1" max="1" width="6.25" style="1287" customWidth="1"/>
    <col min="2" max="2" width="16.5" style="1070" bestFit="1" customWidth="1"/>
    <col min="3" max="4" width="31.625" style="1288" customWidth="1"/>
    <col min="5" max="5" width="5" style="1289" customWidth="1"/>
    <col min="6" max="6" width="9.625" style="1289" customWidth="1"/>
    <col min="7" max="10" width="9" style="1070" customWidth="1"/>
    <col min="11" max="11" width="9.625" style="1070" customWidth="1"/>
    <col min="12" max="12" width="10.125" style="1070" hidden="1" customWidth="1"/>
    <col min="13" max="28" width="9" style="1070" customWidth="1"/>
    <col min="29" max="29" width="18" style="1070" customWidth="1"/>
    <col min="30" max="31" width="9" style="1071"/>
    <col min="32" max="16384" width="9" style="1070"/>
  </cols>
  <sheetData>
    <row r="1" spans="1:31" ht="16.5" customHeight="1">
      <c r="A1" s="1066" t="s">
        <v>955</v>
      </c>
      <c r="B1" s="1066"/>
      <c r="C1" s="1067"/>
      <c r="D1" s="1067"/>
      <c r="E1" s="1068"/>
      <c r="F1" s="1068"/>
      <c r="G1" s="1067"/>
      <c r="H1" s="1067"/>
      <c r="I1" s="1067"/>
      <c r="J1" s="1067"/>
      <c r="K1" s="1067"/>
      <c r="L1" s="1067"/>
      <c r="M1" s="1069"/>
      <c r="N1" s="1069"/>
      <c r="O1" s="1069"/>
      <c r="P1" s="1069"/>
      <c r="Q1" s="1069"/>
      <c r="R1" s="1069"/>
      <c r="S1" s="1069"/>
      <c r="T1" s="1069"/>
      <c r="U1" s="1069"/>
      <c r="V1" s="1069"/>
      <c r="W1" s="1069"/>
      <c r="X1" s="1069"/>
      <c r="Y1" s="1069"/>
      <c r="Z1" s="1069"/>
      <c r="AA1" s="1069"/>
      <c r="AB1" s="1069"/>
    </row>
    <row r="2" spans="1:31" ht="16.5" customHeight="1">
      <c r="A2" s="1072" t="s">
        <v>956</v>
      </c>
      <c r="B2" s="1072"/>
      <c r="C2" s="1073"/>
      <c r="D2" s="1073"/>
      <c r="E2" s="1074" t="s">
        <v>957</v>
      </c>
      <c r="F2" s="1075"/>
      <c r="G2" s="1076"/>
      <c r="H2" s="1076"/>
      <c r="I2" s="1076"/>
      <c r="J2" s="1076"/>
      <c r="K2" s="1076"/>
      <c r="L2" s="1076"/>
      <c r="M2" s="1077"/>
      <c r="N2" s="1078"/>
      <c r="O2" s="1077"/>
      <c r="P2" s="1078"/>
      <c r="Q2" s="1077"/>
      <c r="R2" s="1078"/>
      <c r="S2" s="1077"/>
      <c r="T2" s="1078"/>
      <c r="U2" s="1077"/>
      <c r="V2" s="1078"/>
      <c r="W2" s="1077"/>
      <c r="X2" s="1078"/>
      <c r="Y2" s="1077"/>
      <c r="Z2" s="1078"/>
      <c r="AA2" s="1077"/>
      <c r="AB2" s="1078"/>
    </row>
    <row r="3" spans="1:31" s="1091" customFormat="1" ht="37.5" customHeight="1">
      <c r="A3" s="1079" t="s">
        <v>958</v>
      </c>
      <c r="B3" s="1080" t="s">
        <v>959</v>
      </c>
      <c r="C3" s="1080" t="s">
        <v>960</v>
      </c>
      <c r="D3" s="1080" t="s">
        <v>961</v>
      </c>
      <c r="E3" s="1080" t="s">
        <v>962</v>
      </c>
      <c r="F3" s="1081" t="s">
        <v>963</v>
      </c>
      <c r="G3" s="1082" t="s">
        <v>964</v>
      </c>
      <c r="H3" s="1083"/>
      <c r="I3" s="1083"/>
      <c r="J3" s="1083"/>
      <c r="K3" s="1083"/>
      <c r="L3" s="1084"/>
      <c r="M3" s="1085" t="s">
        <v>965</v>
      </c>
      <c r="N3" s="1086"/>
      <c r="O3" s="1085" t="s">
        <v>966</v>
      </c>
      <c r="P3" s="1086"/>
      <c r="Q3" s="1087" t="s">
        <v>967</v>
      </c>
      <c r="R3" s="1088"/>
      <c r="S3" s="1085" t="s">
        <v>968</v>
      </c>
      <c r="T3" s="1086"/>
      <c r="U3" s="1089" t="s">
        <v>969</v>
      </c>
      <c r="V3" s="1090"/>
      <c r="W3" s="1087" t="s">
        <v>970</v>
      </c>
      <c r="X3" s="1088"/>
      <c r="Y3" s="1085" t="s">
        <v>971</v>
      </c>
      <c r="Z3" s="1086"/>
      <c r="AA3" s="1089" t="s">
        <v>972</v>
      </c>
      <c r="AB3" s="1090"/>
      <c r="AC3" s="1080" t="s">
        <v>973</v>
      </c>
      <c r="AD3" s="1071"/>
      <c r="AE3" s="1071"/>
    </row>
    <row r="4" spans="1:31" s="1091" customFormat="1" ht="38.25" customHeight="1">
      <c r="A4" s="1092"/>
      <c r="B4" s="1093"/>
      <c r="C4" s="1093"/>
      <c r="D4" s="1093"/>
      <c r="E4" s="1093"/>
      <c r="F4" s="1094"/>
      <c r="G4" s="1095" t="s">
        <v>974</v>
      </c>
      <c r="H4" s="1095" t="s">
        <v>975</v>
      </c>
      <c r="I4" s="1096" t="s">
        <v>976</v>
      </c>
      <c r="J4" s="1096" t="s">
        <v>977</v>
      </c>
      <c r="K4" s="1096" t="s">
        <v>978</v>
      </c>
      <c r="L4" s="1097" t="s">
        <v>979</v>
      </c>
      <c r="M4" s="1098" t="s">
        <v>980</v>
      </c>
      <c r="N4" s="1098" t="s">
        <v>979</v>
      </c>
      <c r="O4" s="1098" t="s">
        <v>980</v>
      </c>
      <c r="P4" s="1098" t="s">
        <v>979</v>
      </c>
      <c r="Q4" s="1098" t="s">
        <v>980</v>
      </c>
      <c r="R4" s="1098" t="s">
        <v>979</v>
      </c>
      <c r="S4" s="1098" t="s">
        <v>980</v>
      </c>
      <c r="T4" s="1098" t="s">
        <v>979</v>
      </c>
      <c r="U4" s="1099" t="s">
        <v>980</v>
      </c>
      <c r="V4" s="1099" t="s">
        <v>979</v>
      </c>
      <c r="W4" s="1098" t="s">
        <v>980</v>
      </c>
      <c r="X4" s="1098" t="s">
        <v>979</v>
      </c>
      <c r="Y4" s="1098" t="s">
        <v>980</v>
      </c>
      <c r="Z4" s="1098" t="s">
        <v>979</v>
      </c>
      <c r="AA4" s="1099" t="s">
        <v>980</v>
      </c>
      <c r="AB4" s="1099" t="s">
        <v>979</v>
      </c>
      <c r="AC4" s="1093"/>
      <c r="AD4" s="1071"/>
      <c r="AE4" s="1071"/>
    </row>
    <row r="5" spans="1:31" ht="16.5" customHeight="1">
      <c r="A5" s="1100"/>
      <c r="B5" s="1101"/>
      <c r="C5" s="1102" t="s">
        <v>981</v>
      </c>
      <c r="D5" s="1103"/>
      <c r="E5" s="1101"/>
      <c r="F5" s="1104"/>
      <c r="G5" s="1105"/>
      <c r="H5" s="1106"/>
      <c r="I5" s="1106"/>
      <c r="J5" s="1106"/>
      <c r="K5" s="1106"/>
      <c r="L5" s="1107"/>
      <c r="M5" s="1105">
        <v>1</v>
      </c>
      <c r="N5" s="1107"/>
      <c r="O5" s="1105">
        <v>1</v>
      </c>
      <c r="P5" s="1107"/>
      <c r="Q5" s="1105">
        <v>1</v>
      </c>
      <c r="R5" s="1107"/>
      <c r="S5" s="1105">
        <v>1</v>
      </c>
      <c r="T5" s="1107"/>
      <c r="U5" s="1105">
        <v>1</v>
      </c>
      <c r="V5" s="1107"/>
      <c r="W5" s="1105">
        <v>1</v>
      </c>
      <c r="X5" s="1107"/>
      <c r="Y5" s="1105">
        <v>1</v>
      </c>
      <c r="Z5" s="1107"/>
      <c r="AA5" s="1105">
        <v>1</v>
      </c>
      <c r="AB5" s="1107"/>
      <c r="AC5" s="1108"/>
    </row>
    <row r="6" spans="1:31" ht="16.5" customHeight="1" thickBot="1">
      <c r="A6" s="1109"/>
      <c r="B6" s="1110"/>
      <c r="C6" s="1111" t="s">
        <v>982</v>
      </c>
      <c r="D6" s="1112"/>
      <c r="E6" s="1110"/>
      <c r="F6" s="1113"/>
      <c r="G6" s="1114"/>
      <c r="H6" s="1115"/>
      <c r="I6" s="1115"/>
      <c r="J6" s="1115"/>
      <c r="K6" s="1115"/>
      <c r="L6" s="1116"/>
      <c r="M6" s="1117" t="s">
        <v>983</v>
      </c>
      <c r="N6" s="1118"/>
      <c r="O6" s="1117" t="s">
        <v>983</v>
      </c>
      <c r="P6" s="1118"/>
      <c r="Q6" s="1117" t="s">
        <v>984</v>
      </c>
      <c r="R6" s="1118"/>
      <c r="S6" s="1117" t="s">
        <v>983</v>
      </c>
      <c r="T6" s="1118"/>
      <c r="U6" s="1117" t="s">
        <v>984</v>
      </c>
      <c r="V6" s="1118"/>
      <c r="W6" s="1117" t="s">
        <v>985</v>
      </c>
      <c r="X6" s="1118"/>
      <c r="Y6" s="1117" t="s">
        <v>986</v>
      </c>
      <c r="Z6" s="1118"/>
      <c r="AA6" s="1117" t="s">
        <v>985</v>
      </c>
      <c r="AB6" s="1118"/>
      <c r="AC6" s="1119"/>
    </row>
    <row r="7" spans="1:31" s="1132" customFormat="1" ht="16.5" customHeight="1" thickTop="1">
      <c r="A7" s="1120">
        <v>1</v>
      </c>
      <c r="B7" s="1121" t="s">
        <v>987</v>
      </c>
      <c r="C7" s="1122" t="s">
        <v>988</v>
      </c>
      <c r="D7" s="1122"/>
      <c r="E7" s="1123"/>
      <c r="F7" s="1124"/>
      <c r="G7" s="1125"/>
      <c r="H7" s="1126"/>
      <c r="I7" s="1126"/>
      <c r="J7" s="1126"/>
      <c r="K7" s="1126"/>
      <c r="L7" s="1127"/>
      <c r="M7" s="1128">
        <v>0</v>
      </c>
      <c r="N7" s="1129"/>
      <c r="O7" s="1128">
        <v>0</v>
      </c>
      <c r="P7" s="1129"/>
      <c r="Q7" s="1128">
        <v>0</v>
      </c>
      <c r="R7" s="1129"/>
      <c r="S7" s="1128">
        <v>0</v>
      </c>
      <c r="T7" s="1129"/>
      <c r="U7" s="1128">
        <v>0</v>
      </c>
      <c r="V7" s="1129"/>
      <c r="W7" s="1128">
        <v>0</v>
      </c>
      <c r="X7" s="1129"/>
      <c r="Y7" s="1128">
        <v>0</v>
      </c>
      <c r="Z7" s="1129"/>
      <c r="AA7" s="1128">
        <v>0</v>
      </c>
      <c r="AB7" s="1129"/>
      <c r="AC7" s="1130">
        <v>0</v>
      </c>
      <c r="AD7" s="1131"/>
      <c r="AE7" s="1131"/>
    </row>
    <row r="8" spans="1:31" ht="16.5" customHeight="1">
      <c r="A8" s="1133">
        <v>1.1000000000000001</v>
      </c>
      <c r="B8" s="1134" t="s">
        <v>989</v>
      </c>
      <c r="C8" s="1135" t="s">
        <v>990</v>
      </c>
      <c r="D8" s="1136"/>
      <c r="E8" s="1137" t="s">
        <v>380</v>
      </c>
      <c r="F8" s="1138">
        <f>[2]Description!K8</f>
        <v>0</v>
      </c>
      <c r="G8" s="1139">
        <f t="shared" ref="G8:G71" si="0">SUMPRODUCT(M8:AB8,$M$5:$AB$5)</f>
        <v>0</v>
      </c>
      <c r="H8" s="1140"/>
      <c r="I8" s="1140"/>
      <c r="J8" s="1140"/>
      <c r="K8" s="1140"/>
      <c r="L8" s="1141"/>
      <c r="M8" s="1139"/>
      <c r="N8" s="1140"/>
      <c r="O8" s="1139"/>
      <c r="P8" s="1140"/>
      <c r="Q8" s="1139"/>
      <c r="R8" s="1140"/>
      <c r="S8" s="1139"/>
      <c r="T8" s="1140"/>
      <c r="U8" s="1139"/>
      <c r="V8" s="1140"/>
      <c r="W8" s="1139">
        <v>0</v>
      </c>
      <c r="X8" s="1140"/>
      <c r="Y8" s="1139">
        <v>0</v>
      </c>
      <c r="Z8" s="1140"/>
      <c r="AA8" s="1139">
        <v>0</v>
      </c>
      <c r="AB8" s="1140"/>
      <c r="AC8" s="1142">
        <v>0</v>
      </c>
    </row>
    <row r="9" spans="1:31" ht="16.5" customHeight="1">
      <c r="A9" s="1133">
        <v>1.2</v>
      </c>
      <c r="B9" s="1134" t="s">
        <v>991</v>
      </c>
      <c r="C9" s="1135" t="s">
        <v>992</v>
      </c>
      <c r="D9" s="1136"/>
      <c r="E9" s="1137" t="s">
        <v>834</v>
      </c>
      <c r="F9" s="1138">
        <f>[2]Description!K9</f>
        <v>0</v>
      </c>
      <c r="G9" s="1139">
        <f t="shared" si="0"/>
        <v>0</v>
      </c>
      <c r="H9" s="1140"/>
      <c r="I9" s="1140"/>
      <c r="J9" s="1140"/>
      <c r="K9" s="1140"/>
      <c r="L9" s="1141"/>
      <c r="M9" s="1139"/>
      <c r="N9" s="1140"/>
      <c r="O9" s="1139"/>
      <c r="P9" s="1140"/>
      <c r="Q9" s="1139"/>
      <c r="R9" s="1140"/>
      <c r="S9" s="1139"/>
      <c r="T9" s="1140"/>
      <c r="U9" s="1139"/>
      <c r="V9" s="1140"/>
      <c r="W9" s="1139">
        <v>0</v>
      </c>
      <c r="X9" s="1140"/>
      <c r="Y9" s="1139">
        <v>0</v>
      </c>
      <c r="Z9" s="1140"/>
      <c r="AA9" s="1139">
        <v>0</v>
      </c>
      <c r="AB9" s="1140"/>
      <c r="AC9" s="1142">
        <v>0</v>
      </c>
    </row>
    <row r="10" spans="1:31" s="1091" customFormat="1" ht="16.5" customHeight="1">
      <c r="A10" s="1143" t="s">
        <v>993</v>
      </c>
      <c r="B10" s="1143"/>
      <c r="C10" s="1143"/>
      <c r="D10" s="1143"/>
      <c r="E10" s="1143"/>
      <c r="F10" s="1143"/>
      <c r="G10" s="1144">
        <f t="shared" si="0"/>
        <v>0</v>
      </c>
      <c r="H10" s="1145"/>
      <c r="I10" s="1145"/>
      <c r="J10" s="1145"/>
      <c r="K10" s="1145"/>
      <c r="L10" s="1146">
        <f>SUM(M10:AB10)</f>
        <v>0</v>
      </c>
      <c r="M10" s="1144">
        <v>0</v>
      </c>
      <c r="N10" s="1145"/>
      <c r="O10" s="1144">
        <v>0</v>
      </c>
      <c r="P10" s="1145"/>
      <c r="Q10" s="1144">
        <v>0</v>
      </c>
      <c r="R10" s="1145"/>
      <c r="S10" s="1144">
        <v>0</v>
      </c>
      <c r="T10" s="1145"/>
      <c r="U10" s="1144">
        <v>0</v>
      </c>
      <c r="V10" s="1145"/>
      <c r="W10" s="1144">
        <v>0</v>
      </c>
      <c r="X10" s="1145"/>
      <c r="Y10" s="1144">
        <v>0</v>
      </c>
      <c r="Z10" s="1145"/>
      <c r="AA10" s="1144">
        <v>0</v>
      </c>
      <c r="AB10" s="1145"/>
      <c r="AC10" s="1147">
        <v>0</v>
      </c>
      <c r="AD10" s="1071"/>
      <c r="AE10" s="1071"/>
    </row>
    <row r="11" spans="1:31" s="1132" customFormat="1" ht="16.5" customHeight="1">
      <c r="A11" s="1120">
        <v>2</v>
      </c>
      <c r="B11" s="1121" t="s">
        <v>994</v>
      </c>
      <c r="C11" s="1122" t="s">
        <v>995</v>
      </c>
      <c r="D11" s="1122"/>
      <c r="E11" s="1123"/>
      <c r="F11" s="1124"/>
      <c r="G11" s="1148">
        <f t="shared" si="0"/>
        <v>0</v>
      </c>
      <c r="H11" s="1149"/>
      <c r="I11" s="1149"/>
      <c r="J11" s="1149"/>
      <c r="K11" s="1149"/>
      <c r="L11" s="1127"/>
      <c r="M11" s="1125">
        <v>0</v>
      </c>
      <c r="N11" s="1126"/>
      <c r="O11" s="1125">
        <v>0</v>
      </c>
      <c r="P11" s="1126"/>
      <c r="Q11" s="1125">
        <v>0</v>
      </c>
      <c r="R11" s="1126"/>
      <c r="S11" s="1125">
        <v>0</v>
      </c>
      <c r="T11" s="1126"/>
      <c r="U11" s="1125">
        <v>0</v>
      </c>
      <c r="V11" s="1126"/>
      <c r="W11" s="1125">
        <v>0</v>
      </c>
      <c r="X11" s="1126"/>
      <c r="Y11" s="1125">
        <v>0</v>
      </c>
      <c r="Z11" s="1126"/>
      <c r="AA11" s="1125">
        <v>0</v>
      </c>
      <c r="AB11" s="1126"/>
      <c r="AC11" s="1150">
        <v>0</v>
      </c>
      <c r="AD11" s="1131"/>
      <c r="AE11" s="1131"/>
    </row>
    <row r="12" spans="1:31" ht="16.5" customHeight="1">
      <c r="A12" s="1151">
        <v>2.1</v>
      </c>
      <c r="B12" s="1152" t="s">
        <v>994</v>
      </c>
      <c r="C12" s="1153" t="s">
        <v>996</v>
      </c>
      <c r="D12" s="1154"/>
      <c r="E12" s="1155"/>
      <c r="F12" s="1156"/>
      <c r="G12" s="1148">
        <f t="shared" si="0"/>
        <v>0</v>
      </c>
      <c r="H12" s="1149"/>
      <c r="I12" s="1149"/>
      <c r="J12" s="1149"/>
      <c r="K12" s="1149"/>
      <c r="L12" s="1157">
        <f t="shared" ref="L12:L21" si="1">F12*G12</f>
        <v>0</v>
      </c>
      <c r="M12" s="1148"/>
      <c r="N12" s="1149"/>
      <c r="O12" s="1148"/>
      <c r="P12" s="1149"/>
      <c r="Q12" s="1148"/>
      <c r="R12" s="1149"/>
      <c r="S12" s="1148"/>
      <c r="T12" s="1149"/>
      <c r="U12" s="1148"/>
      <c r="V12" s="1149"/>
      <c r="W12" s="1148"/>
      <c r="X12" s="1149"/>
      <c r="Y12" s="1148"/>
      <c r="Z12" s="1149"/>
      <c r="AA12" s="1148"/>
      <c r="AB12" s="1149"/>
      <c r="AC12" s="1158"/>
    </row>
    <row r="13" spans="1:31" ht="16.5" customHeight="1">
      <c r="A13" s="1159" t="s">
        <v>997</v>
      </c>
      <c r="B13" s="1160" t="s">
        <v>998</v>
      </c>
      <c r="C13" s="1161" t="s">
        <v>999</v>
      </c>
      <c r="D13" s="1161" t="s">
        <v>1000</v>
      </c>
      <c r="E13" s="1162" t="s">
        <v>380</v>
      </c>
      <c r="F13" s="1138"/>
      <c r="G13" s="1139">
        <f>SUMPRODUCT(M13:AB13,$M$5:$AB$5)</f>
        <v>5958.6109999999999</v>
      </c>
      <c r="H13" s="1140">
        <f>I13+K13</f>
        <v>3652.1409999999996</v>
      </c>
      <c r="I13" s="1140">
        <f>Q13+U13+W13+AA13+S13</f>
        <v>2922.3959999999997</v>
      </c>
      <c r="J13" s="1140">
        <f>M13+O13+Y13</f>
        <v>3036.2149999999997</v>
      </c>
      <c r="K13" s="1140">
        <f>J13-M13</f>
        <v>729.74499999999989</v>
      </c>
      <c r="L13" s="1163"/>
      <c r="M13" s="1164">
        <v>2306.4699999999998</v>
      </c>
      <c r="N13" s="1165"/>
      <c r="O13" s="1164">
        <v>618.66999999999996</v>
      </c>
      <c r="P13" s="1165"/>
      <c r="Q13" s="1166">
        <v>746.64</v>
      </c>
      <c r="R13" s="1165"/>
      <c r="S13" s="1164">
        <v>2013</v>
      </c>
      <c r="T13" s="1165"/>
      <c r="U13" s="1166"/>
      <c r="V13" s="1165"/>
      <c r="W13" s="1164">
        <v>162.75600000000003</v>
      </c>
      <c r="X13" s="1165"/>
      <c r="Y13" s="1164">
        <v>111.07499999999999</v>
      </c>
      <c r="Z13" s="1165"/>
      <c r="AA13" s="1164"/>
      <c r="AB13" s="1165"/>
      <c r="AC13" s="1167"/>
    </row>
    <row r="14" spans="1:31" ht="16.5" customHeight="1">
      <c r="A14" s="1159" t="s">
        <v>1001</v>
      </c>
      <c r="B14" s="1160" t="s">
        <v>1002</v>
      </c>
      <c r="C14" s="1161" t="s">
        <v>1003</v>
      </c>
      <c r="D14" s="1161" t="s">
        <v>1004</v>
      </c>
      <c r="E14" s="1162" t="s">
        <v>380</v>
      </c>
      <c r="F14" s="1138"/>
      <c r="G14" s="1139">
        <f t="shared" si="0"/>
        <v>0</v>
      </c>
      <c r="H14" s="1140"/>
      <c r="I14" s="1140">
        <f t="shared" ref="I14:I77" si="2">Q14+U14+W14+AA14+S14</f>
        <v>0</v>
      </c>
      <c r="J14" s="1140"/>
      <c r="K14" s="1140">
        <f t="shared" ref="K14:K77" si="3">J14-M14</f>
        <v>0</v>
      </c>
      <c r="L14" s="1163"/>
      <c r="M14" s="1166"/>
      <c r="N14" s="1165"/>
      <c r="O14" s="1166">
        <v>0</v>
      </c>
      <c r="P14" s="1165"/>
      <c r="Q14" s="1166">
        <v>0</v>
      </c>
      <c r="R14" s="1165"/>
      <c r="S14" s="1166"/>
      <c r="T14" s="1165"/>
      <c r="U14" s="1166"/>
      <c r="V14" s="1165"/>
      <c r="W14" s="1166"/>
      <c r="X14" s="1165"/>
      <c r="Y14" s="1166"/>
      <c r="Z14" s="1165"/>
      <c r="AA14" s="1166"/>
      <c r="AB14" s="1165"/>
      <c r="AC14" s="1167"/>
    </row>
    <row r="15" spans="1:31" ht="16.5" customHeight="1">
      <c r="A15" s="1151">
        <v>2.2000000000000002</v>
      </c>
      <c r="B15" s="1152" t="s">
        <v>1005</v>
      </c>
      <c r="C15" s="1153" t="s">
        <v>1006</v>
      </c>
      <c r="D15" s="1168"/>
      <c r="E15" s="1155"/>
      <c r="F15" s="1156"/>
      <c r="G15" s="1148">
        <f t="shared" si="0"/>
        <v>0</v>
      </c>
      <c r="H15" s="1149"/>
      <c r="I15" s="1149"/>
      <c r="J15" s="1149"/>
      <c r="K15" s="1169"/>
      <c r="L15" s="1169"/>
      <c r="M15" s="1170"/>
      <c r="N15" s="1171"/>
      <c r="O15" s="1170"/>
      <c r="P15" s="1171"/>
      <c r="Q15" s="1170"/>
      <c r="R15" s="1171"/>
      <c r="S15" s="1170"/>
      <c r="T15" s="1171"/>
      <c r="U15" s="1170"/>
      <c r="V15" s="1171"/>
      <c r="W15" s="1170"/>
      <c r="X15" s="1171"/>
      <c r="Y15" s="1170"/>
      <c r="Z15" s="1171"/>
      <c r="AA15" s="1170"/>
      <c r="AB15" s="1171"/>
      <c r="AC15" s="1172"/>
    </row>
    <row r="16" spans="1:31" ht="16.5" customHeight="1">
      <c r="A16" s="1159" t="s">
        <v>1007</v>
      </c>
      <c r="B16" s="1160" t="s">
        <v>1008</v>
      </c>
      <c r="C16" s="1161" t="s">
        <v>1009</v>
      </c>
      <c r="D16" s="1173" t="s">
        <v>1010</v>
      </c>
      <c r="E16" s="1162" t="s">
        <v>380</v>
      </c>
      <c r="F16" s="1138"/>
      <c r="G16" s="1139">
        <f t="shared" si="0"/>
        <v>0</v>
      </c>
      <c r="H16" s="1140"/>
      <c r="I16" s="1140">
        <f t="shared" si="2"/>
        <v>0</v>
      </c>
      <c r="J16" s="1140"/>
      <c r="K16" s="1140">
        <f t="shared" si="3"/>
        <v>0</v>
      </c>
      <c r="L16" s="1163"/>
      <c r="M16" s="1166"/>
      <c r="N16" s="1174"/>
      <c r="O16" s="1166"/>
      <c r="P16" s="1174"/>
      <c r="Q16" s="1166"/>
      <c r="R16" s="1174"/>
      <c r="S16" s="1166"/>
      <c r="T16" s="1174"/>
      <c r="U16" s="1166"/>
      <c r="V16" s="1174"/>
      <c r="W16" s="1166"/>
      <c r="X16" s="1174"/>
      <c r="Y16" s="1166"/>
      <c r="Z16" s="1174"/>
      <c r="AA16" s="1166"/>
      <c r="AB16" s="1174"/>
      <c r="AC16" s="1167"/>
    </row>
    <row r="17" spans="1:31" ht="16.5" customHeight="1">
      <c r="A17" s="1159" t="s">
        <v>1011</v>
      </c>
      <c r="B17" s="1160" t="s">
        <v>1012</v>
      </c>
      <c r="C17" s="1161" t="s">
        <v>1013</v>
      </c>
      <c r="D17" s="1173" t="s">
        <v>1014</v>
      </c>
      <c r="E17" s="1162" t="s">
        <v>380</v>
      </c>
      <c r="F17" s="1138"/>
      <c r="G17" s="1139">
        <f t="shared" si="0"/>
        <v>1712.2600000000002</v>
      </c>
      <c r="H17" s="1140">
        <f t="shared" ref="H17:H18" si="4">I17+K17</f>
        <v>1152.42</v>
      </c>
      <c r="I17" s="1140">
        <f t="shared" si="2"/>
        <v>795.84</v>
      </c>
      <c r="J17" s="1140">
        <f>M17+O17+Y17</f>
        <v>916.42000000000007</v>
      </c>
      <c r="K17" s="1140">
        <f t="shared" si="3"/>
        <v>356.58000000000004</v>
      </c>
      <c r="L17" s="1163"/>
      <c r="M17" s="1164">
        <v>559.84</v>
      </c>
      <c r="N17" s="1165"/>
      <c r="O17" s="1164">
        <v>279.54000000000002</v>
      </c>
      <c r="P17" s="1165"/>
      <c r="Q17" s="1166">
        <v>195.2</v>
      </c>
      <c r="R17" s="1165"/>
      <c r="S17" s="1164">
        <v>483</v>
      </c>
      <c r="T17" s="1165"/>
      <c r="U17" s="1166"/>
      <c r="V17" s="1165"/>
      <c r="W17" s="1164">
        <v>117.64000000000001</v>
      </c>
      <c r="X17" s="1165"/>
      <c r="Y17" s="1164">
        <v>77.039999999999992</v>
      </c>
      <c r="Z17" s="1165"/>
      <c r="AA17" s="1164"/>
      <c r="AB17" s="1165"/>
      <c r="AC17" s="1167"/>
    </row>
    <row r="18" spans="1:31" ht="16.5" customHeight="1">
      <c r="A18" s="1159">
        <v>2.2999999999999998</v>
      </c>
      <c r="B18" s="1175" t="s">
        <v>1015</v>
      </c>
      <c r="C18" s="1161" t="s">
        <v>1016</v>
      </c>
      <c r="D18" s="1176"/>
      <c r="E18" s="1162" t="s">
        <v>380</v>
      </c>
      <c r="F18" s="1138"/>
      <c r="G18" s="1139">
        <f t="shared" si="0"/>
        <v>4246.3609999999999</v>
      </c>
      <c r="H18" s="1140">
        <f t="shared" si="4"/>
        <v>2499.7309999999998</v>
      </c>
      <c r="I18" s="1140">
        <f t="shared" si="2"/>
        <v>2126.5659999999998</v>
      </c>
      <c r="J18" s="1140">
        <f>M18+O18+Y18</f>
        <v>2119.7949999999996</v>
      </c>
      <c r="K18" s="1140">
        <f t="shared" si="3"/>
        <v>373.16499999999996</v>
      </c>
      <c r="L18" s="1141">
        <f t="shared" si="1"/>
        <v>0</v>
      </c>
      <c r="M18" s="1164">
        <v>1746.6299999999997</v>
      </c>
      <c r="N18" s="1165"/>
      <c r="O18" s="1164">
        <v>339.12999999999994</v>
      </c>
      <c r="P18" s="1165"/>
      <c r="Q18" s="1166">
        <v>551.45000000000005</v>
      </c>
      <c r="R18" s="1165"/>
      <c r="S18" s="1164">
        <v>1530</v>
      </c>
      <c r="T18" s="1165"/>
      <c r="U18" s="1166"/>
      <c r="V18" s="1165"/>
      <c r="W18" s="1164">
        <v>45.116000000000014</v>
      </c>
      <c r="X18" s="1165"/>
      <c r="Y18" s="1164">
        <v>34.034999999999997</v>
      </c>
      <c r="Z18" s="1165"/>
      <c r="AA18" s="1164"/>
      <c r="AB18" s="1165"/>
      <c r="AC18" s="1167"/>
    </row>
    <row r="19" spans="1:31" ht="16.5" customHeight="1">
      <c r="A19" s="1159">
        <v>2.4</v>
      </c>
      <c r="B19" s="1175" t="s">
        <v>1017</v>
      </c>
      <c r="C19" s="1161" t="s">
        <v>1018</v>
      </c>
      <c r="D19" s="1176" t="s">
        <v>1019</v>
      </c>
      <c r="E19" s="1162" t="s">
        <v>380</v>
      </c>
      <c r="F19" s="1138"/>
      <c r="G19" s="1139">
        <f t="shared" si="0"/>
        <v>0</v>
      </c>
      <c r="H19" s="1140"/>
      <c r="I19" s="1140">
        <f t="shared" si="2"/>
        <v>0</v>
      </c>
      <c r="J19" s="1140"/>
      <c r="K19" s="1140">
        <f t="shared" si="3"/>
        <v>0</v>
      </c>
      <c r="L19" s="1141">
        <f t="shared" si="1"/>
        <v>0</v>
      </c>
      <c r="M19" s="1166"/>
      <c r="N19" s="1165"/>
      <c r="O19" s="1166">
        <v>0</v>
      </c>
      <c r="P19" s="1165"/>
      <c r="Q19" s="1166">
        <v>0</v>
      </c>
      <c r="R19" s="1165"/>
      <c r="S19" s="1166"/>
      <c r="T19" s="1165"/>
      <c r="U19" s="1166"/>
      <c r="V19" s="1165"/>
      <c r="W19" s="1166">
        <v>0</v>
      </c>
      <c r="X19" s="1165"/>
      <c r="Y19" s="1166"/>
      <c r="Z19" s="1165"/>
      <c r="AA19" s="1166"/>
      <c r="AB19" s="1165"/>
      <c r="AC19" s="1167"/>
    </row>
    <row r="20" spans="1:31" ht="16.5" customHeight="1">
      <c r="A20" s="1159" t="s">
        <v>1020</v>
      </c>
      <c r="B20" s="1175" t="s">
        <v>1021</v>
      </c>
      <c r="C20" s="1161" t="s">
        <v>1022</v>
      </c>
      <c r="D20" s="1176" t="s">
        <v>1023</v>
      </c>
      <c r="E20" s="1162" t="s">
        <v>380</v>
      </c>
      <c r="F20" s="1138"/>
      <c r="G20" s="1139">
        <f t="shared" si="0"/>
        <v>0</v>
      </c>
      <c r="H20" s="1140"/>
      <c r="I20" s="1140">
        <f t="shared" si="2"/>
        <v>0</v>
      </c>
      <c r="J20" s="1140"/>
      <c r="K20" s="1140">
        <f t="shared" si="3"/>
        <v>0</v>
      </c>
      <c r="L20" s="1141">
        <f t="shared" si="1"/>
        <v>0</v>
      </c>
      <c r="M20" s="1166">
        <v>0</v>
      </c>
      <c r="N20" s="1165"/>
      <c r="O20" s="1166">
        <v>0</v>
      </c>
      <c r="P20" s="1165"/>
      <c r="Q20" s="1166">
        <v>0</v>
      </c>
      <c r="R20" s="1165"/>
      <c r="S20" s="1166">
        <v>0</v>
      </c>
      <c r="T20" s="1165"/>
      <c r="U20" s="1166"/>
      <c r="V20" s="1165"/>
      <c r="W20" s="1166">
        <v>0</v>
      </c>
      <c r="X20" s="1165"/>
      <c r="Y20" s="1166">
        <v>0</v>
      </c>
      <c r="Z20" s="1165"/>
      <c r="AA20" s="1166"/>
      <c r="AB20" s="1165"/>
      <c r="AC20" s="1167"/>
    </row>
    <row r="21" spans="1:31" ht="16.5" customHeight="1">
      <c r="A21" s="1159">
        <v>2.5</v>
      </c>
      <c r="B21" s="1175" t="s">
        <v>1024</v>
      </c>
      <c r="C21" s="1161" t="s">
        <v>1025</v>
      </c>
      <c r="D21" s="1176"/>
      <c r="E21" s="1162" t="s">
        <v>834</v>
      </c>
      <c r="F21" s="1138"/>
      <c r="G21" s="1139">
        <f t="shared" si="0"/>
        <v>0</v>
      </c>
      <c r="H21" s="1140"/>
      <c r="I21" s="1140">
        <f t="shared" si="2"/>
        <v>0</v>
      </c>
      <c r="J21" s="1140"/>
      <c r="K21" s="1140">
        <f t="shared" si="3"/>
        <v>0</v>
      </c>
      <c r="L21" s="1141">
        <f t="shared" si="1"/>
        <v>0</v>
      </c>
      <c r="M21" s="1166">
        <v>0</v>
      </c>
      <c r="N21" s="1165"/>
      <c r="O21" s="1166">
        <v>0</v>
      </c>
      <c r="P21" s="1165"/>
      <c r="Q21" s="1166">
        <v>0</v>
      </c>
      <c r="R21" s="1165"/>
      <c r="S21" s="1166">
        <v>0</v>
      </c>
      <c r="T21" s="1165"/>
      <c r="U21" s="1166"/>
      <c r="V21" s="1165"/>
      <c r="W21" s="1166">
        <v>0</v>
      </c>
      <c r="X21" s="1165"/>
      <c r="Y21" s="1166">
        <v>0</v>
      </c>
      <c r="Z21" s="1165"/>
      <c r="AA21" s="1166"/>
      <c r="AB21" s="1165"/>
      <c r="AC21" s="1167"/>
    </row>
    <row r="22" spans="1:31" s="1091" customFormat="1" ht="16.5" customHeight="1">
      <c r="A22" s="1143" t="s">
        <v>1026</v>
      </c>
      <c r="B22" s="1143"/>
      <c r="C22" s="1143"/>
      <c r="D22" s="1143"/>
      <c r="E22" s="1143"/>
      <c r="F22" s="1143"/>
      <c r="G22" s="1144">
        <f t="shared" si="0"/>
        <v>0</v>
      </c>
      <c r="H22" s="1145"/>
      <c r="I22" s="1145"/>
      <c r="J22" s="1145"/>
      <c r="K22" s="1146">
        <f>SUM(L22:AA22)</f>
        <v>0</v>
      </c>
      <c r="L22" s="1146">
        <f>SUM(M22:AB22)</f>
        <v>0</v>
      </c>
      <c r="M22" s="1177">
        <v>0</v>
      </c>
      <c r="N22" s="1178"/>
      <c r="O22" s="1177">
        <v>0</v>
      </c>
      <c r="P22" s="1178"/>
      <c r="Q22" s="1177">
        <v>0</v>
      </c>
      <c r="R22" s="1178"/>
      <c r="S22" s="1177">
        <v>0</v>
      </c>
      <c r="T22" s="1178"/>
      <c r="U22" s="1177"/>
      <c r="V22" s="1178"/>
      <c r="W22" s="1177"/>
      <c r="X22" s="1178"/>
      <c r="Y22" s="1177"/>
      <c r="Z22" s="1178"/>
      <c r="AA22" s="1177"/>
      <c r="AB22" s="1178"/>
      <c r="AC22" s="1179"/>
      <c r="AD22" s="1071"/>
      <c r="AE22" s="1071"/>
    </row>
    <row r="23" spans="1:31" s="1132" customFormat="1" ht="16.5" customHeight="1">
      <c r="A23" s="1120">
        <v>3</v>
      </c>
      <c r="B23" s="1121" t="s">
        <v>1027</v>
      </c>
      <c r="C23" s="1122" t="s">
        <v>1028</v>
      </c>
      <c r="D23" s="1122"/>
      <c r="E23" s="1123"/>
      <c r="F23" s="1124"/>
      <c r="G23" s="1148">
        <f t="shared" si="0"/>
        <v>0</v>
      </c>
      <c r="H23" s="1149"/>
      <c r="I23" s="1149"/>
      <c r="J23" s="1149"/>
      <c r="K23" s="1127"/>
      <c r="L23" s="1127"/>
      <c r="M23" s="1180">
        <v>0</v>
      </c>
      <c r="N23" s="1181"/>
      <c r="O23" s="1180">
        <v>0</v>
      </c>
      <c r="P23" s="1181"/>
      <c r="Q23" s="1180">
        <v>0</v>
      </c>
      <c r="R23" s="1181"/>
      <c r="S23" s="1180">
        <v>0</v>
      </c>
      <c r="T23" s="1181"/>
      <c r="U23" s="1180"/>
      <c r="V23" s="1181"/>
      <c r="W23" s="1180"/>
      <c r="X23" s="1181"/>
      <c r="Y23" s="1180"/>
      <c r="Z23" s="1181"/>
      <c r="AA23" s="1180"/>
      <c r="AB23" s="1181"/>
      <c r="AC23" s="1182"/>
      <c r="AD23" s="1131"/>
      <c r="AE23" s="1131"/>
    </row>
    <row r="24" spans="1:31" s="1091" customFormat="1" ht="16.5" customHeight="1">
      <c r="A24" s="1151">
        <v>3.1</v>
      </c>
      <c r="B24" s="1152" t="s">
        <v>1029</v>
      </c>
      <c r="C24" s="1183" t="s">
        <v>1030</v>
      </c>
      <c r="D24" s="1183"/>
      <c r="E24" s="1155"/>
      <c r="F24" s="1184"/>
      <c r="G24" s="1148">
        <f t="shared" si="0"/>
        <v>0</v>
      </c>
      <c r="H24" s="1149"/>
      <c r="I24" s="1149"/>
      <c r="J24" s="1149"/>
      <c r="K24" s="1185"/>
      <c r="L24" s="1185"/>
      <c r="M24" s="1186">
        <v>0</v>
      </c>
      <c r="N24" s="1187"/>
      <c r="O24" s="1186">
        <v>0</v>
      </c>
      <c r="P24" s="1187"/>
      <c r="Q24" s="1186">
        <v>0</v>
      </c>
      <c r="R24" s="1187"/>
      <c r="S24" s="1186">
        <v>0</v>
      </c>
      <c r="T24" s="1187"/>
      <c r="U24" s="1186"/>
      <c r="V24" s="1187"/>
      <c r="W24" s="1186"/>
      <c r="X24" s="1187"/>
      <c r="Y24" s="1186"/>
      <c r="Z24" s="1187"/>
      <c r="AA24" s="1186"/>
      <c r="AB24" s="1187"/>
      <c r="AC24" s="1188"/>
      <c r="AD24" s="1071"/>
      <c r="AE24" s="1071"/>
    </row>
    <row r="25" spans="1:31" ht="16.5" customHeight="1">
      <c r="A25" s="1189" t="s">
        <v>414</v>
      </c>
      <c r="B25" s="1160" t="s">
        <v>1031</v>
      </c>
      <c r="C25" s="1161" t="s">
        <v>1032</v>
      </c>
      <c r="D25" s="1176" t="s">
        <v>1033</v>
      </c>
      <c r="E25" s="1162" t="s">
        <v>380</v>
      </c>
      <c r="F25" s="1138"/>
      <c r="G25" s="1139">
        <f>SUMPRODUCT(M25:AB25,$M$5:$AB$5)</f>
        <v>508.23900000000003</v>
      </c>
      <c r="H25" s="1140">
        <f t="shared" ref="H25:H27" si="5">I25+K25</f>
        <v>338.51900000000001</v>
      </c>
      <c r="I25" s="1140">
        <f t="shared" si="2"/>
        <v>265.29599999999999</v>
      </c>
      <c r="J25" s="1140">
        <f>M25+O25+Y25</f>
        <v>242.94300000000001</v>
      </c>
      <c r="K25" s="1140">
        <f t="shared" si="3"/>
        <v>73.223000000000013</v>
      </c>
      <c r="L25" s="1141">
        <f>F25*G25</f>
        <v>0</v>
      </c>
      <c r="M25" s="1164">
        <v>169.72</v>
      </c>
      <c r="N25" s="1165"/>
      <c r="O25" s="1164">
        <v>63.08</v>
      </c>
      <c r="P25" s="1165"/>
      <c r="Q25" s="1166">
        <v>97.4</v>
      </c>
      <c r="R25" s="1165"/>
      <c r="S25" s="1164">
        <v>148.5</v>
      </c>
      <c r="T25" s="1165"/>
      <c r="U25" s="1166"/>
      <c r="V25" s="1165"/>
      <c r="W25" s="1166">
        <v>19.396000000000001</v>
      </c>
      <c r="X25" s="1165"/>
      <c r="Y25" s="1166">
        <v>10.143000000000001</v>
      </c>
      <c r="Z25" s="1165"/>
      <c r="AA25" s="1166"/>
      <c r="AB25" s="1165"/>
      <c r="AC25" s="1167"/>
    </row>
    <row r="26" spans="1:31" ht="16.5" customHeight="1">
      <c r="A26" s="1190" t="s">
        <v>1034</v>
      </c>
      <c r="B26" s="1191" t="s">
        <v>1035</v>
      </c>
      <c r="C26" s="1192" t="s">
        <v>1036</v>
      </c>
      <c r="D26" s="1193" t="s">
        <v>1037</v>
      </c>
      <c r="E26" s="1194" t="s">
        <v>380</v>
      </c>
      <c r="F26" s="1138"/>
      <c r="G26" s="1139">
        <f t="shared" si="0"/>
        <v>2612.9</v>
      </c>
      <c r="H26" s="1140">
        <f t="shared" si="5"/>
        <v>1566.01</v>
      </c>
      <c r="I26" s="1140">
        <f t="shared" si="2"/>
        <v>1342.63</v>
      </c>
      <c r="J26" s="1140">
        <f>M26+O26+Y26</f>
        <v>1270.27</v>
      </c>
      <c r="K26" s="1140">
        <f t="shared" si="3"/>
        <v>223.37999999999988</v>
      </c>
      <c r="L26" s="1141">
        <f t="shared" ref="L26:L30" si="6">F26*G26</f>
        <v>0</v>
      </c>
      <c r="M26" s="1164">
        <v>1046.8900000000001</v>
      </c>
      <c r="N26" s="1165"/>
      <c r="O26" s="1164">
        <v>223.38</v>
      </c>
      <c r="P26" s="1165"/>
      <c r="Q26" s="1166">
        <v>405.76</v>
      </c>
      <c r="R26" s="1165"/>
      <c r="S26" s="1164">
        <v>936.87</v>
      </c>
      <c r="T26" s="1165"/>
      <c r="U26" s="1166"/>
      <c r="V26" s="1165"/>
      <c r="W26" s="1166">
        <v>0</v>
      </c>
      <c r="X26" s="1165"/>
      <c r="Y26" s="1166"/>
      <c r="Z26" s="1165"/>
      <c r="AA26" s="1166"/>
      <c r="AB26" s="1165"/>
      <c r="AC26" s="1167"/>
    </row>
    <row r="27" spans="1:31" ht="16.5" customHeight="1">
      <c r="A27" s="1190" t="s">
        <v>1038</v>
      </c>
      <c r="B27" s="1191" t="s">
        <v>1039</v>
      </c>
      <c r="C27" s="1192" t="s">
        <v>1040</v>
      </c>
      <c r="D27" s="1193" t="s">
        <v>1037</v>
      </c>
      <c r="E27" s="1194" t="s">
        <v>380</v>
      </c>
      <c r="F27" s="1138"/>
      <c r="G27" s="1139">
        <f t="shared" si="0"/>
        <v>2289.5491999999999</v>
      </c>
      <c r="H27" s="1140">
        <f t="shared" si="5"/>
        <v>1247.6891999999998</v>
      </c>
      <c r="I27" s="1140">
        <f t="shared" si="2"/>
        <v>1103.3691999999999</v>
      </c>
      <c r="J27" s="1140">
        <f>M27+O27+Y27</f>
        <v>1186.1799999999998</v>
      </c>
      <c r="K27" s="1140">
        <f t="shared" si="3"/>
        <v>144.31999999999994</v>
      </c>
      <c r="L27" s="1141">
        <f t="shared" si="6"/>
        <v>0</v>
      </c>
      <c r="M27" s="1164">
        <v>1041.8599999999999</v>
      </c>
      <c r="N27" s="1165"/>
      <c r="O27" s="1164">
        <v>109.88</v>
      </c>
      <c r="P27" s="1165"/>
      <c r="Q27" s="1166">
        <v>107.04</v>
      </c>
      <c r="R27" s="1165"/>
      <c r="S27" s="1164">
        <v>933.12999999999988</v>
      </c>
      <c r="T27" s="1165"/>
      <c r="U27" s="1166"/>
      <c r="V27" s="1165"/>
      <c r="W27" s="1166">
        <v>63.199200000000005</v>
      </c>
      <c r="X27" s="1165"/>
      <c r="Y27" s="1166">
        <v>34.44</v>
      </c>
      <c r="Z27" s="1165"/>
      <c r="AA27" s="1166"/>
      <c r="AB27" s="1165"/>
      <c r="AC27" s="1167"/>
    </row>
    <row r="28" spans="1:31" ht="16.5" customHeight="1">
      <c r="A28" s="1189" t="s">
        <v>1041</v>
      </c>
      <c r="B28" s="1160" t="s">
        <v>1042</v>
      </c>
      <c r="C28" s="1161" t="s">
        <v>1043</v>
      </c>
      <c r="D28" s="1195" t="s">
        <v>1044</v>
      </c>
      <c r="E28" s="1162" t="s">
        <v>1045</v>
      </c>
      <c r="F28" s="1138"/>
      <c r="G28" s="1139">
        <f t="shared" si="0"/>
        <v>0</v>
      </c>
      <c r="H28" s="1140"/>
      <c r="I28" s="1140">
        <f t="shared" si="2"/>
        <v>0</v>
      </c>
      <c r="J28" s="1140"/>
      <c r="K28" s="1140">
        <f t="shared" si="3"/>
        <v>0</v>
      </c>
      <c r="L28" s="1141">
        <f t="shared" si="6"/>
        <v>0</v>
      </c>
      <c r="M28" s="1196"/>
      <c r="N28" s="1165"/>
      <c r="O28" s="1196"/>
      <c r="P28" s="1165"/>
      <c r="Q28" s="1196"/>
      <c r="R28" s="1165"/>
      <c r="S28" s="1196"/>
      <c r="T28" s="1165"/>
      <c r="U28" s="1196"/>
      <c r="V28" s="1165"/>
      <c r="W28" s="1166"/>
      <c r="X28" s="1165"/>
      <c r="Y28" s="1166"/>
      <c r="Z28" s="1165"/>
      <c r="AA28" s="1166"/>
      <c r="AB28" s="1165"/>
      <c r="AC28" s="1167"/>
    </row>
    <row r="29" spans="1:31" ht="16.5" customHeight="1">
      <c r="A29" s="1189" t="s">
        <v>1046</v>
      </c>
      <c r="B29" s="1160" t="s">
        <v>1047</v>
      </c>
      <c r="C29" s="1161" t="s">
        <v>1048</v>
      </c>
      <c r="D29" s="1193" t="s">
        <v>1049</v>
      </c>
      <c r="E29" s="1162" t="s">
        <v>380</v>
      </c>
      <c r="F29" s="1138"/>
      <c r="G29" s="1139">
        <f t="shared" si="0"/>
        <v>0</v>
      </c>
      <c r="H29" s="1140"/>
      <c r="I29" s="1140">
        <f t="shared" si="2"/>
        <v>0</v>
      </c>
      <c r="J29" s="1140"/>
      <c r="K29" s="1140">
        <f t="shared" si="3"/>
        <v>0</v>
      </c>
      <c r="L29" s="1141">
        <f t="shared" si="6"/>
        <v>0</v>
      </c>
      <c r="M29" s="1166">
        <v>0</v>
      </c>
      <c r="N29" s="1165"/>
      <c r="O29" s="1166">
        <v>0</v>
      </c>
      <c r="P29" s="1165"/>
      <c r="Q29" s="1166">
        <v>0</v>
      </c>
      <c r="R29" s="1165"/>
      <c r="S29" s="1166">
        <v>0</v>
      </c>
      <c r="T29" s="1165"/>
      <c r="U29" s="1166"/>
      <c r="V29" s="1165"/>
      <c r="W29" s="1166"/>
      <c r="X29" s="1165"/>
      <c r="Y29" s="1166"/>
      <c r="Z29" s="1165"/>
      <c r="AA29" s="1166"/>
      <c r="AB29" s="1165"/>
      <c r="AC29" s="1167"/>
    </row>
    <row r="30" spans="1:31" ht="16.5" customHeight="1">
      <c r="A30" s="1189" t="s">
        <v>1050</v>
      </c>
      <c r="B30" s="1160" t="s">
        <v>1051</v>
      </c>
      <c r="C30" s="1161" t="s">
        <v>1052</v>
      </c>
      <c r="D30" s="1193" t="s">
        <v>1053</v>
      </c>
      <c r="E30" s="1162" t="s">
        <v>380</v>
      </c>
      <c r="F30" s="1138"/>
      <c r="G30" s="1139">
        <f t="shared" si="0"/>
        <v>0</v>
      </c>
      <c r="H30" s="1140"/>
      <c r="I30" s="1140">
        <f t="shared" si="2"/>
        <v>0</v>
      </c>
      <c r="J30" s="1140"/>
      <c r="K30" s="1140">
        <f t="shared" si="3"/>
        <v>0</v>
      </c>
      <c r="L30" s="1141">
        <f t="shared" si="6"/>
        <v>0</v>
      </c>
      <c r="M30" s="1166">
        <v>0</v>
      </c>
      <c r="N30" s="1165"/>
      <c r="O30" s="1166">
        <v>0</v>
      </c>
      <c r="P30" s="1165"/>
      <c r="Q30" s="1166">
        <v>0</v>
      </c>
      <c r="R30" s="1165"/>
      <c r="S30" s="1166">
        <v>0</v>
      </c>
      <c r="T30" s="1165"/>
      <c r="U30" s="1166"/>
      <c r="V30" s="1165"/>
      <c r="W30" s="1166"/>
      <c r="X30" s="1165"/>
      <c r="Y30" s="1166"/>
      <c r="Z30" s="1165"/>
      <c r="AA30" s="1166"/>
      <c r="AB30" s="1165"/>
      <c r="AC30" s="1167"/>
    </row>
    <row r="31" spans="1:31" s="1091" customFormat="1" ht="16.5" customHeight="1">
      <c r="A31" s="1151">
        <v>3.2</v>
      </c>
      <c r="B31" s="1152" t="s">
        <v>1054</v>
      </c>
      <c r="C31" s="1183" t="s">
        <v>1055</v>
      </c>
      <c r="D31" s="1183"/>
      <c r="E31" s="1155"/>
      <c r="F31" s="1184"/>
      <c r="G31" s="1148">
        <f t="shared" si="0"/>
        <v>0</v>
      </c>
      <c r="H31" s="1149"/>
      <c r="I31" s="1149"/>
      <c r="J31" s="1149"/>
      <c r="K31" s="1185"/>
      <c r="L31" s="1185"/>
      <c r="M31" s="1186">
        <v>0</v>
      </c>
      <c r="N31" s="1187"/>
      <c r="O31" s="1186">
        <v>0</v>
      </c>
      <c r="P31" s="1187"/>
      <c r="Q31" s="1186">
        <v>0</v>
      </c>
      <c r="R31" s="1187"/>
      <c r="S31" s="1186">
        <v>0</v>
      </c>
      <c r="T31" s="1187"/>
      <c r="U31" s="1186"/>
      <c r="V31" s="1187"/>
      <c r="W31" s="1186"/>
      <c r="X31" s="1187"/>
      <c r="Y31" s="1186"/>
      <c r="Z31" s="1187"/>
      <c r="AA31" s="1186"/>
      <c r="AB31" s="1187"/>
      <c r="AC31" s="1188"/>
      <c r="AD31" s="1071"/>
      <c r="AE31" s="1071"/>
    </row>
    <row r="32" spans="1:31" ht="22.5">
      <c r="A32" s="1189" t="s">
        <v>1056</v>
      </c>
      <c r="B32" s="1160" t="s">
        <v>1057</v>
      </c>
      <c r="C32" s="1161" t="s">
        <v>1058</v>
      </c>
      <c r="D32" s="1176" t="s">
        <v>1059</v>
      </c>
      <c r="E32" s="1162" t="s">
        <v>444</v>
      </c>
      <c r="F32" s="1138"/>
      <c r="G32" s="1139">
        <f t="shared" si="0"/>
        <v>0</v>
      </c>
      <c r="H32" s="1140"/>
      <c r="I32" s="1140">
        <f t="shared" si="2"/>
        <v>0</v>
      </c>
      <c r="J32" s="1140"/>
      <c r="K32" s="1140">
        <f t="shared" si="3"/>
        <v>0</v>
      </c>
      <c r="L32" s="1141">
        <f t="shared" ref="L32:L33" si="7">F32*G32</f>
        <v>0</v>
      </c>
      <c r="M32" s="1166">
        <v>0</v>
      </c>
      <c r="N32" s="1165"/>
      <c r="O32" s="1166">
        <v>0</v>
      </c>
      <c r="P32" s="1165"/>
      <c r="Q32" s="1166">
        <v>0</v>
      </c>
      <c r="R32" s="1165"/>
      <c r="S32" s="1166">
        <v>0</v>
      </c>
      <c r="T32" s="1165"/>
      <c r="U32" s="1166"/>
      <c r="V32" s="1165"/>
      <c r="W32" s="1166"/>
      <c r="X32" s="1165"/>
      <c r="Y32" s="1166"/>
      <c r="Z32" s="1165"/>
      <c r="AA32" s="1166"/>
      <c r="AB32" s="1165"/>
      <c r="AC32" s="1167"/>
    </row>
    <row r="33" spans="1:31" ht="22.5">
      <c r="A33" s="1189" t="s">
        <v>443</v>
      </c>
      <c r="B33" s="1160" t="s">
        <v>1060</v>
      </c>
      <c r="C33" s="1161" t="s">
        <v>1061</v>
      </c>
      <c r="D33" s="1197" t="s">
        <v>1062</v>
      </c>
      <c r="E33" s="1162" t="s">
        <v>444</v>
      </c>
      <c r="F33" s="1138"/>
      <c r="G33" s="1139">
        <f t="shared" si="0"/>
        <v>722.04180199999996</v>
      </c>
      <c r="H33" s="1140">
        <f>I33+K33</f>
        <v>410.81805200000002</v>
      </c>
      <c r="I33" s="1140">
        <f t="shared" si="2"/>
        <v>357.37391200000002</v>
      </c>
      <c r="J33" s="1140">
        <f>M33+O33+Y33</f>
        <v>364.66789</v>
      </c>
      <c r="K33" s="1140">
        <f t="shared" si="3"/>
        <v>53.444140000000004</v>
      </c>
      <c r="L33" s="1141">
        <f t="shared" si="7"/>
        <v>0</v>
      </c>
      <c r="M33" s="1198">
        <v>311.22375</v>
      </c>
      <c r="N33" s="1165"/>
      <c r="O33" s="1198">
        <v>49.655739999999994</v>
      </c>
      <c r="P33" s="1165"/>
      <c r="Q33" s="1199">
        <v>71.792000000000002</v>
      </c>
      <c r="R33" s="1165"/>
      <c r="S33" s="1198">
        <v>278.63</v>
      </c>
      <c r="T33" s="1165"/>
      <c r="U33" s="1199"/>
      <c r="V33" s="1165"/>
      <c r="W33" s="1199">
        <v>6.951912000000001</v>
      </c>
      <c r="X33" s="1165"/>
      <c r="Y33" s="1199">
        <v>3.7883999999999998</v>
      </c>
      <c r="Z33" s="1165"/>
      <c r="AA33" s="1199"/>
      <c r="AB33" s="1165"/>
      <c r="AC33" s="1200"/>
    </row>
    <row r="34" spans="1:31" s="1091" customFormat="1" ht="16.5" customHeight="1">
      <c r="A34" s="1151">
        <v>3.3</v>
      </c>
      <c r="B34" s="1152" t="s">
        <v>1063</v>
      </c>
      <c r="C34" s="1183" t="s">
        <v>1064</v>
      </c>
      <c r="D34" s="1183"/>
      <c r="E34" s="1155"/>
      <c r="F34" s="1184">
        <v>0</v>
      </c>
      <c r="G34" s="1148">
        <f t="shared" si="0"/>
        <v>0</v>
      </c>
      <c r="H34" s="1149"/>
      <c r="I34" s="1149"/>
      <c r="J34" s="1149"/>
      <c r="K34" s="1185"/>
      <c r="L34" s="1185"/>
      <c r="M34" s="1186">
        <v>0</v>
      </c>
      <c r="N34" s="1187"/>
      <c r="O34" s="1186">
        <v>0</v>
      </c>
      <c r="P34" s="1187"/>
      <c r="Q34" s="1186">
        <v>0</v>
      </c>
      <c r="R34" s="1187"/>
      <c r="S34" s="1186">
        <v>0</v>
      </c>
      <c r="T34" s="1187"/>
      <c r="U34" s="1186"/>
      <c r="V34" s="1187"/>
      <c r="W34" s="1186"/>
      <c r="X34" s="1187"/>
      <c r="Y34" s="1186"/>
      <c r="Z34" s="1187"/>
      <c r="AA34" s="1186"/>
      <c r="AB34" s="1187"/>
      <c r="AC34" s="1188"/>
      <c r="AD34" s="1071"/>
      <c r="AE34" s="1071"/>
    </row>
    <row r="35" spans="1:31" ht="16.5" customHeight="1">
      <c r="A35" s="1189" t="s">
        <v>435</v>
      </c>
      <c r="B35" s="1160" t="s">
        <v>1065</v>
      </c>
      <c r="C35" s="1161" t="s">
        <v>1066</v>
      </c>
      <c r="D35" s="1201" t="s">
        <v>1067</v>
      </c>
      <c r="E35" s="1162" t="s">
        <v>365</v>
      </c>
      <c r="F35" s="1138"/>
      <c r="G35" s="1139">
        <f t="shared" si="0"/>
        <v>12018.55</v>
      </c>
      <c r="H35" s="1140">
        <f>I35+K35</f>
        <v>7317.8</v>
      </c>
      <c r="I35" s="1140">
        <f t="shared" si="2"/>
        <v>6131.1</v>
      </c>
      <c r="J35" s="1140">
        <f>M35+O35+Y35</f>
        <v>5887.45</v>
      </c>
      <c r="K35" s="1140">
        <f t="shared" si="3"/>
        <v>1186.6999999999998</v>
      </c>
      <c r="L35" s="1141">
        <f t="shared" ref="L35:L38" si="8">F35*G35</f>
        <v>0</v>
      </c>
      <c r="M35" s="1164">
        <v>4700.75</v>
      </c>
      <c r="N35" s="1165"/>
      <c r="O35" s="1164">
        <v>1186.7</v>
      </c>
      <c r="P35" s="1165"/>
      <c r="Q35" s="1166">
        <v>1923.6</v>
      </c>
      <c r="R35" s="1165"/>
      <c r="S35" s="1164">
        <v>4207.5</v>
      </c>
      <c r="T35" s="1165"/>
      <c r="U35" s="1166"/>
      <c r="V35" s="1165"/>
      <c r="W35" s="1166"/>
      <c r="X35" s="1165"/>
      <c r="Y35" s="1166"/>
      <c r="Z35" s="1165"/>
      <c r="AA35" s="1166"/>
      <c r="AB35" s="1165"/>
      <c r="AC35" s="1167"/>
    </row>
    <row r="36" spans="1:31" ht="16.5" customHeight="1">
      <c r="A36" s="1189" t="s">
        <v>439</v>
      </c>
      <c r="B36" s="1160" t="s">
        <v>1068</v>
      </c>
      <c r="C36" s="1161" t="s">
        <v>1069</v>
      </c>
      <c r="D36" s="1201" t="s">
        <v>1070</v>
      </c>
      <c r="E36" s="1162" t="s">
        <v>365</v>
      </c>
      <c r="F36" s="1138"/>
      <c r="G36" s="1139">
        <f t="shared" si="0"/>
        <v>3859.4480000000003</v>
      </c>
      <c r="H36" s="1140">
        <f>I36+K36</f>
        <v>2271.2480000000005</v>
      </c>
      <c r="I36" s="1140">
        <f t="shared" si="2"/>
        <v>1782.1280000000002</v>
      </c>
      <c r="J36" s="1140">
        <f>M36+O36+Y36</f>
        <v>2077.3200000000002</v>
      </c>
      <c r="K36" s="1140">
        <f t="shared" si="3"/>
        <v>489.12000000000012</v>
      </c>
      <c r="L36" s="1141">
        <f t="shared" si="8"/>
        <v>0</v>
      </c>
      <c r="M36" s="1164">
        <v>1588.2</v>
      </c>
      <c r="N36" s="1165"/>
      <c r="O36" s="1164">
        <v>403.2</v>
      </c>
      <c r="P36" s="1165"/>
      <c r="Q36" s="1166">
        <v>244.08</v>
      </c>
      <c r="R36" s="1165"/>
      <c r="S36" s="1164">
        <v>1402.5</v>
      </c>
      <c r="T36" s="1165"/>
      <c r="U36" s="1166"/>
      <c r="V36" s="1165"/>
      <c r="W36" s="1166">
        <v>135.548</v>
      </c>
      <c r="X36" s="1165"/>
      <c r="Y36" s="1166">
        <v>85.92</v>
      </c>
      <c r="Z36" s="1165"/>
      <c r="AA36" s="1166"/>
      <c r="AB36" s="1165"/>
      <c r="AC36" s="1167"/>
    </row>
    <row r="37" spans="1:31" ht="16.5" customHeight="1">
      <c r="A37" s="1189" t="s">
        <v>1071</v>
      </c>
      <c r="B37" s="1160" t="s">
        <v>1072</v>
      </c>
      <c r="C37" s="1161" t="s">
        <v>1073</v>
      </c>
      <c r="D37" s="1202" t="s">
        <v>1074</v>
      </c>
      <c r="E37" s="1162" t="s">
        <v>365</v>
      </c>
      <c r="F37" s="1138"/>
      <c r="G37" s="1139">
        <f t="shared" si="0"/>
        <v>0</v>
      </c>
      <c r="H37" s="1140"/>
      <c r="I37" s="1140">
        <f t="shared" si="2"/>
        <v>0</v>
      </c>
      <c r="J37" s="1140"/>
      <c r="K37" s="1140">
        <f t="shared" si="3"/>
        <v>0</v>
      </c>
      <c r="L37" s="1141">
        <f t="shared" si="8"/>
        <v>0</v>
      </c>
      <c r="M37" s="1166"/>
      <c r="N37" s="1165"/>
      <c r="O37" s="1166">
        <v>0</v>
      </c>
      <c r="P37" s="1165"/>
      <c r="Q37" s="1166">
        <v>0</v>
      </c>
      <c r="R37" s="1165"/>
      <c r="S37" s="1166"/>
      <c r="T37" s="1165"/>
      <c r="U37" s="1166"/>
      <c r="V37" s="1165"/>
      <c r="W37" s="1166"/>
      <c r="X37" s="1165"/>
      <c r="Y37" s="1166"/>
      <c r="Z37" s="1165"/>
      <c r="AA37" s="1166"/>
      <c r="AB37" s="1165"/>
      <c r="AC37" s="1167"/>
    </row>
    <row r="38" spans="1:31" ht="16.5" customHeight="1">
      <c r="A38" s="1189" t="s">
        <v>1075</v>
      </c>
      <c r="B38" s="1160" t="s">
        <v>1076</v>
      </c>
      <c r="C38" s="1161" t="s">
        <v>1077</v>
      </c>
      <c r="D38" s="1201" t="s">
        <v>1067</v>
      </c>
      <c r="E38" s="1162" t="s">
        <v>365</v>
      </c>
      <c r="F38" s="1138"/>
      <c r="G38" s="1139">
        <f t="shared" si="0"/>
        <v>0</v>
      </c>
      <c r="H38" s="1140"/>
      <c r="I38" s="1140">
        <f t="shared" si="2"/>
        <v>0</v>
      </c>
      <c r="J38" s="1140"/>
      <c r="K38" s="1140">
        <f t="shared" si="3"/>
        <v>0</v>
      </c>
      <c r="L38" s="1141">
        <f t="shared" si="8"/>
        <v>0</v>
      </c>
      <c r="M38" s="1166">
        <v>0</v>
      </c>
      <c r="N38" s="1165"/>
      <c r="O38" s="1166">
        <v>0</v>
      </c>
      <c r="P38" s="1165"/>
      <c r="Q38" s="1166">
        <v>0</v>
      </c>
      <c r="R38" s="1165"/>
      <c r="S38" s="1166">
        <v>0</v>
      </c>
      <c r="T38" s="1165"/>
      <c r="U38" s="1166"/>
      <c r="V38" s="1165"/>
      <c r="W38" s="1166"/>
      <c r="X38" s="1165"/>
      <c r="Y38" s="1166"/>
      <c r="Z38" s="1165"/>
      <c r="AA38" s="1166"/>
      <c r="AB38" s="1165"/>
      <c r="AC38" s="1167"/>
    </row>
    <row r="39" spans="1:31" ht="16.5" customHeight="1">
      <c r="A39" s="1189" t="s">
        <v>1078</v>
      </c>
      <c r="B39" s="1160" t="s">
        <v>1079</v>
      </c>
      <c r="C39" s="1161" t="s">
        <v>1080</v>
      </c>
      <c r="D39" s="1201" t="s">
        <v>1081</v>
      </c>
      <c r="E39" s="1162" t="s">
        <v>365</v>
      </c>
      <c r="F39" s="1138"/>
      <c r="G39" s="1139">
        <f t="shared" si="0"/>
        <v>0</v>
      </c>
      <c r="H39" s="1140"/>
      <c r="I39" s="1140">
        <f t="shared" si="2"/>
        <v>0</v>
      </c>
      <c r="J39" s="1140"/>
      <c r="K39" s="1140">
        <f t="shared" si="3"/>
        <v>0</v>
      </c>
      <c r="L39" s="1141"/>
      <c r="M39" s="1166">
        <v>0</v>
      </c>
      <c r="N39" s="1165"/>
      <c r="O39" s="1166">
        <v>0</v>
      </c>
      <c r="P39" s="1165"/>
      <c r="Q39" s="1166">
        <v>0</v>
      </c>
      <c r="R39" s="1165"/>
      <c r="S39" s="1166">
        <v>0</v>
      </c>
      <c r="T39" s="1165"/>
      <c r="U39" s="1166"/>
      <c r="V39" s="1165"/>
      <c r="W39" s="1166"/>
      <c r="X39" s="1165"/>
      <c r="Y39" s="1166"/>
      <c r="Z39" s="1165"/>
      <c r="AA39" s="1166"/>
      <c r="AB39" s="1165"/>
      <c r="AC39" s="1167"/>
    </row>
    <row r="40" spans="1:31" s="1091" customFormat="1" ht="16.5" customHeight="1">
      <c r="A40" s="1151">
        <v>3.4</v>
      </c>
      <c r="B40" s="1152" t="s">
        <v>1082</v>
      </c>
      <c r="C40" s="1183" t="s">
        <v>1083</v>
      </c>
      <c r="D40" s="1183"/>
      <c r="E40" s="1155"/>
      <c r="F40" s="1184"/>
      <c r="G40" s="1148">
        <f t="shared" si="0"/>
        <v>0</v>
      </c>
      <c r="H40" s="1149"/>
      <c r="I40" s="1149"/>
      <c r="J40" s="1149"/>
      <c r="K40" s="1185"/>
      <c r="L40" s="1185"/>
      <c r="M40" s="1186">
        <v>0</v>
      </c>
      <c r="N40" s="1187"/>
      <c r="O40" s="1186">
        <v>0</v>
      </c>
      <c r="P40" s="1187"/>
      <c r="Q40" s="1186">
        <v>0</v>
      </c>
      <c r="R40" s="1187"/>
      <c r="S40" s="1186">
        <v>0</v>
      </c>
      <c r="T40" s="1187"/>
      <c r="U40" s="1186"/>
      <c r="V40" s="1187"/>
      <c r="W40" s="1186"/>
      <c r="X40" s="1187"/>
      <c r="Y40" s="1186"/>
      <c r="Z40" s="1187"/>
      <c r="AA40" s="1186"/>
      <c r="AB40" s="1187"/>
      <c r="AC40" s="1188"/>
      <c r="AD40" s="1071"/>
      <c r="AE40" s="1071"/>
    </row>
    <row r="41" spans="1:31" ht="16.5" customHeight="1">
      <c r="A41" s="1189" t="s">
        <v>1084</v>
      </c>
      <c r="B41" s="1160" t="s">
        <v>1085</v>
      </c>
      <c r="C41" s="1161" t="s">
        <v>1086</v>
      </c>
      <c r="D41" s="1176"/>
      <c r="E41" s="1162" t="s">
        <v>834</v>
      </c>
      <c r="F41" s="1138"/>
      <c r="G41" s="1139">
        <f t="shared" si="0"/>
        <v>0</v>
      </c>
      <c r="H41" s="1140"/>
      <c r="I41" s="1140">
        <f t="shared" si="2"/>
        <v>0</v>
      </c>
      <c r="J41" s="1140"/>
      <c r="K41" s="1141"/>
      <c r="L41" s="1141">
        <f t="shared" ref="L41" si="9">F41*G41</f>
        <v>0</v>
      </c>
      <c r="M41" s="1166">
        <v>0</v>
      </c>
      <c r="N41" s="1165"/>
      <c r="O41" s="1166">
        <v>0</v>
      </c>
      <c r="P41" s="1165"/>
      <c r="Q41" s="1166">
        <v>0</v>
      </c>
      <c r="R41" s="1165"/>
      <c r="S41" s="1166">
        <v>0</v>
      </c>
      <c r="T41" s="1165"/>
      <c r="U41" s="1166"/>
      <c r="V41" s="1165"/>
      <c r="W41" s="1166"/>
      <c r="X41" s="1165"/>
      <c r="Y41" s="1166"/>
      <c r="Z41" s="1165"/>
      <c r="AA41" s="1166"/>
      <c r="AB41" s="1165"/>
      <c r="AC41" s="1167"/>
    </row>
    <row r="42" spans="1:31" s="1091" customFormat="1" ht="16.5" customHeight="1">
      <c r="A42" s="1151">
        <v>3.5</v>
      </c>
      <c r="B42" s="1152" t="s">
        <v>1087</v>
      </c>
      <c r="C42" s="1183" t="s">
        <v>1088</v>
      </c>
      <c r="D42" s="1183"/>
      <c r="E42" s="1155"/>
      <c r="F42" s="1184"/>
      <c r="G42" s="1148">
        <f t="shared" si="0"/>
        <v>0</v>
      </c>
      <c r="H42" s="1149"/>
      <c r="I42" s="1149"/>
      <c r="J42" s="1149"/>
      <c r="K42" s="1185"/>
      <c r="L42" s="1185"/>
      <c r="M42" s="1186">
        <v>0</v>
      </c>
      <c r="N42" s="1187"/>
      <c r="O42" s="1186">
        <v>0</v>
      </c>
      <c r="P42" s="1187"/>
      <c r="Q42" s="1186">
        <v>0</v>
      </c>
      <c r="R42" s="1187"/>
      <c r="S42" s="1186">
        <v>0</v>
      </c>
      <c r="T42" s="1187"/>
      <c r="U42" s="1186"/>
      <c r="V42" s="1187"/>
      <c r="W42" s="1186"/>
      <c r="X42" s="1187"/>
      <c r="Y42" s="1186"/>
      <c r="Z42" s="1187"/>
      <c r="AA42" s="1186"/>
      <c r="AB42" s="1187"/>
      <c r="AC42" s="1188"/>
      <c r="AD42" s="1071"/>
      <c r="AE42" s="1071"/>
    </row>
    <row r="43" spans="1:31" ht="16.5" customHeight="1">
      <c r="A43" s="1189" t="s">
        <v>1089</v>
      </c>
      <c r="B43" s="1160" t="s">
        <v>1090</v>
      </c>
      <c r="C43" s="1161" t="s">
        <v>1091</v>
      </c>
      <c r="D43" s="1203" t="s">
        <v>1092</v>
      </c>
      <c r="E43" s="1162" t="s">
        <v>365</v>
      </c>
      <c r="F43" s="1138"/>
      <c r="G43" s="1139">
        <f t="shared" si="0"/>
        <v>0</v>
      </c>
      <c r="H43" s="1140"/>
      <c r="I43" s="1140">
        <f t="shared" si="2"/>
        <v>0</v>
      </c>
      <c r="J43" s="1140"/>
      <c r="K43" s="1140">
        <f t="shared" si="3"/>
        <v>0</v>
      </c>
      <c r="L43" s="1141">
        <f t="shared" ref="L43:L52" si="10">F43*G43</f>
        <v>0</v>
      </c>
      <c r="M43" s="1166">
        <v>0</v>
      </c>
      <c r="N43" s="1165"/>
      <c r="O43" s="1166">
        <v>0</v>
      </c>
      <c r="P43" s="1165"/>
      <c r="Q43" s="1166">
        <v>0</v>
      </c>
      <c r="R43" s="1165"/>
      <c r="S43" s="1166">
        <v>0</v>
      </c>
      <c r="T43" s="1165"/>
      <c r="U43" s="1166"/>
      <c r="V43" s="1165"/>
      <c r="W43" s="1166"/>
      <c r="X43" s="1165"/>
      <c r="Y43" s="1166"/>
      <c r="Z43" s="1165"/>
      <c r="AA43" s="1166"/>
      <c r="AB43" s="1165"/>
      <c r="AC43" s="1167"/>
    </row>
    <row r="44" spans="1:31" ht="16.5" customHeight="1">
      <c r="A44" s="1189" t="s">
        <v>1093</v>
      </c>
      <c r="B44" s="1160" t="s">
        <v>1094</v>
      </c>
      <c r="C44" s="1161" t="s">
        <v>1095</v>
      </c>
      <c r="D44" s="1204" t="s">
        <v>1096</v>
      </c>
      <c r="E44" s="1162" t="s">
        <v>365</v>
      </c>
      <c r="F44" s="1138"/>
      <c r="G44" s="1139">
        <f t="shared" si="0"/>
        <v>0</v>
      </c>
      <c r="H44" s="1140"/>
      <c r="I44" s="1140">
        <f t="shared" si="2"/>
        <v>0</v>
      </c>
      <c r="J44" s="1140"/>
      <c r="K44" s="1140">
        <f t="shared" si="3"/>
        <v>0</v>
      </c>
      <c r="L44" s="1141">
        <f t="shared" si="10"/>
        <v>0</v>
      </c>
      <c r="M44" s="1166">
        <v>0</v>
      </c>
      <c r="N44" s="1165"/>
      <c r="O44" s="1166">
        <v>0</v>
      </c>
      <c r="P44" s="1165"/>
      <c r="Q44" s="1166">
        <v>0</v>
      </c>
      <c r="R44" s="1165"/>
      <c r="S44" s="1166">
        <v>0</v>
      </c>
      <c r="T44" s="1165"/>
      <c r="U44" s="1166"/>
      <c r="V44" s="1165"/>
      <c r="W44" s="1166"/>
      <c r="X44" s="1165"/>
      <c r="Y44" s="1166"/>
      <c r="Z44" s="1165"/>
      <c r="AA44" s="1166"/>
      <c r="AB44" s="1165"/>
      <c r="AC44" s="1167"/>
    </row>
    <row r="45" spans="1:31" ht="16.5" customHeight="1">
      <c r="A45" s="1189" t="s">
        <v>1097</v>
      </c>
      <c r="B45" s="1160" t="s">
        <v>1098</v>
      </c>
      <c r="C45" s="1161" t="s">
        <v>1095</v>
      </c>
      <c r="D45" s="1203" t="s">
        <v>1099</v>
      </c>
      <c r="E45" s="1162" t="s">
        <v>365</v>
      </c>
      <c r="F45" s="1138"/>
      <c r="G45" s="1139">
        <f t="shared" si="0"/>
        <v>0</v>
      </c>
      <c r="H45" s="1140"/>
      <c r="I45" s="1140">
        <f t="shared" si="2"/>
        <v>0</v>
      </c>
      <c r="J45" s="1140"/>
      <c r="K45" s="1140">
        <f t="shared" si="3"/>
        <v>0</v>
      </c>
      <c r="L45" s="1141">
        <f t="shared" si="10"/>
        <v>0</v>
      </c>
      <c r="M45" s="1166">
        <v>0</v>
      </c>
      <c r="N45" s="1165"/>
      <c r="O45" s="1166">
        <v>0</v>
      </c>
      <c r="P45" s="1165"/>
      <c r="Q45" s="1166">
        <v>0</v>
      </c>
      <c r="R45" s="1165"/>
      <c r="S45" s="1166">
        <v>0</v>
      </c>
      <c r="T45" s="1165"/>
      <c r="U45" s="1166"/>
      <c r="V45" s="1165"/>
      <c r="W45" s="1166"/>
      <c r="X45" s="1165"/>
      <c r="Y45" s="1166"/>
      <c r="Z45" s="1165"/>
      <c r="AA45" s="1166"/>
      <c r="AB45" s="1165"/>
      <c r="AC45" s="1167"/>
    </row>
    <row r="46" spans="1:31" ht="16.5" customHeight="1">
      <c r="A46" s="1189" t="s">
        <v>1100</v>
      </c>
      <c r="B46" s="1160" t="s">
        <v>1101</v>
      </c>
      <c r="C46" s="1161" t="s">
        <v>1102</v>
      </c>
      <c r="D46" s="1204" t="s">
        <v>1103</v>
      </c>
      <c r="E46" s="1162" t="s">
        <v>365</v>
      </c>
      <c r="F46" s="1138"/>
      <c r="G46" s="1139">
        <f t="shared" si="0"/>
        <v>0</v>
      </c>
      <c r="H46" s="1140"/>
      <c r="I46" s="1140">
        <f t="shared" si="2"/>
        <v>0</v>
      </c>
      <c r="J46" s="1140"/>
      <c r="K46" s="1140">
        <f t="shared" si="3"/>
        <v>0</v>
      </c>
      <c r="L46" s="1141">
        <f t="shared" si="10"/>
        <v>0</v>
      </c>
      <c r="M46" s="1166">
        <v>0</v>
      </c>
      <c r="N46" s="1165"/>
      <c r="O46" s="1166">
        <v>0</v>
      </c>
      <c r="P46" s="1165"/>
      <c r="Q46" s="1166">
        <v>0</v>
      </c>
      <c r="R46" s="1165"/>
      <c r="S46" s="1166">
        <v>0</v>
      </c>
      <c r="T46" s="1165"/>
      <c r="U46" s="1166"/>
      <c r="V46" s="1165"/>
      <c r="W46" s="1166"/>
      <c r="X46" s="1165"/>
      <c r="Y46" s="1166"/>
      <c r="Z46" s="1165"/>
      <c r="AA46" s="1166"/>
      <c r="AB46" s="1165"/>
      <c r="AC46" s="1167"/>
    </row>
    <row r="47" spans="1:31" ht="16.5" customHeight="1">
      <c r="A47" s="1190" t="s">
        <v>1104</v>
      </c>
      <c r="B47" s="1191" t="s">
        <v>1105</v>
      </c>
      <c r="C47" s="1192" t="s">
        <v>1106</v>
      </c>
      <c r="D47" s="1205" t="s">
        <v>1107</v>
      </c>
      <c r="E47" s="1162" t="s">
        <v>365</v>
      </c>
      <c r="F47" s="1138"/>
      <c r="G47" s="1139">
        <f t="shared" si="0"/>
        <v>0</v>
      </c>
      <c r="H47" s="1140"/>
      <c r="I47" s="1140">
        <f t="shared" si="2"/>
        <v>0</v>
      </c>
      <c r="J47" s="1140"/>
      <c r="K47" s="1140">
        <f t="shared" si="3"/>
        <v>0</v>
      </c>
      <c r="L47" s="1141">
        <f t="shared" si="10"/>
        <v>0</v>
      </c>
      <c r="M47" s="1166">
        <v>0</v>
      </c>
      <c r="N47" s="1165"/>
      <c r="O47" s="1166">
        <v>0</v>
      </c>
      <c r="P47" s="1165"/>
      <c r="Q47" s="1166">
        <v>0</v>
      </c>
      <c r="R47" s="1165"/>
      <c r="S47" s="1166">
        <v>0</v>
      </c>
      <c r="T47" s="1165"/>
      <c r="U47" s="1166"/>
      <c r="V47" s="1165"/>
      <c r="W47" s="1166"/>
      <c r="X47" s="1165"/>
      <c r="Y47" s="1166"/>
      <c r="Z47" s="1165"/>
      <c r="AA47" s="1166"/>
      <c r="AB47" s="1165"/>
      <c r="AC47" s="1167"/>
    </row>
    <row r="48" spans="1:31" ht="16.5" customHeight="1">
      <c r="A48" s="1190" t="s">
        <v>1108</v>
      </c>
      <c r="B48" s="1191" t="s">
        <v>1109</v>
      </c>
      <c r="C48" s="1192" t="s">
        <v>1106</v>
      </c>
      <c r="D48" s="1205" t="s">
        <v>1110</v>
      </c>
      <c r="E48" s="1194" t="s">
        <v>126</v>
      </c>
      <c r="F48" s="1138"/>
      <c r="G48" s="1139">
        <f t="shared" si="0"/>
        <v>0</v>
      </c>
      <c r="H48" s="1140"/>
      <c r="I48" s="1140">
        <f t="shared" si="2"/>
        <v>0</v>
      </c>
      <c r="J48" s="1140"/>
      <c r="K48" s="1140">
        <f t="shared" si="3"/>
        <v>0</v>
      </c>
      <c r="L48" s="1141">
        <f t="shared" si="10"/>
        <v>0</v>
      </c>
      <c r="M48" s="1166">
        <v>0</v>
      </c>
      <c r="N48" s="1165"/>
      <c r="O48" s="1166">
        <v>0</v>
      </c>
      <c r="P48" s="1165"/>
      <c r="Q48" s="1166">
        <v>0</v>
      </c>
      <c r="R48" s="1165"/>
      <c r="S48" s="1166">
        <v>0</v>
      </c>
      <c r="T48" s="1165"/>
      <c r="U48" s="1166"/>
      <c r="V48" s="1165"/>
      <c r="W48" s="1166"/>
      <c r="X48" s="1165"/>
      <c r="Y48" s="1166"/>
      <c r="Z48" s="1165"/>
      <c r="AA48" s="1166"/>
      <c r="AB48" s="1165"/>
      <c r="AC48" s="1167"/>
    </row>
    <row r="49" spans="1:31" ht="16.5" customHeight="1">
      <c r="A49" s="1190" t="s">
        <v>467</v>
      </c>
      <c r="B49" s="1191" t="s">
        <v>1111</v>
      </c>
      <c r="C49" s="1192" t="s">
        <v>1106</v>
      </c>
      <c r="D49" s="1205" t="s">
        <v>1112</v>
      </c>
      <c r="E49" s="1194" t="s">
        <v>1113</v>
      </c>
      <c r="F49" s="1138"/>
      <c r="G49" s="1139">
        <f t="shared" si="0"/>
        <v>0</v>
      </c>
      <c r="H49" s="1140"/>
      <c r="I49" s="1140">
        <f t="shared" si="2"/>
        <v>0</v>
      </c>
      <c r="J49" s="1140"/>
      <c r="K49" s="1140">
        <f t="shared" si="3"/>
        <v>0</v>
      </c>
      <c r="L49" s="1141">
        <f t="shared" si="10"/>
        <v>0</v>
      </c>
      <c r="M49" s="1166">
        <v>0</v>
      </c>
      <c r="N49" s="1165"/>
      <c r="O49" s="1166">
        <v>0</v>
      </c>
      <c r="P49" s="1165"/>
      <c r="Q49" s="1166">
        <v>0</v>
      </c>
      <c r="R49" s="1165"/>
      <c r="S49" s="1166">
        <v>0</v>
      </c>
      <c r="T49" s="1165"/>
      <c r="U49" s="1166"/>
      <c r="V49" s="1165"/>
      <c r="W49" s="1166"/>
      <c r="X49" s="1165"/>
      <c r="Y49" s="1166"/>
      <c r="Z49" s="1165"/>
      <c r="AA49" s="1166"/>
      <c r="AB49" s="1165"/>
      <c r="AC49" s="1167"/>
    </row>
    <row r="50" spans="1:31" ht="16.5" customHeight="1">
      <c r="A50" s="1190" t="s">
        <v>471</v>
      </c>
      <c r="B50" s="1191" t="s">
        <v>1114</v>
      </c>
      <c r="C50" s="1192" t="s">
        <v>1106</v>
      </c>
      <c r="D50" s="1205" t="s">
        <v>1115</v>
      </c>
      <c r="E50" s="1194" t="s">
        <v>126</v>
      </c>
      <c r="F50" s="1138"/>
      <c r="G50" s="1139">
        <f t="shared" si="0"/>
        <v>0</v>
      </c>
      <c r="H50" s="1140"/>
      <c r="I50" s="1140">
        <f t="shared" si="2"/>
        <v>0</v>
      </c>
      <c r="J50" s="1140"/>
      <c r="K50" s="1140">
        <f t="shared" si="3"/>
        <v>0</v>
      </c>
      <c r="L50" s="1141">
        <f t="shared" si="10"/>
        <v>0</v>
      </c>
      <c r="M50" s="1166">
        <v>0</v>
      </c>
      <c r="N50" s="1165"/>
      <c r="O50" s="1166">
        <v>0</v>
      </c>
      <c r="P50" s="1165"/>
      <c r="Q50" s="1166">
        <v>0</v>
      </c>
      <c r="R50" s="1165"/>
      <c r="S50" s="1166">
        <v>0</v>
      </c>
      <c r="T50" s="1165"/>
      <c r="U50" s="1166"/>
      <c r="V50" s="1165"/>
      <c r="W50" s="1166"/>
      <c r="X50" s="1165"/>
      <c r="Y50" s="1166"/>
      <c r="Z50" s="1165"/>
      <c r="AA50" s="1166"/>
      <c r="AB50" s="1165"/>
      <c r="AC50" s="1167"/>
    </row>
    <row r="51" spans="1:31" ht="16.5" customHeight="1">
      <c r="A51" s="1190" t="s">
        <v>474</v>
      </c>
      <c r="B51" s="1191" t="s">
        <v>1116</v>
      </c>
      <c r="C51" s="1192" t="s">
        <v>1106</v>
      </c>
      <c r="D51" s="1205" t="s">
        <v>1117</v>
      </c>
      <c r="E51" s="1194" t="s">
        <v>1113</v>
      </c>
      <c r="F51" s="1138"/>
      <c r="G51" s="1139">
        <f t="shared" si="0"/>
        <v>0</v>
      </c>
      <c r="H51" s="1140"/>
      <c r="I51" s="1140">
        <f t="shared" si="2"/>
        <v>0</v>
      </c>
      <c r="J51" s="1140"/>
      <c r="K51" s="1140">
        <f t="shared" si="3"/>
        <v>0</v>
      </c>
      <c r="L51" s="1141">
        <f t="shared" si="10"/>
        <v>0</v>
      </c>
      <c r="M51" s="1166">
        <v>0</v>
      </c>
      <c r="N51" s="1165"/>
      <c r="O51" s="1166">
        <v>0</v>
      </c>
      <c r="P51" s="1165"/>
      <c r="Q51" s="1166">
        <v>0</v>
      </c>
      <c r="R51" s="1165"/>
      <c r="S51" s="1166">
        <v>0</v>
      </c>
      <c r="T51" s="1165"/>
      <c r="U51" s="1166"/>
      <c r="V51" s="1165"/>
      <c r="W51" s="1166"/>
      <c r="X51" s="1165"/>
      <c r="Y51" s="1166"/>
      <c r="Z51" s="1165"/>
      <c r="AA51" s="1166"/>
      <c r="AB51" s="1165"/>
      <c r="AC51" s="1167"/>
    </row>
    <row r="52" spans="1:31" ht="16.5" customHeight="1">
      <c r="A52" s="1206" t="s">
        <v>1118</v>
      </c>
      <c r="B52" s="1160" t="s">
        <v>1119</v>
      </c>
      <c r="C52" s="1161" t="s">
        <v>1120</v>
      </c>
      <c r="D52" s="1176"/>
      <c r="E52" s="1162" t="s">
        <v>834</v>
      </c>
      <c r="F52" s="1138"/>
      <c r="G52" s="1139">
        <f t="shared" si="0"/>
        <v>0</v>
      </c>
      <c r="H52" s="1140"/>
      <c r="I52" s="1140">
        <f t="shared" si="2"/>
        <v>0</v>
      </c>
      <c r="J52" s="1140"/>
      <c r="K52" s="1140">
        <f t="shared" si="3"/>
        <v>0</v>
      </c>
      <c r="L52" s="1141">
        <f t="shared" si="10"/>
        <v>0</v>
      </c>
      <c r="M52" s="1166">
        <v>0</v>
      </c>
      <c r="N52" s="1165"/>
      <c r="O52" s="1166">
        <v>0</v>
      </c>
      <c r="P52" s="1165"/>
      <c r="Q52" s="1166">
        <v>0</v>
      </c>
      <c r="R52" s="1165"/>
      <c r="S52" s="1166">
        <v>0</v>
      </c>
      <c r="T52" s="1165"/>
      <c r="U52" s="1166"/>
      <c r="V52" s="1165"/>
      <c r="W52" s="1166"/>
      <c r="X52" s="1165"/>
      <c r="Y52" s="1166"/>
      <c r="Z52" s="1165"/>
      <c r="AA52" s="1166"/>
      <c r="AB52" s="1165"/>
      <c r="AC52" s="1167"/>
    </row>
    <row r="53" spans="1:31" s="1091" customFormat="1" ht="16.5" customHeight="1">
      <c r="A53" s="1143" t="s">
        <v>993</v>
      </c>
      <c r="B53" s="1143"/>
      <c r="C53" s="1143"/>
      <c r="D53" s="1143"/>
      <c r="E53" s="1143"/>
      <c r="F53" s="1143"/>
      <c r="G53" s="1144">
        <f t="shared" si="0"/>
        <v>0</v>
      </c>
      <c r="H53" s="1145"/>
      <c r="I53" s="1145"/>
      <c r="J53" s="1145"/>
      <c r="K53" s="1146">
        <f>SUM(L53:AA53)</f>
        <v>0</v>
      </c>
      <c r="L53" s="1146">
        <f>SUM(M53:AB53)</f>
        <v>0</v>
      </c>
      <c r="M53" s="1177">
        <v>0</v>
      </c>
      <c r="N53" s="1178"/>
      <c r="O53" s="1177">
        <v>0</v>
      </c>
      <c r="P53" s="1178"/>
      <c r="Q53" s="1177">
        <v>0</v>
      </c>
      <c r="R53" s="1178"/>
      <c r="S53" s="1177">
        <v>0</v>
      </c>
      <c r="T53" s="1178"/>
      <c r="U53" s="1177"/>
      <c r="V53" s="1178"/>
      <c r="W53" s="1177"/>
      <c r="X53" s="1178"/>
      <c r="Y53" s="1177"/>
      <c r="Z53" s="1178"/>
      <c r="AA53" s="1177"/>
      <c r="AB53" s="1178"/>
      <c r="AC53" s="1179"/>
      <c r="AD53" s="1071"/>
      <c r="AE53" s="1071"/>
    </row>
    <row r="54" spans="1:31" s="1132" customFormat="1" ht="16.5" customHeight="1">
      <c r="A54" s="1120" t="s">
        <v>1121</v>
      </c>
      <c r="B54" s="1121" t="s">
        <v>1122</v>
      </c>
      <c r="C54" s="1122" t="s">
        <v>1123</v>
      </c>
      <c r="D54" s="1122"/>
      <c r="E54" s="1123"/>
      <c r="F54" s="1124"/>
      <c r="G54" s="1148">
        <f t="shared" si="0"/>
        <v>0</v>
      </c>
      <c r="H54" s="1149"/>
      <c r="I54" s="1149"/>
      <c r="J54" s="1149"/>
      <c r="K54" s="1127"/>
      <c r="L54" s="1127"/>
      <c r="M54" s="1180">
        <v>0</v>
      </c>
      <c r="N54" s="1181"/>
      <c r="O54" s="1180">
        <v>0</v>
      </c>
      <c r="P54" s="1181"/>
      <c r="Q54" s="1180">
        <v>0</v>
      </c>
      <c r="R54" s="1181"/>
      <c r="S54" s="1180">
        <v>0</v>
      </c>
      <c r="T54" s="1181"/>
      <c r="U54" s="1180"/>
      <c r="V54" s="1181"/>
      <c r="W54" s="1180"/>
      <c r="X54" s="1181"/>
      <c r="Y54" s="1180"/>
      <c r="Z54" s="1181"/>
      <c r="AA54" s="1180"/>
      <c r="AB54" s="1181"/>
      <c r="AC54" s="1182"/>
      <c r="AD54" s="1131"/>
      <c r="AE54" s="1131"/>
    </row>
    <row r="55" spans="1:31">
      <c r="A55" s="1206" t="s">
        <v>1124</v>
      </c>
      <c r="B55" s="1175" t="s">
        <v>1125</v>
      </c>
      <c r="C55" s="1207" t="s">
        <v>1126</v>
      </c>
      <c r="D55" s="1208" t="s">
        <v>1127</v>
      </c>
      <c r="E55" s="1162"/>
      <c r="F55" s="1138"/>
      <c r="G55" s="1139">
        <f t="shared" si="0"/>
        <v>0</v>
      </c>
      <c r="H55" s="1140"/>
      <c r="I55" s="1140">
        <f t="shared" si="2"/>
        <v>0</v>
      </c>
      <c r="J55" s="1140"/>
      <c r="K55" s="1140">
        <f t="shared" si="3"/>
        <v>0</v>
      </c>
      <c r="L55" s="1141">
        <f t="shared" ref="L55:L77" si="11">F55*G55</f>
        <v>0</v>
      </c>
      <c r="M55" s="1166">
        <v>0</v>
      </c>
      <c r="N55" s="1165"/>
      <c r="O55" s="1166">
        <v>0</v>
      </c>
      <c r="P55" s="1165"/>
      <c r="Q55" s="1166">
        <v>0</v>
      </c>
      <c r="R55" s="1165"/>
      <c r="S55" s="1166">
        <v>0</v>
      </c>
      <c r="T55" s="1165"/>
      <c r="U55" s="1166"/>
      <c r="V55" s="1165"/>
      <c r="W55" s="1166"/>
      <c r="X55" s="1165"/>
      <c r="Y55" s="1166"/>
      <c r="Z55" s="1165"/>
      <c r="AA55" s="1166"/>
      <c r="AB55" s="1165"/>
      <c r="AC55" s="1167"/>
    </row>
    <row r="56" spans="1:31" s="1091" customFormat="1">
      <c r="A56" s="1209" t="s">
        <v>1128</v>
      </c>
      <c r="B56" s="1210" t="s">
        <v>1129</v>
      </c>
      <c r="C56" s="1211" t="s">
        <v>1130</v>
      </c>
      <c r="D56" s="1212" t="s">
        <v>1131</v>
      </c>
      <c r="E56" s="1194" t="s">
        <v>444</v>
      </c>
      <c r="F56" s="1213"/>
      <c r="G56" s="1139">
        <f t="shared" si="0"/>
        <v>0</v>
      </c>
      <c r="H56" s="1140"/>
      <c r="I56" s="1140">
        <f t="shared" si="2"/>
        <v>0</v>
      </c>
      <c r="J56" s="1140"/>
      <c r="K56" s="1140">
        <f t="shared" si="3"/>
        <v>0</v>
      </c>
      <c r="L56" s="1141">
        <f t="shared" si="11"/>
        <v>0</v>
      </c>
      <c r="M56" s="1166">
        <v>0</v>
      </c>
      <c r="N56" s="1165"/>
      <c r="O56" s="1166">
        <v>0</v>
      </c>
      <c r="P56" s="1165"/>
      <c r="Q56" s="1166">
        <v>0</v>
      </c>
      <c r="R56" s="1165"/>
      <c r="S56" s="1166">
        <v>0</v>
      </c>
      <c r="T56" s="1165"/>
      <c r="U56" s="1166"/>
      <c r="V56" s="1165"/>
      <c r="W56" s="1166"/>
      <c r="X56" s="1165"/>
      <c r="Y56" s="1166"/>
      <c r="Z56" s="1165"/>
      <c r="AA56" s="1166"/>
      <c r="AB56" s="1165"/>
      <c r="AC56" s="1214"/>
      <c r="AD56" s="1071"/>
      <c r="AE56" s="1071"/>
    </row>
    <row r="57" spans="1:31" s="1091" customFormat="1">
      <c r="A57" s="1209" t="s">
        <v>1132</v>
      </c>
      <c r="B57" s="1210" t="s">
        <v>1133</v>
      </c>
      <c r="C57" s="1215" t="s">
        <v>1134</v>
      </c>
      <c r="D57" s="1212" t="s">
        <v>1135</v>
      </c>
      <c r="E57" s="1194" t="s">
        <v>444</v>
      </c>
      <c r="F57" s="1213"/>
      <c r="G57" s="1139">
        <f t="shared" si="0"/>
        <v>0</v>
      </c>
      <c r="H57" s="1140"/>
      <c r="I57" s="1140">
        <f t="shared" si="2"/>
        <v>0</v>
      </c>
      <c r="J57" s="1140"/>
      <c r="K57" s="1140">
        <f t="shared" si="3"/>
        <v>0</v>
      </c>
      <c r="L57" s="1141">
        <f t="shared" si="11"/>
        <v>0</v>
      </c>
      <c r="M57" s="1216"/>
      <c r="N57" s="1217"/>
      <c r="O57" s="1216"/>
      <c r="P57" s="1217"/>
      <c r="Q57" s="1216"/>
      <c r="R57" s="1217"/>
      <c r="S57" s="1216"/>
      <c r="T57" s="1217"/>
      <c r="U57" s="1216"/>
      <c r="V57" s="1217"/>
      <c r="W57" s="1216"/>
      <c r="X57" s="1217"/>
      <c r="Y57" s="1216"/>
      <c r="Z57" s="1217"/>
      <c r="AA57" s="1216"/>
      <c r="AB57" s="1217"/>
      <c r="AC57" s="1218"/>
      <c r="AD57" s="1071"/>
      <c r="AE57" s="1071"/>
    </row>
    <row r="58" spans="1:31" s="1091" customFormat="1">
      <c r="A58" s="1209" t="s">
        <v>1136</v>
      </c>
      <c r="B58" s="1210" t="s">
        <v>1137</v>
      </c>
      <c r="C58" s="1219" t="s">
        <v>1138</v>
      </c>
      <c r="D58" s="1220" t="s">
        <v>1139</v>
      </c>
      <c r="E58" s="1194"/>
      <c r="F58" s="1221"/>
      <c r="G58" s="1139">
        <f t="shared" si="0"/>
        <v>0</v>
      </c>
      <c r="H58" s="1140"/>
      <c r="I58" s="1140">
        <f t="shared" si="2"/>
        <v>0</v>
      </c>
      <c r="J58" s="1140"/>
      <c r="K58" s="1140">
        <f t="shared" si="3"/>
        <v>0</v>
      </c>
      <c r="L58" s="1141">
        <f t="shared" si="11"/>
        <v>0</v>
      </c>
      <c r="M58" s="1166">
        <v>0</v>
      </c>
      <c r="N58" s="1165"/>
      <c r="O58" s="1166">
        <v>0</v>
      </c>
      <c r="P58" s="1165"/>
      <c r="Q58" s="1166">
        <v>0</v>
      </c>
      <c r="R58" s="1165"/>
      <c r="S58" s="1166">
        <v>0</v>
      </c>
      <c r="T58" s="1165"/>
      <c r="U58" s="1166"/>
      <c r="V58" s="1165"/>
      <c r="W58" s="1166"/>
      <c r="X58" s="1165"/>
      <c r="Y58" s="1166"/>
      <c r="Z58" s="1165"/>
      <c r="AA58" s="1166"/>
      <c r="AB58" s="1165"/>
      <c r="AC58" s="1167"/>
      <c r="AD58" s="1071"/>
      <c r="AE58" s="1071"/>
    </row>
    <row r="59" spans="1:31" s="1091" customFormat="1">
      <c r="A59" s="1209" t="s">
        <v>1140</v>
      </c>
      <c r="B59" s="1210" t="s">
        <v>1141</v>
      </c>
      <c r="C59" s="1219" t="s">
        <v>1142</v>
      </c>
      <c r="D59" s="1212" t="s">
        <v>1143</v>
      </c>
      <c r="E59" s="1194" t="s">
        <v>444</v>
      </c>
      <c r="F59" s="1213"/>
      <c r="G59" s="1139">
        <f t="shared" si="0"/>
        <v>8.4</v>
      </c>
      <c r="H59" s="1140">
        <f t="shared" ref="H59:H60" si="12">I59+K59</f>
        <v>8.4</v>
      </c>
      <c r="I59" s="1140">
        <f t="shared" si="2"/>
        <v>5.17</v>
      </c>
      <c r="J59" s="1140">
        <f>M59+O59+Y59</f>
        <v>3.23</v>
      </c>
      <c r="K59" s="1140">
        <f t="shared" si="3"/>
        <v>3.23</v>
      </c>
      <c r="L59" s="1141">
        <f t="shared" si="11"/>
        <v>0</v>
      </c>
      <c r="M59" s="1166">
        <v>0</v>
      </c>
      <c r="N59" s="1165"/>
      <c r="O59" s="1166">
        <v>0</v>
      </c>
      <c r="P59" s="1165"/>
      <c r="Q59" s="1166">
        <v>0</v>
      </c>
      <c r="R59" s="1165"/>
      <c r="S59" s="1166">
        <v>0</v>
      </c>
      <c r="T59" s="1165"/>
      <c r="U59" s="1166"/>
      <c r="V59" s="1165"/>
      <c r="W59" s="1166">
        <v>5.17</v>
      </c>
      <c r="X59" s="1165"/>
      <c r="Y59" s="1166">
        <v>3.23</v>
      </c>
      <c r="Z59" s="1165"/>
      <c r="AA59" s="1166"/>
      <c r="AB59" s="1165"/>
      <c r="AC59" s="1167"/>
      <c r="AD59" s="1071"/>
      <c r="AE59" s="1071"/>
    </row>
    <row r="60" spans="1:31" s="1091" customFormat="1">
      <c r="A60" s="1209" t="s">
        <v>703</v>
      </c>
      <c r="B60" s="1210" t="s">
        <v>1144</v>
      </c>
      <c r="C60" s="1219" t="s">
        <v>1142</v>
      </c>
      <c r="D60" s="1212" t="s">
        <v>1145</v>
      </c>
      <c r="E60" s="1194" t="s">
        <v>444</v>
      </c>
      <c r="F60" s="1221"/>
      <c r="G60" s="1139">
        <f t="shared" si="0"/>
        <v>55.082000000000008</v>
      </c>
      <c r="H60" s="1140">
        <f t="shared" si="12"/>
        <v>35.677999999999997</v>
      </c>
      <c r="I60" s="1140">
        <f t="shared" si="2"/>
        <v>27.588000000000001</v>
      </c>
      <c r="J60" s="1140">
        <f>M60+O60+Y60</f>
        <v>27.494000000000003</v>
      </c>
      <c r="K60" s="1140">
        <f t="shared" si="3"/>
        <v>8.09</v>
      </c>
      <c r="L60" s="1141">
        <f t="shared" si="11"/>
        <v>0</v>
      </c>
      <c r="M60" s="1164">
        <v>19.404000000000003</v>
      </c>
      <c r="N60" s="1165"/>
      <c r="O60" s="1166">
        <v>0</v>
      </c>
      <c r="P60" s="1165"/>
      <c r="Q60" s="1166">
        <v>0</v>
      </c>
      <c r="R60" s="1165"/>
      <c r="S60" s="1164">
        <v>13.288000000000002</v>
      </c>
      <c r="T60" s="1165"/>
      <c r="U60" s="1166"/>
      <c r="V60" s="1165"/>
      <c r="W60" s="1166">
        <v>14.3</v>
      </c>
      <c r="X60" s="1165"/>
      <c r="Y60" s="1166">
        <v>8.09</v>
      </c>
      <c r="Z60" s="1165"/>
      <c r="AA60" s="1166"/>
      <c r="AB60" s="1165"/>
      <c r="AC60" s="1167"/>
      <c r="AD60" s="1071"/>
      <c r="AE60" s="1071"/>
    </row>
    <row r="61" spans="1:31" s="1091" customFormat="1">
      <c r="A61" s="1209" t="s">
        <v>700</v>
      </c>
      <c r="B61" s="1210" t="s">
        <v>1146</v>
      </c>
      <c r="C61" s="1219" t="s">
        <v>1147</v>
      </c>
      <c r="D61" s="1220" t="s">
        <v>1148</v>
      </c>
      <c r="E61" s="1194" t="s">
        <v>444</v>
      </c>
      <c r="F61" s="1221"/>
      <c r="G61" s="1139">
        <f t="shared" si="0"/>
        <v>0</v>
      </c>
      <c r="H61" s="1140"/>
      <c r="I61" s="1140">
        <f t="shared" si="2"/>
        <v>0</v>
      </c>
      <c r="J61" s="1140"/>
      <c r="K61" s="1140">
        <f t="shared" si="3"/>
        <v>0</v>
      </c>
      <c r="L61" s="1141">
        <f t="shared" si="11"/>
        <v>0</v>
      </c>
      <c r="M61" s="1166">
        <v>0</v>
      </c>
      <c r="N61" s="1165"/>
      <c r="O61" s="1166">
        <v>0</v>
      </c>
      <c r="P61" s="1165"/>
      <c r="Q61" s="1166">
        <v>0</v>
      </c>
      <c r="R61" s="1165"/>
      <c r="S61" s="1166">
        <v>0</v>
      </c>
      <c r="T61" s="1165"/>
      <c r="U61" s="1166"/>
      <c r="V61" s="1165"/>
      <c r="W61" s="1166"/>
      <c r="X61" s="1165"/>
      <c r="Y61" s="1166"/>
      <c r="Z61" s="1165"/>
      <c r="AA61" s="1166"/>
      <c r="AB61" s="1165"/>
      <c r="AC61" s="1167"/>
      <c r="AD61" s="1071"/>
      <c r="AE61" s="1071"/>
    </row>
    <row r="62" spans="1:31" s="1091" customFormat="1">
      <c r="A62" s="1209" t="s">
        <v>1149</v>
      </c>
      <c r="B62" s="1210" t="s">
        <v>1150</v>
      </c>
      <c r="C62" s="1219" t="s">
        <v>1151</v>
      </c>
      <c r="D62" s="1220" t="s">
        <v>1148</v>
      </c>
      <c r="E62" s="1194" t="s">
        <v>444</v>
      </c>
      <c r="F62" s="1221"/>
      <c r="G62" s="1139">
        <f t="shared" si="0"/>
        <v>0</v>
      </c>
      <c r="H62" s="1140"/>
      <c r="I62" s="1140">
        <f t="shared" si="2"/>
        <v>0</v>
      </c>
      <c r="J62" s="1140"/>
      <c r="K62" s="1140">
        <f t="shared" si="3"/>
        <v>0</v>
      </c>
      <c r="L62" s="1141">
        <f t="shared" si="11"/>
        <v>0</v>
      </c>
      <c r="M62" s="1166">
        <v>0</v>
      </c>
      <c r="N62" s="1165"/>
      <c r="O62" s="1166">
        <v>0</v>
      </c>
      <c r="P62" s="1165"/>
      <c r="Q62" s="1166">
        <v>0</v>
      </c>
      <c r="R62" s="1165"/>
      <c r="S62" s="1166">
        <v>0</v>
      </c>
      <c r="T62" s="1165"/>
      <c r="U62" s="1166"/>
      <c r="V62" s="1165"/>
      <c r="W62" s="1166"/>
      <c r="X62" s="1165"/>
      <c r="Y62" s="1166"/>
      <c r="Z62" s="1165"/>
      <c r="AA62" s="1166"/>
      <c r="AB62" s="1165"/>
      <c r="AC62" s="1167"/>
      <c r="AD62" s="1071"/>
      <c r="AE62" s="1071"/>
    </row>
    <row r="63" spans="1:31" s="1091" customFormat="1" ht="22.5">
      <c r="A63" s="1209" t="s">
        <v>1152</v>
      </c>
      <c r="B63" s="1210" t="s">
        <v>1153</v>
      </c>
      <c r="C63" s="1219" t="s">
        <v>1154</v>
      </c>
      <c r="D63" s="1220" t="s">
        <v>1155</v>
      </c>
      <c r="E63" s="1194" t="s">
        <v>444</v>
      </c>
      <c r="F63" s="1221"/>
      <c r="G63" s="1139">
        <f t="shared" si="0"/>
        <v>0</v>
      </c>
      <c r="H63" s="1140"/>
      <c r="I63" s="1140">
        <f t="shared" si="2"/>
        <v>0</v>
      </c>
      <c r="J63" s="1140"/>
      <c r="K63" s="1140">
        <f t="shared" si="3"/>
        <v>0</v>
      </c>
      <c r="L63" s="1141">
        <f t="shared" si="11"/>
        <v>0</v>
      </c>
      <c r="M63" s="1166">
        <v>0</v>
      </c>
      <c r="N63" s="1165"/>
      <c r="O63" s="1166">
        <v>0</v>
      </c>
      <c r="P63" s="1165"/>
      <c r="Q63" s="1166">
        <v>0</v>
      </c>
      <c r="R63" s="1165"/>
      <c r="S63" s="1166">
        <v>0</v>
      </c>
      <c r="T63" s="1165"/>
      <c r="U63" s="1166"/>
      <c r="V63" s="1165"/>
      <c r="W63" s="1166"/>
      <c r="X63" s="1165"/>
      <c r="Y63" s="1166"/>
      <c r="Z63" s="1165"/>
      <c r="AA63" s="1166"/>
      <c r="AB63" s="1165"/>
      <c r="AC63" s="1167"/>
      <c r="AD63" s="1071"/>
      <c r="AE63" s="1071"/>
    </row>
    <row r="64" spans="1:31" s="1091" customFormat="1" ht="22.5">
      <c r="A64" s="1159">
        <v>4.3</v>
      </c>
      <c r="B64" s="1210" t="s">
        <v>1156</v>
      </c>
      <c r="C64" s="1219" t="s">
        <v>1157</v>
      </c>
      <c r="D64" s="1222" t="s">
        <v>1155</v>
      </c>
      <c r="E64" s="1194" t="s">
        <v>444</v>
      </c>
      <c r="F64" s="1221"/>
      <c r="G64" s="1139">
        <f t="shared" si="0"/>
        <v>0</v>
      </c>
      <c r="H64" s="1140"/>
      <c r="I64" s="1140">
        <f t="shared" si="2"/>
        <v>0</v>
      </c>
      <c r="J64" s="1140"/>
      <c r="K64" s="1140">
        <f t="shared" si="3"/>
        <v>0</v>
      </c>
      <c r="L64" s="1141">
        <f t="shared" si="11"/>
        <v>0</v>
      </c>
      <c r="M64" s="1166">
        <v>0</v>
      </c>
      <c r="N64" s="1165"/>
      <c r="O64" s="1166">
        <v>0</v>
      </c>
      <c r="P64" s="1165"/>
      <c r="Q64" s="1166">
        <v>0</v>
      </c>
      <c r="R64" s="1165"/>
      <c r="S64" s="1166">
        <v>0</v>
      </c>
      <c r="T64" s="1165"/>
      <c r="U64" s="1166"/>
      <c r="V64" s="1165"/>
      <c r="W64" s="1166"/>
      <c r="X64" s="1165"/>
      <c r="Y64" s="1166"/>
      <c r="Z64" s="1165"/>
      <c r="AA64" s="1166"/>
      <c r="AB64" s="1165"/>
      <c r="AC64" s="1167"/>
      <c r="AD64" s="1071"/>
      <c r="AE64" s="1071"/>
    </row>
    <row r="65" spans="1:31" s="1091" customFormat="1" ht="16.5" customHeight="1">
      <c r="A65" s="1209" t="s">
        <v>710</v>
      </c>
      <c r="B65" s="1210" t="s">
        <v>1158</v>
      </c>
      <c r="C65" s="1219" t="s">
        <v>1159</v>
      </c>
      <c r="D65" s="1197" t="s">
        <v>1160</v>
      </c>
      <c r="E65" s="1223" t="s">
        <v>28</v>
      </c>
      <c r="F65" s="1221"/>
      <c r="G65" s="1139">
        <f t="shared" si="0"/>
        <v>56</v>
      </c>
      <c r="H65" s="1140">
        <f t="shared" ref="H65:H66" si="13">I65+K65</f>
        <v>56</v>
      </c>
      <c r="I65" s="1140">
        <f t="shared" si="2"/>
        <v>32</v>
      </c>
      <c r="J65" s="1140">
        <f>M65+O65+Y65</f>
        <v>24</v>
      </c>
      <c r="K65" s="1140">
        <f t="shared" si="3"/>
        <v>24</v>
      </c>
      <c r="L65" s="1141">
        <f t="shared" si="11"/>
        <v>0</v>
      </c>
      <c r="M65" s="1166">
        <v>0</v>
      </c>
      <c r="N65" s="1165"/>
      <c r="O65" s="1166">
        <v>0</v>
      </c>
      <c r="P65" s="1165"/>
      <c r="Q65" s="1166">
        <v>0</v>
      </c>
      <c r="R65" s="1165"/>
      <c r="S65" s="1166">
        <v>0</v>
      </c>
      <c r="T65" s="1165"/>
      <c r="U65" s="1166"/>
      <c r="V65" s="1165"/>
      <c r="W65" s="1224">
        <v>32</v>
      </c>
      <c r="X65" s="1165"/>
      <c r="Y65" s="1224">
        <v>24</v>
      </c>
      <c r="Z65" s="1165"/>
      <c r="AA65" s="1224"/>
      <c r="AB65" s="1165"/>
      <c r="AC65" s="1167"/>
      <c r="AD65" s="1071"/>
      <c r="AE65" s="1071"/>
    </row>
    <row r="66" spans="1:31" s="1234" customFormat="1" ht="16.5" customHeight="1">
      <c r="A66" s="1225" t="s">
        <v>740</v>
      </c>
      <c r="B66" s="1226" t="s">
        <v>1161</v>
      </c>
      <c r="C66" s="1227" t="s">
        <v>1162</v>
      </c>
      <c r="D66" s="1193" t="s">
        <v>1163</v>
      </c>
      <c r="E66" s="1228" t="s">
        <v>1164</v>
      </c>
      <c r="F66" s="1229"/>
      <c r="G66" s="1230">
        <f t="shared" si="0"/>
        <v>9.2370000000000008E-2</v>
      </c>
      <c r="H66" s="1140">
        <f t="shared" si="13"/>
        <v>9.2370000000000008E-2</v>
      </c>
      <c r="I66" s="1140">
        <f t="shared" si="2"/>
        <v>5.8409999999999997E-2</v>
      </c>
      <c r="J66" s="1231">
        <f>M66+O66+Y66</f>
        <v>3.3960000000000004E-2</v>
      </c>
      <c r="K66" s="1140">
        <f t="shared" si="3"/>
        <v>3.3960000000000004E-2</v>
      </c>
      <c r="L66" s="1141">
        <f t="shared" si="11"/>
        <v>0</v>
      </c>
      <c r="M66" s="1166">
        <v>0</v>
      </c>
      <c r="N66" s="1165"/>
      <c r="O66" s="1166">
        <v>0</v>
      </c>
      <c r="P66" s="1165"/>
      <c r="Q66" s="1166">
        <v>0</v>
      </c>
      <c r="R66" s="1165"/>
      <c r="S66" s="1166">
        <v>0</v>
      </c>
      <c r="T66" s="1165"/>
      <c r="U66" s="1166"/>
      <c r="V66" s="1165"/>
      <c r="W66" s="1224">
        <v>5.8409999999999997E-2</v>
      </c>
      <c r="X66" s="1165"/>
      <c r="Y66" s="1232">
        <v>3.3960000000000004E-2</v>
      </c>
      <c r="Z66" s="1165"/>
      <c r="AA66" s="1232"/>
      <c r="AB66" s="1165"/>
      <c r="AC66" s="1167"/>
      <c r="AD66" s="1233"/>
      <c r="AE66" s="1233"/>
    </row>
    <row r="67" spans="1:31" s="1091" customFormat="1" ht="16.5" customHeight="1">
      <c r="A67" s="1209" t="s">
        <v>1165</v>
      </c>
      <c r="B67" s="1210" t="s">
        <v>1166</v>
      </c>
      <c r="C67" s="1219" t="s">
        <v>734</v>
      </c>
      <c r="D67" s="1205"/>
      <c r="E67" s="1194"/>
      <c r="F67" s="1221"/>
      <c r="G67" s="1139">
        <f t="shared" si="0"/>
        <v>0</v>
      </c>
      <c r="H67" s="1140"/>
      <c r="I67" s="1140">
        <f t="shared" si="2"/>
        <v>0</v>
      </c>
      <c r="J67" s="1140"/>
      <c r="K67" s="1140">
        <f t="shared" si="3"/>
        <v>0</v>
      </c>
      <c r="L67" s="1141">
        <f t="shared" si="11"/>
        <v>0</v>
      </c>
      <c r="M67" s="1166">
        <v>0</v>
      </c>
      <c r="N67" s="1165"/>
      <c r="O67" s="1166">
        <v>0</v>
      </c>
      <c r="P67" s="1165"/>
      <c r="Q67" s="1166">
        <v>0</v>
      </c>
      <c r="R67" s="1165"/>
      <c r="S67" s="1166">
        <v>0</v>
      </c>
      <c r="T67" s="1165"/>
      <c r="U67" s="1166"/>
      <c r="V67" s="1165"/>
      <c r="W67" s="1166"/>
      <c r="X67" s="1165"/>
      <c r="Y67" s="1166"/>
      <c r="Z67" s="1165"/>
      <c r="AA67" s="1166"/>
      <c r="AB67" s="1165"/>
      <c r="AC67" s="1167"/>
      <c r="AD67" s="1071"/>
      <c r="AE67" s="1071"/>
    </row>
    <row r="68" spans="1:31" ht="16.5" customHeight="1">
      <c r="A68" s="1206" t="s">
        <v>1167</v>
      </c>
      <c r="B68" s="1210" t="s">
        <v>1168</v>
      </c>
      <c r="C68" s="1207" t="s">
        <v>734</v>
      </c>
      <c r="D68" s="1176" t="s">
        <v>1169</v>
      </c>
      <c r="E68" s="1162" t="s">
        <v>365</v>
      </c>
      <c r="F68" s="1138"/>
      <c r="G68" s="1139">
        <f t="shared" si="0"/>
        <v>0</v>
      </c>
      <c r="H68" s="1140"/>
      <c r="I68" s="1140">
        <f t="shared" si="2"/>
        <v>0</v>
      </c>
      <c r="J68" s="1140"/>
      <c r="K68" s="1140">
        <f t="shared" si="3"/>
        <v>0</v>
      </c>
      <c r="L68" s="1141">
        <f t="shared" si="11"/>
        <v>0</v>
      </c>
      <c r="M68" s="1166">
        <v>0</v>
      </c>
      <c r="N68" s="1165"/>
      <c r="O68" s="1166">
        <v>0</v>
      </c>
      <c r="P68" s="1165"/>
      <c r="Q68" s="1166">
        <v>0</v>
      </c>
      <c r="R68" s="1165"/>
      <c r="S68" s="1166">
        <v>0</v>
      </c>
      <c r="T68" s="1165"/>
      <c r="U68" s="1166"/>
      <c r="V68" s="1165"/>
      <c r="W68" s="1166"/>
      <c r="X68" s="1165"/>
      <c r="Y68" s="1166"/>
      <c r="Z68" s="1165"/>
      <c r="AA68" s="1166"/>
      <c r="AB68" s="1165"/>
      <c r="AC68" s="1167"/>
    </row>
    <row r="69" spans="1:31" ht="16.5" customHeight="1">
      <c r="A69" s="1209" t="s">
        <v>1170</v>
      </c>
      <c r="B69" s="1210" t="s">
        <v>1171</v>
      </c>
      <c r="C69" s="1219" t="s">
        <v>734</v>
      </c>
      <c r="D69" s="1205" t="s">
        <v>1172</v>
      </c>
      <c r="E69" s="1194" t="s">
        <v>365</v>
      </c>
      <c r="F69" s="1235"/>
      <c r="G69" s="1139">
        <f t="shared" si="0"/>
        <v>0</v>
      </c>
      <c r="H69" s="1140"/>
      <c r="I69" s="1140">
        <f t="shared" si="2"/>
        <v>0</v>
      </c>
      <c r="J69" s="1140"/>
      <c r="K69" s="1140">
        <f t="shared" si="3"/>
        <v>0</v>
      </c>
      <c r="L69" s="1141">
        <f t="shared" si="11"/>
        <v>0</v>
      </c>
      <c r="M69" s="1166">
        <v>0</v>
      </c>
      <c r="N69" s="1165"/>
      <c r="O69" s="1166">
        <v>0</v>
      </c>
      <c r="P69" s="1165"/>
      <c r="Q69" s="1166">
        <v>0</v>
      </c>
      <c r="R69" s="1165"/>
      <c r="S69" s="1166">
        <v>0</v>
      </c>
      <c r="T69" s="1165"/>
      <c r="U69" s="1166"/>
      <c r="V69" s="1165"/>
      <c r="W69" s="1166"/>
      <c r="X69" s="1165"/>
      <c r="Y69" s="1166"/>
      <c r="Z69" s="1165"/>
      <c r="AA69" s="1166"/>
      <c r="AB69" s="1165"/>
      <c r="AC69" s="1167"/>
    </row>
    <row r="70" spans="1:31">
      <c r="A70" s="1209" t="s">
        <v>1173</v>
      </c>
      <c r="B70" s="1210" t="s">
        <v>1174</v>
      </c>
      <c r="C70" s="1236" t="s">
        <v>1175</v>
      </c>
      <c r="D70" s="1237" t="s">
        <v>1176</v>
      </c>
      <c r="E70" s="1194" t="s">
        <v>365</v>
      </c>
      <c r="F70" s="1235"/>
      <c r="G70" s="1139">
        <f t="shared" si="0"/>
        <v>0</v>
      </c>
      <c r="H70" s="1140"/>
      <c r="I70" s="1140">
        <f t="shared" si="2"/>
        <v>0</v>
      </c>
      <c r="J70" s="1140"/>
      <c r="K70" s="1140">
        <f t="shared" si="3"/>
        <v>0</v>
      </c>
      <c r="L70" s="1141">
        <f t="shared" si="11"/>
        <v>0</v>
      </c>
      <c r="M70" s="1166">
        <v>0</v>
      </c>
      <c r="N70" s="1165"/>
      <c r="O70" s="1166">
        <v>0</v>
      </c>
      <c r="P70" s="1165"/>
      <c r="Q70" s="1166">
        <v>0</v>
      </c>
      <c r="R70" s="1165"/>
      <c r="S70" s="1166">
        <v>0</v>
      </c>
      <c r="T70" s="1165"/>
      <c r="U70" s="1166"/>
      <c r="V70" s="1165"/>
      <c r="W70" s="1166"/>
      <c r="X70" s="1165"/>
      <c r="Y70" s="1166"/>
      <c r="Z70" s="1165"/>
      <c r="AA70" s="1166"/>
      <c r="AB70" s="1165"/>
      <c r="AC70" s="1167"/>
    </row>
    <row r="71" spans="1:31">
      <c r="A71" s="1209" t="s">
        <v>718</v>
      </c>
      <c r="B71" s="1210" t="s">
        <v>1177</v>
      </c>
      <c r="C71" s="1236" t="s">
        <v>1175</v>
      </c>
      <c r="D71" s="1237" t="s">
        <v>1178</v>
      </c>
      <c r="E71" s="1162" t="s">
        <v>365</v>
      </c>
      <c r="F71" s="1235"/>
      <c r="G71" s="1139">
        <f t="shared" si="0"/>
        <v>0</v>
      </c>
      <c r="H71" s="1140"/>
      <c r="I71" s="1140">
        <f t="shared" si="2"/>
        <v>0</v>
      </c>
      <c r="J71" s="1140"/>
      <c r="K71" s="1140">
        <f t="shared" si="3"/>
        <v>0</v>
      </c>
      <c r="L71" s="1141">
        <f t="shared" si="11"/>
        <v>0</v>
      </c>
      <c r="M71" s="1166">
        <v>0</v>
      </c>
      <c r="N71" s="1165"/>
      <c r="O71" s="1166">
        <v>0</v>
      </c>
      <c r="P71" s="1165"/>
      <c r="Q71" s="1166">
        <v>0</v>
      </c>
      <c r="R71" s="1165"/>
      <c r="S71" s="1166">
        <v>0</v>
      </c>
      <c r="T71" s="1165"/>
      <c r="U71" s="1166"/>
      <c r="V71" s="1165"/>
      <c r="W71" s="1166"/>
      <c r="X71" s="1165"/>
      <c r="Y71" s="1166"/>
      <c r="Z71" s="1165"/>
      <c r="AA71" s="1166"/>
      <c r="AB71" s="1165"/>
      <c r="AC71" s="1167"/>
    </row>
    <row r="72" spans="1:31">
      <c r="A72" s="1238" t="s">
        <v>1179</v>
      </c>
      <c r="B72" s="1175" t="s">
        <v>1180</v>
      </c>
      <c r="C72" s="1161" t="s">
        <v>1181</v>
      </c>
      <c r="D72" s="1176" t="s">
        <v>1182</v>
      </c>
      <c r="E72" s="1162" t="s">
        <v>365</v>
      </c>
      <c r="F72" s="1138"/>
      <c r="G72" s="1139">
        <f t="shared" ref="G72:G107" si="14">SUMPRODUCT(M72:AB72,$M$5:$AB$5)</f>
        <v>0</v>
      </c>
      <c r="H72" s="1140"/>
      <c r="I72" s="1140">
        <f t="shared" si="2"/>
        <v>0</v>
      </c>
      <c r="J72" s="1140"/>
      <c r="K72" s="1140">
        <f t="shared" si="3"/>
        <v>0</v>
      </c>
      <c r="L72" s="1141">
        <f t="shared" si="11"/>
        <v>0</v>
      </c>
      <c r="M72" s="1166">
        <v>0</v>
      </c>
      <c r="N72" s="1165"/>
      <c r="O72" s="1166">
        <v>0</v>
      </c>
      <c r="P72" s="1165"/>
      <c r="Q72" s="1166">
        <v>0</v>
      </c>
      <c r="R72" s="1165"/>
      <c r="S72" s="1166">
        <v>0</v>
      </c>
      <c r="T72" s="1165"/>
      <c r="U72" s="1166"/>
      <c r="V72" s="1165"/>
      <c r="W72" s="1166"/>
      <c r="X72" s="1165"/>
      <c r="Y72" s="1166"/>
      <c r="Z72" s="1165"/>
      <c r="AA72" s="1166"/>
      <c r="AB72" s="1165"/>
      <c r="AC72" s="1167"/>
    </row>
    <row r="73" spans="1:31">
      <c r="A73" s="1238" t="s">
        <v>1183</v>
      </c>
      <c r="B73" s="1175" t="s">
        <v>1180</v>
      </c>
      <c r="C73" s="1239" t="s">
        <v>1184</v>
      </c>
      <c r="D73" s="1197" t="s">
        <v>1185</v>
      </c>
      <c r="E73" s="1162" t="s">
        <v>365</v>
      </c>
      <c r="F73" s="1138"/>
      <c r="G73" s="1139">
        <f t="shared" si="14"/>
        <v>0</v>
      </c>
      <c r="H73" s="1140"/>
      <c r="I73" s="1140">
        <f t="shared" si="2"/>
        <v>0</v>
      </c>
      <c r="J73" s="1140"/>
      <c r="K73" s="1140">
        <f t="shared" si="3"/>
        <v>0</v>
      </c>
      <c r="L73" s="1141">
        <f t="shared" si="11"/>
        <v>0</v>
      </c>
      <c r="M73" s="1166">
        <v>0</v>
      </c>
      <c r="N73" s="1165"/>
      <c r="O73" s="1166">
        <v>0</v>
      </c>
      <c r="P73" s="1165"/>
      <c r="Q73" s="1166">
        <v>0</v>
      </c>
      <c r="R73" s="1165"/>
      <c r="S73" s="1166">
        <v>0</v>
      </c>
      <c r="T73" s="1165"/>
      <c r="U73" s="1166"/>
      <c r="V73" s="1165"/>
      <c r="W73" s="1166"/>
      <c r="X73" s="1165"/>
      <c r="Y73" s="1166"/>
      <c r="Z73" s="1165"/>
      <c r="AA73" s="1166"/>
      <c r="AB73" s="1165"/>
      <c r="AC73" s="1167"/>
    </row>
    <row r="74" spans="1:31">
      <c r="A74" s="1240" t="s">
        <v>1186</v>
      </c>
      <c r="B74" s="1175" t="s">
        <v>1180</v>
      </c>
      <c r="C74" s="1239" t="s">
        <v>1184</v>
      </c>
      <c r="D74" s="1197" t="s">
        <v>1187</v>
      </c>
      <c r="E74" s="1162" t="s">
        <v>365</v>
      </c>
      <c r="F74" s="1138"/>
      <c r="G74" s="1139">
        <f t="shared" si="14"/>
        <v>0</v>
      </c>
      <c r="H74" s="1140"/>
      <c r="I74" s="1140">
        <f t="shared" si="2"/>
        <v>0</v>
      </c>
      <c r="J74" s="1140"/>
      <c r="K74" s="1140">
        <f t="shared" si="3"/>
        <v>0</v>
      </c>
      <c r="L74" s="1141">
        <f t="shared" si="11"/>
        <v>0</v>
      </c>
      <c r="M74" s="1166">
        <v>0</v>
      </c>
      <c r="N74" s="1165"/>
      <c r="O74" s="1166">
        <v>0</v>
      </c>
      <c r="P74" s="1165"/>
      <c r="Q74" s="1166">
        <v>0</v>
      </c>
      <c r="R74" s="1165"/>
      <c r="S74" s="1166">
        <v>0</v>
      </c>
      <c r="T74" s="1165"/>
      <c r="U74" s="1166"/>
      <c r="V74" s="1165"/>
      <c r="W74" s="1166"/>
      <c r="X74" s="1165"/>
      <c r="Y74" s="1166"/>
      <c r="Z74" s="1165"/>
      <c r="AA74" s="1166"/>
      <c r="AB74" s="1165"/>
      <c r="AC74" s="1167"/>
    </row>
    <row r="75" spans="1:31">
      <c r="A75" s="1238" t="s">
        <v>1188</v>
      </c>
      <c r="B75" s="1175" t="s">
        <v>1189</v>
      </c>
      <c r="C75" s="1161" t="s">
        <v>1190</v>
      </c>
      <c r="D75" s="1176"/>
      <c r="E75" s="1162" t="s">
        <v>1191</v>
      </c>
      <c r="F75" s="1138"/>
      <c r="G75" s="1139">
        <f t="shared" si="14"/>
        <v>0</v>
      </c>
      <c r="H75" s="1140"/>
      <c r="I75" s="1140">
        <f t="shared" si="2"/>
        <v>0</v>
      </c>
      <c r="J75" s="1140"/>
      <c r="K75" s="1140">
        <f t="shared" si="3"/>
        <v>0</v>
      </c>
      <c r="L75" s="1141">
        <f t="shared" si="11"/>
        <v>0</v>
      </c>
      <c r="M75" s="1166">
        <v>0</v>
      </c>
      <c r="N75" s="1165"/>
      <c r="O75" s="1166">
        <v>0</v>
      </c>
      <c r="P75" s="1165"/>
      <c r="Q75" s="1166">
        <v>0</v>
      </c>
      <c r="R75" s="1165"/>
      <c r="S75" s="1166">
        <v>0</v>
      </c>
      <c r="T75" s="1165"/>
      <c r="U75" s="1166"/>
      <c r="V75" s="1165"/>
      <c r="W75" s="1166"/>
      <c r="X75" s="1165"/>
      <c r="Y75" s="1166"/>
      <c r="Z75" s="1165"/>
      <c r="AA75" s="1166"/>
      <c r="AB75" s="1165"/>
      <c r="AC75" s="1167"/>
    </row>
    <row r="76" spans="1:31">
      <c r="A76" s="1238" t="s">
        <v>1192</v>
      </c>
      <c r="B76" s="1175" t="s">
        <v>1193</v>
      </c>
      <c r="C76" s="1161" t="s">
        <v>1194</v>
      </c>
      <c r="D76" s="1176"/>
      <c r="E76" s="1194" t="s">
        <v>1191</v>
      </c>
      <c r="F76" s="1138"/>
      <c r="G76" s="1139">
        <f t="shared" si="14"/>
        <v>0</v>
      </c>
      <c r="H76" s="1140"/>
      <c r="I76" s="1140">
        <f t="shared" si="2"/>
        <v>0</v>
      </c>
      <c r="J76" s="1140"/>
      <c r="K76" s="1140">
        <f t="shared" si="3"/>
        <v>0</v>
      </c>
      <c r="L76" s="1141">
        <f t="shared" si="11"/>
        <v>0</v>
      </c>
      <c r="M76" s="1166">
        <v>0</v>
      </c>
      <c r="N76" s="1165"/>
      <c r="O76" s="1166">
        <v>0</v>
      </c>
      <c r="P76" s="1165"/>
      <c r="Q76" s="1166">
        <v>0</v>
      </c>
      <c r="R76" s="1165"/>
      <c r="S76" s="1166">
        <v>0</v>
      </c>
      <c r="T76" s="1165"/>
      <c r="U76" s="1166"/>
      <c r="V76" s="1165"/>
      <c r="W76" s="1166"/>
      <c r="X76" s="1165"/>
      <c r="Y76" s="1166"/>
      <c r="Z76" s="1165"/>
      <c r="AA76" s="1166"/>
      <c r="AB76" s="1165"/>
      <c r="AC76" s="1167"/>
    </row>
    <row r="77" spans="1:31" ht="22.5">
      <c r="A77" s="1238" t="s">
        <v>1195</v>
      </c>
      <c r="B77" s="1175" t="s">
        <v>1196</v>
      </c>
      <c r="C77" s="1161" t="s">
        <v>1197</v>
      </c>
      <c r="D77" s="1176"/>
      <c r="E77" s="1194" t="s">
        <v>1198</v>
      </c>
      <c r="F77" s="1138"/>
      <c r="G77" s="1139">
        <f t="shared" si="14"/>
        <v>0</v>
      </c>
      <c r="H77" s="1140"/>
      <c r="I77" s="1140">
        <f t="shared" si="2"/>
        <v>0</v>
      </c>
      <c r="J77" s="1140"/>
      <c r="K77" s="1140">
        <f t="shared" si="3"/>
        <v>0</v>
      </c>
      <c r="L77" s="1141">
        <f t="shared" si="11"/>
        <v>0</v>
      </c>
      <c r="M77" s="1166">
        <v>0</v>
      </c>
      <c r="N77" s="1165"/>
      <c r="O77" s="1166">
        <v>0</v>
      </c>
      <c r="P77" s="1165"/>
      <c r="Q77" s="1166">
        <v>0</v>
      </c>
      <c r="R77" s="1165"/>
      <c r="S77" s="1166">
        <v>0</v>
      </c>
      <c r="T77" s="1165"/>
      <c r="U77" s="1166"/>
      <c r="V77" s="1165"/>
      <c r="W77" s="1166"/>
      <c r="X77" s="1165"/>
      <c r="Y77" s="1166"/>
      <c r="Z77" s="1165"/>
      <c r="AA77" s="1166"/>
      <c r="AB77" s="1165"/>
      <c r="AC77" s="1167"/>
    </row>
    <row r="78" spans="1:31" s="1091" customFormat="1" ht="16.5" customHeight="1">
      <c r="A78" s="1143" t="s">
        <v>993</v>
      </c>
      <c r="B78" s="1143"/>
      <c r="C78" s="1143"/>
      <c r="D78" s="1143"/>
      <c r="E78" s="1143"/>
      <c r="F78" s="1143"/>
      <c r="G78" s="1144">
        <f t="shared" si="14"/>
        <v>0</v>
      </c>
      <c r="H78" s="1145"/>
      <c r="I78" s="1145"/>
      <c r="J78" s="1145"/>
      <c r="K78" s="1146">
        <f>SUM(L78:AA78)</f>
        <v>0</v>
      </c>
      <c r="L78" s="1146">
        <f>SUM(M78:AB78)</f>
        <v>0</v>
      </c>
      <c r="M78" s="1177">
        <v>0</v>
      </c>
      <c r="N78" s="1178"/>
      <c r="O78" s="1177">
        <v>0</v>
      </c>
      <c r="P78" s="1178"/>
      <c r="Q78" s="1177">
        <v>0</v>
      </c>
      <c r="R78" s="1178"/>
      <c r="S78" s="1177">
        <v>0</v>
      </c>
      <c r="T78" s="1178"/>
      <c r="U78" s="1177"/>
      <c r="V78" s="1178"/>
      <c r="W78" s="1177"/>
      <c r="X78" s="1178"/>
      <c r="Y78" s="1177"/>
      <c r="Z78" s="1178"/>
      <c r="AA78" s="1177"/>
      <c r="AB78" s="1178"/>
      <c r="AC78" s="1179"/>
      <c r="AD78" s="1071"/>
      <c r="AE78" s="1071"/>
    </row>
    <row r="79" spans="1:31" s="1132" customFormat="1" ht="16.5" customHeight="1">
      <c r="A79" s="1120" t="s">
        <v>1199</v>
      </c>
      <c r="B79" s="1121" t="s">
        <v>1200</v>
      </c>
      <c r="C79" s="1122" t="s">
        <v>1201</v>
      </c>
      <c r="D79" s="1122"/>
      <c r="E79" s="1123"/>
      <c r="F79" s="1124"/>
      <c r="G79" s="1148">
        <f t="shared" si="14"/>
        <v>0</v>
      </c>
      <c r="H79" s="1149"/>
      <c r="I79" s="1149"/>
      <c r="J79" s="1149"/>
      <c r="K79" s="1127"/>
      <c r="L79" s="1127"/>
      <c r="M79" s="1180">
        <v>0</v>
      </c>
      <c r="N79" s="1181"/>
      <c r="O79" s="1180">
        <v>0</v>
      </c>
      <c r="P79" s="1181"/>
      <c r="Q79" s="1180">
        <v>0</v>
      </c>
      <c r="R79" s="1181"/>
      <c r="S79" s="1180">
        <v>0</v>
      </c>
      <c r="T79" s="1181"/>
      <c r="U79" s="1180"/>
      <c r="V79" s="1181"/>
      <c r="W79" s="1180"/>
      <c r="X79" s="1181"/>
      <c r="Y79" s="1180"/>
      <c r="Z79" s="1181"/>
      <c r="AA79" s="1180"/>
      <c r="AB79" s="1181"/>
      <c r="AC79" s="1182"/>
      <c r="AD79" s="1131"/>
      <c r="AE79" s="1131"/>
    </row>
    <row r="80" spans="1:31">
      <c r="A80" s="1241" t="s">
        <v>1202</v>
      </c>
      <c r="B80" s="1242" t="s">
        <v>1203</v>
      </c>
      <c r="C80" s="1243" t="s">
        <v>1204</v>
      </c>
      <c r="D80" s="1244" t="s">
        <v>1205</v>
      </c>
      <c r="E80" s="1245" t="s">
        <v>365</v>
      </c>
      <c r="F80" s="1138"/>
      <c r="G80" s="1139">
        <f t="shared" si="14"/>
        <v>3371</v>
      </c>
      <c r="H80" s="1140">
        <f t="shared" ref="H80:H82" si="15">I80+K80</f>
        <v>1931</v>
      </c>
      <c r="I80" s="1140">
        <f t="shared" ref="I80:I143" si="16">Q80+U80+W80+AA80+S80</f>
        <v>1563</v>
      </c>
      <c r="J80" s="1140">
        <f>M80+O80+Y80</f>
        <v>1808</v>
      </c>
      <c r="K80" s="1140">
        <f t="shared" ref="K80:K143" si="17">J80-M80</f>
        <v>368</v>
      </c>
      <c r="L80" s="1141">
        <f t="shared" ref="L80:L98" si="18">F80*G80</f>
        <v>0</v>
      </c>
      <c r="M80" s="1164">
        <v>1440</v>
      </c>
      <c r="N80" s="1165"/>
      <c r="O80" s="1164">
        <v>287</v>
      </c>
      <c r="P80" s="1165"/>
      <c r="Q80" s="1166">
        <v>378</v>
      </c>
      <c r="R80" s="1165"/>
      <c r="S80" s="1164">
        <v>1104</v>
      </c>
      <c r="T80" s="1165"/>
      <c r="U80" s="1166"/>
      <c r="V80" s="1165"/>
      <c r="W80" s="1166">
        <v>81</v>
      </c>
      <c r="X80" s="1165"/>
      <c r="Y80" s="1166">
        <v>81</v>
      </c>
      <c r="Z80" s="1165"/>
      <c r="AA80" s="1166"/>
      <c r="AB80" s="1165"/>
      <c r="AC80" s="1167"/>
    </row>
    <row r="81" spans="1:31" ht="16.5" customHeight="1">
      <c r="A81" s="1241" t="s">
        <v>1206</v>
      </c>
      <c r="B81" s="1242" t="s">
        <v>1207</v>
      </c>
      <c r="C81" s="1246" t="s">
        <v>1208</v>
      </c>
      <c r="D81" s="1247" t="s">
        <v>1209</v>
      </c>
      <c r="E81" s="1245" t="s">
        <v>365</v>
      </c>
      <c r="F81" s="1248"/>
      <c r="G81" s="1139">
        <f t="shared" si="14"/>
        <v>3485.6000000000004</v>
      </c>
      <c r="H81" s="1140">
        <f t="shared" si="15"/>
        <v>2002.4000000000003</v>
      </c>
      <c r="I81" s="1140">
        <f t="shared" si="16"/>
        <v>1636.8000000000002</v>
      </c>
      <c r="J81" s="1140">
        <f>M81+O81+Y81</f>
        <v>1848.8000000000002</v>
      </c>
      <c r="K81" s="1140">
        <f t="shared" si="17"/>
        <v>365.60000000000014</v>
      </c>
      <c r="L81" s="1141">
        <f t="shared" si="18"/>
        <v>0</v>
      </c>
      <c r="M81" s="1164">
        <v>1483.2</v>
      </c>
      <c r="N81" s="1165"/>
      <c r="O81" s="1164">
        <v>311.60000000000002</v>
      </c>
      <c r="P81" s="1165"/>
      <c r="Q81" s="1164">
        <v>410.4</v>
      </c>
      <c r="R81" s="1165"/>
      <c r="S81" s="1164">
        <v>1145.4000000000001</v>
      </c>
      <c r="T81" s="1165"/>
      <c r="U81" s="1164"/>
      <c r="V81" s="1165"/>
      <c r="W81" s="1166">
        <v>81</v>
      </c>
      <c r="X81" s="1165"/>
      <c r="Y81" s="1166">
        <v>54</v>
      </c>
      <c r="Z81" s="1165"/>
      <c r="AA81" s="1166"/>
      <c r="AB81" s="1165"/>
      <c r="AC81" s="1167"/>
    </row>
    <row r="82" spans="1:31" s="1091" customFormat="1" ht="16.5" customHeight="1">
      <c r="A82" s="1190" t="s">
        <v>484</v>
      </c>
      <c r="B82" s="1210" t="s">
        <v>1210</v>
      </c>
      <c r="C82" s="1246" t="s">
        <v>1211</v>
      </c>
      <c r="D82" s="1247" t="s">
        <v>1212</v>
      </c>
      <c r="E82" s="1194" t="s">
        <v>365</v>
      </c>
      <c r="F82" s="1221"/>
      <c r="G82" s="1139">
        <f t="shared" si="14"/>
        <v>5585.5</v>
      </c>
      <c r="H82" s="1140">
        <f t="shared" si="15"/>
        <v>3175.5</v>
      </c>
      <c r="I82" s="1140">
        <f t="shared" si="16"/>
        <v>2495</v>
      </c>
      <c r="J82" s="1140">
        <f>M82+O82+Y82</f>
        <v>3090.5</v>
      </c>
      <c r="K82" s="1140">
        <f t="shared" si="17"/>
        <v>680.5</v>
      </c>
      <c r="L82" s="1141">
        <f t="shared" si="18"/>
        <v>0</v>
      </c>
      <c r="M82" s="1164">
        <v>2410</v>
      </c>
      <c r="N82" s="1165"/>
      <c r="O82" s="1164">
        <v>626.5</v>
      </c>
      <c r="P82" s="1165"/>
      <c r="Q82" s="1166">
        <v>910</v>
      </c>
      <c r="R82" s="1165"/>
      <c r="S82" s="1164">
        <v>1504</v>
      </c>
      <c r="T82" s="1165"/>
      <c r="U82" s="1166"/>
      <c r="V82" s="1165"/>
      <c r="W82" s="1166">
        <v>81</v>
      </c>
      <c r="X82" s="1165"/>
      <c r="Y82" s="1166">
        <v>54</v>
      </c>
      <c r="Z82" s="1165"/>
      <c r="AA82" s="1166"/>
      <c r="AB82" s="1165"/>
      <c r="AC82" s="1167"/>
      <c r="AD82" s="1071"/>
      <c r="AE82" s="1071"/>
    </row>
    <row r="83" spans="1:31" s="1091" customFormat="1" ht="16.5" customHeight="1">
      <c r="A83" s="1190" t="s">
        <v>1213</v>
      </c>
      <c r="B83" s="1249" t="s">
        <v>1214</v>
      </c>
      <c r="C83" s="1250" t="s">
        <v>1215</v>
      </c>
      <c r="D83" s="1251" t="s">
        <v>1216</v>
      </c>
      <c r="E83" s="1194" t="s">
        <v>365</v>
      </c>
      <c r="F83" s="1221"/>
      <c r="G83" s="1139">
        <f t="shared" si="14"/>
        <v>0</v>
      </c>
      <c r="H83" s="1140"/>
      <c r="I83" s="1140">
        <f t="shared" si="16"/>
        <v>0</v>
      </c>
      <c r="J83" s="1140"/>
      <c r="K83" s="1140">
        <f t="shared" si="17"/>
        <v>0</v>
      </c>
      <c r="L83" s="1141">
        <f t="shared" si="18"/>
        <v>0</v>
      </c>
      <c r="M83" s="1166"/>
      <c r="N83" s="1165"/>
      <c r="O83" s="1166">
        <v>0</v>
      </c>
      <c r="P83" s="1165"/>
      <c r="Q83" s="1166">
        <v>0</v>
      </c>
      <c r="R83" s="1165"/>
      <c r="S83" s="1166"/>
      <c r="T83" s="1165"/>
      <c r="U83" s="1166"/>
      <c r="V83" s="1165"/>
      <c r="W83" s="1166"/>
      <c r="X83" s="1165"/>
      <c r="Y83" s="1166"/>
      <c r="Z83" s="1165"/>
      <c r="AA83" s="1166"/>
      <c r="AB83" s="1165"/>
      <c r="AC83" s="1167"/>
      <c r="AD83" s="1071"/>
      <c r="AE83" s="1071"/>
    </row>
    <row r="84" spans="1:31" s="1091" customFormat="1" ht="16.5" customHeight="1">
      <c r="A84" s="1190" t="s">
        <v>1217</v>
      </c>
      <c r="B84" s="1249" t="s">
        <v>1218</v>
      </c>
      <c r="C84" s="1250" t="s">
        <v>1219</v>
      </c>
      <c r="D84" s="1251"/>
      <c r="E84" s="1194" t="s">
        <v>365</v>
      </c>
      <c r="F84" s="1221"/>
      <c r="G84" s="1139">
        <f t="shared" si="14"/>
        <v>0</v>
      </c>
      <c r="H84" s="1140"/>
      <c r="I84" s="1140">
        <f t="shared" si="16"/>
        <v>0</v>
      </c>
      <c r="J84" s="1140"/>
      <c r="K84" s="1140">
        <f t="shared" si="17"/>
        <v>0</v>
      </c>
      <c r="L84" s="1141">
        <f t="shared" si="18"/>
        <v>0</v>
      </c>
      <c r="M84" s="1166">
        <v>0</v>
      </c>
      <c r="N84" s="1165"/>
      <c r="O84" s="1166">
        <v>0</v>
      </c>
      <c r="P84" s="1165"/>
      <c r="Q84" s="1166">
        <v>0</v>
      </c>
      <c r="R84" s="1165"/>
      <c r="S84" s="1166">
        <v>0</v>
      </c>
      <c r="T84" s="1165"/>
      <c r="U84" s="1166"/>
      <c r="V84" s="1165"/>
      <c r="W84" s="1166"/>
      <c r="X84" s="1165"/>
      <c r="Y84" s="1166"/>
      <c r="Z84" s="1165"/>
      <c r="AA84" s="1166"/>
      <c r="AB84" s="1165"/>
      <c r="AC84" s="1167"/>
      <c r="AD84" s="1071"/>
      <c r="AE84" s="1071"/>
    </row>
    <row r="85" spans="1:31" s="1091" customFormat="1" ht="16.5" customHeight="1">
      <c r="A85" s="1190" t="s">
        <v>1220</v>
      </c>
      <c r="B85" s="1249" t="s">
        <v>1221</v>
      </c>
      <c r="C85" s="1250" t="s">
        <v>1222</v>
      </c>
      <c r="D85" s="1251"/>
      <c r="E85" s="1194" t="s">
        <v>365</v>
      </c>
      <c r="F85" s="1221"/>
      <c r="G85" s="1139">
        <f t="shared" si="14"/>
        <v>0</v>
      </c>
      <c r="H85" s="1140"/>
      <c r="I85" s="1140">
        <f t="shared" si="16"/>
        <v>0</v>
      </c>
      <c r="J85" s="1140"/>
      <c r="K85" s="1140">
        <f t="shared" si="17"/>
        <v>0</v>
      </c>
      <c r="L85" s="1141">
        <f t="shared" si="18"/>
        <v>0</v>
      </c>
      <c r="M85" s="1166">
        <v>0</v>
      </c>
      <c r="N85" s="1165"/>
      <c r="O85" s="1166">
        <v>0</v>
      </c>
      <c r="P85" s="1165"/>
      <c r="Q85" s="1166">
        <v>0</v>
      </c>
      <c r="R85" s="1165"/>
      <c r="S85" s="1166">
        <v>0</v>
      </c>
      <c r="T85" s="1165"/>
      <c r="U85" s="1166"/>
      <c r="V85" s="1165"/>
      <c r="W85" s="1166">
        <v>0</v>
      </c>
      <c r="X85" s="1165"/>
      <c r="Y85" s="1166">
        <v>0</v>
      </c>
      <c r="Z85" s="1165"/>
      <c r="AA85" s="1166"/>
      <c r="AB85" s="1165"/>
      <c r="AC85" s="1167"/>
      <c r="AD85" s="1071"/>
      <c r="AE85" s="1071"/>
    </row>
    <row r="86" spans="1:31" s="1091" customFormat="1" ht="16.5" customHeight="1">
      <c r="A86" s="1190" t="s">
        <v>1223</v>
      </c>
      <c r="B86" s="1249" t="s">
        <v>1224</v>
      </c>
      <c r="C86" s="1250" t="s">
        <v>1225</v>
      </c>
      <c r="D86" s="1251"/>
      <c r="E86" s="1194" t="s">
        <v>365</v>
      </c>
      <c r="F86" s="1221"/>
      <c r="G86" s="1139">
        <f t="shared" si="14"/>
        <v>0</v>
      </c>
      <c r="H86" s="1140"/>
      <c r="I86" s="1140">
        <f t="shared" si="16"/>
        <v>0</v>
      </c>
      <c r="J86" s="1140"/>
      <c r="K86" s="1140">
        <f t="shared" si="17"/>
        <v>0</v>
      </c>
      <c r="L86" s="1141">
        <f t="shared" si="18"/>
        <v>0</v>
      </c>
      <c r="M86" s="1166"/>
      <c r="N86" s="1165"/>
      <c r="O86" s="1166"/>
      <c r="P86" s="1165"/>
      <c r="Q86" s="1166"/>
      <c r="R86" s="1165"/>
      <c r="S86" s="1166"/>
      <c r="T86" s="1165"/>
      <c r="U86" s="1166"/>
      <c r="V86" s="1165"/>
      <c r="W86" s="1166"/>
      <c r="X86" s="1165"/>
      <c r="Y86" s="1166"/>
      <c r="Z86" s="1165"/>
      <c r="AA86" s="1166"/>
      <c r="AB86" s="1165"/>
      <c r="AC86" s="1167"/>
      <c r="AD86" s="1071"/>
      <c r="AE86" s="1071"/>
    </row>
    <row r="87" spans="1:31" s="1091" customFormat="1" ht="16.5" customHeight="1">
      <c r="A87" s="1190" t="s">
        <v>1226</v>
      </c>
      <c r="B87" s="1249" t="s">
        <v>1227</v>
      </c>
      <c r="C87" s="1250" t="s">
        <v>1228</v>
      </c>
      <c r="D87" s="1251"/>
      <c r="E87" s="1194" t="s">
        <v>365</v>
      </c>
      <c r="F87" s="1221"/>
      <c r="G87" s="1139">
        <f t="shared" si="14"/>
        <v>0</v>
      </c>
      <c r="H87" s="1140"/>
      <c r="I87" s="1140">
        <f t="shared" si="16"/>
        <v>0</v>
      </c>
      <c r="J87" s="1140"/>
      <c r="K87" s="1140">
        <f t="shared" si="17"/>
        <v>0</v>
      </c>
      <c r="L87" s="1141">
        <f t="shared" si="18"/>
        <v>0</v>
      </c>
      <c r="M87" s="1166"/>
      <c r="N87" s="1165"/>
      <c r="O87" s="1166"/>
      <c r="P87" s="1165"/>
      <c r="Q87" s="1166"/>
      <c r="R87" s="1165"/>
      <c r="S87" s="1166"/>
      <c r="T87" s="1165"/>
      <c r="U87" s="1166"/>
      <c r="V87" s="1165"/>
      <c r="W87" s="1166"/>
      <c r="X87" s="1165"/>
      <c r="Y87" s="1166"/>
      <c r="Z87" s="1165"/>
      <c r="AA87" s="1166"/>
      <c r="AB87" s="1165"/>
      <c r="AC87" s="1167"/>
      <c r="AD87" s="1071"/>
      <c r="AE87" s="1071"/>
    </row>
    <row r="88" spans="1:31" s="1091" customFormat="1" ht="16.5" customHeight="1">
      <c r="A88" s="1190" t="s">
        <v>1229</v>
      </c>
      <c r="B88" s="1249" t="s">
        <v>1230</v>
      </c>
      <c r="C88" s="1250" t="s">
        <v>1231</v>
      </c>
      <c r="D88" s="1251"/>
      <c r="E88" s="1194" t="s">
        <v>365</v>
      </c>
      <c r="F88" s="1221"/>
      <c r="G88" s="1139">
        <f t="shared" si="14"/>
        <v>0</v>
      </c>
      <c r="H88" s="1140"/>
      <c r="I88" s="1140">
        <f t="shared" si="16"/>
        <v>0</v>
      </c>
      <c r="J88" s="1140"/>
      <c r="K88" s="1140">
        <f t="shared" si="17"/>
        <v>0</v>
      </c>
      <c r="L88" s="1141">
        <f t="shared" si="18"/>
        <v>0</v>
      </c>
      <c r="M88" s="1166">
        <v>0</v>
      </c>
      <c r="N88" s="1165"/>
      <c r="O88" s="1166">
        <v>0</v>
      </c>
      <c r="P88" s="1165"/>
      <c r="Q88" s="1166">
        <v>0</v>
      </c>
      <c r="R88" s="1165"/>
      <c r="S88" s="1166">
        <v>0</v>
      </c>
      <c r="T88" s="1165"/>
      <c r="U88" s="1166"/>
      <c r="V88" s="1165"/>
      <c r="W88" s="1166"/>
      <c r="X88" s="1165"/>
      <c r="Y88" s="1166"/>
      <c r="Z88" s="1165"/>
      <c r="AA88" s="1166"/>
      <c r="AB88" s="1165"/>
      <c r="AC88" s="1167"/>
      <c r="AD88" s="1071"/>
      <c r="AE88" s="1071"/>
    </row>
    <row r="89" spans="1:31" s="1091" customFormat="1" ht="16.5" customHeight="1">
      <c r="A89" s="1190" t="s">
        <v>1232</v>
      </c>
      <c r="B89" s="1249" t="s">
        <v>1233</v>
      </c>
      <c r="C89" s="1250" t="s">
        <v>1234</v>
      </c>
      <c r="D89" s="1251"/>
      <c r="E89" s="1194" t="s">
        <v>365</v>
      </c>
      <c r="F89" s="1221"/>
      <c r="G89" s="1139">
        <f t="shared" si="14"/>
        <v>0</v>
      </c>
      <c r="H89" s="1140"/>
      <c r="I89" s="1140">
        <f t="shared" si="16"/>
        <v>0</v>
      </c>
      <c r="J89" s="1140"/>
      <c r="K89" s="1140">
        <f t="shared" si="17"/>
        <v>0</v>
      </c>
      <c r="L89" s="1141">
        <f t="shared" si="18"/>
        <v>0</v>
      </c>
      <c r="M89" s="1166">
        <v>0</v>
      </c>
      <c r="N89" s="1165"/>
      <c r="O89" s="1166">
        <v>0</v>
      </c>
      <c r="P89" s="1165"/>
      <c r="Q89" s="1166">
        <v>0</v>
      </c>
      <c r="R89" s="1165"/>
      <c r="S89" s="1166">
        <v>0</v>
      </c>
      <c r="T89" s="1165"/>
      <c r="U89" s="1166"/>
      <c r="V89" s="1165"/>
      <c r="W89" s="1166"/>
      <c r="X89" s="1165"/>
      <c r="Y89" s="1166"/>
      <c r="Z89" s="1165"/>
      <c r="AA89" s="1166"/>
      <c r="AB89" s="1165"/>
      <c r="AC89" s="1167"/>
      <c r="AD89" s="1071"/>
      <c r="AE89" s="1071"/>
    </row>
    <row r="90" spans="1:31" s="1091" customFormat="1" ht="16.5" customHeight="1">
      <c r="A90" s="1190" t="s">
        <v>1235</v>
      </c>
      <c r="B90" s="1249" t="s">
        <v>1236</v>
      </c>
      <c r="C90" s="1250" t="s">
        <v>1237</v>
      </c>
      <c r="D90" s="1251"/>
      <c r="E90" s="1194" t="s">
        <v>365</v>
      </c>
      <c r="F90" s="1221"/>
      <c r="G90" s="1139">
        <f t="shared" si="14"/>
        <v>0</v>
      </c>
      <c r="H90" s="1140"/>
      <c r="I90" s="1140">
        <f t="shared" si="16"/>
        <v>0</v>
      </c>
      <c r="J90" s="1140"/>
      <c r="K90" s="1140">
        <f t="shared" si="17"/>
        <v>0</v>
      </c>
      <c r="L90" s="1141">
        <f t="shared" si="18"/>
        <v>0</v>
      </c>
      <c r="M90" s="1166">
        <v>0</v>
      </c>
      <c r="N90" s="1165"/>
      <c r="O90" s="1166">
        <v>0</v>
      </c>
      <c r="P90" s="1165"/>
      <c r="Q90" s="1166">
        <v>0</v>
      </c>
      <c r="R90" s="1165"/>
      <c r="S90" s="1166">
        <v>0</v>
      </c>
      <c r="T90" s="1165"/>
      <c r="U90" s="1166"/>
      <c r="V90" s="1165"/>
      <c r="W90" s="1166"/>
      <c r="X90" s="1165"/>
      <c r="Y90" s="1166"/>
      <c r="Z90" s="1165"/>
      <c r="AA90" s="1166"/>
      <c r="AB90" s="1165"/>
      <c r="AC90" s="1167"/>
      <c r="AD90" s="1071"/>
      <c r="AE90" s="1071"/>
    </row>
    <row r="91" spans="1:31" s="1091" customFormat="1" ht="33.75">
      <c r="A91" s="1190" t="s">
        <v>1238</v>
      </c>
      <c r="B91" s="1249" t="s">
        <v>1239</v>
      </c>
      <c r="C91" s="1243" t="s">
        <v>1240</v>
      </c>
      <c r="D91" s="1251"/>
      <c r="E91" s="1194" t="s">
        <v>365</v>
      </c>
      <c r="F91" s="1221"/>
      <c r="G91" s="1139">
        <f t="shared" si="14"/>
        <v>0</v>
      </c>
      <c r="H91" s="1140"/>
      <c r="I91" s="1140">
        <f t="shared" si="16"/>
        <v>0</v>
      </c>
      <c r="J91" s="1140"/>
      <c r="K91" s="1140">
        <f t="shared" si="17"/>
        <v>0</v>
      </c>
      <c r="L91" s="1141">
        <f t="shared" si="18"/>
        <v>0</v>
      </c>
      <c r="M91" s="1166">
        <v>0</v>
      </c>
      <c r="N91" s="1165"/>
      <c r="O91" s="1166">
        <v>0</v>
      </c>
      <c r="P91" s="1165"/>
      <c r="Q91" s="1166">
        <v>0</v>
      </c>
      <c r="R91" s="1165"/>
      <c r="S91" s="1166">
        <v>0</v>
      </c>
      <c r="T91" s="1165"/>
      <c r="U91" s="1166"/>
      <c r="V91" s="1165"/>
      <c r="W91" s="1166"/>
      <c r="X91" s="1165"/>
      <c r="Y91" s="1166"/>
      <c r="Z91" s="1165"/>
      <c r="AA91" s="1166"/>
      <c r="AB91" s="1165"/>
      <c r="AC91" s="1167"/>
      <c r="AD91" s="1071"/>
      <c r="AE91" s="1071"/>
    </row>
    <row r="92" spans="1:31" ht="33.75">
      <c r="A92" s="1241" t="s">
        <v>1241</v>
      </c>
      <c r="B92" s="1252" t="s">
        <v>1242</v>
      </c>
      <c r="C92" s="1246" t="s">
        <v>1243</v>
      </c>
      <c r="D92" s="1244"/>
      <c r="E92" s="1245" t="s">
        <v>365</v>
      </c>
      <c r="F92" s="1248"/>
      <c r="G92" s="1139">
        <f t="shared" si="14"/>
        <v>0</v>
      </c>
      <c r="H92" s="1140"/>
      <c r="I92" s="1140">
        <f t="shared" si="16"/>
        <v>0</v>
      </c>
      <c r="J92" s="1140"/>
      <c r="K92" s="1140">
        <f t="shared" si="17"/>
        <v>0</v>
      </c>
      <c r="L92" s="1141">
        <f t="shared" si="18"/>
        <v>0</v>
      </c>
      <c r="M92" s="1166">
        <v>0</v>
      </c>
      <c r="N92" s="1165"/>
      <c r="O92" s="1166">
        <v>0</v>
      </c>
      <c r="P92" s="1165"/>
      <c r="Q92" s="1166">
        <v>0</v>
      </c>
      <c r="R92" s="1165"/>
      <c r="S92" s="1166">
        <v>0</v>
      </c>
      <c r="T92" s="1165"/>
      <c r="U92" s="1166"/>
      <c r="V92" s="1165"/>
      <c r="W92" s="1166"/>
      <c r="X92" s="1165"/>
      <c r="Y92" s="1166"/>
      <c r="Z92" s="1165"/>
      <c r="AA92" s="1166"/>
      <c r="AB92" s="1165"/>
      <c r="AC92" s="1167"/>
    </row>
    <row r="93" spans="1:31" ht="16.5" customHeight="1">
      <c r="A93" s="1241" t="s">
        <v>1244</v>
      </c>
      <c r="B93" s="1252" t="s">
        <v>1245</v>
      </c>
      <c r="C93" s="1246" t="s">
        <v>1246</v>
      </c>
      <c r="D93" s="1244"/>
      <c r="E93" s="1245" t="s">
        <v>365</v>
      </c>
      <c r="F93" s="1248"/>
      <c r="G93" s="1139">
        <f t="shared" si="14"/>
        <v>0</v>
      </c>
      <c r="H93" s="1140"/>
      <c r="I93" s="1140">
        <f t="shared" si="16"/>
        <v>0</v>
      </c>
      <c r="J93" s="1140"/>
      <c r="K93" s="1140">
        <f t="shared" si="17"/>
        <v>0</v>
      </c>
      <c r="L93" s="1141">
        <f t="shared" si="18"/>
        <v>0</v>
      </c>
      <c r="M93" s="1166">
        <v>0</v>
      </c>
      <c r="N93" s="1165"/>
      <c r="O93" s="1166">
        <v>0</v>
      </c>
      <c r="P93" s="1165"/>
      <c r="Q93" s="1166">
        <v>0</v>
      </c>
      <c r="R93" s="1165"/>
      <c r="S93" s="1166">
        <v>0</v>
      </c>
      <c r="T93" s="1165"/>
      <c r="U93" s="1166"/>
      <c r="V93" s="1165"/>
      <c r="W93" s="1166"/>
      <c r="X93" s="1165"/>
      <c r="Y93" s="1166"/>
      <c r="Z93" s="1165"/>
      <c r="AA93" s="1166"/>
      <c r="AB93" s="1165"/>
      <c r="AC93" s="1167"/>
    </row>
    <row r="94" spans="1:31" ht="16.5" customHeight="1">
      <c r="A94" s="1241" t="s">
        <v>1247</v>
      </c>
      <c r="B94" s="1252" t="s">
        <v>1248</v>
      </c>
      <c r="C94" s="1246" t="s">
        <v>1249</v>
      </c>
      <c r="D94" s="1244"/>
      <c r="E94" s="1245" t="s">
        <v>365</v>
      </c>
      <c r="F94" s="1248"/>
      <c r="G94" s="1139">
        <f t="shared" si="14"/>
        <v>0</v>
      </c>
      <c r="H94" s="1140"/>
      <c r="I94" s="1140">
        <f t="shared" si="16"/>
        <v>0</v>
      </c>
      <c r="J94" s="1140"/>
      <c r="K94" s="1140">
        <f t="shared" si="17"/>
        <v>0</v>
      </c>
      <c r="L94" s="1141">
        <f t="shared" si="18"/>
        <v>0</v>
      </c>
      <c r="M94" s="1166">
        <v>0</v>
      </c>
      <c r="N94" s="1165"/>
      <c r="O94" s="1166">
        <v>0</v>
      </c>
      <c r="P94" s="1165"/>
      <c r="Q94" s="1166">
        <v>0</v>
      </c>
      <c r="R94" s="1165"/>
      <c r="S94" s="1166">
        <v>0</v>
      </c>
      <c r="T94" s="1165"/>
      <c r="U94" s="1166"/>
      <c r="V94" s="1165"/>
      <c r="W94" s="1166"/>
      <c r="X94" s="1165"/>
      <c r="Y94" s="1166"/>
      <c r="Z94" s="1165"/>
      <c r="AA94" s="1166"/>
      <c r="AB94" s="1165"/>
      <c r="AC94" s="1167"/>
    </row>
    <row r="95" spans="1:31" ht="16.5" customHeight="1">
      <c r="A95" s="1241" t="s">
        <v>1250</v>
      </c>
      <c r="B95" s="1252" t="s">
        <v>1251</v>
      </c>
      <c r="C95" s="1246" t="s">
        <v>1252</v>
      </c>
      <c r="D95" s="1244"/>
      <c r="E95" s="1245" t="s">
        <v>365</v>
      </c>
      <c r="F95" s="1248"/>
      <c r="G95" s="1139">
        <f t="shared" si="14"/>
        <v>0</v>
      </c>
      <c r="H95" s="1140"/>
      <c r="I95" s="1140">
        <f t="shared" si="16"/>
        <v>0</v>
      </c>
      <c r="J95" s="1140"/>
      <c r="K95" s="1140">
        <f t="shared" si="17"/>
        <v>0</v>
      </c>
      <c r="L95" s="1141">
        <f t="shared" si="18"/>
        <v>0</v>
      </c>
      <c r="M95" s="1166">
        <v>0</v>
      </c>
      <c r="N95" s="1165"/>
      <c r="O95" s="1166">
        <v>0</v>
      </c>
      <c r="P95" s="1165"/>
      <c r="Q95" s="1166">
        <v>0</v>
      </c>
      <c r="R95" s="1165"/>
      <c r="S95" s="1166">
        <v>0</v>
      </c>
      <c r="T95" s="1165"/>
      <c r="U95" s="1166"/>
      <c r="V95" s="1165"/>
      <c r="W95" s="1166"/>
      <c r="X95" s="1165"/>
      <c r="Y95" s="1166"/>
      <c r="Z95" s="1165"/>
      <c r="AA95" s="1166"/>
      <c r="AB95" s="1165"/>
      <c r="AC95" s="1167"/>
    </row>
    <row r="96" spans="1:31" ht="16.5" customHeight="1">
      <c r="A96" s="1241" t="s">
        <v>1253</v>
      </c>
      <c r="B96" s="1252" t="s">
        <v>1254</v>
      </c>
      <c r="C96" s="1246" t="s">
        <v>1255</v>
      </c>
      <c r="D96" s="1244"/>
      <c r="E96" s="1245" t="s">
        <v>365</v>
      </c>
      <c r="F96" s="1248"/>
      <c r="G96" s="1139">
        <f t="shared" si="14"/>
        <v>0</v>
      </c>
      <c r="H96" s="1140"/>
      <c r="I96" s="1140">
        <f t="shared" si="16"/>
        <v>0</v>
      </c>
      <c r="J96" s="1140"/>
      <c r="K96" s="1140">
        <f t="shared" si="17"/>
        <v>0</v>
      </c>
      <c r="L96" s="1141">
        <f t="shared" si="18"/>
        <v>0</v>
      </c>
      <c r="M96" s="1166"/>
      <c r="N96" s="1165"/>
      <c r="O96" s="1166">
        <v>0</v>
      </c>
      <c r="P96" s="1165"/>
      <c r="Q96" s="1166">
        <v>0</v>
      </c>
      <c r="R96" s="1165"/>
      <c r="S96" s="1166"/>
      <c r="T96" s="1165"/>
      <c r="U96" s="1166"/>
      <c r="V96" s="1165"/>
      <c r="W96" s="1166"/>
      <c r="X96" s="1165"/>
      <c r="Y96" s="1166"/>
      <c r="Z96" s="1165"/>
      <c r="AA96" s="1166"/>
      <c r="AB96" s="1165"/>
      <c r="AC96" s="1167"/>
    </row>
    <row r="97" spans="1:31" ht="16.5" customHeight="1">
      <c r="A97" s="1241" t="s">
        <v>546</v>
      </c>
      <c r="B97" s="1252" t="s">
        <v>1256</v>
      </c>
      <c r="C97" s="1243" t="s">
        <v>1257</v>
      </c>
      <c r="D97" s="1244"/>
      <c r="E97" s="1245" t="s">
        <v>449</v>
      </c>
      <c r="F97" s="1248"/>
      <c r="G97" s="1139">
        <f t="shared" si="14"/>
        <v>562</v>
      </c>
      <c r="H97" s="1140">
        <f>I97+K97</f>
        <v>418</v>
      </c>
      <c r="I97" s="1140">
        <f t="shared" si="16"/>
        <v>300</v>
      </c>
      <c r="J97" s="1140">
        <f>M97+O97+Y97</f>
        <v>262</v>
      </c>
      <c r="K97" s="1140">
        <f t="shared" si="17"/>
        <v>118</v>
      </c>
      <c r="L97" s="1141">
        <f t="shared" si="18"/>
        <v>0</v>
      </c>
      <c r="M97" s="1164">
        <v>144</v>
      </c>
      <c r="N97" s="1165"/>
      <c r="O97" s="1164">
        <v>82</v>
      </c>
      <c r="P97" s="1165"/>
      <c r="Q97" s="1166">
        <v>108</v>
      </c>
      <c r="R97" s="1165"/>
      <c r="S97" s="1164">
        <v>138</v>
      </c>
      <c r="T97" s="1165"/>
      <c r="U97" s="1166"/>
      <c r="V97" s="1165"/>
      <c r="W97" s="1164">
        <v>54</v>
      </c>
      <c r="X97" s="1165"/>
      <c r="Y97" s="1164">
        <v>36</v>
      </c>
      <c r="Z97" s="1165"/>
      <c r="AA97" s="1164"/>
      <c r="AB97" s="1165"/>
      <c r="AC97" s="1167"/>
    </row>
    <row r="98" spans="1:31" ht="16.5" customHeight="1">
      <c r="A98" s="1241" t="s">
        <v>1258</v>
      </c>
      <c r="B98" s="1252" t="s">
        <v>1259</v>
      </c>
      <c r="C98" s="1243" t="s">
        <v>1260</v>
      </c>
      <c r="D98" s="1247"/>
      <c r="E98" s="1245" t="s">
        <v>1261</v>
      </c>
      <c r="F98" s="1248"/>
      <c r="G98" s="1139">
        <f t="shared" si="14"/>
        <v>0</v>
      </c>
      <c r="H98" s="1140"/>
      <c r="I98" s="1140">
        <f t="shared" si="16"/>
        <v>0</v>
      </c>
      <c r="J98" s="1140"/>
      <c r="K98" s="1140">
        <f t="shared" si="17"/>
        <v>0</v>
      </c>
      <c r="L98" s="1141">
        <f t="shared" si="18"/>
        <v>0</v>
      </c>
      <c r="M98" s="1166"/>
      <c r="N98" s="1165"/>
      <c r="O98" s="1166">
        <v>0</v>
      </c>
      <c r="P98" s="1165"/>
      <c r="Q98" s="1166">
        <v>0</v>
      </c>
      <c r="R98" s="1165"/>
      <c r="S98" s="1166"/>
      <c r="T98" s="1165"/>
      <c r="U98" s="1166"/>
      <c r="V98" s="1165"/>
      <c r="W98" s="1166"/>
      <c r="X98" s="1165"/>
      <c r="Y98" s="1166"/>
      <c r="Z98" s="1165"/>
      <c r="AA98" s="1166"/>
      <c r="AB98" s="1165"/>
      <c r="AC98" s="1167"/>
    </row>
    <row r="99" spans="1:31" s="1091" customFormat="1" ht="16.5" customHeight="1">
      <c r="A99" s="1143" t="s">
        <v>993</v>
      </c>
      <c r="B99" s="1143"/>
      <c r="C99" s="1143"/>
      <c r="D99" s="1143"/>
      <c r="E99" s="1143"/>
      <c r="F99" s="1143"/>
      <c r="G99" s="1144">
        <f t="shared" si="14"/>
        <v>0</v>
      </c>
      <c r="H99" s="1145"/>
      <c r="I99" s="1145"/>
      <c r="J99" s="1145"/>
      <c r="K99" s="1146">
        <f>SUM(L99:AA99)</f>
        <v>0</v>
      </c>
      <c r="L99" s="1146">
        <f>SUM(M99:AB99)</f>
        <v>0</v>
      </c>
      <c r="M99" s="1253"/>
      <c r="N99" s="1254"/>
      <c r="O99" s="1253"/>
      <c r="P99" s="1254"/>
      <c r="Q99" s="1253"/>
      <c r="R99" s="1254"/>
      <c r="S99" s="1253"/>
      <c r="T99" s="1254"/>
      <c r="U99" s="1253"/>
      <c r="V99" s="1254"/>
      <c r="W99" s="1253"/>
      <c r="X99" s="1254"/>
      <c r="Y99" s="1253"/>
      <c r="Z99" s="1254"/>
      <c r="AA99" s="1253"/>
      <c r="AB99" s="1254"/>
      <c r="AC99" s="1255"/>
      <c r="AD99" s="1071"/>
      <c r="AE99" s="1071"/>
    </row>
    <row r="100" spans="1:31" s="1132" customFormat="1" ht="16.5" customHeight="1">
      <c r="A100" s="1120" t="s">
        <v>1262</v>
      </c>
      <c r="B100" s="1121" t="s">
        <v>1263</v>
      </c>
      <c r="C100" s="1122" t="s">
        <v>1264</v>
      </c>
      <c r="D100" s="1122"/>
      <c r="E100" s="1123"/>
      <c r="F100" s="1124"/>
      <c r="G100" s="1148">
        <f t="shared" si="14"/>
        <v>0</v>
      </c>
      <c r="H100" s="1149"/>
      <c r="I100" s="1149"/>
      <c r="J100" s="1149"/>
      <c r="K100" s="1127"/>
      <c r="L100" s="1127"/>
      <c r="M100" s="1180"/>
      <c r="N100" s="1256"/>
      <c r="O100" s="1180"/>
      <c r="P100" s="1256"/>
      <c r="Q100" s="1180"/>
      <c r="R100" s="1256"/>
      <c r="S100" s="1180"/>
      <c r="T100" s="1256"/>
      <c r="U100" s="1180"/>
      <c r="V100" s="1256"/>
      <c r="W100" s="1180"/>
      <c r="X100" s="1256"/>
      <c r="Y100" s="1180"/>
      <c r="Z100" s="1256"/>
      <c r="AA100" s="1180"/>
      <c r="AB100" s="1256"/>
      <c r="AC100" s="1182"/>
      <c r="AD100" s="1131"/>
      <c r="AE100" s="1131"/>
    </row>
    <row r="101" spans="1:31" s="1091" customFormat="1" ht="16.5" customHeight="1">
      <c r="A101" s="1190" t="s">
        <v>1265</v>
      </c>
      <c r="B101" s="1210" t="s">
        <v>1266</v>
      </c>
      <c r="C101" s="1192" t="s">
        <v>1267</v>
      </c>
      <c r="D101" s="1205" t="s">
        <v>1268</v>
      </c>
      <c r="E101" s="1194" t="s">
        <v>365</v>
      </c>
      <c r="F101" s="1221"/>
      <c r="G101" s="1139">
        <f t="shared" si="14"/>
        <v>0</v>
      </c>
      <c r="H101" s="1140"/>
      <c r="I101" s="1140">
        <f t="shared" si="16"/>
        <v>0</v>
      </c>
      <c r="J101" s="1140"/>
      <c r="K101" s="1140">
        <f t="shared" si="17"/>
        <v>0</v>
      </c>
      <c r="L101" s="1141">
        <f t="shared" ref="L101:L106" si="19">F101*G101</f>
        <v>0</v>
      </c>
      <c r="M101" s="1166"/>
      <c r="N101" s="1165"/>
      <c r="O101" s="1166">
        <v>0</v>
      </c>
      <c r="P101" s="1165"/>
      <c r="Q101" s="1166">
        <v>0</v>
      </c>
      <c r="R101" s="1165"/>
      <c r="S101" s="1166"/>
      <c r="T101" s="1165"/>
      <c r="U101" s="1166"/>
      <c r="V101" s="1165"/>
      <c r="W101" s="1166"/>
      <c r="X101" s="1165"/>
      <c r="Y101" s="1166"/>
      <c r="Z101" s="1165"/>
      <c r="AA101" s="1166"/>
      <c r="AB101" s="1165"/>
      <c r="AC101" s="1167"/>
      <c r="AD101" s="1071"/>
      <c r="AE101" s="1071"/>
    </row>
    <row r="102" spans="1:31" s="1091" customFormat="1" ht="16.5" customHeight="1">
      <c r="A102" s="1190" t="s">
        <v>1269</v>
      </c>
      <c r="B102" s="1210" t="s">
        <v>1270</v>
      </c>
      <c r="C102" s="1250" t="s">
        <v>1271</v>
      </c>
      <c r="D102" s="1251" t="s">
        <v>1272</v>
      </c>
      <c r="E102" s="1194" t="s">
        <v>365</v>
      </c>
      <c r="F102" s="1221"/>
      <c r="G102" s="1139">
        <f t="shared" si="14"/>
        <v>3209</v>
      </c>
      <c r="H102" s="1140">
        <f t="shared" ref="H102:H103" si="20">I102+K102</f>
        <v>1769</v>
      </c>
      <c r="I102" s="1140">
        <f t="shared" si="16"/>
        <v>1482</v>
      </c>
      <c r="J102" s="1140">
        <f>M102+O102+Y102</f>
        <v>1727</v>
      </c>
      <c r="K102" s="1140">
        <f t="shared" si="17"/>
        <v>287</v>
      </c>
      <c r="L102" s="1141">
        <f t="shared" si="19"/>
        <v>0</v>
      </c>
      <c r="M102" s="1164">
        <v>1440</v>
      </c>
      <c r="N102" s="1165"/>
      <c r="O102" s="1164">
        <v>287</v>
      </c>
      <c r="P102" s="1165"/>
      <c r="Q102" s="1166">
        <v>378</v>
      </c>
      <c r="R102" s="1165"/>
      <c r="S102" s="1164">
        <v>1104</v>
      </c>
      <c r="T102" s="1165"/>
      <c r="U102" s="1166"/>
      <c r="V102" s="1165"/>
      <c r="W102" s="1166">
        <v>0</v>
      </c>
      <c r="X102" s="1165"/>
      <c r="Y102" s="1166">
        <v>0</v>
      </c>
      <c r="Z102" s="1165"/>
      <c r="AA102" s="1166"/>
      <c r="AB102" s="1165"/>
      <c r="AC102" s="1167"/>
      <c r="AD102" s="1071"/>
      <c r="AE102" s="1071"/>
    </row>
    <row r="103" spans="1:31" s="1091" customFormat="1" ht="16.5" customHeight="1">
      <c r="A103" s="1190" t="s">
        <v>654</v>
      </c>
      <c r="B103" s="1210" t="s">
        <v>1273</v>
      </c>
      <c r="C103" s="1250" t="s">
        <v>1274</v>
      </c>
      <c r="D103" s="1251" t="s">
        <v>1272</v>
      </c>
      <c r="E103" s="1194" t="s">
        <v>365</v>
      </c>
      <c r="F103" s="1221"/>
      <c r="G103" s="1139">
        <f t="shared" si="14"/>
        <v>7513.5</v>
      </c>
      <c r="H103" s="1140">
        <f t="shared" si="20"/>
        <v>4163.5</v>
      </c>
      <c r="I103" s="1140">
        <f t="shared" si="16"/>
        <v>3294</v>
      </c>
      <c r="J103" s="1140">
        <f>M103+O103+Y103</f>
        <v>4219.5</v>
      </c>
      <c r="K103" s="1140">
        <f t="shared" si="17"/>
        <v>869.5</v>
      </c>
      <c r="L103" s="1141">
        <f t="shared" si="19"/>
        <v>0</v>
      </c>
      <c r="M103" s="1164">
        <v>3350</v>
      </c>
      <c r="N103" s="1165"/>
      <c r="O103" s="1164">
        <v>815.5</v>
      </c>
      <c r="P103" s="1165"/>
      <c r="Q103" s="1166">
        <v>1309</v>
      </c>
      <c r="R103" s="1165"/>
      <c r="S103" s="1164">
        <v>1904</v>
      </c>
      <c r="T103" s="1165"/>
      <c r="U103" s="1166"/>
      <c r="V103" s="1165"/>
      <c r="W103" s="1166">
        <v>81</v>
      </c>
      <c r="X103" s="1165"/>
      <c r="Y103" s="1166">
        <v>54</v>
      </c>
      <c r="Z103" s="1165"/>
      <c r="AA103" s="1166"/>
      <c r="AB103" s="1165"/>
      <c r="AC103" s="1167"/>
      <c r="AD103" s="1071"/>
      <c r="AE103" s="1071"/>
    </row>
    <row r="104" spans="1:31" s="1091" customFormat="1" ht="16.5" customHeight="1">
      <c r="A104" s="1190" t="s">
        <v>1275</v>
      </c>
      <c r="B104" s="1210" t="s">
        <v>1276</v>
      </c>
      <c r="C104" s="1250" t="s">
        <v>1277</v>
      </c>
      <c r="D104" s="1251" t="s">
        <v>1278</v>
      </c>
      <c r="E104" s="1194" t="s">
        <v>126</v>
      </c>
      <c r="F104" s="1221"/>
      <c r="G104" s="1139">
        <f t="shared" si="14"/>
        <v>0</v>
      </c>
      <c r="H104" s="1140"/>
      <c r="I104" s="1140">
        <f t="shared" si="16"/>
        <v>0</v>
      </c>
      <c r="J104" s="1140"/>
      <c r="K104" s="1140">
        <f t="shared" si="17"/>
        <v>0</v>
      </c>
      <c r="L104" s="1141">
        <f t="shared" si="19"/>
        <v>0</v>
      </c>
      <c r="M104" s="1166"/>
      <c r="N104" s="1165"/>
      <c r="O104" s="1166">
        <v>0</v>
      </c>
      <c r="P104" s="1165"/>
      <c r="Q104" s="1166">
        <v>0</v>
      </c>
      <c r="R104" s="1165"/>
      <c r="S104" s="1166"/>
      <c r="T104" s="1165"/>
      <c r="U104" s="1166"/>
      <c r="V104" s="1165"/>
      <c r="W104" s="1166"/>
      <c r="X104" s="1165"/>
      <c r="Y104" s="1166"/>
      <c r="Z104" s="1165"/>
      <c r="AA104" s="1166"/>
      <c r="AB104" s="1165"/>
      <c r="AC104" s="1167"/>
      <c r="AD104" s="1071"/>
      <c r="AE104" s="1071"/>
    </row>
    <row r="105" spans="1:31" s="1091" customFormat="1" ht="16.5" customHeight="1">
      <c r="A105" s="1257">
        <v>6.4</v>
      </c>
      <c r="B105" s="1210" t="s">
        <v>1279</v>
      </c>
      <c r="C105" s="1192" t="s">
        <v>682</v>
      </c>
      <c r="D105" s="1237"/>
      <c r="E105" s="1194" t="s">
        <v>365</v>
      </c>
      <c r="F105" s="1221"/>
      <c r="G105" s="1139">
        <f t="shared" si="14"/>
        <v>4341</v>
      </c>
      <c r="H105" s="1140">
        <f>I105+K105</f>
        <v>3081</v>
      </c>
      <c r="I105" s="1140">
        <f t="shared" si="16"/>
        <v>2814</v>
      </c>
      <c r="J105" s="1140">
        <f>M105+O105+Y105</f>
        <v>1527</v>
      </c>
      <c r="K105" s="1140">
        <f t="shared" si="17"/>
        <v>267</v>
      </c>
      <c r="L105" s="1258">
        <f t="shared" si="19"/>
        <v>0</v>
      </c>
      <c r="M105" s="1164">
        <v>1260</v>
      </c>
      <c r="N105" s="1165"/>
      <c r="O105" s="1164">
        <v>186</v>
      </c>
      <c r="P105" s="1165"/>
      <c r="Q105" s="1166">
        <v>452</v>
      </c>
      <c r="R105" s="1165"/>
      <c r="S105" s="1164">
        <v>2200</v>
      </c>
      <c r="T105" s="1165"/>
      <c r="U105" s="1166"/>
      <c r="V105" s="1165"/>
      <c r="W105" s="1166">
        <v>162</v>
      </c>
      <c r="X105" s="1165"/>
      <c r="Y105" s="1166">
        <v>81</v>
      </c>
      <c r="Z105" s="1165"/>
      <c r="AA105" s="1166"/>
      <c r="AB105" s="1165"/>
      <c r="AC105" s="1167"/>
      <c r="AD105" s="1071"/>
      <c r="AE105" s="1071"/>
    </row>
    <row r="106" spans="1:31" s="1091" customFormat="1" ht="16.5" customHeight="1">
      <c r="A106" s="1257">
        <v>6.5</v>
      </c>
      <c r="B106" s="1210" t="s">
        <v>1280</v>
      </c>
      <c r="C106" s="1192" t="s">
        <v>1281</v>
      </c>
      <c r="D106" s="1205"/>
      <c r="E106" s="1194" t="s">
        <v>834</v>
      </c>
      <c r="F106" s="1221"/>
      <c r="G106" s="1139">
        <f t="shared" si="14"/>
        <v>0</v>
      </c>
      <c r="H106" s="1140"/>
      <c r="I106" s="1140">
        <f t="shared" si="16"/>
        <v>0</v>
      </c>
      <c r="J106" s="1140"/>
      <c r="K106" s="1140">
        <f t="shared" si="17"/>
        <v>0</v>
      </c>
      <c r="L106" s="1141">
        <f t="shared" si="19"/>
        <v>0</v>
      </c>
      <c r="M106" s="1166"/>
      <c r="N106" s="1165"/>
      <c r="O106" s="1166">
        <v>0</v>
      </c>
      <c r="P106" s="1165"/>
      <c r="Q106" s="1166">
        <v>0</v>
      </c>
      <c r="R106" s="1165"/>
      <c r="S106" s="1166"/>
      <c r="T106" s="1165"/>
      <c r="U106" s="1166"/>
      <c r="V106" s="1165"/>
      <c r="W106" s="1166"/>
      <c r="X106" s="1165"/>
      <c r="Y106" s="1166"/>
      <c r="Z106" s="1165"/>
      <c r="AA106" s="1166"/>
      <c r="AB106" s="1165"/>
      <c r="AC106" s="1167"/>
      <c r="AD106" s="1071"/>
      <c r="AE106" s="1071"/>
    </row>
    <row r="107" spans="1:31" s="1091" customFormat="1" ht="16.5" customHeight="1">
      <c r="A107" s="1143" t="s">
        <v>993</v>
      </c>
      <c r="B107" s="1143"/>
      <c r="C107" s="1143"/>
      <c r="D107" s="1143"/>
      <c r="E107" s="1143"/>
      <c r="F107" s="1143"/>
      <c r="G107" s="1144">
        <f t="shared" si="14"/>
        <v>0</v>
      </c>
      <c r="H107" s="1145"/>
      <c r="I107" s="1145"/>
      <c r="J107" s="1145"/>
      <c r="K107" s="1146">
        <f>SUM(L107:AA107)</f>
        <v>0</v>
      </c>
      <c r="L107" s="1146">
        <f>SUM(M107:AB107)</f>
        <v>0</v>
      </c>
      <c r="M107" s="1253"/>
      <c r="N107" s="1254"/>
      <c r="O107" s="1253"/>
      <c r="P107" s="1254"/>
      <c r="Q107" s="1253"/>
      <c r="R107" s="1254"/>
      <c r="S107" s="1253"/>
      <c r="T107" s="1254"/>
      <c r="U107" s="1253"/>
      <c r="V107" s="1254"/>
      <c r="W107" s="1253"/>
      <c r="X107" s="1254"/>
      <c r="Y107" s="1253"/>
      <c r="Z107" s="1254"/>
      <c r="AA107" s="1253"/>
      <c r="AB107" s="1254"/>
      <c r="AC107" s="1255"/>
      <c r="AD107" s="1071"/>
      <c r="AE107" s="1071"/>
    </row>
    <row r="108" spans="1:31" s="1132" customFormat="1" ht="16.5" customHeight="1">
      <c r="A108" s="1120" t="s">
        <v>1282</v>
      </c>
      <c r="B108" s="1121" t="s">
        <v>1283</v>
      </c>
      <c r="C108" s="1122" t="s">
        <v>1284</v>
      </c>
      <c r="D108" s="1122"/>
      <c r="E108" s="1123"/>
      <c r="F108" s="1124"/>
      <c r="G108" s="1125">
        <f>SUMPRODUCT(Q108:AB108,$Q$5:$AB$5)</f>
        <v>0</v>
      </c>
      <c r="H108" s="1126"/>
      <c r="I108" s="1126"/>
      <c r="J108" s="1126"/>
      <c r="K108" s="1127"/>
      <c r="L108" s="1127"/>
      <c r="M108" s="1180"/>
      <c r="N108" s="1256"/>
      <c r="O108" s="1180"/>
      <c r="P108" s="1256"/>
      <c r="Q108" s="1180"/>
      <c r="R108" s="1256"/>
      <c r="S108" s="1180"/>
      <c r="T108" s="1256"/>
      <c r="U108" s="1180"/>
      <c r="V108" s="1256"/>
      <c r="W108" s="1180"/>
      <c r="X108" s="1256"/>
      <c r="Y108" s="1180"/>
      <c r="Z108" s="1256"/>
      <c r="AA108" s="1180"/>
      <c r="AB108" s="1256"/>
      <c r="AC108" s="1182"/>
      <c r="AD108" s="1131"/>
      <c r="AE108" s="1131"/>
    </row>
    <row r="109" spans="1:31" s="1091" customFormat="1" ht="16.5" customHeight="1">
      <c r="A109" s="1190" t="s">
        <v>1285</v>
      </c>
      <c r="B109" s="1210" t="s">
        <v>1286</v>
      </c>
      <c r="C109" s="1250" t="s">
        <v>1287</v>
      </c>
      <c r="D109" s="1251" t="s">
        <v>1288</v>
      </c>
      <c r="E109" s="1194" t="s">
        <v>365</v>
      </c>
      <c r="F109" s="1221"/>
      <c r="G109" s="1139">
        <f t="shared" ref="G109:G172" si="21">SUMPRODUCT(M109:AB109,$M$5:$AB$5)</f>
        <v>0</v>
      </c>
      <c r="H109" s="1140"/>
      <c r="I109" s="1140">
        <f t="shared" si="16"/>
        <v>0</v>
      </c>
      <c r="J109" s="1140"/>
      <c r="K109" s="1140">
        <f t="shared" si="17"/>
        <v>0</v>
      </c>
      <c r="L109" s="1141">
        <f t="shared" ref="L109:L129" si="22">F109*G109</f>
        <v>0</v>
      </c>
      <c r="M109" s="1166"/>
      <c r="N109" s="1165"/>
      <c r="O109" s="1166">
        <v>0</v>
      </c>
      <c r="P109" s="1165"/>
      <c r="Q109" s="1166"/>
      <c r="R109" s="1165"/>
      <c r="S109" s="1166"/>
      <c r="T109" s="1165"/>
      <c r="U109" s="1166"/>
      <c r="V109" s="1165"/>
      <c r="W109" s="1166">
        <v>0</v>
      </c>
      <c r="X109" s="1165"/>
      <c r="Y109" s="1166">
        <v>0</v>
      </c>
      <c r="Z109" s="1165">
        <v>0</v>
      </c>
      <c r="AA109" s="1166"/>
      <c r="AB109" s="1165"/>
      <c r="AC109" s="1167"/>
      <c r="AD109" s="1071"/>
      <c r="AE109" s="1071"/>
    </row>
    <row r="110" spans="1:31" s="1091" customFormat="1" ht="16.5" customHeight="1">
      <c r="A110" s="1190" t="s">
        <v>1289</v>
      </c>
      <c r="B110" s="1210" t="s">
        <v>1290</v>
      </c>
      <c r="C110" s="1250" t="s">
        <v>1291</v>
      </c>
      <c r="D110" s="1251" t="s">
        <v>1292</v>
      </c>
      <c r="E110" s="1194" t="s">
        <v>365</v>
      </c>
      <c r="F110" s="1221"/>
      <c r="G110" s="1139">
        <f t="shared" si="21"/>
        <v>10090.5</v>
      </c>
      <c r="H110" s="1140">
        <f t="shared" ref="H110:H111" si="23">I110+K110</f>
        <v>5480.5</v>
      </c>
      <c r="I110" s="1140">
        <f t="shared" si="16"/>
        <v>4619</v>
      </c>
      <c r="J110" s="1140">
        <f>M110+O110+Y110</f>
        <v>5471.5</v>
      </c>
      <c r="K110" s="1140">
        <f t="shared" si="17"/>
        <v>861.5</v>
      </c>
      <c r="L110" s="1141">
        <f t="shared" si="22"/>
        <v>0</v>
      </c>
      <c r="M110" s="1164">
        <v>4610</v>
      </c>
      <c r="N110" s="1165"/>
      <c r="O110" s="1164">
        <v>807.5</v>
      </c>
      <c r="P110" s="1165"/>
      <c r="Q110" s="1166">
        <v>1534</v>
      </c>
      <c r="R110" s="1165"/>
      <c r="S110" s="1164">
        <v>3004</v>
      </c>
      <c r="T110" s="1165"/>
      <c r="U110" s="1166"/>
      <c r="V110" s="1165"/>
      <c r="W110" s="1166">
        <v>81</v>
      </c>
      <c r="X110" s="1165"/>
      <c r="Y110" s="1166">
        <v>54</v>
      </c>
      <c r="Z110" s="1165"/>
      <c r="AA110" s="1166"/>
      <c r="AB110" s="1165"/>
      <c r="AC110" s="1167"/>
      <c r="AD110" s="1071"/>
      <c r="AE110" s="1071"/>
    </row>
    <row r="111" spans="1:31" s="1091" customFormat="1" ht="16.5" customHeight="1">
      <c r="A111" s="1257">
        <v>7.3</v>
      </c>
      <c r="B111" s="1210" t="s">
        <v>1293</v>
      </c>
      <c r="C111" s="1250" t="s">
        <v>1294</v>
      </c>
      <c r="D111" s="1251" t="s">
        <v>1288</v>
      </c>
      <c r="E111" s="1194" t="s">
        <v>365</v>
      </c>
      <c r="F111" s="1221"/>
      <c r="G111" s="1139">
        <f t="shared" si="21"/>
        <v>4418</v>
      </c>
      <c r="H111" s="1140">
        <f t="shared" si="23"/>
        <v>2546</v>
      </c>
      <c r="I111" s="1140">
        <f t="shared" si="16"/>
        <v>2013</v>
      </c>
      <c r="J111" s="1140">
        <f>M111+O111+Y111</f>
        <v>2405</v>
      </c>
      <c r="K111" s="1140">
        <f t="shared" si="17"/>
        <v>533</v>
      </c>
      <c r="L111" s="1141">
        <f t="shared" si="22"/>
        <v>0</v>
      </c>
      <c r="M111" s="1164">
        <v>1872</v>
      </c>
      <c r="N111" s="1165"/>
      <c r="O111" s="1164">
        <v>533</v>
      </c>
      <c r="P111" s="1165"/>
      <c r="Q111" s="1164">
        <v>702</v>
      </c>
      <c r="R111" s="1165"/>
      <c r="S111" s="1164">
        <v>1311</v>
      </c>
      <c r="T111" s="1165"/>
      <c r="U111" s="1164"/>
      <c r="V111" s="1165"/>
      <c r="W111" s="1166"/>
      <c r="X111" s="1165"/>
      <c r="Y111" s="1166"/>
      <c r="Z111" s="1165"/>
      <c r="AA111" s="1166"/>
      <c r="AB111" s="1165"/>
      <c r="AC111" s="1167"/>
      <c r="AD111" s="1071"/>
      <c r="AE111" s="1071"/>
    </row>
    <row r="112" spans="1:31" s="1091" customFormat="1" ht="16.5" customHeight="1">
      <c r="A112" s="1190" t="s">
        <v>1295</v>
      </c>
      <c r="B112" s="1210" t="s">
        <v>1296</v>
      </c>
      <c r="C112" s="1250" t="s">
        <v>1297</v>
      </c>
      <c r="D112" s="1251" t="s">
        <v>1298</v>
      </c>
      <c r="E112" s="1194" t="s">
        <v>365</v>
      </c>
      <c r="F112" s="1221"/>
      <c r="G112" s="1139">
        <f t="shared" si="21"/>
        <v>0</v>
      </c>
      <c r="H112" s="1140"/>
      <c r="I112" s="1140">
        <f t="shared" si="16"/>
        <v>0</v>
      </c>
      <c r="J112" s="1140"/>
      <c r="K112" s="1140">
        <f t="shared" si="17"/>
        <v>0</v>
      </c>
      <c r="L112" s="1141">
        <f t="shared" si="22"/>
        <v>0</v>
      </c>
      <c r="M112" s="1166"/>
      <c r="N112" s="1165"/>
      <c r="O112" s="1166"/>
      <c r="P112" s="1165"/>
      <c r="Q112" s="1166"/>
      <c r="R112" s="1165"/>
      <c r="S112" s="1166"/>
      <c r="T112" s="1165"/>
      <c r="U112" s="1166"/>
      <c r="V112" s="1165"/>
      <c r="W112" s="1166"/>
      <c r="X112" s="1165"/>
      <c r="Y112" s="1166"/>
      <c r="Z112" s="1165"/>
      <c r="AA112" s="1166"/>
      <c r="AB112" s="1165"/>
      <c r="AC112" s="1167"/>
      <c r="AD112" s="1071"/>
      <c r="AE112" s="1071"/>
    </row>
    <row r="113" spans="1:31" s="1091" customFormat="1" ht="16.5" customHeight="1">
      <c r="A113" s="1190" t="s">
        <v>1299</v>
      </c>
      <c r="B113" s="1210" t="s">
        <v>1300</v>
      </c>
      <c r="C113" s="1243" t="s">
        <v>1301</v>
      </c>
      <c r="D113" s="1251" t="s">
        <v>1302</v>
      </c>
      <c r="E113" s="1194" t="s">
        <v>449</v>
      </c>
      <c r="F113" s="1221"/>
      <c r="G113" s="1139">
        <f t="shared" si="21"/>
        <v>0</v>
      </c>
      <c r="H113" s="1140"/>
      <c r="I113" s="1140">
        <f t="shared" si="16"/>
        <v>0</v>
      </c>
      <c r="J113" s="1140"/>
      <c r="K113" s="1140">
        <f t="shared" si="17"/>
        <v>0</v>
      </c>
      <c r="L113" s="1141">
        <f t="shared" si="22"/>
        <v>0</v>
      </c>
      <c r="M113" s="1166"/>
      <c r="N113" s="1165"/>
      <c r="O113" s="1166"/>
      <c r="P113" s="1165"/>
      <c r="Q113" s="1166"/>
      <c r="R113" s="1165"/>
      <c r="S113" s="1166"/>
      <c r="T113" s="1165"/>
      <c r="U113" s="1166"/>
      <c r="V113" s="1165"/>
      <c r="W113" s="1166"/>
      <c r="X113" s="1165"/>
      <c r="Y113" s="1166"/>
      <c r="Z113" s="1165"/>
      <c r="AA113" s="1166"/>
      <c r="AB113" s="1165"/>
      <c r="AC113" s="1167"/>
      <c r="AD113" s="1071"/>
      <c r="AE113" s="1071"/>
    </row>
    <row r="114" spans="1:31" s="1091" customFormat="1" ht="16.5" customHeight="1">
      <c r="A114" s="1190" t="s">
        <v>1303</v>
      </c>
      <c r="B114" s="1210" t="s">
        <v>1304</v>
      </c>
      <c r="C114" s="1250" t="s">
        <v>1305</v>
      </c>
      <c r="D114" s="1251" t="s">
        <v>1306</v>
      </c>
      <c r="E114" s="1194" t="s">
        <v>365</v>
      </c>
      <c r="F114" s="1221"/>
      <c r="G114" s="1139">
        <f t="shared" si="21"/>
        <v>0</v>
      </c>
      <c r="H114" s="1140"/>
      <c r="I114" s="1140">
        <f t="shared" si="16"/>
        <v>0</v>
      </c>
      <c r="J114" s="1140"/>
      <c r="K114" s="1140">
        <f t="shared" si="17"/>
        <v>0</v>
      </c>
      <c r="L114" s="1141">
        <f t="shared" si="22"/>
        <v>0</v>
      </c>
      <c r="M114" s="1166"/>
      <c r="N114" s="1165"/>
      <c r="O114" s="1166">
        <v>0</v>
      </c>
      <c r="P114" s="1165"/>
      <c r="Q114" s="1166">
        <v>0</v>
      </c>
      <c r="R114" s="1165"/>
      <c r="S114" s="1166"/>
      <c r="T114" s="1165"/>
      <c r="U114" s="1166"/>
      <c r="V114" s="1165"/>
      <c r="W114" s="1166"/>
      <c r="X114" s="1165"/>
      <c r="Y114" s="1166"/>
      <c r="Z114" s="1165"/>
      <c r="AA114" s="1166"/>
      <c r="AB114" s="1165"/>
      <c r="AC114" s="1167"/>
      <c r="AD114" s="1071"/>
      <c r="AE114" s="1071"/>
    </row>
    <row r="115" spans="1:31" s="1091" customFormat="1" ht="16.5" customHeight="1">
      <c r="A115" s="1190" t="s">
        <v>1307</v>
      </c>
      <c r="B115" s="1210" t="s">
        <v>1308</v>
      </c>
      <c r="C115" s="1250" t="s">
        <v>1309</v>
      </c>
      <c r="D115" s="1251" t="s">
        <v>1310</v>
      </c>
      <c r="E115" s="1194" t="s">
        <v>365</v>
      </c>
      <c r="F115" s="1221"/>
      <c r="G115" s="1139">
        <f t="shared" si="21"/>
        <v>2829.5</v>
      </c>
      <c r="H115" s="1140">
        <f>I115+K115</f>
        <v>1569.5</v>
      </c>
      <c r="I115" s="1140">
        <f t="shared" si="16"/>
        <v>1426.5</v>
      </c>
      <c r="J115" s="1140">
        <f>M115+O115+Y115</f>
        <v>1403</v>
      </c>
      <c r="K115" s="1140">
        <f t="shared" si="17"/>
        <v>143</v>
      </c>
      <c r="L115" s="1141">
        <f t="shared" si="22"/>
        <v>0</v>
      </c>
      <c r="M115" s="1164">
        <v>1260</v>
      </c>
      <c r="N115" s="1165"/>
      <c r="O115" s="1164">
        <v>62</v>
      </c>
      <c r="P115" s="1165"/>
      <c r="Q115" s="1164">
        <v>164.5</v>
      </c>
      <c r="R115" s="1165"/>
      <c r="S115" s="1164">
        <v>1100</v>
      </c>
      <c r="T115" s="1165"/>
      <c r="U115" s="1166"/>
      <c r="V115" s="1165"/>
      <c r="W115" s="1166">
        <v>162</v>
      </c>
      <c r="X115" s="1165"/>
      <c r="Y115" s="1166">
        <v>81</v>
      </c>
      <c r="Z115" s="1165"/>
      <c r="AA115" s="1166"/>
      <c r="AB115" s="1165"/>
      <c r="AC115" s="1167"/>
      <c r="AD115" s="1071"/>
      <c r="AE115" s="1071"/>
    </row>
    <row r="116" spans="1:31" s="1091" customFormat="1" ht="16.5" customHeight="1">
      <c r="A116" s="1190" t="s">
        <v>1311</v>
      </c>
      <c r="B116" s="1210" t="s">
        <v>1312</v>
      </c>
      <c r="C116" s="1250" t="s">
        <v>1313</v>
      </c>
      <c r="D116" s="1251" t="s">
        <v>1314</v>
      </c>
      <c r="E116" s="1194" t="s">
        <v>365</v>
      </c>
      <c r="F116" s="1221"/>
      <c r="G116" s="1139">
        <f t="shared" si="21"/>
        <v>0</v>
      </c>
      <c r="H116" s="1140"/>
      <c r="I116" s="1140">
        <f t="shared" si="16"/>
        <v>0</v>
      </c>
      <c r="J116" s="1140"/>
      <c r="K116" s="1140">
        <f t="shared" si="17"/>
        <v>0</v>
      </c>
      <c r="L116" s="1141">
        <f t="shared" si="22"/>
        <v>0</v>
      </c>
      <c r="M116" s="1166"/>
      <c r="N116" s="1165"/>
      <c r="O116" s="1166">
        <v>0</v>
      </c>
      <c r="P116" s="1165"/>
      <c r="Q116" s="1166">
        <v>0</v>
      </c>
      <c r="R116" s="1165"/>
      <c r="S116" s="1166"/>
      <c r="T116" s="1165"/>
      <c r="U116" s="1166"/>
      <c r="V116" s="1165"/>
      <c r="W116" s="1166"/>
      <c r="X116" s="1165"/>
      <c r="Y116" s="1166"/>
      <c r="Z116" s="1165"/>
      <c r="AA116" s="1166"/>
      <c r="AB116" s="1165"/>
      <c r="AC116" s="1167"/>
      <c r="AD116" s="1071"/>
      <c r="AE116" s="1071"/>
    </row>
    <row r="117" spans="1:31" s="1091" customFormat="1" ht="16.5" customHeight="1">
      <c r="A117" s="1190" t="s">
        <v>1315</v>
      </c>
      <c r="B117" s="1210" t="s">
        <v>1316</v>
      </c>
      <c r="C117" s="1250" t="s">
        <v>1317</v>
      </c>
      <c r="D117" s="1251" t="s">
        <v>1288</v>
      </c>
      <c r="E117" s="1194" t="s">
        <v>365</v>
      </c>
      <c r="F117" s="1221"/>
      <c r="G117" s="1139">
        <f t="shared" si="21"/>
        <v>0</v>
      </c>
      <c r="H117" s="1140"/>
      <c r="I117" s="1140">
        <f t="shared" si="16"/>
        <v>0</v>
      </c>
      <c r="J117" s="1140"/>
      <c r="K117" s="1140">
        <f t="shared" si="17"/>
        <v>0</v>
      </c>
      <c r="L117" s="1141">
        <f t="shared" si="22"/>
        <v>0</v>
      </c>
      <c r="M117" s="1166"/>
      <c r="N117" s="1165"/>
      <c r="O117" s="1166">
        <v>0</v>
      </c>
      <c r="P117" s="1165"/>
      <c r="Q117" s="1166">
        <v>0</v>
      </c>
      <c r="R117" s="1165"/>
      <c r="S117" s="1166"/>
      <c r="T117" s="1165"/>
      <c r="U117" s="1166"/>
      <c r="V117" s="1165"/>
      <c r="W117" s="1166"/>
      <c r="X117" s="1165"/>
      <c r="Y117" s="1166"/>
      <c r="Z117" s="1165"/>
      <c r="AA117" s="1166"/>
      <c r="AB117" s="1165"/>
      <c r="AC117" s="1167"/>
      <c r="AD117" s="1071"/>
      <c r="AE117" s="1071"/>
    </row>
    <row r="118" spans="1:31" s="1091" customFormat="1" ht="16.5" customHeight="1">
      <c r="A118" s="1190" t="s">
        <v>1318</v>
      </c>
      <c r="B118" s="1249" t="s">
        <v>1319</v>
      </c>
      <c r="C118" s="1250" t="s">
        <v>1320</v>
      </c>
      <c r="D118" s="1251" t="s">
        <v>1321</v>
      </c>
      <c r="E118" s="1194" t="s">
        <v>365</v>
      </c>
      <c r="F118" s="1221"/>
      <c r="G118" s="1139">
        <f t="shared" si="21"/>
        <v>0</v>
      </c>
      <c r="H118" s="1140"/>
      <c r="I118" s="1140">
        <f t="shared" si="16"/>
        <v>0</v>
      </c>
      <c r="J118" s="1140"/>
      <c r="K118" s="1140">
        <f t="shared" si="17"/>
        <v>0</v>
      </c>
      <c r="L118" s="1141">
        <f t="shared" si="22"/>
        <v>0</v>
      </c>
      <c r="M118" s="1166"/>
      <c r="N118" s="1165"/>
      <c r="O118" s="1166"/>
      <c r="P118" s="1165"/>
      <c r="Q118" s="1166"/>
      <c r="R118" s="1165"/>
      <c r="S118" s="1166"/>
      <c r="T118" s="1165"/>
      <c r="U118" s="1166"/>
      <c r="V118" s="1165"/>
      <c r="W118" s="1166"/>
      <c r="X118" s="1165"/>
      <c r="Y118" s="1166"/>
      <c r="Z118" s="1165"/>
      <c r="AA118" s="1166"/>
      <c r="AB118" s="1165"/>
      <c r="AC118" s="1167"/>
      <c r="AD118" s="1071"/>
      <c r="AE118" s="1071"/>
    </row>
    <row r="119" spans="1:31" s="1091" customFormat="1" ht="16.5" customHeight="1">
      <c r="A119" s="1190" t="s">
        <v>502</v>
      </c>
      <c r="B119" s="1249" t="s">
        <v>1322</v>
      </c>
      <c r="C119" s="1250" t="s">
        <v>1323</v>
      </c>
      <c r="D119" s="1251" t="s">
        <v>1302</v>
      </c>
      <c r="E119" s="1194" t="s">
        <v>449</v>
      </c>
      <c r="F119" s="1221"/>
      <c r="G119" s="1139">
        <f t="shared" si="21"/>
        <v>786</v>
      </c>
      <c r="H119" s="1140">
        <f t="shared" ref="H119:H121" si="24">I119+K119</f>
        <v>451</v>
      </c>
      <c r="I119" s="1140">
        <f t="shared" si="16"/>
        <v>367</v>
      </c>
      <c r="J119" s="1140">
        <f>M119+O119+Y119</f>
        <v>419</v>
      </c>
      <c r="K119" s="1140">
        <f t="shared" si="17"/>
        <v>84</v>
      </c>
      <c r="L119" s="1141">
        <f t="shared" si="22"/>
        <v>0</v>
      </c>
      <c r="M119" s="1164">
        <v>335</v>
      </c>
      <c r="N119" s="1165"/>
      <c r="O119" s="1164">
        <v>48</v>
      </c>
      <c r="P119" s="1165"/>
      <c r="Q119" s="1164">
        <v>75</v>
      </c>
      <c r="R119" s="1165"/>
      <c r="S119" s="1164">
        <v>238</v>
      </c>
      <c r="T119" s="1165"/>
      <c r="U119" s="1166"/>
      <c r="V119" s="1165"/>
      <c r="W119" s="1166">
        <v>54</v>
      </c>
      <c r="X119" s="1165"/>
      <c r="Y119" s="1166">
        <v>36</v>
      </c>
      <c r="Z119" s="1165"/>
      <c r="AA119" s="1166"/>
      <c r="AB119" s="1165"/>
      <c r="AC119" s="1167"/>
      <c r="AD119" s="1071"/>
      <c r="AE119" s="1071"/>
    </row>
    <row r="120" spans="1:31" s="1091" customFormat="1" ht="16.5" customHeight="1">
      <c r="A120" s="1190" t="s">
        <v>508</v>
      </c>
      <c r="B120" s="1249" t="s">
        <v>1324</v>
      </c>
      <c r="C120" s="1250" t="s">
        <v>1325</v>
      </c>
      <c r="D120" s="1251" t="s">
        <v>1310</v>
      </c>
      <c r="E120" s="1194" t="s">
        <v>365</v>
      </c>
      <c r="F120" s="1221"/>
      <c r="G120" s="1139">
        <f t="shared" si="21"/>
        <v>25</v>
      </c>
      <c r="H120" s="1140">
        <f t="shared" si="24"/>
        <v>25</v>
      </c>
      <c r="I120" s="1140">
        <f t="shared" si="16"/>
        <v>0</v>
      </c>
      <c r="J120" s="1140">
        <f>M120+O120+Y120</f>
        <v>25</v>
      </c>
      <c r="K120" s="1140">
        <f t="shared" si="17"/>
        <v>25</v>
      </c>
      <c r="L120" s="1141">
        <f t="shared" si="22"/>
        <v>0</v>
      </c>
      <c r="M120" s="1166"/>
      <c r="N120" s="1165"/>
      <c r="O120" s="1164">
        <v>25</v>
      </c>
      <c r="P120" s="1165"/>
      <c r="Q120" s="1166"/>
      <c r="R120" s="1165"/>
      <c r="S120" s="1166"/>
      <c r="T120" s="1165"/>
      <c r="U120" s="1166"/>
      <c r="V120" s="1165"/>
      <c r="W120" s="1166"/>
      <c r="X120" s="1165"/>
      <c r="Y120" s="1166"/>
      <c r="Z120" s="1165"/>
      <c r="AA120" s="1166"/>
      <c r="AB120" s="1165"/>
      <c r="AC120" s="1167"/>
      <c r="AD120" s="1071"/>
      <c r="AE120" s="1071"/>
    </row>
    <row r="121" spans="1:31" s="1091" customFormat="1" ht="16.5" customHeight="1">
      <c r="A121" s="1190" t="s">
        <v>511</v>
      </c>
      <c r="B121" s="1249" t="s">
        <v>1326</v>
      </c>
      <c r="C121" s="1250" t="s">
        <v>1327</v>
      </c>
      <c r="D121" s="1251" t="s">
        <v>1292</v>
      </c>
      <c r="E121" s="1194" t="s">
        <v>365</v>
      </c>
      <c r="F121" s="1221"/>
      <c r="G121" s="1139">
        <f t="shared" si="21"/>
        <v>95</v>
      </c>
      <c r="H121" s="1140">
        <f t="shared" si="24"/>
        <v>95</v>
      </c>
      <c r="I121" s="1140">
        <f t="shared" si="16"/>
        <v>0</v>
      </c>
      <c r="J121" s="1140">
        <f>M121+O121+Y121</f>
        <v>95</v>
      </c>
      <c r="K121" s="1140">
        <f t="shared" si="17"/>
        <v>95</v>
      </c>
      <c r="L121" s="1141">
        <f t="shared" si="22"/>
        <v>0</v>
      </c>
      <c r="M121" s="1166"/>
      <c r="N121" s="1165"/>
      <c r="O121" s="1164">
        <v>95</v>
      </c>
      <c r="P121" s="1165"/>
      <c r="Q121" s="1166"/>
      <c r="R121" s="1165"/>
      <c r="S121" s="1166"/>
      <c r="T121" s="1165"/>
      <c r="U121" s="1166"/>
      <c r="V121" s="1165"/>
      <c r="W121" s="1166"/>
      <c r="X121" s="1165"/>
      <c r="Y121" s="1166"/>
      <c r="Z121" s="1165"/>
      <c r="AA121" s="1166"/>
      <c r="AB121" s="1165"/>
      <c r="AC121" s="1167"/>
      <c r="AD121" s="1071"/>
      <c r="AE121" s="1071"/>
    </row>
    <row r="122" spans="1:31" s="1091" customFormat="1" ht="27.75" customHeight="1">
      <c r="A122" s="1190" t="s">
        <v>513</v>
      </c>
      <c r="B122" s="1249" t="s">
        <v>1328</v>
      </c>
      <c r="C122" s="1250" t="s">
        <v>1329</v>
      </c>
      <c r="D122" s="1251" t="s">
        <v>1330</v>
      </c>
      <c r="E122" s="1194" t="s">
        <v>365</v>
      </c>
      <c r="F122" s="1221"/>
      <c r="G122" s="1139">
        <f t="shared" si="21"/>
        <v>0</v>
      </c>
      <c r="H122" s="1140"/>
      <c r="I122" s="1140">
        <f t="shared" si="16"/>
        <v>0</v>
      </c>
      <c r="J122" s="1140"/>
      <c r="K122" s="1140">
        <f t="shared" si="17"/>
        <v>0</v>
      </c>
      <c r="L122" s="1141">
        <f t="shared" si="22"/>
        <v>0</v>
      </c>
      <c r="M122" s="1166"/>
      <c r="N122" s="1165"/>
      <c r="O122" s="1166">
        <v>0</v>
      </c>
      <c r="P122" s="1165"/>
      <c r="Q122" s="1166">
        <v>0</v>
      </c>
      <c r="R122" s="1165"/>
      <c r="S122" s="1166"/>
      <c r="T122" s="1165"/>
      <c r="U122" s="1166"/>
      <c r="V122" s="1165"/>
      <c r="W122" s="1166"/>
      <c r="X122" s="1165"/>
      <c r="Y122" s="1166"/>
      <c r="Z122" s="1165"/>
      <c r="AA122" s="1166"/>
      <c r="AB122" s="1165"/>
      <c r="AC122" s="1167"/>
      <c r="AD122" s="1071"/>
      <c r="AE122" s="1071"/>
    </row>
    <row r="123" spans="1:31" s="1091" customFormat="1" ht="16.5" customHeight="1">
      <c r="A123" s="1190" t="s">
        <v>516</v>
      </c>
      <c r="B123" s="1249" t="s">
        <v>1331</v>
      </c>
      <c r="C123" s="1250" t="s">
        <v>1332</v>
      </c>
      <c r="D123" s="1251" t="s">
        <v>1306</v>
      </c>
      <c r="E123" s="1194" t="s">
        <v>365</v>
      </c>
      <c r="F123" s="1221"/>
      <c r="G123" s="1139">
        <f t="shared" si="21"/>
        <v>0</v>
      </c>
      <c r="H123" s="1140"/>
      <c r="I123" s="1140">
        <f t="shared" si="16"/>
        <v>0</v>
      </c>
      <c r="J123" s="1140"/>
      <c r="K123" s="1140">
        <f t="shared" si="17"/>
        <v>0</v>
      </c>
      <c r="L123" s="1141">
        <f t="shared" si="22"/>
        <v>0</v>
      </c>
      <c r="M123" s="1166">
        <v>0</v>
      </c>
      <c r="N123" s="1165"/>
      <c r="O123" s="1166">
        <v>0</v>
      </c>
      <c r="P123" s="1165"/>
      <c r="Q123" s="1166">
        <v>0</v>
      </c>
      <c r="R123" s="1165"/>
      <c r="S123" s="1166">
        <v>0</v>
      </c>
      <c r="T123" s="1165"/>
      <c r="U123" s="1166"/>
      <c r="V123" s="1165"/>
      <c r="W123" s="1166"/>
      <c r="X123" s="1165"/>
      <c r="Y123" s="1166"/>
      <c r="Z123" s="1165"/>
      <c r="AA123" s="1166"/>
      <c r="AB123" s="1165"/>
      <c r="AC123" s="1167"/>
      <c r="AD123" s="1071"/>
      <c r="AE123" s="1071"/>
    </row>
    <row r="124" spans="1:31" s="1091" customFormat="1" ht="16.5" customHeight="1">
      <c r="A124" s="1190" t="s">
        <v>518</v>
      </c>
      <c r="B124" s="1249" t="s">
        <v>1333</v>
      </c>
      <c r="C124" s="1250" t="s">
        <v>1334</v>
      </c>
      <c r="D124" s="1251" t="s">
        <v>1335</v>
      </c>
      <c r="E124" s="1194" t="s">
        <v>365</v>
      </c>
      <c r="F124" s="1221"/>
      <c r="G124" s="1139">
        <f t="shared" si="21"/>
        <v>0</v>
      </c>
      <c r="H124" s="1140"/>
      <c r="I124" s="1140">
        <f t="shared" si="16"/>
        <v>0</v>
      </c>
      <c r="J124" s="1140"/>
      <c r="K124" s="1140">
        <f t="shared" si="17"/>
        <v>0</v>
      </c>
      <c r="L124" s="1141">
        <f t="shared" si="22"/>
        <v>0</v>
      </c>
      <c r="M124" s="1166">
        <v>0</v>
      </c>
      <c r="N124" s="1165"/>
      <c r="O124" s="1166">
        <v>0</v>
      </c>
      <c r="P124" s="1165"/>
      <c r="Q124" s="1166">
        <v>0</v>
      </c>
      <c r="R124" s="1165"/>
      <c r="S124" s="1166">
        <v>0</v>
      </c>
      <c r="T124" s="1165"/>
      <c r="U124" s="1166"/>
      <c r="V124" s="1165"/>
      <c r="W124" s="1166"/>
      <c r="X124" s="1165"/>
      <c r="Y124" s="1166"/>
      <c r="Z124" s="1165"/>
      <c r="AA124" s="1166"/>
      <c r="AB124" s="1165"/>
      <c r="AC124" s="1167"/>
      <c r="AD124" s="1071"/>
      <c r="AE124" s="1071"/>
    </row>
    <row r="125" spans="1:31" s="1091" customFormat="1" ht="16.5" customHeight="1">
      <c r="A125" s="1190" t="s">
        <v>1336</v>
      </c>
      <c r="B125" s="1249" t="s">
        <v>1337</v>
      </c>
      <c r="C125" s="1250" t="s">
        <v>1338</v>
      </c>
      <c r="D125" s="1251" t="s">
        <v>1310</v>
      </c>
      <c r="E125" s="1194" t="s">
        <v>365</v>
      </c>
      <c r="F125" s="1221"/>
      <c r="G125" s="1139">
        <f t="shared" si="21"/>
        <v>0</v>
      </c>
      <c r="H125" s="1140"/>
      <c r="I125" s="1140">
        <f t="shared" si="16"/>
        <v>0</v>
      </c>
      <c r="J125" s="1140"/>
      <c r="K125" s="1140">
        <f t="shared" si="17"/>
        <v>0</v>
      </c>
      <c r="L125" s="1141">
        <f t="shared" si="22"/>
        <v>0</v>
      </c>
      <c r="M125" s="1166">
        <v>0</v>
      </c>
      <c r="N125" s="1165"/>
      <c r="O125" s="1166">
        <v>0</v>
      </c>
      <c r="P125" s="1165"/>
      <c r="Q125" s="1166">
        <v>0</v>
      </c>
      <c r="R125" s="1165"/>
      <c r="S125" s="1166">
        <v>0</v>
      </c>
      <c r="T125" s="1165"/>
      <c r="U125" s="1166"/>
      <c r="V125" s="1165"/>
      <c r="W125" s="1166"/>
      <c r="X125" s="1165"/>
      <c r="Y125" s="1166"/>
      <c r="Z125" s="1165"/>
      <c r="AA125" s="1166"/>
      <c r="AB125" s="1165"/>
      <c r="AC125" s="1167"/>
      <c r="AD125" s="1071"/>
      <c r="AE125" s="1071"/>
    </row>
    <row r="126" spans="1:31" s="1091" customFormat="1" ht="22.5">
      <c r="A126" s="1190" t="s">
        <v>1339</v>
      </c>
      <c r="B126" s="1249" t="s">
        <v>1340</v>
      </c>
      <c r="C126" s="1250" t="s">
        <v>1341</v>
      </c>
      <c r="D126" s="1251" t="s">
        <v>1310</v>
      </c>
      <c r="E126" s="1194" t="s">
        <v>365</v>
      </c>
      <c r="F126" s="1221"/>
      <c r="G126" s="1139">
        <f t="shared" si="21"/>
        <v>0</v>
      </c>
      <c r="H126" s="1140"/>
      <c r="I126" s="1140">
        <f t="shared" si="16"/>
        <v>0</v>
      </c>
      <c r="J126" s="1140"/>
      <c r="K126" s="1140">
        <f t="shared" si="17"/>
        <v>0</v>
      </c>
      <c r="L126" s="1141">
        <f t="shared" si="22"/>
        <v>0</v>
      </c>
      <c r="M126" s="1166">
        <v>0</v>
      </c>
      <c r="N126" s="1165"/>
      <c r="O126" s="1166">
        <v>0</v>
      </c>
      <c r="P126" s="1165"/>
      <c r="Q126" s="1166">
        <v>0</v>
      </c>
      <c r="R126" s="1165"/>
      <c r="S126" s="1166">
        <v>0</v>
      </c>
      <c r="T126" s="1165"/>
      <c r="U126" s="1166"/>
      <c r="V126" s="1165"/>
      <c r="W126" s="1166"/>
      <c r="X126" s="1165"/>
      <c r="Y126" s="1166"/>
      <c r="Z126" s="1165"/>
      <c r="AA126" s="1166"/>
      <c r="AB126" s="1165"/>
      <c r="AC126" s="1167"/>
      <c r="AD126" s="1071"/>
      <c r="AE126" s="1071"/>
    </row>
    <row r="127" spans="1:31" s="1091" customFormat="1" ht="16.5" customHeight="1">
      <c r="A127" s="1190" t="s">
        <v>1342</v>
      </c>
      <c r="B127" s="1249" t="s">
        <v>1343</v>
      </c>
      <c r="C127" s="1250" t="s">
        <v>1344</v>
      </c>
      <c r="D127" s="1251" t="s">
        <v>1288</v>
      </c>
      <c r="E127" s="1194" t="s">
        <v>365</v>
      </c>
      <c r="F127" s="1221"/>
      <c r="G127" s="1139">
        <f t="shared" si="21"/>
        <v>0</v>
      </c>
      <c r="H127" s="1140"/>
      <c r="I127" s="1140">
        <f t="shared" si="16"/>
        <v>0</v>
      </c>
      <c r="J127" s="1140"/>
      <c r="K127" s="1140">
        <f t="shared" si="17"/>
        <v>0</v>
      </c>
      <c r="L127" s="1141">
        <f t="shared" si="22"/>
        <v>0</v>
      </c>
      <c r="M127" s="1166">
        <v>0</v>
      </c>
      <c r="N127" s="1165"/>
      <c r="O127" s="1166">
        <v>0</v>
      </c>
      <c r="P127" s="1165"/>
      <c r="Q127" s="1166">
        <v>0</v>
      </c>
      <c r="R127" s="1165"/>
      <c r="S127" s="1166">
        <v>0</v>
      </c>
      <c r="T127" s="1165"/>
      <c r="U127" s="1166"/>
      <c r="V127" s="1165"/>
      <c r="W127" s="1166"/>
      <c r="X127" s="1165"/>
      <c r="Y127" s="1166"/>
      <c r="Z127" s="1165"/>
      <c r="AA127" s="1166"/>
      <c r="AB127" s="1165"/>
      <c r="AC127" s="1167"/>
      <c r="AD127" s="1071"/>
      <c r="AE127" s="1071"/>
    </row>
    <row r="128" spans="1:31" s="1091" customFormat="1" ht="16.5" customHeight="1">
      <c r="A128" s="1190" t="s">
        <v>1345</v>
      </c>
      <c r="B128" s="1249" t="s">
        <v>1346</v>
      </c>
      <c r="C128" s="1250" t="s">
        <v>1347</v>
      </c>
      <c r="D128" s="1251" t="s">
        <v>1310</v>
      </c>
      <c r="E128" s="1194" t="s">
        <v>365</v>
      </c>
      <c r="F128" s="1221"/>
      <c r="G128" s="1139">
        <f t="shared" si="21"/>
        <v>0</v>
      </c>
      <c r="H128" s="1140"/>
      <c r="I128" s="1140">
        <f t="shared" si="16"/>
        <v>0</v>
      </c>
      <c r="J128" s="1140"/>
      <c r="K128" s="1140">
        <f t="shared" si="17"/>
        <v>0</v>
      </c>
      <c r="L128" s="1141">
        <f t="shared" si="22"/>
        <v>0</v>
      </c>
      <c r="M128" s="1166">
        <v>0</v>
      </c>
      <c r="N128" s="1165"/>
      <c r="O128" s="1166">
        <v>0</v>
      </c>
      <c r="P128" s="1165"/>
      <c r="Q128" s="1166">
        <v>0</v>
      </c>
      <c r="R128" s="1165"/>
      <c r="S128" s="1166">
        <v>0</v>
      </c>
      <c r="T128" s="1165"/>
      <c r="U128" s="1166"/>
      <c r="V128" s="1165"/>
      <c r="W128" s="1166"/>
      <c r="X128" s="1165"/>
      <c r="Y128" s="1166"/>
      <c r="Z128" s="1165"/>
      <c r="AA128" s="1166"/>
      <c r="AB128" s="1165"/>
      <c r="AC128" s="1167"/>
      <c r="AD128" s="1071"/>
      <c r="AE128" s="1071"/>
    </row>
    <row r="129" spans="1:31" s="1091" customFormat="1" ht="16.5" customHeight="1">
      <c r="A129" s="1190" t="s">
        <v>1348</v>
      </c>
      <c r="B129" s="1249" t="s">
        <v>1349</v>
      </c>
      <c r="C129" s="1250" t="s">
        <v>1350</v>
      </c>
      <c r="D129" s="1251"/>
      <c r="E129" s="1194" t="s">
        <v>1113</v>
      </c>
      <c r="F129" s="1221"/>
      <c r="G129" s="1139">
        <f t="shared" si="21"/>
        <v>0</v>
      </c>
      <c r="H129" s="1140"/>
      <c r="I129" s="1140">
        <f t="shared" si="16"/>
        <v>0</v>
      </c>
      <c r="J129" s="1140"/>
      <c r="K129" s="1140">
        <f t="shared" si="17"/>
        <v>0</v>
      </c>
      <c r="L129" s="1141">
        <f t="shared" si="22"/>
        <v>0</v>
      </c>
      <c r="M129" s="1166"/>
      <c r="N129" s="1165"/>
      <c r="O129" s="1166"/>
      <c r="P129" s="1165"/>
      <c r="Q129" s="1166"/>
      <c r="R129" s="1165"/>
      <c r="S129" s="1166"/>
      <c r="T129" s="1165"/>
      <c r="U129" s="1166"/>
      <c r="V129" s="1165"/>
      <c r="W129" s="1166"/>
      <c r="X129" s="1165"/>
      <c r="Y129" s="1166"/>
      <c r="Z129" s="1165"/>
      <c r="AA129" s="1166"/>
      <c r="AB129" s="1165"/>
      <c r="AC129" s="1167"/>
      <c r="AD129" s="1071"/>
      <c r="AE129" s="1071"/>
    </row>
    <row r="130" spans="1:31" s="1091" customFormat="1" ht="16.5" customHeight="1">
      <c r="A130" s="1143" t="s">
        <v>993</v>
      </c>
      <c r="B130" s="1143"/>
      <c r="C130" s="1143"/>
      <c r="D130" s="1143"/>
      <c r="E130" s="1143"/>
      <c r="F130" s="1143"/>
      <c r="G130" s="1144">
        <f t="shared" si="21"/>
        <v>0</v>
      </c>
      <c r="H130" s="1145"/>
      <c r="I130" s="1145"/>
      <c r="J130" s="1145"/>
      <c r="K130" s="1146">
        <f>SUM(L130:AA130)</f>
        <v>0</v>
      </c>
      <c r="L130" s="1146">
        <f>SUM(M130:AB130)</f>
        <v>0</v>
      </c>
      <c r="M130" s="1253"/>
      <c r="N130" s="1254"/>
      <c r="O130" s="1253"/>
      <c r="P130" s="1254"/>
      <c r="Q130" s="1253"/>
      <c r="R130" s="1254"/>
      <c r="S130" s="1253"/>
      <c r="T130" s="1254"/>
      <c r="U130" s="1253"/>
      <c r="V130" s="1254"/>
      <c r="W130" s="1253"/>
      <c r="X130" s="1254"/>
      <c r="Y130" s="1253"/>
      <c r="Z130" s="1254"/>
      <c r="AA130" s="1253"/>
      <c r="AB130" s="1254"/>
      <c r="AC130" s="1255"/>
      <c r="AD130" s="1071"/>
      <c r="AE130" s="1071"/>
    </row>
    <row r="131" spans="1:31" s="1132" customFormat="1" ht="16.5" customHeight="1">
      <c r="A131" s="1120" t="s">
        <v>1351</v>
      </c>
      <c r="B131" s="1121" t="s">
        <v>1352</v>
      </c>
      <c r="C131" s="1122" t="s">
        <v>1353</v>
      </c>
      <c r="D131" s="1122"/>
      <c r="E131" s="1123"/>
      <c r="F131" s="1124"/>
      <c r="G131" s="1148">
        <f t="shared" si="21"/>
        <v>0</v>
      </c>
      <c r="H131" s="1149"/>
      <c r="I131" s="1149"/>
      <c r="J131" s="1149"/>
      <c r="K131" s="1127"/>
      <c r="L131" s="1127"/>
      <c r="M131" s="1180"/>
      <c r="N131" s="1256"/>
      <c r="O131" s="1180"/>
      <c r="P131" s="1256"/>
      <c r="Q131" s="1180"/>
      <c r="R131" s="1256"/>
      <c r="S131" s="1180"/>
      <c r="T131" s="1256"/>
      <c r="U131" s="1180"/>
      <c r="V131" s="1256"/>
      <c r="W131" s="1180"/>
      <c r="X131" s="1256"/>
      <c r="Y131" s="1180"/>
      <c r="Z131" s="1256"/>
      <c r="AA131" s="1180"/>
      <c r="AB131" s="1256"/>
      <c r="AC131" s="1182"/>
      <c r="AD131" s="1131"/>
      <c r="AE131" s="1131"/>
    </row>
    <row r="132" spans="1:31" s="1091" customFormat="1" ht="16.5" customHeight="1">
      <c r="A132" s="1190" t="s">
        <v>1354</v>
      </c>
      <c r="B132" s="1210" t="s">
        <v>1355</v>
      </c>
      <c r="C132" s="1250" t="s">
        <v>1356</v>
      </c>
      <c r="D132" s="1259" t="s">
        <v>1357</v>
      </c>
      <c r="E132" s="1194" t="s">
        <v>365</v>
      </c>
      <c r="F132" s="1221"/>
      <c r="G132" s="1139">
        <f t="shared" si="21"/>
        <v>3467</v>
      </c>
      <c r="H132" s="1140">
        <f t="shared" ref="H132:H133" si="25">I132+K132</f>
        <v>2207</v>
      </c>
      <c r="I132" s="1140">
        <f t="shared" si="16"/>
        <v>1829</v>
      </c>
      <c r="J132" s="1140">
        <f>M132+O132+Y132</f>
        <v>1638</v>
      </c>
      <c r="K132" s="1140">
        <f t="shared" si="17"/>
        <v>378</v>
      </c>
      <c r="L132" s="1141">
        <f t="shared" ref="L132:L147" si="26">F132*G132</f>
        <v>0</v>
      </c>
      <c r="M132" s="1164">
        <v>1260</v>
      </c>
      <c r="N132" s="1165"/>
      <c r="O132" s="1166">
        <v>378</v>
      </c>
      <c r="P132" s="1165"/>
      <c r="Q132" s="1166">
        <v>729</v>
      </c>
      <c r="R132" s="1165"/>
      <c r="S132" s="1164">
        <v>1100</v>
      </c>
      <c r="T132" s="1165"/>
      <c r="U132" s="1166"/>
      <c r="V132" s="1165"/>
      <c r="W132" s="1166"/>
      <c r="X132" s="1165"/>
      <c r="Y132" s="1166"/>
      <c r="Z132" s="1165"/>
      <c r="AA132" s="1166"/>
      <c r="AB132" s="1165"/>
      <c r="AC132" s="1167"/>
      <c r="AD132" s="1071"/>
      <c r="AE132" s="1071"/>
    </row>
    <row r="133" spans="1:31" s="1091" customFormat="1" ht="16.5" customHeight="1">
      <c r="A133" s="1190" t="s">
        <v>1358</v>
      </c>
      <c r="B133" s="1210" t="s">
        <v>1359</v>
      </c>
      <c r="C133" s="1250" t="s">
        <v>1360</v>
      </c>
      <c r="D133" s="1251" t="s">
        <v>1361</v>
      </c>
      <c r="E133" s="1194" t="s">
        <v>365</v>
      </c>
      <c r="F133" s="1221"/>
      <c r="G133" s="1139">
        <f t="shared" si="21"/>
        <v>3813.7</v>
      </c>
      <c r="H133" s="1140">
        <f t="shared" si="25"/>
        <v>2427.6999999999998</v>
      </c>
      <c r="I133" s="1140">
        <f t="shared" si="16"/>
        <v>2011.9</v>
      </c>
      <c r="J133" s="1140">
        <f>M133+O133+Y133</f>
        <v>1801.8</v>
      </c>
      <c r="K133" s="1140">
        <f t="shared" si="17"/>
        <v>415.79999999999995</v>
      </c>
      <c r="L133" s="1141">
        <f t="shared" si="26"/>
        <v>0</v>
      </c>
      <c r="M133" s="1164">
        <v>1386</v>
      </c>
      <c r="N133" s="1165"/>
      <c r="O133" s="1166">
        <v>415.8</v>
      </c>
      <c r="P133" s="1165"/>
      <c r="Q133" s="1166">
        <v>801.90000000000009</v>
      </c>
      <c r="R133" s="1165"/>
      <c r="S133" s="1164">
        <v>1210</v>
      </c>
      <c r="T133" s="1165"/>
      <c r="U133" s="1166"/>
      <c r="V133" s="1165"/>
      <c r="W133" s="1166"/>
      <c r="X133" s="1165"/>
      <c r="Y133" s="1166"/>
      <c r="Z133" s="1165"/>
      <c r="AA133" s="1166"/>
      <c r="AB133" s="1165"/>
      <c r="AC133" s="1167"/>
      <c r="AD133" s="1071"/>
      <c r="AE133" s="1071"/>
    </row>
    <row r="134" spans="1:31" s="1091" customFormat="1" ht="16.5" customHeight="1">
      <c r="A134" s="1190" t="s">
        <v>1362</v>
      </c>
      <c r="B134" s="1210" t="s">
        <v>1363</v>
      </c>
      <c r="C134" s="1250" t="s">
        <v>1364</v>
      </c>
      <c r="D134" s="1205" t="s">
        <v>1365</v>
      </c>
      <c r="E134" s="1194" t="s">
        <v>365</v>
      </c>
      <c r="F134" s="1221"/>
      <c r="G134" s="1139">
        <f t="shared" si="21"/>
        <v>0</v>
      </c>
      <c r="H134" s="1140"/>
      <c r="I134" s="1140">
        <f t="shared" si="16"/>
        <v>0</v>
      </c>
      <c r="J134" s="1140"/>
      <c r="K134" s="1140">
        <f t="shared" si="17"/>
        <v>0</v>
      </c>
      <c r="L134" s="1141">
        <f t="shared" si="26"/>
        <v>0</v>
      </c>
      <c r="M134" s="1166"/>
      <c r="N134" s="1165"/>
      <c r="O134" s="1166">
        <v>0</v>
      </c>
      <c r="P134" s="1165"/>
      <c r="Q134" s="1166">
        <v>0</v>
      </c>
      <c r="R134" s="1165"/>
      <c r="S134" s="1166"/>
      <c r="T134" s="1165"/>
      <c r="U134" s="1166"/>
      <c r="V134" s="1165"/>
      <c r="W134" s="1166"/>
      <c r="X134" s="1165"/>
      <c r="Y134" s="1166"/>
      <c r="Z134" s="1165"/>
      <c r="AA134" s="1166"/>
      <c r="AB134" s="1165"/>
      <c r="AC134" s="1167"/>
      <c r="AD134" s="1071"/>
      <c r="AE134" s="1071"/>
    </row>
    <row r="135" spans="1:31" s="1091" customFormat="1" ht="16.5" customHeight="1">
      <c r="A135" s="1190" t="s">
        <v>554</v>
      </c>
      <c r="B135" s="1210" t="s">
        <v>1366</v>
      </c>
      <c r="C135" s="1260" t="s">
        <v>1367</v>
      </c>
      <c r="D135" s="1205" t="s">
        <v>1368</v>
      </c>
      <c r="E135" s="1194" t="s">
        <v>365</v>
      </c>
      <c r="F135" s="1221"/>
      <c r="G135" s="1139">
        <f t="shared" si="21"/>
        <v>421</v>
      </c>
      <c r="H135" s="1140">
        <f t="shared" ref="H135:H137" si="27">I135+K135</f>
        <v>266</v>
      </c>
      <c r="I135" s="1140">
        <f t="shared" si="16"/>
        <v>155</v>
      </c>
      <c r="J135" s="1140">
        <f>M135+O135+Y135</f>
        <v>266</v>
      </c>
      <c r="K135" s="1140">
        <f t="shared" si="17"/>
        <v>111</v>
      </c>
      <c r="L135" s="1141">
        <f t="shared" si="26"/>
        <v>0</v>
      </c>
      <c r="M135" s="1164">
        <v>155</v>
      </c>
      <c r="N135" s="1165"/>
      <c r="O135" s="1166">
        <v>111</v>
      </c>
      <c r="P135" s="1165"/>
      <c r="Q135" s="1166">
        <v>155</v>
      </c>
      <c r="R135" s="1165"/>
      <c r="S135" s="1166"/>
      <c r="T135" s="1165"/>
      <c r="U135" s="1166"/>
      <c r="V135" s="1165"/>
      <c r="W135" s="1166"/>
      <c r="X135" s="1165"/>
      <c r="Y135" s="1166"/>
      <c r="Z135" s="1165"/>
      <c r="AA135" s="1166"/>
      <c r="AB135" s="1165"/>
      <c r="AC135" s="1167"/>
      <c r="AD135" s="1071"/>
      <c r="AE135" s="1071"/>
    </row>
    <row r="136" spans="1:31" s="1091" customFormat="1" ht="16.5" customHeight="1">
      <c r="A136" s="1190" t="s">
        <v>1369</v>
      </c>
      <c r="B136" s="1210" t="s">
        <v>1370</v>
      </c>
      <c r="C136" s="1250" t="s">
        <v>1371</v>
      </c>
      <c r="D136" s="1205" t="s">
        <v>1372</v>
      </c>
      <c r="E136" s="1194" t="s">
        <v>365</v>
      </c>
      <c r="F136" s="1221"/>
      <c r="G136" s="1139">
        <f t="shared" si="21"/>
        <v>3467</v>
      </c>
      <c r="H136" s="1140">
        <f t="shared" si="27"/>
        <v>2207</v>
      </c>
      <c r="I136" s="1140">
        <f t="shared" si="16"/>
        <v>1829</v>
      </c>
      <c r="J136" s="1140">
        <f>M136+O136+Y136</f>
        <v>1638</v>
      </c>
      <c r="K136" s="1140">
        <f t="shared" si="17"/>
        <v>378</v>
      </c>
      <c r="L136" s="1141">
        <f t="shared" si="26"/>
        <v>0</v>
      </c>
      <c r="M136" s="1164">
        <v>1260</v>
      </c>
      <c r="N136" s="1165"/>
      <c r="O136" s="1166">
        <v>378</v>
      </c>
      <c r="P136" s="1165"/>
      <c r="Q136" s="1166">
        <v>729</v>
      </c>
      <c r="R136" s="1165"/>
      <c r="S136" s="1164">
        <v>1100</v>
      </c>
      <c r="T136" s="1165"/>
      <c r="U136" s="1166"/>
      <c r="V136" s="1165"/>
      <c r="W136" s="1166"/>
      <c r="X136" s="1165"/>
      <c r="Y136" s="1166"/>
      <c r="Z136" s="1165"/>
      <c r="AA136" s="1166"/>
      <c r="AB136" s="1165"/>
      <c r="AC136" s="1167"/>
      <c r="AD136" s="1071"/>
      <c r="AE136" s="1071"/>
    </row>
    <row r="137" spans="1:31" s="1091" customFormat="1" ht="16.5" customHeight="1">
      <c r="A137" s="1190" t="s">
        <v>1373</v>
      </c>
      <c r="B137" s="1210" t="s">
        <v>1374</v>
      </c>
      <c r="C137" s="1192" t="s">
        <v>1375</v>
      </c>
      <c r="D137" s="1261" t="s">
        <v>1376</v>
      </c>
      <c r="E137" s="1194" t="s">
        <v>365</v>
      </c>
      <c r="F137" s="1221"/>
      <c r="G137" s="1139">
        <f t="shared" si="21"/>
        <v>3467</v>
      </c>
      <c r="H137" s="1140">
        <f t="shared" si="27"/>
        <v>2207</v>
      </c>
      <c r="I137" s="1140">
        <f t="shared" si="16"/>
        <v>1829</v>
      </c>
      <c r="J137" s="1140">
        <f>M137+O137+Y137</f>
        <v>1638</v>
      </c>
      <c r="K137" s="1140">
        <f t="shared" si="17"/>
        <v>378</v>
      </c>
      <c r="L137" s="1141">
        <f t="shared" si="26"/>
        <v>0</v>
      </c>
      <c r="M137" s="1164">
        <v>1260</v>
      </c>
      <c r="N137" s="1165"/>
      <c r="O137" s="1166">
        <v>378</v>
      </c>
      <c r="P137" s="1165"/>
      <c r="Q137" s="1166">
        <v>729</v>
      </c>
      <c r="R137" s="1165"/>
      <c r="S137" s="1164">
        <v>1100</v>
      </c>
      <c r="T137" s="1165"/>
      <c r="U137" s="1166"/>
      <c r="V137" s="1165"/>
      <c r="W137" s="1166"/>
      <c r="X137" s="1165"/>
      <c r="Y137" s="1166"/>
      <c r="Z137" s="1165"/>
      <c r="AA137" s="1166"/>
      <c r="AB137" s="1165"/>
      <c r="AC137" s="1167"/>
      <c r="AD137" s="1071"/>
      <c r="AE137" s="1071"/>
    </row>
    <row r="138" spans="1:31" s="1091" customFormat="1" ht="16.5" customHeight="1">
      <c r="A138" s="1190" t="s">
        <v>1377</v>
      </c>
      <c r="B138" s="1210" t="s">
        <v>1378</v>
      </c>
      <c r="C138" s="1250" t="s">
        <v>1379</v>
      </c>
      <c r="D138" s="1205" t="s">
        <v>1380</v>
      </c>
      <c r="E138" s="1194" t="s">
        <v>365</v>
      </c>
      <c r="F138" s="1221"/>
      <c r="G138" s="1139">
        <f t="shared" si="21"/>
        <v>0</v>
      </c>
      <c r="H138" s="1140"/>
      <c r="I138" s="1140">
        <f t="shared" si="16"/>
        <v>0</v>
      </c>
      <c r="J138" s="1140"/>
      <c r="K138" s="1140">
        <f t="shared" si="17"/>
        <v>0</v>
      </c>
      <c r="L138" s="1141">
        <f t="shared" si="26"/>
        <v>0</v>
      </c>
      <c r="M138" s="1166"/>
      <c r="N138" s="1165"/>
      <c r="O138" s="1166">
        <v>0</v>
      </c>
      <c r="P138" s="1165"/>
      <c r="Q138" s="1166">
        <v>0</v>
      </c>
      <c r="R138" s="1165"/>
      <c r="S138" s="1166"/>
      <c r="T138" s="1165"/>
      <c r="U138" s="1166"/>
      <c r="V138" s="1165"/>
      <c r="W138" s="1166"/>
      <c r="X138" s="1165"/>
      <c r="Y138" s="1166"/>
      <c r="Z138" s="1165"/>
      <c r="AA138" s="1166"/>
      <c r="AB138" s="1165"/>
      <c r="AC138" s="1167"/>
      <c r="AD138" s="1071"/>
      <c r="AE138" s="1071"/>
    </row>
    <row r="139" spans="1:31" s="1091" customFormat="1" ht="32.25" customHeight="1">
      <c r="A139" s="1190" t="s">
        <v>1381</v>
      </c>
      <c r="B139" s="1210" t="s">
        <v>1382</v>
      </c>
      <c r="C139" s="1250" t="s">
        <v>1383</v>
      </c>
      <c r="D139" s="1205" t="s">
        <v>1384</v>
      </c>
      <c r="E139" s="1194" t="s">
        <v>365</v>
      </c>
      <c r="F139" s="1221"/>
      <c r="G139" s="1139">
        <f t="shared" si="21"/>
        <v>0</v>
      </c>
      <c r="H139" s="1140"/>
      <c r="I139" s="1140">
        <f t="shared" si="16"/>
        <v>0</v>
      </c>
      <c r="J139" s="1140"/>
      <c r="K139" s="1140">
        <f t="shared" si="17"/>
        <v>0</v>
      </c>
      <c r="L139" s="1141">
        <f t="shared" si="26"/>
        <v>0</v>
      </c>
      <c r="M139" s="1166"/>
      <c r="N139" s="1165"/>
      <c r="O139" s="1166">
        <v>0</v>
      </c>
      <c r="P139" s="1165"/>
      <c r="Q139" s="1166">
        <v>0</v>
      </c>
      <c r="R139" s="1165"/>
      <c r="S139" s="1166"/>
      <c r="T139" s="1165"/>
      <c r="U139" s="1166"/>
      <c r="V139" s="1165"/>
      <c r="W139" s="1166"/>
      <c r="X139" s="1165"/>
      <c r="Y139" s="1166"/>
      <c r="Z139" s="1165"/>
      <c r="AA139" s="1166"/>
      <c r="AB139" s="1165"/>
      <c r="AC139" s="1167"/>
      <c r="AD139" s="1071"/>
      <c r="AE139" s="1071"/>
    </row>
    <row r="140" spans="1:31" s="1091" customFormat="1" ht="16.5" customHeight="1">
      <c r="A140" s="1190" t="s">
        <v>459</v>
      </c>
      <c r="B140" s="1210" t="s">
        <v>1385</v>
      </c>
      <c r="C140" s="1250" t="s">
        <v>1386</v>
      </c>
      <c r="D140" s="1262" t="s">
        <v>1387</v>
      </c>
      <c r="E140" s="1194" t="s">
        <v>365</v>
      </c>
      <c r="F140" s="1221"/>
      <c r="G140" s="1139">
        <f t="shared" si="21"/>
        <v>5689.02</v>
      </c>
      <c r="H140" s="1140">
        <f t="shared" ref="H140:H141" si="28">I140+K140</f>
        <v>3799.02</v>
      </c>
      <c r="I140" s="1140">
        <f t="shared" si="16"/>
        <v>3207.42</v>
      </c>
      <c r="J140" s="1140">
        <f>M140+O140+Y140</f>
        <v>2481.6</v>
      </c>
      <c r="K140" s="1140">
        <f t="shared" si="17"/>
        <v>591.59999999999991</v>
      </c>
      <c r="L140" s="1141">
        <f t="shared" si="26"/>
        <v>0</v>
      </c>
      <c r="M140" s="1164">
        <v>1890</v>
      </c>
      <c r="N140" s="1165"/>
      <c r="O140" s="1164">
        <v>470.1</v>
      </c>
      <c r="P140" s="1165"/>
      <c r="Q140" s="1166">
        <v>1314.42</v>
      </c>
      <c r="R140" s="1165"/>
      <c r="S140" s="1164">
        <v>1650</v>
      </c>
      <c r="T140" s="1165"/>
      <c r="U140" s="1166"/>
      <c r="V140" s="1165"/>
      <c r="W140" s="1166">
        <v>243</v>
      </c>
      <c r="X140" s="1165"/>
      <c r="Y140" s="1166">
        <v>121.5</v>
      </c>
      <c r="Z140" s="1165"/>
      <c r="AA140" s="1166"/>
      <c r="AB140" s="1165"/>
      <c r="AC140" s="1167"/>
      <c r="AD140" s="1071"/>
      <c r="AE140" s="1071"/>
    </row>
    <row r="141" spans="1:31" s="1091" customFormat="1" ht="16.5" customHeight="1">
      <c r="A141" s="1190" t="s">
        <v>1388</v>
      </c>
      <c r="B141" s="1210" t="s">
        <v>1389</v>
      </c>
      <c r="C141" s="1250" t="s">
        <v>462</v>
      </c>
      <c r="D141" s="1262" t="s">
        <v>1390</v>
      </c>
      <c r="E141" s="1194" t="s">
        <v>449</v>
      </c>
      <c r="F141" s="1221"/>
      <c r="G141" s="1139">
        <f t="shared" si="21"/>
        <v>362</v>
      </c>
      <c r="H141" s="1140">
        <f t="shared" si="28"/>
        <v>150</v>
      </c>
      <c r="I141" s="1140">
        <f t="shared" si="16"/>
        <v>100</v>
      </c>
      <c r="J141" s="1140">
        <f>M141+O141+Y141</f>
        <v>262</v>
      </c>
      <c r="K141" s="1140">
        <f t="shared" si="17"/>
        <v>50</v>
      </c>
      <c r="L141" s="1141">
        <f t="shared" si="26"/>
        <v>0</v>
      </c>
      <c r="M141" s="1164">
        <v>212</v>
      </c>
      <c r="N141" s="1165"/>
      <c r="O141" s="1164">
        <v>50</v>
      </c>
      <c r="P141" s="1165"/>
      <c r="Q141" s="1166">
        <v>0</v>
      </c>
      <c r="R141" s="1165"/>
      <c r="S141" s="1164">
        <v>100</v>
      </c>
      <c r="T141" s="1165"/>
      <c r="U141" s="1166"/>
      <c r="V141" s="1165"/>
      <c r="W141" s="1166"/>
      <c r="X141" s="1165"/>
      <c r="Y141" s="1166"/>
      <c r="Z141" s="1165"/>
      <c r="AA141" s="1166"/>
      <c r="AB141" s="1165"/>
      <c r="AC141" s="1167"/>
      <c r="AD141" s="1071"/>
      <c r="AE141" s="1071"/>
    </row>
    <row r="142" spans="1:31" s="1091" customFormat="1" ht="30.75" customHeight="1">
      <c r="A142" s="1190" t="s">
        <v>1391</v>
      </c>
      <c r="B142" s="1210" t="s">
        <v>1392</v>
      </c>
      <c r="C142" s="1250" t="s">
        <v>1393</v>
      </c>
      <c r="D142" s="1176"/>
      <c r="E142" s="1194" t="s">
        <v>449</v>
      </c>
      <c r="F142" s="1221"/>
      <c r="G142" s="1139">
        <f t="shared" si="21"/>
        <v>0</v>
      </c>
      <c r="H142" s="1140"/>
      <c r="I142" s="1140">
        <f t="shared" si="16"/>
        <v>0</v>
      </c>
      <c r="J142" s="1140"/>
      <c r="K142" s="1140">
        <f t="shared" si="17"/>
        <v>0</v>
      </c>
      <c r="L142" s="1141">
        <f t="shared" si="26"/>
        <v>0</v>
      </c>
      <c r="M142" s="1166">
        <v>0</v>
      </c>
      <c r="N142" s="1165"/>
      <c r="O142" s="1166">
        <v>0</v>
      </c>
      <c r="P142" s="1165"/>
      <c r="Q142" s="1166">
        <v>0</v>
      </c>
      <c r="R142" s="1165"/>
      <c r="S142" s="1166">
        <v>0</v>
      </c>
      <c r="T142" s="1165"/>
      <c r="U142" s="1166"/>
      <c r="V142" s="1165"/>
      <c r="W142" s="1166"/>
      <c r="X142" s="1165"/>
      <c r="Y142" s="1166"/>
      <c r="Z142" s="1165"/>
      <c r="AA142" s="1166"/>
      <c r="AB142" s="1165"/>
      <c r="AC142" s="1167"/>
      <c r="AD142" s="1071"/>
      <c r="AE142" s="1071"/>
    </row>
    <row r="143" spans="1:31" s="1091" customFormat="1" ht="16.5" customHeight="1">
      <c r="A143" s="1190" t="s">
        <v>1394</v>
      </c>
      <c r="B143" s="1210" t="s">
        <v>1395</v>
      </c>
      <c r="C143" s="1250" t="s">
        <v>1396</v>
      </c>
      <c r="D143" s="1176"/>
      <c r="E143" s="1194" t="s">
        <v>365</v>
      </c>
      <c r="F143" s="1221"/>
      <c r="G143" s="1139">
        <f t="shared" si="21"/>
        <v>911.4</v>
      </c>
      <c r="H143" s="1140">
        <f>I143+K143</f>
        <v>375</v>
      </c>
      <c r="I143" s="1140">
        <f t="shared" si="16"/>
        <v>250</v>
      </c>
      <c r="J143" s="1140">
        <f>M143+O143+Y143</f>
        <v>661.4</v>
      </c>
      <c r="K143" s="1140">
        <f t="shared" si="17"/>
        <v>125</v>
      </c>
      <c r="L143" s="1141">
        <f t="shared" si="26"/>
        <v>0</v>
      </c>
      <c r="M143" s="1164">
        <v>536.4</v>
      </c>
      <c r="N143" s="1165"/>
      <c r="O143" s="1164">
        <v>125</v>
      </c>
      <c r="P143" s="1165"/>
      <c r="Q143" s="1166">
        <v>0</v>
      </c>
      <c r="R143" s="1165"/>
      <c r="S143" s="1164">
        <v>250</v>
      </c>
      <c r="T143" s="1165"/>
      <c r="U143" s="1166"/>
      <c r="V143" s="1165"/>
      <c r="W143" s="1166"/>
      <c r="X143" s="1165"/>
      <c r="Y143" s="1166"/>
      <c r="Z143" s="1165"/>
      <c r="AA143" s="1166"/>
      <c r="AB143" s="1165"/>
      <c r="AC143" s="1167"/>
      <c r="AD143" s="1071"/>
      <c r="AE143" s="1071"/>
    </row>
    <row r="144" spans="1:31" s="1091" customFormat="1" ht="16.5" customHeight="1">
      <c r="A144" s="1190" t="s">
        <v>1397</v>
      </c>
      <c r="B144" s="1210" t="s">
        <v>1398</v>
      </c>
      <c r="C144" s="1250" t="s">
        <v>1399</v>
      </c>
      <c r="D144" s="1176" t="s">
        <v>1400</v>
      </c>
      <c r="E144" s="1194" t="s">
        <v>365</v>
      </c>
      <c r="F144" s="1221"/>
      <c r="G144" s="1139">
        <f t="shared" si="21"/>
        <v>0</v>
      </c>
      <c r="H144" s="1140"/>
      <c r="I144" s="1140">
        <f t="shared" ref="I144:I207" si="29">Q144+U144+W144+AA144+S144</f>
        <v>0</v>
      </c>
      <c r="J144" s="1140"/>
      <c r="K144" s="1140">
        <f t="shared" ref="K144:K207" si="30">J144-M144</f>
        <v>0</v>
      </c>
      <c r="L144" s="1141">
        <f t="shared" si="26"/>
        <v>0</v>
      </c>
      <c r="M144" s="1166"/>
      <c r="N144" s="1165"/>
      <c r="O144" s="1166">
        <v>0</v>
      </c>
      <c r="P144" s="1165"/>
      <c r="Q144" s="1166">
        <v>0</v>
      </c>
      <c r="R144" s="1165"/>
      <c r="S144" s="1166"/>
      <c r="T144" s="1165"/>
      <c r="U144" s="1166"/>
      <c r="V144" s="1165"/>
      <c r="W144" s="1166"/>
      <c r="X144" s="1165"/>
      <c r="Y144" s="1166"/>
      <c r="Z144" s="1165"/>
      <c r="AA144" s="1166"/>
      <c r="AB144" s="1165"/>
      <c r="AC144" s="1167"/>
      <c r="AD144" s="1071"/>
      <c r="AE144" s="1071"/>
    </row>
    <row r="145" spans="1:31" s="1091" customFormat="1" ht="16.5" customHeight="1">
      <c r="A145" s="1190" t="s">
        <v>1401</v>
      </c>
      <c r="B145" s="1210" t="s">
        <v>1402</v>
      </c>
      <c r="C145" s="1250" t="s">
        <v>589</v>
      </c>
      <c r="D145" s="1262" t="s">
        <v>1403</v>
      </c>
      <c r="E145" s="1194" t="s">
        <v>365</v>
      </c>
      <c r="F145" s="1221"/>
      <c r="G145" s="1139">
        <f t="shared" si="21"/>
        <v>911.4</v>
      </c>
      <c r="H145" s="1140">
        <f t="shared" ref="H145:H146" si="31">I145+K145</f>
        <v>375</v>
      </c>
      <c r="I145" s="1140">
        <f t="shared" si="29"/>
        <v>250</v>
      </c>
      <c r="J145" s="1140">
        <f>M145+O145+Y145</f>
        <v>661.4</v>
      </c>
      <c r="K145" s="1140">
        <f t="shared" si="30"/>
        <v>125</v>
      </c>
      <c r="L145" s="1141">
        <f t="shared" si="26"/>
        <v>0</v>
      </c>
      <c r="M145" s="1164">
        <v>536.4</v>
      </c>
      <c r="N145" s="1165"/>
      <c r="O145" s="1164">
        <v>125</v>
      </c>
      <c r="P145" s="1165"/>
      <c r="Q145" s="1166">
        <v>0</v>
      </c>
      <c r="R145" s="1165"/>
      <c r="S145" s="1164">
        <v>250</v>
      </c>
      <c r="T145" s="1165"/>
      <c r="U145" s="1166"/>
      <c r="V145" s="1165"/>
      <c r="W145" s="1166"/>
      <c r="X145" s="1165"/>
      <c r="Y145" s="1166"/>
      <c r="Z145" s="1165"/>
      <c r="AA145" s="1166"/>
      <c r="AB145" s="1165"/>
      <c r="AC145" s="1167"/>
      <c r="AD145" s="1071"/>
      <c r="AE145" s="1071"/>
    </row>
    <row r="146" spans="1:31" s="1091" customFormat="1" ht="16.5" customHeight="1">
      <c r="A146" s="1210" t="s">
        <v>1404</v>
      </c>
      <c r="B146" s="1210" t="s">
        <v>1405</v>
      </c>
      <c r="C146" s="1250" t="s">
        <v>1406</v>
      </c>
      <c r="D146" s="1262" t="s">
        <v>1407</v>
      </c>
      <c r="E146" s="1194" t="s">
        <v>126</v>
      </c>
      <c r="F146" s="1221"/>
      <c r="G146" s="1139">
        <f t="shared" si="21"/>
        <v>4080.9999999999995</v>
      </c>
      <c r="H146" s="1140">
        <f t="shared" si="31"/>
        <v>2695</v>
      </c>
      <c r="I146" s="1140">
        <f t="shared" si="29"/>
        <v>2190.1000000000004</v>
      </c>
      <c r="J146" s="1140">
        <f>M146+O146+Y146</f>
        <v>1890.8999999999999</v>
      </c>
      <c r="K146" s="1140">
        <f t="shared" si="30"/>
        <v>504.89999999999986</v>
      </c>
      <c r="L146" s="1141">
        <f t="shared" si="26"/>
        <v>0</v>
      </c>
      <c r="M146" s="1164">
        <v>1386</v>
      </c>
      <c r="N146" s="1165"/>
      <c r="O146" s="1164">
        <v>415.8</v>
      </c>
      <c r="P146" s="1165"/>
      <c r="Q146" s="1166">
        <v>801.90000000000009</v>
      </c>
      <c r="R146" s="1165"/>
      <c r="S146" s="1164">
        <v>1210</v>
      </c>
      <c r="T146" s="1165"/>
      <c r="U146" s="1166"/>
      <c r="V146" s="1165"/>
      <c r="W146" s="1166">
        <v>178.20000000000002</v>
      </c>
      <c r="X146" s="1165"/>
      <c r="Y146" s="1166">
        <v>89.100000000000009</v>
      </c>
      <c r="Z146" s="1165"/>
      <c r="AA146" s="1166"/>
      <c r="AB146" s="1165"/>
      <c r="AC146" s="1167"/>
      <c r="AD146" s="1071"/>
      <c r="AE146" s="1071"/>
    </row>
    <row r="147" spans="1:31" s="1091" customFormat="1" ht="16.5" customHeight="1">
      <c r="A147" s="1190" t="s">
        <v>1408</v>
      </c>
      <c r="B147" s="1210" t="s">
        <v>1409</v>
      </c>
      <c r="C147" s="1250" t="s">
        <v>1410</v>
      </c>
      <c r="D147" s="1205"/>
      <c r="E147" s="1194" t="s">
        <v>834</v>
      </c>
      <c r="F147" s="1221"/>
      <c r="G147" s="1139">
        <f t="shared" si="21"/>
        <v>0</v>
      </c>
      <c r="H147" s="1140"/>
      <c r="I147" s="1140">
        <f t="shared" si="29"/>
        <v>0</v>
      </c>
      <c r="J147" s="1140"/>
      <c r="K147" s="1140">
        <f t="shared" si="30"/>
        <v>0</v>
      </c>
      <c r="L147" s="1141">
        <f t="shared" si="26"/>
        <v>0</v>
      </c>
      <c r="M147" s="1166"/>
      <c r="N147" s="1165"/>
      <c r="O147" s="1166">
        <v>0</v>
      </c>
      <c r="P147" s="1165"/>
      <c r="Q147" s="1166">
        <v>0</v>
      </c>
      <c r="R147" s="1165"/>
      <c r="S147" s="1166"/>
      <c r="T147" s="1165"/>
      <c r="U147" s="1166"/>
      <c r="V147" s="1165"/>
      <c r="W147" s="1166"/>
      <c r="X147" s="1165"/>
      <c r="Y147" s="1166"/>
      <c r="Z147" s="1165"/>
      <c r="AA147" s="1166"/>
      <c r="AB147" s="1165"/>
      <c r="AC147" s="1167"/>
      <c r="AD147" s="1071"/>
      <c r="AE147" s="1071"/>
    </row>
    <row r="148" spans="1:31" s="1091" customFormat="1" ht="16.5" customHeight="1">
      <c r="A148" s="1143" t="s">
        <v>993</v>
      </c>
      <c r="B148" s="1143"/>
      <c r="C148" s="1143"/>
      <c r="D148" s="1143"/>
      <c r="E148" s="1143"/>
      <c r="F148" s="1143"/>
      <c r="G148" s="1144">
        <f t="shared" si="21"/>
        <v>0</v>
      </c>
      <c r="H148" s="1145"/>
      <c r="I148" s="1145"/>
      <c r="J148" s="1145"/>
      <c r="K148" s="1146">
        <f>SUM(L148:AA148)</f>
        <v>0</v>
      </c>
      <c r="L148" s="1146">
        <f>SUM(M148:AB148)</f>
        <v>0</v>
      </c>
      <c r="M148" s="1253"/>
      <c r="N148" s="1254"/>
      <c r="O148" s="1253"/>
      <c r="P148" s="1254"/>
      <c r="Q148" s="1253"/>
      <c r="R148" s="1254"/>
      <c r="S148" s="1253"/>
      <c r="T148" s="1254"/>
      <c r="U148" s="1253"/>
      <c r="V148" s="1254"/>
      <c r="W148" s="1253"/>
      <c r="X148" s="1254"/>
      <c r="Y148" s="1253"/>
      <c r="Z148" s="1254"/>
      <c r="AA148" s="1253"/>
      <c r="AB148" s="1254"/>
      <c r="AC148" s="1255"/>
      <c r="AD148" s="1071"/>
      <c r="AE148" s="1071"/>
    </row>
    <row r="149" spans="1:31" s="1132" customFormat="1" ht="16.5" customHeight="1">
      <c r="A149" s="1120" t="s">
        <v>1411</v>
      </c>
      <c r="B149" s="1121" t="s">
        <v>1412</v>
      </c>
      <c r="C149" s="1122" t="s">
        <v>1413</v>
      </c>
      <c r="D149" s="1122"/>
      <c r="E149" s="1123"/>
      <c r="F149" s="1124"/>
      <c r="G149" s="1148">
        <f t="shared" si="21"/>
        <v>0</v>
      </c>
      <c r="H149" s="1149"/>
      <c r="I149" s="1149"/>
      <c r="J149" s="1149"/>
      <c r="K149" s="1127"/>
      <c r="L149" s="1127"/>
      <c r="M149" s="1180"/>
      <c r="N149" s="1256"/>
      <c r="O149" s="1180"/>
      <c r="P149" s="1256"/>
      <c r="Q149" s="1180"/>
      <c r="R149" s="1256"/>
      <c r="S149" s="1180"/>
      <c r="T149" s="1256"/>
      <c r="U149" s="1180"/>
      <c r="V149" s="1256"/>
      <c r="W149" s="1180"/>
      <c r="X149" s="1256"/>
      <c r="Y149" s="1180"/>
      <c r="Z149" s="1256"/>
      <c r="AA149" s="1180"/>
      <c r="AB149" s="1256"/>
      <c r="AC149" s="1182"/>
      <c r="AD149" s="1131"/>
      <c r="AE149" s="1131"/>
    </row>
    <row r="150" spans="1:31" s="1091" customFormat="1" ht="16.5" customHeight="1">
      <c r="A150" s="1190" t="s">
        <v>1414</v>
      </c>
      <c r="B150" s="1210" t="s">
        <v>1415</v>
      </c>
      <c r="C150" s="1250" t="s">
        <v>1416</v>
      </c>
      <c r="D150" s="1251" t="s">
        <v>1417</v>
      </c>
      <c r="E150" s="1194" t="s">
        <v>365</v>
      </c>
      <c r="F150" s="1221"/>
      <c r="G150" s="1139">
        <f t="shared" si="21"/>
        <v>364.5</v>
      </c>
      <c r="H150" s="1140">
        <f>I150+K150</f>
        <v>364.5</v>
      </c>
      <c r="I150" s="1140">
        <f t="shared" si="29"/>
        <v>265.5</v>
      </c>
      <c r="J150" s="1140">
        <f>M150+O150+Y150</f>
        <v>99</v>
      </c>
      <c r="K150" s="1140">
        <f t="shared" si="30"/>
        <v>99</v>
      </c>
      <c r="L150" s="1141">
        <f t="shared" ref="L150:L176" si="32">F150*G150</f>
        <v>0</v>
      </c>
      <c r="M150" s="1166"/>
      <c r="N150" s="1165"/>
      <c r="O150" s="1166">
        <v>99</v>
      </c>
      <c r="P150" s="1165"/>
      <c r="Q150" s="1166">
        <v>265.5</v>
      </c>
      <c r="R150" s="1165"/>
      <c r="S150" s="1166"/>
      <c r="T150" s="1165"/>
      <c r="U150" s="1164"/>
      <c r="V150" s="1165"/>
      <c r="W150" s="1166"/>
      <c r="X150" s="1165"/>
      <c r="Y150" s="1166"/>
      <c r="Z150" s="1165"/>
      <c r="AA150" s="1166"/>
      <c r="AB150" s="1165"/>
      <c r="AC150" s="1167"/>
      <c r="AD150" s="1071"/>
      <c r="AE150" s="1071"/>
    </row>
    <row r="151" spans="1:31" s="1091" customFormat="1" ht="16.5" customHeight="1">
      <c r="A151" s="1190" t="s">
        <v>1418</v>
      </c>
      <c r="B151" s="1210" t="s">
        <v>1419</v>
      </c>
      <c r="C151" s="1243" t="s">
        <v>1420</v>
      </c>
      <c r="D151" s="1251" t="s">
        <v>1421</v>
      </c>
      <c r="E151" s="1194" t="s">
        <v>365</v>
      </c>
      <c r="F151" s="1221"/>
      <c r="G151" s="1139">
        <f t="shared" si="21"/>
        <v>0</v>
      </c>
      <c r="H151" s="1140"/>
      <c r="I151" s="1140">
        <f t="shared" si="29"/>
        <v>0</v>
      </c>
      <c r="J151" s="1140"/>
      <c r="K151" s="1140">
        <f t="shared" si="30"/>
        <v>0</v>
      </c>
      <c r="L151" s="1141">
        <f t="shared" si="32"/>
        <v>0</v>
      </c>
      <c r="M151" s="1166"/>
      <c r="N151" s="1165"/>
      <c r="O151" s="1166"/>
      <c r="P151" s="1165"/>
      <c r="Q151" s="1166"/>
      <c r="R151" s="1165"/>
      <c r="S151" s="1166"/>
      <c r="T151" s="1165"/>
      <c r="U151" s="1166"/>
      <c r="V151" s="1165"/>
      <c r="W151" s="1166"/>
      <c r="X151" s="1165"/>
      <c r="Y151" s="1166"/>
      <c r="Z151" s="1165"/>
      <c r="AA151" s="1166"/>
      <c r="AB151" s="1165"/>
      <c r="AC151" s="1167"/>
      <c r="AD151" s="1071"/>
      <c r="AE151" s="1071"/>
    </row>
    <row r="152" spans="1:31" s="1091" customFormat="1" ht="16.5" customHeight="1">
      <c r="A152" s="1190" t="s">
        <v>1422</v>
      </c>
      <c r="B152" s="1210" t="s">
        <v>1423</v>
      </c>
      <c r="C152" s="1250" t="s">
        <v>1424</v>
      </c>
      <c r="D152" s="1251" t="s">
        <v>1421</v>
      </c>
      <c r="E152" s="1194" t="s">
        <v>365</v>
      </c>
      <c r="F152" s="1221"/>
      <c r="G152" s="1139">
        <f t="shared" si="21"/>
        <v>0</v>
      </c>
      <c r="H152" s="1140"/>
      <c r="I152" s="1140">
        <f t="shared" si="29"/>
        <v>0</v>
      </c>
      <c r="J152" s="1140"/>
      <c r="K152" s="1140">
        <f t="shared" si="30"/>
        <v>0</v>
      </c>
      <c r="L152" s="1141">
        <f t="shared" si="32"/>
        <v>0</v>
      </c>
      <c r="M152" s="1166"/>
      <c r="N152" s="1165"/>
      <c r="O152" s="1166"/>
      <c r="P152" s="1165"/>
      <c r="Q152" s="1166"/>
      <c r="R152" s="1165"/>
      <c r="S152" s="1166"/>
      <c r="T152" s="1165"/>
      <c r="U152" s="1166"/>
      <c r="V152" s="1165"/>
      <c r="W152" s="1166"/>
      <c r="X152" s="1165"/>
      <c r="Y152" s="1166"/>
      <c r="Z152" s="1165"/>
      <c r="AA152" s="1166"/>
      <c r="AB152" s="1165"/>
      <c r="AC152" s="1167"/>
      <c r="AD152" s="1071"/>
      <c r="AE152" s="1071"/>
    </row>
    <row r="153" spans="1:31" s="1091" customFormat="1" ht="16.5" customHeight="1">
      <c r="A153" s="1190" t="s">
        <v>1425</v>
      </c>
      <c r="B153" s="1210" t="s">
        <v>1426</v>
      </c>
      <c r="C153" s="1250" t="s">
        <v>1427</v>
      </c>
      <c r="D153" s="1251" t="s">
        <v>548</v>
      </c>
      <c r="E153" s="1194" t="s">
        <v>449</v>
      </c>
      <c r="F153" s="1221"/>
      <c r="G153" s="1139">
        <f t="shared" si="21"/>
        <v>309</v>
      </c>
      <c r="H153" s="1140">
        <f>I153+K153</f>
        <v>309</v>
      </c>
      <c r="I153" s="1140">
        <f t="shared" si="29"/>
        <v>220</v>
      </c>
      <c r="J153" s="1140">
        <f>M153+O153+Y153</f>
        <v>89</v>
      </c>
      <c r="K153" s="1140">
        <f t="shared" si="30"/>
        <v>89</v>
      </c>
      <c r="L153" s="1141">
        <f t="shared" si="32"/>
        <v>0</v>
      </c>
      <c r="M153" s="1166"/>
      <c r="N153" s="1165"/>
      <c r="O153" s="1166">
        <v>89</v>
      </c>
      <c r="P153" s="1165"/>
      <c r="Q153" s="1166">
        <v>220</v>
      </c>
      <c r="R153" s="1165"/>
      <c r="S153" s="1166"/>
      <c r="T153" s="1165"/>
      <c r="U153" s="1166"/>
      <c r="V153" s="1165"/>
      <c r="W153" s="1166"/>
      <c r="X153" s="1165"/>
      <c r="Y153" s="1166"/>
      <c r="Z153" s="1165"/>
      <c r="AA153" s="1166"/>
      <c r="AB153" s="1165"/>
      <c r="AC153" s="1167"/>
      <c r="AD153" s="1071"/>
      <c r="AE153" s="1071"/>
    </row>
    <row r="154" spans="1:31" s="1091" customFormat="1" ht="16.5" customHeight="1">
      <c r="A154" s="1190" t="s">
        <v>542</v>
      </c>
      <c r="B154" s="1210" t="s">
        <v>1428</v>
      </c>
      <c r="C154" s="1250" t="s">
        <v>1429</v>
      </c>
      <c r="D154" s="1251" t="s">
        <v>1430</v>
      </c>
      <c r="E154" s="1194" t="s">
        <v>365</v>
      </c>
      <c r="F154" s="1221"/>
      <c r="G154" s="1139">
        <f t="shared" si="21"/>
        <v>0</v>
      </c>
      <c r="H154" s="1140"/>
      <c r="I154" s="1140">
        <f t="shared" si="29"/>
        <v>0</v>
      </c>
      <c r="J154" s="1140"/>
      <c r="K154" s="1140">
        <f t="shared" si="30"/>
        <v>0</v>
      </c>
      <c r="L154" s="1141">
        <f t="shared" si="32"/>
        <v>0</v>
      </c>
      <c r="M154" s="1166"/>
      <c r="N154" s="1165"/>
      <c r="O154" s="1166"/>
      <c r="P154" s="1165"/>
      <c r="Q154" s="1166"/>
      <c r="R154" s="1165"/>
      <c r="S154" s="1166"/>
      <c r="T154" s="1165"/>
      <c r="U154" s="1166"/>
      <c r="V154" s="1165"/>
      <c r="W154" s="1166"/>
      <c r="X154" s="1165"/>
      <c r="Y154" s="1166"/>
      <c r="Z154" s="1165"/>
      <c r="AA154" s="1166"/>
      <c r="AB154" s="1165"/>
      <c r="AC154" s="1167"/>
      <c r="AD154" s="1071"/>
      <c r="AE154" s="1071"/>
    </row>
    <row r="155" spans="1:31" s="1091" customFormat="1" ht="16.5" customHeight="1">
      <c r="A155" s="1190" t="s">
        <v>534</v>
      </c>
      <c r="B155" s="1210" t="s">
        <v>1431</v>
      </c>
      <c r="C155" s="1250" t="s">
        <v>1429</v>
      </c>
      <c r="D155" s="1251" t="s">
        <v>1432</v>
      </c>
      <c r="E155" s="1194" t="s">
        <v>365</v>
      </c>
      <c r="F155" s="1221"/>
      <c r="G155" s="1139">
        <f t="shared" si="21"/>
        <v>334.5</v>
      </c>
      <c r="H155" s="1140">
        <f>I155+K155</f>
        <v>334.5</v>
      </c>
      <c r="I155" s="1140">
        <f t="shared" si="29"/>
        <v>178.5</v>
      </c>
      <c r="J155" s="1140">
        <f>M155+O155+Y155</f>
        <v>156</v>
      </c>
      <c r="K155" s="1140">
        <f t="shared" si="30"/>
        <v>156</v>
      </c>
      <c r="L155" s="1141">
        <f t="shared" si="32"/>
        <v>0</v>
      </c>
      <c r="M155" s="1164"/>
      <c r="N155" s="1165"/>
      <c r="O155" s="1164">
        <v>156</v>
      </c>
      <c r="P155" s="1165"/>
      <c r="Q155" s="1164">
        <v>178.5</v>
      </c>
      <c r="R155" s="1165"/>
      <c r="S155" s="1166"/>
      <c r="T155" s="1165"/>
      <c r="U155" s="1166"/>
      <c r="V155" s="1165"/>
      <c r="W155" s="1166"/>
      <c r="X155" s="1165"/>
      <c r="Y155" s="1166"/>
      <c r="Z155" s="1165"/>
      <c r="AA155" s="1166"/>
      <c r="AB155" s="1165"/>
      <c r="AC155" s="1167"/>
      <c r="AD155" s="1071"/>
      <c r="AE155" s="1071"/>
    </row>
    <row r="156" spans="1:31" s="1091" customFormat="1" ht="16.5" customHeight="1">
      <c r="A156" s="1190" t="s">
        <v>537</v>
      </c>
      <c r="B156" s="1210" t="s">
        <v>1433</v>
      </c>
      <c r="C156" s="1243" t="s">
        <v>1429</v>
      </c>
      <c r="D156" s="1251" t="s">
        <v>1434</v>
      </c>
      <c r="E156" s="1194" t="s">
        <v>365</v>
      </c>
      <c r="F156" s="1221"/>
      <c r="G156" s="1139">
        <f t="shared" si="21"/>
        <v>0</v>
      </c>
      <c r="H156" s="1140"/>
      <c r="I156" s="1140">
        <f t="shared" si="29"/>
        <v>0</v>
      </c>
      <c r="J156" s="1140"/>
      <c r="K156" s="1140">
        <f t="shared" si="30"/>
        <v>0</v>
      </c>
      <c r="L156" s="1141">
        <f t="shared" si="32"/>
        <v>0</v>
      </c>
      <c r="M156" s="1166"/>
      <c r="N156" s="1165"/>
      <c r="O156" s="1166"/>
      <c r="P156" s="1165"/>
      <c r="Q156" s="1166"/>
      <c r="R156" s="1165"/>
      <c r="S156" s="1166"/>
      <c r="T156" s="1165"/>
      <c r="U156" s="1166"/>
      <c r="V156" s="1165"/>
      <c r="W156" s="1166"/>
      <c r="X156" s="1165"/>
      <c r="Y156" s="1166"/>
      <c r="Z156" s="1165"/>
      <c r="AA156" s="1166"/>
      <c r="AB156" s="1165"/>
      <c r="AC156" s="1167"/>
      <c r="AD156" s="1071"/>
      <c r="AE156" s="1071"/>
    </row>
    <row r="157" spans="1:31" s="1091" customFormat="1" ht="16.5" customHeight="1">
      <c r="A157" s="1190" t="s">
        <v>1435</v>
      </c>
      <c r="B157" s="1210" t="s">
        <v>1436</v>
      </c>
      <c r="C157" s="1243" t="s">
        <v>1429</v>
      </c>
      <c r="D157" s="1251" t="s">
        <v>1437</v>
      </c>
      <c r="E157" s="1194" t="s">
        <v>365</v>
      </c>
      <c r="F157" s="1221"/>
      <c r="G157" s="1139">
        <f t="shared" si="21"/>
        <v>0</v>
      </c>
      <c r="H157" s="1140"/>
      <c r="I157" s="1140">
        <f t="shared" si="29"/>
        <v>0</v>
      </c>
      <c r="J157" s="1140"/>
      <c r="K157" s="1140">
        <f t="shared" si="30"/>
        <v>0</v>
      </c>
      <c r="L157" s="1141">
        <f t="shared" si="32"/>
        <v>0</v>
      </c>
      <c r="M157" s="1166"/>
      <c r="N157" s="1165"/>
      <c r="O157" s="1166"/>
      <c r="P157" s="1165"/>
      <c r="Q157" s="1166"/>
      <c r="R157" s="1165"/>
      <c r="S157" s="1166"/>
      <c r="T157" s="1165"/>
      <c r="U157" s="1166"/>
      <c r="V157" s="1165"/>
      <c r="W157" s="1166"/>
      <c r="X157" s="1165"/>
      <c r="Y157" s="1166"/>
      <c r="Z157" s="1165"/>
      <c r="AA157" s="1166"/>
      <c r="AB157" s="1165"/>
      <c r="AC157" s="1167"/>
      <c r="AD157" s="1071"/>
      <c r="AE157" s="1071"/>
    </row>
    <row r="158" spans="1:31" s="1091" customFormat="1" ht="16.5" customHeight="1">
      <c r="A158" s="1190" t="s">
        <v>658</v>
      </c>
      <c r="B158" s="1210" t="s">
        <v>1438</v>
      </c>
      <c r="C158" s="1243" t="s">
        <v>1439</v>
      </c>
      <c r="D158" s="1251" t="s">
        <v>1440</v>
      </c>
      <c r="E158" s="1194" t="s">
        <v>365</v>
      </c>
      <c r="F158" s="1221"/>
      <c r="G158" s="1139">
        <f t="shared" si="21"/>
        <v>75.5</v>
      </c>
      <c r="H158" s="1140">
        <f t="shared" ref="H158:H159" si="33">I158+K158</f>
        <v>75.5</v>
      </c>
      <c r="I158" s="1140">
        <f t="shared" si="29"/>
        <v>39.5</v>
      </c>
      <c r="J158" s="1140">
        <f>M158+O158+Y158</f>
        <v>36</v>
      </c>
      <c r="K158" s="1140">
        <f t="shared" si="30"/>
        <v>36</v>
      </c>
      <c r="L158" s="1141">
        <f t="shared" si="32"/>
        <v>0</v>
      </c>
      <c r="M158" s="1166"/>
      <c r="N158" s="1165"/>
      <c r="O158" s="1166">
        <v>36</v>
      </c>
      <c r="P158" s="1165"/>
      <c r="Q158" s="1164">
        <v>39.5</v>
      </c>
      <c r="R158" s="1165"/>
      <c r="S158" s="1166"/>
      <c r="T158" s="1165"/>
      <c r="U158" s="1166"/>
      <c r="V158" s="1165"/>
      <c r="W158" s="1166"/>
      <c r="X158" s="1165"/>
      <c r="Y158" s="1166"/>
      <c r="Z158" s="1165"/>
      <c r="AA158" s="1166"/>
      <c r="AB158" s="1165"/>
      <c r="AC158" s="1167"/>
      <c r="AD158" s="1071"/>
      <c r="AE158" s="1071"/>
    </row>
    <row r="159" spans="1:31" s="1091" customFormat="1" ht="16.5" customHeight="1">
      <c r="A159" s="1190" t="s">
        <v>1441</v>
      </c>
      <c r="B159" s="1249" t="s">
        <v>1442</v>
      </c>
      <c r="C159" s="1243" t="s">
        <v>1443</v>
      </c>
      <c r="D159" s="1251" t="s">
        <v>1444</v>
      </c>
      <c r="E159" s="1194" t="s">
        <v>365</v>
      </c>
      <c r="F159" s="1221"/>
      <c r="G159" s="1139">
        <f t="shared" si="21"/>
        <v>322</v>
      </c>
      <c r="H159" s="1140">
        <f t="shared" si="33"/>
        <v>322</v>
      </c>
      <c r="I159" s="1140">
        <f t="shared" si="29"/>
        <v>175</v>
      </c>
      <c r="J159" s="1140">
        <f>M159+O159+Y159</f>
        <v>147</v>
      </c>
      <c r="K159" s="1140">
        <f t="shared" si="30"/>
        <v>147</v>
      </c>
      <c r="L159" s="1141">
        <f t="shared" si="32"/>
        <v>0</v>
      </c>
      <c r="M159" s="1166"/>
      <c r="N159" s="1165"/>
      <c r="O159" s="1166">
        <v>147</v>
      </c>
      <c r="P159" s="1165"/>
      <c r="Q159" s="1166">
        <v>175</v>
      </c>
      <c r="R159" s="1165"/>
      <c r="S159" s="1166"/>
      <c r="T159" s="1165"/>
      <c r="U159" s="1166"/>
      <c r="V159" s="1165"/>
      <c r="W159" s="1166"/>
      <c r="X159" s="1165"/>
      <c r="Y159" s="1166"/>
      <c r="Z159" s="1165"/>
      <c r="AA159" s="1166"/>
      <c r="AB159" s="1165"/>
      <c r="AC159" s="1167"/>
      <c r="AD159" s="1071"/>
      <c r="AE159" s="1071"/>
    </row>
    <row r="160" spans="1:31" s="1091" customFormat="1" ht="16.5" customHeight="1">
      <c r="A160" s="1190" t="s">
        <v>1445</v>
      </c>
      <c r="B160" s="1210" t="s">
        <v>1446</v>
      </c>
      <c r="C160" s="1243" t="s">
        <v>1447</v>
      </c>
      <c r="D160" s="1251" t="s">
        <v>1448</v>
      </c>
      <c r="E160" s="1194" t="s">
        <v>365</v>
      </c>
      <c r="F160" s="1221"/>
      <c r="G160" s="1139">
        <f t="shared" si="21"/>
        <v>0</v>
      </c>
      <c r="H160" s="1140"/>
      <c r="I160" s="1140">
        <f t="shared" si="29"/>
        <v>0</v>
      </c>
      <c r="J160" s="1140"/>
      <c r="K160" s="1140">
        <f t="shared" si="30"/>
        <v>0</v>
      </c>
      <c r="L160" s="1141">
        <f t="shared" si="32"/>
        <v>0</v>
      </c>
      <c r="M160" s="1166"/>
      <c r="N160" s="1165"/>
      <c r="O160" s="1166"/>
      <c r="P160" s="1165"/>
      <c r="Q160" s="1166"/>
      <c r="R160" s="1165"/>
      <c r="S160" s="1166"/>
      <c r="T160" s="1165"/>
      <c r="U160" s="1166"/>
      <c r="V160" s="1165"/>
      <c r="W160" s="1166"/>
      <c r="X160" s="1165"/>
      <c r="Y160" s="1166"/>
      <c r="Z160" s="1165"/>
      <c r="AA160" s="1166"/>
      <c r="AB160" s="1165"/>
      <c r="AC160" s="1167"/>
      <c r="AD160" s="1071"/>
      <c r="AE160" s="1071"/>
    </row>
    <row r="161" spans="1:31" s="1091" customFormat="1" ht="16.5" customHeight="1">
      <c r="A161" s="1190" t="s">
        <v>531</v>
      </c>
      <c r="B161" s="1210" t="s">
        <v>1449</v>
      </c>
      <c r="C161" s="1243" t="s">
        <v>1450</v>
      </c>
      <c r="D161" s="1251" t="s">
        <v>1451</v>
      </c>
      <c r="E161" s="1194" t="s">
        <v>365</v>
      </c>
      <c r="F161" s="1221"/>
      <c r="G161" s="1139">
        <f t="shared" si="21"/>
        <v>0</v>
      </c>
      <c r="H161" s="1140"/>
      <c r="I161" s="1140">
        <f t="shared" si="29"/>
        <v>0</v>
      </c>
      <c r="J161" s="1140"/>
      <c r="K161" s="1140">
        <f t="shared" si="30"/>
        <v>0</v>
      </c>
      <c r="L161" s="1141">
        <f t="shared" si="32"/>
        <v>0</v>
      </c>
      <c r="M161" s="1166"/>
      <c r="N161" s="1165"/>
      <c r="O161" s="1166"/>
      <c r="P161" s="1165"/>
      <c r="Q161" s="1166"/>
      <c r="R161" s="1165"/>
      <c r="S161" s="1166"/>
      <c r="T161" s="1165"/>
      <c r="U161" s="1166"/>
      <c r="V161" s="1165"/>
      <c r="W161" s="1166"/>
      <c r="X161" s="1165"/>
      <c r="Y161" s="1166"/>
      <c r="Z161" s="1165"/>
      <c r="AA161" s="1166"/>
      <c r="AB161" s="1165"/>
      <c r="AC161" s="1167"/>
      <c r="AD161" s="1071"/>
      <c r="AE161" s="1071"/>
    </row>
    <row r="162" spans="1:31" s="1091" customFormat="1" ht="16.5" customHeight="1">
      <c r="A162" s="1190" t="s">
        <v>527</v>
      </c>
      <c r="B162" s="1210" t="s">
        <v>1452</v>
      </c>
      <c r="C162" s="1243" t="s">
        <v>1453</v>
      </c>
      <c r="D162" s="1251" t="s">
        <v>1454</v>
      </c>
      <c r="E162" s="1194" t="s">
        <v>365</v>
      </c>
      <c r="F162" s="1221"/>
      <c r="G162" s="1139">
        <f t="shared" si="21"/>
        <v>0</v>
      </c>
      <c r="H162" s="1140"/>
      <c r="I162" s="1140">
        <f t="shared" si="29"/>
        <v>0</v>
      </c>
      <c r="J162" s="1140"/>
      <c r="K162" s="1140">
        <f t="shared" si="30"/>
        <v>0</v>
      </c>
      <c r="L162" s="1141">
        <f t="shared" si="32"/>
        <v>0</v>
      </c>
      <c r="M162" s="1166"/>
      <c r="N162" s="1165"/>
      <c r="O162" s="1166"/>
      <c r="P162" s="1165"/>
      <c r="Q162" s="1166"/>
      <c r="R162" s="1165"/>
      <c r="S162" s="1166"/>
      <c r="T162" s="1165"/>
      <c r="U162" s="1166"/>
      <c r="V162" s="1165"/>
      <c r="W162" s="1166"/>
      <c r="X162" s="1165"/>
      <c r="Y162" s="1166"/>
      <c r="Z162" s="1165"/>
      <c r="AA162" s="1166"/>
      <c r="AB162" s="1165"/>
      <c r="AC162" s="1167"/>
      <c r="AD162" s="1071"/>
      <c r="AE162" s="1071"/>
    </row>
    <row r="163" spans="1:31" s="1091" customFormat="1" ht="16.5" customHeight="1">
      <c r="A163" s="1190" t="s">
        <v>1455</v>
      </c>
      <c r="B163" s="1210" t="s">
        <v>1456</v>
      </c>
      <c r="C163" s="1250" t="s">
        <v>1457</v>
      </c>
      <c r="D163" s="1251" t="s">
        <v>1458</v>
      </c>
      <c r="E163" s="1194" t="s">
        <v>365</v>
      </c>
      <c r="F163" s="1221"/>
      <c r="G163" s="1139">
        <f t="shared" si="21"/>
        <v>0</v>
      </c>
      <c r="H163" s="1140"/>
      <c r="I163" s="1140">
        <f t="shared" si="29"/>
        <v>0</v>
      </c>
      <c r="J163" s="1140"/>
      <c r="K163" s="1140">
        <f t="shared" si="30"/>
        <v>0</v>
      </c>
      <c r="L163" s="1141">
        <f t="shared" si="32"/>
        <v>0</v>
      </c>
      <c r="M163" s="1166"/>
      <c r="N163" s="1165"/>
      <c r="O163" s="1166"/>
      <c r="P163" s="1165"/>
      <c r="Q163" s="1166"/>
      <c r="R163" s="1165"/>
      <c r="S163" s="1166"/>
      <c r="T163" s="1165"/>
      <c r="U163" s="1166"/>
      <c r="V163" s="1165"/>
      <c r="W163" s="1166"/>
      <c r="X163" s="1165"/>
      <c r="Y163" s="1166"/>
      <c r="Z163" s="1165"/>
      <c r="AA163" s="1166"/>
      <c r="AB163" s="1165"/>
      <c r="AC163" s="1167"/>
      <c r="AD163" s="1071"/>
      <c r="AE163" s="1071"/>
    </row>
    <row r="164" spans="1:31" s="1091" customFormat="1" ht="16.5" customHeight="1">
      <c r="A164" s="1190" t="s">
        <v>1459</v>
      </c>
      <c r="B164" s="1210" t="s">
        <v>1460</v>
      </c>
      <c r="C164" s="1250" t="s">
        <v>1461</v>
      </c>
      <c r="D164" s="1251" t="s">
        <v>1462</v>
      </c>
      <c r="E164" s="1194" t="s">
        <v>449</v>
      </c>
      <c r="F164" s="1221"/>
      <c r="G164" s="1139">
        <f t="shared" si="21"/>
        <v>0</v>
      </c>
      <c r="H164" s="1140"/>
      <c r="I164" s="1140">
        <f t="shared" si="29"/>
        <v>0</v>
      </c>
      <c r="J164" s="1140"/>
      <c r="K164" s="1140">
        <f t="shared" si="30"/>
        <v>0</v>
      </c>
      <c r="L164" s="1141">
        <f t="shared" si="32"/>
        <v>0</v>
      </c>
      <c r="M164" s="1166"/>
      <c r="N164" s="1165"/>
      <c r="O164" s="1166"/>
      <c r="P164" s="1165"/>
      <c r="Q164" s="1166"/>
      <c r="R164" s="1165"/>
      <c r="S164" s="1166"/>
      <c r="T164" s="1165"/>
      <c r="U164" s="1166"/>
      <c r="V164" s="1165"/>
      <c r="W164" s="1166"/>
      <c r="X164" s="1165"/>
      <c r="Y164" s="1166"/>
      <c r="Z164" s="1165"/>
      <c r="AA164" s="1166"/>
      <c r="AB164" s="1165"/>
      <c r="AC164" s="1167"/>
      <c r="AD164" s="1071"/>
      <c r="AE164" s="1071"/>
    </row>
    <row r="165" spans="1:31" s="1091" customFormat="1" ht="16.5" customHeight="1">
      <c r="A165" s="1190" t="s">
        <v>1463</v>
      </c>
      <c r="B165" s="1210" t="s">
        <v>1464</v>
      </c>
      <c r="C165" s="1250" t="s">
        <v>1465</v>
      </c>
      <c r="D165" s="1251" t="s">
        <v>1466</v>
      </c>
      <c r="E165" s="1194" t="s">
        <v>365</v>
      </c>
      <c r="F165" s="1221"/>
      <c r="G165" s="1139">
        <f t="shared" si="21"/>
        <v>0</v>
      </c>
      <c r="H165" s="1140"/>
      <c r="I165" s="1140">
        <f t="shared" si="29"/>
        <v>0</v>
      </c>
      <c r="J165" s="1140"/>
      <c r="K165" s="1140">
        <f t="shared" si="30"/>
        <v>0</v>
      </c>
      <c r="L165" s="1141">
        <f t="shared" si="32"/>
        <v>0</v>
      </c>
      <c r="M165" s="1166"/>
      <c r="N165" s="1165"/>
      <c r="O165" s="1166">
        <v>0</v>
      </c>
      <c r="P165" s="1165"/>
      <c r="Q165" s="1166">
        <v>0</v>
      </c>
      <c r="R165" s="1165"/>
      <c r="S165" s="1166"/>
      <c r="T165" s="1165"/>
      <c r="U165" s="1166"/>
      <c r="V165" s="1165"/>
      <c r="W165" s="1166"/>
      <c r="X165" s="1165"/>
      <c r="Y165" s="1166"/>
      <c r="Z165" s="1165"/>
      <c r="AA165" s="1166"/>
      <c r="AB165" s="1165"/>
      <c r="AC165" s="1167"/>
      <c r="AD165" s="1071"/>
      <c r="AE165" s="1071"/>
    </row>
    <row r="166" spans="1:31" s="1091" customFormat="1" ht="16.5" customHeight="1">
      <c r="A166" s="1190" t="s">
        <v>1467</v>
      </c>
      <c r="B166" s="1210" t="s">
        <v>1468</v>
      </c>
      <c r="C166" s="1250" t="s">
        <v>1469</v>
      </c>
      <c r="D166" s="1251" t="s">
        <v>1466</v>
      </c>
      <c r="E166" s="1194" t="s">
        <v>365</v>
      </c>
      <c r="F166" s="1221"/>
      <c r="G166" s="1139">
        <f t="shared" si="21"/>
        <v>0</v>
      </c>
      <c r="H166" s="1140"/>
      <c r="I166" s="1140">
        <f t="shared" si="29"/>
        <v>0</v>
      </c>
      <c r="J166" s="1140"/>
      <c r="K166" s="1140">
        <f t="shared" si="30"/>
        <v>0</v>
      </c>
      <c r="L166" s="1141">
        <f t="shared" si="32"/>
        <v>0</v>
      </c>
      <c r="M166" s="1166"/>
      <c r="N166" s="1165"/>
      <c r="O166" s="1166">
        <v>0</v>
      </c>
      <c r="P166" s="1165"/>
      <c r="Q166" s="1166">
        <v>0</v>
      </c>
      <c r="R166" s="1165"/>
      <c r="S166" s="1166"/>
      <c r="T166" s="1165"/>
      <c r="U166" s="1166"/>
      <c r="V166" s="1165"/>
      <c r="W166" s="1166"/>
      <c r="X166" s="1165"/>
      <c r="Y166" s="1166"/>
      <c r="Z166" s="1165"/>
      <c r="AA166" s="1166"/>
      <c r="AB166" s="1165"/>
      <c r="AC166" s="1167"/>
      <c r="AD166" s="1071"/>
      <c r="AE166" s="1071"/>
    </row>
    <row r="167" spans="1:31" s="1091" customFormat="1" ht="16.5" customHeight="1">
      <c r="A167" s="1190" t="s">
        <v>1470</v>
      </c>
      <c r="B167" s="1210" t="s">
        <v>1471</v>
      </c>
      <c r="C167" s="1250" t="s">
        <v>1472</v>
      </c>
      <c r="D167" s="1251" t="s">
        <v>1454</v>
      </c>
      <c r="E167" s="1194" t="s">
        <v>365</v>
      </c>
      <c r="F167" s="1221"/>
      <c r="G167" s="1139">
        <f t="shared" si="21"/>
        <v>0</v>
      </c>
      <c r="H167" s="1140"/>
      <c r="I167" s="1140">
        <f t="shared" si="29"/>
        <v>0</v>
      </c>
      <c r="J167" s="1140"/>
      <c r="K167" s="1140">
        <f t="shared" si="30"/>
        <v>0</v>
      </c>
      <c r="L167" s="1141">
        <f t="shared" si="32"/>
        <v>0</v>
      </c>
      <c r="M167" s="1166"/>
      <c r="N167" s="1165"/>
      <c r="O167" s="1166">
        <v>0</v>
      </c>
      <c r="P167" s="1165"/>
      <c r="Q167" s="1166">
        <v>0</v>
      </c>
      <c r="R167" s="1165"/>
      <c r="S167" s="1166"/>
      <c r="T167" s="1165"/>
      <c r="U167" s="1166"/>
      <c r="V167" s="1165"/>
      <c r="W167" s="1166"/>
      <c r="X167" s="1165"/>
      <c r="Y167" s="1166"/>
      <c r="Z167" s="1165"/>
      <c r="AA167" s="1166"/>
      <c r="AB167" s="1165"/>
      <c r="AC167" s="1167"/>
      <c r="AD167" s="1071"/>
      <c r="AE167" s="1071"/>
    </row>
    <row r="168" spans="1:31" s="1091" customFormat="1" ht="16.5" customHeight="1">
      <c r="A168" s="1190" t="s">
        <v>1473</v>
      </c>
      <c r="B168" s="1210" t="s">
        <v>1474</v>
      </c>
      <c r="C168" s="1250" t="s">
        <v>1475</v>
      </c>
      <c r="D168" s="1251" t="s">
        <v>1476</v>
      </c>
      <c r="E168" s="1194" t="s">
        <v>365</v>
      </c>
      <c r="F168" s="1221"/>
      <c r="G168" s="1139">
        <f t="shared" si="21"/>
        <v>0</v>
      </c>
      <c r="H168" s="1140"/>
      <c r="I168" s="1140">
        <f t="shared" si="29"/>
        <v>0</v>
      </c>
      <c r="J168" s="1140"/>
      <c r="K168" s="1140">
        <f t="shared" si="30"/>
        <v>0</v>
      </c>
      <c r="L168" s="1141">
        <f t="shared" si="32"/>
        <v>0</v>
      </c>
      <c r="M168" s="1166"/>
      <c r="N168" s="1165"/>
      <c r="O168" s="1166">
        <v>0</v>
      </c>
      <c r="P168" s="1165"/>
      <c r="Q168" s="1166">
        <v>0</v>
      </c>
      <c r="R168" s="1165"/>
      <c r="S168" s="1166"/>
      <c r="T168" s="1165"/>
      <c r="U168" s="1166"/>
      <c r="V168" s="1165"/>
      <c r="W168" s="1166"/>
      <c r="X168" s="1165"/>
      <c r="Y168" s="1166"/>
      <c r="Z168" s="1165"/>
      <c r="AA168" s="1166"/>
      <c r="AB168" s="1165"/>
      <c r="AC168" s="1167"/>
      <c r="AD168" s="1071"/>
      <c r="AE168" s="1071"/>
    </row>
    <row r="169" spans="1:31" s="1091" customFormat="1" ht="16.5" customHeight="1">
      <c r="A169" s="1190" t="s">
        <v>1477</v>
      </c>
      <c r="B169" s="1210" t="s">
        <v>1478</v>
      </c>
      <c r="C169" s="1250" t="s">
        <v>1479</v>
      </c>
      <c r="D169" s="1251" t="s">
        <v>1454</v>
      </c>
      <c r="E169" s="1194" t="s">
        <v>365</v>
      </c>
      <c r="F169" s="1221"/>
      <c r="G169" s="1139">
        <f t="shared" si="21"/>
        <v>0</v>
      </c>
      <c r="H169" s="1140"/>
      <c r="I169" s="1140">
        <f t="shared" si="29"/>
        <v>0</v>
      </c>
      <c r="J169" s="1140"/>
      <c r="K169" s="1140">
        <f t="shared" si="30"/>
        <v>0</v>
      </c>
      <c r="L169" s="1141">
        <f t="shared" si="32"/>
        <v>0</v>
      </c>
      <c r="M169" s="1166"/>
      <c r="N169" s="1165"/>
      <c r="O169" s="1166">
        <v>0</v>
      </c>
      <c r="P169" s="1165"/>
      <c r="Q169" s="1166">
        <v>0</v>
      </c>
      <c r="R169" s="1165"/>
      <c r="S169" s="1166"/>
      <c r="T169" s="1165"/>
      <c r="U169" s="1166"/>
      <c r="V169" s="1165"/>
      <c r="W169" s="1166"/>
      <c r="X169" s="1165"/>
      <c r="Y169" s="1166"/>
      <c r="Z169" s="1165"/>
      <c r="AA169" s="1166"/>
      <c r="AB169" s="1165"/>
      <c r="AC169" s="1167"/>
      <c r="AD169" s="1071"/>
      <c r="AE169" s="1071"/>
    </row>
    <row r="170" spans="1:31" ht="16.5" customHeight="1">
      <c r="A170" s="1241" t="s">
        <v>1480</v>
      </c>
      <c r="B170" s="1242" t="s">
        <v>1481</v>
      </c>
      <c r="C170" s="1246" t="s">
        <v>1482</v>
      </c>
      <c r="D170" s="1244" t="s">
        <v>1476</v>
      </c>
      <c r="E170" s="1162" t="s">
        <v>365</v>
      </c>
      <c r="F170" s="1138"/>
      <c r="G170" s="1139">
        <f t="shared" si="21"/>
        <v>0</v>
      </c>
      <c r="H170" s="1140"/>
      <c r="I170" s="1140">
        <f t="shared" si="29"/>
        <v>0</v>
      </c>
      <c r="J170" s="1140"/>
      <c r="K170" s="1140">
        <f t="shared" si="30"/>
        <v>0</v>
      </c>
      <c r="L170" s="1141">
        <f t="shared" si="32"/>
        <v>0</v>
      </c>
      <c r="M170" s="1166"/>
      <c r="N170" s="1165"/>
      <c r="O170" s="1166">
        <v>0</v>
      </c>
      <c r="P170" s="1165"/>
      <c r="Q170" s="1166">
        <v>0</v>
      </c>
      <c r="R170" s="1165"/>
      <c r="S170" s="1166"/>
      <c r="T170" s="1165"/>
      <c r="U170" s="1166"/>
      <c r="V170" s="1165"/>
      <c r="W170" s="1166"/>
      <c r="X170" s="1165"/>
      <c r="Y170" s="1166"/>
      <c r="Z170" s="1165"/>
      <c r="AA170" s="1166"/>
      <c r="AB170" s="1165"/>
      <c r="AC170" s="1167"/>
    </row>
    <row r="171" spans="1:31" ht="25.5" customHeight="1">
      <c r="A171" s="1241" t="s">
        <v>1483</v>
      </c>
      <c r="B171" s="1242" t="s">
        <v>1484</v>
      </c>
      <c r="C171" s="1246" t="s">
        <v>1485</v>
      </c>
      <c r="D171" s="1244" t="s">
        <v>1486</v>
      </c>
      <c r="E171" s="1162" t="s">
        <v>449</v>
      </c>
      <c r="F171" s="1138"/>
      <c r="G171" s="1139">
        <f t="shared" si="21"/>
        <v>0</v>
      </c>
      <c r="H171" s="1140"/>
      <c r="I171" s="1140">
        <f t="shared" si="29"/>
        <v>0</v>
      </c>
      <c r="J171" s="1140"/>
      <c r="K171" s="1140">
        <f t="shared" si="30"/>
        <v>0</v>
      </c>
      <c r="L171" s="1141">
        <f t="shared" si="32"/>
        <v>0</v>
      </c>
      <c r="M171" s="1166"/>
      <c r="N171" s="1165"/>
      <c r="O171" s="1166">
        <v>0</v>
      </c>
      <c r="P171" s="1165"/>
      <c r="Q171" s="1166">
        <v>0</v>
      </c>
      <c r="R171" s="1165"/>
      <c r="S171" s="1166"/>
      <c r="T171" s="1165"/>
      <c r="U171" s="1166"/>
      <c r="V171" s="1165"/>
      <c r="W171" s="1166"/>
      <c r="X171" s="1165"/>
      <c r="Y171" s="1166"/>
      <c r="Z171" s="1165"/>
      <c r="AA171" s="1166"/>
      <c r="AB171" s="1165"/>
      <c r="AC171" s="1167"/>
    </row>
    <row r="172" spans="1:31" ht="16.5" customHeight="1">
      <c r="A172" s="1241" t="s">
        <v>1487</v>
      </c>
      <c r="B172" s="1242" t="s">
        <v>1488</v>
      </c>
      <c r="C172" s="1246" t="s">
        <v>1489</v>
      </c>
      <c r="D172" s="1244" t="s">
        <v>1490</v>
      </c>
      <c r="E172" s="1162" t="s">
        <v>449</v>
      </c>
      <c r="F172" s="1138"/>
      <c r="G172" s="1139">
        <f t="shared" si="21"/>
        <v>0</v>
      </c>
      <c r="H172" s="1140"/>
      <c r="I172" s="1140">
        <f t="shared" si="29"/>
        <v>0</v>
      </c>
      <c r="J172" s="1140"/>
      <c r="K172" s="1140">
        <f t="shared" si="30"/>
        <v>0</v>
      </c>
      <c r="L172" s="1141">
        <f t="shared" si="32"/>
        <v>0</v>
      </c>
      <c r="M172" s="1166"/>
      <c r="N172" s="1165"/>
      <c r="O172" s="1166">
        <v>0</v>
      </c>
      <c r="P172" s="1165"/>
      <c r="Q172" s="1166">
        <v>0</v>
      </c>
      <c r="R172" s="1165"/>
      <c r="S172" s="1166"/>
      <c r="T172" s="1165"/>
      <c r="U172" s="1166"/>
      <c r="V172" s="1165"/>
      <c r="W172" s="1166"/>
      <c r="X172" s="1165"/>
      <c r="Y172" s="1166"/>
      <c r="Z172" s="1165"/>
      <c r="AA172" s="1166"/>
      <c r="AB172" s="1165"/>
      <c r="AC172" s="1167"/>
    </row>
    <row r="173" spans="1:31" ht="16.5" customHeight="1">
      <c r="A173" s="1241" t="s">
        <v>1491</v>
      </c>
      <c r="B173" s="1242" t="s">
        <v>1492</v>
      </c>
      <c r="C173" s="1246" t="s">
        <v>1493</v>
      </c>
      <c r="D173" s="1244" t="s">
        <v>1494</v>
      </c>
      <c r="E173" s="1162" t="s">
        <v>365</v>
      </c>
      <c r="F173" s="1138"/>
      <c r="G173" s="1139">
        <f t="shared" ref="G173:G236" si="34">SUMPRODUCT(M173:AB173,$M$5:$AB$5)</f>
        <v>0</v>
      </c>
      <c r="H173" s="1140"/>
      <c r="I173" s="1140">
        <f t="shared" si="29"/>
        <v>0</v>
      </c>
      <c r="J173" s="1140"/>
      <c r="K173" s="1140">
        <f t="shared" si="30"/>
        <v>0</v>
      </c>
      <c r="L173" s="1141">
        <f t="shared" si="32"/>
        <v>0</v>
      </c>
      <c r="M173" s="1166"/>
      <c r="N173" s="1165"/>
      <c r="O173" s="1166">
        <v>0</v>
      </c>
      <c r="P173" s="1165"/>
      <c r="Q173" s="1166">
        <v>0</v>
      </c>
      <c r="R173" s="1165"/>
      <c r="S173" s="1166"/>
      <c r="T173" s="1165"/>
      <c r="U173" s="1166"/>
      <c r="V173" s="1165"/>
      <c r="W173" s="1166"/>
      <c r="X173" s="1165"/>
      <c r="Y173" s="1166"/>
      <c r="Z173" s="1165"/>
      <c r="AA173" s="1166"/>
      <c r="AB173" s="1165"/>
      <c r="AC173" s="1167"/>
    </row>
    <row r="174" spans="1:31" ht="16.5" customHeight="1">
      <c r="A174" s="1241" t="s">
        <v>1495</v>
      </c>
      <c r="B174" s="1242" t="s">
        <v>1496</v>
      </c>
      <c r="C174" s="1246" t="s">
        <v>1497</v>
      </c>
      <c r="D174" s="1244" t="s">
        <v>1498</v>
      </c>
      <c r="E174" s="1162" t="s">
        <v>365</v>
      </c>
      <c r="F174" s="1138"/>
      <c r="G174" s="1139">
        <f t="shared" si="34"/>
        <v>0</v>
      </c>
      <c r="H174" s="1140"/>
      <c r="I174" s="1140">
        <f t="shared" si="29"/>
        <v>0</v>
      </c>
      <c r="J174" s="1140"/>
      <c r="K174" s="1140">
        <f t="shared" si="30"/>
        <v>0</v>
      </c>
      <c r="L174" s="1141">
        <f t="shared" si="32"/>
        <v>0</v>
      </c>
      <c r="M174" s="1166"/>
      <c r="N174" s="1165"/>
      <c r="O174" s="1166">
        <v>0</v>
      </c>
      <c r="P174" s="1165"/>
      <c r="Q174" s="1166">
        <v>0</v>
      </c>
      <c r="R174" s="1165"/>
      <c r="S174" s="1166"/>
      <c r="T174" s="1165"/>
      <c r="U174" s="1166"/>
      <c r="V174" s="1165"/>
      <c r="W174" s="1166"/>
      <c r="X174" s="1165"/>
      <c r="Y174" s="1166"/>
      <c r="Z174" s="1165"/>
      <c r="AA174" s="1166"/>
      <c r="AB174" s="1165"/>
      <c r="AC174" s="1167"/>
    </row>
    <row r="175" spans="1:31" ht="16.5" customHeight="1">
      <c r="A175" s="1241" t="s">
        <v>1499</v>
      </c>
      <c r="B175" s="1242" t="s">
        <v>1500</v>
      </c>
      <c r="C175" s="1246" t="s">
        <v>1501</v>
      </c>
      <c r="D175" s="1244" t="s">
        <v>1502</v>
      </c>
      <c r="E175" s="1162" t="s">
        <v>449</v>
      </c>
      <c r="F175" s="1138"/>
      <c r="G175" s="1139">
        <f t="shared" si="34"/>
        <v>0</v>
      </c>
      <c r="H175" s="1140"/>
      <c r="I175" s="1140">
        <f t="shared" si="29"/>
        <v>0</v>
      </c>
      <c r="J175" s="1140"/>
      <c r="K175" s="1140">
        <f t="shared" si="30"/>
        <v>0</v>
      </c>
      <c r="L175" s="1141">
        <f t="shared" si="32"/>
        <v>0</v>
      </c>
      <c r="M175" s="1166"/>
      <c r="N175" s="1165"/>
      <c r="O175" s="1166">
        <v>0</v>
      </c>
      <c r="P175" s="1165"/>
      <c r="Q175" s="1166">
        <v>0</v>
      </c>
      <c r="R175" s="1165"/>
      <c r="S175" s="1166"/>
      <c r="T175" s="1165"/>
      <c r="U175" s="1166"/>
      <c r="V175" s="1165"/>
      <c r="W175" s="1166"/>
      <c r="X175" s="1165"/>
      <c r="Y175" s="1166"/>
      <c r="Z175" s="1165"/>
      <c r="AA175" s="1166"/>
      <c r="AB175" s="1165"/>
      <c r="AC175" s="1167"/>
    </row>
    <row r="176" spans="1:31" ht="16.5" customHeight="1">
      <c r="A176" s="1241" t="s">
        <v>1503</v>
      </c>
      <c r="B176" s="1242" t="s">
        <v>1504</v>
      </c>
      <c r="C176" s="1246" t="s">
        <v>1505</v>
      </c>
      <c r="D176" s="1244" t="s">
        <v>1506</v>
      </c>
      <c r="E176" s="1162" t="s">
        <v>1507</v>
      </c>
      <c r="F176" s="1138"/>
      <c r="G176" s="1139">
        <f t="shared" si="34"/>
        <v>0</v>
      </c>
      <c r="H176" s="1140"/>
      <c r="I176" s="1140">
        <f t="shared" si="29"/>
        <v>0</v>
      </c>
      <c r="J176" s="1140"/>
      <c r="K176" s="1140">
        <f t="shared" si="30"/>
        <v>0</v>
      </c>
      <c r="L176" s="1141">
        <f t="shared" si="32"/>
        <v>0</v>
      </c>
      <c r="M176" s="1166"/>
      <c r="N176" s="1165"/>
      <c r="O176" s="1166">
        <v>0</v>
      </c>
      <c r="P176" s="1165"/>
      <c r="Q176" s="1166">
        <v>0</v>
      </c>
      <c r="R176" s="1165"/>
      <c r="S176" s="1166"/>
      <c r="T176" s="1165"/>
      <c r="U176" s="1166"/>
      <c r="V176" s="1165"/>
      <c r="W176" s="1166"/>
      <c r="X176" s="1165"/>
      <c r="Y176" s="1166"/>
      <c r="Z176" s="1165"/>
      <c r="AA176" s="1166"/>
      <c r="AB176" s="1165"/>
      <c r="AC176" s="1167"/>
    </row>
    <row r="177" spans="1:31" s="1091" customFormat="1" ht="16.5" customHeight="1">
      <c r="A177" s="1143" t="s">
        <v>993</v>
      </c>
      <c r="B177" s="1143"/>
      <c r="C177" s="1143"/>
      <c r="D177" s="1143"/>
      <c r="E177" s="1143"/>
      <c r="F177" s="1143"/>
      <c r="G177" s="1144">
        <f t="shared" si="34"/>
        <v>0</v>
      </c>
      <c r="H177" s="1145"/>
      <c r="I177" s="1145"/>
      <c r="J177" s="1145"/>
      <c r="K177" s="1146">
        <f>SUM(L177:AA177)</f>
        <v>0</v>
      </c>
      <c r="L177" s="1146">
        <f>SUM(M177:AB177)</f>
        <v>0</v>
      </c>
      <c r="M177" s="1253"/>
      <c r="N177" s="1254"/>
      <c r="O177" s="1253"/>
      <c r="P177" s="1254"/>
      <c r="Q177" s="1253"/>
      <c r="R177" s="1254"/>
      <c r="S177" s="1253"/>
      <c r="T177" s="1254"/>
      <c r="U177" s="1253"/>
      <c r="V177" s="1254"/>
      <c r="W177" s="1253"/>
      <c r="X177" s="1254"/>
      <c r="Y177" s="1253"/>
      <c r="Z177" s="1254"/>
      <c r="AA177" s="1253"/>
      <c r="AB177" s="1254"/>
      <c r="AC177" s="1255"/>
      <c r="AD177" s="1071"/>
      <c r="AE177" s="1071"/>
    </row>
    <row r="178" spans="1:31" s="1132" customFormat="1" ht="16.5" customHeight="1">
      <c r="A178" s="1120" t="s">
        <v>1508</v>
      </c>
      <c r="B178" s="1121" t="s">
        <v>1509</v>
      </c>
      <c r="C178" s="1122" t="s">
        <v>1510</v>
      </c>
      <c r="D178" s="1122"/>
      <c r="E178" s="1123"/>
      <c r="F178" s="1124"/>
      <c r="G178" s="1148">
        <f t="shared" si="34"/>
        <v>0</v>
      </c>
      <c r="H178" s="1149"/>
      <c r="I178" s="1149"/>
      <c r="J178" s="1149"/>
      <c r="K178" s="1127"/>
      <c r="L178" s="1127"/>
      <c r="M178" s="1180"/>
      <c r="N178" s="1256"/>
      <c r="O178" s="1180"/>
      <c r="P178" s="1256"/>
      <c r="Q178" s="1180"/>
      <c r="R178" s="1256"/>
      <c r="S178" s="1180"/>
      <c r="T178" s="1256"/>
      <c r="U178" s="1180"/>
      <c r="V178" s="1256"/>
      <c r="W178" s="1180"/>
      <c r="X178" s="1256"/>
      <c r="Y178" s="1180"/>
      <c r="Z178" s="1256"/>
      <c r="AA178" s="1180"/>
      <c r="AB178" s="1256"/>
      <c r="AC178" s="1182"/>
      <c r="AD178" s="1131"/>
      <c r="AE178" s="1131"/>
    </row>
    <row r="179" spans="1:31" s="1091" customFormat="1" ht="16.5" customHeight="1">
      <c r="A179" s="1190" t="s">
        <v>1511</v>
      </c>
      <c r="B179" s="1210" t="s">
        <v>1512</v>
      </c>
      <c r="C179" s="1250" t="s">
        <v>1513</v>
      </c>
      <c r="D179" s="1251" t="s">
        <v>1514</v>
      </c>
      <c r="E179" s="1194" t="s">
        <v>365</v>
      </c>
      <c r="F179" s="1221"/>
      <c r="G179" s="1139">
        <f t="shared" si="34"/>
        <v>781</v>
      </c>
      <c r="H179" s="1140">
        <f t="shared" ref="H179:H180" si="35">I179+K179</f>
        <v>781</v>
      </c>
      <c r="I179" s="1140">
        <f t="shared" si="29"/>
        <v>483</v>
      </c>
      <c r="J179" s="1140">
        <f>M179+O179+Y179</f>
        <v>298</v>
      </c>
      <c r="K179" s="1140">
        <f t="shared" si="30"/>
        <v>298</v>
      </c>
      <c r="L179" s="1141">
        <f t="shared" ref="L179:L192" si="36">F179*G179</f>
        <v>0</v>
      </c>
      <c r="M179" s="1166"/>
      <c r="N179" s="1174"/>
      <c r="O179" s="1164">
        <v>298</v>
      </c>
      <c r="P179" s="1174"/>
      <c r="Q179" s="1166">
        <v>483</v>
      </c>
      <c r="R179" s="1174"/>
      <c r="S179" s="1166"/>
      <c r="T179" s="1174"/>
      <c r="U179" s="1166"/>
      <c r="V179" s="1174"/>
      <c r="W179" s="1166"/>
      <c r="X179" s="1174"/>
      <c r="Y179" s="1166"/>
      <c r="Z179" s="1174"/>
      <c r="AA179" s="1166"/>
      <c r="AB179" s="1174"/>
      <c r="AC179" s="1167"/>
      <c r="AD179" s="1071"/>
      <c r="AE179" s="1071"/>
    </row>
    <row r="180" spans="1:31" s="1091" customFormat="1" ht="16.5" customHeight="1">
      <c r="A180" s="1190" t="s">
        <v>1515</v>
      </c>
      <c r="B180" s="1210" t="s">
        <v>1516</v>
      </c>
      <c r="C180" s="1250" t="s">
        <v>1517</v>
      </c>
      <c r="D180" s="1251" t="s">
        <v>1518</v>
      </c>
      <c r="E180" s="1194" t="s">
        <v>365</v>
      </c>
      <c r="F180" s="1221"/>
      <c r="G180" s="1139">
        <f t="shared" si="34"/>
        <v>42</v>
      </c>
      <c r="H180" s="1140">
        <f t="shared" si="35"/>
        <v>42</v>
      </c>
      <c r="I180" s="1140">
        <f t="shared" si="29"/>
        <v>22</v>
      </c>
      <c r="J180" s="1140">
        <f>M180+O180+Y180</f>
        <v>20</v>
      </c>
      <c r="K180" s="1140">
        <f t="shared" si="30"/>
        <v>20</v>
      </c>
      <c r="L180" s="1141">
        <f t="shared" si="36"/>
        <v>0</v>
      </c>
      <c r="M180" s="1166"/>
      <c r="N180" s="1174"/>
      <c r="O180" s="1166">
        <v>20</v>
      </c>
      <c r="P180" s="1174"/>
      <c r="Q180" s="1166">
        <v>22</v>
      </c>
      <c r="R180" s="1174"/>
      <c r="S180" s="1166"/>
      <c r="T180" s="1174"/>
      <c r="U180" s="1166"/>
      <c r="V180" s="1174"/>
      <c r="W180" s="1166"/>
      <c r="X180" s="1174"/>
      <c r="Y180" s="1166"/>
      <c r="Z180" s="1174"/>
      <c r="AA180" s="1166"/>
      <c r="AB180" s="1174"/>
      <c r="AC180" s="1167"/>
      <c r="AD180" s="1071"/>
      <c r="AE180" s="1071"/>
    </row>
    <row r="181" spans="1:31" s="1091" customFormat="1" ht="16.5" customHeight="1">
      <c r="A181" s="1190" t="s">
        <v>1519</v>
      </c>
      <c r="B181" s="1210" t="s">
        <v>1520</v>
      </c>
      <c r="C181" s="1250" t="s">
        <v>1521</v>
      </c>
      <c r="D181" s="1251"/>
      <c r="E181" s="1194" t="s">
        <v>365</v>
      </c>
      <c r="F181" s="1221"/>
      <c r="G181" s="1139">
        <f t="shared" si="34"/>
        <v>0</v>
      </c>
      <c r="H181" s="1140"/>
      <c r="I181" s="1140">
        <f t="shared" si="29"/>
        <v>0</v>
      </c>
      <c r="J181" s="1140"/>
      <c r="K181" s="1140">
        <f t="shared" si="30"/>
        <v>0</v>
      </c>
      <c r="L181" s="1141">
        <f t="shared" si="36"/>
        <v>0</v>
      </c>
      <c r="M181" s="1166"/>
      <c r="N181" s="1174"/>
      <c r="O181" s="1166"/>
      <c r="P181" s="1174"/>
      <c r="Q181" s="1166"/>
      <c r="R181" s="1174"/>
      <c r="S181" s="1166"/>
      <c r="T181" s="1174"/>
      <c r="U181" s="1166"/>
      <c r="V181" s="1174"/>
      <c r="W181" s="1166"/>
      <c r="X181" s="1174"/>
      <c r="Y181" s="1166"/>
      <c r="Z181" s="1174"/>
      <c r="AA181" s="1166"/>
      <c r="AB181" s="1174"/>
      <c r="AC181" s="1167"/>
      <c r="AD181" s="1071"/>
      <c r="AE181" s="1071"/>
    </row>
    <row r="182" spans="1:31" s="1091" customFormat="1" ht="16.5" customHeight="1">
      <c r="A182" s="1190" t="s">
        <v>1522</v>
      </c>
      <c r="B182" s="1210" t="s">
        <v>1523</v>
      </c>
      <c r="C182" s="1250" t="s">
        <v>1524</v>
      </c>
      <c r="D182" s="1251"/>
      <c r="E182" s="1194" t="s">
        <v>365</v>
      </c>
      <c r="F182" s="1221"/>
      <c r="G182" s="1139">
        <f t="shared" si="34"/>
        <v>0</v>
      </c>
      <c r="H182" s="1140"/>
      <c r="I182" s="1140">
        <f t="shared" si="29"/>
        <v>0</v>
      </c>
      <c r="J182" s="1140"/>
      <c r="K182" s="1140">
        <f t="shared" si="30"/>
        <v>0</v>
      </c>
      <c r="L182" s="1141">
        <f t="shared" si="36"/>
        <v>0</v>
      </c>
      <c r="M182" s="1166"/>
      <c r="N182" s="1174"/>
      <c r="O182" s="1166"/>
      <c r="P182" s="1174"/>
      <c r="Q182" s="1166"/>
      <c r="R182" s="1174"/>
      <c r="S182" s="1166"/>
      <c r="T182" s="1174"/>
      <c r="U182" s="1166"/>
      <c r="V182" s="1174"/>
      <c r="W182" s="1166"/>
      <c r="X182" s="1174"/>
      <c r="Y182" s="1166"/>
      <c r="Z182" s="1174"/>
      <c r="AA182" s="1166"/>
      <c r="AB182" s="1174"/>
      <c r="AC182" s="1167"/>
      <c r="AD182" s="1071"/>
      <c r="AE182" s="1071"/>
    </row>
    <row r="183" spans="1:31" s="1091" customFormat="1" ht="16.5" customHeight="1">
      <c r="A183" s="1190" t="s">
        <v>1525</v>
      </c>
      <c r="B183" s="1210" t="s">
        <v>1526</v>
      </c>
      <c r="C183" s="1250" t="s">
        <v>1527</v>
      </c>
      <c r="D183" s="1251" t="s">
        <v>1528</v>
      </c>
      <c r="E183" s="1194" t="s">
        <v>365</v>
      </c>
      <c r="F183" s="1221"/>
      <c r="G183" s="1139">
        <f t="shared" si="34"/>
        <v>0</v>
      </c>
      <c r="H183" s="1140"/>
      <c r="I183" s="1140">
        <f t="shared" si="29"/>
        <v>0</v>
      </c>
      <c r="J183" s="1140"/>
      <c r="K183" s="1140">
        <f t="shared" si="30"/>
        <v>0</v>
      </c>
      <c r="L183" s="1141">
        <f t="shared" si="36"/>
        <v>0</v>
      </c>
      <c r="M183" s="1166"/>
      <c r="N183" s="1174"/>
      <c r="O183" s="1166"/>
      <c r="P183" s="1174"/>
      <c r="Q183" s="1166"/>
      <c r="R183" s="1174"/>
      <c r="S183" s="1166"/>
      <c r="T183" s="1174"/>
      <c r="U183" s="1166"/>
      <c r="V183" s="1174"/>
      <c r="W183" s="1166"/>
      <c r="X183" s="1174"/>
      <c r="Y183" s="1166"/>
      <c r="Z183" s="1174"/>
      <c r="AA183" s="1166"/>
      <c r="AB183" s="1174"/>
      <c r="AC183" s="1167"/>
      <c r="AD183" s="1071"/>
      <c r="AE183" s="1071"/>
    </row>
    <row r="184" spans="1:31" s="1091" customFormat="1" ht="22.5">
      <c r="A184" s="1190" t="s">
        <v>633</v>
      </c>
      <c r="B184" s="1210" t="s">
        <v>1529</v>
      </c>
      <c r="C184" s="1250" t="s">
        <v>1530</v>
      </c>
      <c r="D184" s="1251" t="s">
        <v>1531</v>
      </c>
      <c r="E184" s="1194" t="s">
        <v>365</v>
      </c>
      <c r="F184" s="1221"/>
      <c r="G184" s="1139">
        <f t="shared" si="34"/>
        <v>0</v>
      </c>
      <c r="H184" s="1140"/>
      <c r="I184" s="1140">
        <f t="shared" si="29"/>
        <v>0</v>
      </c>
      <c r="J184" s="1140"/>
      <c r="K184" s="1140">
        <f t="shared" si="30"/>
        <v>0</v>
      </c>
      <c r="L184" s="1141">
        <f t="shared" si="36"/>
        <v>0</v>
      </c>
      <c r="M184" s="1166"/>
      <c r="N184" s="1174"/>
      <c r="O184" s="1166"/>
      <c r="P184" s="1174"/>
      <c r="Q184" s="1166"/>
      <c r="R184" s="1174"/>
      <c r="S184" s="1166"/>
      <c r="T184" s="1174"/>
      <c r="U184" s="1166"/>
      <c r="V184" s="1174"/>
      <c r="W184" s="1166"/>
      <c r="X184" s="1174"/>
      <c r="Y184" s="1166"/>
      <c r="Z184" s="1174"/>
      <c r="AA184" s="1166"/>
      <c r="AB184" s="1174"/>
      <c r="AC184" s="1167"/>
      <c r="AD184" s="1071"/>
      <c r="AE184" s="1071"/>
    </row>
    <row r="185" spans="1:31" s="1091" customFormat="1" ht="22.5">
      <c r="A185" s="1190" t="s">
        <v>1532</v>
      </c>
      <c r="B185" s="1210" t="s">
        <v>1533</v>
      </c>
      <c r="C185" s="1250" t="s">
        <v>1534</v>
      </c>
      <c r="D185" s="1251" t="s">
        <v>1535</v>
      </c>
      <c r="E185" s="1194" t="s">
        <v>365</v>
      </c>
      <c r="F185" s="1221"/>
      <c r="G185" s="1139">
        <f t="shared" si="34"/>
        <v>0</v>
      </c>
      <c r="H185" s="1140"/>
      <c r="I185" s="1140">
        <f t="shared" si="29"/>
        <v>0</v>
      </c>
      <c r="J185" s="1140"/>
      <c r="K185" s="1140">
        <f t="shared" si="30"/>
        <v>0</v>
      </c>
      <c r="L185" s="1141">
        <f t="shared" si="36"/>
        <v>0</v>
      </c>
      <c r="M185" s="1166"/>
      <c r="N185" s="1174"/>
      <c r="O185" s="1166"/>
      <c r="P185" s="1174"/>
      <c r="Q185" s="1166"/>
      <c r="R185" s="1174"/>
      <c r="S185" s="1166"/>
      <c r="T185" s="1174"/>
      <c r="U185" s="1166"/>
      <c r="V185" s="1174"/>
      <c r="W185" s="1166"/>
      <c r="X185" s="1174"/>
      <c r="Y185" s="1166"/>
      <c r="Z185" s="1174"/>
      <c r="AA185" s="1166"/>
      <c r="AB185" s="1174"/>
      <c r="AC185" s="1167"/>
      <c r="AD185" s="1071"/>
      <c r="AE185" s="1071"/>
    </row>
    <row r="186" spans="1:31" s="1091" customFormat="1" ht="22.5">
      <c r="A186" s="1190" t="s">
        <v>638</v>
      </c>
      <c r="B186" s="1210" t="s">
        <v>1536</v>
      </c>
      <c r="C186" s="1250" t="s">
        <v>1537</v>
      </c>
      <c r="D186" s="1251"/>
      <c r="E186" s="1194" t="s">
        <v>365</v>
      </c>
      <c r="F186" s="1221"/>
      <c r="G186" s="1139">
        <f t="shared" si="34"/>
        <v>0</v>
      </c>
      <c r="H186" s="1140"/>
      <c r="I186" s="1140">
        <f t="shared" si="29"/>
        <v>0</v>
      </c>
      <c r="J186" s="1140"/>
      <c r="K186" s="1140">
        <f t="shared" si="30"/>
        <v>0</v>
      </c>
      <c r="L186" s="1141">
        <f t="shared" si="36"/>
        <v>0</v>
      </c>
      <c r="M186" s="1166"/>
      <c r="N186" s="1174"/>
      <c r="O186" s="1166"/>
      <c r="P186" s="1174"/>
      <c r="Q186" s="1166"/>
      <c r="R186" s="1174"/>
      <c r="S186" s="1166"/>
      <c r="T186" s="1174"/>
      <c r="U186" s="1166"/>
      <c r="V186" s="1174"/>
      <c r="W186" s="1166"/>
      <c r="X186" s="1174"/>
      <c r="Y186" s="1166"/>
      <c r="Z186" s="1174"/>
      <c r="AA186" s="1166"/>
      <c r="AB186" s="1174"/>
      <c r="AC186" s="1167"/>
      <c r="AD186" s="1071"/>
      <c r="AE186" s="1071"/>
    </row>
    <row r="187" spans="1:31" ht="22.5" customHeight="1">
      <c r="A187" s="1190" t="s">
        <v>1538</v>
      </c>
      <c r="B187" s="1210" t="s">
        <v>1539</v>
      </c>
      <c r="C187" s="1250" t="s">
        <v>1540</v>
      </c>
      <c r="D187" s="1251"/>
      <c r="E187" s="1194" t="s">
        <v>365</v>
      </c>
      <c r="F187" s="1221"/>
      <c r="G187" s="1139">
        <f t="shared" si="34"/>
        <v>0</v>
      </c>
      <c r="H187" s="1140"/>
      <c r="I187" s="1140">
        <f t="shared" si="29"/>
        <v>0</v>
      </c>
      <c r="J187" s="1140"/>
      <c r="K187" s="1140">
        <f t="shared" si="30"/>
        <v>0</v>
      </c>
      <c r="L187" s="1141">
        <f t="shared" si="36"/>
        <v>0</v>
      </c>
      <c r="M187" s="1166"/>
      <c r="N187" s="1174"/>
      <c r="O187" s="1166"/>
      <c r="P187" s="1174"/>
      <c r="Q187" s="1166"/>
      <c r="R187" s="1174"/>
      <c r="S187" s="1166"/>
      <c r="T187" s="1174"/>
      <c r="U187" s="1166"/>
      <c r="V187" s="1174"/>
      <c r="W187" s="1166"/>
      <c r="X187" s="1174"/>
      <c r="Y187" s="1166"/>
      <c r="Z187" s="1174"/>
      <c r="AA187" s="1166"/>
      <c r="AB187" s="1174"/>
      <c r="AC187" s="1167"/>
    </row>
    <row r="188" spans="1:31" ht="15.75" customHeight="1">
      <c r="A188" s="1263" t="s">
        <v>1541</v>
      </c>
      <c r="B188" s="1249" t="s">
        <v>1542</v>
      </c>
      <c r="C188" s="1250" t="s">
        <v>1543</v>
      </c>
      <c r="D188" s="1251"/>
      <c r="E188" s="1194" t="s">
        <v>365</v>
      </c>
      <c r="F188" s="1221"/>
      <c r="G188" s="1139">
        <f t="shared" si="34"/>
        <v>12</v>
      </c>
      <c r="H188" s="1140">
        <f>I188+K188</f>
        <v>12</v>
      </c>
      <c r="I188" s="1140">
        <f t="shared" si="29"/>
        <v>6</v>
      </c>
      <c r="J188" s="1140">
        <f>M188+O188+Y188</f>
        <v>6</v>
      </c>
      <c r="K188" s="1140">
        <f t="shared" si="30"/>
        <v>6</v>
      </c>
      <c r="L188" s="1141">
        <f t="shared" si="36"/>
        <v>0</v>
      </c>
      <c r="M188" s="1166"/>
      <c r="N188" s="1174"/>
      <c r="O188" s="1166">
        <v>6</v>
      </c>
      <c r="P188" s="1174"/>
      <c r="Q188" s="1166">
        <v>6</v>
      </c>
      <c r="R188" s="1174"/>
      <c r="S188" s="1166"/>
      <c r="T188" s="1174"/>
      <c r="U188" s="1166"/>
      <c r="V188" s="1174"/>
      <c r="W188" s="1166"/>
      <c r="X188" s="1174"/>
      <c r="Y188" s="1166"/>
      <c r="Z188" s="1174"/>
      <c r="AA188" s="1166"/>
      <c r="AB188" s="1174"/>
      <c r="AC188" s="1167"/>
    </row>
    <row r="189" spans="1:31" ht="16.5" customHeight="1">
      <c r="A189" s="1263" t="s">
        <v>1544</v>
      </c>
      <c r="B189" s="1249" t="s">
        <v>1545</v>
      </c>
      <c r="C189" s="1250" t="s">
        <v>1546</v>
      </c>
      <c r="D189" s="1251"/>
      <c r="E189" s="1194" t="s">
        <v>365</v>
      </c>
      <c r="F189" s="1221"/>
      <c r="G189" s="1139">
        <f t="shared" si="34"/>
        <v>0</v>
      </c>
      <c r="H189" s="1140"/>
      <c r="I189" s="1140">
        <f t="shared" si="29"/>
        <v>0</v>
      </c>
      <c r="J189" s="1140"/>
      <c r="K189" s="1140">
        <f t="shared" si="30"/>
        <v>0</v>
      </c>
      <c r="L189" s="1141">
        <f t="shared" si="36"/>
        <v>0</v>
      </c>
      <c r="M189" s="1166"/>
      <c r="N189" s="1174"/>
      <c r="O189" s="1166"/>
      <c r="P189" s="1174"/>
      <c r="Q189" s="1166"/>
      <c r="R189" s="1174"/>
      <c r="S189" s="1166"/>
      <c r="T189" s="1174"/>
      <c r="U189" s="1166"/>
      <c r="V189" s="1174"/>
      <c r="W189" s="1166"/>
      <c r="X189" s="1174"/>
      <c r="Y189" s="1166"/>
      <c r="Z189" s="1174"/>
      <c r="AA189" s="1166"/>
      <c r="AB189" s="1174"/>
      <c r="AC189" s="1167"/>
    </row>
    <row r="190" spans="1:31" ht="16.5" customHeight="1">
      <c r="A190" s="1263" t="s">
        <v>1547</v>
      </c>
      <c r="B190" s="1252" t="s">
        <v>1548</v>
      </c>
      <c r="C190" s="1246" t="s">
        <v>1549</v>
      </c>
      <c r="D190" s="1244"/>
      <c r="E190" s="1162" t="s">
        <v>365</v>
      </c>
      <c r="F190" s="1138"/>
      <c r="G190" s="1139">
        <f t="shared" si="34"/>
        <v>0</v>
      </c>
      <c r="H190" s="1140"/>
      <c r="I190" s="1140">
        <f t="shared" si="29"/>
        <v>0</v>
      </c>
      <c r="J190" s="1140"/>
      <c r="K190" s="1140">
        <f t="shared" si="30"/>
        <v>0</v>
      </c>
      <c r="L190" s="1141">
        <f t="shared" si="36"/>
        <v>0</v>
      </c>
      <c r="M190" s="1166"/>
      <c r="N190" s="1174"/>
      <c r="O190" s="1166"/>
      <c r="P190" s="1174"/>
      <c r="Q190" s="1166"/>
      <c r="R190" s="1174"/>
      <c r="S190" s="1166"/>
      <c r="T190" s="1174"/>
      <c r="U190" s="1166"/>
      <c r="V190" s="1174"/>
      <c r="W190" s="1166"/>
      <c r="X190" s="1174"/>
      <c r="Y190" s="1166"/>
      <c r="Z190" s="1174"/>
      <c r="AA190" s="1166"/>
      <c r="AB190" s="1174"/>
      <c r="AC190" s="1167"/>
    </row>
    <row r="191" spans="1:31" ht="16.5" customHeight="1">
      <c r="A191" s="1263" t="s">
        <v>1550</v>
      </c>
      <c r="B191" s="1252" t="s">
        <v>1551</v>
      </c>
      <c r="C191" s="1246" t="s">
        <v>1552</v>
      </c>
      <c r="D191" s="1244" t="s">
        <v>1553</v>
      </c>
      <c r="E191" s="1162" t="s">
        <v>365</v>
      </c>
      <c r="F191" s="1138"/>
      <c r="G191" s="1139">
        <f t="shared" si="34"/>
        <v>0</v>
      </c>
      <c r="H191" s="1140"/>
      <c r="I191" s="1140">
        <f t="shared" si="29"/>
        <v>0</v>
      </c>
      <c r="J191" s="1140"/>
      <c r="K191" s="1140">
        <f t="shared" si="30"/>
        <v>0</v>
      </c>
      <c r="L191" s="1141">
        <f t="shared" si="36"/>
        <v>0</v>
      </c>
      <c r="M191" s="1166"/>
      <c r="N191" s="1174"/>
      <c r="O191" s="1166"/>
      <c r="P191" s="1174"/>
      <c r="Q191" s="1166"/>
      <c r="R191" s="1174"/>
      <c r="S191" s="1166"/>
      <c r="T191" s="1174"/>
      <c r="U191" s="1166"/>
      <c r="V191" s="1174"/>
      <c r="W191" s="1166"/>
      <c r="X191" s="1174"/>
      <c r="Y191" s="1166"/>
      <c r="Z191" s="1174"/>
      <c r="AA191" s="1166"/>
      <c r="AB191" s="1174"/>
      <c r="AC191" s="1167"/>
    </row>
    <row r="192" spans="1:31" ht="16.5" customHeight="1">
      <c r="A192" s="1263" t="s">
        <v>1554</v>
      </c>
      <c r="B192" s="1252" t="s">
        <v>1555</v>
      </c>
      <c r="C192" s="1243" t="s">
        <v>1556</v>
      </c>
      <c r="D192" s="1264" t="s">
        <v>1557</v>
      </c>
      <c r="E192" s="1162" t="s">
        <v>1261</v>
      </c>
      <c r="F192" s="1138"/>
      <c r="G192" s="1139">
        <f t="shared" si="34"/>
        <v>0</v>
      </c>
      <c r="H192" s="1140"/>
      <c r="I192" s="1140">
        <f t="shared" si="29"/>
        <v>0</v>
      </c>
      <c r="J192" s="1140"/>
      <c r="K192" s="1140">
        <f t="shared" si="30"/>
        <v>0</v>
      </c>
      <c r="L192" s="1141">
        <f t="shared" si="36"/>
        <v>0</v>
      </c>
      <c r="M192" s="1166"/>
      <c r="N192" s="1174"/>
      <c r="O192" s="1166"/>
      <c r="P192" s="1174"/>
      <c r="Q192" s="1166"/>
      <c r="R192" s="1174"/>
      <c r="S192" s="1166"/>
      <c r="T192" s="1174"/>
      <c r="U192" s="1166"/>
      <c r="V192" s="1174"/>
      <c r="W192" s="1166"/>
      <c r="X192" s="1174"/>
      <c r="Y192" s="1166"/>
      <c r="Z192" s="1174"/>
      <c r="AA192" s="1166"/>
      <c r="AB192" s="1174"/>
      <c r="AC192" s="1167"/>
    </row>
    <row r="193" spans="1:31" s="1091" customFormat="1" ht="16.5" customHeight="1">
      <c r="A193" s="1143" t="s">
        <v>993</v>
      </c>
      <c r="B193" s="1143"/>
      <c r="C193" s="1143"/>
      <c r="D193" s="1143"/>
      <c r="E193" s="1143"/>
      <c r="F193" s="1143"/>
      <c r="G193" s="1144">
        <f t="shared" si="34"/>
        <v>0</v>
      </c>
      <c r="H193" s="1145"/>
      <c r="I193" s="1145"/>
      <c r="J193" s="1145"/>
      <c r="K193" s="1146">
        <f>SUM(L193:AA193)</f>
        <v>0</v>
      </c>
      <c r="L193" s="1146">
        <f>SUM(M193:AB193)</f>
        <v>0</v>
      </c>
      <c r="M193" s="1177">
        <v>0</v>
      </c>
      <c r="N193" s="1178"/>
      <c r="O193" s="1177">
        <v>0</v>
      </c>
      <c r="P193" s="1178"/>
      <c r="Q193" s="1177">
        <v>0</v>
      </c>
      <c r="R193" s="1178"/>
      <c r="S193" s="1177">
        <v>0</v>
      </c>
      <c r="T193" s="1178"/>
      <c r="U193" s="1177"/>
      <c r="V193" s="1178"/>
      <c r="W193" s="1177"/>
      <c r="X193" s="1178"/>
      <c r="Y193" s="1177"/>
      <c r="Z193" s="1178"/>
      <c r="AA193" s="1177"/>
      <c r="AB193" s="1178"/>
      <c r="AC193" s="1179"/>
      <c r="AD193" s="1071"/>
      <c r="AE193" s="1071"/>
    </row>
    <row r="194" spans="1:31" s="1132" customFormat="1" ht="16.5" customHeight="1">
      <c r="A194" s="1120" t="s">
        <v>1558</v>
      </c>
      <c r="B194" s="1121" t="s">
        <v>1559</v>
      </c>
      <c r="C194" s="1122" t="s">
        <v>1560</v>
      </c>
      <c r="D194" s="1122"/>
      <c r="E194" s="1123"/>
      <c r="F194" s="1124"/>
      <c r="G194" s="1148">
        <f t="shared" si="34"/>
        <v>0</v>
      </c>
      <c r="H194" s="1149"/>
      <c r="I194" s="1149"/>
      <c r="J194" s="1149"/>
      <c r="K194" s="1127">
        <f>E194*F194</f>
        <v>0</v>
      </c>
      <c r="L194" s="1127">
        <f>F194*G194</f>
        <v>0</v>
      </c>
      <c r="M194" s="1180">
        <v>0</v>
      </c>
      <c r="N194" s="1181"/>
      <c r="O194" s="1180">
        <v>0</v>
      </c>
      <c r="P194" s="1181"/>
      <c r="Q194" s="1180">
        <v>0</v>
      </c>
      <c r="R194" s="1181"/>
      <c r="S194" s="1180">
        <v>0</v>
      </c>
      <c r="T194" s="1181"/>
      <c r="U194" s="1180"/>
      <c r="V194" s="1181"/>
      <c r="W194" s="1180"/>
      <c r="X194" s="1181"/>
      <c r="Y194" s="1180"/>
      <c r="Z194" s="1181"/>
      <c r="AA194" s="1180"/>
      <c r="AB194" s="1181"/>
      <c r="AC194" s="1182"/>
      <c r="AD194" s="1131"/>
      <c r="AE194" s="1131"/>
    </row>
    <row r="195" spans="1:31" s="1091" customFormat="1" ht="22.5">
      <c r="A195" s="1190" t="s">
        <v>1561</v>
      </c>
      <c r="B195" s="1210" t="s">
        <v>1562</v>
      </c>
      <c r="C195" s="1250" t="s">
        <v>1563</v>
      </c>
      <c r="D195" s="1251"/>
      <c r="E195" s="1194" t="s">
        <v>365</v>
      </c>
      <c r="F195" s="1221"/>
      <c r="G195" s="1139">
        <f t="shared" si="34"/>
        <v>290</v>
      </c>
      <c r="H195" s="1140">
        <f t="shared" ref="H195:H196" si="37">I195+K195</f>
        <v>290</v>
      </c>
      <c r="I195" s="1140">
        <f t="shared" si="29"/>
        <v>190</v>
      </c>
      <c r="J195" s="1140">
        <f>M195+O195+Y195</f>
        <v>100</v>
      </c>
      <c r="K195" s="1140">
        <f t="shared" si="30"/>
        <v>100</v>
      </c>
      <c r="L195" s="1141">
        <f t="shared" ref="L195:L220" si="38">F195*G195</f>
        <v>0</v>
      </c>
      <c r="M195" s="1166"/>
      <c r="N195" s="1165"/>
      <c r="O195" s="1166">
        <v>0</v>
      </c>
      <c r="P195" s="1165"/>
      <c r="Q195" s="1166">
        <v>0</v>
      </c>
      <c r="R195" s="1165"/>
      <c r="S195" s="1166"/>
      <c r="T195" s="1165"/>
      <c r="U195" s="1166"/>
      <c r="V195" s="1165"/>
      <c r="W195" s="1166">
        <v>190</v>
      </c>
      <c r="X195" s="1165"/>
      <c r="Y195" s="1166">
        <v>100</v>
      </c>
      <c r="Z195" s="1165"/>
      <c r="AA195" s="1166"/>
      <c r="AB195" s="1165"/>
      <c r="AC195" s="1167"/>
      <c r="AD195" s="1071"/>
      <c r="AE195" s="1071"/>
    </row>
    <row r="196" spans="1:31" s="1091" customFormat="1" ht="22.5">
      <c r="A196" s="1190" t="s">
        <v>1564</v>
      </c>
      <c r="B196" s="1210" t="s">
        <v>1565</v>
      </c>
      <c r="C196" s="1250" t="s">
        <v>1566</v>
      </c>
      <c r="D196" s="1251" t="s">
        <v>1567</v>
      </c>
      <c r="E196" s="1194" t="s">
        <v>365</v>
      </c>
      <c r="F196" s="1221"/>
      <c r="G196" s="1139">
        <f t="shared" si="34"/>
        <v>588</v>
      </c>
      <c r="H196" s="1140">
        <f t="shared" si="37"/>
        <v>588</v>
      </c>
      <c r="I196" s="1140">
        <f t="shared" si="29"/>
        <v>348</v>
      </c>
      <c r="J196" s="1140">
        <f>M196+O196+Y196</f>
        <v>240</v>
      </c>
      <c r="K196" s="1140">
        <f t="shared" si="30"/>
        <v>240</v>
      </c>
      <c r="L196" s="1141">
        <f t="shared" si="38"/>
        <v>0</v>
      </c>
      <c r="M196" s="1166"/>
      <c r="N196" s="1165"/>
      <c r="O196" s="1166">
        <v>0</v>
      </c>
      <c r="P196" s="1165"/>
      <c r="Q196" s="1166">
        <v>0</v>
      </c>
      <c r="R196" s="1165"/>
      <c r="S196" s="1166"/>
      <c r="T196" s="1165"/>
      <c r="U196" s="1166"/>
      <c r="V196" s="1165"/>
      <c r="W196" s="1166">
        <v>348</v>
      </c>
      <c r="X196" s="1165"/>
      <c r="Y196" s="1166">
        <v>240</v>
      </c>
      <c r="Z196" s="1165"/>
      <c r="AA196" s="1166"/>
      <c r="AB196" s="1165"/>
      <c r="AC196" s="1167"/>
      <c r="AD196" s="1071"/>
      <c r="AE196" s="1071"/>
    </row>
    <row r="197" spans="1:31" s="1091" customFormat="1" ht="25.5" customHeight="1">
      <c r="A197" s="1190" t="s">
        <v>671</v>
      </c>
      <c r="B197" s="1210" t="s">
        <v>1568</v>
      </c>
      <c r="C197" s="1250" t="s">
        <v>1569</v>
      </c>
      <c r="D197" s="1251"/>
      <c r="E197" s="1194" t="s">
        <v>365</v>
      </c>
      <c r="F197" s="1213"/>
      <c r="G197" s="1139">
        <f t="shared" si="34"/>
        <v>0</v>
      </c>
      <c r="H197" s="1140"/>
      <c r="I197" s="1140">
        <f t="shared" si="29"/>
        <v>0</v>
      </c>
      <c r="J197" s="1140"/>
      <c r="K197" s="1140">
        <f t="shared" si="30"/>
        <v>0</v>
      </c>
      <c r="L197" s="1141">
        <f t="shared" si="38"/>
        <v>0</v>
      </c>
      <c r="M197" s="1166"/>
      <c r="N197" s="1165"/>
      <c r="O197" s="1166">
        <v>0</v>
      </c>
      <c r="P197" s="1165"/>
      <c r="Q197" s="1166">
        <v>0</v>
      </c>
      <c r="R197" s="1165"/>
      <c r="S197" s="1166"/>
      <c r="T197" s="1165"/>
      <c r="U197" s="1166"/>
      <c r="V197" s="1165"/>
      <c r="W197" s="1166"/>
      <c r="X197" s="1165"/>
      <c r="Y197" s="1166"/>
      <c r="Z197" s="1165"/>
      <c r="AA197" s="1166"/>
      <c r="AB197" s="1165"/>
      <c r="AC197" s="1167"/>
      <c r="AD197" s="1071"/>
      <c r="AE197" s="1071"/>
    </row>
    <row r="198" spans="1:31" s="1091" customFormat="1" ht="16.5" customHeight="1">
      <c r="A198" s="1190" t="s">
        <v>664</v>
      </c>
      <c r="B198" s="1210" t="s">
        <v>1570</v>
      </c>
      <c r="C198" s="1250" t="s">
        <v>1571</v>
      </c>
      <c r="D198" s="1251"/>
      <c r="E198" s="1194" t="s">
        <v>365</v>
      </c>
      <c r="F198" s="1213"/>
      <c r="G198" s="1139">
        <f t="shared" si="34"/>
        <v>0</v>
      </c>
      <c r="H198" s="1140"/>
      <c r="I198" s="1140">
        <f t="shared" si="29"/>
        <v>0</v>
      </c>
      <c r="J198" s="1140"/>
      <c r="K198" s="1140">
        <f t="shared" si="30"/>
        <v>0</v>
      </c>
      <c r="L198" s="1141">
        <f t="shared" si="38"/>
        <v>0</v>
      </c>
      <c r="M198" s="1166"/>
      <c r="N198" s="1165"/>
      <c r="O198" s="1166">
        <v>0</v>
      </c>
      <c r="P198" s="1165"/>
      <c r="Q198" s="1166">
        <v>0</v>
      </c>
      <c r="R198" s="1165"/>
      <c r="S198" s="1166"/>
      <c r="T198" s="1165"/>
      <c r="U198" s="1166"/>
      <c r="V198" s="1165"/>
      <c r="W198" s="1166"/>
      <c r="X198" s="1165"/>
      <c r="Y198" s="1166"/>
      <c r="Z198" s="1165"/>
      <c r="AA198" s="1166"/>
      <c r="AB198" s="1165"/>
      <c r="AC198" s="1167"/>
      <c r="AD198" s="1071"/>
      <c r="AE198" s="1071"/>
    </row>
    <row r="199" spans="1:31" s="1091" customFormat="1" ht="16.5" customHeight="1">
      <c r="A199" s="1190" t="s">
        <v>661</v>
      </c>
      <c r="B199" s="1210" t="s">
        <v>1572</v>
      </c>
      <c r="C199" s="1250" t="s">
        <v>1573</v>
      </c>
      <c r="D199" s="1251" t="s">
        <v>1574</v>
      </c>
      <c r="E199" s="1194" t="s">
        <v>365</v>
      </c>
      <c r="F199" s="1213"/>
      <c r="G199" s="1139">
        <f t="shared" si="34"/>
        <v>0</v>
      </c>
      <c r="H199" s="1140"/>
      <c r="I199" s="1140">
        <f t="shared" si="29"/>
        <v>0</v>
      </c>
      <c r="J199" s="1140"/>
      <c r="K199" s="1140">
        <f t="shared" si="30"/>
        <v>0</v>
      </c>
      <c r="L199" s="1141">
        <f t="shared" si="38"/>
        <v>0</v>
      </c>
      <c r="M199" s="1166"/>
      <c r="N199" s="1165"/>
      <c r="O199" s="1166">
        <v>0</v>
      </c>
      <c r="P199" s="1165"/>
      <c r="Q199" s="1166">
        <v>0</v>
      </c>
      <c r="R199" s="1165"/>
      <c r="S199" s="1166"/>
      <c r="T199" s="1165"/>
      <c r="U199" s="1166"/>
      <c r="V199" s="1165"/>
      <c r="W199" s="1166"/>
      <c r="X199" s="1165"/>
      <c r="Y199" s="1166"/>
      <c r="Z199" s="1165"/>
      <c r="AA199" s="1166"/>
      <c r="AB199" s="1165"/>
      <c r="AC199" s="1167"/>
      <c r="AD199" s="1071"/>
      <c r="AE199" s="1071"/>
    </row>
    <row r="200" spans="1:31" s="1091" customFormat="1" ht="16.5" customHeight="1">
      <c r="A200" s="1257">
        <v>11.6</v>
      </c>
      <c r="B200" s="1210" t="s">
        <v>1575</v>
      </c>
      <c r="C200" s="1250" t="s">
        <v>1576</v>
      </c>
      <c r="D200" s="1251" t="s">
        <v>1577</v>
      </c>
      <c r="E200" s="1194" t="s">
        <v>449</v>
      </c>
      <c r="F200" s="1213"/>
      <c r="G200" s="1139">
        <f t="shared" si="34"/>
        <v>58</v>
      </c>
      <c r="H200" s="1140">
        <f>I200+K200</f>
        <v>58</v>
      </c>
      <c r="I200" s="1140">
        <f t="shared" si="29"/>
        <v>38</v>
      </c>
      <c r="J200" s="1140">
        <f>M200+O200+Y200</f>
        <v>20</v>
      </c>
      <c r="K200" s="1140">
        <f t="shared" si="30"/>
        <v>20</v>
      </c>
      <c r="L200" s="1141">
        <f t="shared" si="38"/>
        <v>0</v>
      </c>
      <c r="M200" s="1166"/>
      <c r="N200" s="1165"/>
      <c r="O200" s="1166">
        <v>0</v>
      </c>
      <c r="P200" s="1165"/>
      <c r="Q200" s="1166">
        <v>0</v>
      </c>
      <c r="R200" s="1165"/>
      <c r="S200" s="1166"/>
      <c r="T200" s="1165"/>
      <c r="U200" s="1166"/>
      <c r="V200" s="1165"/>
      <c r="W200" s="1166">
        <v>38</v>
      </c>
      <c r="X200" s="1165"/>
      <c r="Y200" s="1166">
        <v>20</v>
      </c>
      <c r="Z200" s="1165"/>
      <c r="AA200" s="1166"/>
      <c r="AB200" s="1165"/>
      <c r="AC200" s="1167"/>
      <c r="AD200" s="1071"/>
      <c r="AE200" s="1071"/>
    </row>
    <row r="201" spans="1:31" s="1091" customFormat="1" ht="16.5" customHeight="1">
      <c r="A201" s="1190" t="s">
        <v>1578</v>
      </c>
      <c r="B201" s="1210" t="s">
        <v>1579</v>
      </c>
      <c r="C201" s="1250" t="s">
        <v>1580</v>
      </c>
      <c r="D201" s="1251" t="s">
        <v>1581</v>
      </c>
      <c r="E201" s="1194" t="s">
        <v>1582</v>
      </c>
      <c r="F201" s="1221"/>
      <c r="G201" s="1139">
        <f t="shared" si="34"/>
        <v>0</v>
      </c>
      <c r="H201" s="1140"/>
      <c r="I201" s="1140">
        <f t="shared" si="29"/>
        <v>0</v>
      </c>
      <c r="J201" s="1140"/>
      <c r="K201" s="1140">
        <f t="shared" si="30"/>
        <v>0</v>
      </c>
      <c r="L201" s="1141">
        <f t="shared" si="38"/>
        <v>0</v>
      </c>
      <c r="M201" s="1166"/>
      <c r="N201" s="1165"/>
      <c r="O201" s="1166">
        <v>0</v>
      </c>
      <c r="P201" s="1165"/>
      <c r="Q201" s="1166">
        <v>0</v>
      </c>
      <c r="R201" s="1165"/>
      <c r="S201" s="1166"/>
      <c r="T201" s="1165"/>
      <c r="U201" s="1166"/>
      <c r="V201" s="1165"/>
      <c r="W201" s="1166"/>
      <c r="X201" s="1165"/>
      <c r="Y201" s="1166"/>
      <c r="Z201" s="1165"/>
      <c r="AA201" s="1166"/>
      <c r="AB201" s="1165"/>
      <c r="AC201" s="1167"/>
      <c r="AD201" s="1071"/>
      <c r="AE201" s="1071"/>
    </row>
    <row r="202" spans="1:31" s="1091" customFormat="1" ht="16.5" customHeight="1">
      <c r="A202" s="1190" t="s">
        <v>1583</v>
      </c>
      <c r="B202" s="1210" t="s">
        <v>1584</v>
      </c>
      <c r="C202" s="1250" t="s">
        <v>1585</v>
      </c>
      <c r="D202" s="1251" t="s">
        <v>1586</v>
      </c>
      <c r="E202" s="1194" t="s">
        <v>1582</v>
      </c>
      <c r="F202" s="1221"/>
      <c r="G202" s="1139">
        <f t="shared" si="34"/>
        <v>119</v>
      </c>
      <c r="H202" s="1140">
        <f t="shared" ref="H202:H203" si="39">I202+K202</f>
        <v>119</v>
      </c>
      <c r="I202" s="1140">
        <f t="shared" si="29"/>
        <v>73</v>
      </c>
      <c r="J202" s="1140">
        <f t="shared" ref="J202:J203" si="40">M202+O202+Y202</f>
        <v>46</v>
      </c>
      <c r="K202" s="1140">
        <f t="shared" si="30"/>
        <v>46</v>
      </c>
      <c r="L202" s="1141">
        <f t="shared" si="38"/>
        <v>0</v>
      </c>
      <c r="M202" s="1166"/>
      <c r="N202" s="1165"/>
      <c r="O202" s="1166">
        <v>0</v>
      </c>
      <c r="P202" s="1165"/>
      <c r="Q202" s="1166">
        <v>0</v>
      </c>
      <c r="R202" s="1165"/>
      <c r="S202" s="1166"/>
      <c r="T202" s="1165"/>
      <c r="U202" s="1166"/>
      <c r="V202" s="1165"/>
      <c r="W202" s="1166">
        <f>18*3+9.5*2</f>
        <v>73</v>
      </c>
      <c r="X202" s="1165">
        <v>0</v>
      </c>
      <c r="Y202" s="1166">
        <f>9*3+9.5*2</f>
        <v>46</v>
      </c>
      <c r="Z202" s="1165"/>
      <c r="AA202" s="1166"/>
      <c r="AB202" s="1165"/>
      <c r="AC202" s="1167"/>
      <c r="AD202" s="1071"/>
      <c r="AE202" s="1071"/>
    </row>
    <row r="203" spans="1:31" s="1091" customFormat="1" ht="16.5" customHeight="1">
      <c r="A203" s="1190" t="s">
        <v>1587</v>
      </c>
      <c r="B203" s="1210" t="s">
        <v>1588</v>
      </c>
      <c r="C203" s="1250" t="s">
        <v>1589</v>
      </c>
      <c r="D203" s="1251" t="s">
        <v>1590</v>
      </c>
      <c r="E203" s="1194" t="s">
        <v>810</v>
      </c>
      <c r="F203" s="1221"/>
      <c r="G203" s="1139">
        <f t="shared" si="34"/>
        <v>48</v>
      </c>
      <c r="H203" s="1140">
        <f t="shared" si="39"/>
        <v>48</v>
      </c>
      <c r="I203" s="1140">
        <f t="shared" si="29"/>
        <v>24</v>
      </c>
      <c r="J203" s="1140">
        <f t="shared" si="40"/>
        <v>24</v>
      </c>
      <c r="K203" s="1140">
        <f t="shared" si="30"/>
        <v>24</v>
      </c>
      <c r="L203" s="1141">
        <f t="shared" si="38"/>
        <v>0</v>
      </c>
      <c r="M203" s="1166"/>
      <c r="N203" s="1165"/>
      <c r="O203" s="1166">
        <v>0</v>
      </c>
      <c r="P203" s="1165"/>
      <c r="Q203" s="1166">
        <v>0</v>
      </c>
      <c r="R203" s="1165"/>
      <c r="S203" s="1166"/>
      <c r="T203" s="1165"/>
      <c r="U203" s="1166"/>
      <c r="V203" s="1165"/>
      <c r="W203" s="1166">
        <f>6*4</f>
        <v>24</v>
      </c>
      <c r="X203" s="1165"/>
      <c r="Y203" s="1166">
        <f>6*4</f>
        <v>24</v>
      </c>
      <c r="Z203" s="1165"/>
      <c r="AA203" s="1166"/>
      <c r="AB203" s="1165"/>
      <c r="AC203" s="1167"/>
      <c r="AD203" s="1071"/>
      <c r="AE203" s="1071"/>
    </row>
    <row r="204" spans="1:31" s="1091" customFormat="1" ht="16.5" customHeight="1">
      <c r="A204" s="1190" t="s">
        <v>1591</v>
      </c>
      <c r="B204" s="1210" t="s">
        <v>1592</v>
      </c>
      <c r="C204" s="1250" t="s">
        <v>1593</v>
      </c>
      <c r="D204" s="1251" t="s">
        <v>1594</v>
      </c>
      <c r="E204" s="1194" t="s">
        <v>1582</v>
      </c>
      <c r="F204" s="1221"/>
      <c r="G204" s="1139">
        <f t="shared" si="34"/>
        <v>0</v>
      </c>
      <c r="H204" s="1140"/>
      <c r="I204" s="1140">
        <f t="shared" si="29"/>
        <v>0</v>
      </c>
      <c r="J204" s="1140"/>
      <c r="K204" s="1140">
        <f t="shared" si="30"/>
        <v>0</v>
      </c>
      <c r="L204" s="1141">
        <f t="shared" si="38"/>
        <v>0</v>
      </c>
      <c r="M204" s="1166"/>
      <c r="N204" s="1165"/>
      <c r="O204" s="1166">
        <v>0</v>
      </c>
      <c r="P204" s="1165"/>
      <c r="Q204" s="1166">
        <v>0</v>
      </c>
      <c r="R204" s="1165"/>
      <c r="S204" s="1166"/>
      <c r="T204" s="1165"/>
      <c r="U204" s="1166"/>
      <c r="V204" s="1165"/>
      <c r="W204" s="1166">
        <v>0</v>
      </c>
      <c r="X204" s="1165"/>
      <c r="Y204" s="1166">
        <v>0</v>
      </c>
      <c r="Z204" s="1165"/>
      <c r="AA204" s="1166"/>
      <c r="AB204" s="1165"/>
      <c r="AC204" s="1167"/>
      <c r="AD204" s="1071"/>
      <c r="AE204" s="1071"/>
    </row>
    <row r="205" spans="1:31" s="1091" customFormat="1" ht="16.5" customHeight="1">
      <c r="A205" s="1190" t="s">
        <v>1595</v>
      </c>
      <c r="B205" s="1210" t="s">
        <v>1596</v>
      </c>
      <c r="C205" s="1250" t="s">
        <v>1597</v>
      </c>
      <c r="D205" s="1251" t="s">
        <v>1598</v>
      </c>
      <c r="E205" s="1194" t="s">
        <v>810</v>
      </c>
      <c r="F205" s="1221"/>
      <c r="G205" s="1139">
        <f t="shared" si="34"/>
        <v>0</v>
      </c>
      <c r="H205" s="1140"/>
      <c r="I205" s="1140">
        <f t="shared" si="29"/>
        <v>0</v>
      </c>
      <c r="J205" s="1140"/>
      <c r="K205" s="1140">
        <f t="shared" si="30"/>
        <v>0</v>
      </c>
      <c r="L205" s="1141">
        <f t="shared" si="38"/>
        <v>0</v>
      </c>
      <c r="M205" s="1166"/>
      <c r="N205" s="1165"/>
      <c r="O205" s="1166">
        <v>0</v>
      </c>
      <c r="P205" s="1165"/>
      <c r="Q205" s="1166">
        <v>0</v>
      </c>
      <c r="R205" s="1165"/>
      <c r="S205" s="1166"/>
      <c r="T205" s="1165"/>
      <c r="U205" s="1166"/>
      <c r="V205" s="1165"/>
      <c r="W205" s="1166">
        <v>0</v>
      </c>
      <c r="X205" s="1165"/>
      <c r="Y205" s="1166">
        <v>0</v>
      </c>
      <c r="Z205" s="1165"/>
      <c r="AA205" s="1166"/>
      <c r="AB205" s="1165"/>
      <c r="AC205" s="1167"/>
      <c r="AD205" s="1071"/>
      <c r="AE205" s="1071"/>
    </row>
    <row r="206" spans="1:31" s="1091" customFormat="1" ht="16.5" customHeight="1">
      <c r="A206" s="1190" t="s">
        <v>1599</v>
      </c>
      <c r="B206" s="1210" t="s">
        <v>1600</v>
      </c>
      <c r="C206" s="1250" t="s">
        <v>1601</v>
      </c>
      <c r="D206" s="1251" t="s">
        <v>1598</v>
      </c>
      <c r="E206" s="1194" t="s">
        <v>1582</v>
      </c>
      <c r="F206" s="1221"/>
      <c r="G206" s="1139">
        <f t="shared" si="34"/>
        <v>0</v>
      </c>
      <c r="H206" s="1140"/>
      <c r="I206" s="1140">
        <f t="shared" si="29"/>
        <v>0</v>
      </c>
      <c r="J206" s="1140"/>
      <c r="K206" s="1140">
        <f t="shared" si="30"/>
        <v>0</v>
      </c>
      <c r="L206" s="1141">
        <f t="shared" si="38"/>
        <v>0</v>
      </c>
      <c r="M206" s="1166"/>
      <c r="N206" s="1165"/>
      <c r="O206" s="1166">
        <v>0</v>
      </c>
      <c r="P206" s="1165"/>
      <c r="Q206" s="1166">
        <v>0</v>
      </c>
      <c r="R206" s="1165"/>
      <c r="S206" s="1166"/>
      <c r="T206" s="1165"/>
      <c r="U206" s="1166"/>
      <c r="V206" s="1165"/>
      <c r="W206" s="1166"/>
      <c r="X206" s="1165"/>
      <c r="Y206" s="1166"/>
      <c r="Z206" s="1165"/>
      <c r="AA206" s="1166"/>
      <c r="AB206" s="1165"/>
      <c r="AC206" s="1167"/>
      <c r="AD206" s="1071"/>
      <c r="AE206" s="1071"/>
    </row>
    <row r="207" spans="1:31" s="1091" customFormat="1" ht="16.5" customHeight="1">
      <c r="A207" s="1190" t="s">
        <v>1602</v>
      </c>
      <c r="B207" s="1210" t="s">
        <v>1603</v>
      </c>
      <c r="C207" s="1250" t="s">
        <v>1604</v>
      </c>
      <c r="D207" s="1251" t="s">
        <v>1605</v>
      </c>
      <c r="E207" s="1194" t="s">
        <v>154</v>
      </c>
      <c r="F207" s="1221"/>
      <c r="G207" s="1139">
        <f t="shared" si="34"/>
        <v>0</v>
      </c>
      <c r="H207" s="1140"/>
      <c r="I207" s="1140">
        <f t="shared" si="29"/>
        <v>0</v>
      </c>
      <c r="J207" s="1140"/>
      <c r="K207" s="1140">
        <f t="shared" si="30"/>
        <v>0</v>
      </c>
      <c r="L207" s="1141">
        <f t="shared" si="38"/>
        <v>0</v>
      </c>
      <c r="M207" s="1166"/>
      <c r="N207" s="1165"/>
      <c r="O207" s="1166"/>
      <c r="P207" s="1165"/>
      <c r="Q207" s="1166"/>
      <c r="R207" s="1165"/>
      <c r="S207" s="1166"/>
      <c r="T207" s="1165"/>
      <c r="U207" s="1166"/>
      <c r="V207" s="1165"/>
      <c r="W207" s="1166"/>
      <c r="X207" s="1165"/>
      <c r="Y207" s="1166"/>
      <c r="Z207" s="1165"/>
      <c r="AA207" s="1166"/>
      <c r="AB207" s="1165"/>
      <c r="AC207" s="1167"/>
      <c r="AD207" s="1071"/>
      <c r="AE207" s="1071"/>
    </row>
    <row r="208" spans="1:31" s="1091" customFormat="1" ht="16.5" customHeight="1">
      <c r="A208" s="1190" t="s">
        <v>748</v>
      </c>
      <c r="B208" s="1210" t="s">
        <v>1606</v>
      </c>
      <c r="C208" s="1250" t="s">
        <v>1607</v>
      </c>
      <c r="D208" s="1251" t="s">
        <v>1608</v>
      </c>
      <c r="E208" s="1194" t="s">
        <v>154</v>
      </c>
      <c r="F208" s="1213"/>
      <c r="G208" s="1139">
        <f t="shared" si="34"/>
        <v>33</v>
      </c>
      <c r="H208" s="1140">
        <f>I208+K208</f>
        <v>25</v>
      </c>
      <c r="I208" s="1140">
        <f t="shared" ref="I208:I271" si="41">Q208+U208+W208+AA208+S208</f>
        <v>19</v>
      </c>
      <c r="J208" s="1140">
        <f>M208+O208+Y208</f>
        <v>14</v>
      </c>
      <c r="K208" s="1140">
        <f t="shared" ref="K208:K271" si="42">J208-M208</f>
        <v>6</v>
      </c>
      <c r="L208" s="1141">
        <f t="shared" si="38"/>
        <v>0</v>
      </c>
      <c r="M208" s="1164">
        <v>8</v>
      </c>
      <c r="N208" s="1165"/>
      <c r="O208" s="1166">
        <v>4</v>
      </c>
      <c r="P208" s="1165"/>
      <c r="Q208" s="1166">
        <v>8</v>
      </c>
      <c r="R208" s="1165"/>
      <c r="S208" s="1164">
        <v>8</v>
      </c>
      <c r="T208" s="1165"/>
      <c r="U208" s="1166"/>
      <c r="V208" s="1165"/>
      <c r="W208" s="1166">
        <v>3</v>
      </c>
      <c r="X208" s="1165"/>
      <c r="Y208" s="1166">
        <v>2</v>
      </c>
      <c r="Z208" s="1165"/>
      <c r="AA208" s="1166"/>
      <c r="AB208" s="1165"/>
      <c r="AC208" s="1167"/>
      <c r="AD208" s="1071"/>
      <c r="AE208" s="1071"/>
    </row>
    <row r="209" spans="1:31" s="1091" customFormat="1" ht="16.5" customHeight="1">
      <c r="A209" s="1190" t="s">
        <v>1609</v>
      </c>
      <c r="B209" s="1249" t="s">
        <v>1610</v>
      </c>
      <c r="C209" s="1250" t="s">
        <v>1604</v>
      </c>
      <c r="D209" s="1251" t="s">
        <v>1611</v>
      </c>
      <c r="E209" s="1194" t="s">
        <v>154</v>
      </c>
      <c r="F209" s="1221"/>
      <c r="G209" s="1139">
        <f t="shared" si="34"/>
        <v>0</v>
      </c>
      <c r="H209" s="1140"/>
      <c r="I209" s="1140">
        <f t="shared" si="41"/>
        <v>0</v>
      </c>
      <c r="J209" s="1140"/>
      <c r="K209" s="1140">
        <f t="shared" si="42"/>
        <v>0</v>
      </c>
      <c r="L209" s="1141">
        <f t="shared" si="38"/>
        <v>0</v>
      </c>
      <c r="M209" s="1166">
        <v>0</v>
      </c>
      <c r="N209" s="1165"/>
      <c r="O209" s="1166">
        <v>0</v>
      </c>
      <c r="P209" s="1165"/>
      <c r="Q209" s="1166">
        <v>0</v>
      </c>
      <c r="R209" s="1165"/>
      <c r="S209" s="1166">
        <v>0</v>
      </c>
      <c r="T209" s="1165"/>
      <c r="U209" s="1166"/>
      <c r="V209" s="1165"/>
      <c r="W209" s="1166"/>
      <c r="X209" s="1165"/>
      <c r="Y209" s="1166"/>
      <c r="Z209" s="1165"/>
      <c r="AA209" s="1166"/>
      <c r="AB209" s="1165"/>
      <c r="AC209" s="1167"/>
      <c r="AD209" s="1071"/>
      <c r="AE209" s="1071"/>
    </row>
    <row r="210" spans="1:31" s="1091" customFormat="1" ht="16.5" customHeight="1">
      <c r="A210" s="1190" t="s">
        <v>1612</v>
      </c>
      <c r="B210" s="1249" t="s">
        <v>1613</v>
      </c>
      <c r="C210" s="1250" t="s">
        <v>1604</v>
      </c>
      <c r="D210" s="1251" t="s">
        <v>1614</v>
      </c>
      <c r="E210" s="1194" t="s">
        <v>154</v>
      </c>
      <c r="F210" s="1221"/>
      <c r="G210" s="1139">
        <f t="shared" si="34"/>
        <v>0</v>
      </c>
      <c r="H210" s="1140"/>
      <c r="I210" s="1140">
        <f t="shared" si="41"/>
        <v>0</v>
      </c>
      <c r="J210" s="1140"/>
      <c r="K210" s="1140">
        <f t="shared" si="42"/>
        <v>0</v>
      </c>
      <c r="L210" s="1141">
        <f t="shared" si="38"/>
        <v>0</v>
      </c>
      <c r="M210" s="1166">
        <v>0</v>
      </c>
      <c r="N210" s="1165"/>
      <c r="O210" s="1166">
        <v>0</v>
      </c>
      <c r="P210" s="1165"/>
      <c r="Q210" s="1166">
        <v>0</v>
      </c>
      <c r="R210" s="1165"/>
      <c r="S210" s="1166">
        <v>0</v>
      </c>
      <c r="T210" s="1165"/>
      <c r="U210" s="1166"/>
      <c r="V210" s="1165"/>
      <c r="W210" s="1166"/>
      <c r="X210" s="1165"/>
      <c r="Y210" s="1166"/>
      <c r="Z210" s="1165"/>
      <c r="AA210" s="1166"/>
      <c r="AB210" s="1165"/>
      <c r="AC210" s="1167"/>
      <c r="AD210" s="1071"/>
      <c r="AE210" s="1071"/>
    </row>
    <row r="211" spans="1:31" s="1091" customFormat="1" ht="16.5" customHeight="1">
      <c r="A211" s="1190" t="s">
        <v>752</v>
      </c>
      <c r="B211" s="1249" t="s">
        <v>1615</v>
      </c>
      <c r="C211" s="1250" t="s">
        <v>1616</v>
      </c>
      <c r="D211" s="1251" t="s">
        <v>1617</v>
      </c>
      <c r="E211" s="1194" t="s">
        <v>449</v>
      </c>
      <c r="F211" s="1221"/>
      <c r="G211" s="1139">
        <f t="shared" si="34"/>
        <v>0</v>
      </c>
      <c r="H211" s="1140"/>
      <c r="I211" s="1140">
        <f t="shared" si="41"/>
        <v>0</v>
      </c>
      <c r="J211" s="1140"/>
      <c r="K211" s="1140">
        <f t="shared" si="42"/>
        <v>0</v>
      </c>
      <c r="L211" s="1141">
        <f t="shared" si="38"/>
        <v>0</v>
      </c>
      <c r="M211" s="1166"/>
      <c r="N211" s="1165"/>
      <c r="O211" s="1166"/>
      <c r="P211" s="1165"/>
      <c r="Q211" s="1166"/>
      <c r="R211" s="1165"/>
      <c r="S211" s="1166"/>
      <c r="T211" s="1165"/>
      <c r="U211" s="1166"/>
      <c r="V211" s="1165"/>
      <c r="W211" s="1166"/>
      <c r="X211" s="1165"/>
      <c r="Y211" s="1166"/>
      <c r="Z211" s="1165"/>
      <c r="AA211" s="1166"/>
      <c r="AB211" s="1165"/>
      <c r="AC211" s="1167"/>
      <c r="AD211" s="1071"/>
      <c r="AE211" s="1071"/>
    </row>
    <row r="212" spans="1:31" s="1091" customFormat="1" ht="16.5" customHeight="1">
      <c r="A212" s="1190" t="s">
        <v>755</v>
      </c>
      <c r="B212" s="1249" t="s">
        <v>1618</v>
      </c>
      <c r="C212" s="1250" t="s">
        <v>1616</v>
      </c>
      <c r="D212" s="1251" t="s">
        <v>1619</v>
      </c>
      <c r="E212" s="1194" t="s">
        <v>449</v>
      </c>
      <c r="F212" s="1213"/>
      <c r="G212" s="1139">
        <f t="shared" si="34"/>
        <v>0</v>
      </c>
      <c r="H212" s="1140"/>
      <c r="I212" s="1140">
        <f t="shared" si="41"/>
        <v>0</v>
      </c>
      <c r="J212" s="1140"/>
      <c r="K212" s="1140">
        <f t="shared" si="42"/>
        <v>0</v>
      </c>
      <c r="L212" s="1141">
        <f t="shared" si="38"/>
        <v>0</v>
      </c>
      <c r="M212" s="1166">
        <v>0</v>
      </c>
      <c r="N212" s="1165"/>
      <c r="O212" s="1166">
        <v>0</v>
      </c>
      <c r="P212" s="1165"/>
      <c r="Q212" s="1166">
        <v>0</v>
      </c>
      <c r="R212" s="1165"/>
      <c r="S212" s="1166">
        <v>0</v>
      </c>
      <c r="T212" s="1165"/>
      <c r="U212" s="1166"/>
      <c r="V212" s="1165"/>
      <c r="W212" s="1166"/>
      <c r="X212" s="1165"/>
      <c r="Y212" s="1166"/>
      <c r="Z212" s="1165"/>
      <c r="AA212" s="1166"/>
      <c r="AB212" s="1165"/>
      <c r="AC212" s="1167"/>
      <c r="AD212" s="1071"/>
      <c r="AE212" s="1071"/>
    </row>
    <row r="213" spans="1:31" s="1091" customFormat="1" ht="16.5" customHeight="1">
      <c r="A213" s="1189" t="s">
        <v>1620</v>
      </c>
      <c r="B213" s="1175" t="s">
        <v>1621</v>
      </c>
      <c r="C213" s="1243" t="s">
        <v>1622</v>
      </c>
      <c r="D213" s="1265" t="s">
        <v>1623</v>
      </c>
      <c r="E213" s="1162" t="s">
        <v>449</v>
      </c>
      <c r="F213" s="1235"/>
      <c r="G213" s="1139">
        <f t="shared" si="34"/>
        <v>0</v>
      </c>
      <c r="H213" s="1140"/>
      <c r="I213" s="1140">
        <f t="shared" si="41"/>
        <v>0</v>
      </c>
      <c r="J213" s="1140"/>
      <c r="K213" s="1140">
        <f t="shared" si="42"/>
        <v>0</v>
      </c>
      <c r="L213" s="1141">
        <f t="shared" si="38"/>
        <v>0</v>
      </c>
      <c r="M213" s="1166"/>
      <c r="N213" s="1165"/>
      <c r="O213" s="1166"/>
      <c r="P213" s="1165"/>
      <c r="Q213" s="1166"/>
      <c r="R213" s="1165"/>
      <c r="S213" s="1166"/>
      <c r="T213" s="1165"/>
      <c r="U213" s="1166"/>
      <c r="V213" s="1165"/>
      <c r="W213" s="1166"/>
      <c r="X213" s="1165"/>
      <c r="Y213" s="1166"/>
      <c r="Z213" s="1165"/>
      <c r="AA213" s="1166"/>
      <c r="AB213" s="1165"/>
      <c r="AC213" s="1167"/>
      <c r="AD213" s="1071"/>
      <c r="AE213" s="1071"/>
    </row>
    <row r="214" spans="1:31" s="1091" customFormat="1" ht="16.5" customHeight="1">
      <c r="A214" s="1190" t="s">
        <v>1624</v>
      </c>
      <c r="B214" s="1210" t="s">
        <v>1625</v>
      </c>
      <c r="C214" s="1250" t="s">
        <v>1616</v>
      </c>
      <c r="D214" s="1251" t="s">
        <v>1626</v>
      </c>
      <c r="E214" s="1194" t="s">
        <v>449</v>
      </c>
      <c r="F214" s="1221"/>
      <c r="G214" s="1139">
        <f t="shared" si="34"/>
        <v>216</v>
      </c>
      <c r="H214" s="1140">
        <f>I214+K214</f>
        <v>136</v>
      </c>
      <c r="I214" s="1140">
        <f t="shared" si="41"/>
        <v>110</v>
      </c>
      <c r="J214" s="1140">
        <f>M214+O214+Y214</f>
        <v>106</v>
      </c>
      <c r="K214" s="1140">
        <f t="shared" si="42"/>
        <v>26</v>
      </c>
      <c r="L214" s="1141">
        <f t="shared" si="38"/>
        <v>0</v>
      </c>
      <c r="M214" s="1164">
        <v>80</v>
      </c>
      <c r="N214" s="1165"/>
      <c r="O214" s="1166">
        <v>14</v>
      </c>
      <c r="P214" s="1165"/>
      <c r="Q214" s="1166">
        <v>28</v>
      </c>
      <c r="R214" s="1165"/>
      <c r="S214" s="1164">
        <v>64</v>
      </c>
      <c r="T214" s="1165"/>
      <c r="U214" s="1166"/>
      <c r="V214" s="1165"/>
      <c r="W214" s="1166">
        <v>18</v>
      </c>
      <c r="X214" s="1165"/>
      <c r="Y214" s="1166">
        <v>12</v>
      </c>
      <c r="Z214" s="1165"/>
      <c r="AA214" s="1166"/>
      <c r="AB214" s="1165"/>
      <c r="AC214" s="1167"/>
      <c r="AD214" s="1071"/>
      <c r="AE214" s="1071"/>
    </row>
    <row r="215" spans="1:31" s="1091" customFormat="1" ht="16.5" customHeight="1">
      <c r="A215" s="1190" t="s">
        <v>758</v>
      </c>
      <c r="B215" s="1210" t="s">
        <v>1627</v>
      </c>
      <c r="C215" s="1250" t="s">
        <v>1628</v>
      </c>
      <c r="D215" s="1251" t="s">
        <v>1629</v>
      </c>
      <c r="E215" s="1194" t="s">
        <v>154</v>
      </c>
      <c r="F215" s="1221"/>
      <c r="G215" s="1139">
        <f t="shared" si="34"/>
        <v>0</v>
      </c>
      <c r="H215" s="1140"/>
      <c r="I215" s="1140">
        <f t="shared" si="41"/>
        <v>0</v>
      </c>
      <c r="J215" s="1140"/>
      <c r="K215" s="1140">
        <f t="shared" si="42"/>
        <v>0</v>
      </c>
      <c r="L215" s="1141">
        <f t="shared" si="38"/>
        <v>0</v>
      </c>
      <c r="M215" s="1166"/>
      <c r="N215" s="1165"/>
      <c r="O215" s="1166"/>
      <c r="P215" s="1165"/>
      <c r="Q215" s="1166"/>
      <c r="R215" s="1165"/>
      <c r="S215" s="1166"/>
      <c r="T215" s="1165"/>
      <c r="U215" s="1166"/>
      <c r="V215" s="1165"/>
      <c r="W215" s="1166"/>
      <c r="X215" s="1165"/>
      <c r="Y215" s="1166"/>
      <c r="Z215" s="1165"/>
      <c r="AA215" s="1166"/>
      <c r="AB215" s="1165"/>
      <c r="AC215" s="1167"/>
      <c r="AD215" s="1071"/>
      <c r="AE215" s="1071"/>
    </row>
    <row r="216" spans="1:31" s="1091" customFormat="1" ht="16.5" customHeight="1">
      <c r="A216" s="1190" t="s">
        <v>1630</v>
      </c>
      <c r="B216" s="1210" t="s">
        <v>1631</v>
      </c>
      <c r="C216" s="1250" t="s">
        <v>1628</v>
      </c>
      <c r="D216" s="1251" t="s">
        <v>1632</v>
      </c>
      <c r="E216" s="1194" t="s">
        <v>154</v>
      </c>
      <c r="F216" s="1221"/>
      <c r="G216" s="1139">
        <f t="shared" si="34"/>
        <v>5</v>
      </c>
      <c r="H216" s="1140">
        <f t="shared" ref="H216:H217" si="43">I216+K216</f>
        <v>5</v>
      </c>
      <c r="I216" s="1140">
        <f t="shared" si="41"/>
        <v>3</v>
      </c>
      <c r="J216" s="1140">
        <f>M216+O216+Y216</f>
        <v>2</v>
      </c>
      <c r="K216" s="1140">
        <f t="shared" si="42"/>
        <v>2</v>
      </c>
      <c r="L216" s="1141">
        <f t="shared" si="38"/>
        <v>0</v>
      </c>
      <c r="M216" s="1166">
        <v>0</v>
      </c>
      <c r="N216" s="1165"/>
      <c r="O216" s="1166">
        <v>0</v>
      </c>
      <c r="P216" s="1165"/>
      <c r="Q216" s="1166">
        <v>0</v>
      </c>
      <c r="R216" s="1165"/>
      <c r="S216" s="1166">
        <v>0</v>
      </c>
      <c r="T216" s="1165"/>
      <c r="U216" s="1166"/>
      <c r="V216" s="1165"/>
      <c r="W216" s="1166">
        <v>3</v>
      </c>
      <c r="X216" s="1165"/>
      <c r="Y216" s="1166">
        <v>2</v>
      </c>
      <c r="Z216" s="1165"/>
      <c r="AA216" s="1166"/>
      <c r="AB216" s="1165"/>
      <c r="AC216" s="1167"/>
      <c r="AD216" s="1071"/>
      <c r="AE216" s="1071"/>
    </row>
    <row r="217" spans="1:31" s="1091" customFormat="1" ht="16.5" customHeight="1">
      <c r="A217" s="1190" t="s">
        <v>762</v>
      </c>
      <c r="B217" s="1210" t="s">
        <v>1633</v>
      </c>
      <c r="C217" s="1250" t="s">
        <v>1634</v>
      </c>
      <c r="D217" s="1251"/>
      <c r="E217" s="1194" t="s">
        <v>154</v>
      </c>
      <c r="F217" s="1221"/>
      <c r="G217" s="1139">
        <f t="shared" si="34"/>
        <v>33</v>
      </c>
      <c r="H217" s="1140">
        <f t="shared" si="43"/>
        <v>25</v>
      </c>
      <c r="I217" s="1140">
        <f t="shared" si="41"/>
        <v>19</v>
      </c>
      <c r="J217" s="1140">
        <f>M217+O217+Y217</f>
        <v>14</v>
      </c>
      <c r="K217" s="1140">
        <f t="shared" si="42"/>
        <v>6</v>
      </c>
      <c r="L217" s="1141">
        <f t="shared" si="38"/>
        <v>0</v>
      </c>
      <c r="M217" s="1164">
        <v>8</v>
      </c>
      <c r="N217" s="1165"/>
      <c r="O217" s="1166">
        <v>4</v>
      </c>
      <c r="P217" s="1165"/>
      <c r="Q217" s="1166">
        <v>8</v>
      </c>
      <c r="R217" s="1165"/>
      <c r="S217" s="1164">
        <v>8</v>
      </c>
      <c r="T217" s="1165"/>
      <c r="U217" s="1166"/>
      <c r="V217" s="1165"/>
      <c r="W217" s="1166">
        <v>3</v>
      </c>
      <c r="X217" s="1165"/>
      <c r="Y217" s="1166">
        <v>2</v>
      </c>
      <c r="Z217" s="1165"/>
      <c r="AA217" s="1166"/>
      <c r="AB217" s="1165"/>
      <c r="AC217" s="1167"/>
      <c r="AD217" s="1071"/>
      <c r="AE217" s="1071"/>
    </row>
    <row r="218" spans="1:31" s="1091" customFormat="1" ht="22.5">
      <c r="A218" s="1190" t="s">
        <v>1635</v>
      </c>
      <c r="B218" s="1210" t="s">
        <v>1636</v>
      </c>
      <c r="C218" s="1250" t="s">
        <v>1637</v>
      </c>
      <c r="D218" s="1251" t="s">
        <v>1638</v>
      </c>
      <c r="E218" s="1194" t="s">
        <v>365</v>
      </c>
      <c r="F218" s="1221"/>
      <c r="G218" s="1139">
        <f t="shared" si="34"/>
        <v>0</v>
      </c>
      <c r="H218" s="1140"/>
      <c r="I218" s="1140">
        <f t="shared" si="41"/>
        <v>0</v>
      </c>
      <c r="J218" s="1140"/>
      <c r="K218" s="1140">
        <f t="shared" si="42"/>
        <v>0</v>
      </c>
      <c r="L218" s="1141">
        <f t="shared" si="38"/>
        <v>0</v>
      </c>
      <c r="M218" s="1216"/>
      <c r="N218" s="1217"/>
      <c r="O218" s="1216">
        <v>0</v>
      </c>
      <c r="P218" s="1217"/>
      <c r="Q218" s="1216">
        <v>0</v>
      </c>
      <c r="R218" s="1217"/>
      <c r="S218" s="1216"/>
      <c r="T218" s="1217"/>
      <c r="U218" s="1216"/>
      <c r="V218" s="1217"/>
      <c r="W218" s="1216"/>
      <c r="X218" s="1217"/>
      <c r="Y218" s="1216"/>
      <c r="Z218" s="1217"/>
      <c r="AA218" s="1216"/>
      <c r="AB218" s="1217"/>
      <c r="AC218" s="1218"/>
      <c r="AD218" s="1071"/>
      <c r="AE218" s="1071"/>
    </row>
    <row r="219" spans="1:31" ht="22.5">
      <c r="A219" s="1189" t="s">
        <v>1639</v>
      </c>
      <c r="B219" s="1175" t="s">
        <v>1640</v>
      </c>
      <c r="C219" s="1246" t="s">
        <v>1641</v>
      </c>
      <c r="D219" s="1244" t="s">
        <v>1642</v>
      </c>
      <c r="E219" s="1162" t="s">
        <v>365</v>
      </c>
      <c r="F219" s="1138"/>
      <c r="G219" s="1139">
        <f t="shared" si="34"/>
        <v>0</v>
      </c>
      <c r="H219" s="1140"/>
      <c r="I219" s="1140">
        <f t="shared" si="41"/>
        <v>0</v>
      </c>
      <c r="J219" s="1140"/>
      <c r="K219" s="1140">
        <f t="shared" si="42"/>
        <v>0</v>
      </c>
      <c r="L219" s="1141">
        <f t="shared" si="38"/>
        <v>0</v>
      </c>
      <c r="M219" s="1166"/>
      <c r="N219" s="1165"/>
      <c r="O219" s="1166">
        <v>0</v>
      </c>
      <c r="P219" s="1165"/>
      <c r="Q219" s="1166">
        <v>0</v>
      </c>
      <c r="R219" s="1165"/>
      <c r="S219" s="1166"/>
      <c r="T219" s="1165"/>
      <c r="U219" s="1166"/>
      <c r="V219" s="1165"/>
      <c r="W219" s="1166"/>
      <c r="X219" s="1165"/>
      <c r="Y219" s="1166"/>
      <c r="Z219" s="1165"/>
      <c r="AA219" s="1166"/>
      <c r="AB219" s="1165"/>
      <c r="AC219" s="1167"/>
    </row>
    <row r="220" spans="1:31" ht="16.5" customHeight="1">
      <c r="A220" s="1189" t="s">
        <v>1643</v>
      </c>
      <c r="B220" s="1175" t="s">
        <v>1644</v>
      </c>
      <c r="C220" s="1246" t="s">
        <v>1645</v>
      </c>
      <c r="D220" s="1244"/>
      <c r="E220" s="1162" t="s">
        <v>834</v>
      </c>
      <c r="F220" s="1138"/>
      <c r="G220" s="1139">
        <f t="shared" si="34"/>
        <v>0</v>
      </c>
      <c r="H220" s="1140"/>
      <c r="I220" s="1140">
        <f t="shared" si="41"/>
        <v>0</v>
      </c>
      <c r="J220" s="1140"/>
      <c r="K220" s="1140">
        <f t="shared" si="42"/>
        <v>0</v>
      </c>
      <c r="L220" s="1141">
        <f t="shared" si="38"/>
        <v>0</v>
      </c>
      <c r="M220" s="1166"/>
      <c r="N220" s="1165"/>
      <c r="O220" s="1166">
        <v>0</v>
      </c>
      <c r="P220" s="1165"/>
      <c r="Q220" s="1166">
        <v>0</v>
      </c>
      <c r="R220" s="1165"/>
      <c r="S220" s="1166"/>
      <c r="T220" s="1165"/>
      <c r="U220" s="1166"/>
      <c r="V220" s="1165"/>
      <c r="W220" s="1166"/>
      <c r="X220" s="1165"/>
      <c r="Y220" s="1166"/>
      <c r="Z220" s="1165"/>
      <c r="AA220" s="1166"/>
      <c r="AB220" s="1165"/>
      <c r="AC220" s="1167"/>
    </row>
    <row r="221" spans="1:31" s="1091" customFormat="1" ht="16.5" customHeight="1">
      <c r="A221" s="1143" t="s">
        <v>993</v>
      </c>
      <c r="B221" s="1143"/>
      <c r="C221" s="1143"/>
      <c r="D221" s="1143"/>
      <c r="E221" s="1143"/>
      <c r="F221" s="1143"/>
      <c r="G221" s="1144">
        <f t="shared" si="34"/>
        <v>0</v>
      </c>
      <c r="H221" s="1145"/>
      <c r="I221" s="1145"/>
      <c r="J221" s="1145"/>
      <c r="K221" s="1146">
        <f>SUM(L221:AA221)</f>
        <v>0</v>
      </c>
      <c r="L221" s="1146">
        <f>SUM(M221:AB221)</f>
        <v>0</v>
      </c>
      <c r="M221" s="1177">
        <v>0</v>
      </c>
      <c r="N221" s="1178"/>
      <c r="O221" s="1177">
        <v>0</v>
      </c>
      <c r="P221" s="1178"/>
      <c r="Q221" s="1177">
        <v>0</v>
      </c>
      <c r="R221" s="1178"/>
      <c r="S221" s="1177">
        <v>0</v>
      </c>
      <c r="T221" s="1178"/>
      <c r="U221" s="1177"/>
      <c r="V221" s="1178"/>
      <c r="W221" s="1177"/>
      <c r="X221" s="1178"/>
      <c r="Y221" s="1177"/>
      <c r="Z221" s="1178"/>
      <c r="AA221" s="1177"/>
      <c r="AB221" s="1178"/>
      <c r="AC221" s="1179"/>
      <c r="AD221" s="1071"/>
      <c r="AE221" s="1071"/>
    </row>
    <row r="222" spans="1:31" s="1132" customFormat="1" ht="16.5" customHeight="1">
      <c r="A222" s="1120" t="s">
        <v>1646</v>
      </c>
      <c r="B222" s="1121" t="s">
        <v>1647</v>
      </c>
      <c r="C222" s="1122" t="s">
        <v>1648</v>
      </c>
      <c r="D222" s="1122"/>
      <c r="E222" s="1123"/>
      <c r="F222" s="1124"/>
      <c r="G222" s="1148">
        <f t="shared" si="34"/>
        <v>0</v>
      </c>
      <c r="H222" s="1149"/>
      <c r="I222" s="1149"/>
      <c r="J222" s="1149"/>
      <c r="K222" s="1127"/>
      <c r="L222" s="1127"/>
      <c r="M222" s="1180">
        <v>0</v>
      </c>
      <c r="N222" s="1181"/>
      <c r="O222" s="1180">
        <v>0</v>
      </c>
      <c r="P222" s="1181"/>
      <c r="Q222" s="1180">
        <v>0</v>
      </c>
      <c r="R222" s="1181"/>
      <c r="S222" s="1180">
        <v>0</v>
      </c>
      <c r="T222" s="1181"/>
      <c r="U222" s="1180"/>
      <c r="V222" s="1181"/>
      <c r="W222" s="1180"/>
      <c r="X222" s="1181"/>
      <c r="Y222" s="1180"/>
      <c r="Z222" s="1181"/>
      <c r="AA222" s="1180"/>
      <c r="AB222" s="1181"/>
      <c r="AC222" s="1182"/>
      <c r="AD222" s="1131"/>
      <c r="AE222" s="1131"/>
    </row>
    <row r="223" spans="1:31" s="1091" customFormat="1" ht="16.5" customHeight="1">
      <c r="A223" s="1266" t="s">
        <v>1649</v>
      </c>
      <c r="B223" s="1152"/>
      <c r="C223" s="1183" t="s">
        <v>1650</v>
      </c>
      <c r="D223" s="1183"/>
      <c r="E223" s="1155"/>
      <c r="F223" s="1184"/>
      <c r="G223" s="1148">
        <f t="shared" si="34"/>
        <v>0</v>
      </c>
      <c r="H223" s="1149"/>
      <c r="I223" s="1149"/>
      <c r="J223" s="1149"/>
      <c r="K223" s="1185"/>
      <c r="L223" s="1185"/>
      <c r="M223" s="1186">
        <v>0</v>
      </c>
      <c r="N223" s="1187"/>
      <c r="O223" s="1186">
        <v>0</v>
      </c>
      <c r="P223" s="1187"/>
      <c r="Q223" s="1186">
        <v>0</v>
      </c>
      <c r="R223" s="1187"/>
      <c r="S223" s="1186">
        <v>0</v>
      </c>
      <c r="T223" s="1187"/>
      <c r="U223" s="1186"/>
      <c r="V223" s="1187"/>
      <c r="W223" s="1186"/>
      <c r="X223" s="1187"/>
      <c r="Y223" s="1186"/>
      <c r="Z223" s="1187"/>
      <c r="AA223" s="1186"/>
      <c r="AB223" s="1187"/>
      <c r="AC223" s="1188"/>
      <c r="AD223" s="1071"/>
      <c r="AE223" s="1071"/>
    </row>
    <row r="224" spans="1:31" ht="16.5" customHeight="1">
      <c r="A224" s="1189" t="s">
        <v>1651</v>
      </c>
      <c r="B224" s="1175"/>
      <c r="C224" s="1267" t="s">
        <v>1652</v>
      </c>
      <c r="D224" s="1161"/>
      <c r="E224" s="1162"/>
      <c r="F224" s="1138"/>
      <c r="G224" s="1139">
        <f t="shared" si="34"/>
        <v>0</v>
      </c>
      <c r="H224" s="1140"/>
      <c r="I224" s="1140">
        <f t="shared" si="41"/>
        <v>0</v>
      </c>
      <c r="J224" s="1140"/>
      <c r="K224" s="1140">
        <f t="shared" si="42"/>
        <v>0</v>
      </c>
      <c r="L224" s="1141">
        <f t="shared" ref="L224:L287" si="44">F224*G224</f>
        <v>0</v>
      </c>
      <c r="M224" s="1166"/>
      <c r="N224" s="1165"/>
      <c r="O224" s="1166">
        <v>0</v>
      </c>
      <c r="P224" s="1165"/>
      <c r="Q224" s="1166">
        <v>0</v>
      </c>
      <c r="R224" s="1165"/>
      <c r="S224" s="1166"/>
      <c r="T224" s="1165"/>
      <c r="U224" s="1166"/>
      <c r="V224" s="1165"/>
      <c r="W224" s="1166"/>
      <c r="X224" s="1165"/>
      <c r="Y224" s="1166"/>
      <c r="Z224" s="1165"/>
      <c r="AA224" s="1166"/>
      <c r="AB224" s="1165"/>
      <c r="AC224" s="1167"/>
    </row>
    <row r="225" spans="1:31" ht="16.5" customHeight="1">
      <c r="A225" s="1268" t="s">
        <v>1653</v>
      </c>
      <c r="B225" s="1175" t="s">
        <v>1654</v>
      </c>
      <c r="C225" s="1267" t="s">
        <v>1655</v>
      </c>
      <c r="D225" s="1161" t="s">
        <v>1656</v>
      </c>
      <c r="E225" s="1162" t="s">
        <v>154</v>
      </c>
      <c r="F225" s="1138"/>
      <c r="G225" s="1139">
        <f t="shared" si="34"/>
        <v>0</v>
      </c>
      <c r="H225" s="1140"/>
      <c r="I225" s="1140">
        <f t="shared" si="41"/>
        <v>0</v>
      </c>
      <c r="J225" s="1140"/>
      <c r="K225" s="1140">
        <f t="shared" si="42"/>
        <v>0</v>
      </c>
      <c r="L225" s="1141">
        <f t="shared" si="44"/>
        <v>0</v>
      </c>
      <c r="M225" s="1166"/>
      <c r="N225" s="1165"/>
      <c r="O225" s="1166">
        <v>0</v>
      </c>
      <c r="P225" s="1165"/>
      <c r="Q225" s="1166">
        <v>0</v>
      </c>
      <c r="R225" s="1165"/>
      <c r="S225" s="1166"/>
      <c r="T225" s="1165"/>
      <c r="U225" s="1166"/>
      <c r="V225" s="1165"/>
      <c r="W225" s="1166"/>
      <c r="X225" s="1165"/>
      <c r="Y225" s="1166"/>
      <c r="Z225" s="1165"/>
      <c r="AA225" s="1166"/>
      <c r="AB225" s="1165"/>
      <c r="AC225" s="1167"/>
    </row>
    <row r="226" spans="1:31" ht="16.5" customHeight="1">
      <c r="A226" s="1268" t="s">
        <v>1657</v>
      </c>
      <c r="B226" s="1175" t="s">
        <v>1658</v>
      </c>
      <c r="C226" s="1267" t="s">
        <v>1659</v>
      </c>
      <c r="D226" s="1161" t="s">
        <v>1660</v>
      </c>
      <c r="E226" s="1162" t="s">
        <v>154</v>
      </c>
      <c r="F226" s="1138"/>
      <c r="G226" s="1139">
        <f t="shared" si="34"/>
        <v>0</v>
      </c>
      <c r="H226" s="1140"/>
      <c r="I226" s="1140">
        <f t="shared" si="41"/>
        <v>0</v>
      </c>
      <c r="J226" s="1140"/>
      <c r="K226" s="1140">
        <f t="shared" si="42"/>
        <v>0</v>
      </c>
      <c r="L226" s="1141">
        <f t="shared" si="44"/>
        <v>0</v>
      </c>
      <c r="M226" s="1166"/>
      <c r="N226" s="1165"/>
      <c r="O226" s="1166">
        <v>0</v>
      </c>
      <c r="P226" s="1165"/>
      <c r="Q226" s="1166">
        <v>0</v>
      </c>
      <c r="R226" s="1165"/>
      <c r="S226" s="1166"/>
      <c r="T226" s="1165"/>
      <c r="U226" s="1166"/>
      <c r="V226" s="1165"/>
      <c r="W226" s="1166"/>
      <c r="X226" s="1165"/>
      <c r="Y226" s="1166"/>
      <c r="Z226" s="1165"/>
      <c r="AA226" s="1166"/>
      <c r="AB226" s="1165"/>
      <c r="AC226" s="1167"/>
    </row>
    <row r="227" spans="1:31" ht="16.5" customHeight="1">
      <c r="A227" s="1268" t="s">
        <v>1661</v>
      </c>
      <c r="B227" s="1175" t="s">
        <v>1662</v>
      </c>
      <c r="C227" s="1267" t="s">
        <v>1663</v>
      </c>
      <c r="D227" s="1161" t="s">
        <v>1660</v>
      </c>
      <c r="E227" s="1162" t="s">
        <v>154</v>
      </c>
      <c r="F227" s="1138"/>
      <c r="G227" s="1139">
        <f t="shared" si="34"/>
        <v>0</v>
      </c>
      <c r="H227" s="1140"/>
      <c r="I227" s="1140">
        <f t="shared" si="41"/>
        <v>0</v>
      </c>
      <c r="J227" s="1140"/>
      <c r="K227" s="1140">
        <f t="shared" si="42"/>
        <v>0</v>
      </c>
      <c r="L227" s="1141">
        <f t="shared" si="44"/>
        <v>0</v>
      </c>
      <c r="M227" s="1166"/>
      <c r="N227" s="1165"/>
      <c r="O227" s="1166">
        <v>0</v>
      </c>
      <c r="P227" s="1165"/>
      <c r="Q227" s="1166">
        <v>0</v>
      </c>
      <c r="R227" s="1165"/>
      <c r="S227" s="1166"/>
      <c r="T227" s="1165"/>
      <c r="U227" s="1166"/>
      <c r="V227" s="1165"/>
      <c r="W227" s="1166"/>
      <c r="X227" s="1165"/>
      <c r="Y227" s="1166"/>
      <c r="Z227" s="1165"/>
      <c r="AA227" s="1166"/>
      <c r="AB227" s="1165"/>
      <c r="AC227" s="1167"/>
    </row>
    <row r="228" spans="1:31" ht="16.5" customHeight="1">
      <c r="A228" s="1268" t="s">
        <v>1664</v>
      </c>
      <c r="B228" s="1175" t="s">
        <v>1665</v>
      </c>
      <c r="C228" s="1267" t="s">
        <v>1666</v>
      </c>
      <c r="D228" s="1161" t="s">
        <v>1660</v>
      </c>
      <c r="E228" s="1162" t="s">
        <v>154</v>
      </c>
      <c r="F228" s="1138"/>
      <c r="G228" s="1139">
        <f t="shared" si="34"/>
        <v>0</v>
      </c>
      <c r="H228" s="1140"/>
      <c r="I228" s="1140">
        <f t="shared" si="41"/>
        <v>0</v>
      </c>
      <c r="J228" s="1140"/>
      <c r="K228" s="1140">
        <f t="shared" si="42"/>
        <v>0</v>
      </c>
      <c r="L228" s="1141">
        <f t="shared" si="44"/>
        <v>0</v>
      </c>
      <c r="M228" s="1166"/>
      <c r="N228" s="1165"/>
      <c r="O228" s="1166">
        <v>0</v>
      </c>
      <c r="P228" s="1165"/>
      <c r="Q228" s="1166">
        <v>0</v>
      </c>
      <c r="R228" s="1165"/>
      <c r="S228" s="1166"/>
      <c r="T228" s="1165"/>
      <c r="U228" s="1166"/>
      <c r="V228" s="1165"/>
      <c r="W228" s="1166"/>
      <c r="X228" s="1165"/>
      <c r="Y228" s="1166"/>
      <c r="Z228" s="1165"/>
      <c r="AA228" s="1166"/>
      <c r="AB228" s="1165"/>
      <c r="AC228" s="1167"/>
    </row>
    <row r="229" spans="1:31" ht="16.5" customHeight="1">
      <c r="A229" s="1189" t="s">
        <v>1667</v>
      </c>
      <c r="B229" s="1175"/>
      <c r="C229" s="1267" t="s">
        <v>1668</v>
      </c>
      <c r="D229" s="1161"/>
      <c r="E229" s="1162"/>
      <c r="F229" s="1138"/>
      <c r="G229" s="1139">
        <f t="shared" si="34"/>
        <v>0</v>
      </c>
      <c r="H229" s="1140"/>
      <c r="I229" s="1140">
        <f t="shared" si="41"/>
        <v>0</v>
      </c>
      <c r="J229" s="1140"/>
      <c r="K229" s="1140">
        <f t="shared" si="42"/>
        <v>0</v>
      </c>
      <c r="L229" s="1141">
        <f t="shared" si="44"/>
        <v>0</v>
      </c>
      <c r="M229" s="1166"/>
      <c r="N229" s="1165"/>
      <c r="O229" s="1166">
        <v>0</v>
      </c>
      <c r="P229" s="1165"/>
      <c r="Q229" s="1166">
        <v>0</v>
      </c>
      <c r="R229" s="1165"/>
      <c r="S229" s="1166"/>
      <c r="T229" s="1165"/>
      <c r="U229" s="1166"/>
      <c r="V229" s="1165"/>
      <c r="W229" s="1166"/>
      <c r="X229" s="1165"/>
      <c r="Y229" s="1166"/>
      <c r="Z229" s="1165"/>
      <c r="AA229" s="1166"/>
      <c r="AB229" s="1165"/>
      <c r="AC229" s="1167"/>
    </row>
    <row r="230" spans="1:31" ht="16.5" customHeight="1">
      <c r="A230" s="1268" t="s">
        <v>1669</v>
      </c>
      <c r="B230" s="1175" t="s">
        <v>1670</v>
      </c>
      <c r="C230" s="1267" t="s">
        <v>1655</v>
      </c>
      <c r="D230" s="1161" t="s">
        <v>1671</v>
      </c>
      <c r="E230" s="1162" t="s">
        <v>154</v>
      </c>
      <c r="F230" s="1138"/>
      <c r="G230" s="1139">
        <f t="shared" si="34"/>
        <v>0</v>
      </c>
      <c r="H230" s="1140"/>
      <c r="I230" s="1140">
        <f t="shared" si="41"/>
        <v>0</v>
      </c>
      <c r="J230" s="1140"/>
      <c r="K230" s="1140">
        <f t="shared" si="42"/>
        <v>0</v>
      </c>
      <c r="L230" s="1141">
        <f t="shared" si="44"/>
        <v>0</v>
      </c>
      <c r="M230" s="1166"/>
      <c r="N230" s="1165"/>
      <c r="O230" s="1166">
        <v>0</v>
      </c>
      <c r="P230" s="1165"/>
      <c r="Q230" s="1166">
        <v>0</v>
      </c>
      <c r="R230" s="1165"/>
      <c r="S230" s="1166"/>
      <c r="T230" s="1165"/>
      <c r="U230" s="1166"/>
      <c r="V230" s="1165"/>
      <c r="W230" s="1166"/>
      <c r="X230" s="1165"/>
      <c r="Y230" s="1166"/>
      <c r="Z230" s="1165"/>
      <c r="AA230" s="1166"/>
      <c r="AB230" s="1165"/>
      <c r="AC230" s="1167"/>
    </row>
    <row r="231" spans="1:31" ht="16.5" customHeight="1">
      <c r="A231" s="1268" t="s">
        <v>1657</v>
      </c>
      <c r="B231" s="1175" t="s">
        <v>1672</v>
      </c>
      <c r="C231" s="1267" t="s">
        <v>1659</v>
      </c>
      <c r="D231" s="1161" t="s">
        <v>1671</v>
      </c>
      <c r="E231" s="1162" t="s">
        <v>154</v>
      </c>
      <c r="F231" s="1138"/>
      <c r="G231" s="1139">
        <f t="shared" si="34"/>
        <v>0</v>
      </c>
      <c r="H231" s="1140"/>
      <c r="I231" s="1140">
        <f t="shared" si="41"/>
        <v>0</v>
      </c>
      <c r="J231" s="1140"/>
      <c r="K231" s="1140">
        <f t="shared" si="42"/>
        <v>0</v>
      </c>
      <c r="L231" s="1141">
        <f t="shared" si="44"/>
        <v>0</v>
      </c>
      <c r="M231" s="1166"/>
      <c r="N231" s="1165"/>
      <c r="O231" s="1166">
        <v>0</v>
      </c>
      <c r="P231" s="1165"/>
      <c r="Q231" s="1166">
        <v>0</v>
      </c>
      <c r="R231" s="1165"/>
      <c r="S231" s="1166"/>
      <c r="T231" s="1165"/>
      <c r="U231" s="1166"/>
      <c r="V231" s="1165"/>
      <c r="W231" s="1166"/>
      <c r="X231" s="1165"/>
      <c r="Y231" s="1166"/>
      <c r="Z231" s="1165"/>
      <c r="AA231" s="1166"/>
      <c r="AB231" s="1165"/>
      <c r="AC231" s="1167"/>
    </row>
    <row r="232" spans="1:31" ht="16.5" customHeight="1">
      <c r="A232" s="1268" t="s">
        <v>1673</v>
      </c>
      <c r="B232" s="1175" t="s">
        <v>1674</v>
      </c>
      <c r="C232" s="1267" t="s">
        <v>1663</v>
      </c>
      <c r="D232" s="1161" t="s">
        <v>1671</v>
      </c>
      <c r="E232" s="1162" t="s">
        <v>154</v>
      </c>
      <c r="F232" s="1138"/>
      <c r="G232" s="1139">
        <f t="shared" si="34"/>
        <v>0</v>
      </c>
      <c r="H232" s="1140"/>
      <c r="I232" s="1140">
        <f t="shared" si="41"/>
        <v>0</v>
      </c>
      <c r="J232" s="1140"/>
      <c r="K232" s="1140">
        <f t="shared" si="42"/>
        <v>0</v>
      </c>
      <c r="L232" s="1141">
        <f t="shared" si="44"/>
        <v>0</v>
      </c>
      <c r="M232" s="1166"/>
      <c r="N232" s="1165"/>
      <c r="O232" s="1166">
        <v>0</v>
      </c>
      <c r="P232" s="1165"/>
      <c r="Q232" s="1166">
        <v>0</v>
      </c>
      <c r="R232" s="1165"/>
      <c r="S232" s="1166"/>
      <c r="T232" s="1165"/>
      <c r="U232" s="1166"/>
      <c r="V232" s="1165"/>
      <c r="W232" s="1166"/>
      <c r="X232" s="1165"/>
      <c r="Y232" s="1166"/>
      <c r="Z232" s="1165"/>
      <c r="AA232" s="1166"/>
      <c r="AB232" s="1165"/>
      <c r="AC232" s="1167"/>
    </row>
    <row r="233" spans="1:31" s="1091" customFormat="1" ht="16.5" customHeight="1">
      <c r="A233" s="1269" t="s">
        <v>1675</v>
      </c>
      <c r="B233" s="1210" t="s">
        <v>1676</v>
      </c>
      <c r="C233" s="1270" t="s">
        <v>1677</v>
      </c>
      <c r="D233" s="1161" t="s">
        <v>1678</v>
      </c>
      <c r="E233" s="1194" t="s">
        <v>154</v>
      </c>
      <c r="F233" s="1221"/>
      <c r="G233" s="1139">
        <f t="shared" si="34"/>
        <v>0</v>
      </c>
      <c r="H233" s="1140"/>
      <c r="I233" s="1140">
        <f t="shared" si="41"/>
        <v>0</v>
      </c>
      <c r="J233" s="1140"/>
      <c r="K233" s="1140">
        <f t="shared" si="42"/>
        <v>0</v>
      </c>
      <c r="L233" s="1141">
        <f t="shared" si="44"/>
        <v>0</v>
      </c>
      <c r="M233" s="1216"/>
      <c r="N233" s="1217"/>
      <c r="O233" s="1216">
        <v>0</v>
      </c>
      <c r="P233" s="1217"/>
      <c r="Q233" s="1216">
        <v>0</v>
      </c>
      <c r="R233" s="1217"/>
      <c r="S233" s="1216"/>
      <c r="T233" s="1217"/>
      <c r="U233" s="1216"/>
      <c r="V233" s="1217"/>
      <c r="W233" s="1216"/>
      <c r="X233" s="1217"/>
      <c r="Y233" s="1216"/>
      <c r="Z233" s="1217"/>
      <c r="AA233" s="1216"/>
      <c r="AB233" s="1217"/>
      <c r="AC233" s="1218"/>
      <c r="AD233" s="1071"/>
      <c r="AE233" s="1071"/>
    </row>
    <row r="234" spans="1:31" s="1091" customFormat="1" ht="16.5" customHeight="1">
      <c r="A234" s="1271" t="s">
        <v>1679</v>
      </c>
      <c r="B234" s="1210" t="s">
        <v>1680</v>
      </c>
      <c r="C234" s="1270" t="s">
        <v>1666</v>
      </c>
      <c r="D234" s="1161" t="s">
        <v>1671</v>
      </c>
      <c r="E234" s="1194" t="s">
        <v>154</v>
      </c>
      <c r="F234" s="1221"/>
      <c r="G234" s="1139">
        <f t="shared" si="34"/>
        <v>0</v>
      </c>
      <c r="H234" s="1140"/>
      <c r="I234" s="1140">
        <f t="shared" si="41"/>
        <v>0</v>
      </c>
      <c r="J234" s="1140"/>
      <c r="K234" s="1140">
        <f t="shared" si="42"/>
        <v>0</v>
      </c>
      <c r="L234" s="1141">
        <f t="shared" si="44"/>
        <v>0</v>
      </c>
      <c r="M234" s="1216"/>
      <c r="N234" s="1217"/>
      <c r="O234" s="1216">
        <v>0</v>
      </c>
      <c r="P234" s="1217"/>
      <c r="Q234" s="1216">
        <v>0</v>
      </c>
      <c r="R234" s="1217"/>
      <c r="S234" s="1216"/>
      <c r="T234" s="1217"/>
      <c r="U234" s="1216"/>
      <c r="V234" s="1217"/>
      <c r="W234" s="1216"/>
      <c r="X234" s="1217"/>
      <c r="Y234" s="1216"/>
      <c r="Z234" s="1217"/>
      <c r="AA234" s="1216"/>
      <c r="AB234" s="1217"/>
      <c r="AC234" s="1218"/>
      <c r="AD234" s="1071"/>
      <c r="AE234" s="1071"/>
    </row>
    <row r="235" spans="1:31" s="1091" customFormat="1" ht="16.5" customHeight="1">
      <c r="A235" s="1190" t="s">
        <v>1681</v>
      </c>
      <c r="B235" s="1210"/>
      <c r="C235" s="1270" t="s">
        <v>1682</v>
      </c>
      <c r="D235" s="1192"/>
      <c r="E235" s="1194"/>
      <c r="F235" s="1221"/>
      <c r="G235" s="1139">
        <f t="shared" si="34"/>
        <v>0</v>
      </c>
      <c r="H235" s="1140"/>
      <c r="I235" s="1140">
        <f t="shared" si="41"/>
        <v>0</v>
      </c>
      <c r="J235" s="1140"/>
      <c r="K235" s="1140">
        <f t="shared" si="42"/>
        <v>0</v>
      </c>
      <c r="L235" s="1141">
        <f t="shared" si="44"/>
        <v>0</v>
      </c>
      <c r="M235" s="1216"/>
      <c r="N235" s="1217"/>
      <c r="O235" s="1216">
        <v>0</v>
      </c>
      <c r="P235" s="1217"/>
      <c r="Q235" s="1216">
        <v>0</v>
      </c>
      <c r="R235" s="1217"/>
      <c r="S235" s="1216"/>
      <c r="T235" s="1217"/>
      <c r="U235" s="1216"/>
      <c r="V235" s="1217"/>
      <c r="W235" s="1216"/>
      <c r="X235" s="1217"/>
      <c r="Y235" s="1216"/>
      <c r="Z235" s="1217"/>
      <c r="AA235" s="1216"/>
      <c r="AB235" s="1217"/>
      <c r="AC235" s="1218"/>
      <c r="AD235" s="1071"/>
      <c r="AE235" s="1071"/>
    </row>
    <row r="236" spans="1:31" s="1091" customFormat="1" ht="16.5" customHeight="1">
      <c r="A236" s="1269" t="s">
        <v>1669</v>
      </c>
      <c r="B236" s="1210" t="s">
        <v>1683</v>
      </c>
      <c r="C236" s="1270" t="s">
        <v>1655</v>
      </c>
      <c r="D236" s="1192" t="s">
        <v>1684</v>
      </c>
      <c r="E236" s="1194" t="s">
        <v>154</v>
      </c>
      <c r="F236" s="1221"/>
      <c r="G236" s="1139">
        <f t="shared" si="34"/>
        <v>0</v>
      </c>
      <c r="H236" s="1140"/>
      <c r="I236" s="1140">
        <f t="shared" si="41"/>
        <v>0</v>
      </c>
      <c r="J236" s="1140"/>
      <c r="K236" s="1140">
        <f t="shared" si="42"/>
        <v>0</v>
      </c>
      <c r="L236" s="1141">
        <f t="shared" si="44"/>
        <v>0</v>
      </c>
      <c r="M236" s="1216"/>
      <c r="N236" s="1217"/>
      <c r="O236" s="1216">
        <v>0</v>
      </c>
      <c r="P236" s="1217"/>
      <c r="Q236" s="1216">
        <v>0</v>
      </c>
      <c r="R236" s="1217"/>
      <c r="S236" s="1216"/>
      <c r="T236" s="1217"/>
      <c r="U236" s="1216"/>
      <c r="V236" s="1217"/>
      <c r="W236" s="1216"/>
      <c r="X236" s="1217"/>
      <c r="Y236" s="1216"/>
      <c r="Z236" s="1217"/>
      <c r="AA236" s="1216"/>
      <c r="AB236" s="1217"/>
      <c r="AC236" s="1218"/>
      <c r="AD236" s="1071"/>
      <c r="AE236" s="1071"/>
    </row>
    <row r="237" spans="1:31" s="1091" customFormat="1" ht="16.5" customHeight="1">
      <c r="A237" s="1269" t="s">
        <v>1657</v>
      </c>
      <c r="B237" s="1210" t="s">
        <v>1685</v>
      </c>
      <c r="C237" s="1270" t="s">
        <v>1659</v>
      </c>
      <c r="D237" s="1192" t="s">
        <v>1684</v>
      </c>
      <c r="E237" s="1194" t="s">
        <v>154</v>
      </c>
      <c r="F237" s="1221"/>
      <c r="G237" s="1139">
        <f t="shared" ref="G237:G300" si="45">SUMPRODUCT(M237:AB237,$M$5:$AB$5)</f>
        <v>0</v>
      </c>
      <c r="H237" s="1140"/>
      <c r="I237" s="1140">
        <f t="shared" si="41"/>
        <v>0</v>
      </c>
      <c r="J237" s="1140"/>
      <c r="K237" s="1140">
        <f t="shared" si="42"/>
        <v>0</v>
      </c>
      <c r="L237" s="1141">
        <f t="shared" si="44"/>
        <v>0</v>
      </c>
      <c r="M237" s="1216"/>
      <c r="N237" s="1217"/>
      <c r="O237" s="1216">
        <v>0</v>
      </c>
      <c r="P237" s="1217"/>
      <c r="Q237" s="1216">
        <v>0</v>
      </c>
      <c r="R237" s="1217"/>
      <c r="S237" s="1216"/>
      <c r="T237" s="1217"/>
      <c r="U237" s="1216"/>
      <c r="V237" s="1217"/>
      <c r="W237" s="1216"/>
      <c r="X237" s="1217"/>
      <c r="Y237" s="1216"/>
      <c r="Z237" s="1217"/>
      <c r="AA237" s="1216"/>
      <c r="AB237" s="1217"/>
      <c r="AC237" s="1218"/>
      <c r="AD237" s="1071"/>
      <c r="AE237" s="1071"/>
    </row>
    <row r="238" spans="1:31" s="1091" customFormat="1" ht="16.5" customHeight="1">
      <c r="A238" s="1269" t="s">
        <v>1661</v>
      </c>
      <c r="B238" s="1210" t="s">
        <v>1686</v>
      </c>
      <c r="C238" s="1270" t="s">
        <v>1663</v>
      </c>
      <c r="D238" s="1192" t="s">
        <v>1687</v>
      </c>
      <c r="E238" s="1194" t="s">
        <v>154</v>
      </c>
      <c r="F238" s="1221"/>
      <c r="G238" s="1139">
        <f t="shared" si="45"/>
        <v>0</v>
      </c>
      <c r="H238" s="1140"/>
      <c r="I238" s="1140">
        <f t="shared" si="41"/>
        <v>0</v>
      </c>
      <c r="J238" s="1140"/>
      <c r="K238" s="1140">
        <f t="shared" si="42"/>
        <v>0</v>
      </c>
      <c r="L238" s="1141">
        <f t="shared" si="44"/>
        <v>0</v>
      </c>
      <c r="M238" s="1216"/>
      <c r="N238" s="1217"/>
      <c r="O238" s="1216">
        <v>0</v>
      </c>
      <c r="P238" s="1217"/>
      <c r="Q238" s="1216">
        <v>0</v>
      </c>
      <c r="R238" s="1217"/>
      <c r="S238" s="1216"/>
      <c r="T238" s="1217"/>
      <c r="U238" s="1216"/>
      <c r="V238" s="1217"/>
      <c r="W238" s="1216"/>
      <c r="X238" s="1217"/>
      <c r="Y238" s="1216"/>
      <c r="Z238" s="1217"/>
      <c r="AA238" s="1216"/>
      <c r="AB238" s="1217"/>
      <c r="AC238" s="1218"/>
      <c r="AD238" s="1071"/>
      <c r="AE238" s="1071"/>
    </row>
    <row r="239" spans="1:31" s="1091" customFormat="1" ht="16.5" customHeight="1">
      <c r="A239" s="1269" t="s">
        <v>1664</v>
      </c>
      <c r="B239" s="1210" t="s">
        <v>1688</v>
      </c>
      <c r="C239" s="1270" t="s">
        <v>1677</v>
      </c>
      <c r="D239" s="1192" t="s">
        <v>1687</v>
      </c>
      <c r="E239" s="1194" t="s">
        <v>154</v>
      </c>
      <c r="F239" s="1221"/>
      <c r="G239" s="1139">
        <f t="shared" si="45"/>
        <v>0</v>
      </c>
      <c r="H239" s="1140"/>
      <c r="I239" s="1140">
        <f t="shared" si="41"/>
        <v>0</v>
      </c>
      <c r="J239" s="1140"/>
      <c r="K239" s="1140">
        <f t="shared" si="42"/>
        <v>0</v>
      </c>
      <c r="L239" s="1141">
        <f t="shared" si="44"/>
        <v>0</v>
      </c>
      <c r="M239" s="1216"/>
      <c r="N239" s="1217"/>
      <c r="O239" s="1216">
        <v>0</v>
      </c>
      <c r="P239" s="1217"/>
      <c r="Q239" s="1216">
        <v>0</v>
      </c>
      <c r="R239" s="1217"/>
      <c r="S239" s="1216"/>
      <c r="T239" s="1217"/>
      <c r="U239" s="1216"/>
      <c r="V239" s="1217"/>
      <c r="W239" s="1216"/>
      <c r="X239" s="1217"/>
      <c r="Y239" s="1216"/>
      <c r="Z239" s="1217"/>
      <c r="AA239" s="1216"/>
      <c r="AB239" s="1217"/>
      <c r="AC239" s="1218"/>
      <c r="AD239" s="1071"/>
      <c r="AE239" s="1071"/>
    </row>
    <row r="240" spans="1:31" s="1091" customFormat="1" ht="16.5" customHeight="1">
      <c r="A240" s="1271" t="s">
        <v>1689</v>
      </c>
      <c r="B240" s="1210" t="s">
        <v>1690</v>
      </c>
      <c r="C240" s="1270" t="s">
        <v>1691</v>
      </c>
      <c r="D240" s="1192" t="s">
        <v>1684</v>
      </c>
      <c r="E240" s="1194" t="s">
        <v>154</v>
      </c>
      <c r="F240" s="1221"/>
      <c r="G240" s="1139">
        <f t="shared" si="45"/>
        <v>0</v>
      </c>
      <c r="H240" s="1140"/>
      <c r="I240" s="1140">
        <f t="shared" si="41"/>
        <v>0</v>
      </c>
      <c r="J240" s="1140"/>
      <c r="K240" s="1140">
        <f t="shared" si="42"/>
        <v>0</v>
      </c>
      <c r="L240" s="1141">
        <f t="shared" si="44"/>
        <v>0</v>
      </c>
      <c r="M240" s="1216"/>
      <c r="N240" s="1217"/>
      <c r="O240" s="1216">
        <v>0</v>
      </c>
      <c r="P240" s="1217"/>
      <c r="Q240" s="1216">
        <v>0</v>
      </c>
      <c r="R240" s="1217"/>
      <c r="S240" s="1216"/>
      <c r="T240" s="1217"/>
      <c r="U240" s="1216"/>
      <c r="V240" s="1217"/>
      <c r="W240" s="1216"/>
      <c r="X240" s="1217"/>
      <c r="Y240" s="1216"/>
      <c r="Z240" s="1217"/>
      <c r="AA240" s="1216"/>
      <c r="AB240" s="1217"/>
      <c r="AC240" s="1218"/>
      <c r="AD240" s="1071"/>
      <c r="AE240" s="1071"/>
    </row>
    <row r="241" spans="1:31" s="1091" customFormat="1" ht="16.5" customHeight="1">
      <c r="A241" s="1190" t="s">
        <v>1692</v>
      </c>
      <c r="B241" s="1210"/>
      <c r="C241" s="1270" t="s">
        <v>1693</v>
      </c>
      <c r="D241" s="1192"/>
      <c r="E241" s="1194"/>
      <c r="F241" s="1221"/>
      <c r="G241" s="1139">
        <f t="shared" si="45"/>
        <v>0</v>
      </c>
      <c r="H241" s="1140"/>
      <c r="I241" s="1140">
        <f t="shared" si="41"/>
        <v>0</v>
      </c>
      <c r="J241" s="1140"/>
      <c r="K241" s="1140">
        <f t="shared" si="42"/>
        <v>0</v>
      </c>
      <c r="L241" s="1141">
        <f t="shared" si="44"/>
        <v>0</v>
      </c>
      <c r="M241" s="1216"/>
      <c r="N241" s="1217"/>
      <c r="O241" s="1216">
        <v>0</v>
      </c>
      <c r="P241" s="1217"/>
      <c r="Q241" s="1216">
        <v>0</v>
      </c>
      <c r="R241" s="1217"/>
      <c r="S241" s="1216"/>
      <c r="T241" s="1217"/>
      <c r="U241" s="1216"/>
      <c r="V241" s="1217"/>
      <c r="W241" s="1216"/>
      <c r="X241" s="1217"/>
      <c r="Y241" s="1216"/>
      <c r="Z241" s="1217"/>
      <c r="AA241" s="1216"/>
      <c r="AB241" s="1217"/>
      <c r="AC241" s="1218"/>
      <c r="AD241" s="1071"/>
      <c r="AE241" s="1071"/>
    </row>
    <row r="242" spans="1:31" s="1091" customFormat="1" ht="16.5" customHeight="1">
      <c r="A242" s="1269" t="s">
        <v>1653</v>
      </c>
      <c r="B242" s="1249" t="s">
        <v>1694</v>
      </c>
      <c r="C242" s="1270" t="s">
        <v>1655</v>
      </c>
      <c r="D242" s="1192" t="s">
        <v>1695</v>
      </c>
      <c r="E242" s="1194" t="s">
        <v>154</v>
      </c>
      <c r="F242" s="1221"/>
      <c r="G242" s="1139">
        <f t="shared" si="45"/>
        <v>0</v>
      </c>
      <c r="H242" s="1140"/>
      <c r="I242" s="1140">
        <f t="shared" si="41"/>
        <v>0</v>
      </c>
      <c r="J242" s="1140"/>
      <c r="K242" s="1140">
        <f t="shared" si="42"/>
        <v>0</v>
      </c>
      <c r="L242" s="1141">
        <f t="shared" si="44"/>
        <v>0</v>
      </c>
      <c r="M242" s="1216"/>
      <c r="N242" s="1217"/>
      <c r="O242" s="1216"/>
      <c r="P242" s="1217"/>
      <c r="Q242" s="1216"/>
      <c r="R242" s="1217"/>
      <c r="S242" s="1216"/>
      <c r="T242" s="1217"/>
      <c r="U242" s="1216"/>
      <c r="V242" s="1217"/>
      <c r="W242" s="1216"/>
      <c r="X242" s="1217"/>
      <c r="Y242" s="1216"/>
      <c r="Z242" s="1217"/>
      <c r="AA242" s="1216"/>
      <c r="AB242" s="1217"/>
      <c r="AC242" s="1218"/>
      <c r="AD242" s="1071"/>
      <c r="AE242" s="1071"/>
    </row>
    <row r="243" spans="1:31" s="1091" customFormat="1" ht="16.5" customHeight="1">
      <c r="A243" s="1269" t="s">
        <v>1657</v>
      </c>
      <c r="B243" s="1249" t="s">
        <v>1696</v>
      </c>
      <c r="C243" s="1270" t="s">
        <v>1659</v>
      </c>
      <c r="D243" s="1192" t="s">
        <v>1697</v>
      </c>
      <c r="E243" s="1194" t="s">
        <v>154</v>
      </c>
      <c r="F243" s="1221"/>
      <c r="G243" s="1139">
        <f t="shared" si="45"/>
        <v>4</v>
      </c>
      <c r="H243" s="1140">
        <f>I243+K243</f>
        <v>3</v>
      </c>
      <c r="I243" s="1140">
        <f t="shared" si="41"/>
        <v>3</v>
      </c>
      <c r="J243" s="1140">
        <f>M243+O243+Y243</f>
        <v>1</v>
      </c>
      <c r="K243" s="1140">
        <f t="shared" si="42"/>
        <v>0</v>
      </c>
      <c r="L243" s="1141">
        <f t="shared" si="44"/>
        <v>0</v>
      </c>
      <c r="M243" s="1272">
        <v>1</v>
      </c>
      <c r="N243" s="1217"/>
      <c r="O243" s="1216">
        <v>0</v>
      </c>
      <c r="P243" s="1217"/>
      <c r="Q243" s="1216">
        <v>1</v>
      </c>
      <c r="R243" s="1217"/>
      <c r="S243" s="1272">
        <v>2</v>
      </c>
      <c r="T243" s="1217"/>
      <c r="U243" s="1216"/>
      <c r="V243" s="1217"/>
      <c r="W243" s="1216">
        <v>0</v>
      </c>
      <c r="X243" s="1217"/>
      <c r="Y243" s="1216">
        <v>0</v>
      </c>
      <c r="Z243" s="1217"/>
      <c r="AA243" s="1216"/>
      <c r="AB243" s="1217"/>
      <c r="AC243" s="1218"/>
      <c r="AD243" s="1071"/>
      <c r="AE243" s="1071"/>
    </row>
    <row r="244" spans="1:31" s="1091" customFormat="1" ht="16.5" customHeight="1">
      <c r="A244" s="1269" t="s">
        <v>1661</v>
      </c>
      <c r="B244" s="1249" t="s">
        <v>1698</v>
      </c>
      <c r="C244" s="1270" t="s">
        <v>1663</v>
      </c>
      <c r="D244" s="1192" t="s">
        <v>1699</v>
      </c>
      <c r="E244" s="1194" t="s">
        <v>154</v>
      </c>
      <c r="F244" s="1221"/>
      <c r="G244" s="1139">
        <f t="shared" si="45"/>
        <v>0</v>
      </c>
      <c r="H244" s="1140"/>
      <c r="I244" s="1140">
        <f t="shared" si="41"/>
        <v>0</v>
      </c>
      <c r="J244" s="1140"/>
      <c r="K244" s="1140">
        <f t="shared" si="42"/>
        <v>0</v>
      </c>
      <c r="L244" s="1141">
        <f t="shared" si="44"/>
        <v>0</v>
      </c>
      <c r="M244" s="1216"/>
      <c r="N244" s="1217"/>
      <c r="O244" s="1216"/>
      <c r="P244" s="1217"/>
      <c r="Q244" s="1216"/>
      <c r="R244" s="1217"/>
      <c r="S244" s="1216"/>
      <c r="T244" s="1217"/>
      <c r="U244" s="1216"/>
      <c r="V244" s="1217"/>
      <c r="W244" s="1216"/>
      <c r="X244" s="1217"/>
      <c r="Y244" s="1216"/>
      <c r="Z244" s="1217"/>
      <c r="AA244" s="1216"/>
      <c r="AB244" s="1217"/>
      <c r="AC244" s="1218"/>
      <c r="AD244" s="1071"/>
      <c r="AE244" s="1071"/>
    </row>
    <row r="245" spans="1:31" s="1091" customFormat="1" ht="16.5" customHeight="1">
      <c r="A245" s="1269" t="s">
        <v>1700</v>
      </c>
      <c r="B245" s="1249" t="s">
        <v>1701</v>
      </c>
      <c r="C245" s="1270" t="s">
        <v>1677</v>
      </c>
      <c r="D245" s="1192" t="s">
        <v>1697</v>
      </c>
      <c r="E245" s="1194" t="s">
        <v>154</v>
      </c>
      <c r="F245" s="1221"/>
      <c r="G245" s="1139">
        <f t="shared" si="45"/>
        <v>0</v>
      </c>
      <c r="H245" s="1140"/>
      <c r="I245" s="1140">
        <f t="shared" si="41"/>
        <v>0</v>
      </c>
      <c r="J245" s="1140"/>
      <c r="K245" s="1140">
        <f t="shared" si="42"/>
        <v>0</v>
      </c>
      <c r="L245" s="1141">
        <f t="shared" si="44"/>
        <v>0</v>
      </c>
      <c r="M245" s="1216"/>
      <c r="N245" s="1217"/>
      <c r="O245" s="1216">
        <v>0</v>
      </c>
      <c r="P245" s="1217"/>
      <c r="Q245" s="1216">
        <v>0</v>
      </c>
      <c r="R245" s="1217"/>
      <c r="S245" s="1216"/>
      <c r="T245" s="1217"/>
      <c r="U245" s="1216"/>
      <c r="V245" s="1217"/>
      <c r="W245" s="1216"/>
      <c r="X245" s="1217"/>
      <c r="Y245" s="1216"/>
      <c r="Z245" s="1217"/>
      <c r="AA245" s="1216"/>
      <c r="AB245" s="1217"/>
      <c r="AC245" s="1218"/>
      <c r="AD245" s="1071"/>
      <c r="AE245" s="1071"/>
    </row>
    <row r="246" spans="1:31" s="1091" customFormat="1" ht="16.5" customHeight="1">
      <c r="A246" s="1269" t="s">
        <v>1689</v>
      </c>
      <c r="B246" s="1210" t="s">
        <v>1702</v>
      </c>
      <c r="C246" s="1270" t="s">
        <v>1666</v>
      </c>
      <c r="D246" s="1192" t="s">
        <v>1697</v>
      </c>
      <c r="E246" s="1194" t="s">
        <v>154</v>
      </c>
      <c r="F246" s="1221"/>
      <c r="G246" s="1139">
        <f t="shared" si="45"/>
        <v>0</v>
      </c>
      <c r="H246" s="1140"/>
      <c r="I246" s="1140">
        <f t="shared" si="41"/>
        <v>0</v>
      </c>
      <c r="J246" s="1140"/>
      <c r="K246" s="1140">
        <f t="shared" si="42"/>
        <v>0</v>
      </c>
      <c r="L246" s="1141">
        <f t="shared" si="44"/>
        <v>0</v>
      </c>
      <c r="M246" s="1216"/>
      <c r="N246" s="1217"/>
      <c r="O246" s="1216"/>
      <c r="P246" s="1217"/>
      <c r="Q246" s="1216"/>
      <c r="R246" s="1217"/>
      <c r="S246" s="1216"/>
      <c r="T246" s="1217"/>
      <c r="U246" s="1216"/>
      <c r="V246" s="1217"/>
      <c r="W246" s="1216"/>
      <c r="X246" s="1217"/>
      <c r="Y246" s="1216"/>
      <c r="Z246" s="1217"/>
      <c r="AA246" s="1216"/>
      <c r="AB246" s="1217"/>
      <c r="AC246" s="1218"/>
      <c r="AD246" s="1071"/>
      <c r="AE246" s="1071"/>
    </row>
    <row r="247" spans="1:31" s="1091" customFormat="1" ht="16.5" customHeight="1">
      <c r="A247" s="1190" t="s">
        <v>1703</v>
      </c>
      <c r="B247" s="1210"/>
      <c r="C247" s="1270" t="s">
        <v>1704</v>
      </c>
      <c r="D247" s="1192"/>
      <c r="E247" s="1194"/>
      <c r="F247" s="1221"/>
      <c r="G247" s="1139">
        <f t="shared" si="45"/>
        <v>0</v>
      </c>
      <c r="H247" s="1140"/>
      <c r="I247" s="1140">
        <f t="shared" si="41"/>
        <v>0</v>
      </c>
      <c r="J247" s="1140"/>
      <c r="K247" s="1140">
        <f t="shared" si="42"/>
        <v>0</v>
      </c>
      <c r="L247" s="1141">
        <f t="shared" si="44"/>
        <v>0</v>
      </c>
      <c r="M247" s="1216"/>
      <c r="N247" s="1217"/>
      <c r="O247" s="1216">
        <v>0</v>
      </c>
      <c r="P247" s="1217"/>
      <c r="Q247" s="1216">
        <v>0</v>
      </c>
      <c r="R247" s="1217"/>
      <c r="S247" s="1216"/>
      <c r="T247" s="1217"/>
      <c r="U247" s="1216"/>
      <c r="V247" s="1217"/>
      <c r="W247" s="1216"/>
      <c r="X247" s="1217"/>
      <c r="Y247" s="1216"/>
      <c r="Z247" s="1217"/>
      <c r="AA247" s="1216"/>
      <c r="AB247" s="1217"/>
      <c r="AC247" s="1218"/>
      <c r="AD247" s="1071"/>
      <c r="AE247" s="1071"/>
    </row>
    <row r="248" spans="1:31" s="1091" customFormat="1" ht="16.5" customHeight="1">
      <c r="A248" s="1269" t="s">
        <v>1653</v>
      </c>
      <c r="B248" s="1210" t="s">
        <v>1705</v>
      </c>
      <c r="C248" s="1270" t="s">
        <v>1655</v>
      </c>
      <c r="D248" s="1192"/>
      <c r="E248" s="1194" t="s">
        <v>154</v>
      </c>
      <c r="F248" s="1221"/>
      <c r="G248" s="1139">
        <f t="shared" si="45"/>
        <v>25</v>
      </c>
      <c r="H248" s="1140">
        <f t="shared" ref="H248:H249" si="46">I248+K248</f>
        <v>25</v>
      </c>
      <c r="I248" s="1140">
        <f t="shared" si="41"/>
        <v>13</v>
      </c>
      <c r="J248" s="1140">
        <f>M248+O248+Y248</f>
        <v>12</v>
      </c>
      <c r="K248" s="1140">
        <f t="shared" si="42"/>
        <v>12</v>
      </c>
      <c r="L248" s="1141">
        <f t="shared" si="44"/>
        <v>0</v>
      </c>
      <c r="M248" s="1216"/>
      <c r="N248" s="1217"/>
      <c r="O248" s="1272">
        <v>9</v>
      </c>
      <c r="P248" s="1217"/>
      <c r="Q248" s="1216">
        <v>10</v>
      </c>
      <c r="R248" s="1217"/>
      <c r="S248" s="1216"/>
      <c r="T248" s="1217"/>
      <c r="U248" s="1216"/>
      <c r="V248" s="1217"/>
      <c r="W248" s="1216">
        <v>3</v>
      </c>
      <c r="X248" s="1217"/>
      <c r="Y248" s="1216">
        <v>3</v>
      </c>
      <c r="Z248" s="1217"/>
      <c r="AA248" s="1216"/>
      <c r="AB248" s="1217"/>
      <c r="AC248" s="1218"/>
      <c r="AD248" s="1071"/>
      <c r="AE248" s="1071"/>
    </row>
    <row r="249" spans="1:31" s="1091" customFormat="1" ht="16.5" customHeight="1">
      <c r="A249" s="1269" t="s">
        <v>1706</v>
      </c>
      <c r="B249" s="1210" t="s">
        <v>1707</v>
      </c>
      <c r="C249" s="1270" t="s">
        <v>1659</v>
      </c>
      <c r="D249" s="1192"/>
      <c r="E249" s="1194" t="s">
        <v>154</v>
      </c>
      <c r="F249" s="1221"/>
      <c r="G249" s="1139">
        <f t="shared" si="45"/>
        <v>15</v>
      </c>
      <c r="H249" s="1140">
        <f t="shared" si="46"/>
        <v>10</v>
      </c>
      <c r="I249" s="1140">
        <f t="shared" si="41"/>
        <v>8</v>
      </c>
      <c r="J249" s="1140">
        <f>M249+O249+Y249</f>
        <v>7</v>
      </c>
      <c r="K249" s="1140">
        <f t="shared" si="42"/>
        <v>2</v>
      </c>
      <c r="L249" s="1141">
        <f t="shared" si="44"/>
        <v>0</v>
      </c>
      <c r="M249" s="1272">
        <v>5</v>
      </c>
      <c r="N249" s="1217"/>
      <c r="O249" s="1216">
        <v>2</v>
      </c>
      <c r="P249" s="1217"/>
      <c r="Q249" s="1216">
        <v>3</v>
      </c>
      <c r="R249" s="1217"/>
      <c r="S249" s="1272">
        <v>5</v>
      </c>
      <c r="T249" s="1217"/>
      <c r="U249" s="1216"/>
      <c r="V249" s="1217"/>
      <c r="W249" s="1216"/>
      <c r="X249" s="1217"/>
      <c r="Y249" s="1216"/>
      <c r="Z249" s="1217"/>
      <c r="AA249" s="1216"/>
      <c r="AB249" s="1217"/>
      <c r="AC249" s="1218"/>
      <c r="AD249" s="1071"/>
      <c r="AE249" s="1071"/>
    </row>
    <row r="250" spans="1:31" s="1091" customFormat="1" ht="16.5" customHeight="1">
      <c r="A250" s="1269" t="s">
        <v>1708</v>
      </c>
      <c r="B250" s="1210" t="s">
        <v>1709</v>
      </c>
      <c r="C250" s="1270" t="s">
        <v>1663</v>
      </c>
      <c r="D250" s="1192"/>
      <c r="E250" s="1194" t="s">
        <v>154</v>
      </c>
      <c r="F250" s="1221"/>
      <c r="G250" s="1139">
        <f t="shared" si="45"/>
        <v>0</v>
      </c>
      <c r="H250" s="1140"/>
      <c r="I250" s="1140">
        <f t="shared" si="41"/>
        <v>0</v>
      </c>
      <c r="J250" s="1140"/>
      <c r="K250" s="1140">
        <f t="shared" si="42"/>
        <v>0</v>
      </c>
      <c r="L250" s="1141">
        <f t="shared" si="44"/>
        <v>0</v>
      </c>
      <c r="M250" s="1216"/>
      <c r="N250" s="1217"/>
      <c r="O250" s="1216"/>
      <c r="P250" s="1217"/>
      <c r="Q250" s="1216"/>
      <c r="R250" s="1217"/>
      <c r="S250" s="1216"/>
      <c r="T250" s="1217"/>
      <c r="U250" s="1216"/>
      <c r="V250" s="1217"/>
      <c r="W250" s="1216"/>
      <c r="X250" s="1217"/>
      <c r="Y250" s="1216"/>
      <c r="Z250" s="1217"/>
      <c r="AA250" s="1216"/>
      <c r="AB250" s="1217"/>
      <c r="AC250" s="1218"/>
      <c r="AD250" s="1071"/>
      <c r="AE250" s="1071"/>
    </row>
    <row r="251" spans="1:31" s="1091" customFormat="1" ht="16.5" customHeight="1">
      <c r="A251" s="1269" t="s">
        <v>1700</v>
      </c>
      <c r="B251" s="1210" t="s">
        <v>1710</v>
      </c>
      <c r="C251" s="1270" t="s">
        <v>1677</v>
      </c>
      <c r="D251" s="1192"/>
      <c r="E251" s="1194" t="s">
        <v>154</v>
      </c>
      <c r="F251" s="1221"/>
      <c r="G251" s="1139">
        <f t="shared" si="45"/>
        <v>0</v>
      </c>
      <c r="H251" s="1140"/>
      <c r="I251" s="1140">
        <f t="shared" si="41"/>
        <v>0</v>
      </c>
      <c r="J251" s="1140"/>
      <c r="K251" s="1140">
        <f t="shared" si="42"/>
        <v>0</v>
      </c>
      <c r="L251" s="1141">
        <f t="shared" si="44"/>
        <v>0</v>
      </c>
      <c r="M251" s="1216"/>
      <c r="N251" s="1217"/>
      <c r="O251" s="1216"/>
      <c r="P251" s="1217"/>
      <c r="Q251" s="1216"/>
      <c r="R251" s="1217"/>
      <c r="S251" s="1216"/>
      <c r="T251" s="1217"/>
      <c r="U251" s="1216"/>
      <c r="V251" s="1217"/>
      <c r="W251" s="1216"/>
      <c r="X251" s="1217"/>
      <c r="Y251" s="1216"/>
      <c r="Z251" s="1217"/>
      <c r="AA251" s="1216"/>
      <c r="AB251" s="1217"/>
      <c r="AC251" s="1218"/>
      <c r="AD251" s="1071"/>
      <c r="AE251" s="1071"/>
    </row>
    <row r="252" spans="1:31" s="1091" customFormat="1" ht="16.5" customHeight="1">
      <c r="A252" s="1269" t="s">
        <v>1689</v>
      </c>
      <c r="B252" s="1210" t="s">
        <v>1711</v>
      </c>
      <c r="C252" s="1270" t="s">
        <v>1666</v>
      </c>
      <c r="D252" s="1192"/>
      <c r="E252" s="1194" t="s">
        <v>154</v>
      </c>
      <c r="F252" s="1221"/>
      <c r="G252" s="1139">
        <f t="shared" si="45"/>
        <v>7</v>
      </c>
      <c r="H252" s="1140">
        <f>I252+K252</f>
        <v>5</v>
      </c>
      <c r="I252" s="1140">
        <f t="shared" si="41"/>
        <v>4</v>
      </c>
      <c r="J252" s="1140">
        <f>M252+O252+Y252</f>
        <v>3</v>
      </c>
      <c r="K252" s="1140">
        <f t="shared" si="42"/>
        <v>1</v>
      </c>
      <c r="L252" s="1141">
        <f t="shared" si="44"/>
        <v>0</v>
      </c>
      <c r="M252" s="1272">
        <v>2</v>
      </c>
      <c r="N252" s="1217"/>
      <c r="O252" s="1216">
        <v>1</v>
      </c>
      <c r="P252" s="1217"/>
      <c r="Q252" s="1216">
        <v>2</v>
      </c>
      <c r="R252" s="1217"/>
      <c r="S252" s="1272">
        <v>2</v>
      </c>
      <c r="T252" s="1217"/>
      <c r="U252" s="1216"/>
      <c r="V252" s="1217"/>
      <c r="W252" s="1216"/>
      <c r="X252" s="1217"/>
      <c r="Y252" s="1216"/>
      <c r="Z252" s="1217"/>
      <c r="AA252" s="1216"/>
      <c r="AB252" s="1217"/>
      <c r="AC252" s="1218"/>
      <c r="AD252" s="1071"/>
      <c r="AE252" s="1071"/>
    </row>
    <row r="253" spans="1:31" s="1091" customFormat="1" ht="16.5" customHeight="1">
      <c r="A253" s="1190" t="s">
        <v>1712</v>
      </c>
      <c r="B253" s="1210"/>
      <c r="C253" s="1270" t="s">
        <v>1713</v>
      </c>
      <c r="D253" s="1192"/>
      <c r="E253" s="1194"/>
      <c r="F253" s="1221"/>
      <c r="G253" s="1139">
        <f t="shared" si="45"/>
        <v>0</v>
      </c>
      <c r="H253" s="1140"/>
      <c r="I253" s="1140">
        <f t="shared" si="41"/>
        <v>0</v>
      </c>
      <c r="J253" s="1140"/>
      <c r="K253" s="1140">
        <f t="shared" si="42"/>
        <v>0</v>
      </c>
      <c r="L253" s="1141">
        <f t="shared" si="44"/>
        <v>0</v>
      </c>
      <c r="M253" s="1216"/>
      <c r="N253" s="1217"/>
      <c r="O253" s="1216">
        <v>0</v>
      </c>
      <c r="P253" s="1217"/>
      <c r="Q253" s="1216">
        <v>0</v>
      </c>
      <c r="R253" s="1217"/>
      <c r="S253" s="1216"/>
      <c r="T253" s="1217"/>
      <c r="U253" s="1216"/>
      <c r="V253" s="1217"/>
      <c r="W253" s="1216"/>
      <c r="X253" s="1217"/>
      <c r="Y253" s="1216"/>
      <c r="Z253" s="1217"/>
      <c r="AA253" s="1216"/>
      <c r="AB253" s="1217"/>
      <c r="AC253" s="1218"/>
      <c r="AD253" s="1071"/>
      <c r="AE253" s="1071"/>
    </row>
    <row r="254" spans="1:31" s="1091" customFormat="1" ht="16.5" customHeight="1">
      <c r="A254" s="1269" t="s">
        <v>1669</v>
      </c>
      <c r="B254" s="1210" t="s">
        <v>1714</v>
      </c>
      <c r="C254" s="1270" t="s">
        <v>1715</v>
      </c>
      <c r="D254" s="1192"/>
      <c r="E254" s="1194" t="s">
        <v>154</v>
      </c>
      <c r="F254" s="1221"/>
      <c r="G254" s="1139">
        <f t="shared" si="45"/>
        <v>0</v>
      </c>
      <c r="H254" s="1140"/>
      <c r="I254" s="1140">
        <f t="shared" si="41"/>
        <v>0</v>
      </c>
      <c r="J254" s="1140"/>
      <c r="K254" s="1140">
        <f t="shared" si="42"/>
        <v>0</v>
      </c>
      <c r="L254" s="1141">
        <f t="shared" si="44"/>
        <v>0</v>
      </c>
      <c r="M254" s="1216"/>
      <c r="N254" s="1217"/>
      <c r="O254" s="1216"/>
      <c r="P254" s="1217"/>
      <c r="Q254" s="1216"/>
      <c r="R254" s="1217"/>
      <c r="S254" s="1216"/>
      <c r="T254" s="1217"/>
      <c r="U254" s="1216"/>
      <c r="V254" s="1217"/>
      <c r="W254" s="1216"/>
      <c r="X254" s="1217"/>
      <c r="Y254" s="1216"/>
      <c r="Z254" s="1217"/>
      <c r="AA254" s="1216"/>
      <c r="AB254" s="1217"/>
      <c r="AC254" s="1218"/>
      <c r="AD254" s="1071"/>
      <c r="AE254" s="1071"/>
    </row>
    <row r="255" spans="1:31" s="1091" customFormat="1" ht="16.5" customHeight="1">
      <c r="A255" s="1269" t="s">
        <v>1657</v>
      </c>
      <c r="B255" s="1210" t="s">
        <v>1716</v>
      </c>
      <c r="C255" s="1270" t="s">
        <v>1655</v>
      </c>
      <c r="D255" s="1192"/>
      <c r="E255" s="1194" t="s">
        <v>154</v>
      </c>
      <c r="F255" s="1221"/>
      <c r="G255" s="1139">
        <f t="shared" si="45"/>
        <v>0</v>
      </c>
      <c r="H255" s="1140"/>
      <c r="I255" s="1140">
        <f t="shared" si="41"/>
        <v>0</v>
      </c>
      <c r="J255" s="1140"/>
      <c r="K255" s="1140">
        <f t="shared" si="42"/>
        <v>0</v>
      </c>
      <c r="L255" s="1141">
        <f t="shared" si="44"/>
        <v>0</v>
      </c>
      <c r="M255" s="1216"/>
      <c r="N255" s="1217"/>
      <c r="O255" s="1216">
        <v>0</v>
      </c>
      <c r="P255" s="1217"/>
      <c r="Q255" s="1216">
        <v>0</v>
      </c>
      <c r="R255" s="1217"/>
      <c r="S255" s="1216"/>
      <c r="T255" s="1217"/>
      <c r="U255" s="1216"/>
      <c r="V255" s="1217"/>
      <c r="W255" s="1216"/>
      <c r="X255" s="1217"/>
      <c r="Y255" s="1216"/>
      <c r="Z255" s="1217"/>
      <c r="AA255" s="1216"/>
      <c r="AB255" s="1217"/>
      <c r="AC255" s="1218"/>
      <c r="AD255" s="1071"/>
      <c r="AE255" s="1071"/>
    </row>
    <row r="256" spans="1:31" s="1091" customFormat="1" ht="16.5" customHeight="1">
      <c r="A256" s="1269" t="s">
        <v>1708</v>
      </c>
      <c r="B256" s="1210" t="s">
        <v>1717</v>
      </c>
      <c r="C256" s="1270" t="s">
        <v>1718</v>
      </c>
      <c r="D256" s="1192"/>
      <c r="E256" s="1194" t="s">
        <v>154</v>
      </c>
      <c r="F256" s="1221"/>
      <c r="G256" s="1139">
        <f t="shared" si="45"/>
        <v>0</v>
      </c>
      <c r="H256" s="1140"/>
      <c r="I256" s="1140">
        <f t="shared" si="41"/>
        <v>0</v>
      </c>
      <c r="J256" s="1140"/>
      <c r="K256" s="1140">
        <f t="shared" si="42"/>
        <v>0</v>
      </c>
      <c r="L256" s="1141">
        <f t="shared" si="44"/>
        <v>0</v>
      </c>
      <c r="M256" s="1216"/>
      <c r="N256" s="1217"/>
      <c r="O256" s="1216">
        <v>0</v>
      </c>
      <c r="P256" s="1217"/>
      <c r="Q256" s="1216">
        <v>0</v>
      </c>
      <c r="R256" s="1217"/>
      <c r="S256" s="1216"/>
      <c r="T256" s="1217"/>
      <c r="U256" s="1216"/>
      <c r="V256" s="1217"/>
      <c r="W256" s="1216"/>
      <c r="X256" s="1217"/>
      <c r="Y256" s="1216"/>
      <c r="Z256" s="1217"/>
      <c r="AA256" s="1216"/>
      <c r="AB256" s="1217"/>
      <c r="AC256" s="1218"/>
      <c r="AD256" s="1071"/>
      <c r="AE256" s="1071"/>
    </row>
    <row r="257" spans="1:31" s="1091" customFormat="1" ht="16.5" customHeight="1">
      <c r="A257" s="1269" t="s">
        <v>1700</v>
      </c>
      <c r="B257" s="1249" t="s">
        <v>1719</v>
      </c>
      <c r="C257" s="1270" t="s">
        <v>1663</v>
      </c>
      <c r="D257" s="1192"/>
      <c r="E257" s="1194" t="s">
        <v>154</v>
      </c>
      <c r="F257" s="1221"/>
      <c r="G257" s="1139">
        <f t="shared" si="45"/>
        <v>0</v>
      </c>
      <c r="H257" s="1140"/>
      <c r="I257" s="1140">
        <f t="shared" si="41"/>
        <v>0</v>
      </c>
      <c r="J257" s="1140"/>
      <c r="K257" s="1140">
        <f t="shared" si="42"/>
        <v>0</v>
      </c>
      <c r="L257" s="1141">
        <f t="shared" si="44"/>
        <v>0</v>
      </c>
      <c r="M257" s="1216"/>
      <c r="N257" s="1217"/>
      <c r="O257" s="1216">
        <v>0</v>
      </c>
      <c r="P257" s="1217"/>
      <c r="Q257" s="1216">
        <v>0</v>
      </c>
      <c r="R257" s="1217"/>
      <c r="S257" s="1216"/>
      <c r="T257" s="1217"/>
      <c r="U257" s="1216"/>
      <c r="V257" s="1217"/>
      <c r="W257" s="1216"/>
      <c r="X257" s="1217"/>
      <c r="Y257" s="1216"/>
      <c r="Z257" s="1217"/>
      <c r="AA257" s="1216"/>
      <c r="AB257" s="1217"/>
      <c r="AC257" s="1218"/>
      <c r="AD257" s="1071"/>
      <c r="AE257" s="1071"/>
    </row>
    <row r="258" spans="1:31" s="1091" customFormat="1" ht="16.5" customHeight="1">
      <c r="A258" s="1190" t="s">
        <v>1720</v>
      </c>
      <c r="B258" s="1210"/>
      <c r="C258" s="1270" t="s">
        <v>1721</v>
      </c>
      <c r="D258" s="1192"/>
      <c r="E258" s="1194"/>
      <c r="F258" s="1221"/>
      <c r="G258" s="1139">
        <f t="shared" si="45"/>
        <v>0</v>
      </c>
      <c r="H258" s="1140"/>
      <c r="I258" s="1140">
        <f t="shared" si="41"/>
        <v>0</v>
      </c>
      <c r="J258" s="1140"/>
      <c r="K258" s="1140">
        <f t="shared" si="42"/>
        <v>0</v>
      </c>
      <c r="L258" s="1141">
        <f t="shared" si="44"/>
        <v>0</v>
      </c>
      <c r="M258" s="1216"/>
      <c r="N258" s="1217"/>
      <c r="O258" s="1216">
        <v>0</v>
      </c>
      <c r="P258" s="1217"/>
      <c r="Q258" s="1216">
        <v>0</v>
      </c>
      <c r="R258" s="1217"/>
      <c r="S258" s="1216"/>
      <c r="T258" s="1217"/>
      <c r="U258" s="1216"/>
      <c r="V258" s="1217"/>
      <c r="W258" s="1216"/>
      <c r="X258" s="1217"/>
      <c r="Y258" s="1216"/>
      <c r="Z258" s="1217"/>
      <c r="AA258" s="1216"/>
      <c r="AB258" s="1217"/>
      <c r="AC258" s="1218"/>
      <c r="AD258" s="1071"/>
      <c r="AE258" s="1071"/>
    </row>
    <row r="259" spans="1:31" ht="16.5" customHeight="1">
      <c r="A259" s="1268" t="s">
        <v>1653</v>
      </c>
      <c r="B259" s="1175" t="s">
        <v>1722</v>
      </c>
      <c r="C259" s="1267" t="s">
        <v>1715</v>
      </c>
      <c r="D259" s="1161"/>
      <c r="E259" s="1162" t="s">
        <v>154</v>
      </c>
      <c r="F259" s="1138"/>
      <c r="G259" s="1139">
        <f t="shared" si="45"/>
        <v>0</v>
      </c>
      <c r="H259" s="1140"/>
      <c r="I259" s="1140">
        <f t="shared" si="41"/>
        <v>0</v>
      </c>
      <c r="J259" s="1140"/>
      <c r="K259" s="1140">
        <f t="shared" si="42"/>
        <v>0</v>
      </c>
      <c r="L259" s="1141">
        <f t="shared" si="44"/>
        <v>0</v>
      </c>
      <c r="M259" s="1166"/>
      <c r="N259" s="1165"/>
      <c r="O259" s="1166"/>
      <c r="P259" s="1165"/>
      <c r="Q259" s="1166"/>
      <c r="R259" s="1165"/>
      <c r="S259" s="1166"/>
      <c r="T259" s="1165"/>
      <c r="U259" s="1166"/>
      <c r="V259" s="1165"/>
      <c r="W259" s="1166"/>
      <c r="X259" s="1165"/>
      <c r="Y259" s="1166"/>
      <c r="Z259" s="1165"/>
      <c r="AA259" s="1166"/>
      <c r="AB259" s="1165"/>
      <c r="AC259" s="1167"/>
    </row>
    <row r="260" spans="1:31" ht="16.5" customHeight="1">
      <c r="A260" s="1268" t="s">
        <v>1706</v>
      </c>
      <c r="B260" s="1175" t="s">
        <v>1723</v>
      </c>
      <c r="C260" s="1267" t="s">
        <v>1655</v>
      </c>
      <c r="D260" s="1161"/>
      <c r="E260" s="1162" t="s">
        <v>154</v>
      </c>
      <c r="F260" s="1138"/>
      <c r="G260" s="1139">
        <f t="shared" si="45"/>
        <v>0</v>
      </c>
      <c r="H260" s="1140"/>
      <c r="I260" s="1140">
        <f t="shared" si="41"/>
        <v>0</v>
      </c>
      <c r="J260" s="1140"/>
      <c r="K260" s="1140">
        <f t="shared" si="42"/>
        <v>0</v>
      </c>
      <c r="L260" s="1141">
        <f t="shared" si="44"/>
        <v>0</v>
      </c>
      <c r="M260" s="1166"/>
      <c r="N260" s="1165"/>
      <c r="O260" s="1166">
        <v>0</v>
      </c>
      <c r="P260" s="1165"/>
      <c r="Q260" s="1166">
        <v>0</v>
      </c>
      <c r="R260" s="1165"/>
      <c r="S260" s="1166"/>
      <c r="T260" s="1165"/>
      <c r="U260" s="1166"/>
      <c r="V260" s="1165"/>
      <c r="W260" s="1166"/>
      <c r="X260" s="1165"/>
      <c r="Y260" s="1166"/>
      <c r="Z260" s="1165"/>
      <c r="AA260" s="1166"/>
      <c r="AB260" s="1165"/>
      <c r="AC260" s="1167"/>
    </row>
    <row r="261" spans="1:31" ht="16.5" customHeight="1">
      <c r="A261" s="1268" t="s">
        <v>1708</v>
      </c>
      <c r="B261" s="1175" t="s">
        <v>1724</v>
      </c>
      <c r="C261" s="1267" t="s">
        <v>1718</v>
      </c>
      <c r="D261" s="1161"/>
      <c r="E261" s="1162" t="s">
        <v>154</v>
      </c>
      <c r="F261" s="1138"/>
      <c r="G261" s="1139">
        <f t="shared" si="45"/>
        <v>0</v>
      </c>
      <c r="H261" s="1140"/>
      <c r="I261" s="1140">
        <f t="shared" si="41"/>
        <v>0</v>
      </c>
      <c r="J261" s="1140"/>
      <c r="K261" s="1140">
        <f t="shared" si="42"/>
        <v>0</v>
      </c>
      <c r="L261" s="1141">
        <f t="shared" si="44"/>
        <v>0</v>
      </c>
      <c r="M261" s="1166"/>
      <c r="N261" s="1165"/>
      <c r="O261" s="1166">
        <v>0</v>
      </c>
      <c r="P261" s="1165"/>
      <c r="Q261" s="1166">
        <v>0</v>
      </c>
      <c r="R261" s="1165"/>
      <c r="S261" s="1166"/>
      <c r="T261" s="1165"/>
      <c r="U261" s="1166"/>
      <c r="V261" s="1165"/>
      <c r="W261" s="1166"/>
      <c r="X261" s="1165"/>
      <c r="Y261" s="1166"/>
      <c r="Z261" s="1165"/>
      <c r="AA261" s="1166"/>
      <c r="AB261" s="1165"/>
      <c r="AC261" s="1167"/>
    </row>
    <row r="262" spans="1:31" ht="16.5" customHeight="1">
      <c r="A262" s="1268" t="s">
        <v>1675</v>
      </c>
      <c r="B262" s="1175" t="s">
        <v>1725</v>
      </c>
      <c r="C262" s="1267" t="s">
        <v>1663</v>
      </c>
      <c r="D262" s="1161"/>
      <c r="E262" s="1162" t="s">
        <v>154</v>
      </c>
      <c r="F262" s="1138"/>
      <c r="G262" s="1139">
        <f t="shared" si="45"/>
        <v>0</v>
      </c>
      <c r="H262" s="1140"/>
      <c r="I262" s="1140">
        <f t="shared" si="41"/>
        <v>0</v>
      </c>
      <c r="J262" s="1140"/>
      <c r="K262" s="1140">
        <f t="shared" si="42"/>
        <v>0</v>
      </c>
      <c r="L262" s="1141">
        <f t="shared" si="44"/>
        <v>0</v>
      </c>
      <c r="M262" s="1166"/>
      <c r="N262" s="1165"/>
      <c r="O262" s="1166">
        <v>0</v>
      </c>
      <c r="P262" s="1165"/>
      <c r="Q262" s="1166">
        <v>0</v>
      </c>
      <c r="R262" s="1165"/>
      <c r="S262" s="1166"/>
      <c r="T262" s="1165"/>
      <c r="U262" s="1166"/>
      <c r="V262" s="1165"/>
      <c r="W262" s="1166"/>
      <c r="X262" s="1165"/>
      <c r="Y262" s="1166"/>
      <c r="Z262" s="1165"/>
      <c r="AA262" s="1166"/>
      <c r="AB262" s="1165"/>
      <c r="AC262" s="1167"/>
    </row>
    <row r="263" spans="1:31" ht="16.5" customHeight="1">
      <c r="A263" s="1189" t="s">
        <v>1726</v>
      </c>
      <c r="B263" s="1175"/>
      <c r="C263" s="1267" t="s">
        <v>1727</v>
      </c>
      <c r="D263" s="1161"/>
      <c r="E263" s="1162"/>
      <c r="F263" s="1138"/>
      <c r="G263" s="1139">
        <f t="shared" si="45"/>
        <v>0</v>
      </c>
      <c r="H263" s="1140"/>
      <c r="I263" s="1140">
        <f t="shared" si="41"/>
        <v>0</v>
      </c>
      <c r="J263" s="1140"/>
      <c r="K263" s="1140">
        <f t="shared" si="42"/>
        <v>0</v>
      </c>
      <c r="L263" s="1141">
        <f t="shared" si="44"/>
        <v>0</v>
      </c>
      <c r="M263" s="1166"/>
      <c r="N263" s="1165"/>
      <c r="O263" s="1166">
        <v>0</v>
      </c>
      <c r="P263" s="1165"/>
      <c r="Q263" s="1166">
        <v>0</v>
      </c>
      <c r="R263" s="1165"/>
      <c r="S263" s="1166"/>
      <c r="T263" s="1165"/>
      <c r="U263" s="1166"/>
      <c r="V263" s="1165"/>
      <c r="W263" s="1166"/>
      <c r="X263" s="1165"/>
      <c r="Y263" s="1166"/>
      <c r="Z263" s="1165"/>
      <c r="AA263" s="1166"/>
      <c r="AB263" s="1165"/>
      <c r="AC263" s="1167"/>
    </row>
    <row r="264" spans="1:31" ht="16.5" customHeight="1">
      <c r="A264" s="1268" t="s">
        <v>1669</v>
      </c>
      <c r="B264" s="1175" t="s">
        <v>1728</v>
      </c>
      <c r="C264" s="1267" t="s">
        <v>1729</v>
      </c>
      <c r="D264" s="1161"/>
      <c r="E264" s="1162" t="s">
        <v>154</v>
      </c>
      <c r="F264" s="1138"/>
      <c r="G264" s="1139">
        <f t="shared" si="45"/>
        <v>0</v>
      </c>
      <c r="H264" s="1140"/>
      <c r="I264" s="1140">
        <f t="shared" si="41"/>
        <v>0</v>
      </c>
      <c r="J264" s="1140"/>
      <c r="K264" s="1140">
        <f t="shared" si="42"/>
        <v>0</v>
      </c>
      <c r="L264" s="1141">
        <f t="shared" si="44"/>
        <v>0</v>
      </c>
      <c r="M264" s="1166"/>
      <c r="N264" s="1165"/>
      <c r="O264" s="1166">
        <v>0</v>
      </c>
      <c r="P264" s="1165"/>
      <c r="Q264" s="1166">
        <v>0</v>
      </c>
      <c r="R264" s="1165"/>
      <c r="S264" s="1166"/>
      <c r="T264" s="1165"/>
      <c r="U264" s="1166"/>
      <c r="V264" s="1165"/>
      <c r="W264" s="1166"/>
      <c r="X264" s="1165"/>
      <c r="Y264" s="1166"/>
      <c r="Z264" s="1165"/>
      <c r="AA264" s="1166"/>
      <c r="AB264" s="1165"/>
      <c r="AC264" s="1167"/>
    </row>
    <row r="265" spans="1:31" ht="16.5" customHeight="1">
      <c r="A265" s="1268" t="s">
        <v>1657</v>
      </c>
      <c r="B265" s="1175" t="s">
        <v>1730</v>
      </c>
      <c r="C265" s="1267" t="s">
        <v>1731</v>
      </c>
      <c r="D265" s="1161"/>
      <c r="E265" s="1162" t="s">
        <v>154</v>
      </c>
      <c r="F265" s="1138"/>
      <c r="G265" s="1139">
        <f t="shared" si="45"/>
        <v>0</v>
      </c>
      <c r="H265" s="1140"/>
      <c r="I265" s="1140">
        <f t="shared" si="41"/>
        <v>0</v>
      </c>
      <c r="J265" s="1140"/>
      <c r="K265" s="1140">
        <f t="shared" si="42"/>
        <v>0</v>
      </c>
      <c r="L265" s="1141">
        <f t="shared" si="44"/>
        <v>0</v>
      </c>
      <c r="M265" s="1166"/>
      <c r="N265" s="1165"/>
      <c r="O265" s="1166">
        <v>0</v>
      </c>
      <c r="P265" s="1165"/>
      <c r="Q265" s="1166">
        <v>0</v>
      </c>
      <c r="R265" s="1165"/>
      <c r="S265" s="1166"/>
      <c r="T265" s="1165"/>
      <c r="U265" s="1166"/>
      <c r="V265" s="1165"/>
      <c r="W265" s="1166"/>
      <c r="X265" s="1165"/>
      <c r="Y265" s="1166"/>
      <c r="Z265" s="1165"/>
      <c r="AA265" s="1166"/>
      <c r="AB265" s="1165"/>
      <c r="AC265" s="1167"/>
    </row>
    <row r="266" spans="1:31" ht="16.5" customHeight="1">
      <c r="A266" s="1189" t="s">
        <v>1732</v>
      </c>
      <c r="B266" s="1175"/>
      <c r="C266" s="1267" t="s">
        <v>1733</v>
      </c>
      <c r="D266" s="1161"/>
      <c r="E266" s="1162"/>
      <c r="F266" s="1138"/>
      <c r="G266" s="1139">
        <f t="shared" si="45"/>
        <v>0</v>
      </c>
      <c r="H266" s="1140"/>
      <c r="I266" s="1140">
        <f t="shared" si="41"/>
        <v>0</v>
      </c>
      <c r="J266" s="1140"/>
      <c r="K266" s="1140">
        <f t="shared" si="42"/>
        <v>0</v>
      </c>
      <c r="L266" s="1141">
        <f t="shared" si="44"/>
        <v>0</v>
      </c>
      <c r="M266" s="1166"/>
      <c r="N266" s="1165"/>
      <c r="O266" s="1166">
        <v>0</v>
      </c>
      <c r="P266" s="1165"/>
      <c r="Q266" s="1166">
        <v>0</v>
      </c>
      <c r="R266" s="1165"/>
      <c r="S266" s="1166"/>
      <c r="T266" s="1165"/>
      <c r="U266" s="1166"/>
      <c r="V266" s="1165"/>
      <c r="W266" s="1166"/>
      <c r="X266" s="1165"/>
      <c r="Y266" s="1166"/>
      <c r="Z266" s="1165"/>
      <c r="AA266" s="1166"/>
      <c r="AB266" s="1165"/>
      <c r="AC266" s="1167"/>
    </row>
    <row r="267" spans="1:31" ht="16.5" customHeight="1">
      <c r="A267" s="1268" t="s">
        <v>1669</v>
      </c>
      <c r="B267" s="1175" t="s">
        <v>1734</v>
      </c>
      <c r="C267" s="1267" t="s">
        <v>1735</v>
      </c>
      <c r="D267" s="1161"/>
      <c r="E267" s="1162" t="s">
        <v>154</v>
      </c>
      <c r="F267" s="1138"/>
      <c r="G267" s="1139">
        <f t="shared" si="45"/>
        <v>0</v>
      </c>
      <c r="H267" s="1140"/>
      <c r="I267" s="1140">
        <f t="shared" si="41"/>
        <v>0</v>
      </c>
      <c r="J267" s="1140"/>
      <c r="K267" s="1140">
        <f t="shared" si="42"/>
        <v>0</v>
      </c>
      <c r="L267" s="1141">
        <f t="shared" si="44"/>
        <v>0</v>
      </c>
      <c r="M267" s="1166"/>
      <c r="N267" s="1165"/>
      <c r="O267" s="1166">
        <v>0</v>
      </c>
      <c r="P267" s="1165"/>
      <c r="Q267" s="1166">
        <v>0</v>
      </c>
      <c r="R267" s="1165"/>
      <c r="S267" s="1166"/>
      <c r="T267" s="1165"/>
      <c r="U267" s="1166"/>
      <c r="V267" s="1165"/>
      <c r="W267" s="1166"/>
      <c r="X267" s="1165"/>
      <c r="Y267" s="1166"/>
      <c r="Z267" s="1165"/>
      <c r="AA267" s="1166"/>
      <c r="AB267" s="1165"/>
      <c r="AC267" s="1167"/>
    </row>
    <row r="268" spans="1:31" ht="16.5" customHeight="1">
      <c r="A268" s="1268" t="s">
        <v>1736</v>
      </c>
      <c r="B268" s="1175" t="s">
        <v>1737</v>
      </c>
      <c r="C268" s="1267" t="s">
        <v>1729</v>
      </c>
      <c r="D268" s="1161"/>
      <c r="E268" s="1162" t="s">
        <v>154</v>
      </c>
      <c r="F268" s="1138"/>
      <c r="G268" s="1139">
        <f t="shared" si="45"/>
        <v>0</v>
      </c>
      <c r="H268" s="1140"/>
      <c r="I268" s="1140">
        <f t="shared" si="41"/>
        <v>0</v>
      </c>
      <c r="J268" s="1140"/>
      <c r="K268" s="1140">
        <f t="shared" si="42"/>
        <v>0</v>
      </c>
      <c r="L268" s="1141">
        <f t="shared" si="44"/>
        <v>0</v>
      </c>
      <c r="M268" s="1166"/>
      <c r="N268" s="1165"/>
      <c r="O268" s="1166">
        <v>0</v>
      </c>
      <c r="P268" s="1165"/>
      <c r="Q268" s="1166">
        <v>0</v>
      </c>
      <c r="R268" s="1165"/>
      <c r="S268" s="1166"/>
      <c r="T268" s="1165"/>
      <c r="U268" s="1166"/>
      <c r="V268" s="1165"/>
      <c r="W268" s="1166"/>
      <c r="X268" s="1165"/>
      <c r="Y268" s="1166"/>
      <c r="Z268" s="1165"/>
      <c r="AA268" s="1166"/>
      <c r="AB268" s="1165"/>
      <c r="AC268" s="1167"/>
    </row>
    <row r="269" spans="1:31" ht="16.5" customHeight="1">
      <c r="A269" s="1268" t="s">
        <v>1661</v>
      </c>
      <c r="B269" s="1175" t="s">
        <v>1738</v>
      </c>
      <c r="C269" s="1267" t="s">
        <v>1739</v>
      </c>
      <c r="D269" s="1161"/>
      <c r="E269" s="1162" t="s">
        <v>154</v>
      </c>
      <c r="F269" s="1138"/>
      <c r="G269" s="1139">
        <f t="shared" si="45"/>
        <v>0</v>
      </c>
      <c r="H269" s="1140"/>
      <c r="I269" s="1140">
        <f t="shared" si="41"/>
        <v>0</v>
      </c>
      <c r="J269" s="1140"/>
      <c r="K269" s="1140">
        <f t="shared" si="42"/>
        <v>0</v>
      </c>
      <c r="L269" s="1141">
        <f t="shared" si="44"/>
        <v>0</v>
      </c>
      <c r="M269" s="1166"/>
      <c r="N269" s="1165"/>
      <c r="O269" s="1166">
        <v>0</v>
      </c>
      <c r="P269" s="1165"/>
      <c r="Q269" s="1166">
        <v>0</v>
      </c>
      <c r="R269" s="1165"/>
      <c r="S269" s="1166"/>
      <c r="T269" s="1165"/>
      <c r="U269" s="1166"/>
      <c r="V269" s="1165"/>
      <c r="W269" s="1166"/>
      <c r="X269" s="1165"/>
      <c r="Y269" s="1166"/>
      <c r="Z269" s="1165"/>
      <c r="AA269" s="1166"/>
      <c r="AB269" s="1165"/>
      <c r="AC269" s="1167"/>
    </row>
    <row r="270" spans="1:31" ht="16.5" customHeight="1">
      <c r="A270" s="1268" t="s">
        <v>1700</v>
      </c>
      <c r="B270" s="1175" t="s">
        <v>1740</v>
      </c>
      <c r="C270" s="1267" t="s">
        <v>1741</v>
      </c>
      <c r="D270" s="1161"/>
      <c r="E270" s="1162" t="s">
        <v>154</v>
      </c>
      <c r="F270" s="1138"/>
      <c r="G270" s="1139">
        <f t="shared" si="45"/>
        <v>0</v>
      </c>
      <c r="H270" s="1140"/>
      <c r="I270" s="1140">
        <f t="shared" si="41"/>
        <v>0</v>
      </c>
      <c r="J270" s="1140"/>
      <c r="K270" s="1140">
        <f t="shared" si="42"/>
        <v>0</v>
      </c>
      <c r="L270" s="1141">
        <f t="shared" si="44"/>
        <v>0</v>
      </c>
      <c r="M270" s="1166"/>
      <c r="N270" s="1165"/>
      <c r="O270" s="1166">
        <v>0</v>
      </c>
      <c r="P270" s="1165"/>
      <c r="Q270" s="1166">
        <v>0</v>
      </c>
      <c r="R270" s="1165"/>
      <c r="S270" s="1166"/>
      <c r="T270" s="1165"/>
      <c r="U270" s="1166"/>
      <c r="V270" s="1165"/>
      <c r="W270" s="1166"/>
      <c r="X270" s="1165"/>
      <c r="Y270" s="1166"/>
      <c r="Z270" s="1165"/>
      <c r="AA270" s="1166"/>
      <c r="AB270" s="1165"/>
      <c r="AC270" s="1167"/>
    </row>
    <row r="271" spans="1:31" ht="16.5" customHeight="1">
      <c r="A271" s="1268" t="s">
        <v>1679</v>
      </c>
      <c r="B271" s="1175" t="s">
        <v>1742</v>
      </c>
      <c r="C271" s="1267" t="s">
        <v>1731</v>
      </c>
      <c r="D271" s="1161"/>
      <c r="E271" s="1162" t="s">
        <v>154</v>
      </c>
      <c r="F271" s="1138"/>
      <c r="G271" s="1139">
        <f t="shared" si="45"/>
        <v>0</v>
      </c>
      <c r="H271" s="1140"/>
      <c r="I271" s="1140">
        <f t="shared" si="41"/>
        <v>0</v>
      </c>
      <c r="J271" s="1140"/>
      <c r="K271" s="1140">
        <f t="shared" si="42"/>
        <v>0</v>
      </c>
      <c r="L271" s="1141">
        <f t="shared" si="44"/>
        <v>0</v>
      </c>
      <c r="M271" s="1166"/>
      <c r="N271" s="1165"/>
      <c r="O271" s="1166">
        <v>0</v>
      </c>
      <c r="P271" s="1165"/>
      <c r="Q271" s="1166">
        <v>0</v>
      </c>
      <c r="R271" s="1165"/>
      <c r="S271" s="1166"/>
      <c r="T271" s="1165"/>
      <c r="U271" s="1166"/>
      <c r="V271" s="1165"/>
      <c r="W271" s="1166"/>
      <c r="X271" s="1165"/>
      <c r="Y271" s="1166"/>
      <c r="Z271" s="1165"/>
      <c r="AA271" s="1166"/>
      <c r="AB271" s="1165"/>
      <c r="AC271" s="1167"/>
    </row>
    <row r="272" spans="1:31" s="1091" customFormat="1" ht="30.75" customHeight="1">
      <c r="A272" s="1263" t="s">
        <v>1743</v>
      </c>
      <c r="B272" s="1210"/>
      <c r="C272" s="1267" t="s">
        <v>1744</v>
      </c>
      <c r="D272" s="1192"/>
      <c r="E272" s="1194"/>
      <c r="F272" s="1221"/>
      <c r="G272" s="1139">
        <f t="shared" si="45"/>
        <v>0</v>
      </c>
      <c r="H272" s="1140"/>
      <c r="I272" s="1140">
        <f t="shared" ref="I272:I335" si="47">Q272+U272+W272+AA272+S272</f>
        <v>0</v>
      </c>
      <c r="J272" s="1140"/>
      <c r="K272" s="1140">
        <f t="shared" ref="K272:K335" si="48">J272-M272</f>
        <v>0</v>
      </c>
      <c r="L272" s="1141">
        <f t="shared" si="44"/>
        <v>0</v>
      </c>
      <c r="M272" s="1216"/>
      <c r="N272" s="1217"/>
      <c r="O272" s="1216">
        <v>0</v>
      </c>
      <c r="P272" s="1217"/>
      <c r="Q272" s="1216">
        <v>0</v>
      </c>
      <c r="R272" s="1217"/>
      <c r="S272" s="1216"/>
      <c r="T272" s="1217"/>
      <c r="U272" s="1216"/>
      <c r="V272" s="1217"/>
      <c r="W272" s="1216"/>
      <c r="X272" s="1217"/>
      <c r="Y272" s="1216"/>
      <c r="Z272" s="1217"/>
      <c r="AA272" s="1216"/>
      <c r="AB272" s="1217"/>
      <c r="AC272" s="1218"/>
      <c r="AD272" s="1071"/>
      <c r="AE272" s="1071"/>
    </row>
    <row r="273" spans="1:31" s="1091" customFormat="1" ht="16.5" customHeight="1">
      <c r="A273" s="1269" t="s">
        <v>1745</v>
      </c>
      <c r="B273" s="1210" t="s">
        <v>1746</v>
      </c>
      <c r="C273" s="1267" t="s">
        <v>1747</v>
      </c>
      <c r="D273" s="1192"/>
      <c r="E273" s="1194" t="s">
        <v>154</v>
      </c>
      <c r="F273" s="1221"/>
      <c r="G273" s="1139">
        <f t="shared" si="45"/>
        <v>0</v>
      </c>
      <c r="H273" s="1140"/>
      <c r="I273" s="1140">
        <f t="shared" si="47"/>
        <v>0</v>
      </c>
      <c r="J273" s="1140"/>
      <c r="K273" s="1140">
        <f t="shared" si="48"/>
        <v>0</v>
      </c>
      <c r="L273" s="1141">
        <f t="shared" si="44"/>
        <v>0</v>
      </c>
      <c r="M273" s="1216"/>
      <c r="N273" s="1217"/>
      <c r="O273" s="1216">
        <v>0</v>
      </c>
      <c r="P273" s="1217"/>
      <c r="Q273" s="1216">
        <v>0</v>
      </c>
      <c r="R273" s="1217"/>
      <c r="S273" s="1216"/>
      <c r="T273" s="1217"/>
      <c r="U273" s="1216"/>
      <c r="V273" s="1217"/>
      <c r="W273" s="1216"/>
      <c r="X273" s="1217"/>
      <c r="Y273" s="1216"/>
      <c r="Z273" s="1217"/>
      <c r="AA273" s="1216"/>
      <c r="AB273" s="1217"/>
      <c r="AC273" s="1218"/>
      <c r="AD273" s="1071"/>
      <c r="AE273" s="1071"/>
    </row>
    <row r="274" spans="1:31" s="1091" customFormat="1" ht="16.5" customHeight="1">
      <c r="A274" s="1269" t="s">
        <v>1736</v>
      </c>
      <c r="B274" s="1210" t="s">
        <v>1748</v>
      </c>
      <c r="C274" s="1267" t="s">
        <v>1749</v>
      </c>
      <c r="D274" s="1192"/>
      <c r="E274" s="1194" t="s">
        <v>154</v>
      </c>
      <c r="F274" s="1221"/>
      <c r="G274" s="1139">
        <f t="shared" si="45"/>
        <v>0</v>
      </c>
      <c r="H274" s="1140"/>
      <c r="I274" s="1140">
        <f t="shared" si="47"/>
        <v>0</v>
      </c>
      <c r="J274" s="1140"/>
      <c r="K274" s="1140">
        <f t="shared" si="48"/>
        <v>0</v>
      </c>
      <c r="L274" s="1141">
        <f t="shared" si="44"/>
        <v>0</v>
      </c>
      <c r="M274" s="1216"/>
      <c r="N274" s="1217"/>
      <c r="O274" s="1216">
        <v>0</v>
      </c>
      <c r="P274" s="1217"/>
      <c r="Q274" s="1216">
        <v>0</v>
      </c>
      <c r="R274" s="1217"/>
      <c r="S274" s="1216"/>
      <c r="T274" s="1217"/>
      <c r="U274" s="1216"/>
      <c r="V274" s="1217"/>
      <c r="W274" s="1216"/>
      <c r="X274" s="1217"/>
      <c r="Y274" s="1216"/>
      <c r="Z274" s="1217"/>
      <c r="AA274" s="1216"/>
      <c r="AB274" s="1217"/>
      <c r="AC274" s="1218"/>
      <c r="AD274" s="1071"/>
      <c r="AE274" s="1071"/>
    </row>
    <row r="275" spans="1:31" s="1091" customFormat="1" ht="16.5" customHeight="1">
      <c r="A275" s="1263" t="s">
        <v>1750</v>
      </c>
      <c r="B275" s="1210"/>
      <c r="C275" s="1267" t="s">
        <v>1751</v>
      </c>
      <c r="D275" s="1192"/>
      <c r="E275" s="1194"/>
      <c r="F275" s="1221"/>
      <c r="G275" s="1139">
        <f t="shared" si="45"/>
        <v>0</v>
      </c>
      <c r="H275" s="1140"/>
      <c r="I275" s="1140">
        <f t="shared" si="47"/>
        <v>0</v>
      </c>
      <c r="J275" s="1140"/>
      <c r="K275" s="1140">
        <f t="shared" si="48"/>
        <v>0</v>
      </c>
      <c r="L275" s="1141">
        <f t="shared" si="44"/>
        <v>0</v>
      </c>
      <c r="M275" s="1216"/>
      <c r="N275" s="1217"/>
      <c r="O275" s="1216">
        <v>0</v>
      </c>
      <c r="P275" s="1217"/>
      <c r="Q275" s="1216">
        <v>0</v>
      </c>
      <c r="R275" s="1217"/>
      <c r="S275" s="1216"/>
      <c r="T275" s="1217"/>
      <c r="U275" s="1216"/>
      <c r="V275" s="1217"/>
      <c r="W275" s="1216"/>
      <c r="X275" s="1217"/>
      <c r="Y275" s="1216"/>
      <c r="Z275" s="1217"/>
      <c r="AA275" s="1216"/>
      <c r="AB275" s="1217"/>
      <c r="AC275" s="1218"/>
      <c r="AD275" s="1071"/>
      <c r="AE275" s="1071"/>
    </row>
    <row r="276" spans="1:31" s="1091" customFormat="1" ht="16.5" customHeight="1">
      <c r="A276" s="1269" t="s">
        <v>1745</v>
      </c>
      <c r="B276" s="1210" t="s">
        <v>1752</v>
      </c>
      <c r="C276" s="1267" t="s">
        <v>1753</v>
      </c>
      <c r="D276" s="1192"/>
      <c r="E276" s="1194" t="s">
        <v>154</v>
      </c>
      <c r="F276" s="1221"/>
      <c r="G276" s="1139">
        <f t="shared" si="45"/>
        <v>0</v>
      </c>
      <c r="H276" s="1140"/>
      <c r="I276" s="1140">
        <f t="shared" si="47"/>
        <v>0</v>
      </c>
      <c r="J276" s="1140"/>
      <c r="K276" s="1140">
        <f t="shared" si="48"/>
        <v>0</v>
      </c>
      <c r="L276" s="1141">
        <f t="shared" si="44"/>
        <v>0</v>
      </c>
      <c r="M276" s="1216"/>
      <c r="N276" s="1217"/>
      <c r="O276" s="1216"/>
      <c r="P276" s="1217"/>
      <c r="Q276" s="1216"/>
      <c r="R276" s="1217"/>
      <c r="S276" s="1216"/>
      <c r="T276" s="1217"/>
      <c r="U276" s="1216"/>
      <c r="V276" s="1217"/>
      <c r="W276" s="1216"/>
      <c r="X276" s="1217"/>
      <c r="Y276" s="1216"/>
      <c r="Z276" s="1217"/>
      <c r="AA276" s="1216"/>
      <c r="AB276" s="1217"/>
      <c r="AC276" s="1218"/>
      <c r="AD276" s="1071"/>
      <c r="AE276" s="1071"/>
    </row>
    <row r="277" spans="1:31" s="1091" customFormat="1" ht="16.5" customHeight="1">
      <c r="A277" s="1269" t="s">
        <v>1736</v>
      </c>
      <c r="B277" s="1210" t="s">
        <v>1754</v>
      </c>
      <c r="C277" s="1267" t="s">
        <v>1755</v>
      </c>
      <c r="D277" s="1192"/>
      <c r="E277" s="1194" t="s">
        <v>154</v>
      </c>
      <c r="F277" s="1221"/>
      <c r="G277" s="1139">
        <f t="shared" si="45"/>
        <v>4</v>
      </c>
      <c r="H277" s="1140">
        <f>I277+K277</f>
        <v>4</v>
      </c>
      <c r="I277" s="1140">
        <f t="shared" si="47"/>
        <v>3</v>
      </c>
      <c r="J277" s="1140">
        <f>M277+O277+Y277</f>
        <v>1</v>
      </c>
      <c r="K277" s="1140">
        <f t="shared" si="48"/>
        <v>1</v>
      </c>
      <c r="L277" s="1141">
        <f t="shared" si="44"/>
        <v>0</v>
      </c>
      <c r="M277" s="1216"/>
      <c r="N277" s="1217"/>
      <c r="O277" s="1216">
        <v>0</v>
      </c>
      <c r="P277" s="1217"/>
      <c r="Q277" s="1216">
        <v>0</v>
      </c>
      <c r="R277" s="1217"/>
      <c r="S277" s="1272">
        <v>2</v>
      </c>
      <c r="T277" s="1217"/>
      <c r="U277" s="1216"/>
      <c r="V277" s="1217"/>
      <c r="W277" s="1216">
        <v>1</v>
      </c>
      <c r="X277" s="1217"/>
      <c r="Y277" s="1216">
        <v>1</v>
      </c>
      <c r="Z277" s="1217"/>
      <c r="AA277" s="1216"/>
      <c r="AB277" s="1217"/>
      <c r="AC277" s="1218"/>
      <c r="AD277" s="1071"/>
      <c r="AE277" s="1071"/>
    </row>
    <row r="278" spans="1:31" s="1091" customFormat="1" ht="16.5" customHeight="1">
      <c r="A278" s="1269" t="s">
        <v>1708</v>
      </c>
      <c r="B278" s="1249" t="s">
        <v>1756</v>
      </c>
      <c r="C278" s="1267" t="s">
        <v>1757</v>
      </c>
      <c r="D278" s="1192"/>
      <c r="E278" s="1194" t="s">
        <v>154</v>
      </c>
      <c r="F278" s="1221"/>
      <c r="G278" s="1139">
        <f t="shared" si="45"/>
        <v>0</v>
      </c>
      <c r="H278" s="1140"/>
      <c r="I278" s="1140">
        <f t="shared" si="47"/>
        <v>0</v>
      </c>
      <c r="J278" s="1140"/>
      <c r="K278" s="1140">
        <f t="shared" si="48"/>
        <v>0</v>
      </c>
      <c r="L278" s="1141">
        <f t="shared" si="44"/>
        <v>0</v>
      </c>
      <c r="M278" s="1216"/>
      <c r="N278" s="1217"/>
      <c r="O278" s="1216"/>
      <c r="P278" s="1217"/>
      <c r="Q278" s="1216"/>
      <c r="R278" s="1217"/>
      <c r="S278" s="1216"/>
      <c r="T278" s="1217"/>
      <c r="U278" s="1216"/>
      <c r="V278" s="1217"/>
      <c r="W278" s="1216"/>
      <c r="X278" s="1217"/>
      <c r="Y278" s="1216"/>
      <c r="Z278" s="1217"/>
      <c r="AA278" s="1216"/>
      <c r="AB278" s="1217"/>
      <c r="AC278" s="1218"/>
      <c r="AD278" s="1071"/>
      <c r="AE278" s="1071"/>
    </row>
    <row r="279" spans="1:31" s="1091" customFormat="1" ht="16.5" customHeight="1">
      <c r="A279" s="1269" t="s">
        <v>1700</v>
      </c>
      <c r="B279" s="1210" t="s">
        <v>1758</v>
      </c>
      <c r="C279" s="1267" t="s">
        <v>1759</v>
      </c>
      <c r="D279" s="1192"/>
      <c r="E279" s="1194" t="s">
        <v>154</v>
      </c>
      <c r="F279" s="1221"/>
      <c r="G279" s="1139">
        <f t="shared" si="45"/>
        <v>4</v>
      </c>
      <c r="H279" s="1140">
        <f>I279+K279</f>
        <v>2</v>
      </c>
      <c r="I279" s="1140">
        <f t="shared" si="47"/>
        <v>2</v>
      </c>
      <c r="J279" s="1140">
        <f>M279+O279+Y279</f>
        <v>2</v>
      </c>
      <c r="K279" s="1140">
        <f t="shared" si="48"/>
        <v>0</v>
      </c>
      <c r="L279" s="1141">
        <f t="shared" si="44"/>
        <v>0</v>
      </c>
      <c r="M279" s="1272">
        <v>2</v>
      </c>
      <c r="N279" s="1217"/>
      <c r="O279" s="1216">
        <v>0</v>
      </c>
      <c r="P279" s="1217"/>
      <c r="Q279" s="1216">
        <v>0</v>
      </c>
      <c r="R279" s="1217"/>
      <c r="S279" s="1272">
        <v>2</v>
      </c>
      <c r="T279" s="1217"/>
      <c r="U279" s="1216"/>
      <c r="V279" s="1217"/>
      <c r="W279" s="1216"/>
      <c r="X279" s="1217"/>
      <c r="Y279" s="1216"/>
      <c r="Z279" s="1217"/>
      <c r="AA279" s="1216"/>
      <c r="AB279" s="1217"/>
      <c r="AC279" s="1218"/>
      <c r="AD279" s="1071"/>
      <c r="AE279" s="1071"/>
    </row>
    <row r="280" spans="1:31" s="1091" customFormat="1" ht="16.5" customHeight="1">
      <c r="A280" s="1269" t="s">
        <v>1679</v>
      </c>
      <c r="B280" s="1210" t="s">
        <v>1760</v>
      </c>
      <c r="C280" s="1267" t="s">
        <v>1761</v>
      </c>
      <c r="D280" s="1192"/>
      <c r="E280" s="1194" t="s">
        <v>154</v>
      </c>
      <c r="F280" s="1221"/>
      <c r="G280" s="1139">
        <f t="shared" si="45"/>
        <v>0</v>
      </c>
      <c r="H280" s="1140"/>
      <c r="I280" s="1140">
        <f t="shared" si="47"/>
        <v>0</v>
      </c>
      <c r="J280" s="1140"/>
      <c r="K280" s="1140">
        <f t="shared" si="48"/>
        <v>0</v>
      </c>
      <c r="L280" s="1141">
        <f t="shared" si="44"/>
        <v>0</v>
      </c>
      <c r="M280" s="1216"/>
      <c r="N280" s="1217"/>
      <c r="O280" s="1216">
        <v>0</v>
      </c>
      <c r="P280" s="1217"/>
      <c r="Q280" s="1216">
        <v>0</v>
      </c>
      <c r="R280" s="1217"/>
      <c r="S280" s="1216"/>
      <c r="T280" s="1217"/>
      <c r="U280" s="1216"/>
      <c r="V280" s="1217"/>
      <c r="W280" s="1216"/>
      <c r="X280" s="1217"/>
      <c r="Y280" s="1216"/>
      <c r="Z280" s="1217"/>
      <c r="AA280" s="1216"/>
      <c r="AB280" s="1217"/>
      <c r="AC280" s="1218"/>
      <c r="AD280" s="1071"/>
      <c r="AE280" s="1071"/>
    </row>
    <row r="281" spans="1:31" s="1091" customFormat="1" ht="16.5" customHeight="1">
      <c r="A281" s="1269" t="s">
        <v>1762</v>
      </c>
      <c r="B281" s="1210" t="s">
        <v>1763</v>
      </c>
      <c r="C281" s="1267" t="s">
        <v>1764</v>
      </c>
      <c r="D281" s="1192"/>
      <c r="E281" s="1194" t="s">
        <v>154</v>
      </c>
      <c r="F281" s="1221"/>
      <c r="G281" s="1139">
        <f t="shared" si="45"/>
        <v>0</v>
      </c>
      <c r="H281" s="1140"/>
      <c r="I281" s="1140">
        <f t="shared" si="47"/>
        <v>0</v>
      </c>
      <c r="J281" s="1140"/>
      <c r="K281" s="1140">
        <f t="shared" si="48"/>
        <v>0</v>
      </c>
      <c r="L281" s="1141">
        <f t="shared" si="44"/>
        <v>0</v>
      </c>
      <c r="M281" s="1216"/>
      <c r="N281" s="1217"/>
      <c r="O281" s="1216">
        <v>0</v>
      </c>
      <c r="P281" s="1217"/>
      <c r="Q281" s="1216">
        <v>0</v>
      </c>
      <c r="R281" s="1217"/>
      <c r="S281" s="1216"/>
      <c r="T281" s="1217"/>
      <c r="U281" s="1216"/>
      <c r="V281" s="1217"/>
      <c r="W281" s="1216"/>
      <c r="X281" s="1217"/>
      <c r="Y281" s="1216"/>
      <c r="Z281" s="1217"/>
      <c r="AA281" s="1216"/>
      <c r="AB281" s="1217"/>
      <c r="AC281" s="1218"/>
      <c r="AD281" s="1071"/>
      <c r="AE281" s="1071"/>
    </row>
    <row r="282" spans="1:31" s="1091" customFormat="1" ht="16.5" customHeight="1">
      <c r="A282" s="1269" t="s">
        <v>1765</v>
      </c>
      <c r="B282" s="1210" t="s">
        <v>1766</v>
      </c>
      <c r="C282" s="1267" t="s">
        <v>1767</v>
      </c>
      <c r="D282" s="1192"/>
      <c r="E282" s="1194" t="s">
        <v>154</v>
      </c>
      <c r="F282" s="1221"/>
      <c r="G282" s="1139">
        <f t="shared" si="45"/>
        <v>0</v>
      </c>
      <c r="H282" s="1140"/>
      <c r="I282" s="1140">
        <f t="shared" si="47"/>
        <v>0</v>
      </c>
      <c r="J282" s="1140"/>
      <c r="K282" s="1140">
        <f t="shared" si="48"/>
        <v>0</v>
      </c>
      <c r="L282" s="1141">
        <f t="shared" si="44"/>
        <v>0</v>
      </c>
      <c r="M282" s="1216"/>
      <c r="N282" s="1217"/>
      <c r="O282" s="1216">
        <v>0</v>
      </c>
      <c r="P282" s="1217"/>
      <c r="Q282" s="1216">
        <v>0</v>
      </c>
      <c r="R282" s="1217"/>
      <c r="S282" s="1216"/>
      <c r="T282" s="1217"/>
      <c r="U282" s="1216"/>
      <c r="V282" s="1217"/>
      <c r="W282" s="1216"/>
      <c r="X282" s="1217"/>
      <c r="Y282" s="1216"/>
      <c r="Z282" s="1217"/>
      <c r="AA282" s="1216"/>
      <c r="AB282" s="1217"/>
      <c r="AC282" s="1218"/>
      <c r="AD282" s="1071"/>
      <c r="AE282" s="1071"/>
    </row>
    <row r="283" spans="1:31" s="1091" customFormat="1" ht="16.5" customHeight="1">
      <c r="A283" s="1263" t="s">
        <v>1768</v>
      </c>
      <c r="B283" s="1210" t="s">
        <v>1769</v>
      </c>
      <c r="C283" s="1267" t="s">
        <v>1770</v>
      </c>
      <c r="D283" s="1192"/>
      <c r="E283" s="1194" t="s">
        <v>1771</v>
      </c>
      <c r="F283" s="1221"/>
      <c r="G283" s="1139">
        <f t="shared" si="45"/>
        <v>1</v>
      </c>
      <c r="H283" s="1140">
        <f>I283+K283</f>
        <v>1</v>
      </c>
      <c r="I283" s="1140">
        <f t="shared" si="47"/>
        <v>1</v>
      </c>
      <c r="J283" s="1140">
        <f>M283+O283+Y283</f>
        <v>0</v>
      </c>
      <c r="K283" s="1140">
        <f t="shared" si="48"/>
        <v>0</v>
      </c>
      <c r="L283" s="1141">
        <f t="shared" si="44"/>
        <v>0</v>
      </c>
      <c r="M283" s="1216"/>
      <c r="N283" s="1217"/>
      <c r="O283" s="1216">
        <v>0</v>
      </c>
      <c r="P283" s="1217"/>
      <c r="Q283" s="1216">
        <v>1</v>
      </c>
      <c r="R283" s="1217"/>
      <c r="S283" s="1216"/>
      <c r="T283" s="1217"/>
      <c r="U283" s="1216"/>
      <c r="V283" s="1217"/>
      <c r="W283" s="1216"/>
      <c r="X283" s="1217"/>
      <c r="Y283" s="1216"/>
      <c r="Z283" s="1217"/>
      <c r="AA283" s="1216"/>
      <c r="AB283" s="1217"/>
      <c r="AC283" s="1218"/>
      <c r="AD283" s="1071"/>
      <c r="AE283" s="1071"/>
    </row>
    <row r="284" spans="1:31" s="1091" customFormat="1" ht="16.5" customHeight="1">
      <c r="A284" s="1266" t="s">
        <v>1772</v>
      </c>
      <c r="B284" s="1152"/>
      <c r="C284" s="1273" t="s">
        <v>1773</v>
      </c>
      <c r="D284" s="1183"/>
      <c r="E284" s="1155"/>
      <c r="F284" s="1156"/>
      <c r="G284" s="1148">
        <f t="shared" si="45"/>
        <v>0</v>
      </c>
      <c r="H284" s="1149"/>
      <c r="I284" s="1149"/>
      <c r="J284" s="1149"/>
      <c r="K284" s="1157">
        <f>E284*F284</f>
        <v>0</v>
      </c>
      <c r="L284" s="1157">
        <f t="shared" si="44"/>
        <v>0</v>
      </c>
      <c r="M284" s="1186">
        <v>0</v>
      </c>
      <c r="N284" s="1187"/>
      <c r="O284" s="1186">
        <v>0</v>
      </c>
      <c r="P284" s="1187"/>
      <c r="Q284" s="1186">
        <v>0</v>
      </c>
      <c r="R284" s="1187"/>
      <c r="S284" s="1186">
        <v>0</v>
      </c>
      <c r="T284" s="1187"/>
      <c r="U284" s="1186"/>
      <c r="V284" s="1187"/>
      <c r="W284" s="1186"/>
      <c r="X284" s="1187"/>
      <c r="Y284" s="1186"/>
      <c r="Z284" s="1187"/>
      <c r="AA284" s="1186"/>
      <c r="AB284" s="1187"/>
      <c r="AC284" s="1188"/>
      <c r="AD284" s="1071"/>
      <c r="AE284" s="1071"/>
    </row>
    <row r="285" spans="1:31" s="1091" customFormat="1" ht="16.5" customHeight="1">
      <c r="A285" s="1263" t="s">
        <v>1774</v>
      </c>
      <c r="B285" s="1210"/>
      <c r="C285" s="1267" t="s">
        <v>1775</v>
      </c>
      <c r="D285" s="1192" t="s">
        <v>1776</v>
      </c>
      <c r="E285" s="1194"/>
      <c r="F285" s="1221"/>
      <c r="G285" s="1139">
        <f t="shared" si="45"/>
        <v>0</v>
      </c>
      <c r="H285" s="1140"/>
      <c r="I285" s="1140">
        <f t="shared" si="47"/>
        <v>0</v>
      </c>
      <c r="J285" s="1140"/>
      <c r="K285" s="1140">
        <f t="shared" si="48"/>
        <v>0</v>
      </c>
      <c r="L285" s="1141">
        <f t="shared" si="44"/>
        <v>0</v>
      </c>
      <c r="M285" s="1216"/>
      <c r="N285" s="1217"/>
      <c r="O285" s="1216">
        <v>0</v>
      </c>
      <c r="P285" s="1217"/>
      <c r="Q285" s="1216">
        <v>0</v>
      </c>
      <c r="R285" s="1217"/>
      <c r="S285" s="1216"/>
      <c r="T285" s="1217"/>
      <c r="U285" s="1216"/>
      <c r="V285" s="1217"/>
      <c r="W285" s="1216"/>
      <c r="X285" s="1217"/>
      <c r="Y285" s="1216"/>
      <c r="Z285" s="1217"/>
      <c r="AA285" s="1216"/>
      <c r="AB285" s="1217"/>
      <c r="AC285" s="1218"/>
      <c r="AD285" s="1071"/>
      <c r="AE285" s="1071"/>
    </row>
    <row r="286" spans="1:31" s="1091" customFormat="1" ht="16.5" customHeight="1">
      <c r="A286" s="1269" t="s">
        <v>1745</v>
      </c>
      <c r="B286" s="1210" t="s">
        <v>1777</v>
      </c>
      <c r="C286" s="1267" t="s">
        <v>1778</v>
      </c>
      <c r="D286" s="1192"/>
      <c r="E286" s="1194" t="s">
        <v>154</v>
      </c>
      <c r="F286" s="1221"/>
      <c r="G286" s="1139">
        <f t="shared" si="45"/>
        <v>0</v>
      </c>
      <c r="H286" s="1140"/>
      <c r="I286" s="1140">
        <f t="shared" si="47"/>
        <v>0</v>
      </c>
      <c r="J286" s="1140"/>
      <c r="K286" s="1140">
        <f t="shared" si="48"/>
        <v>0</v>
      </c>
      <c r="L286" s="1141">
        <f t="shared" si="44"/>
        <v>0</v>
      </c>
      <c r="M286" s="1216"/>
      <c r="N286" s="1217"/>
      <c r="O286" s="1216">
        <v>0</v>
      </c>
      <c r="P286" s="1217"/>
      <c r="Q286" s="1216">
        <v>0</v>
      </c>
      <c r="R286" s="1217"/>
      <c r="S286" s="1216"/>
      <c r="T286" s="1217"/>
      <c r="U286" s="1216"/>
      <c r="V286" s="1217"/>
      <c r="W286" s="1216"/>
      <c r="X286" s="1217"/>
      <c r="Y286" s="1216"/>
      <c r="Z286" s="1217"/>
      <c r="AA286" s="1216"/>
      <c r="AB286" s="1217"/>
      <c r="AC286" s="1218"/>
      <c r="AD286" s="1071"/>
      <c r="AE286" s="1071"/>
    </row>
    <row r="287" spans="1:31" s="1091" customFormat="1" ht="16.5" customHeight="1">
      <c r="A287" s="1269" t="s">
        <v>1736</v>
      </c>
      <c r="B287" s="1210" t="s">
        <v>1779</v>
      </c>
      <c r="C287" s="1267" t="s">
        <v>1780</v>
      </c>
      <c r="D287" s="1192"/>
      <c r="E287" s="1194" t="s">
        <v>154</v>
      </c>
      <c r="F287" s="1221"/>
      <c r="G287" s="1139">
        <f t="shared" si="45"/>
        <v>48</v>
      </c>
      <c r="H287" s="1140">
        <f>I287+K287</f>
        <v>48</v>
      </c>
      <c r="I287" s="1140">
        <f t="shared" si="47"/>
        <v>32</v>
      </c>
      <c r="J287" s="1140">
        <f>M287+O287+Y287</f>
        <v>16</v>
      </c>
      <c r="K287" s="1140">
        <f t="shared" si="48"/>
        <v>16</v>
      </c>
      <c r="L287" s="1141">
        <f t="shared" si="44"/>
        <v>0</v>
      </c>
      <c r="M287" s="1216"/>
      <c r="N287" s="1217"/>
      <c r="O287" s="1216">
        <v>16</v>
      </c>
      <c r="P287" s="1217"/>
      <c r="Q287" s="1216">
        <v>32</v>
      </c>
      <c r="R287" s="1217"/>
      <c r="S287" s="1216"/>
      <c r="T287" s="1217"/>
      <c r="U287" s="1216"/>
      <c r="V287" s="1217"/>
      <c r="W287" s="1216">
        <v>0</v>
      </c>
      <c r="X287" s="1217"/>
      <c r="Y287" s="1216">
        <v>0</v>
      </c>
      <c r="Z287" s="1217"/>
      <c r="AA287" s="1216"/>
      <c r="AB287" s="1217"/>
      <c r="AC287" s="1218"/>
      <c r="AD287" s="1071"/>
      <c r="AE287" s="1071"/>
    </row>
    <row r="288" spans="1:31" s="1091" customFormat="1" ht="16.5" customHeight="1">
      <c r="A288" s="1269" t="s">
        <v>1708</v>
      </c>
      <c r="B288" s="1210" t="s">
        <v>1781</v>
      </c>
      <c r="C288" s="1267" t="s">
        <v>1782</v>
      </c>
      <c r="D288" s="1192"/>
      <c r="E288" s="1194" t="s">
        <v>154</v>
      </c>
      <c r="F288" s="1221"/>
      <c r="G288" s="1139">
        <f t="shared" si="45"/>
        <v>0</v>
      </c>
      <c r="H288" s="1140"/>
      <c r="I288" s="1140">
        <f t="shared" si="47"/>
        <v>0</v>
      </c>
      <c r="J288" s="1140"/>
      <c r="K288" s="1140">
        <f t="shared" si="48"/>
        <v>0</v>
      </c>
      <c r="L288" s="1141">
        <f t="shared" ref="L288:L320" si="49">F288*G288</f>
        <v>0</v>
      </c>
      <c r="M288" s="1216"/>
      <c r="N288" s="1217"/>
      <c r="O288" s="1216">
        <v>0</v>
      </c>
      <c r="P288" s="1217"/>
      <c r="Q288" s="1216">
        <v>0</v>
      </c>
      <c r="R288" s="1217"/>
      <c r="S288" s="1216"/>
      <c r="T288" s="1217"/>
      <c r="U288" s="1216"/>
      <c r="V288" s="1217"/>
      <c r="W288" s="1216"/>
      <c r="X288" s="1217"/>
      <c r="Y288" s="1216"/>
      <c r="Z288" s="1217"/>
      <c r="AA288" s="1216"/>
      <c r="AB288" s="1217"/>
      <c r="AC288" s="1218"/>
      <c r="AD288" s="1071"/>
      <c r="AE288" s="1071"/>
    </row>
    <row r="289" spans="1:31" s="1091" customFormat="1" ht="16.5" customHeight="1">
      <c r="A289" s="1269" t="s">
        <v>1700</v>
      </c>
      <c r="B289" s="1249" t="s">
        <v>1783</v>
      </c>
      <c r="C289" s="1267" t="s">
        <v>1784</v>
      </c>
      <c r="D289" s="1192"/>
      <c r="E289" s="1194" t="s">
        <v>154</v>
      </c>
      <c r="F289" s="1221"/>
      <c r="G289" s="1139">
        <f t="shared" si="45"/>
        <v>0</v>
      </c>
      <c r="H289" s="1140"/>
      <c r="I289" s="1140">
        <f t="shared" si="47"/>
        <v>0</v>
      </c>
      <c r="J289" s="1140"/>
      <c r="K289" s="1140">
        <f t="shared" si="48"/>
        <v>0</v>
      </c>
      <c r="L289" s="1141">
        <f t="shared" si="49"/>
        <v>0</v>
      </c>
      <c r="M289" s="1216"/>
      <c r="N289" s="1217"/>
      <c r="O289" s="1216">
        <v>0</v>
      </c>
      <c r="P289" s="1217"/>
      <c r="Q289" s="1216">
        <v>0</v>
      </c>
      <c r="R289" s="1217"/>
      <c r="S289" s="1216"/>
      <c r="T289" s="1217"/>
      <c r="U289" s="1216"/>
      <c r="V289" s="1217"/>
      <c r="W289" s="1216"/>
      <c r="X289" s="1217"/>
      <c r="Y289" s="1216"/>
      <c r="Z289" s="1217"/>
      <c r="AA289" s="1216"/>
      <c r="AB289" s="1217"/>
      <c r="AC289" s="1218"/>
      <c r="AD289" s="1071"/>
      <c r="AE289" s="1071"/>
    </row>
    <row r="290" spans="1:31" s="1091" customFormat="1" ht="16.5" customHeight="1">
      <c r="A290" s="1269" t="s">
        <v>1785</v>
      </c>
      <c r="B290" s="1210" t="s">
        <v>1786</v>
      </c>
      <c r="C290" s="1267" t="s">
        <v>1787</v>
      </c>
      <c r="D290" s="1192"/>
      <c r="E290" s="1194" t="s">
        <v>154</v>
      </c>
      <c r="F290" s="1221"/>
      <c r="G290" s="1139">
        <f t="shared" si="45"/>
        <v>74</v>
      </c>
      <c r="H290" s="1140">
        <f>I290+K290</f>
        <v>45</v>
      </c>
      <c r="I290" s="1140">
        <f t="shared" si="47"/>
        <v>39</v>
      </c>
      <c r="J290" s="1140">
        <f>M290+O290+Y290</f>
        <v>35</v>
      </c>
      <c r="K290" s="1140">
        <f t="shared" si="48"/>
        <v>6</v>
      </c>
      <c r="L290" s="1141">
        <f t="shared" si="49"/>
        <v>0</v>
      </c>
      <c r="M290" s="1272">
        <v>29</v>
      </c>
      <c r="N290" s="1217"/>
      <c r="O290" s="1216"/>
      <c r="P290" s="1217"/>
      <c r="Q290" s="1216"/>
      <c r="R290" s="1217"/>
      <c r="S290" s="1272">
        <v>29</v>
      </c>
      <c r="T290" s="1217"/>
      <c r="U290" s="1216"/>
      <c r="V290" s="1217"/>
      <c r="W290" s="1216">
        <v>10</v>
      </c>
      <c r="X290" s="1217"/>
      <c r="Y290" s="1216">
        <v>6</v>
      </c>
      <c r="Z290" s="1217"/>
      <c r="AA290" s="1216"/>
      <c r="AB290" s="1217"/>
      <c r="AC290" s="1218"/>
      <c r="AD290" s="1071"/>
      <c r="AE290" s="1071"/>
    </row>
    <row r="291" spans="1:31" s="1091" customFormat="1" ht="16.5" customHeight="1">
      <c r="A291" s="1269" t="s">
        <v>1788</v>
      </c>
      <c r="B291" s="1210" t="s">
        <v>1789</v>
      </c>
      <c r="C291" s="1267" t="s">
        <v>1749</v>
      </c>
      <c r="D291" s="1192"/>
      <c r="E291" s="1194" t="s">
        <v>154</v>
      </c>
      <c r="F291" s="1221"/>
      <c r="G291" s="1139">
        <f t="shared" si="45"/>
        <v>0</v>
      </c>
      <c r="H291" s="1140"/>
      <c r="I291" s="1140">
        <f t="shared" si="47"/>
        <v>0</v>
      </c>
      <c r="J291" s="1140"/>
      <c r="K291" s="1140">
        <f t="shared" si="48"/>
        <v>0</v>
      </c>
      <c r="L291" s="1141">
        <f t="shared" si="49"/>
        <v>0</v>
      </c>
      <c r="M291" s="1216"/>
      <c r="N291" s="1217"/>
      <c r="O291" s="1216">
        <v>0</v>
      </c>
      <c r="P291" s="1217"/>
      <c r="Q291" s="1216">
        <v>0</v>
      </c>
      <c r="R291" s="1217"/>
      <c r="S291" s="1216"/>
      <c r="T291" s="1217"/>
      <c r="U291" s="1216"/>
      <c r="V291" s="1217"/>
      <c r="W291" s="1216"/>
      <c r="X291" s="1217"/>
      <c r="Y291" s="1216"/>
      <c r="Z291" s="1217"/>
      <c r="AA291" s="1216"/>
      <c r="AB291" s="1217"/>
      <c r="AC291" s="1218"/>
      <c r="AD291" s="1071"/>
      <c r="AE291" s="1071"/>
    </row>
    <row r="292" spans="1:31" s="1091" customFormat="1" ht="16.5" customHeight="1">
      <c r="A292" s="1263" t="s">
        <v>1790</v>
      </c>
      <c r="B292" s="1210"/>
      <c r="C292" s="1267" t="s">
        <v>1791</v>
      </c>
      <c r="D292" s="1192" t="s">
        <v>1792</v>
      </c>
      <c r="E292" s="1194"/>
      <c r="F292" s="1221"/>
      <c r="G292" s="1139">
        <f t="shared" si="45"/>
        <v>0</v>
      </c>
      <c r="H292" s="1140"/>
      <c r="I292" s="1140">
        <f t="shared" si="47"/>
        <v>0</v>
      </c>
      <c r="J292" s="1140"/>
      <c r="K292" s="1140">
        <f t="shared" si="48"/>
        <v>0</v>
      </c>
      <c r="L292" s="1141">
        <f t="shared" si="49"/>
        <v>0</v>
      </c>
      <c r="M292" s="1216"/>
      <c r="N292" s="1217"/>
      <c r="O292" s="1216">
        <v>0</v>
      </c>
      <c r="P292" s="1217"/>
      <c r="Q292" s="1216">
        <v>0</v>
      </c>
      <c r="R292" s="1217"/>
      <c r="S292" s="1216"/>
      <c r="T292" s="1217"/>
      <c r="U292" s="1216"/>
      <c r="V292" s="1217"/>
      <c r="W292" s="1216"/>
      <c r="X292" s="1217"/>
      <c r="Y292" s="1216"/>
      <c r="Z292" s="1217"/>
      <c r="AA292" s="1216"/>
      <c r="AB292" s="1217"/>
      <c r="AC292" s="1218"/>
      <c r="AD292" s="1071"/>
      <c r="AE292" s="1071"/>
    </row>
    <row r="293" spans="1:31" s="1091" customFormat="1" ht="16.5" customHeight="1">
      <c r="A293" s="1269" t="s">
        <v>1745</v>
      </c>
      <c r="B293" s="1210" t="s">
        <v>1793</v>
      </c>
      <c r="C293" s="1267" t="s">
        <v>1778</v>
      </c>
      <c r="D293" s="1192"/>
      <c r="E293" s="1194" t="s">
        <v>154</v>
      </c>
      <c r="F293" s="1221"/>
      <c r="G293" s="1139">
        <f t="shared" si="45"/>
        <v>0</v>
      </c>
      <c r="H293" s="1140"/>
      <c r="I293" s="1140">
        <f t="shared" si="47"/>
        <v>0</v>
      </c>
      <c r="J293" s="1140"/>
      <c r="K293" s="1140">
        <f t="shared" si="48"/>
        <v>0</v>
      </c>
      <c r="L293" s="1141">
        <f t="shared" si="49"/>
        <v>0</v>
      </c>
      <c r="M293" s="1216"/>
      <c r="N293" s="1217"/>
      <c r="O293" s="1216">
        <v>0</v>
      </c>
      <c r="P293" s="1217"/>
      <c r="Q293" s="1216">
        <v>0</v>
      </c>
      <c r="R293" s="1217"/>
      <c r="S293" s="1216"/>
      <c r="T293" s="1217"/>
      <c r="U293" s="1216"/>
      <c r="V293" s="1217"/>
      <c r="W293" s="1216"/>
      <c r="X293" s="1217"/>
      <c r="Y293" s="1216"/>
      <c r="Z293" s="1217"/>
      <c r="AA293" s="1216"/>
      <c r="AB293" s="1217"/>
      <c r="AC293" s="1218"/>
      <c r="AD293" s="1071"/>
      <c r="AE293" s="1071"/>
    </row>
    <row r="294" spans="1:31" s="1091" customFormat="1" ht="16.5" customHeight="1">
      <c r="A294" s="1269" t="s">
        <v>1657</v>
      </c>
      <c r="B294" s="1210" t="s">
        <v>1794</v>
      </c>
      <c r="C294" s="1267" t="s">
        <v>1780</v>
      </c>
      <c r="D294" s="1192"/>
      <c r="E294" s="1194" t="s">
        <v>154</v>
      </c>
      <c r="F294" s="1221"/>
      <c r="G294" s="1139">
        <f t="shared" si="45"/>
        <v>0</v>
      </c>
      <c r="H294" s="1140"/>
      <c r="I294" s="1140">
        <f t="shared" si="47"/>
        <v>0</v>
      </c>
      <c r="J294" s="1140"/>
      <c r="K294" s="1140">
        <f t="shared" si="48"/>
        <v>0</v>
      </c>
      <c r="L294" s="1141">
        <f t="shared" si="49"/>
        <v>0</v>
      </c>
      <c r="M294" s="1216"/>
      <c r="N294" s="1217"/>
      <c r="O294" s="1216">
        <v>0</v>
      </c>
      <c r="P294" s="1217"/>
      <c r="Q294" s="1216">
        <v>0</v>
      </c>
      <c r="R294" s="1217"/>
      <c r="S294" s="1216"/>
      <c r="T294" s="1217"/>
      <c r="U294" s="1216"/>
      <c r="V294" s="1217"/>
      <c r="W294" s="1216"/>
      <c r="X294" s="1217"/>
      <c r="Y294" s="1216"/>
      <c r="Z294" s="1217"/>
      <c r="AA294" s="1216"/>
      <c r="AB294" s="1217"/>
      <c r="AC294" s="1218"/>
      <c r="AD294" s="1071"/>
      <c r="AE294" s="1071"/>
    </row>
    <row r="295" spans="1:31" s="1091" customFormat="1" ht="16.5" customHeight="1">
      <c r="A295" s="1269" t="s">
        <v>1708</v>
      </c>
      <c r="B295" s="1210" t="s">
        <v>1795</v>
      </c>
      <c r="C295" s="1267" t="s">
        <v>1782</v>
      </c>
      <c r="D295" s="1192"/>
      <c r="E295" s="1194" t="s">
        <v>154</v>
      </c>
      <c r="F295" s="1221"/>
      <c r="G295" s="1139">
        <f t="shared" si="45"/>
        <v>0</v>
      </c>
      <c r="H295" s="1140"/>
      <c r="I295" s="1140">
        <f t="shared" si="47"/>
        <v>0</v>
      </c>
      <c r="J295" s="1140"/>
      <c r="K295" s="1140">
        <f t="shared" si="48"/>
        <v>0</v>
      </c>
      <c r="L295" s="1141">
        <f t="shared" si="49"/>
        <v>0</v>
      </c>
      <c r="M295" s="1216"/>
      <c r="N295" s="1217"/>
      <c r="O295" s="1216">
        <v>0</v>
      </c>
      <c r="P295" s="1217"/>
      <c r="Q295" s="1216">
        <v>0</v>
      </c>
      <c r="R295" s="1217"/>
      <c r="S295" s="1216"/>
      <c r="T295" s="1217"/>
      <c r="U295" s="1216"/>
      <c r="V295" s="1217"/>
      <c r="W295" s="1216"/>
      <c r="X295" s="1217"/>
      <c r="Y295" s="1216"/>
      <c r="Z295" s="1217"/>
      <c r="AA295" s="1216"/>
      <c r="AB295" s="1217"/>
      <c r="AC295" s="1218"/>
      <c r="AD295" s="1071"/>
      <c r="AE295" s="1071"/>
    </row>
    <row r="296" spans="1:31" s="1091" customFormat="1" ht="16.5" customHeight="1">
      <c r="A296" s="1269" t="s">
        <v>1700</v>
      </c>
      <c r="B296" s="1210" t="s">
        <v>1796</v>
      </c>
      <c r="C296" s="1267" t="s">
        <v>1797</v>
      </c>
      <c r="D296" s="1192"/>
      <c r="E296" s="1194" t="s">
        <v>154</v>
      </c>
      <c r="F296" s="1221"/>
      <c r="G296" s="1139">
        <f t="shared" si="45"/>
        <v>0</v>
      </c>
      <c r="H296" s="1140"/>
      <c r="I296" s="1140">
        <f t="shared" si="47"/>
        <v>0</v>
      </c>
      <c r="J296" s="1140"/>
      <c r="K296" s="1140">
        <f t="shared" si="48"/>
        <v>0</v>
      </c>
      <c r="L296" s="1141">
        <f t="shared" si="49"/>
        <v>0</v>
      </c>
      <c r="M296" s="1166"/>
      <c r="N296" s="1165"/>
      <c r="O296" s="1166">
        <v>0</v>
      </c>
      <c r="P296" s="1165"/>
      <c r="Q296" s="1166">
        <v>0</v>
      </c>
      <c r="R296" s="1165"/>
      <c r="S296" s="1166"/>
      <c r="T296" s="1165"/>
      <c r="U296" s="1166"/>
      <c r="V296" s="1165"/>
      <c r="W296" s="1166"/>
      <c r="X296" s="1165"/>
      <c r="Y296" s="1166"/>
      <c r="Z296" s="1165"/>
      <c r="AA296" s="1166"/>
      <c r="AB296" s="1165"/>
      <c r="AC296" s="1167"/>
      <c r="AD296" s="1071"/>
      <c r="AE296" s="1071"/>
    </row>
    <row r="297" spans="1:31" ht="16.5" customHeight="1">
      <c r="A297" s="1268" t="s">
        <v>1798</v>
      </c>
      <c r="B297" s="1175" t="s">
        <v>1799</v>
      </c>
      <c r="C297" s="1267" t="s">
        <v>1800</v>
      </c>
      <c r="D297" s="1161"/>
      <c r="E297" s="1194" t="s">
        <v>154</v>
      </c>
      <c r="F297" s="1221"/>
      <c r="G297" s="1139">
        <f t="shared" si="45"/>
        <v>0</v>
      </c>
      <c r="H297" s="1140"/>
      <c r="I297" s="1140">
        <f t="shared" si="47"/>
        <v>0</v>
      </c>
      <c r="J297" s="1140"/>
      <c r="K297" s="1140">
        <f t="shared" si="48"/>
        <v>0</v>
      </c>
      <c r="L297" s="1141">
        <f t="shared" si="49"/>
        <v>0</v>
      </c>
      <c r="M297" s="1166"/>
      <c r="N297" s="1165"/>
      <c r="O297" s="1166">
        <v>0</v>
      </c>
      <c r="P297" s="1165"/>
      <c r="Q297" s="1166">
        <v>0</v>
      </c>
      <c r="R297" s="1165"/>
      <c r="S297" s="1166"/>
      <c r="T297" s="1165"/>
      <c r="U297" s="1166"/>
      <c r="V297" s="1165"/>
      <c r="W297" s="1166"/>
      <c r="X297" s="1165"/>
      <c r="Y297" s="1166"/>
      <c r="Z297" s="1165"/>
      <c r="AA297" s="1166"/>
      <c r="AB297" s="1165"/>
      <c r="AC297" s="1167"/>
    </row>
    <row r="298" spans="1:31" ht="16.5" customHeight="1">
      <c r="A298" s="1268" t="s">
        <v>1788</v>
      </c>
      <c r="B298" s="1175" t="s">
        <v>1801</v>
      </c>
      <c r="C298" s="1267" t="s">
        <v>1731</v>
      </c>
      <c r="D298" s="1161"/>
      <c r="E298" s="1194" t="s">
        <v>154</v>
      </c>
      <c r="F298" s="1221"/>
      <c r="G298" s="1139">
        <f t="shared" si="45"/>
        <v>0</v>
      </c>
      <c r="H298" s="1140"/>
      <c r="I298" s="1140">
        <f t="shared" si="47"/>
        <v>0</v>
      </c>
      <c r="J298" s="1140"/>
      <c r="K298" s="1140">
        <f t="shared" si="48"/>
        <v>0</v>
      </c>
      <c r="L298" s="1141">
        <f t="shared" si="49"/>
        <v>0</v>
      </c>
      <c r="M298" s="1166"/>
      <c r="N298" s="1165"/>
      <c r="O298" s="1166">
        <v>0</v>
      </c>
      <c r="P298" s="1165"/>
      <c r="Q298" s="1166">
        <v>0</v>
      </c>
      <c r="R298" s="1165"/>
      <c r="S298" s="1166"/>
      <c r="T298" s="1165"/>
      <c r="U298" s="1166"/>
      <c r="V298" s="1165"/>
      <c r="W298" s="1166"/>
      <c r="X298" s="1165"/>
      <c r="Y298" s="1166"/>
      <c r="Z298" s="1165"/>
      <c r="AA298" s="1166"/>
      <c r="AB298" s="1165"/>
      <c r="AC298" s="1167"/>
    </row>
    <row r="299" spans="1:31" ht="16.5" customHeight="1">
      <c r="A299" s="1274" t="s">
        <v>1802</v>
      </c>
      <c r="B299" s="1175"/>
      <c r="C299" s="1267" t="s">
        <v>1803</v>
      </c>
      <c r="D299" s="1161" t="s">
        <v>1804</v>
      </c>
      <c r="E299" s="1194"/>
      <c r="F299" s="1221"/>
      <c r="G299" s="1139">
        <f t="shared" si="45"/>
        <v>0</v>
      </c>
      <c r="H299" s="1140"/>
      <c r="I299" s="1140">
        <f t="shared" si="47"/>
        <v>0</v>
      </c>
      <c r="J299" s="1140"/>
      <c r="K299" s="1140">
        <f t="shared" si="48"/>
        <v>0</v>
      </c>
      <c r="L299" s="1141">
        <f t="shared" si="49"/>
        <v>0</v>
      </c>
      <c r="M299" s="1166"/>
      <c r="N299" s="1165"/>
      <c r="O299" s="1166">
        <v>0</v>
      </c>
      <c r="P299" s="1165"/>
      <c r="Q299" s="1166">
        <v>0</v>
      </c>
      <c r="R299" s="1165"/>
      <c r="S299" s="1166"/>
      <c r="T299" s="1165"/>
      <c r="U299" s="1166"/>
      <c r="V299" s="1165"/>
      <c r="W299" s="1166"/>
      <c r="X299" s="1165"/>
      <c r="Y299" s="1166"/>
      <c r="Z299" s="1165"/>
      <c r="AA299" s="1166"/>
      <c r="AB299" s="1165"/>
      <c r="AC299" s="1167"/>
    </row>
    <row r="300" spans="1:31" ht="16.5" customHeight="1">
      <c r="A300" s="1268" t="s">
        <v>1745</v>
      </c>
      <c r="B300" s="1175" t="s">
        <v>1805</v>
      </c>
      <c r="C300" s="1267" t="s">
        <v>1806</v>
      </c>
      <c r="D300" s="1161"/>
      <c r="E300" s="1194" t="s">
        <v>154</v>
      </c>
      <c r="F300" s="1221"/>
      <c r="G300" s="1139">
        <f t="shared" si="45"/>
        <v>0</v>
      </c>
      <c r="H300" s="1140"/>
      <c r="I300" s="1140">
        <f t="shared" si="47"/>
        <v>0</v>
      </c>
      <c r="J300" s="1140"/>
      <c r="K300" s="1140">
        <f t="shared" si="48"/>
        <v>0</v>
      </c>
      <c r="L300" s="1141">
        <f t="shared" si="49"/>
        <v>0</v>
      </c>
      <c r="M300" s="1166"/>
      <c r="N300" s="1165"/>
      <c r="O300" s="1166">
        <v>0</v>
      </c>
      <c r="P300" s="1165"/>
      <c r="Q300" s="1166">
        <v>0</v>
      </c>
      <c r="R300" s="1165"/>
      <c r="S300" s="1166"/>
      <c r="T300" s="1165"/>
      <c r="U300" s="1166"/>
      <c r="V300" s="1165"/>
      <c r="W300" s="1166"/>
      <c r="X300" s="1165"/>
      <c r="Y300" s="1166"/>
      <c r="Z300" s="1165"/>
      <c r="AA300" s="1166"/>
      <c r="AB300" s="1165"/>
      <c r="AC300" s="1167"/>
    </row>
    <row r="301" spans="1:31" ht="16.5" customHeight="1">
      <c r="A301" s="1268" t="s">
        <v>1736</v>
      </c>
      <c r="B301" s="1175" t="s">
        <v>1807</v>
      </c>
      <c r="C301" s="1267" t="s">
        <v>1731</v>
      </c>
      <c r="D301" s="1161"/>
      <c r="E301" s="1194" t="s">
        <v>365</v>
      </c>
      <c r="F301" s="1221"/>
      <c r="G301" s="1139">
        <f t="shared" ref="G301:G364" si="50">SUMPRODUCT(M301:AB301,$M$5:$AB$5)</f>
        <v>0</v>
      </c>
      <c r="H301" s="1140"/>
      <c r="I301" s="1140">
        <f t="shared" si="47"/>
        <v>0</v>
      </c>
      <c r="J301" s="1140"/>
      <c r="K301" s="1140">
        <f t="shared" si="48"/>
        <v>0</v>
      </c>
      <c r="L301" s="1141">
        <f t="shared" si="49"/>
        <v>0</v>
      </c>
      <c r="M301" s="1166"/>
      <c r="N301" s="1165"/>
      <c r="O301" s="1166">
        <v>0</v>
      </c>
      <c r="P301" s="1165"/>
      <c r="Q301" s="1166">
        <v>0</v>
      </c>
      <c r="R301" s="1165"/>
      <c r="S301" s="1166"/>
      <c r="T301" s="1165"/>
      <c r="U301" s="1166"/>
      <c r="V301" s="1165"/>
      <c r="W301" s="1166"/>
      <c r="X301" s="1165"/>
      <c r="Y301" s="1166"/>
      <c r="Z301" s="1165"/>
      <c r="AA301" s="1166"/>
      <c r="AB301" s="1165"/>
      <c r="AC301" s="1167"/>
    </row>
    <row r="302" spans="1:31" ht="16.5" customHeight="1">
      <c r="A302" s="1274" t="s">
        <v>1808</v>
      </c>
      <c r="B302" s="1175" t="s">
        <v>1809</v>
      </c>
      <c r="C302" s="1267" t="s">
        <v>1810</v>
      </c>
      <c r="D302" s="1192" t="s">
        <v>1776</v>
      </c>
      <c r="E302" s="1194" t="s">
        <v>365</v>
      </c>
      <c r="F302" s="1221"/>
      <c r="G302" s="1139">
        <f t="shared" si="50"/>
        <v>0</v>
      </c>
      <c r="H302" s="1140"/>
      <c r="I302" s="1140">
        <f t="shared" si="47"/>
        <v>0</v>
      </c>
      <c r="J302" s="1140"/>
      <c r="K302" s="1140">
        <f t="shared" si="48"/>
        <v>0</v>
      </c>
      <c r="L302" s="1141">
        <f t="shared" si="49"/>
        <v>0</v>
      </c>
      <c r="M302" s="1166"/>
      <c r="N302" s="1165"/>
      <c r="O302" s="1166">
        <v>0</v>
      </c>
      <c r="P302" s="1165"/>
      <c r="Q302" s="1166">
        <v>0</v>
      </c>
      <c r="R302" s="1165"/>
      <c r="S302" s="1166"/>
      <c r="T302" s="1165"/>
      <c r="U302" s="1166"/>
      <c r="V302" s="1165"/>
      <c r="W302" s="1166"/>
      <c r="X302" s="1165"/>
      <c r="Y302" s="1166"/>
      <c r="Z302" s="1165"/>
      <c r="AA302" s="1166"/>
      <c r="AB302" s="1165"/>
      <c r="AC302" s="1167"/>
    </row>
    <row r="303" spans="1:31" ht="16.5" customHeight="1">
      <c r="A303" s="1274" t="s">
        <v>1811</v>
      </c>
      <c r="B303" s="1175" t="s">
        <v>1812</v>
      </c>
      <c r="C303" s="1267" t="s">
        <v>1813</v>
      </c>
      <c r="D303" s="1161"/>
      <c r="E303" s="1162" t="s">
        <v>365</v>
      </c>
      <c r="F303" s="1138"/>
      <c r="G303" s="1139">
        <f t="shared" si="50"/>
        <v>0</v>
      </c>
      <c r="H303" s="1140"/>
      <c r="I303" s="1140">
        <f t="shared" si="47"/>
        <v>0</v>
      </c>
      <c r="J303" s="1140"/>
      <c r="K303" s="1140">
        <f t="shared" si="48"/>
        <v>0</v>
      </c>
      <c r="L303" s="1141">
        <f t="shared" si="49"/>
        <v>0</v>
      </c>
      <c r="M303" s="1166">
        <v>0</v>
      </c>
      <c r="N303" s="1165"/>
      <c r="O303" s="1166">
        <v>0</v>
      </c>
      <c r="P303" s="1165"/>
      <c r="Q303" s="1166">
        <v>0</v>
      </c>
      <c r="R303" s="1165"/>
      <c r="S303" s="1166">
        <v>0</v>
      </c>
      <c r="T303" s="1165"/>
      <c r="U303" s="1166"/>
      <c r="V303" s="1165"/>
      <c r="W303" s="1166">
        <v>0</v>
      </c>
      <c r="X303" s="1165">
        <v>0</v>
      </c>
      <c r="Y303" s="1166">
        <v>0</v>
      </c>
      <c r="Z303" s="1165"/>
      <c r="AA303" s="1166"/>
      <c r="AB303" s="1165"/>
      <c r="AC303" s="1167"/>
    </row>
    <row r="304" spans="1:31" ht="16.5" customHeight="1">
      <c r="A304" s="1274" t="s">
        <v>1814</v>
      </c>
      <c r="B304" s="1175" t="s">
        <v>1815</v>
      </c>
      <c r="C304" s="1267" t="s">
        <v>1816</v>
      </c>
      <c r="D304" s="1161"/>
      <c r="E304" s="1162" t="s">
        <v>365</v>
      </c>
      <c r="F304" s="1138"/>
      <c r="G304" s="1139">
        <f t="shared" si="50"/>
        <v>0</v>
      </c>
      <c r="H304" s="1140"/>
      <c r="I304" s="1140">
        <f t="shared" si="47"/>
        <v>0</v>
      </c>
      <c r="J304" s="1140"/>
      <c r="K304" s="1140">
        <f t="shared" si="48"/>
        <v>0</v>
      </c>
      <c r="L304" s="1141">
        <f t="shared" si="49"/>
        <v>0</v>
      </c>
      <c r="M304" s="1166"/>
      <c r="N304" s="1165"/>
      <c r="O304" s="1166"/>
      <c r="P304" s="1165"/>
      <c r="Q304" s="1166"/>
      <c r="R304" s="1165"/>
      <c r="S304" s="1166"/>
      <c r="T304" s="1165"/>
      <c r="U304" s="1166"/>
      <c r="V304" s="1165"/>
      <c r="W304" s="1166"/>
      <c r="X304" s="1165"/>
      <c r="Y304" s="1166"/>
      <c r="Z304" s="1165"/>
      <c r="AA304" s="1166"/>
      <c r="AB304" s="1165"/>
      <c r="AC304" s="1167"/>
    </row>
    <row r="305" spans="1:31" ht="16.5" customHeight="1">
      <c r="A305" s="1274" t="s">
        <v>1817</v>
      </c>
      <c r="B305" s="1175" t="s">
        <v>1818</v>
      </c>
      <c r="C305" s="1267" t="s">
        <v>1819</v>
      </c>
      <c r="D305" s="1161"/>
      <c r="E305" s="1162" t="s">
        <v>834</v>
      </c>
      <c r="F305" s="1138"/>
      <c r="G305" s="1139">
        <f t="shared" si="50"/>
        <v>0</v>
      </c>
      <c r="H305" s="1140"/>
      <c r="I305" s="1140">
        <f t="shared" si="47"/>
        <v>0</v>
      </c>
      <c r="J305" s="1140"/>
      <c r="K305" s="1140">
        <f t="shared" si="48"/>
        <v>0</v>
      </c>
      <c r="L305" s="1141">
        <f t="shared" si="49"/>
        <v>0</v>
      </c>
      <c r="M305" s="1166">
        <v>0</v>
      </c>
      <c r="N305" s="1165"/>
      <c r="O305" s="1166">
        <v>0</v>
      </c>
      <c r="P305" s="1165"/>
      <c r="Q305" s="1166">
        <v>0</v>
      </c>
      <c r="R305" s="1165"/>
      <c r="S305" s="1166">
        <v>0</v>
      </c>
      <c r="T305" s="1165"/>
      <c r="U305" s="1166"/>
      <c r="V305" s="1165"/>
      <c r="W305" s="1166"/>
      <c r="X305" s="1165"/>
      <c r="Y305" s="1166"/>
      <c r="Z305" s="1165"/>
      <c r="AA305" s="1166"/>
      <c r="AB305" s="1165"/>
      <c r="AC305" s="1167"/>
    </row>
    <row r="306" spans="1:31" s="1091" customFormat="1" ht="16.5" customHeight="1">
      <c r="A306" s="1143" t="s">
        <v>993</v>
      </c>
      <c r="B306" s="1143"/>
      <c r="C306" s="1143"/>
      <c r="D306" s="1143"/>
      <c r="E306" s="1143"/>
      <c r="F306" s="1143"/>
      <c r="G306" s="1144">
        <f t="shared" si="50"/>
        <v>0</v>
      </c>
      <c r="H306" s="1145"/>
      <c r="I306" s="1145"/>
      <c r="J306" s="1145"/>
      <c r="K306" s="1146">
        <f>SUM(P306:AA306)</f>
        <v>0</v>
      </c>
      <c r="L306" s="1146">
        <f>SUM(Q306:AB306)</f>
        <v>0</v>
      </c>
      <c r="M306" s="1177">
        <v>0</v>
      </c>
      <c r="N306" s="1178"/>
      <c r="O306" s="1177">
        <v>0</v>
      </c>
      <c r="P306" s="1178"/>
      <c r="Q306" s="1177">
        <v>0</v>
      </c>
      <c r="R306" s="1178"/>
      <c r="S306" s="1177">
        <v>0</v>
      </c>
      <c r="T306" s="1178"/>
      <c r="U306" s="1177"/>
      <c r="V306" s="1178"/>
      <c r="W306" s="1177"/>
      <c r="X306" s="1178"/>
      <c r="Y306" s="1177"/>
      <c r="Z306" s="1178"/>
      <c r="AA306" s="1177"/>
      <c r="AB306" s="1178"/>
      <c r="AC306" s="1179"/>
      <c r="AD306" s="1071"/>
      <c r="AE306" s="1071"/>
    </row>
    <row r="307" spans="1:31" s="1132" customFormat="1" ht="16.5" customHeight="1">
      <c r="A307" s="1120" t="s">
        <v>1820</v>
      </c>
      <c r="B307" s="1121" t="s">
        <v>1821</v>
      </c>
      <c r="C307" s="1122" t="s">
        <v>1822</v>
      </c>
      <c r="D307" s="1122"/>
      <c r="E307" s="1123"/>
      <c r="F307" s="1124"/>
      <c r="G307" s="1148">
        <f t="shared" si="50"/>
        <v>0</v>
      </c>
      <c r="H307" s="1149"/>
      <c r="I307" s="1149"/>
      <c r="J307" s="1149"/>
      <c r="K307" s="1127"/>
      <c r="L307" s="1127"/>
      <c r="M307" s="1180">
        <v>0</v>
      </c>
      <c r="N307" s="1181"/>
      <c r="O307" s="1180">
        <v>0</v>
      </c>
      <c r="P307" s="1181"/>
      <c r="Q307" s="1180">
        <v>0</v>
      </c>
      <c r="R307" s="1181"/>
      <c r="S307" s="1180">
        <v>0</v>
      </c>
      <c r="T307" s="1181"/>
      <c r="U307" s="1180"/>
      <c r="V307" s="1181"/>
      <c r="W307" s="1180"/>
      <c r="X307" s="1181"/>
      <c r="Y307" s="1180"/>
      <c r="Z307" s="1181"/>
      <c r="AA307" s="1180"/>
      <c r="AB307" s="1181"/>
      <c r="AC307" s="1182"/>
      <c r="AD307" s="1131"/>
      <c r="AE307" s="1131"/>
    </row>
    <row r="308" spans="1:31" s="1091" customFormat="1" ht="16.5" customHeight="1">
      <c r="A308" s="1190" t="s">
        <v>1823</v>
      </c>
      <c r="B308" s="1210" t="s">
        <v>1824</v>
      </c>
      <c r="C308" s="1192" t="s">
        <v>1825</v>
      </c>
      <c r="D308" s="1205" t="s">
        <v>1826</v>
      </c>
      <c r="E308" s="1194" t="s">
        <v>444</v>
      </c>
      <c r="F308" s="1213"/>
      <c r="G308" s="1139">
        <f t="shared" si="50"/>
        <v>13</v>
      </c>
      <c r="H308" s="1140">
        <f>I308+K308</f>
        <v>10</v>
      </c>
      <c r="I308" s="1140">
        <f t="shared" si="47"/>
        <v>6</v>
      </c>
      <c r="J308" s="1140">
        <f>M308+O308+Y308</f>
        <v>7</v>
      </c>
      <c r="K308" s="1140">
        <f t="shared" si="48"/>
        <v>4</v>
      </c>
      <c r="L308" s="1141">
        <f t="shared" ref="L308:L327" si="51">F308*G308</f>
        <v>0</v>
      </c>
      <c r="M308" s="1272">
        <v>3</v>
      </c>
      <c r="N308" s="1217"/>
      <c r="O308" s="1272">
        <v>1</v>
      </c>
      <c r="P308" s="1217"/>
      <c r="Q308" s="1216"/>
      <c r="R308" s="1217"/>
      <c r="S308" s="1272">
        <v>3</v>
      </c>
      <c r="T308" s="1217"/>
      <c r="U308" s="1216"/>
      <c r="V308" s="1217"/>
      <c r="W308" s="1216">
        <v>3</v>
      </c>
      <c r="X308" s="1217"/>
      <c r="Y308" s="1216">
        <v>3</v>
      </c>
      <c r="Z308" s="1217"/>
      <c r="AA308" s="1216"/>
      <c r="AB308" s="1217"/>
      <c r="AC308" s="1218"/>
      <c r="AD308" s="1071"/>
      <c r="AE308" s="1071"/>
    </row>
    <row r="309" spans="1:31" s="1091" customFormat="1" ht="16.5" customHeight="1">
      <c r="A309" s="1190" t="s">
        <v>1827</v>
      </c>
      <c r="B309" s="1210" t="s">
        <v>1828</v>
      </c>
      <c r="C309" s="1192" t="s">
        <v>1829</v>
      </c>
      <c r="D309" s="1205" t="s">
        <v>1830</v>
      </c>
      <c r="E309" s="1194" t="s">
        <v>444</v>
      </c>
      <c r="F309" s="1221"/>
      <c r="G309" s="1139">
        <f t="shared" si="50"/>
        <v>0</v>
      </c>
      <c r="H309" s="1140"/>
      <c r="I309" s="1140">
        <f t="shared" si="47"/>
        <v>0</v>
      </c>
      <c r="J309" s="1140"/>
      <c r="K309" s="1140">
        <f t="shared" si="48"/>
        <v>0</v>
      </c>
      <c r="L309" s="1141">
        <f t="shared" si="51"/>
        <v>0</v>
      </c>
      <c r="M309" s="1166"/>
      <c r="N309" s="1165"/>
      <c r="O309" s="1166"/>
      <c r="P309" s="1165"/>
      <c r="Q309" s="1166"/>
      <c r="R309" s="1165"/>
      <c r="S309" s="1166"/>
      <c r="T309" s="1165"/>
      <c r="U309" s="1166"/>
      <c r="V309" s="1165"/>
      <c r="W309" s="1166"/>
      <c r="X309" s="1165"/>
      <c r="Y309" s="1166"/>
      <c r="Z309" s="1165"/>
      <c r="AA309" s="1166"/>
      <c r="AB309" s="1165"/>
      <c r="AC309" s="1167"/>
      <c r="AD309" s="1071"/>
      <c r="AE309" s="1071"/>
    </row>
    <row r="310" spans="1:31" s="1091" customFormat="1" ht="16.5" customHeight="1">
      <c r="A310" s="1257">
        <v>13.2</v>
      </c>
      <c r="B310" s="1210" t="s">
        <v>1831</v>
      </c>
      <c r="C310" s="1192" t="s">
        <v>1832</v>
      </c>
      <c r="D310" s="1205"/>
      <c r="E310" s="1194"/>
      <c r="F310" s="1213"/>
      <c r="G310" s="1139">
        <f t="shared" si="50"/>
        <v>0</v>
      </c>
      <c r="H310" s="1140"/>
      <c r="I310" s="1140">
        <f t="shared" si="47"/>
        <v>0</v>
      </c>
      <c r="J310" s="1140"/>
      <c r="K310" s="1140">
        <f t="shared" si="48"/>
        <v>0</v>
      </c>
      <c r="L310" s="1141">
        <f t="shared" si="51"/>
        <v>0</v>
      </c>
      <c r="M310" s="1166"/>
      <c r="N310" s="1165"/>
      <c r="O310" s="1166"/>
      <c r="P310" s="1165"/>
      <c r="Q310" s="1166"/>
      <c r="R310" s="1165"/>
      <c r="S310" s="1166"/>
      <c r="T310" s="1165"/>
      <c r="U310" s="1166"/>
      <c r="V310" s="1165"/>
      <c r="W310" s="1166"/>
      <c r="X310" s="1165"/>
      <c r="Y310" s="1166"/>
      <c r="Z310" s="1165"/>
      <c r="AA310" s="1166"/>
      <c r="AB310" s="1165"/>
      <c r="AC310" s="1167"/>
      <c r="AD310" s="1071"/>
      <c r="AE310" s="1071"/>
    </row>
    <row r="311" spans="1:31" s="1091" customFormat="1" ht="16.5" customHeight="1">
      <c r="A311" s="1190" t="s">
        <v>1833</v>
      </c>
      <c r="B311" s="1191" t="s">
        <v>1834</v>
      </c>
      <c r="C311" s="1192" t="s">
        <v>1835</v>
      </c>
      <c r="D311" s="1205" t="s">
        <v>1826</v>
      </c>
      <c r="E311" s="1194" t="s">
        <v>365</v>
      </c>
      <c r="F311" s="1213"/>
      <c r="G311" s="1139">
        <f t="shared" si="50"/>
        <v>213</v>
      </c>
      <c r="H311" s="1140">
        <f>I311+K311</f>
        <v>118.5</v>
      </c>
      <c r="I311" s="1140">
        <f t="shared" si="47"/>
        <v>102</v>
      </c>
      <c r="J311" s="1140">
        <f>M311+O311+Y311</f>
        <v>111</v>
      </c>
      <c r="K311" s="1140">
        <f t="shared" si="48"/>
        <v>16.5</v>
      </c>
      <c r="L311" s="1141"/>
      <c r="M311" s="1164">
        <v>94.5</v>
      </c>
      <c r="N311" s="1165"/>
      <c r="O311" s="1166"/>
      <c r="P311" s="1165"/>
      <c r="Q311" s="1166"/>
      <c r="R311" s="1165"/>
      <c r="S311" s="1164">
        <v>72</v>
      </c>
      <c r="T311" s="1165"/>
      <c r="U311" s="1166"/>
      <c r="V311" s="1165"/>
      <c r="W311" s="1166">
        <v>30</v>
      </c>
      <c r="X311" s="1165"/>
      <c r="Y311" s="1166">
        <v>16.5</v>
      </c>
      <c r="Z311" s="1165"/>
      <c r="AA311" s="1166"/>
      <c r="AB311" s="1165"/>
      <c r="AC311" s="1167"/>
      <c r="AD311" s="1071"/>
      <c r="AE311" s="1071"/>
    </row>
    <row r="312" spans="1:31" s="1091" customFormat="1" ht="16.5" customHeight="1">
      <c r="A312" s="1190" t="s">
        <v>1836</v>
      </c>
      <c r="B312" s="1191" t="s">
        <v>1837</v>
      </c>
      <c r="C312" s="1192" t="s">
        <v>1838</v>
      </c>
      <c r="D312" s="1205" t="s">
        <v>1839</v>
      </c>
      <c r="E312" s="1194" t="s">
        <v>365</v>
      </c>
      <c r="F312" s="1221"/>
      <c r="G312" s="1139">
        <f t="shared" si="50"/>
        <v>0</v>
      </c>
      <c r="H312" s="1140"/>
      <c r="I312" s="1140">
        <f t="shared" si="47"/>
        <v>0</v>
      </c>
      <c r="J312" s="1140"/>
      <c r="K312" s="1140">
        <f t="shared" si="48"/>
        <v>0</v>
      </c>
      <c r="L312" s="1141">
        <f t="shared" ref="L312:L313" si="52">F312*G312</f>
        <v>0</v>
      </c>
      <c r="M312" s="1166">
        <v>0</v>
      </c>
      <c r="N312" s="1165"/>
      <c r="O312" s="1166">
        <v>0</v>
      </c>
      <c r="P312" s="1165"/>
      <c r="Q312" s="1166">
        <v>0</v>
      </c>
      <c r="R312" s="1165"/>
      <c r="S312" s="1166">
        <v>0</v>
      </c>
      <c r="T312" s="1165"/>
      <c r="U312" s="1166"/>
      <c r="V312" s="1165"/>
      <c r="W312" s="1166"/>
      <c r="X312" s="1165"/>
      <c r="Y312" s="1166"/>
      <c r="Z312" s="1165"/>
      <c r="AA312" s="1166"/>
      <c r="AB312" s="1165"/>
      <c r="AC312" s="1167"/>
      <c r="AD312" s="1071"/>
      <c r="AE312" s="1071"/>
    </row>
    <row r="313" spans="1:31" s="1091" customFormat="1" ht="16.5" customHeight="1">
      <c r="A313" s="1257">
        <v>13.3</v>
      </c>
      <c r="B313" s="1210" t="s">
        <v>1840</v>
      </c>
      <c r="C313" s="1192" t="s">
        <v>1841</v>
      </c>
      <c r="D313" s="1176" t="s">
        <v>1842</v>
      </c>
      <c r="E313" s="1194" t="s">
        <v>365</v>
      </c>
      <c r="F313" s="1213"/>
      <c r="G313" s="1139">
        <f t="shared" si="50"/>
        <v>375</v>
      </c>
      <c r="H313" s="1140">
        <f>I313+K313</f>
        <v>225</v>
      </c>
      <c r="I313" s="1140">
        <f t="shared" si="47"/>
        <v>150</v>
      </c>
      <c r="J313" s="1140">
        <f>M313+O313+Y313</f>
        <v>225</v>
      </c>
      <c r="K313" s="1140">
        <f t="shared" si="48"/>
        <v>75</v>
      </c>
      <c r="L313" s="1141">
        <f t="shared" si="52"/>
        <v>0</v>
      </c>
      <c r="M313" s="1164">
        <v>150</v>
      </c>
      <c r="N313" s="1165"/>
      <c r="O313" s="1164">
        <v>75</v>
      </c>
      <c r="P313" s="1165"/>
      <c r="Q313" s="1166"/>
      <c r="R313" s="1165"/>
      <c r="S313" s="1164">
        <v>150</v>
      </c>
      <c r="T313" s="1165"/>
      <c r="U313" s="1166"/>
      <c r="V313" s="1165"/>
      <c r="W313" s="1166">
        <v>0</v>
      </c>
      <c r="X313" s="1165"/>
      <c r="Y313" s="1166">
        <v>0</v>
      </c>
      <c r="Z313" s="1165"/>
      <c r="AA313" s="1166"/>
      <c r="AB313" s="1165"/>
      <c r="AC313" s="1167"/>
      <c r="AD313" s="1071"/>
      <c r="AE313" s="1071"/>
    </row>
    <row r="314" spans="1:31" s="1091" customFormat="1" ht="16.5" customHeight="1">
      <c r="A314" s="1257" t="s">
        <v>1843</v>
      </c>
      <c r="B314" s="1210" t="s">
        <v>1840</v>
      </c>
      <c r="C314" s="1192" t="s">
        <v>1841</v>
      </c>
      <c r="D314" s="1197" t="s">
        <v>1844</v>
      </c>
      <c r="E314" s="1194" t="s">
        <v>365</v>
      </c>
      <c r="F314" s="1213"/>
      <c r="G314" s="1139">
        <f t="shared" si="50"/>
        <v>0</v>
      </c>
      <c r="H314" s="1140"/>
      <c r="I314" s="1140">
        <f t="shared" si="47"/>
        <v>0</v>
      </c>
      <c r="J314" s="1140"/>
      <c r="K314" s="1140">
        <f t="shared" si="48"/>
        <v>0</v>
      </c>
      <c r="L314" s="1141">
        <f t="shared" si="51"/>
        <v>0</v>
      </c>
      <c r="M314" s="1166"/>
      <c r="N314" s="1165"/>
      <c r="O314" s="1166"/>
      <c r="P314" s="1165"/>
      <c r="Q314" s="1166"/>
      <c r="R314" s="1165"/>
      <c r="S314" s="1166"/>
      <c r="T314" s="1165"/>
      <c r="U314" s="1166"/>
      <c r="V314" s="1165"/>
      <c r="W314" s="1166">
        <v>0</v>
      </c>
      <c r="X314" s="1165"/>
      <c r="Y314" s="1166">
        <v>0</v>
      </c>
      <c r="Z314" s="1165"/>
      <c r="AA314" s="1166"/>
      <c r="AB314" s="1165"/>
      <c r="AC314" s="1167"/>
      <c r="AD314" s="1071"/>
      <c r="AE314" s="1071"/>
    </row>
    <row r="315" spans="1:31" s="1091" customFormat="1" ht="16.5" customHeight="1">
      <c r="A315" s="1190" t="s">
        <v>1845</v>
      </c>
      <c r="B315" s="1210" t="s">
        <v>1846</v>
      </c>
      <c r="C315" s="1192" t="s">
        <v>1847</v>
      </c>
      <c r="D315" s="1205"/>
      <c r="E315" s="1194" t="s">
        <v>365</v>
      </c>
      <c r="F315" s="1221"/>
      <c r="G315" s="1139">
        <f t="shared" si="50"/>
        <v>0</v>
      </c>
      <c r="H315" s="1140"/>
      <c r="I315" s="1140">
        <f t="shared" si="47"/>
        <v>0</v>
      </c>
      <c r="J315" s="1140"/>
      <c r="K315" s="1140">
        <f t="shared" si="48"/>
        <v>0</v>
      </c>
      <c r="L315" s="1141">
        <f t="shared" si="51"/>
        <v>0</v>
      </c>
      <c r="M315" s="1166">
        <v>0</v>
      </c>
      <c r="N315" s="1165"/>
      <c r="O315" s="1166">
        <v>0</v>
      </c>
      <c r="P315" s="1165"/>
      <c r="Q315" s="1166">
        <v>0</v>
      </c>
      <c r="R315" s="1165"/>
      <c r="S315" s="1166">
        <v>0</v>
      </c>
      <c r="T315" s="1165"/>
      <c r="U315" s="1166"/>
      <c r="V315" s="1165"/>
      <c r="W315" s="1166"/>
      <c r="X315" s="1165"/>
      <c r="Y315" s="1166"/>
      <c r="Z315" s="1165"/>
      <c r="AA315" s="1166"/>
      <c r="AB315" s="1165"/>
      <c r="AC315" s="1167"/>
      <c r="AD315" s="1071"/>
      <c r="AE315" s="1071"/>
    </row>
    <row r="316" spans="1:31" s="1091" customFormat="1" ht="16.5" customHeight="1">
      <c r="A316" s="1190" t="s">
        <v>625</v>
      </c>
      <c r="B316" s="1210" t="s">
        <v>1848</v>
      </c>
      <c r="C316" s="1192" t="s">
        <v>1849</v>
      </c>
      <c r="D316" s="1205"/>
      <c r="E316" s="1194" t="s">
        <v>365</v>
      </c>
      <c r="F316" s="1221"/>
      <c r="G316" s="1139">
        <f t="shared" si="50"/>
        <v>0</v>
      </c>
      <c r="H316" s="1140"/>
      <c r="I316" s="1140">
        <f t="shared" si="47"/>
        <v>0</v>
      </c>
      <c r="J316" s="1140"/>
      <c r="K316" s="1140">
        <f t="shared" si="48"/>
        <v>0</v>
      </c>
      <c r="L316" s="1141">
        <f t="shared" si="51"/>
        <v>0</v>
      </c>
      <c r="M316" s="1166">
        <v>0</v>
      </c>
      <c r="N316" s="1165"/>
      <c r="O316" s="1166">
        <v>0</v>
      </c>
      <c r="P316" s="1165"/>
      <c r="Q316" s="1166">
        <v>0</v>
      </c>
      <c r="R316" s="1165"/>
      <c r="S316" s="1166">
        <v>0</v>
      </c>
      <c r="T316" s="1165"/>
      <c r="U316" s="1166"/>
      <c r="V316" s="1165"/>
      <c r="W316" s="1166"/>
      <c r="X316" s="1165"/>
      <c r="Y316" s="1166"/>
      <c r="Z316" s="1165"/>
      <c r="AA316" s="1166"/>
      <c r="AB316" s="1165"/>
      <c r="AC316" s="1167"/>
      <c r="AD316" s="1071"/>
      <c r="AE316" s="1071"/>
    </row>
    <row r="317" spans="1:31" s="1091" customFormat="1" ht="16.5" customHeight="1">
      <c r="A317" s="1190" t="s">
        <v>1850</v>
      </c>
      <c r="B317" s="1210" t="s">
        <v>1851</v>
      </c>
      <c r="C317" s="1192" t="s">
        <v>1852</v>
      </c>
      <c r="D317" s="1275" t="s">
        <v>1853</v>
      </c>
      <c r="E317" s="1194" t="s">
        <v>365</v>
      </c>
      <c r="F317" s="1221"/>
      <c r="G317" s="1139">
        <f t="shared" si="50"/>
        <v>0</v>
      </c>
      <c r="H317" s="1140"/>
      <c r="I317" s="1140">
        <f t="shared" si="47"/>
        <v>0</v>
      </c>
      <c r="J317" s="1140"/>
      <c r="K317" s="1140">
        <f t="shared" si="48"/>
        <v>0</v>
      </c>
      <c r="L317" s="1141">
        <f t="shared" si="51"/>
        <v>0</v>
      </c>
      <c r="M317" s="1166">
        <v>0</v>
      </c>
      <c r="N317" s="1165"/>
      <c r="O317" s="1166">
        <v>0</v>
      </c>
      <c r="P317" s="1165"/>
      <c r="Q317" s="1166">
        <v>0</v>
      </c>
      <c r="R317" s="1165"/>
      <c r="S317" s="1166">
        <v>0</v>
      </c>
      <c r="T317" s="1165"/>
      <c r="U317" s="1166"/>
      <c r="V317" s="1165"/>
      <c r="W317" s="1166"/>
      <c r="X317" s="1165"/>
      <c r="Y317" s="1166"/>
      <c r="Z317" s="1165"/>
      <c r="AA317" s="1166"/>
      <c r="AB317" s="1165"/>
      <c r="AC317" s="1167"/>
      <c r="AD317" s="1071"/>
      <c r="AE317" s="1071"/>
    </row>
    <row r="318" spans="1:31" s="1091" customFormat="1" ht="16.5" customHeight="1">
      <c r="A318" s="1190" t="s">
        <v>628</v>
      </c>
      <c r="B318" s="1210" t="s">
        <v>1854</v>
      </c>
      <c r="C318" s="1192" t="s">
        <v>1855</v>
      </c>
      <c r="D318" s="1205" t="s">
        <v>1856</v>
      </c>
      <c r="E318" s="1194" t="s">
        <v>449</v>
      </c>
      <c r="F318" s="1213"/>
      <c r="G318" s="1139">
        <f t="shared" si="50"/>
        <v>239</v>
      </c>
      <c r="H318" s="1140">
        <f>I318+K318</f>
        <v>134</v>
      </c>
      <c r="I318" s="1140">
        <f t="shared" si="47"/>
        <v>116</v>
      </c>
      <c r="J318" s="1140">
        <f>M318+O318+Y318</f>
        <v>123</v>
      </c>
      <c r="K318" s="1140">
        <f t="shared" si="48"/>
        <v>18</v>
      </c>
      <c r="L318" s="1141">
        <f t="shared" si="51"/>
        <v>0</v>
      </c>
      <c r="M318" s="1164">
        <v>105</v>
      </c>
      <c r="N318" s="1165"/>
      <c r="O318" s="1166"/>
      <c r="P318" s="1165"/>
      <c r="Q318" s="1166"/>
      <c r="R318" s="1165"/>
      <c r="S318" s="1164">
        <v>80</v>
      </c>
      <c r="T318" s="1165"/>
      <c r="U318" s="1166"/>
      <c r="V318" s="1165"/>
      <c r="W318" s="1166">
        <v>36</v>
      </c>
      <c r="X318" s="1165"/>
      <c r="Y318" s="1166">
        <v>18</v>
      </c>
      <c r="Z318" s="1165"/>
      <c r="AA318" s="1166"/>
      <c r="AB318" s="1165"/>
      <c r="AC318" s="1167"/>
      <c r="AD318" s="1071"/>
      <c r="AE318" s="1071"/>
    </row>
    <row r="319" spans="1:31" s="1091" customFormat="1" ht="16.5" customHeight="1">
      <c r="A319" s="1190" t="s">
        <v>1857</v>
      </c>
      <c r="B319" s="1210" t="s">
        <v>1858</v>
      </c>
      <c r="C319" s="1192" t="s">
        <v>1859</v>
      </c>
      <c r="D319" s="1205" t="s">
        <v>1860</v>
      </c>
      <c r="E319" s="1194" t="s">
        <v>449</v>
      </c>
      <c r="F319" s="1221"/>
      <c r="G319" s="1139">
        <f t="shared" si="50"/>
        <v>0</v>
      </c>
      <c r="H319" s="1140"/>
      <c r="I319" s="1140">
        <f t="shared" si="47"/>
        <v>0</v>
      </c>
      <c r="J319" s="1140"/>
      <c r="K319" s="1140">
        <f t="shared" si="48"/>
        <v>0</v>
      </c>
      <c r="L319" s="1141">
        <f t="shared" si="51"/>
        <v>0</v>
      </c>
      <c r="M319" s="1166">
        <v>0</v>
      </c>
      <c r="N319" s="1165"/>
      <c r="O319" s="1166">
        <v>0</v>
      </c>
      <c r="P319" s="1165"/>
      <c r="Q319" s="1166">
        <v>0</v>
      </c>
      <c r="R319" s="1165"/>
      <c r="S319" s="1166">
        <v>0</v>
      </c>
      <c r="T319" s="1165"/>
      <c r="U319" s="1166"/>
      <c r="V319" s="1165"/>
      <c r="W319" s="1166"/>
      <c r="X319" s="1165"/>
      <c r="Y319" s="1166"/>
      <c r="Z319" s="1165"/>
      <c r="AA319" s="1166"/>
      <c r="AB319" s="1165"/>
      <c r="AC319" s="1167"/>
      <c r="AD319" s="1071"/>
      <c r="AE319" s="1071"/>
    </row>
    <row r="320" spans="1:31" s="1091" customFormat="1" ht="16.5" customHeight="1">
      <c r="A320" s="1190" t="s">
        <v>1861</v>
      </c>
      <c r="B320" s="1210" t="s">
        <v>1862</v>
      </c>
      <c r="C320" s="1192" t="s">
        <v>1863</v>
      </c>
      <c r="D320" s="1251"/>
      <c r="E320" s="1194" t="s">
        <v>449</v>
      </c>
      <c r="F320" s="1221"/>
      <c r="G320" s="1139">
        <f t="shared" si="50"/>
        <v>0</v>
      </c>
      <c r="H320" s="1140"/>
      <c r="I320" s="1140">
        <f t="shared" si="47"/>
        <v>0</v>
      </c>
      <c r="J320" s="1140"/>
      <c r="K320" s="1140">
        <f t="shared" si="48"/>
        <v>0</v>
      </c>
      <c r="L320" s="1141">
        <f t="shared" si="51"/>
        <v>0</v>
      </c>
      <c r="M320" s="1166"/>
      <c r="N320" s="1165"/>
      <c r="O320" s="1166"/>
      <c r="P320" s="1165"/>
      <c r="Q320" s="1166"/>
      <c r="R320" s="1165"/>
      <c r="S320" s="1166"/>
      <c r="T320" s="1165"/>
      <c r="U320" s="1166"/>
      <c r="V320" s="1165"/>
      <c r="W320" s="1166"/>
      <c r="X320" s="1165"/>
      <c r="Y320" s="1166"/>
      <c r="Z320" s="1165"/>
      <c r="AA320" s="1166"/>
      <c r="AB320" s="1165"/>
      <c r="AC320" s="1167"/>
      <c r="AD320" s="1071"/>
      <c r="AE320" s="1071"/>
    </row>
    <row r="321" spans="1:31" s="1091" customFormat="1" ht="16.5" customHeight="1">
      <c r="A321" s="1190" t="s">
        <v>1864</v>
      </c>
      <c r="B321" s="1210" t="s">
        <v>1865</v>
      </c>
      <c r="C321" s="1192" t="s">
        <v>1866</v>
      </c>
      <c r="D321" s="1205" t="s">
        <v>1867</v>
      </c>
      <c r="E321" s="1194" t="s">
        <v>449</v>
      </c>
      <c r="F321" s="1221"/>
      <c r="G321" s="1139">
        <f t="shared" si="50"/>
        <v>0</v>
      </c>
      <c r="H321" s="1140"/>
      <c r="I321" s="1140">
        <f t="shared" si="47"/>
        <v>0</v>
      </c>
      <c r="J321" s="1140"/>
      <c r="K321" s="1140">
        <f t="shared" si="48"/>
        <v>0</v>
      </c>
      <c r="L321" s="1141">
        <f t="shared" si="51"/>
        <v>0</v>
      </c>
      <c r="M321" s="1166"/>
      <c r="N321" s="1165"/>
      <c r="O321" s="1166">
        <v>0</v>
      </c>
      <c r="P321" s="1165"/>
      <c r="Q321" s="1166">
        <v>0</v>
      </c>
      <c r="R321" s="1165"/>
      <c r="S321" s="1166"/>
      <c r="T321" s="1165"/>
      <c r="U321" s="1166"/>
      <c r="V321" s="1165"/>
      <c r="W321" s="1166"/>
      <c r="X321" s="1165"/>
      <c r="Y321" s="1166"/>
      <c r="Z321" s="1165"/>
      <c r="AA321" s="1166"/>
      <c r="AB321" s="1165"/>
      <c r="AC321" s="1167"/>
      <c r="AD321" s="1071"/>
      <c r="AE321" s="1071"/>
    </row>
    <row r="322" spans="1:31" s="1091" customFormat="1" ht="16.5" customHeight="1">
      <c r="A322" s="1190" t="s">
        <v>1868</v>
      </c>
      <c r="B322" s="1210" t="s">
        <v>1869</v>
      </c>
      <c r="C322" s="1192" t="s">
        <v>1870</v>
      </c>
      <c r="D322" s="1205" t="s">
        <v>1871</v>
      </c>
      <c r="E322" s="1194" t="s">
        <v>449</v>
      </c>
      <c r="F322" s="1221"/>
      <c r="G322" s="1139">
        <f t="shared" si="50"/>
        <v>0</v>
      </c>
      <c r="H322" s="1140"/>
      <c r="I322" s="1140">
        <f t="shared" si="47"/>
        <v>0</v>
      </c>
      <c r="J322" s="1140"/>
      <c r="K322" s="1140">
        <f t="shared" si="48"/>
        <v>0</v>
      </c>
      <c r="L322" s="1141">
        <f t="shared" si="51"/>
        <v>0</v>
      </c>
      <c r="M322" s="1166"/>
      <c r="N322" s="1165"/>
      <c r="O322" s="1166">
        <v>0</v>
      </c>
      <c r="P322" s="1165"/>
      <c r="Q322" s="1166">
        <v>0</v>
      </c>
      <c r="R322" s="1165"/>
      <c r="S322" s="1166"/>
      <c r="T322" s="1165"/>
      <c r="U322" s="1166"/>
      <c r="V322" s="1165"/>
      <c r="W322" s="1166"/>
      <c r="X322" s="1165"/>
      <c r="Y322" s="1166"/>
      <c r="Z322" s="1165"/>
      <c r="AA322" s="1166"/>
      <c r="AB322" s="1165"/>
      <c r="AC322" s="1167"/>
      <c r="AD322" s="1071"/>
      <c r="AE322" s="1071"/>
    </row>
    <row r="323" spans="1:31" s="1091" customFormat="1" ht="16.5" customHeight="1">
      <c r="A323" s="1190" t="s">
        <v>1872</v>
      </c>
      <c r="B323" s="1210" t="s">
        <v>1873</v>
      </c>
      <c r="C323" s="1192" t="s">
        <v>1874</v>
      </c>
      <c r="D323" s="1205" t="s">
        <v>1875</v>
      </c>
      <c r="E323" s="1194" t="s">
        <v>449</v>
      </c>
      <c r="F323" s="1221"/>
      <c r="G323" s="1139">
        <f t="shared" si="50"/>
        <v>85</v>
      </c>
      <c r="H323" s="1140">
        <f>I323+K323</f>
        <v>47</v>
      </c>
      <c r="I323" s="1140">
        <f t="shared" si="47"/>
        <v>37.5</v>
      </c>
      <c r="J323" s="1140">
        <f>M323+O323+Y323</f>
        <v>47.5</v>
      </c>
      <c r="K323" s="1140">
        <f t="shared" si="48"/>
        <v>9.5</v>
      </c>
      <c r="L323" s="1141">
        <f t="shared" si="51"/>
        <v>0</v>
      </c>
      <c r="M323" s="1164">
        <v>38</v>
      </c>
      <c r="N323" s="1165"/>
      <c r="O323" s="1166">
        <v>3.5</v>
      </c>
      <c r="P323" s="1165"/>
      <c r="Q323" s="1166">
        <v>3.5</v>
      </c>
      <c r="R323" s="1165"/>
      <c r="S323" s="1164">
        <v>28</v>
      </c>
      <c r="T323" s="1165"/>
      <c r="U323" s="1166"/>
      <c r="V323" s="1165"/>
      <c r="W323" s="1166">
        <v>6</v>
      </c>
      <c r="X323" s="1165"/>
      <c r="Y323" s="1166">
        <v>6</v>
      </c>
      <c r="Z323" s="1165"/>
      <c r="AA323" s="1166"/>
      <c r="AB323" s="1165"/>
      <c r="AC323" s="1167"/>
      <c r="AD323" s="1071"/>
      <c r="AE323" s="1071"/>
    </row>
    <row r="324" spans="1:31" s="1091" customFormat="1" ht="16.5" customHeight="1">
      <c r="A324" s="1190" t="s">
        <v>1876</v>
      </c>
      <c r="B324" s="1210" t="s">
        <v>1877</v>
      </c>
      <c r="C324" s="1250" t="s">
        <v>1878</v>
      </c>
      <c r="D324" s="1251" t="s">
        <v>1879</v>
      </c>
      <c r="E324" s="1194" t="s">
        <v>449</v>
      </c>
      <c r="F324" s="1213"/>
      <c r="G324" s="1139">
        <f t="shared" si="50"/>
        <v>0</v>
      </c>
      <c r="H324" s="1140"/>
      <c r="I324" s="1140">
        <f t="shared" si="47"/>
        <v>0</v>
      </c>
      <c r="J324" s="1140"/>
      <c r="K324" s="1140">
        <f t="shared" si="48"/>
        <v>0</v>
      </c>
      <c r="L324" s="1141">
        <f t="shared" si="51"/>
        <v>0</v>
      </c>
      <c r="M324" s="1166"/>
      <c r="N324" s="1165"/>
      <c r="O324" s="1166"/>
      <c r="P324" s="1165"/>
      <c r="Q324" s="1166"/>
      <c r="R324" s="1165"/>
      <c r="S324" s="1166"/>
      <c r="T324" s="1165"/>
      <c r="U324" s="1166"/>
      <c r="V324" s="1165"/>
      <c r="W324" s="1166"/>
      <c r="X324" s="1165"/>
      <c r="Y324" s="1166"/>
      <c r="Z324" s="1165"/>
      <c r="AA324" s="1166"/>
      <c r="AB324" s="1165"/>
      <c r="AC324" s="1167"/>
      <c r="AD324" s="1071"/>
      <c r="AE324" s="1071"/>
    </row>
    <row r="325" spans="1:31" s="1091" customFormat="1" ht="16.5" customHeight="1">
      <c r="A325" s="1190" t="s">
        <v>1880</v>
      </c>
      <c r="B325" s="1210" t="s">
        <v>1881</v>
      </c>
      <c r="C325" s="1250" t="s">
        <v>1882</v>
      </c>
      <c r="D325" s="1251" t="s">
        <v>1883</v>
      </c>
      <c r="E325" s="1194" t="s">
        <v>154</v>
      </c>
      <c r="F325" s="1221"/>
      <c r="G325" s="1139">
        <f t="shared" si="50"/>
        <v>0</v>
      </c>
      <c r="H325" s="1140"/>
      <c r="I325" s="1140">
        <f t="shared" si="47"/>
        <v>0</v>
      </c>
      <c r="J325" s="1140"/>
      <c r="K325" s="1140">
        <f t="shared" si="48"/>
        <v>0</v>
      </c>
      <c r="L325" s="1141">
        <f t="shared" si="51"/>
        <v>0</v>
      </c>
      <c r="M325" s="1216"/>
      <c r="N325" s="1217"/>
      <c r="O325" s="1216">
        <v>0</v>
      </c>
      <c r="P325" s="1217"/>
      <c r="Q325" s="1216">
        <v>0</v>
      </c>
      <c r="R325" s="1217"/>
      <c r="S325" s="1216"/>
      <c r="T325" s="1217"/>
      <c r="U325" s="1216"/>
      <c r="V325" s="1217"/>
      <c r="W325" s="1216"/>
      <c r="X325" s="1217"/>
      <c r="Y325" s="1216"/>
      <c r="Z325" s="1217"/>
      <c r="AA325" s="1216"/>
      <c r="AB325" s="1217"/>
      <c r="AC325" s="1218"/>
      <c r="AD325" s="1071"/>
      <c r="AE325" s="1071"/>
    </row>
    <row r="326" spans="1:31" s="1091" customFormat="1" ht="16.5" customHeight="1">
      <c r="A326" s="1190" t="s">
        <v>1884</v>
      </c>
      <c r="B326" s="1210" t="s">
        <v>1885</v>
      </c>
      <c r="C326" s="1250" t="s">
        <v>1886</v>
      </c>
      <c r="D326" s="1251" t="s">
        <v>1887</v>
      </c>
      <c r="E326" s="1194" t="s">
        <v>154</v>
      </c>
      <c r="F326" s="1221"/>
      <c r="G326" s="1139">
        <f t="shared" si="50"/>
        <v>14</v>
      </c>
      <c r="H326" s="1140">
        <f>I326+K326</f>
        <v>10</v>
      </c>
      <c r="I326" s="1140">
        <f t="shared" si="47"/>
        <v>8</v>
      </c>
      <c r="J326" s="1140">
        <f>M326+O326+Y326</f>
        <v>6</v>
      </c>
      <c r="K326" s="1140">
        <f t="shared" si="48"/>
        <v>2</v>
      </c>
      <c r="L326" s="1141">
        <f t="shared" si="51"/>
        <v>0</v>
      </c>
      <c r="M326" s="1272">
        <v>4</v>
      </c>
      <c r="N326" s="1217"/>
      <c r="O326" s="1216"/>
      <c r="P326" s="1217"/>
      <c r="Q326" s="1216"/>
      <c r="R326" s="1217"/>
      <c r="S326" s="1272">
        <v>6</v>
      </c>
      <c r="T326" s="1217"/>
      <c r="U326" s="1216"/>
      <c r="V326" s="1217"/>
      <c r="W326" s="1216">
        <v>2</v>
      </c>
      <c r="X326" s="1217"/>
      <c r="Y326" s="1216">
        <v>2</v>
      </c>
      <c r="Z326" s="1217"/>
      <c r="AA326" s="1216"/>
      <c r="AB326" s="1217"/>
      <c r="AC326" s="1218"/>
      <c r="AD326" s="1071"/>
      <c r="AE326" s="1071"/>
    </row>
    <row r="327" spans="1:31" ht="16.5" customHeight="1">
      <c r="A327" s="1190" t="s">
        <v>1888</v>
      </c>
      <c r="B327" s="1175" t="s">
        <v>1889</v>
      </c>
      <c r="C327" s="1243" t="s">
        <v>1890</v>
      </c>
      <c r="D327" s="1265"/>
      <c r="E327" s="1162" t="s">
        <v>834</v>
      </c>
      <c r="F327" s="1138"/>
      <c r="G327" s="1139">
        <f t="shared" si="50"/>
        <v>0</v>
      </c>
      <c r="H327" s="1140"/>
      <c r="I327" s="1140">
        <f t="shared" si="47"/>
        <v>0</v>
      </c>
      <c r="J327" s="1140"/>
      <c r="K327" s="1140">
        <f t="shared" si="48"/>
        <v>0</v>
      </c>
      <c r="L327" s="1141">
        <f t="shared" si="51"/>
        <v>0</v>
      </c>
      <c r="M327" s="1166">
        <v>0</v>
      </c>
      <c r="N327" s="1165"/>
      <c r="O327" s="1166">
        <v>0</v>
      </c>
      <c r="P327" s="1165"/>
      <c r="Q327" s="1166">
        <v>0</v>
      </c>
      <c r="R327" s="1165"/>
      <c r="S327" s="1166">
        <v>0</v>
      </c>
      <c r="T327" s="1165"/>
      <c r="U327" s="1166"/>
      <c r="V327" s="1165"/>
      <c r="W327" s="1166"/>
      <c r="X327" s="1165"/>
      <c r="Y327" s="1166"/>
      <c r="Z327" s="1165"/>
      <c r="AA327" s="1166"/>
      <c r="AB327" s="1165"/>
      <c r="AC327" s="1167"/>
    </row>
    <row r="328" spans="1:31" s="1091" customFormat="1" ht="16.5" customHeight="1">
      <c r="A328" s="1143" t="s">
        <v>993</v>
      </c>
      <c r="B328" s="1143"/>
      <c r="C328" s="1143"/>
      <c r="D328" s="1143"/>
      <c r="E328" s="1143"/>
      <c r="F328" s="1143"/>
      <c r="G328" s="1144">
        <f t="shared" si="50"/>
        <v>0</v>
      </c>
      <c r="H328" s="1145"/>
      <c r="I328" s="1145"/>
      <c r="J328" s="1145"/>
      <c r="K328" s="1146">
        <f>SUM(P328:AA328)</f>
        <v>0</v>
      </c>
      <c r="L328" s="1146">
        <f>SUM(Q328:AB328)</f>
        <v>0</v>
      </c>
      <c r="M328" s="1177">
        <v>0</v>
      </c>
      <c r="N328" s="1178"/>
      <c r="O328" s="1177">
        <v>0</v>
      </c>
      <c r="P328" s="1178"/>
      <c r="Q328" s="1177">
        <v>0</v>
      </c>
      <c r="R328" s="1178"/>
      <c r="S328" s="1177">
        <v>0</v>
      </c>
      <c r="T328" s="1178"/>
      <c r="U328" s="1177"/>
      <c r="V328" s="1178"/>
      <c r="W328" s="1177"/>
      <c r="X328" s="1178"/>
      <c r="Y328" s="1177"/>
      <c r="Z328" s="1178"/>
      <c r="AA328" s="1177"/>
      <c r="AB328" s="1178"/>
      <c r="AC328" s="1179"/>
      <c r="AD328" s="1071"/>
      <c r="AE328" s="1071"/>
    </row>
    <row r="329" spans="1:31" s="1132" customFormat="1" ht="16.5" customHeight="1">
      <c r="A329" s="1120" t="s">
        <v>1891</v>
      </c>
      <c r="B329" s="1121" t="s">
        <v>1892</v>
      </c>
      <c r="C329" s="1122" t="s">
        <v>1893</v>
      </c>
      <c r="D329" s="1122"/>
      <c r="E329" s="1123"/>
      <c r="F329" s="1124"/>
      <c r="G329" s="1148">
        <f t="shared" si="50"/>
        <v>0</v>
      </c>
      <c r="H329" s="1149"/>
      <c r="I329" s="1149"/>
      <c r="J329" s="1149"/>
      <c r="K329" s="1127"/>
      <c r="L329" s="1127"/>
      <c r="M329" s="1180">
        <v>0</v>
      </c>
      <c r="N329" s="1181"/>
      <c r="O329" s="1180">
        <v>0</v>
      </c>
      <c r="P329" s="1181"/>
      <c r="Q329" s="1180">
        <v>0</v>
      </c>
      <c r="R329" s="1181"/>
      <c r="S329" s="1180">
        <v>0</v>
      </c>
      <c r="T329" s="1181"/>
      <c r="U329" s="1180"/>
      <c r="V329" s="1181"/>
      <c r="W329" s="1180"/>
      <c r="X329" s="1181"/>
      <c r="Y329" s="1180"/>
      <c r="Z329" s="1181"/>
      <c r="AA329" s="1180"/>
      <c r="AB329" s="1181"/>
      <c r="AC329" s="1182"/>
      <c r="AD329" s="1131"/>
      <c r="AE329" s="1131"/>
    </row>
    <row r="330" spans="1:31" s="1091" customFormat="1" ht="16.5" customHeight="1">
      <c r="A330" s="1190" t="s">
        <v>1894</v>
      </c>
      <c r="B330" s="1210" t="s">
        <v>1895</v>
      </c>
      <c r="C330" s="1192" t="s">
        <v>1896</v>
      </c>
      <c r="D330" s="1205" t="s">
        <v>1897</v>
      </c>
      <c r="E330" s="1194" t="s">
        <v>449</v>
      </c>
      <c r="F330" s="1221"/>
      <c r="G330" s="1139">
        <f t="shared" si="50"/>
        <v>0</v>
      </c>
      <c r="H330" s="1140"/>
      <c r="I330" s="1140">
        <f t="shared" si="47"/>
        <v>0</v>
      </c>
      <c r="J330" s="1140"/>
      <c r="K330" s="1140">
        <f t="shared" si="48"/>
        <v>0</v>
      </c>
      <c r="L330" s="1141">
        <f t="shared" ref="L330:L360" si="53">F330*G330</f>
        <v>0</v>
      </c>
      <c r="M330" s="1216"/>
      <c r="N330" s="1217"/>
      <c r="O330" s="1216">
        <v>0</v>
      </c>
      <c r="P330" s="1217"/>
      <c r="Q330" s="1216">
        <v>0</v>
      </c>
      <c r="R330" s="1217"/>
      <c r="S330" s="1216"/>
      <c r="T330" s="1217"/>
      <c r="U330" s="1216"/>
      <c r="V330" s="1217"/>
      <c r="W330" s="1216"/>
      <c r="X330" s="1217"/>
      <c r="Y330" s="1216"/>
      <c r="Z330" s="1217"/>
      <c r="AA330" s="1216"/>
      <c r="AB330" s="1217"/>
      <c r="AC330" s="1218"/>
      <c r="AD330" s="1071"/>
      <c r="AE330" s="1071"/>
    </row>
    <row r="331" spans="1:31" s="1091" customFormat="1" ht="27.75" customHeight="1">
      <c r="A331" s="1190" t="s">
        <v>1898</v>
      </c>
      <c r="B331" s="1210" t="s">
        <v>1899</v>
      </c>
      <c r="C331" s="1243" t="s">
        <v>1900</v>
      </c>
      <c r="D331" s="1265" t="s">
        <v>1901</v>
      </c>
      <c r="E331" s="1162" t="s">
        <v>449</v>
      </c>
      <c r="F331" s="1138"/>
      <c r="G331" s="1139">
        <f t="shared" si="50"/>
        <v>164.4</v>
      </c>
      <c r="H331" s="1140">
        <f>I331+K331</f>
        <v>78</v>
      </c>
      <c r="I331" s="1140">
        <f t="shared" si="47"/>
        <v>45</v>
      </c>
      <c r="J331" s="1140">
        <f>M331+O331+Y331</f>
        <v>119.4</v>
      </c>
      <c r="K331" s="1140">
        <f t="shared" si="48"/>
        <v>33</v>
      </c>
      <c r="L331" s="1141">
        <f t="shared" si="53"/>
        <v>0</v>
      </c>
      <c r="M331" s="1164">
        <v>86.4</v>
      </c>
      <c r="N331" s="1165"/>
      <c r="O331" s="1166">
        <v>24</v>
      </c>
      <c r="P331" s="1165"/>
      <c r="Q331" s="1166">
        <v>36</v>
      </c>
      <c r="R331" s="1165"/>
      <c r="S331" s="1166"/>
      <c r="T331" s="1165"/>
      <c r="U331" s="1166"/>
      <c r="V331" s="1165"/>
      <c r="W331" s="1166">
        <v>9</v>
      </c>
      <c r="X331" s="1165">
        <v>0</v>
      </c>
      <c r="Y331" s="1166">
        <v>9</v>
      </c>
      <c r="Z331" s="1165"/>
      <c r="AA331" s="1166"/>
      <c r="AB331" s="1165"/>
      <c r="AC331" s="1167"/>
      <c r="AD331" s="1071"/>
      <c r="AE331" s="1071"/>
    </row>
    <row r="332" spans="1:31" s="1091" customFormat="1" ht="16.5" customHeight="1">
      <c r="A332" s="1190" t="s">
        <v>728</v>
      </c>
      <c r="B332" s="1210" t="s">
        <v>1902</v>
      </c>
      <c r="C332" s="1243" t="s">
        <v>1903</v>
      </c>
      <c r="D332" s="1265" t="s">
        <v>1904</v>
      </c>
      <c r="E332" s="1162" t="s">
        <v>449</v>
      </c>
      <c r="F332" s="1138"/>
      <c r="G332" s="1139">
        <f t="shared" si="50"/>
        <v>0</v>
      </c>
      <c r="H332" s="1140"/>
      <c r="I332" s="1140">
        <f t="shared" si="47"/>
        <v>0</v>
      </c>
      <c r="J332" s="1140"/>
      <c r="K332" s="1140">
        <f t="shared" si="48"/>
        <v>0</v>
      </c>
      <c r="L332" s="1141">
        <f t="shared" si="53"/>
        <v>0</v>
      </c>
      <c r="M332" s="1166"/>
      <c r="N332" s="1165"/>
      <c r="O332" s="1166">
        <v>0</v>
      </c>
      <c r="P332" s="1165"/>
      <c r="Q332" s="1166">
        <v>0</v>
      </c>
      <c r="R332" s="1165"/>
      <c r="S332" s="1166"/>
      <c r="T332" s="1165"/>
      <c r="U332" s="1166"/>
      <c r="V332" s="1165"/>
      <c r="W332" s="1166"/>
      <c r="X332" s="1165"/>
      <c r="Y332" s="1166"/>
      <c r="Z332" s="1165"/>
      <c r="AA332" s="1166"/>
      <c r="AB332" s="1165"/>
      <c r="AC332" s="1167"/>
      <c r="AD332" s="1071"/>
      <c r="AE332" s="1071"/>
    </row>
    <row r="333" spans="1:31" s="1091" customFormat="1" ht="16.5" customHeight="1">
      <c r="A333" s="1190" t="s">
        <v>1905</v>
      </c>
      <c r="B333" s="1210" t="s">
        <v>1906</v>
      </c>
      <c r="C333" s="1161" t="s">
        <v>1907</v>
      </c>
      <c r="D333" s="1265" t="s">
        <v>1908</v>
      </c>
      <c r="E333" s="1162" t="s">
        <v>449</v>
      </c>
      <c r="F333" s="1138"/>
      <c r="G333" s="1139">
        <f t="shared" si="50"/>
        <v>818</v>
      </c>
      <c r="H333" s="1140">
        <f>I333+K333</f>
        <v>600</v>
      </c>
      <c r="I333" s="1140">
        <f t="shared" si="47"/>
        <v>482</v>
      </c>
      <c r="J333" s="1140">
        <f>M333+O333+Y333</f>
        <v>336</v>
      </c>
      <c r="K333" s="1140">
        <f t="shared" si="48"/>
        <v>118</v>
      </c>
      <c r="L333" s="1141">
        <f t="shared" si="53"/>
        <v>0</v>
      </c>
      <c r="M333" s="1164">
        <v>218</v>
      </c>
      <c r="N333" s="1165"/>
      <c r="O333" s="1164">
        <v>82</v>
      </c>
      <c r="P333" s="1165"/>
      <c r="Q333" s="1166">
        <v>108</v>
      </c>
      <c r="R333" s="1165"/>
      <c r="S333" s="1164">
        <v>320</v>
      </c>
      <c r="T333" s="1165"/>
      <c r="U333" s="1166"/>
      <c r="V333" s="1165"/>
      <c r="W333" s="1166">
        <v>54</v>
      </c>
      <c r="X333" s="1165"/>
      <c r="Y333" s="1166">
        <v>36</v>
      </c>
      <c r="Z333" s="1165"/>
      <c r="AA333" s="1166"/>
      <c r="AB333" s="1165"/>
      <c r="AC333" s="1167"/>
      <c r="AD333" s="1071"/>
      <c r="AE333" s="1071"/>
    </row>
    <row r="334" spans="1:31" s="1091" customFormat="1" ht="16.5" customHeight="1">
      <c r="A334" s="1190" t="s">
        <v>1909</v>
      </c>
      <c r="B334" s="1210" t="s">
        <v>1910</v>
      </c>
      <c r="C334" s="1161" t="s">
        <v>1911</v>
      </c>
      <c r="D334" s="1265" t="s">
        <v>1912</v>
      </c>
      <c r="E334" s="1162" t="s">
        <v>449</v>
      </c>
      <c r="F334" s="1138"/>
      <c r="G334" s="1139">
        <f t="shared" si="50"/>
        <v>0</v>
      </c>
      <c r="H334" s="1140"/>
      <c r="I334" s="1140">
        <f t="shared" si="47"/>
        <v>0</v>
      </c>
      <c r="J334" s="1140"/>
      <c r="K334" s="1140">
        <f t="shared" si="48"/>
        <v>0</v>
      </c>
      <c r="L334" s="1141">
        <f t="shared" si="53"/>
        <v>0</v>
      </c>
      <c r="M334" s="1166"/>
      <c r="N334" s="1165"/>
      <c r="O334" s="1166"/>
      <c r="P334" s="1165"/>
      <c r="Q334" s="1166"/>
      <c r="R334" s="1165"/>
      <c r="S334" s="1166"/>
      <c r="T334" s="1165"/>
      <c r="U334" s="1166"/>
      <c r="V334" s="1165"/>
      <c r="W334" s="1166"/>
      <c r="X334" s="1165"/>
      <c r="Y334" s="1166"/>
      <c r="Z334" s="1165"/>
      <c r="AA334" s="1166"/>
      <c r="AB334" s="1165"/>
      <c r="AC334" s="1167"/>
      <c r="AD334" s="1071"/>
      <c r="AE334" s="1071"/>
    </row>
    <row r="335" spans="1:31" s="1091" customFormat="1" ht="16.5" customHeight="1">
      <c r="A335" s="1263" t="s">
        <v>1913</v>
      </c>
      <c r="B335" s="1210" t="s">
        <v>1914</v>
      </c>
      <c r="C335" s="1161" t="s">
        <v>1915</v>
      </c>
      <c r="D335" s="1265" t="s">
        <v>1916</v>
      </c>
      <c r="E335" s="1162" t="s">
        <v>449</v>
      </c>
      <c r="F335" s="1138"/>
      <c r="G335" s="1139">
        <f t="shared" si="50"/>
        <v>82.8</v>
      </c>
      <c r="H335" s="1140">
        <f>I335+K335</f>
        <v>82.8</v>
      </c>
      <c r="I335" s="1140">
        <f t="shared" si="47"/>
        <v>82.8</v>
      </c>
      <c r="J335" s="1140"/>
      <c r="K335" s="1140">
        <f t="shared" si="48"/>
        <v>0</v>
      </c>
      <c r="L335" s="1141">
        <f t="shared" si="53"/>
        <v>0</v>
      </c>
      <c r="M335" s="1166"/>
      <c r="N335" s="1165"/>
      <c r="O335" s="1166"/>
      <c r="P335" s="1165"/>
      <c r="Q335" s="1166"/>
      <c r="R335" s="1165"/>
      <c r="S335" s="1164">
        <v>82.8</v>
      </c>
      <c r="T335" s="1165"/>
      <c r="U335" s="1166"/>
      <c r="V335" s="1165"/>
      <c r="W335" s="1166"/>
      <c r="X335" s="1165"/>
      <c r="Y335" s="1166"/>
      <c r="Z335" s="1165"/>
      <c r="AA335" s="1166"/>
      <c r="AB335" s="1165"/>
      <c r="AC335" s="1167"/>
      <c r="AD335" s="1071"/>
      <c r="AE335" s="1071"/>
    </row>
    <row r="336" spans="1:31" s="1091" customFormat="1" ht="16.5" customHeight="1">
      <c r="A336" s="1263" t="s">
        <v>1917</v>
      </c>
      <c r="B336" s="1210" t="s">
        <v>1918</v>
      </c>
      <c r="C336" s="1215" t="s">
        <v>1919</v>
      </c>
      <c r="D336" s="1262" t="s">
        <v>1920</v>
      </c>
      <c r="E336" s="1162" t="s">
        <v>449</v>
      </c>
      <c r="F336" s="1138"/>
      <c r="G336" s="1139">
        <f t="shared" si="50"/>
        <v>0</v>
      </c>
      <c r="H336" s="1140"/>
      <c r="I336" s="1140">
        <f t="shared" ref="I336:I399" si="54">Q336+U336+W336+AA336+S336</f>
        <v>0</v>
      </c>
      <c r="J336" s="1140"/>
      <c r="K336" s="1140">
        <f t="shared" ref="K336:K376" si="55">J336-M336</f>
        <v>0</v>
      </c>
      <c r="L336" s="1141">
        <f t="shared" si="53"/>
        <v>0</v>
      </c>
      <c r="M336" s="1166"/>
      <c r="N336" s="1165"/>
      <c r="O336" s="1166">
        <v>0</v>
      </c>
      <c r="P336" s="1165"/>
      <c r="Q336" s="1166">
        <v>0</v>
      </c>
      <c r="R336" s="1165"/>
      <c r="S336" s="1166"/>
      <c r="T336" s="1165"/>
      <c r="U336" s="1166"/>
      <c r="V336" s="1165"/>
      <c r="W336" s="1166"/>
      <c r="X336" s="1165"/>
      <c r="Y336" s="1166"/>
      <c r="Z336" s="1165"/>
      <c r="AA336" s="1166"/>
      <c r="AB336" s="1165"/>
      <c r="AC336" s="1167"/>
      <c r="AD336" s="1071"/>
      <c r="AE336" s="1071"/>
    </row>
    <row r="337" spans="1:31" s="1091" customFormat="1" ht="16.5" customHeight="1">
      <c r="A337" s="1263" t="s">
        <v>1921</v>
      </c>
      <c r="B337" s="1210" t="s">
        <v>1922</v>
      </c>
      <c r="C337" s="1215" t="s">
        <v>1919</v>
      </c>
      <c r="D337" s="1262" t="s">
        <v>1923</v>
      </c>
      <c r="E337" s="1162" t="s">
        <v>449</v>
      </c>
      <c r="F337" s="1138"/>
      <c r="G337" s="1139">
        <f t="shared" si="50"/>
        <v>164.4</v>
      </c>
      <c r="H337" s="1140">
        <f t="shared" ref="H337:H338" si="56">I337+K337</f>
        <v>78</v>
      </c>
      <c r="I337" s="1140">
        <f t="shared" si="54"/>
        <v>45</v>
      </c>
      <c r="J337" s="1140">
        <f>M337+O337+Y337</f>
        <v>119.4</v>
      </c>
      <c r="K337" s="1140">
        <f t="shared" si="55"/>
        <v>33</v>
      </c>
      <c r="L337" s="1141">
        <f t="shared" si="53"/>
        <v>0</v>
      </c>
      <c r="M337" s="1164">
        <v>86.4</v>
      </c>
      <c r="N337" s="1165"/>
      <c r="O337" s="1166">
        <v>24</v>
      </c>
      <c r="P337" s="1165"/>
      <c r="Q337" s="1166">
        <v>36</v>
      </c>
      <c r="R337" s="1165"/>
      <c r="S337" s="1166">
        <v>0</v>
      </c>
      <c r="T337" s="1165"/>
      <c r="U337" s="1166"/>
      <c r="V337" s="1165"/>
      <c r="W337" s="1166">
        <v>9</v>
      </c>
      <c r="X337" s="1165"/>
      <c r="Y337" s="1166">
        <v>9</v>
      </c>
      <c r="Z337" s="1165"/>
      <c r="AA337" s="1166"/>
      <c r="AB337" s="1165"/>
      <c r="AC337" s="1167"/>
      <c r="AD337" s="1071"/>
      <c r="AE337" s="1071"/>
    </row>
    <row r="338" spans="1:31" s="1091" customFormat="1" ht="16.5" customHeight="1">
      <c r="A338" s="1263" t="s">
        <v>1924</v>
      </c>
      <c r="B338" s="1210" t="s">
        <v>1925</v>
      </c>
      <c r="C338" s="1215" t="s">
        <v>1926</v>
      </c>
      <c r="D338" s="1262" t="s">
        <v>1927</v>
      </c>
      <c r="E338" s="1162" t="s">
        <v>449</v>
      </c>
      <c r="F338" s="1138"/>
      <c r="G338" s="1139">
        <f t="shared" si="50"/>
        <v>818</v>
      </c>
      <c r="H338" s="1140">
        <f t="shared" si="56"/>
        <v>600</v>
      </c>
      <c r="I338" s="1140">
        <f t="shared" si="54"/>
        <v>482</v>
      </c>
      <c r="J338" s="1140">
        <f>M338+O338+Y338</f>
        <v>336</v>
      </c>
      <c r="K338" s="1140">
        <f t="shared" si="55"/>
        <v>118</v>
      </c>
      <c r="L338" s="1141">
        <f t="shared" si="53"/>
        <v>0</v>
      </c>
      <c r="M338" s="1164">
        <v>218</v>
      </c>
      <c r="N338" s="1165"/>
      <c r="O338" s="1164">
        <v>82</v>
      </c>
      <c r="P338" s="1165"/>
      <c r="Q338" s="1166">
        <v>108</v>
      </c>
      <c r="R338" s="1165"/>
      <c r="S338" s="1164">
        <v>320</v>
      </c>
      <c r="T338" s="1165"/>
      <c r="U338" s="1166"/>
      <c r="V338" s="1165"/>
      <c r="W338" s="1166">
        <v>54</v>
      </c>
      <c r="X338" s="1165"/>
      <c r="Y338" s="1166">
        <v>36</v>
      </c>
      <c r="Z338" s="1165"/>
      <c r="AA338" s="1166"/>
      <c r="AB338" s="1165"/>
      <c r="AC338" s="1167"/>
      <c r="AD338" s="1071"/>
      <c r="AE338" s="1071"/>
    </row>
    <row r="339" spans="1:31" s="1091" customFormat="1" ht="16.5" customHeight="1">
      <c r="A339" s="1263" t="s">
        <v>1928</v>
      </c>
      <c r="B339" s="1210" t="s">
        <v>1929</v>
      </c>
      <c r="C339" s="1161" t="s">
        <v>1930</v>
      </c>
      <c r="D339" s="1176" t="s">
        <v>1931</v>
      </c>
      <c r="E339" s="1162" t="s">
        <v>154</v>
      </c>
      <c r="F339" s="1138"/>
      <c r="G339" s="1139">
        <f t="shared" si="50"/>
        <v>0</v>
      </c>
      <c r="H339" s="1140"/>
      <c r="I339" s="1140">
        <f t="shared" si="54"/>
        <v>0</v>
      </c>
      <c r="J339" s="1140"/>
      <c r="K339" s="1140">
        <f t="shared" si="55"/>
        <v>0</v>
      </c>
      <c r="L339" s="1141">
        <f t="shared" si="53"/>
        <v>0</v>
      </c>
      <c r="M339" s="1166"/>
      <c r="N339" s="1165"/>
      <c r="O339" s="1166">
        <v>0</v>
      </c>
      <c r="P339" s="1165"/>
      <c r="Q339" s="1166">
        <v>0</v>
      </c>
      <c r="R339" s="1165"/>
      <c r="S339" s="1166"/>
      <c r="T339" s="1165"/>
      <c r="U339" s="1166"/>
      <c r="V339" s="1165"/>
      <c r="W339" s="1166"/>
      <c r="X339" s="1165"/>
      <c r="Y339" s="1166"/>
      <c r="Z339" s="1165"/>
      <c r="AA339" s="1166"/>
      <c r="AB339" s="1165"/>
      <c r="AC339" s="1167"/>
      <c r="AD339" s="1071"/>
      <c r="AE339" s="1071"/>
    </row>
    <row r="340" spans="1:31" s="1091" customFormat="1" ht="16.5" customHeight="1">
      <c r="A340" s="1263" t="s">
        <v>1932</v>
      </c>
      <c r="B340" s="1210" t="s">
        <v>1933</v>
      </c>
      <c r="C340" s="1161" t="s">
        <v>1934</v>
      </c>
      <c r="D340" s="1176" t="s">
        <v>1935</v>
      </c>
      <c r="E340" s="1162" t="s">
        <v>154</v>
      </c>
      <c r="F340" s="1138"/>
      <c r="G340" s="1139">
        <f t="shared" si="50"/>
        <v>0</v>
      </c>
      <c r="H340" s="1140"/>
      <c r="I340" s="1140">
        <f t="shared" si="54"/>
        <v>0</v>
      </c>
      <c r="J340" s="1140"/>
      <c r="K340" s="1140">
        <f t="shared" si="55"/>
        <v>0</v>
      </c>
      <c r="L340" s="1141">
        <f t="shared" si="53"/>
        <v>0</v>
      </c>
      <c r="M340" s="1166"/>
      <c r="N340" s="1165"/>
      <c r="O340" s="1166">
        <v>0</v>
      </c>
      <c r="P340" s="1165"/>
      <c r="Q340" s="1166">
        <v>0</v>
      </c>
      <c r="R340" s="1165"/>
      <c r="S340" s="1166"/>
      <c r="T340" s="1165"/>
      <c r="U340" s="1166"/>
      <c r="V340" s="1165"/>
      <c r="W340" s="1166"/>
      <c r="X340" s="1165"/>
      <c r="Y340" s="1166"/>
      <c r="Z340" s="1165"/>
      <c r="AA340" s="1166"/>
      <c r="AB340" s="1165"/>
      <c r="AC340" s="1167"/>
      <c r="AD340" s="1071"/>
      <c r="AE340" s="1071"/>
    </row>
    <row r="341" spans="1:31" s="1091" customFormat="1" ht="16.5" customHeight="1">
      <c r="A341" s="1263" t="s">
        <v>1936</v>
      </c>
      <c r="B341" s="1210" t="s">
        <v>1937</v>
      </c>
      <c r="C341" s="1161" t="s">
        <v>1938</v>
      </c>
      <c r="D341" s="1176"/>
      <c r="E341" s="1162" t="s">
        <v>154</v>
      </c>
      <c r="F341" s="1138"/>
      <c r="G341" s="1139">
        <f t="shared" si="50"/>
        <v>0</v>
      </c>
      <c r="H341" s="1140"/>
      <c r="I341" s="1140">
        <f t="shared" si="54"/>
        <v>0</v>
      </c>
      <c r="J341" s="1140"/>
      <c r="K341" s="1140">
        <f t="shared" si="55"/>
        <v>0</v>
      </c>
      <c r="L341" s="1141">
        <f t="shared" si="53"/>
        <v>0</v>
      </c>
      <c r="M341" s="1166"/>
      <c r="N341" s="1165"/>
      <c r="O341" s="1166">
        <v>0</v>
      </c>
      <c r="P341" s="1165"/>
      <c r="Q341" s="1166">
        <v>0</v>
      </c>
      <c r="R341" s="1165"/>
      <c r="S341" s="1166"/>
      <c r="T341" s="1165"/>
      <c r="U341" s="1166"/>
      <c r="V341" s="1165"/>
      <c r="W341" s="1166"/>
      <c r="X341" s="1165"/>
      <c r="Y341" s="1166"/>
      <c r="Z341" s="1165"/>
      <c r="AA341" s="1166"/>
      <c r="AB341" s="1165"/>
      <c r="AC341" s="1167"/>
      <c r="AD341" s="1071"/>
      <c r="AE341" s="1071"/>
    </row>
    <row r="342" spans="1:31" s="1091" customFormat="1" ht="16.5" customHeight="1">
      <c r="A342" s="1276">
        <v>14.15</v>
      </c>
      <c r="B342" s="1210" t="s">
        <v>1939</v>
      </c>
      <c r="C342" s="1215" t="s">
        <v>1940</v>
      </c>
      <c r="D342" s="1176"/>
      <c r="E342" s="1162" t="s">
        <v>154</v>
      </c>
      <c r="F342" s="1138"/>
      <c r="G342" s="1139">
        <f t="shared" si="50"/>
        <v>0</v>
      </c>
      <c r="H342" s="1140"/>
      <c r="I342" s="1140">
        <f t="shared" si="54"/>
        <v>0</v>
      </c>
      <c r="J342" s="1140"/>
      <c r="K342" s="1140">
        <f t="shared" si="55"/>
        <v>0</v>
      </c>
      <c r="L342" s="1141">
        <f t="shared" si="53"/>
        <v>0</v>
      </c>
      <c r="M342" s="1166"/>
      <c r="N342" s="1165"/>
      <c r="O342" s="1166">
        <v>0</v>
      </c>
      <c r="P342" s="1165"/>
      <c r="Q342" s="1166">
        <v>0</v>
      </c>
      <c r="R342" s="1165"/>
      <c r="S342" s="1166"/>
      <c r="T342" s="1165"/>
      <c r="U342" s="1166"/>
      <c r="V342" s="1165"/>
      <c r="W342" s="1166"/>
      <c r="X342" s="1165"/>
      <c r="Y342" s="1166"/>
      <c r="Z342" s="1165"/>
      <c r="AA342" s="1166"/>
      <c r="AB342" s="1165"/>
      <c r="AC342" s="1167"/>
      <c r="AD342" s="1071"/>
      <c r="AE342" s="1071"/>
    </row>
    <row r="343" spans="1:31" s="1091" customFormat="1" ht="16.5" customHeight="1">
      <c r="A343" s="1276">
        <v>14.16</v>
      </c>
      <c r="B343" s="1210" t="s">
        <v>1941</v>
      </c>
      <c r="C343" s="1215" t="s">
        <v>1942</v>
      </c>
      <c r="D343" s="1176"/>
      <c r="E343" s="1162" t="s">
        <v>154</v>
      </c>
      <c r="F343" s="1138"/>
      <c r="G343" s="1139">
        <f t="shared" si="50"/>
        <v>0</v>
      </c>
      <c r="H343" s="1140"/>
      <c r="I343" s="1140">
        <f t="shared" si="54"/>
        <v>0</v>
      </c>
      <c r="J343" s="1140"/>
      <c r="K343" s="1140">
        <f t="shared" si="55"/>
        <v>0</v>
      </c>
      <c r="L343" s="1141">
        <f t="shared" si="53"/>
        <v>0</v>
      </c>
      <c r="M343" s="1166"/>
      <c r="N343" s="1165"/>
      <c r="O343" s="1166">
        <v>0</v>
      </c>
      <c r="P343" s="1165"/>
      <c r="Q343" s="1166">
        <v>0</v>
      </c>
      <c r="R343" s="1165"/>
      <c r="S343" s="1166"/>
      <c r="T343" s="1165"/>
      <c r="U343" s="1166"/>
      <c r="V343" s="1165"/>
      <c r="W343" s="1166"/>
      <c r="X343" s="1165"/>
      <c r="Y343" s="1166"/>
      <c r="Z343" s="1165"/>
      <c r="AA343" s="1166"/>
      <c r="AB343" s="1165"/>
      <c r="AC343" s="1167"/>
      <c r="AD343" s="1071"/>
      <c r="AE343" s="1071"/>
    </row>
    <row r="344" spans="1:31" s="1091" customFormat="1" ht="16.5" customHeight="1">
      <c r="A344" s="1276">
        <v>14.17</v>
      </c>
      <c r="B344" s="1210" t="s">
        <v>1943</v>
      </c>
      <c r="C344" s="1219" t="s">
        <v>1944</v>
      </c>
      <c r="D344" s="1205"/>
      <c r="E344" s="1194" t="s">
        <v>154</v>
      </c>
      <c r="F344" s="1221"/>
      <c r="G344" s="1139">
        <f t="shared" si="50"/>
        <v>0</v>
      </c>
      <c r="H344" s="1140"/>
      <c r="I344" s="1140">
        <f t="shared" si="54"/>
        <v>0</v>
      </c>
      <c r="J344" s="1140"/>
      <c r="K344" s="1140">
        <f t="shared" si="55"/>
        <v>0</v>
      </c>
      <c r="L344" s="1141">
        <f t="shared" si="53"/>
        <v>0</v>
      </c>
      <c r="M344" s="1216"/>
      <c r="N344" s="1217"/>
      <c r="O344" s="1216">
        <v>0</v>
      </c>
      <c r="P344" s="1217"/>
      <c r="Q344" s="1216">
        <v>0</v>
      </c>
      <c r="R344" s="1217"/>
      <c r="S344" s="1216"/>
      <c r="T344" s="1217"/>
      <c r="U344" s="1216"/>
      <c r="V344" s="1217"/>
      <c r="W344" s="1216"/>
      <c r="X344" s="1217"/>
      <c r="Y344" s="1216"/>
      <c r="Z344" s="1217"/>
      <c r="AA344" s="1216"/>
      <c r="AB344" s="1217"/>
      <c r="AC344" s="1218"/>
      <c r="AD344" s="1071"/>
      <c r="AE344" s="1071"/>
    </row>
    <row r="345" spans="1:31" s="1091" customFormat="1" ht="16.5" customHeight="1">
      <c r="A345" s="1276">
        <v>14.18</v>
      </c>
      <c r="B345" s="1210" t="s">
        <v>1945</v>
      </c>
      <c r="C345" s="1219" t="s">
        <v>1946</v>
      </c>
      <c r="D345" s="1205"/>
      <c r="E345" s="1194" t="s">
        <v>154</v>
      </c>
      <c r="F345" s="1221"/>
      <c r="G345" s="1139">
        <f t="shared" si="50"/>
        <v>0</v>
      </c>
      <c r="H345" s="1140"/>
      <c r="I345" s="1140">
        <f t="shared" si="54"/>
        <v>0</v>
      </c>
      <c r="J345" s="1140"/>
      <c r="K345" s="1140">
        <f t="shared" si="55"/>
        <v>0</v>
      </c>
      <c r="L345" s="1141">
        <f t="shared" si="53"/>
        <v>0</v>
      </c>
      <c r="M345" s="1216"/>
      <c r="N345" s="1217"/>
      <c r="O345" s="1216">
        <v>0</v>
      </c>
      <c r="P345" s="1217"/>
      <c r="Q345" s="1216">
        <v>0</v>
      </c>
      <c r="R345" s="1217"/>
      <c r="S345" s="1216"/>
      <c r="T345" s="1217"/>
      <c r="U345" s="1216"/>
      <c r="V345" s="1217"/>
      <c r="W345" s="1216"/>
      <c r="X345" s="1217"/>
      <c r="Y345" s="1216"/>
      <c r="Z345" s="1217"/>
      <c r="AA345" s="1216"/>
      <c r="AB345" s="1217"/>
      <c r="AC345" s="1218"/>
      <c r="AD345" s="1071"/>
      <c r="AE345" s="1071"/>
    </row>
    <row r="346" spans="1:31" s="1091" customFormat="1" ht="16.5" customHeight="1">
      <c r="A346" s="1276">
        <v>14.19</v>
      </c>
      <c r="B346" s="1210" t="s">
        <v>1947</v>
      </c>
      <c r="C346" s="1219" t="s">
        <v>1948</v>
      </c>
      <c r="D346" s="1205"/>
      <c r="E346" s="1194" t="s">
        <v>154</v>
      </c>
      <c r="F346" s="1221"/>
      <c r="G346" s="1139">
        <f t="shared" si="50"/>
        <v>0</v>
      </c>
      <c r="H346" s="1140"/>
      <c r="I346" s="1140">
        <f t="shared" si="54"/>
        <v>0</v>
      </c>
      <c r="J346" s="1140"/>
      <c r="K346" s="1140">
        <f t="shared" si="55"/>
        <v>0</v>
      </c>
      <c r="L346" s="1141">
        <f t="shared" si="53"/>
        <v>0</v>
      </c>
      <c r="M346" s="1216"/>
      <c r="N346" s="1217"/>
      <c r="O346" s="1216"/>
      <c r="P346" s="1217"/>
      <c r="Q346" s="1216"/>
      <c r="R346" s="1217"/>
      <c r="S346" s="1216"/>
      <c r="T346" s="1217"/>
      <c r="U346" s="1216"/>
      <c r="V346" s="1217"/>
      <c r="W346" s="1216"/>
      <c r="X346" s="1217"/>
      <c r="Y346" s="1216"/>
      <c r="Z346" s="1217"/>
      <c r="AA346" s="1216"/>
      <c r="AB346" s="1217"/>
      <c r="AC346" s="1218"/>
      <c r="AD346" s="1071"/>
      <c r="AE346" s="1071"/>
    </row>
    <row r="347" spans="1:31" s="1091" customFormat="1" ht="16.5" customHeight="1">
      <c r="A347" s="1263" t="s">
        <v>1949</v>
      </c>
      <c r="B347" s="1210" t="s">
        <v>1950</v>
      </c>
      <c r="C347" s="1192" t="s">
        <v>1951</v>
      </c>
      <c r="D347" s="1205" t="s">
        <v>1952</v>
      </c>
      <c r="E347" s="1194" t="s">
        <v>1771</v>
      </c>
      <c r="F347" s="1221"/>
      <c r="G347" s="1139">
        <f t="shared" si="50"/>
        <v>29</v>
      </c>
      <c r="H347" s="1140">
        <f>I347+K347</f>
        <v>24</v>
      </c>
      <c r="I347" s="1140">
        <f t="shared" si="54"/>
        <v>15</v>
      </c>
      <c r="J347" s="1140">
        <f>M347+O347+Y347</f>
        <v>14</v>
      </c>
      <c r="K347" s="1140">
        <f t="shared" si="55"/>
        <v>9</v>
      </c>
      <c r="L347" s="1141">
        <f t="shared" si="53"/>
        <v>0</v>
      </c>
      <c r="M347" s="1272">
        <v>5</v>
      </c>
      <c r="N347" s="1217"/>
      <c r="O347" s="1272">
        <v>9</v>
      </c>
      <c r="P347" s="1217"/>
      <c r="Q347" s="1272">
        <v>13</v>
      </c>
      <c r="R347" s="1217"/>
      <c r="S347" s="1272">
        <v>2</v>
      </c>
      <c r="T347" s="1217"/>
      <c r="U347" s="1216"/>
      <c r="V347" s="1217"/>
      <c r="W347" s="1216">
        <v>0</v>
      </c>
      <c r="X347" s="1217"/>
      <c r="Y347" s="1216">
        <v>0</v>
      </c>
      <c r="Z347" s="1217"/>
      <c r="AA347" s="1216"/>
      <c r="AB347" s="1217"/>
      <c r="AC347" s="1218"/>
      <c r="AD347" s="1071"/>
      <c r="AE347" s="1071"/>
    </row>
    <row r="348" spans="1:31" s="1091" customFormat="1" ht="16.5" customHeight="1">
      <c r="A348" s="1263" t="s">
        <v>1953</v>
      </c>
      <c r="B348" s="1210" t="s">
        <v>1954</v>
      </c>
      <c r="C348" s="1192" t="s">
        <v>1955</v>
      </c>
      <c r="D348" s="1205"/>
      <c r="E348" s="1194" t="s">
        <v>154</v>
      </c>
      <c r="F348" s="1221"/>
      <c r="G348" s="1139">
        <f t="shared" si="50"/>
        <v>0</v>
      </c>
      <c r="H348" s="1140"/>
      <c r="I348" s="1140">
        <f t="shared" si="54"/>
        <v>0</v>
      </c>
      <c r="J348" s="1140"/>
      <c r="K348" s="1140">
        <f t="shared" si="55"/>
        <v>0</v>
      </c>
      <c r="L348" s="1141">
        <f t="shared" si="53"/>
        <v>0</v>
      </c>
      <c r="M348" s="1216"/>
      <c r="N348" s="1217"/>
      <c r="O348" s="1216"/>
      <c r="P348" s="1217"/>
      <c r="Q348" s="1216"/>
      <c r="R348" s="1217"/>
      <c r="S348" s="1216"/>
      <c r="T348" s="1217"/>
      <c r="U348" s="1216"/>
      <c r="V348" s="1217"/>
      <c r="W348" s="1216"/>
      <c r="X348" s="1217"/>
      <c r="Y348" s="1216"/>
      <c r="Z348" s="1217"/>
      <c r="AA348" s="1216"/>
      <c r="AB348" s="1217"/>
      <c r="AC348" s="1218"/>
      <c r="AD348" s="1071"/>
      <c r="AE348" s="1071"/>
    </row>
    <row r="349" spans="1:31" s="1091" customFormat="1" ht="16.5" customHeight="1">
      <c r="A349" s="1263" t="s">
        <v>1956</v>
      </c>
      <c r="B349" s="1210" t="s">
        <v>1957</v>
      </c>
      <c r="C349" s="1192" t="s">
        <v>790</v>
      </c>
      <c r="D349" s="1205" t="s">
        <v>791</v>
      </c>
      <c r="E349" s="1194" t="s">
        <v>154</v>
      </c>
      <c r="F349" s="1221"/>
      <c r="G349" s="1139">
        <f t="shared" si="50"/>
        <v>3</v>
      </c>
      <c r="H349" s="1140">
        <f t="shared" ref="H349:H355" si="57">I349+K349</f>
        <v>3</v>
      </c>
      <c r="I349" s="1140">
        <f t="shared" si="54"/>
        <v>1</v>
      </c>
      <c r="J349" s="1140">
        <f t="shared" ref="J349:J355" si="58">M349+O349+Y349</f>
        <v>2</v>
      </c>
      <c r="K349" s="1140">
        <f t="shared" si="55"/>
        <v>2</v>
      </c>
      <c r="L349" s="1141">
        <f t="shared" si="53"/>
        <v>0</v>
      </c>
      <c r="M349" s="1216"/>
      <c r="N349" s="1217"/>
      <c r="O349" s="1216">
        <v>2</v>
      </c>
      <c r="P349" s="1217"/>
      <c r="Q349" s="1216">
        <v>1</v>
      </c>
      <c r="R349" s="1217"/>
      <c r="S349" s="1216"/>
      <c r="T349" s="1217"/>
      <c r="U349" s="1216"/>
      <c r="V349" s="1217"/>
      <c r="W349" s="1216"/>
      <c r="X349" s="1217"/>
      <c r="Y349" s="1216"/>
      <c r="Z349" s="1217"/>
      <c r="AA349" s="1216"/>
      <c r="AB349" s="1217"/>
      <c r="AC349" s="1218"/>
      <c r="AD349" s="1071"/>
      <c r="AE349" s="1071"/>
    </row>
    <row r="350" spans="1:31" s="1091" customFormat="1" ht="16.5" customHeight="1">
      <c r="A350" s="1263" t="s">
        <v>1958</v>
      </c>
      <c r="B350" s="1210" t="s">
        <v>1959</v>
      </c>
      <c r="C350" s="1192" t="s">
        <v>790</v>
      </c>
      <c r="D350" s="1205" t="s">
        <v>794</v>
      </c>
      <c r="E350" s="1194" t="s">
        <v>154</v>
      </c>
      <c r="F350" s="1221"/>
      <c r="G350" s="1139">
        <f t="shared" si="50"/>
        <v>1</v>
      </c>
      <c r="H350" s="1140">
        <f t="shared" si="57"/>
        <v>1</v>
      </c>
      <c r="I350" s="1140">
        <f t="shared" si="54"/>
        <v>1</v>
      </c>
      <c r="J350" s="1140">
        <f t="shared" si="58"/>
        <v>0</v>
      </c>
      <c r="K350" s="1140">
        <f t="shared" si="55"/>
        <v>0</v>
      </c>
      <c r="L350" s="1141">
        <f t="shared" si="53"/>
        <v>0</v>
      </c>
      <c r="M350" s="1216"/>
      <c r="N350" s="1217"/>
      <c r="O350" s="1216"/>
      <c r="P350" s="1217"/>
      <c r="Q350" s="1216">
        <v>1</v>
      </c>
      <c r="R350" s="1217"/>
      <c r="S350" s="1216"/>
      <c r="T350" s="1217"/>
      <c r="U350" s="1216"/>
      <c r="V350" s="1217"/>
      <c r="W350" s="1216"/>
      <c r="X350" s="1217"/>
      <c r="Y350" s="1216"/>
      <c r="Z350" s="1217"/>
      <c r="AA350" s="1216"/>
      <c r="AB350" s="1217"/>
      <c r="AC350" s="1218"/>
      <c r="AD350" s="1071"/>
      <c r="AE350" s="1071"/>
    </row>
    <row r="351" spans="1:31" s="1091" customFormat="1" ht="16.5" customHeight="1">
      <c r="A351" s="1263" t="s">
        <v>1960</v>
      </c>
      <c r="B351" s="1210" t="s">
        <v>1961</v>
      </c>
      <c r="C351" s="1192" t="s">
        <v>1962</v>
      </c>
      <c r="D351" s="1205" t="s">
        <v>1963</v>
      </c>
      <c r="E351" s="1194" t="s">
        <v>154</v>
      </c>
      <c r="F351" s="1221"/>
      <c r="G351" s="1139">
        <f t="shared" si="50"/>
        <v>3</v>
      </c>
      <c r="H351" s="1140">
        <f t="shared" si="57"/>
        <v>3</v>
      </c>
      <c r="I351" s="1140">
        <f t="shared" si="54"/>
        <v>1</v>
      </c>
      <c r="J351" s="1140">
        <f t="shared" si="58"/>
        <v>2</v>
      </c>
      <c r="K351" s="1140">
        <f t="shared" si="55"/>
        <v>2</v>
      </c>
      <c r="L351" s="1141">
        <f t="shared" si="53"/>
        <v>0</v>
      </c>
      <c r="M351" s="1216"/>
      <c r="N351" s="1217"/>
      <c r="O351" s="1216">
        <v>2</v>
      </c>
      <c r="P351" s="1217"/>
      <c r="Q351" s="1216">
        <v>1</v>
      </c>
      <c r="R351" s="1217"/>
      <c r="S351" s="1216"/>
      <c r="T351" s="1217"/>
      <c r="U351" s="1216"/>
      <c r="V351" s="1217"/>
      <c r="W351" s="1216"/>
      <c r="X351" s="1217"/>
      <c r="Y351" s="1216"/>
      <c r="Z351" s="1217"/>
      <c r="AA351" s="1216"/>
      <c r="AB351" s="1217"/>
      <c r="AC351" s="1218"/>
      <c r="AD351" s="1071"/>
      <c r="AE351" s="1071"/>
    </row>
    <row r="352" spans="1:31" s="1091" customFormat="1" ht="16.5" customHeight="1">
      <c r="A352" s="1263" t="s">
        <v>1964</v>
      </c>
      <c r="B352" s="1210" t="s">
        <v>1965</v>
      </c>
      <c r="C352" s="1192" t="s">
        <v>1962</v>
      </c>
      <c r="D352" s="1205" t="s">
        <v>778</v>
      </c>
      <c r="E352" s="1194" t="s">
        <v>154</v>
      </c>
      <c r="F352" s="1221"/>
      <c r="G352" s="1139">
        <f t="shared" si="50"/>
        <v>1</v>
      </c>
      <c r="H352" s="1140">
        <f t="shared" si="57"/>
        <v>1</v>
      </c>
      <c r="I352" s="1140">
        <f t="shared" si="54"/>
        <v>1</v>
      </c>
      <c r="J352" s="1140">
        <f t="shared" si="58"/>
        <v>0</v>
      </c>
      <c r="K352" s="1140">
        <f t="shared" si="55"/>
        <v>0</v>
      </c>
      <c r="L352" s="1141">
        <f t="shared" si="53"/>
        <v>0</v>
      </c>
      <c r="M352" s="1216"/>
      <c r="N352" s="1217"/>
      <c r="O352" s="1216"/>
      <c r="P352" s="1217"/>
      <c r="Q352" s="1216">
        <v>1</v>
      </c>
      <c r="R352" s="1217"/>
      <c r="S352" s="1216"/>
      <c r="T352" s="1217"/>
      <c r="U352" s="1216"/>
      <c r="V352" s="1217"/>
      <c r="W352" s="1216"/>
      <c r="X352" s="1217"/>
      <c r="Y352" s="1216"/>
      <c r="Z352" s="1217"/>
      <c r="AA352" s="1216"/>
      <c r="AB352" s="1217"/>
      <c r="AC352" s="1218"/>
      <c r="AD352" s="1071"/>
      <c r="AE352" s="1071"/>
    </row>
    <row r="353" spans="1:31" s="1091" customFormat="1" ht="16.5" customHeight="1">
      <c r="A353" s="1263" t="s">
        <v>1966</v>
      </c>
      <c r="B353" s="1210" t="s">
        <v>1967</v>
      </c>
      <c r="C353" s="1192" t="s">
        <v>1968</v>
      </c>
      <c r="D353" s="1176"/>
      <c r="E353" s="1194" t="s">
        <v>154</v>
      </c>
      <c r="F353" s="1221"/>
      <c r="G353" s="1139">
        <f t="shared" si="50"/>
        <v>4</v>
      </c>
      <c r="H353" s="1140">
        <f t="shared" si="57"/>
        <v>4</v>
      </c>
      <c r="I353" s="1140">
        <f t="shared" si="54"/>
        <v>2</v>
      </c>
      <c r="J353" s="1140">
        <f t="shared" si="58"/>
        <v>2</v>
      </c>
      <c r="K353" s="1140">
        <f t="shared" si="55"/>
        <v>2</v>
      </c>
      <c r="L353" s="1141">
        <f t="shared" si="53"/>
        <v>0</v>
      </c>
      <c r="M353" s="1216"/>
      <c r="N353" s="1217"/>
      <c r="O353" s="1272">
        <v>2</v>
      </c>
      <c r="P353" s="1217"/>
      <c r="Q353" s="1272">
        <v>2</v>
      </c>
      <c r="R353" s="1217"/>
      <c r="S353" s="1216"/>
      <c r="T353" s="1217"/>
      <c r="U353" s="1272"/>
      <c r="V353" s="1217"/>
      <c r="W353" s="1216"/>
      <c r="X353" s="1217"/>
      <c r="Y353" s="1216"/>
      <c r="Z353" s="1217"/>
      <c r="AA353" s="1216"/>
      <c r="AB353" s="1217"/>
      <c r="AC353" s="1218"/>
      <c r="AD353" s="1071"/>
      <c r="AE353" s="1071"/>
    </row>
    <row r="354" spans="1:31" ht="16.5" customHeight="1">
      <c r="A354" s="1274" t="s">
        <v>1969</v>
      </c>
      <c r="B354" s="1175" t="s">
        <v>1970</v>
      </c>
      <c r="C354" s="1161" t="s">
        <v>1971</v>
      </c>
      <c r="D354" s="1176"/>
      <c r="E354" s="1162" t="s">
        <v>154</v>
      </c>
      <c r="F354" s="1138"/>
      <c r="G354" s="1139">
        <f t="shared" si="50"/>
        <v>5</v>
      </c>
      <c r="H354" s="1140">
        <f t="shared" si="57"/>
        <v>5</v>
      </c>
      <c r="I354" s="1140">
        <f t="shared" si="54"/>
        <v>3</v>
      </c>
      <c r="J354" s="1140">
        <f t="shared" si="58"/>
        <v>2</v>
      </c>
      <c r="K354" s="1140">
        <f t="shared" si="55"/>
        <v>2</v>
      </c>
      <c r="L354" s="1141">
        <f t="shared" si="53"/>
        <v>0</v>
      </c>
      <c r="M354" s="1166"/>
      <c r="N354" s="1165"/>
      <c r="O354" s="1164">
        <v>2</v>
      </c>
      <c r="P354" s="1165"/>
      <c r="Q354" s="1164">
        <v>3</v>
      </c>
      <c r="R354" s="1165"/>
      <c r="S354" s="1166"/>
      <c r="T354" s="1165"/>
      <c r="U354" s="1164"/>
      <c r="V354" s="1165"/>
      <c r="W354" s="1166"/>
      <c r="X354" s="1165"/>
      <c r="Y354" s="1166"/>
      <c r="Z354" s="1165"/>
      <c r="AA354" s="1166"/>
      <c r="AB354" s="1165"/>
      <c r="AC354" s="1167"/>
    </row>
    <row r="355" spans="1:31" ht="16.5" customHeight="1">
      <c r="A355" s="1274" t="s">
        <v>1972</v>
      </c>
      <c r="B355" s="1175" t="s">
        <v>1973</v>
      </c>
      <c r="C355" s="1161" t="s">
        <v>1974</v>
      </c>
      <c r="D355" s="1176"/>
      <c r="E355" s="1162" t="s">
        <v>154</v>
      </c>
      <c r="F355" s="1138"/>
      <c r="G355" s="1139">
        <f t="shared" si="50"/>
        <v>5</v>
      </c>
      <c r="H355" s="1140">
        <f t="shared" si="57"/>
        <v>5</v>
      </c>
      <c r="I355" s="1140">
        <f t="shared" si="54"/>
        <v>3</v>
      </c>
      <c r="J355" s="1140">
        <f t="shared" si="58"/>
        <v>2</v>
      </c>
      <c r="K355" s="1140">
        <f t="shared" si="55"/>
        <v>2</v>
      </c>
      <c r="L355" s="1141">
        <f t="shared" si="53"/>
        <v>0</v>
      </c>
      <c r="M355" s="1166"/>
      <c r="N355" s="1165"/>
      <c r="O355" s="1164">
        <v>2</v>
      </c>
      <c r="P355" s="1165"/>
      <c r="Q355" s="1164">
        <v>3</v>
      </c>
      <c r="R355" s="1165"/>
      <c r="S355" s="1166"/>
      <c r="T355" s="1165"/>
      <c r="U355" s="1164"/>
      <c r="V355" s="1165"/>
      <c r="W355" s="1166"/>
      <c r="X355" s="1165"/>
      <c r="Y355" s="1166"/>
      <c r="Z355" s="1165"/>
      <c r="AA355" s="1166"/>
      <c r="AB355" s="1165"/>
      <c r="AC355" s="1167"/>
    </row>
    <row r="356" spans="1:31" ht="16.5" customHeight="1">
      <c r="A356" s="1274" t="s">
        <v>1975</v>
      </c>
      <c r="B356" s="1175" t="s">
        <v>1976</v>
      </c>
      <c r="C356" s="1161" t="s">
        <v>1977</v>
      </c>
      <c r="D356" s="1176" t="s">
        <v>1978</v>
      </c>
      <c r="E356" s="1162" t="s">
        <v>449</v>
      </c>
      <c r="F356" s="1138"/>
      <c r="G356" s="1139">
        <f t="shared" si="50"/>
        <v>0</v>
      </c>
      <c r="H356" s="1140"/>
      <c r="I356" s="1140">
        <f t="shared" si="54"/>
        <v>0</v>
      </c>
      <c r="J356" s="1140"/>
      <c r="K356" s="1140">
        <f t="shared" si="55"/>
        <v>0</v>
      </c>
      <c r="L356" s="1141">
        <f t="shared" si="53"/>
        <v>0</v>
      </c>
      <c r="M356" s="1166"/>
      <c r="N356" s="1165"/>
      <c r="O356" s="1166">
        <v>0</v>
      </c>
      <c r="P356" s="1165"/>
      <c r="Q356" s="1166">
        <v>0</v>
      </c>
      <c r="R356" s="1165"/>
      <c r="S356" s="1166"/>
      <c r="T356" s="1165"/>
      <c r="U356" s="1166"/>
      <c r="V356" s="1165"/>
      <c r="W356" s="1166"/>
      <c r="X356" s="1165"/>
      <c r="Y356" s="1166"/>
      <c r="Z356" s="1165"/>
      <c r="AA356" s="1166"/>
      <c r="AB356" s="1165"/>
      <c r="AC356" s="1167"/>
    </row>
    <row r="357" spans="1:31" ht="16.5" customHeight="1">
      <c r="A357" s="1274" t="s">
        <v>1979</v>
      </c>
      <c r="B357" s="1175" t="s">
        <v>1980</v>
      </c>
      <c r="C357" s="1161" t="s">
        <v>1981</v>
      </c>
      <c r="D357" s="1176"/>
      <c r="E357" s="1162" t="s">
        <v>444</v>
      </c>
      <c r="F357" s="1138"/>
      <c r="G357" s="1139">
        <f t="shared" si="50"/>
        <v>0</v>
      </c>
      <c r="H357" s="1140"/>
      <c r="I357" s="1140">
        <f t="shared" si="54"/>
        <v>0</v>
      </c>
      <c r="J357" s="1140"/>
      <c r="K357" s="1140">
        <f t="shared" si="55"/>
        <v>0</v>
      </c>
      <c r="L357" s="1141">
        <f t="shared" si="53"/>
        <v>0</v>
      </c>
      <c r="M357" s="1166"/>
      <c r="N357" s="1165"/>
      <c r="O357" s="1166">
        <v>0</v>
      </c>
      <c r="P357" s="1165"/>
      <c r="Q357" s="1166">
        <v>0</v>
      </c>
      <c r="R357" s="1165"/>
      <c r="S357" s="1166"/>
      <c r="T357" s="1165"/>
      <c r="U357" s="1166"/>
      <c r="V357" s="1165"/>
      <c r="W357" s="1166"/>
      <c r="X357" s="1165"/>
      <c r="Y357" s="1166"/>
      <c r="Z357" s="1165"/>
      <c r="AA357" s="1166"/>
      <c r="AB357" s="1165"/>
      <c r="AC357" s="1167"/>
    </row>
    <row r="358" spans="1:31" ht="16.5" customHeight="1">
      <c r="A358" s="1274" t="s">
        <v>1982</v>
      </c>
      <c r="B358" s="1175" t="s">
        <v>1983</v>
      </c>
      <c r="C358" s="1161" t="s">
        <v>1984</v>
      </c>
      <c r="D358" s="1205" t="s">
        <v>1985</v>
      </c>
      <c r="E358" s="1162" t="s">
        <v>834</v>
      </c>
      <c r="F358" s="1138"/>
      <c r="G358" s="1139">
        <f t="shared" si="50"/>
        <v>0</v>
      </c>
      <c r="H358" s="1140"/>
      <c r="I358" s="1140">
        <f t="shared" si="54"/>
        <v>0</v>
      </c>
      <c r="J358" s="1140"/>
      <c r="K358" s="1140">
        <f t="shared" si="55"/>
        <v>0</v>
      </c>
      <c r="L358" s="1141">
        <f t="shared" si="53"/>
        <v>0</v>
      </c>
      <c r="M358" s="1166"/>
      <c r="N358" s="1165"/>
      <c r="O358" s="1166">
        <v>0</v>
      </c>
      <c r="P358" s="1165"/>
      <c r="Q358" s="1166">
        <v>0</v>
      </c>
      <c r="R358" s="1165"/>
      <c r="S358" s="1166"/>
      <c r="T358" s="1165"/>
      <c r="U358" s="1166"/>
      <c r="V358" s="1165"/>
      <c r="W358" s="1166"/>
      <c r="X358" s="1165"/>
      <c r="Y358" s="1166"/>
      <c r="Z358" s="1165"/>
      <c r="AA358" s="1166"/>
      <c r="AB358" s="1165"/>
      <c r="AC358" s="1167"/>
    </row>
    <row r="359" spans="1:31" ht="16.5" customHeight="1">
      <c r="A359" s="1274" t="s">
        <v>1986</v>
      </c>
      <c r="B359" s="1175" t="s">
        <v>1987</v>
      </c>
      <c r="C359" s="1161" t="s">
        <v>1988</v>
      </c>
      <c r="D359" s="1176" t="s">
        <v>1989</v>
      </c>
      <c r="E359" s="1162" t="s">
        <v>154</v>
      </c>
      <c r="F359" s="1138"/>
      <c r="G359" s="1139">
        <f t="shared" si="50"/>
        <v>5</v>
      </c>
      <c r="H359" s="1140">
        <f t="shared" ref="H359:H360" si="59">I359+K359</f>
        <v>5</v>
      </c>
      <c r="I359" s="1140">
        <f t="shared" si="54"/>
        <v>3</v>
      </c>
      <c r="J359" s="1140">
        <f>M359+O359+Y359</f>
        <v>2</v>
      </c>
      <c r="K359" s="1140">
        <f t="shared" si="55"/>
        <v>2</v>
      </c>
      <c r="L359" s="1141">
        <f t="shared" si="53"/>
        <v>0</v>
      </c>
      <c r="M359" s="1166"/>
      <c r="N359" s="1165"/>
      <c r="O359" s="1166">
        <v>2</v>
      </c>
      <c r="P359" s="1165"/>
      <c r="Q359" s="1166">
        <v>3</v>
      </c>
      <c r="R359" s="1165"/>
      <c r="S359" s="1166"/>
      <c r="T359" s="1165"/>
      <c r="U359" s="1166"/>
      <c r="V359" s="1165"/>
      <c r="W359" s="1166"/>
      <c r="X359" s="1165"/>
      <c r="Y359" s="1166"/>
      <c r="Z359" s="1165"/>
      <c r="AA359" s="1166"/>
      <c r="AB359" s="1165"/>
      <c r="AC359" s="1167"/>
    </row>
    <row r="360" spans="1:31" ht="16.5" customHeight="1">
      <c r="A360" s="1274" t="s">
        <v>1990</v>
      </c>
      <c r="B360" s="1175" t="s">
        <v>1991</v>
      </c>
      <c r="C360" s="1161" t="s">
        <v>1992</v>
      </c>
      <c r="D360" s="1205" t="s">
        <v>1993</v>
      </c>
      <c r="E360" s="1162" t="s">
        <v>154</v>
      </c>
      <c r="F360" s="1138"/>
      <c r="G360" s="1139">
        <f t="shared" si="50"/>
        <v>6</v>
      </c>
      <c r="H360" s="1140">
        <f t="shared" si="59"/>
        <v>6</v>
      </c>
      <c r="I360" s="1140">
        <f t="shared" si="54"/>
        <v>4</v>
      </c>
      <c r="J360" s="1140">
        <f>M360+O360+Y360</f>
        <v>2</v>
      </c>
      <c r="K360" s="1140">
        <f t="shared" si="55"/>
        <v>2</v>
      </c>
      <c r="L360" s="1141">
        <f t="shared" si="53"/>
        <v>0</v>
      </c>
      <c r="M360" s="1166"/>
      <c r="N360" s="1165"/>
      <c r="O360" s="1166">
        <v>2</v>
      </c>
      <c r="P360" s="1165"/>
      <c r="Q360" s="1166">
        <v>4</v>
      </c>
      <c r="R360" s="1165">
        <v>0</v>
      </c>
      <c r="S360" s="1166"/>
      <c r="T360" s="1165"/>
      <c r="U360" s="1166"/>
      <c r="V360" s="1165"/>
      <c r="W360" s="1166"/>
      <c r="X360" s="1165"/>
      <c r="Y360" s="1166"/>
      <c r="Z360" s="1165"/>
      <c r="AA360" s="1166"/>
      <c r="AB360" s="1165"/>
      <c r="AC360" s="1167"/>
    </row>
    <row r="361" spans="1:31" s="1091" customFormat="1" ht="16.5" customHeight="1">
      <c r="A361" s="1143" t="s">
        <v>993</v>
      </c>
      <c r="B361" s="1143"/>
      <c r="C361" s="1143"/>
      <c r="D361" s="1143"/>
      <c r="E361" s="1143"/>
      <c r="F361" s="1143"/>
      <c r="G361" s="1144">
        <f t="shared" si="50"/>
        <v>0</v>
      </c>
      <c r="H361" s="1145"/>
      <c r="I361" s="1145"/>
      <c r="J361" s="1145"/>
      <c r="K361" s="1146">
        <f>SUM(P361:AA361)</f>
        <v>0</v>
      </c>
      <c r="L361" s="1146">
        <f>SUM(Q361:AB361)</f>
        <v>0</v>
      </c>
      <c r="M361" s="1177"/>
      <c r="N361" s="1178"/>
      <c r="O361" s="1177">
        <v>0</v>
      </c>
      <c r="P361" s="1178"/>
      <c r="Q361" s="1177">
        <v>0</v>
      </c>
      <c r="R361" s="1178"/>
      <c r="S361" s="1177"/>
      <c r="T361" s="1178"/>
      <c r="U361" s="1177"/>
      <c r="V361" s="1178"/>
      <c r="W361" s="1177"/>
      <c r="X361" s="1178"/>
      <c r="Y361" s="1177"/>
      <c r="Z361" s="1178"/>
      <c r="AA361" s="1177"/>
      <c r="AB361" s="1178"/>
      <c r="AC361" s="1179"/>
      <c r="AD361" s="1071"/>
      <c r="AE361" s="1071"/>
    </row>
    <row r="362" spans="1:31" s="1132" customFormat="1" ht="16.5" customHeight="1">
      <c r="A362" s="1120" t="s">
        <v>1994</v>
      </c>
      <c r="B362" s="1121" t="s">
        <v>1995</v>
      </c>
      <c r="C362" s="1122" t="s">
        <v>1996</v>
      </c>
      <c r="D362" s="1122"/>
      <c r="E362" s="1123"/>
      <c r="F362" s="1124"/>
      <c r="G362" s="1148">
        <f t="shared" si="50"/>
        <v>0</v>
      </c>
      <c r="H362" s="1149"/>
      <c r="I362" s="1149"/>
      <c r="J362" s="1149"/>
      <c r="K362" s="1127"/>
      <c r="L362" s="1127"/>
      <c r="M362" s="1180"/>
      <c r="N362" s="1181"/>
      <c r="O362" s="1180">
        <v>0</v>
      </c>
      <c r="P362" s="1181"/>
      <c r="Q362" s="1180">
        <v>0</v>
      </c>
      <c r="R362" s="1181"/>
      <c r="S362" s="1180"/>
      <c r="T362" s="1181"/>
      <c r="U362" s="1180"/>
      <c r="V362" s="1181"/>
      <c r="W362" s="1180"/>
      <c r="X362" s="1181"/>
      <c r="Y362" s="1180"/>
      <c r="Z362" s="1181"/>
      <c r="AA362" s="1180"/>
      <c r="AB362" s="1181"/>
      <c r="AC362" s="1182"/>
      <c r="AD362" s="1131"/>
      <c r="AE362" s="1131"/>
    </row>
    <row r="363" spans="1:31" ht="16.5" customHeight="1">
      <c r="A363" s="1189" t="s">
        <v>1997</v>
      </c>
      <c r="B363" s="1175" t="s">
        <v>1998</v>
      </c>
      <c r="C363" s="1161" t="s">
        <v>1999</v>
      </c>
      <c r="D363" s="1176" t="s">
        <v>2000</v>
      </c>
      <c r="E363" s="1162" t="s">
        <v>365</v>
      </c>
      <c r="F363" s="1138"/>
      <c r="G363" s="1139">
        <f t="shared" si="50"/>
        <v>0</v>
      </c>
      <c r="H363" s="1140"/>
      <c r="I363" s="1140">
        <f t="shared" si="54"/>
        <v>0</v>
      </c>
      <c r="J363" s="1140"/>
      <c r="K363" s="1140">
        <f t="shared" si="55"/>
        <v>0</v>
      </c>
      <c r="L363" s="1141">
        <f t="shared" ref="L363:L367" si="60">F363*G363</f>
        <v>0</v>
      </c>
      <c r="M363" s="1166"/>
      <c r="N363" s="1165"/>
      <c r="O363" s="1166"/>
      <c r="P363" s="1165"/>
      <c r="Q363" s="1166"/>
      <c r="R363" s="1165"/>
      <c r="S363" s="1166"/>
      <c r="T363" s="1165"/>
      <c r="U363" s="1166"/>
      <c r="V363" s="1165"/>
      <c r="W363" s="1166"/>
      <c r="X363" s="1165"/>
      <c r="Y363" s="1166"/>
      <c r="Z363" s="1165"/>
      <c r="AA363" s="1166"/>
      <c r="AB363" s="1165"/>
      <c r="AC363" s="1167"/>
    </row>
    <row r="364" spans="1:31" ht="16.5" customHeight="1">
      <c r="A364" s="1189" t="s">
        <v>2001</v>
      </c>
      <c r="B364" s="1175" t="s">
        <v>2002</v>
      </c>
      <c r="C364" s="1161" t="s">
        <v>2003</v>
      </c>
      <c r="D364" s="1176"/>
      <c r="E364" s="1162" t="s">
        <v>365</v>
      </c>
      <c r="F364" s="1138"/>
      <c r="G364" s="1139">
        <f t="shared" si="50"/>
        <v>0</v>
      </c>
      <c r="H364" s="1140"/>
      <c r="I364" s="1140">
        <f t="shared" si="54"/>
        <v>0</v>
      </c>
      <c r="J364" s="1140"/>
      <c r="K364" s="1140">
        <f t="shared" si="55"/>
        <v>0</v>
      </c>
      <c r="L364" s="1141">
        <f t="shared" si="60"/>
        <v>0</v>
      </c>
      <c r="M364" s="1166"/>
      <c r="N364" s="1165"/>
      <c r="O364" s="1166">
        <v>0</v>
      </c>
      <c r="P364" s="1165"/>
      <c r="Q364" s="1166">
        <v>0</v>
      </c>
      <c r="R364" s="1165"/>
      <c r="S364" s="1166"/>
      <c r="T364" s="1165"/>
      <c r="U364" s="1166"/>
      <c r="V364" s="1165"/>
      <c r="W364" s="1166"/>
      <c r="X364" s="1165"/>
      <c r="Y364" s="1166"/>
      <c r="Z364" s="1165"/>
      <c r="AA364" s="1166"/>
      <c r="AB364" s="1165"/>
      <c r="AC364" s="1167"/>
    </row>
    <row r="365" spans="1:31" ht="16.5" customHeight="1">
      <c r="A365" s="1189" t="s">
        <v>2004</v>
      </c>
      <c r="B365" s="1175" t="s">
        <v>2005</v>
      </c>
      <c r="C365" s="1161" t="s">
        <v>2006</v>
      </c>
      <c r="D365" s="1176" t="s">
        <v>2007</v>
      </c>
      <c r="E365" s="1162" t="s">
        <v>365</v>
      </c>
      <c r="F365" s="1138"/>
      <c r="G365" s="1139">
        <f t="shared" ref="G365:G421" si="61">SUMPRODUCT(M365:AB365,$M$5:$AB$5)</f>
        <v>0</v>
      </c>
      <c r="H365" s="1140"/>
      <c r="I365" s="1140">
        <f t="shared" si="54"/>
        <v>0</v>
      </c>
      <c r="J365" s="1140"/>
      <c r="K365" s="1140">
        <f t="shared" si="55"/>
        <v>0</v>
      </c>
      <c r="L365" s="1141">
        <f t="shared" si="60"/>
        <v>0</v>
      </c>
      <c r="M365" s="1166"/>
      <c r="N365" s="1165"/>
      <c r="O365" s="1166">
        <v>0</v>
      </c>
      <c r="P365" s="1165"/>
      <c r="Q365" s="1166">
        <v>0</v>
      </c>
      <c r="R365" s="1165"/>
      <c r="S365" s="1166"/>
      <c r="T365" s="1165"/>
      <c r="U365" s="1166"/>
      <c r="V365" s="1165"/>
      <c r="W365" s="1166"/>
      <c r="X365" s="1165"/>
      <c r="Y365" s="1166"/>
      <c r="Z365" s="1165"/>
      <c r="AA365" s="1166"/>
      <c r="AB365" s="1165"/>
      <c r="AC365" s="1167"/>
    </row>
    <row r="366" spans="1:31" ht="16.5" customHeight="1">
      <c r="A366" s="1189" t="s">
        <v>448</v>
      </c>
      <c r="B366" s="1175" t="s">
        <v>2008</v>
      </c>
      <c r="C366" s="1161" t="s">
        <v>2009</v>
      </c>
      <c r="D366" s="1176"/>
      <c r="E366" s="1162" t="s">
        <v>154</v>
      </c>
      <c r="F366" s="1138"/>
      <c r="G366" s="1139">
        <f t="shared" si="61"/>
        <v>0</v>
      </c>
      <c r="H366" s="1140"/>
      <c r="I366" s="1140">
        <f t="shared" si="54"/>
        <v>0</v>
      </c>
      <c r="J366" s="1140"/>
      <c r="K366" s="1140">
        <f t="shared" si="55"/>
        <v>0</v>
      </c>
      <c r="L366" s="1141">
        <f t="shared" si="60"/>
        <v>0</v>
      </c>
      <c r="M366" s="1166"/>
      <c r="N366" s="1165"/>
      <c r="O366" s="1166">
        <v>0</v>
      </c>
      <c r="P366" s="1165"/>
      <c r="Q366" s="1166">
        <v>0</v>
      </c>
      <c r="R366" s="1165"/>
      <c r="S366" s="1166"/>
      <c r="T366" s="1165"/>
      <c r="U366" s="1166"/>
      <c r="V366" s="1165"/>
      <c r="W366" s="1166"/>
      <c r="X366" s="1165"/>
      <c r="Y366" s="1166"/>
      <c r="Z366" s="1165"/>
      <c r="AA366" s="1166"/>
      <c r="AB366" s="1165"/>
      <c r="AC366" s="1167"/>
    </row>
    <row r="367" spans="1:31" ht="16.5" customHeight="1">
      <c r="A367" s="1189" t="s">
        <v>2010</v>
      </c>
      <c r="B367" s="1175" t="s">
        <v>2011</v>
      </c>
      <c r="C367" s="1161" t="s">
        <v>2012</v>
      </c>
      <c r="D367" s="1176"/>
      <c r="E367" s="1162" t="s">
        <v>834</v>
      </c>
      <c r="F367" s="1138"/>
      <c r="G367" s="1139">
        <f t="shared" si="61"/>
        <v>0</v>
      </c>
      <c r="H367" s="1140"/>
      <c r="I367" s="1140">
        <f t="shared" si="54"/>
        <v>0</v>
      </c>
      <c r="J367" s="1140"/>
      <c r="K367" s="1140">
        <f t="shared" si="55"/>
        <v>0</v>
      </c>
      <c r="L367" s="1141">
        <f t="shared" si="60"/>
        <v>0</v>
      </c>
      <c r="M367" s="1166">
        <v>0</v>
      </c>
      <c r="N367" s="1165"/>
      <c r="O367" s="1166">
        <v>0</v>
      </c>
      <c r="P367" s="1165"/>
      <c r="Q367" s="1166">
        <v>0</v>
      </c>
      <c r="R367" s="1165"/>
      <c r="S367" s="1166">
        <v>0</v>
      </c>
      <c r="T367" s="1165"/>
      <c r="U367" s="1166"/>
      <c r="V367" s="1165"/>
      <c r="W367" s="1166"/>
      <c r="X367" s="1165"/>
      <c r="Y367" s="1166"/>
      <c r="Z367" s="1165"/>
      <c r="AA367" s="1166"/>
      <c r="AB367" s="1165"/>
      <c r="AC367" s="1167"/>
    </row>
    <row r="368" spans="1:31" s="1091" customFormat="1" ht="16.5" customHeight="1">
      <c r="A368" s="1143" t="s">
        <v>993</v>
      </c>
      <c r="B368" s="1143"/>
      <c r="C368" s="1143"/>
      <c r="D368" s="1143"/>
      <c r="E368" s="1143"/>
      <c r="F368" s="1143"/>
      <c r="G368" s="1144">
        <f t="shared" si="61"/>
        <v>0</v>
      </c>
      <c r="H368" s="1145"/>
      <c r="I368" s="1145"/>
      <c r="J368" s="1145"/>
      <c r="K368" s="1146">
        <f>SUM(P368:AA368)</f>
        <v>0</v>
      </c>
      <c r="L368" s="1146">
        <f>SUM(Q368:AB368)</f>
        <v>0</v>
      </c>
      <c r="M368" s="1177">
        <v>0</v>
      </c>
      <c r="N368" s="1178"/>
      <c r="O368" s="1177">
        <v>0</v>
      </c>
      <c r="P368" s="1178"/>
      <c r="Q368" s="1177">
        <v>0</v>
      </c>
      <c r="R368" s="1178"/>
      <c r="S368" s="1177">
        <v>0</v>
      </c>
      <c r="T368" s="1178"/>
      <c r="U368" s="1177"/>
      <c r="V368" s="1178"/>
      <c r="W368" s="1177"/>
      <c r="X368" s="1178"/>
      <c r="Y368" s="1177"/>
      <c r="Z368" s="1178"/>
      <c r="AA368" s="1177"/>
      <c r="AB368" s="1178"/>
      <c r="AC368" s="1179"/>
      <c r="AD368" s="1071"/>
      <c r="AE368" s="1071"/>
    </row>
    <row r="369" spans="1:31" s="1132" customFormat="1" ht="16.5" customHeight="1">
      <c r="A369" s="1120" t="s">
        <v>2013</v>
      </c>
      <c r="B369" s="1121" t="s">
        <v>2014</v>
      </c>
      <c r="C369" s="1122" t="s">
        <v>2015</v>
      </c>
      <c r="D369" s="1122"/>
      <c r="E369" s="1123"/>
      <c r="F369" s="1124"/>
      <c r="G369" s="1148">
        <f t="shared" si="61"/>
        <v>0</v>
      </c>
      <c r="H369" s="1149"/>
      <c r="I369" s="1149"/>
      <c r="J369" s="1149"/>
      <c r="K369" s="1127"/>
      <c r="L369" s="1127"/>
      <c r="M369" s="1180">
        <v>0</v>
      </c>
      <c r="N369" s="1181"/>
      <c r="O369" s="1180">
        <v>0</v>
      </c>
      <c r="P369" s="1181"/>
      <c r="Q369" s="1180">
        <v>0</v>
      </c>
      <c r="R369" s="1181"/>
      <c r="S369" s="1180">
        <v>0</v>
      </c>
      <c r="T369" s="1181"/>
      <c r="U369" s="1180"/>
      <c r="V369" s="1181"/>
      <c r="W369" s="1180"/>
      <c r="X369" s="1181"/>
      <c r="Y369" s="1180"/>
      <c r="Z369" s="1181"/>
      <c r="AA369" s="1180"/>
      <c r="AB369" s="1181"/>
      <c r="AC369" s="1182"/>
      <c r="AD369" s="1131"/>
      <c r="AE369" s="1131"/>
    </row>
    <row r="370" spans="1:31" ht="16.5" customHeight="1">
      <c r="A370" s="1189" t="s">
        <v>2016</v>
      </c>
      <c r="B370" s="1175" t="s">
        <v>2017</v>
      </c>
      <c r="C370" s="1161" t="s">
        <v>2018</v>
      </c>
      <c r="D370" s="1176"/>
      <c r="E370" s="1162" t="s">
        <v>449</v>
      </c>
      <c r="F370" s="1138"/>
      <c r="G370" s="1139">
        <f t="shared" si="61"/>
        <v>0</v>
      </c>
      <c r="H370" s="1140"/>
      <c r="I370" s="1140">
        <f t="shared" si="54"/>
        <v>0</v>
      </c>
      <c r="J370" s="1140"/>
      <c r="K370" s="1140">
        <f t="shared" si="55"/>
        <v>0</v>
      </c>
      <c r="L370" s="1141">
        <f t="shared" ref="L370:L391" si="62">F370*G370</f>
        <v>0</v>
      </c>
      <c r="M370" s="1166">
        <v>0</v>
      </c>
      <c r="N370" s="1165"/>
      <c r="O370" s="1166">
        <v>0</v>
      </c>
      <c r="P370" s="1165"/>
      <c r="Q370" s="1166">
        <v>0</v>
      </c>
      <c r="R370" s="1165"/>
      <c r="S370" s="1166">
        <v>0</v>
      </c>
      <c r="T370" s="1165"/>
      <c r="U370" s="1166"/>
      <c r="V370" s="1165"/>
      <c r="W370" s="1166"/>
      <c r="X370" s="1165"/>
      <c r="Y370" s="1166"/>
      <c r="Z370" s="1165"/>
      <c r="AA370" s="1166"/>
      <c r="AB370" s="1165"/>
      <c r="AC370" s="1167"/>
    </row>
    <row r="371" spans="1:31" ht="16.5" customHeight="1">
      <c r="A371" s="1189" t="s">
        <v>2019</v>
      </c>
      <c r="B371" s="1175" t="s">
        <v>2020</v>
      </c>
      <c r="C371" s="1161" t="s">
        <v>2021</v>
      </c>
      <c r="D371" s="1176" t="s">
        <v>2022</v>
      </c>
      <c r="E371" s="1162" t="s">
        <v>449</v>
      </c>
      <c r="F371" s="1138"/>
      <c r="G371" s="1139">
        <f t="shared" si="61"/>
        <v>0</v>
      </c>
      <c r="H371" s="1140"/>
      <c r="I371" s="1140">
        <f t="shared" si="54"/>
        <v>0</v>
      </c>
      <c r="J371" s="1140"/>
      <c r="K371" s="1140">
        <f t="shared" si="55"/>
        <v>0</v>
      </c>
      <c r="L371" s="1141">
        <f t="shared" si="62"/>
        <v>0</v>
      </c>
      <c r="M371" s="1166">
        <v>0</v>
      </c>
      <c r="N371" s="1165"/>
      <c r="O371" s="1166">
        <v>0</v>
      </c>
      <c r="P371" s="1165"/>
      <c r="Q371" s="1166">
        <v>0</v>
      </c>
      <c r="R371" s="1165"/>
      <c r="S371" s="1166">
        <v>0</v>
      </c>
      <c r="T371" s="1165"/>
      <c r="U371" s="1166"/>
      <c r="V371" s="1165"/>
      <c r="W371" s="1166"/>
      <c r="X371" s="1165"/>
      <c r="Y371" s="1166"/>
      <c r="Z371" s="1165"/>
      <c r="AA371" s="1166"/>
      <c r="AB371" s="1165"/>
      <c r="AC371" s="1167"/>
    </row>
    <row r="372" spans="1:31" s="1091" customFormat="1" ht="16.5" customHeight="1">
      <c r="A372" s="1190" t="s">
        <v>765</v>
      </c>
      <c r="B372" s="1210" t="s">
        <v>2023</v>
      </c>
      <c r="C372" s="1161" t="s">
        <v>2021</v>
      </c>
      <c r="D372" s="1176" t="s">
        <v>2024</v>
      </c>
      <c r="E372" s="1162" t="s">
        <v>449</v>
      </c>
      <c r="F372" s="1138"/>
      <c r="G372" s="1139">
        <f t="shared" si="61"/>
        <v>0</v>
      </c>
      <c r="H372" s="1140"/>
      <c r="I372" s="1140">
        <f t="shared" si="54"/>
        <v>0</v>
      </c>
      <c r="J372" s="1140"/>
      <c r="K372" s="1140">
        <f t="shared" si="55"/>
        <v>0</v>
      </c>
      <c r="L372" s="1141">
        <f t="shared" si="62"/>
        <v>0</v>
      </c>
      <c r="M372" s="1166">
        <v>0</v>
      </c>
      <c r="N372" s="1165"/>
      <c r="O372" s="1166">
        <v>0</v>
      </c>
      <c r="P372" s="1165"/>
      <c r="Q372" s="1166">
        <v>0</v>
      </c>
      <c r="R372" s="1165"/>
      <c r="S372" s="1166">
        <v>0</v>
      </c>
      <c r="T372" s="1165"/>
      <c r="U372" s="1166"/>
      <c r="V372" s="1165"/>
      <c r="W372" s="1166"/>
      <c r="X372" s="1165"/>
      <c r="Y372" s="1166"/>
      <c r="Z372" s="1165"/>
      <c r="AA372" s="1166"/>
      <c r="AB372" s="1165"/>
      <c r="AC372" s="1167"/>
      <c r="AD372" s="1071"/>
      <c r="AE372" s="1071"/>
    </row>
    <row r="373" spans="1:31" s="1071" customFormat="1" ht="16.5" customHeight="1">
      <c r="A373" s="1189" t="s">
        <v>768</v>
      </c>
      <c r="B373" s="1175" t="s">
        <v>2025</v>
      </c>
      <c r="C373" s="1161" t="s">
        <v>2026</v>
      </c>
      <c r="D373" s="1176" t="s">
        <v>2027</v>
      </c>
      <c r="E373" s="1162" t="s">
        <v>449</v>
      </c>
      <c r="F373" s="1138"/>
      <c r="G373" s="1139">
        <f t="shared" si="61"/>
        <v>4830</v>
      </c>
      <c r="H373" s="1140">
        <f>I373+K373</f>
        <v>4830</v>
      </c>
      <c r="I373" s="1140">
        <f t="shared" si="54"/>
        <v>4830</v>
      </c>
      <c r="J373" s="1140"/>
      <c r="K373" s="1140">
        <f t="shared" si="55"/>
        <v>0</v>
      </c>
      <c r="L373" s="1141">
        <f t="shared" si="62"/>
        <v>0</v>
      </c>
      <c r="M373" s="1166">
        <v>0</v>
      </c>
      <c r="N373" s="1165"/>
      <c r="O373" s="1166">
        <v>0</v>
      </c>
      <c r="P373" s="1165"/>
      <c r="Q373" s="1166">
        <v>0</v>
      </c>
      <c r="R373" s="1165"/>
      <c r="S373" s="1164">
        <v>4830</v>
      </c>
      <c r="T373" s="1165"/>
      <c r="U373" s="1166"/>
      <c r="V373" s="1165"/>
      <c r="W373" s="1166"/>
      <c r="X373" s="1165"/>
      <c r="Y373" s="1166"/>
      <c r="Z373" s="1165"/>
      <c r="AA373" s="1166"/>
      <c r="AB373" s="1165"/>
      <c r="AC373" s="1167"/>
    </row>
    <row r="374" spans="1:31" s="1071" customFormat="1" ht="16.5" customHeight="1">
      <c r="A374" s="1189" t="s">
        <v>2028</v>
      </c>
      <c r="B374" s="1175" t="s">
        <v>2029</v>
      </c>
      <c r="C374" s="1161" t="s">
        <v>2030</v>
      </c>
      <c r="D374" s="1176" t="s">
        <v>2031</v>
      </c>
      <c r="E374" s="1162" t="s">
        <v>449</v>
      </c>
      <c r="F374" s="1138"/>
      <c r="G374" s="1139">
        <f t="shared" si="61"/>
        <v>0</v>
      </c>
      <c r="H374" s="1140"/>
      <c r="I374" s="1140">
        <f t="shared" si="54"/>
        <v>0</v>
      </c>
      <c r="J374" s="1140"/>
      <c r="K374" s="1140">
        <f t="shared" si="55"/>
        <v>0</v>
      </c>
      <c r="L374" s="1141"/>
      <c r="M374" s="1166"/>
      <c r="N374" s="1165"/>
      <c r="O374" s="1166"/>
      <c r="P374" s="1165"/>
      <c r="Q374" s="1166"/>
      <c r="R374" s="1165"/>
      <c r="S374" s="1166"/>
      <c r="T374" s="1165"/>
      <c r="U374" s="1166"/>
      <c r="V374" s="1165"/>
      <c r="W374" s="1166"/>
      <c r="X374" s="1165"/>
      <c r="Y374" s="1166"/>
      <c r="Z374" s="1165"/>
      <c r="AA374" s="1166"/>
      <c r="AB374" s="1165"/>
      <c r="AC374" s="1167"/>
    </row>
    <row r="375" spans="1:31" s="1091" customFormat="1" ht="16.5" customHeight="1">
      <c r="A375" s="1190" t="s">
        <v>2032</v>
      </c>
      <c r="B375" s="1210" t="s">
        <v>2033</v>
      </c>
      <c r="C375" s="1161" t="s">
        <v>2034</v>
      </c>
      <c r="D375" s="1176"/>
      <c r="E375" s="1162" t="s">
        <v>449</v>
      </c>
      <c r="F375" s="1138"/>
      <c r="G375" s="1139">
        <f t="shared" si="61"/>
        <v>0</v>
      </c>
      <c r="H375" s="1140"/>
      <c r="I375" s="1140">
        <f t="shared" si="54"/>
        <v>0</v>
      </c>
      <c r="J375" s="1140"/>
      <c r="K375" s="1140"/>
      <c r="L375" s="1141">
        <f t="shared" si="62"/>
        <v>0</v>
      </c>
      <c r="M375" s="1166"/>
      <c r="N375" s="1165"/>
      <c r="O375" s="1166"/>
      <c r="P375" s="1165"/>
      <c r="Q375" s="1166"/>
      <c r="R375" s="1165"/>
      <c r="S375" s="1166"/>
      <c r="T375" s="1165"/>
      <c r="U375" s="1166"/>
      <c r="V375" s="1165"/>
      <c r="W375" s="1166"/>
      <c r="X375" s="1165"/>
      <c r="Y375" s="1166"/>
      <c r="Z375" s="1165"/>
      <c r="AA375" s="1166"/>
      <c r="AB375" s="1165"/>
      <c r="AC375" s="1167"/>
      <c r="AD375" s="1071"/>
      <c r="AE375" s="1071"/>
    </row>
    <row r="376" spans="1:31" s="1091" customFormat="1" ht="16.5" customHeight="1">
      <c r="A376" s="1190" t="s">
        <v>2035</v>
      </c>
      <c r="B376" s="1210" t="s">
        <v>2036</v>
      </c>
      <c r="C376" s="1161" t="s">
        <v>2037</v>
      </c>
      <c r="D376" s="1176" t="s">
        <v>2038</v>
      </c>
      <c r="E376" s="1162" t="s">
        <v>449</v>
      </c>
      <c r="F376" s="1138"/>
      <c r="G376" s="1139">
        <f t="shared" si="61"/>
        <v>0</v>
      </c>
      <c r="H376" s="1140"/>
      <c r="I376" s="1140">
        <f t="shared" si="54"/>
        <v>0</v>
      </c>
      <c r="J376" s="1140"/>
      <c r="K376" s="1140"/>
      <c r="L376" s="1141">
        <f t="shared" si="62"/>
        <v>0</v>
      </c>
      <c r="M376" s="1166"/>
      <c r="N376" s="1165"/>
      <c r="O376" s="1166"/>
      <c r="P376" s="1165"/>
      <c r="Q376" s="1166"/>
      <c r="R376" s="1165"/>
      <c r="S376" s="1166"/>
      <c r="T376" s="1165"/>
      <c r="U376" s="1166"/>
      <c r="V376" s="1165"/>
      <c r="W376" s="1166"/>
      <c r="X376" s="1165"/>
      <c r="Y376" s="1166"/>
      <c r="Z376" s="1165"/>
      <c r="AA376" s="1166"/>
      <c r="AB376" s="1165"/>
      <c r="AC376" s="1167"/>
      <c r="AD376" s="1071"/>
      <c r="AE376" s="1071"/>
    </row>
    <row r="377" spans="1:31" s="1091" customFormat="1" ht="16.5" customHeight="1">
      <c r="A377" s="1190" t="s">
        <v>2039</v>
      </c>
      <c r="B377" s="1210" t="s">
        <v>2040</v>
      </c>
      <c r="C377" s="1161" t="s">
        <v>2037</v>
      </c>
      <c r="D377" s="1176" t="s">
        <v>2041</v>
      </c>
      <c r="E377" s="1162" t="s">
        <v>449</v>
      </c>
      <c r="F377" s="1138"/>
      <c r="G377" s="1139">
        <f t="shared" si="61"/>
        <v>0</v>
      </c>
      <c r="H377" s="1140"/>
      <c r="I377" s="1140">
        <f t="shared" si="54"/>
        <v>0</v>
      </c>
      <c r="J377" s="1140"/>
      <c r="K377" s="1140"/>
      <c r="L377" s="1141">
        <f t="shared" si="62"/>
        <v>0</v>
      </c>
      <c r="M377" s="1166">
        <v>0</v>
      </c>
      <c r="N377" s="1165"/>
      <c r="O377" s="1166">
        <v>0</v>
      </c>
      <c r="P377" s="1165"/>
      <c r="Q377" s="1166">
        <v>0</v>
      </c>
      <c r="R377" s="1165"/>
      <c r="S377" s="1166">
        <v>0</v>
      </c>
      <c r="T377" s="1165"/>
      <c r="U377" s="1166"/>
      <c r="V377" s="1165"/>
      <c r="W377" s="1166"/>
      <c r="X377" s="1165"/>
      <c r="Y377" s="1166"/>
      <c r="Z377" s="1165"/>
      <c r="AA377" s="1166"/>
      <c r="AB377" s="1165"/>
      <c r="AC377" s="1167"/>
      <c r="AD377" s="1071"/>
      <c r="AE377" s="1071"/>
    </row>
    <row r="378" spans="1:31" s="1091" customFormat="1" ht="16.5" customHeight="1">
      <c r="A378" s="1190" t="s">
        <v>2042</v>
      </c>
      <c r="B378" s="1210" t="s">
        <v>2043</v>
      </c>
      <c r="C378" s="1192" t="s">
        <v>2044</v>
      </c>
      <c r="D378" s="1205" t="s">
        <v>2045</v>
      </c>
      <c r="E378" s="1194" t="s">
        <v>1507</v>
      </c>
      <c r="F378" s="1221"/>
      <c r="G378" s="1139">
        <f t="shared" si="61"/>
        <v>0</v>
      </c>
      <c r="H378" s="1140"/>
      <c r="I378" s="1140">
        <f t="shared" si="54"/>
        <v>0</v>
      </c>
      <c r="J378" s="1140"/>
      <c r="K378" s="1140"/>
      <c r="L378" s="1141">
        <f t="shared" si="62"/>
        <v>0</v>
      </c>
      <c r="M378" s="1216"/>
      <c r="N378" s="1217"/>
      <c r="O378" s="1216"/>
      <c r="P378" s="1217"/>
      <c r="Q378" s="1216"/>
      <c r="R378" s="1217"/>
      <c r="S378" s="1216"/>
      <c r="T378" s="1217"/>
      <c r="U378" s="1216"/>
      <c r="V378" s="1217"/>
      <c r="W378" s="1216"/>
      <c r="X378" s="1217"/>
      <c r="Y378" s="1216"/>
      <c r="Z378" s="1217"/>
      <c r="AA378" s="1216"/>
      <c r="AB378" s="1217"/>
      <c r="AC378" s="1218"/>
      <c r="AD378" s="1071"/>
      <c r="AE378" s="1071"/>
    </row>
    <row r="379" spans="1:31" s="1091" customFormat="1" ht="16.5" customHeight="1">
      <c r="A379" s="1190" t="s">
        <v>2046</v>
      </c>
      <c r="B379" s="1210" t="s">
        <v>2047</v>
      </c>
      <c r="C379" s="1192" t="s">
        <v>2044</v>
      </c>
      <c r="D379" s="1205" t="s">
        <v>2031</v>
      </c>
      <c r="E379" s="1194" t="s">
        <v>1507</v>
      </c>
      <c r="F379" s="1221"/>
      <c r="G379" s="1139">
        <f t="shared" si="61"/>
        <v>0</v>
      </c>
      <c r="H379" s="1140"/>
      <c r="I379" s="1140">
        <f t="shared" si="54"/>
        <v>0</v>
      </c>
      <c r="J379" s="1140"/>
      <c r="K379" s="1140"/>
      <c r="L379" s="1141">
        <f t="shared" si="62"/>
        <v>0</v>
      </c>
      <c r="M379" s="1216">
        <v>0</v>
      </c>
      <c r="N379" s="1217"/>
      <c r="O379" s="1216">
        <v>0</v>
      </c>
      <c r="P379" s="1217"/>
      <c r="Q379" s="1216">
        <v>0</v>
      </c>
      <c r="R379" s="1217"/>
      <c r="S379" s="1216">
        <v>0</v>
      </c>
      <c r="T379" s="1217"/>
      <c r="U379" s="1216"/>
      <c r="V379" s="1217"/>
      <c r="W379" s="1216"/>
      <c r="X379" s="1217"/>
      <c r="Y379" s="1216"/>
      <c r="Z379" s="1217"/>
      <c r="AA379" s="1216"/>
      <c r="AB379" s="1217"/>
      <c r="AC379" s="1218"/>
      <c r="AD379" s="1071"/>
      <c r="AE379" s="1071"/>
    </row>
    <row r="380" spans="1:31" s="1091" customFormat="1" ht="16.5" customHeight="1">
      <c r="A380" s="1190" t="s">
        <v>2048</v>
      </c>
      <c r="B380" s="1210" t="s">
        <v>2049</v>
      </c>
      <c r="C380" s="1192" t="s">
        <v>2050</v>
      </c>
      <c r="D380" s="1205" t="s">
        <v>1749</v>
      </c>
      <c r="E380" s="1194" t="s">
        <v>449</v>
      </c>
      <c r="F380" s="1221"/>
      <c r="G380" s="1139">
        <f t="shared" si="61"/>
        <v>0</v>
      </c>
      <c r="H380" s="1140"/>
      <c r="I380" s="1140">
        <f t="shared" si="54"/>
        <v>0</v>
      </c>
      <c r="J380" s="1140"/>
      <c r="K380" s="1140"/>
      <c r="L380" s="1141">
        <f t="shared" si="62"/>
        <v>0</v>
      </c>
      <c r="M380" s="1216">
        <v>0</v>
      </c>
      <c r="N380" s="1217"/>
      <c r="O380" s="1216">
        <v>0</v>
      </c>
      <c r="P380" s="1217"/>
      <c r="Q380" s="1216">
        <v>0</v>
      </c>
      <c r="R380" s="1217"/>
      <c r="S380" s="1216">
        <v>0</v>
      </c>
      <c r="T380" s="1217"/>
      <c r="U380" s="1216"/>
      <c r="V380" s="1217"/>
      <c r="W380" s="1216"/>
      <c r="X380" s="1217"/>
      <c r="Y380" s="1216"/>
      <c r="Z380" s="1217"/>
      <c r="AA380" s="1216"/>
      <c r="AB380" s="1217"/>
      <c r="AC380" s="1218"/>
      <c r="AD380" s="1071"/>
      <c r="AE380" s="1071"/>
    </row>
    <row r="381" spans="1:31" s="1091" customFormat="1" ht="16.5" customHeight="1">
      <c r="A381" s="1190" t="s">
        <v>2051</v>
      </c>
      <c r="B381" s="1210" t="s">
        <v>2052</v>
      </c>
      <c r="C381" s="1192" t="s">
        <v>2053</v>
      </c>
      <c r="D381" s="1205" t="s">
        <v>2038</v>
      </c>
      <c r="E381" s="1194" t="s">
        <v>449</v>
      </c>
      <c r="F381" s="1221"/>
      <c r="G381" s="1139">
        <f t="shared" si="61"/>
        <v>0</v>
      </c>
      <c r="H381" s="1140"/>
      <c r="I381" s="1140">
        <f t="shared" si="54"/>
        <v>0</v>
      </c>
      <c r="J381" s="1140"/>
      <c r="K381" s="1140"/>
      <c r="L381" s="1141">
        <f t="shared" si="62"/>
        <v>0</v>
      </c>
      <c r="M381" s="1216">
        <v>0</v>
      </c>
      <c r="N381" s="1217"/>
      <c r="O381" s="1216">
        <v>0</v>
      </c>
      <c r="P381" s="1217"/>
      <c r="Q381" s="1216">
        <v>0</v>
      </c>
      <c r="R381" s="1217"/>
      <c r="S381" s="1216">
        <v>0</v>
      </c>
      <c r="T381" s="1217"/>
      <c r="U381" s="1216"/>
      <c r="V381" s="1217"/>
      <c r="W381" s="1216"/>
      <c r="X381" s="1217"/>
      <c r="Y381" s="1216"/>
      <c r="Z381" s="1217"/>
      <c r="AA381" s="1216"/>
      <c r="AB381" s="1217"/>
      <c r="AC381" s="1218"/>
      <c r="AD381" s="1071"/>
      <c r="AE381" s="1071"/>
    </row>
    <row r="382" spans="1:31" s="1091" customFormat="1" ht="16.5" customHeight="1">
      <c r="A382" s="1190" t="s">
        <v>2054</v>
      </c>
      <c r="B382" s="1210" t="s">
        <v>2055</v>
      </c>
      <c r="C382" s="1192" t="s">
        <v>2053</v>
      </c>
      <c r="D382" s="1205" t="s">
        <v>2056</v>
      </c>
      <c r="E382" s="1194" t="s">
        <v>449</v>
      </c>
      <c r="F382" s="1221"/>
      <c r="G382" s="1139">
        <f t="shared" si="61"/>
        <v>0</v>
      </c>
      <c r="H382" s="1140"/>
      <c r="I382" s="1140">
        <f t="shared" si="54"/>
        <v>0</v>
      </c>
      <c r="J382" s="1140"/>
      <c r="K382" s="1140"/>
      <c r="L382" s="1141">
        <f t="shared" si="62"/>
        <v>0</v>
      </c>
      <c r="M382" s="1216">
        <v>0</v>
      </c>
      <c r="N382" s="1217"/>
      <c r="O382" s="1216">
        <v>0</v>
      </c>
      <c r="P382" s="1217"/>
      <c r="Q382" s="1216">
        <v>0</v>
      </c>
      <c r="R382" s="1217"/>
      <c r="S382" s="1216">
        <v>0</v>
      </c>
      <c r="T382" s="1217"/>
      <c r="U382" s="1216"/>
      <c r="V382" s="1217"/>
      <c r="W382" s="1216"/>
      <c r="X382" s="1217"/>
      <c r="Y382" s="1216"/>
      <c r="Z382" s="1217"/>
      <c r="AA382" s="1216"/>
      <c r="AB382" s="1217"/>
      <c r="AC382" s="1218"/>
      <c r="AD382" s="1071"/>
      <c r="AE382" s="1071"/>
    </row>
    <row r="383" spans="1:31" s="1091" customFormat="1" ht="16.5" customHeight="1">
      <c r="A383" s="1190" t="s">
        <v>2057</v>
      </c>
      <c r="B383" s="1210" t="s">
        <v>2058</v>
      </c>
      <c r="C383" s="1192" t="s">
        <v>2053</v>
      </c>
      <c r="D383" s="1205" t="s">
        <v>2059</v>
      </c>
      <c r="E383" s="1194" t="s">
        <v>449</v>
      </c>
      <c r="F383" s="1221"/>
      <c r="G383" s="1139">
        <f t="shared" si="61"/>
        <v>0</v>
      </c>
      <c r="H383" s="1140"/>
      <c r="I383" s="1140">
        <f t="shared" si="54"/>
        <v>0</v>
      </c>
      <c r="J383" s="1140"/>
      <c r="K383" s="1140"/>
      <c r="L383" s="1141">
        <f t="shared" si="62"/>
        <v>0</v>
      </c>
      <c r="M383" s="1216">
        <v>0</v>
      </c>
      <c r="N383" s="1217"/>
      <c r="O383" s="1216">
        <v>0</v>
      </c>
      <c r="P383" s="1217"/>
      <c r="Q383" s="1216">
        <v>0</v>
      </c>
      <c r="R383" s="1217"/>
      <c r="S383" s="1216">
        <v>0</v>
      </c>
      <c r="T383" s="1217"/>
      <c r="U383" s="1216"/>
      <c r="V383" s="1217"/>
      <c r="W383" s="1216"/>
      <c r="X383" s="1217"/>
      <c r="Y383" s="1216"/>
      <c r="Z383" s="1217"/>
      <c r="AA383" s="1216"/>
      <c r="AB383" s="1217"/>
      <c r="AC383" s="1218"/>
      <c r="AD383" s="1071"/>
      <c r="AE383" s="1071"/>
    </row>
    <row r="384" spans="1:31" s="1091" customFormat="1" ht="16.5" customHeight="1">
      <c r="A384" s="1190" t="s">
        <v>2060</v>
      </c>
      <c r="B384" s="1210" t="s">
        <v>2061</v>
      </c>
      <c r="C384" s="1192" t="s">
        <v>2053</v>
      </c>
      <c r="D384" s="1205" t="s">
        <v>2062</v>
      </c>
      <c r="E384" s="1194" t="s">
        <v>449</v>
      </c>
      <c r="F384" s="1221"/>
      <c r="G384" s="1139">
        <f t="shared" si="61"/>
        <v>0</v>
      </c>
      <c r="H384" s="1140"/>
      <c r="I384" s="1140">
        <f t="shared" si="54"/>
        <v>0</v>
      </c>
      <c r="J384" s="1140"/>
      <c r="K384" s="1140"/>
      <c r="L384" s="1141">
        <f t="shared" si="62"/>
        <v>0</v>
      </c>
      <c r="M384" s="1216">
        <v>0</v>
      </c>
      <c r="N384" s="1217"/>
      <c r="O384" s="1216">
        <v>0</v>
      </c>
      <c r="P384" s="1217"/>
      <c r="Q384" s="1216">
        <v>0</v>
      </c>
      <c r="R384" s="1217"/>
      <c r="S384" s="1216">
        <v>0</v>
      </c>
      <c r="T384" s="1217"/>
      <c r="U384" s="1216"/>
      <c r="V384" s="1217"/>
      <c r="W384" s="1216"/>
      <c r="X384" s="1217"/>
      <c r="Y384" s="1216"/>
      <c r="Z384" s="1217"/>
      <c r="AA384" s="1216"/>
      <c r="AB384" s="1217"/>
      <c r="AC384" s="1218"/>
      <c r="AD384" s="1071"/>
      <c r="AE384" s="1071"/>
    </row>
    <row r="385" spans="1:31" s="1091" customFormat="1" ht="16.5" customHeight="1">
      <c r="A385" s="1190" t="s">
        <v>2063</v>
      </c>
      <c r="B385" s="1210" t="s">
        <v>2064</v>
      </c>
      <c r="C385" s="1192" t="s">
        <v>2053</v>
      </c>
      <c r="D385" s="1205" t="s">
        <v>2065</v>
      </c>
      <c r="E385" s="1194" t="s">
        <v>449</v>
      </c>
      <c r="F385" s="1221"/>
      <c r="G385" s="1139">
        <f t="shared" si="61"/>
        <v>0</v>
      </c>
      <c r="H385" s="1140"/>
      <c r="I385" s="1140">
        <f t="shared" si="54"/>
        <v>0</v>
      </c>
      <c r="J385" s="1140"/>
      <c r="K385" s="1140"/>
      <c r="L385" s="1141">
        <f t="shared" si="62"/>
        <v>0</v>
      </c>
      <c r="M385" s="1216">
        <v>0</v>
      </c>
      <c r="N385" s="1217"/>
      <c r="O385" s="1216">
        <v>0</v>
      </c>
      <c r="P385" s="1217"/>
      <c r="Q385" s="1216">
        <v>0</v>
      </c>
      <c r="R385" s="1217"/>
      <c r="S385" s="1216">
        <v>0</v>
      </c>
      <c r="T385" s="1217"/>
      <c r="U385" s="1216"/>
      <c r="V385" s="1217"/>
      <c r="W385" s="1216"/>
      <c r="X385" s="1217"/>
      <c r="Y385" s="1216"/>
      <c r="Z385" s="1217"/>
      <c r="AA385" s="1216"/>
      <c r="AB385" s="1217"/>
      <c r="AC385" s="1218"/>
      <c r="AD385" s="1071"/>
      <c r="AE385" s="1071"/>
    </row>
    <row r="386" spans="1:31" s="1091" customFormat="1" ht="16.5" customHeight="1">
      <c r="A386" s="1190" t="s">
        <v>2066</v>
      </c>
      <c r="B386" s="1210" t="s">
        <v>2067</v>
      </c>
      <c r="C386" s="1192" t="s">
        <v>2053</v>
      </c>
      <c r="D386" s="1205" t="s">
        <v>2068</v>
      </c>
      <c r="E386" s="1194" t="s">
        <v>449</v>
      </c>
      <c r="F386" s="1221"/>
      <c r="G386" s="1139">
        <f t="shared" si="61"/>
        <v>0</v>
      </c>
      <c r="H386" s="1140"/>
      <c r="I386" s="1140">
        <f t="shared" si="54"/>
        <v>0</v>
      </c>
      <c r="J386" s="1140"/>
      <c r="K386" s="1140"/>
      <c r="L386" s="1141">
        <f t="shared" si="62"/>
        <v>0</v>
      </c>
      <c r="M386" s="1216">
        <v>0</v>
      </c>
      <c r="N386" s="1217"/>
      <c r="O386" s="1216">
        <v>0</v>
      </c>
      <c r="P386" s="1217"/>
      <c r="Q386" s="1216">
        <v>0</v>
      </c>
      <c r="R386" s="1217"/>
      <c r="S386" s="1216">
        <v>0</v>
      </c>
      <c r="T386" s="1217"/>
      <c r="U386" s="1216"/>
      <c r="V386" s="1217"/>
      <c r="W386" s="1216"/>
      <c r="X386" s="1217"/>
      <c r="Y386" s="1216"/>
      <c r="Z386" s="1217"/>
      <c r="AA386" s="1216"/>
      <c r="AB386" s="1217"/>
      <c r="AC386" s="1218"/>
      <c r="AD386" s="1071"/>
      <c r="AE386" s="1071"/>
    </row>
    <row r="387" spans="1:31" ht="16.5" customHeight="1">
      <c r="A387" s="1189" t="s">
        <v>2069</v>
      </c>
      <c r="B387" s="1175" t="s">
        <v>2070</v>
      </c>
      <c r="C387" s="1161" t="s">
        <v>2071</v>
      </c>
      <c r="D387" s="1176"/>
      <c r="E387" s="1162" t="s">
        <v>2072</v>
      </c>
      <c r="F387" s="1138"/>
      <c r="G387" s="1139">
        <f t="shared" si="61"/>
        <v>0</v>
      </c>
      <c r="H387" s="1140"/>
      <c r="I387" s="1140">
        <f t="shared" si="54"/>
        <v>0</v>
      </c>
      <c r="J387" s="1140"/>
      <c r="K387" s="1140"/>
      <c r="L387" s="1141">
        <f t="shared" si="62"/>
        <v>0</v>
      </c>
      <c r="M387" s="1166">
        <v>0</v>
      </c>
      <c r="N387" s="1165"/>
      <c r="O387" s="1166">
        <v>0</v>
      </c>
      <c r="P387" s="1165"/>
      <c r="Q387" s="1166">
        <v>0</v>
      </c>
      <c r="R387" s="1165"/>
      <c r="S387" s="1166">
        <v>0</v>
      </c>
      <c r="T387" s="1165"/>
      <c r="U387" s="1166"/>
      <c r="V387" s="1165"/>
      <c r="W387" s="1166"/>
      <c r="X387" s="1165"/>
      <c r="Y387" s="1166"/>
      <c r="Z387" s="1165"/>
      <c r="AA387" s="1166"/>
      <c r="AB387" s="1165"/>
      <c r="AC387" s="1167"/>
    </row>
    <row r="388" spans="1:31" ht="16.5" customHeight="1">
      <c r="A388" s="1189" t="s">
        <v>2073</v>
      </c>
      <c r="B388" s="1175" t="s">
        <v>2074</v>
      </c>
      <c r="C388" s="1161" t="s">
        <v>2075</v>
      </c>
      <c r="D388" s="1176"/>
      <c r="E388" s="1162" t="s">
        <v>2072</v>
      </c>
      <c r="F388" s="1138"/>
      <c r="G388" s="1139">
        <f t="shared" si="61"/>
        <v>0</v>
      </c>
      <c r="H388" s="1140"/>
      <c r="I388" s="1140">
        <f t="shared" si="54"/>
        <v>0</v>
      </c>
      <c r="J388" s="1140"/>
      <c r="K388" s="1140"/>
      <c r="L388" s="1141">
        <f t="shared" si="62"/>
        <v>0</v>
      </c>
      <c r="M388" s="1166">
        <v>0</v>
      </c>
      <c r="N388" s="1165"/>
      <c r="O388" s="1166">
        <v>0</v>
      </c>
      <c r="P388" s="1165"/>
      <c r="Q388" s="1166">
        <v>0</v>
      </c>
      <c r="R388" s="1165"/>
      <c r="S388" s="1166">
        <v>0</v>
      </c>
      <c r="T388" s="1165"/>
      <c r="U388" s="1166"/>
      <c r="V388" s="1165"/>
      <c r="W388" s="1166"/>
      <c r="X388" s="1165"/>
      <c r="Y388" s="1166"/>
      <c r="Z388" s="1165"/>
      <c r="AA388" s="1166"/>
      <c r="AB388" s="1165"/>
      <c r="AC388" s="1167"/>
    </row>
    <row r="389" spans="1:31" ht="16.5" customHeight="1">
      <c r="A389" s="1189" t="s">
        <v>2076</v>
      </c>
      <c r="B389" s="1175" t="s">
        <v>2077</v>
      </c>
      <c r="C389" s="1161" t="s">
        <v>2078</v>
      </c>
      <c r="D389" s="1176"/>
      <c r="E389" s="1162" t="s">
        <v>2072</v>
      </c>
      <c r="F389" s="1138"/>
      <c r="G389" s="1139">
        <f t="shared" si="61"/>
        <v>0</v>
      </c>
      <c r="H389" s="1140"/>
      <c r="I389" s="1140">
        <f t="shared" si="54"/>
        <v>0</v>
      </c>
      <c r="J389" s="1140"/>
      <c r="K389" s="1140"/>
      <c r="L389" s="1141">
        <f t="shared" si="62"/>
        <v>0</v>
      </c>
      <c r="M389" s="1166">
        <v>0</v>
      </c>
      <c r="N389" s="1165"/>
      <c r="O389" s="1166">
        <v>0</v>
      </c>
      <c r="P389" s="1165"/>
      <c r="Q389" s="1166">
        <v>0</v>
      </c>
      <c r="R389" s="1165"/>
      <c r="S389" s="1166">
        <v>0</v>
      </c>
      <c r="T389" s="1165"/>
      <c r="U389" s="1166"/>
      <c r="V389" s="1165"/>
      <c r="W389" s="1166"/>
      <c r="X389" s="1165"/>
      <c r="Y389" s="1166"/>
      <c r="Z389" s="1165"/>
      <c r="AA389" s="1166"/>
      <c r="AB389" s="1165"/>
      <c r="AC389" s="1167"/>
    </row>
    <row r="390" spans="1:31" ht="16.5" customHeight="1">
      <c r="A390" s="1189" t="s">
        <v>2079</v>
      </c>
      <c r="B390" s="1175" t="s">
        <v>2080</v>
      </c>
      <c r="C390" s="1161" t="s">
        <v>2081</v>
      </c>
      <c r="D390" s="1176"/>
      <c r="E390" s="1162" t="s">
        <v>449</v>
      </c>
      <c r="F390" s="1138"/>
      <c r="G390" s="1139">
        <f t="shared" si="61"/>
        <v>0</v>
      </c>
      <c r="H390" s="1140"/>
      <c r="I390" s="1140">
        <f t="shared" si="54"/>
        <v>0</v>
      </c>
      <c r="J390" s="1140"/>
      <c r="K390" s="1140"/>
      <c r="L390" s="1141">
        <f t="shared" si="62"/>
        <v>0</v>
      </c>
      <c r="M390" s="1166">
        <v>0</v>
      </c>
      <c r="N390" s="1165"/>
      <c r="O390" s="1166">
        <v>0</v>
      </c>
      <c r="P390" s="1165"/>
      <c r="Q390" s="1166">
        <v>0</v>
      </c>
      <c r="R390" s="1165"/>
      <c r="S390" s="1166">
        <v>0</v>
      </c>
      <c r="T390" s="1165"/>
      <c r="U390" s="1166"/>
      <c r="V390" s="1165"/>
      <c r="W390" s="1166"/>
      <c r="X390" s="1165"/>
      <c r="Y390" s="1166"/>
      <c r="Z390" s="1165"/>
      <c r="AA390" s="1166"/>
      <c r="AB390" s="1165"/>
      <c r="AC390" s="1167"/>
    </row>
    <row r="391" spans="1:31" ht="16.5" customHeight="1">
      <c r="A391" s="1189" t="s">
        <v>2082</v>
      </c>
      <c r="B391" s="1175" t="s">
        <v>2083</v>
      </c>
      <c r="C391" s="1161" t="s">
        <v>2084</v>
      </c>
      <c r="D391" s="1176"/>
      <c r="E391" s="1162" t="s">
        <v>834</v>
      </c>
      <c r="F391" s="1138"/>
      <c r="G391" s="1139">
        <f t="shared" si="61"/>
        <v>0</v>
      </c>
      <c r="H391" s="1140"/>
      <c r="I391" s="1140">
        <f t="shared" si="54"/>
        <v>0</v>
      </c>
      <c r="J391" s="1140"/>
      <c r="K391" s="1140"/>
      <c r="L391" s="1141">
        <f t="shared" si="62"/>
        <v>0</v>
      </c>
      <c r="M391" s="1166">
        <v>0</v>
      </c>
      <c r="N391" s="1165"/>
      <c r="O391" s="1166">
        <v>0</v>
      </c>
      <c r="P391" s="1165"/>
      <c r="Q391" s="1166">
        <v>0</v>
      </c>
      <c r="R391" s="1165"/>
      <c r="S391" s="1166">
        <v>0</v>
      </c>
      <c r="T391" s="1165"/>
      <c r="U391" s="1166"/>
      <c r="V391" s="1165"/>
      <c r="W391" s="1166"/>
      <c r="X391" s="1165"/>
      <c r="Y391" s="1166"/>
      <c r="Z391" s="1165"/>
      <c r="AA391" s="1166"/>
      <c r="AB391" s="1165"/>
      <c r="AC391" s="1167"/>
    </row>
    <row r="392" spans="1:31" s="1091" customFormat="1" ht="16.5" customHeight="1">
      <c r="A392" s="1143" t="s">
        <v>993</v>
      </c>
      <c r="B392" s="1143"/>
      <c r="C392" s="1143"/>
      <c r="D392" s="1143"/>
      <c r="E392" s="1143"/>
      <c r="F392" s="1143"/>
      <c r="G392" s="1144">
        <f t="shared" si="61"/>
        <v>0</v>
      </c>
      <c r="H392" s="1145"/>
      <c r="I392" s="1145"/>
      <c r="J392" s="1145"/>
      <c r="K392" s="1145"/>
      <c r="L392" s="1146">
        <f>SUM(Q392:AB392)</f>
        <v>0</v>
      </c>
      <c r="M392" s="1177">
        <v>0</v>
      </c>
      <c r="N392" s="1178"/>
      <c r="O392" s="1177">
        <v>0</v>
      </c>
      <c r="P392" s="1178"/>
      <c r="Q392" s="1177">
        <v>0</v>
      </c>
      <c r="R392" s="1178"/>
      <c r="S392" s="1177">
        <v>0</v>
      </c>
      <c r="T392" s="1178"/>
      <c r="U392" s="1177"/>
      <c r="V392" s="1178"/>
      <c r="W392" s="1177"/>
      <c r="X392" s="1178"/>
      <c r="Y392" s="1177"/>
      <c r="Z392" s="1178"/>
      <c r="AA392" s="1177"/>
      <c r="AB392" s="1178"/>
      <c r="AC392" s="1179"/>
      <c r="AD392" s="1071"/>
      <c r="AE392" s="1071"/>
    </row>
    <row r="393" spans="1:31" s="1132" customFormat="1" ht="16.5" customHeight="1">
      <c r="A393" s="1120" t="s">
        <v>2085</v>
      </c>
      <c r="B393" s="1121" t="s">
        <v>2086</v>
      </c>
      <c r="C393" s="1122" t="s">
        <v>2087</v>
      </c>
      <c r="D393" s="1122"/>
      <c r="E393" s="1123"/>
      <c r="F393" s="1124"/>
      <c r="G393" s="1148">
        <f t="shared" si="61"/>
        <v>0</v>
      </c>
      <c r="H393" s="1149"/>
      <c r="I393" s="1149"/>
      <c r="J393" s="1149"/>
      <c r="K393" s="1149"/>
      <c r="L393" s="1127"/>
      <c r="M393" s="1180">
        <v>0</v>
      </c>
      <c r="N393" s="1181"/>
      <c r="O393" s="1180">
        <v>0</v>
      </c>
      <c r="P393" s="1181"/>
      <c r="Q393" s="1180">
        <v>0</v>
      </c>
      <c r="R393" s="1181"/>
      <c r="S393" s="1180">
        <v>0</v>
      </c>
      <c r="T393" s="1181"/>
      <c r="U393" s="1180"/>
      <c r="V393" s="1181"/>
      <c r="W393" s="1180"/>
      <c r="X393" s="1181"/>
      <c r="Y393" s="1180"/>
      <c r="Z393" s="1181"/>
      <c r="AA393" s="1180"/>
      <c r="AB393" s="1181"/>
      <c r="AC393" s="1182"/>
      <c r="AD393" s="1131"/>
      <c r="AE393" s="1131"/>
    </row>
    <row r="394" spans="1:31" ht="16.5" customHeight="1">
      <c r="A394" s="1277">
        <v>17.100000000000001</v>
      </c>
      <c r="B394" s="1210" t="s">
        <v>2088</v>
      </c>
      <c r="C394" s="1219" t="s">
        <v>2089</v>
      </c>
      <c r="D394" s="1205"/>
      <c r="E394" s="1194"/>
      <c r="F394" s="1221"/>
      <c r="G394" s="1139">
        <f t="shared" si="61"/>
        <v>0</v>
      </c>
      <c r="H394" s="1140"/>
      <c r="I394" s="1140">
        <f t="shared" si="54"/>
        <v>0</v>
      </c>
      <c r="J394" s="1140"/>
      <c r="K394" s="1140"/>
      <c r="L394" s="1141">
        <f t="shared" ref="L394:L419" si="63">F394*G394</f>
        <v>0</v>
      </c>
      <c r="M394" s="1166">
        <v>0</v>
      </c>
      <c r="N394" s="1165"/>
      <c r="O394" s="1166">
        <v>0</v>
      </c>
      <c r="P394" s="1165"/>
      <c r="Q394" s="1166">
        <v>0</v>
      </c>
      <c r="R394" s="1165"/>
      <c r="S394" s="1166">
        <v>0</v>
      </c>
      <c r="T394" s="1165"/>
      <c r="U394" s="1166"/>
      <c r="V394" s="1165"/>
      <c r="W394" s="1166"/>
      <c r="X394" s="1165"/>
      <c r="Y394" s="1166"/>
      <c r="Z394" s="1165"/>
      <c r="AA394" s="1166"/>
      <c r="AB394" s="1165"/>
      <c r="AC394" s="1167"/>
    </row>
    <row r="395" spans="1:31" ht="22.5">
      <c r="A395" s="1276" t="s">
        <v>2090</v>
      </c>
      <c r="B395" s="1210" t="s">
        <v>2091</v>
      </c>
      <c r="C395" s="1161" t="s">
        <v>2092</v>
      </c>
      <c r="D395" s="1205" t="s">
        <v>2093</v>
      </c>
      <c r="E395" s="1194" t="s">
        <v>28</v>
      </c>
      <c r="F395" s="1221"/>
      <c r="G395" s="1139">
        <f t="shared" si="61"/>
        <v>0</v>
      </c>
      <c r="H395" s="1140"/>
      <c r="I395" s="1140">
        <f t="shared" si="54"/>
        <v>0</v>
      </c>
      <c r="J395" s="1140"/>
      <c r="K395" s="1140"/>
      <c r="L395" s="1141">
        <f t="shared" si="63"/>
        <v>0</v>
      </c>
      <c r="M395" s="1166">
        <v>0</v>
      </c>
      <c r="N395" s="1165"/>
      <c r="O395" s="1166">
        <v>0</v>
      </c>
      <c r="P395" s="1165"/>
      <c r="Q395" s="1166">
        <v>0</v>
      </c>
      <c r="R395" s="1165"/>
      <c r="S395" s="1166">
        <v>0</v>
      </c>
      <c r="T395" s="1165"/>
      <c r="U395" s="1166"/>
      <c r="V395" s="1165"/>
      <c r="W395" s="1166"/>
      <c r="X395" s="1165"/>
      <c r="Y395" s="1166"/>
      <c r="Z395" s="1165"/>
      <c r="AA395" s="1166"/>
      <c r="AB395" s="1165"/>
      <c r="AC395" s="1167"/>
    </row>
    <row r="396" spans="1:31" ht="22.5">
      <c r="A396" s="1276" t="s">
        <v>2094</v>
      </c>
      <c r="B396" s="1210" t="s">
        <v>2095</v>
      </c>
      <c r="C396" s="1161" t="s">
        <v>2096</v>
      </c>
      <c r="D396" s="1205" t="s">
        <v>2093</v>
      </c>
      <c r="E396" s="1194" t="s">
        <v>28</v>
      </c>
      <c r="F396" s="1221"/>
      <c r="G396" s="1139">
        <f t="shared" si="61"/>
        <v>0</v>
      </c>
      <c r="H396" s="1140"/>
      <c r="I396" s="1140">
        <f t="shared" si="54"/>
        <v>0</v>
      </c>
      <c r="J396" s="1140"/>
      <c r="K396" s="1140"/>
      <c r="L396" s="1141">
        <f t="shared" si="63"/>
        <v>0</v>
      </c>
      <c r="M396" s="1166">
        <v>0</v>
      </c>
      <c r="N396" s="1165"/>
      <c r="O396" s="1166">
        <v>0</v>
      </c>
      <c r="P396" s="1165"/>
      <c r="Q396" s="1166">
        <v>0</v>
      </c>
      <c r="R396" s="1165"/>
      <c r="S396" s="1166">
        <v>0</v>
      </c>
      <c r="T396" s="1165"/>
      <c r="U396" s="1166"/>
      <c r="V396" s="1165"/>
      <c r="W396" s="1166"/>
      <c r="X396" s="1165"/>
      <c r="Y396" s="1166"/>
      <c r="Z396" s="1165"/>
      <c r="AA396" s="1166"/>
      <c r="AB396" s="1165"/>
      <c r="AC396" s="1167"/>
    </row>
    <row r="397" spans="1:31" ht="16.5" customHeight="1">
      <c r="A397" s="1277">
        <v>17.2</v>
      </c>
      <c r="B397" s="1210" t="s">
        <v>2097</v>
      </c>
      <c r="C397" s="1161" t="s">
        <v>2098</v>
      </c>
      <c r="D397" s="1205"/>
      <c r="E397" s="1194"/>
      <c r="F397" s="1221"/>
      <c r="G397" s="1139">
        <f t="shared" si="61"/>
        <v>0</v>
      </c>
      <c r="H397" s="1140"/>
      <c r="I397" s="1140">
        <f t="shared" si="54"/>
        <v>0</v>
      </c>
      <c r="J397" s="1140"/>
      <c r="K397" s="1140"/>
      <c r="L397" s="1141">
        <f t="shared" si="63"/>
        <v>0</v>
      </c>
      <c r="M397" s="1166">
        <v>0</v>
      </c>
      <c r="N397" s="1165"/>
      <c r="O397" s="1166">
        <v>0</v>
      </c>
      <c r="P397" s="1165"/>
      <c r="Q397" s="1166">
        <v>0</v>
      </c>
      <c r="R397" s="1165"/>
      <c r="S397" s="1166">
        <v>0</v>
      </c>
      <c r="T397" s="1165"/>
      <c r="U397" s="1166"/>
      <c r="V397" s="1165"/>
      <c r="W397" s="1166"/>
      <c r="X397" s="1165"/>
      <c r="Y397" s="1166"/>
      <c r="Z397" s="1165"/>
      <c r="AA397" s="1166"/>
      <c r="AB397" s="1165"/>
      <c r="AC397" s="1167"/>
    </row>
    <row r="398" spans="1:31" ht="16.5" customHeight="1">
      <c r="A398" s="1278" t="s">
        <v>2099</v>
      </c>
      <c r="B398" s="1210" t="s">
        <v>2100</v>
      </c>
      <c r="C398" s="1161" t="s">
        <v>2101</v>
      </c>
      <c r="D398" s="1205"/>
      <c r="E398" s="1194" t="s">
        <v>2102</v>
      </c>
      <c r="F398" s="1221"/>
      <c r="G398" s="1139">
        <f t="shared" si="61"/>
        <v>0</v>
      </c>
      <c r="H398" s="1140"/>
      <c r="I398" s="1140">
        <f t="shared" si="54"/>
        <v>0</v>
      </c>
      <c r="J398" s="1140"/>
      <c r="K398" s="1140"/>
      <c r="L398" s="1141">
        <f t="shared" si="63"/>
        <v>0</v>
      </c>
      <c r="M398" s="1166">
        <v>0</v>
      </c>
      <c r="N398" s="1165"/>
      <c r="O398" s="1166">
        <v>0</v>
      </c>
      <c r="P398" s="1165"/>
      <c r="Q398" s="1166">
        <v>0</v>
      </c>
      <c r="R398" s="1165"/>
      <c r="S398" s="1166">
        <v>0</v>
      </c>
      <c r="T398" s="1165"/>
      <c r="U398" s="1166"/>
      <c r="V398" s="1165"/>
      <c r="W398" s="1166"/>
      <c r="X398" s="1165"/>
      <c r="Y398" s="1166"/>
      <c r="Z398" s="1165"/>
      <c r="AA398" s="1166"/>
      <c r="AB398" s="1165"/>
      <c r="AC398" s="1167"/>
    </row>
    <row r="399" spans="1:31" ht="16.5" customHeight="1">
      <c r="A399" s="1278" t="s">
        <v>2103</v>
      </c>
      <c r="B399" s="1210" t="s">
        <v>2104</v>
      </c>
      <c r="C399" s="1161" t="s">
        <v>2096</v>
      </c>
      <c r="D399" s="1205"/>
      <c r="E399" s="1194" t="s">
        <v>2102</v>
      </c>
      <c r="F399" s="1221"/>
      <c r="G399" s="1139">
        <f t="shared" si="61"/>
        <v>0</v>
      </c>
      <c r="H399" s="1140"/>
      <c r="I399" s="1140">
        <f t="shared" si="54"/>
        <v>0</v>
      </c>
      <c r="J399" s="1140"/>
      <c r="K399" s="1140"/>
      <c r="L399" s="1141">
        <f t="shared" si="63"/>
        <v>0</v>
      </c>
      <c r="M399" s="1166">
        <v>0</v>
      </c>
      <c r="N399" s="1165"/>
      <c r="O399" s="1166">
        <v>0</v>
      </c>
      <c r="P399" s="1165"/>
      <c r="Q399" s="1166">
        <v>0</v>
      </c>
      <c r="R399" s="1165"/>
      <c r="S399" s="1166">
        <v>0</v>
      </c>
      <c r="T399" s="1165"/>
      <c r="U399" s="1166"/>
      <c r="V399" s="1165"/>
      <c r="W399" s="1166"/>
      <c r="X399" s="1165"/>
      <c r="Y399" s="1166"/>
      <c r="Z399" s="1165"/>
      <c r="AA399" s="1166"/>
      <c r="AB399" s="1165"/>
      <c r="AC399" s="1167"/>
    </row>
    <row r="400" spans="1:31" ht="16.5" customHeight="1">
      <c r="A400" s="1277">
        <v>17.3</v>
      </c>
      <c r="B400" s="1210" t="s">
        <v>2105</v>
      </c>
      <c r="C400" s="1215" t="s">
        <v>2106</v>
      </c>
      <c r="D400" s="1205"/>
      <c r="E400" s="1194"/>
      <c r="F400" s="1221"/>
      <c r="G400" s="1139">
        <f t="shared" si="61"/>
        <v>0</v>
      </c>
      <c r="H400" s="1140"/>
      <c r="I400" s="1140">
        <f t="shared" ref="I400:I421" si="64">Q400+U400+W400+AA400+S400</f>
        <v>0</v>
      </c>
      <c r="J400" s="1140"/>
      <c r="K400" s="1140"/>
      <c r="L400" s="1141">
        <f t="shared" si="63"/>
        <v>0</v>
      </c>
      <c r="M400" s="1166">
        <v>0</v>
      </c>
      <c r="N400" s="1165"/>
      <c r="O400" s="1166">
        <v>0</v>
      </c>
      <c r="P400" s="1165"/>
      <c r="Q400" s="1166">
        <v>0</v>
      </c>
      <c r="R400" s="1165"/>
      <c r="S400" s="1166">
        <v>0</v>
      </c>
      <c r="T400" s="1165"/>
      <c r="U400" s="1166"/>
      <c r="V400" s="1165"/>
      <c r="W400" s="1166"/>
      <c r="X400" s="1165"/>
      <c r="Y400" s="1166"/>
      <c r="Z400" s="1165"/>
      <c r="AA400" s="1166"/>
      <c r="AB400" s="1165"/>
      <c r="AC400" s="1167"/>
    </row>
    <row r="401" spans="1:29" ht="16.5" customHeight="1">
      <c r="A401" s="1278" t="s">
        <v>2107</v>
      </c>
      <c r="B401" s="1210" t="s">
        <v>2108</v>
      </c>
      <c r="C401" s="1161" t="s">
        <v>2109</v>
      </c>
      <c r="D401" s="1205" t="s">
        <v>2110</v>
      </c>
      <c r="E401" s="1194" t="s">
        <v>28</v>
      </c>
      <c r="F401" s="1221"/>
      <c r="G401" s="1139">
        <f t="shared" si="61"/>
        <v>0</v>
      </c>
      <c r="H401" s="1140"/>
      <c r="I401" s="1140">
        <f t="shared" si="64"/>
        <v>0</v>
      </c>
      <c r="J401" s="1140"/>
      <c r="K401" s="1140"/>
      <c r="L401" s="1141">
        <f t="shared" si="63"/>
        <v>0</v>
      </c>
      <c r="M401" s="1166">
        <v>0</v>
      </c>
      <c r="N401" s="1165"/>
      <c r="O401" s="1166">
        <v>0</v>
      </c>
      <c r="P401" s="1165"/>
      <c r="Q401" s="1166">
        <v>0</v>
      </c>
      <c r="R401" s="1165"/>
      <c r="S401" s="1166">
        <v>0</v>
      </c>
      <c r="T401" s="1165"/>
      <c r="U401" s="1166"/>
      <c r="V401" s="1165"/>
      <c r="W401" s="1166"/>
      <c r="X401" s="1165"/>
      <c r="Y401" s="1166"/>
      <c r="Z401" s="1165"/>
      <c r="AA401" s="1166"/>
      <c r="AB401" s="1165"/>
      <c r="AC401" s="1167"/>
    </row>
    <row r="402" spans="1:29" ht="16.5" customHeight="1">
      <c r="A402" s="1278" t="s">
        <v>2111</v>
      </c>
      <c r="B402" s="1210" t="s">
        <v>2112</v>
      </c>
      <c r="C402" s="1161" t="s">
        <v>2113</v>
      </c>
      <c r="D402" s="1205" t="s">
        <v>2110</v>
      </c>
      <c r="E402" s="1194" t="s">
        <v>28</v>
      </c>
      <c r="F402" s="1221"/>
      <c r="G402" s="1139">
        <f t="shared" si="61"/>
        <v>0</v>
      </c>
      <c r="H402" s="1140"/>
      <c r="I402" s="1140">
        <f t="shared" si="64"/>
        <v>0</v>
      </c>
      <c r="J402" s="1140"/>
      <c r="K402" s="1140"/>
      <c r="L402" s="1141">
        <f t="shared" si="63"/>
        <v>0</v>
      </c>
      <c r="M402" s="1166">
        <v>0</v>
      </c>
      <c r="N402" s="1165"/>
      <c r="O402" s="1166">
        <v>0</v>
      </c>
      <c r="P402" s="1165"/>
      <c r="Q402" s="1166">
        <v>0</v>
      </c>
      <c r="R402" s="1165"/>
      <c r="S402" s="1166">
        <v>0</v>
      </c>
      <c r="T402" s="1165"/>
      <c r="U402" s="1166"/>
      <c r="V402" s="1165"/>
      <c r="W402" s="1166"/>
      <c r="X402" s="1165"/>
      <c r="Y402" s="1166"/>
      <c r="Z402" s="1165"/>
      <c r="AA402" s="1166"/>
      <c r="AB402" s="1165"/>
      <c r="AC402" s="1167"/>
    </row>
    <row r="403" spans="1:29" ht="16.5" customHeight="1">
      <c r="A403" s="1278" t="s">
        <v>2111</v>
      </c>
      <c r="B403" s="1210" t="s">
        <v>2114</v>
      </c>
      <c r="C403" s="1161" t="s">
        <v>2115</v>
      </c>
      <c r="D403" s="1205" t="s">
        <v>2116</v>
      </c>
      <c r="E403" s="1194" t="s">
        <v>2117</v>
      </c>
      <c r="F403" s="1221"/>
      <c r="G403" s="1139">
        <f t="shared" si="61"/>
        <v>0</v>
      </c>
      <c r="H403" s="1140"/>
      <c r="I403" s="1140">
        <f t="shared" si="64"/>
        <v>0</v>
      </c>
      <c r="J403" s="1140"/>
      <c r="K403" s="1140"/>
      <c r="L403" s="1141">
        <f t="shared" si="63"/>
        <v>0</v>
      </c>
      <c r="M403" s="1166">
        <v>0</v>
      </c>
      <c r="N403" s="1165"/>
      <c r="O403" s="1166">
        <v>0</v>
      </c>
      <c r="P403" s="1165"/>
      <c r="Q403" s="1166">
        <v>0</v>
      </c>
      <c r="R403" s="1165"/>
      <c r="S403" s="1166">
        <v>0</v>
      </c>
      <c r="T403" s="1165"/>
      <c r="U403" s="1166"/>
      <c r="V403" s="1165"/>
      <c r="W403" s="1166"/>
      <c r="X403" s="1165"/>
      <c r="Y403" s="1166"/>
      <c r="Z403" s="1165"/>
      <c r="AA403" s="1166"/>
      <c r="AB403" s="1165"/>
      <c r="AC403" s="1167"/>
    </row>
    <row r="404" spans="1:29" s="1071" customFormat="1" ht="16.5" customHeight="1">
      <c r="A404" s="1278" t="s">
        <v>2111</v>
      </c>
      <c r="B404" s="1210" t="s">
        <v>2118</v>
      </c>
      <c r="C404" s="1161" t="s">
        <v>2119</v>
      </c>
      <c r="D404" s="1205" t="s">
        <v>2120</v>
      </c>
      <c r="E404" s="1194" t="s">
        <v>28</v>
      </c>
      <c r="F404" s="1221"/>
      <c r="G404" s="1139">
        <f t="shared" si="61"/>
        <v>0</v>
      </c>
      <c r="H404" s="1140"/>
      <c r="I404" s="1140">
        <f t="shared" si="64"/>
        <v>0</v>
      </c>
      <c r="J404" s="1140"/>
      <c r="K404" s="1140"/>
      <c r="L404" s="1141">
        <f t="shared" si="63"/>
        <v>0</v>
      </c>
      <c r="M404" s="1166">
        <v>0</v>
      </c>
      <c r="N404" s="1165"/>
      <c r="O404" s="1166">
        <v>0</v>
      </c>
      <c r="P404" s="1165"/>
      <c r="Q404" s="1166">
        <v>0</v>
      </c>
      <c r="R404" s="1165"/>
      <c r="S404" s="1166">
        <v>0</v>
      </c>
      <c r="T404" s="1165"/>
      <c r="U404" s="1166"/>
      <c r="V404" s="1165"/>
      <c r="W404" s="1166"/>
      <c r="X404" s="1165"/>
      <c r="Y404" s="1166"/>
      <c r="Z404" s="1165"/>
      <c r="AA404" s="1166"/>
      <c r="AB404" s="1165"/>
      <c r="AC404" s="1167"/>
    </row>
    <row r="405" spans="1:29" s="1071" customFormat="1" ht="16.5" customHeight="1">
      <c r="A405" s="1257">
        <v>17.399999999999999</v>
      </c>
      <c r="B405" s="1210" t="s">
        <v>2121</v>
      </c>
      <c r="C405" s="1161" t="s">
        <v>2122</v>
      </c>
      <c r="D405" s="1205"/>
      <c r="E405" s="1194" t="s">
        <v>2117</v>
      </c>
      <c r="F405" s="1221"/>
      <c r="G405" s="1139">
        <f t="shared" si="61"/>
        <v>0</v>
      </c>
      <c r="H405" s="1140"/>
      <c r="I405" s="1140">
        <f t="shared" si="64"/>
        <v>0</v>
      </c>
      <c r="J405" s="1140"/>
      <c r="K405" s="1140"/>
      <c r="L405" s="1141">
        <f t="shared" si="63"/>
        <v>0</v>
      </c>
      <c r="M405" s="1166">
        <v>0</v>
      </c>
      <c r="N405" s="1165"/>
      <c r="O405" s="1166">
        <v>0</v>
      </c>
      <c r="P405" s="1165"/>
      <c r="Q405" s="1166">
        <v>0</v>
      </c>
      <c r="R405" s="1165"/>
      <c r="S405" s="1166">
        <v>0</v>
      </c>
      <c r="T405" s="1165"/>
      <c r="U405" s="1166"/>
      <c r="V405" s="1165"/>
      <c r="W405" s="1166"/>
      <c r="X405" s="1165"/>
      <c r="Y405" s="1166"/>
      <c r="Z405" s="1165"/>
      <c r="AA405" s="1166"/>
      <c r="AB405" s="1165"/>
      <c r="AC405" s="1167"/>
    </row>
    <row r="406" spans="1:29" s="1071" customFormat="1" ht="16.5" customHeight="1">
      <c r="A406" s="1257">
        <v>17.5</v>
      </c>
      <c r="B406" s="1210" t="s">
        <v>2123</v>
      </c>
      <c r="C406" s="1161" t="s">
        <v>2124</v>
      </c>
      <c r="D406" s="1205"/>
      <c r="E406" s="1194" t="s">
        <v>28</v>
      </c>
      <c r="F406" s="1221"/>
      <c r="G406" s="1139">
        <f t="shared" si="61"/>
        <v>0</v>
      </c>
      <c r="H406" s="1140"/>
      <c r="I406" s="1140">
        <f t="shared" si="64"/>
        <v>0</v>
      </c>
      <c r="J406" s="1140"/>
      <c r="K406" s="1140"/>
      <c r="L406" s="1141">
        <f t="shared" si="63"/>
        <v>0</v>
      </c>
      <c r="M406" s="1166">
        <v>0</v>
      </c>
      <c r="N406" s="1165"/>
      <c r="O406" s="1166">
        <v>0</v>
      </c>
      <c r="P406" s="1165"/>
      <c r="Q406" s="1166">
        <v>0</v>
      </c>
      <c r="R406" s="1165"/>
      <c r="S406" s="1166">
        <v>0</v>
      </c>
      <c r="T406" s="1165"/>
      <c r="U406" s="1166"/>
      <c r="V406" s="1165"/>
      <c r="W406" s="1166"/>
      <c r="X406" s="1165"/>
      <c r="Y406" s="1166"/>
      <c r="Z406" s="1165"/>
      <c r="AA406" s="1166"/>
      <c r="AB406" s="1165"/>
      <c r="AC406" s="1167"/>
    </row>
    <row r="407" spans="1:29" s="1071" customFormat="1" ht="16.5" customHeight="1">
      <c r="A407" s="1257">
        <v>17.600000000000001</v>
      </c>
      <c r="B407" s="1210" t="s">
        <v>2125</v>
      </c>
      <c r="C407" s="1161" t="s">
        <v>2126</v>
      </c>
      <c r="D407" s="1205"/>
      <c r="E407" s="1194" t="s">
        <v>2102</v>
      </c>
      <c r="F407" s="1221"/>
      <c r="G407" s="1139">
        <f t="shared" si="61"/>
        <v>0</v>
      </c>
      <c r="H407" s="1140"/>
      <c r="I407" s="1140">
        <f t="shared" si="64"/>
        <v>0</v>
      </c>
      <c r="J407" s="1140"/>
      <c r="K407" s="1140"/>
      <c r="L407" s="1141">
        <f t="shared" si="63"/>
        <v>0</v>
      </c>
      <c r="M407" s="1166">
        <v>0</v>
      </c>
      <c r="N407" s="1165"/>
      <c r="O407" s="1166">
        <v>0</v>
      </c>
      <c r="P407" s="1165"/>
      <c r="Q407" s="1166">
        <v>0</v>
      </c>
      <c r="R407" s="1165"/>
      <c r="S407" s="1166">
        <v>0</v>
      </c>
      <c r="T407" s="1165"/>
      <c r="U407" s="1166"/>
      <c r="V407" s="1165"/>
      <c r="W407" s="1166"/>
      <c r="X407" s="1165"/>
      <c r="Y407" s="1166"/>
      <c r="Z407" s="1165"/>
      <c r="AA407" s="1166"/>
      <c r="AB407" s="1165"/>
      <c r="AC407" s="1167"/>
    </row>
    <row r="408" spans="1:29" s="1071" customFormat="1" ht="16.5" customHeight="1">
      <c r="A408" s="1159">
        <v>17.7</v>
      </c>
      <c r="B408" s="1175" t="s">
        <v>2127</v>
      </c>
      <c r="C408" s="1161" t="s">
        <v>2128</v>
      </c>
      <c r="D408" s="1176"/>
      <c r="E408" s="1162" t="s">
        <v>28</v>
      </c>
      <c r="F408" s="1138"/>
      <c r="G408" s="1139">
        <f t="shared" si="61"/>
        <v>0</v>
      </c>
      <c r="H408" s="1140"/>
      <c r="I408" s="1140">
        <f t="shared" si="64"/>
        <v>0</v>
      </c>
      <c r="J408" s="1140"/>
      <c r="K408" s="1140"/>
      <c r="L408" s="1141">
        <f t="shared" si="63"/>
        <v>0</v>
      </c>
      <c r="M408" s="1166">
        <v>0</v>
      </c>
      <c r="N408" s="1165"/>
      <c r="O408" s="1166">
        <v>0</v>
      </c>
      <c r="P408" s="1165"/>
      <c r="Q408" s="1166">
        <v>0</v>
      </c>
      <c r="R408" s="1165"/>
      <c r="S408" s="1166">
        <v>0</v>
      </c>
      <c r="T408" s="1165"/>
      <c r="U408" s="1166"/>
      <c r="V408" s="1165"/>
      <c r="W408" s="1166"/>
      <c r="X408" s="1165"/>
      <c r="Y408" s="1166"/>
      <c r="Z408" s="1165"/>
      <c r="AA408" s="1166"/>
      <c r="AB408" s="1165"/>
      <c r="AC408" s="1167"/>
    </row>
    <row r="409" spans="1:29" s="1071" customFormat="1" ht="16.5" customHeight="1">
      <c r="A409" s="1159">
        <v>17.8</v>
      </c>
      <c r="B409" s="1175" t="s">
        <v>2129</v>
      </c>
      <c r="C409" s="1161" t="s">
        <v>2130</v>
      </c>
      <c r="D409" s="1176"/>
      <c r="E409" s="1162" t="s">
        <v>2117</v>
      </c>
      <c r="F409" s="1138"/>
      <c r="G409" s="1139">
        <f t="shared" si="61"/>
        <v>0</v>
      </c>
      <c r="H409" s="1140"/>
      <c r="I409" s="1140">
        <f t="shared" si="64"/>
        <v>0</v>
      </c>
      <c r="J409" s="1140"/>
      <c r="K409" s="1140"/>
      <c r="L409" s="1141">
        <f t="shared" si="63"/>
        <v>0</v>
      </c>
      <c r="M409" s="1166">
        <v>0</v>
      </c>
      <c r="N409" s="1165"/>
      <c r="O409" s="1166">
        <v>0</v>
      </c>
      <c r="P409" s="1165"/>
      <c r="Q409" s="1166">
        <v>0</v>
      </c>
      <c r="R409" s="1165"/>
      <c r="S409" s="1166">
        <v>0</v>
      </c>
      <c r="T409" s="1165"/>
      <c r="U409" s="1166"/>
      <c r="V409" s="1165"/>
      <c r="W409" s="1166"/>
      <c r="X409" s="1165"/>
      <c r="Y409" s="1166"/>
      <c r="Z409" s="1165"/>
      <c r="AA409" s="1166"/>
      <c r="AB409" s="1165"/>
      <c r="AC409" s="1167"/>
    </row>
    <row r="410" spans="1:29" s="1071" customFormat="1" ht="16.5" customHeight="1">
      <c r="A410" s="1159">
        <v>17.899999999999999</v>
      </c>
      <c r="B410" s="1175" t="s">
        <v>2131</v>
      </c>
      <c r="C410" s="1161" t="s">
        <v>2132</v>
      </c>
      <c r="D410" s="1176" t="s">
        <v>2133</v>
      </c>
      <c r="E410" s="1162" t="s">
        <v>2102</v>
      </c>
      <c r="F410" s="1138"/>
      <c r="G410" s="1139">
        <f t="shared" si="61"/>
        <v>0</v>
      </c>
      <c r="H410" s="1140"/>
      <c r="I410" s="1140">
        <f t="shared" si="64"/>
        <v>0</v>
      </c>
      <c r="J410" s="1140"/>
      <c r="K410" s="1140"/>
      <c r="L410" s="1141">
        <f t="shared" si="63"/>
        <v>0</v>
      </c>
      <c r="M410" s="1166">
        <v>0</v>
      </c>
      <c r="N410" s="1165"/>
      <c r="O410" s="1166">
        <v>0</v>
      </c>
      <c r="P410" s="1165"/>
      <c r="Q410" s="1166">
        <v>0</v>
      </c>
      <c r="R410" s="1165"/>
      <c r="S410" s="1166">
        <v>0</v>
      </c>
      <c r="T410" s="1165"/>
      <c r="U410" s="1166"/>
      <c r="V410" s="1165"/>
      <c r="W410" s="1166"/>
      <c r="X410" s="1165"/>
      <c r="Y410" s="1166"/>
      <c r="Z410" s="1165"/>
      <c r="AA410" s="1166"/>
      <c r="AB410" s="1165"/>
      <c r="AC410" s="1167"/>
    </row>
    <row r="411" spans="1:29" s="1071" customFormat="1" ht="16.5" customHeight="1">
      <c r="A411" s="1279" t="s">
        <v>2134</v>
      </c>
      <c r="B411" s="1175" t="s">
        <v>2135</v>
      </c>
      <c r="C411" s="1161" t="s">
        <v>2136</v>
      </c>
      <c r="D411" s="1176"/>
      <c r="E411" s="1162" t="s">
        <v>1771</v>
      </c>
      <c r="F411" s="1138"/>
      <c r="G411" s="1139">
        <f t="shared" si="61"/>
        <v>0</v>
      </c>
      <c r="H411" s="1140"/>
      <c r="I411" s="1140">
        <f t="shared" si="64"/>
        <v>0</v>
      </c>
      <c r="J411" s="1140"/>
      <c r="K411" s="1140"/>
      <c r="L411" s="1141">
        <f t="shared" si="63"/>
        <v>0</v>
      </c>
      <c r="M411" s="1166">
        <v>0</v>
      </c>
      <c r="N411" s="1165"/>
      <c r="O411" s="1166">
        <v>0</v>
      </c>
      <c r="P411" s="1165"/>
      <c r="Q411" s="1166">
        <v>0</v>
      </c>
      <c r="R411" s="1165"/>
      <c r="S411" s="1166">
        <v>0</v>
      </c>
      <c r="T411" s="1165"/>
      <c r="U411" s="1166"/>
      <c r="V411" s="1165"/>
      <c r="W411" s="1166"/>
      <c r="X411" s="1165"/>
      <c r="Y411" s="1166"/>
      <c r="Z411" s="1165"/>
      <c r="AA411" s="1166"/>
      <c r="AB411" s="1165"/>
      <c r="AC411" s="1167"/>
    </row>
    <row r="412" spans="1:29" s="1071" customFormat="1" ht="16.5" customHeight="1">
      <c r="A412" s="1279">
        <v>17.11</v>
      </c>
      <c r="B412" s="1175" t="s">
        <v>2137</v>
      </c>
      <c r="C412" s="1161" t="s">
        <v>2138</v>
      </c>
      <c r="D412" s="1176"/>
      <c r="E412" s="1162" t="s">
        <v>1771</v>
      </c>
      <c r="F412" s="1138"/>
      <c r="G412" s="1139">
        <f t="shared" si="61"/>
        <v>0</v>
      </c>
      <c r="H412" s="1140"/>
      <c r="I412" s="1140">
        <f t="shared" si="64"/>
        <v>0</v>
      </c>
      <c r="J412" s="1140"/>
      <c r="K412" s="1140"/>
      <c r="L412" s="1141">
        <f t="shared" si="63"/>
        <v>0</v>
      </c>
      <c r="M412" s="1166">
        <v>0</v>
      </c>
      <c r="N412" s="1165"/>
      <c r="O412" s="1166">
        <v>0</v>
      </c>
      <c r="P412" s="1165"/>
      <c r="Q412" s="1166">
        <v>0</v>
      </c>
      <c r="R412" s="1165"/>
      <c r="S412" s="1166">
        <v>0</v>
      </c>
      <c r="T412" s="1165"/>
      <c r="U412" s="1166"/>
      <c r="V412" s="1165"/>
      <c r="W412" s="1166"/>
      <c r="X412" s="1165"/>
      <c r="Y412" s="1166"/>
      <c r="Z412" s="1165"/>
      <c r="AA412" s="1166"/>
      <c r="AB412" s="1165"/>
      <c r="AC412" s="1167"/>
    </row>
    <row r="413" spans="1:29" s="1071" customFormat="1" ht="16.5" customHeight="1">
      <c r="A413" s="1279">
        <v>17.12</v>
      </c>
      <c r="B413" s="1175" t="s">
        <v>2139</v>
      </c>
      <c r="C413" s="1161" t="s">
        <v>2140</v>
      </c>
      <c r="D413" s="1176"/>
      <c r="E413" s="1162" t="s">
        <v>1771</v>
      </c>
      <c r="F413" s="1138"/>
      <c r="G413" s="1139">
        <f t="shared" si="61"/>
        <v>0</v>
      </c>
      <c r="H413" s="1140"/>
      <c r="I413" s="1140">
        <f t="shared" si="64"/>
        <v>0</v>
      </c>
      <c r="J413" s="1140"/>
      <c r="K413" s="1140"/>
      <c r="L413" s="1141">
        <f t="shared" si="63"/>
        <v>0</v>
      </c>
      <c r="M413" s="1166">
        <v>0</v>
      </c>
      <c r="N413" s="1165"/>
      <c r="O413" s="1166">
        <v>0</v>
      </c>
      <c r="P413" s="1165"/>
      <c r="Q413" s="1166">
        <v>0</v>
      </c>
      <c r="R413" s="1165"/>
      <c r="S413" s="1166">
        <v>0</v>
      </c>
      <c r="T413" s="1165"/>
      <c r="U413" s="1166"/>
      <c r="V413" s="1165"/>
      <c r="W413" s="1166"/>
      <c r="X413" s="1165"/>
      <c r="Y413" s="1166"/>
      <c r="Z413" s="1165"/>
      <c r="AA413" s="1166"/>
      <c r="AB413" s="1165"/>
      <c r="AC413" s="1167"/>
    </row>
    <row r="414" spans="1:29" s="1071" customFormat="1" ht="16.5" customHeight="1">
      <c r="A414" s="1279">
        <v>17.13</v>
      </c>
      <c r="B414" s="1175" t="s">
        <v>2141</v>
      </c>
      <c r="C414" s="1161" t="s">
        <v>2142</v>
      </c>
      <c r="D414" s="1176"/>
      <c r="E414" s="1162" t="s">
        <v>1771</v>
      </c>
      <c r="F414" s="1138"/>
      <c r="G414" s="1139">
        <f t="shared" si="61"/>
        <v>0</v>
      </c>
      <c r="H414" s="1140"/>
      <c r="I414" s="1140">
        <f t="shared" si="64"/>
        <v>0</v>
      </c>
      <c r="J414" s="1140"/>
      <c r="K414" s="1140"/>
      <c r="L414" s="1141">
        <f t="shared" si="63"/>
        <v>0</v>
      </c>
      <c r="M414" s="1166">
        <v>0</v>
      </c>
      <c r="N414" s="1165"/>
      <c r="O414" s="1166">
        <v>0</v>
      </c>
      <c r="P414" s="1165"/>
      <c r="Q414" s="1166">
        <v>0</v>
      </c>
      <c r="R414" s="1165"/>
      <c r="S414" s="1166">
        <v>0</v>
      </c>
      <c r="T414" s="1165"/>
      <c r="U414" s="1166"/>
      <c r="V414" s="1165"/>
      <c r="W414" s="1166"/>
      <c r="X414" s="1165"/>
      <c r="Y414" s="1166"/>
      <c r="Z414" s="1165"/>
      <c r="AA414" s="1166"/>
      <c r="AB414" s="1165"/>
      <c r="AC414" s="1167"/>
    </row>
    <row r="415" spans="1:29" s="1071" customFormat="1" ht="16.5" customHeight="1">
      <c r="A415" s="1279">
        <v>17.14</v>
      </c>
      <c r="B415" s="1175" t="s">
        <v>2143</v>
      </c>
      <c r="C415" s="1161" t="s">
        <v>2144</v>
      </c>
      <c r="D415" s="1176"/>
      <c r="E415" s="1162" t="s">
        <v>1771</v>
      </c>
      <c r="F415" s="1138"/>
      <c r="G415" s="1139">
        <f t="shared" si="61"/>
        <v>0</v>
      </c>
      <c r="H415" s="1140"/>
      <c r="I415" s="1140">
        <f t="shared" si="64"/>
        <v>0</v>
      </c>
      <c r="J415" s="1140"/>
      <c r="K415" s="1140"/>
      <c r="L415" s="1141">
        <f t="shared" si="63"/>
        <v>0</v>
      </c>
      <c r="M415" s="1166">
        <v>0</v>
      </c>
      <c r="N415" s="1165"/>
      <c r="O415" s="1166">
        <v>0</v>
      </c>
      <c r="P415" s="1165"/>
      <c r="Q415" s="1166">
        <v>0</v>
      </c>
      <c r="R415" s="1165"/>
      <c r="S415" s="1166">
        <v>0</v>
      </c>
      <c r="T415" s="1165"/>
      <c r="U415" s="1166"/>
      <c r="V415" s="1165"/>
      <c r="W415" s="1166"/>
      <c r="X415" s="1165"/>
      <c r="Y415" s="1166"/>
      <c r="Z415" s="1165"/>
      <c r="AA415" s="1166"/>
      <c r="AB415" s="1165"/>
      <c r="AC415" s="1167"/>
    </row>
    <row r="416" spans="1:29" s="1071" customFormat="1" ht="16.5" customHeight="1">
      <c r="A416" s="1279">
        <v>17.149999999999999</v>
      </c>
      <c r="B416" s="1175" t="s">
        <v>2145</v>
      </c>
      <c r="C416" s="1161" t="s">
        <v>2146</v>
      </c>
      <c r="D416" s="1176"/>
      <c r="E416" s="1162" t="s">
        <v>1771</v>
      </c>
      <c r="F416" s="1138"/>
      <c r="G416" s="1139">
        <f t="shared" si="61"/>
        <v>0</v>
      </c>
      <c r="H416" s="1140"/>
      <c r="I416" s="1140">
        <f t="shared" si="64"/>
        <v>0</v>
      </c>
      <c r="J416" s="1140"/>
      <c r="K416" s="1140"/>
      <c r="L416" s="1141">
        <f t="shared" si="63"/>
        <v>0</v>
      </c>
      <c r="M416" s="1166">
        <v>0</v>
      </c>
      <c r="N416" s="1165"/>
      <c r="O416" s="1166">
        <v>0</v>
      </c>
      <c r="P416" s="1165"/>
      <c r="Q416" s="1166">
        <v>0</v>
      </c>
      <c r="R416" s="1165"/>
      <c r="S416" s="1166">
        <v>0</v>
      </c>
      <c r="T416" s="1165"/>
      <c r="U416" s="1166"/>
      <c r="V416" s="1165"/>
      <c r="W416" s="1166"/>
      <c r="X416" s="1165"/>
      <c r="Y416" s="1166"/>
      <c r="Z416" s="1165"/>
      <c r="AA416" s="1166"/>
      <c r="AB416" s="1165"/>
      <c r="AC416" s="1167"/>
    </row>
    <row r="417" spans="1:31" s="1071" customFormat="1" ht="16.5" customHeight="1">
      <c r="A417" s="1279">
        <v>17.16</v>
      </c>
      <c r="B417" s="1175" t="s">
        <v>2147</v>
      </c>
      <c r="C417" s="1161" t="s">
        <v>2148</v>
      </c>
      <c r="D417" s="1176"/>
      <c r="E417" s="1162" t="s">
        <v>2149</v>
      </c>
      <c r="F417" s="1138"/>
      <c r="G417" s="1139">
        <f t="shared" si="61"/>
        <v>0</v>
      </c>
      <c r="H417" s="1140"/>
      <c r="I417" s="1140">
        <f t="shared" si="64"/>
        <v>0</v>
      </c>
      <c r="J417" s="1140"/>
      <c r="K417" s="1140"/>
      <c r="L417" s="1141">
        <f t="shared" si="63"/>
        <v>0</v>
      </c>
      <c r="M417" s="1166">
        <v>0</v>
      </c>
      <c r="N417" s="1165"/>
      <c r="O417" s="1166">
        <v>0</v>
      </c>
      <c r="P417" s="1165"/>
      <c r="Q417" s="1166">
        <v>0</v>
      </c>
      <c r="R417" s="1165"/>
      <c r="S417" s="1166">
        <v>0</v>
      </c>
      <c r="T417" s="1165"/>
      <c r="U417" s="1166"/>
      <c r="V417" s="1165"/>
      <c r="W417" s="1166"/>
      <c r="X417" s="1165"/>
      <c r="Y417" s="1166"/>
      <c r="Z417" s="1165"/>
      <c r="AA417" s="1166"/>
      <c r="AB417" s="1165"/>
      <c r="AC417" s="1167"/>
    </row>
    <row r="418" spans="1:31" s="1071" customFormat="1" ht="16.5" customHeight="1">
      <c r="A418" s="1279">
        <v>17.170000000000002</v>
      </c>
      <c r="B418" s="1175" t="s">
        <v>2150</v>
      </c>
      <c r="C418" s="1161" t="s">
        <v>2151</v>
      </c>
      <c r="D418" s="1176"/>
      <c r="E418" s="1162" t="s">
        <v>1771</v>
      </c>
      <c r="F418" s="1138"/>
      <c r="G418" s="1139">
        <f t="shared" si="61"/>
        <v>0</v>
      </c>
      <c r="H418" s="1140"/>
      <c r="I418" s="1140">
        <f t="shared" si="64"/>
        <v>0</v>
      </c>
      <c r="J418" s="1140"/>
      <c r="K418" s="1140"/>
      <c r="L418" s="1141">
        <f t="shared" si="63"/>
        <v>0</v>
      </c>
      <c r="M418" s="1166">
        <v>0</v>
      </c>
      <c r="N418" s="1165"/>
      <c r="O418" s="1166">
        <v>0</v>
      </c>
      <c r="P418" s="1165"/>
      <c r="Q418" s="1166">
        <v>0</v>
      </c>
      <c r="R418" s="1165"/>
      <c r="S418" s="1166">
        <v>0</v>
      </c>
      <c r="T418" s="1165"/>
      <c r="U418" s="1166"/>
      <c r="V418" s="1165"/>
      <c r="W418" s="1166"/>
      <c r="X418" s="1165"/>
      <c r="Y418" s="1166"/>
      <c r="Z418" s="1165"/>
      <c r="AA418" s="1166"/>
      <c r="AB418" s="1165"/>
      <c r="AC418" s="1167"/>
    </row>
    <row r="419" spans="1:31" s="1071" customFormat="1" ht="16.5" customHeight="1">
      <c r="A419" s="1279">
        <v>17.18</v>
      </c>
      <c r="B419" s="1175" t="s">
        <v>2152</v>
      </c>
      <c r="C419" s="1161" t="s">
        <v>2153</v>
      </c>
      <c r="D419" s="1176"/>
      <c r="E419" s="1162" t="s">
        <v>2117</v>
      </c>
      <c r="F419" s="1138"/>
      <c r="G419" s="1139">
        <f t="shared" si="61"/>
        <v>0</v>
      </c>
      <c r="H419" s="1140"/>
      <c r="I419" s="1140">
        <f t="shared" si="64"/>
        <v>0</v>
      </c>
      <c r="J419" s="1140"/>
      <c r="K419" s="1140"/>
      <c r="L419" s="1141">
        <f t="shared" si="63"/>
        <v>0</v>
      </c>
      <c r="M419" s="1166">
        <v>0</v>
      </c>
      <c r="N419" s="1165"/>
      <c r="O419" s="1166">
        <v>0</v>
      </c>
      <c r="P419" s="1165"/>
      <c r="Q419" s="1166">
        <v>0</v>
      </c>
      <c r="R419" s="1165"/>
      <c r="S419" s="1166">
        <v>0</v>
      </c>
      <c r="T419" s="1165"/>
      <c r="U419" s="1166"/>
      <c r="V419" s="1165"/>
      <c r="W419" s="1166"/>
      <c r="X419" s="1165"/>
      <c r="Y419" s="1166"/>
      <c r="Z419" s="1165"/>
      <c r="AA419" s="1166"/>
      <c r="AB419" s="1165"/>
      <c r="AC419" s="1167"/>
    </row>
    <row r="420" spans="1:31" s="1091" customFormat="1" ht="16.5" customHeight="1">
      <c r="A420" s="1143" t="s">
        <v>993</v>
      </c>
      <c r="B420" s="1143"/>
      <c r="C420" s="1143"/>
      <c r="D420" s="1143"/>
      <c r="E420" s="1143"/>
      <c r="F420" s="1143"/>
      <c r="G420" s="1144">
        <f t="shared" si="61"/>
        <v>0</v>
      </c>
      <c r="H420" s="1145"/>
      <c r="I420" s="1145"/>
      <c r="J420" s="1145"/>
      <c r="K420" s="1145"/>
      <c r="L420" s="1146">
        <f>SUM(Q420:AB420)</f>
        <v>0</v>
      </c>
      <c r="M420" s="1144">
        <v>0</v>
      </c>
      <c r="N420" s="1145"/>
      <c r="O420" s="1144">
        <v>0</v>
      </c>
      <c r="P420" s="1145"/>
      <c r="Q420" s="1144">
        <v>0</v>
      </c>
      <c r="R420" s="1145"/>
      <c r="S420" s="1144">
        <v>0</v>
      </c>
      <c r="T420" s="1145"/>
      <c r="U420" s="1144"/>
      <c r="V420" s="1145"/>
      <c r="W420" s="1144"/>
      <c r="X420" s="1145"/>
      <c r="Y420" s="1144"/>
      <c r="Z420" s="1145"/>
      <c r="AA420" s="1144"/>
      <c r="AB420" s="1145"/>
      <c r="AC420" s="1147"/>
      <c r="AD420" s="1071"/>
      <c r="AE420" s="1071"/>
    </row>
    <row r="421" spans="1:31" s="1091" customFormat="1" ht="16.5" customHeight="1">
      <c r="A421" s="1280" t="s">
        <v>2154</v>
      </c>
      <c r="B421" s="1280"/>
      <c r="C421" s="1280"/>
      <c r="D421" s="1280"/>
      <c r="E421" s="1280"/>
      <c r="F421" s="1280"/>
      <c r="G421" s="1281">
        <f t="shared" si="61"/>
        <v>0</v>
      </c>
      <c r="H421" s="1282"/>
      <c r="I421" s="1282"/>
      <c r="J421" s="1282"/>
      <c r="K421" s="1282"/>
      <c r="L421" s="1283">
        <f>L10+L22+L53+L78+L99+L107+L130+L148+L177+L193+L221+L306+L328+L361+L368+L392+L420</f>
        <v>0</v>
      </c>
      <c r="M421" s="1284">
        <v>0</v>
      </c>
      <c r="N421" s="1285"/>
      <c r="O421" s="1284">
        <v>0</v>
      </c>
      <c r="P421" s="1285"/>
      <c r="Q421" s="1284">
        <v>0</v>
      </c>
      <c r="R421" s="1285"/>
      <c r="S421" s="1284">
        <v>0</v>
      </c>
      <c r="T421" s="1285"/>
      <c r="U421" s="1284"/>
      <c r="V421" s="1285"/>
      <c r="W421" s="1284"/>
      <c r="X421" s="1285"/>
      <c r="Y421" s="1284"/>
      <c r="Z421" s="1285"/>
      <c r="AA421" s="1284"/>
      <c r="AB421" s="1285"/>
      <c r="AC421" s="1286"/>
      <c r="AD421" s="1071"/>
      <c r="AE421" s="1071"/>
    </row>
    <row r="422" spans="1:31">
      <c r="G422" s="1290"/>
      <c r="H422" s="1291"/>
      <c r="I422" s="1291"/>
      <c r="J422" s="1291"/>
      <c r="K422" s="1291"/>
      <c r="AC422" s="1292"/>
    </row>
    <row r="423" spans="1:31">
      <c r="A423" s="1293" t="s">
        <v>2155</v>
      </c>
      <c r="B423" s="1294"/>
      <c r="C423" s="1294"/>
      <c r="D423" s="1294"/>
      <c r="E423" s="1294"/>
      <c r="F423" s="1294"/>
      <c r="G423" s="1295"/>
      <c r="H423" s="1295"/>
      <c r="I423" s="1295"/>
      <c r="J423" s="1295"/>
      <c r="K423" s="1295"/>
      <c r="L423" s="1295"/>
      <c r="M423" s="1295"/>
      <c r="N423" s="1295"/>
      <c r="O423" s="1295"/>
      <c r="P423" s="1295"/>
      <c r="Q423" s="1295"/>
      <c r="R423" s="1295"/>
      <c r="S423" s="1295"/>
      <c r="T423" s="1295"/>
      <c r="U423" s="1295"/>
      <c r="V423" s="1295"/>
      <c r="W423" s="1295"/>
      <c r="X423" s="1295"/>
      <c r="Y423" s="1295"/>
      <c r="Z423" s="1295"/>
      <c r="AA423" s="1295"/>
      <c r="AB423" s="1295"/>
      <c r="AC423" s="1296"/>
    </row>
  </sheetData>
  <mergeCells count="53">
    <mergeCell ref="A420:F420"/>
    <mergeCell ref="A421:F421"/>
    <mergeCell ref="A423:F423"/>
    <mergeCell ref="A221:F221"/>
    <mergeCell ref="A306:F306"/>
    <mergeCell ref="A328:F328"/>
    <mergeCell ref="A361:F361"/>
    <mergeCell ref="A368:F368"/>
    <mergeCell ref="A392:F392"/>
    <mergeCell ref="A99:F99"/>
    <mergeCell ref="A107:F107"/>
    <mergeCell ref="A130:F130"/>
    <mergeCell ref="A148:F148"/>
    <mergeCell ref="A177:F177"/>
    <mergeCell ref="A193:F193"/>
    <mergeCell ref="Y6:Z6"/>
    <mergeCell ref="AA6:AB6"/>
    <mergeCell ref="A10:F10"/>
    <mergeCell ref="A22:F22"/>
    <mergeCell ref="A53:F53"/>
    <mergeCell ref="A78:F78"/>
    <mergeCell ref="W5:X5"/>
    <mergeCell ref="Y5:Z5"/>
    <mergeCell ref="AA5:AB5"/>
    <mergeCell ref="G6:L6"/>
    <mergeCell ref="M6:N6"/>
    <mergeCell ref="O6:P6"/>
    <mergeCell ref="Q6:R6"/>
    <mergeCell ref="S6:T6"/>
    <mergeCell ref="U6:V6"/>
    <mergeCell ref="W6:X6"/>
    <mergeCell ref="W3:X3"/>
    <mergeCell ref="Y3:Z3"/>
    <mergeCell ref="AA3:AB3"/>
    <mergeCell ref="AC3:AC4"/>
    <mergeCell ref="G5:L5"/>
    <mergeCell ref="M5:N5"/>
    <mergeCell ref="O5:P5"/>
    <mergeCell ref="Q5:R5"/>
    <mergeCell ref="S5:T5"/>
    <mergeCell ref="U5:V5"/>
    <mergeCell ref="G3:L3"/>
    <mergeCell ref="M3:N3"/>
    <mergeCell ref="O3:P3"/>
    <mergeCell ref="Q3:R3"/>
    <mergeCell ref="S3:T3"/>
    <mergeCell ref="U3:V3"/>
    <mergeCell ref="A3:A4"/>
    <mergeCell ref="B3:B4"/>
    <mergeCell ref="C3:C4"/>
    <mergeCell ref="D3:D4"/>
    <mergeCell ref="E3:E4"/>
    <mergeCell ref="F3:F4"/>
  </mergeCells>
  <phoneticPr fontId="3" type="noConversion"/>
  <conditionalFormatting sqref="C13:C14 C35:C39 C41 C43:C52 C55:C71 C101:C106 C109:C129 C132:C147 C150:C176 C179:C192 C224:C283 C285:C305 C308:C312 C330:C360 C363:C367 C370:C391 C394:C419 C16:C21 C25:C30 C32:C33 C195:C220 C75:C77 C314:C327 C80:C98">
    <cfRule type="expression" dxfId="513" priority="146">
      <formula>G13&gt;0</formula>
    </cfRule>
  </conditionalFormatting>
  <conditionalFormatting sqref="AB216:AB217 AA8:AB12 AA110:AB213 AB109 AA215:AB215 AB214 AA218:AB307 AA75:AB96 AC75:AC312 AA20:AB24 AB13:AB19 AA28:AB31 AB25:AB27 AA39:AB54 AB32:AB38 AA68:AB72 AB55:AB67 AA310:AB312 AB308:AB309 AA314:AC419 AC8:AC72 AA98:AB108 AB97">
    <cfRule type="expression" dxfId="512" priority="145">
      <formula>AND(AA8&gt;0,AA8&lt;&gt;"")</formula>
    </cfRule>
  </conditionalFormatting>
  <conditionalFormatting sqref="G8:K14 G368:J369 G363:K367 G361:J362 G328:J329 G306:J307 G284:J284 G221:J223 G193:J194 G177:J178 G148:J149 G130:J131 G107:J108 G99:J100 G78:J79 G53:J54 G43:K52 G40:J42 G34:J34 G31:J31 G22:J24 G15:J15 G16:K21 G25:K30 G32:K33 G35:K39 G80:K98 G101:K106 G109:K129 G132:K147 G150:K176 G179:K192 G224:K283 G285:K305 G308:K327 G330:K360 G370:K419 G195:K220 G55:K77">
    <cfRule type="expression" dxfId="511" priority="144">
      <formula>G8&gt;0</formula>
    </cfRule>
  </conditionalFormatting>
  <conditionalFormatting sqref="AA216:AA217">
    <cfRule type="expression" dxfId="510" priority="143">
      <formula>AND(AA216&gt;0,AA216&lt;&gt;"")</formula>
    </cfRule>
  </conditionalFormatting>
  <conditionalFormatting sqref="AA214">
    <cfRule type="expression" dxfId="509" priority="141">
      <formula>AND(AA214&gt;0,AA214&lt;&gt;"")</formula>
    </cfRule>
  </conditionalFormatting>
  <conditionalFormatting sqref="AA109">
    <cfRule type="expression" dxfId="508" priority="142">
      <formula>AND(AA109&gt;0,AA109&lt;&gt;"")</formula>
    </cfRule>
  </conditionalFormatting>
  <conditionalFormatting sqref="C74">
    <cfRule type="expression" dxfId="507" priority="140">
      <formula>G74&gt;0</formula>
    </cfRule>
  </conditionalFormatting>
  <conditionalFormatting sqref="AA74:AC74">
    <cfRule type="expression" dxfId="506" priority="139">
      <formula>AND(AA74&gt;0,AA74&lt;&gt;"")</formula>
    </cfRule>
  </conditionalFormatting>
  <conditionalFormatting sqref="C72">
    <cfRule type="expression" dxfId="505" priority="138">
      <formula>G72&gt;0</formula>
    </cfRule>
  </conditionalFormatting>
  <conditionalFormatting sqref="C313">
    <cfRule type="expression" dxfId="504" priority="137">
      <formula>G313&gt;0</formula>
    </cfRule>
  </conditionalFormatting>
  <conditionalFormatting sqref="AA313:AC313">
    <cfRule type="expression" dxfId="503" priority="136">
      <formula>AND(AA313&gt;0,AA313&lt;&gt;"")</formula>
    </cfRule>
  </conditionalFormatting>
  <conditionalFormatting sqref="Q109">
    <cfRule type="expression" dxfId="502" priority="128">
      <formula>AND(Q109&gt;0,Q109&lt;&gt;"")</formula>
    </cfRule>
  </conditionalFormatting>
  <conditionalFormatting sqref="C73">
    <cfRule type="expression" dxfId="501" priority="135">
      <formula>G73&gt;0</formula>
    </cfRule>
  </conditionalFormatting>
  <conditionalFormatting sqref="AA73:AC73">
    <cfRule type="expression" dxfId="500" priority="134">
      <formula>AND(AA73&gt;0,AA73&lt;&gt;"")</formula>
    </cfRule>
  </conditionalFormatting>
  <conditionalFormatting sqref="Q313:R313">
    <cfRule type="expression" dxfId="499" priority="121">
      <formula>AND(Q313&gt;0,Q313&lt;&gt;"")</formula>
    </cfRule>
  </conditionalFormatting>
  <conditionalFormatting sqref="Q8:R72 Q218:R302 R216:R217 Q324:R332 R323 Q334:R419 R333 Q104:R108 R102:R103 Q86:R101 R85 Q110:R140 R109 Q215:R215 R214 Q82:R84 R81 Q142:R213 R141 Q304:R312 R303 Q75:R80 Q314:R322">
    <cfRule type="expression" dxfId="498" priority="133">
      <formula>AND(Q8&gt;0,Q8&lt;&gt;"")</formula>
    </cfRule>
  </conditionalFormatting>
  <conditionalFormatting sqref="Q216:Q217">
    <cfRule type="expression" dxfId="497" priority="132">
      <formula>AND(Q216&gt;0,Q216&lt;&gt;"")</formula>
    </cfRule>
  </conditionalFormatting>
  <conditionalFormatting sqref="Q323">
    <cfRule type="expression" dxfId="496" priority="131">
      <formula>AND(Q323&gt;0,Q323&lt;&gt;"")</formula>
    </cfRule>
  </conditionalFormatting>
  <conditionalFormatting sqref="Q102:Q103">
    <cfRule type="expression" dxfId="495" priority="130">
      <formula>AND(Q102&gt;0,Q102&lt;&gt;"")</formula>
    </cfRule>
  </conditionalFormatting>
  <conditionalFormatting sqref="Q85">
    <cfRule type="expression" dxfId="494" priority="129">
      <formula>AND(Q85&gt;0,Q85&lt;&gt;"")</formula>
    </cfRule>
  </conditionalFormatting>
  <conditionalFormatting sqref="Q214">
    <cfRule type="expression" dxfId="493" priority="127">
      <formula>AND(Q214&gt;0,Q214&lt;&gt;"")</formula>
    </cfRule>
  </conditionalFormatting>
  <conditionalFormatting sqref="Q333">
    <cfRule type="expression" dxfId="492" priority="126">
      <formula>AND(Q333&gt;0,Q333&lt;&gt;"")</formula>
    </cfRule>
  </conditionalFormatting>
  <conditionalFormatting sqref="Q81">
    <cfRule type="expression" dxfId="491" priority="125">
      <formula>AND(Q81&gt;0,Q81&lt;&gt;"")</formula>
    </cfRule>
  </conditionalFormatting>
  <conditionalFormatting sqref="Q141">
    <cfRule type="expression" dxfId="490" priority="124">
      <formula>AND(Q141&gt;0,Q141&lt;&gt;"")</formula>
    </cfRule>
  </conditionalFormatting>
  <conditionalFormatting sqref="Q303">
    <cfRule type="expression" dxfId="489" priority="123">
      <formula>AND(Q303&gt;0,Q303&lt;&gt;"")</formula>
    </cfRule>
  </conditionalFormatting>
  <conditionalFormatting sqref="Q74:R74">
    <cfRule type="expression" dxfId="488" priority="122">
      <formula>AND(Q74&gt;0,Q74&lt;&gt;"")</formula>
    </cfRule>
  </conditionalFormatting>
  <conditionalFormatting sqref="Q73:R73">
    <cfRule type="expression" dxfId="487" priority="120">
      <formula>AND(Q73&gt;0,Q73&lt;&gt;"")</formula>
    </cfRule>
  </conditionalFormatting>
  <conditionalFormatting sqref="U8:V12 U218:V302 V216:V217 U324:V332 V323 U334:V419 V333 U104:V108 V102:V103 U86:V101 V85 U110:V139 V109 U215:V215 V214 U82:V84 V81 U142:V213 U304:V312 V303 U75:V80 U314:V322 U29:V34 V13:V28 U37:V72 V35:V36 V140:V141">
    <cfRule type="expression" dxfId="486" priority="119">
      <formula>AND(U8&gt;0,U8&lt;&gt;"")</formula>
    </cfRule>
  </conditionalFormatting>
  <conditionalFormatting sqref="U216:U217">
    <cfRule type="expression" dxfId="485" priority="118">
      <formula>AND(U216&gt;0,U216&lt;&gt;"")</formula>
    </cfRule>
  </conditionalFormatting>
  <conditionalFormatting sqref="U323">
    <cfRule type="expression" dxfId="484" priority="117">
      <formula>AND(U323&gt;0,U323&lt;&gt;"")</formula>
    </cfRule>
  </conditionalFormatting>
  <conditionalFormatting sqref="U102:U103">
    <cfRule type="expression" dxfId="483" priority="116">
      <formula>AND(U102&gt;0,U102&lt;&gt;"")</formula>
    </cfRule>
  </conditionalFormatting>
  <conditionalFormatting sqref="U85">
    <cfRule type="expression" dxfId="482" priority="115">
      <formula>AND(U85&gt;0,U85&lt;&gt;"")</formula>
    </cfRule>
  </conditionalFormatting>
  <conditionalFormatting sqref="U109">
    <cfRule type="expression" dxfId="481" priority="114">
      <formula>AND(U109&gt;0,U109&lt;&gt;"")</formula>
    </cfRule>
  </conditionalFormatting>
  <conditionalFormatting sqref="U214">
    <cfRule type="expression" dxfId="480" priority="113">
      <formula>AND(U214&gt;0,U214&lt;&gt;"")</formula>
    </cfRule>
  </conditionalFormatting>
  <conditionalFormatting sqref="U333">
    <cfRule type="expression" dxfId="479" priority="112">
      <formula>AND(U333&gt;0,U333&lt;&gt;"")</formula>
    </cfRule>
  </conditionalFormatting>
  <conditionalFormatting sqref="U141">
    <cfRule type="expression" dxfId="478" priority="111">
      <formula>AND(U141&gt;0,U141&lt;&gt;"")</formula>
    </cfRule>
  </conditionalFormatting>
  <conditionalFormatting sqref="U303">
    <cfRule type="expression" dxfId="477" priority="110">
      <formula>AND(U303&gt;0,U303&lt;&gt;"")</formula>
    </cfRule>
  </conditionalFormatting>
  <conditionalFormatting sqref="U74:V74">
    <cfRule type="expression" dxfId="476" priority="109">
      <formula>AND(U74&gt;0,U74&lt;&gt;"")</formula>
    </cfRule>
  </conditionalFormatting>
  <conditionalFormatting sqref="U313:V313">
    <cfRule type="expression" dxfId="475" priority="108">
      <formula>AND(U313&gt;0,U313&lt;&gt;"")</formula>
    </cfRule>
  </conditionalFormatting>
  <conditionalFormatting sqref="U73:V73">
    <cfRule type="expression" dxfId="474" priority="107">
      <formula>AND(U73&gt;0,U73&lt;&gt;"")</formula>
    </cfRule>
  </conditionalFormatting>
  <conditionalFormatting sqref="Z216:Z217 Y8:Z12 Y110:Z213 Z109 Y215:Z215 Z214 Y218:Z307 Y75:Z96 Y314:Z419 Y20:Z24 Y28:Z31 Y39:Z54 Y68:Z72 Y310:Z312 Y98:Z108 Z97">
    <cfRule type="expression" dxfId="473" priority="106">
      <formula>AND(Y8&gt;0,Y8&lt;&gt;"")</formula>
    </cfRule>
  </conditionalFormatting>
  <conditionalFormatting sqref="Y216:Y217">
    <cfRule type="expression" dxfId="472" priority="105">
      <formula>AND(Y216&gt;0,Y216&lt;&gt;"")</formula>
    </cfRule>
  </conditionalFormatting>
  <conditionalFormatting sqref="Y109">
    <cfRule type="expression" dxfId="471" priority="104">
      <formula>AND(Y109&gt;0,Y109&lt;&gt;"")</formula>
    </cfRule>
  </conditionalFormatting>
  <conditionalFormatting sqref="Y214">
    <cfRule type="expression" dxfId="470" priority="103">
      <formula>AND(Y214&gt;0,Y214&lt;&gt;"")</formula>
    </cfRule>
  </conditionalFormatting>
  <conditionalFormatting sqref="Y74:Z74">
    <cfRule type="expression" dxfId="469" priority="102">
      <formula>AND(Y74&gt;0,Y74&lt;&gt;"")</formula>
    </cfRule>
  </conditionalFormatting>
  <conditionalFormatting sqref="Y313:Z313">
    <cfRule type="expression" dxfId="468" priority="101">
      <formula>AND(Y313&gt;0,Y313&lt;&gt;"")</formula>
    </cfRule>
  </conditionalFormatting>
  <conditionalFormatting sqref="Y73:Z73">
    <cfRule type="expression" dxfId="467" priority="100">
      <formula>AND(Y73&gt;0,Y73&lt;&gt;"")</formula>
    </cfRule>
  </conditionalFormatting>
  <conditionalFormatting sqref="X216:X217 W8:X12 W110:X213 X109 W215:X215 X214 W218:X307 W75:X96 W314:X419 W20:X24 W28:X31 W39:X54 W68:X72 W310:X312 W98:X108 X97">
    <cfRule type="expression" dxfId="466" priority="99">
      <formula>AND(W8&gt;0,W8&lt;&gt;"")</formula>
    </cfRule>
  </conditionalFormatting>
  <conditionalFormatting sqref="W216:W217">
    <cfRule type="expression" dxfId="465" priority="98">
      <formula>AND(W216&gt;0,W216&lt;&gt;"")</formula>
    </cfRule>
  </conditionalFormatting>
  <conditionalFormatting sqref="W109">
    <cfRule type="expression" dxfId="464" priority="97">
      <formula>AND(W109&gt;0,W109&lt;&gt;"")</formula>
    </cfRule>
  </conditionalFormatting>
  <conditionalFormatting sqref="W214">
    <cfRule type="expression" dxfId="463" priority="96">
      <formula>AND(W214&gt;0,W214&lt;&gt;"")</formula>
    </cfRule>
  </conditionalFormatting>
  <conditionalFormatting sqref="W74:X74">
    <cfRule type="expression" dxfId="462" priority="95">
      <formula>AND(W74&gt;0,W74&lt;&gt;"")</formula>
    </cfRule>
  </conditionalFormatting>
  <conditionalFormatting sqref="W313:X313">
    <cfRule type="expression" dxfId="461" priority="94">
      <formula>AND(W313&gt;0,W313&lt;&gt;"")</formula>
    </cfRule>
  </conditionalFormatting>
  <conditionalFormatting sqref="W73:X73">
    <cfRule type="expression" dxfId="460" priority="93">
      <formula>AND(W73&gt;0,W73&lt;&gt;"")</formula>
    </cfRule>
  </conditionalFormatting>
  <conditionalFormatting sqref="U13:U28">
    <cfRule type="expression" dxfId="459" priority="92">
      <formula>AND(U13&gt;0,U13&lt;&gt;"")</formula>
    </cfRule>
  </conditionalFormatting>
  <conditionalFormatting sqref="U35:U36">
    <cfRule type="expression" dxfId="458" priority="91">
      <formula>AND(U35&gt;0,U35&lt;&gt;"")</formula>
    </cfRule>
  </conditionalFormatting>
  <conditionalFormatting sqref="U140">
    <cfRule type="expression" dxfId="457" priority="90">
      <formula>AND(U140&gt;0,U140&lt;&gt;"")</formula>
    </cfRule>
  </conditionalFormatting>
  <conditionalFormatting sqref="AA13:AA16 AA19">
    <cfRule type="expression" dxfId="456" priority="89">
      <formula>AND(AA13&gt;0,AA13&lt;&gt;"")</formula>
    </cfRule>
  </conditionalFormatting>
  <conditionalFormatting sqref="Y13:Z16 Y19:Z19 Z17:Z18">
    <cfRule type="expression" dxfId="455" priority="88">
      <formula>AND(Y13&gt;0,Y13&lt;&gt;"")</formula>
    </cfRule>
  </conditionalFormatting>
  <conditionalFormatting sqref="W13:X19">
    <cfRule type="expression" dxfId="454" priority="87">
      <formula>AND(W13&gt;0,W13&lt;&gt;"")</formula>
    </cfRule>
  </conditionalFormatting>
  <conditionalFormatting sqref="Y17:Y18">
    <cfRule type="expression" dxfId="453" priority="86">
      <formula>AND(Y17&gt;0,Y17&lt;&gt;"")</formula>
    </cfRule>
  </conditionalFormatting>
  <conditionalFormatting sqref="AA17:AA18">
    <cfRule type="expression" dxfId="452" priority="85">
      <formula>AND(AA17&gt;0,AA17&lt;&gt;"")</formula>
    </cfRule>
  </conditionalFormatting>
  <conditionalFormatting sqref="AA25:AA27">
    <cfRule type="expression" dxfId="451" priority="84">
      <formula>AND(AA25&gt;0,AA25&lt;&gt;"")</formula>
    </cfRule>
  </conditionalFormatting>
  <conditionalFormatting sqref="Y25:Z27">
    <cfRule type="expression" dxfId="450" priority="83">
      <formula>AND(Y25&gt;0,Y25&lt;&gt;"")</formula>
    </cfRule>
  </conditionalFormatting>
  <conditionalFormatting sqref="W25:X27">
    <cfRule type="expression" dxfId="449" priority="82">
      <formula>AND(W25&gt;0,W25&lt;&gt;"")</formula>
    </cfRule>
  </conditionalFormatting>
  <conditionalFormatting sqref="AA32 AA34:AA38">
    <cfRule type="expression" dxfId="448" priority="81">
      <formula>AND(AA32&gt;0,AA32&lt;&gt;"")</formula>
    </cfRule>
  </conditionalFormatting>
  <conditionalFormatting sqref="Y32:Z32 Y34:Z38 Z33">
    <cfRule type="expression" dxfId="447" priority="80">
      <formula>AND(Y32&gt;0,Y32&lt;&gt;"")</formula>
    </cfRule>
  </conditionalFormatting>
  <conditionalFormatting sqref="W32:X32 W34:X38 X33">
    <cfRule type="expression" dxfId="446" priority="79">
      <formula>AND(W32&gt;0,W32&lt;&gt;"")</formula>
    </cfRule>
  </conditionalFormatting>
  <conditionalFormatting sqref="AA61:AA64 AA66:AA67 AA55:AA58">
    <cfRule type="expression" dxfId="445" priority="78">
      <formula>AND(AA55&gt;0,AA55&lt;&gt;"")</formula>
    </cfRule>
  </conditionalFormatting>
  <conditionalFormatting sqref="Y66:Z67 Z65 Y55:Z64">
    <cfRule type="expression" dxfId="444" priority="77">
      <formula>AND(Y55&gt;0,Y55&lt;&gt;"")</formula>
    </cfRule>
  </conditionalFormatting>
  <conditionalFormatting sqref="W55:X67">
    <cfRule type="expression" dxfId="443" priority="76">
      <formula>AND(W55&gt;0,W55&lt;&gt;"")</formula>
    </cfRule>
  </conditionalFormatting>
  <conditionalFormatting sqref="AA59">
    <cfRule type="expression" dxfId="442" priority="75">
      <formula>AND(AA59&gt;0,AA59&lt;&gt;"")</formula>
    </cfRule>
  </conditionalFormatting>
  <conditionalFormatting sqref="AA60">
    <cfRule type="expression" dxfId="441" priority="74">
      <formula>AND(AA60&gt;0,AA60&lt;&gt;"")</formula>
    </cfRule>
  </conditionalFormatting>
  <conditionalFormatting sqref="Y65">
    <cfRule type="expression" dxfId="440" priority="73">
      <formula>AND(Y65&gt;0,Y65&lt;&gt;"")</formula>
    </cfRule>
  </conditionalFormatting>
  <conditionalFormatting sqref="AA65">
    <cfRule type="expression" dxfId="439" priority="72">
      <formula>AND(AA65&gt;0,AA65&lt;&gt;"")</formula>
    </cfRule>
  </conditionalFormatting>
  <conditionalFormatting sqref="AA308:AA309">
    <cfRule type="expression" dxfId="438" priority="71">
      <formula>AND(AA308&gt;0,AA308&lt;&gt;"")</formula>
    </cfRule>
  </conditionalFormatting>
  <conditionalFormatting sqref="Y308:Z309">
    <cfRule type="expression" dxfId="437" priority="70">
      <formula>AND(Y308&gt;0,Y308&lt;&gt;"")</formula>
    </cfRule>
  </conditionalFormatting>
  <conditionalFormatting sqref="W308:X309">
    <cfRule type="expression" dxfId="436" priority="69">
      <formula>AND(W308&gt;0,W308&lt;&gt;"")</formula>
    </cfRule>
  </conditionalFormatting>
  <conditionalFormatting sqref="W33">
    <cfRule type="expression" dxfId="435" priority="68">
      <formula>AND(W33&gt;0,W33&lt;&gt;"")</formula>
    </cfRule>
  </conditionalFormatting>
  <conditionalFormatting sqref="Y33">
    <cfRule type="expression" dxfId="434" priority="67">
      <formula>AND(Y33&gt;0,Y33&lt;&gt;"")</formula>
    </cfRule>
  </conditionalFormatting>
  <conditionalFormatting sqref="AA33">
    <cfRule type="expression" dxfId="433" priority="66">
      <formula>AND(AA33&gt;0,AA33&lt;&gt;"")</formula>
    </cfRule>
  </conditionalFormatting>
  <conditionalFormatting sqref="M8:N17 M218:N302 N216:N217 M324:N332 N323 M334:N336 N333 M104:N108 N102:N103 M86:N96 N85 M110:N139 N109 M215:N215 N214 M82:N84 N81 M142:N144 M304:N312 N303 M75:N80 M314:N322 M19:N72 N18 N140:N141 M98:N101 N97 M147:N213 N146 M339:N419 N337:N338">
    <cfRule type="expression" dxfId="432" priority="65">
      <formula>AND(M8&gt;0,M8&lt;&gt;"")</formula>
    </cfRule>
  </conditionalFormatting>
  <conditionalFormatting sqref="M216:M217">
    <cfRule type="expression" dxfId="431" priority="64">
      <formula>AND(M216&gt;0,M216&lt;&gt;"")</formula>
    </cfRule>
  </conditionalFormatting>
  <conditionalFormatting sqref="M102:M103">
    <cfRule type="expression" dxfId="430" priority="63">
      <formula>AND(M102&gt;0,M102&lt;&gt;"")</formula>
    </cfRule>
  </conditionalFormatting>
  <conditionalFormatting sqref="M85">
    <cfRule type="expression" dxfId="429" priority="62">
      <formula>AND(M85&gt;0,M85&lt;&gt;"")</formula>
    </cfRule>
  </conditionalFormatting>
  <conditionalFormatting sqref="M109">
    <cfRule type="expression" dxfId="428" priority="61">
      <formula>AND(M109&gt;0,M109&lt;&gt;"")</formula>
    </cfRule>
  </conditionalFormatting>
  <conditionalFormatting sqref="M214">
    <cfRule type="expression" dxfId="427" priority="60">
      <formula>AND(M214&gt;0,M214&lt;&gt;"")</formula>
    </cfRule>
  </conditionalFormatting>
  <conditionalFormatting sqref="M333">
    <cfRule type="expression" dxfId="426" priority="59">
      <formula>AND(M333&gt;0,M333&lt;&gt;"")</formula>
    </cfRule>
  </conditionalFormatting>
  <conditionalFormatting sqref="M81">
    <cfRule type="expression" dxfId="425" priority="58">
      <formula>AND(M81&gt;0,M81&lt;&gt;"")</formula>
    </cfRule>
  </conditionalFormatting>
  <conditionalFormatting sqref="M141">
    <cfRule type="expression" dxfId="424" priority="57">
      <formula>AND(M141&gt;0,M141&lt;&gt;"")</formula>
    </cfRule>
  </conditionalFormatting>
  <conditionalFormatting sqref="M303">
    <cfRule type="expression" dxfId="423" priority="56">
      <formula>AND(M303&gt;0,M303&lt;&gt;"")</formula>
    </cfRule>
  </conditionalFormatting>
  <conditionalFormatting sqref="M74:N74">
    <cfRule type="expression" dxfId="422" priority="55">
      <formula>AND(M74&gt;0,M74&lt;&gt;"")</formula>
    </cfRule>
  </conditionalFormatting>
  <conditionalFormatting sqref="M313:N313">
    <cfRule type="expression" dxfId="421" priority="54">
      <formula>AND(M313&gt;0,M313&lt;&gt;"")</formula>
    </cfRule>
  </conditionalFormatting>
  <conditionalFormatting sqref="M73:N73">
    <cfRule type="expression" dxfId="420" priority="53">
      <formula>AND(M73&gt;0,M73&lt;&gt;"")</formula>
    </cfRule>
  </conditionalFormatting>
  <conditionalFormatting sqref="M18">
    <cfRule type="expression" dxfId="419" priority="52">
      <formula>AND(M18&gt;0,M18&lt;&gt;"")</formula>
    </cfRule>
  </conditionalFormatting>
  <conditionalFormatting sqref="G420:K420">
    <cfRule type="expression" dxfId="418" priority="51">
      <formula>G420&gt;0</formula>
    </cfRule>
  </conditionalFormatting>
  <conditionalFormatting sqref="M140">
    <cfRule type="expression" dxfId="417" priority="50">
      <formula>AND(M140&gt;0,M140&lt;&gt;"")</formula>
    </cfRule>
  </conditionalFormatting>
  <conditionalFormatting sqref="M323">
    <cfRule type="expression" dxfId="416" priority="49">
      <formula>AND(M323&gt;0,M323&lt;&gt;"")</formula>
    </cfRule>
  </conditionalFormatting>
  <conditionalFormatting sqref="M97">
    <cfRule type="expression" dxfId="415" priority="48">
      <formula>AND(M97&gt;0,M97&lt;&gt;"")</formula>
    </cfRule>
  </conditionalFormatting>
  <conditionalFormatting sqref="W97">
    <cfRule type="expression" dxfId="414" priority="47">
      <formula>AND(W97&gt;0,W97&lt;&gt;"")</formula>
    </cfRule>
  </conditionalFormatting>
  <conditionalFormatting sqref="Y97">
    <cfRule type="expression" dxfId="413" priority="46">
      <formula>AND(Y97&gt;0,Y97&lt;&gt;"")</formula>
    </cfRule>
  </conditionalFormatting>
  <conditionalFormatting sqref="AA97">
    <cfRule type="expression" dxfId="412" priority="45">
      <formula>AND(AA97&gt;0,AA97&lt;&gt;"")</formula>
    </cfRule>
  </conditionalFormatting>
  <conditionalFormatting sqref="U81">
    <cfRule type="expression" dxfId="411" priority="44">
      <formula>AND(U81&gt;0,U81&lt;&gt;"")</formula>
    </cfRule>
  </conditionalFormatting>
  <conditionalFormatting sqref="M146">
    <cfRule type="expression" dxfId="410" priority="43">
      <formula>AND(M146&gt;0,M146&lt;&gt;"")</formula>
    </cfRule>
  </conditionalFormatting>
  <conditionalFormatting sqref="N145">
    <cfRule type="expression" dxfId="409" priority="42">
      <formula>AND(N145&gt;0,N145&lt;&gt;"")</formula>
    </cfRule>
  </conditionalFormatting>
  <conditionalFormatting sqref="M337:M338">
    <cfRule type="expression" dxfId="408" priority="41">
      <formula>AND(M337&gt;0,M337&lt;&gt;"")</formula>
    </cfRule>
  </conditionalFormatting>
  <conditionalFormatting sqref="O8:P17 O218:P302 P216:P217 O324:P332 P323 O334:P419 P333 O104:P108 P102:P103 O86:P101 P85 O110:P140 P109 O215:P215 P214 O82:P84 P81 O142:P213 P141 O304:P312 P303 O75:P80 O314:P322 O19:P72 P18">
    <cfRule type="expression" dxfId="407" priority="40">
      <formula>AND(O8&gt;0,O8&lt;&gt;"")</formula>
    </cfRule>
  </conditionalFormatting>
  <conditionalFormatting sqref="O216:O217">
    <cfRule type="expression" dxfId="406" priority="39">
      <formula>AND(O216&gt;0,O216&lt;&gt;"")</formula>
    </cfRule>
  </conditionalFormatting>
  <conditionalFormatting sqref="O323">
    <cfRule type="expression" dxfId="405" priority="38">
      <formula>AND(O323&gt;0,O323&lt;&gt;"")</formula>
    </cfRule>
  </conditionalFormatting>
  <conditionalFormatting sqref="O102:O103">
    <cfRule type="expression" dxfId="404" priority="37">
      <formula>AND(O102&gt;0,O102&lt;&gt;"")</formula>
    </cfRule>
  </conditionalFormatting>
  <conditionalFormatting sqref="O85">
    <cfRule type="expression" dxfId="403" priority="36">
      <formula>AND(O85&gt;0,O85&lt;&gt;"")</formula>
    </cfRule>
  </conditionalFormatting>
  <conditionalFormatting sqref="O109">
    <cfRule type="expression" dxfId="402" priority="35">
      <formula>AND(O109&gt;0,O109&lt;&gt;"")</formula>
    </cfRule>
  </conditionalFormatting>
  <conditionalFormatting sqref="O214">
    <cfRule type="expression" dxfId="401" priority="34">
      <formula>AND(O214&gt;0,O214&lt;&gt;"")</formula>
    </cfRule>
  </conditionalFormatting>
  <conditionalFormatting sqref="O333">
    <cfRule type="expression" dxfId="400" priority="33">
      <formula>AND(O333&gt;0,O333&lt;&gt;"")</formula>
    </cfRule>
  </conditionalFormatting>
  <conditionalFormatting sqref="O81">
    <cfRule type="expression" dxfId="399" priority="32">
      <formula>AND(O81&gt;0,O81&lt;&gt;"")</formula>
    </cfRule>
  </conditionalFormatting>
  <conditionalFormatting sqref="O141">
    <cfRule type="expression" dxfId="398" priority="31">
      <formula>AND(O141&gt;0,O141&lt;&gt;"")</formula>
    </cfRule>
  </conditionalFormatting>
  <conditionalFormatting sqref="O303">
    <cfRule type="expression" dxfId="397" priority="30">
      <formula>AND(O303&gt;0,O303&lt;&gt;"")</formula>
    </cfRule>
  </conditionalFormatting>
  <conditionalFormatting sqref="O74:P74">
    <cfRule type="expression" dxfId="396" priority="29">
      <formula>AND(O74&gt;0,O74&lt;&gt;"")</formula>
    </cfRule>
  </conditionalFormatting>
  <conditionalFormatting sqref="O313:P313">
    <cfRule type="expression" dxfId="395" priority="28">
      <formula>AND(O313&gt;0,O313&lt;&gt;"")</formula>
    </cfRule>
  </conditionalFormatting>
  <conditionalFormatting sqref="O73:P73">
    <cfRule type="expression" dxfId="394" priority="27">
      <formula>AND(O73&gt;0,O73&lt;&gt;"")</formula>
    </cfRule>
  </conditionalFormatting>
  <conditionalFormatting sqref="O18">
    <cfRule type="expression" dxfId="393" priority="26">
      <formula>AND(O18&gt;0,O18&lt;&gt;"")</formula>
    </cfRule>
  </conditionalFormatting>
  <conditionalFormatting sqref="M145">
    <cfRule type="expression" dxfId="392" priority="25">
      <formula>AND(M145&gt;0,M145&lt;&gt;"")</formula>
    </cfRule>
  </conditionalFormatting>
  <conditionalFormatting sqref="S8:T17 S218:T302 T216:T217 S324:T332 T323 S334:T336 T333 S104:T108 T102:T103 S86:T96 T85 S110:T131 T109 S215:T215 T214 S82:T84 T81 S142:T144 S304:T312 T303 S75:T80 S314:T322 T18 T140:T141 S98:T101 T97 S147:T213 T146 S339:T419 T337:T338 S19:T72 S134:T135 T132:T133 S138:T139 T136:T137">
    <cfRule type="expression" dxfId="391" priority="24">
      <formula>AND(S8&gt;0,S8&lt;&gt;"")</formula>
    </cfRule>
  </conditionalFormatting>
  <conditionalFormatting sqref="S216:S217">
    <cfRule type="expression" dxfId="390" priority="23">
      <formula>AND(S216&gt;0,S216&lt;&gt;"")</formula>
    </cfRule>
  </conditionalFormatting>
  <conditionalFormatting sqref="S102">
    <cfRule type="expression" dxfId="389" priority="22">
      <formula>AND(S102&gt;0,S102&lt;&gt;"")</formula>
    </cfRule>
  </conditionalFormatting>
  <conditionalFormatting sqref="S85">
    <cfRule type="expression" dxfId="388" priority="21">
      <formula>AND(S85&gt;0,S85&lt;&gt;"")</formula>
    </cfRule>
  </conditionalFormatting>
  <conditionalFormatting sqref="S109">
    <cfRule type="expression" dxfId="387" priority="20">
      <formula>AND(S109&gt;0,S109&lt;&gt;"")</formula>
    </cfRule>
  </conditionalFormatting>
  <conditionalFormatting sqref="S214">
    <cfRule type="expression" dxfId="386" priority="19">
      <formula>AND(S214&gt;0,S214&lt;&gt;"")</formula>
    </cfRule>
  </conditionalFormatting>
  <conditionalFormatting sqref="S333">
    <cfRule type="expression" dxfId="385" priority="18">
      <formula>AND(S333&gt;0,S333&lt;&gt;"")</formula>
    </cfRule>
  </conditionalFormatting>
  <conditionalFormatting sqref="S81">
    <cfRule type="expression" dxfId="384" priority="17">
      <formula>AND(S81&gt;0,S81&lt;&gt;"")</formula>
    </cfRule>
  </conditionalFormatting>
  <conditionalFormatting sqref="S141">
    <cfRule type="expression" dxfId="383" priority="16">
      <formula>AND(S141&gt;0,S141&lt;&gt;"")</formula>
    </cfRule>
  </conditionalFormatting>
  <conditionalFormatting sqref="S303">
    <cfRule type="expression" dxfId="382" priority="15">
      <formula>AND(S303&gt;0,S303&lt;&gt;"")</formula>
    </cfRule>
  </conditionalFormatting>
  <conditionalFormatting sqref="S74:T74">
    <cfRule type="expression" dxfId="381" priority="14">
      <formula>AND(S74&gt;0,S74&lt;&gt;"")</formula>
    </cfRule>
  </conditionalFormatting>
  <conditionalFormatting sqref="S313:T313">
    <cfRule type="expression" dxfId="380" priority="13">
      <formula>AND(S313&gt;0,S313&lt;&gt;"")</formula>
    </cfRule>
  </conditionalFormatting>
  <conditionalFormatting sqref="S73:T73">
    <cfRule type="expression" dxfId="379" priority="12">
      <formula>AND(S73&gt;0,S73&lt;&gt;"")</formula>
    </cfRule>
  </conditionalFormatting>
  <conditionalFormatting sqref="S18">
    <cfRule type="expression" dxfId="378" priority="11">
      <formula>AND(S18&gt;0,S18&lt;&gt;"")</formula>
    </cfRule>
  </conditionalFormatting>
  <conditionalFormatting sqref="S140">
    <cfRule type="expression" dxfId="377" priority="10">
      <formula>AND(S140&gt;0,S140&lt;&gt;"")</formula>
    </cfRule>
  </conditionalFormatting>
  <conditionalFormatting sqref="S323">
    <cfRule type="expression" dxfId="376" priority="9">
      <formula>AND(S323&gt;0,S323&lt;&gt;"")</formula>
    </cfRule>
  </conditionalFormatting>
  <conditionalFormatting sqref="S97">
    <cfRule type="expression" dxfId="375" priority="8">
      <formula>AND(S97&gt;0,S97&lt;&gt;"")</formula>
    </cfRule>
  </conditionalFormatting>
  <conditionalFormatting sqref="S146">
    <cfRule type="expression" dxfId="374" priority="7">
      <formula>AND(S146&gt;0,S146&lt;&gt;"")</formula>
    </cfRule>
  </conditionalFormatting>
  <conditionalFormatting sqref="T145">
    <cfRule type="expression" dxfId="373" priority="6">
      <formula>AND(T145&gt;0,T145&lt;&gt;"")</formula>
    </cfRule>
  </conditionalFormatting>
  <conditionalFormatting sqref="S337:S338">
    <cfRule type="expression" dxfId="372" priority="5">
      <formula>AND(S337&gt;0,S337&lt;&gt;"")</formula>
    </cfRule>
  </conditionalFormatting>
  <conditionalFormatting sqref="S132:S133">
    <cfRule type="expression" dxfId="371" priority="4">
      <formula>AND(S132&gt;0,S132&lt;&gt;"")</formula>
    </cfRule>
  </conditionalFormatting>
  <conditionalFormatting sqref="S136:S137">
    <cfRule type="expression" dxfId="370" priority="3">
      <formula>AND(S136&gt;0,S136&lt;&gt;"")</formula>
    </cfRule>
  </conditionalFormatting>
  <conditionalFormatting sqref="S103">
    <cfRule type="expression" dxfId="369" priority="2">
      <formula>AND(S103&gt;0,S103&lt;&gt;"")</formula>
    </cfRule>
  </conditionalFormatting>
  <conditionalFormatting sqref="S145">
    <cfRule type="expression" dxfId="368" priority="1">
      <formula>AND(S145&gt;0,S145&lt;&gt;"")</formula>
    </cfRule>
  </conditionalFormatting>
  <printOptions horizontalCentered="1"/>
  <pageMargins left="0.23622047244094491" right="0.23622047244094491" top="0.74803149606299213" bottom="0.74803149606299213" header="0.31496062992125984" footer="0.31496062992125984"/>
  <pageSetup paperSize="8" scale="42" fitToHeight="0" orientation="portrait" verticalDpi="1200" r:id="rId1"/>
  <rowBreaks count="1" manualBreakCount="1">
    <brk id="129" max="14" man="1"/>
  </row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G141"/>
  <sheetViews>
    <sheetView view="pageBreakPreview" zoomScale="85" zoomScaleNormal="75" zoomScaleSheetLayoutView="85" workbookViewId="0">
      <pane xSplit="7" ySplit="5" topLeftCell="H39" activePane="bottomRight" state="frozen"/>
      <selection activeCell="B5" sqref="B5:B9"/>
      <selection pane="topRight" activeCell="B5" sqref="B5:B9"/>
      <selection pane="bottomLeft" activeCell="B5" sqref="B5:B9"/>
      <selection pane="bottomRight" activeCell="B4" sqref="B4:W9"/>
    </sheetView>
  </sheetViews>
  <sheetFormatPr defaultColWidth="9" defaultRowHeight="16.5"/>
  <cols>
    <col min="1" max="1" width="2.375" style="1299" customWidth="1"/>
    <col min="2" max="3" width="6.625" style="1299" customWidth="1"/>
    <col min="4" max="4" width="28.75" style="1613" bestFit="1" customWidth="1"/>
    <col min="5" max="5" width="7.125" style="1613" customWidth="1"/>
    <col min="6" max="7" width="6.625" style="1613" customWidth="1"/>
    <col min="8" max="8" width="15.625" style="1299" customWidth="1"/>
    <col min="9" max="9" width="20.625" style="1299" customWidth="1"/>
    <col min="10" max="12" width="11.625" style="1299" customWidth="1"/>
    <col min="13" max="13" width="15.375" style="1299" customWidth="1"/>
    <col min="14" max="14" width="13.625" style="1299" customWidth="1"/>
    <col min="15" max="15" width="16.25" style="1614" customWidth="1"/>
    <col min="16" max="22" width="11.625" style="1299" customWidth="1"/>
    <col min="23" max="23" width="47" style="1299" customWidth="1"/>
    <col min="24" max="24" width="1.625" style="1298" customWidth="1"/>
    <col min="25" max="25" width="9" style="1299" customWidth="1"/>
    <col min="26" max="28" width="9" style="1299"/>
    <col min="29" max="29" width="10" style="1299" bestFit="1" customWidth="1"/>
    <col min="30" max="30" width="11.125" style="1299" bestFit="1" customWidth="1"/>
    <col min="31" max="31" width="9.125" style="1299" bestFit="1" customWidth="1"/>
    <col min="32" max="32" width="10" style="1299" bestFit="1" customWidth="1"/>
    <col min="33" max="33" width="11.125" style="1299" bestFit="1" customWidth="1"/>
    <col min="34" max="16384" width="9" style="1299"/>
  </cols>
  <sheetData>
    <row r="1" spans="2:33" ht="27.75" customHeight="1">
      <c r="B1" s="1297" t="s">
        <v>2156</v>
      </c>
      <c r="C1" s="1297"/>
      <c r="D1" s="1297"/>
      <c r="E1" s="1297"/>
      <c r="F1" s="1297"/>
      <c r="G1" s="1297"/>
      <c r="H1" s="1297"/>
      <c r="I1" s="1297"/>
      <c r="J1" s="1297"/>
      <c r="K1" s="1297"/>
      <c r="L1" s="1297"/>
      <c r="M1" s="1297"/>
      <c r="N1" s="1297"/>
      <c r="O1" s="1297"/>
      <c r="P1" s="1297"/>
      <c r="Q1" s="1297"/>
      <c r="R1" s="1297"/>
      <c r="S1" s="1297"/>
      <c r="T1" s="1297"/>
      <c r="U1" s="1297"/>
      <c r="V1" s="1297"/>
      <c r="W1" s="1297"/>
    </row>
    <row r="2" spans="2:33">
      <c r="B2" s="1300" t="s">
        <v>2157</v>
      </c>
      <c r="C2" s="1300"/>
      <c r="D2" s="1300"/>
      <c r="E2" s="1300"/>
      <c r="F2" s="1300"/>
      <c r="G2" s="1300"/>
      <c r="H2" s="1300"/>
      <c r="I2" s="1300"/>
      <c r="J2" s="1300"/>
      <c r="K2" s="1300"/>
      <c r="L2" s="1300"/>
      <c r="M2" s="1300"/>
      <c r="N2" s="1300"/>
      <c r="O2" s="1300"/>
      <c r="P2" s="1300"/>
      <c r="Q2" s="1300"/>
      <c r="R2" s="1300"/>
      <c r="S2" s="1300"/>
      <c r="T2" s="1300"/>
      <c r="U2" s="1300"/>
      <c r="V2" s="1300"/>
      <c r="W2" s="1300"/>
    </row>
    <row r="3" spans="2:33" ht="15.75" customHeight="1" thickBot="1">
      <c r="B3" s="1301"/>
      <c r="C3" s="1301"/>
      <c r="D3" s="1302"/>
      <c r="E3" s="1302"/>
      <c r="F3" s="1302"/>
      <c r="G3" s="1302"/>
      <c r="H3" s="1301"/>
      <c r="O3" s="1303"/>
      <c r="P3" s="1303"/>
      <c r="Q3" s="1304"/>
      <c r="R3" s="1304"/>
      <c r="S3" s="1304"/>
      <c r="T3" s="1304"/>
      <c r="U3" s="1304"/>
      <c r="V3" s="1305" t="s">
        <v>2158</v>
      </c>
      <c r="W3" s="1306">
        <v>44600</v>
      </c>
    </row>
    <row r="4" spans="2:33" ht="24.95" customHeight="1">
      <c r="B4" s="1307" t="s">
        <v>2159</v>
      </c>
      <c r="C4" s="1308" t="s">
        <v>2160</v>
      </c>
      <c r="D4" s="1309" t="s">
        <v>2161</v>
      </c>
      <c r="E4" s="1310" t="s">
        <v>2162</v>
      </c>
      <c r="F4" s="1311" t="s">
        <v>2163</v>
      </c>
      <c r="G4" s="1311" t="s">
        <v>2164</v>
      </c>
      <c r="H4" s="1312" t="s">
        <v>2165</v>
      </c>
      <c r="I4" s="1313"/>
      <c r="J4" s="1314" t="s">
        <v>2166</v>
      </c>
      <c r="K4" s="1315"/>
      <c r="L4" s="1316"/>
      <c r="M4" s="1317" t="s">
        <v>2167</v>
      </c>
      <c r="N4" s="1317" t="s">
        <v>2168</v>
      </c>
      <c r="O4" s="1318" t="s">
        <v>2169</v>
      </c>
      <c r="P4" s="1314" t="s">
        <v>2170</v>
      </c>
      <c r="Q4" s="1315"/>
      <c r="R4" s="1316"/>
      <c r="S4" s="1319"/>
      <c r="T4" s="1319"/>
      <c r="U4" s="1320" t="s">
        <v>2171</v>
      </c>
      <c r="V4" s="1321" t="s">
        <v>2172</v>
      </c>
      <c r="W4" s="1322" t="s">
        <v>2173</v>
      </c>
    </row>
    <row r="5" spans="2:33" ht="48.75" customHeight="1" thickBot="1">
      <c r="B5" s="1323"/>
      <c r="C5" s="1324"/>
      <c r="D5" s="1325"/>
      <c r="E5" s="1326"/>
      <c r="F5" s="1327"/>
      <c r="G5" s="1327"/>
      <c r="H5" s="1328"/>
      <c r="I5" s="1329"/>
      <c r="J5" s="1330" t="s">
        <v>2174</v>
      </c>
      <c r="K5" s="1330" t="s">
        <v>2175</v>
      </c>
      <c r="L5" s="1331" t="s">
        <v>2176</v>
      </c>
      <c r="M5" s="1330" t="s">
        <v>2177</v>
      </c>
      <c r="N5" s="1330" t="s">
        <v>2177</v>
      </c>
      <c r="O5" s="1331" t="s">
        <v>2178</v>
      </c>
      <c r="P5" s="1332" t="s">
        <v>2179</v>
      </c>
      <c r="Q5" s="1333" t="s">
        <v>2180</v>
      </c>
      <c r="R5" s="1334" t="s">
        <v>2181</v>
      </c>
      <c r="S5" s="1335" t="s">
        <v>2182</v>
      </c>
      <c r="T5" s="1335" t="s">
        <v>2183</v>
      </c>
      <c r="U5" s="1325"/>
      <c r="V5" s="1325"/>
      <c r="W5" s="1336"/>
    </row>
    <row r="6" spans="2:33" s="1341" customFormat="1" ht="30" customHeight="1" thickTop="1">
      <c r="B6" s="1337" t="s">
        <v>2184</v>
      </c>
      <c r="C6" s="1338"/>
      <c r="D6" s="1338"/>
      <c r="E6" s="1338"/>
      <c r="F6" s="1338"/>
      <c r="G6" s="1338"/>
      <c r="H6" s="1338"/>
      <c r="I6" s="1338"/>
      <c r="J6" s="1338"/>
      <c r="K6" s="1338"/>
      <c r="L6" s="1338"/>
      <c r="M6" s="1338"/>
      <c r="N6" s="1338"/>
      <c r="O6" s="1338"/>
      <c r="P6" s="1338"/>
      <c r="Q6" s="1338"/>
      <c r="R6" s="1338"/>
      <c r="S6" s="1338"/>
      <c r="T6" s="1338"/>
      <c r="U6" s="1338"/>
      <c r="V6" s="1338"/>
      <c r="W6" s="1339"/>
      <c r="X6" s="1340"/>
    </row>
    <row r="7" spans="2:33" s="1341" customFormat="1" ht="30" customHeight="1">
      <c r="B7" s="1342">
        <v>1</v>
      </c>
      <c r="C7" s="1343"/>
      <c r="D7" s="1344" t="s">
        <v>2185</v>
      </c>
      <c r="E7" s="1345" t="s">
        <v>2186</v>
      </c>
      <c r="F7" s="1345">
        <v>1</v>
      </c>
      <c r="G7" s="1345">
        <v>1</v>
      </c>
      <c r="H7" s="1346" t="s">
        <v>2187</v>
      </c>
      <c r="I7" s="1346"/>
      <c r="J7" s="1347">
        <v>42</v>
      </c>
      <c r="K7" s="1347">
        <v>30</v>
      </c>
      <c r="L7" s="1347">
        <v>10</v>
      </c>
      <c r="M7" s="1347">
        <f>J7*K7</f>
        <v>1260</v>
      </c>
      <c r="N7" s="1348">
        <f>F7*(M7)</f>
        <v>1260</v>
      </c>
      <c r="O7" s="1349" t="s">
        <v>2188</v>
      </c>
      <c r="P7" s="1350"/>
      <c r="Q7" s="1351"/>
      <c r="R7" s="1352"/>
      <c r="S7" s="1353">
        <f>L7*(8*0.9+(J7+K7)*2)</f>
        <v>1512</v>
      </c>
      <c r="T7" s="1353">
        <f>(L7/0.3+3*1.2)*0.9</f>
        <v>33.24</v>
      </c>
      <c r="U7" s="1354"/>
      <c r="V7" s="1355" t="s">
        <v>2189</v>
      </c>
      <c r="W7" s="1356" t="s">
        <v>2190</v>
      </c>
      <c r="X7" s="1340"/>
    </row>
    <row r="8" spans="2:33" s="1341" customFormat="1" ht="30" customHeight="1">
      <c r="B8" s="1357"/>
      <c r="C8" s="1358"/>
      <c r="D8" s="1359" t="s">
        <v>2191</v>
      </c>
      <c r="E8" s="1360"/>
      <c r="F8" s="1360"/>
      <c r="G8" s="1360"/>
      <c r="H8" s="1361" t="s">
        <v>2192</v>
      </c>
      <c r="I8" s="1362" t="s">
        <v>2193</v>
      </c>
      <c r="J8" s="1363">
        <v>14</v>
      </c>
      <c r="K8" s="1363">
        <v>22.5</v>
      </c>
      <c r="L8" s="1363">
        <v>10</v>
      </c>
      <c r="M8" s="1364">
        <f t="shared" ref="M8:M66" si="0">J8*K8</f>
        <v>315</v>
      </c>
      <c r="N8" s="1365"/>
      <c r="O8" s="1366"/>
      <c r="P8" s="1367"/>
      <c r="Q8" s="1368"/>
      <c r="R8" s="1369"/>
      <c r="S8" s="1370"/>
      <c r="T8" s="1370"/>
      <c r="U8" s="1370"/>
      <c r="V8" s="1371"/>
      <c r="W8" s="1372" t="s">
        <v>2194</v>
      </c>
      <c r="X8" s="1340"/>
    </row>
    <row r="9" spans="2:33" s="1341" customFormat="1" ht="30" customHeight="1">
      <c r="B9" s="1357"/>
      <c r="C9" s="1358"/>
      <c r="D9" s="1359"/>
      <c r="E9" s="1360"/>
      <c r="F9" s="1360"/>
      <c r="G9" s="1360"/>
      <c r="H9" s="1373" t="s">
        <v>2195</v>
      </c>
      <c r="I9" s="1374" t="s">
        <v>2196</v>
      </c>
      <c r="J9" s="1375">
        <v>3</v>
      </c>
      <c r="K9" s="1375">
        <v>7.5</v>
      </c>
      <c r="L9" s="1375">
        <v>10</v>
      </c>
      <c r="M9" s="1364">
        <f t="shared" si="0"/>
        <v>22.5</v>
      </c>
      <c r="N9" s="1376"/>
      <c r="O9" s="1366"/>
      <c r="P9" s="1367"/>
      <c r="Q9" s="1368"/>
      <c r="R9" s="1369"/>
      <c r="S9" s="1370"/>
      <c r="T9" s="1370"/>
      <c r="U9" s="1370"/>
      <c r="V9" s="1371"/>
      <c r="W9" s="1377" t="s">
        <v>2197</v>
      </c>
      <c r="X9" s="1340"/>
    </row>
    <row r="10" spans="2:33" s="1341" customFormat="1" ht="30" customHeight="1">
      <c r="B10" s="1357"/>
      <c r="C10" s="1358"/>
      <c r="D10" s="1359"/>
      <c r="E10" s="1360"/>
      <c r="F10" s="1360"/>
      <c r="G10" s="1360"/>
      <c r="H10" s="1373" t="s">
        <v>2195</v>
      </c>
      <c r="I10" s="1378" t="s">
        <v>2198</v>
      </c>
      <c r="J10" s="1375">
        <v>11</v>
      </c>
      <c r="K10" s="1375">
        <v>7.5</v>
      </c>
      <c r="L10" s="1375">
        <v>10</v>
      </c>
      <c r="M10" s="1364">
        <f t="shared" si="0"/>
        <v>82.5</v>
      </c>
      <c r="N10" s="1376"/>
      <c r="O10" s="1366"/>
      <c r="P10" s="1367"/>
      <c r="Q10" s="1368"/>
      <c r="R10" s="1369"/>
      <c r="S10" s="1370"/>
      <c r="T10" s="1370"/>
      <c r="U10" s="1370"/>
      <c r="V10" s="1371"/>
      <c r="W10" s="1377"/>
      <c r="X10" s="1340"/>
    </row>
    <row r="11" spans="2:33" s="1341" customFormat="1" ht="30" customHeight="1">
      <c r="B11" s="1357"/>
      <c r="C11" s="1358"/>
      <c r="D11" s="1359"/>
      <c r="E11" s="1360"/>
      <c r="F11" s="1360"/>
      <c r="G11" s="1360"/>
      <c r="H11" s="1373" t="s">
        <v>2195</v>
      </c>
      <c r="I11" s="1378" t="s">
        <v>2199</v>
      </c>
      <c r="J11" s="1375">
        <v>14</v>
      </c>
      <c r="K11" s="1375">
        <v>15</v>
      </c>
      <c r="L11" s="1375">
        <v>10</v>
      </c>
      <c r="M11" s="1364">
        <f t="shared" si="0"/>
        <v>210</v>
      </c>
      <c r="N11" s="1376"/>
      <c r="O11" s="1366"/>
      <c r="P11" s="1367"/>
      <c r="Q11" s="1368"/>
      <c r="R11" s="1369"/>
      <c r="S11" s="1370"/>
      <c r="T11" s="1370"/>
      <c r="U11" s="1370"/>
      <c r="V11" s="1371"/>
      <c r="W11" s="1377"/>
      <c r="X11" s="1340"/>
    </row>
    <row r="12" spans="2:33" s="1341" customFormat="1" ht="30" customHeight="1">
      <c r="B12" s="1357"/>
      <c r="C12" s="1358"/>
      <c r="D12" s="1359"/>
      <c r="E12" s="1360"/>
      <c r="F12" s="1360"/>
      <c r="G12" s="1360"/>
      <c r="H12" s="1373" t="s">
        <v>2195</v>
      </c>
      <c r="I12" s="1379" t="s">
        <v>2200</v>
      </c>
      <c r="J12" s="1380">
        <v>14</v>
      </c>
      <c r="K12" s="1380">
        <v>15</v>
      </c>
      <c r="L12" s="1380">
        <v>10</v>
      </c>
      <c r="M12" s="1381">
        <f t="shared" si="0"/>
        <v>210</v>
      </c>
      <c r="N12" s="1376"/>
      <c r="O12" s="1366"/>
      <c r="P12" s="1367"/>
      <c r="Q12" s="1368"/>
      <c r="R12" s="1369"/>
      <c r="S12" s="1370"/>
      <c r="T12" s="1370"/>
      <c r="U12" s="1370"/>
      <c r="V12" s="1371"/>
      <c r="W12" s="1377"/>
      <c r="X12" s="1340"/>
    </row>
    <row r="13" spans="2:33" s="1341" customFormat="1" ht="30" customHeight="1">
      <c r="B13" s="1357"/>
      <c r="C13" s="1358"/>
      <c r="D13" s="1359"/>
      <c r="E13" s="1360"/>
      <c r="F13" s="1360"/>
      <c r="G13" s="1360"/>
      <c r="H13" s="1373" t="s">
        <v>2201</v>
      </c>
      <c r="I13" s="1379" t="s">
        <v>2202</v>
      </c>
      <c r="J13" s="1380">
        <v>14</v>
      </c>
      <c r="K13" s="1380">
        <v>30</v>
      </c>
      <c r="L13" s="1380">
        <v>10</v>
      </c>
      <c r="M13" s="1381">
        <f t="shared" si="0"/>
        <v>420</v>
      </c>
      <c r="N13" s="1376"/>
      <c r="O13" s="1366"/>
      <c r="P13" s="1367"/>
      <c r="Q13" s="1368"/>
      <c r="R13" s="1369"/>
      <c r="S13" s="1370"/>
      <c r="T13" s="1370"/>
      <c r="U13" s="1370"/>
      <c r="V13" s="1371"/>
      <c r="W13" s="1372" t="s">
        <v>2194</v>
      </c>
      <c r="X13" s="1340"/>
    </row>
    <row r="14" spans="2:33" s="1341" customFormat="1" ht="30" customHeight="1">
      <c r="B14" s="1342">
        <v>2</v>
      </c>
      <c r="C14" s="1343"/>
      <c r="D14" s="1344" t="s">
        <v>2203</v>
      </c>
      <c r="E14" s="1345" t="s">
        <v>2204</v>
      </c>
      <c r="F14" s="1345">
        <v>1</v>
      </c>
      <c r="G14" s="1345">
        <v>1</v>
      </c>
      <c r="H14" s="1382" t="s">
        <v>2205</v>
      </c>
      <c r="I14" s="1383"/>
      <c r="J14" s="1347">
        <v>14</v>
      </c>
      <c r="K14" s="1347">
        <v>27</v>
      </c>
      <c r="L14" s="1347">
        <v>3.5</v>
      </c>
      <c r="M14" s="1347">
        <f t="shared" si="0"/>
        <v>378</v>
      </c>
      <c r="N14" s="1348">
        <f>F14*(M14)</f>
        <v>378</v>
      </c>
      <c r="O14" s="1349"/>
      <c r="P14" s="1384"/>
      <c r="Q14" s="1385"/>
      <c r="R14" s="1386"/>
      <c r="S14" s="1353">
        <f>L14*(8*0.9+(J14+K14)*2)</f>
        <v>312.2</v>
      </c>
      <c r="T14" s="1353">
        <f>(L14/0.3+1*1.2)*0.9</f>
        <v>11.58</v>
      </c>
      <c r="U14" s="1387"/>
      <c r="V14" s="1388" t="s">
        <v>2189</v>
      </c>
      <c r="W14" s="1389" t="s">
        <v>2206</v>
      </c>
      <c r="X14" s="1340"/>
      <c r="Y14" s="1390" t="s">
        <v>2207</v>
      </c>
      <c r="Z14" s="1390"/>
      <c r="AA14" s="1390"/>
      <c r="AB14" s="1390"/>
      <c r="AC14" s="1390"/>
      <c r="AD14" s="1390"/>
      <c r="AE14" s="1390"/>
      <c r="AF14" s="1390"/>
      <c r="AG14" s="1390"/>
    </row>
    <row r="15" spans="2:33" s="1341" customFormat="1" ht="30" customHeight="1">
      <c r="B15" s="1357"/>
      <c r="C15" s="1358"/>
      <c r="D15" s="1359" t="s">
        <v>2191</v>
      </c>
      <c r="E15" s="1360"/>
      <c r="F15" s="1360"/>
      <c r="G15" s="1360"/>
      <c r="H15" s="1391" t="s">
        <v>2208</v>
      </c>
      <c r="I15" s="1392" t="s">
        <v>2209</v>
      </c>
      <c r="J15" s="1393">
        <v>9</v>
      </c>
      <c r="K15" s="1393">
        <v>9</v>
      </c>
      <c r="L15" s="1394">
        <v>3.5</v>
      </c>
      <c r="M15" s="1394">
        <f t="shared" si="0"/>
        <v>81</v>
      </c>
      <c r="N15" s="1395"/>
      <c r="O15" s="1366"/>
      <c r="P15" s="1367"/>
      <c r="Q15" s="1368"/>
      <c r="R15" s="1369"/>
      <c r="S15" s="1370"/>
      <c r="T15" s="1370"/>
      <c r="U15" s="1370"/>
      <c r="V15" s="1371"/>
      <c r="W15" s="1396"/>
      <c r="X15" s="1340"/>
      <c r="Y15" s="1397"/>
    </row>
    <row r="16" spans="2:33" s="1341" customFormat="1" ht="30" customHeight="1">
      <c r="B16" s="1357"/>
      <c r="C16" s="1358"/>
      <c r="D16" s="1359"/>
      <c r="E16" s="1360"/>
      <c r="F16" s="1360"/>
      <c r="G16" s="1360"/>
      <c r="H16" s="1391" t="s">
        <v>2208</v>
      </c>
      <c r="I16" s="1392" t="s">
        <v>2210</v>
      </c>
      <c r="J16" s="1393">
        <v>9</v>
      </c>
      <c r="K16" s="1393">
        <v>4.5</v>
      </c>
      <c r="L16" s="1394">
        <v>3.5</v>
      </c>
      <c r="M16" s="1394">
        <f t="shared" si="0"/>
        <v>40.5</v>
      </c>
      <c r="N16" s="1395"/>
      <c r="O16" s="1366"/>
      <c r="P16" s="1367"/>
      <c r="Q16" s="1368"/>
      <c r="R16" s="1369"/>
      <c r="S16" s="1370"/>
      <c r="T16" s="1370"/>
      <c r="U16" s="1370"/>
      <c r="V16" s="1371"/>
      <c r="W16" s="1396"/>
      <c r="X16" s="1340"/>
      <c r="Y16" s="1397"/>
    </row>
    <row r="17" spans="2:25" s="1341" customFormat="1" ht="30" customHeight="1">
      <c r="B17" s="1357"/>
      <c r="C17" s="1358"/>
      <c r="D17" s="1398"/>
      <c r="E17" s="1360"/>
      <c r="F17" s="1360"/>
      <c r="G17" s="1360"/>
      <c r="H17" s="1391" t="s">
        <v>2208</v>
      </c>
      <c r="I17" s="1392" t="s">
        <v>2211</v>
      </c>
      <c r="J17" s="1393">
        <v>7</v>
      </c>
      <c r="K17" s="1393">
        <v>4.5</v>
      </c>
      <c r="L17" s="1394">
        <v>3.5</v>
      </c>
      <c r="M17" s="1394">
        <f t="shared" si="0"/>
        <v>31.5</v>
      </c>
      <c r="N17" s="1395"/>
      <c r="O17" s="1366"/>
      <c r="P17" s="1367"/>
      <c r="Q17" s="1368"/>
      <c r="R17" s="1369"/>
      <c r="S17" s="1370"/>
      <c r="T17" s="1370"/>
      <c r="U17" s="1370"/>
      <c r="V17" s="1371"/>
      <c r="W17" s="1396"/>
      <c r="X17" s="1340"/>
      <c r="Y17" s="1397"/>
    </row>
    <row r="18" spans="2:25" s="1341" customFormat="1" ht="30" customHeight="1">
      <c r="B18" s="1357"/>
      <c r="C18" s="1358"/>
      <c r="D18" s="1398"/>
      <c r="E18" s="1360"/>
      <c r="F18" s="1360"/>
      <c r="G18" s="1360"/>
      <c r="H18" s="1391" t="s">
        <v>2208</v>
      </c>
      <c r="I18" s="1392" t="s">
        <v>2212</v>
      </c>
      <c r="J18" s="1393">
        <v>2</v>
      </c>
      <c r="K18" s="1393">
        <v>4.5</v>
      </c>
      <c r="L18" s="1394">
        <v>3.5</v>
      </c>
      <c r="M18" s="1394">
        <f t="shared" si="0"/>
        <v>9</v>
      </c>
      <c r="N18" s="1395"/>
      <c r="O18" s="1366"/>
      <c r="P18" s="1367"/>
      <c r="Q18" s="1368"/>
      <c r="R18" s="1369"/>
      <c r="S18" s="1370"/>
      <c r="T18" s="1370"/>
      <c r="U18" s="1370"/>
      <c r="V18" s="1371"/>
      <c r="W18" s="1396"/>
      <c r="X18" s="1340"/>
      <c r="Y18" s="1397"/>
    </row>
    <row r="19" spans="2:25" s="1341" customFormat="1" ht="30" customHeight="1">
      <c r="B19" s="1357"/>
      <c r="C19" s="1358"/>
      <c r="D19" s="1398"/>
      <c r="E19" s="1360"/>
      <c r="F19" s="1360"/>
      <c r="G19" s="1360"/>
      <c r="H19" s="1391" t="s">
        <v>2208</v>
      </c>
      <c r="I19" s="1392" t="s">
        <v>2213</v>
      </c>
      <c r="J19" s="1393">
        <v>4</v>
      </c>
      <c r="K19" s="1393">
        <v>4</v>
      </c>
      <c r="L19" s="1394">
        <v>3.5</v>
      </c>
      <c r="M19" s="1394">
        <f t="shared" si="0"/>
        <v>16</v>
      </c>
      <c r="N19" s="1395"/>
      <c r="O19" s="1366"/>
      <c r="P19" s="1367"/>
      <c r="Q19" s="1368"/>
      <c r="R19" s="1369" t="s">
        <v>2214</v>
      </c>
      <c r="S19" s="1370"/>
      <c r="T19" s="1370"/>
      <c r="U19" s="1370"/>
      <c r="V19" s="1371"/>
      <c r="W19" s="1396"/>
      <c r="X19" s="1340"/>
      <c r="Y19" s="1397"/>
    </row>
    <row r="20" spans="2:25" s="1341" customFormat="1" ht="30" customHeight="1">
      <c r="B20" s="1357"/>
      <c r="C20" s="1358"/>
      <c r="D20" s="1398"/>
      <c r="E20" s="1360"/>
      <c r="F20" s="1360"/>
      <c r="G20" s="1360"/>
      <c r="H20" s="1391" t="s">
        <v>2208</v>
      </c>
      <c r="I20" s="1392" t="s">
        <v>2215</v>
      </c>
      <c r="J20" s="1393">
        <v>4</v>
      </c>
      <c r="K20" s="1393">
        <v>2</v>
      </c>
      <c r="L20" s="1394">
        <v>3.5</v>
      </c>
      <c r="M20" s="1394">
        <f t="shared" si="0"/>
        <v>8</v>
      </c>
      <c r="N20" s="1395"/>
      <c r="O20" s="1366"/>
      <c r="P20" s="1367" t="s">
        <v>2214</v>
      </c>
      <c r="Q20" s="1399" t="s">
        <v>2214</v>
      </c>
      <c r="R20" s="1369"/>
      <c r="S20" s="1370"/>
      <c r="T20" s="1370"/>
      <c r="U20" s="1370"/>
      <c r="V20" s="1371"/>
      <c r="W20" s="1396"/>
      <c r="X20" s="1340"/>
      <c r="Y20" s="1397"/>
    </row>
    <row r="21" spans="2:25" s="1341" customFormat="1" ht="30" customHeight="1">
      <c r="B21" s="1357"/>
      <c r="C21" s="1358"/>
      <c r="D21" s="1398"/>
      <c r="E21" s="1360"/>
      <c r="F21" s="1360"/>
      <c r="G21" s="1360"/>
      <c r="H21" s="1391" t="s">
        <v>2208</v>
      </c>
      <c r="I21" s="1392" t="s">
        <v>2216</v>
      </c>
      <c r="J21" s="1393">
        <v>4</v>
      </c>
      <c r="K21" s="1393">
        <v>3</v>
      </c>
      <c r="L21" s="1394">
        <v>3.5</v>
      </c>
      <c r="M21" s="1394">
        <f t="shared" si="0"/>
        <v>12</v>
      </c>
      <c r="N21" s="1395"/>
      <c r="O21" s="1366"/>
      <c r="P21" s="1367" t="s">
        <v>2214</v>
      </c>
      <c r="Q21" s="1399" t="s">
        <v>2214</v>
      </c>
      <c r="R21" s="1369"/>
      <c r="S21" s="1370"/>
      <c r="T21" s="1370"/>
      <c r="U21" s="1370"/>
      <c r="V21" s="1371"/>
      <c r="W21" s="1396"/>
      <c r="X21" s="1340"/>
      <c r="Y21" s="1397"/>
    </row>
    <row r="22" spans="2:25" s="1341" customFormat="1" ht="30" customHeight="1">
      <c r="B22" s="1357"/>
      <c r="C22" s="1358"/>
      <c r="D22" s="1398"/>
      <c r="E22" s="1360"/>
      <c r="F22" s="1360"/>
      <c r="G22" s="1360"/>
      <c r="H22" s="1391" t="s">
        <v>2208</v>
      </c>
      <c r="I22" s="1400" t="s">
        <v>2217</v>
      </c>
      <c r="J22" s="1401">
        <v>2</v>
      </c>
      <c r="K22" s="1401">
        <v>3</v>
      </c>
      <c r="L22" s="1402">
        <v>3.5</v>
      </c>
      <c r="M22" s="1402">
        <f t="shared" si="0"/>
        <v>6</v>
      </c>
      <c r="N22" s="1403"/>
      <c r="O22" s="1404"/>
      <c r="P22" s="1405"/>
      <c r="Q22" s="1406"/>
      <c r="R22" s="1407"/>
      <c r="S22" s="1408"/>
      <c r="T22" s="1408"/>
      <c r="U22" s="1408"/>
      <c r="V22" s="1409"/>
      <c r="W22" s="1372"/>
      <c r="X22" s="1340"/>
      <c r="Y22" s="1397"/>
    </row>
    <row r="23" spans="2:25" s="1341" customFormat="1" ht="30" customHeight="1">
      <c r="B23" s="1357"/>
      <c r="C23" s="1358"/>
      <c r="D23" s="1398"/>
      <c r="E23" s="1360"/>
      <c r="F23" s="1360"/>
      <c r="G23" s="1360"/>
      <c r="H23" s="1391" t="s">
        <v>2208</v>
      </c>
      <c r="I23" s="1400" t="s">
        <v>2196</v>
      </c>
      <c r="J23" s="1401">
        <v>3</v>
      </c>
      <c r="K23" s="1401">
        <v>9</v>
      </c>
      <c r="L23" s="1402">
        <v>3.5</v>
      </c>
      <c r="M23" s="1402">
        <f t="shared" si="0"/>
        <v>27</v>
      </c>
      <c r="N23" s="1403"/>
      <c r="O23" s="1404"/>
      <c r="P23" s="1405"/>
      <c r="Q23" s="1406"/>
      <c r="R23" s="1407"/>
      <c r="S23" s="1408"/>
      <c r="T23" s="1408"/>
      <c r="U23" s="1408"/>
      <c r="V23" s="1409"/>
      <c r="W23" s="1372" t="s">
        <v>2218</v>
      </c>
      <c r="X23" s="1340"/>
      <c r="Y23" s="1397"/>
    </row>
    <row r="24" spans="2:25" s="1341" customFormat="1" ht="30" customHeight="1">
      <c r="B24" s="1357"/>
      <c r="C24" s="1358"/>
      <c r="D24" s="1398"/>
      <c r="E24" s="1360"/>
      <c r="F24" s="1360"/>
      <c r="G24" s="1360"/>
      <c r="H24" s="1391" t="s">
        <v>2208</v>
      </c>
      <c r="I24" s="1400" t="s">
        <v>2219</v>
      </c>
      <c r="J24" s="1401">
        <v>2</v>
      </c>
      <c r="K24" s="1401">
        <v>6</v>
      </c>
      <c r="L24" s="1402">
        <v>3.5</v>
      </c>
      <c r="M24" s="1402">
        <f t="shared" si="0"/>
        <v>12</v>
      </c>
      <c r="N24" s="1403"/>
      <c r="O24" s="1404"/>
      <c r="P24" s="1405"/>
      <c r="Q24" s="1406"/>
      <c r="R24" s="1407"/>
      <c r="S24" s="1408"/>
      <c r="T24" s="1408"/>
      <c r="U24" s="1408"/>
      <c r="V24" s="1409"/>
      <c r="W24" s="1372"/>
      <c r="X24" s="1340"/>
      <c r="Y24" s="1397"/>
    </row>
    <row r="25" spans="2:25" s="1341" customFormat="1" ht="30" customHeight="1">
      <c r="B25" s="1357"/>
      <c r="C25" s="1358"/>
      <c r="D25" s="1398"/>
      <c r="E25" s="1360"/>
      <c r="F25" s="1360"/>
      <c r="G25" s="1360"/>
      <c r="H25" s="1391" t="s">
        <v>2208</v>
      </c>
      <c r="I25" s="1400" t="s">
        <v>2220</v>
      </c>
      <c r="J25" s="1410">
        <v>5</v>
      </c>
      <c r="K25" s="1410">
        <v>15</v>
      </c>
      <c r="L25" s="1402">
        <v>3.5</v>
      </c>
      <c r="M25" s="1402">
        <f t="shared" si="0"/>
        <v>75</v>
      </c>
      <c r="N25" s="1403"/>
      <c r="O25" s="1404"/>
      <c r="P25" s="1405"/>
      <c r="Q25" s="1406"/>
      <c r="R25" s="1407"/>
      <c r="S25" s="1408"/>
      <c r="T25" s="1408"/>
      <c r="U25" s="1408"/>
      <c r="V25" s="1409"/>
      <c r="W25" s="1372" t="s">
        <v>2221</v>
      </c>
      <c r="X25" s="1340"/>
      <c r="Y25" s="1397"/>
    </row>
    <row r="26" spans="2:25" s="1341" customFormat="1" ht="30" customHeight="1">
      <c r="B26" s="1357"/>
      <c r="C26" s="1358"/>
      <c r="D26" s="1398"/>
      <c r="E26" s="1360"/>
      <c r="F26" s="1360"/>
      <c r="G26" s="1360"/>
      <c r="H26" s="1391" t="s">
        <v>2208</v>
      </c>
      <c r="I26" s="1400" t="s">
        <v>2222</v>
      </c>
      <c r="J26" s="1410">
        <v>5</v>
      </c>
      <c r="K26" s="1410">
        <v>7</v>
      </c>
      <c r="L26" s="1402">
        <v>3.5</v>
      </c>
      <c r="M26" s="1402">
        <f t="shared" si="0"/>
        <v>35</v>
      </c>
      <c r="N26" s="1403"/>
      <c r="O26" s="1404"/>
      <c r="P26" s="1405"/>
      <c r="Q26" s="1406"/>
      <c r="R26" s="1407"/>
      <c r="S26" s="1408"/>
      <c r="T26" s="1408"/>
      <c r="U26" s="1408"/>
      <c r="V26" s="1409"/>
      <c r="W26" s="1372" t="s">
        <v>2221</v>
      </c>
      <c r="X26" s="1340"/>
      <c r="Y26" s="1397"/>
    </row>
    <row r="27" spans="2:25" s="1341" customFormat="1" ht="30" customHeight="1">
      <c r="B27" s="1357"/>
      <c r="C27" s="1358"/>
      <c r="D27" s="1398"/>
      <c r="E27" s="1360"/>
      <c r="F27" s="1360"/>
      <c r="G27" s="1360"/>
      <c r="H27" s="1391" t="s">
        <v>2208</v>
      </c>
      <c r="I27" s="1400" t="s">
        <v>2223</v>
      </c>
      <c r="J27" s="1410">
        <v>5</v>
      </c>
      <c r="K27" s="1410">
        <v>5</v>
      </c>
      <c r="L27" s="1402">
        <v>3.5</v>
      </c>
      <c r="M27" s="1402">
        <f t="shared" si="0"/>
        <v>25</v>
      </c>
      <c r="N27" s="1403"/>
      <c r="O27" s="1404"/>
      <c r="P27" s="1405"/>
      <c r="Q27" s="1406"/>
      <c r="R27" s="1407"/>
      <c r="S27" s="1408"/>
      <c r="T27" s="1408"/>
      <c r="U27" s="1408"/>
      <c r="V27" s="1409"/>
      <c r="W27" s="1372" t="s">
        <v>2221</v>
      </c>
      <c r="X27" s="1340"/>
      <c r="Y27" s="1397"/>
    </row>
    <row r="28" spans="2:25" s="1341" customFormat="1" ht="30" customHeight="1">
      <c r="B28" s="1342">
        <v>3</v>
      </c>
      <c r="C28" s="1343"/>
      <c r="D28" s="1344" t="s">
        <v>2224</v>
      </c>
      <c r="E28" s="1345" t="s">
        <v>2225</v>
      </c>
      <c r="F28" s="1345">
        <v>1</v>
      </c>
      <c r="G28" s="1345">
        <v>1</v>
      </c>
      <c r="H28" s="1382" t="s">
        <v>2205</v>
      </c>
      <c r="I28" s="1383"/>
      <c r="J28" s="1347">
        <v>27</v>
      </c>
      <c r="K28" s="1347">
        <v>27</v>
      </c>
      <c r="L28" s="1347">
        <v>3.5</v>
      </c>
      <c r="M28" s="1347">
        <f>J28*K28</f>
        <v>729</v>
      </c>
      <c r="N28" s="1348">
        <f>F28*(M28)</f>
        <v>729</v>
      </c>
      <c r="O28" s="1411"/>
      <c r="P28" s="1350"/>
      <c r="Q28" s="1351"/>
      <c r="R28" s="1352"/>
      <c r="S28" s="1353">
        <f>L28*(8*0.9+(J28+K28)*2)</f>
        <v>403.2</v>
      </c>
      <c r="T28" s="1353">
        <f>(L28/0.3+1*1.2)*0.9</f>
        <v>11.58</v>
      </c>
      <c r="U28" s="1354"/>
      <c r="V28" s="1355" t="s">
        <v>2226</v>
      </c>
      <c r="W28" s="1412" t="s">
        <v>2227</v>
      </c>
      <c r="X28" s="1340"/>
    </row>
    <row r="29" spans="2:25" s="1341" customFormat="1" ht="30" customHeight="1">
      <c r="B29" s="1357"/>
      <c r="C29" s="1358"/>
      <c r="D29" s="1413" t="s">
        <v>2228</v>
      </c>
      <c r="E29" s="1360"/>
      <c r="F29" s="1360"/>
      <c r="G29" s="1360"/>
      <c r="H29" s="1391" t="s">
        <v>2201</v>
      </c>
      <c r="I29" s="1392" t="s">
        <v>2229</v>
      </c>
      <c r="J29" s="1414">
        <v>9</v>
      </c>
      <c r="K29" s="1414">
        <v>18</v>
      </c>
      <c r="L29" s="1415">
        <v>3.5</v>
      </c>
      <c r="M29" s="1415">
        <f>J29*K29-22</f>
        <v>140</v>
      </c>
      <c r="N29" s="1395"/>
      <c r="O29" s="1366"/>
      <c r="P29" s="1367"/>
      <c r="Q29" s="1368"/>
      <c r="R29" s="1369"/>
      <c r="S29" s="1370"/>
      <c r="T29" s="1370"/>
      <c r="U29" s="1370"/>
      <c r="V29" s="1371"/>
      <c r="W29" s="1396"/>
      <c r="X29" s="1340"/>
    </row>
    <row r="30" spans="2:25" s="1341" customFormat="1" ht="30" customHeight="1">
      <c r="B30" s="1357"/>
      <c r="C30" s="1358"/>
      <c r="D30" s="1398"/>
      <c r="E30" s="1360"/>
      <c r="F30" s="1360"/>
      <c r="G30" s="1360"/>
      <c r="H30" s="1391" t="s">
        <v>2208</v>
      </c>
      <c r="I30" s="1392" t="s">
        <v>2230</v>
      </c>
      <c r="J30" s="1414">
        <v>5.5</v>
      </c>
      <c r="K30" s="1414">
        <v>7</v>
      </c>
      <c r="L30" s="1415">
        <v>3.5</v>
      </c>
      <c r="M30" s="1415">
        <f t="shared" ref="M30:M34" si="1">J30*K30</f>
        <v>38.5</v>
      </c>
      <c r="N30" s="1395"/>
      <c r="O30" s="1366"/>
      <c r="P30" s="1367"/>
      <c r="Q30" s="1368"/>
      <c r="R30" s="1369"/>
      <c r="S30" s="1370"/>
      <c r="T30" s="1370"/>
      <c r="U30" s="1370"/>
      <c r="V30" s="1371"/>
      <c r="W30" s="1396"/>
      <c r="X30" s="1340"/>
    </row>
    <row r="31" spans="2:25" s="1341" customFormat="1" ht="30" customHeight="1">
      <c r="B31" s="1357"/>
      <c r="C31" s="1358"/>
      <c r="D31" s="1398"/>
      <c r="E31" s="1360"/>
      <c r="F31" s="1360"/>
      <c r="G31" s="1360"/>
      <c r="H31" s="1391" t="s">
        <v>2208</v>
      </c>
      <c r="I31" s="1392" t="s">
        <v>2231</v>
      </c>
      <c r="J31" s="1414">
        <v>3.5</v>
      </c>
      <c r="K31" s="1414">
        <v>7</v>
      </c>
      <c r="L31" s="1415">
        <v>3.5</v>
      </c>
      <c r="M31" s="1415">
        <f t="shared" si="1"/>
        <v>24.5</v>
      </c>
      <c r="N31" s="1395"/>
      <c r="O31" s="1366"/>
      <c r="P31" s="1367"/>
      <c r="Q31" s="1368"/>
      <c r="R31" s="1369"/>
      <c r="S31" s="1370"/>
      <c r="T31" s="1370"/>
      <c r="U31" s="1370"/>
      <c r="V31" s="1371"/>
      <c r="W31" s="1377" t="s">
        <v>2232</v>
      </c>
      <c r="X31" s="1340"/>
    </row>
    <row r="32" spans="2:25" s="1341" customFormat="1" ht="30" customHeight="1">
      <c r="B32" s="1357"/>
      <c r="C32" s="1358"/>
      <c r="D32" s="1398"/>
      <c r="E32" s="1360"/>
      <c r="F32" s="1360"/>
      <c r="G32" s="1360"/>
      <c r="H32" s="1391" t="s">
        <v>2208</v>
      </c>
      <c r="I32" s="1392" t="s">
        <v>2233</v>
      </c>
      <c r="J32" s="1414">
        <v>9</v>
      </c>
      <c r="K32" s="1414">
        <v>18</v>
      </c>
      <c r="L32" s="1415">
        <v>3.5</v>
      </c>
      <c r="M32" s="1415">
        <f>J32*K32-22</f>
        <v>140</v>
      </c>
      <c r="N32" s="1395"/>
      <c r="O32" s="1366"/>
      <c r="P32" s="1367"/>
      <c r="Q32" s="1368"/>
      <c r="R32" s="1369"/>
      <c r="S32" s="1370"/>
      <c r="T32" s="1370"/>
      <c r="U32" s="1370"/>
      <c r="V32" s="1371"/>
      <c r="W32" s="1396"/>
      <c r="X32" s="1340"/>
    </row>
    <row r="33" spans="2:24" s="1341" customFormat="1" ht="30" customHeight="1">
      <c r="B33" s="1357"/>
      <c r="C33" s="1358"/>
      <c r="D33" s="1398"/>
      <c r="E33" s="1360"/>
      <c r="F33" s="1360"/>
      <c r="G33" s="1360"/>
      <c r="H33" s="1391" t="s">
        <v>2208</v>
      </c>
      <c r="I33" s="1392" t="s">
        <v>2234</v>
      </c>
      <c r="J33" s="1414">
        <v>9</v>
      </c>
      <c r="K33" s="1414">
        <v>9</v>
      </c>
      <c r="L33" s="1415">
        <v>3.5</v>
      </c>
      <c r="M33" s="1415">
        <f t="shared" ref="M33" si="2">J33*K33</f>
        <v>81</v>
      </c>
      <c r="N33" s="1395"/>
      <c r="O33" s="1366"/>
      <c r="P33" s="1367"/>
      <c r="Q33" s="1368"/>
      <c r="R33" s="1369"/>
      <c r="S33" s="1370"/>
      <c r="T33" s="1370"/>
      <c r="U33" s="1370"/>
      <c r="V33" s="1371"/>
      <c r="W33" s="1396"/>
      <c r="X33" s="1340"/>
    </row>
    <row r="34" spans="2:24" s="1341" customFormat="1" ht="30" customHeight="1">
      <c r="B34" s="1357"/>
      <c r="C34" s="1358"/>
      <c r="D34" s="1398"/>
      <c r="E34" s="1360"/>
      <c r="F34" s="1360"/>
      <c r="G34" s="1360"/>
      <c r="H34" s="1391" t="s">
        <v>2208</v>
      </c>
      <c r="I34" s="1392" t="s">
        <v>2235</v>
      </c>
      <c r="J34" s="1414">
        <v>9</v>
      </c>
      <c r="K34" s="1414">
        <v>9</v>
      </c>
      <c r="L34" s="1415">
        <v>3.5</v>
      </c>
      <c r="M34" s="1415">
        <f t="shared" si="1"/>
        <v>81</v>
      </c>
      <c r="N34" s="1395"/>
      <c r="O34" s="1366"/>
      <c r="P34" s="1367"/>
      <c r="Q34" s="1368"/>
      <c r="R34" s="1369"/>
      <c r="S34" s="1370"/>
      <c r="T34" s="1370"/>
      <c r="U34" s="1370"/>
      <c r="V34" s="1371"/>
      <c r="W34" s="1396"/>
      <c r="X34" s="1340"/>
    </row>
    <row r="35" spans="2:24" s="1341" customFormat="1" ht="30" customHeight="1">
      <c r="B35" s="1357"/>
      <c r="C35" s="1358"/>
      <c r="D35" s="1398"/>
      <c r="E35" s="1360"/>
      <c r="F35" s="1360"/>
      <c r="G35" s="1360"/>
      <c r="H35" s="1391" t="s">
        <v>2208</v>
      </c>
      <c r="I35" s="1392" t="s">
        <v>2236</v>
      </c>
      <c r="J35" s="1414">
        <v>4.5</v>
      </c>
      <c r="K35" s="1414">
        <v>4.5</v>
      </c>
      <c r="L35" s="1415">
        <v>3.5</v>
      </c>
      <c r="M35" s="1415">
        <f t="shared" si="0"/>
        <v>20.25</v>
      </c>
      <c r="N35" s="1395"/>
      <c r="O35" s="1366"/>
      <c r="P35" s="1367"/>
      <c r="Q35" s="1368"/>
      <c r="R35" s="1369"/>
      <c r="S35" s="1370"/>
      <c r="T35" s="1370"/>
      <c r="U35" s="1370"/>
      <c r="V35" s="1371"/>
      <c r="W35" s="1396"/>
      <c r="X35" s="1340"/>
    </row>
    <row r="36" spans="2:24" s="1341" customFormat="1" ht="30" customHeight="1">
      <c r="B36" s="1357"/>
      <c r="C36" s="1358"/>
      <c r="D36" s="1398"/>
      <c r="E36" s="1360"/>
      <c r="F36" s="1360"/>
      <c r="G36" s="1360"/>
      <c r="H36" s="1391" t="s">
        <v>2208</v>
      </c>
      <c r="I36" s="1392" t="s">
        <v>2237</v>
      </c>
      <c r="J36" s="1414">
        <v>4.5</v>
      </c>
      <c r="K36" s="1414">
        <v>9</v>
      </c>
      <c r="L36" s="1415">
        <v>3.5</v>
      </c>
      <c r="M36" s="1415">
        <f t="shared" si="0"/>
        <v>40.5</v>
      </c>
      <c r="N36" s="1395"/>
      <c r="O36" s="1366"/>
      <c r="P36" s="1367"/>
      <c r="Q36" s="1368"/>
      <c r="R36" s="1369"/>
      <c r="S36" s="1370"/>
      <c r="T36" s="1370"/>
      <c r="U36" s="1370"/>
      <c r="V36" s="1371"/>
      <c r="W36" s="1396"/>
      <c r="X36" s="1340"/>
    </row>
    <row r="37" spans="2:24" s="1341" customFormat="1" ht="30" customHeight="1">
      <c r="B37" s="1357"/>
      <c r="C37" s="1358"/>
      <c r="D37" s="1398"/>
      <c r="E37" s="1360"/>
      <c r="F37" s="1360"/>
      <c r="G37" s="1360"/>
      <c r="H37" s="1391" t="s">
        <v>2208</v>
      </c>
      <c r="I37" s="1392" t="s">
        <v>2238</v>
      </c>
      <c r="J37" s="1414">
        <v>5</v>
      </c>
      <c r="K37" s="1414">
        <v>3.5</v>
      </c>
      <c r="L37" s="1415">
        <v>3.5</v>
      </c>
      <c r="M37" s="1415">
        <f t="shared" si="0"/>
        <v>17.5</v>
      </c>
      <c r="N37" s="1395"/>
      <c r="O37" s="1366"/>
      <c r="P37" s="1367"/>
      <c r="Q37" s="1368"/>
      <c r="R37" s="1369" t="s">
        <v>2214</v>
      </c>
      <c r="S37" s="1370"/>
      <c r="T37" s="1370"/>
      <c r="U37" s="1370"/>
      <c r="V37" s="1371"/>
      <c r="W37" s="1396"/>
      <c r="X37" s="1340"/>
    </row>
    <row r="38" spans="2:24" s="1341" customFormat="1" ht="30" customHeight="1">
      <c r="B38" s="1357"/>
      <c r="C38" s="1358"/>
      <c r="D38" s="1398"/>
      <c r="E38" s="1360"/>
      <c r="F38" s="1360"/>
      <c r="G38" s="1360"/>
      <c r="H38" s="1391" t="s">
        <v>2208</v>
      </c>
      <c r="I38" s="1392" t="s">
        <v>2239</v>
      </c>
      <c r="J38" s="1414">
        <v>4</v>
      </c>
      <c r="K38" s="1414">
        <v>3.5</v>
      </c>
      <c r="L38" s="1415">
        <v>3.5</v>
      </c>
      <c r="M38" s="1415">
        <f t="shared" si="0"/>
        <v>14</v>
      </c>
      <c r="N38" s="1395"/>
      <c r="O38" s="1366"/>
      <c r="P38" s="1367"/>
      <c r="Q38" s="1368"/>
      <c r="R38" s="1369"/>
      <c r="S38" s="1370"/>
      <c r="T38" s="1370"/>
      <c r="U38" s="1370"/>
      <c r="V38" s="1371"/>
      <c r="W38" s="1396"/>
      <c r="X38" s="1340"/>
    </row>
    <row r="39" spans="2:24" s="1341" customFormat="1" ht="30" customHeight="1">
      <c r="B39" s="1357"/>
      <c r="C39" s="1358"/>
      <c r="D39" s="1398"/>
      <c r="E39" s="1360"/>
      <c r="F39" s="1360"/>
      <c r="G39" s="1360"/>
      <c r="H39" s="1391" t="s">
        <v>2208</v>
      </c>
      <c r="I39" s="1392" t="s">
        <v>2217</v>
      </c>
      <c r="J39" s="1414">
        <v>1.5</v>
      </c>
      <c r="K39" s="1414">
        <v>4</v>
      </c>
      <c r="L39" s="1415">
        <v>3.5</v>
      </c>
      <c r="M39" s="1415">
        <f t="shared" si="0"/>
        <v>6</v>
      </c>
      <c r="N39" s="1395"/>
      <c r="O39" s="1366"/>
      <c r="P39" s="1367"/>
      <c r="Q39" s="1368"/>
      <c r="R39" s="1369"/>
      <c r="S39" s="1370"/>
      <c r="T39" s="1370"/>
      <c r="U39" s="1370"/>
      <c r="V39" s="1371"/>
      <c r="W39" s="1396"/>
      <c r="X39" s="1340"/>
    </row>
    <row r="40" spans="2:24" s="1341" customFormat="1" ht="30" customHeight="1">
      <c r="B40" s="1357"/>
      <c r="C40" s="1358"/>
      <c r="D40" s="1398"/>
      <c r="E40" s="1360"/>
      <c r="F40" s="1360"/>
      <c r="G40" s="1360"/>
      <c r="H40" s="1391" t="s">
        <v>2208</v>
      </c>
      <c r="I40" s="1392" t="s">
        <v>2240</v>
      </c>
      <c r="J40" s="1414">
        <v>2.5</v>
      </c>
      <c r="K40" s="1414">
        <v>4</v>
      </c>
      <c r="L40" s="1415">
        <v>3.5</v>
      </c>
      <c r="M40" s="1415">
        <f t="shared" si="0"/>
        <v>10</v>
      </c>
      <c r="N40" s="1395"/>
      <c r="O40" s="1366"/>
      <c r="P40" s="1367" t="s">
        <v>2214</v>
      </c>
      <c r="Q40" s="1368"/>
      <c r="R40" s="1369"/>
      <c r="S40" s="1370"/>
      <c r="T40" s="1370"/>
      <c r="U40" s="1370"/>
      <c r="V40" s="1371"/>
      <c r="W40" s="1396"/>
      <c r="X40" s="1340"/>
    </row>
    <row r="41" spans="2:24" s="1341" customFormat="1" ht="30" customHeight="1">
      <c r="B41" s="1357"/>
      <c r="C41" s="1358"/>
      <c r="D41" s="1398"/>
      <c r="E41" s="1360"/>
      <c r="F41" s="1360"/>
      <c r="G41" s="1360"/>
      <c r="H41" s="1391" t="s">
        <v>2208</v>
      </c>
      <c r="I41" s="1392" t="s">
        <v>2241</v>
      </c>
      <c r="J41" s="1414">
        <v>3</v>
      </c>
      <c r="K41" s="1414">
        <v>1.5</v>
      </c>
      <c r="L41" s="1415">
        <v>3.5</v>
      </c>
      <c r="M41" s="1415">
        <f t="shared" si="0"/>
        <v>4.5</v>
      </c>
      <c r="N41" s="1395"/>
      <c r="O41" s="1366"/>
      <c r="P41" s="1367"/>
      <c r="Q41" s="1368" t="s">
        <v>2214</v>
      </c>
      <c r="R41" s="1369"/>
      <c r="S41" s="1370"/>
      <c r="T41" s="1370"/>
      <c r="U41" s="1370"/>
      <c r="V41" s="1371"/>
      <c r="W41" s="1396"/>
      <c r="X41" s="1340"/>
    </row>
    <row r="42" spans="2:24" s="1341" customFormat="1" ht="30" customHeight="1">
      <c r="B42" s="1357"/>
      <c r="C42" s="1358"/>
      <c r="D42" s="1398"/>
      <c r="E42" s="1360"/>
      <c r="F42" s="1360"/>
      <c r="G42" s="1360"/>
      <c r="H42" s="1391" t="s">
        <v>2208</v>
      </c>
      <c r="I42" s="1392" t="s">
        <v>2242</v>
      </c>
      <c r="J42" s="1414">
        <v>3</v>
      </c>
      <c r="K42" s="1414">
        <v>2.5</v>
      </c>
      <c r="L42" s="1415">
        <v>3.5</v>
      </c>
      <c r="M42" s="1415">
        <f t="shared" si="0"/>
        <v>7.5</v>
      </c>
      <c r="N42" s="1395"/>
      <c r="O42" s="1366"/>
      <c r="P42" s="1367" t="s">
        <v>2214</v>
      </c>
      <c r="Q42" s="1368" t="s">
        <v>2214</v>
      </c>
      <c r="R42" s="1369"/>
      <c r="S42" s="1370"/>
      <c r="T42" s="1370"/>
      <c r="U42" s="1370"/>
      <c r="V42" s="1371"/>
      <c r="W42" s="1396"/>
      <c r="X42" s="1340"/>
    </row>
    <row r="43" spans="2:24" s="1341" customFormat="1" ht="30" customHeight="1">
      <c r="B43" s="1357"/>
      <c r="C43" s="1358"/>
      <c r="D43" s="1398"/>
      <c r="E43" s="1360"/>
      <c r="F43" s="1360"/>
      <c r="G43" s="1360"/>
      <c r="H43" s="1391" t="s">
        <v>2208</v>
      </c>
      <c r="I43" s="1392" t="s">
        <v>2243</v>
      </c>
      <c r="J43" s="1414">
        <v>4.5</v>
      </c>
      <c r="K43" s="1414">
        <v>4.5</v>
      </c>
      <c r="L43" s="1415">
        <v>3.5</v>
      </c>
      <c r="M43" s="1415">
        <f t="shared" si="0"/>
        <v>20.25</v>
      </c>
      <c r="N43" s="1395"/>
      <c r="O43" s="1366"/>
      <c r="P43" s="1367"/>
      <c r="Q43" s="1368"/>
      <c r="R43" s="1369"/>
      <c r="S43" s="1370"/>
      <c r="T43" s="1370"/>
      <c r="U43" s="1370"/>
      <c r="V43" s="1371"/>
      <c r="W43" s="1396"/>
      <c r="X43" s="1340"/>
    </row>
    <row r="44" spans="2:24" s="1341" customFormat="1" ht="30" customHeight="1">
      <c r="B44" s="1357"/>
      <c r="C44" s="1358"/>
      <c r="D44" s="1398"/>
      <c r="E44" s="1360"/>
      <c r="F44" s="1360"/>
      <c r="G44" s="1360"/>
      <c r="H44" s="1391" t="s">
        <v>2208</v>
      </c>
      <c r="I44" s="1392" t="s">
        <v>2219</v>
      </c>
      <c r="J44" s="1414">
        <v>1.5</v>
      </c>
      <c r="K44" s="1414">
        <v>9</v>
      </c>
      <c r="L44" s="1415">
        <v>3.5</v>
      </c>
      <c r="M44" s="1415">
        <f t="shared" si="0"/>
        <v>13.5</v>
      </c>
      <c r="N44" s="1395"/>
      <c r="O44" s="1366"/>
      <c r="P44" s="1367"/>
      <c r="Q44" s="1368"/>
      <c r="R44" s="1369"/>
      <c r="S44" s="1370"/>
      <c r="T44" s="1370"/>
      <c r="U44" s="1370"/>
      <c r="V44" s="1371"/>
      <c r="W44" s="1396"/>
      <c r="X44" s="1340"/>
    </row>
    <row r="45" spans="2:24" s="1341" customFormat="1" ht="30" customHeight="1">
      <c r="B45" s="1357"/>
      <c r="C45" s="1358"/>
      <c r="D45" s="1398"/>
      <c r="E45" s="1360"/>
      <c r="F45" s="1360"/>
      <c r="G45" s="1360"/>
      <c r="H45" s="1391" t="s">
        <v>2208</v>
      </c>
      <c r="I45" s="1392" t="s">
        <v>2244</v>
      </c>
      <c r="J45" s="1414">
        <v>2</v>
      </c>
      <c r="K45" s="1414">
        <f>11+11+9+4</f>
        <v>35</v>
      </c>
      <c r="L45" s="1415">
        <v>3.5</v>
      </c>
      <c r="M45" s="1415">
        <f t="shared" si="0"/>
        <v>70</v>
      </c>
      <c r="N45" s="1395"/>
      <c r="O45" s="1366"/>
      <c r="P45" s="1367"/>
      <c r="Q45" s="1368"/>
      <c r="R45" s="1369"/>
      <c r="S45" s="1370"/>
      <c r="T45" s="1370"/>
      <c r="U45" s="1370"/>
      <c r="V45" s="1371"/>
      <c r="W45" s="1396"/>
      <c r="X45" s="1340"/>
    </row>
    <row r="46" spans="2:24" s="1432" customFormat="1" ht="30" customHeight="1">
      <c r="B46" s="1416">
        <v>4</v>
      </c>
      <c r="C46" s="1417"/>
      <c r="D46" s="1418" t="s">
        <v>2245</v>
      </c>
      <c r="E46" s="1419" t="s">
        <v>2186</v>
      </c>
      <c r="F46" s="1419">
        <v>1</v>
      </c>
      <c r="G46" s="1419">
        <v>1</v>
      </c>
      <c r="H46" s="1420" t="s">
        <v>2187</v>
      </c>
      <c r="I46" s="1420"/>
      <c r="J46" s="1421">
        <v>25</v>
      </c>
      <c r="K46" s="1421">
        <v>44</v>
      </c>
      <c r="L46" s="1421">
        <v>8</v>
      </c>
      <c r="M46" s="1421">
        <f>J46*K46</f>
        <v>1100</v>
      </c>
      <c r="N46" s="1422">
        <f>F46*(M46)</f>
        <v>1100</v>
      </c>
      <c r="O46" s="1423" t="s">
        <v>2188</v>
      </c>
      <c r="P46" s="1424"/>
      <c r="Q46" s="1425"/>
      <c r="R46" s="1426"/>
      <c r="S46" s="1427">
        <f>L46*(8*0.9+(J46+K46)*2)</f>
        <v>1161.5999999999999</v>
      </c>
      <c r="T46" s="1427">
        <f>(L46/0.3+2*1.2)*0.9</f>
        <v>26.16</v>
      </c>
      <c r="U46" s="1428"/>
      <c r="V46" s="1429" t="s">
        <v>2246</v>
      </c>
      <c r="W46" s="1430" t="s">
        <v>2247</v>
      </c>
      <c r="X46" s="1431"/>
    </row>
    <row r="47" spans="2:24" s="1432" customFormat="1" ht="30" customHeight="1">
      <c r="B47" s="1433"/>
      <c r="C47" s="1434"/>
      <c r="D47" s="1435" t="s">
        <v>2248</v>
      </c>
      <c r="E47" s="1436"/>
      <c r="F47" s="1436"/>
      <c r="G47" s="1436"/>
      <c r="H47" s="1437" t="s">
        <v>2249</v>
      </c>
      <c r="I47" s="1362" t="s">
        <v>2250</v>
      </c>
      <c r="J47" s="1438">
        <v>25</v>
      </c>
      <c r="K47" s="1438">
        <v>20</v>
      </c>
      <c r="L47" s="1438">
        <v>8</v>
      </c>
      <c r="M47" s="1439">
        <f t="shared" ref="M47:M49" si="3">J47*K47</f>
        <v>500</v>
      </c>
      <c r="N47" s="1440"/>
      <c r="O47" s="1441"/>
      <c r="P47" s="1442"/>
      <c r="Q47" s="1443"/>
      <c r="R47" s="1444"/>
      <c r="S47" s="1445"/>
      <c r="T47" s="1445"/>
      <c r="U47" s="1445"/>
      <c r="V47" s="1446"/>
      <c r="W47" s="1447" t="s">
        <v>2251</v>
      </c>
      <c r="X47" s="1431"/>
    </row>
    <row r="48" spans="2:24" s="1432" customFormat="1" ht="30" customHeight="1">
      <c r="B48" s="1433"/>
      <c r="C48" s="1434"/>
      <c r="D48" s="1435"/>
      <c r="E48" s="1436"/>
      <c r="F48" s="1436"/>
      <c r="G48" s="1436"/>
      <c r="H48" s="1448" t="s">
        <v>2252</v>
      </c>
      <c r="I48" s="1374" t="s">
        <v>2253</v>
      </c>
      <c r="J48" s="1449">
        <v>25</v>
      </c>
      <c r="K48" s="1449">
        <v>12</v>
      </c>
      <c r="L48" s="1449">
        <v>8</v>
      </c>
      <c r="M48" s="1439">
        <f t="shared" si="3"/>
        <v>300</v>
      </c>
      <c r="N48" s="1450"/>
      <c r="O48" s="1441"/>
      <c r="P48" s="1442"/>
      <c r="Q48" s="1443"/>
      <c r="R48" s="1444"/>
      <c r="S48" s="1445"/>
      <c r="T48" s="1445"/>
      <c r="U48" s="1445"/>
      <c r="V48" s="1446"/>
      <c r="W48" s="1451"/>
      <c r="X48" s="1431"/>
    </row>
    <row r="49" spans="2:25" s="1432" customFormat="1" ht="30" customHeight="1">
      <c r="B49" s="1433"/>
      <c r="C49" s="1434"/>
      <c r="D49" s="1435"/>
      <c r="E49" s="1436"/>
      <c r="F49" s="1436"/>
      <c r="G49" s="1436"/>
      <c r="H49" s="1448" t="s">
        <v>2195</v>
      </c>
      <c r="I49" s="1378" t="s">
        <v>2254</v>
      </c>
      <c r="J49" s="1449">
        <v>25</v>
      </c>
      <c r="K49" s="1449">
        <v>12</v>
      </c>
      <c r="L49" s="1449">
        <v>8</v>
      </c>
      <c r="M49" s="1439">
        <f t="shared" si="3"/>
        <v>300</v>
      </c>
      <c r="N49" s="1450"/>
      <c r="O49" s="1441"/>
      <c r="P49" s="1442"/>
      <c r="Q49" s="1443"/>
      <c r="R49" s="1444"/>
      <c r="S49" s="1445"/>
      <c r="T49" s="1445"/>
      <c r="U49" s="1445"/>
      <c r="V49" s="1446"/>
      <c r="W49" s="1451"/>
      <c r="X49" s="1431"/>
    </row>
    <row r="50" spans="2:25" s="1341" customFormat="1" ht="30" customHeight="1">
      <c r="B50" s="1452">
        <v>5</v>
      </c>
      <c r="C50" s="1453"/>
      <c r="D50" s="1454" t="s">
        <v>2224</v>
      </c>
      <c r="E50" s="1455" t="s">
        <v>2186</v>
      </c>
      <c r="F50" s="1455">
        <v>1</v>
      </c>
      <c r="G50" s="1455">
        <v>1</v>
      </c>
      <c r="H50" s="1456" t="s">
        <v>2205</v>
      </c>
      <c r="I50" s="1457"/>
      <c r="J50" s="1458">
        <v>9</v>
      </c>
      <c r="K50" s="1458">
        <v>27</v>
      </c>
      <c r="L50" s="1458">
        <v>3.5</v>
      </c>
      <c r="M50" s="1458">
        <f t="shared" si="0"/>
        <v>243</v>
      </c>
      <c r="N50" s="1459">
        <f>F50*(M50)</f>
        <v>243</v>
      </c>
      <c r="O50" s="1460"/>
      <c r="P50" s="1461"/>
      <c r="Q50" s="1462"/>
      <c r="R50" s="1463"/>
      <c r="S50" s="1464">
        <f>L50*(8*0.9+(J50+K50)*2)</f>
        <v>277.2</v>
      </c>
      <c r="T50" s="1464">
        <f>(L50/0.3+1*1.2)*0.9</f>
        <v>11.58</v>
      </c>
      <c r="U50" s="1465"/>
      <c r="V50" s="1466" t="s">
        <v>2255</v>
      </c>
      <c r="W50" s="1467" t="s">
        <v>2256</v>
      </c>
      <c r="X50" s="1340"/>
      <c r="Y50" s="1468"/>
    </row>
    <row r="51" spans="2:25" s="1341" customFormat="1" ht="30" customHeight="1">
      <c r="B51" s="1469"/>
      <c r="C51" s="1470"/>
      <c r="D51" s="1471" t="s">
        <v>2248</v>
      </c>
      <c r="E51" s="1472"/>
      <c r="F51" s="1472"/>
      <c r="G51" s="1472"/>
      <c r="H51" s="1473" t="s">
        <v>2208</v>
      </c>
      <c r="I51" s="1474" t="s">
        <v>2209</v>
      </c>
      <c r="J51" s="1475">
        <v>9</v>
      </c>
      <c r="K51" s="1475">
        <v>9</v>
      </c>
      <c r="L51" s="1476">
        <v>3.5</v>
      </c>
      <c r="M51" s="1476">
        <f t="shared" si="0"/>
        <v>81</v>
      </c>
      <c r="N51" s="1477"/>
      <c r="O51" s="1478"/>
      <c r="P51" s="1479"/>
      <c r="Q51" s="1480"/>
      <c r="R51" s="1481"/>
      <c r="S51" s="1482"/>
      <c r="T51" s="1482"/>
      <c r="U51" s="1482"/>
      <c r="V51" s="1483"/>
      <c r="W51" s="1484"/>
      <c r="X51" s="1340"/>
      <c r="Y51" s="1397"/>
    </row>
    <row r="52" spans="2:25" s="1341" customFormat="1" ht="30" customHeight="1">
      <c r="B52" s="1469"/>
      <c r="C52" s="1470"/>
      <c r="D52" s="1471"/>
      <c r="E52" s="1472"/>
      <c r="F52" s="1472"/>
      <c r="G52" s="1472"/>
      <c r="H52" s="1473" t="s">
        <v>2208</v>
      </c>
      <c r="I52" s="1474" t="s">
        <v>2235</v>
      </c>
      <c r="J52" s="1475">
        <v>4.5</v>
      </c>
      <c r="K52" s="1475">
        <v>9</v>
      </c>
      <c r="L52" s="1476">
        <v>3.5</v>
      </c>
      <c r="M52" s="1476">
        <f>J52*K52+(2.5*4.5)</f>
        <v>51.75</v>
      </c>
      <c r="N52" s="1477"/>
      <c r="O52" s="1478"/>
      <c r="P52" s="1479"/>
      <c r="Q52" s="1480"/>
      <c r="R52" s="1481"/>
      <c r="S52" s="1482"/>
      <c r="T52" s="1482"/>
      <c r="U52" s="1482"/>
      <c r="V52" s="1483"/>
      <c r="W52" s="1484"/>
      <c r="X52" s="1340"/>
      <c r="Y52" s="1397"/>
    </row>
    <row r="53" spans="2:25" s="1341" customFormat="1" ht="30" customHeight="1">
      <c r="B53" s="1469"/>
      <c r="C53" s="1470"/>
      <c r="D53" s="1471"/>
      <c r="E53" s="1472"/>
      <c r="F53" s="1472"/>
      <c r="G53" s="1472"/>
      <c r="H53" s="1473" t="s">
        <v>2208</v>
      </c>
      <c r="I53" s="1474" t="s">
        <v>2236</v>
      </c>
      <c r="J53" s="1475">
        <v>4.5</v>
      </c>
      <c r="K53" s="1475">
        <v>4.5</v>
      </c>
      <c r="L53" s="1476">
        <v>3.5</v>
      </c>
      <c r="M53" s="1476">
        <f t="shared" si="0"/>
        <v>20.25</v>
      </c>
      <c r="N53" s="1477"/>
      <c r="O53" s="1478"/>
      <c r="P53" s="1479"/>
      <c r="Q53" s="1480"/>
      <c r="R53" s="1481"/>
      <c r="S53" s="1482"/>
      <c r="T53" s="1482"/>
      <c r="U53" s="1482"/>
      <c r="V53" s="1483"/>
      <c r="W53" s="1484"/>
      <c r="X53" s="1340"/>
      <c r="Y53" s="1397"/>
    </row>
    <row r="54" spans="2:25" s="1341" customFormat="1" ht="30" customHeight="1">
      <c r="B54" s="1469"/>
      <c r="C54" s="1470"/>
      <c r="D54" s="1471"/>
      <c r="E54" s="1472"/>
      <c r="F54" s="1472"/>
      <c r="G54" s="1472"/>
      <c r="H54" s="1473" t="s">
        <v>2208</v>
      </c>
      <c r="I54" s="1474" t="s">
        <v>2212</v>
      </c>
      <c r="J54" s="1475">
        <v>2</v>
      </c>
      <c r="K54" s="1475">
        <v>4.5</v>
      </c>
      <c r="L54" s="1476">
        <v>3.5</v>
      </c>
      <c r="M54" s="1476">
        <f t="shared" si="0"/>
        <v>9</v>
      </c>
      <c r="N54" s="1477"/>
      <c r="O54" s="1478"/>
      <c r="P54" s="1479"/>
      <c r="Q54" s="1480"/>
      <c r="R54" s="1481"/>
      <c r="S54" s="1482"/>
      <c r="T54" s="1482"/>
      <c r="U54" s="1482"/>
      <c r="V54" s="1483"/>
      <c r="W54" s="1484"/>
      <c r="X54" s="1340"/>
      <c r="Y54" s="1397"/>
    </row>
    <row r="55" spans="2:25" s="1341" customFormat="1" ht="30" customHeight="1">
      <c r="B55" s="1469"/>
      <c r="C55" s="1470"/>
      <c r="D55" s="1471"/>
      <c r="E55" s="1472"/>
      <c r="F55" s="1472"/>
      <c r="G55" s="1472"/>
      <c r="H55" s="1473" t="s">
        <v>2208</v>
      </c>
      <c r="I55" s="1474" t="s">
        <v>2257</v>
      </c>
      <c r="J55" s="1475">
        <v>4</v>
      </c>
      <c r="K55" s="1475">
        <v>4</v>
      </c>
      <c r="L55" s="1476">
        <v>3.5</v>
      </c>
      <c r="M55" s="1476">
        <f t="shared" si="0"/>
        <v>16</v>
      </c>
      <c r="N55" s="1477"/>
      <c r="O55" s="1478"/>
      <c r="P55" s="1479"/>
      <c r="Q55" s="1480"/>
      <c r="R55" s="1481"/>
      <c r="S55" s="1482"/>
      <c r="T55" s="1482"/>
      <c r="U55" s="1482"/>
      <c r="V55" s="1483"/>
      <c r="W55" s="1484"/>
      <c r="X55" s="1340"/>
      <c r="Y55" s="1397"/>
    </row>
    <row r="56" spans="2:25" s="1341" customFormat="1" ht="30" customHeight="1">
      <c r="B56" s="1469"/>
      <c r="C56" s="1470"/>
      <c r="D56" s="1471"/>
      <c r="E56" s="1472"/>
      <c r="F56" s="1472"/>
      <c r="G56" s="1472"/>
      <c r="H56" s="1473" t="s">
        <v>2208</v>
      </c>
      <c r="I56" s="1474" t="s">
        <v>2215</v>
      </c>
      <c r="J56" s="1475">
        <v>4</v>
      </c>
      <c r="K56" s="1475">
        <v>2</v>
      </c>
      <c r="L56" s="1476">
        <v>3.5</v>
      </c>
      <c r="M56" s="1476">
        <f t="shared" si="0"/>
        <v>8</v>
      </c>
      <c r="N56" s="1477"/>
      <c r="O56" s="1478"/>
      <c r="P56" s="1479" t="s">
        <v>2258</v>
      </c>
      <c r="Q56" s="1485" t="s">
        <v>2259</v>
      </c>
      <c r="R56" s="1481"/>
      <c r="S56" s="1482"/>
      <c r="T56" s="1482"/>
      <c r="U56" s="1482"/>
      <c r="V56" s="1483"/>
      <c r="W56" s="1484"/>
      <c r="X56" s="1340"/>
      <c r="Y56" s="1397"/>
    </row>
    <row r="57" spans="2:25" s="1341" customFormat="1" ht="30" customHeight="1">
      <c r="B57" s="1469"/>
      <c r="C57" s="1470"/>
      <c r="D57" s="1471"/>
      <c r="E57" s="1472"/>
      <c r="F57" s="1472"/>
      <c r="G57" s="1472"/>
      <c r="H57" s="1473" t="s">
        <v>2208</v>
      </c>
      <c r="I57" s="1474" t="s">
        <v>2216</v>
      </c>
      <c r="J57" s="1475">
        <v>4</v>
      </c>
      <c r="K57" s="1475">
        <v>3</v>
      </c>
      <c r="L57" s="1476">
        <v>3.5</v>
      </c>
      <c r="M57" s="1476">
        <f t="shared" si="0"/>
        <v>12</v>
      </c>
      <c r="N57" s="1477"/>
      <c r="O57" s="1478"/>
      <c r="P57" s="1479" t="s">
        <v>2259</v>
      </c>
      <c r="Q57" s="1485" t="s">
        <v>2214</v>
      </c>
      <c r="R57" s="1481"/>
      <c r="S57" s="1482"/>
      <c r="T57" s="1482"/>
      <c r="U57" s="1482"/>
      <c r="V57" s="1483"/>
      <c r="W57" s="1484"/>
      <c r="X57" s="1340"/>
      <c r="Y57" s="1397"/>
    </row>
    <row r="58" spans="2:25" s="1341" customFormat="1" ht="30" customHeight="1">
      <c r="B58" s="1469"/>
      <c r="C58" s="1470"/>
      <c r="D58" s="1471"/>
      <c r="E58" s="1472"/>
      <c r="F58" s="1472"/>
      <c r="G58" s="1472"/>
      <c r="H58" s="1473" t="s">
        <v>2208</v>
      </c>
      <c r="I58" s="1474" t="s">
        <v>2217</v>
      </c>
      <c r="J58" s="1475">
        <v>2</v>
      </c>
      <c r="K58" s="1475">
        <v>3</v>
      </c>
      <c r="L58" s="1476">
        <v>3.5</v>
      </c>
      <c r="M58" s="1476">
        <f t="shared" si="0"/>
        <v>6</v>
      </c>
      <c r="N58" s="1477"/>
      <c r="O58" s="1478"/>
      <c r="P58" s="1479"/>
      <c r="Q58" s="1480"/>
      <c r="R58" s="1481"/>
      <c r="S58" s="1482"/>
      <c r="T58" s="1482"/>
      <c r="U58" s="1482"/>
      <c r="V58" s="1483"/>
      <c r="W58" s="1484"/>
      <c r="X58" s="1340"/>
      <c r="Y58" s="1397"/>
    </row>
    <row r="59" spans="2:25" s="1341" customFormat="1" ht="30" customHeight="1">
      <c r="B59" s="1469"/>
      <c r="C59" s="1470"/>
      <c r="D59" s="1471"/>
      <c r="E59" s="1472"/>
      <c r="F59" s="1472"/>
      <c r="G59" s="1472"/>
      <c r="H59" s="1473" t="s">
        <v>2208</v>
      </c>
      <c r="I59" s="1474" t="s">
        <v>2196</v>
      </c>
      <c r="J59" s="1475">
        <v>3</v>
      </c>
      <c r="K59" s="1475">
        <v>9</v>
      </c>
      <c r="L59" s="1476">
        <v>3.5</v>
      </c>
      <c r="M59" s="1476">
        <f t="shared" si="0"/>
        <v>27</v>
      </c>
      <c r="N59" s="1477"/>
      <c r="O59" s="1478"/>
      <c r="P59" s="1479"/>
      <c r="Q59" s="1480"/>
      <c r="R59" s="1481"/>
      <c r="S59" s="1482"/>
      <c r="T59" s="1482"/>
      <c r="U59" s="1482"/>
      <c r="V59" s="1483"/>
      <c r="W59" s="1484" t="s">
        <v>2260</v>
      </c>
      <c r="X59" s="1340"/>
      <c r="Y59" s="1397"/>
    </row>
    <row r="60" spans="2:25" s="1341" customFormat="1" ht="30" customHeight="1">
      <c r="B60" s="1469"/>
      <c r="C60" s="1470"/>
      <c r="D60" s="1471"/>
      <c r="E60" s="1472"/>
      <c r="F60" s="1472"/>
      <c r="G60" s="1472"/>
      <c r="H60" s="1473" t="s">
        <v>2208</v>
      </c>
      <c r="I60" s="1474" t="s">
        <v>2219</v>
      </c>
      <c r="J60" s="1475">
        <v>2</v>
      </c>
      <c r="K60" s="1475">
        <v>6</v>
      </c>
      <c r="L60" s="1476">
        <v>3.5</v>
      </c>
      <c r="M60" s="1476">
        <f t="shared" si="0"/>
        <v>12</v>
      </c>
      <c r="N60" s="1477"/>
      <c r="O60" s="1478"/>
      <c r="P60" s="1479"/>
      <c r="Q60" s="1480"/>
      <c r="R60" s="1481"/>
      <c r="S60" s="1482"/>
      <c r="T60" s="1482"/>
      <c r="U60" s="1482"/>
      <c r="V60" s="1483"/>
      <c r="W60" s="1484"/>
      <c r="X60" s="1340"/>
      <c r="Y60" s="1397"/>
    </row>
    <row r="61" spans="2:25" s="1341" customFormat="1" ht="30" customHeight="1">
      <c r="B61" s="1342">
        <v>6</v>
      </c>
      <c r="C61" s="1486"/>
      <c r="D61" s="1344" t="s">
        <v>2261</v>
      </c>
      <c r="E61" s="1345" t="s">
        <v>2262</v>
      </c>
      <c r="F61" s="1345">
        <v>1</v>
      </c>
      <c r="G61" s="1345">
        <v>1</v>
      </c>
      <c r="H61" s="1382" t="s">
        <v>2205</v>
      </c>
      <c r="I61" s="1383"/>
      <c r="J61" s="1347">
        <v>9</v>
      </c>
      <c r="K61" s="1347">
        <v>18</v>
      </c>
      <c r="L61" s="1487">
        <v>6</v>
      </c>
      <c r="M61" s="1347">
        <f t="shared" si="0"/>
        <v>162</v>
      </c>
      <c r="N61" s="1348">
        <f>M61*F61</f>
        <v>162</v>
      </c>
      <c r="O61" s="1488"/>
      <c r="P61" s="1489"/>
      <c r="Q61" s="1490"/>
      <c r="R61" s="1491"/>
      <c r="S61" s="1492"/>
      <c r="T61" s="1492"/>
      <c r="U61" s="1492"/>
      <c r="V61" s="1493" t="s">
        <v>2263</v>
      </c>
      <c r="W61" s="1389" t="s">
        <v>2264</v>
      </c>
      <c r="X61" s="1340"/>
    </row>
    <row r="62" spans="2:25" s="1341" customFormat="1" ht="30" customHeight="1">
      <c r="B62" s="1494"/>
      <c r="C62" s="1495"/>
      <c r="D62" s="1413" t="s">
        <v>2265</v>
      </c>
      <c r="E62" s="1360"/>
      <c r="F62" s="1360"/>
      <c r="G62" s="1360"/>
      <c r="H62" s="1496" t="s">
        <v>2208</v>
      </c>
      <c r="I62" s="1497" t="s">
        <v>2266</v>
      </c>
      <c r="J62" s="1394">
        <v>9</v>
      </c>
      <c r="K62" s="1394">
        <v>18</v>
      </c>
      <c r="L62" s="1394">
        <v>6</v>
      </c>
      <c r="M62" s="1393">
        <f t="shared" si="0"/>
        <v>162</v>
      </c>
      <c r="N62" s="1394"/>
      <c r="O62" s="1498"/>
      <c r="P62" s="1499"/>
      <c r="Q62" s="1500"/>
      <c r="R62" s="1501"/>
      <c r="S62" s="1502"/>
      <c r="T62" s="1502"/>
      <c r="U62" s="1502"/>
      <c r="V62" s="1503"/>
      <c r="W62" s="1451" t="s">
        <v>2267</v>
      </c>
      <c r="X62" s="1340"/>
    </row>
    <row r="63" spans="2:25" s="1341" customFormat="1" ht="30" customHeight="1">
      <c r="B63" s="1342">
        <v>7</v>
      </c>
      <c r="C63" s="1486"/>
      <c r="D63" s="1344" t="s">
        <v>2268</v>
      </c>
      <c r="E63" s="1345" t="s">
        <v>2262</v>
      </c>
      <c r="F63" s="1345">
        <v>1</v>
      </c>
      <c r="G63" s="1345">
        <v>1</v>
      </c>
      <c r="H63" s="1382" t="s">
        <v>2205</v>
      </c>
      <c r="I63" s="1383"/>
      <c r="J63" s="1347">
        <v>9</v>
      </c>
      <c r="K63" s="1347">
        <v>9</v>
      </c>
      <c r="L63" s="1487">
        <v>6</v>
      </c>
      <c r="M63" s="1347">
        <f t="shared" si="0"/>
        <v>81</v>
      </c>
      <c r="N63" s="1348">
        <f>M63*F63</f>
        <v>81</v>
      </c>
      <c r="O63" s="1488"/>
      <c r="P63" s="1489"/>
      <c r="Q63" s="1490"/>
      <c r="R63" s="1491"/>
      <c r="S63" s="1492"/>
      <c r="T63" s="1492"/>
      <c r="U63" s="1492"/>
      <c r="V63" s="1493" t="s">
        <v>2263</v>
      </c>
      <c r="W63" s="1389" t="s">
        <v>2264</v>
      </c>
      <c r="X63" s="1340"/>
    </row>
    <row r="64" spans="2:25" s="1341" customFormat="1" ht="30" customHeight="1">
      <c r="B64" s="1494"/>
      <c r="C64" s="1495"/>
      <c r="D64" s="1359" t="s">
        <v>2269</v>
      </c>
      <c r="E64" s="1360"/>
      <c r="F64" s="1360"/>
      <c r="G64" s="1360"/>
      <c r="H64" s="1496" t="s">
        <v>2208</v>
      </c>
      <c r="I64" s="1497" t="s">
        <v>2261</v>
      </c>
      <c r="J64" s="1394">
        <v>9</v>
      </c>
      <c r="K64" s="1394">
        <v>9</v>
      </c>
      <c r="L64" s="1394">
        <v>6</v>
      </c>
      <c r="M64" s="1393">
        <f t="shared" si="0"/>
        <v>81</v>
      </c>
      <c r="N64" s="1394"/>
      <c r="O64" s="1498"/>
      <c r="P64" s="1499"/>
      <c r="Q64" s="1500"/>
      <c r="R64" s="1501"/>
      <c r="S64" s="1502"/>
      <c r="T64" s="1502"/>
      <c r="U64" s="1502"/>
      <c r="V64" s="1503"/>
      <c r="W64" s="1451" t="s">
        <v>2270</v>
      </c>
      <c r="X64" s="1340"/>
    </row>
    <row r="65" spans="2:24" s="1341" customFormat="1" ht="30" customHeight="1">
      <c r="B65" s="1452">
        <v>8</v>
      </c>
      <c r="C65" s="1504"/>
      <c r="D65" s="1454" t="s">
        <v>2261</v>
      </c>
      <c r="E65" s="1455" t="s">
        <v>2262</v>
      </c>
      <c r="F65" s="1455">
        <v>1</v>
      </c>
      <c r="G65" s="1455">
        <v>1</v>
      </c>
      <c r="H65" s="1456" t="s">
        <v>2205</v>
      </c>
      <c r="I65" s="1457"/>
      <c r="J65" s="1458">
        <v>9</v>
      </c>
      <c r="K65" s="1458">
        <v>9</v>
      </c>
      <c r="L65" s="1505">
        <v>6</v>
      </c>
      <c r="M65" s="1458">
        <f t="shared" si="0"/>
        <v>81</v>
      </c>
      <c r="N65" s="1459">
        <f>M65*F65</f>
        <v>81</v>
      </c>
      <c r="O65" s="1506"/>
      <c r="P65" s="1507"/>
      <c r="Q65" s="1508"/>
      <c r="R65" s="1509"/>
      <c r="S65" s="1510"/>
      <c r="T65" s="1510"/>
      <c r="U65" s="1510"/>
      <c r="V65" s="1511" t="s">
        <v>2263</v>
      </c>
      <c r="W65" s="1467" t="s">
        <v>2271</v>
      </c>
      <c r="X65" s="1340"/>
    </row>
    <row r="66" spans="2:24" s="1341" customFormat="1" ht="30" customHeight="1">
      <c r="B66" s="1512"/>
      <c r="C66" s="1513"/>
      <c r="D66" s="1471" t="s">
        <v>2272</v>
      </c>
      <c r="E66" s="1472"/>
      <c r="F66" s="1472"/>
      <c r="G66" s="1472"/>
      <c r="H66" s="1514" t="s">
        <v>2208</v>
      </c>
      <c r="I66" s="1474" t="s">
        <v>2273</v>
      </c>
      <c r="J66" s="1476">
        <v>9</v>
      </c>
      <c r="K66" s="1476">
        <v>9</v>
      </c>
      <c r="L66" s="1476">
        <v>6</v>
      </c>
      <c r="M66" s="1475">
        <f t="shared" si="0"/>
        <v>81</v>
      </c>
      <c r="N66" s="1476"/>
      <c r="O66" s="1515"/>
      <c r="P66" s="1516"/>
      <c r="Q66" s="1517"/>
      <c r="R66" s="1518"/>
      <c r="S66" s="1519"/>
      <c r="T66" s="1519"/>
      <c r="U66" s="1519"/>
      <c r="V66" s="1520"/>
      <c r="W66" s="1521" t="s">
        <v>2274</v>
      </c>
      <c r="X66" s="1340"/>
    </row>
    <row r="67" spans="2:24" s="1341" customFormat="1" ht="30" customHeight="1">
      <c r="B67" s="1522" t="s">
        <v>2275</v>
      </c>
      <c r="C67" s="1523"/>
      <c r="D67" s="1523"/>
      <c r="E67" s="1523"/>
      <c r="F67" s="1523"/>
      <c r="G67" s="1523"/>
      <c r="H67" s="1523"/>
      <c r="I67" s="1523"/>
      <c r="J67" s="1523"/>
      <c r="K67" s="1523"/>
      <c r="L67" s="1523"/>
      <c r="M67" s="1523"/>
      <c r="N67" s="1523"/>
      <c r="O67" s="1523"/>
      <c r="P67" s="1523"/>
      <c r="Q67" s="1523"/>
      <c r="R67" s="1523"/>
      <c r="S67" s="1523"/>
      <c r="T67" s="1523"/>
      <c r="U67" s="1523"/>
      <c r="V67" s="1523"/>
      <c r="W67" s="1524"/>
      <c r="X67" s="1340"/>
    </row>
    <row r="68" spans="2:24" s="1341" customFormat="1" ht="30" customHeight="1">
      <c r="B68" s="1342">
        <v>1</v>
      </c>
      <c r="C68" s="1343"/>
      <c r="D68" s="1525" t="s">
        <v>2276</v>
      </c>
      <c r="E68" s="1345" t="s">
        <v>2277</v>
      </c>
      <c r="F68" s="1345">
        <v>1</v>
      </c>
      <c r="G68" s="1345">
        <v>2</v>
      </c>
      <c r="H68" s="1346" t="s">
        <v>2278</v>
      </c>
      <c r="I68" s="1346"/>
      <c r="J68" s="1526">
        <f>19+2*2</f>
        <v>23</v>
      </c>
      <c r="K68" s="1526">
        <f>33+2*2</f>
        <v>37</v>
      </c>
      <c r="L68" s="1526">
        <v>8</v>
      </c>
      <c r="M68" s="1526">
        <f>J68*K68</f>
        <v>851</v>
      </c>
      <c r="N68" s="1527">
        <f>M69+M74</f>
        <v>1302.75</v>
      </c>
      <c r="O68" s="1411"/>
      <c r="P68" s="1350"/>
      <c r="Q68" s="1351"/>
      <c r="R68" s="1352"/>
      <c r="S68" s="1354"/>
      <c r="T68" s="1354"/>
      <c r="U68" s="1354"/>
      <c r="V68" s="1355" t="s">
        <v>2189</v>
      </c>
      <c r="W68" s="1528" t="s">
        <v>2279</v>
      </c>
      <c r="X68" s="1340"/>
    </row>
    <row r="69" spans="2:24" s="1341" customFormat="1" ht="30" customHeight="1">
      <c r="B69" s="1357"/>
      <c r="C69" s="1358"/>
      <c r="D69" s="1398" t="s">
        <v>2280</v>
      </c>
      <c r="E69" s="1360"/>
      <c r="F69" s="1360"/>
      <c r="G69" s="1360"/>
      <c r="H69" s="1529" t="s">
        <v>2281</v>
      </c>
      <c r="I69" s="1530"/>
      <c r="J69" s="1531">
        <f>19+2*2</f>
        <v>23</v>
      </c>
      <c r="K69" s="1531">
        <f>33+2*2</f>
        <v>37</v>
      </c>
      <c r="L69" s="1531">
        <v>8</v>
      </c>
      <c r="M69" s="1532">
        <f>J69*K69+(2.5*7)-(19*19)</f>
        <v>507.5</v>
      </c>
      <c r="N69" s="1533"/>
      <c r="O69" s="1534"/>
      <c r="P69" s="1535"/>
      <c r="Q69" s="1536"/>
      <c r="R69" s="1537"/>
      <c r="S69" s="1538"/>
      <c r="T69" s="1538"/>
      <c r="U69" s="1538"/>
      <c r="V69" s="1539"/>
      <c r="W69" s="1540" t="s">
        <v>2282</v>
      </c>
      <c r="X69" s="1340"/>
    </row>
    <row r="70" spans="2:24" s="1341" customFormat="1" ht="30" customHeight="1">
      <c r="B70" s="1357"/>
      <c r="C70" s="1358"/>
      <c r="D70" s="1359"/>
      <c r="E70" s="1360"/>
      <c r="F70" s="1360"/>
      <c r="G70" s="1360"/>
      <c r="H70" s="1541"/>
      <c r="I70" s="1541" t="s">
        <v>2283</v>
      </c>
      <c r="J70" s="1393"/>
      <c r="K70" s="1393"/>
      <c r="L70" s="1393"/>
      <c r="M70" s="1542">
        <f t="shared" ref="M70:M73" si="4">J70*K70</f>
        <v>0</v>
      </c>
      <c r="N70" s="1543"/>
      <c r="O70" s="1366"/>
      <c r="P70" s="1367"/>
      <c r="Q70" s="1368"/>
      <c r="R70" s="1369"/>
      <c r="S70" s="1370"/>
      <c r="T70" s="1370"/>
      <c r="U70" s="1370"/>
      <c r="V70" s="1371"/>
      <c r="W70" s="1396" t="s">
        <v>2284</v>
      </c>
      <c r="X70" s="1340"/>
    </row>
    <row r="71" spans="2:24" s="1341" customFormat="1" ht="30" customHeight="1">
      <c r="B71" s="1357"/>
      <c r="C71" s="1358"/>
      <c r="D71" s="1398"/>
      <c r="E71" s="1360"/>
      <c r="F71" s="1360"/>
      <c r="G71" s="1360"/>
      <c r="H71" s="1544"/>
      <c r="I71" s="1545" t="s">
        <v>2285</v>
      </c>
      <c r="J71" s="1394"/>
      <c r="K71" s="1394"/>
      <c r="L71" s="1394"/>
      <c r="M71" s="1381">
        <f t="shared" si="4"/>
        <v>0</v>
      </c>
      <c r="N71" s="1543"/>
      <c r="O71" s="1366"/>
      <c r="P71" s="1367"/>
      <c r="Q71" s="1368"/>
      <c r="R71" s="1369"/>
      <c r="S71" s="1370"/>
      <c r="T71" s="1370"/>
      <c r="U71" s="1370"/>
      <c r="V71" s="1371"/>
      <c r="W71" s="1396" t="s">
        <v>2286</v>
      </c>
      <c r="X71" s="1340"/>
    </row>
    <row r="72" spans="2:24" s="1341" customFormat="1" ht="30" customHeight="1">
      <c r="B72" s="1357"/>
      <c r="C72" s="1358"/>
      <c r="D72" s="1398"/>
      <c r="E72" s="1360"/>
      <c r="F72" s="1360"/>
      <c r="G72" s="1360"/>
      <c r="H72" s="1544"/>
      <c r="I72" s="1545" t="s">
        <v>2287</v>
      </c>
      <c r="J72" s="1394"/>
      <c r="K72" s="1394"/>
      <c r="L72" s="1394"/>
      <c r="M72" s="1381">
        <f t="shared" si="4"/>
        <v>0</v>
      </c>
      <c r="N72" s="1543"/>
      <c r="O72" s="1366"/>
      <c r="P72" s="1367"/>
      <c r="Q72" s="1368"/>
      <c r="R72" s="1369"/>
      <c r="S72" s="1370"/>
      <c r="T72" s="1370"/>
      <c r="U72" s="1370"/>
      <c r="V72" s="1371"/>
      <c r="W72" s="1396" t="s">
        <v>2288</v>
      </c>
      <c r="X72" s="1340"/>
    </row>
    <row r="73" spans="2:24" s="1341" customFormat="1" ht="30" customHeight="1">
      <c r="B73" s="1357"/>
      <c r="C73" s="1358"/>
      <c r="D73" s="1398"/>
      <c r="E73" s="1360"/>
      <c r="F73" s="1360"/>
      <c r="G73" s="1360"/>
      <c r="H73" s="1544"/>
      <c r="I73" s="1546" t="s">
        <v>2289</v>
      </c>
      <c r="J73" s="1394"/>
      <c r="K73" s="1394"/>
      <c r="L73" s="1394"/>
      <c r="M73" s="1381">
        <f t="shared" si="4"/>
        <v>0</v>
      </c>
      <c r="N73" s="1543"/>
      <c r="O73" s="1547"/>
      <c r="P73" s="1548"/>
      <c r="Q73" s="1549"/>
      <c r="R73" s="1550"/>
      <c r="S73" s="1551"/>
      <c r="T73" s="1551"/>
      <c r="U73" s="1551"/>
      <c r="V73" s="1552"/>
      <c r="W73" s="1553"/>
      <c r="X73" s="1340"/>
    </row>
    <row r="74" spans="2:24" s="1341" customFormat="1" ht="30" customHeight="1">
      <c r="B74" s="1357"/>
      <c r="C74" s="1358"/>
      <c r="D74" s="1398"/>
      <c r="E74" s="1360"/>
      <c r="F74" s="1360"/>
      <c r="G74" s="1360"/>
      <c r="H74" s="1554" t="s">
        <v>2290</v>
      </c>
      <c r="I74" s="1555"/>
      <c r="J74" s="1532">
        <f>19+2*2</f>
        <v>23</v>
      </c>
      <c r="K74" s="1532">
        <v>33</v>
      </c>
      <c r="L74" s="1532" t="s">
        <v>2291</v>
      </c>
      <c r="M74" s="1532">
        <f>J74*K74+2.5*(5+5+4.5)</f>
        <v>795.25</v>
      </c>
      <c r="N74" s="1533"/>
      <c r="O74" s="1556"/>
      <c r="P74" s="1557"/>
      <c r="Q74" s="1558"/>
      <c r="R74" s="1559"/>
      <c r="S74" s="1560"/>
      <c r="T74" s="1560"/>
      <c r="U74" s="1560"/>
      <c r="V74" s="1561"/>
      <c r="W74" s="1562"/>
      <c r="X74" s="1340"/>
    </row>
    <row r="75" spans="2:24" s="1341" customFormat="1" ht="30" customHeight="1">
      <c r="B75" s="1357"/>
      <c r="C75" s="1358"/>
      <c r="D75" s="1398"/>
      <c r="E75" s="1360"/>
      <c r="F75" s="1360"/>
      <c r="G75" s="1360"/>
      <c r="H75" s="1361" t="s">
        <v>2292</v>
      </c>
      <c r="I75" s="1563" t="s">
        <v>2293</v>
      </c>
      <c r="J75" s="1394"/>
      <c r="K75" s="1394"/>
      <c r="L75" s="1394" t="s">
        <v>2294</v>
      </c>
      <c r="M75" s="1381">
        <f t="shared" ref="M75:M126" si="5">J75*K75</f>
        <v>0</v>
      </c>
      <c r="N75" s="1365"/>
      <c r="O75" s="1366"/>
      <c r="P75" s="1367"/>
      <c r="Q75" s="1368"/>
      <c r="R75" s="1369"/>
      <c r="S75" s="1370"/>
      <c r="T75" s="1370"/>
      <c r="U75" s="1370"/>
      <c r="V75" s="1371"/>
      <c r="W75" s="1396" t="s">
        <v>2295</v>
      </c>
      <c r="X75" s="1340"/>
    </row>
    <row r="76" spans="2:24" s="1341" customFormat="1" ht="30" customHeight="1">
      <c r="B76" s="1357"/>
      <c r="C76" s="1358"/>
      <c r="D76" s="1398"/>
      <c r="E76" s="1360"/>
      <c r="F76" s="1360"/>
      <c r="G76" s="1360"/>
      <c r="H76" s="1373"/>
      <c r="I76" s="1564" t="s">
        <v>2296</v>
      </c>
      <c r="J76" s="1380"/>
      <c r="K76" s="1380"/>
      <c r="L76" s="1380" t="s">
        <v>2294</v>
      </c>
      <c r="M76" s="1381">
        <f t="shared" si="5"/>
        <v>0</v>
      </c>
      <c r="N76" s="1376"/>
      <c r="O76" s="1366"/>
      <c r="P76" s="1367"/>
      <c r="Q76" s="1368"/>
      <c r="R76" s="1369"/>
      <c r="S76" s="1370"/>
      <c r="T76" s="1370"/>
      <c r="U76" s="1370"/>
      <c r="V76" s="1371"/>
      <c r="W76" s="1396" t="s">
        <v>2288</v>
      </c>
      <c r="X76" s="1340"/>
    </row>
    <row r="77" spans="2:24" s="1341" customFormat="1" ht="30" customHeight="1">
      <c r="B77" s="1357"/>
      <c r="C77" s="1358"/>
      <c r="D77" s="1398"/>
      <c r="E77" s="1360"/>
      <c r="F77" s="1360"/>
      <c r="G77" s="1360"/>
      <c r="H77" s="1373"/>
      <c r="I77" s="1564" t="s">
        <v>2297</v>
      </c>
      <c r="J77" s="1380"/>
      <c r="K77" s="1380"/>
      <c r="L77" s="1380" t="s">
        <v>2298</v>
      </c>
      <c r="M77" s="1381">
        <f t="shared" si="5"/>
        <v>0</v>
      </c>
      <c r="N77" s="1376"/>
      <c r="O77" s="1366"/>
      <c r="P77" s="1367"/>
      <c r="Q77" s="1368"/>
      <c r="R77" s="1369"/>
      <c r="S77" s="1370"/>
      <c r="T77" s="1370"/>
      <c r="U77" s="1370"/>
      <c r="V77" s="1371"/>
      <c r="W77" s="1396" t="s">
        <v>2284</v>
      </c>
      <c r="X77" s="1340"/>
    </row>
    <row r="78" spans="2:24" s="1341" customFormat="1" ht="30" customHeight="1">
      <c r="B78" s="1357"/>
      <c r="C78" s="1358"/>
      <c r="D78" s="1398"/>
      <c r="E78" s="1360"/>
      <c r="F78" s="1360"/>
      <c r="G78" s="1360"/>
      <c r="H78" s="1373"/>
      <c r="I78" s="1565" t="s">
        <v>2299</v>
      </c>
      <c r="J78" s="1380"/>
      <c r="K78" s="1380"/>
      <c r="L78" s="1380" t="s">
        <v>2300</v>
      </c>
      <c r="M78" s="1381">
        <f t="shared" si="5"/>
        <v>0</v>
      </c>
      <c r="N78" s="1376"/>
      <c r="O78" s="1366"/>
      <c r="P78" s="1367"/>
      <c r="Q78" s="1368"/>
      <c r="R78" s="1369"/>
      <c r="S78" s="1370"/>
      <c r="T78" s="1370"/>
      <c r="U78" s="1370"/>
      <c r="V78" s="1371"/>
      <c r="W78" s="1396" t="s">
        <v>2288</v>
      </c>
      <c r="X78" s="1340"/>
    </row>
    <row r="79" spans="2:24" s="1341" customFormat="1" ht="30" customHeight="1">
      <c r="B79" s="1357"/>
      <c r="C79" s="1358"/>
      <c r="D79" s="1398"/>
      <c r="E79" s="1360"/>
      <c r="F79" s="1360"/>
      <c r="G79" s="1360"/>
      <c r="H79" s="1373"/>
      <c r="I79" s="1564" t="s">
        <v>2301</v>
      </c>
      <c r="J79" s="1380"/>
      <c r="K79" s="1380"/>
      <c r="L79" s="1380" t="s">
        <v>2298</v>
      </c>
      <c r="M79" s="1381">
        <f t="shared" si="5"/>
        <v>0</v>
      </c>
      <c r="N79" s="1376"/>
      <c r="O79" s="1366"/>
      <c r="P79" s="1367"/>
      <c r="Q79" s="1368"/>
      <c r="R79" s="1369"/>
      <c r="S79" s="1370"/>
      <c r="T79" s="1370"/>
      <c r="U79" s="1370"/>
      <c r="V79" s="1371"/>
      <c r="W79" s="1396" t="s">
        <v>2288</v>
      </c>
      <c r="X79" s="1340"/>
    </row>
    <row r="80" spans="2:24" s="1341" customFormat="1" ht="30" customHeight="1">
      <c r="B80" s="1357"/>
      <c r="C80" s="1358"/>
      <c r="D80" s="1398"/>
      <c r="E80" s="1360"/>
      <c r="F80" s="1360"/>
      <c r="G80" s="1360"/>
      <c r="H80" s="1373"/>
      <c r="I80" s="1564" t="s">
        <v>2289</v>
      </c>
      <c r="J80" s="1380"/>
      <c r="K80" s="1380"/>
      <c r="L80" s="1380" t="s">
        <v>2298</v>
      </c>
      <c r="M80" s="1381">
        <f t="shared" si="5"/>
        <v>0</v>
      </c>
      <c r="N80" s="1376"/>
      <c r="O80" s="1366"/>
      <c r="P80" s="1367"/>
      <c r="Q80" s="1368"/>
      <c r="R80" s="1369"/>
      <c r="S80" s="1370"/>
      <c r="T80" s="1370"/>
      <c r="U80" s="1370"/>
      <c r="V80" s="1371"/>
      <c r="W80" s="1396"/>
      <c r="X80" s="1340"/>
    </row>
    <row r="81" spans="2:24" s="1341" customFormat="1" ht="30" customHeight="1">
      <c r="B81" s="1342">
        <v>2</v>
      </c>
      <c r="C81" s="1343"/>
      <c r="D81" s="1344" t="s">
        <v>2302</v>
      </c>
      <c r="E81" s="1345" t="s">
        <v>2225</v>
      </c>
      <c r="F81" s="1345">
        <v>1</v>
      </c>
      <c r="G81" s="1345">
        <v>1</v>
      </c>
      <c r="H81" s="1382" t="s">
        <v>2205</v>
      </c>
      <c r="I81" s="1383"/>
      <c r="J81" s="1347">
        <v>27</v>
      </c>
      <c r="K81" s="1347">
        <v>27</v>
      </c>
      <c r="L81" s="1347">
        <v>3.5</v>
      </c>
      <c r="M81" s="1347">
        <f>J81*K81</f>
        <v>729</v>
      </c>
      <c r="N81" s="1348">
        <f>F81*(M81)</f>
        <v>729</v>
      </c>
      <c r="O81" s="1411"/>
      <c r="P81" s="1350"/>
      <c r="Q81" s="1351"/>
      <c r="R81" s="1352"/>
      <c r="S81" s="1354"/>
      <c r="T81" s="1354"/>
      <c r="U81" s="1354"/>
      <c r="V81" s="1355" t="s">
        <v>2189</v>
      </c>
      <c r="W81" s="1389" t="s">
        <v>2264</v>
      </c>
      <c r="X81" s="1340"/>
    </row>
    <row r="82" spans="2:24" s="1341" customFormat="1" ht="30" customHeight="1">
      <c r="B82" s="1357"/>
      <c r="C82" s="1358"/>
      <c r="D82" s="1359" t="s">
        <v>2303</v>
      </c>
      <c r="E82" s="1360"/>
      <c r="F82" s="1360"/>
      <c r="G82" s="1360"/>
      <c r="H82" s="1391" t="s">
        <v>2195</v>
      </c>
      <c r="I82" s="1392" t="s">
        <v>2304</v>
      </c>
      <c r="J82" s="1414">
        <v>9</v>
      </c>
      <c r="K82" s="1414">
        <v>18</v>
      </c>
      <c r="L82" s="1415">
        <v>3.5</v>
      </c>
      <c r="M82" s="1415">
        <f>J82*K82-22</f>
        <v>140</v>
      </c>
      <c r="N82" s="1395"/>
      <c r="O82" s="1366"/>
      <c r="P82" s="1367"/>
      <c r="Q82" s="1368"/>
      <c r="R82" s="1369"/>
      <c r="S82" s="1370"/>
      <c r="T82" s="1370"/>
      <c r="U82" s="1370"/>
      <c r="V82" s="1371"/>
      <c r="W82" s="1396"/>
      <c r="X82" s="1340"/>
    </row>
    <row r="83" spans="2:24" s="1341" customFormat="1" ht="30" customHeight="1">
      <c r="B83" s="1357"/>
      <c r="C83" s="1358"/>
      <c r="D83" s="1398"/>
      <c r="E83" s="1360"/>
      <c r="F83" s="1360"/>
      <c r="G83" s="1360"/>
      <c r="H83" s="1391" t="s">
        <v>2208</v>
      </c>
      <c r="I83" s="1392" t="s">
        <v>2230</v>
      </c>
      <c r="J83" s="1414">
        <v>5.5</v>
      </c>
      <c r="K83" s="1414">
        <v>7</v>
      </c>
      <c r="L83" s="1415">
        <v>3.5</v>
      </c>
      <c r="M83" s="1415">
        <f t="shared" ref="M83:M84" si="6">J83*K83</f>
        <v>38.5</v>
      </c>
      <c r="N83" s="1395"/>
      <c r="O83" s="1366"/>
      <c r="P83" s="1367"/>
      <c r="Q83" s="1368"/>
      <c r="R83" s="1369"/>
      <c r="S83" s="1370"/>
      <c r="T83" s="1370"/>
      <c r="U83" s="1370"/>
      <c r="V83" s="1371"/>
      <c r="W83" s="1396"/>
      <c r="X83" s="1340"/>
    </row>
    <row r="84" spans="2:24" s="1341" customFormat="1" ht="30" customHeight="1">
      <c r="B84" s="1357"/>
      <c r="C84" s="1358"/>
      <c r="D84" s="1398"/>
      <c r="E84" s="1360"/>
      <c r="F84" s="1360"/>
      <c r="G84" s="1360"/>
      <c r="H84" s="1391" t="s">
        <v>2208</v>
      </c>
      <c r="I84" s="1392" t="s">
        <v>2196</v>
      </c>
      <c r="J84" s="1414">
        <v>3.5</v>
      </c>
      <c r="K84" s="1414">
        <v>7</v>
      </c>
      <c r="L84" s="1415">
        <v>3.5</v>
      </c>
      <c r="M84" s="1415">
        <f t="shared" si="6"/>
        <v>24.5</v>
      </c>
      <c r="N84" s="1395"/>
      <c r="O84" s="1366"/>
      <c r="P84" s="1367"/>
      <c r="Q84" s="1368"/>
      <c r="R84" s="1369"/>
      <c r="S84" s="1370"/>
      <c r="T84" s="1370"/>
      <c r="U84" s="1370"/>
      <c r="V84" s="1371"/>
      <c r="W84" s="1377" t="s">
        <v>2305</v>
      </c>
      <c r="X84" s="1340"/>
    </row>
    <row r="85" spans="2:24" s="1341" customFormat="1" ht="30" customHeight="1">
      <c r="B85" s="1357"/>
      <c r="C85" s="1358"/>
      <c r="D85" s="1398"/>
      <c r="E85" s="1360"/>
      <c r="F85" s="1360"/>
      <c r="G85" s="1360"/>
      <c r="H85" s="1391" t="s">
        <v>2208</v>
      </c>
      <c r="I85" s="1392" t="s">
        <v>2306</v>
      </c>
      <c r="J85" s="1414">
        <v>9</v>
      </c>
      <c r="K85" s="1414">
        <v>18</v>
      </c>
      <c r="L85" s="1415">
        <v>3.5</v>
      </c>
      <c r="M85" s="1415">
        <f>J85*K85-22</f>
        <v>140</v>
      </c>
      <c r="N85" s="1395"/>
      <c r="O85" s="1366"/>
      <c r="P85" s="1367"/>
      <c r="Q85" s="1368"/>
      <c r="R85" s="1369"/>
      <c r="S85" s="1370"/>
      <c r="T85" s="1370"/>
      <c r="U85" s="1370"/>
      <c r="V85" s="1371"/>
      <c r="W85" s="1396"/>
      <c r="X85" s="1340"/>
    </row>
    <row r="86" spans="2:24" s="1341" customFormat="1" ht="30" customHeight="1">
      <c r="B86" s="1357"/>
      <c r="C86" s="1358"/>
      <c r="D86" s="1398"/>
      <c r="E86" s="1360"/>
      <c r="F86" s="1360"/>
      <c r="G86" s="1360"/>
      <c r="H86" s="1391" t="s">
        <v>2208</v>
      </c>
      <c r="I86" s="1392" t="s">
        <v>2307</v>
      </c>
      <c r="J86" s="1414">
        <v>9</v>
      </c>
      <c r="K86" s="1414">
        <v>9</v>
      </c>
      <c r="L86" s="1415">
        <v>3.5</v>
      </c>
      <c r="M86" s="1415">
        <f t="shared" ref="M86:M111" si="7">J86*K86</f>
        <v>81</v>
      </c>
      <c r="N86" s="1395"/>
      <c r="O86" s="1366"/>
      <c r="P86" s="1367"/>
      <c r="Q86" s="1368"/>
      <c r="R86" s="1369"/>
      <c r="S86" s="1370"/>
      <c r="T86" s="1370"/>
      <c r="U86" s="1370"/>
      <c r="V86" s="1371"/>
      <c r="W86" s="1396"/>
      <c r="X86" s="1340"/>
    </row>
    <row r="87" spans="2:24" s="1341" customFormat="1" ht="30" customHeight="1">
      <c r="B87" s="1357"/>
      <c r="C87" s="1358"/>
      <c r="D87" s="1398"/>
      <c r="E87" s="1360"/>
      <c r="F87" s="1360"/>
      <c r="G87" s="1360"/>
      <c r="H87" s="1391" t="s">
        <v>2208</v>
      </c>
      <c r="I87" s="1392" t="s">
        <v>2308</v>
      </c>
      <c r="J87" s="1414">
        <v>9</v>
      </c>
      <c r="K87" s="1414">
        <v>9</v>
      </c>
      <c r="L87" s="1415">
        <v>3.5</v>
      </c>
      <c r="M87" s="1415">
        <f t="shared" si="7"/>
        <v>81</v>
      </c>
      <c r="N87" s="1395"/>
      <c r="O87" s="1366"/>
      <c r="P87" s="1367"/>
      <c r="Q87" s="1368"/>
      <c r="R87" s="1369"/>
      <c r="S87" s="1370"/>
      <c r="T87" s="1370"/>
      <c r="U87" s="1370"/>
      <c r="V87" s="1371"/>
      <c r="W87" s="1396"/>
      <c r="X87" s="1340"/>
    </row>
    <row r="88" spans="2:24" s="1341" customFormat="1" ht="30" customHeight="1">
      <c r="B88" s="1357"/>
      <c r="C88" s="1358"/>
      <c r="D88" s="1398"/>
      <c r="E88" s="1360"/>
      <c r="F88" s="1360"/>
      <c r="G88" s="1360"/>
      <c r="H88" s="1391" t="s">
        <v>2208</v>
      </c>
      <c r="I88" s="1392" t="s">
        <v>2309</v>
      </c>
      <c r="J88" s="1414">
        <v>4.5</v>
      </c>
      <c r="K88" s="1414">
        <v>4.5</v>
      </c>
      <c r="L88" s="1415">
        <v>3.5</v>
      </c>
      <c r="M88" s="1415">
        <f t="shared" si="7"/>
        <v>20.25</v>
      </c>
      <c r="N88" s="1395"/>
      <c r="O88" s="1366"/>
      <c r="P88" s="1367"/>
      <c r="Q88" s="1368"/>
      <c r="R88" s="1369"/>
      <c r="S88" s="1370"/>
      <c r="T88" s="1370"/>
      <c r="U88" s="1370"/>
      <c r="V88" s="1371"/>
      <c r="W88" s="1396"/>
      <c r="X88" s="1340"/>
    </row>
    <row r="89" spans="2:24" s="1341" customFormat="1" ht="30" customHeight="1">
      <c r="B89" s="1357"/>
      <c r="C89" s="1358"/>
      <c r="D89" s="1398"/>
      <c r="E89" s="1360"/>
      <c r="F89" s="1360"/>
      <c r="G89" s="1360"/>
      <c r="H89" s="1391" t="s">
        <v>2208</v>
      </c>
      <c r="I89" s="1392" t="s">
        <v>2310</v>
      </c>
      <c r="J89" s="1414">
        <v>4.5</v>
      </c>
      <c r="K89" s="1414">
        <v>9</v>
      </c>
      <c r="L89" s="1415">
        <v>3.5</v>
      </c>
      <c r="M89" s="1415">
        <f t="shared" si="7"/>
        <v>40.5</v>
      </c>
      <c r="N89" s="1395"/>
      <c r="O89" s="1366"/>
      <c r="P89" s="1367"/>
      <c r="Q89" s="1368"/>
      <c r="R89" s="1369"/>
      <c r="S89" s="1370"/>
      <c r="T89" s="1370"/>
      <c r="U89" s="1370"/>
      <c r="V89" s="1371"/>
      <c r="W89" s="1396"/>
      <c r="X89" s="1340"/>
    </row>
    <row r="90" spans="2:24" s="1341" customFormat="1" ht="30" customHeight="1">
      <c r="B90" s="1357"/>
      <c r="C90" s="1358"/>
      <c r="D90" s="1398"/>
      <c r="E90" s="1360"/>
      <c r="F90" s="1360"/>
      <c r="G90" s="1360"/>
      <c r="H90" s="1391" t="s">
        <v>2208</v>
      </c>
      <c r="I90" s="1392" t="s">
        <v>2311</v>
      </c>
      <c r="J90" s="1414">
        <v>5</v>
      </c>
      <c r="K90" s="1414">
        <v>3.5</v>
      </c>
      <c r="L90" s="1415">
        <v>3.5</v>
      </c>
      <c r="M90" s="1415">
        <f t="shared" si="7"/>
        <v>17.5</v>
      </c>
      <c r="N90" s="1395"/>
      <c r="O90" s="1366"/>
      <c r="P90" s="1367"/>
      <c r="Q90" s="1368"/>
      <c r="R90" s="1369" t="s">
        <v>2214</v>
      </c>
      <c r="S90" s="1370"/>
      <c r="T90" s="1370"/>
      <c r="U90" s="1370"/>
      <c r="V90" s="1371"/>
      <c r="W90" s="1396"/>
      <c r="X90" s="1340"/>
    </row>
    <row r="91" spans="2:24" s="1341" customFormat="1" ht="30" customHeight="1">
      <c r="B91" s="1357"/>
      <c r="C91" s="1358"/>
      <c r="D91" s="1398"/>
      <c r="E91" s="1360"/>
      <c r="F91" s="1360"/>
      <c r="G91" s="1360"/>
      <c r="H91" s="1391" t="s">
        <v>2208</v>
      </c>
      <c r="I91" s="1392" t="s">
        <v>2239</v>
      </c>
      <c r="J91" s="1414">
        <v>4</v>
      </c>
      <c r="K91" s="1414">
        <v>3.5</v>
      </c>
      <c r="L91" s="1415">
        <v>3.5</v>
      </c>
      <c r="M91" s="1415">
        <f t="shared" si="7"/>
        <v>14</v>
      </c>
      <c r="N91" s="1395"/>
      <c r="O91" s="1366"/>
      <c r="P91" s="1367"/>
      <c r="Q91" s="1368"/>
      <c r="R91" s="1369"/>
      <c r="S91" s="1370"/>
      <c r="T91" s="1370"/>
      <c r="U91" s="1370"/>
      <c r="V91" s="1371"/>
      <c r="W91" s="1396"/>
      <c r="X91" s="1340"/>
    </row>
    <row r="92" spans="2:24" s="1341" customFormat="1" ht="30" customHeight="1">
      <c r="B92" s="1357"/>
      <c r="C92" s="1358"/>
      <c r="D92" s="1398"/>
      <c r="E92" s="1360"/>
      <c r="F92" s="1360"/>
      <c r="G92" s="1360"/>
      <c r="H92" s="1391" t="s">
        <v>2208</v>
      </c>
      <c r="I92" s="1392" t="s">
        <v>2312</v>
      </c>
      <c r="J92" s="1414">
        <v>1.5</v>
      </c>
      <c r="K92" s="1414">
        <v>4</v>
      </c>
      <c r="L92" s="1415">
        <v>3.5</v>
      </c>
      <c r="M92" s="1415">
        <f t="shared" si="7"/>
        <v>6</v>
      </c>
      <c r="N92" s="1395"/>
      <c r="O92" s="1366"/>
      <c r="P92" s="1367"/>
      <c r="Q92" s="1368"/>
      <c r="R92" s="1369"/>
      <c r="S92" s="1370"/>
      <c r="T92" s="1370"/>
      <c r="U92" s="1370"/>
      <c r="V92" s="1371"/>
      <c r="W92" s="1396"/>
      <c r="X92" s="1340"/>
    </row>
    <row r="93" spans="2:24" s="1341" customFormat="1" ht="30" customHeight="1">
      <c r="B93" s="1357"/>
      <c r="C93" s="1358"/>
      <c r="D93" s="1398"/>
      <c r="E93" s="1360"/>
      <c r="F93" s="1360"/>
      <c r="G93" s="1360"/>
      <c r="H93" s="1391" t="s">
        <v>2208</v>
      </c>
      <c r="I93" s="1392" t="s">
        <v>2240</v>
      </c>
      <c r="J93" s="1414">
        <v>2.5</v>
      </c>
      <c r="K93" s="1414">
        <v>4</v>
      </c>
      <c r="L93" s="1415">
        <v>3.5</v>
      </c>
      <c r="M93" s="1415">
        <f t="shared" si="7"/>
        <v>10</v>
      </c>
      <c r="N93" s="1395"/>
      <c r="O93" s="1366"/>
      <c r="P93" s="1367" t="s">
        <v>2214</v>
      </c>
      <c r="Q93" s="1368"/>
      <c r="R93" s="1369"/>
      <c r="S93" s="1370"/>
      <c r="T93" s="1370"/>
      <c r="U93" s="1370"/>
      <c r="V93" s="1371"/>
      <c r="W93" s="1396"/>
      <c r="X93" s="1340"/>
    </row>
    <row r="94" spans="2:24" s="1341" customFormat="1" ht="30" customHeight="1">
      <c r="B94" s="1357"/>
      <c r="C94" s="1358"/>
      <c r="D94" s="1398"/>
      <c r="E94" s="1360"/>
      <c r="F94" s="1360"/>
      <c r="G94" s="1360"/>
      <c r="H94" s="1391" t="s">
        <v>2208</v>
      </c>
      <c r="I94" s="1392" t="s">
        <v>2313</v>
      </c>
      <c r="J94" s="1414">
        <v>3</v>
      </c>
      <c r="K94" s="1414">
        <v>1.5</v>
      </c>
      <c r="L94" s="1415">
        <v>3.5</v>
      </c>
      <c r="M94" s="1415">
        <f t="shared" si="7"/>
        <v>4.5</v>
      </c>
      <c r="N94" s="1395"/>
      <c r="O94" s="1366"/>
      <c r="P94" s="1367"/>
      <c r="Q94" s="1368" t="s">
        <v>2214</v>
      </c>
      <c r="R94" s="1369"/>
      <c r="S94" s="1370"/>
      <c r="T94" s="1370"/>
      <c r="U94" s="1370"/>
      <c r="V94" s="1371"/>
      <c r="W94" s="1396"/>
      <c r="X94" s="1340"/>
    </row>
    <row r="95" spans="2:24" s="1341" customFormat="1" ht="30" customHeight="1">
      <c r="B95" s="1357"/>
      <c r="C95" s="1358"/>
      <c r="D95" s="1398"/>
      <c r="E95" s="1360"/>
      <c r="F95" s="1360"/>
      <c r="G95" s="1360"/>
      <c r="H95" s="1391" t="s">
        <v>2208</v>
      </c>
      <c r="I95" s="1392" t="s">
        <v>2215</v>
      </c>
      <c r="J95" s="1414">
        <v>3</v>
      </c>
      <c r="K95" s="1414">
        <v>2.5</v>
      </c>
      <c r="L95" s="1415">
        <v>3.5</v>
      </c>
      <c r="M95" s="1415">
        <f t="shared" si="7"/>
        <v>7.5</v>
      </c>
      <c r="N95" s="1395"/>
      <c r="O95" s="1366"/>
      <c r="P95" s="1367" t="s">
        <v>2214</v>
      </c>
      <c r="Q95" s="1368" t="s">
        <v>2214</v>
      </c>
      <c r="R95" s="1369"/>
      <c r="S95" s="1370"/>
      <c r="T95" s="1370"/>
      <c r="U95" s="1370"/>
      <c r="V95" s="1371"/>
      <c r="W95" s="1396"/>
      <c r="X95" s="1340"/>
    </row>
    <row r="96" spans="2:24" s="1341" customFormat="1" ht="30" customHeight="1">
      <c r="B96" s="1357"/>
      <c r="C96" s="1358"/>
      <c r="D96" s="1398"/>
      <c r="E96" s="1360"/>
      <c r="F96" s="1360"/>
      <c r="G96" s="1360"/>
      <c r="H96" s="1391" t="s">
        <v>2208</v>
      </c>
      <c r="I96" s="1392" t="s">
        <v>2212</v>
      </c>
      <c r="J96" s="1414">
        <v>4.5</v>
      </c>
      <c r="K96" s="1414">
        <v>4.5</v>
      </c>
      <c r="L96" s="1415">
        <v>3.5</v>
      </c>
      <c r="M96" s="1415">
        <f t="shared" si="7"/>
        <v>20.25</v>
      </c>
      <c r="N96" s="1395"/>
      <c r="O96" s="1366"/>
      <c r="P96" s="1367"/>
      <c r="Q96" s="1368"/>
      <c r="R96" s="1369"/>
      <c r="S96" s="1370"/>
      <c r="T96" s="1370"/>
      <c r="U96" s="1370"/>
      <c r="V96" s="1371"/>
      <c r="W96" s="1396"/>
      <c r="X96" s="1340"/>
    </row>
    <row r="97" spans="2:25" s="1341" customFormat="1" ht="30" customHeight="1">
      <c r="B97" s="1357"/>
      <c r="C97" s="1358"/>
      <c r="D97" s="1398"/>
      <c r="E97" s="1360"/>
      <c r="F97" s="1360"/>
      <c r="G97" s="1360"/>
      <c r="H97" s="1391" t="s">
        <v>2208</v>
      </c>
      <c r="I97" s="1392" t="s">
        <v>2314</v>
      </c>
      <c r="J97" s="1414">
        <v>1.5</v>
      </c>
      <c r="K97" s="1414">
        <v>9</v>
      </c>
      <c r="L97" s="1415">
        <v>3.5</v>
      </c>
      <c r="M97" s="1415">
        <f t="shared" si="7"/>
        <v>13.5</v>
      </c>
      <c r="N97" s="1395"/>
      <c r="O97" s="1366"/>
      <c r="P97" s="1367"/>
      <c r="Q97" s="1368"/>
      <c r="R97" s="1369"/>
      <c r="S97" s="1370"/>
      <c r="T97" s="1370"/>
      <c r="U97" s="1370"/>
      <c r="V97" s="1371"/>
      <c r="W97" s="1396"/>
      <c r="X97" s="1340"/>
    </row>
    <row r="98" spans="2:25" s="1341" customFormat="1" ht="30" customHeight="1">
      <c r="B98" s="1357"/>
      <c r="C98" s="1358"/>
      <c r="D98" s="1398"/>
      <c r="E98" s="1360"/>
      <c r="F98" s="1360"/>
      <c r="G98" s="1360"/>
      <c r="H98" s="1391" t="s">
        <v>2208</v>
      </c>
      <c r="I98" s="1392" t="s">
        <v>2314</v>
      </c>
      <c r="J98" s="1414">
        <v>2</v>
      </c>
      <c r="K98" s="1414">
        <f>11+11+9+4</f>
        <v>35</v>
      </c>
      <c r="L98" s="1415">
        <v>3.5</v>
      </c>
      <c r="M98" s="1415">
        <f t="shared" si="7"/>
        <v>70</v>
      </c>
      <c r="N98" s="1395"/>
      <c r="O98" s="1366"/>
      <c r="P98" s="1367"/>
      <c r="Q98" s="1368"/>
      <c r="R98" s="1369"/>
      <c r="S98" s="1370"/>
      <c r="T98" s="1370"/>
      <c r="U98" s="1370"/>
      <c r="V98" s="1371"/>
      <c r="W98" s="1396"/>
      <c r="X98" s="1340"/>
    </row>
    <row r="99" spans="2:25" s="1341" customFormat="1" ht="30" customHeight="1">
      <c r="B99" s="1342">
        <v>3</v>
      </c>
      <c r="C99" s="1343"/>
      <c r="D99" s="1344" t="s">
        <v>2315</v>
      </c>
      <c r="E99" s="1345" t="s">
        <v>2225</v>
      </c>
      <c r="F99" s="1345">
        <v>1</v>
      </c>
      <c r="G99" s="1345">
        <v>1</v>
      </c>
      <c r="H99" s="1382" t="s">
        <v>2205</v>
      </c>
      <c r="I99" s="1383"/>
      <c r="J99" s="1347">
        <v>9</v>
      </c>
      <c r="K99" s="1347">
        <v>27</v>
      </c>
      <c r="L99" s="1347">
        <v>3.5</v>
      </c>
      <c r="M99" s="1347">
        <f t="shared" si="7"/>
        <v>243</v>
      </c>
      <c r="N99" s="1348">
        <f>F99*(M99)</f>
        <v>243</v>
      </c>
      <c r="O99" s="1411"/>
      <c r="P99" s="1350"/>
      <c r="Q99" s="1351"/>
      <c r="R99" s="1352"/>
      <c r="S99" s="1354"/>
      <c r="T99" s="1354"/>
      <c r="U99" s="1354"/>
      <c r="V99" s="1355" t="s">
        <v>2189</v>
      </c>
      <c r="W99" s="1389" t="s">
        <v>2316</v>
      </c>
      <c r="X99" s="1340"/>
      <c r="Y99" s="1468"/>
    </row>
    <row r="100" spans="2:25" s="1341" customFormat="1" ht="30" customHeight="1">
      <c r="B100" s="1357"/>
      <c r="C100" s="1358"/>
      <c r="D100" s="1359" t="s">
        <v>2317</v>
      </c>
      <c r="E100" s="1360"/>
      <c r="F100" s="1360"/>
      <c r="G100" s="1360"/>
      <c r="H100" s="1391" t="s">
        <v>2208</v>
      </c>
      <c r="I100" s="1392" t="s">
        <v>2209</v>
      </c>
      <c r="J100" s="1393">
        <v>9</v>
      </c>
      <c r="K100" s="1393">
        <v>9</v>
      </c>
      <c r="L100" s="1394">
        <v>3.5</v>
      </c>
      <c r="M100" s="1394">
        <f t="shared" si="7"/>
        <v>81</v>
      </c>
      <c r="N100" s="1395"/>
      <c r="O100" s="1366"/>
      <c r="P100" s="1367"/>
      <c r="Q100" s="1368"/>
      <c r="R100" s="1369"/>
      <c r="S100" s="1370"/>
      <c r="T100" s="1370"/>
      <c r="U100" s="1370"/>
      <c r="V100" s="1371"/>
      <c r="W100" s="1396"/>
      <c r="X100" s="1340"/>
      <c r="Y100" s="1397"/>
    </row>
    <row r="101" spans="2:25" s="1341" customFormat="1" ht="30" customHeight="1">
      <c r="B101" s="1357"/>
      <c r="C101" s="1358"/>
      <c r="D101" s="1359"/>
      <c r="E101" s="1360"/>
      <c r="F101" s="1360"/>
      <c r="G101" s="1360"/>
      <c r="H101" s="1391" t="s">
        <v>2208</v>
      </c>
      <c r="I101" s="1392" t="s">
        <v>2318</v>
      </c>
      <c r="J101" s="1393">
        <v>9</v>
      </c>
      <c r="K101" s="1393">
        <v>4.5</v>
      </c>
      <c r="L101" s="1394">
        <v>3.5</v>
      </c>
      <c r="M101" s="1394">
        <f t="shared" si="7"/>
        <v>40.5</v>
      </c>
      <c r="N101" s="1395"/>
      <c r="O101" s="1366"/>
      <c r="P101" s="1367"/>
      <c r="Q101" s="1368"/>
      <c r="R101" s="1369"/>
      <c r="S101" s="1370"/>
      <c r="T101" s="1370"/>
      <c r="U101" s="1370"/>
      <c r="V101" s="1371"/>
      <c r="W101" s="1396"/>
      <c r="X101" s="1340"/>
      <c r="Y101" s="1397"/>
    </row>
    <row r="102" spans="2:25" s="1341" customFormat="1" ht="30" customHeight="1">
      <c r="B102" s="1357"/>
      <c r="C102" s="1358"/>
      <c r="D102" s="1398"/>
      <c r="E102" s="1360"/>
      <c r="F102" s="1360"/>
      <c r="G102" s="1360"/>
      <c r="H102" s="1391" t="s">
        <v>2208</v>
      </c>
      <c r="I102" s="1392" t="s">
        <v>2319</v>
      </c>
      <c r="J102" s="1393">
        <v>7</v>
      </c>
      <c r="K102" s="1393">
        <v>4.5</v>
      </c>
      <c r="L102" s="1394">
        <v>3.5</v>
      </c>
      <c r="M102" s="1394">
        <f t="shared" si="7"/>
        <v>31.5</v>
      </c>
      <c r="N102" s="1395"/>
      <c r="O102" s="1366"/>
      <c r="P102" s="1367"/>
      <c r="Q102" s="1368"/>
      <c r="R102" s="1369"/>
      <c r="S102" s="1370"/>
      <c r="T102" s="1370"/>
      <c r="U102" s="1370"/>
      <c r="V102" s="1371"/>
      <c r="W102" s="1396"/>
      <c r="X102" s="1340"/>
      <c r="Y102" s="1397"/>
    </row>
    <row r="103" spans="2:25" s="1341" customFormat="1" ht="30" customHeight="1">
      <c r="B103" s="1357"/>
      <c r="C103" s="1358"/>
      <c r="D103" s="1398"/>
      <c r="E103" s="1360"/>
      <c r="F103" s="1360"/>
      <c r="G103" s="1360"/>
      <c r="H103" s="1391" t="s">
        <v>2208</v>
      </c>
      <c r="I103" s="1392" t="s">
        <v>2320</v>
      </c>
      <c r="J103" s="1393">
        <v>2</v>
      </c>
      <c r="K103" s="1393">
        <v>4.5</v>
      </c>
      <c r="L103" s="1394">
        <v>3.5</v>
      </c>
      <c r="M103" s="1394">
        <f t="shared" si="7"/>
        <v>9</v>
      </c>
      <c r="N103" s="1395"/>
      <c r="O103" s="1366"/>
      <c r="P103" s="1367"/>
      <c r="Q103" s="1368"/>
      <c r="R103" s="1369"/>
      <c r="S103" s="1370"/>
      <c r="T103" s="1370"/>
      <c r="U103" s="1370"/>
      <c r="V103" s="1371"/>
      <c r="W103" s="1396"/>
      <c r="X103" s="1340"/>
      <c r="Y103" s="1397"/>
    </row>
    <row r="104" spans="2:25" s="1341" customFormat="1" ht="30" customHeight="1">
      <c r="B104" s="1357"/>
      <c r="C104" s="1358"/>
      <c r="D104" s="1398"/>
      <c r="E104" s="1360"/>
      <c r="F104" s="1360"/>
      <c r="G104" s="1360"/>
      <c r="H104" s="1391" t="s">
        <v>2208</v>
      </c>
      <c r="I104" s="1392" t="s">
        <v>2321</v>
      </c>
      <c r="J104" s="1393">
        <v>4</v>
      </c>
      <c r="K104" s="1393">
        <v>4</v>
      </c>
      <c r="L104" s="1394">
        <v>3.5</v>
      </c>
      <c r="M104" s="1394">
        <f t="shared" si="7"/>
        <v>16</v>
      </c>
      <c r="N104" s="1395"/>
      <c r="O104" s="1366"/>
      <c r="P104" s="1367"/>
      <c r="Q104" s="1368"/>
      <c r="R104" s="1369" t="s">
        <v>2214</v>
      </c>
      <c r="S104" s="1370"/>
      <c r="T104" s="1370"/>
      <c r="U104" s="1370"/>
      <c r="V104" s="1371"/>
      <c r="W104" s="1396"/>
      <c r="X104" s="1340"/>
      <c r="Y104" s="1397"/>
    </row>
    <row r="105" spans="2:25" s="1341" customFormat="1" ht="30" customHeight="1">
      <c r="B105" s="1357"/>
      <c r="C105" s="1358"/>
      <c r="D105" s="1398"/>
      <c r="E105" s="1360"/>
      <c r="F105" s="1360"/>
      <c r="G105" s="1360"/>
      <c r="H105" s="1391" t="s">
        <v>2208</v>
      </c>
      <c r="I105" s="1392" t="s">
        <v>2215</v>
      </c>
      <c r="J105" s="1393">
        <v>4</v>
      </c>
      <c r="K105" s="1393">
        <v>2</v>
      </c>
      <c r="L105" s="1394">
        <v>3.5</v>
      </c>
      <c r="M105" s="1394">
        <f t="shared" si="7"/>
        <v>8</v>
      </c>
      <c r="N105" s="1395"/>
      <c r="O105" s="1366"/>
      <c r="P105" s="1367" t="s">
        <v>2322</v>
      </c>
      <c r="Q105" s="1399" t="s">
        <v>2322</v>
      </c>
      <c r="R105" s="1369"/>
      <c r="S105" s="1370"/>
      <c r="T105" s="1370"/>
      <c r="U105" s="1370"/>
      <c r="V105" s="1371"/>
      <c r="W105" s="1396"/>
      <c r="X105" s="1340"/>
      <c r="Y105" s="1397"/>
    </row>
    <row r="106" spans="2:25" s="1341" customFormat="1" ht="30" customHeight="1">
      <c r="B106" s="1357"/>
      <c r="C106" s="1358"/>
      <c r="D106" s="1398"/>
      <c r="E106" s="1360"/>
      <c r="F106" s="1360"/>
      <c r="G106" s="1360"/>
      <c r="H106" s="1391" t="s">
        <v>2208</v>
      </c>
      <c r="I106" s="1392" t="s">
        <v>2323</v>
      </c>
      <c r="J106" s="1393">
        <v>4</v>
      </c>
      <c r="K106" s="1393">
        <v>3</v>
      </c>
      <c r="L106" s="1394">
        <v>3.5</v>
      </c>
      <c r="M106" s="1394">
        <f t="shared" si="7"/>
        <v>12</v>
      </c>
      <c r="N106" s="1395"/>
      <c r="O106" s="1366"/>
      <c r="P106" s="1367" t="s">
        <v>2259</v>
      </c>
      <c r="Q106" s="1399" t="s">
        <v>2259</v>
      </c>
      <c r="R106" s="1369"/>
      <c r="S106" s="1370"/>
      <c r="T106" s="1370"/>
      <c r="U106" s="1370"/>
      <c r="V106" s="1371"/>
      <c r="W106" s="1396"/>
      <c r="X106" s="1340"/>
      <c r="Y106" s="1397"/>
    </row>
    <row r="107" spans="2:25" s="1341" customFormat="1" ht="30" customHeight="1">
      <c r="B107" s="1357"/>
      <c r="C107" s="1358"/>
      <c r="D107" s="1398"/>
      <c r="E107" s="1360"/>
      <c r="F107" s="1360"/>
      <c r="G107" s="1360"/>
      <c r="H107" s="1391" t="s">
        <v>2208</v>
      </c>
      <c r="I107" s="1392" t="s">
        <v>2324</v>
      </c>
      <c r="J107" s="1393">
        <v>2</v>
      </c>
      <c r="K107" s="1393">
        <v>3</v>
      </c>
      <c r="L107" s="1394">
        <v>3.5</v>
      </c>
      <c r="M107" s="1394">
        <f t="shared" si="7"/>
        <v>6</v>
      </c>
      <c r="N107" s="1395"/>
      <c r="O107" s="1366"/>
      <c r="P107" s="1367"/>
      <c r="Q107" s="1368"/>
      <c r="R107" s="1369"/>
      <c r="S107" s="1370"/>
      <c r="T107" s="1370"/>
      <c r="U107" s="1370"/>
      <c r="V107" s="1371"/>
      <c r="W107" s="1396"/>
      <c r="X107" s="1340"/>
      <c r="Y107" s="1397"/>
    </row>
    <row r="108" spans="2:25" s="1341" customFormat="1" ht="30" customHeight="1">
      <c r="B108" s="1357"/>
      <c r="C108" s="1358"/>
      <c r="D108" s="1398"/>
      <c r="E108" s="1360"/>
      <c r="F108" s="1360"/>
      <c r="G108" s="1360"/>
      <c r="H108" s="1391" t="s">
        <v>2208</v>
      </c>
      <c r="I108" s="1392" t="s">
        <v>2325</v>
      </c>
      <c r="J108" s="1393">
        <v>3</v>
      </c>
      <c r="K108" s="1393">
        <v>9</v>
      </c>
      <c r="L108" s="1394">
        <v>3.5</v>
      </c>
      <c r="M108" s="1394">
        <f t="shared" si="7"/>
        <v>27</v>
      </c>
      <c r="N108" s="1395"/>
      <c r="O108" s="1366"/>
      <c r="P108" s="1367"/>
      <c r="Q108" s="1368"/>
      <c r="R108" s="1369"/>
      <c r="S108" s="1370"/>
      <c r="T108" s="1370"/>
      <c r="U108" s="1370"/>
      <c r="V108" s="1371"/>
      <c r="W108" s="1377" t="s">
        <v>2326</v>
      </c>
      <c r="X108" s="1340"/>
      <c r="Y108" s="1397"/>
    </row>
    <row r="109" spans="2:25" s="1341" customFormat="1" ht="30" customHeight="1">
      <c r="B109" s="1357"/>
      <c r="C109" s="1358"/>
      <c r="D109" s="1398"/>
      <c r="E109" s="1360"/>
      <c r="F109" s="1360"/>
      <c r="G109" s="1360"/>
      <c r="H109" s="1391" t="s">
        <v>2208</v>
      </c>
      <c r="I109" s="1392" t="s">
        <v>2244</v>
      </c>
      <c r="J109" s="1393">
        <v>2</v>
      </c>
      <c r="K109" s="1393">
        <v>6</v>
      </c>
      <c r="L109" s="1394">
        <v>3.5</v>
      </c>
      <c r="M109" s="1394">
        <f t="shared" si="7"/>
        <v>12</v>
      </c>
      <c r="N109" s="1395"/>
      <c r="O109" s="1366"/>
      <c r="P109" s="1367"/>
      <c r="Q109" s="1368"/>
      <c r="R109" s="1369"/>
      <c r="S109" s="1370"/>
      <c r="T109" s="1370"/>
      <c r="U109" s="1370"/>
      <c r="V109" s="1371"/>
      <c r="W109" s="1396"/>
      <c r="X109" s="1340"/>
      <c r="Y109" s="1397"/>
    </row>
    <row r="110" spans="2:25" s="1341" customFormat="1" ht="30" customHeight="1">
      <c r="B110" s="1342">
        <v>4</v>
      </c>
      <c r="C110" s="1343"/>
      <c r="D110" s="1344" t="s">
        <v>2302</v>
      </c>
      <c r="E110" s="1345" t="s">
        <v>2225</v>
      </c>
      <c r="F110" s="1345">
        <v>1</v>
      </c>
      <c r="G110" s="1345">
        <v>1</v>
      </c>
      <c r="H110" s="1382" t="s">
        <v>2205</v>
      </c>
      <c r="I110" s="1383"/>
      <c r="J110" s="1347">
        <v>9</v>
      </c>
      <c r="K110" s="1347">
        <v>27</v>
      </c>
      <c r="L110" s="1347">
        <v>3.5</v>
      </c>
      <c r="M110" s="1347">
        <f t="shared" si="7"/>
        <v>243</v>
      </c>
      <c r="N110" s="1348">
        <f>F110*(M110)</f>
        <v>243</v>
      </c>
      <c r="O110" s="1411"/>
      <c r="P110" s="1350"/>
      <c r="Q110" s="1351"/>
      <c r="R110" s="1352"/>
      <c r="S110" s="1354"/>
      <c r="T110" s="1354"/>
      <c r="U110" s="1354"/>
      <c r="V110" s="1355" t="s">
        <v>2189</v>
      </c>
      <c r="W110" s="1389" t="s">
        <v>2227</v>
      </c>
      <c r="X110" s="1340"/>
      <c r="Y110" s="1468"/>
    </row>
    <row r="111" spans="2:25" s="1341" customFormat="1" ht="30" customHeight="1">
      <c r="B111" s="1357"/>
      <c r="C111" s="1358"/>
      <c r="D111" s="1359" t="s">
        <v>2248</v>
      </c>
      <c r="E111" s="1360"/>
      <c r="F111" s="1360"/>
      <c r="G111" s="1360"/>
      <c r="H111" s="1391" t="s">
        <v>2208</v>
      </c>
      <c r="I111" s="1497" t="s">
        <v>2304</v>
      </c>
      <c r="J111" s="1393">
        <v>9</v>
      </c>
      <c r="K111" s="1393">
        <v>9</v>
      </c>
      <c r="L111" s="1394">
        <v>3.5</v>
      </c>
      <c r="M111" s="1394">
        <f t="shared" si="7"/>
        <v>81</v>
      </c>
      <c r="N111" s="1395"/>
      <c r="O111" s="1366"/>
      <c r="P111" s="1367"/>
      <c r="Q111" s="1368"/>
      <c r="R111" s="1369"/>
      <c r="S111" s="1370"/>
      <c r="T111" s="1370"/>
      <c r="U111" s="1370"/>
      <c r="V111" s="1371"/>
      <c r="W111" s="1396"/>
      <c r="X111" s="1340"/>
      <c r="Y111" s="1397"/>
    </row>
    <row r="112" spans="2:25" s="1341" customFormat="1" ht="30" customHeight="1">
      <c r="B112" s="1357"/>
      <c r="C112" s="1358"/>
      <c r="D112" s="1359"/>
      <c r="E112" s="1360"/>
      <c r="F112" s="1360"/>
      <c r="G112" s="1360"/>
      <c r="H112" s="1391" t="s">
        <v>2208</v>
      </c>
      <c r="I112" s="1497" t="s">
        <v>2210</v>
      </c>
      <c r="J112" s="1393">
        <v>4.5</v>
      </c>
      <c r="K112" s="1393">
        <v>9</v>
      </c>
      <c r="L112" s="1394">
        <v>3.5</v>
      </c>
      <c r="M112" s="1394">
        <f>J112*K112+(2.5*4.5)</f>
        <v>51.75</v>
      </c>
      <c r="N112" s="1395"/>
      <c r="O112" s="1366"/>
      <c r="P112" s="1367"/>
      <c r="Q112" s="1368"/>
      <c r="R112" s="1369"/>
      <c r="S112" s="1370"/>
      <c r="T112" s="1370"/>
      <c r="U112" s="1370"/>
      <c r="V112" s="1371"/>
      <c r="W112" s="1396"/>
      <c r="X112" s="1340"/>
      <c r="Y112" s="1397"/>
    </row>
    <row r="113" spans="2:25" s="1341" customFormat="1" ht="30" customHeight="1">
      <c r="B113" s="1357"/>
      <c r="C113" s="1358"/>
      <c r="D113" s="1398"/>
      <c r="E113" s="1360"/>
      <c r="F113" s="1360"/>
      <c r="G113" s="1360"/>
      <c r="H113" s="1391" t="s">
        <v>2208</v>
      </c>
      <c r="I113" s="1497" t="s">
        <v>2327</v>
      </c>
      <c r="J113" s="1393">
        <v>4.5</v>
      </c>
      <c r="K113" s="1393">
        <v>4.5</v>
      </c>
      <c r="L113" s="1394">
        <v>3.5</v>
      </c>
      <c r="M113" s="1394">
        <f t="shared" ref="M113:M120" si="8">J113*K113</f>
        <v>20.25</v>
      </c>
      <c r="N113" s="1395"/>
      <c r="O113" s="1366"/>
      <c r="P113" s="1367"/>
      <c r="Q113" s="1368"/>
      <c r="R113" s="1369"/>
      <c r="S113" s="1370"/>
      <c r="T113" s="1370"/>
      <c r="U113" s="1370"/>
      <c r="V113" s="1371"/>
      <c r="W113" s="1396"/>
      <c r="X113" s="1340"/>
      <c r="Y113" s="1397"/>
    </row>
    <row r="114" spans="2:25" s="1341" customFormat="1" ht="30" customHeight="1">
      <c r="B114" s="1357"/>
      <c r="C114" s="1358"/>
      <c r="D114" s="1398"/>
      <c r="E114" s="1360"/>
      <c r="F114" s="1360"/>
      <c r="G114" s="1360"/>
      <c r="H114" s="1391" t="s">
        <v>2208</v>
      </c>
      <c r="I114" s="1497" t="s">
        <v>2212</v>
      </c>
      <c r="J114" s="1393">
        <v>2</v>
      </c>
      <c r="K114" s="1393">
        <v>4.5</v>
      </c>
      <c r="L114" s="1394">
        <v>3.5</v>
      </c>
      <c r="M114" s="1394">
        <f t="shared" si="8"/>
        <v>9</v>
      </c>
      <c r="N114" s="1395"/>
      <c r="O114" s="1366"/>
      <c r="P114" s="1367"/>
      <c r="Q114" s="1368"/>
      <c r="R114" s="1369"/>
      <c r="S114" s="1370"/>
      <c r="T114" s="1370"/>
      <c r="U114" s="1370"/>
      <c r="V114" s="1371"/>
      <c r="W114" s="1396"/>
      <c r="X114" s="1340"/>
      <c r="Y114" s="1397"/>
    </row>
    <row r="115" spans="2:25" s="1341" customFormat="1" ht="30" customHeight="1">
      <c r="B115" s="1357"/>
      <c r="C115" s="1358"/>
      <c r="D115" s="1398"/>
      <c r="E115" s="1360"/>
      <c r="F115" s="1360"/>
      <c r="G115" s="1360"/>
      <c r="H115" s="1391" t="s">
        <v>2208</v>
      </c>
      <c r="I115" s="1497" t="s">
        <v>2257</v>
      </c>
      <c r="J115" s="1393">
        <v>4</v>
      </c>
      <c r="K115" s="1393">
        <v>4</v>
      </c>
      <c r="L115" s="1394">
        <v>3.5</v>
      </c>
      <c r="M115" s="1394">
        <f t="shared" si="8"/>
        <v>16</v>
      </c>
      <c r="N115" s="1395"/>
      <c r="O115" s="1366"/>
      <c r="P115" s="1367"/>
      <c r="Q115" s="1368"/>
      <c r="R115" s="1369"/>
      <c r="S115" s="1370"/>
      <c r="T115" s="1370"/>
      <c r="U115" s="1370"/>
      <c r="V115" s="1371"/>
      <c r="W115" s="1396"/>
      <c r="X115" s="1340"/>
      <c r="Y115" s="1397"/>
    </row>
    <row r="116" spans="2:25" s="1341" customFormat="1" ht="30" customHeight="1">
      <c r="B116" s="1357"/>
      <c r="C116" s="1358"/>
      <c r="D116" s="1398"/>
      <c r="E116" s="1360"/>
      <c r="F116" s="1360"/>
      <c r="G116" s="1360"/>
      <c r="H116" s="1391" t="s">
        <v>2208</v>
      </c>
      <c r="I116" s="1497" t="s">
        <v>2215</v>
      </c>
      <c r="J116" s="1393">
        <v>4</v>
      </c>
      <c r="K116" s="1393">
        <v>2</v>
      </c>
      <c r="L116" s="1394">
        <v>3.5</v>
      </c>
      <c r="M116" s="1394">
        <f t="shared" si="8"/>
        <v>8</v>
      </c>
      <c r="N116" s="1395"/>
      <c r="O116" s="1366"/>
      <c r="P116" s="1367" t="s">
        <v>2328</v>
      </c>
      <c r="Q116" s="1399" t="s">
        <v>2214</v>
      </c>
      <c r="R116" s="1369"/>
      <c r="S116" s="1370"/>
      <c r="T116" s="1370"/>
      <c r="U116" s="1370"/>
      <c r="V116" s="1371"/>
      <c r="W116" s="1396"/>
      <c r="X116" s="1340"/>
      <c r="Y116" s="1397"/>
    </row>
    <row r="117" spans="2:25" s="1341" customFormat="1" ht="30" customHeight="1">
      <c r="B117" s="1357"/>
      <c r="C117" s="1358"/>
      <c r="D117" s="1398"/>
      <c r="E117" s="1360"/>
      <c r="F117" s="1360"/>
      <c r="G117" s="1360"/>
      <c r="H117" s="1391" t="s">
        <v>2208</v>
      </c>
      <c r="I117" s="1497" t="s">
        <v>2329</v>
      </c>
      <c r="J117" s="1393">
        <v>4</v>
      </c>
      <c r="K117" s="1393">
        <v>3</v>
      </c>
      <c r="L117" s="1394">
        <v>3.5</v>
      </c>
      <c r="M117" s="1394">
        <f t="shared" si="8"/>
        <v>12</v>
      </c>
      <c r="N117" s="1395"/>
      <c r="O117" s="1366"/>
      <c r="P117" s="1367" t="s">
        <v>2214</v>
      </c>
      <c r="Q117" s="1399" t="s">
        <v>2259</v>
      </c>
      <c r="R117" s="1369"/>
      <c r="S117" s="1370"/>
      <c r="T117" s="1370"/>
      <c r="U117" s="1370"/>
      <c r="V117" s="1371"/>
      <c r="W117" s="1396"/>
      <c r="X117" s="1340"/>
      <c r="Y117" s="1397"/>
    </row>
    <row r="118" spans="2:25" s="1341" customFormat="1" ht="30" customHeight="1">
      <c r="B118" s="1357"/>
      <c r="C118" s="1358"/>
      <c r="D118" s="1398"/>
      <c r="E118" s="1360"/>
      <c r="F118" s="1360"/>
      <c r="G118" s="1360"/>
      <c r="H118" s="1391" t="s">
        <v>2208</v>
      </c>
      <c r="I118" s="1497" t="s">
        <v>2330</v>
      </c>
      <c r="J118" s="1393">
        <v>2</v>
      </c>
      <c r="K118" s="1393">
        <v>3</v>
      </c>
      <c r="L118" s="1394">
        <v>3.5</v>
      </c>
      <c r="M118" s="1394">
        <f t="shared" si="8"/>
        <v>6</v>
      </c>
      <c r="N118" s="1395"/>
      <c r="O118" s="1366"/>
      <c r="P118" s="1367"/>
      <c r="Q118" s="1368"/>
      <c r="R118" s="1369"/>
      <c r="S118" s="1370"/>
      <c r="T118" s="1370"/>
      <c r="U118" s="1370"/>
      <c r="V118" s="1371"/>
      <c r="W118" s="1396"/>
      <c r="X118" s="1340"/>
      <c r="Y118" s="1397"/>
    </row>
    <row r="119" spans="2:25" s="1341" customFormat="1" ht="30" customHeight="1">
      <c r="B119" s="1357"/>
      <c r="C119" s="1358"/>
      <c r="D119" s="1398"/>
      <c r="E119" s="1360"/>
      <c r="F119" s="1360"/>
      <c r="G119" s="1360"/>
      <c r="H119" s="1391" t="s">
        <v>2208</v>
      </c>
      <c r="I119" s="1497" t="s">
        <v>2196</v>
      </c>
      <c r="J119" s="1393">
        <v>3</v>
      </c>
      <c r="K119" s="1393">
        <v>9</v>
      </c>
      <c r="L119" s="1394">
        <v>3.5</v>
      </c>
      <c r="M119" s="1394">
        <f t="shared" si="8"/>
        <v>27</v>
      </c>
      <c r="N119" s="1395"/>
      <c r="O119" s="1366"/>
      <c r="P119" s="1367"/>
      <c r="Q119" s="1368"/>
      <c r="R119" s="1369"/>
      <c r="S119" s="1370"/>
      <c r="T119" s="1370"/>
      <c r="U119" s="1370"/>
      <c r="V119" s="1371"/>
      <c r="W119" s="1377" t="s">
        <v>2331</v>
      </c>
      <c r="X119" s="1340"/>
      <c r="Y119" s="1397"/>
    </row>
    <row r="120" spans="2:25" s="1341" customFormat="1" ht="30" customHeight="1">
      <c r="B120" s="1357"/>
      <c r="C120" s="1358"/>
      <c r="D120" s="1398"/>
      <c r="E120" s="1360"/>
      <c r="F120" s="1360"/>
      <c r="G120" s="1360"/>
      <c r="H120" s="1391" t="s">
        <v>2208</v>
      </c>
      <c r="I120" s="1497" t="s">
        <v>2219</v>
      </c>
      <c r="J120" s="1393">
        <v>2</v>
      </c>
      <c r="K120" s="1393">
        <v>6</v>
      </c>
      <c r="L120" s="1394">
        <v>3.5</v>
      </c>
      <c r="M120" s="1394">
        <f t="shared" si="8"/>
        <v>12</v>
      </c>
      <c r="N120" s="1395"/>
      <c r="O120" s="1366"/>
      <c r="P120" s="1367"/>
      <c r="Q120" s="1368"/>
      <c r="R120" s="1369"/>
      <c r="S120" s="1370"/>
      <c r="T120" s="1370"/>
      <c r="U120" s="1370"/>
      <c r="V120" s="1371"/>
      <c r="W120" s="1396"/>
      <c r="X120" s="1340"/>
      <c r="Y120" s="1397"/>
    </row>
    <row r="121" spans="2:25" s="1341" customFormat="1" ht="30" customHeight="1">
      <c r="B121" s="1342">
        <v>5</v>
      </c>
      <c r="C121" s="1486"/>
      <c r="D121" s="1344" t="s">
        <v>2266</v>
      </c>
      <c r="E121" s="1345" t="s">
        <v>2277</v>
      </c>
      <c r="F121" s="1345">
        <v>1</v>
      </c>
      <c r="G121" s="1345">
        <v>1</v>
      </c>
      <c r="H121" s="1382" t="s">
        <v>2205</v>
      </c>
      <c r="I121" s="1383"/>
      <c r="J121" s="1347">
        <v>9</v>
      </c>
      <c r="K121" s="1347">
        <v>18</v>
      </c>
      <c r="L121" s="1487">
        <v>6</v>
      </c>
      <c r="M121" s="1347">
        <f t="shared" si="5"/>
        <v>162</v>
      </c>
      <c r="N121" s="1348">
        <f>M121*F121</f>
        <v>162</v>
      </c>
      <c r="O121" s="1488"/>
      <c r="P121" s="1489"/>
      <c r="Q121" s="1490"/>
      <c r="R121" s="1491"/>
      <c r="S121" s="1492"/>
      <c r="T121" s="1492"/>
      <c r="U121" s="1492"/>
      <c r="V121" s="1493" t="s">
        <v>2332</v>
      </c>
      <c r="W121" s="1389" t="s">
        <v>2333</v>
      </c>
      <c r="X121" s="1340"/>
    </row>
    <row r="122" spans="2:25" s="1341" customFormat="1" ht="30" customHeight="1">
      <c r="B122" s="1494"/>
      <c r="C122" s="1495"/>
      <c r="D122" s="1359" t="s">
        <v>2334</v>
      </c>
      <c r="E122" s="1360"/>
      <c r="F122" s="1360"/>
      <c r="G122" s="1360"/>
      <c r="H122" s="1496" t="s">
        <v>2208</v>
      </c>
      <c r="I122" s="1497" t="s">
        <v>2266</v>
      </c>
      <c r="J122" s="1394">
        <v>9</v>
      </c>
      <c r="K122" s="1394">
        <v>18</v>
      </c>
      <c r="L122" s="1394">
        <v>6</v>
      </c>
      <c r="M122" s="1393">
        <f t="shared" si="5"/>
        <v>162</v>
      </c>
      <c r="N122" s="1394"/>
      <c r="O122" s="1498"/>
      <c r="P122" s="1499"/>
      <c r="Q122" s="1500"/>
      <c r="R122" s="1501"/>
      <c r="S122" s="1502"/>
      <c r="T122" s="1502"/>
      <c r="U122" s="1502"/>
      <c r="V122" s="1503"/>
      <c r="W122" s="1451" t="s">
        <v>2267</v>
      </c>
      <c r="X122" s="1340"/>
    </row>
    <row r="123" spans="2:25" s="1341" customFormat="1" ht="30" customHeight="1">
      <c r="B123" s="1342">
        <v>6</v>
      </c>
      <c r="C123" s="1486"/>
      <c r="D123" s="1344" t="s">
        <v>2266</v>
      </c>
      <c r="E123" s="1345" t="s">
        <v>2262</v>
      </c>
      <c r="F123" s="1345">
        <v>1</v>
      </c>
      <c r="G123" s="1345">
        <v>1</v>
      </c>
      <c r="H123" s="1382" t="s">
        <v>2205</v>
      </c>
      <c r="I123" s="1383"/>
      <c r="J123" s="1347">
        <v>9</v>
      </c>
      <c r="K123" s="1347">
        <v>9</v>
      </c>
      <c r="L123" s="1487">
        <v>6</v>
      </c>
      <c r="M123" s="1347">
        <f t="shared" si="5"/>
        <v>81</v>
      </c>
      <c r="N123" s="1348">
        <f>M123*F123</f>
        <v>81</v>
      </c>
      <c r="O123" s="1488"/>
      <c r="P123" s="1489"/>
      <c r="Q123" s="1490"/>
      <c r="R123" s="1491"/>
      <c r="S123" s="1492"/>
      <c r="T123" s="1492"/>
      <c r="U123" s="1492"/>
      <c r="V123" s="1493" t="s">
        <v>2332</v>
      </c>
      <c r="W123" s="1389" t="s">
        <v>2227</v>
      </c>
      <c r="X123" s="1340"/>
    </row>
    <row r="124" spans="2:25" s="1341" customFormat="1" ht="30" customHeight="1">
      <c r="B124" s="1494"/>
      <c r="C124" s="1495"/>
      <c r="D124" s="1359" t="s">
        <v>2335</v>
      </c>
      <c r="E124" s="1360"/>
      <c r="F124" s="1360"/>
      <c r="G124" s="1360"/>
      <c r="H124" s="1496" t="s">
        <v>2208</v>
      </c>
      <c r="I124" s="1497" t="s">
        <v>2273</v>
      </c>
      <c r="J124" s="1394">
        <v>9</v>
      </c>
      <c r="K124" s="1394">
        <v>9</v>
      </c>
      <c r="L124" s="1394">
        <v>6</v>
      </c>
      <c r="M124" s="1393">
        <f t="shared" si="5"/>
        <v>81</v>
      </c>
      <c r="N124" s="1394"/>
      <c r="O124" s="1498"/>
      <c r="P124" s="1499"/>
      <c r="Q124" s="1500"/>
      <c r="R124" s="1501"/>
      <c r="S124" s="1502"/>
      <c r="T124" s="1502"/>
      <c r="U124" s="1502"/>
      <c r="V124" s="1503"/>
      <c r="W124" s="1451" t="s">
        <v>2336</v>
      </c>
      <c r="X124" s="1340"/>
    </row>
    <row r="125" spans="2:25" s="1341" customFormat="1" ht="30" customHeight="1">
      <c r="B125" s="1342">
        <v>7</v>
      </c>
      <c r="C125" s="1486"/>
      <c r="D125" s="1344" t="s">
        <v>2261</v>
      </c>
      <c r="E125" s="1345" t="s">
        <v>2277</v>
      </c>
      <c r="F125" s="1345">
        <v>1</v>
      </c>
      <c r="G125" s="1345">
        <v>1</v>
      </c>
      <c r="H125" s="1382" t="s">
        <v>2205</v>
      </c>
      <c r="I125" s="1383"/>
      <c r="J125" s="1347">
        <v>9</v>
      </c>
      <c r="K125" s="1347">
        <v>9</v>
      </c>
      <c r="L125" s="1487">
        <v>6</v>
      </c>
      <c r="M125" s="1347">
        <f t="shared" si="5"/>
        <v>81</v>
      </c>
      <c r="N125" s="1348">
        <f>M125*F125</f>
        <v>81</v>
      </c>
      <c r="O125" s="1488"/>
      <c r="P125" s="1489"/>
      <c r="Q125" s="1490"/>
      <c r="R125" s="1491"/>
      <c r="S125" s="1492"/>
      <c r="T125" s="1492"/>
      <c r="U125" s="1492"/>
      <c r="V125" s="1493" t="s">
        <v>2263</v>
      </c>
      <c r="W125" s="1389" t="s">
        <v>2264</v>
      </c>
      <c r="X125" s="1340"/>
    </row>
    <row r="126" spans="2:25" s="1341" customFormat="1" ht="30" customHeight="1">
      <c r="B126" s="1494"/>
      <c r="C126" s="1495"/>
      <c r="D126" s="1359" t="s">
        <v>2248</v>
      </c>
      <c r="E126" s="1360"/>
      <c r="F126" s="1360"/>
      <c r="G126" s="1360"/>
      <c r="H126" s="1496" t="s">
        <v>2208</v>
      </c>
      <c r="I126" s="1497" t="s">
        <v>2266</v>
      </c>
      <c r="J126" s="1394">
        <v>9</v>
      </c>
      <c r="K126" s="1394">
        <v>9</v>
      </c>
      <c r="L126" s="1394">
        <v>6</v>
      </c>
      <c r="M126" s="1393">
        <f t="shared" si="5"/>
        <v>81</v>
      </c>
      <c r="N126" s="1394"/>
      <c r="O126" s="1498"/>
      <c r="P126" s="1499"/>
      <c r="Q126" s="1500"/>
      <c r="R126" s="1501"/>
      <c r="S126" s="1502"/>
      <c r="T126" s="1502"/>
      <c r="U126" s="1502"/>
      <c r="V126" s="1503"/>
      <c r="W126" s="1451" t="s">
        <v>2336</v>
      </c>
      <c r="X126" s="1340"/>
    </row>
    <row r="127" spans="2:25" s="1341" customFormat="1" ht="30" customHeight="1" thickBot="1">
      <c r="B127" s="1566" t="s">
        <v>2337</v>
      </c>
      <c r="C127" s="1567"/>
      <c r="D127" s="1567"/>
      <c r="E127" s="1567"/>
      <c r="F127" s="1567"/>
      <c r="G127" s="1568"/>
      <c r="H127" s="1569"/>
      <c r="I127" s="1570"/>
      <c r="J127" s="1571"/>
      <c r="K127" s="1571"/>
      <c r="L127" s="1571"/>
      <c r="M127" s="1572"/>
      <c r="N127" s="1573">
        <f>SUM(N7:N66)</f>
        <v>4034</v>
      </c>
      <c r="O127" s="1574"/>
      <c r="P127" s="1575"/>
      <c r="Q127" s="1576"/>
      <c r="R127" s="1577"/>
      <c r="S127" s="1578">
        <f>SUM(S7:S66)</f>
        <v>3666.2</v>
      </c>
      <c r="T127" s="1578">
        <f>SUM(T7:T66)</f>
        <v>94.14</v>
      </c>
      <c r="U127" s="1578"/>
      <c r="V127" s="1579"/>
      <c r="W127" s="1580"/>
      <c r="X127" s="1340"/>
    </row>
    <row r="128" spans="2:25" ht="35.1" customHeight="1">
      <c r="B128" s="1581" t="s">
        <v>2338</v>
      </c>
      <c r="C128" s="1582" t="s">
        <v>2339</v>
      </c>
      <c r="D128" s="1582"/>
      <c r="E128" s="1582"/>
      <c r="F128" s="1582"/>
      <c r="G128" s="1582"/>
      <c r="H128" s="1582"/>
      <c r="I128" s="1582"/>
      <c r="J128" s="1582"/>
      <c r="K128" s="1582"/>
      <c r="L128" s="1582"/>
      <c r="M128" s="1582"/>
      <c r="N128" s="1582"/>
      <c r="O128" s="1582"/>
      <c r="P128" s="1582"/>
      <c r="Q128" s="1582"/>
      <c r="R128" s="1582"/>
      <c r="S128" s="1582"/>
      <c r="T128" s="1582"/>
      <c r="U128" s="1582"/>
      <c r="V128" s="1582"/>
      <c r="W128" s="1582"/>
    </row>
    <row r="129" spans="2:33">
      <c r="B129" s="1583"/>
      <c r="C129" s="1584"/>
      <c r="D129" s="1584"/>
      <c r="E129" s="1584"/>
      <c r="F129" s="1584"/>
      <c r="G129" s="1584"/>
      <c r="H129" s="1584"/>
      <c r="I129" s="1584"/>
      <c r="J129" s="1584"/>
      <c r="K129" s="1584"/>
      <c r="L129" s="1584"/>
      <c r="M129" s="1584"/>
      <c r="N129" s="1584"/>
      <c r="O129" s="1584"/>
      <c r="P129" s="1584"/>
      <c r="Q129" s="1584"/>
      <c r="R129" s="1584"/>
      <c r="S129" s="1584"/>
      <c r="T129" s="1584"/>
      <c r="U129" s="1584"/>
      <c r="V129" s="1584"/>
      <c r="W129" s="1584"/>
    </row>
    <row r="130" spans="2:33">
      <c r="B130" s="1585"/>
      <c r="C130" s="1586"/>
      <c r="D130" s="1586"/>
      <c r="E130" s="1586"/>
      <c r="F130" s="1586"/>
      <c r="G130" s="1586"/>
      <c r="H130" s="1586"/>
      <c r="I130" s="1586"/>
      <c r="J130" s="1586"/>
      <c r="K130" s="1586"/>
      <c r="L130" s="1586"/>
      <c r="M130" s="1586"/>
      <c r="N130" s="1586"/>
      <c r="O130" s="1586"/>
      <c r="P130" s="1586"/>
      <c r="Q130" s="1586"/>
      <c r="R130" s="1586"/>
      <c r="S130" s="1586"/>
      <c r="T130" s="1586"/>
      <c r="U130" s="1586"/>
      <c r="V130" s="1586"/>
      <c r="W130" s="1586"/>
    </row>
    <row r="131" spans="2:33">
      <c r="B131" s="1587"/>
      <c r="C131" s="1587"/>
      <c r="D131" s="1588"/>
      <c r="E131" s="1588"/>
      <c r="F131" s="1588"/>
      <c r="G131" s="1588"/>
      <c r="H131" s="1587"/>
      <c r="I131" s="1587"/>
      <c r="J131" s="1587"/>
      <c r="K131" s="1587"/>
      <c r="L131" s="1587"/>
      <c r="M131" s="1587"/>
      <c r="N131" s="1587"/>
      <c r="O131" s="1589"/>
      <c r="P131" s="1587"/>
      <c r="Q131" s="1587"/>
      <c r="R131" s="1587"/>
      <c r="S131" s="1587"/>
      <c r="T131" s="1587"/>
      <c r="U131" s="1587"/>
      <c r="V131" s="1587"/>
      <c r="W131" s="1587"/>
    </row>
    <row r="132" spans="2:33" s="1298" customFormat="1">
      <c r="B132" s="1587"/>
      <c r="C132" s="1587"/>
      <c r="D132" s="1588"/>
      <c r="E132" s="1588"/>
      <c r="F132" s="1588"/>
      <c r="G132" s="1588"/>
      <c r="H132" s="1587"/>
      <c r="I132" s="1587"/>
      <c r="J132" s="1587"/>
      <c r="K132" s="1587"/>
      <c r="L132" s="1587"/>
      <c r="M132" s="1587"/>
      <c r="N132" s="1587"/>
      <c r="O132" s="1589"/>
      <c r="P132" s="1587"/>
      <c r="Q132" s="1587"/>
      <c r="R132" s="1587"/>
      <c r="S132" s="1587"/>
      <c r="T132" s="1587"/>
      <c r="U132" s="1587"/>
      <c r="V132" s="1587"/>
      <c r="W132" s="1587"/>
      <c r="Y132" s="1299"/>
      <c r="Z132" s="1299"/>
      <c r="AA132" s="1299"/>
      <c r="AB132" s="1299"/>
      <c r="AC132" s="1299"/>
      <c r="AD132" s="1299"/>
      <c r="AE132" s="1299"/>
      <c r="AF132" s="1299"/>
      <c r="AG132" s="1299"/>
    </row>
    <row r="133" spans="2:33" s="1298" customFormat="1" ht="24" thickBot="1">
      <c r="B133" s="1590" t="s">
        <v>2340</v>
      </c>
      <c r="C133" s="1587"/>
      <c r="D133" s="1588"/>
      <c r="E133" s="1588"/>
      <c r="F133" s="1588"/>
      <c r="G133" s="1588"/>
      <c r="H133" s="1587"/>
      <c r="I133" s="1587"/>
      <c r="J133" s="1587"/>
      <c r="K133" s="1587"/>
      <c r="L133" s="1587"/>
      <c r="M133" s="1587"/>
      <c r="N133" s="1587"/>
      <c r="O133" s="1589"/>
      <c r="P133" s="1587"/>
      <c r="Q133" s="1587"/>
      <c r="R133" s="1587"/>
      <c r="S133" s="1587"/>
      <c r="T133" s="1587"/>
      <c r="U133" s="1587"/>
      <c r="V133" s="1587"/>
      <c r="W133" s="1587"/>
      <c r="Y133" s="1299"/>
      <c r="Z133" s="1299"/>
      <c r="AA133" s="1299"/>
      <c r="AB133" s="1299"/>
      <c r="AC133" s="1299"/>
      <c r="AD133" s="1299"/>
      <c r="AE133" s="1299"/>
      <c r="AF133" s="1299"/>
      <c r="AG133" s="1299"/>
    </row>
    <row r="134" spans="2:33" s="1298" customFormat="1" ht="30" customHeight="1">
      <c r="B134" s="1307" t="s">
        <v>2341</v>
      </c>
      <c r="C134" s="1308" t="s">
        <v>2342</v>
      </c>
      <c r="D134" s="1309" t="s">
        <v>2343</v>
      </c>
      <c r="E134" s="1310" t="s">
        <v>2344</v>
      </c>
      <c r="F134" s="1311" t="s">
        <v>2345</v>
      </c>
      <c r="G134" s="1311" t="s">
        <v>2346</v>
      </c>
      <c r="H134" s="1312" t="s">
        <v>2165</v>
      </c>
      <c r="I134" s="1313"/>
      <c r="J134" s="1314" t="s">
        <v>2166</v>
      </c>
      <c r="K134" s="1315"/>
      <c r="L134" s="1316"/>
      <c r="M134" s="1317" t="s">
        <v>2347</v>
      </c>
      <c r="N134" s="1317" t="s">
        <v>2168</v>
      </c>
      <c r="O134" s="1318" t="s">
        <v>2169</v>
      </c>
      <c r="P134" s="1314" t="s">
        <v>2348</v>
      </c>
      <c r="Q134" s="1315"/>
      <c r="R134" s="1316"/>
      <c r="S134" s="1319"/>
      <c r="T134" s="1319"/>
      <c r="U134" s="1320" t="s">
        <v>2349</v>
      </c>
      <c r="V134" s="1321" t="s">
        <v>2172</v>
      </c>
      <c r="W134" s="1322" t="s">
        <v>2350</v>
      </c>
      <c r="Y134" s="1299"/>
      <c r="Z134" s="1299"/>
      <c r="AA134" s="1299"/>
      <c r="AB134" s="1299"/>
      <c r="AC134" s="1299"/>
      <c r="AD134" s="1299"/>
      <c r="AE134" s="1299"/>
      <c r="AF134" s="1299"/>
      <c r="AG134" s="1299"/>
    </row>
    <row r="135" spans="2:33" s="1298" customFormat="1" ht="30" customHeight="1">
      <c r="B135" s="1591"/>
      <c r="C135" s="1592"/>
      <c r="D135" s="1593"/>
      <c r="E135" s="1594"/>
      <c r="F135" s="1595"/>
      <c r="G135" s="1595"/>
      <c r="H135" s="1596"/>
      <c r="I135" s="1597"/>
      <c r="J135" s="1598" t="s">
        <v>2174</v>
      </c>
      <c r="K135" s="1598" t="s">
        <v>2175</v>
      </c>
      <c r="L135" s="1599" t="s">
        <v>2176</v>
      </c>
      <c r="M135" s="1598" t="s">
        <v>2351</v>
      </c>
      <c r="N135" s="1598" t="s">
        <v>2351</v>
      </c>
      <c r="O135" s="1599" t="s">
        <v>2178</v>
      </c>
      <c r="P135" s="1600" t="s">
        <v>2179</v>
      </c>
      <c r="Q135" s="1601" t="s">
        <v>2352</v>
      </c>
      <c r="R135" s="1602" t="s">
        <v>2353</v>
      </c>
      <c r="S135" s="1603"/>
      <c r="T135" s="1603"/>
      <c r="U135" s="1593"/>
      <c r="V135" s="1593"/>
      <c r="W135" s="1604"/>
      <c r="Y135" s="1299"/>
      <c r="Z135" s="1299"/>
      <c r="AA135" s="1299"/>
      <c r="AB135" s="1299"/>
      <c r="AC135" s="1299"/>
      <c r="AD135" s="1299"/>
      <c r="AE135" s="1299"/>
      <c r="AF135" s="1299"/>
      <c r="AG135" s="1299"/>
    </row>
    <row r="136" spans="2:33" s="1298" customFormat="1" ht="30" customHeight="1">
      <c r="B136" s="1342">
        <v>2</v>
      </c>
      <c r="C136" s="1343"/>
      <c r="D136" s="1605" t="s">
        <v>2354</v>
      </c>
      <c r="E136" s="1345" t="s">
        <v>2355</v>
      </c>
      <c r="F136" s="1345">
        <v>1</v>
      </c>
      <c r="G136" s="1345">
        <v>1</v>
      </c>
      <c r="H136" s="1382" t="s">
        <v>2205</v>
      </c>
      <c r="I136" s="1383"/>
      <c r="J136" s="1606">
        <v>10</v>
      </c>
      <c r="K136" s="1606">
        <v>20</v>
      </c>
      <c r="L136" s="1606">
        <v>3.5</v>
      </c>
      <c r="M136" s="1606">
        <f t="shared" ref="M136:M141" si="9">J136*K136</f>
        <v>200</v>
      </c>
      <c r="N136" s="1607">
        <f>F136*(M136)</f>
        <v>200</v>
      </c>
      <c r="O136" s="1349"/>
      <c r="P136" s="1384"/>
      <c r="Q136" s="1385"/>
      <c r="R136" s="1386"/>
      <c r="S136" s="1387"/>
      <c r="T136" s="1387"/>
      <c r="U136" s="1387"/>
      <c r="V136" s="1388" t="s">
        <v>2189</v>
      </c>
      <c r="W136" s="1608" t="s">
        <v>2356</v>
      </c>
      <c r="Y136" s="1299"/>
      <c r="Z136" s="1299"/>
      <c r="AA136" s="1299"/>
      <c r="AB136" s="1299"/>
      <c r="AC136" s="1299"/>
      <c r="AD136" s="1299"/>
      <c r="AE136" s="1299"/>
      <c r="AF136" s="1299"/>
      <c r="AG136" s="1299"/>
    </row>
    <row r="137" spans="2:33" s="1298" customFormat="1" ht="30" customHeight="1">
      <c r="B137" s="1357"/>
      <c r="C137" s="1358"/>
      <c r="D137" s="1609"/>
      <c r="E137" s="1360"/>
      <c r="F137" s="1360"/>
      <c r="G137" s="1360"/>
      <c r="H137" s="1391" t="s">
        <v>2208</v>
      </c>
      <c r="I137" s="1392" t="s">
        <v>2357</v>
      </c>
      <c r="J137" s="1610">
        <v>5</v>
      </c>
      <c r="K137" s="1610">
        <v>8</v>
      </c>
      <c r="L137" s="1611">
        <v>3.5</v>
      </c>
      <c r="M137" s="1611">
        <f t="shared" si="9"/>
        <v>40</v>
      </c>
      <c r="N137" s="1403"/>
      <c r="O137" s="1612"/>
      <c r="P137" s="1405"/>
      <c r="Q137" s="1406"/>
      <c r="R137" s="1407"/>
      <c r="S137" s="1408"/>
      <c r="T137" s="1408"/>
      <c r="U137" s="1408"/>
      <c r="V137" s="1409"/>
      <c r="W137" s="1377" t="s">
        <v>2358</v>
      </c>
      <c r="Y137" s="1299"/>
      <c r="Z137" s="1299"/>
      <c r="AA137" s="1299"/>
      <c r="AB137" s="1299"/>
      <c r="AC137" s="1299"/>
      <c r="AD137" s="1299"/>
      <c r="AE137" s="1299"/>
      <c r="AF137" s="1299"/>
      <c r="AG137" s="1299"/>
    </row>
    <row r="138" spans="2:33" s="1298" customFormat="1" ht="30" customHeight="1">
      <c r="B138" s="1357"/>
      <c r="C138" s="1358"/>
      <c r="D138" s="1359"/>
      <c r="E138" s="1360"/>
      <c r="F138" s="1360"/>
      <c r="G138" s="1360"/>
      <c r="H138" s="1391" t="s">
        <v>2208</v>
      </c>
      <c r="I138" s="1392" t="s">
        <v>2304</v>
      </c>
      <c r="J138" s="1610">
        <v>5</v>
      </c>
      <c r="K138" s="1610">
        <v>5</v>
      </c>
      <c r="L138" s="1611">
        <v>3.5</v>
      </c>
      <c r="M138" s="1611">
        <f t="shared" si="9"/>
        <v>25</v>
      </c>
      <c r="N138" s="1403"/>
      <c r="O138" s="1612"/>
      <c r="P138" s="1405"/>
      <c r="Q138" s="1406"/>
      <c r="R138" s="1407"/>
      <c r="S138" s="1408"/>
      <c r="T138" s="1408"/>
      <c r="U138" s="1408"/>
      <c r="V138" s="1409"/>
      <c r="W138" s="1377" t="s">
        <v>2358</v>
      </c>
      <c r="Y138" s="1299"/>
      <c r="Z138" s="1299"/>
      <c r="AA138" s="1299"/>
      <c r="AB138" s="1299"/>
      <c r="AC138" s="1299"/>
      <c r="AD138" s="1299"/>
      <c r="AE138" s="1299"/>
      <c r="AF138" s="1299"/>
      <c r="AG138" s="1299"/>
    </row>
    <row r="139" spans="2:33" s="1298" customFormat="1" ht="30" customHeight="1">
      <c r="B139" s="1357"/>
      <c r="C139" s="1358"/>
      <c r="D139" s="1398"/>
      <c r="E139" s="1360"/>
      <c r="F139" s="1360"/>
      <c r="G139" s="1360"/>
      <c r="H139" s="1391" t="s">
        <v>2208</v>
      </c>
      <c r="I139" s="1392" t="s">
        <v>2359</v>
      </c>
      <c r="J139" s="1610">
        <v>5</v>
      </c>
      <c r="K139" s="1610">
        <v>7</v>
      </c>
      <c r="L139" s="1611">
        <v>3.5</v>
      </c>
      <c r="M139" s="1611">
        <f t="shared" si="9"/>
        <v>35</v>
      </c>
      <c r="N139" s="1403"/>
      <c r="O139" s="1612"/>
      <c r="P139" s="1405"/>
      <c r="Q139" s="1406"/>
      <c r="R139" s="1407"/>
      <c r="S139" s="1408"/>
      <c r="T139" s="1408"/>
      <c r="U139" s="1408"/>
      <c r="V139" s="1409"/>
      <c r="W139" s="1377" t="s">
        <v>2360</v>
      </c>
      <c r="Y139" s="1299"/>
      <c r="Z139" s="1299"/>
      <c r="AA139" s="1299"/>
      <c r="AB139" s="1299"/>
      <c r="AC139" s="1299"/>
      <c r="AD139" s="1299"/>
      <c r="AE139" s="1299"/>
      <c r="AF139" s="1299"/>
      <c r="AG139" s="1299"/>
    </row>
    <row r="140" spans="2:33" s="1298" customFormat="1" ht="30" customHeight="1">
      <c r="B140" s="1357"/>
      <c r="C140" s="1358"/>
      <c r="D140" s="1398"/>
      <c r="E140" s="1360"/>
      <c r="F140" s="1360"/>
      <c r="G140" s="1360"/>
      <c r="H140" s="1391" t="s">
        <v>2208</v>
      </c>
      <c r="I140" s="1392" t="s">
        <v>2361</v>
      </c>
      <c r="J140" s="1610">
        <v>5</v>
      </c>
      <c r="K140" s="1610">
        <v>15</v>
      </c>
      <c r="L140" s="1611">
        <v>3.5</v>
      </c>
      <c r="M140" s="1611">
        <f t="shared" si="9"/>
        <v>75</v>
      </c>
      <c r="N140" s="1403"/>
      <c r="O140" s="1612"/>
      <c r="P140" s="1405"/>
      <c r="Q140" s="1406"/>
      <c r="R140" s="1407"/>
      <c r="S140" s="1408"/>
      <c r="T140" s="1408"/>
      <c r="U140" s="1408"/>
      <c r="V140" s="1409"/>
      <c r="W140" s="1377" t="s">
        <v>2362</v>
      </c>
      <c r="Y140" s="1299"/>
      <c r="Z140" s="1299"/>
      <c r="AA140" s="1299"/>
      <c r="AB140" s="1299"/>
      <c r="AC140" s="1299"/>
      <c r="AD140" s="1299"/>
      <c r="AE140" s="1299"/>
      <c r="AF140" s="1299"/>
      <c r="AG140" s="1299"/>
    </row>
    <row r="141" spans="2:33" s="1298" customFormat="1" ht="30" customHeight="1">
      <c r="B141" s="1357"/>
      <c r="C141" s="1358"/>
      <c r="D141" s="1398"/>
      <c r="E141" s="1360"/>
      <c r="F141" s="1360"/>
      <c r="G141" s="1360"/>
      <c r="H141" s="1391" t="s">
        <v>2208</v>
      </c>
      <c r="I141" s="1392" t="s">
        <v>2287</v>
      </c>
      <c r="J141" s="1610">
        <v>5</v>
      </c>
      <c r="K141" s="1610">
        <v>5</v>
      </c>
      <c r="L141" s="1611">
        <v>3.5</v>
      </c>
      <c r="M141" s="1611">
        <f t="shared" si="9"/>
        <v>25</v>
      </c>
      <c r="N141" s="1403"/>
      <c r="O141" s="1612"/>
      <c r="P141" s="1405"/>
      <c r="Q141" s="1406"/>
      <c r="R141" s="1407"/>
      <c r="S141" s="1408"/>
      <c r="T141" s="1408"/>
      <c r="U141" s="1408"/>
      <c r="V141" s="1409"/>
      <c r="W141" s="1377"/>
      <c r="Y141" s="1299"/>
      <c r="Z141" s="1299"/>
      <c r="AA141" s="1299"/>
      <c r="AB141" s="1299"/>
      <c r="AC141" s="1299"/>
      <c r="AD141" s="1299"/>
      <c r="AE141" s="1299"/>
      <c r="AF141" s="1299"/>
      <c r="AG141" s="1299"/>
    </row>
  </sheetData>
  <mergeCells count="50">
    <mergeCell ref="J134:L134"/>
    <mergeCell ref="P134:R134"/>
    <mergeCell ref="U134:U135"/>
    <mergeCell ref="V134:V135"/>
    <mergeCell ref="W134:W135"/>
    <mergeCell ref="H136:I136"/>
    <mergeCell ref="B127:G127"/>
    <mergeCell ref="B128:B129"/>
    <mergeCell ref="C128:W129"/>
    <mergeCell ref="B134:B135"/>
    <mergeCell ref="C134:C135"/>
    <mergeCell ref="D134:D135"/>
    <mergeCell ref="E134:E135"/>
    <mergeCell ref="F134:F135"/>
    <mergeCell ref="G134:G135"/>
    <mergeCell ref="H134:I135"/>
    <mergeCell ref="H81:I81"/>
    <mergeCell ref="H99:I99"/>
    <mergeCell ref="H110:I110"/>
    <mergeCell ref="H121:I121"/>
    <mergeCell ref="H123:I123"/>
    <mergeCell ref="H125:I125"/>
    <mergeCell ref="H63:I63"/>
    <mergeCell ref="H65:I65"/>
    <mergeCell ref="B67:W67"/>
    <mergeCell ref="H68:I68"/>
    <mergeCell ref="H69:I69"/>
    <mergeCell ref="H74:I74"/>
    <mergeCell ref="H14:I14"/>
    <mergeCell ref="Y14:AG14"/>
    <mergeCell ref="H28:I28"/>
    <mergeCell ref="H46:I46"/>
    <mergeCell ref="H50:I50"/>
    <mergeCell ref="H61:I61"/>
    <mergeCell ref="P4:R4"/>
    <mergeCell ref="U4:U5"/>
    <mergeCell ref="V4:V5"/>
    <mergeCell ref="W4:W5"/>
    <mergeCell ref="B6:W6"/>
    <mergeCell ref="H7:I7"/>
    <mergeCell ref="B1:W1"/>
    <mergeCell ref="B2:W2"/>
    <mergeCell ref="B4:B5"/>
    <mergeCell ref="C4:C5"/>
    <mergeCell ref="D4:D5"/>
    <mergeCell ref="E4:E5"/>
    <mergeCell ref="F4:F5"/>
    <mergeCell ref="G4:G5"/>
    <mergeCell ref="H4:I5"/>
    <mergeCell ref="J4:L4"/>
  </mergeCells>
  <phoneticPr fontId="3" type="noConversion"/>
  <printOptions horizontalCentered="1"/>
  <pageMargins left="0.27559055118110237" right="0.11811023622047245" top="0.31496062992125984" bottom="0.39370078740157483" header="0.70866141732283472" footer="0.39370078740157483"/>
  <pageSetup paperSize="8" scale="42" fitToHeight="0" orientation="portrait" verticalDpi="1200" r:id="rId1"/>
  <headerFooter alignWithMargins="0">
    <oddFooter>&amp;C&amp;14&amp;P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78"/>
  <sheetViews>
    <sheetView view="pageBreakPreview" topLeftCell="A215" zoomScaleSheetLayoutView="100" workbookViewId="0">
      <selection activeCell="B4" sqref="B4:W9"/>
    </sheetView>
  </sheetViews>
  <sheetFormatPr defaultRowHeight="16.5"/>
  <cols>
    <col min="1" max="1" width="4.875" style="1618" customWidth="1"/>
    <col min="2" max="2" width="128.125" style="1618" customWidth="1"/>
    <col min="3" max="3" width="20.125" style="1618" customWidth="1"/>
    <col min="4" max="4" width="9" style="1627"/>
    <col min="5" max="16384" width="9" style="1628"/>
  </cols>
  <sheetData>
    <row r="1" spans="1:4" s="1619" customFormat="1" ht="30" customHeight="1">
      <c r="A1" s="1615" t="s">
        <v>2363</v>
      </c>
      <c r="B1" s="1616"/>
      <c r="C1" s="1617"/>
      <c r="D1" s="1618"/>
    </row>
    <row r="2" spans="1:4" s="1619" customFormat="1" ht="30" customHeight="1">
      <c r="A2" s="1615" t="s">
        <v>2364</v>
      </c>
      <c r="B2" s="1616"/>
      <c r="C2" s="1617"/>
      <c r="D2" s="1618"/>
    </row>
    <row r="3" spans="1:4" s="1623" customFormat="1" ht="18" customHeight="1">
      <c r="A3" s="1620" t="s">
        <v>2365</v>
      </c>
      <c r="B3" s="1616"/>
      <c r="C3" s="1621"/>
      <c r="D3" s="1622"/>
    </row>
    <row r="4" spans="1:4" s="1619" customFormat="1" ht="15.75" customHeight="1">
      <c r="A4" s="1620" t="s">
        <v>2366</v>
      </c>
      <c r="B4" s="1616"/>
      <c r="C4" s="1624" t="s">
        <v>2367</v>
      </c>
      <c r="D4" s="1618"/>
    </row>
    <row r="5" spans="1:4" ht="76.5">
      <c r="A5" s="1625" t="s">
        <v>2368</v>
      </c>
      <c r="B5" s="1626" t="s">
        <v>2369</v>
      </c>
      <c r="C5" s="1625"/>
    </row>
    <row r="6" spans="1:4" ht="127.5">
      <c r="A6" s="1625" t="s">
        <v>395</v>
      </c>
      <c r="B6" s="1626" t="s">
        <v>2370</v>
      </c>
      <c r="C6" s="1625"/>
    </row>
    <row r="7" spans="1:4" ht="89.25">
      <c r="A7" s="1625" t="s">
        <v>399</v>
      </c>
      <c r="B7" s="1626" t="s">
        <v>2371</v>
      </c>
      <c r="C7" s="1625"/>
    </row>
    <row r="8" spans="1:4" ht="51">
      <c r="A8" s="1625" t="s">
        <v>404</v>
      </c>
      <c r="B8" s="1626" t="s">
        <v>2372</v>
      </c>
      <c r="C8" s="1625"/>
    </row>
    <row r="9" spans="1:4" ht="38.25">
      <c r="A9" s="1625" t="s">
        <v>2373</v>
      </c>
      <c r="B9" s="1626" t="s">
        <v>2374</v>
      </c>
      <c r="C9" s="1625"/>
    </row>
    <row r="10" spans="1:4" ht="114.75">
      <c r="A10" s="1625" t="s">
        <v>2375</v>
      </c>
      <c r="B10" s="1626" t="s">
        <v>2376</v>
      </c>
      <c r="C10" s="1625"/>
    </row>
    <row r="11" spans="1:4" ht="76.5">
      <c r="A11" s="1625" t="s">
        <v>2377</v>
      </c>
      <c r="B11" s="1626" t="s">
        <v>2378</v>
      </c>
      <c r="C11" s="1625"/>
    </row>
    <row r="12" spans="1:4" ht="63.75">
      <c r="A12" s="1625" t="s">
        <v>2379</v>
      </c>
      <c r="B12" s="1626" t="s">
        <v>2380</v>
      </c>
      <c r="C12" s="1625"/>
    </row>
    <row r="13" spans="1:4" ht="51">
      <c r="A13" s="1625" t="s">
        <v>2381</v>
      </c>
      <c r="B13" s="1626" t="s">
        <v>2382</v>
      </c>
      <c r="C13" s="1625"/>
    </row>
    <row r="14" spans="1:4" ht="102">
      <c r="A14" s="1625" t="s">
        <v>2383</v>
      </c>
      <c r="B14" s="1626" t="s">
        <v>2384</v>
      </c>
      <c r="C14" s="1625"/>
    </row>
    <row r="15" spans="1:4" ht="204">
      <c r="A15" s="1625" t="s">
        <v>414</v>
      </c>
      <c r="B15" s="1626" t="s">
        <v>2385</v>
      </c>
      <c r="C15" s="1625" t="s">
        <v>403</v>
      </c>
    </row>
    <row r="16" spans="1:4" ht="51">
      <c r="A16" s="1625" t="s">
        <v>2386</v>
      </c>
      <c r="B16" s="1626" t="s">
        <v>2387</v>
      </c>
      <c r="C16" s="1625" t="s">
        <v>2388</v>
      </c>
    </row>
    <row r="17" spans="1:3" ht="76.5">
      <c r="A17" s="1625" t="s">
        <v>2389</v>
      </c>
      <c r="B17" s="1626" t="s">
        <v>2390</v>
      </c>
      <c r="C17" s="1625"/>
    </row>
    <row r="18" spans="1:3" ht="63.75">
      <c r="A18" s="1625" t="s">
        <v>2391</v>
      </c>
      <c r="B18" s="1626" t="s">
        <v>2392</v>
      </c>
      <c r="C18" s="1625" t="s">
        <v>2388</v>
      </c>
    </row>
    <row r="19" spans="1:3" ht="76.5">
      <c r="A19" s="1625" t="s">
        <v>420</v>
      </c>
      <c r="B19" s="1626" t="s">
        <v>2393</v>
      </c>
      <c r="C19" s="1625" t="s">
        <v>2388</v>
      </c>
    </row>
    <row r="20" spans="1:3" ht="76.5">
      <c r="A20" s="1625" t="s">
        <v>424</v>
      </c>
      <c r="B20" s="1626" t="s">
        <v>2394</v>
      </c>
      <c r="C20" s="1625" t="s">
        <v>2388</v>
      </c>
    </row>
    <row r="21" spans="1:3" ht="89.25">
      <c r="A21" s="1625" t="s">
        <v>428</v>
      </c>
      <c r="B21" s="1626" t="s">
        <v>2395</v>
      </c>
      <c r="C21" s="1625" t="s">
        <v>2388</v>
      </c>
    </row>
    <row r="22" spans="1:3" ht="63.75">
      <c r="A22" s="1625" t="s">
        <v>431</v>
      </c>
      <c r="B22" s="1626" t="s">
        <v>2396</v>
      </c>
      <c r="C22" s="1625" t="s">
        <v>2388</v>
      </c>
    </row>
    <row r="23" spans="1:3" ht="51">
      <c r="A23" s="1625" t="s">
        <v>1041</v>
      </c>
      <c r="B23" s="1626" t="s">
        <v>2397</v>
      </c>
      <c r="C23" s="1625"/>
    </row>
    <row r="24" spans="1:3" ht="165.75">
      <c r="A24" s="1625" t="s">
        <v>1056</v>
      </c>
      <c r="B24" s="1626" t="s">
        <v>2398</v>
      </c>
      <c r="C24" s="1625"/>
    </row>
    <row r="25" spans="1:3" ht="165.75">
      <c r="A25" s="1625" t="s">
        <v>443</v>
      </c>
      <c r="B25" s="1626" t="s">
        <v>2399</v>
      </c>
      <c r="C25" s="1625"/>
    </row>
    <row r="26" spans="1:3" ht="178.5">
      <c r="A26" s="1625" t="s">
        <v>435</v>
      </c>
      <c r="B26" s="1626" t="s">
        <v>2400</v>
      </c>
      <c r="C26" s="1625"/>
    </row>
    <row r="27" spans="1:3" ht="63.75">
      <c r="A27" s="1625" t="s">
        <v>439</v>
      </c>
      <c r="B27" s="1626" t="s">
        <v>2401</v>
      </c>
      <c r="C27" s="1625" t="s">
        <v>2402</v>
      </c>
    </row>
    <row r="28" spans="1:3" ht="51">
      <c r="A28" s="1625" t="s">
        <v>1071</v>
      </c>
      <c r="B28" s="1626" t="s">
        <v>2403</v>
      </c>
      <c r="C28" s="1625" t="s">
        <v>2402</v>
      </c>
    </row>
    <row r="29" spans="1:3" ht="127.5">
      <c r="A29" s="1625" t="s">
        <v>1075</v>
      </c>
      <c r="B29" s="1626" t="s">
        <v>2404</v>
      </c>
      <c r="C29" s="1625"/>
    </row>
    <row r="30" spans="1:3" ht="38.25">
      <c r="A30" s="1625" t="s">
        <v>1078</v>
      </c>
      <c r="B30" s="1626" t="s">
        <v>2405</v>
      </c>
      <c r="C30" s="1625"/>
    </row>
    <row r="31" spans="1:3" ht="63.75">
      <c r="A31" s="1625" t="s">
        <v>1108</v>
      </c>
      <c r="B31" s="1626" t="s">
        <v>2406</v>
      </c>
      <c r="C31" s="1625"/>
    </row>
    <row r="32" spans="1:3" ht="63.75">
      <c r="A32" s="1625" t="s">
        <v>467</v>
      </c>
      <c r="B32" s="1626" t="s">
        <v>2407</v>
      </c>
      <c r="C32" s="1625"/>
    </row>
    <row r="33" spans="1:3" ht="63.75">
      <c r="A33" s="1625" t="s">
        <v>471</v>
      </c>
      <c r="B33" s="1629" t="s">
        <v>2408</v>
      </c>
      <c r="C33" s="1625"/>
    </row>
    <row r="34" spans="1:3" ht="63.75">
      <c r="A34" s="1625" t="s">
        <v>474</v>
      </c>
      <c r="B34" s="1629" t="s">
        <v>2409</v>
      </c>
      <c r="C34" s="1625"/>
    </row>
    <row r="35" spans="1:3" ht="382.5">
      <c r="A35" s="1625" t="s">
        <v>693</v>
      </c>
      <c r="B35" s="1626" t="s">
        <v>2410</v>
      </c>
      <c r="C35" s="1625"/>
    </row>
    <row r="36" spans="1:3" ht="204">
      <c r="A36" s="1625" t="s">
        <v>707</v>
      </c>
      <c r="B36" s="1626" t="s">
        <v>2411</v>
      </c>
      <c r="C36" s="1625" t="s">
        <v>2412</v>
      </c>
    </row>
    <row r="37" spans="1:3" ht="76.5">
      <c r="A37" s="1625" t="s">
        <v>2413</v>
      </c>
      <c r="B37" s="1626" t="s">
        <v>2414</v>
      </c>
      <c r="C37" s="1625"/>
    </row>
    <row r="38" spans="1:3" ht="395.25">
      <c r="A38" s="1625" t="s">
        <v>697</v>
      </c>
      <c r="B38" s="1626" t="s">
        <v>2415</v>
      </c>
      <c r="C38" s="1625"/>
    </row>
    <row r="39" spans="1:3" ht="178.5">
      <c r="A39" s="1625" t="s">
        <v>703</v>
      </c>
      <c r="B39" s="1626" t="s">
        <v>2416</v>
      </c>
      <c r="C39" s="1625" t="s">
        <v>2417</v>
      </c>
    </row>
    <row r="40" spans="1:3" ht="178.5">
      <c r="A40" s="1625" t="s">
        <v>700</v>
      </c>
      <c r="B40" s="1626" t="s">
        <v>2418</v>
      </c>
      <c r="C40" s="1625" t="s">
        <v>2417</v>
      </c>
    </row>
    <row r="41" spans="1:3" ht="318.75">
      <c r="A41" s="1625" t="s">
        <v>2419</v>
      </c>
      <c r="B41" s="1626" t="s">
        <v>2420</v>
      </c>
      <c r="C41" s="1625"/>
    </row>
    <row r="42" spans="1:3" ht="63.75">
      <c r="A42" s="1625" t="s">
        <v>710</v>
      </c>
      <c r="B42" s="1626" t="s">
        <v>2421</v>
      </c>
      <c r="C42" s="1625"/>
    </row>
    <row r="43" spans="1:3" ht="76.5">
      <c r="A43" s="1625" t="s">
        <v>740</v>
      </c>
      <c r="B43" s="1626" t="s">
        <v>2422</v>
      </c>
      <c r="C43" s="1625"/>
    </row>
    <row r="44" spans="1:3" ht="89.25">
      <c r="A44" s="1625" t="s">
        <v>736</v>
      </c>
      <c r="B44" s="1626" t="s">
        <v>2423</v>
      </c>
      <c r="C44" s="1625"/>
    </row>
    <row r="45" spans="1:3" ht="89.25">
      <c r="A45" s="1625" t="s">
        <v>2424</v>
      </c>
      <c r="B45" s="1626" t="s">
        <v>2425</v>
      </c>
      <c r="C45" s="1625"/>
    </row>
    <row r="46" spans="1:3" ht="127.5">
      <c r="A46" s="1625" t="s">
        <v>1173</v>
      </c>
      <c r="B46" s="1626" t="s">
        <v>2426</v>
      </c>
      <c r="C46" s="1625"/>
    </row>
    <row r="47" spans="1:3" ht="140.25">
      <c r="A47" s="1625" t="s">
        <v>718</v>
      </c>
      <c r="B47" s="1626" t="s">
        <v>2427</v>
      </c>
      <c r="C47" s="1625"/>
    </row>
    <row r="48" spans="1:3" ht="63.75">
      <c r="A48" s="1625" t="s">
        <v>488</v>
      </c>
      <c r="B48" s="1626" t="s">
        <v>2428</v>
      </c>
      <c r="C48" s="1625"/>
    </row>
    <row r="49" spans="1:3" ht="25.5">
      <c r="A49" s="1625" t="s">
        <v>1232</v>
      </c>
      <c r="B49" s="1626" t="s">
        <v>2429</v>
      </c>
      <c r="C49" s="1625" t="s">
        <v>2430</v>
      </c>
    </row>
    <row r="50" spans="1:3" ht="25.5">
      <c r="A50" s="1625" t="s">
        <v>1235</v>
      </c>
      <c r="B50" s="1626" t="s">
        <v>2431</v>
      </c>
      <c r="C50" s="1625" t="s">
        <v>2430</v>
      </c>
    </row>
    <row r="51" spans="1:3" ht="38.25">
      <c r="A51" s="1625" t="s">
        <v>1238</v>
      </c>
      <c r="B51" s="1626" t="s">
        <v>2432</v>
      </c>
      <c r="C51" s="1625" t="s">
        <v>2430</v>
      </c>
    </row>
    <row r="52" spans="1:3" ht="38.25">
      <c r="A52" s="1625" t="s">
        <v>1241</v>
      </c>
      <c r="B52" s="1626" t="s">
        <v>2433</v>
      </c>
      <c r="C52" s="1625" t="s">
        <v>2430</v>
      </c>
    </row>
    <row r="53" spans="1:3" ht="255">
      <c r="A53" s="1625" t="s">
        <v>2434</v>
      </c>
      <c r="B53" s="1626" t="s">
        <v>2435</v>
      </c>
      <c r="C53" s="1625"/>
    </row>
    <row r="54" spans="1:3" ht="38.25">
      <c r="A54" s="1625" t="s">
        <v>2436</v>
      </c>
      <c r="B54" s="1626" t="s">
        <v>2437</v>
      </c>
      <c r="C54" s="1625" t="s">
        <v>2438</v>
      </c>
    </row>
    <row r="55" spans="1:3" ht="89.25">
      <c r="A55" s="1625" t="s">
        <v>1244</v>
      </c>
      <c r="B55" s="1626" t="s">
        <v>2439</v>
      </c>
      <c r="C55" s="1625"/>
    </row>
    <row r="56" spans="1:3" ht="114.75">
      <c r="A56" s="1625" t="s">
        <v>1247</v>
      </c>
      <c r="B56" s="1626" t="s">
        <v>2440</v>
      </c>
      <c r="C56" s="1625"/>
    </row>
    <row r="57" spans="1:3" ht="102">
      <c r="A57" s="1625" t="s">
        <v>1250</v>
      </c>
      <c r="B57" s="1626" t="s">
        <v>2441</v>
      </c>
      <c r="C57" s="1625"/>
    </row>
    <row r="58" spans="1:3" ht="76.5">
      <c r="A58" s="1625" t="s">
        <v>1253</v>
      </c>
      <c r="B58" s="1626" t="s">
        <v>2442</v>
      </c>
      <c r="C58" s="1625"/>
    </row>
    <row r="59" spans="1:3" ht="76.5">
      <c r="A59" s="1625" t="s">
        <v>546</v>
      </c>
      <c r="B59" s="1626" t="s">
        <v>2443</v>
      </c>
      <c r="C59" s="1625"/>
    </row>
    <row r="60" spans="1:3" ht="89.25">
      <c r="A60" s="1625" t="s">
        <v>479</v>
      </c>
      <c r="B60" s="1626" t="s">
        <v>2444</v>
      </c>
      <c r="C60" s="1625"/>
    </row>
    <row r="61" spans="1:3" ht="89.25">
      <c r="A61" s="1625" t="s">
        <v>484</v>
      </c>
      <c r="B61" s="1626" t="s">
        <v>2445</v>
      </c>
      <c r="C61" s="1625"/>
    </row>
    <row r="62" spans="1:3" ht="140.25">
      <c r="A62" s="1625" t="s">
        <v>1213</v>
      </c>
      <c r="B62" s="1626" t="s">
        <v>2446</v>
      </c>
      <c r="C62" s="1625"/>
    </row>
    <row r="63" spans="1:3" ht="255">
      <c r="A63" s="1625" t="s">
        <v>1217</v>
      </c>
      <c r="B63" s="1626" t="s">
        <v>2447</v>
      </c>
      <c r="C63" s="1625" t="s">
        <v>403</v>
      </c>
    </row>
    <row r="64" spans="1:3" ht="38.25">
      <c r="A64" s="1625" t="s">
        <v>1220</v>
      </c>
      <c r="B64" s="1626" t="s">
        <v>2448</v>
      </c>
      <c r="C64" s="1625" t="s">
        <v>2430</v>
      </c>
    </row>
    <row r="65" spans="1:3" ht="25.5">
      <c r="A65" s="1625" t="s">
        <v>1223</v>
      </c>
      <c r="B65" s="1626" t="s">
        <v>2449</v>
      </c>
      <c r="C65" s="1625" t="s">
        <v>2430</v>
      </c>
    </row>
    <row r="66" spans="1:3" ht="25.5">
      <c r="A66" s="1625" t="s">
        <v>1226</v>
      </c>
      <c r="B66" s="1626" t="s">
        <v>2450</v>
      </c>
      <c r="C66" s="1625" t="s">
        <v>2430</v>
      </c>
    </row>
    <row r="67" spans="1:3" ht="25.5">
      <c r="A67" s="1625" t="s">
        <v>1229</v>
      </c>
      <c r="B67" s="1626" t="s">
        <v>1231</v>
      </c>
      <c r="C67" s="1625" t="s">
        <v>2430</v>
      </c>
    </row>
    <row r="68" spans="1:3" ht="76.5">
      <c r="A68" s="1625" t="s">
        <v>2451</v>
      </c>
      <c r="B68" s="1626" t="s">
        <v>2452</v>
      </c>
      <c r="C68" s="1625"/>
    </row>
    <row r="69" spans="1:3" ht="102">
      <c r="A69" s="1625" t="s">
        <v>650</v>
      </c>
      <c r="B69" s="1626" t="s">
        <v>2453</v>
      </c>
      <c r="C69" s="1625"/>
    </row>
    <row r="70" spans="1:3" ht="51">
      <c r="A70" s="1625" t="s">
        <v>654</v>
      </c>
      <c r="B70" s="1626" t="s">
        <v>2454</v>
      </c>
      <c r="C70" s="1625" t="s">
        <v>2455</v>
      </c>
    </row>
    <row r="71" spans="1:3" ht="38.25">
      <c r="A71" s="1625" t="s">
        <v>2456</v>
      </c>
      <c r="B71" s="1626" t="s">
        <v>2457</v>
      </c>
      <c r="C71" s="1625" t="s">
        <v>2455</v>
      </c>
    </row>
    <row r="72" spans="1:3" ht="25.5">
      <c r="A72" s="1625" t="s">
        <v>684</v>
      </c>
      <c r="B72" s="1626" t="s">
        <v>2458</v>
      </c>
      <c r="C72" s="1625"/>
    </row>
    <row r="73" spans="1:3" ht="165.75">
      <c r="A73" s="1625" t="s">
        <v>2459</v>
      </c>
      <c r="B73" s="1626" t="s">
        <v>2460</v>
      </c>
      <c r="C73" s="1625"/>
    </row>
    <row r="74" spans="1:3" ht="165.75">
      <c r="A74" s="1625" t="s">
        <v>502</v>
      </c>
      <c r="B74" s="1626" t="s">
        <v>2461</v>
      </c>
      <c r="C74" s="1625"/>
    </row>
    <row r="75" spans="1:3" ht="114.75">
      <c r="A75" s="1625" t="s">
        <v>508</v>
      </c>
      <c r="B75" s="1626" t="s">
        <v>2462</v>
      </c>
      <c r="C75" s="1625"/>
    </row>
    <row r="76" spans="1:3" ht="102">
      <c r="A76" s="1625" t="s">
        <v>511</v>
      </c>
      <c r="B76" s="1626" t="s">
        <v>2463</v>
      </c>
      <c r="C76" s="1625"/>
    </row>
    <row r="77" spans="1:3" ht="114.75">
      <c r="A77" s="1625" t="s">
        <v>513</v>
      </c>
      <c r="B77" s="1626" t="s">
        <v>2464</v>
      </c>
      <c r="C77" s="1625"/>
    </row>
    <row r="78" spans="1:3" ht="102">
      <c r="A78" s="1625" t="s">
        <v>516</v>
      </c>
      <c r="B78" s="1626" t="s">
        <v>2465</v>
      </c>
      <c r="C78" s="1625"/>
    </row>
    <row r="79" spans="1:3" ht="102">
      <c r="A79" s="1625" t="s">
        <v>518</v>
      </c>
      <c r="B79" s="1626" t="s">
        <v>2466</v>
      </c>
      <c r="C79" s="1625"/>
    </row>
    <row r="80" spans="1:3" ht="63.75">
      <c r="A80" s="1625" t="s">
        <v>1336</v>
      </c>
      <c r="B80" s="1629" t="s">
        <v>2467</v>
      </c>
      <c r="C80" s="1625"/>
    </row>
    <row r="81" spans="1:3" ht="102">
      <c r="A81" s="1625" t="s">
        <v>1339</v>
      </c>
      <c r="B81" s="1626" t="s">
        <v>2468</v>
      </c>
      <c r="C81" s="1625"/>
    </row>
    <row r="82" spans="1:3" ht="102">
      <c r="A82" s="1625" t="s">
        <v>1342</v>
      </c>
      <c r="B82" s="1626" t="s">
        <v>2469</v>
      </c>
      <c r="C82" s="1625"/>
    </row>
    <row r="83" spans="1:3" ht="127.5">
      <c r="A83" s="1625" t="s">
        <v>1345</v>
      </c>
      <c r="B83" s="1626" t="s">
        <v>2470</v>
      </c>
      <c r="C83" s="1625"/>
    </row>
    <row r="84" spans="1:3" ht="102">
      <c r="A84" s="1625" t="s">
        <v>498</v>
      </c>
      <c r="B84" s="1626" t="s">
        <v>2471</v>
      </c>
      <c r="C84" s="1625"/>
    </row>
    <row r="85" spans="1:3" ht="127.5">
      <c r="A85" s="1625" t="s">
        <v>688</v>
      </c>
      <c r="B85" s="1626" t="s">
        <v>2472</v>
      </c>
      <c r="C85" s="1625"/>
    </row>
    <row r="86" spans="1:3" ht="102">
      <c r="A86" s="1625" t="s">
        <v>493</v>
      </c>
      <c r="B86" s="1626" t="s">
        <v>2473</v>
      </c>
      <c r="C86" s="1625"/>
    </row>
    <row r="87" spans="1:3" ht="102">
      <c r="A87" s="1625" t="s">
        <v>1295</v>
      </c>
      <c r="B87" s="1626" t="s">
        <v>2474</v>
      </c>
      <c r="C87" s="1625"/>
    </row>
    <row r="88" spans="1:3" ht="102">
      <c r="A88" s="1625" t="s">
        <v>1299</v>
      </c>
      <c r="B88" s="1626" t="s">
        <v>2475</v>
      </c>
      <c r="C88" s="1625"/>
    </row>
    <row r="89" spans="1:3" ht="114.75">
      <c r="A89" s="1625" t="s">
        <v>1303</v>
      </c>
      <c r="B89" s="1626" t="s">
        <v>2476</v>
      </c>
      <c r="C89" s="1625"/>
    </row>
    <row r="90" spans="1:3" ht="102">
      <c r="A90" s="1625" t="s">
        <v>505</v>
      </c>
      <c r="B90" s="1626" t="s">
        <v>2477</v>
      </c>
      <c r="C90" s="1625"/>
    </row>
    <row r="91" spans="1:3" ht="102">
      <c r="A91" s="1625" t="s">
        <v>522</v>
      </c>
      <c r="B91" s="1626" t="s">
        <v>2478</v>
      </c>
      <c r="C91" s="1625"/>
    </row>
    <row r="92" spans="1:3" ht="102">
      <c r="A92" s="1625" t="s">
        <v>1318</v>
      </c>
      <c r="B92" s="1626" t="s">
        <v>2479</v>
      </c>
      <c r="C92" s="1625"/>
    </row>
    <row r="93" spans="1:3" ht="76.5">
      <c r="A93" s="1625" t="s">
        <v>567</v>
      </c>
      <c r="B93" s="1626" t="s">
        <v>2480</v>
      </c>
      <c r="C93" s="1625"/>
    </row>
    <row r="94" spans="1:3" ht="51">
      <c r="A94" s="1625" t="s">
        <v>463</v>
      </c>
      <c r="B94" s="1626" t="s">
        <v>2481</v>
      </c>
      <c r="C94" s="1625"/>
    </row>
    <row r="95" spans="1:3" ht="51">
      <c r="A95" s="1625" t="s">
        <v>2482</v>
      </c>
      <c r="B95" s="1626" t="s">
        <v>2483</v>
      </c>
      <c r="C95" s="1625"/>
    </row>
    <row r="96" spans="1:3" ht="127.5">
      <c r="A96" s="1625" t="s">
        <v>1394</v>
      </c>
      <c r="B96" s="1626" t="s">
        <v>2484</v>
      </c>
      <c r="C96" s="1625"/>
    </row>
    <row r="97" spans="1:3" ht="76.5">
      <c r="A97" s="1625" t="s">
        <v>1397</v>
      </c>
      <c r="B97" s="1626" t="s">
        <v>2485</v>
      </c>
      <c r="C97" s="1625"/>
    </row>
    <row r="98" spans="1:3" ht="76.5">
      <c r="A98" s="1625" t="s">
        <v>1401</v>
      </c>
      <c r="B98" s="1626" t="s">
        <v>2486</v>
      </c>
      <c r="C98" s="1625"/>
    </row>
    <row r="99" spans="1:3" ht="51">
      <c r="A99" s="1625" t="s">
        <v>409</v>
      </c>
      <c r="B99" s="1626" t="s">
        <v>2487</v>
      </c>
      <c r="C99" s="1625"/>
    </row>
    <row r="100" spans="1:3" ht="114.75">
      <c r="A100" s="1625" t="s">
        <v>559</v>
      </c>
      <c r="B100" s="1626" t="s">
        <v>2488</v>
      </c>
      <c r="C100" s="1625"/>
    </row>
    <row r="101" spans="1:3" ht="204">
      <c r="A101" s="1625" t="s">
        <v>2489</v>
      </c>
      <c r="B101" s="1626" t="s">
        <v>2490</v>
      </c>
      <c r="C101" s="1625"/>
    </row>
    <row r="102" spans="1:3" ht="89.25">
      <c r="A102" s="1625" t="s">
        <v>563</v>
      </c>
      <c r="B102" s="1626" t="s">
        <v>2491</v>
      </c>
      <c r="C102" s="1625"/>
    </row>
    <row r="103" spans="1:3" ht="102">
      <c r="A103" s="1625" t="s">
        <v>1362</v>
      </c>
      <c r="B103" s="1626" t="s">
        <v>2492</v>
      </c>
      <c r="C103" s="1625"/>
    </row>
    <row r="104" spans="1:3" ht="89.25">
      <c r="A104" s="1625" t="s">
        <v>554</v>
      </c>
      <c r="B104" s="1626" t="s">
        <v>2493</v>
      </c>
      <c r="C104" s="1625"/>
    </row>
    <row r="105" spans="1:3" ht="51">
      <c r="A105" s="1625" t="s">
        <v>1369</v>
      </c>
      <c r="B105" s="1626" t="s">
        <v>2494</v>
      </c>
      <c r="C105" s="1625"/>
    </row>
    <row r="106" spans="1:3" ht="76.5">
      <c r="A106" s="1625" t="s">
        <v>1373</v>
      </c>
      <c r="B106" s="1626" t="s">
        <v>2495</v>
      </c>
      <c r="C106" s="1625"/>
    </row>
    <row r="107" spans="1:3" ht="102">
      <c r="A107" s="1625" t="s">
        <v>1377</v>
      </c>
      <c r="B107" s="1626" t="s">
        <v>2496</v>
      </c>
      <c r="C107" s="1625"/>
    </row>
    <row r="108" spans="1:3" ht="63.75">
      <c r="A108" s="1625" t="s">
        <v>1381</v>
      </c>
      <c r="B108" s="1626" t="s">
        <v>2497</v>
      </c>
      <c r="C108" s="1625"/>
    </row>
    <row r="109" spans="1:3" ht="63.75">
      <c r="A109" s="1625" t="s">
        <v>459</v>
      </c>
      <c r="B109" s="1626" t="s">
        <v>2498</v>
      </c>
      <c r="C109" s="1625"/>
    </row>
    <row r="110" spans="1:3" ht="63.75">
      <c r="A110" s="1625" t="s">
        <v>2499</v>
      </c>
      <c r="B110" s="1626" t="s">
        <v>2500</v>
      </c>
      <c r="C110" s="1625"/>
    </row>
    <row r="111" spans="1:3" ht="51">
      <c r="A111" s="1625" t="s">
        <v>2501</v>
      </c>
      <c r="B111" s="1626" t="s">
        <v>2502</v>
      </c>
      <c r="C111" s="1625" t="s">
        <v>2503</v>
      </c>
    </row>
    <row r="112" spans="1:3" ht="63.75">
      <c r="A112" s="1625" t="s">
        <v>2504</v>
      </c>
      <c r="B112" s="1626" t="s">
        <v>2505</v>
      </c>
      <c r="C112" s="1625" t="s">
        <v>2503</v>
      </c>
    </row>
    <row r="113" spans="1:3" ht="89.25">
      <c r="A113" s="1625" t="s">
        <v>531</v>
      </c>
      <c r="B113" s="1626" t="s">
        <v>2506</v>
      </c>
      <c r="C113" s="1625"/>
    </row>
    <row r="114" spans="1:3" ht="102">
      <c r="A114" s="1625" t="s">
        <v>527</v>
      </c>
      <c r="B114" s="1626" t="s">
        <v>2507</v>
      </c>
      <c r="C114" s="1625"/>
    </row>
    <row r="115" spans="1:3" ht="76.5">
      <c r="A115" s="1625" t="s">
        <v>1455</v>
      </c>
      <c r="B115" s="1626" t="s">
        <v>2508</v>
      </c>
      <c r="C115" s="1625"/>
    </row>
    <row r="116" spans="1:3" ht="76.5">
      <c r="A116" s="1625" t="s">
        <v>1459</v>
      </c>
      <c r="B116" s="1626" t="s">
        <v>2509</v>
      </c>
      <c r="C116" s="1625"/>
    </row>
    <row r="117" spans="1:3" ht="102">
      <c r="A117" s="1625" t="s">
        <v>1463</v>
      </c>
      <c r="B117" s="1626" t="s">
        <v>2510</v>
      </c>
      <c r="C117" s="1625"/>
    </row>
    <row r="118" spans="1:3" ht="89.25">
      <c r="A118" s="1625" t="s">
        <v>1467</v>
      </c>
      <c r="B118" s="1626" t="s">
        <v>2511</v>
      </c>
      <c r="C118" s="1625"/>
    </row>
    <row r="119" spans="1:3" ht="76.5">
      <c r="A119" s="1625" t="s">
        <v>1470</v>
      </c>
      <c r="B119" s="1626" t="s">
        <v>2512</v>
      </c>
      <c r="C119" s="1625"/>
    </row>
    <row r="120" spans="1:3" ht="89.25">
      <c r="A120" s="1625" t="s">
        <v>1473</v>
      </c>
      <c r="B120" s="1626" t="s">
        <v>2513</v>
      </c>
      <c r="C120" s="1625"/>
    </row>
    <row r="121" spans="1:3" ht="25.5">
      <c r="A121" s="1625" t="s">
        <v>2514</v>
      </c>
      <c r="B121" s="1626" t="s">
        <v>2515</v>
      </c>
      <c r="C121" s="1625"/>
    </row>
    <row r="122" spans="1:3" ht="89.25">
      <c r="A122" s="1625" t="s">
        <v>1477</v>
      </c>
      <c r="B122" s="1626" t="s">
        <v>2516</v>
      </c>
      <c r="C122" s="1625"/>
    </row>
    <row r="123" spans="1:3" ht="89.25">
      <c r="A123" s="1625" t="s">
        <v>1480</v>
      </c>
      <c r="B123" s="1626" t="s">
        <v>2517</v>
      </c>
      <c r="C123" s="1625"/>
    </row>
    <row r="124" spans="1:3" ht="114.75">
      <c r="A124" s="1625" t="s">
        <v>1483</v>
      </c>
      <c r="B124" s="1626" t="s">
        <v>2518</v>
      </c>
      <c r="C124" s="1625"/>
    </row>
    <row r="125" spans="1:3" ht="89.25">
      <c r="A125" s="1625" t="s">
        <v>1487</v>
      </c>
      <c r="B125" s="1626" t="s">
        <v>2519</v>
      </c>
      <c r="C125" s="1625"/>
    </row>
    <row r="126" spans="1:3" ht="114.75">
      <c r="A126" s="1625" t="s">
        <v>1491</v>
      </c>
      <c r="B126" s="1629" t="s">
        <v>2520</v>
      </c>
      <c r="C126" s="1625"/>
    </row>
    <row r="127" spans="1:3" ht="63.75">
      <c r="A127" s="1625" t="s">
        <v>1495</v>
      </c>
      <c r="B127" s="1626" t="s">
        <v>2521</v>
      </c>
      <c r="C127" s="1625"/>
    </row>
    <row r="128" spans="1:3" ht="63.75">
      <c r="A128" s="1625" t="s">
        <v>1499</v>
      </c>
      <c r="B128" s="1626" t="s">
        <v>2522</v>
      </c>
      <c r="C128" s="1625"/>
    </row>
    <row r="129" spans="1:3" ht="76.5">
      <c r="A129" s="1625" t="s">
        <v>1503</v>
      </c>
      <c r="B129" s="1626" t="s">
        <v>2523</v>
      </c>
      <c r="C129" s="1625"/>
    </row>
    <row r="130" spans="1:3" ht="76.5">
      <c r="A130" s="1625" t="s">
        <v>2524</v>
      </c>
      <c r="B130" s="1626" t="s">
        <v>2525</v>
      </c>
      <c r="C130" s="1625"/>
    </row>
    <row r="131" spans="1:3" ht="51">
      <c r="A131" s="1625" t="s">
        <v>2526</v>
      </c>
      <c r="B131" s="1626" t="s">
        <v>2527</v>
      </c>
      <c r="C131" s="1625"/>
    </row>
    <row r="132" spans="1:3" ht="76.5">
      <c r="A132" s="1625" t="s">
        <v>1422</v>
      </c>
      <c r="B132" s="1626" t="s">
        <v>2528</v>
      </c>
      <c r="C132" s="1625"/>
    </row>
    <row r="133" spans="1:3" ht="63.75">
      <c r="A133" s="1625" t="s">
        <v>1425</v>
      </c>
      <c r="B133" s="1626" t="s">
        <v>2529</v>
      </c>
      <c r="C133" s="1625"/>
    </row>
    <row r="134" spans="1:3" ht="63.75">
      <c r="A134" s="1625" t="s">
        <v>542</v>
      </c>
      <c r="B134" s="1626" t="s">
        <v>2530</v>
      </c>
      <c r="C134" s="1625"/>
    </row>
    <row r="135" spans="1:3" ht="63.75">
      <c r="A135" s="1625" t="s">
        <v>534</v>
      </c>
      <c r="B135" s="1626" t="s">
        <v>2531</v>
      </c>
      <c r="C135" s="1625"/>
    </row>
    <row r="136" spans="1:3" ht="51">
      <c r="A136" s="1625" t="s">
        <v>537</v>
      </c>
      <c r="B136" s="1626" t="s">
        <v>2532</v>
      </c>
      <c r="C136" s="1625"/>
    </row>
    <row r="137" spans="1:3" ht="114.75">
      <c r="A137" s="1625" t="s">
        <v>1435</v>
      </c>
      <c r="B137" s="1626" t="s">
        <v>2533</v>
      </c>
      <c r="C137" s="1625"/>
    </row>
    <row r="138" spans="1:3" ht="63.75">
      <c r="A138" s="1625" t="s">
        <v>658</v>
      </c>
      <c r="B138" s="1626" t="s">
        <v>2534</v>
      </c>
      <c r="C138" s="1625" t="s">
        <v>2503</v>
      </c>
    </row>
    <row r="139" spans="1:3" ht="140.25">
      <c r="A139" s="1625" t="s">
        <v>642</v>
      </c>
      <c r="B139" s="1626" t="s">
        <v>2535</v>
      </c>
      <c r="C139" s="1625"/>
    </row>
    <row r="140" spans="1:3" ht="114.75">
      <c r="A140" s="1625" t="s">
        <v>680</v>
      </c>
      <c r="B140" s="1626" t="s">
        <v>2536</v>
      </c>
      <c r="C140" s="1625"/>
    </row>
    <row r="141" spans="1:3" ht="76.5">
      <c r="A141" s="1625" t="s">
        <v>1544</v>
      </c>
      <c r="B141" s="1626" t="s">
        <v>2537</v>
      </c>
      <c r="C141" s="1625"/>
    </row>
    <row r="142" spans="1:3" ht="102">
      <c r="A142" s="1625" t="s">
        <v>1547</v>
      </c>
      <c r="B142" s="1626" t="s">
        <v>2538</v>
      </c>
      <c r="C142" s="1625"/>
    </row>
    <row r="143" spans="1:3" ht="102">
      <c r="A143" s="1625" t="s">
        <v>1550</v>
      </c>
      <c r="B143" s="1626" t="s">
        <v>2539</v>
      </c>
      <c r="C143" s="1625"/>
    </row>
    <row r="144" spans="1:3" ht="89.25">
      <c r="A144" s="1625" t="s">
        <v>1554</v>
      </c>
      <c r="B144" s="1626" t="s">
        <v>2540</v>
      </c>
      <c r="C144" s="1625"/>
    </row>
    <row r="145" spans="1:3" ht="63.75">
      <c r="A145" s="1625" t="s">
        <v>2541</v>
      </c>
      <c r="B145" s="1626" t="s">
        <v>2542</v>
      </c>
      <c r="C145" s="1625"/>
    </row>
    <row r="146" spans="1:3" ht="38.25">
      <c r="A146" s="1625" t="s">
        <v>646</v>
      </c>
      <c r="B146" s="1626" t="s">
        <v>2543</v>
      </c>
      <c r="C146" s="1625"/>
    </row>
    <row r="147" spans="1:3" ht="153">
      <c r="A147" s="1625" t="s">
        <v>1519</v>
      </c>
      <c r="B147" s="1626" t="s">
        <v>2544</v>
      </c>
      <c r="C147" s="1625"/>
    </row>
    <row r="148" spans="1:3" ht="127.5">
      <c r="A148" s="1625" t="s">
        <v>1522</v>
      </c>
      <c r="B148" s="1626" t="s">
        <v>2545</v>
      </c>
      <c r="C148" s="1625"/>
    </row>
    <row r="149" spans="1:3" ht="127.5">
      <c r="A149" s="1625" t="s">
        <v>1525</v>
      </c>
      <c r="B149" s="1626" t="s">
        <v>2546</v>
      </c>
      <c r="C149" s="1625"/>
    </row>
    <row r="150" spans="1:3" ht="114.75">
      <c r="A150" s="1625" t="s">
        <v>633</v>
      </c>
      <c r="B150" s="1626" t="s">
        <v>2547</v>
      </c>
      <c r="C150" s="1625"/>
    </row>
    <row r="151" spans="1:3" ht="63.75">
      <c r="A151" s="1625" t="s">
        <v>1532</v>
      </c>
      <c r="B151" s="1626" t="s">
        <v>2548</v>
      </c>
      <c r="C151" s="1625"/>
    </row>
    <row r="152" spans="1:3" ht="76.5">
      <c r="A152" s="1625" t="s">
        <v>638</v>
      </c>
      <c r="B152" s="1626" t="s">
        <v>2549</v>
      </c>
      <c r="C152" s="1625"/>
    </row>
    <row r="153" spans="1:3" ht="191.25">
      <c r="A153" s="1625" t="s">
        <v>1538</v>
      </c>
      <c r="B153" s="1626" t="s">
        <v>2550</v>
      </c>
      <c r="C153" s="1625"/>
    </row>
    <row r="154" spans="1:3" ht="191.25">
      <c r="A154" s="1625" t="s">
        <v>673</v>
      </c>
      <c r="B154" s="1626" t="s">
        <v>2551</v>
      </c>
      <c r="C154" s="1625"/>
    </row>
    <row r="155" spans="1:3" ht="51">
      <c r="A155" s="1625" t="s">
        <v>1609</v>
      </c>
      <c r="B155" s="1626" t="s">
        <v>2552</v>
      </c>
      <c r="C155" s="1625"/>
    </row>
    <row r="156" spans="1:3" ht="51">
      <c r="A156" s="1625" t="s">
        <v>1612</v>
      </c>
      <c r="B156" s="1626" t="s">
        <v>2553</v>
      </c>
      <c r="C156" s="1625"/>
    </row>
    <row r="157" spans="1:3" ht="89.25">
      <c r="A157" s="1625" t="s">
        <v>752</v>
      </c>
      <c r="B157" s="1626" t="s">
        <v>2554</v>
      </c>
      <c r="C157" s="1625"/>
    </row>
    <row r="158" spans="1:3" ht="89.25">
      <c r="A158" s="1625" t="s">
        <v>755</v>
      </c>
      <c r="B158" s="1626" t="s">
        <v>2555</v>
      </c>
      <c r="C158" s="1625"/>
    </row>
    <row r="159" spans="1:3" ht="63.75">
      <c r="A159" s="1625" t="s">
        <v>1620</v>
      </c>
      <c r="B159" s="1626" t="s">
        <v>2556</v>
      </c>
      <c r="C159" s="1625"/>
    </row>
    <row r="160" spans="1:3" ht="63.75">
      <c r="A160" s="1625" t="s">
        <v>1624</v>
      </c>
      <c r="B160" s="1626" t="s">
        <v>2557</v>
      </c>
      <c r="C160" s="1625"/>
    </row>
    <row r="161" spans="1:3" ht="51">
      <c r="A161" s="1625" t="s">
        <v>758</v>
      </c>
      <c r="B161" s="1626" t="s">
        <v>2558</v>
      </c>
      <c r="C161" s="1625"/>
    </row>
    <row r="162" spans="1:3" ht="51">
      <c r="A162" s="1625" t="s">
        <v>1630</v>
      </c>
      <c r="B162" s="1626" t="s">
        <v>2559</v>
      </c>
      <c r="C162" s="1625"/>
    </row>
    <row r="163" spans="1:3" ht="25.5">
      <c r="A163" s="1625" t="s">
        <v>762</v>
      </c>
      <c r="B163" s="1626" t="s">
        <v>2560</v>
      </c>
      <c r="C163" s="1625"/>
    </row>
    <row r="164" spans="1:3" ht="102">
      <c r="A164" s="1625" t="s">
        <v>1635</v>
      </c>
      <c r="B164" s="1626" t="s">
        <v>2561</v>
      </c>
      <c r="C164" s="1625"/>
    </row>
    <row r="165" spans="1:3" ht="102">
      <c r="A165" s="1625" t="s">
        <v>667</v>
      </c>
      <c r="B165" s="1626" t="s">
        <v>2562</v>
      </c>
      <c r="C165" s="1625"/>
    </row>
    <row r="166" spans="1:3" ht="51">
      <c r="A166" s="1625" t="s">
        <v>1639</v>
      </c>
      <c r="B166" s="1626" t="s">
        <v>2563</v>
      </c>
      <c r="C166" s="1625"/>
    </row>
    <row r="167" spans="1:3" ht="102">
      <c r="A167" s="1625" t="s">
        <v>671</v>
      </c>
      <c r="B167" s="1626" t="s">
        <v>2564</v>
      </c>
      <c r="C167" s="1625"/>
    </row>
    <row r="168" spans="1:3" ht="127.5">
      <c r="A168" s="1625" t="s">
        <v>664</v>
      </c>
      <c r="B168" s="1626" t="s">
        <v>2565</v>
      </c>
      <c r="C168" s="1625"/>
    </row>
    <row r="169" spans="1:3" ht="127.5">
      <c r="A169" s="1625" t="s">
        <v>661</v>
      </c>
      <c r="B169" s="1626" t="s">
        <v>2566</v>
      </c>
      <c r="C169" s="1625"/>
    </row>
    <row r="170" spans="1:3" ht="89.25">
      <c r="A170" s="1625" t="s">
        <v>2567</v>
      </c>
      <c r="B170" s="1626" t="s">
        <v>2568</v>
      </c>
      <c r="C170" s="1625"/>
    </row>
    <row r="171" spans="1:3" ht="63.75">
      <c r="A171" s="1625" t="s">
        <v>2569</v>
      </c>
      <c r="B171" s="1626" t="s">
        <v>2570</v>
      </c>
      <c r="C171" s="1625"/>
    </row>
    <row r="172" spans="1:3" ht="89.25">
      <c r="A172" s="1625" t="s">
        <v>574</v>
      </c>
      <c r="B172" s="1626" t="s">
        <v>2571</v>
      </c>
      <c r="C172" s="1625"/>
    </row>
    <row r="173" spans="1:3" ht="76.5">
      <c r="A173" s="1625" t="s">
        <v>571</v>
      </c>
      <c r="B173" s="1626" t="s">
        <v>2572</v>
      </c>
      <c r="C173" s="1625"/>
    </row>
    <row r="174" spans="1:3" ht="51">
      <c r="A174" s="1625" t="s">
        <v>577</v>
      </c>
      <c r="B174" s="1626" t="s">
        <v>2573</v>
      </c>
      <c r="C174" s="1625"/>
    </row>
    <row r="175" spans="1:3" ht="38.25">
      <c r="A175" s="1625" t="s">
        <v>580</v>
      </c>
      <c r="B175" s="1626" t="s">
        <v>2574</v>
      </c>
      <c r="C175" s="1625"/>
    </row>
    <row r="176" spans="1:3" ht="51">
      <c r="A176" s="1625" t="s">
        <v>583</v>
      </c>
      <c r="B176" s="1626" t="s">
        <v>2575</v>
      </c>
      <c r="C176" s="1625"/>
    </row>
    <row r="177" spans="1:3" ht="38.25">
      <c r="A177" s="1625" t="s">
        <v>590</v>
      </c>
      <c r="B177" s="1626" t="s">
        <v>2576</v>
      </c>
      <c r="C177" s="1625"/>
    </row>
    <row r="178" spans="1:3" ht="38.25">
      <c r="A178" s="1625" t="s">
        <v>586</v>
      </c>
      <c r="B178" s="1626" t="s">
        <v>2577</v>
      </c>
      <c r="C178" s="1625"/>
    </row>
    <row r="179" spans="1:3" ht="51">
      <c r="A179" s="1625" t="s">
        <v>745</v>
      </c>
      <c r="B179" s="1626" t="s">
        <v>2578</v>
      </c>
      <c r="C179" s="1625"/>
    </row>
    <row r="180" spans="1:3" ht="51">
      <c r="A180" s="1625" t="s">
        <v>748</v>
      </c>
      <c r="B180" s="1626" t="s">
        <v>2579</v>
      </c>
      <c r="C180" s="1625"/>
    </row>
    <row r="181" spans="1:3" ht="165.75">
      <c r="A181" s="1625" t="s">
        <v>2580</v>
      </c>
      <c r="B181" s="1626" t="s">
        <v>2581</v>
      </c>
      <c r="C181" s="1625"/>
    </row>
    <row r="182" spans="1:3" ht="178.5">
      <c r="A182" s="1625" t="s">
        <v>2582</v>
      </c>
      <c r="B182" s="1626" t="s">
        <v>2583</v>
      </c>
      <c r="C182" s="1625"/>
    </row>
    <row r="183" spans="1:3" ht="140.25">
      <c r="A183" s="1625" t="s">
        <v>595</v>
      </c>
      <c r="B183" s="1626" t="s">
        <v>2584</v>
      </c>
      <c r="C183" s="1625"/>
    </row>
    <row r="184" spans="1:3" ht="114.75">
      <c r="A184" s="1625" t="s">
        <v>609</v>
      </c>
      <c r="B184" s="1626" t="s">
        <v>2585</v>
      </c>
      <c r="C184" s="1625"/>
    </row>
    <row r="185" spans="1:3" ht="114.75">
      <c r="A185" s="1625" t="s">
        <v>2586</v>
      </c>
      <c r="B185" s="1626" t="s">
        <v>2587</v>
      </c>
      <c r="C185" s="1625"/>
    </row>
    <row r="186" spans="1:3" ht="76.5">
      <c r="A186" s="1625" t="s">
        <v>2588</v>
      </c>
      <c r="B186" s="1626" t="s">
        <v>2589</v>
      </c>
      <c r="C186" s="1625"/>
    </row>
    <row r="187" spans="1:3" ht="89.25">
      <c r="A187" s="1625" t="s">
        <v>2590</v>
      </c>
      <c r="B187" s="1626" t="s">
        <v>2591</v>
      </c>
      <c r="C187" s="1625"/>
    </row>
    <row r="188" spans="1:3" ht="153">
      <c r="A188" s="1625" t="s">
        <v>605</v>
      </c>
      <c r="B188" s="1626" t="s">
        <v>2592</v>
      </c>
      <c r="C188" s="1625"/>
    </row>
    <row r="189" spans="1:3" ht="140.25">
      <c r="A189" s="1625" t="s">
        <v>2593</v>
      </c>
      <c r="B189" s="1626" t="s">
        <v>2594</v>
      </c>
      <c r="C189" s="1625"/>
    </row>
    <row r="190" spans="1:3" ht="38.25">
      <c r="A190" s="1625" t="s">
        <v>1814</v>
      </c>
      <c r="B190" s="1626" t="s">
        <v>2595</v>
      </c>
      <c r="C190" s="1625"/>
    </row>
    <row r="191" spans="1:3" ht="127.5">
      <c r="A191" s="1625" t="s">
        <v>2596</v>
      </c>
      <c r="B191" s="1626" t="s">
        <v>2597</v>
      </c>
      <c r="C191" s="1625"/>
    </row>
    <row r="192" spans="1:3" ht="114.75">
      <c r="A192" s="1625" t="s">
        <v>2598</v>
      </c>
      <c r="B192" s="1626" t="s">
        <v>2599</v>
      </c>
      <c r="C192" s="1625"/>
    </row>
    <row r="193" spans="1:3" ht="127.5">
      <c r="A193" s="1625" t="s">
        <v>617</v>
      </c>
      <c r="B193" s="1626" t="s">
        <v>2600</v>
      </c>
      <c r="C193" s="1625"/>
    </row>
    <row r="194" spans="1:3" ht="114.75">
      <c r="A194" s="1625" t="s">
        <v>2601</v>
      </c>
      <c r="B194" s="1626" t="s">
        <v>2602</v>
      </c>
      <c r="C194" s="1625"/>
    </row>
    <row r="195" spans="1:3" ht="127.5">
      <c r="A195" s="1625" t="s">
        <v>2603</v>
      </c>
      <c r="B195" s="1626" t="s">
        <v>2604</v>
      </c>
      <c r="C195" s="1625"/>
    </row>
    <row r="196" spans="1:3" ht="102">
      <c r="A196" s="1625" t="s">
        <v>625</v>
      </c>
      <c r="B196" s="1626" t="s">
        <v>2605</v>
      </c>
      <c r="C196" s="1625"/>
    </row>
    <row r="197" spans="1:3" ht="114.75">
      <c r="A197" s="1625" t="s">
        <v>1850</v>
      </c>
      <c r="B197" s="1626" t="s">
        <v>2606</v>
      </c>
      <c r="C197" s="1625"/>
    </row>
    <row r="198" spans="1:3" ht="102">
      <c r="A198" s="1625" t="s">
        <v>628</v>
      </c>
      <c r="B198" s="1626" t="s">
        <v>2607</v>
      </c>
      <c r="C198" s="1625"/>
    </row>
    <row r="199" spans="1:3" ht="102">
      <c r="A199" s="1625" t="s">
        <v>1857</v>
      </c>
      <c r="B199" s="1626" t="s">
        <v>2608</v>
      </c>
      <c r="C199" s="1625"/>
    </row>
    <row r="200" spans="1:3" ht="63.75">
      <c r="A200" s="1625" t="s">
        <v>1861</v>
      </c>
      <c r="B200" s="1626" t="s">
        <v>2609</v>
      </c>
      <c r="C200" s="1625"/>
    </row>
    <row r="201" spans="1:3" ht="140.25">
      <c r="A201" s="1625" t="s">
        <v>798</v>
      </c>
      <c r="B201" s="1626" t="s">
        <v>2610</v>
      </c>
      <c r="C201" s="1625"/>
    </row>
    <row r="202" spans="1:3" ht="165.75">
      <c r="A202" s="1625" t="s">
        <v>2611</v>
      </c>
      <c r="B202" s="1626" t="s">
        <v>2612</v>
      </c>
      <c r="C202" s="1625"/>
    </row>
    <row r="203" spans="1:3" ht="114.75">
      <c r="A203" s="1625" t="s">
        <v>2613</v>
      </c>
      <c r="B203" s="1626" t="s">
        <v>2614</v>
      </c>
      <c r="C203" s="1625"/>
    </row>
    <row r="204" spans="1:3" ht="140.25">
      <c r="A204" s="1625" t="s">
        <v>2615</v>
      </c>
      <c r="B204" s="1626" t="s">
        <v>2616</v>
      </c>
      <c r="C204" s="1625"/>
    </row>
    <row r="205" spans="1:3" ht="216.75">
      <c r="A205" s="1625" t="s">
        <v>721</v>
      </c>
      <c r="B205" s="1626" t="s">
        <v>2617</v>
      </c>
      <c r="C205" s="1625"/>
    </row>
    <row r="206" spans="1:3" ht="204">
      <c r="A206" s="1625" t="s">
        <v>724</v>
      </c>
      <c r="B206" s="1626" t="s">
        <v>2618</v>
      </c>
      <c r="C206" s="1625"/>
    </row>
    <row r="207" spans="1:3" ht="114.75">
      <c r="A207" s="1625" t="s">
        <v>2619</v>
      </c>
      <c r="B207" s="1626" t="s">
        <v>2620</v>
      </c>
      <c r="C207" s="1625"/>
    </row>
    <row r="208" spans="1:3" ht="127.5">
      <c r="A208" s="1625" t="s">
        <v>772</v>
      </c>
      <c r="B208" s="1626" t="s">
        <v>2621</v>
      </c>
      <c r="C208" s="1625"/>
    </row>
    <row r="209" spans="1:3" ht="63.75">
      <c r="A209" s="1625" t="s">
        <v>2622</v>
      </c>
      <c r="B209" s="1626" t="s">
        <v>2623</v>
      </c>
      <c r="C209" s="1625"/>
    </row>
    <row r="210" spans="1:3" ht="127.5">
      <c r="A210" s="1625" t="s">
        <v>2624</v>
      </c>
      <c r="B210" s="1626" t="s">
        <v>2625</v>
      </c>
      <c r="C210" s="1625"/>
    </row>
    <row r="211" spans="1:3" ht="89.25">
      <c r="A211" s="1625" t="s">
        <v>2626</v>
      </c>
      <c r="B211" s="1626" t="s">
        <v>2627</v>
      </c>
      <c r="C211" s="1625"/>
    </row>
    <row r="212" spans="1:3" ht="140.25">
      <c r="A212" s="1625" t="s">
        <v>728</v>
      </c>
      <c r="B212" s="1626" t="s">
        <v>2628</v>
      </c>
      <c r="C212" s="1625"/>
    </row>
    <row r="213" spans="1:3" ht="140.25">
      <c r="A213" s="1625" t="s">
        <v>732</v>
      </c>
      <c r="B213" s="1626" t="s">
        <v>2629</v>
      </c>
      <c r="C213" s="1625"/>
    </row>
    <row r="214" spans="1:3" ht="114.75">
      <c r="A214" s="1625" t="s">
        <v>2630</v>
      </c>
      <c r="B214" s="1626" t="s">
        <v>2631</v>
      </c>
      <c r="C214" s="1625"/>
    </row>
    <row r="215" spans="1:3" ht="127.5">
      <c r="A215" s="1625" t="s">
        <v>2632</v>
      </c>
      <c r="B215" s="1626" t="s">
        <v>2633</v>
      </c>
      <c r="C215" s="1625"/>
    </row>
    <row r="216" spans="1:3" ht="102">
      <c r="A216" s="1625" t="s">
        <v>2634</v>
      </c>
      <c r="B216" s="1626" t="s">
        <v>2635</v>
      </c>
      <c r="C216" s="1625"/>
    </row>
    <row r="217" spans="1:3" ht="191.25">
      <c r="A217" s="1625" t="s">
        <v>714</v>
      </c>
      <c r="B217" s="1626" t="s">
        <v>2636</v>
      </c>
      <c r="C217" s="1625"/>
    </row>
    <row r="218" spans="1:3" ht="76.5">
      <c r="A218" s="1625" t="s">
        <v>2637</v>
      </c>
      <c r="B218" s="1626" t="s">
        <v>2638</v>
      </c>
      <c r="C218" s="1625"/>
    </row>
    <row r="219" spans="1:3" ht="76.5">
      <c r="A219" s="1625" t="s">
        <v>452</v>
      </c>
      <c r="B219" s="1626" t="s">
        <v>2639</v>
      </c>
      <c r="C219" s="1625"/>
    </row>
    <row r="220" spans="1:3" ht="38.25">
      <c r="A220" s="1625" t="s">
        <v>2640</v>
      </c>
      <c r="B220" s="1626" t="s">
        <v>2641</v>
      </c>
      <c r="C220" s="1625"/>
    </row>
    <row r="221" spans="1:3" ht="63.75">
      <c r="A221" s="1625" t="s">
        <v>2642</v>
      </c>
      <c r="B221" s="1626" t="s">
        <v>2643</v>
      </c>
      <c r="C221" s="1625"/>
    </row>
    <row r="222" spans="1:3" ht="25.5">
      <c r="A222" s="1625" t="s">
        <v>2644</v>
      </c>
      <c r="B222" s="1626" t="s">
        <v>2645</v>
      </c>
      <c r="C222" s="1625"/>
    </row>
    <row r="223" spans="1:3" ht="114.75">
      <c r="A223" s="1625" t="s">
        <v>2646</v>
      </c>
      <c r="B223" s="1626" t="s">
        <v>2647</v>
      </c>
      <c r="C223" s="1625"/>
    </row>
    <row r="224" spans="1:3" ht="51">
      <c r="A224" s="1625" t="s">
        <v>2648</v>
      </c>
      <c r="B224" s="1626" t="s">
        <v>2649</v>
      </c>
      <c r="C224" s="1625"/>
    </row>
    <row r="225" spans="1:3" ht="76.5">
      <c r="A225" s="1625" t="s">
        <v>792</v>
      </c>
      <c r="B225" s="1626" t="s">
        <v>2650</v>
      </c>
      <c r="C225" s="1625"/>
    </row>
    <row r="226" spans="1:3" ht="51">
      <c r="A226" s="1625" t="s">
        <v>795</v>
      </c>
      <c r="B226" s="1626" t="s">
        <v>2651</v>
      </c>
      <c r="C226" s="1625"/>
    </row>
    <row r="227" spans="1:3" ht="63.75">
      <c r="A227" s="1625" t="s">
        <v>776</v>
      </c>
      <c r="B227" s="1626" t="s">
        <v>2652</v>
      </c>
      <c r="C227" s="1625"/>
    </row>
    <row r="228" spans="1:3" ht="76.5">
      <c r="A228" s="1625" t="s">
        <v>779</v>
      </c>
      <c r="B228" s="1626" t="s">
        <v>2653</v>
      </c>
      <c r="C228" s="1625"/>
    </row>
    <row r="229" spans="1:3" ht="51">
      <c r="A229" s="1625" t="s">
        <v>2654</v>
      </c>
      <c r="B229" s="1626" t="s">
        <v>2655</v>
      </c>
      <c r="C229" s="1625"/>
    </row>
    <row r="230" spans="1:3" ht="89.25">
      <c r="A230" s="1625" t="s">
        <v>2656</v>
      </c>
      <c r="B230" s="1626" t="s">
        <v>2657</v>
      </c>
      <c r="C230" s="1625"/>
    </row>
    <row r="231" spans="1:3" ht="51">
      <c r="A231" s="1625" t="s">
        <v>782</v>
      </c>
      <c r="B231" s="1626" t="s">
        <v>2658</v>
      </c>
      <c r="C231" s="1625"/>
    </row>
    <row r="232" spans="1:3" ht="63.75">
      <c r="A232" s="1625" t="s">
        <v>788</v>
      </c>
      <c r="B232" s="1626" t="s">
        <v>2659</v>
      </c>
      <c r="C232" s="1625"/>
    </row>
    <row r="233" spans="1:3" ht="63.75">
      <c r="A233" s="1625" t="s">
        <v>802</v>
      </c>
      <c r="B233" s="1626" t="s">
        <v>2660</v>
      </c>
      <c r="C233" s="1625"/>
    </row>
    <row r="234" spans="1:3" ht="102">
      <c r="A234" s="1625" t="s">
        <v>806</v>
      </c>
      <c r="B234" s="1626" t="s">
        <v>2661</v>
      </c>
      <c r="C234" s="1625"/>
    </row>
    <row r="235" spans="1:3" ht="76.5">
      <c r="A235" s="1625" t="s">
        <v>2004</v>
      </c>
      <c r="B235" s="1626" t="s">
        <v>2662</v>
      </c>
      <c r="C235" s="1625"/>
    </row>
    <row r="236" spans="1:3" ht="89.25">
      <c r="A236" s="1625" t="s">
        <v>448</v>
      </c>
      <c r="B236" s="1626" t="s">
        <v>2663</v>
      </c>
      <c r="C236" s="1625"/>
    </row>
    <row r="237" spans="1:3" ht="76.5">
      <c r="A237" s="1625" t="s">
        <v>2010</v>
      </c>
      <c r="B237" s="1626" t="s">
        <v>2664</v>
      </c>
      <c r="C237" s="1625"/>
    </row>
    <row r="238" spans="1:3" ht="38.25">
      <c r="A238" s="1625" t="s">
        <v>2665</v>
      </c>
      <c r="B238" s="1626" t="s">
        <v>2666</v>
      </c>
      <c r="C238" s="1625"/>
    </row>
    <row r="239" spans="1:3" ht="38.25">
      <c r="A239" s="1625" t="s">
        <v>2667</v>
      </c>
      <c r="B239" s="1626" t="s">
        <v>2668</v>
      </c>
      <c r="C239" s="1625"/>
    </row>
    <row r="240" spans="1:3" ht="38.25">
      <c r="A240" s="1625" t="s">
        <v>2669</v>
      </c>
      <c r="B240" s="1626" t="s">
        <v>2670</v>
      </c>
      <c r="C240" s="1625"/>
    </row>
    <row r="241" spans="1:3" ht="38.25">
      <c r="A241" s="1625" t="s">
        <v>2671</v>
      </c>
      <c r="B241" s="1626" t="s">
        <v>2672</v>
      </c>
      <c r="C241" s="1625"/>
    </row>
    <row r="242" spans="1:3" ht="63.75">
      <c r="A242" s="1625" t="s">
        <v>2673</v>
      </c>
      <c r="B242" s="1626" t="s">
        <v>2674</v>
      </c>
      <c r="C242" s="1625"/>
    </row>
    <row r="243" spans="1:3" ht="38.25">
      <c r="A243" s="1625" t="s">
        <v>2675</v>
      </c>
      <c r="B243" s="1626" t="s">
        <v>2676</v>
      </c>
      <c r="C243" s="1625"/>
    </row>
    <row r="244" spans="1:3" ht="63.75">
      <c r="A244" s="1625" t="s">
        <v>2677</v>
      </c>
      <c r="B244" s="1626" t="s">
        <v>2678</v>
      </c>
      <c r="C244" s="1625"/>
    </row>
    <row r="245" spans="1:3" ht="140.25">
      <c r="A245" s="1625" t="s">
        <v>2679</v>
      </c>
      <c r="B245" s="1626" t="s">
        <v>2680</v>
      </c>
      <c r="C245" s="1625"/>
    </row>
    <row r="246" spans="1:3" ht="102">
      <c r="A246" s="1625" t="s">
        <v>765</v>
      </c>
      <c r="B246" s="1626" t="s">
        <v>2681</v>
      </c>
      <c r="C246" s="1625"/>
    </row>
    <row r="247" spans="1:3" ht="127.5">
      <c r="A247" s="1625" t="s">
        <v>768</v>
      </c>
      <c r="B247" s="1626" t="s">
        <v>2682</v>
      </c>
      <c r="C247" s="1625"/>
    </row>
    <row r="248" spans="1:3" ht="165.75">
      <c r="A248" s="1625" t="s">
        <v>2090</v>
      </c>
      <c r="B248" s="1626" t="s">
        <v>2683</v>
      </c>
      <c r="C248" s="1625"/>
    </row>
    <row r="249" spans="1:3" ht="165.75">
      <c r="A249" s="1625" t="s">
        <v>2684</v>
      </c>
      <c r="B249" s="1626" t="s">
        <v>2685</v>
      </c>
      <c r="C249" s="1625"/>
    </row>
    <row r="250" spans="1:3" ht="127.5">
      <c r="A250" s="1625" t="s">
        <v>2686</v>
      </c>
      <c r="B250" s="1626" t="s">
        <v>2687</v>
      </c>
      <c r="C250" s="1625"/>
    </row>
    <row r="251" spans="1:3" ht="178.5">
      <c r="A251" s="1625" t="s">
        <v>2107</v>
      </c>
      <c r="B251" s="1626" t="s">
        <v>2688</v>
      </c>
      <c r="C251" s="1625"/>
    </row>
    <row r="252" spans="1:3" ht="191.25">
      <c r="A252" s="1625" t="s">
        <v>2689</v>
      </c>
      <c r="B252" s="1626" t="s">
        <v>2690</v>
      </c>
      <c r="C252" s="1625"/>
    </row>
    <row r="253" spans="1:3" ht="357">
      <c r="A253" s="1625" t="s">
        <v>2691</v>
      </c>
      <c r="B253" s="1626" t="s">
        <v>2692</v>
      </c>
      <c r="C253" s="1625"/>
    </row>
    <row r="254" spans="1:3" ht="127.5">
      <c r="A254" s="1625" t="s">
        <v>2693</v>
      </c>
      <c r="B254" s="1626" t="s">
        <v>2694</v>
      </c>
      <c r="C254" s="1625"/>
    </row>
    <row r="255" spans="1:3" ht="63.75">
      <c r="A255" s="1625" t="s">
        <v>829</v>
      </c>
      <c r="B255" s="1626" t="s">
        <v>2695</v>
      </c>
      <c r="C255" s="1625"/>
    </row>
    <row r="256" spans="1:3" ht="51">
      <c r="A256" s="1625" t="s">
        <v>2696</v>
      </c>
      <c r="B256" s="1626" t="s">
        <v>2697</v>
      </c>
      <c r="C256" s="1625"/>
    </row>
    <row r="257" spans="1:3" ht="102">
      <c r="A257" s="1625" t="s">
        <v>2698</v>
      </c>
      <c r="B257" s="1626" t="s">
        <v>2699</v>
      </c>
      <c r="C257" s="1625"/>
    </row>
    <row r="258" spans="1:3" ht="63.75">
      <c r="A258" s="1625" t="s">
        <v>2700</v>
      </c>
      <c r="B258" s="1626" t="s">
        <v>2701</v>
      </c>
      <c r="C258" s="1625"/>
    </row>
    <row r="259" spans="1:3" ht="63.75">
      <c r="A259" s="1625" t="s">
        <v>2702</v>
      </c>
      <c r="B259" s="1626" t="s">
        <v>2703</v>
      </c>
      <c r="C259" s="1625"/>
    </row>
    <row r="260" spans="1:3" ht="51">
      <c r="A260" s="1625" t="s">
        <v>2704</v>
      </c>
      <c r="B260" s="1626" t="s">
        <v>2705</v>
      </c>
      <c r="C260" s="1625"/>
    </row>
    <row r="261" spans="1:3" ht="89.25">
      <c r="A261" s="1625" t="s">
        <v>2706</v>
      </c>
      <c r="B261" s="1626" t="s">
        <v>2707</v>
      </c>
      <c r="C261" s="1625"/>
    </row>
    <row r="262" spans="1:3" ht="63.75">
      <c r="A262" s="1625" t="s">
        <v>2708</v>
      </c>
      <c r="B262" s="1626" t="s">
        <v>2709</v>
      </c>
      <c r="C262" s="1625"/>
    </row>
    <row r="263" spans="1:3" ht="89.25">
      <c r="A263" s="1625" t="s">
        <v>845</v>
      </c>
      <c r="B263" s="1626" t="s">
        <v>2710</v>
      </c>
      <c r="C263" s="1625"/>
    </row>
    <row r="264" spans="1:3" ht="38.25">
      <c r="A264" s="1625" t="s">
        <v>833</v>
      </c>
      <c r="B264" s="1626" t="s">
        <v>2711</v>
      </c>
      <c r="C264" s="1625"/>
    </row>
    <row r="265" spans="1:3" ht="25.5">
      <c r="A265" s="1625" t="s">
        <v>785</v>
      </c>
      <c r="B265" s="1626" t="s">
        <v>2712</v>
      </c>
      <c r="C265" s="1625"/>
    </row>
    <row r="266" spans="1:3" ht="38.25">
      <c r="A266" s="1625" t="s">
        <v>2713</v>
      </c>
      <c r="B266" s="1626" t="s">
        <v>2714</v>
      </c>
      <c r="C266" s="1625"/>
    </row>
    <row r="267" spans="1:3" ht="38.25">
      <c r="A267" s="1625" t="s">
        <v>2715</v>
      </c>
      <c r="B267" s="1626" t="s">
        <v>2716</v>
      </c>
      <c r="C267" s="1625"/>
    </row>
    <row r="268" spans="1:3" ht="25.5">
      <c r="A268" s="1625" t="s">
        <v>826</v>
      </c>
      <c r="B268" s="1626" t="s">
        <v>2717</v>
      </c>
      <c r="C268" s="1625"/>
    </row>
    <row r="269" spans="1:3" ht="25.5">
      <c r="A269" s="1625" t="s">
        <v>826</v>
      </c>
      <c r="B269" s="1626" t="s">
        <v>2718</v>
      </c>
      <c r="C269" s="1625"/>
    </row>
    <row r="270" spans="1:3" ht="25.5">
      <c r="A270" s="1625" t="s">
        <v>2719</v>
      </c>
      <c r="B270" s="1626" t="s">
        <v>2720</v>
      </c>
      <c r="C270" s="1625"/>
    </row>
    <row r="271" spans="1:3" ht="25.5">
      <c r="A271" s="1625" t="s">
        <v>842</v>
      </c>
      <c r="B271" s="1626" t="s">
        <v>2721</v>
      </c>
      <c r="C271" s="1625"/>
    </row>
    <row r="272" spans="1:3" ht="51">
      <c r="A272" s="1625" t="s">
        <v>2722</v>
      </c>
      <c r="B272" s="1626" t="s">
        <v>2723</v>
      </c>
      <c r="C272" s="1625"/>
    </row>
    <row r="273" spans="1:3">
      <c r="A273" s="1625" t="s">
        <v>2724</v>
      </c>
      <c r="B273" s="1626" t="s">
        <v>2122</v>
      </c>
      <c r="C273" s="1625"/>
    </row>
    <row r="274" spans="1:3">
      <c r="A274" s="1625" t="s">
        <v>2725</v>
      </c>
      <c r="B274" s="1626" t="s">
        <v>2124</v>
      </c>
      <c r="C274" s="1625"/>
    </row>
    <row r="275" spans="1:3">
      <c r="A275" s="1625" t="s">
        <v>848</v>
      </c>
      <c r="B275" s="1626" t="s">
        <v>2126</v>
      </c>
      <c r="C275" s="1625"/>
    </row>
    <row r="276" spans="1:3">
      <c r="A276" s="1625" t="s">
        <v>2726</v>
      </c>
      <c r="B276" s="1626" t="s">
        <v>2128</v>
      </c>
      <c r="C276" s="1625"/>
    </row>
    <row r="277" spans="1:3" ht="25.5">
      <c r="A277" s="1625" t="s">
        <v>2727</v>
      </c>
      <c r="B277" s="1626" t="s">
        <v>2728</v>
      </c>
      <c r="C277" s="1625"/>
    </row>
    <row r="278" spans="1:3" ht="25.5">
      <c r="A278" s="1625" t="s">
        <v>838</v>
      </c>
      <c r="B278" s="1626" t="s">
        <v>2729</v>
      </c>
      <c r="C278" s="1625"/>
    </row>
  </sheetData>
  <phoneticPr fontId="3" type="noConversion"/>
  <pageMargins left="0.7" right="0.7" top="0.75" bottom="0.75" header="0.3" footer="0.3"/>
  <pageSetup paperSize="8" scale="78" fitToHeight="0" orientation="portrait" r:id="rId1"/>
  <headerFooter differentOddEven="1" differentFirst="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28"/>
  <sheetViews>
    <sheetView zoomScale="85" zoomScaleNormal="85" workbookViewId="0">
      <pane xSplit="5" ySplit="6" topLeftCell="M7" activePane="bottomRight" state="frozen"/>
      <selection activeCell="B4" sqref="B4:W9"/>
      <selection pane="topRight" activeCell="B4" sqref="B4:W9"/>
      <selection pane="bottomLeft" activeCell="B4" sqref="B4:W9"/>
      <selection pane="bottomRight" activeCell="B4" sqref="B4:W9"/>
    </sheetView>
  </sheetViews>
  <sheetFormatPr defaultRowHeight="14.25" outlineLevelCol="1"/>
  <cols>
    <col min="1" max="1" width="2.75" style="1630" customWidth="1"/>
    <col min="2" max="2" width="17.25" style="1630" customWidth="1"/>
    <col min="3" max="3" width="25.625" style="1630" customWidth="1"/>
    <col min="4" max="4" width="29.875" style="1630" customWidth="1"/>
    <col min="5" max="5" width="7.125" style="1630" customWidth="1" collapsed="1"/>
    <col min="6" max="6" width="13.25" style="1631" customWidth="1" outlineLevel="1"/>
    <col min="7" max="7" width="15.5" style="1632" customWidth="1" outlineLevel="1"/>
    <col min="8" max="8" width="15.5" style="1631" customWidth="1" outlineLevel="1"/>
    <col min="9" max="9" width="13.25" style="1631" customWidth="1" outlineLevel="1"/>
    <col min="10" max="10" width="15.5" style="1633" customWidth="1" outlineLevel="1"/>
    <col min="11" max="11" width="15.5" style="1631" customWidth="1" outlineLevel="1"/>
    <col min="12" max="12" width="13.25" style="1631" customWidth="1" outlineLevel="1"/>
    <col min="13" max="13" width="15.5" style="1634" customWidth="1" outlineLevel="1"/>
    <col min="14" max="14" width="15.5" style="1631" customWidth="1" outlineLevel="1"/>
    <col min="15" max="15" width="13.25" style="1631" customWidth="1" outlineLevel="1"/>
    <col min="16" max="16" width="15.5" style="1634" customWidth="1" outlineLevel="1"/>
    <col min="17" max="17" width="15.5" style="1631" customWidth="1" outlineLevel="1"/>
    <col min="18" max="18" width="13.25" style="1631" customWidth="1" outlineLevel="1"/>
    <col min="19" max="19" width="15.5" style="1634" customWidth="1" outlineLevel="1"/>
    <col min="20" max="20" width="15.5" style="1631" customWidth="1" outlineLevel="1"/>
    <col min="21" max="21" width="13.25" style="1631" customWidth="1"/>
    <col min="22" max="22" width="15.5" style="1633" customWidth="1"/>
    <col min="23" max="23" width="15.5" style="1631" customWidth="1"/>
    <col min="24" max="24" width="13.25" style="1631" customWidth="1"/>
    <col min="25" max="25" width="15.5" style="1633" customWidth="1"/>
    <col min="26" max="26" width="15.5" style="1631" customWidth="1"/>
    <col min="27" max="27" width="13.25" style="1631" customWidth="1"/>
    <col min="28" max="28" width="15.5" style="1633" customWidth="1"/>
    <col min="29" max="30" width="15.5" style="1631" customWidth="1"/>
    <col min="31" max="31" width="54.125" style="1744" customWidth="1"/>
    <col min="32" max="32" width="11" style="1630" bestFit="1" customWidth="1"/>
    <col min="33" max="33" width="12.125" style="1630" bestFit="1" customWidth="1"/>
    <col min="34" max="34" width="9" style="1630"/>
    <col min="35" max="35" width="10" style="1630" bestFit="1" customWidth="1"/>
    <col min="36" max="16384" width="9" style="1630"/>
  </cols>
  <sheetData>
    <row r="1" spans="2:35">
      <c r="AE1" s="1630"/>
    </row>
    <row r="2" spans="2:35" ht="35.25">
      <c r="B2" s="1635" t="s">
        <v>2730</v>
      </c>
      <c r="AE2" s="1630"/>
    </row>
    <row r="3" spans="2:35" ht="18">
      <c r="B3" s="1636"/>
      <c r="H3" s="1637">
        <v>-7671949</v>
      </c>
      <c r="AE3" s="1638"/>
    </row>
    <row r="4" spans="2:35" ht="18.75" thickBot="1">
      <c r="B4" s="1639" t="str">
        <f>LEVEL_2!B3</f>
        <v>Project Name : 안마도 해상풍력 Project</v>
      </c>
      <c r="H4" s="1640"/>
      <c r="K4" s="1640"/>
      <c r="N4" s="1640"/>
      <c r="Q4" s="1640"/>
      <c r="T4" s="1640"/>
      <c r="Z4" s="1640"/>
      <c r="AC4" s="1640"/>
      <c r="AD4" s="1641"/>
      <c r="AE4" s="1642" t="s">
        <v>5</v>
      </c>
    </row>
    <row r="5" spans="2:35" ht="15.75" customHeight="1">
      <c r="B5" s="1643" t="s">
        <v>2731</v>
      </c>
      <c r="C5" s="1644" t="s">
        <v>2732</v>
      </c>
      <c r="D5" s="1645"/>
      <c r="E5" s="1646" t="s">
        <v>245</v>
      </c>
      <c r="F5" s="1647"/>
      <c r="G5" s="1648"/>
      <c r="H5" s="1649"/>
      <c r="I5" s="1647"/>
      <c r="J5" s="1648"/>
      <c r="K5" s="1649"/>
      <c r="L5" s="1650"/>
      <c r="M5" s="1651"/>
      <c r="N5" s="1652"/>
      <c r="O5" s="1650"/>
      <c r="P5" s="1651"/>
      <c r="Q5" s="1652"/>
      <c r="R5" s="1650"/>
      <c r="S5" s="1651"/>
      <c r="T5" s="1652"/>
      <c r="U5" s="1653" t="s">
        <v>2733</v>
      </c>
      <c r="V5" s="1654"/>
      <c r="W5" s="1655"/>
      <c r="X5" s="1653" t="s">
        <v>2734</v>
      </c>
      <c r="Y5" s="1654"/>
      <c r="Z5" s="1655"/>
      <c r="AA5" s="1656" t="s">
        <v>2735</v>
      </c>
      <c r="AB5" s="1654"/>
      <c r="AC5" s="1655"/>
      <c r="AD5" s="1657" t="s">
        <v>2736</v>
      </c>
      <c r="AE5" s="1658" t="s">
        <v>2737</v>
      </c>
    </row>
    <row r="6" spans="2:35" ht="16.5" thickBot="1">
      <c r="B6" s="1659"/>
      <c r="C6" s="1660"/>
      <c r="D6" s="1661"/>
      <c r="E6" s="1662"/>
      <c r="F6" s="1663" t="s">
        <v>2738</v>
      </c>
      <c r="G6" s="1664" t="s">
        <v>2739</v>
      </c>
      <c r="H6" s="1665" t="s">
        <v>2740</v>
      </c>
      <c r="I6" s="1663" t="s">
        <v>2738</v>
      </c>
      <c r="J6" s="1664" t="s">
        <v>2739</v>
      </c>
      <c r="K6" s="1665" t="s">
        <v>2740</v>
      </c>
      <c r="L6" s="1666" t="s">
        <v>2738</v>
      </c>
      <c r="M6" s="1667" t="s">
        <v>2739</v>
      </c>
      <c r="N6" s="1665" t="s">
        <v>2740</v>
      </c>
      <c r="O6" s="1666" t="s">
        <v>2738</v>
      </c>
      <c r="P6" s="1667" t="s">
        <v>2739</v>
      </c>
      <c r="Q6" s="1665" t="s">
        <v>2740</v>
      </c>
      <c r="R6" s="1666" t="s">
        <v>2738</v>
      </c>
      <c r="S6" s="1667" t="s">
        <v>2739</v>
      </c>
      <c r="T6" s="1665" t="s">
        <v>2740</v>
      </c>
      <c r="U6" s="1663" t="s">
        <v>2741</v>
      </c>
      <c r="V6" s="1668" t="s">
        <v>2742</v>
      </c>
      <c r="W6" s="1665" t="s">
        <v>2740</v>
      </c>
      <c r="X6" s="1663" t="s">
        <v>2743</v>
      </c>
      <c r="Y6" s="1668" t="s">
        <v>2744</v>
      </c>
      <c r="Z6" s="1665" t="s">
        <v>2745</v>
      </c>
      <c r="AA6" s="1663" t="s">
        <v>2746</v>
      </c>
      <c r="AB6" s="1668" t="s">
        <v>2744</v>
      </c>
      <c r="AC6" s="1665" t="s">
        <v>2745</v>
      </c>
      <c r="AD6" s="1669"/>
      <c r="AE6" s="1670"/>
    </row>
    <row r="7" spans="2:35" s="1683" customFormat="1" ht="24.75" customHeight="1">
      <c r="B7" s="1671" t="s">
        <v>2747</v>
      </c>
      <c r="C7" s="1672" t="s">
        <v>2748</v>
      </c>
      <c r="D7" s="1673" t="s">
        <v>54</v>
      </c>
      <c r="E7" s="1674" t="s">
        <v>2749</v>
      </c>
      <c r="F7" s="1675"/>
      <c r="G7" s="1676">
        <f>IFERROR(H7/F7,0)</f>
        <v>0</v>
      </c>
      <c r="H7" s="1677"/>
      <c r="I7" s="1675"/>
      <c r="J7" s="1676">
        <f>IFERROR(K7/I7,0)</f>
        <v>0</v>
      </c>
      <c r="K7" s="1677"/>
      <c r="L7" s="1675"/>
      <c r="M7" s="1676">
        <f>IFERROR(N7/L7,0)</f>
        <v>0</v>
      </c>
      <c r="N7" s="1677"/>
      <c r="O7" s="1675"/>
      <c r="P7" s="1676">
        <f>IFERROR(Q7/O7,0)</f>
        <v>0</v>
      </c>
      <c r="Q7" s="1677"/>
      <c r="R7" s="1675"/>
      <c r="S7" s="1676">
        <f>IFERROR(T7/R7,0)</f>
        <v>0</v>
      </c>
      <c r="T7" s="1677"/>
      <c r="U7" s="1678">
        <f>LEVEL_2!D33</f>
        <v>0</v>
      </c>
      <c r="V7" s="1679">
        <f t="shared" ref="V7:V25" si="0">IFERROR(W7/U7,0)</f>
        <v>0</v>
      </c>
      <c r="W7" s="1680">
        <f>LEVEL1!BA224</f>
        <v>5747309843.7875557</v>
      </c>
      <c r="X7" s="1678">
        <f>LEVEL_2!D33</f>
        <v>0</v>
      </c>
      <c r="Y7" s="1679">
        <f t="shared" ref="Y7:Y25" si="1">IFERROR(Z7/X7,0)</f>
        <v>0</v>
      </c>
      <c r="Z7" s="1680">
        <f>LEVEL1!HK196</f>
        <v>6864758207.4199896</v>
      </c>
      <c r="AA7" s="1678">
        <f>LEVEL_2!D33</f>
        <v>0</v>
      </c>
      <c r="AB7" s="1679">
        <f t="shared" ref="AB7:AB24" si="2">IFERROR(AC7/AA7,0)</f>
        <v>0</v>
      </c>
      <c r="AC7" s="1680">
        <f>LEVEL1!BU196</f>
        <v>5651885049.3391066</v>
      </c>
      <c r="AD7" s="1681"/>
      <c r="AE7" s="1682"/>
    </row>
    <row r="8" spans="2:35" s="1683" customFormat="1" ht="24.75" customHeight="1">
      <c r="B8" s="1684"/>
      <c r="C8" s="1685"/>
      <c r="D8" s="1686" t="s">
        <v>58</v>
      </c>
      <c r="E8" s="1687" t="s">
        <v>2749</v>
      </c>
      <c r="F8" s="1688"/>
      <c r="G8" s="1689">
        <f>IFERROR(H8/F8,0)</f>
        <v>0</v>
      </c>
      <c r="H8" s="1690"/>
      <c r="I8" s="1688"/>
      <c r="J8" s="1689">
        <f>IFERROR(K8/I8,0)</f>
        <v>0</v>
      </c>
      <c r="K8" s="1690"/>
      <c r="L8" s="1688"/>
      <c r="M8" s="1689">
        <f>IFERROR(N8/L8,0)</f>
        <v>0</v>
      </c>
      <c r="N8" s="1690"/>
      <c r="O8" s="1688"/>
      <c r="P8" s="1689">
        <f>IFERROR(Q8/O8,0)</f>
        <v>0</v>
      </c>
      <c r="Q8" s="1690"/>
      <c r="R8" s="1688"/>
      <c r="S8" s="1689">
        <f>IFERROR(T8/R8,0)</f>
        <v>0</v>
      </c>
      <c r="T8" s="1690"/>
      <c r="U8" s="1691">
        <f>LEVEL_2!D34</f>
        <v>0</v>
      </c>
      <c r="V8" s="1692">
        <f t="shared" si="0"/>
        <v>0</v>
      </c>
      <c r="W8" s="1693">
        <f>LEVEL1!BB224</f>
        <v>0</v>
      </c>
      <c r="X8" s="1691">
        <f>LEVEL_2!D34</f>
        <v>0</v>
      </c>
      <c r="Y8" s="1692">
        <f t="shared" si="1"/>
        <v>0</v>
      </c>
      <c r="Z8" s="1693">
        <f>LEVEL1!HL196</f>
        <v>0</v>
      </c>
      <c r="AA8" s="1691">
        <f>LEVEL_2!D34</f>
        <v>0</v>
      </c>
      <c r="AB8" s="1692">
        <f t="shared" si="2"/>
        <v>0</v>
      </c>
      <c r="AC8" s="1693">
        <f>LEVEL1!BV196</f>
        <v>0</v>
      </c>
      <c r="AD8" s="1694"/>
      <c r="AE8" s="1695"/>
      <c r="AG8" s="1696"/>
      <c r="AH8" s="1696"/>
    </row>
    <row r="9" spans="2:35" s="1683" customFormat="1" ht="24.75" customHeight="1" thickBot="1">
      <c r="B9" s="1684"/>
      <c r="C9" s="1697"/>
      <c r="D9" s="1698" t="s">
        <v>2750</v>
      </c>
      <c r="E9" s="1699" t="s">
        <v>5</v>
      </c>
      <c r="F9" s="1700">
        <f>SUM(F7:F8)</f>
        <v>0</v>
      </c>
      <c r="G9" s="1701">
        <f>IFERROR(H9/F9,0)</f>
        <v>0</v>
      </c>
      <c r="H9" s="1702">
        <f>SUM(H7:H8)</f>
        <v>0</v>
      </c>
      <c r="I9" s="1700">
        <f>SUM(I7:I8)</f>
        <v>0</v>
      </c>
      <c r="J9" s="1701">
        <f>IFERROR(K9/I9,0)</f>
        <v>0</v>
      </c>
      <c r="K9" s="1702">
        <f>SUM(K7:K8)</f>
        <v>0</v>
      </c>
      <c r="L9" s="1700">
        <f>SUM(L7:L8)</f>
        <v>0</v>
      </c>
      <c r="M9" s="1701">
        <f>IFERROR(N9/L9,0)</f>
        <v>0</v>
      </c>
      <c r="N9" s="1702">
        <f>SUM(N7:N8)</f>
        <v>0</v>
      </c>
      <c r="O9" s="1700">
        <f>SUM(O7:O8)</f>
        <v>0</v>
      </c>
      <c r="P9" s="1701">
        <f>IFERROR(Q9/O9,0)</f>
        <v>0</v>
      </c>
      <c r="Q9" s="1702">
        <f>SUM(Q7:Q8)</f>
        <v>0</v>
      </c>
      <c r="R9" s="1700">
        <f>SUM(R7:R8)</f>
        <v>0</v>
      </c>
      <c r="S9" s="1701">
        <f>IFERROR(T9/R9,0)</f>
        <v>0</v>
      </c>
      <c r="T9" s="1702">
        <f>SUM(T7:T8)</f>
        <v>0</v>
      </c>
      <c r="U9" s="1703">
        <f>SUM(U7:U8)</f>
        <v>0</v>
      </c>
      <c r="V9" s="1704">
        <f t="shared" si="0"/>
        <v>0</v>
      </c>
      <c r="W9" s="1702">
        <f>SUM(W7:W8)</f>
        <v>5747309843.7875557</v>
      </c>
      <c r="X9" s="1703">
        <f>SUM(X7:X8)</f>
        <v>0</v>
      </c>
      <c r="Y9" s="1704">
        <f t="shared" si="1"/>
        <v>0</v>
      </c>
      <c r="Z9" s="1702">
        <f>SUM(Z7:Z8)</f>
        <v>6864758207.4199896</v>
      </c>
      <c r="AA9" s="1703">
        <f>SUM(AA7:AA8)</f>
        <v>0</v>
      </c>
      <c r="AB9" s="1704">
        <f t="shared" si="2"/>
        <v>0</v>
      </c>
      <c r="AC9" s="1702">
        <f>SUM(AC7:AC8)</f>
        <v>5651885049.3391066</v>
      </c>
      <c r="AD9" s="1705"/>
      <c r="AE9" s="1706"/>
    </row>
    <row r="10" spans="2:35" s="1683" customFormat="1" ht="24.75" customHeight="1" thickTop="1">
      <c r="B10" s="1684"/>
      <c r="C10" s="1707" t="s">
        <v>2751</v>
      </c>
      <c r="D10" s="1708"/>
      <c r="E10" s="1709" t="s">
        <v>2752</v>
      </c>
      <c r="F10" s="1710"/>
      <c r="G10" s="1711">
        <f t="shared" ref="G10:G25" si="3">IFERROR(H10/F10,0)</f>
        <v>0</v>
      </c>
      <c r="H10" s="1712"/>
      <c r="I10" s="1710"/>
      <c r="J10" s="1711">
        <f t="shared" ref="J10:J25" si="4">IFERROR(K10/I10,0)</f>
        <v>0</v>
      </c>
      <c r="K10" s="1712"/>
      <c r="L10" s="1710"/>
      <c r="M10" s="1711">
        <f t="shared" ref="M10:M25" si="5">IFERROR(N10/L10,0)</f>
        <v>0</v>
      </c>
      <c r="N10" s="1712"/>
      <c r="O10" s="1710"/>
      <c r="P10" s="1711">
        <f t="shared" ref="P10:P25" si="6">IFERROR(Q10/O10,0)</f>
        <v>0</v>
      </c>
      <c r="Q10" s="1712"/>
      <c r="R10" s="1710"/>
      <c r="S10" s="1711">
        <f t="shared" ref="S10:S25" si="7">IFERROR(T10/R10,0)</f>
        <v>0</v>
      </c>
      <c r="T10" s="1712"/>
      <c r="U10" s="1691">
        <f>LEVEL_2!G44</f>
        <v>5958.6109999999999</v>
      </c>
      <c r="V10" s="1711">
        <f t="shared" si="0"/>
        <v>12271.440937500001</v>
      </c>
      <c r="W10" s="1713">
        <f>LEVEL_2!U44</f>
        <v>73120742.956037819</v>
      </c>
      <c r="X10" s="1691">
        <f>LEVEL_2!G44</f>
        <v>5958.6109999999999</v>
      </c>
      <c r="Y10" s="1711">
        <f t="shared" si="1"/>
        <v>5382.7524188447924</v>
      </c>
      <c r="Z10" s="1713">
        <f>LEVEL_2!FY44</f>
        <v>32073727.773205187</v>
      </c>
      <c r="AA10" s="1691">
        <f>LEVEL_2!G44</f>
        <v>5958.6109999999999</v>
      </c>
      <c r="AB10" s="1711">
        <f t="shared" si="2"/>
        <v>13319.400815033518</v>
      </c>
      <c r="AC10" s="1713">
        <f>LEVEL_2!AO44</f>
        <v>79365128.209867686</v>
      </c>
      <c r="AD10" s="1708"/>
      <c r="AE10" s="1706"/>
      <c r="AG10" s="1696"/>
      <c r="AI10" s="1696"/>
    </row>
    <row r="11" spans="2:35" s="1683" customFormat="1" ht="24.75" customHeight="1">
      <c r="B11" s="1684"/>
      <c r="C11" s="1707" t="s">
        <v>2753</v>
      </c>
      <c r="D11" s="1708"/>
      <c r="E11" s="1709" t="s">
        <v>2752</v>
      </c>
      <c r="F11" s="1710"/>
      <c r="G11" s="1711">
        <f t="shared" si="3"/>
        <v>0</v>
      </c>
      <c r="H11" s="1712"/>
      <c r="I11" s="1710"/>
      <c r="J11" s="1711">
        <f t="shared" si="4"/>
        <v>0</v>
      </c>
      <c r="K11" s="1712"/>
      <c r="L11" s="1710"/>
      <c r="M11" s="1711">
        <f t="shared" si="5"/>
        <v>0</v>
      </c>
      <c r="N11" s="1712"/>
      <c r="O11" s="1710"/>
      <c r="P11" s="1711">
        <f t="shared" si="6"/>
        <v>0</v>
      </c>
      <c r="Q11" s="1712"/>
      <c r="R11" s="1710"/>
      <c r="S11" s="1711">
        <f t="shared" si="7"/>
        <v>0</v>
      </c>
      <c r="T11" s="1712"/>
      <c r="U11" s="1691">
        <f>LEVEL_2!G48</f>
        <v>1712.2600000000002</v>
      </c>
      <c r="V11" s="1711">
        <f t="shared" si="0"/>
        <v>13421.845125</v>
      </c>
      <c r="W11" s="1713">
        <f>LEVEL_2!U48</f>
        <v>22981688.533732504</v>
      </c>
      <c r="X11" s="1691">
        <f>LEVEL_2!G48</f>
        <v>1712.2600000000002</v>
      </c>
      <c r="Y11" s="1711">
        <f t="shared" si="1"/>
        <v>9671.2451365193865</v>
      </c>
      <c r="Z11" s="1713">
        <f>LEVEL_2!FY48</f>
        <v>16559686.197456688</v>
      </c>
      <c r="AA11" s="1691">
        <f>LEVEL_2!G48</f>
        <v>1712.2600000000002</v>
      </c>
      <c r="AB11" s="1711">
        <f t="shared" si="2"/>
        <v>14982.422581527344</v>
      </c>
      <c r="AC11" s="1713">
        <f>LEVEL_2!AO48</f>
        <v>25653802.889446013</v>
      </c>
      <c r="AD11" s="1708"/>
      <c r="AE11" s="1706"/>
      <c r="AG11" s="1714"/>
      <c r="AI11" s="1714"/>
    </row>
    <row r="12" spans="2:35" s="1683" customFormat="1" ht="24.75" customHeight="1">
      <c r="B12" s="1684"/>
      <c r="C12" s="1707" t="s">
        <v>2754</v>
      </c>
      <c r="D12" s="1708"/>
      <c r="E12" s="1709" t="s">
        <v>2752</v>
      </c>
      <c r="F12" s="1710"/>
      <c r="G12" s="1711">
        <f t="shared" si="3"/>
        <v>0</v>
      </c>
      <c r="H12" s="1712"/>
      <c r="I12" s="1710"/>
      <c r="J12" s="1711">
        <f t="shared" si="4"/>
        <v>0</v>
      </c>
      <c r="K12" s="1712"/>
      <c r="L12" s="1710"/>
      <c r="M12" s="1711">
        <f t="shared" si="5"/>
        <v>0</v>
      </c>
      <c r="N12" s="1712"/>
      <c r="O12" s="1710"/>
      <c r="P12" s="1711">
        <f t="shared" si="6"/>
        <v>0</v>
      </c>
      <c r="Q12" s="1712"/>
      <c r="R12" s="1710"/>
      <c r="S12" s="1711">
        <f t="shared" si="7"/>
        <v>0</v>
      </c>
      <c r="T12" s="1712"/>
      <c r="U12" s="1691">
        <f>LEVEL_2!G49</f>
        <v>4246.3609999999999</v>
      </c>
      <c r="V12" s="1711">
        <f t="shared" si="0"/>
        <v>15467.31675</v>
      </c>
      <c r="W12" s="1713">
        <f>LEVEL_2!U49</f>
        <v>65679810.62184675</v>
      </c>
      <c r="X12" s="1691">
        <f>LEVEL_2!G49</f>
        <v>4246.3609999999999</v>
      </c>
      <c r="Y12" s="1711">
        <f t="shared" si="1"/>
        <v>3259.9955728259688</v>
      </c>
      <c r="Z12" s="1713">
        <f>LEVEL_2!FY49</f>
        <v>13843118.060620854</v>
      </c>
      <c r="AA12" s="1691">
        <f>LEVEL_2!G49</f>
        <v>4246.3609999999999</v>
      </c>
      <c r="AB12" s="1711">
        <f t="shared" si="2"/>
        <v>8879.6005433556802</v>
      </c>
      <c r="AC12" s="1713">
        <f>LEVEL_2!AO49</f>
        <v>37705989.442884371</v>
      </c>
      <c r="AD12" s="1708"/>
      <c r="AE12" s="1706"/>
      <c r="AG12" s="1714"/>
      <c r="AI12" s="1715"/>
    </row>
    <row r="13" spans="2:35" s="1683" customFormat="1" ht="24.75" customHeight="1">
      <c r="B13" s="1684"/>
      <c r="C13" s="1707" t="s">
        <v>2755</v>
      </c>
      <c r="D13" s="1708"/>
      <c r="E13" s="1709" t="s">
        <v>154</v>
      </c>
      <c r="F13" s="1710"/>
      <c r="G13" s="1711">
        <f t="shared" si="3"/>
        <v>0</v>
      </c>
      <c r="H13" s="1712"/>
      <c r="I13" s="1710"/>
      <c r="J13" s="1711">
        <f t="shared" si="4"/>
        <v>0</v>
      </c>
      <c r="K13" s="1712"/>
      <c r="L13" s="1710"/>
      <c r="M13" s="1711">
        <f t="shared" si="5"/>
        <v>0</v>
      </c>
      <c r="N13" s="1712"/>
      <c r="O13" s="1710"/>
      <c r="P13" s="1711">
        <f t="shared" si="6"/>
        <v>0</v>
      </c>
      <c r="Q13" s="1712"/>
      <c r="R13" s="1710"/>
      <c r="S13" s="1711">
        <f t="shared" si="7"/>
        <v>0</v>
      </c>
      <c r="T13" s="1712"/>
      <c r="U13" s="1716"/>
      <c r="V13" s="1711">
        <f t="shared" si="0"/>
        <v>0</v>
      </c>
      <c r="W13" s="1713"/>
      <c r="X13" s="1691"/>
      <c r="Y13" s="1711">
        <f t="shared" si="1"/>
        <v>0</v>
      </c>
      <c r="Z13" s="1713"/>
      <c r="AA13" s="1691"/>
      <c r="AB13" s="1711">
        <f t="shared" si="2"/>
        <v>0</v>
      </c>
      <c r="AC13" s="1713"/>
      <c r="AD13" s="1708"/>
      <c r="AE13" s="1706"/>
    </row>
    <row r="14" spans="2:35" s="1683" customFormat="1" ht="24.75" customHeight="1">
      <c r="B14" s="1684"/>
      <c r="C14" s="1707" t="s">
        <v>2756</v>
      </c>
      <c r="D14" s="1708"/>
      <c r="E14" s="1709" t="s">
        <v>2752</v>
      </c>
      <c r="F14" s="1710"/>
      <c r="G14" s="1711">
        <f t="shared" si="3"/>
        <v>0</v>
      </c>
      <c r="H14" s="1712"/>
      <c r="I14" s="1710"/>
      <c r="J14" s="1711">
        <f t="shared" si="4"/>
        <v>0</v>
      </c>
      <c r="K14" s="1712"/>
      <c r="L14" s="1710"/>
      <c r="M14" s="1711">
        <f t="shared" si="5"/>
        <v>0</v>
      </c>
      <c r="N14" s="1712"/>
      <c r="O14" s="1710"/>
      <c r="P14" s="1711">
        <f t="shared" si="6"/>
        <v>0</v>
      </c>
      <c r="Q14" s="1712"/>
      <c r="R14" s="1710"/>
      <c r="S14" s="1711">
        <f t="shared" si="7"/>
        <v>0</v>
      </c>
      <c r="T14" s="1712"/>
      <c r="U14" s="1691">
        <f>LEVEL_2!G50</f>
        <v>4902.4492</v>
      </c>
      <c r="V14" s="1711">
        <f t="shared" si="0"/>
        <v>114393.965625</v>
      </c>
      <c r="W14" s="1713">
        <f>LEVEL_2!U50</f>
        <v>560810605.26310873</v>
      </c>
      <c r="X14" s="1691">
        <f>LEVEL_2!G50</f>
        <v>4902.4492</v>
      </c>
      <c r="Y14" s="1711">
        <f t="shared" si="1"/>
        <v>116098.26289680517</v>
      </c>
      <c r="Z14" s="1713">
        <f>LEVEL_2!FY50</f>
        <v>569165836.05983222</v>
      </c>
      <c r="AA14" s="1691">
        <f>LEVEL_2!G50</f>
        <v>4902.4492</v>
      </c>
      <c r="AB14" s="1711">
        <f t="shared" si="2"/>
        <v>124507.15205879051</v>
      </c>
      <c r="AC14" s="1713">
        <f>LEVEL_2!AO50</f>
        <v>610389988.00489593</v>
      </c>
      <c r="AD14" s="1708"/>
      <c r="AE14" s="1706"/>
    </row>
    <row r="15" spans="2:35" s="1683" customFormat="1" ht="24.75" customHeight="1">
      <c r="B15" s="1684"/>
      <c r="C15" s="1707" t="s">
        <v>2757</v>
      </c>
      <c r="D15" s="1708"/>
      <c r="E15" s="1709" t="s">
        <v>2752</v>
      </c>
      <c r="F15" s="1710"/>
      <c r="G15" s="1711">
        <f t="shared" si="3"/>
        <v>0</v>
      </c>
      <c r="H15" s="1712"/>
      <c r="I15" s="1710"/>
      <c r="J15" s="1711">
        <f t="shared" si="4"/>
        <v>0</v>
      </c>
      <c r="K15" s="1712"/>
      <c r="L15" s="1710"/>
      <c r="M15" s="1711">
        <f t="shared" si="5"/>
        <v>0</v>
      </c>
      <c r="N15" s="1712"/>
      <c r="O15" s="1710"/>
      <c r="P15" s="1711">
        <f t="shared" si="6"/>
        <v>0</v>
      </c>
      <c r="Q15" s="1712"/>
      <c r="R15" s="1710"/>
      <c r="S15" s="1711">
        <f t="shared" si="7"/>
        <v>0</v>
      </c>
      <c r="T15" s="1712"/>
      <c r="U15" s="1691">
        <f>LEVEL_2!G51</f>
        <v>508.23900000000003</v>
      </c>
      <c r="V15" s="1711">
        <f t="shared" si="0"/>
        <v>106627.675625</v>
      </c>
      <c r="W15" s="1713">
        <f>LEVEL_2!U51</f>
        <v>54192343.231974378</v>
      </c>
      <c r="X15" s="1691">
        <f>LEVEL_2!G51</f>
        <v>508.23900000000003</v>
      </c>
      <c r="Y15" s="1711">
        <f t="shared" si="1"/>
        <v>98647.707932928315</v>
      </c>
      <c r="Z15" s="1713">
        <f>LEVEL_2!FY51</f>
        <v>50136612.432123557</v>
      </c>
      <c r="AA15" s="1691">
        <f>LEVEL_2!G51</f>
        <v>508.23900000000003</v>
      </c>
      <c r="AB15" s="1711">
        <f t="shared" si="2"/>
        <v>124507.15205879053</v>
      </c>
      <c r="AC15" s="1713">
        <f>LEVEL_2!AO51</f>
        <v>63279390.455207638</v>
      </c>
      <c r="AD15" s="1708"/>
      <c r="AE15" s="1706"/>
    </row>
    <row r="16" spans="2:35" s="1683" customFormat="1" ht="24.75" customHeight="1">
      <c r="B16" s="1684"/>
      <c r="C16" s="1707" t="s">
        <v>2758</v>
      </c>
      <c r="D16" s="1708"/>
      <c r="E16" s="1709" t="s">
        <v>2749</v>
      </c>
      <c r="F16" s="1710"/>
      <c r="G16" s="1711">
        <f t="shared" si="3"/>
        <v>0</v>
      </c>
      <c r="H16" s="1712"/>
      <c r="I16" s="1710"/>
      <c r="J16" s="1711">
        <f t="shared" si="4"/>
        <v>0</v>
      </c>
      <c r="K16" s="1712"/>
      <c r="L16" s="1710"/>
      <c r="M16" s="1711">
        <f t="shared" si="5"/>
        <v>0</v>
      </c>
      <c r="N16" s="1712"/>
      <c r="O16" s="1710"/>
      <c r="P16" s="1711">
        <f t="shared" si="6"/>
        <v>0</v>
      </c>
      <c r="Q16" s="1712"/>
      <c r="R16" s="1710"/>
      <c r="S16" s="1711">
        <f t="shared" si="7"/>
        <v>0</v>
      </c>
      <c r="T16" s="1712"/>
      <c r="U16" s="1691">
        <f>LEVEL_2!G52</f>
        <v>15877.998</v>
      </c>
      <c r="V16" s="1711">
        <f t="shared" si="0"/>
        <v>72683.063820583993</v>
      </c>
      <c r="W16" s="1713">
        <f>LEVEL_2!U52</f>
        <v>1154061541.9771049</v>
      </c>
      <c r="X16" s="1691">
        <f>LEVEL_2!G52</f>
        <v>15877.998</v>
      </c>
      <c r="Y16" s="1711">
        <f t="shared" si="1"/>
        <v>156209.39345037445</v>
      </c>
      <c r="Z16" s="1713">
        <f>LEVEL_2!FY52</f>
        <v>2480292436.7862587</v>
      </c>
      <c r="AA16" s="1691">
        <f>LEVEL_2!G52</f>
        <v>15877.998</v>
      </c>
      <c r="AB16" s="1711">
        <f t="shared" si="2"/>
        <v>83756.470527436773</v>
      </c>
      <c r="AC16" s="1713">
        <f>LEVEL_2!AO52</f>
        <v>1329885071.5216999</v>
      </c>
      <c r="AD16" s="1708"/>
      <c r="AE16" s="1706"/>
    </row>
    <row r="17" spans="2:32" s="1683" customFormat="1" ht="24.75" customHeight="1">
      <c r="B17" s="1684"/>
      <c r="C17" s="1707" t="s">
        <v>2759</v>
      </c>
      <c r="D17" s="1708"/>
      <c r="E17" s="1709" t="s">
        <v>444</v>
      </c>
      <c r="F17" s="1710"/>
      <c r="G17" s="1711">
        <f t="shared" si="3"/>
        <v>0</v>
      </c>
      <c r="H17" s="1712"/>
      <c r="I17" s="1710"/>
      <c r="J17" s="1711">
        <f t="shared" si="4"/>
        <v>0</v>
      </c>
      <c r="K17" s="1712"/>
      <c r="L17" s="1710"/>
      <c r="M17" s="1711">
        <f t="shared" si="5"/>
        <v>0</v>
      </c>
      <c r="N17" s="1712"/>
      <c r="O17" s="1710"/>
      <c r="P17" s="1711">
        <f t="shared" si="6"/>
        <v>0</v>
      </c>
      <c r="Q17" s="1712"/>
      <c r="R17" s="1710"/>
      <c r="S17" s="1711">
        <f t="shared" si="7"/>
        <v>0</v>
      </c>
      <c r="T17" s="1712"/>
      <c r="U17" s="1691">
        <f>LEVEL_2!G53</f>
        <v>722.04180199999996</v>
      </c>
      <c r="V17" s="1711">
        <f t="shared" si="0"/>
        <v>1675685.9437500001</v>
      </c>
      <c r="W17" s="1713">
        <f>LEVEL_2!U53</f>
        <v>1209915298.4113207</v>
      </c>
      <c r="X17" s="1691">
        <f>LEVEL_2!G53</f>
        <v>722.04180199999996</v>
      </c>
      <c r="Y17" s="1711">
        <f t="shared" si="1"/>
        <v>1728861.2143535188</v>
      </c>
      <c r="Z17" s="1713">
        <f>LEVEL_2!FY53</f>
        <v>1248310066.6197228</v>
      </c>
      <c r="AA17" s="1691">
        <f>LEVEL_2!G53</f>
        <v>722.04180199999996</v>
      </c>
      <c r="AB17" s="1711">
        <f t="shared" si="2"/>
        <v>1659687.8156242766</v>
      </c>
      <c r="AC17" s="1713">
        <f>LEVEL_2!AO53</f>
        <v>1198363981.1507964</v>
      </c>
      <c r="AD17" s="1708"/>
      <c r="AE17" s="1706"/>
    </row>
    <row r="18" spans="2:32" s="1683" customFormat="1" ht="24.75" customHeight="1">
      <c r="B18" s="1684"/>
      <c r="C18" s="1707" t="s">
        <v>2760</v>
      </c>
      <c r="D18" s="1717" t="s">
        <v>2761</v>
      </c>
      <c r="E18" s="1709" t="s">
        <v>2749</v>
      </c>
      <c r="F18" s="1710"/>
      <c r="G18" s="1711">
        <f t="shared" si="3"/>
        <v>0</v>
      </c>
      <c r="H18" s="1712"/>
      <c r="I18" s="1710"/>
      <c r="J18" s="1711">
        <f t="shared" si="4"/>
        <v>0</v>
      </c>
      <c r="K18" s="1712"/>
      <c r="L18" s="1710"/>
      <c r="M18" s="1711">
        <f t="shared" si="5"/>
        <v>0</v>
      </c>
      <c r="N18" s="1712"/>
      <c r="O18" s="1710"/>
      <c r="P18" s="1711">
        <f t="shared" si="6"/>
        <v>0</v>
      </c>
      <c r="Q18" s="1712"/>
      <c r="R18" s="1710"/>
      <c r="S18" s="1711">
        <f t="shared" si="7"/>
        <v>0</v>
      </c>
      <c r="T18" s="1712"/>
      <c r="U18" s="1691">
        <f>LEVEL_2!G56</f>
        <v>9071.1</v>
      </c>
      <c r="V18" s="1711">
        <f t="shared" si="0"/>
        <v>50656.631963732689</v>
      </c>
      <c r="W18" s="1713">
        <f>LEVEL_2!U56</f>
        <v>459511374.20621562</v>
      </c>
      <c r="X18" s="1691">
        <f>LEVEL_2!G56</f>
        <v>9071.1</v>
      </c>
      <c r="Y18" s="1711">
        <f t="shared" si="1"/>
        <v>67310.31914152886</v>
      </c>
      <c r="Z18" s="1713">
        <f>LEVEL_2!FY56</f>
        <v>610578635.96472251</v>
      </c>
      <c r="AA18" s="1691">
        <f>LEVEL_2!G56</f>
        <v>9071.1</v>
      </c>
      <c r="AB18" s="1711">
        <f t="shared" si="2"/>
        <v>60058.192388936077</v>
      </c>
      <c r="AC18" s="1713">
        <f>LEVEL_2!AO56</f>
        <v>544793868.97927809</v>
      </c>
      <c r="AD18" s="1708"/>
      <c r="AE18" s="1706"/>
    </row>
    <row r="19" spans="2:32" s="1683" customFormat="1" ht="24.75" customHeight="1">
      <c r="B19" s="1684"/>
      <c r="C19" s="1707" t="s">
        <v>2762</v>
      </c>
      <c r="D19" s="1708"/>
      <c r="E19" s="1709" t="s">
        <v>2749</v>
      </c>
      <c r="F19" s="1710"/>
      <c r="G19" s="1711">
        <f t="shared" si="3"/>
        <v>0</v>
      </c>
      <c r="H19" s="1712"/>
      <c r="I19" s="1710"/>
      <c r="J19" s="1711">
        <f t="shared" si="4"/>
        <v>0</v>
      </c>
      <c r="K19" s="1712"/>
      <c r="L19" s="1710"/>
      <c r="M19" s="1711">
        <f t="shared" si="5"/>
        <v>0</v>
      </c>
      <c r="N19" s="1712"/>
      <c r="O19" s="1710"/>
      <c r="P19" s="1711">
        <f t="shared" si="6"/>
        <v>0</v>
      </c>
      <c r="Q19" s="1712"/>
      <c r="R19" s="1710"/>
      <c r="S19" s="1711">
        <f t="shared" si="7"/>
        <v>0</v>
      </c>
      <c r="T19" s="1712"/>
      <c r="U19" s="1691">
        <f>LEVEL_2!G59</f>
        <v>17458</v>
      </c>
      <c r="V19" s="1711">
        <f t="shared" si="0"/>
        <v>12382.6750441191</v>
      </c>
      <c r="W19" s="1713">
        <f>LEVEL_2!U59</f>
        <v>216176740.92023125</v>
      </c>
      <c r="X19" s="1691">
        <f>LEVEL_2!G59</f>
        <v>17458</v>
      </c>
      <c r="Y19" s="1711">
        <f t="shared" si="1"/>
        <v>22874.393063883104</v>
      </c>
      <c r="Z19" s="1713">
        <f>LEVEL_2!FY59</f>
        <v>399341154.10927123</v>
      </c>
      <c r="AA19" s="1691">
        <f>LEVEL_2!G59</f>
        <v>17458</v>
      </c>
      <c r="AB19" s="1711">
        <f t="shared" si="2"/>
        <v>17105.103535119808</v>
      </c>
      <c r="AC19" s="1713">
        <f>LEVEL_2!AO59</f>
        <v>298620897.51612163</v>
      </c>
      <c r="AD19" s="1708"/>
      <c r="AE19" s="1706"/>
    </row>
    <row r="20" spans="2:32" s="1683" customFormat="1" ht="24.75" customHeight="1">
      <c r="B20" s="1684"/>
      <c r="C20" s="1707" t="s">
        <v>2763</v>
      </c>
      <c r="D20" s="1708"/>
      <c r="E20" s="1709" t="s">
        <v>154</v>
      </c>
      <c r="F20" s="1710"/>
      <c r="G20" s="1711">
        <f t="shared" si="3"/>
        <v>0</v>
      </c>
      <c r="H20" s="1712"/>
      <c r="I20" s="1710"/>
      <c r="J20" s="1711">
        <f t="shared" si="4"/>
        <v>0</v>
      </c>
      <c r="K20" s="1712"/>
      <c r="L20" s="1710"/>
      <c r="M20" s="1711">
        <f t="shared" si="5"/>
        <v>0</v>
      </c>
      <c r="N20" s="1712"/>
      <c r="O20" s="1710"/>
      <c r="P20" s="1711">
        <f t="shared" si="6"/>
        <v>0</v>
      </c>
      <c r="Q20" s="1712"/>
      <c r="R20" s="1710"/>
      <c r="S20" s="1711">
        <f t="shared" si="7"/>
        <v>0</v>
      </c>
      <c r="T20" s="1712"/>
      <c r="U20" s="1691">
        <f>LEVEL_2!G71</f>
        <v>181</v>
      </c>
      <c r="V20" s="1711">
        <f t="shared" si="0"/>
        <v>1209760.6695925414</v>
      </c>
      <c r="W20" s="1713">
        <f>LEVEL_2!U71</f>
        <v>218966681.19624999</v>
      </c>
      <c r="X20" s="1691">
        <f>LEVEL_2!G71</f>
        <v>181</v>
      </c>
      <c r="Y20" s="1711">
        <f t="shared" si="1"/>
        <v>1209760.6695925414</v>
      </c>
      <c r="Z20" s="1713">
        <f>LEVEL_2!FY71</f>
        <v>218966681.19624999</v>
      </c>
      <c r="AA20" s="1691">
        <f>LEVEL_2!G71</f>
        <v>181</v>
      </c>
      <c r="AB20" s="1711">
        <f t="shared" si="2"/>
        <v>1209760.6695925414</v>
      </c>
      <c r="AC20" s="1713">
        <f>LEVEL_2!AO71</f>
        <v>218966681.19624999</v>
      </c>
      <c r="AD20" s="1708"/>
      <c r="AE20" s="1706"/>
    </row>
    <row r="21" spans="2:32" s="1683" customFormat="1" ht="24.75" customHeight="1">
      <c r="B21" s="1684"/>
      <c r="C21" s="1707" t="s">
        <v>143</v>
      </c>
      <c r="D21" s="1717" t="s">
        <v>2764</v>
      </c>
      <c r="E21" s="1709" t="s">
        <v>2749</v>
      </c>
      <c r="F21" s="1710"/>
      <c r="G21" s="1711">
        <f t="shared" si="3"/>
        <v>0</v>
      </c>
      <c r="H21" s="1712"/>
      <c r="I21" s="1710"/>
      <c r="J21" s="1711">
        <f t="shared" si="4"/>
        <v>0</v>
      </c>
      <c r="K21" s="1712"/>
      <c r="L21" s="1710"/>
      <c r="M21" s="1711">
        <f t="shared" si="5"/>
        <v>0</v>
      </c>
      <c r="N21" s="1712"/>
      <c r="O21" s="1710"/>
      <c r="P21" s="1711">
        <f t="shared" si="6"/>
        <v>0</v>
      </c>
      <c r="Q21" s="1712"/>
      <c r="R21" s="1710"/>
      <c r="S21" s="1711">
        <f t="shared" si="7"/>
        <v>0</v>
      </c>
      <c r="T21" s="1712"/>
      <c r="U21" s="1691">
        <f>LEVEL_2!G72</f>
        <v>10722.5</v>
      </c>
      <c r="V21" s="1711">
        <f t="shared" si="0"/>
        <v>28542.594937499998</v>
      </c>
      <c r="W21" s="1713">
        <f>LEVEL_2!U72</f>
        <v>306047974.21734375</v>
      </c>
      <c r="X21" s="1691">
        <f>LEVEL_2!G72</f>
        <v>10722.5</v>
      </c>
      <c r="Y21" s="1711">
        <f t="shared" si="1"/>
        <v>23636.653166607372</v>
      </c>
      <c r="Z21" s="1713">
        <f>LEVEL_2!FY72</f>
        <v>253444013.57894754</v>
      </c>
      <c r="AA21" s="1691">
        <f>LEVEL_2!G72</f>
        <v>10722.5</v>
      </c>
      <c r="AB21" s="1711">
        <f t="shared" si="2"/>
        <v>15667.278147549392</v>
      </c>
      <c r="AC21" s="1713">
        <f>LEVEL_2!AO72</f>
        <v>167992389.93709835</v>
      </c>
      <c r="AD21" s="1708"/>
      <c r="AE21" s="1706"/>
    </row>
    <row r="22" spans="2:32" s="1683" customFormat="1" ht="24.75" customHeight="1">
      <c r="B22" s="1684"/>
      <c r="C22" s="1707" t="s">
        <v>145</v>
      </c>
      <c r="D22" s="1717" t="s">
        <v>2765</v>
      </c>
      <c r="E22" s="1709" t="s">
        <v>2749</v>
      </c>
      <c r="F22" s="1710"/>
      <c r="G22" s="1711">
        <f t="shared" si="3"/>
        <v>0</v>
      </c>
      <c r="H22" s="1712"/>
      <c r="I22" s="1710"/>
      <c r="J22" s="1711">
        <f t="shared" si="4"/>
        <v>0</v>
      </c>
      <c r="K22" s="1712"/>
      <c r="L22" s="1710"/>
      <c r="M22" s="1711">
        <f t="shared" si="5"/>
        <v>0</v>
      </c>
      <c r="N22" s="1712"/>
      <c r="O22" s="1710"/>
      <c r="P22" s="1711">
        <f t="shared" si="6"/>
        <v>0</v>
      </c>
      <c r="Q22" s="1712"/>
      <c r="R22" s="1710"/>
      <c r="S22" s="1711">
        <f t="shared" si="7"/>
        <v>0</v>
      </c>
      <c r="T22" s="1712"/>
      <c r="U22" s="1691">
        <f>LEVEL_2!G73</f>
        <v>781</v>
      </c>
      <c r="V22" s="1711">
        <f t="shared" si="0"/>
        <v>48169.265625</v>
      </c>
      <c r="W22" s="1713">
        <f>LEVEL_2!U73</f>
        <v>37620196.453125</v>
      </c>
      <c r="X22" s="1691">
        <f>LEVEL_2!G73</f>
        <v>781</v>
      </c>
      <c r="Y22" s="1711">
        <f t="shared" si="1"/>
        <v>75431.432127956941</v>
      </c>
      <c r="Z22" s="1713">
        <f>LEVEL_2!FY73</f>
        <v>58911948.491934374</v>
      </c>
      <c r="AA22" s="1691">
        <f>LEVEL_2!G73</f>
        <v>781</v>
      </c>
      <c r="AB22" s="1711">
        <f t="shared" si="2"/>
        <v>49469.736499999999</v>
      </c>
      <c r="AC22" s="1713">
        <f>LEVEL_2!AO73</f>
        <v>38635864.206500001</v>
      </c>
      <c r="AD22" s="1708"/>
      <c r="AE22" s="1706"/>
    </row>
    <row r="23" spans="2:32" s="1683" customFormat="1" ht="24.75" customHeight="1">
      <c r="B23" s="1684"/>
      <c r="C23" s="1707" t="s">
        <v>2766</v>
      </c>
      <c r="D23" s="1717" t="s">
        <v>2767</v>
      </c>
      <c r="E23" s="1709" t="s">
        <v>2749</v>
      </c>
      <c r="F23" s="1710"/>
      <c r="G23" s="1711">
        <f t="shared" si="3"/>
        <v>0</v>
      </c>
      <c r="H23" s="1712"/>
      <c r="I23" s="1710"/>
      <c r="J23" s="1711">
        <f t="shared" si="4"/>
        <v>0</v>
      </c>
      <c r="K23" s="1712"/>
      <c r="L23" s="1710"/>
      <c r="M23" s="1711">
        <f t="shared" si="5"/>
        <v>0</v>
      </c>
      <c r="N23" s="1712"/>
      <c r="O23" s="1710"/>
      <c r="P23" s="1711">
        <f t="shared" si="6"/>
        <v>0</v>
      </c>
      <c r="Q23" s="1712"/>
      <c r="R23" s="1710"/>
      <c r="S23" s="1711">
        <f t="shared" si="7"/>
        <v>0</v>
      </c>
      <c r="T23" s="1712"/>
      <c r="U23" s="1691">
        <f>LEVEL_2!G74</f>
        <v>0</v>
      </c>
      <c r="V23" s="1711">
        <f t="shared" si="0"/>
        <v>0</v>
      </c>
      <c r="W23" s="1713">
        <f>LEVEL_2!U74</f>
        <v>0</v>
      </c>
      <c r="X23" s="1691">
        <f>LEVEL_2!G74</f>
        <v>0</v>
      </c>
      <c r="Y23" s="1711">
        <f t="shared" si="1"/>
        <v>0</v>
      </c>
      <c r="Z23" s="1713">
        <f>LEVEL_2!FY74</f>
        <v>0</v>
      </c>
      <c r="AA23" s="1691">
        <f>LEVEL_2!G74</f>
        <v>0</v>
      </c>
      <c r="AB23" s="1711">
        <f t="shared" si="2"/>
        <v>0</v>
      </c>
      <c r="AC23" s="1713">
        <f>LEVEL_2!AO74</f>
        <v>0</v>
      </c>
      <c r="AD23" s="1708"/>
      <c r="AE23" s="1706"/>
    </row>
    <row r="24" spans="2:32" s="1683" customFormat="1" ht="24.75" customHeight="1">
      <c r="B24" s="1684"/>
      <c r="C24" s="1707" t="s">
        <v>2768</v>
      </c>
      <c r="D24" s="1717" t="s">
        <v>2769</v>
      </c>
      <c r="E24" s="1718" t="s">
        <v>2749</v>
      </c>
      <c r="F24" s="1710"/>
      <c r="G24" s="1711">
        <f t="shared" si="3"/>
        <v>0</v>
      </c>
      <c r="H24" s="1712"/>
      <c r="I24" s="1710"/>
      <c r="J24" s="1711">
        <f t="shared" si="4"/>
        <v>0</v>
      </c>
      <c r="K24" s="1712"/>
      <c r="L24" s="1710"/>
      <c r="M24" s="1711">
        <f t="shared" si="5"/>
        <v>0</v>
      </c>
      <c r="N24" s="1712"/>
      <c r="O24" s="1710"/>
      <c r="P24" s="1711">
        <f t="shared" si="6"/>
        <v>0</v>
      </c>
      <c r="Q24" s="1712"/>
      <c r="R24" s="1710"/>
      <c r="S24" s="1711">
        <f t="shared" si="7"/>
        <v>0</v>
      </c>
      <c r="T24" s="1712"/>
      <c r="U24" s="1691">
        <f>LEVEL_2!G75</f>
        <v>878</v>
      </c>
      <c r="V24" s="1711">
        <f t="shared" si="0"/>
        <v>70418.771322437358</v>
      </c>
      <c r="W24" s="1713">
        <f>LEVEL_2!U75</f>
        <v>61827681.221100003</v>
      </c>
      <c r="X24" s="1691">
        <f>LEVEL_2!G75</f>
        <v>878</v>
      </c>
      <c r="Y24" s="1711">
        <f t="shared" si="1"/>
        <v>47218.154449537018</v>
      </c>
      <c r="Z24" s="1713">
        <f>LEVEL_2!FY75</f>
        <v>41457539.606693499</v>
      </c>
      <c r="AA24" s="1691">
        <f>LEVEL_2!G75</f>
        <v>878</v>
      </c>
      <c r="AB24" s="1711">
        <f t="shared" si="2"/>
        <v>49942.502993304712</v>
      </c>
      <c r="AC24" s="1713">
        <f>LEVEL_2!AO75</f>
        <v>43849517.62812154</v>
      </c>
      <c r="AD24" s="1719"/>
      <c r="AE24" s="1706"/>
    </row>
    <row r="25" spans="2:32" s="1683" customFormat="1" ht="24.75" customHeight="1" thickBot="1">
      <c r="B25" s="1684"/>
      <c r="C25" s="1720" t="s">
        <v>159</v>
      </c>
      <c r="D25" s="1721"/>
      <c r="E25" s="1722" t="s">
        <v>834</v>
      </c>
      <c r="F25" s="1723"/>
      <c r="G25" s="1711">
        <f t="shared" si="3"/>
        <v>0</v>
      </c>
      <c r="H25" s="1724"/>
      <c r="I25" s="1723"/>
      <c r="J25" s="1711">
        <f t="shared" si="4"/>
        <v>0</v>
      </c>
      <c r="K25" s="1724"/>
      <c r="L25" s="1723"/>
      <c r="M25" s="1711">
        <f t="shared" si="5"/>
        <v>0</v>
      </c>
      <c r="N25" s="1724"/>
      <c r="O25" s="1723"/>
      <c r="P25" s="1711">
        <f t="shared" si="6"/>
        <v>0</v>
      </c>
      <c r="Q25" s="1724"/>
      <c r="R25" s="1723"/>
      <c r="S25" s="1711">
        <f t="shared" si="7"/>
        <v>0</v>
      </c>
      <c r="T25" s="1724"/>
      <c r="U25" s="1691">
        <v>1</v>
      </c>
      <c r="V25" s="1711">
        <f t="shared" si="0"/>
        <v>1306397164.5781641</v>
      </c>
      <c r="W25" s="1713">
        <f>W9-SUM(W10:W24)</f>
        <v>1306397164.5781641</v>
      </c>
      <c r="X25" s="1691">
        <v>1</v>
      </c>
      <c r="Y25" s="1711">
        <f t="shared" si="1"/>
        <v>871676750.54294968</v>
      </c>
      <c r="Z25" s="1713">
        <f>Z9-SUM(Z10:Z24)</f>
        <v>871676750.54294968</v>
      </c>
      <c r="AA25" s="1691">
        <v>1</v>
      </c>
      <c r="AB25" s="1711"/>
      <c r="AC25" s="1713">
        <f>AC9-SUM(AC10:AC24)</f>
        <v>994382478.20093918</v>
      </c>
      <c r="AD25" s="1719"/>
      <c r="AE25" s="1725"/>
    </row>
    <row r="26" spans="2:32" s="1683" customFormat="1" ht="75" customHeight="1" thickTop="1" thickBot="1">
      <c r="B26" s="1726"/>
      <c r="C26" s="1727" t="s">
        <v>2770</v>
      </c>
      <c r="D26" s="1728"/>
      <c r="E26" s="1729"/>
      <c r="F26" s="1730"/>
      <c r="G26" s="1731"/>
      <c r="H26" s="1732"/>
      <c r="I26" s="1733"/>
      <c r="J26" s="1734"/>
      <c r="K26" s="1735"/>
      <c r="L26" s="1736"/>
      <c r="M26" s="1736"/>
      <c r="N26" s="1737"/>
      <c r="O26" s="1736"/>
      <c r="P26" s="1736"/>
      <c r="Q26" s="1737"/>
      <c r="R26" s="1736"/>
      <c r="S26" s="1736"/>
      <c r="T26" s="1737"/>
      <c r="U26" s="1738"/>
      <c r="V26" s="1739"/>
      <c r="W26" s="1740"/>
      <c r="X26" s="1738"/>
      <c r="Y26" s="1739"/>
      <c r="Z26" s="1741"/>
      <c r="AA26" s="1738"/>
      <c r="AB26" s="1739"/>
      <c r="AC26" s="1741"/>
      <c r="AD26" s="1742"/>
      <c r="AE26" s="1743"/>
    </row>
    <row r="28" spans="2:32">
      <c r="AE28" s="1631"/>
      <c r="AF28" s="1633"/>
    </row>
  </sheetData>
  <mergeCells count="11">
    <mergeCell ref="AD5:AD6"/>
    <mergeCell ref="AE5:AE6"/>
    <mergeCell ref="C7:C9"/>
    <mergeCell ref="C26:D26"/>
    <mergeCell ref="F26:H26"/>
    <mergeCell ref="B5:B6"/>
    <mergeCell ref="C5:D6"/>
    <mergeCell ref="E5:E6"/>
    <mergeCell ref="U5:W5"/>
    <mergeCell ref="X5:Z5"/>
    <mergeCell ref="AA5:AC5"/>
  </mergeCells>
  <phoneticPr fontId="3" type="noConversion"/>
  <pageMargins left="0.7" right="0.7" top="0.75" bottom="0.75" header="0.3" footer="0.3"/>
  <pageSetup paperSize="9" orientation="portrait"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7"/>
  <sheetViews>
    <sheetView view="pageBreakPreview" zoomScale="85" zoomScaleNormal="85" zoomScaleSheetLayoutView="85" workbookViewId="0">
      <selection activeCell="B4" sqref="B4:W9"/>
    </sheetView>
  </sheetViews>
  <sheetFormatPr defaultRowHeight="14.25"/>
  <cols>
    <col min="1" max="1" width="9" style="1753"/>
    <col min="2" max="2" width="9" style="1746"/>
    <col min="3" max="3" width="9.75" style="1746" customWidth="1"/>
    <col min="4" max="4" width="24.125" style="1747" customWidth="1"/>
    <col min="5" max="5" width="9.75" style="1747" customWidth="1"/>
    <col min="6" max="6" width="37.125" style="1747" customWidth="1"/>
    <col min="7" max="7" width="14.5" style="1752" customWidth="1"/>
    <col min="8" max="8" width="8.375" style="1746" customWidth="1"/>
    <col min="9" max="11" width="13.5" style="1751" customWidth="1"/>
    <col min="12" max="12" width="23.75" style="1751" customWidth="1"/>
    <col min="13" max="13" width="14.5" style="1752" customWidth="1"/>
    <col min="14" max="14" width="32.125" style="1746" customWidth="1"/>
    <col min="15" max="15" width="9" style="1753"/>
    <col min="16" max="16" width="10.875" style="1753" bestFit="1" customWidth="1"/>
    <col min="17" max="18" width="9" style="1753"/>
    <col min="19" max="19" width="29" style="1753" customWidth="1"/>
    <col min="20" max="20" width="6.625" style="1753" customWidth="1"/>
    <col min="21" max="21" width="15.75" style="1753" customWidth="1"/>
    <col min="22" max="22" width="16.75" style="1753" customWidth="1"/>
    <col min="23" max="16384" width="9" style="1753"/>
  </cols>
  <sheetData>
    <row r="1" spans="2:16" ht="21" thickBot="1">
      <c r="B1" s="1745" t="s">
        <v>2771</v>
      </c>
      <c r="F1" s="1748" t="s">
        <v>2772</v>
      </c>
      <c r="G1" s="1749">
        <v>0.26666666666666666</v>
      </c>
      <c r="H1" s="1750" t="s">
        <v>5</v>
      </c>
    </row>
    <row r="2" spans="2:16">
      <c r="B2" s="1754"/>
      <c r="N2" s="1755"/>
    </row>
    <row r="3" spans="2:16">
      <c r="B3" s="1754"/>
      <c r="N3" s="1756"/>
    </row>
    <row r="4" spans="2:16">
      <c r="B4" s="1757" t="s">
        <v>2773</v>
      </c>
      <c r="N4" s="1758" t="s">
        <v>2774</v>
      </c>
    </row>
    <row r="5" spans="2:16" ht="57">
      <c r="B5" s="1759" t="s">
        <v>2775</v>
      </c>
      <c r="C5" s="1759" t="s">
        <v>2776</v>
      </c>
      <c r="D5" s="1760" t="s">
        <v>2777</v>
      </c>
      <c r="E5" s="1760" t="s">
        <v>2778</v>
      </c>
      <c r="F5" s="1760" t="s">
        <v>2779</v>
      </c>
      <c r="G5" s="1761" t="s">
        <v>2780</v>
      </c>
      <c r="H5" s="1759" t="s">
        <v>2781</v>
      </c>
      <c r="I5" s="1762" t="s">
        <v>2782</v>
      </c>
      <c r="J5" s="1762" t="s">
        <v>2783</v>
      </c>
      <c r="K5" s="1763" t="s">
        <v>2784</v>
      </c>
      <c r="L5" s="1764" t="s">
        <v>2785</v>
      </c>
      <c r="M5" s="1761" t="s">
        <v>2786</v>
      </c>
      <c r="N5" s="1759" t="s">
        <v>2787</v>
      </c>
    </row>
    <row r="6" spans="2:16" ht="16.5">
      <c r="B6" s="1765">
        <v>1</v>
      </c>
      <c r="C6" s="1766"/>
      <c r="D6" s="1767"/>
      <c r="E6" s="1768"/>
      <c r="F6" s="1768"/>
      <c r="G6" s="1769"/>
      <c r="H6" s="1765"/>
      <c r="I6" s="1770"/>
      <c r="J6" s="1771" t="s">
        <v>2788</v>
      </c>
      <c r="K6" s="1772">
        <f>I6*$G$1</f>
        <v>0</v>
      </c>
      <c r="L6" s="1773">
        <f>ROUNDUP(K6*1.03*1.02,2)</f>
        <v>0</v>
      </c>
      <c r="M6" s="1769"/>
      <c r="N6" s="1768" t="s">
        <v>2789</v>
      </c>
      <c r="P6" s="1774"/>
    </row>
    <row r="7" spans="2:16">
      <c r="B7" s="1775">
        <v>2</v>
      </c>
      <c r="C7" s="1776"/>
      <c r="D7" s="1777"/>
      <c r="E7" s="1778"/>
      <c r="F7" s="1778"/>
      <c r="G7" s="1779"/>
      <c r="H7" s="1775"/>
      <c r="I7" s="1780"/>
      <c r="J7" s="1781" t="s">
        <v>2788</v>
      </c>
      <c r="K7" s="1782">
        <f t="shared" ref="K7:K8" si="0">I7*$G$1</f>
        <v>0</v>
      </c>
      <c r="L7" s="1783">
        <f>ROUNDUP(K7*1.01*1.02,2)</f>
        <v>0</v>
      </c>
      <c r="M7" s="1784"/>
      <c r="N7" s="1778"/>
      <c r="P7" s="1774"/>
    </row>
    <row r="8" spans="2:16">
      <c r="B8" s="1775">
        <v>3</v>
      </c>
      <c r="C8" s="1776"/>
      <c r="D8" s="1777"/>
      <c r="E8" s="1778"/>
      <c r="F8" s="1778"/>
      <c r="G8" s="1785"/>
      <c r="H8" s="1775"/>
      <c r="I8" s="1780"/>
      <c r="J8" s="1781" t="s">
        <v>2788</v>
      </c>
      <c r="K8" s="1782">
        <f t="shared" si="0"/>
        <v>0</v>
      </c>
      <c r="L8" s="1783">
        <f>ROUNDUP(K8*1.01*1.02,2)</f>
        <v>0</v>
      </c>
      <c r="M8" s="1784"/>
      <c r="N8" s="1778"/>
      <c r="P8" s="1774"/>
    </row>
    <row r="9" spans="2:16">
      <c r="B9" s="1786">
        <v>4</v>
      </c>
      <c r="C9" s="1787"/>
      <c r="D9" s="1788"/>
      <c r="E9" s="1789"/>
      <c r="F9" s="1789"/>
      <c r="G9" s="1790"/>
      <c r="H9" s="1786"/>
      <c r="I9" s="1791"/>
      <c r="J9" s="1792"/>
      <c r="K9" s="1793"/>
      <c r="L9" s="1794"/>
      <c r="M9" s="1790"/>
      <c r="N9" s="1789"/>
    </row>
    <row r="10" spans="2:16">
      <c r="B10" s="1795"/>
      <c r="C10" s="1795"/>
      <c r="D10" s="1796"/>
      <c r="E10" s="1796"/>
      <c r="F10" s="1796"/>
      <c r="G10" s="1797"/>
      <c r="H10" s="1795"/>
      <c r="I10" s="1798"/>
      <c r="J10" s="1798"/>
      <c r="K10" s="1798"/>
      <c r="L10" s="1798"/>
      <c r="M10" s="1797"/>
      <c r="N10" s="1795"/>
    </row>
    <row r="12" spans="2:16">
      <c r="B12" s="1799" t="s">
        <v>2790</v>
      </c>
      <c r="N12" s="1758" t="s">
        <v>2774</v>
      </c>
    </row>
    <row r="13" spans="2:16" ht="57">
      <c r="B13" s="1759" t="s">
        <v>2775</v>
      </c>
      <c r="C13" s="1759" t="s">
        <v>2776</v>
      </c>
      <c r="D13" s="1760" t="s">
        <v>2777</v>
      </c>
      <c r="E13" s="1760" t="s">
        <v>2778</v>
      </c>
      <c r="F13" s="1760"/>
      <c r="G13" s="1761" t="s">
        <v>2780</v>
      </c>
      <c r="H13" s="1759" t="s">
        <v>2781</v>
      </c>
      <c r="I13" s="1762" t="s">
        <v>2782</v>
      </c>
      <c r="J13" s="1762" t="s">
        <v>2783</v>
      </c>
      <c r="K13" s="1763" t="s">
        <v>2791</v>
      </c>
      <c r="L13" s="1764" t="s">
        <v>2792</v>
      </c>
      <c r="M13" s="1761" t="s">
        <v>2786</v>
      </c>
      <c r="N13" s="1759" t="s">
        <v>2787</v>
      </c>
    </row>
    <row r="14" spans="2:16" ht="16.5">
      <c r="B14" s="1765">
        <v>1</v>
      </c>
      <c r="C14" s="1800"/>
      <c r="D14" s="1768"/>
      <c r="E14" s="1768"/>
      <c r="F14" s="1768"/>
      <c r="G14" s="1769"/>
      <c r="H14" s="1765"/>
      <c r="I14" s="1771"/>
      <c r="J14" s="1771"/>
      <c r="K14" s="1772"/>
      <c r="L14" s="1773">
        <f>ROUNDUP(K14*1.03*1.02,2)</f>
        <v>0</v>
      </c>
      <c r="M14" s="1769"/>
      <c r="N14" s="1765" t="s">
        <v>2789</v>
      </c>
    </row>
    <row r="15" spans="2:16">
      <c r="B15" s="1801">
        <v>2</v>
      </c>
      <c r="C15" s="1802"/>
      <c r="D15" s="1803"/>
      <c r="E15" s="1803"/>
      <c r="F15" s="1803"/>
      <c r="G15" s="1779"/>
      <c r="H15" s="1801"/>
      <c r="I15" s="1804"/>
      <c r="J15" s="1804"/>
      <c r="K15" s="1782"/>
      <c r="L15" s="1805"/>
      <c r="M15" s="1779"/>
      <c r="N15" s="1801"/>
    </row>
    <row r="16" spans="2:16">
      <c r="B16" s="1786">
        <v>3</v>
      </c>
      <c r="C16" s="1806"/>
      <c r="D16" s="1789"/>
      <c r="E16" s="1789"/>
      <c r="F16" s="1789"/>
      <c r="G16" s="1790"/>
      <c r="H16" s="1786"/>
      <c r="I16" s="1792"/>
      <c r="J16" s="1792"/>
      <c r="K16" s="1793"/>
      <c r="L16" s="1794"/>
      <c r="M16" s="1790"/>
      <c r="N16" s="1786"/>
    </row>
    <row r="20" spans="2:14">
      <c r="B20" s="1799" t="s">
        <v>2793</v>
      </c>
      <c r="N20" s="1758" t="s">
        <v>2774</v>
      </c>
    </row>
    <row r="21" spans="2:14" ht="42.75">
      <c r="B21" s="1759" t="s">
        <v>2775</v>
      </c>
      <c r="C21" s="1759" t="s">
        <v>2776</v>
      </c>
      <c r="D21" s="1760" t="s">
        <v>2777</v>
      </c>
      <c r="E21" s="1760" t="s">
        <v>2778</v>
      </c>
      <c r="F21" s="1760" t="s">
        <v>2779</v>
      </c>
      <c r="G21" s="1761" t="s">
        <v>2780</v>
      </c>
      <c r="H21" s="1759" t="s">
        <v>2781</v>
      </c>
      <c r="I21" s="1762" t="s">
        <v>2782</v>
      </c>
      <c r="J21" s="1762" t="s">
        <v>2783</v>
      </c>
      <c r="K21" s="1763" t="s">
        <v>2791</v>
      </c>
      <c r="L21" s="1764" t="s">
        <v>2794</v>
      </c>
      <c r="M21" s="1761" t="s">
        <v>2786</v>
      </c>
      <c r="N21" s="1759" t="s">
        <v>2787</v>
      </c>
    </row>
    <row r="22" spans="2:14">
      <c r="B22" s="1765">
        <v>1</v>
      </c>
      <c r="C22" s="1800"/>
      <c r="D22" s="1807"/>
      <c r="E22" s="1768"/>
      <c r="F22" s="1768"/>
      <c r="G22" s="1769"/>
      <c r="H22" s="1765"/>
      <c r="I22" s="1770"/>
      <c r="J22" s="1770"/>
      <c r="K22" s="1772"/>
      <c r="L22" s="1773"/>
      <c r="M22" s="1769"/>
      <c r="N22" s="1765"/>
    </row>
    <row r="23" spans="2:14">
      <c r="B23" s="1801">
        <v>2</v>
      </c>
      <c r="C23" s="1802"/>
      <c r="D23" s="1808"/>
      <c r="E23" s="1803"/>
      <c r="F23" s="1803"/>
      <c r="G23" s="1779"/>
      <c r="H23" s="1801"/>
      <c r="I23" s="1809"/>
      <c r="J23" s="1809"/>
      <c r="K23" s="1782"/>
      <c r="L23" s="1810"/>
      <c r="M23" s="1779"/>
      <c r="N23" s="1801"/>
    </row>
    <row r="24" spans="2:14">
      <c r="B24" s="1801">
        <v>3</v>
      </c>
      <c r="C24" s="1802"/>
      <c r="D24" s="1808"/>
      <c r="E24" s="1803"/>
      <c r="F24" s="1803"/>
      <c r="G24" s="1779"/>
      <c r="H24" s="1801"/>
      <c r="I24" s="1809"/>
      <c r="J24" s="1809"/>
      <c r="K24" s="1782"/>
      <c r="L24" s="1810"/>
      <c r="M24" s="1779"/>
      <c r="N24" s="1801"/>
    </row>
    <row r="25" spans="2:14">
      <c r="B25" s="1801">
        <v>4</v>
      </c>
      <c r="C25" s="1802"/>
      <c r="D25" s="1808"/>
      <c r="E25" s="1803"/>
      <c r="F25" s="1803"/>
      <c r="G25" s="1779"/>
      <c r="H25" s="1801"/>
      <c r="I25" s="1809"/>
      <c r="J25" s="1809"/>
      <c r="K25" s="1782"/>
      <c r="L25" s="1811"/>
      <c r="M25" s="1779"/>
      <c r="N25" s="1801"/>
    </row>
    <row r="26" spans="2:14">
      <c r="B26" s="1801">
        <v>5</v>
      </c>
      <c r="C26" s="1802"/>
      <c r="D26" s="1808"/>
      <c r="E26" s="1803"/>
      <c r="F26" s="1803"/>
      <c r="G26" s="1779"/>
      <c r="H26" s="1801"/>
      <c r="I26" s="1809"/>
      <c r="J26" s="1809"/>
      <c r="K26" s="1782"/>
      <c r="L26" s="1811"/>
      <c r="M26" s="1779"/>
      <c r="N26" s="1801"/>
    </row>
    <row r="27" spans="2:14">
      <c r="B27" s="1786">
        <v>6</v>
      </c>
      <c r="C27" s="1806"/>
      <c r="D27" s="1812"/>
      <c r="E27" s="1789"/>
      <c r="F27" s="1789"/>
      <c r="G27" s="1790"/>
      <c r="H27" s="1786"/>
      <c r="I27" s="1791"/>
      <c r="J27" s="1791"/>
      <c r="K27" s="1793"/>
      <c r="L27" s="1813"/>
      <c r="M27" s="1790"/>
      <c r="N27" s="1786"/>
    </row>
  </sheetData>
  <mergeCells count="4">
    <mergeCell ref="C6:C9"/>
    <mergeCell ref="C14:C16"/>
    <mergeCell ref="C22:C27"/>
    <mergeCell ref="D22:D27"/>
  </mergeCells>
  <phoneticPr fontId="3" type="noConversion"/>
  <pageMargins left="0.7" right="0.7" top="0.75" bottom="0.75" header="0.3" footer="0.3"/>
  <pageSetup paperSize="9" scale="34"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autoPageBreaks="0"/>
  </sheetPr>
  <dimension ref="A1:AN162"/>
  <sheetViews>
    <sheetView showGridLines="0" view="pageBreakPreview" zoomScaleNormal="70" zoomScaleSheetLayoutView="100" workbookViewId="0">
      <pane xSplit="7" ySplit="10" topLeftCell="AA11" activePane="bottomRight" state="frozen"/>
      <selection activeCell="B4" sqref="B4:W9"/>
      <selection pane="topRight" activeCell="B4" sqref="B4:W9"/>
      <selection pane="bottomLeft" activeCell="B4" sqref="B4:W9"/>
      <selection pane="bottomRight" activeCell="B4" sqref="B4:W9"/>
    </sheetView>
  </sheetViews>
  <sheetFormatPr defaultRowHeight="15" outlineLevelCol="1"/>
  <cols>
    <col min="1" max="2" width="2.75" style="1815" customWidth="1"/>
    <col min="3" max="3" width="36.75" style="1815" customWidth="1"/>
    <col min="4" max="4" width="44" style="1815" customWidth="1"/>
    <col min="5" max="5" width="24.875" style="1815" bestFit="1" customWidth="1"/>
    <col min="6" max="6" width="5.625" style="1815" bestFit="1" customWidth="1"/>
    <col min="7" max="7" width="11.625" style="1815" bestFit="1" customWidth="1"/>
    <col min="8" max="8" width="1.375" style="1815" customWidth="1"/>
    <col min="9" max="26" width="11.625" style="1815" hidden="1" customWidth="1" outlineLevel="1"/>
    <col min="27" max="27" width="1.375" style="1815" customWidth="1" collapsed="1"/>
    <col min="28" max="28" width="9.75" style="1816" customWidth="1"/>
    <col min="29" max="29" width="12.625" style="1817" customWidth="1"/>
    <col min="30" max="30" width="8.625" style="1816" customWidth="1"/>
    <col min="31" max="31" width="12.625" style="1817" customWidth="1"/>
    <col min="32" max="32" width="8.625" style="1816" customWidth="1"/>
    <col min="33" max="33" width="12.625" style="1817" customWidth="1"/>
    <col min="34" max="34" width="8.625" style="1816" customWidth="1"/>
    <col min="35" max="35" width="12.625" style="1817" customWidth="1"/>
    <col min="36" max="36" width="8.625" style="1818" customWidth="1"/>
    <col min="37" max="37" width="12.625" style="1817" customWidth="1"/>
    <col min="38" max="38" width="8.625" style="1815" customWidth="1"/>
    <col min="39" max="39" width="12.625" style="1819" customWidth="1"/>
    <col min="40" max="40" width="31.75" style="1820" customWidth="1"/>
    <col min="41" max="16384" width="9" style="1815"/>
  </cols>
  <sheetData>
    <row r="1" spans="1:40" ht="30">
      <c r="A1" s="1814" t="s">
        <v>2795</v>
      </c>
    </row>
    <row r="2" spans="1:40" ht="30">
      <c r="A2" s="1821"/>
    </row>
    <row r="3" spans="1:40" ht="18">
      <c r="A3" s="1822" t="s">
        <v>2796</v>
      </c>
      <c r="B3" s="1822"/>
      <c r="C3" s="1822"/>
      <c r="D3" s="1822"/>
      <c r="AB3" s="1823"/>
      <c r="AC3" s="1817" t="s">
        <v>2797</v>
      </c>
    </row>
    <row r="4" spans="1:40" ht="18">
      <c r="A4" s="1822" t="s">
        <v>2798</v>
      </c>
      <c r="B4" s="1822"/>
      <c r="C4" s="1822"/>
      <c r="D4" s="1822"/>
    </row>
    <row r="5" spans="1:40" ht="24.95" customHeight="1">
      <c r="A5" s="1822"/>
      <c r="B5" s="1822"/>
      <c r="C5" s="1822"/>
      <c r="D5" s="1822"/>
      <c r="I5" s="1824" t="s">
        <v>2799</v>
      </c>
      <c r="J5" s="1824" t="s">
        <v>2800</v>
      </c>
      <c r="K5" s="1824"/>
      <c r="L5" s="1824"/>
      <c r="M5" s="1824"/>
      <c r="N5" s="1824"/>
      <c r="O5" s="1824"/>
      <c r="P5" s="1824"/>
      <c r="Q5" s="1824"/>
      <c r="R5" s="1824"/>
      <c r="S5" s="1824"/>
      <c r="T5" s="1824"/>
      <c r="U5" s="1824"/>
      <c r="V5" s="1824"/>
      <c r="W5" s="1824"/>
      <c r="X5" s="1824"/>
      <c r="Y5" s="1824"/>
      <c r="Z5" s="1824"/>
      <c r="AB5" s="1825" t="s">
        <v>2801</v>
      </c>
      <c r="AC5" s="1826"/>
      <c r="AD5" s="1827"/>
      <c r="AE5" s="1826"/>
      <c r="AF5" s="1827"/>
      <c r="AG5" s="1826"/>
      <c r="AH5" s="1827"/>
      <c r="AI5" s="1826"/>
      <c r="AJ5" s="1828"/>
      <c r="AK5" s="1826"/>
      <c r="AL5" s="1829"/>
      <c r="AM5" s="1830"/>
      <c r="AN5" s="1831" t="s">
        <v>2802</v>
      </c>
    </row>
    <row r="6" spans="1:40" ht="24.95" customHeight="1">
      <c r="A6" s="1832" t="s">
        <v>243</v>
      </c>
      <c r="B6" s="1833"/>
      <c r="C6" s="1834" t="s">
        <v>244</v>
      </c>
      <c r="D6" s="1834" t="s">
        <v>33</v>
      </c>
      <c r="E6" s="1834"/>
      <c r="F6" s="1834" t="s">
        <v>245</v>
      </c>
      <c r="G6" s="1835" t="s">
        <v>2803</v>
      </c>
      <c r="I6" s="1836" t="s">
        <v>2804</v>
      </c>
      <c r="J6" s="1837"/>
      <c r="K6" s="1837"/>
      <c r="L6" s="1837"/>
      <c r="M6" s="1837"/>
      <c r="N6" s="1837"/>
      <c r="O6" s="1837"/>
      <c r="P6" s="1837"/>
      <c r="Q6" s="1837"/>
      <c r="R6" s="1837"/>
      <c r="S6" s="1837"/>
      <c r="T6" s="1837"/>
      <c r="U6" s="1837"/>
      <c r="V6" s="1837"/>
      <c r="W6" s="1837"/>
      <c r="X6" s="1837"/>
      <c r="Y6" s="1837"/>
      <c r="Z6" s="1838"/>
      <c r="AB6" s="1825" t="s">
        <v>2805</v>
      </c>
      <c r="AC6" s="1839"/>
      <c r="AD6" s="1840"/>
      <c r="AE6" s="1839"/>
      <c r="AF6" s="1840"/>
      <c r="AG6" s="1839"/>
      <c r="AH6" s="1840"/>
      <c r="AI6" s="1839"/>
      <c r="AJ6" s="1841"/>
      <c r="AK6" s="1842"/>
      <c r="AL6" s="1843" t="s">
        <v>2806</v>
      </c>
      <c r="AM6" s="1844"/>
      <c r="AN6" s="1845" t="s">
        <v>289</v>
      </c>
    </row>
    <row r="7" spans="1:40" ht="24.95" customHeight="1">
      <c r="A7" s="1846"/>
      <c r="B7" s="1847"/>
      <c r="C7" s="1848"/>
      <c r="D7" s="1849" t="s">
        <v>276</v>
      </c>
      <c r="E7" s="1849" t="s">
        <v>277</v>
      </c>
      <c r="F7" s="1848"/>
      <c r="G7" s="1850"/>
      <c r="I7" s="1851" t="s">
        <v>2807</v>
      </c>
      <c r="J7" s="1851" t="s">
        <v>2808</v>
      </c>
      <c r="K7" s="1852" t="s">
        <v>2809</v>
      </c>
      <c r="L7" s="1852" t="s">
        <v>2810</v>
      </c>
      <c r="M7" s="1852" t="s">
        <v>2811</v>
      </c>
      <c r="N7" s="1852" t="s">
        <v>2812</v>
      </c>
      <c r="O7" s="1852" t="s">
        <v>2813</v>
      </c>
      <c r="P7" s="1852" t="s">
        <v>2814</v>
      </c>
      <c r="Q7" s="1852" t="s">
        <v>2815</v>
      </c>
      <c r="R7" s="1852" t="s">
        <v>2816</v>
      </c>
      <c r="S7" s="1852" t="s">
        <v>2817</v>
      </c>
      <c r="T7" s="1852" t="s">
        <v>2818</v>
      </c>
      <c r="U7" s="1852" t="s">
        <v>2819</v>
      </c>
      <c r="V7" s="1852" t="s">
        <v>2820</v>
      </c>
      <c r="W7" s="1852" t="s">
        <v>2821</v>
      </c>
      <c r="X7" s="1852" t="s">
        <v>2822</v>
      </c>
      <c r="Y7" s="1852" t="s">
        <v>2823</v>
      </c>
      <c r="Z7" s="1852" t="s">
        <v>2824</v>
      </c>
      <c r="AB7" s="1853" t="s">
        <v>2825</v>
      </c>
      <c r="AC7" s="1854"/>
      <c r="AD7" s="1853" t="s">
        <v>2826</v>
      </c>
      <c r="AE7" s="1854"/>
      <c r="AF7" s="1855" t="s">
        <v>2827</v>
      </c>
      <c r="AG7" s="1856"/>
      <c r="AH7" s="1856"/>
      <c r="AI7" s="1857"/>
      <c r="AJ7" s="1858"/>
      <c r="AK7" s="1859"/>
      <c r="AL7" s="1860"/>
      <c r="AM7" s="1861"/>
      <c r="AN7" s="1862"/>
    </row>
    <row r="8" spans="1:40" ht="24.95" customHeight="1">
      <c r="A8" s="1846"/>
      <c r="B8" s="1847"/>
      <c r="C8" s="1848"/>
      <c r="D8" s="1863"/>
      <c r="E8" s="1863"/>
      <c r="F8" s="1848"/>
      <c r="G8" s="1850"/>
      <c r="I8" s="1864"/>
      <c r="J8" s="1864"/>
      <c r="K8" s="1865"/>
      <c r="L8" s="1865"/>
      <c r="M8" s="1865"/>
      <c r="N8" s="1865"/>
      <c r="O8" s="1865"/>
      <c r="P8" s="1865"/>
      <c r="Q8" s="1865"/>
      <c r="R8" s="1865"/>
      <c r="S8" s="1865"/>
      <c r="T8" s="1865"/>
      <c r="U8" s="1865"/>
      <c r="V8" s="1865"/>
      <c r="W8" s="1865"/>
      <c r="X8" s="1865"/>
      <c r="Y8" s="1865"/>
      <c r="Z8" s="1865"/>
      <c r="AB8" s="1866"/>
      <c r="AC8" s="1867"/>
      <c r="AD8" s="1866"/>
      <c r="AE8" s="1867"/>
      <c r="AF8" s="1855" t="s">
        <v>2828</v>
      </c>
      <c r="AG8" s="1856"/>
      <c r="AH8" s="1855" t="s">
        <v>2829</v>
      </c>
      <c r="AI8" s="1857"/>
      <c r="AJ8" s="1868"/>
      <c r="AK8" s="1869"/>
      <c r="AL8" s="1870"/>
      <c r="AM8" s="1871"/>
      <c r="AN8" s="1862"/>
    </row>
    <row r="9" spans="1:40" ht="24.95" customHeight="1">
      <c r="A9" s="1872"/>
      <c r="B9" s="1873"/>
      <c r="C9" s="1874"/>
      <c r="D9" s="1848"/>
      <c r="E9" s="1848"/>
      <c r="F9" s="1874"/>
      <c r="G9" s="1875"/>
      <c r="I9" s="1876" t="s">
        <v>2830</v>
      </c>
      <c r="J9" s="1877" t="s">
        <v>2831</v>
      </c>
      <c r="K9" s="1877" t="s">
        <v>2832</v>
      </c>
      <c r="L9" s="1877" t="s">
        <v>2833</v>
      </c>
      <c r="M9" s="1877" t="s">
        <v>2834</v>
      </c>
      <c r="N9" s="1877" t="s">
        <v>2835</v>
      </c>
      <c r="O9" s="1877" t="s">
        <v>316</v>
      </c>
      <c r="P9" s="1877" t="s">
        <v>2833</v>
      </c>
      <c r="Q9" s="1877" t="s">
        <v>316</v>
      </c>
      <c r="R9" s="1877" t="s">
        <v>2836</v>
      </c>
      <c r="S9" s="1877" t="s">
        <v>2831</v>
      </c>
      <c r="T9" s="1877" t="s">
        <v>2837</v>
      </c>
      <c r="U9" s="1877" t="s">
        <v>316</v>
      </c>
      <c r="V9" s="1877" t="s">
        <v>2833</v>
      </c>
      <c r="W9" s="1877" t="s">
        <v>2836</v>
      </c>
      <c r="X9" s="1877" t="s">
        <v>2838</v>
      </c>
      <c r="Y9" s="1877" t="s">
        <v>2839</v>
      </c>
      <c r="Z9" s="1877" t="s">
        <v>2839</v>
      </c>
      <c r="AB9" s="1878" t="s">
        <v>20</v>
      </c>
      <c r="AC9" s="1879" t="s">
        <v>21</v>
      </c>
      <c r="AD9" s="1878" t="s">
        <v>20</v>
      </c>
      <c r="AE9" s="1879" t="s">
        <v>21</v>
      </c>
      <c r="AF9" s="1878" t="s">
        <v>20</v>
      </c>
      <c r="AG9" s="1879" t="s">
        <v>21</v>
      </c>
      <c r="AH9" s="1878" t="s">
        <v>20</v>
      </c>
      <c r="AI9" s="1879" t="s">
        <v>21</v>
      </c>
      <c r="AJ9" s="1880" t="s">
        <v>20</v>
      </c>
      <c r="AK9" s="1879" t="s">
        <v>21</v>
      </c>
      <c r="AL9" s="1881" t="s">
        <v>22</v>
      </c>
      <c r="AM9" s="1882" t="s">
        <v>23</v>
      </c>
      <c r="AN9" s="1883"/>
    </row>
    <row r="10" spans="1:40" ht="13.5" customHeight="1">
      <c r="A10" s="1884" t="s">
        <v>2840</v>
      </c>
      <c r="B10" s="1885"/>
      <c r="C10" s="1886"/>
      <c r="D10" s="1886"/>
      <c r="E10" s="1886"/>
      <c r="F10" s="1886"/>
      <c r="G10" s="1887"/>
      <c r="I10" s="1888">
        <v>1819.8</v>
      </c>
      <c r="J10" s="1888">
        <v>160.5</v>
      </c>
      <c r="K10" s="1888">
        <f>J10</f>
        <v>160.5</v>
      </c>
      <c r="L10" s="1888">
        <v>1721</v>
      </c>
      <c r="M10" s="1888">
        <v>285.14</v>
      </c>
      <c r="N10" s="1888">
        <v>282</v>
      </c>
      <c r="O10" s="1888">
        <v>282</v>
      </c>
      <c r="P10" s="1888">
        <v>251.45</v>
      </c>
      <c r="Q10" s="1888">
        <v>2688</v>
      </c>
      <c r="R10" s="1888">
        <v>398</v>
      </c>
      <c r="S10" s="1888">
        <v>88</v>
      </c>
      <c r="T10" s="1888">
        <v>495</v>
      </c>
      <c r="U10" s="1888">
        <v>89.25</v>
      </c>
      <c r="V10" s="1888">
        <v>36</v>
      </c>
      <c r="W10" s="1888">
        <v>50</v>
      </c>
      <c r="X10" s="1888">
        <v>81</v>
      </c>
      <c r="Y10" s="1888">
        <v>50</v>
      </c>
      <c r="Z10" s="1888">
        <v>36</v>
      </c>
      <c r="AB10" s="1889"/>
      <c r="AC10" s="1890"/>
      <c r="AD10" s="1889"/>
      <c r="AE10" s="1890"/>
      <c r="AF10" s="1889"/>
      <c r="AG10" s="1890"/>
      <c r="AH10" s="1889"/>
      <c r="AI10" s="1890"/>
      <c r="AJ10" s="1891"/>
      <c r="AK10" s="1890"/>
      <c r="AL10" s="1892"/>
      <c r="AM10" s="1893"/>
      <c r="AN10" s="1894"/>
    </row>
    <row r="11" spans="1:40" ht="41.25" customHeight="1">
      <c r="A11" s="1895"/>
      <c r="B11" s="1896"/>
      <c r="C11" s="1897" t="s">
        <v>2841</v>
      </c>
      <c r="D11" s="1898"/>
      <c r="E11" s="1899"/>
      <c r="F11" s="1900"/>
      <c r="G11" s="1901"/>
      <c r="I11" s="1902"/>
      <c r="J11" s="1903"/>
      <c r="K11" s="1903"/>
      <c r="L11" s="1903"/>
      <c r="M11" s="1903"/>
      <c r="N11" s="1903"/>
      <c r="O11" s="1903"/>
      <c r="P11" s="1903"/>
      <c r="Q11" s="1903"/>
      <c r="R11" s="1903"/>
      <c r="S11" s="1903"/>
      <c r="T11" s="1903"/>
      <c r="U11" s="1903"/>
      <c r="V11" s="1903"/>
      <c r="W11" s="1903"/>
      <c r="X11" s="1903"/>
      <c r="Y11" s="1903"/>
      <c r="Z11" s="1903"/>
      <c r="AB11" s="1904"/>
      <c r="AC11" s="1905"/>
      <c r="AD11" s="1904"/>
      <c r="AE11" s="1905"/>
      <c r="AF11" s="1904"/>
      <c r="AG11" s="1905"/>
      <c r="AH11" s="1904"/>
      <c r="AI11" s="1905"/>
      <c r="AJ11" s="1906"/>
      <c r="AK11" s="1905"/>
      <c r="AL11" s="1907"/>
      <c r="AM11" s="1908"/>
      <c r="AN11" s="1909"/>
    </row>
    <row r="12" spans="1:40" ht="15" customHeight="1">
      <c r="A12" s="1910" t="s">
        <v>2842</v>
      </c>
      <c r="B12" s="1911"/>
      <c r="C12" s="1912"/>
      <c r="D12" s="1912"/>
      <c r="E12" s="1912"/>
      <c r="F12" s="1912"/>
      <c r="G12" s="1912"/>
      <c r="I12" s="1913"/>
      <c r="J12" s="1886"/>
      <c r="K12" s="1886"/>
      <c r="L12" s="1886"/>
      <c r="M12" s="1886"/>
      <c r="N12" s="1886"/>
      <c r="O12" s="1886"/>
      <c r="P12" s="1886"/>
      <c r="Q12" s="1886"/>
      <c r="R12" s="1886"/>
      <c r="S12" s="1886"/>
      <c r="T12" s="1886"/>
      <c r="U12" s="1886"/>
      <c r="V12" s="1886"/>
      <c r="W12" s="1886"/>
      <c r="X12" s="1886"/>
      <c r="Y12" s="1886"/>
      <c r="Z12" s="1886"/>
      <c r="AB12" s="1914"/>
      <c r="AC12" s="1914">
        <f>SUBTOTAL(9,AC13:AC17)</f>
        <v>2706910.0000000005</v>
      </c>
      <c r="AD12" s="1914"/>
      <c r="AE12" s="1914">
        <f>SUBTOTAL(9,AE13:AE17)</f>
        <v>104296526</v>
      </c>
      <c r="AF12" s="1914"/>
      <c r="AG12" s="1914">
        <f>SUBTOTAL(9,AG13:AG17)</f>
        <v>414114300</v>
      </c>
      <c r="AH12" s="1914"/>
      <c r="AI12" s="1914">
        <f>SUBTOTAL(9,AI13:AI17)</f>
        <v>0</v>
      </c>
      <c r="AJ12" s="1914"/>
      <c r="AK12" s="1914">
        <f>SUBTOTAL(9,AK13:AK17)</f>
        <v>521117736</v>
      </c>
      <c r="AL12" s="1915"/>
      <c r="AM12" s="1915">
        <f>SUBTOTAL(9,AM13:AM17)</f>
        <v>0</v>
      </c>
      <c r="AN12" s="1894"/>
    </row>
    <row r="13" spans="1:40" ht="15" customHeight="1">
      <c r="A13" s="1916" t="s">
        <v>392</v>
      </c>
      <c r="B13" s="1896"/>
      <c r="C13" s="1900" t="s">
        <v>393</v>
      </c>
      <c r="D13" s="1917" t="s">
        <v>394</v>
      </c>
      <c r="E13" s="1900" t="s">
        <v>395</v>
      </c>
      <c r="F13" s="1918" t="s">
        <v>380</v>
      </c>
      <c r="G13" s="1919">
        <f>SUM(I13:Z13)</f>
        <v>21239.159999999996</v>
      </c>
      <c r="I13" s="1920">
        <v>4592</v>
      </c>
      <c r="J13" s="1921"/>
      <c r="K13" s="1921"/>
      <c r="L13" s="1921">
        <v>2611.1999999999998</v>
      </c>
      <c r="M13" s="1921"/>
      <c r="N13" s="1921">
        <v>764.1</v>
      </c>
      <c r="O13" s="1921">
        <v>764.1</v>
      </c>
      <c r="P13" s="1921"/>
      <c r="Q13" s="1921">
        <v>4380</v>
      </c>
      <c r="R13" s="1921">
        <v>5035.41</v>
      </c>
      <c r="S13" s="1921">
        <v>193.6</v>
      </c>
      <c r="T13" s="1921">
        <v>841.5</v>
      </c>
      <c r="U13" s="1921">
        <v>417.2</v>
      </c>
      <c r="V13" s="1921">
        <v>54</v>
      </c>
      <c r="W13" s="1921">
        <v>1005.2</v>
      </c>
      <c r="X13" s="1921">
        <v>121.5</v>
      </c>
      <c r="Y13" s="1921">
        <v>412.1</v>
      </c>
      <c r="Z13" s="1921">
        <v>47.25</v>
      </c>
      <c r="AB13" s="1922"/>
      <c r="AC13" s="1923">
        <f t="shared" ref="AC13:AC17" si="0">IFERROR(AB13*$G13, 0)</f>
        <v>0</v>
      </c>
      <c r="AD13" s="1922">
        <v>2500</v>
      </c>
      <c r="AE13" s="1923">
        <f t="shared" ref="AE13:AE17" si="1">IFERROR(AD13*$G13, 0)</f>
        <v>53097899.999999993</v>
      </c>
      <c r="AF13" s="1922">
        <v>8500</v>
      </c>
      <c r="AG13" s="1923">
        <f t="shared" ref="AG13:AG17" si="2">IFERROR(AF13*$G13, 0)</f>
        <v>180532859.99999997</v>
      </c>
      <c r="AH13" s="1922"/>
      <c r="AI13" s="1923">
        <f t="shared" ref="AI13:AI17" si="3">IFERROR(AH13*$G13, 0)</f>
        <v>0</v>
      </c>
      <c r="AJ13" s="1923">
        <f>SUM(AB13,AD13,AF13,AH13)</f>
        <v>11000</v>
      </c>
      <c r="AK13" s="1923">
        <f t="shared" ref="AK13:AK17" si="4">IFERROR(AJ13*$G13, 0)</f>
        <v>233630759.99999997</v>
      </c>
      <c r="AL13" s="1924"/>
      <c r="AM13" s="1925">
        <f t="shared" ref="AM13:AM17" si="5">IFERROR(AL13*$G13, 0)</f>
        <v>0</v>
      </c>
      <c r="AN13" s="1926"/>
    </row>
    <row r="14" spans="1:40" ht="15" customHeight="1">
      <c r="A14" s="1916" t="s">
        <v>396</v>
      </c>
      <c r="B14" s="1896"/>
      <c r="C14" s="1900" t="s">
        <v>397</v>
      </c>
      <c r="D14" s="1917" t="s">
        <v>398</v>
      </c>
      <c r="E14" s="1900" t="s">
        <v>399</v>
      </c>
      <c r="F14" s="1918" t="s">
        <v>380</v>
      </c>
      <c r="G14" s="1919">
        <f t="shared" ref="G14:G77" si="6">SUM(I14:Z14)</f>
        <v>7096.1600000000008</v>
      </c>
      <c r="I14" s="1920">
        <v>1377.6</v>
      </c>
      <c r="J14" s="1921"/>
      <c r="K14" s="1921"/>
      <c r="L14" s="1921">
        <v>783.36</v>
      </c>
      <c r="M14" s="1921"/>
      <c r="N14" s="1921">
        <v>121</v>
      </c>
      <c r="O14" s="1921">
        <v>121</v>
      </c>
      <c r="P14" s="1921"/>
      <c r="Q14" s="1921">
        <v>1382</v>
      </c>
      <c r="R14" s="1921">
        <v>1928.94</v>
      </c>
      <c r="S14" s="1921">
        <v>96.8</v>
      </c>
      <c r="T14" s="1921">
        <v>420.75</v>
      </c>
      <c r="U14" s="1921">
        <v>120.6</v>
      </c>
      <c r="V14" s="1921">
        <v>21.6</v>
      </c>
      <c r="W14" s="1921">
        <v>415.2</v>
      </c>
      <c r="X14" s="1921">
        <v>26.5</v>
      </c>
      <c r="Y14" s="1921">
        <v>257.18</v>
      </c>
      <c r="Z14" s="1921">
        <v>23.63</v>
      </c>
      <c r="AB14" s="1922"/>
      <c r="AC14" s="1923">
        <f t="shared" si="0"/>
        <v>0</v>
      </c>
      <c r="AD14" s="1922">
        <v>3000</v>
      </c>
      <c r="AE14" s="1923">
        <f t="shared" si="1"/>
        <v>21288480.000000004</v>
      </c>
      <c r="AF14" s="1922">
        <v>9000</v>
      </c>
      <c r="AG14" s="1923">
        <f t="shared" si="2"/>
        <v>63865440.000000007</v>
      </c>
      <c r="AH14" s="1922"/>
      <c r="AI14" s="1923">
        <f t="shared" si="3"/>
        <v>0</v>
      </c>
      <c r="AJ14" s="1923">
        <f t="shared" ref="AJ14:AJ77" si="7">SUM(AB14,AD14,AF14,AH14)</f>
        <v>12000</v>
      </c>
      <c r="AK14" s="1923">
        <f t="shared" si="4"/>
        <v>85153920.000000015</v>
      </c>
      <c r="AL14" s="1924"/>
      <c r="AM14" s="1925">
        <f t="shared" si="5"/>
        <v>0</v>
      </c>
      <c r="AN14" s="1926"/>
    </row>
    <row r="15" spans="1:40" ht="15" customHeight="1">
      <c r="A15" s="1916" t="s">
        <v>401</v>
      </c>
      <c r="B15" s="1896"/>
      <c r="C15" s="1900" t="s">
        <v>402</v>
      </c>
      <c r="D15" s="1917" t="s">
        <v>403</v>
      </c>
      <c r="E15" s="1900" t="s">
        <v>404</v>
      </c>
      <c r="F15" s="1918" t="s">
        <v>380</v>
      </c>
      <c r="G15" s="1919">
        <f t="shared" si="6"/>
        <v>14143</v>
      </c>
      <c r="I15" s="1920">
        <v>3214.4</v>
      </c>
      <c r="J15" s="1921"/>
      <c r="K15" s="1921"/>
      <c r="L15" s="1921">
        <v>1827.84</v>
      </c>
      <c r="M15" s="1921"/>
      <c r="N15" s="1921">
        <v>643.1</v>
      </c>
      <c r="O15" s="1921">
        <v>643.1</v>
      </c>
      <c r="P15" s="1921"/>
      <c r="Q15" s="1921">
        <v>2998</v>
      </c>
      <c r="R15" s="1921">
        <v>3106.47</v>
      </c>
      <c r="S15" s="1921">
        <v>96.8</v>
      </c>
      <c r="T15" s="1921">
        <v>420.75</v>
      </c>
      <c r="U15" s="1921">
        <v>296.60000000000002</v>
      </c>
      <c r="V15" s="1921">
        <v>32.4</v>
      </c>
      <c r="W15" s="1921">
        <v>590</v>
      </c>
      <c r="X15" s="1921">
        <v>95</v>
      </c>
      <c r="Y15" s="1921">
        <v>154.91999999999999</v>
      </c>
      <c r="Z15" s="1921">
        <v>23.62</v>
      </c>
      <c r="AB15" s="1922"/>
      <c r="AC15" s="1923">
        <f t="shared" si="0"/>
        <v>0</v>
      </c>
      <c r="AD15" s="1922">
        <v>2000</v>
      </c>
      <c r="AE15" s="1923">
        <f t="shared" si="1"/>
        <v>28286000</v>
      </c>
      <c r="AF15" s="1922">
        <v>12000</v>
      </c>
      <c r="AG15" s="1923">
        <f t="shared" si="2"/>
        <v>169716000</v>
      </c>
      <c r="AH15" s="1922"/>
      <c r="AI15" s="1923">
        <f t="shared" si="3"/>
        <v>0</v>
      </c>
      <c r="AJ15" s="1923">
        <f t="shared" si="7"/>
        <v>14000</v>
      </c>
      <c r="AK15" s="1923">
        <f t="shared" si="4"/>
        <v>198002000</v>
      </c>
      <c r="AL15" s="1924"/>
      <c r="AM15" s="1925">
        <f t="shared" si="5"/>
        <v>0</v>
      </c>
      <c r="AN15" s="1926"/>
    </row>
    <row r="16" spans="1:40" ht="15" customHeight="1">
      <c r="A16" s="1916" t="s">
        <v>406</v>
      </c>
      <c r="B16" s="1896"/>
      <c r="C16" s="1900" t="s">
        <v>2843</v>
      </c>
      <c r="D16" s="1917" t="s">
        <v>2844</v>
      </c>
      <c r="E16" s="1900" t="s">
        <v>409</v>
      </c>
      <c r="F16" s="1918" t="s">
        <v>365</v>
      </c>
      <c r="G16" s="1919">
        <f t="shared" si="6"/>
        <v>5413.8200000000006</v>
      </c>
      <c r="I16" s="1920">
        <v>1836.8</v>
      </c>
      <c r="J16" s="1921">
        <v>176.55</v>
      </c>
      <c r="K16" s="1921">
        <v>176.55</v>
      </c>
      <c r="L16" s="1921">
        <v>897.6</v>
      </c>
      <c r="M16" s="1921">
        <v>313.64999999999998</v>
      </c>
      <c r="N16" s="1921">
        <v>299.70999999999998</v>
      </c>
      <c r="O16" s="1921">
        <v>299.70999999999998</v>
      </c>
      <c r="P16" s="1921"/>
      <c r="Q16" s="1921"/>
      <c r="R16" s="1921">
        <v>400.4</v>
      </c>
      <c r="S16" s="1921">
        <v>96.8</v>
      </c>
      <c r="T16" s="1921">
        <v>544.5</v>
      </c>
      <c r="U16" s="1921">
        <v>98.2</v>
      </c>
      <c r="V16" s="1921">
        <v>39.6</v>
      </c>
      <c r="W16" s="1921">
        <v>55</v>
      </c>
      <c r="X16" s="1921">
        <v>89.1</v>
      </c>
      <c r="Y16" s="1921">
        <v>55</v>
      </c>
      <c r="Z16" s="1921">
        <v>34.65</v>
      </c>
      <c r="AB16" s="1922">
        <v>500</v>
      </c>
      <c r="AC16" s="1923">
        <f t="shared" si="0"/>
        <v>2706910.0000000005</v>
      </c>
      <c r="AD16" s="1922">
        <v>300</v>
      </c>
      <c r="AE16" s="1923">
        <f t="shared" si="1"/>
        <v>1624146.0000000002</v>
      </c>
      <c r="AF16" s="1922"/>
      <c r="AG16" s="1923">
        <f t="shared" si="2"/>
        <v>0</v>
      </c>
      <c r="AH16" s="1922"/>
      <c r="AI16" s="1923">
        <f t="shared" si="3"/>
        <v>0</v>
      </c>
      <c r="AJ16" s="1923">
        <f t="shared" si="7"/>
        <v>800</v>
      </c>
      <c r="AK16" s="1923">
        <f t="shared" si="4"/>
        <v>4331056.0000000009</v>
      </c>
      <c r="AL16" s="1924"/>
      <c r="AM16" s="1925">
        <f t="shared" si="5"/>
        <v>0</v>
      </c>
      <c r="AN16" s="1926"/>
    </row>
    <row r="17" spans="1:40" ht="15" customHeight="1">
      <c r="A17" s="1916" t="s">
        <v>403</v>
      </c>
      <c r="B17" s="1896"/>
      <c r="C17" s="1900"/>
      <c r="D17" s="1917"/>
      <c r="E17" s="1927"/>
      <c r="F17" s="1918"/>
      <c r="G17" s="1919">
        <f t="shared" si="6"/>
        <v>0</v>
      </c>
      <c r="I17" s="1920"/>
      <c r="J17" s="1921"/>
      <c r="K17" s="1921"/>
      <c r="L17" s="1921"/>
      <c r="M17" s="1921"/>
      <c r="N17" s="1921"/>
      <c r="O17" s="1921"/>
      <c r="P17" s="1921"/>
      <c r="Q17" s="1921"/>
      <c r="R17" s="1921"/>
      <c r="S17" s="1921"/>
      <c r="T17" s="1921"/>
      <c r="U17" s="1921"/>
      <c r="V17" s="1921"/>
      <c r="W17" s="1921"/>
      <c r="X17" s="1921"/>
      <c r="Y17" s="1921"/>
      <c r="Z17" s="1921"/>
      <c r="AB17" s="1922"/>
      <c r="AC17" s="1923">
        <f t="shared" si="0"/>
        <v>0</v>
      </c>
      <c r="AD17" s="1922"/>
      <c r="AE17" s="1923">
        <f t="shared" si="1"/>
        <v>0</v>
      </c>
      <c r="AF17" s="1922"/>
      <c r="AG17" s="1923">
        <f t="shared" si="2"/>
        <v>0</v>
      </c>
      <c r="AH17" s="1922"/>
      <c r="AI17" s="1923">
        <f t="shared" si="3"/>
        <v>0</v>
      </c>
      <c r="AJ17" s="1923">
        <f t="shared" si="7"/>
        <v>0</v>
      </c>
      <c r="AK17" s="1923">
        <f t="shared" si="4"/>
        <v>0</v>
      </c>
      <c r="AL17" s="1924"/>
      <c r="AM17" s="1925">
        <f t="shared" si="5"/>
        <v>0</v>
      </c>
      <c r="AN17" s="1926"/>
    </row>
    <row r="18" spans="1:40" ht="15" customHeight="1">
      <c r="A18" s="1910" t="s">
        <v>2845</v>
      </c>
      <c r="B18" s="1911"/>
      <c r="C18" s="1912"/>
      <c r="D18" s="1912"/>
      <c r="E18" s="1912"/>
      <c r="F18" s="1928"/>
      <c r="G18" s="1929">
        <f t="shared" si="6"/>
        <v>0</v>
      </c>
      <c r="I18" s="1913"/>
      <c r="J18" s="1886"/>
      <c r="K18" s="1886"/>
      <c r="L18" s="1886"/>
      <c r="M18" s="1886"/>
      <c r="N18" s="1886"/>
      <c r="O18" s="1886"/>
      <c r="P18" s="1886"/>
      <c r="Q18" s="1886"/>
      <c r="R18" s="1886"/>
      <c r="S18" s="1886"/>
      <c r="T18" s="1886"/>
      <c r="U18" s="1886"/>
      <c r="V18" s="1886"/>
      <c r="W18" s="1886"/>
      <c r="X18" s="1886"/>
      <c r="Y18" s="1886"/>
      <c r="Z18" s="1886"/>
      <c r="AB18" s="1914"/>
      <c r="AC18" s="1914">
        <f>SUBTOTAL(9,AC19:AC34)</f>
        <v>1531194975</v>
      </c>
      <c r="AD18" s="1914"/>
      <c r="AE18" s="1914">
        <f>SUBTOTAL(9,AE19:AE34)</f>
        <v>1174253805</v>
      </c>
      <c r="AF18" s="1914"/>
      <c r="AG18" s="1914">
        <f>SUBTOTAL(9,AG19:AG34)</f>
        <v>132757050.00000001</v>
      </c>
      <c r="AH18" s="1914"/>
      <c r="AI18" s="1914">
        <f>SUBTOTAL(9,AI19:AI34)</f>
        <v>159485100.00000003</v>
      </c>
      <c r="AJ18" s="1914">
        <f t="shared" si="7"/>
        <v>0</v>
      </c>
      <c r="AK18" s="1914">
        <f>SUBTOTAL(9,AK19:AK34)</f>
        <v>2997690930</v>
      </c>
      <c r="AL18" s="1915"/>
      <c r="AM18" s="1915">
        <f>SUBTOTAL(9,AM19:AM34)</f>
        <v>0</v>
      </c>
      <c r="AN18" s="1894"/>
    </row>
    <row r="19" spans="1:40" ht="15" customHeight="1">
      <c r="A19" s="1916" t="s">
        <v>411</v>
      </c>
      <c r="B19" s="1896"/>
      <c r="C19" s="1930" t="s">
        <v>412</v>
      </c>
      <c r="D19" s="1931" t="s">
        <v>413</v>
      </c>
      <c r="E19" s="1930" t="s">
        <v>414</v>
      </c>
      <c r="F19" s="1932" t="s">
        <v>380</v>
      </c>
      <c r="G19" s="1933">
        <f t="shared" si="6"/>
        <v>593.65000000000009</v>
      </c>
      <c r="I19" s="1934">
        <v>183.7</v>
      </c>
      <c r="J19" s="1935">
        <v>17.66</v>
      </c>
      <c r="K19" s="1935">
        <v>17.66</v>
      </c>
      <c r="L19" s="1935">
        <v>89.76</v>
      </c>
      <c r="M19" s="1935">
        <v>31.37</v>
      </c>
      <c r="N19" s="1935">
        <v>18.61</v>
      </c>
      <c r="O19" s="1935">
        <v>12.57</v>
      </c>
      <c r="P19" s="1935">
        <v>11.68</v>
      </c>
      <c r="Q19" s="1935">
        <v>69.34</v>
      </c>
      <c r="R19" s="1935">
        <v>40.04</v>
      </c>
      <c r="S19" s="1935">
        <v>9.68</v>
      </c>
      <c r="T19" s="1935">
        <v>54.45</v>
      </c>
      <c r="U19" s="1935">
        <v>9.8000000000000007</v>
      </c>
      <c r="V19" s="1935">
        <v>3.96</v>
      </c>
      <c r="W19" s="1935">
        <v>5.5</v>
      </c>
      <c r="X19" s="1935">
        <v>8.9</v>
      </c>
      <c r="Y19" s="1935">
        <v>5.5</v>
      </c>
      <c r="Z19" s="1935">
        <v>3.47</v>
      </c>
      <c r="AB19" s="1922">
        <v>65000</v>
      </c>
      <c r="AC19" s="1923">
        <f t="shared" ref="AC19:AC34" si="8">IFERROR(AB19*$G19, 0)</f>
        <v>38587250.000000007</v>
      </c>
      <c r="AD19" s="1922">
        <v>15000</v>
      </c>
      <c r="AE19" s="1923">
        <f t="shared" ref="AE19:AE34" si="9">IFERROR(AD19*$G19, 0)</f>
        <v>8904750.0000000019</v>
      </c>
      <c r="AF19" s="1922">
        <v>15000</v>
      </c>
      <c r="AG19" s="1923">
        <f t="shared" ref="AG19:AG34" si="10">IFERROR(AF19*$G19, 0)</f>
        <v>8904750.0000000019</v>
      </c>
      <c r="AH19" s="1922"/>
      <c r="AI19" s="1923">
        <f t="shared" ref="AI19:AI34" si="11">IFERROR(AH19*$G19, 0)</f>
        <v>0</v>
      </c>
      <c r="AJ19" s="1923">
        <f t="shared" si="7"/>
        <v>95000</v>
      </c>
      <c r="AK19" s="1923">
        <f t="shared" ref="AK19:AK34" si="12">IFERROR(AJ19*$G19, 0)</f>
        <v>56396750.000000007</v>
      </c>
      <c r="AL19" s="1924"/>
      <c r="AM19" s="1925">
        <f t="shared" ref="AM19:AM34" si="13">IFERROR(AL19*$G19, 0)</f>
        <v>0</v>
      </c>
      <c r="AN19" s="1926"/>
    </row>
    <row r="20" spans="1:40" ht="15" customHeight="1">
      <c r="A20" s="1916" t="s">
        <v>417</v>
      </c>
      <c r="B20" s="1896"/>
      <c r="C20" s="1930" t="s">
        <v>418</v>
      </c>
      <c r="D20" s="1931" t="s">
        <v>419</v>
      </c>
      <c r="E20" s="1930" t="s">
        <v>420</v>
      </c>
      <c r="F20" s="1932" t="s">
        <v>380</v>
      </c>
      <c r="G20" s="1933">
        <f t="shared" si="6"/>
        <v>1132.77</v>
      </c>
      <c r="I20" s="1934">
        <v>250.5</v>
      </c>
      <c r="J20" s="1935"/>
      <c r="K20" s="1935"/>
      <c r="L20" s="1935"/>
      <c r="M20" s="1935"/>
      <c r="N20" s="1935"/>
      <c r="O20" s="1935"/>
      <c r="P20" s="1935"/>
      <c r="Q20" s="1935">
        <v>399.2</v>
      </c>
      <c r="R20" s="1935">
        <v>348.25</v>
      </c>
      <c r="S20" s="1935"/>
      <c r="T20" s="1935"/>
      <c r="U20" s="1935">
        <v>66.8</v>
      </c>
      <c r="V20" s="1935">
        <v>27.72</v>
      </c>
      <c r="W20" s="1935">
        <v>40.299999999999997</v>
      </c>
      <c r="X20" s="1935"/>
      <c r="Y20" s="1935"/>
      <c r="Z20" s="1935"/>
      <c r="AB20" s="1922">
        <v>72000</v>
      </c>
      <c r="AC20" s="1923">
        <f t="shared" si="8"/>
        <v>81559440</v>
      </c>
      <c r="AD20" s="1922">
        <v>15000</v>
      </c>
      <c r="AE20" s="1923">
        <f t="shared" si="9"/>
        <v>16991550</v>
      </c>
      <c r="AF20" s="1922">
        <v>15000</v>
      </c>
      <c r="AG20" s="1923">
        <f t="shared" si="10"/>
        <v>16991550</v>
      </c>
      <c r="AH20" s="1922"/>
      <c r="AI20" s="1923">
        <f t="shared" si="11"/>
        <v>0</v>
      </c>
      <c r="AJ20" s="1923">
        <f t="shared" si="7"/>
        <v>102000</v>
      </c>
      <c r="AK20" s="1923">
        <f t="shared" si="12"/>
        <v>115542540</v>
      </c>
      <c r="AL20" s="1924"/>
      <c r="AM20" s="1925">
        <f t="shared" si="13"/>
        <v>0</v>
      </c>
      <c r="AN20" s="1926"/>
    </row>
    <row r="21" spans="1:40" ht="15" customHeight="1">
      <c r="A21" s="1916" t="s">
        <v>422</v>
      </c>
      <c r="B21" s="1896"/>
      <c r="C21" s="1930" t="s">
        <v>418</v>
      </c>
      <c r="D21" s="1931" t="s">
        <v>423</v>
      </c>
      <c r="E21" s="1930" t="s">
        <v>424</v>
      </c>
      <c r="F21" s="1932" t="s">
        <v>380</v>
      </c>
      <c r="G21" s="1933">
        <f t="shared" si="6"/>
        <v>5246.6500000000015</v>
      </c>
      <c r="I21" s="1934">
        <v>1490.3</v>
      </c>
      <c r="J21" s="1935"/>
      <c r="K21" s="1935"/>
      <c r="L21" s="1935">
        <v>771.12</v>
      </c>
      <c r="M21" s="1935"/>
      <c r="N21" s="1935">
        <v>605.22</v>
      </c>
      <c r="O21" s="1935">
        <v>605.22</v>
      </c>
      <c r="P21" s="1935">
        <v>55.93</v>
      </c>
      <c r="Q21" s="1935">
        <v>931.4</v>
      </c>
      <c r="R21" s="1935">
        <v>149.25</v>
      </c>
      <c r="S21" s="1935">
        <v>61.6</v>
      </c>
      <c r="T21" s="1935">
        <v>396</v>
      </c>
      <c r="U21" s="1935">
        <v>29.5</v>
      </c>
      <c r="V21" s="1935">
        <v>11.88</v>
      </c>
      <c r="W21" s="1935">
        <v>17.3</v>
      </c>
      <c r="X21" s="1935">
        <v>60.8</v>
      </c>
      <c r="Y21" s="1935">
        <v>37.5</v>
      </c>
      <c r="Z21" s="1935">
        <v>23.63</v>
      </c>
      <c r="AB21" s="1922">
        <v>72000</v>
      </c>
      <c r="AC21" s="1923">
        <f t="shared" si="8"/>
        <v>377758800.00000012</v>
      </c>
      <c r="AD21" s="1922">
        <v>15000</v>
      </c>
      <c r="AE21" s="1923">
        <f t="shared" si="9"/>
        <v>78699750.000000015</v>
      </c>
      <c r="AF21" s="1922">
        <v>15000</v>
      </c>
      <c r="AG21" s="1923">
        <f t="shared" si="10"/>
        <v>78699750.000000015</v>
      </c>
      <c r="AH21" s="1922"/>
      <c r="AI21" s="1923">
        <f t="shared" si="11"/>
        <v>0</v>
      </c>
      <c r="AJ21" s="1923">
        <f t="shared" si="7"/>
        <v>102000</v>
      </c>
      <c r="AK21" s="1923">
        <f t="shared" si="12"/>
        <v>535158300.00000012</v>
      </c>
      <c r="AL21" s="1924"/>
      <c r="AM21" s="1925">
        <f t="shared" si="13"/>
        <v>0</v>
      </c>
      <c r="AN21" s="1926"/>
    </row>
    <row r="22" spans="1:40" ht="15" customHeight="1">
      <c r="A22" s="1916" t="s">
        <v>425</v>
      </c>
      <c r="B22" s="1896"/>
      <c r="C22" s="1900" t="s">
        <v>426</v>
      </c>
      <c r="D22" s="1917" t="s">
        <v>427</v>
      </c>
      <c r="E22" s="1900" t="s">
        <v>428</v>
      </c>
      <c r="F22" s="1918" t="s">
        <v>380</v>
      </c>
      <c r="G22" s="1919">
        <f t="shared" si="6"/>
        <v>420</v>
      </c>
      <c r="I22" s="1920"/>
      <c r="J22" s="1921"/>
      <c r="K22" s="1921"/>
      <c r="L22" s="1921"/>
      <c r="M22" s="1921">
        <v>420</v>
      </c>
      <c r="N22" s="1921"/>
      <c r="O22" s="1921"/>
      <c r="P22" s="1921"/>
      <c r="Q22" s="1921"/>
      <c r="R22" s="1921"/>
      <c r="S22" s="1921"/>
      <c r="T22" s="1921"/>
      <c r="U22" s="1921"/>
      <c r="V22" s="1921"/>
      <c r="W22" s="1921"/>
      <c r="X22" s="1921"/>
      <c r="Y22" s="1921"/>
      <c r="Z22" s="1921"/>
      <c r="AB22" s="1922">
        <v>80000</v>
      </c>
      <c r="AC22" s="1923">
        <f t="shared" si="8"/>
        <v>33600000</v>
      </c>
      <c r="AD22" s="1922">
        <v>15000</v>
      </c>
      <c r="AE22" s="1923">
        <f t="shared" si="9"/>
        <v>6300000</v>
      </c>
      <c r="AF22" s="1922">
        <v>15000</v>
      </c>
      <c r="AG22" s="1923">
        <f t="shared" si="10"/>
        <v>6300000</v>
      </c>
      <c r="AH22" s="1922"/>
      <c r="AI22" s="1923">
        <f t="shared" si="11"/>
        <v>0</v>
      </c>
      <c r="AJ22" s="1923">
        <f t="shared" si="7"/>
        <v>110000</v>
      </c>
      <c r="AK22" s="1923">
        <f t="shared" si="12"/>
        <v>46200000</v>
      </c>
      <c r="AL22" s="1924"/>
      <c r="AM22" s="1925">
        <f t="shared" si="13"/>
        <v>0</v>
      </c>
      <c r="AN22" s="1926"/>
    </row>
    <row r="23" spans="1:40" ht="15" customHeight="1">
      <c r="A23" s="1916" t="s">
        <v>429</v>
      </c>
      <c r="B23" s="1896"/>
      <c r="C23" s="1900" t="s">
        <v>426</v>
      </c>
      <c r="D23" s="1917" t="s">
        <v>430</v>
      </c>
      <c r="E23" s="1900" t="s">
        <v>431</v>
      </c>
      <c r="F23" s="1918" t="s">
        <v>380</v>
      </c>
      <c r="G23" s="1919">
        <f t="shared" si="6"/>
        <v>1457.4</v>
      </c>
      <c r="I23" s="1920"/>
      <c r="J23" s="1921">
        <v>398.7</v>
      </c>
      <c r="K23" s="1921">
        <v>398.7</v>
      </c>
      <c r="L23" s="1921"/>
      <c r="M23" s="1921">
        <v>660</v>
      </c>
      <c r="N23" s="1921"/>
      <c r="O23" s="1921"/>
      <c r="P23" s="1921"/>
      <c r="Q23" s="1921"/>
      <c r="R23" s="1921"/>
      <c r="S23" s="1921"/>
      <c r="T23" s="1921"/>
      <c r="U23" s="1921"/>
      <c r="V23" s="1921"/>
      <c r="W23" s="1921"/>
      <c r="X23" s="1921"/>
      <c r="Y23" s="1921"/>
      <c r="Z23" s="1921"/>
      <c r="AB23" s="1922">
        <v>80000</v>
      </c>
      <c r="AC23" s="1923">
        <f t="shared" si="8"/>
        <v>116592000</v>
      </c>
      <c r="AD23" s="1922">
        <v>15000</v>
      </c>
      <c r="AE23" s="1923">
        <f t="shared" si="9"/>
        <v>21861000</v>
      </c>
      <c r="AF23" s="1922">
        <v>15000</v>
      </c>
      <c r="AG23" s="1923">
        <f t="shared" si="10"/>
        <v>21861000</v>
      </c>
      <c r="AH23" s="1922"/>
      <c r="AI23" s="1923">
        <f t="shared" si="11"/>
        <v>0</v>
      </c>
      <c r="AJ23" s="1923">
        <f t="shared" si="7"/>
        <v>110000</v>
      </c>
      <c r="AK23" s="1923">
        <f t="shared" si="12"/>
        <v>160314000</v>
      </c>
      <c r="AL23" s="1924"/>
      <c r="AM23" s="1925">
        <f t="shared" si="13"/>
        <v>0</v>
      </c>
      <c r="AN23" s="1926"/>
    </row>
    <row r="24" spans="1:40" ht="15" customHeight="1">
      <c r="A24" s="1916" t="s">
        <v>432</v>
      </c>
      <c r="B24" s="1896"/>
      <c r="C24" s="1930" t="s">
        <v>433</v>
      </c>
      <c r="D24" s="1931" t="s">
        <v>434</v>
      </c>
      <c r="E24" s="1930" t="s">
        <v>435</v>
      </c>
      <c r="F24" s="1932" t="s">
        <v>365</v>
      </c>
      <c r="G24" s="1933">
        <f t="shared" si="6"/>
        <v>2748.21</v>
      </c>
      <c r="I24" s="1934"/>
      <c r="J24" s="1935">
        <v>51.83</v>
      </c>
      <c r="K24" s="1935">
        <v>51.83</v>
      </c>
      <c r="L24" s="1935"/>
      <c r="M24" s="1935">
        <v>518.4</v>
      </c>
      <c r="N24" s="1935"/>
      <c r="O24" s="1935"/>
      <c r="P24" s="1935"/>
      <c r="Q24" s="1935"/>
      <c r="R24" s="1935">
        <v>1462.65</v>
      </c>
      <c r="S24" s="1935"/>
      <c r="T24" s="1935"/>
      <c r="U24" s="1935">
        <v>343.8</v>
      </c>
      <c r="V24" s="1935">
        <v>138.6</v>
      </c>
      <c r="W24" s="1935">
        <v>181.1</v>
      </c>
      <c r="X24" s="1935"/>
      <c r="Y24" s="1935"/>
      <c r="Z24" s="1935"/>
      <c r="AB24" s="1922">
        <v>14000</v>
      </c>
      <c r="AC24" s="1923">
        <f t="shared" si="8"/>
        <v>38474940</v>
      </c>
      <c r="AD24" s="1922">
        <v>40000</v>
      </c>
      <c r="AE24" s="1923">
        <f t="shared" si="9"/>
        <v>109928400</v>
      </c>
      <c r="AF24" s="1922"/>
      <c r="AG24" s="1923">
        <f t="shared" si="10"/>
        <v>0</v>
      </c>
      <c r="AH24" s="1922">
        <v>10000</v>
      </c>
      <c r="AI24" s="1923">
        <f t="shared" si="11"/>
        <v>27482100</v>
      </c>
      <c r="AJ24" s="1923">
        <f t="shared" si="7"/>
        <v>64000</v>
      </c>
      <c r="AK24" s="1923">
        <f t="shared" si="12"/>
        <v>175885440</v>
      </c>
      <c r="AL24" s="1924"/>
      <c r="AM24" s="1925">
        <f t="shared" si="13"/>
        <v>0</v>
      </c>
      <c r="AN24" s="1926"/>
    </row>
    <row r="25" spans="1:40" ht="15" customHeight="1">
      <c r="A25" s="1916" t="s">
        <v>436</v>
      </c>
      <c r="B25" s="1896"/>
      <c r="C25" s="1930" t="s">
        <v>437</v>
      </c>
      <c r="D25" s="1931" t="s">
        <v>438</v>
      </c>
      <c r="E25" s="1930" t="s">
        <v>439</v>
      </c>
      <c r="F25" s="1932" t="s">
        <v>365</v>
      </c>
      <c r="G25" s="1933">
        <f t="shared" si="6"/>
        <v>8457.9000000000033</v>
      </c>
      <c r="I25" s="1934">
        <v>2980.6</v>
      </c>
      <c r="J25" s="1935">
        <v>207.32</v>
      </c>
      <c r="K25" s="1935">
        <v>207.32</v>
      </c>
      <c r="L25" s="1935">
        <v>1310.9</v>
      </c>
      <c r="M25" s="1935">
        <v>345.6</v>
      </c>
      <c r="N25" s="1935">
        <v>147.33000000000001</v>
      </c>
      <c r="O25" s="1935">
        <v>147.33000000000001</v>
      </c>
      <c r="P25" s="1935">
        <v>37.64</v>
      </c>
      <c r="Q25" s="1935">
        <v>1210.8</v>
      </c>
      <c r="R25" s="1935">
        <v>626.85</v>
      </c>
      <c r="S25" s="1935">
        <v>135.52000000000001</v>
      </c>
      <c r="T25" s="1935">
        <v>633.6</v>
      </c>
      <c r="U25" s="1935">
        <v>147.30000000000001</v>
      </c>
      <c r="V25" s="1935">
        <v>59.4</v>
      </c>
      <c r="W25" s="1935">
        <v>77.599999999999994</v>
      </c>
      <c r="X25" s="1935">
        <v>91.1</v>
      </c>
      <c r="Y25" s="1935">
        <v>56.25</v>
      </c>
      <c r="Z25" s="1935">
        <v>35.44</v>
      </c>
      <c r="AB25" s="1922">
        <v>11000</v>
      </c>
      <c r="AC25" s="1923">
        <f t="shared" si="8"/>
        <v>93036900.00000003</v>
      </c>
      <c r="AD25" s="1922">
        <v>35000</v>
      </c>
      <c r="AE25" s="1923">
        <f t="shared" si="9"/>
        <v>296026500.00000012</v>
      </c>
      <c r="AF25" s="1922"/>
      <c r="AG25" s="1923">
        <f t="shared" si="10"/>
        <v>0</v>
      </c>
      <c r="AH25" s="1922">
        <v>10000</v>
      </c>
      <c r="AI25" s="1923">
        <f t="shared" si="11"/>
        <v>84579000.00000003</v>
      </c>
      <c r="AJ25" s="1923">
        <f t="shared" si="7"/>
        <v>56000</v>
      </c>
      <c r="AK25" s="1923">
        <f t="shared" si="12"/>
        <v>473642400.00000018</v>
      </c>
      <c r="AL25" s="1924"/>
      <c r="AM25" s="1925">
        <f t="shared" si="13"/>
        <v>0</v>
      </c>
      <c r="AN25" s="1926"/>
    </row>
    <row r="26" spans="1:40" ht="15" customHeight="1">
      <c r="A26" s="1916" t="s">
        <v>440</v>
      </c>
      <c r="B26" s="1896"/>
      <c r="C26" s="1900" t="s">
        <v>441</v>
      </c>
      <c r="D26" s="1917" t="s">
        <v>442</v>
      </c>
      <c r="E26" s="1900" t="s">
        <v>443</v>
      </c>
      <c r="F26" s="1918" t="s">
        <v>444</v>
      </c>
      <c r="G26" s="1919">
        <f t="shared" si="6"/>
        <v>948.48</v>
      </c>
      <c r="I26" s="1920">
        <v>177.8</v>
      </c>
      <c r="J26" s="1921">
        <v>47.84</v>
      </c>
      <c r="K26" s="1921">
        <v>47.84</v>
      </c>
      <c r="L26" s="1921">
        <v>84.82</v>
      </c>
      <c r="M26" s="1921">
        <v>129.6</v>
      </c>
      <c r="N26" s="1921">
        <v>60.16</v>
      </c>
      <c r="O26" s="1921">
        <v>60.16</v>
      </c>
      <c r="P26" s="1921">
        <v>6.1</v>
      </c>
      <c r="Q26" s="1921">
        <v>173</v>
      </c>
      <c r="R26" s="1921">
        <v>70.650000000000006</v>
      </c>
      <c r="S26" s="1921">
        <v>6.47</v>
      </c>
      <c r="T26" s="1921">
        <v>43.56</v>
      </c>
      <c r="U26" s="1921">
        <v>13.8</v>
      </c>
      <c r="V26" s="1921">
        <v>5.15</v>
      </c>
      <c r="W26" s="1921">
        <v>8.1</v>
      </c>
      <c r="X26" s="1921">
        <v>6.7</v>
      </c>
      <c r="Y26" s="1921">
        <v>4.13</v>
      </c>
      <c r="Z26" s="1921">
        <v>2.6</v>
      </c>
      <c r="AB26" s="1922">
        <v>750000</v>
      </c>
      <c r="AC26" s="1923">
        <f t="shared" si="8"/>
        <v>711360000</v>
      </c>
      <c r="AD26" s="1922">
        <v>650000</v>
      </c>
      <c r="AE26" s="1923">
        <f t="shared" si="9"/>
        <v>616512000</v>
      </c>
      <c r="AF26" s="1922"/>
      <c r="AG26" s="1923">
        <f t="shared" si="10"/>
        <v>0</v>
      </c>
      <c r="AH26" s="1922">
        <v>50000</v>
      </c>
      <c r="AI26" s="1923">
        <f t="shared" si="11"/>
        <v>47424000</v>
      </c>
      <c r="AJ26" s="1923">
        <f t="shared" si="7"/>
        <v>1450000</v>
      </c>
      <c r="AK26" s="1923">
        <f t="shared" si="12"/>
        <v>1375296000</v>
      </c>
      <c r="AL26" s="1924"/>
      <c r="AM26" s="1925">
        <f t="shared" si="13"/>
        <v>0</v>
      </c>
      <c r="AN26" s="1926"/>
    </row>
    <row r="27" spans="1:40" ht="15" customHeight="1">
      <c r="A27" s="1916" t="s">
        <v>445</v>
      </c>
      <c r="B27" s="1896"/>
      <c r="C27" s="1900" t="s">
        <v>446</v>
      </c>
      <c r="D27" s="1917" t="s">
        <v>447</v>
      </c>
      <c r="E27" s="1930" t="s">
        <v>448</v>
      </c>
      <c r="F27" s="1918" t="s">
        <v>449</v>
      </c>
      <c r="G27" s="1919">
        <f t="shared" si="6"/>
        <v>939</v>
      </c>
      <c r="I27" s="1920">
        <v>192.6</v>
      </c>
      <c r="J27" s="1921"/>
      <c r="K27" s="1921"/>
      <c r="L27" s="1921">
        <v>115</v>
      </c>
      <c r="M27" s="1921"/>
      <c r="N27" s="1921">
        <v>70.599999999999994</v>
      </c>
      <c r="O27" s="1921">
        <v>70.599999999999994</v>
      </c>
      <c r="P27" s="1921"/>
      <c r="Q27" s="1921">
        <v>133.19999999999999</v>
      </c>
      <c r="R27" s="1921">
        <v>80</v>
      </c>
      <c r="S27" s="1921">
        <v>43</v>
      </c>
      <c r="T27" s="1921">
        <v>100</v>
      </c>
      <c r="U27" s="1921">
        <v>26.4</v>
      </c>
      <c r="V27" s="1921">
        <v>24</v>
      </c>
      <c r="W27" s="1921">
        <v>20.5</v>
      </c>
      <c r="X27" s="1921">
        <v>10.1</v>
      </c>
      <c r="Y27" s="1921">
        <v>30</v>
      </c>
      <c r="Z27" s="1921">
        <v>23</v>
      </c>
      <c r="AB27" s="1922">
        <v>4500</v>
      </c>
      <c r="AC27" s="1923">
        <f t="shared" si="8"/>
        <v>4225500</v>
      </c>
      <c r="AD27" s="1922">
        <v>3000</v>
      </c>
      <c r="AE27" s="1923">
        <f t="shared" si="9"/>
        <v>2817000</v>
      </c>
      <c r="AF27" s="1922"/>
      <c r="AG27" s="1923">
        <f t="shared" si="10"/>
        <v>0</v>
      </c>
      <c r="AH27" s="1922"/>
      <c r="AI27" s="1923">
        <f t="shared" si="11"/>
        <v>0</v>
      </c>
      <c r="AJ27" s="1923">
        <f t="shared" si="7"/>
        <v>7500</v>
      </c>
      <c r="AK27" s="1923">
        <f t="shared" si="12"/>
        <v>7042500</v>
      </c>
      <c r="AL27" s="1924"/>
      <c r="AM27" s="1925">
        <f t="shared" si="13"/>
        <v>0</v>
      </c>
      <c r="AN27" s="1926"/>
    </row>
    <row r="28" spans="1:40" ht="15" customHeight="1">
      <c r="A28" s="1916" t="s">
        <v>450</v>
      </c>
      <c r="B28" s="1896"/>
      <c r="C28" s="1900" t="s">
        <v>446</v>
      </c>
      <c r="D28" s="1931" t="s">
        <v>451</v>
      </c>
      <c r="E28" s="1900" t="s">
        <v>452</v>
      </c>
      <c r="F28" s="1918" t="s">
        <v>449</v>
      </c>
      <c r="G28" s="1919">
        <f t="shared" si="6"/>
        <v>134.5</v>
      </c>
      <c r="I28" s="1920">
        <v>59.5</v>
      </c>
      <c r="J28" s="1921"/>
      <c r="K28" s="1921"/>
      <c r="L28" s="1921">
        <v>75</v>
      </c>
      <c r="M28" s="1921"/>
      <c r="N28" s="1921"/>
      <c r="O28" s="1921"/>
      <c r="P28" s="1921"/>
      <c r="Q28" s="1921"/>
      <c r="R28" s="1921"/>
      <c r="S28" s="1921"/>
      <c r="T28" s="1921"/>
      <c r="U28" s="1921"/>
      <c r="V28" s="1921"/>
      <c r="W28" s="1921"/>
      <c r="X28" s="1921"/>
      <c r="Y28" s="1921"/>
      <c r="Z28" s="1921"/>
      <c r="AB28" s="1922">
        <v>4500</v>
      </c>
      <c r="AC28" s="1923">
        <f t="shared" si="8"/>
        <v>605250</v>
      </c>
      <c r="AD28" s="1922">
        <v>3000</v>
      </c>
      <c r="AE28" s="1923">
        <f t="shared" si="9"/>
        <v>403500</v>
      </c>
      <c r="AF28" s="1922"/>
      <c r="AG28" s="1923">
        <f t="shared" si="10"/>
        <v>0</v>
      </c>
      <c r="AH28" s="1922"/>
      <c r="AI28" s="1923">
        <f t="shared" si="11"/>
        <v>0</v>
      </c>
      <c r="AJ28" s="1923">
        <f t="shared" si="7"/>
        <v>7500</v>
      </c>
      <c r="AK28" s="1923">
        <f t="shared" si="12"/>
        <v>1008750</v>
      </c>
      <c r="AL28" s="1924"/>
      <c r="AM28" s="1925">
        <f t="shared" si="13"/>
        <v>0</v>
      </c>
      <c r="AN28" s="1926"/>
    </row>
    <row r="29" spans="1:40" ht="15" customHeight="1">
      <c r="A29" s="1916" t="s">
        <v>456</v>
      </c>
      <c r="B29" s="1896"/>
      <c r="C29" s="1900" t="s">
        <v>457</v>
      </c>
      <c r="D29" s="1917" t="s">
        <v>458</v>
      </c>
      <c r="E29" s="1900" t="s">
        <v>459</v>
      </c>
      <c r="F29" s="1918" t="s">
        <v>365</v>
      </c>
      <c r="G29" s="1919">
        <f t="shared" si="6"/>
        <v>8995.9699999999993</v>
      </c>
      <c r="I29" s="1920">
        <v>2504.6999999999998</v>
      </c>
      <c r="J29" s="1921">
        <v>305</v>
      </c>
      <c r="K29" s="1921">
        <v>305</v>
      </c>
      <c r="L29" s="1921">
        <v>1224</v>
      </c>
      <c r="M29" s="1921">
        <v>472.64</v>
      </c>
      <c r="N29" s="1921">
        <v>408.69</v>
      </c>
      <c r="O29" s="1921">
        <v>408.69</v>
      </c>
      <c r="P29" s="1921"/>
      <c r="Q29" s="1921">
        <v>1440</v>
      </c>
      <c r="R29" s="1921">
        <v>546</v>
      </c>
      <c r="S29" s="1921">
        <v>132</v>
      </c>
      <c r="T29" s="1921">
        <v>742.5</v>
      </c>
      <c r="U29" s="1921">
        <v>134</v>
      </c>
      <c r="V29" s="1921">
        <v>54</v>
      </c>
      <c r="W29" s="1921">
        <v>75</v>
      </c>
      <c r="X29" s="1921">
        <v>121.5</v>
      </c>
      <c r="Y29" s="1921">
        <v>75</v>
      </c>
      <c r="Z29" s="1921">
        <v>47.25</v>
      </c>
      <c r="AB29" s="1922">
        <v>3500</v>
      </c>
      <c r="AC29" s="1923">
        <f t="shared" si="8"/>
        <v>31485894.999999996</v>
      </c>
      <c r="AD29" s="1922">
        <v>1500</v>
      </c>
      <c r="AE29" s="1923">
        <f t="shared" si="9"/>
        <v>13493954.999999998</v>
      </c>
      <c r="AF29" s="1922"/>
      <c r="AG29" s="1923">
        <f t="shared" si="10"/>
        <v>0</v>
      </c>
      <c r="AH29" s="1922"/>
      <c r="AI29" s="1923">
        <f t="shared" si="11"/>
        <v>0</v>
      </c>
      <c r="AJ29" s="1923">
        <f t="shared" si="7"/>
        <v>5000</v>
      </c>
      <c r="AK29" s="1923">
        <f t="shared" si="12"/>
        <v>44979850</v>
      </c>
      <c r="AL29" s="1924"/>
      <c r="AM29" s="1925">
        <f t="shared" si="13"/>
        <v>0</v>
      </c>
      <c r="AN29" s="1926"/>
    </row>
    <row r="30" spans="1:40" ht="15" customHeight="1">
      <c r="A30" s="1916" t="s">
        <v>460</v>
      </c>
      <c r="B30" s="1896"/>
      <c r="C30" s="1900" t="s">
        <v>461</v>
      </c>
      <c r="D30" s="1917" t="s">
        <v>462</v>
      </c>
      <c r="E30" s="1930" t="s">
        <v>463</v>
      </c>
      <c r="F30" s="1918" t="s">
        <v>449</v>
      </c>
      <c r="G30" s="1919">
        <f t="shared" si="6"/>
        <v>621.79999999999995</v>
      </c>
      <c r="I30" s="1920">
        <v>206</v>
      </c>
      <c r="J30" s="1921"/>
      <c r="K30" s="1921"/>
      <c r="L30" s="1921">
        <v>80</v>
      </c>
      <c r="M30" s="1921"/>
      <c r="N30" s="1921"/>
      <c r="O30" s="1921"/>
      <c r="P30" s="1921"/>
      <c r="Q30" s="1921">
        <v>266.39999999999998</v>
      </c>
      <c r="R30" s="1921">
        <v>22</v>
      </c>
      <c r="S30" s="1921"/>
      <c r="T30" s="1921">
        <v>14</v>
      </c>
      <c r="U30" s="1921">
        <v>29.8</v>
      </c>
      <c r="V30" s="1921"/>
      <c r="W30" s="1921">
        <v>3.6</v>
      </c>
      <c r="X30" s="1921"/>
      <c r="Y30" s="1921"/>
      <c r="Z30" s="1921"/>
      <c r="AB30" s="1922">
        <v>5000</v>
      </c>
      <c r="AC30" s="1923">
        <f t="shared" si="8"/>
        <v>3109000</v>
      </c>
      <c r="AD30" s="1922">
        <v>3000</v>
      </c>
      <c r="AE30" s="1923">
        <f t="shared" si="9"/>
        <v>1865399.9999999998</v>
      </c>
      <c r="AF30" s="1922"/>
      <c r="AG30" s="1923">
        <f t="shared" si="10"/>
        <v>0</v>
      </c>
      <c r="AH30" s="1922"/>
      <c r="AI30" s="1923">
        <f t="shared" si="11"/>
        <v>0</v>
      </c>
      <c r="AJ30" s="1923">
        <f t="shared" si="7"/>
        <v>8000</v>
      </c>
      <c r="AK30" s="1923">
        <f t="shared" si="12"/>
        <v>4974400</v>
      </c>
      <c r="AL30" s="1924"/>
      <c r="AM30" s="1925">
        <f t="shared" si="13"/>
        <v>0</v>
      </c>
      <c r="AN30" s="1926"/>
    </row>
    <row r="31" spans="1:40" ht="15" customHeight="1">
      <c r="A31" s="1916" t="s">
        <v>464</v>
      </c>
      <c r="B31" s="1896"/>
      <c r="C31" s="1900" t="s">
        <v>465</v>
      </c>
      <c r="D31" s="1917" t="s">
        <v>466</v>
      </c>
      <c r="E31" s="1900" t="s">
        <v>467</v>
      </c>
      <c r="F31" s="1918" t="s">
        <v>365</v>
      </c>
      <c r="G31" s="1919">
        <f t="shared" si="6"/>
        <v>5</v>
      </c>
      <c r="I31" s="1920">
        <v>5</v>
      </c>
      <c r="J31" s="1921"/>
      <c r="K31" s="1921"/>
      <c r="L31" s="1921"/>
      <c r="M31" s="1921"/>
      <c r="N31" s="1921"/>
      <c r="O31" s="1921"/>
      <c r="P31" s="1921"/>
      <c r="Q31" s="1921"/>
      <c r="R31" s="1921"/>
      <c r="S31" s="1921"/>
      <c r="T31" s="1921"/>
      <c r="U31" s="1921"/>
      <c r="V31" s="1921"/>
      <c r="W31" s="1921"/>
      <c r="X31" s="1921"/>
      <c r="Y31" s="1921"/>
      <c r="Z31" s="1921"/>
      <c r="AB31" s="1922">
        <v>30000</v>
      </c>
      <c r="AC31" s="1923">
        <f t="shared" si="8"/>
        <v>150000</v>
      </c>
      <c r="AD31" s="1922">
        <v>25000</v>
      </c>
      <c r="AE31" s="1923">
        <f t="shared" si="9"/>
        <v>125000</v>
      </c>
      <c r="AF31" s="1922"/>
      <c r="AG31" s="1923">
        <f t="shared" si="10"/>
        <v>0</v>
      </c>
      <c r="AH31" s="1922"/>
      <c r="AI31" s="1923">
        <f t="shared" si="11"/>
        <v>0</v>
      </c>
      <c r="AJ31" s="1923">
        <f t="shared" si="7"/>
        <v>55000</v>
      </c>
      <c r="AK31" s="1923">
        <f t="shared" si="12"/>
        <v>275000</v>
      </c>
      <c r="AL31" s="1924"/>
      <c r="AM31" s="1925">
        <f t="shared" si="13"/>
        <v>0</v>
      </c>
      <c r="AN31" s="1926"/>
    </row>
    <row r="32" spans="1:40" ht="15" customHeight="1">
      <c r="A32" s="1916" t="s">
        <v>469</v>
      </c>
      <c r="B32" s="1896"/>
      <c r="C32" s="1900" t="s">
        <v>470</v>
      </c>
      <c r="D32" s="1917" t="s">
        <v>466</v>
      </c>
      <c r="E32" s="1900" t="s">
        <v>471</v>
      </c>
      <c r="F32" s="1918" t="s">
        <v>365</v>
      </c>
      <c r="G32" s="1919">
        <f t="shared" si="6"/>
        <v>5</v>
      </c>
      <c r="I32" s="1920">
        <v>5</v>
      </c>
      <c r="J32" s="1921"/>
      <c r="K32" s="1921"/>
      <c r="L32" s="1921"/>
      <c r="M32" s="1921"/>
      <c r="N32" s="1921"/>
      <c r="O32" s="1921"/>
      <c r="P32" s="1921"/>
      <c r="Q32" s="1921"/>
      <c r="R32" s="1921"/>
      <c r="S32" s="1921"/>
      <c r="T32" s="1921"/>
      <c r="U32" s="1921"/>
      <c r="V32" s="1921"/>
      <c r="W32" s="1921"/>
      <c r="X32" s="1921"/>
      <c r="Y32" s="1921"/>
      <c r="Z32" s="1921"/>
      <c r="AB32" s="1922">
        <v>60000</v>
      </c>
      <c r="AC32" s="1923">
        <f t="shared" si="8"/>
        <v>300000</v>
      </c>
      <c r="AD32" s="1922">
        <v>30000</v>
      </c>
      <c r="AE32" s="1923">
        <f t="shared" si="9"/>
        <v>150000</v>
      </c>
      <c r="AF32" s="1922"/>
      <c r="AG32" s="1923">
        <f t="shared" si="10"/>
        <v>0</v>
      </c>
      <c r="AH32" s="1922"/>
      <c r="AI32" s="1923">
        <f t="shared" si="11"/>
        <v>0</v>
      </c>
      <c r="AJ32" s="1923">
        <f t="shared" si="7"/>
        <v>90000</v>
      </c>
      <c r="AK32" s="1923">
        <f t="shared" si="12"/>
        <v>450000</v>
      </c>
      <c r="AL32" s="1924"/>
      <c r="AM32" s="1925">
        <f t="shared" si="13"/>
        <v>0</v>
      </c>
      <c r="AN32" s="1926"/>
    </row>
    <row r="33" spans="1:40" ht="15" customHeight="1">
      <c r="A33" s="1916" t="s">
        <v>472</v>
      </c>
      <c r="B33" s="1896"/>
      <c r="C33" s="1900" t="s">
        <v>473</v>
      </c>
      <c r="D33" s="1917" t="s">
        <v>466</v>
      </c>
      <c r="E33" s="1900" t="s">
        <v>474</v>
      </c>
      <c r="F33" s="1918" t="s">
        <v>365</v>
      </c>
      <c r="G33" s="1919">
        <f t="shared" si="6"/>
        <v>5</v>
      </c>
      <c r="I33" s="1920">
        <v>5</v>
      </c>
      <c r="J33" s="1921"/>
      <c r="K33" s="1921"/>
      <c r="L33" s="1921"/>
      <c r="M33" s="1921"/>
      <c r="N33" s="1921"/>
      <c r="O33" s="1921"/>
      <c r="P33" s="1921"/>
      <c r="Q33" s="1921"/>
      <c r="R33" s="1921"/>
      <c r="S33" s="1921"/>
      <c r="T33" s="1921"/>
      <c r="U33" s="1921"/>
      <c r="V33" s="1921"/>
      <c r="W33" s="1921"/>
      <c r="X33" s="1921"/>
      <c r="Y33" s="1921"/>
      <c r="Z33" s="1921"/>
      <c r="AB33" s="1922">
        <v>70000</v>
      </c>
      <c r="AC33" s="1923">
        <f t="shared" si="8"/>
        <v>350000</v>
      </c>
      <c r="AD33" s="1922">
        <v>35000</v>
      </c>
      <c r="AE33" s="1923">
        <f t="shared" si="9"/>
        <v>175000</v>
      </c>
      <c r="AF33" s="1922"/>
      <c r="AG33" s="1923">
        <f t="shared" si="10"/>
        <v>0</v>
      </c>
      <c r="AH33" s="1922"/>
      <c r="AI33" s="1923">
        <f t="shared" si="11"/>
        <v>0</v>
      </c>
      <c r="AJ33" s="1923">
        <f t="shared" si="7"/>
        <v>105000</v>
      </c>
      <c r="AK33" s="1923">
        <f t="shared" si="12"/>
        <v>525000</v>
      </c>
      <c r="AL33" s="1924"/>
      <c r="AM33" s="1925">
        <f t="shared" si="13"/>
        <v>0</v>
      </c>
      <c r="AN33" s="1926"/>
    </row>
    <row r="34" spans="1:40" ht="15" customHeight="1">
      <c r="A34" s="1916" t="s">
        <v>403</v>
      </c>
      <c r="B34" s="1896"/>
      <c r="C34" s="1900"/>
      <c r="D34" s="1917"/>
      <c r="E34" s="1900"/>
      <c r="F34" s="1918"/>
      <c r="G34" s="1919">
        <f t="shared" si="6"/>
        <v>0</v>
      </c>
      <c r="I34" s="1920"/>
      <c r="J34" s="1921"/>
      <c r="K34" s="1921"/>
      <c r="L34" s="1921"/>
      <c r="M34" s="1921"/>
      <c r="N34" s="1921"/>
      <c r="O34" s="1921"/>
      <c r="P34" s="1921"/>
      <c r="Q34" s="1921"/>
      <c r="R34" s="1921"/>
      <c r="S34" s="1921"/>
      <c r="T34" s="1921"/>
      <c r="U34" s="1921"/>
      <c r="V34" s="1921"/>
      <c r="W34" s="1921"/>
      <c r="X34" s="1921"/>
      <c r="Y34" s="1921"/>
      <c r="Z34" s="1921"/>
      <c r="AB34" s="1922"/>
      <c r="AC34" s="1923">
        <f t="shared" si="8"/>
        <v>0</v>
      </c>
      <c r="AD34" s="1922"/>
      <c r="AE34" s="1923">
        <f t="shared" si="9"/>
        <v>0</v>
      </c>
      <c r="AF34" s="1922"/>
      <c r="AG34" s="1923">
        <f t="shared" si="10"/>
        <v>0</v>
      </c>
      <c r="AH34" s="1922"/>
      <c r="AI34" s="1923">
        <f t="shared" si="11"/>
        <v>0</v>
      </c>
      <c r="AJ34" s="1923">
        <f t="shared" si="7"/>
        <v>0</v>
      </c>
      <c r="AK34" s="1923">
        <f t="shared" si="12"/>
        <v>0</v>
      </c>
      <c r="AL34" s="1924"/>
      <c r="AM34" s="1925">
        <f t="shared" si="13"/>
        <v>0</v>
      </c>
      <c r="AN34" s="1926"/>
    </row>
    <row r="35" spans="1:40" ht="15" customHeight="1">
      <c r="A35" s="1910" t="s">
        <v>2846</v>
      </c>
      <c r="B35" s="1911"/>
      <c r="C35" s="1912"/>
      <c r="D35" s="1912"/>
      <c r="E35" s="1912"/>
      <c r="F35" s="1928"/>
      <c r="G35" s="1929">
        <f t="shared" si="6"/>
        <v>0</v>
      </c>
      <c r="I35" s="1913"/>
      <c r="J35" s="1886"/>
      <c r="K35" s="1886"/>
      <c r="L35" s="1886"/>
      <c r="M35" s="1886"/>
      <c r="N35" s="1886"/>
      <c r="O35" s="1886"/>
      <c r="P35" s="1886"/>
      <c r="Q35" s="1886"/>
      <c r="R35" s="1886"/>
      <c r="S35" s="1886"/>
      <c r="T35" s="1886"/>
      <c r="U35" s="1886"/>
      <c r="V35" s="1886"/>
      <c r="W35" s="1886"/>
      <c r="X35" s="1886"/>
      <c r="Y35" s="1886"/>
      <c r="Z35" s="1886"/>
      <c r="AB35" s="1914"/>
      <c r="AC35" s="1914">
        <f>SUBTOTAL(9,AC36:AC39)</f>
        <v>33564413.599999994</v>
      </c>
      <c r="AD35" s="1914"/>
      <c r="AE35" s="1914">
        <f>SUBTOTAL(9,AE36:AE39)</f>
        <v>98142629.999999985</v>
      </c>
      <c r="AF35" s="1914"/>
      <c r="AG35" s="1914">
        <f>SUBTOTAL(9,AG36:AG39)</f>
        <v>0</v>
      </c>
      <c r="AH35" s="1914"/>
      <c r="AI35" s="1914">
        <f>SUBTOTAL(9,AI36:AI39)</f>
        <v>0</v>
      </c>
      <c r="AJ35" s="1914">
        <f t="shared" si="7"/>
        <v>0</v>
      </c>
      <c r="AK35" s="1914">
        <f>SUBTOTAL(9,AK36:AK39)</f>
        <v>131707043.59999998</v>
      </c>
      <c r="AL35" s="1915"/>
      <c r="AM35" s="1915">
        <f>SUBTOTAL(9,AM36:AM39)</f>
        <v>0</v>
      </c>
      <c r="AN35" s="1894"/>
    </row>
    <row r="36" spans="1:40" ht="15" customHeight="1">
      <c r="A36" s="1916" t="s">
        <v>476</v>
      </c>
      <c r="B36" s="1896"/>
      <c r="C36" s="1900" t="s">
        <v>477</v>
      </c>
      <c r="D36" s="1917" t="s">
        <v>2847</v>
      </c>
      <c r="E36" s="1930" t="s">
        <v>479</v>
      </c>
      <c r="F36" s="1918" t="s">
        <v>365</v>
      </c>
      <c r="G36" s="1919">
        <f t="shared" si="6"/>
        <v>68.900000000000006</v>
      </c>
      <c r="I36" s="1920"/>
      <c r="J36" s="1921"/>
      <c r="K36" s="1921"/>
      <c r="L36" s="1921"/>
      <c r="M36" s="1921"/>
      <c r="N36" s="1921"/>
      <c r="O36" s="1921"/>
      <c r="P36" s="1921"/>
      <c r="Q36" s="1921"/>
      <c r="R36" s="1921"/>
      <c r="S36" s="1921"/>
      <c r="T36" s="1921"/>
      <c r="U36" s="1921">
        <v>68.900000000000006</v>
      </c>
      <c r="V36" s="1921"/>
      <c r="W36" s="1921"/>
      <c r="X36" s="1921"/>
      <c r="Y36" s="1921"/>
      <c r="Z36" s="1921"/>
      <c r="AB36" s="1922">
        <f>80*75</f>
        <v>6000</v>
      </c>
      <c r="AC36" s="1923">
        <f t="shared" ref="AC36:AC39" si="14">IFERROR(AB36*$G36, 0)</f>
        <v>413400.00000000006</v>
      </c>
      <c r="AD36" s="1922">
        <v>18750</v>
      </c>
      <c r="AE36" s="1923">
        <f t="shared" ref="AE36:AE39" si="15">IFERROR(AD36*$G36, 0)</f>
        <v>1291875</v>
      </c>
      <c r="AF36" s="1922"/>
      <c r="AG36" s="1923">
        <f t="shared" ref="AG36:AG39" si="16">IFERROR(AF36*$G36, 0)</f>
        <v>0</v>
      </c>
      <c r="AH36" s="1922"/>
      <c r="AI36" s="1923">
        <f t="shared" ref="AI36:AI39" si="17">IFERROR(AH36*$G36, 0)</f>
        <v>0</v>
      </c>
      <c r="AJ36" s="1923">
        <f t="shared" si="7"/>
        <v>24750</v>
      </c>
      <c r="AK36" s="1923">
        <f t="shared" ref="AK36:AK39" si="18">IFERROR(AJ36*$G36, 0)</f>
        <v>1705275.0000000002</v>
      </c>
      <c r="AL36" s="1924"/>
      <c r="AM36" s="1925">
        <f t="shared" ref="AM36:AM39" si="19">IFERROR(AL36*$G36, 0)</f>
        <v>0</v>
      </c>
      <c r="AN36" s="1926"/>
    </row>
    <row r="37" spans="1:40" ht="15" customHeight="1">
      <c r="A37" s="1916" t="s">
        <v>481</v>
      </c>
      <c r="B37" s="1896"/>
      <c r="C37" s="1900" t="s">
        <v>482</v>
      </c>
      <c r="D37" s="1917" t="s">
        <v>2848</v>
      </c>
      <c r="E37" s="1930" t="s">
        <v>484</v>
      </c>
      <c r="F37" s="1918" t="s">
        <v>365</v>
      </c>
      <c r="G37" s="1919">
        <f t="shared" si="6"/>
        <v>2585.5799999999995</v>
      </c>
      <c r="I37" s="1920">
        <v>166.8</v>
      </c>
      <c r="J37" s="1921"/>
      <c r="K37" s="1921"/>
      <c r="L37" s="1921">
        <v>107</v>
      </c>
      <c r="M37" s="1921"/>
      <c r="N37" s="1921">
        <v>66.599999999999994</v>
      </c>
      <c r="O37" s="1921">
        <v>66.599999999999994</v>
      </c>
      <c r="P37" s="1921"/>
      <c r="Q37" s="1921">
        <v>657.68</v>
      </c>
      <c r="R37" s="1921">
        <v>774.3</v>
      </c>
      <c r="S37" s="1921"/>
      <c r="T37" s="1921">
        <v>311</v>
      </c>
      <c r="U37" s="1921">
        <v>186.6</v>
      </c>
      <c r="V37" s="1921">
        <v>115.5</v>
      </c>
      <c r="W37" s="1921">
        <v>133.5</v>
      </c>
      <c r="X37" s="1921"/>
      <c r="Y37" s="1921"/>
      <c r="Z37" s="1921"/>
      <c r="AB37" s="1922">
        <f>80*149</f>
        <v>11920</v>
      </c>
      <c r="AC37" s="1923">
        <f t="shared" si="14"/>
        <v>30820113.599999994</v>
      </c>
      <c r="AD37" s="1922">
        <v>37250</v>
      </c>
      <c r="AE37" s="1923">
        <f t="shared" si="15"/>
        <v>96312854.999999985</v>
      </c>
      <c r="AF37" s="1922"/>
      <c r="AG37" s="1923">
        <f t="shared" si="16"/>
        <v>0</v>
      </c>
      <c r="AH37" s="1922"/>
      <c r="AI37" s="1923">
        <f t="shared" si="17"/>
        <v>0</v>
      </c>
      <c r="AJ37" s="1923">
        <f t="shared" si="7"/>
        <v>49170</v>
      </c>
      <c r="AK37" s="1923">
        <f t="shared" si="18"/>
        <v>127132968.59999998</v>
      </c>
      <c r="AL37" s="1924"/>
      <c r="AM37" s="1925">
        <f t="shared" si="19"/>
        <v>0</v>
      </c>
      <c r="AN37" s="1926"/>
    </row>
    <row r="38" spans="1:40" ht="15" customHeight="1">
      <c r="A38" s="1916" t="s">
        <v>485</v>
      </c>
      <c r="B38" s="1896"/>
      <c r="C38" s="1900" t="s">
        <v>486</v>
      </c>
      <c r="D38" s="1917" t="s">
        <v>487</v>
      </c>
      <c r="E38" s="1900" t="s">
        <v>488</v>
      </c>
      <c r="F38" s="1918" t="s">
        <v>365</v>
      </c>
      <c r="G38" s="1919">
        <f t="shared" si="6"/>
        <v>358.6</v>
      </c>
      <c r="I38" s="1920"/>
      <c r="J38" s="1921"/>
      <c r="K38" s="1921"/>
      <c r="L38" s="1921"/>
      <c r="M38" s="1921"/>
      <c r="N38" s="1921"/>
      <c r="O38" s="1921"/>
      <c r="P38" s="1921"/>
      <c r="Q38" s="1921">
        <v>133.19999999999999</v>
      </c>
      <c r="R38" s="1921">
        <v>72.5</v>
      </c>
      <c r="S38" s="1921"/>
      <c r="T38" s="1921"/>
      <c r="U38" s="1921">
        <v>68.900000000000006</v>
      </c>
      <c r="V38" s="1921">
        <v>84</v>
      </c>
      <c r="W38" s="1921"/>
      <c r="X38" s="1921"/>
      <c r="Y38" s="1921"/>
      <c r="Z38" s="1921"/>
      <c r="AB38" s="1922">
        <v>6500</v>
      </c>
      <c r="AC38" s="1923">
        <f t="shared" si="14"/>
        <v>2330900</v>
      </c>
      <c r="AD38" s="1922">
        <v>1500</v>
      </c>
      <c r="AE38" s="1923">
        <f t="shared" si="15"/>
        <v>537900</v>
      </c>
      <c r="AF38" s="1922"/>
      <c r="AG38" s="1923">
        <f t="shared" si="16"/>
        <v>0</v>
      </c>
      <c r="AH38" s="1922"/>
      <c r="AI38" s="1923">
        <f t="shared" si="17"/>
        <v>0</v>
      </c>
      <c r="AJ38" s="1923">
        <f t="shared" si="7"/>
        <v>8000</v>
      </c>
      <c r="AK38" s="1923">
        <f t="shared" si="18"/>
        <v>2868800</v>
      </c>
      <c r="AL38" s="1924"/>
      <c r="AM38" s="1925">
        <f t="shared" si="19"/>
        <v>0</v>
      </c>
      <c r="AN38" s="1926"/>
    </row>
    <row r="39" spans="1:40" ht="15" customHeight="1">
      <c r="A39" s="1916" t="s">
        <v>403</v>
      </c>
      <c r="B39" s="1896"/>
      <c r="C39" s="1900"/>
      <c r="D39" s="1931"/>
      <c r="E39" s="1900"/>
      <c r="F39" s="1918"/>
      <c r="G39" s="1919">
        <f t="shared" si="6"/>
        <v>0</v>
      </c>
      <c r="I39" s="1920"/>
      <c r="J39" s="1921"/>
      <c r="K39" s="1921"/>
      <c r="L39" s="1921"/>
      <c r="M39" s="1921"/>
      <c r="N39" s="1921"/>
      <c r="O39" s="1921"/>
      <c r="P39" s="1921"/>
      <c r="Q39" s="1921"/>
      <c r="R39" s="1921"/>
      <c r="S39" s="1921"/>
      <c r="T39" s="1921"/>
      <c r="U39" s="1921"/>
      <c r="V39" s="1921"/>
      <c r="W39" s="1921"/>
      <c r="X39" s="1921"/>
      <c r="Y39" s="1921"/>
      <c r="Z39" s="1921"/>
      <c r="AB39" s="1922"/>
      <c r="AC39" s="1923">
        <f t="shared" si="14"/>
        <v>0</v>
      </c>
      <c r="AD39" s="1922"/>
      <c r="AE39" s="1923">
        <f t="shared" si="15"/>
        <v>0</v>
      </c>
      <c r="AF39" s="1922"/>
      <c r="AG39" s="1923">
        <f t="shared" si="16"/>
        <v>0</v>
      </c>
      <c r="AH39" s="1922"/>
      <c r="AI39" s="1923">
        <f t="shared" si="17"/>
        <v>0</v>
      </c>
      <c r="AJ39" s="1923">
        <f t="shared" si="7"/>
        <v>0</v>
      </c>
      <c r="AK39" s="1923">
        <f t="shared" si="18"/>
        <v>0</v>
      </c>
      <c r="AL39" s="1924"/>
      <c r="AM39" s="1925">
        <f t="shared" si="19"/>
        <v>0</v>
      </c>
      <c r="AN39" s="1926"/>
    </row>
    <row r="40" spans="1:40" ht="15" customHeight="1">
      <c r="A40" s="1910" t="s">
        <v>2849</v>
      </c>
      <c r="B40" s="1911"/>
      <c r="C40" s="1912"/>
      <c r="D40" s="1912"/>
      <c r="E40" s="1912"/>
      <c r="F40" s="1928"/>
      <c r="G40" s="1929">
        <f t="shared" si="6"/>
        <v>0</v>
      </c>
      <c r="I40" s="1913"/>
      <c r="J40" s="1886"/>
      <c r="K40" s="1886"/>
      <c r="L40" s="1886"/>
      <c r="M40" s="1886"/>
      <c r="N40" s="1886"/>
      <c r="O40" s="1886"/>
      <c r="P40" s="1886"/>
      <c r="Q40" s="1886"/>
      <c r="R40" s="1886"/>
      <c r="S40" s="1886"/>
      <c r="T40" s="1886"/>
      <c r="U40" s="1886"/>
      <c r="V40" s="1886"/>
      <c r="W40" s="1886"/>
      <c r="X40" s="1886"/>
      <c r="Y40" s="1886"/>
      <c r="Z40" s="1886"/>
      <c r="AB40" s="1914"/>
      <c r="AC40" s="1914">
        <f>SUBTOTAL(9,AC41:AC51)</f>
        <v>111017589.25</v>
      </c>
      <c r="AD40" s="1914"/>
      <c r="AE40" s="1914">
        <f>SUBTOTAL(9,AE41:AE51)</f>
        <v>186146940</v>
      </c>
      <c r="AF40" s="1914"/>
      <c r="AG40" s="1914">
        <f>SUBTOTAL(9,AG41:AG51)</f>
        <v>0</v>
      </c>
      <c r="AH40" s="1914"/>
      <c r="AI40" s="1914">
        <f>SUBTOTAL(9,AI41:AI51)</f>
        <v>0</v>
      </c>
      <c r="AJ40" s="1914">
        <f t="shared" si="7"/>
        <v>0</v>
      </c>
      <c r="AK40" s="1914">
        <f>SUBTOTAL(9,AK41:AK51)</f>
        <v>297164529.25</v>
      </c>
      <c r="AL40" s="1915"/>
      <c r="AM40" s="1915">
        <f>SUBTOTAL(9,AM41:AM51)</f>
        <v>0</v>
      </c>
      <c r="AN40" s="1894"/>
    </row>
    <row r="41" spans="1:40" ht="15" customHeight="1">
      <c r="A41" s="1916" t="s">
        <v>490</v>
      </c>
      <c r="B41" s="1896"/>
      <c r="C41" s="1930" t="s">
        <v>491</v>
      </c>
      <c r="D41" s="1931" t="s">
        <v>2850</v>
      </c>
      <c r="E41" s="1936" t="s">
        <v>493</v>
      </c>
      <c r="F41" s="1932" t="s">
        <v>365</v>
      </c>
      <c r="G41" s="1933">
        <f t="shared" si="6"/>
        <v>1876.9499999999998</v>
      </c>
      <c r="I41" s="1934">
        <v>166.8</v>
      </c>
      <c r="J41" s="1935"/>
      <c r="K41" s="1935"/>
      <c r="L41" s="1935">
        <v>107</v>
      </c>
      <c r="M41" s="1935"/>
      <c r="N41" s="1935">
        <v>66.599999999999994</v>
      </c>
      <c r="O41" s="1935">
        <v>66.599999999999994</v>
      </c>
      <c r="P41" s="1935"/>
      <c r="Q41" s="1935">
        <v>127.65</v>
      </c>
      <c r="R41" s="1935">
        <v>774.3</v>
      </c>
      <c r="S41" s="1935"/>
      <c r="T41" s="1935">
        <v>96</v>
      </c>
      <c r="U41" s="1935">
        <v>254.5</v>
      </c>
      <c r="V41" s="1935">
        <v>84</v>
      </c>
      <c r="W41" s="1935">
        <v>133.5</v>
      </c>
      <c r="X41" s="1935"/>
      <c r="Y41" s="1935"/>
      <c r="Z41" s="1935"/>
      <c r="AB41" s="1922">
        <v>1525</v>
      </c>
      <c r="AC41" s="1923">
        <f t="shared" ref="AC41:AC51" si="20">IFERROR(AB41*$G41, 0)</f>
        <v>2862348.7499999995</v>
      </c>
      <c r="AD41" s="1922">
        <v>15000</v>
      </c>
      <c r="AE41" s="1923">
        <f t="shared" ref="AE41:AE51" si="21">IFERROR(AD41*$G41, 0)</f>
        <v>28154249.999999996</v>
      </c>
      <c r="AF41" s="1922"/>
      <c r="AG41" s="1923">
        <f t="shared" ref="AG41:AG51" si="22">IFERROR(AF41*$G41, 0)</f>
        <v>0</v>
      </c>
      <c r="AH41" s="1922"/>
      <c r="AI41" s="1923">
        <f t="shared" ref="AI41:AI51" si="23">IFERROR(AH41*$G41, 0)</f>
        <v>0</v>
      </c>
      <c r="AJ41" s="1923">
        <f t="shared" si="7"/>
        <v>16525</v>
      </c>
      <c r="AK41" s="1923">
        <f t="shared" ref="AK41:AK51" si="24">IFERROR(AJ41*$G41, 0)</f>
        <v>31016598.749999996</v>
      </c>
      <c r="AL41" s="1924"/>
      <c r="AM41" s="1925">
        <f t="shared" ref="AM41:AM51" si="25">IFERROR(AL41*$G41, 0)</f>
        <v>0</v>
      </c>
      <c r="AN41" s="1926"/>
    </row>
    <row r="42" spans="1:40" ht="15" customHeight="1">
      <c r="A42" s="1916" t="s">
        <v>496</v>
      </c>
      <c r="B42" s="1896"/>
      <c r="C42" s="1900" t="s">
        <v>491</v>
      </c>
      <c r="D42" s="1917" t="s">
        <v>497</v>
      </c>
      <c r="E42" s="1930" t="s">
        <v>498</v>
      </c>
      <c r="F42" s="1918" t="s">
        <v>365</v>
      </c>
      <c r="G42" s="1919">
        <f t="shared" si="6"/>
        <v>5992.42</v>
      </c>
      <c r="I42" s="1920">
        <v>166.8</v>
      </c>
      <c r="J42" s="1921"/>
      <c r="K42" s="1921"/>
      <c r="L42" s="1921">
        <v>107</v>
      </c>
      <c r="M42" s="1921"/>
      <c r="N42" s="1921">
        <v>66.599999999999994</v>
      </c>
      <c r="O42" s="1921">
        <v>66.599999999999994</v>
      </c>
      <c r="P42" s="1921"/>
      <c r="Q42" s="1921">
        <v>3803.42</v>
      </c>
      <c r="R42" s="1921">
        <v>1047.5</v>
      </c>
      <c r="S42" s="1921"/>
      <c r="T42" s="1921">
        <v>526</v>
      </c>
      <c r="U42" s="1921"/>
      <c r="V42" s="1921">
        <v>75</v>
      </c>
      <c r="W42" s="1921">
        <v>133.5</v>
      </c>
      <c r="X42" s="1921"/>
      <c r="Y42" s="1921"/>
      <c r="Z42" s="1921"/>
      <c r="AB42" s="1922">
        <v>1525</v>
      </c>
      <c r="AC42" s="1923">
        <f t="shared" si="20"/>
        <v>9138440.5</v>
      </c>
      <c r="AD42" s="1922">
        <v>15000</v>
      </c>
      <c r="AE42" s="1923">
        <f t="shared" si="21"/>
        <v>89886300</v>
      </c>
      <c r="AF42" s="1922"/>
      <c r="AG42" s="1923">
        <f t="shared" si="22"/>
        <v>0</v>
      </c>
      <c r="AH42" s="1922"/>
      <c r="AI42" s="1923">
        <f t="shared" si="23"/>
        <v>0</v>
      </c>
      <c r="AJ42" s="1923">
        <f t="shared" si="7"/>
        <v>16525</v>
      </c>
      <c r="AK42" s="1923">
        <f t="shared" si="24"/>
        <v>99024740.5</v>
      </c>
      <c r="AL42" s="1924"/>
      <c r="AM42" s="1925">
        <f t="shared" si="25"/>
        <v>0</v>
      </c>
      <c r="AN42" s="1926"/>
    </row>
    <row r="43" spans="1:40" ht="15" customHeight="1">
      <c r="A43" s="1916" t="s">
        <v>500</v>
      </c>
      <c r="B43" s="1896"/>
      <c r="C43" s="1900" t="s">
        <v>501</v>
      </c>
      <c r="D43" s="1917" t="s">
        <v>497</v>
      </c>
      <c r="E43" s="1900" t="s">
        <v>502</v>
      </c>
      <c r="F43" s="1918" t="s">
        <v>365</v>
      </c>
      <c r="G43" s="1919">
        <f t="shared" si="6"/>
        <v>227.5</v>
      </c>
      <c r="I43" s="1920"/>
      <c r="J43" s="1921"/>
      <c r="K43" s="1921"/>
      <c r="L43" s="1921"/>
      <c r="M43" s="1921"/>
      <c r="N43" s="1921"/>
      <c r="O43" s="1921"/>
      <c r="P43" s="1921"/>
      <c r="Q43" s="1921"/>
      <c r="R43" s="1921"/>
      <c r="S43" s="1921"/>
      <c r="T43" s="1921"/>
      <c r="U43" s="1921">
        <v>227.5</v>
      </c>
      <c r="V43" s="1921"/>
      <c r="W43" s="1921"/>
      <c r="X43" s="1921"/>
      <c r="Y43" s="1921"/>
      <c r="Z43" s="1921"/>
      <c r="AB43" s="1922">
        <v>4000</v>
      </c>
      <c r="AC43" s="1923">
        <f t="shared" si="20"/>
        <v>910000</v>
      </c>
      <c r="AD43" s="1922">
        <v>3500</v>
      </c>
      <c r="AE43" s="1923">
        <f t="shared" si="21"/>
        <v>796250</v>
      </c>
      <c r="AF43" s="1922"/>
      <c r="AG43" s="1923">
        <f t="shared" si="22"/>
        <v>0</v>
      </c>
      <c r="AH43" s="1922"/>
      <c r="AI43" s="1923">
        <f t="shared" si="23"/>
        <v>0</v>
      </c>
      <c r="AJ43" s="1923">
        <f t="shared" si="7"/>
        <v>7500</v>
      </c>
      <c r="AK43" s="1923">
        <f t="shared" si="24"/>
        <v>1706250</v>
      </c>
      <c r="AL43" s="1924"/>
      <c r="AM43" s="1925">
        <f t="shared" si="25"/>
        <v>0</v>
      </c>
      <c r="AN43" s="1926"/>
    </row>
    <row r="44" spans="1:40" ht="15" customHeight="1">
      <c r="A44" s="1916" t="s">
        <v>503</v>
      </c>
      <c r="B44" s="1896"/>
      <c r="C44" s="1900" t="s">
        <v>501</v>
      </c>
      <c r="D44" s="1917" t="s">
        <v>504</v>
      </c>
      <c r="E44" s="1927" t="s">
        <v>505</v>
      </c>
      <c r="F44" s="1918" t="s">
        <v>365</v>
      </c>
      <c r="G44" s="1919">
        <f t="shared" si="6"/>
        <v>6001.24</v>
      </c>
      <c r="I44" s="1920">
        <v>1504.5</v>
      </c>
      <c r="J44" s="1921">
        <v>160.5</v>
      </c>
      <c r="K44" s="1921">
        <v>160.5</v>
      </c>
      <c r="L44" s="1921">
        <v>530.86</v>
      </c>
      <c r="M44" s="1921">
        <v>285.14</v>
      </c>
      <c r="N44" s="1921">
        <v>272.45999999999998</v>
      </c>
      <c r="O44" s="1921">
        <v>272.45999999999998</v>
      </c>
      <c r="P44" s="1921"/>
      <c r="Q44" s="1921">
        <v>1678.32</v>
      </c>
      <c r="R44" s="1921">
        <v>323.5</v>
      </c>
      <c r="S44" s="1921">
        <v>88</v>
      </c>
      <c r="T44" s="1921">
        <v>447</v>
      </c>
      <c r="U44" s="1921">
        <v>65.5</v>
      </c>
      <c r="V44" s="1921"/>
      <c r="W44" s="1921">
        <v>50</v>
      </c>
      <c r="X44" s="1921">
        <v>81</v>
      </c>
      <c r="Y44" s="1921">
        <v>50</v>
      </c>
      <c r="Z44" s="1921">
        <v>31.5</v>
      </c>
      <c r="AB44" s="1922">
        <v>4000</v>
      </c>
      <c r="AC44" s="1923">
        <f t="shared" si="20"/>
        <v>24004960</v>
      </c>
      <c r="AD44" s="1922">
        <v>3000</v>
      </c>
      <c r="AE44" s="1923">
        <f t="shared" si="21"/>
        <v>18003720</v>
      </c>
      <c r="AF44" s="1922"/>
      <c r="AG44" s="1923">
        <f t="shared" si="22"/>
        <v>0</v>
      </c>
      <c r="AH44" s="1922"/>
      <c r="AI44" s="1923">
        <f t="shared" si="23"/>
        <v>0</v>
      </c>
      <c r="AJ44" s="1923">
        <f t="shared" si="7"/>
        <v>7000</v>
      </c>
      <c r="AK44" s="1923">
        <f t="shared" si="24"/>
        <v>42008680</v>
      </c>
      <c r="AL44" s="1924"/>
      <c r="AM44" s="1925">
        <f t="shared" si="25"/>
        <v>0</v>
      </c>
      <c r="AN44" s="1926"/>
    </row>
    <row r="45" spans="1:40" ht="15" customHeight="1">
      <c r="A45" s="1916" t="s">
        <v>506</v>
      </c>
      <c r="B45" s="1896"/>
      <c r="C45" s="1900" t="s">
        <v>501</v>
      </c>
      <c r="D45" s="1917" t="s">
        <v>507</v>
      </c>
      <c r="E45" s="1927" t="s">
        <v>508</v>
      </c>
      <c r="F45" s="1918" t="s">
        <v>449</v>
      </c>
      <c r="G45" s="1919">
        <f t="shared" si="6"/>
        <v>596.86</v>
      </c>
      <c r="I45" s="1920"/>
      <c r="J45" s="1921"/>
      <c r="K45" s="1921"/>
      <c r="L45" s="1921"/>
      <c r="M45" s="1921"/>
      <c r="N45" s="1921"/>
      <c r="O45" s="1921"/>
      <c r="P45" s="1921"/>
      <c r="Q45" s="1921">
        <v>295.26</v>
      </c>
      <c r="R45" s="1921">
        <v>135</v>
      </c>
      <c r="S45" s="1921"/>
      <c r="T45" s="1921">
        <v>118</v>
      </c>
      <c r="U45" s="1921">
        <v>28.1</v>
      </c>
      <c r="V45" s="1921"/>
      <c r="W45" s="1921">
        <v>20.5</v>
      </c>
      <c r="X45" s="1921"/>
      <c r="Y45" s="1921"/>
      <c r="Z45" s="1921"/>
      <c r="AB45" s="1922">
        <v>4000</v>
      </c>
      <c r="AC45" s="1923">
        <f t="shared" si="20"/>
        <v>2387440</v>
      </c>
      <c r="AD45" s="1922">
        <v>4500</v>
      </c>
      <c r="AE45" s="1923">
        <f t="shared" si="21"/>
        <v>2685870</v>
      </c>
      <c r="AF45" s="1922"/>
      <c r="AG45" s="1923">
        <f t="shared" si="22"/>
        <v>0</v>
      </c>
      <c r="AH45" s="1922"/>
      <c r="AI45" s="1923">
        <f t="shared" si="23"/>
        <v>0</v>
      </c>
      <c r="AJ45" s="1923">
        <f t="shared" si="7"/>
        <v>8500</v>
      </c>
      <c r="AK45" s="1923">
        <f t="shared" si="24"/>
        <v>5073310</v>
      </c>
      <c r="AL45" s="1924"/>
      <c r="AM45" s="1925">
        <f t="shared" si="25"/>
        <v>0</v>
      </c>
      <c r="AN45" s="1926"/>
    </row>
    <row r="46" spans="1:40" ht="15" customHeight="1">
      <c r="A46" s="1916" t="s">
        <v>509</v>
      </c>
      <c r="B46" s="1896"/>
      <c r="C46" s="1900" t="s">
        <v>510</v>
      </c>
      <c r="D46" s="1917" t="s">
        <v>504</v>
      </c>
      <c r="E46" s="1927" t="s">
        <v>511</v>
      </c>
      <c r="F46" s="1918" t="s">
        <v>365</v>
      </c>
      <c r="G46" s="1919">
        <f t="shared" si="6"/>
        <v>196.67999999999998</v>
      </c>
      <c r="I46" s="1920"/>
      <c r="J46" s="1921"/>
      <c r="K46" s="1921"/>
      <c r="L46" s="1921"/>
      <c r="M46" s="1921"/>
      <c r="N46" s="1921"/>
      <c r="O46" s="1921"/>
      <c r="P46" s="1921"/>
      <c r="Q46" s="1921">
        <v>186.48</v>
      </c>
      <c r="R46" s="1921"/>
      <c r="S46" s="1921"/>
      <c r="T46" s="1921"/>
      <c r="U46" s="1921">
        <v>10.199999999999999</v>
      </c>
      <c r="V46" s="1921"/>
      <c r="W46" s="1921"/>
      <c r="X46" s="1921"/>
      <c r="Y46" s="1921"/>
      <c r="Z46" s="1921"/>
      <c r="AB46" s="1922">
        <v>80000</v>
      </c>
      <c r="AC46" s="1923">
        <f t="shared" si="20"/>
        <v>15734399.999999998</v>
      </c>
      <c r="AD46" s="1922">
        <v>35000</v>
      </c>
      <c r="AE46" s="1923">
        <f t="shared" si="21"/>
        <v>6883799.9999999991</v>
      </c>
      <c r="AF46" s="1922"/>
      <c r="AG46" s="1923">
        <f t="shared" si="22"/>
        <v>0</v>
      </c>
      <c r="AH46" s="1922"/>
      <c r="AI46" s="1923">
        <f t="shared" si="23"/>
        <v>0</v>
      </c>
      <c r="AJ46" s="1923">
        <f t="shared" si="7"/>
        <v>115000</v>
      </c>
      <c r="AK46" s="1923">
        <f t="shared" si="24"/>
        <v>22618199.999999996</v>
      </c>
      <c r="AL46" s="1924"/>
      <c r="AM46" s="1925">
        <f t="shared" si="25"/>
        <v>0</v>
      </c>
      <c r="AN46" s="1926"/>
    </row>
    <row r="47" spans="1:40" ht="15" customHeight="1">
      <c r="A47" s="1916" t="s">
        <v>512</v>
      </c>
      <c r="B47" s="1896"/>
      <c r="C47" s="1900" t="s">
        <v>510</v>
      </c>
      <c r="D47" s="1917" t="s">
        <v>497</v>
      </c>
      <c r="E47" s="1927" t="s">
        <v>513</v>
      </c>
      <c r="F47" s="1918" t="s">
        <v>365</v>
      </c>
      <c r="G47" s="1919">
        <f t="shared" si="6"/>
        <v>392.39</v>
      </c>
      <c r="I47" s="1920"/>
      <c r="J47" s="1921"/>
      <c r="K47" s="1921"/>
      <c r="L47" s="1921"/>
      <c r="M47" s="1921"/>
      <c r="N47" s="1921"/>
      <c r="O47" s="1921"/>
      <c r="P47" s="1921"/>
      <c r="Q47" s="1921">
        <v>354.09</v>
      </c>
      <c r="R47" s="1921"/>
      <c r="S47" s="1921"/>
      <c r="T47" s="1921"/>
      <c r="U47" s="1921">
        <v>38.299999999999997</v>
      </c>
      <c r="V47" s="1921"/>
      <c r="W47" s="1921"/>
      <c r="X47" s="1921"/>
      <c r="Y47" s="1921"/>
      <c r="Z47" s="1921"/>
      <c r="AB47" s="1922">
        <f>AB46</f>
        <v>80000</v>
      </c>
      <c r="AC47" s="1923">
        <f t="shared" si="20"/>
        <v>31391200</v>
      </c>
      <c r="AD47" s="1922">
        <v>45000</v>
      </c>
      <c r="AE47" s="1923">
        <f t="shared" si="21"/>
        <v>17657550</v>
      </c>
      <c r="AF47" s="1922"/>
      <c r="AG47" s="1923">
        <f t="shared" si="22"/>
        <v>0</v>
      </c>
      <c r="AH47" s="1922"/>
      <c r="AI47" s="1923">
        <f t="shared" si="23"/>
        <v>0</v>
      </c>
      <c r="AJ47" s="1923">
        <f t="shared" si="7"/>
        <v>125000</v>
      </c>
      <c r="AK47" s="1923">
        <f t="shared" si="24"/>
        <v>49048750</v>
      </c>
      <c r="AL47" s="1924"/>
      <c r="AM47" s="1925">
        <f t="shared" si="25"/>
        <v>0</v>
      </c>
      <c r="AN47" s="1926"/>
    </row>
    <row r="48" spans="1:40" ht="15" customHeight="1">
      <c r="A48" s="1916" t="s">
        <v>514</v>
      </c>
      <c r="B48" s="1896"/>
      <c r="C48" s="1900" t="s">
        <v>2851</v>
      </c>
      <c r="D48" s="1917" t="s">
        <v>504</v>
      </c>
      <c r="E48" s="1927" t="s">
        <v>516</v>
      </c>
      <c r="F48" s="1918" t="s">
        <v>365</v>
      </c>
      <c r="G48" s="1919">
        <f t="shared" si="6"/>
        <v>49</v>
      </c>
      <c r="I48" s="1920"/>
      <c r="J48" s="1921"/>
      <c r="K48" s="1921"/>
      <c r="L48" s="1921"/>
      <c r="M48" s="1921"/>
      <c r="N48" s="1921"/>
      <c r="O48" s="1921"/>
      <c r="P48" s="1921"/>
      <c r="Q48" s="1921"/>
      <c r="R48" s="1921">
        <v>49</v>
      </c>
      <c r="S48" s="1921"/>
      <c r="T48" s="1921"/>
      <c r="U48" s="1921"/>
      <c r="V48" s="1921"/>
      <c r="W48" s="1921"/>
      <c r="X48" s="1921"/>
      <c r="Y48" s="1921"/>
      <c r="Z48" s="1921"/>
      <c r="AB48" s="1922">
        <v>120000</v>
      </c>
      <c r="AC48" s="1923">
        <f t="shared" si="20"/>
        <v>5880000</v>
      </c>
      <c r="AD48" s="1922">
        <v>80000</v>
      </c>
      <c r="AE48" s="1923">
        <f t="shared" si="21"/>
        <v>3920000</v>
      </c>
      <c r="AF48" s="1922"/>
      <c r="AG48" s="1923">
        <f t="shared" si="22"/>
        <v>0</v>
      </c>
      <c r="AH48" s="1922"/>
      <c r="AI48" s="1923">
        <f t="shared" si="23"/>
        <v>0</v>
      </c>
      <c r="AJ48" s="1923">
        <f t="shared" si="7"/>
        <v>200000</v>
      </c>
      <c r="AK48" s="1923">
        <f t="shared" si="24"/>
        <v>9800000</v>
      </c>
      <c r="AL48" s="1924"/>
      <c r="AM48" s="1925">
        <f t="shared" si="25"/>
        <v>0</v>
      </c>
      <c r="AN48" s="1926"/>
    </row>
    <row r="49" spans="1:40" ht="15" customHeight="1">
      <c r="A49" s="1916" t="s">
        <v>517</v>
      </c>
      <c r="B49" s="1896"/>
      <c r="C49" s="1900" t="s">
        <v>515</v>
      </c>
      <c r="D49" s="1917" t="s">
        <v>497</v>
      </c>
      <c r="E49" s="1927" t="s">
        <v>518</v>
      </c>
      <c r="F49" s="1918" t="s">
        <v>365</v>
      </c>
      <c r="G49" s="1919">
        <f t="shared" si="6"/>
        <v>135</v>
      </c>
      <c r="I49" s="1920"/>
      <c r="J49" s="1921"/>
      <c r="K49" s="1921"/>
      <c r="L49" s="1921"/>
      <c r="M49" s="1921"/>
      <c r="N49" s="1921"/>
      <c r="O49" s="1921"/>
      <c r="P49" s="1921"/>
      <c r="Q49" s="1921"/>
      <c r="R49" s="1921">
        <v>135</v>
      </c>
      <c r="S49" s="1921"/>
      <c r="T49" s="1921"/>
      <c r="U49" s="1921"/>
      <c r="V49" s="1921"/>
      <c r="W49" s="1921"/>
      <c r="X49" s="1921"/>
      <c r="Y49" s="1921"/>
      <c r="Z49" s="1921"/>
      <c r="AB49" s="1922">
        <v>120000</v>
      </c>
      <c r="AC49" s="1923">
        <f t="shared" si="20"/>
        <v>16200000</v>
      </c>
      <c r="AD49" s="1922">
        <v>100000</v>
      </c>
      <c r="AE49" s="1923">
        <f t="shared" si="21"/>
        <v>13500000</v>
      </c>
      <c r="AF49" s="1922"/>
      <c r="AG49" s="1923">
        <f t="shared" si="22"/>
        <v>0</v>
      </c>
      <c r="AH49" s="1922"/>
      <c r="AI49" s="1923">
        <f t="shared" si="23"/>
        <v>0</v>
      </c>
      <c r="AJ49" s="1923">
        <f t="shared" si="7"/>
        <v>220000</v>
      </c>
      <c r="AK49" s="1923">
        <f t="shared" si="24"/>
        <v>29700000</v>
      </c>
      <c r="AL49" s="1924"/>
      <c r="AM49" s="1925">
        <f t="shared" si="25"/>
        <v>0</v>
      </c>
      <c r="AN49" s="1926"/>
    </row>
    <row r="50" spans="1:40" ht="15" customHeight="1">
      <c r="A50" s="1916" t="s">
        <v>520</v>
      </c>
      <c r="B50" s="1896"/>
      <c r="C50" s="1900" t="s">
        <v>521</v>
      </c>
      <c r="D50" s="1917" t="s">
        <v>504</v>
      </c>
      <c r="E50" s="1927" t="s">
        <v>522</v>
      </c>
      <c r="F50" s="1918" t="s">
        <v>365</v>
      </c>
      <c r="G50" s="1919">
        <f t="shared" si="6"/>
        <v>716.8</v>
      </c>
      <c r="I50" s="1920"/>
      <c r="J50" s="1921"/>
      <c r="K50" s="1921"/>
      <c r="L50" s="1921"/>
      <c r="M50" s="1921"/>
      <c r="N50" s="1921"/>
      <c r="O50" s="1921"/>
      <c r="P50" s="1921"/>
      <c r="Q50" s="1921">
        <v>699.3</v>
      </c>
      <c r="R50" s="1921">
        <v>17.5</v>
      </c>
      <c r="S50" s="1921"/>
      <c r="T50" s="1921"/>
      <c r="U50" s="1921"/>
      <c r="V50" s="1921"/>
      <c r="W50" s="1921"/>
      <c r="X50" s="1921"/>
      <c r="Y50" s="1921"/>
      <c r="Z50" s="1921"/>
      <c r="AB50" s="1922">
        <v>3500</v>
      </c>
      <c r="AC50" s="1923">
        <f t="shared" si="20"/>
        <v>2508800</v>
      </c>
      <c r="AD50" s="1922">
        <v>6500</v>
      </c>
      <c r="AE50" s="1923">
        <f t="shared" si="21"/>
        <v>4659200</v>
      </c>
      <c r="AF50" s="1922"/>
      <c r="AG50" s="1923">
        <f t="shared" si="22"/>
        <v>0</v>
      </c>
      <c r="AH50" s="1922"/>
      <c r="AI50" s="1923">
        <f t="shared" si="23"/>
        <v>0</v>
      </c>
      <c r="AJ50" s="1923">
        <f t="shared" si="7"/>
        <v>10000</v>
      </c>
      <c r="AK50" s="1923">
        <f t="shared" si="24"/>
        <v>7168000</v>
      </c>
      <c r="AL50" s="1924"/>
      <c r="AM50" s="1925">
        <f t="shared" si="25"/>
        <v>0</v>
      </c>
      <c r="AN50" s="1926"/>
    </row>
    <row r="51" spans="1:40" ht="15" customHeight="1">
      <c r="A51" s="1916" t="s">
        <v>403</v>
      </c>
      <c r="B51" s="1896"/>
      <c r="C51" s="1900"/>
      <c r="D51" s="1917"/>
      <c r="E51" s="1927"/>
      <c r="F51" s="1918"/>
      <c r="G51" s="1919">
        <f t="shared" si="6"/>
        <v>0</v>
      </c>
      <c r="I51" s="1920"/>
      <c r="J51" s="1921"/>
      <c r="K51" s="1921"/>
      <c r="L51" s="1921"/>
      <c r="M51" s="1921"/>
      <c r="N51" s="1921"/>
      <c r="O51" s="1921"/>
      <c r="P51" s="1921"/>
      <c r="Q51" s="1921"/>
      <c r="R51" s="1921"/>
      <c r="S51" s="1921"/>
      <c r="T51" s="1921"/>
      <c r="U51" s="1921"/>
      <c r="V51" s="1921"/>
      <c r="W51" s="1921"/>
      <c r="X51" s="1921"/>
      <c r="Y51" s="1921"/>
      <c r="Z51" s="1921"/>
      <c r="AB51" s="1922"/>
      <c r="AC51" s="1923">
        <f t="shared" si="20"/>
        <v>0</v>
      </c>
      <c r="AD51" s="1922"/>
      <c r="AE51" s="1923">
        <f t="shared" si="21"/>
        <v>0</v>
      </c>
      <c r="AF51" s="1922"/>
      <c r="AG51" s="1923">
        <f t="shared" si="22"/>
        <v>0</v>
      </c>
      <c r="AH51" s="1922"/>
      <c r="AI51" s="1923">
        <f t="shared" si="23"/>
        <v>0</v>
      </c>
      <c r="AJ51" s="1923">
        <f t="shared" si="7"/>
        <v>0</v>
      </c>
      <c r="AK51" s="1923">
        <f t="shared" si="24"/>
        <v>0</v>
      </c>
      <c r="AL51" s="1924"/>
      <c r="AM51" s="1925">
        <f t="shared" si="25"/>
        <v>0</v>
      </c>
      <c r="AN51" s="1926"/>
    </row>
    <row r="52" spans="1:40" ht="15" customHeight="1">
      <c r="A52" s="1910" t="s">
        <v>2852</v>
      </c>
      <c r="B52" s="1911"/>
      <c r="C52" s="1912"/>
      <c r="D52" s="1912"/>
      <c r="E52" s="1912"/>
      <c r="F52" s="1928"/>
      <c r="G52" s="1929">
        <f t="shared" si="6"/>
        <v>0</v>
      </c>
      <c r="I52" s="1913"/>
      <c r="J52" s="1886"/>
      <c r="K52" s="1886"/>
      <c r="L52" s="1886"/>
      <c r="M52" s="1886"/>
      <c r="N52" s="1886"/>
      <c r="O52" s="1886"/>
      <c r="P52" s="1886"/>
      <c r="Q52" s="1886"/>
      <c r="R52" s="1886"/>
      <c r="S52" s="1886"/>
      <c r="T52" s="1886"/>
      <c r="U52" s="1886"/>
      <c r="V52" s="1886"/>
      <c r="W52" s="1886"/>
      <c r="X52" s="1886"/>
      <c r="Y52" s="1886"/>
      <c r="Z52" s="1886"/>
      <c r="AB52" s="1914"/>
      <c r="AC52" s="1914">
        <f>SUBTOTAL(9,AC53:AC59)</f>
        <v>14852040</v>
      </c>
      <c r="AD52" s="1914"/>
      <c r="AE52" s="1914">
        <f>SUBTOTAL(9,AE53:AE59)</f>
        <v>24796980</v>
      </c>
      <c r="AF52" s="1914"/>
      <c r="AG52" s="1914">
        <f>SUBTOTAL(9,AG53:AG59)</f>
        <v>0</v>
      </c>
      <c r="AH52" s="1914"/>
      <c r="AI52" s="1914">
        <f>SUBTOTAL(9,AI53:AI59)</f>
        <v>0</v>
      </c>
      <c r="AJ52" s="1914">
        <f t="shared" si="7"/>
        <v>0</v>
      </c>
      <c r="AK52" s="1914">
        <f>SUBTOTAL(9,AK53:AK59)</f>
        <v>39649020</v>
      </c>
      <c r="AL52" s="1915"/>
      <c r="AM52" s="1915">
        <f>SUBTOTAL(9,AM53:AM59)</f>
        <v>0</v>
      </c>
      <c r="AN52" s="1894"/>
    </row>
    <row r="53" spans="1:40" ht="15" customHeight="1">
      <c r="A53" s="1916" t="s">
        <v>524</v>
      </c>
      <c r="B53" s="1896"/>
      <c r="C53" s="1900" t="s">
        <v>525</v>
      </c>
      <c r="D53" s="1917" t="s">
        <v>526</v>
      </c>
      <c r="E53" s="1900" t="s">
        <v>527</v>
      </c>
      <c r="F53" s="1918" t="s">
        <v>365</v>
      </c>
      <c r="G53" s="1919">
        <f t="shared" si="6"/>
        <v>197</v>
      </c>
      <c r="I53" s="1934"/>
      <c r="J53" s="1935"/>
      <c r="K53" s="1935"/>
      <c r="L53" s="1935"/>
      <c r="M53" s="1935"/>
      <c r="N53" s="1935"/>
      <c r="O53" s="1935"/>
      <c r="P53" s="1935"/>
      <c r="Q53" s="1935">
        <v>75</v>
      </c>
      <c r="R53" s="1935">
        <v>37.5</v>
      </c>
      <c r="S53" s="1935"/>
      <c r="T53" s="1935">
        <v>30</v>
      </c>
      <c r="U53" s="1935">
        <v>24.5</v>
      </c>
      <c r="V53" s="1935">
        <v>30</v>
      </c>
      <c r="W53" s="1935"/>
      <c r="X53" s="1935"/>
      <c r="Y53" s="1935"/>
      <c r="Z53" s="1935"/>
      <c r="AB53" s="1922">
        <v>12000</v>
      </c>
      <c r="AC53" s="1923">
        <f t="shared" ref="AC53:AC59" si="26">IFERROR(AB53*$G53, 0)</f>
        <v>2364000</v>
      </c>
      <c r="AD53" s="1922">
        <v>21000</v>
      </c>
      <c r="AE53" s="1923">
        <f t="shared" ref="AE53:AE59" si="27">IFERROR(AD53*$G53, 0)</f>
        <v>4137000</v>
      </c>
      <c r="AF53" s="1922"/>
      <c r="AG53" s="1923">
        <f t="shared" ref="AG53:AG59" si="28">IFERROR(AF53*$G53, 0)</f>
        <v>0</v>
      </c>
      <c r="AH53" s="1922"/>
      <c r="AI53" s="1923">
        <f t="shared" ref="AI53:AI59" si="29">IFERROR(AH53*$G53, 0)</f>
        <v>0</v>
      </c>
      <c r="AJ53" s="1923">
        <f t="shared" si="7"/>
        <v>33000</v>
      </c>
      <c r="AK53" s="1923">
        <f t="shared" ref="AK53:AK59" si="30">IFERROR(AJ53*$G53, 0)</f>
        <v>6501000</v>
      </c>
      <c r="AL53" s="1924"/>
      <c r="AM53" s="1925">
        <f t="shared" ref="AM53:AM59" si="31">IFERROR(AL53*$G53, 0)</f>
        <v>0</v>
      </c>
      <c r="AN53" s="1926"/>
    </row>
    <row r="54" spans="1:40" ht="15" customHeight="1">
      <c r="A54" s="1916" t="s">
        <v>528</v>
      </c>
      <c r="B54" s="1896"/>
      <c r="C54" s="1900" t="s">
        <v>529</v>
      </c>
      <c r="D54" s="1917" t="s">
        <v>530</v>
      </c>
      <c r="E54" s="1927" t="s">
        <v>531</v>
      </c>
      <c r="F54" s="1918" t="s">
        <v>365</v>
      </c>
      <c r="G54" s="1919">
        <f t="shared" si="6"/>
        <v>78.400000000000006</v>
      </c>
      <c r="I54" s="1934"/>
      <c r="J54" s="1935"/>
      <c r="K54" s="1935"/>
      <c r="L54" s="1935"/>
      <c r="M54" s="1935"/>
      <c r="N54" s="1935"/>
      <c r="O54" s="1935"/>
      <c r="P54" s="1935"/>
      <c r="Q54" s="1935">
        <v>42</v>
      </c>
      <c r="R54" s="1935">
        <v>12.5</v>
      </c>
      <c r="S54" s="1935"/>
      <c r="T54" s="1935">
        <v>8</v>
      </c>
      <c r="U54" s="1935">
        <v>6.9</v>
      </c>
      <c r="V54" s="1935">
        <v>9</v>
      </c>
      <c r="W54" s="1935"/>
      <c r="X54" s="1935"/>
      <c r="Y54" s="1935"/>
      <c r="Z54" s="1935"/>
      <c r="AB54" s="1922">
        <v>14500</v>
      </c>
      <c r="AC54" s="1923">
        <f t="shared" si="26"/>
        <v>1136800</v>
      </c>
      <c r="AD54" s="1922">
        <v>24000</v>
      </c>
      <c r="AE54" s="1923">
        <f t="shared" si="27"/>
        <v>1881600.0000000002</v>
      </c>
      <c r="AF54" s="1922"/>
      <c r="AG54" s="1923">
        <f t="shared" si="28"/>
        <v>0</v>
      </c>
      <c r="AH54" s="1922"/>
      <c r="AI54" s="1923">
        <f t="shared" si="29"/>
        <v>0</v>
      </c>
      <c r="AJ54" s="1923">
        <f t="shared" si="7"/>
        <v>38500</v>
      </c>
      <c r="AK54" s="1923">
        <f t="shared" si="30"/>
        <v>3018400</v>
      </c>
      <c r="AL54" s="1924"/>
      <c r="AM54" s="1925">
        <f t="shared" si="31"/>
        <v>0</v>
      </c>
      <c r="AN54" s="1926"/>
    </row>
    <row r="55" spans="1:40" ht="15" customHeight="1">
      <c r="A55" s="1916" t="s">
        <v>532</v>
      </c>
      <c r="B55" s="1896"/>
      <c r="C55" s="1900" t="s">
        <v>533</v>
      </c>
      <c r="D55" s="1917" t="s">
        <v>530</v>
      </c>
      <c r="E55" s="1927" t="s">
        <v>534</v>
      </c>
      <c r="F55" s="1918" t="s">
        <v>365</v>
      </c>
      <c r="G55" s="1919">
        <f t="shared" si="6"/>
        <v>340.09999999999997</v>
      </c>
      <c r="I55" s="1934"/>
      <c r="J55" s="1935"/>
      <c r="K55" s="1935"/>
      <c r="L55" s="1935"/>
      <c r="M55" s="1935"/>
      <c r="N55" s="1935"/>
      <c r="O55" s="1935"/>
      <c r="P55" s="1935"/>
      <c r="Q55" s="1935">
        <v>266.39999999999998</v>
      </c>
      <c r="R55" s="1935"/>
      <c r="S55" s="1935"/>
      <c r="T55" s="1935">
        <v>40</v>
      </c>
      <c r="U55" s="1935">
        <v>6.7</v>
      </c>
      <c r="V55" s="1935">
        <v>27</v>
      </c>
      <c r="W55" s="1935"/>
      <c r="X55" s="1935"/>
      <c r="Y55" s="1935"/>
      <c r="Z55" s="1935"/>
      <c r="AB55" s="1922">
        <v>6000</v>
      </c>
      <c r="AC55" s="1923">
        <f t="shared" si="26"/>
        <v>2040599.9999999998</v>
      </c>
      <c r="AD55" s="1922">
        <v>11000</v>
      </c>
      <c r="AE55" s="1923">
        <f t="shared" si="27"/>
        <v>3741099.9999999995</v>
      </c>
      <c r="AF55" s="1922"/>
      <c r="AG55" s="1923">
        <f t="shared" si="28"/>
        <v>0</v>
      </c>
      <c r="AH55" s="1922"/>
      <c r="AI55" s="1923">
        <f t="shared" si="29"/>
        <v>0</v>
      </c>
      <c r="AJ55" s="1923">
        <f t="shared" si="7"/>
        <v>17000</v>
      </c>
      <c r="AK55" s="1923">
        <f t="shared" si="30"/>
        <v>5781699.9999999991</v>
      </c>
      <c r="AL55" s="1924"/>
      <c r="AM55" s="1925">
        <f t="shared" si="31"/>
        <v>0</v>
      </c>
      <c r="AN55" s="1926"/>
    </row>
    <row r="56" spans="1:40" ht="15" customHeight="1">
      <c r="A56" s="1916" t="s">
        <v>535</v>
      </c>
      <c r="B56" s="1896"/>
      <c r="C56" s="1900" t="s">
        <v>533</v>
      </c>
      <c r="D56" s="1917" t="s">
        <v>2853</v>
      </c>
      <c r="E56" s="1927" t="s">
        <v>537</v>
      </c>
      <c r="F56" s="1918" t="s">
        <v>449</v>
      </c>
      <c r="G56" s="1919">
        <f t="shared" si="6"/>
        <v>596.04</v>
      </c>
      <c r="I56" s="1934"/>
      <c r="J56" s="1935"/>
      <c r="K56" s="1935"/>
      <c r="L56" s="1935"/>
      <c r="M56" s="1935"/>
      <c r="N56" s="1935"/>
      <c r="O56" s="1935"/>
      <c r="P56" s="1935"/>
      <c r="Q56" s="1935">
        <v>492.84</v>
      </c>
      <c r="R56" s="1935">
        <v>19</v>
      </c>
      <c r="S56" s="1935"/>
      <c r="T56" s="1935">
        <v>44</v>
      </c>
      <c r="U56" s="1935">
        <v>10.199999999999999</v>
      </c>
      <c r="V56" s="1935">
        <v>30</v>
      </c>
      <c r="W56" s="1935"/>
      <c r="X56" s="1935"/>
      <c r="Y56" s="1935"/>
      <c r="Z56" s="1935"/>
      <c r="AB56" s="1922">
        <v>6000</v>
      </c>
      <c r="AC56" s="1923">
        <f t="shared" si="26"/>
        <v>3576240</v>
      </c>
      <c r="AD56" s="1922">
        <v>12000</v>
      </c>
      <c r="AE56" s="1923">
        <f t="shared" si="27"/>
        <v>7152480</v>
      </c>
      <c r="AF56" s="1922"/>
      <c r="AG56" s="1923">
        <f t="shared" si="28"/>
        <v>0</v>
      </c>
      <c r="AH56" s="1922"/>
      <c r="AI56" s="1923">
        <f t="shared" si="29"/>
        <v>0</v>
      </c>
      <c r="AJ56" s="1923">
        <f t="shared" si="7"/>
        <v>18000</v>
      </c>
      <c r="AK56" s="1923">
        <f t="shared" si="30"/>
        <v>10728720</v>
      </c>
      <c r="AL56" s="1924"/>
      <c r="AM56" s="1925">
        <f t="shared" si="31"/>
        <v>0</v>
      </c>
      <c r="AN56" s="1926"/>
    </row>
    <row r="57" spans="1:40" ht="15" customHeight="1">
      <c r="A57" s="1916" t="s">
        <v>539</v>
      </c>
      <c r="B57" s="1896"/>
      <c r="C57" s="1900" t="s">
        <v>540</v>
      </c>
      <c r="D57" s="1917" t="s">
        <v>541</v>
      </c>
      <c r="E57" s="1927" t="s">
        <v>542</v>
      </c>
      <c r="F57" s="1918" t="s">
        <v>365</v>
      </c>
      <c r="G57" s="1919">
        <f t="shared" si="6"/>
        <v>716.8</v>
      </c>
      <c r="I57" s="1934"/>
      <c r="J57" s="1935"/>
      <c r="K57" s="1935"/>
      <c r="L57" s="1935"/>
      <c r="M57" s="1935"/>
      <c r="N57" s="1935"/>
      <c r="O57" s="1935"/>
      <c r="P57" s="1935"/>
      <c r="Q57" s="1935">
        <v>699.3</v>
      </c>
      <c r="R57" s="1935">
        <v>17.5</v>
      </c>
      <c r="S57" s="1935"/>
      <c r="T57" s="1935"/>
      <c r="U57" s="1935"/>
      <c r="V57" s="1935"/>
      <c r="W57" s="1935"/>
      <c r="X57" s="1935"/>
      <c r="Y57" s="1935"/>
      <c r="Z57" s="1935"/>
      <c r="AB57" s="1922">
        <v>8000</v>
      </c>
      <c r="AC57" s="1923">
        <f t="shared" si="26"/>
        <v>5734400</v>
      </c>
      <c r="AD57" s="1922">
        <v>11000</v>
      </c>
      <c r="AE57" s="1923">
        <f t="shared" si="27"/>
        <v>7884799.9999999991</v>
      </c>
      <c r="AF57" s="1922"/>
      <c r="AG57" s="1923">
        <f t="shared" si="28"/>
        <v>0</v>
      </c>
      <c r="AH57" s="1922"/>
      <c r="AI57" s="1923">
        <f t="shared" si="29"/>
        <v>0</v>
      </c>
      <c r="AJ57" s="1923">
        <f t="shared" si="7"/>
        <v>19000</v>
      </c>
      <c r="AK57" s="1923">
        <f t="shared" si="30"/>
        <v>13619200</v>
      </c>
      <c r="AL57" s="1924"/>
      <c r="AM57" s="1925">
        <f t="shared" si="31"/>
        <v>0</v>
      </c>
      <c r="AN57" s="1926"/>
    </row>
    <row r="58" spans="1:40" ht="15" customHeight="1">
      <c r="A58" s="1916" t="s">
        <v>543</v>
      </c>
      <c r="B58" s="1896"/>
      <c r="C58" s="1900" t="s">
        <v>2854</v>
      </c>
      <c r="D58" s="1917" t="s">
        <v>545</v>
      </c>
      <c r="E58" s="1927" t="s">
        <v>546</v>
      </c>
      <c r="F58" s="1918" t="s">
        <v>365</v>
      </c>
      <c r="G58" s="1919">
        <f t="shared" si="6"/>
        <v>826.80000000000007</v>
      </c>
      <c r="I58" s="1934">
        <v>190.5</v>
      </c>
      <c r="J58" s="1935"/>
      <c r="K58" s="1935"/>
      <c r="L58" s="1935">
        <v>115</v>
      </c>
      <c r="M58" s="1935"/>
      <c r="N58" s="1935">
        <v>70.599999999999994</v>
      </c>
      <c r="O58" s="1935">
        <v>70.599999999999994</v>
      </c>
      <c r="P58" s="1935"/>
      <c r="Q58" s="1935">
        <v>133.19999999999999</v>
      </c>
      <c r="R58" s="1935">
        <v>80</v>
      </c>
      <c r="S58" s="1935"/>
      <c r="T58" s="1935">
        <v>96</v>
      </c>
      <c r="U58" s="1935">
        <v>26.4</v>
      </c>
      <c r="V58" s="1935">
        <v>24</v>
      </c>
      <c r="W58" s="1935">
        <v>20.5</v>
      </c>
      <c r="X58" s="1935"/>
      <c r="Y58" s="1935"/>
      <c r="Z58" s="1935"/>
      <c r="AB58" s="1937"/>
      <c r="AC58" s="1937">
        <f t="shared" si="26"/>
        <v>0</v>
      </c>
      <c r="AD58" s="1937"/>
      <c r="AE58" s="1937">
        <f t="shared" si="27"/>
        <v>0</v>
      </c>
      <c r="AF58" s="1937"/>
      <c r="AG58" s="1937">
        <f t="shared" si="28"/>
        <v>0</v>
      </c>
      <c r="AH58" s="1937"/>
      <c r="AI58" s="1937">
        <f t="shared" si="29"/>
        <v>0</v>
      </c>
      <c r="AJ58" s="1937">
        <f t="shared" si="7"/>
        <v>0</v>
      </c>
      <c r="AK58" s="1937">
        <f t="shared" si="30"/>
        <v>0</v>
      </c>
      <c r="AL58" s="1938"/>
      <c r="AM58" s="1938">
        <f t="shared" si="31"/>
        <v>0</v>
      </c>
      <c r="AN58" s="1939" t="s">
        <v>2855</v>
      </c>
    </row>
    <row r="59" spans="1:40" ht="15" customHeight="1">
      <c r="A59" s="1916" t="s">
        <v>403</v>
      </c>
      <c r="B59" s="1896"/>
      <c r="C59" s="1900"/>
      <c r="D59" s="1917"/>
      <c r="E59" s="1927"/>
      <c r="F59" s="1918"/>
      <c r="G59" s="1919">
        <f t="shared" si="6"/>
        <v>0</v>
      </c>
      <c r="I59" s="1934"/>
      <c r="J59" s="1935"/>
      <c r="K59" s="1935"/>
      <c r="L59" s="1935"/>
      <c r="M59" s="1935"/>
      <c r="N59" s="1935"/>
      <c r="O59" s="1935"/>
      <c r="P59" s="1935"/>
      <c r="Q59" s="1935"/>
      <c r="R59" s="1935"/>
      <c r="S59" s="1935"/>
      <c r="T59" s="1935"/>
      <c r="U59" s="1935"/>
      <c r="V59" s="1935"/>
      <c r="W59" s="1935"/>
      <c r="X59" s="1935"/>
      <c r="Y59" s="1935"/>
      <c r="Z59" s="1935"/>
      <c r="AB59" s="1922"/>
      <c r="AC59" s="1923">
        <f t="shared" si="26"/>
        <v>0</v>
      </c>
      <c r="AD59" s="1922"/>
      <c r="AE59" s="1923">
        <f t="shared" si="27"/>
        <v>0</v>
      </c>
      <c r="AF59" s="1922"/>
      <c r="AG59" s="1923">
        <f t="shared" si="28"/>
        <v>0</v>
      </c>
      <c r="AH59" s="1922"/>
      <c r="AI59" s="1923">
        <f t="shared" si="29"/>
        <v>0</v>
      </c>
      <c r="AJ59" s="1923">
        <f t="shared" si="7"/>
        <v>0</v>
      </c>
      <c r="AK59" s="1923">
        <f t="shared" si="30"/>
        <v>0</v>
      </c>
      <c r="AL59" s="1924"/>
      <c r="AM59" s="1925">
        <f t="shared" si="31"/>
        <v>0</v>
      </c>
      <c r="AN59" s="1926"/>
    </row>
    <row r="60" spans="1:40" ht="15" customHeight="1">
      <c r="A60" s="1910" t="s">
        <v>2856</v>
      </c>
      <c r="B60" s="1911"/>
      <c r="C60" s="1912"/>
      <c r="D60" s="1912"/>
      <c r="E60" s="1912"/>
      <c r="F60" s="1928"/>
      <c r="G60" s="1929">
        <f t="shared" si="6"/>
        <v>0</v>
      </c>
      <c r="I60" s="1913"/>
      <c r="J60" s="1886"/>
      <c r="K60" s="1886"/>
      <c r="L60" s="1886"/>
      <c r="M60" s="1886"/>
      <c r="N60" s="1886"/>
      <c r="O60" s="1886"/>
      <c r="P60" s="1886"/>
      <c r="Q60" s="1886"/>
      <c r="R60" s="1886"/>
      <c r="S60" s="1886"/>
      <c r="T60" s="1886"/>
      <c r="U60" s="1886"/>
      <c r="V60" s="1886"/>
      <c r="W60" s="1886"/>
      <c r="X60" s="1886"/>
      <c r="Y60" s="1886"/>
      <c r="Z60" s="1886"/>
      <c r="AB60" s="1914"/>
      <c r="AC60" s="1914">
        <f>SUBTOTAL(9,AC61:AC62)</f>
        <v>115380</v>
      </c>
      <c r="AD60" s="1914"/>
      <c r="AE60" s="1914">
        <f>SUBTOTAL(9,AE61:AE62)</f>
        <v>961500</v>
      </c>
      <c r="AF60" s="1914"/>
      <c r="AG60" s="1914">
        <f>SUBTOTAL(9,AG61:AG62)</f>
        <v>23076</v>
      </c>
      <c r="AH60" s="1914"/>
      <c r="AI60" s="1914">
        <f>SUBTOTAL(9,AI61:AI62)</f>
        <v>0</v>
      </c>
      <c r="AJ60" s="1914">
        <f t="shared" si="7"/>
        <v>0</v>
      </c>
      <c r="AK60" s="1914">
        <f>SUBTOTAL(9,AK61:AK62)</f>
        <v>1099956</v>
      </c>
      <c r="AL60" s="1915"/>
      <c r="AM60" s="1915">
        <f>SUBTOTAL(9,AM61:AM62)</f>
        <v>0</v>
      </c>
      <c r="AN60" s="1894"/>
    </row>
    <row r="61" spans="1:40" ht="15" customHeight="1">
      <c r="A61" s="1916" t="s">
        <v>551</v>
      </c>
      <c r="B61" s="1896"/>
      <c r="C61" s="1900" t="s">
        <v>552</v>
      </c>
      <c r="D61" s="1917" t="s">
        <v>553</v>
      </c>
      <c r="E61" s="1900" t="s">
        <v>554</v>
      </c>
      <c r="F61" s="1918" t="s">
        <v>365</v>
      </c>
      <c r="G61" s="1919">
        <f t="shared" si="6"/>
        <v>76.92</v>
      </c>
      <c r="I61" s="1934"/>
      <c r="J61" s="1935"/>
      <c r="K61" s="1935"/>
      <c r="L61" s="1935"/>
      <c r="M61" s="1935"/>
      <c r="N61" s="1935"/>
      <c r="O61" s="1935"/>
      <c r="P61" s="1935"/>
      <c r="Q61" s="1935">
        <v>40.520000000000003</v>
      </c>
      <c r="R61" s="1935">
        <v>12.5</v>
      </c>
      <c r="S61" s="1935"/>
      <c r="T61" s="1935">
        <v>8</v>
      </c>
      <c r="U61" s="1935">
        <v>6.9</v>
      </c>
      <c r="V61" s="1935">
        <v>9</v>
      </c>
      <c r="W61" s="1935"/>
      <c r="X61" s="1935"/>
      <c r="Y61" s="1935"/>
      <c r="Z61" s="1935"/>
      <c r="AB61" s="1922">
        <v>1500</v>
      </c>
      <c r="AC61" s="1923">
        <f t="shared" ref="AC61:AC62" si="32">IFERROR(AB61*$G61, 0)</f>
        <v>115380</v>
      </c>
      <c r="AD61" s="1922">
        <v>12500</v>
      </c>
      <c r="AE61" s="1923">
        <f t="shared" ref="AE61:AE62" si="33">IFERROR(AD61*$G61, 0)</f>
        <v>961500</v>
      </c>
      <c r="AF61" s="1922">
        <v>300</v>
      </c>
      <c r="AG61" s="1923">
        <f t="shared" ref="AG61:AG62" si="34">IFERROR(AF61*$G61, 0)</f>
        <v>23076</v>
      </c>
      <c r="AH61" s="1922"/>
      <c r="AI61" s="1923">
        <f t="shared" ref="AI61:AI62" si="35">IFERROR(AH61*$G61, 0)</f>
        <v>0</v>
      </c>
      <c r="AJ61" s="1923">
        <f t="shared" si="7"/>
        <v>14300</v>
      </c>
      <c r="AK61" s="1923">
        <f t="shared" ref="AK61:AK62" si="36">IFERROR(AJ61*$G61, 0)</f>
        <v>1099956</v>
      </c>
      <c r="AL61" s="1924"/>
      <c r="AM61" s="1925">
        <f t="shared" ref="AM61:AM62" si="37">IFERROR(AL61*$G61, 0)</f>
        <v>0</v>
      </c>
      <c r="AN61" s="1926"/>
    </row>
    <row r="62" spans="1:40" ht="15" customHeight="1">
      <c r="A62" s="1916" t="s">
        <v>403</v>
      </c>
      <c r="B62" s="1896"/>
      <c r="C62" s="1900"/>
      <c r="D62" s="1917"/>
      <c r="E62" s="1927"/>
      <c r="F62" s="1918"/>
      <c r="G62" s="1919">
        <f t="shared" si="6"/>
        <v>0</v>
      </c>
      <c r="I62" s="1934"/>
      <c r="J62" s="1935"/>
      <c r="K62" s="1935"/>
      <c r="L62" s="1935"/>
      <c r="M62" s="1935"/>
      <c r="N62" s="1935"/>
      <c r="O62" s="1935"/>
      <c r="P62" s="1935"/>
      <c r="Q62" s="1935"/>
      <c r="R62" s="1935"/>
      <c r="S62" s="1935"/>
      <c r="T62" s="1935"/>
      <c r="U62" s="1935"/>
      <c r="V62" s="1935"/>
      <c r="W62" s="1935"/>
      <c r="X62" s="1935"/>
      <c r="Y62" s="1935"/>
      <c r="Z62" s="1935"/>
      <c r="AB62" s="1922"/>
      <c r="AC62" s="1923">
        <f t="shared" si="32"/>
        <v>0</v>
      </c>
      <c r="AD62" s="1922"/>
      <c r="AE62" s="1923">
        <f t="shared" si="33"/>
        <v>0</v>
      </c>
      <c r="AF62" s="1922"/>
      <c r="AG62" s="1923">
        <f t="shared" si="34"/>
        <v>0</v>
      </c>
      <c r="AH62" s="1922"/>
      <c r="AI62" s="1923">
        <f t="shared" si="35"/>
        <v>0</v>
      </c>
      <c r="AJ62" s="1923">
        <f t="shared" si="7"/>
        <v>0</v>
      </c>
      <c r="AK62" s="1923">
        <f t="shared" si="36"/>
        <v>0</v>
      </c>
      <c r="AL62" s="1924"/>
      <c r="AM62" s="1925">
        <f t="shared" si="37"/>
        <v>0</v>
      </c>
      <c r="AN62" s="1926"/>
    </row>
    <row r="63" spans="1:40" ht="15" customHeight="1">
      <c r="A63" s="1910" t="s">
        <v>2857</v>
      </c>
      <c r="B63" s="1911"/>
      <c r="C63" s="1912"/>
      <c r="D63" s="1912"/>
      <c r="E63" s="1912"/>
      <c r="F63" s="1928"/>
      <c r="G63" s="1929">
        <f t="shared" si="6"/>
        <v>0</v>
      </c>
      <c r="I63" s="1913"/>
      <c r="J63" s="1886"/>
      <c r="K63" s="1886"/>
      <c r="L63" s="1886"/>
      <c r="M63" s="1886"/>
      <c r="N63" s="1886"/>
      <c r="O63" s="1886"/>
      <c r="P63" s="1886"/>
      <c r="Q63" s="1886"/>
      <c r="R63" s="1886"/>
      <c r="S63" s="1886"/>
      <c r="T63" s="1886"/>
      <c r="U63" s="1886"/>
      <c r="V63" s="1886"/>
      <c r="W63" s="1886"/>
      <c r="X63" s="1886"/>
      <c r="Y63" s="1886"/>
      <c r="Z63" s="1886"/>
      <c r="AB63" s="1914"/>
      <c r="AC63" s="1914">
        <f>SUBTOTAL(9,AC64:AC74)</f>
        <v>125250605</v>
      </c>
      <c r="AD63" s="1914"/>
      <c r="AE63" s="1914">
        <f>SUBTOTAL(9,AE64:AE74)</f>
        <v>81967605</v>
      </c>
      <c r="AF63" s="1914"/>
      <c r="AG63" s="1914">
        <f>SUBTOTAL(9,AG64:AG74)</f>
        <v>0</v>
      </c>
      <c r="AH63" s="1914"/>
      <c r="AI63" s="1914">
        <f>SUBTOTAL(9,AI64:AI74)</f>
        <v>0</v>
      </c>
      <c r="AJ63" s="1914">
        <f t="shared" si="7"/>
        <v>0</v>
      </c>
      <c r="AK63" s="1914">
        <f>SUBTOTAL(9,AK64:AK74)</f>
        <v>207218210</v>
      </c>
      <c r="AL63" s="1915"/>
      <c r="AM63" s="1915">
        <f>SUBTOTAL(9,AM64:AM74)</f>
        <v>0</v>
      </c>
      <c r="AN63" s="1894"/>
    </row>
    <row r="64" spans="1:40" ht="15" customHeight="1">
      <c r="A64" s="1916" t="s">
        <v>556</v>
      </c>
      <c r="B64" s="1896"/>
      <c r="C64" s="1930" t="s">
        <v>2858</v>
      </c>
      <c r="D64" s="1940" t="s">
        <v>562</v>
      </c>
      <c r="E64" s="1930" t="s">
        <v>559</v>
      </c>
      <c r="F64" s="1932" t="s">
        <v>365</v>
      </c>
      <c r="G64" s="1933">
        <f t="shared" si="6"/>
        <v>618.20000000000005</v>
      </c>
      <c r="I64" s="1934">
        <v>500</v>
      </c>
      <c r="J64" s="1935"/>
      <c r="K64" s="1935"/>
      <c r="L64" s="1935"/>
      <c r="M64" s="1935"/>
      <c r="N64" s="1935">
        <v>10</v>
      </c>
      <c r="O64" s="1935">
        <v>10</v>
      </c>
      <c r="P64" s="1935"/>
      <c r="Q64" s="1935"/>
      <c r="R64" s="1935"/>
      <c r="S64" s="1935"/>
      <c r="T64" s="1935"/>
      <c r="U64" s="1935">
        <v>98.2</v>
      </c>
      <c r="V64" s="1935"/>
      <c r="W64" s="1935"/>
      <c r="X64" s="1935"/>
      <c r="Y64" s="1935"/>
      <c r="Z64" s="1935"/>
      <c r="AB64" s="1922">
        <v>12000</v>
      </c>
      <c r="AC64" s="1923">
        <f t="shared" ref="AC64:AC74" si="38">IFERROR(AB64*$G64, 0)</f>
        <v>7418400.0000000009</v>
      </c>
      <c r="AD64" s="1922">
        <v>13000</v>
      </c>
      <c r="AE64" s="1923">
        <f t="shared" ref="AE64:AE74" si="39">IFERROR(AD64*$G64, 0)</f>
        <v>8036600.0000000009</v>
      </c>
      <c r="AF64" s="1922"/>
      <c r="AG64" s="1923">
        <f t="shared" ref="AG64:AG74" si="40">IFERROR(AF64*$G64, 0)</f>
        <v>0</v>
      </c>
      <c r="AH64" s="1922"/>
      <c r="AI64" s="1923">
        <f t="shared" ref="AI64:AI74" si="41">IFERROR(AH64*$G64, 0)</f>
        <v>0</v>
      </c>
      <c r="AJ64" s="1923">
        <f t="shared" si="7"/>
        <v>25000</v>
      </c>
      <c r="AK64" s="1923">
        <f t="shared" ref="AK64:AK74" si="42">IFERROR(AJ64*$G64, 0)</f>
        <v>15455000.000000002</v>
      </c>
      <c r="AL64" s="1924"/>
      <c r="AM64" s="1925">
        <f t="shared" ref="AM64:AM74" si="43">IFERROR(AL64*$G64, 0)</f>
        <v>0</v>
      </c>
      <c r="AN64" s="1926"/>
    </row>
    <row r="65" spans="1:40" ht="15" customHeight="1">
      <c r="A65" s="1916" t="s">
        <v>560</v>
      </c>
      <c r="B65" s="1896"/>
      <c r="C65" s="1900" t="s">
        <v>2859</v>
      </c>
      <c r="D65" s="1917" t="s">
        <v>562</v>
      </c>
      <c r="E65" s="1900" t="s">
        <v>563</v>
      </c>
      <c r="F65" s="1918" t="s">
        <v>365</v>
      </c>
      <c r="G65" s="1919">
        <f t="shared" si="6"/>
        <v>2833.25</v>
      </c>
      <c r="I65" s="1920">
        <v>1283.6500000000001</v>
      </c>
      <c r="J65" s="1921"/>
      <c r="K65" s="1921"/>
      <c r="L65" s="1921"/>
      <c r="M65" s="1921"/>
      <c r="N65" s="1921"/>
      <c r="O65" s="1921"/>
      <c r="P65" s="1921"/>
      <c r="Q65" s="1921">
        <v>1055</v>
      </c>
      <c r="R65" s="1921">
        <v>400</v>
      </c>
      <c r="S65" s="1921"/>
      <c r="T65" s="1921"/>
      <c r="U65" s="1921"/>
      <c r="V65" s="1921">
        <v>39.6</v>
      </c>
      <c r="W65" s="1921">
        <v>55</v>
      </c>
      <c r="X65" s="1921"/>
      <c r="Y65" s="1921"/>
      <c r="Z65" s="1921"/>
      <c r="AB65" s="1922">
        <v>16000</v>
      </c>
      <c r="AC65" s="1923">
        <f t="shared" si="38"/>
        <v>45332000</v>
      </c>
      <c r="AD65" s="1922">
        <v>18000</v>
      </c>
      <c r="AE65" s="1923">
        <f t="shared" si="39"/>
        <v>50998500</v>
      </c>
      <c r="AF65" s="1922"/>
      <c r="AG65" s="1923">
        <f t="shared" si="40"/>
        <v>0</v>
      </c>
      <c r="AH65" s="1922"/>
      <c r="AI65" s="1923">
        <f t="shared" si="41"/>
        <v>0</v>
      </c>
      <c r="AJ65" s="1923">
        <f t="shared" si="7"/>
        <v>34000</v>
      </c>
      <c r="AK65" s="1923">
        <f t="shared" si="42"/>
        <v>96330500</v>
      </c>
      <c r="AL65" s="1924"/>
      <c r="AM65" s="1925">
        <f t="shared" si="43"/>
        <v>0</v>
      </c>
      <c r="AN65" s="1926"/>
    </row>
    <row r="66" spans="1:40" ht="15" customHeight="1">
      <c r="A66" s="1916" t="s">
        <v>564</v>
      </c>
      <c r="B66" s="1896"/>
      <c r="C66" s="1900" t="s">
        <v>565</v>
      </c>
      <c r="D66" s="1917" t="s">
        <v>2860</v>
      </c>
      <c r="E66" s="1900" t="s">
        <v>567</v>
      </c>
      <c r="F66" s="1918" t="s">
        <v>365</v>
      </c>
      <c r="G66" s="1919">
        <f t="shared" si="6"/>
        <v>3078.84</v>
      </c>
      <c r="I66" s="1920">
        <v>1669.8</v>
      </c>
      <c r="J66" s="1921"/>
      <c r="K66" s="1921"/>
      <c r="L66" s="1921"/>
      <c r="M66" s="1921"/>
      <c r="N66" s="1921"/>
      <c r="O66" s="1921"/>
      <c r="P66" s="1921"/>
      <c r="Q66" s="1921">
        <v>959.04</v>
      </c>
      <c r="R66" s="1921">
        <v>364</v>
      </c>
      <c r="S66" s="1921"/>
      <c r="T66" s="1921"/>
      <c r="U66" s="1921"/>
      <c r="V66" s="1921">
        <v>36</v>
      </c>
      <c r="W66" s="1921">
        <v>50</v>
      </c>
      <c r="X66" s="1921"/>
      <c r="Y66" s="1921"/>
      <c r="Z66" s="1921"/>
      <c r="AB66" s="1922">
        <v>11500</v>
      </c>
      <c r="AC66" s="1923">
        <f t="shared" si="38"/>
        <v>35406660</v>
      </c>
      <c r="AD66" s="1922">
        <v>2500</v>
      </c>
      <c r="AE66" s="1923">
        <f t="shared" si="39"/>
        <v>7697100</v>
      </c>
      <c r="AF66" s="1922"/>
      <c r="AG66" s="1923">
        <f t="shared" si="40"/>
        <v>0</v>
      </c>
      <c r="AH66" s="1922"/>
      <c r="AI66" s="1923">
        <f t="shared" si="41"/>
        <v>0</v>
      </c>
      <c r="AJ66" s="1923">
        <f t="shared" si="7"/>
        <v>14000</v>
      </c>
      <c r="AK66" s="1923">
        <f t="shared" si="42"/>
        <v>43103760</v>
      </c>
      <c r="AL66" s="1924"/>
      <c r="AM66" s="1925">
        <f t="shared" si="43"/>
        <v>0</v>
      </c>
      <c r="AN66" s="1926"/>
    </row>
    <row r="67" spans="1:40" ht="15" customHeight="1">
      <c r="A67" s="1916" t="s">
        <v>568</v>
      </c>
      <c r="B67" s="1896"/>
      <c r="C67" s="1900" t="s">
        <v>569</v>
      </c>
      <c r="D67" s="1931" t="s">
        <v>570</v>
      </c>
      <c r="E67" s="1900" t="s">
        <v>571</v>
      </c>
      <c r="F67" s="1918" t="s">
        <v>449</v>
      </c>
      <c r="G67" s="1919">
        <f t="shared" si="6"/>
        <v>700.44</v>
      </c>
      <c r="I67" s="1920">
        <v>194.6</v>
      </c>
      <c r="J67" s="1921"/>
      <c r="K67" s="1921"/>
      <c r="L67" s="1921">
        <v>119</v>
      </c>
      <c r="M67" s="1921"/>
      <c r="N67" s="1921">
        <v>74.599999999999994</v>
      </c>
      <c r="O67" s="1921">
        <v>74.599999999999994</v>
      </c>
      <c r="P67" s="1921"/>
      <c r="Q67" s="1921">
        <v>137.63999999999999</v>
      </c>
      <c r="R67" s="1921"/>
      <c r="S67" s="1921"/>
      <c r="T67" s="1921">
        <v>100</v>
      </c>
      <c r="U67" s="1921"/>
      <c r="V67" s="1921"/>
      <c r="W67" s="1921"/>
      <c r="X67" s="1921"/>
      <c r="Y67" s="1921"/>
      <c r="Z67" s="1921"/>
      <c r="AB67" s="1922">
        <v>12500</v>
      </c>
      <c r="AC67" s="1923">
        <f t="shared" si="38"/>
        <v>8755500</v>
      </c>
      <c r="AD67" s="1922">
        <v>3500</v>
      </c>
      <c r="AE67" s="1923">
        <f t="shared" si="39"/>
        <v>2451540</v>
      </c>
      <c r="AF67" s="1922"/>
      <c r="AG67" s="1923">
        <f t="shared" si="40"/>
        <v>0</v>
      </c>
      <c r="AH67" s="1922"/>
      <c r="AI67" s="1923">
        <f t="shared" si="41"/>
        <v>0</v>
      </c>
      <c r="AJ67" s="1923">
        <f t="shared" si="7"/>
        <v>16000</v>
      </c>
      <c r="AK67" s="1923">
        <f t="shared" si="42"/>
        <v>11207040</v>
      </c>
      <c r="AL67" s="1924"/>
      <c r="AM67" s="1925">
        <f t="shared" si="43"/>
        <v>0</v>
      </c>
      <c r="AN67" s="1926"/>
    </row>
    <row r="68" spans="1:40" ht="15" customHeight="1">
      <c r="A68" s="1916" t="s">
        <v>572</v>
      </c>
      <c r="B68" s="1896"/>
      <c r="C68" s="1900" t="s">
        <v>573</v>
      </c>
      <c r="D68" s="1917" t="s">
        <v>403</v>
      </c>
      <c r="E68" s="1900" t="s">
        <v>574</v>
      </c>
      <c r="F68" s="1918" t="s">
        <v>449</v>
      </c>
      <c r="G68" s="1919">
        <f t="shared" si="6"/>
        <v>205.57999999999998</v>
      </c>
      <c r="I68" s="1920">
        <v>144.19999999999999</v>
      </c>
      <c r="J68" s="1921"/>
      <c r="K68" s="1921"/>
      <c r="L68" s="1921"/>
      <c r="M68" s="1921"/>
      <c r="N68" s="1921"/>
      <c r="O68" s="1921"/>
      <c r="P68" s="1921">
        <v>46.28</v>
      </c>
      <c r="Q68" s="1921"/>
      <c r="R68" s="1921"/>
      <c r="S68" s="1921"/>
      <c r="T68" s="1921"/>
      <c r="U68" s="1921"/>
      <c r="V68" s="1921"/>
      <c r="W68" s="1921">
        <v>2</v>
      </c>
      <c r="X68" s="1921">
        <v>13.1</v>
      </c>
      <c r="Y68" s="1921"/>
      <c r="Z68" s="1921"/>
      <c r="AB68" s="1922">
        <v>25000</v>
      </c>
      <c r="AC68" s="1923">
        <f t="shared" si="38"/>
        <v>5139500</v>
      </c>
      <c r="AD68" s="1922">
        <v>13000</v>
      </c>
      <c r="AE68" s="1923">
        <f t="shared" si="39"/>
        <v>2672540</v>
      </c>
      <c r="AF68" s="1922"/>
      <c r="AG68" s="1923">
        <f t="shared" si="40"/>
        <v>0</v>
      </c>
      <c r="AH68" s="1922"/>
      <c r="AI68" s="1923">
        <f t="shared" si="41"/>
        <v>0</v>
      </c>
      <c r="AJ68" s="1923">
        <f t="shared" si="7"/>
        <v>38000</v>
      </c>
      <c r="AK68" s="1923">
        <f t="shared" si="42"/>
        <v>7812039.9999999991</v>
      </c>
      <c r="AL68" s="1924"/>
      <c r="AM68" s="1925">
        <f t="shared" si="43"/>
        <v>0</v>
      </c>
      <c r="AN68" s="1926"/>
    </row>
    <row r="69" spans="1:40" ht="15" customHeight="1">
      <c r="A69" s="1916" t="s">
        <v>575</v>
      </c>
      <c r="B69" s="1896"/>
      <c r="C69" s="1930" t="s">
        <v>576</v>
      </c>
      <c r="D69" s="1931" t="s">
        <v>403</v>
      </c>
      <c r="E69" s="1930" t="s">
        <v>577</v>
      </c>
      <c r="F69" s="1932" t="s">
        <v>449</v>
      </c>
      <c r="G69" s="1933">
        <f t="shared" si="6"/>
        <v>368.28</v>
      </c>
      <c r="I69" s="1934"/>
      <c r="J69" s="1935"/>
      <c r="K69" s="1935"/>
      <c r="L69" s="1935">
        <v>66</v>
      </c>
      <c r="M69" s="1935"/>
      <c r="N69" s="1935">
        <v>49.8</v>
      </c>
      <c r="O69" s="1935">
        <v>49.8</v>
      </c>
      <c r="P69" s="1935">
        <v>46.28</v>
      </c>
      <c r="Q69" s="1935"/>
      <c r="R69" s="1935"/>
      <c r="S69" s="1935">
        <v>34</v>
      </c>
      <c r="T69" s="1935">
        <v>68</v>
      </c>
      <c r="U69" s="1935"/>
      <c r="V69" s="1935"/>
      <c r="W69" s="1935">
        <v>4.5</v>
      </c>
      <c r="X69" s="1935">
        <v>13.9</v>
      </c>
      <c r="Y69" s="1935">
        <v>22</v>
      </c>
      <c r="Z69" s="1935">
        <v>14</v>
      </c>
      <c r="AB69" s="1922">
        <v>8500</v>
      </c>
      <c r="AC69" s="1923">
        <f t="shared" si="38"/>
        <v>3130380</v>
      </c>
      <c r="AD69" s="1922">
        <v>2500</v>
      </c>
      <c r="AE69" s="1923">
        <f t="shared" si="39"/>
        <v>920699.99999999988</v>
      </c>
      <c r="AF69" s="1922"/>
      <c r="AG69" s="1923">
        <f t="shared" si="40"/>
        <v>0</v>
      </c>
      <c r="AH69" s="1922"/>
      <c r="AI69" s="1923">
        <f t="shared" si="41"/>
        <v>0</v>
      </c>
      <c r="AJ69" s="1923">
        <f t="shared" si="7"/>
        <v>11000</v>
      </c>
      <c r="AK69" s="1923">
        <f t="shared" si="42"/>
        <v>4051079.9999999995</v>
      </c>
      <c r="AL69" s="1924"/>
      <c r="AM69" s="1925">
        <f t="shared" si="43"/>
        <v>0</v>
      </c>
      <c r="AN69" s="1926"/>
    </row>
    <row r="70" spans="1:40" ht="15" customHeight="1">
      <c r="A70" s="1916" t="s">
        <v>578</v>
      </c>
      <c r="B70" s="1896"/>
      <c r="C70" s="1930" t="s">
        <v>579</v>
      </c>
      <c r="D70" s="1931" t="s">
        <v>403</v>
      </c>
      <c r="E70" s="1930" t="s">
        <v>580</v>
      </c>
      <c r="F70" s="1932" t="s">
        <v>449</v>
      </c>
      <c r="G70" s="1933">
        <f t="shared" si="6"/>
        <v>454.67999999999995</v>
      </c>
      <c r="I70" s="1934">
        <v>49.4</v>
      </c>
      <c r="J70" s="1935"/>
      <c r="K70" s="1935"/>
      <c r="L70" s="1935">
        <v>72</v>
      </c>
      <c r="M70" s="1935"/>
      <c r="N70" s="1935">
        <v>126</v>
      </c>
      <c r="O70" s="1935">
        <v>126</v>
      </c>
      <c r="P70" s="1935"/>
      <c r="Q70" s="1935">
        <v>53.28</v>
      </c>
      <c r="R70" s="1935"/>
      <c r="S70" s="1935"/>
      <c r="T70" s="1935">
        <v>28</v>
      </c>
      <c r="U70" s="1935"/>
      <c r="V70" s="1935"/>
      <c r="W70" s="1935"/>
      <c r="X70" s="1935"/>
      <c r="Y70" s="1935"/>
      <c r="Z70" s="1935"/>
      <c r="AB70" s="1922">
        <v>7500</v>
      </c>
      <c r="AC70" s="1923">
        <f t="shared" si="38"/>
        <v>3410099.9999999995</v>
      </c>
      <c r="AD70" s="1922">
        <v>2500</v>
      </c>
      <c r="AE70" s="1923">
        <f t="shared" si="39"/>
        <v>1136699.9999999998</v>
      </c>
      <c r="AF70" s="1922"/>
      <c r="AG70" s="1923">
        <f t="shared" si="40"/>
        <v>0</v>
      </c>
      <c r="AH70" s="1922"/>
      <c r="AI70" s="1923">
        <f t="shared" si="41"/>
        <v>0</v>
      </c>
      <c r="AJ70" s="1923">
        <f t="shared" si="7"/>
        <v>10000</v>
      </c>
      <c r="AK70" s="1923">
        <f t="shared" si="42"/>
        <v>4546799.9999999991</v>
      </c>
      <c r="AL70" s="1924"/>
      <c r="AM70" s="1925">
        <f t="shared" si="43"/>
        <v>0</v>
      </c>
      <c r="AN70" s="1926"/>
    </row>
    <row r="71" spans="1:40" ht="15" customHeight="1">
      <c r="A71" s="1916" t="s">
        <v>581</v>
      </c>
      <c r="B71" s="1896"/>
      <c r="C71" s="1930" t="s">
        <v>582</v>
      </c>
      <c r="D71" s="1931" t="s">
        <v>403</v>
      </c>
      <c r="E71" s="1930" t="s">
        <v>583</v>
      </c>
      <c r="F71" s="1932" t="s">
        <v>449</v>
      </c>
      <c r="G71" s="1933">
        <f t="shared" si="6"/>
        <v>1067.25</v>
      </c>
      <c r="I71" s="1934">
        <v>255.4</v>
      </c>
      <c r="J71" s="1935"/>
      <c r="K71" s="1935"/>
      <c r="L71" s="1935">
        <v>124</v>
      </c>
      <c r="M71" s="1935"/>
      <c r="N71" s="1935">
        <v>124</v>
      </c>
      <c r="O71" s="1935">
        <v>124</v>
      </c>
      <c r="P71" s="1935">
        <v>21.56</v>
      </c>
      <c r="Q71" s="1935">
        <v>243.09</v>
      </c>
      <c r="R71" s="1935"/>
      <c r="S71" s="1935"/>
      <c r="T71" s="1935">
        <v>175.2</v>
      </c>
      <c r="U71" s="1935"/>
      <c r="V71" s="1935"/>
      <c r="W71" s="1935"/>
      <c r="X71" s="1935"/>
      <c r="Y71" s="1935"/>
      <c r="Z71" s="1935"/>
      <c r="AB71" s="1922">
        <v>4500</v>
      </c>
      <c r="AC71" s="1923">
        <f t="shared" si="38"/>
        <v>4802625</v>
      </c>
      <c r="AD71" s="1922">
        <v>2500</v>
      </c>
      <c r="AE71" s="1923">
        <f t="shared" si="39"/>
        <v>2668125</v>
      </c>
      <c r="AF71" s="1922"/>
      <c r="AG71" s="1923">
        <f t="shared" si="40"/>
        <v>0</v>
      </c>
      <c r="AH71" s="1922"/>
      <c r="AI71" s="1923">
        <f t="shared" si="41"/>
        <v>0</v>
      </c>
      <c r="AJ71" s="1923">
        <f t="shared" si="7"/>
        <v>7000</v>
      </c>
      <c r="AK71" s="1923">
        <f t="shared" si="42"/>
        <v>7470750</v>
      </c>
      <c r="AL71" s="1924"/>
      <c r="AM71" s="1925">
        <f t="shared" si="43"/>
        <v>0</v>
      </c>
      <c r="AN71" s="1926"/>
    </row>
    <row r="72" spans="1:40" ht="15" customHeight="1">
      <c r="A72" s="1916" t="s">
        <v>584</v>
      </c>
      <c r="B72" s="1896"/>
      <c r="C72" s="1930" t="s">
        <v>585</v>
      </c>
      <c r="D72" s="1931" t="s">
        <v>403</v>
      </c>
      <c r="E72" s="1930" t="s">
        <v>586</v>
      </c>
      <c r="F72" s="1932" t="s">
        <v>449</v>
      </c>
      <c r="G72" s="1933">
        <f t="shared" si="6"/>
        <v>1435.1000000000001</v>
      </c>
      <c r="I72" s="1934">
        <v>411.9</v>
      </c>
      <c r="J72" s="1935"/>
      <c r="K72" s="1935"/>
      <c r="L72" s="1935">
        <v>250</v>
      </c>
      <c r="M72" s="1935"/>
      <c r="N72" s="1935">
        <v>300</v>
      </c>
      <c r="O72" s="1935">
        <v>300</v>
      </c>
      <c r="P72" s="1935"/>
      <c r="Q72" s="1935">
        <v>133.19999999999999</v>
      </c>
      <c r="R72" s="1935"/>
      <c r="S72" s="1935"/>
      <c r="T72" s="1935">
        <v>40</v>
      </c>
      <c r="U72" s="1935"/>
      <c r="V72" s="1935"/>
      <c r="W72" s="1935"/>
      <c r="X72" s="1935"/>
      <c r="Y72" s="1935"/>
      <c r="Z72" s="1935"/>
      <c r="AB72" s="1922">
        <v>3500</v>
      </c>
      <c r="AC72" s="1923">
        <f t="shared" si="38"/>
        <v>5022850.0000000009</v>
      </c>
      <c r="AD72" s="1922">
        <v>2500</v>
      </c>
      <c r="AE72" s="1923">
        <f t="shared" si="39"/>
        <v>3587750.0000000005</v>
      </c>
      <c r="AF72" s="1922"/>
      <c r="AG72" s="1923">
        <f t="shared" si="40"/>
        <v>0</v>
      </c>
      <c r="AH72" s="1922"/>
      <c r="AI72" s="1923">
        <f t="shared" si="41"/>
        <v>0</v>
      </c>
      <c r="AJ72" s="1923">
        <f t="shared" si="7"/>
        <v>6000</v>
      </c>
      <c r="AK72" s="1923">
        <f t="shared" si="42"/>
        <v>8610600</v>
      </c>
      <c r="AL72" s="1924"/>
      <c r="AM72" s="1925">
        <f t="shared" si="43"/>
        <v>0</v>
      </c>
      <c r="AN72" s="1926"/>
    </row>
    <row r="73" spans="1:40" ht="15" customHeight="1">
      <c r="A73" s="1916" t="s">
        <v>587</v>
      </c>
      <c r="B73" s="1896"/>
      <c r="C73" s="1930" t="s">
        <v>588</v>
      </c>
      <c r="D73" s="1931" t="s">
        <v>403</v>
      </c>
      <c r="E73" s="1930" t="s">
        <v>590</v>
      </c>
      <c r="F73" s="1932" t="s">
        <v>365</v>
      </c>
      <c r="G73" s="1933">
        <f t="shared" si="6"/>
        <v>719.22</v>
      </c>
      <c r="I73" s="1934">
        <v>194.6</v>
      </c>
      <c r="J73" s="1935"/>
      <c r="K73" s="1935"/>
      <c r="L73" s="1935">
        <v>119</v>
      </c>
      <c r="M73" s="1935"/>
      <c r="N73" s="1935">
        <v>74.599999999999994</v>
      </c>
      <c r="O73" s="1935">
        <v>74.599999999999994</v>
      </c>
      <c r="P73" s="1935">
        <v>21</v>
      </c>
      <c r="Q73" s="1935">
        <v>135.41999999999999</v>
      </c>
      <c r="R73" s="1935"/>
      <c r="S73" s="1935"/>
      <c r="T73" s="1935">
        <v>100</v>
      </c>
      <c r="U73" s="1935"/>
      <c r="V73" s="1935"/>
      <c r="W73" s="1935"/>
      <c r="X73" s="1935"/>
      <c r="Y73" s="1935"/>
      <c r="Z73" s="1935"/>
      <c r="AB73" s="1922">
        <v>9500</v>
      </c>
      <c r="AC73" s="1923">
        <f t="shared" si="38"/>
        <v>6832590</v>
      </c>
      <c r="AD73" s="1922">
        <v>2500</v>
      </c>
      <c r="AE73" s="1923">
        <f t="shared" si="39"/>
        <v>1798050</v>
      </c>
      <c r="AF73" s="1922"/>
      <c r="AG73" s="1923">
        <f t="shared" si="40"/>
        <v>0</v>
      </c>
      <c r="AH73" s="1922"/>
      <c r="AI73" s="1923">
        <f t="shared" si="41"/>
        <v>0</v>
      </c>
      <c r="AJ73" s="1923">
        <f t="shared" si="7"/>
        <v>12000</v>
      </c>
      <c r="AK73" s="1923">
        <f t="shared" si="42"/>
        <v>8630640</v>
      </c>
      <c r="AL73" s="1924"/>
      <c r="AM73" s="1925">
        <f t="shared" si="43"/>
        <v>0</v>
      </c>
      <c r="AN73" s="1926"/>
    </row>
    <row r="74" spans="1:40" ht="15" customHeight="1">
      <c r="A74" s="1916" t="s">
        <v>403</v>
      </c>
      <c r="B74" s="1896"/>
      <c r="C74" s="1930"/>
      <c r="D74" s="1931"/>
      <c r="E74" s="1930"/>
      <c r="F74" s="1932"/>
      <c r="G74" s="1933">
        <f t="shared" si="6"/>
        <v>0</v>
      </c>
      <c r="I74" s="1934"/>
      <c r="J74" s="1935"/>
      <c r="K74" s="1935"/>
      <c r="L74" s="1935"/>
      <c r="M74" s="1935"/>
      <c r="N74" s="1935"/>
      <c r="O74" s="1935"/>
      <c r="P74" s="1935"/>
      <c r="Q74" s="1935"/>
      <c r="R74" s="1935"/>
      <c r="S74" s="1935"/>
      <c r="T74" s="1935"/>
      <c r="U74" s="1935"/>
      <c r="V74" s="1935"/>
      <c r="W74" s="1935"/>
      <c r="X74" s="1935"/>
      <c r="Y74" s="1935"/>
      <c r="Z74" s="1935"/>
      <c r="AB74" s="1922"/>
      <c r="AC74" s="1923">
        <f t="shared" si="38"/>
        <v>0</v>
      </c>
      <c r="AD74" s="1922"/>
      <c r="AE74" s="1923">
        <f t="shared" si="39"/>
        <v>0</v>
      </c>
      <c r="AF74" s="1922"/>
      <c r="AG74" s="1923">
        <f t="shared" si="40"/>
        <v>0</v>
      </c>
      <c r="AH74" s="1922"/>
      <c r="AI74" s="1923">
        <f t="shared" si="41"/>
        <v>0</v>
      </c>
      <c r="AJ74" s="1923">
        <f t="shared" si="7"/>
        <v>0</v>
      </c>
      <c r="AK74" s="1923">
        <f t="shared" si="42"/>
        <v>0</v>
      </c>
      <c r="AL74" s="1924"/>
      <c r="AM74" s="1925">
        <f t="shared" si="43"/>
        <v>0</v>
      </c>
      <c r="AN74" s="1926"/>
    </row>
    <row r="75" spans="1:40" ht="15" customHeight="1">
      <c r="A75" s="1910" t="s">
        <v>2861</v>
      </c>
      <c r="B75" s="1911"/>
      <c r="C75" s="1912"/>
      <c r="D75" s="1912"/>
      <c r="E75" s="1912"/>
      <c r="F75" s="1928"/>
      <c r="G75" s="1929">
        <f t="shared" si="6"/>
        <v>0</v>
      </c>
      <c r="I75" s="1913"/>
      <c r="J75" s="1886"/>
      <c r="K75" s="1886"/>
      <c r="L75" s="1886"/>
      <c r="M75" s="1886"/>
      <c r="N75" s="1886"/>
      <c r="O75" s="1886"/>
      <c r="P75" s="1886"/>
      <c r="Q75" s="1886"/>
      <c r="R75" s="1886"/>
      <c r="S75" s="1886"/>
      <c r="T75" s="1886"/>
      <c r="U75" s="1886"/>
      <c r="V75" s="1886"/>
      <c r="W75" s="1886"/>
      <c r="X75" s="1886"/>
      <c r="Y75" s="1886"/>
      <c r="Z75" s="1886"/>
      <c r="AB75" s="1914"/>
      <c r="AC75" s="1914">
        <f>SUBTOTAL(9,AC76:AC89)</f>
        <v>200681600</v>
      </c>
      <c r="AD75" s="1914"/>
      <c r="AE75" s="1914">
        <f>SUBTOTAL(9,AE76:AE89)</f>
        <v>20662000</v>
      </c>
      <c r="AF75" s="1914"/>
      <c r="AG75" s="1914">
        <f>SUBTOTAL(9,AG76:AG89)</f>
        <v>0</v>
      </c>
      <c r="AH75" s="1914"/>
      <c r="AI75" s="1914">
        <f>SUBTOTAL(9,AI76:AI89)</f>
        <v>0</v>
      </c>
      <c r="AJ75" s="1914">
        <f t="shared" si="7"/>
        <v>0</v>
      </c>
      <c r="AK75" s="1914">
        <f>SUBTOTAL(9,AK76:AK89)</f>
        <v>221343600</v>
      </c>
      <c r="AL75" s="1915"/>
      <c r="AM75" s="1915">
        <f>SUBTOTAL(9,AM76:AM89)</f>
        <v>0</v>
      </c>
      <c r="AN75" s="1894"/>
    </row>
    <row r="76" spans="1:40" ht="15" customHeight="1">
      <c r="A76" s="1916" t="s">
        <v>592</v>
      </c>
      <c r="B76" s="1896"/>
      <c r="C76" s="1930" t="s">
        <v>593</v>
      </c>
      <c r="D76" s="1931" t="s">
        <v>594</v>
      </c>
      <c r="E76" s="1930" t="s">
        <v>595</v>
      </c>
      <c r="F76" s="1932" t="s">
        <v>154</v>
      </c>
      <c r="G76" s="1933">
        <f t="shared" si="6"/>
        <v>30</v>
      </c>
      <c r="I76" s="1934">
        <v>4</v>
      </c>
      <c r="J76" s="1935"/>
      <c r="K76" s="1935"/>
      <c r="L76" s="1935"/>
      <c r="M76" s="1935"/>
      <c r="N76" s="1935"/>
      <c r="O76" s="1935"/>
      <c r="P76" s="1935">
        <v>2</v>
      </c>
      <c r="Q76" s="1935">
        <v>8</v>
      </c>
      <c r="R76" s="1935">
        <v>5</v>
      </c>
      <c r="S76" s="1935"/>
      <c r="T76" s="1935">
        <v>6</v>
      </c>
      <c r="U76" s="1935">
        <v>3</v>
      </c>
      <c r="V76" s="1935">
        <v>1</v>
      </c>
      <c r="W76" s="1935">
        <v>1</v>
      </c>
      <c r="X76" s="1935"/>
      <c r="Y76" s="1935"/>
      <c r="Z76" s="1935"/>
      <c r="AB76" s="1922">
        <v>520000</v>
      </c>
      <c r="AC76" s="1923">
        <f t="shared" ref="AC76:AC89" si="44">IFERROR(AB76*$G76, 0)</f>
        <v>15600000</v>
      </c>
      <c r="AD76" s="1922">
        <v>50000</v>
      </c>
      <c r="AE76" s="1923">
        <f t="shared" ref="AE76:AE89" si="45">IFERROR(AD76*$G76, 0)</f>
        <v>1500000</v>
      </c>
      <c r="AF76" s="1922"/>
      <c r="AG76" s="1923">
        <f t="shared" ref="AG76:AG89" si="46">IFERROR(AF76*$G76, 0)</f>
        <v>0</v>
      </c>
      <c r="AH76" s="1922"/>
      <c r="AI76" s="1923">
        <f t="shared" ref="AI76:AI89" si="47">IFERROR(AH76*$G76, 0)</f>
        <v>0</v>
      </c>
      <c r="AJ76" s="1923">
        <f t="shared" si="7"/>
        <v>570000</v>
      </c>
      <c r="AK76" s="1923">
        <f t="shared" ref="AK76:AK89" si="48">IFERROR(AJ76*$G76, 0)</f>
        <v>17100000</v>
      </c>
      <c r="AL76" s="1924"/>
      <c r="AM76" s="1925">
        <f t="shared" ref="AM76:AM89" si="49">IFERROR(AL76*$G76, 0)</f>
        <v>0</v>
      </c>
      <c r="AN76" s="1926"/>
    </row>
    <row r="77" spans="1:40" ht="15" customHeight="1">
      <c r="A77" s="1916" t="s">
        <v>596</v>
      </c>
      <c r="B77" s="1896"/>
      <c r="C77" s="1930" t="s">
        <v>597</v>
      </c>
      <c r="D77" s="1931" t="s">
        <v>598</v>
      </c>
      <c r="E77" s="1930" t="s">
        <v>595</v>
      </c>
      <c r="F77" s="1932" t="s">
        <v>154</v>
      </c>
      <c r="G77" s="1933">
        <f t="shared" si="6"/>
        <v>5</v>
      </c>
      <c r="I77" s="1934"/>
      <c r="J77" s="1935"/>
      <c r="K77" s="1935"/>
      <c r="L77" s="1935"/>
      <c r="M77" s="1935"/>
      <c r="N77" s="1935"/>
      <c r="O77" s="1935"/>
      <c r="P77" s="1935"/>
      <c r="Q77" s="1935">
        <v>3</v>
      </c>
      <c r="R77" s="1935"/>
      <c r="S77" s="1935"/>
      <c r="T77" s="1935"/>
      <c r="U77" s="1935"/>
      <c r="V77" s="1935">
        <v>1</v>
      </c>
      <c r="W77" s="1935">
        <v>1</v>
      </c>
      <c r="X77" s="1935"/>
      <c r="Y77" s="1935"/>
      <c r="Z77" s="1935"/>
      <c r="AB77" s="1922">
        <v>780000</v>
      </c>
      <c r="AC77" s="1923">
        <f t="shared" si="44"/>
        <v>3900000</v>
      </c>
      <c r="AD77" s="1922">
        <v>80000</v>
      </c>
      <c r="AE77" s="1923">
        <f t="shared" si="45"/>
        <v>400000</v>
      </c>
      <c r="AF77" s="1922"/>
      <c r="AG77" s="1923">
        <f t="shared" si="46"/>
        <v>0</v>
      </c>
      <c r="AH77" s="1922"/>
      <c r="AI77" s="1923">
        <f t="shared" si="47"/>
        <v>0</v>
      </c>
      <c r="AJ77" s="1923">
        <f t="shared" si="7"/>
        <v>860000</v>
      </c>
      <c r="AK77" s="1923">
        <f t="shared" si="48"/>
        <v>4300000</v>
      </c>
      <c r="AL77" s="1924"/>
      <c r="AM77" s="1925">
        <f t="shared" si="49"/>
        <v>0</v>
      </c>
      <c r="AN77" s="1926"/>
    </row>
    <row r="78" spans="1:40" ht="15" customHeight="1">
      <c r="A78" s="1916" t="s">
        <v>599</v>
      </c>
      <c r="B78" s="1896"/>
      <c r="C78" s="1930" t="s">
        <v>600</v>
      </c>
      <c r="D78" s="1931" t="s">
        <v>598</v>
      </c>
      <c r="E78" s="1930" t="s">
        <v>595</v>
      </c>
      <c r="F78" s="1932" t="s">
        <v>154</v>
      </c>
      <c r="G78" s="1933">
        <f t="shared" ref="G78:G141" si="50">SUM(I78:Z78)</f>
        <v>2</v>
      </c>
      <c r="I78" s="1934"/>
      <c r="J78" s="1935"/>
      <c r="K78" s="1935"/>
      <c r="L78" s="1935"/>
      <c r="M78" s="1935"/>
      <c r="N78" s="1935"/>
      <c r="O78" s="1935"/>
      <c r="P78" s="1935"/>
      <c r="Q78" s="1935"/>
      <c r="R78" s="1935">
        <v>1</v>
      </c>
      <c r="S78" s="1935"/>
      <c r="T78" s="1935"/>
      <c r="U78" s="1935">
        <v>1</v>
      </c>
      <c r="V78" s="1935"/>
      <c r="W78" s="1935"/>
      <c r="X78" s="1935"/>
      <c r="Y78" s="1935"/>
      <c r="Z78" s="1935"/>
      <c r="AB78" s="1922">
        <v>854000</v>
      </c>
      <c r="AC78" s="1923">
        <f t="shared" si="44"/>
        <v>1708000</v>
      </c>
      <c r="AD78" s="1922">
        <v>80000</v>
      </c>
      <c r="AE78" s="1923">
        <f t="shared" si="45"/>
        <v>160000</v>
      </c>
      <c r="AF78" s="1922"/>
      <c r="AG78" s="1923">
        <f t="shared" si="46"/>
        <v>0</v>
      </c>
      <c r="AH78" s="1922"/>
      <c r="AI78" s="1923">
        <f t="shared" si="47"/>
        <v>0</v>
      </c>
      <c r="AJ78" s="1923">
        <f t="shared" ref="AJ78:AJ150" si="51">SUM(AB78,AD78,AF78,AH78)</f>
        <v>934000</v>
      </c>
      <c r="AK78" s="1923">
        <f t="shared" si="48"/>
        <v>1868000</v>
      </c>
      <c r="AL78" s="1924"/>
      <c r="AM78" s="1925">
        <f t="shared" si="49"/>
        <v>0</v>
      </c>
      <c r="AN78" s="1926"/>
    </row>
    <row r="79" spans="1:40" ht="15" customHeight="1">
      <c r="A79" s="1916" t="s">
        <v>601</v>
      </c>
      <c r="B79" s="1896"/>
      <c r="C79" s="1930" t="s">
        <v>602</v>
      </c>
      <c r="D79" s="1931" t="s">
        <v>598</v>
      </c>
      <c r="E79" s="1930" t="s">
        <v>595</v>
      </c>
      <c r="F79" s="1932" t="s">
        <v>154</v>
      </c>
      <c r="G79" s="1933">
        <f t="shared" si="50"/>
        <v>4</v>
      </c>
      <c r="I79" s="1934">
        <v>3</v>
      </c>
      <c r="J79" s="1935"/>
      <c r="K79" s="1935"/>
      <c r="L79" s="1935"/>
      <c r="M79" s="1935"/>
      <c r="N79" s="1935"/>
      <c r="O79" s="1935"/>
      <c r="P79" s="1935">
        <v>1</v>
      </c>
      <c r="Q79" s="1935"/>
      <c r="R79" s="1935"/>
      <c r="S79" s="1935"/>
      <c r="T79" s="1935"/>
      <c r="U79" s="1935"/>
      <c r="V79" s="1935"/>
      <c r="W79" s="1935"/>
      <c r="X79" s="1935"/>
      <c r="Y79" s="1935"/>
      <c r="Z79" s="1935"/>
      <c r="AB79" s="1922">
        <v>1050000</v>
      </c>
      <c r="AC79" s="1923">
        <f t="shared" si="44"/>
        <v>4200000</v>
      </c>
      <c r="AD79" s="1922">
        <v>100000</v>
      </c>
      <c r="AE79" s="1923">
        <f t="shared" si="45"/>
        <v>400000</v>
      </c>
      <c r="AF79" s="1922"/>
      <c r="AG79" s="1923">
        <f t="shared" si="46"/>
        <v>0</v>
      </c>
      <c r="AH79" s="1922"/>
      <c r="AI79" s="1923">
        <f t="shared" si="47"/>
        <v>0</v>
      </c>
      <c r="AJ79" s="1923">
        <f t="shared" si="51"/>
        <v>1150000</v>
      </c>
      <c r="AK79" s="1923">
        <f t="shared" si="48"/>
        <v>4600000</v>
      </c>
      <c r="AL79" s="1924"/>
      <c r="AM79" s="1925">
        <f t="shared" si="49"/>
        <v>0</v>
      </c>
      <c r="AN79" s="1926"/>
    </row>
    <row r="80" spans="1:40" ht="15" customHeight="1">
      <c r="A80" s="1916" t="s">
        <v>603</v>
      </c>
      <c r="B80" s="1896"/>
      <c r="C80" s="1930" t="s">
        <v>2862</v>
      </c>
      <c r="D80" s="1931" t="s">
        <v>594</v>
      </c>
      <c r="E80" s="1930" t="s">
        <v>605</v>
      </c>
      <c r="F80" s="1932" t="s">
        <v>154</v>
      </c>
      <c r="G80" s="1933">
        <f t="shared" si="50"/>
        <v>9</v>
      </c>
      <c r="I80" s="1934"/>
      <c r="J80" s="1935"/>
      <c r="K80" s="1935"/>
      <c r="L80" s="1935"/>
      <c r="M80" s="1935"/>
      <c r="N80" s="1935"/>
      <c r="O80" s="1935"/>
      <c r="P80" s="1935"/>
      <c r="Q80" s="1935">
        <v>3</v>
      </c>
      <c r="R80" s="1935">
        <v>1</v>
      </c>
      <c r="S80" s="1935"/>
      <c r="T80" s="1935">
        <v>1</v>
      </c>
      <c r="U80" s="1935">
        <v>3</v>
      </c>
      <c r="V80" s="1935">
        <v>1</v>
      </c>
      <c r="W80" s="1935"/>
      <c r="X80" s="1935"/>
      <c r="Y80" s="1935"/>
      <c r="Z80" s="1935"/>
      <c r="AB80" s="1922">
        <v>250000</v>
      </c>
      <c r="AC80" s="1923">
        <f t="shared" si="44"/>
        <v>2250000</v>
      </c>
      <c r="AD80" s="1922">
        <v>50000</v>
      </c>
      <c r="AE80" s="1923">
        <f t="shared" si="45"/>
        <v>450000</v>
      </c>
      <c r="AF80" s="1922"/>
      <c r="AG80" s="1923">
        <f t="shared" si="46"/>
        <v>0</v>
      </c>
      <c r="AH80" s="1922"/>
      <c r="AI80" s="1923">
        <f t="shared" si="47"/>
        <v>0</v>
      </c>
      <c r="AJ80" s="1923">
        <f t="shared" si="51"/>
        <v>300000</v>
      </c>
      <c r="AK80" s="1923">
        <f t="shared" si="48"/>
        <v>2700000</v>
      </c>
      <c r="AL80" s="1924"/>
      <c r="AM80" s="1925">
        <f t="shared" si="49"/>
        <v>0</v>
      </c>
      <c r="AN80" s="1926"/>
    </row>
    <row r="81" spans="1:40">
      <c r="A81" s="1916" t="s">
        <v>606</v>
      </c>
      <c r="B81" s="1896"/>
      <c r="C81" s="1930" t="s">
        <v>607</v>
      </c>
      <c r="D81" s="1931" t="s">
        <v>608</v>
      </c>
      <c r="E81" s="1930" t="s">
        <v>609</v>
      </c>
      <c r="F81" s="1932" t="s">
        <v>154</v>
      </c>
      <c r="G81" s="1933">
        <f t="shared" si="50"/>
        <v>4</v>
      </c>
      <c r="I81" s="1934"/>
      <c r="J81" s="1935"/>
      <c r="K81" s="1935"/>
      <c r="L81" s="1935"/>
      <c r="M81" s="1935"/>
      <c r="N81" s="1935"/>
      <c r="O81" s="1935"/>
      <c r="P81" s="1935"/>
      <c r="Q81" s="1935"/>
      <c r="R81" s="1935">
        <v>2</v>
      </c>
      <c r="S81" s="1935"/>
      <c r="T81" s="1935">
        <v>2</v>
      </c>
      <c r="U81" s="1935"/>
      <c r="V81" s="1935"/>
      <c r="W81" s="1935"/>
      <c r="X81" s="1935"/>
      <c r="Y81" s="1935"/>
      <c r="Z81" s="1935"/>
      <c r="AB81" s="1922">
        <v>6800000</v>
      </c>
      <c r="AC81" s="1923">
        <f t="shared" si="44"/>
        <v>27200000</v>
      </c>
      <c r="AD81" s="1922">
        <v>450000</v>
      </c>
      <c r="AE81" s="1923">
        <f t="shared" si="45"/>
        <v>1800000</v>
      </c>
      <c r="AF81" s="1922"/>
      <c r="AG81" s="1923">
        <f t="shared" si="46"/>
        <v>0</v>
      </c>
      <c r="AH81" s="1922"/>
      <c r="AI81" s="1923">
        <f t="shared" si="47"/>
        <v>0</v>
      </c>
      <c r="AJ81" s="1923">
        <f t="shared" si="51"/>
        <v>7250000</v>
      </c>
      <c r="AK81" s="1923">
        <f t="shared" si="48"/>
        <v>29000000</v>
      </c>
      <c r="AL81" s="1924"/>
      <c r="AM81" s="1925">
        <f t="shared" si="49"/>
        <v>0</v>
      </c>
      <c r="AN81" s="1926"/>
    </row>
    <row r="82" spans="1:40" ht="15" customHeight="1">
      <c r="A82" s="1916" t="s">
        <v>610</v>
      </c>
      <c r="B82" s="1896"/>
      <c r="C82" s="1930" t="s">
        <v>611</v>
      </c>
      <c r="D82" s="1931" t="s">
        <v>608</v>
      </c>
      <c r="E82" s="1930" t="s">
        <v>609</v>
      </c>
      <c r="F82" s="1932" t="s">
        <v>154</v>
      </c>
      <c r="G82" s="1933">
        <f t="shared" si="50"/>
        <v>1</v>
      </c>
      <c r="I82" s="1934"/>
      <c r="J82" s="1935"/>
      <c r="K82" s="1935"/>
      <c r="L82" s="1935">
        <v>1</v>
      </c>
      <c r="M82" s="1935"/>
      <c r="N82" s="1935"/>
      <c r="O82" s="1935"/>
      <c r="P82" s="1935"/>
      <c r="Q82" s="1935"/>
      <c r="R82" s="1935"/>
      <c r="S82" s="1935"/>
      <c r="T82" s="1935"/>
      <c r="U82" s="1935"/>
      <c r="V82" s="1935"/>
      <c r="W82" s="1935"/>
      <c r="X82" s="1935"/>
      <c r="Y82" s="1935"/>
      <c r="Z82" s="1935"/>
      <c r="AB82" s="1922">
        <v>12000000</v>
      </c>
      <c r="AC82" s="1923">
        <f t="shared" si="44"/>
        <v>12000000</v>
      </c>
      <c r="AD82" s="1922">
        <v>850000</v>
      </c>
      <c r="AE82" s="1923">
        <f t="shared" si="45"/>
        <v>850000</v>
      </c>
      <c r="AF82" s="1922"/>
      <c r="AG82" s="1923">
        <f t="shared" si="46"/>
        <v>0</v>
      </c>
      <c r="AH82" s="1922"/>
      <c r="AI82" s="1923">
        <f t="shared" si="47"/>
        <v>0</v>
      </c>
      <c r="AJ82" s="1923">
        <f t="shared" si="51"/>
        <v>12850000</v>
      </c>
      <c r="AK82" s="1923">
        <f t="shared" si="48"/>
        <v>12850000</v>
      </c>
      <c r="AL82" s="1924"/>
      <c r="AM82" s="1925">
        <f t="shared" si="49"/>
        <v>0</v>
      </c>
      <c r="AN82" s="1926"/>
    </row>
    <row r="83" spans="1:40" ht="15" customHeight="1">
      <c r="A83" s="1916" t="s">
        <v>612</v>
      </c>
      <c r="B83" s="1896"/>
      <c r="C83" s="1930" t="s">
        <v>613</v>
      </c>
      <c r="D83" s="1940" t="s">
        <v>608</v>
      </c>
      <c r="E83" s="1936" t="s">
        <v>609</v>
      </c>
      <c r="F83" s="1932" t="s">
        <v>154</v>
      </c>
      <c r="G83" s="1933">
        <f t="shared" si="50"/>
        <v>3</v>
      </c>
      <c r="I83" s="1934">
        <v>3</v>
      </c>
      <c r="J83" s="1935"/>
      <c r="K83" s="1935"/>
      <c r="L83" s="1935"/>
      <c r="M83" s="1935"/>
      <c r="N83" s="1935"/>
      <c r="O83" s="1935"/>
      <c r="P83" s="1935"/>
      <c r="Q83" s="1935"/>
      <c r="R83" s="1935"/>
      <c r="S83" s="1935"/>
      <c r="T83" s="1935"/>
      <c r="U83" s="1935"/>
      <c r="V83" s="1935"/>
      <c r="W83" s="1935"/>
      <c r="X83" s="1935"/>
      <c r="Y83" s="1935"/>
      <c r="Z83" s="1935"/>
      <c r="AB83" s="1922">
        <v>8600000</v>
      </c>
      <c r="AC83" s="1923">
        <f t="shared" si="44"/>
        <v>25800000</v>
      </c>
      <c r="AD83" s="1922">
        <v>650000</v>
      </c>
      <c r="AE83" s="1923">
        <f t="shared" si="45"/>
        <v>1950000</v>
      </c>
      <c r="AF83" s="1922"/>
      <c r="AG83" s="1923">
        <f t="shared" si="46"/>
        <v>0</v>
      </c>
      <c r="AH83" s="1922"/>
      <c r="AI83" s="1923">
        <f t="shared" si="47"/>
        <v>0</v>
      </c>
      <c r="AJ83" s="1923">
        <f t="shared" si="51"/>
        <v>9250000</v>
      </c>
      <c r="AK83" s="1923">
        <f t="shared" si="48"/>
        <v>27750000</v>
      </c>
      <c r="AL83" s="1924"/>
      <c r="AM83" s="1925">
        <f t="shared" si="49"/>
        <v>0</v>
      </c>
      <c r="AN83" s="1926"/>
    </row>
    <row r="84" spans="1:40" ht="15" customHeight="1">
      <c r="A84" s="1916" t="s">
        <v>614</v>
      </c>
      <c r="B84" s="1896"/>
      <c r="C84" s="1930" t="s">
        <v>615</v>
      </c>
      <c r="D84" s="1940" t="s">
        <v>608</v>
      </c>
      <c r="E84" s="1936" t="s">
        <v>617</v>
      </c>
      <c r="F84" s="1932" t="s">
        <v>154</v>
      </c>
      <c r="G84" s="1933">
        <f t="shared" si="50"/>
        <v>325</v>
      </c>
      <c r="I84" s="1934">
        <v>100</v>
      </c>
      <c r="J84" s="1935"/>
      <c r="K84" s="1935"/>
      <c r="L84" s="1935">
        <v>40</v>
      </c>
      <c r="M84" s="1935"/>
      <c r="N84" s="1935">
        <v>48</v>
      </c>
      <c r="O84" s="1935">
        <v>48</v>
      </c>
      <c r="P84" s="1935"/>
      <c r="Q84" s="1935">
        <v>30</v>
      </c>
      <c r="R84" s="1935">
        <v>10</v>
      </c>
      <c r="S84" s="1935"/>
      <c r="T84" s="1935">
        <v>26</v>
      </c>
      <c r="U84" s="1935">
        <v>8</v>
      </c>
      <c r="V84" s="1935">
        <v>3</v>
      </c>
      <c r="W84" s="1935">
        <v>12</v>
      </c>
      <c r="X84" s="1935"/>
      <c r="Y84" s="1935"/>
      <c r="Z84" s="1935"/>
      <c r="AB84" s="1922">
        <v>264000</v>
      </c>
      <c r="AC84" s="1923">
        <f t="shared" si="44"/>
        <v>85800000</v>
      </c>
      <c r="AD84" s="1922">
        <v>30000</v>
      </c>
      <c r="AE84" s="1923">
        <f t="shared" si="45"/>
        <v>9750000</v>
      </c>
      <c r="AF84" s="1922"/>
      <c r="AG84" s="1923">
        <f t="shared" si="46"/>
        <v>0</v>
      </c>
      <c r="AH84" s="1922"/>
      <c r="AI84" s="1923">
        <f t="shared" si="47"/>
        <v>0</v>
      </c>
      <c r="AJ84" s="1923">
        <f t="shared" si="51"/>
        <v>294000</v>
      </c>
      <c r="AK84" s="1923">
        <f t="shared" si="48"/>
        <v>95550000</v>
      </c>
      <c r="AL84" s="1924"/>
      <c r="AM84" s="1925">
        <f t="shared" si="49"/>
        <v>0</v>
      </c>
      <c r="AN84" s="1926"/>
    </row>
    <row r="85" spans="1:40" ht="15" customHeight="1">
      <c r="A85" s="1916" t="s">
        <v>618</v>
      </c>
      <c r="B85" s="1896"/>
      <c r="C85" s="1930" t="s">
        <v>619</v>
      </c>
      <c r="D85" s="1940" t="s">
        <v>608</v>
      </c>
      <c r="E85" s="1936" t="s">
        <v>617</v>
      </c>
      <c r="F85" s="1932" t="s">
        <v>154</v>
      </c>
      <c r="G85" s="1933">
        <f t="shared" si="50"/>
        <v>7</v>
      </c>
      <c r="I85" s="1934"/>
      <c r="J85" s="1935"/>
      <c r="K85" s="1935"/>
      <c r="L85" s="1935"/>
      <c r="M85" s="1935"/>
      <c r="N85" s="1935"/>
      <c r="O85" s="1935"/>
      <c r="P85" s="1935"/>
      <c r="Q85" s="1935">
        <v>4</v>
      </c>
      <c r="R85" s="1935">
        <v>1</v>
      </c>
      <c r="S85" s="1935"/>
      <c r="T85" s="1935"/>
      <c r="U85" s="1935">
        <v>2</v>
      </c>
      <c r="V85" s="1935"/>
      <c r="W85" s="1935"/>
      <c r="X85" s="1935"/>
      <c r="Y85" s="1935"/>
      <c r="Z85" s="1935"/>
      <c r="AB85" s="1922">
        <v>210000</v>
      </c>
      <c r="AC85" s="1923">
        <f t="shared" si="44"/>
        <v>1470000</v>
      </c>
      <c r="AD85" s="1922">
        <v>30000</v>
      </c>
      <c r="AE85" s="1923">
        <f t="shared" si="45"/>
        <v>210000</v>
      </c>
      <c r="AF85" s="1922"/>
      <c r="AG85" s="1923">
        <f t="shared" si="46"/>
        <v>0</v>
      </c>
      <c r="AH85" s="1922"/>
      <c r="AI85" s="1923">
        <f t="shared" si="47"/>
        <v>0</v>
      </c>
      <c r="AJ85" s="1923">
        <f t="shared" si="51"/>
        <v>240000</v>
      </c>
      <c r="AK85" s="1923">
        <f t="shared" si="48"/>
        <v>1680000</v>
      </c>
      <c r="AL85" s="1924"/>
      <c r="AM85" s="1925">
        <f t="shared" si="49"/>
        <v>0</v>
      </c>
      <c r="AN85" s="1926"/>
    </row>
    <row r="86" spans="1:40" ht="15" customHeight="1">
      <c r="A86" s="1916" t="s">
        <v>620</v>
      </c>
      <c r="B86" s="1896"/>
      <c r="C86" s="1930" t="s">
        <v>621</v>
      </c>
      <c r="D86" s="1940" t="s">
        <v>608</v>
      </c>
      <c r="E86" s="1936" t="s">
        <v>617</v>
      </c>
      <c r="F86" s="1932" t="s">
        <v>154</v>
      </c>
      <c r="G86" s="1933">
        <f t="shared" si="50"/>
        <v>1</v>
      </c>
      <c r="I86" s="1934"/>
      <c r="J86" s="1935"/>
      <c r="K86" s="1935"/>
      <c r="L86" s="1935"/>
      <c r="M86" s="1935"/>
      <c r="N86" s="1935"/>
      <c r="O86" s="1935"/>
      <c r="P86" s="1935"/>
      <c r="Q86" s="1935"/>
      <c r="R86" s="1935"/>
      <c r="S86" s="1935"/>
      <c r="T86" s="1935"/>
      <c r="U86" s="1935"/>
      <c r="V86" s="1935">
        <v>1</v>
      </c>
      <c r="W86" s="1935"/>
      <c r="X86" s="1935"/>
      <c r="Y86" s="1935"/>
      <c r="Z86" s="1935"/>
      <c r="AB86" s="1922">
        <v>680000</v>
      </c>
      <c r="AC86" s="1923">
        <f t="shared" si="44"/>
        <v>680000</v>
      </c>
      <c r="AD86" s="1922">
        <v>60000</v>
      </c>
      <c r="AE86" s="1923">
        <f t="shared" si="45"/>
        <v>60000</v>
      </c>
      <c r="AF86" s="1922"/>
      <c r="AG86" s="1923">
        <f t="shared" si="46"/>
        <v>0</v>
      </c>
      <c r="AH86" s="1922"/>
      <c r="AI86" s="1923">
        <f t="shared" si="47"/>
        <v>0</v>
      </c>
      <c r="AJ86" s="1923">
        <f t="shared" si="51"/>
        <v>740000</v>
      </c>
      <c r="AK86" s="1923">
        <f t="shared" si="48"/>
        <v>740000</v>
      </c>
      <c r="AL86" s="1924"/>
      <c r="AM86" s="1925">
        <f t="shared" si="49"/>
        <v>0</v>
      </c>
      <c r="AN86" s="1926"/>
    </row>
    <row r="87" spans="1:40" ht="15" customHeight="1">
      <c r="A87" s="1916" t="s">
        <v>623</v>
      </c>
      <c r="B87" s="1896"/>
      <c r="C87" s="1930" t="s">
        <v>624</v>
      </c>
      <c r="D87" s="1940" t="s">
        <v>608</v>
      </c>
      <c r="E87" s="1936" t="s">
        <v>625</v>
      </c>
      <c r="F87" s="1932" t="s">
        <v>154</v>
      </c>
      <c r="G87" s="1933">
        <f t="shared" si="50"/>
        <v>0.96</v>
      </c>
      <c r="I87" s="1934"/>
      <c r="J87" s="1935"/>
      <c r="K87" s="1935"/>
      <c r="L87" s="1935"/>
      <c r="M87" s="1935"/>
      <c r="N87" s="1935"/>
      <c r="O87" s="1935"/>
      <c r="P87" s="1935"/>
      <c r="Q87" s="1935">
        <v>0.96</v>
      </c>
      <c r="R87" s="1935"/>
      <c r="S87" s="1935"/>
      <c r="T87" s="1935"/>
      <c r="U87" s="1935"/>
      <c r="V87" s="1935"/>
      <c r="W87" s="1935"/>
      <c r="X87" s="1935"/>
      <c r="Y87" s="1935"/>
      <c r="Z87" s="1935"/>
      <c r="AB87" s="1922">
        <v>350000</v>
      </c>
      <c r="AC87" s="1923">
        <f t="shared" si="44"/>
        <v>336000</v>
      </c>
      <c r="AD87" s="1922">
        <v>50000</v>
      </c>
      <c r="AE87" s="1923">
        <f t="shared" si="45"/>
        <v>48000</v>
      </c>
      <c r="AF87" s="1922"/>
      <c r="AG87" s="1923">
        <f t="shared" si="46"/>
        <v>0</v>
      </c>
      <c r="AH87" s="1922"/>
      <c r="AI87" s="1923">
        <f t="shared" si="47"/>
        <v>0</v>
      </c>
      <c r="AJ87" s="1923">
        <f t="shared" si="51"/>
        <v>400000</v>
      </c>
      <c r="AK87" s="1923">
        <f t="shared" si="48"/>
        <v>384000</v>
      </c>
      <c r="AL87" s="1924"/>
      <c r="AM87" s="1925">
        <f t="shared" si="49"/>
        <v>0</v>
      </c>
      <c r="AN87" s="1926"/>
    </row>
    <row r="88" spans="1:40" ht="15" customHeight="1">
      <c r="A88" s="1916" t="s">
        <v>626</v>
      </c>
      <c r="B88" s="1896"/>
      <c r="C88" s="1930" t="s">
        <v>627</v>
      </c>
      <c r="D88" s="1940" t="s">
        <v>403</v>
      </c>
      <c r="E88" s="1936" t="s">
        <v>628</v>
      </c>
      <c r="F88" s="1932" t="s">
        <v>365</v>
      </c>
      <c r="G88" s="1933">
        <f t="shared" si="50"/>
        <v>123.36</v>
      </c>
      <c r="I88" s="1934">
        <v>42</v>
      </c>
      <c r="J88" s="1935"/>
      <c r="K88" s="1935"/>
      <c r="L88" s="1935">
        <v>32.299999999999997</v>
      </c>
      <c r="M88" s="1935"/>
      <c r="N88" s="1935">
        <v>20</v>
      </c>
      <c r="O88" s="1935">
        <v>20</v>
      </c>
      <c r="P88" s="1935"/>
      <c r="Q88" s="1935"/>
      <c r="R88" s="1935">
        <v>2.67</v>
      </c>
      <c r="S88" s="1935"/>
      <c r="T88" s="1935">
        <v>5.58</v>
      </c>
      <c r="U88" s="1935"/>
      <c r="V88" s="1935"/>
      <c r="W88" s="1935">
        <v>0.81</v>
      </c>
      <c r="X88" s="1935"/>
      <c r="Y88" s="1935"/>
      <c r="Z88" s="1935"/>
      <c r="AB88" s="1922">
        <v>160000</v>
      </c>
      <c r="AC88" s="1923">
        <f t="shared" si="44"/>
        <v>19737600</v>
      </c>
      <c r="AD88" s="1922">
        <v>25000</v>
      </c>
      <c r="AE88" s="1923">
        <f t="shared" si="45"/>
        <v>3084000</v>
      </c>
      <c r="AF88" s="1922"/>
      <c r="AG88" s="1923">
        <f t="shared" si="46"/>
        <v>0</v>
      </c>
      <c r="AH88" s="1922"/>
      <c r="AI88" s="1923">
        <f t="shared" si="47"/>
        <v>0</v>
      </c>
      <c r="AJ88" s="1923">
        <f t="shared" si="51"/>
        <v>185000</v>
      </c>
      <c r="AK88" s="1923">
        <f t="shared" si="48"/>
        <v>22821600</v>
      </c>
      <c r="AL88" s="1924"/>
      <c r="AM88" s="1925">
        <f t="shared" si="49"/>
        <v>0</v>
      </c>
      <c r="AN88" s="1926"/>
    </row>
    <row r="89" spans="1:40" ht="15" customHeight="1">
      <c r="A89" s="1916" t="s">
        <v>403</v>
      </c>
      <c r="B89" s="1896"/>
      <c r="C89" s="1930"/>
      <c r="D89" s="1931"/>
      <c r="E89" s="1936"/>
      <c r="F89" s="1932"/>
      <c r="G89" s="1933">
        <f t="shared" si="50"/>
        <v>0</v>
      </c>
      <c r="I89" s="1934"/>
      <c r="J89" s="1935"/>
      <c r="K89" s="1935"/>
      <c r="L89" s="1935"/>
      <c r="M89" s="1935"/>
      <c r="N89" s="1935"/>
      <c r="O89" s="1935"/>
      <c r="P89" s="1935"/>
      <c r="Q89" s="1935"/>
      <c r="R89" s="1935"/>
      <c r="S89" s="1935"/>
      <c r="T89" s="1935"/>
      <c r="U89" s="1935"/>
      <c r="V89" s="1935"/>
      <c r="W89" s="1935"/>
      <c r="X89" s="1935"/>
      <c r="Y89" s="1935"/>
      <c r="Z89" s="1935"/>
      <c r="AB89" s="1922"/>
      <c r="AC89" s="1923">
        <f t="shared" si="44"/>
        <v>0</v>
      </c>
      <c r="AD89" s="1922"/>
      <c r="AE89" s="1923">
        <f t="shared" si="45"/>
        <v>0</v>
      </c>
      <c r="AF89" s="1922"/>
      <c r="AG89" s="1923">
        <f t="shared" si="46"/>
        <v>0</v>
      </c>
      <c r="AH89" s="1922"/>
      <c r="AI89" s="1923">
        <f t="shared" si="47"/>
        <v>0</v>
      </c>
      <c r="AJ89" s="1923">
        <f t="shared" si="51"/>
        <v>0</v>
      </c>
      <c r="AK89" s="1923">
        <f t="shared" si="48"/>
        <v>0</v>
      </c>
      <c r="AL89" s="1924"/>
      <c r="AM89" s="1925">
        <f t="shared" si="49"/>
        <v>0</v>
      </c>
      <c r="AN89" s="1926"/>
    </row>
    <row r="90" spans="1:40" ht="15" customHeight="1">
      <c r="A90" s="1910" t="s">
        <v>2863</v>
      </c>
      <c r="B90" s="1911"/>
      <c r="C90" s="1912"/>
      <c r="D90" s="1912"/>
      <c r="E90" s="1912"/>
      <c r="F90" s="1928"/>
      <c r="G90" s="1929">
        <f t="shared" si="50"/>
        <v>0</v>
      </c>
      <c r="I90" s="1913"/>
      <c r="J90" s="1886"/>
      <c r="K90" s="1886"/>
      <c r="L90" s="1886"/>
      <c r="M90" s="1886"/>
      <c r="N90" s="1886"/>
      <c r="O90" s="1886"/>
      <c r="P90" s="1886"/>
      <c r="Q90" s="1886"/>
      <c r="R90" s="1886"/>
      <c r="S90" s="1886"/>
      <c r="T90" s="1886"/>
      <c r="U90" s="1886"/>
      <c r="V90" s="1886"/>
      <c r="W90" s="1886"/>
      <c r="X90" s="1886"/>
      <c r="Y90" s="1886"/>
      <c r="Z90" s="1886"/>
      <c r="AB90" s="1914"/>
      <c r="AC90" s="1914">
        <f>SUBTOTAL(9,AC91:AC107)</f>
        <v>425204698</v>
      </c>
      <c r="AD90" s="1914"/>
      <c r="AE90" s="1914">
        <f>SUBTOTAL(9,AE91:AE107)</f>
        <v>358938930</v>
      </c>
      <c r="AF90" s="1914"/>
      <c r="AG90" s="1914">
        <f>SUBTOTAL(9,AG91:AG107)</f>
        <v>82450580</v>
      </c>
      <c r="AH90" s="1914"/>
      <c r="AI90" s="1914">
        <f>SUBTOTAL(9,AI91:AI107)</f>
        <v>0</v>
      </c>
      <c r="AJ90" s="1914">
        <f t="shared" si="51"/>
        <v>0</v>
      </c>
      <c r="AK90" s="1914">
        <f>SUBTOTAL(9,AK91:AK107)</f>
        <v>866594208</v>
      </c>
      <c r="AL90" s="1915"/>
      <c r="AM90" s="1915">
        <f>SUBTOTAL(9,AM91:AM107)</f>
        <v>0</v>
      </c>
      <c r="AN90" s="1894"/>
    </row>
    <row r="91" spans="1:40" ht="15" customHeight="1">
      <c r="A91" s="1916" t="s">
        <v>630</v>
      </c>
      <c r="B91" s="1896"/>
      <c r="C91" s="1930" t="s">
        <v>636</v>
      </c>
      <c r="D91" s="1931" t="s">
        <v>632</v>
      </c>
      <c r="E91" s="1930" t="s">
        <v>633</v>
      </c>
      <c r="F91" s="1932" t="s">
        <v>365</v>
      </c>
      <c r="G91" s="1933">
        <f t="shared" si="50"/>
        <v>1258.5</v>
      </c>
      <c r="I91" s="1934"/>
      <c r="J91" s="1935"/>
      <c r="K91" s="1935"/>
      <c r="L91" s="1935"/>
      <c r="M91" s="1935"/>
      <c r="N91" s="1935"/>
      <c r="O91" s="1935"/>
      <c r="P91" s="1935"/>
      <c r="Q91" s="1935">
        <v>1186</v>
      </c>
      <c r="R91" s="1935">
        <v>72.5</v>
      </c>
      <c r="S91" s="1935"/>
      <c r="T91" s="1935"/>
      <c r="U91" s="1935"/>
      <c r="V91" s="1935"/>
      <c r="W91" s="1935"/>
      <c r="X91" s="1935"/>
      <c r="Y91" s="1935"/>
      <c r="Z91" s="1935"/>
      <c r="AB91" s="1922">
        <v>14500</v>
      </c>
      <c r="AC91" s="1923">
        <f t="shared" ref="AC91:AC107" si="52">IFERROR(AB91*$G91, 0)</f>
        <v>18248250</v>
      </c>
      <c r="AD91" s="1922">
        <v>22500</v>
      </c>
      <c r="AE91" s="1923">
        <f t="shared" ref="AE91:AE107" si="53">IFERROR(AD91*$G91, 0)</f>
        <v>28316250</v>
      </c>
      <c r="AF91" s="1922"/>
      <c r="AG91" s="1923">
        <f t="shared" ref="AG91:AG107" si="54">IFERROR(AF91*$G91, 0)</f>
        <v>0</v>
      </c>
      <c r="AH91" s="1922"/>
      <c r="AI91" s="1923">
        <f t="shared" ref="AI91:AI107" si="55">IFERROR(AH91*$G91, 0)</f>
        <v>0</v>
      </c>
      <c r="AJ91" s="1923">
        <f t="shared" si="51"/>
        <v>37000</v>
      </c>
      <c r="AK91" s="1923">
        <f t="shared" ref="AK91:AK107" si="56">IFERROR(AJ91*$G91, 0)</f>
        <v>46564500</v>
      </c>
      <c r="AL91" s="1924"/>
      <c r="AM91" s="1925">
        <f t="shared" ref="AM91:AM107" si="57">IFERROR(AL91*$G91, 0)</f>
        <v>0</v>
      </c>
      <c r="AN91" s="1926"/>
    </row>
    <row r="92" spans="1:40" ht="15" customHeight="1">
      <c r="A92" s="1916" t="s">
        <v>635</v>
      </c>
      <c r="B92" s="1896"/>
      <c r="C92" s="1930" t="s">
        <v>636</v>
      </c>
      <c r="D92" s="1931" t="s">
        <v>637</v>
      </c>
      <c r="E92" s="1930" t="s">
        <v>638</v>
      </c>
      <c r="F92" s="1932" t="s">
        <v>365</v>
      </c>
      <c r="G92" s="1933">
        <f t="shared" si="50"/>
        <v>444</v>
      </c>
      <c r="I92" s="1934"/>
      <c r="J92" s="1935"/>
      <c r="K92" s="1935"/>
      <c r="L92" s="1935"/>
      <c r="M92" s="1935"/>
      <c r="N92" s="1935"/>
      <c r="O92" s="1935"/>
      <c r="P92" s="1935"/>
      <c r="Q92" s="1935">
        <v>444</v>
      </c>
      <c r="R92" s="1935"/>
      <c r="S92" s="1935"/>
      <c r="T92" s="1935"/>
      <c r="U92" s="1935"/>
      <c r="V92" s="1935"/>
      <c r="W92" s="1935"/>
      <c r="X92" s="1935"/>
      <c r="Y92" s="1935"/>
      <c r="Z92" s="1935"/>
      <c r="AB92" s="1922">
        <v>18500</v>
      </c>
      <c r="AC92" s="1923">
        <f t="shared" si="52"/>
        <v>8214000</v>
      </c>
      <c r="AD92" s="1922">
        <v>24500</v>
      </c>
      <c r="AE92" s="1923">
        <f t="shared" si="53"/>
        <v>10878000</v>
      </c>
      <c r="AF92" s="1922"/>
      <c r="AG92" s="1923">
        <f t="shared" si="54"/>
        <v>0</v>
      </c>
      <c r="AH92" s="1922"/>
      <c r="AI92" s="1923">
        <f t="shared" si="55"/>
        <v>0</v>
      </c>
      <c r="AJ92" s="1923">
        <f t="shared" si="51"/>
        <v>43000</v>
      </c>
      <c r="AK92" s="1923">
        <f t="shared" si="56"/>
        <v>19092000</v>
      </c>
      <c r="AL92" s="1924"/>
      <c r="AM92" s="1925">
        <f t="shared" si="57"/>
        <v>0</v>
      </c>
      <c r="AN92" s="1926"/>
    </row>
    <row r="93" spans="1:40" ht="15" customHeight="1">
      <c r="A93" s="1916" t="s">
        <v>639</v>
      </c>
      <c r="B93" s="1896"/>
      <c r="C93" s="1900" t="s">
        <v>640</v>
      </c>
      <c r="D93" s="1931" t="s">
        <v>641</v>
      </c>
      <c r="E93" s="1900" t="s">
        <v>642</v>
      </c>
      <c r="F93" s="1918" t="s">
        <v>365</v>
      </c>
      <c r="G93" s="1919">
        <f t="shared" si="50"/>
        <v>1027.52</v>
      </c>
      <c r="I93" s="1920"/>
      <c r="J93" s="1921"/>
      <c r="K93" s="1921"/>
      <c r="L93" s="1921"/>
      <c r="M93" s="1921"/>
      <c r="N93" s="1921"/>
      <c r="O93" s="1921"/>
      <c r="P93" s="1921"/>
      <c r="Q93" s="1921">
        <v>901.32</v>
      </c>
      <c r="R93" s="1921">
        <v>52.5</v>
      </c>
      <c r="S93" s="1921"/>
      <c r="T93" s="1921">
        <v>40</v>
      </c>
      <c r="U93" s="1921">
        <v>6.7</v>
      </c>
      <c r="V93" s="1921">
        <v>27</v>
      </c>
      <c r="W93" s="1921"/>
      <c r="X93" s="1921"/>
      <c r="Y93" s="1921"/>
      <c r="Z93" s="1921"/>
      <c r="AB93" s="1922">
        <v>27000</v>
      </c>
      <c r="AC93" s="1923">
        <f t="shared" si="52"/>
        <v>27743040</v>
      </c>
      <c r="AD93" s="1922">
        <v>15000</v>
      </c>
      <c r="AE93" s="1923">
        <f t="shared" si="53"/>
        <v>15412800</v>
      </c>
      <c r="AF93" s="1922"/>
      <c r="AG93" s="1923">
        <f t="shared" si="54"/>
        <v>0</v>
      </c>
      <c r="AH93" s="1922"/>
      <c r="AI93" s="1923">
        <f t="shared" si="55"/>
        <v>0</v>
      </c>
      <c r="AJ93" s="1923">
        <f t="shared" si="51"/>
        <v>42000</v>
      </c>
      <c r="AK93" s="1923">
        <f t="shared" si="56"/>
        <v>43155840</v>
      </c>
      <c r="AL93" s="1924"/>
      <c r="AM93" s="1925">
        <f t="shared" si="57"/>
        <v>0</v>
      </c>
      <c r="AN93" s="1926"/>
    </row>
    <row r="94" spans="1:40" ht="15" customHeight="1">
      <c r="A94" s="1916" t="s">
        <v>643</v>
      </c>
      <c r="B94" s="1896"/>
      <c r="C94" s="1900" t="s">
        <v>644</v>
      </c>
      <c r="D94" s="1917" t="s">
        <v>645</v>
      </c>
      <c r="E94" s="1900" t="s">
        <v>646</v>
      </c>
      <c r="F94" s="1918" t="s">
        <v>365</v>
      </c>
      <c r="G94" s="1919">
        <f t="shared" si="50"/>
        <v>64.400000000000006</v>
      </c>
      <c r="I94" s="1920"/>
      <c r="J94" s="1921"/>
      <c r="K94" s="1921"/>
      <c r="L94" s="1921"/>
      <c r="M94" s="1921"/>
      <c r="N94" s="1921"/>
      <c r="O94" s="1921"/>
      <c r="P94" s="1921"/>
      <c r="Q94" s="1921">
        <v>28</v>
      </c>
      <c r="R94" s="1921">
        <v>12.5</v>
      </c>
      <c r="S94" s="1921"/>
      <c r="T94" s="1921">
        <v>8</v>
      </c>
      <c r="U94" s="1921">
        <v>6.9</v>
      </c>
      <c r="V94" s="1921">
        <v>9</v>
      </c>
      <c r="W94" s="1921"/>
      <c r="X94" s="1921"/>
      <c r="Y94" s="1921"/>
      <c r="Z94" s="1921"/>
      <c r="AB94" s="1922">
        <v>35000</v>
      </c>
      <c r="AC94" s="1923">
        <f t="shared" si="52"/>
        <v>2254000</v>
      </c>
      <c r="AD94" s="1922">
        <v>17000</v>
      </c>
      <c r="AE94" s="1923">
        <f t="shared" si="53"/>
        <v>1094800</v>
      </c>
      <c r="AF94" s="1922"/>
      <c r="AG94" s="1923">
        <f t="shared" si="54"/>
        <v>0</v>
      </c>
      <c r="AH94" s="1922"/>
      <c r="AI94" s="1923">
        <f t="shared" si="55"/>
        <v>0</v>
      </c>
      <c r="AJ94" s="1923">
        <f t="shared" si="51"/>
        <v>52000</v>
      </c>
      <c r="AK94" s="1923">
        <f t="shared" si="56"/>
        <v>3348800.0000000005</v>
      </c>
      <c r="AL94" s="1924"/>
      <c r="AM94" s="1925">
        <f t="shared" si="57"/>
        <v>0</v>
      </c>
      <c r="AN94" s="1926"/>
    </row>
    <row r="95" spans="1:40" ht="15" customHeight="1">
      <c r="A95" s="1916" t="s">
        <v>2864</v>
      </c>
      <c r="B95" s="1896"/>
      <c r="C95" s="1900" t="s">
        <v>648</v>
      </c>
      <c r="D95" s="1941" t="s">
        <v>653</v>
      </c>
      <c r="E95" s="1927" t="s">
        <v>650</v>
      </c>
      <c r="F95" s="1918" t="s">
        <v>365</v>
      </c>
      <c r="G95" s="1919">
        <f t="shared" si="50"/>
        <v>1741.0499999999997</v>
      </c>
      <c r="I95" s="1920">
        <v>166.8</v>
      </c>
      <c r="J95" s="1921"/>
      <c r="K95" s="1921"/>
      <c r="L95" s="1921">
        <v>107</v>
      </c>
      <c r="M95" s="1921"/>
      <c r="N95" s="1921">
        <v>66.599999999999994</v>
      </c>
      <c r="O95" s="1921">
        <v>66.599999999999994</v>
      </c>
      <c r="P95" s="1921"/>
      <c r="Q95" s="1921">
        <v>127.65</v>
      </c>
      <c r="R95" s="1921">
        <v>774.3</v>
      </c>
      <c r="S95" s="1921"/>
      <c r="T95" s="1921">
        <v>96</v>
      </c>
      <c r="U95" s="1921">
        <v>118.6</v>
      </c>
      <c r="V95" s="1921">
        <v>84</v>
      </c>
      <c r="W95" s="1921">
        <v>133.5</v>
      </c>
      <c r="X95" s="1921"/>
      <c r="Y95" s="1921"/>
      <c r="Z95" s="1921"/>
      <c r="AB95" s="1922">
        <v>4500</v>
      </c>
      <c r="AC95" s="1923">
        <f t="shared" si="52"/>
        <v>7834724.9999999991</v>
      </c>
      <c r="AD95" s="1922">
        <v>18500</v>
      </c>
      <c r="AE95" s="1923">
        <f t="shared" si="53"/>
        <v>32209424.999999996</v>
      </c>
      <c r="AF95" s="1922">
        <v>1000</v>
      </c>
      <c r="AG95" s="1923">
        <f t="shared" si="54"/>
        <v>1741049.9999999998</v>
      </c>
      <c r="AH95" s="1922"/>
      <c r="AI95" s="1923">
        <f t="shared" si="55"/>
        <v>0</v>
      </c>
      <c r="AJ95" s="1923">
        <f t="shared" si="51"/>
        <v>24000</v>
      </c>
      <c r="AK95" s="1923">
        <f t="shared" si="56"/>
        <v>41785199.999999993</v>
      </c>
      <c r="AL95" s="1924"/>
      <c r="AM95" s="1925">
        <f t="shared" si="57"/>
        <v>0</v>
      </c>
      <c r="AN95" s="1926"/>
    </row>
    <row r="96" spans="1:40" ht="15" customHeight="1">
      <c r="A96" s="1916" t="s">
        <v>651</v>
      </c>
      <c r="B96" s="1896"/>
      <c r="C96" s="1900" t="s">
        <v>652</v>
      </c>
      <c r="D96" s="1940" t="s">
        <v>632</v>
      </c>
      <c r="E96" s="1927" t="s">
        <v>654</v>
      </c>
      <c r="F96" s="1918" t="s">
        <v>365</v>
      </c>
      <c r="G96" s="1919">
        <f t="shared" si="50"/>
        <v>4121.25</v>
      </c>
      <c r="I96" s="1920">
        <v>166.8</v>
      </c>
      <c r="J96" s="1921"/>
      <c r="K96" s="1921"/>
      <c r="L96" s="1921">
        <v>107</v>
      </c>
      <c r="M96" s="1921"/>
      <c r="N96" s="1921">
        <v>66.599999999999994</v>
      </c>
      <c r="O96" s="1921">
        <v>66.599999999999994</v>
      </c>
      <c r="P96" s="1921"/>
      <c r="Q96" s="1921">
        <v>1315.35</v>
      </c>
      <c r="R96" s="1921">
        <v>1337.9</v>
      </c>
      <c r="S96" s="1921"/>
      <c r="T96" s="1921">
        <v>526</v>
      </c>
      <c r="U96" s="1921">
        <v>254.5</v>
      </c>
      <c r="V96" s="1921">
        <v>147</v>
      </c>
      <c r="W96" s="1921">
        <v>133.5</v>
      </c>
      <c r="X96" s="1921"/>
      <c r="Y96" s="1921"/>
      <c r="Z96" s="1921"/>
      <c r="AB96" s="1922">
        <v>4500</v>
      </c>
      <c r="AC96" s="1923">
        <f t="shared" si="52"/>
        <v>18545625</v>
      </c>
      <c r="AD96" s="1922">
        <v>18500</v>
      </c>
      <c r="AE96" s="1923">
        <f t="shared" si="53"/>
        <v>76243125</v>
      </c>
      <c r="AF96" s="1922">
        <v>1000</v>
      </c>
      <c r="AG96" s="1923">
        <f t="shared" si="54"/>
        <v>4121250</v>
      </c>
      <c r="AH96" s="1922"/>
      <c r="AI96" s="1923">
        <f t="shared" si="55"/>
        <v>0</v>
      </c>
      <c r="AJ96" s="1923">
        <f t="shared" si="51"/>
        <v>24000</v>
      </c>
      <c r="AK96" s="1923">
        <f t="shared" si="56"/>
        <v>98910000</v>
      </c>
      <c r="AL96" s="1924"/>
      <c r="AM96" s="1925">
        <f t="shared" si="57"/>
        <v>0</v>
      </c>
      <c r="AN96" s="1926"/>
    </row>
    <row r="97" spans="1:40" ht="15" customHeight="1">
      <c r="A97" s="1916" t="s">
        <v>655</v>
      </c>
      <c r="B97" s="1896"/>
      <c r="C97" s="1900" t="s">
        <v>2865</v>
      </c>
      <c r="D97" s="1941" t="s">
        <v>403</v>
      </c>
      <c r="E97" s="1927" t="s">
        <v>658</v>
      </c>
      <c r="F97" s="1918" t="s">
        <v>365</v>
      </c>
      <c r="G97" s="1919">
        <f t="shared" si="50"/>
        <v>716.8</v>
      </c>
      <c r="I97" s="1920"/>
      <c r="J97" s="1921"/>
      <c r="K97" s="1921"/>
      <c r="L97" s="1921"/>
      <c r="M97" s="1921"/>
      <c r="N97" s="1921"/>
      <c r="O97" s="1921"/>
      <c r="P97" s="1921"/>
      <c r="Q97" s="1921">
        <v>699.3</v>
      </c>
      <c r="R97" s="1921">
        <v>17.5</v>
      </c>
      <c r="S97" s="1921"/>
      <c r="T97" s="1921"/>
      <c r="U97" s="1921"/>
      <c r="V97" s="1921"/>
      <c r="W97" s="1921"/>
      <c r="X97" s="1921"/>
      <c r="Y97" s="1921"/>
      <c r="Z97" s="1921"/>
      <c r="AB97" s="1922">
        <v>6000</v>
      </c>
      <c r="AC97" s="1923">
        <f t="shared" si="52"/>
        <v>4300800</v>
      </c>
      <c r="AD97" s="1922">
        <v>11000</v>
      </c>
      <c r="AE97" s="1923">
        <f t="shared" si="53"/>
        <v>7884799.9999999991</v>
      </c>
      <c r="AF97" s="1922"/>
      <c r="AG97" s="1923">
        <f t="shared" si="54"/>
        <v>0</v>
      </c>
      <c r="AH97" s="1922"/>
      <c r="AI97" s="1923">
        <f t="shared" si="55"/>
        <v>0</v>
      </c>
      <c r="AJ97" s="1923">
        <f t="shared" si="51"/>
        <v>17000</v>
      </c>
      <c r="AK97" s="1923">
        <f t="shared" si="56"/>
        <v>12185600</v>
      </c>
      <c r="AL97" s="1924"/>
      <c r="AM97" s="1925">
        <f t="shared" si="57"/>
        <v>0</v>
      </c>
      <c r="AN97" s="1926"/>
    </row>
    <row r="98" spans="1:40" ht="15" customHeight="1">
      <c r="A98" s="1916" t="s">
        <v>659</v>
      </c>
      <c r="B98" s="1896"/>
      <c r="C98" s="1900" t="s">
        <v>660</v>
      </c>
      <c r="D98" s="1941" t="s">
        <v>632</v>
      </c>
      <c r="E98" s="1927" t="s">
        <v>661</v>
      </c>
      <c r="F98" s="1918" t="s">
        <v>365</v>
      </c>
      <c r="G98" s="1919">
        <f t="shared" si="50"/>
        <v>42.7</v>
      </c>
      <c r="I98" s="1920"/>
      <c r="J98" s="1921"/>
      <c r="K98" s="1921"/>
      <c r="L98" s="1921"/>
      <c r="M98" s="1921"/>
      <c r="N98" s="1921"/>
      <c r="O98" s="1921"/>
      <c r="P98" s="1921"/>
      <c r="Q98" s="1921"/>
      <c r="R98" s="1921"/>
      <c r="S98" s="1921"/>
      <c r="T98" s="1921"/>
      <c r="U98" s="1921"/>
      <c r="V98" s="1921"/>
      <c r="W98" s="1921"/>
      <c r="X98" s="1921">
        <v>42.7</v>
      </c>
      <c r="Y98" s="1921"/>
      <c r="Z98" s="1921"/>
      <c r="AB98" s="1922">
        <v>16500</v>
      </c>
      <c r="AC98" s="1923">
        <f t="shared" si="52"/>
        <v>704550</v>
      </c>
      <c r="AD98" s="1922">
        <v>8000</v>
      </c>
      <c r="AE98" s="1923">
        <f t="shared" si="53"/>
        <v>341600</v>
      </c>
      <c r="AF98" s="1922">
        <v>6000</v>
      </c>
      <c r="AG98" s="1923">
        <f t="shared" si="54"/>
        <v>256200.00000000003</v>
      </c>
      <c r="AH98" s="1922"/>
      <c r="AI98" s="1923">
        <f t="shared" si="55"/>
        <v>0</v>
      </c>
      <c r="AJ98" s="1923">
        <f t="shared" si="51"/>
        <v>30500</v>
      </c>
      <c r="AK98" s="1923">
        <f t="shared" si="56"/>
        <v>1302350</v>
      </c>
      <c r="AL98" s="1924"/>
      <c r="AM98" s="1925">
        <f t="shared" si="57"/>
        <v>0</v>
      </c>
      <c r="AN98" s="1926"/>
    </row>
    <row r="99" spans="1:40" ht="15" customHeight="1">
      <c r="A99" s="1916" t="s">
        <v>662</v>
      </c>
      <c r="B99" s="1896"/>
      <c r="C99" s="1900" t="s">
        <v>660</v>
      </c>
      <c r="D99" s="1941" t="s">
        <v>663</v>
      </c>
      <c r="E99" s="1927" t="s">
        <v>664</v>
      </c>
      <c r="F99" s="1918" t="s">
        <v>365</v>
      </c>
      <c r="G99" s="1919">
        <f t="shared" si="50"/>
        <v>382.5</v>
      </c>
      <c r="I99" s="1920">
        <v>21.6</v>
      </c>
      <c r="J99" s="1921"/>
      <c r="K99" s="1921"/>
      <c r="L99" s="1921">
        <v>21</v>
      </c>
      <c r="M99" s="1921"/>
      <c r="N99" s="1921">
        <v>10</v>
      </c>
      <c r="O99" s="1921">
        <v>10</v>
      </c>
      <c r="P99" s="1921"/>
      <c r="Q99" s="1921"/>
      <c r="R99" s="1921"/>
      <c r="S99" s="1921">
        <v>110.5</v>
      </c>
      <c r="T99" s="1921"/>
      <c r="U99" s="1921"/>
      <c r="V99" s="1921"/>
      <c r="W99" s="1921">
        <v>8</v>
      </c>
      <c r="X99" s="1921">
        <v>91.4</v>
      </c>
      <c r="Y99" s="1921">
        <v>66</v>
      </c>
      <c r="Z99" s="1921">
        <v>44</v>
      </c>
      <c r="AB99" s="1922">
        <v>18700</v>
      </c>
      <c r="AC99" s="1923">
        <f t="shared" si="52"/>
        <v>7152750</v>
      </c>
      <c r="AD99" s="1922">
        <v>6000</v>
      </c>
      <c r="AE99" s="1923">
        <f t="shared" si="53"/>
        <v>2295000</v>
      </c>
      <c r="AF99" s="1922">
        <v>5000</v>
      </c>
      <c r="AG99" s="1923">
        <f t="shared" si="54"/>
        <v>1912500</v>
      </c>
      <c r="AH99" s="1922"/>
      <c r="AI99" s="1923">
        <f t="shared" si="55"/>
        <v>0</v>
      </c>
      <c r="AJ99" s="1923">
        <f t="shared" si="51"/>
        <v>29700</v>
      </c>
      <c r="AK99" s="1923">
        <f t="shared" si="56"/>
        <v>11360250</v>
      </c>
      <c r="AL99" s="1924"/>
      <c r="AM99" s="1925">
        <f t="shared" si="57"/>
        <v>0</v>
      </c>
      <c r="AN99" s="1926"/>
    </row>
    <row r="100" spans="1:40" ht="15" customHeight="1">
      <c r="A100" s="1916" t="s">
        <v>665</v>
      </c>
      <c r="B100" s="1896"/>
      <c r="C100" s="1900" t="s">
        <v>669</v>
      </c>
      <c r="D100" s="1941" t="s">
        <v>632</v>
      </c>
      <c r="E100" s="1927" t="s">
        <v>667</v>
      </c>
      <c r="F100" s="1918" t="s">
        <v>365</v>
      </c>
      <c r="G100" s="1919">
        <f t="shared" si="50"/>
        <v>10293.379999999999</v>
      </c>
      <c r="I100" s="1920">
        <v>2077</v>
      </c>
      <c r="J100" s="1921"/>
      <c r="K100" s="1921"/>
      <c r="L100" s="1921">
        <v>2016.1</v>
      </c>
      <c r="M100" s="1921"/>
      <c r="N100" s="1921">
        <v>1681.49</v>
      </c>
      <c r="O100" s="1921">
        <v>1681.49</v>
      </c>
      <c r="P100" s="1921">
        <v>283</v>
      </c>
      <c r="Q100" s="1921">
        <v>1903.56</v>
      </c>
      <c r="R100" s="1921"/>
      <c r="S100" s="1921"/>
      <c r="T100" s="1921">
        <v>650.74</v>
      </c>
      <c r="U100" s="1921"/>
      <c r="V100" s="1921"/>
      <c r="W100" s="1921"/>
      <c r="X100" s="1921"/>
      <c r="Y100" s="1921"/>
      <c r="Z100" s="1921"/>
      <c r="AB100" s="1922">
        <v>24500</v>
      </c>
      <c r="AC100" s="1923">
        <f t="shared" si="52"/>
        <v>252187809.99999997</v>
      </c>
      <c r="AD100" s="1922">
        <v>12000</v>
      </c>
      <c r="AE100" s="1923">
        <f t="shared" si="53"/>
        <v>123520559.99999999</v>
      </c>
      <c r="AF100" s="1922">
        <v>6000</v>
      </c>
      <c r="AG100" s="1923">
        <f t="shared" si="54"/>
        <v>61760279.999999993</v>
      </c>
      <c r="AH100" s="1922"/>
      <c r="AI100" s="1923">
        <f t="shared" si="55"/>
        <v>0</v>
      </c>
      <c r="AJ100" s="1923">
        <f t="shared" si="51"/>
        <v>42500</v>
      </c>
      <c r="AK100" s="1923">
        <f t="shared" si="56"/>
        <v>437468649.99999994</v>
      </c>
      <c r="AL100" s="1924"/>
      <c r="AM100" s="1925">
        <f t="shared" si="57"/>
        <v>0</v>
      </c>
      <c r="AN100" s="1926"/>
    </row>
    <row r="101" spans="1:40" ht="15" customHeight="1">
      <c r="A101" s="1916" t="s">
        <v>668</v>
      </c>
      <c r="B101" s="1896"/>
      <c r="C101" s="1900" t="s">
        <v>669</v>
      </c>
      <c r="D101" s="1931" t="s">
        <v>2866</v>
      </c>
      <c r="E101" s="1927" t="s">
        <v>671</v>
      </c>
      <c r="F101" s="1918" t="s">
        <v>365</v>
      </c>
      <c r="G101" s="1919">
        <f t="shared" si="50"/>
        <v>178.7</v>
      </c>
      <c r="I101" s="1920"/>
      <c r="J101" s="1921"/>
      <c r="K101" s="1921"/>
      <c r="L101" s="1921"/>
      <c r="M101" s="1921"/>
      <c r="N101" s="1921"/>
      <c r="O101" s="1921"/>
      <c r="P101" s="1921"/>
      <c r="Q101" s="1921">
        <v>178.7</v>
      </c>
      <c r="R101" s="1921"/>
      <c r="S101" s="1921"/>
      <c r="T101" s="1921"/>
      <c r="U101" s="1921"/>
      <c r="V101" s="1921"/>
      <c r="W101" s="1921"/>
      <c r="X101" s="1921"/>
      <c r="Y101" s="1921"/>
      <c r="Z101" s="1921"/>
      <c r="AB101" s="1922">
        <v>24500</v>
      </c>
      <c r="AC101" s="1923">
        <f t="shared" si="52"/>
        <v>4378150</v>
      </c>
      <c r="AD101" s="1922">
        <v>12000</v>
      </c>
      <c r="AE101" s="1923">
        <f t="shared" si="53"/>
        <v>2144400</v>
      </c>
      <c r="AF101" s="1922">
        <v>6000</v>
      </c>
      <c r="AG101" s="1923">
        <f t="shared" si="54"/>
        <v>1072200</v>
      </c>
      <c r="AH101" s="1922"/>
      <c r="AI101" s="1923">
        <f t="shared" si="55"/>
        <v>0</v>
      </c>
      <c r="AJ101" s="1923">
        <f t="shared" si="51"/>
        <v>42500</v>
      </c>
      <c r="AK101" s="1923">
        <f t="shared" si="56"/>
        <v>7594749.9999999991</v>
      </c>
      <c r="AL101" s="1924"/>
      <c r="AM101" s="1925">
        <f t="shared" si="57"/>
        <v>0</v>
      </c>
      <c r="AN101" s="1926"/>
    </row>
    <row r="102" spans="1:40" ht="15" customHeight="1">
      <c r="A102" s="1916" t="s">
        <v>672</v>
      </c>
      <c r="B102" s="1896"/>
      <c r="C102" s="1900" t="s">
        <v>669</v>
      </c>
      <c r="D102" s="1917" t="s">
        <v>663</v>
      </c>
      <c r="E102" s="1927" t="s">
        <v>673</v>
      </c>
      <c r="F102" s="1918" t="s">
        <v>365</v>
      </c>
      <c r="G102" s="1919">
        <f t="shared" si="50"/>
        <v>2317.42</v>
      </c>
      <c r="I102" s="1920"/>
      <c r="J102" s="1921"/>
      <c r="K102" s="1921"/>
      <c r="L102" s="1921">
        <v>874.5</v>
      </c>
      <c r="M102" s="1921"/>
      <c r="N102" s="1921">
        <v>308.76</v>
      </c>
      <c r="O102" s="1921">
        <v>308.76</v>
      </c>
      <c r="P102" s="1921">
        <v>281.39999999999998</v>
      </c>
      <c r="Q102" s="1921"/>
      <c r="R102" s="1921"/>
      <c r="S102" s="1921"/>
      <c r="T102" s="1921">
        <v>544</v>
      </c>
      <c r="U102" s="1921"/>
      <c r="V102" s="1921"/>
      <c r="W102" s="1921"/>
      <c r="X102" s="1921"/>
      <c r="Y102" s="1921"/>
      <c r="Z102" s="1921"/>
      <c r="AB102" s="1922">
        <v>26500</v>
      </c>
      <c r="AC102" s="1923">
        <f t="shared" si="52"/>
        <v>61411630</v>
      </c>
      <c r="AD102" s="1922">
        <v>9000</v>
      </c>
      <c r="AE102" s="1923">
        <f t="shared" si="53"/>
        <v>20856780</v>
      </c>
      <c r="AF102" s="1922">
        <v>5000</v>
      </c>
      <c r="AG102" s="1923">
        <f t="shared" si="54"/>
        <v>11587100</v>
      </c>
      <c r="AH102" s="1922"/>
      <c r="AI102" s="1923">
        <f t="shared" si="55"/>
        <v>0</v>
      </c>
      <c r="AJ102" s="1923">
        <f t="shared" si="51"/>
        <v>40500</v>
      </c>
      <c r="AK102" s="1923">
        <f t="shared" si="56"/>
        <v>93855510</v>
      </c>
      <c r="AL102" s="1924"/>
      <c r="AM102" s="1925">
        <f t="shared" si="57"/>
        <v>0</v>
      </c>
      <c r="AN102" s="1926"/>
    </row>
    <row r="103" spans="1:40" ht="15" customHeight="1">
      <c r="A103" s="1916" t="s">
        <v>674</v>
      </c>
      <c r="B103" s="1896"/>
      <c r="C103" s="1900" t="s">
        <v>675</v>
      </c>
      <c r="D103" s="1917" t="s">
        <v>676</v>
      </c>
      <c r="E103" s="1927" t="s">
        <v>574</v>
      </c>
      <c r="F103" s="1918" t="s">
        <v>449</v>
      </c>
      <c r="G103" s="1919">
        <f t="shared" si="50"/>
        <v>443.03999999999996</v>
      </c>
      <c r="I103" s="1920"/>
      <c r="J103" s="1921"/>
      <c r="K103" s="1921"/>
      <c r="L103" s="1921">
        <v>66</v>
      </c>
      <c r="M103" s="1921"/>
      <c r="N103" s="1921">
        <v>49.8</v>
      </c>
      <c r="O103" s="1921">
        <v>49.8</v>
      </c>
      <c r="P103" s="1921">
        <v>49.8</v>
      </c>
      <c r="Q103" s="1921">
        <v>82.14</v>
      </c>
      <c r="R103" s="1921"/>
      <c r="S103" s="1921">
        <v>17</v>
      </c>
      <c r="T103" s="1921">
        <v>68</v>
      </c>
      <c r="U103" s="1921"/>
      <c r="V103" s="1921"/>
      <c r="W103" s="1921">
        <v>4.5</v>
      </c>
      <c r="X103" s="1921">
        <v>20</v>
      </c>
      <c r="Y103" s="1921">
        <v>22</v>
      </c>
      <c r="Z103" s="1921">
        <v>14</v>
      </c>
      <c r="AB103" s="1922">
        <f>AB68</f>
        <v>25000</v>
      </c>
      <c r="AC103" s="1923">
        <f t="shared" si="52"/>
        <v>11076000</v>
      </c>
      <c r="AD103" s="1922">
        <f>AD68</f>
        <v>13000</v>
      </c>
      <c r="AE103" s="1923">
        <f t="shared" si="53"/>
        <v>5759519.9999999991</v>
      </c>
      <c r="AF103" s="1922"/>
      <c r="AG103" s="1923">
        <f t="shared" si="54"/>
        <v>0</v>
      </c>
      <c r="AH103" s="1922"/>
      <c r="AI103" s="1923">
        <f t="shared" si="55"/>
        <v>0</v>
      </c>
      <c r="AJ103" s="1923">
        <f t="shared" si="51"/>
        <v>38000</v>
      </c>
      <c r="AK103" s="1923">
        <f t="shared" si="56"/>
        <v>16835520</v>
      </c>
      <c r="AL103" s="1924"/>
      <c r="AM103" s="1925">
        <f t="shared" si="57"/>
        <v>0</v>
      </c>
      <c r="AN103" s="1926"/>
    </row>
    <row r="104" spans="1:40" ht="15" customHeight="1">
      <c r="A104" s="1916" t="s">
        <v>677</v>
      </c>
      <c r="B104" s="1896"/>
      <c r="C104" s="1900" t="s">
        <v>678</v>
      </c>
      <c r="D104" s="1917" t="s">
        <v>679</v>
      </c>
      <c r="E104" s="1927" t="s">
        <v>680</v>
      </c>
      <c r="F104" s="1918" t="s">
        <v>365</v>
      </c>
      <c r="G104" s="1919">
        <f t="shared" si="50"/>
        <v>7.1</v>
      </c>
      <c r="I104" s="1934"/>
      <c r="J104" s="1921"/>
      <c r="K104" s="1935"/>
      <c r="L104" s="1935"/>
      <c r="M104" s="1935"/>
      <c r="N104" s="1935"/>
      <c r="O104" s="1935"/>
      <c r="P104" s="1935"/>
      <c r="Q104" s="1935">
        <v>3</v>
      </c>
      <c r="R104" s="1935">
        <v>1</v>
      </c>
      <c r="S104" s="1935"/>
      <c r="T104" s="1935">
        <v>1</v>
      </c>
      <c r="U104" s="1935">
        <v>1</v>
      </c>
      <c r="V104" s="1935">
        <v>1.1000000000000001</v>
      </c>
      <c r="W104" s="1935"/>
      <c r="X104" s="1935"/>
      <c r="Y104" s="1935"/>
      <c r="Z104" s="1935"/>
      <c r="AB104" s="1922">
        <v>60000</v>
      </c>
      <c r="AC104" s="1923">
        <f t="shared" si="52"/>
        <v>426000</v>
      </c>
      <c r="AD104" s="1922">
        <v>45000</v>
      </c>
      <c r="AE104" s="1923">
        <f t="shared" si="53"/>
        <v>319500</v>
      </c>
      <c r="AF104" s="1922"/>
      <c r="AG104" s="1923">
        <f t="shared" si="54"/>
        <v>0</v>
      </c>
      <c r="AH104" s="1922"/>
      <c r="AI104" s="1923">
        <f t="shared" si="55"/>
        <v>0</v>
      </c>
      <c r="AJ104" s="1923">
        <f t="shared" si="51"/>
        <v>105000</v>
      </c>
      <c r="AK104" s="1923">
        <f t="shared" si="56"/>
        <v>745500</v>
      </c>
      <c r="AL104" s="1924"/>
      <c r="AM104" s="1925">
        <f t="shared" si="57"/>
        <v>0</v>
      </c>
      <c r="AN104" s="1926"/>
    </row>
    <row r="105" spans="1:40" ht="15" customHeight="1">
      <c r="A105" s="1916" t="s">
        <v>681</v>
      </c>
      <c r="B105" s="1896"/>
      <c r="C105" s="1900" t="s">
        <v>682</v>
      </c>
      <c r="D105" s="1917" t="s">
        <v>683</v>
      </c>
      <c r="E105" s="1927" t="s">
        <v>684</v>
      </c>
      <c r="F105" s="1918" t="s">
        <v>365</v>
      </c>
      <c r="G105" s="1919">
        <f t="shared" si="50"/>
        <v>7385.22</v>
      </c>
      <c r="I105" s="1934">
        <v>1504.5</v>
      </c>
      <c r="J105" s="1921">
        <v>160.5</v>
      </c>
      <c r="K105" s="1935">
        <v>160.5</v>
      </c>
      <c r="L105" s="1935">
        <v>530.86</v>
      </c>
      <c r="M105" s="1935">
        <v>285.14</v>
      </c>
      <c r="N105" s="1935">
        <v>272.45999999999998</v>
      </c>
      <c r="O105" s="1935">
        <v>272.45999999999998</v>
      </c>
      <c r="P105" s="1935"/>
      <c r="Q105" s="1935">
        <v>2880</v>
      </c>
      <c r="R105" s="1935">
        <v>398</v>
      </c>
      <c r="S105" s="1935">
        <v>88</v>
      </c>
      <c r="T105" s="1935">
        <v>495</v>
      </c>
      <c r="U105" s="1935">
        <v>89.3</v>
      </c>
      <c r="V105" s="1935">
        <v>36</v>
      </c>
      <c r="W105" s="1935">
        <v>50</v>
      </c>
      <c r="X105" s="1935">
        <v>81</v>
      </c>
      <c r="Y105" s="1935">
        <v>50</v>
      </c>
      <c r="Z105" s="1935">
        <v>31.5</v>
      </c>
      <c r="AB105" s="1922"/>
      <c r="AC105" s="1923">
        <f t="shared" si="52"/>
        <v>0</v>
      </c>
      <c r="AD105" s="1922">
        <v>4000</v>
      </c>
      <c r="AE105" s="1923">
        <f t="shared" si="53"/>
        <v>29540880</v>
      </c>
      <c r="AF105" s="1922"/>
      <c r="AG105" s="1923">
        <f t="shared" si="54"/>
        <v>0</v>
      </c>
      <c r="AH105" s="1922"/>
      <c r="AI105" s="1923">
        <f t="shared" si="55"/>
        <v>0</v>
      </c>
      <c r="AJ105" s="1923">
        <f t="shared" si="51"/>
        <v>4000</v>
      </c>
      <c r="AK105" s="1923">
        <f t="shared" si="56"/>
        <v>29540880</v>
      </c>
      <c r="AL105" s="1924"/>
      <c r="AM105" s="1925">
        <f t="shared" si="57"/>
        <v>0</v>
      </c>
      <c r="AN105" s="1926"/>
    </row>
    <row r="106" spans="1:40" ht="15" customHeight="1">
      <c r="A106" s="1916" t="s">
        <v>685</v>
      </c>
      <c r="B106" s="1896"/>
      <c r="C106" s="1900" t="s">
        <v>686</v>
      </c>
      <c r="D106" s="1917" t="s">
        <v>687</v>
      </c>
      <c r="E106" s="1927" t="s">
        <v>688</v>
      </c>
      <c r="F106" s="1918" t="s">
        <v>365</v>
      </c>
      <c r="G106" s="1919">
        <f t="shared" si="50"/>
        <v>606.14</v>
      </c>
      <c r="I106" s="1934"/>
      <c r="J106" s="1921">
        <v>160.5</v>
      </c>
      <c r="K106" s="1935">
        <v>160.5</v>
      </c>
      <c r="L106" s="1935"/>
      <c r="M106" s="1935">
        <v>285.14</v>
      </c>
      <c r="N106" s="1935"/>
      <c r="O106" s="1935"/>
      <c r="P106" s="1935"/>
      <c r="Q106" s="1935"/>
      <c r="R106" s="1935"/>
      <c r="S106" s="1935"/>
      <c r="T106" s="1935"/>
      <c r="U106" s="1935"/>
      <c r="V106" s="1935"/>
      <c r="W106" s="1935"/>
      <c r="X106" s="1935"/>
      <c r="Y106" s="1935"/>
      <c r="Z106" s="1935"/>
      <c r="AB106" s="1922">
        <v>1200</v>
      </c>
      <c r="AC106" s="1923">
        <f t="shared" si="52"/>
        <v>727368</v>
      </c>
      <c r="AD106" s="1922">
        <v>3500</v>
      </c>
      <c r="AE106" s="1923">
        <f t="shared" si="53"/>
        <v>2121490</v>
      </c>
      <c r="AF106" s="1922"/>
      <c r="AG106" s="1923">
        <f t="shared" si="54"/>
        <v>0</v>
      </c>
      <c r="AH106" s="1922"/>
      <c r="AI106" s="1923">
        <f t="shared" si="55"/>
        <v>0</v>
      </c>
      <c r="AJ106" s="1923">
        <f t="shared" si="51"/>
        <v>4700</v>
      </c>
      <c r="AK106" s="1923">
        <f t="shared" si="56"/>
        <v>2848858</v>
      </c>
      <c r="AL106" s="1924"/>
      <c r="AM106" s="1925">
        <f t="shared" si="57"/>
        <v>0</v>
      </c>
      <c r="AN106" s="1926"/>
    </row>
    <row r="107" spans="1:40" ht="15" customHeight="1">
      <c r="A107" s="1916" t="s">
        <v>403</v>
      </c>
      <c r="B107" s="1896"/>
      <c r="C107" s="1900"/>
      <c r="D107" s="1917"/>
      <c r="E107" s="1927"/>
      <c r="F107" s="1918"/>
      <c r="G107" s="1919">
        <f t="shared" si="50"/>
        <v>0</v>
      </c>
      <c r="I107" s="1934"/>
      <c r="J107" s="1921"/>
      <c r="K107" s="1935"/>
      <c r="L107" s="1935"/>
      <c r="M107" s="1935"/>
      <c r="N107" s="1935"/>
      <c r="O107" s="1935"/>
      <c r="P107" s="1935"/>
      <c r="Q107" s="1935"/>
      <c r="R107" s="1935"/>
      <c r="S107" s="1935"/>
      <c r="T107" s="1935"/>
      <c r="U107" s="1935"/>
      <c r="V107" s="1935"/>
      <c r="W107" s="1935"/>
      <c r="X107" s="1935"/>
      <c r="Y107" s="1935"/>
      <c r="Z107" s="1935"/>
      <c r="AB107" s="1922"/>
      <c r="AC107" s="1923">
        <f t="shared" si="52"/>
        <v>0</v>
      </c>
      <c r="AD107" s="1922"/>
      <c r="AE107" s="1923">
        <f t="shared" si="53"/>
        <v>0</v>
      </c>
      <c r="AF107" s="1922"/>
      <c r="AG107" s="1923">
        <f t="shared" si="54"/>
        <v>0</v>
      </c>
      <c r="AH107" s="1922"/>
      <c r="AI107" s="1923">
        <f t="shared" si="55"/>
        <v>0</v>
      </c>
      <c r="AJ107" s="1923">
        <f t="shared" si="51"/>
        <v>0</v>
      </c>
      <c r="AK107" s="1923">
        <f t="shared" si="56"/>
        <v>0</v>
      </c>
      <c r="AL107" s="1924"/>
      <c r="AM107" s="1925">
        <f t="shared" si="57"/>
        <v>0</v>
      </c>
      <c r="AN107" s="1926"/>
    </row>
    <row r="108" spans="1:40" ht="15" customHeight="1">
      <c r="A108" s="1910" t="s">
        <v>2867</v>
      </c>
      <c r="B108" s="1911"/>
      <c r="C108" s="1912"/>
      <c r="D108" s="1912"/>
      <c r="E108" s="1912"/>
      <c r="F108" s="1928"/>
      <c r="G108" s="1929">
        <f t="shared" si="50"/>
        <v>0</v>
      </c>
      <c r="I108" s="1913"/>
      <c r="J108" s="1886"/>
      <c r="K108" s="1886"/>
      <c r="L108" s="1886"/>
      <c r="M108" s="1886"/>
      <c r="N108" s="1886"/>
      <c r="O108" s="1886"/>
      <c r="P108" s="1886"/>
      <c r="Q108" s="1886"/>
      <c r="R108" s="1886"/>
      <c r="S108" s="1886"/>
      <c r="T108" s="1886"/>
      <c r="U108" s="1886"/>
      <c r="V108" s="1886"/>
      <c r="W108" s="1886"/>
      <c r="X108" s="1886"/>
      <c r="Y108" s="1886"/>
      <c r="Z108" s="1886"/>
      <c r="AB108" s="1914"/>
      <c r="AC108" s="1914">
        <f>SUBTOTAL(9,AC109:AC123)</f>
        <v>0</v>
      </c>
      <c r="AD108" s="1914"/>
      <c r="AE108" s="1914">
        <f>SUBTOTAL(9,AE109:AE123)</f>
        <v>76575000</v>
      </c>
      <c r="AF108" s="1914"/>
      <c r="AG108" s="1914">
        <f>SUBTOTAL(9,AG109:AG123)</f>
        <v>0</v>
      </c>
      <c r="AH108" s="1914"/>
      <c r="AI108" s="1914">
        <f>SUBTOTAL(9,AI109:AI123)</f>
        <v>0</v>
      </c>
      <c r="AJ108" s="1914">
        <f t="shared" si="51"/>
        <v>0</v>
      </c>
      <c r="AK108" s="1914">
        <f>SUBTOTAL(9,AK109:AK123)</f>
        <v>76575000</v>
      </c>
      <c r="AL108" s="1915"/>
      <c r="AM108" s="1915">
        <f>SUBTOTAL(9,AM109:AM123)</f>
        <v>0</v>
      </c>
      <c r="AN108" s="1894"/>
    </row>
    <row r="109" spans="1:40" ht="15" customHeight="1">
      <c r="A109" s="1916" t="s">
        <v>690</v>
      </c>
      <c r="B109" s="1896"/>
      <c r="C109" s="1900" t="s">
        <v>691</v>
      </c>
      <c r="D109" s="1917" t="s">
        <v>692</v>
      </c>
      <c r="E109" s="1900" t="s">
        <v>693</v>
      </c>
      <c r="F109" s="1918" t="s">
        <v>444</v>
      </c>
      <c r="G109" s="1919">
        <f t="shared" si="50"/>
        <v>83.16</v>
      </c>
      <c r="I109" s="1920"/>
      <c r="J109" s="1921"/>
      <c r="K109" s="1921"/>
      <c r="L109" s="1921"/>
      <c r="M109" s="1921"/>
      <c r="N109" s="1921"/>
      <c r="O109" s="1921"/>
      <c r="P109" s="1921"/>
      <c r="Q109" s="1921"/>
      <c r="R109" s="1921"/>
      <c r="S109" s="1921"/>
      <c r="T109" s="1921">
        <v>83.16</v>
      </c>
      <c r="U109" s="1921"/>
      <c r="V109" s="1921"/>
      <c r="W109" s="1921"/>
      <c r="X109" s="1921"/>
      <c r="Y109" s="1921"/>
      <c r="Z109" s="1921"/>
      <c r="AB109" s="1937"/>
      <c r="AC109" s="1937">
        <f t="shared" ref="AC109:AC123" si="58">IFERROR(AB109*$G109, 0)</f>
        <v>0</v>
      </c>
      <c r="AD109" s="1937"/>
      <c r="AE109" s="1937">
        <f t="shared" ref="AE109:AE123" si="59">IFERROR(AD109*$G109, 0)</f>
        <v>0</v>
      </c>
      <c r="AF109" s="1937"/>
      <c r="AG109" s="1937">
        <f t="shared" ref="AG109:AG123" si="60">IFERROR(AF109*$G109, 0)</f>
        <v>0</v>
      </c>
      <c r="AH109" s="1937"/>
      <c r="AI109" s="1937">
        <f t="shared" ref="AI109:AI123" si="61">IFERROR(AH109*$G109, 0)</f>
        <v>0</v>
      </c>
      <c r="AJ109" s="1937">
        <f t="shared" si="51"/>
        <v>0</v>
      </c>
      <c r="AK109" s="1937">
        <f t="shared" ref="AK109:AK123" si="62">IFERROR(AJ109*$G109, 0)</f>
        <v>0</v>
      </c>
      <c r="AL109" s="1938"/>
      <c r="AM109" s="1938">
        <f t="shared" ref="AM109:AM123" si="63">IFERROR(AL109*$G109, 0)</f>
        <v>0</v>
      </c>
      <c r="AN109" s="1939" t="s">
        <v>2868</v>
      </c>
    </row>
    <row r="110" spans="1:40" ht="15" customHeight="1">
      <c r="A110" s="1916" t="s">
        <v>694</v>
      </c>
      <c r="B110" s="1896"/>
      <c r="C110" s="1900" t="s">
        <v>695</v>
      </c>
      <c r="D110" s="1917" t="s">
        <v>692</v>
      </c>
      <c r="E110" s="1900" t="s">
        <v>697</v>
      </c>
      <c r="F110" s="1918" t="s">
        <v>444</v>
      </c>
      <c r="G110" s="1919">
        <f t="shared" si="50"/>
        <v>412.72</v>
      </c>
      <c r="I110" s="1920"/>
      <c r="J110" s="1921"/>
      <c r="K110" s="1921"/>
      <c r="L110" s="1921"/>
      <c r="M110" s="1921"/>
      <c r="N110" s="1921">
        <v>189.65</v>
      </c>
      <c r="O110" s="1921">
        <v>189.65</v>
      </c>
      <c r="P110" s="1921">
        <v>33.42</v>
      </c>
      <c r="Q110" s="1921"/>
      <c r="R110" s="1921"/>
      <c r="S110" s="1921"/>
      <c r="T110" s="1921"/>
      <c r="U110" s="1921"/>
      <c r="V110" s="1921"/>
      <c r="W110" s="1921"/>
      <c r="X110" s="1921"/>
      <c r="Y110" s="1921"/>
      <c r="Z110" s="1921"/>
      <c r="AB110" s="1937"/>
      <c r="AC110" s="1937">
        <f t="shared" si="58"/>
        <v>0</v>
      </c>
      <c r="AD110" s="1937"/>
      <c r="AE110" s="1937">
        <f t="shared" si="59"/>
        <v>0</v>
      </c>
      <c r="AF110" s="1937"/>
      <c r="AG110" s="1937">
        <f t="shared" si="60"/>
        <v>0</v>
      </c>
      <c r="AH110" s="1937"/>
      <c r="AI110" s="1937">
        <f t="shared" si="61"/>
        <v>0</v>
      </c>
      <c r="AJ110" s="1937">
        <f t="shared" si="51"/>
        <v>0</v>
      </c>
      <c r="AK110" s="1937">
        <f t="shared" si="62"/>
        <v>0</v>
      </c>
      <c r="AL110" s="1938"/>
      <c r="AM110" s="1938">
        <f t="shared" si="63"/>
        <v>0</v>
      </c>
      <c r="AN110" s="1939" t="s">
        <v>2868</v>
      </c>
    </row>
    <row r="111" spans="1:40" ht="15" customHeight="1">
      <c r="A111" s="1916" t="s">
        <v>698</v>
      </c>
      <c r="B111" s="1896"/>
      <c r="C111" s="1900" t="s">
        <v>695</v>
      </c>
      <c r="D111" s="1917" t="s">
        <v>2869</v>
      </c>
      <c r="E111" s="1900" t="s">
        <v>700</v>
      </c>
      <c r="F111" s="1918" t="s">
        <v>444</v>
      </c>
      <c r="G111" s="1919">
        <f t="shared" si="50"/>
        <v>103.16999999999999</v>
      </c>
      <c r="I111" s="1920"/>
      <c r="J111" s="1921"/>
      <c r="K111" s="1921"/>
      <c r="L111" s="1921"/>
      <c r="M111" s="1921"/>
      <c r="N111" s="1921">
        <v>47.41</v>
      </c>
      <c r="O111" s="1921">
        <v>47.41</v>
      </c>
      <c r="P111" s="1921">
        <v>8.35</v>
      </c>
      <c r="Q111" s="1921"/>
      <c r="R111" s="1921"/>
      <c r="S111" s="1921"/>
      <c r="T111" s="1921"/>
      <c r="U111" s="1921"/>
      <c r="V111" s="1921"/>
      <c r="W111" s="1921"/>
      <c r="X111" s="1921"/>
      <c r="Y111" s="1921"/>
      <c r="Z111" s="1921"/>
      <c r="AB111" s="1937"/>
      <c r="AC111" s="1937">
        <f t="shared" si="58"/>
        <v>0</v>
      </c>
      <c r="AD111" s="1937"/>
      <c r="AE111" s="1937">
        <f t="shared" si="59"/>
        <v>0</v>
      </c>
      <c r="AF111" s="1937"/>
      <c r="AG111" s="1937">
        <f t="shared" si="60"/>
        <v>0</v>
      </c>
      <c r="AH111" s="1937"/>
      <c r="AI111" s="1937">
        <f t="shared" si="61"/>
        <v>0</v>
      </c>
      <c r="AJ111" s="1937">
        <f t="shared" si="51"/>
        <v>0</v>
      </c>
      <c r="AK111" s="1937">
        <f t="shared" si="62"/>
        <v>0</v>
      </c>
      <c r="AL111" s="1938"/>
      <c r="AM111" s="1938">
        <f t="shared" si="63"/>
        <v>0</v>
      </c>
      <c r="AN111" s="1939" t="s">
        <v>2868</v>
      </c>
    </row>
    <row r="112" spans="1:40" ht="15" customHeight="1">
      <c r="A112" s="1916" t="s">
        <v>701</v>
      </c>
      <c r="B112" s="1896"/>
      <c r="C112" s="1900" t="s">
        <v>702</v>
      </c>
      <c r="D112" s="1917" t="s">
        <v>692</v>
      </c>
      <c r="E112" s="1900" t="s">
        <v>703</v>
      </c>
      <c r="F112" s="1918" t="s">
        <v>444</v>
      </c>
      <c r="G112" s="1919">
        <f t="shared" si="50"/>
        <v>567.01</v>
      </c>
      <c r="I112" s="1920">
        <v>302.70999999999998</v>
      </c>
      <c r="J112" s="1921"/>
      <c r="K112" s="1921"/>
      <c r="L112" s="1921">
        <v>264.3</v>
      </c>
      <c r="M112" s="1921"/>
      <c r="N112" s="1921"/>
      <c r="O112" s="1921"/>
      <c r="P112" s="1921"/>
      <c r="Q112" s="1921"/>
      <c r="R112" s="1921"/>
      <c r="S112" s="1921"/>
      <c r="T112" s="1921"/>
      <c r="U112" s="1921"/>
      <c r="V112" s="1921"/>
      <c r="W112" s="1921"/>
      <c r="X112" s="1921"/>
      <c r="Y112" s="1921"/>
      <c r="Z112" s="1921"/>
      <c r="AB112" s="1937"/>
      <c r="AC112" s="1937">
        <f t="shared" si="58"/>
        <v>0</v>
      </c>
      <c r="AD112" s="1937"/>
      <c r="AE112" s="1937">
        <f t="shared" si="59"/>
        <v>0</v>
      </c>
      <c r="AF112" s="1937"/>
      <c r="AG112" s="1937">
        <f t="shared" si="60"/>
        <v>0</v>
      </c>
      <c r="AH112" s="1937"/>
      <c r="AI112" s="1937">
        <f t="shared" si="61"/>
        <v>0</v>
      </c>
      <c r="AJ112" s="1937">
        <f t="shared" si="51"/>
        <v>0</v>
      </c>
      <c r="AK112" s="1937">
        <f t="shared" si="62"/>
        <v>0</v>
      </c>
      <c r="AL112" s="1938"/>
      <c r="AM112" s="1938">
        <f t="shared" si="63"/>
        <v>0</v>
      </c>
      <c r="AN112" s="1939" t="s">
        <v>2868</v>
      </c>
    </row>
    <row r="113" spans="1:40" ht="15" customHeight="1">
      <c r="A113" s="1916" t="s">
        <v>704</v>
      </c>
      <c r="B113" s="1896"/>
      <c r="C113" s="1930" t="s">
        <v>705</v>
      </c>
      <c r="D113" s="1931" t="s">
        <v>706</v>
      </c>
      <c r="E113" s="1930" t="s">
        <v>707</v>
      </c>
      <c r="F113" s="1932" t="s">
        <v>444</v>
      </c>
      <c r="G113" s="1933">
        <f t="shared" si="50"/>
        <v>33.869999999999997</v>
      </c>
      <c r="I113" s="1934"/>
      <c r="J113" s="1935"/>
      <c r="K113" s="1935"/>
      <c r="L113" s="1935"/>
      <c r="M113" s="1935"/>
      <c r="N113" s="1935"/>
      <c r="O113" s="1935"/>
      <c r="P113" s="1935"/>
      <c r="Q113" s="1935"/>
      <c r="R113" s="1935"/>
      <c r="S113" s="1935">
        <v>11.61</v>
      </c>
      <c r="T113" s="1935"/>
      <c r="U113" s="1935"/>
      <c r="V113" s="1935"/>
      <c r="W113" s="1935">
        <v>0.9</v>
      </c>
      <c r="X113" s="1935">
        <v>12.4</v>
      </c>
      <c r="Y113" s="1935">
        <v>5.5</v>
      </c>
      <c r="Z113" s="1935">
        <v>3.46</v>
      </c>
      <c r="AB113" s="1937"/>
      <c r="AC113" s="1937">
        <f t="shared" si="58"/>
        <v>0</v>
      </c>
      <c r="AD113" s="1937"/>
      <c r="AE113" s="1937">
        <f t="shared" si="59"/>
        <v>0</v>
      </c>
      <c r="AF113" s="1937"/>
      <c r="AG113" s="1937">
        <f t="shared" si="60"/>
        <v>0</v>
      </c>
      <c r="AH113" s="1937"/>
      <c r="AI113" s="1937">
        <f t="shared" si="61"/>
        <v>0</v>
      </c>
      <c r="AJ113" s="1937">
        <f t="shared" si="51"/>
        <v>0</v>
      </c>
      <c r="AK113" s="1937">
        <f t="shared" si="62"/>
        <v>0</v>
      </c>
      <c r="AL113" s="1938"/>
      <c r="AM113" s="1938">
        <f t="shared" si="63"/>
        <v>0</v>
      </c>
      <c r="AN113" s="1939" t="s">
        <v>2868</v>
      </c>
    </row>
    <row r="114" spans="1:40" ht="15" customHeight="1">
      <c r="A114" s="1916" t="s">
        <v>708</v>
      </c>
      <c r="B114" s="1896"/>
      <c r="C114" s="1900" t="s">
        <v>709</v>
      </c>
      <c r="D114" s="1941" t="s">
        <v>2870</v>
      </c>
      <c r="E114" s="1927" t="s">
        <v>710</v>
      </c>
      <c r="F114" s="1918" t="s">
        <v>444</v>
      </c>
      <c r="G114" s="1919">
        <f t="shared" si="50"/>
        <v>10.209999999999999</v>
      </c>
      <c r="I114" s="1920">
        <v>2.0099999999999998</v>
      </c>
      <c r="J114" s="1921"/>
      <c r="K114" s="1921"/>
      <c r="L114" s="1921">
        <v>1.59</v>
      </c>
      <c r="M114" s="1921"/>
      <c r="N114" s="1921">
        <v>1.42</v>
      </c>
      <c r="O114" s="1921">
        <v>1.42</v>
      </c>
      <c r="P114" s="1921">
        <v>0.25</v>
      </c>
      <c r="Q114" s="1921">
        <v>2.85</v>
      </c>
      <c r="R114" s="1921"/>
      <c r="S114" s="1921">
        <v>7.0000000000000007E-2</v>
      </c>
      <c r="T114" s="1921">
        <v>0.5</v>
      </c>
      <c r="U114" s="1921"/>
      <c r="V114" s="1921"/>
      <c r="W114" s="1921"/>
      <c r="X114" s="1921">
        <v>0.05</v>
      </c>
      <c r="Y114" s="1921">
        <v>0.03</v>
      </c>
      <c r="Z114" s="1921">
        <v>0.02</v>
      </c>
      <c r="AB114" s="1937"/>
      <c r="AC114" s="1937">
        <f t="shared" si="58"/>
        <v>0</v>
      </c>
      <c r="AD114" s="1922">
        <v>7500000</v>
      </c>
      <c r="AE114" s="1923">
        <f t="shared" si="59"/>
        <v>76575000</v>
      </c>
      <c r="AF114" s="1922"/>
      <c r="AG114" s="1923">
        <f t="shared" si="60"/>
        <v>0</v>
      </c>
      <c r="AH114" s="1922"/>
      <c r="AI114" s="1923">
        <f t="shared" si="61"/>
        <v>0</v>
      </c>
      <c r="AJ114" s="1923">
        <f t="shared" si="51"/>
        <v>7500000</v>
      </c>
      <c r="AK114" s="1923">
        <f t="shared" si="62"/>
        <v>76575000</v>
      </c>
      <c r="AL114" s="1924"/>
      <c r="AM114" s="1925">
        <f t="shared" si="63"/>
        <v>0</v>
      </c>
      <c r="AN114" s="1939" t="s">
        <v>2871</v>
      </c>
    </row>
    <row r="115" spans="1:40" ht="15" customHeight="1">
      <c r="A115" s="1916" t="s">
        <v>711</v>
      </c>
      <c r="B115" s="1896"/>
      <c r="C115" s="1900" t="s">
        <v>712</v>
      </c>
      <c r="D115" s="1941" t="s">
        <v>713</v>
      </c>
      <c r="E115" s="1927" t="s">
        <v>714</v>
      </c>
      <c r="F115" s="1918" t="s">
        <v>449</v>
      </c>
      <c r="G115" s="1919">
        <f t="shared" si="50"/>
        <v>969.61</v>
      </c>
      <c r="I115" s="1920">
        <v>357.1</v>
      </c>
      <c r="J115" s="1921"/>
      <c r="K115" s="1921"/>
      <c r="L115" s="1921">
        <v>188</v>
      </c>
      <c r="M115" s="1921"/>
      <c r="N115" s="1921">
        <v>200.6</v>
      </c>
      <c r="O115" s="1921">
        <v>200.6</v>
      </c>
      <c r="P115" s="1921"/>
      <c r="Q115" s="1921">
        <v>23.31</v>
      </c>
      <c r="R115" s="1921"/>
      <c r="S115" s="1921"/>
      <c r="T115" s="1921"/>
      <c r="U115" s="1921"/>
      <c r="V115" s="1921"/>
      <c r="W115" s="1921"/>
      <c r="X115" s="1921"/>
      <c r="Y115" s="1921"/>
      <c r="Z115" s="1921"/>
      <c r="AB115" s="1937"/>
      <c r="AC115" s="1937">
        <f t="shared" si="58"/>
        <v>0</v>
      </c>
      <c r="AD115" s="1937"/>
      <c r="AE115" s="1937">
        <f t="shared" si="59"/>
        <v>0</v>
      </c>
      <c r="AF115" s="1937"/>
      <c r="AG115" s="1937">
        <f t="shared" si="60"/>
        <v>0</v>
      </c>
      <c r="AH115" s="1937"/>
      <c r="AI115" s="1937">
        <f t="shared" si="61"/>
        <v>0</v>
      </c>
      <c r="AJ115" s="1937">
        <f t="shared" si="51"/>
        <v>0</v>
      </c>
      <c r="AK115" s="1937">
        <f t="shared" si="62"/>
        <v>0</v>
      </c>
      <c r="AL115" s="1938"/>
      <c r="AM115" s="1938">
        <f t="shared" si="63"/>
        <v>0</v>
      </c>
      <c r="AN115" s="1939" t="s">
        <v>2868</v>
      </c>
    </row>
    <row r="116" spans="1:40" ht="15" customHeight="1">
      <c r="A116" s="1916" t="s">
        <v>715</v>
      </c>
      <c r="B116" s="1896"/>
      <c r="C116" s="1900" t="s">
        <v>716</v>
      </c>
      <c r="D116" s="1917" t="s">
        <v>717</v>
      </c>
      <c r="E116" s="1900" t="s">
        <v>718</v>
      </c>
      <c r="F116" s="1918" t="s">
        <v>365</v>
      </c>
      <c r="G116" s="1919">
        <f t="shared" si="50"/>
        <v>6060.6</v>
      </c>
      <c r="I116" s="1920"/>
      <c r="J116" s="1921"/>
      <c r="K116" s="1921"/>
      <c r="L116" s="1921"/>
      <c r="M116" s="1921"/>
      <c r="N116" s="1921"/>
      <c r="O116" s="1921"/>
      <c r="P116" s="1921"/>
      <c r="Q116" s="1921">
        <v>6060.6</v>
      </c>
      <c r="R116" s="1921"/>
      <c r="S116" s="1921"/>
      <c r="T116" s="1921"/>
      <c r="U116" s="1921"/>
      <c r="V116" s="1921"/>
      <c r="W116" s="1921"/>
      <c r="X116" s="1921"/>
      <c r="Y116" s="1921"/>
      <c r="Z116" s="1921"/>
      <c r="AB116" s="1937"/>
      <c r="AC116" s="1937">
        <f t="shared" si="58"/>
        <v>0</v>
      </c>
      <c r="AD116" s="1937"/>
      <c r="AE116" s="1937">
        <f t="shared" si="59"/>
        <v>0</v>
      </c>
      <c r="AF116" s="1937"/>
      <c r="AG116" s="1937">
        <f t="shared" si="60"/>
        <v>0</v>
      </c>
      <c r="AH116" s="1937"/>
      <c r="AI116" s="1937">
        <f t="shared" si="61"/>
        <v>0</v>
      </c>
      <c r="AJ116" s="1937">
        <f t="shared" si="51"/>
        <v>0</v>
      </c>
      <c r="AK116" s="1937">
        <f t="shared" si="62"/>
        <v>0</v>
      </c>
      <c r="AL116" s="1938"/>
      <c r="AM116" s="1938">
        <f t="shared" si="63"/>
        <v>0</v>
      </c>
      <c r="AN116" s="1939" t="s">
        <v>2868</v>
      </c>
    </row>
    <row r="117" spans="1:40" ht="15" customHeight="1">
      <c r="A117" s="1916" t="s">
        <v>719</v>
      </c>
      <c r="B117" s="1896"/>
      <c r="C117" s="1900" t="s">
        <v>2872</v>
      </c>
      <c r="D117" s="1917" t="s">
        <v>713</v>
      </c>
      <c r="E117" s="1900" t="s">
        <v>721</v>
      </c>
      <c r="F117" s="1918" t="s">
        <v>449</v>
      </c>
      <c r="G117" s="1919">
        <f t="shared" si="50"/>
        <v>67.5</v>
      </c>
      <c r="I117" s="1920"/>
      <c r="J117" s="1921"/>
      <c r="K117" s="1921"/>
      <c r="L117" s="1921"/>
      <c r="M117" s="1921"/>
      <c r="N117" s="1921"/>
      <c r="O117" s="1921"/>
      <c r="P117" s="1921"/>
      <c r="Q117" s="1921">
        <v>7</v>
      </c>
      <c r="R117" s="1921">
        <v>6</v>
      </c>
      <c r="S117" s="1921">
        <v>7</v>
      </c>
      <c r="T117" s="1921">
        <v>15</v>
      </c>
      <c r="U117" s="1921">
        <v>5.5</v>
      </c>
      <c r="V117" s="1921">
        <v>4.5</v>
      </c>
      <c r="W117" s="1921">
        <v>7.5</v>
      </c>
      <c r="X117" s="1921">
        <v>5</v>
      </c>
      <c r="Y117" s="1921">
        <v>5</v>
      </c>
      <c r="Z117" s="1921">
        <v>5</v>
      </c>
      <c r="AB117" s="1937"/>
      <c r="AC117" s="1937">
        <f t="shared" si="58"/>
        <v>0</v>
      </c>
      <c r="AD117" s="1937"/>
      <c r="AE117" s="1937">
        <f t="shared" si="59"/>
        <v>0</v>
      </c>
      <c r="AF117" s="1937"/>
      <c r="AG117" s="1937">
        <f t="shared" si="60"/>
        <v>0</v>
      </c>
      <c r="AH117" s="1937"/>
      <c r="AI117" s="1937">
        <f t="shared" si="61"/>
        <v>0</v>
      </c>
      <c r="AJ117" s="1937">
        <f t="shared" si="51"/>
        <v>0</v>
      </c>
      <c r="AK117" s="1937">
        <f t="shared" si="62"/>
        <v>0</v>
      </c>
      <c r="AL117" s="1938"/>
      <c r="AM117" s="1938">
        <f t="shared" si="63"/>
        <v>0</v>
      </c>
      <c r="AN117" s="1939" t="s">
        <v>2868</v>
      </c>
    </row>
    <row r="118" spans="1:40" ht="15" customHeight="1">
      <c r="A118" s="1916" t="s">
        <v>722</v>
      </c>
      <c r="B118" s="1896"/>
      <c r="C118" s="1900" t="s">
        <v>723</v>
      </c>
      <c r="D118" s="1917" t="s">
        <v>713</v>
      </c>
      <c r="E118" s="1900" t="s">
        <v>724</v>
      </c>
      <c r="F118" s="1918" t="s">
        <v>449</v>
      </c>
      <c r="G118" s="1919">
        <f t="shared" si="50"/>
        <v>90</v>
      </c>
      <c r="I118" s="1920">
        <v>14</v>
      </c>
      <c r="J118" s="1921"/>
      <c r="K118" s="1921"/>
      <c r="L118" s="1921">
        <v>28</v>
      </c>
      <c r="M118" s="1921"/>
      <c r="N118" s="1921">
        <v>24</v>
      </c>
      <c r="O118" s="1921">
        <v>24</v>
      </c>
      <c r="P118" s="1921"/>
      <c r="Q118" s="1921"/>
      <c r="R118" s="1921"/>
      <c r="S118" s="1921"/>
      <c r="T118" s="1921"/>
      <c r="U118" s="1921"/>
      <c r="V118" s="1921"/>
      <c r="W118" s="1921"/>
      <c r="X118" s="1921"/>
      <c r="Y118" s="1921"/>
      <c r="Z118" s="1921"/>
      <c r="AB118" s="1937"/>
      <c r="AC118" s="1937">
        <f t="shared" si="58"/>
        <v>0</v>
      </c>
      <c r="AD118" s="1937"/>
      <c r="AE118" s="1937">
        <f t="shared" si="59"/>
        <v>0</v>
      </c>
      <c r="AF118" s="1937"/>
      <c r="AG118" s="1937">
        <f t="shared" si="60"/>
        <v>0</v>
      </c>
      <c r="AH118" s="1937"/>
      <c r="AI118" s="1937">
        <f t="shared" si="61"/>
        <v>0</v>
      </c>
      <c r="AJ118" s="1937">
        <f t="shared" si="51"/>
        <v>0</v>
      </c>
      <c r="AK118" s="1937">
        <f t="shared" si="62"/>
        <v>0</v>
      </c>
      <c r="AL118" s="1938"/>
      <c r="AM118" s="1938">
        <f t="shared" si="63"/>
        <v>0</v>
      </c>
      <c r="AN118" s="1939" t="s">
        <v>2868</v>
      </c>
    </row>
    <row r="119" spans="1:40" ht="15" customHeight="1">
      <c r="A119" s="1916" t="s">
        <v>725</v>
      </c>
      <c r="B119" s="1896"/>
      <c r="C119" s="1900" t="s">
        <v>726</v>
      </c>
      <c r="D119" s="1917" t="s">
        <v>727</v>
      </c>
      <c r="E119" s="1900" t="s">
        <v>728</v>
      </c>
      <c r="F119" s="1918" t="s">
        <v>365</v>
      </c>
      <c r="G119" s="1919">
        <f t="shared" si="50"/>
        <v>774.00999999999988</v>
      </c>
      <c r="I119" s="1920">
        <v>228</v>
      </c>
      <c r="J119" s="1921"/>
      <c r="K119" s="1921"/>
      <c r="L119" s="1921">
        <v>198</v>
      </c>
      <c r="M119" s="1921"/>
      <c r="N119" s="1921">
        <v>158.05000000000001</v>
      </c>
      <c r="O119" s="1921">
        <v>158.05000000000001</v>
      </c>
      <c r="P119" s="1921"/>
      <c r="Q119" s="1921">
        <v>23.31</v>
      </c>
      <c r="R119" s="1921"/>
      <c r="S119" s="1921">
        <v>6.4</v>
      </c>
      <c r="T119" s="1921"/>
      <c r="U119" s="1921"/>
      <c r="V119" s="1921"/>
      <c r="W119" s="1921">
        <v>2.2000000000000002</v>
      </c>
      <c r="X119" s="1921"/>
      <c r="Y119" s="1921"/>
      <c r="Z119" s="1921"/>
      <c r="AB119" s="1937"/>
      <c r="AC119" s="1937">
        <f t="shared" si="58"/>
        <v>0</v>
      </c>
      <c r="AD119" s="1937"/>
      <c r="AE119" s="1937">
        <f t="shared" si="59"/>
        <v>0</v>
      </c>
      <c r="AF119" s="1937"/>
      <c r="AG119" s="1937">
        <f t="shared" si="60"/>
        <v>0</v>
      </c>
      <c r="AH119" s="1937"/>
      <c r="AI119" s="1937">
        <f t="shared" si="61"/>
        <v>0</v>
      </c>
      <c r="AJ119" s="1937">
        <f t="shared" si="51"/>
        <v>0</v>
      </c>
      <c r="AK119" s="1937">
        <f t="shared" si="62"/>
        <v>0</v>
      </c>
      <c r="AL119" s="1938"/>
      <c r="AM119" s="1938">
        <f t="shared" si="63"/>
        <v>0</v>
      </c>
      <c r="AN119" s="1939" t="s">
        <v>2868</v>
      </c>
    </row>
    <row r="120" spans="1:40" ht="15" customHeight="1">
      <c r="A120" s="1916" t="s">
        <v>729</v>
      </c>
      <c r="B120" s="1896"/>
      <c r="C120" s="1900" t="s">
        <v>730</v>
      </c>
      <c r="D120" s="1917" t="s">
        <v>2873</v>
      </c>
      <c r="E120" s="1900" t="s">
        <v>732</v>
      </c>
      <c r="F120" s="1918" t="s">
        <v>365</v>
      </c>
      <c r="G120" s="1919">
        <f t="shared" si="50"/>
        <v>158.01000000000002</v>
      </c>
      <c r="I120" s="1920"/>
      <c r="J120" s="1921"/>
      <c r="K120" s="1921"/>
      <c r="L120" s="1921"/>
      <c r="M120" s="1921"/>
      <c r="N120" s="1921"/>
      <c r="O120" s="1921"/>
      <c r="P120" s="1921"/>
      <c r="Q120" s="1921">
        <v>143.86000000000001</v>
      </c>
      <c r="R120" s="1921"/>
      <c r="S120" s="1921"/>
      <c r="T120" s="1921">
        <v>6.75</v>
      </c>
      <c r="U120" s="1921">
        <v>7.4</v>
      </c>
      <c r="V120" s="1921"/>
      <c r="W120" s="1921"/>
      <c r="X120" s="1921"/>
      <c r="Y120" s="1921"/>
      <c r="Z120" s="1921"/>
      <c r="AB120" s="1937"/>
      <c r="AC120" s="1937">
        <f t="shared" si="58"/>
        <v>0</v>
      </c>
      <c r="AD120" s="1937"/>
      <c r="AE120" s="1937">
        <f t="shared" si="59"/>
        <v>0</v>
      </c>
      <c r="AF120" s="1937"/>
      <c r="AG120" s="1937">
        <f t="shared" si="60"/>
        <v>0</v>
      </c>
      <c r="AH120" s="1937"/>
      <c r="AI120" s="1937">
        <f t="shared" si="61"/>
        <v>0</v>
      </c>
      <c r="AJ120" s="1937">
        <f t="shared" si="51"/>
        <v>0</v>
      </c>
      <c r="AK120" s="1937">
        <f t="shared" si="62"/>
        <v>0</v>
      </c>
      <c r="AL120" s="1938"/>
      <c r="AM120" s="1938">
        <f t="shared" si="63"/>
        <v>0</v>
      </c>
      <c r="AN120" s="1939" t="s">
        <v>2868</v>
      </c>
    </row>
    <row r="121" spans="1:40" ht="15" customHeight="1">
      <c r="A121" s="1916" t="s">
        <v>733</v>
      </c>
      <c r="B121" s="1896"/>
      <c r="C121" s="1900" t="s">
        <v>734</v>
      </c>
      <c r="D121" s="1917" t="s">
        <v>735</v>
      </c>
      <c r="E121" s="1900" t="s">
        <v>736</v>
      </c>
      <c r="F121" s="1918" t="s">
        <v>365</v>
      </c>
      <c r="G121" s="1919">
        <f t="shared" si="50"/>
        <v>4549.8</v>
      </c>
      <c r="I121" s="1920">
        <v>1669.8</v>
      </c>
      <c r="J121" s="1921"/>
      <c r="K121" s="1921"/>
      <c r="L121" s="1921"/>
      <c r="M121" s="1921"/>
      <c r="N121" s="1921"/>
      <c r="O121" s="1921"/>
      <c r="P121" s="1921"/>
      <c r="Q121" s="1921">
        <v>2880</v>
      </c>
      <c r="R121" s="1921"/>
      <c r="S121" s="1921"/>
      <c r="T121" s="1921"/>
      <c r="U121" s="1921"/>
      <c r="V121" s="1921"/>
      <c r="W121" s="1921"/>
      <c r="X121" s="1921"/>
      <c r="Y121" s="1921"/>
      <c r="Z121" s="1921"/>
      <c r="AB121" s="1937"/>
      <c r="AC121" s="1937">
        <f t="shared" si="58"/>
        <v>0</v>
      </c>
      <c r="AD121" s="1937"/>
      <c r="AE121" s="1937">
        <f t="shared" si="59"/>
        <v>0</v>
      </c>
      <c r="AF121" s="1937"/>
      <c r="AG121" s="1937">
        <f t="shared" si="60"/>
        <v>0</v>
      </c>
      <c r="AH121" s="1937"/>
      <c r="AI121" s="1937">
        <f t="shared" si="61"/>
        <v>0</v>
      </c>
      <c r="AJ121" s="1937">
        <f t="shared" si="51"/>
        <v>0</v>
      </c>
      <c r="AK121" s="1937">
        <f t="shared" si="62"/>
        <v>0</v>
      </c>
      <c r="AL121" s="1938"/>
      <c r="AM121" s="1938">
        <f t="shared" si="63"/>
        <v>0</v>
      </c>
      <c r="AN121" s="1939" t="s">
        <v>2868</v>
      </c>
    </row>
    <row r="122" spans="1:40" ht="15" customHeight="1">
      <c r="A122" s="1916" t="s">
        <v>737</v>
      </c>
      <c r="B122" s="1896"/>
      <c r="C122" s="1900" t="s">
        <v>738</v>
      </c>
      <c r="D122" s="1917" t="s">
        <v>739</v>
      </c>
      <c r="E122" s="1900" t="s">
        <v>740</v>
      </c>
      <c r="F122" s="1918" t="s">
        <v>380</v>
      </c>
      <c r="G122" s="1919">
        <f t="shared" si="50"/>
        <v>3.4399999999999995</v>
      </c>
      <c r="I122" s="1920">
        <v>0.71</v>
      </c>
      <c r="J122" s="1921"/>
      <c r="K122" s="1921"/>
      <c r="L122" s="1921">
        <v>0.53</v>
      </c>
      <c r="M122" s="1921"/>
      <c r="N122" s="1921">
        <v>0.47</v>
      </c>
      <c r="O122" s="1921">
        <v>0.47</v>
      </c>
      <c r="P122" s="1921">
        <v>0.08</v>
      </c>
      <c r="Q122" s="1921">
        <v>0.95</v>
      </c>
      <c r="R122" s="1921"/>
      <c r="S122" s="1921">
        <v>0.02</v>
      </c>
      <c r="T122" s="1921">
        <v>0.17</v>
      </c>
      <c r="U122" s="1921"/>
      <c r="V122" s="1921"/>
      <c r="W122" s="1921"/>
      <c r="X122" s="1921">
        <v>0.02</v>
      </c>
      <c r="Y122" s="1921">
        <v>0.01</v>
      </c>
      <c r="Z122" s="1921">
        <v>0.01</v>
      </c>
      <c r="AB122" s="1937"/>
      <c r="AC122" s="1937">
        <f t="shared" si="58"/>
        <v>0</v>
      </c>
      <c r="AD122" s="1937"/>
      <c r="AE122" s="1937">
        <f t="shared" si="59"/>
        <v>0</v>
      </c>
      <c r="AF122" s="1937"/>
      <c r="AG122" s="1937">
        <f t="shared" si="60"/>
        <v>0</v>
      </c>
      <c r="AH122" s="1937"/>
      <c r="AI122" s="1937">
        <f t="shared" si="61"/>
        <v>0</v>
      </c>
      <c r="AJ122" s="1937">
        <f t="shared" si="51"/>
        <v>0</v>
      </c>
      <c r="AK122" s="1937">
        <f t="shared" si="62"/>
        <v>0</v>
      </c>
      <c r="AL122" s="1938"/>
      <c r="AM122" s="1938">
        <f t="shared" si="63"/>
        <v>0</v>
      </c>
      <c r="AN122" s="1939" t="s">
        <v>2868</v>
      </c>
    </row>
    <row r="123" spans="1:40" ht="15" customHeight="1">
      <c r="A123" s="1916" t="s">
        <v>403</v>
      </c>
      <c r="B123" s="1896"/>
      <c r="C123" s="1900"/>
      <c r="D123" s="1917"/>
      <c r="E123" s="1900"/>
      <c r="F123" s="1918"/>
      <c r="G123" s="1919">
        <f t="shared" si="50"/>
        <v>0</v>
      </c>
      <c r="I123" s="1920"/>
      <c r="J123" s="1921"/>
      <c r="K123" s="1921"/>
      <c r="L123" s="1921"/>
      <c r="M123" s="1921"/>
      <c r="N123" s="1921"/>
      <c r="O123" s="1921"/>
      <c r="P123" s="1921"/>
      <c r="Q123" s="1921"/>
      <c r="R123" s="1921"/>
      <c r="S123" s="1921"/>
      <c r="T123" s="1921"/>
      <c r="U123" s="1921"/>
      <c r="V123" s="1921"/>
      <c r="W123" s="1921"/>
      <c r="X123" s="1921"/>
      <c r="Y123" s="1921"/>
      <c r="Z123" s="1921"/>
      <c r="AB123" s="1922"/>
      <c r="AC123" s="1923">
        <f t="shared" si="58"/>
        <v>0</v>
      </c>
      <c r="AD123" s="1922"/>
      <c r="AE123" s="1923">
        <f t="shared" si="59"/>
        <v>0</v>
      </c>
      <c r="AF123" s="1922"/>
      <c r="AG123" s="1923">
        <f t="shared" si="60"/>
        <v>0</v>
      </c>
      <c r="AH123" s="1922"/>
      <c r="AI123" s="1923">
        <f t="shared" si="61"/>
        <v>0</v>
      </c>
      <c r="AJ123" s="1923">
        <f t="shared" si="51"/>
        <v>0</v>
      </c>
      <c r="AK123" s="1923">
        <f t="shared" si="62"/>
        <v>0</v>
      </c>
      <c r="AL123" s="1924"/>
      <c r="AM123" s="1925">
        <f t="shared" si="63"/>
        <v>0</v>
      </c>
      <c r="AN123" s="1926"/>
    </row>
    <row r="124" spans="1:40">
      <c r="A124" s="1910" t="s">
        <v>2874</v>
      </c>
      <c r="B124" s="1911"/>
      <c r="C124" s="1912"/>
      <c r="D124" s="1912"/>
      <c r="E124" s="1912"/>
      <c r="F124" s="1928"/>
      <c r="G124" s="1929">
        <f t="shared" si="50"/>
        <v>0</v>
      </c>
      <c r="I124" s="1913"/>
      <c r="J124" s="1886"/>
      <c r="K124" s="1886"/>
      <c r="L124" s="1886"/>
      <c r="M124" s="1886"/>
      <c r="N124" s="1886"/>
      <c r="O124" s="1886"/>
      <c r="P124" s="1886"/>
      <c r="Q124" s="1886"/>
      <c r="R124" s="1886"/>
      <c r="S124" s="1886"/>
      <c r="T124" s="1886"/>
      <c r="U124" s="1886"/>
      <c r="V124" s="1886"/>
      <c r="W124" s="1886"/>
      <c r="X124" s="1886"/>
      <c r="Y124" s="1886"/>
      <c r="Z124" s="1886"/>
      <c r="AB124" s="1914"/>
      <c r="AC124" s="1914">
        <f>SUBTOTAL(9,AC125:AC144)</f>
        <v>119135540</v>
      </c>
      <c r="AD124" s="1914"/>
      <c r="AE124" s="1914">
        <f>SUBTOTAL(9,AE125:AE144)</f>
        <v>60295200</v>
      </c>
      <c r="AF124" s="1914"/>
      <c r="AG124" s="1914">
        <f>SUBTOTAL(9,AG125:AG144)</f>
        <v>10000000</v>
      </c>
      <c r="AH124" s="1914"/>
      <c r="AI124" s="1914">
        <f>SUBTOTAL(9,AI125:AI144)</f>
        <v>0</v>
      </c>
      <c r="AJ124" s="1914">
        <f t="shared" si="51"/>
        <v>0</v>
      </c>
      <c r="AK124" s="1914">
        <f>SUBTOTAL(9,AK125:AK144)</f>
        <v>189430740</v>
      </c>
      <c r="AL124" s="1915"/>
      <c r="AM124" s="1915">
        <f>SUBTOTAL(9,AM125:AM144)</f>
        <v>0</v>
      </c>
      <c r="AN124" s="1894"/>
    </row>
    <row r="125" spans="1:40">
      <c r="A125" s="1916" t="s">
        <v>742</v>
      </c>
      <c r="B125" s="1896"/>
      <c r="C125" s="1900" t="s">
        <v>743</v>
      </c>
      <c r="D125" s="1917" t="s">
        <v>744</v>
      </c>
      <c r="E125" s="1900" t="s">
        <v>745</v>
      </c>
      <c r="F125" s="1918" t="s">
        <v>154</v>
      </c>
      <c r="G125" s="1919">
        <f t="shared" si="50"/>
        <v>47</v>
      </c>
      <c r="I125" s="1920">
        <v>18</v>
      </c>
      <c r="J125" s="1921"/>
      <c r="K125" s="1921"/>
      <c r="L125" s="1921"/>
      <c r="M125" s="1921"/>
      <c r="N125" s="1921"/>
      <c r="O125" s="1921"/>
      <c r="P125" s="1921"/>
      <c r="Q125" s="1921"/>
      <c r="R125" s="1921">
        <v>6</v>
      </c>
      <c r="S125" s="1921">
        <v>3</v>
      </c>
      <c r="T125" s="1921"/>
      <c r="U125" s="1921">
        <v>4</v>
      </c>
      <c r="V125" s="1921">
        <v>2</v>
      </c>
      <c r="W125" s="1921">
        <v>4</v>
      </c>
      <c r="X125" s="1921">
        <v>6</v>
      </c>
      <c r="Y125" s="1921">
        <v>2</v>
      </c>
      <c r="Z125" s="1921">
        <v>2</v>
      </c>
      <c r="AB125" s="1922">
        <v>65000</v>
      </c>
      <c r="AC125" s="1923">
        <f t="shared" ref="AC125:AC144" si="64">IFERROR(AB125*$G125, 0)</f>
        <v>3055000</v>
      </c>
      <c r="AD125" s="1922">
        <v>18000</v>
      </c>
      <c r="AE125" s="1923">
        <f t="shared" ref="AE125:AE144" si="65">IFERROR(AD125*$G125, 0)</f>
        <v>846000</v>
      </c>
      <c r="AF125" s="1922"/>
      <c r="AG125" s="1923">
        <f t="shared" ref="AG125:AG144" si="66">IFERROR(AF125*$G125, 0)</f>
        <v>0</v>
      </c>
      <c r="AH125" s="1922"/>
      <c r="AI125" s="1923">
        <f t="shared" ref="AI125:AI144" si="67">IFERROR(AH125*$G125, 0)</f>
        <v>0</v>
      </c>
      <c r="AJ125" s="1923">
        <f t="shared" si="51"/>
        <v>83000</v>
      </c>
      <c r="AK125" s="1923">
        <f t="shared" ref="AK125:AK144" si="68">IFERROR(AJ125*$G125, 0)</f>
        <v>3901000</v>
      </c>
      <c r="AL125" s="1924"/>
      <c r="AM125" s="1925">
        <f t="shared" ref="AM125:AM144" si="69">IFERROR(AL125*$G125, 0)</f>
        <v>0</v>
      </c>
      <c r="AN125" s="1926"/>
    </row>
    <row r="126" spans="1:40">
      <c r="A126" s="1916" t="s">
        <v>746</v>
      </c>
      <c r="B126" s="1896"/>
      <c r="C126" s="1900" t="s">
        <v>747</v>
      </c>
      <c r="D126" s="1917" t="s">
        <v>744</v>
      </c>
      <c r="E126" s="1900" t="s">
        <v>748</v>
      </c>
      <c r="F126" s="1918" t="s">
        <v>154</v>
      </c>
      <c r="G126" s="1919">
        <f t="shared" si="50"/>
        <v>52</v>
      </c>
      <c r="I126" s="1920"/>
      <c r="J126" s="1921"/>
      <c r="K126" s="1921"/>
      <c r="L126" s="1921">
        <v>12</v>
      </c>
      <c r="M126" s="1921"/>
      <c r="N126" s="1921">
        <v>12</v>
      </c>
      <c r="O126" s="1921">
        <v>12</v>
      </c>
      <c r="P126" s="1921"/>
      <c r="Q126" s="1921">
        <v>10</v>
      </c>
      <c r="R126" s="1921"/>
      <c r="S126" s="1921"/>
      <c r="T126" s="1921">
        <v>6</v>
      </c>
      <c r="U126" s="1921"/>
      <c r="V126" s="1921"/>
      <c r="W126" s="1921"/>
      <c r="X126" s="1921"/>
      <c r="Y126" s="1921"/>
      <c r="Z126" s="1921"/>
      <c r="AB126" s="1922">
        <v>85000</v>
      </c>
      <c r="AC126" s="1923">
        <f t="shared" si="64"/>
        <v>4420000</v>
      </c>
      <c r="AD126" s="1922">
        <v>22000</v>
      </c>
      <c r="AE126" s="1923">
        <f t="shared" si="65"/>
        <v>1144000</v>
      </c>
      <c r="AF126" s="1922"/>
      <c r="AG126" s="1923">
        <f t="shared" si="66"/>
        <v>0</v>
      </c>
      <c r="AH126" s="1922"/>
      <c r="AI126" s="1923">
        <f t="shared" si="67"/>
        <v>0</v>
      </c>
      <c r="AJ126" s="1923">
        <f t="shared" si="51"/>
        <v>107000</v>
      </c>
      <c r="AK126" s="1923">
        <f t="shared" si="68"/>
        <v>5564000</v>
      </c>
      <c r="AL126" s="1924"/>
      <c r="AM126" s="1925">
        <f t="shared" si="69"/>
        <v>0</v>
      </c>
      <c r="AN126" s="1926"/>
    </row>
    <row r="127" spans="1:40">
      <c r="A127" s="1916" t="s">
        <v>749</v>
      </c>
      <c r="B127" s="1896"/>
      <c r="C127" s="1930" t="s">
        <v>750</v>
      </c>
      <c r="D127" s="1931" t="s">
        <v>751</v>
      </c>
      <c r="E127" s="1936" t="s">
        <v>752</v>
      </c>
      <c r="F127" s="1932" t="s">
        <v>449</v>
      </c>
      <c r="G127" s="1933">
        <f t="shared" si="50"/>
        <v>377</v>
      </c>
      <c r="I127" s="1934">
        <v>216</v>
      </c>
      <c r="J127" s="1935"/>
      <c r="K127" s="1935"/>
      <c r="L127" s="1935"/>
      <c r="M127" s="1935"/>
      <c r="N127" s="1935"/>
      <c r="O127" s="1935"/>
      <c r="P127" s="1935"/>
      <c r="Q127" s="1935"/>
      <c r="R127" s="1935">
        <v>24</v>
      </c>
      <c r="S127" s="1935">
        <v>18</v>
      </c>
      <c r="T127" s="1935"/>
      <c r="U127" s="1935">
        <v>18</v>
      </c>
      <c r="V127" s="1935">
        <v>7</v>
      </c>
      <c r="W127" s="1935">
        <v>26</v>
      </c>
      <c r="X127" s="1935">
        <v>48</v>
      </c>
      <c r="Y127" s="1935">
        <v>8</v>
      </c>
      <c r="Z127" s="1935">
        <v>12</v>
      </c>
      <c r="AB127" s="1922">
        <v>22000</v>
      </c>
      <c r="AC127" s="1923">
        <f t="shared" si="64"/>
        <v>8294000</v>
      </c>
      <c r="AD127" s="1922">
        <v>8000</v>
      </c>
      <c r="AE127" s="1923">
        <f t="shared" si="65"/>
        <v>3016000</v>
      </c>
      <c r="AF127" s="1922"/>
      <c r="AG127" s="1923">
        <f t="shared" si="66"/>
        <v>0</v>
      </c>
      <c r="AH127" s="1922"/>
      <c r="AI127" s="1923">
        <f t="shared" si="67"/>
        <v>0</v>
      </c>
      <c r="AJ127" s="1923">
        <f t="shared" si="51"/>
        <v>30000</v>
      </c>
      <c r="AK127" s="1923">
        <f t="shared" si="68"/>
        <v>11310000</v>
      </c>
      <c r="AL127" s="1924"/>
      <c r="AM127" s="1925">
        <f t="shared" si="69"/>
        <v>0</v>
      </c>
      <c r="AN127" s="1926"/>
    </row>
    <row r="128" spans="1:40">
      <c r="A128" s="1916" t="s">
        <v>753</v>
      </c>
      <c r="B128" s="1896"/>
      <c r="C128" s="1900" t="s">
        <v>754</v>
      </c>
      <c r="D128" s="1917" t="s">
        <v>751</v>
      </c>
      <c r="E128" s="1900" t="s">
        <v>755</v>
      </c>
      <c r="F128" s="1918" t="s">
        <v>449</v>
      </c>
      <c r="G128" s="1919">
        <f t="shared" si="50"/>
        <v>1155</v>
      </c>
      <c r="I128" s="1920"/>
      <c r="J128" s="1921"/>
      <c r="K128" s="1921"/>
      <c r="L128" s="1921">
        <v>216</v>
      </c>
      <c r="M128" s="1921"/>
      <c r="N128" s="1921">
        <v>378</v>
      </c>
      <c r="O128" s="1921">
        <v>378</v>
      </c>
      <c r="P128" s="1921"/>
      <c r="Q128" s="1921">
        <v>155</v>
      </c>
      <c r="R128" s="1921"/>
      <c r="S128" s="1921"/>
      <c r="T128" s="1921">
        <v>28</v>
      </c>
      <c r="U128" s="1921"/>
      <c r="V128" s="1921"/>
      <c r="W128" s="1921"/>
      <c r="X128" s="1921"/>
      <c r="Y128" s="1921"/>
      <c r="Z128" s="1921"/>
      <c r="AB128" s="1922">
        <v>26000</v>
      </c>
      <c r="AC128" s="1923">
        <f t="shared" si="64"/>
        <v>30030000</v>
      </c>
      <c r="AD128" s="1922">
        <v>9000</v>
      </c>
      <c r="AE128" s="1923">
        <f t="shared" si="65"/>
        <v>10395000</v>
      </c>
      <c r="AF128" s="1922"/>
      <c r="AG128" s="1923">
        <f t="shared" si="66"/>
        <v>0</v>
      </c>
      <c r="AH128" s="1922"/>
      <c r="AI128" s="1923">
        <f t="shared" si="67"/>
        <v>0</v>
      </c>
      <c r="AJ128" s="1923">
        <f t="shared" si="51"/>
        <v>35000</v>
      </c>
      <c r="AK128" s="1923">
        <f t="shared" si="68"/>
        <v>40425000</v>
      </c>
      <c r="AL128" s="1924"/>
      <c r="AM128" s="1925">
        <f t="shared" si="69"/>
        <v>0</v>
      </c>
      <c r="AN128" s="1926"/>
    </row>
    <row r="129" spans="1:40">
      <c r="A129" s="1916" t="s">
        <v>756</v>
      </c>
      <c r="B129" s="1896"/>
      <c r="C129" s="1900" t="s">
        <v>757</v>
      </c>
      <c r="D129" s="1917" t="s">
        <v>403</v>
      </c>
      <c r="E129" s="1900" t="s">
        <v>758</v>
      </c>
      <c r="F129" s="1918" t="s">
        <v>154</v>
      </c>
      <c r="G129" s="1919">
        <f t="shared" si="50"/>
        <v>101</v>
      </c>
      <c r="I129" s="1920">
        <v>18</v>
      </c>
      <c r="J129" s="1921"/>
      <c r="K129" s="1921"/>
      <c r="L129" s="1921">
        <v>12</v>
      </c>
      <c r="M129" s="1921"/>
      <c r="N129" s="1921">
        <v>12</v>
      </c>
      <c r="O129" s="1921">
        <v>12</v>
      </c>
      <c r="P129" s="1921"/>
      <c r="Q129" s="1921">
        <v>10</v>
      </c>
      <c r="R129" s="1921">
        <v>6</v>
      </c>
      <c r="S129" s="1921">
        <v>3</v>
      </c>
      <c r="T129" s="1921">
        <v>6</v>
      </c>
      <c r="U129" s="1921">
        <v>4</v>
      </c>
      <c r="V129" s="1921">
        <v>2</v>
      </c>
      <c r="W129" s="1921">
        <v>6</v>
      </c>
      <c r="X129" s="1921">
        <v>6</v>
      </c>
      <c r="Y129" s="1921">
        <v>2</v>
      </c>
      <c r="Z129" s="1921">
        <v>2</v>
      </c>
      <c r="AB129" s="1922">
        <v>13500</v>
      </c>
      <c r="AC129" s="1923">
        <f t="shared" si="64"/>
        <v>1363500</v>
      </c>
      <c r="AD129" s="1922">
        <v>27200</v>
      </c>
      <c r="AE129" s="1923">
        <f t="shared" si="65"/>
        <v>2747200</v>
      </c>
      <c r="AF129" s="1922"/>
      <c r="AG129" s="1923">
        <f t="shared" si="66"/>
        <v>0</v>
      </c>
      <c r="AH129" s="1922"/>
      <c r="AI129" s="1923">
        <f t="shared" si="67"/>
        <v>0</v>
      </c>
      <c r="AJ129" s="1923">
        <f t="shared" si="51"/>
        <v>40700</v>
      </c>
      <c r="AK129" s="1923">
        <f t="shared" si="68"/>
        <v>4110700</v>
      </c>
      <c r="AL129" s="1924"/>
      <c r="AM129" s="1925">
        <f t="shared" si="69"/>
        <v>0</v>
      </c>
      <c r="AN129" s="1926"/>
    </row>
    <row r="130" spans="1:40" ht="15.75" customHeight="1">
      <c r="A130" s="1916" t="s">
        <v>759</v>
      </c>
      <c r="B130" s="1896"/>
      <c r="C130" s="1900" t="s">
        <v>760</v>
      </c>
      <c r="D130" s="1917" t="s">
        <v>761</v>
      </c>
      <c r="E130" s="1927" t="s">
        <v>762</v>
      </c>
      <c r="F130" s="1918" t="s">
        <v>154</v>
      </c>
      <c r="G130" s="1919">
        <f t="shared" si="50"/>
        <v>2</v>
      </c>
      <c r="I130" s="1920"/>
      <c r="J130" s="1921"/>
      <c r="K130" s="1921"/>
      <c r="L130" s="1921"/>
      <c r="M130" s="1921"/>
      <c r="N130" s="1921"/>
      <c r="O130" s="1921"/>
      <c r="P130" s="1921"/>
      <c r="Q130" s="1921"/>
      <c r="R130" s="1921"/>
      <c r="S130" s="1921"/>
      <c r="T130" s="1921"/>
      <c r="U130" s="1921"/>
      <c r="V130" s="1921"/>
      <c r="W130" s="1921"/>
      <c r="X130" s="1921"/>
      <c r="Y130" s="1921"/>
      <c r="Z130" s="1921">
        <v>2</v>
      </c>
      <c r="AB130" s="1922">
        <v>11520</v>
      </c>
      <c r="AC130" s="1923">
        <f t="shared" si="64"/>
        <v>23040</v>
      </c>
      <c r="AD130" s="1922">
        <v>1500</v>
      </c>
      <c r="AE130" s="1923">
        <f t="shared" si="65"/>
        <v>3000</v>
      </c>
      <c r="AF130" s="1922"/>
      <c r="AG130" s="1923">
        <f t="shared" si="66"/>
        <v>0</v>
      </c>
      <c r="AH130" s="1922"/>
      <c r="AI130" s="1923">
        <f t="shared" si="67"/>
        <v>0</v>
      </c>
      <c r="AJ130" s="1923">
        <f t="shared" si="51"/>
        <v>13020</v>
      </c>
      <c r="AK130" s="1923">
        <f t="shared" si="68"/>
        <v>26040</v>
      </c>
      <c r="AL130" s="1924"/>
      <c r="AM130" s="1925">
        <f t="shared" si="69"/>
        <v>0</v>
      </c>
      <c r="AN130" s="1926"/>
    </row>
    <row r="131" spans="1:40" ht="15.75" customHeight="1">
      <c r="A131" s="1916" t="s">
        <v>763</v>
      </c>
      <c r="B131" s="1896"/>
      <c r="C131" s="1900" t="s">
        <v>764</v>
      </c>
      <c r="D131" s="1917" t="s">
        <v>403</v>
      </c>
      <c r="E131" s="1927" t="s">
        <v>765</v>
      </c>
      <c r="F131" s="1918" t="s">
        <v>449</v>
      </c>
      <c r="G131" s="1919">
        <f t="shared" si="50"/>
        <v>168</v>
      </c>
      <c r="I131" s="1920"/>
      <c r="J131" s="1921"/>
      <c r="K131" s="1921"/>
      <c r="L131" s="1921"/>
      <c r="M131" s="1921"/>
      <c r="N131" s="1921"/>
      <c r="O131" s="1921"/>
      <c r="P131" s="1921"/>
      <c r="Q131" s="1921"/>
      <c r="R131" s="1921"/>
      <c r="S131" s="1921"/>
      <c r="T131" s="1921"/>
      <c r="U131" s="1921"/>
      <c r="V131" s="1921"/>
      <c r="W131" s="1921"/>
      <c r="X131" s="1921">
        <v>168</v>
      </c>
      <c r="Y131" s="1921"/>
      <c r="Z131" s="1921"/>
      <c r="AB131" s="1922">
        <v>65000</v>
      </c>
      <c r="AC131" s="1923">
        <f t="shared" si="64"/>
        <v>10920000</v>
      </c>
      <c r="AD131" s="1922">
        <v>12000</v>
      </c>
      <c r="AE131" s="1923">
        <f t="shared" si="65"/>
        <v>2016000</v>
      </c>
      <c r="AF131" s="1922"/>
      <c r="AG131" s="1923">
        <f t="shared" si="66"/>
        <v>0</v>
      </c>
      <c r="AH131" s="1922"/>
      <c r="AI131" s="1923">
        <f t="shared" si="67"/>
        <v>0</v>
      </c>
      <c r="AJ131" s="1923">
        <f t="shared" si="51"/>
        <v>77000</v>
      </c>
      <c r="AK131" s="1923">
        <f t="shared" si="68"/>
        <v>12936000</v>
      </c>
      <c r="AL131" s="1924"/>
      <c r="AM131" s="1925">
        <f t="shared" si="69"/>
        <v>0</v>
      </c>
      <c r="AN131" s="1926"/>
    </row>
    <row r="132" spans="1:40">
      <c r="A132" s="1916" t="s">
        <v>766</v>
      </c>
      <c r="B132" s="1896"/>
      <c r="C132" s="1900" t="s">
        <v>767</v>
      </c>
      <c r="D132" s="1917" t="s">
        <v>403</v>
      </c>
      <c r="E132" s="1900" t="s">
        <v>768</v>
      </c>
      <c r="F132" s="1918" t="s">
        <v>154</v>
      </c>
      <c r="G132" s="1919">
        <f t="shared" si="50"/>
        <v>1</v>
      </c>
      <c r="I132" s="1920"/>
      <c r="J132" s="1921"/>
      <c r="K132" s="1921"/>
      <c r="L132" s="1921"/>
      <c r="M132" s="1921"/>
      <c r="N132" s="1921"/>
      <c r="O132" s="1921"/>
      <c r="P132" s="1921"/>
      <c r="Q132" s="1921"/>
      <c r="R132" s="1921"/>
      <c r="S132" s="1921"/>
      <c r="T132" s="1921"/>
      <c r="U132" s="1921"/>
      <c r="V132" s="1921"/>
      <c r="W132" s="1921"/>
      <c r="X132" s="1921">
        <v>1</v>
      </c>
      <c r="Y132" s="1921"/>
      <c r="Z132" s="1921"/>
      <c r="AB132" s="1922">
        <v>840000</v>
      </c>
      <c r="AC132" s="1923">
        <f t="shared" si="64"/>
        <v>840000</v>
      </c>
      <c r="AD132" s="1922">
        <v>420000</v>
      </c>
      <c r="AE132" s="1923">
        <f t="shared" si="65"/>
        <v>420000</v>
      </c>
      <c r="AF132" s="1922"/>
      <c r="AG132" s="1923">
        <f t="shared" si="66"/>
        <v>0</v>
      </c>
      <c r="AH132" s="1922"/>
      <c r="AI132" s="1923">
        <f t="shared" si="67"/>
        <v>0</v>
      </c>
      <c r="AJ132" s="1923">
        <f t="shared" si="51"/>
        <v>1260000</v>
      </c>
      <c r="AK132" s="1923">
        <f t="shared" si="68"/>
        <v>1260000</v>
      </c>
      <c r="AL132" s="1924"/>
      <c r="AM132" s="1925">
        <f t="shared" si="69"/>
        <v>0</v>
      </c>
      <c r="AN132" s="1926"/>
    </row>
    <row r="133" spans="1:40">
      <c r="A133" s="1916" t="s">
        <v>769</v>
      </c>
      <c r="B133" s="1896"/>
      <c r="C133" s="1900" t="s">
        <v>770</v>
      </c>
      <c r="D133" s="1941" t="s">
        <v>771</v>
      </c>
      <c r="E133" s="1900" t="s">
        <v>772</v>
      </c>
      <c r="F133" s="1918" t="s">
        <v>154</v>
      </c>
      <c r="G133" s="1919">
        <f t="shared" si="50"/>
        <v>22</v>
      </c>
      <c r="I133" s="1920">
        <v>6</v>
      </c>
      <c r="J133" s="1921"/>
      <c r="K133" s="1921"/>
      <c r="L133" s="1921">
        <v>2</v>
      </c>
      <c r="M133" s="1921"/>
      <c r="N133" s="1921">
        <v>2</v>
      </c>
      <c r="O133" s="1921">
        <v>2</v>
      </c>
      <c r="P133" s="1921">
        <v>2</v>
      </c>
      <c r="Q133" s="1921"/>
      <c r="R133" s="1921">
        <v>4</v>
      </c>
      <c r="S133" s="1921"/>
      <c r="T133" s="1921">
        <v>4</v>
      </c>
      <c r="U133" s="1921"/>
      <c r="V133" s="1921"/>
      <c r="W133" s="1921"/>
      <c r="X133" s="1921"/>
      <c r="Y133" s="1921"/>
      <c r="Z133" s="1921"/>
      <c r="AB133" s="1922">
        <v>68000</v>
      </c>
      <c r="AC133" s="1923">
        <f t="shared" si="64"/>
        <v>1496000</v>
      </c>
      <c r="AD133" s="1922">
        <v>45000</v>
      </c>
      <c r="AE133" s="1923">
        <f t="shared" si="65"/>
        <v>990000</v>
      </c>
      <c r="AF133" s="1922"/>
      <c r="AG133" s="1923">
        <f t="shared" si="66"/>
        <v>0</v>
      </c>
      <c r="AH133" s="1922"/>
      <c r="AI133" s="1923">
        <f t="shared" si="67"/>
        <v>0</v>
      </c>
      <c r="AJ133" s="1923">
        <f t="shared" si="51"/>
        <v>113000</v>
      </c>
      <c r="AK133" s="1923">
        <f t="shared" si="68"/>
        <v>2486000</v>
      </c>
      <c r="AL133" s="1924"/>
      <c r="AM133" s="1925">
        <f t="shared" si="69"/>
        <v>0</v>
      </c>
      <c r="AN133" s="1926"/>
    </row>
    <row r="134" spans="1:40">
      <c r="A134" s="1916" t="s">
        <v>773</v>
      </c>
      <c r="B134" s="1896"/>
      <c r="C134" s="1900" t="s">
        <v>774</v>
      </c>
      <c r="D134" s="1917" t="s">
        <v>775</v>
      </c>
      <c r="E134" s="1927" t="s">
        <v>776</v>
      </c>
      <c r="F134" s="1918" t="s">
        <v>154</v>
      </c>
      <c r="G134" s="1919">
        <f t="shared" si="50"/>
        <v>6</v>
      </c>
      <c r="I134" s="1920"/>
      <c r="J134" s="1921"/>
      <c r="K134" s="1921"/>
      <c r="L134" s="1921"/>
      <c r="M134" s="1921"/>
      <c r="N134" s="1921"/>
      <c r="O134" s="1921"/>
      <c r="P134" s="1921"/>
      <c r="Q134" s="1921">
        <v>1</v>
      </c>
      <c r="R134" s="1921">
        <v>1</v>
      </c>
      <c r="S134" s="1921"/>
      <c r="T134" s="1921">
        <v>1</v>
      </c>
      <c r="U134" s="1921">
        <v>2</v>
      </c>
      <c r="V134" s="1921">
        <v>1</v>
      </c>
      <c r="W134" s="1921"/>
      <c r="X134" s="1921"/>
      <c r="Y134" s="1921"/>
      <c r="Z134" s="1921"/>
      <c r="AB134" s="1922">
        <v>35000</v>
      </c>
      <c r="AC134" s="1923">
        <f t="shared" si="64"/>
        <v>210000</v>
      </c>
      <c r="AD134" s="1922">
        <v>50000</v>
      </c>
      <c r="AE134" s="1923">
        <f t="shared" si="65"/>
        <v>300000</v>
      </c>
      <c r="AF134" s="1922"/>
      <c r="AG134" s="1923">
        <f t="shared" si="66"/>
        <v>0</v>
      </c>
      <c r="AH134" s="1922"/>
      <c r="AI134" s="1923">
        <f t="shared" si="67"/>
        <v>0</v>
      </c>
      <c r="AJ134" s="1923">
        <f t="shared" si="51"/>
        <v>85000</v>
      </c>
      <c r="AK134" s="1923">
        <f t="shared" si="68"/>
        <v>510000</v>
      </c>
      <c r="AL134" s="1924"/>
      <c r="AM134" s="1925">
        <f t="shared" si="69"/>
        <v>0</v>
      </c>
      <c r="AN134" s="1926"/>
    </row>
    <row r="135" spans="1:40">
      <c r="A135" s="1916" t="s">
        <v>777</v>
      </c>
      <c r="B135" s="1896"/>
      <c r="C135" s="1900" t="s">
        <v>774</v>
      </c>
      <c r="D135" s="1917" t="s">
        <v>778</v>
      </c>
      <c r="E135" s="1927" t="s">
        <v>779</v>
      </c>
      <c r="F135" s="1918" t="s">
        <v>154</v>
      </c>
      <c r="G135" s="1919">
        <f t="shared" si="50"/>
        <v>1</v>
      </c>
      <c r="I135" s="1920"/>
      <c r="J135" s="1921"/>
      <c r="K135" s="1921"/>
      <c r="L135" s="1921"/>
      <c r="M135" s="1921"/>
      <c r="N135" s="1921"/>
      <c r="O135" s="1921"/>
      <c r="P135" s="1921"/>
      <c r="Q135" s="1921">
        <v>1</v>
      </c>
      <c r="R135" s="1921"/>
      <c r="S135" s="1921"/>
      <c r="T135" s="1921"/>
      <c r="U135" s="1921"/>
      <c r="V135" s="1921"/>
      <c r="W135" s="1921"/>
      <c r="X135" s="1921"/>
      <c r="Y135" s="1921"/>
      <c r="Z135" s="1921"/>
      <c r="AB135" s="1922">
        <v>65000</v>
      </c>
      <c r="AC135" s="1923">
        <f t="shared" si="64"/>
        <v>65000</v>
      </c>
      <c r="AD135" s="1922">
        <v>70000</v>
      </c>
      <c r="AE135" s="1923">
        <f t="shared" si="65"/>
        <v>70000</v>
      </c>
      <c r="AF135" s="1922"/>
      <c r="AG135" s="1923">
        <f t="shared" si="66"/>
        <v>0</v>
      </c>
      <c r="AH135" s="1922"/>
      <c r="AI135" s="1923">
        <f t="shared" si="67"/>
        <v>0</v>
      </c>
      <c r="AJ135" s="1923">
        <f t="shared" si="51"/>
        <v>135000</v>
      </c>
      <c r="AK135" s="1923">
        <f t="shared" si="68"/>
        <v>135000</v>
      </c>
      <c r="AL135" s="1924"/>
      <c r="AM135" s="1925">
        <f t="shared" si="69"/>
        <v>0</v>
      </c>
      <c r="AN135" s="1926"/>
    </row>
    <row r="136" spans="1:40" ht="15.75" customHeight="1">
      <c r="A136" s="1916" t="s">
        <v>780</v>
      </c>
      <c r="B136" s="1896"/>
      <c r="C136" s="1900" t="s">
        <v>781</v>
      </c>
      <c r="D136" s="1941" t="s">
        <v>403</v>
      </c>
      <c r="E136" s="1900" t="s">
        <v>782</v>
      </c>
      <c r="F136" s="1918" t="s">
        <v>154</v>
      </c>
      <c r="G136" s="1919">
        <f t="shared" si="50"/>
        <v>7</v>
      </c>
      <c r="I136" s="1920"/>
      <c r="J136" s="1921"/>
      <c r="K136" s="1921"/>
      <c r="L136" s="1921"/>
      <c r="M136" s="1921"/>
      <c r="N136" s="1921"/>
      <c r="O136" s="1921"/>
      <c r="P136" s="1921"/>
      <c r="Q136" s="1921">
        <v>2</v>
      </c>
      <c r="R136" s="1921">
        <v>1</v>
      </c>
      <c r="S136" s="1921"/>
      <c r="T136" s="1921">
        <v>1</v>
      </c>
      <c r="U136" s="1921">
        <v>2</v>
      </c>
      <c r="V136" s="1921">
        <v>1</v>
      </c>
      <c r="W136" s="1921"/>
      <c r="X136" s="1921"/>
      <c r="Y136" s="1921"/>
      <c r="Z136" s="1921"/>
      <c r="AB136" s="1922">
        <v>15000</v>
      </c>
      <c r="AC136" s="1923">
        <f t="shared" si="64"/>
        <v>105000</v>
      </c>
      <c r="AD136" s="1922">
        <v>2000</v>
      </c>
      <c r="AE136" s="1923">
        <f t="shared" si="65"/>
        <v>14000</v>
      </c>
      <c r="AF136" s="1922"/>
      <c r="AG136" s="1923">
        <f t="shared" si="66"/>
        <v>0</v>
      </c>
      <c r="AH136" s="1922"/>
      <c r="AI136" s="1923">
        <f t="shared" si="67"/>
        <v>0</v>
      </c>
      <c r="AJ136" s="1923">
        <f t="shared" si="51"/>
        <v>17000</v>
      </c>
      <c r="AK136" s="1923">
        <f t="shared" si="68"/>
        <v>119000</v>
      </c>
      <c r="AL136" s="1924"/>
      <c r="AM136" s="1925">
        <f t="shared" si="69"/>
        <v>0</v>
      </c>
      <c r="AN136" s="1926"/>
    </row>
    <row r="137" spans="1:40" ht="15.75" customHeight="1">
      <c r="A137" s="1916" t="s">
        <v>783</v>
      </c>
      <c r="B137" s="1896"/>
      <c r="C137" s="1900" t="s">
        <v>784</v>
      </c>
      <c r="D137" s="1941" t="s">
        <v>403</v>
      </c>
      <c r="E137" s="1900" t="s">
        <v>785</v>
      </c>
      <c r="F137" s="1918" t="s">
        <v>154</v>
      </c>
      <c r="G137" s="1919">
        <f t="shared" si="50"/>
        <v>4</v>
      </c>
      <c r="I137" s="1920"/>
      <c r="J137" s="1921"/>
      <c r="K137" s="1921"/>
      <c r="L137" s="1921"/>
      <c r="M137" s="1921"/>
      <c r="N137" s="1921"/>
      <c r="O137" s="1921"/>
      <c r="P137" s="1921"/>
      <c r="Q137" s="1921"/>
      <c r="R137" s="1921"/>
      <c r="S137" s="1921"/>
      <c r="T137" s="1921">
        <v>2</v>
      </c>
      <c r="U137" s="1921"/>
      <c r="V137" s="1921">
        <v>2</v>
      </c>
      <c r="W137" s="1921"/>
      <c r="X137" s="1921"/>
      <c r="Y137" s="1921"/>
      <c r="Z137" s="1921"/>
      <c r="AB137" s="1922">
        <v>150000</v>
      </c>
      <c r="AC137" s="1923">
        <f t="shared" si="64"/>
        <v>600000</v>
      </c>
      <c r="AD137" s="1922">
        <v>30000</v>
      </c>
      <c r="AE137" s="1923">
        <f t="shared" si="65"/>
        <v>120000</v>
      </c>
      <c r="AF137" s="1922"/>
      <c r="AG137" s="1923">
        <f t="shared" si="66"/>
        <v>0</v>
      </c>
      <c r="AH137" s="1922"/>
      <c r="AI137" s="1923">
        <f t="shared" si="67"/>
        <v>0</v>
      </c>
      <c r="AJ137" s="1923">
        <f t="shared" si="51"/>
        <v>180000</v>
      </c>
      <c r="AK137" s="1923">
        <f t="shared" si="68"/>
        <v>720000</v>
      </c>
      <c r="AL137" s="1924"/>
      <c r="AM137" s="1925">
        <f t="shared" si="69"/>
        <v>0</v>
      </c>
      <c r="AN137" s="1926"/>
    </row>
    <row r="138" spans="1:40">
      <c r="A138" s="1916" t="s">
        <v>786</v>
      </c>
      <c r="B138" s="1896"/>
      <c r="C138" s="1930" t="s">
        <v>787</v>
      </c>
      <c r="D138" s="1931" t="s">
        <v>403</v>
      </c>
      <c r="E138" s="1930" t="s">
        <v>788</v>
      </c>
      <c r="F138" s="1932" t="s">
        <v>154</v>
      </c>
      <c r="G138" s="1933">
        <f t="shared" si="50"/>
        <v>12</v>
      </c>
      <c r="I138" s="1934"/>
      <c r="J138" s="1935"/>
      <c r="K138" s="1935"/>
      <c r="L138" s="1935"/>
      <c r="M138" s="1935"/>
      <c r="N138" s="1935"/>
      <c r="O138" s="1935"/>
      <c r="P138" s="1935"/>
      <c r="Q138" s="1935">
        <v>5</v>
      </c>
      <c r="R138" s="1935">
        <v>1</v>
      </c>
      <c r="S138" s="1935"/>
      <c r="T138" s="1935">
        <v>1</v>
      </c>
      <c r="U138" s="1935">
        <v>4</v>
      </c>
      <c r="V138" s="1935">
        <v>1</v>
      </c>
      <c r="W138" s="1935"/>
      <c r="X138" s="1935"/>
      <c r="Y138" s="1935"/>
      <c r="Z138" s="1935"/>
      <c r="AB138" s="1922">
        <v>12000</v>
      </c>
      <c r="AC138" s="1923">
        <f t="shared" si="64"/>
        <v>144000</v>
      </c>
      <c r="AD138" s="1922">
        <v>2000</v>
      </c>
      <c r="AE138" s="1923">
        <f t="shared" si="65"/>
        <v>24000</v>
      </c>
      <c r="AF138" s="1922"/>
      <c r="AG138" s="1923">
        <f t="shared" si="66"/>
        <v>0</v>
      </c>
      <c r="AH138" s="1922"/>
      <c r="AI138" s="1923">
        <f t="shared" si="67"/>
        <v>0</v>
      </c>
      <c r="AJ138" s="1923">
        <f t="shared" si="51"/>
        <v>14000</v>
      </c>
      <c r="AK138" s="1923">
        <f t="shared" si="68"/>
        <v>168000</v>
      </c>
      <c r="AL138" s="1924"/>
      <c r="AM138" s="1925">
        <f t="shared" si="69"/>
        <v>0</v>
      </c>
      <c r="AN138" s="1926"/>
    </row>
    <row r="139" spans="1:40">
      <c r="A139" s="1916" t="s">
        <v>789</v>
      </c>
      <c r="B139" s="1896"/>
      <c r="C139" s="1930" t="s">
        <v>2875</v>
      </c>
      <c r="D139" s="1931" t="s">
        <v>791</v>
      </c>
      <c r="E139" s="1930" t="s">
        <v>792</v>
      </c>
      <c r="F139" s="1932" t="s">
        <v>154</v>
      </c>
      <c r="G139" s="1933">
        <f t="shared" si="50"/>
        <v>6</v>
      </c>
      <c r="I139" s="1934"/>
      <c r="J139" s="1935"/>
      <c r="K139" s="1935"/>
      <c r="L139" s="1935"/>
      <c r="M139" s="1935"/>
      <c r="N139" s="1935"/>
      <c r="O139" s="1935"/>
      <c r="P139" s="1935"/>
      <c r="Q139" s="1935">
        <v>1</v>
      </c>
      <c r="R139" s="1935">
        <v>1</v>
      </c>
      <c r="S139" s="1935"/>
      <c r="T139" s="1935">
        <v>1</v>
      </c>
      <c r="U139" s="1935">
        <v>2</v>
      </c>
      <c r="V139" s="1935">
        <v>1</v>
      </c>
      <c r="W139" s="1935"/>
      <c r="X139" s="1935"/>
      <c r="Y139" s="1935"/>
      <c r="Z139" s="1935"/>
      <c r="AB139" s="1922">
        <v>220000</v>
      </c>
      <c r="AC139" s="1923">
        <f t="shared" si="64"/>
        <v>1320000</v>
      </c>
      <c r="AD139" s="1922">
        <v>60000</v>
      </c>
      <c r="AE139" s="1923">
        <f t="shared" si="65"/>
        <v>360000</v>
      </c>
      <c r="AF139" s="1922"/>
      <c r="AG139" s="1923">
        <f t="shared" si="66"/>
        <v>0</v>
      </c>
      <c r="AH139" s="1922"/>
      <c r="AI139" s="1923">
        <f t="shared" si="67"/>
        <v>0</v>
      </c>
      <c r="AJ139" s="1923">
        <f t="shared" si="51"/>
        <v>280000</v>
      </c>
      <c r="AK139" s="1923">
        <f t="shared" si="68"/>
        <v>1680000</v>
      </c>
      <c r="AL139" s="1924"/>
      <c r="AM139" s="1925">
        <f t="shared" si="69"/>
        <v>0</v>
      </c>
      <c r="AN139" s="1926"/>
    </row>
    <row r="140" spans="1:40">
      <c r="A140" s="1916" t="s">
        <v>793</v>
      </c>
      <c r="B140" s="1896"/>
      <c r="C140" s="1930" t="s">
        <v>790</v>
      </c>
      <c r="D140" s="1931" t="s">
        <v>794</v>
      </c>
      <c r="E140" s="1930" t="s">
        <v>795</v>
      </c>
      <c r="F140" s="1932" t="s">
        <v>154</v>
      </c>
      <c r="G140" s="1933">
        <f t="shared" si="50"/>
        <v>1</v>
      </c>
      <c r="I140" s="1934"/>
      <c r="J140" s="1935"/>
      <c r="K140" s="1935"/>
      <c r="L140" s="1935"/>
      <c r="M140" s="1935"/>
      <c r="N140" s="1935"/>
      <c r="O140" s="1935"/>
      <c r="P140" s="1935"/>
      <c r="Q140" s="1935">
        <v>1</v>
      </c>
      <c r="R140" s="1935"/>
      <c r="S140" s="1935"/>
      <c r="T140" s="1935"/>
      <c r="U140" s="1935"/>
      <c r="V140" s="1935"/>
      <c r="W140" s="1935"/>
      <c r="X140" s="1935"/>
      <c r="Y140" s="1935"/>
      <c r="Z140" s="1935"/>
      <c r="AB140" s="1922">
        <v>350000</v>
      </c>
      <c r="AC140" s="1923">
        <f t="shared" si="64"/>
        <v>350000</v>
      </c>
      <c r="AD140" s="1922">
        <v>80000</v>
      </c>
      <c r="AE140" s="1923">
        <f t="shared" si="65"/>
        <v>80000</v>
      </c>
      <c r="AF140" s="1922"/>
      <c r="AG140" s="1923">
        <f t="shared" si="66"/>
        <v>0</v>
      </c>
      <c r="AH140" s="1922"/>
      <c r="AI140" s="1923">
        <f t="shared" si="67"/>
        <v>0</v>
      </c>
      <c r="AJ140" s="1923">
        <f t="shared" si="51"/>
        <v>430000</v>
      </c>
      <c r="AK140" s="1923">
        <f t="shared" si="68"/>
        <v>430000</v>
      </c>
      <c r="AL140" s="1924"/>
      <c r="AM140" s="1925">
        <f t="shared" si="69"/>
        <v>0</v>
      </c>
      <c r="AN140" s="1926"/>
    </row>
    <row r="141" spans="1:40">
      <c r="A141" s="1916" t="s">
        <v>796</v>
      </c>
      <c r="B141" s="1896"/>
      <c r="C141" s="1930" t="s">
        <v>797</v>
      </c>
      <c r="D141" s="1931" t="s">
        <v>735</v>
      </c>
      <c r="E141" s="1930" t="s">
        <v>798</v>
      </c>
      <c r="F141" s="1932" t="s">
        <v>444</v>
      </c>
      <c r="G141" s="1933">
        <f t="shared" si="50"/>
        <v>10.000000000000002</v>
      </c>
      <c r="I141" s="1934">
        <v>1.59</v>
      </c>
      <c r="J141" s="1935"/>
      <c r="K141" s="1935"/>
      <c r="L141" s="1935">
        <v>1.5</v>
      </c>
      <c r="M141" s="1935"/>
      <c r="N141" s="1935">
        <v>1.5</v>
      </c>
      <c r="O141" s="1935">
        <v>1.5</v>
      </c>
      <c r="P141" s="1935"/>
      <c r="Q141" s="1935">
        <v>1.06</v>
      </c>
      <c r="R141" s="1935">
        <v>0.7</v>
      </c>
      <c r="S141" s="1935">
        <v>0.5</v>
      </c>
      <c r="T141" s="1935">
        <v>0.5</v>
      </c>
      <c r="U141" s="1935">
        <v>0.3</v>
      </c>
      <c r="V141" s="1935"/>
      <c r="W141" s="1935">
        <v>0.2</v>
      </c>
      <c r="X141" s="1935">
        <v>0.15</v>
      </c>
      <c r="Y141" s="1935">
        <v>0.5</v>
      </c>
      <c r="Z141" s="1935"/>
      <c r="AB141" s="1922">
        <v>980000</v>
      </c>
      <c r="AC141" s="1923">
        <f t="shared" si="64"/>
        <v>9800000.0000000019</v>
      </c>
      <c r="AD141" s="1922">
        <v>1200000</v>
      </c>
      <c r="AE141" s="1923">
        <f t="shared" si="65"/>
        <v>12000000.000000002</v>
      </c>
      <c r="AF141" s="1922">
        <v>500000</v>
      </c>
      <c r="AG141" s="1923">
        <f t="shared" si="66"/>
        <v>5000000.0000000009</v>
      </c>
      <c r="AH141" s="1922"/>
      <c r="AI141" s="1923">
        <f t="shared" si="67"/>
        <v>0</v>
      </c>
      <c r="AJ141" s="1923">
        <f t="shared" si="51"/>
        <v>2680000</v>
      </c>
      <c r="AK141" s="1923">
        <f t="shared" si="68"/>
        <v>26800000.000000004</v>
      </c>
      <c r="AL141" s="1924"/>
      <c r="AM141" s="1925">
        <f t="shared" si="69"/>
        <v>0</v>
      </c>
      <c r="AN141" s="1926"/>
    </row>
    <row r="142" spans="1:40">
      <c r="A142" s="1916" t="s">
        <v>799</v>
      </c>
      <c r="B142" s="1896"/>
      <c r="C142" s="1930" t="s">
        <v>800</v>
      </c>
      <c r="D142" s="1931" t="s">
        <v>801</v>
      </c>
      <c r="E142" s="1930" t="s">
        <v>802</v>
      </c>
      <c r="F142" s="1932" t="s">
        <v>449</v>
      </c>
      <c r="G142" s="1933">
        <f t="shared" ref="G142:G152" si="70">SUM(I142:Z142)</f>
        <v>150</v>
      </c>
      <c r="I142" s="1934"/>
      <c r="J142" s="1935"/>
      <c r="K142" s="1935"/>
      <c r="L142" s="1935"/>
      <c r="M142" s="1935"/>
      <c r="N142" s="1935"/>
      <c r="O142" s="1935"/>
      <c r="P142" s="1935"/>
      <c r="Q142" s="1935">
        <v>150</v>
      </c>
      <c r="R142" s="1935"/>
      <c r="S142" s="1935"/>
      <c r="T142" s="1935"/>
      <c r="U142" s="1935"/>
      <c r="V142" s="1935"/>
      <c r="W142" s="1935"/>
      <c r="X142" s="1935"/>
      <c r="Y142" s="1935"/>
      <c r="Z142" s="1935"/>
      <c r="AB142" s="1922">
        <v>24000</v>
      </c>
      <c r="AC142" s="1923">
        <f t="shared" si="64"/>
        <v>3600000</v>
      </c>
      <c r="AD142" s="1922">
        <v>5000</v>
      </c>
      <c r="AE142" s="1923">
        <f t="shared" si="65"/>
        <v>750000</v>
      </c>
      <c r="AF142" s="1922"/>
      <c r="AG142" s="1923">
        <f t="shared" si="66"/>
        <v>0</v>
      </c>
      <c r="AH142" s="1922"/>
      <c r="AI142" s="1923">
        <f t="shared" si="67"/>
        <v>0</v>
      </c>
      <c r="AJ142" s="1923">
        <f t="shared" si="51"/>
        <v>29000</v>
      </c>
      <c r="AK142" s="1923">
        <f t="shared" si="68"/>
        <v>4350000</v>
      </c>
      <c r="AL142" s="1924"/>
      <c r="AM142" s="1925">
        <f t="shared" si="69"/>
        <v>0</v>
      </c>
      <c r="AN142" s="1926"/>
    </row>
    <row r="143" spans="1:40">
      <c r="A143" s="1916" t="s">
        <v>803</v>
      </c>
      <c r="B143" s="1896"/>
      <c r="C143" s="1930" t="s">
        <v>804</v>
      </c>
      <c r="D143" s="1931" t="s">
        <v>805</v>
      </c>
      <c r="E143" s="1930" t="s">
        <v>806</v>
      </c>
      <c r="F143" s="1932" t="s">
        <v>444</v>
      </c>
      <c r="G143" s="1933">
        <f t="shared" si="70"/>
        <v>10</v>
      </c>
      <c r="I143" s="1934"/>
      <c r="J143" s="1935"/>
      <c r="K143" s="1935"/>
      <c r="L143" s="1935"/>
      <c r="M143" s="1935"/>
      <c r="N143" s="1935"/>
      <c r="O143" s="1935"/>
      <c r="P143" s="1935"/>
      <c r="Q143" s="1935">
        <v>10</v>
      </c>
      <c r="R143" s="1935"/>
      <c r="S143" s="1935"/>
      <c r="T143" s="1935"/>
      <c r="U143" s="1935"/>
      <c r="V143" s="1935"/>
      <c r="W143" s="1935"/>
      <c r="X143" s="1935"/>
      <c r="Y143" s="1935"/>
      <c r="Z143" s="1935"/>
      <c r="AB143" s="1922">
        <v>4250000</v>
      </c>
      <c r="AC143" s="1923">
        <f t="shared" si="64"/>
        <v>42500000</v>
      </c>
      <c r="AD143" s="1922">
        <v>2500000</v>
      </c>
      <c r="AE143" s="1923">
        <f t="shared" si="65"/>
        <v>25000000</v>
      </c>
      <c r="AF143" s="1922">
        <v>500000</v>
      </c>
      <c r="AG143" s="1923">
        <f t="shared" si="66"/>
        <v>5000000</v>
      </c>
      <c r="AH143" s="1922"/>
      <c r="AI143" s="1923">
        <f t="shared" si="67"/>
        <v>0</v>
      </c>
      <c r="AJ143" s="1923">
        <f t="shared" si="51"/>
        <v>7250000</v>
      </c>
      <c r="AK143" s="1923">
        <f t="shared" si="68"/>
        <v>72500000</v>
      </c>
      <c r="AL143" s="1924"/>
      <c r="AM143" s="1925">
        <f t="shared" si="69"/>
        <v>0</v>
      </c>
      <c r="AN143" s="1926"/>
    </row>
    <row r="144" spans="1:40">
      <c r="A144" s="1916" t="s">
        <v>403</v>
      </c>
      <c r="B144" s="1896"/>
      <c r="C144" s="1930"/>
      <c r="D144" s="1931"/>
      <c r="E144" s="1930"/>
      <c r="F144" s="1932"/>
      <c r="G144" s="1933">
        <f t="shared" si="70"/>
        <v>0</v>
      </c>
      <c r="I144" s="1934"/>
      <c r="J144" s="1935"/>
      <c r="K144" s="1935"/>
      <c r="L144" s="1935"/>
      <c r="M144" s="1935"/>
      <c r="N144" s="1935"/>
      <c r="O144" s="1935"/>
      <c r="P144" s="1935"/>
      <c r="Q144" s="1935"/>
      <c r="R144" s="1935"/>
      <c r="S144" s="1935"/>
      <c r="T144" s="1935"/>
      <c r="U144" s="1935"/>
      <c r="V144" s="1935"/>
      <c r="W144" s="1935"/>
      <c r="X144" s="1935"/>
      <c r="Y144" s="1935"/>
      <c r="Z144" s="1935"/>
      <c r="AB144" s="1922"/>
      <c r="AC144" s="1923">
        <f t="shared" si="64"/>
        <v>0</v>
      </c>
      <c r="AD144" s="1922"/>
      <c r="AE144" s="1923">
        <f t="shared" si="65"/>
        <v>0</v>
      </c>
      <c r="AF144" s="1922"/>
      <c r="AG144" s="1923">
        <f t="shared" si="66"/>
        <v>0</v>
      </c>
      <c r="AH144" s="1922"/>
      <c r="AI144" s="1923">
        <f t="shared" si="67"/>
        <v>0</v>
      </c>
      <c r="AJ144" s="1923">
        <f t="shared" si="51"/>
        <v>0</v>
      </c>
      <c r="AK144" s="1923">
        <f t="shared" si="68"/>
        <v>0</v>
      </c>
      <c r="AL144" s="1924"/>
      <c r="AM144" s="1925">
        <f t="shared" si="69"/>
        <v>0</v>
      </c>
      <c r="AN144" s="1926"/>
    </row>
    <row r="145" spans="1:40">
      <c r="A145" s="1910" t="s">
        <v>2876</v>
      </c>
      <c r="B145" s="1911"/>
      <c r="C145" s="1912"/>
      <c r="D145" s="1912"/>
      <c r="E145" s="1912"/>
      <c r="F145" s="1928"/>
      <c r="G145" s="1929">
        <f t="shared" si="70"/>
        <v>0</v>
      </c>
      <c r="I145" s="1913"/>
      <c r="J145" s="1886"/>
      <c r="K145" s="1886"/>
      <c r="L145" s="1886"/>
      <c r="M145" s="1886"/>
      <c r="N145" s="1886"/>
      <c r="O145" s="1886"/>
      <c r="P145" s="1886"/>
      <c r="Q145" s="1886"/>
      <c r="R145" s="1886"/>
      <c r="S145" s="1886"/>
      <c r="T145" s="1886"/>
      <c r="U145" s="1886"/>
      <c r="V145" s="1886"/>
      <c r="W145" s="1886"/>
      <c r="X145" s="1886"/>
      <c r="Y145" s="1886"/>
      <c r="Z145" s="1886"/>
      <c r="AB145" s="1914"/>
      <c r="AC145" s="1914">
        <f>SUBTOTAL(9,AC146:AC152)</f>
        <v>14175000</v>
      </c>
      <c r="AD145" s="1914"/>
      <c r="AE145" s="1914">
        <f>SUBTOTAL(9,AE146:AE152)</f>
        <v>120000</v>
      </c>
      <c r="AF145" s="1914"/>
      <c r="AG145" s="1914">
        <f>SUBTOTAL(9,AG146:AG152)</f>
        <v>0</v>
      </c>
      <c r="AH145" s="1914"/>
      <c r="AI145" s="1914">
        <f>SUBTOTAL(9,AI146:AI152)</f>
        <v>0</v>
      </c>
      <c r="AJ145" s="1914">
        <f t="shared" si="51"/>
        <v>0</v>
      </c>
      <c r="AK145" s="1914">
        <f>SUBTOTAL(9,AK146:AK152)</f>
        <v>14295000</v>
      </c>
      <c r="AL145" s="1915"/>
      <c r="AM145" s="1915">
        <f>SUBTOTAL(9,AM146:AM152)</f>
        <v>0</v>
      </c>
      <c r="AN145" s="1894"/>
    </row>
    <row r="146" spans="1:40">
      <c r="A146" s="1916" t="s">
        <v>824</v>
      </c>
      <c r="B146" s="1896"/>
      <c r="C146" s="1930" t="s">
        <v>825</v>
      </c>
      <c r="D146" s="1931" t="s">
        <v>403</v>
      </c>
      <c r="E146" s="1930" t="s">
        <v>826</v>
      </c>
      <c r="F146" s="1932" t="s">
        <v>154</v>
      </c>
      <c r="G146" s="1933">
        <f t="shared" si="70"/>
        <v>34</v>
      </c>
      <c r="I146" s="1934"/>
      <c r="J146" s="1935"/>
      <c r="K146" s="1935"/>
      <c r="L146" s="1935"/>
      <c r="M146" s="1935"/>
      <c r="N146" s="1935"/>
      <c r="O146" s="1935"/>
      <c r="P146" s="1935"/>
      <c r="Q146" s="1935">
        <v>24</v>
      </c>
      <c r="R146" s="1935"/>
      <c r="S146" s="1935"/>
      <c r="T146" s="1935">
        <v>8</v>
      </c>
      <c r="U146" s="1935"/>
      <c r="V146" s="1935">
        <v>2</v>
      </c>
      <c r="W146" s="1935"/>
      <c r="X146" s="1935"/>
      <c r="Y146" s="1935"/>
      <c r="Z146" s="1935"/>
      <c r="AB146" s="1922">
        <v>120000</v>
      </c>
      <c r="AC146" s="1923">
        <f t="shared" ref="AC146:AC152" si="71">IFERROR(AB146*$G146, 0)</f>
        <v>4080000</v>
      </c>
      <c r="AD146" s="1922"/>
      <c r="AE146" s="1923">
        <f t="shared" ref="AE146:AE152" si="72">IFERROR(AD146*$G146, 0)</f>
        <v>0</v>
      </c>
      <c r="AF146" s="1922"/>
      <c r="AG146" s="1923">
        <f t="shared" ref="AG146:AG152" si="73">IFERROR(AF146*$G146, 0)</f>
        <v>0</v>
      </c>
      <c r="AH146" s="1922"/>
      <c r="AI146" s="1923">
        <f t="shared" ref="AI146:AI152" si="74">IFERROR(AH146*$G146, 0)</f>
        <v>0</v>
      </c>
      <c r="AJ146" s="1923">
        <f t="shared" si="51"/>
        <v>120000</v>
      </c>
      <c r="AK146" s="1923">
        <f t="shared" ref="AK146:AK152" si="75">IFERROR(AJ146*$G146, 0)</f>
        <v>4080000</v>
      </c>
      <c r="AL146" s="1924"/>
      <c r="AM146" s="1925">
        <f t="shared" ref="AM146:AM152" si="76">IFERROR(AL146*$G146, 0)</f>
        <v>0</v>
      </c>
      <c r="AN146" s="1926"/>
    </row>
    <row r="147" spans="1:40">
      <c r="A147" s="1916" t="s">
        <v>827</v>
      </c>
      <c r="B147" s="1896"/>
      <c r="C147" s="1930" t="s">
        <v>828</v>
      </c>
      <c r="D147" s="1931" t="s">
        <v>403</v>
      </c>
      <c r="E147" s="1930" t="s">
        <v>829</v>
      </c>
      <c r="F147" s="1932" t="s">
        <v>154</v>
      </c>
      <c r="G147" s="1933">
        <f t="shared" si="70"/>
        <v>25</v>
      </c>
      <c r="I147" s="1934"/>
      <c r="J147" s="1935"/>
      <c r="K147" s="1935"/>
      <c r="L147" s="1935"/>
      <c r="M147" s="1935"/>
      <c r="N147" s="1935"/>
      <c r="O147" s="1935"/>
      <c r="P147" s="1935"/>
      <c r="Q147" s="1935">
        <v>12</v>
      </c>
      <c r="R147" s="1935"/>
      <c r="S147" s="1935"/>
      <c r="T147" s="1935">
        <v>10</v>
      </c>
      <c r="U147" s="1935"/>
      <c r="V147" s="1935">
        <v>3</v>
      </c>
      <c r="W147" s="1935"/>
      <c r="X147" s="1935"/>
      <c r="Y147" s="1935"/>
      <c r="Z147" s="1935"/>
      <c r="AB147" s="1922">
        <v>165000</v>
      </c>
      <c r="AC147" s="1923">
        <f t="shared" si="71"/>
        <v>4125000</v>
      </c>
      <c r="AD147" s="1922"/>
      <c r="AE147" s="1923">
        <f t="shared" si="72"/>
        <v>0</v>
      </c>
      <c r="AF147" s="1922"/>
      <c r="AG147" s="1923">
        <f t="shared" si="73"/>
        <v>0</v>
      </c>
      <c r="AH147" s="1922"/>
      <c r="AI147" s="1923">
        <f t="shared" si="74"/>
        <v>0</v>
      </c>
      <c r="AJ147" s="1923">
        <f t="shared" si="51"/>
        <v>165000</v>
      </c>
      <c r="AK147" s="1923">
        <f t="shared" si="75"/>
        <v>4125000</v>
      </c>
      <c r="AL147" s="1924"/>
      <c r="AM147" s="1925">
        <f t="shared" si="76"/>
        <v>0</v>
      </c>
      <c r="AN147" s="1926"/>
    </row>
    <row r="148" spans="1:40">
      <c r="A148" s="1916" t="s">
        <v>830</v>
      </c>
      <c r="B148" s="1896"/>
      <c r="C148" s="1930" t="s">
        <v>831</v>
      </c>
      <c r="D148" s="1931" t="s">
        <v>832</v>
      </c>
      <c r="E148" s="1930" t="s">
        <v>833</v>
      </c>
      <c r="F148" s="1932" t="s">
        <v>834</v>
      </c>
      <c r="G148" s="1933">
        <f t="shared" si="70"/>
        <v>1</v>
      </c>
      <c r="I148" s="1934"/>
      <c r="J148" s="1935"/>
      <c r="K148" s="1935"/>
      <c r="L148" s="1935"/>
      <c r="M148" s="1935"/>
      <c r="N148" s="1935"/>
      <c r="O148" s="1935"/>
      <c r="P148" s="1935"/>
      <c r="Q148" s="1935">
        <v>1</v>
      </c>
      <c r="R148" s="1935"/>
      <c r="S148" s="1935"/>
      <c r="T148" s="1935"/>
      <c r="U148" s="1935"/>
      <c r="V148" s="1935"/>
      <c r="W148" s="1935"/>
      <c r="X148" s="1935"/>
      <c r="Y148" s="1935"/>
      <c r="Z148" s="1935"/>
      <c r="AB148" s="1922">
        <v>650000</v>
      </c>
      <c r="AC148" s="1923">
        <f t="shared" si="71"/>
        <v>650000</v>
      </c>
      <c r="AD148" s="1922">
        <v>120000</v>
      </c>
      <c r="AE148" s="1923">
        <f t="shared" si="72"/>
        <v>120000</v>
      </c>
      <c r="AF148" s="1922"/>
      <c r="AG148" s="1923">
        <f t="shared" si="73"/>
        <v>0</v>
      </c>
      <c r="AH148" s="1922"/>
      <c r="AI148" s="1923">
        <f t="shared" si="74"/>
        <v>0</v>
      </c>
      <c r="AJ148" s="1923">
        <f t="shared" si="51"/>
        <v>770000</v>
      </c>
      <c r="AK148" s="1923">
        <f t="shared" si="75"/>
        <v>770000</v>
      </c>
      <c r="AL148" s="1924"/>
      <c r="AM148" s="1925">
        <f t="shared" si="76"/>
        <v>0</v>
      </c>
      <c r="AN148" s="1926"/>
    </row>
    <row r="149" spans="1:40">
      <c r="A149" s="1916" t="s">
        <v>835</v>
      </c>
      <c r="B149" s="1896"/>
      <c r="C149" s="1930" t="s">
        <v>836</v>
      </c>
      <c r="D149" s="1931" t="s">
        <v>837</v>
      </c>
      <c r="E149" s="1930" t="s">
        <v>838</v>
      </c>
      <c r="F149" s="1932" t="s">
        <v>154</v>
      </c>
      <c r="G149" s="1933">
        <f t="shared" si="70"/>
        <v>10</v>
      </c>
      <c r="I149" s="1934"/>
      <c r="J149" s="1935"/>
      <c r="K149" s="1935"/>
      <c r="L149" s="1935"/>
      <c r="M149" s="1935"/>
      <c r="N149" s="1935"/>
      <c r="O149" s="1935"/>
      <c r="P149" s="1935"/>
      <c r="Q149" s="1935"/>
      <c r="R149" s="1935"/>
      <c r="S149" s="1935"/>
      <c r="T149" s="1935">
        <v>8</v>
      </c>
      <c r="U149" s="1935"/>
      <c r="V149" s="1935">
        <v>2</v>
      </c>
      <c r="W149" s="1935"/>
      <c r="X149" s="1935"/>
      <c r="Y149" s="1935"/>
      <c r="Z149" s="1935"/>
      <c r="AB149" s="1922">
        <v>62000</v>
      </c>
      <c r="AC149" s="1923">
        <f t="shared" si="71"/>
        <v>620000</v>
      </c>
      <c r="AD149" s="1922"/>
      <c r="AE149" s="1923">
        <f t="shared" si="72"/>
        <v>0</v>
      </c>
      <c r="AF149" s="1922"/>
      <c r="AG149" s="1923">
        <f t="shared" si="73"/>
        <v>0</v>
      </c>
      <c r="AH149" s="1922"/>
      <c r="AI149" s="1923">
        <f t="shared" si="74"/>
        <v>0</v>
      </c>
      <c r="AJ149" s="1923">
        <f t="shared" si="51"/>
        <v>62000</v>
      </c>
      <c r="AK149" s="1923">
        <f t="shared" si="75"/>
        <v>620000</v>
      </c>
      <c r="AL149" s="1924"/>
      <c r="AM149" s="1925">
        <f t="shared" si="76"/>
        <v>0</v>
      </c>
      <c r="AN149" s="1926"/>
    </row>
    <row r="150" spans="1:40">
      <c r="A150" s="1916" t="s">
        <v>839</v>
      </c>
      <c r="B150" s="1896"/>
      <c r="C150" s="1930" t="s">
        <v>2877</v>
      </c>
      <c r="D150" s="1931" t="s">
        <v>403</v>
      </c>
      <c r="E150" s="1930" t="s">
        <v>2878</v>
      </c>
      <c r="F150" s="1932" t="s">
        <v>154</v>
      </c>
      <c r="G150" s="1933">
        <f t="shared" si="70"/>
        <v>4</v>
      </c>
      <c r="I150" s="1934"/>
      <c r="J150" s="1935"/>
      <c r="K150" s="1935"/>
      <c r="L150" s="1935"/>
      <c r="M150" s="1935"/>
      <c r="N150" s="1935"/>
      <c r="O150" s="1935"/>
      <c r="P150" s="1935"/>
      <c r="Q150" s="1935">
        <v>3</v>
      </c>
      <c r="R150" s="1935"/>
      <c r="S150" s="1935"/>
      <c r="T150" s="1935"/>
      <c r="U150" s="1935"/>
      <c r="V150" s="1935">
        <v>1</v>
      </c>
      <c r="W150" s="1935"/>
      <c r="X150" s="1935"/>
      <c r="Y150" s="1935"/>
      <c r="Z150" s="1935"/>
      <c r="AB150" s="1922">
        <v>450000</v>
      </c>
      <c r="AC150" s="1923">
        <f t="shared" si="71"/>
        <v>1800000</v>
      </c>
      <c r="AD150" s="1922"/>
      <c r="AE150" s="1923">
        <f t="shared" si="72"/>
        <v>0</v>
      </c>
      <c r="AF150" s="1922"/>
      <c r="AG150" s="1923">
        <f t="shared" si="73"/>
        <v>0</v>
      </c>
      <c r="AH150" s="1922"/>
      <c r="AI150" s="1923">
        <f t="shared" si="74"/>
        <v>0</v>
      </c>
      <c r="AJ150" s="1923">
        <f t="shared" si="51"/>
        <v>450000</v>
      </c>
      <c r="AK150" s="1923">
        <f t="shared" si="75"/>
        <v>1800000</v>
      </c>
      <c r="AL150" s="1924"/>
      <c r="AM150" s="1925">
        <f t="shared" si="76"/>
        <v>0</v>
      </c>
      <c r="AN150" s="1926"/>
    </row>
    <row r="151" spans="1:40">
      <c r="A151" s="1916" t="s">
        <v>843</v>
      </c>
      <c r="B151" s="1896"/>
      <c r="C151" s="1930" t="s">
        <v>2879</v>
      </c>
      <c r="D151" s="1931" t="s">
        <v>403</v>
      </c>
      <c r="E151" s="1930" t="s">
        <v>845</v>
      </c>
      <c r="F151" s="1932" t="s">
        <v>154</v>
      </c>
      <c r="G151" s="1933">
        <f t="shared" si="70"/>
        <v>5</v>
      </c>
      <c r="I151" s="1934"/>
      <c r="J151" s="1935"/>
      <c r="K151" s="1935"/>
      <c r="L151" s="1935"/>
      <c r="M151" s="1935"/>
      <c r="N151" s="1935"/>
      <c r="O151" s="1935"/>
      <c r="P151" s="1935"/>
      <c r="Q151" s="1935">
        <v>2</v>
      </c>
      <c r="R151" s="1935"/>
      <c r="S151" s="1935"/>
      <c r="T151" s="1935">
        <v>2</v>
      </c>
      <c r="U151" s="1935"/>
      <c r="V151" s="1935">
        <v>1</v>
      </c>
      <c r="W151" s="1935"/>
      <c r="X151" s="1935"/>
      <c r="Y151" s="1935"/>
      <c r="Z151" s="1935"/>
      <c r="AB151" s="1922">
        <v>380000</v>
      </c>
      <c r="AC151" s="1923">
        <f t="shared" si="71"/>
        <v>1900000</v>
      </c>
      <c r="AD151" s="1922"/>
      <c r="AE151" s="1923">
        <f t="shared" si="72"/>
        <v>0</v>
      </c>
      <c r="AF151" s="1922"/>
      <c r="AG151" s="1923">
        <f t="shared" si="73"/>
        <v>0</v>
      </c>
      <c r="AH151" s="1922"/>
      <c r="AI151" s="1923">
        <f t="shared" si="74"/>
        <v>0</v>
      </c>
      <c r="AJ151" s="1923">
        <f t="shared" ref="AJ151:AJ152" si="77">SUM(AB151,AD151,AF151,AH151)</f>
        <v>380000</v>
      </c>
      <c r="AK151" s="1923">
        <f t="shared" si="75"/>
        <v>1900000</v>
      </c>
      <c r="AL151" s="1924"/>
      <c r="AM151" s="1925">
        <f t="shared" si="76"/>
        <v>0</v>
      </c>
      <c r="AN151" s="1926"/>
    </row>
    <row r="152" spans="1:40">
      <c r="A152" s="1916" t="s">
        <v>846</v>
      </c>
      <c r="B152" s="1896"/>
      <c r="C152" s="1930" t="s">
        <v>847</v>
      </c>
      <c r="D152" s="1931" t="s">
        <v>403</v>
      </c>
      <c r="E152" s="1930" t="s">
        <v>848</v>
      </c>
      <c r="F152" s="1932" t="s">
        <v>154</v>
      </c>
      <c r="G152" s="1933">
        <f t="shared" si="70"/>
        <v>4</v>
      </c>
      <c r="I152" s="1934"/>
      <c r="J152" s="1935"/>
      <c r="K152" s="1935"/>
      <c r="L152" s="1935"/>
      <c r="M152" s="1935"/>
      <c r="N152" s="1935"/>
      <c r="O152" s="1935"/>
      <c r="P152" s="1935"/>
      <c r="Q152" s="1935">
        <v>1</v>
      </c>
      <c r="R152" s="1935"/>
      <c r="S152" s="1935"/>
      <c r="T152" s="1935">
        <v>2</v>
      </c>
      <c r="U152" s="1935"/>
      <c r="V152" s="1935">
        <v>1</v>
      </c>
      <c r="W152" s="1935"/>
      <c r="X152" s="1935"/>
      <c r="Y152" s="1935"/>
      <c r="Z152" s="1935"/>
      <c r="AB152" s="1922">
        <v>250000</v>
      </c>
      <c r="AC152" s="1923">
        <f t="shared" si="71"/>
        <v>1000000</v>
      </c>
      <c r="AD152" s="1922"/>
      <c r="AE152" s="1923">
        <f t="shared" si="72"/>
        <v>0</v>
      </c>
      <c r="AF152" s="1922"/>
      <c r="AG152" s="1923">
        <f t="shared" si="73"/>
        <v>0</v>
      </c>
      <c r="AH152" s="1922"/>
      <c r="AI152" s="1923">
        <f t="shared" si="74"/>
        <v>0</v>
      </c>
      <c r="AJ152" s="1923">
        <f t="shared" si="77"/>
        <v>250000</v>
      </c>
      <c r="AK152" s="1923">
        <f t="shared" si="75"/>
        <v>1000000</v>
      </c>
      <c r="AL152" s="1924"/>
      <c r="AM152" s="1925">
        <f t="shared" si="76"/>
        <v>0</v>
      </c>
      <c r="AN152" s="1926"/>
    </row>
    <row r="153" spans="1:40" ht="15.75" thickBot="1">
      <c r="AB153" s="1942"/>
      <c r="AC153" s="1942"/>
      <c r="AD153" s="1942"/>
      <c r="AE153" s="1942"/>
      <c r="AF153" s="1942"/>
      <c r="AG153" s="1942"/>
      <c r="AH153" s="1942"/>
      <c r="AI153" s="1942"/>
      <c r="AJ153" s="1942"/>
      <c r="AK153" s="1942"/>
      <c r="AL153" s="1943"/>
      <c r="AM153" s="1943"/>
    </row>
    <row r="154" spans="1:40" ht="15.75" thickBot="1">
      <c r="A154" s="1944"/>
      <c r="B154" s="1945"/>
      <c r="C154" s="1945"/>
      <c r="D154" s="1945" t="s">
        <v>2880</v>
      </c>
      <c r="E154" s="1945"/>
      <c r="F154" s="1945"/>
      <c r="G154" s="1946"/>
      <c r="AB154" s="1947"/>
      <c r="AC154" s="1948">
        <f>SUBTOTAL(9,AC12:AC152)</f>
        <v>2577898750.8499999</v>
      </c>
      <c r="AD154" s="1948"/>
      <c r="AE154" s="1948">
        <f>SUBTOTAL(9,AE12:AE152)</f>
        <v>2187157116</v>
      </c>
      <c r="AF154" s="1948"/>
      <c r="AG154" s="1948">
        <f>SUBTOTAL(9,AG12:AG152)</f>
        <v>639345006</v>
      </c>
      <c r="AH154" s="1948"/>
      <c r="AI154" s="1948">
        <f>SUBTOTAL(9,AI12:AI152)</f>
        <v>159485100.00000003</v>
      </c>
      <c r="AJ154" s="1948"/>
      <c r="AK154" s="1948">
        <f>SUBTOTAL(9,AK12:AK152)</f>
        <v>5563885972.8500004</v>
      </c>
      <c r="AL154" s="1949"/>
      <c r="AM154" s="1949">
        <f>SUBTOTAL(9,AM12:AM152)</f>
        <v>0</v>
      </c>
      <c r="AN154" s="1950"/>
    </row>
    <row r="155" spans="1:40">
      <c r="AB155" s="1951"/>
      <c r="AC155" s="1952"/>
      <c r="AD155" s="1951"/>
      <c r="AE155" s="1952"/>
      <c r="AF155" s="1951"/>
      <c r="AG155" s="1952"/>
      <c r="AH155" s="1951"/>
      <c r="AI155" s="1952"/>
      <c r="AJ155" s="1953"/>
      <c r="AK155" s="1952"/>
      <c r="AL155" s="1954"/>
      <c r="AM155" s="1955"/>
    </row>
    <row r="156" spans="1:40">
      <c r="G156" s="1956"/>
      <c r="AB156" s="1951"/>
      <c r="AC156" s="1952"/>
      <c r="AD156" s="1951"/>
      <c r="AE156" s="1952"/>
      <c r="AF156" s="1951"/>
      <c r="AG156" s="1952"/>
      <c r="AH156" s="1951"/>
      <c r="AI156" s="1952"/>
      <c r="AJ156" s="1953"/>
      <c r="AK156" s="1952"/>
      <c r="AL156" s="1954"/>
      <c r="AM156" s="1955"/>
    </row>
    <row r="157" spans="1:40">
      <c r="G157" s="1956"/>
      <c r="AB157" s="1951"/>
      <c r="AC157" s="1952"/>
      <c r="AD157" s="1951"/>
      <c r="AE157" s="1952"/>
      <c r="AF157" s="1951"/>
      <c r="AG157" s="1952"/>
      <c r="AH157" s="1951"/>
      <c r="AI157" s="1952"/>
      <c r="AJ157" s="1953"/>
      <c r="AK157" s="1952"/>
      <c r="AL157" s="1954"/>
      <c r="AM157" s="1955"/>
    </row>
    <row r="158" spans="1:40">
      <c r="G158" s="1956"/>
      <c r="AB158" s="1951"/>
      <c r="AC158" s="1952"/>
      <c r="AD158" s="1951"/>
      <c r="AE158" s="1952"/>
      <c r="AF158" s="1951"/>
      <c r="AG158" s="1952"/>
      <c r="AH158" s="1951"/>
      <c r="AI158" s="1952"/>
      <c r="AJ158" s="1953"/>
      <c r="AK158" s="1952"/>
      <c r="AL158" s="1954"/>
      <c r="AM158" s="1955"/>
    </row>
    <row r="159" spans="1:40">
      <c r="AB159" s="1951"/>
      <c r="AC159" s="1952"/>
      <c r="AD159" s="1951"/>
      <c r="AE159" s="1952"/>
      <c r="AF159" s="1951"/>
      <c r="AG159" s="1952"/>
      <c r="AH159" s="1951"/>
      <c r="AI159" s="1952"/>
      <c r="AJ159" s="1953"/>
      <c r="AK159" s="1952"/>
      <c r="AL159" s="1954"/>
      <c r="AM159" s="1955"/>
    </row>
    <row r="160" spans="1:40">
      <c r="AB160" s="1951"/>
      <c r="AC160" s="1952"/>
      <c r="AD160" s="1951"/>
      <c r="AE160" s="1952"/>
      <c r="AF160" s="1951"/>
      <c r="AG160" s="1952"/>
      <c r="AH160" s="1951"/>
      <c r="AI160" s="1952"/>
      <c r="AJ160" s="1953"/>
      <c r="AK160" s="1952"/>
      <c r="AL160" s="1954"/>
      <c r="AM160" s="1955"/>
    </row>
    <row r="161" spans="28:39">
      <c r="AB161" s="1951"/>
      <c r="AC161" s="1952"/>
      <c r="AD161" s="1951"/>
      <c r="AE161" s="1952"/>
      <c r="AF161" s="1951"/>
      <c r="AG161" s="1952"/>
      <c r="AH161" s="1951"/>
      <c r="AI161" s="1952"/>
      <c r="AJ161" s="1953"/>
      <c r="AK161" s="1952"/>
      <c r="AL161" s="1954"/>
      <c r="AM161" s="1955"/>
    </row>
    <row r="162" spans="28:39">
      <c r="AB162" s="1951"/>
      <c r="AC162" s="1952"/>
      <c r="AD162" s="1951"/>
      <c r="AE162" s="1952"/>
      <c r="AF162" s="1951"/>
      <c r="AG162" s="1952"/>
      <c r="AH162" s="1951"/>
      <c r="AI162" s="1952"/>
      <c r="AJ162" s="1953"/>
      <c r="AK162" s="1952"/>
      <c r="AL162" s="1954"/>
      <c r="AM162" s="1955"/>
    </row>
  </sheetData>
  <sheetProtection objects="1" scenarios="1"/>
  <mergeCells count="37">
    <mergeCell ref="C11:E11"/>
    <mergeCell ref="X7:X8"/>
    <mergeCell ref="Y7:Y8"/>
    <mergeCell ref="Z7:Z8"/>
    <mergeCell ref="AB7:AC8"/>
    <mergeCell ref="AD7:AE8"/>
    <mergeCell ref="AF7:AI7"/>
    <mergeCell ref="AF8:AG8"/>
    <mergeCell ref="AH8:AI8"/>
    <mergeCell ref="R7:R8"/>
    <mergeCell ref="S7:S8"/>
    <mergeCell ref="T7:T8"/>
    <mergeCell ref="U7:U8"/>
    <mergeCell ref="V7:V8"/>
    <mergeCell ref="W7:W8"/>
    <mergeCell ref="L7:L8"/>
    <mergeCell ref="M7:M8"/>
    <mergeCell ref="N7:N8"/>
    <mergeCell ref="O7:O8"/>
    <mergeCell ref="P7:P8"/>
    <mergeCell ref="Q7:Q8"/>
    <mergeCell ref="F6:F9"/>
    <mergeCell ref="G6:G9"/>
    <mergeCell ref="I6:Z6"/>
    <mergeCell ref="AL6:AM8"/>
    <mergeCell ref="AN6:AN9"/>
    <mergeCell ref="D7:D9"/>
    <mergeCell ref="E7:E9"/>
    <mergeCell ref="I7:I8"/>
    <mergeCell ref="J7:J8"/>
    <mergeCell ref="K7:K8"/>
    <mergeCell ref="A3:D3"/>
    <mergeCell ref="A4:D4"/>
    <mergeCell ref="A5:D5"/>
    <mergeCell ref="A6:B9"/>
    <mergeCell ref="C6:C9"/>
    <mergeCell ref="D6:E6"/>
  </mergeCells>
  <phoneticPr fontId="3" type="noConversion"/>
  <pageMargins left="1" right="1" top="1" bottom="1" header="0" footer="0"/>
  <pageSetup scale="14" orientation="portrait" errors="blank"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CY1347"/>
  <sheetViews>
    <sheetView showGridLines="0" view="pageBreakPreview" zoomScale="85" zoomScaleNormal="70" zoomScaleSheetLayoutView="85" workbookViewId="0">
      <pane xSplit="6" ySplit="10" topLeftCell="G71" activePane="bottomRight" state="frozen"/>
      <selection activeCell="B4" sqref="B4:W9"/>
      <selection pane="topRight" activeCell="B4" sqref="B4:W9"/>
      <selection pane="bottomLeft" activeCell="B4" sqref="B4:W9"/>
      <selection pane="bottomRight" activeCell="B4" sqref="B4:W9"/>
    </sheetView>
  </sheetViews>
  <sheetFormatPr defaultColWidth="9" defaultRowHeight="16.5" outlineLevelRow="1" outlineLevelCol="2"/>
  <cols>
    <col min="1" max="1" width="9.25" style="1957" customWidth="1" outlineLevel="1"/>
    <col min="2" max="2" width="11.75" style="1957" customWidth="1" outlineLevel="1"/>
    <col min="3" max="3" width="3.375" style="1957" customWidth="1"/>
    <col min="4" max="4" width="40.625" style="1957" customWidth="1"/>
    <col min="5" max="5" width="35.625" style="2349" customWidth="1"/>
    <col min="6" max="6" width="5.625" style="1957" customWidth="1"/>
    <col min="7" max="7" width="9.625" style="1957" hidden="1" customWidth="1"/>
    <col min="8" max="10" width="12.625" style="1957" hidden="1" customWidth="1" outlineLevel="1"/>
    <col min="11" max="11" width="12.625" style="1957" hidden="1" customWidth="1"/>
    <col min="12" max="12" width="15.625" style="1957" hidden="1" customWidth="1"/>
    <col min="13" max="15" width="15.625" style="1957" hidden="1" customWidth="1" outlineLevel="1"/>
    <col min="16" max="16" width="9.625" style="1957" hidden="1" customWidth="1"/>
    <col min="17" max="19" width="12.625" style="1957" hidden="1" customWidth="1" outlineLevel="1"/>
    <col min="20" max="20" width="12.625" style="1957" hidden="1" customWidth="1"/>
    <col min="21" max="21" width="15.625" style="1957" hidden="1" customWidth="1"/>
    <col min="22" max="24" width="15.625" style="1957" hidden="1" customWidth="1" outlineLevel="1"/>
    <col min="25" max="25" width="9.125" style="1957" hidden="1" customWidth="1"/>
    <col min="26" max="26" width="15.625" style="1957" hidden="1" customWidth="1"/>
    <col min="27" max="27" width="9.625" style="1957" hidden="1" customWidth="1"/>
    <col min="28" max="30" width="12.625" style="1957" hidden="1" customWidth="1" outlineLevel="1"/>
    <col min="31" max="31" width="12.625" style="1957" hidden="1" customWidth="1"/>
    <col min="32" max="32" width="15.625" style="1957" hidden="1" customWidth="1"/>
    <col min="33" max="35" width="15.625" style="1957" hidden="1" customWidth="1" outlineLevel="1"/>
    <col min="36" max="36" width="9.625" style="1957" hidden="1" customWidth="1"/>
    <col min="37" max="39" width="12.625" style="1957" hidden="1" customWidth="1" outlineLevel="1"/>
    <col min="40" max="40" width="12.625" style="1957" hidden="1" customWidth="1"/>
    <col min="41" max="41" width="15.625" style="1957" hidden="1" customWidth="1"/>
    <col min="42" max="44" width="15.625" style="1957" hidden="1" customWidth="1" outlineLevel="1"/>
    <col min="45" max="45" width="9.625" style="1957" hidden="1" customWidth="1"/>
    <col min="46" max="48" width="12.625" style="1957" hidden="1" customWidth="1" outlineLevel="1"/>
    <col min="49" max="49" width="12.625" style="1957" hidden="1" customWidth="1"/>
    <col min="50" max="50" width="15.625" style="1957" hidden="1" customWidth="1"/>
    <col min="51" max="53" width="15.625" style="1957" hidden="1" customWidth="1" outlineLevel="1"/>
    <col min="54" max="54" width="9.625" style="1957" hidden="1" customWidth="1"/>
    <col min="55" max="55" width="15.625" style="1957" hidden="1" customWidth="1"/>
    <col min="56" max="56" width="9.625" style="1957" hidden="1" customWidth="1"/>
    <col min="57" max="57" width="15.625" style="1957" hidden="1" customWidth="1"/>
    <col min="58" max="58" width="9.625" style="1957" hidden="1" customWidth="1" outlineLevel="1"/>
    <col min="59" max="61" width="12.625" style="1957" hidden="1" customWidth="1" outlineLevel="2"/>
    <col min="62" max="62" width="9.875" style="1957" hidden="1" customWidth="1" outlineLevel="1"/>
    <col min="63" max="63" width="15.625" style="1957" hidden="1" customWidth="1" outlineLevel="1"/>
    <col min="64" max="66" width="15.625" style="1957" hidden="1" customWidth="1" outlineLevel="2"/>
    <col min="67" max="67" width="9.625" style="1957" customWidth="1" outlineLevel="1" collapsed="1"/>
    <col min="68" max="70" width="12.625" style="1957" customWidth="1" outlineLevel="2"/>
    <col min="71" max="71" width="9.875" style="1957" customWidth="1" outlineLevel="1"/>
    <col min="72" max="72" width="15.625" style="1957" customWidth="1" outlineLevel="1"/>
    <col min="73" max="75" width="15.625" style="1957" customWidth="1" outlineLevel="2"/>
    <col min="76" max="76" width="9.625" style="1957" customWidth="1" outlineLevel="1"/>
    <col min="77" max="77" width="15.625" style="1957" customWidth="1" outlineLevel="1"/>
    <col min="78" max="78" width="9.625" style="1957" customWidth="1" outlineLevel="1"/>
    <col min="79" max="79" width="15.625" style="1957" customWidth="1" outlineLevel="1"/>
    <col min="80" max="80" width="9.625" style="1957" customWidth="1"/>
    <col min="81" max="81" width="15.625" style="2350" customWidth="1"/>
    <col min="82" max="82" width="9" style="1957" customWidth="1" outlineLevel="1"/>
    <col min="83" max="83" width="15.625" style="1957" customWidth="1" outlineLevel="1"/>
    <col min="84" max="84" width="11.5" style="1957" customWidth="1" outlineLevel="1"/>
    <col min="85" max="86" width="9" style="1957" customWidth="1" outlineLevel="1"/>
    <col min="87" max="87" width="18.75" style="1957" bestFit="1" customWidth="1"/>
    <col min="88" max="91" width="9" style="1960"/>
    <col min="92" max="94" width="11.75" style="1960" bestFit="1" customWidth="1"/>
    <col min="95" max="16384" width="9" style="1957"/>
  </cols>
  <sheetData>
    <row r="1" spans="1:103" ht="21">
      <c r="C1" s="1958" t="s">
        <v>2881</v>
      </c>
      <c r="D1" s="1958"/>
      <c r="E1" s="1958"/>
      <c r="F1" s="1958"/>
      <c r="G1" s="1958"/>
      <c r="H1" s="1958"/>
      <c r="I1" s="1958"/>
      <c r="J1" s="1958"/>
      <c r="K1" s="1958"/>
      <c r="L1" s="1958"/>
      <c r="M1" s="1958"/>
      <c r="N1" s="1958"/>
      <c r="O1" s="1958"/>
      <c r="P1" s="1958"/>
      <c r="Q1" s="1958"/>
      <c r="R1" s="1958"/>
      <c r="S1" s="1958"/>
      <c r="T1" s="1958"/>
      <c r="U1" s="1958"/>
      <c r="V1" s="1958"/>
      <c r="W1" s="1958"/>
      <c r="X1" s="1958"/>
      <c r="Y1" s="1958"/>
      <c r="Z1" s="1958"/>
      <c r="AA1" s="1958"/>
      <c r="AB1" s="1958"/>
      <c r="AC1" s="1958"/>
      <c r="AD1" s="1958"/>
      <c r="AE1" s="1958"/>
      <c r="AF1" s="1958"/>
      <c r="AG1" s="1958"/>
      <c r="AH1" s="1958"/>
      <c r="AI1" s="1958"/>
      <c r="AJ1" s="1958"/>
      <c r="AK1" s="1958"/>
      <c r="AL1" s="1958"/>
      <c r="AM1" s="1958"/>
      <c r="AN1" s="1958"/>
      <c r="AO1" s="1958"/>
      <c r="AP1" s="1958"/>
      <c r="AQ1" s="1958"/>
      <c r="AR1" s="1958"/>
      <c r="AS1" s="1958"/>
      <c r="AT1" s="1958"/>
      <c r="AU1" s="1958"/>
      <c r="AV1" s="1958"/>
      <c r="AW1" s="1958"/>
      <c r="AX1" s="1958"/>
      <c r="AY1" s="1958"/>
      <c r="AZ1" s="1958"/>
      <c r="BA1" s="1958"/>
      <c r="BB1" s="1958"/>
      <c r="BC1" s="1958"/>
      <c r="BD1" s="1958"/>
      <c r="BE1" s="1958"/>
      <c r="BF1" s="1958"/>
      <c r="BG1" s="1958"/>
      <c r="BH1" s="1958"/>
      <c r="BI1" s="1958"/>
      <c r="BJ1" s="1958"/>
      <c r="BK1" s="1958"/>
      <c r="BL1" s="1958"/>
      <c r="BM1" s="1958"/>
      <c r="BN1" s="1958"/>
      <c r="BO1" s="1958"/>
      <c r="BP1" s="1958"/>
      <c r="BQ1" s="1958"/>
      <c r="BR1" s="1958"/>
      <c r="BS1" s="1958"/>
      <c r="BT1" s="1958"/>
      <c r="BU1" s="1958"/>
      <c r="BV1" s="1958"/>
      <c r="BW1" s="1958"/>
      <c r="BX1" s="1958"/>
      <c r="BY1" s="1958"/>
      <c r="BZ1" s="1958"/>
      <c r="CA1" s="1958"/>
      <c r="CB1" s="1958"/>
      <c r="CC1" s="1958"/>
      <c r="CI1" s="1959"/>
    </row>
    <row r="2" spans="1:103" ht="18" customHeight="1">
      <c r="C2" s="1961" t="s">
        <v>2882</v>
      </c>
      <c r="D2" s="1961"/>
      <c r="E2" s="1962"/>
      <c r="F2" s="1963"/>
      <c r="G2" s="1964"/>
      <c r="H2" s="1964"/>
      <c r="I2" s="1965"/>
      <c r="J2" s="1964"/>
      <c r="K2" s="1964"/>
      <c r="L2" s="1964"/>
      <c r="M2" s="1964"/>
      <c r="N2" s="1964"/>
      <c r="O2" s="1964"/>
      <c r="P2" s="1964"/>
      <c r="Q2" s="1964"/>
      <c r="R2" s="1965"/>
      <c r="S2" s="1964"/>
      <c r="T2" s="1964"/>
      <c r="U2" s="1964"/>
      <c r="V2" s="1964"/>
      <c r="W2" s="1964"/>
      <c r="X2" s="1964"/>
      <c r="Y2" s="1964"/>
      <c r="Z2" s="1964"/>
      <c r="AA2" s="1964"/>
      <c r="AB2" s="1964"/>
      <c r="AC2" s="1964"/>
      <c r="AD2" s="1964"/>
      <c r="AE2" s="1964"/>
      <c r="AF2" s="1964"/>
      <c r="AG2" s="1964"/>
      <c r="AH2" s="1964"/>
      <c r="AI2" s="1964"/>
      <c r="AJ2" s="1964"/>
      <c r="AK2" s="1964"/>
      <c r="AL2" s="1964"/>
      <c r="AM2" s="1964"/>
      <c r="AN2" s="1964"/>
      <c r="AO2" s="1964"/>
      <c r="AP2" s="1964"/>
      <c r="AQ2" s="1964"/>
      <c r="AR2" s="1964"/>
      <c r="AS2" s="1964"/>
      <c r="AT2" s="1964"/>
      <c r="AU2" s="1964"/>
      <c r="AV2" s="1964"/>
      <c r="AW2" s="1964"/>
      <c r="AX2" s="1966"/>
      <c r="AY2" s="1964"/>
      <c r="AZ2" s="1964"/>
      <c r="BA2" s="1964"/>
      <c r="BB2" s="1964"/>
      <c r="BC2" s="1964"/>
      <c r="BD2" s="1964"/>
      <c r="BE2" s="1964"/>
      <c r="BF2" s="1964"/>
      <c r="BG2" s="1964"/>
      <c r="BH2" s="1964"/>
      <c r="BI2" s="1964"/>
      <c r="BJ2" s="1964"/>
      <c r="BK2" s="1966"/>
      <c r="BL2" s="1964"/>
      <c r="BM2" s="1964"/>
      <c r="BN2" s="1964"/>
      <c r="BO2" s="1964"/>
      <c r="BP2" s="1964"/>
      <c r="BQ2" s="1964"/>
      <c r="BR2" s="1964"/>
      <c r="BS2" s="1964"/>
      <c r="BT2" s="1966"/>
      <c r="BU2" s="1964"/>
      <c r="BV2" s="1964"/>
      <c r="BW2" s="1964"/>
      <c r="BX2" s="1967"/>
      <c r="BY2" s="1967"/>
      <c r="BZ2" s="1967"/>
      <c r="CA2" s="1968"/>
      <c r="CB2" s="1967"/>
      <c r="CC2" s="1969"/>
    </row>
    <row r="3" spans="1:103" ht="18" customHeight="1">
      <c r="C3" s="1961" t="s">
        <v>2883</v>
      </c>
      <c r="D3" s="1961"/>
      <c r="E3" s="1970"/>
      <c r="F3" s="1963"/>
      <c r="G3" s="1964"/>
      <c r="H3" s="1965"/>
      <c r="I3" s="1965"/>
      <c r="J3" s="1965"/>
      <c r="K3" s="1971"/>
      <c r="L3" s="1964"/>
      <c r="M3" s="1965"/>
      <c r="N3" s="1965"/>
      <c r="O3" s="1965"/>
      <c r="P3" s="1964"/>
      <c r="Q3" s="1965"/>
      <c r="R3" s="1972"/>
      <c r="S3" s="1972"/>
      <c r="T3" s="1972"/>
      <c r="U3" s="1964"/>
      <c r="V3" s="1965"/>
      <c r="W3" s="1965"/>
      <c r="X3" s="1965"/>
      <c r="Y3" s="1965"/>
      <c r="Z3" s="1965"/>
      <c r="AA3" s="1964"/>
      <c r="AB3" s="1965"/>
      <c r="AC3" s="1965"/>
      <c r="AD3" s="1965"/>
      <c r="AE3" s="1965"/>
      <c r="AF3" s="1972"/>
      <c r="AG3" s="1965"/>
      <c r="AH3" s="1965"/>
      <c r="AI3" s="1965"/>
      <c r="AJ3" s="1964"/>
      <c r="AK3" s="1965"/>
      <c r="AL3" s="1965"/>
      <c r="AM3" s="1965"/>
      <c r="AN3" s="1965"/>
      <c r="AO3" s="1973"/>
      <c r="AP3" s="1965"/>
      <c r="AQ3" s="1965"/>
      <c r="AR3" s="1965"/>
      <c r="AS3" s="1964"/>
      <c r="AT3" s="1965"/>
      <c r="AU3" s="1965"/>
      <c r="AV3" s="1965"/>
      <c r="AW3" s="1965"/>
      <c r="AX3" s="1965"/>
      <c r="AY3" s="1965"/>
      <c r="AZ3" s="1965"/>
      <c r="BA3" s="1965"/>
      <c r="BB3" s="1965"/>
      <c r="BC3" s="1965"/>
      <c r="BD3" s="1965"/>
      <c r="BE3" s="1965"/>
      <c r="BF3" s="1964"/>
      <c r="BG3" s="1965"/>
      <c r="BH3" s="1965"/>
      <c r="BI3" s="1965"/>
      <c r="BJ3" s="1965"/>
      <c r="BK3" s="1972"/>
      <c r="BL3" s="1965"/>
      <c r="BM3" s="1965"/>
      <c r="BN3" s="1965"/>
      <c r="BO3" s="1964"/>
      <c r="BP3" s="1965"/>
      <c r="BQ3" s="1965"/>
      <c r="BR3" s="1965"/>
      <c r="BS3" s="1965"/>
      <c r="BT3" s="1972"/>
      <c r="BU3" s="1965"/>
      <c r="BV3" s="1965"/>
      <c r="BW3" s="1965"/>
      <c r="BX3" s="1967"/>
      <c r="BY3" s="1967"/>
      <c r="BZ3" s="1967"/>
      <c r="CA3" s="1968"/>
      <c r="CB3" s="1967"/>
      <c r="CC3" s="1969"/>
      <c r="CD3" s="1974"/>
      <c r="CE3" s="1974"/>
      <c r="CF3" s="1974"/>
      <c r="CG3" s="1974"/>
      <c r="CH3" s="1974"/>
      <c r="CI3" s="1974"/>
      <c r="CJ3" s="1975"/>
      <c r="CK3" s="1975"/>
      <c r="CL3" s="1975"/>
      <c r="CM3" s="1975"/>
      <c r="CN3" s="1975"/>
      <c r="CO3" s="1975"/>
      <c r="CP3" s="1975"/>
      <c r="CQ3" s="1974"/>
      <c r="CR3" s="1974"/>
      <c r="CS3" s="1974"/>
      <c r="CT3" s="1974"/>
      <c r="CU3" s="1974"/>
      <c r="CV3" s="1974"/>
      <c r="CW3" s="1974"/>
      <c r="CX3" s="1974"/>
      <c r="CY3" s="1974"/>
    </row>
    <row r="4" spans="1:103" ht="18" customHeight="1">
      <c r="C4" s="1961" t="s">
        <v>2884</v>
      </c>
      <c r="D4" s="1961"/>
      <c r="E4" s="1976"/>
      <c r="F4" s="1977"/>
      <c r="G4" s="1978"/>
      <c r="H4" s="1965"/>
      <c r="I4" s="1965"/>
      <c r="J4" s="1965"/>
      <c r="K4" s="1964"/>
      <c r="L4" s="1964"/>
      <c r="M4" s="1965"/>
      <c r="N4" s="1965"/>
      <c r="O4" s="1965"/>
      <c r="P4" s="1978"/>
      <c r="Q4" s="1965"/>
      <c r="R4" s="1972"/>
      <c r="S4" s="1972"/>
      <c r="T4" s="1972"/>
      <c r="U4" s="1964"/>
      <c r="V4" s="1965"/>
      <c r="W4" s="1965"/>
      <c r="X4" s="1965"/>
      <c r="Y4" s="1965"/>
      <c r="Z4" s="1965"/>
      <c r="AA4" s="1978"/>
      <c r="AB4" s="1965"/>
      <c r="AC4" s="1965"/>
      <c r="AD4" s="1965"/>
      <c r="AE4" s="1965"/>
      <c r="AF4" s="1965"/>
      <c r="AG4" s="1965"/>
      <c r="AH4" s="1965"/>
      <c r="AI4" s="1965"/>
      <c r="AJ4" s="1978"/>
      <c r="AK4" s="1965"/>
      <c r="AL4" s="1965"/>
      <c r="AM4" s="1965"/>
      <c r="AN4" s="1965"/>
      <c r="AO4" s="1973"/>
      <c r="AP4" s="1965"/>
      <c r="AQ4" s="1965"/>
      <c r="AR4" s="1965"/>
      <c r="AS4" s="1978"/>
      <c r="AT4" s="1965"/>
      <c r="AU4" s="1965"/>
      <c r="AV4" s="1965"/>
      <c r="AW4" s="1965"/>
      <c r="AX4" s="1965"/>
      <c r="AY4" s="1965"/>
      <c r="AZ4" s="1965"/>
      <c r="BA4" s="1965"/>
      <c r="BB4" s="1965"/>
      <c r="BC4" s="1965"/>
      <c r="BD4" s="1965"/>
      <c r="BE4" s="1965"/>
      <c r="BF4" s="1978"/>
      <c r="BG4" s="1965"/>
      <c r="BH4" s="1965"/>
      <c r="BI4" s="1965"/>
      <c r="BJ4" s="1965"/>
      <c r="BK4" s="1972"/>
      <c r="BL4" s="1965"/>
      <c r="BM4" s="1965"/>
      <c r="BN4" s="1965"/>
      <c r="BO4" s="1978"/>
      <c r="BP4" s="1965"/>
      <c r="BQ4" s="1965"/>
      <c r="BR4" s="1965"/>
      <c r="BS4" s="1965"/>
      <c r="BT4" s="1972"/>
      <c r="BU4" s="1965"/>
      <c r="BV4" s="1965"/>
      <c r="BW4" s="1965"/>
      <c r="BX4" s="1967"/>
      <c r="BY4" s="1967"/>
      <c r="BZ4" s="1967"/>
      <c r="CA4" s="1968"/>
      <c r="CB4" s="1967"/>
      <c r="CC4" s="1969"/>
      <c r="CD4" s="1974"/>
      <c r="CE4" s="1974"/>
      <c r="CF4" s="1974"/>
      <c r="CG4" s="1974"/>
      <c r="CH4" s="1974"/>
      <c r="CI4" s="1974"/>
      <c r="CJ4" s="1975"/>
      <c r="CK4" s="1975"/>
      <c r="CL4" s="1975"/>
      <c r="CM4" s="1975"/>
      <c r="CN4" s="1975"/>
      <c r="CO4" s="1975"/>
      <c r="CP4" s="1975"/>
      <c r="CQ4" s="1974"/>
      <c r="CR4" s="1974"/>
      <c r="CS4" s="1974"/>
      <c r="CT4" s="1974"/>
      <c r="CU4" s="1974"/>
      <c r="CV4" s="1974"/>
      <c r="CW4" s="1974"/>
      <c r="CX4" s="1974"/>
      <c r="CY4" s="1974"/>
    </row>
    <row r="5" spans="1:103" ht="18" customHeight="1">
      <c r="C5" s="1961" t="s">
        <v>2885</v>
      </c>
      <c r="D5" s="1961"/>
      <c r="E5" s="1976"/>
      <c r="F5" s="1977"/>
      <c r="G5" s="1978"/>
      <c r="H5" s="1965"/>
      <c r="I5" s="1965"/>
      <c r="J5" s="1965"/>
      <c r="K5" s="1964"/>
      <c r="L5" s="1979"/>
      <c r="M5" s="1965"/>
      <c r="N5" s="1965"/>
      <c r="O5" s="1965"/>
      <c r="P5" s="1978"/>
      <c r="Q5" s="1965"/>
      <c r="R5" s="1965"/>
      <c r="S5" s="1965"/>
      <c r="T5" s="1964"/>
      <c r="U5" s="1979"/>
      <c r="V5" s="1965"/>
      <c r="W5" s="1965"/>
      <c r="X5" s="1965"/>
      <c r="Y5" s="1965"/>
      <c r="Z5" s="1965"/>
      <c r="AA5" s="1978"/>
      <c r="AB5" s="1965"/>
      <c r="AC5" s="1965"/>
      <c r="AD5" s="1965"/>
      <c r="AE5" s="1965"/>
      <c r="AF5" s="1979"/>
      <c r="AG5" s="1965"/>
      <c r="AH5" s="1965"/>
      <c r="AI5" s="1965"/>
      <c r="AJ5" s="1978"/>
      <c r="AK5" s="1965"/>
      <c r="AL5" s="1965"/>
      <c r="AM5" s="1965"/>
      <c r="AN5" s="1965"/>
      <c r="AO5" s="1979"/>
      <c r="AP5" s="1965"/>
      <c r="AQ5" s="1965"/>
      <c r="AR5" s="1965"/>
      <c r="AS5" s="1978"/>
      <c r="AT5" s="1965"/>
      <c r="AU5" s="1965"/>
      <c r="AV5" s="1965"/>
      <c r="AW5" s="1965"/>
      <c r="AX5" s="1979"/>
      <c r="AY5" s="1965"/>
      <c r="AZ5" s="1965"/>
      <c r="BA5" s="1965"/>
      <c r="BB5" s="1965"/>
      <c r="BC5" s="1979"/>
      <c r="BD5" s="1965"/>
      <c r="BE5" s="1979"/>
      <c r="BF5" s="1978"/>
      <c r="BG5" s="1965"/>
      <c r="BH5" s="1965"/>
      <c r="BI5" s="1965"/>
      <c r="BJ5" s="1965"/>
      <c r="BK5" s="1979"/>
      <c r="BL5" s="1965"/>
      <c r="BM5" s="1965"/>
      <c r="BN5" s="1965"/>
      <c r="BO5" s="1978"/>
      <c r="BP5" s="1965"/>
      <c r="BQ5" s="1965"/>
      <c r="BR5" s="1965"/>
      <c r="BS5" s="1965"/>
      <c r="BT5" s="1979"/>
      <c r="BU5" s="1965"/>
      <c r="BV5" s="1965"/>
      <c r="BW5" s="1965"/>
      <c r="BX5" s="1967"/>
      <c r="BY5" s="1979"/>
      <c r="BZ5" s="1967"/>
      <c r="CA5" s="1980"/>
      <c r="CB5" s="1967"/>
      <c r="CC5" s="1969"/>
      <c r="CD5" s="1974"/>
      <c r="CE5" s="1974"/>
      <c r="CF5" s="1974"/>
      <c r="CG5" s="1974"/>
      <c r="CH5" s="1974"/>
      <c r="CI5" s="1974"/>
      <c r="CJ5" s="1975"/>
      <c r="CK5" s="1975"/>
      <c r="CL5" s="1975"/>
      <c r="CM5" s="1975"/>
      <c r="CN5" s="1975"/>
      <c r="CO5" s="1975"/>
      <c r="CP5" s="1975"/>
      <c r="CQ5" s="1974"/>
      <c r="CR5" s="1974"/>
      <c r="CS5" s="1974"/>
      <c r="CT5" s="1974"/>
      <c r="CU5" s="1974"/>
      <c r="CV5" s="1974"/>
      <c r="CW5" s="1974"/>
      <c r="CX5" s="1974"/>
      <c r="CY5" s="1974"/>
    </row>
    <row r="6" spans="1:103" ht="18" customHeight="1">
      <c r="C6" s="1981" t="s">
        <v>2886</v>
      </c>
      <c r="D6" s="1982"/>
      <c r="E6" s="1983" t="s">
        <v>2887</v>
      </c>
      <c r="F6" s="1984" t="s">
        <v>2888</v>
      </c>
      <c r="G6" s="1985" t="s">
        <v>2889</v>
      </c>
      <c r="H6" s="1986"/>
      <c r="I6" s="1986"/>
      <c r="J6" s="1986"/>
      <c r="K6" s="1986"/>
      <c r="L6" s="1986"/>
      <c r="M6" s="1986"/>
      <c r="N6" s="1986"/>
      <c r="O6" s="1986"/>
      <c r="P6" s="1986"/>
      <c r="Q6" s="1986"/>
      <c r="R6" s="1986"/>
      <c r="S6" s="1986"/>
      <c r="T6" s="1986"/>
      <c r="U6" s="1986"/>
      <c r="V6" s="1986"/>
      <c r="W6" s="1986"/>
      <c r="X6" s="1986"/>
      <c r="Y6" s="1986"/>
      <c r="Z6" s="1987"/>
      <c r="AA6" s="1988" t="s">
        <v>2890</v>
      </c>
      <c r="AB6" s="1989"/>
      <c r="AC6" s="1989"/>
      <c r="AD6" s="1989"/>
      <c r="AE6" s="1989"/>
      <c r="AF6" s="1989"/>
      <c r="AG6" s="1989"/>
      <c r="AH6" s="1989"/>
      <c r="AI6" s="1990"/>
      <c r="AJ6" s="1985" t="s">
        <v>2891</v>
      </c>
      <c r="AK6" s="1986"/>
      <c r="AL6" s="1986"/>
      <c r="AM6" s="1986"/>
      <c r="AN6" s="1986"/>
      <c r="AO6" s="1986"/>
      <c r="AP6" s="1986"/>
      <c r="AQ6" s="1986"/>
      <c r="AR6" s="1986"/>
      <c r="AS6" s="1986"/>
      <c r="AT6" s="1986"/>
      <c r="AU6" s="1986"/>
      <c r="AV6" s="1986"/>
      <c r="AW6" s="1986"/>
      <c r="AX6" s="1986"/>
      <c r="AY6" s="1986"/>
      <c r="AZ6" s="1986"/>
      <c r="BA6" s="1986"/>
      <c r="BB6" s="1989"/>
      <c r="BC6" s="1991"/>
      <c r="BD6" s="1992" t="s">
        <v>2892</v>
      </c>
      <c r="BE6" s="1993"/>
      <c r="BF6" s="1985" t="s">
        <v>2893</v>
      </c>
      <c r="BG6" s="1986"/>
      <c r="BH6" s="1986"/>
      <c r="BI6" s="1986"/>
      <c r="BJ6" s="1986"/>
      <c r="BK6" s="1986"/>
      <c r="BL6" s="1986"/>
      <c r="BM6" s="1986"/>
      <c r="BN6" s="1986"/>
      <c r="BO6" s="1986"/>
      <c r="BP6" s="1986"/>
      <c r="BQ6" s="1986"/>
      <c r="BR6" s="1986"/>
      <c r="BS6" s="1986"/>
      <c r="BT6" s="1986"/>
      <c r="BU6" s="1986"/>
      <c r="BV6" s="1986"/>
      <c r="BW6" s="1986"/>
      <c r="BX6" s="1989"/>
      <c r="BY6" s="1991"/>
      <c r="BZ6" s="1994" t="s">
        <v>2894</v>
      </c>
      <c r="CA6" s="1993"/>
      <c r="CB6" s="1995" t="s">
        <v>2895</v>
      </c>
      <c r="CC6" s="1995" t="s">
        <v>2896</v>
      </c>
    </row>
    <row r="7" spans="1:103" ht="18" customHeight="1">
      <c r="C7" s="1996"/>
      <c r="D7" s="1997"/>
      <c r="E7" s="1998"/>
      <c r="F7" s="1999"/>
      <c r="G7" s="2000" t="s">
        <v>2897</v>
      </c>
      <c r="H7" s="2001"/>
      <c r="I7" s="2001"/>
      <c r="J7" s="2001"/>
      <c r="K7" s="2001"/>
      <c r="L7" s="2001"/>
      <c r="M7" s="2001"/>
      <c r="N7" s="2001"/>
      <c r="O7" s="2001"/>
      <c r="P7" s="2001" t="s">
        <v>2898</v>
      </c>
      <c r="Q7" s="2001"/>
      <c r="R7" s="2001"/>
      <c r="S7" s="2001"/>
      <c r="T7" s="2001"/>
      <c r="U7" s="2001"/>
      <c r="V7" s="2001"/>
      <c r="W7" s="2001"/>
      <c r="X7" s="2001"/>
      <c r="Y7" s="2002" t="s">
        <v>2899</v>
      </c>
      <c r="Z7" s="2003"/>
      <c r="AA7" s="2004"/>
      <c r="AB7" s="2005"/>
      <c r="AC7" s="2005"/>
      <c r="AD7" s="2005"/>
      <c r="AE7" s="2005"/>
      <c r="AF7" s="2005"/>
      <c r="AG7" s="2005"/>
      <c r="AH7" s="2005"/>
      <c r="AI7" s="2006"/>
      <c r="AJ7" s="2000" t="s">
        <v>2900</v>
      </c>
      <c r="AK7" s="2001"/>
      <c r="AL7" s="2001"/>
      <c r="AM7" s="2001"/>
      <c r="AN7" s="2001"/>
      <c r="AO7" s="2001"/>
      <c r="AP7" s="2001"/>
      <c r="AQ7" s="2001"/>
      <c r="AR7" s="2001"/>
      <c r="AS7" s="2001" t="s">
        <v>2901</v>
      </c>
      <c r="AT7" s="2001"/>
      <c r="AU7" s="2001"/>
      <c r="AV7" s="2001"/>
      <c r="AW7" s="2001"/>
      <c r="AX7" s="2001"/>
      <c r="AY7" s="2001"/>
      <c r="AZ7" s="2001"/>
      <c r="BA7" s="2001"/>
      <c r="BB7" s="2007" t="s">
        <v>2902</v>
      </c>
      <c r="BC7" s="2008"/>
      <c r="BD7" s="2009"/>
      <c r="BE7" s="2010"/>
      <c r="BF7" s="2000" t="s">
        <v>2903</v>
      </c>
      <c r="BG7" s="2001"/>
      <c r="BH7" s="2001"/>
      <c r="BI7" s="2001"/>
      <c r="BJ7" s="2001"/>
      <c r="BK7" s="2001"/>
      <c r="BL7" s="2001"/>
      <c r="BM7" s="2001"/>
      <c r="BN7" s="2001"/>
      <c r="BO7" s="2001" t="s">
        <v>2904</v>
      </c>
      <c r="BP7" s="2001"/>
      <c r="BQ7" s="2001"/>
      <c r="BR7" s="2001"/>
      <c r="BS7" s="2001"/>
      <c r="BT7" s="2001"/>
      <c r="BU7" s="2001"/>
      <c r="BV7" s="2001"/>
      <c r="BW7" s="2001"/>
      <c r="BX7" s="2007" t="s">
        <v>2905</v>
      </c>
      <c r="BY7" s="2008"/>
      <c r="BZ7" s="2011"/>
      <c r="CA7" s="2010"/>
      <c r="CB7" s="2012"/>
      <c r="CC7" s="2012"/>
    </row>
    <row r="8" spans="1:103" ht="18" customHeight="1">
      <c r="C8" s="1996"/>
      <c r="D8" s="1997"/>
      <c r="E8" s="1998"/>
      <c r="F8" s="2013"/>
      <c r="G8" s="2014" t="s">
        <v>2906</v>
      </c>
      <c r="H8" s="2001" t="s">
        <v>2907</v>
      </c>
      <c r="I8" s="2001"/>
      <c r="J8" s="2001"/>
      <c r="K8" s="2015" t="s">
        <v>2908</v>
      </c>
      <c r="L8" s="2015" t="s">
        <v>2909</v>
      </c>
      <c r="M8" s="2001" t="s">
        <v>2910</v>
      </c>
      <c r="N8" s="2001"/>
      <c r="O8" s="2001"/>
      <c r="P8" s="2015" t="s">
        <v>2906</v>
      </c>
      <c r="Q8" s="2001" t="s">
        <v>2911</v>
      </c>
      <c r="R8" s="2001"/>
      <c r="S8" s="2001"/>
      <c r="T8" s="2015" t="s">
        <v>2908</v>
      </c>
      <c r="U8" s="2015" t="s">
        <v>2912</v>
      </c>
      <c r="V8" s="2001" t="s">
        <v>2913</v>
      </c>
      <c r="W8" s="2001"/>
      <c r="X8" s="2001"/>
      <c r="Y8" s="2016" t="s">
        <v>2914</v>
      </c>
      <c r="Z8" s="2017"/>
      <c r="AA8" s="2014" t="s">
        <v>2906</v>
      </c>
      <c r="AB8" s="2001" t="s">
        <v>2911</v>
      </c>
      <c r="AC8" s="2001"/>
      <c r="AD8" s="2001"/>
      <c r="AE8" s="2015" t="s">
        <v>2915</v>
      </c>
      <c r="AF8" s="2015" t="s">
        <v>2912</v>
      </c>
      <c r="AG8" s="2001" t="s">
        <v>2910</v>
      </c>
      <c r="AH8" s="2001"/>
      <c r="AI8" s="2018"/>
      <c r="AJ8" s="2014" t="s">
        <v>2906</v>
      </c>
      <c r="AK8" s="2001" t="s">
        <v>2911</v>
      </c>
      <c r="AL8" s="2001"/>
      <c r="AM8" s="2001"/>
      <c r="AN8" s="2015" t="s">
        <v>2908</v>
      </c>
      <c r="AO8" s="2015" t="s">
        <v>2912</v>
      </c>
      <c r="AP8" s="2001" t="s">
        <v>2916</v>
      </c>
      <c r="AQ8" s="2001"/>
      <c r="AR8" s="2001"/>
      <c r="AS8" s="2015" t="s">
        <v>2906</v>
      </c>
      <c r="AT8" s="2001" t="s">
        <v>2917</v>
      </c>
      <c r="AU8" s="2001"/>
      <c r="AV8" s="2001"/>
      <c r="AW8" s="2015" t="s">
        <v>2918</v>
      </c>
      <c r="AX8" s="2015" t="s">
        <v>2919</v>
      </c>
      <c r="AY8" s="2001" t="s">
        <v>2920</v>
      </c>
      <c r="AZ8" s="2001"/>
      <c r="BA8" s="2001"/>
      <c r="BB8" s="2019" t="s">
        <v>2921</v>
      </c>
      <c r="BC8" s="2020" t="s">
        <v>2922</v>
      </c>
      <c r="BD8" s="2021" t="s">
        <v>2923</v>
      </c>
      <c r="BE8" s="2022" t="s">
        <v>2924</v>
      </c>
      <c r="BF8" s="2014" t="s">
        <v>2906</v>
      </c>
      <c r="BG8" s="2001" t="s">
        <v>2917</v>
      </c>
      <c r="BH8" s="2001"/>
      <c r="BI8" s="2001"/>
      <c r="BJ8" s="2015" t="s">
        <v>2915</v>
      </c>
      <c r="BK8" s="2015" t="s">
        <v>2912</v>
      </c>
      <c r="BL8" s="2001" t="s">
        <v>2916</v>
      </c>
      <c r="BM8" s="2001"/>
      <c r="BN8" s="2001"/>
      <c r="BO8" s="2015" t="s">
        <v>2906</v>
      </c>
      <c r="BP8" s="2001" t="s">
        <v>2911</v>
      </c>
      <c r="BQ8" s="2001"/>
      <c r="BR8" s="2001"/>
      <c r="BS8" s="2015" t="s">
        <v>2915</v>
      </c>
      <c r="BT8" s="2015" t="s">
        <v>2912</v>
      </c>
      <c r="BU8" s="2001" t="s">
        <v>2910</v>
      </c>
      <c r="BV8" s="2001"/>
      <c r="BW8" s="2001"/>
      <c r="BX8" s="2019" t="s">
        <v>2925</v>
      </c>
      <c r="BY8" s="2020" t="s">
        <v>2922</v>
      </c>
      <c r="BZ8" s="2023" t="s">
        <v>2925</v>
      </c>
      <c r="CA8" s="2020" t="s">
        <v>2922</v>
      </c>
      <c r="CB8" s="2012"/>
      <c r="CC8" s="2012"/>
    </row>
    <row r="9" spans="1:103" ht="18" customHeight="1">
      <c r="C9" s="2024"/>
      <c r="D9" s="2025"/>
      <c r="E9" s="2026"/>
      <c r="F9" s="2027"/>
      <c r="G9" s="2028"/>
      <c r="H9" s="2029" t="s">
        <v>2926</v>
      </c>
      <c r="I9" s="2029" t="s">
        <v>2927</v>
      </c>
      <c r="J9" s="2029" t="s">
        <v>2928</v>
      </c>
      <c r="K9" s="2030"/>
      <c r="L9" s="2030"/>
      <c r="M9" s="2029" t="s">
        <v>2929</v>
      </c>
      <c r="N9" s="2029" t="s">
        <v>2927</v>
      </c>
      <c r="O9" s="2029" t="s">
        <v>2928</v>
      </c>
      <c r="P9" s="2030"/>
      <c r="Q9" s="2029" t="s">
        <v>2929</v>
      </c>
      <c r="R9" s="2029" t="s">
        <v>2927</v>
      </c>
      <c r="S9" s="2029" t="s">
        <v>2928</v>
      </c>
      <c r="T9" s="2030"/>
      <c r="U9" s="2030"/>
      <c r="V9" s="2029" t="s">
        <v>2929</v>
      </c>
      <c r="W9" s="2029" t="s">
        <v>2927</v>
      </c>
      <c r="X9" s="2029" t="s">
        <v>2928</v>
      </c>
      <c r="Y9" s="2031" t="s">
        <v>2930</v>
      </c>
      <c r="Z9" s="2032" t="s">
        <v>2931</v>
      </c>
      <c r="AA9" s="2028"/>
      <c r="AB9" s="2029" t="s">
        <v>2929</v>
      </c>
      <c r="AC9" s="2029" t="s">
        <v>2927</v>
      </c>
      <c r="AD9" s="2029" t="s">
        <v>2928</v>
      </c>
      <c r="AE9" s="2030"/>
      <c r="AF9" s="2030"/>
      <c r="AG9" s="2029" t="s">
        <v>2929</v>
      </c>
      <c r="AH9" s="2029" t="s">
        <v>2927</v>
      </c>
      <c r="AI9" s="2033" t="s">
        <v>2928</v>
      </c>
      <c r="AJ9" s="2028"/>
      <c r="AK9" s="2029" t="s">
        <v>2932</v>
      </c>
      <c r="AL9" s="2029" t="s">
        <v>2927</v>
      </c>
      <c r="AM9" s="2029" t="s">
        <v>2928</v>
      </c>
      <c r="AN9" s="2030"/>
      <c r="AO9" s="2030"/>
      <c r="AP9" s="2029" t="s">
        <v>2929</v>
      </c>
      <c r="AQ9" s="2029" t="s">
        <v>2927</v>
      </c>
      <c r="AR9" s="2029" t="s">
        <v>2928</v>
      </c>
      <c r="AS9" s="2030"/>
      <c r="AT9" s="2029" t="s">
        <v>2929</v>
      </c>
      <c r="AU9" s="2029" t="s">
        <v>2927</v>
      </c>
      <c r="AV9" s="2029" t="s">
        <v>2928</v>
      </c>
      <c r="AW9" s="2030"/>
      <c r="AX9" s="2030"/>
      <c r="AY9" s="2029" t="s">
        <v>2932</v>
      </c>
      <c r="AZ9" s="2029" t="s">
        <v>2927</v>
      </c>
      <c r="BA9" s="2029" t="s">
        <v>2928</v>
      </c>
      <c r="BB9" s="2034"/>
      <c r="BC9" s="2035"/>
      <c r="BD9" s="2036"/>
      <c r="BE9" s="2037"/>
      <c r="BF9" s="2028"/>
      <c r="BG9" s="2029" t="s">
        <v>2932</v>
      </c>
      <c r="BH9" s="2029" t="s">
        <v>2927</v>
      </c>
      <c r="BI9" s="2029" t="s">
        <v>2928</v>
      </c>
      <c r="BJ9" s="2030"/>
      <c r="BK9" s="2030"/>
      <c r="BL9" s="2029" t="s">
        <v>2929</v>
      </c>
      <c r="BM9" s="2029" t="s">
        <v>2927</v>
      </c>
      <c r="BN9" s="2029" t="s">
        <v>2928</v>
      </c>
      <c r="BO9" s="2030"/>
      <c r="BP9" s="2029" t="s">
        <v>2929</v>
      </c>
      <c r="BQ9" s="2029" t="s">
        <v>2927</v>
      </c>
      <c r="BR9" s="2029" t="s">
        <v>2928</v>
      </c>
      <c r="BS9" s="2030"/>
      <c r="BT9" s="2030"/>
      <c r="BU9" s="2029" t="s">
        <v>2929</v>
      </c>
      <c r="BV9" s="2029" t="s">
        <v>2927</v>
      </c>
      <c r="BW9" s="2029" t="s">
        <v>2928</v>
      </c>
      <c r="BX9" s="2034"/>
      <c r="BY9" s="2035"/>
      <c r="BZ9" s="2038"/>
      <c r="CA9" s="2035"/>
      <c r="CB9" s="2039"/>
      <c r="CC9" s="2039"/>
    </row>
    <row r="10" spans="1:103" s="1974" customFormat="1" ht="18" customHeight="1">
      <c r="A10" s="1974">
        <v>1</v>
      </c>
      <c r="C10" s="2040" t="s">
        <v>2933</v>
      </c>
      <c r="D10" s="2041"/>
      <c r="E10" s="2042"/>
      <c r="F10" s="2043"/>
      <c r="G10" s="2044"/>
      <c r="H10" s="2045"/>
      <c r="I10" s="2045"/>
      <c r="J10" s="2045"/>
      <c r="K10" s="2045"/>
      <c r="L10" s="2045"/>
      <c r="M10" s="2045"/>
      <c r="N10" s="2045"/>
      <c r="O10" s="2045"/>
      <c r="P10" s="2045"/>
      <c r="Q10" s="2045"/>
      <c r="R10" s="2045"/>
      <c r="S10" s="2045"/>
      <c r="T10" s="2045"/>
      <c r="U10" s="2045"/>
      <c r="V10" s="2045"/>
      <c r="W10" s="2045"/>
      <c r="X10" s="2045"/>
      <c r="Y10" s="2045"/>
      <c r="Z10" s="2046"/>
      <c r="AA10" s="2044"/>
      <c r="AB10" s="2045"/>
      <c r="AC10" s="2045"/>
      <c r="AD10" s="2045"/>
      <c r="AE10" s="2045"/>
      <c r="AF10" s="2045"/>
      <c r="AG10" s="2045"/>
      <c r="AH10" s="2045"/>
      <c r="AI10" s="2047"/>
      <c r="AJ10" s="2044"/>
      <c r="AK10" s="2045"/>
      <c r="AL10" s="2045"/>
      <c r="AM10" s="2045"/>
      <c r="AN10" s="2045"/>
      <c r="AO10" s="2045"/>
      <c r="AP10" s="2045"/>
      <c r="AQ10" s="2045"/>
      <c r="AR10" s="2045"/>
      <c r="AS10" s="2045"/>
      <c r="AT10" s="2045"/>
      <c r="AU10" s="2045"/>
      <c r="AV10" s="2045"/>
      <c r="AW10" s="2045"/>
      <c r="AX10" s="2045"/>
      <c r="AY10" s="2045"/>
      <c r="AZ10" s="2045"/>
      <c r="BA10" s="2045"/>
      <c r="BB10" s="2045"/>
      <c r="BC10" s="2046"/>
      <c r="BD10" s="2048"/>
      <c r="BE10" s="2046"/>
      <c r="BF10" s="2044"/>
      <c r="BG10" s="2045"/>
      <c r="BH10" s="2045"/>
      <c r="BI10" s="2045"/>
      <c r="BJ10" s="2045"/>
      <c r="BK10" s="2045"/>
      <c r="BL10" s="2045"/>
      <c r="BM10" s="2045"/>
      <c r="BN10" s="2045"/>
      <c r="BO10" s="2045"/>
      <c r="BP10" s="2045"/>
      <c r="BQ10" s="2045"/>
      <c r="BR10" s="2045"/>
      <c r="BS10" s="2045"/>
      <c r="BT10" s="2045"/>
      <c r="BU10" s="2045"/>
      <c r="BV10" s="2045"/>
      <c r="BW10" s="2045"/>
      <c r="BX10" s="2049">
        <f t="shared" ref="BX10:BX56" si="0">BO10-BF10</f>
        <v>0</v>
      </c>
      <c r="BY10" s="2050">
        <f t="shared" ref="BY10:BY55" si="1">BT10-BK10</f>
        <v>0</v>
      </c>
      <c r="BZ10" s="2051"/>
      <c r="CA10" s="2052"/>
      <c r="CB10" s="2053"/>
      <c r="CC10" s="2054"/>
      <c r="CJ10" s="1975"/>
      <c r="CK10" s="1975"/>
      <c r="CL10" s="1975"/>
      <c r="CM10" s="1975"/>
      <c r="CN10" s="1975"/>
      <c r="CO10" s="1975"/>
      <c r="CP10" s="1975"/>
    </row>
    <row r="11" spans="1:103" s="2055" customFormat="1" ht="18" customHeight="1">
      <c r="A11" s="2055">
        <v>2</v>
      </c>
      <c r="C11" s="2056"/>
      <c r="D11" s="2057" t="str">
        <f>D74</f>
        <v>1. 건축공사</v>
      </c>
      <c r="E11" s="2058"/>
      <c r="F11" s="2059" t="s">
        <v>343</v>
      </c>
      <c r="G11" s="2060">
        <v>1</v>
      </c>
      <c r="H11" s="2061"/>
      <c r="I11" s="2061"/>
      <c r="J11" s="2061"/>
      <c r="K11" s="2061"/>
      <c r="L11" s="2061">
        <f>SUM(L12:L16)</f>
        <v>4169975816</v>
      </c>
      <c r="M11" s="2061">
        <f>SUM(M12:M16)</f>
        <v>1151938735</v>
      </c>
      <c r="N11" s="2061">
        <f>SUM(N12:N16)</f>
        <v>2923999888</v>
      </c>
      <c r="O11" s="2061">
        <f>SUM(O12:O16)</f>
        <v>94037193</v>
      </c>
      <c r="P11" s="2062">
        <v>1</v>
      </c>
      <c r="Q11" s="2061"/>
      <c r="R11" s="2061"/>
      <c r="S11" s="2061"/>
      <c r="T11" s="2061"/>
      <c r="U11" s="2061">
        <f>SUM(U12:U16)</f>
        <v>4246041603</v>
      </c>
      <c r="V11" s="2061">
        <f>SUM(V12:V16)</f>
        <v>1168731074</v>
      </c>
      <c r="W11" s="2061">
        <f>SUM(W12:W16)</f>
        <v>2977560674</v>
      </c>
      <c r="X11" s="2061">
        <f>SUM(X12:X16)</f>
        <v>99749855</v>
      </c>
      <c r="Y11" s="2061">
        <f t="shared" ref="Y11:Y56" si="2">+P11-G11</f>
        <v>0</v>
      </c>
      <c r="Z11" s="2063">
        <f t="shared" ref="Z11:Z56" si="3">+U11-L11</f>
        <v>76065787</v>
      </c>
      <c r="AA11" s="2060">
        <v>1</v>
      </c>
      <c r="AB11" s="2061"/>
      <c r="AC11" s="2061"/>
      <c r="AD11" s="2061"/>
      <c r="AE11" s="2061"/>
      <c r="AF11" s="2061">
        <f>SUM(AF12:AF16)</f>
        <v>5703770182</v>
      </c>
      <c r="AG11" s="2061">
        <f>SUM(AG12:AG16)</f>
        <v>2593307522</v>
      </c>
      <c r="AH11" s="2061">
        <f>SUM(AH12:AH16)</f>
        <v>2135116780</v>
      </c>
      <c r="AI11" s="2064">
        <f>SUM(AI12:AI16)</f>
        <v>975345880</v>
      </c>
      <c r="AJ11" s="2060">
        <v>1</v>
      </c>
      <c r="AK11" s="2061"/>
      <c r="AL11" s="2061"/>
      <c r="AM11" s="2061"/>
      <c r="AN11" s="2061"/>
      <c r="AO11" s="2061">
        <f>SUM(AO12:AO16)</f>
        <v>5983750689</v>
      </c>
      <c r="AP11" s="2061">
        <f>SUM(AP12:AP16)</f>
        <v>2751243067</v>
      </c>
      <c r="AQ11" s="2061">
        <f>SUM(AQ12:AQ16)</f>
        <v>2258740869</v>
      </c>
      <c r="AR11" s="2061">
        <f>SUM(AR12:AR16)</f>
        <v>973766753</v>
      </c>
      <c r="AS11" s="2062">
        <v>1</v>
      </c>
      <c r="AT11" s="2061"/>
      <c r="AU11" s="2061"/>
      <c r="AV11" s="2061"/>
      <c r="AW11" s="2061"/>
      <c r="AX11" s="2061">
        <f>SUM(AX12:AX16)</f>
        <v>6043946216</v>
      </c>
      <c r="AY11" s="2061">
        <f>SUM(AY12:AY16)</f>
        <v>2766508146</v>
      </c>
      <c r="AZ11" s="2061">
        <f>SUM(AZ12:AZ16)</f>
        <v>2297058705</v>
      </c>
      <c r="BA11" s="2061">
        <f>SUM(BA12:BA16)</f>
        <v>980379365</v>
      </c>
      <c r="BB11" s="2061">
        <f t="shared" ref="BB11:BB56" si="4">AS11-AJ11</f>
        <v>0</v>
      </c>
      <c r="BC11" s="2063">
        <f t="shared" ref="BC11:BC55" si="5">AX11-AO11</f>
        <v>60195527</v>
      </c>
      <c r="BD11" s="2065">
        <f t="shared" ref="BD11:BD55" si="6">AS11-AA11</f>
        <v>0</v>
      </c>
      <c r="BE11" s="2063">
        <f t="shared" ref="BE11:BE55" si="7">+AX11-AF11</f>
        <v>340176034</v>
      </c>
      <c r="BF11" s="2060">
        <v>1</v>
      </c>
      <c r="BG11" s="2061"/>
      <c r="BH11" s="2061"/>
      <c r="BI11" s="2061"/>
      <c r="BJ11" s="2061"/>
      <c r="BK11" s="2061">
        <f>SUM(BK12:BK16)</f>
        <v>5978488124</v>
      </c>
      <c r="BL11" s="2061">
        <f>SUM(BL12:BL16)</f>
        <v>2769543307</v>
      </c>
      <c r="BM11" s="2061">
        <f>SUM(BM12:BM16)</f>
        <v>2214971464</v>
      </c>
      <c r="BN11" s="2061">
        <f>SUM(BN12:BN16)</f>
        <v>993973353</v>
      </c>
      <c r="BO11" s="2062">
        <v>1</v>
      </c>
      <c r="BP11" s="2061"/>
      <c r="BQ11" s="2061"/>
      <c r="BR11" s="2061"/>
      <c r="BS11" s="2061"/>
      <c r="BT11" s="2061">
        <f>SUM(BT12:BT16)</f>
        <v>6018982151</v>
      </c>
      <c r="BU11" s="2061">
        <f>SUM(BU12:BU16)</f>
        <v>2772808386</v>
      </c>
      <c r="BV11" s="2061">
        <f>SUM(BV12:BV16)</f>
        <v>2253289300</v>
      </c>
      <c r="BW11" s="2061">
        <f>SUM(BW12:BW16)</f>
        <v>992884465</v>
      </c>
      <c r="BX11" s="2061">
        <f t="shared" si="0"/>
        <v>0</v>
      </c>
      <c r="BY11" s="2063">
        <f t="shared" si="1"/>
        <v>40494027</v>
      </c>
      <c r="BZ11" s="2066">
        <f t="shared" ref="BZ11:BZ55" si="8">+BO11-AA11</f>
        <v>0</v>
      </c>
      <c r="CA11" s="2067">
        <f t="shared" ref="CA11:CA55" si="9">+BT11-AF11</f>
        <v>315211969</v>
      </c>
      <c r="CB11" s="2068"/>
      <c r="CC11" s="2069"/>
    </row>
    <row r="12" spans="1:103" s="1974" customFormat="1" ht="18" customHeight="1">
      <c r="C12" s="2070"/>
      <c r="D12" s="2071" t="str">
        <f>D75</f>
        <v>1.2 00시설</v>
      </c>
      <c r="E12" s="2072"/>
      <c r="F12" s="2073"/>
      <c r="G12" s="2074"/>
      <c r="H12" s="2075"/>
      <c r="I12" s="2075"/>
      <c r="J12" s="2075"/>
      <c r="K12" s="2075"/>
      <c r="L12" s="2075">
        <f>L75</f>
        <v>940094798</v>
      </c>
      <c r="M12" s="2075">
        <f>M75</f>
        <v>263128421</v>
      </c>
      <c r="N12" s="2075">
        <f>N75</f>
        <v>649250613</v>
      </c>
      <c r="O12" s="2075">
        <f>O75</f>
        <v>27715764</v>
      </c>
      <c r="P12" s="2076"/>
      <c r="Q12" s="2075"/>
      <c r="R12" s="2075"/>
      <c r="S12" s="2075"/>
      <c r="T12" s="2075"/>
      <c r="U12" s="2075">
        <f>U75</f>
        <v>1013990985</v>
      </c>
      <c r="V12" s="2075">
        <f>V75</f>
        <v>277751160</v>
      </c>
      <c r="W12" s="2075">
        <f>W75</f>
        <v>702811399</v>
      </c>
      <c r="X12" s="2075">
        <f>X75</f>
        <v>33428426</v>
      </c>
      <c r="Y12" s="2075">
        <f t="shared" si="2"/>
        <v>0</v>
      </c>
      <c r="Z12" s="2077">
        <f t="shared" si="3"/>
        <v>73896187</v>
      </c>
      <c r="AA12" s="2074"/>
      <c r="AB12" s="2075"/>
      <c r="AC12" s="2075"/>
      <c r="AD12" s="2075"/>
      <c r="AE12" s="2075"/>
      <c r="AF12" s="2075">
        <f>AF75</f>
        <v>1170180410</v>
      </c>
      <c r="AG12" s="2075">
        <f>AG75</f>
        <v>533689940</v>
      </c>
      <c r="AH12" s="2075">
        <f>AH75</f>
        <v>503507350</v>
      </c>
      <c r="AI12" s="2078">
        <f>AI75</f>
        <v>132983120</v>
      </c>
      <c r="AJ12" s="2074"/>
      <c r="AK12" s="2075"/>
      <c r="AL12" s="2075"/>
      <c r="AM12" s="2075"/>
      <c r="AN12" s="2075"/>
      <c r="AO12" s="2075">
        <f>AO75</f>
        <v>1380092196</v>
      </c>
      <c r="AP12" s="2075">
        <f>AP75</f>
        <v>617109333</v>
      </c>
      <c r="AQ12" s="2075">
        <f>AQ75</f>
        <v>594653150</v>
      </c>
      <c r="AR12" s="2075">
        <f>AR75</f>
        <v>168329713</v>
      </c>
      <c r="AS12" s="2076"/>
      <c r="AT12" s="2075"/>
      <c r="AU12" s="2075"/>
      <c r="AV12" s="2075"/>
      <c r="AW12" s="2075"/>
      <c r="AX12" s="2075">
        <f>AX75</f>
        <v>1426287723</v>
      </c>
      <c r="AY12" s="2075">
        <f>AY75</f>
        <v>620374412</v>
      </c>
      <c r="AZ12" s="2075">
        <f>AZ75</f>
        <v>632970986</v>
      </c>
      <c r="BA12" s="2075">
        <f>BA75</f>
        <v>172942325</v>
      </c>
      <c r="BB12" s="2075">
        <f t="shared" si="4"/>
        <v>0</v>
      </c>
      <c r="BC12" s="2077">
        <f t="shared" si="5"/>
        <v>46195527</v>
      </c>
      <c r="BD12" s="2079">
        <f t="shared" si="6"/>
        <v>0</v>
      </c>
      <c r="BE12" s="2077">
        <f t="shared" si="7"/>
        <v>256107313</v>
      </c>
      <c r="BF12" s="2074"/>
      <c r="BG12" s="2075"/>
      <c r="BH12" s="2075"/>
      <c r="BI12" s="2075"/>
      <c r="BJ12" s="2075"/>
      <c r="BK12" s="2075">
        <f>BK75</f>
        <v>1380092196</v>
      </c>
      <c r="BL12" s="2075">
        <f>BL75</f>
        <v>617109333</v>
      </c>
      <c r="BM12" s="2075">
        <f>BM75</f>
        <v>594653150</v>
      </c>
      <c r="BN12" s="2075">
        <f>BN75</f>
        <v>168329713</v>
      </c>
      <c r="BO12" s="2076"/>
      <c r="BP12" s="2075"/>
      <c r="BQ12" s="2075"/>
      <c r="BR12" s="2075"/>
      <c r="BS12" s="2075"/>
      <c r="BT12" s="2075">
        <f>BT75</f>
        <v>1420586223</v>
      </c>
      <c r="BU12" s="2075">
        <f>BU75</f>
        <v>620374412</v>
      </c>
      <c r="BV12" s="2075">
        <f>BV75</f>
        <v>632970986</v>
      </c>
      <c r="BW12" s="2075">
        <f>BW75</f>
        <v>167240825</v>
      </c>
      <c r="BX12" s="2075">
        <f t="shared" si="0"/>
        <v>0</v>
      </c>
      <c r="BY12" s="2077">
        <f t="shared" si="1"/>
        <v>40494027</v>
      </c>
      <c r="BZ12" s="2080">
        <f t="shared" si="8"/>
        <v>0</v>
      </c>
      <c r="CA12" s="2081">
        <f t="shared" si="9"/>
        <v>250405813</v>
      </c>
      <c r="CB12" s="2082"/>
      <c r="CC12" s="2083"/>
    </row>
    <row r="13" spans="1:103" s="1974" customFormat="1" ht="18" customHeight="1">
      <c r="C13" s="2070"/>
      <c r="D13" s="2071" t="str">
        <f>D256</f>
        <v>1.3 종합창고</v>
      </c>
      <c r="E13" s="2072"/>
      <c r="F13" s="2073"/>
      <c r="G13" s="2074"/>
      <c r="H13" s="2075"/>
      <c r="I13" s="2075"/>
      <c r="J13" s="2075"/>
      <c r="K13" s="2075"/>
      <c r="L13" s="2075">
        <f>L256</f>
        <v>318623886</v>
      </c>
      <c r="M13" s="2075">
        <f>M256</f>
        <v>116234065</v>
      </c>
      <c r="N13" s="2075">
        <f>N256</f>
        <v>189156479</v>
      </c>
      <c r="O13" s="2075">
        <f>O256</f>
        <v>13233342</v>
      </c>
      <c r="P13" s="2076"/>
      <c r="Q13" s="2075"/>
      <c r="R13" s="2075"/>
      <c r="S13" s="2075"/>
      <c r="T13" s="2075"/>
      <c r="U13" s="2075">
        <f>U256</f>
        <v>318623886</v>
      </c>
      <c r="V13" s="2075">
        <f>V256</f>
        <v>116234065</v>
      </c>
      <c r="W13" s="2075">
        <f>W256</f>
        <v>189156479</v>
      </c>
      <c r="X13" s="2075">
        <f>X256</f>
        <v>13233342</v>
      </c>
      <c r="Y13" s="2075">
        <f t="shared" si="2"/>
        <v>0</v>
      </c>
      <c r="Z13" s="2077">
        <f t="shared" si="3"/>
        <v>0</v>
      </c>
      <c r="AA13" s="2074"/>
      <c r="AB13" s="2075"/>
      <c r="AC13" s="2075"/>
      <c r="AD13" s="2075"/>
      <c r="AE13" s="2075"/>
      <c r="AF13" s="2075">
        <f>AF256</f>
        <v>517899869</v>
      </c>
      <c r="AG13" s="2075">
        <f>AG256</f>
        <v>209772919</v>
      </c>
      <c r="AH13" s="2075">
        <f>AH256</f>
        <v>161686550</v>
      </c>
      <c r="AI13" s="2078">
        <f>AI256</f>
        <v>146440400</v>
      </c>
      <c r="AJ13" s="2074"/>
      <c r="AK13" s="2075"/>
      <c r="AL13" s="2075"/>
      <c r="AM13" s="2075"/>
      <c r="AN13" s="2075"/>
      <c r="AO13" s="2075">
        <f>AO256</f>
        <v>486771280</v>
      </c>
      <c r="AP13" s="2075">
        <f>AP256</f>
        <v>201941040</v>
      </c>
      <c r="AQ13" s="2075">
        <f>AQ256</f>
        <v>143481117</v>
      </c>
      <c r="AR13" s="2075">
        <f>AR256</f>
        <v>141349123</v>
      </c>
      <c r="AS13" s="2076"/>
      <c r="AT13" s="2075"/>
      <c r="AU13" s="2075"/>
      <c r="AV13" s="2075"/>
      <c r="AW13" s="2075"/>
      <c r="AX13" s="2075">
        <f>AX256</f>
        <v>486771280</v>
      </c>
      <c r="AY13" s="2075">
        <f>AY256</f>
        <v>201941040</v>
      </c>
      <c r="AZ13" s="2075">
        <f>AZ256</f>
        <v>143481117</v>
      </c>
      <c r="BA13" s="2075">
        <f>BA256</f>
        <v>141349123</v>
      </c>
      <c r="BB13" s="2075">
        <f t="shared" si="4"/>
        <v>0</v>
      </c>
      <c r="BC13" s="2077">
        <f t="shared" si="5"/>
        <v>0</v>
      </c>
      <c r="BD13" s="2079">
        <f t="shared" si="6"/>
        <v>0</v>
      </c>
      <c r="BE13" s="2077">
        <f t="shared" si="7"/>
        <v>-31128589</v>
      </c>
      <c r="BF13" s="2074"/>
      <c r="BG13" s="2075"/>
      <c r="BH13" s="2075"/>
      <c r="BI13" s="2075"/>
      <c r="BJ13" s="2075"/>
      <c r="BK13" s="2075">
        <f>BK256</f>
        <v>486771280</v>
      </c>
      <c r="BL13" s="2075">
        <f>BL256</f>
        <v>201941040</v>
      </c>
      <c r="BM13" s="2075">
        <f>BM256</f>
        <v>143481117</v>
      </c>
      <c r="BN13" s="2075">
        <f>BN256</f>
        <v>141349123</v>
      </c>
      <c r="BO13" s="2076"/>
      <c r="BP13" s="2075"/>
      <c r="BQ13" s="2075"/>
      <c r="BR13" s="2075"/>
      <c r="BS13" s="2075"/>
      <c r="BT13" s="2075">
        <f>BT256</f>
        <v>486771280</v>
      </c>
      <c r="BU13" s="2075">
        <f>BU256</f>
        <v>201941040</v>
      </c>
      <c r="BV13" s="2075">
        <f>BV256</f>
        <v>143481117</v>
      </c>
      <c r="BW13" s="2075">
        <f>BW256</f>
        <v>141349123</v>
      </c>
      <c r="BX13" s="2075">
        <f t="shared" si="0"/>
        <v>0</v>
      </c>
      <c r="BY13" s="2077">
        <f t="shared" si="1"/>
        <v>0</v>
      </c>
      <c r="BZ13" s="2080">
        <f t="shared" si="8"/>
        <v>0</v>
      </c>
      <c r="CA13" s="2081">
        <f t="shared" si="9"/>
        <v>-31128589</v>
      </c>
      <c r="CB13" s="2082"/>
      <c r="CC13" s="2083"/>
    </row>
    <row r="14" spans="1:103" s="1974" customFormat="1" ht="18" customHeight="1">
      <c r="C14" s="2070"/>
      <c r="D14" s="2071" t="str">
        <f>D438</f>
        <v>1.4 포대사무실</v>
      </c>
      <c r="E14" s="2072"/>
      <c r="F14" s="2073"/>
      <c r="G14" s="2074"/>
      <c r="H14" s="2075"/>
      <c r="I14" s="2075"/>
      <c r="J14" s="2075"/>
      <c r="K14" s="2075"/>
      <c r="L14" s="2075">
        <f>L438</f>
        <v>1411650105</v>
      </c>
      <c r="M14" s="2075">
        <f>M438</f>
        <v>387586686</v>
      </c>
      <c r="N14" s="2075">
        <f>N438</f>
        <v>1000172298</v>
      </c>
      <c r="O14" s="2075">
        <f>O438</f>
        <v>23891121</v>
      </c>
      <c r="P14" s="2076"/>
      <c r="Q14" s="2075"/>
      <c r="R14" s="2075"/>
      <c r="S14" s="2075"/>
      <c r="T14" s="2075"/>
      <c r="U14" s="2075">
        <f>U438</f>
        <v>1413819705</v>
      </c>
      <c r="V14" s="2075">
        <f>V438</f>
        <v>389756286</v>
      </c>
      <c r="W14" s="2075">
        <f>W438</f>
        <v>1000172298</v>
      </c>
      <c r="X14" s="2075">
        <f>X438</f>
        <v>23891121</v>
      </c>
      <c r="Y14" s="2075">
        <f t="shared" si="2"/>
        <v>0</v>
      </c>
      <c r="Z14" s="2077">
        <f t="shared" si="3"/>
        <v>2169600</v>
      </c>
      <c r="AA14" s="2074"/>
      <c r="AB14" s="2075"/>
      <c r="AC14" s="2075"/>
      <c r="AD14" s="2075"/>
      <c r="AE14" s="2075"/>
      <c r="AF14" s="2075">
        <f>AF438</f>
        <v>1893367390</v>
      </c>
      <c r="AG14" s="2075">
        <f>AG438</f>
        <v>789824480</v>
      </c>
      <c r="AH14" s="2075">
        <f>AH438</f>
        <v>768582290</v>
      </c>
      <c r="AI14" s="2078">
        <f>AI438</f>
        <v>334960620</v>
      </c>
      <c r="AJ14" s="2074"/>
      <c r="AK14" s="2075"/>
      <c r="AL14" s="2075"/>
      <c r="AM14" s="2075"/>
      <c r="AN14" s="2075"/>
      <c r="AO14" s="2075">
        <f>AO438</f>
        <v>1981299342</v>
      </c>
      <c r="AP14" s="2075">
        <f>AP438</f>
        <v>853329038</v>
      </c>
      <c r="AQ14" s="2075">
        <f>AQ438</f>
        <v>817428729</v>
      </c>
      <c r="AR14" s="2075">
        <f>AR438</f>
        <v>310541575</v>
      </c>
      <c r="AS14" s="2076"/>
      <c r="AT14" s="2075"/>
      <c r="AU14" s="2075"/>
      <c r="AV14" s="2075"/>
      <c r="AW14" s="2075"/>
      <c r="AX14" s="2075">
        <f>AX438</f>
        <v>1995299342</v>
      </c>
      <c r="AY14" s="2075">
        <f>AY438</f>
        <v>865329038</v>
      </c>
      <c r="AZ14" s="2075">
        <f>AZ438</f>
        <v>817428729</v>
      </c>
      <c r="BA14" s="2075">
        <f>BA438</f>
        <v>312541575</v>
      </c>
      <c r="BB14" s="2075">
        <f t="shared" si="4"/>
        <v>0</v>
      </c>
      <c r="BC14" s="2077">
        <f t="shared" si="5"/>
        <v>14000000</v>
      </c>
      <c r="BD14" s="2079">
        <f t="shared" si="6"/>
        <v>0</v>
      </c>
      <c r="BE14" s="2077">
        <f t="shared" si="7"/>
        <v>101931952</v>
      </c>
      <c r="BF14" s="2074"/>
      <c r="BG14" s="2075"/>
      <c r="BH14" s="2075"/>
      <c r="BI14" s="2075"/>
      <c r="BJ14" s="2075"/>
      <c r="BK14" s="2075">
        <f>BK438</f>
        <v>1976096489</v>
      </c>
      <c r="BL14" s="2075">
        <f>BL438</f>
        <v>871566278</v>
      </c>
      <c r="BM14" s="2075">
        <f>BM438</f>
        <v>773782036</v>
      </c>
      <c r="BN14" s="2075">
        <f>BN438</f>
        <v>330748175</v>
      </c>
      <c r="BO14" s="2076"/>
      <c r="BP14" s="2075"/>
      <c r="BQ14" s="2075"/>
      <c r="BR14" s="2075"/>
      <c r="BS14" s="2075"/>
      <c r="BT14" s="2075">
        <f>BT438</f>
        <v>1976096489</v>
      </c>
      <c r="BU14" s="2075">
        <f>BU438</f>
        <v>871566278</v>
      </c>
      <c r="BV14" s="2075">
        <f>BV438</f>
        <v>773782036</v>
      </c>
      <c r="BW14" s="2075">
        <f>BW438</f>
        <v>330748175</v>
      </c>
      <c r="BX14" s="2075">
        <f t="shared" si="0"/>
        <v>0</v>
      </c>
      <c r="BY14" s="2077">
        <f t="shared" si="1"/>
        <v>0</v>
      </c>
      <c r="BZ14" s="2080">
        <f t="shared" si="8"/>
        <v>0</v>
      </c>
      <c r="CA14" s="2081">
        <f t="shared" si="9"/>
        <v>82729099</v>
      </c>
      <c r="CB14" s="2082"/>
      <c r="CC14" s="2083"/>
    </row>
    <row r="15" spans="1:103" s="1974" customFormat="1" ht="18" customHeight="1">
      <c r="C15" s="2070"/>
      <c r="D15" s="2071" t="str">
        <f>D789</f>
        <v>1.5 간부숙소</v>
      </c>
      <c r="E15" s="2072"/>
      <c r="F15" s="2073"/>
      <c r="G15" s="2074"/>
      <c r="H15" s="2075"/>
      <c r="I15" s="2075"/>
      <c r="J15" s="2075"/>
      <c r="K15" s="2075"/>
      <c r="L15" s="2075">
        <f>L789</f>
        <v>1337196266</v>
      </c>
      <c r="M15" s="2075">
        <f>M789</f>
        <v>341865489</v>
      </c>
      <c r="N15" s="2075">
        <f>N789</f>
        <v>969017548</v>
      </c>
      <c r="O15" s="2075">
        <f>O789</f>
        <v>26313229</v>
      </c>
      <c r="P15" s="2076"/>
      <c r="Q15" s="2075"/>
      <c r="R15" s="2075"/>
      <c r="S15" s="2075"/>
      <c r="T15" s="2075"/>
      <c r="U15" s="2075">
        <f>U789</f>
        <v>1337196266</v>
      </c>
      <c r="V15" s="2075">
        <f>V789</f>
        <v>341865489</v>
      </c>
      <c r="W15" s="2075">
        <f>W789</f>
        <v>969017548</v>
      </c>
      <c r="X15" s="2075">
        <f>X789</f>
        <v>26313229</v>
      </c>
      <c r="Y15" s="2075">
        <f t="shared" si="2"/>
        <v>0</v>
      </c>
      <c r="Z15" s="2077">
        <f t="shared" si="3"/>
        <v>0</v>
      </c>
      <c r="AA15" s="2074"/>
      <c r="AB15" s="2075"/>
      <c r="AC15" s="2075"/>
      <c r="AD15" s="2075"/>
      <c r="AE15" s="2075"/>
      <c r="AF15" s="2075">
        <f>AF789</f>
        <v>1828645603</v>
      </c>
      <c r="AG15" s="2075">
        <f>AG789</f>
        <v>916134303</v>
      </c>
      <c r="AH15" s="2075">
        <f>AH789</f>
        <v>607420750</v>
      </c>
      <c r="AI15" s="2078">
        <f>AI789</f>
        <v>305090550</v>
      </c>
      <c r="AJ15" s="2074"/>
      <c r="AK15" s="2075"/>
      <c r="AL15" s="2075"/>
      <c r="AM15" s="2075"/>
      <c r="AN15" s="2075"/>
      <c r="AO15" s="2075">
        <f>AO789</f>
        <v>1858769069</v>
      </c>
      <c r="AP15" s="2075">
        <f>AP789</f>
        <v>945828036</v>
      </c>
      <c r="AQ15" s="2075">
        <f>AQ789</f>
        <v>613940321</v>
      </c>
      <c r="AR15" s="2075">
        <f>AR789</f>
        <v>299000712</v>
      </c>
      <c r="AS15" s="2076"/>
      <c r="AT15" s="2075"/>
      <c r="AU15" s="2075"/>
      <c r="AV15" s="2075"/>
      <c r="AW15" s="2075"/>
      <c r="AX15" s="2075">
        <f>AX789</f>
        <v>1858769069</v>
      </c>
      <c r="AY15" s="2075">
        <f>AY789</f>
        <v>945828036</v>
      </c>
      <c r="AZ15" s="2075">
        <f>AZ789</f>
        <v>613940321</v>
      </c>
      <c r="BA15" s="2075">
        <f>BA789</f>
        <v>299000712</v>
      </c>
      <c r="BB15" s="2075">
        <f t="shared" si="4"/>
        <v>0</v>
      </c>
      <c r="BC15" s="2077">
        <f t="shared" si="5"/>
        <v>0</v>
      </c>
      <c r="BD15" s="2079">
        <f t="shared" si="6"/>
        <v>0</v>
      </c>
      <c r="BE15" s="2077">
        <f t="shared" si="7"/>
        <v>30123466</v>
      </c>
      <c r="BF15" s="2074"/>
      <c r="BG15" s="2075"/>
      <c r="BH15" s="2075"/>
      <c r="BI15" s="2075"/>
      <c r="BJ15" s="2075"/>
      <c r="BK15" s="2075">
        <f>BK789</f>
        <v>1858769069</v>
      </c>
      <c r="BL15" s="2075">
        <f>BL789</f>
        <v>945828036</v>
      </c>
      <c r="BM15" s="2075">
        <f>BM789</f>
        <v>613940321</v>
      </c>
      <c r="BN15" s="2075">
        <f>BN789</f>
        <v>299000712</v>
      </c>
      <c r="BO15" s="2076"/>
      <c r="BP15" s="2075"/>
      <c r="BQ15" s="2075"/>
      <c r="BR15" s="2075"/>
      <c r="BS15" s="2075"/>
      <c r="BT15" s="2075">
        <f>BT789</f>
        <v>1858769069</v>
      </c>
      <c r="BU15" s="2075">
        <f>BU789</f>
        <v>945828036</v>
      </c>
      <c r="BV15" s="2075">
        <f>BV789</f>
        <v>613940321</v>
      </c>
      <c r="BW15" s="2075">
        <f>BW789</f>
        <v>299000712</v>
      </c>
      <c r="BX15" s="2075">
        <f t="shared" si="0"/>
        <v>0</v>
      </c>
      <c r="BY15" s="2077">
        <f t="shared" si="1"/>
        <v>0</v>
      </c>
      <c r="BZ15" s="2080">
        <f t="shared" si="8"/>
        <v>0</v>
      </c>
      <c r="CA15" s="2081">
        <f t="shared" si="9"/>
        <v>30123466</v>
      </c>
      <c r="CB15" s="2082"/>
      <c r="CC15" s="2083"/>
    </row>
    <row r="16" spans="1:103" s="1974" customFormat="1" ht="18" customHeight="1">
      <c r="C16" s="2070"/>
      <c r="D16" s="2071" t="str">
        <f>D1103</f>
        <v>1.6 전대장관사</v>
      </c>
      <c r="E16" s="2072"/>
      <c r="F16" s="2073"/>
      <c r="G16" s="2074"/>
      <c r="H16" s="2075"/>
      <c r="I16" s="2075"/>
      <c r="J16" s="2075"/>
      <c r="K16" s="2075"/>
      <c r="L16" s="2075">
        <f>L1103</f>
        <v>162410761</v>
      </c>
      <c r="M16" s="2075">
        <f>M1103</f>
        <v>43124074</v>
      </c>
      <c r="N16" s="2075">
        <f>N1103</f>
        <v>116402950</v>
      </c>
      <c r="O16" s="2075">
        <f>O1103</f>
        <v>2883737</v>
      </c>
      <c r="P16" s="2076"/>
      <c r="Q16" s="2075"/>
      <c r="R16" s="2075"/>
      <c r="S16" s="2075"/>
      <c r="T16" s="2075"/>
      <c r="U16" s="2075">
        <f>U1103</f>
        <v>162410761</v>
      </c>
      <c r="V16" s="2075">
        <f>V1103</f>
        <v>43124074</v>
      </c>
      <c r="W16" s="2075">
        <f>W1103</f>
        <v>116402950</v>
      </c>
      <c r="X16" s="2075">
        <f>X1103</f>
        <v>2883737</v>
      </c>
      <c r="Y16" s="2075">
        <f t="shared" si="2"/>
        <v>0</v>
      </c>
      <c r="Z16" s="2077">
        <f t="shared" si="3"/>
        <v>0</v>
      </c>
      <c r="AA16" s="2074"/>
      <c r="AB16" s="2075"/>
      <c r="AC16" s="2075"/>
      <c r="AD16" s="2075"/>
      <c r="AE16" s="2075"/>
      <c r="AF16" s="2075">
        <f>AF1103</f>
        <v>293676910</v>
      </c>
      <c r="AG16" s="2075">
        <f>AG1103</f>
        <v>143885880</v>
      </c>
      <c r="AH16" s="2075">
        <f>AH1103</f>
        <v>93919840</v>
      </c>
      <c r="AI16" s="2078">
        <f>AI1103</f>
        <v>55871190</v>
      </c>
      <c r="AJ16" s="2074"/>
      <c r="AK16" s="2075"/>
      <c r="AL16" s="2075"/>
      <c r="AM16" s="2075"/>
      <c r="AN16" s="2075"/>
      <c r="AO16" s="2075">
        <f>AO1103</f>
        <v>276818802</v>
      </c>
      <c r="AP16" s="2075">
        <f>AP1103</f>
        <v>133035620</v>
      </c>
      <c r="AQ16" s="2075">
        <f>AQ1103</f>
        <v>89237552</v>
      </c>
      <c r="AR16" s="2075">
        <f>AR1103</f>
        <v>54545630</v>
      </c>
      <c r="AS16" s="2076"/>
      <c r="AT16" s="2075"/>
      <c r="AU16" s="2075"/>
      <c r="AV16" s="2075"/>
      <c r="AW16" s="2075"/>
      <c r="AX16" s="2075">
        <f>AX1103</f>
        <v>276818802</v>
      </c>
      <c r="AY16" s="2075">
        <f>AY1103</f>
        <v>133035620</v>
      </c>
      <c r="AZ16" s="2075">
        <f>AZ1103</f>
        <v>89237552</v>
      </c>
      <c r="BA16" s="2075">
        <f>BA1103</f>
        <v>54545630</v>
      </c>
      <c r="BB16" s="2075">
        <f t="shared" si="4"/>
        <v>0</v>
      </c>
      <c r="BC16" s="2077">
        <f t="shared" si="5"/>
        <v>0</v>
      </c>
      <c r="BD16" s="2079">
        <f t="shared" si="6"/>
        <v>0</v>
      </c>
      <c r="BE16" s="2077">
        <f t="shared" si="7"/>
        <v>-16858108</v>
      </c>
      <c r="BF16" s="2074"/>
      <c r="BG16" s="2075"/>
      <c r="BH16" s="2075"/>
      <c r="BI16" s="2075"/>
      <c r="BJ16" s="2075"/>
      <c r="BK16" s="2075">
        <f>BK1103</f>
        <v>276759090</v>
      </c>
      <c r="BL16" s="2075">
        <f>BL1103</f>
        <v>133098620</v>
      </c>
      <c r="BM16" s="2075">
        <f>BM1103</f>
        <v>89114840</v>
      </c>
      <c r="BN16" s="2075">
        <f>BN1103</f>
        <v>54545630</v>
      </c>
      <c r="BO16" s="2076"/>
      <c r="BP16" s="2075"/>
      <c r="BQ16" s="2075"/>
      <c r="BR16" s="2075"/>
      <c r="BS16" s="2075"/>
      <c r="BT16" s="2075">
        <f>BT1103</f>
        <v>276759090</v>
      </c>
      <c r="BU16" s="2075">
        <f>BU1103</f>
        <v>133098620</v>
      </c>
      <c r="BV16" s="2075">
        <f>BV1103</f>
        <v>89114840</v>
      </c>
      <c r="BW16" s="2075">
        <f>BW1103</f>
        <v>54545630</v>
      </c>
      <c r="BX16" s="2075">
        <f t="shared" si="0"/>
        <v>0</v>
      </c>
      <c r="BY16" s="2077">
        <f t="shared" si="1"/>
        <v>0</v>
      </c>
      <c r="BZ16" s="2080">
        <f t="shared" si="8"/>
        <v>0</v>
      </c>
      <c r="CA16" s="2081">
        <f t="shared" si="9"/>
        <v>-16917820</v>
      </c>
      <c r="CB16" s="2082"/>
      <c r="CC16" s="2083"/>
    </row>
    <row r="17" spans="1:81" s="2055" customFormat="1" ht="18" customHeight="1">
      <c r="A17" s="2055">
        <v>3</v>
      </c>
      <c r="C17" s="2056"/>
      <c r="D17" s="2057" t="str">
        <f>D1305</f>
        <v>2.구조물공</v>
      </c>
      <c r="E17" s="2058"/>
      <c r="F17" s="2059" t="s">
        <v>343</v>
      </c>
      <c r="G17" s="2060">
        <v>1</v>
      </c>
      <c r="H17" s="2061"/>
      <c r="I17" s="2061"/>
      <c r="J17" s="2061"/>
      <c r="K17" s="2061"/>
      <c r="L17" s="2061">
        <f>L1305</f>
        <v>3602032</v>
      </c>
      <c r="M17" s="2061">
        <f>M1305</f>
        <v>336542</v>
      </c>
      <c r="N17" s="2061">
        <f>N1305</f>
        <v>3265490</v>
      </c>
      <c r="O17" s="2061">
        <f>O1305</f>
        <v>0</v>
      </c>
      <c r="P17" s="2062">
        <v>1</v>
      </c>
      <c r="Q17" s="2061"/>
      <c r="R17" s="2061"/>
      <c r="S17" s="2061"/>
      <c r="T17" s="2061"/>
      <c r="U17" s="2061">
        <f>U1305</f>
        <v>3602032</v>
      </c>
      <c r="V17" s="2061">
        <f>V1305</f>
        <v>336542</v>
      </c>
      <c r="W17" s="2061">
        <f>W1305</f>
        <v>3265490</v>
      </c>
      <c r="X17" s="2061">
        <f>X1305</f>
        <v>0</v>
      </c>
      <c r="Y17" s="2061">
        <f t="shared" si="2"/>
        <v>0</v>
      </c>
      <c r="Z17" s="2063">
        <f t="shared" si="3"/>
        <v>0</v>
      </c>
      <c r="AA17" s="2060">
        <v>1</v>
      </c>
      <c r="AB17" s="2061"/>
      <c r="AC17" s="2061"/>
      <c r="AD17" s="2061"/>
      <c r="AE17" s="2061"/>
      <c r="AF17" s="2061">
        <f>AF1305</f>
        <v>85834150</v>
      </c>
      <c r="AG17" s="2061">
        <f>AG1305</f>
        <v>35893650</v>
      </c>
      <c r="AH17" s="2061">
        <f>AH1305</f>
        <v>40141000</v>
      </c>
      <c r="AI17" s="2064">
        <f>AI1305</f>
        <v>9799500</v>
      </c>
      <c r="AJ17" s="2060">
        <v>1</v>
      </c>
      <c r="AK17" s="2061"/>
      <c r="AL17" s="2061"/>
      <c r="AM17" s="2061"/>
      <c r="AN17" s="2061"/>
      <c r="AO17" s="2061">
        <f>AO1305</f>
        <v>2479000</v>
      </c>
      <c r="AP17" s="2061">
        <f>AP1305</f>
        <v>366000</v>
      </c>
      <c r="AQ17" s="2061">
        <f>AQ1305</f>
        <v>1584500</v>
      </c>
      <c r="AR17" s="2061">
        <f>AR1305</f>
        <v>528500</v>
      </c>
      <c r="AS17" s="2062">
        <v>1</v>
      </c>
      <c r="AT17" s="2061"/>
      <c r="AU17" s="2061"/>
      <c r="AV17" s="2061"/>
      <c r="AW17" s="2061"/>
      <c r="AX17" s="2061">
        <f>AX1305</f>
        <v>2479000</v>
      </c>
      <c r="AY17" s="2061">
        <f>AY1305</f>
        <v>366000</v>
      </c>
      <c r="AZ17" s="2061">
        <f>AZ1305</f>
        <v>1584500</v>
      </c>
      <c r="BA17" s="2061">
        <f>BA1305</f>
        <v>528500</v>
      </c>
      <c r="BB17" s="2061">
        <f t="shared" si="4"/>
        <v>0</v>
      </c>
      <c r="BC17" s="2063">
        <f t="shared" si="5"/>
        <v>0</v>
      </c>
      <c r="BD17" s="2065">
        <f t="shared" si="6"/>
        <v>0</v>
      </c>
      <c r="BE17" s="2063">
        <f t="shared" si="7"/>
        <v>-83355150</v>
      </c>
      <c r="BF17" s="2060">
        <v>1</v>
      </c>
      <c r="BG17" s="2061"/>
      <c r="BH17" s="2061"/>
      <c r="BI17" s="2061"/>
      <c r="BJ17" s="2061"/>
      <c r="BK17" s="2061">
        <f>BK1305</f>
        <v>2479000</v>
      </c>
      <c r="BL17" s="2061">
        <f>BL1305</f>
        <v>366000</v>
      </c>
      <c r="BM17" s="2061">
        <f>BM1305</f>
        <v>1584500</v>
      </c>
      <c r="BN17" s="2061">
        <f>BN1305</f>
        <v>528500</v>
      </c>
      <c r="BO17" s="2062">
        <v>1</v>
      </c>
      <c r="BP17" s="2061"/>
      <c r="BQ17" s="2061"/>
      <c r="BR17" s="2061"/>
      <c r="BS17" s="2061"/>
      <c r="BT17" s="2061">
        <f>BT1305</f>
        <v>2479000</v>
      </c>
      <c r="BU17" s="2061">
        <f>BU1305</f>
        <v>366000</v>
      </c>
      <c r="BV17" s="2061">
        <f>BV1305</f>
        <v>1584500</v>
      </c>
      <c r="BW17" s="2061">
        <f>BW1305</f>
        <v>528500</v>
      </c>
      <c r="BX17" s="2061">
        <f t="shared" si="0"/>
        <v>0</v>
      </c>
      <c r="BY17" s="2063">
        <f t="shared" si="1"/>
        <v>0</v>
      </c>
      <c r="BZ17" s="2066">
        <f t="shared" si="8"/>
        <v>0</v>
      </c>
      <c r="CA17" s="2067">
        <f t="shared" si="9"/>
        <v>-83355150</v>
      </c>
      <c r="CB17" s="2068"/>
      <c r="CC17" s="2069"/>
    </row>
    <row r="18" spans="1:81" s="1974" customFormat="1" ht="18" customHeight="1">
      <c r="A18" s="1974">
        <v>4</v>
      </c>
      <c r="C18" s="2070"/>
      <c r="D18" s="2084"/>
      <c r="E18" s="2072"/>
      <c r="F18" s="2073"/>
      <c r="G18" s="2074"/>
      <c r="H18" s="2075"/>
      <c r="I18" s="2075"/>
      <c r="J18" s="2075"/>
      <c r="K18" s="2075"/>
      <c r="L18" s="2075"/>
      <c r="M18" s="2075"/>
      <c r="N18" s="2075"/>
      <c r="O18" s="2075"/>
      <c r="P18" s="2076"/>
      <c r="Q18" s="2075"/>
      <c r="R18" s="2075"/>
      <c r="S18" s="2075"/>
      <c r="T18" s="2075"/>
      <c r="U18" s="2075"/>
      <c r="V18" s="2075"/>
      <c r="W18" s="2075"/>
      <c r="X18" s="2075"/>
      <c r="Y18" s="2075">
        <f t="shared" si="2"/>
        <v>0</v>
      </c>
      <c r="Z18" s="2077">
        <f t="shared" si="3"/>
        <v>0</v>
      </c>
      <c r="AA18" s="2074"/>
      <c r="AB18" s="2075"/>
      <c r="AC18" s="2075"/>
      <c r="AD18" s="2075"/>
      <c r="AE18" s="2075"/>
      <c r="AF18" s="2075"/>
      <c r="AG18" s="2075"/>
      <c r="AH18" s="2075"/>
      <c r="AI18" s="2078"/>
      <c r="AJ18" s="2074"/>
      <c r="AK18" s="2075"/>
      <c r="AL18" s="2075"/>
      <c r="AM18" s="2075"/>
      <c r="AN18" s="2075"/>
      <c r="AO18" s="2075"/>
      <c r="AP18" s="2075"/>
      <c r="AQ18" s="2075"/>
      <c r="AR18" s="2075"/>
      <c r="AS18" s="2076"/>
      <c r="AT18" s="2075"/>
      <c r="AU18" s="2075"/>
      <c r="AV18" s="2075"/>
      <c r="AW18" s="2075"/>
      <c r="AX18" s="2075"/>
      <c r="AY18" s="2075"/>
      <c r="AZ18" s="2075"/>
      <c r="BA18" s="2075"/>
      <c r="BB18" s="2075">
        <f t="shared" si="4"/>
        <v>0</v>
      </c>
      <c r="BC18" s="2077">
        <f t="shared" si="5"/>
        <v>0</v>
      </c>
      <c r="BD18" s="2079">
        <f t="shared" si="6"/>
        <v>0</v>
      </c>
      <c r="BE18" s="2077">
        <f t="shared" si="7"/>
        <v>0</v>
      </c>
      <c r="BF18" s="2074"/>
      <c r="BG18" s="2075"/>
      <c r="BH18" s="2075"/>
      <c r="BI18" s="2075"/>
      <c r="BJ18" s="2075"/>
      <c r="BK18" s="2075"/>
      <c r="BL18" s="2075"/>
      <c r="BM18" s="2075"/>
      <c r="BN18" s="2075"/>
      <c r="BO18" s="2076"/>
      <c r="BP18" s="2075"/>
      <c r="BQ18" s="2075"/>
      <c r="BR18" s="2075"/>
      <c r="BS18" s="2075"/>
      <c r="BT18" s="2075"/>
      <c r="BU18" s="2075"/>
      <c r="BV18" s="2075"/>
      <c r="BW18" s="2075"/>
      <c r="BX18" s="2075">
        <f t="shared" si="0"/>
        <v>0</v>
      </c>
      <c r="BY18" s="2077">
        <f t="shared" si="1"/>
        <v>0</v>
      </c>
      <c r="BZ18" s="2080">
        <f t="shared" si="8"/>
        <v>0</v>
      </c>
      <c r="CA18" s="2081">
        <f t="shared" si="9"/>
        <v>0</v>
      </c>
      <c r="CB18" s="2082"/>
      <c r="CC18" s="2083"/>
    </row>
    <row r="19" spans="1:81" s="2100" customFormat="1" ht="18" customHeight="1">
      <c r="A19" s="2085">
        <v>5</v>
      </c>
      <c r="B19" s="2085"/>
      <c r="C19" s="2086"/>
      <c r="D19" s="2087" t="s">
        <v>2934</v>
      </c>
      <c r="E19" s="2088"/>
      <c r="F19" s="2089"/>
      <c r="G19" s="2090"/>
      <c r="H19" s="2091"/>
      <c r="I19" s="2091"/>
      <c r="J19" s="2091"/>
      <c r="K19" s="2091"/>
      <c r="L19" s="2092">
        <f>L11+L17</f>
        <v>4173577848</v>
      </c>
      <c r="M19" s="2092">
        <f>M11+M17</f>
        <v>1152275277</v>
      </c>
      <c r="N19" s="2092">
        <f>N11+N17</f>
        <v>2927265378</v>
      </c>
      <c r="O19" s="2092">
        <f>O11+O17</f>
        <v>94037193</v>
      </c>
      <c r="P19" s="2092"/>
      <c r="Q19" s="2091"/>
      <c r="R19" s="2091"/>
      <c r="S19" s="2091"/>
      <c r="T19" s="2091"/>
      <c r="U19" s="2092">
        <f>U11+U17</f>
        <v>4249643635</v>
      </c>
      <c r="V19" s="2092">
        <f>V11+V17</f>
        <v>1169067616</v>
      </c>
      <c r="W19" s="2092">
        <f>W11+W17</f>
        <v>2980826164</v>
      </c>
      <c r="X19" s="2092">
        <f>X11+X17</f>
        <v>99749855</v>
      </c>
      <c r="Y19" s="2092">
        <f t="shared" si="2"/>
        <v>0</v>
      </c>
      <c r="Z19" s="2093">
        <f t="shared" si="3"/>
        <v>76065787</v>
      </c>
      <c r="AA19" s="2090"/>
      <c r="AB19" s="2091"/>
      <c r="AC19" s="2091"/>
      <c r="AD19" s="2091"/>
      <c r="AE19" s="2091"/>
      <c r="AF19" s="2092">
        <f>AF11+AF17</f>
        <v>5789604332</v>
      </c>
      <c r="AG19" s="2092">
        <f>AG11+AG17</f>
        <v>2629201172</v>
      </c>
      <c r="AH19" s="2092">
        <f>AH11+AH17</f>
        <v>2175257780</v>
      </c>
      <c r="AI19" s="2094">
        <f>AI11+AI17</f>
        <v>985145380</v>
      </c>
      <c r="AJ19" s="2090"/>
      <c r="AK19" s="2091"/>
      <c r="AL19" s="2091"/>
      <c r="AM19" s="2091"/>
      <c r="AN19" s="2091"/>
      <c r="AO19" s="2092">
        <f>AO11+AO17</f>
        <v>5986229689</v>
      </c>
      <c r="AP19" s="2092">
        <f>AP11+AP17</f>
        <v>2751609067</v>
      </c>
      <c r="AQ19" s="2092">
        <f>AQ11+AQ17</f>
        <v>2260325369</v>
      </c>
      <c r="AR19" s="2092">
        <f>AR11+AR17</f>
        <v>974295253</v>
      </c>
      <c r="AS19" s="2092"/>
      <c r="AT19" s="2091"/>
      <c r="AU19" s="2091"/>
      <c r="AV19" s="2091"/>
      <c r="AW19" s="2091"/>
      <c r="AX19" s="2092">
        <f>AX11+AX17</f>
        <v>6046425216</v>
      </c>
      <c r="AY19" s="2092">
        <f>AY11+AY17</f>
        <v>2766874146</v>
      </c>
      <c r="AZ19" s="2092">
        <f>AZ11+AZ17</f>
        <v>2298643205</v>
      </c>
      <c r="BA19" s="2092">
        <f>BA11+BA17</f>
        <v>980907865</v>
      </c>
      <c r="BB19" s="2092">
        <f t="shared" si="4"/>
        <v>0</v>
      </c>
      <c r="BC19" s="2093">
        <f t="shared" si="5"/>
        <v>60195527</v>
      </c>
      <c r="BD19" s="2095">
        <f t="shared" si="6"/>
        <v>0</v>
      </c>
      <c r="BE19" s="2096">
        <f t="shared" si="7"/>
        <v>256820884</v>
      </c>
      <c r="BF19" s="2090"/>
      <c r="BG19" s="2091"/>
      <c r="BH19" s="2091"/>
      <c r="BI19" s="2091"/>
      <c r="BJ19" s="2091"/>
      <c r="BK19" s="2092">
        <f>BK11+BK17</f>
        <v>5980967124</v>
      </c>
      <c r="BL19" s="2092">
        <f>BL11+BL17</f>
        <v>2769909307</v>
      </c>
      <c r="BM19" s="2092">
        <f>BM11+BM17</f>
        <v>2216555964</v>
      </c>
      <c r="BN19" s="2092">
        <f>BN11+BN17</f>
        <v>994501853</v>
      </c>
      <c r="BO19" s="2092"/>
      <c r="BP19" s="2091"/>
      <c r="BQ19" s="2091"/>
      <c r="BR19" s="2091"/>
      <c r="BS19" s="2091"/>
      <c r="BT19" s="2092">
        <f>BT11+BT17</f>
        <v>6021461151</v>
      </c>
      <c r="BU19" s="2092">
        <f>BU11+BU17</f>
        <v>2773174386</v>
      </c>
      <c r="BV19" s="2092">
        <f>BV11+BV17</f>
        <v>2254873800</v>
      </c>
      <c r="BW19" s="2092">
        <f>BW11+BW17</f>
        <v>993412965</v>
      </c>
      <c r="BX19" s="2092">
        <f t="shared" si="0"/>
        <v>0</v>
      </c>
      <c r="BY19" s="2093">
        <f t="shared" si="1"/>
        <v>40494027</v>
      </c>
      <c r="BZ19" s="2097">
        <f t="shared" si="8"/>
        <v>0</v>
      </c>
      <c r="CA19" s="2096">
        <f t="shared" si="9"/>
        <v>231856819</v>
      </c>
      <c r="CB19" s="2098"/>
      <c r="CC19" s="2099"/>
    </row>
    <row r="20" spans="1:81" s="1974" customFormat="1" ht="18" customHeight="1">
      <c r="A20" s="1974">
        <v>6</v>
      </c>
      <c r="C20" s="2070"/>
      <c r="D20" s="2101"/>
      <c r="E20" s="2072"/>
      <c r="F20" s="2073"/>
      <c r="G20" s="2102"/>
      <c r="H20" s="2075"/>
      <c r="I20" s="2075"/>
      <c r="J20" s="2075"/>
      <c r="K20" s="2075"/>
      <c r="L20" s="2075"/>
      <c r="M20" s="2075"/>
      <c r="N20" s="2075"/>
      <c r="O20" s="2075"/>
      <c r="P20" s="2075"/>
      <c r="Q20" s="2075"/>
      <c r="R20" s="2075"/>
      <c r="S20" s="2075"/>
      <c r="T20" s="2075"/>
      <c r="U20" s="2075"/>
      <c r="V20" s="2075"/>
      <c r="W20" s="2075"/>
      <c r="X20" s="2075"/>
      <c r="Y20" s="2075">
        <f t="shared" si="2"/>
        <v>0</v>
      </c>
      <c r="Z20" s="2077">
        <f t="shared" si="3"/>
        <v>0</v>
      </c>
      <c r="AA20" s="2102"/>
      <c r="AB20" s="2075"/>
      <c r="AC20" s="2075"/>
      <c r="AD20" s="2075"/>
      <c r="AE20" s="2075"/>
      <c r="AF20" s="2075"/>
      <c r="AG20" s="2075"/>
      <c r="AH20" s="2075"/>
      <c r="AI20" s="2078"/>
      <c r="AJ20" s="2102"/>
      <c r="AK20" s="2075"/>
      <c r="AL20" s="2075"/>
      <c r="AM20" s="2075"/>
      <c r="AN20" s="2075"/>
      <c r="AO20" s="2075"/>
      <c r="AP20" s="2075"/>
      <c r="AQ20" s="2075"/>
      <c r="AR20" s="2075"/>
      <c r="AS20" s="2075"/>
      <c r="AT20" s="2075"/>
      <c r="AU20" s="2075"/>
      <c r="AV20" s="2075"/>
      <c r="AW20" s="2075"/>
      <c r="AX20" s="2075"/>
      <c r="AY20" s="2075"/>
      <c r="AZ20" s="2075"/>
      <c r="BA20" s="2075"/>
      <c r="BB20" s="2075">
        <f t="shared" si="4"/>
        <v>0</v>
      </c>
      <c r="BC20" s="2077">
        <f t="shared" si="5"/>
        <v>0</v>
      </c>
      <c r="BD20" s="2065">
        <f t="shared" si="6"/>
        <v>0</v>
      </c>
      <c r="BE20" s="2063">
        <f t="shared" si="7"/>
        <v>0</v>
      </c>
      <c r="BF20" s="2102"/>
      <c r="BG20" s="2075"/>
      <c r="BH20" s="2075"/>
      <c r="BI20" s="2075"/>
      <c r="BJ20" s="2075"/>
      <c r="BK20" s="2075"/>
      <c r="BL20" s="2075"/>
      <c r="BM20" s="2075"/>
      <c r="BN20" s="2075"/>
      <c r="BO20" s="2075"/>
      <c r="BP20" s="2075"/>
      <c r="BQ20" s="2075"/>
      <c r="BR20" s="2075"/>
      <c r="BS20" s="2075"/>
      <c r="BT20" s="2075"/>
      <c r="BU20" s="2075"/>
      <c r="BV20" s="2075"/>
      <c r="BW20" s="2075"/>
      <c r="BX20" s="2075">
        <f t="shared" si="0"/>
        <v>0</v>
      </c>
      <c r="BY20" s="2077">
        <f t="shared" si="1"/>
        <v>0</v>
      </c>
      <c r="BZ20" s="2080">
        <f t="shared" si="8"/>
        <v>0</v>
      </c>
      <c r="CA20" s="2081">
        <f t="shared" si="9"/>
        <v>0</v>
      </c>
      <c r="CB20" s="2082"/>
      <c r="CC20" s="2083"/>
    </row>
    <row r="21" spans="1:81" s="1974" customFormat="1" ht="18" customHeight="1">
      <c r="A21" s="1974">
        <v>7</v>
      </c>
      <c r="C21" s="2056" t="s">
        <v>2935</v>
      </c>
      <c r="D21" s="2103"/>
      <c r="E21" s="2072"/>
      <c r="F21" s="2073"/>
      <c r="G21" s="2074"/>
      <c r="H21" s="2104"/>
      <c r="I21" s="2075"/>
      <c r="J21" s="2075"/>
      <c r="K21" s="2075"/>
      <c r="L21" s="2076"/>
      <c r="M21" s="2076"/>
      <c r="N21" s="2076"/>
      <c r="O21" s="2076"/>
      <c r="P21" s="2076"/>
      <c r="Q21" s="2104"/>
      <c r="R21" s="2075"/>
      <c r="S21" s="2075"/>
      <c r="T21" s="2075"/>
      <c r="U21" s="2076"/>
      <c r="V21" s="2076"/>
      <c r="W21" s="2076"/>
      <c r="X21" s="2076"/>
      <c r="Y21" s="2076">
        <f t="shared" si="2"/>
        <v>0</v>
      </c>
      <c r="Z21" s="2105">
        <f t="shared" si="3"/>
        <v>0</v>
      </c>
      <c r="AA21" s="2074"/>
      <c r="AB21" s="2104"/>
      <c r="AC21" s="2075"/>
      <c r="AD21" s="2075"/>
      <c r="AE21" s="2075"/>
      <c r="AF21" s="2076"/>
      <c r="AG21" s="2076"/>
      <c r="AH21" s="2076"/>
      <c r="AI21" s="2106"/>
      <c r="AJ21" s="2074"/>
      <c r="AK21" s="2104"/>
      <c r="AL21" s="2075"/>
      <c r="AM21" s="2075"/>
      <c r="AN21" s="2075"/>
      <c r="AO21" s="2076"/>
      <c r="AP21" s="2076"/>
      <c r="AQ21" s="2076"/>
      <c r="AR21" s="2076"/>
      <c r="AS21" s="2076"/>
      <c r="AT21" s="2104"/>
      <c r="AU21" s="2075"/>
      <c r="AV21" s="2075"/>
      <c r="AW21" s="2075"/>
      <c r="AX21" s="2076"/>
      <c r="AY21" s="2076"/>
      <c r="AZ21" s="2076"/>
      <c r="BA21" s="2076"/>
      <c r="BB21" s="2076">
        <f t="shared" si="4"/>
        <v>0</v>
      </c>
      <c r="BC21" s="2105">
        <f t="shared" si="5"/>
        <v>0</v>
      </c>
      <c r="BD21" s="2065">
        <f t="shared" si="6"/>
        <v>0</v>
      </c>
      <c r="BE21" s="2063">
        <f t="shared" si="7"/>
        <v>0</v>
      </c>
      <c r="BF21" s="2074"/>
      <c r="BG21" s="2104"/>
      <c r="BH21" s="2075"/>
      <c r="BI21" s="2075"/>
      <c r="BJ21" s="2075"/>
      <c r="BK21" s="2076"/>
      <c r="BL21" s="2076"/>
      <c r="BM21" s="2076"/>
      <c r="BN21" s="2076"/>
      <c r="BO21" s="2076"/>
      <c r="BP21" s="2104"/>
      <c r="BQ21" s="2075"/>
      <c r="BR21" s="2075"/>
      <c r="BS21" s="2075"/>
      <c r="BT21" s="2076"/>
      <c r="BU21" s="2076"/>
      <c r="BV21" s="2076"/>
      <c r="BW21" s="2076"/>
      <c r="BX21" s="2076">
        <f t="shared" si="0"/>
        <v>0</v>
      </c>
      <c r="BY21" s="2105">
        <f t="shared" si="1"/>
        <v>0</v>
      </c>
      <c r="BZ21" s="2080">
        <f t="shared" si="8"/>
        <v>0</v>
      </c>
      <c r="CA21" s="2081">
        <f t="shared" si="9"/>
        <v>0</v>
      </c>
      <c r="CB21" s="2082"/>
      <c r="CC21" s="2083"/>
    </row>
    <row r="22" spans="1:81" s="1974" customFormat="1" ht="18" customHeight="1">
      <c r="A22" s="1974">
        <v>8</v>
      </c>
      <c r="C22" s="2070"/>
      <c r="D22" s="2103" t="s">
        <v>338</v>
      </c>
      <c r="E22" s="2072" t="s">
        <v>2936</v>
      </c>
      <c r="F22" s="2073" t="s">
        <v>343</v>
      </c>
      <c r="G22" s="2074"/>
      <c r="H22" s="2104"/>
      <c r="I22" s="2075"/>
      <c r="J22" s="2075"/>
      <c r="K22" s="2107"/>
      <c r="L22" s="2076"/>
      <c r="M22" s="2076"/>
      <c r="N22" s="2076"/>
      <c r="O22" s="2076"/>
      <c r="P22" s="2076"/>
      <c r="Q22" s="2104"/>
      <c r="R22" s="2104"/>
      <c r="S22" s="2075"/>
      <c r="T22" s="2107"/>
      <c r="U22" s="2076"/>
      <c r="V22" s="2076"/>
      <c r="W22" s="2076"/>
      <c r="X22" s="2076"/>
      <c r="Y22" s="2076">
        <f t="shared" si="2"/>
        <v>0</v>
      </c>
      <c r="Z22" s="2105">
        <f t="shared" si="3"/>
        <v>0</v>
      </c>
      <c r="AA22" s="2074">
        <v>1</v>
      </c>
      <c r="AB22" s="2104"/>
      <c r="AC22" s="2075"/>
      <c r="AD22" s="2075"/>
      <c r="AE22" s="2108">
        <f>IFERROR(AF22/AH19,0)</f>
        <v>2.4899999668085315E-2</v>
      </c>
      <c r="AF22" s="2076">
        <f>TRUNC(AH19*2.49%,0)</f>
        <v>54163918</v>
      </c>
      <c r="AG22" s="2076"/>
      <c r="AH22" s="2076"/>
      <c r="AI22" s="2106"/>
      <c r="AJ22" s="2074">
        <v>1</v>
      </c>
      <c r="AK22" s="2104"/>
      <c r="AL22" s="2075"/>
      <c r="AM22" s="2075"/>
      <c r="AN22" s="2108">
        <f>IFERROR(AO22/AQ19,0)</f>
        <v>2.4899999695574802E-2</v>
      </c>
      <c r="AO22" s="2076">
        <f>TRUNC(AQ19*2.49%,0)</f>
        <v>56282101</v>
      </c>
      <c r="AP22" s="2076"/>
      <c r="AQ22" s="2076"/>
      <c r="AR22" s="2076"/>
      <c r="AS22" s="2076">
        <v>1</v>
      </c>
      <c r="AT22" s="2104"/>
      <c r="AU22" s="2075"/>
      <c r="AV22" s="2075"/>
      <c r="AW22" s="2108">
        <f>IFERROR(AX22/AZ19,0)</f>
        <v>2.489999965001093E-2</v>
      </c>
      <c r="AX22" s="2076">
        <f>TRUNC(AZ19*2.49%,0)</f>
        <v>57236215</v>
      </c>
      <c r="AY22" s="2076"/>
      <c r="AZ22" s="2076"/>
      <c r="BA22" s="2076"/>
      <c r="BB22" s="2076">
        <f t="shared" si="4"/>
        <v>0</v>
      </c>
      <c r="BC22" s="2105">
        <f t="shared" si="5"/>
        <v>954114</v>
      </c>
      <c r="BD22" s="2079">
        <f t="shared" si="6"/>
        <v>0</v>
      </c>
      <c r="BE22" s="2077">
        <f t="shared" si="7"/>
        <v>3072297</v>
      </c>
      <c r="BF22" s="2074">
        <v>1</v>
      </c>
      <c r="BG22" s="2104"/>
      <c r="BH22" s="2075"/>
      <c r="BI22" s="2075"/>
      <c r="BJ22" s="2108">
        <f>IFERROR(BK22/BM19,0)</f>
        <v>2.4899999772800684E-2</v>
      </c>
      <c r="BK22" s="2076">
        <f>TRUNC(BM19*2.49%,0)</f>
        <v>55192243</v>
      </c>
      <c r="BL22" s="2076"/>
      <c r="BM22" s="2076"/>
      <c r="BN22" s="2076"/>
      <c r="BO22" s="2076">
        <v>1</v>
      </c>
      <c r="BP22" s="2104"/>
      <c r="BQ22" s="2075"/>
      <c r="BR22" s="2075"/>
      <c r="BS22" s="2108">
        <f>IFERROR(BT22/BV19,0)</f>
        <v>2.4899999725040044E-2</v>
      </c>
      <c r="BT22" s="2076">
        <f>TRUNC(BV19*2.49%,0)</f>
        <v>56146357</v>
      </c>
      <c r="BU22" s="2076"/>
      <c r="BV22" s="2076"/>
      <c r="BW22" s="2076"/>
      <c r="BX22" s="2076">
        <f t="shared" si="0"/>
        <v>0</v>
      </c>
      <c r="BY22" s="2105">
        <f t="shared" si="1"/>
        <v>954114</v>
      </c>
      <c r="BZ22" s="2080">
        <f t="shared" si="8"/>
        <v>0</v>
      </c>
      <c r="CA22" s="2081">
        <f t="shared" si="9"/>
        <v>1982439</v>
      </c>
      <c r="CB22" s="2082"/>
      <c r="CC22" s="2083"/>
    </row>
    <row r="23" spans="1:81" s="1974" customFormat="1" ht="18" customHeight="1">
      <c r="A23" s="1974">
        <v>9</v>
      </c>
      <c r="C23" s="2070"/>
      <c r="D23" s="2103" t="s">
        <v>341</v>
      </c>
      <c r="E23" s="2072" t="s">
        <v>2937</v>
      </c>
      <c r="F23" s="2073" t="s">
        <v>343</v>
      </c>
      <c r="G23" s="2074"/>
      <c r="H23" s="2104"/>
      <c r="I23" s="2075"/>
      <c r="J23" s="2075"/>
      <c r="K23" s="2107"/>
      <c r="L23" s="2076"/>
      <c r="M23" s="2076"/>
      <c r="N23" s="2076"/>
      <c r="O23" s="2076"/>
      <c r="P23" s="2076"/>
      <c r="Q23" s="2104"/>
      <c r="R23" s="2075"/>
      <c r="S23" s="2075"/>
      <c r="T23" s="2107"/>
      <c r="U23" s="2076"/>
      <c r="V23" s="2076"/>
      <c r="W23" s="2076"/>
      <c r="X23" s="2076"/>
      <c r="Y23" s="2076">
        <f t="shared" si="2"/>
        <v>0</v>
      </c>
      <c r="Z23" s="2105">
        <f t="shared" si="3"/>
        <v>0</v>
      </c>
      <c r="AA23" s="2074">
        <v>1</v>
      </c>
      <c r="AB23" s="2104"/>
      <c r="AC23" s="2075"/>
      <c r="AD23" s="2075"/>
      <c r="AE23" s="2108">
        <f>IFERROR(AF23/AH19,0)</f>
        <v>1.6999999880473935E-2</v>
      </c>
      <c r="AF23" s="2076">
        <f>TRUNC(AH19*1.7%,0)</f>
        <v>36979382</v>
      </c>
      <c r="AG23" s="2076"/>
      <c r="AH23" s="2076"/>
      <c r="AI23" s="2106"/>
      <c r="AJ23" s="2074">
        <v>1</v>
      </c>
      <c r="AK23" s="2104"/>
      <c r="AL23" s="2075"/>
      <c r="AM23" s="2075"/>
      <c r="AN23" s="2108">
        <f>IFERROR(AO23/AQ19,0)</f>
        <v>1.6999999879220927E-2</v>
      </c>
      <c r="AO23" s="2076">
        <f>TRUNC(AQ19*1.7%,0)</f>
        <v>38425531</v>
      </c>
      <c r="AP23" s="2076"/>
      <c r="AQ23" s="2076"/>
      <c r="AR23" s="2076"/>
      <c r="AS23" s="2076">
        <v>1</v>
      </c>
      <c r="AT23" s="2104"/>
      <c r="AU23" s="2075"/>
      <c r="AV23" s="2075"/>
      <c r="AW23" s="2108">
        <f>IFERROR(AX23/AZ19,0)</f>
        <v>1.6999999789005966E-2</v>
      </c>
      <c r="AX23" s="2076">
        <f>TRUNC(AZ19*1.7%,0)</f>
        <v>39076934</v>
      </c>
      <c r="AY23" s="2076"/>
      <c r="AZ23" s="2076"/>
      <c r="BA23" s="2076"/>
      <c r="BB23" s="2076">
        <f t="shared" si="4"/>
        <v>0</v>
      </c>
      <c r="BC23" s="2105">
        <f t="shared" si="5"/>
        <v>651403</v>
      </c>
      <c r="BD23" s="2079">
        <f t="shared" si="6"/>
        <v>0</v>
      </c>
      <c r="BE23" s="2077">
        <f t="shared" si="7"/>
        <v>2097552</v>
      </c>
      <c r="BF23" s="2074">
        <v>1</v>
      </c>
      <c r="BG23" s="2104"/>
      <c r="BH23" s="2075"/>
      <c r="BI23" s="2075"/>
      <c r="BJ23" s="2108">
        <f>IFERROR(BK23/BM19,0)</f>
        <v>1.6999999824953663E-2</v>
      </c>
      <c r="BK23" s="2076">
        <f>TRUNC(BM19*1.7%,0)</f>
        <v>37681451</v>
      </c>
      <c r="BL23" s="2076"/>
      <c r="BM23" s="2076"/>
      <c r="BN23" s="2076"/>
      <c r="BO23" s="2076">
        <v>1</v>
      </c>
      <c r="BP23" s="2104"/>
      <c r="BQ23" s="2075"/>
      <c r="BR23" s="2075"/>
      <c r="BS23" s="2108">
        <f>IFERROR(BT23/BV19,0)</f>
        <v>1.6999999733909719E-2</v>
      </c>
      <c r="BT23" s="2076">
        <f>TRUNC(BV19*1.7%,0)</f>
        <v>38332854</v>
      </c>
      <c r="BU23" s="2076"/>
      <c r="BV23" s="2076"/>
      <c r="BW23" s="2076"/>
      <c r="BX23" s="2076">
        <f t="shared" si="0"/>
        <v>0</v>
      </c>
      <c r="BY23" s="2105">
        <f t="shared" si="1"/>
        <v>651403</v>
      </c>
      <c r="BZ23" s="2080">
        <f t="shared" si="8"/>
        <v>0</v>
      </c>
      <c r="CA23" s="2081">
        <f t="shared" si="9"/>
        <v>1353472</v>
      </c>
      <c r="CB23" s="2082"/>
      <c r="CC23" s="2083"/>
    </row>
    <row r="24" spans="1:81" s="1974" customFormat="1" ht="18" customHeight="1">
      <c r="A24" s="1974">
        <v>10</v>
      </c>
      <c r="C24" s="2070"/>
      <c r="D24" s="2103" t="s">
        <v>346</v>
      </c>
      <c r="E24" s="2072" t="s">
        <v>2938</v>
      </c>
      <c r="F24" s="2073" t="s">
        <v>343</v>
      </c>
      <c r="G24" s="2074"/>
      <c r="H24" s="2104"/>
      <c r="I24" s="2075"/>
      <c r="J24" s="2075"/>
      <c r="K24" s="2107"/>
      <c r="L24" s="2076"/>
      <c r="M24" s="2076"/>
      <c r="N24" s="2076"/>
      <c r="O24" s="2076"/>
      <c r="P24" s="2076"/>
      <c r="Q24" s="2104"/>
      <c r="R24" s="2075"/>
      <c r="S24" s="2075"/>
      <c r="T24" s="2107"/>
      <c r="U24" s="2076"/>
      <c r="V24" s="2076"/>
      <c r="W24" s="2076"/>
      <c r="X24" s="2076"/>
      <c r="Y24" s="2076">
        <f t="shared" si="2"/>
        <v>0</v>
      </c>
      <c r="Z24" s="2105">
        <f t="shared" si="3"/>
        <v>0</v>
      </c>
      <c r="AA24" s="2074">
        <v>1</v>
      </c>
      <c r="AB24" s="2104"/>
      <c r="AC24" s="2075"/>
      <c r="AD24" s="2075"/>
      <c r="AE24" s="2108">
        <f>IFERROR(AF24/AF23,0)</f>
        <v>6.5499985911067954E-2</v>
      </c>
      <c r="AF24" s="2076">
        <f>TRUNC(AF23*6.55%,0)</f>
        <v>2422149</v>
      </c>
      <c r="AG24" s="2076"/>
      <c r="AH24" s="2076"/>
      <c r="AI24" s="2106"/>
      <c r="AJ24" s="2074">
        <v>1</v>
      </c>
      <c r="AK24" s="2104"/>
      <c r="AL24" s="2075"/>
      <c r="AM24" s="2075"/>
      <c r="AN24" s="2108">
        <f>IFERROR(AO24/AO23,0)</f>
        <v>6.5499992700165946E-2</v>
      </c>
      <c r="AO24" s="2076">
        <f>TRUNC(AO23*6.55%,0)</f>
        <v>2516872</v>
      </c>
      <c r="AP24" s="2076"/>
      <c r="AQ24" s="2076"/>
      <c r="AR24" s="2076"/>
      <c r="AS24" s="2076">
        <v>1</v>
      </c>
      <c r="AT24" s="2104"/>
      <c r="AU24" s="2075"/>
      <c r="AV24" s="2075"/>
      <c r="AW24" s="2108">
        <f>IFERROR(AX24/AX23,0)</f>
        <v>6.5499995470473707E-2</v>
      </c>
      <c r="AX24" s="2076">
        <f>TRUNC(AX23*6.55%,0)</f>
        <v>2559539</v>
      </c>
      <c r="AY24" s="2076"/>
      <c r="AZ24" s="2076"/>
      <c r="BA24" s="2076"/>
      <c r="BB24" s="2076">
        <f t="shared" si="4"/>
        <v>0</v>
      </c>
      <c r="BC24" s="2105">
        <f t="shared" si="5"/>
        <v>42667</v>
      </c>
      <c r="BD24" s="2079">
        <f t="shared" si="6"/>
        <v>0</v>
      </c>
      <c r="BE24" s="2077">
        <f t="shared" si="7"/>
        <v>137390</v>
      </c>
      <c r="BF24" s="2074">
        <v>1</v>
      </c>
      <c r="BG24" s="2104"/>
      <c r="BH24" s="2075"/>
      <c r="BI24" s="2075"/>
      <c r="BJ24" s="2108">
        <f>IFERROR(BK24/BK23,0)</f>
        <v>6.5499998925200628E-2</v>
      </c>
      <c r="BK24" s="2076">
        <f>TRUNC(BK23*6.55%,0)</f>
        <v>2468135</v>
      </c>
      <c r="BL24" s="2076"/>
      <c r="BM24" s="2076"/>
      <c r="BN24" s="2076"/>
      <c r="BO24" s="2076">
        <v>1</v>
      </c>
      <c r="BP24" s="2104"/>
      <c r="BQ24" s="2075"/>
      <c r="BR24" s="2075"/>
      <c r="BS24" s="2108">
        <f>IFERROR(BT24/BT23,0)</f>
        <v>6.5499975556216089E-2</v>
      </c>
      <c r="BT24" s="2076">
        <f>TRUNC(BT23*6.55%,0)</f>
        <v>2510801</v>
      </c>
      <c r="BU24" s="2076"/>
      <c r="BV24" s="2076"/>
      <c r="BW24" s="2076"/>
      <c r="BX24" s="2076">
        <f t="shared" si="0"/>
        <v>0</v>
      </c>
      <c r="BY24" s="2105">
        <f t="shared" si="1"/>
        <v>42666</v>
      </c>
      <c r="BZ24" s="2080">
        <f t="shared" si="8"/>
        <v>0</v>
      </c>
      <c r="CA24" s="2081">
        <f t="shared" si="9"/>
        <v>88652</v>
      </c>
      <c r="CB24" s="2082"/>
      <c r="CC24" s="2083"/>
    </row>
    <row r="25" spans="1:81" s="1974" customFormat="1" ht="18" customHeight="1">
      <c r="A25" s="1974">
        <v>11</v>
      </c>
      <c r="C25" s="2070"/>
      <c r="D25" s="2103" t="s">
        <v>348</v>
      </c>
      <c r="E25" s="2072" t="s">
        <v>2939</v>
      </c>
      <c r="F25" s="2073" t="s">
        <v>343</v>
      </c>
      <c r="G25" s="2074"/>
      <c r="H25" s="2104"/>
      <c r="I25" s="2075"/>
      <c r="J25" s="2075"/>
      <c r="K25" s="2107"/>
      <c r="L25" s="2076"/>
      <c r="M25" s="2076"/>
      <c r="N25" s="2076"/>
      <c r="O25" s="2076"/>
      <c r="P25" s="2076"/>
      <c r="Q25" s="2104"/>
      <c r="R25" s="2075"/>
      <c r="S25" s="2075"/>
      <c r="T25" s="2107"/>
      <c r="U25" s="2076"/>
      <c r="V25" s="2076"/>
      <c r="W25" s="2076"/>
      <c r="X25" s="2076"/>
      <c r="Y25" s="2076">
        <f t="shared" si="2"/>
        <v>0</v>
      </c>
      <c r="Z25" s="2105">
        <f t="shared" si="3"/>
        <v>0</v>
      </c>
      <c r="AA25" s="2074">
        <v>1</v>
      </c>
      <c r="AB25" s="2104"/>
      <c r="AC25" s="2075"/>
      <c r="AD25" s="2075"/>
      <c r="AE25" s="2108">
        <f>IFERROR(AF25/(AF19*30%),0)</f>
        <v>1.3899999962899021E-2</v>
      </c>
      <c r="AF25" s="2076">
        <f>TRUNC(AF19*30%*1.39%,0)</f>
        <v>24142650</v>
      </c>
      <c r="AG25" s="2076"/>
      <c r="AH25" s="2076"/>
      <c r="AI25" s="2106"/>
      <c r="AJ25" s="2074">
        <v>1</v>
      </c>
      <c r="AK25" s="2104"/>
      <c r="AL25" s="2075"/>
      <c r="AM25" s="2075"/>
      <c r="AN25" s="2108">
        <f>IFERROR(AO25/(AO19*30%),0)</f>
        <v>1.3899999552790298E-2</v>
      </c>
      <c r="AO25" s="2076">
        <f>TRUNC(AO19*30%*1.39%,0)</f>
        <v>24962577</v>
      </c>
      <c r="AP25" s="2076"/>
      <c r="AQ25" s="2076"/>
      <c r="AR25" s="2076"/>
      <c r="AS25" s="2076">
        <v>1</v>
      </c>
      <c r="AT25" s="2104"/>
      <c r="AU25" s="2075"/>
      <c r="AV25" s="2075"/>
      <c r="AW25" s="2108">
        <f>IFERROR(AX25/(AX19*30%),0)</f>
        <v>1.3899999916909583E-2</v>
      </c>
      <c r="AX25" s="2076">
        <f>TRUNC(AX19*30%*1.39%,0)</f>
        <v>25213593</v>
      </c>
      <c r="AY25" s="2076"/>
      <c r="AZ25" s="2076"/>
      <c r="BA25" s="2076"/>
      <c r="BB25" s="2076">
        <f t="shared" si="4"/>
        <v>0</v>
      </c>
      <c r="BC25" s="2105">
        <f t="shared" si="5"/>
        <v>251016</v>
      </c>
      <c r="BD25" s="2079">
        <f t="shared" si="6"/>
        <v>0</v>
      </c>
      <c r="BE25" s="2077">
        <f t="shared" si="7"/>
        <v>1070943</v>
      </c>
      <c r="BF25" s="2074">
        <v>1</v>
      </c>
      <c r="BG25" s="2104"/>
      <c r="BH25" s="2075"/>
      <c r="BI25" s="2075"/>
      <c r="BJ25" s="2108">
        <f>IFERROR(BK25/(BK19*30%),0)</f>
        <v>1.3899999494463029E-2</v>
      </c>
      <c r="BK25" s="2076">
        <f>TRUNC(BK19*30%*1.39%,0)</f>
        <v>24940632</v>
      </c>
      <c r="BL25" s="2076"/>
      <c r="BM25" s="2076"/>
      <c r="BN25" s="2076"/>
      <c r="BO25" s="2076">
        <v>1</v>
      </c>
      <c r="BP25" s="2104"/>
      <c r="BQ25" s="2075"/>
      <c r="BR25" s="2075"/>
      <c r="BS25" s="2108">
        <f>IFERROR(BT25/(BT19*30%),0)</f>
        <v>1.3899999446607187E-2</v>
      </c>
      <c r="BT25" s="2076">
        <f>TRUNC(BT19*30%*1.39%,0)</f>
        <v>25109492</v>
      </c>
      <c r="BU25" s="2076"/>
      <c r="BV25" s="2076"/>
      <c r="BW25" s="2076"/>
      <c r="BX25" s="2076">
        <f t="shared" si="0"/>
        <v>0</v>
      </c>
      <c r="BY25" s="2105">
        <f t="shared" si="1"/>
        <v>168860</v>
      </c>
      <c r="BZ25" s="2080">
        <f t="shared" si="8"/>
        <v>0</v>
      </c>
      <c r="CA25" s="2081">
        <f t="shared" si="9"/>
        <v>966842</v>
      </c>
      <c r="CB25" s="2082"/>
      <c r="CC25" s="2083"/>
    </row>
    <row r="26" spans="1:81" s="1974" customFormat="1" ht="18" customHeight="1">
      <c r="A26" s="1974">
        <v>12</v>
      </c>
      <c r="C26" s="2070"/>
      <c r="D26" s="2103" t="s">
        <v>350</v>
      </c>
      <c r="E26" s="2072" t="s">
        <v>2940</v>
      </c>
      <c r="F26" s="2073" t="s">
        <v>343</v>
      </c>
      <c r="G26" s="2074"/>
      <c r="H26" s="2104"/>
      <c r="I26" s="2075"/>
      <c r="J26" s="2075"/>
      <c r="K26" s="2107"/>
      <c r="L26" s="2076"/>
      <c r="M26" s="2076"/>
      <c r="N26" s="2076"/>
      <c r="O26" s="2076"/>
      <c r="P26" s="2076"/>
      <c r="Q26" s="2104"/>
      <c r="R26" s="2075"/>
      <c r="S26" s="2075"/>
      <c r="T26" s="2107"/>
      <c r="U26" s="2076"/>
      <c r="V26" s="2076"/>
      <c r="W26" s="2076"/>
      <c r="X26" s="2076"/>
      <c r="Y26" s="2076">
        <f t="shared" si="2"/>
        <v>0</v>
      </c>
      <c r="Z26" s="2105">
        <f t="shared" si="3"/>
        <v>0</v>
      </c>
      <c r="AA26" s="2074">
        <v>1</v>
      </c>
      <c r="AB26" s="2104"/>
      <c r="AC26" s="2075"/>
      <c r="AD26" s="2075"/>
      <c r="AE26" s="2108">
        <f>IFERROR(AF26/AH19,0)</f>
        <v>2.2999999567867309E-2</v>
      </c>
      <c r="AF26" s="2076">
        <f>TRUNC(AH19*2.3%,0)</f>
        <v>50030928</v>
      </c>
      <c r="AG26" s="2076"/>
      <c r="AH26" s="2076"/>
      <c r="AI26" s="2106"/>
      <c r="AJ26" s="2074">
        <v>1</v>
      </c>
      <c r="AK26" s="2104"/>
      <c r="AL26" s="2075"/>
      <c r="AM26" s="2075"/>
      <c r="AN26" s="2108">
        <f>IFERROR(AO26/AQ19,0)</f>
        <v>2.2999999784544294E-2</v>
      </c>
      <c r="AO26" s="2076">
        <f>TRUNC(AQ19*2.3%,0)</f>
        <v>51987483</v>
      </c>
      <c r="AP26" s="2076"/>
      <c r="AQ26" s="2076"/>
      <c r="AR26" s="2076"/>
      <c r="AS26" s="2076">
        <v>1</v>
      </c>
      <c r="AT26" s="2104"/>
      <c r="AU26" s="2075"/>
      <c r="AV26" s="2075"/>
      <c r="AW26" s="2108">
        <f>IFERROR(AX26/AZ19,0)</f>
        <v>2.2999999688946941E-2</v>
      </c>
      <c r="AX26" s="2076">
        <f>TRUNC(AZ19*2.3%,0)</f>
        <v>52868793</v>
      </c>
      <c r="AY26" s="2076"/>
      <c r="AZ26" s="2076"/>
      <c r="BA26" s="2076"/>
      <c r="BB26" s="2076">
        <f t="shared" si="4"/>
        <v>0</v>
      </c>
      <c r="BC26" s="2105">
        <f t="shared" si="5"/>
        <v>881310</v>
      </c>
      <c r="BD26" s="2079">
        <f t="shared" si="6"/>
        <v>0</v>
      </c>
      <c r="BE26" s="2077">
        <f t="shared" si="7"/>
        <v>2837865</v>
      </c>
      <c r="BF26" s="2074">
        <v>1</v>
      </c>
      <c r="BG26" s="2104"/>
      <c r="BH26" s="2075"/>
      <c r="BI26" s="2075"/>
      <c r="BJ26" s="2108">
        <f>IFERROR(BK26/BM19,0)</f>
        <v>2.2999999922402141E-2</v>
      </c>
      <c r="BK26" s="2076">
        <f>TRUNC(BM19*2.3%,0)</f>
        <v>50980787</v>
      </c>
      <c r="BL26" s="2076"/>
      <c r="BM26" s="2076"/>
      <c r="BN26" s="2076"/>
      <c r="BO26" s="2076">
        <v>1</v>
      </c>
      <c r="BP26" s="2104"/>
      <c r="BQ26" s="2075"/>
      <c r="BR26" s="2075"/>
      <c r="BS26" s="2108">
        <f>IFERROR(BT26/BV19,0)</f>
        <v>2.299999982260648E-2</v>
      </c>
      <c r="BT26" s="2076">
        <f>TRUNC(BV19*2.3%,0)</f>
        <v>51862097</v>
      </c>
      <c r="BU26" s="2076"/>
      <c r="BV26" s="2076"/>
      <c r="BW26" s="2076"/>
      <c r="BX26" s="2076">
        <f t="shared" si="0"/>
        <v>0</v>
      </c>
      <c r="BY26" s="2105">
        <f t="shared" si="1"/>
        <v>881310</v>
      </c>
      <c r="BZ26" s="2080">
        <f t="shared" si="8"/>
        <v>0</v>
      </c>
      <c r="CA26" s="2081">
        <f t="shared" si="9"/>
        <v>1831169</v>
      </c>
      <c r="CB26" s="2082"/>
      <c r="CC26" s="2083"/>
    </row>
    <row r="27" spans="1:81" s="1974" customFormat="1" ht="35.1" customHeight="1">
      <c r="A27" s="1974">
        <v>13</v>
      </c>
      <c r="C27" s="2070"/>
      <c r="D27" s="2103" t="s">
        <v>2941</v>
      </c>
      <c r="E27" s="2109" t="s">
        <v>2942</v>
      </c>
      <c r="F27" s="2073" t="s">
        <v>343</v>
      </c>
      <c r="G27" s="2074"/>
      <c r="H27" s="2104"/>
      <c r="I27" s="2075"/>
      <c r="J27" s="2075"/>
      <c r="K27" s="2107"/>
      <c r="L27" s="2076"/>
      <c r="M27" s="2076"/>
      <c r="N27" s="2076"/>
      <c r="O27" s="2076"/>
      <c r="P27" s="2076"/>
      <c r="Q27" s="2104"/>
      <c r="R27" s="2075"/>
      <c r="S27" s="2075"/>
      <c r="T27" s="2107"/>
      <c r="U27" s="2076"/>
      <c r="V27" s="2076"/>
      <c r="W27" s="2076"/>
      <c r="X27" s="2076"/>
      <c r="Y27" s="2076">
        <f t="shared" si="2"/>
        <v>0</v>
      </c>
      <c r="Z27" s="2105">
        <f t="shared" si="3"/>
        <v>0</v>
      </c>
      <c r="AA27" s="2074">
        <v>1</v>
      </c>
      <c r="AB27" s="2104"/>
      <c r="AC27" s="2075"/>
      <c r="AD27" s="2075"/>
      <c r="AE27" s="2108"/>
      <c r="AF27" s="2076">
        <v>320000000</v>
      </c>
      <c r="AG27" s="2076"/>
      <c r="AH27" s="2076"/>
      <c r="AI27" s="2106"/>
      <c r="AJ27" s="2074">
        <v>1</v>
      </c>
      <c r="AK27" s="2104"/>
      <c r="AL27" s="2075"/>
      <c r="AM27" s="2075"/>
      <c r="AN27" s="2110"/>
      <c r="AO27" s="2076">
        <f>AO19*5.53%</f>
        <v>331038501.8017</v>
      </c>
      <c r="AP27" s="2076"/>
      <c r="AQ27" s="2076"/>
      <c r="AR27" s="2076"/>
      <c r="AS27" s="2076">
        <v>1</v>
      </c>
      <c r="AT27" s="2104"/>
      <c r="AU27" s="2075"/>
      <c r="AV27" s="2075"/>
      <c r="AW27" s="2110"/>
      <c r="AX27" s="2076">
        <f>AX19*5.53%</f>
        <v>334367314.44480002</v>
      </c>
      <c r="AY27" s="2076"/>
      <c r="AZ27" s="2076"/>
      <c r="BA27" s="2076"/>
      <c r="BB27" s="2076">
        <f t="shared" si="4"/>
        <v>0</v>
      </c>
      <c r="BC27" s="2105">
        <f t="shared" si="5"/>
        <v>3328812.6431000233</v>
      </c>
      <c r="BD27" s="2079">
        <f t="shared" si="6"/>
        <v>0</v>
      </c>
      <c r="BE27" s="2077">
        <f t="shared" si="7"/>
        <v>14367314.444800019</v>
      </c>
      <c r="BF27" s="2074">
        <v>1</v>
      </c>
      <c r="BG27" s="2104"/>
      <c r="BH27" s="2075"/>
      <c r="BI27" s="2075"/>
      <c r="BJ27" s="2108"/>
      <c r="BK27" s="2076">
        <f>BK19*5.53%</f>
        <v>330747481.95719999</v>
      </c>
      <c r="BL27" s="2076"/>
      <c r="BM27" s="2076"/>
      <c r="BN27" s="2076"/>
      <c r="BO27" s="2076">
        <v>1</v>
      </c>
      <c r="BP27" s="2104"/>
      <c r="BQ27" s="2075"/>
      <c r="BR27" s="2075"/>
      <c r="BS27" s="2108"/>
      <c r="BT27" s="2076">
        <f>BT19*5.53%</f>
        <v>332986801.65030003</v>
      </c>
      <c r="BU27" s="2076"/>
      <c r="BV27" s="2076"/>
      <c r="BW27" s="2076"/>
      <c r="BX27" s="2076">
        <f t="shared" si="0"/>
        <v>0</v>
      </c>
      <c r="BY27" s="2105">
        <f t="shared" si="1"/>
        <v>2239319.6931000352</v>
      </c>
      <c r="BZ27" s="2080">
        <f t="shared" si="8"/>
        <v>0</v>
      </c>
      <c r="CA27" s="2081">
        <f t="shared" si="9"/>
        <v>12986801.650300026</v>
      </c>
      <c r="CB27" s="2082"/>
      <c r="CC27" s="2083"/>
    </row>
    <row r="28" spans="1:81" s="1974" customFormat="1" ht="18" customHeight="1">
      <c r="A28" s="1974">
        <v>14</v>
      </c>
      <c r="C28" s="2070"/>
      <c r="D28" s="2103" t="s">
        <v>2943</v>
      </c>
      <c r="E28" s="2072" t="s">
        <v>2944</v>
      </c>
      <c r="F28" s="2073" t="s">
        <v>343</v>
      </c>
      <c r="G28" s="2074"/>
      <c r="H28" s="2104"/>
      <c r="I28" s="2075"/>
      <c r="J28" s="2075"/>
      <c r="K28" s="2107"/>
      <c r="L28" s="2076"/>
      <c r="M28" s="2076"/>
      <c r="N28" s="2076"/>
      <c r="O28" s="2076"/>
      <c r="P28" s="2076"/>
      <c r="Q28" s="2104"/>
      <c r="R28" s="2075"/>
      <c r="S28" s="2075"/>
      <c r="T28" s="2107"/>
      <c r="U28" s="2076"/>
      <c r="V28" s="2076"/>
      <c r="W28" s="2076"/>
      <c r="X28" s="2076"/>
      <c r="Y28" s="2076">
        <f t="shared" si="2"/>
        <v>0</v>
      </c>
      <c r="Z28" s="2105">
        <f t="shared" si="3"/>
        <v>0</v>
      </c>
      <c r="AA28" s="2074">
        <v>1</v>
      </c>
      <c r="AB28" s="2104"/>
      <c r="AC28" s="2075"/>
      <c r="AD28" s="2075"/>
      <c r="AE28" s="2108">
        <f>IFERROR(AF28/AF19,0)</f>
        <v>7.9999998866934659E-3</v>
      </c>
      <c r="AF28" s="2076">
        <f>TRUNC(AF19*0.8%,0)</f>
        <v>46316834</v>
      </c>
      <c r="AG28" s="2076"/>
      <c r="AH28" s="2076"/>
      <c r="AI28" s="2106"/>
      <c r="AJ28" s="2074">
        <v>1</v>
      </c>
      <c r="AK28" s="2104"/>
      <c r="AL28" s="2075"/>
      <c r="AM28" s="2075"/>
      <c r="AN28" s="2108">
        <f>IFERROR(AO28/AO19,0)</f>
        <v>7.9999999144703716E-3</v>
      </c>
      <c r="AO28" s="2076">
        <f>TRUNC(AO19*0.8%,0)</f>
        <v>47889837</v>
      </c>
      <c r="AP28" s="2076"/>
      <c r="AQ28" s="2076"/>
      <c r="AR28" s="2076"/>
      <c r="AS28" s="2076">
        <v>1</v>
      </c>
      <c r="AT28" s="2104"/>
      <c r="AU28" s="2075"/>
      <c r="AV28" s="2075"/>
      <c r="AW28" s="2108">
        <f>IFERROR(AX28/AX19,0)</f>
        <v>7.9999998795982786E-3</v>
      </c>
      <c r="AX28" s="2076">
        <f>TRUNC(AX19*0.8%,0)</f>
        <v>48371401</v>
      </c>
      <c r="AY28" s="2076"/>
      <c r="AZ28" s="2076"/>
      <c r="BA28" s="2076"/>
      <c r="BB28" s="2076">
        <f t="shared" si="4"/>
        <v>0</v>
      </c>
      <c r="BC28" s="2105">
        <f t="shared" si="5"/>
        <v>481564</v>
      </c>
      <c r="BD28" s="2079">
        <f t="shared" si="6"/>
        <v>0</v>
      </c>
      <c r="BE28" s="2077">
        <f t="shared" si="7"/>
        <v>2054567</v>
      </c>
      <c r="BF28" s="2074">
        <v>1</v>
      </c>
      <c r="BG28" s="2104"/>
      <c r="BH28" s="2075"/>
      <c r="BI28" s="2075"/>
      <c r="BJ28" s="2108">
        <f>IFERROR(BK28/BK19,0)</f>
        <v>7.9999998341405369E-3</v>
      </c>
      <c r="BK28" s="2076">
        <f>TRUNC(BK19*0.8%,0)</f>
        <v>47847736</v>
      </c>
      <c r="BL28" s="2076"/>
      <c r="BM28" s="2076"/>
      <c r="BN28" s="2076"/>
      <c r="BO28" s="2076">
        <v>1</v>
      </c>
      <c r="BP28" s="2104"/>
      <c r="BQ28" s="2075"/>
      <c r="BR28" s="2075"/>
      <c r="BS28" s="2108">
        <f>IFERROR(BT28/BT19,0)</f>
        <v>7.9999999654568887E-3</v>
      </c>
      <c r="BT28" s="2076">
        <f>TRUNC(BT19*0.8%,0)</f>
        <v>48171689</v>
      </c>
      <c r="BU28" s="2076"/>
      <c r="BV28" s="2076"/>
      <c r="BW28" s="2076"/>
      <c r="BX28" s="2076">
        <f t="shared" si="0"/>
        <v>0</v>
      </c>
      <c r="BY28" s="2105">
        <f t="shared" si="1"/>
        <v>323953</v>
      </c>
      <c r="BZ28" s="2080">
        <f t="shared" si="8"/>
        <v>0</v>
      </c>
      <c r="CA28" s="2081">
        <f t="shared" si="9"/>
        <v>1854855</v>
      </c>
      <c r="CB28" s="2082"/>
      <c r="CC28" s="2083"/>
    </row>
    <row r="29" spans="1:81" s="1974" customFormat="1" ht="18" customHeight="1">
      <c r="A29" s="1974">
        <v>15</v>
      </c>
      <c r="C29" s="2070"/>
      <c r="D29" s="2103" t="s">
        <v>2945</v>
      </c>
      <c r="E29" s="2072" t="s">
        <v>2946</v>
      </c>
      <c r="F29" s="2073" t="s">
        <v>343</v>
      </c>
      <c r="G29" s="2074"/>
      <c r="H29" s="2104"/>
      <c r="I29" s="2075"/>
      <c r="J29" s="2075"/>
      <c r="K29" s="2107"/>
      <c r="L29" s="2076"/>
      <c r="M29" s="2076"/>
      <c r="N29" s="2076"/>
      <c r="O29" s="2076"/>
      <c r="P29" s="2076"/>
      <c r="Q29" s="2104"/>
      <c r="R29" s="2075"/>
      <c r="S29" s="2075"/>
      <c r="T29" s="2107"/>
      <c r="U29" s="2076"/>
      <c r="V29" s="2076"/>
      <c r="W29" s="2076"/>
      <c r="X29" s="2076"/>
      <c r="Y29" s="2076">
        <f t="shared" si="2"/>
        <v>0</v>
      </c>
      <c r="Z29" s="2105">
        <f t="shared" si="3"/>
        <v>0</v>
      </c>
      <c r="AA29" s="2074">
        <v>1</v>
      </c>
      <c r="AB29" s="2104"/>
      <c r="AC29" s="2075"/>
      <c r="AD29" s="2075"/>
      <c r="AE29" s="2108">
        <f>IFERROR(AF29/SUM(AF19:AF28),0)</f>
        <v>2.2999999298033121E-3</v>
      </c>
      <c r="AF29" s="2076">
        <f>TRUNC(SUM(AF19:AF28)*0.23%,0)</f>
        <v>14544418</v>
      </c>
      <c r="AG29" s="2076"/>
      <c r="AH29" s="2076"/>
      <c r="AI29" s="2106"/>
      <c r="AJ29" s="2074">
        <v>1</v>
      </c>
      <c r="AK29" s="2104"/>
      <c r="AL29" s="2075"/>
      <c r="AM29" s="2075"/>
      <c r="AN29" s="2108">
        <f>IFERROR(AO29/SUM(AO19:AO28),0)</f>
        <v>2.2999998530211004E-3</v>
      </c>
      <c r="AO29" s="2076">
        <f>TRUNC(SUM(AO19:AO28)*0.23%,0)</f>
        <v>15040464</v>
      </c>
      <c r="AP29" s="2076"/>
      <c r="AQ29" s="2076"/>
      <c r="AR29" s="2076"/>
      <c r="AS29" s="2076">
        <v>1</v>
      </c>
      <c r="AT29" s="2104"/>
      <c r="AU29" s="2075"/>
      <c r="AV29" s="2075"/>
      <c r="AW29" s="2108">
        <f>IFERROR(AX29/SUM(AX19:AX28),0)</f>
        <v>2.2999998921419611E-3</v>
      </c>
      <c r="AX29" s="2076">
        <f>TRUNC(SUM(AX19:AX28)*0.23%,0)</f>
        <v>15194073</v>
      </c>
      <c r="AY29" s="2076"/>
      <c r="AZ29" s="2076"/>
      <c r="BA29" s="2076"/>
      <c r="BB29" s="2076">
        <f t="shared" si="4"/>
        <v>0</v>
      </c>
      <c r="BC29" s="2105">
        <f t="shared" si="5"/>
        <v>153609</v>
      </c>
      <c r="BD29" s="2079">
        <f t="shared" si="6"/>
        <v>0</v>
      </c>
      <c r="BE29" s="2077">
        <f t="shared" si="7"/>
        <v>649655</v>
      </c>
      <c r="BF29" s="2074">
        <v>1</v>
      </c>
      <c r="BG29" s="2104"/>
      <c r="BH29" s="2075"/>
      <c r="BI29" s="2075"/>
      <c r="BJ29" s="2108">
        <f>IFERROR(BK29/SUM(BK19:BK28),0)</f>
        <v>2.2999998687912352E-3</v>
      </c>
      <c r="BK29" s="2076">
        <f>TRUNC(SUM(BK19:BK28)*0.23%,0)</f>
        <v>15020898</v>
      </c>
      <c r="BL29" s="2076"/>
      <c r="BM29" s="2076"/>
      <c r="BN29" s="2076"/>
      <c r="BO29" s="2076">
        <v>1</v>
      </c>
      <c r="BP29" s="2104"/>
      <c r="BQ29" s="2075"/>
      <c r="BR29" s="2075"/>
      <c r="BS29" s="2108">
        <f>IFERROR(BT29/SUM(BT19:BT28),0)</f>
        <v>2.2999998695225287E-3</v>
      </c>
      <c r="BT29" s="2076">
        <f>TRUNC(SUM(BT19:BT28)*0.23%,0)</f>
        <v>15126136</v>
      </c>
      <c r="BU29" s="2076"/>
      <c r="BV29" s="2076"/>
      <c r="BW29" s="2076"/>
      <c r="BX29" s="2076">
        <f t="shared" si="0"/>
        <v>0</v>
      </c>
      <c r="BY29" s="2105">
        <f t="shared" si="1"/>
        <v>105238</v>
      </c>
      <c r="BZ29" s="2080">
        <f t="shared" si="8"/>
        <v>0</v>
      </c>
      <c r="CA29" s="2081">
        <f t="shared" si="9"/>
        <v>581718</v>
      </c>
      <c r="CB29" s="2082"/>
      <c r="CC29" s="2083"/>
    </row>
    <row r="30" spans="1:81" s="1974" customFormat="1" ht="18" customHeight="1" outlineLevel="1">
      <c r="C30" s="2070"/>
      <c r="D30" s="2103" t="s">
        <v>2947</v>
      </c>
      <c r="E30" s="2072" t="s">
        <v>2948</v>
      </c>
      <c r="F30" s="2073" t="s">
        <v>343</v>
      </c>
      <c r="G30" s="2074">
        <v>1</v>
      </c>
      <c r="H30" s="2104"/>
      <c r="I30" s="2075"/>
      <c r="J30" s="2075"/>
      <c r="K30" s="2107"/>
      <c r="L30" s="2076">
        <f>TRUNC((N19)*7.5%,0)</f>
        <v>219544903</v>
      </c>
      <c r="M30" s="2076"/>
      <c r="N30" s="2076"/>
      <c r="O30" s="2076"/>
      <c r="P30" s="2076">
        <v>1</v>
      </c>
      <c r="Q30" s="2104"/>
      <c r="R30" s="2075"/>
      <c r="S30" s="2075"/>
      <c r="T30" s="2107"/>
      <c r="U30" s="2076">
        <f>TRUNC((W19)*7.5%,0)</f>
        <v>223561962</v>
      </c>
      <c r="V30" s="2076"/>
      <c r="W30" s="2076"/>
      <c r="X30" s="2076">
        <v>252989216</v>
      </c>
      <c r="Y30" s="2076">
        <f t="shared" si="2"/>
        <v>0</v>
      </c>
      <c r="Z30" s="2077">
        <f t="shared" si="3"/>
        <v>4017059</v>
      </c>
      <c r="AA30" s="2074"/>
      <c r="AB30" s="2104"/>
      <c r="AC30" s="2075"/>
      <c r="AD30" s="2075"/>
      <c r="AE30" s="2110"/>
      <c r="AF30" s="2076"/>
      <c r="AG30" s="2076"/>
      <c r="AH30" s="2076"/>
      <c r="AI30" s="2106"/>
      <c r="AJ30" s="2074"/>
      <c r="AK30" s="2104"/>
      <c r="AL30" s="2075"/>
      <c r="AM30" s="2075"/>
      <c r="AN30" s="2110"/>
      <c r="AO30" s="2076"/>
      <c r="AP30" s="2076"/>
      <c r="AQ30" s="2076"/>
      <c r="AR30" s="2076"/>
      <c r="AS30" s="2076"/>
      <c r="AT30" s="2104"/>
      <c r="AU30" s="2075"/>
      <c r="AV30" s="2075"/>
      <c r="AW30" s="2110"/>
      <c r="AX30" s="2076"/>
      <c r="AY30" s="2076"/>
      <c r="AZ30" s="2076"/>
      <c r="BA30" s="2076"/>
      <c r="BB30" s="2076">
        <f t="shared" si="4"/>
        <v>0</v>
      </c>
      <c r="BC30" s="2105">
        <f t="shared" si="5"/>
        <v>0</v>
      </c>
      <c r="BD30" s="2079">
        <f t="shared" si="6"/>
        <v>0</v>
      </c>
      <c r="BE30" s="2077">
        <f t="shared" si="7"/>
        <v>0</v>
      </c>
      <c r="BF30" s="2074"/>
      <c r="BG30" s="2104"/>
      <c r="BH30" s="2075"/>
      <c r="BI30" s="2075"/>
      <c r="BJ30" s="2111"/>
      <c r="BK30" s="2076"/>
      <c r="BL30" s="2076"/>
      <c r="BM30" s="2076"/>
      <c r="BN30" s="2076"/>
      <c r="BO30" s="2076"/>
      <c r="BP30" s="2104"/>
      <c r="BQ30" s="2075"/>
      <c r="BR30" s="2075"/>
      <c r="BS30" s="2110"/>
      <c r="BT30" s="2076"/>
      <c r="BU30" s="2076"/>
      <c r="BV30" s="2076"/>
      <c r="BW30" s="2076"/>
      <c r="BX30" s="2076">
        <f t="shared" si="0"/>
        <v>0</v>
      </c>
      <c r="BY30" s="2105">
        <f t="shared" si="1"/>
        <v>0</v>
      </c>
      <c r="BZ30" s="2080">
        <f t="shared" si="8"/>
        <v>0</v>
      </c>
      <c r="CA30" s="2081">
        <f t="shared" si="9"/>
        <v>0</v>
      </c>
      <c r="CB30" s="2082"/>
      <c r="CC30" s="2083"/>
    </row>
    <row r="31" spans="1:81" s="1974" customFormat="1" ht="18" customHeight="1" outlineLevel="1">
      <c r="C31" s="2070"/>
      <c r="D31" s="2103" t="s">
        <v>2949</v>
      </c>
      <c r="E31" s="2072" t="s">
        <v>2950</v>
      </c>
      <c r="F31" s="2073" t="s">
        <v>343</v>
      </c>
      <c r="G31" s="2074">
        <v>1</v>
      </c>
      <c r="H31" s="2104"/>
      <c r="I31" s="2075"/>
      <c r="J31" s="2075"/>
      <c r="K31" s="2107"/>
      <c r="L31" s="2076">
        <f>TRUNC((L30+N19)*3.9%,0)</f>
        <v>122725600</v>
      </c>
      <c r="M31" s="2076"/>
      <c r="N31" s="2076"/>
      <c r="O31" s="2076"/>
      <c r="P31" s="2076">
        <v>1</v>
      </c>
      <c r="Q31" s="2104"/>
      <c r="R31" s="2075"/>
      <c r="S31" s="2075"/>
      <c r="T31" s="2107"/>
      <c r="U31" s="2076">
        <f>TRUNC((U30+W19)*3.9%,0)</f>
        <v>124971136</v>
      </c>
      <c r="V31" s="2076"/>
      <c r="W31" s="2076"/>
      <c r="X31" s="2076">
        <v>141420972</v>
      </c>
      <c r="Y31" s="2076">
        <f t="shared" si="2"/>
        <v>0</v>
      </c>
      <c r="Z31" s="2077">
        <f t="shared" si="3"/>
        <v>2245536</v>
      </c>
      <c r="AA31" s="2074"/>
      <c r="AB31" s="2104"/>
      <c r="AC31" s="2075"/>
      <c r="AD31" s="2075"/>
      <c r="AE31" s="2110"/>
      <c r="AF31" s="2076"/>
      <c r="AG31" s="2076"/>
      <c r="AH31" s="2076"/>
      <c r="AI31" s="2106"/>
      <c r="AJ31" s="2074"/>
      <c r="AK31" s="2104"/>
      <c r="AL31" s="2075"/>
      <c r="AM31" s="2075"/>
      <c r="AN31" s="2110"/>
      <c r="AO31" s="2076"/>
      <c r="AP31" s="2076"/>
      <c r="AQ31" s="2076"/>
      <c r="AR31" s="2076"/>
      <c r="AS31" s="2076"/>
      <c r="AT31" s="2104"/>
      <c r="AU31" s="2075"/>
      <c r="AV31" s="2075"/>
      <c r="AW31" s="2110"/>
      <c r="AX31" s="2076"/>
      <c r="AY31" s="2076"/>
      <c r="AZ31" s="2076"/>
      <c r="BA31" s="2076"/>
      <c r="BB31" s="2076">
        <f t="shared" si="4"/>
        <v>0</v>
      </c>
      <c r="BC31" s="2105">
        <f t="shared" si="5"/>
        <v>0</v>
      </c>
      <c r="BD31" s="2079">
        <f t="shared" si="6"/>
        <v>0</v>
      </c>
      <c r="BE31" s="2077">
        <f t="shared" si="7"/>
        <v>0</v>
      </c>
      <c r="BF31" s="2074"/>
      <c r="BG31" s="2104"/>
      <c r="BH31" s="2075"/>
      <c r="BI31" s="2075"/>
      <c r="BJ31" s="2111"/>
      <c r="BK31" s="2076"/>
      <c r="BL31" s="2076"/>
      <c r="BM31" s="2076"/>
      <c r="BN31" s="2076"/>
      <c r="BO31" s="2076"/>
      <c r="BP31" s="2104"/>
      <c r="BQ31" s="2075"/>
      <c r="BR31" s="2075"/>
      <c r="BS31" s="2110"/>
      <c r="BT31" s="2076"/>
      <c r="BU31" s="2076"/>
      <c r="BV31" s="2076"/>
      <c r="BW31" s="2076"/>
      <c r="BX31" s="2076">
        <f t="shared" si="0"/>
        <v>0</v>
      </c>
      <c r="BY31" s="2105">
        <f t="shared" si="1"/>
        <v>0</v>
      </c>
      <c r="BZ31" s="2080">
        <f t="shared" si="8"/>
        <v>0</v>
      </c>
      <c r="CA31" s="2081">
        <f t="shared" si="9"/>
        <v>0</v>
      </c>
      <c r="CB31" s="2082"/>
      <c r="CC31" s="2083"/>
    </row>
    <row r="32" spans="1:81" s="1974" customFormat="1" ht="18" customHeight="1" outlineLevel="1">
      <c r="C32" s="2070"/>
      <c r="D32" s="2103" t="s">
        <v>2951</v>
      </c>
      <c r="E32" s="2072" t="s">
        <v>2952</v>
      </c>
      <c r="F32" s="2073" t="s">
        <v>343</v>
      </c>
      <c r="G32" s="2074">
        <v>1</v>
      </c>
      <c r="H32" s="2104"/>
      <c r="I32" s="2075"/>
      <c r="J32" s="2075"/>
      <c r="K32" s="2107"/>
      <c r="L32" s="2076">
        <f>TRUNC((L30+N19)*0.89%,0)</f>
        <v>28006611</v>
      </c>
      <c r="M32" s="2076"/>
      <c r="N32" s="2076"/>
      <c r="O32" s="2076"/>
      <c r="P32" s="2076">
        <v>1</v>
      </c>
      <c r="Q32" s="2104"/>
      <c r="R32" s="2075"/>
      <c r="S32" s="2075"/>
      <c r="T32" s="2107"/>
      <c r="U32" s="2076">
        <f>TRUNC((U30+W19)*0.89%,0)</f>
        <v>28519054</v>
      </c>
      <c r="V32" s="2076"/>
      <c r="W32" s="2076"/>
      <c r="X32" s="2076">
        <v>32272991</v>
      </c>
      <c r="Y32" s="2076">
        <f t="shared" si="2"/>
        <v>0</v>
      </c>
      <c r="Z32" s="2077">
        <f t="shared" si="3"/>
        <v>512443</v>
      </c>
      <c r="AA32" s="2074"/>
      <c r="AB32" s="2104"/>
      <c r="AC32" s="2075"/>
      <c r="AD32" s="2075"/>
      <c r="AE32" s="2110"/>
      <c r="AF32" s="2076"/>
      <c r="AG32" s="2076"/>
      <c r="AH32" s="2076"/>
      <c r="AI32" s="2106"/>
      <c r="AJ32" s="2074"/>
      <c r="AK32" s="2104"/>
      <c r="AL32" s="2075"/>
      <c r="AM32" s="2075"/>
      <c r="AN32" s="2110"/>
      <c r="AO32" s="2076"/>
      <c r="AP32" s="2076"/>
      <c r="AQ32" s="2076"/>
      <c r="AR32" s="2076"/>
      <c r="AS32" s="2076"/>
      <c r="AT32" s="2104"/>
      <c r="AU32" s="2075"/>
      <c r="AV32" s="2075"/>
      <c r="AW32" s="2110"/>
      <c r="AX32" s="2076"/>
      <c r="AY32" s="2076"/>
      <c r="AZ32" s="2076"/>
      <c r="BA32" s="2076"/>
      <c r="BB32" s="2076">
        <f t="shared" si="4"/>
        <v>0</v>
      </c>
      <c r="BC32" s="2105">
        <f t="shared" si="5"/>
        <v>0</v>
      </c>
      <c r="BD32" s="2079">
        <f t="shared" si="6"/>
        <v>0</v>
      </c>
      <c r="BE32" s="2077">
        <f t="shared" si="7"/>
        <v>0</v>
      </c>
      <c r="BF32" s="2074"/>
      <c r="BG32" s="2104"/>
      <c r="BH32" s="2075"/>
      <c r="BI32" s="2075"/>
      <c r="BJ32" s="2111"/>
      <c r="BK32" s="2076"/>
      <c r="BL32" s="2076"/>
      <c r="BM32" s="2076"/>
      <c r="BN32" s="2076"/>
      <c r="BO32" s="2076"/>
      <c r="BP32" s="2104"/>
      <c r="BQ32" s="2075"/>
      <c r="BR32" s="2075"/>
      <c r="BS32" s="2110"/>
      <c r="BT32" s="2076"/>
      <c r="BU32" s="2076"/>
      <c r="BV32" s="2076"/>
      <c r="BW32" s="2076"/>
      <c r="BX32" s="2076">
        <f t="shared" si="0"/>
        <v>0</v>
      </c>
      <c r="BY32" s="2105">
        <f t="shared" si="1"/>
        <v>0</v>
      </c>
      <c r="BZ32" s="2080">
        <f t="shared" si="8"/>
        <v>0</v>
      </c>
      <c r="CA32" s="2081">
        <f t="shared" si="9"/>
        <v>0</v>
      </c>
      <c r="CB32" s="2082"/>
      <c r="CC32" s="2083"/>
    </row>
    <row r="33" spans="1:83" s="1974" customFormat="1" ht="18" customHeight="1" outlineLevel="1">
      <c r="C33" s="2070"/>
      <c r="D33" s="2103" t="s">
        <v>2953</v>
      </c>
      <c r="E33" s="2072" t="s">
        <v>2954</v>
      </c>
      <c r="F33" s="2073" t="s">
        <v>343</v>
      </c>
      <c r="G33" s="2074">
        <v>1</v>
      </c>
      <c r="H33" s="2104"/>
      <c r="I33" s="2075"/>
      <c r="J33" s="2075"/>
      <c r="K33" s="2107"/>
      <c r="L33" s="2076">
        <f>TRUNC((N19)*1.7%,0)</f>
        <v>49763511</v>
      </c>
      <c r="M33" s="2076"/>
      <c r="N33" s="2076"/>
      <c r="O33" s="2076"/>
      <c r="P33" s="2076">
        <v>1</v>
      </c>
      <c r="Q33" s="2104"/>
      <c r="R33" s="2075"/>
      <c r="S33" s="2075"/>
      <c r="T33" s="2107"/>
      <c r="U33" s="2076">
        <f>TRUNC((W19)*1.7%,0)</f>
        <v>50674044</v>
      </c>
      <c r="V33" s="2076"/>
      <c r="W33" s="2076"/>
      <c r="X33" s="2076">
        <v>57344222</v>
      </c>
      <c r="Y33" s="2076">
        <f t="shared" si="2"/>
        <v>0</v>
      </c>
      <c r="Z33" s="2077">
        <f t="shared" si="3"/>
        <v>910533</v>
      </c>
      <c r="AA33" s="2074"/>
      <c r="AB33" s="2104"/>
      <c r="AC33" s="2075"/>
      <c r="AD33" s="2075"/>
      <c r="AE33" s="2110"/>
      <c r="AF33" s="2076"/>
      <c r="AG33" s="2076"/>
      <c r="AH33" s="2076"/>
      <c r="AI33" s="2106"/>
      <c r="AJ33" s="2074"/>
      <c r="AK33" s="2104"/>
      <c r="AL33" s="2075"/>
      <c r="AM33" s="2075"/>
      <c r="AN33" s="2110"/>
      <c r="AO33" s="2076"/>
      <c r="AP33" s="2076"/>
      <c r="AQ33" s="2076"/>
      <c r="AR33" s="2076"/>
      <c r="AS33" s="2076"/>
      <c r="AT33" s="2104"/>
      <c r="AU33" s="2075"/>
      <c r="AV33" s="2075"/>
      <c r="AW33" s="2110"/>
      <c r="AX33" s="2076"/>
      <c r="AY33" s="2076"/>
      <c r="AZ33" s="2076"/>
      <c r="BA33" s="2076"/>
      <c r="BB33" s="2076">
        <f t="shared" si="4"/>
        <v>0</v>
      </c>
      <c r="BC33" s="2105">
        <f t="shared" si="5"/>
        <v>0</v>
      </c>
      <c r="BD33" s="2079">
        <f t="shared" si="6"/>
        <v>0</v>
      </c>
      <c r="BE33" s="2077">
        <f t="shared" si="7"/>
        <v>0</v>
      </c>
      <c r="BF33" s="2074"/>
      <c r="BG33" s="2104"/>
      <c r="BH33" s="2075"/>
      <c r="BI33" s="2075"/>
      <c r="BJ33" s="2111"/>
      <c r="BK33" s="2076"/>
      <c r="BL33" s="2076"/>
      <c r="BM33" s="2076"/>
      <c r="BN33" s="2076"/>
      <c r="BO33" s="2076"/>
      <c r="BP33" s="2104"/>
      <c r="BQ33" s="2075"/>
      <c r="BR33" s="2075"/>
      <c r="BS33" s="2110"/>
      <c r="BT33" s="2076"/>
      <c r="BU33" s="2076"/>
      <c r="BV33" s="2076"/>
      <c r="BW33" s="2076"/>
      <c r="BX33" s="2076">
        <f t="shared" si="0"/>
        <v>0</v>
      </c>
      <c r="BY33" s="2105">
        <f t="shared" si="1"/>
        <v>0</v>
      </c>
      <c r="BZ33" s="2080">
        <f t="shared" si="8"/>
        <v>0</v>
      </c>
      <c r="CA33" s="2081">
        <f t="shared" si="9"/>
        <v>0</v>
      </c>
      <c r="CB33" s="2082"/>
      <c r="CC33" s="2083"/>
    </row>
    <row r="34" spans="1:83" s="1974" customFormat="1" ht="18" customHeight="1" outlineLevel="1">
      <c r="C34" s="2070"/>
      <c r="D34" s="2103" t="s">
        <v>2955</v>
      </c>
      <c r="E34" s="2072" t="s">
        <v>2956</v>
      </c>
      <c r="F34" s="2073" t="s">
        <v>343</v>
      </c>
      <c r="G34" s="2074">
        <v>1</v>
      </c>
      <c r="H34" s="2104"/>
      <c r="I34" s="2075"/>
      <c r="J34" s="2075"/>
      <c r="K34" s="2107"/>
      <c r="L34" s="2076">
        <f>TRUNC(L33*6.55%,0)</f>
        <v>3259509</v>
      </c>
      <c r="M34" s="2076"/>
      <c r="N34" s="2076"/>
      <c r="O34" s="2076"/>
      <c r="P34" s="2076">
        <v>1</v>
      </c>
      <c r="Q34" s="2104"/>
      <c r="R34" s="2075"/>
      <c r="S34" s="2075"/>
      <c r="T34" s="2107"/>
      <c r="U34" s="2076">
        <f>TRUNC(U33*6.55%,0)</f>
        <v>3319149</v>
      </c>
      <c r="V34" s="2076"/>
      <c r="W34" s="2076"/>
      <c r="X34" s="2076">
        <v>3756046</v>
      </c>
      <c r="Y34" s="2076">
        <f t="shared" si="2"/>
        <v>0</v>
      </c>
      <c r="Z34" s="2077">
        <f t="shared" si="3"/>
        <v>59640</v>
      </c>
      <c r="AA34" s="2074"/>
      <c r="AB34" s="2104"/>
      <c r="AC34" s="2075"/>
      <c r="AD34" s="2075"/>
      <c r="AE34" s="2110"/>
      <c r="AF34" s="2076"/>
      <c r="AG34" s="2076"/>
      <c r="AH34" s="2076"/>
      <c r="AI34" s="2106"/>
      <c r="AJ34" s="2074"/>
      <c r="AK34" s="2104"/>
      <c r="AL34" s="2075"/>
      <c r="AM34" s="2075"/>
      <c r="AN34" s="2110"/>
      <c r="AO34" s="2076"/>
      <c r="AP34" s="2076"/>
      <c r="AQ34" s="2076"/>
      <c r="AR34" s="2076"/>
      <c r="AS34" s="2076"/>
      <c r="AT34" s="2104"/>
      <c r="AU34" s="2075"/>
      <c r="AV34" s="2075"/>
      <c r="AW34" s="2110"/>
      <c r="AX34" s="2076"/>
      <c r="AY34" s="2076"/>
      <c r="AZ34" s="2076"/>
      <c r="BA34" s="2076"/>
      <c r="BB34" s="2076">
        <f t="shared" si="4"/>
        <v>0</v>
      </c>
      <c r="BC34" s="2105">
        <f t="shared" si="5"/>
        <v>0</v>
      </c>
      <c r="BD34" s="2079">
        <f t="shared" si="6"/>
        <v>0</v>
      </c>
      <c r="BE34" s="2077">
        <f t="shared" si="7"/>
        <v>0</v>
      </c>
      <c r="BF34" s="2074"/>
      <c r="BG34" s="2104"/>
      <c r="BH34" s="2075"/>
      <c r="BI34" s="2075"/>
      <c r="BJ34" s="2111"/>
      <c r="BK34" s="2076"/>
      <c r="BL34" s="2076"/>
      <c r="BM34" s="2076"/>
      <c r="BN34" s="2076"/>
      <c r="BO34" s="2076"/>
      <c r="BP34" s="2104"/>
      <c r="BQ34" s="2075"/>
      <c r="BR34" s="2075"/>
      <c r="BS34" s="2110"/>
      <c r="BT34" s="2076"/>
      <c r="BU34" s="2076"/>
      <c r="BV34" s="2076"/>
      <c r="BW34" s="2076"/>
      <c r="BX34" s="2076">
        <f t="shared" si="0"/>
        <v>0</v>
      </c>
      <c r="BY34" s="2105">
        <f t="shared" si="1"/>
        <v>0</v>
      </c>
      <c r="BZ34" s="2080">
        <f t="shared" si="8"/>
        <v>0</v>
      </c>
      <c r="CA34" s="2081">
        <f t="shared" si="9"/>
        <v>0</v>
      </c>
      <c r="CB34" s="2082"/>
      <c r="CC34" s="2083"/>
    </row>
    <row r="35" spans="1:83" s="1974" customFormat="1" ht="18" customHeight="1" outlineLevel="1">
      <c r="C35" s="2070"/>
      <c r="D35" s="2103" t="s">
        <v>2957</v>
      </c>
      <c r="E35" s="2072" t="s">
        <v>2958</v>
      </c>
      <c r="F35" s="2073" t="s">
        <v>343</v>
      </c>
      <c r="G35" s="2074">
        <v>1</v>
      </c>
      <c r="H35" s="2104"/>
      <c r="I35" s="2075"/>
      <c r="J35" s="2075"/>
      <c r="K35" s="2107"/>
      <c r="L35" s="2076">
        <f>TRUNC((N19)*2.49%,0)</f>
        <v>72888907</v>
      </c>
      <c r="M35" s="2076"/>
      <c r="N35" s="2076"/>
      <c r="O35" s="2076"/>
      <c r="P35" s="2076">
        <v>1</v>
      </c>
      <c r="Q35" s="2104"/>
      <c r="R35" s="2075"/>
      <c r="S35" s="2075"/>
      <c r="T35" s="2107"/>
      <c r="U35" s="2076">
        <f>TRUNC((W19)*2.49%,0)</f>
        <v>74222571</v>
      </c>
      <c r="V35" s="2076"/>
      <c r="W35" s="2076"/>
      <c r="X35" s="2076">
        <v>83992419</v>
      </c>
      <c r="Y35" s="2076">
        <f t="shared" si="2"/>
        <v>0</v>
      </c>
      <c r="Z35" s="2077">
        <f t="shared" si="3"/>
        <v>1333664</v>
      </c>
      <c r="AA35" s="2074"/>
      <c r="AB35" s="2104"/>
      <c r="AC35" s="2075"/>
      <c r="AD35" s="2075"/>
      <c r="AE35" s="2110"/>
      <c r="AF35" s="2076"/>
      <c r="AG35" s="2076"/>
      <c r="AH35" s="2076"/>
      <c r="AI35" s="2106"/>
      <c r="AJ35" s="2074"/>
      <c r="AK35" s="2104"/>
      <c r="AL35" s="2075"/>
      <c r="AM35" s="2075"/>
      <c r="AN35" s="2110"/>
      <c r="AO35" s="2076"/>
      <c r="AP35" s="2076"/>
      <c r="AQ35" s="2076"/>
      <c r="AR35" s="2076"/>
      <c r="AS35" s="2076"/>
      <c r="AT35" s="2104"/>
      <c r="AU35" s="2075"/>
      <c r="AV35" s="2075"/>
      <c r="AW35" s="2110"/>
      <c r="AX35" s="2076"/>
      <c r="AY35" s="2076"/>
      <c r="AZ35" s="2076"/>
      <c r="BA35" s="2076"/>
      <c r="BB35" s="2076">
        <f t="shared" si="4"/>
        <v>0</v>
      </c>
      <c r="BC35" s="2105">
        <f t="shared" si="5"/>
        <v>0</v>
      </c>
      <c r="BD35" s="2079">
        <f t="shared" si="6"/>
        <v>0</v>
      </c>
      <c r="BE35" s="2077">
        <f t="shared" si="7"/>
        <v>0</v>
      </c>
      <c r="BF35" s="2074"/>
      <c r="BG35" s="2104"/>
      <c r="BH35" s="2075"/>
      <c r="BI35" s="2075"/>
      <c r="BJ35" s="2111"/>
      <c r="BK35" s="2076"/>
      <c r="BL35" s="2076"/>
      <c r="BM35" s="2076"/>
      <c r="BN35" s="2076"/>
      <c r="BO35" s="2076"/>
      <c r="BP35" s="2104"/>
      <c r="BQ35" s="2075"/>
      <c r="BR35" s="2075"/>
      <c r="BS35" s="2110"/>
      <c r="BT35" s="2076"/>
      <c r="BU35" s="2076"/>
      <c r="BV35" s="2076"/>
      <c r="BW35" s="2076"/>
      <c r="BX35" s="2076">
        <f t="shared" si="0"/>
        <v>0</v>
      </c>
      <c r="BY35" s="2105">
        <f t="shared" si="1"/>
        <v>0</v>
      </c>
      <c r="BZ35" s="2080">
        <f t="shared" si="8"/>
        <v>0</v>
      </c>
      <c r="CA35" s="2081">
        <f t="shared" si="9"/>
        <v>0</v>
      </c>
      <c r="CB35" s="2082"/>
      <c r="CC35" s="2083"/>
    </row>
    <row r="36" spans="1:83" s="1974" customFormat="1" ht="18" customHeight="1" outlineLevel="1">
      <c r="C36" s="2070"/>
      <c r="D36" s="2103" t="s">
        <v>2959</v>
      </c>
      <c r="E36" s="2072" t="s">
        <v>2960</v>
      </c>
      <c r="F36" s="2073" t="s">
        <v>343</v>
      </c>
      <c r="G36" s="2074">
        <v>1</v>
      </c>
      <c r="H36" s="2104"/>
      <c r="I36" s="2075"/>
      <c r="J36" s="2075"/>
      <c r="K36" s="2107"/>
      <c r="L36" s="2076">
        <f>TRUNC((N19)*2.3%,0)</f>
        <v>67327103</v>
      </c>
      <c r="M36" s="2076"/>
      <c r="N36" s="2076"/>
      <c r="O36" s="2076"/>
      <c r="P36" s="2076">
        <v>1</v>
      </c>
      <c r="Q36" s="2104"/>
      <c r="R36" s="2075"/>
      <c r="S36" s="2075"/>
      <c r="T36" s="2107"/>
      <c r="U36" s="2076">
        <f>TRUNC((W19)*2.3%,0)</f>
        <v>68559001</v>
      </c>
      <c r="V36" s="2076"/>
      <c r="W36" s="2076"/>
      <c r="X36" s="2076">
        <v>77583359</v>
      </c>
      <c r="Y36" s="2076">
        <f t="shared" si="2"/>
        <v>0</v>
      </c>
      <c r="Z36" s="2077">
        <f t="shared" si="3"/>
        <v>1231898</v>
      </c>
      <c r="AA36" s="2074"/>
      <c r="AB36" s="2104"/>
      <c r="AC36" s="2075"/>
      <c r="AD36" s="2075"/>
      <c r="AE36" s="2110"/>
      <c r="AF36" s="2076"/>
      <c r="AG36" s="2076"/>
      <c r="AH36" s="2076"/>
      <c r="AI36" s="2106"/>
      <c r="AJ36" s="2074"/>
      <c r="AK36" s="2104"/>
      <c r="AL36" s="2075"/>
      <c r="AM36" s="2075"/>
      <c r="AN36" s="2110"/>
      <c r="AO36" s="2076"/>
      <c r="AP36" s="2076"/>
      <c r="AQ36" s="2076"/>
      <c r="AR36" s="2076"/>
      <c r="AS36" s="2076"/>
      <c r="AT36" s="2104"/>
      <c r="AU36" s="2075"/>
      <c r="AV36" s="2075"/>
      <c r="AW36" s="2110"/>
      <c r="AX36" s="2076"/>
      <c r="AY36" s="2076"/>
      <c r="AZ36" s="2076"/>
      <c r="BA36" s="2076"/>
      <c r="BB36" s="2076">
        <f t="shared" si="4"/>
        <v>0</v>
      </c>
      <c r="BC36" s="2105">
        <f t="shared" si="5"/>
        <v>0</v>
      </c>
      <c r="BD36" s="2079">
        <f t="shared" si="6"/>
        <v>0</v>
      </c>
      <c r="BE36" s="2077">
        <f t="shared" si="7"/>
        <v>0</v>
      </c>
      <c r="BF36" s="2074"/>
      <c r="BG36" s="2104"/>
      <c r="BH36" s="2075"/>
      <c r="BI36" s="2075"/>
      <c r="BJ36" s="2111"/>
      <c r="BK36" s="2076"/>
      <c r="BL36" s="2076"/>
      <c r="BM36" s="2076"/>
      <c r="BN36" s="2076"/>
      <c r="BO36" s="2076"/>
      <c r="BP36" s="2104"/>
      <c r="BQ36" s="2075"/>
      <c r="BR36" s="2075"/>
      <c r="BS36" s="2110"/>
      <c r="BT36" s="2076"/>
      <c r="BU36" s="2076"/>
      <c r="BV36" s="2076"/>
      <c r="BW36" s="2076"/>
      <c r="BX36" s="2076">
        <f t="shared" si="0"/>
        <v>0</v>
      </c>
      <c r="BY36" s="2105">
        <f t="shared" si="1"/>
        <v>0</v>
      </c>
      <c r="BZ36" s="2080">
        <f t="shared" si="8"/>
        <v>0</v>
      </c>
      <c r="CA36" s="2081">
        <f t="shared" si="9"/>
        <v>0</v>
      </c>
      <c r="CB36" s="2082"/>
      <c r="CC36" s="2083"/>
    </row>
    <row r="37" spans="1:83" s="1974" customFormat="1" ht="18" customHeight="1" outlineLevel="1">
      <c r="C37" s="2070"/>
      <c r="D37" s="2103" t="s">
        <v>358</v>
      </c>
      <c r="E37" s="2072" t="s">
        <v>2961</v>
      </c>
      <c r="F37" s="2073" t="s">
        <v>343</v>
      </c>
      <c r="G37" s="2074">
        <v>1</v>
      </c>
      <c r="H37" s="2104"/>
      <c r="I37" s="2075"/>
      <c r="J37" s="2075"/>
      <c r="K37" s="2107"/>
      <c r="L37" s="2076">
        <f>TRUNC((L19)*0.5%,0)</f>
        <v>20867889</v>
      </c>
      <c r="M37" s="2076"/>
      <c r="N37" s="2076"/>
      <c r="O37" s="2076"/>
      <c r="P37" s="2076">
        <v>1</v>
      </c>
      <c r="Q37" s="2104"/>
      <c r="R37" s="2075"/>
      <c r="S37" s="2075"/>
      <c r="T37" s="2107"/>
      <c r="U37" s="2076">
        <f>TRUNC((U19)*0.5%,0)</f>
        <v>21248218</v>
      </c>
      <c r="V37" s="2076"/>
      <c r="W37" s="2076"/>
      <c r="X37" s="2076">
        <v>21992195</v>
      </c>
      <c r="Y37" s="2076">
        <f t="shared" si="2"/>
        <v>0</v>
      </c>
      <c r="Z37" s="2077">
        <f t="shared" si="3"/>
        <v>380329</v>
      </c>
      <c r="AA37" s="2074"/>
      <c r="AB37" s="2104"/>
      <c r="AC37" s="2075"/>
      <c r="AD37" s="2075"/>
      <c r="AE37" s="2110"/>
      <c r="AF37" s="2076"/>
      <c r="AG37" s="2076"/>
      <c r="AH37" s="2076"/>
      <c r="AI37" s="2106"/>
      <c r="AJ37" s="2074"/>
      <c r="AK37" s="2104"/>
      <c r="AL37" s="2075"/>
      <c r="AM37" s="2075"/>
      <c r="AN37" s="2110"/>
      <c r="AO37" s="2076"/>
      <c r="AP37" s="2076"/>
      <c r="AQ37" s="2076"/>
      <c r="AR37" s="2076"/>
      <c r="AS37" s="2076"/>
      <c r="AT37" s="2104"/>
      <c r="AU37" s="2075"/>
      <c r="AV37" s="2075"/>
      <c r="AW37" s="2110"/>
      <c r="AX37" s="2076"/>
      <c r="AY37" s="2076"/>
      <c r="AZ37" s="2076"/>
      <c r="BA37" s="2076"/>
      <c r="BB37" s="2076">
        <f t="shared" si="4"/>
        <v>0</v>
      </c>
      <c r="BC37" s="2105">
        <f t="shared" si="5"/>
        <v>0</v>
      </c>
      <c r="BD37" s="2079">
        <f t="shared" si="6"/>
        <v>0</v>
      </c>
      <c r="BE37" s="2077">
        <f t="shared" si="7"/>
        <v>0</v>
      </c>
      <c r="BF37" s="2074"/>
      <c r="BG37" s="2104"/>
      <c r="BH37" s="2075"/>
      <c r="BI37" s="2075"/>
      <c r="BJ37" s="2111"/>
      <c r="BK37" s="2076"/>
      <c r="BL37" s="2076"/>
      <c r="BM37" s="2076"/>
      <c r="BN37" s="2076"/>
      <c r="BO37" s="2076"/>
      <c r="BP37" s="2104"/>
      <c r="BQ37" s="2075"/>
      <c r="BR37" s="2075"/>
      <c r="BS37" s="2110"/>
      <c r="BT37" s="2076"/>
      <c r="BU37" s="2076"/>
      <c r="BV37" s="2076"/>
      <c r="BW37" s="2076"/>
      <c r="BX37" s="2076">
        <f t="shared" si="0"/>
        <v>0</v>
      </c>
      <c r="BY37" s="2105">
        <f t="shared" si="1"/>
        <v>0</v>
      </c>
      <c r="BZ37" s="2080">
        <f t="shared" si="8"/>
        <v>0</v>
      </c>
      <c r="CA37" s="2081">
        <f t="shared" si="9"/>
        <v>0</v>
      </c>
      <c r="CB37" s="2082"/>
      <c r="CC37" s="2083"/>
    </row>
    <row r="38" spans="1:83" s="1974" customFormat="1" ht="18" customHeight="1" outlineLevel="1">
      <c r="C38" s="2070"/>
      <c r="D38" s="2103" t="s">
        <v>2962</v>
      </c>
      <c r="E38" s="2072"/>
      <c r="F38" s="2073" t="s">
        <v>343</v>
      </c>
      <c r="G38" s="2074"/>
      <c r="H38" s="2104"/>
      <c r="I38" s="2075"/>
      <c r="J38" s="2075"/>
      <c r="K38" s="2107"/>
      <c r="L38" s="2076"/>
      <c r="M38" s="2076"/>
      <c r="N38" s="2076"/>
      <c r="O38" s="2076"/>
      <c r="P38" s="2076"/>
      <c r="Q38" s="2104"/>
      <c r="R38" s="2075"/>
      <c r="S38" s="2075"/>
      <c r="T38" s="2107"/>
      <c r="U38" s="2076"/>
      <c r="V38" s="2076"/>
      <c r="W38" s="2076"/>
      <c r="X38" s="2076"/>
      <c r="Y38" s="2076">
        <f t="shared" si="2"/>
        <v>0</v>
      </c>
      <c r="Z38" s="2077">
        <f t="shared" si="3"/>
        <v>0</v>
      </c>
      <c r="AA38" s="2074"/>
      <c r="AB38" s="2104"/>
      <c r="AC38" s="2075"/>
      <c r="AD38" s="2075"/>
      <c r="AE38" s="2110"/>
      <c r="AF38" s="2076"/>
      <c r="AG38" s="2076"/>
      <c r="AH38" s="2076"/>
      <c r="AI38" s="2106"/>
      <c r="AJ38" s="2074"/>
      <c r="AK38" s="2104"/>
      <c r="AL38" s="2075"/>
      <c r="AM38" s="2075"/>
      <c r="AN38" s="2110"/>
      <c r="AO38" s="2076"/>
      <c r="AP38" s="2076"/>
      <c r="AQ38" s="2076"/>
      <c r="AR38" s="2076"/>
      <c r="AS38" s="2076"/>
      <c r="AT38" s="2104"/>
      <c r="AU38" s="2075"/>
      <c r="AV38" s="2075"/>
      <c r="AW38" s="2110"/>
      <c r="AX38" s="2076"/>
      <c r="AY38" s="2076"/>
      <c r="AZ38" s="2076"/>
      <c r="BA38" s="2076"/>
      <c r="BB38" s="2076">
        <f t="shared" si="4"/>
        <v>0</v>
      </c>
      <c r="BC38" s="2105">
        <f t="shared" si="5"/>
        <v>0</v>
      </c>
      <c r="BD38" s="2079">
        <f t="shared" si="6"/>
        <v>0</v>
      </c>
      <c r="BE38" s="2077">
        <f t="shared" si="7"/>
        <v>0</v>
      </c>
      <c r="BF38" s="2074"/>
      <c r="BG38" s="2104"/>
      <c r="BH38" s="2075"/>
      <c r="BI38" s="2075"/>
      <c r="BJ38" s="2111"/>
      <c r="BK38" s="2076"/>
      <c r="BL38" s="2076"/>
      <c r="BM38" s="2076"/>
      <c r="BN38" s="2076"/>
      <c r="BO38" s="2076"/>
      <c r="BP38" s="2104"/>
      <c r="BQ38" s="2075"/>
      <c r="BR38" s="2075"/>
      <c r="BS38" s="2110"/>
      <c r="BT38" s="2076"/>
      <c r="BU38" s="2076"/>
      <c r="BV38" s="2076"/>
      <c r="BW38" s="2076"/>
      <c r="BX38" s="2076">
        <f t="shared" si="0"/>
        <v>0</v>
      </c>
      <c r="BY38" s="2105">
        <f t="shared" si="1"/>
        <v>0</v>
      </c>
      <c r="BZ38" s="2080">
        <f t="shared" si="8"/>
        <v>0</v>
      </c>
      <c r="CA38" s="2081">
        <f t="shared" si="9"/>
        <v>0</v>
      </c>
      <c r="CB38" s="2082"/>
      <c r="CC38" s="2083"/>
    </row>
    <row r="39" spans="1:83" s="1974" customFormat="1" ht="18" customHeight="1" outlineLevel="1">
      <c r="C39" s="2070"/>
      <c r="D39" s="2103" t="s">
        <v>2963</v>
      </c>
      <c r="E39" s="2072" t="s">
        <v>2964</v>
      </c>
      <c r="F39" s="2073" t="s">
        <v>343</v>
      </c>
      <c r="G39" s="2074">
        <v>1</v>
      </c>
      <c r="H39" s="2104"/>
      <c r="I39" s="2075"/>
      <c r="J39" s="2075"/>
      <c r="K39" s="2107"/>
      <c r="L39" s="2076">
        <f>TRUNC((M19+L30+N19)*7.21%,0)</f>
        <v>309964068</v>
      </c>
      <c r="M39" s="2076"/>
      <c r="N39" s="2076"/>
      <c r="O39" s="2076"/>
      <c r="P39" s="2076">
        <v>1</v>
      </c>
      <c r="Q39" s="2104"/>
      <c r="R39" s="2075"/>
      <c r="S39" s="2075"/>
      <c r="T39" s="2107"/>
      <c r="U39" s="2076">
        <f>TRUNC((V19+U30+W19)*7.21%,0)</f>
        <v>315326158</v>
      </c>
      <c r="V39" s="2076"/>
      <c r="W39" s="2076"/>
      <c r="X39" s="2076">
        <v>330305349</v>
      </c>
      <c r="Y39" s="2076">
        <f t="shared" si="2"/>
        <v>0</v>
      </c>
      <c r="Z39" s="2077">
        <f t="shared" si="3"/>
        <v>5362090</v>
      </c>
      <c r="AA39" s="2074"/>
      <c r="AB39" s="2104"/>
      <c r="AC39" s="2075"/>
      <c r="AD39" s="2075"/>
      <c r="AE39" s="2110"/>
      <c r="AF39" s="2076"/>
      <c r="AG39" s="2076"/>
      <c r="AH39" s="2076"/>
      <c r="AI39" s="2106"/>
      <c r="AJ39" s="2074"/>
      <c r="AK39" s="2104"/>
      <c r="AL39" s="2075"/>
      <c r="AM39" s="2075"/>
      <c r="AN39" s="2110"/>
      <c r="AO39" s="2076"/>
      <c r="AP39" s="2076"/>
      <c r="AQ39" s="2076"/>
      <c r="AR39" s="2076"/>
      <c r="AS39" s="2076"/>
      <c r="AT39" s="2104"/>
      <c r="AU39" s="2075"/>
      <c r="AV39" s="2075"/>
      <c r="AW39" s="2110"/>
      <c r="AX39" s="2076"/>
      <c r="AY39" s="2076"/>
      <c r="AZ39" s="2076"/>
      <c r="BA39" s="2076"/>
      <c r="BB39" s="2076">
        <f t="shared" si="4"/>
        <v>0</v>
      </c>
      <c r="BC39" s="2105">
        <f t="shared" si="5"/>
        <v>0</v>
      </c>
      <c r="BD39" s="2079">
        <f t="shared" si="6"/>
        <v>0</v>
      </c>
      <c r="BE39" s="2077">
        <f t="shared" si="7"/>
        <v>0</v>
      </c>
      <c r="BF39" s="2074"/>
      <c r="BG39" s="2104"/>
      <c r="BH39" s="2075"/>
      <c r="BI39" s="2075"/>
      <c r="BJ39" s="2111"/>
      <c r="BK39" s="2076"/>
      <c r="BL39" s="2076"/>
      <c r="BM39" s="2076"/>
      <c r="BN39" s="2076"/>
      <c r="BO39" s="2076"/>
      <c r="BP39" s="2104"/>
      <c r="BQ39" s="2075"/>
      <c r="BR39" s="2075"/>
      <c r="BS39" s="2110"/>
      <c r="BT39" s="2076"/>
      <c r="BU39" s="2076"/>
      <c r="BV39" s="2076"/>
      <c r="BW39" s="2076"/>
      <c r="BX39" s="2076">
        <f t="shared" si="0"/>
        <v>0</v>
      </c>
      <c r="BY39" s="2105">
        <f t="shared" si="1"/>
        <v>0</v>
      </c>
      <c r="BZ39" s="2080">
        <f t="shared" si="8"/>
        <v>0</v>
      </c>
      <c r="CA39" s="2081">
        <f t="shared" si="9"/>
        <v>0</v>
      </c>
      <c r="CB39" s="2082"/>
      <c r="CC39" s="2083"/>
    </row>
    <row r="40" spans="1:83" s="1974" customFormat="1" ht="18" customHeight="1" outlineLevel="1">
      <c r="C40" s="2070"/>
      <c r="D40" s="2103" t="s">
        <v>2965</v>
      </c>
      <c r="E40" s="2072" t="s">
        <v>2966</v>
      </c>
      <c r="F40" s="2073" t="s">
        <v>343</v>
      </c>
      <c r="G40" s="2074">
        <v>1</v>
      </c>
      <c r="H40" s="2104"/>
      <c r="I40" s="2075"/>
      <c r="J40" s="2075"/>
      <c r="K40" s="2107"/>
      <c r="L40" s="2076">
        <f>TRUNC((L19)*0.07%,0)</f>
        <v>2921504</v>
      </c>
      <c r="M40" s="2076"/>
      <c r="N40" s="2076"/>
      <c r="O40" s="2076"/>
      <c r="P40" s="2076">
        <v>1</v>
      </c>
      <c r="Q40" s="2104"/>
      <c r="R40" s="2075"/>
      <c r="S40" s="2075"/>
      <c r="T40" s="2107"/>
      <c r="U40" s="2076">
        <f>TRUNC((U19)*0.07%,0)</f>
        <v>2974750</v>
      </c>
      <c r="V40" s="2076"/>
      <c r="W40" s="2076"/>
      <c r="X40" s="2076">
        <v>3078907</v>
      </c>
      <c r="Y40" s="2076">
        <f t="shared" si="2"/>
        <v>0</v>
      </c>
      <c r="Z40" s="2077">
        <f t="shared" si="3"/>
        <v>53246</v>
      </c>
      <c r="AA40" s="2074"/>
      <c r="AB40" s="2104"/>
      <c r="AC40" s="2075"/>
      <c r="AD40" s="2075"/>
      <c r="AE40" s="2110"/>
      <c r="AF40" s="2076"/>
      <c r="AG40" s="2076"/>
      <c r="AH40" s="2076"/>
      <c r="AI40" s="2106"/>
      <c r="AJ40" s="2074"/>
      <c r="AK40" s="2104"/>
      <c r="AL40" s="2075"/>
      <c r="AM40" s="2075"/>
      <c r="AN40" s="2110"/>
      <c r="AO40" s="2076"/>
      <c r="AP40" s="2076"/>
      <c r="AQ40" s="2076"/>
      <c r="AR40" s="2076"/>
      <c r="AS40" s="2076"/>
      <c r="AT40" s="2104"/>
      <c r="AU40" s="2075"/>
      <c r="AV40" s="2075"/>
      <c r="AW40" s="2110"/>
      <c r="AX40" s="2076"/>
      <c r="AY40" s="2076"/>
      <c r="AZ40" s="2076"/>
      <c r="BA40" s="2076"/>
      <c r="BB40" s="2076">
        <f t="shared" si="4"/>
        <v>0</v>
      </c>
      <c r="BC40" s="2105">
        <f t="shared" si="5"/>
        <v>0</v>
      </c>
      <c r="BD40" s="2079">
        <f t="shared" si="6"/>
        <v>0</v>
      </c>
      <c r="BE40" s="2077">
        <f t="shared" si="7"/>
        <v>0</v>
      </c>
      <c r="BF40" s="2074"/>
      <c r="BG40" s="2104"/>
      <c r="BH40" s="2075"/>
      <c r="BI40" s="2075"/>
      <c r="BJ40" s="2111"/>
      <c r="BK40" s="2076"/>
      <c r="BL40" s="2076"/>
      <c r="BM40" s="2076"/>
      <c r="BN40" s="2076"/>
      <c r="BO40" s="2076"/>
      <c r="BP40" s="2104"/>
      <c r="BQ40" s="2075"/>
      <c r="BR40" s="2075"/>
      <c r="BS40" s="2110"/>
      <c r="BT40" s="2076"/>
      <c r="BU40" s="2076"/>
      <c r="BV40" s="2076"/>
      <c r="BW40" s="2076"/>
      <c r="BX40" s="2076">
        <f t="shared" si="0"/>
        <v>0</v>
      </c>
      <c r="BY40" s="2105">
        <f t="shared" si="1"/>
        <v>0</v>
      </c>
      <c r="BZ40" s="2080">
        <f t="shared" si="8"/>
        <v>0</v>
      </c>
      <c r="CA40" s="2081">
        <f t="shared" si="9"/>
        <v>0</v>
      </c>
      <c r="CB40" s="2082"/>
      <c r="CC40" s="2083"/>
    </row>
    <row r="41" spans="1:83" s="1974" customFormat="1" ht="18" customHeight="1" outlineLevel="1">
      <c r="C41" s="2070"/>
      <c r="D41" s="2103" t="s">
        <v>2967</v>
      </c>
      <c r="E41" s="2072" t="s">
        <v>2968</v>
      </c>
      <c r="F41" s="2073" t="s">
        <v>343</v>
      </c>
      <c r="G41" s="2074">
        <v>1</v>
      </c>
      <c r="H41" s="2104"/>
      <c r="I41" s="2075"/>
      <c r="J41" s="2075"/>
      <c r="K41" s="2107"/>
      <c r="L41" s="2076">
        <f>TRUNC((L19)*0.075%,0)</f>
        <v>3130183</v>
      </c>
      <c r="M41" s="2076"/>
      <c r="N41" s="2076"/>
      <c r="O41" s="2076"/>
      <c r="P41" s="2076">
        <v>1</v>
      </c>
      <c r="Q41" s="2104"/>
      <c r="R41" s="2075"/>
      <c r="S41" s="2075"/>
      <c r="T41" s="2107"/>
      <c r="U41" s="2076">
        <f>TRUNC((U19)*0.075%,0)</f>
        <v>3187232</v>
      </c>
      <c r="V41" s="2076"/>
      <c r="W41" s="2076"/>
      <c r="X41" s="2076">
        <v>3298829</v>
      </c>
      <c r="Y41" s="2076">
        <f t="shared" si="2"/>
        <v>0</v>
      </c>
      <c r="Z41" s="2077">
        <f t="shared" si="3"/>
        <v>57049</v>
      </c>
      <c r="AA41" s="2074"/>
      <c r="AB41" s="2104"/>
      <c r="AC41" s="2075"/>
      <c r="AD41" s="2075"/>
      <c r="AE41" s="2110"/>
      <c r="AF41" s="2076"/>
      <c r="AG41" s="2076"/>
      <c r="AH41" s="2076"/>
      <c r="AI41" s="2106"/>
      <c r="AJ41" s="2074"/>
      <c r="AK41" s="2104"/>
      <c r="AL41" s="2075"/>
      <c r="AM41" s="2075"/>
      <c r="AN41" s="2110"/>
      <c r="AO41" s="2076"/>
      <c r="AP41" s="2076"/>
      <c r="AQ41" s="2076"/>
      <c r="AR41" s="2076"/>
      <c r="AS41" s="2076"/>
      <c r="AT41" s="2104"/>
      <c r="AU41" s="2075"/>
      <c r="AV41" s="2075"/>
      <c r="AW41" s="2110"/>
      <c r="AX41" s="2076"/>
      <c r="AY41" s="2076"/>
      <c r="AZ41" s="2076"/>
      <c r="BA41" s="2076"/>
      <c r="BB41" s="2076">
        <f t="shared" si="4"/>
        <v>0</v>
      </c>
      <c r="BC41" s="2105">
        <f t="shared" si="5"/>
        <v>0</v>
      </c>
      <c r="BD41" s="2079">
        <f t="shared" si="6"/>
        <v>0</v>
      </c>
      <c r="BE41" s="2077">
        <f t="shared" si="7"/>
        <v>0</v>
      </c>
      <c r="BF41" s="2074"/>
      <c r="BG41" s="2104"/>
      <c r="BH41" s="2075"/>
      <c r="BI41" s="2075"/>
      <c r="BJ41" s="2111"/>
      <c r="BK41" s="2076"/>
      <c r="BL41" s="2076"/>
      <c r="BM41" s="2076"/>
      <c r="BN41" s="2076"/>
      <c r="BO41" s="2076"/>
      <c r="BP41" s="2104"/>
      <c r="BQ41" s="2075"/>
      <c r="BR41" s="2075"/>
      <c r="BS41" s="2110"/>
      <c r="BT41" s="2076"/>
      <c r="BU41" s="2076"/>
      <c r="BV41" s="2076"/>
      <c r="BW41" s="2076"/>
      <c r="BX41" s="2076">
        <f t="shared" si="0"/>
        <v>0</v>
      </c>
      <c r="BY41" s="2105">
        <f t="shared" si="1"/>
        <v>0</v>
      </c>
      <c r="BZ41" s="2080">
        <f t="shared" si="8"/>
        <v>0</v>
      </c>
      <c r="CA41" s="2081">
        <f t="shared" si="9"/>
        <v>0</v>
      </c>
      <c r="CB41" s="2082"/>
      <c r="CC41" s="2083"/>
    </row>
    <row r="42" spans="1:83" s="1974" customFormat="1" ht="18" customHeight="1" outlineLevel="1">
      <c r="C42" s="2070"/>
      <c r="D42" s="2103" t="s">
        <v>2969</v>
      </c>
      <c r="E42" s="2072" t="s">
        <v>355</v>
      </c>
      <c r="F42" s="2073" t="s">
        <v>343</v>
      </c>
      <c r="G42" s="2074">
        <v>1</v>
      </c>
      <c r="H42" s="2104"/>
      <c r="I42" s="2075"/>
      <c r="J42" s="2075"/>
      <c r="K42" s="2107"/>
      <c r="L42" s="2076">
        <f>TRUNC((M19+N19)*1.97%,0)</f>
        <v>80366950</v>
      </c>
      <c r="M42" s="2076"/>
      <c r="N42" s="2076"/>
      <c r="O42" s="2076"/>
      <c r="P42" s="2076">
        <v>1</v>
      </c>
      <c r="Q42" s="2104"/>
      <c r="R42" s="2075"/>
      <c r="S42" s="2075"/>
      <c r="T42" s="2107"/>
      <c r="U42" s="2076">
        <f>TRUNC((V19+W19)*1.97%,0)</f>
        <v>81752907</v>
      </c>
      <c r="V42" s="2076"/>
      <c r="W42" s="2076"/>
      <c r="X42" s="2076">
        <v>85265979</v>
      </c>
      <c r="Y42" s="2076">
        <f t="shared" si="2"/>
        <v>0</v>
      </c>
      <c r="Z42" s="2077">
        <f t="shared" si="3"/>
        <v>1385957</v>
      </c>
      <c r="AA42" s="2074"/>
      <c r="AB42" s="2104"/>
      <c r="AC42" s="2075"/>
      <c r="AD42" s="2075"/>
      <c r="AE42" s="2110"/>
      <c r="AF42" s="2076"/>
      <c r="AG42" s="2076"/>
      <c r="AH42" s="2076"/>
      <c r="AI42" s="2106"/>
      <c r="AJ42" s="2074"/>
      <c r="AK42" s="2104"/>
      <c r="AL42" s="2075"/>
      <c r="AM42" s="2075"/>
      <c r="AN42" s="2110"/>
      <c r="AO42" s="2076"/>
      <c r="AP42" s="2076"/>
      <c r="AQ42" s="2076"/>
      <c r="AR42" s="2076"/>
      <c r="AS42" s="2076"/>
      <c r="AT42" s="2104"/>
      <c r="AU42" s="2075"/>
      <c r="AV42" s="2075"/>
      <c r="AW42" s="2110"/>
      <c r="AX42" s="2076"/>
      <c r="AY42" s="2076"/>
      <c r="AZ42" s="2076"/>
      <c r="BA42" s="2076"/>
      <c r="BB42" s="2076">
        <f t="shared" si="4"/>
        <v>0</v>
      </c>
      <c r="BC42" s="2105">
        <f t="shared" si="5"/>
        <v>0</v>
      </c>
      <c r="BD42" s="2079">
        <f t="shared" si="6"/>
        <v>0</v>
      </c>
      <c r="BE42" s="2077">
        <f t="shared" si="7"/>
        <v>0</v>
      </c>
      <c r="BF42" s="2074"/>
      <c r="BG42" s="2104"/>
      <c r="BH42" s="2075"/>
      <c r="BI42" s="2075"/>
      <c r="BJ42" s="2111"/>
      <c r="BK42" s="2076"/>
      <c r="BL42" s="2076"/>
      <c r="BM42" s="2076"/>
      <c r="BN42" s="2076"/>
      <c r="BO42" s="2076"/>
      <c r="BP42" s="2104"/>
      <c r="BQ42" s="2075"/>
      <c r="BR42" s="2075"/>
      <c r="BS42" s="2110"/>
      <c r="BT42" s="2076"/>
      <c r="BU42" s="2076"/>
      <c r="BV42" s="2076"/>
      <c r="BW42" s="2076"/>
      <c r="BX42" s="2076">
        <f t="shared" si="0"/>
        <v>0</v>
      </c>
      <c r="BY42" s="2105">
        <f t="shared" si="1"/>
        <v>0</v>
      </c>
      <c r="BZ42" s="2080">
        <f t="shared" si="8"/>
        <v>0</v>
      </c>
      <c r="CA42" s="2081">
        <f t="shared" si="9"/>
        <v>0</v>
      </c>
      <c r="CB42" s="2082"/>
      <c r="CC42" s="2083"/>
    </row>
    <row r="43" spans="1:83" s="1974" customFormat="1" ht="18" customHeight="1" outlineLevel="1">
      <c r="C43" s="2070"/>
      <c r="D43" s="2103" t="s">
        <v>2970</v>
      </c>
      <c r="E43" s="2072" t="s">
        <v>2971</v>
      </c>
      <c r="F43" s="2073" t="s">
        <v>343</v>
      </c>
      <c r="G43" s="2074">
        <v>1</v>
      </c>
      <c r="H43" s="2104"/>
      <c r="I43" s="2075"/>
      <c r="J43" s="2075"/>
      <c r="K43" s="2107"/>
      <c r="L43" s="2076">
        <f>TRUNC(SUM(L19,L30:L42)*4.82%,0)</f>
        <v>248439409</v>
      </c>
      <c r="M43" s="2076"/>
      <c r="N43" s="2076"/>
      <c r="O43" s="2076"/>
      <c r="P43" s="2076">
        <v>1</v>
      </c>
      <c r="Q43" s="2104"/>
      <c r="R43" s="2075"/>
      <c r="S43" s="2075"/>
      <c r="T43" s="2107"/>
      <c r="U43" s="2076">
        <f>TRUNC(SUM(U19,U30:U42)*4.82%,0)</f>
        <v>252951663</v>
      </c>
      <c r="V43" s="2076"/>
      <c r="W43" s="2076"/>
      <c r="X43" s="2076">
        <v>264701843</v>
      </c>
      <c r="Y43" s="2076">
        <f t="shared" si="2"/>
        <v>0</v>
      </c>
      <c r="Z43" s="2077">
        <f t="shared" si="3"/>
        <v>4512254</v>
      </c>
      <c r="AA43" s="2074"/>
      <c r="AB43" s="2104"/>
      <c r="AC43" s="2075"/>
      <c r="AD43" s="2075"/>
      <c r="AE43" s="2110"/>
      <c r="AF43" s="2076"/>
      <c r="AG43" s="2076"/>
      <c r="AH43" s="2076"/>
      <c r="AI43" s="2106"/>
      <c r="AJ43" s="2074"/>
      <c r="AK43" s="2104"/>
      <c r="AL43" s="2075"/>
      <c r="AM43" s="2075"/>
      <c r="AN43" s="2110"/>
      <c r="AO43" s="2076"/>
      <c r="AP43" s="2076"/>
      <c r="AQ43" s="2076"/>
      <c r="AR43" s="2076"/>
      <c r="AS43" s="2076"/>
      <c r="AT43" s="2104"/>
      <c r="AU43" s="2075"/>
      <c r="AV43" s="2075"/>
      <c r="AW43" s="2110"/>
      <c r="AX43" s="2076"/>
      <c r="AY43" s="2076"/>
      <c r="AZ43" s="2076"/>
      <c r="BA43" s="2076"/>
      <c r="BB43" s="2076">
        <f t="shared" si="4"/>
        <v>0</v>
      </c>
      <c r="BC43" s="2105">
        <f t="shared" si="5"/>
        <v>0</v>
      </c>
      <c r="BD43" s="2079">
        <f t="shared" si="6"/>
        <v>0</v>
      </c>
      <c r="BE43" s="2077">
        <f t="shared" si="7"/>
        <v>0</v>
      </c>
      <c r="BF43" s="2074"/>
      <c r="BG43" s="2104"/>
      <c r="BH43" s="2075"/>
      <c r="BI43" s="2075"/>
      <c r="BJ43" s="2111"/>
      <c r="BK43" s="2076"/>
      <c r="BL43" s="2076"/>
      <c r="BM43" s="2076"/>
      <c r="BN43" s="2076"/>
      <c r="BO43" s="2076"/>
      <c r="BP43" s="2104"/>
      <c r="BQ43" s="2075"/>
      <c r="BR43" s="2075"/>
      <c r="BS43" s="2110"/>
      <c r="BT43" s="2076"/>
      <c r="BU43" s="2076"/>
      <c r="BV43" s="2076"/>
      <c r="BW43" s="2076"/>
      <c r="BX43" s="2076">
        <f t="shared" si="0"/>
        <v>0</v>
      </c>
      <c r="BY43" s="2105">
        <f t="shared" si="1"/>
        <v>0</v>
      </c>
      <c r="BZ43" s="2080">
        <f t="shared" si="8"/>
        <v>0</v>
      </c>
      <c r="CA43" s="2081">
        <f t="shared" si="9"/>
        <v>0</v>
      </c>
      <c r="CB43" s="2082"/>
      <c r="CC43" s="2083"/>
    </row>
    <row r="44" spans="1:83" s="1974" customFormat="1" ht="18" customHeight="1" outlineLevel="1">
      <c r="C44" s="2070"/>
      <c r="D44" s="2103" t="s">
        <v>2972</v>
      </c>
      <c r="E44" s="2072" t="s">
        <v>2973</v>
      </c>
      <c r="F44" s="2073" t="s">
        <v>343</v>
      </c>
      <c r="G44" s="2074">
        <v>1</v>
      </c>
      <c r="H44" s="2104"/>
      <c r="I44" s="2075"/>
      <c r="J44" s="2075"/>
      <c r="K44" s="2107"/>
      <c r="L44" s="2076">
        <f>TRUNC(SUM(N19,O19,L30:L43)*9.49%,0)</f>
        <v>403373277</v>
      </c>
      <c r="M44" s="2076"/>
      <c r="N44" s="2076"/>
      <c r="O44" s="2076"/>
      <c r="P44" s="2076">
        <v>1</v>
      </c>
      <c r="Q44" s="2104"/>
      <c r="R44" s="2075"/>
      <c r="S44" s="2075"/>
      <c r="T44" s="2107"/>
      <c r="U44" s="2076">
        <f>TRUNC(SUM(W19,X19,U30:U43)*9.49%,0)</f>
        <v>411091982</v>
      </c>
      <c r="V44" s="2076"/>
      <c r="W44" s="2076"/>
      <c r="X44" s="2076">
        <v>455653675</v>
      </c>
      <c r="Y44" s="2076">
        <f t="shared" si="2"/>
        <v>0</v>
      </c>
      <c r="Z44" s="2077">
        <f t="shared" si="3"/>
        <v>7718705</v>
      </c>
      <c r="AA44" s="2074"/>
      <c r="AB44" s="2104"/>
      <c r="AC44" s="2075"/>
      <c r="AD44" s="2075"/>
      <c r="AE44" s="2110"/>
      <c r="AF44" s="2076"/>
      <c r="AG44" s="2076"/>
      <c r="AH44" s="2076"/>
      <c r="AI44" s="2106"/>
      <c r="AJ44" s="2074"/>
      <c r="AK44" s="2104"/>
      <c r="AL44" s="2075"/>
      <c r="AM44" s="2075"/>
      <c r="AN44" s="2110"/>
      <c r="AO44" s="2076"/>
      <c r="AP44" s="2076"/>
      <c r="AQ44" s="2076"/>
      <c r="AR44" s="2076"/>
      <c r="AS44" s="2076"/>
      <c r="AT44" s="2104"/>
      <c r="AU44" s="2075"/>
      <c r="AV44" s="2075"/>
      <c r="AW44" s="2110"/>
      <c r="AX44" s="2076"/>
      <c r="AY44" s="2076"/>
      <c r="AZ44" s="2076"/>
      <c r="BA44" s="2076"/>
      <c r="BB44" s="2076">
        <f t="shared" si="4"/>
        <v>0</v>
      </c>
      <c r="BC44" s="2105">
        <f t="shared" si="5"/>
        <v>0</v>
      </c>
      <c r="BD44" s="2079">
        <f t="shared" si="6"/>
        <v>0</v>
      </c>
      <c r="BE44" s="2077">
        <f t="shared" si="7"/>
        <v>0</v>
      </c>
      <c r="BF44" s="2074"/>
      <c r="BG44" s="2104"/>
      <c r="BH44" s="2075"/>
      <c r="BI44" s="2075"/>
      <c r="BJ44" s="2111"/>
      <c r="BK44" s="2076"/>
      <c r="BL44" s="2076"/>
      <c r="BM44" s="2076"/>
      <c r="BN44" s="2076"/>
      <c r="BO44" s="2076"/>
      <c r="BP44" s="2104"/>
      <c r="BQ44" s="2075"/>
      <c r="BR44" s="2075"/>
      <c r="BS44" s="2110"/>
      <c r="BT44" s="2076"/>
      <c r="BU44" s="2076"/>
      <c r="BV44" s="2076"/>
      <c r="BW44" s="2076"/>
      <c r="BX44" s="2076">
        <f t="shared" si="0"/>
        <v>0</v>
      </c>
      <c r="BY44" s="2105">
        <f t="shared" si="1"/>
        <v>0</v>
      </c>
      <c r="BZ44" s="2080">
        <f t="shared" si="8"/>
        <v>0</v>
      </c>
      <c r="CA44" s="2081">
        <f t="shared" si="9"/>
        <v>0</v>
      </c>
      <c r="CB44" s="2082"/>
      <c r="CC44" s="2083"/>
    </row>
    <row r="45" spans="1:83" s="1974" customFormat="1" ht="18" customHeight="1">
      <c r="A45" s="1974">
        <v>30</v>
      </c>
      <c r="C45" s="2070"/>
      <c r="D45" s="2103"/>
      <c r="E45" s="2072"/>
      <c r="F45" s="2073"/>
      <c r="G45" s="2074"/>
      <c r="H45" s="2104"/>
      <c r="I45" s="2075"/>
      <c r="J45" s="2075"/>
      <c r="K45" s="2107"/>
      <c r="L45" s="2076"/>
      <c r="M45" s="2076"/>
      <c r="N45" s="2076"/>
      <c r="O45" s="2076"/>
      <c r="P45" s="2076"/>
      <c r="Q45" s="2104"/>
      <c r="R45" s="2075"/>
      <c r="S45" s="2075"/>
      <c r="T45" s="2107"/>
      <c r="U45" s="2076"/>
      <c r="V45" s="2076"/>
      <c r="W45" s="2076"/>
      <c r="X45" s="2076"/>
      <c r="Y45" s="2076">
        <f t="shared" si="2"/>
        <v>0</v>
      </c>
      <c r="Z45" s="2077">
        <f t="shared" si="3"/>
        <v>0</v>
      </c>
      <c r="AA45" s="2074"/>
      <c r="AB45" s="2104"/>
      <c r="AC45" s="2075"/>
      <c r="AD45" s="2075"/>
      <c r="AE45" s="2112"/>
      <c r="AF45" s="2076"/>
      <c r="AG45" s="2076"/>
      <c r="AH45" s="2076"/>
      <c r="AI45" s="2106"/>
      <c r="AJ45" s="2074"/>
      <c r="AK45" s="2104"/>
      <c r="AL45" s="2075"/>
      <c r="AM45" s="2075"/>
      <c r="AN45" s="2112"/>
      <c r="AO45" s="2076"/>
      <c r="AP45" s="2076"/>
      <c r="AQ45" s="2076"/>
      <c r="AR45" s="2076"/>
      <c r="AS45" s="2076"/>
      <c r="AT45" s="2104"/>
      <c r="AU45" s="2075"/>
      <c r="AV45" s="2075"/>
      <c r="AW45" s="2112"/>
      <c r="AX45" s="2076"/>
      <c r="AY45" s="2076"/>
      <c r="AZ45" s="2076"/>
      <c r="BA45" s="2076"/>
      <c r="BB45" s="2076">
        <f t="shared" si="4"/>
        <v>0</v>
      </c>
      <c r="BC45" s="2105">
        <f t="shared" si="5"/>
        <v>0</v>
      </c>
      <c r="BD45" s="2079">
        <f t="shared" si="6"/>
        <v>0</v>
      </c>
      <c r="BE45" s="2077">
        <f t="shared" si="7"/>
        <v>0</v>
      </c>
      <c r="BF45" s="2074"/>
      <c r="BG45" s="2104"/>
      <c r="BH45" s="2075"/>
      <c r="BI45" s="2075"/>
      <c r="BJ45" s="2107"/>
      <c r="BK45" s="2076"/>
      <c r="BL45" s="2076"/>
      <c r="BM45" s="2076"/>
      <c r="BN45" s="2076"/>
      <c r="BO45" s="2076"/>
      <c r="BP45" s="2104"/>
      <c r="BQ45" s="2075"/>
      <c r="BR45" s="2075"/>
      <c r="BS45" s="2112"/>
      <c r="BT45" s="2076"/>
      <c r="BU45" s="2076"/>
      <c r="BV45" s="2076"/>
      <c r="BW45" s="2076"/>
      <c r="BX45" s="2076">
        <f t="shared" si="0"/>
        <v>0</v>
      </c>
      <c r="BY45" s="2105">
        <f t="shared" si="1"/>
        <v>0</v>
      </c>
      <c r="BZ45" s="2080">
        <f t="shared" si="8"/>
        <v>0</v>
      </c>
      <c r="CA45" s="2081">
        <f t="shared" si="9"/>
        <v>0</v>
      </c>
      <c r="CB45" s="2082"/>
      <c r="CC45" s="2083"/>
    </row>
    <row r="46" spans="1:83" s="2100" customFormat="1" ht="18" customHeight="1">
      <c r="A46" s="2085">
        <v>31</v>
      </c>
      <c r="B46" s="2085"/>
      <c r="C46" s="2086"/>
      <c r="D46" s="2087" t="s">
        <v>2974</v>
      </c>
      <c r="E46" s="2088"/>
      <c r="F46" s="2089"/>
      <c r="G46" s="2090"/>
      <c r="H46" s="2091"/>
      <c r="I46" s="2091"/>
      <c r="J46" s="2091"/>
      <c r="K46" s="2091"/>
      <c r="L46" s="2092">
        <f>SUM(L22:L44)</f>
        <v>1632579424</v>
      </c>
      <c r="M46" s="2092"/>
      <c r="N46" s="2092"/>
      <c r="O46" s="2092"/>
      <c r="P46" s="2092"/>
      <c r="Q46" s="2091"/>
      <c r="R46" s="2091"/>
      <c r="S46" s="2091"/>
      <c r="T46" s="2091"/>
      <c r="U46" s="2092">
        <f>SUM(U22:U44)</f>
        <v>1662359827</v>
      </c>
      <c r="V46" s="2092"/>
      <c r="W46" s="2092"/>
      <c r="X46" s="2092"/>
      <c r="Y46" s="2092">
        <f t="shared" si="2"/>
        <v>0</v>
      </c>
      <c r="Z46" s="2113">
        <f t="shared" si="3"/>
        <v>29780403</v>
      </c>
      <c r="AA46" s="2090"/>
      <c r="AB46" s="2091"/>
      <c r="AC46" s="2091"/>
      <c r="AD46" s="2091"/>
      <c r="AE46" s="2091"/>
      <c r="AF46" s="2092">
        <f>SUM(AF22:AF29)</f>
        <v>548600279</v>
      </c>
      <c r="AG46" s="2092"/>
      <c r="AH46" s="2092"/>
      <c r="AI46" s="2094"/>
      <c r="AJ46" s="2090"/>
      <c r="AK46" s="2091"/>
      <c r="AL46" s="2091"/>
      <c r="AM46" s="2091"/>
      <c r="AN46" s="2091"/>
      <c r="AO46" s="2092">
        <f>SUM(AO22:AO29)</f>
        <v>568143366.8017</v>
      </c>
      <c r="AP46" s="2092"/>
      <c r="AQ46" s="2092"/>
      <c r="AR46" s="2092"/>
      <c r="AS46" s="2092"/>
      <c r="AT46" s="2091"/>
      <c r="AU46" s="2091"/>
      <c r="AV46" s="2091"/>
      <c r="AW46" s="2091"/>
      <c r="AX46" s="2092">
        <f>SUM(AX22:AX29)</f>
        <v>574887862.44480002</v>
      </c>
      <c r="AY46" s="2092"/>
      <c r="AZ46" s="2092"/>
      <c r="BA46" s="2092"/>
      <c r="BB46" s="2092">
        <f t="shared" si="4"/>
        <v>0</v>
      </c>
      <c r="BC46" s="2093">
        <f t="shared" si="5"/>
        <v>6744495.6431000233</v>
      </c>
      <c r="BD46" s="2095">
        <f t="shared" si="6"/>
        <v>0</v>
      </c>
      <c r="BE46" s="2096">
        <f t="shared" si="7"/>
        <v>26287583.444800019</v>
      </c>
      <c r="BF46" s="2090"/>
      <c r="BG46" s="2091"/>
      <c r="BH46" s="2091"/>
      <c r="BI46" s="2091"/>
      <c r="BJ46" s="2091"/>
      <c r="BK46" s="2092">
        <f>SUM(BK22:BK29)</f>
        <v>564879363.95720005</v>
      </c>
      <c r="BL46" s="2092"/>
      <c r="BM46" s="2092"/>
      <c r="BN46" s="2092"/>
      <c r="BO46" s="2092"/>
      <c r="BP46" s="2091"/>
      <c r="BQ46" s="2091"/>
      <c r="BR46" s="2091"/>
      <c r="BS46" s="2091"/>
      <c r="BT46" s="2092">
        <f>SUM(BT22:BT29)</f>
        <v>570246227.65030003</v>
      </c>
      <c r="BU46" s="2092"/>
      <c r="BV46" s="2092"/>
      <c r="BW46" s="2092"/>
      <c r="BX46" s="2092">
        <f t="shared" si="0"/>
        <v>0</v>
      </c>
      <c r="BY46" s="2093">
        <f t="shared" si="1"/>
        <v>5366863.6930999756</v>
      </c>
      <c r="BZ46" s="2097">
        <f t="shared" si="8"/>
        <v>0</v>
      </c>
      <c r="CA46" s="2096">
        <f t="shared" si="9"/>
        <v>21645948.650300026</v>
      </c>
      <c r="CB46" s="2098"/>
      <c r="CC46" s="2099"/>
      <c r="CE46" s="2114"/>
    </row>
    <row r="47" spans="1:83" s="1974" customFormat="1" ht="18" customHeight="1">
      <c r="A47" s="1974">
        <v>32</v>
      </c>
      <c r="C47" s="2070"/>
      <c r="D47" s="2101"/>
      <c r="E47" s="2072"/>
      <c r="F47" s="2073"/>
      <c r="G47" s="2102"/>
      <c r="H47" s="2075"/>
      <c r="I47" s="2075"/>
      <c r="J47" s="2075"/>
      <c r="K47" s="2075"/>
      <c r="L47" s="2075"/>
      <c r="M47" s="2075"/>
      <c r="N47" s="2075"/>
      <c r="O47" s="2076"/>
      <c r="P47" s="2075"/>
      <c r="Q47" s="2075"/>
      <c r="R47" s="2075"/>
      <c r="S47" s="2075"/>
      <c r="T47" s="2075"/>
      <c r="U47" s="2075"/>
      <c r="V47" s="2075"/>
      <c r="W47" s="2075"/>
      <c r="X47" s="2076"/>
      <c r="Y47" s="2076">
        <f t="shared" si="2"/>
        <v>0</v>
      </c>
      <c r="Z47" s="2077">
        <f t="shared" si="3"/>
        <v>0</v>
      </c>
      <c r="AA47" s="2102"/>
      <c r="AB47" s="2075"/>
      <c r="AC47" s="2075"/>
      <c r="AD47" s="2075"/>
      <c r="AE47" s="2075"/>
      <c r="AF47" s="2075"/>
      <c r="AG47" s="2075"/>
      <c r="AH47" s="2075"/>
      <c r="AI47" s="2106"/>
      <c r="AJ47" s="2102"/>
      <c r="AK47" s="2075"/>
      <c r="AL47" s="2075"/>
      <c r="AM47" s="2075"/>
      <c r="AN47" s="2075"/>
      <c r="AO47" s="2075"/>
      <c r="AP47" s="2075"/>
      <c r="AQ47" s="2075"/>
      <c r="AR47" s="2076"/>
      <c r="AS47" s="2075"/>
      <c r="AT47" s="2075"/>
      <c r="AU47" s="2075"/>
      <c r="AV47" s="2075"/>
      <c r="AW47" s="2075"/>
      <c r="AX47" s="2075"/>
      <c r="AY47" s="2075"/>
      <c r="AZ47" s="2075"/>
      <c r="BA47" s="2076"/>
      <c r="BB47" s="2076">
        <f t="shared" si="4"/>
        <v>0</v>
      </c>
      <c r="BC47" s="2105">
        <f t="shared" si="5"/>
        <v>0</v>
      </c>
      <c r="BD47" s="2065">
        <f t="shared" si="6"/>
        <v>0</v>
      </c>
      <c r="BE47" s="2063">
        <f t="shared" si="7"/>
        <v>0</v>
      </c>
      <c r="BF47" s="2102"/>
      <c r="BG47" s="2075"/>
      <c r="BH47" s="2075"/>
      <c r="BI47" s="2075"/>
      <c r="BJ47" s="2075"/>
      <c r="BK47" s="2075"/>
      <c r="BL47" s="2075"/>
      <c r="BM47" s="2075"/>
      <c r="BN47" s="2076"/>
      <c r="BO47" s="2075"/>
      <c r="BP47" s="2075"/>
      <c r="BQ47" s="2075"/>
      <c r="BR47" s="2075"/>
      <c r="BS47" s="2075"/>
      <c r="BT47" s="2075"/>
      <c r="BU47" s="2075"/>
      <c r="BV47" s="2075"/>
      <c r="BW47" s="2076"/>
      <c r="BX47" s="2076">
        <f t="shared" si="0"/>
        <v>0</v>
      </c>
      <c r="BY47" s="2105">
        <f t="shared" si="1"/>
        <v>0</v>
      </c>
      <c r="BZ47" s="2080">
        <f t="shared" si="8"/>
        <v>0</v>
      </c>
      <c r="CA47" s="2081">
        <f t="shared" si="9"/>
        <v>0</v>
      </c>
      <c r="CB47" s="2082"/>
      <c r="CC47" s="2083"/>
    </row>
    <row r="48" spans="1:83" s="1974" customFormat="1" ht="18" customHeight="1">
      <c r="C48" s="2115" t="s">
        <v>2975</v>
      </c>
      <c r="D48" s="2101"/>
      <c r="E48" s="2072"/>
      <c r="F48" s="2073"/>
      <c r="G48" s="2102"/>
      <c r="H48" s="2075"/>
      <c r="I48" s="2075"/>
      <c r="J48" s="2075"/>
      <c r="K48" s="2075"/>
      <c r="L48" s="2075"/>
      <c r="M48" s="2075"/>
      <c r="N48" s="2075"/>
      <c r="O48" s="2076"/>
      <c r="P48" s="2075"/>
      <c r="Q48" s="2075"/>
      <c r="R48" s="2075"/>
      <c r="S48" s="2075"/>
      <c r="T48" s="2075"/>
      <c r="U48" s="2075">
        <v>165753000</v>
      </c>
      <c r="V48" s="2075"/>
      <c r="W48" s="2075"/>
      <c r="X48" s="2076"/>
      <c r="Y48" s="2076"/>
      <c r="Z48" s="2077">
        <f t="shared" si="3"/>
        <v>165753000</v>
      </c>
      <c r="AA48" s="2102"/>
      <c r="AB48" s="2075"/>
      <c r="AC48" s="2075"/>
      <c r="AD48" s="2075"/>
      <c r="AE48" s="2075"/>
      <c r="AF48" s="2075"/>
      <c r="AG48" s="2075"/>
      <c r="AH48" s="2075"/>
      <c r="AI48" s="2106"/>
      <c r="AJ48" s="2102"/>
      <c r="AK48" s="2075"/>
      <c r="AL48" s="2075"/>
      <c r="AM48" s="2075"/>
      <c r="AN48" s="2075"/>
      <c r="AO48" s="2075"/>
      <c r="AP48" s="2075"/>
      <c r="AQ48" s="2075"/>
      <c r="AR48" s="2076"/>
      <c r="AS48" s="2075"/>
      <c r="AT48" s="2075"/>
      <c r="AU48" s="2075"/>
      <c r="AV48" s="2075"/>
      <c r="AW48" s="2075"/>
      <c r="AX48" s="2075">
        <v>45229800</v>
      </c>
      <c r="AY48" s="2075"/>
      <c r="AZ48" s="2075"/>
      <c r="BA48" s="2076"/>
      <c r="BB48" s="2076"/>
      <c r="BC48" s="2105">
        <f t="shared" si="5"/>
        <v>45229800</v>
      </c>
      <c r="BD48" s="2065"/>
      <c r="BE48" s="2077">
        <f t="shared" si="7"/>
        <v>45229800</v>
      </c>
      <c r="BF48" s="2102"/>
      <c r="BG48" s="2075"/>
      <c r="BH48" s="2075"/>
      <c r="BI48" s="2075"/>
      <c r="BJ48" s="2075"/>
      <c r="BK48" s="2075"/>
      <c r="BL48" s="2075"/>
      <c r="BM48" s="2075"/>
      <c r="BN48" s="2076"/>
      <c r="BO48" s="2075"/>
      <c r="BP48" s="2075"/>
      <c r="BQ48" s="2075"/>
      <c r="BR48" s="2075"/>
      <c r="BS48" s="2075"/>
      <c r="BT48" s="2075">
        <v>45229800</v>
      </c>
      <c r="BU48" s="2075"/>
      <c r="BV48" s="2075"/>
      <c r="BW48" s="2076"/>
      <c r="BX48" s="2076"/>
      <c r="BY48" s="2105">
        <f t="shared" si="1"/>
        <v>45229800</v>
      </c>
      <c r="BZ48" s="2080"/>
      <c r="CA48" s="2081">
        <f t="shared" si="9"/>
        <v>45229800</v>
      </c>
      <c r="CB48" s="2082"/>
      <c r="CC48" s="2083"/>
    </row>
    <row r="49" spans="1:81" s="1974" customFormat="1" ht="18" customHeight="1">
      <c r="C49" s="2115" t="s">
        <v>2976</v>
      </c>
      <c r="D49" s="2101"/>
      <c r="E49" s="2072"/>
      <c r="F49" s="2073"/>
      <c r="G49" s="2102"/>
      <c r="H49" s="2075"/>
      <c r="I49" s="2075"/>
      <c r="J49" s="2075"/>
      <c r="K49" s="2075"/>
      <c r="L49" s="2075"/>
      <c r="M49" s="2075"/>
      <c r="N49" s="2075"/>
      <c r="O49" s="2076"/>
      <c r="P49" s="2075"/>
      <c r="Q49" s="2075"/>
      <c r="R49" s="2075"/>
      <c r="S49" s="2075"/>
      <c r="T49" s="2075"/>
      <c r="U49" s="2075">
        <v>178326400</v>
      </c>
      <c r="V49" s="2075"/>
      <c r="W49" s="2075"/>
      <c r="X49" s="2076"/>
      <c r="Y49" s="2076"/>
      <c r="Z49" s="2077">
        <f t="shared" si="3"/>
        <v>178326400</v>
      </c>
      <c r="AA49" s="2102"/>
      <c r="AB49" s="2075"/>
      <c r="AC49" s="2075"/>
      <c r="AD49" s="2075"/>
      <c r="AE49" s="2075"/>
      <c r="AF49" s="2075"/>
      <c r="AG49" s="2075"/>
      <c r="AH49" s="2075"/>
      <c r="AI49" s="2106"/>
      <c r="AJ49" s="2102"/>
      <c r="AK49" s="2075"/>
      <c r="AL49" s="2075"/>
      <c r="AM49" s="2075"/>
      <c r="AN49" s="2075"/>
      <c r="AO49" s="2075"/>
      <c r="AP49" s="2075"/>
      <c r="AQ49" s="2075"/>
      <c r="AR49" s="2076"/>
      <c r="AS49" s="2075"/>
      <c r="AT49" s="2075"/>
      <c r="AU49" s="2075"/>
      <c r="AV49" s="2075"/>
      <c r="AW49" s="2075"/>
      <c r="AX49" s="2075">
        <v>175899100</v>
      </c>
      <c r="AY49" s="2075"/>
      <c r="AZ49" s="2075"/>
      <c r="BA49" s="2076"/>
      <c r="BB49" s="2076"/>
      <c r="BC49" s="2105">
        <f t="shared" si="5"/>
        <v>175899100</v>
      </c>
      <c r="BD49" s="2065"/>
      <c r="BE49" s="2077">
        <f t="shared" si="7"/>
        <v>175899100</v>
      </c>
      <c r="BF49" s="2102"/>
      <c r="BG49" s="2075"/>
      <c r="BH49" s="2075"/>
      <c r="BI49" s="2075"/>
      <c r="BJ49" s="2075"/>
      <c r="BK49" s="2075"/>
      <c r="BL49" s="2075"/>
      <c r="BM49" s="2075"/>
      <c r="BN49" s="2076"/>
      <c r="BO49" s="2075"/>
      <c r="BP49" s="2075"/>
      <c r="BQ49" s="2075"/>
      <c r="BR49" s="2075"/>
      <c r="BS49" s="2075"/>
      <c r="BT49" s="2075">
        <v>175899100</v>
      </c>
      <c r="BU49" s="2075"/>
      <c r="BV49" s="2075"/>
      <c r="BW49" s="2076"/>
      <c r="BX49" s="2076"/>
      <c r="BY49" s="2105">
        <f t="shared" si="1"/>
        <v>175899100</v>
      </c>
      <c r="BZ49" s="2080"/>
      <c r="CA49" s="2081">
        <f t="shared" si="9"/>
        <v>175899100</v>
      </c>
      <c r="CB49" s="2082"/>
      <c r="CC49" s="2083"/>
    </row>
    <row r="50" spans="1:81" s="1974" customFormat="1" ht="18" customHeight="1">
      <c r="C50" s="2115" t="s">
        <v>2977</v>
      </c>
      <c r="D50" s="2101"/>
      <c r="E50" s="2072"/>
      <c r="F50" s="2073"/>
      <c r="G50" s="2102"/>
      <c r="H50" s="2075"/>
      <c r="I50" s="2075"/>
      <c r="J50" s="2075"/>
      <c r="K50" s="2075"/>
      <c r="L50" s="2075"/>
      <c r="M50" s="2075"/>
      <c r="N50" s="2075"/>
      <c r="O50" s="2076"/>
      <c r="P50" s="2075"/>
      <c r="Q50" s="2075"/>
      <c r="R50" s="2075"/>
      <c r="S50" s="2075"/>
      <c r="T50" s="2075"/>
      <c r="U50" s="2075">
        <v>53251900</v>
      </c>
      <c r="V50" s="2075"/>
      <c r="W50" s="2075"/>
      <c r="X50" s="2076"/>
      <c r="Y50" s="2076"/>
      <c r="Z50" s="2077">
        <f t="shared" si="3"/>
        <v>53251900</v>
      </c>
      <c r="AA50" s="2102"/>
      <c r="AB50" s="2075"/>
      <c r="AC50" s="2075"/>
      <c r="AD50" s="2075"/>
      <c r="AE50" s="2075"/>
      <c r="AF50" s="2075"/>
      <c r="AG50" s="2075"/>
      <c r="AH50" s="2075"/>
      <c r="AI50" s="2106"/>
      <c r="AJ50" s="2102"/>
      <c r="AK50" s="2075"/>
      <c r="AL50" s="2075"/>
      <c r="AM50" s="2075"/>
      <c r="AN50" s="2075"/>
      <c r="AO50" s="2075"/>
      <c r="AP50" s="2075"/>
      <c r="AQ50" s="2075"/>
      <c r="AR50" s="2076"/>
      <c r="AS50" s="2075"/>
      <c r="AT50" s="2075"/>
      <c r="AU50" s="2075"/>
      <c r="AV50" s="2075"/>
      <c r="AW50" s="2075"/>
      <c r="AX50" s="2075">
        <v>27351100</v>
      </c>
      <c r="AY50" s="2075"/>
      <c r="AZ50" s="2075"/>
      <c r="BA50" s="2076"/>
      <c r="BB50" s="2076"/>
      <c r="BC50" s="2105">
        <f t="shared" si="5"/>
        <v>27351100</v>
      </c>
      <c r="BD50" s="2065"/>
      <c r="BE50" s="2077">
        <f t="shared" si="7"/>
        <v>27351100</v>
      </c>
      <c r="BF50" s="2102"/>
      <c r="BG50" s="2075"/>
      <c r="BH50" s="2075"/>
      <c r="BI50" s="2075"/>
      <c r="BJ50" s="2075"/>
      <c r="BK50" s="2075"/>
      <c r="BL50" s="2075"/>
      <c r="BM50" s="2075"/>
      <c r="BN50" s="2076"/>
      <c r="BO50" s="2075"/>
      <c r="BP50" s="2075"/>
      <c r="BQ50" s="2075"/>
      <c r="BR50" s="2075"/>
      <c r="BS50" s="2075"/>
      <c r="BT50" s="2075">
        <v>27351100</v>
      </c>
      <c r="BU50" s="2075"/>
      <c r="BV50" s="2075"/>
      <c r="BW50" s="2076"/>
      <c r="BX50" s="2076"/>
      <c r="BY50" s="2105">
        <f t="shared" si="1"/>
        <v>27351100</v>
      </c>
      <c r="BZ50" s="2080"/>
      <c r="CA50" s="2081">
        <f t="shared" si="9"/>
        <v>27351100</v>
      </c>
      <c r="CB50" s="2082"/>
      <c r="CC50" s="2083"/>
    </row>
    <row r="51" spans="1:81" s="1974" customFormat="1" ht="18" customHeight="1">
      <c r="C51" s="2070"/>
      <c r="D51" s="2101"/>
      <c r="E51" s="2072"/>
      <c r="F51" s="2073"/>
      <c r="G51" s="2102"/>
      <c r="H51" s="2075"/>
      <c r="I51" s="2075"/>
      <c r="J51" s="2075"/>
      <c r="K51" s="2075"/>
      <c r="L51" s="2075"/>
      <c r="M51" s="2075"/>
      <c r="N51" s="2075"/>
      <c r="O51" s="2076"/>
      <c r="P51" s="2075"/>
      <c r="Q51" s="2075"/>
      <c r="R51" s="2075"/>
      <c r="S51" s="2075"/>
      <c r="T51" s="2075"/>
      <c r="U51" s="2075"/>
      <c r="V51" s="2075"/>
      <c r="W51" s="2075"/>
      <c r="X51" s="2076"/>
      <c r="Y51" s="2076"/>
      <c r="Z51" s="2077"/>
      <c r="AA51" s="2102"/>
      <c r="AB51" s="2075"/>
      <c r="AC51" s="2075"/>
      <c r="AD51" s="2075"/>
      <c r="AE51" s="2075"/>
      <c r="AF51" s="2075"/>
      <c r="AG51" s="2075"/>
      <c r="AH51" s="2075"/>
      <c r="AI51" s="2106"/>
      <c r="AJ51" s="2102"/>
      <c r="AK51" s="2075"/>
      <c r="AL51" s="2075"/>
      <c r="AM51" s="2075"/>
      <c r="AN51" s="2075"/>
      <c r="AO51" s="2075"/>
      <c r="AP51" s="2075"/>
      <c r="AQ51" s="2075"/>
      <c r="AR51" s="2076"/>
      <c r="AS51" s="2075"/>
      <c r="AT51" s="2075"/>
      <c r="AU51" s="2075"/>
      <c r="AV51" s="2075"/>
      <c r="AW51" s="2075"/>
      <c r="AX51" s="2075"/>
      <c r="AY51" s="2075"/>
      <c r="AZ51" s="2075"/>
      <c r="BA51" s="2076"/>
      <c r="BB51" s="2076"/>
      <c r="BC51" s="2105"/>
      <c r="BD51" s="2065"/>
      <c r="BE51" s="2063"/>
      <c r="BF51" s="2102"/>
      <c r="BG51" s="2075"/>
      <c r="BH51" s="2075"/>
      <c r="BI51" s="2075"/>
      <c r="BJ51" s="2075"/>
      <c r="BK51" s="2075"/>
      <c r="BL51" s="2075"/>
      <c r="BM51" s="2075"/>
      <c r="BN51" s="2076"/>
      <c r="BO51" s="2075"/>
      <c r="BP51" s="2075"/>
      <c r="BQ51" s="2075"/>
      <c r="BR51" s="2075"/>
      <c r="BS51" s="2075"/>
      <c r="BT51" s="2075"/>
      <c r="BU51" s="2075"/>
      <c r="BV51" s="2075"/>
      <c r="BW51" s="2076"/>
      <c r="BX51" s="2076"/>
      <c r="BY51" s="2105">
        <f t="shared" si="1"/>
        <v>0</v>
      </c>
      <c r="BZ51" s="2080"/>
      <c r="CA51" s="2081">
        <f t="shared" si="9"/>
        <v>0</v>
      </c>
      <c r="CB51" s="2082"/>
      <c r="CC51" s="2083"/>
    </row>
    <row r="52" spans="1:81" s="1974" customFormat="1" ht="18" customHeight="1">
      <c r="C52" s="2070"/>
      <c r="D52" s="2101"/>
      <c r="E52" s="2072"/>
      <c r="F52" s="2073"/>
      <c r="G52" s="2102"/>
      <c r="H52" s="2075"/>
      <c r="I52" s="2075"/>
      <c r="J52" s="2075"/>
      <c r="K52" s="2075"/>
      <c r="L52" s="2075"/>
      <c r="M52" s="2075"/>
      <c r="N52" s="2075"/>
      <c r="O52" s="2076"/>
      <c r="P52" s="2075"/>
      <c r="Q52" s="2075"/>
      <c r="R52" s="2075"/>
      <c r="S52" s="2075"/>
      <c r="T52" s="2075"/>
      <c r="U52" s="2075"/>
      <c r="V52" s="2075"/>
      <c r="W52" s="2075"/>
      <c r="X52" s="2076"/>
      <c r="Y52" s="2076"/>
      <c r="Z52" s="2077"/>
      <c r="AA52" s="2102"/>
      <c r="AB52" s="2075"/>
      <c r="AC52" s="2075"/>
      <c r="AD52" s="2075"/>
      <c r="AE52" s="2075"/>
      <c r="AF52" s="2075"/>
      <c r="AG52" s="2075"/>
      <c r="AH52" s="2075"/>
      <c r="AI52" s="2106"/>
      <c r="AJ52" s="2102"/>
      <c r="AK52" s="2075"/>
      <c r="AL52" s="2075"/>
      <c r="AM52" s="2075"/>
      <c r="AN52" s="2075"/>
      <c r="AO52" s="2075"/>
      <c r="AP52" s="2075"/>
      <c r="AQ52" s="2075"/>
      <c r="AR52" s="2076"/>
      <c r="AS52" s="2075"/>
      <c r="AT52" s="2075"/>
      <c r="AU52" s="2075"/>
      <c r="AV52" s="2075"/>
      <c r="AW52" s="2075"/>
      <c r="AX52" s="2075"/>
      <c r="AY52" s="2075"/>
      <c r="AZ52" s="2075"/>
      <c r="BA52" s="2076"/>
      <c r="BB52" s="2076"/>
      <c r="BC52" s="2105"/>
      <c r="BD52" s="2065"/>
      <c r="BE52" s="2063"/>
      <c r="BF52" s="2102"/>
      <c r="BG52" s="2075"/>
      <c r="BH52" s="2075"/>
      <c r="BI52" s="2075"/>
      <c r="BJ52" s="2075"/>
      <c r="BK52" s="2075"/>
      <c r="BL52" s="2075"/>
      <c r="BM52" s="2075"/>
      <c r="BN52" s="2076"/>
      <c r="BO52" s="2075"/>
      <c r="BP52" s="2075"/>
      <c r="BQ52" s="2075"/>
      <c r="BR52" s="2075"/>
      <c r="BS52" s="2075"/>
      <c r="BT52" s="2075"/>
      <c r="BU52" s="2075"/>
      <c r="BV52" s="2075"/>
      <c r="BW52" s="2076"/>
      <c r="BX52" s="2076"/>
      <c r="BY52" s="2105"/>
      <c r="BZ52" s="2080"/>
      <c r="CA52" s="2081"/>
      <c r="CB52" s="2082"/>
      <c r="CC52" s="2083"/>
    </row>
    <row r="53" spans="1:81" s="2055" customFormat="1" ht="18" customHeight="1">
      <c r="A53" s="1974">
        <v>33</v>
      </c>
      <c r="B53" s="1974"/>
      <c r="C53" s="2056"/>
      <c r="D53" s="2116" t="s">
        <v>2978</v>
      </c>
      <c r="E53" s="2058"/>
      <c r="F53" s="2059"/>
      <c r="G53" s="2117"/>
      <c r="H53" s="2061"/>
      <c r="I53" s="2061"/>
      <c r="J53" s="2061"/>
      <c r="K53" s="2061"/>
      <c r="L53" s="2061">
        <f>-MOD((L19+L46),1000000)</f>
        <v>-157272</v>
      </c>
      <c r="M53" s="2061"/>
      <c r="N53" s="2061"/>
      <c r="O53" s="2061"/>
      <c r="P53" s="2061"/>
      <c r="Q53" s="2061"/>
      <c r="R53" s="2061"/>
      <c r="S53" s="2061"/>
      <c r="T53" s="2061"/>
      <c r="U53" s="2061">
        <f>-MOD((U19+U46+U48+U49+U50),1000000)</f>
        <v>-334762</v>
      </c>
      <c r="V53" s="2061"/>
      <c r="W53" s="2061"/>
      <c r="X53" s="2061"/>
      <c r="Y53" s="2061">
        <f t="shared" si="2"/>
        <v>0</v>
      </c>
      <c r="Z53" s="2077">
        <f t="shared" si="3"/>
        <v>-177490</v>
      </c>
      <c r="AA53" s="2117"/>
      <c r="AB53" s="2061"/>
      <c r="AC53" s="2061"/>
      <c r="AD53" s="2061"/>
      <c r="AE53" s="2061"/>
      <c r="AF53" s="2061">
        <f>-MOD((AF19+AF46),1000000)</f>
        <v>-204611</v>
      </c>
      <c r="AG53" s="2061"/>
      <c r="AH53" s="2061"/>
      <c r="AI53" s="2064"/>
      <c r="AJ53" s="2117"/>
      <c r="AK53" s="2061"/>
      <c r="AL53" s="2061"/>
      <c r="AM53" s="2061"/>
      <c r="AN53" s="2061"/>
      <c r="AO53" s="2061">
        <f>-MOD((AO19+AO46),1000000)</f>
        <v>-373055.80169963837</v>
      </c>
      <c r="AP53" s="2061"/>
      <c r="AQ53" s="2061"/>
      <c r="AR53" s="2061"/>
      <c r="AS53" s="2061"/>
      <c r="AT53" s="2061"/>
      <c r="AU53" s="2061"/>
      <c r="AV53" s="2061"/>
      <c r="AW53" s="2061"/>
      <c r="AX53" s="2061">
        <f>-MOD((AX19+AX46+AX48+AX49+AX50),1000000)</f>
        <v>-793078.44480037689</v>
      </c>
      <c r="AY53" s="2061"/>
      <c r="AZ53" s="2061"/>
      <c r="BA53" s="2061"/>
      <c r="BB53" s="2061">
        <f t="shared" si="4"/>
        <v>0</v>
      </c>
      <c r="BC53" s="2063">
        <f t="shared" si="5"/>
        <v>-420022.64310073853</v>
      </c>
      <c r="BD53" s="2065">
        <f t="shared" si="6"/>
        <v>0</v>
      </c>
      <c r="BE53" s="2063">
        <f t="shared" si="7"/>
        <v>-588467.44480037689</v>
      </c>
      <c r="BF53" s="2117"/>
      <c r="BG53" s="2061"/>
      <c r="BH53" s="2061"/>
      <c r="BI53" s="2061"/>
      <c r="BJ53" s="2061"/>
      <c r="BK53" s="2061">
        <f>-MOD((BK19+BK46),1000000)</f>
        <v>-846487.95720005035</v>
      </c>
      <c r="BL53" s="2061"/>
      <c r="BM53" s="2061"/>
      <c r="BN53" s="2061"/>
      <c r="BO53" s="2061"/>
      <c r="BP53" s="2061"/>
      <c r="BQ53" s="2061"/>
      <c r="BR53" s="2061"/>
      <c r="BS53" s="2061"/>
      <c r="BT53" s="2061">
        <f>-MOD((BT19+BT46+BT48+BT49+BT50),1000000)</f>
        <v>-187378.65030002594</v>
      </c>
      <c r="BU53" s="2061"/>
      <c r="BV53" s="2061"/>
      <c r="BW53" s="2061"/>
      <c r="BX53" s="2061">
        <f t="shared" si="0"/>
        <v>0</v>
      </c>
      <c r="BY53" s="2063">
        <f t="shared" si="1"/>
        <v>659109.30690002441</v>
      </c>
      <c r="BZ53" s="2066">
        <f t="shared" si="8"/>
        <v>0</v>
      </c>
      <c r="CA53" s="2067">
        <f t="shared" si="9"/>
        <v>17232.34969997406</v>
      </c>
      <c r="CB53" s="2068"/>
      <c r="CC53" s="2069"/>
    </row>
    <row r="54" spans="1:81" s="1974" customFormat="1" ht="18" customHeight="1">
      <c r="A54" s="1974">
        <v>34</v>
      </c>
      <c r="C54" s="2070"/>
      <c r="D54" s="2084"/>
      <c r="E54" s="2072"/>
      <c r="F54" s="2073"/>
      <c r="G54" s="2102"/>
      <c r="H54" s="2075"/>
      <c r="I54" s="2075"/>
      <c r="J54" s="2075"/>
      <c r="K54" s="2075"/>
      <c r="L54" s="2075"/>
      <c r="M54" s="2075"/>
      <c r="N54" s="2075"/>
      <c r="O54" s="2075"/>
      <c r="P54" s="2075"/>
      <c r="Q54" s="2075"/>
      <c r="R54" s="2075"/>
      <c r="S54" s="2075"/>
      <c r="T54" s="2075"/>
      <c r="U54" s="2075"/>
      <c r="V54" s="2075"/>
      <c r="W54" s="2075"/>
      <c r="X54" s="2075"/>
      <c r="Y54" s="2075">
        <f t="shared" si="2"/>
        <v>0</v>
      </c>
      <c r="Z54" s="2077">
        <f t="shared" si="3"/>
        <v>0</v>
      </c>
      <c r="AA54" s="2102"/>
      <c r="AB54" s="2075"/>
      <c r="AC54" s="2075"/>
      <c r="AD54" s="2075"/>
      <c r="AE54" s="2075"/>
      <c r="AF54" s="2075"/>
      <c r="AG54" s="2075"/>
      <c r="AH54" s="2075"/>
      <c r="AI54" s="2078"/>
      <c r="AJ54" s="2102"/>
      <c r="AK54" s="2075"/>
      <c r="AL54" s="2075"/>
      <c r="AM54" s="2075"/>
      <c r="AN54" s="2075"/>
      <c r="AO54" s="2075"/>
      <c r="AP54" s="2075"/>
      <c r="AQ54" s="2075"/>
      <c r="AR54" s="2075"/>
      <c r="AS54" s="2075"/>
      <c r="AT54" s="2075"/>
      <c r="AU54" s="2075"/>
      <c r="AV54" s="2075"/>
      <c r="AW54" s="2075"/>
      <c r="AX54" s="2075"/>
      <c r="AY54" s="2075"/>
      <c r="AZ54" s="2075"/>
      <c r="BA54" s="2075"/>
      <c r="BB54" s="2075">
        <f t="shared" si="4"/>
        <v>0</v>
      </c>
      <c r="BC54" s="2077">
        <f t="shared" si="5"/>
        <v>0</v>
      </c>
      <c r="BD54" s="2065">
        <f t="shared" si="6"/>
        <v>0</v>
      </c>
      <c r="BE54" s="2063">
        <f t="shared" si="7"/>
        <v>0</v>
      </c>
      <c r="BF54" s="2102"/>
      <c r="BG54" s="2075"/>
      <c r="BH54" s="2075"/>
      <c r="BI54" s="2075"/>
      <c r="BJ54" s="2075"/>
      <c r="BK54" s="2075"/>
      <c r="BL54" s="2075"/>
      <c r="BM54" s="2075"/>
      <c r="BN54" s="2075"/>
      <c r="BO54" s="2075"/>
      <c r="BP54" s="2075"/>
      <c r="BQ54" s="2075"/>
      <c r="BR54" s="2075"/>
      <c r="BS54" s="2075"/>
      <c r="BT54" s="2075"/>
      <c r="BU54" s="2075"/>
      <c r="BV54" s="2075"/>
      <c r="BW54" s="2075"/>
      <c r="BX54" s="2075">
        <f t="shared" si="0"/>
        <v>0</v>
      </c>
      <c r="BY54" s="2077">
        <f t="shared" si="1"/>
        <v>0</v>
      </c>
      <c r="BZ54" s="2080">
        <f t="shared" si="8"/>
        <v>0</v>
      </c>
      <c r="CA54" s="2081">
        <f t="shared" si="9"/>
        <v>0</v>
      </c>
      <c r="CB54" s="2082"/>
      <c r="CC54" s="2083"/>
    </row>
    <row r="55" spans="1:81" s="2100" customFormat="1" ht="18" customHeight="1">
      <c r="A55" s="2085">
        <v>35</v>
      </c>
      <c r="B55" s="2085"/>
      <c r="C55" s="2118"/>
      <c r="D55" s="2119" t="s">
        <v>2979</v>
      </c>
      <c r="E55" s="2120"/>
      <c r="F55" s="2121"/>
      <c r="G55" s="2122"/>
      <c r="H55" s="2123"/>
      <c r="I55" s="2123"/>
      <c r="J55" s="2123"/>
      <c r="K55" s="2123"/>
      <c r="L55" s="2123">
        <f>+L19+L46+L53</f>
        <v>5806000000</v>
      </c>
      <c r="M55" s="2123"/>
      <c r="N55" s="2123"/>
      <c r="O55" s="2123"/>
      <c r="P55" s="2123"/>
      <c r="Q55" s="2123"/>
      <c r="R55" s="2123"/>
      <c r="S55" s="2123"/>
      <c r="T55" s="2123"/>
      <c r="U55" s="2123">
        <f>+U19+U46+U53+U48+U49+U50</f>
        <v>6309000000</v>
      </c>
      <c r="V55" s="2123"/>
      <c r="W55" s="2123"/>
      <c r="X55" s="2123"/>
      <c r="Y55" s="2123">
        <f t="shared" si="2"/>
        <v>0</v>
      </c>
      <c r="Z55" s="2124">
        <f>+U55-L55</f>
        <v>503000000</v>
      </c>
      <c r="AA55" s="2122"/>
      <c r="AB55" s="2123"/>
      <c r="AC55" s="2123"/>
      <c r="AD55" s="2123"/>
      <c r="AE55" s="2123"/>
      <c r="AF55" s="2123">
        <f>+AF19+AF46+AF53</f>
        <v>6338000000</v>
      </c>
      <c r="AG55" s="2123"/>
      <c r="AH55" s="2123"/>
      <c r="AI55" s="2125"/>
      <c r="AJ55" s="2122"/>
      <c r="AK55" s="2123"/>
      <c r="AL55" s="2123"/>
      <c r="AM55" s="2123"/>
      <c r="AN55" s="2123"/>
      <c r="AO55" s="2123">
        <f>+AO19+AO46+AO53</f>
        <v>6554000000</v>
      </c>
      <c r="AP55" s="2123"/>
      <c r="AQ55" s="2123"/>
      <c r="AR55" s="2123"/>
      <c r="AS55" s="2123"/>
      <c r="AT55" s="2123"/>
      <c r="AU55" s="2123"/>
      <c r="AV55" s="2123"/>
      <c r="AW55" s="2123"/>
      <c r="AX55" s="2123">
        <f>+AX19+AX46+AX53+AX48+AX49+AX50</f>
        <v>6869000000</v>
      </c>
      <c r="AY55" s="2123"/>
      <c r="AZ55" s="2123"/>
      <c r="BA55" s="2123"/>
      <c r="BB55" s="2123">
        <f t="shared" si="4"/>
        <v>0</v>
      </c>
      <c r="BC55" s="2124">
        <f t="shared" si="5"/>
        <v>315000000</v>
      </c>
      <c r="BD55" s="2095">
        <f t="shared" si="6"/>
        <v>0</v>
      </c>
      <c r="BE55" s="2096">
        <f t="shared" si="7"/>
        <v>531000000</v>
      </c>
      <c r="BF55" s="2122"/>
      <c r="BG55" s="2123"/>
      <c r="BH55" s="2123"/>
      <c r="BI55" s="2123"/>
      <c r="BJ55" s="2123"/>
      <c r="BK55" s="2123">
        <f>+BK19+BK46+BK53</f>
        <v>6545000000</v>
      </c>
      <c r="BL55" s="2123"/>
      <c r="BM55" s="2123"/>
      <c r="BN55" s="2123"/>
      <c r="BO55" s="2123"/>
      <c r="BP55" s="2123"/>
      <c r="BQ55" s="2123"/>
      <c r="BR55" s="2123"/>
      <c r="BS55" s="2123"/>
      <c r="BT55" s="2123">
        <f>+BT19+BT46+BT53+BT48+BT49+BT50</f>
        <v>6840000000</v>
      </c>
      <c r="BU55" s="2123"/>
      <c r="BV55" s="2123"/>
      <c r="BW55" s="2123"/>
      <c r="BX55" s="2123">
        <f t="shared" si="0"/>
        <v>0</v>
      </c>
      <c r="BY55" s="2124">
        <f t="shared" si="1"/>
        <v>295000000</v>
      </c>
      <c r="BZ55" s="2097">
        <f t="shared" si="8"/>
        <v>0</v>
      </c>
      <c r="CA55" s="2096">
        <f t="shared" si="9"/>
        <v>502000000</v>
      </c>
      <c r="CB55" s="2098"/>
      <c r="CC55" s="2099"/>
    </row>
    <row r="56" spans="1:81" s="2126" customFormat="1" ht="18" customHeight="1">
      <c r="A56" s="2126">
        <v>36</v>
      </c>
      <c r="C56" s="2127"/>
      <c r="D56" s="2128"/>
      <c r="E56" s="2129" t="s">
        <v>2980</v>
      </c>
      <c r="F56" s="2130"/>
      <c r="G56" s="2131"/>
      <c r="H56" s="2132"/>
      <c r="I56" s="2132"/>
      <c r="J56" s="2132"/>
      <c r="K56" s="2132"/>
      <c r="L56" s="2132">
        <f>+L20+L47+L54</f>
        <v>0</v>
      </c>
      <c r="M56" s="2132"/>
      <c r="N56" s="2132"/>
      <c r="O56" s="2132"/>
      <c r="P56" s="2132"/>
      <c r="Q56" s="2132"/>
      <c r="R56" s="2132"/>
      <c r="S56" s="2132"/>
      <c r="T56" s="2132"/>
      <c r="U56" s="2132">
        <f>+U20+U47+U54</f>
        <v>0</v>
      </c>
      <c r="V56" s="2132"/>
      <c r="W56" s="2132"/>
      <c r="X56" s="2132"/>
      <c r="Y56" s="2132">
        <f t="shared" si="2"/>
        <v>0</v>
      </c>
      <c r="Z56" s="2133">
        <f t="shared" si="3"/>
        <v>0</v>
      </c>
      <c r="AA56" s="2131"/>
      <c r="AB56" s="2132"/>
      <c r="AC56" s="2132"/>
      <c r="AD56" s="2132"/>
      <c r="AE56" s="2132"/>
      <c r="AF56" s="2132"/>
      <c r="AG56" s="2132"/>
      <c r="AH56" s="2132"/>
      <c r="AI56" s="2134"/>
      <c r="AJ56" s="2131"/>
      <c r="AK56" s="2132"/>
      <c r="AL56" s="2132"/>
      <c r="AM56" s="2132"/>
      <c r="AN56" s="2132"/>
      <c r="AO56" s="2132">
        <f>+AO55/$L$55</f>
        <v>1.1288322425077506</v>
      </c>
      <c r="AP56" s="2132"/>
      <c r="AQ56" s="2132"/>
      <c r="AR56" s="2132"/>
      <c r="AS56" s="2132"/>
      <c r="AT56" s="2132"/>
      <c r="AU56" s="2132"/>
      <c r="AV56" s="2132"/>
      <c r="AW56" s="2132"/>
      <c r="AX56" s="2132">
        <f>+AX55/$U$55</f>
        <v>1.0887620859090188</v>
      </c>
      <c r="AY56" s="2132"/>
      <c r="AZ56" s="2132"/>
      <c r="BA56" s="2132"/>
      <c r="BB56" s="2132">
        <f t="shared" si="4"/>
        <v>0</v>
      </c>
      <c r="BC56" s="2133"/>
      <c r="BD56" s="2135">
        <f>BB56</f>
        <v>0</v>
      </c>
      <c r="BE56" s="2133">
        <f>BC56</f>
        <v>0</v>
      </c>
      <c r="BF56" s="2131"/>
      <c r="BG56" s="2132"/>
      <c r="BH56" s="2132"/>
      <c r="BI56" s="2132"/>
      <c r="BJ56" s="2132"/>
      <c r="BK56" s="2132">
        <f>+BK55/$L$55</f>
        <v>1.1272821219428177</v>
      </c>
      <c r="BL56" s="2132"/>
      <c r="BM56" s="2132"/>
      <c r="BN56" s="2132"/>
      <c r="BO56" s="2132"/>
      <c r="BP56" s="2132"/>
      <c r="BQ56" s="2132"/>
      <c r="BR56" s="2132"/>
      <c r="BS56" s="2132"/>
      <c r="BT56" s="2132">
        <f>+BT55/$U$55</f>
        <v>1.0841654778887304</v>
      </c>
      <c r="BU56" s="2132"/>
      <c r="BV56" s="2132"/>
      <c r="BW56" s="2132"/>
      <c r="BX56" s="2136">
        <f t="shared" si="0"/>
        <v>0</v>
      </c>
      <c r="BY56" s="2129"/>
      <c r="BZ56" s="2137">
        <f>BF56-AA56</f>
        <v>0</v>
      </c>
      <c r="CA56" s="2129"/>
      <c r="CB56" s="2138"/>
      <c r="CC56" s="2130"/>
    </row>
    <row r="57" spans="1:81" s="1974" customFormat="1" ht="24.95" customHeight="1">
      <c r="C57" s="2139"/>
      <c r="D57" s="2140"/>
      <c r="E57" s="2141"/>
      <c r="F57" s="2142"/>
      <c r="G57" s="2143"/>
      <c r="H57" s="2143"/>
      <c r="I57" s="2143"/>
      <c r="J57" s="2143"/>
      <c r="K57" s="2143"/>
      <c r="L57" s="2143"/>
      <c r="M57" s="2143"/>
      <c r="N57" s="2143"/>
      <c r="O57" s="2143"/>
      <c r="P57" s="2143"/>
      <c r="Q57" s="2143"/>
      <c r="R57" s="2143"/>
      <c r="S57" s="2143"/>
      <c r="T57" s="2143"/>
      <c r="U57" s="2143"/>
      <c r="V57" s="2143"/>
      <c r="W57" s="2143"/>
      <c r="X57" s="2143"/>
      <c r="Y57" s="2143"/>
      <c r="Z57" s="2143"/>
      <c r="AA57" s="2143"/>
      <c r="AB57" s="2143"/>
      <c r="AC57" s="2143"/>
      <c r="AD57" s="2143"/>
      <c r="AE57" s="2143"/>
      <c r="AF57" s="2143"/>
      <c r="AG57" s="2143"/>
      <c r="AH57" s="2143"/>
      <c r="AI57" s="2143"/>
      <c r="AJ57" s="2143"/>
      <c r="AK57" s="2143"/>
      <c r="AL57" s="2143"/>
      <c r="AM57" s="2143"/>
      <c r="AN57" s="2143"/>
      <c r="AO57" s="2143"/>
      <c r="AP57" s="2143"/>
      <c r="AQ57" s="2143"/>
      <c r="AR57" s="2143"/>
      <c r="AS57" s="2144"/>
      <c r="AT57" s="2140"/>
      <c r="AU57" s="2145"/>
      <c r="AV57" s="2145"/>
      <c r="AW57" s="2143"/>
      <c r="AX57" s="2143"/>
      <c r="AY57" s="2143"/>
      <c r="AZ57" s="2143"/>
      <c r="BA57" s="2143"/>
      <c r="BB57" s="2143"/>
      <c r="BC57" s="2143"/>
      <c r="BD57" s="2143"/>
      <c r="BE57" s="2143"/>
      <c r="BF57" s="2146"/>
      <c r="BG57" s="2145"/>
      <c r="BH57" s="2145"/>
      <c r="BI57" s="2145"/>
      <c r="BJ57" s="2143"/>
      <c r="BK57" s="2143"/>
      <c r="BL57" s="2143"/>
      <c r="BM57" s="2143"/>
      <c r="BN57" s="2143"/>
      <c r="BO57" s="2146"/>
      <c r="BP57" s="2145"/>
      <c r="BQ57" s="2145"/>
      <c r="BR57" s="2145"/>
      <c r="BS57" s="2143"/>
      <c r="BT57" s="2143"/>
      <c r="BU57" s="2143"/>
      <c r="BV57" s="2143"/>
      <c r="BW57" s="2143"/>
      <c r="BX57" s="2147"/>
      <c r="BY57" s="2147"/>
      <c r="BZ57" s="2148"/>
      <c r="CA57" s="2148"/>
      <c r="CB57" s="2149"/>
      <c r="CC57" s="2150"/>
    </row>
    <row r="58" spans="1:81" s="1974" customFormat="1" ht="24.95" customHeight="1">
      <c r="A58" s="1974">
        <v>38</v>
      </c>
      <c r="C58" s="2151"/>
      <c r="D58" s="2152" t="s">
        <v>2981</v>
      </c>
      <c r="E58" s="2153"/>
      <c r="F58" s="2154"/>
      <c r="G58" s="2155"/>
      <c r="H58" s="2155"/>
      <c r="I58" s="2156"/>
      <c r="J58" s="2156"/>
      <c r="K58" s="2157"/>
      <c r="L58" s="2157">
        <v>5806000000</v>
      </c>
      <c r="M58" s="2157"/>
      <c r="N58" s="2157"/>
      <c r="O58" s="2157"/>
      <c r="P58" s="2155"/>
      <c r="Q58" s="2155"/>
      <c r="R58" s="2156"/>
      <c r="S58" s="2156"/>
      <c r="T58" s="2157"/>
      <c r="U58" s="2157"/>
      <c r="V58" s="2157"/>
      <c r="W58" s="2157"/>
      <c r="X58" s="2157"/>
      <c r="Y58" s="2157"/>
      <c r="Z58" s="2157"/>
      <c r="AA58" s="2155"/>
      <c r="AB58" s="2155"/>
      <c r="AC58" s="2156"/>
      <c r="AD58" s="2156"/>
      <c r="AE58" s="2157"/>
      <c r="AF58" s="2157"/>
      <c r="AG58" s="2157"/>
      <c r="AH58" s="2157"/>
      <c r="AI58" s="2157"/>
      <c r="AJ58" s="2155"/>
      <c r="AK58" s="2155"/>
      <c r="AL58" s="2156"/>
      <c r="AM58" s="2156"/>
      <c r="AN58" s="2157"/>
      <c r="AO58" s="2157">
        <v>6554000000</v>
      </c>
      <c r="AP58" s="2157"/>
      <c r="AQ58" s="2157"/>
      <c r="AR58" s="2157"/>
      <c r="AS58" s="2158"/>
      <c r="AT58" s="2159"/>
      <c r="AU58" s="2156"/>
      <c r="AV58" s="2156"/>
      <c r="AW58" s="2157"/>
      <c r="AX58" s="2157"/>
      <c r="AY58" s="2157"/>
      <c r="AZ58" s="2157"/>
      <c r="BA58" s="2157"/>
      <c r="BB58" s="2157"/>
      <c r="BC58" s="2157"/>
      <c r="BD58" s="2157"/>
      <c r="BE58" s="2157"/>
      <c r="BF58" s="2160"/>
      <c r="BG58" s="2156"/>
      <c r="BH58" s="2156"/>
      <c r="BI58" s="2156"/>
      <c r="BJ58" s="2161"/>
      <c r="BK58" s="2157">
        <v>6545000000</v>
      </c>
      <c r="BL58" s="2157"/>
      <c r="BM58" s="2157"/>
      <c r="BN58" s="2161"/>
      <c r="BO58" s="2160"/>
      <c r="BP58" s="2156"/>
      <c r="BQ58" s="2156"/>
      <c r="BR58" s="2156"/>
      <c r="BS58" s="2161"/>
      <c r="BT58" s="2157"/>
      <c r="BU58" s="2157"/>
      <c r="BV58" s="2157"/>
      <c r="BW58" s="2161"/>
      <c r="BX58" s="2162"/>
      <c r="BY58" s="2157"/>
      <c r="BZ58" s="2161"/>
      <c r="CA58" s="2157"/>
      <c r="CB58" s="2163"/>
      <c r="CC58" s="2164"/>
    </row>
    <row r="59" spans="1:81" s="1974" customFormat="1" ht="24.95" customHeight="1">
      <c r="C59" s="2151"/>
      <c r="D59" s="2165" t="s">
        <v>2982</v>
      </c>
      <c r="E59" s="2153"/>
      <c r="F59" s="2154"/>
      <c r="G59" s="2155"/>
      <c r="H59" s="2155"/>
      <c r="I59" s="2156"/>
      <c r="J59" s="2156"/>
      <c r="K59" s="2157"/>
      <c r="L59" s="2157"/>
      <c r="M59" s="2157"/>
      <c r="N59" s="2157"/>
      <c r="O59" s="2157"/>
      <c r="P59" s="2155"/>
      <c r="Q59" s="2155"/>
      <c r="R59" s="2156"/>
      <c r="S59" s="2156"/>
      <c r="T59" s="2157"/>
      <c r="U59" s="2157"/>
      <c r="V59" s="2157"/>
      <c r="W59" s="2157"/>
      <c r="X59" s="2157"/>
      <c r="Y59" s="2157"/>
      <c r="Z59" s="2157"/>
      <c r="AA59" s="2155"/>
      <c r="AB59" s="2155"/>
      <c r="AC59" s="2156"/>
      <c r="AD59" s="2156"/>
      <c r="AE59" s="2157"/>
      <c r="AF59" s="2157"/>
      <c r="AG59" s="2157"/>
      <c r="AH59" s="2157"/>
      <c r="AI59" s="2157"/>
      <c r="AJ59" s="2155"/>
      <c r="AK59" s="2155"/>
      <c r="AL59" s="2156"/>
      <c r="AM59" s="2156"/>
      <c r="AN59" s="2157"/>
      <c r="AO59" s="2157"/>
      <c r="AP59" s="2157"/>
      <c r="AQ59" s="2157"/>
      <c r="AR59" s="2157"/>
      <c r="AS59" s="2158"/>
      <c r="AT59" s="2159"/>
      <c r="AU59" s="2156"/>
      <c r="AV59" s="2156"/>
      <c r="AW59" s="2157"/>
      <c r="AX59" s="2157"/>
      <c r="AY59" s="2157"/>
      <c r="AZ59" s="2157"/>
      <c r="BA59" s="2157"/>
      <c r="BB59" s="2157"/>
      <c r="BC59" s="2157"/>
      <c r="BD59" s="2157"/>
      <c r="BE59" s="2157"/>
      <c r="BF59" s="2160"/>
      <c r="BG59" s="2156"/>
      <c r="BH59" s="2156"/>
      <c r="BI59" s="2156"/>
      <c r="BJ59" s="2161"/>
      <c r="BK59" s="2157"/>
      <c r="BL59" s="2157"/>
      <c r="BM59" s="2157"/>
      <c r="BN59" s="2161"/>
      <c r="BO59" s="2160"/>
      <c r="BP59" s="2156"/>
      <c r="BQ59" s="2156"/>
      <c r="BR59" s="2156"/>
      <c r="BS59" s="2161"/>
      <c r="BT59" s="2157"/>
      <c r="BU59" s="2157"/>
      <c r="BV59" s="2157"/>
      <c r="BW59" s="2161"/>
      <c r="BX59" s="2162"/>
      <c r="BY59" s="2157"/>
      <c r="BZ59" s="2161"/>
      <c r="CA59" s="2157"/>
      <c r="CB59" s="2163"/>
      <c r="CC59" s="2164"/>
    </row>
    <row r="60" spans="1:81" s="1974" customFormat="1" ht="24.95" customHeight="1">
      <c r="C60" s="2151"/>
      <c r="D60" s="2166" t="s">
        <v>2983</v>
      </c>
      <c r="E60" s="2153"/>
      <c r="F60" s="2154"/>
      <c r="G60" s="2155"/>
      <c r="H60" s="2155"/>
      <c r="I60" s="2156"/>
      <c r="J60" s="2156"/>
      <c r="K60" s="2157"/>
      <c r="L60" s="2157"/>
      <c r="M60" s="2157"/>
      <c r="N60" s="2157"/>
      <c r="O60" s="2157"/>
      <c r="P60" s="2155"/>
      <c r="Q60" s="2155"/>
      <c r="R60" s="2156"/>
      <c r="S60" s="2156"/>
      <c r="T60" s="2157"/>
      <c r="U60" s="2157"/>
      <c r="V60" s="2157"/>
      <c r="W60" s="2157"/>
      <c r="X60" s="2157"/>
      <c r="Y60" s="2157"/>
      <c r="Z60" s="2157"/>
      <c r="AA60" s="2155"/>
      <c r="AB60" s="2155"/>
      <c r="AC60" s="2156"/>
      <c r="AD60" s="2156"/>
      <c r="AE60" s="2157"/>
      <c r="AF60" s="2157"/>
      <c r="AG60" s="2157"/>
      <c r="AH60" s="2157"/>
      <c r="AI60" s="2157"/>
      <c r="AJ60" s="2155"/>
      <c r="AK60" s="2155"/>
      <c r="AL60" s="2156"/>
      <c r="AM60" s="2156"/>
      <c r="AN60" s="2157"/>
      <c r="AO60" s="2157"/>
      <c r="AP60" s="2157"/>
      <c r="AQ60" s="2157"/>
      <c r="AR60" s="2157"/>
      <c r="AS60" s="2158"/>
      <c r="AT60" s="2159"/>
      <c r="AU60" s="2156"/>
      <c r="AV60" s="2156"/>
      <c r="AW60" s="2157"/>
      <c r="AX60" s="2157"/>
      <c r="AY60" s="2157"/>
      <c r="AZ60" s="2157"/>
      <c r="BA60" s="2157"/>
      <c r="BB60" s="2157"/>
      <c r="BC60" s="2157"/>
      <c r="BD60" s="2157"/>
      <c r="BE60" s="2157"/>
      <c r="BF60" s="2160"/>
      <c r="BG60" s="2156"/>
      <c r="BH60" s="2156"/>
      <c r="BI60" s="2156"/>
      <c r="BJ60" s="2161"/>
      <c r="BK60" s="2157"/>
      <c r="BL60" s="2157"/>
      <c r="BM60" s="2157"/>
      <c r="BN60" s="2161"/>
      <c r="BO60" s="2160"/>
      <c r="BP60" s="2156"/>
      <c r="BQ60" s="2156"/>
      <c r="BR60" s="2156"/>
      <c r="BS60" s="2161"/>
      <c r="BT60" s="2157"/>
      <c r="BU60" s="2157"/>
      <c r="BV60" s="2157"/>
      <c r="BW60" s="2161"/>
      <c r="BX60" s="2162"/>
      <c r="BY60" s="2157"/>
      <c r="BZ60" s="2161"/>
      <c r="CA60" s="2157"/>
      <c r="CB60" s="2163"/>
      <c r="CC60" s="2164"/>
    </row>
    <row r="61" spans="1:81" s="1974" customFormat="1" ht="24.95" customHeight="1">
      <c r="C61" s="2151"/>
      <c r="D61" s="2166" t="s">
        <v>2984</v>
      </c>
      <c r="E61" s="2153"/>
      <c r="F61" s="2154"/>
      <c r="G61" s="2155"/>
      <c r="H61" s="2155"/>
      <c r="I61" s="2156"/>
      <c r="J61" s="2156"/>
      <c r="K61" s="2157"/>
      <c r="L61" s="2157"/>
      <c r="M61" s="2157"/>
      <c r="N61" s="2157"/>
      <c r="O61" s="2157"/>
      <c r="P61" s="2155"/>
      <c r="Q61" s="2155"/>
      <c r="R61" s="2156"/>
      <c r="S61" s="2156"/>
      <c r="T61" s="2157"/>
      <c r="U61" s="2157"/>
      <c r="V61" s="2157"/>
      <c r="W61" s="2157"/>
      <c r="X61" s="2157"/>
      <c r="Y61" s="2157"/>
      <c r="Z61" s="2157"/>
      <c r="AA61" s="2155"/>
      <c r="AB61" s="2155"/>
      <c r="AC61" s="2156"/>
      <c r="AD61" s="2156"/>
      <c r="AE61" s="2157"/>
      <c r="AF61" s="2157"/>
      <c r="AG61" s="2157"/>
      <c r="AH61" s="2157"/>
      <c r="AI61" s="2157"/>
      <c r="AJ61" s="2155"/>
      <c r="AK61" s="2155"/>
      <c r="AL61" s="2156"/>
      <c r="AM61" s="2156"/>
      <c r="AN61" s="2157"/>
      <c r="AO61" s="2157"/>
      <c r="AP61" s="2157"/>
      <c r="AQ61" s="2157"/>
      <c r="AR61" s="2157"/>
      <c r="AS61" s="2158"/>
      <c r="AT61" s="2159"/>
      <c r="AU61" s="2156"/>
      <c r="AV61" s="2156"/>
      <c r="AW61" s="2157"/>
      <c r="AX61" s="2157"/>
      <c r="AY61" s="2157"/>
      <c r="AZ61" s="2157"/>
      <c r="BA61" s="2157"/>
      <c r="BB61" s="2157"/>
      <c r="BC61" s="2157"/>
      <c r="BD61" s="2157"/>
      <c r="BE61" s="2157"/>
      <c r="BF61" s="2160"/>
      <c r="BG61" s="2156"/>
      <c r="BH61" s="2156"/>
      <c r="BI61" s="2156"/>
      <c r="BJ61" s="2161"/>
      <c r="BK61" s="2157"/>
      <c r="BL61" s="2157"/>
      <c r="BM61" s="2157"/>
      <c r="BN61" s="2161"/>
      <c r="BO61" s="2160"/>
      <c r="BP61" s="2156"/>
      <c r="BQ61" s="2156"/>
      <c r="BR61" s="2156"/>
      <c r="BS61" s="2161"/>
      <c r="BT61" s="2157"/>
      <c r="BU61" s="2157"/>
      <c r="BV61" s="2157"/>
      <c r="BW61" s="2161"/>
      <c r="BX61" s="2162"/>
      <c r="BY61" s="2157"/>
      <c r="BZ61" s="2161"/>
      <c r="CA61" s="2157"/>
      <c r="CB61" s="2163"/>
      <c r="CC61" s="2164"/>
    </row>
    <row r="62" spans="1:81" s="1974" customFormat="1" ht="24.95" customHeight="1">
      <c r="A62" s="1974">
        <v>39</v>
      </c>
      <c r="C62" s="2151"/>
      <c r="D62" s="2165" t="s">
        <v>2985</v>
      </c>
      <c r="E62" s="2153"/>
      <c r="F62" s="2154"/>
      <c r="G62" s="2157"/>
      <c r="H62" s="2157"/>
      <c r="I62" s="2157"/>
      <c r="J62" s="2157"/>
      <c r="K62" s="2157"/>
      <c r="L62" s="2157"/>
      <c r="M62" s="2157"/>
      <c r="N62" s="2157"/>
      <c r="O62" s="2157"/>
      <c r="P62" s="2157"/>
      <c r="Q62" s="2157"/>
      <c r="R62" s="2157"/>
      <c r="S62" s="2157"/>
      <c r="T62" s="2157"/>
      <c r="U62" s="2157"/>
      <c r="V62" s="2157"/>
      <c r="W62" s="2157"/>
      <c r="X62" s="2157"/>
      <c r="Y62" s="2157"/>
      <c r="Z62" s="2157"/>
      <c r="AA62" s="2157"/>
      <c r="AB62" s="2157"/>
      <c r="AC62" s="2157"/>
      <c r="AD62" s="2157"/>
      <c r="AE62" s="2157"/>
      <c r="AF62" s="2157"/>
      <c r="AG62" s="2157"/>
      <c r="AH62" s="2157"/>
      <c r="AI62" s="2157"/>
      <c r="AJ62" s="2157"/>
      <c r="AK62" s="2157"/>
      <c r="AL62" s="2157"/>
      <c r="AM62" s="2157"/>
      <c r="AN62" s="2157"/>
      <c r="AO62" s="2157"/>
      <c r="AP62" s="2157"/>
      <c r="AQ62" s="2157"/>
      <c r="AR62" s="2157"/>
      <c r="AS62" s="2155"/>
      <c r="AT62" s="2159"/>
      <c r="AU62" s="2156"/>
      <c r="AV62" s="2156"/>
      <c r="AW62" s="2157"/>
      <c r="AX62" s="2157"/>
      <c r="AY62" s="2157"/>
      <c r="AZ62" s="2157"/>
      <c r="BA62" s="2157"/>
      <c r="BB62" s="2157"/>
      <c r="BC62" s="2157"/>
      <c r="BD62" s="2157"/>
      <c r="BE62" s="2157"/>
      <c r="BF62" s="2160"/>
      <c r="BG62" s="2156"/>
      <c r="BH62" s="2156"/>
      <c r="BI62" s="2156"/>
      <c r="BJ62" s="2157"/>
      <c r="BK62" s="2157"/>
      <c r="BL62" s="2157"/>
      <c r="BM62" s="2157"/>
      <c r="BN62" s="2157"/>
      <c r="BO62" s="2160"/>
      <c r="BP62" s="2156"/>
      <c r="BQ62" s="2156"/>
      <c r="BR62" s="2156"/>
      <c r="BS62" s="2157"/>
      <c r="BT62" s="2157"/>
      <c r="BU62" s="2157"/>
      <c r="BV62" s="2157"/>
      <c r="BW62" s="2157"/>
      <c r="BX62" s="2167">
        <f>BO62-BF62</f>
        <v>0</v>
      </c>
      <c r="BY62" s="2167">
        <f>BT62-BK62</f>
        <v>0</v>
      </c>
      <c r="BZ62" s="2168"/>
      <c r="CA62" s="2168"/>
      <c r="CB62" s="2163"/>
      <c r="CC62" s="2164"/>
    </row>
    <row r="63" spans="1:81" s="1974" customFormat="1" ht="24.95" customHeight="1">
      <c r="A63" s="1974">
        <v>40</v>
      </c>
      <c r="C63" s="2169"/>
      <c r="D63" s="2166" t="s">
        <v>2986</v>
      </c>
      <c r="E63" s="2153"/>
      <c r="F63" s="2154"/>
      <c r="G63" s="2170"/>
      <c r="H63" s="2159"/>
      <c r="I63" s="2156"/>
      <c r="J63" s="2156"/>
      <c r="K63" s="2157"/>
      <c r="L63" s="2157"/>
      <c r="M63" s="2157"/>
      <c r="N63" s="2157"/>
      <c r="O63" s="2157"/>
      <c r="P63" s="2170"/>
      <c r="Q63" s="2159"/>
      <c r="R63" s="2156"/>
      <c r="S63" s="2156"/>
      <c r="T63" s="2157"/>
      <c r="U63" s="2157"/>
      <c r="V63" s="2157"/>
      <c r="W63" s="2157"/>
      <c r="X63" s="2157"/>
      <c r="Y63" s="2157"/>
      <c r="Z63" s="2157"/>
      <c r="AA63" s="2170"/>
      <c r="AB63" s="2159"/>
      <c r="AC63" s="2156"/>
      <c r="AD63" s="2156"/>
      <c r="AE63" s="2157"/>
      <c r="AF63" s="2157"/>
      <c r="AG63" s="2157"/>
      <c r="AH63" s="2157"/>
      <c r="AI63" s="2157"/>
      <c r="AJ63" s="2170"/>
      <c r="AK63" s="2159"/>
      <c r="AL63" s="2156"/>
      <c r="AM63" s="2156"/>
      <c r="AN63" s="2157"/>
      <c r="AO63" s="2157"/>
      <c r="AP63" s="2157"/>
      <c r="AQ63" s="2157"/>
      <c r="AR63" s="2157"/>
      <c r="AS63" s="2156"/>
      <c r="AT63" s="2156"/>
      <c r="AU63" s="2156"/>
      <c r="AV63" s="2156"/>
      <c r="AW63" s="2157"/>
      <c r="AX63" s="2171"/>
      <c r="AY63" s="2157"/>
      <c r="AZ63" s="2157"/>
      <c r="BA63" s="2157"/>
      <c r="BB63" s="2157"/>
      <c r="BC63" s="2157"/>
      <c r="BD63" s="2157"/>
      <c r="BE63" s="2157"/>
      <c r="BF63" s="2160"/>
      <c r="BG63" s="2156"/>
      <c r="BH63" s="2156"/>
      <c r="BI63" s="2156"/>
      <c r="BJ63" s="2157"/>
      <c r="BK63" s="2157"/>
      <c r="BL63" s="2157"/>
      <c r="BM63" s="2157"/>
      <c r="BN63" s="2157"/>
      <c r="BO63" s="2160"/>
      <c r="BP63" s="2156"/>
      <c r="BQ63" s="2156"/>
      <c r="BR63" s="2156"/>
      <c r="BS63" s="2157"/>
      <c r="BT63" s="2157"/>
      <c r="BU63" s="2157"/>
      <c r="BV63" s="2157"/>
      <c r="BW63" s="2157"/>
      <c r="BX63" s="2167">
        <f>BO63-BF63</f>
        <v>0</v>
      </c>
      <c r="BY63" s="2167">
        <f>BT63-BK63</f>
        <v>0</v>
      </c>
      <c r="BZ63" s="2168"/>
      <c r="CA63" s="2168"/>
      <c r="CB63" s="2163"/>
      <c r="CC63" s="2164"/>
    </row>
    <row r="64" spans="1:81" s="1974" customFormat="1" ht="24.95" customHeight="1">
      <c r="A64" s="1974">
        <v>41</v>
      </c>
      <c r="C64" s="2169"/>
      <c r="D64" s="2165" t="s">
        <v>2987</v>
      </c>
      <c r="E64" s="2153"/>
      <c r="F64" s="2154"/>
      <c r="G64" s="2157"/>
      <c r="H64" s="2157"/>
      <c r="I64" s="2157"/>
      <c r="J64" s="2157"/>
      <c r="K64" s="2157"/>
      <c r="L64" s="2157"/>
      <c r="M64" s="2157"/>
      <c r="N64" s="2157"/>
      <c r="O64" s="2157"/>
      <c r="P64" s="2157"/>
      <c r="Q64" s="2157"/>
      <c r="R64" s="2157"/>
      <c r="S64" s="2157"/>
      <c r="T64" s="2157"/>
      <c r="U64" s="2157"/>
      <c r="V64" s="2157"/>
      <c r="W64" s="2157"/>
      <c r="X64" s="2157"/>
      <c r="Y64" s="2157"/>
      <c r="Z64" s="2157"/>
      <c r="AA64" s="2157"/>
      <c r="AB64" s="2157"/>
      <c r="AC64" s="2157"/>
      <c r="AD64" s="2157"/>
      <c r="AE64" s="2157"/>
      <c r="AF64" s="2157"/>
      <c r="AG64" s="2157"/>
      <c r="AH64" s="2157"/>
      <c r="AI64" s="2157"/>
      <c r="AJ64" s="2157"/>
      <c r="AK64" s="2157"/>
      <c r="AL64" s="2157"/>
      <c r="AM64" s="2157"/>
      <c r="AN64" s="2157"/>
      <c r="AO64" s="2157"/>
      <c r="AP64" s="2157"/>
      <c r="AQ64" s="2157"/>
      <c r="AR64" s="2157"/>
      <c r="AS64" s="2156"/>
      <c r="AT64" s="2156"/>
      <c r="AU64" s="2156"/>
      <c r="AV64" s="2156"/>
      <c r="AW64" s="2157"/>
      <c r="AX64" s="2157"/>
      <c r="AY64" s="2157"/>
      <c r="AZ64" s="2157"/>
      <c r="BA64" s="2157"/>
      <c r="BB64" s="2157"/>
      <c r="BC64" s="2157"/>
      <c r="BD64" s="2157"/>
      <c r="BE64" s="2157"/>
      <c r="BF64" s="2160"/>
      <c r="BG64" s="2156"/>
      <c r="BH64" s="2156"/>
      <c r="BI64" s="2156"/>
      <c r="BJ64" s="2157"/>
      <c r="BK64" s="2157"/>
      <c r="BL64" s="2157"/>
      <c r="BM64" s="2157"/>
      <c r="BN64" s="2157"/>
      <c r="BO64" s="2160"/>
      <c r="BP64" s="2156"/>
      <c r="BQ64" s="2156"/>
      <c r="BR64" s="2156"/>
      <c r="BS64" s="2157"/>
      <c r="BT64" s="2157"/>
      <c r="BU64" s="2157"/>
      <c r="BV64" s="2157"/>
      <c r="BW64" s="2157"/>
      <c r="BX64" s="2167">
        <f>BO64-BF64</f>
        <v>0</v>
      </c>
      <c r="BY64" s="2167">
        <f>BT64-BK64</f>
        <v>0</v>
      </c>
      <c r="BZ64" s="2168"/>
      <c r="CA64" s="2168"/>
      <c r="CB64" s="2163"/>
      <c r="CC64" s="2164"/>
    </row>
    <row r="65" spans="1:94" s="1974" customFormat="1" ht="24.95" customHeight="1">
      <c r="A65" s="1974">
        <v>42</v>
      </c>
      <c r="C65" s="2169"/>
      <c r="D65" s="2166" t="s">
        <v>2988</v>
      </c>
      <c r="E65" s="2153"/>
      <c r="F65" s="2154"/>
      <c r="G65" s="2170"/>
      <c r="H65" s="2159"/>
      <c r="I65" s="2156"/>
      <c r="J65" s="2156"/>
      <c r="K65" s="2157"/>
      <c r="L65" s="2157"/>
      <c r="M65" s="2157"/>
      <c r="N65" s="2157"/>
      <c r="O65" s="2157"/>
      <c r="P65" s="2170"/>
      <c r="Q65" s="2159"/>
      <c r="R65" s="2156"/>
      <c r="S65" s="2156"/>
      <c r="T65" s="2157"/>
      <c r="U65" s="2157"/>
      <c r="V65" s="2157"/>
      <c r="W65" s="2157"/>
      <c r="X65" s="2157"/>
      <c r="Y65" s="2157"/>
      <c r="Z65" s="2157"/>
      <c r="AA65" s="2170"/>
      <c r="AB65" s="2159"/>
      <c r="AC65" s="2156"/>
      <c r="AD65" s="2156"/>
      <c r="AE65" s="2157"/>
      <c r="AF65" s="2157"/>
      <c r="AG65" s="2157"/>
      <c r="AH65" s="2157"/>
      <c r="AI65" s="2157"/>
      <c r="AJ65" s="2170"/>
      <c r="AK65" s="2159"/>
      <c r="AL65" s="2156"/>
      <c r="AM65" s="2156"/>
      <c r="AN65" s="2157"/>
      <c r="AO65" s="2157"/>
      <c r="AP65" s="2157"/>
      <c r="AQ65" s="2157"/>
      <c r="AR65" s="2157"/>
      <c r="AS65" s="2156"/>
      <c r="AT65" s="2156"/>
      <c r="AU65" s="2156"/>
      <c r="AV65" s="2156"/>
      <c r="AW65" s="2157"/>
      <c r="AX65" s="2157"/>
      <c r="AY65" s="2157"/>
      <c r="AZ65" s="2157"/>
      <c r="BA65" s="2157"/>
      <c r="BB65" s="2157"/>
      <c r="BC65" s="2157"/>
      <c r="BD65" s="2157"/>
      <c r="BE65" s="2157"/>
      <c r="BF65" s="2160"/>
      <c r="BG65" s="2156"/>
      <c r="BH65" s="2156"/>
      <c r="BI65" s="2156"/>
      <c r="BJ65" s="2157"/>
      <c r="BK65" s="2157"/>
      <c r="BL65" s="2157"/>
      <c r="BM65" s="2157"/>
      <c r="BN65" s="2157"/>
      <c r="BO65" s="2160"/>
      <c r="BP65" s="2156"/>
      <c r="BQ65" s="2156"/>
      <c r="BR65" s="2156"/>
      <c r="BS65" s="2157"/>
      <c r="BT65" s="2157"/>
      <c r="BU65" s="2157"/>
      <c r="BV65" s="2157"/>
      <c r="BW65" s="2157"/>
      <c r="BX65" s="2167">
        <f>BO65-BF65</f>
        <v>0</v>
      </c>
      <c r="BY65" s="2167">
        <f>BT65-BK65</f>
        <v>0</v>
      </c>
      <c r="BZ65" s="2168"/>
      <c r="CA65" s="2168"/>
      <c r="CB65" s="2163"/>
      <c r="CC65" s="2164"/>
    </row>
    <row r="66" spans="1:94" s="1974" customFormat="1" ht="24.95" customHeight="1">
      <c r="A66" s="1974">
        <v>43</v>
      </c>
      <c r="C66" s="2169"/>
      <c r="D66" s="2165" t="s">
        <v>2989</v>
      </c>
      <c r="E66" s="2153"/>
      <c r="F66" s="2154"/>
      <c r="G66" s="2157"/>
      <c r="H66" s="2159"/>
      <c r="I66" s="2156"/>
      <c r="J66" s="2156"/>
      <c r="K66" s="2157"/>
      <c r="L66" s="2157"/>
      <c r="M66" s="2157"/>
      <c r="N66" s="2157"/>
      <c r="O66" s="2157"/>
      <c r="P66" s="2157"/>
      <c r="Q66" s="2159"/>
      <c r="R66" s="2156"/>
      <c r="S66" s="2156"/>
      <c r="T66" s="2157"/>
      <c r="U66" s="2157"/>
      <c r="V66" s="2157"/>
      <c r="W66" s="2157"/>
      <c r="X66" s="2157"/>
      <c r="Y66" s="2157"/>
      <c r="Z66" s="2157"/>
      <c r="AA66" s="2157"/>
      <c r="AB66" s="2159"/>
      <c r="AC66" s="2156"/>
      <c r="AD66" s="2156"/>
      <c r="AE66" s="2157"/>
      <c r="AF66" s="2172"/>
      <c r="AG66" s="2157"/>
      <c r="AH66" s="2157"/>
      <c r="AI66" s="2157"/>
      <c r="AJ66" s="2157"/>
      <c r="AK66" s="2159"/>
      <c r="AL66" s="2156"/>
      <c r="AM66" s="2156"/>
      <c r="AN66" s="2157"/>
      <c r="AO66" s="2172"/>
      <c r="AP66" s="2157"/>
      <c r="AQ66" s="2157"/>
      <c r="AR66" s="2157"/>
      <c r="AS66" s="2156"/>
      <c r="AT66" s="2156"/>
      <c r="AU66" s="2156"/>
      <c r="AV66" s="2156"/>
      <c r="AW66" s="2157"/>
      <c r="AX66" s="2171"/>
      <c r="AY66" s="2157"/>
      <c r="AZ66" s="2157"/>
      <c r="BA66" s="2157"/>
      <c r="BB66" s="2157"/>
      <c r="BC66" s="2157"/>
      <c r="BD66" s="2157"/>
      <c r="BE66" s="2157"/>
      <c r="BF66" s="2160"/>
      <c r="BG66" s="2156"/>
      <c r="BH66" s="2156"/>
      <c r="BI66" s="2156"/>
      <c r="BJ66" s="2157"/>
      <c r="BK66" s="2157"/>
      <c r="BL66" s="2157"/>
      <c r="BM66" s="2157"/>
      <c r="BN66" s="2157"/>
      <c r="BO66" s="2160"/>
      <c r="BP66" s="2156"/>
      <c r="BQ66" s="2156"/>
      <c r="BR66" s="2156"/>
      <c r="BS66" s="2157"/>
      <c r="BT66" s="2157"/>
      <c r="BU66" s="2157"/>
      <c r="BV66" s="2157"/>
      <c r="BW66" s="2157"/>
      <c r="BX66" s="2167">
        <f>BO66-BF66</f>
        <v>0</v>
      </c>
      <c r="BY66" s="2167">
        <f>BT66-BK66</f>
        <v>0</v>
      </c>
      <c r="BZ66" s="2168"/>
      <c r="CA66" s="2168"/>
      <c r="CB66" s="2163"/>
      <c r="CC66" s="2164"/>
    </row>
    <row r="67" spans="1:94" s="1974" customFormat="1" ht="24.95" customHeight="1">
      <c r="C67" s="2169"/>
      <c r="D67" s="2166" t="s">
        <v>2990</v>
      </c>
      <c r="E67" s="2153"/>
      <c r="F67" s="2154"/>
      <c r="G67" s="2157"/>
      <c r="H67" s="2159"/>
      <c r="I67" s="2156"/>
      <c r="J67" s="2156"/>
      <c r="K67" s="2157"/>
      <c r="L67" s="2157"/>
      <c r="M67" s="2157"/>
      <c r="N67" s="2157"/>
      <c r="O67" s="2157"/>
      <c r="P67" s="2157"/>
      <c r="Q67" s="2159"/>
      <c r="R67" s="2156"/>
      <c r="S67" s="2156"/>
      <c r="T67" s="2157"/>
      <c r="U67" s="2157"/>
      <c r="V67" s="2157"/>
      <c r="W67" s="2157"/>
      <c r="X67" s="2157"/>
      <c r="Y67" s="2157"/>
      <c r="Z67" s="2157"/>
      <c r="AA67" s="2157"/>
      <c r="AB67" s="2159"/>
      <c r="AC67" s="2156"/>
      <c r="AD67" s="2156"/>
      <c r="AE67" s="2157"/>
      <c r="AF67" s="2172"/>
      <c r="AG67" s="2157"/>
      <c r="AH67" s="2157"/>
      <c r="AI67" s="2157"/>
      <c r="AJ67" s="2157"/>
      <c r="AK67" s="2159"/>
      <c r="AL67" s="2156"/>
      <c r="AM67" s="2156"/>
      <c r="AN67" s="2157"/>
      <c r="AO67" s="2172"/>
      <c r="AP67" s="2157"/>
      <c r="AQ67" s="2157"/>
      <c r="AR67" s="2157"/>
      <c r="AS67" s="2156"/>
      <c r="AT67" s="2156"/>
      <c r="AU67" s="2156"/>
      <c r="AV67" s="2156"/>
      <c r="AW67" s="2157"/>
      <c r="AX67" s="2171"/>
      <c r="AY67" s="2157"/>
      <c r="AZ67" s="2157"/>
      <c r="BA67" s="2157"/>
      <c r="BB67" s="2157"/>
      <c r="BC67" s="2157"/>
      <c r="BD67" s="2157"/>
      <c r="BE67" s="2157"/>
      <c r="BF67" s="2160"/>
      <c r="BG67" s="2156"/>
      <c r="BH67" s="2156"/>
      <c r="BI67" s="2156"/>
      <c r="BJ67" s="2157"/>
      <c r="BK67" s="2157"/>
      <c r="BL67" s="2157"/>
      <c r="BM67" s="2157"/>
      <c r="BN67" s="2157"/>
      <c r="BO67" s="2160"/>
      <c r="BP67" s="2156"/>
      <c r="BQ67" s="2156"/>
      <c r="BR67" s="2156"/>
      <c r="BS67" s="2157"/>
      <c r="BT67" s="2157"/>
      <c r="BU67" s="2157"/>
      <c r="BV67" s="2157"/>
      <c r="BW67" s="2157"/>
      <c r="BX67" s="2167"/>
      <c r="BY67" s="2167"/>
      <c r="BZ67" s="2168"/>
      <c r="CA67" s="2168"/>
      <c r="CB67" s="2163"/>
      <c r="CC67" s="2164"/>
    </row>
    <row r="68" spans="1:94" s="1974" customFormat="1" ht="24.95" customHeight="1">
      <c r="A68" s="1974">
        <v>43</v>
      </c>
      <c r="C68" s="2169"/>
      <c r="D68" s="2165" t="s">
        <v>2991</v>
      </c>
      <c r="E68" s="2153"/>
      <c r="F68" s="2154"/>
      <c r="G68" s="2157"/>
      <c r="H68" s="2159"/>
      <c r="I68" s="2156"/>
      <c r="J68" s="2156"/>
      <c r="K68" s="2157"/>
      <c r="L68" s="2157"/>
      <c r="M68" s="2157"/>
      <c r="N68" s="2157"/>
      <c r="O68" s="2157"/>
      <c r="P68" s="2157"/>
      <c r="Q68" s="2159"/>
      <c r="R68" s="2156"/>
      <c r="S68" s="2156"/>
      <c r="T68" s="2157"/>
      <c r="U68" s="2157"/>
      <c r="V68" s="2157"/>
      <c r="W68" s="2157"/>
      <c r="X68" s="2157"/>
      <c r="Y68" s="2157"/>
      <c r="Z68" s="2157"/>
      <c r="AA68" s="2157"/>
      <c r="AB68" s="2159"/>
      <c r="AC68" s="2156"/>
      <c r="AD68" s="2156"/>
      <c r="AE68" s="2157"/>
      <c r="AF68" s="2172"/>
      <c r="AG68" s="2157"/>
      <c r="AH68" s="2157"/>
      <c r="AI68" s="2157"/>
      <c r="AJ68" s="2157"/>
      <c r="AK68" s="2159"/>
      <c r="AL68" s="2156"/>
      <c r="AM68" s="2156"/>
      <c r="AN68" s="2157"/>
      <c r="AO68" s="2172"/>
      <c r="AP68" s="2157"/>
      <c r="AQ68" s="2157"/>
      <c r="AR68" s="2157"/>
      <c r="AS68" s="2156"/>
      <c r="AT68" s="2156"/>
      <c r="AU68" s="2156"/>
      <c r="AV68" s="2156"/>
      <c r="AW68" s="2157"/>
      <c r="AX68" s="2171"/>
      <c r="AY68" s="2157"/>
      <c r="AZ68" s="2157"/>
      <c r="BA68" s="2157"/>
      <c r="BB68" s="2157"/>
      <c r="BC68" s="2157"/>
      <c r="BD68" s="2157"/>
      <c r="BE68" s="2157"/>
      <c r="BF68" s="2160"/>
      <c r="BG68" s="2156"/>
      <c r="BH68" s="2156"/>
      <c r="BI68" s="2156"/>
      <c r="BJ68" s="2157"/>
      <c r="BK68" s="2157"/>
      <c r="BL68" s="2157"/>
      <c r="BM68" s="2157"/>
      <c r="BN68" s="2157"/>
      <c r="BO68" s="2160"/>
      <c r="BP68" s="2156"/>
      <c r="BQ68" s="2156"/>
      <c r="BR68" s="2156"/>
      <c r="BS68" s="2157"/>
      <c r="BT68" s="2157"/>
      <c r="BU68" s="2157"/>
      <c r="BV68" s="2157"/>
      <c r="BW68" s="2157"/>
      <c r="BX68" s="2167">
        <f t="shared" ref="BX68:BX131" si="10">BO68-BF68</f>
        <v>0</v>
      </c>
      <c r="BY68" s="2167">
        <f t="shared" ref="BY68:BY131" si="11">BT68-BK68</f>
        <v>0</v>
      </c>
      <c r="BZ68" s="2168"/>
      <c r="CA68" s="2168"/>
      <c r="CB68" s="2163"/>
      <c r="CC68" s="2164"/>
    </row>
    <row r="69" spans="1:94" s="1974" customFormat="1" ht="24.95" customHeight="1">
      <c r="A69" s="1974">
        <v>44</v>
      </c>
      <c r="C69" s="2169"/>
      <c r="D69" s="2166" t="s">
        <v>2992</v>
      </c>
      <c r="E69" s="2153"/>
      <c r="F69" s="2154"/>
      <c r="G69" s="2170"/>
      <c r="H69" s="2159"/>
      <c r="I69" s="2156"/>
      <c r="J69" s="2156"/>
      <c r="K69" s="2157"/>
      <c r="L69" s="2157"/>
      <c r="M69" s="2157"/>
      <c r="N69" s="2157"/>
      <c r="O69" s="2157"/>
      <c r="P69" s="2170"/>
      <c r="Q69" s="2159"/>
      <c r="R69" s="2156"/>
      <c r="S69" s="2156"/>
      <c r="T69" s="2157"/>
      <c r="U69" s="2157"/>
      <c r="V69" s="2157"/>
      <c r="W69" s="2157"/>
      <c r="X69" s="2157"/>
      <c r="Y69" s="2157"/>
      <c r="Z69" s="2157"/>
      <c r="AA69" s="2170"/>
      <c r="AB69" s="2159"/>
      <c r="AC69" s="2156"/>
      <c r="AD69" s="2156"/>
      <c r="AE69" s="2157"/>
      <c r="AF69" s="2157"/>
      <c r="AG69" s="2157"/>
      <c r="AH69" s="2157"/>
      <c r="AI69" s="2157"/>
      <c r="AJ69" s="2170"/>
      <c r="AK69" s="2159"/>
      <c r="AL69" s="2156"/>
      <c r="AM69" s="2156"/>
      <c r="AN69" s="2157"/>
      <c r="AO69" s="2157"/>
      <c r="AP69" s="2157"/>
      <c r="AQ69" s="2157"/>
      <c r="AR69" s="2157"/>
      <c r="AS69" s="2156"/>
      <c r="AT69" s="2156"/>
      <c r="AU69" s="2156"/>
      <c r="AV69" s="2156"/>
      <c r="AW69" s="2157"/>
      <c r="AX69" s="2157"/>
      <c r="AY69" s="2157"/>
      <c r="AZ69" s="2157"/>
      <c r="BA69" s="2157"/>
      <c r="BB69" s="2157"/>
      <c r="BC69" s="2157"/>
      <c r="BD69" s="2157"/>
      <c r="BE69" s="2157"/>
      <c r="BF69" s="2160"/>
      <c r="BG69" s="2156"/>
      <c r="BH69" s="2156"/>
      <c r="BI69" s="2156"/>
      <c r="BJ69" s="2157"/>
      <c r="BK69" s="2157"/>
      <c r="BL69" s="2157"/>
      <c r="BM69" s="2157"/>
      <c r="BN69" s="2157"/>
      <c r="BO69" s="2160"/>
      <c r="BP69" s="2156"/>
      <c r="BQ69" s="2156"/>
      <c r="BR69" s="2156"/>
      <c r="BS69" s="2157"/>
      <c r="BT69" s="2157"/>
      <c r="BU69" s="2157"/>
      <c r="BV69" s="2157"/>
      <c r="BW69" s="2157"/>
      <c r="BX69" s="2167">
        <f t="shared" si="10"/>
        <v>0</v>
      </c>
      <c r="BY69" s="2167">
        <f t="shared" si="11"/>
        <v>0</v>
      </c>
      <c r="BZ69" s="2168"/>
      <c r="CA69" s="2168"/>
      <c r="CB69" s="2163"/>
      <c r="CC69" s="2164"/>
    </row>
    <row r="70" spans="1:94" s="1974" customFormat="1" ht="24.95" customHeight="1">
      <c r="C70" s="2169"/>
      <c r="D70" s="2166" t="s">
        <v>2993</v>
      </c>
      <c r="E70" s="2153"/>
      <c r="F70" s="2154"/>
      <c r="G70" s="2170"/>
      <c r="H70" s="2159"/>
      <c r="I70" s="2156"/>
      <c r="J70" s="2156"/>
      <c r="K70" s="2157"/>
      <c r="L70" s="2157"/>
      <c r="M70" s="2157"/>
      <c r="N70" s="2157"/>
      <c r="O70" s="2157"/>
      <c r="P70" s="2170"/>
      <c r="Q70" s="2159"/>
      <c r="R70" s="2156"/>
      <c r="S70" s="2156"/>
      <c r="T70" s="2157"/>
      <c r="U70" s="2157"/>
      <c r="V70" s="2157"/>
      <c r="W70" s="2157"/>
      <c r="X70" s="2157"/>
      <c r="Y70" s="2157"/>
      <c r="Z70" s="2157"/>
      <c r="AA70" s="2170"/>
      <c r="AB70" s="2159"/>
      <c r="AC70" s="2156"/>
      <c r="AD70" s="2156"/>
      <c r="AE70" s="2157"/>
      <c r="AF70" s="2157"/>
      <c r="AG70" s="2157"/>
      <c r="AH70" s="2157"/>
      <c r="AI70" s="2157"/>
      <c r="AJ70" s="2170"/>
      <c r="AK70" s="2159"/>
      <c r="AL70" s="2156"/>
      <c r="AM70" s="2156"/>
      <c r="AN70" s="2157"/>
      <c r="AO70" s="2157"/>
      <c r="AP70" s="2157"/>
      <c r="AQ70" s="2157"/>
      <c r="AR70" s="2157"/>
      <c r="AS70" s="2156"/>
      <c r="AT70" s="2156"/>
      <c r="AU70" s="2156"/>
      <c r="AV70" s="2156"/>
      <c r="AW70" s="2157"/>
      <c r="AX70" s="2157"/>
      <c r="AY70" s="2157"/>
      <c r="AZ70" s="2157"/>
      <c r="BA70" s="2157"/>
      <c r="BB70" s="2157"/>
      <c r="BC70" s="2157"/>
      <c r="BD70" s="2157"/>
      <c r="BE70" s="2157"/>
      <c r="BF70" s="2173"/>
      <c r="BG70" s="2156"/>
      <c r="BH70" s="2156"/>
      <c r="BI70" s="2156"/>
      <c r="BJ70" s="2157"/>
      <c r="BK70" s="2157"/>
      <c r="BL70" s="2157"/>
      <c r="BM70" s="2157"/>
      <c r="BN70" s="2157"/>
      <c r="BO70" s="2173"/>
      <c r="BP70" s="2156"/>
      <c r="BQ70" s="2156"/>
      <c r="BR70" s="2156"/>
      <c r="BS70" s="2157"/>
      <c r="BT70" s="2157"/>
      <c r="BU70" s="2157"/>
      <c r="BV70" s="2157"/>
      <c r="BW70" s="2157"/>
      <c r="BX70" s="2167">
        <f t="shared" si="10"/>
        <v>0</v>
      </c>
      <c r="BY70" s="2167">
        <f t="shared" si="11"/>
        <v>0</v>
      </c>
      <c r="BZ70" s="2168"/>
      <c r="CA70" s="2168"/>
      <c r="CB70" s="2163"/>
      <c r="CC70" s="2164"/>
    </row>
    <row r="71" spans="1:94" s="1974" customFormat="1" ht="24.95" customHeight="1">
      <c r="C71" s="2169"/>
      <c r="D71" s="2166" t="s">
        <v>2994</v>
      </c>
      <c r="E71" s="2153"/>
      <c r="F71" s="2154"/>
      <c r="G71" s="2170"/>
      <c r="H71" s="2159"/>
      <c r="I71" s="2156"/>
      <c r="J71" s="2156"/>
      <c r="K71" s="2157"/>
      <c r="L71" s="2157"/>
      <c r="M71" s="2157"/>
      <c r="N71" s="2157"/>
      <c r="O71" s="2157"/>
      <c r="P71" s="2170"/>
      <c r="Q71" s="2159"/>
      <c r="R71" s="2156"/>
      <c r="S71" s="2156"/>
      <c r="T71" s="2157"/>
      <c r="U71" s="2157"/>
      <c r="V71" s="2157"/>
      <c r="W71" s="2157"/>
      <c r="X71" s="2157"/>
      <c r="Y71" s="2157"/>
      <c r="Z71" s="2157"/>
      <c r="AA71" s="2170"/>
      <c r="AB71" s="2159"/>
      <c r="AC71" s="2156"/>
      <c r="AD71" s="2156"/>
      <c r="AE71" s="2157"/>
      <c r="AF71" s="2157"/>
      <c r="AG71" s="2157"/>
      <c r="AH71" s="2157"/>
      <c r="AI71" s="2157"/>
      <c r="AJ71" s="2170"/>
      <c r="AK71" s="2159"/>
      <c r="AL71" s="2156"/>
      <c r="AM71" s="2156"/>
      <c r="AN71" s="2157"/>
      <c r="AO71" s="2157"/>
      <c r="AP71" s="2157"/>
      <c r="AQ71" s="2157"/>
      <c r="AR71" s="2157"/>
      <c r="AS71" s="2156"/>
      <c r="AT71" s="2156"/>
      <c r="AU71" s="2156"/>
      <c r="AV71" s="2156"/>
      <c r="AW71" s="2157"/>
      <c r="AX71" s="2157"/>
      <c r="AY71" s="2157"/>
      <c r="AZ71" s="2157"/>
      <c r="BA71" s="2157"/>
      <c r="BB71" s="2157"/>
      <c r="BC71" s="2157"/>
      <c r="BD71" s="2157"/>
      <c r="BE71" s="2157"/>
      <c r="BF71" s="2173"/>
      <c r="BG71" s="2156"/>
      <c r="BH71" s="2156"/>
      <c r="BI71" s="2156"/>
      <c r="BJ71" s="2157"/>
      <c r="BK71" s="2157"/>
      <c r="BL71" s="2157"/>
      <c r="BM71" s="2157"/>
      <c r="BN71" s="2157"/>
      <c r="BO71" s="2173"/>
      <c r="BP71" s="2156"/>
      <c r="BQ71" s="2156"/>
      <c r="BR71" s="2156"/>
      <c r="BS71" s="2157"/>
      <c r="BT71" s="2157"/>
      <c r="BU71" s="2157"/>
      <c r="BV71" s="2157"/>
      <c r="BW71" s="2157"/>
      <c r="BX71" s="2167">
        <f t="shared" si="10"/>
        <v>0</v>
      </c>
      <c r="BY71" s="2167">
        <f t="shared" si="11"/>
        <v>0</v>
      </c>
      <c r="BZ71" s="2168"/>
      <c r="CA71" s="2168"/>
      <c r="CB71" s="2163"/>
      <c r="CC71" s="2164"/>
    </row>
    <row r="72" spans="1:94" s="1974" customFormat="1" ht="24.95" customHeight="1">
      <c r="C72" s="2174"/>
      <c r="D72" s="2175"/>
      <c r="E72" s="2176"/>
      <c r="F72" s="2177"/>
      <c r="G72" s="2178"/>
      <c r="H72" s="2179"/>
      <c r="I72" s="2180"/>
      <c r="J72" s="2180"/>
      <c r="K72" s="2181"/>
      <c r="L72" s="2181"/>
      <c r="M72" s="2181"/>
      <c r="N72" s="2181"/>
      <c r="O72" s="2181"/>
      <c r="P72" s="2178"/>
      <c r="Q72" s="2179"/>
      <c r="R72" s="2180"/>
      <c r="S72" s="2180"/>
      <c r="T72" s="2181"/>
      <c r="U72" s="2181"/>
      <c r="V72" s="2181"/>
      <c r="W72" s="2181"/>
      <c r="X72" s="2181"/>
      <c r="Y72" s="2181"/>
      <c r="Z72" s="2181"/>
      <c r="AA72" s="2178"/>
      <c r="AB72" s="2179"/>
      <c r="AC72" s="2180"/>
      <c r="AD72" s="2180"/>
      <c r="AE72" s="2181"/>
      <c r="AF72" s="2181"/>
      <c r="AG72" s="2181"/>
      <c r="AH72" s="2181"/>
      <c r="AI72" s="2181"/>
      <c r="AJ72" s="2178"/>
      <c r="AK72" s="2179"/>
      <c r="AL72" s="2180"/>
      <c r="AM72" s="2180"/>
      <c r="AN72" s="2181"/>
      <c r="AO72" s="2181"/>
      <c r="AP72" s="2181"/>
      <c r="AQ72" s="2181"/>
      <c r="AR72" s="2181"/>
      <c r="AS72" s="2180"/>
      <c r="AT72" s="2180"/>
      <c r="AU72" s="2180"/>
      <c r="AV72" s="2180"/>
      <c r="AW72" s="2181"/>
      <c r="AX72" s="2181"/>
      <c r="AY72" s="2181"/>
      <c r="AZ72" s="2181"/>
      <c r="BA72" s="2181"/>
      <c r="BB72" s="2181"/>
      <c r="BC72" s="2181"/>
      <c r="BD72" s="2181"/>
      <c r="BE72" s="2181"/>
      <c r="BF72" s="2182"/>
      <c r="BG72" s="2180"/>
      <c r="BH72" s="2180"/>
      <c r="BI72" s="2180"/>
      <c r="BJ72" s="2181"/>
      <c r="BK72" s="2181"/>
      <c r="BL72" s="2181"/>
      <c r="BM72" s="2181"/>
      <c r="BN72" s="2181"/>
      <c r="BO72" s="2182"/>
      <c r="BP72" s="2180"/>
      <c r="BQ72" s="2180"/>
      <c r="BR72" s="2180"/>
      <c r="BS72" s="2181"/>
      <c r="BT72" s="2181"/>
      <c r="BU72" s="2181"/>
      <c r="BV72" s="2181"/>
      <c r="BW72" s="2181"/>
      <c r="BX72" s="2183">
        <f t="shared" si="10"/>
        <v>0</v>
      </c>
      <c r="BY72" s="2183">
        <f t="shared" si="11"/>
        <v>0</v>
      </c>
      <c r="BZ72" s="2184"/>
      <c r="CA72" s="2184"/>
      <c r="CB72" s="2185"/>
      <c r="CC72" s="2186"/>
    </row>
    <row r="73" spans="1:94" s="1974" customFormat="1" ht="18" customHeight="1">
      <c r="A73" s="1974">
        <v>47</v>
      </c>
      <c r="C73" s="2187" t="s">
        <v>2933</v>
      </c>
      <c r="D73" s="2188"/>
      <c r="E73" s="2189"/>
      <c r="F73" s="2190"/>
      <c r="G73" s="2191"/>
      <c r="H73" s="2192"/>
      <c r="I73" s="2192"/>
      <c r="J73" s="2192"/>
      <c r="K73" s="2193">
        <f>J73+I73+H73</f>
        <v>0</v>
      </c>
      <c r="L73" s="2193">
        <f>M73+N73+O73</f>
        <v>0</v>
      </c>
      <c r="M73" s="2193">
        <f>TRUNC(G73*H73,0)</f>
        <v>0</v>
      </c>
      <c r="N73" s="2193">
        <f>TRUNC(G73*I73,0)</f>
        <v>0</v>
      </c>
      <c r="O73" s="2193">
        <f>TRUNC(G73*J73,0)</f>
        <v>0</v>
      </c>
      <c r="P73" s="2192"/>
      <c r="Q73" s="2192"/>
      <c r="R73" s="2192"/>
      <c r="S73" s="2192"/>
      <c r="T73" s="2193">
        <f t="shared" ref="T73:T74" si="12">S73+R73+Q73</f>
        <v>0</v>
      </c>
      <c r="U73" s="2193">
        <f>V73+W73+X73</f>
        <v>0</v>
      </c>
      <c r="V73" s="2193">
        <f>TRUNC(P73*Q73,0)</f>
        <v>0</v>
      </c>
      <c r="W73" s="2193">
        <f>TRUNC(P73*R73,0)</f>
        <v>0</v>
      </c>
      <c r="X73" s="2193">
        <f>TRUNC(P73*S73,0)</f>
        <v>0</v>
      </c>
      <c r="Y73" s="2193">
        <f t="shared" ref="Y73:Y136" si="13">+P73-G73</f>
        <v>0</v>
      </c>
      <c r="Z73" s="2194">
        <f t="shared" ref="Z73:Z136" si="14">+U73-L73</f>
        <v>0</v>
      </c>
      <c r="AA73" s="2191"/>
      <c r="AB73" s="2192"/>
      <c r="AC73" s="2192"/>
      <c r="AD73" s="2192"/>
      <c r="AE73" s="2193">
        <f>AD73+AC73+AB73</f>
        <v>0</v>
      </c>
      <c r="AF73" s="2193">
        <f>AG73+AH73+AI73</f>
        <v>0</v>
      </c>
      <c r="AG73" s="2193">
        <f>TRUNC(AA73*AB73,0)</f>
        <v>0</v>
      </c>
      <c r="AH73" s="2193">
        <f>TRUNC(AA73*AC73,0)</f>
        <v>0</v>
      </c>
      <c r="AI73" s="2194">
        <f>TRUNC(AA73*AD73,0)</f>
        <v>0</v>
      </c>
      <c r="AJ73" s="2191"/>
      <c r="AK73" s="2192"/>
      <c r="AL73" s="2192"/>
      <c r="AM73" s="2192"/>
      <c r="AN73" s="2193">
        <f>AM73+AL73+AK73</f>
        <v>0</v>
      </c>
      <c r="AO73" s="2193">
        <f>AP73+AQ73+AR73</f>
        <v>0</v>
      </c>
      <c r="AP73" s="2193">
        <f>TRUNC(AJ73*AK73,0)</f>
        <v>0</v>
      </c>
      <c r="AQ73" s="2193">
        <f>TRUNC(AJ73*AL73,0)</f>
        <v>0</v>
      </c>
      <c r="AR73" s="2193">
        <f>TRUNC(AJ73*AM73,0)</f>
        <v>0</v>
      </c>
      <c r="AS73" s="2192"/>
      <c r="AT73" s="2192"/>
      <c r="AU73" s="2192"/>
      <c r="AV73" s="2192"/>
      <c r="AW73" s="2193">
        <f>AT73+AU73+AV73</f>
        <v>0</v>
      </c>
      <c r="AX73" s="2193">
        <f>AY73+AZ73+BA73</f>
        <v>0</v>
      </c>
      <c r="AY73" s="2193">
        <f>AS73*AT73</f>
        <v>0</v>
      </c>
      <c r="AZ73" s="2193">
        <f>AS73*AU73</f>
        <v>0</v>
      </c>
      <c r="BA73" s="2193">
        <f>AS73*AV73</f>
        <v>0</v>
      </c>
      <c r="BB73" s="2193">
        <f t="shared" ref="BB73:BB136" si="15">AS73-AJ73</f>
        <v>0</v>
      </c>
      <c r="BC73" s="2194">
        <f t="shared" ref="BC73:BC136" si="16">AX73-AO73</f>
        <v>0</v>
      </c>
      <c r="BD73" s="2195">
        <f t="shared" ref="BD73:BD136" si="17">AS73-AA73</f>
        <v>0</v>
      </c>
      <c r="BE73" s="2194">
        <f t="shared" ref="BE73:BE136" si="18">+AX73-AF73</f>
        <v>0</v>
      </c>
      <c r="BF73" s="2191"/>
      <c r="BG73" s="2192"/>
      <c r="BH73" s="2192"/>
      <c r="BI73" s="2192"/>
      <c r="BJ73" s="2193">
        <f>BI73+BH73+BG73</f>
        <v>0</v>
      </c>
      <c r="BK73" s="2193">
        <f>BL73+BM73+BN73</f>
        <v>0</v>
      </c>
      <c r="BL73" s="2193">
        <f>TRUNC(BF73*BG73,0)</f>
        <v>0</v>
      </c>
      <c r="BM73" s="2193">
        <f>TRUNC(BF73*BH73,0)</f>
        <v>0</v>
      </c>
      <c r="BN73" s="2193">
        <f>TRUNC(BF73*BI73,0)</f>
        <v>0</v>
      </c>
      <c r="BO73" s="2192"/>
      <c r="BP73" s="2192"/>
      <c r="BQ73" s="2192"/>
      <c r="BR73" s="2192"/>
      <c r="BS73" s="2193">
        <f t="shared" ref="BS73:BS74" si="19">BR73+BQ73+BP73</f>
        <v>0</v>
      </c>
      <c r="BT73" s="2193">
        <f>BU73+BV73+BW73</f>
        <v>0</v>
      </c>
      <c r="BU73" s="2193">
        <f>TRUNC(BO73*BP73,0)</f>
        <v>0</v>
      </c>
      <c r="BV73" s="2193">
        <f>TRUNC(BO73*BQ73,0)</f>
        <v>0</v>
      </c>
      <c r="BW73" s="2193">
        <f>TRUNC(BO73*BR73,0)</f>
        <v>0</v>
      </c>
      <c r="BX73" s="2196">
        <f t="shared" si="10"/>
        <v>0</v>
      </c>
      <c r="BY73" s="2050">
        <f t="shared" si="11"/>
        <v>0</v>
      </c>
      <c r="BZ73" s="2197">
        <f t="shared" ref="BZ73:BZ136" si="20">+BO73-AA73</f>
        <v>0</v>
      </c>
      <c r="CA73" s="2052">
        <f t="shared" ref="CA73:CA136" si="21">+BT73-AF73</f>
        <v>0</v>
      </c>
      <c r="CB73" s="2198"/>
      <c r="CC73" s="2199"/>
      <c r="CJ73" s="2200"/>
      <c r="CK73" s="2200"/>
      <c r="CL73" s="2200"/>
      <c r="CM73" s="2200"/>
      <c r="CN73" s="2200"/>
      <c r="CO73" s="2200"/>
      <c r="CP73" s="2200"/>
    </row>
    <row r="74" spans="1:94" s="1974" customFormat="1" ht="18" customHeight="1">
      <c r="A74" s="1974">
        <v>48</v>
      </c>
      <c r="C74" s="2201"/>
      <c r="D74" s="2202" t="s">
        <v>2995</v>
      </c>
      <c r="E74" s="2203"/>
      <c r="F74" s="2204"/>
      <c r="G74" s="2205"/>
      <c r="H74" s="2075"/>
      <c r="I74" s="2075"/>
      <c r="J74" s="2075"/>
      <c r="K74" s="2206">
        <f>J74+I74+H74</f>
        <v>0</v>
      </c>
      <c r="L74" s="2206">
        <f>M74+N74+O74</f>
        <v>0</v>
      </c>
      <c r="M74" s="2206">
        <f>TRUNC(G74*H74,0)</f>
        <v>0</v>
      </c>
      <c r="N74" s="2206">
        <f>TRUNC(G74*I74,0)</f>
        <v>0</v>
      </c>
      <c r="O74" s="2206">
        <f>TRUNC(G74*J74,0)</f>
        <v>0</v>
      </c>
      <c r="P74" s="2104"/>
      <c r="Q74" s="2075"/>
      <c r="R74" s="2075"/>
      <c r="S74" s="2075"/>
      <c r="T74" s="2206">
        <f t="shared" si="12"/>
        <v>0</v>
      </c>
      <c r="U74" s="2206">
        <f>V74+W74+X74</f>
        <v>0</v>
      </c>
      <c r="V74" s="2206">
        <f>TRUNC(P74*Q74,0)</f>
        <v>0</v>
      </c>
      <c r="W74" s="2206">
        <f>TRUNC(P74*R74,0)</f>
        <v>0</v>
      </c>
      <c r="X74" s="2206">
        <f>TRUNC(P74*S74,0)</f>
        <v>0</v>
      </c>
      <c r="Y74" s="2206">
        <f t="shared" si="13"/>
        <v>0</v>
      </c>
      <c r="Z74" s="2207">
        <f t="shared" si="14"/>
        <v>0</v>
      </c>
      <c r="AA74" s="2205">
        <v>0</v>
      </c>
      <c r="AB74" s="2075"/>
      <c r="AC74" s="2075"/>
      <c r="AD74" s="2075">
        <v>0</v>
      </c>
      <c r="AE74" s="2206">
        <f>AD74+AC74+AB74</f>
        <v>0</v>
      </c>
      <c r="AF74" s="2206">
        <f>AG74+AH74+AI74</f>
        <v>0</v>
      </c>
      <c r="AG74" s="2206">
        <f>TRUNC(AA74*AB74,0)</f>
        <v>0</v>
      </c>
      <c r="AH74" s="2206">
        <f>TRUNC(AA74*AC74,0)</f>
        <v>0</v>
      </c>
      <c r="AI74" s="2207">
        <f>TRUNC(AA74*AD74,0)</f>
        <v>0</v>
      </c>
      <c r="AJ74" s="2205">
        <v>0</v>
      </c>
      <c r="AK74" s="2075"/>
      <c r="AL74" s="2075"/>
      <c r="AM74" s="2075">
        <v>0</v>
      </c>
      <c r="AN74" s="2206">
        <f>AM74+AL74+AK74</f>
        <v>0</v>
      </c>
      <c r="AO74" s="2206">
        <f>AP74+AQ74+AR74</f>
        <v>0</v>
      </c>
      <c r="AP74" s="2206">
        <f>TRUNC(AJ74*AK74,0)</f>
        <v>0</v>
      </c>
      <c r="AQ74" s="2206">
        <f>TRUNC(AJ74*AL74,0)</f>
        <v>0</v>
      </c>
      <c r="AR74" s="2206">
        <f>TRUNC(AJ74*AM74,0)</f>
        <v>0</v>
      </c>
      <c r="AS74" s="2104"/>
      <c r="AT74" s="2075"/>
      <c r="AU74" s="2075"/>
      <c r="AV74" s="2075"/>
      <c r="AW74" s="2206">
        <f t="shared" ref="AW74" si="22">AV74+AU74+AT74</f>
        <v>0</v>
      </c>
      <c r="AX74" s="2206">
        <f>AY74+AZ74+BA74</f>
        <v>0</v>
      </c>
      <c r="AY74" s="2206">
        <f>TRUNC(AS74*AT74,0)</f>
        <v>0</v>
      </c>
      <c r="AZ74" s="2206">
        <f>TRUNC(AS74*AU74,0)</f>
        <v>0</v>
      </c>
      <c r="BA74" s="2206">
        <f>TRUNC(AS74*AV74,0)</f>
        <v>0</v>
      </c>
      <c r="BB74" s="2206">
        <f t="shared" si="15"/>
        <v>0</v>
      </c>
      <c r="BC74" s="2207">
        <f t="shared" si="16"/>
        <v>0</v>
      </c>
      <c r="BD74" s="2208">
        <f t="shared" si="17"/>
        <v>0</v>
      </c>
      <c r="BE74" s="2207">
        <f t="shared" si="18"/>
        <v>0</v>
      </c>
      <c r="BF74" s="2205"/>
      <c r="BG74" s="2075"/>
      <c r="BH74" s="2075"/>
      <c r="BI74" s="2075"/>
      <c r="BJ74" s="2206">
        <f>BI74+BH74+BG74</f>
        <v>0</v>
      </c>
      <c r="BK74" s="2206">
        <f>BL74+BM74+BN74</f>
        <v>0</v>
      </c>
      <c r="BL74" s="2206">
        <f>TRUNC(BF74*BG74,0)</f>
        <v>0</v>
      </c>
      <c r="BM74" s="2206">
        <f>TRUNC(BF74*BH74,0)</f>
        <v>0</v>
      </c>
      <c r="BN74" s="2206">
        <f>TRUNC(BF74*BI74,0)</f>
        <v>0</v>
      </c>
      <c r="BO74" s="2209"/>
      <c r="BP74" s="2075"/>
      <c r="BQ74" s="2075"/>
      <c r="BR74" s="2075"/>
      <c r="BS74" s="2206">
        <f t="shared" si="19"/>
        <v>0</v>
      </c>
      <c r="BT74" s="2206">
        <f>BU74+BV74+BW74</f>
        <v>0</v>
      </c>
      <c r="BU74" s="2206">
        <f>TRUNC(BO74*BP74,0)</f>
        <v>0</v>
      </c>
      <c r="BV74" s="2206">
        <f>TRUNC(BO74*BQ74,0)</f>
        <v>0</v>
      </c>
      <c r="BW74" s="2206">
        <f>TRUNC(BO74*BR74,0)</f>
        <v>0</v>
      </c>
      <c r="BX74" s="2210">
        <f t="shared" si="10"/>
        <v>0</v>
      </c>
      <c r="BY74" s="2081">
        <f t="shared" si="11"/>
        <v>0</v>
      </c>
      <c r="BZ74" s="2211">
        <f t="shared" si="20"/>
        <v>0</v>
      </c>
      <c r="CA74" s="2212">
        <f t="shared" si="21"/>
        <v>0</v>
      </c>
      <c r="CB74" s="2082"/>
      <c r="CC74" s="2083"/>
    </row>
    <row r="75" spans="1:94" s="2213" customFormat="1" ht="18" customHeight="1">
      <c r="A75" s="2213">
        <v>49</v>
      </c>
      <c r="C75" s="2214"/>
      <c r="D75" s="2215" t="s">
        <v>2996</v>
      </c>
      <c r="E75" s="2216"/>
      <c r="F75" s="2217"/>
      <c r="G75" s="2218"/>
      <c r="H75" s="2219"/>
      <c r="I75" s="2219"/>
      <c r="J75" s="2219"/>
      <c r="K75" s="2220">
        <f>J75+I75+H75</f>
        <v>0</v>
      </c>
      <c r="L75" s="2220">
        <f>SUM(L76:L254)</f>
        <v>940094798</v>
      </c>
      <c r="M75" s="2220">
        <f t="shared" ref="M75:O75" si="23">SUM(M76:M254)</f>
        <v>263128421</v>
      </c>
      <c r="N75" s="2220">
        <f t="shared" si="23"/>
        <v>649250613</v>
      </c>
      <c r="O75" s="2220">
        <f t="shared" si="23"/>
        <v>27715764</v>
      </c>
      <c r="P75" s="2221"/>
      <c r="Q75" s="2219"/>
      <c r="R75" s="2219"/>
      <c r="S75" s="2219"/>
      <c r="T75" s="2220">
        <f>S75+R75+Q75</f>
        <v>0</v>
      </c>
      <c r="U75" s="2220">
        <f>SUM(U76:U254)</f>
        <v>1013990985</v>
      </c>
      <c r="V75" s="2220">
        <f t="shared" ref="V75:X75" si="24">SUM(V76:V254)</f>
        <v>277751160</v>
      </c>
      <c r="W75" s="2220">
        <f t="shared" si="24"/>
        <v>702811399</v>
      </c>
      <c r="X75" s="2220">
        <f t="shared" si="24"/>
        <v>33428426</v>
      </c>
      <c r="Y75" s="2220">
        <f t="shared" si="13"/>
        <v>0</v>
      </c>
      <c r="Z75" s="2222">
        <f t="shared" si="14"/>
        <v>73896187</v>
      </c>
      <c r="AA75" s="2223">
        <v>0</v>
      </c>
      <c r="AB75" s="2219">
        <v>0</v>
      </c>
      <c r="AC75" s="2219">
        <v>0</v>
      </c>
      <c r="AD75" s="2219">
        <v>0</v>
      </c>
      <c r="AE75" s="2220">
        <f>AD75+AC75+AB75</f>
        <v>0</v>
      </c>
      <c r="AF75" s="2220">
        <f>SUM(AF76:AF254)</f>
        <v>1170180410</v>
      </c>
      <c r="AG75" s="2220">
        <f t="shared" ref="AG75:AI75" si="25">SUM(AG76:AG254)</f>
        <v>533689940</v>
      </c>
      <c r="AH75" s="2220">
        <f t="shared" si="25"/>
        <v>503507350</v>
      </c>
      <c r="AI75" s="2222">
        <f t="shared" si="25"/>
        <v>132983120</v>
      </c>
      <c r="AJ75" s="2218"/>
      <c r="AK75" s="2219"/>
      <c r="AL75" s="2219"/>
      <c r="AM75" s="2219"/>
      <c r="AN75" s="2220">
        <f>AM75+AL75+AK75</f>
        <v>0</v>
      </c>
      <c r="AO75" s="2220">
        <f>SUM(AO76:AO254)</f>
        <v>1380092196</v>
      </c>
      <c r="AP75" s="2220">
        <f t="shared" ref="AP75:AR75" si="26">SUM(AP76:AP254)</f>
        <v>617109333</v>
      </c>
      <c r="AQ75" s="2220">
        <f t="shared" si="26"/>
        <v>594653150</v>
      </c>
      <c r="AR75" s="2220">
        <f t="shared" si="26"/>
        <v>168329713</v>
      </c>
      <c r="AS75" s="2221"/>
      <c r="AT75" s="2219"/>
      <c r="AU75" s="2219"/>
      <c r="AV75" s="2219"/>
      <c r="AW75" s="2220">
        <f>AV75+AU75+AT75</f>
        <v>0</v>
      </c>
      <c r="AX75" s="2220">
        <f>SUM(AX76:AX254)</f>
        <v>1426287723</v>
      </c>
      <c r="AY75" s="2220">
        <f t="shared" ref="AY75:BA75" si="27">SUM(AY76:AY254)</f>
        <v>620374412</v>
      </c>
      <c r="AZ75" s="2220">
        <f t="shared" si="27"/>
        <v>632970986</v>
      </c>
      <c r="BA75" s="2220">
        <f t="shared" si="27"/>
        <v>172942325</v>
      </c>
      <c r="BB75" s="2224">
        <f t="shared" si="15"/>
        <v>0</v>
      </c>
      <c r="BC75" s="2222">
        <f t="shared" si="16"/>
        <v>46195527</v>
      </c>
      <c r="BD75" s="2225">
        <f t="shared" si="17"/>
        <v>0</v>
      </c>
      <c r="BE75" s="2222">
        <f t="shared" si="18"/>
        <v>256107313</v>
      </c>
      <c r="BF75" s="2223"/>
      <c r="BG75" s="2219"/>
      <c r="BH75" s="2219"/>
      <c r="BI75" s="2219"/>
      <c r="BJ75" s="2220">
        <f>BI75+BH75+BG75</f>
        <v>0</v>
      </c>
      <c r="BK75" s="2220">
        <f>SUM(BK76:BK254)</f>
        <v>1380092196</v>
      </c>
      <c r="BL75" s="2220">
        <f t="shared" ref="BL75:BN75" si="28">SUM(BL76:BL254)</f>
        <v>617109333</v>
      </c>
      <c r="BM75" s="2220">
        <f t="shared" si="28"/>
        <v>594653150</v>
      </c>
      <c r="BN75" s="2220">
        <f t="shared" si="28"/>
        <v>168329713</v>
      </c>
      <c r="BO75" s="2221"/>
      <c r="BP75" s="2219"/>
      <c r="BQ75" s="2219"/>
      <c r="BR75" s="2219"/>
      <c r="BS75" s="2220">
        <f>BR75+BQ75+BP75</f>
        <v>0</v>
      </c>
      <c r="BT75" s="2220">
        <f>SUM(BT76:BT254)</f>
        <v>1420586223</v>
      </c>
      <c r="BU75" s="2220">
        <f t="shared" ref="BU75:BW75" si="29">SUM(BU76:BU254)</f>
        <v>620374412</v>
      </c>
      <c r="BV75" s="2220">
        <f t="shared" si="29"/>
        <v>632970986</v>
      </c>
      <c r="BW75" s="2220">
        <f t="shared" si="29"/>
        <v>167240825</v>
      </c>
      <c r="BX75" s="2226">
        <f t="shared" si="10"/>
        <v>0</v>
      </c>
      <c r="BY75" s="2227">
        <f t="shared" si="11"/>
        <v>40494027</v>
      </c>
      <c r="BZ75" s="2228">
        <f t="shared" si="20"/>
        <v>0</v>
      </c>
      <c r="CA75" s="2229">
        <f t="shared" si="21"/>
        <v>250405813</v>
      </c>
      <c r="CB75" s="2230"/>
      <c r="CC75" s="2231"/>
    </row>
    <row r="76" spans="1:94" s="1974" customFormat="1" ht="18" customHeight="1" outlineLevel="1">
      <c r="A76" s="1974">
        <v>50</v>
      </c>
      <c r="C76" s="2201"/>
      <c r="D76" s="2232" t="s">
        <v>2997</v>
      </c>
      <c r="E76" s="2203"/>
      <c r="F76" s="2204"/>
      <c r="G76" s="2205"/>
      <c r="H76" s="2075"/>
      <c r="I76" s="2075"/>
      <c r="J76" s="2075"/>
      <c r="K76" s="2206">
        <f t="shared" ref="K76" si="30">J76+I76+H76</f>
        <v>0</v>
      </c>
      <c r="L76" s="2206">
        <f t="shared" ref="L76" si="31">M76+N76+O76</f>
        <v>0</v>
      </c>
      <c r="M76" s="2206">
        <f t="shared" ref="M76:M139" si="32">TRUNC(G76*H76,0)</f>
        <v>0</v>
      </c>
      <c r="N76" s="2206">
        <f t="shared" ref="N76:N139" si="33">TRUNC(G76*I76,0)</f>
        <v>0</v>
      </c>
      <c r="O76" s="2206">
        <f t="shared" ref="O76:O139" si="34">TRUNC(G76*J76,0)</f>
        <v>0</v>
      </c>
      <c r="P76" s="2209"/>
      <c r="Q76" s="2075"/>
      <c r="R76" s="2075"/>
      <c r="S76" s="2075"/>
      <c r="T76" s="2206">
        <f t="shared" ref="T76" si="35">S76+R76+Q76</f>
        <v>0</v>
      </c>
      <c r="U76" s="2206">
        <f t="shared" ref="U76" si="36">V76+W76+X76</f>
        <v>0</v>
      </c>
      <c r="V76" s="2206">
        <f t="shared" ref="V76:V139" si="37">TRUNC(P76*Q76,0)</f>
        <v>0</v>
      </c>
      <c r="W76" s="2206">
        <f t="shared" ref="W76:W139" si="38">TRUNC(P76*R76,0)</f>
        <v>0</v>
      </c>
      <c r="X76" s="2206">
        <f t="shared" ref="X76:X139" si="39">TRUNC(P76*S76,0)</f>
        <v>0</v>
      </c>
      <c r="Y76" s="2206">
        <f t="shared" si="13"/>
        <v>0</v>
      </c>
      <c r="Z76" s="2207">
        <f t="shared" si="14"/>
        <v>0</v>
      </c>
      <c r="AA76" s="2233">
        <v>0</v>
      </c>
      <c r="AB76" s="2075">
        <v>0</v>
      </c>
      <c r="AC76" s="2075">
        <v>0</v>
      </c>
      <c r="AD76" s="2075">
        <v>0</v>
      </c>
      <c r="AE76" s="2206">
        <f t="shared" ref="AE76" si="40">AD76+AC76+AB76</f>
        <v>0</v>
      </c>
      <c r="AF76" s="2206">
        <f t="shared" ref="AF76" si="41">AG76+AH76+AI76</f>
        <v>0</v>
      </c>
      <c r="AG76" s="2206">
        <f t="shared" ref="AG76:AG139" si="42">TRUNC(AA76*AB76,0)</f>
        <v>0</v>
      </c>
      <c r="AH76" s="2206">
        <f t="shared" ref="AH76:AH139" si="43">TRUNC(AA76*AC76,0)</f>
        <v>0</v>
      </c>
      <c r="AI76" s="2207">
        <f t="shared" ref="AI76:AI139" si="44">TRUNC(AA76*AD76,0)</f>
        <v>0</v>
      </c>
      <c r="AJ76" s="2205"/>
      <c r="AK76" s="2075"/>
      <c r="AL76" s="2075"/>
      <c r="AM76" s="2075"/>
      <c r="AN76" s="2206">
        <f t="shared" ref="AN76" si="45">AM76+AL76+AK76</f>
        <v>0</v>
      </c>
      <c r="AO76" s="2206">
        <f t="shared" ref="AO76" si="46">AP76+AQ76+AR76</f>
        <v>0</v>
      </c>
      <c r="AP76" s="2206">
        <f t="shared" ref="AP76:AP139" si="47">TRUNC(AJ76*AK76,0)</f>
        <v>0</v>
      </c>
      <c r="AQ76" s="2206">
        <f t="shared" ref="AQ76:AQ139" si="48">TRUNC(AJ76*AL76,0)</f>
        <v>0</v>
      </c>
      <c r="AR76" s="2206">
        <f t="shared" ref="AR76:AR139" si="49">TRUNC(AJ76*AM76,0)</f>
        <v>0</v>
      </c>
      <c r="AS76" s="2209"/>
      <c r="AT76" s="2075"/>
      <c r="AU76" s="2075"/>
      <c r="AV76" s="2075"/>
      <c r="AW76" s="2206">
        <f t="shared" ref="AW76" si="50">AV76+AU76+AT76</f>
        <v>0</v>
      </c>
      <c r="AX76" s="2206">
        <f t="shared" ref="AX76" si="51">AY76+AZ76+BA76</f>
        <v>0</v>
      </c>
      <c r="AY76" s="2206">
        <f t="shared" ref="AY76:AY139" si="52">TRUNC(AS76*AT76,0)</f>
        <v>0</v>
      </c>
      <c r="AZ76" s="2206">
        <f t="shared" ref="AZ76:AZ139" si="53">TRUNC(AS76*AU76,0)</f>
        <v>0</v>
      </c>
      <c r="BA76" s="2206">
        <f t="shared" ref="BA76:BA139" si="54">TRUNC(AS76*AV76,0)</f>
        <v>0</v>
      </c>
      <c r="BB76" s="2234">
        <f t="shared" si="15"/>
        <v>0</v>
      </c>
      <c r="BC76" s="2207">
        <f t="shared" si="16"/>
        <v>0</v>
      </c>
      <c r="BD76" s="2208">
        <f t="shared" si="17"/>
        <v>0</v>
      </c>
      <c r="BE76" s="2207">
        <f t="shared" si="18"/>
        <v>0</v>
      </c>
      <c r="BF76" s="2233"/>
      <c r="BG76" s="2075"/>
      <c r="BH76" s="2075"/>
      <c r="BI76" s="2075"/>
      <c r="BJ76" s="2206">
        <f t="shared" ref="BJ76" si="55">BI76+BH76+BG76</f>
        <v>0</v>
      </c>
      <c r="BK76" s="2206">
        <f t="shared" ref="BK76" si="56">BL76+BM76+BN76</f>
        <v>0</v>
      </c>
      <c r="BL76" s="2206">
        <f t="shared" ref="BL76:BL139" si="57">TRUNC(BF76*BG76,0)</f>
        <v>0</v>
      </c>
      <c r="BM76" s="2206">
        <f t="shared" ref="BM76:BM139" si="58">TRUNC(BF76*BH76,0)</f>
        <v>0</v>
      </c>
      <c r="BN76" s="2206">
        <f t="shared" ref="BN76:BN139" si="59">TRUNC(BF76*BI76,0)</f>
        <v>0</v>
      </c>
      <c r="BO76" s="2209"/>
      <c r="BP76" s="2075"/>
      <c r="BQ76" s="2075"/>
      <c r="BR76" s="2075"/>
      <c r="BS76" s="2206">
        <f t="shared" ref="BS76" si="60">BR76+BQ76+BP76</f>
        <v>0</v>
      </c>
      <c r="BT76" s="2206">
        <f t="shared" ref="BT76" si="61">BU76+BV76+BW76</f>
        <v>0</v>
      </c>
      <c r="BU76" s="2206">
        <f t="shared" ref="BU76:BU139" si="62">TRUNC(BO76*BP76,0)</f>
        <v>0</v>
      </c>
      <c r="BV76" s="2206">
        <f t="shared" ref="BV76:BV139" si="63">TRUNC(BO76*BQ76,0)</f>
        <v>0</v>
      </c>
      <c r="BW76" s="2206">
        <f t="shared" ref="BW76:BW139" si="64">TRUNC(BO76*BR76,0)</f>
        <v>0</v>
      </c>
      <c r="BX76" s="2210">
        <f t="shared" si="10"/>
        <v>0</v>
      </c>
      <c r="BY76" s="2081">
        <f t="shared" si="11"/>
        <v>0</v>
      </c>
      <c r="BZ76" s="2211">
        <f t="shared" si="20"/>
        <v>0</v>
      </c>
      <c r="CA76" s="2212">
        <f t="shared" si="21"/>
        <v>0</v>
      </c>
      <c r="CB76" s="2082"/>
      <c r="CC76" s="2083"/>
    </row>
    <row r="77" spans="1:94" s="1974" customFormat="1" ht="18" customHeight="1" outlineLevel="1">
      <c r="A77" s="2235" t="s">
        <v>2998</v>
      </c>
      <c r="B77" s="2235" t="b">
        <v>1</v>
      </c>
      <c r="C77" s="2201"/>
      <c r="D77" s="2236" t="s">
        <v>363</v>
      </c>
      <c r="E77" s="2203" t="s">
        <v>2999</v>
      </c>
      <c r="F77" s="2204" t="s">
        <v>365</v>
      </c>
      <c r="G77" s="2209">
        <v>1234</v>
      </c>
      <c r="H77" s="2075">
        <v>1420</v>
      </c>
      <c r="I77" s="2075">
        <v>13030</v>
      </c>
      <c r="J77" s="2075"/>
      <c r="K77" s="2206">
        <f>J77+I77+H77</f>
        <v>14450</v>
      </c>
      <c r="L77" s="2206">
        <f>M77+N77+O77</f>
        <v>17831300</v>
      </c>
      <c r="M77" s="2206">
        <f t="shared" si="32"/>
        <v>1752280</v>
      </c>
      <c r="N77" s="2206">
        <f t="shared" si="33"/>
        <v>16079020</v>
      </c>
      <c r="O77" s="2206">
        <f t="shared" si="34"/>
        <v>0</v>
      </c>
      <c r="P77" s="2209">
        <v>1234</v>
      </c>
      <c r="Q77" s="2075">
        <v>1420</v>
      </c>
      <c r="R77" s="2075">
        <v>13030</v>
      </c>
      <c r="S77" s="2075"/>
      <c r="T77" s="2206">
        <f>S77+R77+Q77</f>
        <v>14450</v>
      </c>
      <c r="U77" s="2206">
        <f>V77+W77+X77</f>
        <v>17831300</v>
      </c>
      <c r="V77" s="2206">
        <f t="shared" si="37"/>
        <v>1752280</v>
      </c>
      <c r="W77" s="2206">
        <f t="shared" si="38"/>
        <v>16079020</v>
      </c>
      <c r="X77" s="2206">
        <f t="shared" si="39"/>
        <v>0</v>
      </c>
      <c r="Y77" s="2209">
        <f t="shared" si="13"/>
        <v>0</v>
      </c>
      <c r="Z77" s="2207">
        <f t="shared" si="14"/>
        <v>0</v>
      </c>
      <c r="AA77" s="2209">
        <v>967.7</v>
      </c>
      <c r="AB77" s="2075">
        <v>6000</v>
      </c>
      <c r="AC77" s="2075">
        <v>10000</v>
      </c>
      <c r="AD77" s="2075">
        <v>3000</v>
      </c>
      <c r="AE77" s="2206">
        <f>AD77+AC77+AB77</f>
        <v>19000</v>
      </c>
      <c r="AF77" s="2206">
        <f>AG77+AH77+AI77</f>
        <v>18386300</v>
      </c>
      <c r="AG77" s="2206">
        <f t="shared" si="42"/>
        <v>5806200</v>
      </c>
      <c r="AH77" s="2206">
        <f t="shared" si="43"/>
        <v>9677000</v>
      </c>
      <c r="AI77" s="2207">
        <f t="shared" si="44"/>
        <v>2903100</v>
      </c>
      <c r="AJ77" s="2233">
        <v>1234</v>
      </c>
      <c r="AK77" s="2075">
        <v>6000</v>
      </c>
      <c r="AL77" s="2075">
        <v>10000</v>
      </c>
      <c r="AM77" s="2075">
        <v>3000</v>
      </c>
      <c r="AN77" s="2206">
        <f>AM77+AL77+AK77</f>
        <v>19000</v>
      </c>
      <c r="AO77" s="2206">
        <f>AP77+AQ77+AR77</f>
        <v>23446000</v>
      </c>
      <c r="AP77" s="2206">
        <f t="shared" si="47"/>
        <v>7404000</v>
      </c>
      <c r="AQ77" s="2206">
        <f t="shared" si="48"/>
        <v>12340000</v>
      </c>
      <c r="AR77" s="2206">
        <f t="shared" si="49"/>
        <v>3702000</v>
      </c>
      <c r="AS77" s="2209">
        <v>1234</v>
      </c>
      <c r="AT77" s="2075">
        <v>6000</v>
      </c>
      <c r="AU77" s="2075">
        <v>10000</v>
      </c>
      <c r="AV77" s="2075">
        <v>3000</v>
      </c>
      <c r="AW77" s="2206">
        <f>AV77+AU77+AT77</f>
        <v>19000</v>
      </c>
      <c r="AX77" s="2206">
        <f>AY77+AZ77+BA77</f>
        <v>23446000</v>
      </c>
      <c r="AY77" s="2206">
        <f t="shared" si="52"/>
        <v>7404000</v>
      </c>
      <c r="AZ77" s="2206">
        <f t="shared" si="53"/>
        <v>12340000</v>
      </c>
      <c r="BA77" s="2206">
        <f t="shared" si="54"/>
        <v>3702000</v>
      </c>
      <c r="BB77" s="2209">
        <f t="shared" si="15"/>
        <v>0</v>
      </c>
      <c r="BC77" s="2207">
        <f t="shared" si="16"/>
        <v>0</v>
      </c>
      <c r="BD77" s="2209">
        <f t="shared" si="17"/>
        <v>266.29999999999995</v>
      </c>
      <c r="BE77" s="2207">
        <f t="shared" si="18"/>
        <v>5059700</v>
      </c>
      <c r="BF77" s="2233">
        <v>1234</v>
      </c>
      <c r="BG77" s="2075">
        <v>6000</v>
      </c>
      <c r="BH77" s="2075">
        <v>10000</v>
      </c>
      <c r="BI77" s="2075">
        <v>3000</v>
      </c>
      <c r="BJ77" s="2206">
        <f>BI77+BH77+BG77</f>
        <v>19000</v>
      </c>
      <c r="BK77" s="2206">
        <f>BL77+BM77+BN77</f>
        <v>23446000</v>
      </c>
      <c r="BL77" s="2206">
        <f t="shared" si="57"/>
        <v>7404000</v>
      </c>
      <c r="BM77" s="2206">
        <f t="shared" si="58"/>
        <v>12340000</v>
      </c>
      <c r="BN77" s="2206">
        <f t="shared" si="59"/>
        <v>3702000</v>
      </c>
      <c r="BO77" s="2209">
        <v>1234</v>
      </c>
      <c r="BP77" s="2075">
        <v>6000</v>
      </c>
      <c r="BQ77" s="2075">
        <v>10000</v>
      </c>
      <c r="BR77" s="2075">
        <v>3000</v>
      </c>
      <c r="BS77" s="2206">
        <f>BR77+BQ77+BP77</f>
        <v>19000</v>
      </c>
      <c r="BT77" s="2206">
        <f>BU77+BV77+BW77</f>
        <v>23446000</v>
      </c>
      <c r="BU77" s="2206">
        <f t="shared" si="62"/>
        <v>7404000</v>
      </c>
      <c r="BV77" s="2206">
        <f t="shared" si="63"/>
        <v>12340000</v>
      </c>
      <c r="BW77" s="2206">
        <f t="shared" si="64"/>
        <v>3702000</v>
      </c>
      <c r="BX77" s="2209">
        <f t="shared" si="10"/>
        <v>0</v>
      </c>
      <c r="BY77" s="2207">
        <f t="shared" si="11"/>
        <v>0</v>
      </c>
      <c r="BZ77" s="2211">
        <f t="shared" si="20"/>
        <v>266.29999999999995</v>
      </c>
      <c r="CA77" s="2212">
        <f t="shared" si="21"/>
        <v>5059700</v>
      </c>
      <c r="CB77" s="2082"/>
      <c r="CC77" s="2083"/>
      <c r="CD77" s="2237"/>
      <c r="CF77" s="2200"/>
    </row>
    <row r="78" spans="1:94" s="1974" customFormat="1" ht="18" customHeight="1" outlineLevel="1">
      <c r="A78" s="2238" t="s">
        <v>3000</v>
      </c>
      <c r="B78" s="2238" t="b">
        <v>1</v>
      </c>
      <c r="C78" s="2201"/>
      <c r="D78" s="2236" t="s">
        <v>363</v>
      </c>
      <c r="E78" s="2203" t="s">
        <v>3001</v>
      </c>
      <c r="F78" s="2204" t="s">
        <v>365</v>
      </c>
      <c r="G78" s="2209">
        <v>711.7</v>
      </c>
      <c r="H78" s="2239">
        <v>1420</v>
      </c>
      <c r="I78" s="2239">
        <v>13030</v>
      </c>
      <c r="J78" s="2239"/>
      <c r="K78" s="2206">
        <f t="shared" ref="K78:K141" si="65">J78+I78+H78</f>
        <v>14450</v>
      </c>
      <c r="L78" s="2206">
        <f t="shared" ref="L78:L141" si="66">M78+N78+O78</f>
        <v>10284065</v>
      </c>
      <c r="M78" s="2240">
        <f t="shared" si="32"/>
        <v>1010614</v>
      </c>
      <c r="N78" s="2240">
        <f t="shared" si="33"/>
        <v>9273451</v>
      </c>
      <c r="O78" s="2240">
        <f t="shared" si="34"/>
        <v>0</v>
      </c>
      <c r="P78" s="2209">
        <v>711.7</v>
      </c>
      <c r="Q78" s="2075">
        <v>1420</v>
      </c>
      <c r="R78" s="2075">
        <v>13030</v>
      </c>
      <c r="S78" s="2075"/>
      <c r="T78" s="2206">
        <f t="shared" ref="T78:T141" si="67">S78+R78+Q78</f>
        <v>14450</v>
      </c>
      <c r="U78" s="2206">
        <f t="shared" ref="U78:U141" si="68">V78+W78+X78</f>
        <v>10284065</v>
      </c>
      <c r="V78" s="2240">
        <f t="shared" si="37"/>
        <v>1010614</v>
      </c>
      <c r="W78" s="2240">
        <f t="shared" si="38"/>
        <v>9273451</v>
      </c>
      <c r="X78" s="2240">
        <f t="shared" si="39"/>
        <v>0</v>
      </c>
      <c r="Y78" s="2241">
        <f t="shared" si="13"/>
        <v>0</v>
      </c>
      <c r="Z78" s="2207">
        <f t="shared" si="14"/>
        <v>0</v>
      </c>
      <c r="AA78" s="2241"/>
      <c r="AB78" s="2239"/>
      <c r="AC78" s="2239"/>
      <c r="AD78" s="2239"/>
      <c r="AE78" s="2206">
        <f t="shared" ref="AE78:AE141" si="69">AD78+AC78+AB78</f>
        <v>0</v>
      </c>
      <c r="AF78" s="2206">
        <f t="shared" ref="AF78:AF141" si="70">AG78+AH78+AI78</f>
        <v>0</v>
      </c>
      <c r="AG78" s="2240">
        <f t="shared" si="42"/>
        <v>0</v>
      </c>
      <c r="AH78" s="2240">
        <f t="shared" si="43"/>
        <v>0</v>
      </c>
      <c r="AI78" s="2242">
        <f t="shared" si="44"/>
        <v>0</v>
      </c>
      <c r="AJ78" s="2233">
        <v>711.7</v>
      </c>
      <c r="AK78" s="2239">
        <v>6000</v>
      </c>
      <c r="AL78" s="2239">
        <v>10000</v>
      </c>
      <c r="AM78" s="2239">
        <v>3000</v>
      </c>
      <c r="AN78" s="2206">
        <f t="shared" ref="AN78:AN141" si="71">AM78+AL78+AK78</f>
        <v>19000</v>
      </c>
      <c r="AO78" s="2206">
        <f t="shared" ref="AO78:AO141" si="72">AP78+AQ78+AR78</f>
        <v>13522300</v>
      </c>
      <c r="AP78" s="2240">
        <f t="shared" si="47"/>
        <v>4270200</v>
      </c>
      <c r="AQ78" s="2240">
        <f t="shared" si="48"/>
        <v>7117000</v>
      </c>
      <c r="AR78" s="2240">
        <f t="shared" si="49"/>
        <v>2135100</v>
      </c>
      <c r="AS78" s="2241">
        <v>711.7</v>
      </c>
      <c r="AT78" s="2075">
        <v>6000</v>
      </c>
      <c r="AU78" s="2075">
        <v>10000</v>
      </c>
      <c r="AV78" s="2075">
        <v>3000</v>
      </c>
      <c r="AW78" s="2206">
        <f t="shared" ref="AW78:AW141" si="73">AV78+AU78+AT78</f>
        <v>19000</v>
      </c>
      <c r="AX78" s="2206">
        <f t="shared" ref="AX78:AX141" si="74">AY78+AZ78+BA78</f>
        <v>13522300</v>
      </c>
      <c r="AY78" s="2240">
        <f t="shared" si="52"/>
        <v>4270200</v>
      </c>
      <c r="AZ78" s="2240">
        <f t="shared" si="53"/>
        <v>7117000</v>
      </c>
      <c r="BA78" s="2240">
        <f t="shared" si="54"/>
        <v>2135100</v>
      </c>
      <c r="BB78" s="2241">
        <f t="shared" si="15"/>
        <v>0</v>
      </c>
      <c r="BC78" s="2207">
        <f t="shared" si="16"/>
        <v>0</v>
      </c>
      <c r="BD78" s="2241">
        <f t="shared" si="17"/>
        <v>711.7</v>
      </c>
      <c r="BE78" s="2207">
        <f t="shared" si="18"/>
        <v>13522300</v>
      </c>
      <c r="BF78" s="2233">
        <v>711.7</v>
      </c>
      <c r="BG78" s="2075">
        <v>6000</v>
      </c>
      <c r="BH78" s="2075">
        <v>10000</v>
      </c>
      <c r="BI78" s="2075">
        <v>3000</v>
      </c>
      <c r="BJ78" s="2206">
        <f t="shared" ref="BJ78:BJ141" si="75">BI78+BH78+BG78</f>
        <v>19000</v>
      </c>
      <c r="BK78" s="2206">
        <f t="shared" ref="BK78:BK141" si="76">BL78+BM78+BN78</f>
        <v>13522300</v>
      </c>
      <c r="BL78" s="2206">
        <f t="shared" si="57"/>
        <v>4270200</v>
      </c>
      <c r="BM78" s="2206">
        <f t="shared" si="58"/>
        <v>7117000</v>
      </c>
      <c r="BN78" s="2206">
        <f t="shared" si="59"/>
        <v>2135100</v>
      </c>
      <c r="BO78" s="2241">
        <v>711.7</v>
      </c>
      <c r="BP78" s="2075">
        <v>6000</v>
      </c>
      <c r="BQ78" s="2075">
        <v>10000</v>
      </c>
      <c r="BR78" s="2075">
        <v>3000</v>
      </c>
      <c r="BS78" s="2206">
        <f t="shared" ref="BS78:BS141" si="77">BR78+BQ78+BP78</f>
        <v>19000</v>
      </c>
      <c r="BT78" s="2206">
        <f t="shared" ref="BT78:BT141" si="78">BU78+BV78+BW78</f>
        <v>13522300</v>
      </c>
      <c r="BU78" s="2206">
        <f t="shared" si="62"/>
        <v>4270200</v>
      </c>
      <c r="BV78" s="2206">
        <f t="shared" si="63"/>
        <v>7117000</v>
      </c>
      <c r="BW78" s="2206">
        <f t="shared" si="64"/>
        <v>2135100</v>
      </c>
      <c r="BX78" s="2241">
        <f t="shared" si="10"/>
        <v>0</v>
      </c>
      <c r="BY78" s="2207">
        <f t="shared" si="11"/>
        <v>0</v>
      </c>
      <c r="BZ78" s="2211">
        <f t="shared" si="20"/>
        <v>711.7</v>
      </c>
      <c r="CA78" s="2212">
        <f t="shared" si="21"/>
        <v>13522300</v>
      </c>
      <c r="CB78" s="2083"/>
      <c r="CC78" s="2083"/>
      <c r="CD78" s="2237"/>
      <c r="CF78" s="2200"/>
      <c r="CJ78" s="1975"/>
      <c r="CK78" s="1975"/>
      <c r="CL78" s="1975"/>
      <c r="CM78" s="1975"/>
      <c r="CN78" s="1975"/>
      <c r="CO78" s="1975"/>
      <c r="CP78" s="1975"/>
    </row>
    <row r="79" spans="1:94" s="1974" customFormat="1" ht="18" customHeight="1" outlineLevel="1">
      <c r="A79" s="2235" t="s">
        <v>3002</v>
      </c>
      <c r="B79" s="2235" t="b">
        <v>1</v>
      </c>
      <c r="C79" s="2201"/>
      <c r="D79" s="2236" t="s">
        <v>367</v>
      </c>
      <c r="E79" s="2243" t="s">
        <v>368</v>
      </c>
      <c r="F79" s="2204" t="s">
        <v>365</v>
      </c>
      <c r="G79" s="2244">
        <v>56.1</v>
      </c>
      <c r="H79" s="2206">
        <v>7740</v>
      </c>
      <c r="I79" s="2206">
        <v>37330</v>
      </c>
      <c r="J79" s="2206"/>
      <c r="K79" s="2206">
        <f t="shared" si="65"/>
        <v>45070</v>
      </c>
      <c r="L79" s="2206">
        <f t="shared" si="66"/>
        <v>2528427</v>
      </c>
      <c r="M79" s="2206">
        <f t="shared" si="32"/>
        <v>434214</v>
      </c>
      <c r="N79" s="2206">
        <f t="shared" si="33"/>
        <v>2094213</v>
      </c>
      <c r="O79" s="2206">
        <f t="shared" si="34"/>
        <v>0</v>
      </c>
      <c r="P79" s="2244">
        <v>56.1</v>
      </c>
      <c r="Q79" s="2206">
        <v>7740</v>
      </c>
      <c r="R79" s="2206">
        <v>37330</v>
      </c>
      <c r="S79" s="2206"/>
      <c r="T79" s="2206">
        <f t="shared" si="67"/>
        <v>45070</v>
      </c>
      <c r="U79" s="2206">
        <f t="shared" si="68"/>
        <v>2528427</v>
      </c>
      <c r="V79" s="2206">
        <f t="shared" si="37"/>
        <v>434214</v>
      </c>
      <c r="W79" s="2206">
        <f t="shared" si="38"/>
        <v>2094213</v>
      </c>
      <c r="X79" s="2206">
        <f t="shared" si="39"/>
        <v>0</v>
      </c>
      <c r="Y79" s="2245">
        <f t="shared" si="13"/>
        <v>0</v>
      </c>
      <c r="Z79" s="2207">
        <f t="shared" si="14"/>
        <v>0</v>
      </c>
      <c r="AA79" s="2245">
        <v>56.1</v>
      </c>
      <c r="AB79" s="2206">
        <v>15000</v>
      </c>
      <c r="AC79" s="2206">
        <v>60000</v>
      </c>
      <c r="AD79" s="2206">
        <v>5000</v>
      </c>
      <c r="AE79" s="2206">
        <f t="shared" si="69"/>
        <v>80000</v>
      </c>
      <c r="AF79" s="2206">
        <f t="shared" si="70"/>
        <v>4488000</v>
      </c>
      <c r="AG79" s="2206">
        <f t="shared" si="42"/>
        <v>841500</v>
      </c>
      <c r="AH79" s="2206">
        <f t="shared" si="43"/>
        <v>3366000</v>
      </c>
      <c r="AI79" s="2207">
        <f t="shared" si="44"/>
        <v>280500</v>
      </c>
      <c r="AJ79" s="2246">
        <v>56.1</v>
      </c>
      <c r="AK79" s="2075">
        <v>15000</v>
      </c>
      <c r="AL79" s="2075">
        <v>60000</v>
      </c>
      <c r="AM79" s="2075">
        <v>5000</v>
      </c>
      <c r="AN79" s="2206">
        <f t="shared" si="71"/>
        <v>80000</v>
      </c>
      <c r="AO79" s="2206">
        <f t="shared" si="72"/>
        <v>4488000</v>
      </c>
      <c r="AP79" s="2206">
        <f t="shared" si="47"/>
        <v>841500</v>
      </c>
      <c r="AQ79" s="2206">
        <f t="shared" si="48"/>
        <v>3366000</v>
      </c>
      <c r="AR79" s="2206">
        <f t="shared" si="49"/>
        <v>280500</v>
      </c>
      <c r="AS79" s="2245">
        <v>56.1</v>
      </c>
      <c r="AT79" s="2075">
        <v>15000</v>
      </c>
      <c r="AU79" s="2075">
        <v>60000</v>
      </c>
      <c r="AV79" s="2075">
        <v>5000</v>
      </c>
      <c r="AW79" s="2206">
        <f t="shared" si="73"/>
        <v>80000</v>
      </c>
      <c r="AX79" s="2206">
        <f t="shared" si="74"/>
        <v>4488000</v>
      </c>
      <c r="AY79" s="2206">
        <f t="shared" si="52"/>
        <v>841500</v>
      </c>
      <c r="AZ79" s="2206">
        <f t="shared" si="53"/>
        <v>3366000</v>
      </c>
      <c r="BA79" s="2206">
        <f t="shared" si="54"/>
        <v>280500</v>
      </c>
      <c r="BB79" s="2245">
        <f t="shared" si="15"/>
        <v>0</v>
      </c>
      <c r="BC79" s="2207">
        <f t="shared" si="16"/>
        <v>0</v>
      </c>
      <c r="BD79" s="2245">
        <f t="shared" si="17"/>
        <v>0</v>
      </c>
      <c r="BE79" s="2207">
        <f t="shared" si="18"/>
        <v>0</v>
      </c>
      <c r="BF79" s="2246">
        <v>56.1</v>
      </c>
      <c r="BG79" s="2075">
        <v>15000</v>
      </c>
      <c r="BH79" s="2075">
        <v>60000</v>
      </c>
      <c r="BI79" s="2075">
        <v>5000</v>
      </c>
      <c r="BJ79" s="2206">
        <f t="shared" si="75"/>
        <v>80000</v>
      </c>
      <c r="BK79" s="2206">
        <f t="shared" si="76"/>
        <v>4488000</v>
      </c>
      <c r="BL79" s="2206">
        <f t="shared" si="57"/>
        <v>841500</v>
      </c>
      <c r="BM79" s="2206">
        <f t="shared" si="58"/>
        <v>3366000</v>
      </c>
      <c r="BN79" s="2206">
        <f t="shared" si="59"/>
        <v>280500</v>
      </c>
      <c r="BO79" s="2245">
        <v>56.1</v>
      </c>
      <c r="BP79" s="2075">
        <v>15000</v>
      </c>
      <c r="BQ79" s="2075">
        <v>60000</v>
      </c>
      <c r="BR79" s="2075">
        <v>5000</v>
      </c>
      <c r="BS79" s="2206">
        <f t="shared" si="77"/>
        <v>80000</v>
      </c>
      <c r="BT79" s="2206">
        <f t="shared" si="78"/>
        <v>4488000</v>
      </c>
      <c r="BU79" s="2206">
        <f t="shared" si="62"/>
        <v>841500</v>
      </c>
      <c r="BV79" s="2206">
        <f t="shared" si="63"/>
        <v>3366000</v>
      </c>
      <c r="BW79" s="2206">
        <f t="shared" si="64"/>
        <v>280500</v>
      </c>
      <c r="BX79" s="2245">
        <f t="shared" si="10"/>
        <v>0</v>
      </c>
      <c r="BY79" s="2207">
        <f t="shared" si="11"/>
        <v>0</v>
      </c>
      <c r="BZ79" s="2211">
        <f t="shared" si="20"/>
        <v>0</v>
      </c>
      <c r="CA79" s="2212">
        <f t="shared" si="21"/>
        <v>0</v>
      </c>
      <c r="CB79" s="2083"/>
      <c r="CC79" s="2083"/>
      <c r="CD79" s="2237"/>
      <c r="CF79" s="2200"/>
    </row>
    <row r="80" spans="1:94" s="1974" customFormat="1" ht="18" customHeight="1" outlineLevel="1">
      <c r="A80" s="2235" t="s">
        <v>3003</v>
      </c>
      <c r="B80" s="2235" t="b">
        <v>1</v>
      </c>
      <c r="C80" s="2201"/>
      <c r="D80" s="2236" t="s">
        <v>369</v>
      </c>
      <c r="E80" s="2243" t="s">
        <v>370</v>
      </c>
      <c r="F80" s="2204" t="s">
        <v>154</v>
      </c>
      <c r="G80" s="2244">
        <v>6</v>
      </c>
      <c r="H80" s="2206">
        <v>11480</v>
      </c>
      <c r="I80" s="2206">
        <v>69290</v>
      </c>
      <c r="J80" s="2206"/>
      <c r="K80" s="2206">
        <f t="shared" si="65"/>
        <v>80770</v>
      </c>
      <c r="L80" s="2206">
        <f t="shared" si="66"/>
        <v>484620</v>
      </c>
      <c r="M80" s="2206">
        <f t="shared" si="32"/>
        <v>68880</v>
      </c>
      <c r="N80" s="2206">
        <f t="shared" si="33"/>
        <v>415740</v>
      </c>
      <c r="O80" s="2206">
        <f t="shared" si="34"/>
        <v>0</v>
      </c>
      <c r="P80" s="2244">
        <v>6</v>
      </c>
      <c r="Q80" s="2206">
        <v>11480</v>
      </c>
      <c r="R80" s="2206">
        <v>69290</v>
      </c>
      <c r="S80" s="2206"/>
      <c r="T80" s="2206">
        <f t="shared" si="67"/>
        <v>80770</v>
      </c>
      <c r="U80" s="2206">
        <f t="shared" si="68"/>
        <v>484620</v>
      </c>
      <c r="V80" s="2206">
        <f t="shared" si="37"/>
        <v>68880</v>
      </c>
      <c r="W80" s="2206">
        <f t="shared" si="38"/>
        <v>415740</v>
      </c>
      <c r="X80" s="2206">
        <f t="shared" si="39"/>
        <v>0</v>
      </c>
      <c r="Y80" s="2244">
        <f t="shared" si="13"/>
        <v>0</v>
      </c>
      <c r="Z80" s="2207">
        <f t="shared" si="14"/>
        <v>0</v>
      </c>
      <c r="AA80" s="2244">
        <v>6</v>
      </c>
      <c r="AB80" s="2206">
        <v>30000</v>
      </c>
      <c r="AC80" s="2206">
        <v>50000</v>
      </c>
      <c r="AD80" s="2206">
        <v>5000</v>
      </c>
      <c r="AE80" s="2206">
        <f t="shared" si="69"/>
        <v>85000</v>
      </c>
      <c r="AF80" s="2206">
        <f t="shared" si="70"/>
        <v>510000</v>
      </c>
      <c r="AG80" s="2206">
        <f t="shared" si="42"/>
        <v>180000</v>
      </c>
      <c r="AH80" s="2206">
        <f t="shared" si="43"/>
        <v>300000</v>
      </c>
      <c r="AI80" s="2207">
        <f t="shared" si="44"/>
        <v>30000</v>
      </c>
      <c r="AJ80" s="2246">
        <v>6</v>
      </c>
      <c r="AK80" s="2075">
        <v>30000</v>
      </c>
      <c r="AL80" s="2075">
        <v>50000</v>
      </c>
      <c r="AM80" s="2075">
        <v>5000</v>
      </c>
      <c r="AN80" s="2206">
        <f t="shared" si="71"/>
        <v>85000</v>
      </c>
      <c r="AO80" s="2206">
        <f t="shared" si="72"/>
        <v>510000</v>
      </c>
      <c r="AP80" s="2206">
        <f t="shared" si="47"/>
        <v>180000</v>
      </c>
      <c r="AQ80" s="2206">
        <f t="shared" si="48"/>
        <v>300000</v>
      </c>
      <c r="AR80" s="2206">
        <f t="shared" si="49"/>
        <v>30000</v>
      </c>
      <c r="AS80" s="2244">
        <v>6</v>
      </c>
      <c r="AT80" s="2075">
        <v>30000</v>
      </c>
      <c r="AU80" s="2075">
        <v>50000</v>
      </c>
      <c r="AV80" s="2075">
        <v>5000</v>
      </c>
      <c r="AW80" s="2206">
        <f t="shared" si="73"/>
        <v>85000</v>
      </c>
      <c r="AX80" s="2206">
        <f t="shared" si="74"/>
        <v>510000</v>
      </c>
      <c r="AY80" s="2206">
        <f t="shared" si="52"/>
        <v>180000</v>
      </c>
      <c r="AZ80" s="2206">
        <f t="shared" si="53"/>
        <v>300000</v>
      </c>
      <c r="BA80" s="2206">
        <f t="shared" si="54"/>
        <v>30000</v>
      </c>
      <c r="BB80" s="2244">
        <f t="shared" si="15"/>
        <v>0</v>
      </c>
      <c r="BC80" s="2207">
        <f t="shared" si="16"/>
        <v>0</v>
      </c>
      <c r="BD80" s="2244">
        <f t="shared" si="17"/>
        <v>0</v>
      </c>
      <c r="BE80" s="2207">
        <f t="shared" si="18"/>
        <v>0</v>
      </c>
      <c r="BF80" s="2246">
        <v>6</v>
      </c>
      <c r="BG80" s="2075">
        <v>30000</v>
      </c>
      <c r="BH80" s="2075">
        <v>50000</v>
      </c>
      <c r="BI80" s="2075">
        <v>5000</v>
      </c>
      <c r="BJ80" s="2206">
        <f t="shared" si="75"/>
        <v>85000</v>
      </c>
      <c r="BK80" s="2206">
        <f t="shared" si="76"/>
        <v>510000</v>
      </c>
      <c r="BL80" s="2206">
        <f t="shared" si="57"/>
        <v>180000</v>
      </c>
      <c r="BM80" s="2206">
        <f t="shared" si="58"/>
        <v>300000</v>
      </c>
      <c r="BN80" s="2206">
        <f t="shared" si="59"/>
        <v>30000</v>
      </c>
      <c r="BO80" s="2244">
        <v>6</v>
      </c>
      <c r="BP80" s="2075">
        <v>30000</v>
      </c>
      <c r="BQ80" s="2075">
        <v>50000</v>
      </c>
      <c r="BR80" s="2075">
        <v>5000</v>
      </c>
      <c r="BS80" s="2206">
        <f t="shared" si="77"/>
        <v>85000</v>
      </c>
      <c r="BT80" s="2206">
        <f t="shared" si="78"/>
        <v>510000</v>
      </c>
      <c r="BU80" s="2206">
        <f t="shared" si="62"/>
        <v>180000</v>
      </c>
      <c r="BV80" s="2206">
        <f t="shared" si="63"/>
        <v>300000</v>
      </c>
      <c r="BW80" s="2206">
        <f t="shared" si="64"/>
        <v>30000</v>
      </c>
      <c r="BX80" s="2244">
        <f t="shared" si="10"/>
        <v>0</v>
      </c>
      <c r="BY80" s="2207">
        <f t="shared" si="11"/>
        <v>0</v>
      </c>
      <c r="BZ80" s="2211">
        <f t="shared" si="20"/>
        <v>0</v>
      </c>
      <c r="CA80" s="2212">
        <f t="shared" si="21"/>
        <v>0</v>
      </c>
      <c r="CB80" s="2247"/>
      <c r="CC80" s="2083"/>
      <c r="CD80" s="2237"/>
      <c r="CF80" s="2200"/>
    </row>
    <row r="81" spans="1:84" s="1974" customFormat="1" ht="18" customHeight="1" outlineLevel="1">
      <c r="A81" s="2235" t="s">
        <v>3004</v>
      </c>
      <c r="B81" s="2235" t="b">
        <v>1</v>
      </c>
      <c r="C81" s="2201"/>
      <c r="D81" s="2236" t="s">
        <v>371</v>
      </c>
      <c r="E81" s="2203" t="s">
        <v>372</v>
      </c>
      <c r="F81" s="2204" t="s">
        <v>154</v>
      </c>
      <c r="G81" s="2209">
        <v>2</v>
      </c>
      <c r="H81" s="2075">
        <v>20</v>
      </c>
      <c r="I81" s="2075">
        <v>236000</v>
      </c>
      <c r="J81" s="2075"/>
      <c r="K81" s="2206">
        <f t="shared" si="65"/>
        <v>236020</v>
      </c>
      <c r="L81" s="2206">
        <f t="shared" si="66"/>
        <v>472040</v>
      </c>
      <c r="M81" s="2206">
        <f t="shared" si="32"/>
        <v>40</v>
      </c>
      <c r="N81" s="2206">
        <f t="shared" si="33"/>
        <v>472000</v>
      </c>
      <c r="O81" s="2206">
        <f t="shared" si="34"/>
        <v>0</v>
      </c>
      <c r="P81" s="2209">
        <v>2</v>
      </c>
      <c r="Q81" s="2075">
        <v>20</v>
      </c>
      <c r="R81" s="2075">
        <v>236000</v>
      </c>
      <c r="S81" s="2075"/>
      <c r="T81" s="2206">
        <f t="shared" si="67"/>
        <v>236020</v>
      </c>
      <c r="U81" s="2206">
        <f t="shared" si="68"/>
        <v>472040</v>
      </c>
      <c r="V81" s="2206">
        <f t="shared" si="37"/>
        <v>40</v>
      </c>
      <c r="W81" s="2206">
        <f t="shared" si="38"/>
        <v>472000</v>
      </c>
      <c r="X81" s="2206">
        <f t="shared" si="39"/>
        <v>0</v>
      </c>
      <c r="Y81" s="2209">
        <f t="shared" si="13"/>
        <v>0</v>
      </c>
      <c r="Z81" s="2207">
        <f t="shared" si="14"/>
        <v>0</v>
      </c>
      <c r="AA81" s="2209">
        <v>6</v>
      </c>
      <c r="AB81" s="2075">
        <v>15000</v>
      </c>
      <c r="AC81" s="2075">
        <v>100000</v>
      </c>
      <c r="AD81" s="2075">
        <v>20000</v>
      </c>
      <c r="AE81" s="2206">
        <f t="shared" si="69"/>
        <v>135000</v>
      </c>
      <c r="AF81" s="2206">
        <f t="shared" si="70"/>
        <v>810000</v>
      </c>
      <c r="AG81" s="2206">
        <f t="shared" si="42"/>
        <v>90000</v>
      </c>
      <c r="AH81" s="2206">
        <f t="shared" si="43"/>
        <v>600000</v>
      </c>
      <c r="AI81" s="2207">
        <f t="shared" si="44"/>
        <v>120000</v>
      </c>
      <c r="AJ81" s="2233">
        <v>2</v>
      </c>
      <c r="AK81" s="2075">
        <v>15000</v>
      </c>
      <c r="AL81" s="2075">
        <v>100000</v>
      </c>
      <c r="AM81" s="2075">
        <v>20000</v>
      </c>
      <c r="AN81" s="2206">
        <f t="shared" si="71"/>
        <v>135000</v>
      </c>
      <c r="AO81" s="2206">
        <f t="shared" si="72"/>
        <v>270000</v>
      </c>
      <c r="AP81" s="2206">
        <f t="shared" si="47"/>
        <v>30000</v>
      </c>
      <c r="AQ81" s="2206">
        <f t="shared" si="48"/>
        <v>200000</v>
      </c>
      <c r="AR81" s="2206">
        <f t="shared" si="49"/>
        <v>40000</v>
      </c>
      <c r="AS81" s="2209">
        <v>2</v>
      </c>
      <c r="AT81" s="2075">
        <v>15000</v>
      </c>
      <c r="AU81" s="2075">
        <v>100000</v>
      </c>
      <c r="AV81" s="2075">
        <v>20000</v>
      </c>
      <c r="AW81" s="2206">
        <f t="shared" si="73"/>
        <v>135000</v>
      </c>
      <c r="AX81" s="2206">
        <f t="shared" si="74"/>
        <v>270000</v>
      </c>
      <c r="AY81" s="2206">
        <f t="shared" si="52"/>
        <v>30000</v>
      </c>
      <c r="AZ81" s="2206">
        <f t="shared" si="53"/>
        <v>200000</v>
      </c>
      <c r="BA81" s="2206">
        <f t="shared" si="54"/>
        <v>40000</v>
      </c>
      <c r="BB81" s="2209">
        <f t="shared" si="15"/>
        <v>0</v>
      </c>
      <c r="BC81" s="2207">
        <f t="shared" si="16"/>
        <v>0</v>
      </c>
      <c r="BD81" s="2209">
        <f t="shared" si="17"/>
        <v>-4</v>
      </c>
      <c r="BE81" s="2207">
        <f t="shared" si="18"/>
        <v>-540000</v>
      </c>
      <c r="BF81" s="2233">
        <v>2</v>
      </c>
      <c r="BG81" s="2075">
        <v>15000</v>
      </c>
      <c r="BH81" s="2075">
        <v>100000</v>
      </c>
      <c r="BI81" s="2075">
        <v>20000</v>
      </c>
      <c r="BJ81" s="2206">
        <f t="shared" si="75"/>
        <v>135000</v>
      </c>
      <c r="BK81" s="2206">
        <f t="shared" si="76"/>
        <v>270000</v>
      </c>
      <c r="BL81" s="2206">
        <f t="shared" si="57"/>
        <v>30000</v>
      </c>
      <c r="BM81" s="2206">
        <f t="shared" si="58"/>
        <v>200000</v>
      </c>
      <c r="BN81" s="2206">
        <f t="shared" si="59"/>
        <v>40000</v>
      </c>
      <c r="BO81" s="2209">
        <v>2</v>
      </c>
      <c r="BP81" s="2075">
        <v>15000</v>
      </c>
      <c r="BQ81" s="2075">
        <v>100000</v>
      </c>
      <c r="BR81" s="2075">
        <v>20000</v>
      </c>
      <c r="BS81" s="2206">
        <f t="shared" si="77"/>
        <v>135000</v>
      </c>
      <c r="BT81" s="2206">
        <f t="shared" si="78"/>
        <v>270000</v>
      </c>
      <c r="BU81" s="2206">
        <f t="shared" si="62"/>
        <v>30000</v>
      </c>
      <c r="BV81" s="2206">
        <f t="shared" si="63"/>
        <v>200000</v>
      </c>
      <c r="BW81" s="2206">
        <f t="shared" si="64"/>
        <v>40000</v>
      </c>
      <c r="BX81" s="2209">
        <f t="shared" si="10"/>
        <v>0</v>
      </c>
      <c r="BY81" s="2207">
        <f t="shared" si="11"/>
        <v>0</v>
      </c>
      <c r="BZ81" s="2211">
        <f t="shared" si="20"/>
        <v>-4</v>
      </c>
      <c r="CA81" s="2212">
        <f t="shared" si="21"/>
        <v>-540000</v>
      </c>
      <c r="CB81" s="2082"/>
      <c r="CC81" s="2083"/>
      <c r="CD81" s="2237"/>
      <c r="CF81" s="2200"/>
    </row>
    <row r="82" spans="1:84" s="1974" customFormat="1" ht="18" customHeight="1" outlineLevel="1">
      <c r="A82" s="2235" t="s">
        <v>3005</v>
      </c>
      <c r="B82" s="2235" t="b">
        <v>1</v>
      </c>
      <c r="C82" s="2201"/>
      <c r="D82" s="2236" t="s">
        <v>373</v>
      </c>
      <c r="E82" s="2243" t="s">
        <v>374</v>
      </c>
      <c r="F82" s="2204" t="s">
        <v>154</v>
      </c>
      <c r="G82" s="2244">
        <v>16</v>
      </c>
      <c r="H82" s="2206">
        <v>1240</v>
      </c>
      <c r="I82" s="2206">
        <v>35000</v>
      </c>
      <c r="J82" s="2206"/>
      <c r="K82" s="2206">
        <f t="shared" si="65"/>
        <v>36240</v>
      </c>
      <c r="L82" s="2206">
        <f t="shared" si="66"/>
        <v>579840</v>
      </c>
      <c r="M82" s="2206">
        <f t="shared" si="32"/>
        <v>19840</v>
      </c>
      <c r="N82" s="2206">
        <f t="shared" si="33"/>
        <v>560000</v>
      </c>
      <c r="O82" s="2206">
        <f t="shared" si="34"/>
        <v>0</v>
      </c>
      <c r="P82" s="2244">
        <v>16</v>
      </c>
      <c r="Q82" s="2206">
        <v>1240</v>
      </c>
      <c r="R82" s="2206">
        <v>35000</v>
      </c>
      <c r="S82" s="2206"/>
      <c r="T82" s="2206">
        <f t="shared" si="67"/>
        <v>36240</v>
      </c>
      <c r="U82" s="2206">
        <f t="shared" si="68"/>
        <v>579840</v>
      </c>
      <c r="V82" s="2206">
        <f t="shared" si="37"/>
        <v>19840</v>
      </c>
      <c r="W82" s="2206">
        <f t="shared" si="38"/>
        <v>560000</v>
      </c>
      <c r="X82" s="2206">
        <f t="shared" si="39"/>
        <v>0</v>
      </c>
      <c r="Y82" s="2244">
        <f t="shared" si="13"/>
        <v>0</v>
      </c>
      <c r="Z82" s="2207">
        <f t="shared" si="14"/>
        <v>0</v>
      </c>
      <c r="AA82" s="2244">
        <v>16</v>
      </c>
      <c r="AB82" s="2206">
        <v>5000</v>
      </c>
      <c r="AC82" s="2206">
        <v>25000</v>
      </c>
      <c r="AD82" s="2206"/>
      <c r="AE82" s="2206">
        <f t="shared" si="69"/>
        <v>30000</v>
      </c>
      <c r="AF82" s="2206">
        <f t="shared" si="70"/>
        <v>480000</v>
      </c>
      <c r="AG82" s="2206">
        <f t="shared" si="42"/>
        <v>80000</v>
      </c>
      <c r="AH82" s="2206">
        <f t="shared" si="43"/>
        <v>400000</v>
      </c>
      <c r="AI82" s="2207">
        <f t="shared" si="44"/>
        <v>0</v>
      </c>
      <c r="AJ82" s="2246">
        <v>16</v>
      </c>
      <c r="AK82" s="2075">
        <v>5000</v>
      </c>
      <c r="AL82" s="2075">
        <v>25000</v>
      </c>
      <c r="AM82" s="2075"/>
      <c r="AN82" s="2206">
        <f t="shared" si="71"/>
        <v>30000</v>
      </c>
      <c r="AO82" s="2206">
        <f t="shared" si="72"/>
        <v>480000</v>
      </c>
      <c r="AP82" s="2206">
        <f t="shared" si="47"/>
        <v>80000</v>
      </c>
      <c r="AQ82" s="2206">
        <f t="shared" si="48"/>
        <v>400000</v>
      </c>
      <c r="AR82" s="2206">
        <f t="shared" si="49"/>
        <v>0</v>
      </c>
      <c r="AS82" s="2244">
        <v>16</v>
      </c>
      <c r="AT82" s="2075">
        <v>5000</v>
      </c>
      <c r="AU82" s="2075">
        <v>25000</v>
      </c>
      <c r="AV82" s="2075"/>
      <c r="AW82" s="2206">
        <f t="shared" si="73"/>
        <v>30000</v>
      </c>
      <c r="AX82" s="2206">
        <f t="shared" si="74"/>
        <v>480000</v>
      </c>
      <c r="AY82" s="2206">
        <f t="shared" si="52"/>
        <v>80000</v>
      </c>
      <c r="AZ82" s="2206">
        <f t="shared" si="53"/>
        <v>400000</v>
      </c>
      <c r="BA82" s="2206">
        <f t="shared" si="54"/>
        <v>0</v>
      </c>
      <c r="BB82" s="2244">
        <f t="shared" si="15"/>
        <v>0</v>
      </c>
      <c r="BC82" s="2207">
        <f t="shared" si="16"/>
        <v>0</v>
      </c>
      <c r="BD82" s="2244">
        <f t="shared" si="17"/>
        <v>0</v>
      </c>
      <c r="BE82" s="2207">
        <f t="shared" si="18"/>
        <v>0</v>
      </c>
      <c r="BF82" s="2246">
        <v>16</v>
      </c>
      <c r="BG82" s="2075">
        <v>5000</v>
      </c>
      <c r="BH82" s="2075">
        <v>25000</v>
      </c>
      <c r="BI82" s="2075"/>
      <c r="BJ82" s="2206">
        <f t="shared" si="75"/>
        <v>30000</v>
      </c>
      <c r="BK82" s="2206">
        <f t="shared" si="76"/>
        <v>480000</v>
      </c>
      <c r="BL82" s="2206">
        <f t="shared" si="57"/>
        <v>80000</v>
      </c>
      <c r="BM82" s="2206">
        <f t="shared" si="58"/>
        <v>400000</v>
      </c>
      <c r="BN82" s="2206">
        <f t="shared" si="59"/>
        <v>0</v>
      </c>
      <c r="BO82" s="2244">
        <v>16</v>
      </c>
      <c r="BP82" s="2075">
        <v>5000</v>
      </c>
      <c r="BQ82" s="2075">
        <v>25000</v>
      </c>
      <c r="BR82" s="2075"/>
      <c r="BS82" s="2206">
        <f t="shared" si="77"/>
        <v>30000</v>
      </c>
      <c r="BT82" s="2206">
        <f t="shared" si="78"/>
        <v>480000</v>
      </c>
      <c r="BU82" s="2206">
        <f t="shared" si="62"/>
        <v>80000</v>
      </c>
      <c r="BV82" s="2206">
        <f t="shared" si="63"/>
        <v>400000</v>
      </c>
      <c r="BW82" s="2206">
        <f t="shared" si="64"/>
        <v>0</v>
      </c>
      <c r="BX82" s="2244">
        <f t="shared" si="10"/>
        <v>0</v>
      </c>
      <c r="BY82" s="2207">
        <f t="shared" si="11"/>
        <v>0</v>
      </c>
      <c r="BZ82" s="2211">
        <f t="shared" si="20"/>
        <v>0</v>
      </c>
      <c r="CA82" s="2212">
        <f t="shared" si="21"/>
        <v>0</v>
      </c>
      <c r="CB82" s="2083"/>
      <c r="CC82" s="2083"/>
      <c r="CD82" s="2237"/>
      <c r="CF82" s="2200"/>
    </row>
    <row r="83" spans="1:84" s="1974" customFormat="1" ht="18" customHeight="1" outlineLevel="1">
      <c r="A83" s="2235" t="s">
        <v>3006</v>
      </c>
      <c r="B83" s="2235" t="b">
        <v>1</v>
      </c>
      <c r="C83" s="2201"/>
      <c r="D83" s="2236" t="s">
        <v>373</v>
      </c>
      <c r="E83" s="2243" t="s">
        <v>375</v>
      </c>
      <c r="F83" s="2204" t="s">
        <v>154</v>
      </c>
      <c r="G83" s="2244">
        <v>13</v>
      </c>
      <c r="H83" s="2206">
        <v>1730</v>
      </c>
      <c r="I83" s="2206">
        <v>59320</v>
      </c>
      <c r="J83" s="2206"/>
      <c r="K83" s="2206">
        <f t="shared" si="65"/>
        <v>61050</v>
      </c>
      <c r="L83" s="2206">
        <f t="shared" si="66"/>
        <v>793650</v>
      </c>
      <c r="M83" s="2206">
        <f t="shared" si="32"/>
        <v>22490</v>
      </c>
      <c r="N83" s="2206">
        <f t="shared" si="33"/>
        <v>771160</v>
      </c>
      <c r="O83" s="2206">
        <f t="shared" si="34"/>
        <v>0</v>
      </c>
      <c r="P83" s="2244">
        <v>13</v>
      </c>
      <c r="Q83" s="2206">
        <v>1730</v>
      </c>
      <c r="R83" s="2206">
        <v>59320</v>
      </c>
      <c r="S83" s="2206"/>
      <c r="T83" s="2206">
        <f t="shared" si="67"/>
        <v>61050</v>
      </c>
      <c r="U83" s="2206">
        <f t="shared" si="68"/>
        <v>793650</v>
      </c>
      <c r="V83" s="2206">
        <f t="shared" si="37"/>
        <v>22490</v>
      </c>
      <c r="W83" s="2206">
        <f t="shared" si="38"/>
        <v>771160</v>
      </c>
      <c r="X83" s="2206">
        <f t="shared" si="39"/>
        <v>0</v>
      </c>
      <c r="Y83" s="2244">
        <f t="shared" si="13"/>
        <v>0</v>
      </c>
      <c r="Z83" s="2207">
        <f t="shared" si="14"/>
        <v>0</v>
      </c>
      <c r="AA83" s="2244">
        <v>13</v>
      </c>
      <c r="AB83" s="2206">
        <v>20000</v>
      </c>
      <c r="AC83" s="2206">
        <v>30000</v>
      </c>
      <c r="AD83" s="2206"/>
      <c r="AE83" s="2206">
        <f t="shared" si="69"/>
        <v>50000</v>
      </c>
      <c r="AF83" s="2206">
        <f t="shared" si="70"/>
        <v>650000</v>
      </c>
      <c r="AG83" s="2206">
        <f t="shared" si="42"/>
        <v>260000</v>
      </c>
      <c r="AH83" s="2206">
        <f t="shared" si="43"/>
        <v>390000</v>
      </c>
      <c r="AI83" s="2207">
        <f t="shared" si="44"/>
        <v>0</v>
      </c>
      <c r="AJ83" s="2246">
        <v>13</v>
      </c>
      <c r="AK83" s="2075">
        <v>20000</v>
      </c>
      <c r="AL83" s="2075">
        <v>30000</v>
      </c>
      <c r="AM83" s="2075"/>
      <c r="AN83" s="2206">
        <f t="shared" si="71"/>
        <v>50000</v>
      </c>
      <c r="AO83" s="2206">
        <f t="shared" si="72"/>
        <v>650000</v>
      </c>
      <c r="AP83" s="2206">
        <f t="shared" si="47"/>
        <v>260000</v>
      </c>
      <c r="AQ83" s="2206">
        <f t="shared" si="48"/>
        <v>390000</v>
      </c>
      <c r="AR83" s="2206">
        <f t="shared" si="49"/>
        <v>0</v>
      </c>
      <c r="AS83" s="2244">
        <v>13</v>
      </c>
      <c r="AT83" s="2075">
        <v>20000</v>
      </c>
      <c r="AU83" s="2075">
        <v>30000</v>
      </c>
      <c r="AV83" s="2075"/>
      <c r="AW83" s="2206">
        <f t="shared" si="73"/>
        <v>50000</v>
      </c>
      <c r="AX83" s="2206">
        <f t="shared" si="74"/>
        <v>650000</v>
      </c>
      <c r="AY83" s="2206">
        <f t="shared" si="52"/>
        <v>260000</v>
      </c>
      <c r="AZ83" s="2206">
        <f t="shared" si="53"/>
        <v>390000</v>
      </c>
      <c r="BA83" s="2206">
        <f t="shared" si="54"/>
        <v>0</v>
      </c>
      <c r="BB83" s="2244">
        <f t="shared" si="15"/>
        <v>0</v>
      </c>
      <c r="BC83" s="2207">
        <f t="shared" si="16"/>
        <v>0</v>
      </c>
      <c r="BD83" s="2244">
        <f t="shared" si="17"/>
        <v>0</v>
      </c>
      <c r="BE83" s="2207">
        <f t="shared" si="18"/>
        <v>0</v>
      </c>
      <c r="BF83" s="2246">
        <v>13</v>
      </c>
      <c r="BG83" s="2075">
        <v>20000</v>
      </c>
      <c r="BH83" s="2075">
        <v>30000</v>
      </c>
      <c r="BI83" s="2075"/>
      <c r="BJ83" s="2206">
        <f t="shared" si="75"/>
        <v>50000</v>
      </c>
      <c r="BK83" s="2206">
        <f t="shared" si="76"/>
        <v>650000</v>
      </c>
      <c r="BL83" s="2206">
        <f t="shared" si="57"/>
        <v>260000</v>
      </c>
      <c r="BM83" s="2206">
        <f t="shared" si="58"/>
        <v>390000</v>
      </c>
      <c r="BN83" s="2206">
        <f t="shared" si="59"/>
        <v>0</v>
      </c>
      <c r="BO83" s="2244">
        <v>13</v>
      </c>
      <c r="BP83" s="2075">
        <v>20000</v>
      </c>
      <c r="BQ83" s="2075">
        <v>30000</v>
      </c>
      <c r="BR83" s="2075"/>
      <c r="BS83" s="2206">
        <f t="shared" si="77"/>
        <v>50000</v>
      </c>
      <c r="BT83" s="2206">
        <f t="shared" si="78"/>
        <v>650000</v>
      </c>
      <c r="BU83" s="2206">
        <f t="shared" si="62"/>
        <v>260000</v>
      </c>
      <c r="BV83" s="2206">
        <f t="shared" si="63"/>
        <v>390000</v>
      </c>
      <c r="BW83" s="2206">
        <f t="shared" si="64"/>
        <v>0</v>
      </c>
      <c r="BX83" s="2244">
        <f t="shared" si="10"/>
        <v>0</v>
      </c>
      <c r="BY83" s="2207">
        <f t="shared" si="11"/>
        <v>0</v>
      </c>
      <c r="BZ83" s="2211">
        <f t="shared" si="20"/>
        <v>0</v>
      </c>
      <c r="CA83" s="2212">
        <f t="shared" si="21"/>
        <v>0</v>
      </c>
      <c r="CB83" s="2247"/>
      <c r="CC83" s="2083"/>
      <c r="CD83" s="2237"/>
      <c r="CF83" s="2200"/>
    </row>
    <row r="84" spans="1:84" s="1974" customFormat="1" ht="18" customHeight="1" outlineLevel="1">
      <c r="A84" s="2235" t="s">
        <v>3007</v>
      </c>
      <c r="B84" s="2235" t="b">
        <v>1</v>
      </c>
      <c r="C84" s="2201"/>
      <c r="D84" s="2236" t="s">
        <v>376</v>
      </c>
      <c r="E84" s="2203" t="s">
        <v>377</v>
      </c>
      <c r="F84" s="2204" t="s">
        <v>365</v>
      </c>
      <c r="G84" s="2209">
        <v>184.6</v>
      </c>
      <c r="H84" s="2075">
        <v>620</v>
      </c>
      <c r="I84" s="2075">
        <v>5950</v>
      </c>
      <c r="J84" s="2075"/>
      <c r="K84" s="2206">
        <f t="shared" si="65"/>
        <v>6570</v>
      </c>
      <c r="L84" s="2206">
        <f t="shared" si="66"/>
        <v>1212822</v>
      </c>
      <c r="M84" s="2206">
        <f t="shared" si="32"/>
        <v>114452</v>
      </c>
      <c r="N84" s="2206">
        <f t="shared" si="33"/>
        <v>1098370</v>
      </c>
      <c r="O84" s="2206">
        <f t="shared" si="34"/>
        <v>0</v>
      </c>
      <c r="P84" s="2209">
        <v>184.6</v>
      </c>
      <c r="Q84" s="2075">
        <v>620</v>
      </c>
      <c r="R84" s="2075">
        <v>5950</v>
      </c>
      <c r="S84" s="2075"/>
      <c r="T84" s="2206">
        <f t="shared" si="67"/>
        <v>6570</v>
      </c>
      <c r="U84" s="2206">
        <f t="shared" si="68"/>
        <v>1212822</v>
      </c>
      <c r="V84" s="2206">
        <f t="shared" si="37"/>
        <v>114452</v>
      </c>
      <c r="W84" s="2206">
        <f t="shared" si="38"/>
        <v>1098370</v>
      </c>
      <c r="X84" s="2206">
        <f t="shared" si="39"/>
        <v>0</v>
      </c>
      <c r="Y84" s="2241">
        <f t="shared" si="13"/>
        <v>0</v>
      </c>
      <c r="Z84" s="2207">
        <f t="shared" si="14"/>
        <v>0</v>
      </c>
      <c r="AA84" s="2241">
        <v>278.10000000000002</v>
      </c>
      <c r="AB84" s="2075">
        <v>4000</v>
      </c>
      <c r="AC84" s="2075">
        <v>4000</v>
      </c>
      <c r="AD84" s="2075">
        <v>1000</v>
      </c>
      <c r="AE84" s="2206">
        <f t="shared" si="69"/>
        <v>9000</v>
      </c>
      <c r="AF84" s="2206">
        <f t="shared" si="70"/>
        <v>2502900</v>
      </c>
      <c r="AG84" s="2206">
        <f t="shared" si="42"/>
        <v>1112400</v>
      </c>
      <c r="AH84" s="2206">
        <f t="shared" si="43"/>
        <v>1112400</v>
      </c>
      <c r="AI84" s="2207">
        <f t="shared" si="44"/>
        <v>278100</v>
      </c>
      <c r="AJ84" s="2233">
        <v>184.6</v>
      </c>
      <c r="AK84" s="2075">
        <v>4000</v>
      </c>
      <c r="AL84" s="2075">
        <v>4000</v>
      </c>
      <c r="AM84" s="2075">
        <v>1000</v>
      </c>
      <c r="AN84" s="2206">
        <f t="shared" si="71"/>
        <v>9000</v>
      </c>
      <c r="AO84" s="2206">
        <f t="shared" si="72"/>
        <v>1661400</v>
      </c>
      <c r="AP84" s="2206">
        <f t="shared" si="47"/>
        <v>738400</v>
      </c>
      <c r="AQ84" s="2206">
        <f t="shared" si="48"/>
        <v>738400</v>
      </c>
      <c r="AR84" s="2206">
        <f t="shared" si="49"/>
        <v>184600</v>
      </c>
      <c r="AS84" s="2241">
        <v>184.6</v>
      </c>
      <c r="AT84" s="2075">
        <v>4000</v>
      </c>
      <c r="AU84" s="2075">
        <v>4000</v>
      </c>
      <c r="AV84" s="2075">
        <v>1000</v>
      </c>
      <c r="AW84" s="2206">
        <f t="shared" si="73"/>
        <v>9000</v>
      </c>
      <c r="AX84" s="2206">
        <f t="shared" si="74"/>
        <v>1661400</v>
      </c>
      <c r="AY84" s="2206">
        <f t="shared" si="52"/>
        <v>738400</v>
      </c>
      <c r="AZ84" s="2206">
        <f t="shared" si="53"/>
        <v>738400</v>
      </c>
      <c r="BA84" s="2206">
        <f t="shared" si="54"/>
        <v>184600</v>
      </c>
      <c r="BB84" s="2241">
        <f t="shared" si="15"/>
        <v>0</v>
      </c>
      <c r="BC84" s="2207">
        <f t="shared" si="16"/>
        <v>0</v>
      </c>
      <c r="BD84" s="2241">
        <f t="shared" si="17"/>
        <v>-93.500000000000028</v>
      </c>
      <c r="BE84" s="2207">
        <f t="shared" si="18"/>
        <v>-841500</v>
      </c>
      <c r="BF84" s="2233">
        <v>184.6</v>
      </c>
      <c r="BG84" s="2075">
        <v>4000</v>
      </c>
      <c r="BH84" s="2075">
        <v>4000</v>
      </c>
      <c r="BI84" s="2075">
        <v>1000</v>
      </c>
      <c r="BJ84" s="2206">
        <f t="shared" si="75"/>
        <v>9000</v>
      </c>
      <c r="BK84" s="2206">
        <f t="shared" si="76"/>
        <v>1661400</v>
      </c>
      <c r="BL84" s="2206">
        <f t="shared" si="57"/>
        <v>738400</v>
      </c>
      <c r="BM84" s="2206">
        <f t="shared" si="58"/>
        <v>738400</v>
      </c>
      <c r="BN84" s="2206">
        <f t="shared" si="59"/>
        <v>184600</v>
      </c>
      <c r="BO84" s="2241">
        <v>184.6</v>
      </c>
      <c r="BP84" s="2075">
        <v>4000</v>
      </c>
      <c r="BQ84" s="2075">
        <v>4000</v>
      </c>
      <c r="BR84" s="2075">
        <v>1000</v>
      </c>
      <c r="BS84" s="2206">
        <f t="shared" si="77"/>
        <v>9000</v>
      </c>
      <c r="BT84" s="2206">
        <f t="shared" si="78"/>
        <v>1661400</v>
      </c>
      <c r="BU84" s="2206">
        <f t="shared" si="62"/>
        <v>738400</v>
      </c>
      <c r="BV84" s="2206">
        <f t="shared" si="63"/>
        <v>738400</v>
      </c>
      <c r="BW84" s="2206">
        <f t="shared" si="64"/>
        <v>184600</v>
      </c>
      <c r="BX84" s="2241">
        <f t="shared" si="10"/>
        <v>0</v>
      </c>
      <c r="BY84" s="2207">
        <f t="shared" si="11"/>
        <v>0</v>
      </c>
      <c r="BZ84" s="2211">
        <f t="shared" si="20"/>
        <v>-93.500000000000028</v>
      </c>
      <c r="CA84" s="2212">
        <f t="shared" si="21"/>
        <v>-841500</v>
      </c>
      <c r="CB84" s="2082"/>
      <c r="CC84" s="2083"/>
      <c r="CD84" s="2237"/>
      <c r="CF84" s="2200"/>
    </row>
    <row r="85" spans="1:84" s="1974" customFormat="1" ht="18" customHeight="1" outlineLevel="1">
      <c r="A85" s="2235" t="s">
        <v>3008</v>
      </c>
      <c r="B85" s="2235" t="b">
        <v>1</v>
      </c>
      <c r="C85" s="2201"/>
      <c r="D85" s="2236" t="s">
        <v>378</v>
      </c>
      <c r="E85" s="2243" t="s">
        <v>3009</v>
      </c>
      <c r="F85" s="2204" t="s">
        <v>380</v>
      </c>
      <c r="G85" s="2244">
        <v>1099</v>
      </c>
      <c r="H85" s="2206">
        <v>980</v>
      </c>
      <c r="I85" s="2206">
        <v>118820</v>
      </c>
      <c r="J85" s="2206">
        <v>5700</v>
      </c>
      <c r="K85" s="2206">
        <f t="shared" si="65"/>
        <v>125500</v>
      </c>
      <c r="L85" s="2206">
        <f t="shared" si="66"/>
        <v>137924500</v>
      </c>
      <c r="M85" s="2206">
        <f t="shared" si="32"/>
        <v>1077020</v>
      </c>
      <c r="N85" s="2206">
        <f t="shared" si="33"/>
        <v>130583180</v>
      </c>
      <c r="O85" s="2206">
        <f t="shared" si="34"/>
        <v>6264300</v>
      </c>
      <c r="P85" s="2244">
        <v>1099</v>
      </c>
      <c r="Q85" s="2206">
        <v>980</v>
      </c>
      <c r="R85" s="2206">
        <v>118820</v>
      </c>
      <c r="S85" s="2206">
        <v>5700</v>
      </c>
      <c r="T85" s="2206">
        <f t="shared" si="67"/>
        <v>125500</v>
      </c>
      <c r="U85" s="2206">
        <f t="shared" si="68"/>
        <v>137924500</v>
      </c>
      <c r="V85" s="2206">
        <f t="shared" si="37"/>
        <v>1077020</v>
      </c>
      <c r="W85" s="2206">
        <f t="shared" si="38"/>
        <v>130583180</v>
      </c>
      <c r="X85" s="2206">
        <f t="shared" si="39"/>
        <v>6264300</v>
      </c>
      <c r="Y85" s="2244">
        <f t="shared" si="13"/>
        <v>0</v>
      </c>
      <c r="Z85" s="2207">
        <f t="shared" si="14"/>
        <v>0</v>
      </c>
      <c r="AA85" s="2244">
        <v>554</v>
      </c>
      <c r="AB85" s="2206">
        <v>30000</v>
      </c>
      <c r="AC85" s="2206">
        <v>50000</v>
      </c>
      <c r="AD85" s="2206">
        <v>50000</v>
      </c>
      <c r="AE85" s="2206">
        <f t="shared" si="69"/>
        <v>130000</v>
      </c>
      <c r="AF85" s="2206">
        <f t="shared" si="70"/>
        <v>72020000</v>
      </c>
      <c r="AG85" s="2206">
        <f t="shared" si="42"/>
        <v>16620000</v>
      </c>
      <c r="AH85" s="2206">
        <f t="shared" si="43"/>
        <v>27700000</v>
      </c>
      <c r="AI85" s="2207">
        <f t="shared" si="44"/>
        <v>27700000</v>
      </c>
      <c r="AJ85" s="2246">
        <v>1099</v>
      </c>
      <c r="AK85" s="2075">
        <v>30000</v>
      </c>
      <c r="AL85" s="2075">
        <v>50000</v>
      </c>
      <c r="AM85" s="2075">
        <v>50000</v>
      </c>
      <c r="AN85" s="2206">
        <f t="shared" si="71"/>
        <v>130000</v>
      </c>
      <c r="AO85" s="2206">
        <f t="shared" si="72"/>
        <v>142870000</v>
      </c>
      <c r="AP85" s="2206">
        <f t="shared" si="47"/>
        <v>32970000</v>
      </c>
      <c r="AQ85" s="2206">
        <f t="shared" si="48"/>
        <v>54950000</v>
      </c>
      <c r="AR85" s="2206">
        <f t="shared" si="49"/>
        <v>54950000</v>
      </c>
      <c r="AS85" s="2244">
        <v>1099</v>
      </c>
      <c r="AT85" s="2075">
        <v>30000</v>
      </c>
      <c r="AU85" s="2075">
        <v>50000</v>
      </c>
      <c r="AV85" s="2075">
        <v>50000</v>
      </c>
      <c r="AW85" s="2206">
        <f t="shared" si="73"/>
        <v>130000</v>
      </c>
      <c r="AX85" s="2206">
        <f t="shared" si="74"/>
        <v>142870000</v>
      </c>
      <c r="AY85" s="2206">
        <f t="shared" si="52"/>
        <v>32970000</v>
      </c>
      <c r="AZ85" s="2206">
        <f t="shared" si="53"/>
        <v>54950000</v>
      </c>
      <c r="BA85" s="2206">
        <f t="shared" si="54"/>
        <v>54950000</v>
      </c>
      <c r="BB85" s="2244">
        <f t="shared" si="15"/>
        <v>0</v>
      </c>
      <c r="BC85" s="2207">
        <f t="shared" si="16"/>
        <v>0</v>
      </c>
      <c r="BD85" s="2244">
        <f t="shared" si="17"/>
        <v>545</v>
      </c>
      <c r="BE85" s="2207">
        <f t="shared" si="18"/>
        <v>70850000</v>
      </c>
      <c r="BF85" s="2246">
        <v>1099</v>
      </c>
      <c r="BG85" s="2075">
        <v>30000</v>
      </c>
      <c r="BH85" s="2075">
        <v>50000</v>
      </c>
      <c r="BI85" s="2075">
        <v>50000</v>
      </c>
      <c r="BJ85" s="2206">
        <f t="shared" si="75"/>
        <v>130000</v>
      </c>
      <c r="BK85" s="2206">
        <f t="shared" si="76"/>
        <v>142870000</v>
      </c>
      <c r="BL85" s="2206">
        <f t="shared" si="57"/>
        <v>32970000</v>
      </c>
      <c r="BM85" s="2206">
        <f t="shared" si="58"/>
        <v>54950000</v>
      </c>
      <c r="BN85" s="2206">
        <f t="shared" si="59"/>
        <v>54950000</v>
      </c>
      <c r="BO85" s="2244">
        <v>1099</v>
      </c>
      <c r="BP85" s="2075">
        <v>30000</v>
      </c>
      <c r="BQ85" s="2075">
        <v>50000</v>
      </c>
      <c r="BR85" s="2075">
        <v>50000</v>
      </c>
      <c r="BS85" s="2206">
        <f t="shared" si="77"/>
        <v>130000</v>
      </c>
      <c r="BT85" s="2206">
        <f t="shared" si="78"/>
        <v>142870000</v>
      </c>
      <c r="BU85" s="2206">
        <f t="shared" si="62"/>
        <v>32970000</v>
      </c>
      <c r="BV85" s="2206">
        <f t="shared" si="63"/>
        <v>54950000</v>
      </c>
      <c r="BW85" s="2206">
        <f t="shared" si="64"/>
        <v>54950000</v>
      </c>
      <c r="BX85" s="2244">
        <f t="shared" si="10"/>
        <v>0</v>
      </c>
      <c r="BY85" s="2207">
        <f t="shared" si="11"/>
        <v>0</v>
      </c>
      <c r="BZ85" s="2211">
        <f t="shared" si="20"/>
        <v>545</v>
      </c>
      <c r="CA85" s="2212">
        <f t="shared" si="21"/>
        <v>70850000</v>
      </c>
      <c r="CB85" s="2083"/>
      <c r="CC85" s="2083"/>
      <c r="CD85" s="2237"/>
      <c r="CF85" s="2200"/>
    </row>
    <row r="86" spans="1:84" s="1974" customFormat="1" ht="18" customHeight="1" outlineLevel="1">
      <c r="A86" s="2235" t="s">
        <v>3010</v>
      </c>
      <c r="B86" s="2235" t="b">
        <v>1</v>
      </c>
      <c r="C86" s="2201"/>
      <c r="D86" s="2236" t="s">
        <v>381</v>
      </c>
      <c r="E86" s="2243" t="s">
        <v>382</v>
      </c>
      <c r="F86" s="2204" t="s">
        <v>365</v>
      </c>
      <c r="G86" s="2244">
        <v>458</v>
      </c>
      <c r="H86" s="2206"/>
      <c r="I86" s="2206">
        <v>970</v>
      </c>
      <c r="J86" s="2206"/>
      <c r="K86" s="2206">
        <f t="shared" si="65"/>
        <v>970</v>
      </c>
      <c r="L86" s="2206">
        <f t="shared" si="66"/>
        <v>444260</v>
      </c>
      <c r="M86" s="2206">
        <f t="shared" si="32"/>
        <v>0</v>
      </c>
      <c r="N86" s="2206">
        <f t="shared" si="33"/>
        <v>444260</v>
      </c>
      <c r="O86" s="2206">
        <f t="shared" si="34"/>
        <v>0</v>
      </c>
      <c r="P86" s="2244">
        <v>458</v>
      </c>
      <c r="Q86" s="2206"/>
      <c r="R86" s="2206">
        <v>970</v>
      </c>
      <c r="S86" s="2206"/>
      <c r="T86" s="2206">
        <f t="shared" si="67"/>
        <v>970</v>
      </c>
      <c r="U86" s="2206">
        <f t="shared" si="68"/>
        <v>444260</v>
      </c>
      <c r="V86" s="2206">
        <f t="shared" si="37"/>
        <v>0</v>
      </c>
      <c r="W86" s="2206">
        <f t="shared" si="38"/>
        <v>444260</v>
      </c>
      <c r="X86" s="2206">
        <f t="shared" si="39"/>
        <v>0</v>
      </c>
      <c r="Y86" s="2244">
        <f t="shared" si="13"/>
        <v>0</v>
      </c>
      <c r="Z86" s="2207">
        <f t="shared" si="14"/>
        <v>0</v>
      </c>
      <c r="AA86" s="2244">
        <v>458</v>
      </c>
      <c r="AB86" s="2206"/>
      <c r="AC86" s="2206">
        <v>1000</v>
      </c>
      <c r="AD86" s="2206"/>
      <c r="AE86" s="2206">
        <f t="shared" si="69"/>
        <v>1000</v>
      </c>
      <c r="AF86" s="2206">
        <f t="shared" si="70"/>
        <v>458000</v>
      </c>
      <c r="AG86" s="2206">
        <f t="shared" si="42"/>
        <v>0</v>
      </c>
      <c r="AH86" s="2206">
        <f t="shared" si="43"/>
        <v>458000</v>
      </c>
      <c r="AI86" s="2207">
        <f t="shared" si="44"/>
        <v>0</v>
      </c>
      <c r="AJ86" s="2246">
        <v>458</v>
      </c>
      <c r="AK86" s="2075"/>
      <c r="AL86" s="2075">
        <v>1000</v>
      </c>
      <c r="AM86" s="2075"/>
      <c r="AN86" s="2206">
        <f t="shared" si="71"/>
        <v>1000</v>
      </c>
      <c r="AO86" s="2206">
        <f t="shared" si="72"/>
        <v>458000</v>
      </c>
      <c r="AP86" s="2206">
        <f t="shared" si="47"/>
        <v>0</v>
      </c>
      <c r="AQ86" s="2206">
        <f t="shared" si="48"/>
        <v>458000</v>
      </c>
      <c r="AR86" s="2206">
        <f t="shared" si="49"/>
        <v>0</v>
      </c>
      <c r="AS86" s="2244">
        <v>458</v>
      </c>
      <c r="AT86" s="2075"/>
      <c r="AU86" s="2075">
        <v>1000</v>
      </c>
      <c r="AV86" s="2075"/>
      <c r="AW86" s="2206">
        <f t="shared" si="73"/>
        <v>1000</v>
      </c>
      <c r="AX86" s="2206">
        <f t="shared" si="74"/>
        <v>458000</v>
      </c>
      <c r="AY86" s="2206">
        <f t="shared" si="52"/>
        <v>0</v>
      </c>
      <c r="AZ86" s="2206">
        <f t="shared" si="53"/>
        <v>458000</v>
      </c>
      <c r="BA86" s="2206">
        <f t="shared" si="54"/>
        <v>0</v>
      </c>
      <c r="BB86" s="2244">
        <f t="shared" si="15"/>
        <v>0</v>
      </c>
      <c r="BC86" s="2207">
        <f t="shared" si="16"/>
        <v>0</v>
      </c>
      <c r="BD86" s="2244">
        <f t="shared" si="17"/>
        <v>0</v>
      </c>
      <c r="BE86" s="2207">
        <f t="shared" si="18"/>
        <v>0</v>
      </c>
      <c r="BF86" s="2246">
        <v>458</v>
      </c>
      <c r="BG86" s="2075"/>
      <c r="BH86" s="2075">
        <v>1000</v>
      </c>
      <c r="BI86" s="2075"/>
      <c r="BJ86" s="2206">
        <f t="shared" si="75"/>
        <v>1000</v>
      </c>
      <c r="BK86" s="2206">
        <f t="shared" si="76"/>
        <v>458000</v>
      </c>
      <c r="BL86" s="2206">
        <f t="shared" si="57"/>
        <v>0</v>
      </c>
      <c r="BM86" s="2206">
        <f t="shared" si="58"/>
        <v>458000</v>
      </c>
      <c r="BN86" s="2206">
        <f t="shared" si="59"/>
        <v>0</v>
      </c>
      <c r="BO86" s="2244">
        <v>458</v>
      </c>
      <c r="BP86" s="2075"/>
      <c r="BQ86" s="2075">
        <v>1000</v>
      </c>
      <c r="BR86" s="2075"/>
      <c r="BS86" s="2206">
        <f t="shared" si="77"/>
        <v>1000</v>
      </c>
      <c r="BT86" s="2206">
        <f t="shared" si="78"/>
        <v>458000</v>
      </c>
      <c r="BU86" s="2206">
        <f t="shared" si="62"/>
        <v>0</v>
      </c>
      <c r="BV86" s="2206">
        <f t="shared" si="63"/>
        <v>458000</v>
      </c>
      <c r="BW86" s="2206">
        <f t="shared" si="64"/>
        <v>0</v>
      </c>
      <c r="BX86" s="2244">
        <f t="shared" si="10"/>
        <v>0</v>
      </c>
      <c r="BY86" s="2207">
        <f t="shared" si="11"/>
        <v>0</v>
      </c>
      <c r="BZ86" s="2211">
        <f t="shared" si="20"/>
        <v>0</v>
      </c>
      <c r="CA86" s="2212">
        <f t="shared" si="21"/>
        <v>0</v>
      </c>
      <c r="CB86" s="2247"/>
      <c r="CC86" s="2083"/>
      <c r="CD86" s="2237"/>
      <c r="CF86" s="2200"/>
    </row>
    <row r="87" spans="1:84" s="1974" customFormat="1" ht="18" customHeight="1" outlineLevel="1">
      <c r="A87" s="2235" t="s">
        <v>3011</v>
      </c>
      <c r="B87" s="2235" t="b">
        <v>1</v>
      </c>
      <c r="C87" s="2201"/>
      <c r="D87" s="2236" t="s">
        <v>383</v>
      </c>
      <c r="E87" s="2203" t="s">
        <v>384</v>
      </c>
      <c r="F87" s="2204" t="s">
        <v>365</v>
      </c>
      <c r="G87" s="2209">
        <v>916</v>
      </c>
      <c r="H87" s="2075"/>
      <c r="I87" s="2075">
        <v>490</v>
      </c>
      <c r="J87" s="2075"/>
      <c r="K87" s="2206">
        <f t="shared" si="65"/>
        <v>490</v>
      </c>
      <c r="L87" s="2206">
        <f t="shared" si="66"/>
        <v>448840</v>
      </c>
      <c r="M87" s="2206">
        <f t="shared" si="32"/>
        <v>0</v>
      </c>
      <c r="N87" s="2206">
        <f t="shared" si="33"/>
        <v>448840</v>
      </c>
      <c r="O87" s="2206">
        <f t="shared" si="34"/>
        <v>0</v>
      </c>
      <c r="P87" s="2209">
        <v>916</v>
      </c>
      <c r="Q87" s="2075"/>
      <c r="R87" s="2075">
        <v>490</v>
      </c>
      <c r="S87" s="2075"/>
      <c r="T87" s="2206">
        <f t="shared" si="67"/>
        <v>490</v>
      </c>
      <c r="U87" s="2206">
        <f t="shared" si="68"/>
        <v>448840</v>
      </c>
      <c r="V87" s="2206">
        <f t="shared" si="37"/>
        <v>0</v>
      </c>
      <c r="W87" s="2206">
        <f t="shared" si="38"/>
        <v>448840</v>
      </c>
      <c r="X87" s="2206">
        <f t="shared" si="39"/>
        <v>0</v>
      </c>
      <c r="Y87" s="2209">
        <f t="shared" si="13"/>
        <v>0</v>
      </c>
      <c r="Z87" s="2207">
        <f t="shared" si="14"/>
        <v>0</v>
      </c>
      <c r="AA87" s="2209">
        <v>916</v>
      </c>
      <c r="AB87" s="2075">
        <v>100</v>
      </c>
      <c r="AC87" s="2075">
        <v>300</v>
      </c>
      <c r="AD87" s="2075"/>
      <c r="AE87" s="2206">
        <f t="shared" si="69"/>
        <v>400</v>
      </c>
      <c r="AF87" s="2206">
        <f t="shared" si="70"/>
        <v>366400</v>
      </c>
      <c r="AG87" s="2206">
        <f t="shared" si="42"/>
        <v>91600</v>
      </c>
      <c r="AH87" s="2206">
        <f t="shared" si="43"/>
        <v>274800</v>
      </c>
      <c r="AI87" s="2207">
        <f t="shared" si="44"/>
        <v>0</v>
      </c>
      <c r="AJ87" s="2233">
        <v>916</v>
      </c>
      <c r="AK87" s="2075">
        <v>100</v>
      </c>
      <c r="AL87" s="2075">
        <v>300</v>
      </c>
      <c r="AM87" s="2075"/>
      <c r="AN87" s="2206">
        <f t="shared" si="71"/>
        <v>400</v>
      </c>
      <c r="AO87" s="2206">
        <f t="shared" si="72"/>
        <v>366400</v>
      </c>
      <c r="AP87" s="2206">
        <f t="shared" si="47"/>
        <v>91600</v>
      </c>
      <c r="AQ87" s="2206">
        <f t="shared" si="48"/>
        <v>274800</v>
      </c>
      <c r="AR87" s="2206">
        <f t="shared" si="49"/>
        <v>0</v>
      </c>
      <c r="AS87" s="2209">
        <v>916</v>
      </c>
      <c r="AT87" s="2075">
        <v>100</v>
      </c>
      <c r="AU87" s="2075">
        <v>300</v>
      </c>
      <c r="AV87" s="2075"/>
      <c r="AW87" s="2206">
        <f t="shared" si="73"/>
        <v>400</v>
      </c>
      <c r="AX87" s="2206">
        <f t="shared" si="74"/>
        <v>366400</v>
      </c>
      <c r="AY87" s="2206">
        <f t="shared" si="52"/>
        <v>91600</v>
      </c>
      <c r="AZ87" s="2206">
        <f t="shared" si="53"/>
        <v>274800</v>
      </c>
      <c r="BA87" s="2206">
        <f t="shared" si="54"/>
        <v>0</v>
      </c>
      <c r="BB87" s="2209">
        <f t="shared" si="15"/>
        <v>0</v>
      </c>
      <c r="BC87" s="2207">
        <f t="shared" si="16"/>
        <v>0</v>
      </c>
      <c r="BD87" s="2209">
        <f t="shared" si="17"/>
        <v>0</v>
      </c>
      <c r="BE87" s="2207">
        <f t="shared" si="18"/>
        <v>0</v>
      </c>
      <c r="BF87" s="2233">
        <v>916</v>
      </c>
      <c r="BG87" s="2075">
        <v>100</v>
      </c>
      <c r="BH87" s="2075">
        <v>300</v>
      </c>
      <c r="BI87" s="2075"/>
      <c r="BJ87" s="2206">
        <f t="shared" si="75"/>
        <v>400</v>
      </c>
      <c r="BK87" s="2206">
        <f t="shared" si="76"/>
        <v>366400</v>
      </c>
      <c r="BL87" s="2206">
        <f t="shared" si="57"/>
        <v>91600</v>
      </c>
      <c r="BM87" s="2206">
        <f t="shared" si="58"/>
        <v>274800</v>
      </c>
      <c r="BN87" s="2206">
        <f t="shared" si="59"/>
        <v>0</v>
      </c>
      <c r="BO87" s="2209">
        <v>916</v>
      </c>
      <c r="BP87" s="2075">
        <v>100</v>
      </c>
      <c r="BQ87" s="2075">
        <v>300</v>
      </c>
      <c r="BR87" s="2075"/>
      <c r="BS87" s="2206">
        <f t="shared" si="77"/>
        <v>400</v>
      </c>
      <c r="BT87" s="2206">
        <f t="shared" si="78"/>
        <v>366400</v>
      </c>
      <c r="BU87" s="2206">
        <f t="shared" si="62"/>
        <v>91600</v>
      </c>
      <c r="BV87" s="2206">
        <f t="shared" si="63"/>
        <v>274800</v>
      </c>
      <c r="BW87" s="2206">
        <f t="shared" si="64"/>
        <v>0</v>
      </c>
      <c r="BX87" s="2209">
        <f t="shared" si="10"/>
        <v>0</v>
      </c>
      <c r="BY87" s="2207">
        <f t="shared" si="11"/>
        <v>0</v>
      </c>
      <c r="BZ87" s="2211">
        <f t="shared" si="20"/>
        <v>0</v>
      </c>
      <c r="CA87" s="2212">
        <f t="shared" si="21"/>
        <v>0</v>
      </c>
      <c r="CB87" s="2082"/>
      <c r="CC87" s="2083"/>
      <c r="CD87" s="2237"/>
      <c r="CF87" s="2200"/>
    </row>
    <row r="88" spans="1:84" s="1974" customFormat="1" ht="18" customHeight="1" outlineLevel="1">
      <c r="A88" s="2235" t="s">
        <v>3012</v>
      </c>
      <c r="B88" s="2235" t="b">
        <v>1</v>
      </c>
      <c r="C88" s="2201"/>
      <c r="D88" s="2236" t="s">
        <v>385</v>
      </c>
      <c r="E88" s="2243" t="s">
        <v>386</v>
      </c>
      <c r="F88" s="2204" t="s">
        <v>365</v>
      </c>
      <c r="G88" s="2244">
        <v>458</v>
      </c>
      <c r="H88" s="2206"/>
      <c r="I88" s="2206">
        <v>9520</v>
      </c>
      <c r="J88" s="2206"/>
      <c r="K88" s="2206">
        <f t="shared" si="65"/>
        <v>9520</v>
      </c>
      <c r="L88" s="2206">
        <f t="shared" si="66"/>
        <v>4360160</v>
      </c>
      <c r="M88" s="2206">
        <f t="shared" si="32"/>
        <v>0</v>
      </c>
      <c r="N88" s="2206">
        <f t="shared" si="33"/>
        <v>4360160</v>
      </c>
      <c r="O88" s="2206">
        <f t="shared" si="34"/>
        <v>0</v>
      </c>
      <c r="P88" s="2244">
        <v>458</v>
      </c>
      <c r="Q88" s="2206"/>
      <c r="R88" s="2206">
        <v>9520</v>
      </c>
      <c r="S88" s="2206"/>
      <c r="T88" s="2206">
        <f t="shared" si="67"/>
        <v>9520</v>
      </c>
      <c r="U88" s="2206">
        <f t="shared" si="68"/>
        <v>4360160</v>
      </c>
      <c r="V88" s="2206">
        <f t="shared" si="37"/>
        <v>0</v>
      </c>
      <c r="W88" s="2206">
        <f t="shared" si="38"/>
        <v>4360160</v>
      </c>
      <c r="X88" s="2206">
        <f t="shared" si="39"/>
        <v>0</v>
      </c>
      <c r="Y88" s="2244">
        <f t="shared" si="13"/>
        <v>0</v>
      </c>
      <c r="Z88" s="2207">
        <f t="shared" si="14"/>
        <v>0</v>
      </c>
      <c r="AA88" s="2244">
        <v>458</v>
      </c>
      <c r="AB88" s="2206">
        <v>3000</v>
      </c>
      <c r="AC88" s="2206">
        <v>9000</v>
      </c>
      <c r="AD88" s="2206">
        <v>1000</v>
      </c>
      <c r="AE88" s="2206">
        <f t="shared" si="69"/>
        <v>13000</v>
      </c>
      <c r="AF88" s="2206">
        <f t="shared" si="70"/>
        <v>5954000</v>
      </c>
      <c r="AG88" s="2206">
        <f t="shared" si="42"/>
        <v>1374000</v>
      </c>
      <c r="AH88" s="2206">
        <f t="shared" si="43"/>
        <v>4122000</v>
      </c>
      <c r="AI88" s="2207">
        <f t="shared" si="44"/>
        <v>458000</v>
      </c>
      <c r="AJ88" s="2246">
        <v>458</v>
      </c>
      <c r="AK88" s="2075">
        <v>3000</v>
      </c>
      <c r="AL88" s="2075">
        <v>9000</v>
      </c>
      <c r="AM88" s="2075">
        <v>1000</v>
      </c>
      <c r="AN88" s="2206">
        <f t="shared" si="71"/>
        <v>13000</v>
      </c>
      <c r="AO88" s="2206">
        <f t="shared" si="72"/>
        <v>5954000</v>
      </c>
      <c r="AP88" s="2206">
        <f t="shared" si="47"/>
        <v>1374000</v>
      </c>
      <c r="AQ88" s="2206">
        <f t="shared" si="48"/>
        <v>4122000</v>
      </c>
      <c r="AR88" s="2206">
        <f t="shared" si="49"/>
        <v>458000</v>
      </c>
      <c r="AS88" s="2244">
        <v>458</v>
      </c>
      <c r="AT88" s="2075">
        <v>3000</v>
      </c>
      <c r="AU88" s="2075">
        <v>9000</v>
      </c>
      <c r="AV88" s="2075">
        <v>1000</v>
      </c>
      <c r="AW88" s="2206">
        <f t="shared" si="73"/>
        <v>13000</v>
      </c>
      <c r="AX88" s="2206">
        <f t="shared" si="74"/>
        <v>5954000</v>
      </c>
      <c r="AY88" s="2206">
        <f t="shared" si="52"/>
        <v>1374000</v>
      </c>
      <c r="AZ88" s="2206">
        <f t="shared" si="53"/>
        <v>4122000</v>
      </c>
      <c r="BA88" s="2206">
        <f t="shared" si="54"/>
        <v>458000</v>
      </c>
      <c r="BB88" s="2244">
        <f t="shared" si="15"/>
        <v>0</v>
      </c>
      <c r="BC88" s="2207">
        <f t="shared" si="16"/>
        <v>0</v>
      </c>
      <c r="BD88" s="2244">
        <f t="shared" si="17"/>
        <v>0</v>
      </c>
      <c r="BE88" s="2207">
        <f t="shared" si="18"/>
        <v>0</v>
      </c>
      <c r="BF88" s="2246">
        <v>458</v>
      </c>
      <c r="BG88" s="2075">
        <v>3000</v>
      </c>
      <c r="BH88" s="2075">
        <v>9000</v>
      </c>
      <c r="BI88" s="2075">
        <v>1000</v>
      </c>
      <c r="BJ88" s="2206">
        <f t="shared" si="75"/>
        <v>13000</v>
      </c>
      <c r="BK88" s="2206">
        <f t="shared" si="76"/>
        <v>5954000</v>
      </c>
      <c r="BL88" s="2206">
        <f t="shared" si="57"/>
        <v>1374000</v>
      </c>
      <c r="BM88" s="2206">
        <f t="shared" si="58"/>
        <v>4122000</v>
      </c>
      <c r="BN88" s="2206">
        <f t="shared" si="59"/>
        <v>458000</v>
      </c>
      <c r="BO88" s="2244">
        <v>458</v>
      </c>
      <c r="BP88" s="2075">
        <v>3000</v>
      </c>
      <c r="BQ88" s="2075">
        <v>9000</v>
      </c>
      <c r="BR88" s="2075">
        <v>1000</v>
      </c>
      <c r="BS88" s="2206">
        <f t="shared" si="77"/>
        <v>13000</v>
      </c>
      <c r="BT88" s="2206">
        <f t="shared" si="78"/>
        <v>5954000</v>
      </c>
      <c r="BU88" s="2206">
        <f t="shared" si="62"/>
        <v>1374000</v>
      </c>
      <c r="BV88" s="2206">
        <f t="shared" si="63"/>
        <v>4122000</v>
      </c>
      <c r="BW88" s="2206">
        <f t="shared" si="64"/>
        <v>458000</v>
      </c>
      <c r="BX88" s="2244">
        <f t="shared" si="10"/>
        <v>0</v>
      </c>
      <c r="BY88" s="2207">
        <f t="shared" si="11"/>
        <v>0</v>
      </c>
      <c r="BZ88" s="2211">
        <f t="shared" si="20"/>
        <v>0</v>
      </c>
      <c r="CA88" s="2212">
        <f t="shared" si="21"/>
        <v>0</v>
      </c>
      <c r="CB88" s="2083"/>
      <c r="CC88" s="2083"/>
      <c r="CD88" s="2237"/>
      <c r="CF88" s="2200"/>
    </row>
    <row r="89" spans="1:84" s="1974" customFormat="1" ht="18" customHeight="1" outlineLevel="1">
      <c r="B89" s="2235"/>
      <c r="C89" s="2201"/>
      <c r="D89" s="2232" t="s">
        <v>3013</v>
      </c>
      <c r="E89" s="2243"/>
      <c r="F89" s="2204"/>
      <c r="G89" s="2244">
        <v>0</v>
      </c>
      <c r="H89" s="2206"/>
      <c r="I89" s="2206"/>
      <c r="J89" s="2206"/>
      <c r="K89" s="2206">
        <f t="shared" si="65"/>
        <v>0</v>
      </c>
      <c r="L89" s="2206">
        <f t="shared" si="66"/>
        <v>0</v>
      </c>
      <c r="M89" s="2206">
        <f t="shared" si="32"/>
        <v>0</v>
      </c>
      <c r="N89" s="2206">
        <f t="shared" si="33"/>
        <v>0</v>
      </c>
      <c r="O89" s="2206">
        <f t="shared" si="34"/>
        <v>0</v>
      </c>
      <c r="P89" s="2244">
        <v>0</v>
      </c>
      <c r="Q89" s="2206"/>
      <c r="R89" s="2206"/>
      <c r="S89" s="2206"/>
      <c r="T89" s="2206">
        <f t="shared" si="67"/>
        <v>0</v>
      </c>
      <c r="U89" s="2206">
        <f t="shared" si="68"/>
        <v>0</v>
      </c>
      <c r="V89" s="2206">
        <f t="shared" si="37"/>
        <v>0</v>
      </c>
      <c r="W89" s="2206">
        <f t="shared" si="38"/>
        <v>0</v>
      </c>
      <c r="X89" s="2206">
        <f t="shared" si="39"/>
        <v>0</v>
      </c>
      <c r="Y89" s="2244">
        <f t="shared" si="13"/>
        <v>0</v>
      </c>
      <c r="Z89" s="2207">
        <f t="shared" si="14"/>
        <v>0</v>
      </c>
      <c r="AA89" s="2244">
        <v>0</v>
      </c>
      <c r="AB89" s="2206"/>
      <c r="AC89" s="2206"/>
      <c r="AD89" s="2206"/>
      <c r="AE89" s="2206">
        <f t="shared" si="69"/>
        <v>0</v>
      </c>
      <c r="AF89" s="2206">
        <f t="shared" si="70"/>
        <v>0</v>
      </c>
      <c r="AG89" s="2206">
        <f t="shared" si="42"/>
        <v>0</v>
      </c>
      <c r="AH89" s="2206">
        <f t="shared" si="43"/>
        <v>0</v>
      </c>
      <c r="AI89" s="2207">
        <f t="shared" si="44"/>
        <v>0</v>
      </c>
      <c r="AJ89" s="2246">
        <v>0</v>
      </c>
      <c r="AK89" s="2075"/>
      <c r="AL89" s="2075"/>
      <c r="AM89" s="2075"/>
      <c r="AN89" s="2206">
        <f t="shared" si="71"/>
        <v>0</v>
      </c>
      <c r="AO89" s="2206">
        <f t="shared" si="72"/>
        <v>0</v>
      </c>
      <c r="AP89" s="2206">
        <f t="shared" si="47"/>
        <v>0</v>
      </c>
      <c r="AQ89" s="2206">
        <f t="shared" si="48"/>
        <v>0</v>
      </c>
      <c r="AR89" s="2206">
        <f t="shared" si="49"/>
        <v>0</v>
      </c>
      <c r="AS89" s="2244">
        <v>0</v>
      </c>
      <c r="AT89" s="2075"/>
      <c r="AU89" s="2075"/>
      <c r="AV89" s="2075"/>
      <c r="AW89" s="2206">
        <f t="shared" si="73"/>
        <v>0</v>
      </c>
      <c r="AX89" s="2206">
        <f t="shared" si="74"/>
        <v>0</v>
      </c>
      <c r="AY89" s="2206">
        <f t="shared" si="52"/>
        <v>0</v>
      </c>
      <c r="AZ89" s="2206">
        <f t="shared" si="53"/>
        <v>0</v>
      </c>
      <c r="BA89" s="2206">
        <f t="shared" si="54"/>
        <v>0</v>
      </c>
      <c r="BB89" s="2244">
        <f t="shared" si="15"/>
        <v>0</v>
      </c>
      <c r="BC89" s="2207">
        <f t="shared" si="16"/>
        <v>0</v>
      </c>
      <c r="BD89" s="2244">
        <f t="shared" si="17"/>
        <v>0</v>
      </c>
      <c r="BE89" s="2207">
        <f t="shared" si="18"/>
        <v>0</v>
      </c>
      <c r="BF89" s="2246">
        <v>0</v>
      </c>
      <c r="BG89" s="2075"/>
      <c r="BH89" s="2075"/>
      <c r="BI89" s="2075"/>
      <c r="BJ89" s="2206">
        <f t="shared" si="75"/>
        <v>0</v>
      </c>
      <c r="BK89" s="2206">
        <f t="shared" si="76"/>
        <v>0</v>
      </c>
      <c r="BL89" s="2206">
        <f t="shared" si="57"/>
        <v>0</v>
      </c>
      <c r="BM89" s="2206">
        <f t="shared" si="58"/>
        <v>0</v>
      </c>
      <c r="BN89" s="2206">
        <f t="shared" si="59"/>
        <v>0</v>
      </c>
      <c r="BO89" s="2244">
        <v>0</v>
      </c>
      <c r="BP89" s="2075"/>
      <c r="BQ89" s="2075"/>
      <c r="BR89" s="2075"/>
      <c r="BS89" s="2206">
        <f t="shared" si="77"/>
        <v>0</v>
      </c>
      <c r="BT89" s="2206">
        <f t="shared" si="78"/>
        <v>0</v>
      </c>
      <c r="BU89" s="2206">
        <f t="shared" si="62"/>
        <v>0</v>
      </c>
      <c r="BV89" s="2206">
        <f t="shared" si="63"/>
        <v>0</v>
      </c>
      <c r="BW89" s="2206">
        <f t="shared" si="64"/>
        <v>0</v>
      </c>
      <c r="BX89" s="2244">
        <f t="shared" si="10"/>
        <v>0</v>
      </c>
      <c r="BY89" s="2207">
        <f t="shared" si="11"/>
        <v>0</v>
      </c>
      <c r="BZ89" s="2211">
        <f t="shared" si="20"/>
        <v>0</v>
      </c>
      <c r="CA89" s="2212">
        <f t="shared" si="21"/>
        <v>0</v>
      </c>
      <c r="CB89" s="2247"/>
      <c r="CC89" s="2083"/>
      <c r="CD89" s="2237"/>
      <c r="CF89" s="2200"/>
    </row>
    <row r="90" spans="1:84" s="1974" customFormat="1" ht="18" customHeight="1" outlineLevel="1">
      <c r="A90" s="2235" t="s">
        <v>3014</v>
      </c>
      <c r="B90" s="2235" t="b">
        <v>1</v>
      </c>
      <c r="C90" s="2201"/>
      <c r="D90" s="2236" t="s">
        <v>3015</v>
      </c>
      <c r="E90" s="2203" t="s">
        <v>3016</v>
      </c>
      <c r="F90" s="2204" t="s">
        <v>365</v>
      </c>
      <c r="G90" s="2209">
        <v>601</v>
      </c>
      <c r="H90" s="2075">
        <v>690</v>
      </c>
      <c r="I90" s="2075">
        <v>1040</v>
      </c>
      <c r="J90" s="2075"/>
      <c r="K90" s="2206">
        <f t="shared" si="65"/>
        <v>1730</v>
      </c>
      <c r="L90" s="2206">
        <f t="shared" si="66"/>
        <v>1039730</v>
      </c>
      <c r="M90" s="2206">
        <f t="shared" si="32"/>
        <v>414690</v>
      </c>
      <c r="N90" s="2206">
        <f t="shared" si="33"/>
        <v>625040</v>
      </c>
      <c r="O90" s="2206">
        <f t="shared" si="34"/>
        <v>0</v>
      </c>
      <c r="P90" s="2209">
        <v>601</v>
      </c>
      <c r="Q90" s="2075">
        <v>690</v>
      </c>
      <c r="R90" s="2075">
        <v>1040</v>
      </c>
      <c r="S90" s="2075"/>
      <c r="T90" s="2206">
        <f t="shared" si="67"/>
        <v>1730</v>
      </c>
      <c r="U90" s="2206">
        <f t="shared" si="68"/>
        <v>1039730</v>
      </c>
      <c r="V90" s="2206">
        <f t="shared" si="37"/>
        <v>414690</v>
      </c>
      <c r="W90" s="2206">
        <f t="shared" si="38"/>
        <v>625040</v>
      </c>
      <c r="X90" s="2206">
        <f t="shared" si="39"/>
        <v>0</v>
      </c>
      <c r="Y90" s="2209">
        <f t="shared" si="13"/>
        <v>0</v>
      </c>
      <c r="Z90" s="2207">
        <f t="shared" si="14"/>
        <v>0</v>
      </c>
      <c r="AA90" s="2209">
        <v>601</v>
      </c>
      <c r="AB90" s="2075">
        <v>500</v>
      </c>
      <c r="AC90" s="2075">
        <v>1000</v>
      </c>
      <c r="AD90" s="2075">
        <v>300</v>
      </c>
      <c r="AE90" s="2206">
        <f t="shared" si="69"/>
        <v>1800</v>
      </c>
      <c r="AF90" s="2206">
        <f t="shared" si="70"/>
        <v>1081800</v>
      </c>
      <c r="AG90" s="2206">
        <f t="shared" si="42"/>
        <v>300500</v>
      </c>
      <c r="AH90" s="2206">
        <f t="shared" si="43"/>
        <v>601000</v>
      </c>
      <c r="AI90" s="2207">
        <f t="shared" si="44"/>
        <v>180300</v>
      </c>
      <c r="AJ90" s="2233">
        <v>601</v>
      </c>
      <c r="AK90" s="2075">
        <v>500</v>
      </c>
      <c r="AL90" s="2075">
        <v>1000</v>
      </c>
      <c r="AM90" s="2075">
        <v>300</v>
      </c>
      <c r="AN90" s="2206">
        <f t="shared" si="71"/>
        <v>1800</v>
      </c>
      <c r="AO90" s="2206">
        <f t="shared" si="72"/>
        <v>1081800</v>
      </c>
      <c r="AP90" s="2206">
        <f t="shared" si="47"/>
        <v>300500</v>
      </c>
      <c r="AQ90" s="2206">
        <f t="shared" si="48"/>
        <v>601000</v>
      </c>
      <c r="AR90" s="2206">
        <f t="shared" si="49"/>
        <v>180300</v>
      </c>
      <c r="AS90" s="2209">
        <v>601</v>
      </c>
      <c r="AT90" s="2075">
        <v>500</v>
      </c>
      <c r="AU90" s="2075">
        <v>1000</v>
      </c>
      <c r="AV90" s="2075">
        <v>300</v>
      </c>
      <c r="AW90" s="2206">
        <f t="shared" si="73"/>
        <v>1800</v>
      </c>
      <c r="AX90" s="2206">
        <f t="shared" si="74"/>
        <v>1081800</v>
      </c>
      <c r="AY90" s="2206">
        <f t="shared" si="52"/>
        <v>300500</v>
      </c>
      <c r="AZ90" s="2206">
        <f t="shared" si="53"/>
        <v>601000</v>
      </c>
      <c r="BA90" s="2206">
        <f t="shared" si="54"/>
        <v>180300</v>
      </c>
      <c r="BB90" s="2209">
        <f t="shared" si="15"/>
        <v>0</v>
      </c>
      <c r="BC90" s="2207">
        <f t="shared" si="16"/>
        <v>0</v>
      </c>
      <c r="BD90" s="2209">
        <f t="shared" si="17"/>
        <v>0</v>
      </c>
      <c r="BE90" s="2207">
        <f t="shared" si="18"/>
        <v>0</v>
      </c>
      <c r="BF90" s="2233">
        <v>601</v>
      </c>
      <c r="BG90" s="2075">
        <v>500</v>
      </c>
      <c r="BH90" s="2075">
        <v>1000</v>
      </c>
      <c r="BI90" s="2075">
        <v>300</v>
      </c>
      <c r="BJ90" s="2206">
        <f t="shared" si="75"/>
        <v>1800</v>
      </c>
      <c r="BK90" s="2206">
        <f t="shared" si="76"/>
        <v>1081800</v>
      </c>
      <c r="BL90" s="2206">
        <f t="shared" si="57"/>
        <v>300500</v>
      </c>
      <c r="BM90" s="2206">
        <f t="shared" si="58"/>
        <v>601000</v>
      </c>
      <c r="BN90" s="2206">
        <f t="shared" si="59"/>
        <v>180300</v>
      </c>
      <c r="BO90" s="2209">
        <v>601</v>
      </c>
      <c r="BP90" s="2075">
        <v>500</v>
      </c>
      <c r="BQ90" s="2075">
        <v>1000</v>
      </c>
      <c r="BR90" s="2075">
        <v>300</v>
      </c>
      <c r="BS90" s="2206">
        <f t="shared" si="77"/>
        <v>1800</v>
      </c>
      <c r="BT90" s="2206">
        <f t="shared" si="78"/>
        <v>1081800</v>
      </c>
      <c r="BU90" s="2206">
        <f t="shared" si="62"/>
        <v>300500</v>
      </c>
      <c r="BV90" s="2206">
        <f t="shared" si="63"/>
        <v>601000</v>
      </c>
      <c r="BW90" s="2206">
        <f t="shared" si="64"/>
        <v>180300</v>
      </c>
      <c r="BX90" s="2209">
        <f t="shared" si="10"/>
        <v>0</v>
      </c>
      <c r="BY90" s="2207">
        <f t="shared" si="11"/>
        <v>0</v>
      </c>
      <c r="BZ90" s="2211">
        <f t="shared" si="20"/>
        <v>0</v>
      </c>
      <c r="CA90" s="2212">
        <f t="shared" si="21"/>
        <v>0</v>
      </c>
      <c r="CB90" s="2082"/>
      <c r="CC90" s="2083"/>
      <c r="CD90" s="2237"/>
      <c r="CF90" s="2200"/>
    </row>
    <row r="91" spans="1:84" s="1974" customFormat="1" ht="18" customHeight="1" outlineLevel="1">
      <c r="A91" s="2235" t="s">
        <v>3017</v>
      </c>
      <c r="B91" s="2235" t="b">
        <v>1</v>
      </c>
      <c r="C91" s="2201"/>
      <c r="D91" s="2236" t="s">
        <v>3018</v>
      </c>
      <c r="E91" s="2243" t="s">
        <v>3019</v>
      </c>
      <c r="F91" s="2204" t="s">
        <v>444</v>
      </c>
      <c r="G91" s="2244">
        <v>148.959</v>
      </c>
      <c r="H91" s="2206">
        <v>10250</v>
      </c>
      <c r="I91" s="2206">
        <v>443460</v>
      </c>
      <c r="J91" s="2206"/>
      <c r="K91" s="2206">
        <f t="shared" si="65"/>
        <v>453710</v>
      </c>
      <c r="L91" s="2206">
        <f t="shared" si="66"/>
        <v>67584187</v>
      </c>
      <c r="M91" s="2206">
        <f t="shared" si="32"/>
        <v>1526829</v>
      </c>
      <c r="N91" s="2206">
        <f t="shared" si="33"/>
        <v>66057358</v>
      </c>
      <c r="O91" s="2206">
        <f t="shared" si="34"/>
        <v>0</v>
      </c>
      <c r="P91" s="2244">
        <v>148.959</v>
      </c>
      <c r="Q91" s="2206">
        <v>10250</v>
      </c>
      <c r="R91" s="2206">
        <v>443460</v>
      </c>
      <c r="S91" s="2206"/>
      <c r="T91" s="2206">
        <f t="shared" si="67"/>
        <v>453710</v>
      </c>
      <c r="U91" s="2206">
        <f t="shared" si="68"/>
        <v>67584187</v>
      </c>
      <c r="V91" s="2206">
        <f t="shared" si="37"/>
        <v>1526829</v>
      </c>
      <c r="W91" s="2206">
        <f t="shared" si="38"/>
        <v>66057358</v>
      </c>
      <c r="X91" s="2206">
        <f t="shared" si="39"/>
        <v>0</v>
      </c>
      <c r="Y91" s="2248">
        <f t="shared" si="13"/>
        <v>0</v>
      </c>
      <c r="Z91" s="2207">
        <f t="shared" si="14"/>
        <v>0</v>
      </c>
      <c r="AA91" s="2248">
        <v>134.297</v>
      </c>
      <c r="AB91" s="2206"/>
      <c r="AC91" s="2206">
        <v>600000</v>
      </c>
      <c r="AD91" s="2206">
        <v>130000</v>
      </c>
      <c r="AE91" s="2206">
        <f t="shared" si="69"/>
        <v>730000</v>
      </c>
      <c r="AF91" s="2206">
        <f t="shared" si="70"/>
        <v>98036810</v>
      </c>
      <c r="AG91" s="2206">
        <f t="shared" si="42"/>
        <v>0</v>
      </c>
      <c r="AH91" s="2206">
        <f t="shared" si="43"/>
        <v>80578200</v>
      </c>
      <c r="AI91" s="2207">
        <f t="shared" si="44"/>
        <v>17458610</v>
      </c>
      <c r="AJ91" s="2246">
        <v>148.959</v>
      </c>
      <c r="AK91" s="2075"/>
      <c r="AL91" s="2075">
        <v>600000</v>
      </c>
      <c r="AM91" s="2075">
        <v>130000</v>
      </c>
      <c r="AN91" s="2206">
        <f t="shared" si="71"/>
        <v>730000</v>
      </c>
      <c r="AO91" s="2206">
        <f t="shared" si="72"/>
        <v>108740070</v>
      </c>
      <c r="AP91" s="2206">
        <f t="shared" si="47"/>
        <v>0</v>
      </c>
      <c r="AQ91" s="2206">
        <f t="shared" si="48"/>
        <v>89375400</v>
      </c>
      <c r="AR91" s="2206">
        <f t="shared" si="49"/>
        <v>19364670</v>
      </c>
      <c r="AS91" s="2248">
        <v>148.959</v>
      </c>
      <c r="AT91" s="2075"/>
      <c r="AU91" s="2075">
        <v>600000</v>
      </c>
      <c r="AV91" s="2075">
        <v>130000</v>
      </c>
      <c r="AW91" s="2206">
        <f t="shared" si="73"/>
        <v>730000</v>
      </c>
      <c r="AX91" s="2206">
        <f t="shared" si="74"/>
        <v>108740070</v>
      </c>
      <c r="AY91" s="2206">
        <f t="shared" si="52"/>
        <v>0</v>
      </c>
      <c r="AZ91" s="2206">
        <f t="shared" si="53"/>
        <v>89375400</v>
      </c>
      <c r="BA91" s="2206">
        <f t="shared" si="54"/>
        <v>19364670</v>
      </c>
      <c r="BB91" s="2248">
        <f t="shared" si="15"/>
        <v>0</v>
      </c>
      <c r="BC91" s="2207">
        <f t="shared" si="16"/>
        <v>0</v>
      </c>
      <c r="BD91" s="2248">
        <f t="shared" si="17"/>
        <v>14.662000000000006</v>
      </c>
      <c r="BE91" s="2207">
        <f t="shared" si="18"/>
        <v>10703260</v>
      </c>
      <c r="BF91" s="2246">
        <v>148.959</v>
      </c>
      <c r="BG91" s="2075"/>
      <c r="BH91" s="2075">
        <v>600000</v>
      </c>
      <c r="BI91" s="2075">
        <v>130000</v>
      </c>
      <c r="BJ91" s="2206">
        <f t="shared" si="75"/>
        <v>730000</v>
      </c>
      <c r="BK91" s="2206">
        <f t="shared" si="76"/>
        <v>108740070</v>
      </c>
      <c r="BL91" s="2206">
        <f t="shared" si="57"/>
        <v>0</v>
      </c>
      <c r="BM91" s="2206">
        <f t="shared" si="58"/>
        <v>89375400</v>
      </c>
      <c r="BN91" s="2206">
        <f t="shared" si="59"/>
        <v>19364670</v>
      </c>
      <c r="BO91" s="2248">
        <v>148.959</v>
      </c>
      <c r="BP91" s="2075"/>
      <c r="BQ91" s="2075">
        <v>600000</v>
      </c>
      <c r="BR91" s="2075">
        <v>130000</v>
      </c>
      <c r="BS91" s="2206">
        <f t="shared" si="77"/>
        <v>730000</v>
      </c>
      <c r="BT91" s="2206">
        <f t="shared" si="78"/>
        <v>108740070</v>
      </c>
      <c r="BU91" s="2206">
        <f t="shared" si="62"/>
        <v>0</v>
      </c>
      <c r="BV91" s="2206">
        <f t="shared" si="63"/>
        <v>89375400</v>
      </c>
      <c r="BW91" s="2206">
        <f t="shared" si="64"/>
        <v>19364670</v>
      </c>
      <c r="BX91" s="2248">
        <f t="shared" si="10"/>
        <v>0</v>
      </c>
      <c r="BY91" s="2207">
        <f t="shared" si="11"/>
        <v>0</v>
      </c>
      <c r="BZ91" s="2211">
        <f t="shared" si="20"/>
        <v>14.662000000000006</v>
      </c>
      <c r="CA91" s="2212">
        <f t="shared" si="21"/>
        <v>10703260</v>
      </c>
      <c r="CB91" s="2083"/>
      <c r="CC91" s="2083"/>
      <c r="CD91" s="2237"/>
      <c r="CF91" s="2200"/>
    </row>
    <row r="92" spans="1:84" s="1974" customFormat="1" ht="18" customHeight="1" outlineLevel="1">
      <c r="A92" s="2235" t="s">
        <v>3020</v>
      </c>
      <c r="B92" s="2235" t="b">
        <v>1</v>
      </c>
      <c r="C92" s="2201"/>
      <c r="D92" s="2236" t="s">
        <v>3021</v>
      </c>
      <c r="E92" s="2243" t="s">
        <v>3022</v>
      </c>
      <c r="F92" s="2204" t="s">
        <v>444</v>
      </c>
      <c r="G92" s="2244">
        <v>4.0759999999999996</v>
      </c>
      <c r="H92" s="2206">
        <v>405230</v>
      </c>
      <c r="I92" s="2206"/>
      <c r="J92" s="2206"/>
      <c r="K92" s="2206">
        <f t="shared" si="65"/>
        <v>405230</v>
      </c>
      <c r="L92" s="2206">
        <f t="shared" si="66"/>
        <v>1651717</v>
      </c>
      <c r="M92" s="2206">
        <f t="shared" si="32"/>
        <v>1651717</v>
      </c>
      <c r="N92" s="2206">
        <f t="shared" si="33"/>
        <v>0</v>
      </c>
      <c r="O92" s="2206">
        <f t="shared" si="34"/>
        <v>0</v>
      </c>
      <c r="P92" s="2244">
        <v>4.0759999999999996</v>
      </c>
      <c r="Q92" s="2206">
        <v>405230</v>
      </c>
      <c r="R92" s="2206"/>
      <c r="S92" s="2206"/>
      <c r="T92" s="2206">
        <f t="shared" si="67"/>
        <v>405230</v>
      </c>
      <c r="U92" s="2206">
        <f t="shared" si="68"/>
        <v>1651717</v>
      </c>
      <c r="V92" s="2206">
        <f t="shared" si="37"/>
        <v>1651717</v>
      </c>
      <c r="W92" s="2206">
        <f t="shared" si="38"/>
        <v>0</v>
      </c>
      <c r="X92" s="2206">
        <f t="shared" si="39"/>
        <v>0</v>
      </c>
      <c r="Y92" s="2248">
        <f t="shared" si="13"/>
        <v>0</v>
      </c>
      <c r="Z92" s="2207">
        <f t="shared" si="14"/>
        <v>0</v>
      </c>
      <c r="AA92" s="2248">
        <v>4.5599999999999996</v>
      </c>
      <c r="AB92" s="2206">
        <v>680000</v>
      </c>
      <c r="AC92" s="2206"/>
      <c r="AD92" s="2206"/>
      <c r="AE92" s="2206">
        <f t="shared" si="69"/>
        <v>680000</v>
      </c>
      <c r="AF92" s="2206">
        <f t="shared" si="70"/>
        <v>3100800</v>
      </c>
      <c r="AG92" s="2206">
        <f t="shared" si="42"/>
        <v>3100800</v>
      </c>
      <c r="AH92" s="2206">
        <f t="shared" si="43"/>
        <v>0</v>
      </c>
      <c r="AI92" s="2207">
        <f t="shared" si="44"/>
        <v>0</v>
      </c>
      <c r="AJ92" s="2246">
        <v>4.0759999999999996</v>
      </c>
      <c r="AK92" s="2075">
        <v>680000</v>
      </c>
      <c r="AL92" s="2075"/>
      <c r="AM92" s="2075"/>
      <c r="AN92" s="2206">
        <f t="shared" si="71"/>
        <v>680000</v>
      </c>
      <c r="AO92" s="2206">
        <f t="shared" si="72"/>
        <v>2771680</v>
      </c>
      <c r="AP92" s="2206">
        <f t="shared" si="47"/>
        <v>2771680</v>
      </c>
      <c r="AQ92" s="2206">
        <f t="shared" si="48"/>
        <v>0</v>
      </c>
      <c r="AR92" s="2206">
        <f t="shared" si="49"/>
        <v>0</v>
      </c>
      <c r="AS92" s="2248">
        <v>4.0759999999999996</v>
      </c>
      <c r="AT92" s="2075">
        <v>680000</v>
      </c>
      <c r="AU92" s="2075"/>
      <c r="AV92" s="2075"/>
      <c r="AW92" s="2206">
        <f t="shared" si="73"/>
        <v>680000</v>
      </c>
      <c r="AX92" s="2206">
        <f t="shared" si="74"/>
        <v>2771680</v>
      </c>
      <c r="AY92" s="2206">
        <f t="shared" si="52"/>
        <v>2771680</v>
      </c>
      <c r="AZ92" s="2206">
        <f t="shared" si="53"/>
        <v>0</v>
      </c>
      <c r="BA92" s="2206">
        <f t="shared" si="54"/>
        <v>0</v>
      </c>
      <c r="BB92" s="2248">
        <f t="shared" si="15"/>
        <v>0</v>
      </c>
      <c r="BC92" s="2207">
        <f t="shared" si="16"/>
        <v>0</v>
      </c>
      <c r="BD92" s="2248">
        <f t="shared" si="17"/>
        <v>-0.48399999999999999</v>
      </c>
      <c r="BE92" s="2207">
        <f t="shared" si="18"/>
        <v>-329120</v>
      </c>
      <c r="BF92" s="2246">
        <v>4.0759999999999996</v>
      </c>
      <c r="BG92" s="2075">
        <v>680000</v>
      </c>
      <c r="BH92" s="2075"/>
      <c r="BI92" s="2075"/>
      <c r="BJ92" s="2206">
        <f t="shared" si="75"/>
        <v>680000</v>
      </c>
      <c r="BK92" s="2206">
        <f t="shared" si="76"/>
        <v>2771680</v>
      </c>
      <c r="BL92" s="2206">
        <f t="shared" si="57"/>
        <v>2771680</v>
      </c>
      <c r="BM92" s="2206">
        <f t="shared" si="58"/>
        <v>0</v>
      </c>
      <c r="BN92" s="2206">
        <f t="shared" si="59"/>
        <v>0</v>
      </c>
      <c r="BO92" s="2248">
        <v>4.0759999999999996</v>
      </c>
      <c r="BP92" s="2075">
        <v>680000</v>
      </c>
      <c r="BQ92" s="2075"/>
      <c r="BR92" s="2075"/>
      <c r="BS92" s="2206">
        <f t="shared" si="77"/>
        <v>680000</v>
      </c>
      <c r="BT92" s="2206">
        <f t="shared" si="78"/>
        <v>2771680</v>
      </c>
      <c r="BU92" s="2206">
        <f t="shared" si="62"/>
        <v>2771680</v>
      </c>
      <c r="BV92" s="2206">
        <f t="shared" si="63"/>
        <v>0</v>
      </c>
      <c r="BW92" s="2206">
        <f t="shared" si="64"/>
        <v>0</v>
      </c>
      <c r="BX92" s="2248">
        <f t="shared" si="10"/>
        <v>0</v>
      </c>
      <c r="BY92" s="2207">
        <f t="shared" si="11"/>
        <v>0</v>
      </c>
      <c r="BZ92" s="2211">
        <f t="shared" si="20"/>
        <v>-0.48399999999999999</v>
      </c>
      <c r="CA92" s="2212">
        <f t="shared" si="21"/>
        <v>-329120</v>
      </c>
      <c r="CB92" s="2247"/>
      <c r="CC92" s="2083"/>
      <c r="CD92" s="2237"/>
      <c r="CF92" s="2200"/>
    </row>
    <row r="93" spans="1:84" s="1974" customFormat="1" ht="18" customHeight="1" outlineLevel="1">
      <c r="A93" s="2235" t="s">
        <v>3023</v>
      </c>
      <c r="B93" s="2235" t="b">
        <v>1</v>
      </c>
      <c r="C93" s="2201"/>
      <c r="D93" s="2236" t="s">
        <v>3021</v>
      </c>
      <c r="E93" s="2203" t="s">
        <v>3024</v>
      </c>
      <c r="F93" s="2204" t="s">
        <v>444</v>
      </c>
      <c r="G93" s="2209">
        <v>28.602</v>
      </c>
      <c r="H93" s="2075">
        <v>398850</v>
      </c>
      <c r="I93" s="2075"/>
      <c r="J93" s="2075"/>
      <c r="K93" s="2206">
        <f t="shared" si="65"/>
        <v>398850</v>
      </c>
      <c r="L93" s="2206">
        <f t="shared" si="66"/>
        <v>11407907</v>
      </c>
      <c r="M93" s="2206">
        <f t="shared" si="32"/>
        <v>11407907</v>
      </c>
      <c r="N93" s="2206">
        <f t="shared" si="33"/>
        <v>0</v>
      </c>
      <c r="O93" s="2206">
        <f t="shared" si="34"/>
        <v>0</v>
      </c>
      <c r="P93" s="2209">
        <v>28.602</v>
      </c>
      <c r="Q93" s="2075">
        <v>398850</v>
      </c>
      <c r="R93" s="2075"/>
      <c r="S93" s="2075"/>
      <c r="T93" s="2206">
        <f t="shared" si="67"/>
        <v>398850</v>
      </c>
      <c r="U93" s="2206">
        <f t="shared" si="68"/>
        <v>11407907</v>
      </c>
      <c r="V93" s="2206">
        <f t="shared" si="37"/>
        <v>11407907</v>
      </c>
      <c r="W93" s="2206">
        <f t="shared" si="38"/>
        <v>0</v>
      </c>
      <c r="X93" s="2206">
        <f t="shared" si="39"/>
        <v>0</v>
      </c>
      <c r="Y93" s="2249">
        <f t="shared" si="13"/>
        <v>0</v>
      </c>
      <c r="Z93" s="2207">
        <f t="shared" si="14"/>
        <v>0</v>
      </c>
      <c r="AA93" s="2249">
        <v>40.49</v>
      </c>
      <c r="AB93" s="2075">
        <v>680000</v>
      </c>
      <c r="AC93" s="2075"/>
      <c r="AD93" s="2075"/>
      <c r="AE93" s="2206">
        <f t="shared" si="69"/>
        <v>680000</v>
      </c>
      <c r="AF93" s="2206">
        <f t="shared" si="70"/>
        <v>27533200</v>
      </c>
      <c r="AG93" s="2206">
        <f t="shared" si="42"/>
        <v>27533200</v>
      </c>
      <c r="AH93" s="2206">
        <f t="shared" si="43"/>
        <v>0</v>
      </c>
      <c r="AI93" s="2207">
        <f t="shared" si="44"/>
        <v>0</v>
      </c>
      <c r="AJ93" s="2233">
        <v>28.602</v>
      </c>
      <c r="AK93" s="2075">
        <v>680000</v>
      </c>
      <c r="AL93" s="2075"/>
      <c r="AM93" s="2075"/>
      <c r="AN93" s="2206">
        <f t="shared" si="71"/>
        <v>680000</v>
      </c>
      <c r="AO93" s="2206">
        <f t="shared" si="72"/>
        <v>19449360</v>
      </c>
      <c r="AP93" s="2206">
        <f t="shared" si="47"/>
        <v>19449360</v>
      </c>
      <c r="AQ93" s="2206">
        <f t="shared" si="48"/>
        <v>0</v>
      </c>
      <c r="AR93" s="2206">
        <f t="shared" si="49"/>
        <v>0</v>
      </c>
      <c r="AS93" s="2249">
        <v>28.602</v>
      </c>
      <c r="AT93" s="2075">
        <v>680000</v>
      </c>
      <c r="AU93" s="2075"/>
      <c r="AV93" s="2075"/>
      <c r="AW93" s="2206">
        <f t="shared" si="73"/>
        <v>680000</v>
      </c>
      <c r="AX93" s="2206">
        <f t="shared" si="74"/>
        <v>19449360</v>
      </c>
      <c r="AY93" s="2206">
        <f t="shared" si="52"/>
        <v>19449360</v>
      </c>
      <c r="AZ93" s="2206">
        <f t="shared" si="53"/>
        <v>0</v>
      </c>
      <c r="BA93" s="2206">
        <f t="shared" si="54"/>
        <v>0</v>
      </c>
      <c r="BB93" s="2249">
        <f t="shared" si="15"/>
        <v>0</v>
      </c>
      <c r="BC93" s="2207">
        <f t="shared" si="16"/>
        <v>0</v>
      </c>
      <c r="BD93" s="2249">
        <f t="shared" si="17"/>
        <v>-11.888000000000002</v>
      </c>
      <c r="BE93" s="2207">
        <f t="shared" si="18"/>
        <v>-8083840</v>
      </c>
      <c r="BF93" s="2233">
        <v>28.602</v>
      </c>
      <c r="BG93" s="2075">
        <v>680000</v>
      </c>
      <c r="BH93" s="2075"/>
      <c r="BI93" s="2075"/>
      <c r="BJ93" s="2206">
        <f t="shared" si="75"/>
        <v>680000</v>
      </c>
      <c r="BK93" s="2206">
        <f t="shared" si="76"/>
        <v>19449360</v>
      </c>
      <c r="BL93" s="2206">
        <f t="shared" si="57"/>
        <v>19449360</v>
      </c>
      <c r="BM93" s="2206">
        <f t="shared" si="58"/>
        <v>0</v>
      </c>
      <c r="BN93" s="2206">
        <f t="shared" si="59"/>
        <v>0</v>
      </c>
      <c r="BO93" s="2249">
        <v>28.602</v>
      </c>
      <c r="BP93" s="2075">
        <v>680000</v>
      </c>
      <c r="BQ93" s="2075"/>
      <c r="BR93" s="2075"/>
      <c r="BS93" s="2206">
        <f t="shared" si="77"/>
        <v>680000</v>
      </c>
      <c r="BT93" s="2206">
        <f t="shared" si="78"/>
        <v>19449360</v>
      </c>
      <c r="BU93" s="2206">
        <f t="shared" si="62"/>
        <v>19449360</v>
      </c>
      <c r="BV93" s="2206">
        <f t="shared" si="63"/>
        <v>0</v>
      </c>
      <c r="BW93" s="2206">
        <f t="shared" si="64"/>
        <v>0</v>
      </c>
      <c r="BX93" s="2249">
        <f t="shared" si="10"/>
        <v>0</v>
      </c>
      <c r="BY93" s="2207">
        <f t="shared" si="11"/>
        <v>0</v>
      </c>
      <c r="BZ93" s="2211">
        <f t="shared" si="20"/>
        <v>-11.888000000000002</v>
      </c>
      <c r="CA93" s="2212">
        <f t="shared" si="21"/>
        <v>-8083840</v>
      </c>
      <c r="CB93" s="2082"/>
      <c r="CC93" s="2083"/>
      <c r="CD93" s="2237"/>
      <c r="CF93" s="2200"/>
    </row>
    <row r="94" spans="1:84" s="1974" customFormat="1" ht="18" customHeight="1" outlineLevel="1">
      <c r="A94" s="2235" t="s">
        <v>3025</v>
      </c>
      <c r="B94" s="2235" t="b">
        <v>1</v>
      </c>
      <c r="C94" s="2201"/>
      <c r="D94" s="2236" t="s">
        <v>3021</v>
      </c>
      <c r="E94" s="2243" t="s">
        <v>3026</v>
      </c>
      <c r="F94" s="2204" t="s">
        <v>444</v>
      </c>
      <c r="G94" s="2244">
        <v>72.813999999999993</v>
      </c>
      <c r="H94" s="2206">
        <v>395660</v>
      </c>
      <c r="I94" s="2206"/>
      <c r="J94" s="2206"/>
      <c r="K94" s="2206">
        <f t="shared" si="65"/>
        <v>395660</v>
      </c>
      <c r="L94" s="2206">
        <f t="shared" si="66"/>
        <v>28809587</v>
      </c>
      <c r="M94" s="2206">
        <f t="shared" si="32"/>
        <v>28809587</v>
      </c>
      <c r="N94" s="2206">
        <f t="shared" si="33"/>
        <v>0</v>
      </c>
      <c r="O94" s="2206">
        <f t="shared" si="34"/>
        <v>0</v>
      </c>
      <c r="P94" s="2244">
        <v>72.813999999999993</v>
      </c>
      <c r="Q94" s="2206">
        <v>395660</v>
      </c>
      <c r="R94" s="2206"/>
      <c r="S94" s="2206"/>
      <c r="T94" s="2206">
        <f t="shared" si="67"/>
        <v>395660</v>
      </c>
      <c r="U94" s="2206">
        <f t="shared" si="68"/>
        <v>28809587</v>
      </c>
      <c r="V94" s="2206">
        <f t="shared" si="37"/>
        <v>28809587</v>
      </c>
      <c r="W94" s="2206">
        <f t="shared" si="38"/>
        <v>0</v>
      </c>
      <c r="X94" s="2206">
        <f t="shared" si="39"/>
        <v>0</v>
      </c>
      <c r="Y94" s="2248">
        <f t="shared" si="13"/>
        <v>0</v>
      </c>
      <c r="Z94" s="2207">
        <f t="shared" si="14"/>
        <v>0</v>
      </c>
      <c r="AA94" s="2248">
        <v>67.343000000000004</v>
      </c>
      <c r="AB94" s="2206">
        <v>680000</v>
      </c>
      <c r="AC94" s="2206"/>
      <c r="AD94" s="2206"/>
      <c r="AE94" s="2206">
        <f t="shared" si="69"/>
        <v>680000</v>
      </c>
      <c r="AF94" s="2206">
        <f t="shared" si="70"/>
        <v>45793240</v>
      </c>
      <c r="AG94" s="2206">
        <f t="shared" si="42"/>
        <v>45793240</v>
      </c>
      <c r="AH94" s="2206">
        <f t="shared" si="43"/>
        <v>0</v>
      </c>
      <c r="AI94" s="2207">
        <f t="shared" si="44"/>
        <v>0</v>
      </c>
      <c r="AJ94" s="2246">
        <v>72.813999999999993</v>
      </c>
      <c r="AK94" s="2075">
        <v>680000</v>
      </c>
      <c r="AL94" s="2075"/>
      <c r="AM94" s="2075"/>
      <c r="AN94" s="2206">
        <f t="shared" si="71"/>
        <v>680000</v>
      </c>
      <c r="AO94" s="2206">
        <f t="shared" si="72"/>
        <v>49513520</v>
      </c>
      <c r="AP94" s="2206">
        <f t="shared" si="47"/>
        <v>49513520</v>
      </c>
      <c r="AQ94" s="2206">
        <f t="shared" si="48"/>
        <v>0</v>
      </c>
      <c r="AR94" s="2206">
        <f t="shared" si="49"/>
        <v>0</v>
      </c>
      <c r="AS94" s="2248">
        <v>72.813999999999993</v>
      </c>
      <c r="AT94" s="2075">
        <v>680000</v>
      </c>
      <c r="AU94" s="2075"/>
      <c r="AV94" s="2075"/>
      <c r="AW94" s="2206">
        <f t="shared" si="73"/>
        <v>680000</v>
      </c>
      <c r="AX94" s="2206">
        <f t="shared" si="74"/>
        <v>49513520</v>
      </c>
      <c r="AY94" s="2206">
        <f t="shared" si="52"/>
        <v>49513520</v>
      </c>
      <c r="AZ94" s="2206">
        <f t="shared" si="53"/>
        <v>0</v>
      </c>
      <c r="BA94" s="2206">
        <f t="shared" si="54"/>
        <v>0</v>
      </c>
      <c r="BB94" s="2248">
        <f t="shared" si="15"/>
        <v>0</v>
      </c>
      <c r="BC94" s="2207">
        <f t="shared" si="16"/>
        <v>0</v>
      </c>
      <c r="BD94" s="2248">
        <f t="shared" si="17"/>
        <v>5.4709999999999894</v>
      </c>
      <c r="BE94" s="2207">
        <f t="shared" si="18"/>
        <v>3720280</v>
      </c>
      <c r="BF94" s="2246">
        <v>72.813999999999993</v>
      </c>
      <c r="BG94" s="2075">
        <v>680000</v>
      </c>
      <c r="BH94" s="2075"/>
      <c r="BI94" s="2075"/>
      <c r="BJ94" s="2206">
        <f t="shared" si="75"/>
        <v>680000</v>
      </c>
      <c r="BK94" s="2206">
        <f t="shared" si="76"/>
        <v>49513520</v>
      </c>
      <c r="BL94" s="2206">
        <f t="shared" si="57"/>
        <v>49513520</v>
      </c>
      <c r="BM94" s="2206">
        <f t="shared" si="58"/>
        <v>0</v>
      </c>
      <c r="BN94" s="2206">
        <f t="shared" si="59"/>
        <v>0</v>
      </c>
      <c r="BO94" s="2248">
        <v>72.813999999999993</v>
      </c>
      <c r="BP94" s="2075">
        <v>680000</v>
      </c>
      <c r="BQ94" s="2075"/>
      <c r="BR94" s="2075"/>
      <c r="BS94" s="2206">
        <f t="shared" si="77"/>
        <v>680000</v>
      </c>
      <c r="BT94" s="2206">
        <f t="shared" si="78"/>
        <v>49513520</v>
      </c>
      <c r="BU94" s="2206">
        <f t="shared" si="62"/>
        <v>49513520</v>
      </c>
      <c r="BV94" s="2206">
        <f t="shared" si="63"/>
        <v>0</v>
      </c>
      <c r="BW94" s="2206">
        <f t="shared" si="64"/>
        <v>0</v>
      </c>
      <c r="BX94" s="2248">
        <f t="shared" si="10"/>
        <v>0</v>
      </c>
      <c r="BY94" s="2207">
        <f t="shared" si="11"/>
        <v>0</v>
      </c>
      <c r="BZ94" s="2211">
        <f t="shared" si="20"/>
        <v>5.4709999999999894</v>
      </c>
      <c r="CA94" s="2212">
        <f t="shared" si="21"/>
        <v>3720280</v>
      </c>
      <c r="CB94" s="2083"/>
      <c r="CC94" s="2083"/>
      <c r="CD94" s="2237"/>
      <c r="CF94" s="2200"/>
    </row>
    <row r="95" spans="1:84" s="1974" customFormat="1" ht="18" customHeight="1" outlineLevel="1">
      <c r="A95" s="2235" t="s">
        <v>3027</v>
      </c>
      <c r="B95" s="2235" t="b">
        <v>1</v>
      </c>
      <c r="C95" s="2201"/>
      <c r="D95" s="2236" t="s">
        <v>3021</v>
      </c>
      <c r="E95" s="2243" t="s">
        <v>3028</v>
      </c>
      <c r="F95" s="2204" t="s">
        <v>444</v>
      </c>
      <c r="G95" s="2244">
        <v>44.161999999999999</v>
      </c>
      <c r="H95" s="2206">
        <v>395660</v>
      </c>
      <c r="I95" s="2206"/>
      <c r="J95" s="2206"/>
      <c r="K95" s="2206">
        <f t="shared" si="65"/>
        <v>395660</v>
      </c>
      <c r="L95" s="2206">
        <f t="shared" si="66"/>
        <v>17473136</v>
      </c>
      <c r="M95" s="2206">
        <f t="shared" si="32"/>
        <v>17473136</v>
      </c>
      <c r="N95" s="2206">
        <f t="shared" si="33"/>
        <v>0</v>
      </c>
      <c r="O95" s="2206">
        <f t="shared" si="34"/>
        <v>0</v>
      </c>
      <c r="P95" s="2244">
        <v>44.161999999999999</v>
      </c>
      <c r="Q95" s="2206">
        <v>395660</v>
      </c>
      <c r="R95" s="2206"/>
      <c r="S95" s="2206"/>
      <c r="T95" s="2206">
        <f t="shared" si="67"/>
        <v>395660</v>
      </c>
      <c r="U95" s="2206">
        <f t="shared" si="68"/>
        <v>17473136</v>
      </c>
      <c r="V95" s="2206">
        <f t="shared" si="37"/>
        <v>17473136</v>
      </c>
      <c r="W95" s="2206">
        <f t="shared" si="38"/>
        <v>0</v>
      </c>
      <c r="X95" s="2206">
        <f t="shared" si="39"/>
        <v>0</v>
      </c>
      <c r="Y95" s="2248">
        <f t="shared" si="13"/>
        <v>0</v>
      </c>
      <c r="Z95" s="2207">
        <f t="shared" si="14"/>
        <v>0</v>
      </c>
      <c r="AA95" s="2248">
        <v>25.943000000000001</v>
      </c>
      <c r="AB95" s="2206">
        <v>680000</v>
      </c>
      <c r="AC95" s="2206"/>
      <c r="AD95" s="2206"/>
      <c r="AE95" s="2206">
        <f t="shared" si="69"/>
        <v>680000</v>
      </c>
      <c r="AF95" s="2206">
        <f t="shared" si="70"/>
        <v>17641240</v>
      </c>
      <c r="AG95" s="2206">
        <f t="shared" si="42"/>
        <v>17641240</v>
      </c>
      <c r="AH95" s="2206">
        <f t="shared" si="43"/>
        <v>0</v>
      </c>
      <c r="AI95" s="2207">
        <f t="shared" si="44"/>
        <v>0</v>
      </c>
      <c r="AJ95" s="2246">
        <v>44.161999999999999</v>
      </c>
      <c r="AK95" s="2075">
        <v>680000</v>
      </c>
      <c r="AL95" s="2075"/>
      <c r="AM95" s="2075"/>
      <c r="AN95" s="2206">
        <f t="shared" si="71"/>
        <v>680000</v>
      </c>
      <c r="AO95" s="2206">
        <f t="shared" si="72"/>
        <v>30030160</v>
      </c>
      <c r="AP95" s="2206">
        <f t="shared" si="47"/>
        <v>30030160</v>
      </c>
      <c r="AQ95" s="2206">
        <f t="shared" si="48"/>
        <v>0</v>
      </c>
      <c r="AR95" s="2206">
        <f t="shared" si="49"/>
        <v>0</v>
      </c>
      <c r="AS95" s="2248">
        <v>44.161999999999999</v>
      </c>
      <c r="AT95" s="2075">
        <v>680000</v>
      </c>
      <c r="AU95" s="2075"/>
      <c r="AV95" s="2075"/>
      <c r="AW95" s="2206">
        <f t="shared" si="73"/>
        <v>680000</v>
      </c>
      <c r="AX95" s="2206">
        <f t="shared" si="74"/>
        <v>30030160</v>
      </c>
      <c r="AY95" s="2206">
        <f t="shared" si="52"/>
        <v>30030160</v>
      </c>
      <c r="AZ95" s="2206">
        <f t="shared" si="53"/>
        <v>0</v>
      </c>
      <c r="BA95" s="2206">
        <f t="shared" si="54"/>
        <v>0</v>
      </c>
      <c r="BB95" s="2248">
        <f t="shared" si="15"/>
        <v>0</v>
      </c>
      <c r="BC95" s="2207">
        <f t="shared" si="16"/>
        <v>0</v>
      </c>
      <c r="BD95" s="2248">
        <f t="shared" si="17"/>
        <v>18.218999999999998</v>
      </c>
      <c r="BE95" s="2207">
        <f t="shared" si="18"/>
        <v>12388920</v>
      </c>
      <c r="BF95" s="2246">
        <v>44.161999999999999</v>
      </c>
      <c r="BG95" s="2075">
        <v>680000</v>
      </c>
      <c r="BH95" s="2075"/>
      <c r="BI95" s="2075"/>
      <c r="BJ95" s="2206">
        <f t="shared" si="75"/>
        <v>680000</v>
      </c>
      <c r="BK95" s="2206">
        <f t="shared" si="76"/>
        <v>30030160</v>
      </c>
      <c r="BL95" s="2206">
        <f t="shared" si="57"/>
        <v>30030160</v>
      </c>
      <c r="BM95" s="2206">
        <f t="shared" si="58"/>
        <v>0</v>
      </c>
      <c r="BN95" s="2206">
        <f t="shared" si="59"/>
        <v>0</v>
      </c>
      <c r="BO95" s="2248">
        <v>44.161999999999999</v>
      </c>
      <c r="BP95" s="2075">
        <v>680000</v>
      </c>
      <c r="BQ95" s="2075"/>
      <c r="BR95" s="2075"/>
      <c r="BS95" s="2206">
        <f t="shared" si="77"/>
        <v>680000</v>
      </c>
      <c r="BT95" s="2206">
        <f t="shared" si="78"/>
        <v>30030160</v>
      </c>
      <c r="BU95" s="2206">
        <f t="shared" si="62"/>
        <v>30030160</v>
      </c>
      <c r="BV95" s="2206">
        <f t="shared" si="63"/>
        <v>0</v>
      </c>
      <c r="BW95" s="2206">
        <f t="shared" si="64"/>
        <v>0</v>
      </c>
      <c r="BX95" s="2248">
        <f t="shared" si="10"/>
        <v>0</v>
      </c>
      <c r="BY95" s="2207">
        <f t="shared" si="11"/>
        <v>0</v>
      </c>
      <c r="BZ95" s="2211">
        <f t="shared" si="20"/>
        <v>18.218999999999998</v>
      </c>
      <c r="CA95" s="2212">
        <f t="shared" si="21"/>
        <v>12388920</v>
      </c>
      <c r="CB95" s="2247"/>
      <c r="CC95" s="2083"/>
      <c r="CD95" s="2237"/>
      <c r="CF95" s="2200"/>
    </row>
    <row r="96" spans="1:84" s="1974" customFormat="1" ht="18" customHeight="1" outlineLevel="1">
      <c r="A96" s="2238" t="s">
        <v>3029</v>
      </c>
      <c r="B96" s="2238" t="b">
        <v>1</v>
      </c>
      <c r="C96" s="2201"/>
      <c r="D96" s="2236" t="s">
        <v>3021</v>
      </c>
      <c r="E96" s="2243" t="s">
        <v>3030</v>
      </c>
      <c r="F96" s="2204" t="s">
        <v>444</v>
      </c>
      <c r="G96" s="2244">
        <v>3.7730000000000001</v>
      </c>
      <c r="H96" s="2240">
        <v>395660</v>
      </c>
      <c r="I96" s="2240"/>
      <c r="J96" s="2240"/>
      <c r="K96" s="2206">
        <f t="shared" si="65"/>
        <v>395660</v>
      </c>
      <c r="L96" s="2206">
        <f t="shared" si="66"/>
        <v>1492825</v>
      </c>
      <c r="M96" s="2240">
        <f t="shared" si="32"/>
        <v>1492825</v>
      </c>
      <c r="N96" s="2240">
        <f t="shared" si="33"/>
        <v>0</v>
      </c>
      <c r="O96" s="2240">
        <f t="shared" si="34"/>
        <v>0</v>
      </c>
      <c r="P96" s="2244">
        <v>3.7730000000000001</v>
      </c>
      <c r="Q96" s="2206">
        <v>395660</v>
      </c>
      <c r="R96" s="2206"/>
      <c r="S96" s="2206"/>
      <c r="T96" s="2206">
        <f t="shared" si="67"/>
        <v>395660</v>
      </c>
      <c r="U96" s="2206">
        <f t="shared" si="68"/>
        <v>1492825</v>
      </c>
      <c r="V96" s="2240">
        <f t="shared" si="37"/>
        <v>1492825</v>
      </c>
      <c r="W96" s="2240">
        <f t="shared" si="38"/>
        <v>0</v>
      </c>
      <c r="X96" s="2240">
        <f t="shared" si="39"/>
        <v>0</v>
      </c>
      <c r="Y96" s="2248">
        <f t="shared" si="13"/>
        <v>0</v>
      </c>
      <c r="Z96" s="2207">
        <f t="shared" si="14"/>
        <v>0</v>
      </c>
      <c r="AA96" s="2248"/>
      <c r="AB96" s="2240">
        <v>680000</v>
      </c>
      <c r="AC96" s="2240"/>
      <c r="AD96" s="2240"/>
      <c r="AE96" s="2206">
        <f t="shared" si="69"/>
        <v>680000</v>
      </c>
      <c r="AF96" s="2206">
        <f t="shared" si="70"/>
        <v>0</v>
      </c>
      <c r="AG96" s="2240">
        <f t="shared" si="42"/>
        <v>0</v>
      </c>
      <c r="AH96" s="2240">
        <f t="shared" si="43"/>
        <v>0</v>
      </c>
      <c r="AI96" s="2242">
        <f t="shared" si="44"/>
        <v>0</v>
      </c>
      <c r="AJ96" s="2246">
        <v>3.7730000000000001</v>
      </c>
      <c r="AK96" s="2239">
        <v>680000</v>
      </c>
      <c r="AL96" s="2239"/>
      <c r="AM96" s="2239"/>
      <c r="AN96" s="2206">
        <f t="shared" si="71"/>
        <v>680000</v>
      </c>
      <c r="AO96" s="2206">
        <f t="shared" si="72"/>
        <v>2565640</v>
      </c>
      <c r="AP96" s="2240">
        <f t="shared" si="47"/>
        <v>2565640</v>
      </c>
      <c r="AQ96" s="2240">
        <f t="shared" si="48"/>
        <v>0</v>
      </c>
      <c r="AR96" s="2240">
        <f t="shared" si="49"/>
        <v>0</v>
      </c>
      <c r="AS96" s="2248">
        <v>3.7730000000000001</v>
      </c>
      <c r="AT96" s="2075">
        <v>680000</v>
      </c>
      <c r="AU96" s="2075"/>
      <c r="AV96" s="2075"/>
      <c r="AW96" s="2206">
        <f t="shared" si="73"/>
        <v>680000</v>
      </c>
      <c r="AX96" s="2206">
        <f t="shared" si="74"/>
        <v>2565640</v>
      </c>
      <c r="AY96" s="2240">
        <f t="shared" si="52"/>
        <v>2565640</v>
      </c>
      <c r="AZ96" s="2240">
        <f t="shared" si="53"/>
        <v>0</v>
      </c>
      <c r="BA96" s="2240">
        <f t="shared" si="54"/>
        <v>0</v>
      </c>
      <c r="BB96" s="2248">
        <f t="shared" si="15"/>
        <v>0</v>
      </c>
      <c r="BC96" s="2207">
        <f t="shared" si="16"/>
        <v>0</v>
      </c>
      <c r="BD96" s="2248">
        <f t="shared" si="17"/>
        <v>3.7730000000000001</v>
      </c>
      <c r="BE96" s="2207">
        <f t="shared" si="18"/>
        <v>2565640</v>
      </c>
      <c r="BF96" s="2246">
        <v>3.7730000000000001</v>
      </c>
      <c r="BG96" s="2075">
        <v>680000</v>
      </c>
      <c r="BH96" s="2075"/>
      <c r="BI96" s="2075"/>
      <c r="BJ96" s="2206">
        <f t="shared" si="75"/>
        <v>680000</v>
      </c>
      <c r="BK96" s="2206">
        <f t="shared" si="76"/>
        <v>2565640</v>
      </c>
      <c r="BL96" s="2206">
        <f t="shared" si="57"/>
        <v>2565640</v>
      </c>
      <c r="BM96" s="2206">
        <f t="shared" si="58"/>
        <v>0</v>
      </c>
      <c r="BN96" s="2206">
        <f t="shared" si="59"/>
        <v>0</v>
      </c>
      <c r="BO96" s="2248">
        <v>3.7730000000000001</v>
      </c>
      <c r="BP96" s="2075">
        <v>680000</v>
      </c>
      <c r="BQ96" s="2075"/>
      <c r="BR96" s="2075"/>
      <c r="BS96" s="2206">
        <f t="shared" si="77"/>
        <v>680000</v>
      </c>
      <c r="BT96" s="2206">
        <f t="shared" si="78"/>
        <v>2565640</v>
      </c>
      <c r="BU96" s="2206">
        <f t="shared" si="62"/>
        <v>2565640</v>
      </c>
      <c r="BV96" s="2206">
        <f t="shared" si="63"/>
        <v>0</v>
      </c>
      <c r="BW96" s="2206">
        <f t="shared" si="64"/>
        <v>0</v>
      </c>
      <c r="BX96" s="2248">
        <f t="shared" si="10"/>
        <v>0</v>
      </c>
      <c r="BY96" s="2207">
        <f t="shared" si="11"/>
        <v>0</v>
      </c>
      <c r="BZ96" s="2211">
        <f t="shared" si="20"/>
        <v>3.7730000000000001</v>
      </c>
      <c r="CA96" s="2212">
        <f t="shared" si="21"/>
        <v>2565640</v>
      </c>
      <c r="CB96" s="2083"/>
      <c r="CC96" s="2083"/>
      <c r="CD96" s="2237"/>
      <c r="CF96" s="2200"/>
    </row>
    <row r="97" spans="1:94" s="1974" customFormat="1" ht="18" customHeight="1" outlineLevel="1">
      <c r="A97" s="2235" t="s">
        <v>3031</v>
      </c>
      <c r="B97" s="2235" t="b">
        <v>1</v>
      </c>
      <c r="C97" s="2201"/>
      <c r="D97" s="2236" t="s">
        <v>3032</v>
      </c>
      <c r="E97" s="2203" t="s">
        <v>3033</v>
      </c>
      <c r="F97" s="2204" t="s">
        <v>365</v>
      </c>
      <c r="G97" s="2209">
        <v>1583</v>
      </c>
      <c r="H97" s="2075">
        <v>5180</v>
      </c>
      <c r="I97" s="2075">
        <v>21780</v>
      </c>
      <c r="J97" s="2075"/>
      <c r="K97" s="2206">
        <f t="shared" si="65"/>
        <v>26960</v>
      </c>
      <c r="L97" s="2206">
        <f t="shared" si="66"/>
        <v>42677680</v>
      </c>
      <c r="M97" s="2206">
        <f t="shared" si="32"/>
        <v>8199940</v>
      </c>
      <c r="N97" s="2206">
        <f t="shared" si="33"/>
        <v>34477740</v>
      </c>
      <c r="O97" s="2206">
        <f t="shared" si="34"/>
        <v>0</v>
      </c>
      <c r="P97" s="2209">
        <v>1583</v>
      </c>
      <c r="Q97" s="2075">
        <v>5180</v>
      </c>
      <c r="R97" s="2075">
        <v>21780</v>
      </c>
      <c r="S97" s="2075"/>
      <c r="T97" s="2206">
        <f t="shared" si="67"/>
        <v>26960</v>
      </c>
      <c r="U97" s="2206">
        <f t="shared" si="68"/>
        <v>42677680</v>
      </c>
      <c r="V97" s="2206">
        <f t="shared" si="37"/>
        <v>8199940</v>
      </c>
      <c r="W97" s="2206">
        <f t="shared" si="38"/>
        <v>34477740</v>
      </c>
      <c r="X97" s="2206">
        <f t="shared" si="39"/>
        <v>0</v>
      </c>
      <c r="Y97" s="2209">
        <f t="shared" si="13"/>
        <v>0</v>
      </c>
      <c r="Z97" s="2207">
        <f t="shared" si="14"/>
        <v>0</v>
      </c>
      <c r="AA97" s="2209">
        <v>1854.5</v>
      </c>
      <c r="AB97" s="2075">
        <v>15000</v>
      </c>
      <c r="AC97" s="2075">
        <v>35000</v>
      </c>
      <c r="AD97" s="2075">
        <v>3500</v>
      </c>
      <c r="AE97" s="2206">
        <f t="shared" si="69"/>
        <v>53500</v>
      </c>
      <c r="AF97" s="2206">
        <f t="shared" si="70"/>
        <v>99215750</v>
      </c>
      <c r="AG97" s="2206">
        <f t="shared" si="42"/>
        <v>27817500</v>
      </c>
      <c r="AH97" s="2206">
        <f t="shared" si="43"/>
        <v>64907500</v>
      </c>
      <c r="AI97" s="2207">
        <f t="shared" si="44"/>
        <v>6490750</v>
      </c>
      <c r="AJ97" s="2233">
        <v>1583</v>
      </c>
      <c r="AK97" s="2075">
        <v>15000</v>
      </c>
      <c r="AL97" s="2075">
        <v>35000</v>
      </c>
      <c r="AM97" s="2075">
        <v>3500</v>
      </c>
      <c r="AN97" s="2206">
        <f t="shared" si="71"/>
        <v>53500</v>
      </c>
      <c r="AO97" s="2206">
        <f t="shared" si="72"/>
        <v>84690500</v>
      </c>
      <c r="AP97" s="2206">
        <f t="shared" si="47"/>
        <v>23745000</v>
      </c>
      <c r="AQ97" s="2206">
        <f t="shared" si="48"/>
        <v>55405000</v>
      </c>
      <c r="AR97" s="2206">
        <f t="shared" si="49"/>
        <v>5540500</v>
      </c>
      <c r="AS97" s="2209">
        <v>1583</v>
      </c>
      <c r="AT97" s="2075">
        <v>15000</v>
      </c>
      <c r="AU97" s="2075">
        <v>35000</v>
      </c>
      <c r="AV97" s="2075">
        <v>3500</v>
      </c>
      <c r="AW97" s="2206">
        <f t="shared" si="73"/>
        <v>53500</v>
      </c>
      <c r="AX97" s="2206">
        <f t="shared" si="74"/>
        <v>84690500</v>
      </c>
      <c r="AY97" s="2206">
        <f t="shared" si="52"/>
        <v>23745000</v>
      </c>
      <c r="AZ97" s="2206">
        <f t="shared" si="53"/>
        <v>55405000</v>
      </c>
      <c r="BA97" s="2206">
        <f t="shared" si="54"/>
        <v>5540500</v>
      </c>
      <c r="BB97" s="2209">
        <f t="shared" si="15"/>
        <v>0</v>
      </c>
      <c r="BC97" s="2207">
        <f t="shared" si="16"/>
        <v>0</v>
      </c>
      <c r="BD97" s="2209">
        <f t="shared" si="17"/>
        <v>-271.5</v>
      </c>
      <c r="BE97" s="2207">
        <f t="shared" si="18"/>
        <v>-14525250</v>
      </c>
      <c r="BF97" s="2233">
        <v>1583</v>
      </c>
      <c r="BG97" s="2075">
        <v>15000</v>
      </c>
      <c r="BH97" s="2075">
        <v>35000</v>
      </c>
      <c r="BI97" s="2075">
        <v>3500</v>
      </c>
      <c r="BJ97" s="2206">
        <f t="shared" si="75"/>
        <v>53500</v>
      </c>
      <c r="BK97" s="2206">
        <f t="shared" si="76"/>
        <v>84690500</v>
      </c>
      <c r="BL97" s="2206">
        <f t="shared" si="57"/>
        <v>23745000</v>
      </c>
      <c r="BM97" s="2206">
        <f t="shared" si="58"/>
        <v>55405000</v>
      </c>
      <c r="BN97" s="2206">
        <f t="shared" si="59"/>
        <v>5540500</v>
      </c>
      <c r="BO97" s="2209">
        <v>1583</v>
      </c>
      <c r="BP97" s="2075">
        <v>15000</v>
      </c>
      <c r="BQ97" s="2075">
        <v>35000</v>
      </c>
      <c r="BR97" s="2075">
        <v>3500</v>
      </c>
      <c r="BS97" s="2206">
        <f t="shared" si="77"/>
        <v>53500</v>
      </c>
      <c r="BT97" s="2206">
        <f t="shared" si="78"/>
        <v>84690500</v>
      </c>
      <c r="BU97" s="2206">
        <f t="shared" si="62"/>
        <v>23745000</v>
      </c>
      <c r="BV97" s="2206">
        <f t="shared" si="63"/>
        <v>55405000</v>
      </c>
      <c r="BW97" s="2206">
        <f t="shared" si="64"/>
        <v>5540500</v>
      </c>
      <c r="BX97" s="2209">
        <f t="shared" si="10"/>
        <v>0</v>
      </c>
      <c r="BY97" s="2207">
        <f t="shared" si="11"/>
        <v>0</v>
      </c>
      <c r="BZ97" s="2211">
        <f t="shared" si="20"/>
        <v>-271.5</v>
      </c>
      <c r="CA97" s="2212">
        <f t="shared" si="21"/>
        <v>-14525250</v>
      </c>
      <c r="CB97" s="2082"/>
      <c r="CC97" s="2083"/>
      <c r="CD97" s="2237"/>
      <c r="CF97" s="2200"/>
    </row>
    <row r="98" spans="1:94" s="1974" customFormat="1" ht="18" customHeight="1" outlineLevel="1">
      <c r="A98" s="2235" t="s">
        <v>3034</v>
      </c>
      <c r="B98" s="2235" t="b">
        <v>1</v>
      </c>
      <c r="C98" s="2201"/>
      <c r="D98" s="2236" t="s">
        <v>3032</v>
      </c>
      <c r="E98" s="2243" t="s">
        <v>3035</v>
      </c>
      <c r="F98" s="2204" t="s">
        <v>365</v>
      </c>
      <c r="G98" s="2244">
        <v>5356.6</v>
      </c>
      <c r="H98" s="2206">
        <v>1960</v>
      </c>
      <c r="I98" s="2206">
        <v>21760</v>
      </c>
      <c r="J98" s="2206"/>
      <c r="K98" s="2206">
        <f t="shared" si="65"/>
        <v>23720</v>
      </c>
      <c r="L98" s="2206">
        <f t="shared" si="66"/>
        <v>127058552</v>
      </c>
      <c r="M98" s="2206">
        <f t="shared" si="32"/>
        <v>10498936</v>
      </c>
      <c r="N98" s="2206">
        <f t="shared" si="33"/>
        <v>116559616</v>
      </c>
      <c r="O98" s="2206">
        <f t="shared" si="34"/>
        <v>0</v>
      </c>
      <c r="P98" s="2244">
        <v>5356.6</v>
      </c>
      <c r="Q98" s="2206">
        <v>1960</v>
      </c>
      <c r="R98" s="2206">
        <v>21760</v>
      </c>
      <c r="S98" s="2206"/>
      <c r="T98" s="2206">
        <f t="shared" si="67"/>
        <v>23720</v>
      </c>
      <c r="U98" s="2206">
        <f t="shared" si="68"/>
        <v>127058552</v>
      </c>
      <c r="V98" s="2206">
        <f t="shared" si="37"/>
        <v>10498936</v>
      </c>
      <c r="W98" s="2206">
        <f t="shared" si="38"/>
        <v>116559616</v>
      </c>
      <c r="X98" s="2206">
        <f t="shared" si="39"/>
        <v>0</v>
      </c>
      <c r="Y98" s="2245">
        <f t="shared" si="13"/>
        <v>0</v>
      </c>
      <c r="Z98" s="2207">
        <f t="shared" si="14"/>
        <v>0</v>
      </c>
      <c r="AA98" s="2245">
        <v>5356.6</v>
      </c>
      <c r="AB98" s="2206">
        <v>12000</v>
      </c>
      <c r="AC98" s="2206">
        <v>35000</v>
      </c>
      <c r="AD98" s="2206">
        <v>3500</v>
      </c>
      <c r="AE98" s="2206">
        <f t="shared" si="69"/>
        <v>50500</v>
      </c>
      <c r="AF98" s="2206">
        <f t="shared" si="70"/>
        <v>270508300</v>
      </c>
      <c r="AG98" s="2206">
        <f t="shared" si="42"/>
        <v>64279200</v>
      </c>
      <c r="AH98" s="2206">
        <f t="shared" si="43"/>
        <v>187481000</v>
      </c>
      <c r="AI98" s="2207">
        <f t="shared" si="44"/>
        <v>18748100</v>
      </c>
      <c r="AJ98" s="2246">
        <v>5356.6</v>
      </c>
      <c r="AK98" s="2075">
        <v>12000</v>
      </c>
      <c r="AL98" s="2075">
        <v>35000</v>
      </c>
      <c r="AM98" s="2075">
        <v>3500</v>
      </c>
      <c r="AN98" s="2206">
        <f t="shared" si="71"/>
        <v>50500</v>
      </c>
      <c r="AO98" s="2206">
        <f t="shared" si="72"/>
        <v>270508300</v>
      </c>
      <c r="AP98" s="2206">
        <f t="shared" si="47"/>
        <v>64279200</v>
      </c>
      <c r="AQ98" s="2206">
        <f t="shared" si="48"/>
        <v>187481000</v>
      </c>
      <c r="AR98" s="2206">
        <f t="shared" si="49"/>
        <v>18748100</v>
      </c>
      <c r="AS98" s="2245">
        <v>5356.6</v>
      </c>
      <c r="AT98" s="2075">
        <v>12000</v>
      </c>
      <c r="AU98" s="2075">
        <v>35000</v>
      </c>
      <c r="AV98" s="2075">
        <v>3500</v>
      </c>
      <c r="AW98" s="2206">
        <f t="shared" si="73"/>
        <v>50500</v>
      </c>
      <c r="AX98" s="2206">
        <f t="shared" si="74"/>
        <v>270508300</v>
      </c>
      <c r="AY98" s="2206">
        <f t="shared" si="52"/>
        <v>64279200</v>
      </c>
      <c r="AZ98" s="2206">
        <f t="shared" si="53"/>
        <v>187481000</v>
      </c>
      <c r="BA98" s="2206">
        <f t="shared" si="54"/>
        <v>18748100</v>
      </c>
      <c r="BB98" s="2245">
        <f t="shared" si="15"/>
        <v>0</v>
      </c>
      <c r="BC98" s="2207">
        <f t="shared" si="16"/>
        <v>0</v>
      </c>
      <c r="BD98" s="2245">
        <f t="shared" si="17"/>
        <v>0</v>
      </c>
      <c r="BE98" s="2207">
        <f t="shared" si="18"/>
        <v>0</v>
      </c>
      <c r="BF98" s="2246">
        <v>5356.6</v>
      </c>
      <c r="BG98" s="2075">
        <v>12000</v>
      </c>
      <c r="BH98" s="2075">
        <v>35000</v>
      </c>
      <c r="BI98" s="2075">
        <v>3500</v>
      </c>
      <c r="BJ98" s="2206">
        <f t="shared" si="75"/>
        <v>50500</v>
      </c>
      <c r="BK98" s="2206">
        <f t="shared" si="76"/>
        <v>270508300</v>
      </c>
      <c r="BL98" s="2206">
        <f t="shared" si="57"/>
        <v>64279200</v>
      </c>
      <c r="BM98" s="2206">
        <f t="shared" si="58"/>
        <v>187481000</v>
      </c>
      <c r="BN98" s="2206">
        <f t="shared" si="59"/>
        <v>18748100</v>
      </c>
      <c r="BO98" s="2245">
        <v>5356.6</v>
      </c>
      <c r="BP98" s="2075">
        <v>12000</v>
      </c>
      <c r="BQ98" s="2075">
        <v>35000</v>
      </c>
      <c r="BR98" s="2075">
        <v>3500</v>
      </c>
      <c r="BS98" s="2206">
        <f t="shared" si="77"/>
        <v>50500</v>
      </c>
      <c r="BT98" s="2206">
        <f t="shared" si="78"/>
        <v>270508300</v>
      </c>
      <c r="BU98" s="2206">
        <f t="shared" si="62"/>
        <v>64279200</v>
      </c>
      <c r="BV98" s="2206">
        <f t="shared" si="63"/>
        <v>187481000</v>
      </c>
      <c r="BW98" s="2206">
        <f t="shared" si="64"/>
        <v>18748100</v>
      </c>
      <c r="BX98" s="2245">
        <f t="shared" si="10"/>
        <v>0</v>
      </c>
      <c r="BY98" s="2207">
        <f t="shared" si="11"/>
        <v>0</v>
      </c>
      <c r="BZ98" s="2211">
        <f t="shared" si="20"/>
        <v>0</v>
      </c>
      <c r="CA98" s="2212">
        <f t="shared" si="21"/>
        <v>0</v>
      </c>
      <c r="CB98" s="2083"/>
      <c r="CC98" s="2083"/>
      <c r="CD98" s="2237"/>
      <c r="CF98" s="2200"/>
    </row>
    <row r="99" spans="1:94" s="1974" customFormat="1" ht="18" customHeight="1" outlineLevel="1">
      <c r="A99" s="2235" t="s">
        <v>3036</v>
      </c>
      <c r="B99" s="2235" t="b">
        <v>1</v>
      </c>
      <c r="C99" s="2201"/>
      <c r="D99" s="2236" t="s">
        <v>3037</v>
      </c>
      <c r="E99" s="2243" t="s">
        <v>3038</v>
      </c>
      <c r="F99" s="2204" t="s">
        <v>380</v>
      </c>
      <c r="G99" s="2244">
        <v>111</v>
      </c>
      <c r="H99" s="2206">
        <v>500</v>
      </c>
      <c r="I99" s="2206">
        <v>11370</v>
      </c>
      <c r="J99" s="2206"/>
      <c r="K99" s="2206">
        <f t="shared" si="65"/>
        <v>11870</v>
      </c>
      <c r="L99" s="2206">
        <f t="shared" si="66"/>
        <v>1317570</v>
      </c>
      <c r="M99" s="2206">
        <f t="shared" si="32"/>
        <v>55500</v>
      </c>
      <c r="N99" s="2206">
        <f t="shared" si="33"/>
        <v>1262070</v>
      </c>
      <c r="O99" s="2206">
        <f t="shared" si="34"/>
        <v>0</v>
      </c>
      <c r="P99" s="2244">
        <v>111</v>
      </c>
      <c r="Q99" s="2206">
        <v>500</v>
      </c>
      <c r="R99" s="2206">
        <v>11370</v>
      </c>
      <c r="S99" s="2206"/>
      <c r="T99" s="2206">
        <f t="shared" si="67"/>
        <v>11870</v>
      </c>
      <c r="U99" s="2206">
        <f t="shared" si="68"/>
        <v>1317570</v>
      </c>
      <c r="V99" s="2206">
        <f t="shared" si="37"/>
        <v>55500</v>
      </c>
      <c r="W99" s="2206">
        <f t="shared" si="38"/>
        <v>1262070</v>
      </c>
      <c r="X99" s="2206">
        <f t="shared" si="39"/>
        <v>0</v>
      </c>
      <c r="Y99" s="2244">
        <f t="shared" si="13"/>
        <v>0</v>
      </c>
      <c r="Z99" s="2207">
        <f t="shared" si="14"/>
        <v>0</v>
      </c>
      <c r="AA99" s="2244">
        <v>65</v>
      </c>
      <c r="AB99" s="2206">
        <v>5000</v>
      </c>
      <c r="AC99" s="2206">
        <v>15000</v>
      </c>
      <c r="AD99" s="2206">
        <v>5000</v>
      </c>
      <c r="AE99" s="2206">
        <f t="shared" si="69"/>
        <v>25000</v>
      </c>
      <c r="AF99" s="2206">
        <f t="shared" si="70"/>
        <v>1625000</v>
      </c>
      <c r="AG99" s="2206">
        <f t="shared" si="42"/>
        <v>325000</v>
      </c>
      <c r="AH99" s="2206">
        <f t="shared" si="43"/>
        <v>975000</v>
      </c>
      <c r="AI99" s="2207">
        <f t="shared" si="44"/>
        <v>325000</v>
      </c>
      <c r="AJ99" s="2246">
        <v>111</v>
      </c>
      <c r="AK99" s="2075">
        <v>5000</v>
      </c>
      <c r="AL99" s="2075">
        <v>15000</v>
      </c>
      <c r="AM99" s="2075">
        <v>5000</v>
      </c>
      <c r="AN99" s="2206">
        <f t="shared" si="71"/>
        <v>25000</v>
      </c>
      <c r="AO99" s="2206">
        <f t="shared" si="72"/>
        <v>2775000</v>
      </c>
      <c r="AP99" s="2206">
        <f t="shared" si="47"/>
        <v>555000</v>
      </c>
      <c r="AQ99" s="2206">
        <f t="shared" si="48"/>
        <v>1665000</v>
      </c>
      <c r="AR99" s="2206">
        <f t="shared" si="49"/>
        <v>555000</v>
      </c>
      <c r="AS99" s="2244">
        <v>111</v>
      </c>
      <c r="AT99" s="2075">
        <v>5000</v>
      </c>
      <c r="AU99" s="2075">
        <v>15000</v>
      </c>
      <c r="AV99" s="2075">
        <v>5000</v>
      </c>
      <c r="AW99" s="2206">
        <f t="shared" si="73"/>
        <v>25000</v>
      </c>
      <c r="AX99" s="2206">
        <f t="shared" si="74"/>
        <v>2775000</v>
      </c>
      <c r="AY99" s="2206">
        <f t="shared" si="52"/>
        <v>555000</v>
      </c>
      <c r="AZ99" s="2206">
        <f t="shared" si="53"/>
        <v>1665000</v>
      </c>
      <c r="BA99" s="2206">
        <f t="shared" si="54"/>
        <v>555000</v>
      </c>
      <c r="BB99" s="2244">
        <f t="shared" si="15"/>
        <v>0</v>
      </c>
      <c r="BC99" s="2207">
        <f t="shared" si="16"/>
        <v>0</v>
      </c>
      <c r="BD99" s="2244">
        <f t="shared" si="17"/>
        <v>46</v>
      </c>
      <c r="BE99" s="2207">
        <f t="shared" si="18"/>
        <v>1150000</v>
      </c>
      <c r="BF99" s="2246">
        <v>111</v>
      </c>
      <c r="BG99" s="2075">
        <v>5000</v>
      </c>
      <c r="BH99" s="2075">
        <v>15000</v>
      </c>
      <c r="BI99" s="2075">
        <v>5000</v>
      </c>
      <c r="BJ99" s="2206">
        <f t="shared" si="75"/>
        <v>25000</v>
      </c>
      <c r="BK99" s="2206">
        <f t="shared" si="76"/>
        <v>2775000</v>
      </c>
      <c r="BL99" s="2206">
        <f t="shared" si="57"/>
        <v>555000</v>
      </c>
      <c r="BM99" s="2206">
        <f t="shared" si="58"/>
        <v>1665000</v>
      </c>
      <c r="BN99" s="2206">
        <f t="shared" si="59"/>
        <v>555000</v>
      </c>
      <c r="BO99" s="2244">
        <v>111</v>
      </c>
      <c r="BP99" s="2075">
        <v>5000</v>
      </c>
      <c r="BQ99" s="2075">
        <v>15000</v>
      </c>
      <c r="BR99" s="2075">
        <v>5000</v>
      </c>
      <c r="BS99" s="2206">
        <f t="shared" si="77"/>
        <v>25000</v>
      </c>
      <c r="BT99" s="2206">
        <f t="shared" si="78"/>
        <v>2775000</v>
      </c>
      <c r="BU99" s="2206">
        <f t="shared" si="62"/>
        <v>555000</v>
      </c>
      <c r="BV99" s="2206">
        <f t="shared" si="63"/>
        <v>1665000</v>
      </c>
      <c r="BW99" s="2206">
        <f t="shared" si="64"/>
        <v>555000</v>
      </c>
      <c r="BX99" s="2244">
        <f t="shared" si="10"/>
        <v>0</v>
      </c>
      <c r="BY99" s="2207">
        <f t="shared" si="11"/>
        <v>0</v>
      </c>
      <c r="BZ99" s="2211">
        <f t="shared" si="20"/>
        <v>46</v>
      </c>
      <c r="CA99" s="2212">
        <f t="shared" si="21"/>
        <v>1150000</v>
      </c>
      <c r="CB99" s="2247"/>
      <c r="CC99" s="2083"/>
      <c r="CD99" s="2237"/>
      <c r="CF99" s="2200"/>
    </row>
    <row r="100" spans="1:94" s="1974" customFormat="1" ht="18" customHeight="1" outlineLevel="1">
      <c r="A100" s="2235" t="s">
        <v>3039</v>
      </c>
      <c r="B100" s="2235" t="b">
        <v>1</v>
      </c>
      <c r="C100" s="2201"/>
      <c r="D100" s="2236" t="s">
        <v>3037</v>
      </c>
      <c r="E100" s="2203" t="s">
        <v>3040</v>
      </c>
      <c r="F100" s="2204" t="s">
        <v>380</v>
      </c>
      <c r="G100" s="2209">
        <v>1509</v>
      </c>
      <c r="H100" s="2075">
        <v>180</v>
      </c>
      <c r="I100" s="2075">
        <v>12000</v>
      </c>
      <c r="J100" s="2075"/>
      <c r="K100" s="2206">
        <f t="shared" si="65"/>
        <v>12180</v>
      </c>
      <c r="L100" s="2206">
        <f t="shared" si="66"/>
        <v>18379620</v>
      </c>
      <c r="M100" s="2206">
        <f t="shared" si="32"/>
        <v>271620</v>
      </c>
      <c r="N100" s="2206">
        <f t="shared" si="33"/>
        <v>18108000</v>
      </c>
      <c r="O100" s="2206">
        <f t="shared" si="34"/>
        <v>0</v>
      </c>
      <c r="P100" s="2209">
        <v>1509</v>
      </c>
      <c r="Q100" s="2075">
        <v>180</v>
      </c>
      <c r="R100" s="2075">
        <v>12000</v>
      </c>
      <c r="S100" s="2075"/>
      <c r="T100" s="2206">
        <f t="shared" si="67"/>
        <v>12180</v>
      </c>
      <c r="U100" s="2206">
        <f t="shared" si="68"/>
        <v>18379620</v>
      </c>
      <c r="V100" s="2206">
        <f t="shared" si="37"/>
        <v>271620</v>
      </c>
      <c r="W100" s="2206">
        <f t="shared" si="38"/>
        <v>18108000</v>
      </c>
      <c r="X100" s="2206">
        <f t="shared" si="39"/>
        <v>0</v>
      </c>
      <c r="Y100" s="2209">
        <f t="shared" si="13"/>
        <v>0</v>
      </c>
      <c r="Z100" s="2207">
        <f t="shared" si="14"/>
        <v>0</v>
      </c>
      <c r="AA100" s="2209">
        <v>1332</v>
      </c>
      <c r="AB100" s="2075">
        <v>5000</v>
      </c>
      <c r="AC100" s="2075">
        <v>15000</v>
      </c>
      <c r="AD100" s="2075">
        <v>5000</v>
      </c>
      <c r="AE100" s="2206">
        <f t="shared" si="69"/>
        <v>25000</v>
      </c>
      <c r="AF100" s="2206">
        <f t="shared" si="70"/>
        <v>33300000</v>
      </c>
      <c r="AG100" s="2206">
        <f t="shared" si="42"/>
        <v>6660000</v>
      </c>
      <c r="AH100" s="2206">
        <f t="shared" si="43"/>
        <v>19980000</v>
      </c>
      <c r="AI100" s="2207">
        <f t="shared" si="44"/>
        <v>6660000</v>
      </c>
      <c r="AJ100" s="2233">
        <v>1509</v>
      </c>
      <c r="AK100" s="2075">
        <v>5000</v>
      </c>
      <c r="AL100" s="2075">
        <v>15000</v>
      </c>
      <c r="AM100" s="2075">
        <v>5000</v>
      </c>
      <c r="AN100" s="2206">
        <f t="shared" si="71"/>
        <v>25000</v>
      </c>
      <c r="AO100" s="2206">
        <f t="shared" si="72"/>
        <v>37725000</v>
      </c>
      <c r="AP100" s="2206">
        <f t="shared" si="47"/>
        <v>7545000</v>
      </c>
      <c r="AQ100" s="2206">
        <f t="shared" si="48"/>
        <v>22635000</v>
      </c>
      <c r="AR100" s="2206">
        <f t="shared" si="49"/>
        <v>7545000</v>
      </c>
      <c r="AS100" s="2209">
        <v>1509</v>
      </c>
      <c r="AT100" s="2075">
        <v>5000</v>
      </c>
      <c r="AU100" s="2075">
        <v>15000</v>
      </c>
      <c r="AV100" s="2075">
        <v>5000</v>
      </c>
      <c r="AW100" s="2206">
        <f t="shared" si="73"/>
        <v>25000</v>
      </c>
      <c r="AX100" s="2206">
        <f t="shared" si="74"/>
        <v>37725000</v>
      </c>
      <c r="AY100" s="2206">
        <f t="shared" si="52"/>
        <v>7545000</v>
      </c>
      <c r="AZ100" s="2206">
        <f t="shared" si="53"/>
        <v>22635000</v>
      </c>
      <c r="BA100" s="2206">
        <f t="shared" si="54"/>
        <v>7545000</v>
      </c>
      <c r="BB100" s="2209">
        <f t="shared" si="15"/>
        <v>0</v>
      </c>
      <c r="BC100" s="2207">
        <f t="shared" si="16"/>
        <v>0</v>
      </c>
      <c r="BD100" s="2209">
        <f t="shared" si="17"/>
        <v>177</v>
      </c>
      <c r="BE100" s="2207">
        <f t="shared" si="18"/>
        <v>4425000</v>
      </c>
      <c r="BF100" s="2233">
        <v>1509</v>
      </c>
      <c r="BG100" s="2075">
        <v>5000</v>
      </c>
      <c r="BH100" s="2075">
        <v>15000</v>
      </c>
      <c r="BI100" s="2075">
        <v>5000</v>
      </c>
      <c r="BJ100" s="2206">
        <f t="shared" si="75"/>
        <v>25000</v>
      </c>
      <c r="BK100" s="2206">
        <f t="shared" si="76"/>
        <v>37725000</v>
      </c>
      <c r="BL100" s="2206">
        <f t="shared" si="57"/>
        <v>7545000</v>
      </c>
      <c r="BM100" s="2206">
        <f t="shared" si="58"/>
        <v>22635000</v>
      </c>
      <c r="BN100" s="2206">
        <f t="shared" si="59"/>
        <v>7545000</v>
      </c>
      <c r="BO100" s="2209">
        <v>1509</v>
      </c>
      <c r="BP100" s="2075">
        <v>5000</v>
      </c>
      <c r="BQ100" s="2075">
        <v>15000</v>
      </c>
      <c r="BR100" s="2075">
        <v>5000</v>
      </c>
      <c r="BS100" s="2206">
        <f t="shared" si="77"/>
        <v>25000</v>
      </c>
      <c r="BT100" s="2206">
        <f t="shared" si="78"/>
        <v>37725000</v>
      </c>
      <c r="BU100" s="2206">
        <f t="shared" si="62"/>
        <v>7545000</v>
      </c>
      <c r="BV100" s="2206">
        <f t="shared" si="63"/>
        <v>22635000</v>
      </c>
      <c r="BW100" s="2206">
        <f t="shared" si="64"/>
        <v>7545000</v>
      </c>
      <c r="BX100" s="2209">
        <f t="shared" si="10"/>
        <v>0</v>
      </c>
      <c r="BY100" s="2207">
        <f t="shared" si="11"/>
        <v>0</v>
      </c>
      <c r="BZ100" s="2211">
        <f t="shared" si="20"/>
        <v>177</v>
      </c>
      <c r="CA100" s="2212">
        <f t="shared" si="21"/>
        <v>4425000</v>
      </c>
      <c r="CB100" s="2082"/>
      <c r="CC100" s="2083"/>
      <c r="CD100" s="2237"/>
      <c r="CF100" s="2200"/>
    </row>
    <row r="101" spans="1:94" s="1974" customFormat="1" ht="18" customHeight="1" outlineLevel="1">
      <c r="A101" s="2235" t="s">
        <v>3041</v>
      </c>
      <c r="B101" s="2235" t="b">
        <v>1</v>
      </c>
      <c r="C101" s="2201"/>
      <c r="D101" s="2236" t="s">
        <v>3042</v>
      </c>
      <c r="E101" s="2243" t="s">
        <v>3043</v>
      </c>
      <c r="F101" s="2204" t="s">
        <v>380</v>
      </c>
      <c r="G101" s="2244">
        <v>1509</v>
      </c>
      <c r="H101" s="2206">
        <v>40</v>
      </c>
      <c r="I101" s="2206"/>
      <c r="J101" s="2206">
        <v>3</v>
      </c>
      <c r="K101" s="2206">
        <f t="shared" si="65"/>
        <v>43</v>
      </c>
      <c r="L101" s="2206">
        <f t="shared" si="66"/>
        <v>64887</v>
      </c>
      <c r="M101" s="2206">
        <f t="shared" si="32"/>
        <v>60360</v>
      </c>
      <c r="N101" s="2206">
        <f t="shared" si="33"/>
        <v>0</v>
      </c>
      <c r="O101" s="2206">
        <f t="shared" si="34"/>
        <v>4527</v>
      </c>
      <c r="P101" s="2244">
        <v>1509</v>
      </c>
      <c r="Q101" s="2206">
        <v>40</v>
      </c>
      <c r="R101" s="2206"/>
      <c r="S101" s="2206">
        <v>3</v>
      </c>
      <c r="T101" s="2206">
        <f t="shared" si="67"/>
        <v>43</v>
      </c>
      <c r="U101" s="2206">
        <f t="shared" si="68"/>
        <v>64887</v>
      </c>
      <c r="V101" s="2206">
        <f t="shared" si="37"/>
        <v>60360</v>
      </c>
      <c r="W101" s="2206">
        <f t="shared" si="38"/>
        <v>0</v>
      </c>
      <c r="X101" s="2206">
        <f t="shared" si="39"/>
        <v>4527</v>
      </c>
      <c r="Y101" s="2244">
        <f t="shared" si="13"/>
        <v>0</v>
      </c>
      <c r="Z101" s="2207">
        <f t="shared" si="14"/>
        <v>0</v>
      </c>
      <c r="AA101" s="2244"/>
      <c r="AB101" s="2206"/>
      <c r="AC101" s="2206"/>
      <c r="AD101" s="2206"/>
      <c r="AE101" s="2206">
        <f t="shared" si="69"/>
        <v>0</v>
      </c>
      <c r="AF101" s="2206">
        <f t="shared" si="70"/>
        <v>0</v>
      </c>
      <c r="AG101" s="2206">
        <f t="shared" si="42"/>
        <v>0</v>
      </c>
      <c r="AH101" s="2206">
        <f t="shared" si="43"/>
        <v>0</v>
      </c>
      <c r="AI101" s="2207">
        <f t="shared" si="44"/>
        <v>0</v>
      </c>
      <c r="AJ101" s="2246"/>
      <c r="AK101" s="2075"/>
      <c r="AL101" s="2075"/>
      <c r="AM101" s="2075"/>
      <c r="AN101" s="2206">
        <f t="shared" si="71"/>
        <v>0</v>
      </c>
      <c r="AO101" s="2206">
        <f t="shared" si="72"/>
        <v>0</v>
      </c>
      <c r="AP101" s="2206">
        <f t="shared" si="47"/>
        <v>0</v>
      </c>
      <c r="AQ101" s="2206">
        <f t="shared" si="48"/>
        <v>0</v>
      </c>
      <c r="AR101" s="2206">
        <f t="shared" si="49"/>
        <v>0</v>
      </c>
      <c r="AS101" s="2244"/>
      <c r="AT101" s="2075"/>
      <c r="AU101" s="2075"/>
      <c r="AV101" s="2075"/>
      <c r="AW101" s="2206">
        <f t="shared" si="73"/>
        <v>0</v>
      </c>
      <c r="AX101" s="2206">
        <f t="shared" si="74"/>
        <v>0</v>
      </c>
      <c r="AY101" s="2206">
        <f t="shared" si="52"/>
        <v>0</v>
      </c>
      <c r="AZ101" s="2206">
        <f t="shared" si="53"/>
        <v>0</v>
      </c>
      <c r="BA101" s="2206">
        <f t="shared" si="54"/>
        <v>0</v>
      </c>
      <c r="BB101" s="2244">
        <f t="shared" si="15"/>
        <v>0</v>
      </c>
      <c r="BC101" s="2207">
        <f t="shared" si="16"/>
        <v>0</v>
      </c>
      <c r="BD101" s="2244">
        <f t="shared" si="17"/>
        <v>0</v>
      </c>
      <c r="BE101" s="2207">
        <f t="shared" si="18"/>
        <v>0</v>
      </c>
      <c r="BF101" s="2246">
        <v>0</v>
      </c>
      <c r="BG101" s="2075"/>
      <c r="BH101" s="2075"/>
      <c r="BI101" s="2075"/>
      <c r="BJ101" s="2206">
        <f t="shared" si="75"/>
        <v>0</v>
      </c>
      <c r="BK101" s="2206">
        <f t="shared" si="76"/>
        <v>0</v>
      </c>
      <c r="BL101" s="2206">
        <f t="shared" si="57"/>
        <v>0</v>
      </c>
      <c r="BM101" s="2206">
        <f t="shared" si="58"/>
        <v>0</v>
      </c>
      <c r="BN101" s="2206">
        <f t="shared" si="59"/>
        <v>0</v>
      </c>
      <c r="BO101" s="2244">
        <v>0</v>
      </c>
      <c r="BP101" s="2075"/>
      <c r="BQ101" s="2075"/>
      <c r="BR101" s="2075"/>
      <c r="BS101" s="2206">
        <f t="shared" si="77"/>
        <v>0</v>
      </c>
      <c r="BT101" s="2206">
        <f t="shared" si="78"/>
        <v>0</v>
      </c>
      <c r="BU101" s="2206">
        <f t="shared" si="62"/>
        <v>0</v>
      </c>
      <c r="BV101" s="2206">
        <f t="shared" si="63"/>
        <v>0</v>
      </c>
      <c r="BW101" s="2206">
        <f t="shared" si="64"/>
        <v>0</v>
      </c>
      <c r="BX101" s="2244">
        <f t="shared" si="10"/>
        <v>0</v>
      </c>
      <c r="BY101" s="2207">
        <f t="shared" si="11"/>
        <v>0</v>
      </c>
      <c r="BZ101" s="2211">
        <f t="shared" si="20"/>
        <v>0</v>
      </c>
      <c r="CA101" s="2212">
        <f t="shared" si="21"/>
        <v>0</v>
      </c>
      <c r="CB101" s="2083"/>
      <c r="CC101" s="2083"/>
      <c r="CD101" s="2237"/>
      <c r="CF101" s="2200"/>
    </row>
    <row r="102" spans="1:94" s="1974" customFormat="1" ht="18" customHeight="1" outlineLevel="1">
      <c r="A102" s="2235" t="s">
        <v>3044</v>
      </c>
      <c r="B102" s="2235" t="b">
        <v>1</v>
      </c>
      <c r="C102" s="2201"/>
      <c r="D102" s="2236" t="s">
        <v>3045</v>
      </c>
      <c r="E102" s="2243" t="s">
        <v>3046</v>
      </c>
      <c r="F102" s="2204" t="s">
        <v>365</v>
      </c>
      <c r="G102" s="2244">
        <v>20</v>
      </c>
      <c r="H102" s="2206">
        <v>60</v>
      </c>
      <c r="I102" s="2206"/>
      <c r="J102" s="2206"/>
      <c r="K102" s="2206">
        <f t="shared" si="65"/>
        <v>60</v>
      </c>
      <c r="L102" s="2206">
        <f t="shared" si="66"/>
        <v>1200</v>
      </c>
      <c r="M102" s="2206">
        <f t="shared" si="32"/>
        <v>1200</v>
      </c>
      <c r="N102" s="2206">
        <f t="shared" si="33"/>
        <v>0</v>
      </c>
      <c r="O102" s="2206">
        <f t="shared" si="34"/>
        <v>0</v>
      </c>
      <c r="P102" s="2244">
        <v>20</v>
      </c>
      <c r="Q102" s="2206">
        <v>60</v>
      </c>
      <c r="R102" s="2206"/>
      <c r="S102" s="2206"/>
      <c r="T102" s="2206">
        <f t="shared" si="67"/>
        <v>60</v>
      </c>
      <c r="U102" s="2206">
        <f t="shared" si="68"/>
        <v>1200</v>
      </c>
      <c r="V102" s="2206">
        <f t="shared" si="37"/>
        <v>1200</v>
      </c>
      <c r="W102" s="2206">
        <f t="shared" si="38"/>
        <v>0</v>
      </c>
      <c r="X102" s="2206">
        <f t="shared" si="39"/>
        <v>0</v>
      </c>
      <c r="Y102" s="2244">
        <f t="shared" si="13"/>
        <v>0</v>
      </c>
      <c r="Z102" s="2207">
        <f t="shared" si="14"/>
        <v>0</v>
      </c>
      <c r="AA102" s="2244">
        <v>20</v>
      </c>
      <c r="AB102" s="2206">
        <v>50</v>
      </c>
      <c r="AC102" s="2206">
        <v>1500</v>
      </c>
      <c r="AD102" s="2206"/>
      <c r="AE102" s="2206">
        <f t="shared" si="69"/>
        <v>1550</v>
      </c>
      <c r="AF102" s="2206">
        <f t="shared" si="70"/>
        <v>31000</v>
      </c>
      <c r="AG102" s="2206">
        <f t="shared" si="42"/>
        <v>1000</v>
      </c>
      <c r="AH102" s="2206">
        <f t="shared" si="43"/>
        <v>30000</v>
      </c>
      <c r="AI102" s="2207">
        <f t="shared" si="44"/>
        <v>0</v>
      </c>
      <c r="AJ102" s="2246">
        <v>20</v>
      </c>
      <c r="AK102" s="2075">
        <v>50</v>
      </c>
      <c r="AL102" s="2075">
        <v>1500</v>
      </c>
      <c r="AM102" s="2075"/>
      <c r="AN102" s="2206">
        <f t="shared" si="71"/>
        <v>1550</v>
      </c>
      <c r="AO102" s="2206">
        <f t="shared" si="72"/>
        <v>31000</v>
      </c>
      <c r="AP102" s="2206">
        <f t="shared" si="47"/>
        <v>1000</v>
      </c>
      <c r="AQ102" s="2206">
        <f t="shared" si="48"/>
        <v>30000</v>
      </c>
      <c r="AR102" s="2206">
        <f t="shared" si="49"/>
        <v>0</v>
      </c>
      <c r="AS102" s="2244">
        <v>20</v>
      </c>
      <c r="AT102" s="2075">
        <v>50</v>
      </c>
      <c r="AU102" s="2075">
        <v>1500</v>
      </c>
      <c r="AV102" s="2075"/>
      <c r="AW102" s="2206">
        <f t="shared" si="73"/>
        <v>1550</v>
      </c>
      <c r="AX102" s="2206">
        <f t="shared" si="74"/>
        <v>31000</v>
      </c>
      <c r="AY102" s="2206">
        <f t="shared" si="52"/>
        <v>1000</v>
      </c>
      <c r="AZ102" s="2206">
        <f t="shared" si="53"/>
        <v>30000</v>
      </c>
      <c r="BA102" s="2206">
        <f t="shared" si="54"/>
        <v>0</v>
      </c>
      <c r="BB102" s="2244">
        <f t="shared" si="15"/>
        <v>0</v>
      </c>
      <c r="BC102" s="2207">
        <f t="shared" si="16"/>
        <v>0</v>
      </c>
      <c r="BD102" s="2244">
        <f t="shared" si="17"/>
        <v>0</v>
      </c>
      <c r="BE102" s="2207">
        <f t="shared" si="18"/>
        <v>0</v>
      </c>
      <c r="BF102" s="2246">
        <v>20</v>
      </c>
      <c r="BG102" s="2075">
        <v>50</v>
      </c>
      <c r="BH102" s="2075">
        <v>1500</v>
      </c>
      <c r="BI102" s="2075"/>
      <c r="BJ102" s="2206">
        <f t="shared" si="75"/>
        <v>1550</v>
      </c>
      <c r="BK102" s="2206">
        <f t="shared" si="76"/>
        <v>31000</v>
      </c>
      <c r="BL102" s="2206">
        <f t="shared" si="57"/>
        <v>1000</v>
      </c>
      <c r="BM102" s="2206">
        <f t="shared" si="58"/>
        <v>30000</v>
      </c>
      <c r="BN102" s="2206">
        <f t="shared" si="59"/>
        <v>0</v>
      </c>
      <c r="BO102" s="2244">
        <v>20</v>
      </c>
      <c r="BP102" s="2075">
        <v>50</v>
      </c>
      <c r="BQ102" s="2075">
        <v>1500</v>
      </c>
      <c r="BR102" s="2075"/>
      <c r="BS102" s="2206">
        <f t="shared" si="77"/>
        <v>1550</v>
      </c>
      <c r="BT102" s="2206">
        <f t="shared" si="78"/>
        <v>31000</v>
      </c>
      <c r="BU102" s="2206">
        <f t="shared" si="62"/>
        <v>1000</v>
      </c>
      <c r="BV102" s="2206">
        <f t="shared" si="63"/>
        <v>30000</v>
      </c>
      <c r="BW102" s="2206">
        <f t="shared" si="64"/>
        <v>0</v>
      </c>
      <c r="BX102" s="2244">
        <f t="shared" si="10"/>
        <v>0</v>
      </c>
      <c r="BY102" s="2207">
        <f t="shared" si="11"/>
        <v>0</v>
      </c>
      <c r="BZ102" s="2211">
        <f t="shared" si="20"/>
        <v>0</v>
      </c>
      <c r="CA102" s="2212">
        <f t="shared" si="21"/>
        <v>0</v>
      </c>
      <c r="CB102" s="2247"/>
      <c r="CC102" s="2083"/>
      <c r="CD102" s="2237"/>
      <c r="CF102" s="2200"/>
    </row>
    <row r="103" spans="1:94" s="1974" customFormat="1" ht="18" customHeight="1" outlineLevel="1">
      <c r="A103" s="2235" t="s">
        <v>3047</v>
      </c>
      <c r="B103" s="2235" t="b">
        <v>1</v>
      </c>
      <c r="C103" s="2201"/>
      <c r="D103" s="2236" t="s">
        <v>3048</v>
      </c>
      <c r="E103" s="2203" t="s">
        <v>3049</v>
      </c>
      <c r="F103" s="2204" t="s">
        <v>154</v>
      </c>
      <c r="G103" s="2209">
        <v>6</v>
      </c>
      <c r="H103" s="2075">
        <v>160</v>
      </c>
      <c r="I103" s="2075">
        <v>5250</v>
      </c>
      <c r="J103" s="2075"/>
      <c r="K103" s="2206">
        <f t="shared" si="65"/>
        <v>5410</v>
      </c>
      <c r="L103" s="2206">
        <f t="shared" si="66"/>
        <v>32460</v>
      </c>
      <c r="M103" s="2206">
        <f t="shared" si="32"/>
        <v>960</v>
      </c>
      <c r="N103" s="2206">
        <f t="shared" si="33"/>
        <v>31500</v>
      </c>
      <c r="O103" s="2206">
        <f t="shared" si="34"/>
        <v>0</v>
      </c>
      <c r="P103" s="2209">
        <v>6</v>
      </c>
      <c r="Q103" s="2075">
        <v>160</v>
      </c>
      <c r="R103" s="2075">
        <v>5250</v>
      </c>
      <c r="S103" s="2075"/>
      <c r="T103" s="2206">
        <f t="shared" si="67"/>
        <v>5410</v>
      </c>
      <c r="U103" s="2206">
        <f t="shared" si="68"/>
        <v>32460</v>
      </c>
      <c r="V103" s="2206">
        <f t="shared" si="37"/>
        <v>960</v>
      </c>
      <c r="W103" s="2206">
        <f t="shared" si="38"/>
        <v>31500</v>
      </c>
      <c r="X103" s="2206">
        <f t="shared" si="39"/>
        <v>0</v>
      </c>
      <c r="Y103" s="2209">
        <f t="shared" si="13"/>
        <v>0</v>
      </c>
      <c r="Z103" s="2207">
        <f t="shared" si="14"/>
        <v>0</v>
      </c>
      <c r="AA103" s="2209">
        <v>6</v>
      </c>
      <c r="AB103" s="2075">
        <v>10000</v>
      </c>
      <c r="AC103" s="2075">
        <v>20000</v>
      </c>
      <c r="AD103" s="2075"/>
      <c r="AE103" s="2206">
        <f t="shared" si="69"/>
        <v>30000</v>
      </c>
      <c r="AF103" s="2206">
        <f t="shared" si="70"/>
        <v>180000</v>
      </c>
      <c r="AG103" s="2206">
        <f t="shared" si="42"/>
        <v>60000</v>
      </c>
      <c r="AH103" s="2206">
        <f t="shared" si="43"/>
        <v>120000</v>
      </c>
      <c r="AI103" s="2207">
        <f t="shared" si="44"/>
        <v>0</v>
      </c>
      <c r="AJ103" s="2233">
        <v>6</v>
      </c>
      <c r="AK103" s="2075">
        <v>10000</v>
      </c>
      <c r="AL103" s="2075">
        <v>20000</v>
      </c>
      <c r="AM103" s="2075"/>
      <c r="AN103" s="2206">
        <f t="shared" si="71"/>
        <v>30000</v>
      </c>
      <c r="AO103" s="2206">
        <f t="shared" si="72"/>
        <v>180000</v>
      </c>
      <c r="AP103" s="2206">
        <f t="shared" si="47"/>
        <v>60000</v>
      </c>
      <c r="AQ103" s="2206">
        <f t="shared" si="48"/>
        <v>120000</v>
      </c>
      <c r="AR103" s="2206">
        <f t="shared" si="49"/>
        <v>0</v>
      </c>
      <c r="AS103" s="2209">
        <v>6</v>
      </c>
      <c r="AT103" s="2075">
        <v>10000</v>
      </c>
      <c r="AU103" s="2075">
        <v>20000</v>
      </c>
      <c r="AV103" s="2075"/>
      <c r="AW103" s="2206">
        <f t="shared" si="73"/>
        <v>30000</v>
      </c>
      <c r="AX103" s="2206">
        <f t="shared" si="74"/>
        <v>180000</v>
      </c>
      <c r="AY103" s="2206">
        <f t="shared" si="52"/>
        <v>60000</v>
      </c>
      <c r="AZ103" s="2206">
        <f t="shared" si="53"/>
        <v>120000</v>
      </c>
      <c r="BA103" s="2206">
        <f t="shared" si="54"/>
        <v>0</v>
      </c>
      <c r="BB103" s="2209">
        <f t="shared" si="15"/>
        <v>0</v>
      </c>
      <c r="BC103" s="2207">
        <f t="shared" si="16"/>
        <v>0</v>
      </c>
      <c r="BD103" s="2209">
        <f t="shared" si="17"/>
        <v>0</v>
      </c>
      <c r="BE103" s="2207">
        <f t="shared" si="18"/>
        <v>0</v>
      </c>
      <c r="BF103" s="2233">
        <v>6</v>
      </c>
      <c r="BG103" s="2075">
        <v>10000</v>
      </c>
      <c r="BH103" s="2075">
        <v>20000</v>
      </c>
      <c r="BI103" s="2075"/>
      <c r="BJ103" s="2206">
        <f t="shared" si="75"/>
        <v>30000</v>
      </c>
      <c r="BK103" s="2206">
        <f t="shared" si="76"/>
        <v>180000</v>
      </c>
      <c r="BL103" s="2206">
        <f t="shared" si="57"/>
        <v>60000</v>
      </c>
      <c r="BM103" s="2206">
        <f t="shared" si="58"/>
        <v>120000</v>
      </c>
      <c r="BN103" s="2206">
        <f t="shared" si="59"/>
        <v>0</v>
      </c>
      <c r="BO103" s="2209">
        <v>6</v>
      </c>
      <c r="BP103" s="2075">
        <v>10000</v>
      </c>
      <c r="BQ103" s="2075">
        <v>20000</v>
      </c>
      <c r="BR103" s="2075"/>
      <c r="BS103" s="2206">
        <f t="shared" si="77"/>
        <v>30000</v>
      </c>
      <c r="BT103" s="2206">
        <f t="shared" si="78"/>
        <v>180000</v>
      </c>
      <c r="BU103" s="2206">
        <f t="shared" si="62"/>
        <v>60000</v>
      </c>
      <c r="BV103" s="2206">
        <f t="shared" si="63"/>
        <v>120000</v>
      </c>
      <c r="BW103" s="2206">
        <f t="shared" si="64"/>
        <v>0</v>
      </c>
      <c r="BX103" s="2209">
        <f t="shared" si="10"/>
        <v>0</v>
      </c>
      <c r="BY103" s="2207">
        <f t="shared" si="11"/>
        <v>0</v>
      </c>
      <c r="BZ103" s="2211">
        <f t="shared" si="20"/>
        <v>0</v>
      </c>
      <c r="CA103" s="2212">
        <f t="shared" si="21"/>
        <v>0</v>
      </c>
      <c r="CB103" s="2082"/>
      <c r="CC103" s="2083"/>
      <c r="CD103" s="2237"/>
      <c r="CF103" s="2200"/>
    </row>
    <row r="104" spans="1:94" s="1974" customFormat="1" ht="18" customHeight="1" outlineLevel="1">
      <c r="A104" s="2235" t="s">
        <v>3050</v>
      </c>
      <c r="B104" s="2235" t="b">
        <v>1</v>
      </c>
      <c r="C104" s="2201"/>
      <c r="D104" s="2236" t="s">
        <v>3051</v>
      </c>
      <c r="E104" s="2203" t="s">
        <v>3052</v>
      </c>
      <c r="F104" s="2204" t="s">
        <v>154</v>
      </c>
      <c r="G104" s="2244">
        <v>0</v>
      </c>
      <c r="H104" s="2206">
        <v>120</v>
      </c>
      <c r="I104" s="2206">
        <v>3890</v>
      </c>
      <c r="J104" s="2206"/>
      <c r="K104" s="2206">
        <f t="shared" si="65"/>
        <v>4010</v>
      </c>
      <c r="L104" s="2206">
        <f t="shared" si="66"/>
        <v>0</v>
      </c>
      <c r="M104" s="2206">
        <f t="shared" si="32"/>
        <v>0</v>
      </c>
      <c r="N104" s="2206">
        <f t="shared" si="33"/>
        <v>0</v>
      </c>
      <c r="O104" s="2206">
        <f t="shared" si="34"/>
        <v>0</v>
      </c>
      <c r="P104" s="2244">
        <v>0</v>
      </c>
      <c r="Q104" s="2206">
        <v>120</v>
      </c>
      <c r="R104" s="2206">
        <v>3890</v>
      </c>
      <c r="S104" s="2206"/>
      <c r="T104" s="2206">
        <f t="shared" si="67"/>
        <v>4010</v>
      </c>
      <c r="U104" s="2206">
        <f t="shared" si="68"/>
        <v>0</v>
      </c>
      <c r="V104" s="2206">
        <f t="shared" si="37"/>
        <v>0</v>
      </c>
      <c r="W104" s="2206">
        <f t="shared" si="38"/>
        <v>0</v>
      </c>
      <c r="X104" s="2206">
        <f t="shared" si="39"/>
        <v>0</v>
      </c>
      <c r="Y104" s="2244">
        <f t="shared" si="13"/>
        <v>0</v>
      </c>
      <c r="Z104" s="2207">
        <f t="shared" si="14"/>
        <v>0</v>
      </c>
      <c r="AA104" s="2244">
        <v>2</v>
      </c>
      <c r="AB104" s="2206">
        <v>1000</v>
      </c>
      <c r="AC104" s="2206">
        <v>30000</v>
      </c>
      <c r="AD104" s="2206"/>
      <c r="AE104" s="2206">
        <f t="shared" si="69"/>
        <v>31000</v>
      </c>
      <c r="AF104" s="2206">
        <f t="shared" si="70"/>
        <v>62000</v>
      </c>
      <c r="AG104" s="2206">
        <f t="shared" si="42"/>
        <v>2000</v>
      </c>
      <c r="AH104" s="2206">
        <f t="shared" si="43"/>
        <v>60000</v>
      </c>
      <c r="AI104" s="2207">
        <f t="shared" si="44"/>
        <v>0</v>
      </c>
      <c r="AJ104" s="2246">
        <v>0</v>
      </c>
      <c r="AK104" s="2075">
        <v>1000</v>
      </c>
      <c r="AL104" s="2075">
        <v>30000</v>
      </c>
      <c r="AM104" s="2075"/>
      <c r="AN104" s="2206">
        <f t="shared" si="71"/>
        <v>31000</v>
      </c>
      <c r="AO104" s="2206">
        <f t="shared" si="72"/>
        <v>0</v>
      </c>
      <c r="AP104" s="2206">
        <f t="shared" si="47"/>
        <v>0</v>
      </c>
      <c r="AQ104" s="2206">
        <f t="shared" si="48"/>
        <v>0</v>
      </c>
      <c r="AR104" s="2206">
        <f t="shared" si="49"/>
        <v>0</v>
      </c>
      <c r="AS104" s="2244">
        <v>0</v>
      </c>
      <c r="AT104" s="2075">
        <v>1000</v>
      </c>
      <c r="AU104" s="2075">
        <v>30000</v>
      </c>
      <c r="AV104" s="2075"/>
      <c r="AW104" s="2206">
        <f t="shared" si="73"/>
        <v>31000</v>
      </c>
      <c r="AX104" s="2206">
        <f t="shared" si="74"/>
        <v>0</v>
      </c>
      <c r="AY104" s="2206">
        <f t="shared" si="52"/>
        <v>0</v>
      </c>
      <c r="AZ104" s="2206">
        <f t="shared" si="53"/>
        <v>0</v>
      </c>
      <c r="BA104" s="2206">
        <f t="shared" si="54"/>
        <v>0</v>
      </c>
      <c r="BB104" s="2244">
        <f t="shared" si="15"/>
        <v>0</v>
      </c>
      <c r="BC104" s="2207">
        <f t="shared" si="16"/>
        <v>0</v>
      </c>
      <c r="BD104" s="2244">
        <f t="shared" si="17"/>
        <v>-2</v>
      </c>
      <c r="BE104" s="2207">
        <f t="shared" si="18"/>
        <v>-62000</v>
      </c>
      <c r="BF104" s="2246">
        <v>0</v>
      </c>
      <c r="BG104" s="2075">
        <v>1000</v>
      </c>
      <c r="BH104" s="2075">
        <v>30000</v>
      </c>
      <c r="BI104" s="2075"/>
      <c r="BJ104" s="2206">
        <f t="shared" si="75"/>
        <v>31000</v>
      </c>
      <c r="BK104" s="2206">
        <f t="shared" si="76"/>
        <v>0</v>
      </c>
      <c r="BL104" s="2206">
        <f t="shared" si="57"/>
        <v>0</v>
      </c>
      <c r="BM104" s="2206">
        <f t="shared" si="58"/>
        <v>0</v>
      </c>
      <c r="BN104" s="2206">
        <f t="shared" si="59"/>
        <v>0</v>
      </c>
      <c r="BO104" s="2244">
        <v>0</v>
      </c>
      <c r="BP104" s="2075">
        <v>1000</v>
      </c>
      <c r="BQ104" s="2075">
        <v>30000</v>
      </c>
      <c r="BR104" s="2075"/>
      <c r="BS104" s="2206">
        <f t="shared" si="77"/>
        <v>31000</v>
      </c>
      <c r="BT104" s="2206">
        <f t="shared" si="78"/>
        <v>0</v>
      </c>
      <c r="BU104" s="2206">
        <f t="shared" si="62"/>
        <v>0</v>
      </c>
      <c r="BV104" s="2206">
        <f t="shared" si="63"/>
        <v>0</v>
      </c>
      <c r="BW104" s="2206">
        <f t="shared" si="64"/>
        <v>0</v>
      </c>
      <c r="BX104" s="2244">
        <f t="shared" si="10"/>
        <v>0</v>
      </c>
      <c r="BY104" s="2207">
        <f t="shared" si="11"/>
        <v>0</v>
      </c>
      <c r="BZ104" s="2211">
        <f t="shared" si="20"/>
        <v>-2</v>
      </c>
      <c r="CA104" s="2212">
        <f t="shared" si="21"/>
        <v>-62000</v>
      </c>
      <c r="CB104" s="2083"/>
      <c r="CC104" s="2083"/>
      <c r="CD104" s="2237"/>
      <c r="CF104" s="2200"/>
    </row>
    <row r="105" spans="1:94" s="1974" customFormat="1" ht="18" customHeight="1" outlineLevel="1">
      <c r="A105" s="2238" t="s">
        <v>3053</v>
      </c>
      <c r="B105" s="2238" t="b">
        <v>1</v>
      </c>
      <c r="C105" s="2201"/>
      <c r="D105" s="2236" t="s">
        <v>3051</v>
      </c>
      <c r="E105" s="2243" t="s">
        <v>3054</v>
      </c>
      <c r="F105" s="2204" t="s">
        <v>154</v>
      </c>
      <c r="G105" s="2244">
        <v>2</v>
      </c>
      <c r="H105" s="2240">
        <v>120</v>
      </c>
      <c r="I105" s="2240">
        <v>3890</v>
      </c>
      <c r="J105" s="2240"/>
      <c r="K105" s="2206">
        <f t="shared" si="65"/>
        <v>4010</v>
      </c>
      <c r="L105" s="2206">
        <f t="shared" si="66"/>
        <v>8020</v>
      </c>
      <c r="M105" s="2240">
        <f t="shared" si="32"/>
        <v>240</v>
      </c>
      <c r="N105" s="2240">
        <f t="shared" si="33"/>
        <v>7780</v>
      </c>
      <c r="O105" s="2240">
        <f t="shared" si="34"/>
        <v>0</v>
      </c>
      <c r="P105" s="2244">
        <v>2</v>
      </c>
      <c r="Q105" s="2206">
        <v>120</v>
      </c>
      <c r="R105" s="2206">
        <v>3890</v>
      </c>
      <c r="S105" s="2206"/>
      <c r="T105" s="2206">
        <f t="shared" si="67"/>
        <v>4010</v>
      </c>
      <c r="U105" s="2206">
        <f t="shared" si="68"/>
        <v>8020</v>
      </c>
      <c r="V105" s="2240">
        <f t="shared" si="37"/>
        <v>240</v>
      </c>
      <c r="W105" s="2240">
        <f t="shared" si="38"/>
        <v>7780</v>
      </c>
      <c r="X105" s="2240">
        <f t="shared" si="39"/>
        <v>0</v>
      </c>
      <c r="Y105" s="2244">
        <f t="shared" si="13"/>
        <v>0</v>
      </c>
      <c r="Z105" s="2207">
        <f t="shared" si="14"/>
        <v>0</v>
      </c>
      <c r="AA105" s="2244">
        <v>2</v>
      </c>
      <c r="AB105" s="2240">
        <v>1000</v>
      </c>
      <c r="AC105" s="2240">
        <v>30000</v>
      </c>
      <c r="AD105" s="2240"/>
      <c r="AE105" s="2206">
        <f t="shared" si="69"/>
        <v>31000</v>
      </c>
      <c r="AF105" s="2206">
        <f t="shared" si="70"/>
        <v>62000</v>
      </c>
      <c r="AG105" s="2240">
        <f t="shared" si="42"/>
        <v>2000</v>
      </c>
      <c r="AH105" s="2240">
        <f t="shared" si="43"/>
        <v>60000</v>
      </c>
      <c r="AI105" s="2242">
        <f t="shared" si="44"/>
        <v>0</v>
      </c>
      <c r="AJ105" s="2246">
        <v>2</v>
      </c>
      <c r="AK105" s="2239">
        <v>1000</v>
      </c>
      <c r="AL105" s="2239">
        <v>30000</v>
      </c>
      <c r="AM105" s="2239"/>
      <c r="AN105" s="2206">
        <f t="shared" si="71"/>
        <v>31000</v>
      </c>
      <c r="AO105" s="2206">
        <f t="shared" si="72"/>
        <v>62000</v>
      </c>
      <c r="AP105" s="2240">
        <f t="shared" si="47"/>
        <v>2000</v>
      </c>
      <c r="AQ105" s="2240">
        <f t="shared" si="48"/>
        <v>60000</v>
      </c>
      <c r="AR105" s="2240">
        <f t="shared" si="49"/>
        <v>0</v>
      </c>
      <c r="AS105" s="2244">
        <v>2</v>
      </c>
      <c r="AT105" s="2075">
        <v>1000</v>
      </c>
      <c r="AU105" s="2075">
        <v>30000</v>
      </c>
      <c r="AV105" s="2075"/>
      <c r="AW105" s="2206">
        <f t="shared" si="73"/>
        <v>31000</v>
      </c>
      <c r="AX105" s="2206">
        <f t="shared" si="74"/>
        <v>62000</v>
      </c>
      <c r="AY105" s="2240">
        <f t="shared" si="52"/>
        <v>2000</v>
      </c>
      <c r="AZ105" s="2240">
        <f t="shared" si="53"/>
        <v>60000</v>
      </c>
      <c r="BA105" s="2240">
        <f t="shared" si="54"/>
        <v>0</v>
      </c>
      <c r="BB105" s="2244">
        <f t="shared" si="15"/>
        <v>0</v>
      </c>
      <c r="BC105" s="2207">
        <f t="shared" si="16"/>
        <v>0</v>
      </c>
      <c r="BD105" s="2244">
        <f t="shared" si="17"/>
        <v>0</v>
      </c>
      <c r="BE105" s="2207">
        <f t="shared" si="18"/>
        <v>0</v>
      </c>
      <c r="BF105" s="2246">
        <v>2</v>
      </c>
      <c r="BG105" s="2075">
        <v>1000</v>
      </c>
      <c r="BH105" s="2075">
        <v>30000</v>
      </c>
      <c r="BI105" s="2075"/>
      <c r="BJ105" s="2206">
        <f t="shared" si="75"/>
        <v>31000</v>
      </c>
      <c r="BK105" s="2206">
        <f t="shared" si="76"/>
        <v>62000</v>
      </c>
      <c r="BL105" s="2206">
        <f t="shared" si="57"/>
        <v>2000</v>
      </c>
      <c r="BM105" s="2206">
        <f t="shared" si="58"/>
        <v>60000</v>
      </c>
      <c r="BN105" s="2206">
        <f t="shared" si="59"/>
        <v>0</v>
      </c>
      <c r="BO105" s="2244">
        <v>2</v>
      </c>
      <c r="BP105" s="2075">
        <v>1000</v>
      </c>
      <c r="BQ105" s="2075">
        <v>30000</v>
      </c>
      <c r="BR105" s="2075"/>
      <c r="BS105" s="2206">
        <f t="shared" si="77"/>
        <v>31000</v>
      </c>
      <c r="BT105" s="2206">
        <f t="shared" si="78"/>
        <v>62000</v>
      </c>
      <c r="BU105" s="2206">
        <f t="shared" si="62"/>
        <v>2000</v>
      </c>
      <c r="BV105" s="2206">
        <f t="shared" si="63"/>
        <v>60000</v>
      </c>
      <c r="BW105" s="2206">
        <f t="shared" si="64"/>
        <v>0</v>
      </c>
      <c r="BX105" s="2244">
        <f t="shared" si="10"/>
        <v>0</v>
      </c>
      <c r="BY105" s="2207">
        <f t="shared" si="11"/>
        <v>0</v>
      </c>
      <c r="BZ105" s="2211">
        <f t="shared" si="20"/>
        <v>0</v>
      </c>
      <c r="CA105" s="2212">
        <f t="shared" si="21"/>
        <v>0</v>
      </c>
      <c r="CB105" s="2083"/>
      <c r="CC105" s="2083"/>
      <c r="CD105" s="2237"/>
      <c r="CF105" s="2200"/>
      <c r="CJ105" s="1975"/>
      <c r="CK105" s="1975"/>
      <c r="CL105" s="1975"/>
      <c r="CM105" s="1975"/>
      <c r="CN105" s="1975"/>
      <c r="CO105" s="1975"/>
      <c r="CP105" s="1975"/>
    </row>
    <row r="106" spans="1:94" s="1974" customFormat="1" ht="18" customHeight="1" outlineLevel="1">
      <c r="A106" s="2235" t="s">
        <v>3055</v>
      </c>
      <c r="B106" s="2235" t="b">
        <v>1</v>
      </c>
      <c r="C106" s="2201"/>
      <c r="D106" s="2236" t="s">
        <v>3056</v>
      </c>
      <c r="E106" s="2243" t="s">
        <v>3057</v>
      </c>
      <c r="F106" s="2204" t="s">
        <v>154</v>
      </c>
      <c r="G106" s="2244">
        <v>1</v>
      </c>
      <c r="H106" s="2206">
        <v>120</v>
      </c>
      <c r="I106" s="2206">
        <v>3890</v>
      </c>
      <c r="J106" s="2206"/>
      <c r="K106" s="2206">
        <f t="shared" si="65"/>
        <v>4010</v>
      </c>
      <c r="L106" s="2206">
        <f t="shared" si="66"/>
        <v>4010</v>
      </c>
      <c r="M106" s="2206">
        <f t="shared" si="32"/>
        <v>120</v>
      </c>
      <c r="N106" s="2206">
        <f t="shared" si="33"/>
        <v>3890</v>
      </c>
      <c r="O106" s="2206">
        <f t="shared" si="34"/>
        <v>0</v>
      </c>
      <c r="P106" s="2244">
        <v>1</v>
      </c>
      <c r="Q106" s="2206">
        <v>120</v>
      </c>
      <c r="R106" s="2206">
        <v>3890</v>
      </c>
      <c r="S106" s="2206"/>
      <c r="T106" s="2206">
        <f t="shared" si="67"/>
        <v>4010</v>
      </c>
      <c r="U106" s="2206">
        <f t="shared" si="68"/>
        <v>4010</v>
      </c>
      <c r="V106" s="2206">
        <f t="shared" si="37"/>
        <v>120</v>
      </c>
      <c r="W106" s="2206">
        <f t="shared" si="38"/>
        <v>3890</v>
      </c>
      <c r="X106" s="2206">
        <f t="shared" si="39"/>
        <v>0</v>
      </c>
      <c r="Y106" s="2244">
        <f t="shared" si="13"/>
        <v>0</v>
      </c>
      <c r="Z106" s="2207">
        <f t="shared" si="14"/>
        <v>0</v>
      </c>
      <c r="AA106" s="2244">
        <v>1</v>
      </c>
      <c r="AB106" s="2206">
        <v>1000</v>
      </c>
      <c r="AC106" s="2206">
        <v>2000</v>
      </c>
      <c r="AD106" s="2206"/>
      <c r="AE106" s="2206">
        <f t="shared" si="69"/>
        <v>3000</v>
      </c>
      <c r="AF106" s="2206">
        <f t="shared" si="70"/>
        <v>3000</v>
      </c>
      <c r="AG106" s="2206">
        <f t="shared" si="42"/>
        <v>1000</v>
      </c>
      <c r="AH106" s="2206">
        <f t="shared" si="43"/>
        <v>2000</v>
      </c>
      <c r="AI106" s="2207">
        <f t="shared" si="44"/>
        <v>0</v>
      </c>
      <c r="AJ106" s="2246">
        <v>1</v>
      </c>
      <c r="AK106" s="2075">
        <v>1000</v>
      </c>
      <c r="AL106" s="2075">
        <v>2000</v>
      </c>
      <c r="AM106" s="2075"/>
      <c r="AN106" s="2206">
        <f t="shared" si="71"/>
        <v>3000</v>
      </c>
      <c r="AO106" s="2206">
        <f t="shared" si="72"/>
        <v>3000</v>
      </c>
      <c r="AP106" s="2206">
        <f t="shared" si="47"/>
        <v>1000</v>
      </c>
      <c r="AQ106" s="2206">
        <f t="shared" si="48"/>
        <v>2000</v>
      </c>
      <c r="AR106" s="2206">
        <f t="shared" si="49"/>
        <v>0</v>
      </c>
      <c r="AS106" s="2244">
        <v>1</v>
      </c>
      <c r="AT106" s="2075">
        <v>1000</v>
      </c>
      <c r="AU106" s="2075">
        <v>2000</v>
      </c>
      <c r="AV106" s="2075"/>
      <c r="AW106" s="2206">
        <f t="shared" si="73"/>
        <v>3000</v>
      </c>
      <c r="AX106" s="2206">
        <f t="shared" si="74"/>
        <v>3000</v>
      </c>
      <c r="AY106" s="2206">
        <f t="shared" si="52"/>
        <v>1000</v>
      </c>
      <c r="AZ106" s="2206">
        <f t="shared" si="53"/>
        <v>2000</v>
      </c>
      <c r="BA106" s="2206">
        <f t="shared" si="54"/>
        <v>0</v>
      </c>
      <c r="BB106" s="2244">
        <f t="shared" si="15"/>
        <v>0</v>
      </c>
      <c r="BC106" s="2207">
        <f t="shared" si="16"/>
        <v>0</v>
      </c>
      <c r="BD106" s="2244">
        <f t="shared" si="17"/>
        <v>0</v>
      </c>
      <c r="BE106" s="2207">
        <f t="shared" si="18"/>
        <v>0</v>
      </c>
      <c r="BF106" s="2246">
        <v>1</v>
      </c>
      <c r="BG106" s="2075">
        <v>1000</v>
      </c>
      <c r="BH106" s="2075">
        <v>2000</v>
      </c>
      <c r="BI106" s="2075"/>
      <c r="BJ106" s="2206">
        <f t="shared" si="75"/>
        <v>3000</v>
      </c>
      <c r="BK106" s="2206">
        <f t="shared" si="76"/>
        <v>3000</v>
      </c>
      <c r="BL106" s="2206">
        <f t="shared" si="57"/>
        <v>1000</v>
      </c>
      <c r="BM106" s="2206">
        <f t="shared" si="58"/>
        <v>2000</v>
      </c>
      <c r="BN106" s="2206">
        <f t="shared" si="59"/>
        <v>0</v>
      </c>
      <c r="BO106" s="2244">
        <v>1</v>
      </c>
      <c r="BP106" s="2075">
        <v>1000</v>
      </c>
      <c r="BQ106" s="2075">
        <v>2000</v>
      </c>
      <c r="BR106" s="2075"/>
      <c r="BS106" s="2206">
        <f t="shared" si="77"/>
        <v>3000</v>
      </c>
      <c r="BT106" s="2206">
        <f t="shared" si="78"/>
        <v>3000</v>
      </c>
      <c r="BU106" s="2206">
        <f t="shared" si="62"/>
        <v>1000</v>
      </c>
      <c r="BV106" s="2206">
        <f t="shared" si="63"/>
        <v>2000</v>
      </c>
      <c r="BW106" s="2206">
        <f t="shared" si="64"/>
        <v>0</v>
      </c>
      <c r="BX106" s="2244">
        <f t="shared" si="10"/>
        <v>0</v>
      </c>
      <c r="BY106" s="2207">
        <f t="shared" si="11"/>
        <v>0</v>
      </c>
      <c r="BZ106" s="2211">
        <f t="shared" si="20"/>
        <v>0</v>
      </c>
      <c r="CA106" s="2212">
        <f t="shared" si="21"/>
        <v>0</v>
      </c>
      <c r="CB106" s="2247"/>
      <c r="CC106" s="2083"/>
      <c r="CD106" s="2237"/>
      <c r="CF106" s="2200"/>
    </row>
    <row r="107" spans="1:94" s="1974" customFormat="1" ht="18" customHeight="1" outlineLevel="1">
      <c r="A107" s="2235" t="s">
        <v>3058</v>
      </c>
      <c r="B107" s="2235" t="b">
        <v>1</v>
      </c>
      <c r="C107" s="2201"/>
      <c r="D107" s="2236" t="s">
        <v>3056</v>
      </c>
      <c r="E107" s="2203" t="s">
        <v>3059</v>
      </c>
      <c r="F107" s="2204" t="s">
        <v>154</v>
      </c>
      <c r="G107" s="2209">
        <v>1</v>
      </c>
      <c r="H107" s="2075">
        <v>160</v>
      </c>
      <c r="I107" s="2075">
        <v>5250</v>
      </c>
      <c r="J107" s="2075"/>
      <c r="K107" s="2206">
        <f t="shared" si="65"/>
        <v>5410</v>
      </c>
      <c r="L107" s="2206">
        <f t="shared" si="66"/>
        <v>5410</v>
      </c>
      <c r="M107" s="2206">
        <f t="shared" si="32"/>
        <v>160</v>
      </c>
      <c r="N107" s="2206">
        <f t="shared" si="33"/>
        <v>5250</v>
      </c>
      <c r="O107" s="2206">
        <f t="shared" si="34"/>
        <v>0</v>
      </c>
      <c r="P107" s="2209">
        <v>1</v>
      </c>
      <c r="Q107" s="2075">
        <v>160</v>
      </c>
      <c r="R107" s="2075">
        <v>5250</v>
      </c>
      <c r="S107" s="2075"/>
      <c r="T107" s="2206">
        <f t="shared" si="67"/>
        <v>5410</v>
      </c>
      <c r="U107" s="2206">
        <f t="shared" si="68"/>
        <v>5410</v>
      </c>
      <c r="V107" s="2206">
        <f t="shared" si="37"/>
        <v>160</v>
      </c>
      <c r="W107" s="2206">
        <f t="shared" si="38"/>
        <v>5250</v>
      </c>
      <c r="X107" s="2206">
        <f t="shared" si="39"/>
        <v>0</v>
      </c>
      <c r="Y107" s="2209">
        <f t="shared" si="13"/>
        <v>0</v>
      </c>
      <c r="Z107" s="2207">
        <f t="shared" si="14"/>
        <v>0</v>
      </c>
      <c r="AA107" s="2209">
        <v>1</v>
      </c>
      <c r="AB107" s="2075">
        <v>15000</v>
      </c>
      <c r="AC107" s="2075">
        <v>30000</v>
      </c>
      <c r="AD107" s="2075"/>
      <c r="AE107" s="2206">
        <f t="shared" si="69"/>
        <v>45000</v>
      </c>
      <c r="AF107" s="2206">
        <f t="shared" si="70"/>
        <v>45000</v>
      </c>
      <c r="AG107" s="2206">
        <f t="shared" si="42"/>
        <v>15000</v>
      </c>
      <c r="AH107" s="2206">
        <f t="shared" si="43"/>
        <v>30000</v>
      </c>
      <c r="AI107" s="2207">
        <f t="shared" si="44"/>
        <v>0</v>
      </c>
      <c r="AJ107" s="2233">
        <v>1</v>
      </c>
      <c r="AK107" s="2075">
        <v>15000</v>
      </c>
      <c r="AL107" s="2075">
        <v>30000</v>
      </c>
      <c r="AM107" s="2075"/>
      <c r="AN107" s="2206">
        <f t="shared" si="71"/>
        <v>45000</v>
      </c>
      <c r="AO107" s="2206">
        <f t="shared" si="72"/>
        <v>45000</v>
      </c>
      <c r="AP107" s="2206">
        <f t="shared" si="47"/>
        <v>15000</v>
      </c>
      <c r="AQ107" s="2206">
        <f t="shared" si="48"/>
        <v>30000</v>
      </c>
      <c r="AR107" s="2206">
        <f t="shared" si="49"/>
        <v>0</v>
      </c>
      <c r="AS107" s="2209">
        <v>1</v>
      </c>
      <c r="AT107" s="2075">
        <v>15000</v>
      </c>
      <c r="AU107" s="2075">
        <v>30000</v>
      </c>
      <c r="AV107" s="2075"/>
      <c r="AW107" s="2206">
        <f t="shared" si="73"/>
        <v>45000</v>
      </c>
      <c r="AX107" s="2206">
        <f t="shared" si="74"/>
        <v>45000</v>
      </c>
      <c r="AY107" s="2206">
        <f t="shared" si="52"/>
        <v>15000</v>
      </c>
      <c r="AZ107" s="2206">
        <f t="shared" si="53"/>
        <v>30000</v>
      </c>
      <c r="BA107" s="2206">
        <f t="shared" si="54"/>
        <v>0</v>
      </c>
      <c r="BB107" s="2209">
        <f t="shared" si="15"/>
        <v>0</v>
      </c>
      <c r="BC107" s="2207">
        <f t="shared" si="16"/>
        <v>0</v>
      </c>
      <c r="BD107" s="2209">
        <f t="shared" si="17"/>
        <v>0</v>
      </c>
      <c r="BE107" s="2207">
        <f t="shared" si="18"/>
        <v>0</v>
      </c>
      <c r="BF107" s="2233">
        <v>1</v>
      </c>
      <c r="BG107" s="2075">
        <v>15000</v>
      </c>
      <c r="BH107" s="2075">
        <v>30000</v>
      </c>
      <c r="BI107" s="2075"/>
      <c r="BJ107" s="2206">
        <f t="shared" si="75"/>
        <v>45000</v>
      </c>
      <c r="BK107" s="2206">
        <f t="shared" si="76"/>
        <v>45000</v>
      </c>
      <c r="BL107" s="2206">
        <f t="shared" si="57"/>
        <v>15000</v>
      </c>
      <c r="BM107" s="2206">
        <f t="shared" si="58"/>
        <v>30000</v>
      </c>
      <c r="BN107" s="2206">
        <f t="shared" si="59"/>
        <v>0</v>
      </c>
      <c r="BO107" s="2209">
        <v>1</v>
      </c>
      <c r="BP107" s="2075">
        <v>15000</v>
      </c>
      <c r="BQ107" s="2075">
        <v>30000</v>
      </c>
      <c r="BR107" s="2075"/>
      <c r="BS107" s="2206">
        <f t="shared" si="77"/>
        <v>45000</v>
      </c>
      <c r="BT107" s="2206">
        <f t="shared" si="78"/>
        <v>45000</v>
      </c>
      <c r="BU107" s="2206">
        <f t="shared" si="62"/>
        <v>15000</v>
      </c>
      <c r="BV107" s="2206">
        <f t="shared" si="63"/>
        <v>30000</v>
      </c>
      <c r="BW107" s="2206">
        <f t="shared" si="64"/>
        <v>0</v>
      </c>
      <c r="BX107" s="2209">
        <f t="shared" si="10"/>
        <v>0</v>
      </c>
      <c r="BY107" s="2207">
        <f t="shared" si="11"/>
        <v>0</v>
      </c>
      <c r="BZ107" s="2211">
        <f t="shared" si="20"/>
        <v>0</v>
      </c>
      <c r="CA107" s="2212">
        <f t="shared" si="21"/>
        <v>0</v>
      </c>
      <c r="CB107" s="2082"/>
      <c r="CC107" s="2083"/>
      <c r="CD107" s="2237"/>
      <c r="CF107" s="2200"/>
    </row>
    <row r="108" spans="1:94" s="1974" customFormat="1" ht="18" customHeight="1" outlineLevel="1">
      <c r="A108" s="2235" t="s">
        <v>3060</v>
      </c>
      <c r="B108" s="2235" t="b">
        <v>1</v>
      </c>
      <c r="C108" s="2201"/>
      <c r="D108" s="2236" t="s">
        <v>3056</v>
      </c>
      <c r="E108" s="2243" t="s">
        <v>3061</v>
      </c>
      <c r="F108" s="2204" t="s">
        <v>154</v>
      </c>
      <c r="G108" s="2244">
        <v>1</v>
      </c>
      <c r="H108" s="2206">
        <v>80</v>
      </c>
      <c r="I108" s="2206">
        <v>2480</v>
      </c>
      <c r="J108" s="2206"/>
      <c r="K108" s="2206">
        <f t="shared" si="65"/>
        <v>2560</v>
      </c>
      <c r="L108" s="2206">
        <f t="shared" si="66"/>
        <v>2560</v>
      </c>
      <c r="M108" s="2206">
        <f t="shared" si="32"/>
        <v>80</v>
      </c>
      <c r="N108" s="2206">
        <f t="shared" si="33"/>
        <v>2480</v>
      </c>
      <c r="O108" s="2206">
        <f t="shared" si="34"/>
        <v>0</v>
      </c>
      <c r="P108" s="2244">
        <v>1</v>
      </c>
      <c r="Q108" s="2206">
        <v>80</v>
      </c>
      <c r="R108" s="2206">
        <v>2480</v>
      </c>
      <c r="S108" s="2206"/>
      <c r="T108" s="2206">
        <f t="shared" si="67"/>
        <v>2560</v>
      </c>
      <c r="U108" s="2206">
        <f t="shared" si="68"/>
        <v>2560</v>
      </c>
      <c r="V108" s="2206">
        <f t="shared" si="37"/>
        <v>80</v>
      </c>
      <c r="W108" s="2206">
        <f t="shared" si="38"/>
        <v>2480</v>
      </c>
      <c r="X108" s="2206">
        <f t="shared" si="39"/>
        <v>0</v>
      </c>
      <c r="Y108" s="2244">
        <f t="shared" si="13"/>
        <v>0</v>
      </c>
      <c r="Z108" s="2207">
        <f t="shared" si="14"/>
        <v>0</v>
      </c>
      <c r="AA108" s="2244">
        <v>1</v>
      </c>
      <c r="AB108" s="2206">
        <v>20000</v>
      </c>
      <c r="AC108" s="2206">
        <v>40000</v>
      </c>
      <c r="AD108" s="2206"/>
      <c r="AE108" s="2206">
        <f t="shared" si="69"/>
        <v>60000</v>
      </c>
      <c r="AF108" s="2206">
        <f t="shared" si="70"/>
        <v>60000</v>
      </c>
      <c r="AG108" s="2206">
        <f t="shared" si="42"/>
        <v>20000</v>
      </c>
      <c r="AH108" s="2206">
        <f t="shared" si="43"/>
        <v>40000</v>
      </c>
      <c r="AI108" s="2207">
        <f t="shared" si="44"/>
        <v>0</v>
      </c>
      <c r="AJ108" s="2246">
        <v>1</v>
      </c>
      <c r="AK108" s="2075">
        <v>20000</v>
      </c>
      <c r="AL108" s="2075">
        <v>40000</v>
      </c>
      <c r="AM108" s="2075"/>
      <c r="AN108" s="2206">
        <f t="shared" si="71"/>
        <v>60000</v>
      </c>
      <c r="AO108" s="2206">
        <f t="shared" si="72"/>
        <v>60000</v>
      </c>
      <c r="AP108" s="2206">
        <f t="shared" si="47"/>
        <v>20000</v>
      </c>
      <c r="AQ108" s="2206">
        <f t="shared" si="48"/>
        <v>40000</v>
      </c>
      <c r="AR108" s="2206">
        <f t="shared" si="49"/>
        <v>0</v>
      </c>
      <c r="AS108" s="2244">
        <v>1</v>
      </c>
      <c r="AT108" s="2075">
        <v>20000</v>
      </c>
      <c r="AU108" s="2075">
        <v>40000</v>
      </c>
      <c r="AV108" s="2075"/>
      <c r="AW108" s="2206">
        <f t="shared" si="73"/>
        <v>60000</v>
      </c>
      <c r="AX108" s="2206">
        <f t="shared" si="74"/>
        <v>60000</v>
      </c>
      <c r="AY108" s="2206">
        <f t="shared" si="52"/>
        <v>20000</v>
      </c>
      <c r="AZ108" s="2206">
        <f t="shared" si="53"/>
        <v>40000</v>
      </c>
      <c r="BA108" s="2206">
        <f t="shared" si="54"/>
        <v>0</v>
      </c>
      <c r="BB108" s="2244">
        <f t="shared" si="15"/>
        <v>0</v>
      </c>
      <c r="BC108" s="2207">
        <f t="shared" si="16"/>
        <v>0</v>
      </c>
      <c r="BD108" s="2244">
        <f t="shared" si="17"/>
        <v>0</v>
      </c>
      <c r="BE108" s="2207">
        <f t="shared" si="18"/>
        <v>0</v>
      </c>
      <c r="BF108" s="2246">
        <v>1</v>
      </c>
      <c r="BG108" s="2075">
        <v>20000</v>
      </c>
      <c r="BH108" s="2075">
        <v>40000</v>
      </c>
      <c r="BI108" s="2075"/>
      <c r="BJ108" s="2206">
        <f t="shared" si="75"/>
        <v>60000</v>
      </c>
      <c r="BK108" s="2206">
        <f t="shared" si="76"/>
        <v>60000</v>
      </c>
      <c r="BL108" s="2206">
        <f t="shared" si="57"/>
        <v>20000</v>
      </c>
      <c r="BM108" s="2206">
        <f t="shared" si="58"/>
        <v>40000</v>
      </c>
      <c r="BN108" s="2206">
        <f t="shared" si="59"/>
        <v>0</v>
      </c>
      <c r="BO108" s="2244">
        <v>1</v>
      </c>
      <c r="BP108" s="2075">
        <v>20000</v>
      </c>
      <c r="BQ108" s="2075">
        <v>40000</v>
      </c>
      <c r="BR108" s="2075"/>
      <c r="BS108" s="2206">
        <f t="shared" si="77"/>
        <v>60000</v>
      </c>
      <c r="BT108" s="2206">
        <f t="shared" si="78"/>
        <v>60000</v>
      </c>
      <c r="BU108" s="2206">
        <f t="shared" si="62"/>
        <v>20000</v>
      </c>
      <c r="BV108" s="2206">
        <f t="shared" si="63"/>
        <v>40000</v>
      </c>
      <c r="BW108" s="2206">
        <f t="shared" si="64"/>
        <v>0</v>
      </c>
      <c r="BX108" s="2244">
        <f t="shared" si="10"/>
        <v>0</v>
      </c>
      <c r="BY108" s="2207">
        <f t="shared" si="11"/>
        <v>0</v>
      </c>
      <c r="BZ108" s="2211">
        <f t="shared" si="20"/>
        <v>0</v>
      </c>
      <c r="CA108" s="2212">
        <f t="shared" si="21"/>
        <v>0</v>
      </c>
      <c r="CB108" s="2083"/>
      <c r="CC108" s="2083"/>
      <c r="CD108" s="2237"/>
      <c r="CF108" s="2200"/>
    </row>
    <row r="109" spans="1:94" s="1974" customFormat="1" ht="18" customHeight="1" outlineLevel="1">
      <c r="A109" s="2235"/>
      <c r="B109" s="2235"/>
      <c r="C109" s="2201"/>
      <c r="D109" s="2232" t="s">
        <v>3062</v>
      </c>
      <c r="E109" s="2243"/>
      <c r="F109" s="2204"/>
      <c r="G109" s="2244"/>
      <c r="H109" s="2206"/>
      <c r="I109" s="2206"/>
      <c r="J109" s="2206"/>
      <c r="K109" s="2206">
        <f t="shared" si="65"/>
        <v>0</v>
      </c>
      <c r="L109" s="2206">
        <f t="shared" si="66"/>
        <v>0</v>
      </c>
      <c r="M109" s="2206">
        <f t="shared" si="32"/>
        <v>0</v>
      </c>
      <c r="N109" s="2206">
        <f t="shared" si="33"/>
        <v>0</v>
      </c>
      <c r="O109" s="2206">
        <f t="shared" si="34"/>
        <v>0</v>
      </c>
      <c r="P109" s="2244"/>
      <c r="Q109" s="2206"/>
      <c r="R109" s="2206"/>
      <c r="S109" s="2206"/>
      <c r="T109" s="2206">
        <f t="shared" si="67"/>
        <v>0</v>
      </c>
      <c r="U109" s="2206">
        <f t="shared" si="68"/>
        <v>0</v>
      </c>
      <c r="V109" s="2206">
        <f t="shared" si="37"/>
        <v>0</v>
      </c>
      <c r="W109" s="2206">
        <f t="shared" si="38"/>
        <v>0</v>
      </c>
      <c r="X109" s="2206">
        <f t="shared" si="39"/>
        <v>0</v>
      </c>
      <c r="Y109" s="2244">
        <f t="shared" si="13"/>
        <v>0</v>
      </c>
      <c r="Z109" s="2207">
        <f t="shared" si="14"/>
        <v>0</v>
      </c>
      <c r="AA109" s="2244">
        <v>0</v>
      </c>
      <c r="AB109" s="2206"/>
      <c r="AC109" s="2206"/>
      <c r="AD109" s="2206"/>
      <c r="AE109" s="2206">
        <f t="shared" si="69"/>
        <v>0</v>
      </c>
      <c r="AF109" s="2206">
        <f t="shared" si="70"/>
        <v>0</v>
      </c>
      <c r="AG109" s="2206">
        <f t="shared" si="42"/>
        <v>0</v>
      </c>
      <c r="AH109" s="2206">
        <f t="shared" si="43"/>
        <v>0</v>
      </c>
      <c r="AI109" s="2207">
        <f t="shared" si="44"/>
        <v>0</v>
      </c>
      <c r="AJ109" s="2246">
        <v>0</v>
      </c>
      <c r="AK109" s="2075"/>
      <c r="AL109" s="2075"/>
      <c r="AM109" s="2075"/>
      <c r="AN109" s="2206">
        <f t="shared" si="71"/>
        <v>0</v>
      </c>
      <c r="AO109" s="2206">
        <f t="shared" si="72"/>
        <v>0</v>
      </c>
      <c r="AP109" s="2206">
        <f t="shared" si="47"/>
        <v>0</v>
      </c>
      <c r="AQ109" s="2206">
        <f t="shared" si="48"/>
        <v>0</v>
      </c>
      <c r="AR109" s="2206">
        <f t="shared" si="49"/>
        <v>0</v>
      </c>
      <c r="AS109" s="2244">
        <v>0</v>
      </c>
      <c r="AT109" s="2075"/>
      <c r="AU109" s="2075"/>
      <c r="AV109" s="2075"/>
      <c r="AW109" s="2206">
        <f t="shared" si="73"/>
        <v>0</v>
      </c>
      <c r="AX109" s="2206">
        <f t="shared" si="74"/>
        <v>0</v>
      </c>
      <c r="AY109" s="2206">
        <f t="shared" si="52"/>
        <v>0</v>
      </c>
      <c r="AZ109" s="2206">
        <f t="shared" si="53"/>
        <v>0</v>
      </c>
      <c r="BA109" s="2206">
        <f t="shared" si="54"/>
        <v>0</v>
      </c>
      <c r="BB109" s="2244">
        <f t="shared" si="15"/>
        <v>0</v>
      </c>
      <c r="BC109" s="2207">
        <f t="shared" si="16"/>
        <v>0</v>
      </c>
      <c r="BD109" s="2244">
        <f t="shared" si="17"/>
        <v>0</v>
      </c>
      <c r="BE109" s="2207">
        <f t="shared" si="18"/>
        <v>0</v>
      </c>
      <c r="BF109" s="2246">
        <v>0</v>
      </c>
      <c r="BG109" s="2075"/>
      <c r="BH109" s="2075"/>
      <c r="BI109" s="2075"/>
      <c r="BJ109" s="2206">
        <f t="shared" si="75"/>
        <v>0</v>
      </c>
      <c r="BK109" s="2206">
        <f t="shared" si="76"/>
        <v>0</v>
      </c>
      <c r="BL109" s="2206">
        <f t="shared" si="57"/>
        <v>0</v>
      </c>
      <c r="BM109" s="2206">
        <f t="shared" si="58"/>
        <v>0</v>
      </c>
      <c r="BN109" s="2206">
        <f t="shared" si="59"/>
        <v>0</v>
      </c>
      <c r="BO109" s="2244">
        <v>0</v>
      </c>
      <c r="BP109" s="2075"/>
      <c r="BQ109" s="2075"/>
      <c r="BR109" s="2075"/>
      <c r="BS109" s="2206">
        <f t="shared" si="77"/>
        <v>0</v>
      </c>
      <c r="BT109" s="2206">
        <f t="shared" si="78"/>
        <v>0</v>
      </c>
      <c r="BU109" s="2206">
        <f t="shared" si="62"/>
        <v>0</v>
      </c>
      <c r="BV109" s="2206">
        <f t="shared" si="63"/>
        <v>0</v>
      </c>
      <c r="BW109" s="2206">
        <f t="shared" si="64"/>
        <v>0</v>
      </c>
      <c r="BX109" s="2244">
        <f t="shared" si="10"/>
        <v>0</v>
      </c>
      <c r="BY109" s="2207">
        <f t="shared" si="11"/>
        <v>0</v>
      </c>
      <c r="BZ109" s="2211">
        <f t="shared" si="20"/>
        <v>0</v>
      </c>
      <c r="CA109" s="2212">
        <f t="shared" si="21"/>
        <v>0</v>
      </c>
      <c r="CB109" s="2247"/>
      <c r="CC109" s="2083"/>
      <c r="CD109" s="2237"/>
      <c r="CF109" s="2200"/>
    </row>
    <row r="110" spans="1:94" s="1974" customFormat="1" ht="18" customHeight="1" outlineLevel="1">
      <c r="A110" s="2235" t="s">
        <v>3063</v>
      </c>
      <c r="B110" s="2235" t="b">
        <v>1</v>
      </c>
      <c r="C110" s="2201"/>
      <c r="D110" s="2236" t="s">
        <v>3064</v>
      </c>
      <c r="E110" s="2203" t="s">
        <v>3065</v>
      </c>
      <c r="F110" s="2204" t="s">
        <v>3066</v>
      </c>
      <c r="G110" s="2209">
        <v>3114</v>
      </c>
      <c r="H110" s="2075">
        <v>450</v>
      </c>
      <c r="I110" s="2075"/>
      <c r="J110" s="2075"/>
      <c r="K110" s="2206">
        <f t="shared" si="65"/>
        <v>450</v>
      </c>
      <c r="L110" s="2206">
        <f t="shared" si="66"/>
        <v>1401300</v>
      </c>
      <c r="M110" s="2206">
        <f t="shared" si="32"/>
        <v>1401300</v>
      </c>
      <c r="N110" s="2206">
        <f t="shared" si="33"/>
        <v>0</v>
      </c>
      <c r="O110" s="2206">
        <f t="shared" si="34"/>
        <v>0</v>
      </c>
      <c r="P110" s="2209">
        <v>3114</v>
      </c>
      <c r="Q110" s="2075">
        <v>450</v>
      </c>
      <c r="R110" s="2075"/>
      <c r="S110" s="2075"/>
      <c r="T110" s="2206">
        <f t="shared" si="67"/>
        <v>450</v>
      </c>
      <c r="U110" s="2206">
        <f t="shared" si="68"/>
        <v>1401300</v>
      </c>
      <c r="V110" s="2206">
        <f t="shared" si="37"/>
        <v>1401300</v>
      </c>
      <c r="W110" s="2206">
        <f t="shared" si="38"/>
        <v>0</v>
      </c>
      <c r="X110" s="2206">
        <f t="shared" si="39"/>
        <v>0</v>
      </c>
      <c r="Y110" s="2209">
        <f t="shared" si="13"/>
        <v>0</v>
      </c>
      <c r="Z110" s="2207">
        <f t="shared" si="14"/>
        <v>0</v>
      </c>
      <c r="AA110" s="2209">
        <v>2340</v>
      </c>
      <c r="AB110" s="2075">
        <v>850</v>
      </c>
      <c r="AC110" s="2075"/>
      <c r="AD110" s="2075">
        <v>500</v>
      </c>
      <c r="AE110" s="2206">
        <f t="shared" si="69"/>
        <v>1350</v>
      </c>
      <c r="AF110" s="2206">
        <f t="shared" si="70"/>
        <v>3159000</v>
      </c>
      <c r="AG110" s="2206">
        <f t="shared" si="42"/>
        <v>1989000</v>
      </c>
      <c r="AH110" s="2206">
        <f t="shared" si="43"/>
        <v>0</v>
      </c>
      <c r="AI110" s="2207">
        <f t="shared" si="44"/>
        <v>1170000</v>
      </c>
      <c r="AJ110" s="2233">
        <v>3114</v>
      </c>
      <c r="AK110" s="2075">
        <v>850</v>
      </c>
      <c r="AL110" s="2075"/>
      <c r="AM110" s="2075">
        <v>500</v>
      </c>
      <c r="AN110" s="2206">
        <f t="shared" si="71"/>
        <v>1350</v>
      </c>
      <c r="AO110" s="2206">
        <f t="shared" si="72"/>
        <v>4203900</v>
      </c>
      <c r="AP110" s="2206">
        <f t="shared" si="47"/>
        <v>2646900</v>
      </c>
      <c r="AQ110" s="2206">
        <f t="shared" si="48"/>
        <v>0</v>
      </c>
      <c r="AR110" s="2206">
        <f t="shared" si="49"/>
        <v>1557000</v>
      </c>
      <c r="AS110" s="2209">
        <v>3114</v>
      </c>
      <c r="AT110" s="2075">
        <v>850</v>
      </c>
      <c r="AU110" s="2075"/>
      <c r="AV110" s="2075">
        <v>500</v>
      </c>
      <c r="AW110" s="2206">
        <f t="shared" si="73"/>
        <v>1350</v>
      </c>
      <c r="AX110" s="2206">
        <f t="shared" si="74"/>
        <v>4203900</v>
      </c>
      <c r="AY110" s="2206">
        <f t="shared" si="52"/>
        <v>2646900</v>
      </c>
      <c r="AZ110" s="2206">
        <f t="shared" si="53"/>
        <v>0</v>
      </c>
      <c r="BA110" s="2206">
        <f t="shared" si="54"/>
        <v>1557000</v>
      </c>
      <c r="BB110" s="2209">
        <f t="shared" si="15"/>
        <v>0</v>
      </c>
      <c r="BC110" s="2207">
        <f t="shared" si="16"/>
        <v>0</v>
      </c>
      <c r="BD110" s="2209">
        <f t="shared" si="17"/>
        <v>774</v>
      </c>
      <c r="BE110" s="2207">
        <f t="shared" si="18"/>
        <v>1044900</v>
      </c>
      <c r="BF110" s="2233">
        <v>3114</v>
      </c>
      <c r="BG110" s="2075">
        <v>850</v>
      </c>
      <c r="BH110" s="2075"/>
      <c r="BI110" s="2075">
        <v>500</v>
      </c>
      <c r="BJ110" s="2206">
        <f t="shared" si="75"/>
        <v>1350</v>
      </c>
      <c r="BK110" s="2206">
        <f t="shared" si="76"/>
        <v>4203900</v>
      </c>
      <c r="BL110" s="2206">
        <f t="shared" si="57"/>
        <v>2646900</v>
      </c>
      <c r="BM110" s="2206">
        <f t="shared" si="58"/>
        <v>0</v>
      </c>
      <c r="BN110" s="2206">
        <f t="shared" si="59"/>
        <v>1557000</v>
      </c>
      <c r="BO110" s="2209">
        <v>3114</v>
      </c>
      <c r="BP110" s="2075">
        <v>850</v>
      </c>
      <c r="BQ110" s="2075"/>
      <c r="BR110" s="2075">
        <v>500</v>
      </c>
      <c r="BS110" s="2206">
        <f t="shared" si="77"/>
        <v>1350</v>
      </c>
      <c r="BT110" s="2206">
        <f t="shared" si="78"/>
        <v>4203900</v>
      </c>
      <c r="BU110" s="2206">
        <f t="shared" si="62"/>
        <v>2646900</v>
      </c>
      <c r="BV110" s="2206">
        <f t="shared" si="63"/>
        <v>0</v>
      </c>
      <c r="BW110" s="2206">
        <f t="shared" si="64"/>
        <v>1557000</v>
      </c>
      <c r="BX110" s="2209">
        <f t="shared" si="10"/>
        <v>0</v>
      </c>
      <c r="BY110" s="2207">
        <f t="shared" si="11"/>
        <v>0</v>
      </c>
      <c r="BZ110" s="2211">
        <f t="shared" si="20"/>
        <v>774</v>
      </c>
      <c r="CA110" s="2212">
        <f t="shared" si="21"/>
        <v>1044900</v>
      </c>
      <c r="CB110" s="2082"/>
      <c r="CC110" s="2083"/>
      <c r="CD110" s="2237"/>
      <c r="CF110" s="2200"/>
    </row>
    <row r="111" spans="1:94" s="1974" customFormat="1" ht="18" customHeight="1" outlineLevel="1">
      <c r="A111" s="2235" t="s">
        <v>3067</v>
      </c>
      <c r="B111" s="2235" t="b">
        <v>1</v>
      </c>
      <c r="C111" s="2201"/>
      <c r="D111" s="2236" t="s">
        <v>3068</v>
      </c>
      <c r="E111" s="2243" t="s">
        <v>3069</v>
      </c>
      <c r="F111" s="2204" t="s">
        <v>365</v>
      </c>
      <c r="G111" s="2244">
        <v>233</v>
      </c>
      <c r="H111" s="2206"/>
      <c r="I111" s="2206">
        <v>23290</v>
      </c>
      <c r="J111" s="2206"/>
      <c r="K111" s="2206">
        <f t="shared" si="65"/>
        <v>23290</v>
      </c>
      <c r="L111" s="2206">
        <f t="shared" si="66"/>
        <v>5426570</v>
      </c>
      <c r="M111" s="2206">
        <f t="shared" si="32"/>
        <v>0</v>
      </c>
      <c r="N111" s="2206">
        <f t="shared" si="33"/>
        <v>5426570</v>
      </c>
      <c r="O111" s="2206">
        <f t="shared" si="34"/>
        <v>0</v>
      </c>
      <c r="P111" s="2244">
        <v>233</v>
      </c>
      <c r="Q111" s="2206"/>
      <c r="R111" s="2206">
        <v>23290</v>
      </c>
      <c r="S111" s="2206"/>
      <c r="T111" s="2206">
        <f t="shared" si="67"/>
        <v>23290</v>
      </c>
      <c r="U111" s="2206">
        <f t="shared" si="68"/>
        <v>5426570</v>
      </c>
      <c r="V111" s="2206">
        <f t="shared" si="37"/>
        <v>0</v>
      </c>
      <c r="W111" s="2206">
        <f t="shared" si="38"/>
        <v>5426570</v>
      </c>
      <c r="X111" s="2206">
        <f t="shared" si="39"/>
        <v>0</v>
      </c>
      <c r="Y111" s="2244">
        <f t="shared" si="13"/>
        <v>0</v>
      </c>
      <c r="Z111" s="2207">
        <f t="shared" si="14"/>
        <v>0</v>
      </c>
      <c r="AA111" s="2244">
        <v>180.03</v>
      </c>
      <c r="AB111" s="2206"/>
      <c r="AC111" s="2206">
        <v>35000</v>
      </c>
      <c r="AD111" s="2206"/>
      <c r="AE111" s="2206">
        <f t="shared" si="69"/>
        <v>35000</v>
      </c>
      <c r="AF111" s="2206">
        <f t="shared" si="70"/>
        <v>6301050</v>
      </c>
      <c r="AG111" s="2206">
        <f t="shared" si="42"/>
        <v>0</v>
      </c>
      <c r="AH111" s="2206">
        <f t="shared" si="43"/>
        <v>6301050</v>
      </c>
      <c r="AI111" s="2207">
        <f t="shared" si="44"/>
        <v>0</v>
      </c>
      <c r="AJ111" s="2246">
        <v>233</v>
      </c>
      <c r="AK111" s="2075"/>
      <c r="AL111" s="2075">
        <v>35000</v>
      </c>
      <c r="AM111" s="2075"/>
      <c r="AN111" s="2206">
        <f t="shared" si="71"/>
        <v>35000</v>
      </c>
      <c r="AO111" s="2206">
        <f t="shared" si="72"/>
        <v>8155000</v>
      </c>
      <c r="AP111" s="2206">
        <f t="shared" si="47"/>
        <v>0</v>
      </c>
      <c r="AQ111" s="2206">
        <f t="shared" si="48"/>
        <v>8155000</v>
      </c>
      <c r="AR111" s="2206">
        <f t="shared" si="49"/>
        <v>0</v>
      </c>
      <c r="AS111" s="2244">
        <v>233</v>
      </c>
      <c r="AT111" s="2075"/>
      <c r="AU111" s="2075">
        <v>35000</v>
      </c>
      <c r="AV111" s="2075"/>
      <c r="AW111" s="2206">
        <f t="shared" si="73"/>
        <v>35000</v>
      </c>
      <c r="AX111" s="2206">
        <f t="shared" si="74"/>
        <v>8155000</v>
      </c>
      <c r="AY111" s="2206">
        <f t="shared" si="52"/>
        <v>0</v>
      </c>
      <c r="AZ111" s="2206">
        <f t="shared" si="53"/>
        <v>8155000</v>
      </c>
      <c r="BA111" s="2206">
        <f t="shared" si="54"/>
        <v>0</v>
      </c>
      <c r="BB111" s="2244">
        <f t="shared" si="15"/>
        <v>0</v>
      </c>
      <c r="BC111" s="2207">
        <f t="shared" si="16"/>
        <v>0</v>
      </c>
      <c r="BD111" s="2244">
        <f t="shared" si="17"/>
        <v>52.97</v>
      </c>
      <c r="BE111" s="2207">
        <f t="shared" si="18"/>
        <v>1853950</v>
      </c>
      <c r="BF111" s="2246">
        <v>233</v>
      </c>
      <c r="BG111" s="2075"/>
      <c r="BH111" s="2075">
        <v>35000</v>
      </c>
      <c r="BI111" s="2075"/>
      <c r="BJ111" s="2206">
        <f t="shared" si="75"/>
        <v>35000</v>
      </c>
      <c r="BK111" s="2206">
        <f t="shared" si="76"/>
        <v>8155000</v>
      </c>
      <c r="BL111" s="2206">
        <f t="shared" si="57"/>
        <v>0</v>
      </c>
      <c r="BM111" s="2206">
        <f t="shared" si="58"/>
        <v>8155000</v>
      </c>
      <c r="BN111" s="2206">
        <f t="shared" si="59"/>
        <v>0</v>
      </c>
      <c r="BO111" s="2244">
        <v>233</v>
      </c>
      <c r="BP111" s="2075"/>
      <c r="BQ111" s="2075">
        <v>35000</v>
      </c>
      <c r="BR111" s="2075"/>
      <c r="BS111" s="2206">
        <f t="shared" si="77"/>
        <v>35000</v>
      </c>
      <c r="BT111" s="2206">
        <f t="shared" si="78"/>
        <v>8155000</v>
      </c>
      <c r="BU111" s="2206">
        <f t="shared" si="62"/>
        <v>0</v>
      </c>
      <c r="BV111" s="2206">
        <f t="shared" si="63"/>
        <v>8155000</v>
      </c>
      <c r="BW111" s="2206">
        <f t="shared" si="64"/>
        <v>0</v>
      </c>
      <c r="BX111" s="2244">
        <f t="shared" si="10"/>
        <v>0</v>
      </c>
      <c r="BY111" s="2207">
        <f t="shared" si="11"/>
        <v>0</v>
      </c>
      <c r="BZ111" s="2211">
        <f t="shared" si="20"/>
        <v>52.97</v>
      </c>
      <c r="CA111" s="2212">
        <f t="shared" si="21"/>
        <v>1853950</v>
      </c>
      <c r="CB111" s="2083"/>
      <c r="CC111" s="2083"/>
      <c r="CD111" s="2237"/>
      <c r="CF111" s="2200"/>
    </row>
    <row r="112" spans="1:94" s="1974" customFormat="1" ht="18" customHeight="1" outlineLevel="1">
      <c r="A112" s="2235" t="s">
        <v>3070</v>
      </c>
      <c r="B112" s="2235" t="b">
        <v>1</v>
      </c>
      <c r="C112" s="2201"/>
      <c r="D112" s="2236" t="s">
        <v>3071</v>
      </c>
      <c r="E112" s="2243" t="s">
        <v>3072</v>
      </c>
      <c r="F112" s="2204" t="s">
        <v>449</v>
      </c>
      <c r="G112" s="2244">
        <v>5.2</v>
      </c>
      <c r="H112" s="2206">
        <v>1470</v>
      </c>
      <c r="I112" s="2206">
        <v>21440</v>
      </c>
      <c r="J112" s="2206"/>
      <c r="K112" s="2206">
        <f t="shared" si="65"/>
        <v>22910</v>
      </c>
      <c r="L112" s="2206">
        <f t="shared" si="66"/>
        <v>119132</v>
      </c>
      <c r="M112" s="2206">
        <f t="shared" si="32"/>
        <v>7644</v>
      </c>
      <c r="N112" s="2206">
        <f t="shared" si="33"/>
        <v>111488</v>
      </c>
      <c r="O112" s="2206">
        <f t="shared" si="34"/>
        <v>0</v>
      </c>
      <c r="P112" s="2244">
        <v>5.2</v>
      </c>
      <c r="Q112" s="2206">
        <v>1470</v>
      </c>
      <c r="R112" s="2206">
        <v>21440</v>
      </c>
      <c r="S112" s="2206"/>
      <c r="T112" s="2206">
        <f t="shared" si="67"/>
        <v>22910</v>
      </c>
      <c r="U112" s="2206">
        <f t="shared" si="68"/>
        <v>119132</v>
      </c>
      <c r="V112" s="2206">
        <f t="shared" si="37"/>
        <v>7644</v>
      </c>
      <c r="W112" s="2206">
        <f t="shared" si="38"/>
        <v>111488</v>
      </c>
      <c r="X112" s="2206">
        <f t="shared" si="39"/>
        <v>0</v>
      </c>
      <c r="Y112" s="2245">
        <f t="shared" si="13"/>
        <v>0</v>
      </c>
      <c r="Z112" s="2207">
        <f t="shared" si="14"/>
        <v>0</v>
      </c>
      <c r="AA112" s="2245">
        <v>5.2</v>
      </c>
      <c r="AB112" s="2206"/>
      <c r="AC112" s="2206">
        <v>15000</v>
      </c>
      <c r="AD112" s="2206"/>
      <c r="AE112" s="2206">
        <f t="shared" si="69"/>
        <v>15000</v>
      </c>
      <c r="AF112" s="2206">
        <f t="shared" si="70"/>
        <v>78000</v>
      </c>
      <c r="AG112" s="2206">
        <f t="shared" si="42"/>
        <v>0</v>
      </c>
      <c r="AH112" s="2206">
        <f t="shared" si="43"/>
        <v>78000</v>
      </c>
      <c r="AI112" s="2207">
        <f t="shared" si="44"/>
        <v>0</v>
      </c>
      <c r="AJ112" s="2246">
        <v>5.2</v>
      </c>
      <c r="AK112" s="2075"/>
      <c r="AL112" s="2075">
        <v>15000</v>
      </c>
      <c r="AM112" s="2075"/>
      <c r="AN112" s="2206">
        <f t="shared" si="71"/>
        <v>15000</v>
      </c>
      <c r="AO112" s="2206">
        <f t="shared" si="72"/>
        <v>78000</v>
      </c>
      <c r="AP112" s="2206">
        <f t="shared" si="47"/>
        <v>0</v>
      </c>
      <c r="AQ112" s="2206">
        <f t="shared" si="48"/>
        <v>78000</v>
      </c>
      <c r="AR112" s="2206">
        <f t="shared" si="49"/>
        <v>0</v>
      </c>
      <c r="AS112" s="2245">
        <v>5.2</v>
      </c>
      <c r="AT112" s="2075"/>
      <c r="AU112" s="2075">
        <v>15000</v>
      </c>
      <c r="AV112" s="2075"/>
      <c r="AW112" s="2206">
        <f t="shared" si="73"/>
        <v>15000</v>
      </c>
      <c r="AX112" s="2206">
        <f t="shared" si="74"/>
        <v>78000</v>
      </c>
      <c r="AY112" s="2206">
        <f t="shared" si="52"/>
        <v>0</v>
      </c>
      <c r="AZ112" s="2206">
        <f t="shared" si="53"/>
        <v>78000</v>
      </c>
      <c r="BA112" s="2206">
        <f t="shared" si="54"/>
        <v>0</v>
      </c>
      <c r="BB112" s="2245">
        <f t="shared" si="15"/>
        <v>0</v>
      </c>
      <c r="BC112" s="2207">
        <f t="shared" si="16"/>
        <v>0</v>
      </c>
      <c r="BD112" s="2245">
        <f t="shared" si="17"/>
        <v>0</v>
      </c>
      <c r="BE112" s="2207">
        <f t="shared" si="18"/>
        <v>0</v>
      </c>
      <c r="BF112" s="2246">
        <v>5.2</v>
      </c>
      <c r="BG112" s="2075"/>
      <c r="BH112" s="2075">
        <v>15000</v>
      </c>
      <c r="BI112" s="2075"/>
      <c r="BJ112" s="2206">
        <f t="shared" si="75"/>
        <v>15000</v>
      </c>
      <c r="BK112" s="2206">
        <f t="shared" si="76"/>
        <v>78000</v>
      </c>
      <c r="BL112" s="2206">
        <f t="shared" si="57"/>
        <v>0</v>
      </c>
      <c r="BM112" s="2206">
        <f t="shared" si="58"/>
        <v>78000</v>
      </c>
      <c r="BN112" s="2206">
        <f t="shared" si="59"/>
        <v>0</v>
      </c>
      <c r="BO112" s="2245">
        <v>5.2</v>
      </c>
      <c r="BP112" s="2075"/>
      <c r="BQ112" s="2075">
        <v>15000</v>
      </c>
      <c r="BR112" s="2075"/>
      <c r="BS112" s="2206">
        <f t="shared" si="77"/>
        <v>15000</v>
      </c>
      <c r="BT112" s="2206">
        <f t="shared" si="78"/>
        <v>78000</v>
      </c>
      <c r="BU112" s="2206">
        <f t="shared" si="62"/>
        <v>0</v>
      </c>
      <c r="BV112" s="2206">
        <f t="shared" si="63"/>
        <v>78000</v>
      </c>
      <c r="BW112" s="2206">
        <f t="shared" si="64"/>
        <v>0</v>
      </c>
      <c r="BX112" s="2245">
        <f t="shared" si="10"/>
        <v>0</v>
      </c>
      <c r="BY112" s="2207">
        <f t="shared" si="11"/>
        <v>0</v>
      </c>
      <c r="BZ112" s="2211">
        <f t="shared" si="20"/>
        <v>0</v>
      </c>
      <c r="CA112" s="2212">
        <f t="shared" si="21"/>
        <v>0</v>
      </c>
      <c r="CB112" s="2247"/>
      <c r="CC112" s="2083"/>
      <c r="CD112" s="2237"/>
      <c r="CF112" s="2200"/>
    </row>
    <row r="113" spans="1:94" s="1974" customFormat="1" ht="18" customHeight="1" outlineLevel="1">
      <c r="B113" s="2235"/>
      <c r="C113" s="2201"/>
      <c r="D113" s="2232" t="s">
        <v>3073</v>
      </c>
      <c r="E113" s="2203"/>
      <c r="F113" s="2204"/>
      <c r="G113" s="2209"/>
      <c r="H113" s="2075"/>
      <c r="I113" s="2075"/>
      <c r="J113" s="2075"/>
      <c r="K113" s="2206">
        <f t="shared" si="65"/>
        <v>0</v>
      </c>
      <c r="L113" s="2206">
        <f t="shared" si="66"/>
        <v>0</v>
      </c>
      <c r="M113" s="2206">
        <f t="shared" si="32"/>
        <v>0</v>
      </c>
      <c r="N113" s="2206">
        <f t="shared" si="33"/>
        <v>0</v>
      </c>
      <c r="O113" s="2206">
        <f t="shared" si="34"/>
        <v>0</v>
      </c>
      <c r="P113" s="2209"/>
      <c r="Q113" s="2075"/>
      <c r="R113" s="2075"/>
      <c r="S113" s="2075"/>
      <c r="T113" s="2206">
        <f t="shared" si="67"/>
        <v>0</v>
      </c>
      <c r="U113" s="2206">
        <f t="shared" si="68"/>
        <v>0</v>
      </c>
      <c r="V113" s="2206">
        <f t="shared" si="37"/>
        <v>0</v>
      </c>
      <c r="W113" s="2206">
        <f t="shared" si="38"/>
        <v>0</v>
      </c>
      <c r="X113" s="2206">
        <f t="shared" si="39"/>
        <v>0</v>
      </c>
      <c r="Y113" s="2209">
        <f t="shared" si="13"/>
        <v>0</v>
      </c>
      <c r="Z113" s="2207">
        <f t="shared" si="14"/>
        <v>0</v>
      </c>
      <c r="AA113" s="2209">
        <v>0</v>
      </c>
      <c r="AB113" s="2075"/>
      <c r="AC113" s="2075"/>
      <c r="AD113" s="2075"/>
      <c r="AE113" s="2206">
        <f t="shared" si="69"/>
        <v>0</v>
      </c>
      <c r="AF113" s="2206">
        <f t="shared" si="70"/>
        <v>0</v>
      </c>
      <c r="AG113" s="2206">
        <f t="shared" si="42"/>
        <v>0</v>
      </c>
      <c r="AH113" s="2206">
        <f t="shared" si="43"/>
        <v>0</v>
      </c>
      <c r="AI113" s="2207">
        <f t="shared" si="44"/>
        <v>0</v>
      </c>
      <c r="AJ113" s="2233">
        <v>0</v>
      </c>
      <c r="AK113" s="2075"/>
      <c r="AL113" s="2075"/>
      <c r="AM113" s="2075"/>
      <c r="AN113" s="2206">
        <f t="shared" si="71"/>
        <v>0</v>
      </c>
      <c r="AO113" s="2206">
        <f t="shared" si="72"/>
        <v>0</v>
      </c>
      <c r="AP113" s="2206">
        <f t="shared" si="47"/>
        <v>0</v>
      </c>
      <c r="AQ113" s="2206">
        <f t="shared" si="48"/>
        <v>0</v>
      </c>
      <c r="AR113" s="2206">
        <f t="shared" si="49"/>
        <v>0</v>
      </c>
      <c r="AS113" s="2209">
        <v>0</v>
      </c>
      <c r="AT113" s="2075"/>
      <c r="AU113" s="2075"/>
      <c r="AV113" s="2075"/>
      <c r="AW113" s="2206">
        <f t="shared" si="73"/>
        <v>0</v>
      </c>
      <c r="AX113" s="2206">
        <f t="shared" si="74"/>
        <v>0</v>
      </c>
      <c r="AY113" s="2206">
        <f t="shared" si="52"/>
        <v>0</v>
      </c>
      <c r="AZ113" s="2206">
        <f t="shared" si="53"/>
        <v>0</v>
      </c>
      <c r="BA113" s="2206">
        <f t="shared" si="54"/>
        <v>0</v>
      </c>
      <c r="BB113" s="2209">
        <f t="shared" si="15"/>
        <v>0</v>
      </c>
      <c r="BC113" s="2207">
        <f t="shared" si="16"/>
        <v>0</v>
      </c>
      <c r="BD113" s="2209">
        <f t="shared" si="17"/>
        <v>0</v>
      </c>
      <c r="BE113" s="2207">
        <f t="shared" si="18"/>
        <v>0</v>
      </c>
      <c r="BF113" s="2233">
        <v>0</v>
      </c>
      <c r="BG113" s="2075"/>
      <c r="BH113" s="2075"/>
      <c r="BI113" s="2075"/>
      <c r="BJ113" s="2206">
        <f t="shared" si="75"/>
        <v>0</v>
      </c>
      <c r="BK113" s="2206">
        <f t="shared" si="76"/>
        <v>0</v>
      </c>
      <c r="BL113" s="2206">
        <f t="shared" si="57"/>
        <v>0</v>
      </c>
      <c r="BM113" s="2206">
        <f t="shared" si="58"/>
        <v>0</v>
      </c>
      <c r="BN113" s="2206">
        <f t="shared" si="59"/>
        <v>0</v>
      </c>
      <c r="BO113" s="2209">
        <v>0</v>
      </c>
      <c r="BP113" s="2075"/>
      <c r="BQ113" s="2075"/>
      <c r="BR113" s="2075"/>
      <c r="BS113" s="2206">
        <f t="shared" si="77"/>
        <v>0</v>
      </c>
      <c r="BT113" s="2206">
        <f t="shared" si="78"/>
        <v>0</v>
      </c>
      <c r="BU113" s="2206">
        <f t="shared" si="62"/>
        <v>0</v>
      </c>
      <c r="BV113" s="2206">
        <f t="shared" si="63"/>
        <v>0</v>
      </c>
      <c r="BW113" s="2206">
        <f t="shared" si="64"/>
        <v>0</v>
      </c>
      <c r="BX113" s="2209">
        <f t="shared" si="10"/>
        <v>0</v>
      </c>
      <c r="BY113" s="2207">
        <f t="shared" si="11"/>
        <v>0</v>
      </c>
      <c r="BZ113" s="2211">
        <f t="shared" si="20"/>
        <v>0</v>
      </c>
      <c r="CA113" s="2212">
        <f t="shared" si="21"/>
        <v>0</v>
      </c>
      <c r="CB113" s="2082"/>
      <c r="CC113" s="2083"/>
      <c r="CD113" s="2237"/>
      <c r="CF113" s="2200"/>
    </row>
    <row r="114" spans="1:94" s="1974" customFormat="1" ht="18" customHeight="1" outlineLevel="1">
      <c r="A114" s="2235" t="s">
        <v>3074</v>
      </c>
      <c r="B114" s="2235" t="b">
        <v>1</v>
      </c>
      <c r="C114" s="2201"/>
      <c r="D114" s="2236" t="s">
        <v>3075</v>
      </c>
      <c r="E114" s="2243" t="s">
        <v>3076</v>
      </c>
      <c r="F114" s="2204" t="s">
        <v>449</v>
      </c>
      <c r="G114" s="2244">
        <v>168.8</v>
      </c>
      <c r="H114" s="2206">
        <v>1790</v>
      </c>
      <c r="I114" s="2206">
        <v>24530</v>
      </c>
      <c r="J114" s="2206"/>
      <c r="K114" s="2206">
        <f t="shared" si="65"/>
        <v>26320</v>
      </c>
      <c r="L114" s="2206">
        <f t="shared" si="66"/>
        <v>4442816</v>
      </c>
      <c r="M114" s="2206">
        <f t="shared" si="32"/>
        <v>302152</v>
      </c>
      <c r="N114" s="2206">
        <f t="shared" si="33"/>
        <v>4140664</v>
      </c>
      <c r="O114" s="2206">
        <f t="shared" si="34"/>
        <v>0</v>
      </c>
      <c r="P114" s="2244">
        <v>168.8</v>
      </c>
      <c r="Q114" s="2206">
        <v>1790</v>
      </c>
      <c r="R114" s="2206">
        <v>24530</v>
      </c>
      <c r="S114" s="2206"/>
      <c r="T114" s="2206">
        <f t="shared" si="67"/>
        <v>26320</v>
      </c>
      <c r="U114" s="2206">
        <f t="shared" si="68"/>
        <v>4442816</v>
      </c>
      <c r="V114" s="2206">
        <f t="shared" si="37"/>
        <v>302152</v>
      </c>
      <c r="W114" s="2206">
        <f t="shared" si="38"/>
        <v>4140664</v>
      </c>
      <c r="X114" s="2206">
        <f t="shared" si="39"/>
        <v>0</v>
      </c>
      <c r="Y114" s="2245">
        <f t="shared" si="13"/>
        <v>0</v>
      </c>
      <c r="Z114" s="2207">
        <f t="shared" si="14"/>
        <v>0</v>
      </c>
      <c r="AA114" s="2245">
        <v>224.5</v>
      </c>
      <c r="AB114" s="2206">
        <v>15000</v>
      </c>
      <c r="AC114" s="2206">
        <v>10000</v>
      </c>
      <c r="AD114" s="2206">
        <v>5000</v>
      </c>
      <c r="AE114" s="2206">
        <f t="shared" si="69"/>
        <v>30000</v>
      </c>
      <c r="AF114" s="2206">
        <f t="shared" si="70"/>
        <v>6735000</v>
      </c>
      <c r="AG114" s="2206">
        <f t="shared" si="42"/>
        <v>3367500</v>
      </c>
      <c r="AH114" s="2206">
        <f t="shared" si="43"/>
        <v>2245000</v>
      </c>
      <c r="AI114" s="2207">
        <f t="shared" si="44"/>
        <v>1122500</v>
      </c>
      <c r="AJ114" s="2246">
        <v>168.8</v>
      </c>
      <c r="AK114" s="2075">
        <v>15000</v>
      </c>
      <c r="AL114" s="2075">
        <v>10000</v>
      </c>
      <c r="AM114" s="2075">
        <v>5000</v>
      </c>
      <c r="AN114" s="2206">
        <f t="shared" si="71"/>
        <v>30000</v>
      </c>
      <c r="AO114" s="2206">
        <f t="shared" si="72"/>
        <v>5064000</v>
      </c>
      <c r="AP114" s="2206">
        <f t="shared" si="47"/>
        <v>2532000</v>
      </c>
      <c r="AQ114" s="2206">
        <f t="shared" si="48"/>
        <v>1688000</v>
      </c>
      <c r="AR114" s="2206">
        <f t="shared" si="49"/>
        <v>844000</v>
      </c>
      <c r="AS114" s="2245">
        <v>168.8</v>
      </c>
      <c r="AT114" s="2075">
        <v>15000</v>
      </c>
      <c r="AU114" s="2075">
        <v>10000</v>
      </c>
      <c r="AV114" s="2075">
        <v>5000</v>
      </c>
      <c r="AW114" s="2206">
        <f t="shared" si="73"/>
        <v>30000</v>
      </c>
      <c r="AX114" s="2206">
        <f t="shared" si="74"/>
        <v>5064000</v>
      </c>
      <c r="AY114" s="2206">
        <f t="shared" si="52"/>
        <v>2532000</v>
      </c>
      <c r="AZ114" s="2206">
        <f t="shared" si="53"/>
        <v>1688000</v>
      </c>
      <c r="BA114" s="2206">
        <f t="shared" si="54"/>
        <v>844000</v>
      </c>
      <c r="BB114" s="2245">
        <f t="shared" si="15"/>
        <v>0</v>
      </c>
      <c r="BC114" s="2207">
        <f t="shared" si="16"/>
        <v>0</v>
      </c>
      <c r="BD114" s="2245">
        <f t="shared" si="17"/>
        <v>-55.699999999999989</v>
      </c>
      <c r="BE114" s="2207">
        <f t="shared" si="18"/>
        <v>-1671000</v>
      </c>
      <c r="BF114" s="2246">
        <v>168.8</v>
      </c>
      <c r="BG114" s="2075">
        <v>15000</v>
      </c>
      <c r="BH114" s="2075">
        <v>10000</v>
      </c>
      <c r="BI114" s="2075">
        <v>5000</v>
      </c>
      <c r="BJ114" s="2206">
        <f t="shared" si="75"/>
        <v>30000</v>
      </c>
      <c r="BK114" s="2206">
        <f t="shared" si="76"/>
        <v>5064000</v>
      </c>
      <c r="BL114" s="2206">
        <f t="shared" si="57"/>
        <v>2532000</v>
      </c>
      <c r="BM114" s="2206">
        <f t="shared" si="58"/>
        <v>1688000</v>
      </c>
      <c r="BN114" s="2206">
        <f t="shared" si="59"/>
        <v>844000</v>
      </c>
      <c r="BO114" s="2245">
        <v>168.8</v>
      </c>
      <c r="BP114" s="2075">
        <v>15000</v>
      </c>
      <c r="BQ114" s="2075">
        <v>10000</v>
      </c>
      <c r="BR114" s="2075">
        <v>5000</v>
      </c>
      <c r="BS114" s="2206">
        <f t="shared" si="77"/>
        <v>30000</v>
      </c>
      <c r="BT114" s="2206">
        <f t="shared" si="78"/>
        <v>5064000</v>
      </c>
      <c r="BU114" s="2206">
        <f t="shared" si="62"/>
        <v>2532000</v>
      </c>
      <c r="BV114" s="2206">
        <f t="shared" si="63"/>
        <v>1688000</v>
      </c>
      <c r="BW114" s="2206">
        <f t="shared" si="64"/>
        <v>844000</v>
      </c>
      <c r="BX114" s="2245">
        <f t="shared" si="10"/>
        <v>0</v>
      </c>
      <c r="BY114" s="2207">
        <f t="shared" si="11"/>
        <v>0</v>
      </c>
      <c r="BZ114" s="2211">
        <f t="shared" si="20"/>
        <v>-55.699999999999989</v>
      </c>
      <c r="CA114" s="2212">
        <f t="shared" si="21"/>
        <v>-1671000</v>
      </c>
      <c r="CB114" s="2083"/>
      <c r="CC114" s="2083"/>
      <c r="CD114" s="2237"/>
      <c r="CF114" s="2200"/>
    </row>
    <row r="115" spans="1:94" s="1974" customFormat="1" ht="18" customHeight="1" outlineLevel="1">
      <c r="A115" s="2235" t="s">
        <v>3077</v>
      </c>
      <c r="B115" s="2235" t="b">
        <v>1</v>
      </c>
      <c r="C115" s="2201"/>
      <c r="D115" s="2236" t="s">
        <v>3078</v>
      </c>
      <c r="E115" s="2243" t="s">
        <v>3079</v>
      </c>
      <c r="F115" s="2204" t="s">
        <v>365</v>
      </c>
      <c r="G115" s="2244"/>
      <c r="H115" s="2206">
        <v>9300</v>
      </c>
      <c r="I115" s="2206">
        <v>16630</v>
      </c>
      <c r="J115" s="2206"/>
      <c r="K115" s="2206">
        <f t="shared" si="65"/>
        <v>25930</v>
      </c>
      <c r="L115" s="2206">
        <f t="shared" si="66"/>
        <v>0</v>
      </c>
      <c r="M115" s="2206">
        <f t="shared" si="32"/>
        <v>0</v>
      </c>
      <c r="N115" s="2206">
        <f t="shared" si="33"/>
        <v>0</v>
      </c>
      <c r="O115" s="2206">
        <f t="shared" si="34"/>
        <v>0</v>
      </c>
      <c r="P115" s="2244"/>
      <c r="Q115" s="2206">
        <v>9300</v>
      </c>
      <c r="R115" s="2206">
        <v>16630</v>
      </c>
      <c r="S115" s="2206"/>
      <c r="T115" s="2206">
        <f t="shared" si="67"/>
        <v>25930</v>
      </c>
      <c r="U115" s="2206">
        <f t="shared" si="68"/>
        <v>0</v>
      </c>
      <c r="V115" s="2206">
        <f t="shared" si="37"/>
        <v>0</v>
      </c>
      <c r="W115" s="2206">
        <f t="shared" si="38"/>
        <v>0</v>
      </c>
      <c r="X115" s="2206">
        <f t="shared" si="39"/>
        <v>0</v>
      </c>
      <c r="Y115" s="2244">
        <f t="shared" si="13"/>
        <v>0</v>
      </c>
      <c r="Z115" s="2207">
        <f t="shared" si="14"/>
        <v>0</v>
      </c>
      <c r="AA115" s="2244">
        <v>654</v>
      </c>
      <c r="AB115" s="2206">
        <v>20000</v>
      </c>
      <c r="AC115" s="2206">
        <v>12000</v>
      </c>
      <c r="AD115" s="2206">
        <v>5000</v>
      </c>
      <c r="AE115" s="2206">
        <f t="shared" si="69"/>
        <v>37000</v>
      </c>
      <c r="AF115" s="2206">
        <f t="shared" si="70"/>
        <v>24198000</v>
      </c>
      <c r="AG115" s="2206">
        <f t="shared" si="42"/>
        <v>13080000</v>
      </c>
      <c r="AH115" s="2206">
        <f t="shared" si="43"/>
        <v>7848000</v>
      </c>
      <c r="AI115" s="2207">
        <f t="shared" si="44"/>
        <v>3270000</v>
      </c>
      <c r="AJ115" s="2246">
        <v>0</v>
      </c>
      <c r="AK115" s="2075">
        <v>20000</v>
      </c>
      <c r="AL115" s="2075">
        <v>12000</v>
      </c>
      <c r="AM115" s="2075">
        <v>5000</v>
      </c>
      <c r="AN115" s="2206">
        <f t="shared" si="71"/>
        <v>37000</v>
      </c>
      <c r="AO115" s="2206">
        <f t="shared" si="72"/>
        <v>0</v>
      </c>
      <c r="AP115" s="2206">
        <f t="shared" si="47"/>
        <v>0</v>
      </c>
      <c r="AQ115" s="2206">
        <f t="shared" si="48"/>
        <v>0</v>
      </c>
      <c r="AR115" s="2206">
        <f t="shared" si="49"/>
        <v>0</v>
      </c>
      <c r="AS115" s="2244">
        <v>0</v>
      </c>
      <c r="AT115" s="2075">
        <v>20000</v>
      </c>
      <c r="AU115" s="2075">
        <v>12000</v>
      </c>
      <c r="AV115" s="2075">
        <v>5000</v>
      </c>
      <c r="AW115" s="2206">
        <f t="shared" si="73"/>
        <v>37000</v>
      </c>
      <c r="AX115" s="2206">
        <f t="shared" si="74"/>
        <v>0</v>
      </c>
      <c r="AY115" s="2206">
        <f t="shared" si="52"/>
        <v>0</v>
      </c>
      <c r="AZ115" s="2206">
        <f t="shared" si="53"/>
        <v>0</v>
      </c>
      <c r="BA115" s="2206">
        <f t="shared" si="54"/>
        <v>0</v>
      </c>
      <c r="BB115" s="2244">
        <f t="shared" si="15"/>
        <v>0</v>
      </c>
      <c r="BC115" s="2207">
        <f t="shared" si="16"/>
        <v>0</v>
      </c>
      <c r="BD115" s="2244">
        <f t="shared" si="17"/>
        <v>-654</v>
      </c>
      <c r="BE115" s="2207">
        <f t="shared" si="18"/>
        <v>-24198000</v>
      </c>
      <c r="BF115" s="2246">
        <v>0</v>
      </c>
      <c r="BG115" s="2075">
        <v>20000</v>
      </c>
      <c r="BH115" s="2075">
        <v>12000</v>
      </c>
      <c r="BI115" s="2075">
        <v>5000</v>
      </c>
      <c r="BJ115" s="2206">
        <f t="shared" si="75"/>
        <v>37000</v>
      </c>
      <c r="BK115" s="2206">
        <f t="shared" si="76"/>
        <v>0</v>
      </c>
      <c r="BL115" s="2206">
        <f t="shared" si="57"/>
        <v>0</v>
      </c>
      <c r="BM115" s="2206">
        <f t="shared" si="58"/>
        <v>0</v>
      </c>
      <c r="BN115" s="2206">
        <f t="shared" si="59"/>
        <v>0</v>
      </c>
      <c r="BO115" s="2244">
        <v>0</v>
      </c>
      <c r="BP115" s="2075">
        <v>20000</v>
      </c>
      <c r="BQ115" s="2075">
        <v>12000</v>
      </c>
      <c r="BR115" s="2075">
        <v>5000</v>
      </c>
      <c r="BS115" s="2206">
        <f t="shared" si="77"/>
        <v>37000</v>
      </c>
      <c r="BT115" s="2206">
        <f t="shared" si="78"/>
        <v>0</v>
      </c>
      <c r="BU115" s="2206">
        <f t="shared" si="62"/>
        <v>0</v>
      </c>
      <c r="BV115" s="2206">
        <f t="shared" si="63"/>
        <v>0</v>
      </c>
      <c r="BW115" s="2206">
        <f t="shared" si="64"/>
        <v>0</v>
      </c>
      <c r="BX115" s="2244">
        <f t="shared" si="10"/>
        <v>0</v>
      </c>
      <c r="BY115" s="2207">
        <f t="shared" si="11"/>
        <v>0</v>
      </c>
      <c r="BZ115" s="2211">
        <f t="shared" si="20"/>
        <v>-654</v>
      </c>
      <c r="CA115" s="2212">
        <f t="shared" si="21"/>
        <v>-24198000</v>
      </c>
      <c r="CB115" s="2247"/>
      <c r="CC115" s="2083"/>
      <c r="CD115" s="2237"/>
      <c r="CF115" s="2200"/>
    </row>
    <row r="116" spans="1:94" s="1974" customFormat="1" ht="18" customHeight="1" outlineLevel="1">
      <c r="A116" s="2235" t="s">
        <v>3080</v>
      </c>
      <c r="B116" s="2235" t="b">
        <v>1</v>
      </c>
      <c r="C116" s="2201"/>
      <c r="D116" s="2236" t="s">
        <v>3078</v>
      </c>
      <c r="E116" s="2203" t="s">
        <v>3081</v>
      </c>
      <c r="F116" s="2204" t="s">
        <v>365</v>
      </c>
      <c r="G116" s="2209"/>
      <c r="H116" s="2075">
        <v>9350</v>
      </c>
      <c r="I116" s="2075">
        <v>19940</v>
      </c>
      <c r="J116" s="2075"/>
      <c r="K116" s="2206">
        <f t="shared" si="65"/>
        <v>29290</v>
      </c>
      <c r="L116" s="2206">
        <f t="shared" si="66"/>
        <v>0</v>
      </c>
      <c r="M116" s="2206">
        <f t="shared" si="32"/>
        <v>0</v>
      </c>
      <c r="N116" s="2206">
        <f t="shared" si="33"/>
        <v>0</v>
      </c>
      <c r="O116" s="2206">
        <f t="shared" si="34"/>
        <v>0</v>
      </c>
      <c r="P116" s="2209"/>
      <c r="Q116" s="2075">
        <v>9350</v>
      </c>
      <c r="R116" s="2075">
        <v>19940</v>
      </c>
      <c r="S116" s="2075"/>
      <c r="T116" s="2206">
        <f t="shared" si="67"/>
        <v>29290</v>
      </c>
      <c r="U116" s="2206">
        <f t="shared" si="68"/>
        <v>0</v>
      </c>
      <c r="V116" s="2206">
        <f t="shared" si="37"/>
        <v>0</v>
      </c>
      <c r="W116" s="2206">
        <f t="shared" si="38"/>
        <v>0</v>
      </c>
      <c r="X116" s="2206">
        <f t="shared" si="39"/>
        <v>0</v>
      </c>
      <c r="Y116" s="2209">
        <f t="shared" si="13"/>
        <v>0</v>
      </c>
      <c r="Z116" s="2207">
        <f t="shared" si="14"/>
        <v>0</v>
      </c>
      <c r="AA116" s="2209">
        <v>1123.5999999999999</v>
      </c>
      <c r="AB116" s="2075">
        <v>20000</v>
      </c>
      <c r="AC116" s="2075">
        <v>12000</v>
      </c>
      <c r="AD116" s="2075">
        <v>5000</v>
      </c>
      <c r="AE116" s="2206">
        <f t="shared" si="69"/>
        <v>37000</v>
      </c>
      <c r="AF116" s="2206">
        <f t="shared" si="70"/>
        <v>41573200</v>
      </c>
      <c r="AG116" s="2206">
        <f t="shared" si="42"/>
        <v>22472000</v>
      </c>
      <c r="AH116" s="2206">
        <f t="shared" si="43"/>
        <v>13483200</v>
      </c>
      <c r="AI116" s="2207">
        <f t="shared" si="44"/>
        <v>5618000</v>
      </c>
      <c r="AJ116" s="2233">
        <v>0</v>
      </c>
      <c r="AK116" s="2075">
        <v>20000</v>
      </c>
      <c r="AL116" s="2075">
        <v>12000</v>
      </c>
      <c r="AM116" s="2075">
        <v>5000</v>
      </c>
      <c r="AN116" s="2206">
        <f t="shared" si="71"/>
        <v>37000</v>
      </c>
      <c r="AO116" s="2206">
        <f t="shared" si="72"/>
        <v>0</v>
      </c>
      <c r="AP116" s="2206">
        <f t="shared" si="47"/>
        <v>0</v>
      </c>
      <c r="AQ116" s="2206">
        <f t="shared" si="48"/>
        <v>0</v>
      </c>
      <c r="AR116" s="2206">
        <f t="shared" si="49"/>
        <v>0</v>
      </c>
      <c r="AS116" s="2209">
        <v>0</v>
      </c>
      <c r="AT116" s="2075">
        <v>20000</v>
      </c>
      <c r="AU116" s="2075">
        <v>12000</v>
      </c>
      <c r="AV116" s="2075">
        <v>5000</v>
      </c>
      <c r="AW116" s="2206">
        <f t="shared" si="73"/>
        <v>37000</v>
      </c>
      <c r="AX116" s="2206">
        <f t="shared" si="74"/>
        <v>0</v>
      </c>
      <c r="AY116" s="2206">
        <f t="shared" si="52"/>
        <v>0</v>
      </c>
      <c r="AZ116" s="2206">
        <f t="shared" si="53"/>
        <v>0</v>
      </c>
      <c r="BA116" s="2206">
        <f t="shared" si="54"/>
        <v>0</v>
      </c>
      <c r="BB116" s="2209">
        <f t="shared" si="15"/>
        <v>0</v>
      </c>
      <c r="BC116" s="2207">
        <f t="shared" si="16"/>
        <v>0</v>
      </c>
      <c r="BD116" s="2209">
        <f t="shared" si="17"/>
        <v>-1123.5999999999999</v>
      </c>
      <c r="BE116" s="2207">
        <f t="shared" si="18"/>
        <v>-41573200</v>
      </c>
      <c r="BF116" s="2233">
        <v>0</v>
      </c>
      <c r="BG116" s="2075">
        <v>20000</v>
      </c>
      <c r="BH116" s="2075">
        <v>12000</v>
      </c>
      <c r="BI116" s="2075">
        <v>5000</v>
      </c>
      <c r="BJ116" s="2206">
        <f t="shared" si="75"/>
        <v>37000</v>
      </c>
      <c r="BK116" s="2206">
        <f t="shared" si="76"/>
        <v>0</v>
      </c>
      <c r="BL116" s="2206">
        <f t="shared" si="57"/>
        <v>0</v>
      </c>
      <c r="BM116" s="2206">
        <f t="shared" si="58"/>
        <v>0</v>
      </c>
      <c r="BN116" s="2206">
        <f t="shared" si="59"/>
        <v>0</v>
      </c>
      <c r="BO116" s="2209">
        <v>0</v>
      </c>
      <c r="BP116" s="2075">
        <v>20000</v>
      </c>
      <c r="BQ116" s="2075">
        <v>12000</v>
      </c>
      <c r="BR116" s="2075">
        <v>5000</v>
      </c>
      <c r="BS116" s="2206">
        <f t="shared" si="77"/>
        <v>37000</v>
      </c>
      <c r="BT116" s="2206">
        <f t="shared" si="78"/>
        <v>0</v>
      </c>
      <c r="BU116" s="2206">
        <f t="shared" si="62"/>
        <v>0</v>
      </c>
      <c r="BV116" s="2206">
        <f t="shared" si="63"/>
        <v>0</v>
      </c>
      <c r="BW116" s="2206">
        <f t="shared" si="64"/>
        <v>0</v>
      </c>
      <c r="BX116" s="2209">
        <f t="shared" si="10"/>
        <v>0</v>
      </c>
      <c r="BY116" s="2207">
        <f t="shared" si="11"/>
        <v>0</v>
      </c>
      <c r="BZ116" s="2211">
        <f t="shared" si="20"/>
        <v>-1123.5999999999999</v>
      </c>
      <c r="CA116" s="2212">
        <f t="shared" si="21"/>
        <v>-41573200</v>
      </c>
      <c r="CB116" s="2082"/>
      <c r="CC116" s="2083"/>
      <c r="CD116" s="2237"/>
      <c r="CF116" s="2200"/>
    </row>
    <row r="117" spans="1:94" s="1974" customFormat="1" ht="18" customHeight="1" outlineLevel="1">
      <c r="A117" s="2235" t="s">
        <v>3082</v>
      </c>
      <c r="B117" s="2235" t="b">
        <v>1</v>
      </c>
      <c r="C117" s="2201"/>
      <c r="D117" s="2236" t="s">
        <v>3083</v>
      </c>
      <c r="E117" s="2243" t="s">
        <v>3084</v>
      </c>
      <c r="F117" s="2204" t="s">
        <v>365</v>
      </c>
      <c r="G117" s="2244">
        <v>715.5</v>
      </c>
      <c r="H117" s="2206">
        <v>24661</v>
      </c>
      <c r="I117" s="2206">
        <v>16603</v>
      </c>
      <c r="J117" s="2206">
        <v>740</v>
      </c>
      <c r="K117" s="2206">
        <f t="shared" si="65"/>
        <v>42004</v>
      </c>
      <c r="L117" s="2206">
        <f t="shared" si="66"/>
        <v>30053861</v>
      </c>
      <c r="M117" s="2206">
        <f t="shared" si="32"/>
        <v>17644945</v>
      </c>
      <c r="N117" s="2206">
        <f t="shared" si="33"/>
        <v>11879446</v>
      </c>
      <c r="O117" s="2206">
        <f t="shared" si="34"/>
        <v>529470</v>
      </c>
      <c r="P117" s="2244">
        <v>715.5</v>
      </c>
      <c r="Q117" s="2206">
        <v>24661</v>
      </c>
      <c r="R117" s="2206">
        <v>16603</v>
      </c>
      <c r="S117" s="2206">
        <v>740</v>
      </c>
      <c r="T117" s="2206">
        <f t="shared" si="67"/>
        <v>42004</v>
      </c>
      <c r="U117" s="2206">
        <f t="shared" si="68"/>
        <v>30053861</v>
      </c>
      <c r="V117" s="2206">
        <f t="shared" si="37"/>
        <v>17644945</v>
      </c>
      <c r="W117" s="2206">
        <f t="shared" si="38"/>
        <v>11879446</v>
      </c>
      <c r="X117" s="2206">
        <f t="shared" si="39"/>
        <v>529470</v>
      </c>
      <c r="Y117" s="2245">
        <f t="shared" si="13"/>
        <v>0</v>
      </c>
      <c r="Z117" s="2207">
        <f t="shared" si="14"/>
        <v>0</v>
      </c>
      <c r="AA117" s="2245"/>
      <c r="AB117" s="2206"/>
      <c r="AC117" s="2206"/>
      <c r="AD117" s="2206"/>
      <c r="AE117" s="2206">
        <f t="shared" si="69"/>
        <v>0</v>
      </c>
      <c r="AF117" s="2206">
        <f t="shared" si="70"/>
        <v>0</v>
      </c>
      <c r="AG117" s="2206">
        <f t="shared" si="42"/>
        <v>0</v>
      </c>
      <c r="AH117" s="2206">
        <f t="shared" si="43"/>
        <v>0</v>
      </c>
      <c r="AI117" s="2207">
        <f t="shared" si="44"/>
        <v>0</v>
      </c>
      <c r="AJ117" s="2246">
        <v>715.5</v>
      </c>
      <c r="AK117" s="2206">
        <v>22759</v>
      </c>
      <c r="AL117" s="2206">
        <v>28816</v>
      </c>
      <c r="AM117" s="2206">
        <v>1810</v>
      </c>
      <c r="AN117" s="2206">
        <f t="shared" si="71"/>
        <v>53385</v>
      </c>
      <c r="AO117" s="2206">
        <f t="shared" si="72"/>
        <v>38196967</v>
      </c>
      <c r="AP117" s="2206">
        <f t="shared" si="47"/>
        <v>16284064</v>
      </c>
      <c r="AQ117" s="2206">
        <f t="shared" si="48"/>
        <v>20617848</v>
      </c>
      <c r="AR117" s="2206">
        <f t="shared" si="49"/>
        <v>1295055</v>
      </c>
      <c r="AS117" s="2245">
        <v>715.5</v>
      </c>
      <c r="AT117" s="2206">
        <v>22759</v>
      </c>
      <c r="AU117" s="2206">
        <v>28816</v>
      </c>
      <c r="AV117" s="2206">
        <v>1810</v>
      </c>
      <c r="AW117" s="2206">
        <f t="shared" si="73"/>
        <v>53385</v>
      </c>
      <c r="AX117" s="2206">
        <f t="shared" si="74"/>
        <v>38196967</v>
      </c>
      <c r="AY117" s="2206">
        <f t="shared" si="52"/>
        <v>16284064</v>
      </c>
      <c r="AZ117" s="2206">
        <f t="shared" si="53"/>
        <v>20617848</v>
      </c>
      <c r="BA117" s="2206">
        <f t="shared" si="54"/>
        <v>1295055</v>
      </c>
      <c r="BB117" s="2245">
        <f t="shared" si="15"/>
        <v>0</v>
      </c>
      <c r="BC117" s="2207">
        <f t="shared" si="16"/>
        <v>0</v>
      </c>
      <c r="BD117" s="2245">
        <f t="shared" si="17"/>
        <v>715.5</v>
      </c>
      <c r="BE117" s="2207">
        <f t="shared" si="18"/>
        <v>38196967</v>
      </c>
      <c r="BF117" s="2246">
        <v>715.5</v>
      </c>
      <c r="BG117" s="2075">
        <v>22759</v>
      </c>
      <c r="BH117" s="2075">
        <v>28816</v>
      </c>
      <c r="BI117" s="2075">
        <v>1810</v>
      </c>
      <c r="BJ117" s="2206">
        <f t="shared" si="75"/>
        <v>53385</v>
      </c>
      <c r="BK117" s="2206">
        <f t="shared" si="76"/>
        <v>38196967</v>
      </c>
      <c r="BL117" s="2206">
        <f t="shared" si="57"/>
        <v>16284064</v>
      </c>
      <c r="BM117" s="2206">
        <f t="shared" si="58"/>
        <v>20617848</v>
      </c>
      <c r="BN117" s="2206">
        <f t="shared" si="59"/>
        <v>1295055</v>
      </c>
      <c r="BO117" s="2245">
        <v>715.5</v>
      </c>
      <c r="BP117" s="2075">
        <v>22759</v>
      </c>
      <c r="BQ117" s="2075">
        <v>28816</v>
      </c>
      <c r="BR117" s="2075">
        <v>1810</v>
      </c>
      <c r="BS117" s="2206">
        <f t="shared" si="77"/>
        <v>53385</v>
      </c>
      <c r="BT117" s="2206">
        <f t="shared" si="78"/>
        <v>38196967</v>
      </c>
      <c r="BU117" s="2206">
        <f t="shared" si="62"/>
        <v>16284064</v>
      </c>
      <c r="BV117" s="2206">
        <f t="shared" si="63"/>
        <v>20617848</v>
      </c>
      <c r="BW117" s="2206">
        <f t="shared" si="64"/>
        <v>1295055</v>
      </c>
      <c r="BX117" s="2245">
        <f t="shared" si="10"/>
        <v>0</v>
      </c>
      <c r="BY117" s="2207">
        <f t="shared" si="11"/>
        <v>0</v>
      </c>
      <c r="BZ117" s="2211">
        <f t="shared" si="20"/>
        <v>715.5</v>
      </c>
      <c r="CA117" s="2212">
        <f t="shared" si="21"/>
        <v>38196967</v>
      </c>
      <c r="CB117" s="2083"/>
      <c r="CC117" s="2083"/>
      <c r="CD117" s="2237"/>
      <c r="CF117" s="2200"/>
    </row>
    <row r="118" spans="1:94" s="1974" customFormat="1" ht="18" customHeight="1" outlineLevel="1">
      <c r="A118" s="2235" t="s">
        <v>3085</v>
      </c>
      <c r="B118" s="2235" t="b">
        <v>1</v>
      </c>
      <c r="C118" s="2201"/>
      <c r="D118" s="2236" t="s">
        <v>3086</v>
      </c>
      <c r="E118" s="2203" t="s">
        <v>3087</v>
      </c>
      <c r="F118" s="2204" t="s">
        <v>365</v>
      </c>
      <c r="G118" s="2209">
        <v>1355.2</v>
      </c>
      <c r="H118" s="2206">
        <v>24661</v>
      </c>
      <c r="I118" s="2206">
        <v>16603</v>
      </c>
      <c r="J118" s="2206">
        <v>740</v>
      </c>
      <c r="K118" s="2206">
        <f t="shared" si="65"/>
        <v>42004</v>
      </c>
      <c r="L118" s="2206">
        <f t="shared" si="66"/>
        <v>56923820</v>
      </c>
      <c r="M118" s="2206">
        <f t="shared" si="32"/>
        <v>33420587</v>
      </c>
      <c r="N118" s="2206">
        <f t="shared" si="33"/>
        <v>22500385</v>
      </c>
      <c r="O118" s="2206">
        <f t="shared" si="34"/>
        <v>1002848</v>
      </c>
      <c r="P118" s="2209">
        <v>1355.2</v>
      </c>
      <c r="Q118" s="2206">
        <v>24661</v>
      </c>
      <c r="R118" s="2206">
        <v>16603</v>
      </c>
      <c r="S118" s="2206">
        <v>740</v>
      </c>
      <c r="T118" s="2206">
        <f t="shared" si="67"/>
        <v>42004</v>
      </c>
      <c r="U118" s="2206">
        <f t="shared" si="68"/>
        <v>56923820</v>
      </c>
      <c r="V118" s="2206">
        <f t="shared" si="37"/>
        <v>33420587</v>
      </c>
      <c r="W118" s="2206">
        <f t="shared" si="38"/>
        <v>22500385</v>
      </c>
      <c r="X118" s="2206">
        <f t="shared" si="39"/>
        <v>1002848</v>
      </c>
      <c r="Y118" s="2241">
        <f t="shared" si="13"/>
        <v>0</v>
      </c>
      <c r="Z118" s="2207">
        <f t="shared" si="14"/>
        <v>0</v>
      </c>
      <c r="AA118" s="2241"/>
      <c r="AB118" s="2075"/>
      <c r="AC118" s="2075"/>
      <c r="AD118" s="2075"/>
      <c r="AE118" s="2206">
        <f t="shared" si="69"/>
        <v>0</v>
      </c>
      <c r="AF118" s="2206">
        <f t="shared" si="70"/>
        <v>0</v>
      </c>
      <c r="AG118" s="2206">
        <f t="shared" si="42"/>
        <v>0</v>
      </c>
      <c r="AH118" s="2206">
        <f t="shared" si="43"/>
        <v>0</v>
      </c>
      <c r="AI118" s="2207">
        <f t="shared" si="44"/>
        <v>0</v>
      </c>
      <c r="AJ118" s="2233">
        <v>1355.2</v>
      </c>
      <c r="AK118" s="2206">
        <v>22805</v>
      </c>
      <c r="AL118" s="2206">
        <v>29826</v>
      </c>
      <c r="AM118" s="2206">
        <v>1810</v>
      </c>
      <c r="AN118" s="2206">
        <f t="shared" si="71"/>
        <v>54441</v>
      </c>
      <c r="AO118" s="2206">
        <f t="shared" si="72"/>
        <v>73778443</v>
      </c>
      <c r="AP118" s="2206">
        <f t="shared" si="47"/>
        <v>30905336</v>
      </c>
      <c r="AQ118" s="2206">
        <f t="shared" si="48"/>
        <v>40420195</v>
      </c>
      <c r="AR118" s="2206">
        <f t="shared" si="49"/>
        <v>2452912</v>
      </c>
      <c r="AS118" s="2241">
        <v>1355.2</v>
      </c>
      <c r="AT118" s="2206">
        <v>22805</v>
      </c>
      <c r="AU118" s="2206">
        <v>29826</v>
      </c>
      <c r="AV118" s="2206">
        <v>1810</v>
      </c>
      <c r="AW118" s="2206">
        <f t="shared" si="73"/>
        <v>54441</v>
      </c>
      <c r="AX118" s="2206">
        <f t="shared" si="74"/>
        <v>73778443</v>
      </c>
      <c r="AY118" s="2206">
        <f t="shared" si="52"/>
        <v>30905336</v>
      </c>
      <c r="AZ118" s="2206">
        <f t="shared" si="53"/>
        <v>40420195</v>
      </c>
      <c r="BA118" s="2206">
        <f t="shared" si="54"/>
        <v>2452912</v>
      </c>
      <c r="BB118" s="2241">
        <f t="shared" si="15"/>
        <v>0</v>
      </c>
      <c r="BC118" s="2207">
        <f t="shared" si="16"/>
        <v>0</v>
      </c>
      <c r="BD118" s="2241">
        <f t="shared" si="17"/>
        <v>1355.2</v>
      </c>
      <c r="BE118" s="2207">
        <f t="shared" si="18"/>
        <v>73778443</v>
      </c>
      <c r="BF118" s="2233">
        <v>1355.2</v>
      </c>
      <c r="BG118" s="2075">
        <v>22805</v>
      </c>
      <c r="BH118" s="2075">
        <v>29826</v>
      </c>
      <c r="BI118" s="2075">
        <v>1810</v>
      </c>
      <c r="BJ118" s="2206">
        <f t="shared" si="75"/>
        <v>54441</v>
      </c>
      <c r="BK118" s="2206">
        <f t="shared" si="76"/>
        <v>73778443</v>
      </c>
      <c r="BL118" s="2206">
        <f t="shared" si="57"/>
        <v>30905336</v>
      </c>
      <c r="BM118" s="2206">
        <f t="shared" si="58"/>
        <v>40420195</v>
      </c>
      <c r="BN118" s="2206">
        <f t="shared" si="59"/>
        <v>2452912</v>
      </c>
      <c r="BO118" s="2241">
        <v>1355.2</v>
      </c>
      <c r="BP118" s="2075">
        <v>22805</v>
      </c>
      <c r="BQ118" s="2075">
        <v>29826</v>
      </c>
      <c r="BR118" s="2075">
        <v>1810</v>
      </c>
      <c r="BS118" s="2206">
        <f t="shared" si="77"/>
        <v>54441</v>
      </c>
      <c r="BT118" s="2206">
        <f t="shared" si="78"/>
        <v>73778443</v>
      </c>
      <c r="BU118" s="2206">
        <f t="shared" si="62"/>
        <v>30905336</v>
      </c>
      <c r="BV118" s="2206">
        <f t="shared" si="63"/>
        <v>40420195</v>
      </c>
      <c r="BW118" s="2206">
        <f t="shared" si="64"/>
        <v>2452912</v>
      </c>
      <c r="BX118" s="2241">
        <f t="shared" si="10"/>
        <v>0</v>
      </c>
      <c r="BY118" s="2207">
        <f t="shared" si="11"/>
        <v>0</v>
      </c>
      <c r="BZ118" s="2211">
        <f t="shared" si="20"/>
        <v>1355.2</v>
      </c>
      <c r="CA118" s="2212">
        <f t="shared" si="21"/>
        <v>73778443</v>
      </c>
      <c r="CB118" s="2083"/>
      <c r="CC118" s="2083"/>
      <c r="CD118" s="2237"/>
      <c r="CF118" s="2200"/>
    </row>
    <row r="119" spans="1:94" s="1974" customFormat="1" ht="17.25" customHeight="1" outlineLevel="1">
      <c r="A119" s="2238" t="s">
        <v>3088</v>
      </c>
      <c r="B119" s="2238" t="e">
        <v>#N/A</v>
      </c>
      <c r="C119" s="2201"/>
      <c r="D119" s="2236" t="s">
        <v>3089</v>
      </c>
      <c r="E119" s="2203" t="s">
        <v>3090</v>
      </c>
      <c r="F119" s="2204" t="s">
        <v>365</v>
      </c>
      <c r="G119" s="2209">
        <v>642.29999999999995</v>
      </c>
      <c r="H119" s="2240">
        <v>1160</v>
      </c>
      <c r="I119" s="2240">
        <v>9030</v>
      </c>
      <c r="J119" s="2240"/>
      <c r="K119" s="2206">
        <f t="shared" si="65"/>
        <v>10190</v>
      </c>
      <c r="L119" s="2206">
        <f t="shared" si="66"/>
        <v>6545037</v>
      </c>
      <c r="M119" s="2240">
        <f t="shared" si="32"/>
        <v>745068</v>
      </c>
      <c r="N119" s="2240">
        <f t="shared" si="33"/>
        <v>5799969</v>
      </c>
      <c r="O119" s="2240">
        <f t="shared" si="34"/>
        <v>0</v>
      </c>
      <c r="P119" s="2209">
        <v>642.29999999999995</v>
      </c>
      <c r="Q119" s="2206">
        <v>1160</v>
      </c>
      <c r="R119" s="2206">
        <v>9030</v>
      </c>
      <c r="S119" s="2206"/>
      <c r="T119" s="2206">
        <f t="shared" si="67"/>
        <v>10190</v>
      </c>
      <c r="U119" s="2206">
        <f t="shared" si="68"/>
        <v>6545037</v>
      </c>
      <c r="V119" s="2240">
        <f t="shared" si="37"/>
        <v>745068</v>
      </c>
      <c r="W119" s="2240">
        <f t="shared" si="38"/>
        <v>5799969</v>
      </c>
      <c r="X119" s="2240">
        <f t="shared" si="39"/>
        <v>0</v>
      </c>
      <c r="Y119" s="2241">
        <f t="shared" si="13"/>
        <v>0</v>
      </c>
      <c r="Z119" s="2207">
        <f t="shared" si="14"/>
        <v>0</v>
      </c>
      <c r="AA119" s="2241"/>
      <c r="AB119" s="2239"/>
      <c r="AC119" s="2239"/>
      <c r="AD119" s="2239"/>
      <c r="AE119" s="2206">
        <f t="shared" si="69"/>
        <v>0</v>
      </c>
      <c r="AF119" s="2206">
        <f t="shared" si="70"/>
        <v>0</v>
      </c>
      <c r="AG119" s="2240">
        <f t="shared" si="42"/>
        <v>0</v>
      </c>
      <c r="AH119" s="2240">
        <f t="shared" si="43"/>
        <v>0</v>
      </c>
      <c r="AI119" s="2242">
        <f t="shared" si="44"/>
        <v>0</v>
      </c>
      <c r="AJ119" s="2233">
        <v>642.29999999999995</v>
      </c>
      <c r="AK119" s="2240"/>
      <c r="AL119" s="2240">
        <v>8500</v>
      </c>
      <c r="AM119" s="2240"/>
      <c r="AN119" s="2206">
        <f t="shared" si="71"/>
        <v>8500</v>
      </c>
      <c r="AO119" s="2206">
        <f t="shared" si="72"/>
        <v>5459550</v>
      </c>
      <c r="AP119" s="2240">
        <f t="shared" si="47"/>
        <v>0</v>
      </c>
      <c r="AQ119" s="2240">
        <f t="shared" si="48"/>
        <v>5459550</v>
      </c>
      <c r="AR119" s="2240">
        <f t="shared" si="49"/>
        <v>0</v>
      </c>
      <c r="AS119" s="2241">
        <v>642.29999999999995</v>
      </c>
      <c r="AT119" s="2206"/>
      <c r="AU119" s="2206">
        <v>8500</v>
      </c>
      <c r="AV119" s="2206"/>
      <c r="AW119" s="2206">
        <f t="shared" si="73"/>
        <v>8500</v>
      </c>
      <c r="AX119" s="2206">
        <f t="shared" si="74"/>
        <v>5459550</v>
      </c>
      <c r="AY119" s="2240">
        <f t="shared" si="52"/>
        <v>0</v>
      </c>
      <c r="AZ119" s="2240">
        <f t="shared" si="53"/>
        <v>5459550</v>
      </c>
      <c r="BA119" s="2240">
        <f t="shared" si="54"/>
        <v>0</v>
      </c>
      <c r="BB119" s="2241">
        <f t="shared" si="15"/>
        <v>0</v>
      </c>
      <c r="BC119" s="2207">
        <f t="shared" si="16"/>
        <v>0</v>
      </c>
      <c r="BD119" s="2241">
        <f t="shared" si="17"/>
        <v>642.29999999999995</v>
      </c>
      <c r="BE119" s="2207">
        <f t="shared" si="18"/>
        <v>5459550</v>
      </c>
      <c r="BF119" s="2233">
        <v>642.29999999999995</v>
      </c>
      <c r="BG119" s="2075"/>
      <c r="BH119" s="2075">
        <v>8500</v>
      </c>
      <c r="BI119" s="2075"/>
      <c r="BJ119" s="2206">
        <f t="shared" si="75"/>
        <v>8500</v>
      </c>
      <c r="BK119" s="2206">
        <f t="shared" si="76"/>
        <v>5459550</v>
      </c>
      <c r="BL119" s="2206">
        <f t="shared" si="57"/>
        <v>0</v>
      </c>
      <c r="BM119" s="2206">
        <f t="shared" si="58"/>
        <v>5459550</v>
      </c>
      <c r="BN119" s="2206">
        <f t="shared" si="59"/>
        <v>0</v>
      </c>
      <c r="BO119" s="2241">
        <v>642.29999999999995</v>
      </c>
      <c r="BP119" s="2075"/>
      <c r="BQ119" s="2075">
        <v>8500</v>
      </c>
      <c r="BR119" s="2075"/>
      <c r="BS119" s="2206">
        <f t="shared" si="77"/>
        <v>8500</v>
      </c>
      <c r="BT119" s="2206">
        <f t="shared" si="78"/>
        <v>5459550</v>
      </c>
      <c r="BU119" s="2206">
        <f t="shared" si="62"/>
        <v>0</v>
      </c>
      <c r="BV119" s="2206">
        <f t="shared" si="63"/>
        <v>5459550</v>
      </c>
      <c r="BW119" s="2206">
        <f t="shared" si="64"/>
        <v>0</v>
      </c>
      <c r="BX119" s="2241">
        <f t="shared" si="10"/>
        <v>0</v>
      </c>
      <c r="BY119" s="2207">
        <f t="shared" si="11"/>
        <v>0</v>
      </c>
      <c r="BZ119" s="2211">
        <f t="shared" si="20"/>
        <v>642.29999999999995</v>
      </c>
      <c r="CA119" s="2212">
        <f t="shared" si="21"/>
        <v>5459550</v>
      </c>
      <c r="CB119" s="2083"/>
      <c r="CC119" s="2083"/>
      <c r="CD119" s="2237"/>
      <c r="CF119" s="2200"/>
      <c r="CJ119" s="1975"/>
      <c r="CK119" s="1975"/>
      <c r="CL119" s="1975"/>
      <c r="CM119" s="1975"/>
      <c r="CN119" s="1975"/>
      <c r="CO119" s="1975"/>
      <c r="CP119" s="1975"/>
    </row>
    <row r="120" spans="1:94" s="1974" customFormat="1" ht="18" customHeight="1" outlineLevel="1">
      <c r="A120" s="2235" t="s">
        <v>3091</v>
      </c>
      <c r="B120" s="2235" t="b">
        <v>1</v>
      </c>
      <c r="C120" s="2201"/>
      <c r="D120" s="2236" t="s">
        <v>3092</v>
      </c>
      <c r="E120" s="2243" t="s">
        <v>3093</v>
      </c>
      <c r="F120" s="2204" t="s">
        <v>365</v>
      </c>
      <c r="G120" s="2244">
        <v>1532.9</v>
      </c>
      <c r="H120" s="2206">
        <v>5130</v>
      </c>
      <c r="I120" s="2206">
        <v>0</v>
      </c>
      <c r="J120" s="2206"/>
      <c r="K120" s="2206">
        <f t="shared" si="65"/>
        <v>5130</v>
      </c>
      <c r="L120" s="2206">
        <f t="shared" si="66"/>
        <v>7863777</v>
      </c>
      <c r="M120" s="2206">
        <f t="shared" si="32"/>
        <v>7863777</v>
      </c>
      <c r="N120" s="2206">
        <f t="shared" si="33"/>
        <v>0</v>
      </c>
      <c r="O120" s="2206">
        <f t="shared" si="34"/>
        <v>0</v>
      </c>
      <c r="P120" s="2244">
        <v>1532.9</v>
      </c>
      <c r="Q120" s="2206">
        <v>5130</v>
      </c>
      <c r="R120" s="2206">
        <v>0</v>
      </c>
      <c r="S120" s="2206"/>
      <c r="T120" s="2206">
        <f t="shared" si="67"/>
        <v>5130</v>
      </c>
      <c r="U120" s="2206">
        <f t="shared" si="68"/>
        <v>7863777</v>
      </c>
      <c r="V120" s="2206">
        <f t="shared" si="37"/>
        <v>7863777</v>
      </c>
      <c r="W120" s="2206">
        <f t="shared" si="38"/>
        <v>0</v>
      </c>
      <c r="X120" s="2206">
        <f t="shared" si="39"/>
        <v>0</v>
      </c>
      <c r="Y120" s="2245">
        <f t="shared" si="13"/>
        <v>0</v>
      </c>
      <c r="Z120" s="2207">
        <f t="shared" si="14"/>
        <v>0</v>
      </c>
      <c r="AA120" s="2245">
        <v>1201</v>
      </c>
      <c r="AB120" s="2206">
        <v>4000</v>
      </c>
      <c r="AC120" s="2206">
        <v>1000</v>
      </c>
      <c r="AD120" s="2206"/>
      <c r="AE120" s="2206">
        <f t="shared" si="69"/>
        <v>5000</v>
      </c>
      <c r="AF120" s="2206">
        <f t="shared" si="70"/>
        <v>6005000</v>
      </c>
      <c r="AG120" s="2206">
        <f t="shared" si="42"/>
        <v>4804000</v>
      </c>
      <c r="AH120" s="2206">
        <f t="shared" si="43"/>
        <v>1201000</v>
      </c>
      <c r="AI120" s="2207">
        <f t="shared" si="44"/>
        <v>0</v>
      </c>
      <c r="AJ120" s="2246">
        <v>1532.9</v>
      </c>
      <c r="AK120" s="2075">
        <v>4000</v>
      </c>
      <c r="AL120" s="2075">
        <v>1000</v>
      </c>
      <c r="AM120" s="2075"/>
      <c r="AN120" s="2206">
        <f t="shared" si="71"/>
        <v>5000</v>
      </c>
      <c r="AO120" s="2206">
        <f t="shared" si="72"/>
        <v>7664500</v>
      </c>
      <c r="AP120" s="2206">
        <f t="shared" si="47"/>
        <v>6131600</v>
      </c>
      <c r="AQ120" s="2206">
        <f t="shared" si="48"/>
        <v>1532900</v>
      </c>
      <c r="AR120" s="2206">
        <f t="shared" si="49"/>
        <v>0</v>
      </c>
      <c r="AS120" s="2245">
        <v>1532.9</v>
      </c>
      <c r="AT120" s="2075">
        <v>4000</v>
      </c>
      <c r="AU120" s="2075">
        <v>1000</v>
      </c>
      <c r="AV120" s="2075"/>
      <c r="AW120" s="2206">
        <f t="shared" si="73"/>
        <v>5000</v>
      </c>
      <c r="AX120" s="2206">
        <f t="shared" si="74"/>
        <v>7664500</v>
      </c>
      <c r="AY120" s="2206">
        <f t="shared" si="52"/>
        <v>6131600</v>
      </c>
      <c r="AZ120" s="2206">
        <f t="shared" si="53"/>
        <v>1532900</v>
      </c>
      <c r="BA120" s="2206">
        <f t="shared" si="54"/>
        <v>0</v>
      </c>
      <c r="BB120" s="2245">
        <f t="shared" si="15"/>
        <v>0</v>
      </c>
      <c r="BC120" s="2207">
        <f t="shared" si="16"/>
        <v>0</v>
      </c>
      <c r="BD120" s="2245">
        <f t="shared" si="17"/>
        <v>331.90000000000009</v>
      </c>
      <c r="BE120" s="2207">
        <f t="shared" si="18"/>
        <v>1659500</v>
      </c>
      <c r="BF120" s="2246">
        <v>1532.9</v>
      </c>
      <c r="BG120" s="2075">
        <v>4000</v>
      </c>
      <c r="BH120" s="2075">
        <v>1000</v>
      </c>
      <c r="BI120" s="2075"/>
      <c r="BJ120" s="2206">
        <f t="shared" si="75"/>
        <v>5000</v>
      </c>
      <c r="BK120" s="2206">
        <f t="shared" si="76"/>
        <v>7664500</v>
      </c>
      <c r="BL120" s="2206">
        <f t="shared" si="57"/>
        <v>6131600</v>
      </c>
      <c r="BM120" s="2206">
        <f t="shared" si="58"/>
        <v>1532900</v>
      </c>
      <c r="BN120" s="2206">
        <f t="shared" si="59"/>
        <v>0</v>
      </c>
      <c r="BO120" s="2245">
        <v>1532.9</v>
      </c>
      <c r="BP120" s="2075">
        <v>4000</v>
      </c>
      <c r="BQ120" s="2075">
        <v>1000</v>
      </c>
      <c r="BR120" s="2075"/>
      <c r="BS120" s="2206">
        <f t="shared" si="77"/>
        <v>5000</v>
      </c>
      <c r="BT120" s="2206">
        <f t="shared" si="78"/>
        <v>7664500</v>
      </c>
      <c r="BU120" s="2206">
        <f t="shared" si="62"/>
        <v>6131600</v>
      </c>
      <c r="BV120" s="2206">
        <f t="shared" si="63"/>
        <v>1532900</v>
      </c>
      <c r="BW120" s="2206">
        <f t="shared" si="64"/>
        <v>0</v>
      </c>
      <c r="BX120" s="2245">
        <f t="shared" si="10"/>
        <v>0</v>
      </c>
      <c r="BY120" s="2207">
        <f t="shared" si="11"/>
        <v>0</v>
      </c>
      <c r="BZ120" s="2211">
        <f t="shared" si="20"/>
        <v>331.90000000000009</v>
      </c>
      <c r="CA120" s="2212">
        <f t="shared" si="21"/>
        <v>1659500</v>
      </c>
      <c r="CB120" s="2083"/>
      <c r="CC120" s="2083"/>
      <c r="CD120" s="2237"/>
      <c r="CF120" s="2200"/>
    </row>
    <row r="121" spans="1:94" s="1974" customFormat="1" ht="18" customHeight="1" outlineLevel="1">
      <c r="A121" s="2235" t="s">
        <v>3094</v>
      </c>
      <c r="B121" s="2235" t="b">
        <v>1</v>
      </c>
      <c r="C121" s="2201"/>
      <c r="D121" s="2236" t="s">
        <v>3095</v>
      </c>
      <c r="E121" s="2243" t="s">
        <v>3096</v>
      </c>
      <c r="F121" s="2204" t="s">
        <v>449</v>
      </c>
      <c r="G121" s="2244">
        <v>439.2</v>
      </c>
      <c r="H121" s="2206">
        <v>300</v>
      </c>
      <c r="I121" s="2206">
        <v>1320</v>
      </c>
      <c r="J121" s="2206"/>
      <c r="K121" s="2206">
        <f t="shared" si="65"/>
        <v>1620</v>
      </c>
      <c r="L121" s="2206">
        <f t="shared" si="66"/>
        <v>711504</v>
      </c>
      <c r="M121" s="2206">
        <f t="shared" si="32"/>
        <v>131760</v>
      </c>
      <c r="N121" s="2206">
        <f t="shared" si="33"/>
        <v>579744</v>
      </c>
      <c r="O121" s="2206">
        <f t="shared" si="34"/>
        <v>0</v>
      </c>
      <c r="P121" s="2244">
        <v>439.2</v>
      </c>
      <c r="Q121" s="2206">
        <v>300</v>
      </c>
      <c r="R121" s="2206">
        <v>1320</v>
      </c>
      <c r="S121" s="2206"/>
      <c r="T121" s="2206">
        <f t="shared" si="67"/>
        <v>1620</v>
      </c>
      <c r="U121" s="2206">
        <f t="shared" si="68"/>
        <v>711504</v>
      </c>
      <c r="V121" s="2206">
        <f t="shared" si="37"/>
        <v>131760</v>
      </c>
      <c r="W121" s="2206">
        <f t="shared" si="38"/>
        <v>579744</v>
      </c>
      <c r="X121" s="2206">
        <f t="shared" si="39"/>
        <v>0</v>
      </c>
      <c r="Y121" s="2245">
        <f t="shared" si="13"/>
        <v>0</v>
      </c>
      <c r="Z121" s="2207">
        <f t="shared" si="14"/>
        <v>0</v>
      </c>
      <c r="AA121" s="2245">
        <v>416.2</v>
      </c>
      <c r="AB121" s="2206">
        <v>800</v>
      </c>
      <c r="AC121" s="2206">
        <v>1000</v>
      </c>
      <c r="AD121" s="2206">
        <v>200</v>
      </c>
      <c r="AE121" s="2206">
        <f t="shared" si="69"/>
        <v>2000</v>
      </c>
      <c r="AF121" s="2206">
        <f t="shared" si="70"/>
        <v>832400</v>
      </c>
      <c r="AG121" s="2206">
        <f t="shared" si="42"/>
        <v>332960</v>
      </c>
      <c r="AH121" s="2206">
        <f t="shared" si="43"/>
        <v>416200</v>
      </c>
      <c r="AI121" s="2207">
        <f t="shared" si="44"/>
        <v>83240</v>
      </c>
      <c r="AJ121" s="2246">
        <v>439.2</v>
      </c>
      <c r="AK121" s="2075">
        <v>800</v>
      </c>
      <c r="AL121" s="2075">
        <v>1000</v>
      </c>
      <c r="AM121" s="2075">
        <v>200</v>
      </c>
      <c r="AN121" s="2206">
        <f t="shared" si="71"/>
        <v>2000</v>
      </c>
      <c r="AO121" s="2206">
        <f t="shared" si="72"/>
        <v>878400</v>
      </c>
      <c r="AP121" s="2206">
        <f t="shared" si="47"/>
        <v>351360</v>
      </c>
      <c r="AQ121" s="2206">
        <f t="shared" si="48"/>
        <v>439200</v>
      </c>
      <c r="AR121" s="2206">
        <f t="shared" si="49"/>
        <v>87840</v>
      </c>
      <c r="AS121" s="2245">
        <v>439.2</v>
      </c>
      <c r="AT121" s="2075">
        <v>800</v>
      </c>
      <c r="AU121" s="2075">
        <v>1000</v>
      </c>
      <c r="AV121" s="2075">
        <v>200</v>
      </c>
      <c r="AW121" s="2206">
        <f t="shared" si="73"/>
        <v>2000</v>
      </c>
      <c r="AX121" s="2206">
        <f t="shared" si="74"/>
        <v>878400</v>
      </c>
      <c r="AY121" s="2206">
        <f t="shared" si="52"/>
        <v>351360</v>
      </c>
      <c r="AZ121" s="2206">
        <f t="shared" si="53"/>
        <v>439200</v>
      </c>
      <c r="BA121" s="2206">
        <f t="shared" si="54"/>
        <v>87840</v>
      </c>
      <c r="BB121" s="2245">
        <f t="shared" si="15"/>
        <v>0</v>
      </c>
      <c r="BC121" s="2207">
        <f t="shared" si="16"/>
        <v>0</v>
      </c>
      <c r="BD121" s="2245">
        <f t="shared" si="17"/>
        <v>23</v>
      </c>
      <c r="BE121" s="2207">
        <f t="shared" si="18"/>
        <v>46000</v>
      </c>
      <c r="BF121" s="2246">
        <v>439.2</v>
      </c>
      <c r="BG121" s="2075">
        <v>800</v>
      </c>
      <c r="BH121" s="2075">
        <v>1000</v>
      </c>
      <c r="BI121" s="2075">
        <v>200</v>
      </c>
      <c r="BJ121" s="2206">
        <f t="shared" si="75"/>
        <v>2000</v>
      </c>
      <c r="BK121" s="2206">
        <f t="shared" si="76"/>
        <v>878400</v>
      </c>
      <c r="BL121" s="2206">
        <f t="shared" si="57"/>
        <v>351360</v>
      </c>
      <c r="BM121" s="2206">
        <f t="shared" si="58"/>
        <v>439200</v>
      </c>
      <c r="BN121" s="2206">
        <f t="shared" si="59"/>
        <v>87840</v>
      </c>
      <c r="BO121" s="2245">
        <v>439.2</v>
      </c>
      <c r="BP121" s="2075">
        <v>800</v>
      </c>
      <c r="BQ121" s="2075">
        <v>1000</v>
      </c>
      <c r="BR121" s="2075">
        <v>200</v>
      </c>
      <c r="BS121" s="2206">
        <f t="shared" si="77"/>
        <v>2000</v>
      </c>
      <c r="BT121" s="2206">
        <f t="shared" si="78"/>
        <v>878400</v>
      </c>
      <c r="BU121" s="2206">
        <f t="shared" si="62"/>
        <v>351360</v>
      </c>
      <c r="BV121" s="2206">
        <f t="shared" si="63"/>
        <v>439200</v>
      </c>
      <c r="BW121" s="2206">
        <f t="shared" si="64"/>
        <v>87840</v>
      </c>
      <c r="BX121" s="2245">
        <f t="shared" si="10"/>
        <v>0</v>
      </c>
      <c r="BY121" s="2207">
        <f t="shared" si="11"/>
        <v>0</v>
      </c>
      <c r="BZ121" s="2211">
        <f t="shared" si="20"/>
        <v>23</v>
      </c>
      <c r="CA121" s="2212">
        <f t="shared" si="21"/>
        <v>46000</v>
      </c>
      <c r="CB121" s="2247"/>
      <c r="CC121" s="2083"/>
      <c r="CD121" s="2237"/>
      <c r="CF121" s="2200"/>
    </row>
    <row r="122" spans="1:94" s="1974" customFormat="1" ht="18" customHeight="1" outlineLevel="1">
      <c r="A122" s="2235" t="s">
        <v>3097</v>
      </c>
      <c r="B122" s="2235" t="b">
        <v>1</v>
      </c>
      <c r="C122" s="2201"/>
      <c r="D122" s="2236" t="s">
        <v>3098</v>
      </c>
      <c r="E122" s="2203" t="s">
        <v>3099</v>
      </c>
      <c r="F122" s="2204" t="s">
        <v>365</v>
      </c>
      <c r="G122" s="2209">
        <v>1.8</v>
      </c>
      <c r="H122" s="2075">
        <v>1930</v>
      </c>
      <c r="I122" s="2075">
        <v>17490</v>
      </c>
      <c r="J122" s="2075"/>
      <c r="K122" s="2206">
        <f t="shared" si="65"/>
        <v>19420</v>
      </c>
      <c r="L122" s="2206">
        <f t="shared" si="66"/>
        <v>34956</v>
      </c>
      <c r="M122" s="2206">
        <f t="shared" si="32"/>
        <v>3474</v>
      </c>
      <c r="N122" s="2206">
        <f t="shared" si="33"/>
        <v>31482</v>
      </c>
      <c r="O122" s="2206">
        <f t="shared" si="34"/>
        <v>0</v>
      </c>
      <c r="P122" s="2209">
        <v>1.8</v>
      </c>
      <c r="Q122" s="2075">
        <v>1930</v>
      </c>
      <c r="R122" s="2075">
        <v>17490</v>
      </c>
      <c r="S122" s="2075"/>
      <c r="T122" s="2206">
        <f t="shared" si="67"/>
        <v>19420</v>
      </c>
      <c r="U122" s="2206">
        <f t="shared" si="68"/>
        <v>34956</v>
      </c>
      <c r="V122" s="2206">
        <f t="shared" si="37"/>
        <v>3474</v>
      </c>
      <c r="W122" s="2206">
        <f t="shared" si="38"/>
        <v>31482</v>
      </c>
      <c r="X122" s="2206">
        <f t="shared" si="39"/>
        <v>0</v>
      </c>
      <c r="Y122" s="2241">
        <f t="shared" si="13"/>
        <v>0</v>
      </c>
      <c r="Z122" s="2207">
        <f t="shared" si="14"/>
        <v>0</v>
      </c>
      <c r="AA122" s="2241">
        <v>1.8</v>
      </c>
      <c r="AB122" s="2075"/>
      <c r="AC122" s="2075">
        <v>9500</v>
      </c>
      <c r="AD122" s="2075"/>
      <c r="AE122" s="2206">
        <f t="shared" si="69"/>
        <v>9500</v>
      </c>
      <c r="AF122" s="2206">
        <f t="shared" si="70"/>
        <v>17100</v>
      </c>
      <c r="AG122" s="2206">
        <f t="shared" si="42"/>
        <v>0</v>
      </c>
      <c r="AH122" s="2206">
        <f t="shared" si="43"/>
        <v>17100</v>
      </c>
      <c r="AI122" s="2207">
        <f t="shared" si="44"/>
        <v>0</v>
      </c>
      <c r="AJ122" s="2233">
        <v>1.8</v>
      </c>
      <c r="AK122" s="2075"/>
      <c r="AL122" s="2075">
        <v>9500</v>
      </c>
      <c r="AM122" s="2075"/>
      <c r="AN122" s="2206">
        <f t="shared" si="71"/>
        <v>9500</v>
      </c>
      <c r="AO122" s="2206">
        <f t="shared" si="72"/>
        <v>17100</v>
      </c>
      <c r="AP122" s="2206">
        <f t="shared" si="47"/>
        <v>0</v>
      </c>
      <c r="AQ122" s="2206">
        <f t="shared" si="48"/>
        <v>17100</v>
      </c>
      <c r="AR122" s="2206">
        <f t="shared" si="49"/>
        <v>0</v>
      </c>
      <c r="AS122" s="2241">
        <v>1.8</v>
      </c>
      <c r="AT122" s="2075"/>
      <c r="AU122" s="2075">
        <v>9500</v>
      </c>
      <c r="AV122" s="2075"/>
      <c r="AW122" s="2206">
        <f t="shared" si="73"/>
        <v>9500</v>
      </c>
      <c r="AX122" s="2206">
        <f t="shared" si="74"/>
        <v>17100</v>
      </c>
      <c r="AY122" s="2206">
        <f t="shared" si="52"/>
        <v>0</v>
      </c>
      <c r="AZ122" s="2206">
        <f t="shared" si="53"/>
        <v>17100</v>
      </c>
      <c r="BA122" s="2206">
        <f t="shared" si="54"/>
        <v>0</v>
      </c>
      <c r="BB122" s="2241">
        <f t="shared" si="15"/>
        <v>0</v>
      </c>
      <c r="BC122" s="2207">
        <f t="shared" si="16"/>
        <v>0</v>
      </c>
      <c r="BD122" s="2241">
        <f t="shared" si="17"/>
        <v>0</v>
      </c>
      <c r="BE122" s="2207">
        <f t="shared" si="18"/>
        <v>0</v>
      </c>
      <c r="BF122" s="2233">
        <v>1.8</v>
      </c>
      <c r="BG122" s="2075"/>
      <c r="BH122" s="2075">
        <v>9500</v>
      </c>
      <c r="BI122" s="2075"/>
      <c r="BJ122" s="2206">
        <f t="shared" si="75"/>
        <v>9500</v>
      </c>
      <c r="BK122" s="2206">
        <f t="shared" si="76"/>
        <v>17100</v>
      </c>
      <c r="BL122" s="2206">
        <f t="shared" si="57"/>
        <v>0</v>
      </c>
      <c r="BM122" s="2206">
        <f t="shared" si="58"/>
        <v>17100</v>
      </c>
      <c r="BN122" s="2206">
        <f t="shared" si="59"/>
        <v>0</v>
      </c>
      <c r="BO122" s="2241">
        <v>1.8</v>
      </c>
      <c r="BP122" s="2075"/>
      <c r="BQ122" s="2075">
        <v>9500</v>
      </c>
      <c r="BR122" s="2075"/>
      <c r="BS122" s="2206">
        <f t="shared" si="77"/>
        <v>9500</v>
      </c>
      <c r="BT122" s="2206">
        <f t="shared" si="78"/>
        <v>17100</v>
      </c>
      <c r="BU122" s="2206">
        <f t="shared" si="62"/>
        <v>0</v>
      </c>
      <c r="BV122" s="2206">
        <f t="shared" si="63"/>
        <v>17100</v>
      </c>
      <c r="BW122" s="2206">
        <f t="shared" si="64"/>
        <v>0</v>
      </c>
      <c r="BX122" s="2241">
        <f t="shared" si="10"/>
        <v>0</v>
      </c>
      <c r="BY122" s="2207">
        <f t="shared" si="11"/>
        <v>0</v>
      </c>
      <c r="BZ122" s="2211">
        <f t="shared" si="20"/>
        <v>0</v>
      </c>
      <c r="CA122" s="2212">
        <f t="shared" si="21"/>
        <v>0</v>
      </c>
      <c r="CB122" s="2082"/>
      <c r="CC122" s="2083"/>
      <c r="CD122" s="2237"/>
      <c r="CF122" s="2200"/>
    </row>
    <row r="123" spans="1:94" s="1974" customFormat="1" ht="18" customHeight="1" outlineLevel="1">
      <c r="A123" s="2235" t="s">
        <v>3100</v>
      </c>
      <c r="B123" s="2235" t="b">
        <v>1</v>
      </c>
      <c r="C123" s="2201"/>
      <c r="D123" s="2236" t="s">
        <v>3098</v>
      </c>
      <c r="E123" s="2243" t="s">
        <v>3101</v>
      </c>
      <c r="F123" s="2204" t="s">
        <v>365</v>
      </c>
      <c r="G123" s="2244">
        <v>147.19999999999999</v>
      </c>
      <c r="H123" s="2206">
        <v>3050</v>
      </c>
      <c r="I123" s="2206">
        <v>16200</v>
      </c>
      <c r="J123" s="2206"/>
      <c r="K123" s="2206">
        <f t="shared" si="65"/>
        <v>19250</v>
      </c>
      <c r="L123" s="2206">
        <f t="shared" si="66"/>
        <v>2833600</v>
      </c>
      <c r="M123" s="2206">
        <f t="shared" si="32"/>
        <v>448960</v>
      </c>
      <c r="N123" s="2206">
        <f t="shared" si="33"/>
        <v>2384640</v>
      </c>
      <c r="O123" s="2206">
        <f t="shared" si="34"/>
        <v>0</v>
      </c>
      <c r="P123" s="2244">
        <v>147.19999999999999</v>
      </c>
      <c r="Q123" s="2206">
        <v>3050</v>
      </c>
      <c r="R123" s="2206">
        <v>16200</v>
      </c>
      <c r="S123" s="2206"/>
      <c r="T123" s="2206">
        <f t="shared" si="67"/>
        <v>19250</v>
      </c>
      <c r="U123" s="2206">
        <f t="shared" si="68"/>
        <v>2833600</v>
      </c>
      <c r="V123" s="2206">
        <f t="shared" si="37"/>
        <v>448960</v>
      </c>
      <c r="W123" s="2206">
        <f t="shared" si="38"/>
        <v>2384640</v>
      </c>
      <c r="X123" s="2206">
        <f t="shared" si="39"/>
        <v>0</v>
      </c>
      <c r="Y123" s="2245">
        <f t="shared" si="13"/>
        <v>0</v>
      </c>
      <c r="Z123" s="2207">
        <f t="shared" si="14"/>
        <v>0</v>
      </c>
      <c r="AA123" s="2245">
        <v>144.1</v>
      </c>
      <c r="AB123" s="2206"/>
      <c r="AC123" s="2206">
        <v>15000</v>
      </c>
      <c r="AD123" s="2206"/>
      <c r="AE123" s="2206">
        <f t="shared" si="69"/>
        <v>15000</v>
      </c>
      <c r="AF123" s="2206">
        <f t="shared" si="70"/>
        <v>2161500</v>
      </c>
      <c r="AG123" s="2206">
        <f t="shared" si="42"/>
        <v>0</v>
      </c>
      <c r="AH123" s="2206">
        <f t="shared" si="43"/>
        <v>2161500</v>
      </c>
      <c r="AI123" s="2207">
        <f t="shared" si="44"/>
        <v>0</v>
      </c>
      <c r="AJ123" s="2246">
        <v>147.19999999999999</v>
      </c>
      <c r="AK123" s="2075"/>
      <c r="AL123" s="2075">
        <v>15000</v>
      </c>
      <c r="AM123" s="2075"/>
      <c r="AN123" s="2206">
        <f t="shared" si="71"/>
        <v>15000</v>
      </c>
      <c r="AO123" s="2206">
        <f t="shared" si="72"/>
        <v>2208000</v>
      </c>
      <c r="AP123" s="2206">
        <f t="shared" si="47"/>
        <v>0</v>
      </c>
      <c r="AQ123" s="2206">
        <f t="shared" si="48"/>
        <v>2208000</v>
      </c>
      <c r="AR123" s="2206">
        <f t="shared" si="49"/>
        <v>0</v>
      </c>
      <c r="AS123" s="2245">
        <v>147.19999999999999</v>
      </c>
      <c r="AT123" s="2075"/>
      <c r="AU123" s="2075">
        <v>15000</v>
      </c>
      <c r="AV123" s="2075"/>
      <c r="AW123" s="2206">
        <f t="shared" si="73"/>
        <v>15000</v>
      </c>
      <c r="AX123" s="2206">
        <f t="shared" si="74"/>
        <v>2208000</v>
      </c>
      <c r="AY123" s="2206">
        <f t="shared" si="52"/>
        <v>0</v>
      </c>
      <c r="AZ123" s="2206">
        <f t="shared" si="53"/>
        <v>2208000</v>
      </c>
      <c r="BA123" s="2206">
        <f t="shared" si="54"/>
        <v>0</v>
      </c>
      <c r="BB123" s="2245">
        <f t="shared" si="15"/>
        <v>0</v>
      </c>
      <c r="BC123" s="2207">
        <f t="shared" si="16"/>
        <v>0</v>
      </c>
      <c r="BD123" s="2245">
        <f t="shared" si="17"/>
        <v>3.0999999999999943</v>
      </c>
      <c r="BE123" s="2207">
        <f t="shared" si="18"/>
        <v>46500</v>
      </c>
      <c r="BF123" s="2246">
        <v>147.19999999999999</v>
      </c>
      <c r="BG123" s="2075"/>
      <c r="BH123" s="2075">
        <v>15000</v>
      </c>
      <c r="BI123" s="2075"/>
      <c r="BJ123" s="2206">
        <f t="shared" si="75"/>
        <v>15000</v>
      </c>
      <c r="BK123" s="2206">
        <f t="shared" si="76"/>
        <v>2208000</v>
      </c>
      <c r="BL123" s="2206">
        <f t="shared" si="57"/>
        <v>0</v>
      </c>
      <c r="BM123" s="2206">
        <f t="shared" si="58"/>
        <v>2208000</v>
      </c>
      <c r="BN123" s="2206">
        <f t="shared" si="59"/>
        <v>0</v>
      </c>
      <c r="BO123" s="2245">
        <v>147.19999999999999</v>
      </c>
      <c r="BP123" s="2075"/>
      <c r="BQ123" s="2075">
        <v>15000</v>
      </c>
      <c r="BR123" s="2075"/>
      <c r="BS123" s="2206">
        <f t="shared" si="77"/>
        <v>15000</v>
      </c>
      <c r="BT123" s="2206">
        <f t="shared" si="78"/>
        <v>2208000</v>
      </c>
      <c r="BU123" s="2206">
        <f t="shared" si="62"/>
        <v>0</v>
      </c>
      <c r="BV123" s="2206">
        <f t="shared" si="63"/>
        <v>2208000</v>
      </c>
      <c r="BW123" s="2206">
        <f t="shared" si="64"/>
        <v>0</v>
      </c>
      <c r="BX123" s="2245">
        <f t="shared" si="10"/>
        <v>0</v>
      </c>
      <c r="BY123" s="2207">
        <f t="shared" si="11"/>
        <v>0</v>
      </c>
      <c r="BZ123" s="2211">
        <f t="shared" si="20"/>
        <v>3.0999999999999943</v>
      </c>
      <c r="CA123" s="2212">
        <f t="shared" si="21"/>
        <v>46500</v>
      </c>
      <c r="CB123" s="2083"/>
      <c r="CC123" s="2083"/>
      <c r="CD123" s="2237"/>
      <c r="CF123" s="2200"/>
    </row>
    <row r="124" spans="1:94" s="1974" customFormat="1" ht="18" customHeight="1" outlineLevel="1">
      <c r="A124" s="2235" t="s">
        <v>3102</v>
      </c>
      <c r="B124" s="2235" t="b">
        <v>1</v>
      </c>
      <c r="C124" s="2201"/>
      <c r="D124" s="2236" t="s">
        <v>3103</v>
      </c>
      <c r="E124" s="2243" t="s">
        <v>3104</v>
      </c>
      <c r="F124" s="2204" t="s">
        <v>365</v>
      </c>
      <c r="G124" s="2244">
        <v>41.7</v>
      </c>
      <c r="H124" s="2206">
        <v>1330</v>
      </c>
      <c r="I124" s="2206">
        <v>13630</v>
      </c>
      <c r="J124" s="2206"/>
      <c r="K124" s="2206">
        <f t="shared" si="65"/>
        <v>14960</v>
      </c>
      <c r="L124" s="2206">
        <f t="shared" si="66"/>
        <v>623832</v>
      </c>
      <c r="M124" s="2206">
        <f t="shared" si="32"/>
        <v>55461</v>
      </c>
      <c r="N124" s="2206">
        <f t="shared" si="33"/>
        <v>568371</v>
      </c>
      <c r="O124" s="2206">
        <f t="shared" si="34"/>
        <v>0</v>
      </c>
      <c r="P124" s="2244">
        <v>41.7</v>
      </c>
      <c r="Q124" s="2206">
        <v>1330</v>
      </c>
      <c r="R124" s="2206">
        <v>13630</v>
      </c>
      <c r="S124" s="2206"/>
      <c r="T124" s="2206">
        <f t="shared" si="67"/>
        <v>14960</v>
      </c>
      <c r="U124" s="2206">
        <f t="shared" si="68"/>
        <v>623832</v>
      </c>
      <c r="V124" s="2206">
        <f t="shared" si="37"/>
        <v>55461</v>
      </c>
      <c r="W124" s="2206">
        <f t="shared" si="38"/>
        <v>568371</v>
      </c>
      <c r="X124" s="2206">
        <f t="shared" si="39"/>
        <v>0</v>
      </c>
      <c r="Y124" s="2245">
        <f t="shared" si="13"/>
        <v>0</v>
      </c>
      <c r="Z124" s="2207">
        <f t="shared" si="14"/>
        <v>0</v>
      </c>
      <c r="AA124" s="2245">
        <v>471.6</v>
      </c>
      <c r="AB124" s="2206"/>
      <c r="AC124" s="2206">
        <v>14000</v>
      </c>
      <c r="AD124" s="2206"/>
      <c r="AE124" s="2206">
        <f t="shared" si="69"/>
        <v>14000</v>
      </c>
      <c r="AF124" s="2206">
        <f t="shared" si="70"/>
        <v>6602400</v>
      </c>
      <c r="AG124" s="2206">
        <f t="shared" si="42"/>
        <v>0</v>
      </c>
      <c r="AH124" s="2206">
        <f t="shared" si="43"/>
        <v>6602400</v>
      </c>
      <c r="AI124" s="2207">
        <f t="shared" si="44"/>
        <v>0</v>
      </c>
      <c r="AJ124" s="2246">
        <v>41.7</v>
      </c>
      <c r="AK124" s="2075"/>
      <c r="AL124" s="2075">
        <v>14000</v>
      </c>
      <c r="AM124" s="2075"/>
      <c r="AN124" s="2206">
        <f t="shared" si="71"/>
        <v>14000</v>
      </c>
      <c r="AO124" s="2206">
        <f t="shared" si="72"/>
        <v>583800</v>
      </c>
      <c r="AP124" s="2206">
        <f t="shared" si="47"/>
        <v>0</v>
      </c>
      <c r="AQ124" s="2206">
        <f t="shared" si="48"/>
        <v>583800</v>
      </c>
      <c r="AR124" s="2206">
        <f t="shared" si="49"/>
        <v>0</v>
      </c>
      <c r="AS124" s="2245">
        <v>41.7</v>
      </c>
      <c r="AT124" s="2075"/>
      <c r="AU124" s="2075">
        <v>14000</v>
      </c>
      <c r="AV124" s="2075"/>
      <c r="AW124" s="2206">
        <f t="shared" si="73"/>
        <v>14000</v>
      </c>
      <c r="AX124" s="2206">
        <f t="shared" si="74"/>
        <v>583800</v>
      </c>
      <c r="AY124" s="2206">
        <f t="shared" si="52"/>
        <v>0</v>
      </c>
      <c r="AZ124" s="2206">
        <f t="shared" si="53"/>
        <v>583800</v>
      </c>
      <c r="BA124" s="2206">
        <f t="shared" si="54"/>
        <v>0</v>
      </c>
      <c r="BB124" s="2245">
        <f t="shared" si="15"/>
        <v>0</v>
      </c>
      <c r="BC124" s="2207">
        <f t="shared" si="16"/>
        <v>0</v>
      </c>
      <c r="BD124" s="2245">
        <f t="shared" si="17"/>
        <v>-429.90000000000003</v>
      </c>
      <c r="BE124" s="2207">
        <f t="shared" si="18"/>
        <v>-6018600</v>
      </c>
      <c r="BF124" s="2246">
        <v>41.7</v>
      </c>
      <c r="BG124" s="2075"/>
      <c r="BH124" s="2075">
        <v>14000</v>
      </c>
      <c r="BI124" s="2075"/>
      <c r="BJ124" s="2206">
        <f t="shared" si="75"/>
        <v>14000</v>
      </c>
      <c r="BK124" s="2206">
        <f t="shared" si="76"/>
        <v>583800</v>
      </c>
      <c r="BL124" s="2206">
        <f t="shared" si="57"/>
        <v>0</v>
      </c>
      <c r="BM124" s="2206">
        <f t="shared" si="58"/>
        <v>583800</v>
      </c>
      <c r="BN124" s="2206">
        <f t="shared" si="59"/>
        <v>0</v>
      </c>
      <c r="BO124" s="2245">
        <v>41.7</v>
      </c>
      <c r="BP124" s="2075"/>
      <c r="BQ124" s="2075">
        <v>14000</v>
      </c>
      <c r="BR124" s="2075"/>
      <c r="BS124" s="2206">
        <f t="shared" si="77"/>
        <v>14000</v>
      </c>
      <c r="BT124" s="2206">
        <f t="shared" si="78"/>
        <v>583800</v>
      </c>
      <c r="BU124" s="2206">
        <f t="shared" si="62"/>
        <v>0</v>
      </c>
      <c r="BV124" s="2206">
        <f t="shared" si="63"/>
        <v>583800</v>
      </c>
      <c r="BW124" s="2206">
        <f t="shared" si="64"/>
        <v>0</v>
      </c>
      <c r="BX124" s="2245">
        <f t="shared" si="10"/>
        <v>0</v>
      </c>
      <c r="BY124" s="2207">
        <f t="shared" si="11"/>
        <v>0</v>
      </c>
      <c r="BZ124" s="2211">
        <f t="shared" si="20"/>
        <v>-429.90000000000003</v>
      </c>
      <c r="CA124" s="2212">
        <f t="shared" si="21"/>
        <v>-6018600</v>
      </c>
      <c r="CB124" s="2247"/>
      <c r="CC124" s="2083"/>
      <c r="CD124" s="2237"/>
      <c r="CF124" s="2200"/>
    </row>
    <row r="125" spans="1:94" s="1974" customFormat="1" ht="18" customHeight="1" outlineLevel="1">
      <c r="A125" s="2235" t="s">
        <v>3105</v>
      </c>
      <c r="B125" s="2235" t="b">
        <v>1</v>
      </c>
      <c r="C125" s="2201"/>
      <c r="D125" s="2236" t="s">
        <v>3103</v>
      </c>
      <c r="E125" s="2203" t="s">
        <v>3106</v>
      </c>
      <c r="F125" s="2204" t="s">
        <v>365</v>
      </c>
      <c r="G125" s="2209">
        <v>454.6</v>
      </c>
      <c r="H125" s="2075">
        <v>1150</v>
      </c>
      <c r="I125" s="2075">
        <v>10110</v>
      </c>
      <c r="J125" s="2075"/>
      <c r="K125" s="2206">
        <f t="shared" si="65"/>
        <v>11260</v>
      </c>
      <c r="L125" s="2206">
        <f t="shared" si="66"/>
        <v>5118796</v>
      </c>
      <c r="M125" s="2206">
        <f t="shared" si="32"/>
        <v>522790</v>
      </c>
      <c r="N125" s="2206">
        <f t="shared" si="33"/>
        <v>4596006</v>
      </c>
      <c r="O125" s="2206">
        <f t="shared" si="34"/>
        <v>0</v>
      </c>
      <c r="P125" s="2209">
        <v>454.6</v>
      </c>
      <c r="Q125" s="2075">
        <v>1150</v>
      </c>
      <c r="R125" s="2075">
        <v>10110</v>
      </c>
      <c r="S125" s="2075"/>
      <c r="T125" s="2206">
        <f t="shared" si="67"/>
        <v>11260</v>
      </c>
      <c r="U125" s="2206">
        <f t="shared" si="68"/>
        <v>5118796</v>
      </c>
      <c r="V125" s="2206">
        <f t="shared" si="37"/>
        <v>522790</v>
      </c>
      <c r="W125" s="2206">
        <f t="shared" si="38"/>
        <v>4596006</v>
      </c>
      <c r="X125" s="2206">
        <f t="shared" si="39"/>
        <v>0</v>
      </c>
      <c r="Y125" s="2241">
        <f t="shared" si="13"/>
        <v>0</v>
      </c>
      <c r="Z125" s="2207">
        <f t="shared" si="14"/>
        <v>0</v>
      </c>
      <c r="AA125" s="2241">
        <v>473.4</v>
      </c>
      <c r="AB125" s="2075"/>
      <c r="AC125" s="2075">
        <v>14000</v>
      </c>
      <c r="AD125" s="2075"/>
      <c r="AE125" s="2206">
        <f t="shared" si="69"/>
        <v>14000</v>
      </c>
      <c r="AF125" s="2206">
        <f t="shared" si="70"/>
        <v>6627600</v>
      </c>
      <c r="AG125" s="2206">
        <f t="shared" si="42"/>
        <v>0</v>
      </c>
      <c r="AH125" s="2206">
        <f t="shared" si="43"/>
        <v>6627600</v>
      </c>
      <c r="AI125" s="2207">
        <f t="shared" si="44"/>
        <v>0</v>
      </c>
      <c r="AJ125" s="2233">
        <v>454.6</v>
      </c>
      <c r="AK125" s="2075"/>
      <c r="AL125" s="2075">
        <v>14000</v>
      </c>
      <c r="AM125" s="2075"/>
      <c r="AN125" s="2206">
        <f t="shared" si="71"/>
        <v>14000</v>
      </c>
      <c r="AO125" s="2206">
        <f t="shared" si="72"/>
        <v>6364400</v>
      </c>
      <c r="AP125" s="2206">
        <f t="shared" si="47"/>
        <v>0</v>
      </c>
      <c r="AQ125" s="2206">
        <f t="shared" si="48"/>
        <v>6364400</v>
      </c>
      <c r="AR125" s="2206">
        <f t="shared" si="49"/>
        <v>0</v>
      </c>
      <c r="AS125" s="2241">
        <v>454.6</v>
      </c>
      <c r="AT125" s="2075"/>
      <c r="AU125" s="2075">
        <v>14000</v>
      </c>
      <c r="AV125" s="2075"/>
      <c r="AW125" s="2206">
        <f t="shared" si="73"/>
        <v>14000</v>
      </c>
      <c r="AX125" s="2206">
        <f t="shared" si="74"/>
        <v>6364400</v>
      </c>
      <c r="AY125" s="2206">
        <f t="shared" si="52"/>
        <v>0</v>
      </c>
      <c r="AZ125" s="2206">
        <f t="shared" si="53"/>
        <v>6364400</v>
      </c>
      <c r="BA125" s="2206">
        <f t="shared" si="54"/>
        <v>0</v>
      </c>
      <c r="BB125" s="2241">
        <f t="shared" si="15"/>
        <v>0</v>
      </c>
      <c r="BC125" s="2207">
        <f t="shared" si="16"/>
        <v>0</v>
      </c>
      <c r="BD125" s="2241">
        <f t="shared" si="17"/>
        <v>-18.799999999999955</v>
      </c>
      <c r="BE125" s="2207">
        <f t="shared" si="18"/>
        <v>-263200</v>
      </c>
      <c r="BF125" s="2233">
        <v>454.6</v>
      </c>
      <c r="BG125" s="2075"/>
      <c r="BH125" s="2075">
        <v>14000</v>
      </c>
      <c r="BI125" s="2075"/>
      <c r="BJ125" s="2206">
        <f t="shared" si="75"/>
        <v>14000</v>
      </c>
      <c r="BK125" s="2206">
        <f t="shared" si="76"/>
        <v>6364400</v>
      </c>
      <c r="BL125" s="2206">
        <f t="shared" si="57"/>
        <v>0</v>
      </c>
      <c r="BM125" s="2206">
        <f t="shared" si="58"/>
        <v>6364400</v>
      </c>
      <c r="BN125" s="2206">
        <f t="shared" si="59"/>
        <v>0</v>
      </c>
      <c r="BO125" s="2241">
        <v>454.6</v>
      </c>
      <c r="BP125" s="2075"/>
      <c r="BQ125" s="2075">
        <v>14000</v>
      </c>
      <c r="BR125" s="2075"/>
      <c r="BS125" s="2206">
        <f t="shared" si="77"/>
        <v>14000</v>
      </c>
      <c r="BT125" s="2206">
        <f t="shared" si="78"/>
        <v>6364400</v>
      </c>
      <c r="BU125" s="2206">
        <f t="shared" si="62"/>
        <v>0</v>
      </c>
      <c r="BV125" s="2206">
        <f t="shared" si="63"/>
        <v>6364400</v>
      </c>
      <c r="BW125" s="2206">
        <f t="shared" si="64"/>
        <v>0</v>
      </c>
      <c r="BX125" s="2241">
        <f t="shared" si="10"/>
        <v>0</v>
      </c>
      <c r="BY125" s="2207">
        <f t="shared" si="11"/>
        <v>0</v>
      </c>
      <c r="BZ125" s="2211">
        <f t="shared" si="20"/>
        <v>-18.799999999999955</v>
      </c>
      <c r="CA125" s="2212">
        <f t="shared" si="21"/>
        <v>-263200</v>
      </c>
      <c r="CB125" s="2082"/>
      <c r="CC125" s="2083"/>
      <c r="CD125" s="2237"/>
      <c r="CF125" s="2200"/>
    </row>
    <row r="126" spans="1:94" s="1974" customFormat="1" ht="18" customHeight="1" outlineLevel="1">
      <c r="A126" s="2235" t="s">
        <v>3107</v>
      </c>
      <c r="B126" s="2235" t="b">
        <v>0</v>
      </c>
      <c r="C126" s="2201"/>
      <c r="D126" s="2236" t="s">
        <v>3108</v>
      </c>
      <c r="E126" s="2243" t="s">
        <v>3109</v>
      </c>
      <c r="F126" s="2204" t="s">
        <v>365</v>
      </c>
      <c r="G126" s="2244">
        <v>35.299999999999997</v>
      </c>
      <c r="H126" s="2206">
        <v>1160</v>
      </c>
      <c r="I126" s="2206">
        <v>9030</v>
      </c>
      <c r="J126" s="2206"/>
      <c r="K126" s="2206">
        <f t="shared" si="65"/>
        <v>10190</v>
      </c>
      <c r="L126" s="2206">
        <f t="shared" si="66"/>
        <v>359707</v>
      </c>
      <c r="M126" s="2206">
        <f t="shared" si="32"/>
        <v>40948</v>
      </c>
      <c r="N126" s="2206">
        <f t="shared" si="33"/>
        <v>318759</v>
      </c>
      <c r="O126" s="2206">
        <f t="shared" si="34"/>
        <v>0</v>
      </c>
      <c r="P126" s="2244">
        <v>35.299999999999997</v>
      </c>
      <c r="Q126" s="2206">
        <v>1160</v>
      </c>
      <c r="R126" s="2206">
        <v>9030</v>
      </c>
      <c r="S126" s="2206"/>
      <c r="T126" s="2206">
        <f t="shared" si="67"/>
        <v>10190</v>
      </c>
      <c r="U126" s="2206">
        <f t="shared" si="68"/>
        <v>359707</v>
      </c>
      <c r="V126" s="2206">
        <f t="shared" si="37"/>
        <v>40948</v>
      </c>
      <c r="W126" s="2206">
        <f t="shared" si="38"/>
        <v>318759</v>
      </c>
      <c r="X126" s="2206">
        <f t="shared" si="39"/>
        <v>0</v>
      </c>
      <c r="Y126" s="2245">
        <f t="shared" si="13"/>
        <v>0</v>
      </c>
      <c r="Z126" s="2207">
        <f t="shared" si="14"/>
        <v>0</v>
      </c>
      <c r="AA126" s="2245">
        <v>467.6</v>
      </c>
      <c r="AB126" s="2206"/>
      <c r="AC126" s="2206">
        <v>8500</v>
      </c>
      <c r="AD126" s="2206"/>
      <c r="AE126" s="2206">
        <f t="shared" si="69"/>
        <v>8500</v>
      </c>
      <c r="AF126" s="2206">
        <f t="shared" si="70"/>
        <v>3974600</v>
      </c>
      <c r="AG126" s="2206">
        <f t="shared" si="42"/>
        <v>0</v>
      </c>
      <c r="AH126" s="2206">
        <f t="shared" si="43"/>
        <v>3974600</v>
      </c>
      <c r="AI126" s="2207">
        <f t="shared" si="44"/>
        <v>0</v>
      </c>
      <c r="AJ126" s="2246">
        <v>35.299999999999997</v>
      </c>
      <c r="AK126" s="2075"/>
      <c r="AL126" s="2075">
        <v>8500</v>
      </c>
      <c r="AM126" s="2075"/>
      <c r="AN126" s="2206">
        <f t="shared" si="71"/>
        <v>8500</v>
      </c>
      <c r="AO126" s="2206">
        <f t="shared" si="72"/>
        <v>300050</v>
      </c>
      <c r="AP126" s="2206">
        <f t="shared" si="47"/>
        <v>0</v>
      </c>
      <c r="AQ126" s="2206">
        <f t="shared" si="48"/>
        <v>300050</v>
      </c>
      <c r="AR126" s="2206">
        <f t="shared" si="49"/>
        <v>0</v>
      </c>
      <c r="AS126" s="2245">
        <v>35.299999999999997</v>
      </c>
      <c r="AT126" s="2075"/>
      <c r="AU126" s="2075">
        <v>8500</v>
      </c>
      <c r="AV126" s="2075"/>
      <c r="AW126" s="2206">
        <f t="shared" si="73"/>
        <v>8500</v>
      </c>
      <c r="AX126" s="2206">
        <f t="shared" si="74"/>
        <v>300050</v>
      </c>
      <c r="AY126" s="2206">
        <f t="shared" si="52"/>
        <v>0</v>
      </c>
      <c r="AZ126" s="2206">
        <f t="shared" si="53"/>
        <v>300050</v>
      </c>
      <c r="BA126" s="2206">
        <f t="shared" si="54"/>
        <v>0</v>
      </c>
      <c r="BB126" s="2245">
        <f t="shared" si="15"/>
        <v>0</v>
      </c>
      <c r="BC126" s="2207">
        <f t="shared" si="16"/>
        <v>0</v>
      </c>
      <c r="BD126" s="2245">
        <f t="shared" si="17"/>
        <v>-432.3</v>
      </c>
      <c r="BE126" s="2207">
        <f t="shared" si="18"/>
        <v>-3674550</v>
      </c>
      <c r="BF126" s="2246">
        <v>35.299999999999997</v>
      </c>
      <c r="BG126" s="2075"/>
      <c r="BH126" s="2075">
        <v>8500</v>
      </c>
      <c r="BI126" s="2075"/>
      <c r="BJ126" s="2206">
        <f t="shared" si="75"/>
        <v>8500</v>
      </c>
      <c r="BK126" s="2206">
        <f t="shared" si="76"/>
        <v>300050</v>
      </c>
      <c r="BL126" s="2206">
        <f t="shared" si="57"/>
        <v>0</v>
      </c>
      <c r="BM126" s="2206">
        <f t="shared" si="58"/>
        <v>300050</v>
      </c>
      <c r="BN126" s="2206">
        <f t="shared" si="59"/>
        <v>0</v>
      </c>
      <c r="BO126" s="2245">
        <v>35.299999999999997</v>
      </c>
      <c r="BP126" s="2075"/>
      <c r="BQ126" s="2075">
        <v>8500</v>
      </c>
      <c r="BR126" s="2075"/>
      <c r="BS126" s="2206">
        <f t="shared" si="77"/>
        <v>8500</v>
      </c>
      <c r="BT126" s="2206">
        <f t="shared" si="78"/>
        <v>300050</v>
      </c>
      <c r="BU126" s="2206">
        <f t="shared" si="62"/>
        <v>0</v>
      </c>
      <c r="BV126" s="2206">
        <f t="shared" si="63"/>
        <v>300050</v>
      </c>
      <c r="BW126" s="2206">
        <f t="shared" si="64"/>
        <v>0</v>
      </c>
      <c r="BX126" s="2245">
        <f t="shared" si="10"/>
        <v>0</v>
      </c>
      <c r="BY126" s="2207">
        <f t="shared" si="11"/>
        <v>0</v>
      </c>
      <c r="BZ126" s="2211">
        <f t="shared" si="20"/>
        <v>-432.3</v>
      </c>
      <c r="CA126" s="2212">
        <f t="shared" si="21"/>
        <v>-3674550</v>
      </c>
      <c r="CB126" s="2083"/>
      <c r="CC126" s="2083"/>
      <c r="CD126" s="2237"/>
      <c r="CF126" s="2200"/>
    </row>
    <row r="127" spans="1:94" s="1974" customFormat="1" ht="18" customHeight="1" outlineLevel="1">
      <c r="A127" s="2235" t="s">
        <v>3110</v>
      </c>
      <c r="B127" s="2235" t="b">
        <v>1</v>
      </c>
      <c r="C127" s="2201"/>
      <c r="D127" s="2236" t="s">
        <v>3108</v>
      </c>
      <c r="E127" s="2243" t="s">
        <v>3111</v>
      </c>
      <c r="F127" s="2204" t="s">
        <v>365</v>
      </c>
      <c r="G127" s="2244">
        <v>113.6</v>
      </c>
      <c r="H127" s="2206">
        <v>1160</v>
      </c>
      <c r="I127" s="2206">
        <v>11980</v>
      </c>
      <c r="J127" s="2206"/>
      <c r="K127" s="2206">
        <f t="shared" si="65"/>
        <v>13140</v>
      </c>
      <c r="L127" s="2206">
        <f t="shared" si="66"/>
        <v>1492704</v>
      </c>
      <c r="M127" s="2206">
        <f t="shared" si="32"/>
        <v>131776</v>
      </c>
      <c r="N127" s="2206">
        <f t="shared" si="33"/>
        <v>1360928</v>
      </c>
      <c r="O127" s="2206">
        <f t="shared" si="34"/>
        <v>0</v>
      </c>
      <c r="P127" s="2244">
        <v>113.6</v>
      </c>
      <c r="Q127" s="2206">
        <v>1160</v>
      </c>
      <c r="R127" s="2206">
        <v>11980</v>
      </c>
      <c r="S127" s="2206"/>
      <c r="T127" s="2206">
        <f t="shared" si="67"/>
        <v>13140</v>
      </c>
      <c r="U127" s="2206">
        <f t="shared" si="68"/>
        <v>1492704</v>
      </c>
      <c r="V127" s="2206">
        <f t="shared" si="37"/>
        <v>131776</v>
      </c>
      <c r="W127" s="2206">
        <f t="shared" si="38"/>
        <v>1360928</v>
      </c>
      <c r="X127" s="2206">
        <f t="shared" si="39"/>
        <v>0</v>
      </c>
      <c r="Y127" s="2245">
        <f t="shared" si="13"/>
        <v>0</v>
      </c>
      <c r="Z127" s="2207">
        <f t="shared" si="14"/>
        <v>0</v>
      </c>
      <c r="AA127" s="2245">
        <v>298.3</v>
      </c>
      <c r="AB127" s="2206"/>
      <c r="AC127" s="2206">
        <v>15000</v>
      </c>
      <c r="AD127" s="2206"/>
      <c r="AE127" s="2206">
        <f t="shared" si="69"/>
        <v>15000</v>
      </c>
      <c r="AF127" s="2206">
        <f t="shared" si="70"/>
        <v>4474500</v>
      </c>
      <c r="AG127" s="2206">
        <f t="shared" si="42"/>
        <v>0</v>
      </c>
      <c r="AH127" s="2206">
        <f t="shared" si="43"/>
        <v>4474500</v>
      </c>
      <c r="AI127" s="2207">
        <f t="shared" si="44"/>
        <v>0</v>
      </c>
      <c r="AJ127" s="2246">
        <v>113.6</v>
      </c>
      <c r="AK127" s="2075"/>
      <c r="AL127" s="2075">
        <v>15000</v>
      </c>
      <c r="AM127" s="2075"/>
      <c r="AN127" s="2206">
        <f t="shared" si="71"/>
        <v>15000</v>
      </c>
      <c r="AO127" s="2206">
        <f t="shared" si="72"/>
        <v>1704000</v>
      </c>
      <c r="AP127" s="2206">
        <f t="shared" si="47"/>
        <v>0</v>
      </c>
      <c r="AQ127" s="2206">
        <f t="shared" si="48"/>
        <v>1704000</v>
      </c>
      <c r="AR127" s="2206">
        <f t="shared" si="49"/>
        <v>0</v>
      </c>
      <c r="AS127" s="2245">
        <v>113.6</v>
      </c>
      <c r="AT127" s="2075"/>
      <c r="AU127" s="2075">
        <v>15000</v>
      </c>
      <c r="AV127" s="2075"/>
      <c r="AW127" s="2206">
        <f t="shared" si="73"/>
        <v>15000</v>
      </c>
      <c r="AX127" s="2206">
        <f t="shared" si="74"/>
        <v>1704000</v>
      </c>
      <c r="AY127" s="2206">
        <f t="shared" si="52"/>
        <v>0</v>
      </c>
      <c r="AZ127" s="2206">
        <f t="shared" si="53"/>
        <v>1704000</v>
      </c>
      <c r="BA127" s="2206">
        <f t="shared" si="54"/>
        <v>0</v>
      </c>
      <c r="BB127" s="2245">
        <f t="shared" si="15"/>
        <v>0</v>
      </c>
      <c r="BC127" s="2207">
        <f t="shared" si="16"/>
        <v>0</v>
      </c>
      <c r="BD127" s="2245">
        <f t="shared" si="17"/>
        <v>-184.70000000000002</v>
      </c>
      <c r="BE127" s="2207">
        <f t="shared" si="18"/>
        <v>-2770500</v>
      </c>
      <c r="BF127" s="2246">
        <v>113.6</v>
      </c>
      <c r="BG127" s="2075"/>
      <c r="BH127" s="2075">
        <v>15000</v>
      </c>
      <c r="BI127" s="2075"/>
      <c r="BJ127" s="2206">
        <f t="shared" si="75"/>
        <v>15000</v>
      </c>
      <c r="BK127" s="2206">
        <f t="shared" si="76"/>
        <v>1704000</v>
      </c>
      <c r="BL127" s="2206">
        <f t="shared" si="57"/>
        <v>0</v>
      </c>
      <c r="BM127" s="2206">
        <f t="shared" si="58"/>
        <v>1704000</v>
      </c>
      <c r="BN127" s="2206">
        <f t="shared" si="59"/>
        <v>0</v>
      </c>
      <c r="BO127" s="2245">
        <v>113.6</v>
      </c>
      <c r="BP127" s="2075"/>
      <c r="BQ127" s="2075">
        <v>15000</v>
      </c>
      <c r="BR127" s="2075"/>
      <c r="BS127" s="2206">
        <f t="shared" si="77"/>
        <v>15000</v>
      </c>
      <c r="BT127" s="2206">
        <f t="shared" si="78"/>
        <v>1704000</v>
      </c>
      <c r="BU127" s="2206">
        <f t="shared" si="62"/>
        <v>0</v>
      </c>
      <c r="BV127" s="2206">
        <f t="shared" si="63"/>
        <v>1704000</v>
      </c>
      <c r="BW127" s="2206">
        <f t="shared" si="64"/>
        <v>0</v>
      </c>
      <c r="BX127" s="2245">
        <f t="shared" si="10"/>
        <v>0</v>
      </c>
      <c r="BY127" s="2207">
        <f t="shared" si="11"/>
        <v>0</v>
      </c>
      <c r="BZ127" s="2211">
        <f t="shared" si="20"/>
        <v>-184.70000000000002</v>
      </c>
      <c r="CA127" s="2212">
        <f t="shared" si="21"/>
        <v>-2770500</v>
      </c>
      <c r="CB127" s="2247"/>
      <c r="CC127" s="2083"/>
      <c r="CD127" s="2237"/>
      <c r="CF127" s="2200"/>
    </row>
    <row r="128" spans="1:94" s="1974" customFormat="1" ht="18" customHeight="1" outlineLevel="1">
      <c r="A128" s="2235" t="s">
        <v>3112</v>
      </c>
      <c r="B128" s="2235" t="b">
        <v>1</v>
      </c>
      <c r="C128" s="2201"/>
      <c r="D128" s="2236" t="s">
        <v>3113</v>
      </c>
      <c r="E128" s="2243" t="s">
        <v>3114</v>
      </c>
      <c r="F128" s="2204" t="s">
        <v>154</v>
      </c>
      <c r="G128" s="2244">
        <v>2</v>
      </c>
      <c r="H128" s="2206"/>
      <c r="I128" s="2206">
        <v>7400</v>
      </c>
      <c r="J128" s="2206">
        <v>80</v>
      </c>
      <c r="K128" s="2206">
        <f t="shared" si="65"/>
        <v>7480</v>
      </c>
      <c r="L128" s="2206">
        <f t="shared" si="66"/>
        <v>14960</v>
      </c>
      <c r="M128" s="2206">
        <f t="shared" si="32"/>
        <v>0</v>
      </c>
      <c r="N128" s="2206">
        <f t="shared" si="33"/>
        <v>14800</v>
      </c>
      <c r="O128" s="2206">
        <f t="shared" si="34"/>
        <v>160</v>
      </c>
      <c r="P128" s="2244">
        <v>2</v>
      </c>
      <c r="Q128" s="2206"/>
      <c r="R128" s="2206">
        <v>7400</v>
      </c>
      <c r="S128" s="2206">
        <v>80</v>
      </c>
      <c r="T128" s="2206">
        <f t="shared" si="67"/>
        <v>7480</v>
      </c>
      <c r="U128" s="2206">
        <f t="shared" si="68"/>
        <v>14960</v>
      </c>
      <c r="V128" s="2206">
        <f t="shared" si="37"/>
        <v>0</v>
      </c>
      <c r="W128" s="2206">
        <f t="shared" si="38"/>
        <v>14800</v>
      </c>
      <c r="X128" s="2206">
        <f t="shared" si="39"/>
        <v>160</v>
      </c>
      <c r="Y128" s="2244">
        <f t="shared" si="13"/>
        <v>0</v>
      </c>
      <c r="Z128" s="2207">
        <f t="shared" si="14"/>
        <v>0</v>
      </c>
      <c r="AA128" s="2244">
        <v>2</v>
      </c>
      <c r="AB128" s="2206">
        <v>1000</v>
      </c>
      <c r="AC128" s="2206">
        <v>2000</v>
      </c>
      <c r="AD128" s="2206"/>
      <c r="AE128" s="2206">
        <f t="shared" si="69"/>
        <v>3000</v>
      </c>
      <c r="AF128" s="2206">
        <f t="shared" si="70"/>
        <v>6000</v>
      </c>
      <c r="AG128" s="2206">
        <f t="shared" si="42"/>
        <v>2000</v>
      </c>
      <c r="AH128" s="2206">
        <f t="shared" si="43"/>
        <v>4000</v>
      </c>
      <c r="AI128" s="2207">
        <f t="shared" si="44"/>
        <v>0</v>
      </c>
      <c r="AJ128" s="2246">
        <v>2</v>
      </c>
      <c r="AK128" s="2075">
        <v>1000</v>
      </c>
      <c r="AL128" s="2075">
        <v>2000</v>
      </c>
      <c r="AM128" s="2075"/>
      <c r="AN128" s="2206">
        <f t="shared" si="71"/>
        <v>3000</v>
      </c>
      <c r="AO128" s="2206">
        <f t="shared" si="72"/>
        <v>6000</v>
      </c>
      <c r="AP128" s="2206">
        <f t="shared" si="47"/>
        <v>2000</v>
      </c>
      <c r="AQ128" s="2206">
        <f t="shared" si="48"/>
        <v>4000</v>
      </c>
      <c r="AR128" s="2206">
        <f t="shared" si="49"/>
        <v>0</v>
      </c>
      <c r="AS128" s="2244">
        <v>2</v>
      </c>
      <c r="AT128" s="2075">
        <v>1000</v>
      </c>
      <c r="AU128" s="2075">
        <v>2000</v>
      </c>
      <c r="AV128" s="2075"/>
      <c r="AW128" s="2206">
        <f t="shared" si="73"/>
        <v>3000</v>
      </c>
      <c r="AX128" s="2206">
        <f t="shared" si="74"/>
        <v>6000</v>
      </c>
      <c r="AY128" s="2206">
        <f t="shared" si="52"/>
        <v>2000</v>
      </c>
      <c r="AZ128" s="2206">
        <f t="shared" si="53"/>
        <v>4000</v>
      </c>
      <c r="BA128" s="2206">
        <f t="shared" si="54"/>
        <v>0</v>
      </c>
      <c r="BB128" s="2244">
        <f t="shared" si="15"/>
        <v>0</v>
      </c>
      <c r="BC128" s="2207">
        <f t="shared" si="16"/>
        <v>0</v>
      </c>
      <c r="BD128" s="2244">
        <f t="shared" si="17"/>
        <v>0</v>
      </c>
      <c r="BE128" s="2207">
        <f t="shared" si="18"/>
        <v>0</v>
      </c>
      <c r="BF128" s="2246">
        <v>2</v>
      </c>
      <c r="BG128" s="2075">
        <v>1000</v>
      </c>
      <c r="BH128" s="2075">
        <v>2000</v>
      </c>
      <c r="BI128" s="2075"/>
      <c r="BJ128" s="2206">
        <f t="shared" si="75"/>
        <v>3000</v>
      </c>
      <c r="BK128" s="2206">
        <f t="shared" si="76"/>
        <v>6000</v>
      </c>
      <c r="BL128" s="2206">
        <f t="shared" si="57"/>
        <v>2000</v>
      </c>
      <c r="BM128" s="2206">
        <f t="shared" si="58"/>
        <v>4000</v>
      </c>
      <c r="BN128" s="2206">
        <f t="shared" si="59"/>
        <v>0</v>
      </c>
      <c r="BO128" s="2244">
        <v>2</v>
      </c>
      <c r="BP128" s="2075">
        <v>1000</v>
      </c>
      <c r="BQ128" s="2075">
        <v>2000</v>
      </c>
      <c r="BR128" s="2075"/>
      <c r="BS128" s="2206">
        <f t="shared" si="77"/>
        <v>3000</v>
      </c>
      <c r="BT128" s="2206">
        <f t="shared" si="78"/>
        <v>6000</v>
      </c>
      <c r="BU128" s="2206">
        <f t="shared" si="62"/>
        <v>2000</v>
      </c>
      <c r="BV128" s="2206">
        <f t="shared" si="63"/>
        <v>4000</v>
      </c>
      <c r="BW128" s="2206">
        <f t="shared" si="64"/>
        <v>0</v>
      </c>
      <c r="BX128" s="2244">
        <f t="shared" si="10"/>
        <v>0</v>
      </c>
      <c r="BY128" s="2207">
        <f t="shared" si="11"/>
        <v>0</v>
      </c>
      <c r="BZ128" s="2211">
        <f t="shared" si="20"/>
        <v>0</v>
      </c>
      <c r="CA128" s="2212">
        <f t="shared" si="21"/>
        <v>0</v>
      </c>
      <c r="CB128" s="2083"/>
      <c r="CC128" s="2083"/>
      <c r="CD128" s="2237"/>
      <c r="CF128" s="2200"/>
    </row>
    <row r="129" spans="1:94" s="1974" customFormat="1" ht="18" customHeight="1" outlineLevel="1">
      <c r="A129" s="2235" t="s">
        <v>3115</v>
      </c>
      <c r="B129" s="2235" t="b">
        <v>1</v>
      </c>
      <c r="C129" s="2201"/>
      <c r="D129" s="2236" t="s">
        <v>3113</v>
      </c>
      <c r="E129" s="2243" t="s">
        <v>3116</v>
      </c>
      <c r="F129" s="2204" t="s">
        <v>154</v>
      </c>
      <c r="G129" s="2244">
        <v>10</v>
      </c>
      <c r="H129" s="2206"/>
      <c r="I129" s="2206">
        <v>7400</v>
      </c>
      <c r="J129" s="2206">
        <v>80</v>
      </c>
      <c r="K129" s="2206">
        <f t="shared" si="65"/>
        <v>7480</v>
      </c>
      <c r="L129" s="2206">
        <f t="shared" si="66"/>
        <v>74800</v>
      </c>
      <c r="M129" s="2206">
        <f t="shared" si="32"/>
        <v>0</v>
      </c>
      <c r="N129" s="2206">
        <f t="shared" si="33"/>
        <v>74000</v>
      </c>
      <c r="O129" s="2206">
        <f t="shared" si="34"/>
        <v>800</v>
      </c>
      <c r="P129" s="2244">
        <v>10</v>
      </c>
      <c r="Q129" s="2206"/>
      <c r="R129" s="2206">
        <v>7400</v>
      </c>
      <c r="S129" s="2206">
        <v>80</v>
      </c>
      <c r="T129" s="2206">
        <f t="shared" si="67"/>
        <v>7480</v>
      </c>
      <c r="U129" s="2206">
        <f t="shared" si="68"/>
        <v>74800</v>
      </c>
      <c r="V129" s="2206">
        <f t="shared" si="37"/>
        <v>0</v>
      </c>
      <c r="W129" s="2206">
        <f t="shared" si="38"/>
        <v>74000</v>
      </c>
      <c r="X129" s="2206">
        <f t="shared" si="39"/>
        <v>800</v>
      </c>
      <c r="Y129" s="2244">
        <f t="shared" si="13"/>
        <v>0</v>
      </c>
      <c r="Z129" s="2207">
        <f t="shared" si="14"/>
        <v>0</v>
      </c>
      <c r="AA129" s="2244">
        <v>10</v>
      </c>
      <c r="AB129" s="2206">
        <v>1500</v>
      </c>
      <c r="AC129" s="2206">
        <v>2000</v>
      </c>
      <c r="AD129" s="2206"/>
      <c r="AE129" s="2206">
        <f t="shared" si="69"/>
        <v>3500</v>
      </c>
      <c r="AF129" s="2206">
        <f t="shared" si="70"/>
        <v>35000</v>
      </c>
      <c r="AG129" s="2206">
        <f t="shared" si="42"/>
        <v>15000</v>
      </c>
      <c r="AH129" s="2206">
        <f t="shared" si="43"/>
        <v>20000</v>
      </c>
      <c r="AI129" s="2207">
        <f t="shared" si="44"/>
        <v>0</v>
      </c>
      <c r="AJ129" s="2246">
        <v>10</v>
      </c>
      <c r="AK129" s="2075">
        <v>1500</v>
      </c>
      <c r="AL129" s="2075">
        <v>2000</v>
      </c>
      <c r="AM129" s="2075"/>
      <c r="AN129" s="2206">
        <f t="shared" si="71"/>
        <v>3500</v>
      </c>
      <c r="AO129" s="2206">
        <f t="shared" si="72"/>
        <v>35000</v>
      </c>
      <c r="AP129" s="2206">
        <f t="shared" si="47"/>
        <v>15000</v>
      </c>
      <c r="AQ129" s="2206">
        <f t="shared" si="48"/>
        <v>20000</v>
      </c>
      <c r="AR129" s="2206">
        <f t="shared" si="49"/>
        <v>0</v>
      </c>
      <c r="AS129" s="2244">
        <v>10</v>
      </c>
      <c r="AT129" s="2075">
        <v>1500</v>
      </c>
      <c r="AU129" s="2075">
        <v>2000</v>
      </c>
      <c r="AV129" s="2075"/>
      <c r="AW129" s="2206">
        <f t="shared" si="73"/>
        <v>3500</v>
      </c>
      <c r="AX129" s="2206">
        <f t="shared" si="74"/>
        <v>35000</v>
      </c>
      <c r="AY129" s="2206">
        <f t="shared" si="52"/>
        <v>15000</v>
      </c>
      <c r="AZ129" s="2206">
        <f t="shared" si="53"/>
        <v>20000</v>
      </c>
      <c r="BA129" s="2206">
        <f t="shared" si="54"/>
        <v>0</v>
      </c>
      <c r="BB129" s="2244">
        <f t="shared" si="15"/>
        <v>0</v>
      </c>
      <c r="BC129" s="2207">
        <f t="shared" si="16"/>
        <v>0</v>
      </c>
      <c r="BD129" s="2244">
        <f t="shared" si="17"/>
        <v>0</v>
      </c>
      <c r="BE129" s="2207">
        <f t="shared" si="18"/>
        <v>0</v>
      </c>
      <c r="BF129" s="2246">
        <v>10</v>
      </c>
      <c r="BG129" s="2075">
        <v>1500</v>
      </c>
      <c r="BH129" s="2075">
        <v>2000</v>
      </c>
      <c r="BI129" s="2075"/>
      <c r="BJ129" s="2206">
        <f t="shared" si="75"/>
        <v>3500</v>
      </c>
      <c r="BK129" s="2206">
        <f t="shared" si="76"/>
        <v>35000</v>
      </c>
      <c r="BL129" s="2206">
        <f t="shared" si="57"/>
        <v>15000</v>
      </c>
      <c r="BM129" s="2206">
        <f t="shared" si="58"/>
        <v>20000</v>
      </c>
      <c r="BN129" s="2206">
        <f t="shared" si="59"/>
        <v>0</v>
      </c>
      <c r="BO129" s="2244">
        <v>10</v>
      </c>
      <c r="BP129" s="2075">
        <v>1500</v>
      </c>
      <c r="BQ129" s="2075">
        <v>2000</v>
      </c>
      <c r="BR129" s="2075"/>
      <c r="BS129" s="2206">
        <f t="shared" si="77"/>
        <v>3500</v>
      </c>
      <c r="BT129" s="2206">
        <f t="shared" si="78"/>
        <v>35000</v>
      </c>
      <c r="BU129" s="2206">
        <f t="shared" si="62"/>
        <v>15000</v>
      </c>
      <c r="BV129" s="2206">
        <f t="shared" si="63"/>
        <v>20000</v>
      </c>
      <c r="BW129" s="2206">
        <f t="shared" si="64"/>
        <v>0</v>
      </c>
      <c r="BX129" s="2244">
        <f t="shared" si="10"/>
        <v>0</v>
      </c>
      <c r="BY129" s="2207">
        <f t="shared" si="11"/>
        <v>0</v>
      </c>
      <c r="BZ129" s="2211">
        <f t="shared" si="20"/>
        <v>0</v>
      </c>
      <c r="CA129" s="2212">
        <f t="shared" si="21"/>
        <v>0</v>
      </c>
      <c r="CB129" s="2082"/>
      <c r="CC129" s="2083"/>
      <c r="CD129" s="2237"/>
      <c r="CF129" s="2200"/>
    </row>
    <row r="130" spans="1:94" s="1974" customFormat="1" ht="18" customHeight="1" outlineLevel="1">
      <c r="A130" s="2235" t="s">
        <v>3117</v>
      </c>
      <c r="B130" s="2235" t="b">
        <v>1</v>
      </c>
      <c r="C130" s="2201"/>
      <c r="D130" s="2236" t="s">
        <v>3113</v>
      </c>
      <c r="E130" s="2243" t="s">
        <v>3118</v>
      </c>
      <c r="F130" s="2204" t="s">
        <v>154</v>
      </c>
      <c r="G130" s="2244">
        <v>7</v>
      </c>
      <c r="H130" s="2206"/>
      <c r="I130" s="2206">
        <v>7400</v>
      </c>
      <c r="J130" s="2206">
        <v>80</v>
      </c>
      <c r="K130" s="2206">
        <f t="shared" si="65"/>
        <v>7480</v>
      </c>
      <c r="L130" s="2206">
        <f t="shared" si="66"/>
        <v>52360</v>
      </c>
      <c r="M130" s="2206">
        <f t="shared" si="32"/>
        <v>0</v>
      </c>
      <c r="N130" s="2206">
        <f t="shared" si="33"/>
        <v>51800</v>
      </c>
      <c r="O130" s="2206">
        <f t="shared" si="34"/>
        <v>560</v>
      </c>
      <c r="P130" s="2244">
        <v>7</v>
      </c>
      <c r="Q130" s="2206"/>
      <c r="R130" s="2206">
        <v>7400</v>
      </c>
      <c r="S130" s="2206">
        <v>80</v>
      </c>
      <c r="T130" s="2206">
        <f t="shared" si="67"/>
        <v>7480</v>
      </c>
      <c r="U130" s="2206">
        <f t="shared" si="68"/>
        <v>52360</v>
      </c>
      <c r="V130" s="2206">
        <f t="shared" si="37"/>
        <v>0</v>
      </c>
      <c r="W130" s="2206">
        <f t="shared" si="38"/>
        <v>51800</v>
      </c>
      <c r="X130" s="2206">
        <f t="shared" si="39"/>
        <v>560</v>
      </c>
      <c r="Y130" s="2244">
        <f t="shared" si="13"/>
        <v>0</v>
      </c>
      <c r="Z130" s="2207">
        <f t="shared" si="14"/>
        <v>0</v>
      </c>
      <c r="AA130" s="2244">
        <v>7</v>
      </c>
      <c r="AB130" s="2206">
        <v>3000</v>
      </c>
      <c r="AC130" s="2206">
        <v>4000</v>
      </c>
      <c r="AD130" s="2206"/>
      <c r="AE130" s="2206">
        <f t="shared" si="69"/>
        <v>7000</v>
      </c>
      <c r="AF130" s="2206">
        <f t="shared" si="70"/>
        <v>49000</v>
      </c>
      <c r="AG130" s="2206">
        <f t="shared" si="42"/>
        <v>21000</v>
      </c>
      <c r="AH130" s="2206">
        <f t="shared" si="43"/>
        <v>28000</v>
      </c>
      <c r="AI130" s="2207">
        <f t="shared" si="44"/>
        <v>0</v>
      </c>
      <c r="AJ130" s="2246">
        <v>7</v>
      </c>
      <c r="AK130" s="2075">
        <v>3000</v>
      </c>
      <c r="AL130" s="2075">
        <v>4000</v>
      </c>
      <c r="AM130" s="2075"/>
      <c r="AN130" s="2206">
        <f t="shared" si="71"/>
        <v>7000</v>
      </c>
      <c r="AO130" s="2206">
        <f t="shared" si="72"/>
        <v>49000</v>
      </c>
      <c r="AP130" s="2206">
        <f t="shared" si="47"/>
        <v>21000</v>
      </c>
      <c r="AQ130" s="2206">
        <f t="shared" si="48"/>
        <v>28000</v>
      </c>
      <c r="AR130" s="2206">
        <f t="shared" si="49"/>
        <v>0</v>
      </c>
      <c r="AS130" s="2244">
        <v>7</v>
      </c>
      <c r="AT130" s="2075">
        <v>3000</v>
      </c>
      <c r="AU130" s="2075">
        <v>4000</v>
      </c>
      <c r="AV130" s="2075"/>
      <c r="AW130" s="2206">
        <f t="shared" si="73"/>
        <v>7000</v>
      </c>
      <c r="AX130" s="2206">
        <f t="shared" si="74"/>
        <v>49000</v>
      </c>
      <c r="AY130" s="2206">
        <f t="shared" si="52"/>
        <v>21000</v>
      </c>
      <c r="AZ130" s="2206">
        <f t="shared" si="53"/>
        <v>28000</v>
      </c>
      <c r="BA130" s="2206">
        <f t="shared" si="54"/>
        <v>0</v>
      </c>
      <c r="BB130" s="2244">
        <f t="shared" si="15"/>
        <v>0</v>
      </c>
      <c r="BC130" s="2207">
        <f t="shared" si="16"/>
        <v>0</v>
      </c>
      <c r="BD130" s="2244">
        <f t="shared" si="17"/>
        <v>0</v>
      </c>
      <c r="BE130" s="2207">
        <f t="shared" si="18"/>
        <v>0</v>
      </c>
      <c r="BF130" s="2246">
        <v>7</v>
      </c>
      <c r="BG130" s="2075">
        <v>3000</v>
      </c>
      <c r="BH130" s="2075">
        <v>4000</v>
      </c>
      <c r="BI130" s="2075"/>
      <c r="BJ130" s="2206">
        <f t="shared" si="75"/>
        <v>7000</v>
      </c>
      <c r="BK130" s="2206">
        <f t="shared" si="76"/>
        <v>49000</v>
      </c>
      <c r="BL130" s="2206">
        <f t="shared" si="57"/>
        <v>21000</v>
      </c>
      <c r="BM130" s="2206">
        <f t="shared" si="58"/>
        <v>28000</v>
      </c>
      <c r="BN130" s="2206">
        <f t="shared" si="59"/>
        <v>0</v>
      </c>
      <c r="BO130" s="2244">
        <v>7</v>
      </c>
      <c r="BP130" s="2075">
        <v>3000</v>
      </c>
      <c r="BQ130" s="2075">
        <v>4000</v>
      </c>
      <c r="BR130" s="2075"/>
      <c r="BS130" s="2206">
        <f t="shared" si="77"/>
        <v>7000</v>
      </c>
      <c r="BT130" s="2206">
        <f t="shared" si="78"/>
        <v>49000</v>
      </c>
      <c r="BU130" s="2206">
        <f t="shared" si="62"/>
        <v>21000</v>
      </c>
      <c r="BV130" s="2206">
        <f t="shared" si="63"/>
        <v>28000</v>
      </c>
      <c r="BW130" s="2206">
        <f t="shared" si="64"/>
        <v>0</v>
      </c>
      <c r="BX130" s="2244">
        <f t="shared" si="10"/>
        <v>0</v>
      </c>
      <c r="BY130" s="2207">
        <f t="shared" si="11"/>
        <v>0</v>
      </c>
      <c r="BZ130" s="2211">
        <f t="shared" si="20"/>
        <v>0</v>
      </c>
      <c r="CA130" s="2212">
        <f t="shared" si="21"/>
        <v>0</v>
      </c>
      <c r="CB130" s="2083"/>
      <c r="CC130" s="2083"/>
      <c r="CD130" s="2237"/>
      <c r="CF130" s="2200"/>
    </row>
    <row r="131" spans="1:94" s="1974" customFormat="1" ht="18" customHeight="1" outlineLevel="1">
      <c r="A131" s="2235" t="s">
        <v>3119</v>
      </c>
      <c r="B131" s="2235" t="b">
        <v>1</v>
      </c>
      <c r="C131" s="2201"/>
      <c r="D131" s="2236" t="s">
        <v>3113</v>
      </c>
      <c r="E131" s="2243" t="s">
        <v>3120</v>
      </c>
      <c r="F131" s="2204" t="s">
        <v>154</v>
      </c>
      <c r="G131" s="2244">
        <v>2</v>
      </c>
      <c r="H131" s="2206"/>
      <c r="I131" s="2206">
        <v>7400</v>
      </c>
      <c r="J131" s="2206">
        <v>80</v>
      </c>
      <c r="K131" s="2206">
        <f t="shared" si="65"/>
        <v>7480</v>
      </c>
      <c r="L131" s="2206">
        <f t="shared" si="66"/>
        <v>14960</v>
      </c>
      <c r="M131" s="2206">
        <f t="shared" si="32"/>
        <v>0</v>
      </c>
      <c r="N131" s="2206">
        <f t="shared" si="33"/>
        <v>14800</v>
      </c>
      <c r="O131" s="2206">
        <f t="shared" si="34"/>
        <v>160</v>
      </c>
      <c r="P131" s="2244">
        <v>2</v>
      </c>
      <c r="Q131" s="2206"/>
      <c r="R131" s="2206">
        <v>7400</v>
      </c>
      <c r="S131" s="2206">
        <v>80</v>
      </c>
      <c r="T131" s="2206">
        <f t="shared" si="67"/>
        <v>7480</v>
      </c>
      <c r="U131" s="2206">
        <f t="shared" si="68"/>
        <v>14960</v>
      </c>
      <c r="V131" s="2206">
        <f t="shared" si="37"/>
        <v>0</v>
      </c>
      <c r="W131" s="2206">
        <f t="shared" si="38"/>
        <v>14800</v>
      </c>
      <c r="X131" s="2206">
        <f t="shared" si="39"/>
        <v>160</v>
      </c>
      <c r="Y131" s="2244">
        <f t="shared" si="13"/>
        <v>0</v>
      </c>
      <c r="Z131" s="2207">
        <f t="shared" si="14"/>
        <v>0</v>
      </c>
      <c r="AA131" s="2244">
        <v>2</v>
      </c>
      <c r="AB131" s="2206">
        <v>7800</v>
      </c>
      <c r="AC131" s="2206">
        <v>10000</v>
      </c>
      <c r="AD131" s="2206"/>
      <c r="AE131" s="2206">
        <f t="shared" si="69"/>
        <v>17800</v>
      </c>
      <c r="AF131" s="2206">
        <f t="shared" si="70"/>
        <v>35600</v>
      </c>
      <c r="AG131" s="2206">
        <f t="shared" si="42"/>
        <v>15600</v>
      </c>
      <c r="AH131" s="2206">
        <f t="shared" si="43"/>
        <v>20000</v>
      </c>
      <c r="AI131" s="2207">
        <f t="shared" si="44"/>
        <v>0</v>
      </c>
      <c r="AJ131" s="2246">
        <v>2</v>
      </c>
      <c r="AK131" s="2075">
        <v>7800</v>
      </c>
      <c r="AL131" s="2075">
        <v>10000</v>
      </c>
      <c r="AM131" s="2075"/>
      <c r="AN131" s="2206">
        <f t="shared" si="71"/>
        <v>17800</v>
      </c>
      <c r="AO131" s="2206">
        <f t="shared" si="72"/>
        <v>35600</v>
      </c>
      <c r="AP131" s="2206">
        <f t="shared" si="47"/>
        <v>15600</v>
      </c>
      <c r="AQ131" s="2206">
        <f t="shared" si="48"/>
        <v>20000</v>
      </c>
      <c r="AR131" s="2206">
        <f t="shared" si="49"/>
        <v>0</v>
      </c>
      <c r="AS131" s="2244">
        <v>2</v>
      </c>
      <c r="AT131" s="2075">
        <v>7800</v>
      </c>
      <c r="AU131" s="2075">
        <v>10000</v>
      </c>
      <c r="AV131" s="2075"/>
      <c r="AW131" s="2206">
        <f t="shared" si="73"/>
        <v>17800</v>
      </c>
      <c r="AX131" s="2206">
        <f t="shared" si="74"/>
        <v>35600</v>
      </c>
      <c r="AY131" s="2206">
        <f t="shared" si="52"/>
        <v>15600</v>
      </c>
      <c r="AZ131" s="2206">
        <f t="shared" si="53"/>
        <v>20000</v>
      </c>
      <c r="BA131" s="2206">
        <f t="shared" si="54"/>
        <v>0</v>
      </c>
      <c r="BB131" s="2244">
        <f t="shared" si="15"/>
        <v>0</v>
      </c>
      <c r="BC131" s="2207">
        <f t="shared" si="16"/>
        <v>0</v>
      </c>
      <c r="BD131" s="2244">
        <f t="shared" si="17"/>
        <v>0</v>
      </c>
      <c r="BE131" s="2207">
        <f t="shared" si="18"/>
        <v>0</v>
      </c>
      <c r="BF131" s="2246">
        <v>2</v>
      </c>
      <c r="BG131" s="2075">
        <v>7800</v>
      </c>
      <c r="BH131" s="2075">
        <v>10000</v>
      </c>
      <c r="BI131" s="2075"/>
      <c r="BJ131" s="2206">
        <f t="shared" si="75"/>
        <v>17800</v>
      </c>
      <c r="BK131" s="2206">
        <f t="shared" si="76"/>
        <v>35600</v>
      </c>
      <c r="BL131" s="2206">
        <f t="shared" si="57"/>
        <v>15600</v>
      </c>
      <c r="BM131" s="2206">
        <f t="shared" si="58"/>
        <v>20000</v>
      </c>
      <c r="BN131" s="2206">
        <f t="shared" si="59"/>
        <v>0</v>
      </c>
      <c r="BO131" s="2244">
        <v>2</v>
      </c>
      <c r="BP131" s="2075">
        <v>7800</v>
      </c>
      <c r="BQ131" s="2075">
        <v>10000</v>
      </c>
      <c r="BR131" s="2075"/>
      <c r="BS131" s="2206">
        <f t="shared" si="77"/>
        <v>17800</v>
      </c>
      <c r="BT131" s="2206">
        <f t="shared" si="78"/>
        <v>35600</v>
      </c>
      <c r="BU131" s="2206">
        <f t="shared" si="62"/>
        <v>15600</v>
      </c>
      <c r="BV131" s="2206">
        <f t="shared" si="63"/>
        <v>20000</v>
      </c>
      <c r="BW131" s="2206">
        <f t="shared" si="64"/>
        <v>0</v>
      </c>
      <c r="BX131" s="2244">
        <f t="shared" si="10"/>
        <v>0</v>
      </c>
      <c r="BY131" s="2207">
        <f t="shared" si="11"/>
        <v>0</v>
      </c>
      <c r="BZ131" s="2211">
        <f t="shared" si="20"/>
        <v>0</v>
      </c>
      <c r="CA131" s="2212">
        <f t="shared" si="21"/>
        <v>0</v>
      </c>
      <c r="CB131" s="2083"/>
      <c r="CC131" s="2083"/>
      <c r="CD131" s="2237"/>
      <c r="CF131" s="2200"/>
    </row>
    <row r="132" spans="1:94" s="1974" customFormat="1" ht="18" customHeight="1" outlineLevel="1">
      <c r="A132" s="2235" t="s">
        <v>3121</v>
      </c>
      <c r="B132" s="2235" t="b">
        <v>1</v>
      </c>
      <c r="C132" s="2201"/>
      <c r="D132" s="2236" t="s">
        <v>3113</v>
      </c>
      <c r="E132" s="2243" t="s">
        <v>3122</v>
      </c>
      <c r="F132" s="2204" t="s">
        <v>154</v>
      </c>
      <c r="G132" s="2244">
        <v>2</v>
      </c>
      <c r="H132" s="2206"/>
      <c r="I132" s="2206">
        <v>7400</v>
      </c>
      <c r="J132" s="2206">
        <v>80</v>
      </c>
      <c r="K132" s="2206">
        <f t="shared" si="65"/>
        <v>7480</v>
      </c>
      <c r="L132" s="2206">
        <f t="shared" si="66"/>
        <v>14960</v>
      </c>
      <c r="M132" s="2206">
        <f t="shared" si="32"/>
        <v>0</v>
      </c>
      <c r="N132" s="2206">
        <f t="shared" si="33"/>
        <v>14800</v>
      </c>
      <c r="O132" s="2206">
        <f t="shared" si="34"/>
        <v>160</v>
      </c>
      <c r="P132" s="2244">
        <v>2</v>
      </c>
      <c r="Q132" s="2206"/>
      <c r="R132" s="2206">
        <v>7400</v>
      </c>
      <c r="S132" s="2206">
        <v>80</v>
      </c>
      <c r="T132" s="2206">
        <f t="shared" si="67"/>
        <v>7480</v>
      </c>
      <c r="U132" s="2206">
        <f t="shared" si="68"/>
        <v>14960</v>
      </c>
      <c r="V132" s="2206">
        <f t="shared" si="37"/>
        <v>0</v>
      </c>
      <c r="W132" s="2206">
        <f t="shared" si="38"/>
        <v>14800</v>
      </c>
      <c r="X132" s="2206">
        <f t="shared" si="39"/>
        <v>160</v>
      </c>
      <c r="Y132" s="2244">
        <f t="shared" si="13"/>
        <v>0</v>
      </c>
      <c r="Z132" s="2207">
        <f t="shared" si="14"/>
        <v>0</v>
      </c>
      <c r="AA132" s="2244">
        <v>2</v>
      </c>
      <c r="AB132" s="2206">
        <v>1200</v>
      </c>
      <c r="AC132" s="2206">
        <v>5000</v>
      </c>
      <c r="AD132" s="2206"/>
      <c r="AE132" s="2206">
        <f t="shared" si="69"/>
        <v>6200</v>
      </c>
      <c r="AF132" s="2206">
        <f t="shared" si="70"/>
        <v>12400</v>
      </c>
      <c r="AG132" s="2206">
        <f t="shared" si="42"/>
        <v>2400</v>
      </c>
      <c r="AH132" s="2206">
        <f t="shared" si="43"/>
        <v>10000</v>
      </c>
      <c r="AI132" s="2207">
        <f t="shared" si="44"/>
        <v>0</v>
      </c>
      <c r="AJ132" s="2246">
        <v>2</v>
      </c>
      <c r="AK132" s="2075">
        <v>1200</v>
      </c>
      <c r="AL132" s="2075">
        <v>5000</v>
      </c>
      <c r="AM132" s="2075"/>
      <c r="AN132" s="2206">
        <f t="shared" si="71"/>
        <v>6200</v>
      </c>
      <c r="AO132" s="2206">
        <f t="shared" si="72"/>
        <v>12400</v>
      </c>
      <c r="AP132" s="2206">
        <f t="shared" si="47"/>
        <v>2400</v>
      </c>
      <c r="AQ132" s="2206">
        <f t="shared" si="48"/>
        <v>10000</v>
      </c>
      <c r="AR132" s="2206">
        <f t="shared" si="49"/>
        <v>0</v>
      </c>
      <c r="AS132" s="2244">
        <v>2</v>
      </c>
      <c r="AT132" s="2075">
        <v>1200</v>
      </c>
      <c r="AU132" s="2075">
        <v>5000</v>
      </c>
      <c r="AV132" s="2075"/>
      <c r="AW132" s="2206">
        <f t="shared" si="73"/>
        <v>6200</v>
      </c>
      <c r="AX132" s="2206">
        <f t="shared" si="74"/>
        <v>12400</v>
      </c>
      <c r="AY132" s="2206">
        <f t="shared" si="52"/>
        <v>2400</v>
      </c>
      <c r="AZ132" s="2206">
        <f t="shared" si="53"/>
        <v>10000</v>
      </c>
      <c r="BA132" s="2206">
        <f t="shared" si="54"/>
        <v>0</v>
      </c>
      <c r="BB132" s="2244">
        <f t="shared" si="15"/>
        <v>0</v>
      </c>
      <c r="BC132" s="2207">
        <f t="shared" si="16"/>
        <v>0</v>
      </c>
      <c r="BD132" s="2244">
        <f t="shared" si="17"/>
        <v>0</v>
      </c>
      <c r="BE132" s="2207">
        <f t="shared" si="18"/>
        <v>0</v>
      </c>
      <c r="BF132" s="2246">
        <v>2</v>
      </c>
      <c r="BG132" s="2075">
        <v>1200</v>
      </c>
      <c r="BH132" s="2075">
        <v>5000</v>
      </c>
      <c r="BI132" s="2075"/>
      <c r="BJ132" s="2206">
        <f t="shared" si="75"/>
        <v>6200</v>
      </c>
      <c r="BK132" s="2206">
        <f t="shared" si="76"/>
        <v>12400</v>
      </c>
      <c r="BL132" s="2206">
        <f t="shared" si="57"/>
        <v>2400</v>
      </c>
      <c r="BM132" s="2206">
        <f t="shared" si="58"/>
        <v>10000</v>
      </c>
      <c r="BN132" s="2206">
        <f t="shared" si="59"/>
        <v>0</v>
      </c>
      <c r="BO132" s="2244">
        <v>2</v>
      </c>
      <c r="BP132" s="2075">
        <v>1200</v>
      </c>
      <c r="BQ132" s="2075">
        <v>5000</v>
      </c>
      <c r="BR132" s="2075"/>
      <c r="BS132" s="2206">
        <f t="shared" si="77"/>
        <v>6200</v>
      </c>
      <c r="BT132" s="2206">
        <f t="shared" si="78"/>
        <v>12400</v>
      </c>
      <c r="BU132" s="2206">
        <f t="shared" si="62"/>
        <v>2400</v>
      </c>
      <c r="BV132" s="2206">
        <f t="shared" si="63"/>
        <v>10000</v>
      </c>
      <c r="BW132" s="2206">
        <f t="shared" si="64"/>
        <v>0</v>
      </c>
      <c r="BX132" s="2244">
        <f t="shared" ref="BX132:BX195" si="79">BO132-BF132</f>
        <v>0</v>
      </c>
      <c r="BY132" s="2207">
        <f t="shared" ref="BY132:BY195" si="80">BT132-BK132</f>
        <v>0</v>
      </c>
      <c r="BZ132" s="2211">
        <f t="shared" si="20"/>
        <v>0</v>
      </c>
      <c r="CA132" s="2212">
        <f t="shared" si="21"/>
        <v>0</v>
      </c>
      <c r="CB132" s="2083"/>
      <c r="CC132" s="2083"/>
      <c r="CD132" s="2237"/>
      <c r="CF132" s="2200"/>
    </row>
    <row r="133" spans="1:94" s="1974" customFormat="1" ht="18" customHeight="1" outlineLevel="1">
      <c r="A133" s="2235" t="s">
        <v>3123</v>
      </c>
      <c r="B133" s="2235" t="b">
        <v>1</v>
      </c>
      <c r="C133" s="2201"/>
      <c r="D133" s="2236" t="s">
        <v>3113</v>
      </c>
      <c r="E133" s="2243" t="s">
        <v>3124</v>
      </c>
      <c r="F133" s="2204" t="s">
        <v>154</v>
      </c>
      <c r="G133" s="2244">
        <v>12</v>
      </c>
      <c r="H133" s="2206"/>
      <c r="I133" s="2206">
        <v>7400</v>
      </c>
      <c r="J133" s="2206">
        <v>80</v>
      </c>
      <c r="K133" s="2206">
        <f t="shared" si="65"/>
        <v>7480</v>
      </c>
      <c r="L133" s="2206">
        <f t="shared" si="66"/>
        <v>89760</v>
      </c>
      <c r="M133" s="2206">
        <f t="shared" si="32"/>
        <v>0</v>
      </c>
      <c r="N133" s="2206">
        <f t="shared" si="33"/>
        <v>88800</v>
      </c>
      <c r="O133" s="2206">
        <f t="shared" si="34"/>
        <v>960</v>
      </c>
      <c r="P133" s="2244">
        <v>12</v>
      </c>
      <c r="Q133" s="2206"/>
      <c r="R133" s="2206">
        <v>7400</v>
      </c>
      <c r="S133" s="2206">
        <v>80</v>
      </c>
      <c r="T133" s="2206">
        <f t="shared" si="67"/>
        <v>7480</v>
      </c>
      <c r="U133" s="2206">
        <f t="shared" si="68"/>
        <v>89760</v>
      </c>
      <c r="V133" s="2206">
        <f t="shared" si="37"/>
        <v>0</v>
      </c>
      <c r="W133" s="2206">
        <f t="shared" si="38"/>
        <v>88800</v>
      </c>
      <c r="X133" s="2206">
        <f t="shared" si="39"/>
        <v>960</v>
      </c>
      <c r="Y133" s="2244">
        <f t="shared" si="13"/>
        <v>0</v>
      </c>
      <c r="Z133" s="2207">
        <f t="shared" si="14"/>
        <v>0</v>
      </c>
      <c r="AA133" s="2244">
        <v>12</v>
      </c>
      <c r="AB133" s="2206">
        <v>2400</v>
      </c>
      <c r="AC133" s="2206">
        <v>7000</v>
      </c>
      <c r="AD133" s="2206"/>
      <c r="AE133" s="2206">
        <f t="shared" si="69"/>
        <v>9400</v>
      </c>
      <c r="AF133" s="2206">
        <f t="shared" si="70"/>
        <v>112800</v>
      </c>
      <c r="AG133" s="2206">
        <f t="shared" si="42"/>
        <v>28800</v>
      </c>
      <c r="AH133" s="2206">
        <f t="shared" si="43"/>
        <v>84000</v>
      </c>
      <c r="AI133" s="2207">
        <f t="shared" si="44"/>
        <v>0</v>
      </c>
      <c r="AJ133" s="2246">
        <v>12</v>
      </c>
      <c r="AK133" s="2075">
        <v>2400</v>
      </c>
      <c r="AL133" s="2075">
        <v>7000</v>
      </c>
      <c r="AM133" s="2075"/>
      <c r="AN133" s="2206">
        <f t="shared" si="71"/>
        <v>9400</v>
      </c>
      <c r="AO133" s="2206">
        <f t="shared" si="72"/>
        <v>112800</v>
      </c>
      <c r="AP133" s="2206">
        <f t="shared" si="47"/>
        <v>28800</v>
      </c>
      <c r="AQ133" s="2206">
        <f t="shared" si="48"/>
        <v>84000</v>
      </c>
      <c r="AR133" s="2206">
        <f t="shared" si="49"/>
        <v>0</v>
      </c>
      <c r="AS133" s="2244">
        <v>12</v>
      </c>
      <c r="AT133" s="2075">
        <v>2400</v>
      </c>
      <c r="AU133" s="2075">
        <v>7000</v>
      </c>
      <c r="AV133" s="2075"/>
      <c r="AW133" s="2206">
        <f t="shared" si="73"/>
        <v>9400</v>
      </c>
      <c r="AX133" s="2206">
        <f t="shared" si="74"/>
        <v>112800</v>
      </c>
      <c r="AY133" s="2206">
        <f t="shared" si="52"/>
        <v>28800</v>
      </c>
      <c r="AZ133" s="2206">
        <f t="shared" si="53"/>
        <v>84000</v>
      </c>
      <c r="BA133" s="2206">
        <f t="shared" si="54"/>
        <v>0</v>
      </c>
      <c r="BB133" s="2244">
        <f t="shared" si="15"/>
        <v>0</v>
      </c>
      <c r="BC133" s="2207">
        <f t="shared" si="16"/>
        <v>0</v>
      </c>
      <c r="BD133" s="2244">
        <f t="shared" si="17"/>
        <v>0</v>
      </c>
      <c r="BE133" s="2207">
        <f t="shared" si="18"/>
        <v>0</v>
      </c>
      <c r="BF133" s="2246">
        <v>12</v>
      </c>
      <c r="BG133" s="2075">
        <v>2400</v>
      </c>
      <c r="BH133" s="2075">
        <v>7000</v>
      </c>
      <c r="BI133" s="2075"/>
      <c r="BJ133" s="2206">
        <f t="shared" si="75"/>
        <v>9400</v>
      </c>
      <c r="BK133" s="2206">
        <f t="shared" si="76"/>
        <v>112800</v>
      </c>
      <c r="BL133" s="2206">
        <f t="shared" si="57"/>
        <v>28800</v>
      </c>
      <c r="BM133" s="2206">
        <f t="shared" si="58"/>
        <v>84000</v>
      </c>
      <c r="BN133" s="2206">
        <f t="shared" si="59"/>
        <v>0</v>
      </c>
      <c r="BO133" s="2244">
        <v>12</v>
      </c>
      <c r="BP133" s="2075">
        <v>2400</v>
      </c>
      <c r="BQ133" s="2075">
        <v>7000</v>
      </c>
      <c r="BR133" s="2075"/>
      <c r="BS133" s="2206">
        <f t="shared" si="77"/>
        <v>9400</v>
      </c>
      <c r="BT133" s="2206">
        <f t="shared" si="78"/>
        <v>112800</v>
      </c>
      <c r="BU133" s="2206">
        <f t="shared" si="62"/>
        <v>28800</v>
      </c>
      <c r="BV133" s="2206">
        <f t="shared" si="63"/>
        <v>84000</v>
      </c>
      <c r="BW133" s="2206">
        <f t="shared" si="64"/>
        <v>0</v>
      </c>
      <c r="BX133" s="2244">
        <f t="shared" si="79"/>
        <v>0</v>
      </c>
      <c r="BY133" s="2207">
        <f t="shared" si="80"/>
        <v>0</v>
      </c>
      <c r="BZ133" s="2211">
        <f t="shared" si="20"/>
        <v>0</v>
      </c>
      <c r="CA133" s="2212">
        <f t="shared" si="21"/>
        <v>0</v>
      </c>
      <c r="CB133" s="2083"/>
      <c r="CC133" s="2083"/>
      <c r="CD133" s="2237"/>
      <c r="CF133" s="2200"/>
    </row>
    <row r="134" spans="1:94" s="1974" customFormat="1" ht="18" customHeight="1" outlineLevel="1">
      <c r="A134" s="2235" t="s">
        <v>3125</v>
      </c>
      <c r="B134" s="2235" t="b">
        <v>1</v>
      </c>
      <c r="C134" s="2201"/>
      <c r="D134" s="2236" t="s">
        <v>3126</v>
      </c>
      <c r="E134" s="2243" t="s">
        <v>3127</v>
      </c>
      <c r="F134" s="2204" t="s">
        <v>154</v>
      </c>
      <c r="G134" s="2244">
        <v>2</v>
      </c>
      <c r="H134" s="2206">
        <v>8970</v>
      </c>
      <c r="I134" s="2206">
        <v>22170</v>
      </c>
      <c r="J134" s="2206"/>
      <c r="K134" s="2206">
        <f t="shared" si="65"/>
        <v>31140</v>
      </c>
      <c r="L134" s="2206">
        <f t="shared" si="66"/>
        <v>62280</v>
      </c>
      <c r="M134" s="2206">
        <f t="shared" si="32"/>
        <v>17940</v>
      </c>
      <c r="N134" s="2206">
        <f t="shared" si="33"/>
        <v>44340</v>
      </c>
      <c r="O134" s="2206">
        <f t="shared" si="34"/>
        <v>0</v>
      </c>
      <c r="P134" s="2244">
        <v>2</v>
      </c>
      <c r="Q134" s="2206">
        <v>8970</v>
      </c>
      <c r="R134" s="2206">
        <v>22170</v>
      </c>
      <c r="S134" s="2206"/>
      <c r="T134" s="2206">
        <f t="shared" si="67"/>
        <v>31140</v>
      </c>
      <c r="U134" s="2206">
        <f t="shared" si="68"/>
        <v>62280</v>
      </c>
      <c r="V134" s="2206">
        <f t="shared" si="37"/>
        <v>17940</v>
      </c>
      <c r="W134" s="2206">
        <f t="shared" si="38"/>
        <v>44340</v>
      </c>
      <c r="X134" s="2206">
        <f t="shared" si="39"/>
        <v>0</v>
      </c>
      <c r="Y134" s="2244">
        <f t="shared" si="13"/>
        <v>0</v>
      </c>
      <c r="Z134" s="2207">
        <f t="shared" si="14"/>
        <v>0</v>
      </c>
      <c r="AA134" s="2244">
        <v>2</v>
      </c>
      <c r="AB134" s="2206">
        <v>35000</v>
      </c>
      <c r="AC134" s="2206">
        <v>10000</v>
      </c>
      <c r="AD134" s="2206"/>
      <c r="AE134" s="2206">
        <f t="shared" si="69"/>
        <v>45000</v>
      </c>
      <c r="AF134" s="2206">
        <f t="shared" si="70"/>
        <v>90000</v>
      </c>
      <c r="AG134" s="2206">
        <f t="shared" si="42"/>
        <v>70000</v>
      </c>
      <c r="AH134" s="2206">
        <f t="shared" si="43"/>
        <v>20000</v>
      </c>
      <c r="AI134" s="2207">
        <f t="shared" si="44"/>
        <v>0</v>
      </c>
      <c r="AJ134" s="2246">
        <v>2</v>
      </c>
      <c r="AK134" s="2075">
        <v>35000</v>
      </c>
      <c r="AL134" s="2075">
        <v>10000</v>
      </c>
      <c r="AM134" s="2075"/>
      <c r="AN134" s="2206">
        <f t="shared" si="71"/>
        <v>45000</v>
      </c>
      <c r="AO134" s="2206">
        <f t="shared" si="72"/>
        <v>90000</v>
      </c>
      <c r="AP134" s="2206">
        <f t="shared" si="47"/>
        <v>70000</v>
      </c>
      <c r="AQ134" s="2206">
        <f t="shared" si="48"/>
        <v>20000</v>
      </c>
      <c r="AR134" s="2206">
        <f t="shared" si="49"/>
        <v>0</v>
      </c>
      <c r="AS134" s="2244">
        <v>2</v>
      </c>
      <c r="AT134" s="2075">
        <v>35000</v>
      </c>
      <c r="AU134" s="2075">
        <v>10000</v>
      </c>
      <c r="AV134" s="2075"/>
      <c r="AW134" s="2206">
        <f t="shared" si="73"/>
        <v>45000</v>
      </c>
      <c r="AX134" s="2206">
        <f t="shared" si="74"/>
        <v>90000</v>
      </c>
      <c r="AY134" s="2206">
        <f t="shared" si="52"/>
        <v>70000</v>
      </c>
      <c r="AZ134" s="2206">
        <f t="shared" si="53"/>
        <v>20000</v>
      </c>
      <c r="BA134" s="2206">
        <f t="shared" si="54"/>
        <v>0</v>
      </c>
      <c r="BB134" s="2244">
        <f t="shared" si="15"/>
        <v>0</v>
      </c>
      <c r="BC134" s="2207">
        <f t="shared" si="16"/>
        <v>0</v>
      </c>
      <c r="BD134" s="2244">
        <f t="shared" si="17"/>
        <v>0</v>
      </c>
      <c r="BE134" s="2207">
        <f t="shared" si="18"/>
        <v>0</v>
      </c>
      <c r="BF134" s="2246">
        <v>2</v>
      </c>
      <c r="BG134" s="2075">
        <v>35000</v>
      </c>
      <c r="BH134" s="2075">
        <v>10000</v>
      </c>
      <c r="BI134" s="2075"/>
      <c r="BJ134" s="2206">
        <f t="shared" si="75"/>
        <v>45000</v>
      </c>
      <c r="BK134" s="2206">
        <f t="shared" si="76"/>
        <v>90000</v>
      </c>
      <c r="BL134" s="2206">
        <f t="shared" si="57"/>
        <v>70000</v>
      </c>
      <c r="BM134" s="2206">
        <f t="shared" si="58"/>
        <v>20000</v>
      </c>
      <c r="BN134" s="2206">
        <f t="shared" si="59"/>
        <v>0</v>
      </c>
      <c r="BO134" s="2244">
        <v>2</v>
      </c>
      <c r="BP134" s="2075">
        <v>35000</v>
      </c>
      <c r="BQ134" s="2075">
        <v>10000</v>
      </c>
      <c r="BR134" s="2075"/>
      <c r="BS134" s="2206">
        <f t="shared" si="77"/>
        <v>45000</v>
      </c>
      <c r="BT134" s="2206">
        <f t="shared" si="78"/>
        <v>90000</v>
      </c>
      <c r="BU134" s="2206">
        <f t="shared" si="62"/>
        <v>70000</v>
      </c>
      <c r="BV134" s="2206">
        <f t="shared" si="63"/>
        <v>20000</v>
      </c>
      <c r="BW134" s="2206">
        <f t="shared" si="64"/>
        <v>0</v>
      </c>
      <c r="BX134" s="2244">
        <f t="shared" si="79"/>
        <v>0</v>
      </c>
      <c r="BY134" s="2207">
        <f t="shared" si="80"/>
        <v>0</v>
      </c>
      <c r="BZ134" s="2211">
        <f t="shared" si="20"/>
        <v>0</v>
      </c>
      <c r="CA134" s="2212">
        <f t="shared" si="21"/>
        <v>0</v>
      </c>
      <c r="CB134" s="2247"/>
      <c r="CC134" s="2083"/>
      <c r="CD134" s="2237"/>
      <c r="CF134" s="2200"/>
    </row>
    <row r="135" spans="1:94" s="1974" customFormat="1" ht="18" customHeight="1" outlineLevel="1">
      <c r="A135" s="2238" t="s">
        <v>3128</v>
      </c>
      <c r="B135" s="2238" t="b">
        <v>1</v>
      </c>
      <c r="C135" s="2201"/>
      <c r="D135" s="2236" t="s">
        <v>3129</v>
      </c>
      <c r="E135" s="2243" t="s">
        <v>3130</v>
      </c>
      <c r="F135" s="2204" t="s">
        <v>449</v>
      </c>
      <c r="G135" s="2244">
        <v>13.8</v>
      </c>
      <c r="H135" s="2240">
        <v>3850</v>
      </c>
      <c r="I135" s="2240">
        <v>6400</v>
      </c>
      <c r="J135" s="2240"/>
      <c r="K135" s="2206">
        <f t="shared" si="65"/>
        <v>10250</v>
      </c>
      <c r="L135" s="2206">
        <f t="shared" si="66"/>
        <v>141450</v>
      </c>
      <c r="M135" s="2240">
        <f t="shared" si="32"/>
        <v>53130</v>
      </c>
      <c r="N135" s="2240">
        <f t="shared" si="33"/>
        <v>88320</v>
      </c>
      <c r="O135" s="2240">
        <f t="shared" si="34"/>
        <v>0</v>
      </c>
      <c r="P135" s="2244">
        <v>13.8</v>
      </c>
      <c r="Q135" s="2206">
        <v>3850</v>
      </c>
      <c r="R135" s="2206">
        <v>6400</v>
      </c>
      <c r="S135" s="2206"/>
      <c r="T135" s="2206">
        <f t="shared" si="67"/>
        <v>10250</v>
      </c>
      <c r="U135" s="2206">
        <f t="shared" si="68"/>
        <v>141450</v>
      </c>
      <c r="V135" s="2240">
        <f t="shared" si="37"/>
        <v>53130</v>
      </c>
      <c r="W135" s="2240">
        <f t="shared" si="38"/>
        <v>88320</v>
      </c>
      <c r="X135" s="2240">
        <f t="shared" si="39"/>
        <v>0</v>
      </c>
      <c r="Y135" s="2245">
        <f t="shared" si="13"/>
        <v>0</v>
      </c>
      <c r="Z135" s="2207">
        <f t="shared" si="14"/>
        <v>0</v>
      </c>
      <c r="AA135" s="2245"/>
      <c r="AB135" s="2240"/>
      <c r="AC135" s="2240"/>
      <c r="AD135" s="2240"/>
      <c r="AE135" s="2206">
        <f t="shared" si="69"/>
        <v>0</v>
      </c>
      <c r="AF135" s="2206">
        <f t="shared" si="70"/>
        <v>0</v>
      </c>
      <c r="AG135" s="2240">
        <f t="shared" si="42"/>
        <v>0</v>
      </c>
      <c r="AH135" s="2240">
        <f t="shared" si="43"/>
        <v>0</v>
      </c>
      <c r="AI135" s="2242">
        <f t="shared" si="44"/>
        <v>0</v>
      </c>
      <c r="AJ135" s="2246">
        <v>13.8</v>
      </c>
      <c r="AK135" s="2239">
        <v>10000</v>
      </c>
      <c r="AL135" s="2239">
        <v>5000</v>
      </c>
      <c r="AM135" s="2239">
        <v>3000</v>
      </c>
      <c r="AN135" s="2206">
        <f t="shared" si="71"/>
        <v>18000</v>
      </c>
      <c r="AO135" s="2206">
        <f t="shared" si="72"/>
        <v>248400</v>
      </c>
      <c r="AP135" s="2240">
        <f t="shared" si="47"/>
        <v>138000</v>
      </c>
      <c r="AQ135" s="2240">
        <f t="shared" si="48"/>
        <v>69000</v>
      </c>
      <c r="AR135" s="2240">
        <f t="shared" si="49"/>
        <v>41400</v>
      </c>
      <c r="AS135" s="2245">
        <v>13.8</v>
      </c>
      <c r="AT135" s="2075">
        <v>10000</v>
      </c>
      <c r="AU135" s="2075">
        <v>5000</v>
      </c>
      <c r="AV135" s="2075">
        <v>3000</v>
      </c>
      <c r="AW135" s="2206">
        <f t="shared" si="73"/>
        <v>18000</v>
      </c>
      <c r="AX135" s="2206">
        <f t="shared" si="74"/>
        <v>248400</v>
      </c>
      <c r="AY135" s="2240">
        <f t="shared" si="52"/>
        <v>138000</v>
      </c>
      <c r="AZ135" s="2240">
        <f t="shared" si="53"/>
        <v>69000</v>
      </c>
      <c r="BA135" s="2240">
        <f t="shared" si="54"/>
        <v>41400</v>
      </c>
      <c r="BB135" s="2245">
        <f t="shared" si="15"/>
        <v>0</v>
      </c>
      <c r="BC135" s="2207">
        <f t="shared" si="16"/>
        <v>0</v>
      </c>
      <c r="BD135" s="2245">
        <f t="shared" si="17"/>
        <v>13.8</v>
      </c>
      <c r="BE135" s="2207">
        <f t="shared" si="18"/>
        <v>248400</v>
      </c>
      <c r="BF135" s="2246">
        <v>13.8</v>
      </c>
      <c r="BG135" s="2075">
        <v>10000</v>
      </c>
      <c r="BH135" s="2075">
        <v>5000</v>
      </c>
      <c r="BI135" s="2075">
        <v>3000</v>
      </c>
      <c r="BJ135" s="2206">
        <f t="shared" si="75"/>
        <v>18000</v>
      </c>
      <c r="BK135" s="2206">
        <f t="shared" si="76"/>
        <v>248400</v>
      </c>
      <c r="BL135" s="2206">
        <f t="shared" si="57"/>
        <v>138000</v>
      </c>
      <c r="BM135" s="2206">
        <f t="shared" si="58"/>
        <v>69000</v>
      </c>
      <c r="BN135" s="2206">
        <f t="shared" si="59"/>
        <v>41400</v>
      </c>
      <c r="BO135" s="2245">
        <v>13.8</v>
      </c>
      <c r="BP135" s="2075">
        <v>10000</v>
      </c>
      <c r="BQ135" s="2075">
        <v>5000</v>
      </c>
      <c r="BR135" s="2075">
        <v>3000</v>
      </c>
      <c r="BS135" s="2206">
        <f t="shared" si="77"/>
        <v>18000</v>
      </c>
      <c r="BT135" s="2206">
        <f t="shared" si="78"/>
        <v>248400</v>
      </c>
      <c r="BU135" s="2206">
        <f t="shared" si="62"/>
        <v>138000</v>
      </c>
      <c r="BV135" s="2206">
        <f t="shared" si="63"/>
        <v>69000</v>
      </c>
      <c r="BW135" s="2206">
        <f t="shared" si="64"/>
        <v>41400</v>
      </c>
      <c r="BX135" s="2245">
        <f t="shared" si="79"/>
        <v>0</v>
      </c>
      <c r="BY135" s="2207">
        <f t="shared" si="80"/>
        <v>0</v>
      </c>
      <c r="BZ135" s="2211">
        <f t="shared" si="20"/>
        <v>13.8</v>
      </c>
      <c r="CA135" s="2212">
        <f t="shared" si="21"/>
        <v>248400</v>
      </c>
      <c r="CB135" s="2247"/>
      <c r="CC135" s="2083"/>
      <c r="CD135" s="2237"/>
      <c r="CF135" s="2200"/>
      <c r="CJ135" s="1975"/>
      <c r="CK135" s="1975"/>
      <c r="CL135" s="1975"/>
      <c r="CM135" s="1975"/>
      <c r="CN135" s="1975"/>
      <c r="CO135" s="1975"/>
      <c r="CP135" s="1975"/>
    </row>
    <row r="136" spans="1:94" s="1974" customFormat="1" ht="18" customHeight="1" outlineLevel="1">
      <c r="A136" s="2250" t="s">
        <v>3131</v>
      </c>
      <c r="B136" s="2250" t="b">
        <v>1</v>
      </c>
      <c r="C136" s="2201"/>
      <c r="D136" s="2236" t="s">
        <v>3132</v>
      </c>
      <c r="E136" s="2243" t="s">
        <v>3133</v>
      </c>
      <c r="F136" s="2204" t="s">
        <v>365</v>
      </c>
      <c r="G136" s="2244">
        <v>434.12</v>
      </c>
      <c r="H136" s="2251">
        <v>24810</v>
      </c>
      <c r="I136" s="2251">
        <v>15893</v>
      </c>
      <c r="J136" s="2251"/>
      <c r="K136" s="2206">
        <f t="shared" si="65"/>
        <v>40703</v>
      </c>
      <c r="L136" s="2206">
        <f t="shared" si="66"/>
        <v>17669986</v>
      </c>
      <c r="M136" s="2251">
        <f t="shared" si="32"/>
        <v>10770517</v>
      </c>
      <c r="N136" s="2251">
        <f t="shared" si="33"/>
        <v>6899469</v>
      </c>
      <c r="O136" s="2251">
        <f t="shared" si="34"/>
        <v>0</v>
      </c>
      <c r="P136" s="2244">
        <v>434.12</v>
      </c>
      <c r="Q136" s="2206">
        <v>24810</v>
      </c>
      <c r="R136" s="2206">
        <v>15893</v>
      </c>
      <c r="S136" s="2206"/>
      <c r="T136" s="2206">
        <f t="shared" si="67"/>
        <v>40703</v>
      </c>
      <c r="U136" s="2206">
        <f t="shared" si="68"/>
        <v>17669986</v>
      </c>
      <c r="V136" s="2251">
        <f t="shared" si="37"/>
        <v>10770517</v>
      </c>
      <c r="W136" s="2251">
        <f t="shared" si="38"/>
        <v>6899469</v>
      </c>
      <c r="X136" s="2251">
        <f t="shared" si="39"/>
        <v>0</v>
      </c>
      <c r="Y136" s="2244">
        <f t="shared" si="13"/>
        <v>0</v>
      </c>
      <c r="Z136" s="2207">
        <f t="shared" si="14"/>
        <v>0</v>
      </c>
      <c r="AA136" s="2244"/>
      <c r="AB136" s="2251"/>
      <c r="AC136" s="2251"/>
      <c r="AD136" s="2251"/>
      <c r="AE136" s="2206">
        <f t="shared" si="69"/>
        <v>0</v>
      </c>
      <c r="AF136" s="2206">
        <f t="shared" si="70"/>
        <v>0</v>
      </c>
      <c r="AG136" s="2251">
        <f t="shared" si="42"/>
        <v>0</v>
      </c>
      <c r="AH136" s="2251">
        <f t="shared" si="43"/>
        <v>0</v>
      </c>
      <c r="AI136" s="2252">
        <f t="shared" si="44"/>
        <v>0</v>
      </c>
      <c r="AJ136" s="2246">
        <v>434</v>
      </c>
      <c r="AK136" s="2253">
        <v>24810</v>
      </c>
      <c r="AL136" s="2253">
        <v>17323</v>
      </c>
      <c r="AM136" s="2253">
        <v>0</v>
      </c>
      <c r="AN136" s="2206">
        <f t="shared" si="71"/>
        <v>42133</v>
      </c>
      <c r="AO136" s="2206">
        <f t="shared" si="72"/>
        <v>18285722</v>
      </c>
      <c r="AP136" s="2251">
        <f t="shared" si="47"/>
        <v>10767540</v>
      </c>
      <c r="AQ136" s="2251">
        <f t="shared" si="48"/>
        <v>7518182</v>
      </c>
      <c r="AR136" s="2251">
        <f t="shared" si="49"/>
        <v>0</v>
      </c>
      <c r="AS136" s="2244">
        <v>434</v>
      </c>
      <c r="AT136" s="2206">
        <v>24810</v>
      </c>
      <c r="AU136" s="2206">
        <v>17323</v>
      </c>
      <c r="AV136" s="2206">
        <v>0</v>
      </c>
      <c r="AW136" s="2206">
        <f t="shared" si="73"/>
        <v>42133</v>
      </c>
      <c r="AX136" s="2206">
        <f t="shared" si="74"/>
        <v>18285722</v>
      </c>
      <c r="AY136" s="2251">
        <f t="shared" si="52"/>
        <v>10767540</v>
      </c>
      <c r="AZ136" s="2251">
        <f t="shared" si="53"/>
        <v>7518182</v>
      </c>
      <c r="BA136" s="2251">
        <f t="shared" si="54"/>
        <v>0</v>
      </c>
      <c r="BB136" s="2244">
        <f t="shared" si="15"/>
        <v>0</v>
      </c>
      <c r="BC136" s="2207">
        <f t="shared" si="16"/>
        <v>0</v>
      </c>
      <c r="BD136" s="2244">
        <f t="shared" si="17"/>
        <v>434</v>
      </c>
      <c r="BE136" s="2207">
        <f t="shared" si="18"/>
        <v>18285722</v>
      </c>
      <c r="BF136" s="2246">
        <v>434</v>
      </c>
      <c r="BG136" s="2075">
        <v>24810</v>
      </c>
      <c r="BH136" s="2075">
        <v>17323</v>
      </c>
      <c r="BI136" s="2075">
        <v>0</v>
      </c>
      <c r="BJ136" s="2206">
        <f t="shared" si="75"/>
        <v>42133</v>
      </c>
      <c r="BK136" s="2206">
        <f t="shared" si="76"/>
        <v>18285722</v>
      </c>
      <c r="BL136" s="2206">
        <f t="shared" si="57"/>
        <v>10767540</v>
      </c>
      <c r="BM136" s="2206">
        <f t="shared" si="58"/>
        <v>7518182</v>
      </c>
      <c r="BN136" s="2206">
        <f t="shared" si="59"/>
        <v>0</v>
      </c>
      <c r="BO136" s="2244">
        <v>434</v>
      </c>
      <c r="BP136" s="2075">
        <v>24810</v>
      </c>
      <c r="BQ136" s="2075">
        <v>17323</v>
      </c>
      <c r="BR136" s="2075">
        <v>0</v>
      </c>
      <c r="BS136" s="2206">
        <f t="shared" si="77"/>
        <v>42133</v>
      </c>
      <c r="BT136" s="2206">
        <f t="shared" si="78"/>
        <v>18285722</v>
      </c>
      <c r="BU136" s="2206">
        <f t="shared" si="62"/>
        <v>10767540</v>
      </c>
      <c r="BV136" s="2206">
        <f t="shared" si="63"/>
        <v>7518182</v>
      </c>
      <c r="BW136" s="2206">
        <f t="shared" si="64"/>
        <v>0</v>
      </c>
      <c r="BX136" s="2244">
        <f t="shared" si="79"/>
        <v>0</v>
      </c>
      <c r="BY136" s="2207">
        <f t="shared" si="80"/>
        <v>0</v>
      </c>
      <c r="BZ136" s="2211">
        <f t="shared" si="20"/>
        <v>434</v>
      </c>
      <c r="CA136" s="2212">
        <f t="shared" si="21"/>
        <v>18285722</v>
      </c>
      <c r="CB136" s="2083"/>
      <c r="CC136" s="2083"/>
      <c r="CD136" s="2237"/>
      <c r="CF136" s="2200"/>
      <c r="CJ136" s="1975"/>
      <c r="CK136" s="1975"/>
      <c r="CL136" s="1975"/>
      <c r="CM136" s="1975"/>
      <c r="CN136" s="1975"/>
      <c r="CO136" s="1975"/>
      <c r="CP136" s="1975"/>
    </row>
    <row r="137" spans="1:94" s="1974" customFormat="1" ht="18" customHeight="1" outlineLevel="1">
      <c r="A137" s="2250" t="s">
        <v>3134</v>
      </c>
      <c r="B137" s="2250" t="b">
        <v>1</v>
      </c>
      <c r="C137" s="2201"/>
      <c r="D137" s="2236" t="s">
        <v>3132</v>
      </c>
      <c r="E137" s="2243" t="s">
        <v>3135</v>
      </c>
      <c r="F137" s="2204" t="s">
        <v>365</v>
      </c>
      <c r="G137" s="2244">
        <v>233.81</v>
      </c>
      <c r="H137" s="2251">
        <v>17887</v>
      </c>
      <c r="I137" s="2251">
        <v>13486</v>
      </c>
      <c r="J137" s="2251"/>
      <c r="K137" s="2206">
        <f t="shared" si="65"/>
        <v>31373</v>
      </c>
      <c r="L137" s="2206">
        <f t="shared" si="66"/>
        <v>7335320</v>
      </c>
      <c r="M137" s="2251">
        <f t="shared" si="32"/>
        <v>4182159</v>
      </c>
      <c r="N137" s="2251">
        <f t="shared" si="33"/>
        <v>3153161</v>
      </c>
      <c r="O137" s="2251">
        <f t="shared" si="34"/>
        <v>0</v>
      </c>
      <c r="P137" s="2244">
        <v>233.81</v>
      </c>
      <c r="Q137" s="2206">
        <v>17887</v>
      </c>
      <c r="R137" s="2206">
        <v>13486</v>
      </c>
      <c r="S137" s="2206"/>
      <c r="T137" s="2206">
        <f t="shared" si="67"/>
        <v>31373</v>
      </c>
      <c r="U137" s="2206">
        <f t="shared" si="68"/>
        <v>7335320</v>
      </c>
      <c r="V137" s="2251">
        <f t="shared" si="37"/>
        <v>4182159</v>
      </c>
      <c r="W137" s="2251">
        <f t="shared" si="38"/>
        <v>3153161</v>
      </c>
      <c r="X137" s="2251">
        <f t="shared" si="39"/>
        <v>0</v>
      </c>
      <c r="Y137" s="2245">
        <f t="shared" ref="Y137:Y164" si="81">+P137-G137</f>
        <v>0</v>
      </c>
      <c r="Z137" s="2207">
        <f t="shared" ref="Z137:Z164" si="82">+U137-L137</f>
        <v>0</v>
      </c>
      <c r="AA137" s="2245"/>
      <c r="AB137" s="2251"/>
      <c r="AC137" s="2251"/>
      <c r="AD137" s="2251"/>
      <c r="AE137" s="2206">
        <f t="shared" si="69"/>
        <v>0</v>
      </c>
      <c r="AF137" s="2206">
        <f t="shared" si="70"/>
        <v>0</v>
      </c>
      <c r="AG137" s="2251">
        <f t="shared" si="42"/>
        <v>0</v>
      </c>
      <c r="AH137" s="2251">
        <f t="shared" si="43"/>
        <v>0</v>
      </c>
      <c r="AI137" s="2252">
        <f t="shared" si="44"/>
        <v>0</v>
      </c>
      <c r="AJ137" s="2246">
        <v>233.8</v>
      </c>
      <c r="AK137" s="2253">
        <v>17887</v>
      </c>
      <c r="AL137" s="2253">
        <v>14700</v>
      </c>
      <c r="AM137" s="2253">
        <v>0</v>
      </c>
      <c r="AN137" s="2206">
        <f t="shared" si="71"/>
        <v>32587</v>
      </c>
      <c r="AO137" s="2206">
        <f t="shared" si="72"/>
        <v>7618840</v>
      </c>
      <c r="AP137" s="2251">
        <f t="shared" si="47"/>
        <v>4181980</v>
      </c>
      <c r="AQ137" s="2251">
        <f t="shared" si="48"/>
        <v>3436860</v>
      </c>
      <c r="AR137" s="2251">
        <f t="shared" si="49"/>
        <v>0</v>
      </c>
      <c r="AS137" s="2245">
        <v>233.8</v>
      </c>
      <c r="AT137" s="2206">
        <v>17887</v>
      </c>
      <c r="AU137" s="2206">
        <v>14700</v>
      </c>
      <c r="AV137" s="2206">
        <v>0</v>
      </c>
      <c r="AW137" s="2206">
        <f t="shared" si="73"/>
        <v>32587</v>
      </c>
      <c r="AX137" s="2206">
        <f t="shared" si="74"/>
        <v>7618840</v>
      </c>
      <c r="AY137" s="2251">
        <f t="shared" si="52"/>
        <v>4181980</v>
      </c>
      <c r="AZ137" s="2251">
        <f t="shared" si="53"/>
        <v>3436860</v>
      </c>
      <c r="BA137" s="2251">
        <f t="shared" si="54"/>
        <v>0</v>
      </c>
      <c r="BB137" s="2245">
        <f t="shared" ref="BB137:BB200" si="83">AS137-AJ137</f>
        <v>0</v>
      </c>
      <c r="BC137" s="2207">
        <f t="shared" ref="BC137:BC200" si="84">AX137-AO137</f>
        <v>0</v>
      </c>
      <c r="BD137" s="2245">
        <f t="shared" ref="BD137:BD160" si="85">AS137-AA137</f>
        <v>233.8</v>
      </c>
      <c r="BE137" s="2207">
        <f t="shared" ref="BE137:BE160" si="86">+AX137-AF137</f>
        <v>7618840</v>
      </c>
      <c r="BF137" s="2246">
        <v>233.8</v>
      </c>
      <c r="BG137" s="2075">
        <v>17887</v>
      </c>
      <c r="BH137" s="2075">
        <v>14700</v>
      </c>
      <c r="BI137" s="2075">
        <v>0</v>
      </c>
      <c r="BJ137" s="2206">
        <f t="shared" si="75"/>
        <v>32587</v>
      </c>
      <c r="BK137" s="2206">
        <f t="shared" si="76"/>
        <v>7618840</v>
      </c>
      <c r="BL137" s="2206">
        <f t="shared" si="57"/>
        <v>4181980</v>
      </c>
      <c r="BM137" s="2206">
        <f t="shared" si="58"/>
        <v>3436860</v>
      </c>
      <c r="BN137" s="2206">
        <f t="shared" si="59"/>
        <v>0</v>
      </c>
      <c r="BO137" s="2245">
        <v>233.8</v>
      </c>
      <c r="BP137" s="2075">
        <v>17887</v>
      </c>
      <c r="BQ137" s="2075">
        <v>14700</v>
      </c>
      <c r="BR137" s="2075">
        <v>0</v>
      </c>
      <c r="BS137" s="2206">
        <f t="shared" si="77"/>
        <v>32587</v>
      </c>
      <c r="BT137" s="2206">
        <f t="shared" si="78"/>
        <v>7618840</v>
      </c>
      <c r="BU137" s="2206">
        <f t="shared" si="62"/>
        <v>4181980</v>
      </c>
      <c r="BV137" s="2206">
        <f t="shared" si="63"/>
        <v>3436860</v>
      </c>
      <c r="BW137" s="2206">
        <f t="shared" si="64"/>
        <v>0</v>
      </c>
      <c r="BX137" s="2245">
        <f t="shared" si="79"/>
        <v>0</v>
      </c>
      <c r="BY137" s="2207">
        <f t="shared" si="80"/>
        <v>0</v>
      </c>
      <c r="BZ137" s="2211">
        <f t="shared" ref="BZ137:BZ161" si="87">+BO137-AA137</f>
        <v>233.8</v>
      </c>
      <c r="CA137" s="2212">
        <f t="shared" ref="CA137:CA161" si="88">+BT137-AF137</f>
        <v>7618840</v>
      </c>
      <c r="CB137" s="2083"/>
      <c r="CC137" s="2083"/>
      <c r="CD137" s="2237"/>
      <c r="CF137" s="2200"/>
      <c r="CJ137" s="1975"/>
      <c r="CK137" s="1975"/>
      <c r="CL137" s="1975"/>
      <c r="CM137" s="1975"/>
      <c r="CN137" s="1975"/>
      <c r="CO137" s="1975"/>
      <c r="CP137" s="1975"/>
    </row>
    <row r="138" spans="1:94" s="1974" customFormat="1" ht="18" customHeight="1" outlineLevel="1">
      <c r="A138" s="2250" t="s">
        <v>3136</v>
      </c>
      <c r="B138" s="2250" t="b">
        <v>1</v>
      </c>
      <c r="C138" s="2201"/>
      <c r="D138" s="2236" t="s">
        <v>3137</v>
      </c>
      <c r="E138" s="2243" t="s">
        <v>3138</v>
      </c>
      <c r="F138" s="2204" t="s">
        <v>365</v>
      </c>
      <c r="G138" s="2244">
        <v>434.12</v>
      </c>
      <c r="H138" s="2251">
        <v>379</v>
      </c>
      <c r="I138" s="2251">
        <v>6311</v>
      </c>
      <c r="J138" s="2251"/>
      <c r="K138" s="2206">
        <f t="shared" si="65"/>
        <v>6690</v>
      </c>
      <c r="L138" s="2206">
        <f t="shared" si="66"/>
        <v>2904262</v>
      </c>
      <c r="M138" s="2251">
        <f t="shared" si="32"/>
        <v>164531</v>
      </c>
      <c r="N138" s="2251">
        <f t="shared" si="33"/>
        <v>2739731</v>
      </c>
      <c r="O138" s="2251">
        <f t="shared" si="34"/>
        <v>0</v>
      </c>
      <c r="P138" s="2244">
        <v>434.12</v>
      </c>
      <c r="Q138" s="2206">
        <v>379</v>
      </c>
      <c r="R138" s="2206">
        <v>6311</v>
      </c>
      <c r="S138" s="2206"/>
      <c r="T138" s="2206">
        <f t="shared" si="67"/>
        <v>6690</v>
      </c>
      <c r="U138" s="2206">
        <f t="shared" si="68"/>
        <v>2904262</v>
      </c>
      <c r="V138" s="2251">
        <f t="shared" si="37"/>
        <v>164531</v>
      </c>
      <c r="W138" s="2251">
        <f t="shared" si="38"/>
        <v>2739731</v>
      </c>
      <c r="X138" s="2251">
        <f t="shared" si="39"/>
        <v>0</v>
      </c>
      <c r="Y138" s="2244">
        <f t="shared" si="81"/>
        <v>0</v>
      </c>
      <c r="Z138" s="2207">
        <f t="shared" si="82"/>
        <v>0</v>
      </c>
      <c r="AA138" s="2244"/>
      <c r="AB138" s="2251"/>
      <c r="AC138" s="2251"/>
      <c r="AD138" s="2251"/>
      <c r="AE138" s="2206">
        <f t="shared" si="69"/>
        <v>0</v>
      </c>
      <c r="AF138" s="2206">
        <f t="shared" si="70"/>
        <v>0</v>
      </c>
      <c r="AG138" s="2251">
        <f t="shared" si="42"/>
        <v>0</v>
      </c>
      <c r="AH138" s="2251">
        <f t="shared" si="43"/>
        <v>0</v>
      </c>
      <c r="AI138" s="2252">
        <f t="shared" si="44"/>
        <v>0</v>
      </c>
      <c r="AJ138" s="2246">
        <v>434</v>
      </c>
      <c r="AK138" s="2253">
        <v>379</v>
      </c>
      <c r="AL138" s="2253">
        <v>6879</v>
      </c>
      <c r="AM138" s="2253">
        <v>0</v>
      </c>
      <c r="AN138" s="2206">
        <f t="shared" si="71"/>
        <v>7258</v>
      </c>
      <c r="AO138" s="2206">
        <f t="shared" si="72"/>
        <v>3149972</v>
      </c>
      <c r="AP138" s="2251">
        <f t="shared" si="47"/>
        <v>164486</v>
      </c>
      <c r="AQ138" s="2251">
        <f t="shared" si="48"/>
        <v>2985486</v>
      </c>
      <c r="AR138" s="2251">
        <f t="shared" si="49"/>
        <v>0</v>
      </c>
      <c r="AS138" s="2244">
        <v>434</v>
      </c>
      <c r="AT138" s="2206">
        <v>379</v>
      </c>
      <c r="AU138" s="2206">
        <v>6879</v>
      </c>
      <c r="AV138" s="2206">
        <v>0</v>
      </c>
      <c r="AW138" s="2206">
        <f t="shared" si="73"/>
        <v>7258</v>
      </c>
      <c r="AX138" s="2206">
        <f t="shared" si="74"/>
        <v>3149972</v>
      </c>
      <c r="AY138" s="2251">
        <f t="shared" si="52"/>
        <v>164486</v>
      </c>
      <c r="AZ138" s="2251">
        <f t="shared" si="53"/>
        <v>2985486</v>
      </c>
      <c r="BA138" s="2251">
        <f t="shared" si="54"/>
        <v>0</v>
      </c>
      <c r="BB138" s="2244">
        <f t="shared" si="83"/>
        <v>0</v>
      </c>
      <c r="BC138" s="2207">
        <f t="shared" si="84"/>
        <v>0</v>
      </c>
      <c r="BD138" s="2244">
        <f t="shared" si="85"/>
        <v>434</v>
      </c>
      <c r="BE138" s="2207">
        <f t="shared" si="86"/>
        <v>3149972</v>
      </c>
      <c r="BF138" s="2246">
        <v>434</v>
      </c>
      <c r="BG138" s="2075">
        <v>379</v>
      </c>
      <c r="BH138" s="2075">
        <v>6879</v>
      </c>
      <c r="BI138" s="2075">
        <v>0</v>
      </c>
      <c r="BJ138" s="2206">
        <f t="shared" si="75"/>
        <v>7258</v>
      </c>
      <c r="BK138" s="2206">
        <f t="shared" si="76"/>
        <v>3149972</v>
      </c>
      <c r="BL138" s="2206">
        <f t="shared" si="57"/>
        <v>164486</v>
      </c>
      <c r="BM138" s="2206">
        <f t="shared" si="58"/>
        <v>2985486</v>
      </c>
      <c r="BN138" s="2206">
        <f t="shared" si="59"/>
        <v>0</v>
      </c>
      <c r="BO138" s="2244">
        <v>434</v>
      </c>
      <c r="BP138" s="2075">
        <v>379</v>
      </c>
      <c r="BQ138" s="2075">
        <v>6879</v>
      </c>
      <c r="BR138" s="2075">
        <v>0</v>
      </c>
      <c r="BS138" s="2206">
        <f t="shared" si="77"/>
        <v>7258</v>
      </c>
      <c r="BT138" s="2206">
        <f t="shared" si="78"/>
        <v>3149972</v>
      </c>
      <c r="BU138" s="2206">
        <f t="shared" si="62"/>
        <v>164486</v>
      </c>
      <c r="BV138" s="2206">
        <f t="shared" si="63"/>
        <v>2985486</v>
      </c>
      <c r="BW138" s="2206">
        <f t="shared" si="64"/>
        <v>0</v>
      </c>
      <c r="BX138" s="2244">
        <f t="shared" si="79"/>
        <v>0</v>
      </c>
      <c r="BY138" s="2207">
        <f t="shared" si="80"/>
        <v>0</v>
      </c>
      <c r="BZ138" s="2211">
        <f t="shared" si="87"/>
        <v>434</v>
      </c>
      <c r="CA138" s="2212">
        <f t="shared" si="88"/>
        <v>3149972</v>
      </c>
      <c r="CB138" s="2083"/>
      <c r="CC138" s="2083"/>
      <c r="CD138" s="2237"/>
      <c r="CF138" s="2200"/>
      <c r="CJ138" s="1975"/>
      <c r="CK138" s="1975"/>
      <c r="CL138" s="1975"/>
      <c r="CM138" s="1975"/>
      <c r="CN138" s="1975"/>
      <c r="CO138" s="1975"/>
      <c r="CP138" s="1975"/>
    </row>
    <row r="139" spans="1:94" s="1974" customFormat="1" ht="18" customHeight="1" outlineLevel="1">
      <c r="A139" s="2250" t="s">
        <v>3139</v>
      </c>
      <c r="B139" s="2250" t="b">
        <v>1</v>
      </c>
      <c r="C139" s="2201"/>
      <c r="D139" s="2236" t="s">
        <v>3137</v>
      </c>
      <c r="E139" s="2243" t="s">
        <v>3140</v>
      </c>
      <c r="F139" s="2204" t="s">
        <v>365</v>
      </c>
      <c r="G139" s="2244">
        <v>233.81</v>
      </c>
      <c r="H139" s="2251">
        <v>423</v>
      </c>
      <c r="I139" s="2251">
        <v>7050</v>
      </c>
      <c r="J139" s="2251"/>
      <c r="K139" s="2206">
        <f t="shared" si="65"/>
        <v>7473</v>
      </c>
      <c r="L139" s="2206">
        <f t="shared" si="66"/>
        <v>1747261</v>
      </c>
      <c r="M139" s="2251">
        <f t="shared" si="32"/>
        <v>98901</v>
      </c>
      <c r="N139" s="2251">
        <f t="shared" si="33"/>
        <v>1648360</v>
      </c>
      <c r="O139" s="2251">
        <f t="shared" si="34"/>
        <v>0</v>
      </c>
      <c r="P139" s="2244">
        <v>233.81</v>
      </c>
      <c r="Q139" s="2206">
        <v>423</v>
      </c>
      <c r="R139" s="2206">
        <v>7050</v>
      </c>
      <c r="S139" s="2206"/>
      <c r="T139" s="2206">
        <f t="shared" si="67"/>
        <v>7473</v>
      </c>
      <c r="U139" s="2206">
        <f t="shared" si="68"/>
        <v>1747261</v>
      </c>
      <c r="V139" s="2251">
        <f t="shared" si="37"/>
        <v>98901</v>
      </c>
      <c r="W139" s="2251">
        <f t="shared" si="38"/>
        <v>1648360</v>
      </c>
      <c r="X139" s="2251">
        <f t="shared" si="39"/>
        <v>0</v>
      </c>
      <c r="Y139" s="2245">
        <f t="shared" si="81"/>
        <v>0</v>
      </c>
      <c r="Z139" s="2207">
        <f t="shared" si="82"/>
        <v>0</v>
      </c>
      <c r="AA139" s="2245"/>
      <c r="AB139" s="2251"/>
      <c r="AC139" s="2251"/>
      <c r="AD139" s="2251"/>
      <c r="AE139" s="2206">
        <f t="shared" si="69"/>
        <v>0</v>
      </c>
      <c r="AF139" s="2206">
        <f t="shared" si="70"/>
        <v>0</v>
      </c>
      <c r="AG139" s="2251">
        <f t="shared" si="42"/>
        <v>0</v>
      </c>
      <c r="AH139" s="2251">
        <f t="shared" si="43"/>
        <v>0</v>
      </c>
      <c r="AI139" s="2252">
        <f t="shared" si="44"/>
        <v>0</v>
      </c>
      <c r="AJ139" s="2246">
        <v>233.8</v>
      </c>
      <c r="AK139" s="2253">
        <v>423</v>
      </c>
      <c r="AL139" s="2253">
        <v>7685</v>
      </c>
      <c r="AM139" s="2253">
        <v>0</v>
      </c>
      <c r="AN139" s="2206">
        <f t="shared" si="71"/>
        <v>8108</v>
      </c>
      <c r="AO139" s="2206">
        <f t="shared" si="72"/>
        <v>1895650</v>
      </c>
      <c r="AP139" s="2251">
        <f t="shared" si="47"/>
        <v>98897</v>
      </c>
      <c r="AQ139" s="2251">
        <f t="shared" si="48"/>
        <v>1796753</v>
      </c>
      <c r="AR139" s="2251">
        <f t="shared" si="49"/>
        <v>0</v>
      </c>
      <c r="AS139" s="2245">
        <v>233.8</v>
      </c>
      <c r="AT139" s="2206">
        <v>423</v>
      </c>
      <c r="AU139" s="2206">
        <v>7685</v>
      </c>
      <c r="AV139" s="2206">
        <v>0</v>
      </c>
      <c r="AW139" s="2206">
        <f t="shared" si="73"/>
        <v>8108</v>
      </c>
      <c r="AX139" s="2206">
        <f t="shared" si="74"/>
        <v>1895650</v>
      </c>
      <c r="AY139" s="2251">
        <f t="shared" si="52"/>
        <v>98897</v>
      </c>
      <c r="AZ139" s="2251">
        <f t="shared" si="53"/>
        <v>1796753</v>
      </c>
      <c r="BA139" s="2251">
        <f t="shared" si="54"/>
        <v>0</v>
      </c>
      <c r="BB139" s="2245">
        <f t="shared" si="83"/>
        <v>0</v>
      </c>
      <c r="BC139" s="2207">
        <f t="shared" si="84"/>
        <v>0</v>
      </c>
      <c r="BD139" s="2245">
        <f t="shared" si="85"/>
        <v>233.8</v>
      </c>
      <c r="BE139" s="2207">
        <f t="shared" si="86"/>
        <v>1895650</v>
      </c>
      <c r="BF139" s="2246">
        <v>233.8</v>
      </c>
      <c r="BG139" s="2075">
        <v>423</v>
      </c>
      <c r="BH139" s="2075">
        <v>7685</v>
      </c>
      <c r="BI139" s="2075">
        <v>0</v>
      </c>
      <c r="BJ139" s="2206">
        <f t="shared" si="75"/>
        <v>8108</v>
      </c>
      <c r="BK139" s="2206">
        <f t="shared" si="76"/>
        <v>1895650</v>
      </c>
      <c r="BL139" s="2206">
        <f t="shared" si="57"/>
        <v>98897</v>
      </c>
      <c r="BM139" s="2206">
        <f t="shared" si="58"/>
        <v>1796753</v>
      </c>
      <c r="BN139" s="2206">
        <f t="shared" si="59"/>
        <v>0</v>
      </c>
      <c r="BO139" s="2245">
        <v>233.8</v>
      </c>
      <c r="BP139" s="2075">
        <v>423</v>
      </c>
      <c r="BQ139" s="2075">
        <v>7685</v>
      </c>
      <c r="BR139" s="2075">
        <v>0</v>
      </c>
      <c r="BS139" s="2206">
        <f t="shared" si="77"/>
        <v>8108</v>
      </c>
      <c r="BT139" s="2206">
        <f t="shared" si="78"/>
        <v>1895650</v>
      </c>
      <c r="BU139" s="2206">
        <f t="shared" si="62"/>
        <v>98897</v>
      </c>
      <c r="BV139" s="2206">
        <f t="shared" si="63"/>
        <v>1796753</v>
      </c>
      <c r="BW139" s="2206">
        <f t="shared" si="64"/>
        <v>0</v>
      </c>
      <c r="BX139" s="2245">
        <f t="shared" si="79"/>
        <v>0</v>
      </c>
      <c r="BY139" s="2207">
        <f t="shared" si="80"/>
        <v>0</v>
      </c>
      <c r="BZ139" s="2211">
        <f t="shared" si="87"/>
        <v>233.8</v>
      </c>
      <c r="CA139" s="2212">
        <f t="shared" si="88"/>
        <v>1895650</v>
      </c>
      <c r="CB139" s="2083"/>
      <c r="CC139" s="2083"/>
      <c r="CD139" s="2237"/>
      <c r="CF139" s="2200"/>
      <c r="CJ139" s="1975"/>
      <c r="CK139" s="1975"/>
      <c r="CL139" s="1975"/>
      <c r="CM139" s="1975"/>
      <c r="CN139" s="1975"/>
      <c r="CO139" s="1975"/>
      <c r="CP139" s="1975"/>
    </row>
    <row r="140" spans="1:94" s="1974" customFormat="1" ht="18" customHeight="1" outlineLevel="1">
      <c r="A140" s="2235"/>
      <c r="B140" s="2235"/>
      <c r="C140" s="2201"/>
      <c r="D140" s="2232" t="s">
        <v>3141</v>
      </c>
      <c r="E140" s="2243"/>
      <c r="F140" s="2204"/>
      <c r="G140" s="2244"/>
      <c r="H140" s="2206"/>
      <c r="I140" s="2206"/>
      <c r="J140" s="2206"/>
      <c r="K140" s="2206">
        <f t="shared" si="65"/>
        <v>0</v>
      </c>
      <c r="L140" s="2206">
        <f t="shared" si="66"/>
        <v>0</v>
      </c>
      <c r="M140" s="2206">
        <f t="shared" ref="M140:M203" si="89">TRUNC(G140*H140,0)</f>
        <v>0</v>
      </c>
      <c r="N140" s="2206">
        <f t="shared" ref="N140:N203" si="90">TRUNC(G140*I140,0)</f>
        <v>0</v>
      </c>
      <c r="O140" s="2206">
        <f t="shared" ref="O140:O203" si="91">TRUNC(G140*J140,0)</f>
        <v>0</v>
      </c>
      <c r="P140" s="2244"/>
      <c r="Q140" s="2206"/>
      <c r="R140" s="2206"/>
      <c r="S140" s="2206"/>
      <c r="T140" s="2206">
        <f t="shared" si="67"/>
        <v>0</v>
      </c>
      <c r="U140" s="2206">
        <f t="shared" si="68"/>
        <v>0</v>
      </c>
      <c r="V140" s="2206">
        <f t="shared" ref="V140:V204" si="92">TRUNC(P140*Q140,0)</f>
        <v>0</v>
      </c>
      <c r="W140" s="2206">
        <f t="shared" ref="W140:W204" si="93">TRUNC(P140*R140,0)</f>
        <v>0</v>
      </c>
      <c r="X140" s="2206">
        <f t="shared" ref="X140:X204" si="94">TRUNC(P140*S140,0)</f>
        <v>0</v>
      </c>
      <c r="Y140" s="2244">
        <f t="shared" si="81"/>
        <v>0</v>
      </c>
      <c r="Z140" s="2207">
        <f t="shared" si="82"/>
        <v>0</v>
      </c>
      <c r="AA140" s="2244">
        <v>0</v>
      </c>
      <c r="AB140" s="2206"/>
      <c r="AC140" s="2206"/>
      <c r="AD140" s="2206"/>
      <c r="AE140" s="2206">
        <f t="shared" si="69"/>
        <v>0</v>
      </c>
      <c r="AF140" s="2206">
        <f t="shared" si="70"/>
        <v>0</v>
      </c>
      <c r="AG140" s="2206">
        <f t="shared" ref="AG140:AG204" si="95">TRUNC(AA140*AB140,0)</f>
        <v>0</v>
      </c>
      <c r="AH140" s="2206">
        <f t="shared" ref="AH140:AH204" si="96">TRUNC(AA140*AC140,0)</f>
        <v>0</v>
      </c>
      <c r="AI140" s="2207">
        <f t="shared" ref="AI140:AI204" si="97">TRUNC(AA140*AD140,0)</f>
        <v>0</v>
      </c>
      <c r="AJ140" s="2246">
        <v>0</v>
      </c>
      <c r="AK140" s="2075"/>
      <c r="AL140" s="2075"/>
      <c r="AM140" s="2075"/>
      <c r="AN140" s="2206">
        <f t="shared" si="71"/>
        <v>0</v>
      </c>
      <c r="AO140" s="2206">
        <f t="shared" si="72"/>
        <v>0</v>
      </c>
      <c r="AP140" s="2206">
        <f t="shared" ref="AP140:AP204" si="98">TRUNC(AJ140*AK140,0)</f>
        <v>0</v>
      </c>
      <c r="AQ140" s="2206">
        <f t="shared" ref="AQ140:AQ204" si="99">TRUNC(AJ140*AL140,0)</f>
        <v>0</v>
      </c>
      <c r="AR140" s="2206">
        <f t="shared" ref="AR140:AR204" si="100">TRUNC(AJ140*AM140,0)</f>
        <v>0</v>
      </c>
      <c r="AS140" s="2244">
        <v>0</v>
      </c>
      <c r="AT140" s="2075"/>
      <c r="AU140" s="2075"/>
      <c r="AV140" s="2075"/>
      <c r="AW140" s="2206">
        <f t="shared" si="73"/>
        <v>0</v>
      </c>
      <c r="AX140" s="2206">
        <f t="shared" si="74"/>
        <v>0</v>
      </c>
      <c r="AY140" s="2206">
        <f t="shared" ref="AY140:AY204" si="101">TRUNC(AS140*AT140,0)</f>
        <v>0</v>
      </c>
      <c r="AZ140" s="2206">
        <f t="shared" ref="AZ140:AZ204" si="102">TRUNC(AS140*AU140,0)</f>
        <v>0</v>
      </c>
      <c r="BA140" s="2206">
        <f t="shared" ref="BA140:BA204" si="103">TRUNC(AS140*AV140,0)</f>
        <v>0</v>
      </c>
      <c r="BB140" s="2244">
        <f t="shared" si="83"/>
        <v>0</v>
      </c>
      <c r="BC140" s="2207">
        <f t="shared" si="84"/>
        <v>0</v>
      </c>
      <c r="BD140" s="2244">
        <f t="shared" si="85"/>
        <v>0</v>
      </c>
      <c r="BE140" s="2207">
        <f t="shared" si="86"/>
        <v>0</v>
      </c>
      <c r="BF140" s="2246">
        <v>0</v>
      </c>
      <c r="BG140" s="2075">
        <v>0</v>
      </c>
      <c r="BH140" s="2075">
        <v>0</v>
      </c>
      <c r="BI140" s="2075">
        <v>0</v>
      </c>
      <c r="BJ140" s="2206">
        <f t="shared" si="75"/>
        <v>0</v>
      </c>
      <c r="BK140" s="2206">
        <f t="shared" si="76"/>
        <v>0</v>
      </c>
      <c r="BL140" s="2206">
        <f t="shared" ref="BL140:BL204" si="104">TRUNC(BF140*BG140,0)</f>
        <v>0</v>
      </c>
      <c r="BM140" s="2206">
        <f t="shared" ref="BM140:BM204" si="105">TRUNC(BF140*BH140,0)</f>
        <v>0</v>
      </c>
      <c r="BN140" s="2206">
        <f t="shared" ref="BN140:BN204" si="106">TRUNC(BF140*BI140,0)</f>
        <v>0</v>
      </c>
      <c r="BO140" s="2244">
        <v>0</v>
      </c>
      <c r="BP140" s="2075">
        <v>0</v>
      </c>
      <c r="BQ140" s="2075">
        <v>0</v>
      </c>
      <c r="BR140" s="2075">
        <v>0</v>
      </c>
      <c r="BS140" s="2206">
        <f t="shared" si="77"/>
        <v>0</v>
      </c>
      <c r="BT140" s="2206">
        <f t="shared" si="78"/>
        <v>0</v>
      </c>
      <c r="BU140" s="2206">
        <f t="shared" ref="BU140:BU204" si="107">TRUNC(BO140*BP140,0)</f>
        <v>0</v>
      </c>
      <c r="BV140" s="2206">
        <f t="shared" ref="BV140:BV204" si="108">TRUNC(BO140*BQ140,0)</f>
        <v>0</v>
      </c>
      <c r="BW140" s="2206">
        <f t="shared" ref="BW140:BW204" si="109">TRUNC(BO140*BR140,0)</f>
        <v>0</v>
      </c>
      <c r="BX140" s="2244">
        <f t="shared" si="79"/>
        <v>0</v>
      </c>
      <c r="BY140" s="2207">
        <f t="shared" si="80"/>
        <v>0</v>
      </c>
      <c r="BZ140" s="2211">
        <f t="shared" si="87"/>
        <v>0</v>
      </c>
      <c r="CA140" s="2212">
        <f t="shared" si="88"/>
        <v>0</v>
      </c>
      <c r="CB140" s="2247"/>
      <c r="CC140" s="2083"/>
      <c r="CD140" s="2237"/>
      <c r="CF140" s="2200"/>
    </row>
    <row r="141" spans="1:94" s="1974" customFormat="1" ht="18" customHeight="1" outlineLevel="1">
      <c r="A141" s="2235" t="s">
        <v>3142</v>
      </c>
      <c r="B141" s="2235" t="b">
        <v>1</v>
      </c>
      <c r="C141" s="2201"/>
      <c r="D141" s="2236" t="s">
        <v>3143</v>
      </c>
      <c r="E141" s="2243" t="s">
        <v>3144</v>
      </c>
      <c r="F141" s="2204" t="s">
        <v>365</v>
      </c>
      <c r="G141" s="2244">
        <v>234</v>
      </c>
      <c r="H141" s="2206">
        <v>2590</v>
      </c>
      <c r="I141" s="2206">
        <v>870</v>
      </c>
      <c r="J141" s="2206"/>
      <c r="K141" s="2206">
        <f t="shared" si="65"/>
        <v>3460</v>
      </c>
      <c r="L141" s="2206">
        <f t="shared" si="66"/>
        <v>809640</v>
      </c>
      <c r="M141" s="2206">
        <f t="shared" si="89"/>
        <v>606060</v>
      </c>
      <c r="N141" s="2206">
        <f t="shared" si="90"/>
        <v>203580</v>
      </c>
      <c r="O141" s="2206">
        <f t="shared" si="91"/>
        <v>0</v>
      </c>
      <c r="P141" s="2244">
        <v>234</v>
      </c>
      <c r="Q141" s="2206">
        <v>2590</v>
      </c>
      <c r="R141" s="2206">
        <v>870</v>
      </c>
      <c r="S141" s="2206"/>
      <c r="T141" s="2206">
        <f t="shared" si="67"/>
        <v>3460</v>
      </c>
      <c r="U141" s="2206">
        <f t="shared" si="68"/>
        <v>809640</v>
      </c>
      <c r="V141" s="2206">
        <f t="shared" si="92"/>
        <v>606060</v>
      </c>
      <c r="W141" s="2206">
        <f t="shared" si="93"/>
        <v>203580</v>
      </c>
      <c r="X141" s="2206">
        <f t="shared" si="94"/>
        <v>0</v>
      </c>
      <c r="Y141" s="2244">
        <f t="shared" si="81"/>
        <v>0</v>
      </c>
      <c r="Z141" s="2207">
        <f t="shared" si="82"/>
        <v>0</v>
      </c>
      <c r="AA141" s="2244">
        <v>234</v>
      </c>
      <c r="AB141" s="2206">
        <v>2000</v>
      </c>
      <c r="AC141" s="2206">
        <v>1000</v>
      </c>
      <c r="AD141" s="2206">
        <v>500</v>
      </c>
      <c r="AE141" s="2206">
        <f t="shared" si="69"/>
        <v>3500</v>
      </c>
      <c r="AF141" s="2206">
        <f t="shared" si="70"/>
        <v>819000</v>
      </c>
      <c r="AG141" s="2206">
        <f t="shared" si="95"/>
        <v>468000</v>
      </c>
      <c r="AH141" s="2206">
        <f t="shared" si="96"/>
        <v>234000</v>
      </c>
      <c r="AI141" s="2207">
        <f t="shared" si="97"/>
        <v>117000</v>
      </c>
      <c r="AJ141" s="2246">
        <v>234</v>
      </c>
      <c r="AK141" s="2075">
        <v>2000</v>
      </c>
      <c r="AL141" s="2075">
        <v>1000</v>
      </c>
      <c r="AM141" s="2075">
        <v>500</v>
      </c>
      <c r="AN141" s="2206">
        <f t="shared" si="71"/>
        <v>3500</v>
      </c>
      <c r="AO141" s="2206">
        <f t="shared" si="72"/>
        <v>819000</v>
      </c>
      <c r="AP141" s="2206">
        <f t="shared" si="98"/>
        <v>468000</v>
      </c>
      <c r="AQ141" s="2206">
        <f t="shared" si="99"/>
        <v>234000</v>
      </c>
      <c r="AR141" s="2206">
        <f t="shared" si="100"/>
        <v>117000</v>
      </c>
      <c r="AS141" s="2244">
        <v>234</v>
      </c>
      <c r="AT141" s="2075">
        <v>2000</v>
      </c>
      <c r="AU141" s="2075">
        <v>1000</v>
      </c>
      <c r="AV141" s="2075">
        <v>500</v>
      </c>
      <c r="AW141" s="2206">
        <f t="shared" si="73"/>
        <v>3500</v>
      </c>
      <c r="AX141" s="2206">
        <f t="shared" si="74"/>
        <v>819000</v>
      </c>
      <c r="AY141" s="2206">
        <f t="shared" si="101"/>
        <v>468000</v>
      </c>
      <c r="AZ141" s="2206">
        <f t="shared" si="102"/>
        <v>234000</v>
      </c>
      <c r="BA141" s="2206">
        <f t="shared" si="103"/>
        <v>117000</v>
      </c>
      <c r="BB141" s="2244">
        <f t="shared" si="83"/>
        <v>0</v>
      </c>
      <c r="BC141" s="2207">
        <f t="shared" si="84"/>
        <v>0</v>
      </c>
      <c r="BD141" s="2244">
        <f t="shared" si="85"/>
        <v>0</v>
      </c>
      <c r="BE141" s="2207">
        <f t="shared" si="86"/>
        <v>0</v>
      </c>
      <c r="BF141" s="2246">
        <v>234</v>
      </c>
      <c r="BG141" s="2075">
        <v>2000</v>
      </c>
      <c r="BH141" s="2075">
        <v>1000</v>
      </c>
      <c r="BI141" s="2075">
        <v>500</v>
      </c>
      <c r="BJ141" s="2206">
        <f t="shared" si="75"/>
        <v>3500</v>
      </c>
      <c r="BK141" s="2206">
        <f t="shared" si="76"/>
        <v>819000</v>
      </c>
      <c r="BL141" s="2206">
        <f t="shared" si="104"/>
        <v>468000</v>
      </c>
      <c r="BM141" s="2206">
        <f t="shared" si="105"/>
        <v>234000</v>
      </c>
      <c r="BN141" s="2206">
        <f t="shared" si="106"/>
        <v>117000</v>
      </c>
      <c r="BO141" s="2244">
        <v>234</v>
      </c>
      <c r="BP141" s="2075">
        <v>2000</v>
      </c>
      <c r="BQ141" s="2075">
        <v>1000</v>
      </c>
      <c r="BR141" s="2075">
        <v>500</v>
      </c>
      <c r="BS141" s="2206">
        <f t="shared" si="77"/>
        <v>3500</v>
      </c>
      <c r="BT141" s="2206">
        <f t="shared" si="78"/>
        <v>819000</v>
      </c>
      <c r="BU141" s="2206">
        <f t="shared" si="107"/>
        <v>468000</v>
      </c>
      <c r="BV141" s="2206">
        <f t="shared" si="108"/>
        <v>234000</v>
      </c>
      <c r="BW141" s="2206">
        <f t="shared" si="109"/>
        <v>117000</v>
      </c>
      <c r="BX141" s="2244">
        <f t="shared" si="79"/>
        <v>0</v>
      </c>
      <c r="BY141" s="2207">
        <f t="shared" si="80"/>
        <v>0</v>
      </c>
      <c r="BZ141" s="2211">
        <f t="shared" si="87"/>
        <v>0</v>
      </c>
      <c r="CA141" s="2212">
        <f t="shared" si="88"/>
        <v>0</v>
      </c>
      <c r="CB141" s="2247"/>
      <c r="CC141" s="2083"/>
      <c r="CD141" s="2237"/>
      <c r="CF141" s="2200"/>
    </row>
    <row r="142" spans="1:94" s="1974" customFormat="1" ht="18" customHeight="1" outlineLevel="1">
      <c r="A142" s="2235" t="s">
        <v>3145</v>
      </c>
      <c r="B142" s="2235" t="b">
        <v>1</v>
      </c>
      <c r="C142" s="2201"/>
      <c r="D142" s="2236" t="s">
        <v>3146</v>
      </c>
      <c r="E142" s="2243" t="s">
        <v>3147</v>
      </c>
      <c r="F142" s="2204" t="s">
        <v>449</v>
      </c>
      <c r="G142" s="2244">
        <v>18.8</v>
      </c>
      <c r="H142" s="2206">
        <v>4790</v>
      </c>
      <c r="I142" s="2206">
        <v>12890</v>
      </c>
      <c r="J142" s="2206">
        <v>120</v>
      </c>
      <c r="K142" s="2206">
        <f t="shared" ref="K142:K206" si="110">J142+I142+H142</f>
        <v>17800</v>
      </c>
      <c r="L142" s="2206">
        <f t="shared" ref="L142:L206" si="111">M142+N142+O142</f>
        <v>334640</v>
      </c>
      <c r="M142" s="2206">
        <f t="shared" si="89"/>
        <v>90052</v>
      </c>
      <c r="N142" s="2206">
        <f t="shared" si="90"/>
        <v>242332</v>
      </c>
      <c r="O142" s="2206">
        <f t="shared" si="91"/>
        <v>2256</v>
      </c>
      <c r="P142" s="2244">
        <v>18.8</v>
      </c>
      <c r="Q142" s="2206">
        <v>4790</v>
      </c>
      <c r="R142" s="2206">
        <v>12890</v>
      </c>
      <c r="S142" s="2206">
        <v>120</v>
      </c>
      <c r="T142" s="2206">
        <f t="shared" ref="T142:T206" si="112">S142+R142+Q142</f>
        <v>17800</v>
      </c>
      <c r="U142" s="2206">
        <f t="shared" ref="U142:U206" si="113">V142+W142+X142</f>
        <v>334640</v>
      </c>
      <c r="V142" s="2206">
        <f t="shared" si="92"/>
        <v>90052</v>
      </c>
      <c r="W142" s="2206">
        <f t="shared" si="93"/>
        <v>242332</v>
      </c>
      <c r="X142" s="2206">
        <f t="shared" si="94"/>
        <v>2256</v>
      </c>
      <c r="Y142" s="2245">
        <f t="shared" si="81"/>
        <v>0</v>
      </c>
      <c r="Z142" s="2207">
        <f t="shared" si="82"/>
        <v>0</v>
      </c>
      <c r="AA142" s="2245">
        <v>16.8</v>
      </c>
      <c r="AB142" s="2206">
        <v>40000</v>
      </c>
      <c r="AC142" s="2206"/>
      <c r="AD142" s="2206">
        <v>10000</v>
      </c>
      <c r="AE142" s="2206">
        <f t="shared" ref="AE142:AE206" si="114">AD142+AC142+AB142</f>
        <v>50000</v>
      </c>
      <c r="AF142" s="2206">
        <f t="shared" ref="AF142:AF206" si="115">AG142+AH142+AI142</f>
        <v>840000</v>
      </c>
      <c r="AG142" s="2206">
        <f t="shared" si="95"/>
        <v>672000</v>
      </c>
      <c r="AH142" s="2206">
        <f t="shared" si="96"/>
        <v>0</v>
      </c>
      <c r="AI142" s="2207">
        <f t="shared" si="97"/>
        <v>168000</v>
      </c>
      <c r="AJ142" s="2246">
        <v>18.8</v>
      </c>
      <c r="AK142" s="2075">
        <v>40000</v>
      </c>
      <c r="AL142" s="2075"/>
      <c r="AM142" s="2075">
        <v>10000</v>
      </c>
      <c r="AN142" s="2206">
        <f t="shared" ref="AN142:AN206" si="116">AM142+AL142+AK142</f>
        <v>50000</v>
      </c>
      <c r="AO142" s="2206">
        <f t="shared" ref="AO142:AO206" si="117">AP142+AQ142+AR142</f>
        <v>940000</v>
      </c>
      <c r="AP142" s="2206">
        <f t="shared" si="98"/>
        <v>752000</v>
      </c>
      <c r="AQ142" s="2206">
        <f t="shared" si="99"/>
        <v>0</v>
      </c>
      <c r="AR142" s="2206">
        <f t="shared" si="100"/>
        <v>188000</v>
      </c>
      <c r="AS142" s="2245">
        <v>18.8</v>
      </c>
      <c r="AT142" s="2075">
        <v>40000</v>
      </c>
      <c r="AU142" s="2075"/>
      <c r="AV142" s="2075">
        <v>10000</v>
      </c>
      <c r="AW142" s="2206">
        <f t="shared" ref="AW142:AW206" si="118">AV142+AU142+AT142</f>
        <v>50000</v>
      </c>
      <c r="AX142" s="2206">
        <f t="shared" ref="AX142:AX206" si="119">AY142+AZ142+BA142</f>
        <v>940000</v>
      </c>
      <c r="AY142" s="2206">
        <f t="shared" si="101"/>
        <v>752000</v>
      </c>
      <c r="AZ142" s="2206">
        <f t="shared" si="102"/>
        <v>0</v>
      </c>
      <c r="BA142" s="2206">
        <f t="shared" si="103"/>
        <v>188000</v>
      </c>
      <c r="BB142" s="2245">
        <f t="shared" si="83"/>
        <v>0</v>
      </c>
      <c r="BC142" s="2207">
        <f t="shared" si="84"/>
        <v>0</v>
      </c>
      <c r="BD142" s="2245">
        <f t="shared" si="85"/>
        <v>2</v>
      </c>
      <c r="BE142" s="2207">
        <f t="shared" si="86"/>
        <v>100000</v>
      </c>
      <c r="BF142" s="2246">
        <v>18.8</v>
      </c>
      <c r="BG142" s="2075">
        <v>40000</v>
      </c>
      <c r="BH142" s="2075">
        <v>0</v>
      </c>
      <c r="BI142" s="2075">
        <v>10000</v>
      </c>
      <c r="BJ142" s="2206">
        <f t="shared" ref="BJ142:BJ206" si="120">BI142+BH142+BG142</f>
        <v>50000</v>
      </c>
      <c r="BK142" s="2206">
        <f t="shared" ref="BK142:BK206" si="121">BL142+BM142+BN142</f>
        <v>940000</v>
      </c>
      <c r="BL142" s="2206">
        <f t="shared" si="104"/>
        <v>752000</v>
      </c>
      <c r="BM142" s="2206">
        <f t="shared" si="105"/>
        <v>0</v>
      </c>
      <c r="BN142" s="2206">
        <f t="shared" si="106"/>
        <v>188000</v>
      </c>
      <c r="BO142" s="2245">
        <v>18.8</v>
      </c>
      <c r="BP142" s="2075">
        <v>40000</v>
      </c>
      <c r="BQ142" s="2075">
        <v>0</v>
      </c>
      <c r="BR142" s="2075">
        <v>10000</v>
      </c>
      <c r="BS142" s="2206">
        <f t="shared" ref="BS142:BS206" si="122">BR142+BQ142+BP142</f>
        <v>50000</v>
      </c>
      <c r="BT142" s="2206">
        <f t="shared" ref="BT142:BT206" si="123">BU142+BV142+BW142</f>
        <v>940000</v>
      </c>
      <c r="BU142" s="2206">
        <f t="shared" si="107"/>
        <v>752000</v>
      </c>
      <c r="BV142" s="2206">
        <f t="shared" si="108"/>
        <v>0</v>
      </c>
      <c r="BW142" s="2206">
        <f t="shared" si="109"/>
        <v>188000</v>
      </c>
      <c r="BX142" s="2245">
        <f t="shared" si="79"/>
        <v>0</v>
      </c>
      <c r="BY142" s="2207">
        <f t="shared" si="80"/>
        <v>0</v>
      </c>
      <c r="BZ142" s="2211">
        <f t="shared" si="87"/>
        <v>2</v>
      </c>
      <c r="CA142" s="2212">
        <f t="shared" si="88"/>
        <v>100000</v>
      </c>
      <c r="CB142" s="2247"/>
      <c r="CC142" s="2083"/>
      <c r="CD142" s="2237"/>
      <c r="CF142" s="2200"/>
    </row>
    <row r="143" spans="1:94" s="2270" customFormat="1" ht="18" customHeight="1" outlineLevel="1">
      <c r="A143" s="2254" t="s">
        <v>3148</v>
      </c>
      <c r="B143" s="2254" t="b">
        <v>1</v>
      </c>
      <c r="C143" s="2255"/>
      <c r="D143" s="2256" t="s">
        <v>3149</v>
      </c>
      <c r="E143" s="2257" t="s">
        <v>3150</v>
      </c>
      <c r="F143" s="2258" t="s">
        <v>449</v>
      </c>
      <c r="G143" s="2259">
        <v>16.2</v>
      </c>
      <c r="H143" s="2260">
        <v>9680</v>
      </c>
      <c r="I143" s="2260">
        <v>48590</v>
      </c>
      <c r="J143" s="2260">
        <v>10</v>
      </c>
      <c r="K143" s="2260">
        <f t="shared" si="110"/>
        <v>58280</v>
      </c>
      <c r="L143" s="2260">
        <f t="shared" si="111"/>
        <v>944136</v>
      </c>
      <c r="M143" s="2260">
        <f t="shared" si="89"/>
        <v>156816</v>
      </c>
      <c r="N143" s="2260">
        <f t="shared" si="90"/>
        <v>787158</v>
      </c>
      <c r="O143" s="2260">
        <f t="shared" si="91"/>
        <v>162</v>
      </c>
      <c r="P143" s="2259">
        <v>21.2</v>
      </c>
      <c r="Q143" s="2260">
        <v>9680</v>
      </c>
      <c r="R143" s="2260">
        <v>48590</v>
      </c>
      <c r="S143" s="2260">
        <v>10</v>
      </c>
      <c r="T143" s="2260">
        <f t="shared" si="112"/>
        <v>58280</v>
      </c>
      <c r="U143" s="2260">
        <f t="shared" si="113"/>
        <v>1235536</v>
      </c>
      <c r="V143" s="2260">
        <f t="shared" si="92"/>
        <v>205216</v>
      </c>
      <c r="W143" s="2260">
        <f t="shared" si="93"/>
        <v>1030108</v>
      </c>
      <c r="X143" s="2260">
        <f t="shared" si="94"/>
        <v>212</v>
      </c>
      <c r="Y143" s="2261">
        <f t="shared" si="81"/>
        <v>5</v>
      </c>
      <c r="Z143" s="2262">
        <f t="shared" si="82"/>
        <v>291400</v>
      </c>
      <c r="AA143" s="2261">
        <v>16.2</v>
      </c>
      <c r="AB143" s="2260">
        <v>70000</v>
      </c>
      <c r="AC143" s="2260"/>
      <c r="AD143" s="2260">
        <v>20000</v>
      </c>
      <c r="AE143" s="2260">
        <f t="shared" si="114"/>
        <v>90000</v>
      </c>
      <c r="AF143" s="2260">
        <f t="shared" si="115"/>
        <v>1458000</v>
      </c>
      <c r="AG143" s="2260">
        <f t="shared" si="95"/>
        <v>1134000</v>
      </c>
      <c r="AH143" s="2260">
        <f t="shared" si="96"/>
        <v>0</v>
      </c>
      <c r="AI143" s="2262">
        <f t="shared" si="97"/>
        <v>324000</v>
      </c>
      <c r="AJ143" s="2263">
        <v>16.2</v>
      </c>
      <c r="AK143" s="2264">
        <v>70000</v>
      </c>
      <c r="AL143" s="2264"/>
      <c r="AM143" s="2264">
        <v>20000</v>
      </c>
      <c r="AN143" s="2260">
        <f t="shared" si="116"/>
        <v>90000</v>
      </c>
      <c r="AO143" s="2260">
        <f t="shared" si="117"/>
        <v>1458000</v>
      </c>
      <c r="AP143" s="2260">
        <f t="shared" si="98"/>
        <v>1134000</v>
      </c>
      <c r="AQ143" s="2260">
        <f t="shared" si="99"/>
        <v>0</v>
      </c>
      <c r="AR143" s="2260">
        <f t="shared" si="100"/>
        <v>324000</v>
      </c>
      <c r="AS143" s="2261">
        <f>P143</f>
        <v>21.2</v>
      </c>
      <c r="AT143" s="2264">
        <v>70000</v>
      </c>
      <c r="AU143" s="2264"/>
      <c r="AV143" s="2264">
        <v>20000</v>
      </c>
      <c r="AW143" s="2260">
        <f t="shared" si="118"/>
        <v>90000</v>
      </c>
      <c r="AX143" s="2260">
        <f t="shared" si="119"/>
        <v>1908000</v>
      </c>
      <c r="AY143" s="2260">
        <f t="shared" si="101"/>
        <v>1484000</v>
      </c>
      <c r="AZ143" s="2260">
        <f t="shared" si="102"/>
        <v>0</v>
      </c>
      <c r="BA143" s="2260">
        <f t="shared" si="103"/>
        <v>424000</v>
      </c>
      <c r="BB143" s="2261">
        <f t="shared" si="83"/>
        <v>5</v>
      </c>
      <c r="BC143" s="2262">
        <f t="shared" si="84"/>
        <v>450000</v>
      </c>
      <c r="BD143" s="2261">
        <f t="shared" si="85"/>
        <v>5</v>
      </c>
      <c r="BE143" s="2262">
        <f t="shared" si="86"/>
        <v>450000</v>
      </c>
      <c r="BF143" s="2263">
        <v>16.2</v>
      </c>
      <c r="BG143" s="2264">
        <v>70000</v>
      </c>
      <c r="BH143" s="2264">
        <v>0</v>
      </c>
      <c r="BI143" s="2264">
        <v>20000</v>
      </c>
      <c r="BJ143" s="2260">
        <f t="shared" si="120"/>
        <v>90000</v>
      </c>
      <c r="BK143" s="2260">
        <f t="shared" si="121"/>
        <v>1458000</v>
      </c>
      <c r="BL143" s="2260">
        <f t="shared" si="104"/>
        <v>1134000</v>
      </c>
      <c r="BM143" s="2260">
        <f t="shared" si="105"/>
        <v>0</v>
      </c>
      <c r="BN143" s="2260">
        <f t="shared" si="106"/>
        <v>324000</v>
      </c>
      <c r="BO143" s="2261">
        <v>21.2</v>
      </c>
      <c r="BP143" s="2264">
        <v>70000</v>
      </c>
      <c r="BQ143" s="2264">
        <v>0</v>
      </c>
      <c r="BR143" s="2264">
        <v>20000</v>
      </c>
      <c r="BS143" s="2260">
        <f t="shared" si="122"/>
        <v>90000</v>
      </c>
      <c r="BT143" s="2260">
        <f t="shared" si="123"/>
        <v>1908000</v>
      </c>
      <c r="BU143" s="2260">
        <f t="shared" si="107"/>
        <v>1484000</v>
      </c>
      <c r="BV143" s="2260">
        <f t="shared" si="108"/>
        <v>0</v>
      </c>
      <c r="BW143" s="2260">
        <f t="shared" si="109"/>
        <v>424000</v>
      </c>
      <c r="BX143" s="2261">
        <f t="shared" si="79"/>
        <v>5</v>
      </c>
      <c r="BY143" s="2262">
        <f t="shared" si="80"/>
        <v>450000</v>
      </c>
      <c r="BZ143" s="2265">
        <f t="shared" si="87"/>
        <v>5</v>
      </c>
      <c r="CA143" s="2266">
        <f t="shared" si="88"/>
        <v>450000</v>
      </c>
      <c r="CB143" s="2267"/>
      <c r="CC143" s="2268" t="s">
        <v>3151</v>
      </c>
      <c r="CD143" s="2269"/>
      <c r="CF143" s="2271"/>
    </row>
    <row r="144" spans="1:94" s="1974" customFormat="1" ht="18" customHeight="1" outlineLevel="1">
      <c r="A144" s="2235" t="s">
        <v>3152</v>
      </c>
      <c r="B144" s="2235" t="b">
        <v>1</v>
      </c>
      <c r="C144" s="2201"/>
      <c r="D144" s="2236" t="s">
        <v>3153</v>
      </c>
      <c r="E144" s="2243" t="s">
        <v>3154</v>
      </c>
      <c r="F144" s="2204" t="s">
        <v>154</v>
      </c>
      <c r="G144" s="2244">
        <v>9</v>
      </c>
      <c r="H144" s="2206">
        <v>32330</v>
      </c>
      <c r="I144" s="2206">
        <v>76160</v>
      </c>
      <c r="J144" s="2206">
        <v>10</v>
      </c>
      <c r="K144" s="2206">
        <f t="shared" si="110"/>
        <v>108500</v>
      </c>
      <c r="L144" s="2206">
        <f t="shared" si="111"/>
        <v>976500</v>
      </c>
      <c r="M144" s="2206">
        <f t="shared" si="89"/>
        <v>290970</v>
      </c>
      <c r="N144" s="2206">
        <f t="shared" si="90"/>
        <v>685440</v>
      </c>
      <c r="O144" s="2206">
        <f t="shared" si="91"/>
        <v>90</v>
      </c>
      <c r="P144" s="2244">
        <v>9</v>
      </c>
      <c r="Q144" s="2206">
        <v>32330</v>
      </c>
      <c r="R144" s="2206">
        <v>76160</v>
      </c>
      <c r="S144" s="2206">
        <v>10</v>
      </c>
      <c r="T144" s="2206">
        <f t="shared" si="112"/>
        <v>108500</v>
      </c>
      <c r="U144" s="2206">
        <f t="shared" si="113"/>
        <v>976500</v>
      </c>
      <c r="V144" s="2206">
        <f t="shared" si="92"/>
        <v>290970</v>
      </c>
      <c r="W144" s="2206">
        <f t="shared" si="93"/>
        <v>685440</v>
      </c>
      <c r="X144" s="2206">
        <f t="shared" si="94"/>
        <v>90</v>
      </c>
      <c r="Y144" s="2244">
        <f t="shared" si="81"/>
        <v>0</v>
      </c>
      <c r="Z144" s="2207">
        <f t="shared" si="82"/>
        <v>0</v>
      </c>
      <c r="AA144" s="2244">
        <v>4</v>
      </c>
      <c r="AB144" s="2206">
        <v>130000</v>
      </c>
      <c r="AC144" s="2206"/>
      <c r="AD144" s="2206">
        <v>20000</v>
      </c>
      <c r="AE144" s="2206">
        <f t="shared" si="114"/>
        <v>150000</v>
      </c>
      <c r="AF144" s="2206">
        <f t="shared" si="115"/>
        <v>600000</v>
      </c>
      <c r="AG144" s="2206">
        <f t="shared" si="95"/>
        <v>520000</v>
      </c>
      <c r="AH144" s="2206">
        <f t="shared" si="96"/>
        <v>0</v>
      </c>
      <c r="AI144" s="2207">
        <f t="shared" si="97"/>
        <v>80000</v>
      </c>
      <c r="AJ144" s="2246">
        <v>9</v>
      </c>
      <c r="AK144" s="2075">
        <v>130000</v>
      </c>
      <c r="AL144" s="2075"/>
      <c r="AM144" s="2075">
        <v>20000</v>
      </c>
      <c r="AN144" s="2206">
        <f t="shared" si="116"/>
        <v>150000</v>
      </c>
      <c r="AO144" s="2206">
        <f t="shared" si="117"/>
        <v>1350000</v>
      </c>
      <c r="AP144" s="2206">
        <f t="shared" si="98"/>
        <v>1170000</v>
      </c>
      <c r="AQ144" s="2206">
        <f t="shared" si="99"/>
        <v>0</v>
      </c>
      <c r="AR144" s="2206">
        <f t="shared" si="100"/>
        <v>180000</v>
      </c>
      <c r="AS144" s="2244">
        <v>9</v>
      </c>
      <c r="AT144" s="2075">
        <v>130000</v>
      </c>
      <c r="AU144" s="2075"/>
      <c r="AV144" s="2075">
        <v>20000</v>
      </c>
      <c r="AW144" s="2206">
        <f t="shared" si="118"/>
        <v>150000</v>
      </c>
      <c r="AX144" s="2206">
        <f t="shared" si="119"/>
        <v>1350000</v>
      </c>
      <c r="AY144" s="2206">
        <f t="shared" si="101"/>
        <v>1170000</v>
      </c>
      <c r="AZ144" s="2206">
        <f t="shared" si="102"/>
        <v>0</v>
      </c>
      <c r="BA144" s="2206">
        <f t="shared" si="103"/>
        <v>180000</v>
      </c>
      <c r="BB144" s="2244">
        <f t="shared" si="83"/>
        <v>0</v>
      </c>
      <c r="BC144" s="2207">
        <f t="shared" si="84"/>
        <v>0</v>
      </c>
      <c r="BD144" s="2244">
        <f t="shared" si="85"/>
        <v>5</v>
      </c>
      <c r="BE144" s="2207">
        <f t="shared" si="86"/>
        <v>750000</v>
      </c>
      <c r="BF144" s="2246">
        <v>9</v>
      </c>
      <c r="BG144" s="2075">
        <v>130000</v>
      </c>
      <c r="BH144" s="2075">
        <v>0</v>
      </c>
      <c r="BI144" s="2075">
        <v>20000</v>
      </c>
      <c r="BJ144" s="2206">
        <f t="shared" si="120"/>
        <v>150000</v>
      </c>
      <c r="BK144" s="2206">
        <f t="shared" si="121"/>
        <v>1350000</v>
      </c>
      <c r="BL144" s="2206">
        <f t="shared" si="104"/>
        <v>1170000</v>
      </c>
      <c r="BM144" s="2206">
        <f t="shared" si="105"/>
        <v>0</v>
      </c>
      <c r="BN144" s="2206">
        <f t="shared" si="106"/>
        <v>180000</v>
      </c>
      <c r="BO144" s="2244">
        <v>9</v>
      </c>
      <c r="BP144" s="2075">
        <v>130000</v>
      </c>
      <c r="BQ144" s="2075">
        <v>0</v>
      </c>
      <c r="BR144" s="2075">
        <v>20000</v>
      </c>
      <c r="BS144" s="2206">
        <f t="shared" si="122"/>
        <v>150000</v>
      </c>
      <c r="BT144" s="2206">
        <f t="shared" si="123"/>
        <v>1350000</v>
      </c>
      <c r="BU144" s="2206">
        <f t="shared" si="107"/>
        <v>1170000</v>
      </c>
      <c r="BV144" s="2206">
        <f t="shared" si="108"/>
        <v>0</v>
      </c>
      <c r="BW144" s="2206">
        <f t="shared" si="109"/>
        <v>180000</v>
      </c>
      <c r="BX144" s="2244">
        <f t="shared" si="79"/>
        <v>0</v>
      </c>
      <c r="BY144" s="2207">
        <f t="shared" si="80"/>
        <v>0</v>
      </c>
      <c r="BZ144" s="2211">
        <f t="shared" si="87"/>
        <v>5</v>
      </c>
      <c r="CA144" s="2212">
        <f t="shared" si="88"/>
        <v>750000</v>
      </c>
      <c r="CB144" s="2247"/>
      <c r="CC144" s="2083"/>
      <c r="CD144" s="2237"/>
      <c r="CF144" s="2200"/>
    </row>
    <row r="145" spans="1:84" s="1974" customFormat="1" ht="18" customHeight="1" outlineLevel="1">
      <c r="A145" s="2235" t="s">
        <v>3155</v>
      </c>
      <c r="B145" s="2235" t="b">
        <v>1</v>
      </c>
      <c r="C145" s="2201"/>
      <c r="D145" s="2236" t="s">
        <v>3153</v>
      </c>
      <c r="E145" s="2243" t="s">
        <v>3156</v>
      </c>
      <c r="F145" s="2204" t="s">
        <v>154</v>
      </c>
      <c r="G145" s="2244">
        <v>2</v>
      </c>
      <c r="H145" s="2206">
        <v>21650</v>
      </c>
      <c r="I145" s="2206">
        <v>175600</v>
      </c>
      <c r="J145" s="2206">
        <v>30</v>
      </c>
      <c r="K145" s="2206">
        <f t="shared" si="110"/>
        <v>197280</v>
      </c>
      <c r="L145" s="2206">
        <f t="shared" si="111"/>
        <v>394560</v>
      </c>
      <c r="M145" s="2206">
        <f t="shared" si="89"/>
        <v>43300</v>
      </c>
      <c r="N145" s="2206">
        <f t="shared" si="90"/>
        <v>351200</v>
      </c>
      <c r="O145" s="2206">
        <f t="shared" si="91"/>
        <v>60</v>
      </c>
      <c r="P145" s="2244">
        <v>2</v>
      </c>
      <c r="Q145" s="2206">
        <v>21650</v>
      </c>
      <c r="R145" s="2206">
        <v>175600</v>
      </c>
      <c r="S145" s="2206">
        <v>30</v>
      </c>
      <c r="T145" s="2206">
        <f t="shared" si="112"/>
        <v>197280</v>
      </c>
      <c r="U145" s="2206">
        <f t="shared" si="113"/>
        <v>394560</v>
      </c>
      <c r="V145" s="2206">
        <f t="shared" si="92"/>
        <v>43300</v>
      </c>
      <c r="W145" s="2206">
        <f t="shared" si="93"/>
        <v>351200</v>
      </c>
      <c r="X145" s="2206">
        <f t="shared" si="94"/>
        <v>60</v>
      </c>
      <c r="Y145" s="2244">
        <f t="shared" si="81"/>
        <v>0</v>
      </c>
      <c r="Z145" s="2207">
        <f t="shared" si="82"/>
        <v>0</v>
      </c>
      <c r="AA145" s="2244">
        <v>2</v>
      </c>
      <c r="AB145" s="2206">
        <v>220000</v>
      </c>
      <c r="AC145" s="2206"/>
      <c r="AD145" s="2206">
        <v>20000</v>
      </c>
      <c r="AE145" s="2206">
        <f t="shared" si="114"/>
        <v>240000</v>
      </c>
      <c r="AF145" s="2206">
        <f t="shared" si="115"/>
        <v>480000</v>
      </c>
      <c r="AG145" s="2206">
        <f t="shared" si="95"/>
        <v>440000</v>
      </c>
      <c r="AH145" s="2206">
        <f t="shared" si="96"/>
        <v>0</v>
      </c>
      <c r="AI145" s="2207">
        <f t="shared" si="97"/>
        <v>40000</v>
      </c>
      <c r="AJ145" s="2246">
        <v>2</v>
      </c>
      <c r="AK145" s="2075">
        <v>220000</v>
      </c>
      <c r="AL145" s="2075"/>
      <c r="AM145" s="2075">
        <v>20000</v>
      </c>
      <c r="AN145" s="2206">
        <f t="shared" si="116"/>
        <v>240000</v>
      </c>
      <c r="AO145" s="2206">
        <f t="shared" si="117"/>
        <v>480000</v>
      </c>
      <c r="AP145" s="2206">
        <f t="shared" si="98"/>
        <v>440000</v>
      </c>
      <c r="AQ145" s="2206">
        <f t="shared" si="99"/>
        <v>0</v>
      </c>
      <c r="AR145" s="2206">
        <f t="shared" si="100"/>
        <v>40000</v>
      </c>
      <c r="AS145" s="2244">
        <v>2</v>
      </c>
      <c r="AT145" s="2075">
        <v>220000</v>
      </c>
      <c r="AU145" s="2075"/>
      <c r="AV145" s="2075">
        <v>20000</v>
      </c>
      <c r="AW145" s="2206">
        <f t="shared" si="118"/>
        <v>240000</v>
      </c>
      <c r="AX145" s="2206">
        <f t="shared" si="119"/>
        <v>480000</v>
      </c>
      <c r="AY145" s="2206">
        <f t="shared" si="101"/>
        <v>440000</v>
      </c>
      <c r="AZ145" s="2206">
        <f t="shared" si="102"/>
        <v>0</v>
      </c>
      <c r="BA145" s="2206">
        <f t="shared" si="103"/>
        <v>40000</v>
      </c>
      <c r="BB145" s="2244">
        <f t="shared" si="83"/>
        <v>0</v>
      </c>
      <c r="BC145" s="2207">
        <f t="shared" si="84"/>
        <v>0</v>
      </c>
      <c r="BD145" s="2244">
        <f t="shared" si="85"/>
        <v>0</v>
      </c>
      <c r="BE145" s="2207">
        <f t="shared" si="86"/>
        <v>0</v>
      </c>
      <c r="BF145" s="2246">
        <v>2</v>
      </c>
      <c r="BG145" s="2075">
        <v>220000</v>
      </c>
      <c r="BH145" s="2075">
        <v>0</v>
      </c>
      <c r="BI145" s="2075">
        <v>20000</v>
      </c>
      <c r="BJ145" s="2206">
        <f t="shared" si="120"/>
        <v>240000</v>
      </c>
      <c r="BK145" s="2206">
        <f t="shared" si="121"/>
        <v>480000</v>
      </c>
      <c r="BL145" s="2206">
        <f t="shared" si="104"/>
        <v>440000</v>
      </c>
      <c r="BM145" s="2206">
        <f t="shared" si="105"/>
        <v>0</v>
      </c>
      <c r="BN145" s="2206">
        <f t="shared" si="106"/>
        <v>40000</v>
      </c>
      <c r="BO145" s="2244">
        <v>2</v>
      </c>
      <c r="BP145" s="2075">
        <v>220000</v>
      </c>
      <c r="BQ145" s="2075">
        <v>0</v>
      </c>
      <c r="BR145" s="2075">
        <v>20000</v>
      </c>
      <c r="BS145" s="2206">
        <f t="shared" si="122"/>
        <v>240000</v>
      </c>
      <c r="BT145" s="2206">
        <f t="shared" si="123"/>
        <v>480000</v>
      </c>
      <c r="BU145" s="2206">
        <f t="shared" si="107"/>
        <v>440000</v>
      </c>
      <c r="BV145" s="2206">
        <f t="shared" si="108"/>
        <v>0</v>
      </c>
      <c r="BW145" s="2206">
        <f t="shared" si="109"/>
        <v>40000</v>
      </c>
      <c r="BX145" s="2244">
        <f t="shared" si="79"/>
        <v>0</v>
      </c>
      <c r="BY145" s="2207">
        <f t="shared" si="80"/>
        <v>0</v>
      </c>
      <c r="BZ145" s="2211">
        <f t="shared" si="87"/>
        <v>0</v>
      </c>
      <c r="CA145" s="2212">
        <f t="shared" si="88"/>
        <v>0</v>
      </c>
      <c r="CB145" s="2247"/>
      <c r="CC145" s="2083"/>
      <c r="CD145" s="2237"/>
      <c r="CF145" s="2200"/>
    </row>
    <row r="146" spans="1:84" s="1974" customFormat="1" ht="18" customHeight="1" outlineLevel="1">
      <c r="A146" s="2235" t="s">
        <v>3157</v>
      </c>
      <c r="B146" s="2235" t="b">
        <v>1</v>
      </c>
      <c r="C146" s="2201"/>
      <c r="D146" s="2236" t="s">
        <v>3153</v>
      </c>
      <c r="E146" s="2243" t="s">
        <v>3158</v>
      </c>
      <c r="F146" s="2204" t="s">
        <v>154</v>
      </c>
      <c r="G146" s="2244">
        <v>2</v>
      </c>
      <c r="H146" s="2206">
        <v>37270</v>
      </c>
      <c r="I146" s="2206">
        <v>205690</v>
      </c>
      <c r="J146" s="2206">
        <v>40</v>
      </c>
      <c r="K146" s="2206">
        <f t="shared" si="110"/>
        <v>243000</v>
      </c>
      <c r="L146" s="2206">
        <f t="shared" si="111"/>
        <v>486000</v>
      </c>
      <c r="M146" s="2206">
        <f t="shared" si="89"/>
        <v>74540</v>
      </c>
      <c r="N146" s="2206">
        <f t="shared" si="90"/>
        <v>411380</v>
      </c>
      <c r="O146" s="2206">
        <f t="shared" si="91"/>
        <v>80</v>
      </c>
      <c r="P146" s="2244">
        <v>2</v>
      </c>
      <c r="Q146" s="2206">
        <v>37270</v>
      </c>
      <c r="R146" s="2206">
        <v>205690</v>
      </c>
      <c r="S146" s="2206">
        <v>40</v>
      </c>
      <c r="T146" s="2206">
        <f t="shared" si="112"/>
        <v>243000</v>
      </c>
      <c r="U146" s="2206">
        <f t="shared" si="113"/>
        <v>486000</v>
      </c>
      <c r="V146" s="2206">
        <f t="shared" si="92"/>
        <v>74540</v>
      </c>
      <c r="W146" s="2206">
        <f t="shared" si="93"/>
        <v>411380</v>
      </c>
      <c r="X146" s="2206">
        <f t="shared" si="94"/>
        <v>80</v>
      </c>
      <c r="Y146" s="2244">
        <f t="shared" si="81"/>
        <v>0</v>
      </c>
      <c r="Z146" s="2207">
        <f t="shared" si="82"/>
        <v>0</v>
      </c>
      <c r="AA146" s="2244">
        <v>2</v>
      </c>
      <c r="AB146" s="2206">
        <v>400000</v>
      </c>
      <c r="AC146" s="2206"/>
      <c r="AD146" s="2206">
        <v>20000</v>
      </c>
      <c r="AE146" s="2206">
        <f t="shared" si="114"/>
        <v>420000</v>
      </c>
      <c r="AF146" s="2206">
        <f t="shared" si="115"/>
        <v>840000</v>
      </c>
      <c r="AG146" s="2206">
        <f t="shared" si="95"/>
        <v>800000</v>
      </c>
      <c r="AH146" s="2206">
        <f t="shared" si="96"/>
        <v>0</v>
      </c>
      <c r="AI146" s="2207">
        <f t="shared" si="97"/>
        <v>40000</v>
      </c>
      <c r="AJ146" s="2246">
        <v>2</v>
      </c>
      <c r="AK146" s="2075">
        <v>400000</v>
      </c>
      <c r="AL146" s="2075"/>
      <c r="AM146" s="2075">
        <v>20000</v>
      </c>
      <c r="AN146" s="2206">
        <f t="shared" si="116"/>
        <v>420000</v>
      </c>
      <c r="AO146" s="2206">
        <f t="shared" si="117"/>
        <v>840000</v>
      </c>
      <c r="AP146" s="2206">
        <f t="shared" si="98"/>
        <v>800000</v>
      </c>
      <c r="AQ146" s="2206">
        <f t="shared" si="99"/>
        <v>0</v>
      </c>
      <c r="AR146" s="2206">
        <f t="shared" si="100"/>
        <v>40000</v>
      </c>
      <c r="AS146" s="2244">
        <v>2</v>
      </c>
      <c r="AT146" s="2075">
        <v>400000</v>
      </c>
      <c r="AU146" s="2075"/>
      <c r="AV146" s="2075">
        <v>20000</v>
      </c>
      <c r="AW146" s="2206">
        <f t="shared" si="118"/>
        <v>420000</v>
      </c>
      <c r="AX146" s="2206">
        <f t="shared" si="119"/>
        <v>840000</v>
      </c>
      <c r="AY146" s="2206">
        <f t="shared" si="101"/>
        <v>800000</v>
      </c>
      <c r="AZ146" s="2206">
        <f t="shared" si="102"/>
        <v>0</v>
      </c>
      <c r="BA146" s="2206">
        <f t="shared" si="103"/>
        <v>40000</v>
      </c>
      <c r="BB146" s="2244">
        <f t="shared" si="83"/>
        <v>0</v>
      </c>
      <c r="BC146" s="2207">
        <f t="shared" si="84"/>
        <v>0</v>
      </c>
      <c r="BD146" s="2244">
        <f t="shared" si="85"/>
        <v>0</v>
      </c>
      <c r="BE146" s="2207">
        <f t="shared" si="86"/>
        <v>0</v>
      </c>
      <c r="BF146" s="2246">
        <v>2</v>
      </c>
      <c r="BG146" s="2075">
        <v>400000</v>
      </c>
      <c r="BH146" s="2075">
        <v>0</v>
      </c>
      <c r="BI146" s="2075">
        <v>20000</v>
      </c>
      <c r="BJ146" s="2206">
        <f t="shared" si="120"/>
        <v>420000</v>
      </c>
      <c r="BK146" s="2206">
        <f t="shared" si="121"/>
        <v>840000</v>
      </c>
      <c r="BL146" s="2206">
        <f t="shared" si="104"/>
        <v>800000</v>
      </c>
      <c r="BM146" s="2206">
        <f t="shared" si="105"/>
        <v>0</v>
      </c>
      <c r="BN146" s="2206">
        <f t="shared" si="106"/>
        <v>40000</v>
      </c>
      <c r="BO146" s="2244">
        <v>2</v>
      </c>
      <c r="BP146" s="2075">
        <v>400000</v>
      </c>
      <c r="BQ146" s="2075">
        <v>0</v>
      </c>
      <c r="BR146" s="2075">
        <v>20000</v>
      </c>
      <c r="BS146" s="2206">
        <f t="shared" si="122"/>
        <v>420000</v>
      </c>
      <c r="BT146" s="2206">
        <f t="shared" si="123"/>
        <v>840000</v>
      </c>
      <c r="BU146" s="2206">
        <f t="shared" si="107"/>
        <v>800000</v>
      </c>
      <c r="BV146" s="2206">
        <f t="shared" si="108"/>
        <v>0</v>
      </c>
      <c r="BW146" s="2206">
        <f t="shared" si="109"/>
        <v>40000</v>
      </c>
      <c r="BX146" s="2244">
        <f t="shared" si="79"/>
        <v>0</v>
      </c>
      <c r="BY146" s="2207">
        <f t="shared" si="80"/>
        <v>0</v>
      </c>
      <c r="BZ146" s="2211">
        <f t="shared" si="87"/>
        <v>0</v>
      </c>
      <c r="CA146" s="2212">
        <f t="shared" si="88"/>
        <v>0</v>
      </c>
      <c r="CB146" s="2247"/>
      <c r="CC146" s="2083"/>
      <c r="CD146" s="2237"/>
      <c r="CF146" s="2200"/>
    </row>
    <row r="147" spans="1:84" s="1974" customFormat="1" ht="18" customHeight="1" outlineLevel="1">
      <c r="A147" s="2235" t="s">
        <v>3159</v>
      </c>
      <c r="B147" s="2235" t="b">
        <v>1</v>
      </c>
      <c r="C147" s="2201"/>
      <c r="D147" s="2236" t="s">
        <v>3160</v>
      </c>
      <c r="E147" s="2243" t="s">
        <v>3161</v>
      </c>
      <c r="F147" s="2204" t="s">
        <v>154</v>
      </c>
      <c r="G147" s="2244">
        <v>14</v>
      </c>
      <c r="H147" s="2206">
        <v>1760470</v>
      </c>
      <c r="I147" s="2206">
        <v>84290</v>
      </c>
      <c r="J147" s="2206">
        <v>10</v>
      </c>
      <c r="K147" s="2206">
        <f t="shared" si="110"/>
        <v>1844770</v>
      </c>
      <c r="L147" s="2206">
        <f t="shared" si="111"/>
        <v>25826780</v>
      </c>
      <c r="M147" s="2206">
        <f t="shared" si="89"/>
        <v>24646580</v>
      </c>
      <c r="N147" s="2206">
        <f t="shared" si="90"/>
        <v>1180060</v>
      </c>
      <c r="O147" s="2206">
        <f t="shared" si="91"/>
        <v>140</v>
      </c>
      <c r="P147" s="2244">
        <v>14</v>
      </c>
      <c r="Q147" s="2206">
        <v>1760470</v>
      </c>
      <c r="R147" s="2206">
        <v>84290</v>
      </c>
      <c r="S147" s="2206">
        <v>10</v>
      </c>
      <c r="T147" s="2206">
        <f t="shared" si="112"/>
        <v>1844770</v>
      </c>
      <c r="U147" s="2206">
        <f t="shared" si="113"/>
        <v>25826780</v>
      </c>
      <c r="V147" s="2206">
        <f t="shared" si="92"/>
        <v>24646580</v>
      </c>
      <c r="W147" s="2206">
        <f t="shared" si="93"/>
        <v>1180060</v>
      </c>
      <c r="X147" s="2206">
        <f t="shared" si="94"/>
        <v>140</v>
      </c>
      <c r="Y147" s="2244">
        <f t="shared" si="81"/>
        <v>0</v>
      </c>
      <c r="Z147" s="2207">
        <f t="shared" si="82"/>
        <v>0</v>
      </c>
      <c r="AA147" s="2244">
        <v>14</v>
      </c>
      <c r="AB147" s="2206">
        <v>120000</v>
      </c>
      <c r="AC147" s="2206"/>
      <c r="AD147" s="2206">
        <v>10000</v>
      </c>
      <c r="AE147" s="2206">
        <f t="shared" si="114"/>
        <v>130000</v>
      </c>
      <c r="AF147" s="2206">
        <f t="shared" si="115"/>
        <v>1820000</v>
      </c>
      <c r="AG147" s="2206">
        <f t="shared" si="95"/>
        <v>1680000</v>
      </c>
      <c r="AH147" s="2206">
        <f t="shared" si="96"/>
        <v>0</v>
      </c>
      <c r="AI147" s="2207">
        <f t="shared" si="97"/>
        <v>140000</v>
      </c>
      <c r="AJ147" s="2246">
        <v>14</v>
      </c>
      <c r="AK147" s="2075">
        <v>120000</v>
      </c>
      <c r="AL147" s="2075"/>
      <c r="AM147" s="2075">
        <v>10000</v>
      </c>
      <c r="AN147" s="2206">
        <f t="shared" si="116"/>
        <v>130000</v>
      </c>
      <c r="AO147" s="2206">
        <f t="shared" si="117"/>
        <v>1820000</v>
      </c>
      <c r="AP147" s="2206">
        <f t="shared" si="98"/>
        <v>1680000</v>
      </c>
      <c r="AQ147" s="2206">
        <f t="shared" si="99"/>
        <v>0</v>
      </c>
      <c r="AR147" s="2206">
        <f t="shared" si="100"/>
        <v>140000</v>
      </c>
      <c r="AS147" s="2244">
        <v>14</v>
      </c>
      <c r="AT147" s="2075">
        <v>120000</v>
      </c>
      <c r="AU147" s="2075"/>
      <c r="AV147" s="2075">
        <v>10000</v>
      </c>
      <c r="AW147" s="2206">
        <f t="shared" si="118"/>
        <v>130000</v>
      </c>
      <c r="AX147" s="2206">
        <f t="shared" si="119"/>
        <v>1820000</v>
      </c>
      <c r="AY147" s="2206">
        <f t="shared" si="101"/>
        <v>1680000</v>
      </c>
      <c r="AZ147" s="2206">
        <f t="shared" si="102"/>
        <v>0</v>
      </c>
      <c r="BA147" s="2206">
        <f t="shared" si="103"/>
        <v>140000</v>
      </c>
      <c r="BB147" s="2244">
        <f t="shared" si="83"/>
        <v>0</v>
      </c>
      <c r="BC147" s="2207">
        <f t="shared" si="84"/>
        <v>0</v>
      </c>
      <c r="BD147" s="2244">
        <f t="shared" si="85"/>
        <v>0</v>
      </c>
      <c r="BE147" s="2207">
        <f t="shared" si="86"/>
        <v>0</v>
      </c>
      <c r="BF147" s="2246">
        <v>14</v>
      </c>
      <c r="BG147" s="2075">
        <v>120000</v>
      </c>
      <c r="BH147" s="2075">
        <v>0</v>
      </c>
      <c r="BI147" s="2075">
        <v>10000</v>
      </c>
      <c r="BJ147" s="2206">
        <f t="shared" si="120"/>
        <v>130000</v>
      </c>
      <c r="BK147" s="2206">
        <f t="shared" si="121"/>
        <v>1820000</v>
      </c>
      <c r="BL147" s="2206">
        <f t="shared" si="104"/>
        <v>1680000</v>
      </c>
      <c r="BM147" s="2206">
        <f t="shared" si="105"/>
        <v>0</v>
      </c>
      <c r="BN147" s="2206">
        <f t="shared" si="106"/>
        <v>140000</v>
      </c>
      <c r="BO147" s="2244">
        <v>14</v>
      </c>
      <c r="BP147" s="2075">
        <v>120000</v>
      </c>
      <c r="BQ147" s="2075">
        <v>0</v>
      </c>
      <c r="BR147" s="2075">
        <v>10000</v>
      </c>
      <c r="BS147" s="2206">
        <f t="shared" si="122"/>
        <v>130000</v>
      </c>
      <c r="BT147" s="2206">
        <f t="shared" si="123"/>
        <v>1820000</v>
      </c>
      <c r="BU147" s="2206">
        <f t="shared" si="107"/>
        <v>1680000</v>
      </c>
      <c r="BV147" s="2206">
        <f t="shared" si="108"/>
        <v>0</v>
      </c>
      <c r="BW147" s="2206">
        <f t="shared" si="109"/>
        <v>140000</v>
      </c>
      <c r="BX147" s="2244">
        <f t="shared" si="79"/>
        <v>0</v>
      </c>
      <c r="BY147" s="2207">
        <f t="shared" si="80"/>
        <v>0</v>
      </c>
      <c r="BZ147" s="2211">
        <f t="shared" si="87"/>
        <v>0</v>
      </c>
      <c r="CA147" s="2212">
        <f t="shared" si="88"/>
        <v>0</v>
      </c>
      <c r="CB147" s="2247"/>
      <c r="CC147" s="2083"/>
      <c r="CD147" s="2237"/>
      <c r="CF147" s="2200"/>
    </row>
    <row r="148" spans="1:84" s="1974" customFormat="1" ht="18" customHeight="1" outlineLevel="1">
      <c r="A148" s="2235" t="s">
        <v>3162</v>
      </c>
      <c r="B148" s="2235" t="b">
        <v>1</v>
      </c>
      <c r="C148" s="2201"/>
      <c r="D148" s="2236" t="s">
        <v>3163</v>
      </c>
      <c r="E148" s="2243" t="s">
        <v>3164</v>
      </c>
      <c r="F148" s="2204" t="s">
        <v>154</v>
      </c>
      <c r="G148" s="2244">
        <v>2</v>
      </c>
      <c r="H148" s="2206">
        <v>404280</v>
      </c>
      <c r="I148" s="2206">
        <v>802820</v>
      </c>
      <c r="J148" s="2206">
        <v>170</v>
      </c>
      <c r="K148" s="2206">
        <f t="shared" si="110"/>
        <v>1207270</v>
      </c>
      <c r="L148" s="2206">
        <f t="shared" si="111"/>
        <v>2414540</v>
      </c>
      <c r="M148" s="2206">
        <f t="shared" si="89"/>
        <v>808560</v>
      </c>
      <c r="N148" s="2206">
        <f t="shared" si="90"/>
        <v>1605640</v>
      </c>
      <c r="O148" s="2206">
        <f t="shared" si="91"/>
        <v>340</v>
      </c>
      <c r="P148" s="2244">
        <v>2</v>
      </c>
      <c r="Q148" s="2206">
        <v>404280</v>
      </c>
      <c r="R148" s="2206">
        <v>802820</v>
      </c>
      <c r="S148" s="2206">
        <v>170</v>
      </c>
      <c r="T148" s="2206">
        <f t="shared" si="112"/>
        <v>1207270</v>
      </c>
      <c r="U148" s="2206">
        <f t="shared" si="113"/>
        <v>2414540</v>
      </c>
      <c r="V148" s="2206">
        <f t="shared" si="92"/>
        <v>808560</v>
      </c>
      <c r="W148" s="2206">
        <f t="shared" si="93"/>
        <v>1605640</v>
      </c>
      <c r="X148" s="2206">
        <f t="shared" si="94"/>
        <v>340</v>
      </c>
      <c r="Y148" s="2244">
        <f t="shared" si="81"/>
        <v>0</v>
      </c>
      <c r="Z148" s="2207">
        <f t="shared" si="82"/>
        <v>0</v>
      </c>
      <c r="AA148" s="2244">
        <v>2</v>
      </c>
      <c r="AB148" s="2206">
        <v>2500000</v>
      </c>
      <c r="AC148" s="2206"/>
      <c r="AD148" s="2206">
        <v>100000</v>
      </c>
      <c r="AE148" s="2206">
        <f t="shared" si="114"/>
        <v>2600000</v>
      </c>
      <c r="AF148" s="2206">
        <f t="shared" si="115"/>
        <v>5200000</v>
      </c>
      <c r="AG148" s="2206">
        <f t="shared" si="95"/>
        <v>5000000</v>
      </c>
      <c r="AH148" s="2206">
        <f t="shared" si="96"/>
        <v>0</v>
      </c>
      <c r="AI148" s="2207">
        <f t="shared" si="97"/>
        <v>200000</v>
      </c>
      <c r="AJ148" s="2246">
        <v>2</v>
      </c>
      <c r="AK148" s="2075">
        <v>2500000</v>
      </c>
      <c r="AL148" s="2075"/>
      <c r="AM148" s="2075">
        <v>100000</v>
      </c>
      <c r="AN148" s="2206">
        <f t="shared" si="116"/>
        <v>2600000</v>
      </c>
      <c r="AO148" s="2206">
        <f t="shared" si="117"/>
        <v>5200000</v>
      </c>
      <c r="AP148" s="2206">
        <f t="shared" si="98"/>
        <v>5000000</v>
      </c>
      <c r="AQ148" s="2206">
        <f t="shared" si="99"/>
        <v>0</v>
      </c>
      <c r="AR148" s="2206">
        <f t="shared" si="100"/>
        <v>200000</v>
      </c>
      <c r="AS148" s="2244">
        <v>2</v>
      </c>
      <c r="AT148" s="2075">
        <v>2500000</v>
      </c>
      <c r="AU148" s="2075"/>
      <c r="AV148" s="2075">
        <v>100000</v>
      </c>
      <c r="AW148" s="2206">
        <f t="shared" si="118"/>
        <v>2600000</v>
      </c>
      <c r="AX148" s="2206">
        <f t="shared" si="119"/>
        <v>5200000</v>
      </c>
      <c r="AY148" s="2206">
        <f t="shared" si="101"/>
        <v>5000000</v>
      </c>
      <c r="AZ148" s="2206">
        <f t="shared" si="102"/>
        <v>0</v>
      </c>
      <c r="BA148" s="2206">
        <f t="shared" si="103"/>
        <v>200000</v>
      </c>
      <c r="BB148" s="2244">
        <f t="shared" si="83"/>
        <v>0</v>
      </c>
      <c r="BC148" s="2207">
        <f t="shared" si="84"/>
        <v>0</v>
      </c>
      <c r="BD148" s="2244">
        <f t="shared" si="85"/>
        <v>0</v>
      </c>
      <c r="BE148" s="2207">
        <f t="shared" si="86"/>
        <v>0</v>
      </c>
      <c r="BF148" s="2246">
        <v>2</v>
      </c>
      <c r="BG148" s="2075">
        <v>2500000</v>
      </c>
      <c r="BH148" s="2075">
        <v>0</v>
      </c>
      <c r="BI148" s="2075">
        <v>100000</v>
      </c>
      <c r="BJ148" s="2206">
        <f t="shared" si="120"/>
        <v>2600000</v>
      </c>
      <c r="BK148" s="2206">
        <f t="shared" si="121"/>
        <v>5200000</v>
      </c>
      <c r="BL148" s="2206">
        <f t="shared" si="104"/>
        <v>5000000</v>
      </c>
      <c r="BM148" s="2206">
        <f t="shared" si="105"/>
        <v>0</v>
      </c>
      <c r="BN148" s="2206">
        <f t="shared" si="106"/>
        <v>200000</v>
      </c>
      <c r="BO148" s="2244">
        <v>2</v>
      </c>
      <c r="BP148" s="2075">
        <v>2500000</v>
      </c>
      <c r="BQ148" s="2075">
        <v>0</v>
      </c>
      <c r="BR148" s="2075">
        <v>100000</v>
      </c>
      <c r="BS148" s="2206">
        <f t="shared" si="122"/>
        <v>2600000</v>
      </c>
      <c r="BT148" s="2206">
        <f t="shared" si="123"/>
        <v>5200000</v>
      </c>
      <c r="BU148" s="2206">
        <f t="shared" si="107"/>
        <v>5000000</v>
      </c>
      <c r="BV148" s="2206">
        <f t="shared" si="108"/>
        <v>0</v>
      </c>
      <c r="BW148" s="2206">
        <f t="shared" si="109"/>
        <v>200000</v>
      </c>
      <c r="BX148" s="2244">
        <f t="shared" si="79"/>
        <v>0</v>
      </c>
      <c r="BY148" s="2207">
        <f t="shared" si="80"/>
        <v>0</v>
      </c>
      <c r="BZ148" s="2211">
        <f t="shared" si="87"/>
        <v>0</v>
      </c>
      <c r="CA148" s="2212">
        <f t="shared" si="88"/>
        <v>0</v>
      </c>
      <c r="CB148" s="2247"/>
      <c r="CC148" s="2083"/>
      <c r="CD148" s="2237"/>
      <c r="CF148" s="2200"/>
    </row>
    <row r="149" spans="1:84" s="1974" customFormat="1" ht="18" customHeight="1" outlineLevel="1">
      <c r="A149" s="2235" t="s">
        <v>3165</v>
      </c>
      <c r="B149" s="2235" t="b">
        <v>1</v>
      </c>
      <c r="C149" s="2201"/>
      <c r="D149" s="2236" t="s">
        <v>3166</v>
      </c>
      <c r="E149" s="2243" t="s">
        <v>3167</v>
      </c>
      <c r="F149" s="2204" t="s">
        <v>449</v>
      </c>
      <c r="G149" s="2244">
        <v>4</v>
      </c>
      <c r="H149" s="2206">
        <v>3990</v>
      </c>
      <c r="I149" s="2206">
        <v>17120</v>
      </c>
      <c r="J149" s="2206">
        <v>3</v>
      </c>
      <c r="K149" s="2206">
        <f t="shared" si="110"/>
        <v>21113</v>
      </c>
      <c r="L149" s="2206">
        <f t="shared" si="111"/>
        <v>84452</v>
      </c>
      <c r="M149" s="2206">
        <f t="shared" si="89"/>
        <v>15960</v>
      </c>
      <c r="N149" s="2206">
        <f t="shared" si="90"/>
        <v>68480</v>
      </c>
      <c r="O149" s="2206">
        <f t="shared" si="91"/>
        <v>12</v>
      </c>
      <c r="P149" s="2244">
        <v>4</v>
      </c>
      <c r="Q149" s="2206">
        <v>3990</v>
      </c>
      <c r="R149" s="2206">
        <v>17120</v>
      </c>
      <c r="S149" s="2206">
        <v>3</v>
      </c>
      <c r="T149" s="2206">
        <f t="shared" si="112"/>
        <v>21113</v>
      </c>
      <c r="U149" s="2206">
        <f t="shared" si="113"/>
        <v>84452</v>
      </c>
      <c r="V149" s="2206">
        <f t="shared" si="92"/>
        <v>15960</v>
      </c>
      <c r="W149" s="2206">
        <f t="shared" si="93"/>
        <v>68480</v>
      </c>
      <c r="X149" s="2206">
        <f t="shared" si="94"/>
        <v>12</v>
      </c>
      <c r="Y149" s="2244">
        <f t="shared" si="81"/>
        <v>0</v>
      </c>
      <c r="Z149" s="2207">
        <f t="shared" si="82"/>
        <v>0</v>
      </c>
      <c r="AA149" s="2244">
        <v>9.1</v>
      </c>
      <c r="AB149" s="2206">
        <v>20000</v>
      </c>
      <c r="AC149" s="2206"/>
      <c r="AD149" s="2206">
        <v>5000</v>
      </c>
      <c r="AE149" s="2206">
        <f t="shared" si="114"/>
        <v>25000</v>
      </c>
      <c r="AF149" s="2206">
        <f t="shared" si="115"/>
        <v>227500</v>
      </c>
      <c r="AG149" s="2206">
        <f t="shared" si="95"/>
        <v>182000</v>
      </c>
      <c r="AH149" s="2206">
        <f t="shared" si="96"/>
        <v>0</v>
      </c>
      <c r="AI149" s="2207">
        <f t="shared" si="97"/>
        <v>45500</v>
      </c>
      <c r="AJ149" s="2246">
        <v>4</v>
      </c>
      <c r="AK149" s="2075">
        <v>20000</v>
      </c>
      <c r="AL149" s="2075"/>
      <c r="AM149" s="2075">
        <v>5000</v>
      </c>
      <c r="AN149" s="2206">
        <f t="shared" si="116"/>
        <v>25000</v>
      </c>
      <c r="AO149" s="2206">
        <f t="shared" si="117"/>
        <v>100000</v>
      </c>
      <c r="AP149" s="2206">
        <f t="shared" si="98"/>
        <v>80000</v>
      </c>
      <c r="AQ149" s="2206">
        <f t="shared" si="99"/>
        <v>0</v>
      </c>
      <c r="AR149" s="2206">
        <f t="shared" si="100"/>
        <v>20000</v>
      </c>
      <c r="AS149" s="2244">
        <v>4</v>
      </c>
      <c r="AT149" s="2075">
        <v>20000</v>
      </c>
      <c r="AU149" s="2075"/>
      <c r="AV149" s="2075">
        <v>5000</v>
      </c>
      <c r="AW149" s="2206">
        <f t="shared" si="118"/>
        <v>25000</v>
      </c>
      <c r="AX149" s="2206">
        <f t="shared" si="119"/>
        <v>100000</v>
      </c>
      <c r="AY149" s="2206">
        <f t="shared" si="101"/>
        <v>80000</v>
      </c>
      <c r="AZ149" s="2206">
        <f t="shared" si="102"/>
        <v>0</v>
      </c>
      <c r="BA149" s="2206">
        <f t="shared" si="103"/>
        <v>20000</v>
      </c>
      <c r="BB149" s="2244">
        <f t="shared" si="83"/>
        <v>0</v>
      </c>
      <c r="BC149" s="2207">
        <f t="shared" si="84"/>
        <v>0</v>
      </c>
      <c r="BD149" s="2244">
        <f t="shared" si="85"/>
        <v>-5.0999999999999996</v>
      </c>
      <c r="BE149" s="2207">
        <f t="shared" si="86"/>
        <v>-127500</v>
      </c>
      <c r="BF149" s="2246">
        <v>4</v>
      </c>
      <c r="BG149" s="2075">
        <v>20000</v>
      </c>
      <c r="BH149" s="2075">
        <v>0</v>
      </c>
      <c r="BI149" s="2075">
        <v>5000</v>
      </c>
      <c r="BJ149" s="2206">
        <f t="shared" si="120"/>
        <v>25000</v>
      </c>
      <c r="BK149" s="2206">
        <f t="shared" si="121"/>
        <v>100000</v>
      </c>
      <c r="BL149" s="2206">
        <f t="shared" si="104"/>
        <v>80000</v>
      </c>
      <c r="BM149" s="2206">
        <f t="shared" si="105"/>
        <v>0</v>
      </c>
      <c r="BN149" s="2206">
        <f t="shared" si="106"/>
        <v>20000</v>
      </c>
      <c r="BO149" s="2244">
        <v>4</v>
      </c>
      <c r="BP149" s="2075">
        <v>20000</v>
      </c>
      <c r="BQ149" s="2075">
        <v>0</v>
      </c>
      <c r="BR149" s="2075">
        <v>5000</v>
      </c>
      <c r="BS149" s="2206">
        <f t="shared" si="122"/>
        <v>25000</v>
      </c>
      <c r="BT149" s="2206">
        <f t="shared" si="123"/>
        <v>100000</v>
      </c>
      <c r="BU149" s="2206">
        <f t="shared" si="107"/>
        <v>80000</v>
      </c>
      <c r="BV149" s="2206">
        <f t="shared" si="108"/>
        <v>0</v>
      </c>
      <c r="BW149" s="2206">
        <f t="shared" si="109"/>
        <v>20000</v>
      </c>
      <c r="BX149" s="2244">
        <f t="shared" si="79"/>
        <v>0</v>
      </c>
      <c r="BY149" s="2207">
        <f t="shared" si="80"/>
        <v>0</v>
      </c>
      <c r="BZ149" s="2211">
        <f t="shared" si="87"/>
        <v>-5.0999999999999996</v>
      </c>
      <c r="CA149" s="2212">
        <f t="shared" si="88"/>
        <v>-127500</v>
      </c>
      <c r="CB149" s="2247"/>
      <c r="CC149" s="2083"/>
      <c r="CD149" s="2237"/>
      <c r="CF149" s="2200"/>
    </row>
    <row r="150" spans="1:84" s="1974" customFormat="1" ht="18" customHeight="1" outlineLevel="1">
      <c r="A150" s="2235" t="s">
        <v>3168</v>
      </c>
      <c r="B150" s="2235" t="b">
        <v>1</v>
      </c>
      <c r="C150" s="2201"/>
      <c r="D150" s="2236" t="s">
        <v>3169</v>
      </c>
      <c r="E150" s="2243" t="s">
        <v>3170</v>
      </c>
      <c r="F150" s="2204" t="s">
        <v>449</v>
      </c>
      <c r="G150" s="2244">
        <v>45</v>
      </c>
      <c r="H150" s="2206">
        <v>19140</v>
      </c>
      <c r="I150" s="2206"/>
      <c r="J150" s="2206"/>
      <c r="K150" s="2206">
        <f t="shared" si="110"/>
        <v>19140</v>
      </c>
      <c r="L150" s="2206">
        <f t="shared" si="111"/>
        <v>861300</v>
      </c>
      <c r="M150" s="2206">
        <f t="shared" si="89"/>
        <v>861300</v>
      </c>
      <c r="N150" s="2206">
        <f t="shared" si="90"/>
        <v>0</v>
      </c>
      <c r="O150" s="2206">
        <f t="shared" si="91"/>
        <v>0</v>
      </c>
      <c r="P150" s="2244">
        <v>45</v>
      </c>
      <c r="Q150" s="2206">
        <v>19140</v>
      </c>
      <c r="R150" s="2206"/>
      <c r="S150" s="2206"/>
      <c r="T150" s="2206">
        <f t="shared" si="112"/>
        <v>19140</v>
      </c>
      <c r="U150" s="2206">
        <f t="shared" si="113"/>
        <v>861300</v>
      </c>
      <c r="V150" s="2206">
        <f t="shared" si="92"/>
        <v>861300</v>
      </c>
      <c r="W150" s="2206">
        <f t="shared" si="93"/>
        <v>0</v>
      </c>
      <c r="X150" s="2206">
        <f t="shared" si="94"/>
        <v>0</v>
      </c>
      <c r="Y150" s="2244">
        <f t="shared" si="81"/>
        <v>0</v>
      </c>
      <c r="Z150" s="2207">
        <f t="shared" si="82"/>
        <v>0</v>
      </c>
      <c r="AA150" s="2244">
        <v>45</v>
      </c>
      <c r="AB150" s="2206">
        <v>200000</v>
      </c>
      <c r="AC150" s="2206"/>
      <c r="AD150" s="2206">
        <v>5000</v>
      </c>
      <c r="AE150" s="2206">
        <f t="shared" si="114"/>
        <v>205000</v>
      </c>
      <c r="AF150" s="2206">
        <f t="shared" si="115"/>
        <v>9225000</v>
      </c>
      <c r="AG150" s="2206">
        <f t="shared" si="95"/>
        <v>9000000</v>
      </c>
      <c r="AH150" s="2206">
        <f t="shared" si="96"/>
        <v>0</v>
      </c>
      <c r="AI150" s="2207">
        <f t="shared" si="97"/>
        <v>225000</v>
      </c>
      <c r="AJ150" s="2246">
        <v>45</v>
      </c>
      <c r="AK150" s="2075">
        <v>200000</v>
      </c>
      <c r="AL150" s="2075"/>
      <c r="AM150" s="2075">
        <v>5000</v>
      </c>
      <c r="AN150" s="2206">
        <f t="shared" si="116"/>
        <v>205000</v>
      </c>
      <c r="AO150" s="2206">
        <f t="shared" si="117"/>
        <v>9225000</v>
      </c>
      <c r="AP150" s="2206">
        <f t="shared" si="98"/>
        <v>9000000</v>
      </c>
      <c r="AQ150" s="2206">
        <f t="shared" si="99"/>
        <v>0</v>
      </c>
      <c r="AR150" s="2206">
        <f t="shared" si="100"/>
        <v>225000</v>
      </c>
      <c r="AS150" s="2244">
        <v>45</v>
      </c>
      <c r="AT150" s="2075">
        <v>200000</v>
      </c>
      <c r="AU150" s="2075"/>
      <c r="AV150" s="2075">
        <v>5000</v>
      </c>
      <c r="AW150" s="2206">
        <f t="shared" si="118"/>
        <v>205000</v>
      </c>
      <c r="AX150" s="2206">
        <f t="shared" si="119"/>
        <v>9225000</v>
      </c>
      <c r="AY150" s="2206">
        <f t="shared" si="101"/>
        <v>9000000</v>
      </c>
      <c r="AZ150" s="2206">
        <f t="shared" si="102"/>
        <v>0</v>
      </c>
      <c r="BA150" s="2206">
        <f t="shared" si="103"/>
        <v>225000</v>
      </c>
      <c r="BB150" s="2244">
        <f t="shared" si="83"/>
        <v>0</v>
      </c>
      <c r="BC150" s="2207">
        <f t="shared" si="84"/>
        <v>0</v>
      </c>
      <c r="BD150" s="2244">
        <f t="shared" si="85"/>
        <v>0</v>
      </c>
      <c r="BE150" s="2207">
        <f t="shared" si="86"/>
        <v>0</v>
      </c>
      <c r="BF150" s="2246">
        <v>45</v>
      </c>
      <c r="BG150" s="2075">
        <v>200000</v>
      </c>
      <c r="BH150" s="2075">
        <v>0</v>
      </c>
      <c r="BI150" s="2075">
        <v>5000</v>
      </c>
      <c r="BJ150" s="2206">
        <f t="shared" si="120"/>
        <v>205000</v>
      </c>
      <c r="BK150" s="2206">
        <f t="shared" si="121"/>
        <v>9225000</v>
      </c>
      <c r="BL150" s="2206">
        <f t="shared" si="104"/>
        <v>9000000</v>
      </c>
      <c r="BM150" s="2206">
        <f t="shared" si="105"/>
        <v>0</v>
      </c>
      <c r="BN150" s="2206">
        <f t="shared" si="106"/>
        <v>225000</v>
      </c>
      <c r="BO150" s="2244">
        <v>45</v>
      </c>
      <c r="BP150" s="2075">
        <v>200000</v>
      </c>
      <c r="BQ150" s="2075">
        <v>0</v>
      </c>
      <c r="BR150" s="2075">
        <v>5000</v>
      </c>
      <c r="BS150" s="2206">
        <f t="shared" si="122"/>
        <v>205000</v>
      </c>
      <c r="BT150" s="2206">
        <f t="shared" si="123"/>
        <v>9225000</v>
      </c>
      <c r="BU150" s="2206">
        <f t="shared" si="107"/>
        <v>9000000</v>
      </c>
      <c r="BV150" s="2206">
        <f t="shared" si="108"/>
        <v>0</v>
      </c>
      <c r="BW150" s="2206">
        <f t="shared" si="109"/>
        <v>225000</v>
      </c>
      <c r="BX150" s="2244">
        <f t="shared" si="79"/>
        <v>0</v>
      </c>
      <c r="BY150" s="2207">
        <f t="shared" si="80"/>
        <v>0</v>
      </c>
      <c r="BZ150" s="2211">
        <f t="shared" si="87"/>
        <v>0</v>
      </c>
      <c r="CA150" s="2212">
        <f t="shared" si="88"/>
        <v>0</v>
      </c>
      <c r="CB150" s="2247"/>
      <c r="CC150" s="2083"/>
      <c r="CD150" s="2237"/>
      <c r="CF150" s="2200"/>
    </row>
    <row r="151" spans="1:84" s="1974" customFormat="1" ht="18" customHeight="1" outlineLevel="1">
      <c r="A151" s="2235" t="s">
        <v>3171</v>
      </c>
      <c r="B151" s="2235" t="b">
        <v>1</v>
      </c>
      <c r="C151" s="2201"/>
      <c r="D151" s="2236" t="s">
        <v>3172</v>
      </c>
      <c r="E151" s="2243" t="s">
        <v>3173</v>
      </c>
      <c r="F151" s="2204" t="s">
        <v>154</v>
      </c>
      <c r="G151" s="2244">
        <v>72</v>
      </c>
      <c r="H151" s="2206">
        <v>3190</v>
      </c>
      <c r="I151" s="2206"/>
      <c r="J151" s="2206"/>
      <c r="K151" s="2206">
        <f t="shared" si="110"/>
        <v>3190</v>
      </c>
      <c r="L151" s="2206">
        <f t="shared" si="111"/>
        <v>229680</v>
      </c>
      <c r="M151" s="2206">
        <f t="shared" si="89"/>
        <v>229680</v>
      </c>
      <c r="N151" s="2206">
        <f t="shared" si="90"/>
        <v>0</v>
      </c>
      <c r="O151" s="2206">
        <f t="shared" si="91"/>
        <v>0</v>
      </c>
      <c r="P151" s="2244">
        <v>72</v>
      </c>
      <c r="Q151" s="2206">
        <v>3190</v>
      </c>
      <c r="R151" s="2206"/>
      <c r="S151" s="2206"/>
      <c r="T151" s="2206">
        <f t="shared" si="112"/>
        <v>3190</v>
      </c>
      <c r="U151" s="2206">
        <f t="shared" si="113"/>
        <v>229680</v>
      </c>
      <c r="V151" s="2206">
        <f t="shared" si="92"/>
        <v>229680</v>
      </c>
      <c r="W151" s="2206">
        <f t="shared" si="93"/>
        <v>0</v>
      </c>
      <c r="X151" s="2206">
        <f t="shared" si="94"/>
        <v>0</v>
      </c>
      <c r="Y151" s="2244">
        <f t="shared" si="81"/>
        <v>0</v>
      </c>
      <c r="Z151" s="2207">
        <f t="shared" si="82"/>
        <v>0</v>
      </c>
      <c r="AA151" s="2244">
        <v>72</v>
      </c>
      <c r="AB151" s="2206">
        <v>35000</v>
      </c>
      <c r="AC151" s="2206"/>
      <c r="AD151" s="2206">
        <v>1000</v>
      </c>
      <c r="AE151" s="2206">
        <f t="shared" si="114"/>
        <v>36000</v>
      </c>
      <c r="AF151" s="2206">
        <f t="shared" si="115"/>
        <v>2592000</v>
      </c>
      <c r="AG151" s="2206">
        <f t="shared" si="95"/>
        <v>2520000</v>
      </c>
      <c r="AH151" s="2206">
        <f t="shared" si="96"/>
        <v>0</v>
      </c>
      <c r="AI151" s="2207">
        <f t="shared" si="97"/>
        <v>72000</v>
      </c>
      <c r="AJ151" s="2246">
        <v>72</v>
      </c>
      <c r="AK151" s="2075">
        <v>35000</v>
      </c>
      <c r="AL151" s="2075"/>
      <c r="AM151" s="2075">
        <v>1000</v>
      </c>
      <c r="AN151" s="2206">
        <f t="shared" si="116"/>
        <v>36000</v>
      </c>
      <c r="AO151" s="2206">
        <f t="shared" si="117"/>
        <v>2592000</v>
      </c>
      <c r="AP151" s="2206">
        <f t="shared" si="98"/>
        <v>2520000</v>
      </c>
      <c r="AQ151" s="2206">
        <f t="shared" si="99"/>
        <v>0</v>
      </c>
      <c r="AR151" s="2206">
        <f t="shared" si="100"/>
        <v>72000</v>
      </c>
      <c r="AS151" s="2244">
        <v>72</v>
      </c>
      <c r="AT151" s="2075">
        <v>35000</v>
      </c>
      <c r="AU151" s="2075"/>
      <c r="AV151" s="2075">
        <v>1000</v>
      </c>
      <c r="AW151" s="2206">
        <f t="shared" si="118"/>
        <v>36000</v>
      </c>
      <c r="AX151" s="2206">
        <f t="shared" si="119"/>
        <v>2592000</v>
      </c>
      <c r="AY151" s="2206">
        <f t="shared" si="101"/>
        <v>2520000</v>
      </c>
      <c r="AZ151" s="2206">
        <f t="shared" si="102"/>
        <v>0</v>
      </c>
      <c r="BA151" s="2206">
        <f t="shared" si="103"/>
        <v>72000</v>
      </c>
      <c r="BB151" s="2244">
        <f t="shared" si="83"/>
        <v>0</v>
      </c>
      <c r="BC151" s="2207">
        <f t="shared" si="84"/>
        <v>0</v>
      </c>
      <c r="BD151" s="2244">
        <f t="shared" si="85"/>
        <v>0</v>
      </c>
      <c r="BE151" s="2207">
        <f t="shared" si="86"/>
        <v>0</v>
      </c>
      <c r="BF151" s="2246">
        <v>72</v>
      </c>
      <c r="BG151" s="2075">
        <v>35000</v>
      </c>
      <c r="BH151" s="2075">
        <v>0</v>
      </c>
      <c r="BI151" s="2075">
        <v>1000</v>
      </c>
      <c r="BJ151" s="2206">
        <f t="shared" si="120"/>
        <v>36000</v>
      </c>
      <c r="BK151" s="2206">
        <f t="shared" si="121"/>
        <v>2592000</v>
      </c>
      <c r="BL151" s="2206">
        <f t="shared" si="104"/>
        <v>2520000</v>
      </c>
      <c r="BM151" s="2206">
        <f t="shared" si="105"/>
        <v>0</v>
      </c>
      <c r="BN151" s="2206">
        <f t="shared" si="106"/>
        <v>72000</v>
      </c>
      <c r="BO151" s="2244">
        <v>72</v>
      </c>
      <c r="BP151" s="2075">
        <v>35000</v>
      </c>
      <c r="BQ151" s="2075">
        <v>0</v>
      </c>
      <c r="BR151" s="2075">
        <v>1000</v>
      </c>
      <c r="BS151" s="2206">
        <f t="shared" si="122"/>
        <v>36000</v>
      </c>
      <c r="BT151" s="2206">
        <f t="shared" si="123"/>
        <v>2592000</v>
      </c>
      <c r="BU151" s="2206">
        <f t="shared" si="107"/>
        <v>2520000</v>
      </c>
      <c r="BV151" s="2206">
        <f t="shared" si="108"/>
        <v>0</v>
      </c>
      <c r="BW151" s="2206">
        <f t="shared" si="109"/>
        <v>72000</v>
      </c>
      <c r="BX151" s="2244">
        <f t="shared" si="79"/>
        <v>0</v>
      </c>
      <c r="BY151" s="2207">
        <f t="shared" si="80"/>
        <v>0</v>
      </c>
      <c r="BZ151" s="2211">
        <f t="shared" si="87"/>
        <v>0</v>
      </c>
      <c r="CA151" s="2212">
        <f t="shared" si="88"/>
        <v>0</v>
      </c>
      <c r="CB151" s="2247"/>
      <c r="CC151" s="2083"/>
      <c r="CD151" s="2237"/>
      <c r="CF151" s="2200"/>
    </row>
    <row r="152" spans="1:84" s="1974" customFormat="1" ht="18" customHeight="1" outlineLevel="1">
      <c r="A152" s="2235" t="s">
        <v>3174</v>
      </c>
      <c r="B152" s="2235" t="b">
        <v>1</v>
      </c>
      <c r="C152" s="2201"/>
      <c r="D152" s="2236" t="s">
        <v>3175</v>
      </c>
      <c r="E152" s="2243" t="s">
        <v>3176</v>
      </c>
      <c r="F152" s="2204" t="s">
        <v>449</v>
      </c>
      <c r="G152" s="2244">
        <v>29.2</v>
      </c>
      <c r="H152" s="2206">
        <v>1880</v>
      </c>
      <c r="I152" s="2206">
        <v>12550</v>
      </c>
      <c r="J152" s="2206">
        <v>7</v>
      </c>
      <c r="K152" s="2206">
        <f t="shared" si="110"/>
        <v>14437</v>
      </c>
      <c r="L152" s="2206">
        <f t="shared" si="111"/>
        <v>421560</v>
      </c>
      <c r="M152" s="2206">
        <f t="shared" si="89"/>
        <v>54896</v>
      </c>
      <c r="N152" s="2206">
        <f t="shared" si="90"/>
        <v>366460</v>
      </c>
      <c r="O152" s="2206">
        <f t="shared" si="91"/>
        <v>204</v>
      </c>
      <c r="P152" s="2244">
        <v>29.2</v>
      </c>
      <c r="Q152" s="2206">
        <v>1880</v>
      </c>
      <c r="R152" s="2206">
        <v>12550</v>
      </c>
      <c r="S152" s="2206">
        <v>7</v>
      </c>
      <c r="T152" s="2206">
        <f t="shared" si="112"/>
        <v>14437</v>
      </c>
      <c r="U152" s="2206">
        <f t="shared" si="113"/>
        <v>421560</v>
      </c>
      <c r="V152" s="2206">
        <f t="shared" si="92"/>
        <v>54896</v>
      </c>
      <c r="W152" s="2206">
        <f t="shared" si="93"/>
        <v>366460</v>
      </c>
      <c r="X152" s="2206">
        <f t="shared" si="94"/>
        <v>204</v>
      </c>
      <c r="Y152" s="2245">
        <f t="shared" si="81"/>
        <v>0</v>
      </c>
      <c r="Z152" s="2207">
        <f t="shared" si="82"/>
        <v>0</v>
      </c>
      <c r="AA152" s="2245">
        <v>67.3</v>
      </c>
      <c r="AB152" s="2206">
        <v>35000</v>
      </c>
      <c r="AC152" s="2206"/>
      <c r="AD152" s="2206">
        <v>2000</v>
      </c>
      <c r="AE152" s="2206">
        <f t="shared" si="114"/>
        <v>37000</v>
      </c>
      <c r="AF152" s="2206">
        <f t="shared" si="115"/>
        <v>2490100</v>
      </c>
      <c r="AG152" s="2206">
        <f t="shared" si="95"/>
        <v>2355500</v>
      </c>
      <c r="AH152" s="2206">
        <f t="shared" si="96"/>
        <v>0</v>
      </c>
      <c r="AI152" s="2207">
        <f t="shared" si="97"/>
        <v>134600</v>
      </c>
      <c r="AJ152" s="2246">
        <v>29.2</v>
      </c>
      <c r="AK152" s="2075">
        <v>35000</v>
      </c>
      <c r="AL152" s="2075"/>
      <c r="AM152" s="2075">
        <v>2000</v>
      </c>
      <c r="AN152" s="2206">
        <f t="shared" si="116"/>
        <v>37000</v>
      </c>
      <c r="AO152" s="2206">
        <f t="shared" si="117"/>
        <v>1080400</v>
      </c>
      <c r="AP152" s="2206">
        <f t="shared" si="98"/>
        <v>1022000</v>
      </c>
      <c r="AQ152" s="2206">
        <f t="shared" si="99"/>
        <v>0</v>
      </c>
      <c r="AR152" s="2206">
        <f t="shared" si="100"/>
        <v>58400</v>
      </c>
      <c r="AS152" s="2245">
        <v>29.2</v>
      </c>
      <c r="AT152" s="2075">
        <v>35000</v>
      </c>
      <c r="AU152" s="2075"/>
      <c r="AV152" s="2075">
        <v>2000</v>
      </c>
      <c r="AW152" s="2206">
        <f t="shared" si="118"/>
        <v>37000</v>
      </c>
      <c r="AX152" s="2206">
        <f t="shared" si="119"/>
        <v>1080400</v>
      </c>
      <c r="AY152" s="2206">
        <f t="shared" si="101"/>
        <v>1022000</v>
      </c>
      <c r="AZ152" s="2206">
        <f t="shared" si="102"/>
        <v>0</v>
      </c>
      <c r="BA152" s="2206">
        <f t="shared" si="103"/>
        <v>58400</v>
      </c>
      <c r="BB152" s="2245">
        <f t="shared" si="83"/>
        <v>0</v>
      </c>
      <c r="BC152" s="2207">
        <f t="shared" si="84"/>
        <v>0</v>
      </c>
      <c r="BD152" s="2245">
        <f t="shared" si="85"/>
        <v>-38.099999999999994</v>
      </c>
      <c r="BE152" s="2207">
        <f t="shared" si="86"/>
        <v>-1409700</v>
      </c>
      <c r="BF152" s="2246">
        <v>29.2</v>
      </c>
      <c r="BG152" s="2075">
        <v>35000</v>
      </c>
      <c r="BH152" s="2075">
        <v>0</v>
      </c>
      <c r="BI152" s="2075">
        <v>2000</v>
      </c>
      <c r="BJ152" s="2206">
        <f t="shared" si="120"/>
        <v>37000</v>
      </c>
      <c r="BK152" s="2206">
        <f t="shared" si="121"/>
        <v>1080400</v>
      </c>
      <c r="BL152" s="2206">
        <f t="shared" si="104"/>
        <v>1022000</v>
      </c>
      <c r="BM152" s="2206">
        <f t="shared" si="105"/>
        <v>0</v>
      </c>
      <c r="BN152" s="2206">
        <f t="shared" si="106"/>
        <v>58400</v>
      </c>
      <c r="BO152" s="2245">
        <v>29.2</v>
      </c>
      <c r="BP152" s="2075">
        <v>35000</v>
      </c>
      <c r="BQ152" s="2075">
        <v>0</v>
      </c>
      <c r="BR152" s="2075">
        <v>2000</v>
      </c>
      <c r="BS152" s="2206">
        <f t="shared" si="122"/>
        <v>37000</v>
      </c>
      <c r="BT152" s="2206">
        <f t="shared" si="123"/>
        <v>1080400</v>
      </c>
      <c r="BU152" s="2206">
        <f t="shared" si="107"/>
        <v>1022000</v>
      </c>
      <c r="BV152" s="2206">
        <f t="shared" si="108"/>
        <v>0</v>
      </c>
      <c r="BW152" s="2206">
        <f t="shared" si="109"/>
        <v>58400</v>
      </c>
      <c r="BX152" s="2245">
        <f t="shared" si="79"/>
        <v>0</v>
      </c>
      <c r="BY152" s="2207">
        <f t="shared" si="80"/>
        <v>0</v>
      </c>
      <c r="BZ152" s="2211">
        <f t="shared" si="87"/>
        <v>-38.099999999999994</v>
      </c>
      <c r="CA152" s="2212">
        <f t="shared" si="88"/>
        <v>-1409700</v>
      </c>
      <c r="CB152" s="2247"/>
      <c r="CC152" s="2083"/>
      <c r="CD152" s="2237"/>
      <c r="CF152" s="2200"/>
    </row>
    <row r="153" spans="1:84" s="1974" customFormat="1" ht="18" customHeight="1" outlineLevel="1">
      <c r="A153" s="2235" t="s">
        <v>3177</v>
      </c>
      <c r="B153" s="2235" t="b">
        <v>1</v>
      </c>
      <c r="C153" s="2201"/>
      <c r="D153" s="2236" t="s">
        <v>3175</v>
      </c>
      <c r="E153" s="2243" t="s">
        <v>3178</v>
      </c>
      <c r="F153" s="2204" t="s">
        <v>449</v>
      </c>
      <c r="G153" s="2244">
        <v>29.1</v>
      </c>
      <c r="H153" s="2206">
        <v>1880</v>
      </c>
      <c r="I153" s="2206">
        <v>12550</v>
      </c>
      <c r="J153" s="2206">
        <v>7</v>
      </c>
      <c r="K153" s="2206">
        <f t="shared" si="110"/>
        <v>14437</v>
      </c>
      <c r="L153" s="2206">
        <f t="shared" si="111"/>
        <v>420116</v>
      </c>
      <c r="M153" s="2206">
        <f t="shared" si="89"/>
        <v>54708</v>
      </c>
      <c r="N153" s="2206">
        <f t="shared" si="90"/>
        <v>365205</v>
      </c>
      <c r="O153" s="2206">
        <f t="shared" si="91"/>
        <v>203</v>
      </c>
      <c r="P153" s="2244">
        <v>29.1</v>
      </c>
      <c r="Q153" s="2206">
        <v>1880</v>
      </c>
      <c r="R153" s="2206">
        <v>12550</v>
      </c>
      <c r="S153" s="2206">
        <v>7</v>
      </c>
      <c r="T153" s="2206">
        <f t="shared" si="112"/>
        <v>14437</v>
      </c>
      <c r="U153" s="2206">
        <f t="shared" si="113"/>
        <v>420116</v>
      </c>
      <c r="V153" s="2206">
        <f t="shared" si="92"/>
        <v>54708</v>
      </c>
      <c r="W153" s="2206">
        <f t="shared" si="93"/>
        <v>365205</v>
      </c>
      <c r="X153" s="2206">
        <f t="shared" si="94"/>
        <v>203</v>
      </c>
      <c r="Y153" s="2245">
        <f t="shared" si="81"/>
        <v>0</v>
      </c>
      <c r="Z153" s="2207">
        <f t="shared" si="82"/>
        <v>0</v>
      </c>
      <c r="AA153" s="2245">
        <v>60.9</v>
      </c>
      <c r="AB153" s="2206">
        <v>32000</v>
      </c>
      <c r="AC153" s="2206"/>
      <c r="AD153" s="2206">
        <v>1800</v>
      </c>
      <c r="AE153" s="2206">
        <f t="shared" si="114"/>
        <v>33800</v>
      </c>
      <c r="AF153" s="2206">
        <f t="shared" si="115"/>
        <v>2058420</v>
      </c>
      <c r="AG153" s="2206">
        <f t="shared" si="95"/>
        <v>1948800</v>
      </c>
      <c r="AH153" s="2206">
        <f t="shared" si="96"/>
        <v>0</v>
      </c>
      <c r="AI153" s="2207">
        <f t="shared" si="97"/>
        <v>109620</v>
      </c>
      <c r="AJ153" s="2246">
        <v>29.1</v>
      </c>
      <c r="AK153" s="2075">
        <v>32000</v>
      </c>
      <c r="AL153" s="2075"/>
      <c r="AM153" s="2075">
        <v>1800</v>
      </c>
      <c r="AN153" s="2206">
        <f t="shared" si="116"/>
        <v>33800</v>
      </c>
      <c r="AO153" s="2206">
        <f t="shared" si="117"/>
        <v>983580</v>
      </c>
      <c r="AP153" s="2206">
        <f t="shared" si="98"/>
        <v>931200</v>
      </c>
      <c r="AQ153" s="2206">
        <f t="shared" si="99"/>
        <v>0</v>
      </c>
      <c r="AR153" s="2206">
        <f t="shared" si="100"/>
        <v>52380</v>
      </c>
      <c r="AS153" s="2245">
        <v>29.1</v>
      </c>
      <c r="AT153" s="2075">
        <v>32000</v>
      </c>
      <c r="AU153" s="2075"/>
      <c r="AV153" s="2075">
        <v>1800</v>
      </c>
      <c r="AW153" s="2206">
        <f t="shared" si="118"/>
        <v>33800</v>
      </c>
      <c r="AX153" s="2206">
        <f t="shared" si="119"/>
        <v>983580</v>
      </c>
      <c r="AY153" s="2206">
        <f t="shared" si="101"/>
        <v>931200</v>
      </c>
      <c r="AZ153" s="2206">
        <f t="shared" si="102"/>
        <v>0</v>
      </c>
      <c r="BA153" s="2206">
        <f t="shared" si="103"/>
        <v>52380</v>
      </c>
      <c r="BB153" s="2245">
        <f t="shared" si="83"/>
        <v>0</v>
      </c>
      <c r="BC153" s="2207">
        <f t="shared" si="84"/>
        <v>0</v>
      </c>
      <c r="BD153" s="2245">
        <f t="shared" si="85"/>
        <v>-31.799999999999997</v>
      </c>
      <c r="BE153" s="2207">
        <f t="shared" si="86"/>
        <v>-1074840</v>
      </c>
      <c r="BF153" s="2246">
        <v>29.1</v>
      </c>
      <c r="BG153" s="2075">
        <v>32000</v>
      </c>
      <c r="BH153" s="2075">
        <v>0</v>
      </c>
      <c r="BI153" s="2075">
        <v>1800</v>
      </c>
      <c r="BJ153" s="2206">
        <f t="shared" si="120"/>
        <v>33800</v>
      </c>
      <c r="BK153" s="2206">
        <f t="shared" si="121"/>
        <v>983580</v>
      </c>
      <c r="BL153" s="2206">
        <f t="shared" si="104"/>
        <v>931200</v>
      </c>
      <c r="BM153" s="2206">
        <f t="shared" si="105"/>
        <v>0</v>
      </c>
      <c r="BN153" s="2206">
        <f t="shared" si="106"/>
        <v>52380</v>
      </c>
      <c r="BO153" s="2245">
        <v>29.1</v>
      </c>
      <c r="BP153" s="2075">
        <v>32000</v>
      </c>
      <c r="BQ153" s="2075">
        <v>0</v>
      </c>
      <c r="BR153" s="2075">
        <v>1800</v>
      </c>
      <c r="BS153" s="2206">
        <f t="shared" si="122"/>
        <v>33800</v>
      </c>
      <c r="BT153" s="2206">
        <f t="shared" si="123"/>
        <v>983580</v>
      </c>
      <c r="BU153" s="2206">
        <f t="shared" si="107"/>
        <v>931200</v>
      </c>
      <c r="BV153" s="2206">
        <f t="shared" si="108"/>
        <v>0</v>
      </c>
      <c r="BW153" s="2206">
        <f t="shared" si="109"/>
        <v>52380</v>
      </c>
      <c r="BX153" s="2245">
        <f t="shared" si="79"/>
        <v>0</v>
      </c>
      <c r="BY153" s="2207">
        <f t="shared" si="80"/>
        <v>0</v>
      </c>
      <c r="BZ153" s="2211">
        <f t="shared" si="87"/>
        <v>-31.799999999999997</v>
      </c>
      <c r="CA153" s="2212">
        <f t="shared" si="88"/>
        <v>-1074840</v>
      </c>
      <c r="CB153" s="2247"/>
      <c r="CC153" s="2083"/>
      <c r="CD153" s="2237"/>
      <c r="CF153" s="2200"/>
    </row>
    <row r="154" spans="1:84" s="1974" customFormat="1" ht="18" customHeight="1" outlineLevel="1">
      <c r="A154" s="2235" t="s">
        <v>3179</v>
      </c>
      <c r="B154" s="2235" t="b">
        <v>1</v>
      </c>
      <c r="C154" s="2201"/>
      <c r="D154" s="2236" t="s">
        <v>3180</v>
      </c>
      <c r="E154" s="2243" t="s">
        <v>3181</v>
      </c>
      <c r="F154" s="2204" t="s">
        <v>449</v>
      </c>
      <c r="G154" s="2244">
        <v>10.3</v>
      </c>
      <c r="H154" s="2206">
        <v>10620</v>
      </c>
      <c r="I154" s="2206">
        <v>24620</v>
      </c>
      <c r="J154" s="2206">
        <v>10</v>
      </c>
      <c r="K154" s="2206">
        <f t="shared" si="110"/>
        <v>35250</v>
      </c>
      <c r="L154" s="2206">
        <f t="shared" si="111"/>
        <v>363075</v>
      </c>
      <c r="M154" s="2206">
        <f t="shared" si="89"/>
        <v>109386</v>
      </c>
      <c r="N154" s="2206">
        <f t="shared" si="90"/>
        <v>253586</v>
      </c>
      <c r="O154" s="2206">
        <f t="shared" si="91"/>
        <v>103</v>
      </c>
      <c r="P154" s="2244">
        <v>10.3</v>
      </c>
      <c r="Q154" s="2206">
        <v>10620</v>
      </c>
      <c r="R154" s="2206">
        <v>24620</v>
      </c>
      <c r="S154" s="2206">
        <v>10</v>
      </c>
      <c r="T154" s="2206">
        <f t="shared" si="112"/>
        <v>35250</v>
      </c>
      <c r="U154" s="2206">
        <f t="shared" si="113"/>
        <v>363075</v>
      </c>
      <c r="V154" s="2206">
        <f t="shared" si="92"/>
        <v>109386</v>
      </c>
      <c r="W154" s="2206">
        <f t="shared" si="93"/>
        <v>253586</v>
      </c>
      <c r="X154" s="2206">
        <f t="shared" si="94"/>
        <v>103</v>
      </c>
      <c r="Y154" s="2245">
        <f t="shared" si="81"/>
        <v>0</v>
      </c>
      <c r="Z154" s="2207">
        <f t="shared" si="82"/>
        <v>0</v>
      </c>
      <c r="AA154" s="2245">
        <v>10.4</v>
      </c>
      <c r="AB154" s="2206">
        <v>55000</v>
      </c>
      <c r="AC154" s="2206"/>
      <c r="AD154" s="2206">
        <v>3000</v>
      </c>
      <c r="AE154" s="2206">
        <f t="shared" si="114"/>
        <v>58000</v>
      </c>
      <c r="AF154" s="2206">
        <f t="shared" si="115"/>
        <v>603200</v>
      </c>
      <c r="AG154" s="2206">
        <f t="shared" si="95"/>
        <v>572000</v>
      </c>
      <c r="AH154" s="2206">
        <f t="shared" si="96"/>
        <v>0</v>
      </c>
      <c r="AI154" s="2207">
        <f t="shared" si="97"/>
        <v>31200</v>
      </c>
      <c r="AJ154" s="2246">
        <v>10.3</v>
      </c>
      <c r="AK154" s="2075">
        <v>55000</v>
      </c>
      <c r="AL154" s="2075"/>
      <c r="AM154" s="2075">
        <v>3000</v>
      </c>
      <c r="AN154" s="2206">
        <f t="shared" si="116"/>
        <v>58000</v>
      </c>
      <c r="AO154" s="2206">
        <f t="shared" si="117"/>
        <v>597400</v>
      </c>
      <c r="AP154" s="2206">
        <f t="shared" si="98"/>
        <v>566500</v>
      </c>
      <c r="AQ154" s="2206">
        <f t="shared" si="99"/>
        <v>0</v>
      </c>
      <c r="AR154" s="2206">
        <f t="shared" si="100"/>
        <v>30900</v>
      </c>
      <c r="AS154" s="2245">
        <v>10.3</v>
      </c>
      <c r="AT154" s="2075">
        <v>55000</v>
      </c>
      <c r="AU154" s="2075"/>
      <c r="AV154" s="2075">
        <v>3000</v>
      </c>
      <c r="AW154" s="2206">
        <f t="shared" si="118"/>
        <v>58000</v>
      </c>
      <c r="AX154" s="2206">
        <f t="shared" si="119"/>
        <v>597400</v>
      </c>
      <c r="AY154" s="2206">
        <f t="shared" si="101"/>
        <v>566500</v>
      </c>
      <c r="AZ154" s="2206">
        <f t="shared" si="102"/>
        <v>0</v>
      </c>
      <c r="BA154" s="2206">
        <f t="shared" si="103"/>
        <v>30900</v>
      </c>
      <c r="BB154" s="2245">
        <f t="shared" si="83"/>
        <v>0</v>
      </c>
      <c r="BC154" s="2207">
        <f t="shared" si="84"/>
        <v>0</v>
      </c>
      <c r="BD154" s="2245">
        <f t="shared" si="85"/>
        <v>-9.9999999999999645E-2</v>
      </c>
      <c r="BE154" s="2207">
        <f t="shared" si="86"/>
        <v>-5800</v>
      </c>
      <c r="BF154" s="2246">
        <v>10.3</v>
      </c>
      <c r="BG154" s="2075">
        <v>55000</v>
      </c>
      <c r="BH154" s="2075">
        <v>0</v>
      </c>
      <c r="BI154" s="2075">
        <v>3000</v>
      </c>
      <c r="BJ154" s="2206">
        <f t="shared" si="120"/>
        <v>58000</v>
      </c>
      <c r="BK154" s="2206">
        <f t="shared" si="121"/>
        <v>597400</v>
      </c>
      <c r="BL154" s="2206">
        <f t="shared" si="104"/>
        <v>566500</v>
      </c>
      <c r="BM154" s="2206">
        <f t="shared" si="105"/>
        <v>0</v>
      </c>
      <c r="BN154" s="2206">
        <f t="shared" si="106"/>
        <v>30900</v>
      </c>
      <c r="BO154" s="2245">
        <v>10.3</v>
      </c>
      <c r="BP154" s="2075">
        <v>55000</v>
      </c>
      <c r="BQ154" s="2075">
        <v>0</v>
      </c>
      <c r="BR154" s="2075">
        <v>3000</v>
      </c>
      <c r="BS154" s="2206">
        <f t="shared" si="122"/>
        <v>58000</v>
      </c>
      <c r="BT154" s="2206">
        <f t="shared" si="123"/>
        <v>597400</v>
      </c>
      <c r="BU154" s="2206">
        <f t="shared" si="107"/>
        <v>566500</v>
      </c>
      <c r="BV154" s="2206">
        <f t="shared" si="108"/>
        <v>0</v>
      </c>
      <c r="BW154" s="2206">
        <f t="shared" si="109"/>
        <v>30900</v>
      </c>
      <c r="BX154" s="2245">
        <f t="shared" si="79"/>
        <v>0</v>
      </c>
      <c r="BY154" s="2207">
        <f t="shared" si="80"/>
        <v>0</v>
      </c>
      <c r="BZ154" s="2211">
        <f t="shared" si="87"/>
        <v>-9.9999999999999645E-2</v>
      </c>
      <c r="CA154" s="2212">
        <f t="shared" si="88"/>
        <v>-5800</v>
      </c>
      <c r="CB154" s="2247"/>
      <c r="CC154" s="2083"/>
      <c r="CD154" s="2237"/>
      <c r="CF154" s="2200"/>
    </row>
    <row r="155" spans="1:84" s="1974" customFormat="1" ht="18" customHeight="1" outlineLevel="1">
      <c r="A155" s="2235" t="s">
        <v>3182</v>
      </c>
      <c r="B155" s="2235" t="b">
        <v>1</v>
      </c>
      <c r="C155" s="2201"/>
      <c r="D155" s="2236" t="s">
        <v>3183</v>
      </c>
      <c r="E155" s="2243" t="s">
        <v>3184</v>
      </c>
      <c r="F155" s="2204" t="s">
        <v>154</v>
      </c>
      <c r="G155" s="2244">
        <v>1</v>
      </c>
      <c r="H155" s="2206">
        <v>127630</v>
      </c>
      <c r="I155" s="2206">
        <v>172470</v>
      </c>
      <c r="J155" s="2206"/>
      <c r="K155" s="2206">
        <f t="shared" si="110"/>
        <v>300100</v>
      </c>
      <c r="L155" s="2206">
        <f t="shared" si="111"/>
        <v>300100</v>
      </c>
      <c r="M155" s="2206">
        <f t="shared" si="89"/>
        <v>127630</v>
      </c>
      <c r="N155" s="2206">
        <f t="shared" si="90"/>
        <v>172470</v>
      </c>
      <c r="O155" s="2206">
        <f t="shared" si="91"/>
        <v>0</v>
      </c>
      <c r="P155" s="2244">
        <v>1</v>
      </c>
      <c r="Q155" s="2206">
        <v>127630</v>
      </c>
      <c r="R155" s="2206">
        <v>172470</v>
      </c>
      <c r="S155" s="2206"/>
      <c r="T155" s="2206">
        <f t="shared" si="112"/>
        <v>300100</v>
      </c>
      <c r="U155" s="2206">
        <f t="shared" si="113"/>
        <v>300100</v>
      </c>
      <c r="V155" s="2206">
        <f t="shared" si="92"/>
        <v>127630</v>
      </c>
      <c r="W155" s="2206">
        <f t="shared" si="93"/>
        <v>172470</v>
      </c>
      <c r="X155" s="2206">
        <f t="shared" si="94"/>
        <v>0</v>
      </c>
      <c r="Y155" s="2244">
        <f t="shared" si="81"/>
        <v>0</v>
      </c>
      <c r="Z155" s="2207">
        <f t="shared" si="82"/>
        <v>0</v>
      </c>
      <c r="AA155" s="2244">
        <v>1</v>
      </c>
      <c r="AB155" s="2206">
        <v>1200000</v>
      </c>
      <c r="AC155" s="2206"/>
      <c r="AD155" s="2206">
        <v>200000</v>
      </c>
      <c r="AE155" s="2206">
        <f t="shared" si="114"/>
        <v>1400000</v>
      </c>
      <c r="AF155" s="2206">
        <f t="shared" si="115"/>
        <v>1400000</v>
      </c>
      <c r="AG155" s="2206">
        <f t="shared" si="95"/>
        <v>1200000</v>
      </c>
      <c r="AH155" s="2206">
        <f t="shared" si="96"/>
        <v>0</v>
      </c>
      <c r="AI155" s="2207">
        <f t="shared" si="97"/>
        <v>200000</v>
      </c>
      <c r="AJ155" s="2246">
        <v>1</v>
      </c>
      <c r="AK155" s="2075">
        <v>1200000</v>
      </c>
      <c r="AL155" s="2075"/>
      <c r="AM155" s="2075">
        <v>200000</v>
      </c>
      <c r="AN155" s="2206">
        <f t="shared" si="116"/>
        <v>1400000</v>
      </c>
      <c r="AO155" s="2206">
        <f t="shared" si="117"/>
        <v>1400000</v>
      </c>
      <c r="AP155" s="2206">
        <f t="shared" si="98"/>
        <v>1200000</v>
      </c>
      <c r="AQ155" s="2206">
        <f t="shared" si="99"/>
        <v>0</v>
      </c>
      <c r="AR155" s="2206">
        <f t="shared" si="100"/>
        <v>200000</v>
      </c>
      <c r="AS155" s="2244">
        <v>1</v>
      </c>
      <c r="AT155" s="2075">
        <v>1200000</v>
      </c>
      <c r="AU155" s="2075"/>
      <c r="AV155" s="2075">
        <v>200000</v>
      </c>
      <c r="AW155" s="2206">
        <f t="shared" si="118"/>
        <v>1400000</v>
      </c>
      <c r="AX155" s="2206">
        <f t="shared" si="119"/>
        <v>1400000</v>
      </c>
      <c r="AY155" s="2206">
        <f t="shared" si="101"/>
        <v>1200000</v>
      </c>
      <c r="AZ155" s="2206">
        <f t="shared" si="102"/>
        <v>0</v>
      </c>
      <c r="BA155" s="2206">
        <f t="shared" si="103"/>
        <v>200000</v>
      </c>
      <c r="BB155" s="2244">
        <f t="shared" si="83"/>
        <v>0</v>
      </c>
      <c r="BC155" s="2207">
        <f t="shared" si="84"/>
        <v>0</v>
      </c>
      <c r="BD155" s="2244">
        <f t="shared" si="85"/>
        <v>0</v>
      </c>
      <c r="BE155" s="2207">
        <f t="shared" si="86"/>
        <v>0</v>
      </c>
      <c r="BF155" s="2246">
        <v>1</v>
      </c>
      <c r="BG155" s="2075">
        <v>1200000</v>
      </c>
      <c r="BH155" s="2075">
        <v>0</v>
      </c>
      <c r="BI155" s="2075">
        <v>200000</v>
      </c>
      <c r="BJ155" s="2206">
        <f t="shared" si="120"/>
        <v>1400000</v>
      </c>
      <c r="BK155" s="2206">
        <f t="shared" si="121"/>
        <v>1400000</v>
      </c>
      <c r="BL155" s="2206">
        <f t="shared" si="104"/>
        <v>1200000</v>
      </c>
      <c r="BM155" s="2206">
        <f t="shared" si="105"/>
        <v>0</v>
      </c>
      <c r="BN155" s="2206">
        <f t="shared" si="106"/>
        <v>200000</v>
      </c>
      <c r="BO155" s="2244">
        <v>1</v>
      </c>
      <c r="BP155" s="2075">
        <v>1200000</v>
      </c>
      <c r="BQ155" s="2075">
        <v>0</v>
      </c>
      <c r="BR155" s="2075">
        <v>200000</v>
      </c>
      <c r="BS155" s="2206">
        <f t="shared" si="122"/>
        <v>1400000</v>
      </c>
      <c r="BT155" s="2206">
        <f t="shared" si="123"/>
        <v>1400000</v>
      </c>
      <c r="BU155" s="2206">
        <f t="shared" si="107"/>
        <v>1200000</v>
      </c>
      <c r="BV155" s="2206">
        <f t="shared" si="108"/>
        <v>0</v>
      </c>
      <c r="BW155" s="2206">
        <f t="shared" si="109"/>
        <v>200000</v>
      </c>
      <c r="BX155" s="2244">
        <f t="shared" si="79"/>
        <v>0</v>
      </c>
      <c r="BY155" s="2207">
        <f t="shared" si="80"/>
        <v>0</v>
      </c>
      <c r="BZ155" s="2211">
        <f t="shared" si="87"/>
        <v>0</v>
      </c>
      <c r="CA155" s="2212">
        <f t="shared" si="88"/>
        <v>0</v>
      </c>
      <c r="CB155" s="2247"/>
      <c r="CC155" s="2083"/>
      <c r="CD155" s="2237"/>
      <c r="CF155" s="2200"/>
    </row>
    <row r="156" spans="1:84" s="1974" customFormat="1" ht="18" customHeight="1" outlineLevel="1">
      <c r="A156" s="2235" t="s">
        <v>3185</v>
      </c>
      <c r="B156" s="2235" t="b">
        <v>1</v>
      </c>
      <c r="C156" s="2201"/>
      <c r="D156" s="2236" t="s">
        <v>3186</v>
      </c>
      <c r="E156" s="2243" t="s">
        <v>3187</v>
      </c>
      <c r="F156" s="2204" t="s">
        <v>154</v>
      </c>
      <c r="G156" s="2244">
        <v>6</v>
      </c>
      <c r="H156" s="2206">
        <v>17080</v>
      </c>
      <c r="I156" s="2206">
        <v>162440</v>
      </c>
      <c r="J156" s="2206">
        <v>20</v>
      </c>
      <c r="K156" s="2206">
        <f t="shared" si="110"/>
        <v>179540</v>
      </c>
      <c r="L156" s="2206">
        <f t="shared" si="111"/>
        <v>1077240</v>
      </c>
      <c r="M156" s="2206">
        <f t="shared" si="89"/>
        <v>102480</v>
      </c>
      <c r="N156" s="2206">
        <f t="shared" si="90"/>
        <v>974640</v>
      </c>
      <c r="O156" s="2206">
        <f t="shared" si="91"/>
        <v>120</v>
      </c>
      <c r="P156" s="2244">
        <v>6</v>
      </c>
      <c r="Q156" s="2206">
        <v>17080</v>
      </c>
      <c r="R156" s="2206">
        <v>162440</v>
      </c>
      <c r="S156" s="2206">
        <v>20</v>
      </c>
      <c r="T156" s="2206">
        <f t="shared" si="112"/>
        <v>179540</v>
      </c>
      <c r="U156" s="2206">
        <f t="shared" si="113"/>
        <v>1077240</v>
      </c>
      <c r="V156" s="2206">
        <f t="shared" si="92"/>
        <v>102480</v>
      </c>
      <c r="W156" s="2206">
        <f t="shared" si="93"/>
        <v>974640</v>
      </c>
      <c r="X156" s="2206">
        <f t="shared" si="94"/>
        <v>120</v>
      </c>
      <c r="Y156" s="2244">
        <f t="shared" si="81"/>
        <v>0</v>
      </c>
      <c r="Z156" s="2207">
        <f t="shared" si="82"/>
        <v>0</v>
      </c>
      <c r="AA156" s="2244">
        <v>6</v>
      </c>
      <c r="AB156" s="2206">
        <v>150000</v>
      </c>
      <c r="AC156" s="2206"/>
      <c r="AD156" s="2206">
        <v>20000</v>
      </c>
      <c r="AE156" s="2206">
        <f t="shared" si="114"/>
        <v>170000</v>
      </c>
      <c r="AF156" s="2206">
        <f t="shared" si="115"/>
        <v>1020000</v>
      </c>
      <c r="AG156" s="2206">
        <f t="shared" si="95"/>
        <v>900000</v>
      </c>
      <c r="AH156" s="2206">
        <f t="shared" si="96"/>
        <v>0</v>
      </c>
      <c r="AI156" s="2207">
        <f t="shared" si="97"/>
        <v>120000</v>
      </c>
      <c r="AJ156" s="2246">
        <v>6</v>
      </c>
      <c r="AK156" s="2075">
        <v>150000</v>
      </c>
      <c r="AL156" s="2075"/>
      <c r="AM156" s="2075">
        <v>20000</v>
      </c>
      <c r="AN156" s="2206">
        <f t="shared" si="116"/>
        <v>170000</v>
      </c>
      <c r="AO156" s="2206">
        <f t="shared" si="117"/>
        <v>1020000</v>
      </c>
      <c r="AP156" s="2206">
        <f t="shared" si="98"/>
        <v>900000</v>
      </c>
      <c r="AQ156" s="2206">
        <f t="shared" si="99"/>
        <v>0</v>
      </c>
      <c r="AR156" s="2206">
        <f t="shared" si="100"/>
        <v>120000</v>
      </c>
      <c r="AS156" s="2244">
        <v>6</v>
      </c>
      <c r="AT156" s="2075">
        <v>150000</v>
      </c>
      <c r="AU156" s="2075"/>
      <c r="AV156" s="2075">
        <v>20000</v>
      </c>
      <c r="AW156" s="2206">
        <f t="shared" si="118"/>
        <v>170000</v>
      </c>
      <c r="AX156" s="2206">
        <f t="shared" si="119"/>
        <v>1020000</v>
      </c>
      <c r="AY156" s="2206">
        <f t="shared" si="101"/>
        <v>900000</v>
      </c>
      <c r="AZ156" s="2206">
        <f t="shared" si="102"/>
        <v>0</v>
      </c>
      <c r="BA156" s="2206">
        <f t="shared" si="103"/>
        <v>120000</v>
      </c>
      <c r="BB156" s="2244">
        <f t="shared" si="83"/>
        <v>0</v>
      </c>
      <c r="BC156" s="2207">
        <f t="shared" si="84"/>
        <v>0</v>
      </c>
      <c r="BD156" s="2244">
        <f t="shared" si="85"/>
        <v>0</v>
      </c>
      <c r="BE156" s="2207">
        <f t="shared" si="86"/>
        <v>0</v>
      </c>
      <c r="BF156" s="2246">
        <v>6</v>
      </c>
      <c r="BG156" s="2075">
        <v>150000</v>
      </c>
      <c r="BH156" s="2075">
        <v>0</v>
      </c>
      <c r="BI156" s="2075">
        <v>20000</v>
      </c>
      <c r="BJ156" s="2206">
        <f t="shared" si="120"/>
        <v>170000</v>
      </c>
      <c r="BK156" s="2206">
        <f t="shared" si="121"/>
        <v>1020000</v>
      </c>
      <c r="BL156" s="2206">
        <f t="shared" si="104"/>
        <v>900000</v>
      </c>
      <c r="BM156" s="2206">
        <f t="shared" si="105"/>
        <v>0</v>
      </c>
      <c r="BN156" s="2206">
        <f t="shared" si="106"/>
        <v>120000</v>
      </c>
      <c r="BO156" s="2244">
        <v>6</v>
      </c>
      <c r="BP156" s="2075">
        <v>150000</v>
      </c>
      <c r="BQ156" s="2075">
        <v>0</v>
      </c>
      <c r="BR156" s="2075">
        <v>20000</v>
      </c>
      <c r="BS156" s="2206">
        <f t="shared" si="122"/>
        <v>170000</v>
      </c>
      <c r="BT156" s="2206">
        <f t="shared" si="123"/>
        <v>1020000</v>
      </c>
      <c r="BU156" s="2206">
        <f t="shared" si="107"/>
        <v>900000</v>
      </c>
      <c r="BV156" s="2206">
        <f t="shared" si="108"/>
        <v>0</v>
      </c>
      <c r="BW156" s="2206">
        <f t="shared" si="109"/>
        <v>120000</v>
      </c>
      <c r="BX156" s="2244">
        <f t="shared" si="79"/>
        <v>0</v>
      </c>
      <c r="BY156" s="2207">
        <f t="shared" si="80"/>
        <v>0</v>
      </c>
      <c r="BZ156" s="2211">
        <f t="shared" si="87"/>
        <v>0</v>
      </c>
      <c r="CA156" s="2212">
        <f t="shared" si="88"/>
        <v>0</v>
      </c>
      <c r="CB156" s="2247"/>
      <c r="CC156" s="2083"/>
      <c r="CD156" s="2237"/>
      <c r="CF156" s="2200"/>
    </row>
    <row r="157" spans="1:84" s="1974" customFormat="1" ht="18" customHeight="1" outlineLevel="1">
      <c r="A157" s="2235" t="s">
        <v>3188</v>
      </c>
      <c r="B157" s="2235" t="b">
        <v>1</v>
      </c>
      <c r="C157" s="2201"/>
      <c r="D157" s="2236" t="s">
        <v>3189</v>
      </c>
      <c r="E157" s="2243" t="s">
        <v>3190</v>
      </c>
      <c r="F157" s="2204" t="s">
        <v>449</v>
      </c>
      <c r="G157" s="2244">
        <v>103.1</v>
      </c>
      <c r="H157" s="2206">
        <v>3190</v>
      </c>
      <c r="I157" s="2206"/>
      <c r="J157" s="2206"/>
      <c r="K157" s="2206">
        <f t="shared" si="110"/>
        <v>3190</v>
      </c>
      <c r="L157" s="2206">
        <f t="shared" si="111"/>
        <v>328889</v>
      </c>
      <c r="M157" s="2206">
        <f t="shared" si="89"/>
        <v>328889</v>
      </c>
      <c r="N157" s="2206">
        <f t="shared" si="90"/>
        <v>0</v>
      </c>
      <c r="O157" s="2206">
        <f t="shared" si="91"/>
        <v>0</v>
      </c>
      <c r="P157" s="2244">
        <v>103.1</v>
      </c>
      <c r="Q157" s="2206">
        <v>3190</v>
      </c>
      <c r="R157" s="2206"/>
      <c r="S157" s="2206"/>
      <c r="T157" s="2206">
        <f t="shared" si="112"/>
        <v>3190</v>
      </c>
      <c r="U157" s="2206">
        <f t="shared" si="113"/>
        <v>328889</v>
      </c>
      <c r="V157" s="2206">
        <f t="shared" si="92"/>
        <v>328889</v>
      </c>
      <c r="W157" s="2206">
        <f t="shared" si="93"/>
        <v>0</v>
      </c>
      <c r="X157" s="2206">
        <f t="shared" si="94"/>
        <v>0</v>
      </c>
      <c r="Y157" s="2245">
        <f t="shared" si="81"/>
        <v>0</v>
      </c>
      <c r="Z157" s="2207">
        <f t="shared" si="82"/>
        <v>0</v>
      </c>
      <c r="AA157" s="2245">
        <v>96</v>
      </c>
      <c r="AB157" s="2206">
        <v>130000</v>
      </c>
      <c r="AC157" s="2206"/>
      <c r="AD157" s="2206">
        <v>10000</v>
      </c>
      <c r="AE157" s="2206">
        <f t="shared" si="114"/>
        <v>140000</v>
      </c>
      <c r="AF157" s="2206">
        <f t="shared" si="115"/>
        <v>13440000</v>
      </c>
      <c r="AG157" s="2206">
        <f t="shared" si="95"/>
        <v>12480000</v>
      </c>
      <c r="AH157" s="2206">
        <f t="shared" si="96"/>
        <v>0</v>
      </c>
      <c r="AI157" s="2207">
        <f t="shared" si="97"/>
        <v>960000</v>
      </c>
      <c r="AJ157" s="2246">
        <v>103.1</v>
      </c>
      <c r="AK157" s="2075">
        <v>130000</v>
      </c>
      <c r="AL157" s="2075"/>
      <c r="AM157" s="2075">
        <v>10000</v>
      </c>
      <c r="AN157" s="2206">
        <f t="shared" si="116"/>
        <v>140000</v>
      </c>
      <c r="AO157" s="2206">
        <f t="shared" si="117"/>
        <v>14434000</v>
      </c>
      <c r="AP157" s="2206">
        <f t="shared" si="98"/>
        <v>13403000</v>
      </c>
      <c r="AQ157" s="2206">
        <f t="shared" si="99"/>
        <v>0</v>
      </c>
      <c r="AR157" s="2206">
        <f t="shared" si="100"/>
        <v>1031000</v>
      </c>
      <c r="AS157" s="2245">
        <v>103.1</v>
      </c>
      <c r="AT157" s="2075">
        <v>130000</v>
      </c>
      <c r="AU157" s="2075"/>
      <c r="AV157" s="2075">
        <v>10000</v>
      </c>
      <c r="AW157" s="2206">
        <f t="shared" si="118"/>
        <v>140000</v>
      </c>
      <c r="AX157" s="2206">
        <f t="shared" si="119"/>
        <v>14434000</v>
      </c>
      <c r="AY157" s="2206">
        <f t="shared" si="101"/>
        <v>13403000</v>
      </c>
      <c r="AZ157" s="2206">
        <f t="shared" si="102"/>
        <v>0</v>
      </c>
      <c r="BA157" s="2206">
        <f t="shared" si="103"/>
        <v>1031000</v>
      </c>
      <c r="BB157" s="2245">
        <f t="shared" si="83"/>
        <v>0</v>
      </c>
      <c r="BC157" s="2207">
        <f t="shared" si="84"/>
        <v>0</v>
      </c>
      <c r="BD157" s="2245">
        <f t="shared" si="85"/>
        <v>7.0999999999999943</v>
      </c>
      <c r="BE157" s="2207">
        <f t="shared" si="86"/>
        <v>994000</v>
      </c>
      <c r="BF157" s="2246">
        <v>103.1</v>
      </c>
      <c r="BG157" s="2075">
        <v>130000</v>
      </c>
      <c r="BH157" s="2075">
        <v>0</v>
      </c>
      <c r="BI157" s="2075">
        <v>10000</v>
      </c>
      <c r="BJ157" s="2206">
        <f t="shared" si="120"/>
        <v>140000</v>
      </c>
      <c r="BK157" s="2206">
        <f t="shared" si="121"/>
        <v>14434000</v>
      </c>
      <c r="BL157" s="2206">
        <f t="shared" si="104"/>
        <v>13403000</v>
      </c>
      <c r="BM157" s="2206">
        <f t="shared" si="105"/>
        <v>0</v>
      </c>
      <c r="BN157" s="2206">
        <f t="shared" si="106"/>
        <v>1031000</v>
      </c>
      <c r="BO157" s="2245">
        <v>103.1</v>
      </c>
      <c r="BP157" s="2075">
        <v>130000</v>
      </c>
      <c r="BQ157" s="2075">
        <v>0</v>
      </c>
      <c r="BR157" s="2075">
        <v>10000</v>
      </c>
      <c r="BS157" s="2206">
        <f t="shared" si="122"/>
        <v>140000</v>
      </c>
      <c r="BT157" s="2206">
        <f t="shared" si="123"/>
        <v>14434000</v>
      </c>
      <c r="BU157" s="2206">
        <f t="shared" si="107"/>
        <v>13403000</v>
      </c>
      <c r="BV157" s="2206">
        <f t="shared" si="108"/>
        <v>0</v>
      </c>
      <c r="BW157" s="2206">
        <f t="shared" si="109"/>
        <v>1031000</v>
      </c>
      <c r="BX157" s="2245">
        <f t="shared" si="79"/>
        <v>0</v>
      </c>
      <c r="BY157" s="2207">
        <f t="shared" si="80"/>
        <v>0</v>
      </c>
      <c r="BZ157" s="2211">
        <f t="shared" si="87"/>
        <v>7.0999999999999943</v>
      </c>
      <c r="CA157" s="2212">
        <f t="shared" si="88"/>
        <v>994000</v>
      </c>
      <c r="CB157" s="2247"/>
      <c r="CC157" s="2083"/>
      <c r="CD157" s="2237"/>
      <c r="CF157" s="2200"/>
    </row>
    <row r="158" spans="1:84" s="1974" customFormat="1" ht="18" customHeight="1" outlineLevel="1">
      <c r="A158" s="2235" t="s">
        <v>3191</v>
      </c>
      <c r="B158" s="2235" t="b">
        <v>1</v>
      </c>
      <c r="C158" s="2201"/>
      <c r="D158" s="2236" t="s">
        <v>3192</v>
      </c>
      <c r="E158" s="2243" t="s">
        <v>3193</v>
      </c>
      <c r="F158" s="2204" t="s">
        <v>154</v>
      </c>
      <c r="G158" s="2244">
        <v>6</v>
      </c>
      <c r="H158" s="2206">
        <v>56790</v>
      </c>
      <c r="I158" s="2206"/>
      <c r="J158" s="2206"/>
      <c r="K158" s="2206">
        <f t="shared" si="110"/>
        <v>56790</v>
      </c>
      <c r="L158" s="2206">
        <f t="shared" si="111"/>
        <v>340740</v>
      </c>
      <c r="M158" s="2206">
        <f t="shared" si="89"/>
        <v>340740</v>
      </c>
      <c r="N158" s="2206">
        <f t="shared" si="90"/>
        <v>0</v>
      </c>
      <c r="O158" s="2206">
        <f t="shared" si="91"/>
        <v>0</v>
      </c>
      <c r="P158" s="2244"/>
      <c r="Q158" s="2206">
        <v>56790</v>
      </c>
      <c r="R158" s="2206"/>
      <c r="S158" s="2206"/>
      <c r="T158" s="2206">
        <f t="shared" si="112"/>
        <v>56790</v>
      </c>
      <c r="U158" s="2206">
        <f t="shared" si="113"/>
        <v>0</v>
      </c>
      <c r="V158" s="2206">
        <f t="shared" si="92"/>
        <v>0</v>
      </c>
      <c r="W158" s="2206">
        <f t="shared" si="93"/>
        <v>0</v>
      </c>
      <c r="X158" s="2206">
        <f t="shared" si="94"/>
        <v>0</v>
      </c>
      <c r="Y158" s="2244">
        <f t="shared" si="81"/>
        <v>-6</v>
      </c>
      <c r="Z158" s="2207">
        <f t="shared" si="82"/>
        <v>-340740</v>
      </c>
      <c r="AA158" s="2244">
        <v>6</v>
      </c>
      <c r="AB158" s="2206">
        <v>2000000</v>
      </c>
      <c r="AC158" s="2206">
        <v>2500000</v>
      </c>
      <c r="AD158" s="2206">
        <v>200000</v>
      </c>
      <c r="AE158" s="2206">
        <f t="shared" si="114"/>
        <v>4700000</v>
      </c>
      <c r="AF158" s="2206">
        <f t="shared" si="115"/>
        <v>28200000</v>
      </c>
      <c r="AG158" s="2206">
        <f t="shared" si="95"/>
        <v>12000000</v>
      </c>
      <c r="AH158" s="2206">
        <f t="shared" si="96"/>
        <v>15000000</v>
      </c>
      <c r="AI158" s="2207">
        <f t="shared" si="97"/>
        <v>1200000</v>
      </c>
      <c r="AJ158" s="2246">
        <v>6</v>
      </c>
      <c r="AK158" s="2075">
        <v>2000000</v>
      </c>
      <c r="AL158" s="2075">
        <v>2500000</v>
      </c>
      <c r="AM158" s="2075">
        <v>200000</v>
      </c>
      <c r="AN158" s="2206">
        <f t="shared" si="116"/>
        <v>4700000</v>
      </c>
      <c r="AO158" s="2206">
        <f t="shared" si="117"/>
        <v>28200000</v>
      </c>
      <c r="AP158" s="2206">
        <f t="shared" si="98"/>
        <v>12000000</v>
      </c>
      <c r="AQ158" s="2206">
        <f t="shared" si="99"/>
        <v>15000000</v>
      </c>
      <c r="AR158" s="2206">
        <f t="shared" si="100"/>
        <v>1200000</v>
      </c>
      <c r="AS158" s="2244"/>
      <c r="AT158" s="2075">
        <v>2000000</v>
      </c>
      <c r="AU158" s="2075">
        <v>2500000</v>
      </c>
      <c r="AV158" s="2075">
        <v>200000</v>
      </c>
      <c r="AW158" s="2206">
        <f t="shared" si="118"/>
        <v>4700000</v>
      </c>
      <c r="AX158" s="2206">
        <f t="shared" si="119"/>
        <v>0</v>
      </c>
      <c r="AY158" s="2206">
        <f t="shared" si="101"/>
        <v>0</v>
      </c>
      <c r="AZ158" s="2206">
        <f t="shared" si="102"/>
        <v>0</v>
      </c>
      <c r="BA158" s="2206">
        <f t="shared" si="103"/>
        <v>0</v>
      </c>
      <c r="BB158" s="2244">
        <f t="shared" si="83"/>
        <v>-6</v>
      </c>
      <c r="BC158" s="2207">
        <f t="shared" si="84"/>
        <v>-28200000</v>
      </c>
      <c r="BD158" s="2244">
        <f t="shared" si="85"/>
        <v>-6</v>
      </c>
      <c r="BE158" s="2207">
        <f t="shared" si="86"/>
        <v>-28200000</v>
      </c>
      <c r="BF158" s="2246">
        <v>6</v>
      </c>
      <c r="BG158" s="2075">
        <v>2000000</v>
      </c>
      <c r="BH158" s="2075">
        <v>2500000</v>
      </c>
      <c r="BI158" s="2075">
        <v>200000</v>
      </c>
      <c r="BJ158" s="2206">
        <f t="shared" si="120"/>
        <v>4700000</v>
      </c>
      <c r="BK158" s="2206">
        <f t="shared" si="121"/>
        <v>28200000</v>
      </c>
      <c r="BL158" s="2206">
        <f t="shared" si="104"/>
        <v>12000000</v>
      </c>
      <c r="BM158" s="2206">
        <f t="shared" si="105"/>
        <v>15000000</v>
      </c>
      <c r="BN158" s="2206">
        <f t="shared" si="106"/>
        <v>1200000</v>
      </c>
      <c r="BO158" s="2244"/>
      <c r="BP158" s="2075">
        <v>2000000</v>
      </c>
      <c r="BQ158" s="2075">
        <v>2500000</v>
      </c>
      <c r="BR158" s="2075">
        <v>200000</v>
      </c>
      <c r="BS158" s="2206">
        <f t="shared" si="122"/>
        <v>4700000</v>
      </c>
      <c r="BT158" s="2206">
        <f t="shared" si="123"/>
        <v>0</v>
      </c>
      <c r="BU158" s="2206">
        <f t="shared" si="107"/>
        <v>0</v>
      </c>
      <c r="BV158" s="2206">
        <f t="shared" si="108"/>
        <v>0</v>
      </c>
      <c r="BW158" s="2206">
        <f t="shared" si="109"/>
        <v>0</v>
      </c>
      <c r="BX158" s="2244">
        <f t="shared" si="79"/>
        <v>-6</v>
      </c>
      <c r="BY158" s="2207">
        <f t="shared" si="80"/>
        <v>-28200000</v>
      </c>
      <c r="BZ158" s="2211">
        <f t="shared" si="87"/>
        <v>-6</v>
      </c>
      <c r="CA158" s="2212">
        <f t="shared" si="88"/>
        <v>-28200000</v>
      </c>
      <c r="CB158" s="2247"/>
      <c r="CC158" s="2083" t="s">
        <v>3194</v>
      </c>
      <c r="CD158" s="2237"/>
      <c r="CF158" s="2200"/>
    </row>
    <row r="159" spans="1:84" s="2286" customFormat="1" ht="18" customHeight="1" outlineLevel="1">
      <c r="A159" s="2272"/>
      <c r="B159" s="2272"/>
      <c r="C159" s="2273"/>
      <c r="D159" s="2274" t="s">
        <v>3195</v>
      </c>
      <c r="E159" s="2275" t="s">
        <v>3196</v>
      </c>
      <c r="F159" s="2276"/>
      <c r="G159" s="2277"/>
      <c r="H159" s="2278"/>
      <c r="I159" s="2278"/>
      <c r="J159" s="2278"/>
      <c r="K159" s="2278"/>
      <c r="L159" s="2278"/>
      <c r="M159" s="2278"/>
      <c r="N159" s="2278"/>
      <c r="O159" s="2278"/>
      <c r="P159" s="2277">
        <v>3</v>
      </c>
      <c r="Q159" s="2278">
        <v>4971693</v>
      </c>
      <c r="R159" s="2278">
        <v>17772612</v>
      </c>
      <c r="S159" s="2278">
        <v>3704</v>
      </c>
      <c r="T159" s="2278">
        <f t="shared" si="112"/>
        <v>22748009</v>
      </c>
      <c r="U159" s="2278">
        <f t="shared" si="113"/>
        <v>68244027</v>
      </c>
      <c r="V159" s="2278">
        <f t="shared" si="92"/>
        <v>14915079</v>
      </c>
      <c r="W159" s="2278">
        <f t="shared" si="93"/>
        <v>53317836</v>
      </c>
      <c r="X159" s="2278">
        <f t="shared" si="94"/>
        <v>11112</v>
      </c>
      <c r="Y159" s="2277">
        <f t="shared" si="81"/>
        <v>3</v>
      </c>
      <c r="Z159" s="2279">
        <f t="shared" si="82"/>
        <v>68244027</v>
      </c>
      <c r="AA159" s="2277"/>
      <c r="AB159" s="2278"/>
      <c r="AC159" s="2278"/>
      <c r="AD159" s="2278"/>
      <c r="AE159" s="2278"/>
      <c r="AF159" s="2278"/>
      <c r="AG159" s="2278"/>
      <c r="AH159" s="2278"/>
      <c r="AI159" s="2279"/>
      <c r="AJ159" s="2280"/>
      <c r="AK159" s="2281"/>
      <c r="AL159" s="2281"/>
      <c r="AM159" s="2281"/>
      <c r="AN159" s="2278"/>
      <c r="AO159" s="2278"/>
      <c r="AP159" s="2278"/>
      <c r="AQ159" s="2278"/>
      <c r="AR159" s="2278"/>
      <c r="AS159" s="2277">
        <f>P159</f>
        <v>3</v>
      </c>
      <c r="AT159" s="2281">
        <f t="shared" ref="AT159:AV159" si="124">Q159</f>
        <v>4971693</v>
      </c>
      <c r="AU159" s="2281">
        <f t="shared" si="124"/>
        <v>17772612</v>
      </c>
      <c r="AV159" s="2281">
        <f t="shared" si="124"/>
        <v>3704</v>
      </c>
      <c r="AW159" s="2278"/>
      <c r="AX159" s="2278">
        <f t="shared" si="119"/>
        <v>68244027</v>
      </c>
      <c r="AY159" s="2278">
        <f t="shared" si="101"/>
        <v>14915079</v>
      </c>
      <c r="AZ159" s="2278">
        <f t="shared" si="102"/>
        <v>53317836</v>
      </c>
      <c r="BA159" s="2278">
        <f t="shared" si="103"/>
        <v>11112</v>
      </c>
      <c r="BB159" s="2277">
        <f t="shared" si="83"/>
        <v>3</v>
      </c>
      <c r="BC159" s="2279">
        <f t="shared" si="84"/>
        <v>68244027</v>
      </c>
      <c r="BD159" s="2277"/>
      <c r="BE159" s="2279"/>
      <c r="BF159" s="2280"/>
      <c r="BG159" s="2281"/>
      <c r="BH159" s="2281"/>
      <c r="BI159" s="2281"/>
      <c r="BJ159" s="2278"/>
      <c r="BK159" s="2278"/>
      <c r="BL159" s="2278"/>
      <c r="BM159" s="2278"/>
      <c r="BN159" s="2278"/>
      <c r="BO159" s="2277">
        <v>3</v>
      </c>
      <c r="BP159" s="2281">
        <v>4971693</v>
      </c>
      <c r="BQ159" s="2281">
        <v>17772612</v>
      </c>
      <c r="BR159" s="2281">
        <v>3704</v>
      </c>
      <c r="BS159" s="2278">
        <f t="shared" si="122"/>
        <v>22748009</v>
      </c>
      <c r="BT159" s="2278">
        <f t="shared" si="123"/>
        <v>68244027</v>
      </c>
      <c r="BU159" s="2278">
        <f t="shared" si="107"/>
        <v>14915079</v>
      </c>
      <c r="BV159" s="2278">
        <f t="shared" si="108"/>
        <v>53317836</v>
      </c>
      <c r="BW159" s="2278">
        <f t="shared" si="109"/>
        <v>11112</v>
      </c>
      <c r="BX159" s="2277">
        <f t="shared" si="79"/>
        <v>3</v>
      </c>
      <c r="BY159" s="2279">
        <f t="shared" si="80"/>
        <v>68244027</v>
      </c>
      <c r="BZ159" s="2282">
        <f t="shared" si="87"/>
        <v>3</v>
      </c>
      <c r="CA159" s="2283">
        <f t="shared" si="88"/>
        <v>68244027</v>
      </c>
      <c r="CB159" s="2284" t="s">
        <v>3197</v>
      </c>
      <c r="CC159" s="2284" t="s">
        <v>3198</v>
      </c>
      <c r="CD159" s="2285"/>
      <c r="CF159" s="2287"/>
    </row>
    <row r="160" spans="1:84" s="1974" customFormat="1" ht="18" customHeight="1" outlineLevel="1">
      <c r="A160" s="2235" t="s">
        <v>3199</v>
      </c>
      <c r="B160" s="2235" t="b">
        <v>1</v>
      </c>
      <c r="C160" s="2201"/>
      <c r="D160" s="2236" t="s">
        <v>3200</v>
      </c>
      <c r="E160" s="2243" t="s">
        <v>3201</v>
      </c>
      <c r="F160" s="2204" t="s">
        <v>449</v>
      </c>
      <c r="G160" s="2244"/>
      <c r="H160" s="2206">
        <v>26800</v>
      </c>
      <c r="I160" s="2206"/>
      <c r="J160" s="2206"/>
      <c r="K160" s="2206">
        <f t="shared" si="110"/>
        <v>26800</v>
      </c>
      <c r="L160" s="2206">
        <f t="shared" si="111"/>
        <v>0</v>
      </c>
      <c r="M160" s="2206">
        <f t="shared" si="89"/>
        <v>0</v>
      </c>
      <c r="N160" s="2206">
        <f t="shared" si="90"/>
        <v>0</v>
      </c>
      <c r="O160" s="2206">
        <f t="shared" si="91"/>
        <v>0</v>
      </c>
      <c r="P160" s="2244"/>
      <c r="Q160" s="2206">
        <v>26800</v>
      </c>
      <c r="R160" s="2206"/>
      <c r="S160" s="2206"/>
      <c r="T160" s="2206">
        <f t="shared" si="112"/>
        <v>26800</v>
      </c>
      <c r="U160" s="2206">
        <f t="shared" si="113"/>
        <v>0</v>
      </c>
      <c r="V160" s="2206">
        <f t="shared" si="92"/>
        <v>0</v>
      </c>
      <c r="W160" s="2206">
        <f t="shared" si="93"/>
        <v>0</v>
      </c>
      <c r="X160" s="2206">
        <f t="shared" si="94"/>
        <v>0</v>
      </c>
      <c r="Y160" s="2244">
        <f t="shared" si="81"/>
        <v>0</v>
      </c>
      <c r="Z160" s="2207">
        <f t="shared" si="82"/>
        <v>0</v>
      </c>
      <c r="AA160" s="2244">
        <v>6</v>
      </c>
      <c r="AB160" s="2206">
        <v>10000000</v>
      </c>
      <c r="AC160" s="2206"/>
      <c r="AD160" s="2206">
        <v>250000</v>
      </c>
      <c r="AE160" s="2206">
        <f t="shared" si="114"/>
        <v>10250000</v>
      </c>
      <c r="AF160" s="2206">
        <f t="shared" si="115"/>
        <v>61500000</v>
      </c>
      <c r="AG160" s="2206">
        <f t="shared" si="95"/>
        <v>60000000</v>
      </c>
      <c r="AH160" s="2206">
        <f t="shared" si="96"/>
        <v>0</v>
      </c>
      <c r="AI160" s="2207">
        <f t="shared" si="97"/>
        <v>1500000</v>
      </c>
      <c r="AJ160" s="2246"/>
      <c r="AK160" s="2075">
        <v>10000000</v>
      </c>
      <c r="AL160" s="2075"/>
      <c r="AM160" s="2075">
        <v>250000</v>
      </c>
      <c r="AN160" s="2206">
        <f t="shared" si="116"/>
        <v>10250000</v>
      </c>
      <c r="AO160" s="2206">
        <f t="shared" si="117"/>
        <v>0</v>
      </c>
      <c r="AP160" s="2206">
        <f t="shared" si="98"/>
        <v>0</v>
      </c>
      <c r="AQ160" s="2206">
        <f t="shared" si="99"/>
        <v>0</v>
      </c>
      <c r="AR160" s="2206">
        <f t="shared" si="100"/>
        <v>0</v>
      </c>
      <c r="AS160" s="2244"/>
      <c r="AT160" s="2075">
        <v>10000000</v>
      </c>
      <c r="AU160" s="2075"/>
      <c r="AV160" s="2075">
        <v>250000</v>
      </c>
      <c r="AW160" s="2206">
        <f t="shared" si="118"/>
        <v>10250000</v>
      </c>
      <c r="AX160" s="2206">
        <f t="shared" si="119"/>
        <v>0</v>
      </c>
      <c r="AY160" s="2206">
        <f t="shared" si="101"/>
        <v>0</v>
      </c>
      <c r="AZ160" s="2206">
        <f t="shared" si="102"/>
        <v>0</v>
      </c>
      <c r="BA160" s="2206">
        <f t="shared" si="103"/>
        <v>0</v>
      </c>
      <c r="BB160" s="2244">
        <f t="shared" si="83"/>
        <v>0</v>
      </c>
      <c r="BC160" s="2207">
        <f t="shared" si="84"/>
        <v>0</v>
      </c>
      <c r="BD160" s="2244">
        <f t="shared" si="85"/>
        <v>-6</v>
      </c>
      <c r="BE160" s="2207">
        <f t="shared" si="86"/>
        <v>-61500000</v>
      </c>
      <c r="BF160" s="2246">
        <v>0</v>
      </c>
      <c r="BG160" s="2075"/>
      <c r="BH160" s="2075"/>
      <c r="BI160" s="2075"/>
      <c r="BJ160" s="2206">
        <f t="shared" si="120"/>
        <v>0</v>
      </c>
      <c r="BK160" s="2206">
        <f t="shared" si="121"/>
        <v>0</v>
      </c>
      <c r="BL160" s="2206">
        <f t="shared" si="104"/>
        <v>0</v>
      </c>
      <c r="BM160" s="2206">
        <f t="shared" si="105"/>
        <v>0</v>
      </c>
      <c r="BN160" s="2206">
        <f t="shared" si="106"/>
        <v>0</v>
      </c>
      <c r="BO160" s="2244">
        <v>0</v>
      </c>
      <c r="BP160" s="2075"/>
      <c r="BQ160" s="2075"/>
      <c r="BR160" s="2075"/>
      <c r="BS160" s="2206">
        <f t="shared" si="122"/>
        <v>0</v>
      </c>
      <c r="BT160" s="2206">
        <f t="shared" si="123"/>
        <v>0</v>
      </c>
      <c r="BU160" s="2206">
        <f t="shared" si="107"/>
        <v>0</v>
      </c>
      <c r="BV160" s="2206">
        <f t="shared" si="108"/>
        <v>0</v>
      </c>
      <c r="BW160" s="2206">
        <f t="shared" si="109"/>
        <v>0</v>
      </c>
      <c r="BX160" s="2244">
        <f t="shared" si="79"/>
        <v>0</v>
      </c>
      <c r="BY160" s="2207">
        <f t="shared" si="80"/>
        <v>0</v>
      </c>
      <c r="BZ160" s="2211">
        <f t="shared" si="87"/>
        <v>-6</v>
      </c>
      <c r="CA160" s="2212">
        <f t="shared" si="88"/>
        <v>-61500000</v>
      </c>
      <c r="CB160" s="2247"/>
      <c r="CC160" s="2083"/>
      <c r="CD160" s="2237"/>
      <c r="CF160" s="2200"/>
    </row>
    <row r="161" spans="1:94" s="1974" customFormat="1" ht="18" customHeight="1" outlineLevel="1">
      <c r="A161" s="2238" t="s">
        <v>3202</v>
      </c>
      <c r="B161" s="2238"/>
      <c r="C161" s="2201"/>
      <c r="D161" s="2236" t="s">
        <v>3203</v>
      </c>
      <c r="E161" s="2243" t="s">
        <v>3204</v>
      </c>
      <c r="F161" s="2204" t="s">
        <v>449</v>
      </c>
      <c r="G161" s="2244">
        <v>6</v>
      </c>
      <c r="H161" s="2240">
        <v>220767</v>
      </c>
      <c r="I161" s="2240">
        <v>1024799.3573556136</v>
      </c>
      <c r="J161" s="2240"/>
      <c r="K161" s="2206">
        <f t="shared" si="110"/>
        <v>1245566.3573556137</v>
      </c>
      <c r="L161" s="2206">
        <f t="shared" si="111"/>
        <v>7473398</v>
      </c>
      <c r="M161" s="2240">
        <f t="shared" si="89"/>
        <v>1324602</v>
      </c>
      <c r="N161" s="2240">
        <f t="shared" si="90"/>
        <v>6148796</v>
      </c>
      <c r="O161" s="2240">
        <f t="shared" si="91"/>
        <v>0</v>
      </c>
      <c r="P161" s="2244">
        <v>6</v>
      </c>
      <c r="Q161" s="2206">
        <v>220767</v>
      </c>
      <c r="R161" s="2206">
        <v>1024799.3573556136</v>
      </c>
      <c r="S161" s="2206"/>
      <c r="T161" s="2206">
        <f t="shared" si="112"/>
        <v>1245566.3573556137</v>
      </c>
      <c r="U161" s="2206">
        <f t="shared" si="113"/>
        <v>7473398</v>
      </c>
      <c r="V161" s="2240">
        <f t="shared" si="92"/>
        <v>1324602</v>
      </c>
      <c r="W161" s="2240">
        <f t="shared" si="93"/>
        <v>6148796</v>
      </c>
      <c r="X161" s="2240">
        <f t="shared" si="94"/>
        <v>0</v>
      </c>
      <c r="Y161" s="2244">
        <f t="shared" si="81"/>
        <v>0</v>
      </c>
      <c r="Z161" s="2207">
        <f t="shared" si="82"/>
        <v>0</v>
      </c>
      <c r="AA161" s="2244"/>
      <c r="AB161" s="2240"/>
      <c r="AC161" s="2240"/>
      <c r="AD161" s="2240"/>
      <c r="AE161" s="2206">
        <f t="shared" si="114"/>
        <v>0</v>
      </c>
      <c r="AF161" s="2206">
        <f t="shared" si="115"/>
        <v>0</v>
      </c>
      <c r="AG161" s="2240">
        <f t="shared" si="95"/>
        <v>0</v>
      </c>
      <c r="AH161" s="2240">
        <f t="shared" si="96"/>
        <v>0</v>
      </c>
      <c r="AI161" s="2242">
        <f t="shared" si="97"/>
        <v>0</v>
      </c>
      <c r="AJ161" s="2246">
        <v>6</v>
      </c>
      <c r="AK161" s="2239">
        <v>10000000</v>
      </c>
      <c r="AL161" s="2239"/>
      <c r="AM161" s="2239">
        <v>250000</v>
      </c>
      <c r="AN161" s="2206">
        <f t="shared" si="116"/>
        <v>10250000</v>
      </c>
      <c r="AO161" s="2206">
        <f t="shared" si="117"/>
        <v>61500000</v>
      </c>
      <c r="AP161" s="2240">
        <f t="shared" si="98"/>
        <v>60000000</v>
      </c>
      <c r="AQ161" s="2240">
        <f t="shared" si="99"/>
        <v>0</v>
      </c>
      <c r="AR161" s="2240">
        <f t="shared" si="100"/>
        <v>1500000</v>
      </c>
      <c r="AS161" s="2244">
        <v>6</v>
      </c>
      <c r="AT161" s="2206">
        <v>10000000</v>
      </c>
      <c r="AU161" s="2206"/>
      <c r="AV161" s="2206">
        <v>250000</v>
      </c>
      <c r="AW161" s="2206">
        <f t="shared" si="118"/>
        <v>10250000</v>
      </c>
      <c r="AX161" s="2206">
        <f t="shared" si="119"/>
        <v>61500000</v>
      </c>
      <c r="AY161" s="2240">
        <f t="shared" si="101"/>
        <v>60000000</v>
      </c>
      <c r="AZ161" s="2240">
        <f t="shared" si="102"/>
        <v>0</v>
      </c>
      <c r="BA161" s="2240">
        <f t="shared" si="103"/>
        <v>1500000</v>
      </c>
      <c r="BB161" s="2244">
        <f t="shared" si="83"/>
        <v>0</v>
      </c>
      <c r="BC161" s="2207">
        <f t="shared" si="84"/>
        <v>0</v>
      </c>
      <c r="BD161" s="2244"/>
      <c r="BE161" s="2207"/>
      <c r="BF161" s="2246">
        <v>6</v>
      </c>
      <c r="BG161" s="2075">
        <v>10000000</v>
      </c>
      <c r="BH161" s="2075">
        <v>0</v>
      </c>
      <c r="BI161" s="2075">
        <v>250000</v>
      </c>
      <c r="BJ161" s="2206">
        <f t="shared" si="120"/>
        <v>10250000</v>
      </c>
      <c r="BK161" s="2206">
        <f t="shared" si="121"/>
        <v>61500000</v>
      </c>
      <c r="BL161" s="2206">
        <f t="shared" si="104"/>
        <v>60000000</v>
      </c>
      <c r="BM161" s="2206">
        <f t="shared" si="105"/>
        <v>0</v>
      </c>
      <c r="BN161" s="2206">
        <f t="shared" si="106"/>
        <v>1500000</v>
      </c>
      <c r="BO161" s="2244">
        <v>6</v>
      </c>
      <c r="BP161" s="2075">
        <v>10000000</v>
      </c>
      <c r="BQ161" s="2075">
        <v>0</v>
      </c>
      <c r="BR161" s="2075">
        <v>250000</v>
      </c>
      <c r="BS161" s="2206">
        <f t="shared" si="122"/>
        <v>10250000</v>
      </c>
      <c r="BT161" s="2206">
        <f t="shared" si="123"/>
        <v>61500000</v>
      </c>
      <c r="BU161" s="2206">
        <f t="shared" si="107"/>
        <v>60000000</v>
      </c>
      <c r="BV161" s="2206">
        <f t="shared" si="108"/>
        <v>0</v>
      </c>
      <c r="BW161" s="2206">
        <f t="shared" si="109"/>
        <v>1500000</v>
      </c>
      <c r="BX161" s="2244">
        <f t="shared" si="79"/>
        <v>0</v>
      </c>
      <c r="BY161" s="2207">
        <f t="shared" si="80"/>
        <v>0</v>
      </c>
      <c r="BZ161" s="2211">
        <f t="shared" si="87"/>
        <v>6</v>
      </c>
      <c r="CA161" s="2212">
        <f t="shared" si="88"/>
        <v>61500000</v>
      </c>
      <c r="CB161" s="2083"/>
      <c r="CC161" s="2083"/>
      <c r="CD161" s="2237"/>
      <c r="CF161" s="2200"/>
    </row>
    <row r="162" spans="1:94" s="1974" customFormat="1" ht="18" customHeight="1" outlineLevel="1">
      <c r="A162" s="2235" t="s">
        <v>3205</v>
      </c>
      <c r="B162" s="2235" t="b">
        <v>1</v>
      </c>
      <c r="C162" s="2201"/>
      <c r="D162" s="2236" t="s">
        <v>3200</v>
      </c>
      <c r="E162" s="2243" t="s">
        <v>3201</v>
      </c>
      <c r="F162" s="2204" t="s">
        <v>449</v>
      </c>
      <c r="G162" s="2244">
        <v>6</v>
      </c>
      <c r="H162" s="2206">
        <v>26800</v>
      </c>
      <c r="I162" s="2206"/>
      <c r="J162" s="2206"/>
      <c r="K162" s="2206">
        <f t="shared" si="110"/>
        <v>26800</v>
      </c>
      <c r="L162" s="2206">
        <f t="shared" si="111"/>
        <v>160800</v>
      </c>
      <c r="M162" s="2206">
        <f t="shared" si="89"/>
        <v>160800</v>
      </c>
      <c r="N162" s="2206">
        <f t="shared" si="90"/>
        <v>0</v>
      </c>
      <c r="O162" s="2206">
        <f t="shared" si="91"/>
        <v>0</v>
      </c>
      <c r="P162" s="2244">
        <v>6</v>
      </c>
      <c r="Q162" s="2206">
        <v>26800</v>
      </c>
      <c r="R162" s="2206"/>
      <c r="S162" s="2206"/>
      <c r="T162" s="2206">
        <f t="shared" si="112"/>
        <v>26800</v>
      </c>
      <c r="U162" s="2206">
        <f t="shared" si="113"/>
        <v>160800</v>
      </c>
      <c r="V162" s="2206">
        <f t="shared" si="92"/>
        <v>160800</v>
      </c>
      <c r="W162" s="2206">
        <f t="shared" si="93"/>
        <v>0</v>
      </c>
      <c r="X162" s="2206">
        <f t="shared" si="94"/>
        <v>0</v>
      </c>
      <c r="Y162" s="2244">
        <f t="shared" si="81"/>
        <v>0</v>
      </c>
      <c r="Z162" s="2207">
        <f t="shared" si="82"/>
        <v>0</v>
      </c>
      <c r="AA162" s="2244">
        <v>6</v>
      </c>
      <c r="AB162" s="2206">
        <v>10000000</v>
      </c>
      <c r="AC162" s="2206"/>
      <c r="AD162" s="2206">
        <v>250000</v>
      </c>
      <c r="AE162" s="2206">
        <f t="shared" si="114"/>
        <v>10250000</v>
      </c>
      <c r="AF162" s="2206">
        <f t="shared" si="115"/>
        <v>61500000</v>
      </c>
      <c r="AG162" s="2206">
        <f t="shared" si="95"/>
        <v>60000000</v>
      </c>
      <c r="AH162" s="2206">
        <f t="shared" si="96"/>
        <v>0</v>
      </c>
      <c r="AI162" s="2207">
        <f t="shared" si="97"/>
        <v>1500000</v>
      </c>
      <c r="AJ162" s="2246">
        <v>6</v>
      </c>
      <c r="AK162" s="2075">
        <v>10000000</v>
      </c>
      <c r="AL162" s="2075"/>
      <c r="AM162" s="2075">
        <v>250000</v>
      </c>
      <c r="AN162" s="2206">
        <f t="shared" si="116"/>
        <v>10250000</v>
      </c>
      <c r="AO162" s="2206">
        <f t="shared" si="117"/>
        <v>61500000</v>
      </c>
      <c r="AP162" s="2206">
        <f t="shared" si="98"/>
        <v>60000000</v>
      </c>
      <c r="AQ162" s="2206">
        <f t="shared" si="99"/>
        <v>0</v>
      </c>
      <c r="AR162" s="2206">
        <f t="shared" si="100"/>
        <v>1500000</v>
      </c>
      <c r="AS162" s="2244">
        <v>6</v>
      </c>
      <c r="AT162" s="2075">
        <v>10000000</v>
      </c>
      <c r="AU162" s="2075"/>
      <c r="AV162" s="2075">
        <v>250000</v>
      </c>
      <c r="AW162" s="2206">
        <f t="shared" si="118"/>
        <v>10250000</v>
      </c>
      <c r="AX162" s="2206">
        <f t="shared" si="119"/>
        <v>61500000</v>
      </c>
      <c r="AY162" s="2206">
        <f t="shared" si="101"/>
        <v>60000000</v>
      </c>
      <c r="AZ162" s="2206">
        <f t="shared" si="102"/>
        <v>0</v>
      </c>
      <c r="BA162" s="2206">
        <f t="shared" si="103"/>
        <v>1500000</v>
      </c>
      <c r="BB162" s="2244">
        <f t="shared" si="83"/>
        <v>0</v>
      </c>
      <c r="BC162" s="2207">
        <f t="shared" si="84"/>
        <v>0</v>
      </c>
      <c r="BD162" s="2244">
        <f>AS162-AA162</f>
        <v>0</v>
      </c>
      <c r="BE162" s="2207">
        <f t="shared" ref="BE162:BE225" si="125">+AX162-AF162</f>
        <v>0</v>
      </c>
      <c r="BF162" s="2246">
        <v>6</v>
      </c>
      <c r="BG162" s="2075">
        <v>10000000</v>
      </c>
      <c r="BH162" s="2075">
        <v>0</v>
      </c>
      <c r="BI162" s="2075">
        <v>250000</v>
      </c>
      <c r="BJ162" s="2206">
        <f t="shared" si="120"/>
        <v>10250000</v>
      </c>
      <c r="BK162" s="2206">
        <f t="shared" si="121"/>
        <v>61500000</v>
      </c>
      <c r="BL162" s="2206">
        <f t="shared" si="104"/>
        <v>60000000</v>
      </c>
      <c r="BM162" s="2206">
        <f t="shared" si="105"/>
        <v>0</v>
      </c>
      <c r="BN162" s="2206">
        <f t="shared" si="106"/>
        <v>1500000</v>
      </c>
      <c r="BO162" s="2244">
        <v>6</v>
      </c>
      <c r="BP162" s="2075">
        <v>10000000</v>
      </c>
      <c r="BQ162" s="2075">
        <v>0</v>
      </c>
      <c r="BR162" s="2075">
        <v>250000</v>
      </c>
      <c r="BS162" s="2206">
        <f t="shared" si="122"/>
        <v>10250000</v>
      </c>
      <c r="BT162" s="2206">
        <f t="shared" si="123"/>
        <v>61500000</v>
      </c>
      <c r="BU162" s="2206">
        <f t="shared" si="107"/>
        <v>60000000</v>
      </c>
      <c r="BV162" s="2206">
        <f t="shared" si="108"/>
        <v>0</v>
      </c>
      <c r="BW162" s="2206">
        <f t="shared" si="109"/>
        <v>1500000</v>
      </c>
      <c r="BX162" s="2244">
        <f t="shared" si="79"/>
        <v>0</v>
      </c>
      <c r="BY162" s="2207">
        <f t="shared" si="80"/>
        <v>0</v>
      </c>
      <c r="BZ162" s="2211">
        <f>+BO162-AA162</f>
        <v>0</v>
      </c>
      <c r="CA162" s="2212">
        <f>+BT162-AF162</f>
        <v>0</v>
      </c>
      <c r="CB162" s="2247"/>
      <c r="CC162" s="2083"/>
      <c r="CD162" s="2237"/>
      <c r="CF162" s="2200"/>
    </row>
    <row r="163" spans="1:94" s="1974" customFormat="1" ht="18" customHeight="1" outlineLevel="1">
      <c r="A163" s="2250" t="s">
        <v>3206</v>
      </c>
      <c r="B163" s="2250" t="b">
        <v>1</v>
      </c>
      <c r="C163" s="2201"/>
      <c r="D163" s="2236" t="s">
        <v>3207</v>
      </c>
      <c r="E163" s="2243" t="s">
        <v>3208</v>
      </c>
      <c r="F163" s="2204" t="s">
        <v>3209</v>
      </c>
      <c r="G163" s="2244">
        <v>12</v>
      </c>
      <c r="H163" s="2251">
        <v>1976351</v>
      </c>
      <c r="I163" s="2251">
        <v>119370</v>
      </c>
      <c r="J163" s="2251"/>
      <c r="K163" s="2206">
        <f t="shared" si="110"/>
        <v>2095721</v>
      </c>
      <c r="L163" s="2206">
        <f t="shared" si="111"/>
        <v>25148652</v>
      </c>
      <c r="M163" s="2251">
        <f t="shared" si="89"/>
        <v>23716212</v>
      </c>
      <c r="N163" s="2251">
        <f t="shared" si="90"/>
        <v>1432440</v>
      </c>
      <c r="O163" s="2251">
        <f t="shared" si="91"/>
        <v>0</v>
      </c>
      <c r="P163" s="2244">
        <v>12</v>
      </c>
      <c r="Q163" s="2206">
        <v>1976351</v>
      </c>
      <c r="R163" s="2206">
        <v>119370</v>
      </c>
      <c r="S163" s="2206"/>
      <c r="T163" s="2206">
        <f t="shared" si="112"/>
        <v>2095721</v>
      </c>
      <c r="U163" s="2206">
        <f t="shared" si="113"/>
        <v>25148652</v>
      </c>
      <c r="V163" s="2251">
        <f t="shared" si="92"/>
        <v>23716212</v>
      </c>
      <c r="W163" s="2251">
        <f t="shared" si="93"/>
        <v>1432440</v>
      </c>
      <c r="X163" s="2251">
        <f t="shared" si="94"/>
        <v>0</v>
      </c>
      <c r="Y163" s="2244">
        <f t="shared" si="81"/>
        <v>0</v>
      </c>
      <c r="Z163" s="2207">
        <f t="shared" si="82"/>
        <v>0</v>
      </c>
      <c r="AA163" s="2244"/>
      <c r="AB163" s="2251"/>
      <c r="AC163" s="2251"/>
      <c r="AD163" s="2251"/>
      <c r="AE163" s="2206">
        <f t="shared" si="114"/>
        <v>0</v>
      </c>
      <c r="AF163" s="2206">
        <f t="shared" si="115"/>
        <v>0</v>
      </c>
      <c r="AG163" s="2251">
        <f t="shared" si="95"/>
        <v>0</v>
      </c>
      <c r="AH163" s="2251">
        <f t="shared" si="96"/>
        <v>0</v>
      </c>
      <c r="AI163" s="2252">
        <f t="shared" si="97"/>
        <v>0</v>
      </c>
      <c r="AJ163" s="2246">
        <v>12</v>
      </c>
      <c r="AK163" s="2253">
        <v>1976351</v>
      </c>
      <c r="AL163" s="2253">
        <v>130113</v>
      </c>
      <c r="AM163" s="2253">
        <v>0</v>
      </c>
      <c r="AN163" s="2206">
        <f t="shared" si="116"/>
        <v>2106464</v>
      </c>
      <c r="AO163" s="2206">
        <f t="shared" si="117"/>
        <v>25277568</v>
      </c>
      <c r="AP163" s="2251">
        <f t="shared" si="98"/>
        <v>23716212</v>
      </c>
      <c r="AQ163" s="2251">
        <f t="shared" si="99"/>
        <v>1561356</v>
      </c>
      <c r="AR163" s="2251">
        <f t="shared" si="100"/>
        <v>0</v>
      </c>
      <c r="AS163" s="2244">
        <v>12</v>
      </c>
      <c r="AT163" s="2206">
        <v>1976351</v>
      </c>
      <c r="AU163" s="2206">
        <v>130113</v>
      </c>
      <c r="AV163" s="2206">
        <v>0</v>
      </c>
      <c r="AW163" s="2206">
        <f t="shared" si="118"/>
        <v>2106464</v>
      </c>
      <c r="AX163" s="2206">
        <f t="shared" si="119"/>
        <v>25277568</v>
      </c>
      <c r="AY163" s="2251">
        <f t="shared" si="101"/>
        <v>23716212</v>
      </c>
      <c r="AZ163" s="2251">
        <f t="shared" si="102"/>
        <v>1561356</v>
      </c>
      <c r="BA163" s="2251">
        <f t="shared" si="103"/>
        <v>0</v>
      </c>
      <c r="BB163" s="2244">
        <f t="shared" si="83"/>
        <v>0</v>
      </c>
      <c r="BC163" s="2207">
        <f t="shared" si="84"/>
        <v>0</v>
      </c>
      <c r="BD163" s="2244"/>
      <c r="BE163" s="2075">
        <f t="shared" si="125"/>
        <v>25277568</v>
      </c>
      <c r="BF163" s="2246">
        <v>12</v>
      </c>
      <c r="BG163" s="2075">
        <v>1976351</v>
      </c>
      <c r="BH163" s="2075">
        <v>130113</v>
      </c>
      <c r="BI163" s="2075">
        <v>0</v>
      </c>
      <c r="BJ163" s="2206">
        <f t="shared" si="120"/>
        <v>2106464</v>
      </c>
      <c r="BK163" s="2206">
        <f t="shared" si="121"/>
        <v>25277568</v>
      </c>
      <c r="BL163" s="2206">
        <f t="shared" si="104"/>
        <v>23716212</v>
      </c>
      <c r="BM163" s="2206">
        <f t="shared" si="105"/>
        <v>1561356</v>
      </c>
      <c r="BN163" s="2206">
        <f t="shared" si="106"/>
        <v>0</v>
      </c>
      <c r="BO163" s="2244">
        <v>12</v>
      </c>
      <c r="BP163" s="2075">
        <v>1976351</v>
      </c>
      <c r="BQ163" s="2075">
        <v>130113</v>
      </c>
      <c r="BR163" s="2075">
        <v>0</v>
      </c>
      <c r="BS163" s="2206">
        <f t="shared" si="122"/>
        <v>2106464</v>
      </c>
      <c r="BT163" s="2206">
        <f t="shared" si="123"/>
        <v>25277568</v>
      </c>
      <c r="BU163" s="2206">
        <f t="shared" si="107"/>
        <v>23716212</v>
      </c>
      <c r="BV163" s="2206">
        <f t="shared" si="108"/>
        <v>1561356</v>
      </c>
      <c r="BW163" s="2206">
        <f t="shared" si="109"/>
        <v>0</v>
      </c>
      <c r="BX163" s="2244">
        <f t="shared" si="79"/>
        <v>0</v>
      </c>
      <c r="BY163" s="2207">
        <f t="shared" si="80"/>
        <v>0</v>
      </c>
      <c r="BZ163" s="2211">
        <f>+BO163-AA163</f>
        <v>12</v>
      </c>
      <c r="CA163" s="2212">
        <f>+BT163-AF163</f>
        <v>25277568</v>
      </c>
      <c r="CB163" s="2083"/>
      <c r="CC163" s="2083"/>
      <c r="CD163" s="2237"/>
      <c r="CF163" s="2200"/>
      <c r="CJ163" s="1975"/>
      <c r="CK163" s="1975"/>
      <c r="CL163" s="1975"/>
      <c r="CM163" s="1975"/>
      <c r="CN163" s="1975"/>
      <c r="CO163" s="1975"/>
      <c r="CP163" s="1975"/>
    </row>
    <row r="164" spans="1:94" s="1974" customFormat="1" ht="18" customHeight="1" outlineLevel="1">
      <c r="A164" s="2250" t="s">
        <v>3210</v>
      </c>
      <c r="B164" s="2250" t="b">
        <v>1</v>
      </c>
      <c r="C164" s="2201"/>
      <c r="D164" s="2236" t="s">
        <v>3211</v>
      </c>
      <c r="E164" s="2243"/>
      <c r="F164" s="2204" t="s">
        <v>3212</v>
      </c>
      <c r="G164" s="2244">
        <v>6</v>
      </c>
      <c r="H164" s="2251">
        <v>406057</v>
      </c>
      <c r="I164" s="2251">
        <v>1613760</v>
      </c>
      <c r="J164" s="2251">
        <v>316</v>
      </c>
      <c r="K164" s="2206">
        <f t="shared" si="110"/>
        <v>2020133</v>
      </c>
      <c r="L164" s="2206">
        <f t="shared" si="111"/>
        <v>12120798</v>
      </c>
      <c r="M164" s="2251">
        <f t="shared" si="89"/>
        <v>2436342</v>
      </c>
      <c r="N164" s="2251">
        <f t="shared" si="90"/>
        <v>9682560</v>
      </c>
      <c r="O164" s="2251">
        <f t="shared" si="91"/>
        <v>1896</v>
      </c>
      <c r="P164" s="2244">
        <v>6</v>
      </c>
      <c r="Q164" s="2206">
        <v>406057</v>
      </c>
      <c r="R164" s="2206">
        <v>1613760</v>
      </c>
      <c r="S164" s="2206">
        <v>316</v>
      </c>
      <c r="T164" s="2206">
        <f t="shared" si="112"/>
        <v>2020133</v>
      </c>
      <c r="U164" s="2206">
        <f t="shared" si="113"/>
        <v>12120798</v>
      </c>
      <c r="V164" s="2251">
        <f t="shared" si="92"/>
        <v>2436342</v>
      </c>
      <c r="W164" s="2251">
        <f t="shared" si="93"/>
        <v>9682560</v>
      </c>
      <c r="X164" s="2251">
        <f t="shared" si="94"/>
        <v>1896</v>
      </c>
      <c r="Y164" s="2244">
        <f t="shared" si="81"/>
        <v>0</v>
      </c>
      <c r="Z164" s="2207">
        <f t="shared" si="82"/>
        <v>0</v>
      </c>
      <c r="AA164" s="2244"/>
      <c r="AB164" s="2251"/>
      <c r="AC164" s="2251"/>
      <c r="AD164" s="2251"/>
      <c r="AE164" s="2206">
        <f t="shared" si="114"/>
        <v>0</v>
      </c>
      <c r="AF164" s="2206">
        <f t="shared" si="115"/>
        <v>0</v>
      </c>
      <c r="AG164" s="2251">
        <f t="shared" si="95"/>
        <v>0</v>
      </c>
      <c r="AH164" s="2251">
        <f t="shared" si="96"/>
        <v>0</v>
      </c>
      <c r="AI164" s="2252">
        <f t="shared" si="97"/>
        <v>0</v>
      </c>
      <c r="AJ164" s="2246">
        <v>6</v>
      </c>
      <c r="AK164" s="2253">
        <v>406057</v>
      </c>
      <c r="AL164" s="2253">
        <v>1758998</v>
      </c>
      <c r="AM164" s="2253">
        <v>316</v>
      </c>
      <c r="AN164" s="2206">
        <f t="shared" si="116"/>
        <v>2165371</v>
      </c>
      <c r="AO164" s="2206">
        <f t="shared" si="117"/>
        <v>12992226</v>
      </c>
      <c r="AP164" s="2251">
        <f t="shared" si="98"/>
        <v>2436342</v>
      </c>
      <c r="AQ164" s="2251">
        <f t="shared" si="99"/>
        <v>10553988</v>
      </c>
      <c r="AR164" s="2251">
        <f t="shared" si="100"/>
        <v>1896</v>
      </c>
      <c r="AS164" s="2244">
        <v>6</v>
      </c>
      <c r="AT164" s="2206">
        <v>406057</v>
      </c>
      <c r="AU164" s="2206">
        <v>1758998</v>
      </c>
      <c r="AV164" s="2206">
        <v>316</v>
      </c>
      <c r="AW164" s="2206">
        <f t="shared" si="118"/>
        <v>2165371</v>
      </c>
      <c r="AX164" s="2206">
        <f t="shared" si="119"/>
        <v>12992226</v>
      </c>
      <c r="AY164" s="2251">
        <f t="shared" si="101"/>
        <v>2436342</v>
      </c>
      <c r="AZ164" s="2251">
        <f t="shared" si="102"/>
        <v>10553988</v>
      </c>
      <c r="BA164" s="2251">
        <f t="shared" si="103"/>
        <v>1896</v>
      </c>
      <c r="BB164" s="2244">
        <f t="shared" si="83"/>
        <v>0</v>
      </c>
      <c r="BC164" s="2207">
        <f t="shared" si="84"/>
        <v>0</v>
      </c>
      <c r="BD164" s="2244"/>
      <c r="BE164" s="2207">
        <f t="shared" si="125"/>
        <v>12992226</v>
      </c>
      <c r="BF164" s="2246">
        <v>6</v>
      </c>
      <c r="BG164" s="2075">
        <v>406057</v>
      </c>
      <c r="BH164" s="2075">
        <v>1758998</v>
      </c>
      <c r="BI164" s="2075">
        <v>316</v>
      </c>
      <c r="BJ164" s="2206">
        <f t="shared" si="120"/>
        <v>2165371</v>
      </c>
      <c r="BK164" s="2206">
        <f t="shared" si="121"/>
        <v>12992226</v>
      </c>
      <c r="BL164" s="2206">
        <f t="shared" si="104"/>
        <v>2436342</v>
      </c>
      <c r="BM164" s="2206">
        <f t="shared" si="105"/>
        <v>10553988</v>
      </c>
      <c r="BN164" s="2206">
        <f t="shared" si="106"/>
        <v>1896</v>
      </c>
      <c r="BO164" s="2244">
        <v>6</v>
      </c>
      <c r="BP164" s="2075">
        <v>406057</v>
      </c>
      <c r="BQ164" s="2075">
        <v>1758998</v>
      </c>
      <c r="BR164" s="2075">
        <v>316</v>
      </c>
      <c r="BS164" s="2206">
        <f t="shared" si="122"/>
        <v>2165371</v>
      </c>
      <c r="BT164" s="2206">
        <f t="shared" si="123"/>
        <v>12992226</v>
      </c>
      <c r="BU164" s="2206">
        <f t="shared" si="107"/>
        <v>2436342</v>
      </c>
      <c r="BV164" s="2206">
        <f t="shared" si="108"/>
        <v>10553988</v>
      </c>
      <c r="BW164" s="2206">
        <f t="shared" si="109"/>
        <v>1896</v>
      </c>
      <c r="BX164" s="2244">
        <f t="shared" si="79"/>
        <v>0</v>
      </c>
      <c r="BY164" s="2207">
        <f t="shared" si="80"/>
        <v>0</v>
      </c>
      <c r="BZ164" s="2211"/>
      <c r="CA164" s="2212"/>
      <c r="CB164" s="2083"/>
      <c r="CC164" s="2083"/>
      <c r="CD164" s="2237"/>
      <c r="CF164" s="2200"/>
      <c r="CJ164" s="1975"/>
      <c r="CK164" s="1975"/>
      <c r="CL164" s="1975"/>
      <c r="CM164" s="1975"/>
      <c r="CN164" s="1975"/>
      <c r="CO164" s="1975"/>
      <c r="CP164" s="1975"/>
    </row>
    <row r="165" spans="1:94" s="1974" customFormat="1" ht="18" customHeight="1" outlineLevel="1">
      <c r="A165" s="2235"/>
      <c r="B165" s="2235"/>
      <c r="C165" s="2201"/>
      <c r="D165" s="2232" t="s">
        <v>3213</v>
      </c>
      <c r="E165" s="2243"/>
      <c r="F165" s="2204"/>
      <c r="G165" s="2244"/>
      <c r="H165" s="2206"/>
      <c r="I165" s="2206"/>
      <c r="J165" s="2206"/>
      <c r="K165" s="2206">
        <f t="shared" si="110"/>
        <v>0</v>
      </c>
      <c r="L165" s="2206">
        <f t="shared" si="111"/>
        <v>0</v>
      </c>
      <c r="M165" s="2206">
        <f t="shared" si="89"/>
        <v>0</v>
      </c>
      <c r="N165" s="2206">
        <f t="shared" si="90"/>
        <v>0</v>
      </c>
      <c r="O165" s="2206">
        <f t="shared" si="91"/>
        <v>0</v>
      </c>
      <c r="P165" s="2244"/>
      <c r="Q165" s="2206"/>
      <c r="R165" s="2206"/>
      <c r="S165" s="2206"/>
      <c r="T165" s="2206">
        <f t="shared" si="112"/>
        <v>0</v>
      </c>
      <c r="U165" s="2206">
        <f t="shared" si="113"/>
        <v>0</v>
      </c>
      <c r="V165" s="2206">
        <f t="shared" si="92"/>
        <v>0</v>
      </c>
      <c r="W165" s="2206">
        <f t="shared" si="93"/>
        <v>0</v>
      </c>
      <c r="X165" s="2206">
        <f t="shared" si="94"/>
        <v>0</v>
      </c>
      <c r="Y165" s="2244"/>
      <c r="Z165" s="2207"/>
      <c r="AA165" s="2244">
        <v>0</v>
      </c>
      <c r="AB165" s="2206"/>
      <c r="AC165" s="2206"/>
      <c r="AD165" s="2206"/>
      <c r="AE165" s="2206">
        <f t="shared" si="114"/>
        <v>0</v>
      </c>
      <c r="AF165" s="2206">
        <f t="shared" si="115"/>
        <v>0</v>
      </c>
      <c r="AG165" s="2206">
        <f t="shared" si="95"/>
        <v>0</v>
      </c>
      <c r="AH165" s="2206">
        <f t="shared" si="96"/>
        <v>0</v>
      </c>
      <c r="AI165" s="2207">
        <f t="shared" si="97"/>
        <v>0</v>
      </c>
      <c r="AJ165" s="2246">
        <v>0</v>
      </c>
      <c r="AK165" s="2075"/>
      <c r="AL165" s="2075"/>
      <c r="AM165" s="2075"/>
      <c r="AN165" s="2206">
        <f t="shared" si="116"/>
        <v>0</v>
      </c>
      <c r="AO165" s="2206">
        <f t="shared" si="117"/>
        <v>0</v>
      </c>
      <c r="AP165" s="2206">
        <f t="shared" si="98"/>
        <v>0</v>
      </c>
      <c r="AQ165" s="2206">
        <f t="shared" si="99"/>
        <v>0</v>
      </c>
      <c r="AR165" s="2206">
        <f t="shared" si="100"/>
        <v>0</v>
      </c>
      <c r="AS165" s="2244">
        <v>0</v>
      </c>
      <c r="AT165" s="2075"/>
      <c r="AU165" s="2075"/>
      <c r="AV165" s="2075"/>
      <c r="AW165" s="2206">
        <f t="shared" si="118"/>
        <v>0</v>
      </c>
      <c r="AX165" s="2206">
        <f t="shared" si="119"/>
        <v>0</v>
      </c>
      <c r="AY165" s="2206">
        <f t="shared" si="101"/>
        <v>0</v>
      </c>
      <c r="AZ165" s="2206">
        <f t="shared" si="102"/>
        <v>0</v>
      </c>
      <c r="BA165" s="2206">
        <f t="shared" si="103"/>
        <v>0</v>
      </c>
      <c r="BB165" s="2244">
        <f t="shared" si="83"/>
        <v>0</v>
      </c>
      <c r="BC165" s="2207">
        <f t="shared" si="84"/>
        <v>0</v>
      </c>
      <c r="BD165" s="2244">
        <f t="shared" ref="BD165:BD228" si="126">AS165-AA165</f>
        <v>0</v>
      </c>
      <c r="BE165" s="2207">
        <f t="shared" si="125"/>
        <v>0</v>
      </c>
      <c r="BF165" s="2246">
        <v>0</v>
      </c>
      <c r="BG165" s="2075">
        <v>0</v>
      </c>
      <c r="BH165" s="2075">
        <v>0</v>
      </c>
      <c r="BI165" s="2075">
        <v>0</v>
      </c>
      <c r="BJ165" s="2206">
        <f t="shared" si="120"/>
        <v>0</v>
      </c>
      <c r="BK165" s="2206">
        <f t="shared" si="121"/>
        <v>0</v>
      </c>
      <c r="BL165" s="2206">
        <f t="shared" si="104"/>
        <v>0</v>
      </c>
      <c r="BM165" s="2206">
        <f t="shared" si="105"/>
        <v>0</v>
      </c>
      <c r="BN165" s="2206">
        <f t="shared" si="106"/>
        <v>0</v>
      </c>
      <c r="BO165" s="2244">
        <v>0</v>
      </c>
      <c r="BP165" s="2075">
        <v>0</v>
      </c>
      <c r="BQ165" s="2075">
        <v>0</v>
      </c>
      <c r="BR165" s="2075">
        <v>0</v>
      </c>
      <c r="BS165" s="2206">
        <f t="shared" si="122"/>
        <v>0</v>
      </c>
      <c r="BT165" s="2206">
        <f t="shared" si="123"/>
        <v>0</v>
      </c>
      <c r="BU165" s="2206">
        <f t="shared" si="107"/>
        <v>0</v>
      </c>
      <c r="BV165" s="2206">
        <f t="shared" si="108"/>
        <v>0</v>
      </c>
      <c r="BW165" s="2206">
        <f t="shared" si="109"/>
        <v>0</v>
      </c>
      <c r="BX165" s="2244">
        <f t="shared" si="79"/>
        <v>0</v>
      </c>
      <c r="BY165" s="2207">
        <f t="shared" si="80"/>
        <v>0</v>
      </c>
      <c r="BZ165" s="2211">
        <f t="shared" ref="BZ165:BZ228" si="127">+BO165-AA165</f>
        <v>0</v>
      </c>
      <c r="CA165" s="2212">
        <f t="shared" ref="CA165:CA228" si="128">+BT165-AF165</f>
        <v>0</v>
      </c>
      <c r="CB165" s="2247"/>
      <c r="CC165" s="2083"/>
      <c r="CD165" s="2237"/>
      <c r="CF165" s="2200"/>
    </row>
    <row r="166" spans="1:94" s="1974" customFormat="1" ht="18" customHeight="1" outlineLevel="1">
      <c r="A166" s="2235" t="s">
        <v>3214</v>
      </c>
      <c r="B166" s="2235" t="b">
        <v>1</v>
      </c>
      <c r="C166" s="2201"/>
      <c r="D166" s="2236" t="s">
        <v>3215</v>
      </c>
      <c r="E166" s="2243" t="s">
        <v>3216</v>
      </c>
      <c r="F166" s="2204" t="s">
        <v>365</v>
      </c>
      <c r="G166" s="2244">
        <v>890.4</v>
      </c>
      <c r="H166" s="2206">
        <v>1130</v>
      </c>
      <c r="I166" s="2206">
        <v>24240</v>
      </c>
      <c r="J166" s="2206"/>
      <c r="K166" s="2206">
        <f t="shared" si="110"/>
        <v>25370</v>
      </c>
      <c r="L166" s="2206">
        <f t="shared" si="111"/>
        <v>22589448</v>
      </c>
      <c r="M166" s="2206">
        <f t="shared" si="89"/>
        <v>1006152</v>
      </c>
      <c r="N166" s="2206">
        <f t="shared" si="90"/>
        <v>21583296</v>
      </c>
      <c r="O166" s="2206">
        <f t="shared" si="91"/>
        <v>0</v>
      </c>
      <c r="P166" s="2244">
        <v>890.4</v>
      </c>
      <c r="Q166" s="2206">
        <v>1130</v>
      </c>
      <c r="R166" s="2206">
        <v>24240</v>
      </c>
      <c r="S166" s="2206"/>
      <c r="T166" s="2206">
        <f t="shared" si="112"/>
        <v>25370</v>
      </c>
      <c r="U166" s="2206">
        <f t="shared" si="113"/>
        <v>22589448</v>
      </c>
      <c r="V166" s="2206">
        <f t="shared" si="92"/>
        <v>1006152</v>
      </c>
      <c r="W166" s="2206">
        <f t="shared" si="93"/>
        <v>21583296</v>
      </c>
      <c r="X166" s="2206">
        <f t="shared" si="94"/>
        <v>0</v>
      </c>
      <c r="Y166" s="2245">
        <f t="shared" ref="Y166:Y229" si="129">+P166-G166</f>
        <v>0</v>
      </c>
      <c r="Z166" s="2207">
        <f t="shared" ref="Z166:Z229" si="130">+U166-L166</f>
        <v>0</v>
      </c>
      <c r="AA166" s="2245">
        <v>901</v>
      </c>
      <c r="AB166" s="2206">
        <v>32000</v>
      </c>
      <c r="AC166" s="2206"/>
      <c r="AD166" s="2206">
        <v>5000</v>
      </c>
      <c r="AE166" s="2206">
        <f t="shared" si="114"/>
        <v>37000</v>
      </c>
      <c r="AF166" s="2206">
        <f t="shared" si="115"/>
        <v>33337000</v>
      </c>
      <c r="AG166" s="2206">
        <f t="shared" si="95"/>
        <v>28832000</v>
      </c>
      <c r="AH166" s="2206">
        <f t="shared" si="96"/>
        <v>0</v>
      </c>
      <c r="AI166" s="2207">
        <f t="shared" si="97"/>
        <v>4505000</v>
      </c>
      <c r="AJ166" s="2246">
        <v>890.4</v>
      </c>
      <c r="AK166" s="2075">
        <v>32000</v>
      </c>
      <c r="AL166" s="2075"/>
      <c r="AM166" s="2075">
        <v>5000</v>
      </c>
      <c r="AN166" s="2206">
        <f t="shared" si="116"/>
        <v>37000</v>
      </c>
      <c r="AO166" s="2206">
        <f t="shared" si="117"/>
        <v>32944800</v>
      </c>
      <c r="AP166" s="2206">
        <f t="shared" si="98"/>
        <v>28492800</v>
      </c>
      <c r="AQ166" s="2206">
        <f t="shared" si="99"/>
        <v>0</v>
      </c>
      <c r="AR166" s="2206">
        <f t="shared" si="100"/>
        <v>4452000</v>
      </c>
      <c r="AS166" s="2245">
        <v>890.4</v>
      </c>
      <c r="AT166" s="2075">
        <v>32000</v>
      </c>
      <c r="AU166" s="2075"/>
      <c r="AV166" s="2075">
        <v>5000</v>
      </c>
      <c r="AW166" s="2206">
        <f t="shared" si="118"/>
        <v>37000</v>
      </c>
      <c r="AX166" s="2206">
        <f t="shared" si="119"/>
        <v>32944800</v>
      </c>
      <c r="AY166" s="2206">
        <f t="shared" si="101"/>
        <v>28492800</v>
      </c>
      <c r="AZ166" s="2206">
        <f t="shared" si="102"/>
        <v>0</v>
      </c>
      <c r="BA166" s="2206">
        <f t="shared" si="103"/>
        <v>4452000</v>
      </c>
      <c r="BB166" s="2245">
        <f t="shared" si="83"/>
        <v>0</v>
      </c>
      <c r="BC166" s="2207">
        <f t="shared" si="84"/>
        <v>0</v>
      </c>
      <c r="BD166" s="2245">
        <f t="shared" si="126"/>
        <v>-10.600000000000023</v>
      </c>
      <c r="BE166" s="2207">
        <f t="shared" si="125"/>
        <v>-392200</v>
      </c>
      <c r="BF166" s="2246">
        <v>890.4</v>
      </c>
      <c r="BG166" s="2075">
        <v>32000</v>
      </c>
      <c r="BH166" s="2075">
        <v>0</v>
      </c>
      <c r="BI166" s="2075">
        <v>5000</v>
      </c>
      <c r="BJ166" s="2206">
        <f t="shared" si="120"/>
        <v>37000</v>
      </c>
      <c r="BK166" s="2206">
        <f t="shared" si="121"/>
        <v>32944800</v>
      </c>
      <c r="BL166" s="2206">
        <f t="shared" si="104"/>
        <v>28492800</v>
      </c>
      <c r="BM166" s="2206">
        <f t="shared" si="105"/>
        <v>0</v>
      </c>
      <c r="BN166" s="2206">
        <f t="shared" si="106"/>
        <v>4452000</v>
      </c>
      <c r="BO166" s="2245">
        <v>890.4</v>
      </c>
      <c r="BP166" s="2075">
        <v>32000</v>
      </c>
      <c r="BQ166" s="2075">
        <v>0</v>
      </c>
      <c r="BR166" s="2075">
        <v>5000</v>
      </c>
      <c r="BS166" s="2206">
        <f t="shared" si="122"/>
        <v>37000</v>
      </c>
      <c r="BT166" s="2206">
        <f t="shared" si="123"/>
        <v>32944800</v>
      </c>
      <c r="BU166" s="2206">
        <f t="shared" si="107"/>
        <v>28492800</v>
      </c>
      <c r="BV166" s="2206">
        <f t="shared" si="108"/>
        <v>0</v>
      </c>
      <c r="BW166" s="2206">
        <f t="shared" si="109"/>
        <v>4452000</v>
      </c>
      <c r="BX166" s="2245">
        <f t="shared" si="79"/>
        <v>0</v>
      </c>
      <c r="BY166" s="2207">
        <f t="shared" si="80"/>
        <v>0</v>
      </c>
      <c r="BZ166" s="2211">
        <f t="shared" si="127"/>
        <v>-10.600000000000023</v>
      </c>
      <c r="CA166" s="2212">
        <f t="shared" si="128"/>
        <v>-392200</v>
      </c>
      <c r="CB166" s="2247"/>
      <c r="CC166" s="2083"/>
      <c r="CD166" s="2237"/>
      <c r="CF166" s="2200"/>
    </row>
    <row r="167" spans="1:94" s="1974" customFormat="1" ht="18" customHeight="1" outlineLevel="1">
      <c r="A167" s="2235" t="s">
        <v>3217</v>
      </c>
      <c r="B167" s="2235" t="b">
        <v>1</v>
      </c>
      <c r="C167" s="2201"/>
      <c r="D167" s="2236" t="s">
        <v>3218</v>
      </c>
      <c r="E167" s="2243" t="s">
        <v>3219</v>
      </c>
      <c r="F167" s="2204" t="s">
        <v>365</v>
      </c>
      <c r="G167" s="2244">
        <v>240.3</v>
      </c>
      <c r="H167" s="2206">
        <v>30620</v>
      </c>
      <c r="I167" s="2206"/>
      <c r="J167" s="2206"/>
      <c r="K167" s="2206">
        <f t="shared" si="110"/>
        <v>30620</v>
      </c>
      <c r="L167" s="2206">
        <f t="shared" si="111"/>
        <v>7357986</v>
      </c>
      <c r="M167" s="2206">
        <f t="shared" si="89"/>
        <v>7357986</v>
      </c>
      <c r="N167" s="2206">
        <f t="shared" si="90"/>
        <v>0</v>
      </c>
      <c r="O167" s="2206">
        <f t="shared" si="91"/>
        <v>0</v>
      </c>
      <c r="P167" s="2244">
        <v>240.3</v>
      </c>
      <c r="Q167" s="2206">
        <v>30620</v>
      </c>
      <c r="R167" s="2206"/>
      <c r="S167" s="2206"/>
      <c r="T167" s="2206">
        <f t="shared" si="112"/>
        <v>30620</v>
      </c>
      <c r="U167" s="2206">
        <f t="shared" si="113"/>
        <v>7357986</v>
      </c>
      <c r="V167" s="2206">
        <f t="shared" si="92"/>
        <v>7357986</v>
      </c>
      <c r="W167" s="2206">
        <f t="shared" si="93"/>
        <v>0</v>
      </c>
      <c r="X167" s="2206">
        <f t="shared" si="94"/>
        <v>0</v>
      </c>
      <c r="Y167" s="2245">
        <f t="shared" si="129"/>
        <v>0</v>
      </c>
      <c r="Z167" s="2207">
        <f t="shared" si="130"/>
        <v>0</v>
      </c>
      <c r="AA167" s="2245">
        <v>234</v>
      </c>
      <c r="AB167" s="2206">
        <v>65000</v>
      </c>
      <c r="AC167" s="2206"/>
      <c r="AD167" s="2206">
        <v>3000</v>
      </c>
      <c r="AE167" s="2206">
        <f t="shared" si="114"/>
        <v>68000</v>
      </c>
      <c r="AF167" s="2206">
        <f t="shared" si="115"/>
        <v>15912000</v>
      </c>
      <c r="AG167" s="2206">
        <f t="shared" si="95"/>
        <v>15210000</v>
      </c>
      <c r="AH167" s="2206">
        <f t="shared" si="96"/>
        <v>0</v>
      </c>
      <c r="AI167" s="2207">
        <f t="shared" si="97"/>
        <v>702000</v>
      </c>
      <c r="AJ167" s="2246">
        <v>240.3</v>
      </c>
      <c r="AK167" s="2075">
        <v>65000</v>
      </c>
      <c r="AL167" s="2075"/>
      <c r="AM167" s="2075">
        <v>3000</v>
      </c>
      <c r="AN167" s="2206">
        <f t="shared" si="116"/>
        <v>68000</v>
      </c>
      <c r="AO167" s="2206">
        <f t="shared" si="117"/>
        <v>16340400</v>
      </c>
      <c r="AP167" s="2206">
        <f t="shared" si="98"/>
        <v>15619500</v>
      </c>
      <c r="AQ167" s="2206">
        <f t="shared" si="99"/>
        <v>0</v>
      </c>
      <c r="AR167" s="2206">
        <f t="shared" si="100"/>
        <v>720900</v>
      </c>
      <c r="AS167" s="2245">
        <v>240.3</v>
      </c>
      <c r="AT167" s="2075">
        <v>65000</v>
      </c>
      <c r="AU167" s="2075"/>
      <c r="AV167" s="2075">
        <v>3000</v>
      </c>
      <c r="AW167" s="2206">
        <f t="shared" si="118"/>
        <v>68000</v>
      </c>
      <c r="AX167" s="2206">
        <f t="shared" si="119"/>
        <v>16340400</v>
      </c>
      <c r="AY167" s="2206">
        <f t="shared" si="101"/>
        <v>15619500</v>
      </c>
      <c r="AZ167" s="2206">
        <f t="shared" si="102"/>
        <v>0</v>
      </c>
      <c r="BA167" s="2206">
        <f t="shared" si="103"/>
        <v>720900</v>
      </c>
      <c r="BB167" s="2245">
        <f t="shared" si="83"/>
        <v>0</v>
      </c>
      <c r="BC167" s="2207">
        <f t="shared" si="84"/>
        <v>0</v>
      </c>
      <c r="BD167" s="2245">
        <f t="shared" si="126"/>
        <v>6.3000000000000114</v>
      </c>
      <c r="BE167" s="2207">
        <f t="shared" si="125"/>
        <v>428400</v>
      </c>
      <c r="BF167" s="2246">
        <v>240.3</v>
      </c>
      <c r="BG167" s="2075">
        <v>65000</v>
      </c>
      <c r="BH167" s="2075">
        <v>0</v>
      </c>
      <c r="BI167" s="2075">
        <v>3000</v>
      </c>
      <c r="BJ167" s="2206">
        <f t="shared" si="120"/>
        <v>68000</v>
      </c>
      <c r="BK167" s="2206">
        <f t="shared" si="121"/>
        <v>16340400</v>
      </c>
      <c r="BL167" s="2206">
        <f t="shared" si="104"/>
        <v>15619500</v>
      </c>
      <c r="BM167" s="2206">
        <f t="shared" si="105"/>
        <v>0</v>
      </c>
      <c r="BN167" s="2206">
        <f t="shared" si="106"/>
        <v>720900</v>
      </c>
      <c r="BO167" s="2245">
        <v>240.3</v>
      </c>
      <c r="BP167" s="2075">
        <v>65000</v>
      </c>
      <c r="BQ167" s="2075">
        <v>0</v>
      </c>
      <c r="BR167" s="2075">
        <v>3000</v>
      </c>
      <c r="BS167" s="2206">
        <f t="shared" si="122"/>
        <v>68000</v>
      </c>
      <c r="BT167" s="2206">
        <f t="shared" si="123"/>
        <v>16340400</v>
      </c>
      <c r="BU167" s="2206">
        <f t="shared" si="107"/>
        <v>15619500</v>
      </c>
      <c r="BV167" s="2206">
        <f t="shared" si="108"/>
        <v>0</v>
      </c>
      <c r="BW167" s="2206">
        <f t="shared" si="109"/>
        <v>720900</v>
      </c>
      <c r="BX167" s="2245">
        <f t="shared" si="79"/>
        <v>0</v>
      </c>
      <c r="BY167" s="2207">
        <f t="shared" si="80"/>
        <v>0</v>
      </c>
      <c r="BZ167" s="2211">
        <f t="shared" si="127"/>
        <v>6.3000000000000114</v>
      </c>
      <c r="CA167" s="2212">
        <f t="shared" si="128"/>
        <v>428400</v>
      </c>
      <c r="CB167" s="2083"/>
      <c r="CC167" s="2083"/>
      <c r="CD167" s="2237"/>
      <c r="CF167" s="2200"/>
    </row>
    <row r="168" spans="1:94" s="1974" customFormat="1" ht="18" customHeight="1" outlineLevel="1">
      <c r="A168" s="2235" t="s">
        <v>3220</v>
      </c>
      <c r="B168" s="2235" t="b">
        <v>1</v>
      </c>
      <c r="C168" s="2201"/>
      <c r="D168" s="2236" t="s">
        <v>3221</v>
      </c>
      <c r="E168" s="2243" t="s">
        <v>3222</v>
      </c>
      <c r="F168" s="2204" t="s">
        <v>365</v>
      </c>
      <c r="G168" s="2244">
        <v>1369.5</v>
      </c>
      <c r="H168" s="2206">
        <v>70</v>
      </c>
      <c r="I168" s="2206">
        <v>2260</v>
      </c>
      <c r="J168" s="2206"/>
      <c r="K168" s="2206">
        <f t="shared" si="110"/>
        <v>2330</v>
      </c>
      <c r="L168" s="2206">
        <f t="shared" si="111"/>
        <v>3190935</v>
      </c>
      <c r="M168" s="2206">
        <f t="shared" si="89"/>
        <v>95865</v>
      </c>
      <c r="N168" s="2206">
        <f t="shared" si="90"/>
        <v>3095070</v>
      </c>
      <c r="O168" s="2206">
        <f t="shared" si="91"/>
        <v>0</v>
      </c>
      <c r="P168" s="2244">
        <v>1369.5</v>
      </c>
      <c r="Q168" s="2206">
        <v>70</v>
      </c>
      <c r="R168" s="2206">
        <v>2260</v>
      </c>
      <c r="S168" s="2206"/>
      <c r="T168" s="2206">
        <f t="shared" si="112"/>
        <v>2330</v>
      </c>
      <c r="U168" s="2206">
        <f t="shared" si="113"/>
        <v>3190935</v>
      </c>
      <c r="V168" s="2206">
        <f t="shared" si="92"/>
        <v>95865</v>
      </c>
      <c r="W168" s="2206">
        <f t="shared" si="93"/>
        <v>3095070</v>
      </c>
      <c r="X168" s="2206">
        <f t="shared" si="94"/>
        <v>0</v>
      </c>
      <c r="Y168" s="2245">
        <f t="shared" si="129"/>
        <v>0</v>
      </c>
      <c r="Z168" s="2207">
        <f t="shared" si="130"/>
        <v>0</v>
      </c>
      <c r="AA168" s="2245">
        <v>1399</v>
      </c>
      <c r="AB168" s="2206">
        <v>2000</v>
      </c>
      <c r="AC168" s="2206">
        <v>5000</v>
      </c>
      <c r="AD168" s="2206"/>
      <c r="AE168" s="2206">
        <f t="shared" si="114"/>
        <v>7000</v>
      </c>
      <c r="AF168" s="2206">
        <f t="shared" si="115"/>
        <v>9793000</v>
      </c>
      <c r="AG168" s="2206">
        <f t="shared" si="95"/>
        <v>2798000</v>
      </c>
      <c r="AH168" s="2206">
        <f t="shared" si="96"/>
        <v>6995000</v>
      </c>
      <c r="AI168" s="2207">
        <f t="shared" si="97"/>
        <v>0</v>
      </c>
      <c r="AJ168" s="2246">
        <v>1369.5</v>
      </c>
      <c r="AK168" s="2075">
        <v>2000</v>
      </c>
      <c r="AL168" s="2075">
        <v>5000</v>
      </c>
      <c r="AM168" s="2075"/>
      <c r="AN168" s="2206">
        <f t="shared" si="116"/>
        <v>7000</v>
      </c>
      <c r="AO168" s="2206">
        <f t="shared" si="117"/>
        <v>9586500</v>
      </c>
      <c r="AP168" s="2206">
        <f t="shared" si="98"/>
        <v>2739000</v>
      </c>
      <c r="AQ168" s="2206">
        <f t="shared" si="99"/>
        <v>6847500</v>
      </c>
      <c r="AR168" s="2206">
        <f t="shared" si="100"/>
        <v>0</v>
      </c>
      <c r="AS168" s="2245">
        <v>1369.5</v>
      </c>
      <c r="AT168" s="2075">
        <v>2000</v>
      </c>
      <c r="AU168" s="2075">
        <v>5000</v>
      </c>
      <c r="AV168" s="2075"/>
      <c r="AW168" s="2206">
        <f t="shared" si="118"/>
        <v>7000</v>
      </c>
      <c r="AX168" s="2206">
        <f t="shared" si="119"/>
        <v>9586500</v>
      </c>
      <c r="AY168" s="2206">
        <f t="shared" si="101"/>
        <v>2739000</v>
      </c>
      <c r="AZ168" s="2206">
        <f t="shared" si="102"/>
        <v>6847500</v>
      </c>
      <c r="BA168" s="2206">
        <f t="shared" si="103"/>
        <v>0</v>
      </c>
      <c r="BB168" s="2245">
        <f t="shared" si="83"/>
        <v>0</v>
      </c>
      <c r="BC168" s="2207">
        <f t="shared" si="84"/>
        <v>0</v>
      </c>
      <c r="BD168" s="2245">
        <f t="shared" si="126"/>
        <v>-29.5</v>
      </c>
      <c r="BE168" s="2207">
        <f t="shared" si="125"/>
        <v>-206500</v>
      </c>
      <c r="BF168" s="2246">
        <v>1369.5</v>
      </c>
      <c r="BG168" s="2075">
        <v>2000</v>
      </c>
      <c r="BH168" s="2075">
        <v>5000</v>
      </c>
      <c r="BI168" s="2075">
        <v>0</v>
      </c>
      <c r="BJ168" s="2206">
        <f t="shared" si="120"/>
        <v>7000</v>
      </c>
      <c r="BK168" s="2206">
        <f t="shared" si="121"/>
        <v>9586500</v>
      </c>
      <c r="BL168" s="2206">
        <f t="shared" si="104"/>
        <v>2739000</v>
      </c>
      <c r="BM168" s="2206">
        <f t="shared" si="105"/>
        <v>6847500</v>
      </c>
      <c r="BN168" s="2206">
        <f t="shared" si="106"/>
        <v>0</v>
      </c>
      <c r="BO168" s="2245">
        <v>1369.5</v>
      </c>
      <c r="BP168" s="2075">
        <v>2000</v>
      </c>
      <c r="BQ168" s="2075">
        <v>5000</v>
      </c>
      <c r="BR168" s="2075">
        <v>0</v>
      </c>
      <c r="BS168" s="2206">
        <f t="shared" si="122"/>
        <v>7000</v>
      </c>
      <c r="BT168" s="2206">
        <f t="shared" si="123"/>
        <v>9586500</v>
      </c>
      <c r="BU168" s="2206">
        <f t="shared" si="107"/>
        <v>2739000</v>
      </c>
      <c r="BV168" s="2206">
        <f t="shared" si="108"/>
        <v>6847500</v>
      </c>
      <c r="BW168" s="2206">
        <f t="shared" si="109"/>
        <v>0</v>
      </c>
      <c r="BX168" s="2245">
        <f t="shared" si="79"/>
        <v>0</v>
      </c>
      <c r="BY168" s="2207">
        <f t="shared" si="80"/>
        <v>0</v>
      </c>
      <c r="BZ168" s="2211">
        <f t="shared" si="127"/>
        <v>-29.5</v>
      </c>
      <c r="CA168" s="2212">
        <f t="shared" si="128"/>
        <v>-206500</v>
      </c>
      <c r="CB168" s="2288"/>
      <c r="CC168" s="2069"/>
      <c r="CD168" s="2237"/>
      <c r="CF168" s="2200"/>
    </row>
    <row r="169" spans="1:94" s="1974" customFormat="1" ht="18" customHeight="1" outlineLevel="1">
      <c r="A169" s="2235" t="s">
        <v>3223</v>
      </c>
      <c r="B169" s="2235" t="b">
        <v>1</v>
      </c>
      <c r="C169" s="2201"/>
      <c r="D169" s="2236" t="s">
        <v>3221</v>
      </c>
      <c r="E169" s="2243" t="s">
        <v>3224</v>
      </c>
      <c r="F169" s="2204" t="s">
        <v>365</v>
      </c>
      <c r="G169" s="2244">
        <v>219.7</v>
      </c>
      <c r="H169" s="2206">
        <v>70</v>
      </c>
      <c r="I169" s="2206">
        <v>2260</v>
      </c>
      <c r="J169" s="2206"/>
      <c r="K169" s="2206">
        <f t="shared" si="110"/>
        <v>2330</v>
      </c>
      <c r="L169" s="2206">
        <f t="shared" si="111"/>
        <v>511901</v>
      </c>
      <c r="M169" s="2206">
        <f t="shared" si="89"/>
        <v>15379</v>
      </c>
      <c r="N169" s="2206">
        <f t="shared" si="90"/>
        <v>496522</v>
      </c>
      <c r="O169" s="2206">
        <f t="shared" si="91"/>
        <v>0</v>
      </c>
      <c r="P169" s="2244">
        <v>219.7</v>
      </c>
      <c r="Q169" s="2206">
        <v>70</v>
      </c>
      <c r="R169" s="2206">
        <v>2260</v>
      </c>
      <c r="S169" s="2206"/>
      <c r="T169" s="2206">
        <f t="shared" si="112"/>
        <v>2330</v>
      </c>
      <c r="U169" s="2206">
        <f t="shared" si="113"/>
        <v>511901</v>
      </c>
      <c r="V169" s="2206">
        <f t="shared" si="92"/>
        <v>15379</v>
      </c>
      <c r="W169" s="2206">
        <f t="shared" si="93"/>
        <v>496522</v>
      </c>
      <c r="X169" s="2206">
        <f t="shared" si="94"/>
        <v>0</v>
      </c>
      <c r="Y169" s="2245">
        <f t="shared" si="129"/>
        <v>0</v>
      </c>
      <c r="Z169" s="2207">
        <f t="shared" si="130"/>
        <v>0</v>
      </c>
      <c r="AA169" s="2245">
        <v>478</v>
      </c>
      <c r="AB169" s="2206">
        <v>2000</v>
      </c>
      <c r="AC169" s="2206">
        <v>5000</v>
      </c>
      <c r="AD169" s="2206"/>
      <c r="AE169" s="2206">
        <f t="shared" si="114"/>
        <v>7000</v>
      </c>
      <c r="AF169" s="2206">
        <f t="shared" si="115"/>
        <v>3346000</v>
      </c>
      <c r="AG169" s="2206">
        <f t="shared" si="95"/>
        <v>956000</v>
      </c>
      <c r="AH169" s="2206">
        <f t="shared" si="96"/>
        <v>2390000</v>
      </c>
      <c r="AI169" s="2207">
        <f t="shared" si="97"/>
        <v>0</v>
      </c>
      <c r="AJ169" s="2246">
        <v>219.7</v>
      </c>
      <c r="AK169" s="2075">
        <v>2000</v>
      </c>
      <c r="AL169" s="2075">
        <v>5000</v>
      </c>
      <c r="AM169" s="2075"/>
      <c r="AN169" s="2206">
        <f t="shared" si="116"/>
        <v>7000</v>
      </c>
      <c r="AO169" s="2206">
        <f t="shared" si="117"/>
        <v>1537900</v>
      </c>
      <c r="AP169" s="2206">
        <f t="shared" si="98"/>
        <v>439400</v>
      </c>
      <c r="AQ169" s="2206">
        <f t="shared" si="99"/>
        <v>1098500</v>
      </c>
      <c r="AR169" s="2206">
        <f t="shared" si="100"/>
        <v>0</v>
      </c>
      <c r="AS169" s="2245">
        <v>219.7</v>
      </c>
      <c r="AT169" s="2075">
        <v>2000</v>
      </c>
      <c r="AU169" s="2075">
        <v>5000</v>
      </c>
      <c r="AV169" s="2075"/>
      <c r="AW169" s="2206">
        <f t="shared" si="118"/>
        <v>7000</v>
      </c>
      <c r="AX169" s="2206">
        <f t="shared" si="119"/>
        <v>1537900</v>
      </c>
      <c r="AY169" s="2206">
        <f t="shared" si="101"/>
        <v>439400</v>
      </c>
      <c r="AZ169" s="2206">
        <f t="shared" si="102"/>
        <v>1098500</v>
      </c>
      <c r="BA169" s="2206">
        <f t="shared" si="103"/>
        <v>0</v>
      </c>
      <c r="BB169" s="2245">
        <f t="shared" si="83"/>
        <v>0</v>
      </c>
      <c r="BC169" s="2207">
        <f t="shared" si="84"/>
        <v>0</v>
      </c>
      <c r="BD169" s="2245">
        <f t="shared" si="126"/>
        <v>-258.3</v>
      </c>
      <c r="BE169" s="2207">
        <f t="shared" si="125"/>
        <v>-1808100</v>
      </c>
      <c r="BF169" s="2246">
        <v>219.7</v>
      </c>
      <c r="BG169" s="2075">
        <v>2000</v>
      </c>
      <c r="BH169" s="2075">
        <v>5000</v>
      </c>
      <c r="BI169" s="2075">
        <v>0</v>
      </c>
      <c r="BJ169" s="2206">
        <f t="shared" si="120"/>
        <v>7000</v>
      </c>
      <c r="BK169" s="2206">
        <f t="shared" si="121"/>
        <v>1537900</v>
      </c>
      <c r="BL169" s="2206">
        <f t="shared" si="104"/>
        <v>439400</v>
      </c>
      <c r="BM169" s="2206">
        <f t="shared" si="105"/>
        <v>1098500</v>
      </c>
      <c r="BN169" s="2206">
        <f t="shared" si="106"/>
        <v>0</v>
      </c>
      <c r="BO169" s="2245">
        <v>219.7</v>
      </c>
      <c r="BP169" s="2075">
        <v>2000</v>
      </c>
      <c r="BQ169" s="2075">
        <v>5000</v>
      </c>
      <c r="BR169" s="2075">
        <v>0</v>
      </c>
      <c r="BS169" s="2206">
        <f t="shared" si="122"/>
        <v>7000</v>
      </c>
      <c r="BT169" s="2206">
        <f t="shared" si="123"/>
        <v>1537900</v>
      </c>
      <c r="BU169" s="2206">
        <f t="shared" si="107"/>
        <v>439400</v>
      </c>
      <c r="BV169" s="2206">
        <f t="shared" si="108"/>
        <v>1098500</v>
      </c>
      <c r="BW169" s="2206">
        <f t="shared" si="109"/>
        <v>0</v>
      </c>
      <c r="BX169" s="2245">
        <f t="shared" si="79"/>
        <v>0</v>
      </c>
      <c r="BY169" s="2207">
        <f t="shared" si="80"/>
        <v>0</v>
      </c>
      <c r="BZ169" s="2211">
        <f t="shared" si="127"/>
        <v>-258.3</v>
      </c>
      <c r="CA169" s="2212">
        <f t="shared" si="128"/>
        <v>-1808100</v>
      </c>
      <c r="CB169" s="2247"/>
      <c r="CC169" s="2083"/>
      <c r="CD169" s="2237"/>
      <c r="CF169" s="2200"/>
    </row>
    <row r="170" spans="1:94" s="1974" customFormat="1" ht="18" customHeight="1" outlineLevel="1">
      <c r="A170" s="2235" t="s">
        <v>3225</v>
      </c>
      <c r="B170" s="2235" t="b">
        <v>1</v>
      </c>
      <c r="C170" s="2201"/>
      <c r="D170" s="2236" t="s">
        <v>3226</v>
      </c>
      <c r="E170" s="2243"/>
      <c r="F170" s="2204" t="s">
        <v>365</v>
      </c>
      <c r="G170" s="2244">
        <v>26.6</v>
      </c>
      <c r="H170" s="2206"/>
      <c r="I170" s="2206">
        <v>4870</v>
      </c>
      <c r="J170" s="2206"/>
      <c r="K170" s="2206">
        <f t="shared" si="110"/>
        <v>4870</v>
      </c>
      <c r="L170" s="2206">
        <f t="shared" si="111"/>
        <v>129542</v>
      </c>
      <c r="M170" s="2206">
        <f t="shared" si="89"/>
        <v>0</v>
      </c>
      <c r="N170" s="2206">
        <f t="shared" si="90"/>
        <v>129542</v>
      </c>
      <c r="O170" s="2206">
        <f t="shared" si="91"/>
        <v>0</v>
      </c>
      <c r="P170" s="2244">
        <v>26.6</v>
      </c>
      <c r="Q170" s="2206"/>
      <c r="R170" s="2206">
        <v>4870</v>
      </c>
      <c r="S170" s="2206"/>
      <c r="T170" s="2206">
        <f t="shared" si="112"/>
        <v>4870</v>
      </c>
      <c r="U170" s="2206">
        <f t="shared" si="113"/>
        <v>129542</v>
      </c>
      <c r="V170" s="2206">
        <f t="shared" si="92"/>
        <v>0</v>
      </c>
      <c r="W170" s="2206">
        <f t="shared" si="93"/>
        <v>129542</v>
      </c>
      <c r="X170" s="2206">
        <f t="shared" si="94"/>
        <v>0</v>
      </c>
      <c r="Y170" s="2245">
        <f t="shared" si="129"/>
        <v>0</v>
      </c>
      <c r="Z170" s="2207">
        <f t="shared" si="130"/>
        <v>0</v>
      </c>
      <c r="AA170" s="2245">
        <v>82</v>
      </c>
      <c r="AB170" s="2206"/>
      <c r="AC170" s="2206">
        <v>12000</v>
      </c>
      <c r="AD170" s="2206"/>
      <c r="AE170" s="2206">
        <f t="shared" si="114"/>
        <v>12000</v>
      </c>
      <c r="AF170" s="2206">
        <f t="shared" si="115"/>
        <v>984000</v>
      </c>
      <c r="AG170" s="2206">
        <f t="shared" si="95"/>
        <v>0</v>
      </c>
      <c r="AH170" s="2206">
        <f t="shared" si="96"/>
        <v>984000</v>
      </c>
      <c r="AI170" s="2207">
        <f t="shared" si="97"/>
        <v>0</v>
      </c>
      <c r="AJ170" s="2246">
        <v>26.6</v>
      </c>
      <c r="AK170" s="2075"/>
      <c r="AL170" s="2075">
        <v>12000</v>
      </c>
      <c r="AM170" s="2075"/>
      <c r="AN170" s="2206">
        <f t="shared" si="116"/>
        <v>12000</v>
      </c>
      <c r="AO170" s="2206">
        <f t="shared" si="117"/>
        <v>319200</v>
      </c>
      <c r="AP170" s="2206">
        <f t="shared" si="98"/>
        <v>0</v>
      </c>
      <c r="AQ170" s="2206">
        <f t="shared" si="99"/>
        <v>319200</v>
      </c>
      <c r="AR170" s="2206">
        <f t="shared" si="100"/>
        <v>0</v>
      </c>
      <c r="AS170" s="2245">
        <v>26.6</v>
      </c>
      <c r="AT170" s="2075"/>
      <c r="AU170" s="2075">
        <v>12000</v>
      </c>
      <c r="AV170" s="2075"/>
      <c r="AW170" s="2206">
        <f t="shared" si="118"/>
        <v>12000</v>
      </c>
      <c r="AX170" s="2206">
        <f t="shared" si="119"/>
        <v>319200</v>
      </c>
      <c r="AY170" s="2206">
        <f t="shared" si="101"/>
        <v>0</v>
      </c>
      <c r="AZ170" s="2206">
        <f t="shared" si="102"/>
        <v>319200</v>
      </c>
      <c r="BA170" s="2206">
        <f t="shared" si="103"/>
        <v>0</v>
      </c>
      <c r="BB170" s="2245">
        <f t="shared" si="83"/>
        <v>0</v>
      </c>
      <c r="BC170" s="2207">
        <f t="shared" si="84"/>
        <v>0</v>
      </c>
      <c r="BD170" s="2245">
        <f t="shared" si="126"/>
        <v>-55.4</v>
      </c>
      <c r="BE170" s="2207">
        <f t="shared" si="125"/>
        <v>-664800</v>
      </c>
      <c r="BF170" s="2246">
        <v>26.6</v>
      </c>
      <c r="BG170" s="2075">
        <v>0</v>
      </c>
      <c r="BH170" s="2075">
        <v>12000</v>
      </c>
      <c r="BI170" s="2075">
        <v>0</v>
      </c>
      <c r="BJ170" s="2206">
        <f t="shared" si="120"/>
        <v>12000</v>
      </c>
      <c r="BK170" s="2206">
        <f t="shared" si="121"/>
        <v>319200</v>
      </c>
      <c r="BL170" s="2206">
        <f t="shared" si="104"/>
        <v>0</v>
      </c>
      <c r="BM170" s="2206">
        <f t="shared" si="105"/>
        <v>319200</v>
      </c>
      <c r="BN170" s="2206">
        <f t="shared" si="106"/>
        <v>0</v>
      </c>
      <c r="BO170" s="2245">
        <v>26.6</v>
      </c>
      <c r="BP170" s="2075">
        <v>0</v>
      </c>
      <c r="BQ170" s="2075">
        <v>12000</v>
      </c>
      <c r="BR170" s="2075">
        <v>0</v>
      </c>
      <c r="BS170" s="2206">
        <f t="shared" si="122"/>
        <v>12000</v>
      </c>
      <c r="BT170" s="2206">
        <f t="shared" si="123"/>
        <v>319200</v>
      </c>
      <c r="BU170" s="2206">
        <f t="shared" si="107"/>
        <v>0</v>
      </c>
      <c r="BV170" s="2206">
        <f t="shared" si="108"/>
        <v>319200</v>
      </c>
      <c r="BW170" s="2206">
        <f t="shared" si="109"/>
        <v>0</v>
      </c>
      <c r="BX170" s="2245">
        <f t="shared" si="79"/>
        <v>0</v>
      </c>
      <c r="BY170" s="2207">
        <f t="shared" si="80"/>
        <v>0</v>
      </c>
      <c r="BZ170" s="2211">
        <f t="shared" si="127"/>
        <v>-55.4</v>
      </c>
      <c r="CA170" s="2212">
        <f t="shared" si="128"/>
        <v>-664800</v>
      </c>
      <c r="CB170" s="2288"/>
      <c r="CC170" s="2069"/>
      <c r="CD170" s="2237"/>
      <c r="CF170" s="2200"/>
    </row>
    <row r="171" spans="1:94" s="1974" customFormat="1" ht="18" customHeight="1" outlineLevel="1">
      <c r="A171" s="2235" t="s">
        <v>3227</v>
      </c>
      <c r="B171" s="2235" t="b">
        <v>1</v>
      </c>
      <c r="C171" s="2201"/>
      <c r="D171" s="2236" t="s">
        <v>3228</v>
      </c>
      <c r="E171" s="2243"/>
      <c r="F171" s="2204" t="s">
        <v>365</v>
      </c>
      <c r="G171" s="2244">
        <v>258.7</v>
      </c>
      <c r="H171" s="2206">
        <v>10</v>
      </c>
      <c r="I171" s="2206">
        <v>340</v>
      </c>
      <c r="J171" s="2206">
        <v>8</v>
      </c>
      <c r="K171" s="2206">
        <f t="shared" si="110"/>
        <v>358</v>
      </c>
      <c r="L171" s="2206">
        <f t="shared" si="111"/>
        <v>92614</v>
      </c>
      <c r="M171" s="2206">
        <f t="shared" si="89"/>
        <v>2587</v>
      </c>
      <c r="N171" s="2206">
        <f t="shared" si="90"/>
        <v>87958</v>
      </c>
      <c r="O171" s="2206">
        <f t="shared" si="91"/>
        <v>2069</v>
      </c>
      <c r="P171" s="2244">
        <v>258.7</v>
      </c>
      <c r="Q171" s="2206">
        <v>10</v>
      </c>
      <c r="R171" s="2206">
        <v>340</v>
      </c>
      <c r="S171" s="2206">
        <v>8</v>
      </c>
      <c r="T171" s="2206">
        <f t="shared" si="112"/>
        <v>358</v>
      </c>
      <c r="U171" s="2206">
        <f t="shared" si="113"/>
        <v>92614</v>
      </c>
      <c r="V171" s="2206">
        <f t="shared" si="92"/>
        <v>2587</v>
      </c>
      <c r="W171" s="2206">
        <f t="shared" si="93"/>
        <v>87958</v>
      </c>
      <c r="X171" s="2206">
        <f t="shared" si="94"/>
        <v>2069</v>
      </c>
      <c r="Y171" s="2245">
        <f t="shared" si="129"/>
        <v>0</v>
      </c>
      <c r="Z171" s="2207">
        <f t="shared" si="130"/>
        <v>0</v>
      </c>
      <c r="AA171" s="2245">
        <v>365</v>
      </c>
      <c r="AB171" s="2206"/>
      <c r="AC171" s="2206">
        <v>5000</v>
      </c>
      <c r="AD171" s="2206"/>
      <c r="AE171" s="2206">
        <f t="shared" si="114"/>
        <v>5000</v>
      </c>
      <c r="AF171" s="2206">
        <f t="shared" si="115"/>
        <v>1825000</v>
      </c>
      <c r="AG171" s="2206">
        <f t="shared" si="95"/>
        <v>0</v>
      </c>
      <c r="AH171" s="2206">
        <f t="shared" si="96"/>
        <v>1825000</v>
      </c>
      <c r="AI171" s="2207">
        <f t="shared" si="97"/>
        <v>0</v>
      </c>
      <c r="AJ171" s="2246">
        <v>258.7</v>
      </c>
      <c r="AK171" s="2075"/>
      <c r="AL171" s="2075">
        <v>5000</v>
      </c>
      <c r="AM171" s="2075"/>
      <c r="AN171" s="2206">
        <f t="shared" si="116"/>
        <v>5000</v>
      </c>
      <c r="AO171" s="2206">
        <f t="shared" si="117"/>
        <v>1293500</v>
      </c>
      <c r="AP171" s="2206">
        <f t="shared" si="98"/>
        <v>0</v>
      </c>
      <c r="AQ171" s="2206">
        <f t="shared" si="99"/>
        <v>1293500</v>
      </c>
      <c r="AR171" s="2206">
        <f t="shared" si="100"/>
        <v>0</v>
      </c>
      <c r="AS171" s="2245">
        <v>258.7</v>
      </c>
      <c r="AT171" s="2075"/>
      <c r="AU171" s="2075">
        <v>5000</v>
      </c>
      <c r="AV171" s="2075"/>
      <c r="AW171" s="2206">
        <f t="shared" si="118"/>
        <v>5000</v>
      </c>
      <c r="AX171" s="2206">
        <f t="shared" si="119"/>
        <v>1293500</v>
      </c>
      <c r="AY171" s="2206">
        <f t="shared" si="101"/>
        <v>0</v>
      </c>
      <c r="AZ171" s="2206">
        <f t="shared" si="102"/>
        <v>1293500</v>
      </c>
      <c r="BA171" s="2206">
        <f t="shared" si="103"/>
        <v>0</v>
      </c>
      <c r="BB171" s="2245">
        <f t="shared" si="83"/>
        <v>0</v>
      </c>
      <c r="BC171" s="2207">
        <f t="shared" si="84"/>
        <v>0</v>
      </c>
      <c r="BD171" s="2245">
        <f t="shared" si="126"/>
        <v>-106.30000000000001</v>
      </c>
      <c r="BE171" s="2207">
        <f t="shared" si="125"/>
        <v>-531500</v>
      </c>
      <c r="BF171" s="2246">
        <v>258.7</v>
      </c>
      <c r="BG171" s="2075">
        <v>0</v>
      </c>
      <c r="BH171" s="2075">
        <v>5000</v>
      </c>
      <c r="BI171" s="2075">
        <v>0</v>
      </c>
      <c r="BJ171" s="2206">
        <f t="shared" si="120"/>
        <v>5000</v>
      </c>
      <c r="BK171" s="2206">
        <f t="shared" si="121"/>
        <v>1293500</v>
      </c>
      <c r="BL171" s="2206">
        <f t="shared" si="104"/>
        <v>0</v>
      </c>
      <c r="BM171" s="2206">
        <f t="shared" si="105"/>
        <v>1293500</v>
      </c>
      <c r="BN171" s="2206">
        <f t="shared" si="106"/>
        <v>0</v>
      </c>
      <c r="BO171" s="2245">
        <v>258.7</v>
      </c>
      <c r="BP171" s="2075">
        <v>0</v>
      </c>
      <c r="BQ171" s="2075">
        <v>5000</v>
      </c>
      <c r="BR171" s="2075">
        <v>0</v>
      </c>
      <c r="BS171" s="2206">
        <f t="shared" si="122"/>
        <v>5000</v>
      </c>
      <c r="BT171" s="2206">
        <f t="shared" si="123"/>
        <v>1293500</v>
      </c>
      <c r="BU171" s="2206">
        <f t="shared" si="107"/>
        <v>0</v>
      </c>
      <c r="BV171" s="2206">
        <f t="shared" si="108"/>
        <v>1293500</v>
      </c>
      <c r="BW171" s="2206">
        <f t="shared" si="109"/>
        <v>0</v>
      </c>
      <c r="BX171" s="2245">
        <f t="shared" si="79"/>
        <v>0</v>
      </c>
      <c r="BY171" s="2207">
        <f t="shared" si="80"/>
        <v>0</v>
      </c>
      <c r="BZ171" s="2211">
        <f t="shared" si="127"/>
        <v>-106.30000000000001</v>
      </c>
      <c r="CA171" s="2212">
        <f t="shared" si="128"/>
        <v>-531500</v>
      </c>
      <c r="CB171" s="2082"/>
      <c r="CC171" s="2083"/>
      <c r="CD171" s="2237"/>
      <c r="CF171" s="2200"/>
    </row>
    <row r="172" spans="1:94" s="1974" customFormat="1" ht="18" customHeight="1" outlineLevel="1">
      <c r="A172" s="2238" t="s">
        <v>3229</v>
      </c>
      <c r="B172" s="2238" t="b">
        <v>1</v>
      </c>
      <c r="C172" s="2201"/>
      <c r="D172" s="2236" t="s">
        <v>3230</v>
      </c>
      <c r="E172" s="2243" t="s">
        <v>3231</v>
      </c>
      <c r="F172" s="2204" t="s">
        <v>365</v>
      </c>
      <c r="G172" s="2244">
        <v>51.5</v>
      </c>
      <c r="H172" s="2240">
        <v>1160</v>
      </c>
      <c r="I172" s="2240">
        <v>9030</v>
      </c>
      <c r="J172" s="2240"/>
      <c r="K172" s="2206">
        <f t="shared" si="110"/>
        <v>10190</v>
      </c>
      <c r="L172" s="2206">
        <f t="shared" si="111"/>
        <v>524785</v>
      </c>
      <c r="M172" s="2240">
        <f t="shared" si="89"/>
        <v>59740</v>
      </c>
      <c r="N172" s="2240">
        <f t="shared" si="90"/>
        <v>465045</v>
      </c>
      <c r="O172" s="2240">
        <f t="shared" si="91"/>
        <v>0</v>
      </c>
      <c r="P172" s="2244">
        <v>51.5</v>
      </c>
      <c r="Q172" s="2206">
        <v>1160</v>
      </c>
      <c r="R172" s="2206">
        <v>9030</v>
      </c>
      <c r="S172" s="2206"/>
      <c r="T172" s="2206">
        <f t="shared" si="112"/>
        <v>10190</v>
      </c>
      <c r="U172" s="2206">
        <f t="shared" si="113"/>
        <v>524785</v>
      </c>
      <c r="V172" s="2240">
        <f t="shared" si="92"/>
        <v>59740</v>
      </c>
      <c r="W172" s="2240">
        <f t="shared" si="93"/>
        <v>465045</v>
      </c>
      <c r="X172" s="2240">
        <f t="shared" si="94"/>
        <v>0</v>
      </c>
      <c r="Y172" s="2245">
        <f t="shared" si="129"/>
        <v>0</v>
      </c>
      <c r="Z172" s="2207">
        <f t="shared" si="130"/>
        <v>0</v>
      </c>
      <c r="AA172" s="2245"/>
      <c r="AB172" s="2240"/>
      <c r="AC172" s="2240"/>
      <c r="AD172" s="2240"/>
      <c r="AE172" s="2206">
        <f t="shared" si="114"/>
        <v>0</v>
      </c>
      <c r="AF172" s="2206">
        <f t="shared" si="115"/>
        <v>0</v>
      </c>
      <c r="AG172" s="2240">
        <f t="shared" si="95"/>
        <v>0</v>
      </c>
      <c r="AH172" s="2240">
        <f t="shared" si="96"/>
        <v>0</v>
      </c>
      <c r="AI172" s="2242">
        <f t="shared" si="97"/>
        <v>0</v>
      </c>
      <c r="AJ172" s="2246">
        <v>51.5</v>
      </c>
      <c r="AK172" s="2239">
        <v>0</v>
      </c>
      <c r="AL172" s="2239">
        <v>8500</v>
      </c>
      <c r="AM172" s="2239">
        <v>0</v>
      </c>
      <c r="AN172" s="2206">
        <f t="shared" si="116"/>
        <v>8500</v>
      </c>
      <c r="AO172" s="2206">
        <f t="shared" si="117"/>
        <v>437750</v>
      </c>
      <c r="AP172" s="2240">
        <f t="shared" si="98"/>
        <v>0</v>
      </c>
      <c r="AQ172" s="2240">
        <f t="shared" si="99"/>
        <v>437750</v>
      </c>
      <c r="AR172" s="2240">
        <f t="shared" si="100"/>
        <v>0</v>
      </c>
      <c r="AS172" s="2245">
        <v>51.5</v>
      </c>
      <c r="AT172" s="2075">
        <v>0</v>
      </c>
      <c r="AU172" s="2075">
        <v>8500</v>
      </c>
      <c r="AV172" s="2075">
        <v>0</v>
      </c>
      <c r="AW172" s="2075">
        <f t="shared" si="118"/>
        <v>8500</v>
      </c>
      <c r="AX172" s="2075">
        <f t="shared" si="119"/>
        <v>437750</v>
      </c>
      <c r="AY172" s="2239">
        <f t="shared" si="101"/>
        <v>0</v>
      </c>
      <c r="AZ172" s="2239">
        <f t="shared" si="102"/>
        <v>437750</v>
      </c>
      <c r="BA172" s="2239">
        <f t="shared" si="103"/>
        <v>0</v>
      </c>
      <c r="BB172" s="2245">
        <f t="shared" si="83"/>
        <v>0</v>
      </c>
      <c r="BC172" s="2207">
        <f t="shared" si="84"/>
        <v>0</v>
      </c>
      <c r="BD172" s="2245">
        <f t="shared" si="126"/>
        <v>51.5</v>
      </c>
      <c r="BE172" s="2078">
        <f t="shared" si="125"/>
        <v>437750</v>
      </c>
      <c r="BF172" s="2246">
        <v>51.5</v>
      </c>
      <c r="BG172" s="2075">
        <v>0</v>
      </c>
      <c r="BH172" s="2075">
        <v>8500</v>
      </c>
      <c r="BI172" s="2075">
        <v>0</v>
      </c>
      <c r="BJ172" s="2206">
        <f t="shared" si="120"/>
        <v>8500</v>
      </c>
      <c r="BK172" s="2206">
        <f t="shared" si="121"/>
        <v>437750</v>
      </c>
      <c r="BL172" s="2206">
        <f t="shared" si="104"/>
        <v>0</v>
      </c>
      <c r="BM172" s="2206">
        <f t="shared" si="105"/>
        <v>437750</v>
      </c>
      <c r="BN172" s="2206">
        <f t="shared" si="106"/>
        <v>0</v>
      </c>
      <c r="BO172" s="2245">
        <v>51.5</v>
      </c>
      <c r="BP172" s="2075">
        <v>0</v>
      </c>
      <c r="BQ172" s="2075">
        <v>8500</v>
      </c>
      <c r="BR172" s="2075">
        <v>0</v>
      </c>
      <c r="BS172" s="2206">
        <f t="shared" si="122"/>
        <v>8500</v>
      </c>
      <c r="BT172" s="2206">
        <f t="shared" si="123"/>
        <v>437750</v>
      </c>
      <c r="BU172" s="2206">
        <f t="shared" si="107"/>
        <v>0</v>
      </c>
      <c r="BV172" s="2206">
        <f t="shared" si="108"/>
        <v>437750</v>
      </c>
      <c r="BW172" s="2206">
        <f t="shared" si="109"/>
        <v>0</v>
      </c>
      <c r="BX172" s="2245">
        <f t="shared" si="79"/>
        <v>0</v>
      </c>
      <c r="BY172" s="2207">
        <f t="shared" si="80"/>
        <v>0</v>
      </c>
      <c r="BZ172" s="2211">
        <f t="shared" si="127"/>
        <v>51.5</v>
      </c>
      <c r="CA172" s="2212">
        <f t="shared" si="128"/>
        <v>437750</v>
      </c>
      <c r="CB172" s="2082"/>
      <c r="CC172" s="2083"/>
      <c r="CD172" s="2237"/>
      <c r="CF172" s="2200"/>
      <c r="CJ172" s="1975"/>
      <c r="CK172" s="1975"/>
      <c r="CL172" s="1975"/>
      <c r="CM172" s="1975"/>
      <c r="CN172" s="1975"/>
      <c r="CO172" s="1975"/>
      <c r="CP172" s="1975"/>
    </row>
    <row r="173" spans="1:94" s="1974" customFormat="1" ht="18" customHeight="1" outlineLevel="1">
      <c r="A173" s="2238" t="s">
        <v>3232</v>
      </c>
      <c r="B173" s="2238" t="b">
        <v>1</v>
      </c>
      <c r="C173" s="2201"/>
      <c r="D173" s="2236" t="s">
        <v>3233</v>
      </c>
      <c r="E173" s="2243" t="s">
        <v>3090</v>
      </c>
      <c r="F173" s="2204" t="s">
        <v>365</v>
      </c>
      <c r="G173" s="2244">
        <v>31.7</v>
      </c>
      <c r="H173" s="2240">
        <v>1160</v>
      </c>
      <c r="I173" s="2240">
        <v>11980</v>
      </c>
      <c r="J173" s="2240"/>
      <c r="K173" s="2206">
        <f t="shared" si="110"/>
        <v>13140</v>
      </c>
      <c r="L173" s="2206">
        <f t="shared" si="111"/>
        <v>416538</v>
      </c>
      <c r="M173" s="2240">
        <f t="shared" si="89"/>
        <v>36772</v>
      </c>
      <c r="N173" s="2240">
        <f t="shared" si="90"/>
        <v>379766</v>
      </c>
      <c r="O173" s="2240">
        <f t="shared" si="91"/>
        <v>0</v>
      </c>
      <c r="P173" s="2244">
        <v>31.7</v>
      </c>
      <c r="Q173" s="2206">
        <v>1160</v>
      </c>
      <c r="R173" s="2206">
        <v>11980</v>
      </c>
      <c r="S173" s="2206"/>
      <c r="T173" s="2206">
        <f t="shared" si="112"/>
        <v>13140</v>
      </c>
      <c r="U173" s="2206">
        <f t="shared" si="113"/>
        <v>416538</v>
      </c>
      <c r="V173" s="2240">
        <f t="shared" si="92"/>
        <v>36772</v>
      </c>
      <c r="W173" s="2240">
        <f t="shared" si="93"/>
        <v>379766</v>
      </c>
      <c r="X173" s="2240">
        <f t="shared" si="94"/>
        <v>0</v>
      </c>
      <c r="Y173" s="2245">
        <f t="shared" si="129"/>
        <v>0</v>
      </c>
      <c r="Z173" s="2207">
        <f t="shared" si="130"/>
        <v>0</v>
      </c>
      <c r="AA173" s="2245"/>
      <c r="AB173" s="2240"/>
      <c r="AC173" s="2240"/>
      <c r="AD173" s="2240"/>
      <c r="AE173" s="2206">
        <f t="shared" si="114"/>
        <v>0</v>
      </c>
      <c r="AF173" s="2206">
        <f t="shared" si="115"/>
        <v>0</v>
      </c>
      <c r="AG173" s="2240">
        <f t="shared" si="95"/>
        <v>0</v>
      </c>
      <c r="AH173" s="2240">
        <f t="shared" si="96"/>
        <v>0</v>
      </c>
      <c r="AI173" s="2242">
        <f t="shared" si="97"/>
        <v>0</v>
      </c>
      <c r="AJ173" s="2246">
        <v>31.7</v>
      </c>
      <c r="AK173" s="2239">
        <v>0</v>
      </c>
      <c r="AL173" s="2239">
        <v>15000</v>
      </c>
      <c r="AM173" s="2239">
        <v>0</v>
      </c>
      <c r="AN173" s="2206">
        <f t="shared" si="116"/>
        <v>15000</v>
      </c>
      <c r="AO173" s="2206">
        <f t="shared" si="117"/>
        <v>475500</v>
      </c>
      <c r="AP173" s="2240">
        <f t="shared" si="98"/>
        <v>0</v>
      </c>
      <c r="AQ173" s="2240">
        <f t="shared" si="99"/>
        <v>475500</v>
      </c>
      <c r="AR173" s="2240">
        <f t="shared" si="100"/>
        <v>0</v>
      </c>
      <c r="AS173" s="2245">
        <v>31.7</v>
      </c>
      <c r="AT173" s="2075">
        <v>0</v>
      </c>
      <c r="AU173" s="2075">
        <v>15000</v>
      </c>
      <c r="AV173" s="2075">
        <v>0</v>
      </c>
      <c r="AW173" s="2075">
        <f t="shared" si="118"/>
        <v>15000</v>
      </c>
      <c r="AX173" s="2075">
        <f t="shared" si="119"/>
        <v>475500</v>
      </c>
      <c r="AY173" s="2239">
        <f t="shared" si="101"/>
        <v>0</v>
      </c>
      <c r="AZ173" s="2239">
        <f t="shared" si="102"/>
        <v>475500</v>
      </c>
      <c r="BA173" s="2239">
        <f t="shared" si="103"/>
        <v>0</v>
      </c>
      <c r="BB173" s="2245">
        <f t="shared" si="83"/>
        <v>0</v>
      </c>
      <c r="BC173" s="2207">
        <f t="shared" si="84"/>
        <v>0</v>
      </c>
      <c r="BD173" s="2245">
        <f t="shared" si="126"/>
        <v>31.7</v>
      </c>
      <c r="BE173" s="2078">
        <f t="shared" si="125"/>
        <v>475500</v>
      </c>
      <c r="BF173" s="2246">
        <v>31.7</v>
      </c>
      <c r="BG173" s="2075">
        <v>0</v>
      </c>
      <c r="BH173" s="2075">
        <v>15000</v>
      </c>
      <c r="BI173" s="2075">
        <v>0</v>
      </c>
      <c r="BJ173" s="2206">
        <f t="shared" si="120"/>
        <v>15000</v>
      </c>
      <c r="BK173" s="2206">
        <f t="shared" si="121"/>
        <v>475500</v>
      </c>
      <c r="BL173" s="2206">
        <f t="shared" si="104"/>
        <v>0</v>
      </c>
      <c r="BM173" s="2206">
        <f t="shared" si="105"/>
        <v>475500</v>
      </c>
      <c r="BN173" s="2206">
        <f t="shared" si="106"/>
        <v>0</v>
      </c>
      <c r="BO173" s="2245">
        <v>31.7</v>
      </c>
      <c r="BP173" s="2075">
        <v>0</v>
      </c>
      <c r="BQ173" s="2075">
        <v>15000</v>
      </c>
      <c r="BR173" s="2075">
        <v>0</v>
      </c>
      <c r="BS173" s="2206">
        <f t="shared" si="122"/>
        <v>15000</v>
      </c>
      <c r="BT173" s="2206">
        <f t="shared" si="123"/>
        <v>475500</v>
      </c>
      <c r="BU173" s="2206">
        <f t="shared" si="107"/>
        <v>0</v>
      </c>
      <c r="BV173" s="2206">
        <f t="shared" si="108"/>
        <v>475500</v>
      </c>
      <c r="BW173" s="2206">
        <f t="shared" si="109"/>
        <v>0</v>
      </c>
      <c r="BX173" s="2245">
        <f t="shared" si="79"/>
        <v>0</v>
      </c>
      <c r="BY173" s="2207">
        <f t="shared" si="80"/>
        <v>0</v>
      </c>
      <c r="BZ173" s="2211">
        <f t="shared" si="127"/>
        <v>31.7</v>
      </c>
      <c r="CA173" s="2212">
        <f t="shared" si="128"/>
        <v>475500</v>
      </c>
      <c r="CB173" s="2082"/>
      <c r="CC173" s="2083"/>
      <c r="CD173" s="2237"/>
      <c r="CF173" s="2200"/>
      <c r="CJ173" s="1975"/>
      <c r="CK173" s="1975"/>
      <c r="CL173" s="1975"/>
      <c r="CM173" s="1975"/>
      <c r="CN173" s="1975"/>
      <c r="CO173" s="1975"/>
      <c r="CP173" s="1975"/>
    </row>
    <row r="174" spans="1:94" s="1974" customFormat="1" ht="18" customHeight="1" outlineLevel="1">
      <c r="B174" s="2235"/>
      <c r="C174" s="2201"/>
      <c r="D174" s="2232" t="s">
        <v>3234</v>
      </c>
      <c r="E174" s="2243"/>
      <c r="F174" s="2204"/>
      <c r="G174" s="2244"/>
      <c r="H174" s="2206"/>
      <c r="I174" s="2206"/>
      <c r="J174" s="2206"/>
      <c r="K174" s="2206">
        <f t="shared" si="110"/>
        <v>0</v>
      </c>
      <c r="L174" s="2206">
        <f t="shared" si="111"/>
        <v>0</v>
      </c>
      <c r="M174" s="2206">
        <f t="shared" si="89"/>
        <v>0</v>
      </c>
      <c r="N174" s="2206">
        <f t="shared" si="90"/>
        <v>0</v>
      </c>
      <c r="O174" s="2206">
        <f t="shared" si="91"/>
        <v>0</v>
      </c>
      <c r="P174" s="2244"/>
      <c r="Q174" s="2206"/>
      <c r="R174" s="2206"/>
      <c r="S174" s="2206"/>
      <c r="T174" s="2206">
        <f t="shared" si="112"/>
        <v>0</v>
      </c>
      <c r="U174" s="2206">
        <f t="shared" si="113"/>
        <v>0</v>
      </c>
      <c r="V174" s="2206">
        <f t="shared" si="92"/>
        <v>0</v>
      </c>
      <c r="W174" s="2206">
        <f t="shared" si="93"/>
        <v>0</v>
      </c>
      <c r="X174" s="2206">
        <f t="shared" si="94"/>
        <v>0</v>
      </c>
      <c r="Y174" s="2244">
        <f t="shared" si="129"/>
        <v>0</v>
      </c>
      <c r="Z174" s="2207">
        <f t="shared" si="130"/>
        <v>0</v>
      </c>
      <c r="AA174" s="2244">
        <v>0</v>
      </c>
      <c r="AB174" s="2206"/>
      <c r="AC174" s="2206"/>
      <c r="AD174" s="2206"/>
      <c r="AE174" s="2206">
        <f t="shared" si="114"/>
        <v>0</v>
      </c>
      <c r="AF174" s="2206">
        <f t="shared" si="115"/>
        <v>0</v>
      </c>
      <c r="AG174" s="2206">
        <f t="shared" si="95"/>
        <v>0</v>
      </c>
      <c r="AH174" s="2206">
        <f t="shared" si="96"/>
        <v>0</v>
      </c>
      <c r="AI174" s="2207">
        <f t="shared" si="97"/>
        <v>0</v>
      </c>
      <c r="AJ174" s="2246">
        <v>0</v>
      </c>
      <c r="AK174" s="2075"/>
      <c r="AL174" s="2075"/>
      <c r="AM174" s="2075"/>
      <c r="AN174" s="2206">
        <f t="shared" si="116"/>
        <v>0</v>
      </c>
      <c r="AO174" s="2206">
        <f t="shared" si="117"/>
        <v>0</v>
      </c>
      <c r="AP174" s="2206">
        <f t="shared" si="98"/>
        <v>0</v>
      </c>
      <c r="AQ174" s="2206">
        <f t="shared" si="99"/>
        <v>0</v>
      </c>
      <c r="AR174" s="2206">
        <f t="shared" si="100"/>
        <v>0</v>
      </c>
      <c r="AS174" s="2244">
        <v>0</v>
      </c>
      <c r="AT174" s="2075"/>
      <c r="AU174" s="2075"/>
      <c r="AV174" s="2075"/>
      <c r="AW174" s="2206">
        <f t="shared" si="118"/>
        <v>0</v>
      </c>
      <c r="AX174" s="2206">
        <f t="shared" si="119"/>
        <v>0</v>
      </c>
      <c r="AY174" s="2206">
        <f t="shared" si="101"/>
        <v>0</v>
      </c>
      <c r="AZ174" s="2206">
        <f t="shared" si="102"/>
        <v>0</v>
      </c>
      <c r="BA174" s="2206">
        <f t="shared" si="103"/>
        <v>0</v>
      </c>
      <c r="BB174" s="2244">
        <f t="shared" si="83"/>
        <v>0</v>
      </c>
      <c r="BC174" s="2207">
        <f t="shared" si="84"/>
        <v>0</v>
      </c>
      <c r="BD174" s="2244">
        <f t="shared" si="126"/>
        <v>0</v>
      </c>
      <c r="BE174" s="2207">
        <f t="shared" si="125"/>
        <v>0</v>
      </c>
      <c r="BF174" s="2246">
        <v>0</v>
      </c>
      <c r="BG174" s="2075">
        <v>0</v>
      </c>
      <c r="BH174" s="2075">
        <v>0</v>
      </c>
      <c r="BI174" s="2075">
        <v>0</v>
      </c>
      <c r="BJ174" s="2206">
        <f t="shared" si="120"/>
        <v>0</v>
      </c>
      <c r="BK174" s="2206">
        <f t="shared" si="121"/>
        <v>0</v>
      </c>
      <c r="BL174" s="2206">
        <f t="shared" si="104"/>
        <v>0</v>
      </c>
      <c r="BM174" s="2206">
        <f t="shared" si="105"/>
        <v>0</v>
      </c>
      <c r="BN174" s="2206">
        <f t="shared" si="106"/>
        <v>0</v>
      </c>
      <c r="BO174" s="2244">
        <v>0</v>
      </c>
      <c r="BP174" s="2075">
        <v>0</v>
      </c>
      <c r="BQ174" s="2075">
        <v>0</v>
      </c>
      <c r="BR174" s="2075">
        <v>0</v>
      </c>
      <c r="BS174" s="2206">
        <f t="shared" si="122"/>
        <v>0</v>
      </c>
      <c r="BT174" s="2206">
        <f t="shared" si="123"/>
        <v>0</v>
      </c>
      <c r="BU174" s="2206">
        <f t="shared" si="107"/>
        <v>0</v>
      </c>
      <c r="BV174" s="2206">
        <f t="shared" si="108"/>
        <v>0</v>
      </c>
      <c r="BW174" s="2206">
        <f t="shared" si="109"/>
        <v>0</v>
      </c>
      <c r="BX174" s="2244">
        <f t="shared" si="79"/>
        <v>0</v>
      </c>
      <c r="BY174" s="2207">
        <f t="shared" si="80"/>
        <v>0</v>
      </c>
      <c r="BZ174" s="2211">
        <f t="shared" si="127"/>
        <v>0</v>
      </c>
      <c r="CA174" s="2212">
        <f t="shared" si="128"/>
        <v>0</v>
      </c>
      <c r="CB174" s="2247"/>
      <c r="CC174" s="2083"/>
      <c r="CD174" s="2237"/>
      <c r="CF174" s="2200"/>
    </row>
    <row r="175" spans="1:94" s="1974" customFormat="1" ht="18" customHeight="1" outlineLevel="1">
      <c r="A175" s="2235" t="s">
        <v>3235</v>
      </c>
      <c r="B175" s="2235" t="b">
        <v>1</v>
      </c>
      <c r="C175" s="2201"/>
      <c r="D175" s="2236" t="s">
        <v>3236</v>
      </c>
      <c r="E175" s="2243" t="s">
        <v>3237</v>
      </c>
      <c r="F175" s="2204" t="s">
        <v>154</v>
      </c>
      <c r="G175" s="2244">
        <v>2</v>
      </c>
      <c r="H175" s="2206">
        <v>32660</v>
      </c>
      <c r="I175" s="2206">
        <v>316270</v>
      </c>
      <c r="J175" s="2206">
        <v>40</v>
      </c>
      <c r="K175" s="2206">
        <f t="shared" si="110"/>
        <v>348970</v>
      </c>
      <c r="L175" s="2206">
        <f t="shared" si="111"/>
        <v>697940</v>
      </c>
      <c r="M175" s="2206">
        <f t="shared" si="89"/>
        <v>65320</v>
      </c>
      <c r="N175" s="2206">
        <f t="shared" si="90"/>
        <v>632540</v>
      </c>
      <c r="O175" s="2206">
        <f t="shared" si="91"/>
        <v>80</v>
      </c>
      <c r="P175" s="2244">
        <v>2</v>
      </c>
      <c r="Q175" s="2206">
        <v>32660</v>
      </c>
      <c r="R175" s="2206">
        <v>316270</v>
      </c>
      <c r="S175" s="2206">
        <v>40</v>
      </c>
      <c r="T175" s="2206">
        <f t="shared" si="112"/>
        <v>348970</v>
      </c>
      <c r="U175" s="2206">
        <f t="shared" si="113"/>
        <v>697940</v>
      </c>
      <c r="V175" s="2206">
        <f t="shared" si="92"/>
        <v>65320</v>
      </c>
      <c r="W175" s="2206">
        <f t="shared" si="93"/>
        <v>632540</v>
      </c>
      <c r="X175" s="2206">
        <f t="shared" si="94"/>
        <v>80</v>
      </c>
      <c r="Y175" s="2244">
        <f t="shared" si="129"/>
        <v>0</v>
      </c>
      <c r="Z175" s="2207">
        <f t="shared" si="130"/>
        <v>0</v>
      </c>
      <c r="AA175" s="2244">
        <v>2</v>
      </c>
      <c r="AB175" s="2206">
        <v>260000</v>
      </c>
      <c r="AC175" s="2206"/>
      <c r="AD175" s="2206">
        <v>50000</v>
      </c>
      <c r="AE175" s="2206">
        <f t="shared" si="114"/>
        <v>310000</v>
      </c>
      <c r="AF175" s="2206">
        <f t="shared" si="115"/>
        <v>620000</v>
      </c>
      <c r="AG175" s="2206">
        <f t="shared" si="95"/>
        <v>520000</v>
      </c>
      <c r="AH175" s="2206">
        <f t="shared" si="96"/>
        <v>0</v>
      </c>
      <c r="AI175" s="2207">
        <f t="shared" si="97"/>
        <v>100000</v>
      </c>
      <c r="AJ175" s="2246">
        <v>2</v>
      </c>
      <c r="AK175" s="2075">
        <v>260000</v>
      </c>
      <c r="AL175" s="2075"/>
      <c r="AM175" s="2075">
        <v>50000</v>
      </c>
      <c r="AN175" s="2206">
        <f t="shared" si="116"/>
        <v>310000</v>
      </c>
      <c r="AO175" s="2206">
        <f t="shared" si="117"/>
        <v>620000</v>
      </c>
      <c r="AP175" s="2206">
        <f t="shared" si="98"/>
        <v>520000</v>
      </c>
      <c r="AQ175" s="2206">
        <f t="shared" si="99"/>
        <v>0</v>
      </c>
      <c r="AR175" s="2206">
        <f t="shared" si="100"/>
        <v>100000</v>
      </c>
      <c r="AS175" s="2244">
        <v>2</v>
      </c>
      <c r="AT175" s="2075">
        <v>260000</v>
      </c>
      <c r="AU175" s="2075"/>
      <c r="AV175" s="2075">
        <v>50000</v>
      </c>
      <c r="AW175" s="2206">
        <f t="shared" si="118"/>
        <v>310000</v>
      </c>
      <c r="AX175" s="2206">
        <f t="shared" si="119"/>
        <v>620000</v>
      </c>
      <c r="AY175" s="2206">
        <f t="shared" si="101"/>
        <v>520000</v>
      </c>
      <c r="AZ175" s="2206">
        <f t="shared" si="102"/>
        <v>0</v>
      </c>
      <c r="BA175" s="2206">
        <f t="shared" si="103"/>
        <v>100000</v>
      </c>
      <c r="BB175" s="2244">
        <f t="shared" si="83"/>
        <v>0</v>
      </c>
      <c r="BC175" s="2207">
        <f t="shared" si="84"/>
        <v>0</v>
      </c>
      <c r="BD175" s="2244">
        <f t="shared" si="126"/>
        <v>0</v>
      </c>
      <c r="BE175" s="2207">
        <f t="shared" si="125"/>
        <v>0</v>
      </c>
      <c r="BF175" s="2246">
        <v>2</v>
      </c>
      <c r="BG175" s="2075">
        <v>260000</v>
      </c>
      <c r="BH175" s="2075">
        <v>0</v>
      </c>
      <c r="BI175" s="2075">
        <v>50000</v>
      </c>
      <c r="BJ175" s="2206">
        <f t="shared" si="120"/>
        <v>310000</v>
      </c>
      <c r="BK175" s="2206">
        <f t="shared" si="121"/>
        <v>620000</v>
      </c>
      <c r="BL175" s="2206">
        <f t="shared" si="104"/>
        <v>520000</v>
      </c>
      <c r="BM175" s="2206">
        <f t="shared" si="105"/>
        <v>0</v>
      </c>
      <c r="BN175" s="2206">
        <f t="shared" si="106"/>
        <v>100000</v>
      </c>
      <c r="BO175" s="2244">
        <v>2</v>
      </c>
      <c r="BP175" s="2075">
        <v>260000</v>
      </c>
      <c r="BQ175" s="2075">
        <v>0</v>
      </c>
      <c r="BR175" s="2075">
        <v>50000</v>
      </c>
      <c r="BS175" s="2206">
        <f t="shared" si="122"/>
        <v>310000</v>
      </c>
      <c r="BT175" s="2206">
        <f t="shared" si="123"/>
        <v>620000</v>
      </c>
      <c r="BU175" s="2206">
        <f t="shared" si="107"/>
        <v>520000</v>
      </c>
      <c r="BV175" s="2206">
        <f t="shared" si="108"/>
        <v>0</v>
      </c>
      <c r="BW175" s="2206">
        <f t="shared" si="109"/>
        <v>100000</v>
      </c>
      <c r="BX175" s="2244">
        <f t="shared" si="79"/>
        <v>0</v>
      </c>
      <c r="BY175" s="2207">
        <f t="shared" si="80"/>
        <v>0</v>
      </c>
      <c r="BZ175" s="2211">
        <f t="shared" si="127"/>
        <v>0</v>
      </c>
      <c r="CA175" s="2212">
        <f t="shared" si="128"/>
        <v>0</v>
      </c>
      <c r="CB175" s="2247"/>
      <c r="CC175" s="2083"/>
      <c r="CD175" s="2237"/>
      <c r="CF175" s="2200"/>
    </row>
    <row r="176" spans="1:94" s="1974" customFormat="1" ht="18" customHeight="1" outlineLevel="1">
      <c r="A176" s="2235" t="s">
        <v>3238</v>
      </c>
      <c r="B176" s="2235" t="b">
        <v>1</v>
      </c>
      <c r="C176" s="2201"/>
      <c r="D176" s="2236" t="s">
        <v>3239</v>
      </c>
      <c r="E176" s="2243" t="s">
        <v>3240</v>
      </c>
      <c r="F176" s="2204" t="s">
        <v>154</v>
      </c>
      <c r="G176" s="2244">
        <v>1</v>
      </c>
      <c r="H176" s="2206">
        <v>30240</v>
      </c>
      <c r="I176" s="2206">
        <v>292850</v>
      </c>
      <c r="J176" s="2206">
        <v>40</v>
      </c>
      <c r="K176" s="2206">
        <f t="shared" si="110"/>
        <v>323130</v>
      </c>
      <c r="L176" s="2206">
        <f t="shared" si="111"/>
        <v>323130</v>
      </c>
      <c r="M176" s="2206">
        <f t="shared" si="89"/>
        <v>30240</v>
      </c>
      <c r="N176" s="2206">
        <f t="shared" si="90"/>
        <v>292850</v>
      </c>
      <c r="O176" s="2206">
        <f t="shared" si="91"/>
        <v>40</v>
      </c>
      <c r="P176" s="2244">
        <v>1</v>
      </c>
      <c r="Q176" s="2206">
        <v>30240</v>
      </c>
      <c r="R176" s="2206">
        <v>292850</v>
      </c>
      <c r="S176" s="2206">
        <v>40</v>
      </c>
      <c r="T176" s="2206">
        <f t="shared" si="112"/>
        <v>323130</v>
      </c>
      <c r="U176" s="2206">
        <f t="shared" si="113"/>
        <v>323130</v>
      </c>
      <c r="V176" s="2206">
        <f t="shared" si="92"/>
        <v>30240</v>
      </c>
      <c r="W176" s="2206">
        <f t="shared" si="93"/>
        <v>292850</v>
      </c>
      <c r="X176" s="2206">
        <f t="shared" si="94"/>
        <v>40</v>
      </c>
      <c r="Y176" s="2244">
        <f t="shared" si="129"/>
        <v>0</v>
      </c>
      <c r="Z176" s="2207">
        <f t="shared" si="130"/>
        <v>0</v>
      </c>
      <c r="AA176" s="2244">
        <v>1</v>
      </c>
      <c r="AB176" s="2206">
        <v>260000</v>
      </c>
      <c r="AC176" s="2206"/>
      <c r="AD176" s="2206">
        <v>50000</v>
      </c>
      <c r="AE176" s="2206">
        <f t="shared" si="114"/>
        <v>310000</v>
      </c>
      <c r="AF176" s="2206">
        <f t="shared" si="115"/>
        <v>310000</v>
      </c>
      <c r="AG176" s="2206">
        <f t="shared" si="95"/>
        <v>260000</v>
      </c>
      <c r="AH176" s="2206">
        <f t="shared" si="96"/>
        <v>0</v>
      </c>
      <c r="AI176" s="2207">
        <f t="shared" si="97"/>
        <v>50000</v>
      </c>
      <c r="AJ176" s="2246">
        <v>1</v>
      </c>
      <c r="AK176" s="2075">
        <v>260000</v>
      </c>
      <c r="AL176" s="2075"/>
      <c r="AM176" s="2075">
        <v>50000</v>
      </c>
      <c r="AN176" s="2206">
        <f t="shared" si="116"/>
        <v>310000</v>
      </c>
      <c r="AO176" s="2206">
        <f t="shared" si="117"/>
        <v>310000</v>
      </c>
      <c r="AP176" s="2206">
        <f t="shared" si="98"/>
        <v>260000</v>
      </c>
      <c r="AQ176" s="2206">
        <f t="shared" si="99"/>
        <v>0</v>
      </c>
      <c r="AR176" s="2206">
        <f t="shared" si="100"/>
        <v>50000</v>
      </c>
      <c r="AS176" s="2244">
        <v>1</v>
      </c>
      <c r="AT176" s="2075">
        <v>260000</v>
      </c>
      <c r="AU176" s="2075"/>
      <c r="AV176" s="2075">
        <v>50000</v>
      </c>
      <c r="AW176" s="2206">
        <f t="shared" si="118"/>
        <v>310000</v>
      </c>
      <c r="AX176" s="2206">
        <f t="shared" si="119"/>
        <v>310000</v>
      </c>
      <c r="AY176" s="2206">
        <f t="shared" si="101"/>
        <v>260000</v>
      </c>
      <c r="AZ176" s="2206">
        <f t="shared" si="102"/>
        <v>0</v>
      </c>
      <c r="BA176" s="2206">
        <f t="shared" si="103"/>
        <v>50000</v>
      </c>
      <c r="BB176" s="2244">
        <f t="shared" si="83"/>
        <v>0</v>
      </c>
      <c r="BC176" s="2207">
        <f t="shared" si="84"/>
        <v>0</v>
      </c>
      <c r="BD176" s="2244">
        <f t="shared" si="126"/>
        <v>0</v>
      </c>
      <c r="BE176" s="2207">
        <f t="shared" si="125"/>
        <v>0</v>
      </c>
      <c r="BF176" s="2246">
        <v>1</v>
      </c>
      <c r="BG176" s="2075">
        <v>260000</v>
      </c>
      <c r="BH176" s="2075">
        <v>0</v>
      </c>
      <c r="BI176" s="2075">
        <v>50000</v>
      </c>
      <c r="BJ176" s="2206">
        <f t="shared" si="120"/>
        <v>310000</v>
      </c>
      <c r="BK176" s="2206">
        <f t="shared" si="121"/>
        <v>310000</v>
      </c>
      <c r="BL176" s="2206">
        <f t="shared" si="104"/>
        <v>260000</v>
      </c>
      <c r="BM176" s="2206">
        <f t="shared" si="105"/>
        <v>0</v>
      </c>
      <c r="BN176" s="2206">
        <f t="shared" si="106"/>
        <v>50000</v>
      </c>
      <c r="BO176" s="2244">
        <v>1</v>
      </c>
      <c r="BP176" s="2075">
        <v>260000</v>
      </c>
      <c r="BQ176" s="2075">
        <v>0</v>
      </c>
      <c r="BR176" s="2075">
        <v>50000</v>
      </c>
      <c r="BS176" s="2206">
        <f t="shared" si="122"/>
        <v>310000</v>
      </c>
      <c r="BT176" s="2206">
        <f t="shared" si="123"/>
        <v>310000</v>
      </c>
      <c r="BU176" s="2206">
        <f t="shared" si="107"/>
        <v>260000</v>
      </c>
      <c r="BV176" s="2206">
        <f t="shared" si="108"/>
        <v>0</v>
      </c>
      <c r="BW176" s="2206">
        <f t="shared" si="109"/>
        <v>50000</v>
      </c>
      <c r="BX176" s="2244">
        <f t="shared" si="79"/>
        <v>0</v>
      </c>
      <c r="BY176" s="2207">
        <f t="shared" si="80"/>
        <v>0</v>
      </c>
      <c r="BZ176" s="2211">
        <f t="shared" si="127"/>
        <v>0</v>
      </c>
      <c r="CA176" s="2212">
        <f t="shared" si="128"/>
        <v>0</v>
      </c>
      <c r="CB176" s="2247"/>
      <c r="CC176" s="2083"/>
      <c r="CD176" s="2237"/>
      <c r="CF176" s="2200"/>
    </row>
    <row r="177" spans="1:84" s="1974" customFormat="1" ht="18" customHeight="1" outlineLevel="1">
      <c r="A177" s="2235" t="s">
        <v>3241</v>
      </c>
      <c r="B177" s="2235" t="b">
        <v>1</v>
      </c>
      <c r="C177" s="2201"/>
      <c r="D177" s="2236" t="s">
        <v>3242</v>
      </c>
      <c r="E177" s="2243" t="s">
        <v>3243</v>
      </c>
      <c r="F177" s="2204" t="s">
        <v>154</v>
      </c>
      <c r="G177" s="2244">
        <v>12</v>
      </c>
      <c r="H177" s="2206">
        <v>12580</v>
      </c>
      <c r="I177" s="2206">
        <v>121820</v>
      </c>
      <c r="J177" s="2206">
        <v>10</v>
      </c>
      <c r="K177" s="2206">
        <f t="shared" si="110"/>
        <v>134410</v>
      </c>
      <c r="L177" s="2206">
        <f t="shared" si="111"/>
        <v>1612920</v>
      </c>
      <c r="M177" s="2206">
        <f t="shared" si="89"/>
        <v>150960</v>
      </c>
      <c r="N177" s="2206">
        <f t="shared" si="90"/>
        <v>1461840</v>
      </c>
      <c r="O177" s="2206">
        <f t="shared" si="91"/>
        <v>120</v>
      </c>
      <c r="P177" s="2244">
        <v>12</v>
      </c>
      <c r="Q177" s="2206">
        <v>12580</v>
      </c>
      <c r="R177" s="2206">
        <v>121820</v>
      </c>
      <c r="S177" s="2206">
        <v>10</v>
      </c>
      <c r="T177" s="2206">
        <f t="shared" si="112"/>
        <v>134410</v>
      </c>
      <c r="U177" s="2206">
        <f t="shared" si="113"/>
        <v>1612920</v>
      </c>
      <c r="V177" s="2206">
        <f t="shared" si="92"/>
        <v>150960</v>
      </c>
      <c r="W177" s="2206">
        <f t="shared" si="93"/>
        <v>1461840</v>
      </c>
      <c r="X177" s="2206">
        <f t="shared" si="94"/>
        <v>120</v>
      </c>
      <c r="Y177" s="2244">
        <f t="shared" si="129"/>
        <v>0</v>
      </c>
      <c r="Z177" s="2207">
        <f t="shared" si="130"/>
        <v>0</v>
      </c>
      <c r="AA177" s="2244">
        <v>12</v>
      </c>
      <c r="AB177" s="2206">
        <v>84000</v>
      </c>
      <c r="AC177" s="2206"/>
      <c r="AD177" s="2206">
        <v>20000</v>
      </c>
      <c r="AE177" s="2206">
        <f t="shared" si="114"/>
        <v>104000</v>
      </c>
      <c r="AF177" s="2206">
        <f t="shared" si="115"/>
        <v>1248000</v>
      </c>
      <c r="AG177" s="2206">
        <f t="shared" si="95"/>
        <v>1008000</v>
      </c>
      <c r="AH177" s="2206">
        <f t="shared" si="96"/>
        <v>0</v>
      </c>
      <c r="AI177" s="2207">
        <f t="shared" si="97"/>
        <v>240000</v>
      </c>
      <c r="AJ177" s="2246">
        <v>12</v>
      </c>
      <c r="AK177" s="2075">
        <v>84000</v>
      </c>
      <c r="AL177" s="2075"/>
      <c r="AM177" s="2075">
        <v>20000</v>
      </c>
      <c r="AN177" s="2206">
        <f t="shared" si="116"/>
        <v>104000</v>
      </c>
      <c r="AO177" s="2206">
        <f t="shared" si="117"/>
        <v>1248000</v>
      </c>
      <c r="AP177" s="2206">
        <f t="shared" si="98"/>
        <v>1008000</v>
      </c>
      <c r="AQ177" s="2206">
        <f t="shared" si="99"/>
        <v>0</v>
      </c>
      <c r="AR177" s="2206">
        <f t="shared" si="100"/>
        <v>240000</v>
      </c>
      <c r="AS177" s="2244">
        <v>12</v>
      </c>
      <c r="AT177" s="2075">
        <v>84000</v>
      </c>
      <c r="AU177" s="2075"/>
      <c r="AV177" s="2075">
        <v>20000</v>
      </c>
      <c r="AW177" s="2206">
        <f t="shared" si="118"/>
        <v>104000</v>
      </c>
      <c r="AX177" s="2206">
        <f t="shared" si="119"/>
        <v>1248000</v>
      </c>
      <c r="AY177" s="2206">
        <f t="shared" si="101"/>
        <v>1008000</v>
      </c>
      <c r="AZ177" s="2206">
        <f t="shared" si="102"/>
        <v>0</v>
      </c>
      <c r="BA177" s="2206">
        <f t="shared" si="103"/>
        <v>240000</v>
      </c>
      <c r="BB177" s="2244">
        <f t="shared" si="83"/>
        <v>0</v>
      </c>
      <c r="BC177" s="2207">
        <f t="shared" si="84"/>
        <v>0</v>
      </c>
      <c r="BD177" s="2244">
        <f t="shared" si="126"/>
        <v>0</v>
      </c>
      <c r="BE177" s="2207">
        <f t="shared" si="125"/>
        <v>0</v>
      </c>
      <c r="BF177" s="2246">
        <v>12</v>
      </c>
      <c r="BG177" s="2075">
        <v>84000</v>
      </c>
      <c r="BH177" s="2075">
        <v>0</v>
      </c>
      <c r="BI177" s="2075">
        <v>20000</v>
      </c>
      <c r="BJ177" s="2206">
        <f t="shared" si="120"/>
        <v>104000</v>
      </c>
      <c r="BK177" s="2206">
        <f t="shared" si="121"/>
        <v>1248000</v>
      </c>
      <c r="BL177" s="2206">
        <f t="shared" si="104"/>
        <v>1008000</v>
      </c>
      <c r="BM177" s="2206">
        <f t="shared" si="105"/>
        <v>0</v>
      </c>
      <c r="BN177" s="2206">
        <f t="shared" si="106"/>
        <v>240000</v>
      </c>
      <c r="BO177" s="2244">
        <v>12</v>
      </c>
      <c r="BP177" s="2075">
        <v>84000</v>
      </c>
      <c r="BQ177" s="2075">
        <v>0</v>
      </c>
      <c r="BR177" s="2075">
        <v>20000</v>
      </c>
      <c r="BS177" s="2206">
        <f t="shared" si="122"/>
        <v>104000</v>
      </c>
      <c r="BT177" s="2206">
        <f t="shared" si="123"/>
        <v>1248000</v>
      </c>
      <c r="BU177" s="2206">
        <f t="shared" si="107"/>
        <v>1008000</v>
      </c>
      <c r="BV177" s="2206">
        <f t="shared" si="108"/>
        <v>0</v>
      </c>
      <c r="BW177" s="2206">
        <f t="shared" si="109"/>
        <v>240000</v>
      </c>
      <c r="BX177" s="2244">
        <f t="shared" si="79"/>
        <v>0</v>
      </c>
      <c r="BY177" s="2207">
        <f t="shared" si="80"/>
        <v>0</v>
      </c>
      <c r="BZ177" s="2211">
        <f t="shared" si="127"/>
        <v>0</v>
      </c>
      <c r="CA177" s="2212">
        <f t="shared" si="128"/>
        <v>0</v>
      </c>
      <c r="CB177" s="2082"/>
      <c r="CC177" s="2083"/>
      <c r="CD177" s="2237"/>
      <c r="CF177" s="2200"/>
    </row>
    <row r="178" spans="1:84" s="1974" customFormat="1" ht="18" customHeight="1" outlineLevel="1">
      <c r="A178" s="2235" t="s">
        <v>3244</v>
      </c>
      <c r="B178" s="2235" t="b">
        <v>1</v>
      </c>
      <c r="C178" s="2201"/>
      <c r="D178" s="2236" t="s">
        <v>3245</v>
      </c>
      <c r="E178" s="2243" t="s">
        <v>3246</v>
      </c>
      <c r="F178" s="2204" t="s">
        <v>154</v>
      </c>
      <c r="G178" s="2244">
        <v>8</v>
      </c>
      <c r="H178" s="2206">
        <v>4830</v>
      </c>
      <c r="I178" s="2206">
        <v>46850</v>
      </c>
      <c r="J178" s="2206">
        <v>6</v>
      </c>
      <c r="K178" s="2206">
        <f t="shared" si="110"/>
        <v>51686</v>
      </c>
      <c r="L178" s="2206">
        <f t="shared" si="111"/>
        <v>413488</v>
      </c>
      <c r="M178" s="2206">
        <f t="shared" si="89"/>
        <v>38640</v>
      </c>
      <c r="N178" s="2206">
        <f t="shared" si="90"/>
        <v>374800</v>
      </c>
      <c r="O178" s="2206">
        <f t="shared" si="91"/>
        <v>48</v>
      </c>
      <c r="P178" s="2244">
        <v>8</v>
      </c>
      <c r="Q178" s="2206">
        <v>4830</v>
      </c>
      <c r="R178" s="2206">
        <v>46850</v>
      </c>
      <c r="S178" s="2206">
        <v>6</v>
      </c>
      <c r="T178" s="2206">
        <f t="shared" si="112"/>
        <v>51686</v>
      </c>
      <c r="U178" s="2206">
        <f t="shared" si="113"/>
        <v>413488</v>
      </c>
      <c r="V178" s="2206">
        <f t="shared" si="92"/>
        <v>38640</v>
      </c>
      <c r="W178" s="2206">
        <f t="shared" si="93"/>
        <v>374800</v>
      </c>
      <c r="X178" s="2206">
        <f t="shared" si="94"/>
        <v>48</v>
      </c>
      <c r="Y178" s="2244">
        <f t="shared" si="129"/>
        <v>0</v>
      </c>
      <c r="Z178" s="2207">
        <f t="shared" si="130"/>
        <v>0</v>
      </c>
      <c r="AA178" s="2244">
        <v>8</v>
      </c>
      <c r="AB178" s="2206">
        <v>84000</v>
      </c>
      <c r="AC178" s="2206"/>
      <c r="AD178" s="2206">
        <v>20000</v>
      </c>
      <c r="AE178" s="2206">
        <f t="shared" si="114"/>
        <v>104000</v>
      </c>
      <c r="AF178" s="2206">
        <f t="shared" si="115"/>
        <v>832000</v>
      </c>
      <c r="AG178" s="2206">
        <f t="shared" si="95"/>
        <v>672000</v>
      </c>
      <c r="AH178" s="2206">
        <f t="shared" si="96"/>
        <v>0</v>
      </c>
      <c r="AI178" s="2207">
        <f t="shared" si="97"/>
        <v>160000</v>
      </c>
      <c r="AJ178" s="2246">
        <v>8</v>
      </c>
      <c r="AK178" s="2075">
        <v>84000</v>
      </c>
      <c r="AL178" s="2075"/>
      <c r="AM178" s="2075">
        <v>20000</v>
      </c>
      <c r="AN178" s="2206">
        <f t="shared" si="116"/>
        <v>104000</v>
      </c>
      <c r="AO178" s="2206">
        <f t="shared" si="117"/>
        <v>832000</v>
      </c>
      <c r="AP178" s="2206">
        <f t="shared" si="98"/>
        <v>672000</v>
      </c>
      <c r="AQ178" s="2206">
        <f t="shared" si="99"/>
        <v>0</v>
      </c>
      <c r="AR178" s="2206">
        <f t="shared" si="100"/>
        <v>160000</v>
      </c>
      <c r="AS178" s="2244">
        <v>8</v>
      </c>
      <c r="AT178" s="2075">
        <v>84000</v>
      </c>
      <c r="AU178" s="2075"/>
      <c r="AV178" s="2075">
        <v>20000</v>
      </c>
      <c r="AW178" s="2206">
        <f t="shared" si="118"/>
        <v>104000</v>
      </c>
      <c r="AX178" s="2206">
        <f t="shared" si="119"/>
        <v>832000</v>
      </c>
      <c r="AY178" s="2206">
        <f t="shared" si="101"/>
        <v>672000</v>
      </c>
      <c r="AZ178" s="2206">
        <f t="shared" si="102"/>
        <v>0</v>
      </c>
      <c r="BA178" s="2206">
        <f t="shared" si="103"/>
        <v>160000</v>
      </c>
      <c r="BB178" s="2244">
        <f t="shared" si="83"/>
        <v>0</v>
      </c>
      <c r="BC178" s="2207">
        <f t="shared" si="84"/>
        <v>0</v>
      </c>
      <c r="BD178" s="2244">
        <f t="shared" si="126"/>
        <v>0</v>
      </c>
      <c r="BE178" s="2207">
        <f t="shared" si="125"/>
        <v>0</v>
      </c>
      <c r="BF178" s="2246">
        <v>8</v>
      </c>
      <c r="BG178" s="2075">
        <v>84000</v>
      </c>
      <c r="BH178" s="2075">
        <v>0</v>
      </c>
      <c r="BI178" s="2075">
        <v>20000</v>
      </c>
      <c r="BJ178" s="2206">
        <f t="shared" si="120"/>
        <v>104000</v>
      </c>
      <c r="BK178" s="2206">
        <f t="shared" si="121"/>
        <v>832000</v>
      </c>
      <c r="BL178" s="2206">
        <f t="shared" si="104"/>
        <v>672000</v>
      </c>
      <c r="BM178" s="2206">
        <f t="shared" si="105"/>
        <v>0</v>
      </c>
      <c r="BN178" s="2206">
        <f t="shared" si="106"/>
        <v>160000</v>
      </c>
      <c r="BO178" s="2244">
        <v>8</v>
      </c>
      <c r="BP178" s="2075">
        <v>84000</v>
      </c>
      <c r="BQ178" s="2075">
        <v>0</v>
      </c>
      <c r="BR178" s="2075">
        <v>20000</v>
      </c>
      <c r="BS178" s="2206">
        <f t="shared" si="122"/>
        <v>104000</v>
      </c>
      <c r="BT178" s="2206">
        <f t="shared" si="123"/>
        <v>832000</v>
      </c>
      <c r="BU178" s="2206">
        <f t="shared" si="107"/>
        <v>672000</v>
      </c>
      <c r="BV178" s="2206">
        <f t="shared" si="108"/>
        <v>0</v>
      </c>
      <c r="BW178" s="2206">
        <f t="shared" si="109"/>
        <v>160000</v>
      </c>
      <c r="BX178" s="2244">
        <f t="shared" si="79"/>
        <v>0</v>
      </c>
      <c r="BY178" s="2207">
        <f t="shared" si="80"/>
        <v>0</v>
      </c>
      <c r="BZ178" s="2211">
        <f t="shared" si="127"/>
        <v>0</v>
      </c>
      <c r="CA178" s="2212">
        <f t="shared" si="128"/>
        <v>0</v>
      </c>
      <c r="CB178" s="2083"/>
      <c r="CC178" s="2083"/>
      <c r="CD178" s="2237"/>
      <c r="CF178" s="2200"/>
    </row>
    <row r="179" spans="1:84" s="1974" customFormat="1" ht="18" customHeight="1" outlineLevel="1">
      <c r="A179" s="2235" t="s">
        <v>3247</v>
      </c>
      <c r="B179" s="2235" t="b">
        <v>1</v>
      </c>
      <c r="C179" s="2201"/>
      <c r="D179" s="2236" t="s">
        <v>3248</v>
      </c>
      <c r="E179" s="2243" t="s">
        <v>3249</v>
      </c>
      <c r="F179" s="2204" t="s">
        <v>154</v>
      </c>
      <c r="G179" s="2244">
        <v>9</v>
      </c>
      <c r="H179" s="2206">
        <v>2720</v>
      </c>
      <c r="I179" s="2206">
        <v>26350</v>
      </c>
      <c r="J179" s="2206">
        <v>2</v>
      </c>
      <c r="K179" s="2206">
        <f t="shared" si="110"/>
        <v>29072</v>
      </c>
      <c r="L179" s="2206">
        <f t="shared" si="111"/>
        <v>261648</v>
      </c>
      <c r="M179" s="2206">
        <f t="shared" si="89"/>
        <v>24480</v>
      </c>
      <c r="N179" s="2206">
        <f t="shared" si="90"/>
        <v>237150</v>
      </c>
      <c r="O179" s="2206">
        <f t="shared" si="91"/>
        <v>18</v>
      </c>
      <c r="P179" s="2244">
        <v>9</v>
      </c>
      <c r="Q179" s="2206">
        <v>2720</v>
      </c>
      <c r="R179" s="2206">
        <v>26350</v>
      </c>
      <c r="S179" s="2206">
        <v>2</v>
      </c>
      <c r="T179" s="2206">
        <f t="shared" si="112"/>
        <v>29072</v>
      </c>
      <c r="U179" s="2206">
        <f t="shared" si="113"/>
        <v>261648</v>
      </c>
      <c r="V179" s="2206">
        <f t="shared" si="92"/>
        <v>24480</v>
      </c>
      <c r="W179" s="2206">
        <f t="shared" si="93"/>
        <v>237150</v>
      </c>
      <c r="X179" s="2206">
        <f t="shared" si="94"/>
        <v>18</v>
      </c>
      <c r="Y179" s="2244">
        <f t="shared" si="129"/>
        <v>0</v>
      </c>
      <c r="Z179" s="2207">
        <f t="shared" si="130"/>
        <v>0</v>
      </c>
      <c r="AA179" s="2244">
        <v>2</v>
      </c>
      <c r="AB179" s="2206">
        <v>20000</v>
      </c>
      <c r="AC179" s="2206"/>
      <c r="AD179" s="2206">
        <v>15000</v>
      </c>
      <c r="AE179" s="2206">
        <f t="shared" si="114"/>
        <v>35000</v>
      </c>
      <c r="AF179" s="2206">
        <f t="shared" si="115"/>
        <v>70000</v>
      </c>
      <c r="AG179" s="2206">
        <f t="shared" si="95"/>
        <v>40000</v>
      </c>
      <c r="AH179" s="2206">
        <f t="shared" si="96"/>
        <v>0</v>
      </c>
      <c r="AI179" s="2207">
        <f t="shared" si="97"/>
        <v>30000</v>
      </c>
      <c r="AJ179" s="2246">
        <v>9</v>
      </c>
      <c r="AK179" s="2075">
        <v>20000</v>
      </c>
      <c r="AL179" s="2075"/>
      <c r="AM179" s="2075">
        <v>15000</v>
      </c>
      <c r="AN179" s="2206">
        <f t="shared" si="116"/>
        <v>35000</v>
      </c>
      <c r="AO179" s="2206">
        <f t="shared" si="117"/>
        <v>315000</v>
      </c>
      <c r="AP179" s="2206">
        <f t="shared" si="98"/>
        <v>180000</v>
      </c>
      <c r="AQ179" s="2206">
        <f t="shared" si="99"/>
        <v>0</v>
      </c>
      <c r="AR179" s="2206">
        <f t="shared" si="100"/>
        <v>135000</v>
      </c>
      <c r="AS179" s="2244">
        <v>9</v>
      </c>
      <c r="AT179" s="2075">
        <v>20000</v>
      </c>
      <c r="AU179" s="2075"/>
      <c r="AV179" s="2075">
        <v>15000</v>
      </c>
      <c r="AW179" s="2206">
        <f t="shared" si="118"/>
        <v>35000</v>
      </c>
      <c r="AX179" s="2206">
        <f t="shared" si="119"/>
        <v>315000</v>
      </c>
      <c r="AY179" s="2206">
        <f t="shared" si="101"/>
        <v>180000</v>
      </c>
      <c r="AZ179" s="2206">
        <f t="shared" si="102"/>
        <v>0</v>
      </c>
      <c r="BA179" s="2206">
        <f t="shared" si="103"/>
        <v>135000</v>
      </c>
      <c r="BB179" s="2244">
        <f t="shared" si="83"/>
        <v>0</v>
      </c>
      <c r="BC179" s="2207">
        <f t="shared" si="84"/>
        <v>0</v>
      </c>
      <c r="BD179" s="2244">
        <f t="shared" si="126"/>
        <v>7</v>
      </c>
      <c r="BE179" s="2207">
        <f t="shared" si="125"/>
        <v>245000</v>
      </c>
      <c r="BF179" s="2246">
        <v>9</v>
      </c>
      <c r="BG179" s="2075">
        <v>20000</v>
      </c>
      <c r="BH179" s="2075">
        <v>0</v>
      </c>
      <c r="BI179" s="2075">
        <v>15000</v>
      </c>
      <c r="BJ179" s="2206">
        <f t="shared" si="120"/>
        <v>35000</v>
      </c>
      <c r="BK179" s="2206">
        <f t="shared" si="121"/>
        <v>315000</v>
      </c>
      <c r="BL179" s="2206">
        <f t="shared" si="104"/>
        <v>180000</v>
      </c>
      <c r="BM179" s="2206">
        <f t="shared" si="105"/>
        <v>0</v>
      </c>
      <c r="BN179" s="2206">
        <f t="shared" si="106"/>
        <v>135000</v>
      </c>
      <c r="BO179" s="2244">
        <v>9</v>
      </c>
      <c r="BP179" s="2075">
        <v>20000</v>
      </c>
      <c r="BQ179" s="2075">
        <v>0</v>
      </c>
      <c r="BR179" s="2075">
        <v>15000</v>
      </c>
      <c r="BS179" s="2206">
        <f t="shared" si="122"/>
        <v>35000</v>
      </c>
      <c r="BT179" s="2206">
        <f t="shared" si="123"/>
        <v>315000</v>
      </c>
      <c r="BU179" s="2206">
        <f t="shared" si="107"/>
        <v>180000</v>
      </c>
      <c r="BV179" s="2206">
        <f t="shared" si="108"/>
        <v>0</v>
      </c>
      <c r="BW179" s="2206">
        <f t="shared" si="109"/>
        <v>135000</v>
      </c>
      <c r="BX179" s="2244">
        <f t="shared" si="79"/>
        <v>0</v>
      </c>
      <c r="BY179" s="2207">
        <f t="shared" si="80"/>
        <v>0</v>
      </c>
      <c r="BZ179" s="2211">
        <f t="shared" si="127"/>
        <v>7</v>
      </c>
      <c r="CA179" s="2212">
        <f t="shared" si="128"/>
        <v>245000</v>
      </c>
      <c r="CB179" s="2083"/>
      <c r="CC179" s="2083"/>
      <c r="CD179" s="2237"/>
      <c r="CF179" s="2200"/>
    </row>
    <row r="180" spans="1:84" s="1974" customFormat="1" ht="18" customHeight="1" outlineLevel="1">
      <c r="A180" s="2235" t="s">
        <v>3250</v>
      </c>
      <c r="B180" s="2235" t="b">
        <v>1</v>
      </c>
      <c r="C180" s="2201"/>
      <c r="D180" s="2236" t="s">
        <v>3251</v>
      </c>
      <c r="E180" s="2243" t="s">
        <v>3252</v>
      </c>
      <c r="F180" s="2204" t="s">
        <v>154</v>
      </c>
      <c r="G180" s="2244">
        <v>4</v>
      </c>
      <c r="H180" s="2206"/>
      <c r="I180" s="2206">
        <v>37270</v>
      </c>
      <c r="J180" s="2206">
        <v>410</v>
      </c>
      <c r="K180" s="2206">
        <f t="shared" si="110"/>
        <v>37680</v>
      </c>
      <c r="L180" s="2206">
        <f t="shared" si="111"/>
        <v>150720</v>
      </c>
      <c r="M180" s="2206">
        <f t="shared" si="89"/>
        <v>0</v>
      </c>
      <c r="N180" s="2206">
        <f t="shared" si="90"/>
        <v>149080</v>
      </c>
      <c r="O180" s="2206">
        <f t="shared" si="91"/>
        <v>1640</v>
      </c>
      <c r="P180" s="2244">
        <v>4</v>
      </c>
      <c r="Q180" s="2206"/>
      <c r="R180" s="2206">
        <v>37270</v>
      </c>
      <c r="S180" s="2206">
        <v>410</v>
      </c>
      <c r="T180" s="2206">
        <f t="shared" si="112"/>
        <v>37680</v>
      </c>
      <c r="U180" s="2206">
        <f t="shared" si="113"/>
        <v>150720</v>
      </c>
      <c r="V180" s="2206">
        <f t="shared" si="92"/>
        <v>0</v>
      </c>
      <c r="W180" s="2206">
        <f t="shared" si="93"/>
        <v>149080</v>
      </c>
      <c r="X180" s="2206">
        <f t="shared" si="94"/>
        <v>1640</v>
      </c>
      <c r="Y180" s="2244">
        <f t="shared" si="129"/>
        <v>0</v>
      </c>
      <c r="Z180" s="2207">
        <f t="shared" si="130"/>
        <v>0</v>
      </c>
      <c r="AA180" s="2244">
        <v>4</v>
      </c>
      <c r="AB180" s="2206">
        <v>160000</v>
      </c>
      <c r="AC180" s="2206"/>
      <c r="AD180" s="2206">
        <v>50000</v>
      </c>
      <c r="AE180" s="2206">
        <f t="shared" si="114"/>
        <v>210000</v>
      </c>
      <c r="AF180" s="2206">
        <f t="shared" si="115"/>
        <v>840000</v>
      </c>
      <c r="AG180" s="2206">
        <f t="shared" si="95"/>
        <v>640000</v>
      </c>
      <c r="AH180" s="2206">
        <f t="shared" si="96"/>
        <v>0</v>
      </c>
      <c r="AI180" s="2207">
        <f t="shared" si="97"/>
        <v>200000</v>
      </c>
      <c r="AJ180" s="2246">
        <v>4</v>
      </c>
      <c r="AK180" s="2075">
        <v>160000</v>
      </c>
      <c r="AL180" s="2075"/>
      <c r="AM180" s="2075">
        <v>50000</v>
      </c>
      <c r="AN180" s="2206">
        <f t="shared" si="116"/>
        <v>210000</v>
      </c>
      <c r="AO180" s="2206">
        <f t="shared" si="117"/>
        <v>840000</v>
      </c>
      <c r="AP180" s="2206">
        <f t="shared" si="98"/>
        <v>640000</v>
      </c>
      <c r="AQ180" s="2206">
        <f t="shared" si="99"/>
        <v>0</v>
      </c>
      <c r="AR180" s="2206">
        <f t="shared" si="100"/>
        <v>200000</v>
      </c>
      <c r="AS180" s="2244">
        <v>4</v>
      </c>
      <c r="AT180" s="2075">
        <v>160000</v>
      </c>
      <c r="AU180" s="2075"/>
      <c r="AV180" s="2075">
        <v>50000</v>
      </c>
      <c r="AW180" s="2206">
        <f t="shared" si="118"/>
        <v>210000</v>
      </c>
      <c r="AX180" s="2206">
        <f t="shared" si="119"/>
        <v>840000</v>
      </c>
      <c r="AY180" s="2206">
        <f t="shared" si="101"/>
        <v>640000</v>
      </c>
      <c r="AZ180" s="2206">
        <f t="shared" si="102"/>
        <v>0</v>
      </c>
      <c r="BA180" s="2206">
        <f t="shared" si="103"/>
        <v>200000</v>
      </c>
      <c r="BB180" s="2244">
        <f t="shared" si="83"/>
        <v>0</v>
      </c>
      <c r="BC180" s="2207">
        <f t="shared" si="84"/>
        <v>0</v>
      </c>
      <c r="BD180" s="2244">
        <f t="shared" si="126"/>
        <v>0</v>
      </c>
      <c r="BE180" s="2207">
        <f t="shared" si="125"/>
        <v>0</v>
      </c>
      <c r="BF180" s="2246">
        <v>4</v>
      </c>
      <c r="BG180" s="2075">
        <v>160000</v>
      </c>
      <c r="BH180" s="2075">
        <v>0</v>
      </c>
      <c r="BI180" s="2075">
        <v>50000</v>
      </c>
      <c r="BJ180" s="2206">
        <f t="shared" si="120"/>
        <v>210000</v>
      </c>
      <c r="BK180" s="2206">
        <f t="shared" si="121"/>
        <v>840000</v>
      </c>
      <c r="BL180" s="2206">
        <f t="shared" si="104"/>
        <v>640000</v>
      </c>
      <c r="BM180" s="2206">
        <f t="shared" si="105"/>
        <v>0</v>
      </c>
      <c r="BN180" s="2206">
        <f t="shared" si="106"/>
        <v>200000</v>
      </c>
      <c r="BO180" s="2244">
        <v>4</v>
      </c>
      <c r="BP180" s="2075">
        <v>160000</v>
      </c>
      <c r="BQ180" s="2075">
        <v>0</v>
      </c>
      <c r="BR180" s="2075">
        <v>50000</v>
      </c>
      <c r="BS180" s="2206">
        <f t="shared" si="122"/>
        <v>210000</v>
      </c>
      <c r="BT180" s="2206">
        <f t="shared" si="123"/>
        <v>840000</v>
      </c>
      <c r="BU180" s="2206">
        <f t="shared" si="107"/>
        <v>640000</v>
      </c>
      <c r="BV180" s="2206">
        <f t="shared" si="108"/>
        <v>0</v>
      </c>
      <c r="BW180" s="2206">
        <f t="shared" si="109"/>
        <v>200000</v>
      </c>
      <c r="BX180" s="2244">
        <f t="shared" si="79"/>
        <v>0</v>
      </c>
      <c r="BY180" s="2207">
        <f t="shared" si="80"/>
        <v>0</v>
      </c>
      <c r="BZ180" s="2211">
        <f t="shared" si="127"/>
        <v>0</v>
      </c>
      <c r="CA180" s="2212">
        <f t="shared" si="128"/>
        <v>0</v>
      </c>
      <c r="CB180" s="2247"/>
      <c r="CC180" s="2083"/>
      <c r="CD180" s="2237"/>
      <c r="CF180" s="2200"/>
    </row>
    <row r="181" spans="1:84" s="1974" customFormat="1" ht="18" customHeight="1" outlineLevel="1">
      <c r="A181" s="2235" t="s">
        <v>3253</v>
      </c>
      <c r="B181" s="2235" t="b">
        <v>1</v>
      </c>
      <c r="C181" s="2201"/>
      <c r="D181" s="2236" t="s">
        <v>3254</v>
      </c>
      <c r="E181" s="2243" t="s">
        <v>3237</v>
      </c>
      <c r="F181" s="2204" t="s">
        <v>154</v>
      </c>
      <c r="G181" s="2244">
        <v>4</v>
      </c>
      <c r="H181" s="2206"/>
      <c r="I181" s="2206">
        <v>37270</v>
      </c>
      <c r="J181" s="2206">
        <v>410</v>
      </c>
      <c r="K181" s="2206">
        <f t="shared" si="110"/>
        <v>37680</v>
      </c>
      <c r="L181" s="2206">
        <f t="shared" si="111"/>
        <v>150720</v>
      </c>
      <c r="M181" s="2206">
        <f t="shared" si="89"/>
        <v>0</v>
      </c>
      <c r="N181" s="2206">
        <f t="shared" si="90"/>
        <v>149080</v>
      </c>
      <c r="O181" s="2206">
        <f t="shared" si="91"/>
        <v>1640</v>
      </c>
      <c r="P181" s="2244">
        <v>4</v>
      </c>
      <c r="Q181" s="2206"/>
      <c r="R181" s="2206">
        <v>37270</v>
      </c>
      <c r="S181" s="2206">
        <v>410</v>
      </c>
      <c r="T181" s="2206">
        <f t="shared" si="112"/>
        <v>37680</v>
      </c>
      <c r="U181" s="2206">
        <f t="shared" si="113"/>
        <v>150720</v>
      </c>
      <c r="V181" s="2206">
        <f t="shared" si="92"/>
        <v>0</v>
      </c>
      <c r="W181" s="2206">
        <f t="shared" si="93"/>
        <v>149080</v>
      </c>
      <c r="X181" s="2206">
        <f t="shared" si="94"/>
        <v>1640</v>
      </c>
      <c r="Y181" s="2244">
        <f t="shared" si="129"/>
        <v>0</v>
      </c>
      <c r="Z181" s="2207">
        <f t="shared" si="130"/>
        <v>0</v>
      </c>
      <c r="AA181" s="2244">
        <v>2</v>
      </c>
      <c r="AB181" s="2206">
        <v>140000</v>
      </c>
      <c r="AC181" s="2206"/>
      <c r="AD181" s="2206">
        <v>60000</v>
      </c>
      <c r="AE181" s="2206">
        <f t="shared" si="114"/>
        <v>200000</v>
      </c>
      <c r="AF181" s="2206">
        <f t="shared" si="115"/>
        <v>400000</v>
      </c>
      <c r="AG181" s="2206">
        <f t="shared" si="95"/>
        <v>280000</v>
      </c>
      <c r="AH181" s="2206">
        <f t="shared" si="96"/>
        <v>0</v>
      </c>
      <c r="AI181" s="2207">
        <f t="shared" si="97"/>
        <v>120000</v>
      </c>
      <c r="AJ181" s="2246">
        <v>4</v>
      </c>
      <c r="AK181" s="2075">
        <v>140000</v>
      </c>
      <c r="AL181" s="2075"/>
      <c r="AM181" s="2075">
        <v>60000</v>
      </c>
      <c r="AN181" s="2206">
        <f t="shared" si="116"/>
        <v>200000</v>
      </c>
      <c r="AO181" s="2206">
        <f t="shared" si="117"/>
        <v>800000</v>
      </c>
      <c r="AP181" s="2206">
        <f t="shared" si="98"/>
        <v>560000</v>
      </c>
      <c r="AQ181" s="2206">
        <f t="shared" si="99"/>
        <v>0</v>
      </c>
      <c r="AR181" s="2206">
        <f t="shared" si="100"/>
        <v>240000</v>
      </c>
      <c r="AS181" s="2244">
        <v>4</v>
      </c>
      <c r="AT181" s="2075">
        <v>140000</v>
      </c>
      <c r="AU181" s="2075"/>
      <c r="AV181" s="2075">
        <v>60000</v>
      </c>
      <c r="AW181" s="2206">
        <f t="shared" si="118"/>
        <v>200000</v>
      </c>
      <c r="AX181" s="2206">
        <f t="shared" si="119"/>
        <v>800000</v>
      </c>
      <c r="AY181" s="2206">
        <f t="shared" si="101"/>
        <v>560000</v>
      </c>
      <c r="AZ181" s="2206">
        <f t="shared" si="102"/>
        <v>0</v>
      </c>
      <c r="BA181" s="2206">
        <f t="shared" si="103"/>
        <v>240000</v>
      </c>
      <c r="BB181" s="2244">
        <f t="shared" si="83"/>
        <v>0</v>
      </c>
      <c r="BC181" s="2207">
        <f t="shared" si="84"/>
        <v>0</v>
      </c>
      <c r="BD181" s="2244">
        <f t="shared" si="126"/>
        <v>2</v>
      </c>
      <c r="BE181" s="2207">
        <f t="shared" si="125"/>
        <v>400000</v>
      </c>
      <c r="BF181" s="2246">
        <v>4</v>
      </c>
      <c r="BG181" s="2075">
        <v>140000</v>
      </c>
      <c r="BH181" s="2075">
        <v>0</v>
      </c>
      <c r="BI181" s="2075">
        <v>60000</v>
      </c>
      <c r="BJ181" s="2206">
        <f t="shared" si="120"/>
        <v>200000</v>
      </c>
      <c r="BK181" s="2206">
        <f t="shared" si="121"/>
        <v>800000</v>
      </c>
      <c r="BL181" s="2206">
        <f t="shared" si="104"/>
        <v>560000</v>
      </c>
      <c r="BM181" s="2206">
        <f t="shared" si="105"/>
        <v>0</v>
      </c>
      <c r="BN181" s="2206">
        <f t="shared" si="106"/>
        <v>240000</v>
      </c>
      <c r="BO181" s="2244">
        <v>4</v>
      </c>
      <c r="BP181" s="2075">
        <v>140000</v>
      </c>
      <c r="BQ181" s="2075">
        <v>0</v>
      </c>
      <c r="BR181" s="2075">
        <v>60000</v>
      </c>
      <c r="BS181" s="2206">
        <f t="shared" si="122"/>
        <v>200000</v>
      </c>
      <c r="BT181" s="2206">
        <f t="shared" si="123"/>
        <v>800000</v>
      </c>
      <c r="BU181" s="2206">
        <f t="shared" si="107"/>
        <v>560000</v>
      </c>
      <c r="BV181" s="2206">
        <f t="shared" si="108"/>
        <v>0</v>
      </c>
      <c r="BW181" s="2206">
        <f t="shared" si="109"/>
        <v>240000</v>
      </c>
      <c r="BX181" s="2244">
        <f t="shared" si="79"/>
        <v>0</v>
      </c>
      <c r="BY181" s="2207">
        <f t="shared" si="80"/>
        <v>0</v>
      </c>
      <c r="BZ181" s="2211">
        <f t="shared" si="127"/>
        <v>2</v>
      </c>
      <c r="CA181" s="2212">
        <f t="shared" si="128"/>
        <v>400000</v>
      </c>
      <c r="CB181" s="2083"/>
      <c r="CC181" s="2083"/>
      <c r="CD181" s="2237"/>
      <c r="CF181" s="2200"/>
    </row>
    <row r="182" spans="1:84" s="1974" customFormat="1" ht="18" customHeight="1" outlineLevel="1">
      <c r="A182" s="2235" t="s">
        <v>3255</v>
      </c>
      <c r="B182" s="2235" t="b">
        <v>1</v>
      </c>
      <c r="C182" s="2201"/>
      <c r="D182" s="2236" t="s">
        <v>3256</v>
      </c>
      <c r="E182" s="2243" t="s">
        <v>3257</v>
      </c>
      <c r="F182" s="2204" t="s">
        <v>154</v>
      </c>
      <c r="G182" s="2244">
        <v>15</v>
      </c>
      <c r="H182" s="2206">
        <v>63510</v>
      </c>
      <c r="I182" s="2206">
        <v>614980</v>
      </c>
      <c r="J182" s="2206">
        <v>80</v>
      </c>
      <c r="K182" s="2206">
        <f t="shared" si="110"/>
        <v>678570</v>
      </c>
      <c r="L182" s="2206">
        <f t="shared" si="111"/>
        <v>10178550</v>
      </c>
      <c r="M182" s="2206">
        <f t="shared" si="89"/>
        <v>952650</v>
      </c>
      <c r="N182" s="2206">
        <f t="shared" si="90"/>
        <v>9224700</v>
      </c>
      <c r="O182" s="2206">
        <f t="shared" si="91"/>
        <v>1200</v>
      </c>
      <c r="P182" s="2244">
        <v>15</v>
      </c>
      <c r="Q182" s="2206">
        <v>63510</v>
      </c>
      <c r="R182" s="2206">
        <v>614980</v>
      </c>
      <c r="S182" s="2206">
        <v>80</v>
      </c>
      <c r="T182" s="2206">
        <f t="shared" si="112"/>
        <v>678570</v>
      </c>
      <c r="U182" s="2206">
        <f t="shared" si="113"/>
        <v>10178550</v>
      </c>
      <c r="V182" s="2206">
        <f t="shared" si="92"/>
        <v>952650</v>
      </c>
      <c r="W182" s="2206">
        <f t="shared" si="93"/>
        <v>9224700</v>
      </c>
      <c r="X182" s="2206">
        <f t="shared" si="94"/>
        <v>1200</v>
      </c>
      <c r="Y182" s="2244">
        <f t="shared" si="129"/>
        <v>0</v>
      </c>
      <c r="Z182" s="2207">
        <f t="shared" si="130"/>
        <v>0</v>
      </c>
      <c r="AA182" s="2244">
        <v>9</v>
      </c>
      <c r="AB182" s="2206">
        <v>300000</v>
      </c>
      <c r="AC182" s="2206"/>
      <c r="AD182" s="2206">
        <v>60000</v>
      </c>
      <c r="AE182" s="2206">
        <f t="shared" si="114"/>
        <v>360000</v>
      </c>
      <c r="AF182" s="2206">
        <f t="shared" si="115"/>
        <v>3240000</v>
      </c>
      <c r="AG182" s="2206">
        <f t="shared" si="95"/>
        <v>2700000</v>
      </c>
      <c r="AH182" s="2206">
        <f t="shared" si="96"/>
        <v>0</v>
      </c>
      <c r="AI182" s="2207">
        <f t="shared" si="97"/>
        <v>540000</v>
      </c>
      <c r="AJ182" s="2246">
        <v>15</v>
      </c>
      <c r="AK182" s="2075">
        <v>300000</v>
      </c>
      <c r="AL182" s="2075"/>
      <c r="AM182" s="2075">
        <v>60000</v>
      </c>
      <c r="AN182" s="2206">
        <f t="shared" si="116"/>
        <v>360000</v>
      </c>
      <c r="AO182" s="2206">
        <f t="shared" si="117"/>
        <v>5400000</v>
      </c>
      <c r="AP182" s="2206">
        <f t="shared" si="98"/>
        <v>4500000</v>
      </c>
      <c r="AQ182" s="2206">
        <f t="shared" si="99"/>
        <v>0</v>
      </c>
      <c r="AR182" s="2206">
        <f t="shared" si="100"/>
        <v>900000</v>
      </c>
      <c r="AS182" s="2244">
        <v>15</v>
      </c>
      <c r="AT182" s="2075">
        <v>300000</v>
      </c>
      <c r="AU182" s="2075"/>
      <c r="AV182" s="2075">
        <v>60000</v>
      </c>
      <c r="AW182" s="2206">
        <f t="shared" si="118"/>
        <v>360000</v>
      </c>
      <c r="AX182" s="2206">
        <f t="shared" si="119"/>
        <v>5400000</v>
      </c>
      <c r="AY182" s="2206">
        <f t="shared" si="101"/>
        <v>4500000</v>
      </c>
      <c r="AZ182" s="2206">
        <f t="shared" si="102"/>
        <v>0</v>
      </c>
      <c r="BA182" s="2206">
        <f t="shared" si="103"/>
        <v>900000</v>
      </c>
      <c r="BB182" s="2244">
        <f t="shared" si="83"/>
        <v>0</v>
      </c>
      <c r="BC182" s="2207">
        <f t="shared" si="84"/>
        <v>0</v>
      </c>
      <c r="BD182" s="2244">
        <f t="shared" si="126"/>
        <v>6</v>
      </c>
      <c r="BE182" s="2207">
        <f t="shared" si="125"/>
        <v>2160000</v>
      </c>
      <c r="BF182" s="2246">
        <v>15</v>
      </c>
      <c r="BG182" s="2075">
        <v>300000</v>
      </c>
      <c r="BH182" s="2075">
        <v>0</v>
      </c>
      <c r="BI182" s="2075">
        <v>60000</v>
      </c>
      <c r="BJ182" s="2206">
        <f t="shared" si="120"/>
        <v>360000</v>
      </c>
      <c r="BK182" s="2206">
        <f t="shared" si="121"/>
        <v>5400000</v>
      </c>
      <c r="BL182" s="2206">
        <f t="shared" si="104"/>
        <v>4500000</v>
      </c>
      <c r="BM182" s="2206">
        <f t="shared" si="105"/>
        <v>0</v>
      </c>
      <c r="BN182" s="2206">
        <f t="shared" si="106"/>
        <v>900000</v>
      </c>
      <c r="BO182" s="2244">
        <v>15</v>
      </c>
      <c r="BP182" s="2075">
        <v>300000</v>
      </c>
      <c r="BQ182" s="2075">
        <v>0</v>
      </c>
      <c r="BR182" s="2075">
        <v>60000</v>
      </c>
      <c r="BS182" s="2206">
        <f t="shared" si="122"/>
        <v>360000</v>
      </c>
      <c r="BT182" s="2206">
        <f t="shared" si="123"/>
        <v>5400000</v>
      </c>
      <c r="BU182" s="2206">
        <f t="shared" si="107"/>
        <v>4500000</v>
      </c>
      <c r="BV182" s="2206">
        <f t="shared" si="108"/>
        <v>0</v>
      </c>
      <c r="BW182" s="2206">
        <f t="shared" si="109"/>
        <v>900000</v>
      </c>
      <c r="BX182" s="2244">
        <f t="shared" si="79"/>
        <v>0</v>
      </c>
      <c r="BY182" s="2207">
        <f t="shared" si="80"/>
        <v>0</v>
      </c>
      <c r="BZ182" s="2211">
        <f t="shared" si="127"/>
        <v>6</v>
      </c>
      <c r="CA182" s="2212">
        <f t="shared" si="128"/>
        <v>2160000</v>
      </c>
      <c r="CB182" s="2083"/>
      <c r="CC182" s="2083"/>
      <c r="CD182" s="2237"/>
      <c r="CF182" s="2200"/>
    </row>
    <row r="183" spans="1:84" s="1974" customFormat="1" ht="18" customHeight="1" outlineLevel="1">
      <c r="A183" s="2235" t="s">
        <v>3258</v>
      </c>
      <c r="B183" s="2235" t="b">
        <v>1</v>
      </c>
      <c r="C183" s="2201"/>
      <c r="D183" s="2236" t="s">
        <v>3259</v>
      </c>
      <c r="E183" s="2243" t="s">
        <v>3260</v>
      </c>
      <c r="F183" s="2204" t="s">
        <v>154</v>
      </c>
      <c r="G183" s="2244">
        <v>1</v>
      </c>
      <c r="H183" s="2206">
        <v>152430</v>
      </c>
      <c r="I183" s="2206">
        <v>1475970</v>
      </c>
      <c r="J183" s="2206">
        <v>200</v>
      </c>
      <c r="K183" s="2206">
        <f t="shared" si="110"/>
        <v>1628600</v>
      </c>
      <c r="L183" s="2206">
        <f t="shared" si="111"/>
        <v>1628600</v>
      </c>
      <c r="M183" s="2206">
        <f t="shared" si="89"/>
        <v>152430</v>
      </c>
      <c r="N183" s="2206">
        <f t="shared" si="90"/>
        <v>1475970</v>
      </c>
      <c r="O183" s="2206">
        <f t="shared" si="91"/>
        <v>200</v>
      </c>
      <c r="P183" s="2244">
        <v>1</v>
      </c>
      <c r="Q183" s="2206">
        <v>152430</v>
      </c>
      <c r="R183" s="2206">
        <v>1475970</v>
      </c>
      <c r="S183" s="2206">
        <v>200</v>
      </c>
      <c r="T183" s="2206">
        <f t="shared" si="112"/>
        <v>1628600</v>
      </c>
      <c r="U183" s="2206">
        <f t="shared" si="113"/>
        <v>1628600</v>
      </c>
      <c r="V183" s="2206">
        <f t="shared" si="92"/>
        <v>152430</v>
      </c>
      <c r="W183" s="2206">
        <f t="shared" si="93"/>
        <v>1475970</v>
      </c>
      <c r="X183" s="2206">
        <f t="shared" si="94"/>
        <v>200</v>
      </c>
      <c r="Y183" s="2244">
        <f t="shared" si="129"/>
        <v>0</v>
      </c>
      <c r="Z183" s="2207">
        <f t="shared" si="130"/>
        <v>0</v>
      </c>
      <c r="AA183" s="2244">
        <v>1</v>
      </c>
      <c r="AB183" s="2206">
        <v>950000</v>
      </c>
      <c r="AC183" s="2206"/>
      <c r="AD183" s="2206">
        <v>60000</v>
      </c>
      <c r="AE183" s="2206">
        <f t="shared" si="114"/>
        <v>1010000</v>
      </c>
      <c r="AF183" s="2206">
        <f t="shared" si="115"/>
        <v>1010000</v>
      </c>
      <c r="AG183" s="2206">
        <f t="shared" si="95"/>
        <v>950000</v>
      </c>
      <c r="AH183" s="2206">
        <f t="shared" si="96"/>
        <v>0</v>
      </c>
      <c r="AI183" s="2207">
        <f t="shared" si="97"/>
        <v>60000</v>
      </c>
      <c r="AJ183" s="2246">
        <v>1</v>
      </c>
      <c r="AK183" s="2075">
        <v>950000</v>
      </c>
      <c r="AL183" s="2075"/>
      <c r="AM183" s="2075">
        <v>60000</v>
      </c>
      <c r="AN183" s="2206">
        <f t="shared" si="116"/>
        <v>1010000</v>
      </c>
      <c r="AO183" s="2206">
        <f t="shared" si="117"/>
        <v>1010000</v>
      </c>
      <c r="AP183" s="2206">
        <f t="shared" si="98"/>
        <v>950000</v>
      </c>
      <c r="AQ183" s="2206">
        <f t="shared" si="99"/>
        <v>0</v>
      </c>
      <c r="AR183" s="2206">
        <f t="shared" si="100"/>
        <v>60000</v>
      </c>
      <c r="AS183" s="2244">
        <v>1</v>
      </c>
      <c r="AT183" s="2075">
        <v>950000</v>
      </c>
      <c r="AU183" s="2075"/>
      <c r="AV183" s="2075">
        <v>60000</v>
      </c>
      <c r="AW183" s="2206">
        <f t="shared" si="118"/>
        <v>1010000</v>
      </c>
      <c r="AX183" s="2206">
        <f t="shared" si="119"/>
        <v>1010000</v>
      </c>
      <c r="AY183" s="2206">
        <f t="shared" si="101"/>
        <v>950000</v>
      </c>
      <c r="AZ183" s="2206">
        <f t="shared" si="102"/>
        <v>0</v>
      </c>
      <c r="BA183" s="2206">
        <f t="shared" si="103"/>
        <v>60000</v>
      </c>
      <c r="BB183" s="2244">
        <f t="shared" si="83"/>
        <v>0</v>
      </c>
      <c r="BC183" s="2207">
        <f t="shared" si="84"/>
        <v>0</v>
      </c>
      <c r="BD183" s="2244">
        <f t="shared" si="126"/>
        <v>0</v>
      </c>
      <c r="BE183" s="2207">
        <f t="shared" si="125"/>
        <v>0</v>
      </c>
      <c r="BF183" s="2246">
        <v>1</v>
      </c>
      <c r="BG183" s="2075">
        <v>950000</v>
      </c>
      <c r="BH183" s="2075">
        <v>0</v>
      </c>
      <c r="BI183" s="2075">
        <v>60000</v>
      </c>
      <c r="BJ183" s="2206">
        <f t="shared" si="120"/>
        <v>1010000</v>
      </c>
      <c r="BK183" s="2206">
        <f t="shared" si="121"/>
        <v>1010000</v>
      </c>
      <c r="BL183" s="2206">
        <f t="shared" si="104"/>
        <v>950000</v>
      </c>
      <c r="BM183" s="2206">
        <f t="shared" si="105"/>
        <v>0</v>
      </c>
      <c r="BN183" s="2206">
        <f t="shared" si="106"/>
        <v>60000</v>
      </c>
      <c r="BO183" s="2244">
        <v>1</v>
      </c>
      <c r="BP183" s="2075">
        <v>950000</v>
      </c>
      <c r="BQ183" s="2075">
        <v>0</v>
      </c>
      <c r="BR183" s="2075">
        <v>60000</v>
      </c>
      <c r="BS183" s="2206">
        <f t="shared" si="122"/>
        <v>1010000</v>
      </c>
      <c r="BT183" s="2206">
        <f t="shared" si="123"/>
        <v>1010000</v>
      </c>
      <c r="BU183" s="2206">
        <f t="shared" si="107"/>
        <v>950000</v>
      </c>
      <c r="BV183" s="2206">
        <f t="shared" si="108"/>
        <v>0</v>
      </c>
      <c r="BW183" s="2206">
        <f t="shared" si="109"/>
        <v>60000</v>
      </c>
      <c r="BX183" s="2244">
        <f t="shared" si="79"/>
        <v>0</v>
      </c>
      <c r="BY183" s="2207">
        <f t="shared" si="80"/>
        <v>0</v>
      </c>
      <c r="BZ183" s="2211">
        <f t="shared" si="127"/>
        <v>0</v>
      </c>
      <c r="CA183" s="2212">
        <f t="shared" si="128"/>
        <v>0</v>
      </c>
      <c r="CB183" s="2083"/>
      <c r="CC183" s="2083"/>
      <c r="CD183" s="2237"/>
      <c r="CF183" s="2200"/>
    </row>
    <row r="184" spans="1:84" s="1974" customFormat="1" ht="18" customHeight="1" outlineLevel="1">
      <c r="A184" s="2235" t="s">
        <v>3261</v>
      </c>
      <c r="B184" s="2235" t="b">
        <v>1</v>
      </c>
      <c r="C184" s="2201"/>
      <c r="D184" s="2236" t="s">
        <v>3262</v>
      </c>
      <c r="E184" s="2243" t="s">
        <v>3260</v>
      </c>
      <c r="F184" s="2204" t="s">
        <v>154</v>
      </c>
      <c r="G184" s="2244">
        <v>1</v>
      </c>
      <c r="H184" s="2206">
        <v>152430</v>
      </c>
      <c r="I184" s="2206">
        <v>1475970</v>
      </c>
      <c r="J184" s="2206">
        <v>200</v>
      </c>
      <c r="K184" s="2206">
        <f t="shared" si="110"/>
        <v>1628600</v>
      </c>
      <c r="L184" s="2206">
        <f t="shared" si="111"/>
        <v>1628600</v>
      </c>
      <c r="M184" s="2206">
        <f t="shared" si="89"/>
        <v>152430</v>
      </c>
      <c r="N184" s="2206">
        <f t="shared" si="90"/>
        <v>1475970</v>
      </c>
      <c r="O184" s="2206">
        <f t="shared" si="91"/>
        <v>200</v>
      </c>
      <c r="P184" s="2244">
        <v>1</v>
      </c>
      <c r="Q184" s="2206">
        <v>152430</v>
      </c>
      <c r="R184" s="2206">
        <v>1475970</v>
      </c>
      <c r="S184" s="2206">
        <v>200</v>
      </c>
      <c r="T184" s="2206">
        <f t="shared" si="112"/>
        <v>1628600</v>
      </c>
      <c r="U184" s="2206">
        <f t="shared" si="113"/>
        <v>1628600</v>
      </c>
      <c r="V184" s="2206">
        <f t="shared" si="92"/>
        <v>152430</v>
      </c>
      <c r="W184" s="2206">
        <f t="shared" si="93"/>
        <v>1475970</v>
      </c>
      <c r="X184" s="2206">
        <f t="shared" si="94"/>
        <v>200</v>
      </c>
      <c r="Y184" s="2244">
        <f t="shared" si="129"/>
        <v>0</v>
      </c>
      <c r="Z184" s="2207">
        <f t="shared" si="130"/>
        <v>0</v>
      </c>
      <c r="AA184" s="2244">
        <v>1</v>
      </c>
      <c r="AB184" s="2206">
        <v>950000</v>
      </c>
      <c r="AC184" s="2206"/>
      <c r="AD184" s="2206">
        <v>100000</v>
      </c>
      <c r="AE184" s="2206">
        <f t="shared" si="114"/>
        <v>1050000</v>
      </c>
      <c r="AF184" s="2206">
        <f t="shared" si="115"/>
        <v>1050000</v>
      </c>
      <c r="AG184" s="2206">
        <f t="shared" si="95"/>
        <v>950000</v>
      </c>
      <c r="AH184" s="2206">
        <f t="shared" si="96"/>
        <v>0</v>
      </c>
      <c r="AI184" s="2207">
        <f t="shared" si="97"/>
        <v>100000</v>
      </c>
      <c r="AJ184" s="2246">
        <v>1</v>
      </c>
      <c r="AK184" s="2075">
        <v>950000</v>
      </c>
      <c r="AL184" s="2075"/>
      <c r="AM184" s="2075">
        <v>100000</v>
      </c>
      <c r="AN184" s="2206">
        <f t="shared" si="116"/>
        <v>1050000</v>
      </c>
      <c r="AO184" s="2206">
        <f t="shared" si="117"/>
        <v>1050000</v>
      </c>
      <c r="AP184" s="2206">
        <f t="shared" si="98"/>
        <v>950000</v>
      </c>
      <c r="AQ184" s="2206">
        <f t="shared" si="99"/>
        <v>0</v>
      </c>
      <c r="AR184" s="2206">
        <f t="shared" si="100"/>
        <v>100000</v>
      </c>
      <c r="AS184" s="2244">
        <v>1</v>
      </c>
      <c r="AT184" s="2075">
        <v>950000</v>
      </c>
      <c r="AU184" s="2075"/>
      <c r="AV184" s="2075">
        <v>100000</v>
      </c>
      <c r="AW184" s="2206">
        <f t="shared" si="118"/>
        <v>1050000</v>
      </c>
      <c r="AX184" s="2206">
        <f t="shared" si="119"/>
        <v>1050000</v>
      </c>
      <c r="AY184" s="2206">
        <f t="shared" si="101"/>
        <v>950000</v>
      </c>
      <c r="AZ184" s="2206">
        <f t="shared" si="102"/>
        <v>0</v>
      </c>
      <c r="BA184" s="2206">
        <f t="shared" si="103"/>
        <v>100000</v>
      </c>
      <c r="BB184" s="2244">
        <f t="shared" si="83"/>
        <v>0</v>
      </c>
      <c r="BC184" s="2207">
        <f t="shared" si="84"/>
        <v>0</v>
      </c>
      <c r="BD184" s="2244">
        <f t="shared" si="126"/>
        <v>0</v>
      </c>
      <c r="BE184" s="2207">
        <f t="shared" si="125"/>
        <v>0</v>
      </c>
      <c r="BF184" s="2246">
        <v>1</v>
      </c>
      <c r="BG184" s="2075">
        <v>950000</v>
      </c>
      <c r="BH184" s="2075">
        <v>0</v>
      </c>
      <c r="BI184" s="2075">
        <v>100000</v>
      </c>
      <c r="BJ184" s="2206">
        <f t="shared" si="120"/>
        <v>1050000</v>
      </c>
      <c r="BK184" s="2206">
        <f t="shared" si="121"/>
        <v>1050000</v>
      </c>
      <c r="BL184" s="2206">
        <f t="shared" si="104"/>
        <v>950000</v>
      </c>
      <c r="BM184" s="2206">
        <f t="shared" si="105"/>
        <v>0</v>
      </c>
      <c r="BN184" s="2206">
        <f t="shared" si="106"/>
        <v>100000</v>
      </c>
      <c r="BO184" s="2244">
        <v>1</v>
      </c>
      <c r="BP184" s="2075">
        <v>950000</v>
      </c>
      <c r="BQ184" s="2075">
        <v>0</v>
      </c>
      <c r="BR184" s="2075">
        <v>100000</v>
      </c>
      <c r="BS184" s="2206">
        <f t="shared" si="122"/>
        <v>1050000</v>
      </c>
      <c r="BT184" s="2206">
        <f t="shared" si="123"/>
        <v>1050000</v>
      </c>
      <c r="BU184" s="2206">
        <f t="shared" si="107"/>
        <v>950000</v>
      </c>
      <c r="BV184" s="2206">
        <f t="shared" si="108"/>
        <v>0</v>
      </c>
      <c r="BW184" s="2206">
        <f t="shared" si="109"/>
        <v>100000</v>
      </c>
      <c r="BX184" s="2244">
        <f t="shared" si="79"/>
        <v>0</v>
      </c>
      <c r="BY184" s="2207">
        <f t="shared" si="80"/>
        <v>0</v>
      </c>
      <c r="BZ184" s="2211">
        <f t="shared" si="127"/>
        <v>0</v>
      </c>
      <c r="CA184" s="2212">
        <f t="shared" si="128"/>
        <v>0</v>
      </c>
      <c r="CB184" s="2083"/>
      <c r="CC184" s="2083"/>
      <c r="CD184" s="2237"/>
      <c r="CF184" s="2200"/>
    </row>
    <row r="185" spans="1:84" s="1974" customFormat="1" ht="18" customHeight="1" outlineLevel="1">
      <c r="A185" s="2235" t="s">
        <v>3263</v>
      </c>
      <c r="B185" s="2235" t="b">
        <v>1</v>
      </c>
      <c r="C185" s="2201"/>
      <c r="D185" s="2236" t="s">
        <v>3264</v>
      </c>
      <c r="E185" s="2243" t="s">
        <v>3265</v>
      </c>
      <c r="F185" s="2204" t="s">
        <v>154</v>
      </c>
      <c r="G185" s="2244">
        <v>1</v>
      </c>
      <c r="H185" s="2206">
        <v>127020</v>
      </c>
      <c r="I185" s="2206">
        <v>1229980</v>
      </c>
      <c r="J185" s="2206">
        <v>170</v>
      </c>
      <c r="K185" s="2206">
        <f t="shared" si="110"/>
        <v>1357170</v>
      </c>
      <c r="L185" s="2206">
        <f t="shared" si="111"/>
        <v>1357170</v>
      </c>
      <c r="M185" s="2206">
        <f t="shared" si="89"/>
        <v>127020</v>
      </c>
      <c r="N185" s="2206">
        <f t="shared" si="90"/>
        <v>1229980</v>
      </c>
      <c r="O185" s="2206">
        <f t="shared" si="91"/>
        <v>170</v>
      </c>
      <c r="P185" s="2244">
        <v>1</v>
      </c>
      <c r="Q185" s="2206">
        <v>127020</v>
      </c>
      <c r="R185" s="2206">
        <v>1229980</v>
      </c>
      <c r="S185" s="2206">
        <v>170</v>
      </c>
      <c r="T185" s="2206">
        <f t="shared" si="112"/>
        <v>1357170</v>
      </c>
      <c r="U185" s="2206">
        <f t="shared" si="113"/>
        <v>1357170</v>
      </c>
      <c r="V185" s="2206">
        <f t="shared" si="92"/>
        <v>127020</v>
      </c>
      <c r="W185" s="2206">
        <f t="shared" si="93"/>
        <v>1229980</v>
      </c>
      <c r="X185" s="2206">
        <f t="shared" si="94"/>
        <v>170</v>
      </c>
      <c r="Y185" s="2244">
        <f t="shared" si="129"/>
        <v>0</v>
      </c>
      <c r="Z185" s="2207">
        <f t="shared" si="130"/>
        <v>0</v>
      </c>
      <c r="AA185" s="2244">
        <v>1</v>
      </c>
      <c r="AB185" s="2206">
        <v>900000</v>
      </c>
      <c r="AC185" s="2206"/>
      <c r="AD185" s="2206">
        <v>100000</v>
      </c>
      <c r="AE185" s="2206">
        <f t="shared" si="114"/>
        <v>1000000</v>
      </c>
      <c r="AF185" s="2206">
        <f t="shared" si="115"/>
        <v>1000000</v>
      </c>
      <c r="AG185" s="2206">
        <f t="shared" si="95"/>
        <v>900000</v>
      </c>
      <c r="AH185" s="2206">
        <f t="shared" si="96"/>
        <v>0</v>
      </c>
      <c r="AI185" s="2207">
        <f t="shared" si="97"/>
        <v>100000</v>
      </c>
      <c r="AJ185" s="2246">
        <v>1</v>
      </c>
      <c r="AK185" s="2075">
        <v>900000</v>
      </c>
      <c r="AL185" s="2075"/>
      <c r="AM185" s="2075">
        <v>100000</v>
      </c>
      <c r="AN185" s="2206">
        <f t="shared" si="116"/>
        <v>1000000</v>
      </c>
      <c r="AO185" s="2206">
        <f t="shared" si="117"/>
        <v>1000000</v>
      </c>
      <c r="AP185" s="2206">
        <f t="shared" si="98"/>
        <v>900000</v>
      </c>
      <c r="AQ185" s="2206">
        <f t="shared" si="99"/>
        <v>0</v>
      </c>
      <c r="AR185" s="2206">
        <f t="shared" si="100"/>
        <v>100000</v>
      </c>
      <c r="AS185" s="2244">
        <v>1</v>
      </c>
      <c r="AT185" s="2075">
        <v>900000</v>
      </c>
      <c r="AU185" s="2075"/>
      <c r="AV185" s="2075">
        <v>100000</v>
      </c>
      <c r="AW185" s="2206">
        <f t="shared" si="118"/>
        <v>1000000</v>
      </c>
      <c r="AX185" s="2206">
        <f t="shared" si="119"/>
        <v>1000000</v>
      </c>
      <c r="AY185" s="2206">
        <f t="shared" si="101"/>
        <v>900000</v>
      </c>
      <c r="AZ185" s="2206">
        <f t="shared" si="102"/>
        <v>0</v>
      </c>
      <c r="BA185" s="2206">
        <f t="shared" si="103"/>
        <v>100000</v>
      </c>
      <c r="BB185" s="2244">
        <f t="shared" si="83"/>
        <v>0</v>
      </c>
      <c r="BC185" s="2207">
        <f t="shared" si="84"/>
        <v>0</v>
      </c>
      <c r="BD185" s="2244">
        <f t="shared" si="126"/>
        <v>0</v>
      </c>
      <c r="BE185" s="2207">
        <f t="shared" si="125"/>
        <v>0</v>
      </c>
      <c r="BF185" s="2246">
        <v>1</v>
      </c>
      <c r="BG185" s="2075">
        <v>900000</v>
      </c>
      <c r="BH185" s="2075">
        <v>0</v>
      </c>
      <c r="BI185" s="2075">
        <v>100000</v>
      </c>
      <c r="BJ185" s="2206">
        <f t="shared" si="120"/>
        <v>1000000</v>
      </c>
      <c r="BK185" s="2206">
        <f t="shared" si="121"/>
        <v>1000000</v>
      </c>
      <c r="BL185" s="2206">
        <f t="shared" si="104"/>
        <v>900000</v>
      </c>
      <c r="BM185" s="2206">
        <f t="shared" si="105"/>
        <v>0</v>
      </c>
      <c r="BN185" s="2206">
        <f t="shared" si="106"/>
        <v>100000</v>
      </c>
      <c r="BO185" s="2244">
        <v>1</v>
      </c>
      <c r="BP185" s="2075">
        <v>900000</v>
      </c>
      <c r="BQ185" s="2075">
        <v>0</v>
      </c>
      <c r="BR185" s="2075">
        <v>100000</v>
      </c>
      <c r="BS185" s="2206">
        <f t="shared" si="122"/>
        <v>1000000</v>
      </c>
      <c r="BT185" s="2206">
        <f t="shared" si="123"/>
        <v>1000000</v>
      </c>
      <c r="BU185" s="2206">
        <f t="shared" si="107"/>
        <v>900000</v>
      </c>
      <c r="BV185" s="2206">
        <f t="shared" si="108"/>
        <v>0</v>
      </c>
      <c r="BW185" s="2206">
        <f t="shared" si="109"/>
        <v>100000</v>
      </c>
      <c r="BX185" s="2244">
        <f t="shared" si="79"/>
        <v>0</v>
      </c>
      <c r="BY185" s="2207">
        <f t="shared" si="80"/>
        <v>0</v>
      </c>
      <c r="BZ185" s="2211">
        <f t="shared" si="127"/>
        <v>0</v>
      </c>
      <c r="CA185" s="2212">
        <f t="shared" si="128"/>
        <v>0</v>
      </c>
      <c r="CB185" s="2083"/>
      <c r="CC185" s="2083"/>
      <c r="CD185" s="2237"/>
      <c r="CF185" s="2200"/>
    </row>
    <row r="186" spans="1:84" s="1974" customFormat="1" ht="18" customHeight="1" outlineLevel="1">
      <c r="A186" s="2235" t="s">
        <v>3266</v>
      </c>
      <c r="B186" s="2235" t="b">
        <v>1</v>
      </c>
      <c r="C186" s="2201"/>
      <c r="D186" s="2236" t="s">
        <v>3267</v>
      </c>
      <c r="E186" s="2243" t="s">
        <v>3257</v>
      </c>
      <c r="F186" s="2204" t="s">
        <v>154</v>
      </c>
      <c r="G186" s="2244">
        <v>2</v>
      </c>
      <c r="H186" s="2206">
        <v>51990</v>
      </c>
      <c r="I186" s="2206">
        <v>505740</v>
      </c>
      <c r="J186" s="2206">
        <v>70</v>
      </c>
      <c r="K186" s="2206">
        <f t="shared" si="110"/>
        <v>557800</v>
      </c>
      <c r="L186" s="2206">
        <f t="shared" si="111"/>
        <v>1115600</v>
      </c>
      <c r="M186" s="2206">
        <f t="shared" si="89"/>
        <v>103980</v>
      </c>
      <c r="N186" s="2206">
        <f t="shared" si="90"/>
        <v>1011480</v>
      </c>
      <c r="O186" s="2206">
        <f t="shared" si="91"/>
        <v>140</v>
      </c>
      <c r="P186" s="2244">
        <v>2</v>
      </c>
      <c r="Q186" s="2206">
        <v>51990</v>
      </c>
      <c r="R186" s="2206">
        <v>505740</v>
      </c>
      <c r="S186" s="2206">
        <v>70</v>
      </c>
      <c r="T186" s="2206">
        <f t="shared" si="112"/>
        <v>557800</v>
      </c>
      <c r="U186" s="2206">
        <f t="shared" si="113"/>
        <v>1115600</v>
      </c>
      <c r="V186" s="2206">
        <f t="shared" si="92"/>
        <v>103980</v>
      </c>
      <c r="W186" s="2206">
        <f t="shared" si="93"/>
        <v>1011480</v>
      </c>
      <c r="X186" s="2206">
        <f t="shared" si="94"/>
        <v>140</v>
      </c>
      <c r="Y186" s="2244">
        <f t="shared" si="129"/>
        <v>0</v>
      </c>
      <c r="Z186" s="2207">
        <f t="shared" si="130"/>
        <v>0</v>
      </c>
      <c r="AA186" s="2244">
        <v>7</v>
      </c>
      <c r="AB186" s="2206">
        <v>500000</v>
      </c>
      <c r="AC186" s="2206"/>
      <c r="AD186" s="2206">
        <v>100000</v>
      </c>
      <c r="AE186" s="2206">
        <f t="shared" si="114"/>
        <v>600000</v>
      </c>
      <c r="AF186" s="2206">
        <f t="shared" si="115"/>
        <v>4200000</v>
      </c>
      <c r="AG186" s="2206">
        <f t="shared" si="95"/>
        <v>3500000</v>
      </c>
      <c r="AH186" s="2206">
        <f t="shared" si="96"/>
        <v>0</v>
      </c>
      <c r="AI186" s="2207">
        <f t="shared" si="97"/>
        <v>700000</v>
      </c>
      <c r="AJ186" s="2246">
        <v>2</v>
      </c>
      <c r="AK186" s="2075">
        <v>500000</v>
      </c>
      <c r="AL186" s="2075"/>
      <c r="AM186" s="2075">
        <v>100000</v>
      </c>
      <c r="AN186" s="2206">
        <f t="shared" si="116"/>
        <v>600000</v>
      </c>
      <c r="AO186" s="2206">
        <f t="shared" si="117"/>
        <v>1200000</v>
      </c>
      <c r="AP186" s="2206">
        <f t="shared" si="98"/>
        <v>1000000</v>
      </c>
      <c r="AQ186" s="2206">
        <f t="shared" si="99"/>
        <v>0</v>
      </c>
      <c r="AR186" s="2206">
        <f t="shared" si="100"/>
        <v>200000</v>
      </c>
      <c r="AS186" s="2244">
        <v>2</v>
      </c>
      <c r="AT186" s="2075">
        <v>500000</v>
      </c>
      <c r="AU186" s="2075"/>
      <c r="AV186" s="2075">
        <v>100000</v>
      </c>
      <c r="AW186" s="2206">
        <f t="shared" si="118"/>
        <v>600000</v>
      </c>
      <c r="AX186" s="2206">
        <f t="shared" si="119"/>
        <v>1200000</v>
      </c>
      <c r="AY186" s="2206">
        <f t="shared" si="101"/>
        <v>1000000</v>
      </c>
      <c r="AZ186" s="2206">
        <f t="shared" si="102"/>
        <v>0</v>
      </c>
      <c r="BA186" s="2206">
        <f t="shared" si="103"/>
        <v>200000</v>
      </c>
      <c r="BB186" s="2244">
        <f t="shared" si="83"/>
        <v>0</v>
      </c>
      <c r="BC186" s="2207">
        <f t="shared" si="84"/>
        <v>0</v>
      </c>
      <c r="BD186" s="2244">
        <f t="shared" si="126"/>
        <v>-5</v>
      </c>
      <c r="BE186" s="2207">
        <f t="shared" si="125"/>
        <v>-3000000</v>
      </c>
      <c r="BF186" s="2246">
        <v>2</v>
      </c>
      <c r="BG186" s="2075">
        <v>500000</v>
      </c>
      <c r="BH186" s="2075">
        <v>0</v>
      </c>
      <c r="BI186" s="2075">
        <v>100000</v>
      </c>
      <c r="BJ186" s="2206">
        <f t="shared" si="120"/>
        <v>600000</v>
      </c>
      <c r="BK186" s="2206">
        <f t="shared" si="121"/>
        <v>1200000</v>
      </c>
      <c r="BL186" s="2206">
        <f t="shared" si="104"/>
        <v>1000000</v>
      </c>
      <c r="BM186" s="2206">
        <f t="shared" si="105"/>
        <v>0</v>
      </c>
      <c r="BN186" s="2206">
        <f t="shared" si="106"/>
        <v>200000</v>
      </c>
      <c r="BO186" s="2244">
        <v>2</v>
      </c>
      <c r="BP186" s="2075">
        <v>500000</v>
      </c>
      <c r="BQ186" s="2075">
        <v>0</v>
      </c>
      <c r="BR186" s="2075">
        <v>100000</v>
      </c>
      <c r="BS186" s="2206">
        <f t="shared" si="122"/>
        <v>600000</v>
      </c>
      <c r="BT186" s="2206">
        <f t="shared" si="123"/>
        <v>1200000</v>
      </c>
      <c r="BU186" s="2206">
        <f t="shared" si="107"/>
        <v>1000000</v>
      </c>
      <c r="BV186" s="2206">
        <f t="shared" si="108"/>
        <v>0</v>
      </c>
      <c r="BW186" s="2206">
        <f t="shared" si="109"/>
        <v>200000</v>
      </c>
      <c r="BX186" s="2244">
        <f t="shared" si="79"/>
        <v>0</v>
      </c>
      <c r="BY186" s="2207">
        <f t="shared" si="80"/>
        <v>0</v>
      </c>
      <c r="BZ186" s="2211">
        <f t="shared" si="127"/>
        <v>-5</v>
      </c>
      <c r="CA186" s="2212">
        <f t="shared" si="128"/>
        <v>-3000000</v>
      </c>
      <c r="CB186" s="2083"/>
      <c r="CC186" s="2083"/>
      <c r="CD186" s="2237"/>
      <c r="CF186" s="2200"/>
    </row>
    <row r="187" spans="1:84" s="1974" customFormat="1" ht="18" customHeight="1" outlineLevel="1">
      <c r="A187" s="2235" t="s">
        <v>3268</v>
      </c>
      <c r="B187" s="2235" t="b">
        <v>1</v>
      </c>
      <c r="C187" s="2201"/>
      <c r="D187" s="2236" t="s">
        <v>3269</v>
      </c>
      <c r="E187" s="2243" t="s">
        <v>3270</v>
      </c>
      <c r="F187" s="2204" t="s">
        <v>154</v>
      </c>
      <c r="G187" s="2244">
        <v>2</v>
      </c>
      <c r="H187" s="2206">
        <v>59190</v>
      </c>
      <c r="I187" s="2206">
        <v>575250</v>
      </c>
      <c r="J187" s="2206">
        <v>80</v>
      </c>
      <c r="K187" s="2206">
        <f t="shared" si="110"/>
        <v>634520</v>
      </c>
      <c r="L187" s="2206">
        <f t="shared" si="111"/>
        <v>1269040</v>
      </c>
      <c r="M187" s="2206">
        <f t="shared" si="89"/>
        <v>118380</v>
      </c>
      <c r="N187" s="2206">
        <f t="shared" si="90"/>
        <v>1150500</v>
      </c>
      <c r="O187" s="2206">
        <f t="shared" si="91"/>
        <v>160</v>
      </c>
      <c r="P187" s="2244">
        <v>2</v>
      </c>
      <c r="Q187" s="2206">
        <v>59190</v>
      </c>
      <c r="R187" s="2206">
        <v>575250</v>
      </c>
      <c r="S187" s="2206">
        <v>80</v>
      </c>
      <c r="T187" s="2206">
        <f t="shared" si="112"/>
        <v>634520</v>
      </c>
      <c r="U187" s="2206">
        <f t="shared" si="113"/>
        <v>1269040</v>
      </c>
      <c r="V187" s="2206">
        <f t="shared" si="92"/>
        <v>118380</v>
      </c>
      <c r="W187" s="2206">
        <f t="shared" si="93"/>
        <v>1150500</v>
      </c>
      <c r="X187" s="2206">
        <f t="shared" si="94"/>
        <v>160</v>
      </c>
      <c r="Y187" s="2244">
        <f t="shared" si="129"/>
        <v>0</v>
      </c>
      <c r="Z187" s="2207">
        <f t="shared" si="130"/>
        <v>0</v>
      </c>
      <c r="AA187" s="2244">
        <v>3</v>
      </c>
      <c r="AB187" s="2206">
        <v>500000</v>
      </c>
      <c r="AC187" s="2206"/>
      <c r="AD187" s="2206">
        <v>100000</v>
      </c>
      <c r="AE187" s="2206">
        <f t="shared" si="114"/>
        <v>600000</v>
      </c>
      <c r="AF187" s="2206">
        <f t="shared" si="115"/>
        <v>1800000</v>
      </c>
      <c r="AG187" s="2206">
        <f t="shared" si="95"/>
        <v>1500000</v>
      </c>
      <c r="AH187" s="2206">
        <f t="shared" si="96"/>
        <v>0</v>
      </c>
      <c r="AI187" s="2207">
        <f t="shared" si="97"/>
        <v>300000</v>
      </c>
      <c r="AJ187" s="2246">
        <v>2</v>
      </c>
      <c r="AK187" s="2075">
        <v>500000</v>
      </c>
      <c r="AL187" s="2075"/>
      <c r="AM187" s="2075">
        <v>100000</v>
      </c>
      <c r="AN187" s="2206">
        <f t="shared" si="116"/>
        <v>600000</v>
      </c>
      <c r="AO187" s="2206">
        <f t="shared" si="117"/>
        <v>1200000</v>
      </c>
      <c r="AP187" s="2206">
        <f t="shared" si="98"/>
        <v>1000000</v>
      </c>
      <c r="AQ187" s="2206">
        <f t="shared" si="99"/>
        <v>0</v>
      </c>
      <c r="AR187" s="2206">
        <f t="shared" si="100"/>
        <v>200000</v>
      </c>
      <c r="AS187" s="2244">
        <v>2</v>
      </c>
      <c r="AT187" s="2075">
        <v>500000</v>
      </c>
      <c r="AU187" s="2075"/>
      <c r="AV187" s="2075">
        <v>100000</v>
      </c>
      <c r="AW187" s="2206">
        <f t="shared" si="118"/>
        <v>600000</v>
      </c>
      <c r="AX187" s="2206">
        <f t="shared" si="119"/>
        <v>1200000</v>
      </c>
      <c r="AY187" s="2206">
        <f t="shared" si="101"/>
        <v>1000000</v>
      </c>
      <c r="AZ187" s="2206">
        <f t="shared" si="102"/>
        <v>0</v>
      </c>
      <c r="BA187" s="2206">
        <f t="shared" si="103"/>
        <v>200000</v>
      </c>
      <c r="BB187" s="2244">
        <f t="shared" si="83"/>
        <v>0</v>
      </c>
      <c r="BC187" s="2207">
        <f t="shared" si="84"/>
        <v>0</v>
      </c>
      <c r="BD187" s="2244">
        <f t="shared" si="126"/>
        <v>-1</v>
      </c>
      <c r="BE187" s="2207">
        <f t="shared" si="125"/>
        <v>-600000</v>
      </c>
      <c r="BF187" s="2246">
        <v>2</v>
      </c>
      <c r="BG187" s="2075">
        <v>500000</v>
      </c>
      <c r="BH187" s="2075">
        <v>0</v>
      </c>
      <c r="BI187" s="2075">
        <v>100000</v>
      </c>
      <c r="BJ187" s="2206">
        <f t="shared" si="120"/>
        <v>600000</v>
      </c>
      <c r="BK187" s="2206">
        <f t="shared" si="121"/>
        <v>1200000</v>
      </c>
      <c r="BL187" s="2206">
        <f t="shared" si="104"/>
        <v>1000000</v>
      </c>
      <c r="BM187" s="2206">
        <f t="shared" si="105"/>
        <v>0</v>
      </c>
      <c r="BN187" s="2206">
        <f t="shared" si="106"/>
        <v>200000</v>
      </c>
      <c r="BO187" s="2244">
        <v>2</v>
      </c>
      <c r="BP187" s="2075">
        <v>500000</v>
      </c>
      <c r="BQ187" s="2075">
        <v>0</v>
      </c>
      <c r="BR187" s="2075">
        <v>100000</v>
      </c>
      <c r="BS187" s="2206">
        <f t="shared" si="122"/>
        <v>600000</v>
      </c>
      <c r="BT187" s="2206">
        <f t="shared" si="123"/>
        <v>1200000</v>
      </c>
      <c r="BU187" s="2206">
        <f t="shared" si="107"/>
        <v>1000000</v>
      </c>
      <c r="BV187" s="2206">
        <f t="shared" si="108"/>
        <v>0</v>
      </c>
      <c r="BW187" s="2206">
        <f t="shared" si="109"/>
        <v>200000</v>
      </c>
      <c r="BX187" s="2244">
        <f t="shared" si="79"/>
        <v>0</v>
      </c>
      <c r="BY187" s="2207">
        <f t="shared" si="80"/>
        <v>0</v>
      </c>
      <c r="BZ187" s="2211">
        <f t="shared" si="127"/>
        <v>-1</v>
      </c>
      <c r="CA187" s="2212">
        <f t="shared" si="128"/>
        <v>-600000</v>
      </c>
      <c r="CB187" s="2083"/>
      <c r="CC187" s="2083"/>
      <c r="CD187" s="2237"/>
      <c r="CF187" s="2200"/>
    </row>
    <row r="188" spans="1:84" s="1974" customFormat="1" ht="18" customHeight="1" outlineLevel="1">
      <c r="A188" s="2235" t="s">
        <v>3271</v>
      </c>
      <c r="B188" s="2235" t="b">
        <v>1</v>
      </c>
      <c r="C188" s="2201"/>
      <c r="D188" s="2236" t="s">
        <v>3272</v>
      </c>
      <c r="E188" s="2243" t="s">
        <v>3273</v>
      </c>
      <c r="F188" s="2204" t="s">
        <v>154</v>
      </c>
      <c r="G188" s="2244">
        <v>2</v>
      </c>
      <c r="H188" s="2206">
        <v>34470</v>
      </c>
      <c r="I188" s="2206">
        <v>333850</v>
      </c>
      <c r="J188" s="2206">
        <v>40</v>
      </c>
      <c r="K188" s="2206">
        <f t="shared" si="110"/>
        <v>368360</v>
      </c>
      <c r="L188" s="2206">
        <f t="shared" si="111"/>
        <v>736720</v>
      </c>
      <c r="M188" s="2206">
        <f t="shared" si="89"/>
        <v>68940</v>
      </c>
      <c r="N188" s="2206">
        <f t="shared" si="90"/>
        <v>667700</v>
      </c>
      <c r="O188" s="2206">
        <f t="shared" si="91"/>
        <v>80</v>
      </c>
      <c r="P188" s="2244">
        <v>2</v>
      </c>
      <c r="Q188" s="2206">
        <v>34470</v>
      </c>
      <c r="R188" s="2206">
        <v>333850</v>
      </c>
      <c r="S188" s="2206">
        <v>40</v>
      </c>
      <c r="T188" s="2206">
        <f t="shared" si="112"/>
        <v>368360</v>
      </c>
      <c r="U188" s="2206">
        <f t="shared" si="113"/>
        <v>736720</v>
      </c>
      <c r="V188" s="2206">
        <f t="shared" si="92"/>
        <v>68940</v>
      </c>
      <c r="W188" s="2206">
        <f t="shared" si="93"/>
        <v>667700</v>
      </c>
      <c r="X188" s="2206">
        <f t="shared" si="94"/>
        <v>80</v>
      </c>
      <c r="Y188" s="2244">
        <f t="shared" si="129"/>
        <v>0</v>
      </c>
      <c r="Z188" s="2207">
        <f t="shared" si="130"/>
        <v>0</v>
      </c>
      <c r="AA188" s="2244">
        <v>2</v>
      </c>
      <c r="AB188" s="2206">
        <v>320000</v>
      </c>
      <c r="AC188" s="2206"/>
      <c r="AD188" s="2206">
        <v>100000</v>
      </c>
      <c r="AE188" s="2206">
        <f t="shared" si="114"/>
        <v>420000</v>
      </c>
      <c r="AF188" s="2206">
        <f t="shared" si="115"/>
        <v>840000</v>
      </c>
      <c r="AG188" s="2206">
        <f t="shared" si="95"/>
        <v>640000</v>
      </c>
      <c r="AH188" s="2206">
        <f t="shared" si="96"/>
        <v>0</v>
      </c>
      <c r="AI188" s="2207">
        <f t="shared" si="97"/>
        <v>200000</v>
      </c>
      <c r="AJ188" s="2246">
        <v>2</v>
      </c>
      <c r="AK188" s="2075">
        <v>320000</v>
      </c>
      <c r="AL188" s="2075"/>
      <c r="AM188" s="2075">
        <v>100000</v>
      </c>
      <c r="AN188" s="2206">
        <f t="shared" si="116"/>
        <v>420000</v>
      </c>
      <c r="AO188" s="2206">
        <f t="shared" si="117"/>
        <v>840000</v>
      </c>
      <c r="AP188" s="2206">
        <f t="shared" si="98"/>
        <v>640000</v>
      </c>
      <c r="AQ188" s="2206">
        <f t="shared" si="99"/>
        <v>0</v>
      </c>
      <c r="AR188" s="2206">
        <f t="shared" si="100"/>
        <v>200000</v>
      </c>
      <c r="AS188" s="2244">
        <v>2</v>
      </c>
      <c r="AT188" s="2075">
        <v>320000</v>
      </c>
      <c r="AU188" s="2075"/>
      <c r="AV188" s="2075">
        <v>100000</v>
      </c>
      <c r="AW188" s="2206">
        <f t="shared" si="118"/>
        <v>420000</v>
      </c>
      <c r="AX188" s="2206">
        <f t="shared" si="119"/>
        <v>840000</v>
      </c>
      <c r="AY188" s="2206">
        <f t="shared" si="101"/>
        <v>640000</v>
      </c>
      <c r="AZ188" s="2206">
        <f t="shared" si="102"/>
        <v>0</v>
      </c>
      <c r="BA188" s="2206">
        <f t="shared" si="103"/>
        <v>200000</v>
      </c>
      <c r="BB188" s="2244">
        <f t="shared" si="83"/>
        <v>0</v>
      </c>
      <c r="BC188" s="2207">
        <f t="shared" si="84"/>
        <v>0</v>
      </c>
      <c r="BD188" s="2244">
        <f t="shared" si="126"/>
        <v>0</v>
      </c>
      <c r="BE188" s="2207">
        <f t="shared" si="125"/>
        <v>0</v>
      </c>
      <c r="BF188" s="2246">
        <v>2</v>
      </c>
      <c r="BG188" s="2075">
        <v>320000</v>
      </c>
      <c r="BH188" s="2075">
        <v>0</v>
      </c>
      <c r="BI188" s="2075">
        <v>100000</v>
      </c>
      <c r="BJ188" s="2206">
        <f t="shared" si="120"/>
        <v>420000</v>
      </c>
      <c r="BK188" s="2206">
        <f t="shared" si="121"/>
        <v>840000</v>
      </c>
      <c r="BL188" s="2206">
        <f t="shared" si="104"/>
        <v>640000</v>
      </c>
      <c r="BM188" s="2206">
        <f t="shared" si="105"/>
        <v>0</v>
      </c>
      <c r="BN188" s="2206">
        <f t="shared" si="106"/>
        <v>200000</v>
      </c>
      <c r="BO188" s="2244">
        <v>2</v>
      </c>
      <c r="BP188" s="2075">
        <v>320000</v>
      </c>
      <c r="BQ188" s="2075">
        <v>0</v>
      </c>
      <c r="BR188" s="2075">
        <v>100000</v>
      </c>
      <c r="BS188" s="2206">
        <f t="shared" si="122"/>
        <v>420000</v>
      </c>
      <c r="BT188" s="2206">
        <f t="shared" si="123"/>
        <v>840000</v>
      </c>
      <c r="BU188" s="2206">
        <f t="shared" si="107"/>
        <v>640000</v>
      </c>
      <c r="BV188" s="2206">
        <f t="shared" si="108"/>
        <v>0</v>
      </c>
      <c r="BW188" s="2206">
        <f t="shared" si="109"/>
        <v>200000</v>
      </c>
      <c r="BX188" s="2244">
        <f t="shared" si="79"/>
        <v>0</v>
      </c>
      <c r="BY188" s="2207">
        <f t="shared" si="80"/>
        <v>0</v>
      </c>
      <c r="BZ188" s="2211">
        <f t="shared" si="127"/>
        <v>0</v>
      </c>
      <c r="CA188" s="2212">
        <f t="shared" si="128"/>
        <v>0</v>
      </c>
      <c r="CB188" s="2083"/>
      <c r="CC188" s="2083"/>
      <c r="CD188" s="2237"/>
      <c r="CF188" s="2200"/>
    </row>
    <row r="189" spans="1:84" s="1974" customFormat="1" ht="18" customHeight="1" outlineLevel="1">
      <c r="A189" s="2235" t="s">
        <v>3274</v>
      </c>
      <c r="B189" s="2235" t="b">
        <v>1</v>
      </c>
      <c r="C189" s="2201"/>
      <c r="D189" s="2236" t="s">
        <v>3275</v>
      </c>
      <c r="E189" s="2243" t="s">
        <v>3246</v>
      </c>
      <c r="F189" s="2204" t="s">
        <v>154</v>
      </c>
      <c r="G189" s="2244">
        <v>8</v>
      </c>
      <c r="H189" s="2206">
        <v>26100</v>
      </c>
      <c r="I189" s="2206">
        <v>77570</v>
      </c>
      <c r="J189" s="2206">
        <v>10</v>
      </c>
      <c r="K189" s="2206">
        <f t="shared" si="110"/>
        <v>103680</v>
      </c>
      <c r="L189" s="2206">
        <f t="shared" si="111"/>
        <v>829440</v>
      </c>
      <c r="M189" s="2206">
        <f t="shared" si="89"/>
        <v>208800</v>
      </c>
      <c r="N189" s="2206">
        <f t="shared" si="90"/>
        <v>620560</v>
      </c>
      <c r="O189" s="2206">
        <f t="shared" si="91"/>
        <v>80</v>
      </c>
      <c r="P189" s="2244">
        <v>8</v>
      </c>
      <c r="Q189" s="2206">
        <v>26100</v>
      </c>
      <c r="R189" s="2206">
        <v>77570</v>
      </c>
      <c r="S189" s="2206">
        <v>10</v>
      </c>
      <c r="T189" s="2206">
        <f t="shared" si="112"/>
        <v>103680</v>
      </c>
      <c r="U189" s="2206">
        <f t="shared" si="113"/>
        <v>829440</v>
      </c>
      <c r="V189" s="2206">
        <f t="shared" si="92"/>
        <v>208800</v>
      </c>
      <c r="W189" s="2206">
        <f t="shared" si="93"/>
        <v>620560</v>
      </c>
      <c r="X189" s="2206">
        <f t="shared" si="94"/>
        <v>80</v>
      </c>
      <c r="Y189" s="2244">
        <f t="shared" si="129"/>
        <v>0</v>
      </c>
      <c r="Z189" s="2207">
        <f t="shared" si="130"/>
        <v>0</v>
      </c>
      <c r="AA189" s="2244">
        <v>8</v>
      </c>
      <c r="AB189" s="2206">
        <v>150000</v>
      </c>
      <c r="AC189" s="2206"/>
      <c r="AD189" s="2206">
        <v>500000</v>
      </c>
      <c r="AE189" s="2206">
        <f t="shared" si="114"/>
        <v>650000</v>
      </c>
      <c r="AF189" s="2206">
        <f t="shared" si="115"/>
        <v>5200000</v>
      </c>
      <c r="AG189" s="2206">
        <f t="shared" si="95"/>
        <v>1200000</v>
      </c>
      <c r="AH189" s="2206">
        <f t="shared" si="96"/>
        <v>0</v>
      </c>
      <c r="AI189" s="2207">
        <f t="shared" si="97"/>
        <v>4000000</v>
      </c>
      <c r="AJ189" s="2246">
        <v>8</v>
      </c>
      <c r="AK189" s="2075">
        <v>150000</v>
      </c>
      <c r="AL189" s="2075"/>
      <c r="AM189" s="2075">
        <v>500000</v>
      </c>
      <c r="AN189" s="2206">
        <f t="shared" si="116"/>
        <v>650000</v>
      </c>
      <c r="AO189" s="2206">
        <f t="shared" si="117"/>
        <v>5200000</v>
      </c>
      <c r="AP189" s="2206">
        <f t="shared" si="98"/>
        <v>1200000</v>
      </c>
      <c r="AQ189" s="2206">
        <f t="shared" si="99"/>
        <v>0</v>
      </c>
      <c r="AR189" s="2206">
        <f t="shared" si="100"/>
        <v>4000000</v>
      </c>
      <c r="AS189" s="2244">
        <v>8</v>
      </c>
      <c r="AT189" s="2075">
        <v>150000</v>
      </c>
      <c r="AU189" s="2075"/>
      <c r="AV189" s="2075">
        <v>500000</v>
      </c>
      <c r="AW189" s="2206">
        <f t="shared" si="118"/>
        <v>650000</v>
      </c>
      <c r="AX189" s="2206">
        <f t="shared" si="119"/>
        <v>5200000</v>
      </c>
      <c r="AY189" s="2206">
        <f t="shared" si="101"/>
        <v>1200000</v>
      </c>
      <c r="AZ189" s="2206">
        <f t="shared" si="102"/>
        <v>0</v>
      </c>
      <c r="BA189" s="2206">
        <f t="shared" si="103"/>
        <v>4000000</v>
      </c>
      <c r="BB189" s="2244">
        <f t="shared" si="83"/>
        <v>0</v>
      </c>
      <c r="BC189" s="2207">
        <f t="shared" si="84"/>
        <v>0</v>
      </c>
      <c r="BD189" s="2244">
        <f t="shared" si="126"/>
        <v>0</v>
      </c>
      <c r="BE189" s="2207">
        <f t="shared" si="125"/>
        <v>0</v>
      </c>
      <c r="BF189" s="2246">
        <v>8</v>
      </c>
      <c r="BG189" s="2075">
        <v>150000</v>
      </c>
      <c r="BH189" s="2075">
        <v>0</v>
      </c>
      <c r="BI189" s="2075">
        <v>500000</v>
      </c>
      <c r="BJ189" s="2206">
        <f t="shared" si="120"/>
        <v>650000</v>
      </c>
      <c r="BK189" s="2206">
        <f t="shared" si="121"/>
        <v>5200000</v>
      </c>
      <c r="BL189" s="2206">
        <f t="shared" si="104"/>
        <v>1200000</v>
      </c>
      <c r="BM189" s="2206">
        <f t="shared" si="105"/>
        <v>0</v>
      </c>
      <c r="BN189" s="2206">
        <f t="shared" si="106"/>
        <v>4000000</v>
      </c>
      <c r="BO189" s="2244">
        <v>8</v>
      </c>
      <c r="BP189" s="2075">
        <v>150000</v>
      </c>
      <c r="BQ189" s="2075">
        <v>0</v>
      </c>
      <c r="BR189" s="2075">
        <v>500000</v>
      </c>
      <c r="BS189" s="2206">
        <f t="shared" si="122"/>
        <v>650000</v>
      </c>
      <c r="BT189" s="2206">
        <f t="shared" si="123"/>
        <v>5200000</v>
      </c>
      <c r="BU189" s="2206">
        <f t="shared" si="107"/>
        <v>1200000</v>
      </c>
      <c r="BV189" s="2206">
        <f t="shared" si="108"/>
        <v>0</v>
      </c>
      <c r="BW189" s="2206">
        <f t="shared" si="109"/>
        <v>4000000</v>
      </c>
      <c r="BX189" s="2244">
        <f t="shared" si="79"/>
        <v>0</v>
      </c>
      <c r="BY189" s="2207">
        <f t="shared" si="80"/>
        <v>0</v>
      </c>
      <c r="BZ189" s="2211">
        <f t="shared" si="127"/>
        <v>0</v>
      </c>
      <c r="CA189" s="2212">
        <f t="shared" si="128"/>
        <v>0</v>
      </c>
      <c r="CB189" s="2083"/>
      <c r="CC189" s="2083"/>
      <c r="CD189" s="2237"/>
      <c r="CF189" s="2200"/>
    </row>
    <row r="190" spans="1:84" s="1974" customFormat="1" ht="18" customHeight="1" outlineLevel="1">
      <c r="A190" s="2235" t="s">
        <v>3276</v>
      </c>
      <c r="B190" s="2235" t="b">
        <v>1</v>
      </c>
      <c r="C190" s="2201"/>
      <c r="D190" s="2236" t="s">
        <v>3277</v>
      </c>
      <c r="E190" s="2243" t="s">
        <v>3278</v>
      </c>
      <c r="F190" s="2204" t="s">
        <v>154</v>
      </c>
      <c r="G190" s="2244">
        <v>23</v>
      </c>
      <c r="H190" s="2206">
        <v>44670</v>
      </c>
      <c r="I190" s="2206"/>
      <c r="J190" s="2206"/>
      <c r="K190" s="2206">
        <f t="shared" si="110"/>
        <v>44670</v>
      </c>
      <c r="L190" s="2206">
        <f t="shared" si="111"/>
        <v>1027410</v>
      </c>
      <c r="M190" s="2206">
        <f t="shared" si="89"/>
        <v>1027410</v>
      </c>
      <c r="N190" s="2206">
        <f t="shared" si="90"/>
        <v>0</v>
      </c>
      <c r="O190" s="2206">
        <f t="shared" si="91"/>
        <v>0</v>
      </c>
      <c r="P190" s="2244">
        <v>23</v>
      </c>
      <c r="Q190" s="2206">
        <v>44670</v>
      </c>
      <c r="R190" s="2206"/>
      <c r="S190" s="2206"/>
      <c r="T190" s="2206">
        <f t="shared" si="112"/>
        <v>44670</v>
      </c>
      <c r="U190" s="2206">
        <f t="shared" si="113"/>
        <v>1027410</v>
      </c>
      <c r="V190" s="2206">
        <f t="shared" si="92"/>
        <v>1027410</v>
      </c>
      <c r="W190" s="2206">
        <f t="shared" si="93"/>
        <v>0</v>
      </c>
      <c r="X190" s="2206">
        <f t="shared" si="94"/>
        <v>0</v>
      </c>
      <c r="Y190" s="2244">
        <f t="shared" si="129"/>
        <v>0</v>
      </c>
      <c r="Z190" s="2207">
        <f t="shared" si="130"/>
        <v>0</v>
      </c>
      <c r="AA190" s="2244">
        <v>23</v>
      </c>
      <c r="AB190" s="2206">
        <v>25000</v>
      </c>
      <c r="AC190" s="2206"/>
      <c r="AD190" s="2206">
        <v>20000</v>
      </c>
      <c r="AE190" s="2206">
        <f t="shared" si="114"/>
        <v>45000</v>
      </c>
      <c r="AF190" s="2206">
        <f t="shared" si="115"/>
        <v>1035000</v>
      </c>
      <c r="AG190" s="2206">
        <f t="shared" si="95"/>
        <v>575000</v>
      </c>
      <c r="AH190" s="2206">
        <f t="shared" si="96"/>
        <v>0</v>
      </c>
      <c r="AI190" s="2207">
        <f t="shared" si="97"/>
        <v>460000</v>
      </c>
      <c r="AJ190" s="2246">
        <v>23</v>
      </c>
      <c r="AK190" s="2075">
        <v>25000</v>
      </c>
      <c r="AL190" s="2075"/>
      <c r="AM190" s="2075">
        <v>20000</v>
      </c>
      <c r="AN190" s="2206">
        <f t="shared" si="116"/>
        <v>45000</v>
      </c>
      <c r="AO190" s="2206">
        <f t="shared" si="117"/>
        <v>1035000</v>
      </c>
      <c r="AP190" s="2206">
        <f t="shared" si="98"/>
        <v>575000</v>
      </c>
      <c r="AQ190" s="2206">
        <f t="shared" si="99"/>
        <v>0</v>
      </c>
      <c r="AR190" s="2206">
        <f t="shared" si="100"/>
        <v>460000</v>
      </c>
      <c r="AS190" s="2244">
        <v>23</v>
      </c>
      <c r="AT190" s="2075">
        <v>25000</v>
      </c>
      <c r="AU190" s="2075"/>
      <c r="AV190" s="2075">
        <v>20000</v>
      </c>
      <c r="AW190" s="2206">
        <f t="shared" si="118"/>
        <v>45000</v>
      </c>
      <c r="AX190" s="2206">
        <f t="shared" si="119"/>
        <v>1035000</v>
      </c>
      <c r="AY190" s="2206">
        <f t="shared" si="101"/>
        <v>575000</v>
      </c>
      <c r="AZ190" s="2206">
        <f t="shared" si="102"/>
        <v>0</v>
      </c>
      <c r="BA190" s="2206">
        <f t="shared" si="103"/>
        <v>460000</v>
      </c>
      <c r="BB190" s="2244">
        <f t="shared" si="83"/>
        <v>0</v>
      </c>
      <c r="BC190" s="2207">
        <f t="shared" si="84"/>
        <v>0</v>
      </c>
      <c r="BD190" s="2244">
        <f t="shared" si="126"/>
        <v>0</v>
      </c>
      <c r="BE190" s="2207">
        <f t="shared" si="125"/>
        <v>0</v>
      </c>
      <c r="BF190" s="2246">
        <v>23</v>
      </c>
      <c r="BG190" s="2075">
        <v>25000</v>
      </c>
      <c r="BH190" s="2075">
        <v>0</v>
      </c>
      <c r="BI190" s="2075">
        <v>20000</v>
      </c>
      <c r="BJ190" s="2206">
        <f t="shared" si="120"/>
        <v>45000</v>
      </c>
      <c r="BK190" s="2206">
        <f t="shared" si="121"/>
        <v>1035000</v>
      </c>
      <c r="BL190" s="2206">
        <f t="shared" si="104"/>
        <v>575000</v>
      </c>
      <c r="BM190" s="2206">
        <f t="shared" si="105"/>
        <v>0</v>
      </c>
      <c r="BN190" s="2206">
        <f t="shared" si="106"/>
        <v>460000</v>
      </c>
      <c r="BO190" s="2244">
        <v>23</v>
      </c>
      <c r="BP190" s="2075">
        <v>25000</v>
      </c>
      <c r="BQ190" s="2075">
        <v>0</v>
      </c>
      <c r="BR190" s="2075">
        <v>20000</v>
      </c>
      <c r="BS190" s="2206">
        <f t="shared" si="122"/>
        <v>45000</v>
      </c>
      <c r="BT190" s="2206">
        <f t="shared" si="123"/>
        <v>1035000</v>
      </c>
      <c r="BU190" s="2206">
        <f t="shared" si="107"/>
        <v>575000</v>
      </c>
      <c r="BV190" s="2206">
        <f t="shared" si="108"/>
        <v>0</v>
      </c>
      <c r="BW190" s="2206">
        <f t="shared" si="109"/>
        <v>460000</v>
      </c>
      <c r="BX190" s="2244">
        <f t="shared" si="79"/>
        <v>0</v>
      </c>
      <c r="BY190" s="2207">
        <f t="shared" si="80"/>
        <v>0</v>
      </c>
      <c r="BZ190" s="2211">
        <f t="shared" si="127"/>
        <v>0</v>
      </c>
      <c r="CA190" s="2212">
        <f t="shared" si="128"/>
        <v>0</v>
      </c>
      <c r="CB190" s="2083"/>
      <c r="CC190" s="2083"/>
      <c r="CD190" s="2237"/>
      <c r="CF190" s="2200"/>
    </row>
    <row r="191" spans="1:84" s="1974" customFormat="1" ht="18" customHeight="1" outlineLevel="1">
      <c r="A191" s="2235" t="s">
        <v>3279</v>
      </c>
      <c r="B191" s="2235" t="b">
        <v>1</v>
      </c>
      <c r="C191" s="2201"/>
      <c r="D191" s="2236" t="s">
        <v>3277</v>
      </c>
      <c r="E191" s="2243" t="s">
        <v>3280</v>
      </c>
      <c r="F191" s="2204" t="s">
        <v>154</v>
      </c>
      <c r="G191" s="2244">
        <v>4</v>
      </c>
      <c r="H191" s="2206">
        <v>44670</v>
      </c>
      <c r="I191" s="2206"/>
      <c r="J191" s="2206"/>
      <c r="K191" s="2206">
        <f t="shared" si="110"/>
        <v>44670</v>
      </c>
      <c r="L191" s="2206">
        <f t="shared" si="111"/>
        <v>178680</v>
      </c>
      <c r="M191" s="2206">
        <f t="shared" si="89"/>
        <v>178680</v>
      </c>
      <c r="N191" s="2206">
        <f t="shared" si="90"/>
        <v>0</v>
      </c>
      <c r="O191" s="2206">
        <f t="shared" si="91"/>
        <v>0</v>
      </c>
      <c r="P191" s="2244">
        <v>4</v>
      </c>
      <c r="Q191" s="2206">
        <v>44670</v>
      </c>
      <c r="R191" s="2206"/>
      <c r="S191" s="2206"/>
      <c r="T191" s="2206">
        <f t="shared" si="112"/>
        <v>44670</v>
      </c>
      <c r="U191" s="2206">
        <f t="shared" si="113"/>
        <v>178680</v>
      </c>
      <c r="V191" s="2206">
        <f t="shared" si="92"/>
        <v>178680</v>
      </c>
      <c r="W191" s="2206">
        <f t="shared" si="93"/>
        <v>0</v>
      </c>
      <c r="X191" s="2206">
        <f t="shared" si="94"/>
        <v>0</v>
      </c>
      <c r="Y191" s="2244">
        <f t="shared" si="129"/>
        <v>0</v>
      </c>
      <c r="Z191" s="2207">
        <f t="shared" si="130"/>
        <v>0</v>
      </c>
      <c r="AA191" s="2244">
        <v>4</v>
      </c>
      <c r="AB191" s="2206">
        <v>30000</v>
      </c>
      <c r="AC191" s="2206"/>
      <c r="AD191" s="2206"/>
      <c r="AE191" s="2206">
        <f t="shared" si="114"/>
        <v>30000</v>
      </c>
      <c r="AF191" s="2206">
        <f t="shared" si="115"/>
        <v>120000</v>
      </c>
      <c r="AG191" s="2206">
        <f t="shared" si="95"/>
        <v>120000</v>
      </c>
      <c r="AH191" s="2206">
        <f t="shared" si="96"/>
        <v>0</v>
      </c>
      <c r="AI191" s="2207">
        <f t="shared" si="97"/>
        <v>0</v>
      </c>
      <c r="AJ191" s="2246">
        <v>4</v>
      </c>
      <c r="AK191" s="2075">
        <v>30000</v>
      </c>
      <c r="AL191" s="2075"/>
      <c r="AM191" s="2075"/>
      <c r="AN191" s="2206">
        <f t="shared" si="116"/>
        <v>30000</v>
      </c>
      <c r="AO191" s="2206">
        <f t="shared" si="117"/>
        <v>120000</v>
      </c>
      <c r="AP191" s="2206">
        <f t="shared" si="98"/>
        <v>120000</v>
      </c>
      <c r="AQ191" s="2206">
        <f t="shared" si="99"/>
        <v>0</v>
      </c>
      <c r="AR191" s="2206">
        <f t="shared" si="100"/>
        <v>0</v>
      </c>
      <c r="AS191" s="2244">
        <v>4</v>
      </c>
      <c r="AT191" s="2075">
        <v>30000</v>
      </c>
      <c r="AU191" s="2075"/>
      <c r="AV191" s="2075"/>
      <c r="AW191" s="2206">
        <f t="shared" si="118"/>
        <v>30000</v>
      </c>
      <c r="AX191" s="2206">
        <f t="shared" si="119"/>
        <v>120000</v>
      </c>
      <c r="AY191" s="2206">
        <f t="shared" si="101"/>
        <v>120000</v>
      </c>
      <c r="AZ191" s="2206">
        <f t="shared" si="102"/>
        <v>0</v>
      </c>
      <c r="BA191" s="2206">
        <f t="shared" si="103"/>
        <v>0</v>
      </c>
      <c r="BB191" s="2244">
        <f t="shared" si="83"/>
        <v>0</v>
      </c>
      <c r="BC191" s="2207">
        <f t="shared" si="84"/>
        <v>0</v>
      </c>
      <c r="BD191" s="2244">
        <f t="shared" si="126"/>
        <v>0</v>
      </c>
      <c r="BE191" s="2207">
        <f t="shared" si="125"/>
        <v>0</v>
      </c>
      <c r="BF191" s="2246">
        <v>4</v>
      </c>
      <c r="BG191" s="2075">
        <v>30000</v>
      </c>
      <c r="BH191" s="2075">
        <v>0</v>
      </c>
      <c r="BI191" s="2075">
        <v>0</v>
      </c>
      <c r="BJ191" s="2206">
        <f t="shared" si="120"/>
        <v>30000</v>
      </c>
      <c r="BK191" s="2206">
        <f t="shared" si="121"/>
        <v>120000</v>
      </c>
      <c r="BL191" s="2206">
        <f t="shared" si="104"/>
        <v>120000</v>
      </c>
      <c r="BM191" s="2206">
        <f t="shared" si="105"/>
        <v>0</v>
      </c>
      <c r="BN191" s="2206">
        <f t="shared" si="106"/>
        <v>0</v>
      </c>
      <c r="BO191" s="2244">
        <v>4</v>
      </c>
      <c r="BP191" s="2075">
        <v>30000</v>
      </c>
      <c r="BQ191" s="2075">
        <v>0</v>
      </c>
      <c r="BR191" s="2075">
        <v>0</v>
      </c>
      <c r="BS191" s="2206">
        <f t="shared" si="122"/>
        <v>30000</v>
      </c>
      <c r="BT191" s="2206">
        <f t="shared" si="123"/>
        <v>120000</v>
      </c>
      <c r="BU191" s="2206">
        <f t="shared" si="107"/>
        <v>120000</v>
      </c>
      <c r="BV191" s="2206">
        <f t="shared" si="108"/>
        <v>0</v>
      </c>
      <c r="BW191" s="2206">
        <f t="shared" si="109"/>
        <v>0</v>
      </c>
      <c r="BX191" s="2244">
        <f t="shared" si="79"/>
        <v>0</v>
      </c>
      <c r="BY191" s="2207">
        <f t="shared" si="80"/>
        <v>0</v>
      </c>
      <c r="BZ191" s="2211">
        <f t="shared" si="127"/>
        <v>0</v>
      </c>
      <c r="CA191" s="2212">
        <f t="shared" si="128"/>
        <v>0</v>
      </c>
      <c r="CB191" s="2083"/>
      <c r="CC191" s="2083"/>
      <c r="CD191" s="2237"/>
      <c r="CF191" s="2200"/>
    </row>
    <row r="192" spans="1:84" s="1974" customFormat="1" ht="18" customHeight="1" outlineLevel="1">
      <c r="A192" s="2235" t="s">
        <v>3281</v>
      </c>
      <c r="B192" s="2235" t="b">
        <v>1</v>
      </c>
      <c r="C192" s="2201"/>
      <c r="D192" s="2236" t="s">
        <v>3282</v>
      </c>
      <c r="E192" s="2243" t="s">
        <v>3283</v>
      </c>
      <c r="F192" s="2204" t="s">
        <v>154</v>
      </c>
      <c r="G192" s="2244">
        <v>7</v>
      </c>
      <c r="H192" s="2206">
        <v>57430</v>
      </c>
      <c r="I192" s="2206"/>
      <c r="J192" s="2206"/>
      <c r="K192" s="2206">
        <f t="shared" si="110"/>
        <v>57430</v>
      </c>
      <c r="L192" s="2206">
        <f t="shared" si="111"/>
        <v>402010</v>
      </c>
      <c r="M192" s="2206">
        <f t="shared" si="89"/>
        <v>402010</v>
      </c>
      <c r="N192" s="2206">
        <f t="shared" si="90"/>
        <v>0</v>
      </c>
      <c r="O192" s="2206">
        <f t="shared" si="91"/>
        <v>0</v>
      </c>
      <c r="P192" s="2244">
        <v>7</v>
      </c>
      <c r="Q192" s="2206">
        <v>57430</v>
      </c>
      <c r="R192" s="2206"/>
      <c r="S192" s="2206"/>
      <c r="T192" s="2206">
        <f t="shared" si="112"/>
        <v>57430</v>
      </c>
      <c r="U192" s="2206">
        <f t="shared" si="113"/>
        <v>402010</v>
      </c>
      <c r="V192" s="2206">
        <f t="shared" si="92"/>
        <v>402010</v>
      </c>
      <c r="W192" s="2206">
        <f t="shared" si="93"/>
        <v>0</v>
      </c>
      <c r="X192" s="2206">
        <f t="shared" si="94"/>
        <v>0</v>
      </c>
      <c r="Y192" s="2244">
        <f t="shared" si="129"/>
        <v>0</v>
      </c>
      <c r="Z192" s="2207">
        <f t="shared" si="130"/>
        <v>0</v>
      </c>
      <c r="AA192" s="2244">
        <v>13</v>
      </c>
      <c r="AB192" s="2206">
        <v>45000</v>
      </c>
      <c r="AC192" s="2206"/>
      <c r="AD192" s="2206"/>
      <c r="AE192" s="2206">
        <f t="shared" si="114"/>
        <v>45000</v>
      </c>
      <c r="AF192" s="2206">
        <f t="shared" si="115"/>
        <v>585000</v>
      </c>
      <c r="AG192" s="2206">
        <f t="shared" si="95"/>
        <v>585000</v>
      </c>
      <c r="AH192" s="2206">
        <f t="shared" si="96"/>
        <v>0</v>
      </c>
      <c r="AI192" s="2207">
        <f t="shared" si="97"/>
        <v>0</v>
      </c>
      <c r="AJ192" s="2246">
        <v>7</v>
      </c>
      <c r="AK192" s="2075">
        <v>45000</v>
      </c>
      <c r="AL192" s="2075"/>
      <c r="AM192" s="2075"/>
      <c r="AN192" s="2206">
        <f t="shared" si="116"/>
        <v>45000</v>
      </c>
      <c r="AO192" s="2206">
        <f t="shared" si="117"/>
        <v>315000</v>
      </c>
      <c r="AP192" s="2206">
        <f t="shared" si="98"/>
        <v>315000</v>
      </c>
      <c r="AQ192" s="2206">
        <f t="shared" si="99"/>
        <v>0</v>
      </c>
      <c r="AR192" s="2206">
        <f t="shared" si="100"/>
        <v>0</v>
      </c>
      <c r="AS192" s="2244">
        <v>7</v>
      </c>
      <c r="AT192" s="2075">
        <v>45000</v>
      </c>
      <c r="AU192" s="2075"/>
      <c r="AV192" s="2075"/>
      <c r="AW192" s="2206">
        <f t="shared" si="118"/>
        <v>45000</v>
      </c>
      <c r="AX192" s="2206">
        <f t="shared" si="119"/>
        <v>315000</v>
      </c>
      <c r="AY192" s="2206">
        <f t="shared" si="101"/>
        <v>315000</v>
      </c>
      <c r="AZ192" s="2206">
        <f t="shared" si="102"/>
        <v>0</v>
      </c>
      <c r="BA192" s="2206">
        <f t="shared" si="103"/>
        <v>0</v>
      </c>
      <c r="BB192" s="2244">
        <f t="shared" si="83"/>
        <v>0</v>
      </c>
      <c r="BC192" s="2207">
        <f t="shared" si="84"/>
        <v>0</v>
      </c>
      <c r="BD192" s="2244">
        <f t="shared" si="126"/>
        <v>-6</v>
      </c>
      <c r="BE192" s="2207">
        <f t="shared" si="125"/>
        <v>-270000</v>
      </c>
      <c r="BF192" s="2246">
        <v>7</v>
      </c>
      <c r="BG192" s="2075">
        <v>45000</v>
      </c>
      <c r="BH192" s="2075">
        <v>0</v>
      </c>
      <c r="BI192" s="2075">
        <v>0</v>
      </c>
      <c r="BJ192" s="2206">
        <f t="shared" si="120"/>
        <v>45000</v>
      </c>
      <c r="BK192" s="2206">
        <f t="shared" si="121"/>
        <v>315000</v>
      </c>
      <c r="BL192" s="2206">
        <f t="shared" si="104"/>
        <v>315000</v>
      </c>
      <c r="BM192" s="2206">
        <f t="shared" si="105"/>
        <v>0</v>
      </c>
      <c r="BN192" s="2206">
        <f t="shared" si="106"/>
        <v>0</v>
      </c>
      <c r="BO192" s="2244">
        <v>7</v>
      </c>
      <c r="BP192" s="2075">
        <v>45000</v>
      </c>
      <c r="BQ192" s="2075">
        <v>0</v>
      </c>
      <c r="BR192" s="2075">
        <v>0</v>
      </c>
      <c r="BS192" s="2206">
        <f t="shared" si="122"/>
        <v>45000</v>
      </c>
      <c r="BT192" s="2206">
        <f t="shared" si="123"/>
        <v>315000</v>
      </c>
      <c r="BU192" s="2206">
        <f t="shared" si="107"/>
        <v>315000</v>
      </c>
      <c r="BV192" s="2206">
        <f t="shared" si="108"/>
        <v>0</v>
      </c>
      <c r="BW192" s="2206">
        <f t="shared" si="109"/>
        <v>0</v>
      </c>
      <c r="BX192" s="2244">
        <f t="shared" si="79"/>
        <v>0</v>
      </c>
      <c r="BY192" s="2207">
        <f t="shared" si="80"/>
        <v>0</v>
      </c>
      <c r="BZ192" s="2211">
        <f t="shared" si="127"/>
        <v>-6</v>
      </c>
      <c r="CA192" s="2212">
        <f t="shared" si="128"/>
        <v>-270000</v>
      </c>
      <c r="CB192" s="2083"/>
      <c r="CC192" s="2083"/>
      <c r="CD192" s="2237"/>
      <c r="CF192" s="2200"/>
    </row>
    <row r="193" spans="1:94" s="1974" customFormat="1" ht="18" customHeight="1" outlineLevel="1">
      <c r="A193" s="2235" t="s">
        <v>3284</v>
      </c>
      <c r="B193" s="2235" t="b">
        <v>1</v>
      </c>
      <c r="C193" s="2201"/>
      <c r="D193" s="2236" t="s">
        <v>3282</v>
      </c>
      <c r="E193" s="2243" t="s">
        <v>3285</v>
      </c>
      <c r="F193" s="2204" t="s">
        <v>154</v>
      </c>
      <c r="G193" s="2244">
        <v>15</v>
      </c>
      <c r="H193" s="2206">
        <v>57430</v>
      </c>
      <c r="I193" s="2206"/>
      <c r="J193" s="2206"/>
      <c r="K193" s="2206">
        <f t="shared" si="110"/>
        <v>57430</v>
      </c>
      <c r="L193" s="2206">
        <f t="shared" si="111"/>
        <v>861450</v>
      </c>
      <c r="M193" s="2206">
        <f t="shared" si="89"/>
        <v>861450</v>
      </c>
      <c r="N193" s="2206">
        <f t="shared" si="90"/>
        <v>0</v>
      </c>
      <c r="O193" s="2206">
        <f t="shared" si="91"/>
        <v>0</v>
      </c>
      <c r="P193" s="2244">
        <v>15</v>
      </c>
      <c r="Q193" s="2206">
        <v>57430</v>
      </c>
      <c r="R193" s="2206"/>
      <c r="S193" s="2206"/>
      <c r="T193" s="2206">
        <f t="shared" si="112"/>
        <v>57430</v>
      </c>
      <c r="U193" s="2206">
        <f t="shared" si="113"/>
        <v>861450</v>
      </c>
      <c r="V193" s="2206">
        <f t="shared" si="92"/>
        <v>861450</v>
      </c>
      <c r="W193" s="2206">
        <f t="shared" si="93"/>
        <v>0</v>
      </c>
      <c r="X193" s="2206">
        <f t="shared" si="94"/>
        <v>0</v>
      </c>
      <c r="Y193" s="2244">
        <f t="shared" si="129"/>
        <v>0</v>
      </c>
      <c r="Z193" s="2207">
        <f t="shared" si="130"/>
        <v>0</v>
      </c>
      <c r="AA193" s="2244">
        <v>9</v>
      </c>
      <c r="AB193" s="2206">
        <v>39000</v>
      </c>
      <c r="AC193" s="2206"/>
      <c r="AD193" s="2206"/>
      <c r="AE193" s="2206">
        <f t="shared" si="114"/>
        <v>39000</v>
      </c>
      <c r="AF193" s="2206">
        <f t="shared" si="115"/>
        <v>351000</v>
      </c>
      <c r="AG193" s="2206">
        <f t="shared" si="95"/>
        <v>351000</v>
      </c>
      <c r="AH193" s="2206">
        <f t="shared" si="96"/>
        <v>0</v>
      </c>
      <c r="AI193" s="2207">
        <f t="shared" si="97"/>
        <v>0</v>
      </c>
      <c r="AJ193" s="2246">
        <v>15</v>
      </c>
      <c r="AK193" s="2075">
        <v>39000</v>
      </c>
      <c r="AL193" s="2075"/>
      <c r="AM193" s="2075"/>
      <c r="AN193" s="2206">
        <f t="shared" si="116"/>
        <v>39000</v>
      </c>
      <c r="AO193" s="2206">
        <f t="shared" si="117"/>
        <v>585000</v>
      </c>
      <c r="AP193" s="2206">
        <f t="shared" si="98"/>
        <v>585000</v>
      </c>
      <c r="AQ193" s="2206">
        <f t="shared" si="99"/>
        <v>0</v>
      </c>
      <c r="AR193" s="2206">
        <f t="shared" si="100"/>
        <v>0</v>
      </c>
      <c r="AS193" s="2244">
        <v>15</v>
      </c>
      <c r="AT193" s="2075">
        <v>39000</v>
      </c>
      <c r="AU193" s="2075"/>
      <c r="AV193" s="2075"/>
      <c r="AW193" s="2206">
        <f t="shared" si="118"/>
        <v>39000</v>
      </c>
      <c r="AX193" s="2206">
        <f t="shared" si="119"/>
        <v>585000</v>
      </c>
      <c r="AY193" s="2206">
        <f t="shared" si="101"/>
        <v>585000</v>
      </c>
      <c r="AZ193" s="2206">
        <f t="shared" si="102"/>
        <v>0</v>
      </c>
      <c r="BA193" s="2206">
        <f t="shared" si="103"/>
        <v>0</v>
      </c>
      <c r="BB193" s="2244">
        <f t="shared" si="83"/>
        <v>0</v>
      </c>
      <c r="BC193" s="2207">
        <f t="shared" si="84"/>
        <v>0</v>
      </c>
      <c r="BD193" s="2244">
        <f t="shared" si="126"/>
        <v>6</v>
      </c>
      <c r="BE193" s="2207">
        <f t="shared" si="125"/>
        <v>234000</v>
      </c>
      <c r="BF193" s="2246">
        <v>15</v>
      </c>
      <c r="BG193" s="2075">
        <v>39000</v>
      </c>
      <c r="BH193" s="2075">
        <v>0</v>
      </c>
      <c r="BI193" s="2075">
        <v>0</v>
      </c>
      <c r="BJ193" s="2206">
        <f t="shared" si="120"/>
        <v>39000</v>
      </c>
      <c r="BK193" s="2206">
        <f t="shared" si="121"/>
        <v>585000</v>
      </c>
      <c r="BL193" s="2206">
        <f t="shared" si="104"/>
        <v>585000</v>
      </c>
      <c r="BM193" s="2206">
        <f t="shared" si="105"/>
        <v>0</v>
      </c>
      <c r="BN193" s="2206">
        <f t="shared" si="106"/>
        <v>0</v>
      </c>
      <c r="BO193" s="2244">
        <v>15</v>
      </c>
      <c r="BP193" s="2075">
        <v>39000</v>
      </c>
      <c r="BQ193" s="2075">
        <v>0</v>
      </c>
      <c r="BR193" s="2075">
        <v>0</v>
      </c>
      <c r="BS193" s="2206">
        <f t="shared" si="122"/>
        <v>39000</v>
      </c>
      <c r="BT193" s="2206">
        <f t="shared" si="123"/>
        <v>585000</v>
      </c>
      <c r="BU193" s="2206">
        <f t="shared" si="107"/>
        <v>585000</v>
      </c>
      <c r="BV193" s="2206">
        <f t="shared" si="108"/>
        <v>0</v>
      </c>
      <c r="BW193" s="2206">
        <f t="shared" si="109"/>
        <v>0</v>
      </c>
      <c r="BX193" s="2244">
        <f t="shared" si="79"/>
        <v>0</v>
      </c>
      <c r="BY193" s="2207">
        <f t="shared" si="80"/>
        <v>0</v>
      </c>
      <c r="BZ193" s="2211">
        <f t="shared" si="127"/>
        <v>6</v>
      </c>
      <c r="CA193" s="2212">
        <f t="shared" si="128"/>
        <v>234000</v>
      </c>
      <c r="CB193" s="2083"/>
      <c r="CC193" s="2083"/>
      <c r="CD193" s="2237"/>
      <c r="CF193" s="2200"/>
    </row>
    <row r="194" spans="1:94" s="1974" customFormat="1" ht="18" customHeight="1" outlineLevel="1">
      <c r="A194" s="2235" t="s">
        <v>3286</v>
      </c>
      <c r="B194" s="2235" t="b">
        <v>1</v>
      </c>
      <c r="C194" s="2201"/>
      <c r="D194" s="2236" t="s">
        <v>3282</v>
      </c>
      <c r="E194" s="2243" t="s">
        <v>3287</v>
      </c>
      <c r="F194" s="2204" t="s">
        <v>154</v>
      </c>
      <c r="G194" s="2244">
        <v>3</v>
      </c>
      <c r="H194" s="2206">
        <v>57430</v>
      </c>
      <c r="I194" s="2206"/>
      <c r="J194" s="2206"/>
      <c r="K194" s="2206">
        <f t="shared" si="110"/>
        <v>57430</v>
      </c>
      <c r="L194" s="2206">
        <f t="shared" si="111"/>
        <v>172290</v>
      </c>
      <c r="M194" s="2206">
        <f t="shared" si="89"/>
        <v>172290</v>
      </c>
      <c r="N194" s="2206">
        <f t="shared" si="90"/>
        <v>0</v>
      </c>
      <c r="O194" s="2206">
        <f t="shared" si="91"/>
        <v>0</v>
      </c>
      <c r="P194" s="2244">
        <v>3</v>
      </c>
      <c r="Q194" s="2206">
        <v>57430</v>
      </c>
      <c r="R194" s="2206"/>
      <c r="S194" s="2206"/>
      <c r="T194" s="2206">
        <f t="shared" si="112"/>
        <v>57430</v>
      </c>
      <c r="U194" s="2206">
        <f t="shared" si="113"/>
        <v>172290</v>
      </c>
      <c r="V194" s="2206">
        <f t="shared" si="92"/>
        <v>172290</v>
      </c>
      <c r="W194" s="2206">
        <f t="shared" si="93"/>
        <v>0</v>
      </c>
      <c r="X194" s="2206">
        <f t="shared" si="94"/>
        <v>0</v>
      </c>
      <c r="Y194" s="2244">
        <f t="shared" si="129"/>
        <v>0</v>
      </c>
      <c r="Z194" s="2207">
        <f t="shared" si="130"/>
        <v>0</v>
      </c>
      <c r="AA194" s="2244">
        <v>3</v>
      </c>
      <c r="AB194" s="2206">
        <v>25000</v>
      </c>
      <c r="AC194" s="2206"/>
      <c r="AD194" s="2206"/>
      <c r="AE194" s="2206">
        <f t="shared" si="114"/>
        <v>25000</v>
      </c>
      <c r="AF194" s="2206">
        <f t="shared" si="115"/>
        <v>75000</v>
      </c>
      <c r="AG194" s="2206">
        <f t="shared" si="95"/>
        <v>75000</v>
      </c>
      <c r="AH194" s="2206">
        <f t="shared" si="96"/>
        <v>0</v>
      </c>
      <c r="AI194" s="2207">
        <f t="shared" si="97"/>
        <v>0</v>
      </c>
      <c r="AJ194" s="2246">
        <v>3</v>
      </c>
      <c r="AK194" s="2075">
        <v>25000</v>
      </c>
      <c r="AL194" s="2075"/>
      <c r="AM194" s="2075"/>
      <c r="AN194" s="2206">
        <f t="shared" si="116"/>
        <v>25000</v>
      </c>
      <c r="AO194" s="2206">
        <f t="shared" si="117"/>
        <v>75000</v>
      </c>
      <c r="AP194" s="2206">
        <f t="shared" si="98"/>
        <v>75000</v>
      </c>
      <c r="AQ194" s="2206">
        <f t="shared" si="99"/>
        <v>0</v>
      </c>
      <c r="AR194" s="2206">
        <f t="shared" si="100"/>
        <v>0</v>
      </c>
      <c r="AS194" s="2244">
        <v>3</v>
      </c>
      <c r="AT194" s="2075">
        <v>25000</v>
      </c>
      <c r="AU194" s="2075"/>
      <c r="AV194" s="2075"/>
      <c r="AW194" s="2206">
        <f t="shared" si="118"/>
        <v>25000</v>
      </c>
      <c r="AX194" s="2206">
        <f t="shared" si="119"/>
        <v>75000</v>
      </c>
      <c r="AY194" s="2206">
        <f t="shared" si="101"/>
        <v>75000</v>
      </c>
      <c r="AZ194" s="2206">
        <f t="shared" si="102"/>
        <v>0</v>
      </c>
      <c r="BA194" s="2206">
        <f t="shared" si="103"/>
        <v>0</v>
      </c>
      <c r="BB194" s="2244">
        <f t="shared" si="83"/>
        <v>0</v>
      </c>
      <c r="BC194" s="2207">
        <f t="shared" si="84"/>
        <v>0</v>
      </c>
      <c r="BD194" s="2244">
        <f t="shared" si="126"/>
        <v>0</v>
      </c>
      <c r="BE194" s="2207">
        <f t="shared" si="125"/>
        <v>0</v>
      </c>
      <c r="BF194" s="2246">
        <v>3</v>
      </c>
      <c r="BG194" s="2075">
        <v>25000</v>
      </c>
      <c r="BH194" s="2075">
        <v>0</v>
      </c>
      <c r="BI194" s="2075">
        <v>0</v>
      </c>
      <c r="BJ194" s="2206">
        <f t="shared" si="120"/>
        <v>25000</v>
      </c>
      <c r="BK194" s="2206">
        <f t="shared" si="121"/>
        <v>75000</v>
      </c>
      <c r="BL194" s="2206">
        <f t="shared" si="104"/>
        <v>75000</v>
      </c>
      <c r="BM194" s="2206">
        <f t="shared" si="105"/>
        <v>0</v>
      </c>
      <c r="BN194" s="2206">
        <f t="shared" si="106"/>
        <v>0</v>
      </c>
      <c r="BO194" s="2244">
        <v>3</v>
      </c>
      <c r="BP194" s="2075">
        <v>25000</v>
      </c>
      <c r="BQ194" s="2075">
        <v>0</v>
      </c>
      <c r="BR194" s="2075">
        <v>0</v>
      </c>
      <c r="BS194" s="2206">
        <f t="shared" si="122"/>
        <v>25000</v>
      </c>
      <c r="BT194" s="2206">
        <f t="shared" si="123"/>
        <v>75000</v>
      </c>
      <c r="BU194" s="2206">
        <f t="shared" si="107"/>
        <v>75000</v>
      </c>
      <c r="BV194" s="2206">
        <f t="shared" si="108"/>
        <v>0</v>
      </c>
      <c r="BW194" s="2206">
        <f t="shared" si="109"/>
        <v>0</v>
      </c>
      <c r="BX194" s="2244">
        <f t="shared" si="79"/>
        <v>0</v>
      </c>
      <c r="BY194" s="2207">
        <f t="shared" si="80"/>
        <v>0</v>
      </c>
      <c r="BZ194" s="2211">
        <f t="shared" si="127"/>
        <v>0</v>
      </c>
      <c r="CA194" s="2212">
        <f t="shared" si="128"/>
        <v>0</v>
      </c>
      <c r="CB194" s="2083"/>
      <c r="CC194" s="2083"/>
      <c r="CD194" s="2237"/>
      <c r="CF194" s="2200"/>
    </row>
    <row r="195" spans="1:94" s="1974" customFormat="1" ht="18" customHeight="1" outlineLevel="1">
      <c r="A195" s="2235" t="s">
        <v>3288</v>
      </c>
      <c r="B195" s="2235" t="b">
        <v>1</v>
      </c>
      <c r="C195" s="2201"/>
      <c r="D195" s="2236" t="s">
        <v>3289</v>
      </c>
      <c r="E195" s="2243" t="s">
        <v>3290</v>
      </c>
      <c r="F195" s="2204" t="s">
        <v>154</v>
      </c>
      <c r="G195" s="2244">
        <v>15</v>
      </c>
      <c r="H195" s="2206">
        <v>142940</v>
      </c>
      <c r="I195" s="2206"/>
      <c r="J195" s="2206"/>
      <c r="K195" s="2206">
        <f t="shared" si="110"/>
        <v>142940</v>
      </c>
      <c r="L195" s="2206">
        <f t="shared" si="111"/>
        <v>2144100</v>
      </c>
      <c r="M195" s="2206">
        <f t="shared" si="89"/>
        <v>2144100</v>
      </c>
      <c r="N195" s="2206">
        <f t="shared" si="90"/>
        <v>0</v>
      </c>
      <c r="O195" s="2206">
        <f t="shared" si="91"/>
        <v>0</v>
      </c>
      <c r="P195" s="2244">
        <v>15</v>
      </c>
      <c r="Q195" s="2206">
        <v>142940</v>
      </c>
      <c r="R195" s="2206"/>
      <c r="S195" s="2206"/>
      <c r="T195" s="2206">
        <f t="shared" si="112"/>
        <v>142940</v>
      </c>
      <c r="U195" s="2206">
        <f t="shared" si="113"/>
        <v>2144100</v>
      </c>
      <c r="V195" s="2206">
        <f t="shared" si="92"/>
        <v>2144100</v>
      </c>
      <c r="W195" s="2206">
        <f t="shared" si="93"/>
        <v>0</v>
      </c>
      <c r="X195" s="2206">
        <f t="shared" si="94"/>
        <v>0</v>
      </c>
      <c r="Y195" s="2244">
        <f t="shared" si="129"/>
        <v>0</v>
      </c>
      <c r="Z195" s="2207">
        <f t="shared" si="130"/>
        <v>0</v>
      </c>
      <c r="AA195" s="2244">
        <v>9</v>
      </c>
      <c r="AB195" s="2206">
        <v>250000</v>
      </c>
      <c r="AC195" s="2206"/>
      <c r="AD195" s="2206"/>
      <c r="AE195" s="2206">
        <f t="shared" si="114"/>
        <v>250000</v>
      </c>
      <c r="AF195" s="2206">
        <f t="shared" si="115"/>
        <v>2250000</v>
      </c>
      <c r="AG195" s="2206">
        <f t="shared" si="95"/>
        <v>2250000</v>
      </c>
      <c r="AH195" s="2206">
        <f t="shared" si="96"/>
        <v>0</v>
      </c>
      <c r="AI195" s="2207">
        <f t="shared" si="97"/>
        <v>0</v>
      </c>
      <c r="AJ195" s="2246">
        <v>15</v>
      </c>
      <c r="AK195" s="2075">
        <v>250000</v>
      </c>
      <c r="AL195" s="2075"/>
      <c r="AM195" s="2075"/>
      <c r="AN195" s="2206">
        <f t="shared" si="116"/>
        <v>250000</v>
      </c>
      <c r="AO195" s="2206">
        <f t="shared" si="117"/>
        <v>3750000</v>
      </c>
      <c r="AP195" s="2206">
        <f t="shared" si="98"/>
        <v>3750000</v>
      </c>
      <c r="AQ195" s="2206">
        <f t="shared" si="99"/>
        <v>0</v>
      </c>
      <c r="AR195" s="2206">
        <f t="shared" si="100"/>
        <v>0</v>
      </c>
      <c r="AS195" s="2244">
        <v>15</v>
      </c>
      <c r="AT195" s="2075">
        <v>250000</v>
      </c>
      <c r="AU195" s="2075"/>
      <c r="AV195" s="2075"/>
      <c r="AW195" s="2206">
        <f t="shared" si="118"/>
        <v>250000</v>
      </c>
      <c r="AX195" s="2206">
        <f t="shared" si="119"/>
        <v>3750000</v>
      </c>
      <c r="AY195" s="2206">
        <f t="shared" si="101"/>
        <v>3750000</v>
      </c>
      <c r="AZ195" s="2206">
        <f t="shared" si="102"/>
        <v>0</v>
      </c>
      <c r="BA195" s="2206">
        <f t="shared" si="103"/>
        <v>0</v>
      </c>
      <c r="BB195" s="2244">
        <f t="shared" si="83"/>
        <v>0</v>
      </c>
      <c r="BC195" s="2207">
        <f t="shared" si="84"/>
        <v>0</v>
      </c>
      <c r="BD195" s="2244">
        <f t="shared" si="126"/>
        <v>6</v>
      </c>
      <c r="BE195" s="2207">
        <f t="shared" si="125"/>
        <v>1500000</v>
      </c>
      <c r="BF195" s="2246">
        <v>15</v>
      </c>
      <c r="BG195" s="2075">
        <v>250000</v>
      </c>
      <c r="BH195" s="2075">
        <v>0</v>
      </c>
      <c r="BI195" s="2075">
        <v>0</v>
      </c>
      <c r="BJ195" s="2206">
        <f t="shared" si="120"/>
        <v>250000</v>
      </c>
      <c r="BK195" s="2206">
        <f t="shared" si="121"/>
        <v>3750000</v>
      </c>
      <c r="BL195" s="2206">
        <f t="shared" si="104"/>
        <v>3750000</v>
      </c>
      <c r="BM195" s="2206">
        <f t="shared" si="105"/>
        <v>0</v>
      </c>
      <c r="BN195" s="2206">
        <f t="shared" si="106"/>
        <v>0</v>
      </c>
      <c r="BO195" s="2244">
        <v>15</v>
      </c>
      <c r="BP195" s="2075">
        <v>250000</v>
      </c>
      <c r="BQ195" s="2075">
        <v>0</v>
      </c>
      <c r="BR195" s="2075">
        <v>0</v>
      </c>
      <c r="BS195" s="2206">
        <f t="shared" si="122"/>
        <v>250000</v>
      </c>
      <c r="BT195" s="2206">
        <f t="shared" si="123"/>
        <v>3750000</v>
      </c>
      <c r="BU195" s="2206">
        <f t="shared" si="107"/>
        <v>3750000</v>
      </c>
      <c r="BV195" s="2206">
        <f t="shared" si="108"/>
        <v>0</v>
      </c>
      <c r="BW195" s="2206">
        <f t="shared" si="109"/>
        <v>0</v>
      </c>
      <c r="BX195" s="2244">
        <f t="shared" si="79"/>
        <v>0</v>
      </c>
      <c r="BY195" s="2207">
        <f t="shared" si="80"/>
        <v>0</v>
      </c>
      <c r="BZ195" s="2211">
        <f t="shared" si="127"/>
        <v>6</v>
      </c>
      <c r="CA195" s="2212">
        <f t="shared" si="128"/>
        <v>1500000</v>
      </c>
      <c r="CB195" s="2083"/>
      <c r="CC195" s="2083"/>
      <c r="CD195" s="2237"/>
      <c r="CF195" s="2200"/>
    </row>
    <row r="196" spans="1:94" s="1974" customFormat="1" ht="18" customHeight="1" outlineLevel="1">
      <c r="A196" s="2235" t="s">
        <v>3291</v>
      </c>
      <c r="B196" s="2235" t="b">
        <v>1</v>
      </c>
      <c r="C196" s="2201"/>
      <c r="D196" s="2236" t="s">
        <v>3292</v>
      </c>
      <c r="E196" s="2243" t="s">
        <v>3293</v>
      </c>
      <c r="F196" s="2204" t="s">
        <v>154</v>
      </c>
      <c r="G196" s="2244">
        <v>10</v>
      </c>
      <c r="H196" s="2206">
        <v>82960</v>
      </c>
      <c r="I196" s="2206"/>
      <c r="J196" s="2206"/>
      <c r="K196" s="2206">
        <f t="shared" si="110"/>
        <v>82960</v>
      </c>
      <c r="L196" s="2206">
        <f t="shared" si="111"/>
        <v>829600</v>
      </c>
      <c r="M196" s="2206">
        <f t="shared" si="89"/>
        <v>829600</v>
      </c>
      <c r="N196" s="2206">
        <f t="shared" si="90"/>
        <v>0</v>
      </c>
      <c r="O196" s="2206">
        <f t="shared" si="91"/>
        <v>0</v>
      </c>
      <c r="P196" s="2244">
        <v>10</v>
      </c>
      <c r="Q196" s="2206">
        <v>82960</v>
      </c>
      <c r="R196" s="2206"/>
      <c r="S196" s="2206"/>
      <c r="T196" s="2206">
        <f t="shared" si="112"/>
        <v>82960</v>
      </c>
      <c r="U196" s="2206">
        <f t="shared" si="113"/>
        <v>829600</v>
      </c>
      <c r="V196" s="2206">
        <f t="shared" si="92"/>
        <v>829600</v>
      </c>
      <c r="W196" s="2206">
        <f t="shared" si="93"/>
        <v>0</v>
      </c>
      <c r="X196" s="2206">
        <f t="shared" si="94"/>
        <v>0</v>
      </c>
      <c r="Y196" s="2244">
        <f t="shared" si="129"/>
        <v>0</v>
      </c>
      <c r="Z196" s="2207">
        <f t="shared" si="130"/>
        <v>0</v>
      </c>
      <c r="AA196" s="2244">
        <v>9</v>
      </c>
      <c r="AB196" s="2206">
        <v>43000</v>
      </c>
      <c r="AC196" s="2206"/>
      <c r="AD196" s="2206"/>
      <c r="AE196" s="2206">
        <f t="shared" si="114"/>
        <v>43000</v>
      </c>
      <c r="AF196" s="2206">
        <f t="shared" si="115"/>
        <v>387000</v>
      </c>
      <c r="AG196" s="2206">
        <f t="shared" si="95"/>
        <v>387000</v>
      </c>
      <c r="AH196" s="2206">
        <f t="shared" si="96"/>
        <v>0</v>
      </c>
      <c r="AI196" s="2207">
        <f t="shared" si="97"/>
        <v>0</v>
      </c>
      <c r="AJ196" s="2246">
        <v>10</v>
      </c>
      <c r="AK196" s="2075">
        <v>43000</v>
      </c>
      <c r="AL196" s="2075"/>
      <c r="AM196" s="2075"/>
      <c r="AN196" s="2206">
        <f t="shared" si="116"/>
        <v>43000</v>
      </c>
      <c r="AO196" s="2206">
        <f t="shared" si="117"/>
        <v>430000</v>
      </c>
      <c r="AP196" s="2206">
        <f t="shared" si="98"/>
        <v>430000</v>
      </c>
      <c r="AQ196" s="2206">
        <f t="shared" si="99"/>
        <v>0</v>
      </c>
      <c r="AR196" s="2206">
        <f t="shared" si="100"/>
        <v>0</v>
      </c>
      <c r="AS196" s="2244">
        <v>10</v>
      </c>
      <c r="AT196" s="2075">
        <v>43000</v>
      </c>
      <c r="AU196" s="2075"/>
      <c r="AV196" s="2075"/>
      <c r="AW196" s="2206">
        <f t="shared" si="118"/>
        <v>43000</v>
      </c>
      <c r="AX196" s="2206">
        <f t="shared" si="119"/>
        <v>430000</v>
      </c>
      <c r="AY196" s="2206">
        <f t="shared" si="101"/>
        <v>430000</v>
      </c>
      <c r="AZ196" s="2206">
        <f t="shared" si="102"/>
        <v>0</v>
      </c>
      <c r="BA196" s="2206">
        <f t="shared" si="103"/>
        <v>0</v>
      </c>
      <c r="BB196" s="2244">
        <f t="shared" si="83"/>
        <v>0</v>
      </c>
      <c r="BC196" s="2207">
        <f t="shared" si="84"/>
        <v>0</v>
      </c>
      <c r="BD196" s="2244">
        <f t="shared" si="126"/>
        <v>1</v>
      </c>
      <c r="BE196" s="2207">
        <f t="shared" si="125"/>
        <v>43000</v>
      </c>
      <c r="BF196" s="2246">
        <v>10</v>
      </c>
      <c r="BG196" s="2075">
        <v>43000</v>
      </c>
      <c r="BH196" s="2075">
        <v>0</v>
      </c>
      <c r="BI196" s="2075">
        <v>0</v>
      </c>
      <c r="BJ196" s="2206">
        <f t="shared" si="120"/>
        <v>43000</v>
      </c>
      <c r="BK196" s="2206">
        <f t="shared" si="121"/>
        <v>430000</v>
      </c>
      <c r="BL196" s="2206">
        <f t="shared" si="104"/>
        <v>430000</v>
      </c>
      <c r="BM196" s="2206">
        <f t="shared" si="105"/>
        <v>0</v>
      </c>
      <c r="BN196" s="2206">
        <f t="shared" si="106"/>
        <v>0</v>
      </c>
      <c r="BO196" s="2244">
        <v>10</v>
      </c>
      <c r="BP196" s="2075">
        <v>43000</v>
      </c>
      <c r="BQ196" s="2075">
        <v>0</v>
      </c>
      <c r="BR196" s="2075">
        <v>0</v>
      </c>
      <c r="BS196" s="2206">
        <f t="shared" si="122"/>
        <v>43000</v>
      </c>
      <c r="BT196" s="2206">
        <f t="shared" si="123"/>
        <v>430000</v>
      </c>
      <c r="BU196" s="2206">
        <f t="shared" si="107"/>
        <v>430000</v>
      </c>
      <c r="BV196" s="2206">
        <f t="shared" si="108"/>
        <v>0</v>
      </c>
      <c r="BW196" s="2206">
        <f t="shared" si="109"/>
        <v>0</v>
      </c>
      <c r="BX196" s="2244">
        <f t="shared" ref="BX196:BX233" si="131">BO196-BF196</f>
        <v>0</v>
      </c>
      <c r="BY196" s="2207">
        <f t="shared" ref="BY196:BY233" si="132">BT196-BK196</f>
        <v>0</v>
      </c>
      <c r="BZ196" s="2211">
        <f t="shared" si="127"/>
        <v>1</v>
      </c>
      <c r="CA196" s="2212">
        <f t="shared" si="128"/>
        <v>43000</v>
      </c>
      <c r="CB196" s="2083"/>
      <c r="CC196" s="2083"/>
      <c r="CD196" s="2237"/>
      <c r="CF196" s="2200"/>
    </row>
    <row r="197" spans="1:94" s="1974" customFormat="1" ht="17.25" customHeight="1" outlineLevel="1">
      <c r="A197" s="2250" t="s">
        <v>3294</v>
      </c>
      <c r="B197" s="2250" t="b">
        <v>1</v>
      </c>
      <c r="C197" s="2201"/>
      <c r="D197" s="2236" t="s">
        <v>3295</v>
      </c>
      <c r="E197" s="2243" t="s">
        <v>3296</v>
      </c>
      <c r="F197" s="2204" t="s">
        <v>154</v>
      </c>
      <c r="G197" s="2244">
        <v>15</v>
      </c>
      <c r="H197" s="2251">
        <v>89595</v>
      </c>
      <c r="I197" s="2251">
        <v>11176</v>
      </c>
      <c r="J197" s="2251">
        <v>224</v>
      </c>
      <c r="K197" s="2206">
        <f t="shared" si="110"/>
        <v>100995</v>
      </c>
      <c r="L197" s="2206">
        <f t="shared" si="111"/>
        <v>1514925</v>
      </c>
      <c r="M197" s="2251">
        <f t="shared" si="89"/>
        <v>1343925</v>
      </c>
      <c r="N197" s="2251">
        <f t="shared" si="90"/>
        <v>167640</v>
      </c>
      <c r="O197" s="2251">
        <f t="shared" si="91"/>
        <v>3360</v>
      </c>
      <c r="P197" s="2244">
        <v>15</v>
      </c>
      <c r="Q197" s="2206">
        <v>89595</v>
      </c>
      <c r="R197" s="2206">
        <v>11176</v>
      </c>
      <c r="S197" s="2206">
        <v>224</v>
      </c>
      <c r="T197" s="2206">
        <f t="shared" si="112"/>
        <v>100995</v>
      </c>
      <c r="U197" s="2206">
        <f t="shared" si="113"/>
        <v>1514925</v>
      </c>
      <c r="V197" s="2251">
        <f t="shared" si="92"/>
        <v>1343925</v>
      </c>
      <c r="W197" s="2251">
        <f t="shared" si="93"/>
        <v>167640</v>
      </c>
      <c r="X197" s="2251">
        <f t="shared" si="94"/>
        <v>3360</v>
      </c>
      <c r="Y197" s="2244">
        <f t="shared" si="129"/>
        <v>0</v>
      </c>
      <c r="Z197" s="2207">
        <f t="shared" si="130"/>
        <v>0</v>
      </c>
      <c r="AA197" s="2244"/>
      <c r="AB197" s="2251"/>
      <c r="AC197" s="2251"/>
      <c r="AD197" s="2251"/>
      <c r="AE197" s="2206">
        <f t="shared" si="114"/>
        <v>0</v>
      </c>
      <c r="AF197" s="2206">
        <f t="shared" si="115"/>
        <v>0</v>
      </c>
      <c r="AG197" s="2251">
        <f t="shared" si="95"/>
        <v>0</v>
      </c>
      <c r="AH197" s="2251">
        <f t="shared" si="96"/>
        <v>0</v>
      </c>
      <c r="AI197" s="2252">
        <f t="shared" si="97"/>
        <v>0</v>
      </c>
      <c r="AJ197" s="2246">
        <v>15</v>
      </c>
      <c r="AK197" s="2253">
        <v>89595</v>
      </c>
      <c r="AL197" s="2253">
        <v>12182</v>
      </c>
      <c r="AM197" s="2253">
        <v>224</v>
      </c>
      <c r="AN197" s="2206">
        <f t="shared" si="116"/>
        <v>102001</v>
      </c>
      <c r="AO197" s="2206">
        <f t="shared" si="117"/>
        <v>1530015</v>
      </c>
      <c r="AP197" s="2251">
        <f t="shared" si="98"/>
        <v>1343925</v>
      </c>
      <c r="AQ197" s="2251">
        <f t="shared" si="99"/>
        <v>182730</v>
      </c>
      <c r="AR197" s="2251">
        <f t="shared" si="100"/>
        <v>3360</v>
      </c>
      <c r="AS197" s="2244">
        <v>15</v>
      </c>
      <c r="AT197" s="2206">
        <v>89595</v>
      </c>
      <c r="AU197" s="2206">
        <v>12182</v>
      </c>
      <c r="AV197" s="2206">
        <v>224</v>
      </c>
      <c r="AW197" s="2206">
        <f t="shared" si="118"/>
        <v>102001</v>
      </c>
      <c r="AX197" s="2206">
        <f t="shared" si="119"/>
        <v>1530015</v>
      </c>
      <c r="AY197" s="2251">
        <f t="shared" si="101"/>
        <v>1343925</v>
      </c>
      <c r="AZ197" s="2251">
        <f t="shared" si="102"/>
        <v>182730</v>
      </c>
      <c r="BA197" s="2251">
        <f t="shared" si="103"/>
        <v>3360</v>
      </c>
      <c r="BB197" s="2244">
        <f t="shared" si="83"/>
        <v>0</v>
      </c>
      <c r="BC197" s="2207">
        <f t="shared" si="84"/>
        <v>0</v>
      </c>
      <c r="BD197" s="2244">
        <f t="shared" si="126"/>
        <v>15</v>
      </c>
      <c r="BE197" s="2207">
        <f t="shared" si="125"/>
        <v>1530015</v>
      </c>
      <c r="BF197" s="2246">
        <v>15</v>
      </c>
      <c r="BG197" s="2075">
        <v>89595</v>
      </c>
      <c r="BH197" s="2075">
        <v>12182</v>
      </c>
      <c r="BI197" s="2075">
        <v>224</v>
      </c>
      <c r="BJ197" s="2206">
        <f t="shared" si="120"/>
        <v>102001</v>
      </c>
      <c r="BK197" s="2206">
        <f t="shared" si="121"/>
        <v>1530015</v>
      </c>
      <c r="BL197" s="2206">
        <f t="shared" si="104"/>
        <v>1343925</v>
      </c>
      <c r="BM197" s="2206">
        <f t="shared" si="105"/>
        <v>182730</v>
      </c>
      <c r="BN197" s="2206">
        <f t="shared" si="106"/>
        <v>3360</v>
      </c>
      <c r="BO197" s="2244">
        <v>15</v>
      </c>
      <c r="BP197" s="2075">
        <v>89595</v>
      </c>
      <c r="BQ197" s="2075">
        <v>12182</v>
      </c>
      <c r="BR197" s="2075">
        <v>224</v>
      </c>
      <c r="BS197" s="2206">
        <f t="shared" si="122"/>
        <v>102001</v>
      </c>
      <c r="BT197" s="2206">
        <f t="shared" si="123"/>
        <v>1530015</v>
      </c>
      <c r="BU197" s="2206">
        <f t="shared" si="107"/>
        <v>1343925</v>
      </c>
      <c r="BV197" s="2206">
        <f t="shared" si="108"/>
        <v>182730</v>
      </c>
      <c r="BW197" s="2206">
        <f t="shared" si="109"/>
        <v>3360</v>
      </c>
      <c r="BX197" s="2244">
        <f t="shared" si="131"/>
        <v>0</v>
      </c>
      <c r="BY197" s="2207">
        <f t="shared" si="132"/>
        <v>0</v>
      </c>
      <c r="BZ197" s="2211">
        <f t="shared" si="127"/>
        <v>15</v>
      </c>
      <c r="CA197" s="2212">
        <f t="shared" si="128"/>
        <v>1530015</v>
      </c>
      <c r="CB197" s="2083"/>
      <c r="CC197" s="2083"/>
      <c r="CD197" s="2237"/>
      <c r="CF197" s="2200"/>
      <c r="CJ197" s="1975"/>
      <c r="CK197" s="1975"/>
      <c r="CL197" s="1975"/>
      <c r="CM197" s="1975"/>
      <c r="CN197" s="1975"/>
      <c r="CO197" s="1975"/>
      <c r="CP197" s="1975"/>
    </row>
    <row r="198" spans="1:94" s="1974" customFormat="1" ht="18" customHeight="1" outlineLevel="1">
      <c r="A198" s="2235" t="s">
        <v>3297</v>
      </c>
      <c r="B198" s="2235" t="b">
        <v>1</v>
      </c>
      <c r="C198" s="2201"/>
      <c r="D198" s="2236" t="s">
        <v>3298</v>
      </c>
      <c r="E198" s="2243"/>
      <c r="F198" s="2204" t="s">
        <v>154</v>
      </c>
      <c r="G198" s="2244">
        <v>2</v>
      </c>
      <c r="H198" s="2206">
        <v>44670</v>
      </c>
      <c r="I198" s="2206">
        <v>5510</v>
      </c>
      <c r="J198" s="2206"/>
      <c r="K198" s="2206">
        <f t="shared" si="110"/>
        <v>50180</v>
      </c>
      <c r="L198" s="2206">
        <f t="shared" si="111"/>
        <v>100360</v>
      </c>
      <c r="M198" s="2206">
        <f t="shared" si="89"/>
        <v>89340</v>
      </c>
      <c r="N198" s="2206">
        <f t="shared" si="90"/>
        <v>11020</v>
      </c>
      <c r="O198" s="2206">
        <f t="shared" si="91"/>
        <v>0</v>
      </c>
      <c r="P198" s="2244">
        <v>2</v>
      </c>
      <c r="Q198" s="2206">
        <v>44670</v>
      </c>
      <c r="R198" s="2206">
        <v>5510</v>
      </c>
      <c r="S198" s="2206"/>
      <c r="T198" s="2206">
        <f t="shared" si="112"/>
        <v>50180</v>
      </c>
      <c r="U198" s="2206">
        <f t="shared" si="113"/>
        <v>100360</v>
      </c>
      <c r="V198" s="2206">
        <f t="shared" si="92"/>
        <v>89340</v>
      </c>
      <c r="W198" s="2206">
        <f t="shared" si="93"/>
        <v>11020</v>
      </c>
      <c r="X198" s="2206">
        <f t="shared" si="94"/>
        <v>0</v>
      </c>
      <c r="Y198" s="2244">
        <f t="shared" si="129"/>
        <v>0</v>
      </c>
      <c r="Z198" s="2207">
        <f t="shared" si="130"/>
        <v>0</v>
      </c>
      <c r="AA198" s="2244">
        <v>2</v>
      </c>
      <c r="AB198" s="2206">
        <v>40000</v>
      </c>
      <c r="AC198" s="2206"/>
      <c r="AD198" s="2206"/>
      <c r="AE198" s="2206">
        <f t="shared" si="114"/>
        <v>40000</v>
      </c>
      <c r="AF198" s="2206">
        <f t="shared" si="115"/>
        <v>80000</v>
      </c>
      <c r="AG198" s="2206">
        <f t="shared" si="95"/>
        <v>80000</v>
      </c>
      <c r="AH198" s="2206">
        <f t="shared" si="96"/>
        <v>0</v>
      </c>
      <c r="AI198" s="2207">
        <f t="shared" si="97"/>
        <v>0</v>
      </c>
      <c r="AJ198" s="2246">
        <v>2</v>
      </c>
      <c r="AK198" s="2075">
        <v>40000</v>
      </c>
      <c r="AL198" s="2075"/>
      <c r="AM198" s="2075"/>
      <c r="AN198" s="2206">
        <f t="shared" si="116"/>
        <v>40000</v>
      </c>
      <c r="AO198" s="2206">
        <f t="shared" si="117"/>
        <v>80000</v>
      </c>
      <c r="AP198" s="2206">
        <f t="shared" si="98"/>
        <v>80000</v>
      </c>
      <c r="AQ198" s="2206">
        <f t="shared" si="99"/>
        <v>0</v>
      </c>
      <c r="AR198" s="2206">
        <f t="shared" si="100"/>
        <v>0</v>
      </c>
      <c r="AS198" s="2244">
        <v>2</v>
      </c>
      <c r="AT198" s="2075">
        <v>40000</v>
      </c>
      <c r="AU198" s="2075"/>
      <c r="AV198" s="2075"/>
      <c r="AW198" s="2206">
        <f t="shared" si="118"/>
        <v>40000</v>
      </c>
      <c r="AX198" s="2206">
        <f t="shared" si="119"/>
        <v>80000</v>
      </c>
      <c r="AY198" s="2206">
        <f t="shared" si="101"/>
        <v>80000</v>
      </c>
      <c r="AZ198" s="2206">
        <f t="shared" si="102"/>
        <v>0</v>
      </c>
      <c r="BA198" s="2206">
        <f t="shared" si="103"/>
        <v>0</v>
      </c>
      <c r="BB198" s="2244">
        <f t="shared" si="83"/>
        <v>0</v>
      </c>
      <c r="BC198" s="2207">
        <f t="shared" si="84"/>
        <v>0</v>
      </c>
      <c r="BD198" s="2244">
        <f t="shared" si="126"/>
        <v>0</v>
      </c>
      <c r="BE198" s="2207">
        <f t="shared" si="125"/>
        <v>0</v>
      </c>
      <c r="BF198" s="2246">
        <v>2</v>
      </c>
      <c r="BG198" s="2075">
        <v>40000</v>
      </c>
      <c r="BH198" s="2075">
        <v>0</v>
      </c>
      <c r="BI198" s="2075">
        <v>0</v>
      </c>
      <c r="BJ198" s="2206">
        <f t="shared" si="120"/>
        <v>40000</v>
      </c>
      <c r="BK198" s="2206">
        <f t="shared" si="121"/>
        <v>80000</v>
      </c>
      <c r="BL198" s="2206">
        <f t="shared" si="104"/>
        <v>80000</v>
      </c>
      <c r="BM198" s="2206">
        <f t="shared" si="105"/>
        <v>0</v>
      </c>
      <c r="BN198" s="2206">
        <f t="shared" si="106"/>
        <v>0</v>
      </c>
      <c r="BO198" s="2244">
        <v>2</v>
      </c>
      <c r="BP198" s="2075">
        <v>40000</v>
      </c>
      <c r="BQ198" s="2075">
        <v>0</v>
      </c>
      <c r="BR198" s="2075">
        <v>0</v>
      </c>
      <c r="BS198" s="2206">
        <f t="shared" si="122"/>
        <v>40000</v>
      </c>
      <c r="BT198" s="2206">
        <f t="shared" si="123"/>
        <v>80000</v>
      </c>
      <c r="BU198" s="2206">
        <f t="shared" si="107"/>
        <v>80000</v>
      </c>
      <c r="BV198" s="2206">
        <f t="shared" si="108"/>
        <v>0</v>
      </c>
      <c r="BW198" s="2206">
        <f t="shared" si="109"/>
        <v>0</v>
      </c>
      <c r="BX198" s="2244">
        <f t="shared" si="131"/>
        <v>0</v>
      </c>
      <c r="BY198" s="2207">
        <f t="shared" si="132"/>
        <v>0</v>
      </c>
      <c r="BZ198" s="2211">
        <f t="shared" si="127"/>
        <v>0</v>
      </c>
      <c r="CA198" s="2212">
        <f t="shared" si="128"/>
        <v>0</v>
      </c>
      <c r="CB198" s="2083"/>
      <c r="CC198" s="2083"/>
      <c r="CD198" s="2237"/>
      <c r="CF198" s="2200"/>
    </row>
    <row r="199" spans="1:94" s="1974" customFormat="1" ht="18" customHeight="1" outlineLevel="1">
      <c r="A199" s="2235" t="s">
        <v>3299</v>
      </c>
      <c r="B199" s="2235" t="b">
        <v>1</v>
      </c>
      <c r="C199" s="2201"/>
      <c r="D199" s="2236" t="s">
        <v>3300</v>
      </c>
      <c r="E199" s="2243" t="s">
        <v>3301</v>
      </c>
      <c r="F199" s="2204" t="s">
        <v>154</v>
      </c>
      <c r="G199" s="2244">
        <v>3</v>
      </c>
      <c r="H199" s="2206">
        <v>7650</v>
      </c>
      <c r="I199" s="2206"/>
      <c r="J199" s="2206"/>
      <c r="K199" s="2206">
        <f t="shared" si="110"/>
        <v>7650</v>
      </c>
      <c r="L199" s="2206">
        <f t="shared" si="111"/>
        <v>22950</v>
      </c>
      <c r="M199" s="2206">
        <f t="shared" si="89"/>
        <v>22950</v>
      </c>
      <c r="N199" s="2206">
        <f t="shared" si="90"/>
        <v>0</v>
      </c>
      <c r="O199" s="2206">
        <f t="shared" si="91"/>
        <v>0</v>
      </c>
      <c r="P199" s="2244">
        <v>3</v>
      </c>
      <c r="Q199" s="2206">
        <v>7650</v>
      </c>
      <c r="R199" s="2206"/>
      <c r="S199" s="2206"/>
      <c r="T199" s="2206">
        <f t="shared" si="112"/>
        <v>7650</v>
      </c>
      <c r="U199" s="2206">
        <f t="shared" si="113"/>
        <v>22950</v>
      </c>
      <c r="V199" s="2206">
        <f t="shared" si="92"/>
        <v>22950</v>
      </c>
      <c r="W199" s="2206">
        <f t="shared" si="93"/>
        <v>0</v>
      </c>
      <c r="X199" s="2206">
        <f t="shared" si="94"/>
        <v>0</v>
      </c>
      <c r="Y199" s="2244">
        <f t="shared" si="129"/>
        <v>0</v>
      </c>
      <c r="Z199" s="2207">
        <f t="shared" si="130"/>
        <v>0</v>
      </c>
      <c r="AA199" s="2244">
        <v>6</v>
      </c>
      <c r="AB199" s="2206">
        <v>9000</v>
      </c>
      <c r="AC199" s="2206"/>
      <c r="AD199" s="2206"/>
      <c r="AE199" s="2206">
        <f t="shared" si="114"/>
        <v>9000</v>
      </c>
      <c r="AF199" s="2206">
        <f t="shared" si="115"/>
        <v>54000</v>
      </c>
      <c r="AG199" s="2206">
        <f t="shared" si="95"/>
        <v>54000</v>
      </c>
      <c r="AH199" s="2206">
        <f t="shared" si="96"/>
        <v>0</v>
      </c>
      <c r="AI199" s="2207">
        <f t="shared" si="97"/>
        <v>0</v>
      </c>
      <c r="AJ199" s="2246">
        <v>3</v>
      </c>
      <c r="AK199" s="2075">
        <v>9000</v>
      </c>
      <c r="AL199" s="2075"/>
      <c r="AM199" s="2075"/>
      <c r="AN199" s="2206">
        <f t="shared" si="116"/>
        <v>9000</v>
      </c>
      <c r="AO199" s="2206">
        <f t="shared" si="117"/>
        <v>27000</v>
      </c>
      <c r="AP199" s="2206">
        <f t="shared" si="98"/>
        <v>27000</v>
      </c>
      <c r="AQ199" s="2206">
        <f t="shared" si="99"/>
        <v>0</v>
      </c>
      <c r="AR199" s="2206">
        <f t="shared" si="100"/>
        <v>0</v>
      </c>
      <c r="AS199" s="2244">
        <v>3</v>
      </c>
      <c r="AT199" s="2075">
        <v>9000</v>
      </c>
      <c r="AU199" s="2075"/>
      <c r="AV199" s="2075"/>
      <c r="AW199" s="2206">
        <f t="shared" si="118"/>
        <v>9000</v>
      </c>
      <c r="AX199" s="2206">
        <f t="shared" si="119"/>
        <v>27000</v>
      </c>
      <c r="AY199" s="2206">
        <f t="shared" si="101"/>
        <v>27000</v>
      </c>
      <c r="AZ199" s="2206">
        <f t="shared" si="102"/>
        <v>0</v>
      </c>
      <c r="BA199" s="2206">
        <f t="shared" si="103"/>
        <v>0</v>
      </c>
      <c r="BB199" s="2244">
        <f t="shared" si="83"/>
        <v>0</v>
      </c>
      <c r="BC199" s="2207">
        <f t="shared" si="84"/>
        <v>0</v>
      </c>
      <c r="BD199" s="2244">
        <f t="shared" si="126"/>
        <v>-3</v>
      </c>
      <c r="BE199" s="2207">
        <f t="shared" si="125"/>
        <v>-27000</v>
      </c>
      <c r="BF199" s="2246">
        <v>3</v>
      </c>
      <c r="BG199" s="2075">
        <v>9000</v>
      </c>
      <c r="BH199" s="2075">
        <v>0</v>
      </c>
      <c r="BI199" s="2075">
        <v>0</v>
      </c>
      <c r="BJ199" s="2206">
        <f t="shared" si="120"/>
        <v>9000</v>
      </c>
      <c r="BK199" s="2206">
        <f t="shared" si="121"/>
        <v>27000</v>
      </c>
      <c r="BL199" s="2206">
        <f t="shared" si="104"/>
        <v>27000</v>
      </c>
      <c r="BM199" s="2206">
        <f t="shared" si="105"/>
        <v>0</v>
      </c>
      <c r="BN199" s="2206">
        <f t="shared" si="106"/>
        <v>0</v>
      </c>
      <c r="BO199" s="2244">
        <v>3</v>
      </c>
      <c r="BP199" s="2075">
        <v>9000</v>
      </c>
      <c r="BQ199" s="2075">
        <v>0</v>
      </c>
      <c r="BR199" s="2075">
        <v>0</v>
      </c>
      <c r="BS199" s="2206">
        <f t="shared" si="122"/>
        <v>9000</v>
      </c>
      <c r="BT199" s="2206">
        <f t="shared" si="123"/>
        <v>27000</v>
      </c>
      <c r="BU199" s="2206">
        <f t="shared" si="107"/>
        <v>27000</v>
      </c>
      <c r="BV199" s="2206">
        <f t="shared" si="108"/>
        <v>0</v>
      </c>
      <c r="BW199" s="2206">
        <f t="shared" si="109"/>
        <v>0</v>
      </c>
      <c r="BX199" s="2244">
        <f t="shared" si="131"/>
        <v>0</v>
      </c>
      <c r="BY199" s="2207">
        <f t="shared" si="132"/>
        <v>0</v>
      </c>
      <c r="BZ199" s="2211">
        <f t="shared" si="127"/>
        <v>-3</v>
      </c>
      <c r="CA199" s="2212">
        <f t="shared" si="128"/>
        <v>-27000</v>
      </c>
      <c r="CB199" s="2083"/>
      <c r="CC199" s="2083"/>
      <c r="CD199" s="2237"/>
      <c r="CF199" s="2200"/>
    </row>
    <row r="200" spans="1:94" s="1974" customFormat="1" ht="18" customHeight="1" outlineLevel="1">
      <c r="A200" s="2235" t="s">
        <v>3302</v>
      </c>
      <c r="B200" s="2235" t="b">
        <v>1</v>
      </c>
      <c r="C200" s="2201"/>
      <c r="D200" s="2236" t="s">
        <v>3303</v>
      </c>
      <c r="E200" s="2243" t="s">
        <v>3304</v>
      </c>
      <c r="F200" s="2204" t="s">
        <v>154</v>
      </c>
      <c r="G200" s="2244">
        <v>0</v>
      </c>
      <c r="H200" s="2206">
        <v>1590</v>
      </c>
      <c r="I200" s="2206"/>
      <c r="J200" s="2206"/>
      <c r="K200" s="2206">
        <f t="shared" si="110"/>
        <v>1590</v>
      </c>
      <c r="L200" s="2206">
        <f t="shared" si="111"/>
        <v>0</v>
      </c>
      <c r="M200" s="2206">
        <f t="shared" si="89"/>
        <v>0</v>
      </c>
      <c r="N200" s="2206">
        <f t="shared" si="90"/>
        <v>0</v>
      </c>
      <c r="O200" s="2206">
        <f t="shared" si="91"/>
        <v>0</v>
      </c>
      <c r="P200" s="2244">
        <v>0</v>
      </c>
      <c r="Q200" s="2206">
        <v>1590</v>
      </c>
      <c r="R200" s="2206"/>
      <c r="S200" s="2206"/>
      <c r="T200" s="2206">
        <f t="shared" si="112"/>
        <v>1590</v>
      </c>
      <c r="U200" s="2206">
        <f t="shared" si="113"/>
        <v>0</v>
      </c>
      <c r="V200" s="2206">
        <f t="shared" si="92"/>
        <v>0</v>
      </c>
      <c r="W200" s="2206">
        <f t="shared" si="93"/>
        <v>0</v>
      </c>
      <c r="X200" s="2206">
        <f t="shared" si="94"/>
        <v>0</v>
      </c>
      <c r="Y200" s="2244">
        <f t="shared" si="129"/>
        <v>0</v>
      </c>
      <c r="Z200" s="2207">
        <f t="shared" si="130"/>
        <v>0</v>
      </c>
      <c r="AA200" s="2244">
        <v>20</v>
      </c>
      <c r="AB200" s="2206">
        <v>4000</v>
      </c>
      <c r="AC200" s="2206"/>
      <c r="AD200" s="2206"/>
      <c r="AE200" s="2206">
        <f t="shared" si="114"/>
        <v>4000</v>
      </c>
      <c r="AF200" s="2206">
        <f t="shared" si="115"/>
        <v>80000</v>
      </c>
      <c r="AG200" s="2206">
        <f t="shared" si="95"/>
        <v>80000</v>
      </c>
      <c r="AH200" s="2206">
        <f t="shared" si="96"/>
        <v>0</v>
      </c>
      <c r="AI200" s="2207">
        <f t="shared" si="97"/>
        <v>0</v>
      </c>
      <c r="AJ200" s="2246">
        <v>0</v>
      </c>
      <c r="AK200" s="2075">
        <v>4000</v>
      </c>
      <c r="AL200" s="2075"/>
      <c r="AM200" s="2075"/>
      <c r="AN200" s="2206">
        <f t="shared" si="116"/>
        <v>4000</v>
      </c>
      <c r="AO200" s="2206">
        <f t="shared" si="117"/>
        <v>0</v>
      </c>
      <c r="AP200" s="2206">
        <f t="shared" si="98"/>
        <v>0</v>
      </c>
      <c r="AQ200" s="2206">
        <f t="shared" si="99"/>
        <v>0</v>
      </c>
      <c r="AR200" s="2206">
        <f t="shared" si="100"/>
        <v>0</v>
      </c>
      <c r="AS200" s="2244">
        <v>0</v>
      </c>
      <c r="AT200" s="2075">
        <v>4000</v>
      </c>
      <c r="AU200" s="2075"/>
      <c r="AV200" s="2075"/>
      <c r="AW200" s="2206">
        <f t="shared" si="118"/>
        <v>4000</v>
      </c>
      <c r="AX200" s="2206">
        <f t="shared" si="119"/>
        <v>0</v>
      </c>
      <c r="AY200" s="2206">
        <f t="shared" si="101"/>
        <v>0</v>
      </c>
      <c r="AZ200" s="2206">
        <f t="shared" si="102"/>
        <v>0</v>
      </c>
      <c r="BA200" s="2206">
        <f t="shared" si="103"/>
        <v>0</v>
      </c>
      <c r="BB200" s="2244">
        <f t="shared" si="83"/>
        <v>0</v>
      </c>
      <c r="BC200" s="2207">
        <f t="shared" si="84"/>
        <v>0</v>
      </c>
      <c r="BD200" s="2244">
        <f t="shared" si="126"/>
        <v>-20</v>
      </c>
      <c r="BE200" s="2207">
        <f t="shared" si="125"/>
        <v>-80000</v>
      </c>
      <c r="BF200" s="2246">
        <v>0</v>
      </c>
      <c r="BG200" s="2075">
        <v>4000</v>
      </c>
      <c r="BH200" s="2075">
        <v>0</v>
      </c>
      <c r="BI200" s="2075">
        <v>0</v>
      </c>
      <c r="BJ200" s="2206">
        <f t="shared" si="120"/>
        <v>4000</v>
      </c>
      <c r="BK200" s="2206">
        <f t="shared" si="121"/>
        <v>0</v>
      </c>
      <c r="BL200" s="2206">
        <f t="shared" si="104"/>
        <v>0</v>
      </c>
      <c r="BM200" s="2206">
        <f t="shared" si="105"/>
        <v>0</v>
      </c>
      <c r="BN200" s="2206">
        <f t="shared" si="106"/>
        <v>0</v>
      </c>
      <c r="BO200" s="2244">
        <v>0</v>
      </c>
      <c r="BP200" s="2075">
        <v>4000</v>
      </c>
      <c r="BQ200" s="2075">
        <v>0</v>
      </c>
      <c r="BR200" s="2075">
        <v>0</v>
      </c>
      <c r="BS200" s="2206">
        <f t="shared" si="122"/>
        <v>4000</v>
      </c>
      <c r="BT200" s="2206">
        <f t="shared" si="123"/>
        <v>0</v>
      </c>
      <c r="BU200" s="2206">
        <f t="shared" si="107"/>
        <v>0</v>
      </c>
      <c r="BV200" s="2206">
        <f t="shared" si="108"/>
        <v>0</v>
      </c>
      <c r="BW200" s="2206">
        <f t="shared" si="109"/>
        <v>0</v>
      </c>
      <c r="BX200" s="2244">
        <f t="shared" si="131"/>
        <v>0</v>
      </c>
      <c r="BY200" s="2207">
        <f t="shared" si="132"/>
        <v>0</v>
      </c>
      <c r="BZ200" s="2211">
        <f t="shared" si="127"/>
        <v>-20</v>
      </c>
      <c r="CA200" s="2212">
        <f t="shared" si="128"/>
        <v>-80000</v>
      </c>
      <c r="CB200" s="2083"/>
      <c r="CC200" s="2083"/>
      <c r="CD200" s="2237"/>
      <c r="CF200" s="2200"/>
    </row>
    <row r="201" spans="1:94" s="1974" customFormat="1" ht="18" customHeight="1" outlineLevel="1">
      <c r="A201" s="2235" t="s">
        <v>3305</v>
      </c>
      <c r="B201" s="2235" t="b">
        <v>1</v>
      </c>
      <c r="C201" s="2201"/>
      <c r="D201" s="2236" t="s">
        <v>3303</v>
      </c>
      <c r="E201" s="2243" t="s">
        <v>3306</v>
      </c>
      <c r="F201" s="2204" t="s">
        <v>154</v>
      </c>
      <c r="G201" s="2244">
        <v>10</v>
      </c>
      <c r="H201" s="2206">
        <v>1590</v>
      </c>
      <c r="I201" s="2206"/>
      <c r="J201" s="2206"/>
      <c r="K201" s="2206">
        <f t="shared" si="110"/>
        <v>1590</v>
      </c>
      <c r="L201" s="2206">
        <f t="shared" si="111"/>
        <v>15900</v>
      </c>
      <c r="M201" s="2206">
        <f t="shared" si="89"/>
        <v>15900</v>
      </c>
      <c r="N201" s="2206">
        <f t="shared" si="90"/>
        <v>0</v>
      </c>
      <c r="O201" s="2206">
        <f t="shared" si="91"/>
        <v>0</v>
      </c>
      <c r="P201" s="2244">
        <v>10</v>
      </c>
      <c r="Q201" s="2206">
        <v>1590</v>
      </c>
      <c r="R201" s="2206"/>
      <c r="S201" s="2206"/>
      <c r="T201" s="2206">
        <f t="shared" si="112"/>
        <v>1590</v>
      </c>
      <c r="U201" s="2206">
        <f t="shared" si="113"/>
        <v>15900</v>
      </c>
      <c r="V201" s="2206">
        <f t="shared" si="92"/>
        <v>15900</v>
      </c>
      <c r="W201" s="2206">
        <f t="shared" si="93"/>
        <v>0</v>
      </c>
      <c r="X201" s="2206">
        <f t="shared" si="94"/>
        <v>0</v>
      </c>
      <c r="Y201" s="2244">
        <f t="shared" si="129"/>
        <v>0</v>
      </c>
      <c r="Z201" s="2207">
        <f t="shared" si="130"/>
        <v>0</v>
      </c>
      <c r="AA201" s="2244">
        <v>2</v>
      </c>
      <c r="AB201" s="2206">
        <v>3000</v>
      </c>
      <c r="AC201" s="2206"/>
      <c r="AD201" s="2206"/>
      <c r="AE201" s="2206">
        <f t="shared" si="114"/>
        <v>3000</v>
      </c>
      <c r="AF201" s="2206">
        <f t="shared" si="115"/>
        <v>6000</v>
      </c>
      <c r="AG201" s="2206">
        <f t="shared" si="95"/>
        <v>6000</v>
      </c>
      <c r="AH201" s="2206">
        <f t="shared" si="96"/>
        <v>0</v>
      </c>
      <c r="AI201" s="2207">
        <f t="shared" si="97"/>
        <v>0</v>
      </c>
      <c r="AJ201" s="2246">
        <v>10</v>
      </c>
      <c r="AK201" s="2075">
        <v>3000</v>
      </c>
      <c r="AL201" s="2075"/>
      <c r="AM201" s="2075"/>
      <c r="AN201" s="2206">
        <f t="shared" si="116"/>
        <v>3000</v>
      </c>
      <c r="AO201" s="2206">
        <f t="shared" si="117"/>
        <v>30000</v>
      </c>
      <c r="AP201" s="2206">
        <f t="shared" si="98"/>
        <v>30000</v>
      </c>
      <c r="AQ201" s="2206">
        <f t="shared" si="99"/>
        <v>0</v>
      </c>
      <c r="AR201" s="2206">
        <f t="shared" si="100"/>
        <v>0</v>
      </c>
      <c r="AS201" s="2244">
        <v>10</v>
      </c>
      <c r="AT201" s="2075">
        <v>3000</v>
      </c>
      <c r="AU201" s="2075"/>
      <c r="AV201" s="2075"/>
      <c r="AW201" s="2206">
        <f t="shared" si="118"/>
        <v>3000</v>
      </c>
      <c r="AX201" s="2206">
        <f t="shared" si="119"/>
        <v>30000</v>
      </c>
      <c r="AY201" s="2206">
        <f t="shared" si="101"/>
        <v>30000</v>
      </c>
      <c r="AZ201" s="2206">
        <f t="shared" si="102"/>
        <v>0</v>
      </c>
      <c r="BA201" s="2206">
        <f t="shared" si="103"/>
        <v>0</v>
      </c>
      <c r="BB201" s="2244">
        <f t="shared" ref="BB201:BB233" si="133">AS201-AJ201</f>
        <v>0</v>
      </c>
      <c r="BC201" s="2207">
        <f t="shared" ref="BC201:BC233" si="134">AX201-AO201</f>
        <v>0</v>
      </c>
      <c r="BD201" s="2244">
        <f t="shared" si="126"/>
        <v>8</v>
      </c>
      <c r="BE201" s="2207">
        <f t="shared" si="125"/>
        <v>24000</v>
      </c>
      <c r="BF201" s="2246">
        <v>10</v>
      </c>
      <c r="BG201" s="2075">
        <v>3000</v>
      </c>
      <c r="BH201" s="2075">
        <v>0</v>
      </c>
      <c r="BI201" s="2075">
        <v>0</v>
      </c>
      <c r="BJ201" s="2206">
        <f t="shared" si="120"/>
        <v>3000</v>
      </c>
      <c r="BK201" s="2206">
        <f t="shared" si="121"/>
        <v>30000</v>
      </c>
      <c r="BL201" s="2206">
        <f t="shared" si="104"/>
        <v>30000</v>
      </c>
      <c r="BM201" s="2206">
        <f t="shared" si="105"/>
        <v>0</v>
      </c>
      <c r="BN201" s="2206">
        <f t="shared" si="106"/>
        <v>0</v>
      </c>
      <c r="BO201" s="2244">
        <v>10</v>
      </c>
      <c r="BP201" s="2075">
        <v>3000</v>
      </c>
      <c r="BQ201" s="2075">
        <v>0</v>
      </c>
      <c r="BR201" s="2075">
        <v>0</v>
      </c>
      <c r="BS201" s="2206">
        <f t="shared" si="122"/>
        <v>3000</v>
      </c>
      <c r="BT201" s="2206">
        <f t="shared" si="123"/>
        <v>30000</v>
      </c>
      <c r="BU201" s="2206">
        <f t="shared" si="107"/>
        <v>30000</v>
      </c>
      <c r="BV201" s="2206">
        <f t="shared" si="108"/>
        <v>0</v>
      </c>
      <c r="BW201" s="2206">
        <f t="shared" si="109"/>
        <v>0</v>
      </c>
      <c r="BX201" s="2244">
        <f t="shared" si="131"/>
        <v>0</v>
      </c>
      <c r="BY201" s="2207">
        <f t="shared" si="132"/>
        <v>0</v>
      </c>
      <c r="BZ201" s="2211">
        <f t="shared" si="127"/>
        <v>8</v>
      </c>
      <c r="CA201" s="2212">
        <f t="shared" si="128"/>
        <v>24000</v>
      </c>
      <c r="CB201" s="2083"/>
      <c r="CC201" s="2083"/>
      <c r="CD201" s="2237"/>
      <c r="CF201" s="2200"/>
    </row>
    <row r="202" spans="1:94" s="1974" customFormat="1" ht="18" customHeight="1" outlineLevel="1">
      <c r="A202" s="2235" t="s">
        <v>3307</v>
      </c>
      <c r="B202" s="2235" t="b">
        <v>1</v>
      </c>
      <c r="C202" s="2201"/>
      <c r="D202" s="2236" t="s">
        <v>3308</v>
      </c>
      <c r="E202" s="2243" t="s">
        <v>3309</v>
      </c>
      <c r="F202" s="2204" t="s">
        <v>154</v>
      </c>
      <c r="G202" s="2244">
        <v>1</v>
      </c>
      <c r="H202" s="2206">
        <v>22330</v>
      </c>
      <c r="I202" s="2206"/>
      <c r="J202" s="2206"/>
      <c r="K202" s="2206">
        <f t="shared" si="110"/>
        <v>22330</v>
      </c>
      <c r="L202" s="2206">
        <f t="shared" si="111"/>
        <v>22330</v>
      </c>
      <c r="M202" s="2206">
        <f t="shared" si="89"/>
        <v>22330</v>
      </c>
      <c r="N202" s="2206">
        <f t="shared" si="90"/>
        <v>0</v>
      </c>
      <c r="O202" s="2206">
        <f t="shared" si="91"/>
        <v>0</v>
      </c>
      <c r="P202" s="2244">
        <v>1</v>
      </c>
      <c r="Q202" s="2206">
        <v>22330</v>
      </c>
      <c r="R202" s="2206"/>
      <c r="S202" s="2206"/>
      <c r="T202" s="2206">
        <f t="shared" si="112"/>
        <v>22330</v>
      </c>
      <c r="U202" s="2206">
        <f t="shared" si="113"/>
        <v>22330</v>
      </c>
      <c r="V202" s="2206">
        <f t="shared" si="92"/>
        <v>22330</v>
      </c>
      <c r="W202" s="2206">
        <f t="shared" si="93"/>
        <v>0</v>
      </c>
      <c r="X202" s="2206">
        <f t="shared" si="94"/>
        <v>0</v>
      </c>
      <c r="Y202" s="2244">
        <f t="shared" si="129"/>
        <v>0</v>
      </c>
      <c r="Z202" s="2207">
        <f t="shared" si="130"/>
        <v>0</v>
      </c>
      <c r="AA202" s="2244">
        <v>1</v>
      </c>
      <c r="AB202" s="2206">
        <v>75000</v>
      </c>
      <c r="AC202" s="2206"/>
      <c r="AD202" s="2206"/>
      <c r="AE202" s="2206">
        <f t="shared" si="114"/>
        <v>75000</v>
      </c>
      <c r="AF202" s="2206">
        <f t="shared" si="115"/>
        <v>75000</v>
      </c>
      <c r="AG202" s="2206">
        <f t="shared" si="95"/>
        <v>75000</v>
      </c>
      <c r="AH202" s="2206">
        <f t="shared" si="96"/>
        <v>0</v>
      </c>
      <c r="AI202" s="2207">
        <f t="shared" si="97"/>
        <v>0</v>
      </c>
      <c r="AJ202" s="2246">
        <v>1</v>
      </c>
      <c r="AK202" s="2075">
        <v>75000</v>
      </c>
      <c r="AL202" s="2075"/>
      <c r="AM202" s="2075"/>
      <c r="AN202" s="2206">
        <f t="shared" si="116"/>
        <v>75000</v>
      </c>
      <c r="AO202" s="2206">
        <f t="shared" si="117"/>
        <v>75000</v>
      </c>
      <c r="AP202" s="2206">
        <f t="shared" si="98"/>
        <v>75000</v>
      </c>
      <c r="AQ202" s="2206">
        <f t="shared" si="99"/>
        <v>0</v>
      </c>
      <c r="AR202" s="2206">
        <f t="shared" si="100"/>
        <v>0</v>
      </c>
      <c r="AS202" s="2244">
        <v>1</v>
      </c>
      <c r="AT202" s="2075">
        <v>75000</v>
      </c>
      <c r="AU202" s="2075"/>
      <c r="AV202" s="2075"/>
      <c r="AW202" s="2206">
        <f t="shared" si="118"/>
        <v>75000</v>
      </c>
      <c r="AX202" s="2206">
        <f t="shared" si="119"/>
        <v>75000</v>
      </c>
      <c r="AY202" s="2206">
        <f t="shared" si="101"/>
        <v>75000</v>
      </c>
      <c r="AZ202" s="2206">
        <f t="shared" si="102"/>
        <v>0</v>
      </c>
      <c r="BA202" s="2206">
        <f t="shared" si="103"/>
        <v>0</v>
      </c>
      <c r="BB202" s="2244">
        <f t="shared" si="133"/>
        <v>0</v>
      </c>
      <c r="BC202" s="2207">
        <f t="shared" si="134"/>
        <v>0</v>
      </c>
      <c r="BD202" s="2244">
        <f t="shared" si="126"/>
        <v>0</v>
      </c>
      <c r="BE202" s="2207">
        <f t="shared" si="125"/>
        <v>0</v>
      </c>
      <c r="BF202" s="2246">
        <v>1</v>
      </c>
      <c r="BG202" s="2075">
        <v>75000</v>
      </c>
      <c r="BH202" s="2075">
        <v>0</v>
      </c>
      <c r="BI202" s="2075">
        <v>0</v>
      </c>
      <c r="BJ202" s="2206">
        <f t="shared" si="120"/>
        <v>75000</v>
      </c>
      <c r="BK202" s="2206">
        <f t="shared" si="121"/>
        <v>75000</v>
      </c>
      <c r="BL202" s="2206">
        <f t="shared" si="104"/>
        <v>75000</v>
      </c>
      <c r="BM202" s="2206">
        <f t="shared" si="105"/>
        <v>0</v>
      </c>
      <c r="BN202" s="2206">
        <f t="shared" si="106"/>
        <v>0</v>
      </c>
      <c r="BO202" s="2244">
        <v>1</v>
      </c>
      <c r="BP202" s="2075">
        <v>75000</v>
      </c>
      <c r="BQ202" s="2075">
        <v>0</v>
      </c>
      <c r="BR202" s="2075">
        <v>0</v>
      </c>
      <c r="BS202" s="2206">
        <f t="shared" si="122"/>
        <v>75000</v>
      </c>
      <c r="BT202" s="2206">
        <f t="shared" si="123"/>
        <v>75000</v>
      </c>
      <c r="BU202" s="2206">
        <f t="shared" si="107"/>
        <v>75000</v>
      </c>
      <c r="BV202" s="2206">
        <f t="shared" si="108"/>
        <v>0</v>
      </c>
      <c r="BW202" s="2206">
        <f t="shared" si="109"/>
        <v>0</v>
      </c>
      <c r="BX202" s="2244">
        <f t="shared" si="131"/>
        <v>0</v>
      </c>
      <c r="BY202" s="2207">
        <f t="shared" si="132"/>
        <v>0</v>
      </c>
      <c r="BZ202" s="2211">
        <f t="shared" si="127"/>
        <v>0</v>
      </c>
      <c r="CA202" s="2212">
        <f t="shared" si="128"/>
        <v>0</v>
      </c>
      <c r="CB202" s="2083"/>
      <c r="CC202" s="2083"/>
      <c r="CD202" s="2237"/>
      <c r="CF202" s="2200"/>
    </row>
    <row r="203" spans="1:94" s="1974" customFormat="1" ht="18" customHeight="1" outlineLevel="1">
      <c r="A203" s="2235" t="s">
        <v>3310</v>
      </c>
      <c r="B203" s="2235" t="b">
        <v>1</v>
      </c>
      <c r="C203" s="2201"/>
      <c r="D203" s="2236" t="s">
        <v>3311</v>
      </c>
      <c r="E203" s="2243" t="s">
        <v>3312</v>
      </c>
      <c r="F203" s="2204" t="s">
        <v>154</v>
      </c>
      <c r="G203" s="2244">
        <v>25</v>
      </c>
      <c r="H203" s="2206"/>
      <c r="I203" s="2206">
        <v>1990</v>
      </c>
      <c r="J203" s="2206">
        <v>20</v>
      </c>
      <c r="K203" s="2206">
        <f t="shared" si="110"/>
        <v>2010</v>
      </c>
      <c r="L203" s="2206">
        <f t="shared" si="111"/>
        <v>50250</v>
      </c>
      <c r="M203" s="2206">
        <f t="shared" si="89"/>
        <v>0</v>
      </c>
      <c r="N203" s="2206">
        <f t="shared" si="90"/>
        <v>49750</v>
      </c>
      <c r="O203" s="2206">
        <f t="shared" si="91"/>
        <v>500</v>
      </c>
      <c r="P203" s="2244">
        <v>25</v>
      </c>
      <c r="Q203" s="2206"/>
      <c r="R203" s="2206">
        <v>1990</v>
      </c>
      <c r="S203" s="2206">
        <v>20</v>
      </c>
      <c r="T203" s="2206">
        <f t="shared" si="112"/>
        <v>2010</v>
      </c>
      <c r="U203" s="2206">
        <f t="shared" si="113"/>
        <v>50250</v>
      </c>
      <c r="V203" s="2206">
        <f t="shared" si="92"/>
        <v>0</v>
      </c>
      <c r="W203" s="2206">
        <f t="shared" si="93"/>
        <v>49750</v>
      </c>
      <c r="X203" s="2206">
        <f t="shared" si="94"/>
        <v>500</v>
      </c>
      <c r="Y203" s="2244">
        <f t="shared" si="129"/>
        <v>0</v>
      </c>
      <c r="Z203" s="2207">
        <f t="shared" si="130"/>
        <v>0</v>
      </c>
      <c r="AA203" s="2244">
        <v>27</v>
      </c>
      <c r="AB203" s="2206">
        <v>3000</v>
      </c>
      <c r="AC203" s="2206"/>
      <c r="AD203" s="2206"/>
      <c r="AE203" s="2206">
        <f t="shared" si="114"/>
        <v>3000</v>
      </c>
      <c r="AF203" s="2206">
        <f t="shared" si="115"/>
        <v>81000</v>
      </c>
      <c r="AG203" s="2206">
        <f t="shared" si="95"/>
        <v>81000</v>
      </c>
      <c r="AH203" s="2206">
        <f t="shared" si="96"/>
        <v>0</v>
      </c>
      <c r="AI203" s="2207">
        <f t="shared" si="97"/>
        <v>0</v>
      </c>
      <c r="AJ203" s="2246">
        <v>25</v>
      </c>
      <c r="AK203" s="2075">
        <v>3000</v>
      </c>
      <c r="AL203" s="2075"/>
      <c r="AM203" s="2075"/>
      <c r="AN203" s="2206">
        <f t="shared" si="116"/>
        <v>3000</v>
      </c>
      <c r="AO203" s="2206">
        <f t="shared" si="117"/>
        <v>75000</v>
      </c>
      <c r="AP203" s="2206">
        <f t="shared" si="98"/>
        <v>75000</v>
      </c>
      <c r="AQ203" s="2206">
        <f t="shared" si="99"/>
        <v>0</v>
      </c>
      <c r="AR203" s="2206">
        <f t="shared" si="100"/>
        <v>0</v>
      </c>
      <c r="AS203" s="2244">
        <v>25</v>
      </c>
      <c r="AT203" s="2075">
        <v>3000</v>
      </c>
      <c r="AU203" s="2075"/>
      <c r="AV203" s="2075"/>
      <c r="AW203" s="2206">
        <f t="shared" si="118"/>
        <v>3000</v>
      </c>
      <c r="AX203" s="2206">
        <f t="shared" si="119"/>
        <v>75000</v>
      </c>
      <c r="AY203" s="2206">
        <f t="shared" si="101"/>
        <v>75000</v>
      </c>
      <c r="AZ203" s="2206">
        <f t="shared" si="102"/>
        <v>0</v>
      </c>
      <c r="BA203" s="2206">
        <f t="shared" si="103"/>
        <v>0</v>
      </c>
      <c r="BB203" s="2244">
        <f t="shared" si="133"/>
        <v>0</v>
      </c>
      <c r="BC203" s="2207">
        <f t="shared" si="134"/>
        <v>0</v>
      </c>
      <c r="BD203" s="2244">
        <f t="shared" si="126"/>
        <v>-2</v>
      </c>
      <c r="BE203" s="2207">
        <f t="shared" si="125"/>
        <v>-6000</v>
      </c>
      <c r="BF203" s="2246">
        <v>25</v>
      </c>
      <c r="BG203" s="2075">
        <v>3000</v>
      </c>
      <c r="BH203" s="2075">
        <v>0</v>
      </c>
      <c r="BI203" s="2075">
        <v>0</v>
      </c>
      <c r="BJ203" s="2206">
        <f t="shared" si="120"/>
        <v>3000</v>
      </c>
      <c r="BK203" s="2206">
        <f t="shared" si="121"/>
        <v>75000</v>
      </c>
      <c r="BL203" s="2206">
        <f t="shared" si="104"/>
        <v>75000</v>
      </c>
      <c r="BM203" s="2206">
        <f t="shared" si="105"/>
        <v>0</v>
      </c>
      <c r="BN203" s="2206">
        <f t="shared" si="106"/>
        <v>0</v>
      </c>
      <c r="BO203" s="2244">
        <v>25</v>
      </c>
      <c r="BP203" s="2075">
        <v>3000</v>
      </c>
      <c r="BQ203" s="2075">
        <v>0</v>
      </c>
      <c r="BR203" s="2075">
        <v>0</v>
      </c>
      <c r="BS203" s="2206">
        <f t="shared" si="122"/>
        <v>3000</v>
      </c>
      <c r="BT203" s="2206">
        <f t="shared" si="123"/>
        <v>75000</v>
      </c>
      <c r="BU203" s="2206">
        <f t="shared" si="107"/>
        <v>75000</v>
      </c>
      <c r="BV203" s="2206">
        <f t="shared" si="108"/>
        <v>0</v>
      </c>
      <c r="BW203" s="2206">
        <f t="shared" si="109"/>
        <v>0</v>
      </c>
      <c r="BX203" s="2244">
        <f t="shared" si="131"/>
        <v>0</v>
      </c>
      <c r="BY203" s="2207">
        <f t="shared" si="132"/>
        <v>0</v>
      </c>
      <c r="BZ203" s="2211">
        <f t="shared" si="127"/>
        <v>-2</v>
      </c>
      <c r="CA203" s="2212">
        <f t="shared" si="128"/>
        <v>-6000</v>
      </c>
      <c r="CB203" s="2083"/>
      <c r="CC203" s="2083"/>
      <c r="CD203" s="2237"/>
      <c r="CF203" s="2200"/>
    </row>
    <row r="204" spans="1:94" s="1974" customFormat="1" ht="18" customHeight="1" outlineLevel="1">
      <c r="A204" s="2235" t="s">
        <v>3313</v>
      </c>
      <c r="B204" s="2235" t="b">
        <v>1</v>
      </c>
      <c r="C204" s="2201"/>
      <c r="D204" s="2236" t="s">
        <v>3314</v>
      </c>
      <c r="E204" s="2243"/>
      <c r="F204" s="2204" t="s">
        <v>154</v>
      </c>
      <c r="G204" s="2244">
        <v>25</v>
      </c>
      <c r="H204" s="2206"/>
      <c r="I204" s="2206">
        <v>15050</v>
      </c>
      <c r="J204" s="2206">
        <v>160</v>
      </c>
      <c r="K204" s="2206">
        <f t="shared" si="110"/>
        <v>15210</v>
      </c>
      <c r="L204" s="2206">
        <f t="shared" si="111"/>
        <v>380250</v>
      </c>
      <c r="M204" s="2206">
        <f t="shared" ref="M204:M255" si="135">TRUNC(G204*H204,0)</f>
        <v>0</v>
      </c>
      <c r="N204" s="2206">
        <f t="shared" ref="N204:N255" si="136">TRUNC(G204*I204,0)</f>
        <v>376250</v>
      </c>
      <c r="O204" s="2206">
        <f t="shared" ref="O204:O255" si="137">TRUNC(G204*J204,0)</f>
        <v>4000</v>
      </c>
      <c r="P204" s="2244">
        <v>25</v>
      </c>
      <c r="Q204" s="2206"/>
      <c r="R204" s="2206">
        <v>15050</v>
      </c>
      <c r="S204" s="2206">
        <v>160</v>
      </c>
      <c r="T204" s="2206">
        <f t="shared" si="112"/>
        <v>15210</v>
      </c>
      <c r="U204" s="2206">
        <f t="shared" si="113"/>
        <v>380250</v>
      </c>
      <c r="V204" s="2206">
        <f t="shared" si="92"/>
        <v>0</v>
      </c>
      <c r="W204" s="2206">
        <f t="shared" si="93"/>
        <v>376250</v>
      </c>
      <c r="X204" s="2206">
        <f t="shared" si="94"/>
        <v>4000</v>
      </c>
      <c r="Y204" s="2244">
        <f t="shared" si="129"/>
        <v>0</v>
      </c>
      <c r="Z204" s="2207">
        <f t="shared" si="130"/>
        <v>0</v>
      </c>
      <c r="AA204" s="2244">
        <v>27</v>
      </c>
      <c r="AB204" s="2206"/>
      <c r="AC204" s="2206">
        <v>25000</v>
      </c>
      <c r="AD204" s="2206"/>
      <c r="AE204" s="2206">
        <f t="shared" si="114"/>
        <v>25000</v>
      </c>
      <c r="AF204" s="2206">
        <f t="shared" si="115"/>
        <v>675000</v>
      </c>
      <c r="AG204" s="2206">
        <f t="shared" si="95"/>
        <v>0</v>
      </c>
      <c r="AH204" s="2206">
        <f t="shared" si="96"/>
        <v>675000</v>
      </c>
      <c r="AI204" s="2207">
        <f t="shared" si="97"/>
        <v>0</v>
      </c>
      <c r="AJ204" s="2246">
        <v>25</v>
      </c>
      <c r="AK204" s="2075"/>
      <c r="AL204" s="2075">
        <v>25000</v>
      </c>
      <c r="AM204" s="2075"/>
      <c r="AN204" s="2206">
        <f t="shared" si="116"/>
        <v>25000</v>
      </c>
      <c r="AO204" s="2206">
        <f t="shared" si="117"/>
        <v>625000</v>
      </c>
      <c r="AP204" s="2206">
        <f t="shared" si="98"/>
        <v>0</v>
      </c>
      <c r="AQ204" s="2206">
        <f t="shared" si="99"/>
        <v>625000</v>
      </c>
      <c r="AR204" s="2206">
        <f t="shared" si="100"/>
        <v>0</v>
      </c>
      <c r="AS204" s="2244">
        <v>25</v>
      </c>
      <c r="AT204" s="2075"/>
      <c r="AU204" s="2075">
        <v>25000</v>
      </c>
      <c r="AV204" s="2075"/>
      <c r="AW204" s="2206">
        <f t="shared" si="118"/>
        <v>25000</v>
      </c>
      <c r="AX204" s="2206">
        <f t="shared" si="119"/>
        <v>625000</v>
      </c>
      <c r="AY204" s="2206">
        <f t="shared" si="101"/>
        <v>0</v>
      </c>
      <c r="AZ204" s="2206">
        <f t="shared" si="102"/>
        <v>625000</v>
      </c>
      <c r="BA204" s="2206">
        <f t="shared" si="103"/>
        <v>0</v>
      </c>
      <c r="BB204" s="2244">
        <f t="shared" si="133"/>
        <v>0</v>
      </c>
      <c r="BC204" s="2207">
        <f t="shared" si="134"/>
        <v>0</v>
      </c>
      <c r="BD204" s="2244">
        <f t="shared" si="126"/>
        <v>-2</v>
      </c>
      <c r="BE204" s="2207">
        <f t="shared" si="125"/>
        <v>-50000</v>
      </c>
      <c r="BF204" s="2246">
        <v>25</v>
      </c>
      <c r="BG204" s="2075">
        <v>0</v>
      </c>
      <c r="BH204" s="2075">
        <v>25000</v>
      </c>
      <c r="BI204" s="2075">
        <v>0</v>
      </c>
      <c r="BJ204" s="2206">
        <f t="shared" si="120"/>
        <v>25000</v>
      </c>
      <c r="BK204" s="2206">
        <f t="shared" si="121"/>
        <v>625000</v>
      </c>
      <c r="BL204" s="2206">
        <f t="shared" si="104"/>
        <v>0</v>
      </c>
      <c r="BM204" s="2206">
        <f t="shared" si="105"/>
        <v>625000</v>
      </c>
      <c r="BN204" s="2206">
        <f t="shared" si="106"/>
        <v>0</v>
      </c>
      <c r="BO204" s="2244">
        <v>25</v>
      </c>
      <c r="BP204" s="2075">
        <v>0</v>
      </c>
      <c r="BQ204" s="2075">
        <v>25000</v>
      </c>
      <c r="BR204" s="2075">
        <v>0</v>
      </c>
      <c r="BS204" s="2206">
        <f t="shared" si="122"/>
        <v>25000</v>
      </c>
      <c r="BT204" s="2206">
        <f t="shared" si="123"/>
        <v>625000</v>
      </c>
      <c r="BU204" s="2206">
        <f t="shared" si="107"/>
        <v>0</v>
      </c>
      <c r="BV204" s="2206">
        <f t="shared" si="108"/>
        <v>625000</v>
      </c>
      <c r="BW204" s="2206">
        <f t="shared" si="109"/>
        <v>0</v>
      </c>
      <c r="BX204" s="2244">
        <f t="shared" si="131"/>
        <v>0</v>
      </c>
      <c r="BY204" s="2207">
        <f t="shared" si="132"/>
        <v>0</v>
      </c>
      <c r="BZ204" s="2211">
        <f t="shared" si="127"/>
        <v>-2</v>
      </c>
      <c r="CA204" s="2212">
        <f t="shared" si="128"/>
        <v>-50000</v>
      </c>
      <c r="CB204" s="2083"/>
      <c r="CC204" s="2083"/>
      <c r="CD204" s="2237"/>
      <c r="CF204" s="2200"/>
    </row>
    <row r="205" spans="1:94" s="1974" customFormat="1" ht="18" customHeight="1" outlineLevel="1">
      <c r="A205" s="2235" t="s">
        <v>3315</v>
      </c>
      <c r="B205" s="2235" t="b">
        <v>1</v>
      </c>
      <c r="C205" s="2201"/>
      <c r="D205" s="2236" t="s">
        <v>3316</v>
      </c>
      <c r="E205" s="2243"/>
      <c r="F205" s="2204" t="s">
        <v>154</v>
      </c>
      <c r="G205" s="2244">
        <v>27</v>
      </c>
      <c r="H205" s="2206"/>
      <c r="I205" s="2206">
        <v>11490</v>
      </c>
      <c r="J205" s="2206"/>
      <c r="K205" s="2206">
        <f t="shared" si="110"/>
        <v>11490</v>
      </c>
      <c r="L205" s="2206">
        <f t="shared" si="111"/>
        <v>310230</v>
      </c>
      <c r="M205" s="2206">
        <f t="shared" si="135"/>
        <v>0</v>
      </c>
      <c r="N205" s="2206">
        <f t="shared" si="136"/>
        <v>310230</v>
      </c>
      <c r="O205" s="2206">
        <f t="shared" si="137"/>
        <v>0</v>
      </c>
      <c r="P205" s="2244">
        <v>27</v>
      </c>
      <c r="Q205" s="2206"/>
      <c r="R205" s="2206">
        <v>11490</v>
      </c>
      <c r="S205" s="2206"/>
      <c r="T205" s="2206">
        <f t="shared" si="112"/>
        <v>11490</v>
      </c>
      <c r="U205" s="2206">
        <f t="shared" si="113"/>
        <v>310230</v>
      </c>
      <c r="V205" s="2206">
        <f t="shared" ref="V205:V255" si="138">TRUNC(P205*Q205,0)</f>
        <v>0</v>
      </c>
      <c r="W205" s="2206">
        <f t="shared" ref="W205:W255" si="139">TRUNC(P205*R205,0)</f>
        <v>310230</v>
      </c>
      <c r="X205" s="2206">
        <f t="shared" ref="X205:X255" si="140">TRUNC(P205*S205,0)</f>
        <v>0</v>
      </c>
      <c r="Y205" s="2244">
        <f t="shared" si="129"/>
        <v>0</v>
      </c>
      <c r="Z205" s="2207">
        <f t="shared" si="130"/>
        <v>0</v>
      </c>
      <c r="AA205" s="2244">
        <v>27</v>
      </c>
      <c r="AB205" s="2206"/>
      <c r="AC205" s="2206">
        <v>25000</v>
      </c>
      <c r="AD205" s="2206"/>
      <c r="AE205" s="2206">
        <f t="shared" si="114"/>
        <v>25000</v>
      </c>
      <c r="AF205" s="2206">
        <f t="shared" si="115"/>
        <v>675000</v>
      </c>
      <c r="AG205" s="2206">
        <f t="shared" ref="AG205:AG255" si="141">TRUNC(AA205*AB205,0)</f>
        <v>0</v>
      </c>
      <c r="AH205" s="2206">
        <f t="shared" ref="AH205:AH255" si="142">TRUNC(AA205*AC205,0)</f>
        <v>675000</v>
      </c>
      <c r="AI205" s="2207">
        <f t="shared" ref="AI205:AI255" si="143">TRUNC(AA205*AD205,0)</f>
        <v>0</v>
      </c>
      <c r="AJ205" s="2246">
        <v>27</v>
      </c>
      <c r="AK205" s="2075"/>
      <c r="AL205" s="2075">
        <v>25000</v>
      </c>
      <c r="AM205" s="2075"/>
      <c r="AN205" s="2206">
        <f t="shared" si="116"/>
        <v>25000</v>
      </c>
      <c r="AO205" s="2206">
        <f t="shared" si="117"/>
        <v>675000</v>
      </c>
      <c r="AP205" s="2206">
        <f t="shared" ref="AP205:AP255" si="144">TRUNC(AJ205*AK205,0)</f>
        <v>0</v>
      </c>
      <c r="AQ205" s="2206">
        <f t="shared" ref="AQ205:AQ255" si="145">TRUNC(AJ205*AL205,0)</f>
        <v>675000</v>
      </c>
      <c r="AR205" s="2206">
        <f t="shared" ref="AR205:AR255" si="146">TRUNC(AJ205*AM205,0)</f>
        <v>0</v>
      </c>
      <c r="AS205" s="2244">
        <v>27</v>
      </c>
      <c r="AT205" s="2075"/>
      <c r="AU205" s="2075">
        <v>25000</v>
      </c>
      <c r="AV205" s="2075"/>
      <c r="AW205" s="2206">
        <f t="shared" si="118"/>
        <v>25000</v>
      </c>
      <c r="AX205" s="2206">
        <f t="shared" si="119"/>
        <v>675000</v>
      </c>
      <c r="AY205" s="2206">
        <f t="shared" ref="AY205:AY255" si="147">TRUNC(AS205*AT205,0)</f>
        <v>0</v>
      </c>
      <c r="AZ205" s="2206">
        <f t="shared" ref="AZ205:AZ255" si="148">TRUNC(AS205*AU205,0)</f>
        <v>675000</v>
      </c>
      <c r="BA205" s="2206">
        <f t="shared" ref="BA205:BA255" si="149">TRUNC(AS205*AV205,0)</f>
        <v>0</v>
      </c>
      <c r="BB205" s="2244">
        <f t="shared" si="133"/>
        <v>0</v>
      </c>
      <c r="BC205" s="2207">
        <f t="shared" si="134"/>
        <v>0</v>
      </c>
      <c r="BD205" s="2244">
        <f t="shared" si="126"/>
        <v>0</v>
      </c>
      <c r="BE205" s="2207">
        <f t="shared" si="125"/>
        <v>0</v>
      </c>
      <c r="BF205" s="2246">
        <v>27</v>
      </c>
      <c r="BG205" s="2075">
        <v>0</v>
      </c>
      <c r="BH205" s="2075">
        <v>25000</v>
      </c>
      <c r="BI205" s="2075">
        <v>0</v>
      </c>
      <c r="BJ205" s="2206">
        <f t="shared" si="120"/>
        <v>25000</v>
      </c>
      <c r="BK205" s="2206">
        <f t="shared" si="121"/>
        <v>675000</v>
      </c>
      <c r="BL205" s="2206">
        <f t="shared" ref="BL205:BL255" si="150">TRUNC(BF205*BG205,0)</f>
        <v>0</v>
      </c>
      <c r="BM205" s="2206">
        <f t="shared" ref="BM205:BM255" si="151">TRUNC(BF205*BH205,0)</f>
        <v>675000</v>
      </c>
      <c r="BN205" s="2206">
        <f t="shared" ref="BN205:BN255" si="152">TRUNC(BF205*BI205,0)</f>
        <v>0</v>
      </c>
      <c r="BO205" s="2244">
        <v>27</v>
      </c>
      <c r="BP205" s="2075">
        <v>0</v>
      </c>
      <c r="BQ205" s="2075">
        <v>25000</v>
      </c>
      <c r="BR205" s="2075">
        <v>0</v>
      </c>
      <c r="BS205" s="2206">
        <f t="shared" si="122"/>
        <v>25000</v>
      </c>
      <c r="BT205" s="2206">
        <f t="shared" si="123"/>
        <v>675000</v>
      </c>
      <c r="BU205" s="2206">
        <f t="shared" ref="BU205:BU255" si="153">TRUNC(BO205*BP205,0)</f>
        <v>0</v>
      </c>
      <c r="BV205" s="2206">
        <f t="shared" ref="BV205:BV255" si="154">TRUNC(BO205*BQ205,0)</f>
        <v>675000</v>
      </c>
      <c r="BW205" s="2206">
        <f t="shared" ref="BW205:BW255" si="155">TRUNC(BO205*BR205,0)</f>
        <v>0</v>
      </c>
      <c r="BX205" s="2244">
        <f t="shared" si="131"/>
        <v>0</v>
      </c>
      <c r="BY205" s="2207">
        <f t="shared" si="132"/>
        <v>0</v>
      </c>
      <c r="BZ205" s="2211">
        <f t="shared" si="127"/>
        <v>0</v>
      </c>
      <c r="CA205" s="2212">
        <f t="shared" si="128"/>
        <v>0</v>
      </c>
      <c r="CB205" s="2083"/>
      <c r="CC205" s="2083"/>
      <c r="CD205" s="2237"/>
      <c r="CF205" s="2200"/>
    </row>
    <row r="206" spans="1:94" s="1974" customFormat="1" ht="18" customHeight="1" outlineLevel="1">
      <c r="A206" s="2235" t="s">
        <v>3317</v>
      </c>
      <c r="B206" s="2235" t="b">
        <v>1</v>
      </c>
      <c r="C206" s="2201"/>
      <c r="D206" s="2236" t="s">
        <v>3318</v>
      </c>
      <c r="E206" s="2243" t="s">
        <v>3319</v>
      </c>
      <c r="F206" s="2204" t="s">
        <v>365</v>
      </c>
      <c r="G206" s="2244">
        <v>2.4</v>
      </c>
      <c r="H206" s="2206">
        <v>19390</v>
      </c>
      <c r="I206" s="2206">
        <v>1240</v>
      </c>
      <c r="J206" s="2206"/>
      <c r="K206" s="2206">
        <f t="shared" si="110"/>
        <v>20630</v>
      </c>
      <c r="L206" s="2206">
        <f t="shared" si="111"/>
        <v>49512</v>
      </c>
      <c r="M206" s="2206">
        <f t="shared" si="135"/>
        <v>46536</v>
      </c>
      <c r="N206" s="2206">
        <f t="shared" si="136"/>
        <v>2976</v>
      </c>
      <c r="O206" s="2206">
        <f t="shared" si="137"/>
        <v>0</v>
      </c>
      <c r="P206" s="2244">
        <v>2.4</v>
      </c>
      <c r="Q206" s="2206">
        <v>19390</v>
      </c>
      <c r="R206" s="2206">
        <v>1240</v>
      </c>
      <c r="S206" s="2206"/>
      <c r="T206" s="2206">
        <f t="shared" si="112"/>
        <v>20630</v>
      </c>
      <c r="U206" s="2206">
        <f t="shared" si="113"/>
        <v>49512</v>
      </c>
      <c r="V206" s="2206">
        <f t="shared" si="138"/>
        <v>46536</v>
      </c>
      <c r="W206" s="2206">
        <f t="shared" si="139"/>
        <v>2976</v>
      </c>
      <c r="X206" s="2206">
        <f t="shared" si="140"/>
        <v>0</v>
      </c>
      <c r="Y206" s="2245">
        <f t="shared" si="129"/>
        <v>0</v>
      </c>
      <c r="Z206" s="2207">
        <f t="shared" si="130"/>
        <v>0</v>
      </c>
      <c r="AA206" s="2245">
        <v>2.4</v>
      </c>
      <c r="AB206" s="2206">
        <v>35000</v>
      </c>
      <c r="AC206" s="2206"/>
      <c r="AD206" s="2206">
        <v>10000</v>
      </c>
      <c r="AE206" s="2206">
        <f t="shared" si="114"/>
        <v>45000</v>
      </c>
      <c r="AF206" s="2206">
        <f t="shared" si="115"/>
        <v>108000</v>
      </c>
      <c r="AG206" s="2206">
        <f t="shared" si="141"/>
        <v>84000</v>
      </c>
      <c r="AH206" s="2206">
        <f t="shared" si="142"/>
        <v>0</v>
      </c>
      <c r="AI206" s="2207">
        <f t="shared" si="143"/>
        <v>24000</v>
      </c>
      <c r="AJ206" s="2246">
        <v>2.4</v>
      </c>
      <c r="AK206" s="2075">
        <v>35000</v>
      </c>
      <c r="AL206" s="2075"/>
      <c r="AM206" s="2075">
        <v>10000</v>
      </c>
      <c r="AN206" s="2206">
        <f t="shared" si="116"/>
        <v>45000</v>
      </c>
      <c r="AO206" s="2206">
        <f t="shared" si="117"/>
        <v>108000</v>
      </c>
      <c r="AP206" s="2206">
        <f t="shared" si="144"/>
        <v>84000</v>
      </c>
      <c r="AQ206" s="2206">
        <f t="shared" si="145"/>
        <v>0</v>
      </c>
      <c r="AR206" s="2206">
        <f t="shared" si="146"/>
        <v>24000</v>
      </c>
      <c r="AS206" s="2245">
        <v>2.4</v>
      </c>
      <c r="AT206" s="2075">
        <v>35000</v>
      </c>
      <c r="AU206" s="2075"/>
      <c r="AV206" s="2075">
        <v>10000</v>
      </c>
      <c r="AW206" s="2206">
        <f t="shared" si="118"/>
        <v>45000</v>
      </c>
      <c r="AX206" s="2206">
        <f t="shared" si="119"/>
        <v>108000</v>
      </c>
      <c r="AY206" s="2206">
        <f t="shared" si="147"/>
        <v>84000</v>
      </c>
      <c r="AZ206" s="2206">
        <f t="shared" si="148"/>
        <v>0</v>
      </c>
      <c r="BA206" s="2206">
        <f t="shared" si="149"/>
        <v>24000</v>
      </c>
      <c r="BB206" s="2245">
        <f t="shared" si="133"/>
        <v>0</v>
      </c>
      <c r="BC206" s="2207">
        <f t="shared" si="134"/>
        <v>0</v>
      </c>
      <c r="BD206" s="2245">
        <f t="shared" si="126"/>
        <v>0</v>
      </c>
      <c r="BE206" s="2207">
        <f t="shared" si="125"/>
        <v>0</v>
      </c>
      <c r="BF206" s="2246">
        <v>2.4</v>
      </c>
      <c r="BG206" s="2075">
        <v>35000</v>
      </c>
      <c r="BH206" s="2075">
        <v>0</v>
      </c>
      <c r="BI206" s="2075">
        <v>10000</v>
      </c>
      <c r="BJ206" s="2206">
        <f t="shared" si="120"/>
        <v>45000</v>
      </c>
      <c r="BK206" s="2206">
        <f t="shared" si="121"/>
        <v>108000</v>
      </c>
      <c r="BL206" s="2206">
        <f t="shared" si="150"/>
        <v>84000</v>
      </c>
      <c r="BM206" s="2206">
        <f t="shared" si="151"/>
        <v>0</v>
      </c>
      <c r="BN206" s="2206">
        <f t="shared" si="152"/>
        <v>24000</v>
      </c>
      <c r="BO206" s="2245">
        <v>2.4</v>
      </c>
      <c r="BP206" s="2075">
        <v>35000</v>
      </c>
      <c r="BQ206" s="2075">
        <v>0</v>
      </c>
      <c r="BR206" s="2075">
        <v>10000</v>
      </c>
      <c r="BS206" s="2206">
        <f t="shared" si="122"/>
        <v>45000</v>
      </c>
      <c r="BT206" s="2206">
        <f t="shared" si="123"/>
        <v>108000</v>
      </c>
      <c r="BU206" s="2206">
        <f t="shared" si="153"/>
        <v>84000</v>
      </c>
      <c r="BV206" s="2206">
        <f t="shared" si="154"/>
        <v>0</v>
      </c>
      <c r="BW206" s="2206">
        <f t="shared" si="155"/>
        <v>24000</v>
      </c>
      <c r="BX206" s="2245">
        <f t="shared" si="131"/>
        <v>0</v>
      </c>
      <c r="BY206" s="2207">
        <f t="shared" si="132"/>
        <v>0</v>
      </c>
      <c r="BZ206" s="2211">
        <f t="shared" si="127"/>
        <v>0</v>
      </c>
      <c r="CA206" s="2212">
        <f t="shared" si="128"/>
        <v>0</v>
      </c>
      <c r="CB206" s="2083"/>
      <c r="CC206" s="2083"/>
      <c r="CD206" s="2237"/>
      <c r="CF206" s="2200"/>
    </row>
    <row r="207" spans="1:94" s="1974" customFormat="1" ht="18" customHeight="1" outlineLevel="1">
      <c r="A207" s="2250" t="s">
        <v>3320</v>
      </c>
      <c r="B207" s="2250" t="b">
        <v>1</v>
      </c>
      <c r="C207" s="2201"/>
      <c r="D207" s="2236" t="s">
        <v>3321</v>
      </c>
      <c r="E207" s="2243" t="s">
        <v>3322</v>
      </c>
      <c r="F207" s="2204" t="s">
        <v>3323</v>
      </c>
      <c r="G207" s="2244">
        <v>6.4</v>
      </c>
      <c r="H207" s="2251">
        <v>31675</v>
      </c>
      <c r="I207" s="2251">
        <v>1240</v>
      </c>
      <c r="J207" s="2251"/>
      <c r="K207" s="2206">
        <f t="shared" ref="K207:K255" si="156">J207+I207+H207</f>
        <v>32915</v>
      </c>
      <c r="L207" s="2206">
        <f t="shared" ref="L207:L255" si="157">M207+N207+O207</f>
        <v>210656</v>
      </c>
      <c r="M207" s="2251">
        <f t="shared" si="135"/>
        <v>202720</v>
      </c>
      <c r="N207" s="2251">
        <f t="shared" si="136"/>
        <v>7936</v>
      </c>
      <c r="O207" s="2251">
        <f t="shared" si="137"/>
        <v>0</v>
      </c>
      <c r="P207" s="2244">
        <v>6.4</v>
      </c>
      <c r="Q207" s="2206">
        <v>31675</v>
      </c>
      <c r="R207" s="2206">
        <v>1240</v>
      </c>
      <c r="S207" s="2206"/>
      <c r="T207" s="2206">
        <f t="shared" ref="T207:T255" si="158">S207+R207+Q207</f>
        <v>32915</v>
      </c>
      <c r="U207" s="2206">
        <f t="shared" ref="U207:U255" si="159">V207+W207+X207</f>
        <v>210656</v>
      </c>
      <c r="V207" s="2251">
        <f t="shared" si="138"/>
        <v>202720</v>
      </c>
      <c r="W207" s="2251">
        <f t="shared" si="139"/>
        <v>7936</v>
      </c>
      <c r="X207" s="2251">
        <f t="shared" si="140"/>
        <v>0</v>
      </c>
      <c r="Y207" s="2245">
        <f t="shared" si="129"/>
        <v>0</v>
      </c>
      <c r="Z207" s="2207">
        <f t="shared" si="130"/>
        <v>0</v>
      </c>
      <c r="AA207" s="2245"/>
      <c r="AB207" s="2251"/>
      <c r="AC207" s="2251"/>
      <c r="AD207" s="2251"/>
      <c r="AE207" s="2206">
        <f t="shared" ref="AE207:AE255" si="160">AD207+AC207+AB207</f>
        <v>0</v>
      </c>
      <c r="AF207" s="2206">
        <f t="shared" ref="AF207:AF255" si="161">AG207+AH207+AI207</f>
        <v>0</v>
      </c>
      <c r="AG207" s="2251">
        <f t="shared" si="141"/>
        <v>0</v>
      </c>
      <c r="AH207" s="2251">
        <f t="shared" si="142"/>
        <v>0</v>
      </c>
      <c r="AI207" s="2252">
        <f t="shared" si="143"/>
        <v>0</v>
      </c>
      <c r="AJ207" s="2246">
        <v>6.4</v>
      </c>
      <c r="AK207" s="2253">
        <v>31675</v>
      </c>
      <c r="AL207" s="2253">
        <v>1352</v>
      </c>
      <c r="AM207" s="2253">
        <v>0</v>
      </c>
      <c r="AN207" s="2206">
        <f t="shared" ref="AN207:AN255" si="162">AM207+AL207+AK207</f>
        <v>33027</v>
      </c>
      <c r="AO207" s="2206">
        <f t="shared" ref="AO207:AO255" si="163">AP207+AQ207+AR207</f>
        <v>211372</v>
      </c>
      <c r="AP207" s="2251">
        <f t="shared" si="144"/>
        <v>202720</v>
      </c>
      <c r="AQ207" s="2251">
        <f t="shared" si="145"/>
        <v>8652</v>
      </c>
      <c r="AR207" s="2251">
        <f t="shared" si="146"/>
        <v>0</v>
      </c>
      <c r="AS207" s="2245">
        <v>6.4</v>
      </c>
      <c r="AT207" s="2206">
        <v>31675</v>
      </c>
      <c r="AU207" s="2206">
        <v>1352</v>
      </c>
      <c r="AV207" s="2206">
        <v>0</v>
      </c>
      <c r="AW207" s="2206">
        <f t="shared" ref="AW207:AW255" si="164">AV207+AU207+AT207</f>
        <v>33027</v>
      </c>
      <c r="AX207" s="2206">
        <f t="shared" ref="AX207:AX255" si="165">AY207+AZ207+BA207</f>
        <v>211372</v>
      </c>
      <c r="AY207" s="2251">
        <f t="shared" si="147"/>
        <v>202720</v>
      </c>
      <c r="AZ207" s="2251">
        <f t="shared" si="148"/>
        <v>8652</v>
      </c>
      <c r="BA207" s="2251">
        <f t="shared" si="149"/>
        <v>0</v>
      </c>
      <c r="BB207" s="2245">
        <f t="shared" si="133"/>
        <v>0</v>
      </c>
      <c r="BC207" s="2207">
        <f t="shared" si="134"/>
        <v>0</v>
      </c>
      <c r="BD207" s="2245">
        <f t="shared" si="126"/>
        <v>6.4</v>
      </c>
      <c r="BE207" s="2207">
        <f t="shared" si="125"/>
        <v>211372</v>
      </c>
      <c r="BF207" s="2246">
        <v>6.4</v>
      </c>
      <c r="BG207" s="2075">
        <v>31675</v>
      </c>
      <c r="BH207" s="2075">
        <v>1352</v>
      </c>
      <c r="BI207" s="2075">
        <v>0</v>
      </c>
      <c r="BJ207" s="2206">
        <f t="shared" ref="BJ207:BJ255" si="166">BI207+BH207+BG207</f>
        <v>33027</v>
      </c>
      <c r="BK207" s="2206">
        <f t="shared" ref="BK207:BK255" si="167">BL207+BM207+BN207</f>
        <v>211372</v>
      </c>
      <c r="BL207" s="2206">
        <f t="shared" si="150"/>
        <v>202720</v>
      </c>
      <c r="BM207" s="2206">
        <f t="shared" si="151"/>
        <v>8652</v>
      </c>
      <c r="BN207" s="2206">
        <f t="shared" si="152"/>
        <v>0</v>
      </c>
      <c r="BO207" s="2245">
        <v>6.4</v>
      </c>
      <c r="BP207" s="2075">
        <v>31675</v>
      </c>
      <c r="BQ207" s="2075">
        <v>1352</v>
      </c>
      <c r="BR207" s="2075">
        <v>0</v>
      </c>
      <c r="BS207" s="2206">
        <f t="shared" ref="BS207:BS255" si="168">BR207+BQ207+BP207</f>
        <v>33027</v>
      </c>
      <c r="BT207" s="2206">
        <f t="shared" ref="BT207:BT255" si="169">BU207+BV207+BW207</f>
        <v>211372</v>
      </c>
      <c r="BU207" s="2206">
        <f t="shared" si="153"/>
        <v>202720</v>
      </c>
      <c r="BV207" s="2206">
        <f t="shared" si="154"/>
        <v>8652</v>
      </c>
      <c r="BW207" s="2206">
        <f t="shared" si="155"/>
        <v>0</v>
      </c>
      <c r="BX207" s="2245">
        <f t="shared" si="131"/>
        <v>0</v>
      </c>
      <c r="BY207" s="2207">
        <f t="shared" si="132"/>
        <v>0</v>
      </c>
      <c r="BZ207" s="2211">
        <f t="shared" si="127"/>
        <v>6.4</v>
      </c>
      <c r="CA207" s="2212">
        <f t="shared" si="128"/>
        <v>211372</v>
      </c>
      <c r="CB207" s="2083"/>
      <c r="CC207" s="2083"/>
      <c r="CD207" s="2237"/>
      <c r="CF207" s="2200"/>
      <c r="CJ207" s="1975"/>
      <c r="CK207" s="1975"/>
      <c r="CL207" s="1975"/>
      <c r="CM207" s="1975"/>
      <c r="CN207" s="1975"/>
      <c r="CO207" s="1975"/>
      <c r="CP207" s="1975"/>
    </row>
    <row r="208" spans="1:94" s="1974" customFormat="1" ht="18" customHeight="1" outlineLevel="1">
      <c r="A208" s="2235" t="s">
        <v>3324</v>
      </c>
      <c r="B208" s="2235" t="b">
        <v>1</v>
      </c>
      <c r="C208" s="2201"/>
      <c r="D208" s="2236" t="s">
        <v>3325</v>
      </c>
      <c r="E208" s="2243" t="s">
        <v>3326</v>
      </c>
      <c r="F208" s="2204" t="s">
        <v>365</v>
      </c>
      <c r="G208" s="2244">
        <v>9.1</v>
      </c>
      <c r="H208" s="2206">
        <v>14760</v>
      </c>
      <c r="I208" s="2206"/>
      <c r="J208" s="2206"/>
      <c r="K208" s="2206">
        <f t="shared" si="156"/>
        <v>14760</v>
      </c>
      <c r="L208" s="2206">
        <f t="shared" si="157"/>
        <v>134316</v>
      </c>
      <c r="M208" s="2206">
        <f t="shared" si="135"/>
        <v>134316</v>
      </c>
      <c r="N208" s="2206">
        <f t="shared" si="136"/>
        <v>0</v>
      </c>
      <c r="O208" s="2206">
        <f t="shared" si="137"/>
        <v>0</v>
      </c>
      <c r="P208" s="2244">
        <v>9.1</v>
      </c>
      <c r="Q208" s="2206">
        <v>14760</v>
      </c>
      <c r="R208" s="2206"/>
      <c r="S208" s="2206"/>
      <c r="T208" s="2206">
        <f t="shared" si="158"/>
        <v>14760</v>
      </c>
      <c r="U208" s="2206">
        <f t="shared" si="159"/>
        <v>134316</v>
      </c>
      <c r="V208" s="2206">
        <f t="shared" si="138"/>
        <v>134316</v>
      </c>
      <c r="W208" s="2206">
        <f t="shared" si="139"/>
        <v>0</v>
      </c>
      <c r="X208" s="2206">
        <f t="shared" si="140"/>
        <v>0</v>
      </c>
      <c r="Y208" s="2245">
        <f t="shared" si="129"/>
        <v>0</v>
      </c>
      <c r="Z208" s="2207">
        <f t="shared" si="130"/>
        <v>0</v>
      </c>
      <c r="AA208" s="2245">
        <v>7</v>
      </c>
      <c r="AB208" s="2206">
        <v>33000</v>
      </c>
      <c r="AC208" s="2206"/>
      <c r="AD208" s="2206"/>
      <c r="AE208" s="2206">
        <f t="shared" si="160"/>
        <v>33000</v>
      </c>
      <c r="AF208" s="2206">
        <f t="shared" si="161"/>
        <v>231000</v>
      </c>
      <c r="AG208" s="2206">
        <f t="shared" si="141"/>
        <v>231000</v>
      </c>
      <c r="AH208" s="2206">
        <f t="shared" si="142"/>
        <v>0</v>
      </c>
      <c r="AI208" s="2207">
        <f t="shared" si="143"/>
        <v>0</v>
      </c>
      <c r="AJ208" s="2246">
        <v>9.1</v>
      </c>
      <c r="AK208" s="2075">
        <v>33000</v>
      </c>
      <c r="AL208" s="2075"/>
      <c r="AM208" s="2075"/>
      <c r="AN208" s="2206">
        <f t="shared" si="162"/>
        <v>33000</v>
      </c>
      <c r="AO208" s="2206">
        <f t="shared" si="163"/>
        <v>300300</v>
      </c>
      <c r="AP208" s="2206">
        <f t="shared" si="144"/>
        <v>300300</v>
      </c>
      <c r="AQ208" s="2206">
        <f t="shared" si="145"/>
        <v>0</v>
      </c>
      <c r="AR208" s="2206">
        <f t="shared" si="146"/>
        <v>0</v>
      </c>
      <c r="AS208" s="2245">
        <v>9.1</v>
      </c>
      <c r="AT208" s="2075">
        <v>33000</v>
      </c>
      <c r="AU208" s="2075"/>
      <c r="AV208" s="2075"/>
      <c r="AW208" s="2206">
        <f t="shared" si="164"/>
        <v>33000</v>
      </c>
      <c r="AX208" s="2206">
        <f t="shared" si="165"/>
        <v>300300</v>
      </c>
      <c r="AY208" s="2206">
        <f t="shared" si="147"/>
        <v>300300</v>
      </c>
      <c r="AZ208" s="2206">
        <f t="shared" si="148"/>
        <v>0</v>
      </c>
      <c r="BA208" s="2206">
        <f t="shared" si="149"/>
        <v>0</v>
      </c>
      <c r="BB208" s="2245">
        <f t="shared" si="133"/>
        <v>0</v>
      </c>
      <c r="BC208" s="2207">
        <f t="shared" si="134"/>
        <v>0</v>
      </c>
      <c r="BD208" s="2245">
        <f t="shared" si="126"/>
        <v>2.0999999999999996</v>
      </c>
      <c r="BE208" s="2207">
        <f t="shared" si="125"/>
        <v>69300</v>
      </c>
      <c r="BF208" s="2246">
        <v>9.1</v>
      </c>
      <c r="BG208" s="2075">
        <v>33000</v>
      </c>
      <c r="BH208" s="2075">
        <v>0</v>
      </c>
      <c r="BI208" s="2075">
        <v>0</v>
      </c>
      <c r="BJ208" s="2206">
        <f t="shared" si="166"/>
        <v>33000</v>
      </c>
      <c r="BK208" s="2206">
        <f t="shared" si="167"/>
        <v>300300</v>
      </c>
      <c r="BL208" s="2206">
        <f t="shared" si="150"/>
        <v>300300</v>
      </c>
      <c r="BM208" s="2206">
        <f t="shared" si="151"/>
        <v>0</v>
      </c>
      <c r="BN208" s="2206">
        <f t="shared" si="152"/>
        <v>0</v>
      </c>
      <c r="BO208" s="2245">
        <v>9.1</v>
      </c>
      <c r="BP208" s="2075">
        <v>33000</v>
      </c>
      <c r="BQ208" s="2075">
        <v>0</v>
      </c>
      <c r="BR208" s="2075">
        <v>0</v>
      </c>
      <c r="BS208" s="2206">
        <f t="shared" si="168"/>
        <v>33000</v>
      </c>
      <c r="BT208" s="2206">
        <f t="shared" si="169"/>
        <v>300300</v>
      </c>
      <c r="BU208" s="2206">
        <f t="shared" si="153"/>
        <v>300300</v>
      </c>
      <c r="BV208" s="2206">
        <f t="shared" si="154"/>
        <v>0</v>
      </c>
      <c r="BW208" s="2206">
        <f t="shared" si="155"/>
        <v>0</v>
      </c>
      <c r="BX208" s="2245">
        <f t="shared" si="131"/>
        <v>0</v>
      </c>
      <c r="BY208" s="2207">
        <f t="shared" si="132"/>
        <v>0</v>
      </c>
      <c r="BZ208" s="2211">
        <f t="shared" si="127"/>
        <v>2.0999999999999996</v>
      </c>
      <c r="CA208" s="2212">
        <f t="shared" si="128"/>
        <v>69300</v>
      </c>
      <c r="CB208" s="2247"/>
      <c r="CC208" s="2083"/>
      <c r="CD208" s="2237"/>
      <c r="CF208" s="2200"/>
    </row>
    <row r="209" spans="1:94" s="1974" customFormat="1" ht="18" customHeight="1" outlineLevel="1">
      <c r="A209" s="2235" t="s">
        <v>3327</v>
      </c>
      <c r="B209" s="2235" t="b">
        <v>1</v>
      </c>
      <c r="C209" s="2201"/>
      <c r="D209" s="2236" t="s">
        <v>3328</v>
      </c>
      <c r="E209" s="2243" t="s">
        <v>3329</v>
      </c>
      <c r="F209" s="2204" t="s">
        <v>365</v>
      </c>
      <c r="G209" s="2244">
        <v>9.1</v>
      </c>
      <c r="H209" s="2206"/>
      <c r="I209" s="2206">
        <v>21510</v>
      </c>
      <c r="J209" s="2206"/>
      <c r="K209" s="2206">
        <f t="shared" si="156"/>
        <v>21510</v>
      </c>
      <c r="L209" s="2206">
        <f t="shared" si="157"/>
        <v>195741</v>
      </c>
      <c r="M209" s="2206">
        <f t="shared" si="135"/>
        <v>0</v>
      </c>
      <c r="N209" s="2206">
        <f t="shared" si="136"/>
        <v>195741</v>
      </c>
      <c r="O209" s="2206">
        <f t="shared" si="137"/>
        <v>0</v>
      </c>
      <c r="P209" s="2244">
        <v>9.1</v>
      </c>
      <c r="Q209" s="2206"/>
      <c r="R209" s="2206">
        <v>21510</v>
      </c>
      <c r="S209" s="2206"/>
      <c r="T209" s="2206">
        <f t="shared" si="158"/>
        <v>21510</v>
      </c>
      <c r="U209" s="2206">
        <f t="shared" si="159"/>
        <v>195741</v>
      </c>
      <c r="V209" s="2206">
        <f t="shared" si="138"/>
        <v>0</v>
      </c>
      <c r="W209" s="2206">
        <f t="shared" si="139"/>
        <v>195741</v>
      </c>
      <c r="X209" s="2206">
        <f t="shared" si="140"/>
        <v>0</v>
      </c>
      <c r="Y209" s="2245">
        <f t="shared" si="129"/>
        <v>0</v>
      </c>
      <c r="Z209" s="2207">
        <f t="shared" si="130"/>
        <v>0</v>
      </c>
      <c r="AA209" s="2245">
        <v>6.9</v>
      </c>
      <c r="AB209" s="2206"/>
      <c r="AC209" s="2206">
        <v>25000</v>
      </c>
      <c r="AD209" s="2206"/>
      <c r="AE209" s="2206">
        <f t="shared" si="160"/>
        <v>25000</v>
      </c>
      <c r="AF209" s="2206">
        <f t="shared" si="161"/>
        <v>172500</v>
      </c>
      <c r="AG209" s="2206">
        <f t="shared" si="141"/>
        <v>0</v>
      </c>
      <c r="AH209" s="2206">
        <f t="shared" si="142"/>
        <v>172500</v>
      </c>
      <c r="AI209" s="2207">
        <f t="shared" si="143"/>
        <v>0</v>
      </c>
      <c r="AJ209" s="2246">
        <v>9.1</v>
      </c>
      <c r="AK209" s="2075"/>
      <c r="AL209" s="2075">
        <v>25000</v>
      </c>
      <c r="AM209" s="2075"/>
      <c r="AN209" s="2206">
        <f t="shared" si="162"/>
        <v>25000</v>
      </c>
      <c r="AO209" s="2206">
        <f t="shared" si="163"/>
        <v>227500</v>
      </c>
      <c r="AP209" s="2206">
        <f t="shared" si="144"/>
        <v>0</v>
      </c>
      <c r="AQ209" s="2206">
        <f t="shared" si="145"/>
        <v>227500</v>
      </c>
      <c r="AR209" s="2206">
        <f t="shared" si="146"/>
        <v>0</v>
      </c>
      <c r="AS209" s="2245">
        <v>9.1</v>
      </c>
      <c r="AT209" s="2075"/>
      <c r="AU209" s="2075">
        <v>25000</v>
      </c>
      <c r="AV209" s="2075"/>
      <c r="AW209" s="2206">
        <f t="shared" si="164"/>
        <v>25000</v>
      </c>
      <c r="AX209" s="2206">
        <f t="shared" si="165"/>
        <v>227500</v>
      </c>
      <c r="AY209" s="2206">
        <f t="shared" si="147"/>
        <v>0</v>
      </c>
      <c r="AZ209" s="2206">
        <f t="shared" si="148"/>
        <v>227500</v>
      </c>
      <c r="BA209" s="2206">
        <f t="shared" si="149"/>
        <v>0</v>
      </c>
      <c r="BB209" s="2245">
        <f t="shared" si="133"/>
        <v>0</v>
      </c>
      <c r="BC209" s="2207">
        <f t="shared" si="134"/>
        <v>0</v>
      </c>
      <c r="BD209" s="2245">
        <f t="shared" si="126"/>
        <v>2.1999999999999993</v>
      </c>
      <c r="BE209" s="2207">
        <f t="shared" si="125"/>
        <v>55000</v>
      </c>
      <c r="BF209" s="2246">
        <v>9.1</v>
      </c>
      <c r="BG209" s="2075">
        <v>0</v>
      </c>
      <c r="BH209" s="2075">
        <v>25000</v>
      </c>
      <c r="BI209" s="2075">
        <v>0</v>
      </c>
      <c r="BJ209" s="2206">
        <f t="shared" si="166"/>
        <v>25000</v>
      </c>
      <c r="BK209" s="2206">
        <f t="shared" si="167"/>
        <v>227500</v>
      </c>
      <c r="BL209" s="2206">
        <f t="shared" si="150"/>
        <v>0</v>
      </c>
      <c r="BM209" s="2206">
        <f t="shared" si="151"/>
        <v>227500</v>
      </c>
      <c r="BN209" s="2206">
        <f t="shared" si="152"/>
        <v>0</v>
      </c>
      <c r="BO209" s="2245">
        <v>9.1</v>
      </c>
      <c r="BP209" s="2075">
        <v>0</v>
      </c>
      <c r="BQ209" s="2075">
        <v>25000</v>
      </c>
      <c r="BR209" s="2075">
        <v>0</v>
      </c>
      <c r="BS209" s="2206">
        <f t="shared" si="168"/>
        <v>25000</v>
      </c>
      <c r="BT209" s="2206">
        <f t="shared" si="169"/>
        <v>227500</v>
      </c>
      <c r="BU209" s="2206">
        <f t="shared" si="153"/>
        <v>0</v>
      </c>
      <c r="BV209" s="2206">
        <f t="shared" si="154"/>
        <v>227500</v>
      </c>
      <c r="BW209" s="2206">
        <f t="shared" si="155"/>
        <v>0</v>
      </c>
      <c r="BX209" s="2245">
        <f t="shared" si="131"/>
        <v>0</v>
      </c>
      <c r="BY209" s="2207">
        <f t="shared" si="132"/>
        <v>0</v>
      </c>
      <c r="BZ209" s="2211">
        <f t="shared" si="127"/>
        <v>2.1999999999999993</v>
      </c>
      <c r="CA209" s="2212">
        <f t="shared" si="128"/>
        <v>55000</v>
      </c>
      <c r="CB209" s="2247"/>
      <c r="CC209" s="2083"/>
      <c r="CD209" s="2237"/>
      <c r="CF209" s="2200"/>
    </row>
    <row r="210" spans="1:94" s="1974" customFormat="1" ht="18" customHeight="1" outlineLevel="1">
      <c r="A210" s="2235" t="s">
        <v>3330</v>
      </c>
      <c r="B210" s="2235" t="b">
        <v>1</v>
      </c>
      <c r="C210" s="2201"/>
      <c r="D210" s="2236" t="s">
        <v>3331</v>
      </c>
      <c r="E210" s="2243" t="s">
        <v>3332</v>
      </c>
      <c r="F210" s="2204" t="s">
        <v>449</v>
      </c>
      <c r="G210" s="2244">
        <v>99.2</v>
      </c>
      <c r="H210" s="2206">
        <v>150</v>
      </c>
      <c r="I210" s="2206"/>
      <c r="J210" s="2206"/>
      <c r="K210" s="2206">
        <f t="shared" si="156"/>
        <v>150</v>
      </c>
      <c r="L210" s="2206">
        <f t="shared" si="157"/>
        <v>14880</v>
      </c>
      <c r="M210" s="2206">
        <f t="shared" si="135"/>
        <v>14880</v>
      </c>
      <c r="N210" s="2206">
        <f t="shared" si="136"/>
        <v>0</v>
      </c>
      <c r="O210" s="2206">
        <f t="shared" si="137"/>
        <v>0</v>
      </c>
      <c r="P210" s="2244">
        <v>99.2</v>
      </c>
      <c r="Q210" s="2206">
        <v>150</v>
      </c>
      <c r="R210" s="2206"/>
      <c r="S210" s="2206"/>
      <c r="T210" s="2206">
        <f t="shared" si="158"/>
        <v>150</v>
      </c>
      <c r="U210" s="2206">
        <f t="shared" si="159"/>
        <v>14880</v>
      </c>
      <c r="V210" s="2206">
        <f t="shared" si="138"/>
        <v>14880</v>
      </c>
      <c r="W210" s="2206">
        <f t="shared" si="139"/>
        <v>0</v>
      </c>
      <c r="X210" s="2206">
        <f t="shared" si="140"/>
        <v>0</v>
      </c>
      <c r="Y210" s="2245">
        <f t="shared" si="129"/>
        <v>0</v>
      </c>
      <c r="Z210" s="2207">
        <f t="shared" si="130"/>
        <v>0</v>
      </c>
      <c r="AA210" s="2245">
        <v>75.2</v>
      </c>
      <c r="AB210" s="2206">
        <v>500</v>
      </c>
      <c r="AC210" s="2206">
        <v>500</v>
      </c>
      <c r="AD210" s="2206"/>
      <c r="AE210" s="2206">
        <f t="shared" si="160"/>
        <v>1000</v>
      </c>
      <c r="AF210" s="2206">
        <f t="shared" si="161"/>
        <v>75200</v>
      </c>
      <c r="AG210" s="2206">
        <f t="shared" si="141"/>
        <v>37600</v>
      </c>
      <c r="AH210" s="2206">
        <f t="shared" si="142"/>
        <v>37600</v>
      </c>
      <c r="AI210" s="2207">
        <f t="shared" si="143"/>
        <v>0</v>
      </c>
      <c r="AJ210" s="2246">
        <v>99.2</v>
      </c>
      <c r="AK210" s="2075">
        <v>500</v>
      </c>
      <c r="AL210" s="2075">
        <v>500</v>
      </c>
      <c r="AM210" s="2075"/>
      <c r="AN210" s="2206">
        <f t="shared" si="162"/>
        <v>1000</v>
      </c>
      <c r="AO210" s="2206">
        <f t="shared" si="163"/>
        <v>99200</v>
      </c>
      <c r="AP210" s="2206">
        <f t="shared" si="144"/>
        <v>49600</v>
      </c>
      <c r="AQ210" s="2206">
        <f t="shared" si="145"/>
        <v>49600</v>
      </c>
      <c r="AR210" s="2206">
        <f t="shared" si="146"/>
        <v>0</v>
      </c>
      <c r="AS210" s="2245">
        <v>99.2</v>
      </c>
      <c r="AT210" s="2075">
        <v>500</v>
      </c>
      <c r="AU210" s="2075">
        <v>500</v>
      </c>
      <c r="AV210" s="2075"/>
      <c r="AW210" s="2206">
        <f t="shared" si="164"/>
        <v>1000</v>
      </c>
      <c r="AX210" s="2206">
        <f t="shared" si="165"/>
        <v>99200</v>
      </c>
      <c r="AY210" s="2206">
        <f t="shared" si="147"/>
        <v>49600</v>
      </c>
      <c r="AZ210" s="2206">
        <f t="shared" si="148"/>
        <v>49600</v>
      </c>
      <c r="BA210" s="2206">
        <f t="shared" si="149"/>
        <v>0</v>
      </c>
      <c r="BB210" s="2245">
        <f t="shared" si="133"/>
        <v>0</v>
      </c>
      <c r="BC210" s="2207">
        <f t="shared" si="134"/>
        <v>0</v>
      </c>
      <c r="BD210" s="2245">
        <f t="shared" si="126"/>
        <v>24</v>
      </c>
      <c r="BE210" s="2207">
        <f t="shared" si="125"/>
        <v>24000</v>
      </c>
      <c r="BF210" s="2246">
        <v>99.2</v>
      </c>
      <c r="BG210" s="2075">
        <v>500</v>
      </c>
      <c r="BH210" s="2075">
        <v>500</v>
      </c>
      <c r="BI210" s="2075">
        <v>0</v>
      </c>
      <c r="BJ210" s="2206">
        <f t="shared" si="166"/>
        <v>1000</v>
      </c>
      <c r="BK210" s="2206">
        <f t="shared" si="167"/>
        <v>99200</v>
      </c>
      <c r="BL210" s="2206">
        <f t="shared" si="150"/>
        <v>49600</v>
      </c>
      <c r="BM210" s="2206">
        <f t="shared" si="151"/>
        <v>49600</v>
      </c>
      <c r="BN210" s="2206">
        <f t="shared" si="152"/>
        <v>0</v>
      </c>
      <c r="BO210" s="2245">
        <v>99.2</v>
      </c>
      <c r="BP210" s="2075">
        <v>500</v>
      </c>
      <c r="BQ210" s="2075">
        <v>500</v>
      </c>
      <c r="BR210" s="2075">
        <v>0</v>
      </c>
      <c r="BS210" s="2206">
        <f t="shared" si="168"/>
        <v>1000</v>
      </c>
      <c r="BT210" s="2206">
        <f t="shared" si="169"/>
        <v>99200</v>
      </c>
      <c r="BU210" s="2206">
        <f t="shared" si="153"/>
        <v>49600</v>
      </c>
      <c r="BV210" s="2206">
        <f t="shared" si="154"/>
        <v>49600</v>
      </c>
      <c r="BW210" s="2206">
        <f t="shared" si="155"/>
        <v>0</v>
      </c>
      <c r="BX210" s="2245">
        <f t="shared" si="131"/>
        <v>0</v>
      </c>
      <c r="BY210" s="2207">
        <f t="shared" si="132"/>
        <v>0</v>
      </c>
      <c r="BZ210" s="2211">
        <f t="shared" si="127"/>
        <v>24</v>
      </c>
      <c r="CA210" s="2212">
        <f t="shared" si="128"/>
        <v>24000</v>
      </c>
      <c r="CB210" s="2083"/>
      <c r="CC210" s="2083"/>
      <c r="CD210" s="2237"/>
      <c r="CF210" s="2200"/>
    </row>
    <row r="211" spans="1:94" s="1974" customFormat="1" ht="18" customHeight="1" outlineLevel="1">
      <c r="A211" s="2235" t="s">
        <v>3333</v>
      </c>
      <c r="B211" s="2235" t="b">
        <v>1</v>
      </c>
      <c r="C211" s="2289"/>
      <c r="D211" s="2236" t="s">
        <v>3334</v>
      </c>
      <c r="E211" s="2290" t="s">
        <v>3335</v>
      </c>
      <c r="F211" s="2291" t="s">
        <v>449</v>
      </c>
      <c r="G211" s="2292">
        <v>127.2</v>
      </c>
      <c r="H211" s="2293">
        <v>260</v>
      </c>
      <c r="I211" s="2293">
        <v>3210</v>
      </c>
      <c r="J211" s="2293"/>
      <c r="K211" s="2206">
        <f t="shared" si="156"/>
        <v>3470</v>
      </c>
      <c r="L211" s="2206">
        <f t="shared" si="157"/>
        <v>441384</v>
      </c>
      <c r="M211" s="2206">
        <f t="shared" si="135"/>
        <v>33072</v>
      </c>
      <c r="N211" s="2206">
        <f t="shared" si="136"/>
        <v>408312</v>
      </c>
      <c r="O211" s="2206">
        <f t="shared" si="137"/>
        <v>0</v>
      </c>
      <c r="P211" s="2292">
        <v>127.2</v>
      </c>
      <c r="Q211" s="2293">
        <v>260</v>
      </c>
      <c r="R211" s="2293">
        <v>3210</v>
      </c>
      <c r="S211" s="2293"/>
      <c r="T211" s="2206">
        <f t="shared" si="158"/>
        <v>3470</v>
      </c>
      <c r="U211" s="2206">
        <f t="shared" si="159"/>
        <v>441384</v>
      </c>
      <c r="V211" s="2206">
        <f t="shared" si="138"/>
        <v>33072</v>
      </c>
      <c r="W211" s="2206">
        <f t="shared" si="139"/>
        <v>408312</v>
      </c>
      <c r="X211" s="2206">
        <f t="shared" si="140"/>
        <v>0</v>
      </c>
      <c r="Y211" s="2294">
        <f t="shared" si="129"/>
        <v>0</v>
      </c>
      <c r="Z211" s="2207">
        <f t="shared" si="130"/>
        <v>0</v>
      </c>
      <c r="AA211" s="2294">
        <v>127.3</v>
      </c>
      <c r="AB211" s="2293"/>
      <c r="AC211" s="2293">
        <v>3000</v>
      </c>
      <c r="AD211" s="2206"/>
      <c r="AE211" s="2206">
        <f t="shared" si="160"/>
        <v>3000</v>
      </c>
      <c r="AF211" s="2206">
        <f t="shared" si="161"/>
        <v>381900</v>
      </c>
      <c r="AG211" s="2206">
        <f t="shared" si="141"/>
        <v>0</v>
      </c>
      <c r="AH211" s="2206">
        <f t="shared" si="142"/>
        <v>381900</v>
      </c>
      <c r="AI211" s="2207">
        <f t="shared" si="143"/>
        <v>0</v>
      </c>
      <c r="AJ211" s="2295">
        <v>127.2</v>
      </c>
      <c r="AK211" s="2075"/>
      <c r="AL211" s="2075">
        <v>3000</v>
      </c>
      <c r="AM211" s="2075"/>
      <c r="AN211" s="2206">
        <f t="shared" si="162"/>
        <v>3000</v>
      </c>
      <c r="AO211" s="2206">
        <f t="shared" si="163"/>
        <v>381600</v>
      </c>
      <c r="AP211" s="2206">
        <f t="shared" si="144"/>
        <v>0</v>
      </c>
      <c r="AQ211" s="2206">
        <f t="shared" si="145"/>
        <v>381600</v>
      </c>
      <c r="AR211" s="2206">
        <f t="shared" si="146"/>
        <v>0</v>
      </c>
      <c r="AS211" s="2294">
        <v>127.2</v>
      </c>
      <c r="AT211" s="2075"/>
      <c r="AU211" s="2075">
        <v>3000</v>
      </c>
      <c r="AV211" s="2075"/>
      <c r="AW211" s="2206">
        <f t="shared" si="164"/>
        <v>3000</v>
      </c>
      <c r="AX211" s="2206">
        <f t="shared" si="165"/>
        <v>381600</v>
      </c>
      <c r="AY211" s="2206">
        <f t="shared" si="147"/>
        <v>0</v>
      </c>
      <c r="AZ211" s="2206">
        <f t="shared" si="148"/>
        <v>381600</v>
      </c>
      <c r="BA211" s="2206">
        <f t="shared" si="149"/>
        <v>0</v>
      </c>
      <c r="BB211" s="2294">
        <f t="shared" si="133"/>
        <v>0</v>
      </c>
      <c r="BC211" s="2207">
        <f t="shared" si="134"/>
        <v>0</v>
      </c>
      <c r="BD211" s="2294">
        <f t="shared" si="126"/>
        <v>-9.9999999999994316E-2</v>
      </c>
      <c r="BE211" s="2207">
        <f t="shared" si="125"/>
        <v>-300</v>
      </c>
      <c r="BF211" s="2295">
        <v>127.2</v>
      </c>
      <c r="BG211" s="2075">
        <v>0</v>
      </c>
      <c r="BH211" s="2075">
        <v>3000</v>
      </c>
      <c r="BI211" s="2075">
        <v>0</v>
      </c>
      <c r="BJ211" s="2206">
        <f t="shared" si="166"/>
        <v>3000</v>
      </c>
      <c r="BK211" s="2206">
        <f t="shared" si="167"/>
        <v>381600</v>
      </c>
      <c r="BL211" s="2206">
        <f t="shared" si="150"/>
        <v>0</v>
      </c>
      <c r="BM211" s="2206">
        <f t="shared" si="151"/>
        <v>381600</v>
      </c>
      <c r="BN211" s="2206">
        <f t="shared" si="152"/>
        <v>0</v>
      </c>
      <c r="BO211" s="2294">
        <v>127.2</v>
      </c>
      <c r="BP211" s="2075">
        <v>0</v>
      </c>
      <c r="BQ211" s="2075">
        <v>3000</v>
      </c>
      <c r="BR211" s="2075">
        <v>0</v>
      </c>
      <c r="BS211" s="2206">
        <f t="shared" si="168"/>
        <v>3000</v>
      </c>
      <c r="BT211" s="2206">
        <f t="shared" si="169"/>
        <v>381600</v>
      </c>
      <c r="BU211" s="2206">
        <f t="shared" si="153"/>
        <v>0</v>
      </c>
      <c r="BV211" s="2206">
        <f t="shared" si="154"/>
        <v>381600</v>
      </c>
      <c r="BW211" s="2206">
        <f t="shared" si="155"/>
        <v>0</v>
      </c>
      <c r="BX211" s="2294">
        <f t="shared" si="131"/>
        <v>0</v>
      </c>
      <c r="BY211" s="2207">
        <f t="shared" si="132"/>
        <v>0</v>
      </c>
      <c r="BZ211" s="2211">
        <f t="shared" si="127"/>
        <v>-9.9999999999994316E-2</v>
      </c>
      <c r="CA211" s="2212">
        <f t="shared" si="128"/>
        <v>-300</v>
      </c>
      <c r="CB211" s="2083"/>
      <c r="CC211" s="2083"/>
      <c r="CD211" s="2237"/>
      <c r="CF211" s="2200"/>
    </row>
    <row r="212" spans="1:94" s="1974" customFormat="1" ht="18" customHeight="1" outlineLevel="1">
      <c r="A212" s="2235" t="s">
        <v>3336</v>
      </c>
      <c r="B212" s="2235" t="b">
        <v>1</v>
      </c>
      <c r="C212" s="2289"/>
      <c r="D212" s="2236" t="s">
        <v>3337</v>
      </c>
      <c r="E212" s="2296" t="s">
        <v>3338</v>
      </c>
      <c r="F212" s="2291" t="s">
        <v>449</v>
      </c>
      <c r="G212" s="2292">
        <v>106</v>
      </c>
      <c r="H212" s="2293">
        <v>460</v>
      </c>
      <c r="I212" s="2293">
        <v>2630</v>
      </c>
      <c r="J212" s="2293"/>
      <c r="K212" s="2206">
        <f t="shared" si="156"/>
        <v>3090</v>
      </c>
      <c r="L212" s="2206">
        <f t="shared" si="157"/>
        <v>327540</v>
      </c>
      <c r="M212" s="2206">
        <f t="shared" si="135"/>
        <v>48760</v>
      </c>
      <c r="N212" s="2206">
        <f t="shared" si="136"/>
        <v>278780</v>
      </c>
      <c r="O212" s="2206">
        <f t="shared" si="137"/>
        <v>0</v>
      </c>
      <c r="P212" s="2292">
        <v>106</v>
      </c>
      <c r="Q212" s="2293">
        <v>460</v>
      </c>
      <c r="R212" s="2293">
        <v>2630</v>
      </c>
      <c r="S212" s="2293"/>
      <c r="T212" s="2206">
        <f t="shared" si="158"/>
        <v>3090</v>
      </c>
      <c r="U212" s="2206">
        <f t="shared" si="159"/>
        <v>327540</v>
      </c>
      <c r="V212" s="2206">
        <f t="shared" si="138"/>
        <v>48760</v>
      </c>
      <c r="W212" s="2206">
        <f t="shared" si="139"/>
        <v>278780</v>
      </c>
      <c r="X212" s="2206">
        <f t="shared" si="140"/>
        <v>0</v>
      </c>
      <c r="Y212" s="2292">
        <f t="shared" si="129"/>
        <v>0</v>
      </c>
      <c r="Z212" s="2207">
        <f t="shared" si="130"/>
        <v>0</v>
      </c>
      <c r="AA212" s="2292">
        <v>85.6</v>
      </c>
      <c r="AB212" s="2293">
        <v>1000</v>
      </c>
      <c r="AC212" s="2293">
        <v>2000</v>
      </c>
      <c r="AD212" s="2206"/>
      <c r="AE212" s="2206">
        <f t="shared" si="160"/>
        <v>3000</v>
      </c>
      <c r="AF212" s="2206">
        <f t="shared" si="161"/>
        <v>256800</v>
      </c>
      <c r="AG212" s="2206">
        <f t="shared" si="141"/>
        <v>85600</v>
      </c>
      <c r="AH212" s="2206">
        <f t="shared" si="142"/>
        <v>171200</v>
      </c>
      <c r="AI212" s="2207">
        <f t="shared" si="143"/>
        <v>0</v>
      </c>
      <c r="AJ212" s="2295">
        <v>106</v>
      </c>
      <c r="AK212" s="2075">
        <v>1000</v>
      </c>
      <c r="AL212" s="2075">
        <v>2000</v>
      </c>
      <c r="AM212" s="2075"/>
      <c r="AN212" s="2206">
        <f t="shared" si="162"/>
        <v>3000</v>
      </c>
      <c r="AO212" s="2206">
        <f t="shared" si="163"/>
        <v>318000</v>
      </c>
      <c r="AP212" s="2206">
        <f t="shared" si="144"/>
        <v>106000</v>
      </c>
      <c r="AQ212" s="2206">
        <f t="shared" si="145"/>
        <v>212000</v>
      </c>
      <c r="AR212" s="2206">
        <f t="shared" si="146"/>
        <v>0</v>
      </c>
      <c r="AS212" s="2292">
        <v>106</v>
      </c>
      <c r="AT212" s="2075">
        <v>1000</v>
      </c>
      <c r="AU212" s="2075">
        <v>2000</v>
      </c>
      <c r="AV212" s="2075"/>
      <c r="AW212" s="2206">
        <f t="shared" si="164"/>
        <v>3000</v>
      </c>
      <c r="AX212" s="2206">
        <f t="shared" si="165"/>
        <v>318000</v>
      </c>
      <c r="AY212" s="2206">
        <f t="shared" si="147"/>
        <v>106000</v>
      </c>
      <c r="AZ212" s="2206">
        <f t="shared" si="148"/>
        <v>212000</v>
      </c>
      <c r="BA212" s="2206">
        <f t="shared" si="149"/>
        <v>0</v>
      </c>
      <c r="BB212" s="2292">
        <f t="shared" si="133"/>
        <v>0</v>
      </c>
      <c r="BC212" s="2207">
        <f t="shared" si="134"/>
        <v>0</v>
      </c>
      <c r="BD212" s="2292">
        <f t="shared" si="126"/>
        <v>20.400000000000006</v>
      </c>
      <c r="BE212" s="2207">
        <f t="shared" si="125"/>
        <v>61200</v>
      </c>
      <c r="BF212" s="2295">
        <v>106</v>
      </c>
      <c r="BG212" s="2075">
        <v>1000</v>
      </c>
      <c r="BH212" s="2075">
        <v>2000</v>
      </c>
      <c r="BI212" s="2075">
        <v>0</v>
      </c>
      <c r="BJ212" s="2206">
        <f t="shared" si="166"/>
        <v>3000</v>
      </c>
      <c r="BK212" s="2206">
        <f t="shared" si="167"/>
        <v>318000</v>
      </c>
      <c r="BL212" s="2206">
        <f t="shared" si="150"/>
        <v>106000</v>
      </c>
      <c r="BM212" s="2206">
        <f t="shared" si="151"/>
        <v>212000</v>
      </c>
      <c r="BN212" s="2206">
        <f t="shared" si="152"/>
        <v>0</v>
      </c>
      <c r="BO212" s="2292">
        <v>106</v>
      </c>
      <c r="BP212" s="2075">
        <v>1000</v>
      </c>
      <c r="BQ212" s="2075">
        <v>2000</v>
      </c>
      <c r="BR212" s="2075">
        <v>0</v>
      </c>
      <c r="BS212" s="2206">
        <f t="shared" si="168"/>
        <v>3000</v>
      </c>
      <c r="BT212" s="2206">
        <f t="shared" si="169"/>
        <v>318000</v>
      </c>
      <c r="BU212" s="2206">
        <f t="shared" si="153"/>
        <v>106000</v>
      </c>
      <c r="BV212" s="2206">
        <f t="shared" si="154"/>
        <v>212000</v>
      </c>
      <c r="BW212" s="2206">
        <f t="shared" si="155"/>
        <v>0</v>
      </c>
      <c r="BX212" s="2292">
        <f t="shared" si="131"/>
        <v>0</v>
      </c>
      <c r="BY212" s="2207">
        <f t="shared" si="132"/>
        <v>0</v>
      </c>
      <c r="BZ212" s="2211">
        <f t="shared" si="127"/>
        <v>20.400000000000006</v>
      </c>
      <c r="CA212" s="2212">
        <f t="shared" si="128"/>
        <v>61200</v>
      </c>
      <c r="CB212" s="2083"/>
      <c r="CC212" s="2083"/>
      <c r="CD212" s="2237"/>
      <c r="CF212" s="2200"/>
    </row>
    <row r="213" spans="1:94" s="1974" customFormat="1" ht="18" customHeight="1" outlineLevel="1">
      <c r="B213" s="2235"/>
      <c r="C213" s="2289"/>
      <c r="D213" s="2232" t="s">
        <v>3339</v>
      </c>
      <c r="E213" s="2296"/>
      <c r="F213" s="2291"/>
      <c r="G213" s="2292"/>
      <c r="H213" s="2293"/>
      <c r="I213" s="2293"/>
      <c r="J213" s="2293"/>
      <c r="K213" s="2206">
        <f t="shared" si="156"/>
        <v>0</v>
      </c>
      <c r="L213" s="2206">
        <f t="shared" si="157"/>
        <v>0</v>
      </c>
      <c r="M213" s="2206">
        <f t="shared" si="135"/>
        <v>0</v>
      </c>
      <c r="N213" s="2206">
        <f t="shared" si="136"/>
        <v>0</v>
      </c>
      <c r="O213" s="2206">
        <f t="shared" si="137"/>
        <v>0</v>
      </c>
      <c r="P213" s="2292"/>
      <c r="Q213" s="2293"/>
      <c r="R213" s="2293"/>
      <c r="S213" s="2293"/>
      <c r="T213" s="2206">
        <f t="shared" si="158"/>
        <v>0</v>
      </c>
      <c r="U213" s="2206">
        <f t="shared" si="159"/>
        <v>0</v>
      </c>
      <c r="V213" s="2206">
        <f t="shared" si="138"/>
        <v>0</v>
      </c>
      <c r="W213" s="2206">
        <f t="shared" si="139"/>
        <v>0</v>
      </c>
      <c r="X213" s="2206">
        <f t="shared" si="140"/>
        <v>0</v>
      </c>
      <c r="Y213" s="2292">
        <f t="shared" si="129"/>
        <v>0</v>
      </c>
      <c r="Z213" s="2207">
        <f t="shared" si="130"/>
        <v>0</v>
      </c>
      <c r="AA213" s="2292">
        <v>0</v>
      </c>
      <c r="AB213" s="2293"/>
      <c r="AC213" s="2293"/>
      <c r="AD213" s="2206"/>
      <c r="AE213" s="2206">
        <f t="shared" si="160"/>
        <v>0</v>
      </c>
      <c r="AF213" s="2206">
        <f t="shared" si="161"/>
        <v>0</v>
      </c>
      <c r="AG213" s="2206">
        <f t="shared" si="141"/>
        <v>0</v>
      </c>
      <c r="AH213" s="2206">
        <f t="shared" si="142"/>
        <v>0</v>
      </c>
      <c r="AI213" s="2207">
        <f t="shared" si="143"/>
        <v>0</v>
      </c>
      <c r="AJ213" s="2295">
        <v>0</v>
      </c>
      <c r="AK213" s="2075"/>
      <c r="AL213" s="2075"/>
      <c r="AM213" s="2075"/>
      <c r="AN213" s="2206">
        <f t="shared" si="162"/>
        <v>0</v>
      </c>
      <c r="AO213" s="2206">
        <f t="shared" si="163"/>
        <v>0</v>
      </c>
      <c r="AP213" s="2206">
        <f t="shared" si="144"/>
        <v>0</v>
      </c>
      <c r="AQ213" s="2206">
        <f t="shared" si="145"/>
        <v>0</v>
      </c>
      <c r="AR213" s="2206">
        <f t="shared" si="146"/>
        <v>0</v>
      </c>
      <c r="AS213" s="2292">
        <v>0</v>
      </c>
      <c r="AT213" s="2075"/>
      <c r="AU213" s="2075"/>
      <c r="AV213" s="2075"/>
      <c r="AW213" s="2206">
        <f t="shared" si="164"/>
        <v>0</v>
      </c>
      <c r="AX213" s="2206">
        <f t="shared" si="165"/>
        <v>0</v>
      </c>
      <c r="AY213" s="2206">
        <f t="shared" si="147"/>
        <v>0</v>
      </c>
      <c r="AZ213" s="2206">
        <f t="shared" si="148"/>
        <v>0</v>
      </c>
      <c r="BA213" s="2206">
        <f t="shared" si="149"/>
        <v>0</v>
      </c>
      <c r="BB213" s="2292">
        <f t="shared" si="133"/>
        <v>0</v>
      </c>
      <c r="BC213" s="2207">
        <f t="shared" si="134"/>
        <v>0</v>
      </c>
      <c r="BD213" s="2292">
        <f t="shared" si="126"/>
        <v>0</v>
      </c>
      <c r="BE213" s="2207">
        <f t="shared" si="125"/>
        <v>0</v>
      </c>
      <c r="BF213" s="2295">
        <v>0</v>
      </c>
      <c r="BG213" s="2075">
        <v>0</v>
      </c>
      <c r="BH213" s="2075">
        <v>0</v>
      </c>
      <c r="BI213" s="2075">
        <v>0</v>
      </c>
      <c r="BJ213" s="2206">
        <f t="shared" si="166"/>
        <v>0</v>
      </c>
      <c r="BK213" s="2206">
        <f t="shared" si="167"/>
        <v>0</v>
      </c>
      <c r="BL213" s="2206">
        <f t="shared" si="150"/>
        <v>0</v>
      </c>
      <c r="BM213" s="2206">
        <f t="shared" si="151"/>
        <v>0</v>
      </c>
      <c r="BN213" s="2206">
        <f t="shared" si="152"/>
        <v>0</v>
      </c>
      <c r="BO213" s="2292">
        <v>0</v>
      </c>
      <c r="BP213" s="2075">
        <v>0</v>
      </c>
      <c r="BQ213" s="2075">
        <v>0</v>
      </c>
      <c r="BR213" s="2075">
        <v>0</v>
      </c>
      <c r="BS213" s="2206">
        <f t="shared" si="168"/>
        <v>0</v>
      </c>
      <c r="BT213" s="2206">
        <f t="shared" si="169"/>
        <v>0</v>
      </c>
      <c r="BU213" s="2206">
        <f t="shared" si="153"/>
        <v>0</v>
      </c>
      <c r="BV213" s="2206">
        <f t="shared" si="154"/>
        <v>0</v>
      </c>
      <c r="BW213" s="2206">
        <f t="shared" si="155"/>
        <v>0</v>
      </c>
      <c r="BX213" s="2292">
        <f t="shared" si="131"/>
        <v>0</v>
      </c>
      <c r="BY213" s="2207">
        <f t="shared" si="132"/>
        <v>0</v>
      </c>
      <c r="BZ213" s="2211">
        <f t="shared" si="127"/>
        <v>0</v>
      </c>
      <c r="CA213" s="2212">
        <f t="shared" si="128"/>
        <v>0</v>
      </c>
      <c r="CB213" s="2083"/>
      <c r="CC213" s="2083"/>
      <c r="CD213" s="2237"/>
      <c r="CF213" s="2200"/>
    </row>
    <row r="214" spans="1:94" s="1974" customFormat="1" ht="18" customHeight="1" outlineLevel="1">
      <c r="A214" s="2235" t="s">
        <v>3340</v>
      </c>
      <c r="B214" s="2235" t="b">
        <v>1</v>
      </c>
      <c r="C214" s="2201"/>
      <c r="D214" s="2236" t="s">
        <v>3341</v>
      </c>
      <c r="E214" s="2243" t="s">
        <v>3342</v>
      </c>
      <c r="F214" s="2204" t="s">
        <v>365</v>
      </c>
      <c r="G214" s="2244">
        <v>23.2</v>
      </c>
      <c r="H214" s="2206"/>
      <c r="I214" s="2206">
        <v>12800</v>
      </c>
      <c r="J214" s="2206"/>
      <c r="K214" s="2206">
        <f t="shared" si="156"/>
        <v>12800</v>
      </c>
      <c r="L214" s="2206">
        <f t="shared" si="157"/>
        <v>296960</v>
      </c>
      <c r="M214" s="2206">
        <f t="shared" si="135"/>
        <v>0</v>
      </c>
      <c r="N214" s="2206">
        <f t="shared" si="136"/>
        <v>296960</v>
      </c>
      <c r="O214" s="2206">
        <f t="shared" si="137"/>
        <v>0</v>
      </c>
      <c r="P214" s="2244">
        <v>23.2</v>
      </c>
      <c r="Q214" s="2206"/>
      <c r="R214" s="2206">
        <v>12800</v>
      </c>
      <c r="S214" s="2206"/>
      <c r="T214" s="2206">
        <f t="shared" si="158"/>
        <v>12800</v>
      </c>
      <c r="U214" s="2206">
        <f t="shared" si="159"/>
        <v>296960</v>
      </c>
      <c r="V214" s="2206">
        <f t="shared" si="138"/>
        <v>0</v>
      </c>
      <c r="W214" s="2206">
        <f t="shared" si="139"/>
        <v>296960</v>
      </c>
      <c r="X214" s="2206">
        <f t="shared" si="140"/>
        <v>0</v>
      </c>
      <c r="Y214" s="2245">
        <f t="shared" si="129"/>
        <v>0</v>
      </c>
      <c r="Z214" s="2207">
        <f t="shared" si="130"/>
        <v>0</v>
      </c>
      <c r="AA214" s="2245">
        <v>21.7</v>
      </c>
      <c r="AB214" s="2206">
        <v>4000</v>
      </c>
      <c r="AC214" s="2206">
        <v>8000</v>
      </c>
      <c r="AD214" s="2206">
        <v>2000</v>
      </c>
      <c r="AE214" s="2206">
        <f t="shared" si="160"/>
        <v>14000</v>
      </c>
      <c r="AF214" s="2206">
        <f t="shared" si="161"/>
        <v>303800</v>
      </c>
      <c r="AG214" s="2206">
        <f t="shared" si="141"/>
        <v>86800</v>
      </c>
      <c r="AH214" s="2206">
        <f t="shared" si="142"/>
        <v>173600</v>
      </c>
      <c r="AI214" s="2207">
        <f t="shared" si="143"/>
        <v>43400</v>
      </c>
      <c r="AJ214" s="2246">
        <v>23.2</v>
      </c>
      <c r="AK214" s="2075">
        <v>4000</v>
      </c>
      <c r="AL214" s="2075">
        <v>8000</v>
      </c>
      <c r="AM214" s="2075">
        <v>2000</v>
      </c>
      <c r="AN214" s="2206">
        <f t="shared" si="162"/>
        <v>14000</v>
      </c>
      <c r="AO214" s="2206">
        <f t="shared" si="163"/>
        <v>324800</v>
      </c>
      <c r="AP214" s="2206">
        <f t="shared" si="144"/>
        <v>92800</v>
      </c>
      <c r="AQ214" s="2206">
        <f t="shared" si="145"/>
        <v>185600</v>
      </c>
      <c r="AR214" s="2206">
        <f t="shared" si="146"/>
        <v>46400</v>
      </c>
      <c r="AS214" s="2245">
        <v>23.2</v>
      </c>
      <c r="AT214" s="2075">
        <v>4000</v>
      </c>
      <c r="AU214" s="2075">
        <v>8000</v>
      </c>
      <c r="AV214" s="2075">
        <v>2000</v>
      </c>
      <c r="AW214" s="2206">
        <f t="shared" si="164"/>
        <v>14000</v>
      </c>
      <c r="AX214" s="2206">
        <f t="shared" si="165"/>
        <v>324800</v>
      </c>
      <c r="AY214" s="2206">
        <f t="shared" si="147"/>
        <v>92800</v>
      </c>
      <c r="AZ214" s="2206">
        <f t="shared" si="148"/>
        <v>185600</v>
      </c>
      <c r="BA214" s="2206">
        <f t="shared" si="149"/>
        <v>46400</v>
      </c>
      <c r="BB214" s="2245">
        <f t="shared" si="133"/>
        <v>0</v>
      </c>
      <c r="BC214" s="2207">
        <f t="shared" si="134"/>
        <v>0</v>
      </c>
      <c r="BD214" s="2245">
        <f t="shared" si="126"/>
        <v>1.5</v>
      </c>
      <c r="BE214" s="2207">
        <f t="shared" si="125"/>
        <v>21000</v>
      </c>
      <c r="BF214" s="2246">
        <v>23.2</v>
      </c>
      <c r="BG214" s="2075">
        <v>4000</v>
      </c>
      <c r="BH214" s="2075">
        <v>8000</v>
      </c>
      <c r="BI214" s="2075">
        <v>2000</v>
      </c>
      <c r="BJ214" s="2206">
        <f t="shared" si="166"/>
        <v>14000</v>
      </c>
      <c r="BK214" s="2206">
        <f t="shared" si="167"/>
        <v>324800</v>
      </c>
      <c r="BL214" s="2206">
        <f t="shared" si="150"/>
        <v>92800</v>
      </c>
      <c r="BM214" s="2206">
        <f t="shared" si="151"/>
        <v>185600</v>
      </c>
      <c r="BN214" s="2206">
        <f t="shared" si="152"/>
        <v>46400</v>
      </c>
      <c r="BO214" s="2245">
        <v>23.2</v>
      </c>
      <c r="BP214" s="2075">
        <v>4000</v>
      </c>
      <c r="BQ214" s="2075">
        <v>8000</v>
      </c>
      <c r="BR214" s="2075">
        <v>2000</v>
      </c>
      <c r="BS214" s="2206">
        <f t="shared" si="168"/>
        <v>14000</v>
      </c>
      <c r="BT214" s="2206">
        <f t="shared" si="169"/>
        <v>324800</v>
      </c>
      <c r="BU214" s="2206">
        <f t="shared" si="153"/>
        <v>92800</v>
      </c>
      <c r="BV214" s="2206">
        <f t="shared" si="154"/>
        <v>185600</v>
      </c>
      <c r="BW214" s="2206">
        <f t="shared" si="155"/>
        <v>46400</v>
      </c>
      <c r="BX214" s="2245">
        <f t="shared" si="131"/>
        <v>0</v>
      </c>
      <c r="BY214" s="2207">
        <f t="shared" si="132"/>
        <v>0</v>
      </c>
      <c r="BZ214" s="2211">
        <f t="shared" si="127"/>
        <v>1.5</v>
      </c>
      <c r="CA214" s="2212">
        <f t="shared" si="128"/>
        <v>21000</v>
      </c>
      <c r="CB214" s="2083"/>
      <c r="CC214" s="2083"/>
      <c r="CD214" s="2237"/>
      <c r="CF214" s="2200"/>
    </row>
    <row r="215" spans="1:94" s="1974" customFormat="1" ht="18" customHeight="1" outlineLevel="1">
      <c r="A215" s="2235" t="s">
        <v>3343</v>
      </c>
      <c r="B215" s="2235" t="b">
        <v>1</v>
      </c>
      <c r="C215" s="2201"/>
      <c r="D215" s="2236" t="s">
        <v>3344</v>
      </c>
      <c r="E215" s="2243" t="s">
        <v>3345</v>
      </c>
      <c r="F215" s="2204" t="s">
        <v>365</v>
      </c>
      <c r="G215" s="2244">
        <v>0</v>
      </c>
      <c r="H215" s="2206"/>
      <c r="I215" s="2206">
        <v>12750</v>
      </c>
      <c r="J215" s="2206"/>
      <c r="K215" s="2206">
        <f t="shared" si="156"/>
        <v>12750</v>
      </c>
      <c r="L215" s="2206">
        <f t="shared" si="157"/>
        <v>0</v>
      </c>
      <c r="M215" s="2206">
        <f t="shared" si="135"/>
        <v>0</v>
      </c>
      <c r="N215" s="2206">
        <f t="shared" si="136"/>
        <v>0</v>
      </c>
      <c r="O215" s="2206">
        <f t="shared" si="137"/>
        <v>0</v>
      </c>
      <c r="P215" s="2244">
        <v>0</v>
      </c>
      <c r="Q215" s="2206"/>
      <c r="R215" s="2206">
        <v>12750</v>
      </c>
      <c r="S215" s="2206"/>
      <c r="T215" s="2206">
        <f t="shared" si="158"/>
        <v>12750</v>
      </c>
      <c r="U215" s="2206">
        <f t="shared" si="159"/>
        <v>0</v>
      </c>
      <c r="V215" s="2206">
        <f t="shared" si="138"/>
        <v>0</v>
      </c>
      <c r="W215" s="2206">
        <f t="shared" si="139"/>
        <v>0</v>
      </c>
      <c r="X215" s="2206">
        <f t="shared" si="140"/>
        <v>0</v>
      </c>
      <c r="Y215" s="2244">
        <f t="shared" si="129"/>
        <v>0</v>
      </c>
      <c r="Z215" s="2207">
        <f t="shared" si="130"/>
        <v>0</v>
      </c>
      <c r="AA215" s="2244">
        <v>712.5</v>
      </c>
      <c r="AB215" s="2206">
        <v>3000</v>
      </c>
      <c r="AC215" s="2206">
        <v>12000</v>
      </c>
      <c r="AD215" s="2206">
        <v>3000</v>
      </c>
      <c r="AE215" s="2206">
        <f t="shared" si="160"/>
        <v>18000</v>
      </c>
      <c r="AF215" s="2206">
        <f t="shared" si="161"/>
        <v>12825000</v>
      </c>
      <c r="AG215" s="2206">
        <f t="shared" si="141"/>
        <v>2137500</v>
      </c>
      <c r="AH215" s="2206">
        <f t="shared" si="142"/>
        <v>8550000</v>
      </c>
      <c r="AI215" s="2207">
        <f t="shared" si="143"/>
        <v>2137500</v>
      </c>
      <c r="AJ215" s="2246">
        <v>0</v>
      </c>
      <c r="AK215" s="2075">
        <v>3000</v>
      </c>
      <c r="AL215" s="2075">
        <v>12000</v>
      </c>
      <c r="AM215" s="2075">
        <v>3000</v>
      </c>
      <c r="AN215" s="2206">
        <f t="shared" si="162"/>
        <v>18000</v>
      </c>
      <c r="AO215" s="2206">
        <f t="shared" si="163"/>
        <v>0</v>
      </c>
      <c r="AP215" s="2206">
        <f t="shared" si="144"/>
        <v>0</v>
      </c>
      <c r="AQ215" s="2206">
        <f t="shared" si="145"/>
        <v>0</v>
      </c>
      <c r="AR215" s="2206">
        <f t="shared" si="146"/>
        <v>0</v>
      </c>
      <c r="AS215" s="2244">
        <v>0</v>
      </c>
      <c r="AT215" s="2075">
        <v>3000</v>
      </c>
      <c r="AU215" s="2075">
        <v>12000</v>
      </c>
      <c r="AV215" s="2075">
        <v>3000</v>
      </c>
      <c r="AW215" s="2206">
        <f t="shared" si="164"/>
        <v>18000</v>
      </c>
      <c r="AX215" s="2206">
        <f t="shared" si="165"/>
        <v>0</v>
      </c>
      <c r="AY215" s="2206">
        <f t="shared" si="147"/>
        <v>0</v>
      </c>
      <c r="AZ215" s="2206">
        <f t="shared" si="148"/>
        <v>0</v>
      </c>
      <c r="BA215" s="2206">
        <f t="shared" si="149"/>
        <v>0</v>
      </c>
      <c r="BB215" s="2244">
        <f t="shared" si="133"/>
        <v>0</v>
      </c>
      <c r="BC215" s="2207">
        <f t="shared" si="134"/>
        <v>0</v>
      </c>
      <c r="BD215" s="2244">
        <f t="shared" si="126"/>
        <v>-712.5</v>
      </c>
      <c r="BE215" s="2207">
        <f t="shared" si="125"/>
        <v>-12825000</v>
      </c>
      <c r="BF215" s="2246">
        <v>0</v>
      </c>
      <c r="BG215" s="2075">
        <v>3000</v>
      </c>
      <c r="BH215" s="2075">
        <v>12000</v>
      </c>
      <c r="BI215" s="2075">
        <v>3000</v>
      </c>
      <c r="BJ215" s="2206">
        <f t="shared" si="166"/>
        <v>18000</v>
      </c>
      <c r="BK215" s="2206">
        <f t="shared" si="167"/>
        <v>0</v>
      </c>
      <c r="BL215" s="2206">
        <f t="shared" si="150"/>
        <v>0</v>
      </c>
      <c r="BM215" s="2206">
        <f t="shared" si="151"/>
        <v>0</v>
      </c>
      <c r="BN215" s="2206">
        <f t="shared" si="152"/>
        <v>0</v>
      </c>
      <c r="BO215" s="2244">
        <v>0</v>
      </c>
      <c r="BP215" s="2075">
        <v>3000</v>
      </c>
      <c r="BQ215" s="2075">
        <v>12000</v>
      </c>
      <c r="BR215" s="2075">
        <v>3000</v>
      </c>
      <c r="BS215" s="2206">
        <f t="shared" si="168"/>
        <v>18000</v>
      </c>
      <c r="BT215" s="2206">
        <f t="shared" si="169"/>
        <v>0</v>
      </c>
      <c r="BU215" s="2206">
        <f t="shared" si="153"/>
        <v>0</v>
      </c>
      <c r="BV215" s="2206">
        <f t="shared" si="154"/>
        <v>0</v>
      </c>
      <c r="BW215" s="2206">
        <f t="shared" si="155"/>
        <v>0</v>
      </c>
      <c r="BX215" s="2244">
        <f t="shared" si="131"/>
        <v>0</v>
      </c>
      <c r="BY215" s="2207">
        <f t="shared" si="132"/>
        <v>0</v>
      </c>
      <c r="BZ215" s="2211">
        <f t="shared" si="127"/>
        <v>-712.5</v>
      </c>
      <c r="CA215" s="2212">
        <f t="shared" si="128"/>
        <v>-12825000</v>
      </c>
      <c r="CB215" s="2083"/>
      <c r="CC215" s="2083"/>
      <c r="CD215" s="2237"/>
      <c r="CF215" s="2200"/>
    </row>
    <row r="216" spans="1:94" s="1974" customFormat="1" ht="18" customHeight="1" outlineLevel="1">
      <c r="A216" s="2235" t="s">
        <v>3346</v>
      </c>
      <c r="B216" s="2235" t="b">
        <v>1</v>
      </c>
      <c r="C216" s="2201"/>
      <c r="D216" s="2236" t="s">
        <v>3347</v>
      </c>
      <c r="E216" s="2243" t="s">
        <v>3348</v>
      </c>
      <c r="F216" s="2204" t="s">
        <v>365</v>
      </c>
      <c r="G216" s="2244">
        <v>736</v>
      </c>
      <c r="H216" s="2206">
        <v>440</v>
      </c>
      <c r="I216" s="2206">
        <v>4600</v>
      </c>
      <c r="J216" s="2206"/>
      <c r="K216" s="2206">
        <f t="shared" si="156"/>
        <v>5040</v>
      </c>
      <c r="L216" s="2206">
        <f t="shared" si="157"/>
        <v>3709440</v>
      </c>
      <c r="M216" s="2206">
        <f t="shared" si="135"/>
        <v>323840</v>
      </c>
      <c r="N216" s="2206">
        <f t="shared" si="136"/>
        <v>3385600</v>
      </c>
      <c r="O216" s="2206">
        <f t="shared" si="137"/>
        <v>0</v>
      </c>
      <c r="P216" s="2244">
        <v>736</v>
      </c>
      <c r="Q216" s="2206">
        <v>440</v>
      </c>
      <c r="R216" s="2206">
        <v>4600</v>
      </c>
      <c r="S216" s="2206"/>
      <c r="T216" s="2206">
        <f t="shared" si="158"/>
        <v>5040</v>
      </c>
      <c r="U216" s="2206">
        <f t="shared" si="159"/>
        <v>3709440</v>
      </c>
      <c r="V216" s="2206">
        <f t="shared" si="138"/>
        <v>323840</v>
      </c>
      <c r="W216" s="2206">
        <f t="shared" si="139"/>
        <v>3385600</v>
      </c>
      <c r="X216" s="2206">
        <f t="shared" si="140"/>
        <v>0</v>
      </c>
      <c r="Y216" s="2244">
        <f t="shared" si="129"/>
        <v>0</v>
      </c>
      <c r="Z216" s="2207">
        <f t="shared" si="130"/>
        <v>0</v>
      </c>
      <c r="AA216" s="2244">
        <v>712</v>
      </c>
      <c r="AB216" s="2206">
        <v>3000</v>
      </c>
      <c r="AC216" s="2206">
        <v>3000</v>
      </c>
      <c r="AD216" s="2206">
        <v>3000</v>
      </c>
      <c r="AE216" s="2206">
        <f t="shared" si="160"/>
        <v>9000</v>
      </c>
      <c r="AF216" s="2206">
        <f t="shared" si="161"/>
        <v>6408000</v>
      </c>
      <c r="AG216" s="2206">
        <f t="shared" si="141"/>
        <v>2136000</v>
      </c>
      <c r="AH216" s="2206">
        <f t="shared" si="142"/>
        <v>2136000</v>
      </c>
      <c r="AI216" s="2207">
        <f t="shared" si="143"/>
        <v>2136000</v>
      </c>
      <c r="AJ216" s="2246">
        <v>736</v>
      </c>
      <c r="AK216" s="2075">
        <v>3000</v>
      </c>
      <c r="AL216" s="2075">
        <v>3000</v>
      </c>
      <c r="AM216" s="2075">
        <v>3000</v>
      </c>
      <c r="AN216" s="2206">
        <f t="shared" si="162"/>
        <v>9000</v>
      </c>
      <c r="AO216" s="2206">
        <f t="shared" si="163"/>
        <v>6624000</v>
      </c>
      <c r="AP216" s="2206">
        <f t="shared" si="144"/>
        <v>2208000</v>
      </c>
      <c r="AQ216" s="2206">
        <f t="shared" si="145"/>
        <v>2208000</v>
      </c>
      <c r="AR216" s="2206">
        <f t="shared" si="146"/>
        <v>2208000</v>
      </c>
      <c r="AS216" s="2244">
        <v>736</v>
      </c>
      <c r="AT216" s="2075">
        <v>3000</v>
      </c>
      <c r="AU216" s="2075">
        <v>3000</v>
      </c>
      <c r="AV216" s="2075">
        <v>3000</v>
      </c>
      <c r="AW216" s="2206">
        <f t="shared" si="164"/>
        <v>9000</v>
      </c>
      <c r="AX216" s="2206">
        <f t="shared" si="165"/>
        <v>6624000</v>
      </c>
      <c r="AY216" s="2206">
        <f t="shared" si="147"/>
        <v>2208000</v>
      </c>
      <c r="AZ216" s="2206">
        <f t="shared" si="148"/>
        <v>2208000</v>
      </c>
      <c r="BA216" s="2206">
        <f t="shared" si="149"/>
        <v>2208000</v>
      </c>
      <c r="BB216" s="2244">
        <f t="shared" si="133"/>
        <v>0</v>
      </c>
      <c r="BC216" s="2207">
        <f t="shared" si="134"/>
        <v>0</v>
      </c>
      <c r="BD216" s="2244">
        <f t="shared" si="126"/>
        <v>24</v>
      </c>
      <c r="BE216" s="2207">
        <f t="shared" si="125"/>
        <v>216000</v>
      </c>
      <c r="BF216" s="2246">
        <v>736</v>
      </c>
      <c r="BG216" s="2075">
        <v>3000</v>
      </c>
      <c r="BH216" s="2075">
        <v>3000</v>
      </c>
      <c r="BI216" s="2075">
        <v>3000</v>
      </c>
      <c r="BJ216" s="2206">
        <f t="shared" si="166"/>
        <v>9000</v>
      </c>
      <c r="BK216" s="2206">
        <f t="shared" si="167"/>
        <v>6624000</v>
      </c>
      <c r="BL216" s="2206">
        <f t="shared" si="150"/>
        <v>2208000</v>
      </c>
      <c r="BM216" s="2206">
        <f t="shared" si="151"/>
        <v>2208000</v>
      </c>
      <c r="BN216" s="2206">
        <f t="shared" si="152"/>
        <v>2208000</v>
      </c>
      <c r="BO216" s="2244">
        <v>736</v>
      </c>
      <c r="BP216" s="2075">
        <v>3000</v>
      </c>
      <c r="BQ216" s="2075">
        <v>3000</v>
      </c>
      <c r="BR216" s="2075">
        <v>3000</v>
      </c>
      <c r="BS216" s="2206">
        <f t="shared" si="168"/>
        <v>9000</v>
      </c>
      <c r="BT216" s="2206">
        <f t="shared" si="169"/>
        <v>6624000</v>
      </c>
      <c r="BU216" s="2206">
        <f t="shared" si="153"/>
        <v>2208000</v>
      </c>
      <c r="BV216" s="2206">
        <f t="shared" si="154"/>
        <v>2208000</v>
      </c>
      <c r="BW216" s="2206">
        <f t="shared" si="155"/>
        <v>2208000</v>
      </c>
      <c r="BX216" s="2244">
        <f t="shared" si="131"/>
        <v>0</v>
      </c>
      <c r="BY216" s="2207">
        <f t="shared" si="132"/>
        <v>0</v>
      </c>
      <c r="BZ216" s="2211">
        <f t="shared" si="127"/>
        <v>24</v>
      </c>
      <c r="CA216" s="2212">
        <f t="shared" si="128"/>
        <v>216000</v>
      </c>
      <c r="CB216" s="2083"/>
      <c r="CC216" s="2083"/>
      <c r="CD216" s="2237"/>
      <c r="CF216" s="2200"/>
    </row>
    <row r="217" spans="1:94" s="1974" customFormat="1" ht="18" customHeight="1" outlineLevel="1">
      <c r="A217" s="2235" t="s">
        <v>3349</v>
      </c>
      <c r="B217" s="2235" t="b">
        <v>1</v>
      </c>
      <c r="C217" s="2201"/>
      <c r="D217" s="2236" t="s">
        <v>3347</v>
      </c>
      <c r="E217" s="2243" t="s">
        <v>3350</v>
      </c>
      <c r="F217" s="2204" t="s">
        <v>365</v>
      </c>
      <c r="G217" s="2244">
        <v>28.3</v>
      </c>
      <c r="H217" s="2206"/>
      <c r="I217" s="2206">
        <v>8260</v>
      </c>
      <c r="J217" s="2206"/>
      <c r="K217" s="2206">
        <f t="shared" si="156"/>
        <v>8260</v>
      </c>
      <c r="L217" s="2206">
        <f t="shared" si="157"/>
        <v>233758</v>
      </c>
      <c r="M217" s="2206">
        <f t="shared" si="135"/>
        <v>0</v>
      </c>
      <c r="N217" s="2206">
        <f t="shared" si="136"/>
        <v>233758</v>
      </c>
      <c r="O217" s="2206">
        <f t="shared" si="137"/>
        <v>0</v>
      </c>
      <c r="P217" s="2244">
        <v>28.3</v>
      </c>
      <c r="Q217" s="2206"/>
      <c r="R217" s="2206">
        <v>8260</v>
      </c>
      <c r="S217" s="2206"/>
      <c r="T217" s="2206">
        <f t="shared" si="158"/>
        <v>8260</v>
      </c>
      <c r="U217" s="2206">
        <f t="shared" si="159"/>
        <v>233758</v>
      </c>
      <c r="V217" s="2206">
        <f t="shared" si="138"/>
        <v>0</v>
      </c>
      <c r="W217" s="2206">
        <f t="shared" si="139"/>
        <v>233758</v>
      </c>
      <c r="X217" s="2206">
        <f t="shared" si="140"/>
        <v>0</v>
      </c>
      <c r="Y217" s="2245">
        <f t="shared" si="129"/>
        <v>0</v>
      </c>
      <c r="Z217" s="2207">
        <f t="shared" si="130"/>
        <v>0</v>
      </c>
      <c r="AA217" s="2245">
        <v>12.7</v>
      </c>
      <c r="AB217" s="2206">
        <v>3000</v>
      </c>
      <c r="AC217" s="2206">
        <v>3000</v>
      </c>
      <c r="AD217" s="2206">
        <v>3000</v>
      </c>
      <c r="AE217" s="2206">
        <f t="shared" si="160"/>
        <v>9000</v>
      </c>
      <c r="AF217" s="2206">
        <f t="shared" si="161"/>
        <v>114300</v>
      </c>
      <c r="AG217" s="2206">
        <f t="shared" si="141"/>
        <v>38100</v>
      </c>
      <c r="AH217" s="2206">
        <f t="shared" si="142"/>
        <v>38100</v>
      </c>
      <c r="AI217" s="2207">
        <f t="shared" si="143"/>
        <v>38100</v>
      </c>
      <c r="AJ217" s="2246">
        <v>28.3</v>
      </c>
      <c r="AK217" s="2075">
        <v>3000</v>
      </c>
      <c r="AL217" s="2075">
        <v>3000</v>
      </c>
      <c r="AM217" s="2075">
        <v>3000</v>
      </c>
      <c r="AN217" s="2206">
        <f t="shared" si="162"/>
        <v>9000</v>
      </c>
      <c r="AO217" s="2206">
        <f t="shared" si="163"/>
        <v>254700</v>
      </c>
      <c r="AP217" s="2206">
        <f t="shared" si="144"/>
        <v>84900</v>
      </c>
      <c r="AQ217" s="2206">
        <f t="shared" si="145"/>
        <v>84900</v>
      </c>
      <c r="AR217" s="2206">
        <f t="shared" si="146"/>
        <v>84900</v>
      </c>
      <c r="AS217" s="2245">
        <v>28.3</v>
      </c>
      <c r="AT217" s="2075">
        <v>3000</v>
      </c>
      <c r="AU217" s="2075">
        <v>3000</v>
      </c>
      <c r="AV217" s="2075">
        <v>3000</v>
      </c>
      <c r="AW217" s="2206">
        <f t="shared" si="164"/>
        <v>9000</v>
      </c>
      <c r="AX217" s="2206">
        <f t="shared" si="165"/>
        <v>254700</v>
      </c>
      <c r="AY217" s="2206">
        <f t="shared" si="147"/>
        <v>84900</v>
      </c>
      <c r="AZ217" s="2206">
        <f t="shared" si="148"/>
        <v>84900</v>
      </c>
      <c r="BA217" s="2206">
        <f t="shared" si="149"/>
        <v>84900</v>
      </c>
      <c r="BB217" s="2245">
        <f t="shared" si="133"/>
        <v>0</v>
      </c>
      <c r="BC217" s="2207">
        <f t="shared" si="134"/>
        <v>0</v>
      </c>
      <c r="BD217" s="2245">
        <f t="shared" si="126"/>
        <v>15.600000000000001</v>
      </c>
      <c r="BE217" s="2207">
        <f t="shared" si="125"/>
        <v>140400</v>
      </c>
      <c r="BF217" s="2246">
        <v>28.3</v>
      </c>
      <c r="BG217" s="2075">
        <v>3000</v>
      </c>
      <c r="BH217" s="2075">
        <v>3000</v>
      </c>
      <c r="BI217" s="2075">
        <v>3000</v>
      </c>
      <c r="BJ217" s="2206">
        <f t="shared" si="166"/>
        <v>9000</v>
      </c>
      <c r="BK217" s="2206">
        <f t="shared" si="167"/>
        <v>254700</v>
      </c>
      <c r="BL217" s="2206">
        <f t="shared" si="150"/>
        <v>84900</v>
      </c>
      <c r="BM217" s="2206">
        <f t="shared" si="151"/>
        <v>84900</v>
      </c>
      <c r="BN217" s="2206">
        <f t="shared" si="152"/>
        <v>84900</v>
      </c>
      <c r="BO217" s="2245">
        <v>28.3</v>
      </c>
      <c r="BP217" s="2075">
        <v>3000</v>
      </c>
      <c r="BQ217" s="2075">
        <v>3000</v>
      </c>
      <c r="BR217" s="2075">
        <v>3000</v>
      </c>
      <c r="BS217" s="2206">
        <f t="shared" si="168"/>
        <v>9000</v>
      </c>
      <c r="BT217" s="2206">
        <f t="shared" si="169"/>
        <v>254700</v>
      </c>
      <c r="BU217" s="2206">
        <f t="shared" si="153"/>
        <v>84900</v>
      </c>
      <c r="BV217" s="2206">
        <f t="shared" si="154"/>
        <v>84900</v>
      </c>
      <c r="BW217" s="2206">
        <f t="shared" si="155"/>
        <v>84900</v>
      </c>
      <c r="BX217" s="2245">
        <f t="shared" si="131"/>
        <v>0</v>
      </c>
      <c r="BY217" s="2207">
        <f t="shared" si="132"/>
        <v>0</v>
      </c>
      <c r="BZ217" s="2211">
        <f t="shared" si="127"/>
        <v>15.600000000000001</v>
      </c>
      <c r="CA217" s="2212">
        <f t="shared" si="128"/>
        <v>140400</v>
      </c>
      <c r="CB217" s="2083"/>
      <c r="CC217" s="2083"/>
      <c r="CD217" s="2237"/>
      <c r="CF217" s="2200"/>
    </row>
    <row r="218" spans="1:94" s="1974" customFormat="1" ht="18" customHeight="1" outlineLevel="1">
      <c r="A218" s="2238" t="s">
        <v>3351</v>
      </c>
      <c r="B218" s="2238" t="b">
        <v>1</v>
      </c>
      <c r="C218" s="2201"/>
      <c r="D218" s="2236" t="s">
        <v>3347</v>
      </c>
      <c r="E218" s="2243" t="s">
        <v>3352</v>
      </c>
      <c r="F218" s="2204" t="s">
        <v>365</v>
      </c>
      <c r="G218" s="2244">
        <v>28.7</v>
      </c>
      <c r="H218" s="2240">
        <v>3000</v>
      </c>
      <c r="I218" s="2240">
        <v>4500</v>
      </c>
      <c r="J218" s="2240">
        <v>3000</v>
      </c>
      <c r="K218" s="2206">
        <f t="shared" si="156"/>
        <v>10500</v>
      </c>
      <c r="L218" s="2206">
        <f t="shared" si="157"/>
        <v>301350</v>
      </c>
      <c r="M218" s="2240">
        <f t="shared" si="135"/>
        <v>86100</v>
      </c>
      <c r="N218" s="2240">
        <f t="shared" si="136"/>
        <v>129150</v>
      </c>
      <c r="O218" s="2240">
        <f t="shared" si="137"/>
        <v>86100</v>
      </c>
      <c r="P218" s="2244">
        <v>28.7</v>
      </c>
      <c r="Q218" s="2206">
        <v>3000</v>
      </c>
      <c r="R218" s="2206">
        <v>4500</v>
      </c>
      <c r="S218" s="2206">
        <v>3000</v>
      </c>
      <c r="T218" s="2206">
        <f t="shared" si="158"/>
        <v>10500</v>
      </c>
      <c r="U218" s="2206">
        <f t="shared" si="159"/>
        <v>301350</v>
      </c>
      <c r="V218" s="2240">
        <f t="shared" si="138"/>
        <v>86100</v>
      </c>
      <c r="W218" s="2240">
        <f t="shared" si="139"/>
        <v>129150</v>
      </c>
      <c r="X218" s="2240">
        <f t="shared" si="140"/>
        <v>86100</v>
      </c>
      <c r="Y218" s="2245">
        <f t="shared" si="129"/>
        <v>0</v>
      </c>
      <c r="Z218" s="2207">
        <f t="shared" si="130"/>
        <v>0</v>
      </c>
      <c r="AA218" s="2245"/>
      <c r="AB218" s="2240"/>
      <c r="AC218" s="2240"/>
      <c r="AD218" s="2240"/>
      <c r="AE218" s="2206">
        <f t="shared" si="160"/>
        <v>0</v>
      </c>
      <c r="AF218" s="2206">
        <f t="shared" si="161"/>
        <v>0</v>
      </c>
      <c r="AG218" s="2240">
        <f t="shared" si="141"/>
        <v>0</v>
      </c>
      <c r="AH218" s="2240">
        <f t="shared" si="142"/>
        <v>0</v>
      </c>
      <c r="AI218" s="2242">
        <f t="shared" si="143"/>
        <v>0</v>
      </c>
      <c r="AJ218" s="2246">
        <v>28.7</v>
      </c>
      <c r="AK218" s="2239">
        <v>3000</v>
      </c>
      <c r="AL218" s="2239">
        <v>4500</v>
      </c>
      <c r="AM218" s="2239">
        <v>3000</v>
      </c>
      <c r="AN218" s="2206">
        <f t="shared" si="162"/>
        <v>10500</v>
      </c>
      <c r="AO218" s="2206">
        <f t="shared" si="163"/>
        <v>301350</v>
      </c>
      <c r="AP218" s="2240">
        <f t="shared" si="144"/>
        <v>86100</v>
      </c>
      <c r="AQ218" s="2240">
        <f t="shared" si="145"/>
        <v>129150</v>
      </c>
      <c r="AR218" s="2240">
        <f t="shared" si="146"/>
        <v>86100</v>
      </c>
      <c r="AS218" s="2245">
        <v>28.7</v>
      </c>
      <c r="AT218" s="2206">
        <v>3000</v>
      </c>
      <c r="AU218" s="2206">
        <v>4500</v>
      </c>
      <c r="AV218" s="2206">
        <v>3000</v>
      </c>
      <c r="AW218" s="2206">
        <f t="shared" si="164"/>
        <v>10500</v>
      </c>
      <c r="AX218" s="2206">
        <f t="shared" si="165"/>
        <v>301350</v>
      </c>
      <c r="AY218" s="2240">
        <f t="shared" si="147"/>
        <v>86100</v>
      </c>
      <c r="AZ218" s="2240">
        <f t="shared" si="148"/>
        <v>129150</v>
      </c>
      <c r="BA218" s="2240">
        <f t="shared" si="149"/>
        <v>86100</v>
      </c>
      <c r="BB218" s="2245">
        <f t="shared" si="133"/>
        <v>0</v>
      </c>
      <c r="BC218" s="2207">
        <f t="shared" si="134"/>
        <v>0</v>
      </c>
      <c r="BD218" s="2245">
        <f t="shared" si="126"/>
        <v>28.7</v>
      </c>
      <c r="BE218" s="2207">
        <f t="shared" si="125"/>
        <v>301350</v>
      </c>
      <c r="BF218" s="2246">
        <v>28.7</v>
      </c>
      <c r="BG218" s="2075">
        <v>3000</v>
      </c>
      <c r="BH218" s="2075">
        <v>4500</v>
      </c>
      <c r="BI218" s="2075">
        <v>3000</v>
      </c>
      <c r="BJ218" s="2206">
        <f t="shared" si="166"/>
        <v>10500</v>
      </c>
      <c r="BK218" s="2206">
        <f t="shared" si="167"/>
        <v>301350</v>
      </c>
      <c r="BL218" s="2206">
        <f t="shared" si="150"/>
        <v>86100</v>
      </c>
      <c r="BM218" s="2206">
        <f t="shared" si="151"/>
        <v>129150</v>
      </c>
      <c r="BN218" s="2206">
        <f t="shared" si="152"/>
        <v>86100</v>
      </c>
      <c r="BO218" s="2245">
        <v>28.7</v>
      </c>
      <c r="BP218" s="2075">
        <v>3000</v>
      </c>
      <c r="BQ218" s="2075">
        <v>4500</v>
      </c>
      <c r="BR218" s="2075">
        <v>3000</v>
      </c>
      <c r="BS218" s="2206">
        <f t="shared" si="168"/>
        <v>10500</v>
      </c>
      <c r="BT218" s="2206">
        <f t="shared" si="169"/>
        <v>301350</v>
      </c>
      <c r="BU218" s="2206">
        <f t="shared" si="153"/>
        <v>86100</v>
      </c>
      <c r="BV218" s="2206">
        <f t="shared" si="154"/>
        <v>129150</v>
      </c>
      <c r="BW218" s="2206">
        <f t="shared" si="155"/>
        <v>86100</v>
      </c>
      <c r="BX218" s="2245">
        <f t="shared" si="131"/>
        <v>0</v>
      </c>
      <c r="BY218" s="2207">
        <f t="shared" si="132"/>
        <v>0</v>
      </c>
      <c r="BZ218" s="2211">
        <f t="shared" si="127"/>
        <v>28.7</v>
      </c>
      <c r="CA218" s="2212">
        <f t="shared" si="128"/>
        <v>301350</v>
      </c>
      <c r="CB218" s="2083"/>
      <c r="CC218" s="2083"/>
      <c r="CD218" s="2237"/>
      <c r="CF218" s="2200"/>
      <c r="CJ218" s="1975"/>
      <c r="CK218" s="1975"/>
      <c r="CL218" s="1975"/>
      <c r="CM218" s="1975"/>
      <c r="CN218" s="1975"/>
      <c r="CO218" s="1975"/>
      <c r="CP218" s="1975"/>
    </row>
    <row r="219" spans="1:94" s="1974" customFormat="1" ht="18" customHeight="1" outlineLevel="1">
      <c r="B219" s="2235"/>
      <c r="C219" s="2201"/>
      <c r="D219" s="2232" t="s">
        <v>3353</v>
      </c>
      <c r="E219" s="2243"/>
      <c r="F219" s="2204"/>
      <c r="G219" s="2244"/>
      <c r="H219" s="2206"/>
      <c r="I219" s="2206"/>
      <c r="J219" s="2206"/>
      <c r="K219" s="2206">
        <f t="shared" si="156"/>
        <v>0</v>
      </c>
      <c r="L219" s="2206">
        <f t="shared" si="157"/>
        <v>0</v>
      </c>
      <c r="M219" s="2206">
        <f t="shared" si="135"/>
        <v>0</v>
      </c>
      <c r="N219" s="2206">
        <f t="shared" si="136"/>
        <v>0</v>
      </c>
      <c r="O219" s="2206">
        <f t="shared" si="137"/>
        <v>0</v>
      </c>
      <c r="P219" s="2244"/>
      <c r="Q219" s="2206"/>
      <c r="R219" s="2206"/>
      <c r="S219" s="2206"/>
      <c r="T219" s="2206">
        <f t="shared" si="158"/>
        <v>0</v>
      </c>
      <c r="U219" s="2206">
        <f t="shared" si="159"/>
        <v>0</v>
      </c>
      <c r="V219" s="2206">
        <f t="shared" si="138"/>
        <v>0</v>
      </c>
      <c r="W219" s="2206">
        <f t="shared" si="139"/>
        <v>0</v>
      </c>
      <c r="X219" s="2206">
        <f t="shared" si="140"/>
        <v>0</v>
      </c>
      <c r="Y219" s="2244">
        <f t="shared" si="129"/>
        <v>0</v>
      </c>
      <c r="Z219" s="2207">
        <f t="shared" si="130"/>
        <v>0</v>
      </c>
      <c r="AA219" s="2244">
        <v>0</v>
      </c>
      <c r="AB219" s="2206"/>
      <c r="AC219" s="2206"/>
      <c r="AD219" s="2206"/>
      <c r="AE219" s="2206">
        <f t="shared" si="160"/>
        <v>0</v>
      </c>
      <c r="AF219" s="2206">
        <f t="shared" si="161"/>
        <v>0</v>
      </c>
      <c r="AG219" s="2206">
        <f t="shared" si="141"/>
        <v>0</v>
      </c>
      <c r="AH219" s="2206">
        <f t="shared" si="142"/>
        <v>0</v>
      </c>
      <c r="AI219" s="2207">
        <f t="shared" si="143"/>
        <v>0</v>
      </c>
      <c r="AJ219" s="2246">
        <v>0</v>
      </c>
      <c r="AK219" s="2075"/>
      <c r="AL219" s="2075"/>
      <c r="AM219" s="2075"/>
      <c r="AN219" s="2206">
        <f t="shared" si="162"/>
        <v>0</v>
      </c>
      <c r="AO219" s="2206">
        <f t="shared" si="163"/>
        <v>0</v>
      </c>
      <c r="AP219" s="2206">
        <f t="shared" si="144"/>
        <v>0</v>
      </c>
      <c r="AQ219" s="2206">
        <f t="shared" si="145"/>
        <v>0</v>
      </c>
      <c r="AR219" s="2206">
        <f t="shared" si="146"/>
        <v>0</v>
      </c>
      <c r="AS219" s="2244">
        <v>0</v>
      </c>
      <c r="AT219" s="2075"/>
      <c r="AU219" s="2075"/>
      <c r="AV219" s="2075"/>
      <c r="AW219" s="2206">
        <f t="shared" si="164"/>
        <v>0</v>
      </c>
      <c r="AX219" s="2206">
        <f t="shared" si="165"/>
        <v>0</v>
      </c>
      <c r="AY219" s="2206">
        <f t="shared" si="147"/>
        <v>0</v>
      </c>
      <c r="AZ219" s="2206">
        <f t="shared" si="148"/>
        <v>0</v>
      </c>
      <c r="BA219" s="2206">
        <f t="shared" si="149"/>
        <v>0</v>
      </c>
      <c r="BB219" s="2244">
        <f t="shared" si="133"/>
        <v>0</v>
      </c>
      <c r="BC219" s="2207">
        <f t="shared" si="134"/>
        <v>0</v>
      </c>
      <c r="BD219" s="2244">
        <f t="shared" si="126"/>
        <v>0</v>
      </c>
      <c r="BE219" s="2207">
        <f t="shared" si="125"/>
        <v>0</v>
      </c>
      <c r="BF219" s="2246">
        <v>0</v>
      </c>
      <c r="BG219" s="2075">
        <v>0</v>
      </c>
      <c r="BH219" s="2075">
        <v>0</v>
      </c>
      <c r="BI219" s="2075">
        <v>0</v>
      </c>
      <c r="BJ219" s="2206">
        <f t="shared" si="166"/>
        <v>0</v>
      </c>
      <c r="BK219" s="2206">
        <f t="shared" si="167"/>
        <v>0</v>
      </c>
      <c r="BL219" s="2206">
        <f t="shared" si="150"/>
        <v>0</v>
      </c>
      <c r="BM219" s="2206">
        <f t="shared" si="151"/>
        <v>0</v>
      </c>
      <c r="BN219" s="2206">
        <f t="shared" si="152"/>
        <v>0</v>
      </c>
      <c r="BO219" s="2244">
        <v>0</v>
      </c>
      <c r="BP219" s="2075">
        <v>0</v>
      </c>
      <c r="BQ219" s="2075">
        <v>0</v>
      </c>
      <c r="BR219" s="2075">
        <v>0</v>
      </c>
      <c r="BS219" s="2206">
        <f t="shared" si="168"/>
        <v>0</v>
      </c>
      <c r="BT219" s="2206">
        <f t="shared" si="169"/>
        <v>0</v>
      </c>
      <c r="BU219" s="2206">
        <f t="shared" si="153"/>
        <v>0</v>
      </c>
      <c r="BV219" s="2206">
        <f t="shared" si="154"/>
        <v>0</v>
      </c>
      <c r="BW219" s="2206">
        <f t="shared" si="155"/>
        <v>0</v>
      </c>
      <c r="BX219" s="2244">
        <f t="shared" si="131"/>
        <v>0</v>
      </c>
      <c r="BY219" s="2207">
        <f t="shared" si="132"/>
        <v>0</v>
      </c>
      <c r="BZ219" s="2211">
        <f t="shared" si="127"/>
        <v>0</v>
      </c>
      <c r="CA219" s="2212">
        <f t="shared" si="128"/>
        <v>0</v>
      </c>
      <c r="CB219" s="2083"/>
      <c r="CC219" s="2083"/>
      <c r="CD219" s="2237"/>
      <c r="CF219" s="2200"/>
    </row>
    <row r="220" spans="1:94" s="1974" customFormat="1" ht="18" customHeight="1" outlineLevel="1">
      <c r="A220" s="2235" t="s">
        <v>3354</v>
      </c>
      <c r="B220" s="2235" t="b">
        <v>1</v>
      </c>
      <c r="C220" s="2201"/>
      <c r="D220" s="2236" t="s">
        <v>3355</v>
      </c>
      <c r="E220" s="2243" t="s">
        <v>3356</v>
      </c>
      <c r="F220" s="2204" t="s">
        <v>365</v>
      </c>
      <c r="G220" s="2244">
        <v>85</v>
      </c>
      <c r="H220" s="2206">
        <v>17800</v>
      </c>
      <c r="I220" s="2206"/>
      <c r="J220" s="2206"/>
      <c r="K220" s="2206">
        <f t="shared" si="156"/>
        <v>17800</v>
      </c>
      <c r="L220" s="2206">
        <f t="shared" si="157"/>
        <v>1513000</v>
      </c>
      <c r="M220" s="2206">
        <f t="shared" si="135"/>
        <v>1513000</v>
      </c>
      <c r="N220" s="2206">
        <f t="shared" si="136"/>
        <v>0</v>
      </c>
      <c r="O220" s="2206">
        <f t="shared" si="137"/>
        <v>0</v>
      </c>
      <c r="P220" s="2244">
        <v>85</v>
      </c>
      <c r="Q220" s="2206">
        <v>17800</v>
      </c>
      <c r="R220" s="2206"/>
      <c r="S220" s="2206"/>
      <c r="T220" s="2206">
        <f t="shared" si="158"/>
        <v>17800</v>
      </c>
      <c r="U220" s="2206">
        <f t="shared" si="159"/>
        <v>1513000</v>
      </c>
      <c r="V220" s="2206">
        <f t="shared" si="138"/>
        <v>1513000</v>
      </c>
      <c r="W220" s="2206">
        <f t="shared" si="139"/>
        <v>0</v>
      </c>
      <c r="X220" s="2206">
        <f t="shared" si="140"/>
        <v>0</v>
      </c>
      <c r="Y220" s="2244">
        <f t="shared" si="129"/>
        <v>0</v>
      </c>
      <c r="Z220" s="2207">
        <f t="shared" si="130"/>
        <v>0</v>
      </c>
      <c r="AA220" s="2244">
        <v>90</v>
      </c>
      <c r="AB220" s="2206">
        <v>13000</v>
      </c>
      <c r="AC220" s="2206">
        <v>15000</v>
      </c>
      <c r="AD220" s="2206">
        <v>5000</v>
      </c>
      <c r="AE220" s="2206">
        <f t="shared" si="160"/>
        <v>33000</v>
      </c>
      <c r="AF220" s="2206">
        <f t="shared" si="161"/>
        <v>2970000</v>
      </c>
      <c r="AG220" s="2206">
        <f t="shared" si="141"/>
        <v>1170000</v>
      </c>
      <c r="AH220" s="2206">
        <f t="shared" si="142"/>
        <v>1350000</v>
      </c>
      <c r="AI220" s="2207">
        <f t="shared" si="143"/>
        <v>450000</v>
      </c>
      <c r="AJ220" s="2246">
        <v>85</v>
      </c>
      <c r="AK220" s="2075">
        <v>13000</v>
      </c>
      <c r="AL220" s="2075">
        <v>15000</v>
      </c>
      <c r="AM220" s="2075">
        <v>5000</v>
      </c>
      <c r="AN220" s="2206">
        <f t="shared" si="162"/>
        <v>33000</v>
      </c>
      <c r="AO220" s="2206">
        <f t="shared" si="163"/>
        <v>2805000</v>
      </c>
      <c r="AP220" s="2206">
        <f t="shared" si="144"/>
        <v>1105000</v>
      </c>
      <c r="AQ220" s="2206">
        <f t="shared" si="145"/>
        <v>1275000</v>
      </c>
      <c r="AR220" s="2206">
        <f t="shared" si="146"/>
        <v>425000</v>
      </c>
      <c r="AS220" s="2244">
        <v>85</v>
      </c>
      <c r="AT220" s="2075">
        <v>13000</v>
      </c>
      <c r="AU220" s="2075">
        <v>15000</v>
      </c>
      <c r="AV220" s="2075">
        <v>5000</v>
      </c>
      <c r="AW220" s="2206">
        <f t="shared" si="164"/>
        <v>33000</v>
      </c>
      <c r="AX220" s="2206">
        <f t="shared" si="165"/>
        <v>2805000</v>
      </c>
      <c r="AY220" s="2206">
        <f t="shared" si="147"/>
        <v>1105000</v>
      </c>
      <c r="AZ220" s="2206">
        <f t="shared" si="148"/>
        <v>1275000</v>
      </c>
      <c r="BA220" s="2206">
        <f t="shared" si="149"/>
        <v>425000</v>
      </c>
      <c r="BB220" s="2244">
        <f t="shared" si="133"/>
        <v>0</v>
      </c>
      <c r="BC220" s="2207">
        <f t="shared" si="134"/>
        <v>0</v>
      </c>
      <c r="BD220" s="2244">
        <f t="shared" si="126"/>
        <v>-5</v>
      </c>
      <c r="BE220" s="2207">
        <f t="shared" si="125"/>
        <v>-165000</v>
      </c>
      <c r="BF220" s="2246">
        <v>85</v>
      </c>
      <c r="BG220" s="2075">
        <v>13000</v>
      </c>
      <c r="BH220" s="2075">
        <v>15000</v>
      </c>
      <c r="BI220" s="2075">
        <v>5000</v>
      </c>
      <c r="BJ220" s="2206">
        <f t="shared" si="166"/>
        <v>33000</v>
      </c>
      <c r="BK220" s="2206">
        <f t="shared" si="167"/>
        <v>2805000</v>
      </c>
      <c r="BL220" s="2206">
        <f t="shared" si="150"/>
        <v>1105000</v>
      </c>
      <c r="BM220" s="2206">
        <f t="shared" si="151"/>
        <v>1275000</v>
      </c>
      <c r="BN220" s="2206">
        <f t="shared" si="152"/>
        <v>425000</v>
      </c>
      <c r="BO220" s="2244">
        <v>85</v>
      </c>
      <c r="BP220" s="2075">
        <v>13000</v>
      </c>
      <c r="BQ220" s="2075">
        <v>15000</v>
      </c>
      <c r="BR220" s="2075">
        <v>5000</v>
      </c>
      <c r="BS220" s="2206">
        <f t="shared" si="168"/>
        <v>33000</v>
      </c>
      <c r="BT220" s="2206">
        <f t="shared" si="169"/>
        <v>2805000</v>
      </c>
      <c r="BU220" s="2206">
        <f t="shared" si="153"/>
        <v>1105000</v>
      </c>
      <c r="BV220" s="2206">
        <f t="shared" si="154"/>
        <v>1275000</v>
      </c>
      <c r="BW220" s="2206">
        <f t="shared" si="155"/>
        <v>425000</v>
      </c>
      <c r="BX220" s="2244">
        <f t="shared" si="131"/>
        <v>0</v>
      </c>
      <c r="BY220" s="2207">
        <f t="shared" si="132"/>
        <v>0</v>
      </c>
      <c r="BZ220" s="2211">
        <f t="shared" si="127"/>
        <v>-5</v>
      </c>
      <c r="CA220" s="2212">
        <f t="shared" si="128"/>
        <v>-165000</v>
      </c>
      <c r="CB220" s="2083"/>
      <c r="CC220" s="2083"/>
      <c r="CD220" s="2237"/>
      <c r="CF220" s="2200"/>
    </row>
    <row r="221" spans="1:94" s="1974" customFormat="1" ht="18" customHeight="1" outlineLevel="1">
      <c r="A221" s="2235" t="s">
        <v>3357</v>
      </c>
      <c r="B221" s="2235" t="b">
        <v>1</v>
      </c>
      <c r="C221" s="2201"/>
      <c r="D221" s="2236" t="s">
        <v>3355</v>
      </c>
      <c r="E221" s="2243" t="s">
        <v>3358</v>
      </c>
      <c r="F221" s="2204" t="s">
        <v>365</v>
      </c>
      <c r="G221" s="2244">
        <v>136</v>
      </c>
      <c r="H221" s="2206">
        <v>31270</v>
      </c>
      <c r="I221" s="2206"/>
      <c r="J221" s="2206"/>
      <c r="K221" s="2206">
        <f t="shared" si="156"/>
        <v>31270</v>
      </c>
      <c r="L221" s="2206">
        <f t="shared" si="157"/>
        <v>4252720</v>
      </c>
      <c r="M221" s="2206">
        <f t="shared" si="135"/>
        <v>4252720</v>
      </c>
      <c r="N221" s="2206">
        <f t="shared" si="136"/>
        <v>0</v>
      </c>
      <c r="O221" s="2206">
        <f t="shared" si="137"/>
        <v>0</v>
      </c>
      <c r="P221" s="2244">
        <v>136</v>
      </c>
      <c r="Q221" s="2206">
        <v>31270</v>
      </c>
      <c r="R221" s="2206"/>
      <c r="S221" s="2206"/>
      <c r="T221" s="2206">
        <f t="shared" si="158"/>
        <v>31270</v>
      </c>
      <c r="U221" s="2206">
        <f t="shared" si="159"/>
        <v>4252720</v>
      </c>
      <c r="V221" s="2206">
        <f t="shared" si="138"/>
        <v>4252720</v>
      </c>
      <c r="W221" s="2206">
        <f t="shared" si="139"/>
        <v>0</v>
      </c>
      <c r="X221" s="2206">
        <f t="shared" si="140"/>
        <v>0</v>
      </c>
      <c r="Y221" s="2244">
        <f t="shared" si="129"/>
        <v>0</v>
      </c>
      <c r="Z221" s="2207">
        <f t="shared" si="130"/>
        <v>0</v>
      </c>
      <c r="AA221" s="2244">
        <v>139</v>
      </c>
      <c r="AB221" s="2206">
        <v>39000</v>
      </c>
      <c r="AC221" s="2206">
        <v>15000</v>
      </c>
      <c r="AD221" s="2206">
        <v>5000</v>
      </c>
      <c r="AE221" s="2206">
        <f t="shared" si="160"/>
        <v>59000</v>
      </c>
      <c r="AF221" s="2206">
        <f t="shared" si="161"/>
        <v>8201000</v>
      </c>
      <c r="AG221" s="2206">
        <f t="shared" si="141"/>
        <v>5421000</v>
      </c>
      <c r="AH221" s="2206">
        <f t="shared" si="142"/>
        <v>2085000</v>
      </c>
      <c r="AI221" s="2207">
        <f t="shared" si="143"/>
        <v>695000</v>
      </c>
      <c r="AJ221" s="2246">
        <v>136</v>
      </c>
      <c r="AK221" s="2075">
        <v>39000</v>
      </c>
      <c r="AL221" s="2075">
        <v>15000</v>
      </c>
      <c r="AM221" s="2075">
        <v>5000</v>
      </c>
      <c r="AN221" s="2206">
        <f t="shared" si="162"/>
        <v>59000</v>
      </c>
      <c r="AO221" s="2206">
        <f t="shared" si="163"/>
        <v>8024000</v>
      </c>
      <c r="AP221" s="2206">
        <f t="shared" si="144"/>
        <v>5304000</v>
      </c>
      <c r="AQ221" s="2206">
        <f t="shared" si="145"/>
        <v>2040000</v>
      </c>
      <c r="AR221" s="2206">
        <f t="shared" si="146"/>
        <v>680000</v>
      </c>
      <c r="AS221" s="2244">
        <v>136</v>
      </c>
      <c r="AT221" s="2075">
        <v>39000</v>
      </c>
      <c r="AU221" s="2075">
        <v>15000</v>
      </c>
      <c r="AV221" s="2075">
        <v>5000</v>
      </c>
      <c r="AW221" s="2206">
        <f t="shared" si="164"/>
        <v>59000</v>
      </c>
      <c r="AX221" s="2206">
        <f t="shared" si="165"/>
        <v>8024000</v>
      </c>
      <c r="AY221" s="2206">
        <f t="shared" si="147"/>
        <v>5304000</v>
      </c>
      <c r="AZ221" s="2206">
        <f t="shared" si="148"/>
        <v>2040000</v>
      </c>
      <c r="BA221" s="2206">
        <f t="shared" si="149"/>
        <v>680000</v>
      </c>
      <c r="BB221" s="2244">
        <f t="shared" si="133"/>
        <v>0</v>
      </c>
      <c r="BC221" s="2207">
        <f t="shared" si="134"/>
        <v>0</v>
      </c>
      <c r="BD221" s="2244">
        <f t="shared" si="126"/>
        <v>-3</v>
      </c>
      <c r="BE221" s="2207">
        <f t="shared" si="125"/>
        <v>-177000</v>
      </c>
      <c r="BF221" s="2246">
        <v>136</v>
      </c>
      <c r="BG221" s="2075">
        <v>39000</v>
      </c>
      <c r="BH221" s="2075">
        <v>15000</v>
      </c>
      <c r="BI221" s="2075">
        <v>5000</v>
      </c>
      <c r="BJ221" s="2206">
        <f t="shared" si="166"/>
        <v>59000</v>
      </c>
      <c r="BK221" s="2206">
        <f t="shared" si="167"/>
        <v>8024000</v>
      </c>
      <c r="BL221" s="2206">
        <f t="shared" si="150"/>
        <v>5304000</v>
      </c>
      <c r="BM221" s="2206">
        <f t="shared" si="151"/>
        <v>2040000</v>
      </c>
      <c r="BN221" s="2206">
        <f t="shared" si="152"/>
        <v>680000</v>
      </c>
      <c r="BO221" s="2244">
        <v>136</v>
      </c>
      <c r="BP221" s="2075">
        <v>39000</v>
      </c>
      <c r="BQ221" s="2075">
        <v>15000</v>
      </c>
      <c r="BR221" s="2075">
        <v>5000</v>
      </c>
      <c r="BS221" s="2206">
        <f t="shared" si="168"/>
        <v>59000</v>
      </c>
      <c r="BT221" s="2206">
        <f t="shared" si="169"/>
        <v>8024000</v>
      </c>
      <c r="BU221" s="2206">
        <f t="shared" si="153"/>
        <v>5304000</v>
      </c>
      <c r="BV221" s="2206">
        <f t="shared" si="154"/>
        <v>2040000</v>
      </c>
      <c r="BW221" s="2206">
        <f t="shared" si="155"/>
        <v>680000</v>
      </c>
      <c r="BX221" s="2244">
        <f t="shared" si="131"/>
        <v>0</v>
      </c>
      <c r="BY221" s="2207">
        <f t="shared" si="132"/>
        <v>0</v>
      </c>
      <c r="BZ221" s="2211">
        <f t="shared" si="127"/>
        <v>-3</v>
      </c>
      <c r="CA221" s="2212">
        <f t="shared" si="128"/>
        <v>-177000</v>
      </c>
      <c r="CB221" s="2247"/>
      <c r="CC221" s="2083"/>
      <c r="CD221" s="2237"/>
      <c r="CF221" s="2200"/>
    </row>
    <row r="222" spans="1:94" s="1974" customFormat="1" ht="18" customHeight="1" outlineLevel="1">
      <c r="A222" s="2235" t="s">
        <v>3359</v>
      </c>
      <c r="B222" s="2235" t="b">
        <v>1</v>
      </c>
      <c r="C222" s="2201"/>
      <c r="D222" s="2236" t="s">
        <v>3360</v>
      </c>
      <c r="E222" s="2243" t="s">
        <v>3361</v>
      </c>
      <c r="F222" s="2204" t="s">
        <v>365</v>
      </c>
      <c r="G222" s="2244">
        <v>198.4</v>
      </c>
      <c r="H222" s="2206">
        <v>10130</v>
      </c>
      <c r="I222" s="2206">
        <v>5400</v>
      </c>
      <c r="J222" s="2206"/>
      <c r="K222" s="2206">
        <f t="shared" si="156"/>
        <v>15530</v>
      </c>
      <c r="L222" s="2206">
        <f t="shared" si="157"/>
        <v>3081152</v>
      </c>
      <c r="M222" s="2206">
        <f t="shared" si="135"/>
        <v>2009792</v>
      </c>
      <c r="N222" s="2206">
        <f t="shared" si="136"/>
        <v>1071360</v>
      </c>
      <c r="O222" s="2206">
        <f t="shared" si="137"/>
        <v>0</v>
      </c>
      <c r="P222" s="2244">
        <v>198.4</v>
      </c>
      <c r="Q222" s="2206">
        <v>10130</v>
      </c>
      <c r="R222" s="2206">
        <v>5400</v>
      </c>
      <c r="S222" s="2206"/>
      <c r="T222" s="2206">
        <f t="shared" si="158"/>
        <v>15530</v>
      </c>
      <c r="U222" s="2206">
        <f t="shared" si="159"/>
        <v>3081152</v>
      </c>
      <c r="V222" s="2206">
        <f t="shared" si="138"/>
        <v>2009792</v>
      </c>
      <c r="W222" s="2206">
        <f t="shared" si="139"/>
        <v>1071360</v>
      </c>
      <c r="X222" s="2206">
        <f t="shared" si="140"/>
        <v>0</v>
      </c>
      <c r="Y222" s="2245">
        <f t="shared" si="129"/>
        <v>0</v>
      </c>
      <c r="Z222" s="2207">
        <f t="shared" si="130"/>
        <v>0</v>
      </c>
      <c r="AA222" s="2245">
        <v>153.80000000000001</v>
      </c>
      <c r="AB222" s="2206">
        <v>13000</v>
      </c>
      <c r="AC222" s="2206">
        <v>3000</v>
      </c>
      <c r="AD222" s="2206">
        <v>10000</v>
      </c>
      <c r="AE222" s="2206">
        <f t="shared" si="160"/>
        <v>26000</v>
      </c>
      <c r="AF222" s="2206">
        <f t="shared" si="161"/>
        <v>3998800</v>
      </c>
      <c r="AG222" s="2206">
        <f t="shared" si="141"/>
        <v>1999400</v>
      </c>
      <c r="AH222" s="2206">
        <f t="shared" si="142"/>
        <v>461400</v>
      </c>
      <c r="AI222" s="2207">
        <f t="shared" si="143"/>
        <v>1538000</v>
      </c>
      <c r="AJ222" s="2246">
        <v>198.4</v>
      </c>
      <c r="AK222" s="2075">
        <v>13000</v>
      </c>
      <c r="AL222" s="2075">
        <v>3000</v>
      </c>
      <c r="AM222" s="2075">
        <v>10000</v>
      </c>
      <c r="AN222" s="2206">
        <f t="shared" si="162"/>
        <v>26000</v>
      </c>
      <c r="AO222" s="2206">
        <f t="shared" si="163"/>
        <v>5158400</v>
      </c>
      <c r="AP222" s="2206">
        <f t="shared" si="144"/>
        <v>2579200</v>
      </c>
      <c r="AQ222" s="2206">
        <f t="shared" si="145"/>
        <v>595200</v>
      </c>
      <c r="AR222" s="2206">
        <f t="shared" si="146"/>
        <v>1984000</v>
      </c>
      <c r="AS222" s="2245">
        <v>198.4</v>
      </c>
      <c r="AT222" s="2075">
        <v>13000</v>
      </c>
      <c r="AU222" s="2075">
        <v>3000</v>
      </c>
      <c r="AV222" s="2075">
        <v>10000</v>
      </c>
      <c r="AW222" s="2206">
        <f t="shared" si="164"/>
        <v>26000</v>
      </c>
      <c r="AX222" s="2206">
        <f t="shared" si="165"/>
        <v>5158400</v>
      </c>
      <c r="AY222" s="2206">
        <f t="shared" si="147"/>
        <v>2579200</v>
      </c>
      <c r="AZ222" s="2206">
        <f t="shared" si="148"/>
        <v>595200</v>
      </c>
      <c r="BA222" s="2206">
        <f t="shared" si="149"/>
        <v>1984000</v>
      </c>
      <c r="BB222" s="2245">
        <f t="shared" si="133"/>
        <v>0</v>
      </c>
      <c r="BC222" s="2207">
        <f t="shared" si="134"/>
        <v>0</v>
      </c>
      <c r="BD222" s="2245">
        <f t="shared" si="126"/>
        <v>44.599999999999994</v>
      </c>
      <c r="BE222" s="2207">
        <f t="shared" si="125"/>
        <v>1159600</v>
      </c>
      <c r="BF222" s="2246">
        <v>198.4</v>
      </c>
      <c r="BG222" s="2075">
        <v>13000</v>
      </c>
      <c r="BH222" s="2075">
        <v>3000</v>
      </c>
      <c r="BI222" s="2075">
        <v>10000</v>
      </c>
      <c r="BJ222" s="2206">
        <f t="shared" si="166"/>
        <v>26000</v>
      </c>
      <c r="BK222" s="2206">
        <f t="shared" si="167"/>
        <v>5158400</v>
      </c>
      <c r="BL222" s="2206">
        <f t="shared" si="150"/>
        <v>2579200</v>
      </c>
      <c r="BM222" s="2206">
        <f t="shared" si="151"/>
        <v>595200</v>
      </c>
      <c r="BN222" s="2206">
        <f t="shared" si="152"/>
        <v>1984000</v>
      </c>
      <c r="BO222" s="2245">
        <v>198.4</v>
      </c>
      <c r="BP222" s="2075">
        <v>13000</v>
      </c>
      <c r="BQ222" s="2075">
        <v>3000</v>
      </c>
      <c r="BR222" s="2075">
        <v>10000</v>
      </c>
      <c r="BS222" s="2206">
        <f t="shared" si="168"/>
        <v>26000</v>
      </c>
      <c r="BT222" s="2206">
        <f t="shared" si="169"/>
        <v>5158400</v>
      </c>
      <c r="BU222" s="2206">
        <f t="shared" si="153"/>
        <v>2579200</v>
      </c>
      <c r="BV222" s="2206">
        <f t="shared" si="154"/>
        <v>595200</v>
      </c>
      <c r="BW222" s="2206">
        <f t="shared" si="155"/>
        <v>1984000</v>
      </c>
      <c r="BX222" s="2245">
        <f t="shared" si="131"/>
        <v>0</v>
      </c>
      <c r="BY222" s="2207">
        <f t="shared" si="132"/>
        <v>0</v>
      </c>
      <c r="BZ222" s="2211">
        <f t="shared" si="127"/>
        <v>44.599999999999994</v>
      </c>
      <c r="CA222" s="2212">
        <f t="shared" si="128"/>
        <v>1159600</v>
      </c>
      <c r="CB222" s="2247"/>
      <c r="CC222" s="2083"/>
      <c r="CD222" s="2237"/>
      <c r="CF222" s="2200"/>
    </row>
    <row r="223" spans="1:94" s="1974" customFormat="1" ht="18" customHeight="1" outlineLevel="1">
      <c r="A223" s="2235" t="s">
        <v>3362</v>
      </c>
      <c r="B223" s="2235" t="b">
        <v>1</v>
      </c>
      <c r="C223" s="2201"/>
      <c r="D223" s="2236" t="s">
        <v>3360</v>
      </c>
      <c r="E223" s="2243" t="s">
        <v>3363</v>
      </c>
      <c r="F223" s="2204" t="s">
        <v>365</v>
      </c>
      <c r="G223" s="2244">
        <v>97</v>
      </c>
      <c r="H223" s="2206">
        <v>16880</v>
      </c>
      <c r="I223" s="2206">
        <v>6800</v>
      </c>
      <c r="J223" s="2206"/>
      <c r="K223" s="2206">
        <f t="shared" si="156"/>
        <v>23680</v>
      </c>
      <c r="L223" s="2206">
        <f t="shared" si="157"/>
        <v>2296960</v>
      </c>
      <c r="M223" s="2206">
        <f t="shared" si="135"/>
        <v>1637360</v>
      </c>
      <c r="N223" s="2206">
        <f t="shared" si="136"/>
        <v>659600</v>
      </c>
      <c r="O223" s="2206">
        <f t="shared" si="137"/>
        <v>0</v>
      </c>
      <c r="P223" s="2244">
        <v>97</v>
      </c>
      <c r="Q223" s="2206">
        <v>16880</v>
      </c>
      <c r="R223" s="2206">
        <v>6800</v>
      </c>
      <c r="S223" s="2206"/>
      <c r="T223" s="2206">
        <f t="shared" si="158"/>
        <v>23680</v>
      </c>
      <c r="U223" s="2206">
        <f t="shared" si="159"/>
        <v>2296960</v>
      </c>
      <c r="V223" s="2206">
        <f t="shared" si="138"/>
        <v>1637360</v>
      </c>
      <c r="W223" s="2206">
        <f t="shared" si="139"/>
        <v>659600</v>
      </c>
      <c r="X223" s="2206">
        <f t="shared" si="140"/>
        <v>0</v>
      </c>
      <c r="Y223" s="2244">
        <f t="shared" si="129"/>
        <v>0</v>
      </c>
      <c r="Z223" s="2207">
        <f t="shared" si="130"/>
        <v>0</v>
      </c>
      <c r="AA223" s="2244">
        <v>97</v>
      </c>
      <c r="AB223" s="2206">
        <v>30000</v>
      </c>
      <c r="AC223" s="2206">
        <v>3000</v>
      </c>
      <c r="AD223" s="2206">
        <v>15000</v>
      </c>
      <c r="AE223" s="2206">
        <f t="shared" si="160"/>
        <v>48000</v>
      </c>
      <c r="AF223" s="2206">
        <f t="shared" si="161"/>
        <v>4656000</v>
      </c>
      <c r="AG223" s="2206">
        <f t="shared" si="141"/>
        <v>2910000</v>
      </c>
      <c r="AH223" s="2206">
        <f t="shared" si="142"/>
        <v>291000</v>
      </c>
      <c r="AI223" s="2207">
        <f t="shared" si="143"/>
        <v>1455000</v>
      </c>
      <c r="AJ223" s="2246">
        <v>97</v>
      </c>
      <c r="AK223" s="2075">
        <v>30000</v>
      </c>
      <c r="AL223" s="2075">
        <v>3000</v>
      </c>
      <c r="AM223" s="2075">
        <v>15000</v>
      </c>
      <c r="AN223" s="2206">
        <f t="shared" si="162"/>
        <v>48000</v>
      </c>
      <c r="AO223" s="2206">
        <f t="shared" si="163"/>
        <v>4656000</v>
      </c>
      <c r="AP223" s="2206">
        <f t="shared" si="144"/>
        <v>2910000</v>
      </c>
      <c r="AQ223" s="2206">
        <f t="shared" si="145"/>
        <v>291000</v>
      </c>
      <c r="AR223" s="2206">
        <f t="shared" si="146"/>
        <v>1455000</v>
      </c>
      <c r="AS223" s="2244">
        <v>97</v>
      </c>
      <c r="AT223" s="2075">
        <v>30000</v>
      </c>
      <c r="AU223" s="2075">
        <v>3000</v>
      </c>
      <c r="AV223" s="2075">
        <v>15000</v>
      </c>
      <c r="AW223" s="2206">
        <f t="shared" si="164"/>
        <v>48000</v>
      </c>
      <c r="AX223" s="2206">
        <f t="shared" si="165"/>
        <v>4656000</v>
      </c>
      <c r="AY223" s="2206">
        <f t="shared" si="147"/>
        <v>2910000</v>
      </c>
      <c r="AZ223" s="2206">
        <f t="shared" si="148"/>
        <v>291000</v>
      </c>
      <c r="BA223" s="2206">
        <f t="shared" si="149"/>
        <v>1455000</v>
      </c>
      <c r="BB223" s="2244">
        <f t="shared" si="133"/>
        <v>0</v>
      </c>
      <c r="BC223" s="2207">
        <f t="shared" si="134"/>
        <v>0</v>
      </c>
      <c r="BD223" s="2244">
        <f t="shared" si="126"/>
        <v>0</v>
      </c>
      <c r="BE223" s="2207">
        <f t="shared" si="125"/>
        <v>0</v>
      </c>
      <c r="BF223" s="2246">
        <v>97</v>
      </c>
      <c r="BG223" s="2075">
        <v>30000</v>
      </c>
      <c r="BH223" s="2075">
        <v>3000</v>
      </c>
      <c r="BI223" s="2075">
        <v>15000</v>
      </c>
      <c r="BJ223" s="2206">
        <f t="shared" si="166"/>
        <v>48000</v>
      </c>
      <c r="BK223" s="2206">
        <f t="shared" si="167"/>
        <v>4656000</v>
      </c>
      <c r="BL223" s="2206">
        <f t="shared" si="150"/>
        <v>2910000</v>
      </c>
      <c r="BM223" s="2206">
        <f t="shared" si="151"/>
        <v>291000</v>
      </c>
      <c r="BN223" s="2206">
        <f t="shared" si="152"/>
        <v>1455000</v>
      </c>
      <c r="BO223" s="2244">
        <v>97</v>
      </c>
      <c r="BP223" s="2075">
        <v>30000</v>
      </c>
      <c r="BQ223" s="2075">
        <v>3000</v>
      </c>
      <c r="BR223" s="2075">
        <v>15000</v>
      </c>
      <c r="BS223" s="2206">
        <f t="shared" si="168"/>
        <v>48000</v>
      </c>
      <c r="BT223" s="2206">
        <f t="shared" si="169"/>
        <v>4656000</v>
      </c>
      <c r="BU223" s="2206">
        <f t="shared" si="153"/>
        <v>2910000</v>
      </c>
      <c r="BV223" s="2206">
        <f t="shared" si="154"/>
        <v>291000</v>
      </c>
      <c r="BW223" s="2206">
        <f t="shared" si="155"/>
        <v>1455000</v>
      </c>
      <c r="BX223" s="2244">
        <f t="shared" si="131"/>
        <v>0</v>
      </c>
      <c r="BY223" s="2207">
        <f t="shared" si="132"/>
        <v>0</v>
      </c>
      <c r="BZ223" s="2211">
        <f t="shared" si="127"/>
        <v>0</v>
      </c>
      <c r="CA223" s="2212">
        <f t="shared" si="128"/>
        <v>0</v>
      </c>
      <c r="CB223" s="2083"/>
      <c r="CC223" s="2083"/>
      <c r="CD223" s="2237"/>
      <c r="CF223" s="2200"/>
    </row>
    <row r="224" spans="1:94" s="1974" customFormat="1" ht="18" customHeight="1" outlineLevel="1">
      <c r="B224" s="2235"/>
      <c r="C224" s="2201"/>
      <c r="D224" s="2232" t="s">
        <v>3364</v>
      </c>
      <c r="E224" s="2243"/>
      <c r="F224" s="2204"/>
      <c r="G224" s="2244"/>
      <c r="H224" s="2206"/>
      <c r="I224" s="2206"/>
      <c r="J224" s="2206"/>
      <c r="K224" s="2206">
        <f t="shared" si="156"/>
        <v>0</v>
      </c>
      <c r="L224" s="2206">
        <f t="shared" si="157"/>
        <v>0</v>
      </c>
      <c r="M224" s="2206">
        <f t="shared" si="135"/>
        <v>0</v>
      </c>
      <c r="N224" s="2206">
        <f t="shared" si="136"/>
        <v>0</v>
      </c>
      <c r="O224" s="2206">
        <f t="shared" si="137"/>
        <v>0</v>
      </c>
      <c r="P224" s="2244"/>
      <c r="Q224" s="2206"/>
      <c r="R224" s="2206"/>
      <c r="S224" s="2206"/>
      <c r="T224" s="2206">
        <f t="shared" si="158"/>
        <v>0</v>
      </c>
      <c r="U224" s="2206">
        <f t="shared" si="159"/>
        <v>0</v>
      </c>
      <c r="V224" s="2206">
        <f t="shared" si="138"/>
        <v>0</v>
      </c>
      <c r="W224" s="2206">
        <f t="shared" si="139"/>
        <v>0</v>
      </c>
      <c r="X224" s="2206">
        <f t="shared" si="140"/>
        <v>0</v>
      </c>
      <c r="Y224" s="2244">
        <f t="shared" si="129"/>
        <v>0</v>
      </c>
      <c r="Z224" s="2207">
        <f t="shared" si="130"/>
        <v>0</v>
      </c>
      <c r="AA224" s="2244">
        <v>0</v>
      </c>
      <c r="AB224" s="2206"/>
      <c r="AC224" s="2206"/>
      <c r="AD224" s="2206"/>
      <c r="AE224" s="2206">
        <f t="shared" si="160"/>
        <v>0</v>
      </c>
      <c r="AF224" s="2206">
        <f t="shared" si="161"/>
        <v>0</v>
      </c>
      <c r="AG224" s="2206">
        <f t="shared" si="141"/>
        <v>0</v>
      </c>
      <c r="AH224" s="2206">
        <f t="shared" si="142"/>
        <v>0</v>
      </c>
      <c r="AI224" s="2207">
        <f t="shared" si="143"/>
        <v>0</v>
      </c>
      <c r="AJ224" s="2246">
        <v>0</v>
      </c>
      <c r="AK224" s="2075"/>
      <c r="AL224" s="2075"/>
      <c r="AM224" s="2075"/>
      <c r="AN224" s="2206">
        <f t="shared" si="162"/>
        <v>0</v>
      </c>
      <c r="AO224" s="2206">
        <f t="shared" si="163"/>
        <v>0</v>
      </c>
      <c r="AP224" s="2206">
        <f t="shared" si="144"/>
        <v>0</v>
      </c>
      <c r="AQ224" s="2206">
        <f t="shared" si="145"/>
        <v>0</v>
      </c>
      <c r="AR224" s="2206">
        <f t="shared" si="146"/>
        <v>0</v>
      </c>
      <c r="AS224" s="2244">
        <v>0</v>
      </c>
      <c r="AT224" s="2075"/>
      <c r="AU224" s="2075"/>
      <c r="AV224" s="2075"/>
      <c r="AW224" s="2206">
        <f t="shared" si="164"/>
        <v>0</v>
      </c>
      <c r="AX224" s="2206">
        <f t="shared" si="165"/>
        <v>0</v>
      </c>
      <c r="AY224" s="2206">
        <f t="shared" si="147"/>
        <v>0</v>
      </c>
      <c r="AZ224" s="2206">
        <f t="shared" si="148"/>
        <v>0</v>
      </c>
      <c r="BA224" s="2206">
        <f t="shared" si="149"/>
        <v>0</v>
      </c>
      <c r="BB224" s="2244">
        <f t="shared" si="133"/>
        <v>0</v>
      </c>
      <c r="BC224" s="2207">
        <f t="shared" si="134"/>
        <v>0</v>
      </c>
      <c r="BD224" s="2244">
        <f t="shared" si="126"/>
        <v>0</v>
      </c>
      <c r="BE224" s="2207">
        <f t="shared" si="125"/>
        <v>0</v>
      </c>
      <c r="BF224" s="2246">
        <v>0</v>
      </c>
      <c r="BG224" s="2075">
        <v>0</v>
      </c>
      <c r="BH224" s="2075">
        <v>0</v>
      </c>
      <c r="BI224" s="2075">
        <v>0</v>
      </c>
      <c r="BJ224" s="2206">
        <f t="shared" si="166"/>
        <v>0</v>
      </c>
      <c r="BK224" s="2206">
        <f t="shared" si="167"/>
        <v>0</v>
      </c>
      <c r="BL224" s="2206">
        <f t="shared" si="150"/>
        <v>0</v>
      </c>
      <c r="BM224" s="2206">
        <f t="shared" si="151"/>
        <v>0</v>
      </c>
      <c r="BN224" s="2206">
        <f t="shared" si="152"/>
        <v>0</v>
      </c>
      <c r="BO224" s="2244">
        <v>0</v>
      </c>
      <c r="BP224" s="2075">
        <v>0</v>
      </c>
      <c r="BQ224" s="2075">
        <v>0</v>
      </c>
      <c r="BR224" s="2075">
        <v>0</v>
      </c>
      <c r="BS224" s="2206">
        <f t="shared" si="168"/>
        <v>0</v>
      </c>
      <c r="BT224" s="2206">
        <f t="shared" si="169"/>
        <v>0</v>
      </c>
      <c r="BU224" s="2206">
        <f t="shared" si="153"/>
        <v>0</v>
      </c>
      <c r="BV224" s="2206">
        <f t="shared" si="154"/>
        <v>0</v>
      </c>
      <c r="BW224" s="2206">
        <f t="shared" si="155"/>
        <v>0</v>
      </c>
      <c r="BX224" s="2244">
        <f t="shared" si="131"/>
        <v>0</v>
      </c>
      <c r="BY224" s="2207">
        <f t="shared" si="132"/>
        <v>0</v>
      </c>
      <c r="BZ224" s="2211">
        <f t="shared" si="127"/>
        <v>0</v>
      </c>
      <c r="CA224" s="2212">
        <f t="shared" si="128"/>
        <v>0</v>
      </c>
      <c r="CB224" s="2083"/>
      <c r="CC224" s="2083"/>
      <c r="CD224" s="2237"/>
      <c r="CF224" s="2200"/>
    </row>
    <row r="225" spans="1:94" s="1974" customFormat="1" ht="18" customHeight="1" outlineLevel="1">
      <c r="A225" s="2235" t="s">
        <v>3365</v>
      </c>
      <c r="B225" s="2235" t="b">
        <v>1</v>
      </c>
      <c r="C225" s="2201"/>
      <c r="D225" s="2236" t="s">
        <v>3366</v>
      </c>
      <c r="E225" s="2243" t="s">
        <v>3367</v>
      </c>
      <c r="F225" s="2204" t="s">
        <v>3368</v>
      </c>
      <c r="G225" s="2244">
        <v>514</v>
      </c>
      <c r="H225" s="2206">
        <v>2060</v>
      </c>
      <c r="I225" s="2206"/>
      <c r="J225" s="2206"/>
      <c r="K225" s="2206">
        <f t="shared" si="156"/>
        <v>2060</v>
      </c>
      <c r="L225" s="2206">
        <f t="shared" si="157"/>
        <v>1058840</v>
      </c>
      <c r="M225" s="2206">
        <f t="shared" si="135"/>
        <v>1058840</v>
      </c>
      <c r="N225" s="2206">
        <f t="shared" si="136"/>
        <v>0</v>
      </c>
      <c r="O225" s="2206">
        <f t="shared" si="137"/>
        <v>0</v>
      </c>
      <c r="P225" s="2244">
        <v>514</v>
      </c>
      <c r="Q225" s="2206">
        <v>2060</v>
      </c>
      <c r="R225" s="2206"/>
      <c r="S225" s="2206"/>
      <c r="T225" s="2206">
        <f t="shared" si="158"/>
        <v>2060</v>
      </c>
      <c r="U225" s="2206">
        <f t="shared" si="159"/>
        <v>1058840</v>
      </c>
      <c r="V225" s="2206">
        <f t="shared" si="138"/>
        <v>1058840</v>
      </c>
      <c r="W225" s="2206">
        <f t="shared" si="139"/>
        <v>0</v>
      </c>
      <c r="X225" s="2206">
        <f t="shared" si="140"/>
        <v>0</v>
      </c>
      <c r="Y225" s="2244">
        <f t="shared" si="129"/>
        <v>0</v>
      </c>
      <c r="Z225" s="2207">
        <f t="shared" si="130"/>
        <v>0</v>
      </c>
      <c r="AA225" s="2244">
        <v>1600</v>
      </c>
      <c r="AB225" s="2206">
        <v>3000</v>
      </c>
      <c r="AC225" s="2206"/>
      <c r="AD225" s="2206">
        <v>5500</v>
      </c>
      <c r="AE225" s="2206">
        <f t="shared" si="160"/>
        <v>8500</v>
      </c>
      <c r="AF225" s="2206">
        <f t="shared" si="161"/>
        <v>13600000</v>
      </c>
      <c r="AG225" s="2206">
        <f t="shared" si="141"/>
        <v>4800000</v>
      </c>
      <c r="AH225" s="2206">
        <f t="shared" si="142"/>
        <v>0</v>
      </c>
      <c r="AI225" s="2207">
        <f t="shared" si="143"/>
        <v>8800000</v>
      </c>
      <c r="AJ225" s="2246">
        <v>514</v>
      </c>
      <c r="AK225" s="2075">
        <v>3000</v>
      </c>
      <c r="AL225" s="2075"/>
      <c r="AM225" s="2075">
        <v>5500</v>
      </c>
      <c r="AN225" s="2206">
        <f t="shared" si="162"/>
        <v>8500</v>
      </c>
      <c r="AO225" s="2206">
        <f t="shared" si="163"/>
        <v>4369000</v>
      </c>
      <c r="AP225" s="2206">
        <f t="shared" si="144"/>
        <v>1542000</v>
      </c>
      <c r="AQ225" s="2206">
        <f t="shared" si="145"/>
        <v>0</v>
      </c>
      <c r="AR225" s="2206">
        <f t="shared" si="146"/>
        <v>2827000</v>
      </c>
      <c r="AS225" s="2244">
        <v>514</v>
      </c>
      <c r="AT225" s="2075">
        <v>3000</v>
      </c>
      <c r="AU225" s="2075"/>
      <c r="AV225" s="2075">
        <v>5500</v>
      </c>
      <c r="AW225" s="2206">
        <f t="shared" si="164"/>
        <v>8500</v>
      </c>
      <c r="AX225" s="2206">
        <f t="shared" si="165"/>
        <v>4369000</v>
      </c>
      <c r="AY225" s="2206">
        <f t="shared" si="147"/>
        <v>1542000</v>
      </c>
      <c r="AZ225" s="2206">
        <f t="shared" si="148"/>
        <v>0</v>
      </c>
      <c r="BA225" s="2206">
        <f t="shared" si="149"/>
        <v>2827000</v>
      </c>
      <c r="BB225" s="2244">
        <f t="shared" si="133"/>
        <v>0</v>
      </c>
      <c r="BC225" s="2207">
        <f t="shared" si="134"/>
        <v>0</v>
      </c>
      <c r="BD225" s="2244">
        <f t="shared" si="126"/>
        <v>-1086</v>
      </c>
      <c r="BE225" s="2207">
        <f t="shared" si="125"/>
        <v>-9231000</v>
      </c>
      <c r="BF225" s="2246">
        <v>514</v>
      </c>
      <c r="BG225" s="2075">
        <v>3000</v>
      </c>
      <c r="BH225" s="2075">
        <v>0</v>
      </c>
      <c r="BI225" s="2075">
        <v>5500</v>
      </c>
      <c r="BJ225" s="2206">
        <f t="shared" si="166"/>
        <v>8500</v>
      </c>
      <c r="BK225" s="2206">
        <f t="shared" si="167"/>
        <v>4369000</v>
      </c>
      <c r="BL225" s="2206">
        <f t="shared" si="150"/>
        <v>1542000</v>
      </c>
      <c r="BM225" s="2206">
        <f t="shared" si="151"/>
        <v>0</v>
      </c>
      <c r="BN225" s="2206">
        <f t="shared" si="152"/>
        <v>2827000</v>
      </c>
      <c r="BO225" s="2244">
        <v>514</v>
      </c>
      <c r="BP225" s="2075">
        <v>3000</v>
      </c>
      <c r="BQ225" s="2075">
        <v>0</v>
      </c>
      <c r="BR225" s="2075">
        <v>5500</v>
      </c>
      <c r="BS225" s="2206">
        <f t="shared" si="168"/>
        <v>8500</v>
      </c>
      <c r="BT225" s="2206">
        <f t="shared" si="169"/>
        <v>4369000</v>
      </c>
      <c r="BU225" s="2206">
        <f t="shared" si="153"/>
        <v>1542000</v>
      </c>
      <c r="BV225" s="2206">
        <f t="shared" si="154"/>
        <v>0</v>
      </c>
      <c r="BW225" s="2206">
        <f t="shared" si="155"/>
        <v>2827000</v>
      </c>
      <c r="BX225" s="2244">
        <f t="shared" si="131"/>
        <v>0</v>
      </c>
      <c r="BY225" s="2207">
        <f t="shared" si="132"/>
        <v>0</v>
      </c>
      <c r="BZ225" s="2211">
        <f t="shared" si="127"/>
        <v>-1086</v>
      </c>
      <c r="CA225" s="2212">
        <f t="shared" si="128"/>
        <v>-9231000</v>
      </c>
      <c r="CB225" s="2083"/>
      <c r="CC225" s="2083"/>
      <c r="CD225" s="2237"/>
      <c r="CF225" s="2200"/>
    </row>
    <row r="226" spans="1:94" s="1974" customFormat="1" ht="18" customHeight="1" outlineLevel="1">
      <c r="A226" s="2250" t="s">
        <v>3369</v>
      </c>
      <c r="B226" s="2250" t="b">
        <v>1</v>
      </c>
      <c r="C226" s="2201"/>
      <c r="D226" s="2236" t="s">
        <v>3370</v>
      </c>
      <c r="E226" s="2243" t="s">
        <v>3367</v>
      </c>
      <c r="F226" s="2204" t="s">
        <v>3368</v>
      </c>
      <c r="G226" s="2244">
        <v>1239</v>
      </c>
      <c r="H226" s="2251">
        <v>3649</v>
      </c>
      <c r="I226" s="2251"/>
      <c r="J226" s="2251"/>
      <c r="K226" s="2206">
        <f t="shared" si="156"/>
        <v>3649</v>
      </c>
      <c r="L226" s="2206">
        <f t="shared" si="157"/>
        <v>4521111</v>
      </c>
      <c r="M226" s="2251">
        <f t="shared" si="135"/>
        <v>4521111</v>
      </c>
      <c r="N226" s="2251">
        <f t="shared" si="136"/>
        <v>0</v>
      </c>
      <c r="O226" s="2251">
        <f t="shared" si="137"/>
        <v>0</v>
      </c>
      <c r="P226" s="2244">
        <v>1239</v>
      </c>
      <c r="Q226" s="2206">
        <v>3649</v>
      </c>
      <c r="R226" s="2206"/>
      <c r="S226" s="2206"/>
      <c r="T226" s="2206">
        <f t="shared" si="158"/>
        <v>3649</v>
      </c>
      <c r="U226" s="2206">
        <f t="shared" si="159"/>
        <v>4521111</v>
      </c>
      <c r="V226" s="2251">
        <f t="shared" si="138"/>
        <v>4521111</v>
      </c>
      <c r="W226" s="2251">
        <f t="shared" si="139"/>
        <v>0</v>
      </c>
      <c r="X226" s="2251">
        <f t="shared" si="140"/>
        <v>0</v>
      </c>
      <c r="Y226" s="2244">
        <f t="shared" si="129"/>
        <v>0</v>
      </c>
      <c r="Z226" s="2207">
        <f t="shared" si="130"/>
        <v>0</v>
      </c>
      <c r="AA226" s="2244"/>
      <c r="AB226" s="2251"/>
      <c r="AC226" s="2251"/>
      <c r="AD226" s="2251"/>
      <c r="AE226" s="2206">
        <f t="shared" si="160"/>
        <v>0</v>
      </c>
      <c r="AF226" s="2206">
        <f t="shared" si="161"/>
        <v>0</v>
      </c>
      <c r="AG226" s="2251">
        <f t="shared" si="141"/>
        <v>0</v>
      </c>
      <c r="AH226" s="2251">
        <f t="shared" si="142"/>
        <v>0</v>
      </c>
      <c r="AI226" s="2252">
        <f t="shared" si="143"/>
        <v>0</v>
      </c>
      <c r="AJ226" s="2246">
        <v>1239</v>
      </c>
      <c r="AK226" s="2253">
        <v>3649</v>
      </c>
      <c r="AL226" s="2253">
        <v>0</v>
      </c>
      <c r="AM226" s="2253">
        <v>5500</v>
      </c>
      <c r="AN226" s="2206">
        <f t="shared" si="162"/>
        <v>9149</v>
      </c>
      <c r="AO226" s="2206">
        <f t="shared" si="163"/>
        <v>11335611</v>
      </c>
      <c r="AP226" s="2251">
        <f t="shared" si="144"/>
        <v>4521111</v>
      </c>
      <c r="AQ226" s="2251">
        <f t="shared" si="145"/>
        <v>0</v>
      </c>
      <c r="AR226" s="2251">
        <f t="shared" si="146"/>
        <v>6814500</v>
      </c>
      <c r="AS226" s="2244">
        <v>1239</v>
      </c>
      <c r="AT226" s="2075">
        <v>3649</v>
      </c>
      <c r="AU226" s="2075">
        <v>0</v>
      </c>
      <c r="AV226" s="2075">
        <v>5500</v>
      </c>
      <c r="AW226" s="2206">
        <f t="shared" si="164"/>
        <v>9149</v>
      </c>
      <c r="AX226" s="2206">
        <f t="shared" si="165"/>
        <v>11335611</v>
      </c>
      <c r="AY226" s="2251">
        <f t="shared" si="147"/>
        <v>4521111</v>
      </c>
      <c r="AZ226" s="2251">
        <f t="shared" si="148"/>
        <v>0</v>
      </c>
      <c r="BA226" s="2251">
        <f t="shared" si="149"/>
        <v>6814500</v>
      </c>
      <c r="BB226" s="2244">
        <f t="shared" si="133"/>
        <v>0</v>
      </c>
      <c r="BC226" s="2207">
        <f t="shared" si="134"/>
        <v>0</v>
      </c>
      <c r="BD226" s="2244">
        <f t="shared" si="126"/>
        <v>1239</v>
      </c>
      <c r="BE226" s="2207">
        <f t="shared" ref="BE226:BE233" si="170">+AX226-AF226</f>
        <v>11335611</v>
      </c>
      <c r="BF226" s="2246">
        <v>1239</v>
      </c>
      <c r="BG226" s="2075">
        <v>3649</v>
      </c>
      <c r="BH226" s="2075">
        <v>0</v>
      </c>
      <c r="BI226" s="2075">
        <v>5500</v>
      </c>
      <c r="BJ226" s="2206">
        <f t="shared" si="166"/>
        <v>9149</v>
      </c>
      <c r="BK226" s="2206">
        <f t="shared" si="167"/>
        <v>11335611</v>
      </c>
      <c r="BL226" s="2206">
        <f t="shared" si="150"/>
        <v>4521111</v>
      </c>
      <c r="BM226" s="2206">
        <f t="shared" si="151"/>
        <v>0</v>
      </c>
      <c r="BN226" s="2206">
        <f t="shared" si="152"/>
        <v>6814500</v>
      </c>
      <c r="BO226" s="2244">
        <v>1239</v>
      </c>
      <c r="BP226" s="2075">
        <v>3649</v>
      </c>
      <c r="BQ226" s="2075">
        <v>0</v>
      </c>
      <c r="BR226" s="2075">
        <v>5500</v>
      </c>
      <c r="BS226" s="2206">
        <f t="shared" si="168"/>
        <v>9149</v>
      </c>
      <c r="BT226" s="2206">
        <f t="shared" si="169"/>
        <v>11335611</v>
      </c>
      <c r="BU226" s="2206">
        <f t="shared" si="153"/>
        <v>4521111</v>
      </c>
      <c r="BV226" s="2206">
        <f t="shared" si="154"/>
        <v>0</v>
      </c>
      <c r="BW226" s="2206">
        <f t="shared" si="155"/>
        <v>6814500</v>
      </c>
      <c r="BX226" s="2244">
        <f t="shared" si="131"/>
        <v>0</v>
      </c>
      <c r="BY226" s="2207">
        <f t="shared" si="132"/>
        <v>0</v>
      </c>
      <c r="BZ226" s="2211">
        <f t="shared" si="127"/>
        <v>1239</v>
      </c>
      <c r="CA226" s="2212">
        <f t="shared" si="128"/>
        <v>11335611</v>
      </c>
      <c r="CB226" s="2083"/>
      <c r="CC226" s="2083"/>
      <c r="CD226" s="2237"/>
      <c r="CF226" s="2200"/>
      <c r="CJ226" s="1975"/>
      <c r="CK226" s="1975"/>
      <c r="CL226" s="1975"/>
      <c r="CM226" s="1975"/>
      <c r="CN226" s="1975"/>
      <c r="CO226" s="1975"/>
      <c r="CP226" s="1975"/>
    </row>
    <row r="227" spans="1:94" s="1974" customFormat="1" ht="18" customHeight="1" outlineLevel="1">
      <c r="A227" s="2235" t="s">
        <v>3371</v>
      </c>
      <c r="B227" s="2235" t="b">
        <v>1</v>
      </c>
      <c r="C227" s="2201"/>
      <c r="D227" s="2236" t="s">
        <v>3372</v>
      </c>
      <c r="E227" s="2243" t="s">
        <v>3373</v>
      </c>
      <c r="F227" s="2204" t="s">
        <v>380</v>
      </c>
      <c r="G227" s="2244">
        <v>25.6</v>
      </c>
      <c r="H227" s="2206">
        <v>20100</v>
      </c>
      <c r="I227" s="2206"/>
      <c r="J227" s="2206"/>
      <c r="K227" s="2206">
        <f t="shared" si="156"/>
        <v>20100</v>
      </c>
      <c r="L227" s="2206">
        <f t="shared" si="157"/>
        <v>514560</v>
      </c>
      <c r="M227" s="2206">
        <f t="shared" si="135"/>
        <v>514560</v>
      </c>
      <c r="N227" s="2206">
        <f t="shared" si="136"/>
        <v>0</v>
      </c>
      <c r="O227" s="2206">
        <f t="shared" si="137"/>
        <v>0</v>
      </c>
      <c r="P227" s="2244">
        <v>25.6</v>
      </c>
      <c r="Q227" s="2206">
        <v>20100</v>
      </c>
      <c r="R227" s="2206"/>
      <c r="S227" s="2206"/>
      <c r="T227" s="2206">
        <f t="shared" si="158"/>
        <v>20100</v>
      </c>
      <c r="U227" s="2206">
        <f t="shared" si="159"/>
        <v>514560</v>
      </c>
      <c r="V227" s="2206">
        <f t="shared" si="138"/>
        <v>514560</v>
      </c>
      <c r="W227" s="2206">
        <f t="shared" si="139"/>
        <v>0</v>
      </c>
      <c r="X227" s="2206">
        <f t="shared" si="140"/>
        <v>0</v>
      </c>
      <c r="Y227" s="2297">
        <f t="shared" si="129"/>
        <v>0</v>
      </c>
      <c r="Z227" s="2207">
        <f t="shared" si="130"/>
        <v>0</v>
      </c>
      <c r="AA227" s="2297">
        <v>59.9</v>
      </c>
      <c r="AB227" s="2206">
        <v>20000</v>
      </c>
      <c r="AC227" s="2206"/>
      <c r="AD227" s="2206">
        <v>40000</v>
      </c>
      <c r="AE227" s="2206">
        <f t="shared" si="160"/>
        <v>60000</v>
      </c>
      <c r="AF227" s="2206">
        <f t="shared" si="161"/>
        <v>3594000</v>
      </c>
      <c r="AG227" s="2206">
        <f t="shared" si="141"/>
        <v>1198000</v>
      </c>
      <c r="AH227" s="2206">
        <f t="shared" si="142"/>
        <v>0</v>
      </c>
      <c r="AI227" s="2207">
        <f t="shared" si="143"/>
        <v>2396000</v>
      </c>
      <c r="AJ227" s="2246">
        <v>25.6</v>
      </c>
      <c r="AK227" s="2075">
        <v>20000</v>
      </c>
      <c r="AL227" s="2075"/>
      <c r="AM227" s="2075">
        <v>40000</v>
      </c>
      <c r="AN227" s="2206">
        <f t="shared" si="162"/>
        <v>60000</v>
      </c>
      <c r="AO227" s="2206">
        <f t="shared" si="163"/>
        <v>1536000</v>
      </c>
      <c r="AP227" s="2206">
        <f t="shared" si="144"/>
        <v>512000</v>
      </c>
      <c r="AQ227" s="2206">
        <f t="shared" si="145"/>
        <v>0</v>
      </c>
      <c r="AR227" s="2206">
        <f t="shared" si="146"/>
        <v>1024000</v>
      </c>
      <c r="AS227" s="2297">
        <v>25.6</v>
      </c>
      <c r="AT227" s="2075">
        <v>20000</v>
      </c>
      <c r="AU227" s="2075"/>
      <c r="AV227" s="2075">
        <v>40000</v>
      </c>
      <c r="AW227" s="2206">
        <f t="shared" si="164"/>
        <v>60000</v>
      </c>
      <c r="AX227" s="2206">
        <f t="shared" si="165"/>
        <v>1536000</v>
      </c>
      <c r="AY227" s="2206">
        <f t="shared" si="147"/>
        <v>512000</v>
      </c>
      <c r="AZ227" s="2206">
        <f t="shared" si="148"/>
        <v>0</v>
      </c>
      <c r="BA227" s="2206">
        <f t="shared" si="149"/>
        <v>1024000</v>
      </c>
      <c r="BB227" s="2297">
        <f t="shared" si="133"/>
        <v>0</v>
      </c>
      <c r="BC227" s="2207">
        <f t="shared" si="134"/>
        <v>0</v>
      </c>
      <c r="BD227" s="2297">
        <f t="shared" si="126"/>
        <v>-34.299999999999997</v>
      </c>
      <c r="BE227" s="2207">
        <f t="shared" si="170"/>
        <v>-2058000</v>
      </c>
      <c r="BF227" s="2246">
        <v>25.6</v>
      </c>
      <c r="BG227" s="2075">
        <v>20000</v>
      </c>
      <c r="BH227" s="2075">
        <v>0</v>
      </c>
      <c r="BI227" s="2075">
        <v>40000</v>
      </c>
      <c r="BJ227" s="2206">
        <f t="shared" si="166"/>
        <v>60000</v>
      </c>
      <c r="BK227" s="2206">
        <f t="shared" si="167"/>
        <v>1536000</v>
      </c>
      <c r="BL227" s="2206">
        <f t="shared" si="150"/>
        <v>512000</v>
      </c>
      <c r="BM227" s="2206">
        <f t="shared" si="151"/>
        <v>0</v>
      </c>
      <c r="BN227" s="2206">
        <f t="shared" si="152"/>
        <v>1024000</v>
      </c>
      <c r="BO227" s="2297">
        <v>25.6</v>
      </c>
      <c r="BP227" s="2075">
        <v>20000</v>
      </c>
      <c r="BQ227" s="2075">
        <v>0</v>
      </c>
      <c r="BR227" s="2075">
        <v>40000</v>
      </c>
      <c r="BS227" s="2206">
        <f t="shared" si="168"/>
        <v>60000</v>
      </c>
      <c r="BT227" s="2206">
        <f t="shared" si="169"/>
        <v>1536000</v>
      </c>
      <c r="BU227" s="2206">
        <f t="shared" si="153"/>
        <v>512000</v>
      </c>
      <c r="BV227" s="2206">
        <f t="shared" si="154"/>
        <v>0</v>
      </c>
      <c r="BW227" s="2206">
        <f t="shared" si="155"/>
        <v>1024000</v>
      </c>
      <c r="BX227" s="2297">
        <f t="shared" si="131"/>
        <v>0</v>
      </c>
      <c r="BY227" s="2207">
        <f t="shared" si="132"/>
        <v>0</v>
      </c>
      <c r="BZ227" s="2211">
        <f t="shared" si="127"/>
        <v>-34.299999999999997</v>
      </c>
      <c r="CA227" s="2212">
        <f t="shared" si="128"/>
        <v>-2058000</v>
      </c>
      <c r="CB227" s="2083"/>
      <c r="CC227" s="2083"/>
      <c r="CD227" s="2237"/>
      <c r="CF227" s="2200"/>
    </row>
    <row r="228" spans="1:94" s="1974" customFormat="1" ht="18" customHeight="1" outlineLevel="1">
      <c r="A228" s="2235"/>
      <c r="B228" s="2235"/>
      <c r="C228" s="2201"/>
      <c r="D228" s="2232" t="s">
        <v>3374</v>
      </c>
      <c r="E228" s="2243"/>
      <c r="F228" s="2204"/>
      <c r="G228" s="2244"/>
      <c r="H228" s="2206"/>
      <c r="I228" s="2206"/>
      <c r="J228" s="2206"/>
      <c r="K228" s="2206">
        <f t="shared" si="156"/>
        <v>0</v>
      </c>
      <c r="L228" s="2206">
        <f t="shared" si="157"/>
        <v>0</v>
      </c>
      <c r="M228" s="2206">
        <f t="shared" si="135"/>
        <v>0</v>
      </c>
      <c r="N228" s="2206">
        <f t="shared" si="136"/>
        <v>0</v>
      </c>
      <c r="O228" s="2206">
        <f t="shared" si="137"/>
        <v>0</v>
      </c>
      <c r="P228" s="2244"/>
      <c r="Q228" s="2206"/>
      <c r="R228" s="2206"/>
      <c r="S228" s="2206"/>
      <c r="T228" s="2206">
        <f t="shared" si="158"/>
        <v>0</v>
      </c>
      <c r="U228" s="2206">
        <f t="shared" si="159"/>
        <v>0</v>
      </c>
      <c r="V228" s="2206">
        <f t="shared" si="138"/>
        <v>0</v>
      </c>
      <c r="W228" s="2206">
        <f t="shared" si="139"/>
        <v>0</v>
      </c>
      <c r="X228" s="2206">
        <f t="shared" si="140"/>
        <v>0</v>
      </c>
      <c r="Y228" s="2244">
        <f t="shared" si="129"/>
        <v>0</v>
      </c>
      <c r="Z228" s="2207">
        <f t="shared" si="130"/>
        <v>0</v>
      </c>
      <c r="AA228" s="2244">
        <v>0</v>
      </c>
      <c r="AB228" s="2206"/>
      <c r="AC228" s="2206"/>
      <c r="AD228" s="2206"/>
      <c r="AE228" s="2206">
        <f t="shared" si="160"/>
        <v>0</v>
      </c>
      <c r="AF228" s="2206">
        <f t="shared" si="161"/>
        <v>0</v>
      </c>
      <c r="AG228" s="2206">
        <f t="shared" si="141"/>
        <v>0</v>
      </c>
      <c r="AH228" s="2206">
        <f t="shared" si="142"/>
        <v>0</v>
      </c>
      <c r="AI228" s="2207">
        <f t="shared" si="143"/>
        <v>0</v>
      </c>
      <c r="AJ228" s="2246">
        <v>0</v>
      </c>
      <c r="AK228" s="2075"/>
      <c r="AL228" s="2075"/>
      <c r="AM228" s="2075"/>
      <c r="AN228" s="2206">
        <f t="shared" si="162"/>
        <v>0</v>
      </c>
      <c r="AO228" s="2206">
        <f t="shared" si="163"/>
        <v>0</v>
      </c>
      <c r="AP228" s="2206">
        <f t="shared" si="144"/>
        <v>0</v>
      </c>
      <c r="AQ228" s="2206">
        <f t="shared" si="145"/>
        <v>0</v>
      </c>
      <c r="AR228" s="2206">
        <f t="shared" si="146"/>
        <v>0</v>
      </c>
      <c r="AS228" s="2244">
        <v>0</v>
      </c>
      <c r="AT228" s="2075"/>
      <c r="AU228" s="2075"/>
      <c r="AV228" s="2075"/>
      <c r="AW228" s="2206">
        <f t="shared" si="164"/>
        <v>0</v>
      </c>
      <c r="AX228" s="2206">
        <f t="shared" si="165"/>
        <v>0</v>
      </c>
      <c r="AY228" s="2206">
        <f t="shared" si="147"/>
        <v>0</v>
      </c>
      <c r="AZ228" s="2206">
        <f t="shared" si="148"/>
        <v>0</v>
      </c>
      <c r="BA228" s="2206">
        <f t="shared" si="149"/>
        <v>0</v>
      </c>
      <c r="BB228" s="2244">
        <f t="shared" si="133"/>
        <v>0</v>
      </c>
      <c r="BC228" s="2207">
        <f t="shared" si="134"/>
        <v>0</v>
      </c>
      <c r="BD228" s="2244">
        <f t="shared" si="126"/>
        <v>0</v>
      </c>
      <c r="BE228" s="2207">
        <f t="shared" si="170"/>
        <v>0</v>
      </c>
      <c r="BF228" s="2246">
        <v>0</v>
      </c>
      <c r="BG228" s="2075">
        <v>0</v>
      </c>
      <c r="BH228" s="2075">
        <v>0</v>
      </c>
      <c r="BI228" s="2075">
        <v>0</v>
      </c>
      <c r="BJ228" s="2206">
        <f t="shared" si="166"/>
        <v>0</v>
      </c>
      <c r="BK228" s="2206">
        <f t="shared" si="167"/>
        <v>0</v>
      </c>
      <c r="BL228" s="2206">
        <f t="shared" si="150"/>
        <v>0</v>
      </c>
      <c r="BM228" s="2206">
        <f t="shared" si="151"/>
        <v>0</v>
      </c>
      <c r="BN228" s="2206">
        <f t="shared" si="152"/>
        <v>0</v>
      </c>
      <c r="BO228" s="2244">
        <v>0</v>
      </c>
      <c r="BP228" s="2075">
        <v>0</v>
      </c>
      <c r="BQ228" s="2075">
        <v>0</v>
      </c>
      <c r="BR228" s="2075">
        <v>0</v>
      </c>
      <c r="BS228" s="2206">
        <f t="shared" si="168"/>
        <v>0</v>
      </c>
      <c r="BT228" s="2206">
        <f t="shared" si="169"/>
        <v>0</v>
      </c>
      <c r="BU228" s="2206">
        <f t="shared" si="153"/>
        <v>0</v>
      </c>
      <c r="BV228" s="2206">
        <f t="shared" si="154"/>
        <v>0</v>
      </c>
      <c r="BW228" s="2206">
        <f t="shared" si="155"/>
        <v>0</v>
      </c>
      <c r="BX228" s="2244">
        <f t="shared" si="131"/>
        <v>0</v>
      </c>
      <c r="BY228" s="2207">
        <f t="shared" si="132"/>
        <v>0</v>
      </c>
      <c r="BZ228" s="2211">
        <f t="shared" si="127"/>
        <v>0</v>
      </c>
      <c r="CA228" s="2212">
        <f t="shared" si="128"/>
        <v>0</v>
      </c>
      <c r="CB228" s="2083"/>
      <c r="CC228" s="2083"/>
      <c r="CD228" s="2237"/>
      <c r="CF228" s="2200"/>
    </row>
    <row r="229" spans="1:94" s="1974" customFormat="1" ht="18" customHeight="1" outlineLevel="1">
      <c r="A229" s="2235" t="s">
        <v>3375</v>
      </c>
      <c r="B229" s="2235" t="b">
        <v>1</v>
      </c>
      <c r="C229" s="2201"/>
      <c r="D229" s="2236" t="s">
        <v>3376</v>
      </c>
      <c r="E229" s="2243" t="s">
        <v>3377</v>
      </c>
      <c r="F229" s="2204" t="s">
        <v>444</v>
      </c>
      <c r="G229" s="2244">
        <v>-4.0289999999999999</v>
      </c>
      <c r="H229" s="2206">
        <v>127630</v>
      </c>
      <c r="I229" s="2206"/>
      <c r="J229" s="2206"/>
      <c r="K229" s="2206">
        <f t="shared" si="156"/>
        <v>127630</v>
      </c>
      <c r="L229" s="2206">
        <f t="shared" si="157"/>
        <v>-514221</v>
      </c>
      <c r="M229" s="2206">
        <f t="shared" si="135"/>
        <v>-514221</v>
      </c>
      <c r="N229" s="2206">
        <f t="shared" si="136"/>
        <v>0</v>
      </c>
      <c r="O229" s="2206">
        <f t="shared" si="137"/>
        <v>0</v>
      </c>
      <c r="P229" s="2244">
        <v>-4.0289999999999999</v>
      </c>
      <c r="Q229" s="2206">
        <v>127630</v>
      </c>
      <c r="R229" s="2206"/>
      <c r="S229" s="2206"/>
      <c r="T229" s="2206">
        <f t="shared" si="158"/>
        <v>127630</v>
      </c>
      <c r="U229" s="2206">
        <f t="shared" si="159"/>
        <v>-514221</v>
      </c>
      <c r="V229" s="2206">
        <f t="shared" si="138"/>
        <v>-514221</v>
      </c>
      <c r="W229" s="2206">
        <f t="shared" si="139"/>
        <v>0</v>
      </c>
      <c r="X229" s="2206">
        <f t="shared" si="140"/>
        <v>0</v>
      </c>
      <c r="Y229" s="2244">
        <f t="shared" si="129"/>
        <v>0</v>
      </c>
      <c r="Z229" s="2207">
        <f t="shared" si="130"/>
        <v>0</v>
      </c>
      <c r="AA229" s="2244">
        <v>-4.0289999999999999</v>
      </c>
      <c r="AB229" s="2206"/>
      <c r="AC229" s="2206"/>
      <c r="AD229" s="2206"/>
      <c r="AE229" s="2206">
        <f t="shared" si="160"/>
        <v>0</v>
      </c>
      <c r="AF229" s="2206">
        <f t="shared" si="161"/>
        <v>0</v>
      </c>
      <c r="AG229" s="2206">
        <f t="shared" si="141"/>
        <v>0</v>
      </c>
      <c r="AH229" s="2206">
        <f t="shared" si="142"/>
        <v>0</v>
      </c>
      <c r="AI229" s="2207">
        <f t="shared" si="143"/>
        <v>0</v>
      </c>
      <c r="AJ229" s="2246">
        <v>-4.0289999999999999</v>
      </c>
      <c r="AK229" s="2075"/>
      <c r="AL229" s="2075"/>
      <c r="AM229" s="2075"/>
      <c r="AN229" s="2206">
        <f t="shared" si="162"/>
        <v>0</v>
      </c>
      <c r="AO229" s="2206">
        <f t="shared" si="163"/>
        <v>0</v>
      </c>
      <c r="AP229" s="2206">
        <f t="shared" si="144"/>
        <v>0</v>
      </c>
      <c r="AQ229" s="2206">
        <f t="shared" si="145"/>
        <v>0</v>
      </c>
      <c r="AR229" s="2206">
        <f t="shared" si="146"/>
        <v>0</v>
      </c>
      <c r="AS229" s="2244">
        <v>-4.0289999999999999</v>
      </c>
      <c r="AT229" s="2075"/>
      <c r="AU229" s="2075"/>
      <c r="AV229" s="2075"/>
      <c r="AW229" s="2206">
        <f t="shared" si="164"/>
        <v>0</v>
      </c>
      <c r="AX229" s="2206">
        <f t="shared" si="165"/>
        <v>0</v>
      </c>
      <c r="AY229" s="2206">
        <f t="shared" si="147"/>
        <v>0</v>
      </c>
      <c r="AZ229" s="2206">
        <f t="shared" si="148"/>
        <v>0</v>
      </c>
      <c r="BA229" s="2206">
        <f t="shared" si="149"/>
        <v>0</v>
      </c>
      <c r="BB229" s="2244">
        <f t="shared" si="133"/>
        <v>0</v>
      </c>
      <c r="BC229" s="2207">
        <f t="shared" si="134"/>
        <v>0</v>
      </c>
      <c r="BD229" s="2244">
        <f t="shared" ref="BD229:BD233" si="171">AS229-AA229</f>
        <v>0</v>
      </c>
      <c r="BE229" s="2207">
        <f t="shared" si="170"/>
        <v>0</v>
      </c>
      <c r="BF229" s="2246">
        <v>-4.0289999999999999</v>
      </c>
      <c r="BG229" s="2075">
        <v>0</v>
      </c>
      <c r="BH229" s="2075">
        <v>0</v>
      </c>
      <c r="BI229" s="2075">
        <v>0</v>
      </c>
      <c r="BJ229" s="2206">
        <f t="shared" si="166"/>
        <v>0</v>
      </c>
      <c r="BK229" s="2206">
        <f t="shared" si="167"/>
        <v>0</v>
      </c>
      <c r="BL229" s="2206">
        <f t="shared" si="150"/>
        <v>0</v>
      </c>
      <c r="BM229" s="2206">
        <f t="shared" si="151"/>
        <v>0</v>
      </c>
      <c r="BN229" s="2206">
        <f t="shared" si="152"/>
        <v>0</v>
      </c>
      <c r="BO229" s="2244">
        <v>-4.0289999999999999</v>
      </c>
      <c r="BP229" s="2075">
        <v>0</v>
      </c>
      <c r="BQ229" s="2075">
        <v>0</v>
      </c>
      <c r="BR229" s="2075">
        <v>0</v>
      </c>
      <c r="BS229" s="2206">
        <f t="shared" si="168"/>
        <v>0</v>
      </c>
      <c r="BT229" s="2206">
        <f t="shared" si="169"/>
        <v>0</v>
      </c>
      <c r="BU229" s="2206">
        <f t="shared" si="153"/>
        <v>0</v>
      </c>
      <c r="BV229" s="2206">
        <f t="shared" si="154"/>
        <v>0</v>
      </c>
      <c r="BW229" s="2206">
        <f t="shared" si="155"/>
        <v>0</v>
      </c>
      <c r="BX229" s="2244">
        <f t="shared" si="131"/>
        <v>0</v>
      </c>
      <c r="BY229" s="2207">
        <f t="shared" si="132"/>
        <v>0</v>
      </c>
      <c r="BZ229" s="2211">
        <f t="shared" ref="BZ229:BZ233" si="172">+BO229-AA229</f>
        <v>0</v>
      </c>
      <c r="CA229" s="2212">
        <f t="shared" ref="CA229:CA233" si="173">+BT229-AF229</f>
        <v>0</v>
      </c>
      <c r="CB229" s="2083"/>
      <c r="CC229" s="2083"/>
      <c r="CD229" s="2237"/>
      <c r="CF229" s="2200"/>
    </row>
    <row r="230" spans="1:94" s="1974" customFormat="1" ht="18" customHeight="1" outlineLevel="1">
      <c r="A230" s="2235" t="s">
        <v>3378</v>
      </c>
      <c r="B230" s="2235" t="b">
        <v>0</v>
      </c>
      <c r="C230" s="2201"/>
      <c r="D230" s="2236" t="s">
        <v>3379</v>
      </c>
      <c r="E230" s="2243" t="s">
        <v>3380</v>
      </c>
      <c r="F230" s="2204" t="s">
        <v>343</v>
      </c>
      <c r="G230" s="2210">
        <v>1</v>
      </c>
      <c r="H230" s="2206"/>
      <c r="I230" s="2206">
        <v>51305732</v>
      </c>
      <c r="J230" s="2206"/>
      <c r="K230" s="2206">
        <f t="shared" si="156"/>
        <v>51305732</v>
      </c>
      <c r="L230" s="2206">
        <f t="shared" si="157"/>
        <v>51305732</v>
      </c>
      <c r="M230" s="2206">
        <f t="shared" si="135"/>
        <v>0</v>
      </c>
      <c r="N230" s="2206">
        <f t="shared" si="136"/>
        <v>51305732</v>
      </c>
      <c r="O230" s="2206">
        <f t="shared" si="137"/>
        <v>0</v>
      </c>
      <c r="P230" s="2210">
        <v>1</v>
      </c>
      <c r="Q230" s="2206"/>
      <c r="R230" s="2206">
        <v>51305732</v>
      </c>
      <c r="S230" s="2206"/>
      <c r="T230" s="2206">
        <f t="shared" si="158"/>
        <v>51305732</v>
      </c>
      <c r="U230" s="2206">
        <f t="shared" si="159"/>
        <v>51305732</v>
      </c>
      <c r="V230" s="2206">
        <f t="shared" si="138"/>
        <v>0</v>
      </c>
      <c r="W230" s="2206">
        <f t="shared" si="139"/>
        <v>51305732</v>
      </c>
      <c r="X230" s="2206">
        <f t="shared" si="140"/>
        <v>0</v>
      </c>
      <c r="Y230" s="2210">
        <f t="shared" ref="Y230:Y233" si="174">+P230-G230</f>
        <v>0</v>
      </c>
      <c r="Z230" s="2207">
        <f t="shared" ref="Z230:Z233" si="175">+U230-L230</f>
        <v>0</v>
      </c>
      <c r="AA230" s="2210"/>
      <c r="AB230" s="2206"/>
      <c r="AC230" s="2206"/>
      <c r="AD230" s="2206"/>
      <c r="AE230" s="2206">
        <f t="shared" si="160"/>
        <v>0</v>
      </c>
      <c r="AF230" s="2206">
        <f t="shared" si="161"/>
        <v>0</v>
      </c>
      <c r="AG230" s="2206">
        <f t="shared" si="141"/>
        <v>0</v>
      </c>
      <c r="AH230" s="2206">
        <f t="shared" si="142"/>
        <v>0</v>
      </c>
      <c r="AI230" s="2207">
        <f t="shared" si="143"/>
        <v>0</v>
      </c>
      <c r="AJ230" s="2298"/>
      <c r="AK230" s="2075"/>
      <c r="AL230" s="2075"/>
      <c r="AM230" s="2075"/>
      <c r="AN230" s="2206">
        <f t="shared" si="162"/>
        <v>0</v>
      </c>
      <c r="AO230" s="2206">
        <f t="shared" si="163"/>
        <v>0</v>
      </c>
      <c r="AP230" s="2206">
        <f t="shared" si="144"/>
        <v>0</v>
      </c>
      <c r="AQ230" s="2206">
        <f t="shared" si="145"/>
        <v>0</v>
      </c>
      <c r="AR230" s="2206">
        <f t="shared" si="146"/>
        <v>0</v>
      </c>
      <c r="AS230" s="2210"/>
      <c r="AT230" s="2075"/>
      <c r="AU230" s="2075"/>
      <c r="AV230" s="2075"/>
      <c r="AW230" s="2206">
        <f t="shared" si="164"/>
        <v>0</v>
      </c>
      <c r="AX230" s="2206">
        <f t="shared" si="165"/>
        <v>0</v>
      </c>
      <c r="AY230" s="2206">
        <f t="shared" si="147"/>
        <v>0</v>
      </c>
      <c r="AZ230" s="2206">
        <f t="shared" si="148"/>
        <v>0</v>
      </c>
      <c r="BA230" s="2206">
        <f t="shared" si="149"/>
        <v>0</v>
      </c>
      <c r="BB230" s="2210">
        <f t="shared" si="133"/>
        <v>0</v>
      </c>
      <c r="BC230" s="2207">
        <f t="shared" si="134"/>
        <v>0</v>
      </c>
      <c r="BD230" s="2210">
        <f t="shared" si="171"/>
        <v>0</v>
      </c>
      <c r="BE230" s="2207">
        <f t="shared" si="170"/>
        <v>0</v>
      </c>
      <c r="BF230" s="2298">
        <v>0</v>
      </c>
      <c r="BG230" s="2075">
        <v>0</v>
      </c>
      <c r="BH230" s="2075">
        <v>0</v>
      </c>
      <c r="BI230" s="2075">
        <v>0</v>
      </c>
      <c r="BJ230" s="2206">
        <f t="shared" si="166"/>
        <v>0</v>
      </c>
      <c r="BK230" s="2206">
        <f t="shared" si="167"/>
        <v>0</v>
      </c>
      <c r="BL230" s="2206">
        <f t="shared" si="150"/>
        <v>0</v>
      </c>
      <c r="BM230" s="2206">
        <f t="shared" si="151"/>
        <v>0</v>
      </c>
      <c r="BN230" s="2206">
        <f t="shared" si="152"/>
        <v>0</v>
      </c>
      <c r="BO230" s="2210">
        <v>0</v>
      </c>
      <c r="BP230" s="2075">
        <v>0</v>
      </c>
      <c r="BQ230" s="2075">
        <v>0</v>
      </c>
      <c r="BR230" s="2075">
        <v>0</v>
      </c>
      <c r="BS230" s="2206">
        <f t="shared" si="168"/>
        <v>0</v>
      </c>
      <c r="BT230" s="2206">
        <f t="shared" si="169"/>
        <v>0</v>
      </c>
      <c r="BU230" s="2206">
        <f t="shared" si="153"/>
        <v>0</v>
      </c>
      <c r="BV230" s="2206">
        <f t="shared" si="154"/>
        <v>0</v>
      </c>
      <c r="BW230" s="2206">
        <f t="shared" si="155"/>
        <v>0</v>
      </c>
      <c r="BX230" s="2210">
        <f t="shared" si="131"/>
        <v>0</v>
      </c>
      <c r="BY230" s="2207">
        <f t="shared" si="132"/>
        <v>0</v>
      </c>
      <c r="BZ230" s="2211">
        <f t="shared" si="172"/>
        <v>0</v>
      </c>
      <c r="CA230" s="2212">
        <f t="shared" si="173"/>
        <v>0</v>
      </c>
      <c r="CB230" s="2083"/>
      <c r="CC230" s="2083"/>
      <c r="CD230" s="2237"/>
      <c r="CF230" s="2200"/>
    </row>
    <row r="231" spans="1:94" s="1974" customFormat="1" ht="18" customHeight="1" outlineLevel="1">
      <c r="A231" s="2235" t="s">
        <v>3381</v>
      </c>
      <c r="B231" s="2235" t="b">
        <v>1</v>
      </c>
      <c r="C231" s="2201"/>
      <c r="D231" s="2236" t="s">
        <v>3382</v>
      </c>
      <c r="E231" s="2243" t="s">
        <v>3383</v>
      </c>
      <c r="F231" s="2204" t="s">
        <v>154</v>
      </c>
      <c r="G231" s="2244">
        <v>3</v>
      </c>
      <c r="H231" s="2206">
        <v>31900</v>
      </c>
      <c r="I231" s="2206"/>
      <c r="J231" s="2206"/>
      <c r="K231" s="2206">
        <f t="shared" si="156"/>
        <v>31900</v>
      </c>
      <c r="L231" s="2206">
        <f t="shared" si="157"/>
        <v>95700</v>
      </c>
      <c r="M231" s="2206">
        <f t="shared" si="135"/>
        <v>95700</v>
      </c>
      <c r="N231" s="2206">
        <f t="shared" si="136"/>
        <v>0</v>
      </c>
      <c r="O231" s="2206">
        <f t="shared" si="137"/>
        <v>0</v>
      </c>
      <c r="P231" s="2244">
        <v>3</v>
      </c>
      <c r="Q231" s="2206">
        <v>31900</v>
      </c>
      <c r="R231" s="2206"/>
      <c r="S231" s="2206"/>
      <c r="T231" s="2206">
        <f t="shared" si="158"/>
        <v>31900</v>
      </c>
      <c r="U231" s="2206">
        <f t="shared" si="159"/>
        <v>95700</v>
      </c>
      <c r="V231" s="2206">
        <f t="shared" si="138"/>
        <v>95700</v>
      </c>
      <c r="W231" s="2206">
        <f t="shared" si="139"/>
        <v>0</v>
      </c>
      <c r="X231" s="2206">
        <f t="shared" si="140"/>
        <v>0</v>
      </c>
      <c r="Y231" s="2244">
        <f t="shared" si="174"/>
        <v>0</v>
      </c>
      <c r="Z231" s="2207">
        <f t="shared" si="175"/>
        <v>0</v>
      </c>
      <c r="AA231" s="2244">
        <v>3</v>
      </c>
      <c r="AB231" s="2206">
        <v>1000000</v>
      </c>
      <c r="AC231" s="2206"/>
      <c r="AD231" s="2206">
        <v>200000</v>
      </c>
      <c r="AE231" s="2206">
        <f t="shared" si="160"/>
        <v>1200000</v>
      </c>
      <c r="AF231" s="2206">
        <f t="shared" si="161"/>
        <v>3600000</v>
      </c>
      <c r="AG231" s="2206">
        <f t="shared" si="141"/>
        <v>3000000</v>
      </c>
      <c r="AH231" s="2206">
        <f t="shared" si="142"/>
        <v>0</v>
      </c>
      <c r="AI231" s="2207">
        <f t="shared" si="143"/>
        <v>600000</v>
      </c>
      <c r="AJ231" s="2246">
        <v>3</v>
      </c>
      <c r="AK231" s="2075">
        <v>1000000</v>
      </c>
      <c r="AL231" s="2075"/>
      <c r="AM231" s="2075">
        <v>200000</v>
      </c>
      <c r="AN231" s="2206">
        <f t="shared" si="162"/>
        <v>1200000</v>
      </c>
      <c r="AO231" s="2206">
        <f t="shared" si="163"/>
        <v>3600000</v>
      </c>
      <c r="AP231" s="2206">
        <f t="shared" si="144"/>
        <v>3000000</v>
      </c>
      <c r="AQ231" s="2206">
        <f t="shared" si="145"/>
        <v>0</v>
      </c>
      <c r="AR231" s="2206">
        <f t="shared" si="146"/>
        <v>600000</v>
      </c>
      <c r="AS231" s="2244">
        <v>3</v>
      </c>
      <c r="AT231" s="2075">
        <v>1000000</v>
      </c>
      <c r="AU231" s="2075"/>
      <c r="AV231" s="2075">
        <v>200000</v>
      </c>
      <c r="AW231" s="2206">
        <f t="shared" si="164"/>
        <v>1200000</v>
      </c>
      <c r="AX231" s="2206">
        <f t="shared" si="165"/>
        <v>3600000</v>
      </c>
      <c r="AY231" s="2206">
        <f t="shared" si="147"/>
        <v>3000000</v>
      </c>
      <c r="AZ231" s="2206">
        <f t="shared" si="148"/>
        <v>0</v>
      </c>
      <c r="BA231" s="2206">
        <f t="shared" si="149"/>
        <v>600000</v>
      </c>
      <c r="BB231" s="2244">
        <f t="shared" si="133"/>
        <v>0</v>
      </c>
      <c r="BC231" s="2207">
        <f t="shared" si="134"/>
        <v>0</v>
      </c>
      <c r="BD231" s="2244">
        <f t="shared" si="171"/>
        <v>0</v>
      </c>
      <c r="BE231" s="2207">
        <f t="shared" si="170"/>
        <v>0</v>
      </c>
      <c r="BF231" s="2246">
        <v>3</v>
      </c>
      <c r="BG231" s="2075">
        <v>1000000</v>
      </c>
      <c r="BH231" s="2075">
        <v>0</v>
      </c>
      <c r="BI231" s="2075">
        <v>200000</v>
      </c>
      <c r="BJ231" s="2206">
        <f t="shared" si="166"/>
        <v>1200000</v>
      </c>
      <c r="BK231" s="2206">
        <f t="shared" si="167"/>
        <v>3600000</v>
      </c>
      <c r="BL231" s="2206">
        <f t="shared" si="150"/>
        <v>3000000</v>
      </c>
      <c r="BM231" s="2206">
        <f t="shared" si="151"/>
        <v>0</v>
      </c>
      <c r="BN231" s="2206">
        <f t="shared" si="152"/>
        <v>600000</v>
      </c>
      <c r="BO231" s="2244">
        <v>3</v>
      </c>
      <c r="BP231" s="2075">
        <v>1000000</v>
      </c>
      <c r="BQ231" s="2075">
        <v>0</v>
      </c>
      <c r="BR231" s="2075">
        <v>200000</v>
      </c>
      <c r="BS231" s="2206">
        <f t="shared" si="168"/>
        <v>1200000</v>
      </c>
      <c r="BT231" s="2206">
        <f t="shared" si="169"/>
        <v>3600000</v>
      </c>
      <c r="BU231" s="2206">
        <f t="shared" si="153"/>
        <v>3000000</v>
      </c>
      <c r="BV231" s="2206">
        <f t="shared" si="154"/>
        <v>0</v>
      </c>
      <c r="BW231" s="2206">
        <f t="shared" si="155"/>
        <v>600000</v>
      </c>
      <c r="BX231" s="2244">
        <f t="shared" si="131"/>
        <v>0</v>
      </c>
      <c r="BY231" s="2207">
        <f t="shared" si="132"/>
        <v>0</v>
      </c>
      <c r="BZ231" s="2211">
        <f t="shared" si="172"/>
        <v>0</v>
      </c>
      <c r="CA231" s="2212">
        <f t="shared" si="173"/>
        <v>0</v>
      </c>
      <c r="CB231" s="2083"/>
      <c r="CC231" s="2083"/>
      <c r="CD231" s="2237"/>
      <c r="CF231" s="2200"/>
    </row>
    <row r="232" spans="1:94" s="2286" customFormat="1" ht="18" customHeight="1" outlineLevel="1">
      <c r="A232" s="2272"/>
      <c r="B232" s="2272"/>
      <c r="C232" s="2273"/>
      <c r="D232" s="2274" t="s">
        <v>3384</v>
      </c>
      <c r="E232" s="2275" t="s">
        <v>3385</v>
      </c>
      <c r="F232" s="2276" t="s">
        <v>3386</v>
      </c>
      <c r="G232" s="2277"/>
      <c r="H232" s="2278"/>
      <c r="I232" s="2278"/>
      <c r="J232" s="2278"/>
      <c r="K232" s="2278"/>
      <c r="L232" s="2278"/>
      <c r="M232" s="2278"/>
      <c r="N232" s="2278"/>
      <c r="O232" s="2278"/>
      <c r="P232" s="2277">
        <v>3</v>
      </c>
      <c r="Q232" s="2278"/>
      <c r="R232" s="2278"/>
      <c r="S232" s="2278">
        <v>1900500</v>
      </c>
      <c r="T232" s="2278">
        <f t="shared" si="158"/>
        <v>1900500</v>
      </c>
      <c r="U232" s="2278">
        <f t="shared" si="159"/>
        <v>5701500</v>
      </c>
      <c r="V232" s="2278">
        <f t="shared" si="138"/>
        <v>0</v>
      </c>
      <c r="W232" s="2278">
        <f t="shared" si="139"/>
        <v>0</v>
      </c>
      <c r="X232" s="2278">
        <f t="shared" si="140"/>
        <v>5701500</v>
      </c>
      <c r="Y232" s="2277">
        <f t="shared" si="174"/>
        <v>3</v>
      </c>
      <c r="Z232" s="2279">
        <f t="shared" si="175"/>
        <v>5701500</v>
      </c>
      <c r="AA232" s="2277"/>
      <c r="AB232" s="2278"/>
      <c r="AC232" s="2278"/>
      <c r="AD232" s="2278"/>
      <c r="AE232" s="2278"/>
      <c r="AF232" s="2278"/>
      <c r="AG232" s="2278"/>
      <c r="AH232" s="2278"/>
      <c r="AI232" s="2279"/>
      <c r="AJ232" s="2280"/>
      <c r="AK232" s="2281"/>
      <c r="AL232" s="2281"/>
      <c r="AM232" s="2281"/>
      <c r="AN232" s="2278"/>
      <c r="AO232" s="2278"/>
      <c r="AP232" s="2278"/>
      <c r="AQ232" s="2278"/>
      <c r="AR232" s="2278"/>
      <c r="AS232" s="2277">
        <f>P232</f>
        <v>3</v>
      </c>
      <c r="AT232" s="2281">
        <f t="shared" ref="AT232:AV232" si="176">Q232</f>
        <v>0</v>
      </c>
      <c r="AU232" s="2281">
        <f t="shared" si="176"/>
        <v>0</v>
      </c>
      <c r="AV232" s="2281">
        <f t="shared" si="176"/>
        <v>1900500</v>
      </c>
      <c r="AW232" s="2278">
        <f t="shared" si="164"/>
        <v>1900500</v>
      </c>
      <c r="AX232" s="2278">
        <f t="shared" si="165"/>
        <v>5701500</v>
      </c>
      <c r="AY232" s="2278">
        <f t="shared" si="147"/>
        <v>0</v>
      </c>
      <c r="AZ232" s="2278">
        <f t="shared" si="148"/>
        <v>0</v>
      </c>
      <c r="BA232" s="2278">
        <f t="shared" si="149"/>
        <v>5701500</v>
      </c>
      <c r="BB232" s="2277">
        <f t="shared" si="133"/>
        <v>3</v>
      </c>
      <c r="BC232" s="2279">
        <f t="shared" si="134"/>
        <v>5701500</v>
      </c>
      <c r="BD232" s="2277">
        <f t="shared" si="171"/>
        <v>3</v>
      </c>
      <c r="BE232" s="2279">
        <f t="shared" si="170"/>
        <v>5701500</v>
      </c>
      <c r="BF232" s="2280"/>
      <c r="BG232" s="2281"/>
      <c r="BH232" s="2281"/>
      <c r="BI232" s="2281"/>
      <c r="BJ232" s="2278"/>
      <c r="BK232" s="2278"/>
      <c r="BL232" s="2278"/>
      <c r="BM232" s="2278"/>
      <c r="BN232" s="2278"/>
      <c r="BO232" s="2277"/>
      <c r="BP232" s="2281"/>
      <c r="BQ232" s="2281"/>
      <c r="BR232" s="2281"/>
      <c r="BS232" s="2278"/>
      <c r="BT232" s="2278"/>
      <c r="BU232" s="2278"/>
      <c r="BV232" s="2278"/>
      <c r="BW232" s="2278"/>
      <c r="BX232" s="2277"/>
      <c r="BY232" s="2279"/>
      <c r="BZ232" s="2282"/>
      <c r="CA232" s="2283"/>
      <c r="CB232" s="2284" t="s">
        <v>3387</v>
      </c>
      <c r="CC232" s="2284" t="s">
        <v>3388</v>
      </c>
      <c r="CD232" s="2285"/>
      <c r="CF232" s="2287"/>
    </row>
    <row r="233" spans="1:94" s="1974" customFormat="1" ht="18" customHeight="1" outlineLevel="1">
      <c r="A233" s="2250" t="s">
        <v>3389</v>
      </c>
      <c r="B233" s="2250" t="b">
        <v>1</v>
      </c>
      <c r="C233" s="2201"/>
      <c r="D233" s="2236" t="s">
        <v>3390</v>
      </c>
      <c r="E233" s="2243" t="s">
        <v>3391</v>
      </c>
      <c r="F233" s="2204" t="s">
        <v>154</v>
      </c>
      <c r="G233" s="2244">
        <v>3</v>
      </c>
      <c r="H233" s="2251"/>
      <c r="I233" s="2251"/>
      <c r="J233" s="2251">
        <v>3439000</v>
      </c>
      <c r="K233" s="2206">
        <f t="shared" si="156"/>
        <v>3439000</v>
      </c>
      <c r="L233" s="2206">
        <f t="shared" si="157"/>
        <v>10317000</v>
      </c>
      <c r="M233" s="2251">
        <f t="shared" si="135"/>
        <v>0</v>
      </c>
      <c r="N233" s="2251">
        <f t="shared" si="136"/>
        <v>0</v>
      </c>
      <c r="O233" s="2251">
        <f t="shared" si="137"/>
        <v>10317000</v>
      </c>
      <c r="P233" s="2244">
        <v>3</v>
      </c>
      <c r="Q233" s="2206"/>
      <c r="R233" s="2206"/>
      <c r="S233" s="2206">
        <v>3439000</v>
      </c>
      <c r="T233" s="2206">
        <f t="shared" si="158"/>
        <v>3439000</v>
      </c>
      <c r="U233" s="2206">
        <f t="shared" si="159"/>
        <v>10317000</v>
      </c>
      <c r="V233" s="2251">
        <f t="shared" si="138"/>
        <v>0</v>
      </c>
      <c r="W233" s="2251">
        <f t="shared" si="139"/>
        <v>0</v>
      </c>
      <c r="X233" s="2251">
        <f t="shared" si="140"/>
        <v>10317000</v>
      </c>
      <c r="Y233" s="2244">
        <f t="shared" si="174"/>
        <v>0</v>
      </c>
      <c r="Z233" s="2207">
        <f t="shared" si="175"/>
        <v>0</v>
      </c>
      <c r="AA233" s="2244"/>
      <c r="AB233" s="2251"/>
      <c r="AC233" s="2251"/>
      <c r="AD233" s="2251"/>
      <c r="AE233" s="2206">
        <f t="shared" si="160"/>
        <v>0</v>
      </c>
      <c r="AF233" s="2206">
        <f t="shared" si="161"/>
        <v>0</v>
      </c>
      <c r="AG233" s="2251">
        <f t="shared" si="141"/>
        <v>0</v>
      </c>
      <c r="AH233" s="2251">
        <f t="shared" si="142"/>
        <v>0</v>
      </c>
      <c r="AI233" s="2252">
        <f t="shared" si="143"/>
        <v>0</v>
      </c>
      <c r="AJ233" s="2246">
        <v>3</v>
      </c>
      <c r="AK233" s="2253">
        <v>0</v>
      </c>
      <c r="AL233" s="2253">
        <v>0</v>
      </c>
      <c r="AM233" s="2253">
        <v>3439000</v>
      </c>
      <c r="AN233" s="2206">
        <f t="shared" si="162"/>
        <v>3439000</v>
      </c>
      <c r="AO233" s="2206">
        <f t="shared" si="163"/>
        <v>10317000</v>
      </c>
      <c r="AP233" s="2251">
        <f t="shared" si="144"/>
        <v>0</v>
      </c>
      <c r="AQ233" s="2251">
        <f t="shared" si="145"/>
        <v>0</v>
      </c>
      <c r="AR233" s="2251">
        <f t="shared" si="146"/>
        <v>10317000</v>
      </c>
      <c r="AS233" s="2244">
        <v>3</v>
      </c>
      <c r="AT233" s="2075">
        <v>0</v>
      </c>
      <c r="AU233" s="2075">
        <v>0</v>
      </c>
      <c r="AV233" s="2075">
        <v>3439000</v>
      </c>
      <c r="AW233" s="2206">
        <f t="shared" si="164"/>
        <v>3439000</v>
      </c>
      <c r="AX233" s="2206">
        <f t="shared" si="165"/>
        <v>10317000</v>
      </c>
      <c r="AY233" s="2206">
        <f t="shared" si="147"/>
        <v>0</v>
      </c>
      <c r="AZ233" s="2206">
        <f t="shared" si="148"/>
        <v>0</v>
      </c>
      <c r="BA233" s="2206">
        <f t="shared" si="149"/>
        <v>10317000</v>
      </c>
      <c r="BB233" s="2244">
        <f t="shared" si="133"/>
        <v>0</v>
      </c>
      <c r="BC233" s="2207">
        <f t="shared" si="134"/>
        <v>0</v>
      </c>
      <c r="BD233" s="2244">
        <f t="shared" si="171"/>
        <v>3</v>
      </c>
      <c r="BE233" s="2207">
        <f t="shared" si="170"/>
        <v>10317000</v>
      </c>
      <c r="BF233" s="2246">
        <v>3</v>
      </c>
      <c r="BG233" s="2075">
        <v>0</v>
      </c>
      <c r="BH233" s="2075">
        <v>0</v>
      </c>
      <c r="BI233" s="2075">
        <v>3439000</v>
      </c>
      <c r="BJ233" s="2206">
        <f t="shared" si="166"/>
        <v>3439000</v>
      </c>
      <c r="BK233" s="2206">
        <f t="shared" si="167"/>
        <v>10317000</v>
      </c>
      <c r="BL233" s="2206">
        <f t="shared" si="150"/>
        <v>0</v>
      </c>
      <c r="BM233" s="2206">
        <f t="shared" si="151"/>
        <v>0</v>
      </c>
      <c r="BN233" s="2206">
        <f t="shared" si="152"/>
        <v>10317000</v>
      </c>
      <c r="BO233" s="2244">
        <v>3</v>
      </c>
      <c r="BP233" s="2075">
        <v>0</v>
      </c>
      <c r="BQ233" s="2075">
        <v>0</v>
      </c>
      <c r="BR233" s="2075">
        <v>3439000</v>
      </c>
      <c r="BS233" s="2206">
        <f t="shared" si="168"/>
        <v>3439000</v>
      </c>
      <c r="BT233" s="2206">
        <f t="shared" si="169"/>
        <v>10317000</v>
      </c>
      <c r="BU233" s="2206">
        <f t="shared" si="153"/>
        <v>0</v>
      </c>
      <c r="BV233" s="2206">
        <f t="shared" si="154"/>
        <v>0</v>
      </c>
      <c r="BW233" s="2206">
        <f t="shared" si="155"/>
        <v>10317000</v>
      </c>
      <c r="BX233" s="2244">
        <f t="shared" si="131"/>
        <v>0</v>
      </c>
      <c r="BY233" s="2207">
        <f t="shared" si="132"/>
        <v>0</v>
      </c>
      <c r="BZ233" s="2211">
        <f t="shared" si="172"/>
        <v>3</v>
      </c>
      <c r="CA233" s="2212">
        <f t="shared" si="173"/>
        <v>10317000</v>
      </c>
      <c r="CB233" s="2083"/>
      <c r="CC233" s="2083"/>
      <c r="CD233" s="2237"/>
      <c r="CF233" s="2200"/>
      <c r="CJ233" s="1975"/>
      <c r="CK233" s="1975"/>
      <c r="CL233" s="1975"/>
      <c r="CM233" s="1975"/>
      <c r="CN233" s="1975"/>
      <c r="CO233" s="1975"/>
      <c r="CP233" s="1975"/>
    </row>
    <row r="234" spans="1:94" s="1974" customFormat="1" ht="18" customHeight="1" outlineLevel="1">
      <c r="A234" s="2235"/>
      <c r="B234" s="2235"/>
      <c r="C234" s="2201"/>
      <c r="D234" s="2236"/>
      <c r="E234" s="2243"/>
      <c r="F234" s="2204"/>
      <c r="G234" s="2244"/>
      <c r="H234" s="2206"/>
      <c r="I234" s="2206"/>
      <c r="J234" s="2206"/>
      <c r="K234" s="2206">
        <f t="shared" si="156"/>
        <v>0</v>
      </c>
      <c r="L234" s="2206">
        <f t="shared" si="157"/>
        <v>0</v>
      </c>
      <c r="M234" s="2206">
        <f t="shared" si="135"/>
        <v>0</v>
      </c>
      <c r="N234" s="2206">
        <f t="shared" si="136"/>
        <v>0</v>
      </c>
      <c r="O234" s="2206">
        <f t="shared" si="137"/>
        <v>0</v>
      </c>
      <c r="P234" s="2244"/>
      <c r="Q234" s="2206"/>
      <c r="R234" s="2206"/>
      <c r="S234" s="2206"/>
      <c r="T234" s="2206">
        <f t="shared" si="158"/>
        <v>0</v>
      </c>
      <c r="U234" s="2206">
        <f t="shared" si="159"/>
        <v>0</v>
      </c>
      <c r="V234" s="2206">
        <f t="shared" si="138"/>
        <v>0</v>
      </c>
      <c r="W234" s="2206">
        <f t="shared" si="139"/>
        <v>0</v>
      </c>
      <c r="X234" s="2206">
        <f t="shared" si="140"/>
        <v>0</v>
      </c>
      <c r="Y234" s="2244"/>
      <c r="Z234" s="2207"/>
      <c r="AA234" s="2244"/>
      <c r="AB234" s="2206"/>
      <c r="AC234" s="2206"/>
      <c r="AD234" s="2206"/>
      <c r="AE234" s="2206">
        <f t="shared" si="160"/>
        <v>0</v>
      </c>
      <c r="AF234" s="2206">
        <f t="shared" si="161"/>
        <v>0</v>
      </c>
      <c r="AG234" s="2206">
        <f t="shared" si="141"/>
        <v>0</v>
      </c>
      <c r="AH234" s="2206">
        <f t="shared" si="142"/>
        <v>0</v>
      </c>
      <c r="AI234" s="2207">
        <f t="shared" si="143"/>
        <v>0</v>
      </c>
      <c r="AJ234" s="2246"/>
      <c r="AK234" s="2075"/>
      <c r="AL234" s="2075"/>
      <c r="AM234" s="2075"/>
      <c r="AN234" s="2206">
        <f t="shared" si="162"/>
        <v>0</v>
      </c>
      <c r="AO234" s="2206">
        <f t="shared" si="163"/>
        <v>0</v>
      </c>
      <c r="AP234" s="2206">
        <f t="shared" si="144"/>
        <v>0</v>
      </c>
      <c r="AQ234" s="2206">
        <f t="shared" si="145"/>
        <v>0</v>
      </c>
      <c r="AR234" s="2206">
        <f t="shared" si="146"/>
        <v>0</v>
      </c>
      <c r="AS234" s="2244"/>
      <c r="AT234" s="2075"/>
      <c r="AU234" s="2075"/>
      <c r="AV234" s="2075"/>
      <c r="AW234" s="2206">
        <f t="shared" si="164"/>
        <v>0</v>
      </c>
      <c r="AX234" s="2206">
        <f t="shared" si="165"/>
        <v>0</v>
      </c>
      <c r="AY234" s="2206">
        <f t="shared" si="147"/>
        <v>0</v>
      </c>
      <c r="AZ234" s="2206">
        <f t="shared" si="148"/>
        <v>0</v>
      </c>
      <c r="BA234" s="2206">
        <f t="shared" si="149"/>
        <v>0</v>
      </c>
      <c r="BB234" s="2244"/>
      <c r="BC234" s="2207"/>
      <c r="BD234" s="2244"/>
      <c r="BE234" s="2207"/>
      <c r="BF234" s="2246"/>
      <c r="BG234" s="2075">
        <v>0</v>
      </c>
      <c r="BH234" s="2075">
        <v>0</v>
      </c>
      <c r="BI234" s="2075">
        <v>0</v>
      </c>
      <c r="BJ234" s="2206">
        <f t="shared" si="166"/>
        <v>0</v>
      </c>
      <c r="BK234" s="2206">
        <f t="shared" si="167"/>
        <v>0</v>
      </c>
      <c r="BL234" s="2206">
        <f t="shared" si="150"/>
        <v>0</v>
      </c>
      <c r="BM234" s="2206">
        <f t="shared" si="151"/>
        <v>0</v>
      </c>
      <c r="BN234" s="2206">
        <f t="shared" si="152"/>
        <v>0</v>
      </c>
      <c r="BO234" s="2244"/>
      <c r="BP234" s="2075">
        <v>0</v>
      </c>
      <c r="BQ234" s="2075">
        <v>0</v>
      </c>
      <c r="BR234" s="2075">
        <v>0</v>
      </c>
      <c r="BS234" s="2206">
        <f t="shared" si="168"/>
        <v>0</v>
      </c>
      <c r="BT234" s="2206">
        <f t="shared" si="169"/>
        <v>0</v>
      </c>
      <c r="BU234" s="2206">
        <f t="shared" si="153"/>
        <v>0</v>
      </c>
      <c r="BV234" s="2206">
        <f t="shared" si="154"/>
        <v>0</v>
      </c>
      <c r="BW234" s="2206">
        <f t="shared" si="155"/>
        <v>0</v>
      </c>
      <c r="BX234" s="2244"/>
      <c r="BY234" s="2207"/>
      <c r="BZ234" s="2211"/>
      <c r="CA234" s="2212"/>
      <c r="CB234" s="2083"/>
      <c r="CC234" s="2083"/>
      <c r="CD234" s="2237"/>
      <c r="CF234" s="2200"/>
    </row>
    <row r="235" spans="1:94" s="1974" customFormat="1" ht="18" customHeight="1" outlineLevel="1">
      <c r="B235" s="2235"/>
      <c r="C235" s="2201"/>
      <c r="D235" s="2232" t="s">
        <v>3392</v>
      </c>
      <c r="E235" s="2243"/>
      <c r="F235" s="2204"/>
      <c r="G235" s="2244"/>
      <c r="H235" s="2206"/>
      <c r="I235" s="2206"/>
      <c r="J235" s="2206"/>
      <c r="K235" s="2206">
        <f t="shared" si="156"/>
        <v>0</v>
      </c>
      <c r="L235" s="2206">
        <f t="shared" si="157"/>
        <v>0</v>
      </c>
      <c r="M235" s="2206">
        <f t="shared" si="135"/>
        <v>0</v>
      </c>
      <c r="N235" s="2206">
        <f t="shared" si="136"/>
        <v>0</v>
      </c>
      <c r="O235" s="2206">
        <f t="shared" si="137"/>
        <v>0</v>
      </c>
      <c r="P235" s="2244"/>
      <c r="Q235" s="2206"/>
      <c r="R235" s="2206"/>
      <c r="S235" s="2206"/>
      <c r="T235" s="2206">
        <f t="shared" si="158"/>
        <v>0</v>
      </c>
      <c r="U235" s="2206">
        <f t="shared" si="159"/>
        <v>0</v>
      </c>
      <c r="V235" s="2206">
        <f t="shared" si="138"/>
        <v>0</v>
      </c>
      <c r="W235" s="2206">
        <f t="shared" si="139"/>
        <v>0</v>
      </c>
      <c r="X235" s="2206">
        <f t="shared" si="140"/>
        <v>0</v>
      </c>
      <c r="Y235" s="2244">
        <f t="shared" ref="Y235:Y298" si="177">+P235-G235</f>
        <v>0</v>
      </c>
      <c r="Z235" s="2207">
        <f t="shared" ref="Z235:Z298" si="178">+U235-L235</f>
        <v>0</v>
      </c>
      <c r="AA235" s="2244">
        <v>0</v>
      </c>
      <c r="AB235" s="2206"/>
      <c r="AC235" s="2206"/>
      <c r="AD235" s="2206">
        <v>0</v>
      </c>
      <c r="AE235" s="2206">
        <f t="shared" si="160"/>
        <v>0</v>
      </c>
      <c r="AF235" s="2206">
        <f t="shared" si="161"/>
        <v>0</v>
      </c>
      <c r="AG235" s="2206">
        <f t="shared" si="141"/>
        <v>0</v>
      </c>
      <c r="AH235" s="2206">
        <f t="shared" si="142"/>
        <v>0</v>
      </c>
      <c r="AI235" s="2207">
        <f t="shared" si="143"/>
        <v>0</v>
      </c>
      <c r="AJ235" s="2246">
        <v>0</v>
      </c>
      <c r="AK235" s="2075"/>
      <c r="AL235" s="2075"/>
      <c r="AM235" s="2075">
        <v>0</v>
      </c>
      <c r="AN235" s="2206">
        <f t="shared" si="162"/>
        <v>0</v>
      </c>
      <c r="AO235" s="2206">
        <f t="shared" si="163"/>
        <v>0</v>
      </c>
      <c r="AP235" s="2206">
        <f t="shared" si="144"/>
        <v>0</v>
      </c>
      <c r="AQ235" s="2206">
        <f t="shared" si="145"/>
        <v>0</v>
      </c>
      <c r="AR235" s="2206">
        <f t="shared" si="146"/>
        <v>0</v>
      </c>
      <c r="AS235" s="2244">
        <v>0</v>
      </c>
      <c r="AT235" s="2075"/>
      <c r="AU235" s="2075"/>
      <c r="AV235" s="2075">
        <v>0</v>
      </c>
      <c r="AW235" s="2206">
        <f t="shared" si="164"/>
        <v>0</v>
      </c>
      <c r="AX235" s="2206">
        <f t="shared" si="165"/>
        <v>0</v>
      </c>
      <c r="AY235" s="2206">
        <f t="shared" si="147"/>
        <v>0</v>
      </c>
      <c r="AZ235" s="2206">
        <f t="shared" si="148"/>
        <v>0</v>
      </c>
      <c r="BA235" s="2206">
        <f t="shared" si="149"/>
        <v>0</v>
      </c>
      <c r="BB235" s="2244">
        <f t="shared" ref="BB235:BB298" si="179">AS235-AJ235</f>
        <v>0</v>
      </c>
      <c r="BC235" s="2207">
        <f t="shared" ref="BC235:BC298" si="180">AX235-AO235</f>
        <v>0</v>
      </c>
      <c r="BD235" s="2244">
        <f t="shared" ref="BD235:BD298" si="181">AS235-AA235</f>
        <v>0</v>
      </c>
      <c r="BE235" s="2207">
        <f t="shared" ref="BE235:BE285" si="182">+AX235-AF235</f>
        <v>0</v>
      </c>
      <c r="BF235" s="2246">
        <v>0</v>
      </c>
      <c r="BG235" s="2075">
        <v>0</v>
      </c>
      <c r="BH235" s="2075">
        <v>0</v>
      </c>
      <c r="BI235" s="2075">
        <v>0</v>
      </c>
      <c r="BJ235" s="2206">
        <f t="shared" si="166"/>
        <v>0</v>
      </c>
      <c r="BK235" s="2206">
        <f t="shared" si="167"/>
        <v>0</v>
      </c>
      <c r="BL235" s="2206">
        <f t="shared" si="150"/>
        <v>0</v>
      </c>
      <c r="BM235" s="2206">
        <f t="shared" si="151"/>
        <v>0</v>
      </c>
      <c r="BN235" s="2206">
        <f t="shared" si="152"/>
        <v>0</v>
      </c>
      <c r="BO235" s="2244">
        <v>0</v>
      </c>
      <c r="BP235" s="2075">
        <v>0</v>
      </c>
      <c r="BQ235" s="2075">
        <v>0</v>
      </c>
      <c r="BR235" s="2075">
        <v>0</v>
      </c>
      <c r="BS235" s="2206">
        <f t="shared" si="168"/>
        <v>0</v>
      </c>
      <c r="BT235" s="2206">
        <f t="shared" si="169"/>
        <v>0</v>
      </c>
      <c r="BU235" s="2206">
        <f t="shared" si="153"/>
        <v>0</v>
      </c>
      <c r="BV235" s="2206">
        <f t="shared" si="154"/>
        <v>0</v>
      </c>
      <c r="BW235" s="2206">
        <f t="shared" si="155"/>
        <v>0</v>
      </c>
      <c r="BX235" s="2244">
        <f t="shared" ref="BX235:BX298" si="183">BO235-BF235</f>
        <v>0</v>
      </c>
      <c r="BY235" s="2207">
        <f t="shared" ref="BY235:BY298" si="184">BT235-BK235</f>
        <v>0</v>
      </c>
      <c r="BZ235" s="2211">
        <f t="shared" ref="BZ235:BZ298" si="185">+BO235-AA235</f>
        <v>0</v>
      </c>
      <c r="CA235" s="2212">
        <f t="shared" ref="CA235:CA298" si="186">+BT235-AF235</f>
        <v>0</v>
      </c>
      <c r="CB235" s="2247"/>
      <c r="CC235" s="2083"/>
      <c r="CD235" s="2237"/>
      <c r="CF235" s="2200"/>
    </row>
    <row r="236" spans="1:94" s="1974" customFormat="1" ht="18" customHeight="1" outlineLevel="1">
      <c r="B236" s="2235"/>
      <c r="C236" s="2201"/>
      <c r="D236" s="2232" t="s">
        <v>3393</v>
      </c>
      <c r="E236" s="2243"/>
      <c r="F236" s="2204"/>
      <c r="G236" s="2244"/>
      <c r="H236" s="2206"/>
      <c r="I236" s="2206"/>
      <c r="J236" s="2206"/>
      <c r="K236" s="2206">
        <f t="shared" si="156"/>
        <v>0</v>
      </c>
      <c r="L236" s="2206">
        <f t="shared" si="157"/>
        <v>0</v>
      </c>
      <c r="M236" s="2206">
        <f t="shared" si="135"/>
        <v>0</v>
      </c>
      <c r="N236" s="2206">
        <f t="shared" si="136"/>
        <v>0</v>
      </c>
      <c r="O236" s="2206">
        <f t="shared" si="137"/>
        <v>0</v>
      </c>
      <c r="P236" s="2244"/>
      <c r="Q236" s="2206"/>
      <c r="R236" s="2206"/>
      <c r="S236" s="2206"/>
      <c r="T236" s="2206">
        <f t="shared" si="158"/>
        <v>0</v>
      </c>
      <c r="U236" s="2206">
        <f t="shared" si="159"/>
        <v>0</v>
      </c>
      <c r="V236" s="2206">
        <f t="shared" si="138"/>
        <v>0</v>
      </c>
      <c r="W236" s="2206">
        <f t="shared" si="139"/>
        <v>0</v>
      </c>
      <c r="X236" s="2206">
        <f t="shared" si="140"/>
        <v>0</v>
      </c>
      <c r="Y236" s="2244">
        <f t="shared" si="177"/>
        <v>0</v>
      </c>
      <c r="Z236" s="2207">
        <f t="shared" si="178"/>
        <v>0</v>
      </c>
      <c r="AA236" s="2244">
        <v>0</v>
      </c>
      <c r="AB236" s="2206"/>
      <c r="AC236" s="2206"/>
      <c r="AD236" s="2206">
        <v>0</v>
      </c>
      <c r="AE236" s="2206">
        <f t="shared" si="160"/>
        <v>0</v>
      </c>
      <c r="AF236" s="2206">
        <f t="shared" si="161"/>
        <v>0</v>
      </c>
      <c r="AG236" s="2206">
        <f t="shared" si="141"/>
        <v>0</v>
      </c>
      <c r="AH236" s="2206">
        <f t="shared" si="142"/>
        <v>0</v>
      </c>
      <c r="AI236" s="2207">
        <f t="shared" si="143"/>
        <v>0</v>
      </c>
      <c r="AJ236" s="2246">
        <v>0</v>
      </c>
      <c r="AK236" s="2075"/>
      <c r="AL236" s="2075"/>
      <c r="AM236" s="2075">
        <v>0</v>
      </c>
      <c r="AN236" s="2206">
        <f t="shared" si="162"/>
        <v>0</v>
      </c>
      <c r="AO236" s="2206">
        <f t="shared" si="163"/>
        <v>0</v>
      </c>
      <c r="AP236" s="2206">
        <f t="shared" si="144"/>
        <v>0</v>
      </c>
      <c r="AQ236" s="2206">
        <f t="shared" si="145"/>
        <v>0</v>
      </c>
      <c r="AR236" s="2206">
        <f t="shared" si="146"/>
        <v>0</v>
      </c>
      <c r="AS236" s="2244">
        <v>0</v>
      </c>
      <c r="AT236" s="2075"/>
      <c r="AU236" s="2075"/>
      <c r="AV236" s="2075">
        <v>0</v>
      </c>
      <c r="AW236" s="2206">
        <f t="shared" si="164"/>
        <v>0</v>
      </c>
      <c r="AX236" s="2206">
        <f t="shared" si="165"/>
        <v>0</v>
      </c>
      <c r="AY236" s="2206">
        <f t="shared" si="147"/>
        <v>0</v>
      </c>
      <c r="AZ236" s="2206">
        <f t="shared" si="148"/>
        <v>0</v>
      </c>
      <c r="BA236" s="2206">
        <f t="shared" si="149"/>
        <v>0</v>
      </c>
      <c r="BB236" s="2244">
        <f t="shared" si="179"/>
        <v>0</v>
      </c>
      <c r="BC236" s="2207">
        <f t="shared" si="180"/>
        <v>0</v>
      </c>
      <c r="BD236" s="2244">
        <f t="shared" si="181"/>
        <v>0</v>
      </c>
      <c r="BE236" s="2207">
        <f t="shared" si="182"/>
        <v>0</v>
      </c>
      <c r="BF236" s="2246">
        <v>0</v>
      </c>
      <c r="BG236" s="2075">
        <v>0</v>
      </c>
      <c r="BH236" s="2075">
        <v>0</v>
      </c>
      <c r="BI236" s="2075">
        <v>0</v>
      </c>
      <c r="BJ236" s="2206">
        <f t="shared" si="166"/>
        <v>0</v>
      </c>
      <c r="BK236" s="2206">
        <f t="shared" si="167"/>
        <v>0</v>
      </c>
      <c r="BL236" s="2206">
        <f t="shared" si="150"/>
        <v>0</v>
      </c>
      <c r="BM236" s="2206">
        <f t="shared" si="151"/>
        <v>0</v>
      </c>
      <c r="BN236" s="2206">
        <f t="shared" si="152"/>
        <v>0</v>
      </c>
      <c r="BO236" s="2244">
        <v>0</v>
      </c>
      <c r="BP236" s="2075">
        <v>0</v>
      </c>
      <c r="BQ236" s="2075">
        <v>0</v>
      </c>
      <c r="BR236" s="2075">
        <v>0</v>
      </c>
      <c r="BS236" s="2206">
        <f t="shared" si="168"/>
        <v>0</v>
      </c>
      <c r="BT236" s="2206">
        <f t="shared" si="169"/>
        <v>0</v>
      </c>
      <c r="BU236" s="2206">
        <f t="shared" si="153"/>
        <v>0</v>
      </c>
      <c r="BV236" s="2206">
        <f t="shared" si="154"/>
        <v>0</v>
      </c>
      <c r="BW236" s="2206">
        <f t="shared" si="155"/>
        <v>0</v>
      </c>
      <c r="BX236" s="2244">
        <f t="shared" si="183"/>
        <v>0</v>
      </c>
      <c r="BY236" s="2207">
        <f t="shared" si="184"/>
        <v>0</v>
      </c>
      <c r="BZ236" s="2211">
        <f t="shared" si="185"/>
        <v>0</v>
      </c>
      <c r="CA236" s="2212">
        <f t="shared" si="186"/>
        <v>0</v>
      </c>
      <c r="CB236" s="2247"/>
      <c r="CC236" s="2083"/>
      <c r="CD236" s="2237"/>
      <c r="CF236" s="2200"/>
    </row>
    <row r="237" spans="1:94" s="1974" customFormat="1" ht="18" customHeight="1" outlineLevel="1">
      <c r="A237" s="2235" t="s">
        <v>3394</v>
      </c>
      <c r="B237" s="2235" t="b">
        <v>1</v>
      </c>
      <c r="C237" s="2201"/>
      <c r="D237" s="2236" t="s">
        <v>3395</v>
      </c>
      <c r="E237" s="2243" t="s">
        <v>3396</v>
      </c>
      <c r="F237" s="2204" t="s">
        <v>444</v>
      </c>
      <c r="G237" s="2210">
        <v>153.42699999999999</v>
      </c>
      <c r="H237" s="2206">
        <v>570</v>
      </c>
      <c r="I237" s="2206">
        <v>1720</v>
      </c>
      <c r="J237" s="2206">
        <v>1950</v>
      </c>
      <c r="K237" s="2206">
        <f t="shared" si="156"/>
        <v>4240</v>
      </c>
      <c r="L237" s="2206">
        <f t="shared" si="157"/>
        <v>650529</v>
      </c>
      <c r="M237" s="2206">
        <f t="shared" si="135"/>
        <v>87453</v>
      </c>
      <c r="N237" s="2206">
        <f t="shared" si="136"/>
        <v>263894</v>
      </c>
      <c r="O237" s="2206">
        <f t="shared" si="137"/>
        <v>299182</v>
      </c>
      <c r="P237" s="2210">
        <v>153.42699999999999</v>
      </c>
      <c r="Q237" s="2206">
        <v>570</v>
      </c>
      <c r="R237" s="2206">
        <v>1720</v>
      </c>
      <c r="S237" s="2206">
        <v>1950</v>
      </c>
      <c r="T237" s="2206">
        <f t="shared" si="158"/>
        <v>4240</v>
      </c>
      <c r="U237" s="2206">
        <f t="shared" si="159"/>
        <v>650529</v>
      </c>
      <c r="V237" s="2206">
        <f t="shared" si="138"/>
        <v>87453</v>
      </c>
      <c r="W237" s="2206">
        <f t="shared" si="139"/>
        <v>263894</v>
      </c>
      <c r="X237" s="2206">
        <f t="shared" si="140"/>
        <v>299182</v>
      </c>
      <c r="Y237" s="2210">
        <f t="shared" si="177"/>
        <v>0</v>
      </c>
      <c r="Z237" s="2207">
        <f t="shared" si="178"/>
        <v>0</v>
      </c>
      <c r="AA237" s="2210"/>
      <c r="AB237" s="2206"/>
      <c r="AC237" s="2206"/>
      <c r="AD237" s="2206">
        <v>0</v>
      </c>
      <c r="AE237" s="2206">
        <f t="shared" si="160"/>
        <v>0</v>
      </c>
      <c r="AF237" s="2206">
        <f t="shared" si="161"/>
        <v>0</v>
      </c>
      <c r="AG237" s="2206">
        <f t="shared" si="141"/>
        <v>0</v>
      </c>
      <c r="AH237" s="2206">
        <f t="shared" si="142"/>
        <v>0</v>
      </c>
      <c r="AI237" s="2207">
        <f t="shared" si="143"/>
        <v>0</v>
      </c>
      <c r="AJ237" s="2298"/>
      <c r="AK237" s="2075"/>
      <c r="AL237" s="2075"/>
      <c r="AM237" s="2075"/>
      <c r="AN237" s="2206">
        <f t="shared" si="162"/>
        <v>0</v>
      </c>
      <c r="AO237" s="2206">
        <f t="shared" si="163"/>
        <v>0</v>
      </c>
      <c r="AP237" s="2206">
        <f t="shared" si="144"/>
        <v>0</v>
      </c>
      <c r="AQ237" s="2206">
        <f t="shared" si="145"/>
        <v>0</v>
      </c>
      <c r="AR237" s="2206">
        <f t="shared" si="146"/>
        <v>0</v>
      </c>
      <c r="AS237" s="2210"/>
      <c r="AT237" s="2075"/>
      <c r="AU237" s="2075"/>
      <c r="AV237" s="2075"/>
      <c r="AW237" s="2206">
        <f t="shared" si="164"/>
        <v>0</v>
      </c>
      <c r="AX237" s="2206">
        <f t="shared" si="165"/>
        <v>0</v>
      </c>
      <c r="AY237" s="2206">
        <f t="shared" si="147"/>
        <v>0</v>
      </c>
      <c r="AZ237" s="2206">
        <f t="shared" si="148"/>
        <v>0</v>
      </c>
      <c r="BA237" s="2206">
        <f t="shared" si="149"/>
        <v>0</v>
      </c>
      <c r="BB237" s="2210">
        <f t="shared" si="179"/>
        <v>0</v>
      </c>
      <c r="BC237" s="2207">
        <f t="shared" si="180"/>
        <v>0</v>
      </c>
      <c r="BD237" s="2210">
        <f t="shared" si="181"/>
        <v>0</v>
      </c>
      <c r="BE237" s="2207">
        <f t="shared" si="182"/>
        <v>0</v>
      </c>
      <c r="BF237" s="2298">
        <v>0</v>
      </c>
      <c r="BG237" s="2075">
        <v>0</v>
      </c>
      <c r="BH237" s="2075">
        <v>0</v>
      </c>
      <c r="BI237" s="2075">
        <v>0</v>
      </c>
      <c r="BJ237" s="2206">
        <f t="shared" si="166"/>
        <v>0</v>
      </c>
      <c r="BK237" s="2206">
        <f t="shared" si="167"/>
        <v>0</v>
      </c>
      <c r="BL237" s="2206">
        <f t="shared" si="150"/>
        <v>0</v>
      </c>
      <c r="BM237" s="2206">
        <f t="shared" si="151"/>
        <v>0</v>
      </c>
      <c r="BN237" s="2206">
        <f t="shared" si="152"/>
        <v>0</v>
      </c>
      <c r="BO237" s="2210">
        <v>0</v>
      </c>
      <c r="BP237" s="2075">
        <v>0</v>
      </c>
      <c r="BQ237" s="2075">
        <v>0</v>
      </c>
      <c r="BR237" s="2075">
        <v>0</v>
      </c>
      <c r="BS237" s="2206">
        <f t="shared" si="168"/>
        <v>0</v>
      </c>
      <c r="BT237" s="2206">
        <f t="shared" si="169"/>
        <v>0</v>
      </c>
      <c r="BU237" s="2206">
        <f t="shared" si="153"/>
        <v>0</v>
      </c>
      <c r="BV237" s="2206">
        <f t="shared" si="154"/>
        <v>0</v>
      </c>
      <c r="BW237" s="2206">
        <f t="shared" si="155"/>
        <v>0</v>
      </c>
      <c r="BX237" s="2210">
        <f t="shared" si="183"/>
        <v>0</v>
      </c>
      <c r="BY237" s="2207">
        <f t="shared" si="184"/>
        <v>0</v>
      </c>
      <c r="BZ237" s="2211">
        <f t="shared" si="185"/>
        <v>0</v>
      </c>
      <c r="CA237" s="2212">
        <f t="shared" si="186"/>
        <v>0</v>
      </c>
      <c r="CB237" s="2083"/>
      <c r="CC237" s="2083"/>
      <c r="CD237" s="2237"/>
      <c r="CF237" s="2200"/>
    </row>
    <row r="238" spans="1:94" s="1974" customFormat="1" ht="18" customHeight="1" outlineLevel="1">
      <c r="A238" s="2235" t="s">
        <v>3397</v>
      </c>
      <c r="B238" s="2235" t="b">
        <v>0</v>
      </c>
      <c r="C238" s="2201"/>
      <c r="D238" s="2236" t="s">
        <v>3398</v>
      </c>
      <c r="E238" s="2243" t="s">
        <v>3399</v>
      </c>
      <c r="F238" s="2204" t="s">
        <v>444</v>
      </c>
      <c r="G238" s="2210">
        <v>157.96199999999996</v>
      </c>
      <c r="H238" s="2206"/>
      <c r="I238" s="2206"/>
      <c r="J238" s="2206">
        <v>6320</v>
      </c>
      <c r="K238" s="2206">
        <f t="shared" si="156"/>
        <v>6320</v>
      </c>
      <c r="L238" s="2206">
        <f t="shared" si="157"/>
        <v>998319</v>
      </c>
      <c r="M238" s="2206">
        <f t="shared" si="135"/>
        <v>0</v>
      </c>
      <c r="N238" s="2206">
        <f t="shared" si="136"/>
        <v>0</v>
      </c>
      <c r="O238" s="2206">
        <f t="shared" si="137"/>
        <v>998319</v>
      </c>
      <c r="P238" s="2210">
        <v>157.96199999999996</v>
      </c>
      <c r="Q238" s="2206"/>
      <c r="R238" s="2206"/>
      <c r="S238" s="2206">
        <v>6320</v>
      </c>
      <c r="T238" s="2206">
        <f t="shared" si="158"/>
        <v>6320</v>
      </c>
      <c r="U238" s="2206">
        <f t="shared" si="159"/>
        <v>998319</v>
      </c>
      <c r="V238" s="2206">
        <f t="shared" si="138"/>
        <v>0</v>
      </c>
      <c r="W238" s="2206">
        <f t="shared" si="139"/>
        <v>0</v>
      </c>
      <c r="X238" s="2206">
        <f t="shared" si="140"/>
        <v>998319</v>
      </c>
      <c r="Y238" s="2210">
        <f t="shared" si="177"/>
        <v>0</v>
      </c>
      <c r="Z238" s="2207">
        <f t="shared" si="178"/>
        <v>0</v>
      </c>
      <c r="AA238" s="2210"/>
      <c r="AB238" s="2206"/>
      <c r="AC238" s="2206"/>
      <c r="AD238" s="2206">
        <v>0</v>
      </c>
      <c r="AE238" s="2206">
        <f t="shared" si="160"/>
        <v>0</v>
      </c>
      <c r="AF238" s="2206">
        <f t="shared" si="161"/>
        <v>0</v>
      </c>
      <c r="AG238" s="2206">
        <f t="shared" si="141"/>
        <v>0</v>
      </c>
      <c r="AH238" s="2206">
        <f t="shared" si="142"/>
        <v>0</v>
      </c>
      <c r="AI238" s="2207">
        <f t="shared" si="143"/>
        <v>0</v>
      </c>
      <c r="AJ238" s="2298"/>
      <c r="AK238" s="2075"/>
      <c r="AL238" s="2075"/>
      <c r="AM238" s="2075"/>
      <c r="AN238" s="2206">
        <f t="shared" si="162"/>
        <v>0</v>
      </c>
      <c r="AO238" s="2206">
        <f t="shared" si="163"/>
        <v>0</v>
      </c>
      <c r="AP238" s="2206">
        <f t="shared" si="144"/>
        <v>0</v>
      </c>
      <c r="AQ238" s="2206">
        <f t="shared" si="145"/>
        <v>0</v>
      </c>
      <c r="AR238" s="2206">
        <f t="shared" si="146"/>
        <v>0</v>
      </c>
      <c r="AS238" s="2210"/>
      <c r="AT238" s="2075"/>
      <c r="AU238" s="2075"/>
      <c r="AV238" s="2075"/>
      <c r="AW238" s="2206">
        <f t="shared" si="164"/>
        <v>0</v>
      </c>
      <c r="AX238" s="2206">
        <f t="shared" si="165"/>
        <v>0</v>
      </c>
      <c r="AY238" s="2206">
        <f t="shared" si="147"/>
        <v>0</v>
      </c>
      <c r="AZ238" s="2206">
        <f t="shared" si="148"/>
        <v>0</v>
      </c>
      <c r="BA238" s="2206">
        <f t="shared" si="149"/>
        <v>0</v>
      </c>
      <c r="BB238" s="2210">
        <f t="shared" si="179"/>
        <v>0</v>
      </c>
      <c r="BC238" s="2207">
        <f t="shared" si="180"/>
        <v>0</v>
      </c>
      <c r="BD238" s="2210">
        <f t="shared" si="181"/>
        <v>0</v>
      </c>
      <c r="BE238" s="2207">
        <f t="shared" si="182"/>
        <v>0</v>
      </c>
      <c r="BF238" s="2298">
        <v>0</v>
      </c>
      <c r="BG238" s="2075">
        <v>0</v>
      </c>
      <c r="BH238" s="2075">
        <v>0</v>
      </c>
      <c r="BI238" s="2075">
        <v>0</v>
      </c>
      <c r="BJ238" s="2206">
        <f t="shared" si="166"/>
        <v>0</v>
      </c>
      <c r="BK238" s="2206">
        <f t="shared" si="167"/>
        <v>0</v>
      </c>
      <c r="BL238" s="2206">
        <f t="shared" si="150"/>
        <v>0</v>
      </c>
      <c r="BM238" s="2206">
        <f t="shared" si="151"/>
        <v>0</v>
      </c>
      <c r="BN238" s="2206">
        <f t="shared" si="152"/>
        <v>0</v>
      </c>
      <c r="BO238" s="2210">
        <v>0</v>
      </c>
      <c r="BP238" s="2075">
        <v>0</v>
      </c>
      <c r="BQ238" s="2075">
        <v>0</v>
      </c>
      <c r="BR238" s="2075">
        <v>0</v>
      </c>
      <c r="BS238" s="2206">
        <f t="shared" si="168"/>
        <v>0</v>
      </c>
      <c r="BT238" s="2206">
        <f t="shared" si="169"/>
        <v>0</v>
      </c>
      <c r="BU238" s="2206">
        <f t="shared" si="153"/>
        <v>0</v>
      </c>
      <c r="BV238" s="2206">
        <f t="shared" si="154"/>
        <v>0</v>
      </c>
      <c r="BW238" s="2206">
        <f t="shared" si="155"/>
        <v>0</v>
      </c>
      <c r="BX238" s="2210">
        <f t="shared" si="183"/>
        <v>0</v>
      </c>
      <c r="BY238" s="2207">
        <f t="shared" si="184"/>
        <v>0</v>
      </c>
      <c r="BZ238" s="2211">
        <f t="shared" si="185"/>
        <v>0</v>
      </c>
      <c r="CA238" s="2212">
        <f t="shared" si="186"/>
        <v>0</v>
      </c>
      <c r="CB238" s="2083"/>
      <c r="CC238" s="2083"/>
      <c r="CD238" s="2237"/>
      <c r="CF238" s="2200"/>
    </row>
    <row r="239" spans="1:94" s="1974" customFormat="1" ht="18" customHeight="1" outlineLevel="1">
      <c r="A239" s="2235" t="s">
        <v>3400</v>
      </c>
      <c r="B239" s="2235" t="b">
        <v>0</v>
      </c>
      <c r="C239" s="2201"/>
      <c r="D239" s="2236" t="s">
        <v>3401</v>
      </c>
      <c r="E239" s="2243" t="s">
        <v>3402</v>
      </c>
      <c r="F239" s="2204" t="s">
        <v>380</v>
      </c>
      <c r="G239" s="2210">
        <v>343.76600000000002</v>
      </c>
      <c r="H239" s="2206">
        <v>490</v>
      </c>
      <c r="I239" s="2206">
        <v>1910</v>
      </c>
      <c r="J239" s="2206">
        <v>390</v>
      </c>
      <c r="K239" s="2206">
        <f t="shared" si="156"/>
        <v>2790</v>
      </c>
      <c r="L239" s="2206">
        <f t="shared" si="157"/>
        <v>959106</v>
      </c>
      <c r="M239" s="2206">
        <f t="shared" si="135"/>
        <v>168445</v>
      </c>
      <c r="N239" s="2206">
        <f t="shared" si="136"/>
        <v>656593</v>
      </c>
      <c r="O239" s="2206">
        <f t="shared" si="137"/>
        <v>134068</v>
      </c>
      <c r="P239" s="2210">
        <v>343.76600000000002</v>
      </c>
      <c r="Q239" s="2206">
        <v>490</v>
      </c>
      <c r="R239" s="2206">
        <v>1910</v>
      </c>
      <c r="S239" s="2206">
        <v>390</v>
      </c>
      <c r="T239" s="2206">
        <f t="shared" si="158"/>
        <v>2790</v>
      </c>
      <c r="U239" s="2206">
        <f t="shared" si="159"/>
        <v>959106</v>
      </c>
      <c r="V239" s="2206">
        <f t="shared" si="138"/>
        <v>168445</v>
      </c>
      <c r="W239" s="2206">
        <f t="shared" si="139"/>
        <v>656593</v>
      </c>
      <c r="X239" s="2206">
        <f t="shared" si="140"/>
        <v>134068</v>
      </c>
      <c r="Y239" s="2210">
        <f t="shared" si="177"/>
        <v>0</v>
      </c>
      <c r="Z239" s="2207">
        <f t="shared" si="178"/>
        <v>0</v>
      </c>
      <c r="AA239" s="2210"/>
      <c r="AB239" s="2206"/>
      <c r="AC239" s="2206"/>
      <c r="AD239" s="2206">
        <v>0</v>
      </c>
      <c r="AE239" s="2206">
        <f t="shared" si="160"/>
        <v>0</v>
      </c>
      <c r="AF239" s="2206">
        <f t="shared" si="161"/>
        <v>0</v>
      </c>
      <c r="AG239" s="2206">
        <f t="shared" si="141"/>
        <v>0</v>
      </c>
      <c r="AH239" s="2206">
        <f t="shared" si="142"/>
        <v>0</v>
      </c>
      <c r="AI239" s="2207">
        <f t="shared" si="143"/>
        <v>0</v>
      </c>
      <c r="AJ239" s="2298"/>
      <c r="AK239" s="2075"/>
      <c r="AL239" s="2075"/>
      <c r="AM239" s="2075"/>
      <c r="AN239" s="2206">
        <f t="shared" si="162"/>
        <v>0</v>
      </c>
      <c r="AO239" s="2206">
        <f t="shared" si="163"/>
        <v>0</v>
      </c>
      <c r="AP239" s="2206">
        <f t="shared" si="144"/>
        <v>0</v>
      </c>
      <c r="AQ239" s="2206">
        <f t="shared" si="145"/>
        <v>0</v>
      </c>
      <c r="AR239" s="2206">
        <f t="shared" si="146"/>
        <v>0</v>
      </c>
      <c r="AS239" s="2210"/>
      <c r="AT239" s="2075"/>
      <c r="AU239" s="2075"/>
      <c r="AV239" s="2075"/>
      <c r="AW239" s="2206">
        <f t="shared" si="164"/>
        <v>0</v>
      </c>
      <c r="AX239" s="2206">
        <f t="shared" si="165"/>
        <v>0</v>
      </c>
      <c r="AY239" s="2206">
        <f t="shared" si="147"/>
        <v>0</v>
      </c>
      <c r="AZ239" s="2206">
        <f t="shared" si="148"/>
        <v>0</v>
      </c>
      <c r="BA239" s="2206">
        <f t="shared" si="149"/>
        <v>0</v>
      </c>
      <c r="BB239" s="2210">
        <f t="shared" si="179"/>
        <v>0</v>
      </c>
      <c r="BC239" s="2207">
        <f t="shared" si="180"/>
        <v>0</v>
      </c>
      <c r="BD239" s="2210">
        <f t="shared" si="181"/>
        <v>0</v>
      </c>
      <c r="BE239" s="2207">
        <f t="shared" si="182"/>
        <v>0</v>
      </c>
      <c r="BF239" s="2298">
        <v>0</v>
      </c>
      <c r="BG239" s="2075">
        <v>0</v>
      </c>
      <c r="BH239" s="2075">
        <v>0</v>
      </c>
      <c r="BI239" s="2075">
        <v>0</v>
      </c>
      <c r="BJ239" s="2206">
        <f t="shared" si="166"/>
        <v>0</v>
      </c>
      <c r="BK239" s="2206">
        <f t="shared" si="167"/>
        <v>0</v>
      </c>
      <c r="BL239" s="2206">
        <f t="shared" si="150"/>
        <v>0</v>
      </c>
      <c r="BM239" s="2206">
        <f t="shared" si="151"/>
        <v>0</v>
      </c>
      <c r="BN239" s="2206">
        <f t="shared" si="152"/>
        <v>0</v>
      </c>
      <c r="BO239" s="2210">
        <v>0</v>
      </c>
      <c r="BP239" s="2075">
        <v>0</v>
      </c>
      <c r="BQ239" s="2075">
        <v>0</v>
      </c>
      <c r="BR239" s="2075">
        <v>0</v>
      </c>
      <c r="BS239" s="2206">
        <f t="shared" si="168"/>
        <v>0</v>
      </c>
      <c r="BT239" s="2206">
        <f t="shared" si="169"/>
        <v>0</v>
      </c>
      <c r="BU239" s="2206">
        <f t="shared" si="153"/>
        <v>0</v>
      </c>
      <c r="BV239" s="2206">
        <f t="shared" si="154"/>
        <v>0</v>
      </c>
      <c r="BW239" s="2206">
        <f t="shared" si="155"/>
        <v>0</v>
      </c>
      <c r="BX239" s="2210">
        <f t="shared" si="183"/>
        <v>0</v>
      </c>
      <c r="BY239" s="2207">
        <f t="shared" si="184"/>
        <v>0</v>
      </c>
      <c r="BZ239" s="2211">
        <f t="shared" si="185"/>
        <v>0</v>
      </c>
      <c r="CA239" s="2212">
        <f t="shared" si="186"/>
        <v>0</v>
      </c>
      <c r="CB239" s="2083"/>
      <c r="CC239" s="2083"/>
      <c r="CD239" s="2237"/>
      <c r="CF239" s="2200"/>
    </row>
    <row r="240" spans="1:94" s="1974" customFormat="1" ht="18" customHeight="1" outlineLevel="1">
      <c r="A240" s="2235" t="s">
        <v>3403</v>
      </c>
      <c r="B240" s="2235" t="b">
        <v>0</v>
      </c>
      <c r="C240" s="2201"/>
      <c r="D240" s="2236" t="s">
        <v>3404</v>
      </c>
      <c r="E240" s="2243" t="s">
        <v>3405</v>
      </c>
      <c r="F240" s="2204" t="s">
        <v>444</v>
      </c>
      <c r="G240" s="2210">
        <v>70.12</v>
      </c>
      <c r="H240" s="2206">
        <v>1440</v>
      </c>
      <c r="I240" s="2206">
        <v>160</v>
      </c>
      <c r="J240" s="2206">
        <v>6610</v>
      </c>
      <c r="K240" s="2206">
        <f t="shared" si="156"/>
        <v>8210</v>
      </c>
      <c r="L240" s="2206">
        <f t="shared" si="157"/>
        <v>575684</v>
      </c>
      <c r="M240" s="2206">
        <f t="shared" si="135"/>
        <v>100972</v>
      </c>
      <c r="N240" s="2206">
        <f t="shared" si="136"/>
        <v>11219</v>
      </c>
      <c r="O240" s="2206">
        <f t="shared" si="137"/>
        <v>463493</v>
      </c>
      <c r="P240" s="2210">
        <v>70.12</v>
      </c>
      <c r="Q240" s="2206">
        <v>1440</v>
      </c>
      <c r="R240" s="2206">
        <v>160</v>
      </c>
      <c r="S240" s="2206">
        <v>6610</v>
      </c>
      <c r="T240" s="2206">
        <f t="shared" si="158"/>
        <v>8210</v>
      </c>
      <c r="U240" s="2206">
        <f t="shared" si="159"/>
        <v>575684</v>
      </c>
      <c r="V240" s="2206">
        <f t="shared" si="138"/>
        <v>100972</v>
      </c>
      <c r="W240" s="2206">
        <f t="shared" si="139"/>
        <v>11219</v>
      </c>
      <c r="X240" s="2206">
        <f t="shared" si="140"/>
        <v>463493</v>
      </c>
      <c r="Y240" s="2210">
        <f t="shared" si="177"/>
        <v>0</v>
      </c>
      <c r="Z240" s="2207">
        <f t="shared" si="178"/>
        <v>0</v>
      </c>
      <c r="AA240" s="2210"/>
      <c r="AB240" s="2206"/>
      <c r="AC240" s="2206"/>
      <c r="AD240" s="2206">
        <v>0</v>
      </c>
      <c r="AE240" s="2206">
        <f t="shared" si="160"/>
        <v>0</v>
      </c>
      <c r="AF240" s="2206">
        <f t="shared" si="161"/>
        <v>0</v>
      </c>
      <c r="AG240" s="2206">
        <f t="shared" si="141"/>
        <v>0</v>
      </c>
      <c r="AH240" s="2206">
        <f t="shared" si="142"/>
        <v>0</v>
      </c>
      <c r="AI240" s="2207">
        <f t="shared" si="143"/>
        <v>0</v>
      </c>
      <c r="AJ240" s="2298"/>
      <c r="AK240" s="2075"/>
      <c r="AL240" s="2075"/>
      <c r="AM240" s="2075"/>
      <c r="AN240" s="2206">
        <f t="shared" si="162"/>
        <v>0</v>
      </c>
      <c r="AO240" s="2206">
        <f t="shared" si="163"/>
        <v>0</v>
      </c>
      <c r="AP240" s="2206">
        <f t="shared" si="144"/>
        <v>0</v>
      </c>
      <c r="AQ240" s="2206">
        <f t="shared" si="145"/>
        <v>0</v>
      </c>
      <c r="AR240" s="2206">
        <f t="shared" si="146"/>
        <v>0</v>
      </c>
      <c r="AS240" s="2210"/>
      <c r="AT240" s="2075"/>
      <c r="AU240" s="2075"/>
      <c r="AV240" s="2075"/>
      <c r="AW240" s="2206">
        <f t="shared" si="164"/>
        <v>0</v>
      </c>
      <c r="AX240" s="2206">
        <f t="shared" si="165"/>
        <v>0</v>
      </c>
      <c r="AY240" s="2206">
        <f t="shared" si="147"/>
        <v>0</v>
      </c>
      <c r="AZ240" s="2206">
        <f t="shared" si="148"/>
        <v>0</v>
      </c>
      <c r="BA240" s="2206">
        <f t="shared" si="149"/>
        <v>0</v>
      </c>
      <c r="BB240" s="2210">
        <f t="shared" si="179"/>
        <v>0</v>
      </c>
      <c r="BC240" s="2207">
        <f t="shared" si="180"/>
        <v>0</v>
      </c>
      <c r="BD240" s="2210">
        <f t="shared" si="181"/>
        <v>0</v>
      </c>
      <c r="BE240" s="2207">
        <f t="shared" si="182"/>
        <v>0</v>
      </c>
      <c r="BF240" s="2298">
        <v>0</v>
      </c>
      <c r="BG240" s="2075">
        <v>0</v>
      </c>
      <c r="BH240" s="2075">
        <v>0</v>
      </c>
      <c r="BI240" s="2075">
        <v>0</v>
      </c>
      <c r="BJ240" s="2206">
        <f t="shared" si="166"/>
        <v>0</v>
      </c>
      <c r="BK240" s="2206">
        <f t="shared" si="167"/>
        <v>0</v>
      </c>
      <c r="BL240" s="2206">
        <f t="shared" si="150"/>
        <v>0</v>
      </c>
      <c r="BM240" s="2206">
        <f t="shared" si="151"/>
        <v>0</v>
      </c>
      <c r="BN240" s="2206">
        <f t="shared" si="152"/>
        <v>0</v>
      </c>
      <c r="BO240" s="2210">
        <v>0</v>
      </c>
      <c r="BP240" s="2075">
        <v>0</v>
      </c>
      <c r="BQ240" s="2075">
        <v>0</v>
      </c>
      <c r="BR240" s="2075">
        <v>0</v>
      </c>
      <c r="BS240" s="2206">
        <f t="shared" si="168"/>
        <v>0</v>
      </c>
      <c r="BT240" s="2206">
        <f t="shared" si="169"/>
        <v>0</v>
      </c>
      <c r="BU240" s="2206">
        <f t="shared" si="153"/>
        <v>0</v>
      </c>
      <c r="BV240" s="2206">
        <f t="shared" si="154"/>
        <v>0</v>
      </c>
      <c r="BW240" s="2206">
        <f t="shared" si="155"/>
        <v>0</v>
      </c>
      <c r="BX240" s="2210">
        <f t="shared" si="183"/>
        <v>0</v>
      </c>
      <c r="BY240" s="2207">
        <f t="shared" si="184"/>
        <v>0</v>
      </c>
      <c r="BZ240" s="2211">
        <f t="shared" si="185"/>
        <v>0</v>
      </c>
      <c r="CA240" s="2212">
        <f t="shared" si="186"/>
        <v>0</v>
      </c>
      <c r="CB240" s="2083"/>
      <c r="CC240" s="2083"/>
      <c r="CD240" s="2237"/>
      <c r="CF240" s="2200"/>
    </row>
    <row r="241" spans="1:84" s="1974" customFormat="1" ht="18" customHeight="1" outlineLevel="1">
      <c r="A241" s="2235" t="s">
        <v>3406</v>
      </c>
      <c r="B241" s="2235" t="b">
        <v>1</v>
      </c>
      <c r="C241" s="2201"/>
      <c r="D241" s="2236" t="s">
        <v>3407</v>
      </c>
      <c r="E241" s="2243" t="s">
        <v>3408</v>
      </c>
      <c r="F241" s="2204" t="s">
        <v>380</v>
      </c>
      <c r="G241" s="2210">
        <v>25.6</v>
      </c>
      <c r="H241" s="2206">
        <v>890</v>
      </c>
      <c r="I241" s="2206">
        <v>2310</v>
      </c>
      <c r="J241" s="2206">
        <v>720</v>
      </c>
      <c r="K241" s="2206">
        <f t="shared" si="156"/>
        <v>3920</v>
      </c>
      <c r="L241" s="2206">
        <f t="shared" si="157"/>
        <v>100352</v>
      </c>
      <c r="M241" s="2206">
        <f t="shared" si="135"/>
        <v>22784</v>
      </c>
      <c r="N241" s="2206">
        <f t="shared" si="136"/>
        <v>59136</v>
      </c>
      <c r="O241" s="2206">
        <f t="shared" si="137"/>
        <v>18432</v>
      </c>
      <c r="P241" s="2210">
        <v>25.6</v>
      </c>
      <c r="Q241" s="2206">
        <v>890</v>
      </c>
      <c r="R241" s="2206">
        <v>2310</v>
      </c>
      <c r="S241" s="2206">
        <v>720</v>
      </c>
      <c r="T241" s="2206">
        <f t="shared" si="158"/>
        <v>3920</v>
      </c>
      <c r="U241" s="2206">
        <f t="shared" si="159"/>
        <v>100352</v>
      </c>
      <c r="V241" s="2206">
        <f t="shared" si="138"/>
        <v>22784</v>
      </c>
      <c r="W241" s="2206">
        <f t="shared" si="139"/>
        <v>59136</v>
      </c>
      <c r="X241" s="2206">
        <f t="shared" si="140"/>
        <v>18432</v>
      </c>
      <c r="Y241" s="2210">
        <f t="shared" si="177"/>
        <v>0</v>
      </c>
      <c r="Z241" s="2207">
        <f t="shared" si="178"/>
        <v>0</v>
      </c>
      <c r="AA241" s="2210"/>
      <c r="AB241" s="2206"/>
      <c r="AC241" s="2206"/>
      <c r="AD241" s="2206"/>
      <c r="AE241" s="2206">
        <f t="shared" si="160"/>
        <v>0</v>
      </c>
      <c r="AF241" s="2206">
        <f t="shared" si="161"/>
        <v>0</v>
      </c>
      <c r="AG241" s="2206">
        <f t="shared" si="141"/>
        <v>0</v>
      </c>
      <c r="AH241" s="2206">
        <f t="shared" si="142"/>
        <v>0</v>
      </c>
      <c r="AI241" s="2207">
        <f t="shared" si="143"/>
        <v>0</v>
      </c>
      <c r="AJ241" s="2298"/>
      <c r="AK241" s="2075"/>
      <c r="AL241" s="2075"/>
      <c r="AM241" s="2075"/>
      <c r="AN241" s="2206">
        <f t="shared" si="162"/>
        <v>0</v>
      </c>
      <c r="AO241" s="2206">
        <f t="shared" si="163"/>
        <v>0</v>
      </c>
      <c r="AP241" s="2206">
        <f t="shared" si="144"/>
        <v>0</v>
      </c>
      <c r="AQ241" s="2206">
        <f t="shared" si="145"/>
        <v>0</v>
      </c>
      <c r="AR241" s="2206">
        <f t="shared" si="146"/>
        <v>0</v>
      </c>
      <c r="AS241" s="2210"/>
      <c r="AT241" s="2075"/>
      <c r="AU241" s="2075"/>
      <c r="AV241" s="2075"/>
      <c r="AW241" s="2206">
        <f t="shared" si="164"/>
        <v>0</v>
      </c>
      <c r="AX241" s="2206">
        <f t="shared" si="165"/>
        <v>0</v>
      </c>
      <c r="AY241" s="2206">
        <f t="shared" si="147"/>
        <v>0</v>
      </c>
      <c r="AZ241" s="2206">
        <f t="shared" si="148"/>
        <v>0</v>
      </c>
      <c r="BA241" s="2206">
        <f t="shared" si="149"/>
        <v>0</v>
      </c>
      <c r="BB241" s="2210">
        <f t="shared" si="179"/>
        <v>0</v>
      </c>
      <c r="BC241" s="2207">
        <f t="shared" si="180"/>
        <v>0</v>
      </c>
      <c r="BD241" s="2210">
        <f t="shared" si="181"/>
        <v>0</v>
      </c>
      <c r="BE241" s="2207">
        <f t="shared" si="182"/>
        <v>0</v>
      </c>
      <c r="BF241" s="2298">
        <v>0</v>
      </c>
      <c r="BG241" s="2075">
        <v>0</v>
      </c>
      <c r="BH241" s="2075">
        <v>0</v>
      </c>
      <c r="BI241" s="2075">
        <v>0</v>
      </c>
      <c r="BJ241" s="2206">
        <f t="shared" si="166"/>
        <v>0</v>
      </c>
      <c r="BK241" s="2206">
        <f t="shared" si="167"/>
        <v>0</v>
      </c>
      <c r="BL241" s="2206">
        <f t="shared" si="150"/>
        <v>0</v>
      </c>
      <c r="BM241" s="2206">
        <f t="shared" si="151"/>
        <v>0</v>
      </c>
      <c r="BN241" s="2206">
        <f t="shared" si="152"/>
        <v>0</v>
      </c>
      <c r="BO241" s="2210">
        <v>0</v>
      </c>
      <c r="BP241" s="2075">
        <v>0</v>
      </c>
      <c r="BQ241" s="2075">
        <v>0</v>
      </c>
      <c r="BR241" s="2075">
        <v>0</v>
      </c>
      <c r="BS241" s="2206">
        <f t="shared" si="168"/>
        <v>0</v>
      </c>
      <c r="BT241" s="2206">
        <f t="shared" si="169"/>
        <v>0</v>
      </c>
      <c r="BU241" s="2206">
        <f t="shared" si="153"/>
        <v>0</v>
      </c>
      <c r="BV241" s="2206">
        <f t="shared" si="154"/>
        <v>0</v>
      </c>
      <c r="BW241" s="2206">
        <f t="shared" si="155"/>
        <v>0</v>
      </c>
      <c r="BX241" s="2210">
        <f t="shared" si="183"/>
        <v>0</v>
      </c>
      <c r="BY241" s="2207">
        <f t="shared" si="184"/>
        <v>0</v>
      </c>
      <c r="BZ241" s="2211">
        <f t="shared" si="185"/>
        <v>0</v>
      </c>
      <c r="CA241" s="2212">
        <f t="shared" si="186"/>
        <v>0</v>
      </c>
      <c r="CB241" s="2083"/>
      <c r="CC241" s="2083"/>
      <c r="CD241" s="2237"/>
      <c r="CF241" s="2200"/>
    </row>
    <row r="242" spans="1:84" s="1974" customFormat="1" ht="18" customHeight="1" outlineLevel="1">
      <c r="A242" s="2235"/>
      <c r="B242" s="2235"/>
      <c r="C242" s="2201"/>
      <c r="D242" s="2232" t="s">
        <v>3409</v>
      </c>
      <c r="E242" s="2243"/>
      <c r="F242" s="2204"/>
      <c r="G242" s="2244"/>
      <c r="H242" s="2206"/>
      <c r="I242" s="2206"/>
      <c r="J242" s="2206"/>
      <c r="K242" s="2206">
        <f t="shared" si="156"/>
        <v>0</v>
      </c>
      <c r="L242" s="2206">
        <f t="shared" si="157"/>
        <v>0</v>
      </c>
      <c r="M242" s="2206">
        <f t="shared" si="135"/>
        <v>0</v>
      </c>
      <c r="N242" s="2206">
        <f t="shared" si="136"/>
        <v>0</v>
      </c>
      <c r="O242" s="2206">
        <f t="shared" si="137"/>
        <v>0</v>
      </c>
      <c r="P242" s="2244"/>
      <c r="Q242" s="2206"/>
      <c r="R242" s="2206"/>
      <c r="S242" s="2206"/>
      <c r="T242" s="2206">
        <f t="shared" si="158"/>
        <v>0</v>
      </c>
      <c r="U242" s="2206">
        <f t="shared" si="159"/>
        <v>0</v>
      </c>
      <c r="V242" s="2206">
        <f t="shared" si="138"/>
        <v>0</v>
      </c>
      <c r="W242" s="2206">
        <f t="shared" si="139"/>
        <v>0</v>
      </c>
      <c r="X242" s="2206">
        <f t="shared" si="140"/>
        <v>0</v>
      </c>
      <c r="Y242" s="2244">
        <f t="shared" si="177"/>
        <v>0</v>
      </c>
      <c r="Z242" s="2207">
        <f t="shared" si="178"/>
        <v>0</v>
      </c>
      <c r="AA242" s="2244"/>
      <c r="AB242" s="2206"/>
      <c r="AC242" s="2206"/>
      <c r="AD242" s="2206"/>
      <c r="AE242" s="2206">
        <f t="shared" si="160"/>
        <v>0</v>
      </c>
      <c r="AF242" s="2206">
        <f t="shared" si="161"/>
        <v>0</v>
      </c>
      <c r="AG242" s="2206">
        <f t="shared" si="141"/>
        <v>0</v>
      </c>
      <c r="AH242" s="2206">
        <f t="shared" si="142"/>
        <v>0</v>
      </c>
      <c r="AI242" s="2207">
        <f t="shared" si="143"/>
        <v>0</v>
      </c>
      <c r="AJ242" s="2246"/>
      <c r="AK242" s="2075"/>
      <c r="AL242" s="2075"/>
      <c r="AM242" s="2075"/>
      <c r="AN242" s="2206">
        <f t="shared" si="162"/>
        <v>0</v>
      </c>
      <c r="AO242" s="2206">
        <f t="shared" si="163"/>
        <v>0</v>
      </c>
      <c r="AP242" s="2206">
        <f t="shared" si="144"/>
        <v>0</v>
      </c>
      <c r="AQ242" s="2206">
        <f t="shared" si="145"/>
        <v>0</v>
      </c>
      <c r="AR242" s="2206">
        <f t="shared" si="146"/>
        <v>0</v>
      </c>
      <c r="AS242" s="2244"/>
      <c r="AT242" s="2075"/>
      <c r="AU242" s="2075"/>
      <c r="AV242" s="2075"/>
      <c r="AW242" s="2206">
        <f t="shared" si="164"/>
        <v>0</v>
      </c>
      <c r="AX242" s="2206">
        <f t="shared" si="165"/>
        <v>0</v>
      </c>
      <c r="AY242" s="2206">
        <f t="shared" si="147"/>
        <v>0</v>
      </c>
      <c r="AZ242" s="2206">
        <f t="shared" si="148"/>
        <v>0</v>
      </c>
      <c r="BA242" s="2206">
        <f t="shared" si="149"/>
        <v>0</v>
      </c>
      <c r="BB242" s="2244">
        <f t="shared" si="179"/>
        <v>0</v>
      </c>
      <c r="BC242" s="2207">
        <f t="shared" si="180"/>
        <v>0</v>
      </c>
      <c r="BD242" s="2244">
        <f t="shared" si="181"/>
        <v>0</v>
      </c>
      <c r="BE242" s="2207">
        <f t="shared" si="182"/>
        <v>0</v>
      </c>
      <c r="BF242" s="2246">
        <v>0</v>
      </c>
      <c r="BG242" s="2075">
        <v>0</v>
      </c>
      <c r="BH242" s="2075">
        <v>0</v>
      </c>
      <c r="BI242" s="2075">
        <v>0</v>
      </c>
      <c r="BJ242" s="2206">
        <f t="shared" si="166"/>
        <v>0</v>
      </c>
      <c r="BK242" s="2206">
        <f t="shared" si="167"/>
        <v>0</v>
      </c>
      <c r="BL242" s="2206">
        <f t="shared" si="150"/>
        <v>0</v>
      </c>
      <c r="BM242" s="2206">
        <f t="shared" si="151"/>
        <v>0</v>
      </c>
      <c r="BN242" s="2206">
        <f t="shared" si="152"/>
        <v>0</v>
      </c>
      <c r="BO242" s="2244">
        <v>0</v>
      </c>
      <c r="BP242" s="2075">
        <v>0</v>
      </c>
      <c r="BQ242" s="2075">
        <v>0</v>
      </c>
      <c r="BR242" s="2075">
        <v>0</v>
      </c>
      <c r="BS242" s="2206">
        <f t="shared" si="168"/>
        <v>0</v>
      </c>
      <c r="BT242" s="2206">
        <f t="shared" si="169"/>
        <v>0</v>
      </c>
      <c r="BU242" s="2206">
        <f t="shared" si="153"/>
        <v>0</v>
      </c>
      <c r="BV242" s="2206">
        <f t="shared" si="154"/>
        <v>0</v>
      </c>
      <c r="BW242" s="2206">
        <f t="shared" si="155"/>
        <v>0</v>
      </c>
      <c r="BX242" s="2244">
        <f t="shared" si="183"/>
        <v>0</v>
      </c>
      <c r="BY242" s="2207">
        <f t="shared" si="184"/>
        <v>0</v>
      </c>
      <c r="BZ242" s="2211">
        <f t="shared" si="185"/>
        <v>0</v>
      </c>
      <c r="CA242" s="2212">
        <f t="shared" si="186"/>
        <v>0</v>
      </c>
      <c r="CB242" s="2247"/>
      <c r="CC242" s="2083"/>
      <c r="CD242" s="2237"/>
      <c r="CF242" s="2200"/>
    </row>
    <row r="243" spans="1:84" s="1974" customFormat="1" ht="18" customHeight="1" outlineLevel="1">
      <c r="A243" s="2235" t="s">
        <v>3410</v>
      </c>
      <c r="B243" s="2235" t="b">
        <v>1</v>
      </c>
      <c r="C243" s="2201"/>
      <c r="D243" s="2236" t="s">
        <v>3411</v>
      </c>
      <c r="E243" s="2243" t="s">
        <v>3412</v>
      </c>
      <c r="F243" s="2204" t="s">
        <v>444</v>
      </c>
      <c r="G243" s="2210">
        <v>153.42699999999999</v>
      </c>
      <c r="H243" s="2206">
        <v>7950</v>
      </c>
      <c r="I243" s="2206">
        <v>40850</v>
      </c>
      <c r="J243" s="2206">
        <v>8340</v>
      </c>
      <c r="K243" s="2206">
        <f t="shared" si="156"/>
        <v>57140</v>
      </c>
      <c r="L243" s="2206">
        <f t="shared" si="157"/>
        <v>8766817</v>
      </c>
      <c r="M243" s="2206">
        <f t="shared" si="135"/>
        <v>1219744</v>
      </c>
      <c r="N243" s="2206">
        <f t="shared" si="136"/>
        <v>6267492</v>
      </c>
      <c r="O243" s="2206">
        <f t="shared" si="137"/>
        <v>1279581</v>
      </c>
      <c r="P243" s="2210">
        <v>153.42699999999999</v>
      </c>
      <c r="Q243" s="2206">
        <v>7950</v>
      </c>
      <c r="R243" s="2206">
        <v>40850</v>
      </c>
      <c r="S243" s="2206">
        <v>8340</v>
      </c>
      <c r="T243" s="2206">
        <f t="shared" si="158"/>
        <v>57140</v>
      </c>
      <c r="U243" s="2206">
        <f t="shared" si="159"/>
        <v>8766817</v>
      </c>
      <c r="V243" s="2206">
        <f t="shared" si="138"/>
        <v>1219744</v>
      </c>
      <c r="W243" s="2206">
        <f t="shared" si="139"/>
        <v>6267492</v>
      </c>
      <c r="X243" s="2206">
        <f t="shared" si="140"/>
        <v>1279581</v>
      </c>
      <c r="Y243" s="2210">
        <f t="shared" si="177"/>
        <v>0</v>
      </c>
      <c r="Z243" s="2207">
        <f t="shared" si="178"/>
        <v>0</v>
      </c>
      <c r="AA243" s="2210"/>
      <c r="AB243" s="2206"/>
      <c r="AC243" s="2206"/>
      <c r="AD243" s="2206"/>
      <c r="AE243" s="2206">
        <f t="shared" si="160"/>
        <v>0</v>
      </c>
      <c r="AF243" s="2206">
        <f t="shared" si="161"/>
        <v>0</v>
      </c>
      <c r="AG243" s="2206">
        <f t="shared" si="141"/>
        <v>0</v>
      </c>
      <c r="AH243" s="2206">
        <f t="shared" si="142"/>
        <v>0</v>
      </c>
      <c r="AI243" s="2207">
        <f t="shared" si="143"/>
        <v>0</v>
      </c>
      <c r="AJ243" s="2298"/>
      <c r="AK243" s="2075"/>
      <c r="AL243" s="2075"/>
      <c r="AM243" s="2075"/>
      <c r="AN243" s="2206">
        <f t="shared" si="162"/>
        <v>0</v>
      </c>
      <c r="AO243" s="2206">
        <f t="shared" si="163"/>
        <v>0</v>
      </c>
      <c r="AP243" s="2206">
        <f t="shared" si="144"/>
        <v>0</v>
      </c>
      <c r="AQ243" s="2206">
        <f t="shared" si="145"/>
        <v>0</v>
      </c>
      <c r="AR243" s="2206">
        <f t="shared" si="146"/>
        <v>0</v>
      </c>
      <c r="AS243" s="2210"/>
      <c r="AT243" s="2075"/>
      <c r="AU243" s="2075"/>
      <c r="AV243" s="2075"/>
      <c r="AW243" s="2206">
        <f t="shared" si="164"/>
        <v>0</v>
      </c>
      <c r="AX243" s="2206">
        <f t="shared" si="165"/>
        <v>0</v>
      </c>
      <c r="AY243" s="2206">
        <f t="shared" si="147"/>
        <v>0</v>
      </c>
      <c r="AZ243" s="2206">
        <f t="shared" si="148"/>
        <v>0</v>
      </c>
      <c r="BA243" s="2206">
        <f t="shared" si="149"/>
        <v>0</v>
      </c>
      <c r="BB243" s="2210">
        <f t="shared" si="179"/>
        <v>0</v>
      </c>
      <c r="BC243" s="2207">
        <f t="shared" si="180"/>
        <v>0</v>
      </c>
      <c r="BD243" s="2210">
        <f t="shared" si="181"/>
        <v>0</v>
      </c>
      <c r="BE243" s="2207">
        <f t="shared" si="182"/>
        <v>0</v>
      </c>
      <c r="BF243" s="2298">
        <v>0</v>
      </c>
      <c r="BG243" s="2075">
        <v>0</v>
      </c>
      <c r="BH243" s="2075">
        <v>0</v>
      </c>
      <c r="BI243" s="2075">
        <v>0</v>
      </c>
      <c r="BJ243" s="2206">
        <f t="shared" si="166"/>
        <v>0</v>
      </c>
      <c r="BK243" s="2206">
        <f t="shared" si="167"/>
        <v>0</v>
      </c>
      <c r="BL243" s="2206">
        <f t="shared" si="150"/>
        <v>0</v>
      </c>
      <c r="BM243" s="2206">
        <f t="shared" si="151"/>
        <v>0</v>
      </c>
      <c r="BN243" s="2206">
        <f t="shared" si="152"/>
        <v>0</v>
      </c>
      <c r="BO243" s="2210">
        <v>0</v>
      </c>
      <c r="BP243" s="2075">
        <v>0</v>
      </c>
      <c r="BQ243" s="2075">
        <v>0</v>
      </c>
      <c r="BR243" s="2075">
        <v>0</v>
      </c>
      <c r="BS243" s="2206">
        <f t="shared" si="168"/>
        <v>0</v>
      </c>
      <c r="BT243" s="2206">
        <f t="shared" si="169"/>
        <v>0</v>
      </c>
      <c r="BU243" s="2206">
        <f t="shared" si="153"/>
        <v>0</v>
      </c>
      <c r="BV243" s="2206">
        <f t="shared" si="154"/>
        <v>0</v>
      </c>
      <c r="BW243" s="2206">
        <f t="shared" si="155"/>
        <v>0</v>
      </c>
      <c r="BX243" s="2210">
        <f t="shared" si="183"/>
        <v>0</v>
      </c>
      <c r="BY243" s="2207">
        <f t="shared" si="184"/>
        <v>0</v>
      </c>
      <c r="BZ243" s="2211">
        <f t="shared" si="185"/>
        <v>0</v>
      </c>
      <c r="CA243" s="2212">
        <f t="shared" si="186"/>
        <v>0</v>
      </c>
      <c r="CB243" s="2247"/>
      <c r="CC243" s="2083"/>
      <c r="CD243" s="2237"/>
      <c r="CF243" s="2200"/>
    </row>
    <row r="244" spans="1:84" s="1974" customFormat="1" ht="18" customHeight="1" outlineLevel="1">
      <c r="A244" s="2235" t="s">
        <v>3413</v>
      </c>
      <c r="B244" s="2235" t="b">
        <v>0</v>
      </c>
      <c r="C244" s="2201"/>
      <c r="D244" s="2236" t="s">
        <v>3414</v>
      </c>
      <c r="E244" s="2243" t="s">
        <v>3412</v>
      </c>
      <c r="F244" s="2204" t="s">
        <v>444</v>
      </c>
      <c r="G244" s="2210">
        <v>157.96199999999996</v>
      </c>
      <c r="H244" s="2206">
        <v>8200</v>
      </c>
      <c r="I244" s="2206">
        <v>41870</v>
      </c>
      <c r="J244" s="2206">
        <v>8410</v>
      </c>
      <c r="K244" s="2206">
        <f t="shared" si="156"/>
        <v>58480</v>
      </c>
      <c r="L244" s="2206">
        <f t="shared" si="157"/>
        <v>9237616</v>
      </c>
      <c r="M244" s="2206">
        <f t="shared" si="135"/>
        <v>1295288</v>
      </c>
      <c r="N244" s="2206">
        <f t="shared" si="136"/>
        <v>6613868</v>
      </c>
      <c r="O244" s="2206">
        <f t="shared" si="137"/>
        <v>1328460</v>
      </c>
      <c r="P244" s="2210">
        <v>157.96199999999996</v>
      </c>
      <c r="Q244" s="2206">
        <v>8200</v>
      </c>
      <c r="R244" s="2206">
        <v>41870</v>
      </c>
      <c r="S244" s="2206">
        <v>8410</v>
      </c>
      <c r="T244" s="2206">
        <f t="shared" si="158"/>
        <v>58480</v>
      </c>
      <c r="U244" s="2206">
        <f t="shared" si="159"/>
        <v>9237616</v>
      </c>
      <c r="V244" s="2206">
        <f t="shared" si="138"/>
        <v>1295288</v>
      </c>
      <c r="W244" s="2206">
        <f t="shared" si="139"/>
        <v>6613868</v>
      </c>
      <c r="X244" s="2206">
        <f t="shared" si="140"/>
        <v>1328460</v>
      </c>
      <c r="Y244" s="2210">
        <f t="shared" si="177"/>
        <v>0</v>
      </c>
      <c r="Z244" s="2207">
        <f t="shared" si="178"/>
        <v>0</v>
      </c>
      <c r="AA244" s="2210"/>
      <c r="AB244" s="2206"/>
      <c r="AC244" s="2206"/>
      <c r="AD244" s="2206"/>
      <c r="AE244" s="2206">
        <f t="shared" si="160"/>
        <v>0</v>
      </c>
      <c r="AF244" s="2206">
        <f t="shared" si="161"/>
        <v>0</v>
      </c>
      <c r="AG244" s="2206">
        <f t="shared" si="141"/>
        <v>0</v>
      </c>
      <c r="AH244" s="2206">
        <f t="shared" si="142"/>
        <v>0</v>
      </c>
      <c r="AI244" s="2207">
        <f t="shared" si="143"/>
        <v>0</v>
      </c>
      <c r="AJ244" s="2298"/>
      <c r="AK244" s="2075"/>
      <c r="AL244" s="2075"/>
      <c r="AM244" s="2075"/>
      <c r="AN244" s="2206">
        <f t="shared" si="162"/>
        <v>0</v>
      </c>
      <c r="AO244" s="2206">
        <f t="shared" si="163"/>
        <v>0</v>
      </c>
      <c r="AP244" s="2206">
        <f t="shared" si="144"/>
        <v>0</v>
      </c>
      <c r="AQ244" s="2206">
        <f t="shared" si="145"/>
        <v>0</v>
      </c>
      <c r="AR244" s="2206">
        <f t="shared" si="146"/>
        <v>0</v>
      </c>
      <c r="AS244" s="2210"/>
      <c r="AT244" s="2075"/>
      <c r="AU244" s="2075"/>
      <c r="AV244" s="2075"/>
      <c r="AW244" s="2206">
        <f t="shared" si="164"/>
        <v>0</v>
      </c>
      <c r="AX244" s="2206">
        <f t="shared" si="165"/>
        <v>0</v>
      </c>
      <c r="AY244" s="2206">
        <f t="shared" si="147"/>
        <v>0</v>
      </c>
      <c r="AZ244" s="2206">
        <f t="shared" si="148"/>
        <v>0</v>
      </c>
      <c r="BA244" s="2206">
        <f t="shared" si="149"/>
        <v>0</v>
      </c>
      <c r="BB244" s="2210">
        <f t="shared" si="179"/>
        <v>0</v>
      </c>
      <c r="BC244" s="2207">
        <f t="shared" si="180"/>
        <v>0</v>
      </c>
      <c r="BD244" s="2210">
        <f t="shared" si="181"/>
        <v>0</v>
      </c>
      <c r="BE244" s="2207">
        <f t="shared" si="182"/>
        <v>0</v>
      </c>
      <c r="BF244" s="2298">
        <v>0</v>
      </c>
      <c r="BG244" s="2075">
        <v>0</v>
      </c>
      <c r="BH244" s="2075">
        <v>0</v>
      </c>
      <c r="BI244" s="2075">
        <v>0</v>
      </c>
      <c r="BJ244" s="2206">
        <f t="shared" si="166"/>
        <v>0</v>
      </c>
      <c r="BK244" s="2206">
        <f t="shared" si="167"/>
        <v>0</v>
      </c>
      <c r="BL244" s="2206">
        <f t="shared" si="150"/>
        <v>0</v>
      </c>
      <c r="BM244" s="2206">
        <f t="shared" si="151"/>
        <v>0</v>
      </c>
      <c r="BN244" s="2206">
        <f t="shared" si="152"/>
        <v>0</v>
      </c>
      <c r="BO244" s="2210">
        <v>0</v>
      </c>
      <c r="BP244" s="2075">
        <v>0</v>
      </c>
      <c r="BQ244" s="2075">
        <v>0</v>
      </c>
      <c r="BR244" s="2075">
        <v>0</v>
      </c>
      <c r="BS244" s="2206">
        <f t="shared" si="168"/>
        <v>0</v>
      </c>
      <c r="BT244" s="2206">
        <f t="shared" si="169"/>
        <v>0</v>
      </c>
      <c r="BU244" s="2206">
        <f t="shared" si="153"/>
        <v>0</v>
      </c>
      <c r="BV244" s="2206">
        <f t="shared" si="154"/>
        <v>0</v>
      </c>
      <c r="BW244" s="2206">
        <f t="shared" si="155"/>
        <v>0</v>
      </c>
      <c r="BX244" s="2210">
        <f t="shared" si="183"/>
        <v>0</v>
      </c>
      <c r="BY244" s="2207">
        <f t="shared" si="184"/>
        <v>0</v>
      </c>
      <c r="BZ244" s="2211">
        <f t="shared" si="185"/>
        <v>0</v>
      </c>
      <c r="CA244" s="2212">
        <f t="shared" si="186"/>
        <v>0</v>
      </c>
      <c r="CB244" s="2083"/>
      <c r="CC244" s="2083"/>
      <c r="CD244" s="2237"/>
      <c r="CF244" s="2200"/>
    </row>
    <row r="245" spans="1:84" s="1974" customFormat="1" ht="18" customHeight="1" outlineLevel="1">
      <c r="A245" s="2235" t="s">
        <v>3415</v>
      </c>
      <c r="B245" s="2235" t="b">
        <v>0</v>
      </c>
      <c r="C245" s="2201"/>
      <c r="D245" s="2236" t="s">
        <v>3414</v>
      </c>
      <c r="E245" s="2243" t="s">
        <v>3412</v>
      </c>
      <c r="F245" s="2204" t="s">
        <v>380</v>
      </c>
      <c r="G245" s="2210">
        <v>343.76600000000002</v>
      </c>
      <c r="H245" s="2206">
        <v>5550</v>
      </c>
      <c r="I245" s="2206">
        <v>28560</v>
      </c>
      <c r="J245" s="2206">
        <v>4620</v>
      </c>
      <c r="K245" s="2206">
        <f t="shared" si="156"/>
        <v>38730</v>
      </c>
      <c r="L245" s="2206">
        <f t="shared" si="157"/>
        <v>13314055</v>
      </c>
      <c r="M245" s="2206">
        <f t="shared" si="135"/>
        <v>1907901</v>
      </c>
      <c r="N245" s="2206">
        <f t="shared" si="136"/>
        <v>9817956</v>
      </c>
      <c r="O245" s="2206">
        <f t="shared" si="137"/>
        <v>1588198</v>
      </c>
      <c r="P245" s="2210">
        <v>343.76600000000002</v>
      </c>
      <c r="Q245" s="2206">
        <v>5550</v>
      </c>
      <c r="R245" s="2206">
        <v>28560</v>
      </c>
      <c r="S245" s="2206">
        <v>4620</v>
      </c>
      <c r="T245" s="2206">
        <f t="shared" si="158"/>
        <v>38730</v>
      </c>
      <c r="U245" s="2206">
        <f t="shared" si="159"/>
        <v>13314055</v>
      </c>
      <c r="V245" s="2206">
        <f t="shared" si="138"/>
        <v>1907901</v>
      </c>
      <c r="W245" s="2206">
        <f t="shared" si="139"/>
        <v>9817956</v>
      </c>
      <c r="X245" s="2206">
        <f t="shared" si="140"/>
        <v>1588198</v>
      </c>
      <c r="Y245" s="2210">
        <f t="shared" si="177"/>
        <v>0</v>
      </c>
      <c r="Z245" s="2207">
        <f t="shared" si="178"/>
        <v>0</v>
      </c>
      <c r="AA245" s="2210"/>
      <c r="AB245" s="2206"/>
      <c r="AC245" s="2206"/>
      <c r="AD245" s="2206"/>
      <c r="AE245" s="2206">
        <f t="shared" si="160"/>
        <v>0</v>
      </c>
      <c r="AF245" s="2206">
        <f t="shared" si="161"/>
        <v>0</v>
      </c>
      <c r="AG245" s="2206">
        <f t="shared" si="141"/>
        <v>0</v>
      </c>
      <c r="AH245" s="2206">
        <f t="shared" si="142"/>
        <v>0</v>
      </c>
      <c r="AI245" s="2207">
        <f t="shared" si="143"/>
        <v>0</v>
      </c>
      <c r="AJ245" s="2298"/>
      <c r="AK245" s="2075"/>
      <c r="AL245" s="2075"/>
      <c r="AM245" s="2075"/>
      <c r="AN245" s="2206">
        <f t="shared" si="162"/>
        <v>0</v>
      </c>
      <c r="AO245" s="2206">
        <f t="shared" si="163"/>
        <v>0</v>
      </c>
      <c r="AP245" s="2206">
        <f t="shared" si="144"/>
        <v>0</v>
      </c>
      <c r="AQ245" s="2206">
        <f t="shared" si="145"/>
        <v>0</v>
      </c>
      <c r="AR245" s="2206">
        <f t="shared" si="146"/>
        <v>0</v>
      </c>
      <c r="AS245" s="2210"/>
      <c r="AT245" s="2075"/>
      <c r="AU245" s="2075"/>
      <c r="AV245" s="2075"/>
      <c r="AW245" s="2206">
        <f t="shared" si="164"/>
        <v>0</v>
      </c>
      <c r="AX245" s="2206">
        <f t="shared" si="165"/>
        <v>0</v>
      </c>
      <c r="AY245" s="2206">
        <f t="shared" si="147"/>
        <v>0</v>
      </c>
      <c r="AZ245" s="2206">
        <f t="shared" si="148"/>
        <v>0</v>
      </c>
      <c r="BA245" s="2206">
        <f t="shared" si="149"/>
        <v>0</v>
      </c>
      <c r="BB245" s="2210">
        <f t="shared" si="179"/>
        <v>0</v>
      </c>
      <c r="BC245" s="2207">
        <f t="shared" si="180"/>
        <v>0</v>
      </c>
      <c r="BD245" s="2210">
        <f t="shared" si="181"/>
        <v>0</v>
      </c>
      <c r="BE245" s="2207">
        <f t="shared" si="182"/>
        <v>0</v>
      </c>
      <c r="BF245" s="2298">
        <v>0</v>
      </c>
      <c r="BG245" s="2075">
        <v>0</v>
      </c>
      <c r="BH245" s="2075">
        <v>0</v>
      </c>
      <c r="BI245" s="2075">
        <v>0</v>
      </c>
      <c r="BJ245" s="2206">
        <f t="shared" si="166"/>
        <v>0</v>
      </c>
      <c r="BK245" s="2206">
        <f t="shared" si="167"/>
        <v>0</v>
      </c>
      <c r="BL245" s="2206">
        <f t="shared" si="150"/>
        <v>0</v>
      </c>
      <c r="BM245" s="2206">
        <f t="shared" si="151"/>
        <v>0</v>
      </c>
      <c r="BN245" s="2206">
        <f t="shared" si="152"/>
        <v>0</v>
      </c>
      <c r="BO245" s="2210">
        <v>0</v>
      </c>
      <c r="BP245" s="2075">
        <v>0</v>
      </c>
      <c r="BQ245" s="2075">
        <v>0</v>
      </c>
      <c r="BR245" s="2075">
        <v>0</v>
      </c>
      <c r="BS245" s="2206">
        <f t="shared" si="168"/>
        <v>0</v>
      </c>
      <c r="BT245" s="2206">
        <f t="shared" si="169"/>
        <v>0</v>
      </c>
      <c r="BU245" s="2206">
        <f t="shared" si="153"/>
        <v>0</v>
      </c>
      <c r="BV245" s="2206">
        <f t="shared" si="154"/>
        <v>0</v>
      </c>
      <c r="BW245" s="2206">
        <f t="shared" si="155"/>
        <v>0</v>
      </c>
      <c r="BX245" s="2210">
        <f t="shared" si="183"/>
        <v>0</v>
      </c>
      <c r="BY245" s="2207">
        <f t="shared" si="184"/>
        <v>0</v>
      </c>
      <c r="BZ245" s="2211">
        <f t="shared" si="185"/>
        <v>0</v>
      </c>
      <c r="CA245" s="2212">
        <f t="shared" si="186"/>
        <v>0</v>
      </c>
      <c r="CB245" s="2083"/>
      <c r="CC245" s="2083"/>
      <c r="CD245" s="2237"/>
      <c r="CF245" s="2200"/>
    </row>
    <row r="246" spans="1:84" s="1974" customFormat="1" ht="18" customHeight="1" outlineLevel="1">
      <c r="A246" s="2235" t="s">
        <v>3416</v>
      </c>
      <c r="B246" s="2235" t="b">
        <v>0</v>
      </c>
      <c r="C246" s="2201"/>
      <c r="D246" s="2236" t="s">
        <v>3417</v>
      </c>
      <c r="E246" s="2243" t="s">
        <v>3412</v>
      </c>
      <c r="F246" s="2204" t="s">
        <v>380</v>
      </c>
      <c r="G246" s="2210">
        <v>20.783999999999992</v>
      </c>
      <c r="H246" s="2206">
        <v>25160</v>
      </c>
      <c r="I246" s="2206">
        <v>129100</v>
      </c>
      <c r="J246" s="2206">
        <v>25570</v>
      </c>
      <c r="K246" s="2206">
        <f t="shared" si="156"/>
        <v>179830</v>
      </c>
      <c r="L246" s="2206">
        <f t="shared" si="157"/>
        <v>3737585</v>
      </c>
      <c r="M246" s="2206">
        <f t="shared" si="135"/>
        <v>522925</v>
      </c>
      <c r="N246" s="2206">
        <f t="shared" si="136"/>
        <v>2683214</v>
      </c>
      <c r="O246" s="2206">
        <f t="shared" si="137"/>
        <v>531446</v>
      </c>
      <c r="P246" s="2210">
        <v>20.783999999999992</v>
      </c>
      <c r="Q246" s="2206">
        <v>25160</v>
      </c>
      <c r="R246" s="2206">
        <v>129100</v>
      </c>
      <c r="S246" s="2206">
        <v>25570</v>
      </c>
      <c r="T246" s="2206">
        <f t="shared" si="158"/>
        <v>179830</v>
      </c>
      <c r="U246" s="2206">
        <f t="shared" si="159"/>
        <v>3737585</v>
      </c>
      <c r="V246" s="2206">
        <f t="shared" si="138"/>
        <v>522925</v>
      </c>
      <c r="W246" s="2206">
        <f t="shared" si="139"/>
        <v>2683214</v>
      </c>
      <c r="X246" s="2206">
        <f t="shared" si="140"/>
        <v>531446</v>
      </c>
      <c r="Y246" s="2210">
        <f t="shared" si="177"/>
        <v>0</v>
      </c>
      <c r="Z246" s="2207">
        <f t="shared" si="178"/>
        <v>0</v>
      </c>
      <c r="AA246" s="2210"/>
      <c r="AB246" s="2206"/>
      <c r="AC246" s="2206"/>
      <c r="AD246" s="2206"/>
      <c r="AE246" s="2206">
        <f t="shared" si="160"/>
        <v>0</v>
      </c>
      <c r="AF246" s="2206">
        <f t="shared" si="161"/>
        <v>0</v>
      </c>
      <c r="AG246" s="2206">
        <f t="shared" si="141"/>
        <v>0</v>
      </c>
      <c r="AH246" s="2206">
        <f t="shared" si="142"/>
        <v>0</v>
      </c>
      <c r="AI246" s="2207">
        <f t="shared" si="143"/>
        <v>0</v>
      </c>
      <c r="AJ246" s="2298"/>
      <c r="AK246" s="2075"/>
      <c r="AL246" s="2075"/>
      <c r="AM246" s="2075"/>
      <c r="AN246" s="2206">
        <f t="shared" si="162"/>
        <v>0</v>
      </c>
      <c r="AO246" s="2206">
        <f t="shared" si="163"/>
        <v>0</v>
      </c>
      <c r="AP246" s="2206">
        <f t="shared" si="144"/>
        <v>0</v>
      </c>
      <c r="AQ246" s="2206">
        <f t="shared" si="145"/>
        <v>0</v>
      </c>
      <c r="AR246" s="2206">
        <f t="shared" si="146"/>
        <v>0</v>
      </c>
      <c r="AS246" s="2210"/>
      <c r="AT246" s="2075"/>
      <c r="AU246" s="2075"/>
      <c r="AV246" s="2075"/>
      <c r="AW246" s="2206">
        <f t="shared" si="164"/>
        <v>0</v>
      </c>
      <c r="AX246" s="2206">
        <f t="shared" si="165"/>
        <v>0</v>
      </c>
      <c r="AY246" s="2206">
        <f t="shared" si="147"/>
        <v>0</v>
      </c>
      <c r="AZ246" s="2206">
        <f t="shared" si="148"/>
        <v>0</v>
      </c>
      <c r="BA246" s="2206">
        <f t="shared" si="149"/>
        <v>0</v>
      </c>
      <c r="BB246" s="2210">
        <f t="shared" si="179"/>
        <v>0</v>
      </c>
      <c r="BC246" s="2207">
        <f t="shared" si="180"/>
        <v>0</v>
      </c>
      <c r="BD246" s="2210">
        <f t="shared" si="181"/>
        <v>0</v>
      </c>
      <c r="BE246" s="2207">
        <f t="shared" si="182"/>
        <v>0</v>
      </c>
      <c r="BF246" s="2298">
        <v>0</v>
      </c>
      <c r="BG246" s="2075">
        <v>0</v>
      </c>
      <c r="BH246" s="2075">
        <v>0</v>
      </c>
      <c r="BI246" s="2075">
        <v>0</v>
      </c>
      <c r="BJ246" s="2206">
        <f t="shared" si="166"/>
        <v>0</v>
      </c>
      <c r="BK246" s="2206">
        <f t="shared" si="167"/>
        <v>0</v>
      </c>
      <c r="BL246" s="2206">
        <f t="shared" si="150"/>
        <v>0</v>
      </c>
      <c r="BM246" s="2206">
        <f t="shared" si="151"/>
        <v>0</v>
      </c>
      <c r="BN246" s="2206">
        <f t="shared" si="152"/>
        <v>0</v>
      </c>
      <c r="BO246" s="2210">
        <v>0</v>
      </c>
      <c r="BP246" s="2075">
        <v>0</v>
      </c>
      <c r="BQ246" s="2075">
        <v>0</v>
      </c>
      <c r="BR246" s="2075">
        <v>0</v>
      </c>
      <c r="BS246" s="2206">
        <f t="shared" si="168"/>
        <v>0</v>
      </c>
      <c r="BT246" s="2206">
        <f t="shared" si="169"/>
        <v>0</v>
      </c>
      <c r="BU246" s="2206">
        <f t="shared" si="153"/>
        <v>0</v>
      </c>
      <c r="BV246" s="2206">
        <f t="shared" si="154"/>
        <v>0</v>
      </c>
      <c r="BW246" s="2206">
        <f t="shared" si="155"/>
        <v>0</v>
      </c>
      <c r="BX246" s="2210">
        <f t="shared" si="183"/>
        <v>0</v>
      </c>
      <c r="BY246" s="2207">
        <f t="shared" si="184"/>
        <v>0</v>
      </c>
      <c r="BZ246" s="2211">
        <f t="shared" si="185"/>
        <v>0</v>
      </c>
      <c r="CA246" s="2212">
        <f t="shared" si="186"/>
        <v>0</v>
      </c>
      <c r="CB246" s="2083"/>
      <c r="CC246" s="2083"/>
      <c r="CD246" s="2237"/>
      <c r="CF246" s="2200"/>
    </row>
    <row r="247" spans="1:84" s="1974" customFormat="1" ht="18" customHeight="1" outlineLevel="1">
      <c r="A247" s="2235" t="s">
        <v>3418</v>
      </c>
      <c r="B247" s="2235" t="b">
        <v>1</v>
      </c>
      <c r="C247" s="2201"/>
      <c r="D247" s="2236" t="s">
        <v>3419</v>
      </c>
      <c r="E247" s="2243" t="s">
        <v>3412</v>
      </c>
      <c r="F247" s="2204" t="s">
        <v>380</v>
      </c>
      <c r="G247" s="2210">
        <v>25.6</v>
      </c>
      <c r="H247" s="2206">
        <v>16060</v>
      </c>
      <c r="I247" s="2206">
        <v>82430</v>
      </c>
      <c r="J247" s="2206">
        <v>13390</v>
      </c>
      <c r="K247" s="2206">
        <f t="shared" si="156"/>
        <v>111880</v>
      </c>
      <c r="L247" s="2206">
        <f t="shared" si="157"/>
        <v>2864128</v>
      </c>
      <c r="M247" s="2206">
        <f t="shared" si="135"/>
        <v>411136</v>
      </c>
      <c r="N247" s="2206">
        <f t="shared" si="136"/>
        <v>2110208</v>
      </c>
      <c r="O247" s="2206">
        <f t="shared" si="137"/>
        <v>342784</v>
      </c>
      <c r="P247" s="2210">
        <v>25.6</v>
      </c>
      <c r="Q247" s="2206">
        <v>16060</v>
      </c>
      <c r="R247" s="2206">
        <v>82430</v>
      </c>
      <c r="S247" s="2206">
        <v>13390</v>
      </c>
      <c r="T247" s="2206">
        <f t="shared" si="158"/>
        <v>111880</v>
      </c>
      <c r="U247" s="2206">
        <f t="shared" si="159"/>
        <v>2864128</v>
      </c>
      <c r="V247" s="2206">
        <f t="shared" si="138"/>
        <v>411136</v>
      </c>
      <c r="W247" s="2206">
        <f t="shared" si="139"/>
        <v>2110208</v>
      </c>
      <c r="X247" s="2206">
        <f t="shared" si="140"/>
        <v>342784</v>
      </c>
      <c r="Y247" s="2210">
        <f t="shared" si="177"/>
        <v>0</v>
      </c>
      <c r="Z247" s="2207">
        <f t="shared" si="178"/>
        <v>0</v>
      </c>
      <c r="AA247" s="2210"/>
      <c r="AB247" s="2206"/>
      <c r="AC247" s="2206"/>
      <c r="AD247" s="2206"/>
      <c r="AE247" s="2206">
        <f t="shared" si="160"/>
        <v>0</v>
      </c>
      <c r="AF247" s="2206">
        <f t="shared" si="161"/>
        <v>0</v>
      </c>
      <c r="AG247" s="2206">
        <f t="shared" si="141"/>
        <v>0</v>
      </c>
      <c r="AH247" s="2206">
        <f t="shared" si="142"/>
        <v>0</v>
      </c>
      <c r="AI247" s="2207">
        <f t="shared" si="143"/>
        <v>0</v>
      </c>
      <c r="AJ247" s="2298"/>
      <c r="AK247" s="2075"/>
      <c r="AL247" s="2075"/>
      <c r="AM247" s="2075"/>
      <c r="AN247" s="2206">
        <f t="shared" si="162"/>
        <v>0</v>
      </c>
      <c r="AO247" s="2206">
        <f t="shared" si="163"/>
        <v>0</v>
      </c>
      <c r="AP247" s="2206">
        <f t="shared" si="144"/>
        <v>0</v>
      </c>
      <c r="AQ247" s="2206">
        <f t="shared" si="145"/>
        <v>0</v>
      </c>
      <c r="AR247" s="2206">
        <f t="shared" si="146"/>
        <v>0</v>
      </c>
      <c r="AS247" s="2210"/>
      <c r="AT247" s="2075"/>
      <c r="AU247" s="2075"/>
      <c r="AV247" s="2075"/>
      <c r="AW247" s="2206">
        <f t="shared" si="164"/>
        <v>0</v>
      </c>
      <c r="AX247" s="2206">
        <f t="shared" si="165"/>
        <v>0</v>
      </c>
      <c r="AY247" s="2206">
        <f t="shared" si="147"/>
        <v>0</v>
      </c>
      <c r="AZ247" s="2206">
        <f t="shared" si="148"/>
        <v>0</v>
      </c>
      <c r="BA247" s="2206">
        <f t="shared" si="149"/>
        <v>0</v>
      </c>
      <c r="BB247" s="2210">
        <f t="shared" si="179"/>
        <v>0</v>
      </c>
      <c r="BC247" s="2207">
        <f t="shared" si="180"/>
        <v>0</v>
      </c>
      <c r="BD247" s="2210">
        <f t="shared" si="181"/>
        <v>0</v>
      </c>
      <c r="BE247" s="2207">
        <f t="shared" si="182"/>
        <v>0</v>
      </c>
      <c r="BF247" s="2298">
        <v>0</v>
      </c>
      <c r="BG247" s="2075">
        <v>0</v>
      </c>
      <c r="BH247" s="2075">
        <v>0</v>
      </c>
      <c r="BI247" s="2075">
        <v>0</v>
      </c>
      <c r="BJ247" s="2206">
        <f t="shared" si="166"/>
        <v>0</v>
      </c>
      <c r="BK247" s="2206">
        <f t="shared" si="167"/>
        <v>0</v>
      </c>
      <c r="BL247" s="2206">
        <f t="shared" si="150"/>
        <v>0</v>
      </c>
      <c r="BM247" s="2206">
        <f t="shared" si="151"/>
        <v>0</v>
      </c>
      <c r="BN247" s="2206">
        <f t="shared" si="152"/>
        <v>0</v>
      </c>
      <c r="BO247" s="2210">
        <v>0</v>
      </c>
      <c r="BP247" s="2075">
        <v>0</v>
      </c>
      <c r="BQ247" s="2075">
        <v>0</v>
      </c>
      <c r="BR247" s="2075">
        <v>0</v>
      </c>
      <c r="BS247" s="2206">
        <f t="shared" si="168"/>
        <v>0</v>
      </c>
      <c r="BT247" s="2206">
        <f t="shared" si="169"/>
        <v>0</v>
      </c>
      <c r="BU247" s="2206">
        <f t="shared" si="153"/>
        <v>0</v>
      </c>
      <c r="BV247" s="2206">
        <f t="shared" si="154"/>
        <v>0</v>
      </c>
      <c r="BW247" s="2206">
        <f t="shared" si="155"/>
        <v>0</v>
      </c>
      <c r="BX247" s="2210">
        <f t="shared" si="183"/>
        <v>0</v>
      </c>
      <c r="BY247" s="2207">
        <f t="shared" si="184"/>
        <v>0</v>
      </c>
      <c r="BZ247" s="2211">
        <f t="shared" si="185"/>
        <v>0</v>
      </c>
      <c r="CA247" s="2212">
        <f t="shared" si="186"/>
        <v>0</v>
      </c>
      <c r="CB247" s="2083"/>
      <c r="CC247" s="2083"/>
      <c r="CD247" s="2237"/>
      <c r="CF247" s="2200"/>
    </row>
    <row r="248" spans="1:84" s="1974" customFormat="1" ht="18" customHeight="1" outlineLevel="1">
      <c r="A248" s="2235" t="s">
        <v>3420</v>
      </c>
      <c r="B248" s="2235" t="b">
        <v>1</v>
      </c>
      <c r="C248" s="2201"/>
      <c r="D248" s="2236" t="s">
        <v>3421</v>
      </c>
      <c r="E248" s="2243" t="s">
        <v>3412</v>
      </c>
      <c r="F248" s="2204" t="s">
        <v>3422</v>
      </c>
      <c r="G248" s="2210">
        <v>1</v>
      </c>
      <c r="H248" s="2206">
        <v>2141890</v>
      </c>
      <c r="I248" s="2206">
        <v>11004630</v>
      </c>
      <c r="J248" s="2206">
        <v>1781340</v>
      </c>
      <c r="K248" s="2206">
        <f t="shared" si="156"/>
        <v>14927860</v>
      </c>
      <c r="L248" s="2206">
        <f t="shared" si="157"/>
        <v>14927860</v>
      </c>
      <c r="M248" s="2206">
        <f t="shared" si="135"/>
        <v>2141890</v>
      </c>
      <c r="N248" s="2206">
        <f t="shared" si="136"/>
        <v>11004630</v>
      </c>
      <c r="O248" s="2206">
        <f t="shared" si="137"/>
        <v>1781340</v>
      </c>
      <c r="P248" s="2210">
        <v>1</v>
      </c>
      <c r="Q248" s="2206">
        <v>2141890</v>
      </c>
      <c r="R248" s="2206">
        <v>11004630</v>
      </c>
      <c r="S248" s="2206">
        <v>1781340</v>
      </c>
      <c r="T248" s="2206">
        <f t="shared" si="158"/>
        <v>14927860</v>
      </c>
      <c r="U248" s="2206">
        <f t="shared" si="159"/>
        <v>14927860</v>
      </c>
      <c r="V248" s="2206">
        <f t="shared" si="138"/>
        <v>2141890</v>
      </c>
      <c r="W248" s="2206">
        <f t="shared" si="139"/>
        <v>11004630</v>
      </c>
      <c r="X248" s="2206">
        <f t="shared" si="140"/>
        <v>1781340</v>
      </c>
      <c r="Y248" s="2210">
        <f t="shared" si="177"/>
        <v>0</v>
      </c>
      <c r="Z248" s="2207">
        <f t="shared" si="178"/>
        <v>0</v>
      </c>
      <c r="AA248" s="2210"/>
      <c r="AB248" s="2206"/>
      <c r="AC248" s="2206"/>
      <c r="AD248" s="2206"/>
      <c r="AE248" s="2206">
        <f t="shared" si="160"/>
        <v>0</v>
      </c>
      <c r="AF248" s="2206">
        <f t="shared" si="161"/>
        <v>0</v>
      </c>
      <c r="AG248" s="2206">
        <f t="shared" si="141"/>
        <v>0</v>
      </c>
      <c r="AH248" s="2206">
        <f t="shared" si="142"/>
        <v>0</v>
      </c>
      <c r="AI248" s="2207">
        <f t="shared" si="143"/>
        <v>0</v>
      </c>
      <c r="AJ248" s="2298"/>
      <c r="AK248" s="2075"/>
      <c r="AL248" s="2075"/>
      <c r="AM248" s="2075"/>
      <c r="AN248" s="2206">
        <f t="shared" si="162"/>
        <v>0</v>
      </c>
      <c r="AO248" s="2206">
        <f t="shared" si="163"/>
        <v>0</v>
      </c>
      <c r="AP248" s="2206">
        <f t="shared" si="144"/>
        <v>0</v>
      </c>
      <c r="AQ248" s="2206">
        <f t="shared" si="145"/>
        <v>0</v>
      </c>
      <c r="AR248" s="2206">
        <f t="shared" si="146"/>
        <v>0</v>
      </c>
      <c r="AS248" s="2210"/>
      <c r="AT248" s="2075"/>
      <c r="AU248" s="2075"/>
      <c r="AV248" s="2075"/>
      <c r="AW248" s="2206">
        <f t="shared" si="164"/>
        <v>0</v>
      </c>
      <c r="AX248" s="2206">
        <f t="shared" si="165"/>
        <v>0</v>
      </c>
      <c r="AY248" s="2206">
        <f t="shared" si="147"/>
        <v>0</v>
      </c>
      <c r="AZ248" s="2206">
        <f t="shared" si="148"/>
        <v>0</v>
      </c>
      <c r="BA248" s="2206">
        <f t="shared" si="149"/>
        <v>0</v>
      </c>
      <c r="BB248" s="2210">
        <f t="shared" si="179"/>
        <v>0</v>
      </c>
      <c r="BC248" s="2207">
        <f t="shared" si="180"/>
        <v>0</v>
      </c>
      <c r="BD248" s="2210">
        <f t="shared" si="181"/>
        <v>0</v>
      </c>
      <c r="BE248" s="2207">
        <f t="shared" si="182"/>
        <v>0</v>
      </c>
      <c r="BF248" s="2298">
        <v>0</v>
      </c>
      <c r="BG248" s="2075">
        <v>0</v>
      </c>
      <c r="BH248" s="2075">
        <v>0</v>
      </c>
      <c r="BI248" s="2075">
        <v>0</v>
      </c>
      <c r="BJ248" s="2206">
        <f t="shared" si="166"/>
        <v>0</v>
      </c>
      <c r="BK248" s="2206">
        <f t="shared" si="167"/>
        <v>0</v>
      </c>
      <c r="BL248" s="2206">
        <f t="shared" si="150"/>
        <v>0</v>
      </c>
      <c r="BM248" s="2206">
        <f t="shared" si="151"/>
        <v>0</v>
      </c>
      <c r="BN248" s="2206">
        <f t="shared" si="152"/>
        <v>0</v>
      </c>
      <c r="BO248" s="2210">
        <v>0</v>
      </c>
      <c r="BP248" s="2075">
        <v>0</v>
      </c>
      <c r="BQ248" s="2075">
        <v>0</v>
      </c>
      <c r="BR248" s="2075">
        <v>0</v>
      </c>
      <c r="BS248" s="2206">
        <f t="shared" si="168"/>
        <v>0</v>
      </c>
      <c r="BT248" s="2206">
        <f t="shared" si="169"/>
        <v>0</v>
      </c>
      <c r="BU248" s="2206">
        <f t="shared" si="153"/>
        <v>0</v>
      </c>
      <c r="BV248" s="2206">
        <f t="shared" si="154"/>
        <v>0</v>
      </c>
      <c r="BW248" s="2206">
        <f t="shared" si="155"/>
        <v>0</v>
      </c>
      <c r="BX248" s="2210">
        <f t="shared" si="183"/>
        <v>0</v>
      </c>
      <c r="BY248" s="2207">
        <f t="shared" si="184"/>
        <v>0</v>
      </c>
      <c r="BZ248" s="2211">
        <f t="shared" si="185"/>
        <v>0</v>
      </c>
      <c r="CA248" s="2212">
        <f t="shared" si="186"/>
        <v>0</v>
      </c>
      <c r="CB248" s="2083"/>
      <c r="CC248" s="2083"/>
      <c r="CD248" s="2237"/>
      <c r="CF248" s="2200"/>
    </row>
    <row r="249" spans="1:84" s="1974" customFormat="1" ht="18" customHeight="1" outlineLevel="1">
      <c r="B249" s="2235"/>
      <c r="C249" s="2201"/>
      <c r="D249" s="2232" t="s">
        <v>3423</v>
      </c>
      <c r="E249" s="2243"/>
      <c r="F249" s="2204"/>
      <c r="G249" s="2244"/>
      <c r="H249" s="2206"/>
      <c r="I249" s="2206"/>
      <c r="J249" s="2206"/>
      <c r="K249" s="2206">
        <f t="shared" si="156"/>
        <v>0</v>
      </c>
      <c r="L249" s="2206">
        <f t="shared" si="157"/>
        <v>0</v>
      </c>
      <c r="M249" s="2206">
        <f t="shared" si="135"/>
        <v>0</v>
      </c>
      <c r="N249" s="2206">
        <f t="shared" si="136"/>
        <v>0</v>
      </c>
      <c r="O249" s="2206">
        <f t="shared" si="137"/>
        <v>0</v>
      </c>
      <c r="P249" s="2244"/>
      <c r="Q249" s="2206"/>
      <c r="R249" s="2206"/>
      <c r="S249" s="2206"/>
      <c r="T249" s="2206">
        <f t="shared" si="158"/>
        <v>0</v>
      </c>
      <c r="U249" s="2206">
        <f t="shared" si="159"/>
        <v>0</v>
      </c>
      <c r="V249" s="2206">
        <f t="shared" si="138"/>
        <v>0</v>
      </c>
      <c r="W249" s="2206">
        <f t="shared" si="139"/>
        <v>0</v>
      </c>
      <c r="X249" s="2206">
        <f t="shared" si="140"/>
        <v>0</v>
      </c>
      <c r="Y249" s="2244">
        <f t="shared" si="177"/>
        <v>0</v>
      </c>
      <c r="Z249" s="2207">
        <f t="shared" si="178"/>
        <v>0</v>
      </c>
      <c r="AA249" s="2244"/>
      <c r="AB249" s="2206"/>
      <c r="AC249" s="2206"/>
      <c r="AD249" s="2206"/>
      <c r="AE249" s="2206">
        <f t="shared" si="160"/>
        <v>0</v>
      </c>
      <c r="AF249" s="2206">
        <f t="shared" si="161"/>
        <v>0</v>
      </c>
      <c r="AG249" s="2206">
        <f t="shared" si="141"/>
        <v>0</v>
      </c>
      <c r="AH249" s="2206">
        <f t="shared" si="142"/>
        <v>0</v>
      </c>
      <c r="AI249" s="2207">
        <f t="shared" si="143"/>
        <v>0</v>
      </c>
      <c r="AJ249" s="2246"/>
      <c r="AK249" s="2075"/>
      <c r="AL249" s="2075"/>
      <c r="AM249" s="2075"/>
      <c r="AN249" s="2206">
        <f t="shared" si="162"/>
        <v>0</v>
      </c>
      <c r="AO249" s="2206">
        <f t="shared" si="163"/>
        <v>0</v>
      </c>
      <c r="AP249" s="2206">
        <f t="shared" si="144"/>
        <v>0</v>
      </c>
      <c r="AQ249" s="2206">
        <f t="shared" si="145"/>
        <v>0</v>
      </c>
      <c r="AR249" s="2206">
        <f t="shared" si="146"/>
        <v>0</v>
      </c>
      <c r="AS249" s="2244"/>
      <c r="AT249" s="2075"/>
      <c r="AU249" s="2075"/>
      <c r="AV249" s="2075"/>
      <c r="AW249" s="2206">
        <f t="shared" si="164"/>
        <v>0</v>
      </c>
      <c r="AX249" s="2206">
        <f t="shared" si="165"/>
        <v>0</v>
      </c>
      <c r="AY249" s="2206">
        <f t="shared" si="147"/>
        <v>0</v>
      </c>
      <c r="AZ249" s="2206">
        <f t="shared" si="148"/>
        <v>0</v>
      </c>
      <c r="BA249" s="2206">
        <f t="shared" si="149"/>
        <v>0</v>
      </c>
      <c r="BB249" s="2244">
        <f t="shared" si="179"/>
        <v>0</v>
      </c>
      <c r="BC249" s="2207">
        <f t="shared" si="180"/>
        <v>0</v>
      </c>
      <c r="BD249" s="2244">
        <f t="shared" si="181"/>
        <v>0</v>
      </c>
      <c r="BE249" s="2207">
        <f t="shared" si="182"/>
        <v>0</v>
      </c>
      <c r="BF249" s="2246">
        <v>0</v>
      </c>
      <c r="BG249" s="2075">
        <v>0</v>
      </c>
      <c r="BH249" s="2075">
        <v>0</v>
      </c>
      <c r="BI249" s="2075">
        <v>0</v>
      </c>
      <c r="BJ249" s="2206">
        <f t="shared" si="166"/>
        <v>0</v>
      </c>
      <c r="BK249" s="2206">
        <f t="shared" si="167"/>
        <v>0</v>
      </c>
      <c r="BL249" s="2206">
        <f t="shared" si="150"/>
        <v>0</v>
      </c>
      <c r="BM249" s="2206">
        <f t="shared" si="151"/>
        <v>0</v>
      </c>
      <c r="BN249" s="2206">
        <f t="shared" si="152"/>
        <v>0</v>
      </c>
      <c r="BO249" s="2244">
        <v>0</v>
      </c>
      <c r="BP249" s="2075">
        <v>0</v>
      </c>
      <c r="BQ249" s="2075">
        <v>0</v>
      </c>
      <c r="BR249" s="2075">
        <v>0</v>
      </c>
      <c r="BS249" s="2206">
        <f t="shared" si="168"/>
        <v>0</v>
      </c>
      <c r="BT249" s="2206">
        <f t="shared" si="169"/>
        <v>0</v>
      </c>
      <c r="BU249" s="2206">
        <f t="shared" si="153"/>
        <v>0</v>
      </c>
      <c r="BV249" s="2206">
        <f t="shared" si="154"/>
        <v>0</v>
      </c>
      <c r="BW249" s="2206">
        <f t="shared" si="155"/>
        <v>0</v>
      </c>
      <c r="BX249" s="2244">
        <f t="shared" si="183"/>
        <v>0</v>
      </c>
      <c r="BY249" s="2207">
        <f t="shared" si="184"/>
        <v>0</v>
      </c>
      <c r="BZ249" s="2211">
        <f t="shared" si="185"/>
        <v>0</v>
      </c>
      <c r="CA249" s="2212">
        <f t="shared" si="186"/>
        <v>0</v>
      </c>
      <c r="CB249" s="2083"/>
      <c r="CC249" s="2083"/>
      <c r="CD249" s="2237"/>
      <c r="CF249" s="2200"/>
    </row>
    <row r="250" spans="1:84" s="1974" customFormat="1" ht="18" customHeight="1" outlineLevel="1">
      <c r="A250" s="2235" t="s">
        <v>3424</v>
      </c>
      <c r="B250" s="2235" t="b">
        <v>1</v>
      </c>
      <c r="C250" s="2201"/>
      <c r="D250" s="2236" t="s">
        <v>3425</v>
      </c>
      <c r="E250" s="2243" t="s">
        <v>3426</v>
      </c>
      <c r="F250" s="2204" t="s">
        <v>444</v>
      </c>
      <c r="G250" s="2210">
        <v>153.42699999999999</v>
      </c>
      <c r="H250" s="2206">
        <v>230</v>
      </c>
      <c r="I250" s="2206">
        <v>630</v>
      </c>
      <c r="J250" s="2206">
        <v>1670</v>
      </c>
      <c r="K250" s="2206">
        <f t="shared" si="156"/>
        <v>2530</v>
      </c>
      <c r="L250" s="2206">
        <f t="shared" si="157"/>
        <v>388170</v>
      </c>
      <c r="M250" s="2206">
        <f t="shared" si="135"/>
        <v>35288</v>
      </c>
      <c r="N250" s="2206">
        <f t="shared" si="136"/>
        <v>96659</v>
      </c>
      <c r="O250" s="2206">
        <f t="shared" si="137"/>
        <v>256223</v>
      </c>
      <c r="P250" s="2210">
        <v>153.42699999999999</v>
      </c>
      <c r="Q250" s="2206">
        <v>230</v>
      </c>
      <c r="R250" s="2206">
        <v>630</v>
      </c>
      <c r="S250" s="2206">
        <v>1670</v>
      </c>
      <c r="T250" s="2206">
        <f t="shared" si="158"/>
        <v>2530</v>
      </c>
      <c r="U250" s="2206">
        <f t="shared" si="159"/>
        <v>388170</v>
      </c>
      <c r="V250" s="2206">
        <f t="shared" si="138"/>
        <v>35288</v>
      </c>
      <c r="W250" s="2206">
        <f t="shared" si="139"/>
        <v>96659</v>
      </c>
      <c r="X250" s="2206">
        <f t="shared" si="140"/>
        <v>256223</v>
      </c>
      <c r="Y250" s="2210">
        <f t="shared" si="177"/>
        <v>0</v>
      </c>
      <c r="Z250" s="2207">
        <f t="shared" si="178"/>
        <v>0</v>
      </c>
      <c r="AA250" s="2210"/>
      <c r="AB250" s="2206"/>
      <c r="AC250" s="2206"/>
      <c r="AD250" s="2206"/>
      <c r="AE250" s="2206">
        <f t="shared" si="160"/>
        <v>0</v>
      </c>
      <c r="AF250" s="2206">
        <f t="shared" si="161"/>
        <v>0</v>
      </c>
      <c r="AG250" s="2206">
        <f t="shared" si="141"/>
        <v>0</v>
      </c>
      <c r="AH250" s="2206">
        <f t="shared" si="142"/>
        <v>0</v>
      </c>
      <c r="AI250" s="2207">
        <f t="shared" si="143"/>
        <v>0</v>
      </c>
      <c r="AJ250" s="2298"/>
      <c r="AK250" s="2075"/>
      <c r="AL250" s="2075"/>
      <c r="AM250" s="2075"/>
      <c r="AN250" s="2206">
        <f t="shared" si="162"/>
        <v>0</v>
      </c>
      <c r="AO250" s="2206">
        <f t="shared" si="163"/>
        <v>0</v>
      </c>
      <c r="AP250" s="2206">
        <f t="shared" si="144"/>
        <v>0</v>
      </c>
      <c r="AQ250" s="2206">
        <f t="shared" si="145"/>
        <v>0</v>
      </c>
      <c r="AR250" s="2206">
        <f t="shared" si="146"/>
        <v>0</v>
      </c>
      <c r="AS250" s="2210"/>
      <c r="AT250" s="2075"/>
      <c r="AU250" s="2075"/>
      <c r="AV250" s="2075"/>
      <c r="AW250" s="2206">
        <f t="shared" si="164"/>
        <v>0</v>
      </c>
      <c r="AX250" s="2206">
        <f t="shared" si="165"/>
        <v>0</v>
      </c>
      <c r="AY250" s="2206">
        <f t="shared" si="147"/>
        <v>0</v>
      </c>
      <c r="AZ250" s="2206">
        <f t="shared" si="148"/>
        <v>0</v>
      </c>
      <c r="BA250" s="2206">
        <f t="shared" si="149"/>
        <v>0</v>
      </c>
      <c r="BB250" s="2210">
        <f t="shared" si="179"/>
        <v>0</v>
      </c>
      <c r="BC250" s="2207">
        <f t="shared" si="180"/>
        <v>0</v>
      </c>
      <c r="BD250" s="2210">
        <f t="shared" si="181"/>
        <v>0</v>
      </c>
      <c r="BE250" s="2207">
        <f t="shared" si="182"/>
        <v>0</v>
      </c>
      <c r="BF250" s="2298">
        <v>0</v>
      </c>
      <c r="BG250" s="2075">
        <v>0</v>
      </c>
      <c r="BH250" s="2075">
        <v>0</v>
      </c>
      <c r="BI250" s="2075">
        <v>0</v>
      </c>
      <c r="BJ250" s="2206">
        <f t="shared" si="166"/>
        <v>0</v>
      </c>
      <c r="BK250" s="2206">
        <f t="shared" si="167"/>
        <v>0</v>
      </c>
      <c r="BL250" s="2206">
        <f t="shared" si="150"/>
        <v>0</v>
      </c>
      <c r="BM250" s="2206">
        <f t="shared" si="151"/>
        <v>0</v>
      </c>
      <c r="BN250" s="2206">
        <f t="shared" si="152"/>
        <v>0</v>
      </c>
      <c r="BO250" s="2210">
        <v>0</v>
      </c>
      <c r="BP250" s="2075">
        <v>0</v>
      </c>
      <c r="BQ250" s="2075">
        <v>0</v>
      </c>
      <c r="BR250" s="2075">
        <v>0</v>
      </c>
      <c r="BS250" s="2206">
        <f t="shared" si="168"/>
        <v>0</v>
      </c>
      <c r="BT250" s="2206">
        <f t="shared" si="169"/>
        <v>0</v>
      </c>
      <c r="BU250" s="2206">
        <f t="shared" si="153"/>
        <v>0</v>
      </c>
      <c r="BV250" s="2206">
        <f t="shared" si="154"/>
        <v>0</v>
      </c>
      <c r="BW250" s="2206">
        <f t="shared" si="155"/>
        <v>0</v>
      </c>
      <c r="BX250" s="2210">
        <f t="shared" si="183"/>
        <v>0</v>
      </c>
      <c r="BY250" s="2207">
        <f t="shared" si="184"/>
        <v>0</v>
      </c>
      <c r="BZ250" s="2211">
        <f t="shared" si="185"/>
        <v>0</v>
      </c>
      <c r="CA250" s="2212">
        <f t="shared" si="186"/>
        <v>0</v>
      </c>
      <c r="CB250" s="2083"/>
      <c r="CC250" s="2083"/>
      <c r="CD250" s="2237"/>
      <c r="CF250" s="2200"/>
    </row>
    <row r="251" spans="1:84" s="1974" customFormat="1" ht="18" customHeight="1" outlineLevel="1">
      <c r="A251" s="2235" t="s">
        <v>3427</v>
      </c>
      <c r="B251" s="2235" t="b">
        <v>0</v>
      </c>
      <c r="C251" s="2201"/>
      <c r="D251" s="2236" t="s">
        <v>3428</v>
      </c>
      <c r="E251" s="2243" t="s">
        <v>3429</v>
      </c>
      <c r="F251" s="2204" t="s">
        <v>444</v>
      </c>
      <c r="G251" s="2210">
        <v>157.96199999999996</v>
      </c>
      <c r="H251" s="2206">
        <v>1140</v>
      </c>
      <c r="I251" s="2206">
        <v>2410</v>
      </c>
      <c r="J251" s="2206">
        <v>470</v>
      </c>
      <c r="K251" s="2206">
        <f t="shared" si="156"/>
        <v>4020</v>
      </c>
      <c r="L251" s="2206">
        <f t="shared" si="157"/>
        <v>635006</v>
      </c>
      <c r="M251" s="2206">
        <f t="shared" si="135"/>
        <v>180076</v>
      </c>
      <c r="N251" s="2206">
        <f t="shared" si="136"/>
        <v>380688</v>
      </c>
      <c r="O251" s="2206">
        <f t="shared" si="137"/>
        <v>74242</v>
      </c>
      <c r="P251" s="2210">
        <v>157.96199999999996</v>
      </c>
      <c r="Q251" s="2206">
        <v>1140</v>
      </c>
      <c r="R251" s="2206">
        <v>2410</v>
      </c>
      <c r="S251" s="2206">
        <v>470</v>
      </c>
      <c r="T251" s="2206">
        <f t="shared" si="158"/>
        <v>4020</v>
      </c>
      <c r="U251" s="2206">
        <f t="shared" si="159"/>
        <v>635006</v>
      </c>
      <c r="V251" s="2206">
        <f t="shared" si="138"/>
        <v>180076</v>
      </c>
      <c r="W251" s="2206">
        <f t="shared" si="139"/>
        <v>380688</v>
      </c>
      <c r="X251" s="2206">
        <f t="shared" si="140"/>
        <v>74242</v>
      </c>
      <c r="Y251" s="2210">
        <f t="shared" si="177"/>
        <v>0</v>
      </c>
      <c r="Z251" s="2207">
        <f t="shared" si="178"/>
        <v>0</v>
      </c>
      <c r="AA251" s="2210"/>
      <c r="AB251" s="2206"/>
      <c r="AC251" s="2206"/>
      <c r="AD251" s="2206"/>
      <c r="AE251" s="2206">
        <f t="shared" si="160"/>
        <v>0</v>
      </c>
      <c r="AF251" s="2206">
        <f t="shared" si="161"/>
        <v>0</v>
      </c>
      <c r="AG251" s="2206">
        <f t="shared" si="141"/>
        <v>0</v>
      </c>
      <c r="AH251" s="2206">
        <f t="shared" si="142"/>
        <v>0</v>
      </c>
      <c r="AI251" s="2207">
        <f t="shared" si="143"/>
        <v>0</v>
      </c>
      <c r="AJ251" s="2298"/>
      <c r="AK251" s="2075"/>
      <c r="AL251" s="2075"/>
      <c r="AM251" s="2075"/>
      <c r="AN251" s="2206">
        <f t="shared" si="162"/>
        <v>0</v>
      </c>
      <c r="AO251" s="2206">
        <f t="shared" si="163"/>
        <v>0</v>
      </c>
      <c r="AP251" s="2206">
        <f t="shared" si="144"/>
        <v>0</v>
      </c>
      <c r="AQ251" s="2206">
        <f t="shared" si="145"/>
        <v>0</v>
      </c>
      <c r="AR251" s="2206">
        <f t="shared" si="146"/>
        <v>0</v>
      </c>
      <c r="AS251" s="2210"/>
      <c r="AT251" s="2075"/>
      <c r="AU251" s="2075"/>
      <c r="AV251" s="2075"/>
      <c r="AW251" s="2206">
        <f t="shared" si="164"/>
        <v>0</v>
      </c>
      <c r="AX251" s="2206">
        <f t="shared" si="165"/>
        <v>0</v>
      </c>
      <c r="AY251" s="2206">
        <f t="shared" si="147"/>
        <v>0</v>
      </c>
      <c r="AZ251" s="2206">
        <f t="shared" si="148"/>
        <v>0</v>
      </c>
      <c r="BA251" s="2206">
        <f t="shared" si="149"/>
        <v>0</v>
      </c>
      <c r="BB251" s="2210">
        <f t="shared" si="179"/>
        <v>0</v>
      </c>
      <c r="BC251" s="2207">
        <f t="shared" si="180"/>
        <v>0</v>
      </c>
      <c r="BD251" s="2210">
        <f t="shared" si="181"/>
        <v>0</v>
      </c>
      <c r="BE251" s="2207">
        <f t="shared" si="182"/>
        <v>0</v>
      </c>
      <c r="BF251" s="2298">
        <v>0</v>
      </c>
      <c r="BG251" s="2075">
        <v>0</v>
      </c>
      <c r="BH251" s="2075">
        <v>0</v>
      </c>
      <c r="BI251" s="2075">
        <v>0</v>
      </c>
      <c r="BJ251" s="2206">
        <f t="shared" si="166"/>
        <v>0</v>
      </c>
      <c r="BK251" s="2206">
        <f t="shared" si="167"/>
        <v>0</v>
      </c>
      <c r="BL251" s="2206">
        <f t="shared" si="150"/>
        <v>0</v>
      </c>
      <c r="BM251" s="2206">
        <f t="shared" si="151"/>
        <v>0</v>
      </c>
      <c r="BN251" s="2206">
        <f t="shared" si="152"/>
        <v>0</v>
      </c>
      <c r="BO251" s="2210">
        <v>0</v>
      </c>
      <c r="BP251" s="2075">
        <v>0</v>
      </c>
      <c r="BQ251" s="2075">
        <v>0</v>
      </c>
      <c r="BR251" s="2075">
        <v>0</v>
      </c>
      <c r="BS251" s="2206">
        <f t="shared" si="168"/>
        <v>0</v>
      </c>
      <c r="BT251" s="2206">
        <f t="shared" si="169"/>
        <v>0</v>
      </c>
      <c r="BU251" s="2206">
        <f t="shared" si="153"/>
        <v>0</v>
      </c>
      <c r="BV251" s="2206">
        <f t="shared" si="154"/>
        <v>0</v>
      </c>
      <c r="BW251" s="2206">
        <f t="shared" si="155"/>
        <v>0</v>
      </c>
      <c r="BX251" s="2210">
        <f t="shared" si="183"/>
        <v>0</v>
      </c>
      <c r="BY251" s="2207">
        <f t="shared" si="184"/>
        <v>0</v>
      </c>
      <c r="BZ251" s="2211">
        <f t="shared" si="185"/>
        <v>0</v>
      </c>
      <c r="CA251" s="2212">
        <f t="shared" si="186"/>
        <v>0</v>
      </c>
      <c r="CB251" s="2083"/>
      <c r="CC251" s="2083"/>
      <c r="CD251" s="2237"/>
      <c r="CF251" s="2200"/>
    </row>
    <row r="252" spans="1:84" s="1974" customFormat="1" ht="18" customHeight="1" outlineLevel="1">
      <c r="A252" s="2235" t="s">
        <v>3430</v>
      </c>
      <c r="B252" s="2235"/>
      <c r="C252" s="2201"/>
      <c r="D252" s="2236" t="s">
        <v>3428</v>
      </c>
      <c r="E252" s="2243" t="s">
        <v>3429</v>
      </c>
      <c r="F252" s="2204" t="s">
        <v>380</v>
      </c>
      <c r="G252" s="2210">
        <v>343.76600000000002</v>
      </c>
      <c r="H252" s="2206">
        <v>490</v>
      </c>
      <c r="I252" s="2206">
        <v>2200</v>
      </c>
      <c r="J252" s="2206">
        <v>380</v>
      </c>
      <c r="K252" s="2206">
        <f t="shared" si="156"/>
        <v>3070</v>
      </c>
      <c r="L252" s="2206">
        <f t="shared" si="157"/>
        <v>1055361</v>
      </c>
      <c r="M252" s="2206">
        <f t="shared" si="135"/>
        <v>168445</v>
      </c>
      <c r="N252" s="2206">
        <f t="shared" si="136"/>
        <v>756285</v>
      </c>
      <c r="O252" s="2206">
        <f t="shared" si="137"/>
        <v>130631</v>
      </c>
      <c r="P252" s="2210">
        <v>343.76600000000002</v>
      </c>
      <c r="Q252" s="2206">
        <v>490</v>
      </c>
      <c r="R252" s="2206">
        <v>2200</v>
      </c>
      <c r="S252" s="2206">
        <v>380</v>
      </c>
      <c r="T252" s="2206">
        <f t="shared" si="158"/>
        <v>3070</v>
      </c>
      <c r="U252" s="2206">
        <f t="shared" si="159"/>
        <v>1055361</v>
      </c>
      <c r="V252" s="2206">
        <f t="shared" si="138"/>
        <v>168445</v>
      </c>
      <c r="W252" s="2206">
        <f t="shared" si="139"/>
        <v>756285</v>
      </c>
      <c r="X252" s="2206">
        <f t="shared" si="140"/>
        <v>130631</v>
      </c>
      <c r="Y252" s="2210">
        <f t="shared" si="177"/>
        <v>0</v>
      </c>
      <c r="Z252" s="2207">
        <f t="shared" si="178"/>
        <v>0</v>
      </c>
      <c r="AA252" s="2210"/>
      <c r="AB252" s="2206"/>
      <c r="AC252" s="2206"/>
      <c r="AD252" s="2206"/>
      <c r="AE252" s="2206">
        <f t="shared" si="160"/>
        <v>0</v>
      </c>
      <c r="AF252" s="2206">
        <f t="shared" si="161"/>
        <v>0</v>
      </c>
      <c r="AG252" s="2206">
        <f t="shared" si="141"/>
        <v>0</v>
      </c>
      <c r="AH252" s="2206">
        <f t="shared" si="142"/>
        <v>0</v>
      </c>
      <c r="AI252" s="2207">
        <f t="shared" si="143"/>
        <v>0</v>
      </c>
      <c r="AJ252" s="2298"/>
      <c r="AK252" s="2075"/>
      <c r="AL252" s="2075"/>
      <c r="AM252" s="2075"/>
      <c r="AN252" s="2206">
        <f t="shared" si="162"/>
        <v>0</v>
      </c>
      <c r="AO252" s="2206">
        <f t="shared" si="163"/>
        <v>0</v>
      </c>
      <c r="AP252" s="2206">
        <f t="shared" si="144"/>
        <v>0</v>
      </c>
      <c r="AQ252" s="2206">
        <f t="shared" si="145"/>
        <v>0</v>
      </c>
      <c r="AR252" s="2206">
        <f t="shared" si="146"/>
        <v>0</v>
      </c>
      <c r="AS252" s="2210"/>
      <c r="AT252" s="2075"/>
      <c r="AU252" s="2075"/>
      <c r="AV252" s="2075"/>
      <c r="AW252" s="2206">
        <f t="shared" si="164"/>
        <v>0</v>
      </c>
      <c r="AX252" s="2206">
        <f t="shared" si="165"/>
        <v>0</v>
      </c>
      <c r="AY252" s="2206">
        <f t="shared" si="147"/>
        <v>0</v>
      </c>
      <c r="AZ252" s="2206">
        <f t="shared" si="148"/>
        <v>0</v>
      </c>
      <c r="BA252" s="2206">
        <f t="shared" si="149"/>
        <v>0</v>
      </c>
      <c r="BB252" s="2210">
        <f t="shared" si="179"/>
        <v>0</v>
      </c>
      <c r="BC252" s="2207">
        <f t="shared" si="180"/>
        <v>0</v>
      </c>
      <c r="BD252" s="2210">
        <f t="shared" si="181"/>
        <v>0</v>
      </c>
      <c r="BE252" s="2207">
        <f t="shared" si="182"/>
        <v>0</v>
      </c>
      <c r="BF252" s="2298">
        <v>0</v>
      </c>
      <c r="BG252" s="2075">
        <v>0</v>
      </c>
      <c r="BH252" s="2075">
        <v>0</v>
      </c>
      <c r="BI252" s="2075">
        <v>0</v>
      </c>
      <c r="BJ252" s="2206">
        <f t="shared" si="166"/>
        <v>0</v>
      </c>
      <c r="BK252" s="2206">
        <f t="shared" si="167"/>
        <v>0</v>
      </c>
      <c r="BL252" s="2206">
        <f t="shared" si="150"/>
        <v>0</v>
      </c>
      <c r="BM252" s="2206">
        <f t="shared" si="151"/>
        <v>0</v>
      </c>
      <c r="BN252" s="2206">
        <f t="shared" si="152"/>
        <v>0</v>
      </c>
      <c r="BO252" s="2210">
        <v>0</v>
      </c>
      <c r="BP252" s="2075">
        <v>0</v>
      </c>
      <c r="BQ252" s="2075">
        <v>0</v>
      </c>
      <c r="BR252" s="2075">
        <v>0</v>
      </c>
      <c r="BS252" s="2206">
        <f t="shared" si="168"/>
        <v>0</v>
      </c>
      <c r="BT252" s="2206">
        <f t="shared" si="169"/>
        <v>0</v>
      </c>
      <c r="BU252" s="2206">
        <f t="shared" si="153"/>
        <v>0</v>
      </c>
      <c r="BV252" s="2206">
        <f t="shared" si="154"/>
        <v>0</v>
      </c>
      <c r="BW252" s="2206">
        <f t="shared" si="155"/>
        <v>0</v>
      </c>
      <c r="BX252" s="2210">
        <f t="shared" si="183"/>
        <v>0</v>
      </c>
      <c r="BY252" s="2207">
        <f t="shared" si="184"/>
        <v>0</v>
      </c>
      <c r="BZ252" s="2211">
        <f t="shared" si="185"/>
        <v>0</v>
      </c>
      <c r="CA252" s="2212">
        <f t="shared" si="186"/>
        <v>0</v>
      </c>
      <c r="CB252" s="2083"/>
      <c r="CC252" s="2083"/>
      <c r="CD252" s="2237"/>
      <c r="CF252" s="2200"/>
    </row>
    <row r="253" spans="1:84" s="1974" customFormat="1" ht="18" customHeight="1" outlineLevel="1">
      <c r="A253" s="2235" t="s">
        <v>3431</v>
      </c>
      <c r="B253" s="2235" t="b">
        <v>0</v>
      </c>
      <c r="C253" s="2201"/>
      <c r="D253" s="2236" t="s">
        <v>3432</v>
      </c>
      <c r="E253" s="2243" t="s">
        <v>3433</v>
      </c>
      <c r="F253" s="2204" t="s">
        <v>444</v>
      </c>
      <c r="G253" s="2210">
        <v>70.12</v>
      </c>
      <c r="H253" s="2206">
        <v>600</v>
      </c>
      <c r="I253" s="2206">
        <v>160</v>
      </c>
      <c r="J253" s="2206">
        <v>3580</v>
      </c>
      <c r="K253" s="2206">
        <f t="shared" si="156"/>
        <v>4340</v>
      </c>
      <c r="L253" s="2206">
        <f t="shared" si="157"/>
        <v>304320</v>
      </c>
      <c r="M253" s="2206">
        <f t="shared" si="135"/>
        <v>42072</v>
      </c>
      <c r="N253" s="2206">
        <f t="shared" si="136"/>
        <v>11219</v>
      </c>
      <c r="O253" s="2206">
        <f t="shared" si="137"/>
        <v>251029</v>
      </c>
      <c r="P253" s="2210">
        <v>70.12</v>
      </c>
      <c r="Q253" s="2206">
        <v>600</v>
      </c>
      <c r="R253" s="2206">
        <v>160</v>
      </c>
      <c r="S253" s="2206">
        <v>3580</v>
      </c>
      <c r="T253" s="2206">
        <f t="shared" si="158"/>
        <v>4340</v>
      </c>
      <c r="U253" s="2206">
        <f t="shared" si="159"/>
        <v>304320</v>
      </c>
      <c r="V253" s="2206">
        <f t="shared" si="138"/>
        <v>42072</v>
      </c>
      <c r="W253" s="2206">
        <f t="shared" si="139"/>
        <v>11219</v>
      </c>
      <c r="X253" s="2206">
        <f t="shared" si="140"/>
        <v>251029</v>
      </c>
      <c r="Y253" s="2210">
        <f t="shared" si="177"/>
        <v>0</v>
      </c>
      <c r="Z253" s="2207">
        <f t="shared" si="178"/>
        <v>0</v>
      </c>
      <c r="AA253" s="2210"/>
      <c r="AB253" s="2206"/>
      <c r="AC253" s="2206"/>
      <c r="AD253" s="2206"/>
      <c r="AE253" s="2206">
        <f t="shared" si="160"/>
        <v>0</v>
      </c>
      <c r="AF253" s="2206">
        <f t="shared" si="161"/>
        <v>0</v>
      </c>
      <c r="AG253" s="2206">
        <f t="shared" si="141"/>
        <v>0</v>
      </c>
      <c r="AH253" s="2206">
        <f t="shared" si="142"/>
        <v>0</v>
      </c>
      <c r="AI253" s="2207">
        <f t="shared" si="143"/>
        <v>0</v>
      </c>
      <c r="AJ253" s="2298"/>
      <c r="AK253" s="2075"/>
      <c r="AL253" s="2075"/>
      <c r="AM253" s="2075"/>
      <c r="AN253" s="2206">
        <f t="shared" si="162"/>
        <v>0</v>
      </c>
      <c r="AO253" s="2206">
        <f t="shared" si="163"/>
        <v>0</v>
      </c>
      <c r="AP253" s="2206">
        <f t="shared" si="144"/>
        <v>0</v>
      </c>
      <c r="AQ253" s="2206">
        <f t="shared" si="145"/>
        <v>0</v>
      </c>
      <c r="AR253" s="2206">
        <f t="shared" si="146"/>
        <v>0</v>
      </c>
      <c r="AS253" s="2210"/>
      <c r="AT253" s="2075"/>
      <c r="AU253" s="2075"/>
      <c r="AV253" s="2075"/>
      <c r="AW253" s="2206">
        <f t="shared" si="164"/>
        <v>0</v>
      </c>
      <c r="AX253" s="2206">
        <f t="shared" si="165"/>
        <v>0</v>
      </c>
      <c r="AY253" s="2206">
        <f t="shared" si="147"/>
        <v>0</v>
      </c>
      <c r="AZ253" s="2206">
        <f t="shared" si="148"/>
        <v>0</v>
      </c>
      <c r="BA253" s="2206">
        <f t="shared" si="149"/>
        <v>0</v>
      </c>
      <c r="BB253" s="2210">
        <f t="shared" si="179"/>
        <v>0</v>
      </c>
      <c r="BC253" s="2207">
        <f t="shared" si="180"/>
        <v>0</v>
      </c>
      <c r="BD253" s="2210">
        <f t="shared" si="181"/>
        <v>0</v>
      </c>
      <c r="BE253" s="2207">
        <f t="shared" si="182"/>
        <v>0</v>
      </c>
      <c r="BF253" s="2298">
        <v>0</v>
      </c>
      <c r="BG253" s="2075">
        <v>0</v>
      </c>
      <c r="BH253" s="2075">
        <v>0</v>
      </c>
      <c r="BI253" s="2075">
        <v>0</v>
      </c>
      <c r="BJ253" s="2206">
        <f t="shared" si="166"/>
        <v>0</v>
      </c>
      <c r="BK253" s="2206">
        <f t="shared" si="167"/>
        <v>0</v>
      </c>
      <c r="BL253" s="2206">
        <f t="shared" si="150"/>
        <v>0</v>
      </c>
      <c r="BM253" s="2206">
        <f t="shared" si="151"/>
        <v>0</v>
      </c>
      <c r="BN253" s="2206">
        <f t="shared" si="152"/>
        <v>0</v>
      </c>
      <c r="BO253" s="2210">
        <v>0</v>
      </c>
      <c r="BP253" s="2075">
        <v>0</v>
      </c>
      <c r="BQ253" s="2075">
        <v>0</v>
      </c>
      <c r="BR253" s="2075">
        <v>0</v>
      </c>
      <c r="BS253" s="2206">
        <f t="shared" si="168"/>
        <v>0</v>
      </c>
      <c r="BT253" s="2206">
        <f t="shared" si="169"/>
        <v>0</v>
      </c>
      <c r="BU253" s="2206">
        <f t="shared" si="153"/>
        <v>0</v>
      </c>
      <c r="BV253" s="2206">
        <f t="shared" si="154"/>
        <v>0</v>
      </c>
      <c r="BW253" s="2206">
        <f t="shared" si="155"/>
        <v>0</v>
      </c>
      <c r="BX253" s="2210">
        <f t="shared" si="183"/>
        <v>0</v>
      </c>
      <c r="BY253" s="2207">
        <f t="shared" si="184"/>
        <v>0</v>
      </c>
      <c r="BZ253" s="2211">
        <f t="shared" si="185"/>
        <v>0</v>
      </c>
      <c r="CA253" s="2212">
        <f t="shared" si="186"/>
        <v>0</v>
      </c>
      <c r="CB253" s="2083"/>
      <c r="CC253" s="2083"/>
      <c r="CD253" s="2237"/>
      <c r="CF253" s="2200"/>
    </row>
    <row r="254" spans="1:84" s="1974" customFormat="1" ht="18" customHeight="1" outlineLevel="1">
      <c r="A254" s="2235" t="s">
        <v>3434</v>
      </c>
      <c r="B254" s="2235" t="b">
        <v>1</v>
      </c>
      <c r="C254" s="2201"/>
      <c r="D254" s="2236" t="s">
        <v>3435</v>
      </c>
      <c r="E254" s="2243" t="s">
        <v>3436</v>
      </c>
      <c r="F254" s="2204" t="s">
        <v>380</v>
      </c>
      <c r="G254" s="2210">
        <v>26</v>
      </c>
      <c r="H254" s="2206">
        <v>470</v>
      </c>
      <c r="I254" s="2206">
        <v>1230</v>
      </c>
      <c r="J254" s="2206">
        <v>380</v>
      </c>
      <c r="K254" s="2206">
        <f t="shared" si="156"/>
        <v>2080</v>
      </c>
      <c r="L254" s="2206">
        <f t="shared" si="157"/>
        <v>54080</v>
      </c>
      <c r="M254" s="2206">
        <f t="shared" si="135"/>
        <v>12220</v>
      </c>
      <c r="N254" s="2206">
        <f t="shared" si="136"/>
        <v>31980</v>
      </c>
      <c r="O254" s="2206">
        <f t="shared" si="137"/>
        <v>9880</v>
      </c>
      <c r="P254" s="2210">
        <v>26</v>
      </c>
      <c r="Q254" s="2206">
        <v>470</v>
      </c>
      <c r="R254" s="2206">
        <v>1230</v>
      </c>
      <c r="S254" s="2206">
        <v>380</v>
      </c>
      <c r="T254" s="2206">
        <f t="shared" si="158"/>
        <v>2080</v>
      </c>
      <c r="U254" s="2206">
        <f t="shared" si="159"/>
        <v>54080</v>
      </c>
      <c r="V254" s="2206">
        <f t="shared" si="138"/>
        <v>12220</v>
      </c>
      <c r="W254" s="2206">
        <f t="shared" si="139"/>
        <v>31980</v>
      </c>
      <c r="X254" s="2206">
        <f t="shared" si="140"/>
        <v>9880</v>
      </c>
      <c r="Y254" s="2210">
        <f t="shared" si="177"/>
        <v>0</v>
      </c>
      <c r="Z254" s="2207">
        <f t="shared" si="178"/>
        <v>0</v>
      </c>
      <c r="AA254" s="2210"/>
      <c r="AB254" s="2206"/>
      <c r="AC254" s="2206"/>
      <c r="AD254" s="2206"/>
      <c r="AE254" s="2206">
        <f t="shared" si="160"/>
        <v>0</v>
      </c>
      <c r="AF254" s="2206">
        <f t="shared" si="161"/>
        <v>0</v>
      </c>
      <c r="AG254" s="2206">
        <f t="shared" si="141"/>
        <v>0</v>
      </c>
      <c r="AH254" s="2206">
        <f t="shared" si="142"/>
        <v>0</v>
      </c>
      <c r="AI254" s="2207">
        <f t="shared" si="143"/>
        <v>0</v>
      </c>
      <c r="AJ254" s="2298"/>
      <c r="AK254" s="2075"/>
      <c r="AL254" s="2075"/>
      <c r="AM254" s="2075"/>
      <c r="AN254" s="2206">
        <f t="shared" si="162"/>
        <v>0</v>
      </c>
      <c r="AO254" s="2206">
        <f t="shared" si="163"/>
        <v>0</v>
      </c>
      <c r="AP254" s="2206">
        <f t="shared" si="144"/>
        <v>0</v>
      </c>
      <c r="AQ254" s="2206">
        <f t="shared" si="145"/>
        <v>0</v>
      </c>
      <c r="AR254" s="2206">
        <f t="shared" si="146"/>
        <v>0</v>
      </c>
      <c r="AS254" s="2210"/>
      <c r="AT254" s="2075"/>
      <c r="AU254" s="2075"/>
      <c r="AV254" s="2075"/>
      <c r="AW254" s="2206">
        <f t="shared" si="164"/>
        <v>0</v>
      </c>
      <c r="AX254" s="2206">
        <f t="shared" si="165"/>
        <v>0</v>
      </c>
      <c r="AY254" s="2206">
        <f t="shared" si="147"/>
        <v>0</v>
      </c>
      <c r="AZ254" s="2206">
        <f t="shared" si="148"/>
        <v>0</v>
      </c>
      <c r="BA254" s="2206">
        <f t="shared" si="149"/>
        <v>0</v>
      </c>
      <c r="BB254" s="2210">
        <f t="shared" si="179"/>
        <v>0</v>
      </c>
      <c r="BC254" s="2207">
        <f t="shared" si="180"/>
        <v>0</v>
      </c>
      <c r="BD254" s="2210">
        <f t="shared" si="181"/>
        <v>0</v>
      </c>
      <c r="BE254" s="2207">
        <f t="shared" si="182"/>
        <v>0</v>
      </c>
      <c r="BF254" s="2298">
        <v>0</v>
      </c>
      <c r="BG254" s="2075">
        <v>0</v>
      </c>
      <c r="BH254" s="2075">
        <v>0</v>
      </c>
      <c r="BI254" s="2075">
        <v>0</v>
      </c>
      <c r="BJ254" s="2206">
        <f t="shared" si="166"/>
        <v>0</v>
      </c>
      <c r="BK254" s="2206">
        <f t="shared" si="167"/>
        <v>0</v>
      </c>
      <c r="BL254" s="2206">
        <f t="shared" si="150"/>
        <v>0</v>
      </c>
      <c r="BM254" s="2206">
        <f t="shared" si="151"/>
        <v>0</v>
      </c>
      <c r="BN254" s="2206">
        <f t="shared" si="152"/>
        <v>0</v>
      </c>
      <c r="BO254" s="2210">
        <v>0</v>
      </c>
      <c r="BP254" s="2075">
        <v>0</v>
      </c>
      <c r="BQ254" s="2075">
        <v>0</v>
      </c>
      <c r="BR254" s="2075">
        <v>0</v>
      </c>
      <c r="BS254" s="2206">
        <f t="shared" si="168"/>
        <v>0</v>
      </c>
      <c r="BT254" s="2206">
        <f t="shared" si="169"/>
        <v>0</v>
      </c>
      <c r="BU254" s="2206">
        <f t="shared" si="153"/>
        <v>0</v>
      </c>
      <c r="BV254" s="2206">
        <f t="shared" si="154"/>
        <v>0</v>
      </c>
      <c r="BW254" s="2206">
        <f t="shared" si="155"/>
        <v>0</v>
      </c>
      <c r="BX254" s="2210">
        <f t="shared" si="183"/>
        <v>0</v>
      </c>
      <c r="BY254" s="2207">
        <f t="shared" si="184"/>
        <v>0</v>
      </c>
      <c r="BZ254" s="2211">
        <f t="shared" si="185"/>
        <v>0</v>
      </c>
      <c r="CA254" s="2212">
        <f t="shared" si="186"/>
        <v>0</v>
      </c>
      <c r="CB254" s="2083"/>
      <c r="CC254" s="2083"/>
      <c r="CD254" s="2237"/>
      <c r="CF254" s="2200"/>
    </row>
    <row r="255" spans="1:84" s="1974" customFormat="1" ht="18" customHeight="1">
      <c r="B255" s="2235" t="e">
        <v>#N/A</v>
      </c>
      <c r="C255" s="2201"/>
      <c r="D255" s="2236"/>
      <c r="E255" s="2243"/>
      <c r="F255" s="2204"/>
      <c r="G255" s="2244"/>
      <c r="H255" s="2206"/>
      <c r="I255" s="2206"/>
      <c r="J255" s="2206"/>
      <c r="K255" s="2206">
        <f t="shared" si="156"/>
        <v>0</v>
      </c>
      <c r="L255" s="2206">
        <f t="shared" si="157"/>
        <v>0</v>
      </c>
      <c r="M255" s="2206">
        <f t="shared" si="135"/>
        <v>0</v>
      </c>
      <c r="N255" s="2206">
        <f t="shared" si="136"/>
        <v>0</v>
      </c>
      <c r="O255" s="2206">
        <f t="shared" si="137"/>
        <v>0</v>
      </c>
      <c r="P255" s="2244"/>
      <c r="Q255" s="2206"/>
      <c r="R255" s="2206"/>
      <c r="S255" s="2206"/>
      <c r="T255" s="2206">
        <f t="shared" si="158"/>
        <v>0</v>
      </c>
      <c r="U255" s="2206">
        <f t="shared" si="159"/>
        <v>0</v>
      </c>
      <c r="V255" s="2206">
        <f t="shared" si="138"/>
        <v>0</v>
      </c>
      <c r="W255" s="2206">
        <f t="shared" si="139"/>
        <v>0</v>
      </c>
      <c r="X255" s="2206">
        <f t="shared" si="140"/>
        <v>0</v>
      </c>
      <c r="Y255" s="2244">
        <f t="shared" si="177"/>
        <v>0</v>
      </c>
      <c r="Z255" s="2207">
        <f t="shared" si="178"/>
        <v>0</v>
      </c>
      <c r="AA255" s="2244"/>
      <c r="AB255" s="2206"/>
      <c r="AC255" s="2206"/>
      <c r="AD255" s="2206"/>
      <c r="AE255" s="2206">
        <f t="shared" si="160"/>
        <v>0</v>
      </c>
      <c r="AF255" s="2206">
        <f t="shared" si="161"/>
        <v>0</v>
      </c>
      <c r="AG255" s="2206">
        <f t="shared" si="141"/>
        <v>0</v>
      </c>
      <c r="AH255" s="2206">
        <f t="shared" si="142"/>
        <v>0</v>
      </c>
      <c r="AI255" s="2207">
        <f t="shared" si="143"/>
        <v>0</v>
      </c>
      <c r="AJ255" s="2246">
        <v>0</v>
      </c>
      <c r="AK255" s="2075"/>
      <c r="AL255" s="2075"/>
      <c r="AM255" s="2075"/>
      <c r="AN255" s="2206">
        <f t="shared" si="162"/>
        <v>0</v>
      </c>
      <c r="AO255" s="2206">
        <f t="shared" si="163"/>
        <v>0</v>
      </c>
      <c r="AP255" s="2206">
        <f t="shared" si="144"/>
        <v>0</v>
      </c>
      <c r="AQ255" s="2206">
        <f t="shared" si="145"/>
        <v>0</v>
      </c>
      <c r="AR255" s="2206">
        <f t="shared" si="146"/>
        <v>0</v>
      </c>
      <c r="AS255" s="2244">
        <v>0</v>
      </c>
      <c r="AT255" s="2075"/>
      <c r="AU255" s="2075"/>
      <c r="AV255" s="2075"/>
      <c r="AW255" s="2206">
        <f t="shared" si="164"/>
        <v>0</v>
      </c>
      <c r="AX255" s="2206">
        <f t="shared" si="165"/>
        <v>0</v>
      </c>
      <c r="AY255" s="2206">
        <f t="shared" si="147"/>
        <v>0</v>
      </c>
      <c r="AZ255" s="2206">
        <f t="shared" si="148"/>
        <v>0</v>
      </c>
      <c r="BA255" s="2206">
        <f t="shared" si="149"/>
        <v>0</v>
      </c>
      <c r="BB255" s="2244">
        <f t="shared" si="179"/>
        <v>0</v>
      </c>
      <c r="BC255" s="2207">
        <f t="shared" si="180"/>
        <v>0</v>
      </c>
      <c r="BD255" s="2244">
        <f t="shared" si="181"/>
        <v>0</v>
      </c>
      <c r="BE255" s="2207">
        <f t="shared" si="182"/>
        <v>0</v>
      </c>
      <c r="BF255" s="2246">
        <v>0</v>
      </c>
      <c r="BG255" s="2075">
        <v>0</v>
      </c>
      <c r="BH255" s="2075">
        <v>0</v>
      </c>
      <c r="BI255" s="2075">
        <v>0</v>
      </c>
      <c r="BJ255" s="2206">
        <f t="shared" si="166"/>
        <v>0</v>
      </c>
      <c r="BK255" s="2206">
        <f t="shared" si="167"/>
        <v>0</v>
      </c>
      <c r="BL255" s="2206">
        <f t="shared" si="150"/>
        <v>0</v>
      </c>
      <c r="BM255" s="2206">
        <f t="shared" si="151"/>
        <v>0</v>
      </c>
      <c r="BN255" s="2206">
        <f t="shared" si="152"/>
        <v>0</v>
      </c>
      <c r="BO255" s="2244">
        <v>0</v>
      </c>
      <c r="BP255" s="2075">
        <v>0</v>
      </c>
      <c r="BQ255" s="2075">
        <v>0</v>
      </c>
      <c r="BR255" s="2075">
        <v>0</v>
      </c>
      <c r="BS255" s="2206">
        <f t="shared" si="168"/>
        <v>0</v>
      </c>
      <c r="BT255" s="2206">
        <f t="shared" si="169"/>
        <v>0</v>
      </c>
      <c r="BU255" s="2206">
        <f t="shared" si="153"/>
        <v>0</v>
      </c>
      <c r="BV255" s="2206">
        <f t="shared" si="154"/>
        <v>0</v>
      </c>
      <c r="BW255" s="2206">
        <f t="shared" si="155"/>
        <v>0</v>
      </c>
      <c r="BX255" s="2244">
        <f t="shared" si="183"/>
        <v>0</v>
      </c>
      <c r="BY255" s="2081">
        <f t="shared" si="184"/>
        <v>0</v>
      </c>
      <c r="BZ255" s="2211">
        <f t="shared" si="185"/>
        <v>0</v>
      </c>
      <c r="CA255" s="2212">
        <f t="shared" si="186"/>
        <v>0</v>
      </c>
      <c r="CB255" s="2083"/>
      <c r="CC255" s="2083"/>
      <c r="CD255" s="2237"/>
      <c r="CF255" s="2200"/>
    </row>
    <row r="256" spans="1:84" s="2213" customFormat="1" ht="18" customHeight="1">
      <c r="B256" s="2299" t="e">
        <v>#N/A</v>
      </c>
      <c r="C256" s="2214"/>
      <c r="D256" s="2215" t="s">
        <v>3437</v>
      </c>
      <c r="E256" s="2216"/>
      <c r="F256" s="2217"/>
      <c r="G256" s="2221"/>
      <c r="H256" s="2219"/>
      <c r="I256" s="2219"/>
      <c r="J256" s="2219"/>
      <c r="K256" s="2220"/>
      <c r="L256" s="2220">
        <f>SUM(L257:L436)</f>
        <v>318623886</v>
      </c>
      <c r="M256" s="2220">
        <f t="shared" ref="M256:O256" si="187">SUM(M257:M436)</f>
        <v>116234065</v>
      </c>
      <c r="N256" s="2220">
        <f t="shared" si="187"/>
        <v>189156479</v>
      </c>
      <c r="O256" s="2220">
        <f t="shared" si="187"/>
        <v>13233342</v>
      </c>
      <c r="P256" s="2221"/>
      <c r="Q256" s="2219"/>
      <c r="R256" s="2219"/>
      <c r="S256" s="2219"/>
      <c r="T256" s="2220"/>
      <c r="U256" s="2220">
        <f>SUM(U257:U436)</f>
        <v>318623886</v>
      </c>
      <c r="V256" s="2220">
        <f t="shared" ref="V256:X256" si="188">SUM(V257:V436)</f>
        <v>116234065</v>
      </c>
      <c r="W256" s="2220">
        <f t="shared" si="188"/>
        <v>189156479</v>
      </c>
      <c r="X256" s="2220">
        <f t="shared" si="188"/>
        <v>13233342</v>
      </c>
      <c r="Y256" s="2221">
        <f t="shared" si="177"/>
        <v>0</v>
      </c>
      <c r="Z256" s="2222">
        <f t="shared" si="178"/>
        <v>0</v>
      </c>
      <c r="AA256" s="2221">
        <v>0</v>
      </c>
      <c r="AB256" s="2219"/>
      <c r="AC256" s="2219"/>
      <c r="AD256" s="2219">
        <v>0</v>
      </c>
      <c r="AE256" s="2220"/>
      <c r="AF256" s="2220">
        <f>SUM(AF257:AF436)</f>
        <v>517899869</v>
      </c>
      <c r="AG256" s="2220">
        <f t="shared" ref="AG256:AI256" si="189">SUM(AG257:AG436)</f>
        <v>209772919</v>
      </c>
      <c r="AH256" s="2220">
        <f t="shared" si="189"/>
        <v>161686550</v>
      </c>
      <c r="AI256" s="2222">
        <f t="shared" si="189"/>
        <v>146440400</v>
      </c>
      <c r="AJ256" s="2223">
        <v>0</v>
      </c>
      <c r="AK256" s="2219"/>
      <c r="AL256" s="2219"/>
      <c r="AM256" s="2219">
        <v>0</v>
      </c>
      <c r="AN256" s="2220"/>
      <c r="AO256" s="2220">
        <f>SUM(AO257:AO436)</f>
        <v>486771280</v>
      </c>
      <c r="AP256" s="2220">
        <f t="shared" ref="AP256:AR256" si="190">SUM(AP257:AP436)</f>
        <v>201941040</v>
      </c>
      <c r="AQ256" s="2220">
        <f t="shared" si="190"/>
        <v>143481117</v>
      </c>
      <c r="AR256" s="2220">
        <f t="shared" si="190"/>
        <v>141349123</v>
      </c>
      <c r="AS256" s="2221">
        <v>0</v>
      </c>
      <c r="AT256" s="2219"/>
      <c r="AU256" s="2219"/>
      <c r="AV256" s="2219">
        <v>0</v>
      </c>
      <c r="AW256" s="2220"/>
      <c r="AX256" s="2220">
        <f>SUM(AX257:AX436)</f>
        <v>486771280</v>
      </c>
      <c r="AY256" s="2220">
        <f t="shared" ref="AY256:BA256" si="191">SUM(AY257:AY436)</f>
        <v>201941040</v>
      </c>
      <c r="AZ256" s="2220">
        <f t="shared" si="191"/>
        <v>143481117</v>
      </c>
      <c r="BA256" s="2220">
        <f t="shared" si="191"/>
        <v>141349123</v>
      </c>
      <c r="BB256" s="2221">
        <f t="shared" si="179"/>
        <v>0</v>
      </c>
      <c r="BC256" s="2222">
        <f t="shared" si="180"/>
        <v>0</v>
      </c>
      <c r="BD256" s="2221">
        <f t="shared" si="181"/>
        <v>0</v>
      </c>
      <c r="BE256" s="2222">
        <f t="shared" si="182"/>
        <v>-31128589</v>
      </c>
      <c r="BF256" s="2223">
        <v>0</v>
      </c>
      <c r="BG256" s="2219">
        <v>0</v>
      </c>
      <c r="BH256" s="2219">
        <v>0</v>
      </c>
      <c r="BI256" s="2219">
        <v>0</v>
      </c>
      <c r="BJ256" s="2220"/>
      <c r="BK256" s="2220">
        <f>SUM(BK257:BK436)</f>
        <v>486771280</v>
      </c>
      <c r="BL256" s="2220">
        <f t="shared" ref="BL256:BN256" si="192">SUM(BL257:BL436)</f>
        <v>201941040</v>
      </c>
      <c r="BM256" s="2220">
        <f t="shared" si="192"/>
        <v>143481117</v>
      </c>
      <c r="BN256" s="2220">
        <f t="shared" si="192"/>
        <v>141349123</v>
      </c>
      <c r="BO256" s="2221">
        <v>0</v>
      </c>
      <c r="BP256" s="2219">
        <v>0</v>
      </c>
      <c r="BQ256" s="2219">
        <v>0</v>
      </c>
      <c r="BR256" s="2219">
        <v>0</v>
      </c>
      <c r="BS256" s="2220"/>
      <c r="BT256" s="2220">
        <f>SUM(BT257:BT436)</f>
        <v>486771280</v>
      </c>
      <c r="BU256" s="2220">
        <f t="shared" ref="BU256:BW256" si="193">SUM(BU257:BU436)</f>
        <v>201941040</v>
      </c>
      <c r="BV256" s="2220">
        <f t="shared" si="193"/>
        <v>143481117</v>
      </c>
      <c r="BW256" s="2220">
        <f t="shared" si="193"/>
        <v>141349123</v>
      </c>
      <c r="BX256" s="2221">
        <f t="shared" si="183"/>
        <v>0</v>
      </c>
      <c r="BY256" s="2227">
        <f t="shared" si="184"/>
        <v>0</v>
      </c>
      <c r="BZ256" s="2228">
        <f t="shared" si="185"/>
        <v>0</v>
      </c>
      <c r="CA256" s="2229">
        <f t="shared" si="186"/>
        <v>-31128589</v>
      </c>
      <c r="CB256" s="2230"/>
      <c r="CC256" s="2231"/>
      <c r="CD256" s="2300"/>
      <c r="CF256" s="2301"/>
    </row>
    <row r="257" spans="1:84" s="1974" customFormat="1" ht="18" customHeight="1" outlineLevel="1">
      <c r="B257" s="2235" t="e">
        <v>#N/A</v>
      </c>
      <c r="C257" s="2201"/>
      <c r="D257" s="2232" t="s">
        <v>3438</v>
      </c>
      <c r="E257" s="2243"/>
      <c r="F257" s="2204"/>
      <c r="G257" s="2244"/>
      <c r="H257" s="2206"/>
      <c r="I257" s="2206"/>
      <c r="J257" s="2206"/>
      <c r="K257" s="2206">
        <f t="shared" ref="K257:K320" si="194">J257+I257+H257</f>
        <v>0</v>
      </c>
      <c r="L257" s="2206">
        <f t="shared" ref="L257:L320" si="195">M257+N257+O257</f>
        <v>0</v>
      </c>
      <c r="M257" s="2206">
        <f t="shared" ref="M257:M320" si="196">TRUNC(G257*H257,0)</f>
        <v>0</v>
      </c>
      <c r="N257" s="2206">
        <f t="shared" ref="N257:N320" si="197">TRUNC(G257*I257,0)</f>
        <v>0</v>
      </c>
      <c r="O257" s="2206">
        <f t="shared" ref="O257:O320" si="198">TRUNC(G257*J257,0)</f>
        <v>0</v>
      </c>
      <c r="P257" s="2244"/>
      <c r="Q257" s="2206"/>
      <c r="R257" s="2206"/>
      <c r="S257" s="2206"/>
      <c r="T257" s="2206">
        <f t="shared" ref="T257:T320" si="199">S257+R257+Q257</f>
        <v>0</v>
      </c>
      <c r="U257" s="2206">
        <f t="shared" ref="U257:U320" si="200">V257+W257+X257</f>
        <v>0</v>
      </c>
      <c r="V257" s="2206">
        <f t="shared" ref="V257:V320" si="201">TRUNC(P257*Q257,0)</f>
        <v>0</v>
      </c>
      <c r="W257" s="2206">
        <f t="shared" ref="W257:W320" si="202">TRUNC(P257*R257,0)</f>
        <v>0</v>
      </c>
      <c r="X257" s="2206">
        <f t="shared" ref="X257:X320" si="203">TRUNC(P257*S257,0)</f>
        <v>0</v>
      </c>
      <c r="Y257" s="2244">
        <f t="shared" si="177"/>
        <v>0</v>
      </c>
      <c r="Z257" s="2207">
        <f t="shared" si="178"/>
        <v>0</v>
      </c>
      <c r="AA257" s="2244">
        <v>0</v>
      </c>
      <c r="AB257" s="2206"/>
      <c r="AC257" s="2206"/>
      <c r="AD257" s="2206">
        <v>0</v>
      </c>
      <c r="AE257" s="2206">
        <f t="shared" ref="AE257:AE320" si="204">AD257+AC257+AB257</f>
        <v>0</v>
      </c>
      <c r="AF257" s="2206">
        <f t="shared" ref="AF257:AF320" si="205">AG257+AH257+AI257</f>
        <v>0</v>
      </c>
      <c r="AG257" s="2206">
        <f t="shared" ref="AG257:AG320" si="206">TRUNC(AA257*AB257,0)</f>
        <v>0</v>
      </c>
      <c r="AH257" s="2206">
        <f t="shared" ref="AH257:AH320" si="207">TRUNC(AA257*AC257,0)</f>
        <v>0</v>
      </c>
      <c r="AI257" s="2207">
        <f t="shared" ref="AI257:AI320" si="208">TRUNC(AA257*AD257,0)</f>
        <v>0</v>
      </c>
      <c r="AJ257" s="2246">
        <v>0</v>
      </c>
      <c r="AK257" s="2075"/>
      <c r="AL257" s="2075"/>
      <c r="AM257" s="2075">
        <v>0</v>
      </c>
      <c r="AN257" s="2206">
        <f t="shared" ref="AN257:AN320" si="209">AM257+AL257+AK257</f>
        <v>0</v>
      </c>
      <c r="AO257" s="2206">
        <f t="shared" ref="AO257:AO320" si="210">AP257+AQ257+AR257</f>
        <v>0</v>
      </c>
      <c r="AP257" s="2206">
        <f t="shared" ref="AP257:AP320" si="211">TRUNC(AJ257*AK257,0)</f>
        <v>0</v>
      </c>
      <c r="AQ257" s="2206">
        <f t="shared" ref="AQ257:AQ320" si="212">TRUNC(AJ257*AL257,0)</f>
        <v>0</v>
      </c>
      <c r="AR257" s="2206">
        <f t="shared" ref="AR257:AR320" si="213">TRUNC(AJ257*AM257,0)</f>
        <v>0</v>
      </c>
      <c r="AS257" s="2244">
        <v>0</v>
      </c>
      <c r="AT257" s="2075"/>
      <c r="AU257" s="2075"/>
      <c r="AV257" s="2075">
        <v>0</v>
      </c>
      <c r="AW257" s="2206">
        <f t="shared" ref="AW257:AW320" si="214">AV257+AU257+AT257</f>
        <v>0</v>
      </c>
      <c r="AX257" s="2206">
        <f t="shared" ref="AX257:AX320" si="215">AY257+AZ257+BA257</f>
        <v>0</v>
      </c>
      <c r="AY257" s="2206">
        <f t="shared" ref="AY257:AY320" si="216">TRUNC(AS257*AT257,0)</f>
        <v>0</v>
      </c>
      <c r="AZ257" s="2206">
        <f t="shared" ref="AZ257:AZ320" si="217">TRUNC(AS257*AU257,0)</f>
        <v>0</v>
      </c>
      <c r="BA257" s="2206">
        <f t="shared" ref="BA257:BA320" si="218">TRUNC(AS257*AV257,0)</f>
        <v>0</v>
      </c>
      <c r="BB257" s="2244">
        <f t="shared" si="179"/>
        <v>0</v>
      </c>
      <c r="BC257" s="2207">
        <f t="shared" si="180"/>
        <v>0</v>
      </c>
      <c r="BD257" s="2244">
        <f t="shared" si="181"/>
        <v>0</v>
      </c>
      <c r="BE257" s="2207">
        <f t="shared" si="182"/>
        <v>0</v>
      </c>
      <c r="BF257" s="2246">
        <v>0</v>
      </c>
      <c r="BG257" s="2075">
        <v>0</v>
      </c>
      <c r="BH257" s="2075">
        <v>0</v>
      </c>
      <c r="BI257" s="2075">
        <v>0</v>
      </c>
      <c r="BJ257" s="2206">
        <f t="shared" ref="BJ257:BJ320" si="219">BI257+BH257+BG257</f>
        <v>0</v>
      </c>
      <c r="BK257" s="2206">
        <f t="shared" ref="BK257:BK320" si="220">BL257+BM257+BN257</f>
        <v>0</v>
      </c>
      <c r="BL257" s="2206">
        <f t="shared" ref="BL257:BL320" si="221">TRUNC(BF257*BG257,0)</f>
        <v>0</v>
      </c>
      <c r="BM257" s="2206">
        <f t="shared" ref="BM257:BM320" si="222">TRUNC(BF257*BH257,0)</f>
        <v>0</v>
      </c>
      <c r="BN257" s="2206">
        <f t="shared" ref="BN257:BN320" si="223">TRUNC(BF257*BI257,0)</f>
        <v>0</v>
      </c>
      <c r="BO257" s="2244">
        <v>0</v>
      </c>
      <c r="BP257" s="2075">
        <v>0</v>
      </c>
      <c r="BQ257" s="2075">
        <v>0</v>
      </c>
      <c r="BR257" s="2075">
        <v>0</v>
      </c>
      <c r="BS257" s="2206">
        <f t="shared" ref="BS257:BS320" si="224">BR257+BQ257+BP257</f>
        <v>0</v>
      </c>
      <c r="BT257" s="2206">
        <f t="shared" ref="BT257:BT320" si="225">BU257+BV257+BW257</f>
        <v>0</v>
      </c>
      <c r="BU257" s="2206">
        <f t="shared" ref="BU257:BU320" si="226">TRUNC(BO257*BP257,0)</f>
        <v>0</v>
      </c>
      <c r="BV257" s="2206">
        <f t="shared" ref="BV257:BV320" si="227">TRUNC(BO257*BQ257,0)</f>
        <v>0</v>
      </c>
      <c r="BW257" s="2206">
        <f t="shared" ref="BW257:BW320" si="228">TRUNC(BO257*BR257,0)</f>
        <v>0</v>
      </c>
      <c r="BX257" s="2244">
        <f t="shared" si="183"/>
        <v>0</v>
      </c>
      <c r="BY257" s="2081">
        <f t="shared" si="184"/>
        <v>0</v>
      </c>
      <c r="BZ257" s="2211">
        <f t="shared" si="185"/>
        <v>0</v>
      </c>
      <c r="CA257" s="2212">
        <f t="shared" si="186"/>
        <v>0</v>
      </c>
      <c r="CB257" s="2247"/>
      <c r="CC257" s="2083"/>
      <c r="CD257" s="2237"/>
      <c r="CF257" s="2200"/>
    </row>
    <row r="258" spans="1:84" s="1974" customFormat="1" ht="18" customHeight="1" outlineLevel="1">
      <c r="A258" s="2235" t="s">
        <v>3439</v>
      </c>
      <c r="B258" s="2235" t="b">
        <v>1</v>
      </c>
      <c r="C258" s="2201"/>
      <c r="D258" s="2236" t="s">
        <v>363</v>
      </c>
      <c r="E258" s="2243" t="s">
        <v>3440</v>
      </c>
      <c r="F258" s="2204" t="s">
        <v>365</v>
      </c>
      <c r="G258" s="2244">
        <v>781</v>
      </c>
      <c r="H258" s="2206">
        <v>1420</v>
      </c>
      <c r="I258" s="2206">
        <v>13030</v>
      </c>
      <c r="J258" s="2206"/>
      <c r="K258" s="2206">
        <f t="shared" si="194"/>
        <v>14450</v>
      </c>
      <c r="L258" s="2206">
        <f t="shared" si="195"/>
        <v>11285450</v>
      </c>
      <c r="M258" s="2206">
        <f t="shared" si="196"/>
        <v>1109020</v>
      </c>
      <c r="N258" s="2206">
        <f t="shared" si="197"/>
        <v>10176430</v>
      </c>
      <c r="O258" s="2206">
        <f t="shared" si="198"/>
        <v>0</v>
      </c>
      <c r="P258" s="2244">
        <v>781</v>
      </c>
      <c r="Q258" s="2206">
        <v>1420</v>
      </c>
      <c r="R258" s="2206">
        <v>13030</v>
      </c>
      <c r="S258" s="2206"/>
      <c r="T258" s="2206">
        <f t="shared" si="199"/>
        <v>14450</v>
      </c>
      <c r="U258" s="2206">
        <f t="shared" si="200"/>
        <v>11285450</v>
      </c>
      <c r="V258" s="2206">
        <f t="shared" si="201"/>
        <v>1109020</v>
      </c>
      <c r="W258" s="2206">
        <f t="shared" si="202"/>
        <v>10176430</v>
      </c>
      <c r="X258" s="2206">
        <f t="shared" si="203"/>
        <v>0</v>
      </c>
      <c r="Y258" s="2244">
        <f t="shared" si="177"/>
        <v>0</v>
      </c>
      <c r="Z258" s="2207">
        <f t="shared" si="178"/>
        <v>0</v>
      </c>
      <c r="AA258" s="2244">
        <v>836</v>
      </c>
      <c r="AB258" s="2206">
        <v>6000</v>
      </c>
      <c r="AC258" s="2206">
        <v>10000</v>
      </c>
      <c r="AD258" s="2206">
        <v>3000</v>
      </c>
      <c r="AE258" s="2206">
        <f t="shared" si="204"/>
        <v>19000</v>
      </c>
      <c r="AF258" s="2206">
        <f t="shared" si="205"/>
        <v>15884000</v>
      </c>
      <c r="AG258" s="2206">
        <f t="shared" si="206"/>
        <v>5016000</v>
      </c>
      <c r="AH258" s="2206">
        <f t="shared" si="207"/>
        <v>8360000</v>
      </c>
      <c r="AI258" s="2207">
        <f t="shared" si="208"/>
        <v>2508000</v>
      </c>
      <c r="AJ258" s="2246">
        <v>781</v>
      </c>
      <c r="AK258" s="2075">
        <v>6000</v>
      </c>
      <c r="AL258" s="2075">
        <v>10000</v>
      </c>
      <c r="AM258" s="2075">
        <v>3000</v>
      </c>
      <c r="AN258" s="2206">
        <f t="shared" si="209"/>
        <v>19000</v>
      </c>
      <c r="AO258" s="2206">
        <f t="shared" si="210"/>
        <v>14839000</v>
      </c>
      <c r="AP258" s="2206">
        <f t="shared" si="211"/>
        <v>4686000</v>
      </c>
      <c r="AQ258" s="2206">
        <f t="shared" si="212"/>
        <v>7810000</v>
      </c>
      <c r="AR258" s="2206">
        <f t="shared" si="213"/>
        <v>2343000</v>
      </c>
      <c r="AS258" s="2244">
        <v>781</v>
      </c>
      <c r="AT258" s="2075">
        <v>6000</v>
      </c>
      <c r="AU258" s="2075">
        <v>10000</v>
      </c>
      <c r="AV258" s="2075">
        <v>3000</v>
      </c>
      <c r="AW258" s="2206">
        <f t="shared" si="214"/>
        <v>19000</v>
      </c>
      <c r="AX258" s="2206">
        <f t="shared" si="215"/>
        <v>14839000</v>
      </c>
      <c r="AY258" s="2206">
        <f t="shared" si="216"/>
        <v>4686000</v>
      </c>
      <c r="AZ258" s="2206">
        <f t="shared" si="217"/>
        <v>7810000</v>
      </c>
      <c r="BA258" s="2206">
        <f t="shared" si="218"/>
        <v>2343000</v>
      </c>
      <c r="BB258" s="2244">
        <f t="shared" si="179"/>
        <v>0</v>
      </c>
      <c r="BC258" s="2207">
        <f t="shared" si="180"/>
        <v>0</v>
      </c>
      <c r="BD258" s="2244">
        <f t="shared" si="181"/>
        <v>-55</v>
      </c>
      <c r="BE258" s="2207">
        <f t="shared" si="182"/>
        <v>-1045000</v>
      </c>
      <c r="BF258" s="2246">
        <v>781</v>
      </c>
      <c r="BG258" s="2075">
        <v>6000</v>
      </c>
      <c r="BH258" s="2075">
        <v>10000</v>
      </c>
      <c r="BI258" s="2075">
        <v>3000</v>
      </c>
      <c r="BJ258" s="2206">
        <f t="shared" si="219"/>
        <v>19000</v>
      </c>
      <c r="BK258" s="2206">
        <f t="shared" si="220"/>
        <v>14839000</v>
      </c>
      <c r="BL258" s="2206">
        <f t="shared" si="221"/>
        <v>4686000</v>
      </c>
      <c r="BM258" s="2206">
        <f t="shared" si="222"/>
        <v>7810000</v>
      </c>
      <c r="BN258" s="2206">
        <f t="shared" si="223"/>
        <v>2343000</v>
      </c>
      <c r="BO258" s="2244">
        <v>781</v>
      </c>
      <c r="BP258" s="2075">
        <v>6000</v>
      </c>
      <c r="BQ258" s="2075">
        <v>10000</v>
      </c>
      <c r="BR258" s="2075">
        <v>3000</v>
      </c>
      <c r="BS258" s="2206">
        <f t="shared" si="224"/>
        <v>19000</v>
      </c>
      <c r="BT258" s="2206">
        <f t="shared" si="225"/>
        <v>14839000</v>
      </c>
      <c r="BU258" s="2206">
        <f t="shared" si="226"/>
        <v>4686000</v>
      </c>
      <c r="BV258" s="2206">
        <f t="shared" si="227"/>
        <v>7810000</v>
      </c>
      <c r="BW258" s="2206">
        <f t="shared" si="228"/>
        <v>2343000</v>
      </c>
      <c r="BX258" s="2244">
        <f t="shared" si="183"/>
        <v>0</v>
      </c>
      <c r="BY258" s="2207">
        <f t="shared" si="184"/>
        <v>0</v>
      </c>
      <c r="BZ258" s="2211">
        <f t="shared" si="185"/>
        <v>-55</v>
      </c>
      <c r="CA258" s="2212">
        <f t="shared" si="186"/>
        <v>-1045000</v>
      </c>
      <c r="CB258" s="2083"/>
      <c r="CC258" s="2083"/>
      <c r="CD258" s="2237"/>
      <c r="CF258" s="2200"/>
    </row>
    <row r="259" spans="1:84" s="1974" customFormat="1" ht="18" customHeight="1" outlineLevel="1">
      <c r="A259" s="2235" t="s">
        <v>3441</v>
      </c>
      <c r="B259" s="2235" t="b">
        <v>1</v>
      </c>
      <c r="C259" s="2201"/>
      <c r="D259" s="2236" t="s">
        <v>367</v>
      </c>
      <c r="E259" s="2243" t="s">
        <v>368</v>
      </c>
      <c r="F259" s="2204" t="s">
        <v>365</v>
      </c>
      <c r="G259" s="2244">
        <v>61</v>
      </c>
      <c r="H259" s="2206">
        <v>7740</v>
      </c>
      <c r="I259" s="2206">
        <v>37330</v>
      </c>
      <c r="J259" s="2206"/>
      <c r="K259" s="2206">
        <f t="shared" si="194"/>
        <v>45070</v>
      </c>
      <c r="L259" s="2206">
        <f t="shared" si="195"/>
        <v>2749270</v>
      </c>
      <c r="M259" s="2206">
        <f t="shared" si="196"/>
        <v>472140</v>
      </c>
      <c r="N259" s="2206">
        <f t="shared" si="197"/>
        <v>2277130</v>
      </c>
      <c r="O259" s="2206">
        <f t="shared" si="198"/>
        <v>0</v>
      </c>
      <c r="P259" s="2244">
        <v>61</v>
      </c>
      <c r="Q259" s="2206">
        <v>7740</v>
      </c>
      <c r="R259" s="2206">
        <v>37330</v>
      </c>
      <c r="S259" s="2206"/>
      <c r="T259" s="2206">
        <f t="shared" si="199"/>
        <v>45070</v>
      </c>
      <c r="U259" s="2206">
        <f t="shared" si="200"/>
        <v>2749270</v>
      </c>
      <c r="V259" s="2206">
        <f t="shared" si="201"/>
        <v>472140</v>
      </c>
      <c r="W259" s="2206">
        <f t="shared" si="202"/>
        <v>2277130</v>
      </c>
      <c r="X259" s="2206">
        <f t="shared" si="203"/>
        <v>0</v>
      </c>
      <c r="Y259" s="2244">
        <f t="shared" si="177"/>
        <v>0</v>
      </c>
      <c r="Z259" s="2207">
        <f t="shared" si="178"/>
        <v>0</v>
      </c>
      <c r="AA259" s="2244">
        <v>61</v>
      </c>
      <c r="AB259" s="2206">
        <v>15000</v>
      </c>
      <c r="AC259" s="2206">
        <v>60000</v>
      </c>
      <c r="AD259" s="2206">
        <v>5000</v>
      </c>
      <c r="AE259" s="2206">
        <f t="shared" si="204"/>
        <v>80000</v>
      </c>
      <c r="AF259" s="2206">
        <f t="shared" si="205"/>
        <v>4880000</v>
      </c>
      <c r="AG259" s="2206">
        <f t="shared" si="206"/>
        <v>915000</v>
      </c>
      <c r="AH259" s="2206">
        <f t="shared" si="207"/>
        <v>3660000</v>
      </c>
      <c r="AI259" s="2207">
        <f t="shared" si="208"/>
        <v>305000</v>
      </c>
      <c r="AJ259" s="2246">
        <v>61</v>
      </c>
      <c r="AK259" s="2075">
        <v>15000</v>
      </c>
      <c r="AL259" s="2075">
        <v>60000</v>
      </c>
      <c r="AM259" s="2075">
        <v>5000</v>
      </c>
      <c r="AN259" s="2206">
        <f t="shared" si="209"/>
        <v>80000</v>
      </c>
      <c r="AO259" s="2206">
        <f t="shared" si="210"/>
        <v>4880000</v>
      </c>
      <c r="AP259" s="2206">
        <f t="shared" si="211"/>
        <v>915000</v>
      </c>
      <c r="AQ259" s="2206">
        <f t="shared" si="212"/>
        <v>3660000</v>
      </c>
      <c r="AR259" s="2206">
        <f t="shared" si="213"/>
        <v>305000</v>
      </c>
      <c r="AS259" s="2244">
        <v>61</v>
      </c>
      <c r="AT259" s="2075">
        <v>15000</v>
      </c>
      <c r="AU259" s="2075">
        <v>60000</v>
      </c>
      <c r="AV259" s="2075">
        <v>5000</v>
      </c>
      <c r="AW259" s="2206">
        <f t="shared" si="214"/>
        <v>80000</v>
      </c>
      <c r="AX259" s="2206">
        <f t="shared" si="215"/>
        <v>4880000</v>
      </c>
      <c r="AY259" s="2206">
        <f t="shared" si="216"/>
        <v>915000</v>
      </c>
      <c r="AZ259" s="2206">
        <f t="shared" si="217"/>
        <v>3660000</v>
      </c>
      <c r="BA259" s="2206">
        <f t="shared" si="218"/>
        <v>305000</v>
      </c>
      <c r="BB259" s="2244">
        <f t="shared" si="179"/>
        <v>0</v>
      </c>
      <c r="BC259" s="2207">
        <f t="shared" si="180"/>
        <v>0</v>
      </c>
      <c r="BD259" s="2244">
        <f t="shared" si="181"/>
        <v>0</v>
      </c>
      <c r="BE259" s="2207">
        <f t="shared" si="182"/>
        <v>0</v>
      </c>
      <c r="BF259" s="2246">
        <v>61</v>
      </c>
      <c r="BG259" s="2075">
        <v>15000</v>
      </c>
      <c r="BH259" s="2075">
        <v>60000</v>
      </c>
      <c r="BI259" s="2075">
        <v>5000</v>
      </c>
      <c r="BJ259" s="2206">
        <f t="shared" si="219"/>
        <v>80000</v>
      </c>
      <c r="BK259" s="2206">
        <f t="shared" si="220"/>
        <v>4880000</v>
      </c>
      <c r="BL259" s="2206">
        <f t="shared" si="221"/>
        <v>915000</v>
      </c>
      <c r="BM259" s="2206">
        <f t="shared" si="222"/>
        <v>3660000</v>
      </c>
      <c r="BN259" s="2206">
        <f t="shared" si="223"/>
        <v>305000</v>
      </c>
      <c r="BO259" s="2244">
        <v>61</v>
      </c>
      <c r="BP259" s="2075">
        <v>15000</v>
      </c>
      <c r="BQ259" s="2075">
        <v>60000</v>
      </c>
      <c r="BR259" s="2075">
        <v>5000</v>
      </c>
      <c r="BS259" s="2206">
        <f t="shared" si="224"/>
        <v>80000</v>
      </c>
      <c r="BT259" s="2206">
        <f t="shared" si="225"/>
        <v>4880000</v>
      </c>
      <c r="BU259" s="2206">
        <f t="shared" si="226"/>
        <v>915000</v>
      </c>
      <c r="BV259" s="2206">
        <f t="shared" si="227"/>
        <v>3660000</v>
      </c>
      <c r="BW259" s="2206">
        <f t="shared" si="228"/>
        <v>305000</v>
      </c>
      <c r="BX259" s="2244">
        <f t="shared" si="183"/>
        <v>0</v>
      </c>
      <c r="BY259" s="2207">
        <f t="shared" si="184"/>
        <v>0</v>
      </c>
      <c r="BZ259" s="2211">
        <f t="shared" si="185"/>
        <v>0</v>
      </c>
      <c r="CA259" s="2212">
        <f t="shared" si="186"/>
        <v>0</v>
      </c>
      <c r="CB259" s="2083"/>
      <c r="CC259" s="2083"/>
      <c r="CD259" s="2237"/>
      <c r="CF259" s="2200"/>
    </row>
    <row r="260" spans="1:84" s="1974" customFormat="1" ht="18" customHeight="1" outlineLevel="1">
      <c r="A260" s="2235" t="s">
        <v>3442</v>
      </c>
      <c r="B260" s="2235" t="b">
        <v>1</v>
      </c>
      <c r="C260" s="2201"/>
      <c r="D260" s="2236" t="s">
        <v>371</v>
      </c>
      <c r="E260" s="2243" t="s">
        <v>372</v>
      </c>
      <c r="F260" s="2204" t="s">
        <v>154</v>
      </c>
      <c r="G260" s="2244">
        <v>6</v>
      </c>
      <c r="H260" s="2206">
        <v>20</v>
      </c>
      <c r="I260" s="2206">
        <v>236000</v>
      </c>
      <c r="J260" s="2206"/>
      <c r="K260" s="2206">
        <f t="shared" si="194"/>
        <v>236020</v>
      </c>
      <c r="L260" s="2206">
        <f t="shared" si="195"/>
        <v>1416120</v>
      </c>
      <c r="M260" s="2206">
        <f t="shared" si="196"/>
        <v>120</v>
      </c>
      <c r="N260" s="2206">
        <f t="shared" si="197"/>
        <v>1416000</v>
      </c>
      <c r="O260" s="2206">
        <f t="shared" si="198"/>
        <v>0</v>
      </c>
      <c r="P260" s="2244">
        <v>6</v>
      </c>
      <c r="Q260" s="2206">
        <v>20</v>
      </c>
      <c r="R260" s="2206">
        <v>236000</v>
      </c>
      <c r="S260" s="2206"/>
      <c r="T260" s="2206">
        <f t="shared" si="199"/>
        <v>236020</v>
      </c>
      <c r="U260" s="2206">
        <f t="shared" si="200"/>
        <v>1416120</v>
      </c>
      <c r="V260" s="2206">
        <f t="shared" si="201"/>
        <v>120</v>
      </c>
      <c r="W260" s="2206">
        <f t="shared" si="202"/>
        <v>1416000</v>
      </c>
      <c r="X260" s="2206">
        <f t="shared" si="203"/>
        <v>0</v>
      </c>
      <c r="Y260" s="2244">
        <f t="shared" si="177"/>
        <v>0</v>
      </c>
      <c r="Z260" s="2207">
        <f t="shared" si="178"/>
        <v>0</v>
      </c>
      <c r="AA260" s="2244">
        <v>6</v>
      </c>
      <c r="AB260" s="2206">
        <v>150000</v>
      </c>
      <c r="AC260" s="2206">
        <v>100000</v>
      </c>
      <c r="AD260" s="2206">
        <v>20000</v>
      </c>
      <c r="AE260" s="2206">
        <f t="shared" si="204"/>
        <v>270000</v>
      </c>
      <c r="AF260" s="2206">
        <f t="shared" si="205"/>
        <v>1620000</v>
      </c>
      <c r="AG260" s="2206">
        <f t="shared" si="206"/>
        <v>900000</v>
      </c>
      <c r="AH260" s="2206">
        <f t="shared" si="207"/>
        <v>600000</v>
      </c>
      <c r="AI260" s="2207">
        <f t="shared" si="208"/>
        <v>120000</v>
      </c>
      <c r="AJ260" s="2246">
        <v>6</v>
      </c>
      <c r="AK260" s="2075">
        <v>150000</v>
      </c>
      <c r="AL260" s="2075">
        <v>100000</v>
      </c>
      <c r="AM260" s="2075">
        <v>20000</v>
      </c>
      <c r="AN260" s="2206">
        <f t="shared" si="209"/>
        <v>270000</v>
      </c>
      <c r="AO260" s="2206">
        <f t="shared" si="210"/>
        <v>1620000</v>
      </c>
      <c r="AP260" s="2206">
        <f t="shared" si="211"/>
        <v>900000</v>
      </c>
      <c r="AQ260" s="2206">
        <f t="shared" si="212"/>
        <v>600000</v>
      </c>
      <c r="AR260" s="2206">
        <f t="shared" si="213"/>
        <v>120000</v>
      </c>
      <c r="AS260" s="2244">
        <v>6</v>
      </c>
      <c r="AT260" s="2075">
        <v>150000</v>
      </c>
      <c r="AU260" s="2075">
        <v>100000</v>
      </c>
      <c r="AV260" s="2075">
        <v>20000</v>
      </c>
      <c r="AW260" s="2206">
        <f t="shared" si="214"/>
        <v>270000</v>
      </c>
      <c r="AX260" s="2206">
        <f t="shared" si="215"/>
        <v>1620000</v>
      </c>
      <c r="AY260" s="2206">
        <f t="shared" si="216"/>
        <v>900000</v>
      </c>
      <c r="AZ260" s="2206">
        <f t="shared" si="217"/>
        <v>600000</v>
      </c>
      <c r="BA260" s="2206">
        <f t="shared" si="218"/>
        <v>120000</v>
      </c>
      <c r="BB260" s="2244">
        <f t="shared" si="179"/>
        <v>0</v>
      </c>
      <c r="BC260" s="2207">
        <f t="shared" si="180"/>
        <v>0</v>
      </c>
      <c r="BD260" s="2244">
        <f t="shared" si="181"/>
        <v>0</v>
      </c>
      <c r="BE260" s="2207">
        <f t="shared" si="182"/>
        <v>0</v>
      </c>
      <c r="BF260" s="2246">
        <v>6</v>
      </c>
      <c r="BG260" s="2075">
        <v>150000</v>
      </c>
      <c r="BH260" s="2075">
        <v>100000</v>
      </c>
      <c r="BI260" s="2075">
        <v>20000</v>
      </c>
      <c r="BJ260" s="2206">
        <f t="shared" si="219"/>
        <v>270000</v>
      </c>
      <c r="BK260" s="2206">
        <f t="shared" si="220"/>
        <v>1620000</v>
      </c>
      <c r="BL260" s="2206">
        <f t="shared" si="221"/>
        <v>900000</v>
      </c>
      <c r="BM260" s="2206">
        <f t="shared" si="222"/>
        <v>600000</v>
      </c>
      <c r="BN260" s="2206">
        <f t="shared" si="223"/>
        <v>120000</v>
      </c>
      <c r="BO260" s="2244">
        <v>6</v>
      </c>
      <c r="BP260" s="2075">
        <v>150000</v>
      </c>
      <c r="BQ260" s="2075">
        <v>100000</v>
      </c>
      <c r="BR260" s="2075">
        <v>20000</v>
      </c>
      <c r="BS260" s="2206">
        <f t="shared" si="224"/>
        <v>270000</v>
      </c>
      <c r="BT260" s="2206">
        <f t="shared" si="225"/>
        <v>1620000</v>
      </c>
      <c r="BU260" s="2206">
        <f t="shared" si="226"/>
        <v>900000</v>
      </c>
      <c r="BV260" s="2206">
        <f t="shared" si="227"/>
        <v>600000</v>
      </c>
      <c r="BW260" s="2206">
        <f t="shared" si="228"/>
        <v>120000</v>
      </c>
      <c r="BX260" s="2244">
        <f t="shared" si="183"/>
        <v>0</v>
      </c>
      <c r="BY260" s="2207">
        <f t="shared" si="184"/>
        <v>0</v>
      </c>
      <c r="BZ260" s="2211">
        <f t="shared" si="185"/>
        <v>0</v>
      </c>
      <c r="CA260" s="2212">
        <f t="shared" si="186"/>
        <v>0</v>
      </c>
      <c r="CB260" s="2083"/>
      <c r="CC260" s="2083"/>
      <c r="CD260" s="2237"/>
      <c r="CF260" s="2200"/>
    </row>
    <row r="261" spans="1:84" s="1974" customFormat="1" ht="18" customHeight="1" outlineLevel="1">
      <c r="A261" s="2235" t="s">
        <v>3443</v>
      </c>
      <c r="B261" s="2235" t="b">
        <v>1</v>
      </c>
      <c r="C261" s="2201"/>
      <c r="D261" s="2236" t="s">
        <v>373</v>
      </c>
      <c r="E261" s="2243" t="s">
        <v>374</v>
      </c>
      <c r="F261" s="2204" t="s">
        <v>154</v>
      </c>
      <c r="G261" s="2244">
        <v>10</v>
      </c>
      <c r="H261" s="2206">
        <v>1240</v>
      </c>
      <c r="I261" s="2206">
        <v>35000</v>
      </c>
      <c r="J261" s="2206"/>
      <c r="K261" s="2206">
        <f t="shared" si="194"/>
        <v>36240</v>
      </c>
      <c r="L261" s="2206">
        <f t="shared" si="195"/>
        <v>362400</v>
      </c>
      <c r="M261" s="2206">
        <f t="shared" si="196"/>
        <v>12400</v>
      </c>
      <c r="N261" s="2206">
        <f t="shared" si="197"/>
        <v>350000</v>
      </c>
      <c r="O261" s="2206">
        <f t="shared" si="198"/>
        <v>0</v>
      </c>
      <c r="P261" s="2244">
        <v>10</v>
      </c>
      <c r="Q261" s="2206">
        <v>1240</v>
      </c>
      <c r="R261" s="2206">
        <v>35000</v>
      </c>
      <c r="S261" s="2206"/>
      <c r="T261" s="2206">
        <f t="shared" si="199"/>
        <v>36240</v>
      </c>
      <c r="U261" s="2206">
        <f t="shared" si="200"/>
        <v>362400</v>
      </c>
      <c r="V261" s="2206">
        <f t="shared" si="201"/>
        <v>12400</v>
      </c>
      <c r="W261" s="2206">
        <f t="shared" si="202"/>
        <v>350000</v>
      </c>
      <c r="X261" s="2206">
        <f t="shared" si="203"/>
        <v>0</v>
      </c>
      <c r="Y261" s="2244">
        <f t="shared" si="177"/>
        <v>0</v>
      </c>
      <c r="Z261" s="2207">
        <f t="shared" si="178"/>
        <v>0</v>
      </c>
      <c r="AA261" s="2244">
        <v>10</v>
      </c>
      <c r="AB261" s="2206">
        <v>5000</v>
      </c>
      <c r="AC261" s="2206">
        <v>25000</v>
      </c>
      <c r="AD261" s="2206"/>
      <c r="AE261" s="2206">
        <f t="shared" si="204"/>
        <v>30000</v>
      </c>
      <c r="AF261" s="2206">
        <f t="shared" si="205"/>
        <v>300000</v>
      </c>
      <c r="AG261" s="2206">
        <f t="shared" si="206"/>
        <v>50000</v>
      </c>
      <c r="AH261" s="2206">
        <f t="shared" si="207"/>
        <v>250000</v>
      </c>
      <c r="AI261" s="2207">
        <f t="shared" si="208"/>
        <v>0</v>
      </c>
      <c r="AJ261" s="2246">
        <v>10</v>
      </c>
      <c r="AK261" s="2075">
        <v>5000</v>
      </c>
      <c r="AL261" s="2075">
        <v>25000</v>
      </c>
      <c r="AM261" s="2075"/>
      <c r="AN261" s="2206">
        <f t="shared" si="209"/>
        <v>30000</v>
      </c>
      <c r="AO261" s="2206">
        <f t="shared" si="210"/>
        <v>300000</v>
      </c>
      <c r="AP261" s="2206">
        <f t="shared" si="211"/>
        <v>50000</v>
      </c>
      <c r="AQ261" s="2206">
        <f t="shared" si="212"/>
        <v>250000</v>
      </c>
      <c r="AR261" s="2206">
        <f t="shared" si="213"/>
        <v>0</v>
      </c>
      <c r="AS261" s="2244">
        <v>10</v>
      </c>
      <c r="AT261" s="2075">
        <v>5000</v>
      </c>
      <c r="AU261" s="2075">
        <v>25000</v>
      </c>
      <c r="AV261" s="2075"/>
      <c r="AW261" s="2206">
        <f t="shared" si="214"/>
        <v>30000</v>
      </c>
      <c r="AX261" s="2206">
        <f t="shared" si="215"/>
        <v>300000</v>
      </c>
      <c r="AY261" s="2206">
        <f t="shared" si="216"/>
        <v>50000</v>
      </c>
      <c r="AZ261" s="2206">
        <f t="shared" si="217"/>
        <v>250000</v>
      </c>
      <c r="BA261" s="2206">
        <f t="shared" si="218"/>
        <v>0</v>
      </c>
      <c r="BB261" s="2244">
        <f t="shared" si="179"/>
        <v>0</v>
      </c>
      <c r="BC261" s="2207">
        <f t="shared" si="180"/>
        <v>0</v>
      </c>
      <c r="BD261" s="2244">
        <f t="shared" si="181"/>
        <v>0</v>
      </c>
      <c r="BE261" s="2207">
        <f t="shared" si="182"/>
        <v>0</v>
      </c>
      <c r="BF261" s="2246">
        <v>10</v>
      </c>
      <c r="BG261" s="2075">
        <v>5000</v>
      </c>
      <c r="BH261" s="2075">
        <v>25000</v>
      </c>
      <c r="BI261" s="2075">
        <v>0</v>
      </c>
      <c r="BJ261" s="2206">
        <f t="shared" si="219"/>
        <v>30000</v>
      </c>
      <c r="BK261" s="2206">
        <f t="shared" si="220"/>
        <v>300000</v>
      </c>
      <c r="BL261" s="2206">
        <f t="shared" si="221"/>
        <v>50000</v>
      </c>
      <c r="BM261" s="2206">
        <f t="shared" si="222"/>
        <v>250000</v>
      </c>
      <c r="BN261" s="2206">
        <f t="shared" si="223"/>
        <v>0</v>
      </c>
      <c r="BO261" s="2244">
        <v>10</v>
      </c>
      <c r="BP261" s="2075">
        <v>5000</v>
      </c>
      <c r="BQ261" s="2075">
        <v>25000</v>
      </c>
      <c r="BR261" s="2075">
        <v>0</v>
      </c>
      <c r="BS261" s="2206">
        <f t="shared" si="224"/>
        <v>30000</v>
      </c>
      <c r="BT261" s="2206">
        <f t="shared" si="225"/>
        <v>300000</v>
      </c>
      <c r="BU261" s="2206">
        <f t="shared" si="226"/>
        <v>50000</v>
      </c>
      <c r="BV261" s="2206">
        <f t="shared" si="227"/>
        <v>250000</v>
      </c>
      <c r="BW261" s="2206">
        <f t="shared" si="228"/>
        <v>0</v>
      </c>
      <c r="BX261" s="2244">
        <f t="shared" si="183"/>
        <v>0</v>
      </c>
      <c r="BY261" s="2207">
        <f t="shared" si="184"/>
        <v>0</v>
      </c>
      <c r="BZ261" s="2211">
        <f t="shared" si="185"/>
        <v>0</v>
      </c>
      <c r="CA261" s="2212">
        <f t="shared" si="186"/>
        <v>0</v>
      </c>
      <c r="CB261" s="2083"/>
      <c r="CC261" s="2083"/>
      <c r="CD261" s="2237"/>
      <c r="CF261" s="2200"/>
    </row>
    <row r="262" spans="1:84" s="1974" customFormat="1" ht="18" customHeight="1" outlineLevel="1">
      <c r="A262" s="2235" t="s">
        <v>3444</v>
      </c>
      <c r="B262" s="2235" t="b">
        <v>1</v>
      </c>
      <c r="C262" s="2201"/>
      <c r="D262" s="2236" t="s">
        <v>373</v>
      </c>
      <c r="E262" s="2243" t="s">
        <v>375</v>
      </c>
      <c r="F262" s="2204" t="s">
        <v>154</v>
      </c>
      <c r="G262" s="2244">
        <v>4</v>
      </c>
      <c r="H262" s="2206">
        <v>1730</v>
      </c>
      <c r="I262" s="2206">
        <v>59320</v>
      </c>
      <c r="J262" s="2206"/>
      <c r="K262" s="2206">
        <f t="shared" si="194"/>
        <v>61050</v>
      </c>
      <c r="L262" s="2206">
        <f t="shared" si="195"/>
        <v>244200</v>
      </c>
      <c r="M262" s="2206">
        <f t="shared" si="196"/>
        <v>6920</v>
      </c>
      <c r="N262" s="2206">
        <f t="shared" si="197"/>
        <v>237280</v>
      </c>
      <c r="O262" s="2206">
        <f t="shared" si="198"/>
        <v>0</v>
      </c>
      <c r="P262" s="2244">
        <v>4</v>
      </c>
      <c r="Q262" s="2206">
        <v>1730</v>
      </c>
      <c r="R262" s="2206">
        <v>59320</v>
      </c>
      <c r="S262" s="2206"/>
      <c r="T262" s="2206">
        <f t="shared" si="199"/>
        <v>61050</v>
      </c>
      <c r="U262" s="2206">
        <f t="shared" si="200"/>
        <v>244200</v>
      </c>
      <c r="V262" s="2206">
        <f t="shared" si="201"/>
        <v>6920</v>
      </c>
      <c r="W262" s="2206">
        <f t="shared" si="202"/>
        <v>237280</v>
      </c>
      <c r="X262" s="2206">
        <f t="shared" si="203"/>
        <v>0</v>
      </c>
      <c r="Y262" s="2244">
        <f t="shared" si="177"/>
        <v>0</v>
      </c>
      <c r="Z262" s="2207">
        <f t="shared" si="178"/>
        <v>0</v>
      </c>
      <c r="AA262" s="2244">
        <v>4</v>
      </c>
      <c r="AB262" s="2206">
        <v>20000</v>
      </c>
      <c r="AC262" s="2206">
        <v>30000</v>
      </c>
      <c r="AD262" s="2206"/>
      <c r="AE262" s="2206">
        <f t="shared" si="204"/>
        <v>50000</v>
      </c>
      <c r="AF262" s="2206">
        <f t="shared" si="205"/>
        <v>200000</v>
      </c>
      <c r="AG262" s="2206">
        <f t="shared" si="206"/>
        <v>80000</v>
      </c>
      <c r="AH262" s="2206">
        <f t="shared" si="207"/>
        <v>120000</v>
      </c>
      <c r="AI262" s="2207">
        <f t="shared" si="208"/>
        <v>0</v>
      </c>
      <c r="AJ262" s="2246">
        <v>4</v>
      </c>
      <c r="AK262" s="2075">
        <v>20000</v>
      </c>
      <c r="AL262" s="2075">
        <v>30000</v>
      </c>
      <c r="AM262" s="2075"/>
      <c r="AN262" s="2206">
        <f t="shared" si="209"/>
        <v>50000</v>
      </c>
      <c r="AO262" s="2206">
        <f t="shared" si="210"/>
        <v>200000</v>
      </c>
      <c r="AP262" s="2206">
        <f t="shared" si="211"/>
        <v>80000</v>
      </c>
      <c r="AQ262" s="2206">
        <f t="shared" si="212"/>
        <v>120000</v>
      </c>
      <c r="AR262" s="2206">
        <f t="shared" si="213"/>
        <v>0</v>
      </c>
      <c r="AS262" s="2244">
        <v>4</v>
      </c>
      <c r="AT262" s="2075">
        <v>20000</v>
      </c>
      <c r="AU262" s="2075">
        <v>30000</v>
      </c>
      <c r="AV262" s="2075"/>
      <c r="AW262" s="2206">
        <f t="shared" si="214"/>
        <v>50000</v>
      </c>
      <c r="AX262" s="2206">
        <f t="shared" si="215"/>
        <v>200000</v>
      </c>
      <c r="AY262" s="2206">
        <f t="shared" si="216"/>
        <v>80000</v>
      </c>
      <c r="AZ262" s="2206">
        <f t="shared" si="217"/>
        <v>120000</v>
      </c>
      <c r="BA262" s="2206">
        <f t="shared" si="218"/>
        <v>0</v>
      </c>
      <c r="BB262" s="2244">
        <f t="shared" si="179"/>
        <v>0</v>
      </c>
      <c r="BC262" s="2207">
        <f t="shared" si="180"/>
        <v>0</v>
      </c>
      <c r="BD262" s="2244">
        <f t="shared" si="181"/>
        <v>0</v>
      </c>
      <c r="BE262" s="2207">
        <f t="shared" si="182"/>
        <v>0</v>
      </c>
      <c r="BF262" s="2246">
        <v>4</v>
      </c>
      <c r="BG262" s="2075">
        <v>20000</v>
      </c>
      <c r="BH262" s="2075">
        <v>30000</v>
      </c>
      <c r="BI262" s="2075">
        <v>0</v>
      </c>
      <c r="BJ262" s="2206">
        <f t="shared" si="219"/>
        <v>50000</v>
      </c>
      <c r="BK262" s="2206">
        <f t="shared" si="220"/>
        <v>200000</v>
      </c>
      <c r="BL262" s="2206">
        <f t="shared" si="221"/>
        <v>80000</v>
      </c>
      <c r="BM262" s="2206">
        <f t="shared" si="222"/>
        <v>120000</v>
      </c>
      <c r="BN262" s="2206">
        <f t="shared" si="223"/>
        <v>0</v>
      </c>
      <c r="BO262" s="2244">
        <v>4</v>
      </c>
      <c r="BP262" s="2075">
        <v>20000</v>
      </c>
      <c r="BQ262" s="2075">
        <v>30000</v>
      </c>
      <c r="BR262" s="2075">
        <v>0</v>
      </c>
      <c r="BS262" s="2206">
        <f t="shared" si="224"/>
        <v>50000</v>
      </c>
      <c r="BT262" s="2206">
        <f t="shared" si="225"/>
        <v>200000</v>
      </c>
      <c r="BU262" s="2206">
        <f t="shared" si="226"/>
        <v>80000</v>
      </c>
      <c r="BV262" s="2206">
        <f t="shared" si="227"/>
        <v>120000</v>
      </c>
      <c r="BW262" s="2206">
        <f t="shared" si="228"/>
        <v>0</v>
      </c>
      <c r="BX262" s="2244">
        <f t="shared" si="183"/>
        <v>0</v>
      </c>
      <c r="BY262" s="2207">
        <f t="shared" si="184"/>
        <v>0</v>
      </c>
      <c r="BZ262" s="2211">
        <f t="shared" si="185"/>
        <v>0</v>
      </c>
      <c r="CA262" s="2212">
        <f t="shared" si="186"/>
        <v>0</v>
      </c>
      <c r="CB262" s="2083"/>
      <c r="CC262" s="2083"/>
      <c r="CD262" s="2237"/>
      <c r="CF262" s="2200"/>
    </row>
    <row r="263" spans="1:84" s="1974" customFormat="1" ht="18" customHeight="1" outlineLevel="1">
      <c r="A263" s="2235" t="s">
        <v>3445</v>
      </c>
      <c r="B263" s="2235" t="b">
        <v>1</v>
      </c>
      <c r="C263" s="2201"/>
      <c r="D263" s="2236" t="s">
        <v>383</v>
      </c>
      <c r="E263" s="2243" t="s">
        <v>384</v>
      </c>
      <c r="F263" s="2204" t="s">
        <v>365</v>
      </c>
      <c r="G263" s="2244">
        <v>307.8</v>
      </c>
      <c r="H263" s="2206"/>
      <c r="I263" s="2206">
        <v>490</v>
      </c>
      <c r="J263" s="2206"/>
      <c r="K263" s="2206">
        <f t="shared" si="194"/>
        <v>490</v>
      </c>
      <c r="L263" s="2206">
        <f t="shared" si="195"/>
        <v>150822</v>
      </c>
      <c r="M263" s="2206">
        <f t="shared" si="196"/>
        <v>0</v>
      </c>
      <c r="N263" s="2206">
        <f t="shared" si="197"/>
        <v>150822</v>
      </c>
      <c r="O263" s="2206">
        <f t="shared" si="198"/>
        <v>0</v>
      </c>
      <c r="P263" s="2244">
        <v>307.8</v>
      </c>
      <c r="Q263" s="2206"/>
      <c r="R263" s="2206">
        <v>490</v>
      </c>
      <c r="S263" s="2206"/>
      <c r="T263" s="2206">
        <f t="shared" si="199"/>
        <v>490</v>
      </c>
      <c r="U263" s="2206">
        <f t="shared" si="200"/>
        <v>150822</v>
      </c>
      <c r="V263" s="2206">
        <f t="shared" si="201"/>
        <v>0</v>
      </c>
      <c r="W263" s="2206">
        <f t="shared" si="202"/>
        <v>150822</v>
      </c>
      <c r="X263" s="2206">
        <f t="shared" si="203"/>
        <v>0</v>
      </c>
      <c r="Y263" s="2245">
        <f t="shared" si="177"/>
        <v>0</v>
      </c>
      <c r="Z263" s="2207">
        <f t="shared" si="178"/>
        <v>0</v>
      </c>
      <c r="AA263" s="2245">
        <v>337</v>
      </c>
      <c r="AB263" s="2206">
        <v>100</v>
      </c>
      <c r="AC263" s="2206">
        <v>300</v>
      </c>
      <c r="AD263" s="2206"/>
      <c r="AE263" s="2206">
        <f t="shared" si="204"/>
        <v>400</v>
      </c>
      <c r="AF263" s="2206">
        <f t="shared" si="205"/>
        <v>134800</v>
      </c>
      <c r="AG263" s="2206">
        <f t="shared" si="206"/>
        <v>33700</v>
      </c>
      <c r="AH263" s="2206">
        <f t="shared" si="207"/>
        <v>101100</v>
      </c>
      <c r="AI263" s="2207">
        <f t="shared" si="208"/>
        <v>0</v>
      </c>
      <c r="AJ263" s="2246">
        <v>307.8</v>
      </c>
      <c r="AK263" s="2075">
        <v>100</v>
      </c>
      <c r="AL263" s="2075">
        <v>300</v>
      </c>
      <c r="AM263" s="2075"/>
      <c r="AN263" s="2206">
        <f t="shared" si="209"/>
        <v>400</v>
      </c>
      <c r="AO263" s="2206">
        <f t="shared" si="210"/>
        <v>123120</v>
      </c>
      <c r="AP263" s="2206">
        <f t="shared" si="211"/>
        <v>30780</v>
      </c>
      <c r="AQ263" s="2206">
        <f t="shared" si="212"/>
        <v>92340</v>
      </c>
      <c r="AR263" s="2206">
        <f t="shared" si="213"/>
        <v>0</v>
      </c>
      <c r="AS263" s="2245">
        <v>307.8</v>
      </c>
      <c r="AT263" s="2075">
        <v>100</v>
      </c>
      <c r="AU263" s="2075">
        <v>300</v>
      </c>
      <c r="AV263" s="2075"/>
      <c r="AW263" s="2206">
        <f t="shared" si="214"/>
        <v>400</v>
      </c>
      <c r="AX263" s="2206">
        <f t="shared" si="215"/>
        <v>123120</v>
      </c>
      <c r="AY263" s="2206">
        <f t="shared" si="216"/>
        <v>30780</v>
      </c>
      <c r="AZ263" s="2206">
        <f t="shared" si="217"/>
        <v>92340</v>
      </c>
      <c r="BA263" s="2206">
        <f t="shared" si="218"/>
        <v>0</v>
      </c>
      <c r="BB263" s="2245">
        <f t="shared" si="179"/>
        <v>0</v>
      </c>
      <c r="BC263" s="2207">
        <f t="shared" si="180"/>
        <v>0</v>
      </c>
      <c r="BD263" s="2245">
        <f t="shared" si="181"/>
        <v>-29.199999999999989</v>
      </c>
      <c r="BE263" s="2207">
        <f t="shared" si="182"/>
        <v>-11680</v>
      </c>
      <c r="BF263" s="2246">
        <v>307.8</v>
      </c>
      <c r="BG263" s="2075">
        <v>100</v>
      </c>
      <c r="BH263" s="2075">
        <v>300</v>
      </c>
      <c r="BI263" s="2075">
        <v>0</v>
      </c>
      <c r="BJ263" s="2206">
        <f t="shared" si="219"/>
        <v>400</v>
      </c>
      <c r="BK263" s="2206">
        <f t="shared" si="220"/>
        <v>123120</v>
      </c>
      <c r="BL263" s="2206">
        <f t="shared" si="221"/>
        <v>30780</v>
      </c>
      <c r="BM263" s="2206">
        <f t="shared" si="222"/>
        <v>92340</v>
      </c>
      <c r="BN263" s="2206">
        <f t="shared" si="223"/>
        <v>0</v>
      </c>
      <c r="BO263" s="2245">
        <v>307.8</v>
      </c>
      <c r="BP263" s="2075">
        <v>100</v>
      </c>
      <c r="BQ263" s="2075">
        <v>300</v>
      </c>
      <c r="BR263" s="2075">
        <v>0</v>
      </c>
      <c r="BS263" s="2206">
        <f t="shared" si="224"/>
        <v>400</v>
      </c>
      <c r="BT263" s="2206">
        <f t="shared" si="225"/>
        <v>123120</v>
      </c>
      <c r="BU263" s="2206">
        <f t="shared" si="226"/>
        <v>30780</v>
      </c>
      <c r="BV263" s="2206">
        <f t="shared" si="227"/>
        <v>92340</v>
      </c>
      <c r="BW263" s="2206">
        <f t="shared" si="228"/>
        <v>0</v>
      </c>
      <c r="BX263" s="2245">
        <f t="shared" si="183"/>
        <v>0</v>
      </c>
      <c r="BY263" s="2207">
        <f t="shared" si="184"/>
        <v>0</v>
      </c>
      <c r="BZ263" s="2211">
        <f t="shared" si="185"/>
        <v>-29.199999999999989</v>
      </c>
      <c r="CA263" s="2212">
        <f t="shared" si="186"/>
        <v>-11680</v>
      </c>
      <c r="CB263" s="2083"/>
      <c r="CC263" s="2083"/>
      <c r="CD263" s="2237"/>
      <c r="CF263" s="2200"/>
    </row>
    <row r="264" spans="1:84" s="1974" customFormat="1" ht="18" customHeight="1" outlineLevel="1">
      <c r="A264" s="2235" t="s">
        <v>3446</v>
      </c>
      <c r="B264" s="2235" t="b">
        <v>1</v>
      </c>
      <c r="C264" s="2201"/>
      <c r="D264" s="2236" t="s">
        <v>381</v>
      </c>
      <c r="E264" s="2243" t="s">
        <v>382</v>
      </c>
      <c r="F264" s="2204" t="s">
        <v>365</v>
      </c>
      <c r="G264" s="2244">
        <v>254.1</v>
      </c>
      <c r="H264" s="2206"/>
      <c r="I264" s="2206">
        <v>970</v>
      </c>
      <c r="J264" s="2206"/>
      <c r="K264" s="2206">
        <f t="shared" si="194"/>
        <v>970</v>
      </c>
      <c r="L264" s="2206">
        <f t="shared" si="195"/>
        <v>246477</v>
      </c>
      <c r="M264" s="2206">
        <f t="shared" si="196"/>
        <v>0</v>
      </c>
      <c r="N264" s="2206">
        <f t="shared" si="197"/>
        <v>246477</v>
      </c>
      <c r="O264" s="2206">
        <f t="shared" si="198"/>
        <v>0</v>
      </c>
      <c r="P264" s="2244">
        <v>254.1</v>
      </c>
      <c r="Q264" s="2206"/>
      <c r="R264" s="2206">
        <v>970</v>
      </c>
      <c r="S264" s="2206"/>
      <c r="T264" s="2206">
        <f t="shared" si="199"/>
        <v>970</v>
      </c>
      <c r="U264" s="2206">
        <f t="shared" si="200"/>
        <v>246477</v>
      </c>
      <c r="V264" s="2206">
        <f t="shared" si="201"/>
        <v>0</v>
      </c>
      <c r="W264" s="2206">
        <f t="shared" si="202"/>
        <v>246477</v>
      </c>
      <c r="X264" s="2206">
        <f t="shared" si="203"/>
        <v>0</v>
      </c>
      <c r="Y264" s="2245">
        <f t="shared" si="177"/>
        <v>0</v>
      </c>
      <c r="Z264" s="2207">
        <f t="shared" si="178"/>
        <v>0</v>
      </c>
      <c r="AA264" s="2245">
        <v>277</v>
      </c>
      <c r="AB264" s="2206"/>
      <c r="AC264" s="2206">
        <v>1000</v>
      </c>
      <c r="AD264" s="2206"/>
      <c r="AE264" s="2206">
        <f t="shared" si="204"/>
        <v>1000</v>
      </c>
      <c r="AF264" s="2206">
        <f t="shared" si="205"/>
        <v>277000</v>
      </c>
      <c r="AG264" s="2206">
        <f t="shared" si="206"/>
        <v>0</v>
      </c>
      <c r="AH264" s="2206">
        <f t="shared" si="207"/>
        <v>277000</v>
      </c>
      <c r="AI264" s="2207">
        <f t="shared" si="208"/>
        <v>0</v>
      </c>
      <c r="AJ264" s="2246">
        <v>254.1</v>
      </c>
      <c r="AK264" s="2075"/>
      <c r="AL264" s="2075">
        <v>1000</v>
      </c>
      <c r="AM264" s="2075"/>
      <c r="AN264" s="2206">
        <f t="shared" si="209"/>
        <v>1000</v>
      </c>
      <c r="AO264" s="2206">
        <f t="shared" si="210"/>
        <v>254100</v>
      </c>
      <c r="AP264" s="2206">
        <f t="shared" si="211"/>
        <v>0</v>
      </c>
      <c r="AQ264" s="2206">
        <f t="shared" si="212"/>
        <v>254100</v>
      </c>
      <c r="AR264" s="2206">
        <f t="shared" si="213"/>
        <v>0</v>
      </c>
      <c r="AS264" s="2245">
        <v>254.1</v>
      </c>
      <c r="AT264" s="2075"/>
      <c r="AU264" s="2075">
        <v>1000</v>
      </c>
      <c r="AV264" s="2075"/>
      <c r="AW264" s="2206">
        <f t="shared" si="214"/>
        <v>1000</v>
      </c>
      <c r="AX264" s="2206">
        <f t="shared" si="215"/>
        <v>254100</v>
      </c>
      <c r="AY264" s="2206">
        <f t="shared" si="216"/>
        <v>0</v>
      </c>
      <c r="AZ264" s="2206">
        <f t="shared" si="217"/>
        <v>254100</v>
      </c>
      <c r="BA264" s="2206">
        <f t="shared" si="218"/>
        <v>0</v>
      </c>
      <c r="BB264" s="2245">
        <f t="shared" si="179"/>
        <v>0</v>
      </c>
      <c r="BC264" s="2207">
        <f t="shared" si="180"/>
        <v>0</v>
      </c>
      <c r="BD264" s="2245">
        <f t="shared" si="181"/>
        <v>-22.900000000000006</v>
      </c>
      <c r="BE264" s="2207">
        <f t="shared" si="182"/>
        <v>-22900</v>
      </c>
      <c r="BF264" s="2246">
        <v>254.1</v>
      </c>
      <c r="BG264" s="2075">
        <v>0</v>
      </c>
      <c r="BH264" s="2075">
        <v>1000</v>
      </c>
      <c r="BI264" s="2075">
        <v>0</v>
      </c>
      <c r="BJ264" s="2206">
        <f t="shared" si="219"/>
        <v>1000</v>
      </c>
      <c r="BK264" s="2206">
        <f t="shared" si="220"/>
        <v>254100</v>
      </c>
      <c r="BL264" s="2206">
        <f t="shared" si="221"/>
        <v>0</v>
      </c>
      <c r="BM264" s="2206">
        <f t="shared" si="222"/>
        <v>254100</v>
      </c>
      <c r="BN264" s="2206">
        <f t="shared" si="223"/>
        <v>0</v>
      </c>
      <c r="BO264" s="2245">
        <v>254.1</v>
      </c>
      <c r="BP264" s="2075">
        <v>0</v>
      </c>
      <c r="BQ264" s="2075">
        <v>1000</v>
      </c>
      <c r="BR264" s="2075">
        <v>0</v>
      </c>
      <c r="BS264" s="2206">
        <f t="shared" si="224"/>
        <v>1000</v>
      </c>
      <c r="BT264" s="2206">
        <f t="shared" si="225"/>
        <v>254100</v>
      </c>
      <c r="BU264" s="2206">
        <f t="shared" si="226"/>
        <v>0</v>
      </c>
      <c r="BV264" s="2206">
        <f t="shared" si="227"/>
        <v>254100</v>
      </c>
      <c r="BW264" s="2206">
        <f t="shared" si="228"/>
        <v>0</v>
      </c>
      <c r="BX264" s="2245">
        <f t="shared" si="183"/>
        <v>0</v>
      </c>
      <c r="BY264" s="2207">
        <f t="shared" si="184"/>
        <v>0</v>
      </c>
      <c r="BZ264" s="2211">
        <f t="shared" si="185"/>
        <v>-22.900000000000006</v>
      </c>
      <c r="CA264" s="2212">
        <f t="shared" si="186"/>
        <v>-22900</v>
      </c>
      <c r="CB264" s="2247"/>
      <c r="CC264" s="2083"/>
      <c r="CD264" s="2237"/>
      <c r="CF264" s="2200"/>
    </row>
    <row r="265" spans="1:84" s="1974" customFormat="1" ht="18" customHeight="1" outlineLevel="1">
      <c r="A265" s="2235" t="s">
        <v>3447</v>
      </c>
      <c r="B265" s="2235" t="b">
        <v>1</v>
      </c>
      <c r="C265" s="2201"/>
      <c r="D265" s="2236" t="s">
        <v>385</v>
      </c>
      <c r="E265" s="2243" t="s">
        <v>386</v>
      </c>
      <c r="F265" s="2204" t="s">
        <v>365</v>
      </c>
      <c r="G265" s="2244">
        <v>254.1</v>
      </c>
      <c r="H265" s="2206"/>
      <c r="I265" s="2206">
        <v>5450</v>
      </c>
      <c r="J265" s="2206"/>
      <c r="K265" s="2206">
        <f t="shared" si="194"/>
        <v>5450</v>
      </c>
      <c r="L265" s="2206">
        <f t="shared" si="195"/>
        <v>1384845</v>
      </c>
      <c r="M265" s="2206">
        <f t="shared" si="196"/>
        <v>0</v>
      </c>
      <c r="N265" s="2206">
        <f t="shared" si="197"/>
        <v>1384845</v>
      </c>
      <c r="O265" s="2206">
        <f t="shared" si="198"/>
        <v>0</v>
      </c>
      <c r="P265" s="2244">
        <v>254.1</v>
      </c>
      <c r="Q265" s="2206"/>
      <c r="R265" s="2206">
        <v>5450</v>
      </c>
      <c r="S265" s="2206"/>
      <c r="T265" s="2206">
        <f t="shared" si="199"/>
        <v>5450</v>
      </c>
      <c r="U265" s="2206">
        <f t="shared" si="200"/>
        <v>1384845</v>
      </c>
      <c r="V265" s="2206">
        <f t="shared" si="201"/>
        <v>0</v>
      </c>
      <c r="W265" s="2206">
        <f t="shared" si="202"/>
        <v>1384845</v>
      </c>
      <c r="X265" s="2206">
        <f t="shared" si="203"/>
        <v>0</v>
      </c>
      <c r="Y265" s="2245">
        <f t="shared" si="177"/>
        <v>0</v>
      </c>
      <c r="Z265" s="2207">
        <f t="shared" si="178"/>
        <v>0</v>
      </c>
      <c r="AA265" s="2245">
        <v>277</v>
      </c>
      <c r="AB265" s="2206">
        <v>3000</v>
      </c>
      <c r="AC265" s="2206">
        <v>9000</v>
      </c>
      <c r="AD265" s="2206"/>
      <c r="AE265" s="2206">
        <f t="shared" si="204"/>
        <v>12000</v>
      </c>
      <c r="AF265" s="2206">
        <f t="shared" si="205"/>
        <v>3324000</v>
      </c>
      <c r="AG265" s="2206">
        <f t="shared" si="206"/>
        <v>831000</v>
      </c>
      <c r="AH265" s="2206">
        <f t="shared" si="207"/>
        <v>2493000</v>
      </c>
      <c r="AI265" s="2207">
        <f t="shared" si="208"/>
        <v>0</v>
      </c>
      <c r="AJ265" s="2246">
        <v>254.1</v>
      </c>
      <c r="AK265" s="2075">
        <v>3000</v>
      </c>
      <c r="AL265" s="2075">
        <v>9000</v>
      </c>
      <c r="AM265" s="2075"/>
      <c r="AN265" s="2206">
        <f t="shared" si="209"/>
        <v>12000</v>
      </c>
      <c r="AO265" s="2206">
        <f t="shared" si="210"/>
        <v>3049200</v>
      </c>
      <c r="AP265" s="2206">
        <f t="shared" si="211"/>
        <v>762300</v>
      </c>
      <c r="AQ265" s="2206">
        <f t="shared" si="212"/>
        <v>2286900</v>
      </c>
      <c r="AR265" s="2206">
        <f t="shared" si="213"/>
        <v>0</v>
      </c>
      <c r="AS265" s="2245">
        <v>254.1</v>
      </c>
      <c r="AT265" s="2075">
        <v>3000</v>
      </c>
      <c r="AU265" s="2075">
        <v>9000</v>
      </c>
      <c r="AV265" s="2075"/>
      <c r="AW265" s="2206">
        <f t="shared" si="214"/>
        <v>12000</v>
      </c>
      <c r="AX265" s="2206">
        <f t="shared" si="215"/>
        <v>3049200</v>
      </c>
      <c r="AY265" s="2206">
        <f t="shared" si="216"/>
        <v>762300</v>
      </c>
      <c r="AZ265" s="2206">
        <f t="shared" si="217"/>
        <v>2286900</v>
      </c>
      <c r="BA265" s="2206">
        <f t="shared" si="218"/>
        <v>0</v>
      </c>
      <c r="BB265" s="2245">
        <f t="shared" si="179"/>
        <v>0</v>
      </c>
      <c r="BC265" s="2207">
        <f t="shared" si="180"/>
        <v>0</v>
      </c>
      <c r="BD265" s="2245">
        <f t="shared" si="181"/>
        <v>-22.900000000000006</v>
      </c>
      <c r="BE265" s="2207">
        <f t="shared" si="182"/>
        <v>-274800</v>
      </c>
      <c r="BF265" s="2246">
        <v>254.1</v>
      </c>
      <c r="BG265" s="2075">
        <v>3000</v>
      </c>
      <c r="BH265" s="2075">
        <v>9000</v>
      </c>
      <c r="BI265" s="2075">
        <v>0</v>
      </c>
      <c r="BJ265" s="2206">
        <f t="shared" si="219"/>
        <v>12000</v>
      </c>
      <c r="BK265" s="2206">
        <f t="shared" si="220"/>
        <v>3049200</v>
      </c>
      <c r="BL265" s="2206">
        <f t="shared" si="221"/>
        <v>762300</v>
      </c>
      <c r="BM265" s="2206">
        <f t="shared" si="222"/>
        <v>2286900</v>
      </c>
      <c r="BN265" s="2206">
        <f t="shared" si="223"/>
        <v>0</v>
      </c>
      <c r="BO265" s="2245">
        <v>254.1</v>
      </c>
      <c r="BP265" s="2075">
        <v>3000</v>
      </c>
      <c r="BQ265" s="2075">
        <v>9000</v>
      </c>
      <c r="BR265" s="2075">
        <v>0</v>
      </c>
      <c r="BS265" s="2206">
        <f t="shared" si="224"/>
        <v>12000</v>
      </c>
      <c r="BT265" s="2206">
        <f t="shared" si="225"/>
        <v>3049200</v>
      </c>
      <c r="BU265" s="2206">
        <f t="shared" si="226"/>
        <v>762300</v>
      </c>
      <c r="BV265" s="2206">
        <f t="shared" si="227"/>
        <v>2286900</v>
      </c>
      <c r="BW265" s="2206">
        <f t="shared" si="228"/>
        <v>0</v>
      </c>
      <c r="BX265" s="2245">
        <f t="shared" si="183"/>
        <v>0</v>
      </c>
      <c r="BY265" s="2207">
        <f t="shared" si="184"/>
        <v>0</v>
      </c>
      <c r="BZ265" s="2211">
        <f t="shared" si="185"/>
        <v>-22.900000000000006</v>
      </c>
      <c r="CA265" s="2212">
        <f t="shared" si="186"/>
        <v>-274800</v>
      </c>
      <c r="CB265" s="2083"/>
      <c r="CC265" s="2083"/>
      <c r="CD265" s="2237"/>
      <c r="CF265" s="2200"/>
    </row>
    <row r="266" spans="1:84" s="1974" customFormat="1" ht="18" customHeight="1" outlineLevel="1">
      <c r="B266" s="2235"/>
      <c r="C266" s="2201"/>
      <c r="D266" s="2232" t="s">
        <v>3448</v>
      </c>
      <c r="E266" s="2243"/>
      <c r="F266" s="2204"/>
      <c r="G266" s="2244"/>
      <c r="H266" s="2206"/>
      <c r="I266" s="2206"/>
      <c r="J266" s="2206"/>
      <c r="K266" s="2206">
        <f t="shared" si="194"/>
        <v>0</v>
      </c>
      <c r="L266" s="2206">
        <f t="shared" si="195"/>
        <v>0</v>
      </c>
      <c r="M266" s="2206">
        <f t="shared" si="196"/>
        <v>0</v>
      </c>
      <c r="N266" s="2206">
        <f t="shared" si="197"/>
        <v>0</v>
      </c>
      <c r="O266" s="2206">
        <f t="shared" si="198"/>
        <v>0</v>
      </c>
      <c r="P266" s="2244"/>
      <c r="Q266" s="2206"/>
      <c r="R266" s="2206"/>
      <c r="S266" s="2206"/>
      <c r="T266" s="2206">
        <f t="shared" si="199"/>
        <v>0</v>
      </c>
      <c r="U266" s="2206">
        <f t="shared" si="200"/>
        <v>0</v>
      </c>
      <c r="V266" s="2206">
        <f t="shared" si="201"/>
        <v>0</v>
      </c>
      <c r="W266" s="2206">
        <f t="shared" si="202"/>
        <v>0</v>
      </c>
      <c r="X266" s="2206">
        <f t="shared" si="203"/>
        <v>0</v>
      </c>
      <c r="Y266" s="2244">
        <f t="shared" si="177"/>
        <v>0</v>
      </c>
      <c r="Z266" s="2207">
        <f t="shared" si="178"/>
        <v>0</v>
      </c>
      <c r="AA266" s="2244">
        <v>0</v>
      </c>
      <c r="AB266" s="2206"/>
      <c r="AC266" s="2206"/>
      <c r="AD266" s="2206"/>
      <c r="AE266" s="2206">
        <f t="shared" si="204"/>
        <v>0</v>
      </c>
      <c r="AF266" s="2206">
        <f t="shared" si="205"/>
        <v>0</v>
      </c>
      <c r="AG266" s="2206">
        <f t="shared" si="206"/>
        <v>0</v>
      </c>
      <c r="AH266" s="2206">
        <f t="shared" si="207"/>
        <v>0</v>
      </c>
      <c r="AI266" s="2207">
        <f t="shared" si="208"/>
        <v>0</v>
      </c>
      <c r="AJ266" s="2246">
        <v>0</v>
      </c>
      <c r="AK266" s="2075"/>
      <c r="AL266" s="2075"/>
      <c r="AM266" s="2075"/>
      <c r="AN266" s="2206">
        <f t="shared" si="209"/>
        <v>0</v>
      </c>
      <c r="AO266" s="2206">
        <f t="shared" si="210"/>
        <v>0</v>
      </c>
      <c r="AP266" s="2206">
        <f t="shared" si="211"/>
        <v>0</v>
      </c>
      <c r="AQ266" s="2206">
        <f t="shared" si="212"/>
        <v>0</v>
      </c>
      <c r="AR266" s="2206">
        <f t="shared" si="213"/>
        <v>0</v>
      </c>
      <c r="AS266" s="2244">
        <v>0</v>
      </c>
      <c r="AT266" s="2075"/>
      <c r="AU266" s="2075"/>
      <c r="AV266" s="2075"/>
      <c r="AW266" s="2206">
        <f t="shared" si="214"/>
        <v>0</v>
      </c>
      <c r="AX266" s="2206">
        <f t="shared" si="215"/>
        <v>0</v>
      </c>
      <c r="AY266" s="2206">
        <f t="shared" si="216"/>
        <v>0</v>
      </c>
      <c r="AZ266" s="2206">
        <f t="shared" si="217"/>
        <v>0</v>
      </c>
      <c r="BA266" s="2206">
        <f t="shared" si="218"/>
        <v>0</v>
      </c>
      <c r="BB266" s="2244">
        <f t="shared" si="179"/>
        <v>0</v>
      </c>
      <c r="BC266" s="2207">
        <f t="shared" si="180"/>
        <v>0</v>
      </c>
      <c r="BD266" s="2244">
        <f t="shared" si="181"/>
        <v>0</v>
      </c>
      <c r="BE266" s="2207">
        <f t="shared" si="182"/>
        <v>0</v>
      </c>
      <c r="BF266" s="2246">
        <v>0</v>
      </c>
      <c r="BG266" s="2075">
        <v>0</v>
      </c>
      <c r="BH266" s="2075">
        <v>0</v>
      </c>
      <c r="BI266" s="2075">
        <v>0</v>
      </c>
      <c r="BJ266" s="2206">
        <f t="shared" si="219"/>
        <v>0</v>
      </c>
      <c r="BK266" s="2206">
        <f t="shared" si="220"/>
        <v>0</v>
      </c>
      <c r="BL266" s="2206">
        <f t="shared" si="221"/>
        <v>0</v>
      </c>
      <c r="BM266" s="2206">
        <f t="shared" si="222"/>
        <v>0</v>
      </c>
      <c r="BN266" s="2206">
        <f t="shared" si="223"/>
        <v>0</v>
      </c>
      <c r="BO266" s="2244">
        <v>0</v>
      </c>
      <c r="BP266" s="2075">
        <v>0</v>
      </c>
      <c r="BQ266" s="2075">
        <v>0</v>
      </c>
      <c r="BR266" s="2075">
        <v>0</v>
      </c>
      <c r="BS266" s="2206">
        <f t="shared" si="224"/>
        <v>0</v>
      </c>
      <c r="BT266" s="2206">
        <f t="shared" si="225"/>
        <v>0</v>
      </c>
      <c r="BU266" s="2206">
        <f t="shared" si="226"/>
        <v>0</v>
      </c>
      <c r="BV266" s="2206">
        <f t="shared" si="227"/>
        <v>0</v>
      </c>
      <c r="BW266" s="2206">
        <f t="shared" si="228"/>
        <v>0</v>
      </c>
      <c r="BX266" s="2244">
        <f t="shared" si="183"/>
        <v>0</v>
      </c>
      <c r="BY266" s="2207">
        <f t="shared" si="184"/>
        <v>0</v>
      </c>
      <c r="BZ266" s="2211">
        <f t="shared" si="185"/>
        <v>0</v>
      </c>
      <c r="CA266" s="2212">
        <f t="shared" si="186"/>
        <v>0</v>
      </c>
      <c r="CB266" s="2083"/>
      <c r="CC266" s="2083"/>
      <c r="CD266" s="2237"/>
      <c r="CF266" s="2200"/>
    </row>
    <row r="267" spans="1:84" s="1974" customFormat="1" ht="18" customHeight="1" outlineLevel="1">
      <c r="A267" s="2235" t="s">
        <v>3449</v>
      </c>
      <c r="B267" s="2235" t="b">
        <v>1</v>
      </c>
      <c r="C267" s="2201"/>
      <c r="D267" s="2236" t="s">
        <v>3015</v>
      </c>
      <c r="E267" s="2243" t="s">
        <v>3016</v>
      </c>
      <c r="F267" s="2204" t="s">
        <v>365</v>
      </c>
      <c r="G267" s="2244">
        <v>386</v>
      </c>
      <c r="H267" s="2206">
        <v>690</v>
      </c>
      <c r="I267" s="2206">
        <v>1040</v>
      </c>
      <c r="J267" s="2206"/>
      <c r="K267" s="2206">
        <f t="shared" si="194"/>
        <v>1730</v>
      </c>
      <c r="L267" s="2206">
        <f t="shared" si="195"/>
        <v>667780</v>
      </c>
      <c r="M267" s="2206">
        <f t="shared" si="196"/>
        <v>266340</v>
      </c>
      <c r="N267" s="2206">
        <f t="shared" si="197"/>
        <v>401440</v>
      </c>
      <c r="O267" s="2206">
        <f t="shared" si="198"/>
        <v>0</v>
      </c>
      <c r="P267" s="2244">
        <v>386</v>
      </c>
      <c r="Q267" s="2206">
        <v>690</v>
      </c>
      <c r="R267" s="2206">
        <v>1040</v>
      </c>
      <c r="S267" s="2206"/>
      <c r="T267" s="2206">
        <f t="shared" si="199"/>
        <v>1730</v>
      </c>
      <c r="U267" s="2206">
        <f t="shared" si="200"/>
        <v>667780</v>
      </c>
      <c r="V267" s="2206">
        <f t="shared" si="201"/>
        <v>266340</v>
      </c>
      <c r="W267" s="2206">
        <f t="shared" si="202"/>
        <v>401440</v>
      </c>
      <c r="X267" s="2206">
        <f t="shared" si="203"/>
        <v>0</v>
      </c>
      <c r="Y267" s="2244">
        <f t="shared" si="177"/>
        <v>0</v>
      </c>
      <c r="Z267" s="2207">
        <f t="shared" si="178"/>
        <v>0</v>
      </c>
      <c r="AA267" s="2244">
        <v>343</v>
      </c>
      <c r="AB267" s="2206">
        <v>500</v>
      </c>
      <c r="AC267" s="2206">
        <v>1000</v>
      </c>
      <c r="AD267" s="2206">
        <v>300</v>
      </c>
      <c r="AE267" s="2206">
        <f t="shared" si="204"/>
        <v>1800</v>
      </c>
      <c r="AF267" s="2206">
        <f t="shared" si="205"/>
        <v>617400</v>
      </c>
      <c r="AG267" s="2206">
        <f t="shared" si="206"/>
        <v>171500</v>
      </c>
      <c r="AH267" s="2206">
        <f t="shared" si="207"/>
        <v>343000</v>
      </c>
      <c r="AI267" s="2207">
        <f t="shared" si="208"/>
        <v>102900</v>
      </c>
      <c r="AJ267" s="2246">
        <v>386</v>
      </c>
      <c r="AK267" s="2075">
        <v>500</v>
      </c>
      <c r="AL267" s="2075">
        <v>1000</v>
      </c>
      <c r="AM267" s="2075">
        <v>300</v>
      </c>
      <c r="AN267" s="2206">
        <f t="shared" si="209"/>
        <v>1800</v>
      </c>
      <c r="AO267" s="2206">
        <f t="shared" si="210"/>
        <v>694800</v>
      </c>
      <c r="AP267" s="2206">
        <f t="shared" si="211"/>
        <v>193000</v>
      </c>
      <c r="AQ267" s="2206">
        <f t="shared" si="212"/>
        <v>386000</v>
      </c>
      <c r="AR267" s="2206">
        <f t="shared" si="213"/>
        <v>115800</v>
      </c>
      <c r="AS267" s="2244">
        <v>386</v>
      </c>
      <c r="AT267" s="2075">
        <v>500</v>
      </c>
      <c r="AU267" s="2075">
        <v>1000</v>
      </c>
      <c r="AV267" s="2075">
        <v>300</v>
      </c>
      <c r="AW267" s="2206">
        <f t="shared" si="214"/>
        <v>1800</v>
      </c>
      <c r="AX267" s="2206">
        <f t="shared" si="215"/>
        <v>694800</v>
      </c>
      <c r="AY267" s="2206">
        <f t="shared" si="216"/>
        <v>193000</v>
      </c>
      <c r="AZ267" s="2206">
        <f t="shared" si="217"/>
        <v>386000</v>
      </c>
      <c r="BA267" s="2206">
        <f t="shared" si="218"/>
        <v>115800</v>
      </c>
      <c r="BB267" s="2244">
        <f t="shared" si="179"/>
        <v>0</v>
      </c>
      <c r="BC267" s="2207">
        <f t="shared" si="180"/>
        <v>0</v>
      </c>
      <c r="BD267" s="2244">
        <f t="shared" si="181"/>
        <v>43</v>
      </c>
      <c r="BE267" s="2207">
        <f t="shared" si="182"/>
        <v>77400</v>
      </c>
      <c r="BF267" s="2246">
        <v>386</v>
      </c>
      <c r="BG267" s="2075">
        <v>500</v>
      </c>
      <c r="BH267" s="2075">
        <v>1000</v>
      </c>
      <c r="BI267" s="2075">
        <v>300</v>
      </c>
      <c r="BJ267" s="2206">
        <f t="shared" si="219"/>
        <v>1800</v>
      </c>
      <c r="BK267" s="2206">
        <f t="shared" si="220"/>
        <v>694800</v>
      </c>
      <c r="BL267" s="2206">
        <f t="shared" si="221"/>
        <v>193000</v>
      </c>
      <c r="BM267" s="2206">
        <f t="shared" si="222"/>
        <v>386000</v>
      </c>
      <c r="BN267" s="2206">
        <f t="shared" si="223"/>
        <v>115800</v>
      </c>
      <c r="BO267" s="2244">
        <v>386</v>
      </c>
      <c r="BP267" s="2075">
        <v>500</v>
      </c>
      <c r="BQ267" s="2075">
        <v>1000</v>
      </c>
      <c r="BR267" s="2075">
        <v>300</v>
      </c>
      <c r="BS267" s="2206">
        <f t="shared" si="224"/>
        <v>1800</v>
      </c>
      <c r="BT267" s="2206">
        <f t="shared" si="225"/>
        <v>694800</v>
      </c>
      <c r="BU267" s="2206">
        <f t="shared" si="226"/>
        <v>193000</v>
      </c>
      <c r="BV267" s="2206">
        <f t="shared" si="227"/>
        <v>386000</v>
      </c>
      <c r="BW267" s="2206">
        <f t="shared" si="228"/>
        <v>115800</v>
      </c>
      <c r="BX267" s="2244">
        <f t="shared" si="183"/>
        <v>0</v>
      </c>
      <c r="BY267" s="2207">
        <f t="shared" si="184"/>
        <v>0</v>
      </c>
      <c r="BZ267" s="2211">
        <f t="shared" si="185"/>
        <v>43</v>
      </c>
      <c r="CA267" s="2212">
        <f t="shared" si="186"/>
        <v>77400</v>
      </c>
      <c r="CB267" s="2083"/>
      <c r="CC267" s="2083"/>
      <c r="CD267" s="2237"/>
      <c r="CF267" s="2200"/>
    </row>
    <row r="268" spans="1:84" s="1974" customFormat="1" ht="18" customHeight="1" outlineLevel="1">
      <c r="A268" s="2235" t="s">
        <v>3450</v>
      </c>
      <c r="B268" s="2235" t="b">
        <v>1</v>
      </c>
      <c r="C268" s="2201"/>
      <c r="D268" s="2236" t="s">
        <v>3018</v>
      </c>
      <c r="E268" s="2243" t="s">
        <v>3019</v>
      </c>
      <c r="F268" s="2204" t="s">
        <v>444</v>
      </c>
      <c r="G268" s="2244">
        <v>14.377000000000001</v>
      </c>
      <c r="H268" s="2206">
        <v>10250</v>
      </c>
      <c r="I268" s="2206">
        <v>443460</v>
      </c>
      <c r="J268" s="2206"/>
      <c r="K268" s="2206">
        <f t="shared" si="194"/>
        <v>453710</v>
      </c>
      <c r="L268" s="2206">
        <f t="shared" si="195"/>
        <v>6522988</v>
      </c>
      <c r="M268" s="2206">
        <f t="shared" si="196"/>
        <v>147364</v>
      </c>
      <c r="N268" s="2206">
        <f t="shared" si="197"/>
        <v>6375624</v>
      </c>
      <c r="O268" s="2206">
        <f t="shared" si="198"/>
        <v>0</v>
      </c>
      <c r="P268" s="2244">
        <v>14.377000000000001</v>
      </c>
      <c r="Q268" s="2206">
        <v>10250</v>
      </c>
      <c r="R268" s="2206">
        <v>443460</v>
      </c>
      <c r="S268" s="2206"/>
      <c r="T268" s="2206">
        <f t="shared" si="199"/>
        <v>453710</v>
      </c>
      <c r="U268" s="2206">
        <f t="shared" si="200"/>
        <v>6522988</v>
      </c>
      <c r="V268" s="2206">
        <f t="shared" si="201"/>
        <v>147364</v>
      </c>
      <c r="W268" s="2206">
        <f t="shared" si="202"/>
        <v>6375624</v>
      </c>
      <c r="X268" s="2206">
        <f t="shared" si="203"/>
        <v>0</v>
      </c>
      <c r="Y268" s="2248">
        <f t="shared" si="177"/>
        <v>0</v>
      </c>
      <c r="Z268" s="2207">
        <f t="shared" si="178"/>
        <v>0</v>
      </c>
      <c r="AA268" s="2248">
        <v>18.681000000000001</v>
      </c>
      <c r="AB268" s="2206"/>
      <c r="AC268" s="2206">
        <v>500000</v>
      </c>
      <c r="AD268" s="2206">
        <v>130000</v>
      </c>
      <c r="AE268" s="2206">
        <f t="shared" si="204"/>
        <v>630000</v>
      </c>
      <c r="AF268" s="2206">
        <f t="shared" si="205"/>
        <v>11769030</v>
      </c>
      <c r="AG268" s="2206">
        <f t="shared" si="206"/>
        <v>0</v>
      </c>
      <c r="AH268" s="2206">
        <f t="shared" si="207"/>
        <v>9340500</v>
      </c>
      <c r="AI268" s="2207">
        <f t="shared" si="208"/>
        <v>2428530</v>
      </c>
      <c r="AJ268" s="2246">
        <v>14.377000000000001</v>
      </c>
      <c r="AK268" s="2075"/>
      <c r="AL268" s="2075">
        <v>500000</v>
      </c>
      <c r="AM268" s="2075">
        <v>130000</v>
      </c>
      <c r="AN268" s="2206">
        <f t="shared" si="209"/>
        <v>630000</v>
      </c>
      <c r="AO268" s="2206">
        <f t="shared" si="210"/>
        <v>9057510</v>
      </c>
      <c r="AP268" s="2206">
        <f t="shared" si="211"/>
        <v>0</v>
      </c>
      <c r="AQ268" s="2206">
        <f t="shared" si="212"/>
        <v>7188500</v>
      </c>
      <c r="AR268" s="2206">
        <f t="shared" si="213"/>
        <v>1869010</v>
      </c>
      <c r="AS268" s="2248">
        <v>14.377000000000001</v>
      </c>
      <c r="AT268" s="2075"/>
      <c r="AU268" s="2075">
        <v>500000</v>
      </c>
      <c r="AV268" s="2075">
        <v>130000</v>
      </c>
      <c r="AW268" s="2206">
        <f t="shared" si="214"/>
        <v>630000</v>
      </c>
      <c r="AX268" s="2206">
        <f t="shared" si="215"/>
        <v>9057510</v>
      </c>
      <c r="AY268" s="2206">
        <f t="shared" si="216"/>
        <v>0</v>
      </c>
      <c r="AZ268" s="2206">
        <f t="shared" si="217"/>
        <v>7188500</v>
      </c>
      <c r="BA268" s="2206">
        <f t="shared" si="218"/>
        <v>1869010</v>
      </c>
      <c r="BB268" s="2248">
        <f t="shared" si="179"/>
        <v>0</v>
      </c>
      <c r="BC268" s="2207">
        <f t="shared" si="180"/>
        <v>0</v>
      </c>
      <c r="BD268" s="2248">
        <f t="shared" si="181"/>
        <v>-4.3040000000000003</v>
      </c>
      <c r="BE268" s="2207">
        <f t="shared" si="182"/>
        <v>-2711520</v>
      </c>
      <c r="BF268" s="2246">
        <v>14.377000000000001</v>
      </c>
      <c r="BG268" s="2075">
        <v>0</v>
      </c>
      <c r="BH268" s="2075">
        <v>500000</v>
      </c>
      <c r="BI268" s="2075">
        <v>130000</v>
      </c>
      <c r="BJ268" s="2206">
        <f t="shared" si="219"/>
        <v>630000</v>
      </c>
      <c r="BK268" s="2206">
        <f t="shared" si="220"/>
        <v>9057510</v>
      </c>
      <c r="BL268" s="2206">
        <f t="shared" si="221"/>
        <v>0</v>
      </c>
      <c r="BM268" s="2206">
        <f t="shared" si="222"/>
        <v>7188500</v>
      </c>
      <c r="BN268" s="2206">
        <f t="shared" si="223"/>
        <v>1869010</v>
      </c>
      <c r="BO268" s="2248">
        <v>14.377000000000001</v>
      </c>
      <c r="BP268" s="2075">
        <v>0</v>
      </c>
      <c r="BQ268" s="2075">
        <v>500000</v>
      </c>
      <c r="BR268" s="2075">
        <v>130000</v>
      </c>
      <c r="BS268" s="2206">
        <f t="shared" si="224"/>
        <v>630000</v>
      </c>
      <c r="BT268" s="2206">
        <f t="shared" si="225"/>
        <v>9057510</v>
      </c>
      <c r="BU268" s="2206">
        <f t="shared" si="226"/>
        <v>0</v>
      </c>
      <c r="BV268" s="2206">
        <f t="shared" si="227"/>
        <v>7188500</v>
      </c>
      <c r="BW268" s="2206">
        <f t="shared" si="228"/>
        <v>1869010</v>
      </c>
      <c r="BX268" s="2248">
        <f t="shared" si="183"/>
        <v>0</v>
      </c>
      <c r="BY268" s="2207">
        <f t="shared" si="184"/>
        <v>0</v>
      </c>
      <c r="BZ268" s="2211">
        <f t="shared" si="185"/>
        <v>-4.3040000000000003</v>
      </c>
      <c r="CA268" s="2212">
        <f t="shared" si="186"/>
        <v>-2711520</v>
      </c>
      <c r="CB268" s="2083"/>
      <c r="CC268" s="2083"/>
      <c r="CD268" s="2237"/>
      <c r="CF268" s="2200"/>
    </row>
    <row r="269" spans="1:84" s="1974" customFormat="1" ht="18" customHeight="1" outlineLevel="1">
      <c r="A269" s="2235" t="s">
        <v>3451</v>
      </c>
      <c r="B269" s="2235" t="b">
        <v>1</v>
      </c>
      <c r="C269" s="2201"/>
      <c r="D269" s="2236" t="s">
        <v>3021</v>
      </c>
      <c r="E269" s="2243" t="s">
        <v>3022</v>
      </c>
      <c r="F269" s="2204" t="s">
        <v>444</v>
      </c>
      <c r="G269" s="2244">
        <v>3.98</v>
      </c>
      <c r="H269" s="2206">
        <v>405230</v>
      </c>
      <c r="I269" s="2206"/>
      <c r="J269" s="2206"/>
      <c r="K269" s="2206">
        <f t="shared" si="194"/>
        <v>405230</v>
      </c>
      <c r="L269" s="2206">
        <f t="shared" si="195"/>
        <v>1612815</v>
      </c>
      <c r="M269" s="2206">
        <f t="shared" si="196"/>
        <v>1612815</v>
      </c>
      <c r="N269" s="2206">
        <f t="shared" si="197"/>
        <v>0</v>
      </c>
      <c r="O269" s="2206">
        <f t="shared" si="198"/>
        <v>0</v>
      </c>
      <c r="P269" s="2244">
        <v>3.98</v>
      </c>
      <c r="Q269" s="2206">
        <v>405230</v>
      </c>
      <c r="R269" s="2206"/>
      <c r="S269" s="2206"/>
      <c r="T269" s="2206">
        <f t="shared" si="199"/>
        <v>405230</v>
      </c>
      <c r="U269" s="2206">
        <f t="shared" si="200"/>
        <v>1612815</v>
      </c>
      <c r="V269" s="2206">
        <f t="shared" si="201"/>
        <v>1612815</v>
      </c>
      <c r="W269" s="2206">
        <f t="shared" si="202"/>
        <v>0</v>
      </c>
      <c r="X269" s="2206">
        <f t="shared" si="203"/>
        <v>0</v>
      </c>
      <c r="Y269" s="2248">
        <f t="shared" si="177"/>
        <v>0</v>
      </c>
      <c r="Z269" s="2207">
        <f t="shared" si="178"/>
        <v>0</v>
      </c>
      <c r="AA269" s="2248">
        <v>4.9660000000000002</v>
      </c>
      <c r="AB269" s="2206">
        <v>680000</v>
      </c>
      <c r="AC269" s="2206"/>
      <c r="AD269" s="2206"/>
      <c r="AE269" s="2206">
        <f t="shared" si="204"/>
        <v>680000</v>
      </c>
      <c r="AF269" s="2206">
        <f t="shared" si="205"/>
        <v>3376880</v>
      </c>
      <c r="AG269" s="2206">
        <f t="shared" si="206"/>
        <v>3376880</v>
      </c>
      <c r="AH269" s="2206">
        <f t="shared" si="207"/>
        <v>0</v>
      </c>
      <c r="AI269" s="2207">
        <f t="shared" si="208"/>
        <v>0</v>
      </c>
      <c r="AJ269" s="2246">
        <v>3.98</v>
      </c>
      <c r="AK269" s="2075">
        <v>680000</v>
      </c>
      <c r="AL269" s="2075"/>
      <c r="AM269" s="2075"/>
      <c r="AN269" s="2206">
        <f t="shared" si="209"/>
        <v>680000</v>
      </c>
      <c r="AO269" s="2206">
        <f t="shared" si="210"/>
        <v>2706400</v>
      </c>
      <c r="AP269" s="2206">
        <f t="shared" si="211"/>
        <v>2706400</v>
      </c>
      <c r="AQ269" s="2206">
        <f t="shared" si="212"/>
        <v>0</v>
      </c>
      <c r="AR269" s="2206">
        <f t="shared" si="213"/>
        <v>0</v>
      </c>
      <c r="AS269" s="2248">
        <v>3.98</v>
      </c>
      <c r="AT269" s="2075">
        <v>680000</v>
      </c>
      <c r="AU269" s="2075"/>
      <c r="AV269" s="2075"/>
      <c r="AW269" s="2206">
        <f t="shared" si="214"/>
        <v>680000</v>
      </c>
      <c r="AX269" s="2206">
        <f t="shared" si="215"/>
        <v>2706400</v>
      </c>
      <c r="AY269" s="2206">
        <f t="shared" si="216"/>
        <v>2706400</v>
      </c>
      <c r="AZ269" s="2206">
        <f t="shared" si="217"/>
        <v>0</v>
      </c>
      <c r="BA269" s="2206">
        <f t="shared" si="218"/>
        <v>0</v>
      </c>
      <c r="BB269" s="2248">
        <f t="shared" si="179"/>
        <v>0</v>
      </c>
      <c r="BC269" s="2207">
        <f t="shared" si="180"/>
        <v>0</v>
      </c>
      <c r="BD269" s="2248">
        <f t="shared" si="181"/>
        <v>-0.98600000000000021</v>
      </c>
      <c r="BE269" s="2207">
        <f t="shared" si="182"/>
        <v>-670480</v>
      </c>
      <c r="BF269" s="2246">
        <v>3.98</v>
      </c>
      <c r="BG269" s="2075">
        <v>680000</v>
      </c>
      <c r="BH269" s="2075">
        <v>0</v>
      </c>
      <c r="BI269" s="2075">
        <v>0</v>
      </c>
      <c r="BJ269" s="2206">
        <f t="shared" si="219"/>
        <v>680000</v>
      </c>
      <c r="BK269" s="2206">
        <f t="shared" si="220"/>
        <v>2706400</v>
      </c>
      <c r="BL269" s="2206">
        <f t="shared" si="221"/>
        <v>2706400</v>
      </c>
      <c r="BM269" s="2206">
        <f t="shared" si="222"/>
        <v>0</v>
      </c>
      <c r="BN269" s="2206">
        <f t="shared" si="223"/>
        <v>0</v>
      </c>
      <c r="BO269" s="2248">
        <v>3.98</v>
      </c>
      <c r="BP269" s="2075">
        <v>680000</v>
      </c>
      <c r="BQ269" s="2075">
        <v>0</v>
      </c>
      <c r="BR269" s="2075">
        <v>0</v>
      </c>
      <c r="BS269" s="2206">
        <f t="shared" si="224"/>
        <v>680000</v>
      </c>
      <c r="BT269" s="2206">
        <f t="shared" si="225"/>
        <v>2706400</v>
      </c>
      <c r="BU269" s="2206">
        <f t="shared" si="226"/>
        <v>2706400</v>
      </c>
      <c r="BV269" s="2206">
        <f t="shared" si="227"/>
        <v>0</v>
      </c>
      <c r="BW269" s="2206">
        <f t="shared" si="228"/>
        <v>0</v>
      </c>
      <c r="BX269" s="2248">
        <f t="shared" si="183"/>
        <v>0</v>
      </c>
      <c r="BY269" s="2207">
        <f t="shared" si="184"/>
        <v>0</v>
      </c>
      <c r="BZ269" s="2211">
        <f t="shared" si="185"/>
        <v>-0.98600000000000021</v>
      </c>
      <c r="CA269" s="2212">
        <f t="shared" si="186"/>
        <v>-670480</v>
      </c>
      <c r="CB269" s="2083"/>
      <c r="CC269" s="2083"/>
      <c r="CD269" s="2237"/>
      <c r="CF269" s="2200"/>
    </row>
    <row r="270" spans="1:84" s="1974" customFormat="1" ht="18" customHeight="1" outlineLevel="1">
      <c r="A270" s="2235" t="s">
        <v>3452</v>
      </c>
      <c r="B270" s="2235" t="b">
        <v>1</v>
      </c>
      <c r="C270" s="2201"/>
      <c r="D270" s="2236" t="s">
        <v>3021</v>
      </c>
      <c r="E270" s="2243" t="s">
        <v>3024</v>
      </c>
      <c r="F270" s="2204" t="s">
        <v>444</v>
      </c>
      <c r="G270" s="2244">
        <v>1.9870000000000001</v>
      </c>
      <c r="H270" s="2206">
        <v>398850</v>
      </c>
      <c r="I270" s="2206"/>
      <c r="J270" s="2206"/>
      <c r="K270" s="2206">
        <f t="shared" si="194"/>
        <v>398850</v>
      </c>
      <c r="L270" s="2206">
        <f t="shared" si="195"/>
        <v>792514</v>
      </c>
      <c r="M270" s="2206">
        <f t="shared" si="196"/>
        <v>792514</v>
      </c>
      <c r="N270" s="2206">
        <f t="shared" si="197"/>
        <v>0</v>
      </c>
      <c r="O270" s="2206">
        <f t="shared" si="198"/>
        <v>0</v>
      </c>
      <c r="P270" s="2244">
        <v>1.9870000000000001</v>
      </c>
      <c r="Q270" s="2206">
        <v>398850</v>
      </c>
      <c r="R270" s="2206"/>
      <c r="S270" s="2206"/>
      <c r="T270" s="2206">
        <f t="shared" si="199"/>
        <v>398850</v>
      </c>
      <c r="U270" s="2206">
        <f t="shared" si="200"/>
        <v>792514</v>
      </c>
      <c r="V270" s="2206">
        <f t="shared" si="201"/>
        <v>792514</v>
      </c>
      <c r="W270" s="2206">
        <f t="shared" si="202"/>
        <v>0</v>
      </c>
      <c r="X270" s="2206">
        <f t="shared" si="203"/>
        <v>0</v>
      </c>
      <c r="Y270" s="2248">
        <f t="shared" si="177"/>
        <v>0</v>
      </c>
      <c r="Z270" s="2207">
        <f t="shared" si="178"/>
        <v>0</v>
      </c>
      <c r="AA270" s="2248">
        <v>4.5810000000000004</v>
      </c>
      <c r="AB270" s="2206">
        <v>680000</v>
      </c>
      <c r="AC270" s="2206"/>
      <c r="AD270" s="2206"/>
      <c r="AE270" s="2206">
        <f t="shared" si="204"/>
        <v>680000</v>
      </c>
      <c r="AF270" s="2206">
        <f t="shared" si="205"/>
        <v>3115080</v>
      </c>
      <c r="AG270" s="2206">
        <f t="shared" si="206"/>
        <v>3115080</v>
      </c>
      <c r="AH270" s="2206">
        <f t="shared" si="207"/>
        <v>0</v>
      </c>
      <c r="AI270" s="2207">
        <f t="shared" si="208"/>
        <v>0</v>
      </c>
      <c r="AJ270" s="2246">
        <v>1.9870000000000001</v>
      </c>
      <c r="AK270" s="2075">
        <v>680000</v>
      </c>
      <c r="AL270" s="2075"/>
      <c r="AM270" s="2075"/>
      <c r="AN270" s="2206">
        <f t="shared" si="209"/>
        <v>680000</v>
      </c>
      <c r="AO270" s="2206">
        <f t="shared" si="210"/>
        <v>1351160</v>
      </c>
      <c r="AP270" s="2206">
        <f t="shared" si="211"/>
        <v>1351160</v>
      </c>
      <c r="AQ270" s="2206">
        <f t="shared" si="212"/>
        <v>0</v>
      </c>
      <c r="AR270" s="2206">
        <f t="shared" si="213"/>
        <v>0</v>
      </c>
      <c r="AS270" s="2248">
        <v>1.9870000000000001</v>
      </c>
      <c r="AT270" s="2075">
        <v>680000</v>
      </c>
      <c r="AU270" s="2075"/>
      <c r="AV270" s="2075"/>
      <c r="AW270" s="2206">
        <f t="shared" si="214"/>
        <v>680000</v>
      </c>
      <c r="AX270" s="2206">
        <f t="shared" si="215"/>
        <v>1351160</v>
      </c>
      <c r="AY270" s="2206">
        <f t="shared" si="216"/>
        <v>1351160</v>
      </c>
      <c r="AZ270" s="2206">
        <f t="shared" si="217"/>
        <v>0</v>
      </c>
      <c r="BA270" s="2206">
        <f t="shared" si="218"/>
        <v>0</v>
      </c>
      <c r="BB270" s="2248">
        <f t="shared" si="179"/>
        <v>0</v>
      </c>
      <c r="BC270" s="2207">
        <f t="shared" si="180"/>
        <v>0</v>
      </c>
      <c r="BD270" s="2248">
        <f t="shared" si="181"/>
        <v>-2.5940000000000003</v>
      </c>
      <c r="BE270" s="2207">
        <f t="shared" si="182"/>
        <v>-1763920</v>
      </c>
      <c r="BF270" s="2246">
        <v>1.9870000000000001</v>
      </c>
      <c r="BG270" s="2075">
        <v>680000</v>
      </c>
      <c r="BH270" s="2075">
        <v>0</v>
      </c>
      <c r="BI270" s="2075">
        <v>0</v>
      </c>
      <c r="BJ270" s="2206">
        <f t="shared" si="219"/>
        <v>680000</v>
      </c>
      <c r="BK270" s="2206">
        <f t="shared" si="220"/>
        <v>1351160</v>
      </c>
      <c r="BL270" s="2206">
        <f t="shared" si="221"/>
        <v>1351160</v>
      </c>
      <c r="BM270" s="2206">
        <f t="shared" si="222"/>
        <v>0</v>
      </c>
      <c r="BN270" s="2206">
        <f t="shared" si="223"/>
        <v>0</v>
      </c>
      <c r="BO270" s="2248">
        <v>1.9870000000000001</v>
      </c>
      <c r="BP270" s="2075">
        <v>680000</v>
      </c>
      <c r="BQ270" s="2075">
        <v>0</v>
      </c>
      <c r="BR270" s="2075">
        <v>0</v>
      </c>
      <c r="BS270" s="2206">
        <f t="shared" si="224"/>
        <v>680000</v>
      </c>
      <c r="BT270" s="2206">
        <f t="shared" si="225"/>
        <v>1351160</v>
      </c>
      <c r="BU270" s="2206">
        <f t="shared" si="226"/>
        <v>1351160</v>
      </c>
      <c r="BV270" s="2206">
        <f t="shared" si="227"/>
        <v>0</v>
      </c>
      <c r="BW270" s="2206">
        <f t="shared" si="228"/>
        <v>0</v>
      </c>
      <c r="BX270" s="2248">
        <f t="shared" si="183"/>
        <v>0</v>
      </c>
      <c r="BY270" s="2207">
        <f t="shared" si="184"/>
        <v>0</v>
      </c>
      <c r="BZ270" s="2211">
        <f t="shared" si="185"/>
        <v>-2.5940000000000003</v>
      </c>
      <c r="CA270" s="2212">
        <f t="shared" si="186"/>
        <v>-1763920</v>
      </c>
      <c r="CB270" s="2083"/>
      <c r="CC270" s="2083"/>
      <c r="CD270" s="2237"/>
      <c r="CF270" s="2200"/>
    </row>
    <row r="271" spans="1:84" s="1974" customFormat="1" ht="18" customHeight="1" outlineLevel="1">
      <c r="A271" s="2235" t="s">
        <v>3453</v>
      </c>
      <c r="B271" s="2235" t="b">
        <v>1</v>
      </c>
      <c r="C271" s="2201"/>
      <c r="D271" s="2236" t="s">
        <v>3021</v>
      </c>
      <c r="E271" s="2243" t="s">
        <v>3026</v>
      </c>
      <c r="F271" s="2204" t="s">
        <v>444</v>
      </c>
      <c r="G271" s="2244"/>
      <c r="H271" s="2206">
        <v>395660</v>
      </c>
      <c r="I271" s="2206"/>
      <c r="J271" s="2206"/>
      <c r="K271" s="2206">
        <f t="shared" si="194"/>
        <v>395660</v>
      </c>
      <c r="L271" s="2206">
        <f t="shared" si="195"/>
        <v>0</v>
      </c>
      <c r="M271" s="2206">
        <f t="shared" si="196"/>
        <v>0</v>
      </c>
      <c r="N271" s="2206">
        <f t="shared" si="197"/>
        <v>0</v>
      </c>
      <c r="O271" s="2206">
        <f t="shared" si="198"/>
        <v>0</v>
      </c>
      <c r="P271" s="2244"/>
      <c r="Q271" s="2206">
        <v>395660</v>
      </c>
      <c r="R271" s="2206"/>
      <c r="S271" s="2206"/>
      <c r="T271" s="2206">
        <f t="shared" si="199"/>
        <v>395660</v>
      </c>
      <c r="U271" s="2206">
        <f t="shared" si="200"/>
        <v>0</v>
      </c>
      <c r="V271" s="2206">
        <f t="shared" si="201"/>
        <v>0</v>
      </c>
      <c r="W271" s="2206">
        <f t="shared" si="202"/>
        <v>0</v>
      </c>
      <c r="X271" s="2206">
        <f t="shared" si="203"/>
        <v>0</v>
      </c>
      <c r="Y271" s="2244">
        <f t="shared" si="177"/>
        <v>0</v>
      </c>
      <c r="Z271" s="2207">
        <f t="shared" si="178"/>
        <v>0</v>
      </c>
      <c r="AA271" s="2244">
        <v>1.325</v>
      </c>
      <c r="AB271" s="2206">
        <v>680000</v>
      </c>
      <c r="AC271" s="2206"/>
      <c r="AD271" s="2206"/>
      <c r="AE271" s="2206">
        <f t="shared" si="204"/>
        <v>680000</v>
      </c>
      <c r="AF271" s="2206">
        <f t="shared" si="205"/>
        <v>901000</v>
      </c>
      <c r="AG271" s="2206">
        <f t="shared" si="206"/>
        <v>901000</v>
      </c>
      <c r="AH271" s="2206">
        <f t="shared" si="207"/>
        <v>0</v>
      </c>
      <c r="AI271" s="2207">
        <f t="shared" si="208"/>
        <v>0</v>
      </c>
      <c r="AJ271" s="2246">
        <v>0</v>
      </c>
      <c r="AK271" s="2075">
        <v>680000</v>
      </c>
      <c r="AL271" s="2075"/>
      <c r="AM271" s="2075"/>
      <c r="AN271" s="2206">
        <f t="shared" si="209"/>
        <v>680000</v>
      </c>
      <c r="AO271" s="2206">
        <f t="shared" si="210"/>
        <v>0</v>
      </c>
      <c r="AP271" s="2206">
        <f t="shared" si="211"/>
        <v>0</v>
      </c>
      <c r="AQ271" s="2206">
        <f t="shared" si="212"/>
        <v>0</v>
      </c>
      <c r="AR271" s="2206">
        <f t="shared" si="213"/>
        <v>0</v>
      </c>
      <c r="AS271" s="2244">
        <v>0</v>
      </c>
      <c r="AT271" s="2075">
        <v>680000</v>
      </c>
      <c r="AU271" s="2075"/>
      <c r="AV271" s="2075"/>
      <c r="AW271" s="2206">
        <f t="shared" si="214"/>
        <v>680000</v>
      </c>
      <c r="AX271" s="2206">
        <f t="shared" si="215"/>
        <v>0</v>
      </c>
      <c r="AY271" s="2206">
        <f t="shared" si="216"/>
        <v>0</v>
      </c>
      <c r="AZ271" s="2206">
        <f t="shared" si="217"/>
        <v>0</v>
      </c>
      <c r="BA271" s="2206">
        <f t="shared" si="218"/>
        <v>0</v>
      </c>
      <c r="BB271" s="2244">
        <f t="shared" si="179"/>
        <v>0</v>
      </c>
      <c r="BC271" s="2207">
        <f t="shared" si="180"/>
        <v>0</v>
      </c>
      <c r="BD271" s="2244">
        <f t="shared" si="181"/>
        <v>-1.325</v>
      </c>
      <c r="BE271" s="2207">
        <f t="shared" si="182"/>
        <v>-901000</v>
      </c>
      <c r="BF271" s="2246">
        <v>0</v>
      </c>
      <c r="BG271" s="2075">
        <v>680000</v>
      </c>
      <c r="BH271" s="2075">
        <v>0</v>
      </c>
      <c r="BI271" s="2075">
        <v>0</v>
      </c>
      <c r="BJ271" s="2206">
        <f t="shared" si="219"/>
        <v>680000</v>
      </c>
      <c r="BK271" s="2206">
        <f t="shared" si="220"/>
        <v>0</v>
      </c>
      <c r="BL271" s="2206">
        <f t="shared" si="221"/>
        <v>0</v>
      </c>
      <c r="BM271" s="2206">
        <f t="shared" si="222"/>
        <v>0</v>
      </c>
      <c r="BN271" s="2206">
        <f t="shared" si="223"/>
        <v>0</v>
      </c>
      <c r="BO271" s="2244">
        <v>0</v>
      </c>
      <c r="BP271" s="2075">
        <v>680000</v>
      </c>
      <c r="BQ271" s="2075">
        <v>0</v>
      </c>
      <c r="BR271" s="2075">
        <v>0</v>
      </c>
      <c r="BS271" s="2206">
        <f t="shared" si="224"/>
        <v>680000</v>
      </c>
      <c r="BT271" s="2206">
        <f t="shared" si="225"/>
        <v>0</v>
      </c>
      <c r="BU271" s="2206">
        <f t="shared" si="226"/>
        <v>0</v>
      </c>
      <c r="BV271" s="2206">
        <f t="shared" si="227"/>
        <v>0</v>
      </c>
      <c r="BW271" s="2206">
        <f t="shared" si="228"/>
        <v>0</v>
      </c>
      <c r="BX271" s="2244">
        <f t="shared" si="183"/>
        <v>0</v>
      </c>
      <c r="BY271" s="2207">
        <f t="shared" si="184"/>
        <v>0</v>
      </c>
      <c r="BZ271" s="2211">
        <f t="shared" si="185"/>
        <v>-1.325</v>
      </c>
      <c r="CA271" s="2212">
        <f t="shared" si="186"/>
        <v>-901000</v>
      </c>
      <c r="CB271" s="2083"/>
      <c r="CC271" s="2083"/>
      <c r="CD271" s="2237"/>
      <c r="CF271" s="2200"/>
    </row>
    <row r="272" spans="1:84" s="1974" customFormat="1" ht="18" customHeight="1" outlineLevel="1">
      <c r="A272" s="2235" t="s">
        <v>3454</v>
      </c>
      <c r="B272" s="2235" t="b">
        <v>1</v>
      </c>
      <c r="C272" s="2201"/>
      <c r="D272" s="2236" t="s">
        <v>3021</v>
      </c>
      <c r="E272" s="2243" t="s">
        <v>3028</v>
      </c>
      <c r="F272" s="2204" t="s">
        <v>444</v>
      </c>
      <c r="G272" s="2244">
        <v>8.8420000000000005</v>
      </c>
      <c r="H272" s="2206">
        <v>395660</v>
      </c>
      <c r="I272" s="2206"/>
      <c r="J272" s="2206"/>
      <c r="K272" s="2206">
        <f t="shared" si="194"/>
        <v>395660</v>
      </c>
      <c r="L272" s="2206">
        <f t="shared" si="195"/>
        <v>3498425</v>
      </c>
      <c r="M272" s="2206">
        <f t="shared" si="196"/>
        <v>3498425</v>
      </c>
      <c r="N272" s="2206">
        <f t="shared" si="197"/>
        <v>0</v>
      </c>
      <c r="O272" s="2206">
        <f t="shared" si="198"/>
        <v>0</v>
      </c>
      <c r="P272" s="2244">
        <v>8.8420000000000005</v>
      </c>
      <c r="Q272" s="2206">
        <v>395660</v>
      </c>
      <c r="R272" s="2206"/>
      <c r="S272" s="2206"/>
      <c r="T272" s="2206">
        <f t="shared" si="199"/>
        <v>395660</v>
      </c>
      <c r="U272" s="2206">
        <f t="shared" si="200"/>
        <v>3498425</v>
      </c>
      <c r="V272" s="2206">
        <f t="shared" si="201"/>
        <v>3498425</v>
      </c>
      <c r="W272" s="2206">
        <f t="shared" si="202"/>
        <v>0</v>
      </c>
      <c r="X272" s="2206">
        <f t="shared" si="203"/>
        <v>0</v>
      </c>
      <c r="Y272" s="2248">
        <f t="shared" si="177"/>
        <v>0</v>
      </c>
      <c r="Z272" s="2207">
        <f t="shared" si="178"/>
        <v>0</v>
      </c>
      <c r="AA272" s="2248">
        <v>5.9580000000000002</v>
      </c>
      <c r="AB272" s="2206">
        <v>680000</v>
      </c>
      <c r="AC272" s="2206"/>
      <c r="AD272" s="2206"/>
      <c r="AE272" s="2206">
        <f t="shared" si="204"/>
        <v>680000</v>
      </c>
      <c r="AF272" s="2206">
        <f t="shared" si="205"/>
        <v>4051440</v>
      </c>
      <c r="AG272" s="2206">
        <f t="shared" si="206"/>
        <v>4051440</v>
      </c>
      <c r="AH272" s="2206">
        <f t="shared" si="207"/>
        <v>0</v>
      </c>
      <c r="AI272" s="2207">
        <f t="shared" si="208"/>
        <v>0</v>
      </c>
      <c r="AJ272" s="2246">
        <v>8.8420000000000005</v>
      </c>
      <c r="AK272" s="2075">
        <v>680000</v>
      </c>
      <c r="AL272" s="2075"/>
      <c r="AM272" s="2075"/>
      <c r="AN272" s="2206">
        <f t="shared" si="209"/>
        <v>680000</v>
      </c>
      <c r="AO272" s="2206">
        <f t="shared" si="210"/>
        <v>6012560</v>
      </c>
      <c r="AP272" s="2206">
        <f t="shared" si="211"/>
        <v>6012560</v>
      </c>
      <c r="AQ272" s="2206">
        <f t="shared" si="212"/>
        <v>0</v>
      </c>
      <c r="AR272" s="2206">
        <f t="shared" si="213"/>
        <v>0</v>
      </c>
      <c r="AS272" s="2248">
        <v>8.8420000000000005</v>
      </c>
      <c r="AT272" s="2075">
        <v>680000</v>
      </c>
      <c r="AU272" s="2075"/>
      <c r="AV272" s="2075"/>
      <c r="AW272" s="2206">
        <f t="shared" si="214"/>
        <v>680000</v>
      </c>
      <c r="AX272" s="2206">
        <f t="shared" si="215"/>
        <v>6012560</v>
      </c>
      <c r="AY272" s="2206">
        <f t="shared" si="216"/>
        <v>6012560</v>
      </c>
      <c r="AZ272" s="2206">
        <f t="shared" si="217"/>
        <v>0</v>
      </c>
      <c r="BA272" s="2206">
        <f t="shared" si="218"/>
        <v>0</v>
      </c>
      <c r="BB272" s="2248">
        <f t="shared" si="179"/>
        <v>0</v>
      </c>
      <c r="BC272" s="2207">
        <f t="shared" si="180"/>
        <v>0</v>
      </c>
      <c r="BD272" s="2248">
        <f t="shared" si="181"/>
        <v>2.8840000000000003</v>
      </c>
      <c r="BE272" s="2207">
        <f t="shared" si="182"/>
        <v>1961120</v>
      </c>
      <c r="BF272" s="2246">
        <v>8.8420000000000005</v>
      </c>
      <c r="BG272" s="2075">
        <v>680000</v>
      </c>
      <c r="BH272" s="2075">
        <v>0</v>
      </c>
      <c r="BI272" s="2075">
        <v>0</v>
      </c>
      <c r="BJ272" s="2206">
        <f t="shared" si="219"/>
        <v>680000</v>
      </c>
      <c r="BK272" s="2206">
        <f t="shared" si="220"/>
        <v>6012560</v>
      </c>
      <c r="BL272" s="2206">
        <f t="shared" si="221"/>
        <v>6012560</v>
      </c>
      <c r="BM272" s="2206">
        <f t="shared" si="222"/>
        <v>0</v>
      </c>
      <c r="BN272" s="2206">
        <f t="shared" si="223"/>
        <v>0</v>
      </c>
      <c r="BO272" s="2248">
        <v>8.8420000000000005</v>
      </c>
      <c r="BP272" s="2075">
        <v>680000</v>
      </c>
      <c r="BQ272" s="2075">
        <v>0</v>
      </c>
      <c r="BR272" s="2075">
        <v>0</v>
      </c>
      <c r="BS272" s="2206">
        <f t="shared" si="224"/>
        <v>680000</v>
      </c>
      <c r="BT272" s="2206">
        <f t="shared" si="225"/>
        <v>6012560</v>
      </c>
      <c r="BU272" s="2206">
        <f t="shared" si="226"/>
        <v>6012560</v>
      </c>
      <c r="BV272" s="2206">
        <f t="shared" si="227"/>
        <v>0</v>
      </c>
      <c r="BW272" s="2206">
        <f t="shared" si="228"/>
        <v>0</v>
      </c>
      <c r="BX272" s="2248">
        <f t="shared" si="183"/>
        <v>0</v>
      </c>
      <c r="BY272" s="2207">
        <f t="shared" si="184"/>
        <v>0</v>
      </c>
      <c r="BZ272" s="2211">
        <f t="shared" si="185"/>
        <v>2.8840000000000003</v>
      </c>
      <c r="CA272" s="2212">
        <f t="shared" si="186"/>
        <v>1961120</v>
      </c>
      <c r="CB272" s="2083"/>
      <c r="CC272" s="2083"/>
      <c r="CD272" s="2237"/>
      <c r="CF272" s="2200"/>
    </row>
    <row r="273" spans="1:94" s="1974" customFormat="1" ht="18" customHeight="1" outlineLevel="1">
      <c r="A273" s="2235" t="s">
        <v>3455</v>
      </c>
      <c r="B273" s="2235" t="b">
        <v>1</v>
      </c>
      <c r="C273" s="2201"/>
      <c r="D273" s="2236" t="s">
        <v>3021</v>
      </c>
      <c r="E273" s="2243" t="s">
        <v>3456</v>
      </c>
      <c r="F273" s="2204" t="s">
        <v>444</v>
      </c>
      <c r="G273" s="2244"/>
      <c r="H273" s="2206">
        <v>395660</v>
      </c>
      <c r="I273" s="2206"/>
      <c r="J273" s="2206"/>
      <c r="K273" s="2206">
        <f t="shared" si="194"/>
        <v>395660</v>
      </c>
      <c r="L273" s="2206">
        <f t="shared" si="195"/>
        <v>0</v>
      </c>
      <c r="M273" s="2206">
        <f t="shared" si="196"/>
        <v>0</v>
      </c>
      <c r="N273" s="2206">
        <f t="shared" si="197"/>
        <v>0</v>
      </c>
      <c r="O273" s="2206">
        <f t="shared" si="198"/>
        <v>0</v>
      </c>
      <c r="P273" s="2244"/>
      <c r="Q273" s="2206">
        <v>395660</v>
      </c>
      <c r="R273" s="2206"/>
      <c r="S273" s="2206"/>
      <c r="T273" s="2206">
        <f t="shared" si="199"/>
        <v>395660</v>
      </c>
      <c r="U273" s="2206">
        <f t="shared" si="200"/>
        <v>0</v>
      </c>
      <c r="V273" s="2206">
        <f t="shared" si="201"/>
        <v>0</v>
      </c>
      <c r="W273" s="2206">
        <f t="shared" si="202"/>
        <v>0</v>
      </c>
      <c r="X273" s="2206">
        <f t="shared" si="203"/>
        <v>0</v>
      </c>
      <c r="Y273" s="2244">
        <f t="shared" si="177"/>
        <v>0</v>
      </c>
      <c r="Z273" s="2207">
        <f t="shared" si="178"/>
        <v>0</v>
      </c>
      <c r="AA273" s="2244">
        <v>2.4119999999999999</v>
      </c>
      <c r="AB273" s="2206">
        <v>680000</v>
      </c>
      <c r="AC273" s="2206"/>
      <c r="AD273" s="2206"/>
      <c r="AE273" s="2206">
        <f t="shared" si="204"/>
        <v>680000</v>
      </c>
      <c r="AF273" s="2206">
        <f t="shared" si="205"/>
        <v>1640160</v>
      </c>
      <c r="AG273" s="2206">
        <f t="shared" si="206"/>
        <v>1640160</v>
      </c>
      <c r="AH273" s="2206">
        <f t="shared" si="207"/>
        <v>0</v>
      </c>
      <c r="AI273" s="2207">
        <f t="shared" si="208"/>
        <v>0</v>
      </c>
      <c r="AJ273" s="2246">
        <v>0</v>
      </c>
      <c r="AK273" s="2075">
        <v>680000</v>
      </c>
      <c r="AL273" s="2075"/>
      <c r="AM273" s="2075"/>
      <c r="AN273" s="2206">
        <f t="shared" si="209"/>
        <v>680000</v>
      </c>
      <c r="AO273" s="2206">
        <f t="shared" si="210"/>
        <v>0</v>
      </c>
      <c r="AP273" s="2206">
        <f t="shared" si="211"/>
        <v>0</v>
      </c>
      <c r="AQ273" s="2206">
        <f t="shared" si="212"/>
        <v>0</v>
      </c>
      <c r="AR273" s="2206">
        <f t="shared" si="213"/>
        <v>0</v>
      </c>
      <c r="AS273" s="2244">
        <v>0</v>
      </c>
      <c r="AT273" s="2075">
        <v>680000</v>
      </c>
      <c r="AU273" s="2075"/>
      <c r="AV273" s="2075"/>
      <c r="AW273" s="2206">
        <f t="shared" si="214"/>
        <v>680000</v>
      </c>
      <c r="AX273" s="2206">
        <f t="shared" si="215"/>
        <v>0</v>
      </c>
      <c r="AY273" s="2206">
        <f t="shared" si="216"/>
        <v>0</v>
      </c>
      <c r="AZ273" s="2206">
        <f t="shared" si="217"/>
        <v>0</v>
      </c>
      <c r="BA273" s="2206">
        <f t="shared" si="218"/>
        <v>0</v>
      </c>
      <c r="BB273" s="2244">
        <f t="shared" si="179"/>
        <v>0</v>
      </c>
      <c r="BC273" s="2207">
        <f t="shared" si="180"/>
        <v>0</v>
      </c>
      <c r="BD273" s="2244">
        <f t="shared" si="181"/>
        <v>-2.4119999999999999</v>
      </c>
      <c r="BE273" s="2207">
        <f t="shared" si="182"/>
        <v>-1640160</v>
      </c>
      <c r="BF273" s="2246">
        <v>0</v>
      </c>
      <c r="BG273" s="2075">
        <v>680000</v>
      </c>
      <c r="BH273" s="2075">
        <v>0</v>
      </c>
      <c r="BI273" s="2075">
        <v>0</v>
      </c>
      <c r="BJ273" s="2206">
        <f t="shared" si="219"/>
        <v>680000</v>
      </c>
      <c r="BK273" s="2206">
        <f t="shared" si="220"/>
        <v>0</v>
      </c>
      <c r="BL273" s="2206">
        <f t="shared" si="221"/>
        <v>0</v>
      </c>
      <c r="BM273" s="2206">
        <f t="shared" si="222"/>
        <v>0</v>
      </c>
      <c r="BN273" s="2206">
        <f t="shared" si="223"/>
        <v>0</v>
      </c>
      <c r="BO273" s="2244">
        <v>0</v>
      </c>
      <c r="BP273" s="2075">
        <v>680000</v>
      </c>
      <c r="BQ273" s="2075">
        <v>0</v>
      </c>
      <c r="BR273" s="2075">
        <v>0</v>
      </c>
      <c r="BS273" s="2206">
        <f t="shared" si="224"/>
        <v>680000</v>
      </c>
      <c r="BT273" s="2206">
        <f t="shared" si="225"/>
        <v>0</v>
      </c>
      <c r="BU273" s="2206">
        <f t="shared" si="226"/>
        <v>0</v>
      </c>
      <c r="BV273" s="2206">
        <f t="shared" si="227"/>
        <v>0</v>
      </c>
      <c r="BW273" s="2206">
        <f t="shared" si="228"/>
        <v>0</v>
      </c>
      <c r="BX273" s="2244">
        <f t="shared" si="183"/>
        <v>0</v>
      </c>
      <c r="BY273" s="2207">
        <f t="shared" si="184"/>
        <v>0</v>
      </c>
      <c r="BZ273" s="2211">
        <f t="shared" si="185"/>
        <v>-2.4119999999999999</v>
      </c>
      <c r="CA273" s="2212">
        <f t="shared" si="186"/>
        <v>-1640160</v>
      </c>
      <c r="CB273" s="2083"/>
      <c r="CC273" s="2083"/>
      <c r="CD273" s="2237"/>
      <c r="CF273" s="2200"/>
    </row>
    <row r="274" spans="1:94" s="1974" customFormat="1" ht="18" customHeight="1" outlineLevel="1">
      <c r="A274" s="2235" t="s">
        <v>3457</v>
      </c>
      <c r="B274" s="2235" t="b">
        <v>1</v>
      </c>
      <c r="C274" s="2201"/>
      <c r="D274" s="2236" t="s">
        <v>3032</v>
      </c>
      <c r="E274" s="2243" t="s">
        <v>3035</v>
      </c>
      <c r="F274" s="2204" t="s">
        <v>365</v>
      </c>
      <c r="G274" s="2244">
        <v>246.3</v>
      </c>
      <c r="H274" s="2206">
        <v>1960</v>
      </c>
      <c r="I274" s="2206">
        <v>21760</v>
      </c>
      <c r="J274" s="2206"/>
      <c r="K274" s="2206">
        <f t="shared" si="194"/>
        <v>23720</v>
      </c>
      <c r="L274" s="2206">
        <f t="shared" si="195"/>
        <v>5842236</v>
      </c>
      <c r="M274" s="2206">
        <f t="shared" si="196"/>
        <v>482748</v>
      </c>
      <c r="N274" s="2206">
        <f t="shared" si="197"/>
        <v>5359488</v>
      </c>
      <c r="O274" s="2206">
        <f t="shared" si="198"/>
        <v>0</v>
      </c>
      <c r="P274" s="2244">
        <v>246.3</v>
      </c>
      <c r="Q274" s="2206">
        <v>1960</v>
      </c>
      <c r="R274" s="2206">
        <v>21760</v>
      </c>
      <c r="S274" s="2206"/>
      <c r="T274" s="2206">
        <f t="shared" si="199"/>
        <v>23720</v>
      </c>
      <c r="U274" s="2206">
        <f t="shared" si="200"/>
        <v>5842236</v>
      </c>
      <c r="V274" s="2206">
        <f t="shared" si="201"/>
        <v>482748</v>
      </c>
      <c r="W274" s="2206">
        <f t="shared" si="202"/>
        <v>5359488</v>
      </c>
      <c r="X274" s="2206">
        <f t="shared" si="203"/>
        <v>0</v>
      </c>
      <c r="Y274" s="2245">
        <f t="shared" si="177"/>
        <v>0</v>
      </c>
      <c r="Z274" s="2207">
        <f t="shared" si="178"/>
        <v>0</v>
      </c>
      <c r="AA274" s="2245">
        <v>358.1</v>
      </c>
      <c r="AB274" s="2206">
        <v>15000</v>
      </c>
      <c r="AC274" s="2206">
        <v>29000</v>
      </c>
      <c r="AD274" s="2206">
        <v>3500</v>
      </c>
      <c r="AE274" s="2206">
        <f t="shared" si="204"/>
        <v>47500</v>
      </c>
      <c r="AF274" s="2206">
        <f t="shared" si="205"/>
        <v>17009750</v>
      </c>
      <c r="AG274" s="2206">
        <f t="shared" si="206"/>
        <v>5371500</v>
      </c>
      <c r="AH274" s="2206">
        <f t="shared" si="207"/>
        <v>10384900</v>
      </c>
      <c r="AI274" s="2207">
        <f t="shared" si="208"/>
        <v>1253350</v>
      </c>
      <c r="AJ274" s="2246">
        <v>246.3</v>
      </c>
      <c r="AK274" s="2075">
        <v>15000</v>
      </c>
      <c r="AL274" s="2075">
        <v>29000</v>
      </c>
      <c r="AM274" s="2075">
        <v>3500</v>
      </c>
      <c r="AN274" s="2206">
        <f t="shared" si="209"/>
        <v>47500</v>
      </c>
      <c r="AO274" s="2206">
        <f t="shared" si="210"/>
        <v>11699250</v>
      </c>
      <c r="AP274" s="2206">
        <f t="shared" si="211"/>
        <v>3694500</v>
      </c>
      <c r="AQ274" s="2206">
        <f t="shared" si="212"/>
        <v>7142700</v>
      </c>
      <c r="AR274" s="2206">
        <f t="shared" si="213"/>
        <v>862050</v>
      </c>
      <c r="AS274" s="2245">
        <v>246.3</v>
      </c>
      <c r="AT274" s="2075">
        <v>15000</v>
      </c>
      <c r="AU274" s="2075">
        <v>29000</v>
      </c>
      <c r="AV274" s="2075">
        <v>3500</v>
      </c>
      <c r="AW274" s="2206">
        <f t="shared" si="214"/>
        <v>47500</v>
      </c>
      <c r="AX274" s="2206">
        <f t="shared" si="215"/>
        <v>11699250</v>
      </c>
      <c r="AY274" s="2206">
        <f t="shared" si="216"/>
        <v>3694500</v>
      </c>
      <c r="AZ274" s="2206">
        <f t="shared" si="217"/>
        <v>7142700</v>
      </c>
      <c r="BA274" s="2206">
        <f t="shared" si="218"/>
        <v>862050</v>
      </c>
      <c r="BB274" s="2245">
        <f t="shared" si="179"/>
        <v>0</v>
      </c>
      <c r="BC274" s="2207">
        <f t="shared" si="180"/>
        <v>0</v>
      </c>
      <c r="BD274" s="2245">
        <f t="shared" si="181"/>
        <v>-111.80000000000001</v>
      </c>
      <c r="BE274" s="2207">
        <f t="shared" si="182"/>
        <v>-5310500</v>
      </c>
      <c r="BF274" s="2246">
        <v>246.3</v>
      </c>
      <c r="BG274" s="2075">
        <v>15000</v>
      </c>
      <c r="BH274" s="2075">
        <v>29000</v>
      </c>
      <c r="BI274" s="2075">
        <v>3500</v>
      </c>
      <c r="BJ274" s="2206">
        <f t="shared" si="219"/>
        <v>47500</v>
      </c>
      <c r="BK274" s="2206">
        <f t="shared" si="220"/>
        <v>11699250</v>
      </c>
      <c r="BL274" s="2206">
        <f t="shared" si="221"/>
        <v>3694500</v>
      </c>
      <c r="BM274" s="2206">
        <f t="shared" si="222"/>
        <v>7142700</v>
      </c>
      <c r="BN274" s="2206">
        <f t="shared" si="223"/>
        <v>862050</v>
      </c>
      <c r="BO274" s="2245">
        <v>246.3</v>
      </c>
      <c r="BP274" s="2075">
        <v>15000</v>
      </c>
      <c r="BQ274" s="2075">
        <v>29000</v>
      </c>
      <c r="BR274" s="2075">
        <v>3500</v>
      </c>
      <c r="BS274" s="2206">
        <f t="shared" si="224"/>
        <v>47500</v>
      </c>
      <c r="BT274" s="2206">
        <f t="shared" si="225"/>
        <v>11699250</v>
      </c>
      <c r="BU274" s="2206">
        <f t="shared" si="226"/>
        <v>3694500</v>
      </c>
      <c r="BV274" s="2206">
        <f t="shared" si="227"/>
        <v>7142700</v>
      </c>
      <c r="BW274" s="2206">
        <f t="shared" si="228"/>
        <v>862050</v>
      </c>
      <c r="BX274" s="2245">
        <f t="shared" si="183"/>
        <v>0</v>
      </c>
      <c r="BY274" s="2207">
        <f t="shared" si="184"/>
        <v>0</v>
      </c>
      <c r="BZ274" s="2211">
        <f t="shared" si="185"/>
        <v>-111.80000000000001</v>
      </c>
      <c r="CA274" s="2212">
        <f t="shared" si="186"/>
        <v>-5310500</v>
      </c>
      <c r="CB274" s="2083"/>
      <c r="CC274" s="2083"/>
      <c r="CD274" s="2237"/>
      <c r="CF274" s="2200"/>
    </row>
    <row r="275" spans="1:94" s="1974" customFormat="1" ht="18" customHeight="1" outlineLevel="1">
      <c r="A275" s="2235" t="s">
        <v>3458</v>
      </c>
      <c r="B275" s="2235" t="b">
        <v>1</v>
      </c>
      <c r="C275" s="2201"/>
      <c r="D275" s="2236" t="s">
        <v>3032</v>
      </c>
      <c r="E275" s="2243" t="s">
        <v>3459</v>
      </c>
      <c r="F275" s="2204" t="s">
        <v>365</v>
      </c>
      <c r="G275" s="2244">
        <v>7.6</v>
      </c>
      <c r="H275" s="2206">
        <v>4540</v>
      </c>
      <c r="I275" s="2206">
        <v>17380</v>
      </c>
      <c r="J275" s="2206"/>
      <c r="K275" s="2206">
        <f t="shared" si="194"/>
        <v>21920</v>
      </c>
      <c r="L275" s="2206">
        <f t="shared" si="195"/>
        <v>166592</v>
      </c>
      <c r="M275" s="2206">
        <f t="shared" si="196"/>
        <v>34504</v>
      </c>
      <c r="N275" s="2206">
        <f t="shared" si="197"/>
        <v>132088</v>
      </c>
      <c r="O275" s="2206">
        <f t="shared" si="198"/>
        <v>0</v>
      </c>
      <c r="P275" s="2244">
        <v>7.6</v>
      </c>
      <c r="Q275" s="2206">
        <v>4540</v>
      </c>
      <c r="R275" s="2206">
        <v>17380</v>
      </c>
      <c r="S275" s="2206"/>
      <c r="T275" s="2206">
        <f t="shared" si="199"/>
        <v>21920</v>
      </c>
      <c r="U275" s="2206">
        <f t="shared" si="200"/>
        <v>166592</v>
      </c>
      <c r="V275" s="2206">
        <f t="shared" si="201"/>
        <v>34504</v>
      </c>
      <c r="W275" s="2206">
        <f t="shared" si="202"/>
        <v>132088</v>
      </c>
      <c r="X275" s="2206">
        <f t="shared" si="203"/>
        <v>0</v>
      </c>
      <c r="Y275" s="2245">
        <f t="shared" si="177"/>
        <v>0</v>
      </c>
      <c r="Z275" s="2207">
        <f t="shared" si="178"/>
        <v>0</v>
      </c>
      <c r="AA275" s="2245">
        <v>164.4</v>
      </c>
      <c r="AB275" s="2206">
        <v>15000</v>
      </c>
      <c r="AC275" s="2206">
        <v>31000</v>
      </c>
      <c r="AD275" s="2206">
        <v>3500</v>
      </c>
      <c r="AE275" s="2206">
        <f t="shared" si="204"/>
        <v>49500</v>
      </c>
      <c r="AF275" s="2206">
        <f t="shared" si="205"/>
        <v>8137800</v>
      </c>
      <c r="AG275" s="2206">
        <f t="shared" si="206"/>
        <v>2466000</v>
      </c>
      <c r="AH275" s="2206">
        <f t="shared" si="207"/>
        <v>5096400</v>
      </c>
      <c r="AI275" s="2207">
        <f t="shared" si="208"/>
        <v>575400</v>
      </c>
      <c r="AJ275" s="2246">
        <v>7.6</v>
      </c>
      <c r="AK275" s="2075">
        <v>15000</v>
      </c>
      <c r="AL275" s="2075">
        <v>31000</v>
      </c>
      <c r="AM275" s="2075">
        <v>3500</v>
      </c>
      <c r="AN275" s="2206">
        <f t="shared" si="209"/>
        <v>49500</v>
      </c>
      <c r="AO275" s="2206">
        <f t="shared" si="210"/>
        <v>376200</v>
      </c>
      <c r="AP275" s="2206">
        <f t="shared" si="211"/>
        <v>114000</v>
      </c>
      <c r="AQ275" s="2206">
        <f t="shared" si="212"/>
        <v>235600</v>
      </c>
      <c r="AR275" s="2206">
        <f t="shared" si="213"/>
        <v>26600</v>
      </c>
      <c r="AS275" s="2245">
        <v>7.6</v>
      </c>
      <c r="AT275" s="2075">
        <v>15000</v>
      </c>
      <c r="AU275" s="2075">
        <v>31000</v>
      </c>
      <c r="AV275" s="2075">
        <v>3500</v>
      </c>
      <c r="AW275" s="2206">
        <f t="shared" si="214"/>
        <v>49500</v>
      </c>
      <c r="AX275" s="2206">
        <f t="shared" si="215"/>
        <v>376200</v>
      </c>
      <c r="AY275" s="2206">
        <f t="shared" si="216"/>
        <v>114000</v>
      </c>
      <c r="AZ275" s="2206">
        <f t="shared" si="217"/>
        <v>235600</v>
      </c>
      <c r="BA275" s="2206">
        <f t="shared" si="218"/>
        <v>26600</v>
      </c>
      <c r="BB275" s="2245">
        <f t="shared" si="179"/>
        <v>0</v>
      </c>
      <c r="BC275" s="2207">
        <f t="shared" si="180"/>
        <v>0</v>
      </c>
      <c r="BD275" s="2245">
        <f t="shared" si="181"/>
        <v>-156.80000000000001</v>
      </c>
      <c r="BE275" s="2207">
        <f t="shared" si="182"/>
        <v>-7761600</v>
      </c>
      <c r="BF275" s="2246">
        <v>7.6</v>
      </c>
      <c r="BG275" s="2075">
        <v>15000</v>
      </c>
      <c r="BH275" s="2075">
        <v>31000</v>
      </c>
      <c r="BI275" s="2075">
        <v>3500</v>
      </c>
      <c r="BJ275" s="2206">
        <f t="shared" si="219"/>
        <v>49500</v>
      </c>
      <c r="BK275" s="2206">
        <f t="shared" si="220"/>
        <v>376200</v>
      </c>
      <c r="BL275" s="2206">
        <f t="shared" si="221"/>
        <v>114000</v>
      </c>
      <c r="BM275" s="2206">
        <f t="shared" si="222"/>
        <v>235600</v>
      </c>
      <c r="BN275" s="2206">
        <f t="shared" si="223"/>
        <v>26600</v>
      </c>
      <c r="BO275" s="2245">
        <v>7.6</v>
      </c>
      <c r="BP275" s="2075">
        <v>15000</v>
      </c>
      <c r="BQ275" s="2075">
        <v>31000</v>
      </c>
      <c r="BR275" s="2075">
        <v>3500</v>
      </c>
      <c r="BS275" s="2206">
        <f t="shared" si="224"/>
        <v>49500</v>
      </c>
      <c r="BT275" s="2206">
        <f t="shared" si="225"/>
        <v>376200</v>
      </c>
      <c r="BU275" s="2206">
        <f t="shared" si="226"/>
        <v>114000</v>
      </c>
      <c r="BV275" s="2206">
        <f t="shared" si="227"/>
        <v>235600</v>
      </c>
      <c r="BW275" s="2206">
        <f t="shared" si="228"/>
        <v>26600</v>
      </c>
      <c r="BX275" s="2245">
        <f t="shared" si="183"/>
        <v>0</v>
      </c>
      <c r="BY275" s="2207">
        <f t="shared" si="184"/>
        <v>0</v>
      </c>
      <c r="BZ275" s="2211">
        <f t="shared" si="185"/>
        <v>-156.80000000000001</v>
      </c>
      <c r="CA275" s="2212">
        <f t="shared" si="186"/>
        <v>-7761600</v>
      </c>
      <c r="CB275" s="2083"/>
      <c r="CC275" s="2083"/>
      <c r="CD275" s="2237"/>
      <c r="CF275" s="2200"/>
    </row>
    <row r="276" spans="1:94" s="1974" customFormat="1" ht="18" customHeight="1" outlineLevel="1">
      <c r="A276" s="2235" t="s">
        <v>3460</v>
      </c>
      <c r="B276" s="2235" t="b">
        <v>1</v>
      </c>
      <c r="C276" s="2302"/>
      <c r="D276" s="2236" t="s">
        <v>3037</v>
      </c>
      <c r="E276" s="2243" t="s">
        <v>3038</v>
      </c>
      <c r="F276" s="2204" t="s">
        <v>380</v>
      </c>
      <c r="G276" s="2244">
        <v>23</v>
      </c>
      <c r="H276" s="2206">
        <v>500</v>
      </c>
      <c r="I276" s="2206">
        <v>11370</v>
      </c>
      <c r="J276" s="2206"/>
      <c r="K276" s="2206">
        <f t="shared" si="194"/>
        <v>11870</v>
      </c>
      <c r="L276" s="2206">
        <f t="shared" si="195"/>
        <v>273010</v>
      </c>
      <c r="M276" s="2206">
        <f t="shared" si="196"/>
        <v>11500</v>
      </c>
      <c r="N276" s="2206">
        <f t="shared" si="197"/>
        <v>261510</v>
      </c>
      <c r="O276" s="2206">
        <f t="shared" si="198"/>
        <v>0</v>
      </c>
      <c r="P276" s="2244">
        <v>23</v>
      </c>
      <c r="Q276" s="2206">
        <v>500</v>
      </c>
      <c r="R276" s="2206">
        <v>11370</v>
      </c>
      <c r="S276" s="2206"/>
      <c r="T276" s="2206">
        <f t="shared" si="199"/>
        <v>11870</v>
      </c>
      <c r="U276" s="2206">
        <f t="shared" si="200"/>
        <v>273010</v>
      </c>
      <c r="V276" s="2206">
        <f t="shared" si="201"/>
        <v>11500</v>
      </c>
      <c r="W276" s="2206">
        <f t="shared" si="202"/>
        <v>261510</v>
      </c>
      <c r="X276" s="2206">
        <f t="shared" si="203"/>
        <v>0</v>
      </c>
      <c r="Y276" s="2244">
        <f t="shared" si="177"/>
        <v>0</v>
      </c>
      <c r="Z276" s="2207">
        <f t="shared" si="178"/>
        <v>0</v>
      </c>
      <c r="AA276" s="2244">
        <v>21</v>
      </c>
      <c r="AB276" s="2206">
        <v>5000</v>
      </c>
      <c r="AC276" s="2206">
        <v>15000</v>
      </c>
      <c r="AD276" s="2206">
        <v>5000</v>
      </c>
      <c r="AE276" s="2206">
        <f t="shared" si="204"/>
        <v>25000</v>
      </c>
      <c r="AF276" s="2206">
        <f t="shared" si="205"/>
        <v>525000</v>
      </c>
      <c r="AG276" s="2206">
        <f t="shared" si="206"/>
        <v>105000</v>
      </c>
      <c r="AH276" s="2206">
        <f t="shared" si="207"/>
        <v>315000</v>
      </c>
      <c r="AI276" s="2207">
        <f t="shared" si="208"/>
        <v>105000</v>
      </c>
      <c r="AJ276" s="2246">
        <v>23</v>
      </c>
      <c r="AK276" s="2075">
        <v>5000</v>
      </c>
      <c r="AL276" s="2075">
        <v>15000</v>
      </c>
      <c r="AM276" s="2075">
        <v>5000</v>
      </c>
      <c r="AN276" s="2206">
        <f t="shared" si="209"/>
        <v>25000</v>
      </c>
      <c r="AO276" s="2206">
        <f t="shared" si="210"/>
        <v>575000</v>
      </c>
      <c r="AP276" s="2206">
        <f t="shared" si="211"/>
        <v>115000</v>
      </c>
      <c r="AQ276" s="2206">
        <f t="shared" si="212"/>
        <v>345000</v>
      </c>
      <c r="AR276" s="2206">
        <f t="shared" si="213"/>
        <v>115000</v>
      </c>
      <c r="AS276" s="2244">
        <v>23</v>
      </c>
      <c r="AT276" s="2075">
        <v>5000</v>
      </c>
      <c r="AU276" s="2075">
        <v>15000</v>
      </c>
      <c r="AV276" s="2075">
        <v>5000</v>
      </c>
      <c r="AW276" s="2206">
        <f t="shared" si="214"/>
        <v>25000</v>
      </c>
      <c r="AX276" s="2206">
        <f t="shared" si="215"/>
        <v>575000</v>
      </c>
      <c r="AY276" s="2206">
        <f t="shared" si="216"/>
        <v>115000</v>
      </c>
      <c r="AZ276" s="2206">
        <f t="shared" si="217"/>
        <v>345000</v>
      </c>
      <c r="BA276" s="2206">
        <f t="shared" si="218"/>
        <v>115000</v>
      </c>
      <c r="BB276" s="2244">
        <f t="shared" si="179"/>
        <v>0</v>
      </c>
      <c r="BC276" s="2207">
        <f t="shared" si="180"/>
        <v>0</v>
      </c>
      <c r="BD276" s="2244">
        <f t="shared" si="181"/>
        <v>2</v>
      </c>
      <c r="BE276" s="2207">
        <f t="shared" si="182"/>
        <v>50000</v>
      </c>
      <c r="BF276" s="2246">
        <v>23</v>
      </c>
      <c r="BG276" s="2075">
        <v>5000</v>
      </c>
      <c r="BH276" s="2075">
        <v>15000</v>
      </c>
      <c r="BI276" s="2075">
        <v>5000</v>
      </c>
      <c r="BJ276" s="2206">
        <f t="shared" si="219"/>
        <v>25000</v>
      </c>
      <c r="BK276" s="2206">
        <f t="shared" si="220"/>
        <v>575000</v>
      </c>
      <c r="BL276" s="2206">
        <f t="shared" si="221"/>
        <v>115000</v>
      </c>
      <c r="BM276" s="2206">
        <f t="shared" si="222"/>
        <v>345000</v>
      </c>
      <c r="BN276" s="2206">
        <f t="shared" si="223"/>
        <v>115000</v>
      </c>
      <c r="BO276" s="2244">
        <v>23</v>
      </c>
      <c r="BP276" s="2075">
        <v>5000</v>
      </c>
      <c r="BQ276" s="2075">
        <v>15000</v>
      </c>
      <c r="BR276" s="2075">
        <v>5000</v>
      </c>
      <c r="BS276" s="2206">
        <f t="shared" si="224"/>
        <v>25000</v>
      </c>
      <c r="BT276" s="2206">
        <f t="shared" si="225"/>
        <v>575000</v>
      </c>
      <c r="BU276" s="2206">
        <f t="shared" si="226"/>
        <v>115000</v>
      </c>
      <c r="BV276" s="2206">
        <f t="shared" si="227"/>
        <v>345000</v>
      </c>
      <c r="BW276" s="2206">
        <f t="shared" si="228"/>
        <v>115000</v>
      </c>
      <c r="BX276" s="2244">
        <f t="shared" si="183"/>
        <v>0</v>
      </c>
      <c r="BY276" s="2207">
        <f t="shared" si="184"/>
        <v>0</v>
      </c>
      <c r="BZ276" s="2211">
        <f t="shared" si="185"/>
        <v>2</v>
      </c>
      <c r="CA276" s="2212">
        <f t="shared" si="186"/>
        <v>50000</v>
      </c>
      <c r="CB276" s="2083"/>
      <c r="CC276" s="2083"/>
      <c r="CD276" s="2237"/>
      <c r="CF276" s="2200"/>
    </row>
    <row r="277" spans="1:94" s="1974" customFormat="1" ht="18" customHeight="1" outlineLevel="1">
      <c r="A277" s="2235" t="s">
        <v>3461</v>
      </c>
      <c r="B277" s="2235" t="b">
        <v>1</v>
      </c>
      <c r="C277" s="2201"/>
      <c r="D277" s="2236" t="s">
        <v>3037</v>
      </c>
      <c r="E277" s="2243" t="s">
        <v>3040</v>
      </c>
      <c r="F277" s="2204" t="s">
        <v>380</v>
      </c>
      <c r="G277" s="2244">
        <v>254</v>
      </c>
      <c r="H277" s="2206">
        <v>180</v>
      </c>
      <c r="I277" s="2206">
        <v>12000</v>
      </c>
      <c r="J277" s="2206"/>
      <c r="K277" s="2206">
        <f t="shared" si="194"/>
        <v>12180</v>
      </c>
      <c r="L277" s="2206">
        <f t="shared" si="195"/>
        <v>3093720</v>
      </c>
      <c r="M277" s="2206">
        <f t="shared" si="196"/>
        <v>45720</v>
      </c>
      <c r="N277" s="2206">
        <f t="shared" si="197"/>
        <v>3048000</v>
      </c>
      <c r="O277" s="2206">
        <f t="shared" si="198"/>
        <v>0</v>
      </c>
      <c r="P277" s="2244">
        <v>254</v>
      </c>
      <c r="Q277" s="2206">
        <v>180</v>
      </c>
      <c r="R277" s="2206">
        <v>12000</v>
      </c>
      <c r="S277" s="2206"/>
      <c r="T277" s="2206">
        <f t="shared" si="199"/>
        <v>12180</v>
      </c>
      <c r="U277" s="2206">
        <f t="shared" si="200"/>
        <v>3093720</v>
      </c>
      <c r="V277" s="2206">
        <f t="shared" si="201"/>
        <v>45720</v>
      </c>
      <c r="W277" s="2206">
        <f t="shared" si="202"/>
        <v>3048000</v>
      </c>
      <c r="X277" s="2206">
        <f t="shared" si="203"/>
        <v>0</v>
      </c>
      <c r="Y277" s="2244">
        <f t="shared" si="177"/>
        <v>0</v>
      </c>
      <c r="Z277" s="2207">
        <f t="shared" si="178"/>
        <v>0</v>
      </c>
      <c r="AA277" s="2244">
        <v>207</v>
      </c>
      <c r="AB277" s="2206">
        <v>5000</v>
      </c>
      <c r="AC277" s="2206">
        <v>15000</v>
      </c>
      <c r="AD277" s="2206">
        <v>5000</v>
      </c>
      <c r="AE277" s="2206">
        <f t="shared" si="204"/>
        <v>25000</v>
      </c>
      <c r="AF277" s="2206">
        <f t="shared" si="205"/>
        <v>5175000</v>
      </c>
      <c r="AG277" s="2206">
        <f t="shared" si="206"/>
        <v>1035000</v>
      </c>
      <c r="AH277" s="2206">
        <f t="shared" si="207"/>
        <v>3105000</v>
      </c>
      <c r="AI277" s="2207">
        <f t="shared" si="208"/>
        <v>1035000</v>
      </c>
      <c r="AJ277" s="2246">
        <v>254</v>
      </c>
      <c r="AK277" s="2075">
        <v>5000</v>
      </c>
      <c r="AL277" s="2075">
        <v>15000</v>
      </c>
      <c r="AM277" s="2075">
        <v>5000</v>
      </c>
      <c r="AN277" s="2206">
        <f t="shared" si="209"/>
        <v>25000</v>
      </c>
      <c r="AO277" s="2206">
        <f t="shared" si="210"/>
        <v>6350000</v>
      </c>
      <c r="AP277" s="2206">
        <f t="shared" si="211"/>
        <v>1270000</v>
      </c>
      <c r="AQ277" s="2206">
        <f t="shared" si="212"/>
        <v>3810000</v>
      </c>
      <c r="AR277" s="2206">
        <f t="shared" si="213"/>
        <v>1270000</v>
      </c>
      <c r="AS277" s="2244">
        <v>254</v>
      </c>
      <c r="AT277" s="2075">
        <v>5000</v>
      </c>
      <c r="AU277" s="2075">
        <v>15000</v>
      </c>
      <c r="AV277" s="2075">
        <v>5000</v>
      </c>
      <c r="AW277" s="2206">
        <f t="shared" si="214"/>
        <v>25000</v>
      </c>
      <c r="AX277" s="2206">
        <f t="shared" si="215"/>
        <v>6350000</v>
      </c>
      <c r="AY277" s="2206">
        <f t="shared" si="216"/>
        <v>1270000</v>
      </c>
      <c r="AZ277" s="2206">
        <f t="shared" si="217"/>
        <v>3810000</v>
      </c>
      <c r="BA277" s="2206">
        <f t="shared" si="218"/>
        <v>1270000</v>
      </c>
      <c r="BB277" s="2244">
        <f t="shared" si="179"/>
        <v>0</v>
      </c>
      <c r="BC277" s="2207">
        <f t="shared" si="180"/>
        <v>0</v>
      </c>
      <c r="BD277" s="2244">
        <f t="shared" si="181"/>
        <v>47</v>
      </c>
      <c r="BE277" s="2207">
        <f t="shared" si="182"/>
        <v>1175000</v>
      </c>
      <c r="BF277" s="2246">
        <v>254</v>
      </c>
      <c r="BG277" s="2075">
        <v>5000</v>
      </c>
      <c r="BH277" s="2075">
        <v>15000</v>
      </c>
      <c r="BI277" s="2075">
        <v>5000</v>
      </c>
      <c r="BJ277" s="2206">
        <f t="shared" si="219"/>
        <v>25000</v>
      </c>
      <c r="BK277" s="2206">
        <f t="shared" si="220"/>
        <v>6350000</v>
      </c>
      <c r="BL277" s="2206">
        <f t="shared" si="221"/>
        <v>1270000</v>
      </c>
      <c r="BM277" s="2206">
        <f t="shared" si="222"/>
        <v>3810000</v>
      </c>
      <c r="BN277" s="2206">
        <f t="shared" si="223"/>
        <v>1270000</v>
      </c>
      <c r="BO277" s="2244">
        <v>254</v>
      </c>
      <c r="BP277" s="2075">
        <v>5000</v>
      </c>
      <c r="BQ277" s="2075">
        <v>15000</v>
      </c>
      <c r="BR277" s="2075">
        <v>5000</v>
      </c>
      <c r="BS277" s="2206">
        <f t="shared" si="224"/>
        <v>25000</v>
      </c>
      <c r="BT277" s="2206">
        <f t="shared" si="225"/>
        <v>6350000</v>
      </c>
      <c r="BU277" s="2206">
        <f t="shared" si="226"/>
        <v>1270000</v>
      </c>
      <c r="BV277" s="2206">
        <f t="shared" si="227"/>
        <v>3810000</v>
      </c>
      <c r="BW277" s="2206">
        <f t="shared" si="228"/>
        <v>1270000</v>
      </c>
      <c r="BX277" s="2244">
        <f t="shared" si="183"/>
        <v>0</v>
      </c>
      <c r="BY277" s="2207">
        <f t="shared" si="184"/>
        <v>0</v>
      </c>
      <c r="BZ277" s="2211">
        <f t="shared" si="185"/>
        <v>47</v>
      </c>
      <c r="CA277" s="2212">
        <f t="shared" si="186"/>
        <v>1175000</v>
      </c>
      <c r="CB277" s="2083"/>
      <c r="CC277" s="2083"/>
      <c r="CD277" s="2237"/>
      <c r="CF277" s="2200"/>
    </row>
    <row r="278" spans="1:94" s="1974" customFormat="1" ht="18" customHeight="1" outlineLevel="1">
      <c r="A278" s="2235" t="s">
        <v>3462</v>
      </c>
      <c r="B278" s="2235" t="b">
        <v>1</v>
      </c>
      <c r="C278" s="2201"/>
      <c r="D278" s="2236" t="s">
        <v>3042</v>
      </c>
      <c r="E278" s="2243" t="s">
        <v>3043</v>
      </c>
      <c r="F278" s="2204" t="s">
        <v>380</v>
      </c>
      <c r="G278" s="2210">
        <v>254</v>
      </c>
      <c r="H278" s="2206">
        <v>40</v>
      </c>
      <c r="I278" s="2206"/>
      <c r="J278" s="2206">
        <v>3</v>
      </c>
      <c r="K278" s="2206">
        <f t="shared" si="194"/>
        <v>43</v>
      </c>
      <c r="L278" s="2206">
        <f t="shared" si="195"/>
        <v>10922</v>
      </c>
      <c r="M278" s="2206">
        <f t="shared" si="196"/>
        <v>10160</v>
      </c>
      <c r="N278" s="2206">
        <f t="shared" si="197"/>
        <v>0</v>
      </c>
      <c r="O278" s="2206">
        <f t="shared" si="198"/>
        <v>762</v>
      </c>
      <c r="P278" s="2210">
        <v>254</v>
      </c>
      <c r="Q278" s="2206">
        <v>40</v>
      </c>
      <c r="R278" s="2206"/>
      <c r="S278" s="2206">
        <v>3</v>
      </c>
      <c r="T278" s="2206">
        <f t="shared" si="199"/>
        <v>43</v>
      </c>
      <c r="U278" s="2206">
        <f t="shared" si="200"/>
        <v>10922</v>
      </c>
      <c r="V278" s="2206">
        <f t="shared" si="201"/>
        <v>10160</v>
      </c>
      <c r="W278" s="2206">
        <f t="shared" si="202"/>
        <v>0</v>
      </c>
      <c r="X278" s="2206">
        <f t="shared" si="203"/>
        <v>762</v>
      </c>
      <c r="Y278" s="2210">
        <f t="shared" si="177"/>
        <v>0</v>
      </c>
      <c r="Z278" s="2207">
        <f t="shared" si="178"/>
        <v>0</v>
      </c>
      <c r="AA278" s="2210"/>
      <c r="AB278" s="2206"/>
      <c r="AC278" s="2206"/>
      <c r="AD278" s="2206"/>
      <c r="AE278" s="2206">
        <f t="shared" si="204"/>
        <v>0</v>
      </c>
      <c r="AF278" s="2206">
        <f t="shared" si="205"/>
        <v>0</v>
      </c>
      <c r="AG278" s="2206">
        <f t="shared" si="206"/>
        <v>0</v>
      </c>
      <c r="AH278" s="2206">
        <f t="shared" si="207"/>
        <v>0</v>
      </c>
      <c r="AI278" s="2207">
        <f t="shared" si="208"/>
        <v>0</v>
      </c>
      <c r="AJ278" s="2298"/>
      <c r="AK278" s="2075"/>
      <c r="AL278" s="2075"/>
      <c r="AM278" s="2075"/>
      <c r="AN278" s="2206">
        <f t="shared" si="209"/>
        <v>0</v>
      </c>
      <c r="AO278" s="2206">
        <f t="shared" si="210"/>
        <v>0</v>
      </c>
      <c r="AP278" s="2206">
        <f t="shared" si="211"/>
        <v>0</v>
      </c>
      <c r="AQ278" s="2206">
        <f t="shared" si="212"/>
        <v>0</v>
      </c>
      <c r="AR278" s="2206">
        <f t="shared" si="213"/>
        <v>0</v>
      </c>
      <c r="AS278" s="2210"/>
      <c r="AT278" s="2075"/>
      <c r="AU278" s="2075"/>
      <c r="AV278" s="2075"/>
      <c r="AW278" s="2206">
        <f t="shared" si="214"/>
        <v>0</v>
      </c>
      <c r="AX278" s="2206">
        <f t="shared" si="215"/>
        <v>0</v>
      </c>
      <c r="AY278" s="2206">
        <f t="shared" si="216"/>
        <v>0</v>
      </c>
      <c r="AZ278" s="2206">
        <f t="shared" si="217"/>
        <v>0</v>
      </c>
      <c r="BA278" s="2206">
        <f t="shared" si="218"/>
        <v>0</v>
      </c>
      <c r="BB278" s="2210">
        <f t="shared" si="179"/>
        <v>0</v>
      </c>
      <c r="BC278" s="2207">
        <f t="shared" si="180"/>
        <v>0</v>
      </c>
      <c r="BD278" s="2210">
        <f t="shared" si="181"/>
        <v>0</v>
      </c>
      <c r="BE278" s="2207">
        <f t="shared" si="182"/>
        <v>0</v>
      </c>
      <c r="BF278" s="2298">
        <v>0</v>
      </c>
      <c r="BG278" s="2075">
        <v>0</v>
      </c>
      <c r="BH278" s="2075">
        <v>0</v>
      </c>
      <c r="BI278" s="2075">
        <v>0</v>
      </c>
      <c r="BJ278" s="2206">
        <f t="shared" si="219"/>
        <v>0</v>
      </c>
      <c r="BK278" s="2206">
        <f t="shared" si="220"/>
        <v>0</v>
      </c>
      <c r="BL278" s="2206">
        <f t="shared" si="221"/>
        <v>0</v>
      </c>
      <c r="BM278" s="2206">
        <f t="shared" si="222"/>
        <v>0</v>
      </c>
      <c r="BN278" s="2206">
        <f t="shared" si="223"/>
        <v>0</v>
      </c>
      <c r="BO278" s="2210">
        <v>0</v>
      </c>
      <c r="BP278" s="2075">
        <v>0</v>
      </c>
      <c r="BQ278" s="2075">
        <v>0</v>
      </c>
      <c r="BR278" s="2075">
        <v>0</v>
      </c>
      <c r="BS278" s="2206">
        <f t="shared" si="224"/>
        <v>0</v>
      </c>
      <c r="BT278" s="2206">
        <f t="shared" si="225"/>
        <v>0</v>
      </c>
      <c r="BU278" s="2206">
        <f t="shared" si="226"/>
        <v>0</v>
      </c>
      <c r="BV278" s="2206">
        <f t="shared" si="227"/>
        <v>0</v>
      </c>
      <c r="BW278" s="2206">
        <f t="shared" si="228"/>
        <v>0</v>
      </c>
      <c r="BX278" s="2210">
        <f t="shared" si="183"/>
        <v>0</v>
      </c>
      <c r="BY278" s="2207">
        <f t="shared" si="184"/>
        <v>0</v>
      </c>
      <c r="BZ278" s="2211">
        <f t="shared" si="185"/>
        <v>0</v>
      </c>
      <c r="CA278" s="2212">
        <f t="shared" si="186"/>
        <v>0</v>
      </c>
      <c r="CB278" s="2083"/>
      <c r="CC278" s="2083"/>
      <c r="CD278" s="2237"/>
      <c r="CF278" s="2200"/>
    </row>
    <row r="279" spans="1:94" s="1974" customFormat="1" ht="18" customHeight="1" outlineLevel="1">
      <c r="A279" s="2235" t="s">
        <v>3463</v>
      </c>
      <c r="B279" s="2235" t="b">
        <v>1</v>
      </c>
      <c r="C279" s="2201"/>
      <c r="D279" s="2236" t="s">
        <v>3045</v>
      </c>
      <c r="E279" s="2243" t="s">
        <v>3046</v>
      </c>
      <c r="F279" s="2204" t="s">
        <v>365</v>
      </c>
      <c r="G279" s="2244">
        <v>65.5</v>
      </c>
      <c r="H279" s="2206">
        <v>60</v>
      </c>
      <c r="I279" s="2206"/>
      <c r="J279" s="2206"/>
      <c r="K279" s="2206">
        <f t="shared" si="194"/>
        <v>60</v>
      </c>
      <c r="L279" s="2206">
        <f t="shared" si="195"/>
        <v>3930</v>
      </c>
      <c r="M279" s="2206">
        <f t="shared" si="196"/>
        <v>3930</v>
      </c>
      <c r="N279" s="2206">
        <f t="shared" si="197"/>
        <v>0</v>
      </c>
      <c r="O279" s="2206">
        <f t="shared" si="198"/>
        <v>0</v>
      </c>
      <c r="P279" s="2244">
        <v>65.5</v>
      </c>
      <c r="Q279" s="2206">
        <v>60</v>
      </c>
      <c r="R279" s="2206"/>
      <c r="S279" s="2206"/>
      <c r="T279" s="2206">
        <f t="shared" si="199"/>
        <v>60</v>
      </c>
      <c r="U279" s="2206">
        <f t="shared" si="200"/>
        <v>3930</v>
      </c>
      <c r="V279" s="2206">
        <f t="shared" si="201"/>
        <v>3930</v>
      </c>
      <c r="W279" s="2206">
        <f t="shared" si="202"/>
        <v>0</v>
      </c>
      <c r="X279" s="2206">
        <f t="shared" si="203"/>
        <v>0</v>
      </c>
      <c r="Y279" s="2245">
        <f t="shared" si="177"/>
        <v>0</v>
      </c>
      <c r="Z279" s="2207">
        <f t="shared" si="178"/>
        <v>0</v>
      </c>
      <c r="AA279" s="2245">
        <v>70.3</v>
      </c>
      <c r="AB279" s="2206">
        <v>30</v>
      </c>
      <c r="AC279" s="2206">
        <v>1500</v>
      </c>
      <c r="AD279" s="2206"/>
      <c r="AE279" s="2206">
        <f t="shared" si="204"/>
        <v>1530</v>
      </c>
      <c r="AF279" s="2206">
        <f t="shared" si="205"/>
        <v>107559</v>
      </c>
      <c r="AG279" s="2206">
        <f t="shared" si="206"/>
        <v>2109</v>
      </c>
      <c r="AH279" s="2206">
        <f t="shared" si="207"/>
        <v>105450</v>
      </c>
      <c r="AI279" s="2207">
        <f t="shared" si="208"/>
        <v>0</v>
      </c>
      <c r="AJ279" s="2246">
        <v>65.5</v>
      </c>
      <c r="AK279" s="2075">
        <v>30</v>
      </c>
      <c r="AL279" s="2075">
        <v>1500</v>
      </c>
      <c r="AM279" s="2075"/>
      <c r="AN279" s="2206">
        <f t="shared" si="209"/>
        <v>1530</v>
      </c>
      <c r="AO279" s="2206">
        <f t="shared" si="210"/>
        <v>100215</v>
      </c>
      <c r="AP279" s="2206">
        <f t="shared" si="211"/>
        <v>1965</v>
      </c>
      <c r="AQ279" s="2206">
        <f t="shared" si="212"/>
        <v>98250</v>
      </c>
      <c r="AR279" s="2206">
        <f t="shared" si="213"/>
        <v>0</v>
      </c>
      <c r="AS279" s="2245">
        <v>65.5</v>
      </c>
      <c r="AT279" s="2075">
        <v>30</v>
      </c>
      <c r="AU279" s="2075">
        <v>1500</v>
      </c>
      <c r="AV279" s="2075"/>
      <c r="AW279" s="2206">
        <f t="shared" si="214"/>
        <v>1530</v>
      </c>
      <c r="AX279" s="2206">
        <f t="shared" si="215"/>
        <v>100215</v>
      </c>
      <c r="AY279" s="2206">
        <f t="shared" si="216"/>
        <v>1965</v>
      </c>
      <c r="AZ279" s="2206">
        <f t="shared" si="217"/>
        <v>98250</v>
      </c>
      <c r="BA279" s="2206">
        <f t="shared" si="218"/>
        <v>0</v>
      </c>
      <c r="BB279" s="2245">
        <f t="shared" si="179"/>
        <v>0</v>
      </c>
      <c r="BC279" s="2207">
        <f t="shared" si="180"/>
        <v>0</v>
      </c>
      <c r="BD279" s="2245">
        <f t="shared" si="181"/>
        <v>-4.7999999999999972</v>
      </c>
      <c r="BE279" s="2207">
        <f t="shared" si="182"/>
        <v>-7344</v>
      </c>
      <c r="BF279" s="2246">
        <v>65.5</v>
      </c>
      <c r="BG279" s="2075">
        <v>30</v>
      </c>
      <c r="BH279" s="2075">
        <v>1500</v>
      </c>
      <c r="BI279" s="2075">
        <v>0</v>
      </c>
      <c r="BJ279" s="2206">
        <f t="shared" si="219"/>
        <v>1530</v>
      </c>
      <c r="BK279" s="2206">
        <f t="shared" si="220"/>
        <v>100215</v>
      </c>
      <c r="BL279" s="2206">
        <f t="shared" si="221"/>
        <v>1965</v>
      </c>
      <c r="BM279" s="2206">
        <f t="shared" si="222"/>
        <v>98250</v>
      </c>
      <c r="BN279" s="2206">
        <f t="shared" si="223"/>
        <v>0</v>
      </c>
      <c r="BO279" s="2245">
        <v>65.5</v>
      </c>
      <c r="BP279" s="2075">
        <v>30</v>
      </c>
      <c r="BQ279" s="2075">
        <v>1500</v>
      </c>
      <c r="BR279" s="2075">
        <v>0</v>
      </c>
      <c r="BS279" s="2206">
        <f t="shared" si="224"/>
        <v>1530</v>
      </c>
      <c r="BT279" s="2206">
        <f t="shared" si="225"/>
        <v>100215</v>
      </c>
      <c r="BU279" s="2206">
        <f t="shared" si="226"/>
        <v>1965</v>
      </c>
      <c r="BV279" s="2206">
        <f t="shared" si="227"/>
        <v>98250</v>
      </c>
      <c r="BW279" s="2206">
        <f t="shared" si="228"/>
        <v>0</v>
      </c>
      <c r="BX279" s="2245">
        <f t="shared" si="183"/>
        <v>0</v>
      </c>
      <c r="BY279" s="2207">
        <f t="shared" si="184"/>
        <v>0</v>
      </c>
      <c r="BZ279" s="2211">
        <f t="shared" si="185"/>
        <v>-4.7999999999999972</v>
      </c>
      <c r="CA279" s="2212">
        <f t="shared" si="186"/>
        <v>-7344</v>
      </c>
      <c r="CB279" s="2083"/>
      <c r="CC279" s="2083"/>
      <c r="CD279" s="2237"/>
      <c r="CF279" s="2200"/>
    </row>
    <row r="280" spans="1:94" s="1974" customFormat="1" ht="18" customHeight="1" outlineLevel="1">
      <c r="B280" s="2235"/>
      <c r="C280" s="2201"/>
      <c r="D280" s="2232" t="s">
        <v>3464</v>
      </c>
      <c r="E280" s="2243"/>
      <c r="F280" s="2204"/>
      <c r="G280" s="2244"/>
      <c r="H280" s="2206"/>
      <c r="I280" s="2206"/>
      <c r="J280" s="2206"/>
      <c r="K280" s="2206">
        <f t="shared" si="194"/>
        <v>0</v>
      </c>
      <c r="L280" s="2206">
        <f t="shared" si="195"/>
        <v>0</v>
      </c>
      <c r="M280" s="2206">
        <f t="shared" si="196"/>
        <v>0</v>
      </c>
      <c r="N280" s="2206">
        <f t="shared" si="197"/>
        <v>0</v>
      </c>
      <c r="O280" s="2206">
        <f t="shared" si="198"/>
        <v>0</v>
      </c>
      <c r="P280" s="2244"/>
      <c r="Q280" s="2206"/>
      <c r="R280" s="2206"/>
      <c r="S280" s="2206"/>
      <c r="T280" s="2206">
        <f t="shared" si="199"/>
        <v>0</v>
      </c>
      <c r="U280" s="2206">
        <f t="shared" si="200"/>
        <v>0</v>
      </c>
      <c r="V280" s="2206">
        <f t="shared" si="201"/>
        <v>0</v>
      </c>
      <c r="W280" s="2206">
        <f t="shared" si="202"/>
        <v>0</v>
      </c>
      <c r="X280" s="2206">
        <f t="shared" si="203"/>
        <v>0</v>
      </c>
      <c r="Y280" s="2244">
        <f t="shared" si="177"/>
        <v>0</v>
      </c>
      <c r="Z280" s="2207">
        <f t="shared" si="178"/>
        <v>0</v>
      </c>
      <c r="AA280" s="2244">
        <v>0</v>
      </c>
      <c r="AB280" s="2206"/>
      <c r="AC280" s="2206"/>
      <c r="AD280" s="2206"/>
      <c r="AE280" s="2206">
        <f t="shared" si="204"/>
        <v>0</v>
      </c>
      <c r="AF280" s="2206">
        <f t="shared" si="205"/>
        <v>0</v>
      </c>
      <c r="AG280" s="2206">
        <f t="shared" si="206"/>
        <v>0</v>
      </c>
      <c r="AH280" s="2206">
        <f t="shared" si="207"/>
        <v>0</v>
      </c>
      <c r="AI280" s="2207">
        <f t="shared" si="208"/>
        <v>0</v>
      </c>
      <c r="AJ280" s="2246">
        <v>0</v>
      </c>
      <c r="AK280" s="2075"/>
      <c r="AL280" s="2075"/>
      <c r="AM280" s="2075"/>
      <c r="AN280" s="2206">
        <f t="shared" si="209"/>
        <v>0</v>
      </c>
      <c r="AO280" s="2206">
        <f t="shared" si="210"/>
        <v>0</v>
      </c>
      <c r="AP280" s="2206">
        <f t="shared" si="211"/>
        <v>0</v>
      </c>
      <c r="AQ280" s="2206">
        <f t="shared" si="212"/>
        <v>0</v>
      </c>
      <c r="AR280" s="2206">
        <f t="shared" si="213"/>
        <v>0</v>
      </c>
      <c r="AS280" s="2244">
        <v>0</v>
      </c>
      <c r="AT280" s="2075"/>
      <c r="AU280" s="2075"/>
      <c r="AV280" s="2075"/>
      <c r="AW280" s="2206">
        <f t="shared" si="214"/>
        <v>0</v>
      </c>
      <c r="AX280" s="2206">
        <f t="shared" si="215"/>
        <v>0</v>
      </c>
      <c r="AY280" s="2206">
        <f t="shared" si="216"/>
        <v>0</v>
      </c>
      <c r="AZ280" s="2206">
        <f t="shared" si="217"/>
        <v>0</v>
      </c>
      <c r="BA280" s="2206">
        <f t="shared" si="218"/>
        <v>0</v>
      </c>
      <c r="BB280" s="2244">
        <f t="shared" si="179"/>
        <v>0</v>
      </c>
      <c r="BC280" s="2207">
        <f t="shared" si="180"/>
        <v>0</v>
      </c>
      <c r="BD280" s="2244">
        <f t="shared" si="181"/>
        <v>0</v>
      </c>
      <c r="BE280" s="2207">
        <f t="shared" si="182"/>
        <v>0</v>
      </c>
      <c r="BF280" s="2246">
        <v>0</v>
      </c>
      <c r="BG280" s="2075">
        <v>0</v>
      </c>
      <c r="BH280" s="2075">
        <v>0</v>
      </c>
      <c r="BI280" s="2075">
        <v>0</v>
      </c>
      <c r="BJ280" s="2206">
        <f t="shared" si="219"/>
        <v>0</v>
      </c>
      <c r="BK280" s="2206">
        <f t="shared" si="220"/>
        <v>0</v>
      </c>
      <c r="BL280" s="2206">
        <f t="shared" si="221"/>
        <v>0</v>
      </c>
      <c r="BM280" s="2206">
        <f t="shared" si="222"/>
        <v>0</v>
      </c>
      <c r="BN280" s="2206">
        <f t="shared" si="223"/>
        <v>0</v>
      </c>
      <c r="BO280" s="2244">
        <v>0</v>
      </c>
      <c r="BP280" s="2075">
        <v>0</v>
      </c>
      <c r="BQ280" s="2075">
        <v>0</v>
      </c>
      <c r="BR280" s="2075">
        <v>0</v>
      </c>
      <c r="BS280" s="2206">
        <f t="shared" si="224"/>
        <v>0</v>
      </c>
      <c r="BT280" s="2206">
        <f t="shared" si="225"/>
        <v>0</v>
      </c>
      <c r="BU280" s="2206">
        <f t="shared" si="226"/>
        <v>0</v>
      </c>
      <c r="BV280" s="2206">
        <f t="shared" si="227"/>
        <v>0</v>
      </c>
      <c r="BW280" s="2206">
        <f t="shared" si="228"/>
        <v>0</v>
      </c>
      <c r="BX280" s="2244">
        <f t="shared" si="183"/>
        <v>0</v>
      </c>
      <c r="BY280" s="2207">
        <f t="shared" si="184"/>
        <v>0</v>
      </c>
      <c r="BZ280" s="2211">
        <f t="shared" si="185"/>
        <v>0</v>
      </c>
      <c r="CA280" s="2212">
        <f t="shared" si="186"/>
        <v>0</v>
      </c>
      <c r="CB280" s="2083"/>
      <c r="CC280" s="2083"/>
      <c r="CD280" s="2237"/>
      <c r="CF280" s="2200"/>
    </row>
    <row r="281" spans="1:94" s="1974" customFormat="1" ht="18" customHeight="1" outlineLevel="1">
      <c r="A281" s="2235" t="s">
        <v>3465</v>
      </c>
      <c r="B281" s="2235" t="b">
        <v>1</v>
      </c>
      <c r="C281" s="2201"/>
      <c r="D281" s="2236" t="s">
        <v>3466</v>
      </c>
      <c r="E281" s="2243" t="s">
        <v>3467</v>
      </c>
      <c r="F281" s="2204" t="s">
        <v>449</v>
      </c>
      <c r="G281" s="2244">
        <v>676.4</v>
      </c>
      <c r="H281" s="2206">
        <v>5570</v>
      </c>
      <c r="I281" s="2206"/>
      <c r="J281" s="2206"/>
      <c r="K281" s="2206">
        <f t="shared" si="194"/>
        <v>5570</v>
      </c>
      <c r="L281" s="2206">
        <f t="shared" si="195"/>
        <v>3767548</v>
      </c>
      <c r="M281" s="2206">
        <f t="shared" si="196"/>
        <v>3767548</v>
      </c>
      <c r="N281" s="2206">
        <f t="shared" si="197"/>
        <v>0</v>
      </c>
      <c r="O281" s="2206">
        <f t="shared" si="198"/>
        <v>0</v>
      </c>
      <c r="P281" s="2244">
        <v>676.4</v>
      </c>
      <c r="Q281" s="2206">
        <v>5570</v>
      </c>
      <c r="R281" s="2206"/>
      <c r="S281" s="2206"/>
      <c r="T281" s="2206">
        <f t="shared" si="199"/>
        <v>5570</v>
      </c>
      <c r="U281" s="2206">
        <f t="shared" si="200"/>
        <v>3767548</v>
      </c>
      <c r="V281" s="2206">
        <f t="shared" si="201"/>
        <v>3767548</v>
      </c>
      <c r="W281" s="2206">
        <f t="shared" si="202"/>
        <v>0</v>
      </c>
      <c r="X281" s="2206">
        <f t="shared" si="203"/>
        <v>0</v>
      </c>
      <c r="Y281" s="2245">
        <f t="shared" si="177"/>
        <v>0</v>
      </c>
      <c r="Z281" s="2207">
        <f t="shared" si="178"/>
        <v>0</v>
      </c>
      <c r="AA281" s="2245">
        <v>672</v>
      </c>
      <c r="AB281" s="2206">
        <v>10500</v>
      </c>
      <c r="AC281" s="2206"/>
      <c r="AD281" s="2206">
        <v>5000</v>
      </c>
      <c r="AE281" s="2206">
        <f t="shared" si="204"/>
        <v>15500</v>
      </c>
      <c r="AF281" s="2206">
        <f t="shared" si="205"/>
        <v>10416000</v>
      </c>
      <c r="AG281" s="2206">
        <f t="shared" si="206"/>
        <v>7056000</v>
      </c>
      <c r="AH281" s="2206">
        <f t="shared" si="207"/>
        <v>0</v>
      </c>
      <c r="AI281" s="2207">
        <f t="shared" si="208"/>
        <v>3360000</v>
      </c>
      <c r="AJ281" s="2246">
        <v>676.4</v>
      </c>
      <c r="AK281" s="2075">
        <v>10500</v>
      </c>
      <c r="AL281" s="2075"/>
      <c r="AM281" s="2075">
        <v>5000</v>
      </c>
      <c r="AN281" s="2206">
        <f t="shared" si="209"/>
        <v>15500</v>
      </c>
      <c r="AO281" s="2206">
        <f t="shared" si="210"/>
        <v>10484200</v>
      </c>
      <c r="AP281" s="2206">
        <f t="shared" si="211"/>
        <v>7102200</v>
      </c>
      <c r="AQ281" s="2206">
        <f t="shared" si="212"/>
        <v>0</v>
      </c>
      <c r="AR281" s="2206">
        <f t="shared" si="213"/>
        <v>3382000</v>
      </c>
      <c r="AS281" s="2245">
        <v>676.4</v>
      </c>
      <c r="AT281" s="2075">
        <v>10500</v>
      </c>
      <c r="AU281" s="2075"/>
      <c r="AV281" s="2075">
        <v>5000</v>
      </c>
      <c r="AW281" s="2206">
        <f t="shared" si="214"/>
        <v>15500</v>
      </c>
      <c r="AX281" s="2206">
        <f t="shared" si="215"/>
        <v>10484200</v>
      </c>
      <c r="AY281" s="2206">
        <f t="shared" si="216"/>
        <v>7102200</v>
      </c>
      <c r="AZ281" s="2206">
        <f t="shared" si="217"/>
        <v>0</v>
      </c>
      <c r="BA281" s="2206">
        <f t="shared" si="218"/>
        <v>3382000</v>
      </c>
      <c r="BB281" s="2245">
        <f t="shared" si="179"/>
        <v>0</v>
      </c>
      <c r="BC281" s="2207">
        <f t="shared" si="180"/>
        <v>0</v>
      </c>
      <c r="BD281" s="2245">
        <f t="shared" si="181"/>
        <v>4.3999999999999773</v>
      </c>
      <c r="BE281" s="2207">
        <f t="shared" si="182"/>
        <v>68200</v>
      </c>
      <c r="BF281" s="2246">
        <v>676.4</v>
      </c>
      <c r="BG281" s="2075">
        <v>10500</v>
      </c>
      <c r="BH281" s="2075">
        <v>0</v>
      </c>
      <c r="BI281" s="2075">
        <v>5000</v>
      </c>
      <c r="BJ281" s="2206">
        <f t="shared" si="219"/>
        <v>15500</v>
      </c>
      <c r="BK281" s="2206">
        <f t="shared" si="220"/>
        <v>10484200</v>
      </c>
      <c r="BL281" s="2206">
        <f t="shared" si="221"/>
        <v>7102200</v>
      </c>
      <c r="BM281" s="2206">
        <f t="shared" si="222"/>
        <v>0</v>
      </c>
      <c r="BN281" s="2206">
        <f t="shared" si="223"/>
        <v>3382000</v>
      </c>
      <c r="BO281" s="2245">
        <v>676.4</v>
      </c>
      <c r="BP281" s="2075">
        <v>10500</v>
      </c>
      <c r="BQ281" s="2075">
        <v>0</v>
      </c>
      <c r="BR281" s="2075">
        <v>5000</v>
      </c>
      <c r="BS281" s="2206">
        <f t="shared" si="224"/>
        <v>15500</v>
      </c>
      <c r="BT281" s="2206">
        <f t="shared" si="225"/>
        <v>10484200</v>
      </c>
      <c r="BU281" s="2206">
        <f t="shared" si="226"/>
        <v>7102200</v>
      </c>
      <c r="BV281" s="2206">
        <f t="shared" si="227"/>
        <v>0</v>
      </c>
      <c r="BW281" s="2206">
        <f t="shared" si="228"/>
        <v>3382000</v>
      </c>
      <c r="BX281" s="2245">
        <f t="shared" si="183"/>
        <v>0</v>
      </c>
      <c r="BY281" s="2207">
        <f t="shared" si="184"/>
        <v>0</v>
      </c>
      <c r="BZ281" s="2211">
        <f t="shared" si="185"/>
        <v>4.3999999999999773</v>
      </c>
      <c r="CA281" s="2212">
        <f t="shared" si="186"/>
        <v>68200</v>
      </c>
      <c r="CB281" s="2083"/>
      <c r="CC281" s="2083"/>
      <c r="CD281" s="2237"/>
      <c r="CF281" s="2200"/>
    </row>
    <row r="282" spans="1:94" s="1974" customFormat="1" ht="18" customHeight="1" outlineLevel="1">
      <c r="A282" s="2235" t="s">
        <v>3468</v>
      </c>
      <c r="B282" s="2235" t="b">
        <v>1</v>
      </c>
      <c r="C282" s="2201"/>
      <c r="D282" s="2236" t="s">
        <v>3466</v>
      </c>
      <c r="E282" s="2243" t="s">
        <v>3469</v>
      </c>
      <c r="F282" s="2204" t="s">
        <v>449</v>
      </c>
      <c r="G282" s="2244">
        <v>157.30000000000001</v>
      </c>
      <c r="H282" s="2206">
        <v>9340</v>
      </c>
      <c r="I282" s="2206"/>
      <c r="J282" s="2206"/>
      <c r="K282" s="2206">
        <f t="shared" si="194"/>
        <v>9340</v>
      </c>
      <c r="L282" s="2206">
        <f t="shared" si="195"/>
        <v>1469182</v>
      </c>
      <c r="M282" s="2206">
        <f t="shared" si="196"/>
        <v>1469182</v>
      </c>
      <c r="N282" s="2206">
        <f t="shared" si="197"/>
        <v>0</v>
      </c>
      <c r="O282" s="2206">
        <f t="shared" si="198"/>
        <v>0</v>
      </c>
      <c r="P282" s="2244">
        <v>157.30000000000001</v>
      </c>
      <c r="Q282" s="2206">
        <v>9340</v>
      </c>
      <c r="R282" s="2206"/>
      <c r="S282" s="2206"/>
      <c r="T282" s="2206">
        <f t="shared" si="199"/>
        <v>9340</v>
      </c>
      <c r="U282" s="2206">
        <f t="shared" si="200"/>
        <v>1469182</v>
      </c>
      <c r="V282" s="2206">
        <f t="shared" si="201"/>
        <v>1469182</v>
      </c>
      <c r="W282" s="2206">
        <f t="shared" si="202"/>
        <v>0</v>
      </c>
      <c r="X282" s="2206">
        <f t="shared" si="203"/>
        <v>0</v>
      </c>
      <c r="Y282" s="2245">
        <f t="shared" si="177"/>
        <v>0</v>
      </c>
      <c r="Z282" s="2207">
        <f t="shared" si="178"/>
        <v>0</v>
      </c>
      <c r="AA282" s="2245">
        <v>205.9</v>
      </c>
      <c r="AB282" s="2206">
        <v>22000</v>
      </c>
      <c r="AC282" s="2206"/>
      <c r="AD282" s="2206">
        <v>10000</v>
      </c>
      <c r="AE282" s="2206">
        <f t="shared" si="204"/>
        <v>32000</v>
      </c>
      <c r="AF282" s="2206">
        <f t="shared" si="205"/>
        <v>6588800</v>
      </c>
      <c r="AG282" s="2206">
        <f t="shared" si="206"/>
        <v>4529800</v>
      </c>
      <c r="AH282" s="2206">
        <f t="shared" si="207"/>
        <v>0</v>
      </c>
      <c r="AI282" s="2207">
        <f t="shared" si="208"/>
        <v>2059000</v>
      </c>
      <c r="AJ282" s="2246">
        <v>157.30000000000001</v>
      </c>
      <c r="AK282" s="2075">
        <v>22000</v>
      </c>
      <c r="AL282" s="2075"/>
      <c r="AM282" s="2075">
        <v>10000</v>
      </c>
      <c r="AN282" s="2206">
        <f t="shared" si="209"/>
        <v>32000</v>
      </c>
      <c r="AO282" s="2206">
        <f t="shared" si="210"/>
        <v>5033600</v>
      </c>
      <c r="AP282" s="2206">
        <f t="shared" si="211"/>
        <v>3460600</v>
      </c>
      <c r="AQ282" s="2206">
        <f t="shared" si="212"/>
        <v>0</v>
      </c>
      <c r="AR282" s="2206">
        <f t="shared" si="213"/>
        <v>1573000</v>
      </c>
      <c r="AS282" s="2245">
        <v>157.30000000000001</v>
      </c>
      <c r="AT282" s="2075">
        <v>22000</v>
      </c>
      <c r="AU282" s="2075"/>
      <c r="AV282" s="2075">
        <v>10000</v>
      </c>
      <c r="AW282" s="2206">
        <f t="shared" si="214"/>
        <v>32000</v>
      </c>
      <c r="AX282" s="2206">
        <f t="shared" si="215"/>
        <v>5033600</v>
      </c>
      <c r="AY282" s="2206">
        <f t="shared" si="216"/>
        <v>3460600</v>
      </c>
      <c r="AZ282" s="2206">
        <f t="shared" si="217"/>
        <v>0</v>
      </c>
      <c r="BA282" s="2206">
        <f t="shared" si="218"/>
        <v>1573000</v>
      </c>
      <c r="BB282" s="2245">
        <f t="shared" si="179"/>
        <v>0</v>
      </c>
      <c r="BC282" s="2207">
        <f t="shared" si="180"/>
        <v>0</v>
      </c>
      <c r="BD282" s="2245">
        <f t="shared" si="181"/>
        <v>-48.599999999999994</v>
      </c>
      <c r="BE282" s="2207">
        <f t="shared" si="182"/>
        <v>-1555200</v>
      </c>
      <c r="BF282" s="2246">
        <v>157.30000000000001</v>
      </c>
      <c r="BG282" s="2075">
        <v>22000</v>
      </c>
      <c r="BH282" s="2075">
        <v>0</v>
      </c>
      <c r="BI282" s="2075">
        <v>10000</v>
      </c>
      <c r="BJ282" s="2206">
        <f t="shared" si="219"/>
        <v>32000</v>
      </c>
      <c r="BK282" s="2206">
        <f t="shared" si="220"/>
        <v>5033600</v>
      </c>
      <c r="BL282" s="2206">
        <f t="shared" si="221"/>
        <v>3460600</v>
      </c>
      <c r="BM282" s="2206">
        <f t="shared" si="222"/>
        <v>0</v>
      </c>
      <c r="BN282" s="2206">
        <f t="shared" si="223"/>
        <v>1573000</v>
      </c>
      <c r="BO282" s="2245">
        <v>157.30000000000001</v>
      </c>
      <c r="BP282" s="2075">
        <v>22000</v>
      </c>
      <c r="BQ282" s="2075">
        <v>0</v>
      </c>
      <c r="BR282" s="2075">
        <v>10000</v>
      </c>
      <c r="BS282" s="2206">
        <f t="shared" si="224"/>
        <v>32000</v>
      </c>
      <c r="BT282" s="2206">
        <f t="shared" si="225"/>
        <v>5033600</v>
      </c>
      <c r="BU282" s="2206">
        <f t="shared" si="226"/>
        <v>3460600</v>
      </c>
      <c r="BV282" s="2206">
        <f t="shared" si="227"/>
        <v>0</v>
      </c>
      <c r="BW282" s="2206">
        <f t="shared" si="228"/>
        <v>1573000</v>
      </c>
      <c r="BX282" s="2245">
        <f t="shared" si="183"/>
        <v>0</v>
      </c>
      <c r="BY282" s="2207">
        <f t="shared" si="184"/>
        <v>0</v>
      </c>
      <c r="BZ282" s="2211">
        <f t="shared" si="185"/>
        <v>-48.599999999999994</v>
      </c>
      <c r="CA282" s="2212">
        <f t="shared" si="186"/>
        <v>-1555200</v>
      </c>
      <c r="CB282" s="2083"/>
      <c r="CC282" s="2083"/>
      <c r="CD282" s="2237"/>
      <c r="CF282" s="2200"/>
    </row>
    <row r="283" spans="1:94" s="1974" customFormat="1" ht="18" customHeight="1" outlineLevel="1">
      <c r="A283" s="2235" t="s">
        <v>3470</v>
      </c>
      <c r="B283" s="2235" t="b">
        <v>1</v>
      </c>
      <c r="C283" s="2201"/>
      <c r="D283" s="2236" t="s">
        <v>3471</v>
      </c>
      <c r="E283" s="2243" t="s">
        <v>3472</v>
      </c>
      <c r="F283" s="2204" t="s">
        <v>3473</v>
      </c>
      <c r="G283" s="2244">
        <v>0</v>
      </c>
      <c r="H283" s="2206">
        <v>500</v>
      </c>
      <c r="I283" s="2206"/>
      <c r="J283" s="2206"/>
      <c r="K283" s="2206">
        <f t="shared" si="194"/>
        <v>500</v>
      </c>
      <c r="L283" s="2206">
        <f t="shared" si="195"/>
        <v>0</v>
      </c>
      <c r="M283" s="2206">
        <f t="shared" si="196"/>
        <v>0</v>
      </c>
      <c r="N283" s="2206">
        <f t="shared" si="197"/>
        <v>0</v>
      </c>
      <c r="O283" s="2206">
        <f t="shared" si="198"/>
        <v>0</v>
      </c>
      <c r="P283" s="2244">
        <v>0</v>
      </c>
      <c r="Q283" s="2206">
        <v>500</v>
      </c>
      <c r="R283" s="2206"/>
      <c r="S283" s="2206"/>
      <c r="T283" s="2206">
        <f t="shared" si="199"/>
        <v>500</v>
      </c>
      <c r="U283" s="2206">
        <f t="shared" si="200"/>
        <v>0</v>
      </c>
      <c r="V283" s="2206">
        <f t="shared" si="201"/>
        <v>0</v>
      </c>
      <c r="W283" s="2206">
        <f t="shared" si="202"/>
        <v>0</v>
      </c>
      <c r="X283" s="2206">
        <f t="shared" si="203"/>
        <v>0</v>
      </c>
      <c r="Y283" s="2244">
        <f t="shared" si="177"/>
        <v>0</v>
      </c>
      <c r="Z283" s="2207">
        <f t="shared" si="178"/>
        <v>0</v>
      </c>
      <c r="AA283" s="2244">
        <v>112</v>
      </c>
      <c r="AB283" s="2206">
        <v>870</v>
      </c>
      <c r="AC283" s="2206"/>
      <c r="AD283" s="2206">
        <v>300</v>
      </c>
      <c r="AE283" s="2206">
        <f t="shared" si="204"/>
        <v>1170</v>
      </c>
      <c r="AF283" s="2206">
        <f t="shared" si="205"/>
        <v>131040</v>
      </c>
      <c r="AG283" s="2206">
        <f t="shared" si="206"/>
        <v>97440</v>
      </c>
      <c r="AH283" s="2206">
        <f t="shared" si="207"/>
        <v>0</v>
      </c>
      <c r="AI283" s="2207">
        <f t="shared" si="208"/>
        <v>33600</v>
      </c>
      <c r="AJ283" s="2246">
        <v>0</v>
      </c>
      <c r="AK283" s="2075">
        <v>870</v>
      </c>
      <c r="AL283" s="2075"/>
      <c r="AM283" s="2075">
        <v>300</v>
      </c>
      <c r="AN283" s="2206">
        <f t="shared" si="209"/>
        <v>1170</v>
      </c>
      <c r="AO283" s="2206">
        <f t="shared" si="210"/>
        <v>0</v>
      </c>
      <c r="AP283" s="2206">
        <f t="shared" si="211"/>
        <v>0</v>
      </c>
      <c r="AQ283" s="2206">
        <f t="shared" si="212"/>
        <v>0</v>
      </c>
      <c r="AR283" s="2206">
        <f t="shared" si="213"/>
        <v>0</v>
      </c>
      <c r="AS283" s="2244">
        <v>0</v>
      </c>
      <c r="AT283" s="2075">
        <v>870</v>
      </c>
      <c r="AU283" s="2075"/>
      <c r="AV283" s="2075">
        <v>300</v>
      </c>
      <c r="AW283" s="2206">
        <f t="shared" si="214"/>
        <v>1170</v>
      </c>
      <c r="AX283" s="2206">
        <f t="shared" si="215"/>
        <v>0</v>
      </c>
      <c r="AY283" s="2206">
        <f t="shared" si="216"/>
        <v>0</v>
      </c>
      <c r="AZ283" s="2206">
        <f t="shared" si="217"/>
        <v>0</v>
      </c>
      <c r="BA283" s="2206">
        <f t="shared" si="218"/>
        <v>0</v>
      </c>
      <c r="BB283" s="2244">
        <f t="shared" si="179"/>
        <v>0</v>
      </c>
      <c r="BC283" s="2207">
        <f t="shared" si="180"/>
        <v>0</v>
      </c>
      <c r="BD283" s="2244">
        <f t="shared" si="181"/>
        <v>-112</v>
      </c>
      <c r="BE283" s="2207">
        <f t="shared" si="182"/>
        <v>-131040</v>
      </c>
      <c r="BF283" s="2246">
        <v>0</v>
      </c>
      <c r="BG283" s="2075">
        <v>870</v>
      </c>
      <c r="BH283" s="2075">
        <v>0</v>
      </c>
      <c r="BI283" s="2075">
        <v>300</v>
      </c>
      <c r="BJ283" s="2206">
        <f t="shared" si="219"/>
        <v>1170</v>
      </c>
      <c r="BK283" s="2206">
        <f t="shared" si="220"/>
        <v>0</v>
      </c>
      <c r="BL283" s="2206">
        <f t="shared" si="221"/>
        <v>0</v>
      </c>
      <c r="BM283" s="2206">
        <f t="shared" si="222"/>
        <v>0</v>
      </c>
      <c r="BN283" s="2206">
        <f t="shared" si="223"/>
        <v>0</v>
      </c>
      <c r="BO283" s="2244">
        <v>0</v>
      </c>
      <c r="BP283" s="2075">
        <v>870</v>
      </c>
      <c r="BQ283" s="2075">
        <v>0</v>
      </c>
      <c r="BR283" s="2075">
        <v>300</v>
      </c>
      <c r="BS283" s="2206">
        <f t="shared" si="224"/>
        <v>1170</v>
      </c>
      <c r="BT283" s="2206">
        <f t="shared" si="225"/>
        <v>0</v>
      </c>
      <c r="BU283" s="2206">
        <f t="shared" si="226"/>
        <v>0</v>
      </c>
      <c r="BV283" s="2206">
        <f t="shared" si="227"/>
        <v>0</v>
      </c>
      <c r="BW283" s="2206">
        <f t="shared" si="228"/>
        <v>0</v>
      </c>
      <c r="BX283" s="2244">
        <f t="shared" si="183"/>
        <v>0</v>
      </c>
      <c r="BY283" s="2207">
        <f t="shared" si="184"/>
        <v>0</v>
      </c>
      <c r="BZ283" s="2211">
        <f t="shared" si="185"/>
        <v>-112</v>
      </c>
      <c r="CA283" s="2212">
        <f t="shared" si="186"/>
        <v>-131040</v>
      </c>
      <c r="CB283" s="2083"/>
      <c r="CC283" s="2083"/>
      <c r="CD283" s="2237"/>
      <c r="CF283" s="2200"/>
    </row>
    <row r="284" spans="1:94" s="1974" customFormat="1" ht="18" customHeight="1" outlineLevel="1">
      <c r="A284" s="2235" t="s">
        <v>3474</v>
      </c>
      <c r="B284" s="2235" t="b">
        <v>1</v>
      </c>
      <c r="C284" s="2201"/>
      <c r="D284" s="2236" t="s">
        <v>3471</v>
      </c>
      <c r="E284" s="2243" t="s">
        <v>3475</v>
      </c>
      <c r="F284" s="2204" t="s">
        <v>3473</v>
      </c>
      <c r="G284" s="2244">
        <v>0</v>
      </c>
      <c r="H284" s="2206">
        <v>500</v>
      </c>
      <c r="I284" s="2206"/>
      <c r="J284" s="2206"/>
      <c r="K284" s="2206">
        <f t="shared" si="194"/>
        <v>500</v>
      </c>
      <c r="L284" s="2206">
        <f t="shared" si="195"/>
        <v>0</v>
      </c>
      <c r="M284" s="2206">
        <f t="shared" si="196"/>
        <v>0</v>
      </c>
      <c r="N284" s="2206">
        <f t="shared" si="197"/>
        <v>0</v>
      </c>
      <c r="O284" s="2206">
        <f t="shared" si="198"/>
        <v>0</v>
      </c>
      <c r="P284" s="2244">
        <v>0</v>
      </c>
      <c r="Q284" s="2206">
        <v>500</v>
      </c>
      <c r="R284" s="2206"/>
      <c r="S284" s="2206"/>
      <c r="T284" s="2206">
        <f t="shared" si="199"/>
        <v>500</v>
      </c>
      <c r="U284" s="2206">
        <f t="shared" si="200"/>
        <v>0</v>
      </c>
      <c r="V284" s="2206">
        <f t="shared" si="201"/>
        <v>0</v>
      </c>
      <c r="W284" s="2206">
        <f t="shared" si="202"/>
        <v>0</v>
      </c>
      <c r="X284" s="2206">
        <f t="shared" si="203"/>
        <v>0</v>
      </c>
      <c r="Y284" s="2244">
        <f t="shared" si="177"/>
        <v>0</v>
      </c>
      <c r="Z284" s="2207">
        <f t="shared" si="178"/>
        <v>0</v>
      </c>
      <c r="AA284" s="2244">
        <v>46</v>
      </c>
      <c r="AB284" s="2206">
        <v>870</v>
      </c>
      <c r="AC284" s="2206"/>
      <c r="AD284" s="2206">
        <v>300</v>
      </c>
      <c r="AE284" s="2206">
        <f t="shared" si="204"/>
        <v>1170</v>
      </c>
      <c r="AF284" s="2206">
        <f t="shared" si="205"/>
        <v>53820</v>
      </c>
      <c r="AG284" s="2206">
        <f t="shared" si="206"/>
        <v>40020</v>
      </c>
      <c r="AH284" s="2206">
        <f t="shared" si="207"/>
        <v>0</v>
      </c>
      <c r="AI284" s="2207">
        <f t="shared" si="208"/>
        <v>13800</v>
      </c>
      <c r="AJ284" s="2246">
        <v>0</v>
      </c>
      <c r="AK284" s="2075">
        <v>870</v>
      </c>
      <c r="AL284" s="2075"/>
      <c r="AM284" s="2075">
        <v>300</v>
      </c>
      <c r="AN284" s="2206">
        <f t="shared" si="209"/>
        <v>1170</v>
      </c>
      <c r="AO284" s="2206">
        <f t="shared" si="210"/>
        <v>0</v>
      </c>
      <c r="AP284" s="2206">
        <f t="shared" si="211"/>
        <v>0</v>
      </c>
      <c r="AQ284" s="2206">
        <f t="shared" si="212"/>
        <v>0</v>
      </c>
      <c r="AR284" s="2206">
        <f t="shared" si="213"/>
        <v>0</v>
      </c>
      <c r="AS284" s="2244">
        <v>0</v>
      </c>
      <c r="AT284" s="2075">
        <v>870</v>
      </c>
      <c r="AU284" s="2075"/>
      <c r="AV284" s="2075">
        <v>300</v>
      </c>
      <c r="AW284" s="2206">
        <f t="shared" si="214"/>
        <v>1170</v>
      </c>
      <c r="AX284" s="2206">
        <f t="shared" si="215"/>
        <v>0</v>
      </c>
      <c r="AY284" s="2206">
        <f t="shared" si="216"/>
        <v>0</v>
      </c>
      <c r="AZ284" s="2206">
        <f t="shared" si="217"/>
        <v>0</v>
      </c>
      <c r="BA284" s="2206">
        <f t="shared" si="218"/>
        <v>0</v>
      </c>
      <c r="BB284" s="2244">
        <f t="shared" si="179"/>
        <v>0</v>
      </c>
      <c r="BC284" s="2207">
        <f t="shared" si="180"/>
        <v>0</v>
      </c>
      <c r="BD284" s="2244">
        <f t="shared" si="181"/>
        <v>-46</v>
      </c>
      <c r="BE284" s="2207">
        <f t="shared" si="182"/>
        <v>-53820</v>
      </c>
      <c r="BF284" s="2246">
        <v>0</v>
      </c>
      <c r="BG284" s="2075">
        <v>870</v>
      </c>
      <c r="BH284" s="2075">
        <v>0</v>
      </c>
      <c r="BI284" s="2075">
        <v>300</v>
      </c>
      <c r="BJ284" s="2206">
        <f t="shared" si="219"/>
        <v>1170</v>
      </c>
      <c r="BK284" s="2206">
        <f t="shared" si="220"/>
        <v>0</v>
      </c>
      <c r="BL284" s="2206">
        <f t="shared" si="221"/>
        <v>0</v>
      </c>
      <c r="BM284" s="2206">
        <f t="shared" si="222"/>
        <v>0</v>
      </c>
      <c r="BN284" s="2206">
        <f t="shared" si="223"/>
        <v>0</v>
      </c>
      <c r="BO284" s="2244">
        <v>0</v>
      </c>
      <c r="BP284" s="2075">
        <v>870</v>
      </c>
      <c r="BQ284" s="2075">
        <v>0</v>
      </c>
      <c r="BR284" s="2075">
        <v>300</v>
      </c>
      <c r="BS284" s="2206">
        <f t="shared" si="224"/>
        <v>1170</v>
      </c>
      <c r="BT284" s="2206">
        <f t="shared" si="225"/>
        <v>0</v>
      </c>
      <c r="BU284" s="2206">
        <f t="shared" si="226"/>
        <v>0</v>
      </c>
      <c r="BV284" s="2206">
        <f t="shared" si="227"/>
        <v>0</v>
      </c>
      <c r="BW284" s="2206">
        <f t="shared" si="228"/>
        <v>0</v>
      </c>
      <c r="BX284" s="2244">
        <f t="shared" si="183"/>
        <v>0</v>
      </c>
      <c r="BY284" s="2207">
        <f t="shared" si="184"/>
        <v>0</v>
      </c>
      <c r="BZ284" s="2211">
        <f t="shared" si="185"/>
        <v>-46</v>
      </c>
      <c r="CA284" s="2212">
        <f t="shared" si="186"/>
        <v>-53820</v>
      </c>
      <c r="CB284" s="2083"/>
      <c r="CC284" s="2083"/>
      <c r="CD284" s="2237"/>
      <c r="CF284" s="2200"/>
    </row>
    <row r="285" spans="1:94" s="1974" customFormat="1" ht="18" customHeight="1" outlineLevel="1">
      <c r="A285" s="2235" t="s">
        <v>3476</v>
      </c>
      <c r="B285" s="2235" t="b">
        <v>1</v>
      </c>
      <c r="C285" s="2201"/>
      <c r="D285" s="2236" t="s">
        <v>3471</v>
      </c>
      <c r="E285" s="2243" t="s">
        <v>3477</v>
      </c>
      <c r="F285" s="2204" t="s">
        <v>3473</v>
      </c>
      <c r="G285" s="2244">
        <v>0</v>
      </c>
      <c r="H285" s="2206">
        <v>500</v>
      </c>
      <c r="I285" s="2206"/>
      <c r="J285" s="2206"/>
      <c r="K285" s="2206">
        <f t="shared" si="194"/>
        <v>500</v>
      </c>
      <c r="L285" s="2206">
        <f t="shared" si="195"/>
        <v>0</v>
      </c>
      <c r="M285" s="2206">
        <f t="shared" si="196"/>
        <v>0</v>
      </c>
      <c r="N285" s="2206">
        <f t="shared" si="197"/>
        <v>0</v>
      </c>
      <c r="O285" s="2206">
        <f t="shared" si="198"/>
        <v>0</v>
      </c>
      <c r="P285" s="2244">
        <v>0</v>
      </c>
      <c r="Q285" s="2206">
        <v>500</v>
      </c>
      <c r="R285" s="2206"/>
      <c r="S285" s="2206"/>
      <c r="T285" s="2206">
        <f t="shared" si="199"/>
        <v>500</v>
      </c>
      <c r="U285" s="2206">
        <f t="shared" si="200"/>
        <v>0</v>
      </c>
      <c r="V285" s="2206">
        <f t="shared" si="201"/>
        <v>0</v>
      </c>
      <c r="W285" s="2206">
        <f t="shared" si="202"/>
        <v>0</v>
      </c>
      <c r="X285" s="2206">
        <f t="shared" si="203"/>
        <v>0</v>
      </c>
      <c r="Y285" s="2244">
        <f t="shared" si="177"/>
        <v>0</v>
      </c>
      <c r="Z285" s="2207">
        <f t="shared" si="178"/>
        <v>0</v>
      </c>
      <c r="AA285" s="2244">
        <v>6758</v>
      </c>
      <c r="AB285" s="2206">
        <v>870</v>
      </c>
      <c r="AC285" s="2206"/>
      <c r="AD285" s="2206">
        <v>300</v>
      </c>
      <c r="AE285" s="2206">
        <f t="shared" si="204"/>
        <v>1170</v>
      </c>
      <c r="AF285" s="2206">
        <f t="shared" si="205"/>
        <v>7906860</v>
      </c>
      <c r="AG285" s="2206">
        <f t="shared" si="206"/>
        <v>5879460</v>
      </c>
      <c r="AH285" s="2206">
        <f t="shared" si="207"/>
        <v>0</v>
      </c>
      <c r="AI285" s="2207">
        <f t="shared" si="208"/>
        <v>2027400</v>
      </c>
      <c r="AJ285" s="2246">
        <v>0</v>
      </c>
      <c r="AK285" s="2075">
        <v>870</v>
      </c>
      <c r="AL285" s="2075"/>
      <c r="AM285" s="2075">
        <v>300</v>
      </c>
      <c r="AN285" s="2206">
        <f t="shared" si="209"/>
        <v>1170</v>
      </c>
      <c r="AO285" s="2206">
        <f t="shared" si="210"/>
        <v>0</v>
      </c>
      <c r="AP285" s="2206">
        <f t="shared" si="211"/>
        <v>0</v>
      </c>
      <c r="AQ285" s="2206">
        <f t="shared" si="212"/>
        <v>0</v>
      </c>
      <c r="AR285" s="2206">
        <f t="shared" si="213"/>
        <v>0</v>
      </c>
      <c r="AS285" s="2244">
        <v>0</v>
      </c>
      <c r="AT285" s="2075">
        <v>870</v>
      </c>
      <c r="AU285" s="2075"/>
      <c r="AV285" s="2075">
        <v>300</v>
      </c>
      <c r="AW285" s="2206">
        <f t="shared" si="214"/>
        <v>1170</v>
      </c>
      <c r="AX285" s="2206">
        <f t="shared" si="215"/>
        <v>0</v>
      </c>
      <c r="AY285" s="2206">
        <f t="shared" si="216"/>
        <v>0</v>
      </c>
      <c r="AZ285" s="2206">
        <f t="shared" si="217"/>
        <v>0</v>
      </c>
      <c r="BA285" s="2206">
        <f t="shared" si="218"/>
        <v>0</v>
      </c>
      <c r="BB285" s="2244">
        <f t="shared" si="179"/>
        <v>0</v>
      </c>
      <c r="BC285" s="2207">
        <f t="shared" si="180"/>
        <v>0</v>
      </c>
      <c r="BD285" s="2244">
        <f t="shared" si="181"/>
        <v>-6758</v>
      </c>
      <c r="BE285" s="2207">
        <f t="shared" si="182"/>
        <v>-7906860</v>
      </c>
      <c r="BF285" s="2246">
        <v>0</v>
      </c>
      <c r="BG285" s="2075">
        <v>870</v>
      </c>
      <c r="BH285" s="2075">
        <v>0</v>
      </c>
      <c r="BI285" s="2075">
        <v>300</v>
      </c>
      <c r="BJ285" s="2206">
        <f t="shared" si="219"/>
        <v>1170</v>
      </c>
      <c r="BK285" s="2206">
        <f t="shared" si="220"/>
        <v>0</v>
      </c>
      <c r="BL285" s="2206">
        <f t="shared" si="221"/>
        <v>0</v>
      </c>
      <c r="BM285" s="2206">
        <f t="shared" si="222"/>
        <v>0</v>
      </c>
      <c r="BN285" s="2206">
        <f t="shared" si="223"/>
        <v>0</v>
      </c>
      <c r="BO285" s="2244">
        <v>0</v>
      </c>
      <c r="BP285" s="2075">
        <v>870</v>
      </c>
      <c r="BQ285" s="2075">
        <v>0</v>
      </c>
      <c r="BR285" s="2075">
        <v>300</v>
      </c>
      <c r="BS285" s="2206">
        <f t="shared" si="224"/>
        <v>1170</v>
      </c>
      <c r="BT285" s="2206">
        <f t="shared" si="225"/>
        <v>0</v>
      </c>
      <c r="BU285" s="2206">
        <f t="shared" si="226"/>
        <v>0</v>
      </c>
      <c r="BV285" s="2206">
        <f t="shared" si="227"/>
        <v>0</v>
      </c>
      <c r="BW285" s="2206">
        <f t="shared" si="228"/>
        <v>0</v>
      </c>
      <c r="BX285" s="2244">
        <f t="shared" si="183"/>
        <v>0</v>
      </c>
      <c r="BY285" s="2207">
        <f t="shared" si="184"/>
        <v>0</v>
      </c>
      <c r="BZ285" s="2211">
        <f t="shared" si="185"/>
        <v>-6758</v>
      </c>
      <c r="CA285" s="2212">
        <f t="shared" si="186"/>
        <v>-7906860</v>
      </c>
      <c r="CB285" s="2083"/>
      <c r="CC285" s="2083"/>
      <c r="CD285" s="2237"/>
      <c r="CF285" s="2200"/>
    </row>
    <row r="286" spans="1:94" s="1974" customFormat="1" ht="18" customHeight="1" outlineLevel="1">
      <c r="A286" s="2238" t="s">
        <v>3478</v>
      </c>
      <c r="B286" s="2238" t="b">
        <v>1</v>
      </c>
      <c r="C286" s="2201"/>
      <c r="D286" s="2236" t="s">
        <v>3479</v>
      </c>
      <c r="E286" s="2243" t="s">
        <v>3480</v>
      </c>
      <c r="F286" s="2204" t="s">
        <v>3473</v>
      </c>
      <c r="G286" s="2244">
        <v>7270</v>
      </c>
      <c r="H286" s="2240">
        <v>500</v>
      </c>
      <c r="I286" s="2240"/>
      <c r="J286" s="2240"/>
      <c r="K286" s="2206">
        <f t="shared" si="194"/>
        <v>500</v>
      </c>
      <c r="L286" s="2206">
        <f t="shared" si="195"/>
        <v>3635000</v>
      </c>
      <c r="M286" s="2240">
        <f t="shared" si="196"/>
        <v>3635000</v>
      </c>
      <c r="N286" s="2240">
        <f t="shared" si="197"/>
        <v>0</v>
      </c>
      <c r="O286" s="2240">
        <f t="shared" si="198"/>
        <v>0</v>
      </c>
      <c r="P286" s="2244">
        <v>7270</v>
      </c>
      <c r="Q286" s="2206">
        <v>500</v>
      </c>
      <c r="R286" s="2206"/>
      <c r="S286" s="2206"/>
      <c r="T286" s="2206">
        <f t="shared" si="199"/>
        <v>500</v>
      </c>
      <c r="U286" s="2206">
        <f t="shared" si="200"/>
        <v>3635000</v>
      </c>
      <c r="V286" s="2206">
        <f t="shared" si="201"/>
        <v>3635000</v>
      </c>
      <c r="W286" s="2206">
        <f t="shared" si="202"/>
        <v>0</v>
      </c>
      <c r="X286" s="2206">
        <f t="shared" si="203"/>
        <v>0</v>
      </c>
      <c r="Y286" s="2244">
        <f t="shared" si="177"/>
        <v>0</v>
      </c>
      <c r="Z286" s="2207">
        <f t="shared" si="178"/>
        <v>0</v>
      </c>
      <c r="AA286" s="2244"/>
      <c r="AB286" s="2206"/>
      <c r="AC286" s="2206"/>
      <c r="AD286" s="2206"/>
      <c r="AE286" s="2206">
        <f t="shared" si="204"/>
        <v>0</v>
      </c>
      <c r="AF286" s="2206">
        <f t="shared" si="205"/>
        <v>0</v>
      </c>
      <c r="AG286" s="2206">
        <f t="shared" si="206"/>
        <v>0</v>
      </c>
      <c r="AH286" s="2206">
        <f t="shared" si="207"/>
        <v>0</v>
      </c>
      <c r="AI286" s="2207">
        <f t="shared" si="208"/>
        <v>0</v>
      </c>
      <c r="AJ286" s="2246">
        <v>7270</v>
      </c>
      <c r="AK286" s="2075">
        <v>870</v>
      </c>
      <c r="AL286" s="2075"/>
      <c r="AM286" s="2075">
        <v>300</v>
      </c>
      <c r="AN286" s="2206">
        <f t="shared" si="209"/>
        <v>1170</v>
      </c>
      <c r="AO286" s="2206">
        <f t="shared" si="210"/>
        <v>8505900</v>
      </c>
      <c r="AP286" s="2206">
        <f t="shared" si="211"/>
        <v>6324900</v>
      </c>
      <c r="AQ286" s="2206">
        <f t="shared" si="212"/>
        <v>0</v>
      </c>
      <c r="AR286" s="2206">
        <f t="shared" si="213"/>
        <v>2181000</v>
      </c>
      <c r="AS286" s="2244">
        <v>7270</v>
      </c>
      <c r="AT286" s="2075">
        <v>870</v>
      </c>
      <c r="AU286" s="2075"/>
      <c r="AV286" s="2075">
        <v>300</v>
      </c>
      <c r="AW286" s="2206">
        <f t="shared" si="214"/>
        <v>1170</v>
      </c>
      <c r="AX286" s="2206">
        <f t="shared" si="215"/>
        <v>8505900</v>
      </c>
      <c r="AY286" s="2240">
        <f t="shared" si="216"/>
        <v>6324900</v>
      </c>
      <c r="AZ286" s="2240">
        <f t="shared" si="217"/>
        <v>0</v>
      </c>
      <c r="BA286" s="2240">
        <f t="shared" si="218"/>
        <v>2181000</v>
      </c>
      <c r="BB286" s="2244">
        <f t="shared" si="179"/>
        <v>0</v>
      </c>
      <c r="BC286" s="2207">
        <f t="shared" si="180"/>
        <v>0</v>
      </c>
      <c r="BD286" s="2244">
        <f t="shared" si="181"/>
        <v>7270</v>
      </c>
      <c r="BE286" s="2207"/>
      <c r="BF286" s="2246">
        <v>7270</v>
      </c>
      <c r="BG286" s="2075">
        <v>870</v>
      </c>
      <c r="BH286" s="2075">
        <v>0</v>
      </c>
      <c r="BI286" s="2075">
        <v>300</v>
      </c>
      <c r="BJ286" s="2206">
        <f t="shared" si="219"/>
        <v>1170</v>
      </c>
      <c r="BK286" s="2206">
        <f t="shared" si="220"/>
        <v>8505900</v>
      </c>
      <c r="BL286" s="2206">
        <f t="shared" si="221"/>
        <v>6324900</v>
      </c>
      <c r="BM286" s="2206">
        <f t="shared" si="222"/>
        <v>0</v>
      </c>
      <c r="BN286" s="2206">
        <f t="shared" si="223"/>
        <v>2181000</v>
      </c>
      <c r="BO286" s="2244">
        <v>7270</v>
      </c>
      <c r="BP286" s="2075">
        <v>870</v>
      </c>
      <c r="BQ286" s="2075">
        <v>0</v>
      </c>
      <c r="BR286" s="2075">
        <v>300</v>
      </c>
      <c r="BS286" s="2206">
        <f t="shared" si="224"/>
        <v>1170</v>
      </c>
      <c r="BT286" s="2206">
        <f t="shared" si="225"/>
        <v>8505900</v>
      </c>
      <c r="BU286" s="2206">
        <f t="shared" si="226"/>
        <v>6324900</v>
      </c>
      <c r="BV286" s="2206">
        <f t="shared" si="227"/>
        <v>0</v>
      </c>
      <c r="BW286" s="2206">
        <f t="shared" si="228"/>
        <v>2181000</v>
      </c>
      <c r="BX286" s="2244">
        <f t="shared" si="183"/>
        <v>0</v>
      </c>
      <c r="BY286" s="2207">
        <f t="shared" si="184"/>
        <v>0</v>
      </c>
      <c r="BZ286" s="2211">
        <f t="shared" si="185"/>
        <v>7270</v>
      </c>
      <c r="CA286" s="2212">
        <f t="shared" si="186"/>
        <v>8505900</v>
      </c>
      <c r="CB286" s="2083"/>
      <c r="CC286" s="2083"/>
      <c r="CD286" s="2237"/>
      <c r="CF286" s="2200"/>
      <c r="CJ286" s="1975"/>
      <c r="CK286" s="1975"/>
      <c r="CL286" s="1975"/>
      <c r="CM286" s="1975"/>
      <c r="CN286" s="1975"/>
      <c r="CO286" s="1975"/>
      <c r="CP286" s="1975"/>
    </row>
    <row r="287" spans="1:94" s="1974" customFormat="1" ht="18" customHeight="1" outlineLevel="1">
      <c r="A287" s="2235" t="s">
        <v>3481</v>
      </c>
      <c r="B287" s="2235" t="b">
        <v>1</v>
      </c>
      <c r="C287" s="2201"/>
      <c r="D287" s="2236" t="s">
        <v>3471</v>
      </c>
      <c r="E287" s="2243" t="s">
        <v>3482</v>
      </c>
      <c r="F287" s="2204" t="s">
        <v>3473</v>
      </c>
      <c r="G287" s="2244">
        <v>2608</v>
      </c>
      <c r="H287" s="2206">
        <v>500</v>
      </c>
      <c r="I287" s="2206"/>
      <c r="J287" s="2206"/>
      <c r="K287" s="2206">
        <f t="shared" si="194"/>
        <v>500</v>
      </c>
      <c r="L287" s="2206">
        <f t="shared" si="195"/>
        <v>1304000</v>
      </c>
      <c r="M287" s="2206">
        <f t="shared" si="196"/>
        <v>1304000</v>
      </c>
      <c r="N287" s="2206">
        <f t="shared" si="197"/>
        <v>0</v>
      </c>
      <c r="O287" s="2206">
        <f t="shared" si="198"/>
        <v>0</v>
      </c>
      <c r="P287" s="2244">
        <v>2608</v>
      </c>
      <c r="Q287" s="2206">
        <v>500</v>
      </c>
      <c r="R287" s="2206"/>
      <c r="S287" s="2206"/>
      <c r="T287" s="2206">
        <f t="shared" si="199"/>
        <v>500</v>
      </c>
      <c r="U287" s="2206">
        <f t="shared" si="200"/>
        <v>1304000</v>
      </c>
      <c r="V287" s="2206">
        <f t="shared" si="201"/>
        <v>1304000</v>
      </c>
      <c r="W287" s="2206">
        <f t="shared" si="202"/>
        <v>0</v>
      </c>
      <c r="X287" s="2206">
        <f t="shared" si="203"/>
        <v>0</v>
      </c>
      <c r="Y287" s="2244">
        <f t="shared" si="177"/>
        <v>0</v>
      </c>
      <c r="Z287" s="2207">
        <f t="shared" si="178"/>
        <v>0</v>
      </c>
      <c r="AA287" s="2244">
        <v>2270</v>
      </c>
      <c r="AB287" s="2206">
        <v>870</v>
      </c>
      <c r="AC287" s="2206"/>
      <c r="AD287" s="2206">
        <v>300</v>
      </c>
      <c r="AE287" s="2206">
        <f t="shared" si="204"/>
        <v>1170</v>
      </c>
      <c r="AF287" s="2206">
        <f t="shared" si="205"/>
        <v>2655900</v>
      </c>
      <c r="AG287" s="2206">
        <f t="shared" si="206"/>
        <v>1974900</v>
      </c>
      <c r="AH287" s="2206">
        <f t="shared" si="207"/>
        <v>0</v>
      </c>
      <c r="AI287" s="2207">
        <f t="shared" si="208"/>
        <v>681000</v>
      </c>
      <c r="AJ287" s="2246">
        <v>2608</v>
      </c>
      <c r="AK287" s="2075">
        <v>870</v>
      </c>
      <c r="AL287" s="2075"/>
      <c r="AM287" s="2075">
        <v>300</v>
      </c>
      <c r="AN287" s="2206">
        <f t="shared" si="209"/>
        <v>1170</v>
      </c>
      <c r="AO287" s="2206">
        <f t="shared" si="210"/>
        <v>3051360</v>
      </c>
      <c r="AP287" s="2206">
        <f t="shared" si="211"/>
        <v>2268960</v>
      </c>
      <c r="AQ287" s="2206">
        <f t="shared" si="212"/>
        <v>0</v>
      </c>
      <c r="AR287" s="2206">
        <f t="shared" si="213"/>
        <v>782400</v>
      </c>
      <c r="AS287" s="2244">
        <v>2608</v>
      </c>
      <c r="AT287" s="2075">
        <v>870</v>
      </c>
      <c r="AU287" s="2075"/>
      <c r="AV287" s="2075">
        <v>300</v>
      </c>
      <c r="AW287" s="2206">
        <f t="shared" si="214"/>
        <v>1170</v>
      </c>
      <c r="AX287" s="2206">
        <f t="shared" si="215"/>
        <v>3051360</v>
      </c>
      <c r="AY287" s="2206">
        <f t="shared" si="216"/>
        <v>2268960</v>
      </c>
      <c r="AZ287" s="2206">
        <f t="shared" si="217"/>
        <v>0</v>
      </c>
      <c r="BA287" s="2206">
        <f t="shared" si="218"/>
        <v>782400</v>
      </c>
      <c r="BB287" s="2244">
        <f t="shared" si="179"/>
        <v>0</v>
      </c>
      <c r="BC287" s="2207">
        <f t="shared" si="180"/>
        <v>0</v>
      </c>
      <c r="BD287" s="2244">
        <f t="shared" si="181"/>
        <v>338</v>
      </c>
      <c r="BE287" s="2207">
        <f t="shared" ref="BE287:BE350" si="229">+AX287-AF287</f>
        <v>395460</v>
      </c>
      <c r="BF287" s="2246">
        <v>2608</v>
      </c>
      <c r="BG287" s="2075">
        <v>870</v>
      </c>
      <c r="BH287" s="2075">
        <v>0</v>
      </c>
      <c r="BI287" s="2075">
        <v>300</v>
      </c>
      <c r="BJ287" s="2206">
        <f t="shared" si="219"/>
        <v>1170</v>
      </c>
      <c r="BK287" s="2206">
        <f t="shared" si="220"/>
        <v>3051360</v>
      </c>
      <c r="BL287" s="2206">
        <f t="shared" si="221"/>
        <v>2268960</v>
      </c>
      <c r="BM287" s="2206">
        <f t="shared" si="222"/>
        <v>0</v>
      </c>
      <c r="BN287" s="2206">
        <f t="shared" si="223"/>
        <v>782400</v>
      </c>
      <c r="BO287" s="2244">
        <v>2608</v>
      </c>
      <c r="BP287" s="2075">
        <v>870</v>
      </c>
      <c r="BQ287" s="2075">
        <v>0</v>
      </c>
      <c r="BR287" s="2075">
        <v>300</v>
      </c>
      <c r="BS287" s="2206">
        <f t="shared" si="224"/>
        <v>1170</v>
      </c>
      <c r="BT287" s="2206">
        <f t="shared" si="225"/>
        <v>3051360</v>
      </c>
      <c r="BU287" s="2206">
        <f t="shared" si="226"/>
        <v>2268960</v>
      </c>
      <c r="BV287" s="2206">
        <f t="shared" si="227"/>
        <v>0</v>
      </c>
      <c r="BW287" s="2206">
        <f t="shared" si="228"/>
        <v>782400</v>
      </c>
      <c r="BX287" s="2244">
        <f t="shared" si="183"/>
        <v>0</v>
      </c>
      <c r="BY287" s="2207">
        <f t="shared" si="184"/>
        <v>0</v>
      </c>
      <c r="BZ287" s="2211">
        <f t="shared" si="185"/>
        <v>338</v>
      </c>
      <c r="CA287" s="2212">
        <f t="shared" si="186"/>
        <v>395460</v>
      </c>
      <c r="CB287" s="2083"/>
      <c r="CC287" s="2083"/>
      <c r="CD287" s="2237"/>
      <c r="CF287" s="2200"/>
    </row>
    <row r="288" spans="1:94" s="1974" customFormat="1" ht="18" customHeight="1" outlineLevel="1">
      <c r="A288" s="2235" t="s">
        <v>3483</v>
      </c>
      <c r="B288" s="2235" t="b">
        <v>1</v>
      </c>
      <c r="C288" s="2201"/>
      <c r="D288" s="2236" t="s">
        <v>3471</v>
      </c>
      <c r="E288" s="2243" t="s">
        <v>3484</v>
      </c>
      <c r="F288" s="2204" t="s">
        <v>3473</v>
      </c>
      <c r="G288" s="2244">
        <v>588</v>
      </c>
      <c r="H288" s="2206">
        <v>500</v>
      </c>
      <c r="I288" s="2206"/>
      <c r="J288" s="2206"/>
      <c r="K288" s="2206">
        <f t="shared" si="194"/>
        <v>500</v>
      </c>
      <c r="L288" s="2206">
        <f t="shared" si="195"/>
        <v>294000</v>
      </c>
      <c r="M288" s="2206">
        <f t="shared" si="196"/>
        <v>294000</v>
      </c>
      <c r="N288" s="2206">
        <f t="shared" si="197"/>
        <v>0</v>
      </c>
      <c r="O288" s="2206">
        <f t="shared" si="198"/>
        <v>0</v>
      </c>
      <c r="P288" s="2244">
        <v>588</v>
      </c>
      <c r="Q288" s="2206">
        <v>500</v>
      </c>
      <c r="R288" s="2206"/>
      <c r="S288" s="2206"/>
      <c r="T288" s="2206">
        <f t="shared" si="199"/>
        <v>500</v>
      </c>
      <c r="U288" s="2206">
        <f t="shared" si="200"/>
        <v>294000</v>
      </c>
      <c r="V288" s="2206">
        <f t="shared" si="201"/>
        <v>294000</v>
      </c>
      <c r="W288" s="2206">
        <f t="shared" si="202"/>
        <v>0</v>
      </c>
      <c r="X288" s="2206">
        <f t="shared" si="203"/>
        <v>0</v>
      </c>
      <c r="Y288" s="2244">
        <f t="shared" si="177"/>
        <v>0</v>
      </c>
      <c r="Z288" s="2207">
        <f t="shared" si="178"/>
        <v>0</v>
      </c>
      <c r="AA288" s="2244">
        <v>651</v>
      </c>
      <c r="AB288" s="2206">
        <v>870</v>
      </c>
      <c r="AC288" s="2206"/>
      <c r="AD288" s="2206">
        <v>300</v>
      </c>
      <c r="AE288" s="2206">
        <f t="shared" si="204"/>
        <v>1170</v>
      </c>
      <c r="AF288" s="2206">
        <f t="shared" si="205"/>
        <v>761670</v>
      </c>
      <c r="AG288" s="2206">
        <f t="shared" si="206"/>
        <v>566370</v>
      </c>
      <c r="AH288" s="2206">
        <f t="shared" si="207"/>
        <v>0</v>
      </c>
      <c r="AI288" s="2207">
        <f t="shared" si="208"/>
        <v>195300</v>
      </c>
      <c r="AJ288" s="2246">
        <v>588</v>
      </c>
      <c r="AK288" s="2075">
        <v>870</v>
      </c>
      <c r="AL288" s="2075"/>
      <c r="AM288" s="2075">
        <v>300</v>
      </c>
      <c r="AN288" s="2206">
        <f t="shared" si="209"/>
        <v>1170</v>
      </c>
      <c r="AO288" s="2206">
        <f t="shared" si="210"/>
        <v>687960</v>
      </c>
      <c r="AP288" s="2206">
        <f t="shared" si="211"/>
        <v>511560</v>
      </c>
      <c r="AQ288" s="2206">
        <f t="shared" si="212"/>
        <v>0</v>
      </c>
      <c r="AR288" s="2206">
        <f t="shared" si="213"/>
        <v>176400</v>
      </c>
      <c r="AS288" s="2244">
        <v>588</v>
      </c>
      <c r="AT288" s="2075">
        <v>870</v>
      </c>
      <c r="AU288" s="2075"/>
      <c r="AV288" s="2075">
        <v>300</v>
      </c>
      <c r="AW288" s="2206">
        <f t="shared" si="214"/>
        <v>1170</v>
      </c>
      <c r="AX288" s="2206">
        <f t="shared" si="215"/>
        <v>687960</v>
      </c>
      <c r="AY288" s="2206">
        <f t="shared" si="216"/>
        <v>511560</v>
      </c>
      <c r="AZ288" s="2206">
        <f t="shared" si="217"/>
        <v>0</v>
      </c>
      <c r="BA288" s="2206">
        <f t="shared" si="218"/>
        <v>176400</v>
      </c>
      <c r="BB288" s="2244">
        <f t="shared" si="179"/>
        <v>0</v>
      </c>
      <c r="BC288" s="2207">
        <f t="shared" si="180"/>
        <v>0</v>
      </c>
      <c r="BD288" s="2244">
        <f t="shared" si="181"/>
        <v>-63</v>
      </c>
      <c r="BE288" s="2207">
        <f t="shared" si="229"/>
        <v>-73710</v>
      </c>
      <c r="BF288" s="2246">
        <v>588</v>
      </c>
      <c r="BG288" s="2075">
        <v>870</v>
      </c>
      <c r="BH288" s="2075">
        <v>0</v>
      </c>
      <c r="BI288" s="2075">
        <v>300</v>
      </c>
      <c r="BJ288" s="2206">
        <f t="shared" si="219"/>
        <v>1170</v>
      </c>
      <c r="BK288" s="2206">
        <f t="shared" si="220"/>
        <v>687960</v>
      </c>
      <c r="BL288" s="2206">
        <f t="shared" si="221"/>
        <v>511560</v>
      </c>
      <c r="BM288" s="2206">
        <f t="shared" si="222"/>
        <v>0</v>
      </c>
      <c r="BN288" s="2206">
        <f t="shared" si="223"/>
        <v>176400</v>
      </c>
      <c r="BO288" s="2244">
        <v>588</v>
      </c>
      <c r="BP288" s="2075">
        <v>870</v>
      </c>
      <c r="BQ288" s="2075">
        <v>0</v>
      </c>
      <c r="BR288" s="2075">
        <v>300</v>
      </c>
      <c r="BS288" s="2206">
        <f t="shared" si="224"/>
        <v>1170</v>
      </c>
      <c r="BT288" s="2206">
        <f t="shared" si="225"/>
        <v>687960</v>
      </c>
      <c r="BU288" s="2206">
        <f t="shared" si="226"/>
        <v>511560</v>
      </c>
      <c r="BV288" s="2206">
        <f t="shared" si="227"/>
        <v>0</v>
      </c>
      <c r="BW288" s="2206">
        <f t="shared" si="228"/>
        <v>176400</v>
      </c>
      <c r="BX288" s="2244">
        <f t="shared" si="183"/>
        <v>0</v>
      </c>
      <c r="BY288" s="2207">
        <f t="shared" si="184"/>
        <v>0</v>
      </c>
      <c r="BZ288" s="2211">
        <f t="shared" si="185"/>
        <v>-63</v>
      </c>
      <c r="CA288" s="2212">
        <f t="shared" si="186"/>
        <v>-73710</v>
      </c>
      <c r="CB288" s="2083"/>
      <c r="CC288" s="2083"/>
      <c r="CD288" s="2237"/>
      <c r="CF288" s="2200"/>
    </row>
    <row r="289" spans="1:94" s="1974" customFormat="1" ht="18" customHeight="1" outlineLevel="1">
      <c r="A289" s="2235" t="s">
        <v>3485</v>
      </c>
      <c r="B289" s="2235" t="b">
        <v>1</v>
      </c>
      <c r="C289" s="2201"/>
      <c r="D289" s="2236" t="s">
        <v>3471</v>
      </c>
      <c r="E289" s="2243" t="s">
        <v>3486</v>
      </c>
      <c r="F289" s="2204" t="s">
        <v>3473</v>
      </c>
      <c r="G289" s="2244">
        <v>0</v>
      </c>
      <c r="H289" s="2206">
        <v>460</v>
      </c>
      <c r="I289" s="2206"/>
      <c r="J289" s="2206"/>
      <c r="K289" s="2206">
        <f t="shared" si="194"/>
        <v>460</v>
      </c>
      <c r="L289" s="2206">
        <f t="shared" si="195"/>
        <v>0</v>
      </c>
      <c r="M289" s="2206">
        <f t="shared" si="196"/>
        <v>0</v>
      </c>
      <c r="N289" s="2206">
        <f t="shared" si="197"/>
        <v>0</v>
      </c>
      <c r="O289" s="2206">
        <f t="shared" si="198"/>
        <v>0</v>
      </c>
      <c r="P289" s="2244">
        <v>0</v>
      </c>
      <c r="Q289" s="2206">
        <v>460</v>
      </c>
      <c r="R289" s="2206"/>
      <c r="S289" s="2206"/>
      <c r="T289" s="2206">
        <f t="shared" si="199"/>
        <v>460</v>
      </c>
      <c r="U289" s="2206">
        <f t="shared" si="200"/>
        <v>0</v>
      </c>
      <c r="V289" s="2206">
        <f t="shared" si="201"/>
        <v>0</v>
      </c>
      <c r="W289" s="2206">
        <f t="shared" si="202"/>
        <v>0</v>
      </c>
      <c r="X289" s="2206">
        <f t="shared" si="203"/>
        <v>0</v>
      </c>
      <c r="Y289" s="2244">
        <f t="shared" si="177"/>
        <v>0</v>
      </c>
      <c r="Z289" s="2207">
        <f t="shared" si="178"/>
        <v>0</v>
      </c>
      <c r="AA289" s="2244">
        <v>234</v>
      </c>
      <c r="AB289" s="2206">
        <v>870</v>
      </c>
      <c r="AC289" s="2206"/>
      <c r="AD289" s="2206">
        <v>120000</v>
      </c>
      <c r="AE289" s="2206">
        <f t="shared" si="204"/>
        <v>120870</v>
      </c>
      <c r="AF289" s="2206">
        <f t="shared" si="205"/>
        <v>28283580</v>
      </c>
      <c r="AG289" s="2206">
        <f t="shared" si="206"/>
        <v>203580</v>
      </c>
      <c r="AH289" s="2206">
        <f t="shared" si="207"/>
        <v>0</v>
      </c>
      <c r="AI289" s="2207">
        <f t="shared" si="208"/>
        <v>28080000</v>
      </c>
      <c r="AJ289" s="2246">
        <v>0</v>
      </c>
      <c r="AK289" s="2075">
        <v>870</v>
      </c>
      <c r="AL289" s="2075"/>
      <c r="AM289" s="2075">
        <v>120000</v>
      </c>
      <c r="AN289" s="2206">
        <f t="shared" si="209"/>
        <v>120870</v>
      </c>
      <c r="AO289" s="2206">
        <f t="shared" si="210"/>
        <v>0</v>
      </c>
      <c r="AP289" s="2206">
        <f t="shared" si="211"/>
        <v>0</v>
      </c>
      <c r="AQ289" s="2206">
        <f t="shared" si="212"/>
        <v>0</v>
      </c>
      <c r="AR289" s="2206">
        <f t="shared" si="213"/>
        <v>0</v>
      </c>
      <c r="AS289" s="2244">
        <v>0</v>
      </c>
      <c r="AT289" s="2075">
        <v>870</v>
      </c>
      <c r="AU289" s="2075"/>
      <c r="AV289" s="2075">
        <v>120000</v>
      </c>
      <c r="AW289" s="2206">
        <f t="shared" si="214"/>
        <v>120870</v>
      </c>
      <c r="AX289" s="2206">
        <f t="shared" si="215"/>
        <v>0</v>
      </c>
      <c r="AY289" s="2206">
        <f t="shared" si="216"/>
        <v>0</v>
      </c>
      <c r="AZ289" s="2206">
        <f t="shared" si="217"/>
        <v>0</v>
      </c>
      <c r="BA289" s="2206">
        <f t="shared" si="218"/>
        <v>0</v>
      </c>
      <c r="BB289" s="2244">
        <f t="shared" si="179"/>
        <v>0</v>
      </c>
      <c r="BC289" s="2207">
        <f t="shared" si="180"/>
        <v>0</v>
      </c>
      <c r="BD289" s="2244">
        <f t="shared" si="181"/>
        <v>-234</v>
      </c>
      <c r="BE289" s="2207">
        <f t="shared" si="229"/>
        <v>-28283580</v>
      </c>
      <c r="BF289" s="2246">
        <v>0</v>
      </c>
      <c r="BG289" s="2075">
        <v>870</v>
      </c>
      <c r="BH289" s="2075">
        <v>0</v>
      </c>
      <c r="BI289" s="2075">
        <v>120000</v>
      </c>
      <c r="BJ289" s="2206">
        <f t="shared" si="219"/>
        <v>120870</v>
      </c>
      <c r="BK289" s="2206">
        <f t="shared" si="220"/>
        <v>0</v>
      </c>
      <c r="BL289" s="2206">
        <f t="shared" si="221"/>
        <v>0</v>
      </c>
      <c r="BM289" s="2206">
        <f t="shared" si="222"/>
        <v>0</v>
      </c>
      <c r="BN289" s="2206">
        <f t="shared" si="223"/>
        <v>0</v>
      </c>
      <c r="BO289" s="2244">
        <v>0</v>
      </c>
      <c r="BP289" s="2075">
        <v>870</v>
      </c>
      <c r="BQ289" s="2075">
        <v>0</v>
      </c>
      <c r="BR289" s="2075">
        <v>120000</v>
      </c>
      <c r="BS289" s="2206">
        <f t="shared" si="224"/>
        <v>120870</v>
      </c>
      <c r="BT289" s="2206">
        <f t="shared" si="225"/>
        <v>0</v>
      </c>
      <c r="BU289" s="2206">
        <f t="shared" si="226"/>
        <v>0</v>
      </c>
      <c r="BV289" s="2206">
        <f t="shared" si="227"/>
        <v>0</v>
      </c>
      <c r="BW289" s="2206">
        <f t="shared" si="228"/>
        <v>0</v>
      </c>
      <c r="BX289" s="2244">
        <f t="shared" si="183"/>
        <v>0</v>
      </c>
      <c r="BY289" s="2207">
        <f t="shared" si="184"/>
        <v>0</v>
      </c>
      <c r="BZ289" s="2211">
        <f t="shared" si="185"/>
        <v>-234</v>
      </c>
      <c r="CA289" s="2212">
        <f t="shared" si="186"/>
        <v>-28283580</v>
      </c>
      <c r="CB289" s="2083"/>
      <c r="CC289" s="2083"/>
      <c r="CD289" s="2237"/>
      <c r="CF289" s="2200"/>
    </row>
    <row r="290" spans="1:94" s="1974" customFormat="1" ht="18" customHeight="1" outlineLevel="1">
      <c r="A290" s="2238" t="s">
        <v>3487</v>
      </c>
      <c r="B290" s="2238" t="b">
        <v>1</v>
      </c>
      <c r="C290" s="2201"/>
      <c r="D290" s="2236" t="s">
        <v>3471</v>
      </c>
      <c r="E290" s="2243" t="s">
        <v>3488</v>
      </c>
      <c r="F290" s="2204" t="s">
        <v>3473</v>
      </c>
      <c r="G290" s="2244">
        <v>242</v>
      </c>
      <c r="H290" s="2240">
        <v>460</v>
      </c>
      <c r="I290" s="2240"/>
      <c r="J290" s="2240"/>
      <c r="K290" s="2206">
        <f t="shared" si="194"/>
        <v>460</v>
      </c>
      <c r="L290" s="2206">
        <f t="shared" si="195"/>
        <v>111320</v>
      </c>
      <c r="M290" s="2240">
        <f t="shared" si="196"/>
        <v>111320</v>
      </c>
      <c r="N290" s="2240">
        <f t="shared" si="197"/>
        <v>0</v>
      </c>
      <c r="O290" s="2240">
        <f t="shared" si="198"/>
        <v>0</v>
      </c>
      <c r="P290" s="2244">
        <v>242</v>
      </c>
      <c r="Q290" s="2206">
        <v>460</v>
      </c>
      <c r="R290" s="2206"/>
      <c r="S290" s="2206"/>
      <c r="T290" s="2206">
        <f t="shared" si="199"/>
        <v>460</v>
      </c>
      <c r="U290" s="2206">
        <f t="shared" si="200"/>
        <v>111320</v>
      </c>
      <c r="V290" s="2206">
        <f t="shared" si="201"/>
        <v>111320</v>
      </c>
      <c r="W290" s="2206">
        <f t="shared" si="202"/>
        <v>0</v>
      </c>
      <c r="X290" s="2206">
        <f t="shared" si="203"/>
        <v>0</v>
      </c>
      <c r="Y290" s="2244">
        <f t="shared" si="177"/>
        <v>0</v>
      </c>
      <c r="Z290" s="2207">
        <f t="shared" si="178"/>
        <v>0</v>
      </c>
      <c r="AA290" s="2244"/>
      <c r="AB290" s="2206"/>
      <c r="AC290" s="2206"/>
      <c r="AD290" s="2206"/>
      <c r="AE290" s="2206">
        <f t="shared" si="204"/>
        <v>0</v>
      </c>
      <c r="AF290" s="2206">
        <f t="shared" si="205"/>
        <v>0</v>
      </c>
      <c r="AG290" s="2206">
        <f t="shared" si="206"/>
        <v>0</v>
      </c>
      <c r="AH290" s="2206">
        <f t="shared" si="207"/>
        <v>0</v>
      </c>
      <c r="AI290" s="2207">
        <f t="shared" si="208"/>
        <v>0</v>
      </c>
      <c r="AJ290" s="2246">
        <v>242</v>
      </c>
      <c r="AK290" s="2075">
        <v>870</v>
      </c>
      <c r="AL290" s="2075">
        <v>0</v>
      </c>
      <c r="AM290" s="2075">
        <v>120000</v>
      </c>
      <c r="AN290" s="2206">
        <f t="shared" si="209"/>
        <v>120870</v>
      </c>
      <c r="AO290" s="2206">
        <f t="shared" si="210"/>
        <v>29250540</v>
      </c>
      <c r="AP290" s="2206">
        <f t="shared" si="211"/>
        <v>210540</v>
      </c>
      <c r="AQ290" s="2206">
        <f t="shared" si="212"/>
        <v>0</v>
      </c>
      <c r="AR290" s="2206">
        <f t="shared" si="213"/>
        <v>29040000</v>
      </c>
      <c r="AS290" s="2244">
        <v>242</v>
      </c>
      <c r="AT290" s="2075">
        <v>870</v>
      </c>
      <c r="AU290" s="2075">
        <v>0</v>
      </c>
      <c r="AV290" s="2075">
        <v>120000</v>
      </c>
      <c r="AW290" s="2206">
        <f t="shared" si="214"/>
        <v>120870</v>
      </c>
      <c r="AX290" s="2206">
        <f t="shared" si="215"/>
        <v>29250540</v>
      </c>
      <c r="AY290" s="2240">
        <f t="shared" si="216"/>
        <v>210540</v>
      </c>
      <c r="AZ290" s="2240">
        <f t="shared" si="217"/>
        <v>0</v>
      </c>
      <c r="BA290" s="2240">
        <f t="shared" si="218"/>
        <v>29040000</v>
      </c>
      <c r="BB290" s="2244">
        <f t="shared" si="179"/>
        <v>0</v>
      </c>
      <c r="BC290" s="2207">
        <f t="shared" si="180"/>
        <v>0</v>
      </c>
      <c r="BD290" s="2244">
        <f t="shared" si="181"/>
        <v>242</v>
      </c>
      <c r="BE290" s="2207">
        <f t="shared" si="229"/>
        <v>29250540</v>
      </c>
      <c r="BF290" s="2246">
        <v>242</v>
      </c>
      <c r="BG290" s="2075">
        <v>870</v>
      </c>
      <c r="BH290" s="2075">
        <v>0</v>
      </c>
      <c r="BI290" s="2075">
        <v>120000</v>
      </c>
      <c r="BJ290" s="2206">
        <f t="shared" si="219"/>
        <v>120870</v>
      </c>
      <c r="BK290" s="2206">
        <f t="shared" si="220"/>
        <v>29250540</v>
      </c>
      <c r="BL290" s="2206">
        <f t="shared" si="221"/>
        <v>210540</v>
      </c>
      <c r="BM290" s="2206">
        <f t="shared" si="222"/>
        <v>0</v>
      </c>
      <c r="BN290" s="2206">
        <f t="shared" si="223"/>
        <v>29040000</v>
      </c>
      <c r="BO290" s="2244">
        <v>242</v>
      </c>
      <c r="BP290" s="2075">
        <v>870</v>
      </c>
      <c r="BQ290" s="2075">
        <v>0</v>
      </c>
      <c r="BR290" s="2075">
        <v>120000</v>
      </c>
      <c r="BS290" s="2206">
        <f t="shared" si="224"/>
        <v>120870</v>
      </c>
      <c r="BT290" s="2206">
        <f t="shared" si="225"/>
        <v>29250540</v>
      </c>
      <c r="BU290" s="2206">
        <f t="shared" si="226"/>
        <v>210540</v>
      </c>
      <c r="BV290" s="2206">
        <f t="shared" si="227"/>
        <v>0</v>
      </c>
      <c r="BW290" s="2206">
        <f t="shared" si="228"/>
        <v>29040000</v>
      </c>
      <c r="BX290" s="2244">
        <f t="shared" si="183"/>
        <v>0</v>
      </c>
      <c r="BY290" s="2207">
        <f t="shared" si="184"/>
        <v>0</v>
      </c>
      <c r="BZ290" s="2211">
        <f t="shared" si="185"/>
        <v>242</v>
      </c>
      <c r="CA290" s="2212">
        <f t="shared" si="186"/>
        <v>29250540</v>
      </c>
      <c r="CB290" s="2083"/>
      <c r="CC290" s="2083"/>
      <c r="CD290" s="2237"/>
      <c r="CF290" s="2200"/>
      <c r="CJ290" s="1975"/>
      <c r="CK290" s="1975"/>
      <c r="CL290" s="1975"/>
      <c r="CM290" s="1975"/>
      <c r="CN290" s="1975"/>
      <c r="CO290" s="1975"/>
      <c r="CP290" s="1975"/>
    </row>
    <row r="291" spans="1:94" s="1974" customFormat="1" ht="18" customHeight="1" outlineLevel="1">
      <c r="A291" s="2238" t="s">
        <v>3489</v>
      </c>
      <c r="B291" s="2238" t="b">
        <v>1</v>
      </c>
      <c r="C291" s="2201"/>
      <c r="D291" s="2236" t="s">
        <v>3471</v>
      </c>
      <c r="E291" s="2243" t="s">
        <v>3490</v>
      </c>
      <c r="F291" s="2204" t="s">
        <v>3473</v>
      </c>
      <c r="G291" s="2244">
        <v>6</v>
      </c>
      <c r="H291" s="2240">
        <v>500</v>
      </c>
      <c r="I291" s="2240"/>
      <c r="J291" s="2240"/>
      <c r="K291" s="2206">
        <f t="shared" si="194"/>
        <v>500</v>
      </c>
      <c r="L291" s="2206">
        <f t="shared" si="195"/>
        <v>3000</v>
      </c>
      <c r="M291" s="2240">
        <f t="shared" si="196"/>
        <v>3000</v>
      </c>
      <c r="N291" s="2240">
        <f t="shared" si="197"/>
        <v>0</v>
      </c>
      <c r="O291" s="2240">
        <f t="shared" si="198"/>
        <v>0</v>
      </c>
      <c r="P291" s="2244">
        <v>6</v>
      </c>
      <c r="Q291" s="2206">
        <v>500</v>
      </c>
      <c r="R291" s="2206"/>
      <c r="S291" s="2206"/>
      <c r="T291" s="2206">
        <f t="shared" si="199"/>
        <v>500</v>
      </c>
      <c r="U291" s="2206">
        <f t="shared" si="200"/>
        <v>3000</v>
      </c>
      <c r="V291" s="2206">
        <f t="shared" si="201"/>
        <v>3000</v>
      </c>
      <c r="W291" s="2206">
        <f t="shared" si="202"/>
        <v>0</v>
      </c>
      <c r="X291" s="2206">
        <f t="shared" si="203"/>
        <v>0</v>
      </c>
      <c r="Y291" s="2244">
        <f t="shared" si="177"/>
        <v>0</v>
      </c>
      <c r="Z291" s="2207">
        <f t="shared" si="178"/>
        <v>0</v>
      </c>
      <c r="AA291" s="2244"/>
      <c r="AB291" s="2206"/>
      <c r="AC291" s="2206"/>
      <c r="AD291" s="2206"/>
      <c r="AE291" s="2206">
        <f t="shared" si="204"/>
        <v>0</v>
      </c>
      <c r="AF291" s="2206">
        <f t="shared" si="205"/>
        <v>0</v>
      </c>
      <c r="AG291" s="2206">
        <f t="shared" si="206"/>
        <v>0</v>
      </c>
      <c r="AH291" s="2206">
        <f t="shared" si="207"/>
        <v>0</v>
      </c>
      <c r="AI291" s="2207">
        <f t="shared" si="208"/>
        <v>0</v>
      </c>
      <c r="AJ291" s="2246">
        <v>6</v>
      </c>
      <c r="AK291" s="2075">
        <v>870</v>
      </c>
      <c r="AL291" s="2075">
        <v>0</v>
      </c>
      <c r="AM291" s="2075">
        <v>120000</v>
      </c>
      <c r="AN291" s="2206">
        <f t="shared" si="209"/>
        <v>120870</v>
      </c>
      <c r="AO291" s="2206">
        <f t="shared" si="210"/>
        <v>725220</v>
      </c>
      <c r="AP291" s="2206">
        <f t="shared" si="211"/>
        <v>5220</v>
      </c>
      <c r="AQ291" s="2206">
        <f t="shared" si="212"/>
        <v>0</v>
      </c>
      <c r="AR291" s="2206">
        <f t="shared" si="213"/>
        <v>720000</v>
      </c>
      <c r="AS291" s="2244">
        <v>6</v>
      </c>
      <c r="AT291" s="2075">
        <v>870</v>
      </c>
      <c r="AU291" s="2075">
        <v>0</v>
      </c>
      <c r="AV291" s="2075">
        <v>120000</v>
      </c>
      <c r="AW291" s="2206">
        <f t="shared" si="214"/>
        <v>120870</v>
      </c>
      <c r="AX291" s="2206">
        <f t="shared" si="215"/>
        <v>725220</v>
      </c>
      <c r="AY291" s="2240">
        <f t="shared" si="216"/>
        <v>5220</v>
      </c>
      <c r="AZ291" s="2240">
        <f t="shared" si="217"/>
        <v>0</v>
      </c>
      <c r="BA291" s="2240">
        <f t="shared" si="218"/>
        <v>720000</v>
      </c>
      <c r="BB291" s="2244">
        <f t="shared" si="179"/>
        <v>0</v>
      </c>
      <c r="BC291" s="2207">
        <f t="shared" si="180"/>
        <v>0</v>
      </c>
      <c r="BD291" s="2244">
        <f t="shared" si="181"/>
        <v>6</v>
      </c>
      <c r="BE291" s="2207">
        <f t="shared" si="229"/>
        <v>725220</v>
      </c>
      <c r="BF291" s="2246">
        <v>6</v>
      </c>
      <c r="BG291" s="2075">
        <v>870</v>
      </c>
      <c r="BH291" s="2075">
        <v>0</v>
      </c>
      <c r="BI291" s="2075">
        <v>120000</v>
      </c>
      <c r="BJ291" s="2206">
        <f t="shared" si="219"/>
        <v>120870</v>
      </c>
      <c r="BK291" s="2206">
        <f t="shared" si="220"/>
        <v>725220</v>
      </c>
      <c r="BL291" s="2206">
        <f t="shared" si="221"/>
        <v>5220</v>
      </c>
      <c r="BM291" s="2206">
        <f t="shared" si="222"/>
        <v>0</v>
      </c>
      <c r="BN291" s="2206">
        <f t="shared" si="223"/>
        <v>720000</v>
      </c>
      <c r="BO291" s="2244">
        <v>6</v>
      </c>
      <c r="BP291" s="2075">
        <v>870</v>
      </c>
      <c r="BQ291" s="2075">
        <v>0</v>
      </c>
      <c r="BR291" s="2075">
        <v>120000</v>
      </c>
      <c r="BS291" s="2206">
        <f t="shared" si="224"/>
        <v>120870</v>
      </c>
      <c r="BT291" s="2206">
        <f t="shared" si="225"/>
        <v>725220</v>
      </c>
      <c r="BU291" s="2206">
        <f t="shared" si="226"/>
        <v>5220</v>
      </c>
      <c r="BV291" s="2206">
        <f t="shared" si="227"/>
        <v>0</v>
      </c>
      <c r="BW291" s="2206">
        <f t="shared" si="228"/>
        <v>720000</v>
      </c>
      <c r="BX291" s="2244">
        <f t="shared" si="183"/>
        <v>0</v>
      </c>
      <c r="BY291" s="2207">
        <f t="shared" si="184"/>
        <v>0</v>
      </c>
      <c r="BZ291" s="2211">
        <f t="shared" si="185"/>
        <v>6</v>
      </c>
      <c r="CA291" s="2212">
        <f t="shared" si="186"/>
        <v>725220</v>
      </c>
      <c r="CB291" s="2083"/>
      <c r="CC291" s="2083"/>
      <c r="CD291" s="2237"/>
      <c r="CF291" s="2200"/>
      <c r="CJ291" s="1975"/>
      <c r="CK291" s="1975"/>
      <c r="CL291" s="1975"/>
      <c r="CM291" s="1975"/>
      <c r="CN291" s="1975"/>
      <c r="CO291" s="1975"/>
      <c r="CP291" s="1975"/>
    </row>
    <row r="292" spans="1:94" s="1974" customFormat="1" ht="18" customHeight="1" outlineLevel="1">
      <c r="A292" s="2238" t="s">
        <v>3491</v>
      </c>
      <c r="B292" s="2238" t="b">
        <v>1</v>
      </c>
      <c r="C292" s="2201"/>
      <c r="D292" s="2236" t="s">
        <v>3471</v>
      </c>
      <c r="E292" s="2243" t="s">
        <v>3492</v>
      </c>
      <c r="F292" s="2204" t="s">
        <v>3473</v>
      </c>
      <c r="G292" s="2244">
        <v>8</v>
      </c>
      <c r="H292" s="2240">
        <v>500</v>
      </c>
      <c r="I292" s="2240"/>
      <c r="J292" s="2240"/>
      <c r="K292" s="2206">
        <f t="shared" si="194"/>
        <v>500</v>
      </c>
      <c r="L292" s="2206">
        <f t="shared" si="195"/>
        <v>4000</v>
      </c>
      <c r="M292" s="2240">
        <f t="shared" si="196"/>
        <v>4000</v>
      </c>
      <c r="N292" s="2240">
        <f t="shared" si="197"/>
        <v>0</v>
      </c>
      <c r="O292" s="2240">
        <f t="shared" si="198"/>
        <v>0</v>
      </c>
      <c r="P292" s="2244">
        <v>8</v>
      </c>
      <c r="Q292" s="2206">
        <v>500</v>
      </c>
      <c r="R292" s="2206"/>
      <c r="S292" s="2206"/>
      <c r="T292" s="2206">
        <f t="shared" si="199"/>
        <v>500</v>
      </c>
      <c r="U292" s="2206">
        <f t="shared" si="200"/>
        <v>4000</v>
      </c>
      <c r="V292" s="2206">
        <f t="shared" si="201"/>
        <v>4000</v>
      </c>
      <c r="W292" s="2206">
        <f t="shared" si="202"/>
        <v>0</v>
      </c>
      <c r="X292" s="2206">
        <f t="shared" si="203"/>
        <v>0</v>
      </c>
      <c r="Y292" s="2244">
        <f t="shared" si="177"/>
        <v>0</v>
      </c>
      <c r="Z292" s="2207">
        <f t="shared" si="178"/>
        <v>0</v>
      </c>
      <c r="AA292" s="2244"/>
      <c r="AB292" s="2206"/>
      <c r="AC292" s="2206"/>
      <c r="AD292" s="2206"/>
      <c r="AE292" s="2206">
        <f t="shared" si="204"/>
        <v>0</v>
      </c>
      <c r="AF292" s="2206">
        <f t="shared" si="205"/>
        <v>0</v>
      </c>
      <c r="AG292" s="2206">
        <f t="shared" si="206"/>
        <v>0</v>
      </c>
      <c r="AH292" s="2206">
        <f t="shared" si="207"/>
        <v>0</v>
      </c>
      <c r="AI292" s="2207">
        <f t="shared" si="208"/>
        <v>0</v>
      </c>
      <c r="AJ292" s="2246">
        <v>8</v>
      </c>
      <c r="AK292" s="2075">
        <v>870</v>
      </c>
      <c r="AL292" s="2075">
        <v>0</v>
      </c>
      <c r="AM292" s="2075">
        <v>120000</v>
      </c>
      <c r="AN292" s="2206">
        <f t="shared" si="209"/>
        <v>120870</v>
      </c>
      <c r="AO292" s="2206">
        <f t="shared" si="210"/>
        <v>966960</v>
      </c>
      <c r="AP292" s="2206">
        <f t="shared" si="211"/>
        <v>6960</v>
      </c>
      <c r="AQ292" s="2206">
        <f t="shared" si="212"/>
        <v>0</v>
      </c>
      <c r="AR292" s="2206">
        <f t="shared" si="213"/>
        <v>960000</v>
      </c>
      <c r="AS292" s="2244">
        <v>8</v>
      </c>
      <c r="AT292" s="2075">
        <v>870</v>
      </c>
      <c r="AU292" s="2075">
        <v>0</v>
      </c>
      <c r="AV292" s="2075">
        <v>120000</v>
      </c>
      <c r="AW292" s="2206">
        <f t="shared" si="214"/>
        <v>120870</v>
      </c>
      <c r="AX292" s="2206">
        <f t="shared" si="215"/>
        <v>966960</v>
      </c>
      <c r="AY292" s="2240">
        <f t="shared" si="216"/>
        <v>6960</v>
      </c>
      <c r="AZ292" s="2240">
        <f t="shared" si="217"/>
        <v>0</v>
      </c>
      <c r="BA292" s="2240">
        <f t="shared" si="218"/>
        <v>960000</v>
      </c>
      <c r="BB292" s="2244">
        <f t="shared" si="179"/>
        <v>0</v>
      </c>
      <c r="BC292" s="2207">
        <f t="shared" si="180"/>
        <v>0</v>
      </c>
      <c r="BD292" s="2244">
        <f t="shared" si="181"/>
        <v>8</v>
      </c>
      <c r="BE292" s="2207">
        <f t="shared" si="229"/>
        <v>966960</v>
      </c>
      <c r="BF292" s="2246">
        <v>8</v>
      </c>
      <c r="BG292" s="2075">
        <v>870</v>
      </c>
      <c r="BH292" s="2075">
        <v>0</v>
      </c>
      <c r="BI292" s="2075">
        <v>120000</v>
      </c>
      <c r="BJ292" s="2206">
        <f t="shared" si="219"/>
        <v>120870</v>
      </c>
      <c r="BK292" s="2206">
        <f t="shared" si="220"/>
        <v>966960</v>
      </c>
      <c r="BL292" s="2206">
        <f t="shared" si="221"/>
        <v>6960</v>
      </c>
      <c r="BM292" s="2206">
        <f t="shared" si="222"/>
        <v>0</v>
      </c>
      <c r="BN292" s="2206">
        <f t="shared" si="223"/>
        <v>960000</v>
      </c>
      <c r="BO292" s="2244">
        <v>8</v>
      </c>
      <c r="BP292" s="2075">
        <v>870</v>
      </c>
      <c r="BQ292" s="2075">
        <v>0</v>
      </c>
      <c r="BR292" s="2075">
        <v>120000</v>
      </c>
      <c r="BS292" s="2206">
        <f t="shared" si="224"/>
        <v>120870</v>
      </c>
      <c r="BT292" s="2206">
        <f t="shared" si="225"/>
        <v>966960</v>
      </c>
      <c r="BU292" s="2206">
        <f t="shared" si="226"/>
        <v>6960</v>
      </c>
      <c r="BV292" s="2206">
        <f t="shared" si="227"/>
        <v>0</v>
      </c>
      <c r="BW292" s="2206">
        <f t="shared" si="228"/>
        <v>960000</v>
      </c>
      <c r="BX292" s="2244">
        <f t="shared" si="183"/>
        <v>0</v>
      </c>
      <c r="BY292" s="2207">
        <f t="shared" si="184"/>
        <v>0</v>
      </c>
      <c r="BZ292" s="2211">
        <f t="shared" si="185"/>
        <v>8</v>
      </c>
      <c r="CA292" s="2212">
        <f t="shared" si="186"/>
        <v>966960</v>
      </c>
      <c r="CB292" s="2083"/>
      <c r="CC292" s="2083"/>
      <c r="CD292" s="2237"/>
      <c r="CF292" s="2200"/>
      <c r="CJ292" s="1975"/>
      <c r="CK292" s="1975"/>
      <c r="CL292" s="1975"/>
      <c r="CM292" s="1975"/>
      <c r="CN292" s="1975"/>
      <c r="CO292" s="1975"/>
      <c r="CP292" s="1975"/>
    </row>
    <row r="293" spans="1:94" s="1974" customFormat="1" ht="18" customHeight="1" outlineLevel="1">
      <c r="A293" s="2235" t="s">
        <v>3493</v>
      </c>
      <c r="B293" s="2235" t="b">
        <v>1</v>
      </c>
      <c r="C293" s="2201"/>
      <c r="D293" s="2236" t="s">
        <v>3494</v>
      </c>
      <c r="E293" s="2243" t="s">
        <v>3495</v>
      </c>
      <c r="F293" s="2204" t="s">
        <v>444</v>
      </c>
      <c r="G293" s="2244">
        <v>5.6369999999999996</v>
      </c>
      <c r="H293" s="2206">
        <v>491380</v>
      </c>
      <c r="I293" s="2206"/>
      <c r="J293" s="2206"/>
      <c r="K293" s="2206">
        <f t="shared" si="194"/>
        <v>491380</v>
      </c>
      <c r="L293" s="2206">
        <f t="shared" si="195"/>
        <v>2769909</v>
      </c>
      <c r="M293" s="2206">
        <f t="shared" si="196"/>
        <v>2769909</v>
      </c>
      <c r="N293" s="2206">
        <f t="shared" si="197"/>
        <v>0</v>
      </c>
      <c r="O293" s="2206">
        <f t="shared" si="198"/>
        <v>0</v>
      </c>
      <c r="P293" s="2244">
        <v>5.6369999999999996</v>
      </c>
      <c r="Q293" s="2206">
        <v>491380</v>
      </c>
      <c r="R293" s="2206"/>
      <c r="S293" s="2206"/>
      <c r="T293" s="2206">
        <f t="shared" si="199"/>
        <v>491380</v>
      </c>
      <c r="U293" s="2206">
        <f t="shared" si="200"/>
        <v>2769909</v>
      </c>
      <c r="V293" s="2206">
        <f t="shared" si="201"/>
        <v>2769909</v>
      </c>
      <c r="W293" s="2206">
        <f t="shared" si="202"/>
        <v>0</v>
      </c>
      <c r="X293" s="2206">
        <f t="shared" si="203"/>
        <v>0</v>
      </c>
      <c r="Y293" s="2248">
        <f t="shared" si="177"/>
        <v>0</v>
      </c>
      <c r="Z293" s="2207">
        <f t="shared" si="178"/>
        <v>0</v>
      </c>
      <c r="AA293" s="2248">
        <v>6.2889999999999997</v>
      </c>
      <c r="AB293" s="2206">
        <v>850000</v>
      </c>
      <c r="AC293" s="2206"/>
      <c r="AD293" s="2206">
        <v>120000</v>
      </c>
      <c r="AE293" s="2206">
        <f t="shared" si="204"/>
        <v>970000</v>
      </c>
      <c r="AF293" s="2206">
        <f t="shared" si="205"/>
        <v>6100330</v>
      </c>
      <c r="AG293" s="2206">
        <f t="shared" si="206"/>
        <v>5345650</v>
      </c>
      <c r="AH293" s="2206">
        <f t="shared" si="207"/>
        <v>0</v>
      </c>
      <c r="AI293" s="2207">
        <f t="shared" si="208"/>
        <v>754680</v>
      </c>
      <c r="AJ293" s="2246">
        <v>5.6369999999999996</v>
      </c>
      <c r="AK293" s="2075">
        <v>850000</v>
      </c>
      <c r="AL293" s="2075"/>
      <c r="AM293" s="2075">
        <v>120000</v>
      </c>
      <c r="AN293" s="2206">
        <f t="shared" si="209"/>
        <v>970000</v>
      </c>
      <c r="AO293" s="2206">
        <f t="shared" si="210"/>
        <v>5467890</v>
      </c>
      <c r="AP293" s="2206">
        <f t="shared" si="211"/>
        <v>4791450</v>
      </c>
      <c r="AQ293" s="2206">
        <f t="shared" si="212"/>
        <v>0</v>
      </c>
      <c r="AR293" s="2206">
        <f t="shared" si="213"/>
        <v>676440</v>
      </c>
      <c r="AS293" s="2248">
        <v>5.6369999999999996</v>
      </c>
      <c r="AT293" s="2075">
        <v>850000</v>
      </c>
      <c r="AU293" s="2075"/>
      <c r="AV293" s="2075">
        <v>120000</v>
      </c>
      <c r="AW293" s="2206">
        <f t="shared" si="214"/>
        <v>970000</v>
      </c>
      <c r="AX293" s="2206">
        <f t="shared" si="215"/>
        <v>5467890</v>
      </c>
      <c r="AY293" s="2206">
        <f t="shared" si="216"/>
        <v>4791450</v>
      </c>
      <c r="AZ293" s="2206">
        <f t="shared" si="217"/>
        <v>0</v>
      </c>
      <c r="BA293" s="2206">
        <f t="shared" si="218"/>
        <v>676440</v>
      </c>
      <c r="BB293" s="2248">
        <f t="shared" si="179"/>
        <v>0</v>
      </c>
      <c r="BC293" s="2207">
        <f t="shared" si="180"/>
        <v>0</v>
      </c>
      <c r="BD293" s="2248">
        <f t="shared" si="181"/>
        <v>-0.65200000000000014</v>
      </c>
      <c r="BE293" s="2207">
        <f t="shared" si="229"/>
        <v>-632440</v>
      </c>
      <c r="BF293" s="2246">
        <v>5.6369999999999996</v>
      </c>
      <c r="BG293" s="2075">
        <v>850000</v>
      </c>
      <c r="BH293" s="2075">
        <v>0</v>
      </c>
      <c r="BI293" s="2075">
        <v>120000</v>
      </c>
      <c r="BJ293" s="2206">
        <f t="shared" si="219"/>
        <v>970000</v>
      </c>
      <c r="BK293" s="2206">
        <f t="shared" si="220"/>
        <v>5467890</v>
      </c>
      <c r="BL293" s="2206">
        <f t="shared" si="221"/>
        <v>4791450</v>
      </c>
      <c r="BM293" s="2206">
        <f t="shared" si="222"/>
        <v>0</v>
      </c>
      <c r="BN293" s="2206">
        <f t="shared" si="223"/>
        <v>676440</v>
      </c>
      <c r="BO293" s="2248">
        <v>5.6369999999999996</v>
      </c>
      <c r="BP293" s="2075">
        <v>850000</v>
      </c>
      <c r="BQ293" s="2075">
        <v>0</v>
      </c>
      <c r="BR293" s="2075">
        <v>120000</v>
      </c>
      <c r="BS293" s="2206">
        <f t="shared" si="224"/>
        <v>970000</v>
      </c>
      <c r="BT293" s="2206">
        <f t="shared" si="225"/>
        <v>5467890</v>
      </c>
      <c r="BU293" s="2206">
        <f t="shared" si="226"/>
        <v>4791450</v>
      </c>
      <c r="BV293" s="2206">
        <f t="shared" si="227"/>
        <v>0</v>
      </c>
      <c r="BW293" s="2206">
        <f t="shared" si="228"/>
        <v>676440</v>
      </c>
      <c r="BX293" s="2248">
        <f t="shared" si="183"/>
        <v>0</v>
      </c>
      <c r="BY293" s="2207">
        <f t="shared" si="184"/>
        <v>0</v>
      </c>
      <c r="BZ293" s="2211">
        <f t="shared" si="185"/>
        <v>-0.65200000000000014</v>
      </c>
      <c r="CA293" s="2212">
        <f t="shared" si="186"/>
        <v>-632440</v>
      </c>
      <c r="CB293" s="2083"/>
      <c r="CC293" s="2083"/>
      <c r="CD293" s="2237"/>
      <c r="CF293" s="2200"/>
    </row>
    <row r="294" spans="1:94" s="1974" customFormat="1" ht="18" customHeight="1" outlineLevel="1">
      <c r="A294" s="2235" t="s">
        <v>3496</v>
      </c>
      <c r="B294" s="2235" t="b">
        <v>1</v>
      </c>
      <c r="C294" s="2201"/>
      <c r="D294" s="2236" t="s">
        <v>3494</v>
      </c>
      <c r="E294" s="2243" t="s">
        <v>3497</v>
      </c>
      <c r="F294" s="2204" t="s">
        <v>444</v>
      </c>
      <c r="G294" s="2244">
        <v>2.4449999999999998</v>
      </c>
      <c r="H294" s="2206">
        <v>433950</v>
      </c>
      <c r="I294" s="2206"/>
      <c r="J294" s="2206"/>
      <c r="K294" s="2206">
        <f t="shared" si="194"/>
        <v>433950</v>
      </c>
      <c r="L294" s="2206">
        <f t="shared" si="195"/>
        <v>1061007</v>
      </c>
      <c r="M294" s="2206">
        <f t="shared" si="196"/>
        <v>1061007</v>
      </c>
      <c r="N294" s="2206">
        <f t="shared" si="197"/>
        <v>0</v>
      </c>
      <c r="O294" s="2206">
        <f t="shared" si="198"/>
        <v>0</v>
      </c>
      <c r="P294" s="2244">
        <v>2.4449999999999998</v>
      </c>
      <c r="Q294" s="2206">
        <v>433950</v>
      </c>
      <c r="R294" s="2206"/>
      <c r="S294" s="2206"/>
      <c r="T294" s="2206">
        <f t="shared" si="199"/>
        <v>433950</v>
      </c>
      <c r="U294" s="2206">
        <f t="shared" si="200"/>
        <v>1061007</v>
      </c>
      <c r="V294" s="2206">
        <f t="shared" si="201"/>
        <v>1061007</v>
      </c>
      <c r="W294" s="2206">
        <f t="shared" si="202"/>
        <v>0</v>
      </c>
      <c r="X294" s="2206">
        <f t="shared" si="203"/>
        <v>0</v>
      </c>
      <c r="Y294" s="2248">
        <f t="shared" si="177"/>
        <v>0</v>
      </c>
      <c r="Z294" s="2207">
        <f t="shared" si="178"/>
        <v>0</v>
      </c>
      <c r="AA294" s="2248">
        <v>2.722</v>
      </c>
      <c r="AB294" s="2206">
        <v>850000</v>
      </c>
      <c r="AC294" s="2206"/>
      <c r="AD294" s="2206">
        <v>120000</v>
      </c>
      <c r="AE294" s="2206">
        <f t="shared" si="204"/>
        <v>970000</v>
      </c>
      <c r="AF294" s="2206">
        <f t="shared" si="205"/>
        <v>2640340</v>
      </c>
      <c r="AG294" s="2206">
        <f t="shared" si="206"/>
        <v>2313700</v>
      </c>
      <c r="AH294" s="2206">
        <f t="shared" si="207"/>
        <v>0</v>
      </c>
      <c r="AI294" s="2207">
        <f t="shared" si="208"/>
        <v>326640</v>
      </c>
      <c r="AJ294" s="2246">
        <v>2.4449999999999998</v>
      </c>
      <c r="AK294" s="2075">
        <v>850000</v>
      </c>
      <c r="AL294" s="2075"/>
      <c r="AM294" s="2075">
        <v>120000</v>
      </c>
      <c r="AN294" s="2206">
        <f t="shared" si="209"/>
        <v>970000</v>
      </c>
      <c r="AO294" s="2206">
        <f t="shared" si="210"/>
        <v>2371650</v>
      </c>
      <c r="AP294" s="2206">
        <f t="shared" si="211"/>
        <v>2078250</v>
      </c>
      <c r="AQ294" s="2206">
        <f t="shared" si="212"/>
        <v>0</v>
      </c>
      <c r="AR294" s="2206">
        <f t="shared" si="213"/>
        <v>293400</v>
      </c>
      <c r="AS294" s="2248">
        <v>2.4449999999999998</v>
      </c>
      <c r="AT294" s="2075">
        <v>850000</v>
      </c>
      <c r="AU294" s="2075"/>
      <c r="AV294" s="2075">
        <v>120000</v>
      </c>
      <c r="AW294" s="2206">
        <f t="shared" si="214"/>
        <v>970000</v>
      </c>
      <c r="AX294" s="2206">
        <f t="shared" si="215"/>
        <v>2371650</v>
      </c>
      <c r="AY294" s="2206">
        <f t="shared" si="216"/>
        <v>2078250</v>
      </c>
      <c r="AZ294" s="2206">
        <f t="shared" si="217"/>
        <v>0</v>
      </c>
      <c r="BA294" s="2206">
        <f t="shared" si="218"/>
        <v>293400</v>
      </c>
      <c r="BB294" s="2248">
        <f t="shared" si="179"/>
        <v>0</v>
      </c>
      <c r="BC294" s="2207">
        <f t="shared" si="180"/>
        <v>0</v>
      </c>
      <c r="BD294" s="2248">
        <f t="shared" si="181"/>
        <v>-0.27700000000000014</v>
      </c>
      <c r="BE294" s="2207">
        <f t="shared" si="229"/>
        <v>-268690</v>
      </c>
      <c r="BF294" s="2246">
        <v>2.4449999999999998</v>
      </c>
      <c r="BG294" s="2075">
        <v>850000</v>
      </c>
      <c r="BH294" s="2075">
        <v>0</v>
      </c>
      <c r="BI294" s="2075">
        <v>120000</v>
      </c>
      <c r="BJ294" s="2206">
        <f t="shared" si="219"/>
        <v>970000</v>
      </c>
      <c r="BK294" s="2206">
        <f t="shared" si="220"/>
        <v>2371650</v>
      </c>
      <c r="BL294" s="2206">
        <f t="shared" si="221"/>
        <v>2078250</v>
      </c>
      <c r="BM294" s="2206">
        <f t="shared" si="222"/>
        <v>0</v>
      </c>
      <c r="BN294" s="2206">
        <f t="shared" si="223"/>
        <v>293400</v>
      </c>
      <c r="BO294" s="2248">
        <v>2.4449999999999998</v>
      </c>
      <c r="BP294" s="2075">
        <v>850000</v>
      </c>
      <c r="BQ294" s="2075">
        <v>0</v>
      </c>
      <c r="BR294" s="2075">
        <v>120000</v>
      </c>
      <c r="BS294" s="2206">
        <f t="shared" si="224"/>
        <v>970000</v>
      </c>
      <c r="BT294" s="2206">
        <f t="shared" si="225"/>
        <v>2371650</v>
      </c>
      <c r="BU294" s="2206">
        <f t="shared" si="226"/>
        <v>2078250</v>
      </c>
      <c r="BV294" s="2206">
        <f t="shared" si="227"/>
        <v>0</v>
      </c>
      <c r="BW294" s="2206">
        <f t="shared" si="228"/>
        <v>293400</v>
      </c>
      <c r="BX294" s="2248">
        <f t="shared" si="183"/>
        <v>0</v>
      </c>
      <c r="BY294" s="2207">
        <f t="shared" si="184"/>
        <v>0</v>
      </c>
      <c r="BZ294" s="2211">
        <f t="shared" si="185"/>
        <v>-0.27700000000000014</v>
      </c>
      <c r="CA294" s="2212">
        <f t="shared" si="186"/>
        <v>-268690</v>
      </c>
      <c r="CB294" s="2083"/>
      <c r="CC294" s="2083"/>
      <c r="CD294" s="2237"/>
      <c r="CF294" s="2200"/>
    </row>
    <row r="295" spans="1:94" s="1974" customFormat="1" ht="18" customHeight="1" outlineLevel="1">
      <c r="A295" s="2235" t="s">
        <v>3498</v>
      </c>
      <c r="B295" s="2235" t="b">
        <v>1</v>
      </c>
      <c r="C295" s="2201"/>
      <c r="D295" s="2236" t="s">
        <v>3494</v>
      </c>
      <c r="E295" s="2243" t="s">
        <v>3499</v>
      </c>
      <c r="F295" s="2204" t="s">
        <v>444</v>
      </c>
      <c r="G295" s="2244">
        <v>2.8730000000000002</v>
      </c>
      <c r="H295" s="2206">
        <v>491380</v>
      </c>
      <c r="I295" s="2206"/>
      <c r="J295" s="2206"/>
      <c r="K295" s="2206">
        <f t="shared" si="194"/>
        <v>491380</v>
      </c>
      <c r="L295" s="2206">
        <f t="shared" si="195"/>
        <v>1411734</v>
      </c>
      <c r="M295" s="2206">
        <f t="shared" si="196"/>
        <v>1411734</v>
      </c>
      <c r="N295" s="2206">
        <f t="shared" si="197"/>
        <v>0</v>
      </c>
      <c r="O295" s="2206">
        <f t="shared" si="198"/>
        <v>0</v>
      </c>
      <c r="P295" s="2244">
        <v>2.8730000000000002</v>
      </c>
      <c r="Q295" s="2206">
        <v>491380</v>
      </c>
      <c r="R295" s="2206"/>
      <c r="S295" s="2206"/>
      <c r="T295" s="2206">
        <f t="shared" si="199"/>
        <v>491380</v>
      </c>
      <c r="U295" s="2206">
        <f t="shared" si="200"/>
        <v>1411734</v>
      </c>
      <c r="V295" s="2206">
        <f t="shared" si="201"/>
        <v>1411734</v>
      </c>
      <c r="W295" s="2206">
        <f t="shared" si="202"/>
        <v>0</v>
      </c>
      <c r="X295" s="2206">
        <f t="shared" si="203"/>
        <v>0</v>
      </c>
      <c r="Y295" s="2248">
        <f t="shared" si="177"/>
        <v>0</v>
      </c>
      <c r="Z295" s="2207">
        <f t="shared" si="178"/>
        <v>0</v>
      </c>
      <c r="AA295" s="2248">
        <v>3.3439999999999999</v>
      </c>
      <c r="AB295" s="2206">
        <v>850000</v>
      </c>
      <c r="AC295" s="2206"/>
      <c r="AD295" s="2206">
        <v>120000</v>
      </c>
      <c r="AE295" s="2206">
        <f t="shared" si="204"/>
        <v>970000</v>
      </c>
      <c r="AF295" s="2206">
        <f t="shared" si="205"/>
        <v>3243680</v>
      </c>
      <c r="AG295" s="2206">
        <f t="shared" si="206"/>
        <v>2842400</v>
      </c>
      <c r="AH295" s="2206">
        <f t="shared" si="207"/>
        <v>0</v>
      </c>
      <c r="AI295" s="2207">
        <f t="shared" si="208"/>
        <v>401280</v>
      </c>
      <c r="AJ295" s="2246">
        <v>2.8730000000000002</v>
      </c>
      <c r="AK295" s="2075">
        <v>850000</v>
      </c>
      <c r="AL295" s="2075"/>
      <c r="AM295" s="2075">
        <v>120000</v>
      </c>
      <c r="AN295" s="2206">
        <f t="shared" si="209"/>
        <v>970000</v>
      </c>
      <c r="AO295" s="2206">
        <f t="shared" si="210"/>
        <v>2786810</v>
      </c>
      <c r="AP295" s="2206">
        <f t="shared" si="211"/>
        <v>2442050</v>
      </c>
      <c r="AQ295" s="2206">
        <f t="shared" si="212"/>
        <v>0</v>
      </c>
      <c r="AR295" s="2206">
        <f t="shared" si="213"/>
        <v>344760</v>
      </c>
      <c r="AS295" s="2248">
        <v>2.8730000000000002</v>
      </c>
      <c r="AT295" s="2075">
        <v>850000</v>
      </c>
      <c r="AU295" s="2075"/>
      <c r="AV295" s="2075">
        <v>120000</v>
      </c>
      <c r="AW295" s="2206">
        <f t="shared" si="214"/>
        <v>970000</v>
      </c>
      <c r="AX295" s="2206">
        <f t="shared" si="215"/>
        <v>2786810</v>
      </c>
      <c r="AY295" s="2206">
        <f t="shared" si="216"/>
        <v>2442050</v>
      </c>
      <c r="AZ295" s="2206">
        <f t="shared" si="217"/>
        <v>0</v>
      </c>
      <c r="BA295" s="2206">
        <f t="shared" si="218"/>
        <v>344760</v>
      </c>
      <c r="BB295" s="2248">
        <f t="shared" si="179"/>
        <v>0</v>
      </c>
      <c r="BC295" s="2207">
        <f t="shared" si="180"/>
        <v>0</v>
      </c>
      <c r="BD295" s="2248">
        <f t="shared" si="181"/>
        <v>-0.47099999999999964</v>
      </c>
      <c r="BE295" s="2207">
        <f t="shared" si="229"/>
        <v>-456870</v>
      </c>
      <c r="BF295" s="2246">
        <v>2.8730000000000002</v>
      </c>
      <c r="BG295" s="2075">
        <v>850000</v>
      </c>
      <c r="BH295" s="2075">
        <v>0</v>
      </c>
      <c r="BI295" s="2075">
        <v>120000</v>
      </c>
      <c r="BJ295" s="2206">
        <f t="shared" si="219"/>
        <v>970000</v>
      </c>
      <c r="BK295" s="2206">
        <f t="shared" si="220"/>
        <v>2786810</v>
      </c>
      <c r="BL295" s="2206">
        <f t="shared" si="221"/>
        <v>2442050</v>
      </c>
      <c r="BM295" s="2206">
        <f t="shared" si="222"/>
        <v>0</v>
      </c>
      <c r="BN295" s="2206">
        <f t="shared" si="223"/>
        <v>344760</v>
      </c>
      <c r="BO295" s="2248">
        <v>2.8730000000000002</v>
      </c>
      <c r="BP295" s="2075">
        <v>850000</v>
      </c>
      <c r="BQ295" s="2075">
        <v>0</v>
      </c>
      <c r="BR295" s="2075">
        <v>120000</v>
      </c>
      <c r="BS295" s="2206">
        <f t="shared" si="224"/>
        <v>970000</v>
      </c>
      <c r="BT295" s="2206">
        <f t="shared" si="225"/>
        <v>2786810</v>
      </c>
      <c r="BU295" s="2206">
        <f t="shared" si="226"/>
        <v>2442050</v>
      </c>
      <c r="BV295" s="2206">
        <f t="shared" si="227"/>
        <v>0</v>
      </c>
      <c r="BW295" s="2206">
        <f t="shared" si="228"/>
        <v>344760</v>
      </c>
      <c r="BX295" s="2248">
        <f t="shared" si="183"/>
        <v>0</v>
      </c>
      <c r="BY295" s="2207">
        <f t="shared" si="184"/>
        <v>0</v>
      </c>
      <c r="BZ295" s="2211">
        <f t="shared" si="185"/>
        <v>-0.47099999999999964</v>
      </c>
      <c r="CA295" s="2212">
        <f t="shared" si="186"/>
        <v>-456870</v>
      </c>
      <c r="CB295" s="2083"/>
      <c r="CC295" s="2083"/>
      <c r="CD295" s="2237"/>
      <c r="CF295" s="2200"/>
    </row>
    <row r="296" spans="1:94" s="1974" customFormat="1" ht="18" customHeight="1" outlineLevel="1">
      <c r="A296" s="2235" t="s">
        <v>3500</v>
      </c>
      <c r="B296" s="2235" t="b">
        <v>1</v>
      </c>
      <c r="C296" s="2201"/>
      <c r="D296" s="2236" t="s">
        <v>3494</v>
      </c>
      <c r="E296" s="2303" t="s">
        <v>3501</v>
      </c>
      <c r="F296" s="2204" t="s">
        <v>444</v>
      </c>
      <c r="G296" s="2244">
        <v>0.61599999999999999</v>
      </c>
      <c r="H296" s="2206">
        <v>491380</v>
      </c>
      <c r="I296" s="2206"/>
      <c r="J296" s="2206"/>
      <c r="K296" s="2206">
        <f t="shared" si="194"/>
        <v>491380</v>
      </c>
      <c r="L296" s="2206">
        <f t="shared" si="195"/>
        <v>302690</v>
      </c>
      <c r="M296" s="2206">
        <f t="shared" si="196"/>
        <v>302690</v>
      </c>
      <c r="N296" s="2206">
        <f t="shared" si="197"/>
        <v>0</v>
      </c>
      <c r="O296" s="2206">
        <f t="shared" si="198"/>
        <v>0</v>
      </c>
      <c r="P296" s="2244">
        <v>0.61599999999999999</v>
      </c>
      <c r="Q296" s="2206">
        <v>491380</v>
      </c>
      <c r="R296" s="2206"/>
      <c r="S296" s="2206"/>
      <c r="T296" s="2206">
        <f t="shared" si="199"/>
        <v>491380</v>
      </c>
      <c r="U296" s="2206">
        <f t="shared" si="200"/>
        <v>302690</v>
      </c>
      <c r="V296" s="2206">
        <f t="shared" si="201"/>
        <v>302690</v>
      </c>
      <c r="W296" s="2206">
        <f t="shared" si="202"/>
        <v>0</v>
      </c>
      <c r="X296" s="2206">
        <f t="shared" si="203"/>
        <v>0</v>
      </c>
      <c r="Y296" s="2248">
        <f t="shared" si="177"/>
        <v>0</v>
      </c>
      <c r="Z296" s="2207">
        <f t="shared" si="178"/>
        <v>0</v>
      </c>
      <c r="AA296" s="2248">
        <v>0.45200000000000001</v>
      </c>
      <c r="AB296" s="2206">
        <v>850000</v>
      </c>
      <c r="AC296" s="2206"/>
      <c r="AD296" s="2206">
        <v>120000</v>
      </c>
      <c r="AE296" s="2206">
        <f t="shared" si="204"/>
        <v>970000</v>
      </c>
      <c r="AF296" s="2206">
        <f t="shared" si="205"/>
        <v>438440</v>
      </c>
      <c r="AG296" s="2206">
        <f t="shared" si="206"/>
        <v>384200</v>
      </c>
      <c r="AH296" s="2206">
        <f t="shared" si="207"/>
        <v>0</v>
      </c>
      <c r="AI296" s="2207">
        <f t="shared" si="208"/>
        <v>54240</v>
      </c>
      <c r="AJ296" s="2246">
        <v>0.61599999999999999</v>
      </c>
      <c r="AK296" s="2075">
        <v>850000</v>
      </c>
      <c r="AL296" s="2075"/>
      <c r="AM296" s="2075">
        <v>120000</v>
      </c>
      <c r="AN296" s="2206">
        <f t="shared" si="209"/>
        <v>970000</v>
      </c>
      <c r="AO296" s="2206">
        <f t="shared" si="210"/>
        <v>597520</v>
      </c>
      <c r="AP296" s="2206">
        <f t="shared" si="211"/>
        <v>523600</v>
      </c>
      <c r="AQ296" s="2206">
        <f t="shared" si="212"/>
        <v>0</v>
      </c>
      <c r="AR296" s="2206">
        <f t="shared" si="213"/>
        <v>73920</v>
      </c>
      <c r="AS296" s="2248">
        <v>0.61599999999999999</v>
      </c>
      <c r="AT296" s="2075">
        <v>850000</v>
      </c>
      <c r="AU296" s="2075"/>
      <c r="AV296" s="2075">
        <v>120000</v>
      </c>
      <c r="AW296" s="2206">
        <f t="shared" si="214"/>
        <v>970000</v>
      </c>
      <c r="AX296" s="2206">
        <f t="shared" si="215"/>
        <v>597520</v>
      </c>
      <c r="AY296" s="2206">
        <f t="shared" si="216"/>
        <v>523600</v>
      </c>
      <c r="AZ296" s="2206">
        <f t="shared" si="217"/>
        <v>0</v>
      </c>
      <c r="BA296" s="2206">
        <f t="shared" si="218"/>
        <v>73920</v>
      </c>
      <c r="BB296" s="2248">
        <f t="shared" si="179"/>
        <v>0</v>
      </c>
      <c r="BC296" s="2207">
        <f t="shared" si="180"/>
        <v>0</v>
      </c>
      <c r="BD296" s="2248">
        <f t="shared" si="181"/>
        <v>0.16399999999999998</v>
      </c>
      <c r="BE296" s="2207">
        <f t="shared" si="229"/>
        <v>159080</v>
      </c>
      <c r="BF296" s="2246">
        <v>0.61599999999999999</v>
      </c>
      <c r="BG296" s="2075">
        <v>850000</v>
      </c>
      <c r="BH296" s="2075">
        <v>0</v>
      </c>
      <c r="BI296" s="2075">
        <v>120000</v>
      </c>
      <c r="BJ296" s="2206">
        <f t="shared" si="219"/>
        <v>970000</v>
      </c>
      <c r="BK296" s="2206">
        <f t="shared" si="220"/>
        <v>597520</v>
      </c>
      <c r="BL296" s="2206">
        <f t="shared" si="221"/>
        <v>523600</v>
      </c>
      <c r="BM296" s="2206">
        <f t="shared" si="222"/>
        <v>0</v>
      </c>
      <c r="BN296" s="2206">
        <f t="shared" si="223"/>
        <v>73920</v>
      </c>
      <c r="BO296" s="2248">
        <v>0.61599999999999999</v>
      </c>
      <c r="BP296" s="2075">
        <v>850000</v>
      </c>
      <c r="BQ296" s="2075">
        <v>0</v>
      </c>
      <c r="BR296" s="2075">
        <v>120000</v>
      </c>
      <c r="BS296" s="2206">
        <f t="shared" si="224"/>
        <v>970000</v>
      </c>
      <c r="BT296" s="2206">
        <f t="shared" si="225"/>
        <v>597520</v>
      </c>
      <c r="BU296" s="2206">
        <f t="shared" si="226"/>
        <v>523600</v>
      </c>
      <c r="BV296" s="2206">
        <f t="shared" si="227"/>
        <v>0</v>
      </c>
      <c r="BW296" s="2206">
        <f t="shared" si="228"/>
        <v>73920</v>
      </c>
      <c r="BX296" s="2248">
        <f t="shared" si="183"/>
        <v>0</v>
      </c>
      <c r="BY296" s="2207">
        <f t="shared" si="184"/>
        <v>0</v>
      </c>
      <c r="BZ296" s="2211">
        <f t="shared" si="185"/>
        <v>0.16399999999999998</v>
      </c>
      <c r="CA296" s="2212">
        <f t="shared" si="186"/>
        <v>159080</v>
      </c>
      <c r="CB296" s="2083"/>
      <c r="CC296" s="2083"/>
      <c r="CD296" s="2237"/>
      <c r="CF296" s="2200"/>
    </row>
    <row r="297" spans="1:94" s="1974" customFormat="1" ht="18" customHeight="1" outlineLevel="1">
      <c r="A297" s="2235" t="s">
        <v>3502</v>
      </c>
      <c r="B297" s="2235" t="b">
        <v>1</v>
      </c>
      <c r="C297" s="2201"/>
      <c r="D297" s="2236" t="s">
        <v>3494</v>
      </c>
      <c r="E297" s="2243" t="s">
        <v>3503</v>
      </c>
      <c r="F297" s="2204" t="s">
        <v>444</v>
      </c>
      <c r="G297" s="2244">
        <v>10.372</v>
      </c>
      <c r="H297" s="2206">
        <v>491380</v>
      </c>
      <c r="I297" s="2206"/>
      <c r="J297" s="2206"/>
      <c r="K297" s="2206">
        <f t="shared" si="194"/>
        <v>491380</v>
      </c>
      <c r="L297" s="2206">
        <f t="shared" si="195"/>
        <v>5096593</v>
      </c>
      <c r="M297" s="2206">
        <f t="shared" si="196"/>
        <v>5096593</v>
      </c>
      <c r="N297" s="2206">
        <f t="shared" si="197"/>
        <v>0</v>
      </c>
      <c r="O297" s="2206">
        <f t="shared" si="198"/>
        <v>0</v>
      </c>
      <c r="P297" s="2244">
        <v>10.372</v>
      </c>
      <c r="Q297" s="2206">
        <v>491380</v>
      </c>
      <c r="R297" s="2206"/>
      <c r="S297" s="2206"/>
      <c r="T297" s="2206">
        <f t="shared" si="199"/>
        <v>491380</v>
      </c>
      <c r="U297" s="2206">
        <f t="shared" si="200"/>
        <v>5096593</v>
      </c>
      <c r="V297" s="2206">
        <f t="shared" si="201"/>
        <v>5096593</v>
      </c>
      <c r="W297" s="2206">
        <f t="shared" si="202"/>
        <v>0</v>
      </c>
      <c r="X297" s="2206">
        <f t="shared" si="203"/>
        <v>0</v>
      </c>
      <c r="Y297" s="2248">
        <f t="shared" si="177"/>
        <v>0</v>
      </c>
      <c r="Z297" s="2207">
        <f t="shared" si="178"/>
        <v>0</v>
      </c>
      <c r="AA297" s="2248">
        <v>11.778</v>
      </c>
      <c r="AB297" s="2206">
        <v>850000</v>
      </c>
      <c r="AC297" s="2206"/>
      <c r="AD297" s="2206">
        <v>120000</v>
      </c>
      <c r="AE297" s="2206">
        <f t="shared" si="204"/>
        <v>970000</v>
      </c>
      <c r="AF297" s="2206">
        <f t="shared" si="205"/>
        <v>11424660</v>
      </c>
      <c r="AG297" s="2206">
        <f t="shared" si="206"/>
        <v>10011300</v>
      </c>
      <c r="AH297" s="2206">
        <f t="shared" si="207"/>
        <v>0</v>
      </c>
      <c r="AI297" s="2207">
        <f t="shared" si="208"/>
        <v>1413360</v>
      </c>
      <c r="AJ297" s="2246">
        <v>10.372</v>
      </c>
      <c r="AK297" s="2075">
        <v>850000</v>
      </c>
      <c r="AL297" s="2075"/>
      <c r="AM297" s="2075">
        <v>120000</v>
      </c>
      <c r="AN297" s="2206">
        <f t="shared" si="209"/>
        <v>970000</v>
      </c>
      <c r="AO297" s="2206">
        <f t="shared" si="210"/>
        <v>10060840</v>
      </c>
      <c r="AP297" s="2206">
        <f t="shared" si="211"/>
        <v>8816200</v>
      </c>
      <c r="AQ297" s="2206">
        <f t="shared" si="212"/>
        <v>0</v>
      </c>
      <c r="AR297" s="2206">
        <f t="shared" si="213"/>
        <v>1244640</v>
      </c>
      <c r="AS297" s="2248">
        <v>10.372</v>
      </c>
      <c r="AT297" s="2075">
        <v>850000</v>
      </c>
      <c r="AU297" s="2075"/>
      <c r="AV297" s="2075">
        <v>120000</v>
      </c>
      <c r="AW297" s="2206">
        <f t="shared" si="214"/>
        <v>970000</v>
      </c>
      <c r="AX297" s="2206">
        <f t="shared" si="215"/>
        <v>10060840</v>
      </c>
      <c r="AY297" s="2206">
        <f t="shared" si="216"/>
        <v>8816200</v>
      </c>
      <c r="AZ297" s="2206">
        <f t="shared" si="217"/>
        <v>0</v>
      </c>
      <c r="BA297" s="2206">
        <f t="shared" si="218"/>
        <v>1244640</v>
      </c>
      <c r="BB297" s="2248">
        <f t="shared" si="179"/>
        <v>0</v>
      </c>
      <c r="BC297" s="2207">
        <f t="shared" si="180"/>
        <v>0</v>
      </c>
      <c r="BD297" s="2248">
        <f t="shared" si="181"/>
        <v>-1.4060000000000006</v>
      </c>
      <c r="BE297" s="2207">
        <f t="shared" si="229"/>
        <v>-1363820</v>
      </c>
      <c r="BF297" s="2246">
        <v>10.372</v>
      </c>
      <c r="BG297" s="2075">
        <v>850000</v>
      </c>
      <c r="BH297" s="2075">
        <v>0</v>
      </c>
      <c r="BI297" s="2075">
        <v>120000</v>
      </c>
      <c r="BJ297" s="2206">
        <f t="shared" si="219"/>
        <v>970000</v>
      </c>
      <c r="BK297" s="2206">
        <f t="shared" si="220"/>
        <v>10060840</v>
      </c>
      <c r="BL297" s="2206">
        <f t="shared" si="221"/>
        <v>8816200</v>
      </c>
      <c r="BM297" s="2206">
        <f t="shared" si="222"/>
        <v>0</v>
      </c>
      <c r="BN297" s="2206">
        <f t="shared" si="223"/>
        <v>1244640</v>
      </c>
      <c r="BO297" s="2248">
        <v>10.372</v>
      </c>
      <c r="BP297" s="2075">
        <v>850000</v>
      </c>
      <c r="BQ297" s="2075">
        <v>0</v>
      </c>
      <c r="BR297" s="2075">
        <v>120000</v>
      </c>
      <c r="BS297" s="2206">
        <f t="shared" si="224"/>
        <v>970000</v>
      </c>
      <c r="BT297" s="2206">
        <f t="shared" si="225"/>
        <v>10060840</v>
      </c>
      <c r="BU297" s="2206">
        <f t="shared" si="226"/>
        <v>8816200</v>
      </c>
      <c r="BV297" s="2206">
        <f t="shared" si="227"/>
        <v>0</v>
      </c>
      <c r="BW297" s="2206">
        <f t="shared" si="228"/>
        <v>1244640</v>
      </c>
      <c r="BX297" s="2248">
        <f t="shared" si="183"/>
        <v>0</v>
      </c>
      <c r="BY297" s="2207">
        <f t="shared" si="184"/>
        <v>0</v>
      </c>
      <c r="BZ297" s="2211">
        <f t="shared" si="185"/>
        <v>-1.4060000000000006</v>
      </c>
      <c r="CA297" s="2212">
        <f t="shared" si="186"/>
        <v>-1363820</v>
      </c>
      <c r="CB297" s="2083"/>
      <c r="CC297" s="2083"/>
      <c r="CD297" s="2237"/>
      <c r="CF297" s="2200"/>
    </row>
    <row r="298" spans="1:94" s="1974" customFormat="1" ht="18" customHeight="1" outlineLevel="1">
      <c r="A298" s="2235" t="s">
        <v>3504</v>
      </c>
      <c r="B298" s="2235" t="b">
        <v>1</v>
      </c>
      <c r="C298" s="2201"/>
      <c r="D298" s="2236" t="s">
        <v>3494</v>
      </c>
      <c r="E298" s="2243" t="s">
        <v>3505</v>
      </c>
      <c r="F298" s="2204" t="s">
        <v>444</v>
      </c>
      <c r="G298" s="2244">
        <v>0</v>
      </c>
      <c r="H298" s="2206">
        <v>491380</v>
      </c>
      <c r="I298" s="2206"/>
      <c r="J298" s="2206"/>
      <c r="K298" s="2206">
        <f t="shared" si="194"/>
        <v>491380</v>
      </c>
      <c r="L298" s="2206">
        <f t="shared" si="195"/>
        <v>0</v>
      </c>
      <c r="M298" s="2206">
        <f t="shared" si="196"/>
        <v>0</v>
      </c>
      <c r="N298" s="2206">
        <f t="shared" si="197"/>
        <v>0</v>
      </c>
      <c r="O298" s="2206">
        <f t="shared" si="198"/>
        <v>0</v>
      </c>
      <c r="P298" s="2244">
        <v>0</v>
      </c>
      <c r="Q298" s="2206">
        <v>491380</v>
      </c>
      <c r="R298" s="2206"/>
      <c r="S298" s="2206"/>
      <c r="T298" s="2206">
        <f t="shared" si="199"/>
        <v>491380</v>
      </c>
      <c r="U298" s="2206">
        <f t="shared" si="200"/>
        <v>0</v>
      </c>
      <c r="V298" s="2206">
        <f t="shared" si="201"/>
        <v>0</v>
      </c>
      <c r="W298" s="2206">
        <f t="shared" si="202"/>
        <v>0</v>
      </c>
      <c r="X298" s="2206">
        <f t="shared" si="203"/>
        <v>0</v>
      </c>
      <c r="Y298" s="2244">
        <f t="shared" si="177"/>
        <v>0</v>
      </c>
      <c r="Z298" s="2207">
        <f t="shared" si="178"/>
        <v>0</v>
      </c>
      <c r="AA298" s="2244">
        <v>6.9020000000000001</v>
      </c>
      <c r="AB298" s="2206">
        <v>850000</v>
      </c>
      <c r="AC298" s="2206"/>
      <c r="AD298" s="2206">
        <v>120000</v>
      </c>
      <c r="AE298" s="2206">
        <f t="shared" si="204"/>
        <v>970000</v>
      </c>
      <c r="AF298" s="2206">
        <f t="shared" si="205"/>
        <v>6694940</v>
      </c>
      <c r="AG298" s="2206">
        <f t="shared" si="206"/>
        <v>5866700</v>
      </c>
      <c r="AH298" s="2206">
        <f t="shared" si="207"/>
        <v>0</v>
      </c>
      <c r="AI298" s="2207">
        <f t="shared" si="208"/>
        <v>828240</v>
      </c>
      <c r="AJ298" s="2246">
        <v>0</v>
      </c>
      <c r="AK298" s="2075">
        <v>850000</v>
      </c>
      <c r="AL298" s="2075"/>
      <c r="AM298" s="2075">
        <v>120000</v>
      </c>
      <c r="AN298" s="2206">
        <f t="shared" si="209"/>
        <v>970000</v>
      </c>
      <c r="AO298" s="2206">
        <f t="shared" si="210"/>
        <v>0</v>
      </c>
      <c r="AP298" s="2206">
        <f t="shared" si="211"/>
        <v>0</v>
      </c>
      <c r="AQ298" s="2206">
        <f t="shared" si="212"/>
        <v>0</v>
      </c>
      <c r="AR298" s="2206">
        <f t="shared" si="213"/>
        <v>0</v>
      </c>
      <c r="AS298" s="2244">
        <v>0</v>
      </c>
      <c r="AT298" s="2075">
        <v>850000</v>
      </c>
      <c r="AU298" s="2075"/>
      <c r="AV298" s="2075">
        <v>120000</v>
      </c>
      <c r="AW298" s="2206">
        <f t="shared" si="214"/>
        <v>970000</v>
      </c>
      <c r="AX298" s="2206">
        <f t="shared" si="215"/>
        <v>0</v>
      </c>
      <c r="AY298" s="2206">
        <f t="shared" si="216"/>
        <v>0</v>
      </c>
      <c r="AZ298" s="2206">
        <f t="shared" si="217"/>
        <v>0</v>
      </c>
      <c r="BA298" s="2206">
        <f t="shared" si="218"/>
        <v>0</v>
      </c>
      <c r="BB298" s="2244">
        <f t="shared" si="179"/>
        <v>0</v>
      </c>
      <c r="BC298" s="2207">
        <f t="shared" si="180"/>
        <v>0</v>
      </c>
      <c r="BD298" s="2244">
        <f t="shared" si="181"/>
        <v>-6.9020000000000001</v>
      </c>
      <c r="BE298" s="2207">
        <f t="shared" si="229"/>
        <v>-6694940</v>
      </c>
      <c r="BF298" s="2246">
        <v>0</v>
      </c>
      <c r="BG298" s="2075">
        <v>850000</v>
      </c>
      <c r="BH298" s="2075">
        <v>0</v>
      </c>
      <c r="BI298" s="2075">
        <v>120000</v>
      </c>
      <c r="BJ298" s="2206">
        <f t="shared" si="219"/>
        <v>970000</v>
      </c>
      <c r="BK298" s="2206">
        <f t="shared" si="220"/>
        <v>0</v>
      </c>
      <c r="BL298" s="2206">
        <f t="shared" si="221"/>
        <v>0</v>
      </c>
      <c r="BM298" s="2206">
        <f t="shared" si="222"/>
        <v>0</v>
      </c>
      <c r="BN298" s="2206">
        <f t="shared" si="223"/>
        <v>0</v>
      </c>
      <c r="BO298" s="2244">
        <v>0</v>
      </c>
      <c r="BP298" s="2075">
        <v>850000</v>
      </c>
      <c r="BQ298" s="2075">
        <v>0</v>
      </c>
      <c r="BR298" s="2075">
        <v>120000</v>
      </c>
      <c r="BS298" s="2206">
        <f t="shared" si="224"/>
        <v>970000</v>
      </c>
      <c r="BT298" s="2206">
        <f t="shared" si="225"/>
        <v>0</v>
      </c>
      <c r="BU298" s="2206">
        <f t="shared" si="226"/>
        <v>0</v>
      </c>
      <c r="BV298" s="2206">
        <f t="shared" si="227"/>
        <v>0</v>
      </c>
      <c r="BW298" s="2206">
        <f t="shared" si="228"/>
        <v>0</v>
      </c>
      <c r="BX298" s="2244">
        <f t="shared" si="183"/>
        <v>0</v>
      </c>
      <c r="BY298" s="2207">
        <f t="shared" si="184"/>
        <v>0</v>
      </c>
      <c r="BZ298" s="2211">
        <f t="shared" si="185"/>
        <v>-6.9020000000000001</v>
      </c>
      <c r="CA298" s="2212">
        <f t="shared" si="186"/>
        <v>-6694940</v>
      </c>
      <c r="CB298" s="2083"/>
      <c r="CC298" s="2083"/>
      <c r="CD298" s="2237"/>
      <c r="CF298" s="2200"/>
    </row>
    <row r="299" spans="1:94" s="1974" customFormat="1" ht="18" customHeight="1" outlineLevel="1">
      <c r="A299" s="2235" t="s">
        <v>3506</v>
      </c>
      <c r="B299" s="2235" t="b">
        <v>1</v>
      </c>
      <c r="C299" s="2201"/>
      <c r="D299" s="2236" t="s">
        <v>3494</v>
      </c>
      <c r="E299" s="2243" t="s">
        <v>3507</v>
      </c>
      <c r="F299" s="2204" t="s">
        <v>444</v>
      </c>
      <c r="G299" s="2244">
        <v>3.319</v>
      </c>
      <c r="H299" s="2206">
        <v>491380</v>
      </c>
      <c r="I299" s="2206"/>
      <c r="J299" s="2206"/>
      <c r="K299" s="2206">
        <f t="shared" si="194"/>
        <v>491380</v>
      </c>
      <c r="L299" s="2206">
        <f t="shared" si="195"/>
        <v>1630890</v>
      </c>
      <c r="M299" s="2206">
        <f t="shared" si="196"/>
        <v>1630890</v>
      </c>
      <c r="N299" s="2206">
        <f t="shared" si="197"/>
        <v>0</v>
      </c>
      <c r="O299" s="2206">
        <f t="shared" si="198"/>
        <v>0</v>
      </c>
      <c r="P299" s="2244">
        <v>3.319</v>
      </c>
      <c r="Q299" s="2206">
        <v>491380</v>
      </c>
      <c r="R299" s="2206"/>
      <c r="S299" s="2206"/>
      <c r="T299" s="2206">
        <f t="shared" si="199"/>
        <v>491380</v>
      </c>
      <c r="U299" s="2206">
        <f t="shared" si="200"/>
        <v>1630890</v>
      </c>
      <c r="V299" s="2206">
        <f t="shared" si="201"/>
        <v>1630890</v>
      </c>
      <c r="W299" s="2206">
        <f t="shared" si="202"/>
        <v>0</v>
      </c>
      <c r="X299" s="2206">
        <f t="shared" si="203"/>
        <v>0</v>
      </c>
      <c r="Y299" s="2248">
        <f t="shared" ref="Y299:Y362" si="230">+P299-G299</f>
        <v>0</v>
      </c>
      <c r="Z299" s="2207">
        <f t="shared" ref="Z299:Z362" si="231">+U299-L299</f>
        <v>0</v>
      </c>
      <c r="AA299" s="2248">
        <v>3.4049999999999998</v>
      </c>
      <c r="AB299" s="2206">
        <v>850000</v>
      </c>
      <c r="AC299" s="2206"/>
      <c r="AD299" s="2206">
        <v>120000</v>
      </c>
      <c r="AE299" s="2206">
        <f t="shared" si="204"/>
        <v>970000</v>
      </c>
      <c r="AF299" s="2206">
        <f t="shared" si="205"/>
        <v>3302850</v>
      </c>
      <c r="AG299" s="2206">
        <f t="shared" si="206"/>
        <v>2894250</v>
      </c>
      <c r="AH299" s="2206">
        <f t="shared" si="207"/>
        <v>0</v>
      </c>
      <c r="AI299" s="2207">
        <f t="shared" si="208"/>
        <v>408600</v>
      </c>
      <c r="AJ299" s="2246">
        <v>3.319</v>
      </c>
      <c r="AK299" s="2075">
        <v>850000</v>
      </c>
      <c r="AL299" s="2075"/>
      <c r="AM299" s="2075">
        <v>120000</v>
      </c>
      <c r="AN299" s="2206">
        <f t="shared" si="209"/>
        <v>970000</v>
      </c>
      <c r="AO299" s="2206">
        <f t="shared" si="210"/>
        <v>3219430</v>
      </c>
      <c r="AP299" s="2206">
        <f t="shared" si="211"/>
        <v>2821150</v>
      </c>
      <c r="AQ299" s="2206">
        <f t="shared" si="212"/>
        <v>0</v>
      </c>
      <c r="AR299" s="2206">
        <f t="shared" si="213"/>
        <v>398280</v>
      </c>
      <c r="AS299" s="2248">
        <v>3.319</v>
      </c>
      <c r="AT299" s="2075">
        <v>850000</v>
      </c>
      <c r="AU299" s="2075"/>
      <c r="AV299" s="2075">
        <v>120000</v>
      </c>
      <c r="AW299" s="2206">
        <f t="shared" si="214"/>
        <v>970000</v>
      </c>
      <c r="AX299" s="2206">
        <f t="shared" si="215"/>
        <v>3219430</v>
      </c>
      <c r="AY299" s="2206">
        <f t="shared" si="216"/>
        <v>2821150</v>
      </c>
      <c r="AZ299" s="2206">
        <f t="shared" si="217"/>
        <v>0</v>
      </c>
      <c r="BA299" s="2206">
        <f t="shared" si="218"/>
        <v>398280</v>
      </c>
      <c r="BB299" s="2248">
        <f t="shared" ref="BB299:BB362" si="232">AS299-AJ299</f>
        <v>0</v>
      </c>
      <c r="BC299" s="2207">
        <f t="shared" ref="BC299:BC362" si="233">AX299-AO299</f>
        <v>0</v>
      </c>
      <c r="BD299" s="2248">
        <f t="shared" ref="BD299:BD362" si="234">AS299-AA299</f>
        <v>-8.5999999999999854E-2</v>
      </c>
      <c r="BE299" s="2207">
        <f t="shared" si="229"/>
        <v>-83420</v>
      </c>
      <c r="BF299" s="2246">
        <v>3.319</v>
      </c>
      <c r="BG299" s="2075">
        <v>850000</v>
      </c>
      <c r="BH299" s="2075">
        <v>0</v>
      </c>
      <c r="BI299" s="2075">
        <v>120000</v>
      </c>
      <c r="BJ299" s="2206">
        <f t="shared" si="219"/>
        <v>970000</v>
      </c>
      <c r="BK299" s="2206">
        <f t="shared" si="220"/>
        <v>3219430</v>
      </c>
      <c r="BL299" s="2206">
        <f t="shared" si="221"/>
        <v>2821150</v>
      </c>
      <c r="BM299" s="2206">
        <f t="shared" si="222"/>
        <v>0</v>
      </c>
      <c r="BN299" s="2206">
        <f t="shared" si="223"/>
        <v>398280</v>
      </c>
      <c r="BO299" s="2248">
        <v>3.319</v>
      </c>
      <c r="BP299" s="2075">
        <v>850000</v>
      </c>
      <c r="BQ299" s="2075">
        <v>0</v>
      </c>
      <c r="BR299" s="2075">
        <v>120000</v>
      </c>
      <c r="BS299" s="2206">
        <f t="shared" si="224"/>
        <v>970000</v>
      </c>
      <c r="BT299" s="2206">
        <f t="shared" si="225"/>
        <v>3219430</v>
      </c>
      <c r="BU299" s="2206">
        <f t="shared" si="226"/>
        <v>2821150</v>
      </c>
      <c r="BV299" s="2206">
        <f t="shared" si="227"/>
        <v>0</v>
      </c>
      <c r="BW299" s="2206">
        <f t="shared" si="228"/>
        <v>398280</v>
      </c>
      <c r="BX299" s="2248">
        <f t="shared" ref="BX299:BX362" si="235">BO299-BF299</f>
        <v>0</v>
      </c>
      <c r="BY299" s="2207">
        <f t="shared" ref="BY299:BY362" si="236">BT299-BK299</f>
        <v>0</v>
      </c>
      <c r="BZ299" s="2211">
        <f t="shared" ref="BZ299:BZ362" si="237">+BO299-AA299</f>
        <v>-8.5999999999999854E-2</v>
      </c>
      <c r="CA299" s="2212">
        <f t="shared" ref="CA299:CA362" si="238">+BT299-AF299</f>
        <v>-83420</v>
      </c>
      <c r="CB299" s="2083"/>
      <c r="CC299" s="2083"/>
      <c r="CD299" s="2237"/>
      <c r="CF299" s="2200"/>
    </row>
    <row r="300" spans="1:94" s="1974" customFormat="1" ht="18" customHeight="1" outlineLevel="1">
      <c r="A300" s="2235" t="s">
        <v>3508</v>
      </c>
      <c r="B300" s="2235" t="b">
        <v>1</v>
      </c>
      <c r="C300" s="2201"/>
      <c r="D300" s="2236" t="s">
        <v>3494</v>
      </c>
      <c r="E300" s="2243" t="s">
        <v>3509</v>
      </c>
      <c r="F300" s="2204" t="s">
        <v>444</v>
      </c>
      <c r="G300" s="2244">
        <v>28.324000000000002</v>
      </c>
      <c r="H300" s="2206">
        <v>491380</v>
      </c>
      <c r="I300" s="2206"/>
      <c r="J300" s="2206"/>
      <c r="K300" s="2206">
        <f t="shared" si="194"/>
        <v>491380</v>
      </c>
      <c r="L300" s="2206">
        <f t="shared" si="195"/>
        <v>13917847</v>
      </c>
      <c r="M300" s="2206">
        <f t="shared" si="196"/>
        <v>13917847</v>
      </c>
      <c r="N300" s="2206">
        <f t="shared" si="197"/>
        <v>0</v>
      </c>
      <c r="O300" s="2206">
        <f t="shared" si="198"/>
        <v>0</v>
      </c>
      <c r="P300" s="2244">
        <v>28.324000000000002</v>
      </c>
      <c r="Q300" s="2206">
        <v>491380</v>
      </c>
      <c r="R300" s="2206"/>
      <c r="S300" s="2206"/>
      <c r="T300" s="2206">
        <f t="shared" si="199"/>
        <v>491380</v>
      </c>
      <c r="U300" s="2206">
        <f t="shared" si="200"/>
        <v>13917847</v>
      </c>
      <c r="V300" s="2206">
        <f t="shared" si="201"/>
        <v>13917847</v>
      </c>
      <c r="W300" s="2206">
        <f t="shared" si="202"/>
        <v>0</v>
      </c>
      <c r="X300" s="2206">
        <f t="shared" si="203"/>
        <v>0</v>
      </c>
      <c r="Y300" s="2248">
        <f t="shared" si="230"/>
        <v>0</v>
      </c>
      <c r="Z300" s="2207">
        <f t="shared" si="231"/>
        <v>0</v>
      </c>
      <c r="AA300" s="2248">
        <v>22.187000000000001</v>
      </c>
      <c r="AB300" s="2206">
        <v>850000</v>
      </c>
      <c r="AC300" s="2206"/>
      <c r="AD300" s="2206">
        <v>120000</v>
      </c>
      <c r="AE300" s="2206">
        <f t="shared" si="204"/>
        <v>970000</v>
      </c>
      <c r="AF300" s="2206">
        <f t="shared" si="205"/>
        <v>21521390</v>
      </c>
      <c r="AG300" s="2206">
        <f t="shared" si="206"/>
        <v>18858950</v>
      </c>
      <c r="AH300" s="2206">
        <f t="shared" si="207"/>
        <v>0</v>
      </c>
      <c r="AI300" s="2207">
        <f t="shared" si="208"/>
        <v>2662440</v>
      </c>
      <c r="AJ300" s="2246">
        <v>28.324000000000002</v>
      </c>
      <c r="AK300" s="2075">
        <v>850000</v>
      </c>
      <c r="AL300" s="2075"/>
      <c r="AM300" s="2075">
        <v>120000</v>
      </c>
      <c r="AN300" s="2206">
        <f t="shared" si="209"/>
        <v>970000</v>
      </c>
      <c r="AO300" s="2206">
        <f t="shared" si="210"/>
        <v>27474280</v>
      </c>
      <c r="AP300" s="2206">
        <f t="shared" si="211"/>
        <v>24075400</v>
      </c>
      <c r="AQ300" s="2206">
        <f t="shared" si="212"/>
        <v>0</v>
      </c>
      <c r="AR300" s="2206">
        <f t="shared" si="213"/>
        <v>3398880</v>
      </c>
      <c r="AS300" s="2248">
        <v>28.324000000000002</v>
      </c>
      <c r="AT300" s="2075">
        <v>850000</v>
      </c>
      <c r="AU300" s="2075"/>
      <c r="AV300" s="2075">
        <v>120000</v>
      </c>
      <c r="AW300" s="2206">
        <f t="shared" si="214"/>
        <v>970000</v>
      </c>
      <c r="AX300" s="2206">
        <f t="shared" si="215"/>
        <v>27474280</v>
      </c>
      <c r="AY300" s="2206">
        <f t="shared" si="216"/>
        <v>24075400</v>
      </c>
      <c r="AZ300" s="2206">
        <f t="shared" si="217"/>
        <v>0</v>
      </c>
      <c r="BA300" s="2206">
        <f t="shared" si="218"/>
        <v>3398880</v>
      </c>
      <c r="BB300" s="2248">
        <f t="shared" si="232"/>
        <v>0</v>
      </c>
      <c r="BC300" s="2207">
        <f t="shared" si="233"/>
        <v>0</v>
      </c>
      <c r="BD300" s="2248">
        <f t="shared" si="234"/>
        <v>6.1370000000000005</v>
      </c>
      <c r="BE300" s="2207">
        <f t="shared" si="229"/>
        <v>5952890</v>
      </c>
      <c r="BF300" s="2246">
        <v>28.324000000000002</v>
      </c>
      <c r="BG300" s="2075">
        <v>850000</v>
      </c>
      <c r="BH300" s="2075">
        <v>0</v>
      </c>
      <c r="BI300" s="2075">
        <v>120000</v>
      </c>
      <c r="BJ300" s="2206">
        <f t="shared" si="219"/>
        <v>970000</v>
      </c>
      <c r="BK300" s="2206">
        <f t="shared" si="220"/>
        <v>27474280</v>
      </c>
      <c r="BL300" s="2206">
        <f t="shared" si="221"/>
        <v>24075400</v>
      </c>
      <c r="BM300" s="2206">
        <f t="shared" si="222"/>
        <v>0</v>
      </c>
      <c r="BN300" s="2206">
        <f t="shared" si="223"/>
        <v>3398880</v>
      </c>
      <c r="BO300" s="2248">
        <v>28.324000000000002</v>
      </c>
      <c r="BP300" s="2075">
        <v>850000</v>
      </c>
      <c r="BQ300" s="2075">
        <v>0</v>
      </c>
      <c r="BR300" s="2075">
        <v>120000</v>
      </c>
      <c r="BS300" s="2206">
        <f t="shared" si="224"/>
        <v>970000</v>
      </c>
      <c r="BT300" s="2206">
        <f t="shared" si="225"/>
        <v>27474280</v>
      </c>
      <c r="BU300" s="2206">
        <f t="shared" si="226"/>
        <v>24075400</v>
      </c>
      <c r="BV300" s="2206">
        <f t="shared" si="227"/>
        <v>0</v>
      </c>
      <c r="BW300" s="2206">
        <f t="shared" si="228"/>
        <v>3398880</v>
      </c>
      <c r="BX300" s="2248">
        <f t="shared" si="235"/>
        <v>0</v>
      </c>
      <c r="BY300" s="2207">
        <f t="shared" si="236"/>
        <v>0</v>
      </c>
      <c r="BZ300" s="2211">
        <f t="shared" si="237"/>
        <v>6.1370000000000005</v>
      </c>
      <c r="CA300" s="2212">
        <f t="shared" si="238"/>
        <v>5952890</v>
      </c>
      <c r="CB300" s="2083"/>
      <c r="CC300" s="2083"/>
      <c r="CD300" s="2237"/>
      <c r="CF300" s="2200"/>
    </row>
    <row r="301" spans="1:94" s="1974" customFormat="1" ht="18" customHeight="1" outlineLevel="1">
      <c r="A301" s="2235" t="s">
        <v>3510</v>
      </c>
      <c r="B301" s="2235" t="b">
        <v>1</v>
      </c>
      <c r="C301" s="2201"/>
      <c r="D301" s="2236" t="s">
        <v>3511</v>
      </c>
      <c r="E301" s="2243" t="s">
        <v>3512</v>
      </c>
      <c r="F301" s="2204" t="s">
        <v>444</v>
      </c>
      <c r="G301" s="2244">
        <v>3.609</v>
      </c>
      <c r="H301" s="2206">
        <v>408420</v>
      </c>
      <c r="I301" s="2206"/>
      <c r="J301" s="2206"/>
      <c r="K301" s="2206">
        <f t="shared" si="194"/>
        <v>408420</v>
      </c>
      <c r="L301" s="2206">
        <f t="shared" si="195"/>
        <v>1473987</v>
      </c>
      <c r="M301" s="2206">
        <f t="shared" si="196"/>
        <v>1473987</v>
      </c>
      <c r="N301" s="2206">
        <f t="shared" si="197"/>
        <v>0</v>
      </c>
      <c r="O301" s="2206">
        <f t="shared" si="198"/>
        <v>0</v>
      </c>
      <c r="P301" s="2244">
        <v>3.609</v>
      </c>
      <c r="Q301" s="2206">
        <v>408420</v>
      </c>
      <c r="R301" s="2206"/>
      <c r="S301" s="2206"/>
      <c r="T301" s="2206">
        <f t="shared" si="199"/>
        <v>408420</v>
      </c>
      <c r="U301" s="2206">
        <f t="shared" si="200"/>
        <v>1473987</v>
      </c>
      <c r="V301" s="2206">
        <f t="shared" si="201"/>
        <v>1473987</v>
      </c>
      <c r="W301" s="2206">
        <f t="shared" si="202"/>
        <v>0</v>
      </c>
      <c r="X301" s="2206">
        <f t="shared" si="203"/>
        <v>0</v>
      </c>
      <c r="Y301" s="2248">
        <f t="shared" si="230"/>
        <v>0</v>
      </c>
      <c r="Z301" s="2207">
        <f t="shared" si="231"/>
        <v>0</v>
      </c>
      <c r="AA301" s="2248">
        <v>2.5840000000000001</v>
      </c>
      <c r="AB301" s="2206">
        <v>870000</v>
      </c>
      <c r="AC301" s="2206"/>
      <c r="AD301" s="2206">
        <v>120000</v>
      </c>
      <c r="AE301" s="2206">
        <f t="shared" si="204"/>
        <v>990000</v>
      </c>
      <c r="AF301" s="2206">
        <f t="shared" si="205"/>
        <v>2558160</v>
      </c>
      <c r="AG301" s="2206">
        <f t="shared" si="206"/>
        <v>2248080</v>
      </c>
      <c r="AH301" s="2206">
        <f t="shared" si="207"/>
        <v>0</v>
      </c>
      <c r="AI301" s="2207">
        <f t="shared" si="208"/>
        <v>310080</v>
      </c>
      <c r="AJ301" s="2246">
        <v>3.609</v>
      </c>
      <c r="AK301" s="2075">
        <v>870000</v>
      </c>
      <c r="AL301" s="2075"/>
      <c r="AM301" s="2075">
        <v>120000</v>
      </c>
      <c r="AN301" s="2206">
        <f t="shared" si="209"/>
        <v>990000</v>
      </c>
      <c r="AO301" s="2206">
        <f t="shared" si="210"/>
        <v>3572910</v>
      </c>
      <c r="AP301" s="2206">
        <f t="shared" si="211"/>
        <v>3139830</v>
      </c>
      <c r="AQ301" s="2206">
        <f t="shared" si="212"/>
        <v>0</v>
      </c>
      <c r="AR301" s="2206">
        <f t="shared" si="213"/>
        <v>433080</v>
      </c>
      <c r="AS301" s="2248">
        <v>3.609</v>
      </c>
      <c r="AT301" s="2075">
        <v>870000</v>
      </c>
      <c r="AU301" s="2075"/>
      <c r="AV301" s="2075">
        <v>120000</v>
      </c>
      <c r="AW301" s="2206">
        <f t="shared" si="214"/>
        <v>990000</v>
      </c>
      <c r="AX301" s="2206">
        <f t="shared" si="215"/>
        <v>3572910</v>
      </c>
      <c r="AY301" s="2206">
        <f t="shared" si="216"/>
        <v>3139830</v>
      </c>
      <c r="AZ301" s="2206">
        <f t="shared" si="217"/>
        <v>0</v>
      </c>
      <c r="BA301" s="2206">
        <f t="shared" si="218"/>
        <v>433080</v>
      </c>
      <c r="BB301" s="2248">
        <f t="shared" si="232"/>
        <v>0</v>
      </c>
      <c r="BC301" s="2207">
        <f t="shared" si="233"/>
        <v>0</v>
      </c>
      <c r="BD301" s="2248">
        <f t="shared" si="234"/>
        <v>1.0249999999999999</v>
      </c>
      <c r="BE301" s="2207">
        <f t="shared" si="229"/>
        <v>1014750</v>
      </c>
      <c r="BF301" s="2246">
        <v>3.609</v>
      </c>
      <c r="BG301" s="2075">
        <v>870000</v>
      </c>
      <c r="BH301" s="2075">
        <v>0</v>
      </c>
      <c r="BI301" s="2075">
        <v>120000</v>
      </c>
      <c r="BJ301" s="2206">
        <f t="shared" si="219"/>
        <v>990000</v>
      </c>
      <c r="BK301" s="2206">
        <f t="shared" si="220"/>
        <v>3572910</v>
      </c>
      <c r="BL301" s="2206">
        <f t="shared" si="221"/>
        <v>3139830</v>
      </c>
      <c r="BM301" s="2206">
        <f t="shared" si="222"/>
        <v>0</v>
      </c>
      <c r="BN301" s="2206">
        <f t="shared" si="223"/>
        <v>433080</v>
      </c>
      <c r="BO301" s="2248">
        <v>3.609</v>
      </c>
      <c r="BP301" s="2075">
        <v>870000</v>
      </c>
      <c r="BQ301" s="2075">
        <v>0</v>
      </c>
      <c r="BR301" s="2075">
        <v>120000</v>
      </c>
      <c r="BS301" s="2206">
        <f t="shared" si="224"/>
        <v>990000</v>
      </c>
      <c r="BT301" s="2206">
        <f t="shared" si="225"/>
        <v>3572910</v>
      </c>
      <c r="BU301" s="2206">
        <f t="shared" si="226"/>
        <v>3139830</v>
      </c>
      <c r="BV301" s="2206">
        <f t="shared" si="227"/>
        <v>0</v>
      </c>
      <c r="BW301" s="2206">
        <f t="shared" si="228"/>
        <v>433080</v>
      </c>
      <c r="BX301" s="2248">
        <f t="shared" si="235"/>
        <v>0</v>
      </c>
      <c r="BY301" s="2207">
        <f t="shared" si="236"/>
        <v>0</v>
      </c>
      <c r="BZ301" s="2211">
        <f t="shared" si="237"/>
        <v>1.0249999999999999</v>
      </c>
      <c r="CA301" s="2212">
        <f t="shared" si="238"/>
        <v>1014750</v>
      </c>
      <c r="CB301" s="2083"/>
      <c r="CC301" s="2083"/>
      <c r="CD301" s="2237"/>
      <c r="CF301" s="2200"/>
    </row>
    <row r="302" spans="1:94" s="1974" customFormat="1" ht="18" customHeight="1" outlineLevel="1">
      <c r="A302" s="2235" t="s">
        <v>3513</v>
      </c>
      <c r="B302" s="2235" t="b">
        <v>1</v>
      </c>
      <c r="C302" s="2201"/>
      <c r="D302" s="2236" t="s">
        <v>3514</v>
      </c>
      <c r="E302" s="2243" t="s">
        <v>3515</v>
      </c>
      <c r="F302" s="2204" t="s">
        <v>444</v>
      </c>
      <c r="G302" s="2244">
        <v>0.13800000000000001</v>
      </c>
      <c r="H302" s="2206">
        <v>564450</v>
      </c>
      <c r="I302" s="2206"/>
      <c r="J302" s="2206"/>
      <c r="K302" s="2206">
        <f t="shared" si="194"/>
        <v>564450</v>
      </c>
      <c r="L302" s="2206">
        <f t="shared" si="195"/>
        <v>77894</v>
      </c>
      <c r="M302" s="2206">
        <f t="shared" si="196"/>
        <v>77894</v>
      </c>
      <c r="N302" s="2206">
        <f t="shared" si="197"/>
        <v>0</v>
      </c>
      <c r="O302" s="2206">
        <f t="shared" si="198"/>
        <v>0</v>
      </c>
      <c r="P302" s="2244">
        <v>0.13800000000000001</v>
      </c>
      <c r="Q302" s="2206">
        <v>564450</v>
      </c>
      <c r="R302" s="2206"/>
      <c r="S302" s="2206"/>
      <c r="T302" s="2206">
        <f t="shared" si="199"/>
        <v>564450</v>
      </c>
      <c r="U302" s="2206">
        <f t="shared" si="200"/>
        <v>77894</v>
      </c>
      <c r="V302" s="2206">
        <f t="shared" si="201"/>
        <v>77894</v>
      </c>
      <c r="W302" s="2206">
        <f t="shared" si="202"/>
        <v>0</v>
      </c>
      <c r="X302" s="2206">
        <f t="shared" si="203"/>
        <v>0</v>
      </c>
      <c r="Y302" s="2248">
        <f t="shared" si="230"/>
        <v>0</v>
      </c>
      <c r="Z302" s="2207">
        <f t="shared" si="231"/>
        <v>0</v>
      </c>
      <c r="AA302" s="2248">
        <v>1.401</v>
      </c>
      <c r="AB302" s="2206">
        <v>850000</v>
      </c>
      <c r="AC302" s="2206"/>
      <c r="AD302" s="2206">
        <v>120000</v>
      </c>
      <c r="AE302" s="2206">
        <f t="shared" si="204"/>
        <v>970000</v>
      </c>
      <c r="AF302" s="2206">
        <f t="shared" si="205"/>
        <v>1358970</v>
      </c>
      <c r="AG302" s="2206">
        <f t="shared" si="206"/>
        <v>1190850</v>
      </c>
      <c r="AH302" s="2206">
        <f t="shared" si="207"/>
        <v>0</v>
      </c>
      <c r="AI302" s="2207">
        <f t="shared" si="208"/>
        <v>168120</v>
      </c>
      <c r="AJ302" s="2246">
        <v>0.13800000000000001</v>
      </c>
      <c r="AK302" s="2075">
        <v>850000</v>
      </c>
      <c r="AL302" s="2075"/>
      <c r="AM302" s="2075">
        <v>120000</v>
      </c>
      <c r="AN302" s="2206">
        <f t="shared" si="209"/>
        <v>970000</v>
      </c>
      <c r="AO302" s="2206">
        <f t="shared" si="210"/>
        <v>133860</v>
      </c>
      <c r="AP302" s="2206">
        <f t="shared" si="211"/>
        <v>117300</v>
      </c>
      <c r="AQ302" s="2206">
        <f t="shared" si="212"/>
        <v>0</v>
      </c>
      <c r="AR302" s="2206">
        <f t="shared" si="213"/>
        <v>16560</v>
      </c>
      <c r="AS302" s="2248">
        <v>0.13800000000000001</v>
      </c>
      <c r="AT302" s="2075">
        <v>850000</v>
      </c>
      <c r="AU302" s="2075"/>
      <c r="AV302" s="2075">
        <v>120000</v>
      </c>
      <c r="AW302" s="2206">
        <f t="shared" si="214"/>
        <v>970000</v>
      </c>
      <c r="AX302" s="2206">
        <f t="shared" si="215"/>
        <v>133860</v>
      </c>
      <c r="AY302" s="2206">
        <f t="shared" si="216"/>
        <v>117300</v>
      </c>
      <c r="AZ302" s="2206">
        <f t="shared" si="217"/>
        <v>0</v>
      </c>
      <c r="BA302" s="2206">
        <f t="shared" si="218"/>
        <v>16560</v>
      </c>
      <c r="BB302" s="2248">
        <f t="shared" si="232"/>
        <v>0</v>
      </c>
      <c r="BC302" s="2207">
        <f t="shared" si="233"/>
        <v>0</v>
      </c>
      <c r="BD302" s="2248">
        <f t="shared" si="234"/>
        <v>-1.2629999999999999</v>
      </c>
      <c r="BE302" s="2207">
        <f t="shared" si="229"/>
        <v>-1225110</v>
      </c>
      <c r="BF302" s="2246">
        <v>0.13800000000000001</v>
      </c>
      <c r="BG302" s="2075">
        <v>850000</v>
      </c>
      <c r="BH302" s="2075">
        <v>0</v>
      </c>
      <c r="BI302" s="2075">
        <v>120000</v>
      </c>
      <c r="BJ302" s="2206">
        <f t="shared" si="219"/>
        <v>970000</v>
      </c>
      <c r="BK302" s="2206">
        <f t="shared" si="220"/>
        <v>133860</v>
      </c>
      <c r="BL302" s="2206">
        <f t="shared" si="221"/>
        <v>117300</v>
      </c>
      <c r="BM302" s="2206">
        <f t="shared" si="222"/>
        <v>0</v>
      </c>
      <c r="BN302" s="2206">
        <f t="shared" si="223"/>
        <v>16560</v>
      </c>
      <c r="BO302" s="2248">
        <v>0.13800000000000001</v>
      </c>
      <c r="BP302" s="2075">
        <v>850000</v>
      </c>
      <c r="BQ302" s="2075">
        <v>0</v>
      </c>
      <c r="BR302" s="2075">
        <v>120000</v>
      </c>
      <c r="BS302" s="2206">
        <f t="shared" si="224"/>
        <v>970000</v>
      </c>
      <c r="BT302" s="2206">
        <f t="shared" si="225"/>
        <v>133860</v>
      </c>
      <c r="BU302" s="2206">
        <f t="shared" si="226"/>
        <v>117300</v>
      </c>
      <c r="BV302" s="2206">
        <f t="shared" si="227"/>
        <v>0</v>
      </c>
      <c r="BW302" s="2206">
        <f t="shared" si="228"/>
        <v>16560</v>
      </c>
      <c r="BX302" s="2248">
        <f t="shared" si="235"/>
        <v>0</v>
      </c>
      <c r="BY302" s="2207">
        <f t="shared" si="236"/>
        <v>0</v>
      </c>
      <c r="BZ302" s="2211">
        <f t="shared" si="237"/>
        <v>-1.2629999999999999</v>
      </c>
      <c r="CA302" s="2212">
        <f t="shared" si="238"/>
        <v>-1225110</v>
      </c>
      <c r="CB302" s="2083"/>
      <c r="CC302" s="2083"/>
      <c r="CD302" s="2237"/>
      <c r="CF302" s="2200"/>
    </row>
    <row r="303" spans="1:94" s="1974" customFormat="1" ht="18" customHeight="1" outlineLevel="1">
      <c r="A303" s="2238" t="s">
        <v>3516</v>
      </c>
      <c r="B303" s="2238" t="b">
        <v>1</v>
      </c>
      <c r="C303" s="2201"/>
      <c r="D303" s="2236" t="s">
        <v>3517</v>
      </c>
      <c r="E303" s="2243" t="s">
        <v>3518</v>
      </c>
      <c r="F303" s="2204" t="s">
        <v>444</v>
      </c>
      <c r="G303" s="2244">
        <v>0.16300000000000001</v>
      </c>
      <c r="H303" s="2240">
        <v>564450</v>
      </c>
      <c r="I303" s="2240"/>
      <c r="J303" s="2240"/>
      <c r="K303" s="2206">
        <f t="shared" si="194"/>
        <v>564450</v>
      </c>
      <c r="L303" s="2206">
        <f t="shared" si="195"/>
        <v>92005</v>
      </c>
      <c r="M303" s="2240">
        <f t="shared" si="196"/>
        <v>92005</v>
      </c>
      <c r="N303" s="2240">
        <f t="shared" si="197"/>
        <v>0</v>
      </c>
      <c r="O303" s="2240">
        <f t="shared" si="198"/>
        <v>0</v>
      </c>
      <c r="P303" s="2244">
        <v>0.16300000000000001</v>
      </c>
      <c r="Q303" s="2206">
        <v>564450</v>
      </c>
      <c r="R303" s="2206"/>
      <c r="S303" s="2206"/>
      <c r="T303" s="2206">
        <f t="shared" si="199"/>
        <v>564450</v>
      </c>
      <c r="U303" s="2206">
        <f t="shared" si="200"/>
        <v>92005</v>
      </c>
      <c r="V303" s="2206">
        <f t="shared" si="201"/>
        <v>92005</v>
      </c>
      <c r="W303" s="2206">
        <f t="shared" si="202"/>
        <v>0</v>
      </c>
      <c r="X303" s="2206">
        <f t="shared" si="203"/>
        <v>0</v>
      </c>
      <c r="Y303" s="2248">
        <f t="shared" si="230"/>
        <v>0</v>
      </c>
      <c r="Z303" s="2207">
        <f t="shared" si="231"/>
        <v>0</v>
      </c>
      <c r="AA303" s="2248"/>
      <c r="AB303" s="2206"/>
      <c r="AC303" s="2206"/>
      <c r="AD303" s="2206"/>
      <c r="AE303" s="2206">
        <f t="shared" si="204"/>
        <v>0</v>
      </c>
      <c r="AF303" s="2206">
        <f t="shared" si="205"/>
        <v>0</v>
      </c>
      <c r="AG303" s="2206">
        <f t="shared" si="206"/>
        <v>0</v>
      </c>
      <c r="AH303" s="2206">
        <f t="shared" si="207"/>
        <v>0</v>
      </c>
      <c r="AI303" s="2207">
        <f t="shared" si="208"/>
        <v>0</v>
      </c>
      <c r="AJ303" s="2246">
        <v>0.16300000000000001</v>
      </c>
      <c r="AK303" s="2075">
        <v>850000</v>
      </c>
      <c r="AL303" s="2075">
        <v>0</v>
      </c>
      <c r="AM303" s="2075">
        <v>120000</v>
      </c>
      <c r="AN303" s="2206">
        <f t="shared" si="209"/>
        <v>970000</v>
      </c>
      <c r="AO303" s="2206">
        <f t="shared" si="210"/>
        <v>158110</v>
      </c>
      <c r="AP303" s="2206">
        <f t="shared" si="211"/>
        <v>138550</v>
      </c>
      <c r="AQ303" s="2206">
        <f t="shared" si="212"/>
        <v>0</v>
      </c>
      <c r="AR303" s="2206">
        <f t="shared" si="213"/>
        <v>19560</v>
      </c>
      <c r="AS303" s="2248">
        <v>0.16300000000000001</v>
      </c>
      <c r="AT303" s="2075">
        <v>850000</v>
      </c>
      <c r="AU303" s="2075">
        <v>0</v>
      </c>
      <c r="AV303" s="2075">
        <v>120000</v>
      </c>
      <c r="AW303" s="2206">
        <f t="shared" si="214"/>
        <v>970000</v>
      </c>
      <c r="AX303" s="2206">
        <f t="shared" si="215"/>
        <v>158110</v>
      </c>
      <c r="AY303" s="2240">
        <f t="shared" si="216"/>
        <v>138550</v>
      </c>
      <c r="AZ303" s="2240">
        <f t="shared" si="217"/>
        <v>0</v>
      </c>
      <c r="BA303" s="2240">
        <f t="shared" si="218"/>
        <v>19560</v>
      </c>
      <c r="BB303" s="2248">
        <f t="shared" si="232"/>
        <v>0</v>
      </c>
      <c r="BC303" s="2207">
        <f t="shared" si="233"/>
        <v>0</v>
      </c>
      <c r="BD303" s="2248">
        <f t="shared" si="234"/>
        <v>0.16300000000000001</v>
      </c>
      <c r="BE303" s="2207">
        <f t="shared" si="229"/>
        <v>158110</v>
      </c>
      <c r="BF303" s="2246">
        <v>0.16300000000000001</v>
      </c>
      <c r="BG303" s="2075">
        <v>850000</v>
      </c>
      <c r="BH303" s="2075">
        <v>0</v>
      </c>
      <c r="BI303" s="2075">
        <v>120000</v>
      </c>
      <c r="BJ303" s="2206">
        <f t="shared" si="219"/>
        <v>970000</v>
      </c>
      <c r="BK303" s="2206">
        <f t="shared" si="220"/>
        <v>158110</v>
      </c>
      <c r="BL303" s="2206">
        <f t="shared" si="221"/>
        <v>138550</v>
      </c>
      <c r="BM303" s="2206">
        <f t="shared" si="222"/>
        <v>0</v>
      </c>
      <c r="BN303" s="2206">
        <f t="shared" si="223"/>
        <v>19560</v>
      </c>
      <c r="BO303" s="2248">
        <v>0.16300000000000001</v>
      </c>
      <c r="BP303" s="2075">
        <v>850000</v>
      </c>
      <c r="BQ303" s="2075">
        <v>0</v>
      </c>
      <c r="BR303" s="2075">
        <v>120000</v>
      </c>
      <c r="BS303" s="2206">
        <f t="shared" si="224"/>
        <v>970000</v>
      </c>
      <c r="BT303" s="2206">
        <f t="shared" si="225"/>
        <v>158110</v>
      </c>
      <c r="BU303" s="2206">
        <f t="shared" si="226"/>
        <v>138550</v>
      </c>
      <c r="BV303" s="2206">
        <f t="shared" si="227"/>
        <v>0</v>
      </c>
      <c r="BW303" s="2206">
        <f t="shared" si="228"/>
        <v>19560</v>
      </c>
      <c r="BX303" s="2248">
        <f t="shared" si="235"/>
        <v>0</v>
      </c>
      <c r="BY303" s="2207">
        <f t="shared" si="236"/>
        <v>0</v>
      </c>
      <c r="BZ303" s="2211">
        <f t="shared" si="237"/>
        <v>0.16300000000000001</v>
      </c>
      <c r="CA303" s="2212">
        <f t="shared" si="238"/>
        <v>158110</v>
      </c>
      <c r="CB303" s="2083"/>
      <c r="CC303" s="2083"/>
      <c r="CD303" s="2237"/>
      <c r="CF303" s="2200"/>
      <c r="CJ303" s="1975"/>
      <c r="CK303" s="1975"/>
      <c r="CL303" s="1975"/>
      <c r="CM303" s="1975"/>
      <c r="CN303" s="1975"/>
      <c r="CO303" s="1975"/>
      <c r="CP303" s="1975"/>
    </row>
    <row r="304" spans="1:94" s="1974" customFormat="1" ht="18" customHeight="1" outlineLevel="1">
      <c r="A304" s="2235" t="s">
        <v>3519</v>
      </c>
      <c r="B304" s="2235" t="b">
        <v>1</v>
      </c>
      <c r="C304" s="2201"/>
      <c r="D304" s="2236" t="s">
        <v>3514</v>
      </c>
      <c r="E304" s="2243" t="s">
        <v>3520</v>
      </c>
      <c r="F304" s="2204" t="s">
        <v>444</v>
      </c>
      <c r="G304" s="2244">
        <v>6.3959999999999999</v>
      </c>
      <c r="H304" s="2206">
        <v>477090</v>
      </c>
      <c r="I304" s="2206"/>
      <c r="J304" s="2206"/>
      <c r="K304" s="2206">
        <f t="shared" si="194"/>
        <v>477090</v>
      </c>
      <c r="L304" s="2206">
        <f t="shared" si="195"/>
        <v>3051467</v>
      </c>
      <c r="M304" s="2206">
        <f t="shared" si="196"/>
        <v>3051467</v>
      </c>
      <c r="N304" s="2206">
        <f t="shared" si="197"/>
        <v>0</v>
      </c>
      <c r="O304" s="2206">
        <f t="shared" si="198"/>
        <v>0</v>
      </c>
      <c r="P304" s="2244">
        <v>6.3959999999999999</v>
      </c>
      <c r="Q304" s="2206">
        <v>477090</v>
      </c>
      <c r="R304" s="2206"/>
      <c r="S304" s="2206"/>
      <c r="T304" s="2206">
        <f t="shared" si="199"/>
        <v>477090</v>
      </c>
      <c r="U304" s="2206">
        <f t="shared" si="200"/>
        <v>3051467</v>
      </c>
      <c r="V304" s="2206">
        <f t="shared" si="201"/>
        <v>3051467</v>
      </c>
      <c r="W304" s="2206">
        <f t="shared" si="202"/>
        <v>0</v>
      </c>
      <c r="X304" s="2206">
        <f t="shared" si="203"/>
        <v>0</v>
      </c>
      <c r="Y304" s="2248">
        <f t="shared" si="230"/>
        <v>0</v>
      </c>
      <c r="Z304" s="2207">
        <f t="shared" si="231"/>
        <v>0</v>
      </c>
      <c r="AA304" s="2248">
        <v>1.7869999999999999</v>
      </c>
      <c r="AB304" s="2206">
        <v>850000</v>
      </c>
      <c r="AC304" s="2206"/>
      <c r="AD304" s="2206">
        <v>120000</v>
      </c>
      <c r="AE304" s="2206">
        <f t="shared" si="204"/>
        <v>970000</v>
      </c>
      <c r="AF304" s="2206">
        <f t="shared" si="205"/>
        <v>1733390</v>
      </c>
      <c r="AG304" s="2206">
        <f t="shared" si="206"/>
        <v>1518950</v>
      </c>
      <c r="AH304" s="2206">
        <f t="shared" si="207"/>
        <v>0</v>
      </c>
      <c r="AI304" s="2207">
        <f t="shared" si="208"/>
        <v>214440</v>
      </c>
      <c r="AJ304" s="2246">
        <v>6.3959999999999999</v>
      </c>
      <c r="AK304" s="2075">
        <v>850000</v>
      </c>
      <c r="AL304" s="2075"/>
      <c r="AM304" s="2075">
        <v>120000</v>
      </c>
      <c r="AN304" s="2206">
        <f t="shared" si="209"/>
        <v>970000</v>
      </c>
      <c r="AO304" s="2206">
        <f t="shared" si="210"/>
        <v>6204120</v>
      </c>
      <c r="AP304" s="2206">
        <f t="shared" si="211"/>
        <v>5436600</v>
      </c>
      <c r="AQ304" s="2206">
        <f t="shared" si="212"/>
        <v>0</v>
      </c>
      <c r="AR304" s="2206">
        <f t="shared" si="213"/>
        <v>767520</v>
      </c>
      <c r="AS304" s="2248">
        <v>6.3959999999999999</v>
      </c>
      <c r="AT304" s="2075">
        <v>850000</v>
      </c>
      <c r="AU304" s="2075"/>
      <c r="AV304" s="2075">
        <v>120000</v>
      </c>
      <c r="AW304" s="2206">
        <f t="shared" si="214"/>
        <v>970000</v>
      </c>
      <c r="AX304" s="2206">
        <f t="shared" si="215"/>
        <v>6204120</v>
      </c>
      <c r="AY304" s="2206">
        <f t="shared" si="216"/>
        <v>5436600</v>
      </c>
      <c r="AZ304" s="2206">
        <f t="shared" si="217"/>
        <v>0</v>
      </c>
      <c r="BA304" s="2206">
        <f t="shared" si="218"/>
        <v>767520</v>
      </c>
      <c r="BB304" s="2248">
        <f t="shared" si="232"/>
        <v>0</v>
      </c>
      <c r="BC304" s="2207">
        <f t="shared" si="233"/>
        <v>0</v>
      </c>
      <c r="BD304" s="2248">
        <f t="shared" si="234"/>
        <v>4.609</v>
      </c>
      <c r="BE304" s="2207">
        <f t="shared" si="229"/>
        <v>4470730</v>
      </c>
      <c r="BF304" s="2246">
        <v>6.3959999999999999</v>
      </c>
      <c r="BG304" s="2075">
        <v>850000</v>
      </c>
      <c r="BH304" s="2075">
        <v>0</v>
      </c>
      <c r="BI304" s="2075">
        <v>120000</v>
      </c>
      <c r="BJ304" s="2206">
        <f t="shared" si="219"/>
        <v>970000</v>
      </c>
      <c r="BK304" s="2206">
        <f t="shared" si="220"/>
        <v>6204120</v>
      </c>
      <c r="BL304" s="2206">
        <f t="shared" si="221"/>
        <v>5436600</v>
      </c>
      <c r="BM304" s="2206">
        <f t="shared" si="222"/>
        <v>0</v>
      </c>
      <c r="BN304" s="2206">
        <f t="shared" si="223"/>
        <v>767520</v>
      </c>
      <c r="BO304" s="2248">
        <v>6.3959999999999999</v>
      </c>
      <c r="BP304" s="2075">
        <v>850000</v>
      </c>
      <c r="BQ304" s="2075">
        <v>0</v>
      </c>
      <c r="BR304" s="2075">
        <v>120000</v>
      </c>
      <c r="BS304" s="2206">
        <f t="shared" si="224"/>
        <v>970000</v>
      </c>
      <c r="BT304" s="2206">
        <f t="shared" si="225"/>
        <v>6204120</v>
      </c>
      <c r="BU304" s="2206">
        <f t="shared" si="226"/>
        <v>5436600</v>
      </c>
      <c r="BV304" s="2206">
        <f t="shared" si="227"/>
        <v>0</v>
      </c>
      <c r="BW304" s="2206">
        <f t="shared" si="228"/>
        <v>767520</v>
      </c>
      <c r="BX304" s="2248">
        <f t="shared" si="235"/>
        <v>0</v>
      </c>
      <c r="BY304" s="2207">
        <f t="shared" si="236"/>
        <v>0</v>
      </c>
      <c r="BZ304" s="2211">
        <f t="shared" si="237"/>
        <v>4.609</v>
      </c>
      <c r="CA304" s="2212">
        <f t="shared" si="238"/>
        <v>4470730</v>
      </c>
      <c r="CB304" s="2083"/>
      <c r="CC304" s="2083"/>
      <c r="CD304" s="2237"/>
      <c r="CF304" s="2200"/>
    </row>
    <row r="305" spans="1:94" s="1974" customFormat="1" ht="18" customHeight="1" outlineLevel="1">
      <c r="A305" s="2235" t="s">
        <v>3521</v>
      </c>
      <c r="B305" s="2235" t="b">
        <v>1</v>
      </c>
      <c r="C305" s="2201"/>
      <c r="D305" s="2236" t="s">
        <v>3514</v>
      </c>
      <c r="E305" s="2243" t="s">
        <v>3522</v>
      </c>
      <c r="F305" s="2204" t="s">
        <v>444</v>
      </c>
      <c r="G305" s="2244">
        <v>1.9690000000000001</v>
      </c>
      <c r="H305" s="2206">
        <v>525800</v>
      </c>
      <c r="I305" s="2206"/>
      <c r="J305" s="2206"/>
      <c r="K305" s="2206">
        <f t="shared" si="194"/>
        <v>525800</v>
      </c>
      <c r="L305" s="2206">
        <f t="shared" si="195"/>
        <v>1035300</v>
      </c>
      <c r="M305" s="2206">
        <f t="shared" si="196"/>
        <v>1035300</v>
      </c>
      <c r="N305" s="2206">
        <f t="shared" si="197"/>
        <v>0</v>
      </c>
      <c r="O305" s="2206">
        <f t="shared" si="198"/>
        <v>0</v>
      </c>
      <c r="P305" s="2244">
        <v>1.9690000000000001</v>
      </c>
      <c r="Q305" s="2206">
        <v>525800</v>
      </c>
      <c r="R305" s="2206"/>
      <c r="S305" s="2206"/>
      <c r="T305" s="2206">
        <f t="shared" si="199"/>
        <v>525800</v>
      </c>
      <c r="U305" s="2206">
        <f t="shared" si="200"/>
        <v>1035300</v>
      </c>
      <c r="V305" s="2206">
        <f t="shared" si="201"/>
        <v>1035300</v>
      </c>
      <c r="W305" s="2206">
        <f t="shared" si="202"/>
        <v>0</v>
      </c>
      <c r="X305" s="2206">
        <f t="shared" si="203"/>
        <v>0</v>
      </c>
      <c r="Y305" s="2248">
        <f t="shared" si="230"/>
        <v>0</v>
      </c>
      <c r="Z305" s="2207">
        <f t="shared" si="231"/>
        <v>0</v>
      </c>
      <c r="AA305" s="2248">
        <v>1.07</v>
      </c>
      <c r="AB305" s="2206">
        <v>850000</v>
      </c>
      <c r="AC305" s="2206"/>
      <c r="AD305" s="2206">
        <v>120000</v>
      </c>
      <c r="AE305" s="2206">
        <f t="shared" si="204"/>
        <v>970000</v>
      </c>
      <c r="AF305" s="2206">
        <f t="shared" si="205"/>
        <v>1037900</v>
      </c>
      <c r="AG305" s="2206">
        <f t="shared" si="206"/>
        <v>909500</v>
      </c>
      <c r="AH305" s="2206">
        <f t="shared" si="207"/>
        <v>0</v>
      </c>
      <c r="AI305" s="2207">
        <f t="shared" si="208"/>
        <v>128400</v>
      </c>
      <c r="AJ305" s="2246">
        <v>1.9690000000000001</v>
      </c>
      <c r="AK305" s="2075">
        <v>850000</v>
      </c>
      <c r="AL305" s="2075"/>
      <c r="AM305" s="2075">
        <v>120000</v>
      </c>
      <c r="AN305" s="2206">
        <f t="shared" si="209"/>
        <v>970000</v>
      </c>
      <c r="AO305" s="2206">
        <f t="shared" si="210"/>
        <v>1909930</v>
      </c>
      <c r="AP305" s="2206">
        <f t="shared" si="211"/>
        <v>1673650</v>
      </c>
      <c r="AQ305" s="2206">
        <f t="shared" si="212"/>
        <v>0</v>
      </c>
      <c r="AR305" s="2206">
        <f t="shared" si="213"/>
        <v>236280</v>
      </c>
      <c r="AS305" s="2248">
        <v>1.9690000000000001</v>
      </c>
      <c r="AT305" s="2075">
        <v>850000</v>
      </c>
      <c r="AU305" s="2075"/>
      <c r="AV305" s="2075">
        <v>120000</v>
      </c>
      <c r="AW305" s="2206">
        <f t="shared" si="214"/>
        <v>970000</v>
      </c>
      <c r="AX305" s="2206">
        <f t="shared" si="215"/>
        <v>1909930</v>
      </c>
      <c r="AY305" s="2206">
        <f t="shared" si="216"/>
        <v>1673650</v>
      </c>
      <c r="AZ305" s="2206">
        <f t="shared" si="217"/>
        <v>0</v>
      </c>
      <c r="BA305" s="2206">
        <f t="shared" si="218"/>
        <v>236280</v>
      </c>
      <c r="BB305" s="2248">
        <f t="shared" si="232"/>
        <v>0</v>
      </c>
      <c r="BC305" s="2207">
        <f t="shared" si="233"/>
        <v>0</v>
      </c>
      <c r="BD305" s="2248">
        <f t="shared" si="234"/>
        <v>0.89900000000000002</v>
      </c>
      <c r="BE305" s="2207">
        <f t="shared" si="229"/>
        <v>872030</v>
      </c>
      <c r="BF305" s="2246">
        <v>1.9690000000000001</v>
      </c>
      <c r="BG305" s="2075">
        <v>850000</v>
      </c>
      <c r="BH305" s="2075">
        <v>0</v>
      </c>
      <c r="BI305" s="2075">
        <v>120000</v>
      </c>
      <c r="BJ305" s="2206">
        <f t="shared" si="219"/>
        <v>970000</v>
      </c>
      <c r="BK305" s="2206">
        <f t="shared" si="220"/>
        <v>1909930</v>
      </c>
      <c r="BL305" s="2206">
        <f t="shared" si="221"/>
        <v>1673650</v>
      </c>
      <c r="BM305" s="2206">
        <f t="shared" si="222"/>
        <v>0</v>
      </c>
      <c r="BN305" s="2206">
        <f t="shared" si="223"/>
        <v>236280</v>
      </c>
      <c r="BO305" s="2248">
        <v>1.9690000000000001</v>
      </c>
      <c r="BP305" s="2075">
        <v>850000</v>
      </c>
      <c r="BQ305" s="2075">
        <v>0</v>
      </c>
      <c r="BR305" s="2075">
        <v>120000</v>
      </c>
      <c r="BS305" s="2206">
        <f t="shared" si="224"/>
        <v>970000</v>
      </c>
      <c r="BT305" s="2206">
        <f t="shared" si="225"/>
        <v>1909930</v>
      </c>
      <c r="BU305" s="2206">
        <f t="shared" si="226"/>
        <v>1673650</v>
      </c>
      <c r="BV305" s="2206">
        <f t="shared" si="227"/>
        <v>0</v>
      </c>
      <c r="BW305" s="2206">
        <f t="shared" si="228"/>
        <v>236280</v>
      </c>
      <c r="BX305" s="2248">
        <f t="shared" si="235"/>
        <v>0</v>
      </c>
      <c r="BY305" s="2207">
        <f t="shared" si="236"/>
        <v>0</v>
      </c>
      <c r="BZ305" s="2211">
        <f t="shared" si="237"/>
        <v>0.89900000000000002</v>
      </c>
      <c r="CA305" s="2212">
        <f t="shared" si="238"/>
        <v>872030</v>
      </c>
      <c r="CB305" s="2083"/>
      <c r="CC305" s="2083"/>
      <c r="CD305" s="2237"/>
      <c r="CF305" s="2200"/>
    </row>
    <row r="306" spans="1:94" s="1974" customFormat="1" ht="18" customHeight="1" outlineLevel="1">
      <c r="A306" s="2235" t="s">
        <v>3523</v>
      </c>
      <c r="B306" s="2235" t="b">
        <v>1</v>
      </c>
      <c r="C306" s="2201"/>
      <c r="D306" s="2236" t="s">
        <v>3514</v>
      </c>
      <c r="E306" s="2303" t="s">
        <v>3524</v>
      </c>
      <c r="F306" s="2204" t="s">
        <v>444</v>
      </c>
      <c r="G306" s="2244">
        <v>0.19600000000000001</v>
      </c>
      <c r="H306" s="2206">
        <v>496360</v>
      </c>
      <c r="I306" s="2206"/>
      <c r="J306" s="2206"/>
      <c r="K306" s="2206">
        <f t="shared" si="194"/>
        <v>496360</v>
      </c>
      <c r="L306" s="2206">
        <f t="shared" si="195"/>
        <v>97286</v>
      </c>
      <c r="M306" s="2206">
        <f t="shared" si="196"/>
        <v>97286</v>
      </c>
      <c r="N306" s="2206">
        <f t="shared" si="197"/>
        <v>0</v>
      </c>
      <c r="O306" s="2206">
        <f t="shared" si="198"/>
        <v>0</v>
      </c>
      <c r="P306" s="2244">
        <v>0.19600000000000001</v>
      </c>
      <c r="Q306" s="2206">
        <v>496360</v>
      </c>
      <c r="R306" s="2206"/>
      <c r="S306" s="2206"/>
      <c r="T306" s="2206">
        <f t="shared" si="199"/>
        <v>496360</v>
      </c>
      <c r="U306" s="2206">
        <f t="shared" si="200"/>
        <v>97286</v>
      </c>
      <c r="V306" s="2206">
        <f t="shared" si="201"/>
        <v>97286</v>
      </c>
      <c r="W306" s="2206">
        <f t="shared" si="202"/>
        <v>0</v>
      </c>
      <c r="X306" s="2206">
        <f t="shared" si="203"/>
        <v>0</v>
      </c>
      <c r="Y306" s="2248">
        <f t="shared" si="230"/>
        <v>0</v>
      </c>
      <c r="Z306" s="2207">
        <f t="shared" si="231"/>
        <v>0</v>
      </c>
      <c r="AA306" s="2248">
        <v>0.24299999999999999</v>
      </c>
      <c r="AB306" s="2206">
        <v>850000</v>
      </c>
      <c r="AC306" s="2206"/>
      <c r="AD306" s="2206">
        <v>120000</v>
      </c>
      <c r="AE306" s="2206">
        <f t="shared" si="204"/>
        <v>970000</v>
      </c>
      <c r="AF306" s="2206">
        <f t="shared" si="205"/>
        <v>235710</v>
      </c>
      <c r="AG306" s="2206">
        <f t="shared" si="206"/>
        <v>206550</v>
      </c>
      <c r="AH306" s="2206">
        <f t="shared" si="207"/>
        <v>0</v>
      </c>
      <c r="AI306" s="2207">
        <f t="shared" si="208"/>
        <v>29160</v>
      </c>
      <c r="AJ306" s="2246">
        <v>0.19600000000000001</v>
      </c>
      <c r="AK306" s="2075">
        <v>850000</v>
      </c>
      <c r="AL306" s="2075"/>
      <c r="AM306" s="2075">
        <v>120000</v>
      </c>
      <c r="AN306" s="2206">
        <f t="shared" si="209"/>
        <v>970000</v>
      </c>
      <c r="AO306" s="2206">
        <f t="shared" si="210"/>
        <v>190120</v>
      </c>
      <c r="AP306" s="2206">
        <f t="shared" si="211"/>
        <v>166600</v>
      </c>
      <c r="AQ306" s="2206">
        <f t="shared" si="212"/>
        <v>0</v>
      </c>
      <c r="AR306" s="2206">
        <f t="shared" si="213"/>
        <v>23520</v>
      </c>
      <c r="AS306" s="2248">
        <v>0.19600000000000001</v>
      </c>
      <c r="AT306" s="2075">
        <v>850000</v>
      </c>
      <c r="AU306" s="2075"/>
      <c r="AV306" s="2075">
        <v>120000</v>
      </c>
      <c r="AW306" s="2206">
        <f t="shared" si="214"/>
        <v>970000</v>
      </c>
      <c r="AX306" s="2206">
        <f t="shared" si="215"/>
        <v>190120</v>
      </c>
      <c r="AY306" s="2206">
        <f t="shared" si="216"/>
        <v>166600</v>
      </c>
      <c r="AZ306" s="2206">
        <f t="shared" si="217"/>
        <v>0</v>
      </c>
      <c r="BA306" s="2206">
        <f t="shared" si="218"/>
        <v>23520</v>
      </c>
      <c r="BB306" s="2248">
        <f t="shared" si="232"/>
        <v>0</v>
      </c>
      <c r="BC306" s="2207">
        <f t="shared" si="233"/>
        <v>0</v>
      </c>
      <c r="BD306" s="2248">
        <f t="shared" si="234"/>
        <v>-4.6999999999999986E-2</v>
      </c>
      <c r="BE306" s="2207">
        <f t="shared" si="229"/>
        <v>-45590</v>
      </c>
      <c r="BF306" s="2246">
        <v>0.19600000000000001</v>
      </c>
      <c r="BG306" s="2075">
        <v>850000</v>
      </c>
      <c r="BH306" s="2075">
        <v>0</v>
      </c>
      <c r="BI306" s="2075">
        <v>120000</v>
      </c>
      <c r="BJ306" s="2206">
        <f t="shared" si="219"/>
        <v>970000</v>
      </c>
      <c r="BK306" s="2206">
        <f t="shared" si="220"/>
        <v>190120</v>
      </c>
      <c r="BL306" s="2206">
        <f t="shared" si="221"/>
        <v>166600</v>
      </c>
      <c r="BM306" s="2206">
        <f t="shared" si="222"/>
        <v>0</v>
      </c>
      <c r="BN306" s="2206">
        <f t="shared" si="223"/>
        <v>23520</v>
      </c>
      <c r="BO306" s="2248">
        <v>0.19600000000000001</v>
      </c>
      <c r="BP306" s="2075">
        <v>850000</v>
      </c>
      <c r="BQ306" s="2075">
        <v>0</v>
      </c>
      <c r="BR306" s="2075">
        <v>120000</v>
      </c>
      <c r="BS306" s="2206">
        <f t="shared" si="224"/>
        <v>970000</v>
      </c>
      <c r="BT306" s="2206">
        <f t="shared" si="225"/>
        <v>190120</v>
      </c>
      <c r="BU306" s="2206">
        <f t="shared" si="226"/>
        <v>166600</v>
      </c>
      <c r="BV306" s="2206">
        <f t="shared" si="227"/>
        <v>0</v>
      </c>
      <c r="BW306" s="2206">
        <f t="shared" si="228"/>
        <v>23520</v>
      </c>
      <c r="BX306" s="2248">
        <f t="shared" si="235"/>
        <v>0</v>
      </c>
      <c r="BY306" s="2207">
        <f t="shared" si="236"/>
        <v>0</v>
      </c>
      <c r="BZ306" s="2211">
        <f t="shared" si="237"/>
        <v>-4.6999999999999986E-2</v>
      </c>
      <c r="CA306" s="2212">
        <f t="shared" si="238"/>
        <v>-45590</v>
      </c>
      <c r="CB306" s="2083"/>
      <c r="CC306" s="2083"/>
      <c r="CD306" s="2237"/>
      <c r="CF306" s="2200"/>
    </row>
    <row r="307" spans="1:94" s="1974" customFormat="1" ht="18" customHeight="1" outlineLevel="1">
      <c r="A307" s="2235" t="s">
        <v>3525</v>
      </c>
      <c r="B307" s="2235" t="b">
        <v>1</v>
      </c>
      <c r="C307" s="2201"/>
      <c r="D307" s="2236" t="s">
        <v>3514</v>
      </c>
      <c r="E307" s="2243" t="s">
        <v>3526</v>
      </c>
      <c r="F307" s="2204" t="s">
        <v>444</v>
      </c>
      <c r="G307" s="2244">
        <v>1.1970000000000001</v>
      </c>
      <c r="H307" s="2206">
        <v>496360</v>
      </c>
      <c r="I307" s="2206"/>
      <c r="J307" s="2206"/>
      <c r="K307" s="2206">
        <f t="shared" si="194"/>
        <v>496360</v>
      </c>
      <c r="L307" s="2206">
        <f t="shared" si="195"/>
        <v>594142</v>
      </c>
      <c r="M307" s="2206">
        <f t="shared" si="196"/>
        <v>594142</v>
      </c>
      <c r="N307" s="2206">
        <f t="shared" si="197"/>
        <v>0</v>
      </c>
      <c r="O307" s="2206">
        <f t="shared" si="198"/>
        <v>0</v>
      </c>
      <c r="P307" s="2244">
        <v>1.1970000000000001</v>
      </c>
      <c r="Q307" s="2206">
        <v>496360</v>
      </c>
      <c r="R307" s="2206"/>
      <c r="S307" s="2206"/>
      <c r="T307" s="2206">
        <f t="shared" si="199"/>
        <v>496360</v>
      </c>
      <c r="U307" s="2206">
        <f t="shared" si="200"/>
        <v>594142</v>
      </c>
      <c r="V307" s="2206">
        <f t="shared" si="201"/>
        <v>594142</v>
      </c>
      <c r="W307" s="2206">
        <f t="shared" si="202"/>
        <v>0</v>
      </c>
      <c r="X307" s="2206">
        <f t="shared" si="203"/>
        <v>0</v>
      </c>
      <c r="Y307" s="2248">
        <f t="shared" si="230"/>
        <v>0</v>
      </c>
      <c r="Z307" s="2207">
        <f t="shared" si="231"/>
        <v>0</v>
      </c>
      <c r="AA307" s="2248">
        <v>2.7530000000000001</v>
      </c>
      <c r="AB307" s="2206">
        <v>850000</v>
      </c>
      <c r="AC307" s="2206"/>
      <c r="AD307" s="2206">
        <v>120000</v>
      </c>
      <c r="AE307" s="2206">
        <f t="shared" si="204"/>
        <v>970000</v>
      </c>
      <c r="AF307" s="2206">
        <f t="shared" si="205"/>
        <v>2670410</v>
      </c>
      <c r="AG307" s="2206">
        <f t="shared" si="206"/>
        <v>2340050</v>
      </c>
      <c r="AH307" s="2206">
        <f t="shared" si="207"/>
        <v>0</v>
      </c>
      <c r="AI307" s="2207">
        <f t="shared" si="208"/>
        <v>330360</v>
      </c>
      <c r="AJ307" s="2246">
        <v>1.1970000000000001</v>
      </c>
      <c r="AK307" s="2075">
        <v>850000</v>
      </c>
      <c r="AL307" s="2075"/>
      <c r="AM307" s="2075">
        <v>120000</v>
      </c>
      <c r="AN307" s="2206">
        <f t="shared" si="209"/>
        <v>970000</v>
      </c>
      <c r="AO307" s="2206">
        <f t="shared" si="210"/>
        <v>1161090</v>
      </c>
      <c r="AP307" s="2206">
        <f t="shared" si="211"/>
        <v>1017450</v>
      </c>
      <c r="AQ307" s="2206">
        <f t="shared" si="212"/>
        <v>0</v>
      </c>
      <c r="AR307" s="2206">
        <f t="shared" si="213"/>
        <v>143640</v>
      </c>
      <c r="AS307" s="2248">
        <v>1.1970000000000001</v>
      </c>
      <c r="AT307" s="2075">
        <v>850000</v>
      </c>
      <c r="AU307" s="2075"/>
      <c r="AV307" s="2075">
        <v>120000</v>
      </c>
      <c r="AW307" s="2206">
        <f t="shared" si="214"/>
        <v>970000</v>
      </c>
      <c r="AX307" s="2206">
        <f t="shared" si="215"/>
        <v>1161090</v>
      </c>
      <c r="AY307" s="2206">
        <f t="shared" si="216"/>
        <v>1017450</v>
      </c>
      <c r="AZ307" s="2206">
        <f t="shared" si="217"/>
        <v>0</v>
      </c>
      <c r="BA307" s="2206">
        <f t="shared" si="218"/>
        <v>143640</v>
      </c>
      <c r="BB307" s="2248">
        <f t="shared" si="232"/>
        <v>0</v>
      </c>
      <c r="BC307" s="2207">
        <f t="shared" si="233"/>
        <v>0</v>
      </c>
      <c r="BD307" s="2248">
        <f t="shared" si="234"/>
        <v>-1.556</v>
      </c>
      <c r="BE307" s="2207">
        <f t="shared" si="229"/>
        <v>-1509320</v>
      </c>
      <c r="BF307" s="2246">
        <v>1.1970000000000001</v>
      </c>
      <c r="BG307" s="2075">
        <v>850000</v>
      </c>
      <c r="BH307" s="2075">
        <v>0</v>
      </c>
      <c r="BI307" s="2075">
        <v>120000</v>
      </c>
      <c r="BJ307" s="2206">
        <f t="shared" si="219"/>
        <v>970000</v>
      </c>
      <c r="BK307" s="2206">
        <f t="shared" si="220"/>
        <v>1161090</v>
      </c>
      <c r="BL307" s="2206">
        <f t="shared" si="221"/>
        <v>1017450</v>
      </c>
      <c r="BM307" s="2206">
        <f t="shared" si="222"/>
        <v>0</v>
      </c>
      <c r="BN307" s="2206">
        <f t="shared" si="223"/>
        <v>143640</v>
      </c>
      <c r="BO307" s="2248">
        <v>1.1970000000000001</v>
      </c>
      <c r="BP307" s="2075">
        <v>850000</v>
      </c>
      <c r="BQ307" s="2075">
        <v>0</v>
      </c>
      <c r="BR307" s="2075">
        <v>120000</v>
      </c>
      <c r="BS307" s="2206">
        <f t="shared" si="224"/>
        <v>970000</v>
      </c>
      <c r="BT307" s="2206">
        <f t="shared" si="225"/>
        <v>1161090</v>
      </c>
      <c r="BU307" s="2206">
        <f t="shared" si="226"/>
        <v>1017450</v>
      </c>
      <c r="BV307" s="2206">
        <f t="shared" si="227"/>
        <v>0</v>
      </c>
      <c r="BW307" s="2206">
        <f t="shared" si="228"/>
        <v>143640</v>
      </c>
      <c r="BX307" s="2248">
        <f t="shared" si="235"/>
        <v>0</v>
      </c>
      <c r="BY307" s="2207">
        <f t="shared" si="236"/>
        <v>0</v>
      </c>
      <c r="BZ307" s="2211">
        <f t="shared" si="237"/>
        <v>-1.556</v>
      </c>
      <c r="CA307" s="2212">
        <f t="shared" si="238"/>
        <v>-1509320</v>
      </c>
      <c r="CB307" s="2083"/>
      <c r="CC307" s="2083"/>
      <c r="CD307" s="2237"/>
      <c r="CF307" s="2200"/>
    </row>
    <row r="308" spans="1:94" s="1974" customFormat="1" ht="18" customHeight="1" outlineLevel="1">
      <c r="A308" s="2235" t="s">
        <v>3527</v>
      </c>
      <c r="B308" s="2235" t="b">
        <v>1</v>
      </c>
      <c r="C308" s="2201"/>
      <c r="D308" s="2236" t="s">
        <v>3514</v>
      </c>
      <c r="E308" s="2303" t="s">
        <v>3528</v>
      </c>
      <c r="F308" s="2204" t="s">
        <v>444</v>
      </c>
      <c r="G308" s="2244">
        <v>0</v>
      </c>
      <c r="H308" s="2206">
        <v>477090</v>
      </c>
      <c r="I308" s="2206"/>
      <c r="J308" s="2206"/>
      <c r="K308" s="2206">
        <f t="shared" si="194"/>
        <v>477090</v>
      </c>
      <c r="L308" s="2206">
        <f t="shared" si="195"/>
        <v>0</v>
      </c>
      <c r="M308" s="2206">
        <f t="shared" si="196"/>
        <v>0</v>
      </c>
      <c r="N308" s="2206">
        <f t="shared" si="197"/>
        <v>0</v>
      </c>
      <c r="O308" s="2206">
        <f t="shared" si="198"/>
        <v>0</v>
      </c>
      <c r="P308" s="2244">
        <v>0</v>
      </c>
      <c r="Q308" s="2206">
        <v>477090</v>
      </c>
      <c r="R308" s="2206"/>
      <c r="S308" s="2206"/>
      <c r="T308" s="2206">
        <f t="shared" si="199"/>
        <v>477090</v>
      </c>
      <c r="U308" s="2206">
        <f t="shared" si="200"/>
        <v>0</v>
      </c>
      <c r="V308" s="2206">
        <f t="shared" si="201"/>
        <v>0</v>
      </c>
      <c r="W308" s="2206">
        <f t="shared" si="202"/>
        <v>0</v>
      </c>
      <c r="X308" s="2206">
        <f t="shared" si="203"/>
        <v>0</v>
      </c>
      <c r="Y308" s="2244">
        <f t="shared" si="230"/>
        <v>0</v>
      </c>
      <c r="Z308" s="2207">
        <f t="shared" si="231"/>
        <v>0</v>
      </c>
      <c r="AA308" s="2244">
        <v>0.151</v>
      </c>
      <c r="AB308" s="2206">
        <v>850000</v>
      </c>
      <c r="AC308" s="2206"/>
      <c r="AD308" s="2206">
        <v>120000</v>
      </c>
      <c r="AE308" s="2206">
        <f t="shared" si="204"/>
        <v>970000</v>
      </c>
      <c r="AF308" s="2206">
        <f t="shared" si="205"/>
        <v>146470</v>
      </c>
      <c r="AG308" s="2206">
        <f t="shared" si="206"/>
        <v>128350</v>
      </c>
      <c r="AH308" s="2206">
        <f t="shared" si="207"/>
        <v>0</v>
      </c>
      <c r="AI308" s="2207">
        <f t="shared" si="208"/>
        <v>18120</v>
      </c>
      <c r="AJ308" s="2246">
        <v>0</v>
      </c>
      <c r="AK308" s="2075">
        <v>850000</v>
      </c>
      <c r="AL308" s="2075"/>
      <c r="AM308" s="2075">
        <v>120000</v>
      </c>
      <c r="AN308" s="2206">
        <f t="shared" si="209"/>
        <v>970000</v>
      </c>
      <c r="AO308" s="2206">
        <f t="shared" si="210"/>
        <v>0</v>
      </c>
      <c r="AP308" s="2206">
        <f t="shared" si="211"/>
        <v>0</v>
      </c>
      <c r="AQ308" s="2206">
        <f t="shared" si="212"/>
        <v>0</v>
      </c>
      <c r="AR308" s="2206">
        <f t="shared" si="213"/>
        <v>0</v>
      </c>
      <c r="AS308" s="2244">
        <v>0</v>
      </c>
      <c r="AT308" s="2075">
        <v>850000</v>
      </c>
      <c r="AU308" s="2075"/>
      <c r="AV308" s="2075">
        <v>120000</v>
      </c>
      <c r="AW308" s="2206">
        <f t="shared" si="214"/>
        <v>970000</v>
      </c>
      <c r="AX308" s="2206">
        <f t="shared" si="215"/>
        <v>0</v>
      </c>
      <c r="AY308" s="2206">
        <f t="shared" si="216"/>
        <v>0</v>
      </c>
      <c r="AZ308" s="2206">
        <f t="shared" si="217"/>
        <v>0</v>
      </c>
      <c r="BA308" s="2206">
        <f t="shared" si="218"/>
        <v>0</v>
      </c>
      <c r="BB308" s="2244">
        <f t="shared" si="232"/>
        <v>0</v>
      </c>
      <c r="BC308" s="2207">
        <f t="shared" si="233"/>
        <v>0</v>
      </c>
      <c r="BD308" s="2244">
        <f t="shared" si="234"/>
        <v>-0.151</v>
      </c>
      <c r="BE308" s="2207">
        <f t="shared" si="229"/>
        <v>-146470</v>
      </c>
      <c r="BF308" s="2246">
        <v>0</v>
      </c>
      <c r="BG308" s="2075">
        <v>850000</v>
      </c>
      <c r="BH308" s="2075">
        <v>0</v>
      </c>
      <c r="BI308" s="2075">
        <v>120000</v>
      </c>
      <c r="BJ308" s="2206">
        <f t="shared" si="219"/>
        <v>970000</v>
      </c>
      <c r="BK308" s="2206">
        <f t="shared" si="220"/>
        <v>0</v>
      </c>
      <c r="BL308" s="2206">
        <f t="shared" si="221"/>
        <v>0</v>
      </c>
      <c r="BM308" s="2206">
        <f t="shared" si="222"/>
        <v>0</v>
      </c>
      <c r="BN308" s="2206">
        <f t="shared" si="223"/>
        <v>0</v>
      </c>
      <c r="BO308" s="2244">
        <v>0</v>
      </c>
      <c r="BP308" s="2075">
        <v>850000</v>
      </c>
      <c r="BQ308" s="2075">
        <v>0</v>
      </c>
      <c r="BR308" s="2075">
        <v>120000</v>
      </c>
      <c r="BS308" s="2206">
        <f t="shared" si="224"/>
        <v>970000</v>
      </c>
      <c r="BT308" s="2206">
        <f t="shared" si="225"/>
        <v>0</v>
      </c>
      <c r="BU308" s="2206">
        <f t="shared" si="226"/>
        <v>0</v>
      </c>
      <c r="BV308" s="2206">
        <f t="shared" si="227"/>
        <v>0</v>
      </c>
      <c r="BW308" s="2206">
        <f t="shared" si="228"/>
        <v>0</v>
      </c>
      <c r="BX308" s="2244">
        <f t="shared" si="235"/>
        <v>0</v>
      </c>
      <c r="BY308" s="2207">
        <f t="shared" si="236"/>
        <v>0</v>
      </c>
      <c r="BZ308" s="2211">
        <f t="shared" si="237"/>
        <v>-0.151</v>
      </c>
      <c r="CA308" s="2212">
        <f t="shared" si="238"/>
        <v>-146470</v>
      </c>
      <c r="CB308" s="2083"/>
      <c r="CC308" s="2083"/>
      <c r="CD308" s="2237"/>
      <c r="CF308" s="2200"/>
    </row>
    <row r="309" spans="1:94" s="1974" customFormat="1" ht="18" customHeight="1" outlineLevel="1">
      <c r="A309" s="2235" t="s">
        <v>3529</v>
      </c>
      <c r="B309" s="2235" t="b">
        <v>1</v>
      </c>
      <c r="C309" s="2201"/>
      <c r="D309" s="2236" t="s">
        <v>3514</v>
      </c>
      <c r="E309" s="2303" t="s">
        <v>3530</v>
      </c>
      <c r="F309" s="2204" t="s">
        <v>444</v>
      </c>
      <c r="G309" s="2244">
        <v>0</v>
      </c>
      <c r="H309" s="2206">
        <v>455130</v>
      </c>
      <c r="I309" s="2206"/>
      <c r="J309" s="2206"/>
      <c r="K309" s="2206">
        <f t="shared" si="194"/>
        <v>455130</v>
      </c>
      <c r="L309" s="2206">
        <f t="shared" si="195"/>
        <v>0</v>
      </c>
      <c r="M309" s="2206">
        <f t="shared" si="196"/>
        <v>0</v>
      </c>
      <c r="N309" s="2206">
        <f t="shared" si="197"/>
        <v>0</v>
      </c>
      <c r="O309" s="2206">
        <f t="shared" si="198"/>
        <v>0</v>
      </c>
      <c r="P309" s="2244">
        <v>0</v>
      </c>
      <c r="Q309" s="2206">
        <v>455130</v>
      </c>
      <c r="R309" s="2206"/>
      <c r="S309" s="2206"/>
      <c r="T309" s="2206">
        <f t="shared" si="199"/>
        <v>455130</v>
      </c>
      <c r="U309" s="2206">
        <f t="shared" si="200"/>
        <v>0</v>
      </c>
      <c r="V309" s="2206">
        <f t="shared" si="201"/>
        <v>0</v>
      </c>
      <c r="W309" s="2206">
        <f t="shared" si="202"/>
        <v>0</v>
      </c>
      <c r="X309" s="2206">
        <f t="shared" si="203"/>
        <v>0</v>
      </c>
      <c r="Y309" s="2244">
        <f t="shared" si="230"/>
        <v>0</v>
      </c>
      <c r="Z309" s="2207">
        <f t="shared" si="231"/>
        <v>0</v>
      </c>
      <c r="AA309" s="2244">
        <v>0.14299999999999999</v>
      </c>
      <c r="AB309" s="2206">
        <v>850000</v>
      </c>
      <c r="AC309" s="2206"/>
      <c r="AD309" s="2206">
        <v>120000</v>
      </c>
      <c r="AE309" s="2206">
        <f t="shared" si="204"/>
        <v>970000</v>
      </c>
      <c r="AF309" s="2206">
        <f t="shared" si="205"/>
        <v>138710</v>
      </c>
      <c r="AG309" s="2206">
        <f t="shared" si="206"/>
        <v>121550</v>
      </c>
      <c r="AH309" s="2206">
        <f t="shared" si="207"/>
        <v>0</v>
      </c>
      <c r="AI309" s="2207">
        <f t="shared" si="208"/>
        <v>17160</v>
      </c>
      <c r="AJ309" s="2246">
        <v>0</v>
      </c>
      <c r="AK309" s="2075">
        <v>850000</v>
      </c>
      <c r="AL309" s="2075"/>
      <c r="AM309" s="2075">
        <v>120000</v>
      </c>
      <c r="AN309" s="2206">
        <f t="shared" si="209"/>
        <v>970000</v>
      </c>
      <c r="AO309" s="2206">
        <f t="shared" si="210"/>
        <v>0</v>
      </c>
      <c r="AP309" s="2206">
        <f t="shared" si="211"/>
        <v>0</v>
      </c>
      <c r="AQ309" s="2206">
        <f t="shared" si="212"/>
        <v>0</v>
      </c>
      <c r="AR309" s="2206">
        <f t="shared" si="213"/>
        <v>0</v>
      </c>
      <c r="AS309" s="2244">
        <v>0</v>
      </c>
      <c r="AT309" s="2075">
        <v>850000</v>
      </c>
      <c r="AU309" s="2075"/>
      <c r="AV309" s="2075">
        <v>120000</v>
      </c>
      <c r="AW309" s="2206">
        <f t="shared" si="214"/>
        <v>970000</v>
      </c>
      <c r="AX309" s="2206">
        <f t="shared" si="215"/>
        <v>0</v>
      </c>
      <c r="AY309" s="2206">
        <f t="shared" si="216"/>
        <v>0</v>
      </c>
      <c r="AZ309" s="2206">
        <f t="shared" si="217"/>
        <v>0</v>
      </c>
      <c r="BA309" s="2206">
        <f t="shared" si="218"/>
        <v>0</v>
      </c>
      <c r="BB309" s="2244">
        <f t="shared" si="232"/>
        <v>0</v>
      </c>
      <c r="BC309" s="2207">
        <f t="shared" si="233"/>
        <v>0</v>
      </c>
      <c r="BD309" s="2244">
        <f t="shared" si="234"/>
        <v>-0.14299999999999999</v>
      </c>
      <c r="BE309" s="2207">
        <f t="shared" si="229"/>
        <v>-138710</v>
      </c>
      <c r="BF309" s="2246">
        <v>0</v>
      </c>
      <c r="BG309" s="2075">
        <v>850000</v>
      </c>
      <c r="BH309" s="2075">
        <v>0</v>
      </c>
      <c r="BI309" s="2075">
        <v>120000</v>
      </c>
      <c r="BJ309" s="2206">
        <f t="shared" si="219"/>
        <v>970000</v>
      </c>
      <c r="BK309" s="2206">
        <f t="shared" si="220"/>
        <v>0</v>
      </c>
      <c r="BL309" s="2206">
        <f t="shared" si="221"/>
        <v>0</v>
      </c>
      <c r="BM309" s="2206">
        <f t="shared" si="222"/>
        <v>0</v>
      </c>
      <c r="BN309" s="2206">
        <f t="shared" si="223"/>
        <v>0</v>
      </c>
      <c r="BO309" s="2244">
        <v>0</v>
      </c>
      <c r="BP309" s="2075">
        <v>850000</v>
      </c>
      <c r="BQ309" s="2075">
        <v>0</v>
      </c>
      <c r="BR309" s="2075">
        <v>120000</v>
      </c>
      <c r="BS309" s="2206">
        <f t="shared" si="224"/>
        <v>970000</v>
      </c>
      <c r="BT309" s="2206">
        <f t="shared" si="225"/>
        <v>0</v>
      </c>
      <c r="BU309" s="2206">
        <f t="shared" si="226"/>
        <v>0</v>
      </c>
      <c r="BV309" s="2206">
        <f t="shared" si="227"/>
        <v>0</v>
      </c>
      <c r="BW309" s="2206">
        <f t="shared" si="228"/>
        <v>0</v>
      </c>
      <c r="BX309" s="2244">
        <f t="shared" si="235"/>
        <v>0</v>
      </c>
      <c r="BY309" s="2207">
        <f t="shared" si="236"/>
        <v>0</v>
      </c>
      <c r="BZ309" s="2211">
        <f t="shared" si="237"/>
        <v>-0.14299999999999999</v>
      </c>
      <c r="CA309" s="2212">
        <f t="shared" si="238"/>
        <v>-138710</v>
      </c>
      <c r="CB309" s="2083"/>
      <c r="CC309" s="2083"/>
      <c r="CD309" s="2237"/>
      <c r="CF309" s="2200"/>
    </row>
    <row r="310" spans="1:94" s="1974" customFormat="1" ht="18" customHeight="1" outlineLevel="1">
      <c r="A310" s="2238" t="s">
        <v>3531</v>
      </c>
      <c r="B310" s="2238" t="b">
        <v>1</v>
      </c>
      <c r="C310" s="2201"/>
      <c r="D310" s="2236" t="s">
        <v>3514</v>
      </c>
      <c r="E310" s="2303" t="s">
        <v>3532</v>
      </c>
      <c r="F310" s="2204" t="s">
        <v>444</v>
      </c>
      <c r="G310" s="2244">
        <v>0.34300000000000003</v>
      </c>
      <c r="H310" s="2240">
        <v>455130</v>
      </c>
      <c r="I310" s="2240"/>
      <c r="J310" s="2240"/>
      <c r="K310" s="2206">
        <f t="shared" si="194"/>
        <v>455130</v>
      </c>
      <c r="L310" s="2206">
        <f t="shared" si="195"/>
        <v>156109</v>
      </c>
      <c r="M310" s="2240">
        <f t="shared" si="196"/>
        <v>156109</v>
      </c>
      <c r="N310" s="2240">
        <f t="shared" si="197"/>
        <v>0</v>
      </c>
      <c r="O310" s="2240">
        <f t="shared" si="198"/>
        <v>0</v>
      </c>
      <c r="P310" s="2244">
        <v>0.34300000000000003</v>
      </c>
      <c r="Q310" s="2206">
        <v>455130</v>
      </c>
      <c r="R310" s="2206"/>
      <c r="S310" s="2206"/>
      <c r="T310" s="2206">
        <f t="shared" si="199"/>
        <v>455130</v>
      </c>
      <c r="U310" s="2206">
        <f t="shared" si="200"/>
        <v>156109</v>
      </c>
      <c r="V310" s="2206">
        <f t="shared" si="201"/>
        <v>156109</v>
      </c>
      <c r="W310" s="2206">
        <f t="shared" si="202"/>
        <v>0</v>
      </c>
      <c r="X310" s="2206">
        <f t="shared" si="203"/>
        <v>0</v>
      </c>
      <c r="Y310" s="2248">
        <f t="shared" si="230"/>
        <v>0</v>
      </c>
      <c r="Z310" s="2207">
        <f t="shared" si="231"/>
        <v>0</v>
      </c>
      <c r="AA310" s="2248"/>
      <c r="AB310" s="2206"/>
      <c r="AC310" s="2206"/>
      <c r="AD310" s="2206"/>
      <c r="AE310" s="2206">
        <f t="shared" si="204"/>
        <v>0</v>
      </c>
      <c r="AF310" s="2206">
        <f t="shared" si="205"/>
        <v>0</v>
      </c>
      <c r="AG310" s="2206">
        <f t="shared" si="206"/>
        <v>0</v>
      </c>
      <c r="AH310" s="2206">
        <f t="shared" si="207"/>
        <v>0</v>
      </c>
      <c r="AI310" s="2207">
        <f t="shared" si="208"/>
        <v>0</v>
      </c>
      <c r="AJ310" s="2246">
        <v>0.34300000000000003</v>
      </c>
      <c r="AK310" s="2075">
        <v>850000</v>
      </c>
      <c r="AL310" s="2075">
        <v>0</v>
      </c>
      <c r="AM310" s="2075">
        <v>120000</v>
      </c>
      <c r="AN310" s="2206">
        <f t="shared" si="209"/>
        <v>970000</v>
      </c>
      <c r="AO310" s="2206">
        <f t="shared" si="210"/>
        <v>332710</v>
      </c>
      <c r="AP310" s="2206">
        <f t="shared" si="211"/>
        <v>291550</v>
      </c>
      <c r="AQ310" s="2206">
        <f t="shared" si="212"/>
        <v>0</v>
      </c>
      <c r="AR310" s="2206">
        <f t="shared" si="213"/>
        <v>41160</v>
      </c>
      <c r="AS310" s="2248">
        <v>0.34300000000000003</v>
      </c>
      <c r="AT310" s="2075">
        <v>850000</v>
      </c>
      <c r="AU310" s="2075">
        <v>0</v>
      </c>
      <c r="AV310" s="2075">
        <v>120000</v>
      </c>
      <c r="AW310" s="2206">
        <f t="shared" si="214"/>
        <v>970000</v>
      </c>
      <c r="AX310" s="2206">
        <f t="shared" si="215"/>
        <v>332710</v>
      </c>
      <c r="AY310" s="2240">
        <f t="shared" si="216"/>
        <v>291550</v>
      </c>
      <c r="AZ310" s="2240">
        <f t="shared" si="217"/>
        <v>0</v>
      </c>
      <c r="BA310" s="2240">
        <f t="shared" si="218"/>
        <v>41160</v>
      </c>
      <c r="BB310" s="2248">
        <f t="shared" si="232"/>
        <v>0</v>
      </c>
      <c r="BC310" s="2207">
        <f t="shared" si="233"/>
        <v>0</v>
      </c>
      <c r="BD310" s="2248">
        <f t="shared" si="234"/>
        <v>0.34300000000000003</v>
      </c>
      <c r="BE310" s="2207">
        <f t="shared" si="229"/>
        <v>332710</v>
      </c>
      <c r="BF310" s="2246">
        <v>0.34300000000000003</v>
      </c>
      <c r="BG310" s="2075">
        <v>850000</v>
      </c>
      <c r="BH310" s="2075">
        <v>0</v>
      </c>
      <c r="BI310" s="2075">
        <v>120000</v>
      </c>
      <c r="BJ310" s="2206">
        <f t="shared" si="219"/>
        <v>970000</v>
      </c>
      <c r="BK310" s="2206">
        <f t="shared" si="220"/>
        <v>332710</v>
      </c>
      <c r="BL310" s="2206">
        <f t="shared" si="221"/>
        <v>291550</v>
      </c>
      <c r="BM310" s="2206">
        <f t="shared" si="222"/>
        <v>0</v>
      </c>
      <c r="BN310" s="2206">
        <f t="shared" si="223"/>
        <v>41160</v>
      </c>
      <c r="BO310" s="2248">
        <v>0.34300000000000003</v>
      </c>
      <c r="BP310" s="2075">
        <v>850000</v>
      </c>
      <c r="BQ310" s="2075">
        <v>0</v>
      </c>
      <c r="BR310" s="2075">
        <v>120000</v>
      </c>
      <c r="BS310" s="2206">
        <f t="shared" si="224"/>
        <v>970000</v>
      </c>
      <c r="BT310" s="2206">
        <f t="shared" si="225"/>
        <v>332710</v>
      </c>
      <c r="BU310" s="2206">
        <f t="shared" si="226"/>
        <v>291550</v>
      </c>
      <c r="BV310" s="2206">
        <f t="shared" si="227"/>
        <v>0</v>
      </c>
      <c r="BW310" s="2206">
        <f t="shared" si="228"/>
        <v>41160</v>
      </c>
      <c r="BX310" s="2248">
        <f t="shared" si="235"/>
        <v>0</v>
      </c>
      <c r="BY310" s="2207">
        <f t="shared" si="236"/>
        <v>0</v>
      </c>
      <c r="BZ310" s="2211">
        <f t="shared" si="237"/>
        <v>0.34300000000000003</v>
      </c>
      <c r="CA310" s="2212">
        <f t="shared" si="238"/>
        <v>332710</v>
      </c>
      <c r="CB310" s="2083"/>
      <c r="CC310" s="2083"/>
      <c r="CD310" s="2237"/>
      <c r="CF310" s="2200"/>
      <c r="CJ310" s="1975"/>
      <c r="CK310" s="1975"/>
      <c r="CL310" s="1975"/>
      <c r="CM310" s="1975"/>
      <c r="CN310" s="1975"/>
      <c r="CO310" s="1975"/>
      <c r="CP310" s="1975"/>
    </row>
    <row r="311" spans="1:94" s="1974" customFormat="1" ht="18" customHeight="1" outlineLevel="1">
      <c r="A311" s="2238" t="s">
        <v>3533</v>
      </c>
      <c r="B311" s="2238" t="b">
        <v>1</v>
      </c>
      <c r="C311" s="2201"/>
      <c r="D311" s="2236" t="s">
        <v>3514</v>
      </c>
      <c r="E311" s="2303" t="s">
        <v>3534</v>
      </c>
      <c r="F311" s="2204" t="s">
        <v>444</v>
      </c>
      <c r="G311" s="2244">
        <v>0.64200000000000002</v>
      </c>
      <c r="H311" s="2240">
        <v>455130</v>
      </c>
      <c r="I311" s="2240"/>
      <c r="J311" s="2240"/>
      <c r="K311" s="2206">
        <f t="shared" si="194"/>
        <v>455130</v>
      </c>
      <c r="L311" s="2206">
        <f t="shared" si="195"/>
        <v>292193</v>
      </c>
      <c r="M311" s="2240">
        <f t="shared" si="196"/>
        <v>292193</v>
      </c>
      <c r="N311" s="2240">
        <f t="shared" si="197"/>
        <v>0</v>
      </c>
      <c r="O311" s="2240">
        <f t="shared" si="198"/>
        <v>0</v>
      </c>
      <c r="P311" s="2244">
        <v>0.64200000000000002</v>
      </c>
      <c r="Q311" s="2206">
        <v>455130</v>
      </c>
      <c r="R311" s="2206"/>
      <c r="S311" s="2206"/>
      <c r="T311" s="2206">
        <f t="shared" si="199"/>
        <v>455130</v>
      </c>
      <c r="U311" s="2206">
        <f t="shared" si="200"/>
        <v>292193</v>
      </c>
      <c r="V311" s="2206">
        <f t="shared" si="201"/>
        <v>292193</v>
      </c>
      <c r="W311" s="2206">
        <f t="shared" si="202"/>
        <v>0</v>
      </c>
      <c r="X311" s="2206">
        <f t="shared" si="203"/>
        <v>0</v>
      </c>
      <c r="Y311" s="2248">
        <f t="shared" si="230"/>
        <v>0</v>
      </c>
      <c r="Z311" s="2207">
        <f t="shared" si="231"/>
        <v>0</v>
      </c>
      <c r="AA311" s="2248"/>
      <c r="AB311" s="2206"/>
      <c r="AC311" s="2206"/>
      <c r="AD311" s="2206"/>
      <c r="AE311" s="2206">
        <f t="shared" si="204"/>
        <v>0</v>
      </c>
      <c r="AF311" s="2206">
        <f t="shared" si="205"/>
        <v>0</v>
      </c>
      <c r="AG311" s="2206">
        <f t="shared" si="206"/>
        <v>0</v>
      </c>
      <c r="AH311" s="2206">
        <f t="shared" si="207"/>
        <v>0</v>
      </c>
      <c r="AI311" s="2207">
        <f t="shared" si="208"/>
        <v>0</v>
      </c>
      <c r="AJ311" s="2246">
        <v>0.64200000000000002</v>
      </c>
      <c r="AK311" s="2075">
        <v>850000</v>
      </c>
      <c r="AL311" s="2075">
        <v>0</v>
      </c>
      <c r="AM311" s="2075">
        <v>120000</v>
      </c>
      <c r="AN311" s="2206">
        <f t="shared" si="209"/>
        <v>970000</v>
      </c>
      <c r="AO311" s="2206">
        <f t="shared" si="210"/>
        <v>622740</v>
      </c>
      <c r="AP311" s="2206">
        <f t="shared" si="211"/>
        <v>545700</v>
      </c>
      <c r="AQ311" s="2206">
        <f t="shared" si="212"/>
        <v>0</v>
      </c>
      <c r="AR311" s="2206">
        <f t="shared" si="213"/>
        <v>77040</v>
      </c>
      <c r="AS311" s="2248">
        <v>0.64200000000000002</v>
      </c>
      <c r="AT311" s="2075">
        <v>850000</v>
      </c>
      <c r="AU311" s="2075">
        <v>0</v>
      </c>
      <c r="AV311" s="2075">
        <v>120000</v>
      </c>
      <c r="AW311" s="2206">
        <f t="shared" si="214"/>
        <v>970000</v>
      </c>
      <c r="AX311" s="2206">
        <f t="shared" si="215"/>
        <v>622740</v>
      </c>
      <c r="AY311" s="2240">
        <f t="shared" si="216"/>
        <v>545700</v>
      </c>
      <c r="AZ311" s="2240">
        <f t="shared" si="217"/>
        <v>0</v>
      </c>
      <c r="BA311" s="2240">
        <f t="shared" si="218"/>
        <v>77040</v>
      </c>
      <c r="BB311" s="2248">
        <f t="shared" si="232"/>
        <v>0</v>
      </c>
      <c r="BC311" s="2207">
        <f t="shared" si="233"/>
        <v>0</v>
      </c>
      <c r="BD311" s="2248">
        <f t="shared" si="234"/>
        <v>0.64200000000000002</v>
      </c>
      <c r="BE311" s="2207">
        <f t="shared" si="229"/>
        <v>622740</v>
      </c>
      <c r="BF311" s="2246">
        <v>0.64200000000000002</v>
      </c>
      <c r="BG311" s="2075">
        <v>850000</v>
      </c>
      <c r="BH311" s="2075">
        <v>0</v>
      </c>
      <c r="BI311" s="2075">
        <v>120000</v>
      </c>
      <c r="BJ311" s="2206">
        <f t="shared" si="219"/>
        <v>970000</v>
      </c>
      <c r="BK311" s="2206">
        <f t="shared" si="220"/>
        <v>622740</v>
      </c>
      <c r="BL311" s="2206">
        <f t="shared" si="221"/>
        <v>545700</v>
      </c>
      <c r="BM311" s="2206">
        <f t="shared" si="222"/>
        <v>0</v>
      </c>
      <c r="BN311" s="2206">
        <f t="shared" si="223"/>
        <v>77040</v>
      </c>
      <c r="BO311" s="2248">
        <v>0.64200000000000002</v>
      </c>
      <c r="BP311" s="2075">
        <v>850000</v>
      </c>
      <c r="BQ311" s="2075">
        <v>0</v>
      </c>
      <c r="BR311" s="2075">
        <v>120000</v>
      </c>
      <c r="BS311" s="2206">
        <f t="shared" si="224"/>
        <v>970000</v>
      </c>
      <c r="BT311" s="2206">
        <f t="shared" si="225"/>
        <v>622740</v>
      </c>
      <c r="BU311" s="2206">
        <f t="shared" si="226"/>
        <v>545700</v>
      </c>
      <c r="BV311" s="2206">
        <f t="shared" si="227"/>
        <v>0</v>
      </c>
      <c r="BW311" s="2206">
        <f t="shared" si="228"/>
        <v>77040</v>
      </c>
      <c r="BX311" s="2248">
        <f t="shared" si="235"/>
        <v>0</v>
      </c>
      <c r="BY311" s="2207">
        <f t="shared" si="236"/>
        <v>0</v>
      </c>
      <c r="BZ311" s="2211">
        <f t="shared" si="237"/>
        <v>0.64200000000000002</v>
      </c>
      <c r="CA311" s="2212">
        <f t="shared" si="238"/>
        <v>622740</v>
      </c>
      <c r="CB311" s="2083"/>
      <c r="CC311" s="2083"/>
      <c r="CD311" s="2237"/>
      <c r="CF311" s="2200"/>
      <c r="CJ311" s="1975"/>
      <c r="CK311" s="1975"/>
      <c r="CL311" s="1975"/>
      <c r="CM311" s="1975"/>
      <c r="CN311" s="1975"/>
      <c r="CO311" s="1975"/>
      <c r="CP311" s="1975"/>
    </row>
    <row r="312" spans="1:94" s="1974" customFormat="1" ht="18" customHeight="1" outlineLevel="1">
      <c r="A312" s="2238" t="s">
        <v>3535</v>
      </c>
      <c r="B312" s="2238" t="b">
        <v>1</v>
      </c>
      <c r="C312" s="2201"/>
      <c r="D312" s="2236" t="s">
        <v>3514</v>
      </c>
      <c r="E312" s="2303" t="s">
        <v>3536</v>
      </c>
      <c r="F312" s="2204" t="s">
        <v>444</v>
      </c>
      <c r="G312" s="2244">
        <v>7.2999999999999995E-2</v>
      </c>
      <c r="H312" s="2240">
        <v>455130</v>
      </c>
      <c r="I312" s="2240"/>
      <c r="J312" s="2240"/>
      <c r="K312" s="2206">
        <f t="shared" si="194"/>
        <v>455130</v>
      </c>
      <c r="L312" s="2206">
        <f t="shared" si="195"/>
        <v>33224</v>
      </c>
      <c r="M312" s="2240">
        <f t="shared" si="196"/>
        <v>33224</v>
      </c>
      <c r="N312" s="2240">
        <f t="shared" si="197"/>
        <v>0</v>
      </c>
      <c r="O312" s="2240">
        <f t="shared" si="198"/>
        <v>0</v>
      </c>
      <c r="P312" s="2244">
        <v>7.2999999999999995E-2</v>
      </c>
      <c r="Q312" s="2206">
        <v>455130</v>
      </c>
      <c r="R312" s="2206"/>
      <c r="S312" s="2206"/>
      <c r="T312" s="2206">
        <f t="shared" si="199"/>
        <v>455130</v>
      </c>
      <c r="U312" s="2206">
        <f t="shared" si="200"/>
        <v>33224</v>
      </c>
      <c r="V312" s="2206">
        <f t="shared" si="201"/>
        <v>33224</v>
      </c>
      <c r="W312" s="2206">
        <f t="shared" si="202"/>
        <v>0</v>
      </c>
      <c r="X312" s="2206">
        <f t="shared" si="203"/>
        <v>0</v>
      </c>
      <c r="Y312" s="2248">
        <f t="shared" si="230"/>
        <v>0</v>
      </c>
      <c r="Z312" s="2207">
        <f t="shared" si="231"/>
        <v>0</v>
      </c>
      <c r="AA312" s="2248"/>
      <c r="AB312" s="2206"/>
      <c r="AC312" s="2206"/>
      <c r="AD312" s="2206"/>
      <c r="AE312" s="2206">
        <f t="shared" si="204"/>
        <v>0</v>
      </c>
      <c r="AF312" s="2206">
        <f t="shared" si="205"/>
        <v>0</v>
      </c>
      <c r="AG312" s="2206">
        <f t="shared" si="206"/>
        <v>0</v>
      </c>
      <c r="AH312" s="2206">
        <f t="shared" si="207"/>
        <v>0</v>
      </c>
      <c r="AI312" s="2207">
        <f t="shared" si="208"/>
        <v>0</v>
      </c>
      <c r="AJ312" s="2246">
        <v>7.2999999999999995E-2</v>
      </c>
      <c r="AK312" s="2075">
        <v>850000</v>
      </c>
      <c r="AL312" s="2075">
        <v>0</v>
      </c>
      <c r="AM312" s="2075">
        <v>120000</v>
      </c>
      <c r="AN312" s="2206">
        <f t="shared" si="209"/>
        <v>970000</v>
      </c>
      <c r="AO312" s="2206">
        <f t="shared" si="210"/>
        <v>70810</v>
      </c>
      <c r="AP312" s="2206">
        <f t="shared" si="211"/>
        <v>62050</v>
      </c>
      <c r="AQ312" s="2206">
        <f t="shared" si="212"/>
        <v>0</v>
      </c>
      <c r="AR312" s="2206">
        <f t="shared" si="213"/>
        <v>8760</v>
      </c>
      <c r="AS312" s="2248">
        <v>7.2999999999999995E-2</v>
      </c>
      <c r="AT312" s="2075">
        <v>850000</v>
      </c>
      <c r="AU312" s="2075">
        <v>0</v>
      </c>
      <c r="AV312" s="2075">
        <v>120000</v>
      </c>
      <c r="AW312" s="2206">
        <f t="shared" si="214"/>
        <v>970000</v>
      </c>
      <c r="AX312" s="2206">
        <f t="shared" si="215"/>
        <v>70810</v>
      </c>
      <c r="AY312" s="2240">
        <f t="shared" si="216"/>
        <v>62050</v>
      </c>
      <c r="AZ312" s="2240">
        <f t="shared" si="217"/>
        <v>0</v>
      </c>
      <c r="BA312" s="2240">
        <f t="shared" si="218"/>
        <v>8760</v>
      </c>
      <c r="BB312" s="2248">
        <f t="shared" si="232"/>
        <v>0</v>
      </c>
      <c r="BC312" s="2207">
        <f t="shared" si="233"/>
        <v>0</v>
      </c>
      <c r="BD312" s="2248">
        <f t="shared" si="234"/>
        <v>7.2999999999999995E-2</v>
      </c>
      <c r="BE312" s="2207">
        <f t="shared" si="229"/>
        <v>70810</v>
      </c>
      <c r="BF312" s="2246">
        <v>7.2999999999999995E-2</v>
      </c>
      <c r="BG312" s="2075">
        <v>850000</v>
      </c>
      <c r="BH312" s="2075">
        <v>0</v>
      </c>
      <c r="BI312" s="2075">
        <v>120000</v>
      </c>
      <c r="BJ312" s="2206">
        <f t="shared" si="219"/>
        <v>970000</v>
      </c>
      <c r="BK312" s="2206">
        <f t="shared" si="220"/>
        <v>70810</v>
      </c>
      <c r="BL312" s="2206">
        <f t="shared" si="221"/>
        <v>62050</v>
      </c>
      <c r="BM312" s="2206">
        <f t="shared" si="222"/>
        <v>0</v>
      </c>
      <c r="BN312" s="2206">
        <f t="shared" si="223"/>
        <v>8760</v>
      </c>
      <c r="BO312" s="2248">
        <v>7.2999999999999995E-2</v>
      </c>
      <c r="BP312" s="2075">
        <v>850000</v>
      </c>
      <c r="BQ312" s="2075">
        <v>0</v>
      </c>
      <c r="BR312" s="2075">
        <v>120000</v>
      </c>
      <c r="BS312" s="2206">
        <f t="shared" si="224"/>
        <v>970000</v>
      </c>
      <c r="BT312" s="2206">
        <f t="shared" si="225"/>
        <v>70810</v>
      </c>
      <c r="BU312" s="2206">
        <f t="shared" si="226"/>
        <v>62050</v>
      </c>
      <c r="BV312" s="2206">
        <f t="shared" si="227"/>
        <v>0</v>
      </c>
      <c r="BW312" s="2206">
        <f t="shared" si="228"/>
        <v>8760</v>
      </c>
      <c r="BX312" s="2248">
        <f t="shared" si="235"/>
        <v>0</v>
      </c>
      <c r="BY312" s="2207">
        <f t="shared" si="236"/>
        <v>0</v>
      </c>
      <c r="BZ312" s="2211">
        <f t="shared" si="237"/>
        <v>7.2999999999999995E-2</v>
      </c>
      <c r="CA312" s="2212">
        <f t="shared" si="238"/>
        <v>70810</v>
      </c>
      <c r="CB312" s="2083"/>
      <c r="CC312" s="2083"/>
      <c r="CD312" s="2237"/>
      <c r="CF312" s="2200"/>
      <c r="CJ312" s="1975"/>
      <c r="CK312" s="1975"/>
      <c r="CL312" s="1975"/>
      <c r="CM312" s="1975"/>
      <c r="CN312" s="1975"/>
      <c r="CO312" s="1975"/>
      <c r="CP312" s="1975"/>
    </row>
    <row r="313" spans="1:94" s="1974" customFormat="1" ht="18" customHeight="1" outlineLevel="1">
      <c r="A313" s="2238" t="s">
        <v>3537</v>
      </c>
      <c r="B313" s="2238" t="b">
        <v>1</v>
      </c>
      <c r="C313" s="2201"/>
      <c r="D313" s="2236" t="s">
        <v>3514</v>
      </c>
      <c r="E313" s="2303" t="s">
        <v>3538</v>
      </c>
      <c r="F313" s="2204" t="s">
        <v>444</v>
      </c>
      <c r="G313" s="2244">
        <v>4.7E-2</v>
      </c>
      <c r="H313" s="2240">
        <v>455130</v>
      </c>
      <c r="I313" s="2240"/>
      <c r="J313" s="2240"/>
      <c r="K313" s="2206">
        <f t="shared" si="194"/>
        <v>455130</v>
      </c>
      <c r="L313" s="2206">
        <f t="shared" si="195"/>
        <v>21391</v>
      </c>
      <c r="M313" s="2240">
        <f t="shared" si="196"/>
        <v>21391</v>
      </c>
      <c r="N313" s="2240">
        <f t="shared" si="197"/>
        <v>0</v>
      </c>
      <c r="O313" s="2240">
        <f t="shared" si="198"/>
        <v>0</v>
      </c>
      <c r="P313" s="2244">
        <v>4.7E-2</v>
      </c>
      <c r="Q313" s="2206">
        <v>455130</v>
      </c>
      <c r="R313" s="2206"/>
      <c r="S313" s="2206"/>
      <c r="T313" s="2206">
        <f t="shared" si="199"/>
        <v>455130</v>
      </c>
      <c r="U313" s="2206">
        <f t="shared" si="200"/>
        <v>21391</v>
      </c>
      <c r="V313" s="2206">
        <f t="shared" si="201"/>
        <v>21391</v>
      </c>
      <c r="W313" s="2206">
        <f t="shared" si="202"/>
        <v>0</v>
      </c>
      <c r="X313" s="2206">
        <f t="shared" si="203"/>
        <v>0</v>
      </c>
      <c r="Y313" s="2248">
        <f t="shared" si="230"/>
        <v>0</v>
      </c>
      <c r="Z313" s="2207">
        <f t="shared" si="231"/>
        <v>0</v>
      </c>
      <c r="AA313" s="2248"/>
      <c r="AB313" s="2206"/>
      <c r="AC313" s="2206"/>
      <c r="AD313" s="2206"/>
      <c r="AE313" s="2206">
        <f t="shared" si="204"/>
        <v>0</v>
      </c>
      <c r="AF313" s="2206">
        <f t="shared" si="205"/>
        <v>0</v>
      </c>
      <c r="AG313" s="2206">
        <f t="shared" si="206"/>
        <v>0</v>
      </c>
      <c r="AH313" s="2206">
        <f t="shared" si="207"/>
        <v>0</v>
      </c>
      <c r="AI313" s="2207">
        <f t="shared" si="208"/>
        <v>0</v>
      </c>
      <c r="AJ313" s="2246">
        <v>4.7E-2</v>
      </c>
      <c r="AK313" s="2075">
        <v>850000</v>
      </c>
      <c r="AL313" s="2075">
        <v>0</v>
      </c>
      <c r="AM313" s="2075">
        <v>120000</v>
      </c>
      <c r="AN313" s="2206">
        <f t="shared" si="209"/>
        <v>970000</v>
      </c>
      <c r="AO313" s="2206">
        <f t="shared" si="210"/>
        <v>45590</v>
      </c>
      <c r="AP313" s="2206">
        <f t="shared" si="211"/>
        <v>39950</v>
      </c>
      <c r="AQ313" s="2206">
        <f t="shared" si="212"/>
        <v>0</v>
      </c>
      <c r="AR313" s="2206">
        <f t="shared" si="213"/>
        <v>5640</v>
      </c>
      <c r="AS313" s="2248">
        <v>4.7E-2</v>
      </c>
      <c r="AT313" s="2075">
        <v>850000</v>
      </c>
      <c r="AU313" s="2075">
        <v>0</v>
      </c>
      <c r="AV313" s="2075">
        <v>120000</v>
      </c>
      <c r="AW313" s="2206">
        <f t="shared" si="214"/>
        <v>970000</v>
      </c>
      <c r="AX313" s="2206">
        <f t="shared" si="215"/>
        <v>45590</v>
      </c>
      <c r="AY313" s="2240">
        <f t="shared" si="216"/>
        <v>39950</v>
      </c>
      <c r="AZ313" s="2240">
        <f t="shared" si="217"/>
        <v>0</v>
      </c>
      <c r="BA313" s="2240">
        <f t="shared" si="218"/>
        <v>5640</v>
      </c>
      <c r="BB313" s="2248">
        <f t="shared" si="232"/>
        <v>0</v>
      </c>
      <c r="BC313" s="2207">
        <f t="shared" si="233"/>
        <v>0</v>
      </c>
      <c r="BD313" s="2248">
        <f t="shared" si="234"/>
        <v>4.7E-2</v>
      </c>
      <c r="BE313" s="2207">
        <f t="shared" si="229"/>
        <v>45590</v>
      </c>
      <c r="BF313" s="2246">
        <v>4.7E-2</v>
      </c>
      <c r="BG313" s="2075">
        <v>850000</v>
      </c>
      <c r="BH313" s="2075">
        <v>0</v>
      </c>
      <c r="BI313" s="2075">
        <v>120000</v>
      </c>
      <c r="BJ313" s="2206">
        <f t="shared" si="219"/>
        <v>970000</v>
      </c>
      <c r="BK313" s="2206">
        <f t="shared" si="220"/>
        <v>45590</v>
      </c>
      <c r="BL313" s="2206">
        <f t="shared" si="221"/>
        <v>39950</v>
      </c>
      <c r="BM313" s="2206">
        <f t="shared" si="222"/>
        <v>0</v>
      </c>
      <c r="BN313" s="2206">
        <f t="shared" si="223"/>
        <v>5640</v>
      </c>
      <c r="BO313" s="2248">
        <v>4.7E-2</v>
      </c>
      <c r="BP313" s="2075">
        <v>850000</v>
      </c>
      <c r="BQ313" s="2075">
        <v>0</v>
      </c>
      <c r="BR313" s="2075">
        <v>120000</v>
      </c>
      <c r="BS313" s="2206">
        <f t="shared" si="224"/>
        <v>970000</v>
      </c>
      <c r="BT313" s="2206">
        <f t="shared" si="225"/>
        <v>45590</v>
      </c>
      <c r="BU313" s="2206">
        <f t="shared" si="226"/>
        <v>39950</v>
      </c>
      <c r="BV313" s="2206">
        <f t="shared" si="227"/>
        <v>0</v>
      </c>
      <c r="BW313" s="2206">
        <f t="shared" si="228"/>
        <v>5640</v>
      </c>
      <c r="BX313" s="2248">
        <f t="shared" si="235"/>
        <v>0</v>
      </c>
      <c r="BY313" s="2207">
        <f t="shared" si="236"/>
        <v>0</v>
      </c>
      <c r="BZ313" s="2211">
        <f t="shared" si="237"/>
        <v>4.7E-2</v>
      </c>
      <c r="CA313" s="2212">
        <f t="shared" si="238"/>
        <v>45590</v>
      </c>
      <c r="CB313" s="2083"/>
      <c r="CC313" s="2083"/>
      <c r="CD313" s="2237"/>
      <c r="CF313" s="2200"/>
      <c r="CJ313" s="1975"/>
      <c r="CK313" s="1975"/>
      <c r="CL313" s="1975"/>
      <c r="CM313" s="1975"/>
      <c r="CN313" s="1975"/>
      <c r="CO313" s="1975"/>
      <c r="CP313" s="1975"/>
    </row>
    <row r="314" spans="1:94" s="1974" customFormat="1" ht="18" customHeight="1" outlineLevel="1">
      <c r="A314" s="2235" t="s">
        <v>3539</v>
      </c>
      <c r="B314" s="2235" t="b">
        <v>1</v>
      </c>
      <c r="C314" s="2201"/>
      <c r="D314" s="2236" t="s">
        <v>3540</v>
      </c>
      <c r="E314" s="2303" t="s">
        <v>3541</v>
      </c>
      <c r="F314" s="2204" t="s">
        <v>444</v>
      </c>
      <c r="G314" s="2244">
        <v>0.28100000000000003</v>
      </c>
      <c r="H314" s="2206">
        <v>486280</v>
      </c>
      <c r="I314" s="2206"/>
      <c r="J314" s="2206"/>
      <c r="K314" s="2206">
        <f t="shared" si="194"/>
        <v>486280</v>
      </c>
      <c r="L314" s="2206">
        <f t="shared" si="195"/>
        <v>136644</v>
      </c>
      <c r="M314" s="2206">
        <f t="shared" si="196"/>
        <v>136644</v>
      </c>
      <c r="N314" s="2206">
        <f t="shared" si="197"/>
        <v>0</v>
      </c>
      <c r="O314" s="2206">
        <f t="shared" si="198"/>
        <v>0</v>
      </c>
      <c r="P314" s="2244">
        <v>0.28100000000000003</v>
      </c>
      <c r="Q314" s="2206">
        <v>486280</v>
      </c>
      <c r="R314" s="2206"/>
      <c r="S314" s="2206"/>
      <c r="T314" s="2206">
        <f t="shared" si="199"/>
        <v>486280</v>
      </c>
      <c r="U314" s="2206">
        <f t="shared" si="200"/>
        <v>136644</v>
      </c>
      <c r="V314" s="2206">
        <f t="shared" si="201"/>
        <v>136644</v>
      </c>
      <c r="W314" s="2206">
        <f t="shared" si="202"/>
        <v>0</v>
      </c>
      <c r="X314" s="2206">
        <f t="shared" si="203"/>
        <v>0</v>
      </c>
      <c r="Y314" s="2248">
        <f t="shared" si="230"/>
        <v>0</v>
      </c>
      <c r="Z314" s="2207">
        <f t="shared" si="231"/>
        <v>0</v>
      </c>
      <c r="AA314" s="2248">
        <v>0.437</v>
      </c>
      <c r="AB314" s="2206">
        <v>850000</v>
      </c>
      <c r="AC314" s="2206"/>
      <c r="AD314" s="2206">
        <v>120000</v>
      </c>
      <c r="AE314" s="2206">
        <f t="shared" si="204"/>
        <v>970000</v>
      </c>
      <c r="AF314" s="2206">
        <f t="shared" si="205"/>
        <v>423890</v>
      </c>
      <c r="AG314" s="2206">
        <f t="shared" si="206"/>
        <v>371450</v>
      </c>
      <c r="AH314" s="2206">
        <f t="shared" si="207"/>
        <v>0</v>
      </c>
      <c r="AI314" s="2207">
        <f t="shared" si="208"/>
        <v>52440</v>
      </c>
      <c r="AJ314" s="2246">
        <v>0.28100000000000003</v>
      </c>
      <c r="AK314" s="2075">
        <v>850000</v>
      </c>
      <c r="AL314" s="2075"/>
      <c r="AM314" s="2075">
        <v>120000</v>
      </c>
      <c r="AN314" s="2206">
        <f t="shared" si="209"/>
        <v>970000</v>
      </c>
      <c r="AO314" s="2206">
        <f t="shared" si="210"/>
        <v>272570</v>
      </c>
      <c r="AP314" s="2206">
        <f t="shared" si="211"/>
        <v>238850</v>
      </c>
      <c r="AQ314" s="2206">
        <f t="shared" si="212"/>
        <v>0</v>
      </c>
      <c r="AR314" s="2206">
        <f t="shared" si="213"/>
        <v>33720</v>
      </c>
      <c r="AS314" s="2248">
        <v>0.28100000000000003</v>
      </c>
      <c r="AT314" s="2075">
        <v>850000</v>
      </c>
      <c r="AU314" s="2075"/>
      <c r="AV314" s="2075">
        <v>120000</v>
      </c>
      <c r="AW314" s="2206">
        <f t="shared" si="214"/>
        <v>970000</v>
      </c>
      <c r="AX314" s="2206">
        <f t="shared" si="215"/>
        <v>272570</v>
      </c>
      <c r="AY314" s="2206">
        <f t="shared" si="216"/>
        <v>238850</v>
      </c>
      <c r="AZ314" s="2206">
        <f t="shared" si="217"/>
        <v>0</v>
      </c>
      <c r="BA314" s="2206">
        <f t="shared" si="218"/>
        <v>33720</v>
      </c>
      <c r="BB314" s="2248">
        <f t="shared" si="232"/>
        <v>0</v>
      </c>
      <c r="BC314" s="2207">
        <f t="shared" si="233"/>
        <v>0</v>
      </c>
      <c r="BD314" s="2248">
        <f t="shared" si="234"/>
        <v>-0.15599999999999997</v>
      </c>
      <c r="BE314" s="2207">
        <f t="shared" si="229"/>
        <v>-151320</v>
      </c>
      <c r="BF314" s="2246">
        <v>0.28100000000000003</v>
      </c>
      <c r="BG314" s="2075">
        <v>850000</v>
      </c>
      <c r="BH314" s="2075">
        <v>0</v>
      </c>
      <c r="BI314" s="2075">
        <v>120000</v>
      </c>
      <c r="BJ314" s="2206">
        <f t="shared" si="219"/>
        <v>970000</v>
      </c>
      <c r="BK314" s="2206">
        <f t="shared" si="220"/>
        <v>272570</v>
      </c>
      <c r="BL314" s="2206">
        <f t="shared" si="221"/>
        <v>238850</v>
      </c>
      <c r="BM314" s="2206">
        <f t="shared" si="222"/>
        <v>0</v>
      </c>
      <c r="BN314" s="2206">
        <f t="shared" si="223"/>
        <v>33720</v>
      </c>
      <c r="BO314" s="2248">
        <v>0.28100000000000003</v>
      </c>
      <c r="BP314" s="2075">
        <v>850000</v>
      </c>
      <c r="BQ314" s="2075">
        <v>0</v>
      </c>
      <c r="BR314" s="2075">
        <v>120000</v>
      </c>
      <c r="BS314" s="2206">
        <f t="shared" si="224"/>
        <v>970000</v>
      </c>
      <c r="BT314" s="2206">
        <f t="shared" si="225"/>
        <v>272570</v>
      </c>
      <c r="BU314" s="2206">
        <f t="shared" si="226"/>
        <v>238850</v>
      </c>
      <c r="BV314" s="2206">
        <f t="shared" si="227"/>
        <v>0</v>
      </c>
      <c r="BW314" s="2206">
        <f t="shared" si="228"/>
        <v>33720</v>
      </c>
      <c r="BX314" s="2248">
        <f t="shared" si="235"/>
        <v>0</v>
      </c>
      <c r="BY314" s="2207">
        <f t="shared" si="236"/>
        <v>0</v>
      </c>
      <c r="BZ314" s="2211">
        <f t="shared" si="237"/>
        <v>-0.15599999999999997</v>
      </c>
      <c r="CA314" s="2212">
        <f t="shared" si="238"/>
        <v>-151320</v>
      </c>
      <c r="CB314" s="2083"/>
      <c r="CC314" s="2083"/>
      <c r="CD314" s="2237"/>
      <c r="CF314" s="2200"/>
    </row>
    <row r="315" spans="1:94" s="1974" customFormat="1" ht="18" customHeight="1" outlineLevel="1">
      <c r="A315" s="2235" t="s">
        <v>3542</v>
      </c>
      <c r="B315" s="2235" t="b">
        <v>1</v>
      </c>
      <c r="C315" s="2201"/>
      <c r="D315" s="2236" t="s">
        <v>3514</v>
      </c>
      <c r="E315" s="2243" t="s">
        <v>3543</v>
      </c>
      <c r="F315" s="2204" t="s">
        <v>444</v>
      </c>
      <c r="G315" s="2244">
        <v>6.0000000000000001E-3</v>
      </c>
      <c r="H315" s="2206">
        <v>463940</v>
      </c>
      <c r="I315" s="2206"/>
      <c r="J315" s="2206"/>
      <c r="K315" s="2206">
        <f t="shared" si="194"/>
        <v>463940</v>
      </c>
      <c r="L315" s="2206">
        <f t="shared" si="195"/>
        <v>2783</v>
      </c>
      <c r="M315" s="2206">
        <f t="shared" si="196"/>
        <v>2783</v>
      </c>
      <c r="N315" s="2206">
        <f t="shared" si="197"/>
        <v>0</v>
      </c>
      <c r="O315" s="2206">
        <f t="shared" si="198"/>
        <v>0</v>
      </c>
      <c r="P315" s="2244">
        <v>6.0000000000000001E-3</v>
      </c>
      <c r="Q315" s="2206">
        <v>463940</v>
      </c>
      <c r="R315" s="2206"/>
      <c r="S315" s="2206"/>
      <c r="T315" s="2206">
        <f t="shared" si="199"/>
        <v>463940</v>
      </c>
      <c r="U315" s="2206">
        <f t="shared" si="200"/>
        <v>2783</v>
      </c>
      <c r="V315" s="2206">
        <f t="shared" si="201"/>
        <v>2783</v>
      </c>
      <c r="W315" s="2206">
        <f t="shared" si="202"/>
        <v>0</v>
      </c>
      <c r="X315" s="2206">
        <f t="shared" si="203"/>
        <v>0</v>
      </c>
      <c r="Y315" s="2248">
        <f t="shared" si="230"/>
        <v>0</v>
      </c>
      <c r="Z315" s="2207">
        <f t="shared" si="231"/>
        <v>0</v>
      </c>
      <c r="AA315" s="2248">
        <v>0.73499999999999999</v>
      </c>
      <c r="AB315" s="2206">
        <v>850000</v>
      </c>
      <c r="AC315" s="2206"/>
      <c r="AD315" s="2206">
        <v>120000</v>
      </c>
      <c r="AE315" s="2206">
        <f t="shared" si="204"/>
        <v>970000</v>
      </c>
      <c r="AF315" s="2206">
        <f t="shared" si="205"/>
        <v>712950</v>
      </c>
      <c r="AG315" s="2206">
        <f t="shared" si="206"/>
        <v>624750</v>
      </c>
      <c r="AH315" s="2206">
        <f t="shared" si="207"/>
        <v>0</v>
      </c>
      <c r="AI315" s="2207">
        <f t="shared" si="208"/>
        <v>88200</v>
      </c>
      <c r="AJ315" s="2246">
        <v>6.0000000000000001E-3</v>
      </c>
      <c r="AK315" s="2075">
        <v>850000</v>
      </c>
      <c r="AL315" s="2075"/>
      <c r="AM315" s="2075">
        <v>120000</v>
      </c>
      <c r="AN315" s="2206">
        <f t="shared" si="209"/>
        <v>970000</v>
      </c>
      <c r="AO315" s="2206">
        <f t="shared" si="210"/>
        <v>5820</v>
      </c>
      <c r="AP315" s="2206">
        <f t="shared" si="211"/>
        <v>5100</v>
      </c>
      <c r="AQ315" s="2206">
        <f t="shared" si="212"/>
        <v>0</v>
      </c>
      <c r="AR315" s="2206">
        <f t="shared" si="213"/>
        <v>720</v>
      </c>
      <c r="AS315" s="2248">
        <v>6.0000000000000001E-3</v>
      </c>
      <c r="AT315" s="2075">
        <v>850000</v>
      </c>
      <c r="AU315" s="2075"/>
      <c r="AV315" s="2075">
        <v>120000</v>
      </c>
      <c r="AW315" s="2206">
        <f t="shared" si="214"/>
        <v>970000</v>
      </c>
      <c r="AX315" s="2206">
        <f t="shared" si="215"/>
        <v>5820</v>
      </c>
      <c r="AY315" s="2206">
        <f t="shared" si="216"/>
        <v>5100</v>
      </c>
      <c r="AZ315" s="2206">
        <f t="shared" si="217"/>
        <v>0</v>
      </c>
      <c r="BA315" s="2206">
        <f t="shared" si="218"/>
        <v>720</v>
      </c>
      <c r="BB315" s="2248">
        <f t="shared" si="232"/>
        <v>0</v>
      </c>
      <c r="BC315" s="2207">
        <f t="shared" si="233"/>
        <v>0</v>
      </c>
      <c r="BD315" s="2248">
        <f t="shared" si="234"/>
        <v>-0.72899999999999998</v>
      </c>
      <c r="BE315" s="2207">
        <f t="shared" si="229"/>
        <v>-707130</v>
      </c>
      <c r="BF315" s="2246">
        <v>6.0000000000000001E-3</v>
      </c>
      <c r="BG315" s="2075">
        <v>850000</v>
      </c>
      <c r="BH315" s="2075">
        <v>0</v>
      </c>
      <c r="BI315" s="2075">
        <v>120000</v>
      </c>
      <c r="BJ315" s="2206">
        <f t="shared" si="219"/>
        <v>970000</v>
      </c>
      <c r="BK315" s="2206">
        <f t="shared" si="220"/>
        <v>5820</v>
      </c>
      <c r="BL315" s="2206">
        <f t="shared" si="221"/>
        <v>5100</v>
      </c>
      <c r="BM315" s="2206">
        <f t="shared" si="222"/>
        <v>0</v>
      </c>
      <c r="BN315" s="2206">
        <f t="shared" si="223"/>
        <v>720</v>
      </c>
      <c r="BO315" s="2248">
        <v>6.0000000000000001E-3</v>
      </c>
      <c r="BP315" s="2075">
        <v>850000</v>
      </c>
      <c r="BQ315" s="2075">
        <v>0</v>
      </c>
      <c r="BR315" s="2075">
        <v>120000</v>
      </c>
      <c r="BS315" s="2206">
        <f t="shared" si="224"/>
        <v>970000</v>
      </c>
      <c r="BT315" s="2206">
        <f t="shared" si="225"/>
        <v>5820</v>
      </c>
      <c r="BU315" s="2206">
        <f t="shared" si="226"/>
        <v>5100</v>
      </c>
      <c r="BV315" s="2206">
        <f t="shared" si="227"/>
        <v>0</v>
      </c>
      <c r="BW315" s="2206">
        <f t="shared" si="228"/>
        <v>720</v>
      </c>
      <c r="BX315" s="2248">
        <f t="shared" si="235"/>
        <v>0</v>
      </c>
      <c r="BY315" s="2207">
        <f t="shared" si="236"/>
        <v>0</v>
      </c>
      <c r="BZ315" s="2211">
        <f t="shared" si="237"/>
        <v>-0.72899999999999998</v>
      </c>
      <c r="CA315" s="2212">
        <f t="shared" si="238"/>
        <v>-707130</v>
      </c>
      <c r="CB315" s="2083"/>
      <c r="CC315" s="2083"/>
      <c r="CD315" s="2237"/>
      <c r="CF315" s="2200"/>
    </row>
    <row r="316" spans="1:94" s="1974" customFormat="1" ht="18" customHeight="1" outlineLevel="1">
      <c r="A316" s="2235" t="s">
        <v>3544</v>
      </c>
      <c r="B316" s="2235" t="b">
        <v>1</v>
      </c>
      <c r="C316" s="2201"/>
      <c r="D316" s="2236" t="s">
        <v>3540</v>
      </c>
      <c r="E316" s="2243" t="s">
        <v>3545</v>
      </c>
      <c r="F316" s="2204" t="s">
        <v>444</v>
      </c>
      <c r="G316" s="2244">
        <v>0.51800000000000002</v>
      </c>
      <c r="H316" s="2206">
        <v>463940</v>
      </c>
      <c r="I316" s="2206"/>
      <c r="J316" s="2206"/>
      <c r="K316" s="2206">
        <f t="shared" si="194"/>
        <v>463940</v>
      </c>
      <c r="L316" s="2206">
        <f t="shared" si="195"/>
        <v>240320</v>
      </c>
      <c r="M316" s="2206">
        <f t="shared" si="196"/>
        <v>240320</v>
      </c>
      <c r="N316" s="2206">
        <f t="shared" si="197"/>
        <v>0</v>
      </c>
      <c r="O316" s="2206">
        <f t="shared" si="198"/>
        <v>0</v>
      </c>
      <c r="P316" s="2244">
        <v>0.51800000000000002</v>
      </c>
      <c r="Q316" s="2206">
        <v>463940</v>
      </c>
      <c r="R316" s="2206"/>
      <c r="S316" s="2206"/>
      <c r="T316" s="2206">
        <f t="shared" si="199"/>
        <v>463940</v>
      </c>
      <c r="U316" s="2206">
        <f t="shared" si="200"/>
        <v>240320</v>
      </c>
      <c r="V316" s="2206">
        <f t="shared" si="201"/>
        <v>240320</v>
      </c>
      <c r="W316" s="2206">
        <f t="shared" si="202"/>
        <v>0</v>
      </c>
      <c r="X316" s="2206">
        <f t="shared" si="203"/>
        <v>0</v>
      </c>
      <c r="Y316" s="2248">
        <f t="shared" si="230"/>
        <v>0</v>
      </c>
      <c r="Z316" s="2207">
        <f t="shared" si="231"/>
        <v>0</v>
      </c>
      <c r="AA316" s="2248">
        <v>0.95099999999999996</v>
      </c>
      <c r="AB316" s="2206">
        <v>850000</v>
      </c>
      <c r="AC316" s="2206"/>
      <c r="AD316" s="2206">
        <v>120000</v>
      </c>
      <c r="AE316" s="2206">
        <f t="shared" si="204"/>
        <v>970000</v>
      </c>
      <c r="AF316" s="2206">
        <f t="shared" si="205"/>
        <v>922470</v>
      </c>
      <c r="AG316" s="2206">
        <f t="shared" si="206"/>
        <v>808350</v>
      </c>
      <c r="AH316" s="2206">
        <f t="shared" si="207"/>
        <v>0</v>
      </c>
      <c r="AI316" s="2207">
        <f t="shared" si="208"/>
        <v>114120</v>
      </c>
      <c r="AJ316" s="2246">
        <v>0.51800000000000002</v>
      </c>
      <c r="AK316" s="2075">
        <v>850000</v>
      </c>
      <c r="AL316" s="2075"/>
      <c r="AM316" s="2075">
        <v>120000</v>
      </c>
      <c r="AN316" s="2206">
        <f t="shared" si="209"/>
        <v>970000</v>
      </c>
      <c r="AO316" s="2206">
        <f t="shared" si="210"/>
        <v>502460</v>
      </c>
      <c r="AP316" s="2206">
        <f t="shared" si="211"/>
        <v>440300</v>
      </c>
      <c r="AQ316" s="2206">
        <f t="shared" si="212"/>
        <v>0</v>
      </c>
      <c r="AR316" s="2206">
        <f t="shared" si="213"/>
        <v>62160</v>
      </c>
      <c r="AS316" s="2248">
        <v>0.51800000000000002</v>
      </c>
      <c r="AT316" s="2075">
        <v>850000</v>
      </c>
      <c r="AU316" s="2075"/>
      <c r="AV316" s="2075">
        <v>120000</v>
      </c>
      <c r="AW316" s="2206">
        <f t="shared" si="214"/>
        <v>970000</v>
      </c>
      <c r="AX316" s="2206">
        <f t="shared" si="215"/>
        <v>502460</v>
      </c>
      <c r="AY316" s="2206">
        <f t="shared" si="216"/>
        <v>440300</v>
      </c>
      <c r="AZ316" s="2206">
        <f t="shared" si="217"/>
        <v>0</v>
      </c>
      <c r="BA316" s="2206">
        <f t="shared" si="218"/>
        <v>62160</v>
      </c>
      <c r="BB316" s="2248">
        <f t="shared" si="232"/>
        <v>0</v>
      </c>
      <c r="BC316" s="2207">
        <f t="shared" si="233"/>
        <v>0</v>
      </c>
      <c r="BD316" s="2248">
        <f t="shared" si="234"/>
        <v>-0.43299999999999994</v>
      </c>
      <c r="BE316" s="2207">
        <f t="shared" si="229"/>
        <v>-420010</v>
      </c>
      <c r="BF316" s="2246">
        <v>0.51800000000000002</v>
      </c>
      <c r="BG316" s="2075">
        <v>850000</v>
      </c>
      <c r="BH316" s="2075">
        <v>0</v>
      </c>
      <c r="BI316" s="2075">
        <v>120000</v>
      </c>
      <c r="BJ316" s="2206">
        <f t="shared" si="219"/>
        <v>970000</v>
      </c>
      <c r="BK316" s="2206">
        <f t="shared" si="220"/>
        <v>502460</v>
      </c>
      <c r="BL316" s="2206">
        <f t="shared" si="221"/>
        <v>440300</v>
      </c>
      <c r="BM316" s="2206">
        <f t="shared" si="222"/>
        <v>0</v>
      </c>
      <c r="BN316" s="2206">
        <f t="shared" si="223"/>
        <v>62160</v>
      </c>
      <c r="BO316" s="2248">
        <v>0.51800000000000002</v>
      </c>
      <c r="BP316" s="2075">
        <v>850000</v>
      </c>
      <c r="BQ316" s="2075">
        <v>0</v>
      </c>
      <c r="BR316" s="2075">
        <v>120000</v>
      </c>
      <c r="BS316" s="2206">
        <f t="shared" si="224"/>
        <v>970000</v>
      </c>
      <c r="BT316" s="2206">
        <f t="shared" si="225"/>
        <v>502460</v>
      </c>
      <c r="BU316" s="2206">
        <f t="shared" si="226"/>
        <v>440300</v>
      </c>
      <c r="BV316" s="2206">
        <f t="shared" si="227"/>
        <v>0</v>
      </c>
      <c r="BW316" s="2206">
        <f t="shared" si="228"/>
        <v>62160</v>
      </c>
      <c r="BX316" s="2248">
        <f t="shared" si="235"/>
        <v>0</v>
      </c>
      <c r="BY316" s="2207">
        <f t="shared" si="236"/>
        <v>0</v>
      </c>
      <c r="BZ316" s="2211">
        <f t="shared" si="237"/>
        <v>-0.43299999999999994</v>
      </c>
      <c r="CA316" s="2212">
        <f t="shared" si="238"/>
        <v>-420010</v>
      </c>
      <c r="CB316" s="2083"/>
      <c r="CC316" s="2083"/>
      <c r="CD316" s="2237"/>
      <c r="CF316" s="2200"/>
    </row>
    <row r="317" spans="1:94" s="1974" customFormat="1" ht="18" customHeight="1" outlineLevel="1">
      <c r="A317" s="2235" t="s">
        <v>3546</v>
      </c>
      <c r="B317" s="2235" t="b">
        <v>1</v>
      </c>
      <c r="C317" s="2201"/>
      <c r="D317" s="2236" t="s">
        <v>3514</v>
      </c>
      <c r="E317" s="2243" t="s">
        <v>3547</v>
      </c>
      <c r="F317" s="2204" t="s">
        <v>444</v>
      </c>
      <c r="G317" s="2244">
        <v>0.42399999999999999</v>
      </c>
      <c r="H317" s="2206">
        <v>463940</v>
      </c>
      <c r="I317" s="2206"/>
      <c r="J317" s="2206"/>
      <c r="K317" s="2206">
        <f t="shared" si="194"/>
        <v>463940</v>
      </c>
      <c r="L317" s="2206">
        <f t="shared" si="195"/>
        <v>196710</v>
      </c>
      <c r="M317" s="2206">
        <f t="shared" si="196"/>
        <v>196710</v>
      </c>
      <c r="N317" s="2206">
        <f t="shared" si="197"/>
        <v>0</v>
      </c>
      <c r="O317" s="2206">
        <f t="shared" si="198"/>
        <v>0</v>
      </c>
      <c r="P317" s="2244">
        <v>0.42399999999999999</v>
      </c>
      <c r="Q317" s="2206">
        <v>463940</v>
      </c>
      <c r="R317" s="2206"/>
      <c r="S317" s="2206"/>
      <c r="T317" s="2206">
        <f t="shared" si="199"/>
        <v>463940</v>
      </c>
      <c r="U317" s="2206">
        <f t="shared" si="200"/>
        <v>196710</v>
      </c>
      <c r="V317" s="2206">
        <f t="shared" si="201"/>
        <v>196710</v>
      </c>
      <c r="W317" s="2206">
        <f t="shared" si="202"/>
        <v>0</v>
      </c>
      <c r="X317" s="2206">
        <f t="shared" si="203"/>
        <v>0</v>
      </c>
      <c r="Y317" s="2248">
        <f t="shared" si="230"/>
        <v>0</v>
      </c>
      <c r="Z317" s="2207">
        <f t="shared" si="231"/>
        <v>0</v>
      </c>
      <c r="AA317" s="2248">
        <v>0.77100000000000002</v>
      </c>
      <c r="AB317" s="2206">
        <v>850000</v>
      </c>
      <c r="AC317" s="2206"/>
      <c r="AD317" s="2206">
        <v>120000</v>
      </c>
      <c r="AE317" s="2206">
        <f t="shared" si="204"/>
        <v>970000</v>
      </c>
      <c r="AF317" s="2206">
        <f t="shared" si="205"/>
        <v>747870</v>
      </c>
      <c r="AG317" s="2206">
        <f t="shared" si="206"/>
        <v>655350</v>
      </c>
      <c r="AH317" s="2206">
        <f t="shared" si="207"/>
        <v>0</v>
      </c>
      <c r="AI317" s="2207">
        <f t="shared" si="208"/>
        <v>92520</v>
      </c>
      <c r="AJ317" s="2246">
        <v>0.42399999999999999</v>
      </c>
      <c r="AK317" s="2075">
        <v>850000</v>
      </c>
      <c r="AL317" s="2075"/>
      <c r="AM317" s="2075">
        <v>120000</v>
      </c>
      <c r="AN317" s="2206">
        <f t="shared" si="209"/>
        <v>970000</v>
      </c>
      <c r="AO317" s="2206">
        <f t="shared" si="210"/>
        <v>411280</v>
      </c>
      <c r="AP317" s="2206">
        <f t="shared" si="211"/>
        <v>360400</v>
      </c>
      <c r="AQ317" s="2206">
        <f t="shared" si="212"/>
        <v>0</v>
      </c>
      <c r="AR317" s="2206">
        <f t="shared" si="213"/>
        <v>50880</v>
      </c>
      <c r="AS317" s="2248">
        <v>0.42399999999999999</v>
      </c>
      <c r="AT317" s="2075">
        <v>850000</v>
      </c>
      <c r="AU317" s="2075"/>
      <c r="AV317" s="2075">
        <v>120000</v>
      </c>
      <c r="AW317" s="2206">
        <f t="shared" si="214"/>
        <v>970000</v>
      </c>
      <c r="AX317" s="2206">
        <f t="shared" si="215"/>
        <v>411280</v>
      </c>
      <c r="AY317" s="2206">
        <f t="shared" si="216"/>
        <v>360400</v>
      </c>
      <c r="AZ317" s="2206">
        <f t="shared" si="217"/>
        <v>0</v>
      </c>
      <c r="BA317" s="2206">
        <f t="shared" si="218"/>
        <v>50880</v>
      </c>
      <c r="BB317" s="2248">
        <f t="shared" si="232"/>
        <v>0</v>
      </c>
      <c r="BC317" s="2207">
        <f t="shared" si="233"/>
        <v>0</v>
      </c>
      <c r="BD317" s="2248">
        <f t="shared" si="234"/>
        <v>-0.34700000000000003</v>
      </c>
      <c r="BE317" s="2207">
        <f t="shared" si="229"/>
        <v>-336590</v>
      </c>
      <c r="BF317" s="2246">
        <v>0.42399999999999999</v>
      </c>
      <c r="BG317" s="2075">
        <v>850000</v>
      </c>
      <c r="BH317" s="2075">
        <v>0</v>
      </c>
      <c r="BI317" s="2075">
        <v>120000</v>
      </c>
      <c r="BJ317" s="2206">
        <f t="shared" si="219"/>
        <v>970000</v>
      </c>
      <c r="BK317" s="2206">
        <f t="shared" si="220"/>
        <v>411280</v>
      </c>
      <c r="BL317" s="2206">
        <f t="shared" si="221"/>
        <v>360400</v>
      </c>
      <c r="BM317" s="2206">
        <f t="shared" si="222"/>
        <v>0</v>
      </c>
      <c r="BN317" s="2206">
        <f t="shared" si="223"/>
        <v>50880</v>
      </c>
      <c r="BO317" s="2248">
        <v>0.42399999999999999</v>
      </c>
      <c r="BP317" s="2075">
        <v>850000</v>
      </c>
      <c r="BQ317" s="2075">
        <v>0</v>
      </c>
      <c r="BR317" s="2075">
        <v>120000</v>
      </c>
      <c r="BS317" s="2206">
        <f t="shared" si="224"/>
        <v>970000</v>
      </c>
      <c r="BT317" s="2206">
        <f t="shared" si="225"/>
        <v>411280</v>
      </c>
      <c r="BU317" s="2206">
        <f t="shared" si="226"/>
        <v>360400</v>
      </c>
      <c r="BV317" s="2206">
        <f t="shared" si="227"/>
        <v>0</v>
      </c>
      <c r="BW317" s="2206">
        <f t="shared" si="228"/>
        <v>50880</v>
      </c>
      <c r="BX317" s="2248">
        <f t="shared" si="235"/>
        <v>0</v>
      </c>
      <c r="BY317" s="2207">
        <f t="shared" si="236"/>
        <v>0</v>
      </c>
      <c r="BZ317" s="2211">
        <f t="shared" si="237"/>
        <v>-0.34700000000000003</v>
      </c>
      <c r="CA317" s="2212">
        <f t="shared" si="238"/>
        <v>-336590</v>
      </c>
      <c r="CB317" s="2083"/>
      <c r="CC317" s="2083"/>
      <c r="CD317" s="2237"/>
      <c r="CF317" s="2200"/>
    </row>
    <row r="318" spans="1:94" s="1974" customFormat="1" ht="18" customHeight="1" outlineLevel="1">
      <c r="A318" s="2235" t="s">
        <v>3548</v>
      </c>
      <c r="B318" s="2235" t="b">
        <v>1</v>
      </c>
      <c r="C318" s="2201"/>
      <c r="D318" s="2236" t="s">
        <v>3540</v>
      </c>
      <c r="E318" s="2243" t="s">
        <v>3549</v>
      </c>
      <c r="F318" s="2204" t="s">
        <v>444</v>
      </c>
      <c r="G318" s="2244">
        <v>0</v>
      </c>
      <c r="H318" s="2206">
        <v>463940</v>
      </c>
      <c r="I318" s="2206"/>
      <c r="J318" s="2206"/>
      <c r="K318" s="2206">
        <f t="shared" si="194"/>
        <v>463940</v>
      </c>
      <c r="L318" s="2206">
        <f t="shared" si="195"/>
        <v>0</v>
      </c>
      <c r="M318" s="2206">
        <f t="shared" si="196"/>
        <v>0</v>
      </c>
      <c r="N318" s="2206">
        <f t="shared" si="197"/>
        <v>0</v>
      </c>
      <c r="O318" s="2206">
        <f t="shared" si="198"/>
        <v>0</v>
      </c>
      <c r="P318" s="2244">
        <v>0</v>
      </c>
      <c r="Q318" s="2206">
        <v>463940</v>
      </c>
      <c r="R318" s="2206"/>
      <c r="S318" s="2206"/>
      <c r="T318" s="2206">
        <f t="shared" si="199"/>
        <v>463940</v>
      </c>
      <c r="U318" s="2206">
        <f t="shared" si="200"/>
        <v>0</v>
      </c>
      <c r="V318" s="2206">
        <f t="shared" si="201"/>
        <v>0</v>
      </c>
      <c r="W318" s="2206">
        <f t="shared" si="202"/>
        <v>0</v>
      </c>
      <c r="X318" s="2206">
        <f t="shared" si="203"/>
        <v>0</v>
      </c>
      <c r="Y318" s="2244">
        <f t="shared" si="230"/>
        <v>0</v>
      </c>
      <c r="Z318" s="2207">
        <f t="shared" si="231"/>
        <v>0</v>
      </c>
      <c r="AA318" s="2244">
        <v>1.0760000000000001</v>
      </c>
      <c r="AB318" s="2206">
        <v>850000</v>
      </c>
      <c r="AC318" s="2206"/>
      <c r="AD318" s="2206">
        <v>120000</v>
      </c>
      <c r="AE318" s="2206">
        <f t="shared" si="204"/>
        <v>970000</v>
      </c>
      <c r="AF318" s="2206">
        <f t="shared" si="205"/>
        <v>1043720</v>
      </c>
      <c r="AG318" s="2206">
        <f t="shared" si="206"/>
        <v>914600</v>
      </c>
      <c r="AH318" s="2206">
        <f t="shared" si="207"/>
        <v>0</v>
      </c>
      <c r="AI318" s="2207">
        <f t="shared" si="208"/>
        <v>129120</v>
      </c>
      <c r="AJ318" s="2246">
        <v>0</v>
      </c>
      <c r="AK318" s="2075">
        <v>850000</v>
      </c>
      <c r="AL318" s="2075"/>
      <c r="AM318" s="2075">
        <v>120000</v>
      </c>
      <c r="AN318" s="2206">
        <f t="shared" si="209"/>
        <v>970000</v>
      </c>
      <c r="AO318" s="2206">
        <f t="shared" si="210"/>
        <v>0</v>
      </c>
      <c r="AP318" s="2206">
        <f t="shared" si="211"/>
        <v>0</v>
      </c>
      <c r="AQ318" s="2206">
        <f t="shared" si="212"/>
        <v>0</v>
      </c>
      <c r="AR318" s="2206">
        <f t="shared" si="213"/>
        <v>0</v>
      </c>
      <c r="AS318" s="2244">
        <v>0</v>
      </c>
      <c r="AT318" s="2075">
        <v>850000</v>
      </c>
      <c r="AU318" s="2075"/>
      <c r="AV318" s="2075">
        <v>120000</v>
      </c>
      <c r="AW318" s="2206">
        <f t="shared" si="214"/>
        <v>970000</v>
      </c>
      <c r="AX318" s="2206">
        <f t="shared" si="215"/>
        <v>0</v>
      </c>
      <c r="AY318" s="2206">
        <f t="shared" si="216"/>
        <v>0</v>
      </c>
      <c r="AZ318" s="2206">
        <f t="shared" si="217"/>
        <v>0</v>
      </c>
      <c r="BA318" s="2206">
        <f t="shared" si="218"/>
        <v>0</v>
      </c>
      <c r="BB318" s="2244">
        <f t="shared" si="232"/>
        <v>0</v>
      </c>
      <c r="BC318" s="2207">
        <f t="shared" si="233"/>
        <v>0</v>
      </c>
      <c r="BD318" s="2244">
        <f t="shared" si="234"/>
        <v>-1.0760000000000001</v>
      </c>
      <c r="BE318" s="2207">
        <f t="shared" si="229"/>
        <v>-1043720</v>
      </c>
      <c r="BF318" s="2246">
        <v>0</v>
      </c>
      <c r="BG318" s="2075">
        <v>850000</v>
      </c>
      <c r="BH318" s="2075">
        <v>0</v>
      </c>
      <c r="BI318" s="2075">
        <v>120000</v>
      </c>
      <c r="BJ318" s="2206">
        <f t="shared" si="219"/>
        <v>970000</v>
      </c>
      <c r="BK318" s="2206">
        <f t="shared" si="220"/>
        <v>0</v>
      </c>
      <c r="BL318" s="2206">
        <f t="shared" si="221"/>
        <v>0</v>
      </c>
      <c r="BM318" s="2206">
        <f t="shared" si="222"/>
        <v>0</v>
      </c>
      <c r="BN318" s="2206">
        <f t="shared" si="223"/>
        <v>0</v>
      </c>
      <c r="BO318" s="2244">
        <v>0</v>
      </c>
      <c r="BP318" s="2075">
        <v>850000</v>
      </c>
      <c r="BQ318" s="2075">
        <v>0</v>
      </c>
      <c r="BR318" s="2075">
        <v>120000</v>
      </c>
      <c r="BS318" s="2206">
        <f t="shared" si="224"/>
        <v>970000</v>
      </c>
      <c r="BT318" s="2206">
        <f t="shared" si="225"/>
        <v>0</v>
      </c>
      <c r="BU318" s="2206">
        <f t="shared" si="226"/>
        <v>0</v>
      </c>
      <c r="BV318" s="2206">
        <f t="shared" si="227"/>
        <v>0</v>
      </c>
      <c r="BW318" s="2206">
        <f t="shared" si="228"/>
        <v>0</v>
      </c>
      <c r="BX318" s="2244">
        <f t="shared" si="235"/>
        <v>0</v>
      </c>
      <c r="BY318" s="2207">
        <f t="shared" si="236"/>
        <v>0</v>
      </c>
      <c r="BZ318" s="2211">
        <f t="shared" si="237"/>
        <v>-1.0760000000000001</v>
      </c>
      <c r="CA318" s="2212">
        <f t="shared" si="238"/>
        <v>-1043720</v>
      </c>
      <c r="CB318" s="2083"/>
      <c r="CC318" s="2083"/>
      <c r="CD318" s="2237"/>
      <c r="CF318" s="2200"/>
    </row>
    <row r="319" spans="1:94" s="1974" customFormat="1" ht="18" customHeight="1" outlineLevel="1">
      <c r="A319" s="2235" t="s">
        <v>3550</v>
      </c>
      <c r="B319" s="2235" t="b">
        <v>1</v>
      </c>
      <c r="C319" s="2201"/>
      <c r="D319" s="2236" t="s">
        <v>3514</v>
      </c>
      <c r="E319" s="2303" t="s">
        <v>3551</v>
      </c>
      <c r="F319" s="2204" t="s">
        <v>444</v>
      </c>
      <c r="G319" s="2244">
        <v>0.254</v>
      </c>
      <c r="H319" s="2206">
        <v>463940</v>
      </c>
      <c r="I319" s="2206"/>
      <c r="J319" s="2206"/>
      <c r="K319" s="2206">
        <f t="shared" si="194"/>
        <v>463940</v>
      </c>
      <c r="L319" s="2206">
        <f t="shared" si="195"/>
        <v>117840</v>
      </c>
      <c r="M319" s="2206">
        <f t="shared" si="196"/>
        <v>117840</v>
      </c>
      <c r="N319" s="2206">
        <f t="shared" si="197"/>
        <v>0</v>
      </c>
      <c r="O319" s="2206">
        <f t="shared" si="198"/>
        <v>0</v>
      </c>
      <c r="P319" s="2244">
        <v>0.254</v>
      </c>
      <c r="Q319" s="2206">
        <v>463940</v>
      </c>
      <c r="R319" s="2206"/>
      <c r="S319" s="2206"/>
      <c r="T319" s="2206">
        <f t="shared" si="199"/>
        <v>463940</v>
      </c>
      <c r="U319" s="2206">
        <f t="shared" si="200"/>
        <v>117840</v>
      </c>
      <c r="V319" s="2206">
        <f t="shared" si="201"/>
        <v>117840</v>
      </c>
      <c r="W319" s="2206">
        <f t="shared" si="202"/>
        <v>0</v>
      </c>
      <c r="X319" s="2206">
        <f t="shared" si="203"/>
        <v>0</v>
      </c>
      <c r="Y319" s="2248">
        <f t="shared" si="230"/>
        <v>0</v>
      </c>
      <c r="Z319" s="2207">
        <f t="shared" si="231"/>
        <v>0</v>
      </c>
      <c r="AA319" s="2248">
        <v>0.32600000000000001</v>
      </c>
      <c r="AB319" s="2206">
        <v>850000</v>
      </c>
      <c r="AC319" s="2206"/>
      <c r="AD319" s="2206">
        <v>120000</v>
      </c>
      <c r="AE319" s="2206">
        <f t="shared" si="204"/>
        <v>970000</v>
      </c>
      <c r="AF319" s="2206">
        <f t="shared" si="205"/>
        <v>316220</v>
      </c>
      <c r="AG319" s="2206">
        <f t="shared" si="206"/>
        <v>277100</v>
      </c>
      <c r="AH319" s="2206">
        <f t="shared" si="207"/>
        <v>0</v>
      </c>
      <c r="AI319" s="2207">
        <f t="shared" si="208"/>
        <v>39120</v>
      </c>
      <c r="AJ319" s="2246">
        <v>0.254</v>
      </c>
      <c r="AK319" s="2075">
        <v>850000</v>
      </c>
      <c r="AL319" s="2075"/>
      <c r="AM319" s="2075">
        <v>120000</v>
      </c>
      <c r="AN319" s="2206">
        <f t="shared" si="209"/>
        <v>970000</v>
      </c>
      <c r="AO319" s="2206">
        <f t="shared" si="210"/>
        <v>246380</v>
      </c>
      <c r="AP319" s="2206">
        <f t="shared" si="211"/>
        <v>215900</v>
      </c>
      <c r="AQ319" s="2206">
        <f t="shared" si="212"/>
        <v>0</v>
      </c>
      <c r="AR319" s="2206">
        <f t="shared" si="213"/>
        <v>30480</v>
      </c>
      <c r="AS319" s="2248">
        <v>0.254</v>
      </c>
      <c r="AT319" s="2075">
        <v>850000</v>
      </c>
      <c r="AU319" s="2075"/>
      <c r="AV319" s="2075">
        <v>120000</v>
      </c>
      <c r="AW319" s="2206">
        <f t="shared" si="214"/>
        <v>970000</v>
      </c>
      <c r="AX319" s="2206">
        <f t="shared" si="215"/>
        <v>246380</v>
      </c>
      <c r="AY319" s="2206">
        <f t="shared" si="216"/>
        <v>215900</v>
      </c>
      <c r="AZ319" s="2206">
        <f t="shared" si="217"/>
        <v>0</v>
      </c>
      <c r="BA319" s="2206">
        <f t="shared" si="218"/>
        <v>30480</v>
      </c>
      <c r="BB319" s="2248">
        <f t="shared" si="232"/>
        <v>0</v>
      </c>
      <c r="BC319" s="2207">
        <f t="shared" si="233"/>
        <v>0</v>
      </c>
      <c r="BD319" s="2248">
        <f t="shared" si="234"/>
        <v>-7.2000000000000008E-2</v>
      </c>
      <c r="BE319" s="2207">
        <f t="shared" si="229"/>
        <v>-69840</v>
      </c>
      <c r="BF319" s="2246">
        <v>0.254</v>
      </c>
      <c r="BG319" s="2075">
        <v>850000</v>
      </c>
      <c r="BH319" s="2075">
        <v>0</v>
      </c>
      <c r="BI319" s="2075">
        <v>120000</v>
      </c>
      <c r="BJ319" s="2206">
        <f t="shared" si="219"/>
        <v>970000</v>
      </c>
      <c r="BK319" s="2206">
        <f t="shared" si="220"/>
        <v>246380</v>
      </c>
      <c r="BL319" s="2206">
        <f t="shared" si="221"/>
        <v>215900</v>
      </c>
      <c r="BM319" s="2206">
        <f t="shared" si="222"/>
        <v>0</v>
      </c>
      <c r="BN319" s="2206">
        <f t="shared" si="223"/>
        <v>30480</v>
      </c>
      <c r="BO319" s="2248">
        <v>0.254</v>
      </c>
      <c r="BP319" s="2075">
        <v>850000</v>
      </c>
      <c r="BQ319" s="2075">
        <v>0</v>
      </c>
      <c r="BR319" s="2075">
        <v>120000</v>
      </c>
      <c r="BS319" s="2206">
        <f t="shared" si="224"/>
        <v>970000</v>
      </c>
      <c r="BT319" s="2206">
        <f t="shared" si="225"/>
        <v>246380</v>
      </c>
      <c r="BU319" s="2206">
        <f t="shared" si="226"/>
        <v>215900</v>
      </c>
      <c r="BV319" s="2206">
        <f t="shared" si="227"/>
        <v>0</v>
      </c>
      <c r="BW319" s="2206">
        <f t="shared" si="228"/>
        <v>30480</v>
      </c>
      <c r="BX319" s="2248">
        <f t="shared" si="235"/>
        <v>0</v>
      </c>
      <c r="BY319" s="2207">
        <f t="shared" si="236"/>
        <v>0</v>
      </c>
      <c r="BZ319" s="2211">
        <f t="shared" si="237"/>
        <v>-7.2000000000000008E-2</v>
      </c>
      <c r="CA319" s="2212">
        <f t="shared" si="238"/>
        <v>-69840</v>
      </c>
      <c r="CB319" s="2083"/>
      <c r="CC319" s="2083"/>
      <c r="CD319" s="2237"/>
      <c r="CF319" s="2200"/>
    </row>
    <row r="320" spans="1:94" s="1974" customFormat="1" ht="18" customHeight="1" outlineLevel="1">
      <c r="A320" s="2235" t="s">
        <v>3552</v>
      </c>
      <c r="B320" s="2235" t="b">
        <v>1</v>
      </c>
      <c r="C320" s="2201"/>
      <c r="D320" s="2236" t="s">
        <v>3540</v>
      </c>
      <c r="E320" s="2303" t="s">
        <v>3553</v>
      </c>
      <c r="F320" s="2204" t="s">
        <v>444</v>
      </c>
      <c r="G320" s="2244">
        <v>0.42199999999999999</v>
      </c>
      <c r="H320" s="2206">
        <v>472870</v>
      </c>
      <c r="I320" s="2206"/>
      <c r="J320" s="2206"/>
      <c r="K320" s="2206">
        <f t="shared" si="194"/>
        <v>472870</v>
      </c>
      <c r="L320" s="2206">
        <f t="shared" si="195"/>
        <v>199551</v>
      </c>
      <c r="M320" s="2206">
        <f t="shared" si="196"/>
        <v>199551</v>
      </c>
      <c r="N320" s="2206">
        <f t="shared" si="197"/>
        <v>0</v>
      </c>
      <c r="O320" s="2206">
        <f t="shared" si="198"/>
        <v>0</v>
      </c>
      <c r="P320" s="2244">
        <v>0.42199999999999999</v>
      </c>
      <c r="Q320" s="2206">
        <v>472870</v>
      </c>
      <c r="R320" s="2206"/>
      <c r="S320" s="2206"/>
      <c r="T320" s="2206">
        <f t="shared" si="199"/>
        <v>472870</v>
      </c>
      <c r="U320" s="2206">
        <f t="shared" si="200"/>
        <v>199551</v>
      </c>
      <c r="V320" s="2206">
        <f t="shared" si="201"/>
        <v>199551</v>
      </c>
      <c r="W320" s="2206">
        <f t="shared" si="202"/>
        <v>0</v>
      </c>
      <c r="X320" s="2206">
        <f t="shared" si="203"/>
        <v>0</v>
      </c>
      <c r="Y320" s="2248">
        <f t="shared" si="230"/>
        <v>0</v>
      </c>
      <c r="Z320" s="2207">
        <f t="shared" si="231"/>
        <v>0</v>
      </c>
      <c r="AA320" s="2248">
        <v>0.45500000000000002</v>
      </c>
      <c r="AB320" s="2206">
        <v>850000</v>
      </c>
      <c r="AC320" s="2206"/>
      <c r="AD320" s="2206">
        <v>120000</v>
      </c>
      <c r="AE320" s="2206">
        <f t="shared" si="204"/>
        <v>970000</v>
      </c>
      <c r="AF320" s="2206">
        <f t="shared" si="205"/>
        <v>441350</v>
      </c>
      <c r="AG320" s="2206">
        <f t="shared" si="206"/>
        <v>386750</v>
      </c>
      <c r="AH320" s="2206">
        <f t="shared" si="207"/>
        <v>0</v>
      </c>
      <c r="AI320" s="2207">
        <f t="shared" si="208"/>
        <v>54600</v>
      </c>
      <c r="AJ320" s="2246">
        <v>0.42199999999999999</v>
      </c>
      <c r="AK320" s="2075">
        <v>850000</v>
      </c>
      <c r="AL320" s="2075"/>
      <c r="AM320" s="2075">
        <v>120000</v>
      </c>
      <c r="AN320" s="2206">
        <f t="shared" si="209"/>
        <v>970000</v>
      </c>
      <c r="AO320" s="2206">
        <f t="shared" si="210"/>
        <v>409340</v>
      </c>
      <c r="AP320" s="2206">
        <f t="shared" si="211"/>
        <v>358700</v>
      </c>
      <c r="AQ320" s="2206">
        <f t="shared" si="212"/>
        <v>0</v>
      </c>
      <c r="AR320" s="2206">
        <f t="shared" si="213"/>
        <v>50640</v>
      </c>
      <c r="AS320" s="2248">
        <v>0.42199999999999999</v>
      </c>
      <c r="AT320" s="2075">
        <v>850000</v>
      </c>
      <c r="AU320" s="2075"/>
      <c r="AV320" s="2075">
        <v>120000</v>
      </c>
      <c r="AW320" s="2206">
        <f t="shared" si="214"/>
        <v>970000</v>
      </c>
      <c r="AX320" s="2206">
        <f t="shared" si="215"/>
        <v>409340</v>
      </c>
      <c r="AY320" s="2206">
        <f t="shared" si="216"/>
        <v>358700</v>
      </c>
      <c r="AZ320" s="2206">
        <f t="shared" si="217"/>
        <v>0</v>
      </c>
      <c r="BA320" s="2206">
        <f t="shared" si="218"/>
        <v>50640</v>
      </c>
      <c r="BB320" s="2248">
        <f t="shared" si="232"/>
        <v>0</v>
      </c>
      <c r="BC320" s="2207">
        <f t="shared" si="233"/>
        <v>0</v>
      </c>
      <c r="BD320" s="2248">
        <f t="shared" si="234"/>
        <v>-3.3000000000000029E-2</v>
      </c>
      <c r="BE320" s="2207">
        <f t="shared" si="229"/>
        <v>-32010</v>
      </c>
      <c r="BF320" s="2246">
        <v>0.42199999999999999</v>
      </c>
      <c r="BG320" s="2075">
        <v>850000</v>
      </c>
      <c r="BH320" s="2075">
        <v>0</v>
      </c>
      <c r="BI320" s="2075">
        <v>120000</v>
      </c>
      <c r="BJ320" s="2206">
        <f t="shared" si="219"/>
        <v>970000</v>
      </c>
      <c r="BK320" s="2206">
        <f t="shared" si="220"/>
        <v>409340</v>
      </c>
      <c r="BL320" s="2206">
        <f t="shared" si="221"/>
        <v>358700</v>
      </c>
      <c r="BM320" s="2206">
        <f t="shared" si="222"/>
        <v>0</v>
      </c>
      <c r="BN320" s="2206">
        <f t="shared" si="223"/>
        <v>50640</v>
      </c>
      <c r="BO320" s="2248">
        <v>0.42199999999999999</v>
      </c>
      <c r="BP320" s="2075">
        <v>850000</v>
      </c>
      <c r="BQ320" s="2075">
        <v>0</v>
      </c>
      <c r="BR320" s="2075">
        <v>120000</v>
      </c>
      <c r="BS320" s="2206">
        <f t="shared" si="224"/>
        <v>970000</v>
      </c>
      <c r="BT320" s="2206">
        <f t="shared" si="225"/>
        <v>409340</v>
      </c>
      <c r="BU320" s="2206">
        <f t="shared" si="226"/>
        <v>358700</v>
      </c>
      <c r="BV320" s="2206">
        <f t="shared" si="227"/>
        <v>0</v>
      </c>
      <c r="BW320" s="2206">
        <f t="shared" si="228"/>
        <v>50640</v>
      </c>
      <c r="BX320" s="2248">
        <f t="shared" si="235"/>
        <v>0</v>
      </c>
      <c r="BY320" s="2207">
        <f t="shared" si="236"/>
        <v>0</v>
      </c>
      <c r="BZ320" s="2211">
        <f t="shared" si="237"/>
        <v>-3.3000000000000029E-2</v>
      </c>
      <c r="CA320" s="2212">
        <f t="shared" si="238"/>
        <v>-32010</v>
      </c>
      <c r="CB320" s="2083"/>
      <c r="CC320" s="2083"/>
      <c r="CD320" s="2237"/>
      <c r="CF320" s="2200"/>
    </row>
    <row r="321" spans="1:94" s="1974" customFormat="1" ht="18" customHeight="1" outlineLevel="1">
      <c r="A321" s="2235" t="s">
        <v>3554</v>
      </c>
      <c r="B321" s="2235" t="b">
        <v>1</v>
      </c>
      <c r="C321" s="2201"/>
      <c r="D321" s="2236" t="s">
        <v>3555</v>
      </c>
      <c r="E321" s="2243" t="s">
        <v>3556</v>
      </c>
      <c r="F321" s="2204" t="s">
        <v>154</v>
      </c>
      <c r="G321" s="2244">
        <v>32</v>
      </c>
      <c r="H321" s="2206">
        <v>500</v>
      </c>
      <c r="I321" s="2206"/>
      <c r="J321" s="2206"/>
      <c r="K321" s="2206">
        <f t="shared" ref="K321:K384" si="239">J321+I321+H321</f>
        <v>500</v>
      </c>
      <c r="L321" s="2206">
        <f t="shared" ref="L321:L384" si="240">M321+N321+O321</f>
        <v>16000</v>
      </c>
      <c r="M321" s="2206">
        <f t="shared" ref="M321:M384" si="241">TRUNC(G321*H321,0)</f>
        <v>16000</v>
      </c>
      <c r="N321" s="2206">
        <f t="shared" ref="N321:N384" si="242">TRUNC(G321*I321,0)</f>
        <v>0</v>
      </c>
      <c r="O321" s="2206">
        <f t="shared" ref="O321:O384" si="243">TRUNC(G321*J321,0)</f>
        <v>0</v>
      </c>
      <c r="P321" s="2244">
        <v>32</v>
      </c>
      <c r="Q321" s="2206">
        <v>500</v>
      </c>
      <c r="R321" s="2206"/>
      <c r="S321" s="2206"/>
      <c r="T321" s="2206">
        <f t="shared" ref="T321:T384" si="244">S321+R321+Q321</f>
        <v>500</v>
      </c>
      <c r="U321" s="2206">
        <f t="shared" ref="U321:U384" si="245">V321+W321+X321</f>
        <v>16000</v>
      </c>
      <c r="V321" s="2206">
        <f t="shared" ref="V321:V384" si="246">TRUNC(P321*Q321,0)</f>
        <v>16000</v>
      </c>
      <c r="W321" s="2206">
        <f t="shared" ref="W321:W384" si="247">TRUNC(P321*R321,0)</f>
        <v>0</v>
      </c>
      <c r="X321" s="2206">
        <f t="shared" ref="X321:X384" si="248">TRUNC(P321*S321,0)</f>
        <v>0</v>
      </c>
      <c r="Y321" s="2244">
        <f t="shared" si="230"/>
        <v>0</v>
      </c>
      <c r="Z321" s="2207">
        <f t="shared" si="231"/>
        <v>0</v>
      </c>
      <c r="AA321" s="2244">
        <v>37</v>
      </c>
      <c r="AB321" s="2206">
        <v>8500</v>
      </c>
      <c r="AC321" s="2206"/>
      <c r="AD321" s="2206"/>
      <c r="AE321" s="2206">
        <f t="shared" ref="AE321:AE384" si="249">AD321+AC321+AB321</f>
        <v>8500</v>
      </c>
      <c r="AF321" s="2206">
        <f t="shared" ref="AF321:AF384" si="250">AG321+AH321+AI321</f>
        <v>314500</v>
      </c>
      <c r="AG321" s="2206">
        <f t="shared" ref="AG321:AG384" si="251">TRUNC(AA321*AB321,0)</f>
        <v>314500</v>
      </c>
      <c r="AH321" s="2206">
        <f t="shared" ref="AH321:AH384" si="252">TRUNC(AA321*AC321,0)</f>
        <v>0</v>
      </c>
      <c r="AI321" s="2207">
        <f t="shared" ref="AI321:AI384" si="253">TRUNC(AA321*AD321,0)</f>
        <v>0</v>
      </c>
      <c r="AJ321" s="2246">
        <v>32</v>
      </c>
      <c r="AK321" s="2075">
        <v>8500</v>
      </c>
      <c r="AL321" s="2075"/>
      <c r="AM321" s="2075"/>
      <c r="AN321" s="2206">
        <f t="shared" ref="AN321:AN384" si="254">AM321+AL321+AK321</f>
        <v>8500</v>
      </c>
      <c r="AO321" s="2206">
        <f t="shared" ref="AO321:AO384" si="255">AP321+AQ321+AR321</f>
        <v>272000</v>
      </c>
      <c r="AP321" s="2206">
        <f t="shared" ref="AP321:AP384" si="256">TRUNC(AJ321*AK321,0)</f>
        <v>272000</v>
      </c>
      <c r="AQ321" s="2206">
        <f t="shared" ref="AQ321:AQ384" si="257">TRUNC(AJ321*AL321,0)</f>
        <v>0</v>
      </c>
      <c r="AR321" s="2206">
        <f t="shared" ref="AR321:AR384" si="258">TRUNC(AJ321*AM321,0)</f>
        <v>0</v>
      </c>
      <c r="AS321" s="2244">
        <v>32</v>
      </c>
      <c r="AT321" s="2075">
        <v>8500</v>
      </c>
      <c r="AU321" s="2075"/>
      <c r="AV321" s="2075"/>
      <c r="AW321" s="2206">
        <f t="shared" ref="AW321:AW384" si="259">AV321+AU321+AT321</f>
        <v>8500</v>
      </c>
      <c r="AX321" s="2206">
        <f t="shared" ref="AX321:AX384" si="260">AY321+AZ321+BA321</f>
        <v>272000</v>
      </c>
      <c r="AY321" s="2206">
        <f t="shared" ref="AY321:AY384" si="261">TRUNC(AS321*AT321,0)</f>
        <v>272000</v>
      </c>
      <c r="AZ321" s="2206">
        <f t="shared" ref="AZ321:AZ384" si="262">TRUNC(AS321*AU321,0)</f>
        <v>0</v>
      </c>
      <c r="BA321" s="2206">
        <f t="shared" ref="BA321:BA384" si="263">TRUNC(AS321*AV321,0)</f>
        <v>0</v>
      </c>
      <c r="BB321" s="2244">
        <f t="shared" si="232"/>
        <v>0</v>
      </c>
      <c r="BC321" s="2207">
        <f t="shared" si="233"/>
        <v>0</v>
      </c>
      <c r="BD321" s="2244">
        <f t="shared" si="234"/>
        <v>-5</v>
      </c>
      <c r="BE321" s="2207">
        <f t="shared" si="229"/>
        <v>-42500</v>
      </c>
      <c r="BF321" s="2246">
        <v>32</v>
      </c>
      <c r="BG321" s="2075">
        <v>8500</v>
      </c>
      <c r="BH321" s="2075">
        <v>0</v>
      </c>
      <c r="BI321" s="2075">
        <v>0</v>
      </c>
      <c r="BJ321" s="2206">
        <f t="shared" ref="BJ321:BJ384" si="264">BI321+BH321+BG321</f>
        <v>8500</v>
      </c>
      <c r="BK321" s="2206">
        <f t="shared" ref="BK321:BK384" si="265">BL321+BM321+BN321</f>
        <v>272000</v>
      </c>
      <c r="BL321" s="2206">
        <f t="shared" ref="BL321:BL384" si="266">TRUNC(BF321*BG321,0)</f>
        <v>272000</v>
      </c>
      <c r="BM321" s="2206">
        <f t="shared" ref="BM321:BM384" si="267">TRUNC(BF321*BH321,0)</f>
        <v>0</v>
      </c>
      <c r="BN321" s="2206">
        <f t="shared" ref="BN321:BN384" si="268">TRUNC(BF321*BI321,0)</f>
        <v>0</v>
      </c>
      <c r="BO321" s="2244">
        <v>32</v>
      </c>
      <c r="BP321" s="2075">
        <v>8500</v>
      </c>
      <c r="BQ321" s="2075">
        <v>0</v>
      </c>
      <c r="BR321" s="2075">
        <v>0</v>
      </c>
      <c r="BS321" s="2206">
        <f t="shared" ref="BS321:BS384" si="269">BR321+BQ321+BP321</f>
        <v>8500</v>
      </c>
      <c r="BT321" s="2206">
        <f t="shared" ref="BT321:BT384" si="270">BU321+BV321+BW321</f>
        <v>272000</v>
      </c>
      <c r="BU321" s="2206">
        <f t="shared" ref="BU321:BU384" si="271">TRUNC(BO321*BP321,0)</f>
        <v>272000</v>
      </c>
      <c r="BV321" s="2206">
        <f t="shared" ref="BV321:BV384" si="272">TRUNC(BO321*BQ321,0)</f>
        <v>0</v>
      </c>
      <c r="BW321" s="2206">
        <f t="shared" ref="BW321:BW384" si="273">TRUNC(BO321*BR321,0)</f>
        <v>0</v>
      </c>
      <c r="BX321" s="2244">
        <f t="shared" si="235"/>
        <v>0</v>
      </c>
      <c r="BY321" s="2207">
        <f t="shared" si="236"/>
        <v>0</v>
      </c>
      <c r="BZ321" s="2211">
        <f t="shared" si="237"/>
        <v>-5</v>
      </c>
      <c r="CA321" s="2212">
        <f t="shared" si="238"/>
        <v>-42500</v>
      </c>
      <c r="CB321" s="2083"/>
      <c r="CC321" s="2083"/>
      <c r="CD321" s="2237"/>
      <c r="CF321" s="2200"/>
    </row>
    <row r="322" spans="1:94" s="1974" customFormat="1" ht="18" customHeight="1" outlineLevel="1">
      <c r="A322" s="2235" t="s">
        <v>3557</v>
      </c>
      <c r="B322" s="2235" t="b">
        <v>1</v>
      </c>
      <c r="C322" s="2201"/>
      <c r="D322" s="2236" t="s">
        <v>3555</v>
      </c>
      <c r="E322" s="2243" t="s">
        <v>3558</v>
      </c>
      <c r="F322" s="2204" t="s">
        <v>154</v>
      </c>
      <c r="G322" s="2244">
        <v>60</v>
      </c>
      <c r="H322" s="2206">
        <v>1940</v>
      </c>
      <c r="I322" s="2206"/>
      <c r="J322" s="2206"/>
      <c r="K322" s="2206">
        <f t="shared" si="239"/>
        <v>1940</v>
      </c>
      <c r="L322" s="2206">
        <f t="shared" si="240"/>
        <v>116400</v>
      </c>
      <c r="M322" s="2206">
        <f t="shared" si="241"/>
        <v>116400</v>
      </c>
      <c r="N322" s="2206">
        <f t="shared" si="242"/>
        <v>0</v>
      </c>
      <c r="O322" s="2206">
        <f t="shared" si="243"/>
        <v>0</v>
      </c>
      <c r="P322" s="2244">
        <v>60</v>
      </c>
      <c r="Q322" s="2206">
        <v>1940</v>
      </c>
      <c r="R322" s="2206"/>
      <c r="S322" s="2206"/>
      <c r="T322" s="2206">
        <f t="shared" si="244"/>
        <v>1940</v>
      </c>
      <c r="U322" s="2206">
        <f t="shared" si="245"/>
        <v>116400</v>
      </c>
      <c r="V322" s="2206">
        <f t="shared" si="246"/>
        <v>116400</v>
      </c>
      <c r="W322" s="2206">
        <f t="shared" si="247"/>
        <v>0</v>
      </c>
      <c r="X322" s="2206">
        <f t="shared" si="248"/>
        <v>0</v>
      </c>
      <c r="Y322" s="2244">
        <f t="shared" si="230"/>
        <v>0</v>
      </c>
      <c r="Z322" s="2207">
        <f t="shared" si="231"/>
        <v>0</v>
      </c>
      <c r="AA322" s="2244">
        <v>63</v>
      </c>
      <c r="AB322" s="2206">
        <v>13500</v>
      </c>
      <c r="AC322" s="2206"/>
      <c r="AD322" s="2206"/>
      <c r="AE322" s="2206">
        <f t="shared" si="249"/>
        <v>13500</v>
      </c>
      <c r="AF322" s="2206">
        <f t="shared" si="250"/>
        <v>850500</v>
      </c>
      <c r="AG322" s="2206">
        <f t="shared" si="251"/>
        <v>850500</v>
      </c>
      <c r="AH322" s="2206">
        <f t="shared" si="252"/>
        <v>0</v>
      </c>
      <c r="AI322" s="2207">
        <f t="shared" si="253"/>
        <v>0</v>
      </c>
      <c r="AJ322" s="2246">
        <v>60</v>
      </c>
      <c r="AK322" s="2075">
        <v>13500</v>
      </c>
      <c r="AL322" s="2075"/>
      <c r="AM322" s="2075"/>
      <c r="AN322" s="2206">
        <f t="shared" si="254"/>
        <v>13500</v>
      </c>
      <c r="AO322" s="2206">
        <f t="shared" si="255"/>
        <v>810000</v>
      </c>
      <c r="AP322" s="2206">
        <f t="shared" si="256"/>
        <v>810000</v>
      </c>
      <c r="AQ322" s="2206">
        <f t="shared" si="257"/>
        <v>0</v>
      </c>
      <c r="AR322" s="2206">
        <f t="shared" si="258"/>
        <v>0</v>
      </c>
      <c r="AS322" s="2244">
        <v>60</v>
      </c>
      <c r="AT322" s="2075">
        <v>13500</v>
      </c>
      <c r="AU322" s="2075"/>
      <c r="AV322" s="2075"/>
      <c r="AW322" s="2206">
        <f t="shared" si="259"/>
        <v>13500</v>
      </c>
      <c r="AX322" s="2206">
        <f t="shared" si="260"/>
        <v>810000</v>
      </c>
      <c r="AY322" s="2206">
        <f t="shared" si="261"/>
        <v>810000</v>
      </c>
      <c r="AZ322" s="2206">
        <f t="shared" si="262"/>
        <v>0</v>
      </c>
      <c r="BA322" s="2206">
        <f t="shared" si="263"/>
        <v>0</v>
      </c>
      <c r="BB322" s="2244">
        <f t="shared" si="232"/>
        <v>0</v>
      </c>
      <c r="BC322" s="2207">
        <f t="shared" si="233"/>
        <v>0</v>
      </c>
      <c r="BD322" s="2244">
        <f t="shared" si="234"/>
        <v>-3</v>
      </c>
      <c r="BE322" s="2207">
        <f t="shared" si="229"/>
        <v>-40500</v>
      </c>
      <c r="BF322" s="2246">
        <v>60</v>
      </c>
      <c r="BG322" s="2075">
        <v>13500</v>
      </c>
      <c r="BH322" s="2075">
        <v>0</v>
      </c>
      <c r="BI322" s="2075">
        <v>0</v>
      </c>
      <c r="BJ322" s="2206">
        <f t="shared" si="264"/>
        <v>13500</v>
      </c>
      <c r="BK322" s="2206">
        <f t="shared" si="265"/>
        <v>810000</v>
      </c>
      <c r="BL322" s="2206">
        <f t="shared" si="266"/>
        <v>810000</v>
      </c>
      <c r="BM322" s="2206">
        <f t="shared" si="267"/>
        <v>0</v>
      </c>
      <c r="BN322" s="2206">
        <f t="shared" si="268"/>
        <v>0</v>
      </c>
      <c r="BO322" s="2244">
        <v>60</v>
      </c>
      <c r="BP322" s="2075">
        <v>13500</v>
      </c>
      <c r="BQ322" s="2075">
        <v>0</v>
      </c>
      <c r="BR322" s="2075">
        <v>0</v>
      </c>
      <c r="BS322" s="2206">
        <f t="shared" si="269"/>
        <v>13500</v>
      </c>
      <c r="BT322" s="2206">
        <f t="shared" si="270"/>
        <v>810000</v>
      </c>
      <c r="BU322" s="2206">
        <f t="shared" si="271"/>
        <v>810000</v>
      </c>
      <c r="BV322" s="2206">
        <f t="shared" si="272"/>
        <v>0</v>
      </c>
      <c r="BW322" s="2206">
        <f t="shared" si="273"/>
        <v>0</v>
      </c>
      <c r="BX322" s="2244">
        <f t="shared" si="235"/>
        <v>0</v>
      </c>
      <c r="BY322" s="2207">
        <f t="shared" si="236"/>
        <v>0</v>
      </c>
      <c r="BZ322" s="2211">
        <f t="shared" si="237"/>
        <v>-3</v>
      </c>
      <c r="CA322" s="2212">
        <f t="shared" si="238"/>
        <v>-40500</v>
      </c>
      <c r="CB322" s="2083"/>
      <c r="CC322" s="2083"/>
      <c r="CD322" s="2237"/>
      <c r="CF322" s="2200"/>
    </row>
    <row r="323" spans="1:94" s="1974" customFormat="1" ht="18" customHeight="1" outlineLevel="1">
      <c r="A323" s="2235" t="s">
        <v>3559</v>
      </c>
      <c r="B323" s="2235" t="b">
        <v>1</v>
      </c>
      <c r="C323" s="2201"/>
      <c r="D323" s="2236" t="s">
        <v>3555</v>
      </c>
      <c r="E323" s="2243" t="s">
        <v>3560</v>
      </c>
      <c r="F323" s="2204" t="s">
        <v>154</v>
      </c>
      <c r="G323" s="2244">
        <v>16</v>
      </c>
      <c r="H323" s="2206">
        <v>900</v>
      </c>
      <c r="I323" s="2206"/>
      <c r="J323" s="2206"/>
      <c r="K323" s="2206">
        <f t="shared" si="239"/>
        <v>900</v>
      </c>
      <c r="L323" s="2206">
        <f t="shared" si="240"/>
        <v>14400</v>
      </c>
      <c r="M323" s="2206">
        <f t="shared" si="241"/>
        <v>14400</v>
      </c>
      <c r="N323" s="2206">
        <f t="shared" si="242"/>
        <v>0</v>
      </c>
      <c r="O323" s="2206">
        <f t="shared" si="243"/>
        <v>0</v>
      </c>
      <c r="P323" s="2244">
        <v>16</v>
      </c>
      <c r="Q323" s="2206">
        <v>900</v>
      </c>
      <c r="R323" s="2206"/>
      <c r="S323" s="2206"/>
      <c r="T323" s="2206">
        <f t="shared" si="244"/>
        <v>900</v>
      </c>
      <c r="U323" s="2206">
        <f t="shared" si="245"/>
        <v>14400</v>
      </c>
      <c r="V323" s="2206">
        <f t="shared" si="246"/>
        <v>14400</v>
      </c>
      <c r="W323" s="2206">
        <f t="shared" si="247"/>
        <v>0</v>
      </c>
      <c r="X323" s="2206">
        <f t="shared" si="248"/>
        <v>0</v>
      </c>
      <c r="Y323" s="2244">
        <f t="shared" si="230"/>
        <v>0</v>
      </c>
      <c r="Z323" s="2207">
        <f t="shared" si="231"/>
        <v>0</v>
      </c>
      <c r="AA323" s="2244">
        <v>16</v>
      </c>
      <c r="AB323" s="2206">
        <v>12000</v>
      </c>
      <c r="AC323" s="2206"/>
      <c r="AD323" s="2206"/>
      <c r="AE323" s="2206">
        <f t="shared" si="249"/>
        <v>12000</v>
      </c>
      <c r="AF323" s="2206">
        <f t="shared" si="250"/>
        <v>192000</v>
      </c>
      <c r="AG323" s="2206">
        <f t="shared" si="251"/>
        <v>192000</v>
      </c>
      <c r="AH323" s="2206">
        <f t="shared" si="252"/>
        <v>0</v>
      </c>
      <c r="AI323" s="2207">
        <f t="shared" si="253"/>
        <v>0</v>
      </c>
      <c r="AJ323" s="2246">
        <v>16</v>
      </c>
      <c r="AK323" s="2075">
        <v>12000</v>
      </c>
      <c r="AL323" s="2075"/>
      <c r="AM323" s="2075"/>
      <c r="AN323" s="2206">
        <f t="shared" si="254"/>
        <v>12000</v>
      </c>
      <c r="AO323" s="2206">
        <f t="shared" si="255"/>
        <v>192000</v>
      </c>
      <c r="AP323" s="2206">
        <f t="shared" si="256"/>
        <v>192000</v>
      </c>
      <c r="AQ323" s="2206">
        <f t="shared" si="257"/>
        <v>0</v>
      </c>
      <c r="AR323" s="2206">
        <f t="shared" si="258"/>
        <v>0</v>
      </c>
      <c r="AS323" s="2244">
        <v>16</v>
      </c>
      <c r="AT323" s="2075">
        <v>12000</v>
      </c>
      <c r="AU323" s="2075"/>
      <c r="AV323" s="2075"/>
      <c r="AW323" s="2206">
        <f t="shared" si="259"/>
        <v>12000</v>
      </c>
      <c r="AX323" s="2206">
        <f t="shared" si="260"/>
        <v>192000</v>
      </c>
      <c r="AY323" s="2206">
        <f t="shared" si="261"/>
        <v>192000</v>
      </c>
      <c r="AZ323" s="2206">
        <f t="shared" si="262"/>
        <v>0</v>
      </c>
      <c r="BA323" s="2206">
        <f t="shared" si="263"/>
        <v>0</v>
      </c>
      <c r="BB323" s="2244">
        <f t="shared" si="232"/>
        <v>0</v>
      </c>
      <c r="BC323" s="2207">
        <f t="shared" si="233"/>
        <v>0</v>
      </c>
      <c r="BD323" s="2244">
        <f t="shared" si="234"/>
        <v>0</v>
      </c>
      <c r="BE323" s="2207">
        <f t="shared" si="229"/>
        <v>0</v>
      </c>
      <c r="BF323" s="2246">
        <v>16</v>
      </c>
      <c r="BG323" s="2075">
        <v>12000</v>
      </c>
      <c r="BH323" s="2075">
        <v>0</v>
      </c>
      <c r="BI323" s="2075">
        <v>0</v>
      </c>
      <c r="BJ323" s="2206">
        <f t="shared" si="264"/>
        <v>12000</v>
      </c>
      <c r="BK323" s="2206">
        <f t="shared" si="265"/>
        <v>192000</v>
      </c>
      <c r="BL323" s="2206">
        <f t="shared" si="266"/>
        <v>192000</v>
      </c>
      <c r="BM323" s="2206">
        <f t="shared" si="267"/>
        <v>0</v>
      </c>
      <c r="BN323" s="2206">
        <f t="shared" si="268"/>
        <v>0</v>
      </c>
      <c r="BO323" s="2244">
        <v>16</v>
      </c>
      <c r="BP323" s="2075">
        <v>12000</v>
      </c>
      <c r="BQ323" s="2075">
        <v>0</v>
      </c>
      <c r="BR323" s="2075">
        <v>0</v>
      </c>
      <c r="BS323" s="2206">
        <f t="shared" si="269"/>
        <v>12000</v>
      </c>
      <c r="BT323" s="2206">
        <f t="shared" si="270"/>
        <v>192000</v>
      </c>
      <c r="BU323" s="2206">
        <f t="shared" si="271"/>
        <v>192000</v>
      </c>
      <c r="BV323" s="2206">
        <f t="shared" si="272"/>
        <v>0</v>
      </c>
      <c r="BW323" s="2206">
        <f t="shared" si="273"/>
        <v>0</v>
      </c>
      <c r="BX323" s="2244">
        <f t="shared" si="235"/>
        <v>0</v>
      </c>
      <c r="BY323" s="2207">
        <f t="shared" si="236"/>
        <v>0</v>
      </c>
      <c r="BZ323" s="2211">
        <f t="shared" si="237"/>
        <v>0</v>
      </c>
      <c r="CA323" s="2212">
        <f t="shared" si="238"/>
        <v>0</v>
      </c>
      <c r="CB323" s="2083"/>
      <c r="CC323" s="2083"/>
      <c r="CD323" s="2237"/>
      <c r="CF323" s="2200"/>
    </row>
    <row r="324" spans="1:94" s="1974" customFormat="1" ht="18" customHeight="1" outlineLevel="1">
      <c r="A324" s="2235" t="s">
        <v>3561</v>
      </c>
      <c r="B324" s="2235" t="b">
        <v>1</v>
      </c>
      <c r="C324" s="2201"/>
      <c r="D324" s="2236" t="s">
        <v>3562</v>
      </c>
      <c r="E324" s="2243" t="s">
        <v>3563</v>
      </c>
      <c r="F324" s="2204" t="s">
        <v>154</v>
      </c>
      <c r="G324" s="2244">
        <v>0</v>
      </c>
      <c r="H324" s="2206">
        <v>980</v>
      </c>
      <c r="I324" s="2206"/>
      <c r="J324" s="2206"/>
      <c r="K324" s="2206">
        <f t="shared" si="239"/>
        <v>980</v>
      </c>
      <c r="L324" s="2206">
        <f t="shared" si="240"/>
        <v>0</v>
      </c>
      <c r="M324" s="2206">
        <f t="shared" si="241"/>
        <v>0</v>
      </c>
      <c r="N324" s="2206">
        <f t="shared" si="242"/>
        <v>0</v>
      </c>
      <c r="O324" s="2206">
        <f t="shared" si="243"/>
        <v>0</v>
      </c>
      <c r="P324" s="2244">
        <v>0</v>
      </c>
      <c r="Q324" s="2206">
        <v>980</v>
      </c>
      <c r="R324" s="2206"/>
      <c r="S324" s="2206"/>
      <c r="T324" s="2206">
        <f t="shared" si="244"/>
        <v>980</v>
      </c>
      <c r="U324" s="2206">
        <f t="shared" si="245"/>
        <v>0</v>
      </c>
      <c r="V324" s="2206">
        <f t="shared" si="246"/>
        <v>0</v>
      </c>
      <c r="W324" s="2206">
        <f t="shared" si="247"/>
        <v>0</v>
      </c>
      <c r="X324" s="2206">
        <f t="shared" si="248"/>
        <v>0</v>
      </c>
      <c r="Y324" s="2244">
        <f t="shared" si="230"/>
        <v>0</v>
      </c>
      <c r="Z324" s="2207">
        <f t="shared" si="231"/>
        <v>0</v>
      </c>
      <c r="AA324" s="2244">
        <v>74</v>
      </c>
      <c r="AB324" s="2206">
        <v>1100</v>
      </c>
      <c r="AC324" s="2206"/>
      <c r="AD324" s="2206"/>
      <c r="AE324" s="2206">
        <f t="shared" si="249"/>
        <v>1100</v>
      </c>
      <c r="AF324" s="2206">
        <f t="shared" si="250"/>
        <v>81400</v>
      </c>
      <c r="AG324" s="2206">
        <f t="shared" si="251"/>
        <v>81400</v>
      </c>
      <c r="AH324" s="2206">
        <f t="shared" si="252"/>
        <v>0</v>
      </c>
      <c r="AI324" s="2207">
        <f t="shared" si="253"/>
        <v>0</v>
      </c>
      <c r="AJ324" s="2246">
        <v>0</v>
      </c>
      <c r="AK324" s="2075">
        <v>1100</v>
      </c>
      <c r="AL324" s="2075"/>
      <c r="AM324" s="2075"/>
      <c r="AN324" s="2206">
        <f t="shared" si="254"/>
        <v>1100</v>
      </c>
      <c r="AO324" s="2206">
        <f t="shared" si="255"/>
        <v>0</v>
      </c>
      <c r="AP324" s="2206">
        <f t="shared" si="256"/>
        <v>0</v>
      </c>
      <c r="AQ324" s="2206">
        <f t="shared" si="257"/>
        <v>0</v>
      </c>
      <c r="AR324" s="2206">
        <f t="shared" si="258"/>
        <v>0</v>
      </c>
      <c r="AS324" s="2244">
        <v>0</v>
      </c>
      <c r="AT324" s="2075">
        <v>1100</v>
      </c>
      <c r="AU324" s="2075"/>
      <c r="AV324" s="2075"/>
      <c r="AW324" s="2206">
        <f t="shared" si="259"/>
        <v>1100</v>
      </c>
      <c r="AX324" s="2206">
        <f t="shared" si="260"/>
        <v>0</v>
      </c>
      <c r="AY324" s="2206">
        <f t="shared" si="261"/>
        <v>0</v>
      </c>
      <c r="AZ324" s="2206">
        <f t="shared" si="262"/>
        <v>0</v>
      </c>
      <c r="BA324" s="2206">
        <f t="shared" si="263"/>
        <v>0</v>
      </c>
      <c r="BB324" s="2244">
        <f t="shared" si="232"/>
        <v>0</v>
      </c>
      <c r="BC324" s="2207">
        <f t="shared" si="233"/>
        <v>0</v>
      </c>
      <c r="BD324" s="2244">
        <f t="shared" si="234"/>
        <v>-74</v>
      </c>
      <c r="BE324" s="2207">
        <f t="shared" si="229"/>
        <v>-81400</v>
      </c>
      <c r="BF324" s="2246">
        <v>0</v>
      </c>
      <c r="BG324" s="2075">
        <v>1100</v>
      </c>
      <c r="BH324" s="2075">
        <v>0</v>
      </c>
      <c r="BI324" s="2075">
        <v>0</v>
      </c>
      <c r="BJ324" s="2206">
        <f t="shared" si="264"/>
        <v>1100</v>
      </c>
      <c r="BK324" s="2206">
        <f t="shared" si="265"/>
        <v>0</v>
      </c>
      <c r="BL324" s="2206">
        <f t="shared" si="266"/>
        <v>0</v>
      </c>
      <c r="BM324" s="2206">
        <f t="shared" si="267"/>
        <v>0</v>
      </c>
      <c r="BN324" s="2206">
        <f t="shared" si="268"/>
        <v>0</v>
      </c>
      <c r="BO324" s="2244">
        <v>0</v>
      </c>
      <c r="BP324" s="2075">
        <v>1100</v>
      </c>
      <c r="BQ324" s="2075">
        <v>0</v>
      </c>
      <c r="BR324" s="2075">
        <v>0</v>
      </c>
      <c r="BS324" s="2206">
        <f t="shared" si="269"/>
        <v>1100</v>
      </c>
      <c r="BT324" s="2206">
        <f t="shared" si="270"/>
        <v>0</v>
      </c>
      <c r="BU324" s="2206">
        <f t="shared" si="271"/>
        <v>0</v>
      </c>
      <c r="BV324" s="2206">
        <f t="shared" si="272"/>
        <v>0</v>
      </c>
      <c r="BW324" s="2206">
        <f t="shared" si="273"/>
        <v>0</v>
      </c>
      <c r="BX324" s="2244">
        <f t="shared" si="235"/>
        <v>0</v>
      </c>
      <c r="BY324" s="2207">
        <f t="shared" si="236"/>
        <v>0</v>
      </c>
      <c r="BZ324" s="2211">
        <f t="shared" si="237"/>
        <v>-74</v>
      </c>
      <c r="CA324" s="2212">
        <f t="shared" si="238"/>
        <v>-81400</v>
      </c>
      <c r="CB324" s="2083"/>
      <c r="CC324" s="2083"/>
      <c r="CD324" s="2237"/>
      <c r="CF324" s="2200"/>
    </row>
    <row r="325" spans="1:94" s="1974" customFormat="1" ht="18" customHeight="1" outlineLevel="1">
      <c r="A325" s="2235" t="s">
        <v>3564</v>
      </c>
      <c r="B325" s="2235" t="b">
        <v>1</v>
      </c>
      <c r="C325" s="2201"/>
      <c r="D325" s="2236" t="s">
        <v>3565</v>
      </c>
      <c r="E325" s="2243" t="s">
        <v>3566</v>
      </c>
      <c r="F325" s="2204" t="s">
        <v>154</v>
      </c>
      <c r="G325" s="2244">
        <v>0</v>
      </c>
      <c r="H325" s="2206">
        <v>130</v>
      </c>
      <c r="I325" s="2206"/>
      <c r="J325" s="2206"/>
      <c r="K325" s="2206">
        <f t="shared" si="239"/>
        <v>130</v>
      </c>
      <c r="L325" s="2206">
        <f t="shared" si="240"/>
        <v>0</v>
      </c>
      <c r="M325" s="2206">
        <f t="shared" si="241"/>
        <v>0</v>
      </c>
      <c r="N325" s="2206">
        <f t="shared" si="242"/>
        <v>0</v>
      </c>
      <c r="O325" s="2206">
        <f t="shared" si="243"/>
        <v>0</v>
      </c>
      <c r="P325" s="2244">
        <v>0</v>
      </c>
      <c r="Q325" s="2206">
        <v>130</v>
      </c>
      <c r="R325" s="2206"/>
      <c r="S325" s="2206"/>
      <c r="T325" s="2206">
        <f t="shared" si="244"/>
        <v>130</v>
      </c>
      <c r="U325" s="2206">
        <f t="shared" si="245"/>
        <v>0</v>
      </c>
      <c r="V325" s="2206">
        <f t="shared" si="246"/>
        <v>0</v>
      </c>
      <c r="W325" s="2206">
        <f t="shared" si="247"/>
        <v>0</v>
      </c>
      <c r="X325" s="2206">
        <f t="shared" si="248"/>
        <v>0</v>
      </c>
      <c r="Y325" s="2244">
        <f t="shared" si="230"/>
        <v>0</v>
      </c>
      <c r="Z325" s="2207">
        <f t="shared" si="231"/>
        <v>0</v>
      </c>
      <c r="AA325" s="2244">
        <v>133</v>
      </c>
      <c r="AB325" s="2206">
        <v>400</v>
      </c>
      <c r="AC325" s="2206"/>
      <c r="AD325" s="2206"/>
      <c r="AE325" s="2206">
        <f t="shared" si="249"/>
        <v>400</v>
      </c>
      <c r="AF325" s="2206">
        <f t="shared" si="250"/>
        <v>53200</v>
      </c>
      <c r="AG325" s="2206">
        <f t="shared" si="251"/>
        <v>53200</v>
      </c>
      <c r="AH325" s="2206">
        <f t="shared" si="252"/>
        <v>0</v>
      </c>
      <c r="AI325" s="2207">
        <f t="shared" si="253"/>
        <v>0</v>
      </c>
      <c r="AJ325" s="2246">
        <v>0</v>
      </c>
      <c r="AK325" s="2075">
        <v>400</v>
      </c>
      <c r="AL325" s="2075"/>
      <c r="AM325" s="2075"/>
      <c r="AN325" s="2206">
        <f t="shared" si="254"/>
        <v>400</v>
      </c>
      <c r="AO325" s="2206">
        <f t="shared" si="255"/>
        <v>0</v>
      </c>
      <c r="AP325" s="2206">
        <f t="shared" si="256"/>
        <v>0</v>
      </c>
      <c r="AQ325" s="2206">
        <f t="shared" si="257"/>
        <v>0</v>
      </c>
      <c r="AR325" s="2206">
        <f t="shared" si="258"/>
        <v>0</v>
      </c>
      <c r="AS325" s="2244">
        <v>0</v>
      </c>
      <c r="AT325" s="2075">
        <v>400</v>
      </c>
      <c r="AU325" s="2075"/>
      <c r="AV325" s="2075"/>
      <c r="AW325" s="2206">
        <f t="shared" si="259"/>
        <v>400</v>
      </c>
      <c r="AX325" s="2206">
        <f t="shared" si="260"/>
        <v>0</v>
      </c>
      <c r="AY325" s="2206">
        <f t="shared" si="261"/>
        <v>0</v>
      </c>
      <c r="AZ325" s="2206">
        <f t="shared" si="262"/>
        <v>0</v>
      </c>
      <c r="BA325" s="2206">
        <f t="shared" si="263"/>
        <v>0</v>
      </c>
      <c r="BB325" s="2244">
        <f t="shared" si="232"/>
        <v>0</v>
      </c>
      <c r="BC325" s="2207">
        <f t="shared" si="233"/>
        <v>0</v>
      </c>
      <c r="BD325" s="2244">
        <f t="shared" si="234"/>
        <v>-133</v>
      </c>
      <c r="BE325" s="2207">
        <f t="shared" si="229"/>
        <v>-53200</v>
      </c>
      <c r="BF325" s="2246">
        <v>0</v>
      </c>
      <c r="BG325" s="2075">
        <v>400</v>
      </c>
      <c r="BH325" s="2075">
        <v>0</v>
      </c>
      <c r="BI325" s="2075">
        <v>0</v>
      </c>
      <c r="BJ325" s="2206">
        <f t="shared" si="264"/>
        <v>400</v>
      </c>
      <c r="BK325" s="2206">
        <f t="shared" si="265"/>
        <v>0</v>
      </c>
      <c r="BL325" s="2206">
        <f t="shared" si="266"/>
        <v>0</v>
      </c>
      <c r="BM325" s="2206">
        <f t="shared" si="267"/>
        <v>0</v>
      </c>
      <c r="BN325" s="2206">
        <f t="shared" si="268"/>
        <v>0</v>
      </c>
      <c r="BO325" s="2244">
        <v>0</v>
      </c>
      <c r="BP325" s="2075">
        <v>400</v>
      </c>
      <c r="BQ325" s="2075">
        <v>0</v>
      </c>
      <c r="BR325" s="2075">
        <v>0</v>
      </c>
      <c r="BS325" s="2206">
        <f t="shared" si="269"/>
        <v>400</v>
      </c>
      <c r="BT325" s="2206">
        <f t="shared" si="270"/>
        <v>0</v>
      </c>
      <c r="BU325" s="2206">
        <f t="shared" si="271"/>
        <v>0</v>
      </c>
      <c r="BV325" s="2206">
        <f t="shared" si="272"/>
        <v>0</v>
      </c>
      <c r="BW325" s="2206">
        <f t="shared" si="273"/>
        <v>0</v>
      </c>
      <c r="BX325" s="2244">
        <f t="shared" si="235"/>
        <v>0</v>
      </c>
      <c r="BY325" s="2207">
        <f t="shared" si="236"/>
        <v>0</v>
      </c>
      <c r="BZ325" s="2211">
        <f t="shared" si="237"/>
        <v>-133</v>
      </c>
      <c r="CA325" s="2212">
        <f t="shared" si="238"/>
        <v>-53200</v>
      </c>
      <c r="CB325" s="2083"/>
      <c r="CC325" s="2083"/>
      <c r="CD325" s="2237"/>
      <c r="CF325" s="2200"/>
    </row>
    <row r="326" spans="1:94" s="1974" customFormat="1" ht="18" customHeight="1" outlineLevel="1">
      <c r="A326" s="2235" t="s">
        <v>3567</v>
      </c>
      <c r="B326" s="2235" t="b">
        <v>1</v>
      </c>
      <c r="C326" s="2201"/>
      <c r="D326" s="2236" t="s">
        <v>3568</v>
      </c>
      <c r="E326" s="2243" t="s">
        <v>3569</v>
      </c>
      <c r="F326" s="2204" t="s">
        <v>154</v>
      </c>
      <c r="G326" s="2244">
        <v>0</v>
      </c>
      <c r="H326" s="2206">
        <v>240</v>
      </c>
      <c r="I326" s="2206"/>
      <c r="J326" s="2206"/>
      <c r="K326" s="2206">
        <f t="shared" si="239"/>
        <v>240</v>
      </c>
      <c r="L326" s="2206">
        <f t="shared" si="240"/>
        <v>0</v>
      </c>
      <c r="M326" s="2206">
        <f t="shared" si="241"/>
        <v>0</v>
      </c>
      <c r="N326" s="2206">
        <f t="shared" si="242"/>
        <v>0</v>
      </c>
      <c r="O326" s="2206">
        <f t="shared" si="243"/>
        <v>0</v>
      </c>
      <c r="P326" s="2244">
        <v>0</v>
      </c>
      <c r="Q326" s="2206">
        <v>240</v>
      </c>
      <c r="R326" s="2206"/>
      <c r="S326" s="2206"/>
      <c r="T326" s="2206">
        <f t="shared" si="244"/>
        <v>240</v>
      </c>
      <c r="U326" s="2206">
        <f t="shared" si="245"/>
        <v>0</v>
      </c>
      <c r="V326" s="2206">
        <f t="shared" si="246"/>
        <v>0</v>
      </c>
      <c r="W326" s="2206">
        <f t="shared" si="247"/>
        <v>0</v>
      </c>
      <c r="X326" s="2206">
        <f t="shared" si="248"/>
        <v>0</v>
      </c>
      <c r="Y326" s="2244">
        <f t="shared" si="230"/>
        <v>0</v>
      </c>
      <c r="Z326" s="2207">
        <f t="shared" si="231"/>
        <v>0</v>
      </c>
      <c r="AA326" s="2244">
        <v>352</v>
      </c>
      <c r="AB326" s="2206">
        <v>550</v>
      </c>
      <c r="AC326" s="2206"/>
      <c r="AD326" s="2206"/>
      <c r="AE326" s="2206">
        <f t="shared" si="249"/>
        <v>550</v>
      </c>
      <c r="AF326" s="2206">
        <f t="shared" si="250"/>
        <v>193600</v>
      </c>
      <c r="AG326" s="2206">
        <f t="shared" si="251"/>
        <v>193600</v>
      </c>
      <c r="AH326" s="2206">
        <f t="shared" si="252"/>
        <v>0</v>
      </c>
      <c r="AI326" s="2207">
        <f t="shared" si="253"/>
        <v>0</v>
      </c>
      <c r="AJ326" s="2246">
        <v>0</v>
      </c>
      <c r="AK326" s="2075">
        <v>550</v>
      </c>
      <c r="AL326" s="2075"/>
      <c r="AM326" s="2075"/>
      <c r="AN326" s="2206">
        <f t="shared" si="254"/>
        <v>550</v>
      </c>
      <c r="AO326" s="2206">
        <f t="shared" si="255"/>
        <v>0</v>
      </c>
      <c r="AP326" s="2206">
        <f t="shared" si="256"/>
        <v>0</v>
      </c>
      <c r="AQ326" s="2206">
        <f t="shared" si="257"/>
        <v>0</v>
      </c>
      <c r="AR326" s="2206">
        <f t="shared" si="258"/>
        <v>0</v>
      </c>
      <c r="AS326" s="2244">
        <v>0</v>
      </c>
      <c r="AT326" s="2075">
        <v>550</v>
      </c>
      <c r="AU326" s="2075"/>
      <c r="AV326" s="2075"/>
      <c r="AW326" s="2206">
        <f t="shared" si="259"/>
        <v>550</v>
      </c>
      <c r="AX326" s="2206">
        <f t="shared" si="260"/>
        <v>0</v>
      </c>
      <c r="AY326" s="2206">
        <f t="shared" si="261"/>
        <v>0</v>
      </c>
      <c r="AZ326" s="2206">
        <f t="shared" si="262"/>
        <v>0</v>
      </c>
      <c r="BA326" s="2206">
        <f t="shared" si="263"/>
        <v>0</v>
      </c>
      <c r="BB326" s="2244">
        <f t="shared" si="232"/>
        <v>0</v>
      </c>
      <c r="BC326" s="2207">
        <f t="shared" si="233"/>
        <v>0</v>
      </c>
      <c r="BD326" s="2244">
        <f t="shared" si="234"/>
        <v>-352</v>
      </c>
      <c r="BE326" s="2207">
        <f t="shared" si="229"/>
        <v>-193600</v>
      </c>
      <c r="BF326" s="2246">
        <v>0</v>
      </c>
      <c r="BG326" s="2075">
        <v>550</v>
      </c>
      <c r="BH326" s="2075">
        <v>0</v>
      </c>
      <c r="BI326" s="2075">
        <v>0</v>
      </c>
      <c r="BJ326" s="2206">
        <f t="shared" si="264"/>
        <v>550</v>
      </c>
      <c r="BK326" s="2206">
        <f t="shared" si="265"/>
        <v>0</v>
      </c>
      <c r="BL326" s="2206">
        <f t="shared" si="266"/>
        <v>0</v>
      </c>
      <c r="BM326" s="2206">
        <f t="shared" si="267"/>
        <v>0</v>
      </c>
      <c r="BN326" s="2206">
        <f t="shared" si="268"/>
        <v>0</v>
      </c>
      <c r="BO326" s="2244">
        <v>0</v>
      </c>
      <c r="BP326" s="2075">
        <v>550</v>
      </c>
      <c r="BQ326" s="2075">
        <v>0</v>
      </c>
      <c r="BR326" s="2075">
        <v>0</v>
      </c>
      <c r="BS326" s="2206">
        <f t="shared" si="269"/>
        <v>550</v>
      </c>
      <c r="BT326" s="2206">
        <f t="shared" si="270"/>
        <v>0</v>
      </c>
      <c r="BU326" s="2206">
        <f t="shared" si="271"/>
        <v>0</v>
      </c>
      <c r="BV326" s="2206">
        <f t="shared" si="272"/>
        <v>0</v>
      </c>
      <c r="BW326" s="2206">
        <f t="shared" si="273"/>
        <v>0</v>
      </c>
      <c r="BX326" s="2244">
        <f t="shared" si="235"/>
        <v>0</v>
      </c>
      <c r="BY326" s="2207">
        <f t="shared" si="236"/>
        <v>0</v>
      </c>
      <c r="BZ326" s="2211">
        <f t="shared" si="237"/>
        <v>-352</v>
      </c>
      <c r="CA326" s="2212">
        <f t="shared" si="238"/>
        <v>-193600</v>
      </c>
      <c r="CB326" s="2083"/>
      <c r="CC326" s="2083"/>
      <c r="CD326" s="2237"/>
      <c r="CF326" s="2200"/>
    </row>
    <row r="327" spans="1:94" s="1974" customFormat="1" ht="18" customHeight="1" outlineLevel="1">
      <c r="A327" s="2235" t="s">
        <v>3570</v>
      </c>
      <c r="B327" s="2235" t="b">
        <v>1</v>
      </c>
      <c r="C327" s="2201"/>
      <c r="D327" s="2236" t="s">
        <v>3571</v>
      </c>
      <c r="E327" s="2243" t="s">
        <v>3572</v>
      </c>
      <c r="F327" s="2204" t="s">
        <v>154</v>
      </c>
      <c r="G327" s="2244">
        <v>753</v>
      </c>
      <c r="H327" s="2206">
        <v>410</v>
      </c>
      <c r="I327" s="2206"/>
      <c r="J327" s="2206"/>
      <c r="K327" s="2206">
        <f t="shared" si="239"/>
        <v>410</v>
      </c>
      <c r="L327" s="2206">
        <f t="shared" si="240"/>
        <v>308730</v>
      </c>
      <c r="M327" s="2206">
        <f t="shared" si="241"/>
        <v>308730</v>
      </c>
      <c r="N327" s="2206">
        <f t="shared" si="242"/>
        <v>0</v>
      </c>
      <c r="O327" s="2206">
        <f t="shared" si="243"/>
        <v>0</v>
      </c>
      <c r="P327" s="2244">
        <v>753</v>
      </c>
      <c r="Q327" s="2206">
        <v>410</v>
      </c>
      <c r="R327" s="2206"/>
      <c r="S327" s="2206"/>
      <c r="T327" s="2206">
        <f t="shared" si="244"/>
        <v>410</v>
      </c>
      <c r="U327" s="2206">
        <f t="shared" si="245"/>
        <v>308730</v>
      </c>
      <c r="V327" s="2206">
        <f t="shared" si="246"/>
        <v>308730</v>
      </c>
      <c r="W327" s="2206">
        <f t="shared" si="247"/>
        <v>0</v>
      </c>
      <c r="X327" s="2206">
        <f t="shared" si="248"/>
        <v>0</v>
      </c>
      <c r="Y327" s="2244">
        <f t="shared" si="230"/>
        <v>0</v>
      </c>
      <c r="Z327" s="2207">
        <f t="shared" si="231"/>
        <v>0</v>
      </c>
      <c r="AA327" s="2244">
        <v>642</v>
      </c>
      <c r="AB327" s="2206">
        <v>600</v>
      </c>
      <c r="AC327" s="2206"/>
      <c r="AD327" s="2206"/>
      <c r="AE327" s="2206">
        <f t="shared" si="249"/>
        <v>600</v>
      </c>
      <c r="AF327" s="2206">
        <f t="shared" si="250"/>
        <v>385200</v>
      </c>
      <c r="AG327" s="2206">
        <f t="shared" si="251"/>
        <v>385200</v>
      </c>
      <c r="AH327" s="2206">
        <f t="shared" si="252"/>
        <v>0</v>
      </c>
      <c r="AI327" s="2207">
        <f t="shared" si="253"/>
        <v>0</v>
      </c>
      <c r="AJ327" s="2246">
        <v>753</v>
      </c>
      <c r="AK327" s="2075">
        <v>600</v>
      </c>
      <c r="AL327" s="2075"/>
      <c r="AM327" s="2075"/>
      <c r="AN327" s="2206">
        <f t="shared" si="254"/>
        <v>600</v>
      </c>
      <c r="AO327" s="2206">
        <f t="shared" si="255"/>
        <v>451800</v>
      </c>
      <c r="AP327" s="2206">
        <f t="shared" si="256"/>
        <v>451800</v>
      </c>
      <c r="AQ327" s="2206">
        <f t="shared" si="257"/>
        <v>0</v>
      </c>
      <c r="AR327" s="2206">
        <f t="shared" si="258"/>
        <v>0</v>
      </c>
      <c r="AS327" s="2244">
        <v>753</v>
      </c>
      <c r="AT327" s="2075">
        <v>600</v>
      </c>
      <c r="AU327" s="2075"/>
      <c r="AV327" s="2075"/>
      <c r="AW327" s="2206">
        <f t="shared" si="259"/>
        <v>600</v>
      </c>
      <c r="AX327" s="2206">
        <f t="shared" si="260"/>
        <v>451800</v>
      </c>
      <c r="AY327" s="2206">
        <f t="shared" si="261"/>
        <v>451800</v>
      </c>
      <c r="AZ327" s="2206">
        <f t="shared" si="262"/>
        <v>0</v>
      </c>
      <c r="BA327" s="2206">
        <f t="shared" si="263"/>
        <v>0</v>
      </c>
      <c r="BB327" s="2244">
        <f t="shared" si="232"/>
        <v>0</v>
      </c>
      <c r="BC327" s="2207">
        <f t="shared" si="233"/>
        <v>0</v>
      </c>
      <c r="BD327" s="2244">
        <f t="shared" si="234"/>
        <v>111</v>
      </c>
      <c r="BE327" s="2207">
        <f t="shared" si="229"/>
        <v>66600</v>
      </c>
      <c r="BF327" s="2246">
        <v>753</v>
      </c>
      <c r="BG327" s="2075">
        <v>600</v>
      </c>
      <c r="BH327" s="2075">
        <v>0</v>
      </c>
      <c r="BI327" s="2075">
        <v>0</v>
      </c>
      <c r="BJ327" s="2206">
        <f t="shared" si="264"/>
        <v>600</v>
      </c>
      <c r="BK327" s="2206">
        <f t="shared" si="265"/>
        <v>451800</v>
      </c>
      <c r="BL327" s="2206">
        <f t="shared" si="266"/>
        <v>451800</v>
      </c>
      <c r="BM327" s="2206">
        <f t="shared" si="267"/>
        <v>0</v>
      </c>
      <c r="BN327" s="2206">
        <f t="shared" si="268"/>
        <v>0</v>
      </c>
      <c r="BO327" s="2244">
        <v>753</v>
      </c>
      <c r="BP327" s="2075">
        <v>600</v>
      </c>
      <c r="BQ327" s="2075">
        <v>0</v>
      </c>
      <c r="BR327" s="2075">
        <v>0</v>
      </c>
      <c r="BS327" s="2206">
        <f t="shared" si="269"/>
        <v>600</v>
      </c>
      <c r="BT327" s="2206">
        <f t="shared" si="270"/>
        <v>451800</v>
      </c>
      <c r="BU327" s="2206">
        <f t="shared" si="271"/>
        <v>451800</v>
      </c>
      <c r="BV327" s="2206">
        <f t="shared" si="272"/>
        <v>0</v>
      </c>
      <c r="BW327" s="2206">
        <f t="shared" si="273"/>
        <v>0</v>
      </c>
      <c r="BX327" s="2244">
        <f t="shared" si="235"/>
        <v>0</v>
      </c>
      <c r="BY327" s="2207">
        <f t="shared" si="236"/>
        <v>0</v>
      </c>
      <c r="BZ327" s="2211">
        <f t="shared" si="237"/>
        <v>111</v>
      </c>
      <c r="CA327" s="2212">
        <f t="shared" si="238"/>
        <v>66600</v>
      </c>
      <c r="CB327" s="2083"/>
      <c r="CC327" s="2083"/>
      <c r="CD327" s="2237"/>
      <c r="CF327" s="2200"/>
    </row>
    <row r="328" spans="1:94" s="1974" customFormat="1" ht="18" customHeight="1" outlineLevel="1">
      <c r="A328" s="2235" t="s">
        <v>3573</v>
      </c>
      <c r="B328" s="2235" t="b">
        <v>1</v>
      </c>
      <c r="C328" s="2201"/>
      <c r="D328" s="2236" t="s">
        <v>3574</v>
      </c>
      <c r="E328" s="2243" t="s">
        <v>3575</v>
      </c>
      <c r="F328" s="2204" t="s">
        <v>154</v>
      </c>
      <c r="G328" s="2244">
        <v>457</v>
      </c>
      <c r="H328" s="2206">
        <v>420</v>
      </c>
      <c r="I328" s="2206"/>
      <c r="J328" s="2206"/>
      <c r="K328" s="2206">
        <f t="shared" si="239"/>
        <v>420</v>
      </c>
      <c r="L328" s="2206">
        <f t="shared" si="240"/>
        <v>191940</v>
      </c>
      <c r="M328" s="2206">
        <f t="shared" si="241"/>
        <v>191940</v>
      </c>
      <c r="N328" s="2206">
        <f t="shared" si="242"/>
        <v>0</v>
      </c>
      <c r="O328" s="2206">
        <f t="shared" si="243"/>
        <v>0</v>
      </c>
      <c r="P328" s="2244">
        <v>457</v>
      </c>
      <c r="Q328" s="2206">
        <v>420</v>
      </c>
      <c r="R328" s="2206"/>
      <c r="S328" s="2206"/>
      <c r="T328" s="2206">
        <f t="shared" si="244"/>
        <v>420</v>
      </c>
      <c r="U328" s="2206">
        <f t="shared" si="245"/>
        <v>191940</v>
      </c>
      <c r="V328" s="2206">
        <f t="shared" si="246"/>
        <v>191940</v>
      </c>
      <c r="W328" s="2206">
        <f t="shared" si="247"/>
        <v>0</v>
      </c>
      <c r="X328" s="2206">
        <f t="shared" si="248"/>
        <v>0</v>
      </c>
      <c r="Y328" s="2244">
        <f t="shared" si="230"/>
        <v>0</v>
      </c>
      <c r="Z328" s="2207">
        <f t="shared" si="231"/>
        <v>0</v>
      </c>
      <c r="AA328" s="2244">
        <v>230</v>
      </c>
      <c r="AB328" s="2206">
        <v>630</v>
      </c>
      <c r="AC328" s="2206"/>
      <c r="AD328" s="2206"/>
      <c r="AE328" s="2206">
        <f t="shared" si="249"/>
        <v>630</v>
      </c>
      <c r="AF328" s="2206">
        <f t="shared" si="250"/>
        <v>144900</v>
      </c>
      <c r="AG328" s="2206">
        <f t="shared" si="251"/>
        <v>144900</v>
      </c>
      <c r="AH328" s="2206">
        <f t="shared" si="252"/>
        <v>0</v>
      </c>
      <c r="AI328" s="2207">
        <f t="shared" si="253"/>
        <v>0</v>
      </c>
      <c r="AJ328" s="2246">
        <v>457</v>
      </c>
      <c r="AK328" s="2075">
        <v>630</v>
      </c>
      <c r="AL328" s="2075"/>
      <c r="AM328" s="2075"/>
      <c r="AN328" s="2206">
        <f t="shared" si="254"/>
        <v>630</v>
      </c>
      <c r="AO328" s="2206">
        <f t="shared" si="255"/>
        <v>287910</v>
      </c>
      <c r="AP328" s="2206">
        <f t="shared" si="256"/>
        <v>287910</v>
      </c>
      <c r="AQ328" s="2206">
        <f t="shared" si="257"/>
        <v>0</v>
      </c>
      <c r="AR328" s="2206">
        <f t="shared" si="258"/>
        <v>0</v>
      </c>
      <c r="AS328" s="2244">
        <v>457</v>
      </c>
      <c r="AT328" s="2075">
        <v>630</v>
      </c>
      <c r="AU328" s="2075"/>
      <c r="AV328" s="2075"/>
      <c r="AW328" s="2206">
        <f t="shared" si="259"/>
        <v>630</v>
      </c>
      <c r="AX328" s="2206">
        <f t="shared" si="260"/>
        <v>287910</v>
      </c>
      <c r="AY328" s="2206">
        <f t="shared" si="261"/>
        <v>287910</v>
      </c>
      <c r="AZ328" s="2206">
        <f t="shared" si="262"/>
        <v>0</v>
      </c>
      <c r="BA328" s="2206">
        <f t="shared" si="263"/>
        <v>0</v>
      </c>
      <c r="BB328" s="2244">
        <f t="shared" si="232"/>
        <v>0</v>
      </c>
      <c r="BC328" s="2207">
        <f t="shared" si="233"/>
        <v>0</v>
      </c>
      <c r="BD328" s="2244">
        <f t="shared" si="234"/>
        <v>227</v>
      </c>
      <c r="BE328" s="2207">
        <f t="shared" si="229"/>
        <v>143010</v>
      </c>
      <c r="BF328" s="2246">
        <v>457</v>
      </c>
      <c r="BG328" s="2075">
        <v>630</v>
      </c>
      <c r="BH328" s="2075">
        <v>0</v>
      </c>
      <c r="BI328" s="2075">
        <v>0</v>
      </c>
      <c r="BJ328" s="2206">
        <f t="shared" si="264"/>
        <v>630</v>
      </c>
      <c r="BK328" s="2206">
        <f t="shared" si="265"/>
        <v>287910</v>
      </c>
      <c r="BL328" s="2206">
        <f t="shared" si="266"/>
        <v>287910</v>
      </c>
      <c r="BM328" s="2206">
        <f t="shared" si="267"/>
        <v>0</v>
      </c>
      <c r="BN328" s="2206">
        <f t="shared" si="268"/>
        <v>0</v>
      </c>
      <c r="BO328" s="2244">
        <v>457</v>
      </c>
      <c r="BP328" s="2075">
        <v>630</v>
      </c>
      <c r="BQ328" s="2075">
        <v>0</v>
      </c>
      <c r="BR328" s="2075">
        <v>0</v>
      </c>
      <c r="BS328" s="2206">
        <f t="shared" si="269"/>
        <v>630</v>
      </c>
      <c r="BT328" s="2206">
        <f t="shared" si="270"/>
        <v>287910</v>
      </c>
      <c r="BU328" s="2206">
        <f t="shared" si="271"/>
        <v>287910</v>
      </c>
      <c r="BV328" s="2206">
        <f t="shared" si="272"/>
        <v>0</v>
      </c>
      <c r="BW328" s="2206">
        <f t="shared" si="273"/>
        <v>0</v>
      </c>
      <c r="BX328" s="2244">
        <f t="shared" si="235"/>
        <v>0</v>
      </c>
      <c r="BY328" s="2207">
        <f t="shared" si="236"/>
        <v>0</v>
      </c>
      <c r="BZ328" s="2211">
        <f t="shared" si="237"/>
        <v>227</v>
      </c>
      <c r="CA328" s="2212">
        <f t="shared" si="238"/>
        <v>143010</v>
      </c>
      <c r="CB328" s="2083"/>
      <c r="CC328" s="2083"/>
      <c r="CD328" s="2237"/>
      <c r="CF328" s="2200"/>
    </row>
    <row r="329" spans="1:94" s="1974" customFormat="1" ht="18" customHeight="1" outlineLevel="1">
      <c r="A329" s="2235" t="s">
        <v>3576</v>
      </c>
      <c r="B329" s="2235" t="b">
        <v>1</v>
      </c>
      <c r="C329" s="2201"/>
      <c r="D329" s="2236" t="s">
        <v>3568</v>
      </c>
      <c r="E329" s="2243" t="s">
        <v>3577</v>
      </c>
      <c r="F329" s="2204" t="s">
        <v>154</v>
      </c>
      <c r="G329" s="2244">
        <v>206</v>
      </c>
      <c r="H329" s="2206">
        <v>430</v>
      </c>
      <c r="I329" s="2206"/>
      <c r="J329" s="2206"/>
      <c r="K329" s="2206">
        <f t="shared" si="239"/>
        <v>430</v>
      </c>
      <c r="L329" s="2206">
        <f t="shared" si="240"/>
        <v>88580</v>
      </c>
      <c r="M329" s="2206">
        <f t="shared" si="241"/>
        <v>88580</v>
      </c>
      <c r="N329" s="2206">
        <f t="shared" si="242"/>
        <v>0</v>
      </c>
      <c r="O329" s="2206">
        <f t="shared" si="243"/>
        <v>0</v>
      </c>
      <c r="P329" s="2244">
        <v>206</v>
      </c>
      <c r="Q329" s="2206">
        <v>430</v>
      </c>
      <c r="R329" s="2206"/>
      <c r="S329" s="2206"/>
      <c r="T329" s="2206">
        <f t="shared" si="244"/>
        <v>430</v>
      </c>
      <c r="U329" s="2206">
        <f t="shared" si="245"/>
        <v>88580</v>
      </c>
      <c r="V329" s="2206">
        <f t="shared" si="246"/>
        <v>88580</v>
      </c>
      <c r="W329" s="2206">
        <f t="shared" si="247"/>
        <v>0</v>
      </c>
      <c r="X329" s="2206">
        <f t="shared" si="248"/>
        <v>0</v>
      </c>
      <c r="Y329" s="2244">
        <f t="shared" si="230"/>
        <v>0</v>
      </c>
      <c r="Z329" s="2207">
        <f t="shared" si="231"/>
        <v>0</v>
      </c>
      <c r="AA329" s="2244">
        <v>1133</v>
      </c>
      <c r="AB329" s="2206">
        <v>660</v>
      </c>
      <c r="AC329" s="2206"/>
      <c r="AD329" s="2206"/>
      <c r="AE329" s="2206">
        <f t="shared" si="249"/>
        <v>660</v>
      </c>
      <c r="AF329" s="2206">
        <f t="shared" si="250"/>
        <v>747780</v>
      </c>
      <c r="AG329" s="2206">
        <f t="shared" si="251"/>
        <v>747780</v>
      </c>
      <c r="AH329" s="2206">
        <f t="shared" si="252"/>
        <v>0</v>
      </c>
      <c r="AI329" s="2207">
        <f t="shared" si="253"/>
        <v>0</v>
      </c>
      <c r="AJ329" s="2246">
        <v>206</v>
      </c>
      <c r="AK329" s="2075">
        <v>660</v>
      </c>
      <c r="AL329" s="2075"/>
      <c r="AM329" s="2075"/>
      <c r="AN329" s="2206">
        <f t="shared" si="254"/>
        <v>660</v>
      </c>
      <c r="AO329" s="2206">
        <f t="shared" si="255"/>
        <v>135960</v>
      </c>
      <c r="AP329" s="2206">
        <f t="shared" si="256"/>
        <v>135960</v>
      </c>
      <c r="AQ329" s="2206">
        <f t="shared" si="257"/>
        <v>0</v>
      </c>
      <c r="AR329" s="2206">
        <f t="shared" si="258"/>
        <v>0</v>
      </c>
      <c r="AS329" s="2244">
        <v>206</v>
      </c>
      <c r="AT329" s="2075">
        <v>660</v>
      </c>
      <c r="AU329" s="2075"/>
      <c r="AV329" s="2075"/>
      <c r="AW329" s="2206">
        <f t="shared" si="259"/>
        <v>660</v>
      </c>
      <c r="AX329" s="2206">
        <f t="shared" si="260"/>
        <v>135960</v>
      </c>
      <c r="AY329" s="2206">
        <f t="shared" si="261"/>
        <v>135960</v>
      </c>
      <c r="AZ329" s="2206">
        <f t="shared" si="262"/>
        <v>0</v>
      </c>
      <c r="BA329" s="2206">
        <f t="shared" si="263"/>
        <v>0</v>
      </c>
      <c r="BB329" s="2244">
        <f t="shared" si="232"/>
        <v>0</v>
      </c>
      <c r="BC329" s="2207">
        <f t="shared" si="233"/>
        <v>0</v>
      </c>
      <c r="BD329" s="2244">
        <f t="shared" si="234"/>
        <v>-927</v>
      </c>
      <c r="BE329" s="2207">
        <f t="shared" si="229"/>
        <v>-611820</v>
      </c>
      <c r="BF329" s="2246">
        <v>206</v>
      </c>
      <c r="BG329" s="2075">
        <v>660</v>
      </c>
      <c r="BH329" s="2075">
        <v>0</v>
      </c>
      <c r="BI329" s="2075">
        <v>0</v>
      </c>
      <c r="BJ329" s="2206">
        <f t="shared" si="264"/>
        <v>660</v>
      </c>
      <c r="BK329" s="2206">
        <f t="shared" si="265"/>
        <v>135960</v>
      </c>
      <c r="BL329" s="2206">
        <f t="shared" si="266"/>
        <v>135960</v>
      </c>
      <c r="BM329" s="2206">
        <f t="shared" si="267"/>
        <v>0</v>
      </c>
      <c r="BN329" s="2206">
        <f t="shared" si="268"/>
        <v>0</v>
      </c>
      <c r="BO329" s="2244">
        <v>206</v>
      </c>
      <c r="BP329" s="2075">
        <v>660</v>
      </c>
      <c r="BQ329" s="2075">
        <v>0</v>
      </c>
      <c r="BR329" s="2075">
        <v>0</v>
      </c>
      <c r="BS329" s="2206">
        <f t="shared" si="269"/>
        <v>660</v>
      </c>
      <c r="BT329" s="2206">
        <f t="shared" si="270"/>
        <v>135960</v>
      </c>
      <c r="BU329" s="2206">
        <f t="shared" si="271"/>
        <v>135960</v>
      </c>
      <c r="BV329" s="2206">
        <f t="shared" si="272"/>
        <v>0</v>
      </c>
      <c r="BW329" s="2206">
        <f t="shared" si="273"/>
        <v>0</v>
      </c>
      <c r="BX329" s="2244">
        <f t="shared" si="235"/>
        <v>0</v>
      </c>
      <c r="BY329" s="2207">
        <f t="shared" si="236"/>
        <v>0</v>
      </c>
      <c r="BZ329" s="2211">
        <f t="shared" si="237"/>
        <v>-927</v>
      </c>
      <c r="CA329" s="2212">
        <f t="shared" si="238"/>
        <v>-611820</v>
      </c>
      <c r="CB329" s="2083"/>
      <c r="CC329" s="2083"/>
      <c r="CD329" s="2237"/>
      <c r="CF329" s="2200"/>
    </row>
    <row r="330" spans="1:94" s="1974" customFormat="1" ht="18" customHeight="1" outlineLevel="1">
      <c r="A330" s="2235" t="s">
        <v>3578</v>
      </c>
      <c r="B330" s="2235" t="b">
        <v>1</v>
      </c>
      <c r="C330" s="2201"/>
      <c r="D330" s="2236" t="s">
        <v>3571</v>
      </c>
      <c r="E330" s="2243" t="s">
        <v>3579</v>
      </c>
      <c r="F330" s="2204" t="s">
        <v>154</v>
      </c>
      <c r="G330" s="2244">
        <v>271</v>
      </c>
      <c r="H330" s="2206">
        <v>450</v>
      </c>
      <c r="I330" s="2206"/>
      <c r="J330" s="2206"/>
      <c r="K330" s="2206">
        <f t="shared" si="239"/>
        <v>450</v>
      </c>
      <c r="L330" s="2206">
        <f t="shared" si="240"/>
        <v>121950</v>
      </c>
      <c r="M330" s="2206">
        <f t="shared" si="241"/>
        <v>121950</v>
      </c>
      <c r="N330" s="2206">
        <f t="shared" si="242"/>
        <v>0</v>
      </c>
      <c r="O330" s="2206">
        <f t="shared" si="243"/>
        <v>0</v>
      </c>
      <c r="P330" s="2244">
        <v>271</v>
      </c>
      <c r="Q330" s="2206">
        <v>450</v>
      </c>
      <c r="R330" s="2206"/>
      <c r="S330" s="2206"/>
      <c r="T330" s="2206">
        <f t="shared" si="244"/>
        <v>450</v>
      </c>
      <c r="U330" s="2206">
        <f t="shared" si="245"/>
        <v>121950</v>
      </c>
      <c r="V330" s="2206">
        <f t="shared" si="246"/>
        <v>121950</v>
      </c>
      <c r="W330" s="2206">
        <f t="shared" si="247"/>
        <v>0</v>
      </c>
      <c r="X330" s="2206">
        <f t="shared" si="248"/>
        <v>0</v>
      </c>
      <c r="Y330" s="2244">
        <f t="shared" si="230"/>
        <v>0</v>
      </c>
      <c r="Z330" s="2207">
        <f t="shared" si="231"/>
        <v>0</v>
      </c>
      <c r="AA330" s="2244">
        <v>1186</v>
      </c>
      <c r="AB330" s="2206">
        <v>680</v>
      </c>
      <c r="AC330" s="2206"/>
      <c r="AD330" s="2206"/>
      <c r="AE330" s="2206">
        <f t="shared" si="249"/>
        <v>680</v>
      </c>
      <c r="AF330" s="2206">
        <f t="shared" si="250"/>
        <v>806480</v>
      </c>
      <c r="AG330" s="2206">
        <f t="shared" si="251"/>
        <v>806480</v>
      </c>
      <c r="AH330" s="2206">
        <f t="shared" si="252"/>
        <v>0</v>
      </c>
      <c r="AI330" s="2207">
        <f t="shared" si="253"/>
        <v>0</v>
      </c>
      <c r="AJ330" s="2246">
        <v>271</v>
      </c>
      <c r="AK330" s="2075">
        <v>680</v>
      </c>
      <c r="AL330" s="2075"/>
      <c r="AM330" s="2075"/>
      <c r="AN330" s="2206">
        <f t="shared" si="254"/>
        <v>680</v>
      </c>
      <c r="AO330" s="2206">
        <f t="shared" si="255"/>
        <v>184280</v>
      </c>
      <c r="AP330" s="2206">
        <f t="shared" si="256"/>
        <v>184280</v>
      </c>
      <c r="AQ330" s="2206">
        <f t="shared" si="257"/>
        <v>0</v>
      </c>
      <c r="AR330" s="2206">
        <f t="shared" si="258"/>
        <v>0</v>
      </c>
      <c r="AS330" s="2244">
        <v>271</v>
      </c>
      <c r="AT330" s="2075">
        <v>680</v>
      </c>
      <c r="AU330" s="2075"/>
      <c r="AV330" s="2075"/>
      <c r="AW330" s="2206">
        <f t="shared" si="259"/>
        <v>680</v>
      </c>
      <c r="AX330" s="2206">
        <f t="shared" si="260"/>
        <v>184280</v>
      </c>
      <c r="AY330" s="2206">
        <f t="shared" si="261"/>
        <v>184280</v>
      </c>
      <c r="AZ330" s="2206">
        <f t="shared" si="262"/>
        <v>0</v>
      </c>
      <c r="BA330" s="2206">
        <f t="shared" si="263"/>
        <v>0</v>
      </c>
      <c r="BB330" s="2244">
        <f t="shared" si="232"/>
        <v>0</v>
      </c>
      <c r="BC330" s="2207">
        <f t="shared" si="233"/>
        <v>0</v>
      </c>
      <c r="BD330" s="2244">
        <f t="shared" si="234"/>
        <v>-915</v>
      </c>
      <c r="BE330" s="2207">
        <f t="shared" si="229"/>
        <v>-622200</v>
      </c>
      <c r="BF330" s="2246">
        <v>271</v>
      </c>
      <c r="BG330" s="2075">
        <v>680</v>
      </c>
      <c r="BH330" s="2075">
        <v>0</v>
      </c>
      <c r="BI330" s="2075">
        <v>0</v>
      </c>
      <c r="BJ330" s="2206">
        <f t="shared" si="264"/>
        <v>680</v>
      </c>
      <c r="BK330" s="2206">
        <f t="shared" si="265"/>
        <v>184280</v>
      </c>
      <c r="BL330" s="2206">
        <f t="shared" si="266"/>
        <v>184280</v>
      </c>
      <c r="BM330" s="2206">
        <f t="shared" si="267"/>
        <v>0</v>
      </c>
      <c r="BN330" s="2206">
        <f t="shared" si="268"/>
        <v>0</v>
      </c>
      <c r="BO330" s="2244">
        <v>271</v>
      </c>
      <c r="BP330" s="2075">
        <v>680</v>
      </c>
      <c r="BQ330" s="2075">
        <v>0</v>
      </c>
      <c r="BR330" s="2075">
        <v>0</v>
      </c>
      <c r="BS330" s="2206">
        <f t="shared" si="269"/>
        <v>680</v>
      </c>
      <c r="BT330" s="2206">
        <f t="shared" si="270"/>
        <v>184280</v>
      </c>
      <c r="BU330" s="2206">
        <f t="shared" si="271"/>
        <v>184280</v>
      </c>
      <c r="BV330" s="2206">
        <f t="shared" si="272"/>
        <v>0</v>
      </c>
      <c r="BW330" s="2206">
        <f t="shared" si="273"/>
        <v>0</v>
      </c>
      <c r="BX330" s="2244">
        <f t="shared" si="235"/>
        <v>0</v>
      </c>
      <c r="BY330" s="2207">
        <f t="shared" si="236"/>
        <v>0</v>
      </c>
      <c r="BZ330" s="2211">
        <f t="shared" si="237"/>
        <v>-915</v>
      </c>
      <c r="CA330" s="2212">
        <f t="shared" si="238"/>
        <v>-622200</v>
      </c>
      <c r="CB330" s="2083"/>
      <c r="CC330" s="2083"/>
      <c r="CD330" s="2237"/>
      <c r="CF330" s="2200"/>
    </row>
    <row r="331" spans="1:94" s="1974" customFormat="1" ht="18" customHeight="1" outlineLevel="1">
      <c r="A331" s="2235" t="s">
        <v>3580</v>
      </c>
      <c r="B331" s="2235" t="b">
        <v>1</v>
      </c>
      <c r="C331" s="2201"/>
      <c r="D331" s="2236" t="s">
        <v>3581</v>
      </c>
      <c r="E331" s="2243" t="s">
        <v>3582</v>
      </c>
      <c r="F331" s="2204" t="s">
        <v>154</v>
      </c>
      <c r="G331" s="2244">
        <v>395</v>
      </c>
      <c r="H331" s="2206">
        <v>460</v>
      </c>
      <c r="I331" s="2206"/>
      <c r="J331" s="2206"/>
      <c r="K331" s="2206">
        <f t="shared" si="239"/>
        <v>460</v>
      </c>
      <c r="L331" s="2206">
        <f t="shared" si="240"/>
        <v>181700</v>
      </c>
      <c r="M331" s="2206">
        <f t="shared" si="241"/>
        <v>181700</v>
      </c>
      <c r="N331" s="2206">
        <f t="shared" si="242"/>
        <v>0</v>
      </c>
      <c r="O331" s="2206">
        <f t="shared" si="243"/>
        <v>0</v>
      </c>
      <c r="P331" s="2244">
        <v>395</v>
      </c>
      <c r="Q331" s="2206">
        <v>460</v>
      </c>
      <c r="R331" s="2206"/>
      <c r="S331" s="2206"/>
      <c r="T331" s="2206">
        <f t="shared" si="244"/>
        <v>460</v>
      </c>
      <c r="U331" s="2206">
        <f t="shared" si="245"/>
        <v>181700</v>
      </c>
      <c r="V331" s="2206">
        <f t="shared" si="246"/>
        <v>181700</v>
      </c>
      <c r="W331" s="2206">
        <f t="shared" si="247"/>
        <v>0</v>
      </c>
      <c r="X331" s="2206">
        <f t="shared" si="248"/>
        <v>0</v>
      </c>
      <c r="Y331" s="2244">
        <f t="shared" si="230"/>
        <v>0</v>
      </c>
      <c r="Z331" s="2207">
        <f t="shared" si="231"/>
        <v>0</v>
      </c>
      <c r="AA331" s="2244">
        <v>1549</v>
      </c>
      <c r="AB331" s="2206">
        <v>700</v>
      </c>
      <c r="AC331" s="2206"/>
      <c r="AD331" s="2206"/>
      <c r="AE331" s="2206">
        <f t="shared" si="249"/>
        <v>700</v>
      </c>
      <c r="AF331" s="2206">
        <f t="shared" si="250"/>
        <v>1084300</v>
      </c>
      <c r="AG331" s="2206">
        <f t="shared" si="251"/>
        <v>1084300</v>
      </c>
      <c r="AH331" s="2206">
        <f t="shared" si="252"/>
        <v>0</v>
      </c>
      <c r="AI331" s="2207">
        <f t="shared" si="253"/>
        <v>0</v>
      </c>
      <c r="AJ331" s="2246">
        <v>395</v>
      </c>
      <c r="AK331" s="2075">
        <v>700</v>
      </c>
      <c r="AL331" s="2075"/>
      <c r="AM331" s="2075"/>
      <c r="AN331" s="2206">
        <f t="shared" si="254"/>
        <v>700</v>
      </c>
      <c r="AO331" s="2206">
        <f t="shared" si="255"/>
        <v>276500</v>
      </c>
      <c r="AP331" s="2206">
        <f t="shared" si="256"/>
        <v>276500</v>
      </c>
      <c r="AQ331" s="2206">
        <f t="shared" si="257"/>
        <v>0</v>
      </c>
      <c r="AR331" s="2206">
        <f t="shared" si="258"/>
        <v>0</v>
      </c>
      <c r="AS331" s="2244">
        <v>395</v>
      </c>
      <c r="AT331" s="2075">
        <v>700</v>
      </c>
      <c r="AU331" s="2075"/>
      <c r="AV331" s="2075"/>
      <c r="AW331" s="2206">
        <f t="shared" si="259"/>
        <v>700</v>
      </c>
      <c r="AX331" s="2206">
        <f t="shared" si="260"/>
        <v>276500</v>
      </c>
      <c r="AY331" s="2206">
        <f t="shared" si="261"/>
        <v>276500</v>
      </c>
      <c r="AZ331" s="2206">
        <f t="shared" si="262"/>
        <v>0</v>
      </c>
      <c r="BA331" s="2206">
        <f t="shared" si="263"/>
        <v>0</v>
      </c>
      <c r="BB331" s="2244">
        <f t="shared" si="232"/>
        <v>0</v>
      </c>
      <c r="BC331" s="2207">
        <f t="shared" si="233"/>
        <v>0</v>
      </c>
      <c r="BD331" s="2244">
        <f t="shared" si="234"/>
        <v>-1154</v>
      </c>
      <c r="BE331" s="2207">
        <f t="shared" si="229"/>
        <v>-807800</v>
      </c>
      <c r="BF331" s="2246">
        <v>395</v>
      </c>
      <c r="BG331" s="2075">
        <v>700</v>
      </c>
      <c r="BH331" s="2075">
        <v>0</v>
      </c>
      <c r="BI331" s="2075">
        <v>0</v>
      </c>
      <c r="BJ331" s="2206">
        <f t="shared" si="264"/>
        <v>700</v>
      </c>
      <c r="BK331" s="2206">
        <f t="shared" si="265"/>
        <v>276500</v>
      </c>
      <c r="BL331" s="2206">
        <f t="shared" si="266"/>
        <v>276500</v>
      </c>
      <c r="BM331" s="2206">
        <f t="shared" si="267"/>
        <v>0</v>
      </c>
      <c r="BN331" s="2206">
        <f t="shared" si="268"/>
        <v>0</v>
      </c>
      <c r="BO331" s="2244">
        <v>395</v>
      </c>
      <c r="BP331" s="2075">
        <v>700</v>
      </c>
      <c r="BQ331" s="2075">
        <v>0</v>
      </c>
      <c r="BR331" s="2075">
        <v>0</v>
      </c>
      <c r="BS331" s="2206">
        <f t="shared" si="269"/>
        <v>700</v>
      </c>
      <c r="BT331" s="2206">
        <f t="shared" si="270"/>
        <v>276500</v>
      </c>
      <c r="BU331" s="2206">
        <f t="shared" si="271"/>
        <v>276500</v>
      </c>
      <c r="BV331" s="2206">
        <f t="shared" si="272"/>
        <v>0</v>
      </c>
      <c r="BW331" s="2206">
        <f t="shared" si="273"/>
        <v>0</v>
      </c>
      <c r="BX331" s="2244">
        <f t="shared" si="235"/>
        <v>0</v>
      </c>
      <c r="BY331" s="2207">
        <f t="shared" si="236"/>
        <v>0</v>
      </c>
      <c r="BZ331" s="2211">
        <f t="shared" si="237"/>
        <v>-1154</v>
      </c>
      <c r="CA331" s="2212">
        <f t="shared" si="238"/>
        <v>-807800</v>
      </c>
      <c r="CB331" s="2083"/>
      <c r="CC331" s="2083"/>
      <c r="CD331" s="2237"/>
      <c r="CF331" s="2200"/>
    </row>
    <row r="332" spans="1:94" s="1974" customFormat="1" ht="18" customHeight="1" outlineLevel="1">
      <c r="A332" s="2235" t="s">
        <v>3583</v>
      </c>
      <c r="B332" s="2235" t="b">
        <v>1</v>
      </c>
      <c r="C332" s="2201"/>
      <c r="D332" s="2236" t="s">
        <v>3584</v>
      </c>
      <c r="E332" s="2243" t="s">
        <v>3585</v>
      </c>
      <c r="F332" s="2204" t="s">
        <v>154</v>
      </c>
      <c r="G332" s="2244">
        <v>0</v>
      </c>
      <c r="H332" s="2206">
        <v>480</v>
      </c>
      <c r="I332" s="2206"/>
      <c r="J332" s="2206"/>
      <c r="K332" s="2206">
        <f t="shared" si="239"/>
        <v>480</v>
      </c>
      <c r="L332" s="2206">
        <f t="shared" si="240"/>
        <v>0</v>
      </c>
      <c r="M332" s="2206">
        <f t="shared" si="241"/>
        <v>0</v>
      </c>
      <c r="N332" s="2206">
        <f t="shared" si="242"/>
        <v>0</v>
      </c>
      <c r="O332" s="2206">
        <f t="shared" si="243"/>
        <v>0</v>
      </c>
      <c r="P332" s="2244">
        <v>0</v>
      </c>
      <c r="Q332" s="2206">
        <v>480</v>
      </c>
      <c r="R332" s="2206"/>
      <c r="S332" s="2206"/>
      <c r="T332" s="2206">
        <f t="shared" si="244"/>
        <v>480</v>
      </c>
      <c r="U332" s="2206">
        <f t="shared" si="245"/>
        <v>0</v>
      </c>
      <c r="V332" s="2206">
        <f t="shared" si="246"/>
        <v>0</v>
      </c>
      <c r="W332" s="2206">
        <f t="shared" si="247"/>
        <v>0</v>
      </c>
      <c r="X332" s="2206">
        <f t="shared" si="248"/>
        <v>0</v>
      </c>
      <c r="Y332" s="2244">
        <f t="shared" si="230"/>
        <v>0</v>
      </c>
      <c r="Z332" s="2207">
        <f t="shared" si="231"/>
        <v>0</v>
      </c>
      <c r="AA332" s="2244">
        <v>247</v>
      </c>
      <c r="AB332" s="2206">
        <v>730</v>
      </c>
      <c r="AC332" s="2206"/>
      <c r="AD332" s="2206"/>
      <c r="AE332" s="2206">
        <f t="shared" si="249"/>
        <v>730</v>
      </c>
      <c r="AF332" s="2206">
        <f t="shared" si="250"/>
        <v>180310</v>
      </c>
      <c r="AG332" s="2206">
        <f t="shared" si="251"/>
        <v>180310</v>
      </c>
      <c r="AH332" s="2206">
        <f t="shared" si="252"/>
        <v>0</v>
      </c>
      <c r="AI332" s="2207">
        <f t="shared" si="253"/>
        <v>0</v>
      </c>
      <c r="AJ332" s="2246">
        <v>0</v>
      </c>
      <c r="AK332" s="2075">
        <v>730</v>
      </c>
      <c r="AL332" s="2075"/>
      <c r="AM332" s="2075"/>
      <c r="AN332" s="2206">
        <f t="shared" si="254"/>
        <v>730</v>
      </c>
      <c r="AO332" s="2206">
        <f t="shared" si="255"/>
        <v>0</v>
      </c>
      <c r="AP332" s="2206">
        <f t="shared" si="256"/>
        <v>0</v>
      </c>
      <c r="AQ332" s="2206">
        <f t="shared" si="257"/>
        <v>0</v>
      </c>
      <c r="AR332" s="2206">
        <f t="shared" si="258"/>
        <v>0</v>
      </c>
      <c r="AS332" s="2244">
        <v>0</v>
      </c>
      <c r="AT332" s="2075">
        <v>730</v>
      </c>
      <c r="AU332" s="2075"/>
      <c r="AV332" s="2075"/>
      <c r="AW332" s="2206">
        <f t="shared" si="259"/>
        <v>730</v>
      </c>
      <c r="AX332" s="2206">
        <f t="shared" si="260"/>
        <v>0</v>
      </c>
      <c r="AY332" s="2206">
        <f t="shared" si="261"/>
        <v>0</v>
      </c>
      <c r="AZ332" s="2206">
        <f t="shared" si="262"/>
        <v>0</v>
      </c>
      <c r="BA332" s="2206">
        <f t="shared" si="263"/>
        <v>0</v>
      </c>
      <c r="BB332" s="2244">
        <f t="shared" si="232"/>
        <v>0</v>
      </c>
      <c r="BC332" s="2207">
        <f t="shared" si="233"/>
        <v>0</v>
      </c>
      <c r="BD332" s="2244">
        <f t="shared" si="234"/>
        <v>-247</v>
      </c>
      <c r="BE332" s="2207">
        <f t="shared" si="229"/>
        <v>-180310</v>
      </c>
      <c r="BF332" s="2246">
        <v>0</v>
      </c>
      <c r="BG332" s="2075">
        <v>730</v>
      </c>
      <c r="BH332" s="2075">
        <v>0</v>
      </c>
      <c r="BI332" s="2075">
        <v>0</v>
      </c>
      <c r="BJ332" s="2206">
        <f t="shared" si="264"/>
        <v>730</v>
      </c>
      <c r="BK332" s="2206">
        <f t="shared" si="265"/>
        <v>0</v>
      </c>
      <c r="BL332" s="2206">
        <f t="shared" si="266"/>
        <v>0</v>
      </c>
      <c r="BM332" s="2206">
        <f t="shared" si="267"/>
        <v>0</v>
      </c>
      <c r="BN332" s="2206">
        <f t="shared" si="268"/>
        <v>0</v>
      </c>
      <c r="BO332" s="2244">
        <v>0</v>
      </c>
      <c r="BP332" s="2075">
        <v>730</v>
      </c>
      <c r="BQ332" s="2075">
        <v>0</v>
      </c>
      <c r="BR332" s="2075">
        <v>0</v>
      </c>
      <c r="BS332" s="2206">
        <f t="shared" si="269"/>
        <v>730</v>
      </c>
      <c r="BT332" s="2206">
        <f t="shared" si="270"/>
        <v>0</v>
      </c>
      <c r="BU332" s="2206">
        <f t="shared" si="271"/>
        <v>0</v>
      </c>
      <c r="BV332" s="2206">
        <f t="shared" si="272"/>
        <v>0</v>
      </c>
      <c r="BW332" s="2206">
        <f t="shared" si="273"/>
        <v>0</v>
      </c>
      <c r="BX332" s="2244">
        <f t="shared" si="235"/>
        <v>0</v>
      </c>
      <c r="BY332" s="2207">
        <f t="shared" si="236"/>
        <v>0</v>
      </c>
      <c r="BZ332" s="2211">
        <f t="shared" si="237"/>
        <v>-247</v>
      </c>
      <c r="CA332" s="2212">
        <f t="shared" si="238"/>
        <v>-180310</v>
      </c>
      <c r="CB332" s="2083"/>
      <c r="CC332" s="2083"/>
      <c r="CD332" s="2237"/>
      <c r="CF332" s="2200"/>
    </row>
    <row r="333" spans="1:94" s="1974" customFormat="1" ht="18" customHeight="1" outlineLevel="1">
      <c r="A333" s="2238" t="s">
        <v>3586</v>
      </c>
      <c r="B333" s="2238" t="b">
        <v>1</v>
      </c>
      <c r="C333" s="2201"/>
      <c r="D333" s="2236" t="s">
        <v>3571</v>
      </c>
      <c r="E333" s="2243" t="s">
        <v>3587</v>
      </c>
      <c r="F333" s="2204" t="s">
        <v>154</v>
      </c>
      <c r="G333" s="2244">
        <v>576</v>
      </c>
      <c r="H333" s="2240">
        <v>480</v>
      </c>
      <c r="I333" s="2240"/>
      <c r="J333" s="2240"/>
      <c r="K333" s="2206">
        <f t="shared" si="239"/>
        <v>480</v>
      </c>
      <c r="L333" s="2206">
        <f t="shared" si="240"/>
        <v>276480</v>
      </c>
      <c r="M333" s="2240">
        <f t="shared" si="241"/>
        <v>276480</v>
      </c>
      <c r="N333" s="2240">
        <f t="shared" si="242"/>
        <v>0</v>
      </c>
      <c r="O333" s="2240">
        <f t="shared" si="243"/>
        <v>0</v>
      </c>
      <c r="P333" s="2244">
        <v>576</v>
      </c>
      <c r="Q333" s="2206">
        <v>480</v>
      </c>
      <c r="R333" s="2206"/>
      <c r="S333" s="2206"/>
      <c r="T333" s="2206">
        <f t="shared" si="244"/>
        <v>480</v>
      </c>
      <c r="U333" s="2206">
        <f t="shared" si="245"/>
        <v>276480</v>
      </c>
      <c r="V333" s="2206">
        <f t="shared" si="246"/>
        <v>276480</v>
      </c>
      <c r="W333" s="2206">
        <f t="shared" si="247"/>
        <v>0</v>
      </c>
      <c r="X333" s="2206">
        <f t="shared" si="248"/>
        <v>0</v>
      </c>
      <c r="Y333" s="2244">
        <f t="shared" si="230"/>
        <v>0</v>
      </c>
      <c r="Z333" s="2207">
        <f t="shared" si="231"/>
        <v>0</v>
      </c>
      <c r="AA333" s="2244"/>
      <c r="AB333" s="2206"/>
      <c r="AC333" s="2206"/>
      <c r="AD333" s="2206"/>
      <c r="AE333" s="2206">
        <f t="shared" si="249"/>
        <v>0</v>
      </c>
      <c r="AF333" s="2206">
        <f t="shared" si="250"/>
        <v>0</v>
      </c>
      <c r="AG333" s="2206">
        <f t="shared" si="251"/>
        <v>0</v>
      </c>
      <c r="AH333" s="2206">
        <f t="shared" si="252"/>
        <v>0</v>
      </c>
      <c r="AI333" s="2207">
        <f t="shared" si="253"/>
        <v>0</v>
      </c>
      <c r="AJ333" s="2246">
        <v>576</v>
      </c>
      <c r="AK333" s="2075">
        <v>730</v>
      </c>
      <c r="AL333" s="2075">
        <v>0</v>
      </c>
      <c r="AM333" s="2075">
        <v>0</v>
      </c>
      <c r="AN333" s="2206">
        <f t="shared" si="254"/>
        <v>730</v>
      </c>
      <c r="AO333" s="2206">
        <f t="shared" si="255"/>
        <v>420480</v>
      </c>
      <c r="AP333" s="2206">
        <f t="shared" si="256"/>
        <v>420480</v>
      </c>
      <c r="AQ333" s="2206">
        <f t="shared" si="257"/>
        <v>0</v>
      </c>
      <c r="AR333" s="2206">
        <f t="shared" si="258"/>
        <v>0</v>
      </c>
      <c r="AS333" s="2244">
        <v>576</v>
      </c>
      <c r="AT333" s="2075">
        <v>730</v>
      </c>
      <c r="AU333" s="2075">
        <v>0</v>
      </c>
      <c r="AV333" s="2075">
        <v>0</v>
      </c>
      <c r="AW333" s="2206">
        <f t="shared" si="259"/>
        <v>730</v>
      </c>
      <c r="AX333" s="2206">
        <f t="shared" si="260"/>
        <v>420480</v>
      </c>
      <c r="AY333" s="2240">
        <f t="shared" si="261"/>
        <v>420480</v>
      </c>
      <c r="AZ333" s="2240">
        <f t="shared" si="262"/>
        <v>0</v>
      </c>
      <c r="BA333" s="2240">
        <f t="shared" si="263"/>
        <v>0</v>
      </c>
      <c r="BB333" s="2244">
        <f t="shared" si="232"/>
        <v>0</v>
      </c>
      <c r="BC333" s="2207">
        <f t="shared" si="233"/>
        <v>0</v>
      </c>
      <c r="BD333" s="2244">
        <f t="shared" si="234"/>
        <v>576</v>
      </c>
      <c r="BE333" s="2207">
        <f t="shared" si="229"/>
        <v>420480</v>
      </c>
      <c r="BF333" s="2246">
        <v>576</v>
      </c>
      <c r="BG333" s="2075">
        <v>730</v>
      </c>
      <c r="BH333" s="2075">
        <v>0</v>
      </c>
      <c r="BI333" s="2075">
        <v>0</v>
      </c>
      <c r="BJ333" s="2206">
        <f t="shared" si="264"/>
        <v>730</v>
      </c>
      <c r="BK333" s="2206">
        <f t="shared" si="265"/>
        <v>420480</v>
      </c>
      <c r="BL333" s="2206">
        <f t="shared" si="266"/>
        <v>420480</v>
      </c>
      <c r="BM333" s="2206">
        <f t="shared" si="267"/>
        <v>0</v>
      </c>
      <c r="BN333" s="2206">
        <f t="shared" si="268"/>
        <v>0</v>
      </c>
      <c r="BO333" s="2244">
        <v>576</v>
      </c>
      <c r="BP333" s="2075">
        <v>730</v>
      </c>
      <c r="BQ333" s="2075">
        <v>0</v>
      </c>
      <c r="BR333" s="2075">
        <v>0</v>
      </c>
      <c r="BS333" s="2206">
        <f t="shared" si="269"/>
        <v>730</v>
      </c>
      <c r="BT333" s="2206">
        <f t="shared" si="270"/>
        <v>420480</v>
      </c>
      <c r="BU333" s="2206">
        <f t="shared" si="271"/>
        <v>420480</v>
      </c>
      <c r="BV333" s="2206">
        <f t="shared" si="272"/>
        <v>0</v>
      </c>
      <c r="BW333" s="2206">
        <f t="shared" si="273"/>
        <v>0</v>
      </c>
      <c r="BX333" s="2244">
        <f t="shared" si="235"/>
        <v>0</v>
      </c>
      <c r="BY333" s="2207">
        <f t="shared" si="236"/>
        <v>0</v>
      </c>
      <c r="BZ333" s="2211">
        <f t="shared" si="237"/>
        <v>576</v>
      </c>
      <c r="CA333" s="2212">
        <f t="shared" si="238"/>
        <v>420480</v>
      </c>
      <c r="CB333" s="2083"/>
      <c r="CC333" s="2083"/>
      <c r="CD333" s="2237"/>
      <c r="CF333" s="2200"/>
      <c r="CJ333" s="1975"/>
      <c r="CK333" s="1975"/>
      <c r="CL333" s="1975"/>
      <c r="CM333" s="1975"/>
      <c r="CN333" s="1975"/>
      <c r="CO333" s="1975"/>
      <c r="CP333" s="1975"/>
    </row>
    <row r="334" spans="1:94" s="1974" customFormat="1" ht="18" customHeight="1" outlineLevel="1">
      <c r="A334" s="2238" t="s">
        <v>3588</v>
      </c>
      <c r="B334" s="2238" t="b">
        <v>1</v>
      </c>
      <c r="C334" s="2201"/>
      <c r="D334" s="2236" t="s">
        <v>3589</v>
      </c>
      <c r="E334" s="2243" t="s">
        <v>3590</v>
      </c>
      <c r="F334" s="2204" t="s">
        <v>154</v>
      </c>
      <c r="G334" s="2244">
        <v>358</v>
      </c>
      <c r="H334" s="2240">
        <v>570</v>
      </c>
      <c r="I334" s="2240"/>
      <c r="J334" s="2240"/>
      <c r="K334" s="2206">
        <f t="shared" si="239"/>
        <v>570</v>
      </c>
      <c r="L334" s="2206">
        <f t="shared" si="240"/>
        <v>204060</v>
      </c>
      <c r="M334" s="2240">
        <f t="shared" si="241"/>
        <v>204060</v>
      </c>
      <c r="N334" s="2240">
        <f t="shared" si="242"/>
        <v>0</v>
      </c>
      <c r="O334" s="2240">
        <f t="shared" si="243"/>
        <v>0</v>
      </c>
      <c r="P334" s="2244">
        <v>358</v>
      </c>
      <c r="Q334" s="2206">
        <v>570</v>
      </c>
      <c r="R334" s="2206"/>
      <c r="S334" s="2206"/>
      <c r="T334" s="2206">
        <f t="shared" si="244"/>
        <v>570</v>
      </c>
      <c r="U334" s="2206">
        <f t="shared" si="245"/>
        <v>204060</v>
      </c>
      <c r="V334" s="2206">
        <f t="shared" si="246"/>
        <v>204060</v>
      </c>
      <c r="W334" s="2206">
        <f t="shared" si="247"/>
        <v>0</v>
      </c>
      <c r="X334" s="2206">
        <f t="shared" si="248"/>
        <v>0</v>
      </c>
      <c r="Y334" s="2244">
        <f t="shared" si="230"/>
        <v>0</v>
      </c>
      <c r="Z334" s="2207">
        <f t="shared" si="231"/>
        <v>0</v>
      </c>
      <c r="AA334" s="2244"/>
      <c r="AB334" s="2206"/>
      <c r="AC334" s="2206"/>
      <c r="AD334" s="2206"/>
      <c r="AE334" s="2206">
        <f t="shared" si="249"/>
        <v>0</v>
      </c>
      <c r="AF334" s="2206">
        <f t="shared" si="250"/>
        <v>0</v>
      </c>
      <c r="AG334" s="2206">
        <f t="shared" si="251"/>
        <v>0</v>
      </c>
      <c r="AH334" s="2206">
        <f t="shared" si="252"/>
        <v>0</v>
      </c>
      <c r="AI334" s="2207">
        <f t="shared" si="253"/>
        <v>0</v>
      </c>
      <c r="AJ334" s="2246">
        <v>358</v>
      </c>
      <c r="AK334" s="2075">
        <v>730</v>
      </c>
      <c r="AL334" s="2075">
        <v>0</v>
      </c>
      <c r="AM334" s="2075">
        <v>0</v>
      </c>
      <c r="AN334" s="2206">
        <f t="shared" si="254"/>
        <v>730</v>
      </c>
      <c r="AO334" s="2206">
        <f t="shared" si="255"/>
        <v>261340</v>
      </c>
      <c r="AP334" s="2206">
        <f t="shared" si="256"/>
        <v>261340</v>
      </c>
      <c r="AQ334" s="2206">
        <f t="shared" si="257"/>
        <v>0</v>
      </c>
      <c r="AR334" s="2206">
        <f t="shared" si="258"/>
        <v>0</v>
      </c>
      <c r="AS334" s="2244">
        <v>358</v>
      </c>
      <c r="AT334" s="2075">
        <v>730</v>
      </c>
      <c r="AU334" s="2075">
        <v>0</v>
      </c>
      <c r="AV334" s="2075">
        <v>0</v>
      </c>
      <c r="AW334" s="2206">
        <f t="shared" si="259"/>
        <v>730</v>
      </c>
      <c r="AX334" s="2206">
        <f t="shared" si="260"/>
        <v>261340</v>
      </c>
      <c r="AY334" s="2240">
        <f t="shared" si="261"/>
        <v>261340</v>
      </c>
      <c r="AZ334" s="2240">
        <f t="shared" si="262"/>
        <v>0</v>
      </c>
      <c r="BA334" s="2240">
        <f t="shared" si="263"/>
        <v>0</v>
      </c>
      <c r="BB334" s="2244">
        <f t="shared" si="232"/>
        <v>0</v>
      </c>
      <c r="BC334" s="2207">
        <f t="shared" si="233"/>
        <v>0</v>
      </c>
      <c r="BD334" s="2244">
        <f t="shared" si="234"/>
        <v>358</v>
      </c>
      <c r="BE334" s="2207">
        <f t="shared" si="229"/>
        <v>261340</v>
      </c>
      <c r="BF334" s="2246">
        <v>358</v>
      </c>
      <c r="BG334" s="2075">
        <v>730</v>
      </c>
      <c r="BH334" s="2075">
        <v>0</v>
      </c>
      <c r="BI334" s="2075">
        <v>0</v>
      </c>
      <c r="BJ334" s="2206">
        <f t="shared" si="264"/>
        <v>730</v>
      </c>
      <c r="BK334" s="2206">
        <f t="shared" si="265"/>
        <v>261340</v>
      </c>
      <c r="BL334" s="2206">
        <f t="shared" si="266"/>
        <v>261340</v>
      </c>
      <c r="BM334" s="2206">
        <f t="shared" si="267"/>
        <v>0</v>
      </c>
      <c r="BN334" s="2206">
        <f t="shared" si="268"/>
        <v>0</v>
      </c>
      <c r="BO334" s="2244">
        <v>358</v>
      </c>
      <c r="BP334" s="2075">
        <v>730</v>
      </c>
      <c r="BQ334" s="2075">
        <v>0</v>
      </c>
      <c r="BR334" s="2075">
        <v>0</v>
      </c>
      <c r="BS334" s="2206">
        <f t="shared" si="269"/>
        <v>730</v>
      </c>
      <c r="BT334" s="2206">
        <f t="shared" si="270"/>
        <v>261340</v>
      </c>
      <c r="BU334" s="2206">
        <f t="shared" si="271"/>
        <v>261340</v>
      </c>
      <c r="BV334" s="2206">
        <f t="shared" si="272"/>
        <v>0</v>
      </c>
      <c r="BW334" s="2206">
        <f t="shared" si="273"/>
        <v>0</v>
      </c>
      <c r="BX334" s="2244">
        <f t="shared" si="235"/>
        <v>0</v>
      </c>
      <c r="BY334" s="2207">
        <f t="shared" si="236"/>
        <v>0</v>
      </c>
      <c r="BZ334" s="2211">
        <f t="shared" si="237"/>
        <v>358</v>
      </c>
      <c r="CA334" s="2212">
        <f t="shared" si="238"/>
        <v>261340</v>
      </c>
      <c r="CB334" s="2083"/>
      <c r="CC334" s="2083"/>
      <c r="CD334" s="2237"/>
      <c r="CF334" s="2200"/>
      <c r="CJ334" s="1975"/>
      <c r="CK334" s="1975"/>
      <c r="CL334" s="1975"/>
      <c r="CM334" s="1975"/>
      <c r="CN334" s="1975"/>
      <c r="CO334" s="1975"/>
      <c r="CP334" s="1975"/>
    </row>
    <row r="335" spans="1:94" s="1974" customFormat="1" ht="18" customHeight="1" outlineLevel="1">
      <c r="A335" s="2235" t="s">
        <v>3591</v>
      </c>
      <c r="B335" s="2235" t="b">
        <v>1</v>
      </c>
      <c r="C335" s="2201"/>
      <c r="D335" s="2236" t="s">
        <v>3574</v>
      </c>
      <c r="E335" s="2243" t="s">
        <v>3592</v>
      </c>
      <c r="F335" s="2204" t="s">
        <v>154</v>
      </c>
      <c r="G335" s="2244">
        <v>1751</v>
      </c>
      <c r="H335" s="2206">
        <v>570</v>
      </c>
      <c r="I335" s="2206"/>
      <c r="J335" s="2206"/>
      <c r="K335" s="2206">
        <f t="shared" si="239"/>
        <v>570</v>
      </c>
      <c r="L335" s="2206">
        <f t="shared" si="240"/>
        <v>998070</v>
      </c>
      <c r="M335" s="2206">
        <f t="shared" si="241"/>
        <v>998070</v>
      </c>
      <c r="N335" s="2206">
        <f t="shared" si="242"/>
        <v>0</v>
      </c>
      <c r="O335" s="2206">
        <f t="shared" si="243"/>
        <v>0</v>
      </c>
      <c r="P335" s="2244">
        <v>1751</v>
      </c>
      <c r="Q335" s="2206">
        <v>570</v>
      </c>
      <c r="R335" s="2206"/>
      <c r="S335" s="2206"/>
      <c r="T335" s="2206">
        <f t="shared" si="244"/>
        <v>570</v>
      </c>
      <c r="U335" s="2206">
        <f t="shared" si="245"/>
        <v>998070</v>
      </c>
      <c r="V335" s="2206">
        <f t="shared" si="246"/>
        <v>998070</v>
      </c>
      <c r="W335" s="2206">
        <f t="shared" si="247"/>
        <v>0</v>
      </c>
      <c r="X335" s="2206">
        <f t="shared" si="248"/>
        <v>0</v>
      </c>
      <c r="Y335" s="2244">
        <f t="shared" si="230"/>
        <v>0</v>
      </c>
      <c r="Z335" s="2207">
        <f t="shared" si="231"/>
        <v>0</v>
      </c>
      <c r="AA335" s="2244">
        <v>675</v>
      </c>
      <c r="AB335" s="2206">
        <v>730</v>
      </c>
      <c r="AC335" s="2206"/>
      <c r="AD335" s="2206"/>
      <c r="AE335" s="2206">
        <f t="shared" si="249"/>
        <v>730</v>
      </c>
      <c r="AF335" s="2206">
        <f t="shared" si="250"/>
        <v>492750</v>
      </c>
      <c r="AG335" s="2206">
        <f t="shared" si="251"/>
        <v>492750</v>
      </c>
      <c r="AH335" s="2206">
        <f t="shared" si="252"/>
        <v>0</v>
      </c>
      <c r="AI335" s="2207">
        <f t="shared" si="253"/>
        <v>0</v>
      </c>
      <c r="AJ335" s="2246">
        <v>1751</v>
      </c>
      <c r="AK335" s="2075">
        <v>730</v>
      </c>
      <c r="AL335" s="2075"/>
      <c r="AM335" s="2075"/>
      <c r="AN335" s="2206">
        <f t="shared" si="254"/>
        <v>730</v>
      </c>
      <c r="AO335" s="2206">
        <f t="shared" si="255"/>
        <v>1278230</v>
      </c>
      <c r="AP335" s="2206">
        <f t="shared" si="256"/>
        <v>1278230</v>
      </c>
      <c r="AQ335" s="2206">
        <f t="shared" si="257"/>
        <v>0</v>
      </c>
      <c r="AR335" s="2206">
        <f t="shared" si="258"/>
        <v>0</v>
      </c>
      <c r="AS335" s="2244">
        <v>1751</v>
      </c>
      <c r="AT335" s="2075">
        <v>730</v>
      </c>
      <c r="AU335" s="2075"/>
      <c r="AV335" s="2075"/>
      <c r="AW335" s="2206">
        <f t="shared" si="259"/>
        <v>730</v>
      </c>
      <c r="AX335" s="2206">
        <f t="shared" si="260"/>
        <v>1278230</v>
      </c>
      <c r="AY335" s="2206">
        <f t="shared" si="261"/>
        <v>1278230</v>
      </c>
      <c r="AZ335" s="2206">
        <f t="shared" si="262"/>
        <v>0</v>
      </c>
      <c r="BA335" s="2206">
        <f t="shared" si="263"/>
        <v>0</v>
      </c>
      <c r="BB335" s="2244">
        <f t="shared" si="232"/>
        <v>0</v>
      </c>
      <c r="BC335" s="2207">
        <f t="shared" si="233"/>
        <v>0</v>
      </c>
      <c r="BD335" s="2244">
        <f t="shared" si="234"/>
        <v>1076</v>
      </c>
      <c r="BE335" s="2207">
        <f t="shared" si="229"/>
        <v>785480</v>
      </c>
      <c r="BF335" s="2246">
        <v>1751</v>
      </c>
      <c r="BG335" s="2075">
        <v>730</v>
      </c>
      <c r="BH335" s="2075">
        <v>0</v>
      </c>
      <c r="BI335" s="2075">
        <v>0</v>
      </c>
      <c r="BJ335" s="2206">
        <f t="shared" si="264"/>
        <v>730</v>
      </c>
      <c r="BK335" s="2206">
        <f t="shared" si="265"/>
        <v>1278230</v>
      </c>
      <c r="BL335" s="2206">
        <f t="shared" si="266"/>
        <v>1278230</v>
      </c>
      <c r="BM335" s="2206">
        <f t="shared" si="267"/>
        <v>0</v>
      </c>
      <c r="BN335" s="2206">
        <f t="shared" si="268"/>
        <v>0</v>
      </c>
      <c r="BO335" s="2244">
        <v>1751</v>
      </c>
      <c r="BP335" s="2075">
        <v>730</v>
      </c>
      <c r="BQ335" s="2075">
        <v>0</v>
      </c>
      <c r="BR335" s="2075">
        <v>0</v>
      </c>
      <c r="BS335" s="2206">
        <f t="shared" si="269"/>
        <v>730</v>
      </c>
      <c r="BT335" s="2206">
        <f t="shared" si="270"/>
        <v>1278230</v>
      </c>
      <c r="BU335" s="2206">
        <f t="shared" si="271"/>
        <v>1278230</v>
      </c>
      <c r="BV335" s="2206">
        <f t="shared" si="272"/>
        <v>0</v>
      </c>
      <c r="BW335" s="2206">
        <f t="shared" si="273"/>
        <v>0</v>
      </c>
      <c r="BX335" s="2244">
        <f t="shared" si="235"/>
        <v>0</v>
      </c>
      <c r="BY335" s="2207">
        <f t="shared" si="236"/>
        <v>0</v>
      </c>
      <c r="BZ335" s="2211">
        <f t="shared" si="237"/>
        <v>1076</v>
      </c>
      <c r="CA335" s="2212">
        <f t="shared" si="238"/>
        <v>785480</v>
      </c>
      <c r="CB335" s="2083"/>
      <c r="CC335" s="2083"/>
      <c r="CD335" s="2237"/>
      <c r="CF335" s="2200"/>
    </row>
    <row r="336" spans="1:94" s="1974" customFormat="1" ht="18" customHeight="1" outlineLevel="1">
      <c r="A336" s="2238" t="s">
        <v>3593</v>
      </c>
      <c r="B336" s="2238" t="b">
        <v>1</v>
      </c>
      <c r="C336" s="2201"/>
      <c r="D336" s="2236" t="s">
        <v>3589</v>
      </c>
      <c r="E336" s="2243" t="s">
        <v>3594</v>
      </c>
      <c r="F336" s="2204" t="s">
        <v>154</v>
      </c>
      <c r="G336" s="2244">
        <v>334</v>
      </c>
      <c r="H336" s="2240">
        <v>570</v>
      </c>
      <c r="I336" s="2240"/>
      <c r="J336" s="2240"/>
      <c r="K336" s="2206">
        <f t="shared" si="239"/>
        <v>570</v>
      </c>
      <c r="L336" s="2206">
        <f t="shared" si="240"/>
        <v>190380</v>
      </c>
      <c r="M336" s="2240">
        <f t="shared" si="241"/>
        <v>190380</v>
      </c>
      <c r="N336" s="2240">
        <f t="shared" si="242"/>
        <v>0</v>
      </c>
      <c r="O336" s="2240">
        <f t="shared" si="243"/>
        <v>0</v>
      </c>
      <c r="P336" s="2244">
        <v>334</v>
      </c>
      <c r="Q336" s="2206">
        <v>570</v>
      </c>
      <c r="R336" s="2206"/>
      <c r="S336" s="2206"/>
      <c r="T336" s="2206">
        <f t="shared" si="244"/>
        <v>570</v>
      </c>
      <c r="U336" s="2206">
        <f t="shared" si="245"/>
        <v>190380</v>
      </c>
      <c r="V336" s="2206">
        <f t="shared" si="246"/>
        <v>190380</v>
      </c>
      <c r="W336" s="2206">
        <f t="shared" si="247"/>
        <v>0</v>
      </c>
      <c r="X336" s="2206">
        <f t="shared" si="248"/>
        <v>0</v>
      </c>
      <c r="Y336" s="2244">
        <f t="shared" si="230"/>
        <v>0</v>
      </c>
      <c r="Z336" s="2207">
        <f t="shared" si="231"/>
        <v>0</v>
      </c>
      <c r="AA336" s="2244"/>
      <c r="AB336" s="2206"/>
      <c r="AC336" s="2206"/>
      <c r="AD336" s="2206"/>
      <c r="AE336" s="2206">
        <f t="shared" si="249"/>
        <v>0</v>
      </c>
      <c r="AF336" s="2206">
        <f t="shared" si="250"/>
        <v>0</v>
      </c>
      <c r="AG336" s="2206">
        <f t="shared" si="251"/>
        <v>0</v>
      </c>
      <c r="AH336" s="2206">
        <f t="shared" si="252"/>
        <v>0</v>
      </c>
      <c r="AI336" s="2207">
        <f t="shared" si="253"/>
        <v>0</v>
      </c>
      <c r="AJ336" s="2246">
        <v>334</v>
      </c>
      <c r="AK336" s="2075">
        <v>730</v>
      </c>
      <c r="AL336" s="2075"/>
      <c r="AM336" s="2075"/>
      <c r="AN336" s="2206">
        <f t="shared" si="254"/>
        <v>730</v>
      </c>
      <c r="AO336" s="2206">
        <f t="shared" si="255"/>
        <v>243820</v>
      </c>
      <c r="AP336" s="2206">
        <f t="shared" si="256"/>
        <v>243820</v>
      </c>
      <c r="AQ336" s="2206">
        <f t="shared" si="257"/>
        <v>0</v>
      </c>
      <c r="AR336" s="2206">
        <f t="shared" si="258"/>
        <v>0</v>
      </c>
      <c r="AS336" s="2244">
        <v>334</v>
      </c>
      <c r="AT336" s="2075">
        <v>730</v>
      </c>
      <c r="AU336" s="2075"/>
      <c r="AV336" s="2075"/>
      <c r="AW336" s="2206">
        <f t="shared" si="259"/>
        <v>730</v>
      </c>
      <c r="AX336" s="2206">
        <f t="shared" si="260"/>
        <v>243820</v>
      </c>
      <c r="AY336" s="2240">
        <f t="shared" si="261"/>
        <v>243820</v>
      </c>
      <c r="AZ336" s="2240">
        <f t="shared" si="262"/>
        <v>0</v>
      </c>
      <c r="BA336" s="2240">
        <f t="shared" si="263"/>
        <v>0</v>
      </c>
      <c r="BB336" s="2244">
        <f t="shared" si="232"/>
        <v>0</v>
      </c>
      <c r="BC336" s="2207">
        <f t="shared" si="233"/>
        <v>0</v>
      </c>
      <c r="BD336" s="2244">
        <f t="shared" si="234"/>
        <v>334</v>
      </c>
      <c r="BE336" s="2207">
        <f t="shared" si="229"/>
        <v>243820</v>
      </c>
      <c r="BF336" s="2246">
        <v>334</v>
      </c>
      <c r="BG336" s="2075">
        <v>730</v>
      </c>
      <c r="BH336" s="2075">
        <v>0</v>
      </c>
      <c r="BI336" s="2075">
        <v>0</v>
      </c>
      <c r="BJ336" s="2206">
        <f t="shared" si="264"/>
        <v>730</v>
      </c>
      <c r="BK336" s="2206">
        <f t="shared" si="265"/>
        <v>243820</v>
      </c>
      <c r="BL336" s="2206">
        <f t="shared" si="266"/>
        <v>243820</v>
      </c>
      <c r="BM336" s="2206">
        <f t="shared" si="267"/>
        <v>0</v>
      </c>
      <c r="BN336" s="2206">
        <f t="shared" si="268"/>
        <v>0</v>
      </c>
      <c r="BO336" s="2244">
        <v>334</v>
      </c>
      <c r="BP336" s="2075">
        <v>730</v>
      </c>
      <c r="BQ336" s="2075">
        <v>0</v>
      </c>
      <c r="BR336" s="2075">
        <v>0</v>
      </c>
      <c r="BS336" s="2206">
        <f t="shared" si="269"/>
        <v>730</v>
      </c>
      <c r="BT336" s="2206">
        <f t="shared" si="270"/>
        <v>243820</v>
      </c>
      <c r="BU336" s="2206">
        <f t="shared" si="271"/>
        <v>243820</v>
      </c>
      <c r="BV336" s="2206">
        <f t="shared" si="272"/>
        <v>0</v>
      </c>
      <c r="BW336" s="2206">
        <f t="shared" si="273"/>
        <v>0</v>
      </c>
      <c r="BX336" s="2244">
        <f t="shared" si="235"/>
        <v>0</v>
      </c>
      <c r="BY336" s="2207">
        <f t="shared" si="236"/>
        <v>0</v>
      </c>
      <c r="BZ336" s="2211">
        <f t="shared" si="237"/>
        <v>334</v>
      </c>
      <c r="CA336" s="2212">
        <f t="shared" si="238"/>
        <v>243820</v>
      </c>
      <c r="CB336" s="2083"/>
      <c r="CC336" s="2083"/>
      <c r="CD336" s="2237"/>
      <c r="CF336" s="2200"/>
      <c r="CJ336" s="1975"/>
      <c r="CK336" s="1975"/>
      <c r="CL336" s="1975"/>
      <c r="CM336" s="1975"/>
      <c r="CN336" s="1975"/>
      <c r="CO336" s="1975"/>
      <c r="CP336" s="1975"/>
    </row>
    <row r="337" spans="1:94" s="1974" customFormat="1" ht="18" customHeight="1" outlineLevel="1">
      <c r="A337" s="2235" t="s">
        <v>3595</v>
      </c>
      <c r="B337" s="2235" t="b">
        <v>1</v>
      </c>
      <c r="C337" s="2201"/>
      <c r="D337" s="2236" t="s">
        <v>3574</v>
      </c>
      <c r="E337" s="2243" t="s">
        <v>3596</v>
      </c>
      <c r="F337" s="2204" t="s">
        <v>154</v>
      </c>
      <c r="G337" s="2244">
        <v>103</v>
      </c>
      <c r="H337" s="2206">
        <v>630</v>
      </c>
      <c r="I337" s="2206"/>
      <c r="J337" s="2206"/>
      <c r="K337" s="2206">
        <f t="shared" si="239"/>
        <v>630</v>
      </c>
      <c r="L337" s="2206">
        <f t="shared" si="240"/>
        <v>64890</v>
      </c>
      <c r="M337" s="2206">
        <f t="shared" si="241"/>
        <v>64890</v>
      </c>
      <c r="N337" s="2206">
        <f t="shared" si="242"/>
        <v>0</v>
      </c>
      <c r="O337" s="2206">
        <f t="shared" si="243"/>
        <v>0</v>
      </c>
      <c r="P337" s="2244">
        <v>103</v>
      </c>
      <c r="Q337" s="2206">
        <v>630</v>
      </c>
      <c r="R337" s="2206"/>
      <c r="S337" s="2206"/>
      <c r="T337" s="2206">
        <f t="shared" si="244"/>
        <v>630</v>
      </c>
      <c r="U337" s="2206">
        <f t="shared" si="245"/>
        <v>64890</v>
      </c>
      <c r="V337" s="2206">
        <f t="shared" si="246"/>
        <v>64890</v>
      </c>
      <c r="W337" s="2206">
        <f t="shared" si="247"/>
        <v>0</v>
      </c>
      <c r="X337" s="2206">
        <f t="shared" si="248"/>
        <v>0</v>
      </c>
      <c r="Y337" s="2244">
        <f t="shared" si="230"/>
        <v>0</v>
      </c>
      <c r="Z337" s="2207">
        <f t="shared" si="231"/>
        <v>0</v>
      </c>
      <c r="AA337" s="2244">
        <v>123</v>
      </c>
      <c r="AB337" s="2206">
        <v>760</v>
      </c>
      <c r="AC337" s="2206"/>
      <c r="AD337" s="2206"/>
      <c r="AE337" s="2206">
        <f t="shared" si="249"/>
        <v>760</v>
      </c>
      <c r="AF337" s="2206">
        <f t="shared" si="250"/>
        <v>93480</v>
      </c>
      <c r="AG337" s="2206">
        <f t="shared" si="251"/>
        <v>93480</v>
      </c>
      <c r="AH337" s="2206">
        <f t="shared" si="252"/>
        <v>0</v>
      </c>
      <c r="AI337" s="2207">
        <f t="shared" si="253"/>
        <v>0</v>
      </c>
      <c r="AJ337" s="2246">
        <v>103</v>
      </c>
      <c r="AK337" s="2075">
        <v>760</v>
      </c>
      <c r="AL337" s="2075"/>
      <c r="AM337" s="2075"/>
      <c r="AN337" s="2206">
        <f t="shared" si="254"/>
        <v>760</v>
      </c>
      <c r="AO337" s="2206">
        <f t="shared" si="255"/>
        <v>78280</v>
      </c>
      <c r="AP337" s="2206">
        <f t="shared" si="256"/>
        <v>78280</v>
      </c>
      <c r="AQ337" s="2206">
        <f t="shared" si="257"/>
        <v>0</v>
      </c>
      <c r="AR337" s="2206">
        <f t="shared" si="258"/>
        <v>0</v>
      </c>
      <c r="AS337" s="2244">
        <v>103</v>
      </c>
      <c r="AT337" s="2075">
        <v>760</v>
      </c>
      <c r="AU337" s="2075"/>
      <c r="AV337" s="2075"/>
      <c r="AW337" s="2206">
        <f t="shared" si="259"/>
        <v>760</v>
      </c>
      <c r="AX337" s="2206">
        <f t="shared" si="260"/>
        <v>78280</v>
      </c>
      <c r="AY337" s="2206">
        <f t="shared" si="261"/>
        <v>78280</v>
      </c>
      <c r="AZ337" s="2206">
        <f t="shared" si="262"/>
        <v>0</v>
      </c>
      <c r="BA337" s="2206">
        <f t="shared" si="263"/>
        <v>0</v>
      </c>
      <c r="BB337" s="2244">
        <f t="shared" si="232"/>
        <v>0</v>
      </c>
      <c r="BC337" s="2207">
        <f t="shared" si="233"/>
        <v>0</v>
      </c>
      <c r="BD337" s="2244">
        <f t="shared" si="234"/>
        <v>-20</v>
      </c>
      <c r="BE337" s="2207">
        <f t="shared" si="229"/>
        <v>-15200</v>
      </c>
      <c r="BF337" s="2246">
        <v>103</v>
      </c>
      <c r="BG337" s="2075">
        <v>760</v>
      </c>
      <c r="BH337" s="2075">
        <v>0</v>
      </c>
      <c r="BI337" s="2075">
        <v>0</v>
      </c>
      <c r="BJ337" s="2206">
        <f t="shared" si="264"/>
        <v>760</v>
      </c>
      <c r="BK337" s="2206">
        <f t="shared" si="265"/>
        <v>78280</v>
      </c>
      <c r="BL337" s="2206">
        <f t="shared" si="266"/>
        <v>78280</v>
      </c>
      <c r="BM337" s="2206">
        <f t="shared" si="267"/>
        <v>0</v>
      </c>
      <c r="BN337" s="2206">
        <f t="shared" si="268"/>
        <v>0</v>
      </c>
      <c r="BO337" s="2244">
        <v>103</v>
      </c>
      <c r="BP337" s="2075">
        <v>760</v>
      </c>
      <c r="BQ337" s="2075">
        <v>0</v>
      </c>
      <c r="BR337" s="2075">
        <v>0</v>
      </c>
      <c r="BS337" s="2206">
        <f t="shared" si="269"/>
        <v>760</v>
      </c>
      <c r="BT337" s="2206">
        <f t="shared" si="270"/>
        <v>78280</v>
      </c>
      <c r="BU337" s="2206">
        <f t="shared" si="271"/>
        <v>78280</v>
      </c>
      <c r="BV337" s="2206">
        <f t="shared" si="272"/>
        <v>0</v>
      </c>
      <c r="BW337" s="2206">
        <f t="shared" si="273"/>
        <v>0</v>
      </c>
      <c r="BX337" s="2244">
        <f t="shared" si="235"/>
        <v>0</v>
      </c>
      <c r="BY337" s="2207">
        <f t="shared" si="236"/>
        <v>0</v>
      </c>
      <c r="BZ337" s="2211">
        <f t="shared" si="237"/>
        <v>-20</v>
      </c>
      <c r="CA337" s="2212">
        <f t="shared" si="238"/>
        <v>-15200</v>
      </c>
      <c r="CB337" s="2083"/>
      <c r="CC337" s="2083"/>
      <c r="CD337" s="2237"/>
      <c r="CF337" s="2200"/>
    </row>
    <row r="338" spans="1:94" s="1974" customFormat="1" ht="18" customHeight="1" outlineLevel="1">
      <c r="A338" s="2235" t="s">
        <v>3597</v>
      </c>
      <c r="B338" s="2235" t="b">
        <v>1</v>
      </c>
      <c r="C338" s="2201"/>
      <c r="D338" s="2236" t="s">
        <v>3574</v>
      </c>
      <c r="E338" s="2243" t="s">
        <v>3598</v>
      </c>
      <c r="F338" s="2204" t="s">
        <v>154</v>
      </c>
      <c r="G338" s="2244">
        <v>0</v>
      </c>
      <c r="H338" s="2206">
        <v>690</v>
      </c>
      <c r="I338" s="2206"/>
      <c r="J338" s="2206"/>
      <c r="K338" s="2206">
        <f t="shared" si="239"/>
        <v>690</v>
      </c>
      <c r="L338" s="2206">
        <f t="shared" si="240"/>
        <v>0</v>
      </c>
      <c r="M338" s="2206">
        <f t="shared" si="241"/>
        <v>0</v>
      </c>
      <c r="N338" s="2206">
        <f t="shared" si="242"/>
        <v>0</v>
      </c>
      <c r="O338" s="2206">
        <f t="shared" si="243"/>
        <v>0</v>
      </c>
      <c r="P338" s="2244">
        <v>0</v>
      </c>
      <c r="Q338" s="2206">
        <v>690</v>
      </c>
      <c r="R338" s="2206"/>
      <c r="S338" s="2206"/>
      <c r="T338" s="2206">
        <f t="shared" si="244"/>
        <v>690</v>
      </c>
      <c r="U338" s="2206">
        <f t="shared" si="245"/>
        <v>0</v>
      </c>
      <c r="V338" s="2206">
        <f t="shared" si="246"/>
        <v>0</v>
      </c>
      <c r="W338" s="2206">
        <f t="shared" si="247"/>
        <v>0</v>
      </c>
      <c r="X338" s="2206">
        <f t="shared" si="248"/>
        <v>0</v>
      </c>
      <c r="Y338" s="2244">
        <f t="shared" si="230"/>
        <v>0</v>
      </c>
      <c r="Z338" s="2207">
        <f t="shared" si="231"/>
        <v>0</v>
      </c>
      <c r="AA338" s="2244">
        <v>576</v>
      </c>
      <c r="AB338" s="2206">
        <v>790</v>
      </c>
      <c r="AC338" s="2206"/>
      <c r="AD338" s="2206"/>
      <c r="AE338" s="2206">
        <f t="shared" si="249"/>
        <v>790</v>
      </c>
      <c r="AF338" s="2206">
        <f t="shared" si="250"/>
        <v>455040</v>
      </c>
      <c r="AG338" s="2206">
        <f t="shared" si="251"/>
        <v>455040</v>
      </c>
      <c r="AH338" s="2206">
        <f t="shared" si="252"/>
        <v>0</v>
      </c>
      <c r="AI338" s="2207">
        <f t="shared" si="253"/>
        <v>0</v>
      </c>
      <c r="AJ338" s="2246">
        <v>0</v>
      </c>
      <c r="AK338" s="2075">
        <v>790</v>
      </c>
      <c r="AL338" s="2075"/>
      <c r="AM338" s="2075"/>
      <c r="AN338" s="2206">
        <f t="shared" si="254"/>
        <v>790</v>
      </c>
      <c r="AO338" s="2206">
        <f t="shared" si="255"/>
        <v>0</v>
      </c>
      <c r="AP338" s="2206">
        <f t="shared" si="256"/>
        <v>0</v>
      </c>
      <c r="AQ338" s="2206">
        <f t="shared" si="257"/>
        <v>0</v>
      </c>
      <c r="AR338" s="2206">
        <f t="shared" si="258"/>
        <v>0</v>
      </c>
      <c r="AS338" s="2244">
        <v>0</v>
      </c>
      <c r="AT338" s="2075">
        <v>790</v>
      </c>
      <c r="AU338" s="2075"/>
      <c r="AV338" s="2075"/>
      <c r="AW338" s="2206">
        <f t="shared" si="259"/>
        <v>790</v>
      </c>
      <c r="AX338" s="2206">
        <f t="shared" si="260"/>
        <v>0</v>
      </c>
      <c r="AY338" s="2206">
        <f t="shared" si="261"/>
        <v>0</v>
      </c>
      <c r="AZ338" s="2206">
        <f t="shared" si="262"/>
        <v>0</v>
      </c>
      <c r="BA338" s="2206">
        <f t="shared" si="263"/>
        <v>0</v>
      </c>
      <c r="BB338" s="2244">
        <f t="shared" si="232"/>
        <v>0</v>
      </c>
      <c r="BC338" s="2207">
        <f t="shared" si="233"/>
        <v>0</v>
      </c>
      <c r="BD338" s="2244">
        <f t="shared" si="234"/>
        <v>-576</v>
      </c>
      <c r="BE338" s="2207">
        <f t="shared" si="229"/>
        <v>-455040</v>
      </c>
      <c r="BF338" s="2246">
        <v>0</v>
      </c>
      <c r="BG338" s="2075">
        <v>790</v>
      </c>
      <c r="BH338" s="2075">
        <v>0</v>
      </c>
      <c r="BI338" s="2075">
        <v>0</v>
      </c>
      <c r="BJ338" s="2206">
        <f t="shared" si="264"/>
        <v>790</v>
      </c>
      <c r="BK338" s="2206">
        <f t="shared" si="265"/>
        <v>0</v>
      </c>
      <c r="BL338" s="2206">
        <f t="shared" si="266"/>
        <v>0</v>
      </c>
      <c r="BM338" s="2206">
        <f t="shared" si="267"/>
        <v>0</v>
      </c>
      <c r="BN338" s="2206">
        <f t="shared" si="268"/>
        <v>0</v>
      </c>
      <c r="BO338" s="2244">
        <v>0</v>
      </c>
      <c r="BP338" s="2075">
        <v>790</v>
      </c>
      <c r="BQ338" s="2075">
        <v>0</v>
      </c>
      <c r="BR338" s="2075">
        <v>0</v>
      </c>
      <c r="BS338" s="2206">
        <f t="shared" si="269"/>
        <v>790</v>
      </c>
      <c r="BT338" s="2206">
        <f t="shared" si="270"/>
        <v>0</v>
      </c>
      <c r="BU338" s="2206">
        <f t="shared" si="271"/>
        <v>0</v>
      </c>
      <c r="BV338" s="2206">
        <f t="shared" si="272"/>
        <v>0</v>
      </c>
      <c r="BW338" s="2206">
        <f t="shared" si="273"/>
        <v>0</v>
      </c>
      <c r="BX338" s="2244">
        <f t="shared" si="235"/>
        <v>0</v>
      </c>
      <c r="BY338" s="2207">
        <f t="shared" si="236"/>
        <v>0</v>
      </c>
      <c r="BZ338" s="2211">
        <f t="shared" si="237"/>
        <v>-576</v>
      </c>
      <c r="CA338" s="2212">
        <f t="shared" si="238"/>
        <v>-455040</v>
      </c>
      <c r="CB338" s="2083"/>
      <c r="CC338" s="2083"/>
      <c r="CD338" s="2237"/>
      <c r="CF338" s="2200"/>
    </row>
    <row r="339" spans="1:94" s="1974" customFormat="1" ht="18" customHeight="1" outlineLevel="1">
      <c r="A339" s="2235" t="s">
        <v>3599</v>
      </c>
      <c r="B339" s="2235" t="b">
        <v>1</v>
      </c>
      <c r="C339" s="2201"/>
      <c r="D339" s="2236" t="s">
        <v>3584</v>
      </c>
      <c r="E339" s="2243" t="s">
        <v>3600</v>
      </c>
      <c r="F339" s="2204" t="s">
        <v>154</v>
      </c>
      <c r="G339" s="2244">
        <v>0</v>
      </c>
      <c r="H339" s="2206">
        <v>850</v>
      </c>
      <c r="I339" s="2206"/>
      <c r="J339" s="2206"/>
      <c r="K339" s="2206">
        <f t="shared" si="239"/>
        <v>850</v>
      </c>
      <c r="L339" s="2206">
        <f t="shared" si="240"/>
        <v>0</v>
      </c>
      <c r="M339" s="2206">
        <f t="shared" si="241"/>
        <v>0</v>
      </c>
      <c r="N339" s="2206">
        <f t="shared" si="242"/>
        <v>0</v>
      </c>
      <c r="O339" s="2206">
        <f t="shared" si="243"/>
        <v>0</v>
      </c>
      <c r="P339" s="2244">
        <v>0</v>
      </c>
      <c r="Q339" s="2206">
        <v>850</v>
      </c>
      <c r="R339" s="2206"/>
      <c r="S339" s="2206"/>
      <c r="T339" s="2206">
        <f t="shared" si="244"/>
        <v>850</v>
      </c>
      <c r="U339" s="2206">
        <f t="shared" si="245"/>
        <v>0</v>
      </c>
      <c r="V339" s="2206">
        <f t="shared" si="246"/>
        <v>0</v>
      </c>
      <c r="W339" s="2206">
        <f t="shared" si="247"/>
        <v>0</v>
      </c>
      <c r="X339" s="2206">
        <f t="shared" si="248"/>
        <v>0</v>
      </c>
      <c r="Y339" s="2244">
        <f t="shared" si="230"/>
        <v>0</v>
      </c>
      <c r="Z339" s="2207">
        <f t="shared" si="231"/>
        <v>0</v>
      </c>
      <c r="AA339" s="2244">
        <v>164</v>
      </c>
      <c r="AB339" s="2206">
        <v>790</v>
      </c>
      <c r="AC339" s="2206"/>
      <c r="AD339" s="2206"/>
      <c r="AE339" s="2206">
        <f t="shared" si="249"/>
        <v>790</v>
      </c>
      <c r="AF339" s="2206">
        <f t="shared" si="250"/>
        <v>129560</v>
      </c>
      <c r="AG339" s="2206">
        <f t="shared" si="251"/>
        <v>129560</v>
      </c>
      <c r="AH339" s="2206">
        <f t="shared" si="252"/>
        <v>0</v>
      </c>
      <c r="AI339" s="2207">
        <f t="shared" si="253"/>
        <v>0</v>
      </c>
      <c r="AJ339" s="2246">
        <v>0</v>
      </c>
      <c r="AK339" s="2075">
        <v>790</v>
      </c>
      <c r="AL339" s="2075"/>
      <c r="AM339" s="2075"/>
      <c r="AN339" s="2206">
        <f t="shared" si="254"/>
        <v>790</v>
      </c>
      <c r="AO339" s="2206">
        <f t="shared" si="255"/>
        <v>0</v>
      </c>
      <c r="AP339" s="2206">
        <f t="shared" si="256"/>
        <v>0</v>
      </c>
      <c r="AQ339" s="2206">
        <f t="shared" si="257"/>
        <v>0</v>
      </c>
      <c r="AR339" s="2206">
        <f t="shared" si="258"/>
        <v>0</v>
      </c>
      <c r="AS339" s="2244">
        <v>0</v>
      </c>
      <c r="AT339" s="2075">
        <v>790</v>
      </c>
      <c r="AU339" s="2075"/>
      <c r="AV339" s="2075"/>
      <c r="AW339" s="2206">
        <f t="shared" si="259"/>
        <v>790</v>
      </c>
      <c r="AX339" s="2206">
        <f t="shared" si="260"/>
        <v>0</v>
      </c>
      <c r="AY339" s="2206">
        <f t="shared" si="261"/>
        <v>0</v>
      </c>
      <c r="AZ339" s="2206">
        <f t="shared" si="262"/>
        <v>0</v>
      </c>
      <c r="BA339" s="2206">
        <f t="shared" si="263"/>
        <v>0</v>
      </c>
      <c r="BB339" s="2244">
        <f t="shared" si="232"/>
        <v>0</v>
      </c>
      <c r="BC339" s="2207">
        <f t="shared" si="233"/>
        <v>0</v>
      </c>
      <c r="BD339" s="2244">
        <f t="shared" si="234"/>
        <v>-164</v>
      </c>
      <c r="BE339" s="2207">
        <f t="shared" si="229"/>
        <v>-129560</v>
      </c>
      <c r="BF339" s="2246">
        <v>0</v>
      </c>
      <c r="BG339" s="2075">
        <v>790</v>
      </c>
      <c r="BH339" s="2075">
        <v>0</v>
      </c>
      <c r="BI339" s="2075">
        <v>0</v>
      </c>
      <c r="BJ339" s="2206">
        <f t="shared" si="264"/>
        <v>790</v>
      </c>
      <c r="BK339" s="2206">
        <f t="shared" si="265"/>
        <v>0</v>
      </c>
      <c r="BL339" s="2206">
        <f t="shared" si="266"/>
        <v>0</v>
      </c>
      <c r="BM339" s="2206">
        <f t="shared" si="267"/>
        <v>0</v>
      </c>
      <c r="BN339" s="2206">
        <f t="shared" si="268"/>
        <v>0</v>
      </c>
      <c r="BO339" s="2244">
        <v>0</v>
      </c>
      <c r="BP339" s="2075">
        <v>790</v>
      </c>
      <c r="BQ339" s="2075">
        <v>0</v>
      </c>
      <c r="BR339" s="2075">
        <v>0</v>
      </c>
      <c r="BS339" s="2206">
        <f t="shared" si="269"/>
        <v>790</v>
      </c>
      <c r="BT339" s="2206">
        <f t="shared" si="270"/>
        <v>0</v>
      </c>
      <c r="BU339" s="2206">
        <f t="shared" si="271"/>
        <v>0</v>
      </c>
      <c r="BV339" s="2206">
        <f t="shared" si="272"/>
        <v>0</v>
      </c>
      <c r="BW339" s="2206">
        <f t="shared" si="273"/>
        <v>0</v>
      </c>
      <c r="BX339" s="2244">
        <f t="shared" si="235"/>
        <v>0</v>
      </c>
      <c r="BY339" s="2207">
        <f t="shared" si="236"/>
        <v>0</v>
      </c>
      <c r="BZ339" s="2211">
        <f t="shared" si="237"/>
        <v>-164</v>
      </c>
      <c r="CA339" s="2212">
        <f t="shared" si="238"/>
        <v>-129560</v>
      </c>
      <c r="CB339" s="2083"/>
      <c r="CC339" s="2083"/>
      <c r="CD339" s="2237"/>
      <c r="CF339" s="2200"/>
    </row>
    <row r="340" spans="1:94" s="1974" customFormat="1" ht="18" customHeight="1" outlineLevel="1">
      <c r="A340" s="2235" t="s">
        <v>3601</v>
      </c>
      <c r="B340" s="2235" t="b">
        <v>1</v>
      </c>
      <c r="C340" s="2201"/>
      <c r="D340" s="2236" t="s">
        <v>3574</v>
      </c>
      <c r="E340" s="2243" t="s">
        <v>3602</v>
      </c>
      <c r="F340" s="2204" t="s">
        <v>154</v>
      </c>
      <c r="G340" s="2244">
        <v>0</v>
      </c>
      <c r="H340" s="2206">
        <v>890</v>
      </c>
      <c r="I340" s="2206"/>
      <c r="J340" s="2206"/>
      <c r="K340" s="2206">
        <f t="shared" si="239"/>
        <v>890</v>
      </c>
      <c r="L340" s="2206">
        <f t="shared" si="240"/>
        <v>0</v>
      </c>
      <c r="M340" s="2206">
        <f t="shared" si="241"/>
        <v>0</v>
      </c>
      <c r="N340" s="2206">
        <f t="shared" si="242"/>
        <v>0</v>
      </c>
      <c r="O340" s="2206">
        <f t="shared" si="243"/>
        <v>0</v>
      </c>
      <c r="P340" s="2244">
        <v>0</v>
      </c>
      <c r="Q340" s="2206">
        <v>890</v>
      </c>
      <c r="R340" s="2206"/>
      <c r="S340" s="2206"/>
      <c r="T340" s="2206">
        <f t="shared" si="244"/>
        <v>890</v>
      </c>
      <c r="U340" s="2206">
        <f t="shared" si="245"/>
        <v>0</v>
      </c>
      <c r="V340" s="2206">
        <f t="shared" si="246"/>
        <v>0</v>
      </c>
      <c r="W340" s="2206">
        <f t="shared" si="247"/>
        <v>0</v>
      </c>
      <c r="X340" s="2206">
        <f t="shared" si="248"/>
        <v>0</v>
      </c>
      <c r="Y340" s="2244">
        <f t="shared" si="230"/>
        <v>0</v>
      </c>
      <c r="Z340" s="2207">
        <f t="shared" si="231"/>
        <v>0</v>
      </c>
      <c r="AA340" s="2244">
        <v>494</v>
      </c>
      <c r="AB340" s="2206">
        <v>810</v>
      </c>
      <c r="AC340" s="2206"/>
      <c r="AD340" s="2206"/>
      <c r="AE340" s="2206">
        <f t="shared" si="249"/>
        <v>810</v>
      </c>
      <c r="AF340" s="2206">
        <f t="shared" si="250"/>
        <v>400140</v>
      </c>
      <c r="AG340" s="2206">
        <f t="shared" si="251"/>
        <v>400140</v>
      </c>
      <c r="AH340" s="2206">
        <f t="shared" si="252"/>
        <v>0</v>
      </c>
      <c r="AI340" s="2207">
        <f t="shared" si="253"/>
        <v>0</v>
      </c>
      <c r="AJ340" s="2246">
        <v>0</v>
      </c>
      <c r="AK340" s="2075">
        <v>810</v>
      </c>
      <c r="AL340" s="2075"/>
      <c r="AM340" s="2075"/>
      <c r="AN340" s="2206">
        <f t="shared" si="254"/>
        <v>810</v>
      </c>
      <c r="AO340" s="2206">
        <f t="shared" si="255"/>
        <v>0</v>
      </c>
      <c r="AP340" s="2206">
        <f t="shared" si="256"/>
        <v>0</v>
      </c>
      <c r="AQ340" s="2206">
        <f t="shared" si="257"/>
        <v>0</v>
      </c>
      <c r="AR340" s="2206">
        <f t="shared" si="258"/>
        <v>0</v>
      </c>
      <c r="AS340" s="2244">
        <v>0</v>
      </c>
      <c r="AT340" s="2075">
        <v>810</v>
      </c>
      <c r="AU340" s="2075"/>
      <c r="AV340" s="2075"/>
      <c r="AW340" s="2206">
        <f t="shared" si="259"/>
        <v>810</v>
      </c>
      <c r="AX340" s="2206">
        <f t="shared" si="260"/>
        <v>0</v>
      </c>
      <c r="AY340" s="2206">
        <f t="shared" si="261"/>
        <v>0</v>
      </c>
      <c r="AZ340" s="2206">
        <f t="shared" si="262"/>
        <v>0</v>
      </c>
      <c r="BA340" s="2206">
        <f t="shared" si="263"/>
        <v>0</v>
      </c>
      <c r="BB340" s="2244">
        <f t="shared" si="232"/>
        <v>0</v>
      </c>
      <c r="BC340" s="2207">
        <f t="shared" si="233"/>
        <v>0</v>
      </c>
      <c r="BD340" s="2244">
        <f t="shared" si="234"/>
        <v>-494</v>
      </c>
      <c r="BE340" s="2207">
        <f t="shared" si="229"/>
        <v>-400140</v>
      </c>
      <c r="BF340" s="2246">
        <v>0</v>
      </c>
      <c r="BG340" s="2075">
        <v>810</v>
      </c>
      <c r="BH340" s="2075">
        <v>0</v>
      </c>
      <c r="BI340" s="2075">
        <v>0</v>
      </c>
      <c r="BJ340" s="2206">
        <f t="shared" si="264"/>
        <v>810</v>
      </c>
      <c r="BK340" s="2206">
        <f t="shared" si="265"/>
        <v>0</v>
      </c>
      <c r="BL340" s="2206">
        <f t="shared" si="266"/>
        <v>0</v>
      </c>
      <c r="BM340" s="2206">
        <f t="shared" si="267"/>
        <v>0</v>
      </c>
      <c r="BN340" s="2206">
        <f t="shared" si="268"/>
        <v>0</v>
      </c>
      <c r="BO340" s="2244">
        <v>0</v>
      </c>
      <c r="BP340" s="2075">
        <v>810</v>
      </c>
      <c r="BQ340" s="2075">
        <v>0</v>
      </c>
      <c r="BR340" s="2075">
        <v>0</v>
      </c>
      <c r="BS340" s="2206">
        <f t="shared" si="269"/>
        <v>810</v>
      </c>
      <c r="BT340" s="2206">
        <f t="shared" si="270"/>
        <v>0</v>
      </c>
      <c r="BU340" s="2206">
        <f t="shared" si="271"/>
        <v>0</v>
      </c>
      <c r="BV340" s="2206">
        <f t="shared" si="272"/>
        <v>0</v>
      </c>
      <c r="BW340" s="2206">
        <f t="shared" si="273"/>
        <v>0</v>
      </c>
      <c r="BX340" s="2244">
        <f t="shared" si="235"/>
        <v>0</v>
      </c>
      <c r="BY340" s="2207">
        <f t="shared" si="236"/>
        <v>0</v>
      </c>
      <c r="BZ340" s="2211">
        <f t="shared" si="237"/>
        <v>-494</v>
      </c>
      <c r="CA340" s="2212">
        <f t="shared" si="238"/>
        <v>-400140</v>
      </c>
      <c r="CB340" s="2083"/>
      <c r="CC340" s="2083"/>
      <c r="CD340" s="2237"/>
      <c r="CF340" s="2200"/>
    </row>
    <row r="341" spans="1:94" s="1974" customFormat="1" ht="18" customHeight="1" outlineLevel="1">
      <c r="A341" s="2235" t="s">
        <v>3603</v>
      </c>
      <c r="B341" s="2235" t="b">
        <v>1</v>
      </c>
      <c r="C341" s="2201"/>
      <c r="D341" s="2236" t="s">
        <v>3604</v>
      </c>
      <c r="E341" s="2243" t="s">
        <v>3605</v>
      </c>
      <c r="F341" s="2204" t="s">
        <v>154</v>
      </c>
      <c r="G341" s="2244">
        <v>0</v>
      </c>
      <c r="H341" s="2206">
        <v>330</v>
      </c>
      <c r="I341" s="2206">
        <v>400</v>
      </c>
      <c r="J341" s="2206"/>
      <c r="K341" s="2206">
        <f t="shared" si="239"/>
        <v>730</v>
      </c>
      <c r="L341" s="2206">
        <f t="shared" si="240"/>
        <v>0</v>
      </c>
      <c r="M341" s="2206">
        <f t="shared" si="241"/>
        <v>0</v>
      </c>
      <c r="N341" s="2206">
        <f t="shared" si="242"/>
        <v>0</v>
      </c>
      <c r="O341" s="2206">
        <f t="shared" si="243"/>
        <v>0</v>
      </c>
      <c r="P341" s="2244">
        <v>0</v>
      </c>
      <c r="Q341" s="2206">
        <v>330</v>
      </c>
      <c r="R341" s="2206">
        <v>400</v>
      </c>
      <c r="S341" s="2206"/>
      <c r="T341" s="2206">
        <f t="shared" si="244"/>
        <v>730</v>
      </c>
      <c r="U341" s="2206">
        <f t="shared" si="245"/>
        <v>0</v>
      </c>
      <c r="V341" s="2206">
        <f t="shared" si="246"/>
        <v>0</v>
      </c>
      <c r="W341" s="2206">
        <f t="shared" si="247"/>
        <v>0</v>
      </c>
      <c r="X341" s="2206">
        <f t="shared" si="248"/>
        <v>0</v>
      </c>
      <c r="Y341" s="2244">
        <f t="shared" si="230"/>
        <v>0</v>
      </c>
      <c r="Z341" s="2207">
        <f t="shared" si="231"/>
        <v>0</v>
      </c>
      <c r="AA341" s="2244">
        <v>494</v>
      </c>
      <c r="AB341" s="2206">
        <v>390</v>
      </c>
      <c r="AC341" s="2206"/>
      <c r="AD341" s="2206"/>
      <c r="AE341" s="2206">
        <f t="shared" si="249"/>
        <v>390</v>
      </c>
      <c r="AF341" s="2206">
        <f t="shared" si="250"/>
        <v>192660</v>
      </c>
      <c r="AG341" s="2206">
        <f t="shared" si="251"/>
        <v>192660</v>
      </c>
      <c r="AH341" s="2206">
        <f t="shared" si="252"/>
        <v>0</v>
      </c>
      <c r="AI341" s="2207">
        <f t="shared" si="253"/>
        <v>0</v>
      </c>
      <c r="AJ341" s="2246">
        <v>0</v>
      </c>
      <c r="AK341" s="2075">
        <v>390</v>
      </c>
      <c r="AL341" s="2075"/>
      <c r="AM341" s="2075"/>
      <c r="AN341" s="2206">
        <f t="shared" si="254"/>
        <v>390</v>
      </c>
      <c r="AO341" s="2206">
        <f t="shared" si="255"/>
        <v>0</v>
      </c>
      <c r="AP341" s="2206">
        <f t="shared" si="256"/>
        <v>0</v>
      </c>
      <c r="AQ341" s="2206">
        <f t="shared" si="257"/>
        <v>0</v>
      </c>
      <c r="AR341" s="2206">
        <f t="shared" si="258"/>
        <v>0</v>
      </c>
      <c r="AS341" s="2244">
        <v>0</v>
      </c>
      <c r="AT341" s="2075">
        <v>390</v>
      </c>
      <c r="AU341" s="2075"/>
      <c r="AV341" s="2075"/>
      <c r="AW341" s="2206">
        <f t="shared" si="259"/>
        <v>390</v>
      </c>
      <c r="AX341" s="2206">
        <f t="shared" si="260"/>
        <v>0</v>
      </c>
      <c r="AY341" s="2206">
        <f t="shared" si="261"/>
        <v>0</v>
      </c>
      <c r="AZ341" s="2206">
        <f t="shared" si="262"/>
        <v>0</v>
      </c>
      <c r="BA341" s="2206">
        <f t="shared" si="263"/>
        <v>0</v>
      </c>
      <c r="BB341" s="2244">
        <f t="shared" si="232"/>
        <v>0</v>
      </c>
      <c r="BC341" s="2207">
        <f t="shared" si="233"/>
        <v>0</v>
      </c>
      <c r="BD341" s="2244">
        <f t="shared" si="234"/>
        <v>-494</v>
      </c>
      <c r="BE341" s="2207">
        <f t="shared" si="229"/>
        <v>-192660</v>
      </c>
      <c r="BF341" s="2246">
        <v>0</v>
      </c>
      <c r="BG341" s="2075">
        <v>390</v>
      </c>
      <c r="BH341" s="2075">
        <v>0</v>
      </c>
      <c r="BI341" s="2075">
        <v>0</v>
      </c>
      <c r="BJ341" s="2206">
        <f t="shared" si="264"/>
        <v>390</v>
      </c>
      <c r="BK341" s="2206">
        <f t="shared" si="265"/>
        <v>0</v>
      </c>
      <c r="BL341" s="2206">
        <f t="shared" si="266"/>
        <v>0</v>
      </c>
      <c r="BM341" s="2206">
        <f t="shared" si="267"/>
        <v>0</v>
      </c>
      <c r="BN341" s="2206">
        <f t="shared" si="268"/>
        <v>0</v>
      </c>
      <c r="BO341" s="2244">
        <v>0</v>
      </c>
      <c r="BP341" s="2075">
        <v>390</v>
      </c>
      <c r="BQ341" s="2075">
        <v>0</v>
      </c>
      <c r="BR341" s="2075">
        <v>0</v>
      </c>
      <c r="BS341" s="2206">
        <f t="shared" si="269"/>
        <v>390</v>
      </c>
      <c r="BT341" s="2206">
        <f t="shared" si="270"/>
        <v>0</v>
      </c>
      <c r="BU341" s="2206">
        <f t="shared" si="271"/>
        <v>0</v>
      </c>
      <c r="BV341" s="2206">
        <f t="shared" si="272"/>
        <v>0</v>
      </c>
      <c r="BW341" s="2206">
        <f t="shared" si="273"/>
        <v>0</v>
      </c>
      <c r="BX341" s="2244">
        <f t="shared" si="235"/>
        <v>0</v>
      </c>
      <c r="BY341" s="2207">
        <f t="shared" si="236"/>
        <v>0</v>
      </c>
      <c r="BZ341" s="2211">
        <f t="shared" si="237"/>
        <v>-494</v>
      </c>
      <c r="CA341" s="2212">
        <f t="shared" si="238"/>
        <v>-192660</v>
      </c>
      <c r="CB341" s="2083"/>
      <c r="CC341" s="2083"/>
      <c r="CD341" s="2237"/>
      <c r="CF341" s="2200"/>
    </row>
    <row r="342" spans="1:94" s="1974" customFormat="1" ht="18" customHeight="1" outlineLevel="1">
      <c r="A342" s="2235" t="s">
        <v>3606</v>
      </c>
      <c r="B342" s="2235" t="b">
        <v>1</v>
      </c>
      <c r="C342" s="2201"/>
      <c r="D342" s="2236" t="s">
        <v>3607</v>
      </c>
      <c r="E342" s="2243" t="s">
        <v>3608</v>
      </c>
      <c r="F342" s="2204" t="s">
        <v>365</v>
      </c>
      <c r="G342" s="2244">
        <v>254.1</v>
      </c>
      <c r="H342" s="2206">
        <v>150</v>
      </c>
      <c r="I342" s="2206">
        <v>1550</v>
      </c>
      <c r="J342" s="2206"/>
      <c r="K342" s="2206">
        <f t="shared" si="239"/>
        <v>1700</v>
      </c>
      <c r="L342" s="2206">
        <f t="shared" si="240"/>
        <v>431970</v>
      </c>
      <c r="M342" s="2206">
        <f t="shared" si="241"/>
        <v>38115</v>
      </c>
      <c r="N342" s="2206">
        <f t="shared" si="242"/>
        <v>393855</v>
      </c>
      <c r="O342" s="2206">
        <f t="shared" si="243"/>
        <v>0</v>
      </c>
      <c r="P342" s="2244">
        <v>254.1</v>
      </c>
      <c r="Q342" s="2206">
        <v>150</v>
      </c>
      <c r="R342" s="2206">
        <v>1550</v>
      </c>
      <c r="S342" s="2206"/>
      <c r="T342" s="2206">
        <f t="shared" si="244"/>
        <v>1700</v>
      </c>
      <c r="U342" s="2206">
        <f t="shared" si="245"/>
        <v>431970</v>
      </c>
      <c r="V342" s="2206">
        <f t="shared" si="246"/>
        <v>38115</v>
      </c>
      <c r="W342" s="2206">
        <f t="shared" si="247"/>
        <v>393855</v>
      </c>
      <c r="X342" s="2206">
        <f t="shared" si="248"/>
        <v>0</v>
      </c>
      <c r="Y342" s="2245">
        <f t="shared" si="230"/>
        <v>0</v>
      </c>
      <c r="Z342" s="2207">
        <f t="shared" si="231"/>
        <v>0</v>
      </c>
      <c r="AA342" s="2245">
        <v>277</v>
      </c>
      <c r="AB342" s="2206">
        <v>12000</v>
      </c>
      <c r="AC342" s="2206">
        <v>15000</v>
      </c>
      <c r="AD342" s="2206">
        <v>5000</v>
      </c>
      <c r="AE342" s="2206">
        <f t="shared" si="249"/>
        <v>32000</v>
      </c>
      <c r="AF342" s="2206">
        <f t="shared" si="250"/>
        <v>8864000</v>
      </c>
      <c r="AG342" s="2206">
        <f t="shared" si="251"/>
        <v>3324000</v>
      </c>
      <c r="AH342" s="2206">
        <f t="shared" si="252"/>
        <v>4155000</v>
      </c>
      <c r="AI342" s="2207">
        <f t="shared" si="253"/>
        <v>1385000</v>
      </c>
      <c r="AJ342" s="2246">
        <v>254.1</v>
      </c>
      <c r="AK342" s="2075">
        <v>12000</v>
      </c>
      <c r="AL342" s="2075">
        <v>15000</v>
      </c>
      <c r="AM342" s="2075">
        <v>5000</v>
      </c>
      <c r="AN342" s="2206">
        <f t="shared" si="254"/>
        <v>32000</v>
      </c>
      <c r="AO342" s="2206">
        <f t="shared" si="255"/>
        <v>8131200</v>
      </c>
      <c r="AP342" s="2206">
        <f t="shared" si="256"/>
        <v>3049200</v>
      </c>
      <c r="AQ342" s="2206">
        <f t="shared" si="257"/>
        <v>3811500</v>
      </c>
      <c r="AR342" s="2206">
        <f t="shared" si="258"/>
        <v>1270500</v>
      </c>
      <c r="AS342" s="2245">
        <v>254.1</v>
      </c>
      <c r="AT342" s="2075">
        <v>12000</v>
      </c>
      <c r="AU342" s="2075">
        <v>15000</v>
      </c>
      <c r="AV342" s="2075">
        <v>5000</v>
      </c>
      <c r="AW342" s="2206">
        <f t="shared" si="259"/>
        <v>32000</v>
      </c>
      <c r="AX342" s="2206">
        <f t="shared" si="260"/>
        <v>8131200</v>
      </c>
      <c r="AY342" s="2206">
        <f t="shared" si="261"/>
        <v>3049200</v>
      </c>
      <c r="AZ342" s="2206">
        <f t="shared" si="262"/>
        <v>3811500</v>
      </c>
      <c r="BA342" s="2206">
        <f t="shared" si="263"/>
        <v>1270500</v>
      </c>
      <c r="BB342" s="2245">
        <f t="shared" si="232"/>
        <v>0</v>
      </c>
      <c r="BC342" s="2207">
        <f t="shared" si="233"/>
        <v>0</v>
      </c>
      <c r="BD342" s="2245">
        <f t="shared" si="234"/>
        <v>-22.900000000000006</v>
      </c>
      <c r="BE342" s="2207">
        <f t="shared" si="229"/>
        <v>-732800</v>
      </c>
      <c r="BF342" s="2246">
        <v>254.1</v>
      </c>
      <c r="BG342" s="2075">
        <v>12000</v>
      </c>
      <c r="BH342" s="2075">
        <v>15000</v>
      </c>
      <c r="BI342" s="2075">
        <v>5000</v>
      </c>
      <c r="BJ342" s="2206">
        <f t="shared" si="264"/>
        <v>32000</v>
      </c>
      <c r="BK342" s="2206">
        <f t="shared" si="265"/>
        <v>8131200</v>
      </c>
      <c r="BL342" s="2206">
        <f t="shared" si="266"/>
        <v>3049200</v>
      </c>
      <c r="BM342" s="2206">
        <f t="shared" si="267"/>
        <v>3811500</v>
      </c>
      <c r="BN342" s="2206">
        <f t="shared" si="268"/>
        <v>1270500</v>
      </c>
      <c r="BO342" s="2245">
        <v>254.1</v>
      </c>
      <c r="BP342" s="2075">
        <v>12000</v>
      </c>
      <c r="BQ342" s="2075">
        <v>15000</v>
      </c>
      <c r="BR342" s="2075">
        <v>5000</v>
      </c>
      <c r="BS342" s="2206">
        <f t="shared" si="269"/>
        <v>32000</v>
      </c>
      <c r="BT342" s="2206">
        <f t="shared" si="270"/>
        <v>8131200</v>
      </c>
      <c r="BU342" s="2206">
        <f t="shared" si="271"/>
        <v>3049200</v>
      </c>
      <c r="BV342" s="2206">
        <f t="shared" si="272"/>
        <v>3811500</v>
      </c>
      <c r="BW342" s="2206">
        <f t="shared" si="273"/>
        <v>1270500</v>
      </c>
      <c r="BX342" s="2245">
        <f t="shared" si="235"/>
        <v>0</v>
      </c>
      <c r="BY342" s="2207">
        <f t="shared" si="236"/>
        <v>0</v>
      </c>
      <c r="BZ342" s="2211">
        <f t="shared" si="237"/>
        <v>-22.900000000000006</v>
      </c>
      <c r="CA342" s="2212">
        <f t="shared" si="238"/>
        <v>-732800</v>
      </c>
      <c r="CB342" s="2083"/>
      <c r="CC342" s="2083"/>
      <c r="CD342" s="2237"/>
      <c r="CF342" s="2200"/>
    </row>
    <row r="343" spans="1:94" s="1974" customFormat="1" ht="18" customHeight="1" outlineLevel="1">
      <c r="A343" s="2235" t="s">
        <v>3609</v>
      </c>
      <c r="B343" s="2235" t="b">
        <v>1</v>
      </c>
      <c r="C343" s="2201"/>
      <c r="D343" s="2236" t="s">
        <v>3610</v>
      </c>
      <c r="E343" s="2243" t="s">
        <v>3611</v>
      </c>
      <c r="F343" s="2204" t="s">
        <v>154</v>
      </c>
      <c r="G343" s="2244">
        <v>32</v>
      </c>
      <c r="H343" s="2206"/>
      <c r="I343" s="2206">
        <v>10080</v>
      </c>
      <c r="J343" s="2206"/>
      <c r="K343" s="2206">
        <f t="shared" si="239"/>
        <v>10080</v>
      </c>
      <c r="L343" s="2206">
        <f t="shared" si="240"/>
        <v>322560</v>
      </c>
      <c r="M343" s="2206">
        <f t="shared" si="241"/>
        <v>0</v>
      </c>
      <c r="N343" s="2206">
        <f t="shared" si="242"/>
        <v>322560</v>
      </c>
      <c r="O343" s="2206">
        <f t="shared" si="243"/>
        <v>0</v>
      </c>
      <c r="P343" s="2244">
        <v>32</v>
      </c>
      <c r="Q343" s="2206"/>
      <c r="R343" s="2206">
        <v>10080</v>
      </c>
      <c r="S343" s="2206"/>
      <c r="T343" s="2206">
        <f t="shared" si="244"/>
        <v>10080</v>
      </c>
      <c r="U343" s="2206">
        <f t="shared" si="245"/>
        <v>322560</v>
      </c>
      <c r="V343" s="2206">
        <f t="shared" si="246"/>
        <v>0</v>
      </c>
      <c r="W343" s="2206">
        <f t="shared" si="247"/>
        <v>322560</v>
      </c>
      <c r="X343" s="2206">
        <f t="shared" si="248"/>
        <v>0</v>
      </c>
      <c r="Y343" s="2244">
        <f t="shared" si="230"/>
        <v>0</v>
      </c>
      <c r="Z343" s="2207">
        <f t="shared" si="231"/>
        <v>0</v>
      </c>
      <c r="AA343" s="2244">
        <v>72</v>
      </c>
      <c r="AB343" s="2206"/>
      <c r="AC343" s="2206">
        <v>10000</v>
      </c>
      <c r="AD343" s="2206">
        <v>2000</v>
      </c>
      <c r="AE343" s="2206">
        <f t="shared" si="249"/>
        <v>12000</v>
      </c>
      <c r="AF343" s="2206">
        <f t="shared" si="250"/>
        <v>864000</v>
      </c>
      <c r="AG343" s="2206">
        <f t="shared" si="251"/>
        <v>0</v>
      </c>
      <c r="AH343" s="2206">
        <f t="shared" si="252"/>
        <v>720000</v>
      </c>
      <c r="AI343" s="2207">
        <f t="shared" si="253"/>
        <v>144000</v>
      </c>
      <c r="AJ343" s="2246">
        <v>32</v>
      </c>
      <c r="AK343" s="2075"/>
      <c r="AL343" s="2075">
        <v>10000</v>
      </c>
      <c r="AM343" s="2075">
        <v>2000</v>
      </c>
      <c r="AN343" s="2206">
        <f t="shared" si="254"/>
        <v>12000</v>
      </c>
      <c r="AO343" s="2206">
        <f t="shared" si="255"/>
        <v>384000</v>
      </c>
      <c r="AP343" s="2206">
        <f t="shared" si="256"/>
        <v>0</v>
      </c>
      <c r="AQ343" s="2206">
        <f t="shared" si="257"/>
        <v>320000</v>
      </c>
      <c r="AR343" s="2206">
        <f t="shared" si="258"/>
        <v>64000</v>
      </c>
      <c r="AS343" s="2244">
        <v>32</v>
      </c>
      <c r="AT343" s="2075"/>
      <c r="AU343" s="2075">
        <v>10000</v>
      </c>
      <c r="AV343" s="2075">
        <v>2000</v>
      </c>
      <c r="AW343" s="2206">
        <f t="shared" si="259"/>
        <v>12000</v>
      </c>
      <c r="AX343" s="2206">
        <f t="shared" si="260"/>
        <v>384000</v>
      </c>
      <c r="AY343" s="2206">
        <f t="shared" si="261"/>
        <v>0</v>
      </c>
      <c r="AZ343" s="2206">
        <f t="shared" si="262"/>
        <v>320000</v>
      </c>
      <c r="BA343" s="2206">
        <f t="shared" si="263"/>
        <v>64000</v>
      </c>
      <c r="BB343" s="2244">
        <f t="shared" si="232"/>
        <v>0</v>
      </c>
      <c r="BC343" s="2207">
        <f t="shared" si="233"/>
        <v>0</v>
      </c>
      <c r="BD343" s="2244">
        <f t="shared" si="234"/>
        <v>-40</v>
      </c>
      <c r="BE343" s="2207">
        <f t="shared" si="229"/>
        <v>-480000</v>
      </c>
      <c r="BF343" s="2246">
        <v>32</v>
      </c>
      <c r="BG343" s="2075">
        <v>0</v>
      </c>
      <c r="BH343" s="2075">
        <v>10000</v>
      </c>
      <c r="BI343" s="2075">
        <v>2000</v>
      </c>
      <c r="BJ343" s="2206">
        <f t="shared" si="264"/>
        <v>12000</v>
      </c>
      <c r="BK343" s="2206">
        <f t="shared" si="265"/>
        <v>384000</v>
      </c>
      <c r="BL343" s="2206">
        <f t="shared" si="266"/>
        <v>0</v>
      </c>
      <c r="BM343" s="2206">
        <f t="shared" si="267"/>
        <v>320000</v>
      </c>
      <c r="BN343" s="2206">
        <f t="shared" si="268"/>
        <v>64000</v>
      </c>
      <c r="BO343" s="2244">
        <v>32</v>
      </c>
      <c r="BP343" s="2075">
        <v>0</v>
      </c>
      <c r="BQ343" s="2075">
        <v>10000</v>
      </c>
      <c r="BR343" s="2075">
        <v>2000</v>
      </c>
      <c r="BS343" s="2206">
        <f t="shared" si="269"/>
        <v>12000</v>
      </c>
      <c r="BT343" s="2206">
        <f t="shared" si="270"/>
        <v>384000</v>
      </c>
      <c r="BU343" s="2206">
        <f t="shared" si="271"/>
        <v>0</v>
      </c>
      <c r="BV343" s="2206">
        <f t="shared" si="272"/>
        <v>320000</v>
      </c>
      <c r="BW343" s="2206">
        <f t="shared" si="273"/>
        <v>64000</v>
      </c>
      <c r="BX343" s="2244">
        <f t="shared" si="235"/>
        <v>0</v>
      </c>
      <c r="BY343" s="2207">
        <f t="shared" si="236"/>
        <v>0</v>
      </c>
      <c r="BZ343" s="2211">
        <f t="shared" si="237"/>
        <v>-40</v>
      </c>
      <c r="CA343" s="2212">
        <f t="shared" si="238"/>
        <v>-480000</v>
      </c>
      <c r="CB343" s="2083"/>
      <c r="CC343" s="2083"/>
      <c r="CD343" s="2237"/>
      <c r="CF343" s="2200"/>
    </row>
    <row r="344" spans="1:94" s="1974" customFormat="1" ht="18" customHeight="1" outlineLevel="1">
      <c r="A344" s="2235" t="s">
        <v>3612</v>
      </c>
      <c r="B344" s="2235" t="b">
        <v>1</v>
      </c>
      <c r="C344" s="2201"/>
      <c r="D344" s="2236" t="s">
        <v>3610</v>
      </c>
      <c r="E344" s="2243" t="s">
        <v>3613</v>
      </c>
      <c r="F344" s="2204" t="s">
        <v>154</v>
      </c>
      <c r="G344" s="2244">
        <v>16</v>
      </c>
      <c r="H344" s="2206"/>
      <c r="I344" s="2206">
        <v>15120</v>
      </c>
      <c r="J344" s="2206"/>
      <c r="K344" s="2206">
        <f t="shared" si="239"/>
        <v>15120</v>
      </c>
      <c r="L344" s="2206">
        <f t="shared" si="240"/>
        <v>241920</v>
      </c>
      <c r="M344" s="2206">
        <f t="shared" si="241"/>
        <v>0</v>
      </c>
      <c r="N344" s="2206">
        <f t="shared" si="242"/>
        <v>241920</v>
      </c>
      <c r="O344" s="2206">
        <f t="shared" si="243"/>
        <v>0</v>
      </c>
      <c r="P344" s="2244">
        <v>16</v>
      </c>
      <c r="Q344" s="2206"/>
      <c r="R344" s="2206">
        <v>15120</v>
      </c>
      <c r="S344" s="2206"/>
      <c r="T344" s="2206">
        <f t="shared" si="244"/>
        <v>15120</v>
      </c>
      <c r="U344" s="2206">
        <f t="shared" si="245"/>
        <v>241920</v>
      </c>
      <c r="V344" s="2206">
        <f t="shared" si="246"/>
        <v>0</v>
      </c>
      <c r="W344" s="2206">
        <f t="shared" si="247"/>
        <v>241920</v>
      </c>
      <c r="X344" s="2206">
        <f t="shared" si="248"/>
        <v>0</v>
      </c>
      <c r="Y344" s="2244">
        <f t="shared" si="230"/>
        <v>0</v>
      </c>
      <c r="Z344" s="2207">
        <f t="shared" si="231"/>
        <v>0</v>
      </c>
      <c r="AA344" s="2244">
        <v>16</v>
      </c>
      <c r="AB344" s="2206"/>
      <c r="AC344" s="2206">
        <v>10000</v>
      </c>
      <c r="AD344" s="2206">
        <v>2000</v>
      </c>
      <c r="AE344" s="2206">
        <f t="shared" si="249"/>
        <v>12000</v>
      </c>
      <c r="AF344" s="2206">
        <f t="shared" si="250"/>
        <v>192000</v>
      </c>
      <c r="AG344" s="2206">
        <f t="shared" si="251"/>
        <v>0</v>
      </c>
      <c r="AH344" s="2206">
        <f t="shared" si="252"/>
        <v>160000</v>
      </c>
      <c r="AI344" s="2207">
        <f t="shared" si="253"/>
        <v>32000</v>
      </c>
      <c r="AJ344" s="2246">
        <v>16</v>
      </c>
      <c r="AK344" s="2075"/>
      <c r="AL344" s="2075">
        <v>10000</v>
      </c>
      <c r="AM344" s="2075">
        <v>2000</v>
      </c>
      <c r="AN344" s="2206">
        <f t="shared" si="254"/>
        <v>12000</v>
      </c>
      <c r="AO344" s="2206">
        <f t="shared" si="255"/>
        <v>192000</v>
      </c>
      <c r="AP344" s="2206">
        <f t="shared" si="256"/>
        <v>0</v>
      </c>
      <c r="AQ344" s="2206">
        <f t="shared" si="257"/>
        <v>160000</v>
      </c>
      <c r="AR344" s="2206">
        <f t="shared" si="258"/>
        <v>32000</v>
      </c>
      <c r="AS344" s="2244">
        <v>16</v>
      </c>
      <c r="AT344" s="2075"/>
      <c r="AU344" s="2075">
        <v>10000</v>
      </c>
      <c r="AV344" s="2075">
        <v>2000</v>
      </c>
      <c r="AW344" s="2206">
        <f t="shared" si="259"/>
        <v>12000</v>
      </c>
      <c r="AX344" s="2206">
        <f t="shared" si="260"/>
        <v>192000</v>
      </c>
      <c r="AY344" s="2206">
        <f t="shared" si="261"/>
        <v>0</v>
      </c>
      <c r="AZ344" s="2206">
        <f t="shared" si="262"/>
        <v>160000</v>
      </c>
      <c r="BA344" s="2206">
        <f t="shared" si="263"/>
        <v>32000</v>
      </c>
      <c r="BB344" s="2244">
        <f t="shared" si="232"/>
        <v>0</v>
      </c>
      <c r="BC344" s="2207">
        <f t="shared" si="233"/>
        <v>0</v>
      </c>
      <c r="BD344" s="2244">
        <f t="shared" si="234"/>
        <v>0</v>
      </c>
      <c r="BE344" s="2207">
        <f t="shared" si="229"/>
        <v>0</v>
      </c>
      <c r="BF344" s="2246">
        <v>16</v>
      </c>
      <c r="BG344" s="2075">
        <v>0</v>
      </c>
      <c r="BH344" s="2075">
        <v>10000</v>
      </c>
      <c r="BI344" s="2075">
        <v>2000</v>
      </c>
      <c r="BJ344" s="2206">
        <f t="shared" si="264"/>
        <v>12000</v>
      </c>
      <c r="BK344" s="2206">
        <f t="shared" si="265"/>
        <v>192000</v>
      </c>
      <c r="BL344" s="2206">
        <f t="shared" si="266"/>
        <v>0</v>
      </c>
      <c r="BM344" s="2206">
        <f t="shared" si="267"/>
        <v>160000</v>
      </c>
      <c r="BN344" s="2206">
        <f t="shared" si="268"/>
        <v>32000</v>
      </c>
      <c r="BO344" s="2244">
        <v>16</v>
      </c>
      <c r="BP344" s="2075">
        <v>0</v>
      </c>
      <c r="BQ344" s="2075">
        <v>10000</v>
      </c>
      <c r="BR344" s="2075">
        <v>2000</v>
      </c>
      <c r="BS344" s="2206">
        <f t="shared" si="269"/>
        <v>12000</v>
      </c>
      <c r="BT344" s="2206">
        <f t="shared" si="270"/>
        <v>192000</v>
      </c>
      <c r="BU344" s="2206">
        <f t="shared" si="271"/>
        <v>0</v>
      </c>
      <c r="BV344" s="2206">
        <f t="shared" si="272"/>
        <v>160000</v>
      </c>
      <c r="BW344" s="2206">
        <f t="shared" si="273"/>
        <v>32000</v>
      </c>
      <c r="BX344" s="2244">
        <f t="shared" si="235"/>
        <v>0</v>
      </c>
      <c r="BY344" s="2207">
        <f t="shared" si="236"/>
        <v>0</v>
      </c>
      <c r="BZ344" s="2211">
        <f t="shared" si="237"/>
        <v>0</v>
      </c>
      <c r="CA344" s="2212">
        <f t="shared" si="238"/>
        <v>0</v>
      </c>
      <c r="CB344" s="2083"/>
      <c r="CC344" s="2083"/>
      <c r="CD344" s="2237"/>
      <c r="CF344" s="2200"/>
    </row>
    <row r="345" spans="1:94" s="1974" customFormat="1" ht="18" customHeight="1" outlineLevel="1">
      <c r="A345" s="2235" t="s">
        <v>3614</v>
      </c>
      <c r="B345" s="2235" t="b">
        <v>1</v>
      </c>
      <c r="C345" s="2201"/>
      <c r="D345" s="2236" t="s">
        <v>3610</v>
      </c>
      <c r="E345" s="2243" t="s">
        <v>3615</v>
      </c>
      <c r="F345" s="2204" t="s">
        <v>154</v>
      </c>
      <c r="G345" s="2244">
        <v>60</v>
      </c>
      <c r="H345" s="2206"/>
      <c r="I345" s="2206">
        <v>45220</v>
      </c>
      <c r="J345" s="2206"/>
      <c r="K345" s="2206">
        <f t="shared" si="239"/>
        <v>45220</v>
      </c>
      <c r="L345" s="2206">
        <f t="shared" si="240"/>
        <v>2713200</v>
      </c>
      <c r="M345" s="2206">
        <f t="shared" si="241"/>
        <v>0</v>
      </c>
      <c r="N345" s="2206">
        <f t="shared" si="242"/>
        <v>2713200</v>
      </c>
      <c r="O345" s="2206">
        <f t="shared" si="243"/>
        <v>0</v>
      </c>
      <c r="P345" s="2244">
        <v>60</v>
      </c>
      <c r="Q345" s="2206"/>
      <c r="R345" s="2206">
        <v>45220</v>
      </c>
      <c r="S345" s="2206"/>
      <c r="T345" s="2206">
        <f t="shared" si="244"/>
        <v>45220</v>
      </c>
      <c r="U345" s="2206">
        <f t="shared" si="245"/>
        <v>2713200</v>
      </c>
      <c r="V345" s="2206">
        <f t="shared" si="246"/>
        <v>0</v>
      </c>
      <c r="W345" s="2206">
        <f t="shared" si="247"/>
        <v>2713200</v>
      </c>
      <c r="X345" s="2206">
        <f t="shared" si="248"/>
        <v>0</v>
      </c>
      <c r="Y345" s="2244">
        <f t="shared" si="230"/>
        <v>0</v>
      </c>
      <c r="Z345" s="2207">
        <f t="shared" si="231"/>
        <v>0</v>
      </c>
      <c r="AA345" s="2244">
        <v>60</v>
      </c>
      <c r="AB345" s="2206"/>
      <c r="AC345" s="2206">
        <v>10000</v>
      </c>
      <c r="AD345" s="2206">
        <v>2000</v>
      </c>
      <c r="AE345" s="2206">
        <f t="shared" si="249"/>
        <v>12000</v>
      </c>
      <c r="AF345" s="2206">
        <f t="shared" si="250"/>
        <v>720000</v>
      </c>
      <c r="AG345" s="2206">
        <f t="shared" si="251"/>
        <v>0</v>
      </c>
      <c r="AH345" s="2206">
        <f t="shared" si="252"/>
        <v>600000</v>
      </c>
      <c r="AI345" s="2207">
        <f t="shared" si="253"/>
        <v>120000</v>
      </c>
      <c r="AJ345" s="2246">
        <v>60</v>
      </c>
      <c r="AK345" s="2075"/>
      <c r="AL345" s="2075">
        <v>10000</v>
      </c>
      <c r="AM345" s="2075">
        <v>2000</v>
      </c>
      <c r="AN345" s="2206">
        <f t="shared" si="254"/>
        <v>12000</v>
      </c>
      <c r="AO345" s="2206">
        <f t="shared" si="255"/>
        <v>720000</v>
      </c>
      <c r="AP345" s="2206">
        <f t="shared" si="256"/>
        <v>0</v>
      </c>
      <c r="AQ345" s="2206">
        <f t="shared" si="257"/>
        <v>600000</v>
      </c>
      <c r="AR345" s="2206">
        <f t="shared" si="258"/>
        <v>120000</v>
      </c>
      <c r="AS345" s="2244">
        <v>60</v>
      </c>
      <c r="AT345" s="2075"/>
      <c r="AU345" s="2075">
        <v>10000</v>
      </c>
      <c r="AV345" s="2075">
        <v>2000</v>
      </c>
      <c r="AW345" s="2206">
        <f t="shared" si="259"/>
        <v>12000</v>
      </c>
      <c r="AX345" s="2206">
        <f t="shared" si="260"/>
        <v>720000</v>
      </c>
      <c r="AY345" s="2206">
        <f t="shared" si="261"/>
        <v>0</v>
      </c>
      <c r="AZ345" s="2206">
        <f t="shared" si="262"/>
        <v>600000</v>
      </c>
      <c r="BA345" s="2206">
        <f t="shared" si="263"/>
        <v>120000</v>
      </c>
      <c r="BB345" s="2244">
        <f t="shared" si="232"/>
        <v>0</v>
      </c>
      <c r="BC345" s="2207">
        <f t="shared" si="233"/>
        <v>0</v>
      </c>
      <c r="BD345" s="2244">
        <f t="shared" si="234"/>
        <v>0</v>
      </c>
      <c r="BE345" s="2207">
        <f t="shared" si="229"/>
        <v>0</v>
      </c>
      <c r="BF345" s="2246">
        <v>60</v>
      </c>
      <c r="BG345" s="2075">
        <v>0</v>
      </c>
      <c r="BH345" s="2075">
        <v>10000</v>
      </c>
      <c r="BI345" s="2075">
        <v>2000</v>
      </c>
      <c r="BJ345" s="2206">
        <f t="shared" si="264"/>
        <v>12000</v>
      </c>
      <c r="BK345" s="2206">
        <f t="shared" si="265"/>
        <v>720000</v>
      </c>
      <c r="BL345" s="2206">
        <f t="shared" si="266"/>
        <v>0</v>
      </c>
      <c r="BM345" s="2206">
        <f t="shared" si="267"/>
        <v>600000</v>
      </c>
      <c r="BN345" s="2206">
        <f t="shared" si="268"/>
        <v>120000</v>
      </c>
      <c r="BO345" s="2244">
        <v>60</v>
      </c>
      <c r="BP345" s="2075">
        <v>0</v>
      </c>
      <c r="BQ345" s="2075">
        <v>10000</v>
      </c>
      <c r="BR345" s="2075">
        <v>2000</v>
      </c>
      <c r="BS345" s="2206">
        <f t="shared" si="269"/>
        <v>12000</v>
      </c>
      <c r="BT345" s="2206">
        <f t="shared" si="270"/>
        <v>720000</v>
      </c>
      <c r="BU345" s="2206">
        <f t="shared" si="271"/>
        <v>0</v>
      </c>
      <c r="BV345" s="2206">
        <f t="shared" si="272"/>
        <v>600000</v>
      </c>
      <c r="BW345" s="2206">
        <f t="shared" si="273"/>
        <v>120000</v>
      </c>
      <c r="BX345" s="2244">
        <f t="shared" si="235"/>
        <v>0</v>
      </c>
      <c r="BY345" s="2207">
        <f t="shared" si="236"/>
        <v>0</v>
      </c>
      <c r="BZ345" s="2211">
        <f t="shared" si="237"/>
        <v>0</v>
      </c>
      <c r="CA345" s="2212">
        <f t="shared" si="238"/>
        <v>0</v>
      </c>
      <c r="CB345" s="2083"/>
      <c r="CC345" s="2083"/>
      <c r="CD345" s="2237"/>
      <c r="CF345" s="2200"/>
    </row>
    <row r="346" spans="1:94" s="1974" customFormat="1" ht="18" customHeight="1" outlineLevel="1">
      <c r="A346" s="2235" t="s">
        <v>3616</v>
      </c>
      <c r="B346" s="2235" t="b">
        <v>1</v>
      </c>
      <c r="C346" s="2201"/>
      <c r="D346" s="2236" t="s">
        <v>3617</v>
      </c>
      <c r="E346" s="2303" t="s">
        <v>3618</v>
      </c>
      <c r="F346" s="2204" t="s">
        <v>380</v>
      </c>
      <c r="G346" s="2244">
        <v>1</v>
      </c>
      <c r="H346" s="2206">
        <v>447990</v>
      </c>
      <c r="I346" s="2206"/>
      <c r="J346" s="2206"/>
      <c r="K346" s="2206">
        <f t="shared" si="239"/>
        <v>447990</v>
      </c>
      <c r="L346" s="2206">
        <f t="shared" si="240"/>
        <v>447990</v>
      </c>
      <c r="M346" s="2206">
        <f t="shared" si="241"/>
        <v>447990</v>
      </c>
      <c r="N346" s="2206">
        <f t="shared" si="242"/>
        <v>0</v>
      </c>
      <c r="O346" s="2206">
        <f t="shared" si="243"/>
        <v>0</v>
      </c>
      <c r="P346" s="2244">
        <v>1</v>
      </c>
      <c r="Q346" s="2206">
        <v>447990</v>
      </c>
      <c r="R346" s="2206"/>
      <c r="S346" s="2206"/>
      <c r="T346" s="2206">
        <f t="shared" si="244"/>
        <v>447990</v>
      </c>
      <c r="U346" s="2206">
        <f t="shared" si="245"/>
        <v>447990</v>
      </c>
      <c r="V346" s="2206">
        <f t="shared" si="246"/>
        <v>447990</v>
      </c>
      <c r="W346" s="2206">
        <f t="shared" si="247"/>
        <v>0</v>
      </c>
      <c r="X346" s="2206">
        <f t="shared" si="248"/>
        <v>0</v>
      </c>
      <c r="Y346" s="2244">
        <f t="shared" si="230"/>
        <v>0</v>
      </c>
      <c r="Z346" s="2207">
        <f t="shared" si="231"/>
        <v>0</v>
      </c>
      <c r="AA346" s="2244">
        <v>0.38</v>
      </c>
      <c r="AB346" s="2206">
        <v>90000</v>
      </c>
      <c r="AC346" s="2206">
        <v>120000</v>
      </c>
      <c r="AD346" s="2206">
        <v>150000</v>
      </c>
      <c r="AE346" s="2206">
        <f t="shared" si="249"/>
        <v>360000</v>
      </c>
      <c r="AF346" s="2206">
        <f t="shared" si="250"/>
        <v>136800</v>
      </c>
      <c r="AG346" s="2206">
        <f t="shared" si="251"/>
        <v>34200</v>
      </c>
      <c r="AH346" s="2206">
        <f t="shared" si="252"/>
        <v>45600</v>
      </c>
      <c r="AI346" s="2207">
        <f t="shared" si="253"/>
        <v>57000</v>
      </c>
      <c r="AJ346" s="2246">
        <v>1</v>
      </c>
      <c r="AK346" s="2075">
        <v>90000</v>
      </c>
      <c r="AL346" s="2075">
        <v>120000</v>
      </c>
      <c r="AM346" s="2075">
        <v>150000</v>
      </c>
      <c r="AN346" s="2206">
        <f t="shared" si="254"/>
        <v>360000</v>
      </c>
      <c r="AO346" s="2206">
        <f t="shared" si="255"/>
        <v>360000</v>
      </c>
      <c r="AP346" s="2206">
        <f t="shared" si="256"/>
        <v>90000</v>
      </c>
      <c r="AQ346" s="2206">
        <f t="shared" si="257"/>
        <v>120000</v>
      </c>
      <c r="AR346" s="2206">
        <f t="shared" si="258"/>
        <v>150000</v>
      </c>
      <c r="AS346" s="2244">
        <v>1</v>
      </c>
      <c r="AT346" s="2075">
        <v>90000</v>
      </c>
      <c r="AU346" s="2075">
        <v>120000</v>
      </c>
      <c r="AV346" s="2075">
        <v>150000</v>
      </c>
      <c r="AW346" s="2206">
        <f t="shared" si="259"/>
        <v>360000</v>
      </c>
      <c r="AX346" s="2206">
        <f t="shared" si="260"/>
        <v>360000</v>
      </c>
      <c r="AY346" s="2206">
        <f t="shared" si="261"/>
        <v>90000</v>
      </c>
      <c r="AZ346" s="2206">
        <f t="shared" si="262"/>
        <v>120000</v>
      </c>
      <c r="BA346" s="2206">
        <f t="shared" si="263"/>
        <v>150000</v>
      </c>
      <c r="BB346" s="2244">
        <f t="shared" si="232"/>
        <v>0</v>
      </c>
      <c r="BC346" s="2207">
        <f t="shared" si="233"/>
        <v>0</v>
      </c>
      <c r="BD346" s="2244">
        <f t="shared" si="234"/>
        <v>0.62</v>
      </c>
      <c r="BE346" s="2207">
        <f t="shared" si="229"/>
        <v>223200</v>
      </c>
      <c r="BF346" s="2246">
        <v>1</v>
      </c>
      <c r="BG346" s="2075">
        <v>90000</v>
      </c>
      <c r="BH346" s="2075">
        <v>120000</v>
      </c>
      <c r="BI346" s="2075">
        <v>150000</v>
      </c>
      <c r="BJ346" s="2206">
        <f t="shared" si="264"/>
        <v>360000</v>
      </c>
      <c r="BK346" s="2206">
        <f t="shared" si="265"/>
        <v>360000</v>
      </c>
      <c r="BL346" s="2206">
        <f t="shared" si="266"/>
        <v>90000</v>
      </c>
      <c r="BM346" s="2206">
        <f t="shared" si="267"/>
        <v>120000</v>
      </c>
      <c r="BN346" s="2206">
        <f t="shared" si="268"/>
        <v>150000</v>
      </c>
      <c r="BO346" s="2244">
        <v>1</v>
      </c>
      <c r="BP346" s="2075">
        <v>90000</v>
      </c>
      <c r="BQ346" s="2075">
        <v>120000</v>
      </c>
      <c r="BR346" s="2075">
        <v>150000</v>
      </c>
      <c r="BS346" s="2206">
        <f t="shared" si="269"/>
        <v>360000</v>
      </c>
      <c r="BT346" s="2206">
        <f t="shared" si="270"/>
        <v>360000</v>
      </c>
      <c r="BU346" s="2206">
        <f t="shared" si="271"/>
        <v>90000</v>
      </c>
      <c r="BV346" s="2206">
        <f t="shared" si="272"/>
        <v>120000</v>
      </c>
      <c r="BW346" s="2206">
        <f t="shared" si="273"/>
        <v>150000</v>
      </c>
      <c r="BX346" s="2244">
        <f t="shared" si="235"/>
        <v>0</v>
      </c>
      <c r="BY346" s="2207">
        <f t="shared" si="236"/>
        <v>0</v>
      </c>
      <c r="BZ346" s="2211">
        <f t="shared" si="237"/>
        <v>0.62</v>
      </c>
      <c r="CA346" s="2212">
        <f t="shared" si="238"/>
        <v>223200</v>
      </c>
      <c r="CB346" s="2083"/>
      <c r="CC346" s="2083"/>
      <c r="CD346" s="2237"/>
      <c r="CF346" s="2200"/>
    </row>
    <row r="347" spans="1:94" s="1974" customFormat="1" ht="18" customHeight="1" outlineLevel="1">
      <c r="A347" s="2235" t="s">
        <v>3619</v>
      </c>
      <c r="B347" s="2235" t="b">
        <v>1</v>
      </c>
      <c r="C347" s="2201"/>
      <c r="D347" s="2236" t="s">
        <v>3620</v>
      </c>
      <c r="E347" s="2243" t="s">
        <v>3621</v>
      </c>
      <c r="F347" s="2204" t="s">
        <v>444</v>
      </c>
      <c r="G347" s="2244">
        <v>86</v>
      </c>
      <c r="H347" s="2206"/>
      <c r="I347" s="2206">
        <v>133760</v>
      </c>
      <c r="J347" s="2206"/>
      <c r="K347" s="2206">
        <f t="shared" si="239"/>
        <v>133760</v>
      </c>
      <c r="L347" s="2206">
        <f t="shared" si="240"/>
        <v>11503360</v>
      </c>
      <c r="M347" s="2206">
        <f t="shared" si="241"/>
        <v>0</v>
      </c>
      <c r="N347" s="2206">
        <f t="shared" si="242"/>
        <v>11503360</v>
      </c>
      <c r="O347" s="2206">
        <f t="shared" si="243"/>
        <v>0</v>
      </c>
      <c r="P347" s="2244">
        <v>86</v>
      </c>
      <c r="Q347" s="2206"/>
      <c r="R347" s="2206">
        <v>133760</v>
      </c>
      <c r="S347" s="2206"/>
      <c r="T347" s="2206">
        <f t="shared" si="244"/>
        <v>133760</v>
      </c>
      <c r="U347" s="2206">
        <f t="shared" si="245"/>
        <v>11503360</v>
      </c>
      <c r="V347" s="2206">
        <f t="shared" si="246"/>
        <v>0</v>
      </c>
      <c r="W347" s="2206">
        <f t="shared" si="247"/>
        <v>11503360</v>
      </c>
      <c r="X347" s="2206">
        <f t="shared" si="248"/>
        <v>0</v>
      </c>
      <c r="Y347" s="2244">
        <f t="shared" si="230"/>
        <v>0</v>
      </c>
      <c r="Z347" s="2207">
        <f t="shared" si="231"/>
        <v>0</v>
      </c>
      <c r="AA347" s="2244">
        <v>88.516000000000005</v>
      </c>
      <c r="AB347" s="2206"/>
      <c r="AC347" s="2206">
        <v>100000</v>
      </c>
      <c r="AD347" s="2206">
        <v>30000</v>
      </c>
      <c r="AE347" s="2206">
        <f t="shared" si="249"/>
        <v>130000</v>
      </c>
      <c r="AF347" s="2206">
        <f t="shared" si="250"/>
        <v>11507080</v>
      </c>
      <c r="AG347" s="2206">
        <f t="shared" si="251"/>
        <v>0</v>
      </c>
      <c r="AH347" s="2206">
        <f t="shared" si="252"/>
        <v>8851600</v>
      </c>
      <c r="AI347" s="2207">
        <f t="shared" si="253"/>
        <v>2655480</v>
      </c>
      <c r="AJ347" s="2246">
        <v>86</v>
      </c>
      <c r="AK347" s="2075"/>
      <c r="AL347" s="2075">
        <v>100000</v>
      </c>
      <c r="AM347" s="2075">
        <v>30000</v>
      </c>
      <c r="AN347" s="2206">
        <f t="shared" si="254"/>
        <v>130000</v>
      </c>
      <c r="AO347" s="2206">
        <f t="shared" si="255"/>
        <v>11180000</v>
      </c>
      <c r="AP347" s="2206">
        <f t="shared" si="256"/>
        <v>0</v>
      </c>
      <c r="AQ347" s="2206">
        <f t="shared" si="257"/>
        <v>8600000</v>
      </c>
      <c r="AR347" s="2206">
        <f t="shared" si="258"/>
        <v>2580000</v>
      </c>
      <c r="AS347" s="2244">
        <v>86</v>
      </c>
      <c r="AT347" s="2075"/>
      <c r="AU347" s="2075">
        <v>100000</v>
      </c>
      <c r="AV347" s="2075">
        <v>30000</v>
      </c>
      <c r="AW347" s="2206">
        <f t="shared" si="259"/>
        <v>130000</v>
      </c>
      <c r="AX347" s="2206">
        <f t="shared" si="260"/>
        <v>11180000</v>
      </c>
      <c r="AY347" s="2206">
        <f t="shared" si="261"/>
        <v>0</v>
      </c>
      <c r="AZ347" s="2206">
        <f t="shared" si="262"/>
        <v>8600000</v>
      </c>
      <c r="BA347" s="2206">
        <f t="shared" si="263"/>
        <v>2580000</v>
      </c>
      <c r="BB347" s="2244">
        <f t="shared" si="232"/>
        <v>0</v>
      </c>
      <c r="BC347" s="2207">
        <f t="shared" si="233"/>
        <v>0</v>
      </c>
      <c r="BD347" s="2244">
        <f t="shared" si="234"/>
        <v>-2.5160000000000053</v>
      </c>
      <c r="BE347" s="2207">
        <f t="shared" si="229"/>
        <v>-327080</v>
      </c>
      <c r="BF347" s="2246">
        <v>86</v>
      </c>
      <c r="BG347" s="2075">
        <v>0</v>
      </c>
      <c r="BH347" s="2075">
        <v>100000</v>
      </c>
      <c r="BI347" s="2075">
        <v>30000</v>
      </c>
      <c r="BJ347" s="2206">
        <f t="shared" si="264"/>
        <v>130000</v>
      </c>
      <c r="BK347" s="2206">
        <f t="shared" si="265"/>
        <v>11180000</v>
      </c>
      <c r="BL347" s="2206">
        <f t="shared" si="266"/>
        <v>0</v>
      </c>
      <c r="BM347" s="2206">
        <f t="shared" si="267"/>
        <v>8600000</v>
      </c>
      <c r="BN347" s="2206">
        <f t="shared" si="268"/>
        <v>2580000</v>
      </c>
      <c r="BO347" s="2244">
        <v>86</v>
      </c>
      <c r="BP347" s="2075">
        <v>0</v>
      </c>
      <c r="BQ347" s="2075">
        <v>100000</v>
      </c>
      <c r="BR347" s="2075">
        <v>30000</v>
      </c>
      <c r="BS347" s="2206">
        <f t="shared" si="269"/>
        <v>130000</v>
      </c>
      <c r="BT347" s="2206">
        <f t="shared" si="270"/>
        <v>11180000</v>
      </c>
      <c r="BU347" s="2206">
        <f t="shared" si="271"/>
        <v>0</v>
      </c>
      <c r="BV347" s="2206">
        <f t="shared" si="272"/>
        <v>8600000</v>
      </c>
      <c r="BW347" s="2206">
        <f t="shared" si="273"/>
        <v>2580000</v>
      </c>
      <c r="BX347" s="2244">
        <f t="shared" si="235"/>
        <v>0</v>
      </c>
      <c r="BY347" s="2207">
        <f t="shared" si="236"/>
        <v>0</v>
      </c>
      <c r="BZ347" s="2211">
        <f t="shared" si="237"/>
        <v>-2.5160000000000053</v>
      </c>
      <c r="CA347" s="2212">
        <f t="shared" si="238"/>
        <v>-327080</v>
      </c>
      <c r="CB347" s="2083"/>
      <c r="CC347" s="2083"/>
      <c r="CD347" s="2237"/>
      <c r="CF347" s="2200"/>
    </row>
    <row r="348" spans="1:94" s="1974" customFormat="1" ht="18" customHeight="1" outlineLevel="1">
      <c r="A348" s="2235" t="s">
        <v>3622</v>
      </c>
      <c r="B348" s="2235" t="b">
        <v>1</v>
      </c>
      <c r="C348" s="2201"/>
      <c r="D348" s="2236" t="s">
        <v>3623</v>
      </c>
      <c r="E348" s="2243" t="s">
        <v>3624</v>
      </c>
      <c r="F348" s="2204" t="s">
        <v>444</v>
      </c>
      <c r="G348" s="2244">
        <v>61.6</v>
      </c>
      <c r="H348" s="2206">
        <v>17240</v>
      </c>
      <c r="I348" s="2206">
        <v>331160</v>
      </c>
      <c r="J348" s="2206">
        <v>110280</v>
      </c>
      <c r="K348" s="2206">
        <f t="shared" si="239"/>
        <v>458680</v>
      </c>
      <c r="L348" s="2206">
        <f t="shared" si="240"/>
        <v>28254688</v>
      </c>
      <c r="M348" s="2206">
        <f t="shared" si="241"/>
        <v>1061984</v>
      </c>
      <c r="N348" s="2206">
        <f t="shared" si="242"/>
        <v>20399456</v>
      </c>
      <c r="O348" s="2206">
        <f t="shared" si="243"/>
        <v>6793248</v>
      </c>
      <c r="P348" s="2244">
        <v>61.6</v>
      </c>
      <c r="Q348" s="2206">
        <v>17240</v>
      </c>
      <c r="R348" s="2206">
        <v>331160</v>
      </c>
      <c r="S348" s="2206">
        <v>110280</v>
      </c>
      <c r="T348" s="2206">
        <f t="shared" si="244"/>
        <v>458680</v>
      </c>
      <c r="U348" s="2206">
        <f t="shared" si="245"/>
        <v>28254688</v>
      </c>
      <c r="V348" s="2206">
        <f t="shared" si="246"/>
        <v>1061984</v>
      </c>
      <c r="W348" s="2206">
        <f t="shared" si="247"/>
        <v>20399456</v>
      </c>
      <c r="X348" s="2206">
        <f t="shared" si="248"/>
        <v>6793248</v>
      </c>
      <c r="Y348" s="2248">
        <f t="shared" si="230"/>
        <v>0</v>
      </c>
      <c r="Z348" s="2207">
        <f t="shared" si="231"/>
        <v>0</v>
      </c>
      <c r="AA348" s="2248">
        <v>64.811999999999998</v>
      </c>
      <c r="AB348" s="2206"/>
      <c r="AC348" s="2206">
        <v>500000</v>
      </c>
      <c r="AD348" s="2206">
        <v>60000</v>
      </c>
      <c r="AE348" s="2206">
        <f t="shared" si="249"/>
        <v>560000</v>
      </c>
      <c r="AF348" s="2206">
        <f t="shared" si="250"/>
        <v>36294720</v>
      </c>
      <c r="AG348" s="2206">
        <f t="shared" si="251"/>
        <v>0</v>
      </c>
      <c r="AH348" s="2206">
        <f t="shared" si="252"/>
        <v>32406000</v>
      </c>
      <c r="AI348" s="2207">
        <f t="shared" si="253"/>
        <v>3888720</v>
      </c>
      <c r="AJ348" s="2246">
        <v>61.6</v>
      </c>
      <c r="AK348" s="2075"/>
      <c r="AL348" s="2075">
        <v>500000</v>
      </c>
      <c r="AM348" s="2075">
        <v>60000</v>
      </c>
      <c r="AN348" s="2206">
        <f t="shared" si="254"/>
        <v>560000</v>
      </c>
      <c r="AO348" s="2206">
        <f t="shared" si="255"/>
        <v>34496000</v>
      </c>
      <c r="AP348" s="2206">
        <f t="shared" si="256"/>
        <v>0</v>
      </c>
      <c r="AQ348" s="2206">
        <f t="shared" si="257"/>
        <v>30800000</v>
      </c>
      <c r="AR348" s="2206">
        <f t="shared" si="258"/>
        <v>3696000</v>
      </c>
      <c r="AS348" s="2248">
        <v>61.6</v>
      </c>
      <c r="AT348" s="2075"/>
      <c r="AU348" s="2075">
        <v>500000</v>
      </c>
      <c r="AV348" s="2075">
        <v>60000</v>
      </c>
      <c r="AW348" s="2206">
        <f t="shared" si="259"/>
        <v>560000</v>
      </c>
      <c r="AX348" s="2206">
        <f t="shared" si="260"/>
        <v>34496000</v>
      </c>
      <c r="AY348" s="2206">
        <f t="shared" si="261"/>
        <v>0</v>
      </c>
      <c r="AZ348" s="2206">
        <f t="shared" si="262"/>
        <v>30800000</v>
      </c>
      <c r="BA348" s="2206">
        <f t="shared" si="263"/>
        <v>3696000</v>
      </c>
      <c r="BB348" s="2248">
        <f t="shared" si="232"/>
        <v>0</v>
      </c>
      <c r="BC348" s="2207">
        <f t="shared" si="233"/>
        <v>0</v>
      </c>
      <c r="BD348" s="2248">
        <f t="shared" si="234"/>
        <v>-3.2119999999999962</v>
      </c>
      <c r="BE348" s="2207">
        <f t="shared" si="229"/>
        <v>-1798720</v>
      </c>
      <c r="BF348" s="2246">
        <v>61.6</v>
      </c>
      <c r="BG348" s="2075">
        <v>0</v>
      </c>
      <c r="BH348" s="2075">
        <v>500000</v>
      </c>
      <c r="BI348" s="2075">
        <v>60000</v>
      </c>
      <c r="BJ348" s="2206">
        <f t="shared" si="264"/>
        <v>560000</v>
      </c>
      <c r="BK348" s="2206">
        <f t="shared" si="265"/>
        <v>34496000</v>
      </c>
      <c r="BL348" s="2206">
        <f t="shared" si="266"/>
        <v>0</v>
      </c>
      <c r="BM348" s="2206">
        <f t="shared" si="267"/>
        <v>30800000</v>
      </c>
      <c r="BN348" s="2206">
        <f t="shared" si="268"/>
        <v>3696000</v>
      </c>
      <c r="BO348" s="2248">
        <v>61.6</v>
      </c>
      <c r="BP348" s="2075">
        <v>0</v>
      </c>
      <c r="BQ348" s="2075">
        <v>500000</v>
      </c>
      <c r="BR348" s="2075">
        <v>60000</v>
      </c>
      <c r="BS348" s="2206">
        <f t="shared" si="269"/>
        <v>560000</v>
      </c>
      <c r="BT348" s="2206">
        <f t="shared" si="270"/>
        <v>34496000</v>
      </c>
      <c r="BU348" s="2206">
        <f t="shared" si="271"/>
        <v>0</v>
      </c>
      <c r="BV348" s="2206">
        <f t="shared" si="272"/>
        <v>30800000</v>
      </c>
      <c r="BW348" s="2206">
        <f t="shared" si="273"/>
        <v>3696000</v>
      </c>
      <c r="BX348" s="2248">
        <f t="shared" si="235"/>
        <v>0</v>
      </c>
      <c r="BY348" s="2207">
        <f t="shared" si="236"/>
        <v>0</v>
      </c>
      <c r="BZ348" s="2211">
        <f t="shared" si="237"/>
        <v>-3.2119999999999962</v>
      </c>
      <c r="CA348" s="2212">
        <f t="shared" si="238"/>
        <v>-1798720</v>
      </c>
      <c r="CB348" s="2083"/>
      <c r="CC348" s="2083"/>
      <c r="CD348" s="2237"/>
      <c r="CF348" s="2200"/>
    </row>
    <row r="349" spans="1:94" s="1974" customFormat="1" ht="18" customHeight="1" outlineLevel="1">
      <c r="A349" s="2235" t="s">
        <v>3625</v>
      </c>
      <c r="B349" s="2235" t="b">
        <v>1</v>
      </c>
      <c r="C349" s="2201"/>
      <c r="D349" s="2236" t="s">
        <v>3626</v>
      </c>
      <c r="E349" s="2243" t="s">
        <v>3627</v>
      </c>
      <c r="F349" s="2204" t="s">
        <v>444</v>
      </c>
      <c r="G349" s="2244">
        <v>86</v>
      </c>
      <c r="H349" s="2206"/>
      <c r="I349" s="2206">
        <v>74010</v>
      </c>
      <c r="J349" s="2206"/>
      <c r="K349" s="2206">
        <f t="shared" si="239"/>
        <v>74010</v>
      </c>
      <c r="L349" s="2206">
        <f t="shared" si="240"/>
        <v>6364860</v>
      </c>
      <c r="M349" s="2206">
        <f t="shared" si="241"/>
        <v>0</v>
      </c>
      <c r="N349" s="2206">
        <f t="shared" si="242"/>
        <v>6364860</v>
      </c>
      <c r="O349" s="2206">
        <f t="shared" si="243"/>
        <v>0</v>
      </c>
      <c r="P349" s="2244">
        <v>86</v>
      </c>
      <c r="Q349" s="2206"/>
      <c r="R349" s="2206">
        <v>74010</v>
      </c>
      <c r="S349" s="2206"/>
      <c r="T349" s="2206">
        <f t="shared" si="244"/>
        <v>74010</v>
      </c>
      <c r="U349" s="2206">
        <f t="shared" si="245"/>
        <v>6364860</v>
      </c>
      <c r="V349" s="2206">
        <f t="shared" si="246"/>
        <v>0</v>
      </c>
      <c r="W349" s="2206">
        <f t="shared" si="247"/>
        <v>6364860</v>
      </c>
      <c r="X349" s="2206">
        <f t="shared" si="248"/>
        <v>0</v>
      </c>
      <c r="Y349" s="2244">
        <f t="shared" si="230"/>
        <v>0</v>
      </c>
      <c r="Z349" s="2207">
        <f t="shared" si="231"/>
        <v>0</v>
      </c>
      <c r="AA349" s="2244">
        <v>88.516000000000005</v>
      </c>
      <c r="AB349" s="2206"/>
      <c r="AC349" s="2206">
        <v>150000</v>
      </c>
      <c r="AD349" s="2206">
        <v>80000</v>
      </c>
      <c r="AE349" s="2206">
        <f t="shared" si="249"/>
        <v>230000</v>
      </c>
      <c r="AF349" s="2206">
        <f t="shared" si="250"/>
        <v>20358680</v>
      </c>
      <c r="AG349" s="2206">
        <f t="shared" si="251"/>
        <v>0</v>
      </c>
      <c r="AH349" s="2206">
        <f t="shared" si="252"/>
        <v>13277400</v>
      </c>
      <c r="AI349" s="2207">
        <f t="shared" si="253"/>
        <v>7081280</v>
      </c>
      <c r="AJ349" s="2246">
        <v>86</v>
      </c>
      <c r="AK349" s="2075"/>
      <c r="AL349" s="2075">
        <v>150000</v>
      </c>
      <c r="AM349" s="2075">
        <v>80000</v>
      </c>
      <c r="AN349" s="2206">
        <f t="shared" si="254"/>
        <v>230000</v>
      </c>
      <c r="AO349" s="2206">
        <f t="shared" si="255"/>
        <v>19780000</v>
      </c>
      <c r="AP349" s="2206">
        <f t="shared" si="256"/>
        <v>0</v>
      </c>
      <c r="AQ349" s="2206">
        <f t="shared" si="257"/>
        <v>12900000</v>
      </c>
      <c r="AR349" s="2206">
        <f t="shared" si="258"/>
        <v>6880000</v>
      </c>
      <c r="AS349" s="2244">
        <v>86</v>
      </c>
      <c r="AT349" s="2075"/>
      <c r="AU349" s="2075">
        <v>150000</v>
      </c>
      <c r="AV349" s="2075">
        <v>80000</v>
      </c>
      <c r="AW349" s="2206">
        <f t="shared" si="259"/>
        <v>230000</v>
      </c>
      <c r="AX349" s="2206">
        <f t="shared" si="260"/>
        <v>19780000</v>
      </c>
      <c r="AY349" s="2206">
        <f t="shared" si="261"/>
        <v>0</v>
      </c>
      <c r="AZ349" s="2206">
        <f t="shared" si="262"/>
        <v>12900000</v>
      </c>
      <c r="BA349" s="2206">
        <f t="shared" si="263"/>
        <v>6880000</v>
      </c>
      <c r="BB349" s="2244">
        <f t="shared" si="232"/>
        <v>0</v>
      </c>
      <c r="BC349" s="2207">
        <f t="shared" si="233"/>
        <v>0</v>
      </c>
      <c r="BD349" s="2244">
        <f t="shared" si="234"/>
        <v>-2.5160000000000053</v>
      </c>
      <c r="BE349" s="2207">
        <f t="shared" si="229"/>
        <v>-578680</v>
      </c>
      <c r="BF349" s="2246">
        <v>86</v>
      </c>
      <c r="BG349" s="2075">
        <v>0</v>
      </c>
      <c r="BH349" s="2075">
        <v>150000</v>
      </c>
      <c r="BI349" s="2075">
        <v>80000</v>
      </c>
      <c r="BJ349" s="2206">
        <f t="shared" si="264"/>
        <v>230000</v>
      </c>
      <c r="BK349" s="2206">
        <f t="shared" si="265"/>
        <v>19780000</v>
      </c>
      <c r="BL349" s="2206">
        <f t="shared" si="266"/>
        <v>0</v>
      </c>
      <c r="BM349" s="2206">
        <f t="shared" si="267"/>
        <v>12900000</v>
      </c>
      <c r="BN349" s="2206">
        <f t="shared" si="268"/>
        <v>6880000</v>
      </c>
      <c r="BO349" s="2244">
        <v>86</v>
      </c>
      <c r="BP349" s="2075">
        <v>0</v>
      </c>
      <c r="BQ349" s="2075">
        <v>150000</v>
      </c>
      <c r="BR349" s="2075">
        <v>80000</v>
      </c>
      <c r="BS349" s="2206">
        <f t="shared" si="269"/>
        <v>230000</v>
      </c>
      <c r="BT349" s="2206">
        <f t="shared" si="270"/>
        <v>19780000</v>
      </c>
      <c r="BU349" s="2206">
        <f t="shared" si="271"/>
        <v>0</v>
      </c>
      <c r="BV349" s="2206">
        <f t="shared" si="272"/>
        <v>12900000</v>
      </c>
      <c r="BW349" s="2206">
        <f t="shared" si="273"/>
        <v>6880000</v>
      </c>
      <c r="BX349" s="2244">
        <f t="shared" si="235"/>
        <v>0</v>
      </c>
      <c r="BY349" s="2207">
        <f t="shared" si="236"/>
        <v>0</v>
      </c>
      <c r="BZ349" s="2211">
        <f t="shared" si="237"/>
        <v>-2.5160000000000053</v>
      </c>
      <c r="CA349" s="2212">
        <f t="shared" si="238"/>
        <v>-578680</v>
      </c>
      <c r="CB349" s="2083"/>
      <c r="CC349" s="2083"/>
      <c r="CD349" s="2237"/>
      <c r="CF349" s="2200"/>
    </row>
    <row r="350" spans="1:94" s="1974" customFormat="1" ht="18" customHeight="1" outlineLevel="1">
      <c r="A350" s="2235" t="s">
        <v>3628</v>
      </c>
      <c r="B350" s="2235" t="b">
        <v>1</v>
      </c>
      <c r="C350" s="2201"/>
      <c r="D350" s="2236" t="s">
        <v>3623</v>
      </c>
      <c r="E350" s="2243" t="s">
        <v>3629</v>
      </c>
      <c r="F350" s="2204" t="s">
        <v>444</v>
      </c>
      <c r="G350" s="2244">
        <v>24.4</v>
      </c>
      <c r="H350" s="2206"/>
      <c r="I350" s="2206">
        <v>504360</v>
      </c>
      <c r="J350" s="2206"/>
      <c r="K350" s="2206">
        <f t="shared" si="239"/>
        <v>504360</v>
      </c>
      <c r="L350" s="2206">
        <f t="shared" si="240"/>
        <v>12306384</v>
      </c>
      <c r="M350" s="2206">
        <f t="shared" si="241"/>
        <v>0</v>
      </c>
      <c r="N350" s="2206">
        <f t="shared" si="242"/>
        <v>12306384</v>
      </c>
      <c r="O350" s="2206">
        <f t="shared" si="243"/>
        <v>0</v>
      </c>
      <c r="P350" s="2244">
        <v>24.4</v>
      </c>
      <c r="Q350" s="2206"/>
      <c r="R350" s="2206">
        <v>504360</v>
      </c>
      <c r="S350" s="2206"/>
      <c r="T350" s="2206">
        <f t="shared" si="244"/>
        <v>504360</v>
      </c>
      <c r="U350" s="2206">
        <f t="shared" si="245"/>
        <v>12306384</v>
      </c>
      <c r="V350" s="2206">
        <f t="shared" si="246"/>
        <v>0</v>
      </c>
      <c r="W350" s="2206">
        <f t="shared" si="247"/>
        <v>12306384</v>
      </c>
      <c r="X350" s="2206">
        <f t="shared" si="248"/>
        <v>0</v>
      </c>
      <c r="Y350" s="2248">
        <f t="shared" si="230"/>
        <v>0</v>
      </c>
      <c r="Z350" s="2207">
        <f t="shared" si="231"/>
        <v>0</v>
      </c>
      <c r="AA350" s="2248">
        <v>23.704000000000001</v>
      </c>
      <c r="AB350" s="2206"/>
      <c r="AC350" s="2206">
        <v>200000</v>
      </c>
      <c r="AD350" s="2206">
        <v>300000</v>
      </c>
      <c r="AE350" s="2206">
        <f t="shared" si="249"/>
        <v>500000</v>
      </c>
      <c r="AF350" s="2206">
        <f t="shared" si="250"/>
        <v>11852000</v>
      </c>
      <c r="AG350" s="2206">
        <f t="shared" si="251"/>
        <v>0</v>
      </c>
      <c r="AH350" s="2206">
        <f t="shared" si="252"/>
        <v>4740800</v>
      </c>
      <c r="AI350" s="2207">
        <f t="shared" si="253"/>
        <v>7111200</v>
      </c>
      <c r="AJ350" s="2246">
        <v>24.4</v>
      </c>
      <c r="AK350" s="2075"/>
      <c r="AL350" s="2075">
        <v>200000</v>
      </c>
      <c r="AM350" s="2075">
        <v>300000</v>
      </c>
      <c r="AN350" s="2206">
        <f t="shared" si="254"/>
        <v>500000</v>
      </c>
      <c r="AO350" s="2206">
        <f t="shared" si="255"/>
        <v>12200000</v>
      </c>
      <c r="AP350" s="2206">
        <f t="shared" si="256"/>
        <v>0</v>
      </c>
      <c r="AQ350" s="2206">
        <f t="shared" si="257"/>
        <v>4880000</v>
      </c>
      <c r="AR350" s="2206">
        <f t="shared" si="258"/>
        <v>7320000</v>
      </c>
      <c r="AS350" s="2248">
        <v>24.4</v>
      </c>
      <c r="AT350" s="2075"/>
      <c r="AU350" s="2075">
        <v>200000</v>
      </c>
      <c r="AV350" s="2075">
        <v>300000</v>
      </c>
      <c r="AW350" s="2206">
        <f t="shared" si="259"/>
        <v>500000</v>
      </c>
      <c r="AX350" s="2206">
        <f t="shared" si="260"/>
        <v>12200000</v>
      </c>
      <c r="AY350" s="2206">
        <f t="shared" si="261"/>
        <v>0</v>
      </c>
      <c r="AZ350" s="2206">
        <f t="shared" si="262"/>
        <v>4880000</v>
      </c>
      <c r="BA350" s="2206">
        <f t="shared" si="263"/>
        <v>7320000</v>
      </c>
      <c r="BB350" s="2248">
        <f t="shared" si="232"/>
        <v>0</v>
      </c>
      <c r="BC350" s="2207">
        <f t="shared" si="233"/>
        <v>0</v>
      </c>
      <c r="BD350" s="2248">
        <f t="shared" si="234"/>
        <v>0.69599999999999795</v>
      </c>
      <c r="BE350" s="2207">
        <f t="shared" si="229"/>
        <v>348000</v>
      </c>
      <c r="BF350" s="2246">
        <v>24.4</v>
      </c>
      <c r="BG350" s="2075">
        <v>0</v>
      </c>
      <c r="BH350" s="2075">
        <v>200000</v>
      </c>
      <c r="BI350" s="2075">
        <v>300000</v>
      </c>
      <c r="BJ350" s="2206">
        <f t="shared" si="264"/>
        <v>500000</v>
      </c>
      <c r="BK350" s="2206">
        <f t="shared" si="265"/>
        <v>12200000</v>
      </c>
      <c r="BL350" s="2206">
        <f t="shared" si="266"/>
        <v>0</v>
      </c>
      <c r="BM350" s="2206">
        <f t="shared" si="267"/>
        <v>4880000</v>
      </c>
      <c r="BN350" s="2206">
        <f t="shared" si="268"/>
        <v>7320000</v>
      </c>
      <c r="BO350" s="2248">
        <v>24.4</v>
      </c>
      <c r="BP350" s="2075">
        <v>0</v>
      </c>
      <c r="BQ350" s="2075">
        <v>200000</v>
      </c>
      <c r="BR350" s="2075">
        <v>300000</v>
      </c>
      <c r="BS350" s="2206">
        <f t="shared" si="269"/>
        <v>500000</v>
      </c>
      <c r="BT350" s="2206">
        <f t="shared" si="270"/>
        <v>12200000</v>
      </c>
      <c r="BU350" s="2206">
        <f t="shared" si="271"/>
        <v>0</v>
      </c>
      <c r="BV350" s="2206">
        <f t="shared" si="272"/>
        <v>4880000</v>
      </c>
      <c r="BW350" s="2206">
        <f t="shared" si="273"/>
        <v>7320000</v>
      </c>
      <c r="BX350" s="2248">
        <f t="shared" si="235"/>
        <v>0</v>
      </c>
      <c r="BY350" s="2207">
        <f t="shared" si="236"/>
        <v>0</v>
      </c>
      <c r="BZ350" s="2211">
        <f t="shared" si="237"/>
        <v>0.69599999999999795</v>
      </c>
      <c r="CA350" s="2212">
        <f t="shared" si="238"/>
        <v>348000</v>
      </c>
      <c r="CB350" s="2083"/>
      <c r="CC350" s="2083"/>
      <c r="CD350" s="2237"/>
      <c r="CF350" s="2200"/>
    </row>
    <row r="351" spans="1:94" s="1974" customFormat="1" ht="18" customHeight="1" outlineLevel="1">
      <c r="A351" s="2235" t="s">
        <v>3630</v>
      </c>
      <c r="B351" s="2235" t="b">
        <v>1</v>
      </c>
      <c r="C351" s="2201"/>
      <c r="D351" s="2236" t="s">
        <v>3631</v>
      </c>
      <c r="E351" s="2243" t="s">
        <v>3632</v>
      </c>
      <c r="F351" s="2204" t="s">
        <v>3422</v>
      </c>
      <c r="G351" s="2244">
        <v>6</v>
      </c>
      <c r="H351" s="2206">
        <v>27150</v>
      </c>
      <c r="I351" s="2206">
        <v>149510</v>
      </c>
      <c r="J351" s="2206">
        <v>175560</v>
      </c>
      <c r="K351" s="2206">
        <f t="shared" si="239"/>
        <v>352220</v>
      </c>
      <c r="L351" s="2206">
        <f t="shared" si="240"/>
        <v>2113320</v>
      </c>
      <c r="M351" s="2206">
        <f t="shared" si="241"/>
        <v>162900</v>
      </c>
      <c r="N351" s="2206">
        <f t="shared" si="242"/>
        <v>897060</v>
      </c>
      <c r="O351" s="2206">
        <f t="shared" si="243"/>
        <v>1053360</v>
      </c>
      <c r="P351" s="2244">
        <v>6</v>
      </c>
      <c r="Q351" s="2206">
        <v>27150</v>
      </c>
      <c r="R351" s="2206">
        <v>149510</v>
      </c>
      <c r="S351" s="2206">
        <v>175560</v>
      </c>
      <c r="T351" s="2206">
        <f t="shared" si="244"/>
        <v>352220</v>
      </c>
      <c r="U351" s="2206">
        <f t="shared" si="245"/>
        <v>2113320</v>
      </c>
      <c r="V351" s="2206">
        <f t="shared" si="246"/>
        <v>162900</v>
      </c>
      <c r="W351" s="2206">
        <f t="shared" si="247"/>
        <v>897060</v>
      </c>
      <c r="X351" s="2206">
        <f t="shared" si="248"/>
        <v>1053360</v>
      </c>
      <c r="Y351" s="2244">
        <f t="shared" si="230"/>
        <v>0</v>
      </c>
      <c r="Z351" s="2207">
        <f t="shared" si="231"/>
        <v>0</v>
      </c>
      <c r="AA351" s="2244">
        <v>6</v>
      </c>
      <c r="AB351" s="2206"/>
      <c r="AC351" s="2206"/>
      <c r="AD351" s="2206"/>
      <c r="AE351" s="2206">
        <f t="shared" si="249"/>
        <v>0</v>
      </c>
      <c r="AF351" s="2206">
        <f t="shared" si="250"/>
        <v>0</v>
      </c>
      <c r="AG351" s="2206">
        <f t="shared" si="251"/>
        <v>0</v>
      </c>
      <c r="AH351" s="2206">
        <f t="shared" si="252"/>
        <v>0</v>
      </c>
      <c r="AI351" s="2207">
        <f t="shared" si="253"/>
        <v>0</v>
      </c>
      <c r="AJ351" s="2246">
        <v>6</v>
      </c>
      <c r="AK351" s="2075"/>
      <c r="AL351" s="2075"/>
      <c r="AM351" s="2075"/>
      <c r="AN351" s="2206">
        <f t="shared" si="254"/>
        <v>0</v>
      </c>
      <c r="AO351" s="2206">
        <f t="shared" si="255"/>
        <v>0</v>
      </c>
      <c r="AP351" s="2206">
        <f t="shared" si="256"/>
        <v>0</v>
      </c>
      <c r="AQ351" s="2206">
        <f t="shared" si="257"/>
        <v>0</v>
      </c>
      <c r="AR351" s="2206">
        <f t="shared" si="258"/>
        <v>0</v>
      </c>
      <c r="AS351" s="2244">
        <v>6</v>
      </c>
      <c r="AT351" s="2075"/>
      <c r="AU351" s="2075"/>
      <c r="AV351" s="2075"/>
      <c r="AW351" s="2206">
        <f t="shared" si="259"/>
        <v>0</v>
      </c>
      <c r="AX351" s="2206">
        <f t="shared" si="260"/>
        <v>0</v>
      </c>
      <c r="AY351" s="2206">
        <f t="shared" si="261"/>
        <v>0</v>
      </c>
      <c r="AZ351" s="2206">
        <f t="shared" si="262"/>
        <v>0</v>
      </c>
      <c r="BA351" s="2206">
        <f t="shared" si="263"/>
        <v>0</v>
      </c>
      <c r="BB351" s="2244">
        <f t="shared" si="232"/>
        <v>0</v>
      </c>
      <c r="BC351" s="2207">
        <f t="shared" si="233"/>
        <v>0</v>
      </c>
      <c r="BD351" s="2244">
        <f t="shared" si="234"/>
        <v>0</v>
      </c>
      <c r="BE351" s="2207">
        <f t="shared" ref="BE351:BE414" si="274">+AX351-AF351</f>
        <v>0</v>
      </c>
      <c r="BF351" s="2246">
        <v>6</v>
      </c>
      <c r="BG351" s="2075">
        <v>0</v>
      </c>
      <c r="BH351" s="2075">
        <v>0</v>
      </c>
      <c r="BI351" s="2075">
        <v>0</v>
      </c>
      <c r="BJ351" s="2206">
        <f t="shared" si="264"/>
        <v>0</v>
      </c>
      <c r="BK351" s="2206">
        <f t="shared" si="265"/>
        <v>0</v>
      </c>
      <c r="BL351" s="2206">
        <f t="shared" si="266"/>
        <v>0</v>
      </c>
      <c r="BM351" s="2206">
        <f t="shared" si="267"/>
        <v>0</v>
      </c>
      <c r="BN351" s="2206">
        <f t="shared" si="268"/>
        <v>0</v>
      </c>
      <c r="BO351" s="2244">
        <v>6</v>
      </c>
      <c r="BP351" s="2075">
        <v>0</v>
      </c>
      <c r="BQ351" s="2075">
        <v>0</v>
      </c>
      <c r="BR351" s="2075">
        <v>0</v>
      </c>
      <c r="BS351" s="2206">
        <f t="shared" si="269"/>
        <v>0</v>
      </c>
      <c r="BT351" s="2206">
        <f t="shared" si="270"/>
        <v>0</v>
      </c>
      <c r="BU351" s="2206">
        <f t="shared" si="271"/>
        <v>0</v>
      </c>
      <c r="BV351" s="2206">
        <f t="shared" si="272"/>
        <v>0</v>
      </c>
      <c r="BW351" s="2206">
        <f t="shared" si="273"/>
        <v>0</v>
      </c>
      <c r="BX351" s="2244">
        <f t="shared" si="235"/>
        <v>0</v>
      </c>
      <c r="BY351" s="2207">
        <f t="shared" si="236"/>
        <v>0</v>
      </c>
      <c r="BZ351" s="2211">
        <f t="shared" si="237"/>
        <v>0</v>
      </c>
      <c r="CA351" s="2212">
        <f t="shared" si="238"/>
        <v>0</v>
      </c>
      <c r="CB351" s="2083"/>
      <c r="CC351" s="2083"/>
      <c r="CD351" s="2237"/>
      <c r="CF351" s="2200"/>
    </row>
    <row r="352" spans="1:94" s="1974" customFormat="1" ht="18" customHeight="1" outlineLevel="1">
      <c r="A352" s="2250" t="s">
        <v>3633</v>
      </c>
      <c r="B352" s="2250" t="b">
        <v>1</v>
      </c>
      <c r="C352" s="2201"/>
      <c r="D352" s="2236" t="s">
        <v>3634</v>
      </c>
      <c r="E352" s="2243" t="s">
        <v>3635</v>
      </c>
      <c r="F352" s="2204" t="s">
        <v>154</v>
      </c>
      <c r="G352" s="2244">
        <v>1</v>
      </c>
      <c r="H352" s="2251">
        <v>547703</v>
      </c>
      <c r="I352" s="2251">
        <v>4106775</v>
      </c>
      <c r="J352" s="2251">
        <v>22083</v>
      </c>
      <c r="K352" s="2206">
        <f t="shared" si="239"/>
        <v>4676561</v>
      </c>
      <c r="L352" s="2206">
        <f t="shared" si="240"/>
        <v>4676561</v>
      </c>
      <c r="M352" s="2251">
        <f t="shared" si="241"/>
        <v>547703</v>
      </c>
      <c r="N352" s="2251">
        <f t="shared" si="242"/>
        <v>4106775</v>
      </c>
      <c r="O352" s="2251">
        <f t="shared" si="243"/>
        <v>22083</v>
      </c>
      <c r="P352" s="2244">
        <v>1</v>
      </c>
      <c r="Q352" s="2206">
        <v>547703</v>
      </c>
      <c r="R352" s="2206">
        <v>4106775</v>
      </c>
      <c r="S352" s="2206">
        <v>22083</v>
      </c>
      <c r="T352" s="2206">
        <f t="shared" si="244"/>
        <v>4676561</v>
      </c>
      <c r="U352" s="2206">
        <f t="shared" si="245"/>
        <v>4676561</v>
      </c>
      <c r="V352" s="2206">
        <f t="shared" si="246"/>
        <v>547703</v>
      </c>
      <c r="W352" s="2206">
        <f t="shared" si="247"/>
        <v>4106775</v>
      </c>
      <c r="X352" s="2206">
        <f t="shared" si="248"/>
        <v>22083</v>
      </c>
      <c r="Y352" s="2244">
        <f t="shared" si="230"/>
        <v>0</v>
      </c>
      <c r="Z352" s="2207">
        <f t="shared" si="231"/>
        <v>0</v>
      </c>
      <c r="AA352" s="2244"/>
      <c r="AB352" s="2206"/>
      <c r="AC352" s="2206"/>
      <c r="AD352" s="2206"/>
      <c r="AE352" s="2206">
        <f t="shared" si="249"/>
        <v>0</v>
      </c>
      <c r="AF352" s="2206">
        <f t="shared" si="250"/>
        <v>0</v>
      </c>
      <c r="AG352" s="2206">
        <f t="shared" si="251"/>
        <v>0</v>
      </c>
      <c r="AH352" s="2206">
        <f t="shared" si="252"/>
        <v>0</v>
      </c>
      <c r="AI352" s="2207">
        <f t="shared" si="253"/>
        <v>0</v>
      </c>
      <c r="AJ352" s="2246">
        <v>1</v>
      </c>
      <c r="AK352" s="2075">
        <v>547703</v>
      </c>
      <c r="AL352" s="2075">
        <v>4616015</v>
      </c>
      <c r="AM352" s="2075">
        <v>22083</v>
      </c>
      <c r="AN352" s="2206">
        <f t="shared" si="254"/>
        <v>5185801</v>
      </c>
      <c r="AO352" s="2206">
        <f t="shared" si="255"/>
        <v>5185801</v>
      </c>
      <c r="AP352" s="2206">
        <f t="shared" si="256"/>
        <v>547703</v>
      </c>
      <c r="AQ352" s="2206">
        <f t="shared" si="257"/>
        <v>4616015</v>
      </c>
      <c r="AR352" s="2206">
        <f t="shared" si="258"/>
        <v>22083</v>
      </c>
      <c r="AS352" s="2244">
        <v>1</v>
      </c>
      <c r="AT352" s="2075">
        <v>547703</v>
      </c>
      <c r="AU352" s="2075">
        <v>4616015</v>
      </c>
      <c r="AV352" s="2075">
        <v>22083</v>
      </c>
      <c r="AW352" s="2206">
        <f t="shared" si="259"/>
        <v>5185801</v>
      </c>
      <c r="AX352" s="2206">
        <f t="shared" si="260"/>
        <v>5185801</v>
      </c>
      <c r="AY352" s="2251">
        <f t="shared" si="261"/>
        <v>547703</v>
      </c>
      <c r="AZ352" s="2251">
        <f t="shared" si="262"/>
        <v>4616015</v>
      </c>
      <c r="BA352" s="2251">
        <f t="shared" si="263"/>
        <v>22083</v>
      </c>
      <c r="BB352" s="2244">
        <f t="shared" si="232"/>
        <v>0</v>
      </c>
      <c r="BC352" s="2207">
        <f t="shared" si="233"/>
        <v>0</v>
      </c>
      <c r="BD352" s="2244">
        <f t="shared" si="234"/>
        <v>1</v>
      </c>
      <c r="BE352" s="2207">
        <f t="shared" si="274"/>
        <v>5185801</v>
      </c>
      <c r="BF352" s="2246">
        <v>1</v>
      </c>
      <c r="BG352" s="2075">
        <v>547703</v>
      </c>
      <c r="BH352" s="2075">
        <v>4616015</v>
      </c>
      <c r="BI352" s="2075">
        <v>22083</v>
      </c>
      <c r="BJ352" s="2206">
        <f t="shared" si="264"/>
        <v>5185801</v>
      </c>
      <c r="BK352" s="2206">
        <f t="shared" si="265"/>
        <v>5185801</v>
      </c>
      <c r="BL352" s="2206">
        <f t="shared" si="266"/>
        <v>547703</v>
      </c>
      <c r="BM352" s="2206">
        <f t="shared" si="267"/>
        <v>4616015</v>
      </c>
      <c r="BN352" s="2206">
        <f t="shared" si="268"/>
        <v>22083</v>
      </c>
      <c r="BO352" s="2244">
        <v>1</v>
      </c>
      <c r="BP352" s="2075">
        <v>547703</v>
      </c>
      <c r="BQ352" s="2075">
        <v>4616015</v>
      </c>
      <c r="BR352" s="2075">
        <v>22083</v>
      </c>
      <c r="BS352" s="2206">
        <f t="shared" si="269"/>
        <v>5185801</v>
      </c>
      <c r="BT352" s="2206">
        <f t="shared" si="270"/>
        <v>5185801</v>
      </c>
      <c r="BU352" s="2206">
        <f t="shared" si="271"/>
        <v>547703</v>
      </c>
      <c r="BV352" s="2206">
        <f t="shared" si="272"/>
        <v>4616015</v>
      </c>
      <c r="BW352" s="2206">
        <f t="shared" si="273"/>
        <v>22083</v>
      </c>
      <c r="BX352" s="2244">
        <f t="shared" si="235"/>
        <v>0</v>
      </c>
      <c r="BY352" s="2207">
        <f t="shared" si="236"/>
        <v>0</v>
      </c>
      <c r="BZ352" s="2211">
        <f t="shared" si="237"/>
        <v>1</v>
      </c>
      <c r="CA352" s="2212">
        <f t="shared" si="238"/>
        <v>5185801</v>
      </c>
      <c r="CB352" s="2083"/>
      <c r="CC352" s="2083"/>
      <c r="CD352" s="2237"/>
      <c r="CF352" s="2200"/>
      <c r="CJ352" s="1975"/>
      <c r="CK352" s="1975"/>
      <c r="CL352" s="1975"/>
      <c r="CM352" s="1975"/>
      <c r="CN352" s="1975"/>
      <c r="CO352" s="1975"/>
      <c r="CP352" s="1975"/>
    </row>
    <row r="353" spans="1:94" s="1974" customFormat="1" ht="18" customHeight="1" outlineLevel="1">
      <c r="B353" s="2235"/>
      <c r="C353" s="2201"/>
      <c r="D353" s="2232" t="s">
        <v>3636</v>
      </c>
      <c r="E353" s="2243"/>
      <c r="F353" s="2204"/>
      <c r="G353" s="2244"/>
      <c r="H353" s="2206"/>
      <c r="I353" s="2206"/>
      <c r="J353" s="2206"/>
      <c r="K353" s="2206">
        <f t="shared" si="239"/>
        <v>0</v>
      </c>
      <c r="L353" s="2206">
        <f t="shared" si="240"/>
        <v>0</v>
      </c>
      <c r="M353" s="2206">
        <f t="shared" si="241"/>
        <v>0</v>
      </c>
      <c r="N353" s="2206">
        <f t="shared" si="242"/>
        <v>0</v>
      </c>
      <c r="O353" s="2206">
        <f t="shared" si="243"/>
        <v>0</v>
      </c>
      <c r="P353" s="2244"/>
      <c r="Q353" s="2206"/>
      <c r="R353" s="2206"/>
      <c r="S353" s="2206"/>
      <c r="T353" s="2206">
        <f t="shared" si="244"/>
        <v>0</v>
      </c>
      <c r="U353" s="2206">
        <f t="shared" si="245"/>
        <v>0</v>
      </c>
      <c r="V353" s="2206">
        <f t="shared" si="246"/>
        <v>0</v>
      </c>
      <c r="W353" s="2206">
        <f t="shared" si="247"/>
        <v>0</v>
      </c>
      <c r="X353" s="2206">
        <f t="shared" si="248"/>
        <v>0</v>
      </c>
      <c r="Y353" s="2244">
        <f t="shared" si="230"/>
        <v>0</v>
      </c>
      <c r="Z353" s="2207">
        <f t="shared" si="231"/>
        <v>0</v>
      </c>
      <c r="AA353" s="2244">
        <v>0</v>
      </c>
      <c r="AB353" s="2206"/>
      <c r="AC353" s="2206"/>
      <c r="AD353" s="2206"/>
      <c r="AE353" s="2206">
        <f t="shared" si="249"/>
        <v>0</v>
      </c>
      <c r="AF353" s="2206">
        <f t="shared" si="250"/>
        <v>0</v>
      </c>
      <c r="AG353" s="2206">
        <f t="shared" si="251"/>
        <v>0</v>
      </c>
      <c r="AH353" s="2206">
        <f t="shared" si="252"/>
        <v>0</v>
      </c>
      <c r="AI353" s="2207">
        <f t="shared" si="253"/>
        <v>0</v>
      </c>
      <c r="AJ353" s="2246">
        <v>0</v>
      </c>
      <c r="AK353" s="2075"/>
      <c r="AL353" s="2075"/>
      <c r="AM353" s="2075"/>
      <c r="AN353" s="2206">
        <f t="shared" si="254"/>
        <v>0</v>
      </c>
      <c r="AO353" s="2206">
        <f t="shared" si="255"/>
        <v>0</v>
      </c>
      <c r="AP353" s="2206">
        <f t="shared" si="256"/>
        <v>0</v>
      </c>
      <c r="AQ353" s="2206">
        <f t="shared" si="257"/>
        <v>0</v>
      </c>
      <c r="AR353" s="2206">
        <f t="shared" si="258"/>
        <v>0</v>
      </c>
      <c r="AS353" s="2244">
        <v>0</v>
      </c>
      <c r="AT353" s="2075"/>
      <c r="AU353" s="2075"/>
      <c r="AV353" s="2075"/>
      <c r="AW353" s="2206">
        <f t="shared" si="259"/>
        <v>0</v>
      </c>
      <c r="AX353" s="2206">
        <f t="shared" si="260"/>
        <v>0</v>
      </c>
      <c r="AY353" s="2206">
        <f t="shared" si="261"/>
        <v>0</v>
      </c>
      <c r="AZ353" s="2206">
        <f t="shared" si="262"/>
        <v>0</v>
      </c>
      <c r="BA353" s="2206">
        <f t="shared" si="263"/>
        <v>0</v>
      </c>
      <c r="BB353" s="2244">
        <f t="shared" si="232"/>
        <v>0</v>
      </c>
      <c r="BC353" s="2207">
        <f t="shared" si="233"/>
        <v>0</v>
      </c>
      <c r="BD353" s="2244">
        <f t="shared" si="234"/>
        <v>0</v>
      </c>
      <c r="BE353" s="2207">
        <f t="shared" si="274"/>
        <v>0</v>
      </c>
      <c r="BF353" s="2246">
        <v>0</v>
      </c>
      <c r="BG353" s="2075">
        <v>0</v>
      </c>
      <c r="BH353" s="2075">
        <v>0</v>
      </c>
      <c r="BI353" s="2075">
        <v>0</v>
      </c>
      <c r="BJ353" s="2206">
        <f t="shared" si="264"/>
        <v>0</v>
      </c>
      <c r="BK353" s="2206">
        <f t="shared" si="265"/>
        <v>0</v>
      </c>
      <c r="BL353" s="2206">
        <f t="shared" si="266"/>
        <v>0</v>
      </c>
      <c r="BM353" s="2206">
        <f t="shared" si="267"/>
        <v>0</v>
      </c>
      <c r="BN353" s="2206">
        <f t="shared" si="268"/>
        <v>0</v>
      </c>
      <c r="BO353" s="2244">
        <v>0</v>
      </c>
      <c r="BP353" s="2075">
        <v>0</v>
      </c>
      <c r="BQ353" s="2075">
        <v>0</v>
      </c>
      <c r="BR353" s="2075">
        <v>0</v>
      </c>
      <c r="BS353" s="2206">
        <f t="shared" si="269"/>
        <v>0</v>
      </c>
      <c r="BT353" s="2206">
        <f t="shared" si="270"/>
        <v>0</v>
      </c>
      <c r="BU353" s="2206">
        <f t="shared" si="271"/>
        <v>0</v>
      </c>
      <c r="BV353" s="2206">
        <f t="shared" si="272"/>
        <v>0</v>
      </c>
      <c r="BW353" s="2206">
        <f t="shared" si="273"/>
        <v>0</v>
      </c>
      <c r="BX353" s="2244">
        <f t="shared" si="235"/>
        <v>0</v>
      </c>
      <c r="BY353" s="2207">
        <f t="shared" si="236"/>
        <v>0</v>
      </c>
      <c r="BZ353" s="2211">
        <f t="shared" si="237"/>
        <v>0</v>
      </c>
      <c r="CA353" s="2212">
        <f t="shared" si="238"/>
        <v>0</v>
      </c>
      <c r="CB353" s="2083"/>
      <c r="CC353" s="2083"/>
      <c r="CD353" s="2237"/>
      <c r="CF353" s="2200"/>
    </row>
    <row r="354" spans="1:94" s="1974" customFormat="1" ht="18" customHeight="1" outlineLevel="1">
      <c r="A354" s="2235" t="s">
        <v>3637</v>
      </c>
      <c r="B354" s="2235" t="b">
        <v>1</v>
      </c>
      <c r="C354" s="2201"/>
      <c r="D354" s="2236" t="s">
        <v>3638</v>
      </c>
      <c r="E354" s="2243" t="s">
        <v>3639</v>
      </c>
      <c r="F354" s="2204" t="s">
        <v>154</v>
      </c>
      <c r="G354" s="2244">
        <v>2</v>
      </c>
      <c r="H354" s="2206">
        <v>7060</v>
      </c>
      <c r="I354" s="2206">
        <v>132710</v>
      </c>
      <c r="J354" s="2206">
        <v>20</v>
      </c>
      <c r="K354" s="2206">
        <f t="shared" si="239"/>
        <v>139790</v>
      </c>
      <c r="L354" s="2206">
        <f t="shared" si="240"/>
        <v>279580</v>
      </c>
      <c r="M354" s="2206">
        <f t="shared" si="241"/>
        <v>14120</v>
      </c>
      <c r="N354" s="2206">
        <f t="shared" si="242"/>
        <v>265420</v>
      </c>
      <c r="O354" s="2206">
        <f t="shared" si="243"/>
        <v>40</v>
      </c>
      <c r="P354" s="2244">
        <v>2</v>
      </c>
      <c r="Q354" s="2206">
        <v>7060</v>
      </c>
      <c r="R354" s="2206">
        <v>132710</v>
      </c>
      <c r="S354" s="2206">
        <v>20</v>
      </c>
      <c r="T354" s="2206">
        <f t="shared" si="244"/>
        <v>139790</v>
      </c>
      <c r="U354" s="2206">
        <f t="shared" si="245"/>
        <v>279580</v>
      </c>
      <c r="V354" s="2206">
        <f t="shared" si="246"/>
        <v>14120</v>
      </c>
      <c r="W354" s="2206">
        <f t="shared" si="247"/>
        <v>265420</v>
      </c>
      <c r="X354" s="2206">
        <f t="shared" si="248"/>
        <v>40</v>
      </c>
      <c r="Y354" s="2244">
        <f t="shared" si="230"/>
        <v>0</v>
      </c>
      <c r="Z354" s="2207">
        <f t="shared" si="231"/>
        <v>0</v>
      </c>
      <c r="AA354" s="2244">
        <v>2</v>
      </c>
      <c r="AB354" s="2206">
        <v>150000</v>
      </c>
      <c r="AC354" s="2206"/>
      <c r="AD354" s="2206">
        <v>20000</v>
      </c>
      <c r="AE354" s="2206">
        <f t="shared" si="249"/>
        <v>170000</v>
      </c>
      <c r="AF354" s="2206">
        <f t="shared" si="250"/>
        <v>340000</v>
      </c>
      <c r="AG354" s="2206">
        <f t="shared" si="251"/>
        <v>300000</v>
      </c>
      <c r="AH354" s="2206">
        <f t="shared" si="252"/>
        <v>0</v>
      </c>
      <c r="AI354" s="2207">
        <f t="shared" si="253"/>
        <v>40000</v>
      </c>
      <c r="AJ354" s="2246">
        <v>2</v>
      </c>
      <c r="AK354" s="2075">
        <v>150000</v>
      </c>
      <c r="AL354" s="2075"/>
      <c r="AM354" s="2075">
        <v>20000</v>
      </c>
      <c r="AN354" s="2206">
        <f t="shared" si="254"/>
        <v>170000</v>
      </c>
      <c r="AO354" s="2206">
        <f t="shared" si="255"/>
        <v>340000</v>
      </c>
      <c r="AP354" s="2206">
        <f t="shared" si="256"/>
        <v>300000</v>
      </c>
      <c r="AQ354" s="2206">
        <f t="shared" si="257"/>
        <v>0</v>
      </c>
      <c r="AR354" s="2206">
        <f t="shared" si="258"/>
        <v>40000</v>
      </c>
      <c r="AS354" s="2244">
        <v>2</v>
      </c>
      <c r="AT354" s="2075">
        <v>150000</v>
      </c>
      <c r="AU354" s="2075"/>
      <c r="AV354" s="2075">
        <v>20000</v>
      </c>
      <c r="AW354" s="2206">
        <f t="shared" si="259"/>
        <v>170000</v>
      </c>
      <c r="AX354" s="2206">
        <f t="shared" si="260"/>
        <v>340000</v>
      </c>
      <c r="AY354" s="2206">
        <f t="shared" si="261"/>
        <v>300000</v>
      </c>
      <c r="AZ354" s="2206">
        <f t="shared" si="262"/>
        <v>0</v>
      </c>
      <c r="BA354" s="2206">
        <f t="shared" si="263"/>
        <v>40000</v>
      </c>
      <c r="BB354" s="2244">
        <f t="shared" si="232"/>
        <v>0</v>
      </c>
      <c r="BC354" s="2207">
        <f t="shared" si="233"/>
        <v>0</v>
      </c>
      <c r="BD354" s="2244">
        <f t="shared" si="234"/>
        <v>0</v>
      </c>
      <c r="BE354" s="2207">
        <f t="shared" si="274"/>
        <v>0</v>
      </c>
      <c r="BF354" s="2246">
        <v>2</v>
      </c>
      <c r="BG354" s="2075">
        <v>150000</v>
      </c>
      <c r="BH354" s="2075">
        <v>0</v>
      </c>
      <c r="BI354" s="2075">
        <v>20000</v>
      </c>
      <c r="BJ354" s="2206">
        <f t="shared" si="264"/>
        <v>170000</v>
      </c>
      <c r="BK354" s="2206">
        <f t="shared" si="265"/>
        <v>340000</v>
      </c>
      <c r="BL354" s="2206">
        <f t="shared" si="266"/>
        <v>300000</v>
      </c>
      <c r="BM354" s="2206">
        <f t="shared" si="267"/>
        <v>0</v>
      </c>
      <c r="BN354" s="2206">
        <f t="shared" si="268"/>
        <v>40000</v>
      </c>
      <c r="BO354" s="2244">
        <v>2</v>
      </c>
      <c r="BP354" s="2075">
        <v>150000</v>
      </c>
      <c r="BQ354" s="2075">
        <v>0</v>
      </c>
      <c r="BR354" s="2075">
        <v>20000</v>
      </c>
      <c r="BS354" s="2206">
        <f t="shared" si="269"/>
        <v>170000</v>
      </c>
      <c r="BT354" s="2206">
        <f t="shared" si="270"/>
        <v>340000</v>
      </c>
      <c r="BU354" s="2206">
        <f t="shared" si="271"/>
        <v>300000</v>
      </c>
      <c r="BV354" s="2206">
        <f t="shared" si="272"/>
        <v>0</v>
      </c>
      <c r="BW354" s="2206">
        <f t="shared" si="273"/>
        <v>40000</v>
      </c>
      <c r="BX354" s="2244">
        <f t="shared" si="235"/>
        <v>0</v>
      </c>
      <c r="BY354" s="2207">
        <f t="shared" si="236"/>
        <v>0</v>
      </c>
      <c r="BZ354" s="2211">
        <f t="shared" si="237"/>
        <v>0</v>
      </c>
      <c r="CA354" s="2212">
        <f t="shared" si="238"/>
        <v>0</v>
      </c>
      <c r="CB354" s="2083"/>
      <c r="CC354" s="2083"/>
      <c r="CD354" s="2237"/>
      <c r="CF354" s="2200"/>
    </row>
    <row r="355" spans="1:94" s="1974" customFormat="1" ht="18" customHeight="1" outlineLevel="1">
      <c r="A355" s="2250" t="s">
        <v>3640</v>
      </c>
      <c r="B355" s="2250" t="b">
        <v>1</v>
      </c>
      <c r="C355" s="2201"/>
      <c r="D355" s="2236" t="s">
        <v>3638</v>
      </c>
      <c r="E355" s="2243" t="s">
        <v>3641</v>
      </c>
      <c r="F355" s="2204" t="s">
        <v>154</v>
      </c>
      <c r="G355" s="2244">
        <v>14</v>
      </c>
      <c r="H355" s="2251">
        <v>355130</v>
      </c>
      <c r="I355" s="2251"/>
      <c r="J355" s="2251"/>
      <c r="K355" s="2206">
        <f t="shared" si="239"/>
        <v>355130</v>
      </c>
      <c r="L355" s="2206">
        <f t="shared" si="240"/>
        <v>4971820</v>
      </c>
      <c r="M355" s="2251">
        <f t="shared" si="241"/>
        <v>4971820</v>
      </c>
      <c r="N355" s="2251">
        <f t="shared" si="242"/>
        <v>0</v>
      </c>
      <c r="O355" s="2251">
        <f t="shared" si="243"/>
        <v>0</v>
      </c>
      <c r="P355" s="2244">
        <v>14</v>
      </c>
      <c r="Q355" s="2206">
        <v>355130</v>
      </c>
      <c r="R355" s="2206"/>
      <c r="S355" s="2206"/>
      <c r="T355" s="2206">
        <f t="shared" si="244"/>
        <v>355130</v>
      </c>
      <c r="U355" s="2206">
        <f t="shared" si="245"/>
        <v>4971820</v>
      </c>
      <c r="V355" s="2206">
        <f t="shared" si="246"/>
        <v>4971820</v>
      </c>
      <c r="W355" s="2206">
        <f t="shared" si="247"/>
        <v>0</v>
      </c>
      <c r="X355" s="2206">
        <f t="shared" si="248"/>
        <v>0</v>
      </c>
      <c r="Y355" s="2244">
        <f t="shared" si="230"/>
        <v>0</v>
      </c>
      <c r="Z355" s="2207">
        <f t="shared" si="231"/>
        <v>0</v>
      </c>
      <c r="AA355" s="2244"/>
      <c r="AB355" s="2206"/>
      <c r="AC355" s="2206"/>
      <c r="AD355" s="2206"/>
      <c r="AE355" s="2206">
        <f t="shared" si="249"/>
        <v>0</v>
      </c>
      <c r="AF355" s="2206">
        <f t="shared" si="250"/>
        <v>0</v>
      </c>
      <c r="AG355" s="2206">
        <f t="shared" si="251"/>
        <v>0</v>
      </c>
      <c r="AH355" s="2206">
        <f t="shared" si="252"/>
        <v>0</v>
      </c>
      <c r="AI355" s="2207">
        <f t="shared" si="253"/>
        <v>0</v>
      </c>
      <c r="AJ355" s="2246">
        <v>14</v>
      </c>
      <c r="AK355" s="2075">
        <v>355130</v>
      </c>
      <c r="AL355" s="2075">
        <v>0</v>
      </c>
      <c r="AM355" s="2075">
        <v>0</v>
      </c>
      <c r="AN355" s="2206">
        <f t="shared" si="254"/>
        <v>355130</v>
      </c>
      <c r="AO355" s="2206">
        <f t="shared" si="255"/>
        <v>4971820</v>
      </c>
      <c r="AP355" s="2206">
        <f t="shared" si="256"/>
        <v>4971820</v>
      </c>
      <c r="AQ355" s="2206">
        <f t="shared" si="257"/>
        <v>0</v>
      </c>
      <c r="AR355" s="2206">
        <f t="shared" si="258"/>
        <v>0</v>
      </c>
      <c r="AS355" s="2244">
        <v>14</v>
      </c>
      <c r="AT355" s="2075">
        <v>355130</v>
      </c>
      <c r="AU355" s="2075">
        <v>0</v>
      </c>
      <c r="AV355" s="2075">
        <v>0</v>
      </c>
      <c r="AW355" s="2206">
        <f t="shared" si="259"/>
        <v>355130</v>
      </c>
      <c r="AX355" s="2206">
        <f t="shared" si="260"/>
        <v>4971820</v>
      </c>
      <c r="AY355" s="2251">
        <f t="shared" si="261"/>
        <v>4971820</v>
      </c>
      <c r="AZ355" s="2251">
        <f t="shared" si="262"/>
        <v>0</v>
      </c>
      <c r="BA355" s="2251">
        <f t="shared" si="263"/>
        <v>0</v>
      </c>
      <c r="BB355" s="2244">
        <f t="shared" si="232"/>
        <v>0</v>
      </c>
      <c r="BC355" s="2207">
        <f t="shared" si="233"/>
        <v>0</v>
      </c>
      <c r="BD355" s="2244">
        <f t="shared" si="234"/>
        <v>14</v>
      </c>
      <c r="BE355" s="2207">
        <f t="shared" si="274"/>
        <v>4971820</v>
      </c>
      <c r="BF355" s="2246">
        <v>14</v>
      </c>
      <c r="BG355" s="2075">
        <v>355130</v>
      </c>
      <c r="BH355" s="2075">
        <v>0</v>
      </c>
      <c r="BI355" s="2075">
        <v>0</v>
      </c>
      <c r="BJ355" s="2206">
        <f t="shared" si="264"/>
        <v>355130</v>
      </c>
      <c r="BK355" s="2206">
        <f t="shared" si="265"/>
        <v>4971820</v>
      </c>
      <c r="BL355" s="2206">
        <f t="shared" si="266"/>
        <v>4971820</v>
      </c>
      <c r="BM355" s="2206">
        <f t="shared" si="267"/>
        <v>0</v>
      </c>
      <c r="BN355" s="2206">
        <f t="shared" si="268"/>
        <v>0</v>
      </c>
      <c r="BO355" s="2244">
        <v>14</v>
      </c>
      <c r="BP355" s="2075">
        <v>355130</v>
      </c>
      <c r="BQ355" s="2075">
        <v>0</v>
      </c>
      <c r="BR355" s="2075">
        <v>0</v>
      </c>
      <c r="BS355" s="2206">
        <f t="shared" si="269"/>
        <v>355130</v>
      </c>
      <c r="BT355" s="2206">
        <f t="shared" si="270"/>
        <v>4971820</v>
      </c>
      <c r="BU355" s="2206">
        <f t="shared" si="271"/>
        <v>4971820</v>
      </c>
      <c r="BV355" s="2206">
        <f t="shared" si="272"/>
        <v>0</v>
      </c>
      <c r="BW355" s="2206">
        <f t="shared" si="273"/>
        <v>0</v>
      </c>
      <c r="BX355" s="2244">
        <f t="shared" si="235"/>
        <v>0</v>
      </c>
      <c r="BY355" s="2207">
        <f t="shared" si="236"/>
        <v>0</v>
      </c>
      <c r="BZ355" s="2211">
        <f t="shared" si="237"/>
        <v>14</v>
      </c>
      <c r="CA355" s="2212">
        <f t="shared" si="238"/>
        <v>4971820</v>
      </c>
      <c r="CB355" s="2083"/>
      <c r="CC355" s="2083"/>
      <c r="CD355" s="2237"/>
      <c r="CF355" s="2200"/>
      <c r="CJ355" s="1975"/>
      <c r="CK355" s="1975"/>
      <c r="CL355" s="1975"/>
      <c r="CM355" s="1975"/>
      <c r="CN355" s="1975"/>
      <c r="CO355" s="1975"/>
      <c r="CP355" s="1975"/>
    </row>
    <row r="356" spans="1:94" s="1974" customFormat="1" ht="18" customHeight="1" outlineLevel="1">
      <c r="A356" s="2235" t="s">
        <v>3642</v>
      </c>
      <c r="B356" s="2235" t="b">
        <v>1</v>
      </c>
      <c r="C356" s="2201"/>
      <c r="D356" s="2236" t="s">
        <v>3643</v>
      </c>
      <c r="E356" s="2243" t="s">
        <v>3644</v>
      </c>
      <c r="F356" s="2204" t="s">
        <v>449</v>
      </c>
      <c r="G356" s="2244">
        <v>66.400000000000006</v>
      </c>
      <c r="H356" s="2206">
        <v>3730</v>
      </c>
      <c r="I356" s="2206">
        <v>8680</v>
      </c>
      <c r="J356" s="2206">
        <v>1</v>
      </c>
      <c r="K356" s="2206">
        <f t="shared" si="239"/>
        <v>12411</v>
      </c>
      <c r="L356" s="2206">
        <f t="shared" si="240"/>
        <v>824090</v>
      </c>
      <c r="M356" s="2206">
        <f t="shared" si="241"/>
        <v>247672</v>
      </c>
      <c r="N356" s="2206">
        <f t="shared" si="242"/>
        <v>576352</v>
      </c>
      <c r="O356" s="2206">
        <f t="shared" si="243"/>
        <v>66</v>
      </c>
      <c r="P356" s="2244">
        <v>66.400000000000006</v>
      </c>
      <c r="Q356" s="2206">
        <v>3730</v>
      </c>
      <c r="R356" s="2206">
        <v>8680</v>
      </c>
      <c r="S356" s="2206">
        <v>1</v>
      </c>
      <c r="T356" s="2206">
        <f t="shared" si="244"/>
        <v>12411</v>
      </c>
      <c r="U356" s="2206">
        <f t="shared" si="245"/>
        <v>824090</v>
      </c>
      <c r="V356" s="2206">
        <f t="shared" si="246"/>
        <v>247672</v>
      </c>
      <c r="W356" s="2206">
        <f t="shared" si="247"/>
        <v>576352</v>
      </c>
      <c r="X356" s="2206">
        <f t="shared" si="248"/>
        <v>66</v>
      </c>
      <c r="Y356" s="2245">
        <f t="shared" si="230"/>
        <v>0</v>
      </c>
      <c r="Z356" s="2207">
        <f t="shared" si="231"/>
        <v>0</v>
      </c>
      <c r="AA356" s="2245">
        <v>95</v>
      </c>
      <c r="AB356" s="2206">
        <v>13000</v>
      </c>
      <c r="AC356" s="2206"/>
      <c r="AD356" s="2206">
        <v>5000</v>
      </c>
      <c r="AE356" s="2206">
        <f t="shared" si="249"/>
        <v>18000</v>
      </c>
      <c r="AF356" s="2206">
        <f t="shared" si="250"/>
        <v>1710000</v>
      </c>
      <c r="AG356" s="2206">
        <f t="shared" si="251"/>
        <v>1235000</v>
      </c>
      <c r="AH356" s="2206">
        <f t="shared" si="252"/>
        <v>0</v>
      </c>
      <c r="AI356" s="2207">
        <f t="shared" si="253"/>
        <v>475000</v>
      </c>
      <c r="AJ356" s="2246">
        <v>66.400000000000006</v>
      </c>
      <c r="AK356" s="2075">
        <v>13000</v>
      </c>
      <c r="AL356" s="2075"/>
      <c r="AM356" s="2075">
        <v>5000</v>
      </c>
      <c r="AN356" s="2206">
        <f t="shared" si="254"/>
        <v>18000</v>
      </c>
      <c r="AO356" s="2206">
        <f t="shared" si="255"/>
        <v>1195200</v>
      </c>
      <c r="AP356" s="2206">
        <f t="shared" si="256"/>
        <v>863200</v>
      </c>
      <c r="AQ356" s="2206">
        <f t="shared" si="257"/>
        <v>0</v>
      </c>
      <c r="AR356" s="2206">
        <f t="shared" si="258"/>
        <v>332000</v>
      </c>
      <c r="AS356" s="2245">
        <v>66.400000000000006</v>
      </c>
      <c r="AT356" s="2075">
        <v>13000</v>
      </c>
      <c r="AU356" s="2075"/>
      <c r="AV356" s="2075">
        <v>5000</v>
      </c>
      <c r="AW356" s="2206">
        <f t="shared" si="259"/>
        <v>18000</v>
      </c>
      <c r="AX356" s="2206">
        <f t="shared" si="260"/>
        <v>1195200</v>
      </c>
      <c r="AY356" s="2206">
        <f t="shared" si="261"/>
        <v>863200</v>
      </c>
      <c r="AZ356" s="2206">
        <f t="shared" si="262"/>
        <v>0</v>
      </c>
      <c r="BA356" s="2206">
        <f t="shared" si="263"/>
        <v>332000</v>
      </c>
      <c r="BB356" s="2245">
        <f t="shared" si="232"/>
        <v>0</v>
      </c>
      <c r="BC356" s="2207">
        <f t="shared" si="233"/>
        <v>0</v>
      </c>
      <c r="BD356" s="2245">
        <f t="shared" si="234"/>
        <v>-28.599999999999994</v>
      </c>
      <c r="BE356" s="2207">
        <f t="shared" si="274"/>
        <v>-514800</v>
      </c>
      <c r="BF356" s="2246">
        <v>66.400000000000006</v>
      </c>
      <c r="BG356" s="2075">
        <v>13000</v>
      </c>
      <c r="BH356" s="2075">
        <v>0</v>
      </c>
      <c r="BI356" s="2075">
        <v>5000</v>
      </c>
      <c r="BJ356" s="2206">
        <f t="shared" si="264"/>
        <v>18000</v>
      </c>
      <c r="BK356" s="2206">
        <f t="shared" si="265"/>
        <v>1195200</v>
      </c>
      <c r="BL356" s="2206">
        <f t="shared" si="266"/>
        <v>863200</v>
      </c>
      <c r="BM356" s="2206">
        <f t="shared" si="267"/>
        <v>0</v>
      </c>
      <c r="BN356" s="2206">
        <f t="shared" si="268"/>
        <v>332000</v>
      </c>
      <c r="BO356" s="2245">
        <v>66.400000000000006</v>
      </c>
      <c r="BP356" s="2075">
        <v>13000</v>
      </c>
      <c r="BQ356" s="2075">
        <v>0</v>
      </c>
      <c r="BR356" s="2075">
        <v>5000</v>
      </c>
      <c r="BS356" s="2206">
        <f t="shared" si="269"/>
        <v>18000</v>
      </c>
      <c r="BT356" s="2206">
        <f t="shared" si="270"/>
        <v>1195200</v>
      </c>
      <c r="BU356" s="2206">
        <f t="shared" si="271"/>
        <v>863200</v>
      </c>
      <c r="BV356" s="2206">
        <f t="shared" si="272"/>
        <v>0</v>
      </c>
      <c r="BW356" s="2206">
        <f t="shared" si="273"/>
        <v>332000</v>
      </c>
      <c r="BX356" s="2245">
        <f t="shared" si="235"/>
        <v>0</v>
      </c>
      <c r="BY356" s="2207">
        <f t="shared" si="236"/>
        <v>0</v>
      </c>
      <c r="BZ356" s="2211">
        <f t="shared" si="237"/>
        <v>-28.599999999999994</v>
      </c>
      <c r="CA356" s="2212">
        <f t="shared" si="238"/>
        <v>-514800</v>
      </c>
      <c r="CB356" s="2083"/>
      <c r="CC356" s="2083"/>
      <c r="CD356" s="2237"/>
      <c r="CF356" s="2200"/>
    </row>
    <row r="357" spans="1:94" s="1974" customFormat="1" ht="18" customHeight="1" outlineLevel="1">
      <c r="A357" s="2235" t="s">
        <v>3645</v>
      </c>
      <c r="B357" s="2235" t="b">
        <v>1</v>
      </c>
      <c r="C357" s="2201"/>
      <c r="D357" s="2236" t="s">
        <v>3646</v>
      </c>
      <c r="E357" s="2243" t="s">
        <v>3647</v>
      </c>
      <c r="F357" s="2204" t="s">
        <v>154</v>
      </c>
      <c r="G357" s="2244">
        <v>0</v>
      </c>
      <c r="H357" s="2206">
        <v>10170</v>
      </c>
      <c r="I357" s="2206">
        <v>424700</v>
      </c>
      <c r="J357" s="2206">
        <v>80</v>
      </c>
      <c r="K357" s="2206">
        <f t="shared" si="239"/>
        <v>434950</v>
      </c>
      <c r="L357" s="2206">
        <f t="shared" si="240"/>
        <v>0</v>
      </c>
      <c r="M357" s="2206">
        <f t="shared" si="241"/>
        <v>0</v>
      </c>
      <c r="N357" s="2206">
        <f t="shared" si="242"/>
        <v>0</v>
      </c>
      <c r="O357" s="2206">
        <f t="shared" si="243"/>
        <v>0</v>
      </c>
      <c r="P357" s="2244">
        <v>0</v>
      </c>
      <c r="Q357" s="2206">
        <v>10170</v>
      </c>
      <c r="R357" s="2206">
        <v>424700</v>
      </c>
      <c r="S357" s="2206">
        <v>80</v>
      </c>
      <c r="T357" s="2206">
        <f t="shared" si="244"/>
        <v>434950</v>
      </c>
      <c r="U357" s="2206">
        <f t="shared" si="245"/>
        <v>0</v>
      </c>
      <c r="V357" s="2206">
        <f t="shared" si="246"/>
        <v>0</v>
      </c>
      <c r="W357" s="2206">
        <f t="shared" si="247"/>
        <v>0</v>
      </c>
      <c r="X357" s="2206">
        <f t="shared" si="248"/>
        <v>0</v>
      </c>
      <c r="Y357" s="2244">
        <f t="shared" si="230"/>
        <v>0</v>
      </c>
      <c r="Z357" s="2207">
        <f t="shared" si="231"/>
        <v>0</v>
      </c>
      <c r="AA357" s="2244">
        <v>1</v>
      </c>
      <c r="AB357" s="2206">
        <v>710000</v>
      </c>
      <c r="AC357" s="2206"/>
      <c r="AD357" s="2206">
        <v>100000</v>
      </c>
      <c r="AE357" s="2206">
        <f t="shared" si="249"/>
        <v>810000</v>
      </c>
      <c r="AF357" s="2206">
        <f t="shared" si="250"/>
        <v>810000</v>
      </c>
      <c r="AG357" s="2206">
        <f t="shared" si="251"/>
        <v>710000</v>
      </c>
      <c r="AH357" s="2206">
        <f t="shared" si="252"/>
        <v>0</v>
      </c>
      <c r="AI357" s="2207">
        <f t="shared" si="253"/>
        <v>100000</v>
      </c>
      <c r="AJ357" s="2246"/>
      <c r="AK357" s="2075">
        <v>710000</v>
      </c>
      <c r="AL357" s="2075"/>
      <c r="AM357" s="2075">
        <v>100000</v>
      </c>
      <c r="AN357" s="2206">
        <f t="shared" si="254"/>
        <v>810000</v>
      </c>
      <c r="AO357" s="2206">
        <f t="shared" si="255"/>
        <v>0</v>
      </c>
      <c r="AP357" s="2206">
        <f t="shared" si="256"/>
        <v>0</v>
      </c>
      <c r="AQ357" s="2206">
        <f t="shared" si="257"/>
        <v>0</v>
      </c>
      <c r="AR357" s="2206">
        <f t="shared" si="258"/>
        <v>0</v>
      </c>
      <c r="AS357" s="2244"/>
      <c r="AT357" s="2075">
        <v>710000</v>
      </c>
      <c r="AU357" s="2075"/>
      <c r="AV357" s="2075">
        <v>100000</v>
      </c>
      <c r="AW357" s="2206">
        <f t="shared" si="259"/>
        <v>810000</v>
      </c>
      <c r="AX357" s="2206">
        <f t="shared" si="260"/>
        <v>0</v>
      </c>
      <c r="AY357" s="2206">
        <f t="shared" si="261"/>
        <v>0</v>
      </c>
      <c r="AZ357" s="2206">
        <f t="shared" si="262"/>
        <v>0</v>
      </c>
      <c r="BA357" s="2206">
        <f t="shared" si="263"/>
        <v>0</v>
      </c>
      <c r="BB357" s="2244">
        <f t="shared" si="232"/>
        <v>0</v>
      </c>
      <c r="BC357" s="2207">
        <f t="shared" si="233"/>
        <v>0</v>
      </c>
      <c r="BD357" s="2244">
        <f t="shared" si="234"/>
        <v>-1</v>
      </c>
      <c r="BE357" s="2207">
        <f t="shared" si="274"/>
        <v>-810000</v>
      </c>
      <c r="BF357" s="2246">
        <v>0</v>
      </c>
      <c r="BG357" s="2075">
        <v>710000</v>
      </c>
      <c r="BH357" s="2075">
        <v>0</v>
      </c>
      <c r="BI357" s="2075">
        <v>100000</v>
      </c>
      <c r="BJ357" s="2206">
        <f t="shared" si="264"/>
        <v>810000</v>
      </c>
      <c r="BK357" s="2206">
        <f t="shared" si="265"/>
        <v>0</v>
      </c>
      <c r="BL357" s="2206">
        <f t="shared" si="266"/>
        <v>0</v>
      </c>
      <c r="BM357" s="2206">
        <f t="shared" si="267"/>
        <v>0</v>
      </c>
      <c r="BN357" s="2206">
        <f t="shared" si="268"/>
        <v>0</v>
      </c>
      <c r="BO357" s="2244">
        <v>0</v>
      </c>
      <c r="BP357" s="2075">
        <v>710000</v>
      </c>
      <c r="BQ357" s="2075">
        <v>0</v>
      </c>
      <c r="BR357" s="2075">
        <v>100000</v>
      </c>
      <c r="BS357" s="2206">
        <f t="shared" si="269"/>
        <v>810000</v>
      </c>
      <c r="BT357" s="2206">
        <f t="shared" si="270"/>
        <v>0</v>
      </c>
      <c r="BU357" s="2206">
        <f t="shared" si="271"/>
        <v>0</v>
      </c>
      <c r="BV357" s="2206">
        <f t="shared" si="272"/>
        <v>0</v>
      </c>
      <c r="BW357" s="2206">
        <f t="shared" si="273"/>
        <v>0</v>
      </c>
      <c r="BX357" s="2244">
        <f t="shared" si="235"/>
        <v>0</v>
      </c>
      <c r="BY357" s="2207">
        <f t="shared" si="236"/>
        <v>0</v>
      </c>
      <c r="BZ357" s="2211">
        <f t="shared" si="237"/>
        <v>-1</v>
      </c>
      <c r="CA357" s="2212">
        <f t="shared" si="238"/>
        <v>-810000</v>
      </c>
      <c r="CB357" s="2083"/>
      <c r="CC357" s="2083"/>
      <c r="CD357" s="2237"/>
      <c r="CF357" s="2200"/>
    </row>
    <row r="358" spans="1:94" s="1974" customFormat="1" ht="18" customHeight="1" outlineLevel="1">
      <c r="A358" s="2238" t="s">
        <v>3648</v>
      </c>
      <c r="B358" s="2238" t="b">
        <v>1</v>
      </c>
      <c r="C358" s="2201"/>
      <c r="D358" s="2236" t="s">
        <v>3646</v>
      </c>
      <c r="E358" s="2243" t="s">
        <v>3649</v>
      </c>
      <c r="F358" s="2204" t="s">
        <v>154</v>
      </c>
      <c r="G358" s="2244">
        <v>1</v>
      </c>
      <c r="H358" s="2240">
        <v>10170</v>
      </c>
      <c r="I358" s="2240">
        <v>424700</v>
      </c>
      <c r="J358" s="2240">
        <v>80</v>
      </c>
      <c r="K358" s="2206">
        <f t="shared" si="239"/>
        <v>434950</v>
      </c>
      <c r="L358" s="2206">
        <f t="shared" si="240"/>
        <v>434950</v>
      </c>
      <c r="M358" s="2240">
        <f t="shared" si="241"/>
        <v>10170</v>
      </c>
      <c r="N358" s="2240">
        <f t="shared" si="242"/>
        <v>424700</v>
      </c>
      <c r="O358" s="2240">
        <f t="shared" si="243"/>
        <v>80</v>
      </c>
      <c r="P358" s="2244">
        <v>1</v>
      </c>
      <c r="Q358" s="2206">
        <v>10170</v>
      </c>
      <c r="R358" s="2206">
        <v>424700</v>
      </c>
      <c r="S358" s="2206">
        <v>80</v>
      </c>
      <c r="T358" s="2206">
        <f t="shared" si="244"/>
        <v>434950</v>
      </c>
      <c r="U358" s="2206">
        <f t="shared" si="245"/>
        <v>434950</v>
      </c>
      <c r="V358" s="2206">
        <f t="shared" si="246"/>
        <v>10170</v>
      </c>
      <c r="W358" s="2206">
        <f t="shared" si="247"/>
        <v>424700</v>
      </c>
      <c r="X358" s="2206">
        <f t="shared" si="248"/>
        <v>80</v>
      </c>
      <c r="Y358" s="2244">
        <f t="shared" si="230"/>
        <v>0</v>
      </c>
      <c r="Z358" s="2207">
        <f t="shared" si="231"/>
        <v>0</v>
      </c>
      <c r="AA358" s="2244"/>
      <c r="AB358" s="2206"/>
      <c r="AC358" s="2206"/>
      <c r="AD358" s="2206"/>
      <c r="AE358" s="2206">
        <f t="shared" si="249"/>
        <v>0</v>
      </c>
      <c r="AF358" s="2206">
        <f t="shared" si="250"/>
        <v>0</v>
      </c>
      <c r="AG358" s="2206">
        <f t="shared" si="251"/>
        <v>0</v>
      </c>
      <c r="AH358" s="2206">
        <f t="shared" si="252"/>
        <v>0</v>
      </c>
      <c r="AI358" s="2207">
        <f t="shared" si="253"/>
        <v>0</v>
      </c>
      <c r="AJ358" s="2246">
        <v>1</v>
      </c>
      <c r="AK358" s="2075">
        <v>710000</v>
      </c>
      <c r="AL358" s="2075">
        <v>0</v>
      </c>
      <c r="AM358" s="2075">
        <v>100000</v>
      </c>
      <c r="AN358" s="2206">
        <f t="shared" si="254"/>
        <v>810000</v>
      </c>
      <c r="AO358" s="2206">
        <f t="shared" si="255"/>
        <v>810000</v>
      </c>
      <c r="AP358" s="2206">
        <f t="shared" si="256"/>
        <v>710000</v>
      </c>
      <c r="AQ358" s="2206">
        <f t="shared" si="257"/>
        <v>0</v>
      </c>
      <c r="AR358" s="2206">
        <f t="shared" si="258"/>
        <v>100000</v>
      </c>
      <c r="AS358" s="2244">
        <v>1</v>
      </c>
      <c r="AT358" s="2075">
        <v>710000</v>
      </c>
      <c r="AU358" s="2075">
        <v>0</v>
      </c>
      <c r="AV358" s="2075">
        <v>100000</v>
      </c>
      <c r="AW358" s="2206">
        <f t="shared" si="259"/>
        <v>810000</v>
      </c>
      <c r="AX358" s="2206">
        <f t="shared" si="260"/>
        <v>810000</v>
      </c>
      <c r="AY358" s="2240">
        <f t="shared" si="261"/>
        <v>710000</v>
      </c>
      <c r="AZ358" s="2240">
        <f t="shared" si="262"/>
        <v>0</v>
      </c>
      <c r="BA358" s="2240">
        <f t="shared" si="263"/>
        <v>100000</v>
      </c>
      <c r="BB358" s="2244">
        <f t="shared" si="232"/>
        <v>0</v>
      </c>
      <c r="BC358" s="2207">
        <f t="shared" si="233"/>
        <v>0</v>
      </c>
      <c r="BD358" s="2244">
        <f t="shared" si="234"/>
        <v>1</v>
      </c>
      <c r="BE358" s="2207">
        <f t="shared" si="274"/>
        <v>810000</v>
      </c>
      <c r="BF358" s="2246">
        <v>1</v>
      </c>
      <c r="BG358" s="2075">
        <v>710000</v>
      </c>
      <c r="BH358" s="2075">
        <v>0</v>
      </c>
      <c r="BI358" s="2075">
        <v>100000</v>
      </c>
      <c r="BJ358" s="2206">
        <f t="shared" si="264"/>
        <v>810000</v>
      </c>
      <c r="BK358" s="2206">
        <f t="shared" si="265"/>
        <v>810000</v>
      </c>
      <c r="BL358" s="2206">
        <f t="shared" si="266"/>
        <v>710000</v>
      </c>
      <c r="BM358" s="2206">
        <f t="shared" si="267"/>
        <v>0</v>
      </c>
      <c r="BN358" s="2206">
        <f t="shared" si="268"/>
        <v>100000</v>
      </c>
      <c r="BO358" s="2244">
        <v>1</v>
      </c>
      <c r="BP358" s="2075">
        <v>710000</v>
      </c>
      <c r="BQ358" s="2075">
        <v>0</v>
      </c>
      <c r="BR358" s="2075">
        <v>100000</v>
      </c>
      <c r="BS358" s="2206">
        <f t="shared" si="269"/>
        <v>810000</v>
      </c>
      <c r="BT358" s="2206">
        <f t="shared" si="270"/>
        <v>810000</v>
      </c>
      <c r="BU358" s="2206">
        <f t="shared" si="271"/>
        <v>710000</v>
      </c>
      <c r="BV358" s="2206">
        <f t="shared" si="272"/>
        <v>0</v>
      </c>
      <c r="BW358" s="2206">
        <f t="shared" si="273"/>
        <v>100000</v>
      </c>
      <c r="BX358" s="2244">
        <f t="shared" si="235"/>
        <v>0</v>
      </c>
      <c r="BY358" s="2207">
        <f t="shared" si="236"/>
        <v>0</v>
      </c>
      <c r="BZ358" s="2211">
        <f t="shared" si="237"/>
        <v>1</v>
      </c>
      <c r="CA358" s="2212">
        <f t="shared" si="238"/>
        <v>810000</v>
      </c>
      <c r="CB358" s="2083"/>
      <c r="CC358" s="2083"/>
      <c r="CD358" s="2237"/>
      <c r="CF358" s="2200"/>
      <c r="CJ358" s="1975"/>
      <c r="CK358" s="1975"/>
      <c r="CL358" s="1975"/>
      <c r="CM358" s="1975"/>
      <c r="CN358" s="1975"/>
      <c r="CO358" s="1975"/>
      <c r="CP358" s="1975"/>
    </row>
    <row r="359" spans="1:94" s="1974" customFormat="1" ht="18" customHeight="1" outlineLevel="1">
      <c r="A359" s="2235" t="s">
        <v>3650</v>
      </c>
      <c r="B359" s="2235" t="b">
        <v>1</v>
      </c>
      <c r="C359" s="2201"/>
      <c r="D359" s="2236" t="s">
        <v>3651</v>
      </c>
      <c r="E359" s="2243" t="s">
        <v>3652</v>
      </c>
      <c r="F359" s="2204" t="s">
        <v>154</v>
      </c>
      <c r="G359" s="2244">
        <v>0</v>
      </c>
      <c r="H359" s="2206">
        <v>10170</v>
      </c>
      <c r="I359" s="2206">
        <v>424700</v>
      </c>
      <c r="J359" s="2206">
        <v>80</v>
      </c>
      <c r="K359" s="2206">
        <f t="shared" si="239"/>
        <v>434950</v>
      </c>
      <c r="L359" s="2206">
        <f t="shared" si="240"/>
        <v>0</v>
      </c>
      <c r="M359" s="2206">
        <f t="shared" si="241"/>
        <v>0</v>
      </c>
      <c r="N359" s="2206">
        <f t="shared" si="242"/>
        <v>0</v>
      </c>
      <c r="O359" s="2206">
        <f t="shared" si="243"/>
        <v>0</v>
      </c>
      <c r="P359" s="2244">
        <v>0</v>
      </c>
      <c r="Q359" s="2206">
        <v>10170</v>
      </c>
      <c r="R359" s="2206">
        <v>424700</v>
      </c>
      <c r="S359" s="2206">
        <v>80</v>
      </c>
      <c r="T359" s="2206">
        <f t="shared" si="244"/>
        <v>434950</v>
      </c>
      <c r="U359" s="2206">
        <f t="shared" si="245"/>
        <v>0</v>
      </c>
      <c r="V359" s="2206">
        <f t="shared" si="246"/>
        <v>0</v>
      </c>
      <c r="W359" s="2206">
        <f t="shared" si="247"/>
        <v>0</v>
      </c>
      <c r="X359" s="2206">
        <f t="shared" si="248"/>
        <v>0</v>
      </c>
      <c r="Y359" s="2244">
        <f t="shared" si="230"/>
        <v>0</v>
      </c>
      <c r="Z359" s="2207">
        <f t="shared" si="231"/>
        <v>0</v>
      </c>
      <c r="AA359" s="2244">
        <v>1</v>
      </c>
      <c r="AB359" s="2206">
        <v>950000</v>
      </c>
      <c r="AC359" s="2206"/>
      <c r="AD359" s="2206">
        <v>100000</v>
      </c>
      <c r="AE359" s="2206">
        <f t="shared" si="249"/>
        <v>1050000</v>
      </c>
      <c r="AF359" s="2206">
        <f t="shared" si="250"/>
        <v>1050000</v>
      </c>
      <c r="AG359" s="2206">
        <f t="shared" si="251"/>
        <v>950000</v>
      </c>
      <c r="AH359" s="2206">
        <f t="shared" si="252"/>
        <v>0</v>
      </c>
      <c r="AI359" s="2207">
        <f t="shared" si="253"/>
        <v>100000</v>
      </c>
      <c r="AJ359" s="2246"/>
      <c r="AK359" s="2075">
        <v>950000</v>
      </c>
      <c r="AL359" s="2075"/>
      <c r="AM359" s="2075">
        <v>100000</v>
      </c>
      <c r="AN359" s="2206">
        <f t="shared" si="254"/>
        <v>1050000</v>
      </c>
      <c r="AO359" s="2206">
        <f t="shared" si="255"/>
        <v>0</v>
      </c>
      <c r="AP359" s="2206">
        <f t="shared" si="256"/>
        <v>0</v>
      </c>
      <c r="AQ359" s="2206">
        <f t="shared" si="257"/>
        <v>0</v>
      </c>
      <c r="AR359" s="2206">
        <f t="shared" si="258"/>
        <v>0</v>
      </c>
      <c r="AS359" s="2244"/>
      <c r="AT359" s="2075">
        <v>950000</v>
      </c>
      <c r="AU359" s="2075"/>
      <c r="AV359" s="2075">
        <v>100000</v>
      </c>
      <c r="AW359" s="2206">
        <f t="shared" si="259"/>
        <v>1050000</v>
      </c>
      <c r="AX359" s="2206">
        <f t="shared" si="260"/>
        <v>0</v>
      </c>
      <c r="AY359" s="2206">
        <f t="shared" si="261"/>
        <v>0</v>
      </c>
      <c r="AZ359" s="2206">
        <f t="shared" si="262"/>
        <v>0</v>
      </c>
      <c r="BA359" s="2206">
        <f t="shared" si="263"/>
        <v>0</v>
      </c>
      <c r="BB359" s="2244">
        <f t="shared" si="232"/>
        <v>0</v>
      </c>
      <c r="BC359" s="2207">
        <f t="shared" si="233"/>
        <v>0</v>
      </c>
      <c r="BD359" s="2244">
        <f t="shared" si="234"/>
        <v>-1</v>
      </c>
      <c r="BE359" s="2207">
        <f t="shared" si="274"/>
        <v>-1050000</v>
      </c>
      <c r="BF359" s="2246">
        <v>0</v>
      </c>
      <c r="BG359" s="2075">
        <v>950000</v>
      </c>
      <c r="BH359" s="2075">
        <v>0</v>
      </c>
      <c r="BI359" s="2075">
        <v>100000</v>
      </c>
      <c r="BJ359" s="2206">
        <f t="shared" si="264"/>
        <v>1050000</v>
      </c>
      <c r="BK359" s="2206">
        <f t="shared" si="265"/>
        <v>0</v>
      </c>
      <c r="BL359" s="2206">
        <f t="shared" si="266"/>
        <v>0</v>
      </c>
      <c r="BM359" s="2206">
        <f t="shared" si="267"/>
        <v>0</v>
      </c>
      <c r="BN359" s="2206">
        <f t="shared" si="268"/>
        <v>0</v>
      </c>
      <c r="BO359" s="2244">
        <v>0</v>
      </c>
      <c r="BP359" s="2075">
        <v>950000</v>
      </c>
      <c r="BQ359" s="2075">
        <v>0</v>
      </c>
      <c r="BR359" s="2075">
        <v>100000</v>
      </c>
      <c r="BS359" s="2206">
        <f t="shared" si="269"/>
        <v>1050000</v>
      </c>
      <c r="BT359" s="2206">
        <f t="shared" si="270"/>
        <v>0</v>
      </c>
      <c r="BU359" s="2206">
        <f t="shared" si="271"/>
        <v>0</v>
      </c>
      <c r="BV359" s="2206">
        <f t="shared" si="272"/>
        <v>0</v>
      </c>
      <c r="BW359" s="2206">
        <f t="shared" si="273"/>
        <v>0</v>
      </c>
      <c r="BX359" s="2244">
        <f t="shared" si="235"/>
        <v>0</v>
      </c>
      <c r="BY359" s="2207">
        <f t="shared" si="236"/>
        <v>0</v>
      </c>
      <c r="BZ359" s="2211">
        <f t="shared" si="237"/>
        <v>-1</v>
      </c>
      <c r="CA359" s="2212">
        <f t="shared" si="238"/>
        <v>-1050000</v>
      </c>
      <c r="CB359" s="2083"/>
      <c r="CC359" s="2083"/>
      <c r="CD359" s="2237"/>
      <c r="CF359" s="2200"/>
    </row>
    <row r="360" spans="1:94" s="1974" customFormat="1" ht="18" customHeight="1" outlineLevel="1">
      <c r="A360" s="2238" t="s">
        <v>3653</v>
      </c>
      <c r="B360" s="2238" t="b">
        <v>1</v>
      </c>
      <c r="C360" s="2201"/>
      <c r="D360" s="2236" t="s">
        <v>3651</v>
      </c>
      <c r="E360" s="2243" t="s">
        <v>3654</v>
      </c>
      <c r="F360" s="2204" t="s">
        <v>154</v>
      </c>
      <c r="G360" s="2244">
        <v>1</v>
      </c>
      <c r="H360" s="2240">
        <v>10170</v>
      </c>
      <c r="I360" s="2240">
        <v>424700</v>
      </c>
      <c r="J360" s="2240">
        <v>80</v>
      </c>
      <c r="K360" s="2206">
        <f t="shared" si="239"/>
        <v>434950</v>
      </c>
      <c r="L360" s="2206">
        <f t="shared" si="240"/>
        <v>434950</v>
      </c>
      <c r="M360" s="2240">
        <f t="shared" si="241"/>
        <v>10170</v>
      </c>
      <c r="N360" s="2240">
        <f t="shared" si="242"/>
        <v>424700</v>
      </c>
      <c r="O360" s="2240">
        <f t="shared" si="243"/>
        <v>80</v>
      </c>
      <c r="P360" s="2244">
        <v>1</v>
      </c>
      <c r="Q360" s="2206">
        <v>10170</v>
      </c>
      <c r="R360" s="2206">
        <v>424700</v>
      </c>
      <c r="S360" s="2206">
        <v>80</v>
      </c>
      <c r="T360" s="2206">
        <f t="shared" si="244"/>
        <v>434950</v>
      </c>
      <c r="U360" s="2206">
        <f t="shared" si="245"/>
        <v>434950</v>
      </c>
      <c r="V360" s="2206">
        <f t="shared" si="246"/>
        <v>10170</v>
      </c>
      <c r="W360" s="2206">
        <f t="shared" si="247"/>
        <v>424700</v>
      </c>
      <c r="X360" s="2206">
        <f t="shared" si="248"/>
        <v>80</v>
      </c>
      <c r="Y360" s="2244">
        <f t="shared" si="230"/>
        <v>0</v>
      </c>
      <c r="Z360" s="2207">
        <f t="shared" si="231"/>
        <v>0</v>
      </c>
      <c r="AA360" s="2244"/>
      <c r="AB360" s="2206"/>
      <c r="AC360" s="2206"/>
      <c r="AD360" s="2206"/>
      <c r="AE360" s="2206">
        <f t="shared" si="249"/>
        <v>0</v>
      </c>
      <c r="AF360" s="2206">
        <f t="shared" si="250"/>
        <v>0</v>
      </c>
      <c r="AG360" s="2206">
        <f t="shared" si="251"/>
        <v>0</v>
      </c>
      <c r="AH360" s="2206">
        <f t="shared" si="252"/>
        <v>0</v>
      </c>
      <c r="AI360" s="2207">
        <f t="shared" si="253"/>
        <v>0</v>
      </c>
      <c r="AJ360" s="2246">
        <v>1</v>
      </c>
      <c r="AK360" s="2075">
        <v>950000</v>
      </c>
      <c r="AL360" s="2075">
        <v>0</v>
      </c>
      <c r="AM360" s="2075">
        <v>100000</v>
      </c>
      <c r="AN360" s="2206">
        <f t="shared" si="254"/>
        <v>1050000</v>
      </c>
      <c r="AO360" s="2206">
        <f t="shared" si="255"/>
        <v>1050000</v>
      </c>
      <c r="AP360" s="2206">
        <f t="shared" si="256"/>
        <v>950000</v>
      </c>
      <c r="AQ360" s="2206">
        <f t="shared" si="257"/>
        <v>0</v>
      </c>
      <c r="AR360" s="2206">
        <f t="shared" si="258"/>
        <v>100000</v>
      </c>
      <c r="AS360" s="2244">
        <v>1</v>
      </c>
      <c r="AT360" s="2075">
        <v>950000</v>
      </c>
      <c r="AU360" s="2075">
        <v>0</v>
      </c>
      <c r="AV360" s="2075">
        <v>100000</v>
      </c>
      <c r="AW360" s="2206">
        <f t="shared" si="259"/>
        <v>1050000</v>
      </c>
      <c r="AX360" s="2206">
        <f t="shared" si="260"/>
        <v>1050000</v>
      </c>
      <c r="AY360" s="2240">
        <f t="shared" si="261"/>
        <v>950000</v>
      </c>
      <c r="AZ360" s="2240">
        <f t="shared" si="262"/>
        <v>0</v>
      </c>
      <c r="BA360" s="2240">
        <f t="shared" si="263"/>
        <v>100000</v>
      </c>
      <c r="BB360" s="2244">
        <f t="shared" si="232"/>
        <v>0</v>
      </c>
      <c r="BC360" s="2207">
        <f t="shared" si="233"/>
        <v>0</v>
      </c>
      <c r="BD360" s="2244">
        <f t="shared" si="234"/>
        <v>1</v>
      </c>
      <c r="BE360" s="2207">
        <f t="shared" si="274"/>
        <v>1050000</v>
      </c>
      <c r="BF360" s="2246">
        <v>1</v>
      </c>
      <c r="BG360" s="2075">
        <v>950000</v>
      </c>
      <c r="BH360" s="2075">
        <v>0</v>
      </c>
      <c r="BI360" s="2075">
        <v>100000</v>
      </c>
      <c r="BJ360" s="2206">
        <f t="shared" si="264"/>
        <v>1050000</v>
      </c>
      <c r="BK360" s="2206">
        <f t="shared" si="265"/>
        <v>1050000</v>
      </c>
      <c r="BL360" s="2206">
        <f t="shared" si="266"/>
        <v>950000</v>
      </c>
      <c r="BM360" s="2206">
        <f t="shared" si="267"/>
        <v>0</v>
      </c>
      <c r="BN360" s="2206">
        <f t="shared" si="268"/>
        <v>100000</v>
      </c>
      <c r="BO360" s="2244">
        <v>1</v>
      </c>
      <c r="BP360" s="2075">
        <v>950000</v>
      </c>
      <c r="BQ360" s="2075">
        <v>0</v>
      </c>
      <c r="BR360" s="2075">
        <v>100000</v>
      </c>
      <c r="BS360" s="2206">
        <f t="shared" si="269"/>
        <v>1050000</v>
      </c>
      <c r="BT360" s="2206">
        <f t="shared" si="270"/>
        <v>1050000</v>
      </c>
      <c r="BU360" s="2206">
        <f t="shared" si="271"/>
        <v>950000</v>
      </c>
      <c r="BV360" s="2206">
        <f t="shared" si="272"/>
        <v>0</v>
      </c>
      <c r="BW360" s="2206">
        <f t="shared" si="273"/>
        <v>100000</v>
      </c>
      <c r="BX360" s="2244">
        <f t="shared" si="235"/>
        <v>0</v>
      </c>
      <c r="BY360" s="2207">
        <f t="shared" si="236"/>
        <v>0</v>
      </c>
      <c r="BZ360" s="2211">
        <f t="shared" si="237"/>
        <v>1</v>
      </c>
      <c r="CA360" s="2212">
        <f t="shared" si="238"/>
        <v>1050000</v>
      </c>
      <c r="CB360" s="2083"/>
      <c r="CC360" s="2083"/>
      <c r="CD360" s="2237"/>
      <c r="CF360" s="2200"/>
      <c r="CJ360" s="1975"/>
      <c r="CK360" s="1975"/>
      <c r="CL360" s="1975"/>
      <c r="CM360" s="1975"/>
      <c r="CN360" s="1975"/>
      <c r="CO360" s="1975"/>
      <c r="CP360" s="1975"/>
    </row>
    <row r="361" spans="1:94" s="1974" customFormat="1" ht="18" customHeight="1" outlineLevel="1">
      <c r="B361" s="2235" t="e">
        <v>#N/A</v>
      </c>
      <c r="C361" s="2201"/>
      <c r="D361" s="2232" t="s">
        <v>3655</v>
      </c>
      <c r="E361" s="2243"/>
      <c r="F361" s="2204"/>
      <c r="G361" s="2244"/>
      <c r="H361" s="2206"/>
      <c r="I361" s="2206"/>
      <c r="J361" s="2206"/>
      <c r="K361" s="2206">
        <f t="shared" si="239"/>
        <v>0</v>
      </c>
      <c r="L361" s="2206">
        <f t="shared" si="240"/>
        <v>0</v>
      </c>
      <c r="M361" s="2206">
        <f t="shared" si="241"/>
        <v>0</v>
      </c>
      <c r="N361" s="2206">
        <f t="shared" si="242"/>
        <v>0</v>
      </c>
      <c r="O361" s="2206">
        <f t="shared" si="243"/>
        <v>0</v>
      </c>
      <c r="P361" s="2244"/>
      <c r="Q361" s="2206"/>
      <c r="R361" s="2206"/>
      <c r="S361" s="2206"/>
      <c r="T361" s="2206">
        <f t="shared" si="244"/>
        <v>0</v>
      </c>
      <c r="U361" s="2206">
        <f t="shared" si="245"/>
        <v>0</v>
      </c>
      <c r="V361" s="2206">
        <f t="shared" si="246"/>
        <v>0</v>
      </c>
      <c r="W361" s="2206">
        <f t="shared" si="247"/>
        <v>0</v>
      </c>
      <c r="X361" s="2206">
        <f t="shared" si="248"/>
        <v>0</v>
      </c>
      <c r="Y361" s="2244">
        <f t="shared" si="230"/>
        <v>0</v>
      </c>
      <c r="Z361" s="2207">
        <f t="shared" si="231"/>
        <v>0</v>
      </c>
      <c r="AA361" s="2244">
        <v>0</v>
      </c>
      <c r="AB361" s="2206"/>
      <c r="AC361" s="2206"/>
      <c r="AD361" s="2206"/>
      <c r="AE361" s="2206">
        <f t="shared" si="249"/>
        <v>0</v>
      </c>
      <c r="AF361" s="2206">
        <f t="shared" si="250"/>
        <v>0</v>
      </c>
      <c r="AG361" s="2206">
        <f t="shared" si="251"/>
        <v>0</v>
      </c>
      <c r="AH361" s="2206">
        <f t="shared" si="252"/>
        <v>0</v>
      </c>
      <c r="AI361" s="2207">
        <f t="shared" si="253"/>
        <v>0</v>
      </c>
      <c r="AJ361" s="2246">
        <v>0</v>
      </c>
      <c r="AK361" s="2075"/>
      <c r="AL361" s="2075"/>
      <c r="AM361" s="2075"/>
      <c r="AN361" s="2206">
        <f t="shared" si="254"/>
        <v>0</v>
      </c>
      <c r="AO361" s="2206">
        <f t="shared" si="255"/>
        <v>0</v>
      </c>
      <c r="AP361" s="2206">
        <f t="shared" si="256"/>
        <v>0</v>
      </c>
      <c r="AQ361" s="2206">
        <f t="shared" si="257"/>
        <v>0</v>
      </c>
      <c r="AR361" s="2206">
        <f t="shared" si="258"/>
        <v>0</v>
      </c>
      <c r="AS361" s="2244">
        <v>0</v>
      </c>
      <c r="AT361" s="2075"/>
      <c r="AU361" s="2075"/>
      <c r="AV361" s="2075"/>
      <c r="AW361" s="2206">
        <f t="shared" si="259"/>
        <v>0</v>
      </c>
      <c r="AX361" s="2206">
        <f t="shared" si="260"/>
        <v>0</v>
      </c>
      <c r="AY361" s="2206">
        <f t="shared" si="261"/>
        <v>0</v>
      </c>
      <c r="AZ361" s="2206">
        <f t="shared" si="262"/>
        <v>0</v>
      </c>
      <c r="BA361" s="2206">
        <f t="shared" si="263"/>
        <v>0</v>
      </c>
      <c r="BB361" s="2244">
        <f t="shared" si="232"/>
        <v>0</v>
      </c>
      <c r="BC361" s="2207">
        <f t="shared" si="233"/>
        <v>0</v>
      </c>
      <c r="BD361" s="2244">
        <f t="shared" si="234"/>
        <v>0</v>
      </c>
      <c r="BE361" s="2207">
        <f t="shared" si="274"/>
        <v>0</v>
      </c>
      <c r="BF361" s="2246">
        <v>0</v>
      </c>
      <c r="BG361" s="2075">
        <v>0</v>
      </c>
      <c r="BH361" s="2075">
        <v>0</v>
      </c>
      <c r="BI361" s="2075">
        <v>0</v>
      </c>
      <c r="BJ361" s="2206">
        <f t="shared" si="264"/>
        <v>0</v>
      </c>
      <c r="BK361" s="2206">
        <f t="shared" si="265"/>
        <v>0</v>
      </c>
      <c r="BL361" s="2206">
        <f t="shared" si="266"/>
        <v>0</v>
      </c>
      <c r="BM361" s="2206">
        <f t="shared" si="267"/>
        <v>0</v>
      </c>
      <c r="BN361" s="2206">
        <f t="shared" si="268"/>
        <v>0</v>
      </c>
      <c r="BO361" s="2244">
        <v>0</v>
      </c>
      <c r="BP361" s="2075">
        <v>0</v>
      </c>
      <c r="BQ361" s="2075">
        <v>0</v>
      </c>
      <c r="BR361" s="2075">
        <v>0</v>
      </c>
      <c r="BS361" s="2206">
        <f t="shared" si="269"/>
        <v>0</v>
      </c>
      <c r="BT361" s="2206">
        <f t="shared" si="270"/>
        <v>0</v>
      </c>
      <c r="BU361" s="2206">
        <f t="shared" si="271"/>
        <v>0</v>
      </c>
      <c r="BV361" s="2206">
        <f t="shared" si="272"/>
        <v>0</v>
      </c>
      <c r="BW361" s="2206">
        <f t="shared" si="273"/>
        <v>0</v>
      </c>
      <c r="BX361" s="2244">
        <f t="shared" si="235"/>
        <v>0</v>
      </c>
      <c r="BY361" s="2207">
        <f t="shared" si="236"/>
        <v>0</v>
      </c>
      <c r="BZ361" s="2211">
        <f t="shared" si="237"/>
        <v>0</v>
      </c>
      <c r="CA361" s="2212">
        <f t="shared" si="238"/>
        <v>0</v>
      </c>
      <c r="CB361" s="2083"/>
      <c r="CC361" s="2083"/>
      <c r="CD361" s="2237"/>
      <c r="CF361" s="2200"/>
    </row>
    <row r="362" spans="1:94" s="1974" customFormat="1" ht="18" customHeight="1" outlineLevel="1">
      <c r="A362" s="2235" t="s">
        <v>3656</v>
      </c>
      <c r="B362" s="2235" t="b">
        <v>1</v>
      </c>
      <c r="C362" s="2201"/>
      <c r="D362" s="2236" t="s">
        <v>3221</v>
      </c>
      <c r="E362" s="2243" t="s">
        <v>3222</v>
      </c>
      <c r="F362" s="2204" t="s">
        <v>365</v>
      </c>
      <c r="G362" s="2244">
        <v>75.3</v>
      </c>
      <c r="H362" s="2206">
        <v>70</v>
      </c>
      <c r="I362" s="2206">
        <v>2260</v>
      </c>
      <c r="J362" s="2206"/>
      <c r="K362" s="2206">
        <f t="shared" si="239"/>
        <v>2330</v>
      </c>
      <c r="L362" s="2206">
        <f t="shared" si="240"/>
        <v>175449</v>
      </c>
      <c r="M362" s="2206">
        <f t="shared" si="241"/>
        <v>5271</v>
      </c>
      <c r="N362" s="2206">
        <f t="shared" si="242"/>
        <v>170178</v>
      </c>
      <c r="O362" s="2206">
        <f t="shared" si="243"/>
        <v>0</v>
      </c>
      <c r="P362" s="2244">
        <v>75.3</v>
      </c>
      <c r="Q362" s="2206">
        <v>70</v>
      </c>
      <c r="R362" s="2206">
        <v>2260</v>
      </c>
      <c r="S362" s="2206"/>
      <c r="T362" s="2206">
        <f t="shared" si="244"/>
        <v>2330</v>
      </c>
      <c r="U362" s="2206">
        <f t="shared" si="245"/>
        <v>175449</v>
      </c>
      <c r="V362" s="2206">
        <f t="shared" si="246"/>
        <v>5271</v>
      </c>
      <c r="W362" s="2206">
        <f t="shared" si="247"/>
        <v>170178</v>
      </c>
      <c r="X362" s="2206">
        <f t="shared" si="248"/>
        <v>0</v>
      </c>
      <c r="Y362" s="2245">
        <f t="shared" si="230"/>
        <v>0</v>
      </c>
      <c r="Z362" s="2207">
        <f t="shared" si="231"/>
        <v>0</v>
      </c>
      <c r="AA362" s="2245">
        <v>91</v>
      </c>
      <c r="AB362" s="2206">
        <v>3000</v>
      </c>
      <c r="AC362" s="2206">
        <v>7000</v>
      </c>
      <c r="AD362" s="2206"/>
      <c r="AE362" s="2206">
        <f t="shared" si="249"/>
        <v>10000</v>
      </c>
      <c r="AF362" s="2206">
        <f t="shared" si="250"/>
        <v>910000</v>
      </c>
      <c r="AG362" s="2206">
        <f t="shared" si="251"/>
        <v>273000</v>
      </c>
      <c r="AH362" s="2206">
        <f t="shared" si="252"/>
        <v>637000</v>
      </c>
      <c r="AI362" s="2207">
        <f t="shared" si="253"/>
        <v>0</v>
      </c>
      <c r="AJ362" s="2246">
        <v>75.3</v>
      </c>
      <c r="AK362" s="2075">
        <v>3000</v>
      </c>
      <c r="AL362" s="2075">
        <v>7000</v>
      </c>
      <c r="AM362" s="2075"/>
      <c r="AN362" s="2206">
        <f t="shared" si="254"/>
        <v>10000</v>
      </c>
      <c r="AO362" s="2206">
        <f t="shared" si="255"/>
        <v>753000</v>
      </c>
      <c r="AP362" s="2206">
        <f t="shared" si="256"/>
        <v>225900</v>
      </c>
      <c r="AQ362" s="2206">
        <f t="shared" si="257"/>
        <v>527100</v>
      </c>
      <c r="AR362" s="2206">
        <f t="shared" si="258"/>
        <v>0</v>
      </c>
      <c r="AS362" s="2245">
        <v>75.3</v>
      </c>
      <c r="AT362" s="2075">
        <v>3000</v>
      </c>
      <c r="AU362" s="2075">
        <v>7000</v>
      </c>
      <c r="AV362" s="2075"/>
      <c r="AW362" s="2206">
        <f t="shared" si="259"/>
        <v>10000</v>
      </c>
      <c r="AX362" s="2206">
        <f t="shared" si="260"/>
        <v>753000</v>
      </c>
      <c r="AY362" s="2206">
        <f t="shared" si="261"/>
        <v>225900</v>
      </c>
      <c r="AZ362" s="2206">
        <f t="shared" si="262"/>
        <v>527100</v>
      </c>
      <c r="BA362" s="2206">
        <f t="shared" si="263"/>
        <v>0</v>
      </c>
      <c r="BB362" s="2245">
        <f t="shared" si="232"/>
        <v>0</v>
      </c>
      <c r="BC362" s="2207">
        <f t="shared" si="233"/>
        <v>0</v>
      </c>
      <c r="BD362" s="2245">
        <f t="shared" si="234"/>
        <v>-15.700000000000003</v>
      </c>
      <c r="BE362" s="2207">
        <f t="shared" si="274"/>
        <v>-157000</v>
      </c>
      <c r="BF362" s="2246">
        <v>75.3</v>
      </c>
      <c r="BG362" s="2075">
        <v>3000</v>
      </c>
      <c r="BH362" s="2075">
        <v>7000</v>
      </c>
      <c r="BI362" s="2075">
        <v>0</v>
      </c>
      <c r="BJ362" s="2206">
        <f t="shared" si="264"/>
        <v>10000</v>
      </c>
      <c r="BK362" s="2206">
        <f t="shared" si="265"/>
        <v>753000</v>
      </c>
      <c r="BL362" s="2206">
        <f t="shared" si="266"/>
        <v>225900</v>
      </c>
      <c r="BM362" s="2206">
        <f t="shared" si="267"/>
        <v>527100</v>
      </c>
      <c r="BN362" s="2206">
        <f t="shared" si="268"/>
        <v>0</v>
      </c>
      <c r="BO362" s="2245">
        <v>75.3</v>
      </c>
      <c r="BP362" s="2075">
        <v>3000</v>
      </c>
      <c r="BQ362" s="2075">
        <v>7000</v>
      </c>
      <c r="BR362" s="2075">
        <v>0</v>
      </c>
      <c r="BS362" s="2206">
        <f t="shared" si="269"/>
        <v>10000</v>
      </c>
      <c r="BT362" s="2206">
        <f t="shared" si="270"/>
        <v>753000</v>
      </c>
      <c r="BU362" s="2206">
        <f t="shared" si="271"/>
        <v>225900</v>
      </c>
      <c r="BV362" s="2206">
        <f t="shared" si="272"/>
        <v>527100</v>
      </c>
      <c r="BW362" s="2206">
        <f t="shared" si="273"/>
        <v>0</v>
      </c>
      <c r="BX362" s="2245">
        <f t="shared" si="235"/>
        <v>0</v>
      </c>
      <c r="BY362" s="2207">
        <f t="shared" si="236"/>
        <v>0</v>
      </c>
      <c r="BZ362" s="2211">
        <f t="shared" si="237"/>
        <v>-15.700000000000003</v>
      </c>
      <c r="CA362" s="2212">
        <f t="shared" si="238"/>
        <v>-157000</v>
      </c>
      <c r="CB362" s="2083"/>
      <c r="CC362" s="2083"/>
      <c r="CD362" s="2237"/>
      <c r="CF362" s="2200"/>
    </row>
    <row r="363" spans="1:94" s="1974" customFormat="1" ht="18" customHeight="1" outlineLevel="1">
      <c r="A363" s="2235" t="s">
        <v>3657</v>
      </c>
      <c r="B363" s="2235" t="b">
        <v>1</v>
      </c>
      <c r="C363" s="2201"/>
      <c r="D363" s="2236" t="s">
        <v>3221</v>
      </c>
      <c r="E363" s="2243" t="s">
        <v>3224</v>
      </c>
      <c r="F363" s="2204" t="s">
        <v>365</v>
      </c>
      <c r="G363" s="2244">
        <v>85.2</v>
      </c>
      <c r="H363" s="2206">
        <v>70</v>
      </c>
      <c r="I363" s="2206">
        <v>2260</v>
      </c>
      <c r="J363" s="2206"/>
      <c r="K363" s="2206">
        <f t="shared" si="239"/>
        <v>2330</v>
      </c>
      <c r="L363" s="2206">
        <f t="shared" si="240"/>
        <v>198516</v>
      </c>
      <c r="M363" s="2206">
        <f t="shared" si="241"/>
        <v>5964</v>
      </c>
      <c r="N363" s="2206">
        <f t="shared" si="242"/>
        <v>192552</v>
      </c>
      <c r="O363" s="2206">
        <f t="shared" si="243"/>
        <v>0</v>
      </c>
      <c r="P363" s="2244">
        <v>85.2</v>
      </c>
      <c r="Q363" s="2206">
        <v>70</v>
      </c>
      <c r="R363" s="2206">
        <v>2260</v>
      </c>
      <c r="S363" s="2206"/>
      <c r="T363" s="2206">
        <f t="shared" si="244"/>
        <v>2330</v>
      </c>
      <c r="U363" s="2206">
        <f t="shared" si="245"/>
        <v>198516</v>
      </c>
      <c r="V363" s="2206">
        <f t="shared" si="246"/>
        <v>5964</v>
      </c>
      <c r="W363" s="2206">
        <f t="shared" si="247"/>
        <v>192552</v>
      </c>
      <c r="X363" s="2206">
        <f t="shared" si="248"/>
        <v>0</v>
      </c>
      <c r="Y363" s="2245">
        <f t="shared" ref="Y363:Y426" si="275">+P363-G363</f>
        <v>0</v>
      </c>
      <c r="Z363" s="2207">
        <f t="shared" ref="Z363:Z426" si="276">+U363-L363</f>
        <v>0</v>
      </c>
      <c r="AA363" s="2245">
        <v>92</v>
      </c>
      <c r="AB363" s="2206">
        <v>3000</v>
      </c>
      <c r="AC363" s="2206">
        <v>7000</v>
      </c>
      <c r="AD363" s="2206"/>
      <c r="AE363" s="2206">
        <f t="shared" si="249"/>
        <v>10000</v>
      </c>
      <c r="AF363" s="2206">
        <f t="shared" si="250"/>
        <v>920000</v>
      </c>
      <c r="AG363" s="2206">
        <f t="shared" si="251"/>
        <v>276000</v>
      </c>
      <c r="AH363" s="2206">
        <f t="shared" si="252"/>
        <v>644000</v>
      </c>
      <c r="AI363" s="2207">
        <f t="shared" si="253"/>
        <v>0</v>
      </c>
      <c r="AJ363" s="2246">
        <v>85.2</v>
      </c>
      <c r="AK363" s="2075">
        <v>3000</v>
      </c>
      <c r="AL363" s="2075">
        <v>7000</v>
      </c>
      <c r="AM363" s="2075"/>
      <c r="AN363" s="2206">
        <f t="shared" si="254"/>
        <v>10000</v>
      </c>
      <c r="AO363" s="2206">
        <f t="shared" si="255"/>
        <v>852000</v>
      </c>
      <c r="AP363" s="2206">
        <f t="shared" si="256"/>
        <v>255600</v>
      </c>
      <c r="AQ363" s="2206">
        <f t="shared" si="257"/>
        <v>596400</v>
      </c>
      <c r="AR363" s="2206">
        <f t="shared" si="258"/>
        <v>0</v>
      </c>
      <c r="AS363" s="2245">
        <v>85.2</v>
      </c>
      <c r="AT363" s="2075">
        <v>3000</v>
      </c>
      <c r="AU363" s="2075">
        <v>7000</v>
      </c>
      <c r="AV363" s="2075"/>
      <c r="AW363" s="2206">
        <f t="shared" si="259"/>
        <v>10000</v>
      </c>
      <c r="AX363" s="2206">
        <f t="shared" si="260"/>
        <v>852000</v>
      </c>
      <c r="AY363" s="2206">
        <f t="shared" si="261"/>
        <v>255600</v>
      </c>
      <c r="AZ363" s="2206">
        <f t="shared" si="262"/>
        <v>596400</v>
      </c>
      <c r="BA363" s="2206">
        <f t="shared" si="263"/>
        <v>0</v>
      </c>
      <c r="BB363" s="2245">
        <f t="shared" ref="BB363:BB426" si="277">AS363-AJ363</f>
        <v>0</v>
      </c>
      <c r="BC363" s="2207">
        <f t="shared" ref="BC363:BC426" si="278">AX363-AO363</f>
        <v>0</v>
      </c>
      <c r="BD363" s="2245">
        <f t="shared" ref="BD363:BD426" si="279">AS363-AA363</f>
        <v>-6.7999999999999972</v>
      </c>
      <c r="BE363" s="2207">
        <f t="shared" si="274"/>
        <v>-68000</v>
      </c>
      <c r="BF363" s="2246">
        <v>85.2</v>
      </c>
      <c r="BG363" s="2075">
        <v>3000</v>
      </c>
      <c r="BH363" s="2075">
        <v>7000</v>
      </c>
      <c r="BI363" s="2075">
        <v>0</v>
      </c>
      <c r="BJ363" s="2206">
        <f t="shared" si="264"/>
        <v>10000</v>
      </c>
      <c r="BK363" s="2206">
        <f t="shared" si="265"/>
        <v>852000</v>
      </c>
      <c r="BL363" s="2206">
        <f t="shared" si="266"/>
        <v>255600</v>
      </c>
      <c r="BM363" s="2206">
        <f t="shared" si="267"/>
        <v>596400</v>
      </c>
      <c r="BN363" s="2206">
        <f t="shared" si="268"/>
        <v>0</v>
      </c>
      <c r="BO363" s="2245">
        <v>85.2</v>
      </c>
      <c r="BP363" s="2075">
        <v>3000</v>
      </c>
      <c r="BQ363" s="2075">
        <v>7000</v>
      </c>
      <c r="BR363" s="2075">
        <v>0</v>
      </c>
      <c r="BS363" s="2206">
        <f t="shared" si="269"/>
        <v>10000</v>
      </c>
      <c r="BT363" s="2206">
        <f t="shared" si="270"/>
        <v>852000</v>
      </c>
      <c r="BU363" s="2206">
        <f t="shared" si="271"/>
        <v>255600</v>
      </c>
      <c r="BV363" s="2206">
        <f t="shared" si="272"/>
        <v>596400</v>
      </c>
      <c r="BW363" s="2206">
        <f t="shared" si="273"/>
        <v>0</v>
      </c>
      <c r="BX363" s="2245">
        <f t="shared" ref="BX363:BX426" si="280">BO363-BF363</f>
        <v>0</v>
      </c>
      <c r="BY363" s="2207">
        <f t="shared" ref="BY363:BY426" si="281">BT363-BK363</f>
        <v>0</v>
      </c>
      <c r="BZ363" s="2211">
        <f t="shared" ref="BZ363:BZ426" si="282">+BO363-AA363</f>
        <v>-6.7999999999999972</v>
      </c>
      <c r="CA363" s="2212">
        <f t="shared" ref="CA363:CA426" si="283">+BT363-AF363</f>
        <v>-68000</v>
      </c>
      <c r="CB363" s="2083"/>
      <c r="CC363" s="2083"/>
      <c r="CD363" s="2237"/>
      <c r="CF363" s="2200"/>
    </row>
    <row r="364" spans="1:94" s="1974" customFormat="1" ht="18" customHeight="1" outlineLevel="1">
      <c r="A364" s="2235" t="s">
        <v>3658</v>
      </c>
      <c r="B364" s="2235" t="b">
        <v>1</v>
      </c>
      <c r="C364" s="2201"/>
      <c r="D364" s="2236" t="s">
        <v>3659</v>
      </c>
      <c r="E364" s="2243"/>
      <c r="F364" s="2204" t="s">
        <v>365</v>
      </c>
      <c r="G364" s="2244">
        <v>0</v>
      </c>
      <c r="H364" s="2206"/>
      <c r="I364" s="2206">
        <v>4870</v>
      </c>
      <c r="J364" s="2206"/>
      <c r="K364" s="2206">
        <f t="shared" si="239"/>
        <v>4870</v>
      </c>
      <c r="L364" s="2206">
        <f t="shared" si="240"/>
        <v>0</v>
      </c>
      <c r="M364" s="2206">
        <f t="shared" si="241"/>
        <v>0</v>
      </c>
      <c r="N364" s="2206">
        <f t="shared" si="242"/>
        <v>0</v>
      </c>
      <c r="O364" s="2206">
        <f t="shared" si="243"/>
        <v>0</v>
      </c>
      <c r="P364" s="2244">
        <v>0</v>
      </c>
      <c r="Q364" s="2206"/>
      <c r="R364" s="2206">
        <v>4870</v>
      </c>
      <c r="S364" s="2206"/>
      <c r="T364" s="2206">
        <f t="shared" si="244"/>
        <v>4870</v>
      </c>
      <c r="U364" s="2206">
        <f t="shared" si="245"/>
        <v>0</v>
      </c>
      <c r="V364" s="2206">
        <f t="shared" si="246"/>
        <v>0</v>
      </c>
      <c r="W364" s="2206">
        <f t="shared" si="247"/>
        <v>0</v>
      </c>
      <c r="X364" s="2206">
        <f t="shared" si="248"/>
        <v>0</v>
      </c>
      <c r="Y364" s="2244">
        <f t="shared" si="275"/>
        <v>0</v>
      </c>
      <c r="Z364" s="2207">
        <f t="shared" si="276"/>
        <v>0</v>
      </c>
      <c r="AA364" s="2244">
        <v>13</v>
      </c>
      <c r="AB364" s="2206">
        <v>2000</v>
      </c>
      <c r="AC364" s="2206">
        <v>15000</v>
      </c>
      <c r="AD364" s="2206"/>
      <c r="AE364" s="2206">
        <f t="shared" si="249"/>
        <v>17000</v>
      </c>
      <c r="AF364" s="2206">
        <f t="shared" si="250"/>
        <v>221000</v>
      </c>
      <c r="AG364" s="2206">
        <f t="shared" si="251"/>
        <v>26000</v>
      </c>
      <c r="AH364" s="2206">
        <f t="shared" si="252"/>
        <v>195000</v>
      </c>
      <c r="AI364" s="2207">
        <f t="shared" si="253"/>
        <v>0</v>
      </c>
      <c r="AJ364" s="2246">
        <v>0</v>
      </c>
      <c r="AK364" s="2075">
        <v>2000</v>
      </c>
      <c r="AL364" s="2075">
        <v>15000</v>
      </c>
      <c r="AM364" s="2075"/>
      <c r="AN364" s="2206">
        <f t="shared" si="254"/>
        <v>17000</v>
      </c>
      <c r="AO364" s="2206">
        <f t="shared" si="255"/>
        <v>0</v>
      </c>
      <c r="AP364" s="2206">
        <f t="shared" si="256"/>
        <v>0</v>
      </c>
      <c r="AQ364" s="2206">
        <f t="shared" si="257"/>
        <v>0</v>
      </c>
      <c r="AR364" s="2206">
        <f t="shared" si="258"/>
        <v>0</v>
      </c>
      <c r="AS364" s="2244">
        <v>0</v>
      </c>
      <c r="AT364" s="2075">
        <v>2000</v>
      </c>
      <c r="AU364" s="2075">
        <v>15000</v>
      </c>
      <c r="AV364" s="2075"/>
      <c r="AW364" s="2206">
        <f t="shared" si="259"/>
        <v>17000</v>
      </c>
      <c r="AX364" s="2206">
        <f t="shared" si="260"/>
        <v>0</v>
      </c>
      <c r="AY364" s="2206">
        <f t="shared" si="261"/>
        <v>0</v>
      </c>
      <c r="AZ364" s="2206">
        <f t="shared" si="262"/>
        <v>0</v>
      </c>
      <c r="BA364" s="2206">
        <f t="shared" si="263"/>
        <v>0</v>
      </c>
      <c r="BB364" s="2244">
        <f t="shared" si="277"/>
        <v>0</v>
      </c>
      <c r="BC364" s="2207">
        <f t="shared" si="278"/>
        <v>0</v>
      </c>
      <c r="BD364" s="2244">
        <f t="shared" si="279"/>
        <v>-13</v>
      </c>
      <c r="BE364" s="2207">
        <f t="shared" si="274"/>
        <v>-221000</v>
      </c>
      <c r="BF364" s="2246">
        <v>0</v>
      </c>
      <c r="BG364" s="2075">
        <v>2000</v>
      </c>
      <c r="BH364" s="2075">
        <v>15000</v>
      </c>
      <c r="BI364" s="2075">
        <v>0</v>
      </c>
      <c r="BJ364" s="2206">
        <f t="shared" si="264"/>
        <v>17000</v>
      </c>
      <c r="BK364" s="2206">
        <f t="shared" si="265"/>
        <v>0</v>
      </c>
      <c r="BL364" s="2206">
        <f t="shared" si="266"/>
        <v>0</v>
      </c>
      <c r="BM364" s="2206">
        <f t="shared" si="267"/>
        <v>0</v>
      </c>
      <c r="BN364" s="2206">
        <f t="shared" si="268"/>
        <v>0</v>
      </c>
      <c r="BO364" s="2244">
        <v>0</v>
      </c>
      <c r="BP364" s="2075">
        <v>2000</v>
      </c>
      <c r="BQ364" s="2075">
        <v>15000</v>
      </c>
      <c r="BR364" s="2075">
        <v>0</v>
      </c>
      <c r="BS364" s="2206">
        <f t="shared" si="269"/>
        <v>17000</v>
      </c>
      <c r="BT364" s="2206">
        <f t="shared" si="270"/>
        <v>0</v>
      </c>
      <c r="BU364" s="2206">
        <f t="shared" si="271"/>
        <v>0</v>
      </c>
      <c r="BV364" s="2206">
        <f t="shared" si="272"/>
        <v>0</v>
      </c>
      <c r="BW364" s="2206">
        <f t="shared" si="273"/>
        <v>0</v>
      </c>
      <c r="BX364" s="2244">
        <f t="shared" si="280"/>
        <v>0</v>
      </c>
      <c r="BY364" s="2207">
        <f t="shared" si="281"/>
        <v>0</v>
      </c>
      <c r="BZ364" s="2211">
        <f t="shared" si="282"/>
        <v>-13</v>
      </c>
      <c r="CA364" s="2212">
        <f t="shared" si="283"/>
        <v>-221000</v>
      </c>
      <c r="CB364" s="2083"/>
      <c r="CC364" s="2083"/>
      <c r="CD364" s="2237"/>
      <c r="CF364" s="2200"/>
    </row>
    <row r="365" spans="1:94" s="1974" customFormat="1" ht="18" customHeight="1" outlineLevel="1">
      <c r="A365" s="2235" t="s">
        <v>3660</v>
      </c>
      <c r="B365" s="2235" t="b">
        <v>1</v>
      </c>
      <c r="C365" s="2201"/>
      <c r="D365" s="2236" t="s">
        <v>3228</v>
      </c>
      <c r="E365" s="2243"/>
      <c r="F365" s="2204" t="s">
        <v>365</v>
      </c>
      <c r="G365" s="2244">
        <v>298</v>
      </c>
      <c r="H365" s="2206">
        <v>10</v>
      </c>
      <c r="I365" s="2206">
        <v>340</v>
      </c>
      <c r="J365" s="2206">
        <v>8</v>
      </c>
      <c r="K365" s="2206">
        <f t="shared" si="239"/>
        <v>358</v>
      </c>
      <c r="L365" s="2206">
        <f t="shared" si="240"/>
        <v>106684</v>
      </c>
      <c r="M365" s="2206">
        <f t="shared" si="241"/>
        <v>2980</v>
      </c>
      <c r="N365" s="2206">
        <f t="shared" si="242"/>
        <v>101320</v>
      </c>
      <c r="O365" s="2206">
        <f t="shared" si="243"/>
        <v>2384</v>
      </c>
      <c r="P365" s="2244">
        <v>298</v>
      </c>
      <c r="Q365" s="2206">
        <v>10</v>
      </c>
      <c r="R365" s="2206">
        <v>340</v>
      </c>
      <c r="S365" s="2206">
        <v>8</v>
      </c>
      <c r="T365" s="2206">
        <f t="shared" si="244"/>
        <v>358</v>
      </c>
      <c r="U365" s="2206">
        <f t="shared" si="245"/>
        <v>106684</v>
      </c>
      <c r="V365" s="2206">
        <f t="shared" si="246"/>
        <v>2980</v>
      </c>
      <c r="W365" s="2206">
        <f t="shared" si="247"/>
        <v>101320</v>
      </c>
      <c r="X365" s="2206">
        <f t="shared" si="248"/>
        <v>2384</v>
      </c>
      <c r="Y365" s="2244">
        <f t="shared" si="275"/>
        <v>0</v>
      </c>
      <c r="Z365" s="2207">
        <f t="shared" si="276"/>
        <v>0</v>
      </c>
      <c r="AA365" s="2244">
        <v>304</v>
      </c>
      <c r="AB365" s="2206">
        <v>3000</v>
      </c>
      <c r="AC365" s="2206">
        <v>5000</v>
      </c>
      <c r="AD365" s="2206"/>
      <c r="AE365" s="2206">
        <f t="shared" si="249"/>
        <v>8000</v>
      </c>
      <c r="AF365" s="2206">
        <f t="shared" si="250"/>
        <v>2432000</v>
      </c>
      <c r="AG365" s="2206">
        <f t="shared" si="251"/>
        <v>912000</v>
      </c>
      <c r="AH365" s="2206">
        <f t="shared" si="252"/>
        <v>1520000</v>
      </c>
      <c r="AI365" s="2207">
        <f t="shared" si="253"/>
        <v>0</v>
      </c>
      <c r="AJ365" s="2246">
        <v>298</v>
      </c>
      <c r="AK365" s="2075">
        <v>3000</v>
      </c>
      <c r="AL365" s="2075">
        <v>5000</v>
      </c>
      <c r="AM365" s="2075"/>
      <c r="AN365" s="2206">
        <f t="shared" si="254"/>
        <v>8000</v>
      </c>
      <c r="AO365" s="2206">
        <f t="shared" si="255"/>
        <v>2384000</v>
      </c>
      <c r="AP365" s="2206">
        <f t="shared" si="256"/>
        <v>894000</v>
      </c>
      <c r="AQ365" s="2206">
        <f t="shared" si="257"/>
        <v>1490000</v>
      </c>
      <c r="AR365" s="2206">
        <f t="shared" si="258"/>
        <v>0</v>
      </c>
      <c r="AS365" s="2244">
        <v>298</v>
      </c>
      <c r="AT365" s="2075">
        <v>3000</v>
      </c>
      <c r="AU365" s="2075">
        <v>5000</v>
      </c>
      <c r="AV365" s="2075"/>
      <c r="AW365" s="2206">
        <f t="shared" si="259"/>
        <v>8000</v>
      </c>
      <c r="AX365" s="2206">
        <f t="shared" si="260"/>
        <v>2384000</v>
      </c>
      <c r="AY365" s="2206">
        <f t="shared" si="261"/>
        <v>894000</v>
      </c>
      <c r="AZ365" s="2206">
        <f t="shared" si="262"/>
        <v>1490000</v>
      </c>
      <c r="BA365" s="2206">
        <f t="shared" si="263"/>
        <v>0</v>
      </c>
      <c r="BB365" s="2244">
        <f t="shared" si="277"/>
        <v>0</v>
      </c>
      <c r="BC365" s="2207">
        <f t="shared" si="278"/>
        <v>0</v>
      </c>
      <c r="BD365" s="2244">
        <f t="shared" si="279"/>
        <v>-6</v>
      </c>
      <c r="BE365" s="2207">
        <f t="shared" si="274"/>
        <v>-48000</v>
      </c>
      <c r="BF365" s="2246">
        <v>298</v>
      </c>
      <c r="BG365" s="2075">
        <v>3000</v>
      </c>
      <c r="BH365" s="2075">
        <v>5000</v>
      </c>
      <c r="BI365" s="2075">
        <v>0</v>
      </c>
      <c r="BJ365" s="2206">
        <f t="shared" si="264"/>
        <v>8000</v>
      </c>
      <c r="BK365" s="2206">
        <f t="shared" si="265"/>
        <v>2384000</v>
      </c>
      <c r="BL365" s="2206">
        <f t="shared" si="266"/>
        <v>894000</v>
      </c>
      <c r="BM365" s="2206">
        <f t="shared" si="267"/>
        <v>1490000</v>
      </c>
      <c r="BN365" s="2206">
        <f t="shared" si="268"/>
        <v>0</v>
      </c>
      <c r="BO365" s="2244">
        <v>298</v>
      </c>
      <c r="BP365" s="2075">
        <v>3000</v>
      </c>
      <c r="BQ365" s="2075">
        <v>5000</v>
      </c>
      <c r="BR365" s="2075">
        <v>0</v>
      </c>
      <c r="BS365" s="2206">
        <f t="shared" si="269"/>
        <v>8000</v>
      </c>
      <c r="BT365" s="2206">
        <f t="shared" si="270"/>
        <v>2384000</v>
      </c>
      <c r="BU365" s="2206">
        <f t="shared" si="271"/>
        <v>894000</v>
      </c>
      <c r="BV365" s="2206">
        <f t="shared" si="272"/>
        <v>1490000</v>
      </c>
      <c r="BW365" s="2206">
        <f t="shared" si="273"/>
        <v>0</v>
      </c>
      <c r="BX365" s="2244">
        <f t="shared" si="280"/>
        <v>0</v>
      </c>
      <c r="BY365" s="2207">
        <f t="shared" si="281"/>
        <v>0</v>
      </c>
      <c r="BZ365" s="2211">
        <f t="shared" si="282"/>
        <v>-6</v>
      </c>
      <c r="CA365" s="2212">
        <f t="shared" si="283"/>
        <v>-48000</v>
      </c>
      <c r="CB365" s="2083"/>
      <c r="CC365" s="2083"/>
      <c r="CD365" s="2237"/>
      <c r="CF365" s="2200"/>
    </row>
    <row r="366" spans="1:94" s="1974" customFormat="1" ht="18" customHeight="1" outlineLevel="1">
      <c r="A366" s="2235" t="s">
        <v>3661</v>
      </c>
      <c r="B366" s="2235" t="b">
        <v>1</v>
      </c>
      <c r="C366" s="2201"/>
      <c r="D366" s="2236" t="s">
        <v>3662</v>
      </c>
      <c r="E366" s="2243" t="s">
        <v>3663</v>
      </c>
      <c r="F366" s="2204" t="s">
        <v>449</v>
      </c>
      <c r="G366" s="2244">
        <v>0</v>
      </c>
      <c r="H366" s="2206">
        <v>200</v>
      </c>
      <c r="I366" s="2206">
        <v>1900</v>
      </c>
      <c r="J366" s="2206">
        <v>30</v>
      </c>
      <c r="K366" s="2206">
        <f t="shared" si="239"/>
        <v>2130</v>
      </c>
      <c r="L366" s="2206">
        <f t="shared" si="240"/>
        <v>0</v>
      </c>
      <c r="M366" s="2206">
        <f t="shared" si="241"/>
        <v>0</v>
      </c>
      <c r="N366" s="2206">
        <f t="shared" si="242"/>
        <v>0</v>
      </c>
      <c r="O366" s="2206">
        <f t="shared" si="243"/>
        <v>0</v>
      </c>
      <c r="P366" s="2244">
        <v>0</v>
      </c>
      <c r="Q366" s="2206">
        <v>200</v>
      </c>
      <c r="R366" s="2206">
        <v>1900</v>
      </c>
      <c r="S366" s="2206">
        <v>30</v>
      </c>
      <c r="T366" s="2206">
        <f t="shared" si="244"/>
        <v>2130</v>
      </c>
      <c r="U366" s="2206">
        <f t="shared" si="245"/>
        <v>0</v>
      </c>
      <c r="V366" s="2206">
        <f t="shared" si="246"/>
        <v>0</v>
      </c>
      <c r="W366" s="2206">
        <f t="shared" si="247"/>
        <v>0</v>
      </c>
      <c r="X366" s="2206">
        <f t="shared" si="248"/>
        <v>0</v>
      </c>
      <c r="Y366" s="2244">
        <f t="shared" si="275"/>
        <v>0</v>
      </c>
      <c r="Z366" s="2207">
        <f t="shared" si="276"/>
        <v>0</v>
      </c>
      <c r="AA366" s="2244">
        <v>81.599999999999994</v>
      </c>
      <c r="AB366" s="2206">
        <v>3000</v>
      </c>
      <c r="AC366" s="2206">
        <v>5000</v>
      </c>
      <c r="AD366" s="2206">
        <v>2000</v>
      </c>
      <c r="AE366" s="2206">
        <f t="shared" si="249"/>
        <v>10000</v>
      </c>
      <c r="AF366" s="2206">
        <f t="shared" si="250"/>
        <v>816000</v>
      </c>
      <c r="AG366" s="2206">
        <f t="shared" si="251"/>
        <v>244800</v>
      </c>
      <c r="AH366" s="2206">
        <f t="shared" si="252"/>
        <v>408000</v>
      </c>
      <c r="AI366" s="2207">
        <f t="shared" si="253"/>
        <v>163200</v>
      </c>
      <c r="AJ366" s="2246">
        <v>0</v>
      </c>
      <c r="AK366" s="2075">
        <v>3000</v>
      </c>
      <c r="AL366" s="2075">
        <v>5000</v>
      </c>
      <c r="AM366" s="2075">
        <v>2000</v>
      </c>
      <c r="AN366" s="2206">
        <f t="shared" si="254"/>
        <v>10000</v>
      </c>
      <c r="AO366" s="2206">
        <f t="shared" si="255"/>
        <v>0</v>
      </c>
      <c r="AP366" s="2206">
        <f t="shared" si="256"/>
        <v>0</v>
      </c>
      <c r="AQ366" s="2206">
        <f t="shared" si="257"/>
        <v>0</v>
      </c>
      <c r="AR366" s="2206">
        <f t="shared" si="258"/>
        <v>0</v>
      </c>
      <c r="AS366" s="2244">
        <v>0</v>
      </c>
      <c r="AT366" s="2075">
        <v>3000</v>
      </c>
      <c r="AU366" s="2075">
        <v>5000</v>
      </c>
      <c r="AV366" s="2075">
        <v>2000</v>
      </c>
      <c r="AW366" s="2206">
        <f t="shared" si="259"/>
        <v>10000</v>
      </c>
      <c r="AX366" s="2206">
        <f t="shared" si="260"/>
        <v>0</v>
      </c>
      <c r="AY366" s="2206">
        <f t="shared" si="261"/>
        <v>0</v>
      </c>
      <c r="AZ366" s="2206">
        <f t="shared" si="262"/>
        <v>0</v>
      </c>
      <c r="BA366" s="2206">
        <f t="shared" si="263"/>
        <v>0</v>
      </c>
      <c r="BB366" s="2244">
        <f t="shared" si="277"/>
        <v>0</v>
      </c>
      <c r="BC366" s="2207">
        <f t="shared" si="278"/>
        <v>0</v>
      </c>
      <c r="BD366" s="2244">
        <f t="shared" si="279"/>
        <v>-81.599999999999994</v>
      </c>
      <c r="BE366" s="2207">
        <f t="shared" si="274"/>
        <v>-816000</v>
      </c>
      <c r="BF366" s="2246">
        <v>0</v>
      </c>
      <c r="BG366" s="2075">
        <v>3000</v>
      </c>
      <c r="BH366" s="2075">
        <v>5000</v>
      </c>
      <c r="BI366" s="2075">
        <v>2000</v>
      </c>
      <c r="BJ366" s="2206">
        <f t="shared" si="264"/>
        <v>10000</v>
      </c>
      <c r="BK366" s="2206">
        <f t="shared" si="265"/>
        <v>0</v>
      </c>
      <c r="BL366" s="2206">
        <f t="shared" si="266"/>
        <v>0</v>
      </c>
      <c r="BM366" s="2206">
        <f t="shared" si="267"/>
        <v>0</v>
      </c>
      <c r="BN366" s="2206">
        <f t="shared" si="268"/>
        <v>0</v>
      </c>
      <c r="BO366" s="2244">
        <v>0</v>
      </c>
      <c r="BP366" s="2075">
        <v>3000</v>
      </c>
      <c r="BQ366" s="2075">
        <v>5000</v>
      </c>
      <c r="BR366" s="2075">
        <v>2000</v>
      </c>
      <c r="BS366" s="2206">
        <f t="shared" si="269"/>
        <v>10000</v>
      </c>
      <c r="BT366" s="2206">
        <f t="shared" si="270"/>
        <v>0</v>
      </c>
      <c r="BU366" s="2206">
        <f t="shared" si="271"/>
        <v>0</v>
      </c>
      <c r="BV366" s="2206">
        <f t="shared" si="272"/>
        <v>0</v>
      </c>
      <c r="BW366" s="2206">
        <f t="shared" si="273"/>
        <v>0</v>
      </c>
      <c r="BX366" s="2244">
        <f t="shared" si="280"/>
        <v>0</v>
      </c>
      <c r="BY366" s="2207">
        <f t="shared" si="281"/>
        <v>0</v>
      </c>
      <c r="BZ366" s="2211">
        <f t="shared" si="282"/>
        <v>-81.599999999999994</v>
      </c>
      <c r="CA366" s="2212">
        <f t="shared" si="283"/>
        <v>-816000</v>
      </c>
      <c r="CB366" s="2083"/>
      <c r="CC366" s="2083"/>
      <c r="CD366" s="2237"/>
      <c r="CF366" s="2200"/>
    </row>
    <row r="367" spans="1:94" s="1974" customFormat="1" ht="18" customHeight="1" outlineLevel="1">
      <c r="A367" s="2250"/>
      <c r="B367" s="2250"/>
      <c r="C367" s="2201"/>
      <c r="D367" s="2236" t="s">
        <v>3664</v>
      </c>
      <c r="E367" s="2243" t="s">
        <v>3665</v>
      </c>
      <c r="F367" s="2204" t="s">
        <v>365</v>
      </c>
      <c r="G367" s="2244">
        <v>298</v>
      </c>
      <c r="H367" s="2251">
        <v>8959</v>
      </c>
      <c r="I367" s="2251">
        <v>4494</v>
      </c>
      <c r="J367" s="2251"/>
      <c r="K367" s="2206">
        <f t="shared" si="239"/>
        <v>13453</v>
      </c>
      <c r="L367" s="2206">
        <f t="shared" si="240"/>
        <v>4008994</v>
      </c>
      <c r="M367" s="2251">
        <f t="shared" si="241"/>
        <v>2669782</v>
      </c>
      <c r="N367" s="2251">
        <f t="shared" si="242"/>
        <v>1339212</v>
      </c>
      <c r="O367" s="2251">
        <f t="shared" si="243"/>
        <v>0</v>
      </c>
      <c r="P367" s="2244">
        <v>298</v>
      </c>
      <c r="Q367" s="2206">
        <v>8959</v>
      </c>
      <c r="R367" s="2206">
        <v>4494</v>
      </c>
      <c r="S367" s="2206"/>
      <c r="T367" s="2206">
        <f t="shared" si="244"/>
        <v>13453</v>
      </c>
      <c r="U367" s="2206">
        <f t="shared" si="245"/>
        <v>4008994</v>
      </c>
      <c r="V367" s="2206">
        <f t="shared" si="246"/>
        <v>2669782</v>
      </c>
      <c r="W367" s="2206">
        <f t="shared" si="247"/>
        <v>1339212</v>
      </c>
      <c r="X367" s="2206">
        <f t="shared" si="248"/>
        <v>0</v>
      </c>
      <c r="Y367" s="2244">
        <f t="shared" si="275"/>
        <v>0</v>
      </c>
      <c r="Z367" s="2207">
        <f t="shared" si="276"/>
        <v>0</v>
      </c>
      <c r="AA367" s="2244"/>
      <c r="AB367" s="2206"/>
      <c r="AC367" s="2206"/>
      <c r="AD367" s="2206"/>
      <c r="AE367" s="2206">
        <f t="shared" si="249"/>
        <v>0</v>
      </c>
      <c r="AF367" s="2206">
        <f t="shared" si="250"/>
        <v>0</v>
      </c>
      <c r="AG367" s="2206">
        <f t="shared" si="251"/>
        <v>0</v>
      </c>
      <c r="AH367" s="2206">
        <f t="shared" si="252"/>
        <v>0</v>
      </c>
      <c r="AI367" s="2207">
        <f t="shared" si="253"/>
        <v>0</v>
      </c>
      <c r="AJ367" s="2246">
        <v>298</v>
      </c>
      <c r="AK367" s="2075">
        <v>8959</v>
      </c>
      <c r="AL367" s="2075">
        <v>4494</v>
      </c>
      <c r="AM367" s="2075">
        <v>0</v>
      </c>
      <c r="AN367" s="2206">
        <f t="shared" si="254"/>
        <v>13453</v>
      </c>
      <c r="AO367" s="2206">
        <f t="shared" si="255"/>
        <v>4008994</v>
      </c>
      <c r="AP367" s="2206">
        <f t="shared" si="256"/>
        <v>2669782</v>
      </c>
      <c r="AQ367" s="2206">
        <f t="shared" si="257"/>
        <v>1339212</v>
      </c>
      <c r="AR367" s="2206">
        <f t="shared" si="258"/>
        <v>0</v>
      </c>
      <c r="AS367" s="2244">
        <v>298</v>
      </c>
      <c r="AT367" s="2075">
        <v>8959</v>
      </c>
      <c r="AU367" s="2075">
        <v>4494</v>
      </c>
      <c r="AV367" s="2075">
        <v>0</v>
      </c>
      <c r="AW367" s="2206">
        <f t="shared" si="259"/>
        <v>13453</v>
      </c>
      <c r="AX367" s="2206">
        <f t="shared" si="260"/>
        <v>4008994</v>
      </c>
      <c r="AY367" s="2251">
        <f t="shared" si="261"/>
        <v>2669782</v>
      </c>
      <c r="AZ367" s="2251">
        <f t="shared" si="262"/>
        <v>1339212</v>
      </c>
      <c r="BA367" s="2251">
        <f t="shared" si="263"/>
        <v>0</v>
      </c>
      <c r="BB367" s="2244">
        <f t="shared" si="277"/>
        <v>0</v>
      </c>
      <c r="BC367" s="2207">
        <f t="shared" si="278"/>
        <v>0</v>
      </c>
      <c r="BD367" s="2244">
        <f t="shared" si="279"/>
        <v>298</v>
      </c>
      <c r="BE367" s="2207">
        <f t="shared" si="274"/>
        <v>4008994</v>
      </c>
      <c r="BF367" s="2246">
        <v>298</v>
      </c>
      <c r="BG367" s="2075">
        <v>8959</v>
      </c>
      <c r="BH367" s="2075">
        <v>4494</v>
      </c>
      <c r="BI367" s="2075">
        <v>0</v>
      </c>
      <c r="BJ367" s="2206">
        <f t="shared" si="264"/>
        <v>13453</v>
      </c>
      <c r="BK367" s="2206">
        <f t="shared" si="265"/>
        <v>4008994</v>
      </c>
      <c r="BL367" s="2206">
        <f t="shared" si="266"/>
        <v>2669782</v>
      </c>
      <c r="BM367" s="2206">
        <f t="shared" si="267"/>
        <v>1339212</v>
      </c>
      <c r="BN367" s="2206">
        <f t="shared" si="268"/>
        <v>0</v>
      </c>
      <c r="BO367" s="2244">
        <v>298</v>
      </c>
      <c r="BP367" s="2075">
        <v>8959</v>
      </c>
      <c r="BQ367" s="2075">
        <v>4494</v>
      </c>
      <c r="BR367" s="2075">
        <v>0</v>
      </c>
      <c r="BS367" s="2206">
        <f t="shared" si="269"/>
        <v>13453</v>
      </c>
      <c r="BT367" s="2206">
        <f t="shared" si="270"/>
        <v>4008994</v>
      </c>
      <c r="BU367" s="2206">
        <f t="shared" si="271"/>
        <v>2669782</v>
      </c>
      <c r="BV367" s="2206">
        <f t="shared" si="272"/>
        <v>1339212</v>
      </c>
      <c r="BW367" s="2206">
        <f t="shared" si="273"/>
        <v>0</v>
      </c>
      <c r="BX367" s="2244">
        <f t="shared" si="280"/>
        <v>0</v>
      </c>
      <c r="BY367" s="2207">
        <f t="shared" si="281"/>
        <v>0</v>
      </c>
      <c r="BZ367" s="2211">
        <f t="shared" si="282"/>
        <v>298</v>
      </c>
      <c r="CA367" s="2212">
        <f t="shared" si="283"/>
        <v>4008994</v>
      </c>
      <c r="CB367" s="2083"/>
      <c r="CC367" s="2083"/>
      <c r="CD367" s="2237"/>
      <c r="CF367" s="2200"/>
      <c r="CJ367" s="1975"/>
      <c r="CK367" s="1975"/>
      <c r="CL367" s="1975"/>
      <c r="CM367" s="1975"/>
      <c r="CN367" s="1975"/>
      <c r="CO367" s="1975"/>
      <c r="CP367" s="1975"/>
    </row>
    <row r="368" spans="1:94" s="1974" customFormat="1" ht="18" customHeight="1" outlineLevel="1">
      <c r="B368" s="2235" t="e">
        <v>#N/A</v>
      </c>
      <c r="C368" s="2201"/>
      <c r="D368" s="2232" t="s">
        <v>3666</v>
      </c>
      <c r="E368" s="2243"/>
      <c r="F368" s="2204"/>
      <c r="G368" s="2244"/>
      <c r="H368" s="2206"/>
      <c r="I368" s="2206"/>
      <c r="J368" s="2206"/>
      <c r="K368" s="2206">
        <f t="shared" si="239"/>
        <v>0</v>
      </c>
      <c r="L368" s="2206">
        <f t="shared" si="240"/>
        <v>0</v>
      </c>
      <c r="M368" s="2206">
        <f t="shared" si="241"/>
        <v>0</v>
      </c>
      <c r="N368" s="2206">
        <f t="shared" si="242"/>
        <v>0</v>
      </c>
      <c r="O368" s="2206">
        <f t="shared" si="243"/>
        <v>0</v>
      </c>
      <c r="P368" s="2244"/>
      <c r="Q368" s="2206"/>
      <c r="R368" s="2206"/>
      <c r="S368" s="2206"/>
      <c r="T368" s="2206">
        <f t="shared" si="244"/>
        <v>0</v>
      </c>
      <c r="U368" s="2206">
        <f t="shared" si="245"/>
        <v>0</v>
      </c>
      <c r="V368" s="2206">
        <f t="shared" si="246"/>
        <v>0</v>
      </c>
      <c r="W368" s="2206">
        <f t="shared" si="247"/>
        <v>0</v>
      </c>
      <c r="X368" s="2206">
        <f t="shared" si="248"/>
        <v>0</v>
      </c>
      <c r="Y368" s="2244">
        <f t="shared" si="275"/>
        <v>0</v>
      </c>
      <c r="Z368" s="2207">
        <f t="shared" si="276"/>
        <v>0</v>
      </c>
      <c r="AA368" s="2244">
        <v>0</v>
      </c>
      <c r="AB368" s="2206"/>
      <c r="AC368" s="2206"/>
      <c r="AD368" s="2206"/>
      <c r="AE368" s="2206">
        <f t="shared" si="249"/>
        <v>0</v>
      </c>
      <c r="AF368" s="2206">
        <f t="shared" si="250"/>
        <v>0</v>
      </c>
      <c r="AG368" s="2206">
        <f t="shared" si="251"/>
        <v>0</v>
      </c>
      <c r="AH368" s="2206">
        <f t="shared" si="252"/>
        <v>0</v>
      </c>
      <c r="AI368" s="2207">
        <f t="shared" si="253"/>
        <v>0</v>
      </c>
      <c r="AJ368" s="2246">
        <v>0</v>
      </c>
      <c r="AK368" s="2075"/>
      <c r="AL368" s="2075"/>
      <c r="AM368" s="2075"/>
      <c r="AN368" s="2206">
        <f t="shared" si="254"/>
        <v>0</v>
      </c>
      <c r="AO368" s="2206">
        <f t="shared" si="255"/>
        <v>0</v>
      </c>
      <c r="AP368" s="2206">
        <f t="shared" si="256"/>
        <v>0</v>
      </c>
      <c r="AQ368" s="2206">
        <f t="shared" si="257"/>
        <v>0</v>
      </c>
      <c r="AR368" s="2206">
        <f t="shared" si="258"/>
        <v>0</v>
      </c>
      <c r="AS368" s="2244">
        <v>0</v>
      </c>
      <c r="AT368" s="2075"/>
      <c r="AU368" s="2075"/>
      <c r="AV368" s="2075"/>
      <c r="AW368" s="2206">
        <f t="shared" si="259"/>
        <v>0</v>
      </c>
      <c r="AX368" s="2206">
        <f t="shared" si="260"/>
        <v>0</v>
      </c>
      <c r="AY368" s="2206">
        <f t="shared" si="261"/>
        <v>0</v>
      </c>
      <c r="AZ368" s="2206">
        <f t="shared" si="262"/>
        <v>0</v>
      </c>
      <c r="BA368" s="2206">
        <f t="shared" si="263"/>
        <v>0</v>
      </c>
      <c r="BB368" s="2244">
        <f t="shared" si="277"/>
        <v>0</v>
      </c>
      <c r="BC368" s="2207">
        <f t="shared" si="278"/>
        <v>0</v>
      </c>
      <c r="BD368" s="2244">
        <f t="shared" si="279"/>
        <v>0</v>
      </c>
      <c r="BE368" s="2207">
        <f t="shared" si="274"/>
        <v>0</v>
      </c>
      <c r="BF368" s="2246">
        <v>0</v>
      </c>
      <c r="BG368" s="2075">
        <v>0</v>
      </c>
      <c r="BH368" s="2075">
        <v>0</v>
      </c>
      <c r="BI368" s="2075">
        <v>0</v>
      </c>
      <c r="BJ368" s="2206">
        <f t="shared" si="264"/>
        <v>0</v>
      </c>
      <c r="BK368" s="2206">
        <f t="shared" si="265"/>
        <v>0</v>
      </c>
      <c r="BL368" s="2206">
        <f t="shared" si="266"/>
        <v>0</v>
      </c>
      <c r="BM368" s="2206">
        <f t="shared" si="267"/>
        <v>0</v>
      </c>
      <c r="BN368" s="2206">
        <f t="shared" si="268"/>
        <v>0</v>
      </c>
      <c r="BO368" s="2244">
        <v>0</v>
      </c>
      <c r="BP368" s="2075">
        <v>0</v>
      </c>
      <c r="BQ368" s="2075">
        <v>0</v>
      </c>
      <c r="BR368" s="2075">
        <v>0</v>
      </c>
      <c r="BS368" s="2206">
        <f t="shared" si="269"/>
        <v>0</v>
      </c>
      <c r="BT368" s="2206">
        <f t="shared" si="270"/>
        <v>0</v>
      </c>
      <c r="BU368" s="2206">
        <f t="shared" si="271"/>
        <v>0</v>
      </c>
      <c r="BV368" s="2206">
        <f t="shared" si="272"/>
        <v>0</v>
      </c>
      <c r="BW368" s="2206">
        <f t="shared" si="273"/>
        <v>0</v>
      </c>
      <c r="BX368" s="2244">
        <f t="shared" si="280"/>
        <v>0</v>
      </c>
      <c r="BY368" s="2207">
        <f t="shared" si="281"/>
        <v>0</v>
      </c>
      <c r="BZ368" s="2211">
        <f t="shared" si="282"/>
        <v>0</v>
      </c>
      <c r="CA368" s="2212">
        <f t="shared" si="283"/>
        <v>0</v>
      </c>
      <c r="CB368" s="2083"/>
      <c r="CC368" s="2083"/>
      <c r="CD368" s="2237"/>
      <c r="CF368" s="2200"/>
    </row>
    <row r="369" spans="1:94" s="1974" customFormat="1" ht="18" customHeight="1" outlineLevel="1">
      <c r="A369" s="2235" t="s">
        <v>3667</v>
      </c>
      <c r="B369" s="2235" t="b">
        <v>1</v>
      </c>
      <c r="C369" s="2201"/>
      <c r="D369" s="2236" t="s">
        <v>3668</v>
      </c>
      <c r="E369" s="2243" t="s">
        <v>3669</v>
      </c>
      <c r="F369" s="2204" t="s">
        <v>154</v>
      </c>
      <c r="G369" s="2244">
        <v>1</v>
      </c>
      <c r="H369" s="2206">
        <v>151220</v>
      </c>
      <c r="I369" s="2206">
        <v>1464260</v>
      </c>
      <c r="J369" s="2206">
        <v>200</v>
      </c>
      <c r="K369" s="2206">
        <f t="shared" si="239"/>
        <v>1615680</v>
      </c>
      <c r="L369" s="2206">
        <f t="shared" si="240"/>
        <v>1615680</v>
      </c>
      <c r="M369" s="2206">
        <f t="shared" si="241"/>
        <v>151220</v>
      </c>
      <c r="N369" s="2206">
        <f t="shared" si="242"/>
        <v>1464260</v>
      </c>
      <c r="O369" s="2206">
        <f t="shared" si="243"/>
        <v>200</v>
      </c>
      <c r="P369" s="2244">
        <v>1</v>
      </c>
      <c r="Q369" s="2206">
        <v>151220</v>
      </c>
      <c r="R369" s="2206">
        <v>1464260</v>
      </c>
      <c r="S369" s="2206">
        <v>200</v>
      </c>
      <c r="T369" s="2206">
        <f t="shared" si="244"/>
        <v>1615680</v>
      </c>
      <c r="U369" s="2206">
        <f t="shared" si="245"/>
        <v>1615680</v>
      </c>
      <c r="V369" s="2206">
        <f t="shared" si="246"/>
        <v>151220</v>
      </c>
      <c r="W369" s="2206">
        <f t="shared" si="247"/>
        <v>1464260</v>
      </c>
      <c r="X369" s="2206">
        <f t="shared" si="248"/>
        <v>200</v>
      </c>
      <c r="Y369" s="2244">
        <f t="shared" si="275"/>
        <v>0</v>
      </c>
      <c r="Z369" s="2207">
        <f t="shared" si="276"/>
        <v>0</v>
      </c>
      <c r="AA369" s="2244">
        <v>1</v>
      </c>
      <c r="AB369" s="2206">
        <v>950000</v>
      </c>
      <c r="AC369" s="2206"/>
      <c r="AD369" s="2206">
        <v>100000</v>
      </c>
      <c r="AE369" s="2206">
        <f t="shared" si="249"/>
        <v>1050000</v>
      </c>
      <c r="AF369" s="2206">
        <f t="shared" si="250"/>
        <v>1050000</v>
      </c>
      <c r="AG369" s="2206">
        <f t="shared" si="251"/>
        <v>950000</v>
      </c>
      <c r="AH369" s="2206">
        <f t="shared" si="252"/>
        <v>0</v>
      </c>
      <c r="AI369" s="2207">
        <f t="shared" si="253"/>
        <v>100000</v>
      </c>
      <c r="AJ369" s="2246">
        <v>1</v>
      </c>
      <c r="AK369" s="2075">
        <v>950000</v>
      </c>
      <c r="AL369" s="2075"/>
      <c r="AM369" s="2075">
        <v>100000</v>
      </c>
      <c r="AN369" s="2206">
        <f t="shared" si="254"/>
        <v>1050000</v>
      </c>
      <c r="AO369" s="2206">
        <f t="shared" si="255"/>
        <v>1050000</v>
      </c>
      <c r="AP369" s="2206">
        <f t="shared" si="256"/>
        <v>950000</v>
      </c>
      <c r="AQ369" s="2206">
        <f t="shared" si="257"/>
        <v>0</v>
      </c>
      <c r="AR369" s="2206">
        <f t="shared" si="258"/>
        <v>100000</v>
      </c>
      <c r="AS369" s="2244">
        <v>1</v>
      </c>
      <c r="AT369" s="2075">
        <v>950000</v>
      </c>
      <c r="AU369" s="2075"/>
      <c r="AV369" s="2075">
        <v>100000</v>
      </c>
      <c r="AW369" s="2206">
        <f t="shared" si="259"/>
        <v>1050000</v>
      </c>
      <c r="AX369" s="2206">
        <f t="shared" si="260"/>
        <v>1050000</v>
      </c>
      <c r="AY369" s="2206">
        <f t="shared" si="261"/>
        <v>950000</v>
      </c>
      <c r="AZ369" s="2206">
        <f t="shared" si="262"/>
        <v>0</v>
      </c>
      <c r="BA369" s="2206">
        <f t="shared" si="263"/>
        <v>100000</v>
      </c>
      <c r="BB369" s="2244">
        <f t="shared" si="277"/>
        <v>0</v>
      </c>
      <c r="BC369" s="2207">
        <f t="shared" si="278"/>
        <v>0</v>
      </c>
      <c r="BD369" s="2244">
        <f t="shared" si="279"/>
        <v>0</v>
      </c>
      <c r="BE369" s="2207">
        <f t="shared" si="274"/>
        <v>0</v>
      </c>
      <c r="BF369" s="2246">
        <v>1</v>
      </c>
      <c r="BG369" s="2075">
        <v>950000</v>
      </c>
      <c r="BH369" s="2075">
        <v>0</v>
      </c>
      <c r="BI369" s="2075">
        <v>100000</v>
      </c>
      <c r="BJ369" s="2206">
        <f t="shared" si="264"/>
        <v>1050000</v>
      </c>
      <c r="BK369" s="2206">
        <f t="shared" si="265"/>
        <v>1050000</v>
      </c>
      <c r="BL369" s="2206">
        <f t="shared" si="266"/>
        <v>950000</v>
      </c>
      <c r="BM369" s="2206">
        <f t="shared" si="267"/>
        <v>0</v>
      </c>
      <c r="BN369" s="2206">
        <f t="shared" si="268"/>
        <v>100000</v>
      </c>
      <c r="BO369" s="2244">
        <v>1</v>
      </c>
      <c r="BP369" s="2075">
        <v>950000</v>
      </c>
      <c r="BQ369" s="2075">
        <v>0</v>
      </c>
      <c r="BR369" s="2075">
        <v>100000</v>
      </c>
      <c r="BS369" s="2206">
        <f t="shared" si="269"/>
        <v>1050000</v>
      </c>
      <c r="BT369" s="2206">
        <f t="shared" si="270"/>
        <v>1050000</v>
      </c>
      <c r="BU369" s="2206">
        <f t="shared" si="271"/>
        <v>950000</v>
      </c>
      <c r="BV369" s="2206">
        <f t="shared" si="272"/>
        <v>0</v>
      </c>
      <c r="BW369" s="2206">
        <f t="shared" si="273"/>
        <v>100000</v>
      </c>
      <c r="BX369" s="2244">
        <f t="shared" si="280"/>
        <v>0</v>
      </c>
      <c r="BY369" s="2207">
        <f t="shared" si="281"/>
        <v>0</v>
      </c>
      <c r="BZ369" s="2211">
        <f t="shared" si="282"/>
        <v>0</v>
      </c>
      <c r="CA369" s="2212">
        <f t="shared" si="283"/>
        <v>0</v>
      </c>
      <c r="CB369" s="2083"/>
      <c r="CC369" s="2083"/>
      <c r="CD369" s="2237"/>
      <c r="CF369" s="2200"/>
    </row>
    <row r="370" spans="1:94" s="1974" customFormat="1" ht="18" customHeight="1" outlineLevel="1">
      <c r="A370" s="2235" t="s">
        <v>3670</v>
      </c>
      <c r="B370" s="2235" t="b">
        <v>1</v>
      </c>
      <c r="C370" s="2201"/>
      <c r="D370" s="2236" t="s">
        <v>3671</v>
      </c>
      <c r="E370" s="2243" t="s">
        <v>3672</v>
      </c>
      <c r="F370" s="2204" t="s">
        <v>154</v>
      </c>
      <c r="G370" s="2244">
        <v>6</v>
      </c>
      <c r="H370" s="2206">
        <v>124000</v>
      </c>
      <c r="I370" s="2206">
        <v>1200690</v>
      </c>
      <c r="J370" s="2206">
        <v>160</v>
      </c>
      <c r="K370" s="2206">
        <f t="shared" si="239"/>
        <v>1324850</v>
      </c>
      <c r="L370" s="2206">
        <f t="shared" si="240"/>
        <v>7949100</v>
      </c>
      <c r="M370" s="2206">
        <f t="shared" si="241"/>
        <v>744000</v>
      </c>
      <c r="N370" s="2206">
        <f t="shared" si="242"/>
        <v>7204140</v>
      </c>
      <c r="O370" s="2206">
        <f t="shared" si="243"/>
        <v>960</v>
      </c>
      <c r="P370" s="2244">
        <v>6</v>
      </c>
      <c r="Q370" s="2206">
        <v>124000</v>
      </c>
      <c r="R370" s="2206">
        <v>1200690</v>
      </c>
      <c r="S370" s="2206">
        <v>160</v>
      </c>
      <c r="T370" s="2206">
        <f t="shared" si="244"/>
        <v>1324850</v>
      </c>
      <c r="U370" s="2206">
        <f t="shared" si="245"/>
        <v>7949100</v>
      </c>
      <c r="V370" s="2206">
        <f t="shared" si="246"/>
        <v>744000</v>
      </c>
      <c r="W370" s="2206">
        <f t="shared" si="247"/>
        <v>7204140</v>
      </c>
      <c r="X370" s="2206">
        <f t="shared" si="248"/>
        <v>960</v>
      </c>
      <c r="Y370" s="2244">
        <f t="shared" si="275"/>
        <v>0</v>
      </c>
      <c r="Z370" s="2207">
        <f t="shared" si="276"/>
        <v>0</v>
      </c>
      <c r="AA370" s="2244">
        <v>8</v>
      </c>
      <c r="AB370" s="2206">
        <v>800000</v>
      </c>
      <c r="AC370" s="2206"/>
      <c r="AD370" s="2206">
        <v>75000</v>
      </c>
      <c r="AE370" s="2206">
        <f t="shared" si="249"/>
        <v>875000</v>
      </c>
      <c r="AF370" s="2206">
        <f t="shared" si="250"/>
        <v>7000000</v>
      </c>
      <c r="AG370" s="2206">
        <f t="shared" si="251"/>
        <v>6400000</v>
      </c>
      <c r="AH370" s="2206">
        <f t="shared" si="252"/>
        <v>0</v>
      </c>
      <c r="AI370" s="2207">
        <f t="shared" si="253"/>
        <v>600000</v>
      </c>
      <c r="AJ370" s="2246">
        <v>6</v>
      </c>
      <c r="AK370" s="2075">
        <v>800000</v>
      </c>
      <c r="AL370" s="2075"/>
      <c r="AM370" s="2075">
        <v>75000</v>
      </c>
      <c r="AN370" s="2206">
        <f t="shared" si="254"/>
        <v>875000</v>
      </c>
      <c r="AO370" s="2206">
        <f t="shared" si="255"/>
        <v>5250000</v>
      </c>
      <c r="AP370" s="2206">
        <f t="shared" si="256"/>
        <v>4800000</v>
      </c>
      <c r="AQ370" s="2206">
        <f t="shared" si="257"/>
        <v>0</v>
      </c>
      <c r="AR370" s="2206">
        <f t="shared" si="258"/>
        <v>450000</v>
      </c>
      <c r="AS370" s="2244">
        <v>6</v>
      </c>
      <c r="AT370" s="2075">
        <v>800000</v>
      </c>
      <c r="AU370" s="2075"/>
      <c r="AV370" s="2075">
        <v>75000</v>
      </c>
      <c r="AW370" s="2206">
        <f t="shared" si="259"/>
        <v>875000</v>
      </c>
      <c r="AX370" s="2206">
        <f t="shared" si="260"/>
        <v>5250000</v>
      </c>
      <c r="AY370" s="2206">
        <f t="shared" si="261"/>
        <v>4800000</v>
      </c>
      <c r="AZ370" s="2206">
        <f t="shared" si="262"/>
        <v>0</v>
      </c>
      <c r="BA370" s="2206">
        <f t="shared" si="263"/>
        <v>450000</v>
      </c>
      <c r="BB370" s="2244">
        <f t="shared" si="277"/>
        <v>0</v>
      </c>
      <c r="BC370" s="2207">
        <f t="shared" si="278"/>
        <v>0</v>
      </c>
      <c r="BD370" s="2244">
        <f t="shared" si="279"/>
        <v>-2</v>
      </c>
      <c r="BE370" s="2207">
        <f t="shared" si="274"/>
        <v>-1750000</v>
      </c>
      <c r="BF370" s="2246">
        <v>6</v>
      </c>
      <c r="BG370" s="2075">
        <v>800000</v>
      </c>
      <c r="BH370" s="2075">
        <v>0</v>
      </c>
      <c r="BI370" s="2075">
        <v>75000</v>
      </c>
      <c r="BJ370" s="2206">
        <f t="shared" si="264"/>
        <v>875000</v>
      </c>
      <c r="BK370" s="2206">
        <f t="shared" si="265"/>
        <v>5250000</v>
      </c>
      <c r="BL370" s="2206">
        <f t="shared" si="266"/>
        <v>4800000</v>
      </c>
      <c r="BM370" s="2206">
        <f t="shared" si="267"/>
        <v>0</v>
      </c>
      <c r="BN370" s="2206">
        <f t="shared" si="268"/>
        <v>450000</v>
      </c>
      <c r="BO370" s="2244">
        <v>6</v>
      </c>
      <c r="BP370" s="2075">
        <v>800000</v>
      </c>
      <c r="BQ370" s="2075">
        <v>0</v>
      </c>
      <c r="BR370" s="2075">
        <v>75000</v>
      </c>
      <c r="BS370" s="2206">
        <f t="shared" si="269"/>
        <v>875000</v>
      </c>
      <c r="BT370" s="2206">
        <f t="shared" si="270"/>
        <v>5250000</v>
      </c>
      <c r="BU370" s="2206">
        <f t="shared" si="271"/>
        <v>4800000</v>
      </c>
      <c r="BV370" s="2206">
        <f t="shared" si="272"/>
        <v>0</v>
      </c>
      <c r="BW370" s="2206">
        <f t="shared" si="273"/>
        <v>450000</v>
      </c>
      <c r="BX370" s="2244">
        <f t="shared" si="280"/>
        <v>0</v>
      </c>
      <c r="BY370" s="2207">
        <f t="shared" si="281"/>
        <v>0</v>
      </c>
      <c r="BZ370" s="2211">
        <f t="shared" si="282"/>
        <v>-2</v>
      </c>
      <c r="CA370" s="2212">
        <f t="shared" si="283"/>
        <v>-1750000</v>
      </c>
      <c r="CB370" s="2083"/>
      <c r="CC370" s="2083"/>
      <c r="CD370" s="2237"/>
      <c r="CF370" s="2200"/>
    </row>
    <row r="371" spans="1:94" s="1974" customFormat="1" ht="18" customHeight="1" outlineLevel="1">
      <c r="A371" s="2250" t="s">
        <v>3673</v>
      </c>
      <c r="B371" s="2250" t="b">
        <v>1</v>
      </c>
      <c r="C371" s="2201"/>
      <c r="D371" s="2236" t="s">
        <v>3674</v>
      </c>
      <c r="E371" s="2243" t="s">
        <v>3675</v>
      </c>
      <c r="F371" s="2204" t="s">
        <v>154</v>
      </c>
      <c r="G371" s="2244">
        <v>2</v>
      </c>
      <c r="H371" s="2251">
        <v>543000</v>
      </c>
      <c r="I371" s="2251"/>
      <c r="J371" s="2251"/>
      <c r="K371" s="2206">
        <f t="shared" si="239"/>
        <v>543000</v>
      </c>
      <c r="L371" s="2206">
        <f t="shared" si="240"/>
        <v>1086000</v>
      </c>
      <c r="M371" s="2251">
        <f t="shared" si="241"/>
        <v>1086000</v>
      </c>
      <c r="N371" s="2251">
        <f t="shared" si="242"/>
        <v>0</v>
      </c>
      <c r="O371" s="2251">
        <f t="shared" si="243"/>
        <v>0</v>
      </c>
      <c r="P371" s="2244">
        <v>2</v>
      </c>
      <c r="Q371" s="2206">
        <v>543000</v>
      </c>
      <c r="R371" s="2206"/>
      <c r="S371" s="2206"/>
      <c r="T371" s="2206">
        <f t="shared" si="244"/>
        <v>543000</v>
      </c>
      <c r="U371" s="2206">
        <f t="shared" si="245"/>
        <v>1086000</v>
      </c>
      <c r="V371" s="2206">
        <f t="shared" si="246"/>
        <v>1086000</v>
      </c>
      <c r="W371" s="2206">
        <f t="shared" si="247"/>
        <v>0</v>
      </c>
      <c r="X371" s="2206">
        <f t="shared" si="248"/>
        <v>0</v>
      </c>
      <c r="Y371" s="2244">
        <f t="shared" si="275"/>
        <v>0</v>
      </c>
      <c r="Z371" s="2207">
        <f t="shared" si="276"/>
        <v>0</v>
      </c>
      <c r="AA371" s="2244"/>
      <c r="AB371" s="2206"/>
      <c r="AC371" s="2206"/>
      <c r="AD371" s="2206"/>
      <c r="AE371" s="2206">
        <f t="shared" si="249"/>
        <v>0</v>
      </c>
      <c r="AF371" s="2206">
        <f t="shared" si="250"/>
        <v>0</v>
      </c>
      <c r="AG371" s="2206">
        <f t="shared" si="251"/>
        <v>0</v>
      </c>
      <c r="AH371" s="2206">
        <f t="shared" si="252"/>
        <v>0</v>
      </c>
      <c r="AI371" s="2207">
        <f t="shared" si="253"/>
        <v>0</v>
      </c>
      <c r="AJ371" s="2246">
        <v>2</v>
      </c>
      <c r="AK371" s="2075">
        <v>543000</v>
      </c>
      <c r="AL371" s="2075">
        <v>0</v>
      </c>
      <c r="AM371" s="2075">
        <v>0</v>
      </c>
      <c r="AN371" s="2206">
        <f t="shared" si="254"/>
        <v>543000</v>
      </c>
      <c r="AO371" s="2206">
        <f t="shared" si="255"/>
        <v>1086000</v>
      </c>
      <c r="AP371" s="2206">
        <f t="shared" si="256"/>
        <v>1086000</v>
      </c>
      <c r="AQ371" s="2206">
        <f t="shared" si="257"/>
        <v>0</v>
      </c>
      <c r="AR371" s="2206">
        <f t="shared" si="258"/>
        <v>0</v>
      </c>
      <c r="AS371" s="2244">
        <v>2</v>
      </c>
      <c r="AT371" s="2075">
        <v>543000</v>
      </c>
      <c r="AU371" s="2075">
        <v>0</v>
      </c>
      <c r="AV371" s="2075">
        <v>0</v>
      </c>
      <c r="AW371" s="2206">
        <f t="shared" si="259"/>
        <v>543000</v>
      </c>
      <c r="AX371" s="2206">
        <f t="shared" si="260"/>
        <v>1086000</v>
      </c>
      <c r="AY371" s="2251">
        <f t="shared" si="261"/>
        <v>1086000</v>
      </c>
      <c r="AZ371" s="2251">
        <f t="shared" si="262"/>
        <v>0</v>
      </c>
      <c r="BA371" s="2251">
        <f t="shared" si="263"/>
        <v>0</v>
      </c>
      <c r="BB371" s="2244">
        <f t="shared" si="277"/>
        <v>0</v>
      </c>
      <c r="BC371" s="2207">
        <f t="shared" si="278"/>
        <v>0</v>
      </c>
      <c r="BD371" s="2244">
        <f t="shared" si="279"/>
        <v>2</v>
      </c>
      <c r="BE371" s="2207">
        <f t="shared" si="274"/>
        <v>1086000</v>
      </c>
      <c r="BF371" s="2246">
        <v>2</v>
      </c>
      <c r="BG371" s="2075">
        <v>543000</v>
      </c>
      <c r="BH371" s="2075">
        <v>0</v>
      </c>
      <c r="BI371" s="2075">
        <v>0</v>
      </c>
      <c r="BJ371" s="2206">
        <f t="shared" si="264"/>
        <v>543000</v>
      </c>
      <c r="BK371" s="2206">
        <f t="shared" si="265"/>
        <v>1086000</v>
      </c>
      <c r="BL371" s="2206">
        <f t="shared" si="266"/>
        <v>1086000</v>
      </c>
      <c r="BM371" s="2206">
        <f t="shared" si="267"/>
        <v>0</v>
      </c>
      <c r="BN371" s="2206">
        <f t="shared" si="268"/>
        <v>0</v>
      </c>
      <c r="BO371" s="2244">
        <v>2</v>
      </c>
      <c r="BP371" s="2075">
        <v>543000</v>
      </c>
      <c r="BQ371" s="2075">
        <v>0</v>
      </c>
      <c r="BR371" s="2075">
        <v>0</v>
      </c>
      <c r="BS371" s="2206">
        <f t="shared" si="269"/>
        <v>543000</v>
      </c>
      <c r="BT371" s="2206">
        <f t="shared" si="270"/>
        <v>1086000</v>
      </c>
      <c r="BU371" s="2206">
        <f t="shared" si="271"/>
        <v>1086000</v>
      </c>
      <c r="BV371" s="2206">
        <f t="shared" si="272"/>
        <v>0</v>
      </c>
      <c r="BW371" s="2206">
        <f t="shared" si="273"/>
        <v>0</v>
      </c>
      <c r="BX371" s="2244">
        <f t="shared" si="280"/>
        <v>0</v>
      </c>
      <c r="BY371" s="2207">
        <f t="shared" si="281"/>
        <v>0</v>
      </c>
      <c r="BZ371" s="2211">
        <f t="shared" si="282"/>
        <v>2</v>
      </c>
      <c r="CA371" s="2212">
        <f t="shared" si="283"/>
        <v>1086000</v>
      </c>
      <c r="CB371" s="2083"/>
      <c r="CC371" s="2083"/>
      <c r="CD371" s="2237"/>
      <c r="CF371" s="2200"/>
      <c r="CJ371" s="1975"/>
      <c r="CK371" s="1975"/>
      <c r="CL371" s="1975"/>
      <c r="CM371" s="1975"/>
      <c r="CN371" s="1975"/>
      <c r="CO371" s="1975"/>
      <c r="CP371" s="1975"/>
    </row>
    <row r="372" spans="1:94" s="1974" customFormat="1" ht="18" customHeight="1" outlineLevel="1">
      <c r="A372" s="2235" t="s">
        <v>3676</v>
      </c>
      <c r="B372" s="2235" t="b">
        <v>1</v>
      </c>
      <c r="C372" s="2201"/>
      <c r="D372" s="2236" t="s">
        <v>3251</v>
      </c>
      <c r="E372" s="2243" t="s">
        <v>3669</v>
      </c>
      <c r="F372" s="2204" t="s">
        <v>154</v>
      </c>
      <c r="G372" s="2244">
        <v>1</v>
      </c>
      <c r="H372" s="2206">
        <v>151220</v>
      </c>
      <c r="I372" s="2206">
        <v>1464260</v>
      </c>
      <c r="J372" s="2206">
        <v>200</v>
      </c>
      <c r="K372" s="2206">
        <f t="shared" si="239"/>
        <v>1615680</v>
      </c>
      <c r="L372" s="2206">
        <f t="shared" si="240"/>
        <v>1615680</v>
      </c>
      <c r="M372" s="2206">
        <f t="shared" si="241"/>
        <v>151220</v>
      </c>
      <c r="N372" s="2206">
        <f t="shared" si="242"/>
        <v>1464260</v>
      </c>
      <c r="O372" s="2206">
        <f t="shared" si="243"/>
        <v>200</v>
      </c>
      <c r="P372" s="2244">
        <v>1</v>
      </c>
      <c r="Q372" s="2206">
        <v>151220</v>
      </c>
      <c r="R372" s="2206">
        <v>1464260</v>
      </c>
      <c r="S372" s="2206">
        <v>200</v>
      </c>
      <c r="T372" s="2206">
        <f t="shared" si="244"/>
        <v>1615680</v>
      </c>
      <c r="U372" s="2206">
        <f t="shared" si="245"/>
        <v>1615680</v>
      </c>
      <c r="V372" s="2206">
        <f t="shared" si="246"/>
        <v>151220</v>
      </c>
      <c r="W372" s="2206">
        <f t="shared" si="247"/>
        <v>1464260</v>
      </c>
      <c r="X372" s="2206">
        <f t="shared" si="248"/>
        <v>200</v>
      </c>
      <c r="Y372" s="2244">
        <f t="shared" si="275"/>
        <v>0</v>
      </c>
      <c r="Z372" s="2207">
        <f t="shared" si="276"/>
        <v>0</v>
      </c>
      <c r="AA372" s="2244">
        <v>1</v>
      </c>
      <c r="AB372" s="2206">
        <v>700000</v>
      </c>
      <c r="AC372" s="2206"/>
      <c r="AD372" s="2206">
        <v>100000</v>
      </c>
      <c r="AE372" s="2206">
        <f t="shared" si="249"/>
        <v>800000</v>
      </c>
      <c r="AF372" s="2206">
        <f t="shared" si="250"/>
        <v>800000</v>
      </c>
      <c r="AG372" s="2206">
        <f t="shared" si="251"/>
        <v>700000</v>
      </c>
      <c r="AH372" s="2206">
        <f t="shared" si="252"/>
        <v>0</v>
      </c>
      <c r="AI372" s="2207">
        <f t="shared" si="253"/>
        <v>100000</v>
      </c>
      <c r="AJ372" s="2246">
        <v>1</v>
      </c>
      <c r="AK372" s="2075">
        <v>700000</v>
      </c>
      <c r="AL372" s="2075"/>
      <c r="AM372" s="2075">
        <v>100000</v>
      </c>
      <c r="AN372" s="2206">
        <f t="shared" si="254"/>
        <v>800000</v>
      </c>
      <c r="AO372" s="2206">
        <f t="shared" si="255"/>
        <v>800000</v>
      </c>
      <c r="AP372" s="2206">
        <f t="shared" si="256"/>
        <v>700000</v>
      </c>
      <c r="AQ372" s="2206">
        <f t="shared" si="257"/>
        <v>0</v>
      </c>
      <c r="AR372" s="2206">
        <f t="shared" si="258"/>
        <v>100000</v>
      </c>
      <c r="AS372" s="2244">
        <v>1</v>
      </c>
      <c r="AT372" s="2075">
        <v>700000</v>
      </c>
      <c r="AU372" s="2075"/>
      <c r="AV372" s="2075">
        <v>100000</v>
      </c>
      <c r="AW372" s="2206">
        <f t="shared" si="259"/>
        <v>800000</v>
      </c>
      <c r="AX372" s="2206">
        <f t="shared" si="260"/>
        <v>800000</v>
      </c>
      <c r="AY372" s="2206">
        <f t="shared" si="261"/>
        <v>700000</v>
      </c>
      <c r="AZ372" s="2206">
        <f t="shared" si="262"/>
        <v>0</v>
      </c>
      <c r="BA372" s="2206">
        <f t="shared" si="263"/>
        <v>100000</v>
      </c>
      <c r="BB372" s="2244">
        <f t="shared" si="277"/>
        <v>0</v>
      </c>
      <c r="BC372" s="2207">
        <f t="shared" si="278"/>
        <v>0</v>
      </c>
      <c r="BD372" s="2244">
        <f t="shared" si="279"/>
        <v>0</v>
      </c>
      <c r="BE372" s="2207">
        <f t="shared" si="274"/>
        <v>0</v>
      </c>
      <c r="BF372" s="2246">
        <v>1</v>
      </c>
      <c r="BG372" s="2075">
        <v>700000</v>
      </c>
      <c r="BH372" s="2075">
        <v>0</v>
      </c>
      <c r="BI372" s="2075">
        <v>100000</v>
      </c>
      <c r="BJ372" s="2206">
        <f t="shared" si="264"/>
        <v>800000</v>
      </c>
      <c r="BK372" s="2206">
        <f t="shared" si="265"/>
        <v>800000</v>
      </c>
      <c r="BL372" s="2206">
        <f t="shared" si="266"/>
        <v>700000</v>
      </c>
      <c r="BM372" s="2206">
        <f t="shared" si="267"/>
        <v>0</v>
      </c>
      <c r="BN372" s="2206">
        <f t="shared" si="268"/>
        <v>100000</v>
      </c>
      <c r="BO372" s="2244">
        <v>1</v>
      </c>
      <c r="BP372" s="2075">
        <v>700000</v>
      </c>
      <c r="BQ372" s="2075">
        <v>0</v>
      </c>
      <c r="BR372" s="2075">
        <v>100000</v>
      </c>
      <c r="BS372" s="2206">
        <f t="shared" si="269"/>
        <v>800000</v>
      </c>
      <c r="BT372" s="2206">
        <f t="shared" si="270"/>
        <v>800000</v>
      </c>
      <c r="BU372" s="2206">
        <f t="shared" si="271"/>
        <v>700000</v>
      </c>
      <c r="BV372" s="2206">
        <f t="shared" si="272"/>
        <v>0</v>
      </c>
      <c r="BW372" s="2206">
        <f t="shared" si="273"/>
        <v>100000</v>
      </c>
      <c r="BX372" s="2244">
        <f t="shared" si="280"/>
        <v>0</v>
      </c>
      <c r="BY372" s="2207">
        <f t="shared" si="281"/>
        <v>0</v>
      </c>
      <c r="BZ372" s="2211">
        <f t="shared" si="282"/>
        <v>0</v>
      </c>
      <c r="CA372" s="2212">
        <f t="shared" si="283"/>
        <v>0</v>
      </c>
      <c r="CB372" s="2083"/>
      <c r="CC372" s="2083"/>
      <c r="CD372" s="2237"/>
      <c r="CF372" s="2200"/>
    </row>
    <row r="373" spans="1:94" s="1974" customFormat="1" ht="18" customHeight="1" outlineLevel="1">
      <c r="A373" s="2235" t="s">
        <v>3677</v>
      </c>
      <c r="B373" s="2235" t="b">
        <v>1</v>
      </c>
      <c r="C373" s="2201"/>
      <c r="D373" s="2236" t="s">
        <v>3254</v>
      </c>
      <c r="E373" s="2243" t="s">
        <v>3672</v>
      </c>
      <c r="F373" s="2204" t="s">
        <v>154</v>
      </c>
      <c r="G373" s="2244">
        <v>6</v>
      </c>
      <c r="H373" s="2206"/>
      <c r="I373" s="2206">
        <v>68180</v>
      </c>
      <c r="J373" s="2206">
        <v>750</v>
      </c>
      <c r="K373" s="2206">
        <f t="shared" si="239"/>
        <v>68930</v>
      </c>
      <c r="L373" s="2206">
        <f t="shared" si="240"/>
        <v>413580</v>
      </c>
      <c r="M373" s="2206">
        <f t="shared" si="241"/>
        <v>0</v>
      </c>
      <c r="N373" s="2206">
        <f t="shared" si="242"/>
        <v>409080</v>
      </c>
      <c r="O373" s="2206">
        <f t="shared" si="243"/>
        <v>4500</v>
      </c>
      <c r="P373" s="2244">
        <v>6</v>
      </c>
      <c r="Q373" s="2206"/>
      <c r="R373" s="2206">
        <v>68180</v>
      </c>
      <c r="S373" s="2206">
        <v>750</v>
      </c>
      <c r="T373" s="2206">
        <f t="shared" si="244"/>
        <v>68930</v>
      </c>
      <c r="U373" s="2206">
        <f t="shared" si="245"/>
        <v>413580</v>
      </c>
      <c r="V373" s="2206">
        <f t="shared" si="246"/>
        <v>0</v>
      </c>
      <c r="W373" s="2206">
        <f t="shared" si="247"/>
        <v>409080</v>
      </c>
      <c r="X373" s="2206">
        <f t="shared" si="248"/>
        <v>4500</v>
      </c>
      <c r="Y373" s="2244">
        <f t="shared" si="275"/>
        <v>0</v>
      </c>
      <c r="Z373" s="2207">
        <f t="shared" si="276"/>
        <v>0</v>
      </c>
      <c r="AA373" s="2244">
        <v>8</v>
      </c>
      <c r="AB373" s="2206">
        <v>600000</v>
      </c>
      <c r="AC373" s="2206"/>
      <c r="AD373" s="2206">
        <v>75000</v>
      </c>
      <c r="AE373" s="2206">
        <f t="shared" si="249"/>
        <v>675000</v>
      </c>
      <c r="AF373" s="2206">
        <f t="shared" si="250"/>
        <v>5400000</v>
      </c>
      <c r="AG373" s="2206">
        <f t="shared" si="251"/>
        <v>4800000</v>
      </c>
      <c r="AH373" s="2206">
        <f t="shared" si="252"/>
        <v>0</v>
      </c>
      <c r="AI373" s="2207">
        <f t="shared" si="253"/>
        <v>600000</v>
      </c>
      <c r="AJ373" s="2246">
        <v>6</v>
      </c>
      <c r="AK373" s="2075">
        <v>600000</v>
      </c>
      <c r="AL373" s="2075"/>
      <c r="AM373" s="2075">
        <v>75000</v>
      </c>
      <c r="AN373" s="2206">
        <f t="shared" si="254"/>
        <v>675000</v>
      </c>
      <c r="AO373" s="2206">
        <f t="shared" si="255"/>
        <v>4050000</v>
      </c>
      <c r="AP373" s="2206">
        <f t="shared" si="256"/>
        <v>3600000</v>
      </c>
      <c r="AQ373" s="2206">
        <f t="shared" si="257"/>
        <v>0</v>
      </c>
      <c r="AR373" s="2206">
        <f t="shared" si="258"/>
        <v>450000</v>
      </c>
      <c r="AS373" s="2244">
        <v>6</v>
      </c>
      <c r="AT373" s="2075">
        <v>600000</v>
      </c>
      <c r="AU373" s="2075"/>
      <c r="AV373" s="2075">
        <v>75000</v>
      </c>
      <c r="AW373" s="2206">
        <f t="shared" si="259"/>
        <v>675000</v>
      </c>
      <c r="AX373" s="2206">
        <f t="shared" si="260"/>
        <v>4050000</v>
      </c>
      <c r="AY373" s="2206">
        <f t="shared" si="261"/>
        <v>3600000</v>
      </c>
      <c r="AZ373" s="2206">
        <f t="shared" si="262"/>
        <v>0</v>
      </c>
      <c r="BA373" s="2206">
        <f t="shared" si="263"/>
        <v>450000</v>
      </c>
      <c r="BB373" s="2244">
        <f t="shared" si="277"/>
        <v>0</v>
      </c>
      <c r="BC373" s="2207">
        <f t="shared" si="278"/>
        <v>0</v>
      </c>
      <c r="BD373" s="2244">
        <f t="shared" si="279"/>
        <v>-2</v>
      </c>
      <c r="BE373" s="2207">
        <f t="shared" si="274"/>
        <v>-1350000</v>
      </c>
      <c r="BF373" s="2246">
        <v>6</v>
      </c>
      <c r="BG373" s="2075">
        <v>600000</v>
      </c>
      <c r="BH373" s="2075">
        <v>0</v>
      </c>
      <c r="BI373" s="2075">
        <v>75000</v>
      </c>
      <c r="BJ373" s="2206">
        <f t="shared" si="264"/>
        <v>675000</v>
      </c>
      <c r="BK373" s="2206">
        <f t="shared" si="265"/>
        <v>4050000</v>
      </c>
      <c r="BL373" s="2206">
        <f t="shared" si="266"/>
        <v>3600000</v>
      </c>
      <c r="BM373" s="2206">
        <f t="shared" si="267"/>
        <v>0</v>
      </c>
      <c r="BN373" s="2206">
        <f t="shared" si="268"/>
        <v>450000</v>
      </c>
      <c r="BO373" s="2244">
        <v>6</v>
      </c>
      <c r="BP373" s="2075">
        <v>600000</v>
      </c>
      <c r="BQ373" s="2075">
        <v>0</v>
      </c>
      <c r="BR373" s="2075">
        <v>75000</v>
      </c>
      <c r="BS373" s="2206">
        <f t="shared" si="269"/>
        <v>675000</v>
      </c>
      <c r="BT373" s="2206">
        <f t="shared" si="270"/>
        <v>4050000</v>
      </c>
      <c r="BU373" s="2206">
        <f t="shared" si="271"/>
        <v>3600000</v>
      </c>
      <c r="BV373" s="2206">
        <f t="shared" si="272"/>
        <v>0</v>
      </c>
      <c r="BW373" s="2206">
        <f t="shared" si="273"/>
        <v>450000</v>
      </c>
      <c r="BX373" s="2244">
        <f t="shared" si="280"/>
        <v>0</v>
      </c>
      <c r="BY373" s="2207">
        <f t="shared" si="281"/>
        <v>0</v>
      </c>
      <c r="BZ373" s="2211">
        <f t="shared" si="282"/>
        <v>-2</v>
      </c>
      <c r="CA373" s="2212">
        <f t="shared" si="283"/>
        <v>-1350000</v>
      </c>
      <c r="CB373" s="2083"/>
      <c r="CC373" s="2083"/>
      <c r="CD373" s="2237"/>
      <c r="CF373" s="2200"/>
    </row>
    <row r="374" spans="1:94" s="1974" customFormat="1" ht="18" customHeight="1" outlineLevel="1">
      <c r="A374" s="2235" t="s">
        <v>3678</v>
      </c>
      <c r="B374" s="2235" t="b">
        <v>1</v>
      </c>
      <c r="C374" s="2201"/>
      <c r="D374" s="2236" t="s">
        <v>3679</v>
      </c>
      <c r="E374" s="2243" t="s">
        <v>3669</v>
      </c>
      <c r="F374" s="2204" t="s">
        <v>154</v>
      </c>
      <c r="G374" s="2244">
        <v>2</v>
      </c>
      <c r="H374" s="2206">
        <v>151220</v>
      </c>
      <c r="I374" s="2206">
        <v>1464260</v>
      </c>
      <c r="J374" s="2206">
        <v>200</v>
      </c>
      <c r="K374" s="2206">
        <f t="shared" si="239"/>
        <v>1615680</v>
      </c>
      <c r="L374" s="2206">
        <f t="shared" si="240"/>
        <v>3231360</v>
      </c>
      <c r="M374" s="2206">
        <f t="shared" si="241"/>
        <v>302440</v>
      </c>
      <c r="N374" s="2206">
        <f t="shared" si="242"/>
        <v>2928520</v>
      </c>
      <c r="O374" s="2206">
        <f t="shared" si="243"/>
        <v>400</v>
      </c>
      <c r="P374" s="2244">
        <v>2</v>
      </c>
      <c r="Q374" s="2206">
        <v>151220</v>
      </c>
      <c r="R374" s="2206">
        <v>1464260</v>
      </c>
      <c r="S374" s="2206">
        <v>200</v>
      </c>
      <c r="T374" s="2206">
        <f t="shared" si="244"/>
        <v>1615680</v>
      </c>
      <c r="U374" s="2206">
        <f t="shared" si="245"/>
        <v>3231360</v>
      </c>
      <c r="V374" s="2206">
        <f t="shared" si="246"/>
        <v>302440</v>
      </c>
      <c r="W374" s="2206">
        <f t="shared" si="247"/>
        <v>2928520</v>
      </c>
      <c r="X374" s="2206">
        <f t="shared" si="248"/>
        <v>400</v>
      </c>
      <c r="Y374" s="2244">
        <f t="shared" si="275"/>
        <v>0</v>
      </c>
      <c r="Z374" s="2207">
        <f t="shared" si="276"/>
        <v>0</v>
      </c>
      <c r="AA374" s="2244">
        <v>2</v>
      </c>
      <c r="AB374" s="2206">
        <v>350000</v>
      </c>
      <c r="AC374" s="2206"/>
      <c r="AD374" s="2206">
        <v>50000</v>
      </c>
      <c r="AE374" s="2206">
        <f t="shared" si="249"/>
        <v>400000</v>
      </c>
      <c r="AF374" s="2206">
        <f t="shared" si="250"/>
        <v>800000</v>
      </c>
      <c r="AG374" s="2206">
        <f t="shared" si="251"/>
        <v>700000</v>
      </c>
      <c r="AH374" s="2206">
        <f t="shared" si="252"/>
        <v>0</v>
      </c>
      <c r="AI374" s="2207">
        <f t="shared" si="253"/>
        <v>100000</v>
      </c>
      <c r="AJ374" s="2246">
        <v>2</v>
      </c>
      <c r="AK374" s="2075">
        <v>350000</v>
      </c>
      <c r="AL374" s="2075"/>
      <c r="AM374" s="2075">
        <v>50000</v>
      </c>
      <c r="AN374" s="2206">
        <f t="shared" si="254"/>
        <v>400000</v>
      </c>
      <c r="AO374" s="2206">
        <f t="shared" si="255"/>
        <v>800000</v>
      </c>
      <c r="AP374" s="2206">
        <f t="shared" si="256"/>
        <v>700000</v>
      </c>
      <c r="AQ374" s="2206">
        <f t="shared" si="257"/>
        <v>0</v>
      </c>
      <c r="AR374" s="2206">
        <f t="shared" si="258"/>
        <v>100000</v>
      </c>
      <c r="AS374" s="2244">
        <v>2</v>
      </c>
      <c r="AT374" s="2075">
        <v>350000</v>
      </c>
      <c r="AU374" s="2075"/>
      <c r="AV374" s="2075">
        <v>50000</v>
      </c>
      <c r="AW374" s="2206">
        <f t="shared" si="259"/>
        <v>400000</v>
      </c>
      <c r="AX374" s="2206">
        <f t="shared" si="260"/>
        <v>800000</v>
      </c>
      <c r="AY374" s="2206">
        <f t="shared" si="261"/>
        <v>700000</v>
      </c>
      <c r="AZ374" s="2206">
        <f t="shared" si="262"/>
        <v>0</v>
      </c>
      <c r="BA374" s="2206">
        <f t="shared" si="263"/>
        <v>100000</v>
      </c>
      <c r="BB374" s="2244">
        <f t="shared" si="277"/>
        <v>0</v>
      </c>
      <c r="BC374" s="2207">
        <f t="shared" si="278"/>
        <v>0</v>
      </c>
      <c r="BD374" s="2244">
        <f t="shared" si="279"/>
        <v>0</v>
      </c>
      <c r="BE374" s="2207">
        <f t="shared" si="274"/>
        <v>0</v>
      </c>
      <c r="BF374" s="2246">
        <v>2</v>
      </c>
      <c r="BG374" s="2075">
        <v>350000</v>
      </c>
      <c r="BH374" s="2075">
        <v>0</v>
      </c>
      <c r="BI374" s="2075">
        <v>50000</v>
      </c>
      <c r="BJ374" s="2206">
        <f t="shared" si="264"/>
        <v>400000</v>
      </c>
      <c r="BK374" s="2206">
        <f t="shared" si="265"/>
        <v>800000</v>
      </c>
      <c r="BL374" s="2206">
        <f t="shared" si="266"/>
        <v>700000</v>
      </c>
      <c r="BM374" s="2206">
        <f t="shared" si="267"/>
        <v>0</v>
      </c>
      <c r="BN374" s="2206">
        <f t="shared" si="268"/>
        <v>100000</v>
      </c>
      <c r="BO374" s="2244">
        <v>2</v>
      </c>
      <c r="BP374" s="2075">
        <v>350000</v>
      </c>
      <c r="BQ374" s="2075">
        <v>0</v>
      </c>
      <c r="BR374" s="2075">
        <v>50000</v>
      </c>
      <c r="BS374" s="2206">
        <f t="shared" si="269"/>
        <v>400000</v>
      </c>
      <c r="BT374" s="2206">
        <f t="shared" si="270"/>
        <v>800000</v>
      </c>
      <c r="BU374" s="2206">
        <f t="shared" si="271"/>
        <v>700000</v>
      </c>
      <c r="BV374" s="2206">
        <f t="shared" si="272"/>
        <v>0</v>
      </c>
      <c r="BW374" s="2206">
        <f t="shared" si="273"/>
        <v>100000</v>
      </c>
      <c r="BX374" s="2244">
        <f t="shared" si="280"/>
        <v>0</v>
      </c>
      <c r="BY374" s="2207">
        <f t="shared" si="281"/>
        <v>0</v>
      </c>
      <c r="BZ374" s="2211">
        <f t="shared" si="282"/>
        <v>0</v>
      </c>
      <c r="CA374" s="2212">
        <f t="shared" si="283"/>
        <v>0</v>
      </c>
      <c r="CB374" s="2083"/>
      <c r="CC374" s="2083"/>
      <c r="CD374" s="2237"/>
      <c r="CF374" s="2200"/>
    </row>
    <row r="375" spans="1:94" s="1974" customFormat="1" ht="18" customHeight="1" outlineLevel="1">
      <c r="A375" s="2235" t="s">
        <v>3680</v>
      </c>
      <c r="B375" s="2235" t="b">
        <v>1</v>
      </c>
      <c r="C375" s="2201"/>
      <c r="D375" s="2236" t="s">
        <v>3681</v>
      </c>
      <c r="E375" s="2243" t="s">
        <v>3672</v>
      </c>
      <c r="F375" s="2204" t="s">
        <v>154</v>
      </c>
      <c r="G375" s="2244">
        <v>6</v>
      </c>
      <c r="H375" s="2206"/>
      <c r="I375" s="2206">
        <v>68180</v>
      </c>
      <c r="J375" s="2206">
        <v>750</v>
      </c>
      <c r="K375" s="2206">
        <f t="shared" si="239"/>
        <v>68930</v>
      </c>
      <c r="L375" s="2206">
        <f t="shared" si="240"/>
        <v>413580</v>
      </c>
      <c r="M375" s="2206">
        <f t="shared" si="241"/>
        <v>0</v>
      </c>
      <c r="N375" s="2206">
        <f t="shared" si="242"/>
        <v>409080</v>
      </c>
      <c r="O375" s="2206">
        <f t="shared" si="243"/>
        <v>4500</v>
      </c>
      <c r="P375" s="2244">
        <v>6</v>
      </c>
      <c r="Q375" s="2206"/>
      <c r="R375" s="2206">
        <v>68180</v>
      </c>
      <c r="S375" s="2206">
        <v>750</v>
      </c>
      <c r="T375" s="2206">
        <f t="shared" si="244"/>
        <v>68930</v>
      </c>
      <c r="U375" s="2206">
        <f t="shared" si="245"/>
        <v>413580</v>
      </c>
      <c r="V375" s="2206">
        <f t="shared" si="246"/>
        <v>0</v>
      </c>
      <c r="W375" s="2206">
        <f t="shared" si="247"/>
        <v>409080</v>
      </c>
      <c r="X375" s="2206">
        <f t="shared" si="248"/>
        <v>4500</v>
      </c>
      <c r="Y375" s="2244">
        <f t="shared" si="275"/>
        <v>0</v>
      </c>
      <c r="Z375" s="2207">
        <f t="shared" si="276"/>
        <v>0</v>
      </c>
      <c r="AA375" s="2244">
        <v>8</v>
      </c>
      <c r="AB375" s="2206">
        <v>300000</v>
      </c>
      <c r="AC375" s="2206"/>
      <c r="AD375" s="2206">
        <v>50000</v>
      </c>
      <c r="AE375" s="2206">
        <f t="shared" si="249"/>
        <v>350000</v>
      </c>
      <c r="AF375" s="2206">
        <f t="shared" si="250"/>
        <v>2800000</v>
      </c>
      <c r="AG375" s="2206">
        <f t="shared" si="251"/>
        <v>2400000</v>
      </c>
      <c r="AH375" s="2206">
        <f t="shared" si="252"/>
        <v>0</v>
      </c>
      <c r="AI375" s="2207">
        <f t="shared" si="253"/>
        <v>400000</v>
      </c>
      <c r="AJ375" s="2246">
        <v>6</v>
      </c>
      <c r="AK375" s="2075">
        <v>300000</v>
      </c>
      <c r="AL375" s="2075"/>
      <c r="AM375" s="2075">
        <v>50000</v>
      </c>
      <c r="AN375" s="2206">
        <f t="shared" si="254"/>
        <v>350000</v>
      </c>
      <c r="AO375" s="2206">
        <f t="shared" si="255"/>
        <v>2100000</v>
      </c>
      <c r="AP375" s="2206">
        <f t="shared" si="256"/>
        <v>1800000</v>
      </c>
      <c r="AQ375" s="2206">
        <f t="shared" si="257"/>
        <v>0</v>
      </c>
      <c r="AR375" s="2206">
        <f t="shared" si="258"/>
        <v>300000</v>
      </c>
      <c r="AS375" s="2244">
        <v>6</v>
      </c>
      <c r="AT375" s="2075">
        <v>300000</v>
      </c>
      <c r="AU375" s="2075"/>
      <c r="AV375" s="2075">
        <v>50000</v>
      </c>
      <c r="AW375" s="2206">
        <f t="shared" si="259"/>
        <v>350000</v>
      </c>
      <c r="AX375" s="2206">
        <f t="shared" si="260"/>
        <v>2100000</v>
      </c>
      <c r="AY375" s="2206">
        <f t="shared" si="261"/>
        <v>1800000</v>
      </c>
      <c r="AZ375" s="2206">
        <f t="shared" si="262"/>
        <v>0</v>
      </c>
      <c r="BA375" s="2206">
        <f t="shared" si="263"/>
        <v>300000</v>
      </c>
      <c r="BB375" s="2244">
        <f t="shared" si="277"/>
        <v>0</v>
      </c>
      <c r="BC375" s="2207">
        <f t="shared" si="278"/>
        <v>0</v>
      </c>
      <c r="BD375" s="2244">
        <f t="shared" si="279"/>
        <v>-2</v>
      </c>
      <c r="BE375" s="2207">
        <f t="shared" si="274"/>
        <v>-700000</v>
      </c>
      <c r="BF375" s="2246">
        <v>6</v>
      </c>
      <c r="BG375" s="2075">
        <v>300000</v>
      </c>
      <c r="BH375" s="2075">
        <v>0</v>
      </c>
      <c r="BI375" s="2075">
        <v>50000</v>
      </c>
      <c r="BJ375" s="2206">
        <f t="shared" si="264"/>
        <v>350000</v>
      </c>
      <c r="BK375" s="2206">
        <f t="shared" si="265"/>
        <v>2100000</v>
      </c>
      <c r="BL375" s="2206">
        <f t="shared" si="266"/>
        <v>1800000</v>
      </c>
      <c r="BM375" s="2206">
        <f t="shared" si="267"/>
        <v>0</v>
      </c>
      <c r="BN375" s="2206">
        <f t="shared" si="268"/>
        <v>300000</v>
      </c>
      <c r="BO375" s="2244">
        <v>6</v>
      </c>
      <c r="BP375" s="2075">
        <v>300000</v>
      </c>
      <c r="BQ375" s="2075">
        <v>0</v>
      </c>
      <c r="BR375" s="2075">
        <v>50000</v>
      </c>
      <c r="BS375" s="2206">
        <f t="shared" si="269"/>
        <v>350000</v>
      </c>
      <c r="BT375" s="2206">
        <f t="shared" si="270"/>
        <v>2100000</v>
      </c>
      <c r="BU375" s="2206">
        <f t="shared" si="271"/>
        <v>1800000</v>
      </c>
      <c r="BV375" s="2206">
        <f t="shared" si="272"/>
        <v>0</v>
      </c>
      <c r="BW375" s="2206">
        <f t="shared" si="273"/>
        <v>300000</v>
      </c>
      <c r="BX375" s="2244">
        <f t="shared" si="280"/>
        <v>0</v>
      </c>
      <c r="BY375" s="2207">
        <f t="shared" si="281"/>
        <v>0</v>
      </c>
      <c r="BZ375" s="2211">
        <f t="shared" si="282"/>
        <v>-2</v>
      </c>
      <c r="CA375" s="2212">
        <f t="shared" si="283"/>
        <v>-700000</v>
      </c>
      <c r="CB375" s="2083"/>
      <c r="CC375" s="2083"/>
      <c r="CD375" s="2237"/>
      <c r="CF375" s="2200"/>
    </row>
    <row r="376" spans="1:94" s="1974" customFormat="1" ht="18" customHeight="1" outlineLevel="1">
      <c r="A376" s="2250" t="s">
        <v>3682</v>
      </c>
      <c r="B376" s="2250" t="b">
        <v>1</v>
      </c>
      <c r="C376" s="2201"/>
      <c r="D376" s="2236" t="s">
        <v>3683</v>
      </c>
      <c r="E376" s="2243" t="s">
        <v>3684</v>
      </c>
      <c r="F376" s="2204" t="s">
        <v>154</v>
      </c>
      <c r="G376" s="2244">
        <v>2</v>
      </c>
      <c r="H376" s="2251">
        <v>226250</v>
      </c>
      <c r="I376" s="2251"/>
      <c r="J376" s="2251"/>
      <c r="K376" s="2206">
        <f t="shared" si="239"/>
        <v>226250</v>
      </c>
      <c r="L376" s="2206">
        <f t="shared" si="240"/>
        <v>452500</v>
      </c>
      <c r="M376" s="2251">
        <f t="shared" si="241"/>
        <v>452500</v>
      </c>
      <c r="N376" s="2251">
        <f t="shared" si="242"/>
        <v>0</v>
      </c>
      <c r="O376" s="2251">
        <f t="shared" si="243"/>
        <v>0</v>
      </c>
      <c r="P376" s="2244">
        <v>2</v>
      </c>
      <c r="Q376" s="2206">
        <v>226250</v>
      </c>
      <c r="R376" s="2206"/>
      <c r="S376" s="2206"/>
      <c r="T376" s="2206">
        <f t="shared" si="244"/>
        <v>226250</v>
      </c>
      <c r="U376" s="2206">
        <f t="shared" si="245"/>
        <v>452500</v>
      </c>
      <c r="V376" s="2206">
        <f t="shared" si="246"/>
        <v>452500</v>
      </c>
      <c r="W376" s="2206">
        <f t="shared" si="247"/>
        <v>0</v>
      </c>
      <c r="X376" s="2206">
        <f t="shared" si="248"/>
        <v>0</v>
      </c>
      <c r="Y376" s="2244">
        <f t="shared" si="275"/>
        <v>0</v>
      </c>
      <c r="Z376" s="2207">
        <f t="shared" si="276"/>
        <v>0</v>
      </c>
      <c r="AA376" s="2244"/>
      <c r="AB376" s="2206"/>
      <c r="AC376" s="2206"/>
      <c r="AD376" s="2206"/>
      <c r="AE376" s="2206">
        <f t="shared" si="249"/>
        <v>0</v>
      </c>
      <c r="AF376" s="2206">
        <f t="shared" si="250"/>
        <v>0</v>
      </c>
      <c r="AG376" s="2206">
        <f t="shared" si="251"/>
        <v>0</v>
      </c>
      <c r="AH376" s="2206">
        <f t="shared" si="252"/>
        <v>0</v>
      </c>
      <c r="AI376" s="2207">
        <f t="shared" si="253"/>
        <v>0</v>
      </c>
      <c r="AJ376" s="2246">
        <v>2</v>
      </c>
      <c r="AK376" s="2075">
        <v>226250</v>
      </c>
      <c r="AL376" s="2075">
        <v>0</v>
      </c>
      <c r="AM376" s="2075">
        <v>0</v>
      </c>
      <c r="AN376" s="2206">
        <f t="shared" si="254"/>
        <v>226250</v>
      </c>
      <c r="AO376" s="2206">
        <f t="shared" si="255"/>
        <v>452500</v>
      </c>
      <c r="AP376" s="2206">
        <f t="shared" si="256"/>
        <v>452500</v>
      </c>
      <c r="AQ376" s="2206">
        <f t="shared" si="257"/>
        <v>0</v>
      </c>
      <c r="AR376" s="2206">
        <f t="shared" si="258"/>
        <v>0</v>
      </c>
      <c r="AS376" s="2244">
        <v>2</v>
      </c>
      <c r="AT376" s="2075">
        <v>226250</v>
      </c>
      <c r="AU376" s="2075">
        <v>0</v>
      </c>
      <c r="AV376" s="2075">
        <v>0</v>
      </c>
      <c r="AW376" s="2206">
        <f t="shared" si="259"/>
        <v>226250</v>
      </c>
      <c r="AX376" s="2206">
        <f t="shared" si="260"/>
        <v>452500</v>
      </c>
      <c r="AY376" s="2251">
        <f t="shared" si="261"/>
        <v>452500</v>
      </c>
      <c r="AZ376" s="2251">
        <f t="shared" si="262"/>
        <v>0</v>
      </c>
      <c r="BA376" s="2251">
        <f t="shared" si="263"/>
        <v>0</v>
      </c>
      <c r="BB376" s="2244">
        <f t="shared" si="277"/>
        <v>0</v>
      </c>
      <c r="BC376" s="2207">
        <f t="shared" si="278"/>
        <v>0</v>
      </c>
      <c r="BD376" s="2244">
        <f t="shared" si="279"/>
        <v>2</v>
      </c>
      <c r="BE376" s="2207">
        <f t="shared" si="274"/>
        <v>452500</v>
      </c>
      <c r="BF376" s="2246">
        <v>2</v>
      </c>
      <c r="BG376" s="2075">
        <v>226250</v>
      </c>
      <c r="BH376" s="2075">
        <v>0</v>
      </c>
      <c r="BI376" s="2075">
        <v>0</v>
      </c>
      <c r="BJ376" s="2206">
        <f t="shared" si="264"/>
        <v>226250</v>
      </c>
      <c r="BK376" s="2206">
        <f t="shared" si="265"/>
        <v>452500</v>
      </c>
      <c r="BL376" s="2206">
        <f t="shared" si="266"/>
        <v>452500</v>
      </c>
      <c r="BM376" s="2206">
        <f t="shared" si="267"/>
        <v>0</v>
      </c>
      <c r="BN376" s="2206">
        <f t="shared" si="268"/>
        <v>0</v>
      </c>
      <c r="BO376" s="2244">
        <v>2</v>
      </c>
      <c r="BP376" s="2075">
        <v>226250</v>
      </c>
      <c r="BQ376" s="2075">
        <v>0</v>
      </c>
      <c r="BR376" s="2075">
        <v>0</v>
      </c>
      <c r="BS376" s="2206">
        <f t="shared" si="269"/>
        <v>226250</v>
      </c>
      <c r="BT376" s="2206">
        <f t="shared" si="270"/>
        <v>452500</v>
      </c>
      <c r="BU376" s="2206">
        <f t="shared" si="271"/>
        <v>452500</v>
      </c>
      <c r="BV376" s="2206">
        <f t="shared" si="272"/>
        <v>0</v>
      </c>
      <c r="BW376" s="2206">
        <f t="shared" si="273"/>
        <v>0</v>
      </c>
      <c r="BX376" s="2244">
        <f t="shared" si="280"/>
        <v>0</v>
      </c>
      <c r="BY376" s="2207">
        <f t="shared" si="281"/>
        <v>0</v>
      </c>
      <c r="BZ376" s="2211">
        <f t="shared" si="282"/>
        <v>2</v>
      </c>
      <c r="CA376" s="2212">
        <f t="shared" si="283"/>
        <v>452500</v>
      </c>
      <c r="CB376" s="2083"/>
      <c r="CC376" s="2083"/>
      <c r="CD376" s="2237"/>
      <c r="CF376" s="2200"/>
      <c r="CJ376" s="1975"/>
      <c r="CK376" s="1975"/>
      <c r="CL376" s="1975"/>
      <c r="CM376" s="1975"/>
      <c r="CN376" s="1975"/>
      <c r="CO376" s="1975"/>
      <c r="CP376" s="1975"/>
    </row>
    <row r="377" spans="1:94" s="1974" customFormat="1" ht="18" customHeight="1" outlineLevel="1">
      <c r="A377" s="2250" t="s">
        <v>3685</v>
      </c>
      <c r="B377" s="2250" t="b">
        <v>1</v>
      </c>
      <c r="C377" s="2201"/>
      <c r="D377" s="2236" t="s">
        <v>3686</v>
      </c>
      <c r="E377" s="2243" t="s">
        <v>3684</v>
      </c>
      <c r="F377" s="2204" t="s">
        <v>154</v>
      </c>
      <c r="G377" s="2244">
        <v>2</v>
      </c>
      <c r="H377" s="2251">
        <v>271500</v>
      </c>
      <c r="I377" s="2251"/>
      <c r="J377" s="2251"/>
      <c r="K377" s="2206">
        <f t="shared" si="239"/>
        <v>271500</v>
      </c>
      <c r="L377" s="2206">
        <f t="shared" si="240"/>
        <v>543000</v>
      </c>
      <c r="M377" s="2251">
        <f t="shared" si="241"/>
        <v>543000</v>
      </c>
      <c r="N377" s="2251">
        <f t="shared" si="242"/>
        <v>0</v>
      </c>
      <c r="O377" s="2251">
        <f t="shared" si="243"/>
        <v>0</v>
      </c>
      <c r="P377" s="2244">
        <v>2</v>
      </c>
      <c r="Q377" s="2206">
        <v>271500</v>
      </c>
      <c r="R377" s="2206"/>
      <c r="S377" s="2206"/>
      <c r="T377" s="2206">
        <f t="shared" si="244"/>
        <v>271500</v>
      </c>
      <c r="U377" s="2206">
        <f t="shared" si="245"/>
        <v>543000</v>
      </c>
      <c r="V377" s="2206">
        <f t="shared" si="246"/>
        <v>543000</v>
      </c>
      <c r="W377" s="2206">
        <f t="shared" si="247"/>
        <v>0</v>
      </c>
      <c r="X377" s="2206">
        <f t="shared" si="248"/>
        <v>0</v>
      </c>
      <c r="Y377" s="2244">
        <f t="shared" si="275"/>
        <v>0</v>
      </c>
      <c r="Z377" s="2207">
        <f t="shared" si="276"/>
        <v>0</v>
      </c>
      <c r="AA377" s="2244"/>
      <c r="AB377" s="2206"/>
      <c r="AC377" s="2206"/>
      <c r="AD377" s="2206"/>
      <c r="AE377" s="2206">
        <f t="shared" si="249"/>
        <v>0</v>
      </c>
      <c r="AF377" s="2206">
        <f t="shared" si="250"/>
        <v>0</v>
      </c>
      <c r="AG377" s="2206">
        <f t="shared" si="251"/>
        <v>0</v>
      </c>
      <c r="AH377" s="2206">
        <f t="shared" si="252"/>
        <v>0</v>
      </c>
      <c r="AI377" s="2207">
        <f t="shared" si="253"/>
        <v>0</v>
      </c>
      <c r="AJ377" s="2246">
        <v>2</v>
      </c>
      <c r="AK377" s="2075">
        <v>271500</v>
      </c>
      <c r="AL377" s="2075">
        <v>0</v>
      </c>
      <c r="AM377" s="2075">
        <v>0</v>
      </c>
      <c r="AN377" s="2206">
        <f t="shared" si="254"/>
        <v>271500</v>
      </c>
      <c r="AO377" s="2206">
        <f t="shared" si="255"/>
        <v>543000</v>
      </c>
      <c r="AP377" s="2206">
        <f t="shared" si="256"/>
        <v>543000</v>
      </c>
      <c r="AQ377" s="2206">
        <f t="shared" si="257"/>
        <v>0</v>
      </c>
      <c r="AR377" s="2206">
        <f t="shared" si="258"/>
        <v>0</v>
      </c>
      <c r="AS377" s="2244">
        <v>2</v>
      </c>
      <c r="AT377" s="2075">
        <v>271500</v>
      </c>
      <c r="AU377" s="2075">
        <v>0</v>
      </c>
      <c r="AV377" s="2075">
        <v>0</v>
      </c>
      <c r="AW377" s="2206">
        <f t="shared" si="259"/>
        <v>271500</v>
      </c>
      <c r="AX377" s="2206">
        <f t="shared" si="260"/>
        <v>543000</v>
      </c>
      <c r="AY377" s="2251">
        <f t="shared" si="261"/>
        <v>543000</v>
      </c>
      <c r="AZ377" s="2251">
        <f t="shared" si="262"/>
        <v>0</v>
      </c>
      <c r="BA377" s="2251">
        <f t="shared" si="263"/>
        <v>0</v>
      </c>
      <c r="BB377" s="2244">
        <f t="shared" si="277"/>
        <v>0</v>
      </c>
      <c r="BC377" s="2207">
        <f t="shared" si="278"/>
        <v>0</v>
      </c>
      <c r="BD377" s="2244">
        <f t="shared" si="279"/>
        <v>2</v>
      </c>
      <c r="BE377" s="2207">
        <f t="shared" si="274"/>
        <v>543000</v>
      </c>
      <c r="BF377" s="2246">
        <v>2</v>
      </c>
      <c r="BG377" s="2075">
        <v>271500</v>
      </c>
      <c r="BH377" s="2075">
        <v>0</v>
      </c>
      <c r="BI377" s="2075">
        <v>0</v>
      </c>
      <c r="BJ377" s="2206">
        <f t="shared" si="264"/>
        <v>271500</v>
      </c>
      <c r="BK377" s="2206">
        <f t="shared" si="265"/>
        <v>543000</v>
      </c>
      <c r="BL377" s="2206">
        <f t="shared" si="266"/>
        <v>543000</v>
      </c>
      <c r="BM377" s="2206">
        <f t="shared" si="267"/>
        <v>0</v>
      </c>
      <c r="BN377" s="2206">
        <f t="shared" si="268"/>
        <v>0</v>
      </c>
      <c r="BO377" s="2244">
        <v>2</v>
      </c>
      <c r="BP377" s="2075">
        <v>271500</v>
      </c>
      <c r="BQ377" s="2075">
        <v>0</v>
      </c>
      <c r="BR377" s="2075">
        <v>0</v>
      </c>
      <c r="BS377" s="2206">
        <f t="shared" si="269"/>
        <v>271500</v>
      </c>
      <c r="BT377" s="2206">
        <f t="shared" si="270"/>
        <v>543000</v>
      </c>
      <c r="BU377" s="2206">
        <f t="shared" si="271"/>
        <v>543000</v>
      </c>
      <c r="BV377" s="2206">
        <f t="shared" si="272"/>
        <v>0</v>
      </c>
      <c r="BW377" s="2206">
        <f t="shared" si="273"/>
        <v>0</v>
      </c>
      <c r="BX377" s="2244">
        <f t="shared" si="280"/>
        <v>0</v>
      </c>
      <c r="BY377" s="2207">
        <f t="shared" si="281"/>
        <v>0</v>
      </c>
      <c r="BZ377" s="2211">
        <f t="shared" si="282"/>
        <v>2</v>
      </c>
      <c r="CA377" s="2212">
        <f t="shared" si="283"/>
        <v>543000</v>
      </c>
      <c r="CB377" s="2083"/>
      <c r="CC377" s="2083"/>
      <c r="CD377" s="2237"/>
      <c r="CF377" s="2200"/>
      <c r="CJ377" s="1975"/>
      <c r="CK377" s="1975"/>
      <c r="CL377" s="1975"/>
      <c r="CM377" s="1975"/>
      <c r="CN377" s="1975"/>
      <c r="CO377" s="1975"/>
      <c r="CP377" s="1975"/>
    </row>
    <row r="378" spans="1:94" s="1974" customFormat="1" ht="18" customHeight="1" outlineLevel="1">
      <c r="A378" s="2235" t="s">
        <v>3687</v>
      </c>
      <c r="B378" s="2235" t="b">
        <v>1</v>
      </c>
      <c r="C378" s="2201"/>
      <c r="D378" s="2236" t="s">
        <v>3688</v>
      </c>
      <c r="E378" s="2243" t="s">
        <v>3689</v>
      </c>
      <c r="F378" s="2204" t="s">
        <v>154</v>
      </c>
      <c r="G378" s="2244">
        <v>1</v>
      </c>
      <c r="H378" s="2206">
        <v>844380</v>
      </c>
      <c r="I378" s="2206">
        <v>8175860</v>
      </c>
      <c r="J378" s="2206">
        <v>1150</v>
      </c>
      <c r="K378" s="2206">
        <f t="shared" si="239"/>
        <v>9021390</v>
      </c>
      <c r="L378" s="2206">
        <f t="shared" si="240"/>
        <v>9021390</v>
      </c>
      <c r="M378" s="2206">
        <f t="shared" si="241"/>
        <v>844380</v>
      </c>
      <c r="N378" s="2206">
        <f t="shared" si="242"/>
        <v>8175860</v>
      </c>
      <c r="O378" s="2206">
        <f t="shared" si="243"/>
        <v>1150</v>
      </c>
      <c r="P378" s="2244">
        <v>1</v>
      </c>
      <c r="Q378" s="2206">
        <v>844380</v>
      </c>
      <c r="R378" s="2206">
        <v>8175860</v>
      </c>
      <c r="S378" s="2206">
        <v>1150</v>
      </c>
      <c r="T378" s="2206">
        <f t="shared" si="244"/>
        <v>9021390</v>
      </c>
      <c r="U378" s="2206">
        <f t="shared" si="245"/>
        <v>9021390</v>
      </c>
      <c r="V378" s="2206">
        <f t="shared" si="246"/>
        <v>844380</v>
      </c>
      <c r="W378" s="2206">
        <f t="shared" si="247"/>
        <v>8175860</v>
      </c>
      <c r="X378" s="2206">
        <f t="shared" si="248"/>
        <v>1150</v>
      </c>
      <c r="Y378" s="2244">
        <f t="shared" si="275"/>
        <v>0</v>
      </c>
      <c r="Z378" s="2207">
        <f t="shared" si="276"/>
        <v>0</v>
      </c>
      <c r="AA378" s="2244">
        <v>1</v>
      </c>
      <c r="AB378" s="2206">
        <v>15000000</v>
      </c>
      <c r="AC378" s="2206"/>
      <c r="AD378" s="2206">
        <v>5000000</v>
      </c>
      <c r="AE378" s="2206">
        <f t="shared" si="249"/>
        <v>20000000</v>
      </c>
      <c r="AF378" s="2206">
        <f t="shared" si="250"/>
        <v>20000000</v>
      </c>
      <c r="AG378" s="2206">
        <f t="shared" si="251"/>
        <v>15000000</v>
      </c>
      <c r="AH378" s="2206">
        <f t="shared" si="252"/>
        <v>0</v>
      </c>
      <c r="AI378" s="2207">
        <f t="shared" si="253"/>
        <v>5000000</v>
      </c>
      <c r="AJ378" s="2246">
        <v>1</v>
      </c>
      <c r="AK378" s="2075">
        <v>15000000</v>
      </c>
      <c r="AL378" s="2075"/>
      <c r="AM378" s="2075">
        <v>5000000</v>
      </c>
      <c r="AN378" s="2206">
        <f t="shared" si="254"/>
        <v>20000000</v>
      </c>
      <c r="AO378" s="2206">
        <f t="shared" si="255"/>
        <v>20000000</v>
      </c>
      <c r="AP378" s="2206">
        <f t="shared" si="256"/>
        <v>15000000</v>
      </c>
      <c r="AQ378" s="2206">
        <f t="shared" si="257"/>
        <v>0</v>
      </c>
      <c r="AR378" s="2206">
        <f t="shared" si="258"/>
        <v>5000000</v>
      </c>
      <c r="AS378" s="2244">
        <v>1</v>
      </c>
      <c r="AT378" s="2075">
        <v>15000000</v>
      </c>
      <c r="AU378" s="2075"/>
      <c r="AV378" s="2075">
        <v>5000000</v>
      </c>
      <c r="AW378" s="2206">
        <f t="shared" si="259"/>
        <v>20000000</v>
      </c>
      <c r="AX378" s="2206">
        <f t="shared" si="260"/>
        <v>20000000</v>
      </c>
      <c r="AY378" s="2206">
        <f t="shared" si="261"/>
        <v>15000000</v>
      </c>
      <c r="AZ378" s="2206">
        <f t="shared" si="262"/>
        <v>0</v>
      </c>
      <c r="BA378" s="2206">
        <f t="shared" si="263"/>
        <v>5000000</v>
      </c>
      <c r="BB378" s="2244">
        <f t="shared" si="277"/>
        <v>0</v>
      </c>
      <c r="BC378" s="2207">
        <f t="shared" si="278"/>
        <v>0</v>
      </c>
      <c r="BD378" s="2244">
        <f t="shared" si="279"/>
        <v>0</v>
      </c>
      <c r="BE378" s="2207">
        <f t="shared" si="274"/>
        <v>0</v>
      </c>
      <c r="BF378" s="2246">
        <v>1</v>
      </c>
      <c r="BG378" s="2075">
        <v>15000000</v>
      </c>
      <c r="BH378" s="2075">
        <v>0</v>
      </c>
      <c r="BI378" s="2075">
        <v>5000000</v>
      </c>
      <c r="BJ378" s="2206">
        <f t="shared" si="264"/>
        <v>20000000</v>
      </c>
      <c r="BK378" s="2206">
        <f t="shared" si="265"/>
        <v>20000000</v>
      </c>
      <c r="BL378" s="2206">
        <f t="shared" si="266"/>
        <v>15000000</v>
      </c>
      <c r="BM378" s="2206">
        <f t="shared" si="267"/>
        <v>0</v>
      </c>
      <c r="BN378" s="2206">
        <f t="shared" si="268"/>
        <v>5000000</v>
      </c>
      <c r="BO378" s="2244">
        <v>1</v>
      </c>
      <c r="BP378" s="2075">
        <v>15000000</v>
      </c>
      <c r="BQ378" s="2075">
        <v>0</v>
      </c>
      <c r="BR378" s="2075">
        <v>5000000</v>
      </c>
      <c r="BS378" s="2206">
        <f t="shared" si="269"/>
        <v>20000000</v>
      </c>
      <c r="BT378" s="2206">
        <f t="shared" si="270"/>
        <v>20000000</v>
      </c>
      <c r="BU378" s="2206">
        <f t="shared" si="271"/>
        <v>15000000</v>
      </c>
      <c r="BV378" s="2206">
        <f t="shared" si="272"/>
        <v>0</v>
      </c>
      <c r="BW378" s="2206">
        <f t="shared" si="273"/>
        <v>5000000</v>
      </c>
      <c r="BX378" s="2244">
        <f t="shared" si="280"/>
        <v>0</v>
      </c>
      <c r="BY378" s="2207">
        <f t="shared" si="281"/>
        <v>0</v>
      </c>
      <c r="BZ378" s="2211">
        <f t="shared" si="282"/>
        <v>0</v>
      </c>
      <c r="CA378" s="2212">
        <f t="shared" si="283"/>
        <v>0</v>
      </c>
      <c r="CB378" s="2083"/>
      <c r="CC378" s="2083"/>
      <c r="CD378" s="2237"/>
      <c r="CF378" s="2200"/>
    </row>
    <row r="379" spans="1:94" s="1974" customFormat="1" ht="18" customHeight="1" outlineLevel="1">
      <c r="A379" s="2235" t="s">
        <v>3690</v>
      </c>
      <c r="B379" s="2235" t="b">
        <v>1</v>
      </c>
      <c r="C379" s="2201"/>
      <c r="D379" s="2236" t="s">
        <v>3318</v>
      </c>
      <c r="E379" s="2243" t="s">
        <v>3319</v>
      </c>
      <c r="F379" s="2204" t="s">
        <v>365</v>
      </c>
      <c r="G379" s="2244">
        <v>16.8</v>
      </c>
      <c r="H379" s="2206">
        <v>19390</v>
      </c>
      <c r="I379" s="2206">
        <v>1240</v>
      </c>
      <c r="J379" s="2206"/>
      <c r="K379" s="2206">
        <f t="shared" si="239"/>
        <v>20630</v>
      </c>
      <c r="L379" s="2206">
        <f t="shared" si="240"/>
        <v>346584</v>
      </c>
      <c r="M379" s="2206">
        <f t="shared" si="241"/>
        <v>325752</v>
      </c>
      <c r="N379" s="2206">
        <f t="shared" si="242"/>
        <v>20832</v>
      </c>
      <c r="O379" s="2206">
        <f t="shared" si="243"/>
        <v>0</v>
      </c>
      <c r="P379" s="2244">
        <v>16.8</v>
      </c>
      <c r="Q379" s="2206">
        <v>19390</v>
      </c>
      <c r="R379" s="2206">
        <v>1240</v>
      </c>
      <c r="S379" s="2206"/>
      <c r="T379" s="2206">
        <f t="shared" si="244"/>
        <v>20630</v>
      </c>
      <c r="U379" s="2206">
        <f t="shared" si="245"/>
        <v>346584</v>
      </c>
      <c r="V379" s="2206">
        <f t="shared" si="246"/>
        <v>325752</v>
      </c>
      <c r="W379" s="2206">
        <f t="shared" si="247"/>
        <v>20832</v>
      </c>
      <c r="X379" s="2206">
        <f t="shared" si="248"/>
        <v>0</v>
      </c>
      <c r="Y379" s="2245">
        <f t="shared" si="275"/>
        <v>0</v>
      </c>
      <c r="Z379" s="2207">
        <f t="shared" si="276"/>
        <v>0</v>
      </c>
      <c r="AA379" s="2245">
        <v>19</v>
      </c>
      <c r="AB379" s="2206">
        <v>35000</v>
      </c>
      <c r="AC379" s="2206"/>
      <c r="AD379" s="2206">
        <v>10000</v>
      </c>
      <c r="AE379" s="2206">
        <f t="shared" si="249"/>
        <v>45000</v>
      </c>
      <c r="AF379" s="2206">
        <f t="shared" si="250"/>
        <v>855000</v>
      </c>
      <c r="AG379" s="2206">
        <f t="shared" si="251"/>
        <v>665000</v>
      </c>
      <c r="AH379" s="2206">
        <f t="shared" si="252"/>
        <v>0</v>
      </c>
      <c r="AI379" s="2207">
        <f t="shared" si="253"/>
        <v>190000</v>
      </c>
      <c r="AJ379" s="2246">
        <v>16.8</v>
      </c>
      <c r="AK379" s="2075">
        <v>35000</v>
      </c>
      <c r="AL379" s="2075"/>
      <c r="AM379" s="2075">
        <v>10000</v>
      </c>
      <c r="AN379" s="2206">
        <f t="shared" si="254"/>
        <v>45000</v>
      </c>
      <c r="AO379" s="2206">
        <f t="shared" si="255"/>
        <v>756000</v>
      </c>
      <c r="AP379" s="2206">
        <f t="shared" si="256"/>
        <v>588000</v>
      </c>
      <c r="AQ379" s="2206">
        <f t="shared" si="257"/>
        <v>0</v>
      </c>
      <c r="AR379" s="2206">
        <f t="shared" si="258"/>
        <v>168000</v>
      </c>
      <c r="AS379" s="2245">
        <v>16.8</v>
      </c>
      <c r="AT379" s="2075">
        <v>35000</v>
      </c>
      <c r="AU379" s="2075"/>
      <c r="AV379" s="2075">
        <v>10000</v>
      </c>
      <c r="AW379" s="2206">
        <f t="shared" si="259"/>
        <v>45000</v>
      </c>
      <c r="AX379" s="2206">
        <f t="shared" si="260"/>
        <v>756000</v>
      </c>
      <c r="AY379" s="2206">
        <f t="shared" si="261"/>
        <v>588000</v>
      </c>
      <c r="AZ379" s="2206">
        <f t="shared" si="262"/>
        <v>0</v>
      </c>
      <c r="BA379" s="2206">
        <f t="shared" si="263"/>
        <v>168000</v>
      </c>
      <c r="BB379" s="2245">
        <f t="shared" si="277"/>
        <v>0</v>
      </c>
      <c r="BC379" s="2207">
        <f t="shared" si="278"/>
        <v>0</v>
      </c>
      <c r="BD379" s="2245">
        <f t="shared" si="279"/>
        <v>-2.1999999999999993</v>
      </c>
      <c r="BE379" s="2207">
        <f t="shared" si="274"/>
        <v>-99000</v>
      </c>
      <c r="BF379" s="2246">
        <v>16.8</v>
      </c>
      <c r="BG379" s="2075">
        <v>35000</v>
      </c>
      <c r="BH379" s="2075">
        <v>0</v>
      </c>
      <c r="BI379" s="2075">
        <v>10000</v>
      </c>
      <c r="BJ379" s="2206">
        <f t="shared" si="264"/>
        <v>45000</v>
      </c>
      <c r="BK379" s="2206">
        <f t="shared" si="265"/>
        <v>756000</v>
      </c>
      <c r="BL379" s="2206">
        <f t="shared" si="266"/>
        <v>588000</v>
      </c>
      <c r="BM379" s="2206">
        <f t="shared" si="267"/>
        <v>0</v>
      </c>
      <c r="BN379" s="2206">
        <f t="shared" si="268"/>
        <v>168000</v>
      </c>
      <c r="BO379" s="2245">
        <v>16.8</v>
      </c>
      <c r="BP379" s="2075">
        <v>35000</v>
      </c>
      <c r="BQ379" s="2075">
        <v>0</v>
      </c>
      <c r="BR379" s="2075">
        <v>10000</v>
      </c>
      <c r="BS379" s="2206">
        <f t="shared" si="269"/>
        <v>45000</v>
      </c>
      <c r="BT379" s="2206">
        <f t="shared" si="270"/>
        <v>756000</v>
      </c>
      <c r="BU379" s="2206">
        <f t="shared" si="271"/>
        <v>588000</v>
      </c>
      <c r="BV379" s="2206">
        <f t="shared" si="272"/>
        <v>0</v>
      </c>
      <c r="BW379" s="2206">
        <f t="shared" si="273"/>
        <v>168000</v>
      </c>
      <c r="BX379" s="2245">
        <f t="shared" si="280"/>
        <v>0</v>
      </c>
      <c r="BY379" s="2207">
        <f t="shared" si="281"/>
        <v>0</v>
      </c>
      <c r="BZ379" s="2211">
        <f t="shared" si="282"/>
        <v>-2.1999999999999993</v>
      </c>
      <c r="CA379" s="2212">
        <f t="shared" si="283"/>
        <v>-99000</v>
      </c>
      <c r="CB379" s="2083"/>
      <c r="CC379" s="2083"/>
      <c r="CD379" s="2237"/>
      <c r="CF379" s="2200"/>
    </row>
    <row r="380" spans="1:94" s="1974" customFormat="1" ht="18" customHeight="1" outlineLevel="1">
      <c r="A380" s="2235" t="s">
        <v>3691</v>
      </c>
      <c r="B380" s="2235" t="b">
        <v>1</v>
      </c>
      <c r="C380" s="2201"/>
      <c r="D380" s="2236" t="s">
        <v>3325</v>
      </c>
      <c r="E380" s="2243" t="s">
        <v>3326</v>
      </c>
      <c r="F380" s="2204" t="s">
        <v>365</v>
      </c>
      <c r="G380" s="2244">
        <v>72.2</v>
      </c>
      <c r="H380" s="2206">
        <v>14760</v>
      </c>
      <c r="I380" s="2206"/>
      <c r="J380" s="2206"/>
      <c r="K380" s="2206">
        <f t="shared" si="239"/>
        <v>14760</v>
      </c>
      <c r="L380" s="2206">
        <f t="shared" si="240"/>
        <v>1065672</v>
      </c>
      <c r="M380" s="2206">
        <f t="shared" si="241"/>
        <v>1065672</v>
      </c>
      <c r="N380" s="2206">
        <f t="shared" si="242"/>
        <v>0</v>
      </c>
      <c r="O380" s="2206">
        <f t="shared" si="243"/>
        <v>0</v>
      </c>
      <c r="P380" s="2244">
        <v>72.2</v>
      </c>
      <c r="Q380" s="2206">
        <v>14760</v>
      </c>
      <c r="R380" s="2206"/>
      <c r="S380" s="2206"/>
      <c r="T380" s="2206">
        <f t="shared" si="244"/>
        <v>14760</v>
      </c>
      <c r="U380" s="2206">
        <f t="shared" si="245"/>
        <v>1065672</v>
      </c>
      <c r="V380" s="2206">
        <f t="shared" si="246"/>
        <v>1065672</v>
      </c>
      <c r="W380" s="2206">
        <f t="shared" si="247"/>
        <v>0</v>
      </c>
      <c r="X380" s="2206">
        <f t="shared" si="248"/>
        <v>0</v>
      </c>
      <c r="Y380" s="2245">
        <f t="shared" si="275"/>
        <v>0</v>
      </c>
      <c r="Z380" s="2207">
        <f t="shared" si="276"/>
        <v>0</v>
      </c>
      <c r="AA380" s="2245">
        <v>81</v>
      </c>
      <c r="AB380" s="2206">
        <v>33000</v>
      </c>
      <c r="AC380" s="2206"/>
      <c r="AD380" s="2206">
        <v>10000</v>
      </c>
      <c r="AE380" s="2206">
        <f t="shared" si="249"/>
        <v>43000</v>
      </c>
      <c r="AF380" s="2206">
        <f t="shared" si="250"/>
        <v>3483000</v>
      </c>
      <c r="AG380" s="2206">
        <f t="shared" si="251"/>
        <v>2673000</v>
      </c>
      <c r="AH380" s="2206">
        <f t="shared" si="252"/>
        <v>0</v>
      </c>
      <c r="AI380" s="2207">
        <f t="shared" si="253"/>
        <v>810000</v>
      </c>
      <c r="AJ380" s="2246">
        <v>72.2</v>
      </c>
      <c r="AK380" s="2075">
        <v>33000</v>
      </c>
      <c r="AL380" s="2075"/>
      <c r="AM380" s="2075">
        <v>10000</v>
      </c>
      <c r="AN380" s="2206">
        <f t="shared" si="254"/>
        <v>43000</v>
      </c>
      <c r="AO380" s="2206">
        <f t="shared" si="255"/>
        <v>3104600</v>
      </c>
      <c r="AP380" s="2206">
        <f t="shared" si="256"/>
        <v>2382600</v>
      </c>
      <c r="AQ380" s="2206">
        <f t="shared" si="257"/>
        <v>0</v>
      </c>
      <c r="AR380" s="2206">
        <f t="shared" si="258"/>
        <v>722000</v>
      </c>
      <c r="AS380" s="2245">
        <v>72.2</v>
      </c>
      <c r="AT380" s="2075">
        <v>33000</v>
      </c>
      <c r="AU380" s="2075"/>
      <c r="AV380" s="2075">
        <v>10000</v>
      </c>
      <c r="AW380" s="2206">
        <f t="shared" si="259"/>
        <v>43000</v>
      </c>
      <c r="AX380" s="2206">
        <f t="shared" si="260"/>
        <v>3104600</v>
      </c>
      <c r="AY380" s="2206">
        <f t="shared" si="261"/>
        <v>2382600</v>
      </c>
      <c r="AZ380" s="2206">
        <f t="shared" si="262"/>
        <v>0</v>
      </c>
      <c r="BA380" s="2206">
        <f t="shared" si="263"/>
        <v>722000</v>
      </c>
      <c r="BB380" s="2245">
        <f t="shared" si="277"/>
        <v>0</v>
      </c>
      <c r="BC380" s="2207">
        <f t="shared" si="278"/>
        <v>0</v>
      </c>
      <c r="BD380" s="2245">
        <f t="shared" si="279"/>
        <v>-8.7999999999999972</v>
      </c>
      <c r="BE380" s="2207">
        <f t="shared" si="274"/>
        <v>-378400</v>
      </c>
      <c r="BF380" s="2246">
        <v>72.2</v>
      </c>
      <c r="BG380" s="2075">
        <v>33000</v>
      </c>
      <c r="BH380" s="2075">
        <v>0</v>
      </c>
      <c r="BI380" s="2075">
        <v>10000</v>
      </c>
      <c r="BJ380" s="2206">
        <f t="shared" si="264"/>
        <v>43000</v>
      </c>
      <c r="BK380" s="2206">
        <f t="shared" si="265"/>
        <v>3104600</v>
      </c>
      <c r="BL380" s="2206">
        <f t="shared" si="266"/>
        <v>2382600</v>
      </c>
      <c r="BM380" s="2206">
        <f t="shared" si="267"/>
        <v>0</v>
      </c>
      <c r="BN380" s="2206">
        <f t="shared" si="268"/>
        <v>722000</v>
      </c>
      <c r="BO380" s="2245">
        <v>72.2</v>
      </c>
      <c r="BP380" s="2075">
        <v>33000</v>
      </c>
      <c r="BQ380" s="2075">
        <v>0</v>
      </c>
      <c r="BR380" s="2075">
        <v>10000</v>
      </c>
      <c r="BS380" s="2206">
        <f t="shared" si="269"/>
        <v>43000</v>
      </c>
      <c r="BT380" s="2206">
        <f t="shared" si="270"/>
        <v>3104600</v>
      </c>
      <c r="BU380" s="2206">
        <f t="shared" si="271"/>
        <v>2382600</v>
      </c>
      <c r="BV380" s="2206">
        <f t="shared" si="272"/>
        <v>0</v>
      </c>
      <c r="BW380" s="2206">
        <f t="shared" si="273"/>
        <v>722000</v>
      </c>
      <c r="BX380" s="2245">
        <f t="shared" si="280"/>
        <v>0</v>
      </c>
      <c r="BY380" s="2207">
        <f t="shared" si="281"/>
        <v>0</v>
      </c>
      <c r="BZ380" s="2211">
        <f t="shared" si="282"/>
        <v>-8.7999999999999972</v>
      </c>
      <c r="CA380" s="2212">
        <f t="shared" si="283"/>
        <v>-378400</v>
      </c>
      <c r="CB380" s="2083"/>
      <c r="CC380" s="2083"/>
      <c r="CD380" s="2237"/>
      <c r="CF380" s="2200"/>
    </row>
    <row r="381" spans="1:94" s="1974" customFormat="1" ht="18" customHeight="1" outlineLevel="1">
      <c r="A381" s="2235" t="s">
        <v>3692</v>
      </c>
      <c r="B381" s="2235" t="b">
        <v>1</v>
      </c>
      <c r="C381" s="2201"/>
      <c r="D381" s="2236" t="s">
        <v>3328</v>
      </c>
      <c r="E381" s="2243" t="s">
        <v>3329</v>
      </c>
      <c r="F381" s="2204" t="s">
        <v>365</v>
      </c>
      <c r="G381" s="2244">
        <v>72.2</v>
      </c>
      <c r="H381" s="2206"/>
      <c r="I381" s="2206">
        <v>21510</v>
      </c>
      <c r="J381" s="2206"/>
      <c r="K381" s="2206">
        <f t="shared" si="239"/>
        <v>21510</v>
      </c>
      <c r="L381" s="2206">
        <f t="shared" si="240"/>
        <v>1553022</v>
      </c>
      <c r="M381" s="2206">
        <f t="shared" si="241"/>
        <v>0</v>
      </c>
      <c r="N381" s="2206">
        <f t="shared" si="242"/>
        <v>1553022</v>
      </c>
      <c r="O381" s="2206">
        <f t="shared" si="243"/>
        <v>0</v>
      </c>
      <c r="P381" s="2244">
        <v>72.2</v>
      </c>
      <c r="Q381" s="2206"/>
      <c r="R381" s="2206">
        <v>21510</v>
      </c>
      <c r="S381" s="2206"/>
      <c r="T381" s="2206">
        <f t="shared" si="244"/>
        <v>21510</v>
      </c>
      <c r="U381" s="2206">
        <f t="shared" si="245"/>
        <v>1553022</v>
      </c>
      <c r="V381" s="2206">
        <f t="shared" si="246"/>
        <v>0</v>
      </c>
      <c r="W381" s="2206">
        <f t="shared" si="247"/>
        <v>1553022</v>
      </c>
      <c r="X381" s="2206">
        <f t="shared" si="248"/>
        <v>0</v>
      </c>
      <c r="Y381" s="2245">
        <f t="shared" si="275"/>
        <v>0</v>
      </c>
      <c r="Z381" s="2207">
        <f t="shared" si="276"/>
        <v>0</v>
      </c>
      <c r="AA381" s="2245">
        <v>80.599999999999994</v>
      </c>
      <c r="AB381" s="2206"/>
      <c r="AC381" s="2206">
        <v>25000</v>
      </c>
      <c r="AD381" s="2206"/>
      <c r="AE381" s="2206">
        <f t="shared" si="249"/>
        <v>25000</v>
      </c>
      <c r="AF381" s="2206">
        <f t="shared" si="250"/>
        <v>2015000</v>
      </c>
      <c r="AG381" s="2206">
        <f t="shared" si="251"/>
        <v>0</v>
      </c>
      <c r="AH381" s="2206">
        <f t="shared" si="252"/>
        <v>2015000</v>
      </c>
      <c r="AI381" s="2207">
        <f t="shared" si="253"/>
        <v>0</v>
      </c>
      <c r="AJ381" s="2246">
        <v>72.2</v>
      </c>
      <c r="AK381" s="2075"/>
      <c r="AL381" s="2075">
        <v>25000</v>
      </c>
      <c r="AM381" s="2075"/>
      <c r="AN381" s="2206">
        <f t="shared" si="254"/>
        <v>25000</v>
      </c>
      <c r="AO381" s="2206">
        <f t="shared" si="255"/>
        <v>1805000</v>
      </c>
      <c r="AP381" s="2206">
        <f t="shared" si="256"/>
        <v>0</v>
      </c>
      <c r="AQ381" s="2206">
        <f t="shared" si="257"/>
        <v>1805000</v>
      </c>
      <c r="AR381" s="2206">
        <f t="shared" si="258"/>
        <v>0</v>
      </c>
      <c r="AS381" s="2245">
        <v>72.2</v>
      </c>
      <c r="AT381" s="2075"/>
      <c r="AU381" s="2075">
        <v>25000</v>
      </c>
      <c r="AV381" s="2075"/>
      <c r="AW381" s="2206">
        <f t="shared" si="259"/>
        <v>25000</v>
      </c>
      <c r="AX381" s="2206">
        <f t="shared" si="260"/>
        <v>1805000</v>
      </c>
      <c r="AY381" s="2206">
        <f t="shared" si="261"/>
        <v>0</v>
      </c>
      <c r="AZ381" s="2206">
        <f t="shared" si="262"/>
        <v>1805000</v>
      </c>
      <c r="BA381" s="2206">
        <f t="shared" si="263"/>
        <v>0</v>
      </c>
      <c r="BB381" s="2245">
        <f t="shared" si="277"/>
        <v>0</v>
      </c>
      <c r="BC381" s="2207">
        <f t="shared" si="278"/>
        <v>0</v>
      </c>
      <c r="BD381" s="2245">
        <f t="shared" si="279"/>
        <v>-8.3999999999999915</v>
      </c>
      <c r="BE381" s="2207">
        <f t="shared" si="274"/>
        <v>-210000</v>
      </c>
      <c r="BF381" s="2246">
        <v>72.2</v>
      </c>
      <c r="BG381" s="2075">
        <v>0</v>
      </c>
      <c r="BH381" s="2075">
        <v>25000</v>
      </c>
      <c r="BI381" s="2075">
        <v>0</v>
      </c>
      <c r="BJ381" s="2206">
        <f t="shared" si="264"/>
        <v>25000</v>
      </c>
      <c r="BK381" s="2206">
        <f t="shared" si="265"/>
        <v>1805000</v>
      </c>
      <c r="BL381" s="2206">
        <f t="shared" si="266"/>
        <v>0</v>
      </c>
      <c r="BM381" s="2206">
        <f t="shared" si="267"/>
        <v>1805000</v>
      </c>
      <c r="BN381" s="2206">
        <f t="shared" si="268"/>
        <v>0</v>
      </c>
      <c r="BO381" s="2245">
        <v>72.2</v>
      </c>
      <c r="BP381" s="2075">
        <v>0</v>
      </c>
      <c r="BQ381" s="2075">
        <v>25000</v>
      </c>
      <c r="BR381" s="2075">
        <v>0</v>
      </c>
      <c r="BS381" s="2206">
        <f t="shared" si="269"/>
        <v>25000</v>
      </c>
      <c r="BT381" s="2206">
        <f t="shared" si="270"/>
        <v>1805000</v>
      </c>
      <c r="BU381" s="2206">
        <f t="shared" si="271"/>
        <v>0</v>
      </c>
      <c r="BV381" s="2206">
        <f t="shared" si="272"/>
        <v>1805000</v>
      </c>
      <c r="BW381" s="2206">
        <f t="shared" si="273"/>
        <v>0</v>
      </c>
      <c r="BX381" s="2245">
        <f t="shared" si="280"/>
        <v>0</v>
      </c>
      <c r="BY381" s="2207">
        <f t="shared" si="281"/>
        <v>0</v>
      </c>
      <c r="BZ381" s="2211">
        <f t="shared" si="282"/>
        <v>-8.3999999999999915</v>
      </c>
      <c r="CA381" s="2212">
        <f t="shared" si="283"/>
        <v>-210000</v>
      </c>
      <c r="CB381" s="2083"/>
      <c r="CC381" s="2083"/>
      <c r="CD381" s="2237"/>
      <c r="CF381" s="2200"/>
    </row>
    <row r="382" spans="1:94" s="1974" customFormat="1" ht="18" customHeight="1" outlineLevel="1">
      <c r="A382" s="2235" t="s">
        <v>3693</v>
      </c>
      <c r="B382" s="2235" t="b">
        <v>1</v>
      </c>
      <c r="C382" s="2201"/>
      <c r="D382" s="2236" t="s">
        <v>3331</v>
      </c>
      <c r="E382" s="2243" t="s">
        <v>3332</v>
      </c>
      <c r="F382" s="2204" t="s">
        <v>449</v>
      </c>
      <c r="G382" s="2244">
        <v>564.79999999999995</v>
      </c>
      <c r="H382" s="2206">
        <v>150</v>
      </c>
      <c r="I382" s="2206"/>
      <c r="J382" s="2206"/>
      <c r="K382" s="2206">
        <f t="shared" si="239"/>
        <v>150</v>
      </c>
      <c r="L382" s="2206">
        <f t="shared" si="240"/>
        <v>84720</v>
      </c>
      <c r="M382" s="2206">
        <f t="shared" si="241"/>
        <v>84720</v>
      </c>
      <c r="N382" s="2206">
        <f t="shared" si="242"/>
        <v>0</v>
      </c>
      <c r="O382" s="2206">
        <f t="shared" si="243"/>
        <v>0</v>
      </c>
      <c r="P382" s="2244">
        <v>564.79999999999995</v>
      </c>
      <c r="Q382" s="2206">
        <v>150</v>
      </c>
      <c r="R382" s="2206"/>
      <c r="S382" s="2206"/>
      <c r="T382" s="2206">
        <f t="shared" si="244"/>
        <v>150</v>
      </c>
      <c r="U382" s="2206">
        <f t="shared" si="245"/>
        <v>84720</v>
      </c>
      <c r="V382" s="2206">
        <f t="shared" si="246"/>
        <v>84720</v>
      </c>
      <c r="W382" s="2206">
        <f t="shared" si="247"/>
        <v>0</v>
      </c>
      <c r="X382" s="2206">
        <f t="shared" si="248"/>
        <v>0</v>
      </c>
      <c r="Y382" s="2245">
        <f t="shared" si="275"/>
        <v>0</v>
      </c>
      <c r="Z382" s="2207">
        <f t="shared" si="276"/>
        <v>0</v>
      </c>
      <c r="AA382" s="2245">
        <v>638.4</v>
      </c>
      <c r="AB382" s="2206">
        <v>500</v>
      </c>
      <c r="AC382" s="2206">
        <v>500</v>
      </c>
      <c r="AD382" s="2206"/>
      <c r="AE382" s="2206">
        <f t="shared" si="249"/>
        <v>1000</v>
      </c>
      <c r="AF382" s="2206">
        <f t="shared" si="250"/>
        <v>638400</v>
      </c>
      <c r="AG382" s="2206">
        <f t="shared" si="251"/>
        <v>319200</v>
      </c>
      <c r="AH382" s="2206">
        <f t="shared" si="252"/>
        <v>319200</v>
      </c>
      <c r="AI382" s="2207">
        <f t="shared" si="253"/>
        <v>0</v>
      </c>
      <c r="AJ382" s="2246">
        <v>564.79999999999995</v>
      </c>
      <c r="AK382" s="2075">
        <v>500</v>
      </c>
      <c r="AL382" s="2075">
        <v>500</v>
      </c>
      <c r="AM382" s="2075"/>
      <c r="AN382" s="2206">
        <f t="shared" si="254"/>
        <v>1000</v>
      </c>
      <c r="AO382" s="2206">
        <f t="shared" si="255"/>
        <v>564800</v>
      </c>
      <c r="AP382" s="2206">
        <f t="shared" si="256"/>
        <v>282400</v>
      </c>
      <c r="AQ382" s="2206">
        <f t="shared" si="257"/>
        <v>282400</v>
      </c>
      <c r="AR382" s="2206">
        <f t="shared" si="258"/>
        <v>0</v>
      </c>
      <c r="AS382" s="2245">
        <v>564.79999999999995</v>
      </c>
      <c r="AT382" s="2075">
        <v>500</v>
      </c>
      <c r="AU382" s="2075">
        <v>500</v>
      </c>
      <c r="AV382" s="2075"/>
      <c r="AW382" s="2206">
        <f t="shared" si="259"/>
        <v>1000</v>
      </c>
      <c r="AX382" s="2206">
        <f t="shared" si="260"/>
        <v>564800</v>
      </c>
      <c r="AY382" s="2206">
        <f t="shared" si="261"/>
        <v>282400</v>
      </c>
      <c r="AZ382" s="2206">
        <f t="shared" si="262"/>
        <v>282400</v>
      </c>
      <c r="BA382" s="2206">
        <f t="shared" si="263"/>
        <v>0</v>
      </c>
      <c r="BB382" s="2245">
        <f t="shared" si="277"/>
        <v>0</v>
      </c>
      <c r="BC382" s="2207">
        <f t="shared" si="278"/>
        <v>0</v>
      </c>
      <c r="BD382" s="2245">
        <f t="shared" si="279"/>
        <v>-73.600000000000023</v>
      </c>
      <c r="BE382" s="2207">
        <f t="shared" si="274"/>
        <v>-73600</v>
      </c>
      <c r="BF382" s="2246">
        <v>564.79999999999995</v>
      </c>
      <c r="BG382" s="2075">
        <v>500</v>
      </c>
      <c r="BH382" s="2075">
        <v>500</v>
      </c>
      <c r="BI382" s="2075">
        <v>0</v>
      </c>
      <c r="BJ382" s="2206">
        <f t="shared" si="264"/>
        <v>1000</v>
      </c>
      <c r="BK382" s="2206">
        <f t="shared" si="265"/>
        <v>564800</v>
      </c>
      <c r="BL382" s="2206">
        <f t="shared" si="266"/>
        <v>282400</v>
      </c>
      <c r="BM382" s="2206">
        <f t="shared" si="267"/>
        <v>282400</v>
      </c>
      <c r="BN382" s="2206">
        <f t="shared" si="268"/>
        <v>0</v>
      </c>
      <c r="BO382" s="2245">
        <v>564.79999999999995</v>
      </c>
      <c r="BP382" s="2075">
        <v>500</v>
      </c>
      <c r="BQ382" s="2075">
        <v>500</v>
      </c>
      <c r="BR382" s="2075">
        <v>0</v>
      </c>
      <c r="BS382" s="2206">
        <f t="shared" si="269"/>
        <v>1000</v>
      </c>
      <c r="BT382" s="2206">
        <f t="shared" si="270"/>
        <v>564800</v>
      </c>
      <c r="BU382" s="2206">
        <f t="shared" si="271"/>
        <v>282400</v>
      </c>
      <c r="BV382" s="2206">
        <f t="shared" si="272"/>
        <v>282400</v>
      </c>
      <c r="BW382" s="2206">
        <f t="shared" si="273"/>
        <v>0</v>
      </c>
      <c r="BX382" s="2245">
        <f t="shared" si="280"/>
        <v>0</v>
      </c>
      <c r="BY382" s="2207">
        <f t="shared" si="281"/>
        <v>0</v>
      </c>
      <c r="BZ382" s="2211">
        <f t="shared" si="282"/>
        <v>-73.600000000000023</v>
      </c>
      <c r="CA382" s="2212">
        <f t="shared" si="283"/>
        <v>-73600</v>
      </c>
      <c r="CB382" s="2083"/>
      <c r="CC382" s="2083"/>
      <c r="CD382" s="2237"/>
      <c r="CF382" s="2200"/>
    </row>
    <row r="383" spans="1:94" s="1974" customFormat="1" ht="18" customHeight="1" outlineLevel="1">
      <c r="A383" s="2235" t="s">
        <v>3694</v>
      </c>
      <c r="B383" s="2235" t="b">
        <v>1</v>
      </c>
      <c r="C383" s="2201"/>
      <c r="D383" s="2236" t="s">
        <v>3337</v>
      </c>
      <c r="E383" s="2243" t="s">
        <v>3338</v>
      </c>
      <c r="F383" s="2204" t="s">
        <v>449</v>
      </c>
      <c r="G383" s="2244">
        <v>182.4</v>
      </c>
      <c r="H383" s="2206">
        <v>460</v>
      </c>
      <c r="I383" s="2206">
        <v>2630</v>
      </c>
      <c r="J383" s="2206"/>
      <c r="K383" s="2206">
        <f t="shared" si="239"/>
        <v>3090</v>
      </c>
      <c r="L383" s="2206">
        <f t="shared" si="240"/>
        <v>563616</v>
      </c>
      <c r="M383" s="2206">
        <f t="shared" si="241"/>
        <v>83904</v>
      </c>
      <c r="N383" s="2206">
        <f t="shared" si="242"/>
        <v>479712</v>
      </c>
      <c r="O383" s="2206">
        <f t="shared" si="243"/>
        <v>0</v>
      </c>
      <c r="P383" s="2244">
        <v>182.4</v>
      </c>
      <c r="Q383" s="2206">
        <v>460</v>
      </c>
      <c r="R383" s="2206">
        <v>2630</v>
      </c>
      <c r="S383" s="2206"/>
      <c r="T383" s="2206">
        <f t="shared" si="244"/>
        <v>3090</v>
      </c>
      <c r="U383" s="2206">
        <f t="shared" si="245"/>
        <v>563616</v>
      </c>
      <c r="V383" s="2206">
        <f t="shared" si="246"/>
        <v>83904</v>
      </c>
      <c r="W383" s="2206">
        <f t="shared" si="247"/>
        <v>479712</v>
      </c>
      <c r="X383" s="2206">
        <f t="shared" si="248"/>
        <v>0</v>
      </c>
      <c r="Y383" s="2245">
        <f t="shared" si="275"/>
        <v>0</v>
      </c>
      <c r="Z383" s="2207">
        <f t="shared" si="276"/>
        <v>0</v>
      </c>
      <c r="AA383" s="2245">
        <v>199.2</v>
      </c>
      <c r="AB383" s="2206">
        <v>1000</v>
      </c>
      <c r="AC383" s="2206">
        <v>2000</v>
      </c>
      <c r="AD383" s="2206"/>
      <c r="AE383" s="2206">
        <f t="shared" si="249"/>
        <v>3000</v>
      </c>
      <c r="AF383" s="2206">
        <f t="shared" si="250"/>
        <v>597600</v>
      </c>
      <c r="AG383" s="2206">
        <f t="shared" si="251"/>
        <v>199200</v>
      </c>
      <c r="AH383" s="2206">
        <f t="shared" si="252"/>
        <v>398400</v>
      </c>
      <c r="AI383" s="2207">
        <f t="shared" si="253"/>
        <v>0</v>
      </c>
      <c r="AJ383" s="2246">
        <v>182.4</v>
      </c>
      <c r="AK383" s="2075">
        <v>1000</v>
      </c>
      <c r="AL383" s="2075">
        <v>2000</v>
      </c>
      <c r="AM383" s="2075"/>
      <c r="AN383" s="2206">
        <f t="shared" si="254"/>
        <v>3000</v>
      </c>
      <c r="AO383" s="2206">
        <f t="shared" si="255"/>
        <v>547200</v>
      </c>
      <c r="AP383" s="2206">
        <f t="shared" si="256"/>
        <v>182400</v>
      </c>
      <c r="AQ383" s="2206">
        <f t="shared" si="257"/>
        <v>364800</v>
      </c>
      <c r="AR383" s="2206">
        <f t="shared" si="258"/>
        <v>0</v>
      </c>
      <c r="AS383" s="2245">
        <v>182.4</v>
      </c>
      <c r="AT383" s="2075">
        <v>1000</v>
      </c>
      <c r="AU383" s="2075">
        <v>2000</v>
      </c>
      <c r="AV383" s="2075"/>
      <c r="AW383" s="2206">
        <f t="shared" si="259"/>
        <v>3000</v>
      </c>
      <c r="AX383" s="2206">
        <f t="shared" si="260"/>
        <v>547200</v>
      </c>
      <c r="AY383" s="2206">
        <f t="shared" si="261"/>
        <v>182400</v>
      </c>
      <c r="AZ383" s="2206">
        <f t="shared" si="262"/>
        <v>364800</v>
      </c>
      <c r="BA383" s="2206">
        <f t="shared" si="263"/>
        <v>0</v>
      </c>
      <c r="BB383" s="2245">
        <f t="shared" si="277"/>
        <v>0</v>
      </c>
      <c r="BC383" s="2207">
        <f t="shared" si="278"/>
        <v>0</v>
      </c>
      <c r="BD383" s="2245">
        <f t="shared" si="279"/>
        <v>-16.799999999999983</v>
      </c>
      <c r="BE383" s="2207">
        <f t="shared" si="274"/>
        <v>-50400</v>
      </c>
      <c r="BF383" s="2246">
        <v>182.4</v>
      </c>
      <c r="BG383" s="2075">
        <v>1000</v>
      </c>
      <c r="BH383" s="2075">
        <v>2000</v>
      </c>
      <c r="BI383" s="2075">
        <v>0</v>
      </c>
      <c r="BJ383" s="2206">
        <f t="shared" si="264"/>
        <v>3000</v>
      </c>
      <c r="BK383" s="2206">
        <f t="shared" si="265"/>
        <v>547200</v>
      </c>
      <c r="BL383" s="2206">
        <f t="shared" si="266"/>
        <v>182400</v>
      </c>
      <c r="BM383" s="2206">
        <f t="shared" si="267"/>
        <v>364800</v>
      </c>
      <c r="BN383" s="2206">
        <f t="shared" si="268"/>
        <v>0</v>
      </c>
      <c r="BO383" s="2245">
        <v>182.4</v>
      </c>
      <c r="BP383" s="2075">
        <v>1000</v>
      </c>
      <c r="BQ383" s="2075">
        <v>2000</v>
      </c>
      <c r="BR383" s="2075">
        <v>0</v>
      </c>
      <c r="BS383" s="2206">
        <f t="shared" si="269"/>
        <v>3000</v>
      </c>
      <c r="BT383" s="2206">
        <f t="shared" si="270"/>
        <v>547200</v>
      </c>
      <c r="BU383" s="2206">
        <f t="shared" si="271"/>
        <v>182400</v>
      </c>
      <c r="BV383" s="2206">
        <f t="shared" si="272"/>
        <v>364800</v>
      </c>
      <c r="BW383" s="2206">
        <f t="shared" si="273"/>
        <v>0</v>
      </c>
      <c r="BX383" s="2245">
        <f t="shared" si="280"/>
        <v>0</v>
      </c>
      <c r="BY383" s="2207">
        <f t="shared" si="281"/>
        <v>0</v>
      </c>
      <c r="BZ383" s="2211">
        <f t="shared" si="282"/>
        <v>-16.799999999999983</v>
      </c>
      <c r="CA383" s="2212">
        <f t="shared" si="283"/>
        <v>-50400</v>
      </c>
      <c r="CB383" s="2083"/>
      <c r="CC383" s="2083"/>
      <c r="CD383" s="2237"/>
      <c r="CF383" s="2200"/>
    </row>
    <row r="384" spans="1:94" s="1974" customFormat="1" ht="18" customHeight="1" outlineLevel="1">
      <c r="A384" s="2235" t="s">
        <v>3695</v>
      </c>
      <c r="B384" s="2235" t="b">
        <v>1</v>
      </c>
      <c r="C384" s="2201"/>
      <c r="D384" s="2236" t="s">
        <v>3696</v>
      </c>
      <c r="E384" s="2243" t="s">
        <v>3697</v>
      </c>
      <c r="F384" s="2204" t="s">
        <v>449</v>
      </c>
      <c r="G384" s="2244">
        <v>523.20000000000005</v>
      </c>
      <c r="H384" s="2206">
        <v>300</v>
      </c>
      <c r="I384" s="2206">
        <v>1320</v>
      </c>
      <c r="J384" s="2206"/>
      <c r="K384" s="2206">
        <f t="shared" si="239"/>
        <v>1620</v>
      </c>
      <c r="L384" s="2206">
        <f t="shared" si="240"/>
        <v>847584</v>
      </c>
      <c r="M384" s="2206">
        <f t="shared" si="241"/>
        <v>156960</v>
      </c>
      <c r="N384" s="2206">
        <f t="shared" si="242"/>
        <v>690624</v>
      </c>
      <c r="O384" s="2206">
        <f t="shared" si="243"/>
        <v>0</v>
      </c>
      <c r="P384" s="2244">
        <v>523.20000000000005</v>
      </c>
      <c r="Q384" s="2206">
        <v>300</v>
      </c>
      <c r="R384" s="2206">
        <v>1320</v>
      </c>
      <c r="S384" s="2206"/>
      <c r="T384" s="2206">
        <f t="shared" si="244"/>
        <v>1620</v>
      </c>
      <c r="U384" s="2206">
        <f t="shared" si="245"/>
        <v>847584</v>
      </c>
      <c r="V384" s="2206">
        <f t="shared" si="246"/>
        <v>156960</v>
      </c>
      <c r="W384" s="2206">
        <f t="shared" si="247"/>
        <v>690624</v>
      </c>
      <c r="X384" s="2206">
        <f t="shared" si="248"/>
        <v>0</v>
      </c>
      <c r="Y384" s="2245">
        <f t="shared" si="275"/>
        <v>0</v>
      </c>
      <c r="Z384" s="2207">
        <f t="shared" si="276"/>
        <v>0</v>
      </c>
      <c r="AA384" s="2245">
        <v>398.4</v>
      </c>
      <c r="AB384" s="2206">
        <v>1000</v>
      </c>
      <c r="AC384" s="2206">
        <v>2000</v>
      </c>
      <c r="AD384" s="2206"/>
      <c r="AE384" s="2206">
        <f t="shared" si="249"/>
        <v>3000</v>
      </c>
      <c r="AF384" s="2206">
        <f t="shared" si="250"/>
        <v>1195200</v>
      </c>
      <c r="AG384" s="2206">
        <f t="shared" si="251"/>
        <v>398400</v>
      </c>
      <c r="AH384" s="2206">
        <f t="shared" si="252"/>
        <v>796800</v>
      </c>
      <c r="AI384" s="2207">
        <f t="shared" si="253"/>
        <v>0</v>
      </c>
      <c r="AJ384" s="2246">
        <v>523.20000000000005</v>
      </c>
      <c r="AK384" s="2075">
        <v>1000</v>
      </c>
      <c r="AL384" s="2075">
        <v>2000</v>
      </c>
      <c r="AM384" s="2075"/>
      <c r="AN384" s="2206">
        <f t="shared" si="254"/>
        <v>3000</v>
      </c>
      <c r="AO384" s="2206">
        <f t="shared" si="255"/>
        <v>1569600</v>
      </c>
      <c r="AP384" s="2206">
        <f t="shared" si="256"/>
        <v>523200</v>
      </c>
      <c r="AQ384" s="2206">
        <f t="shared" si="257"/>
        <v>1046400</v>
      </c>
      <c r="AR384" s="2206">
        <f t="shared" si="258"/>
        <v>0</v>
      </c>
      <c r="AS384" s="2245">
        <v>523.20000000000005</v>
      </c>
      <c r="AT384" s="2075">
        <v>1000</v>
      </c>
      <c r="AU384" s="2075">
        <v>2000</v>
      </c>
      <c r="AV384" s="2075"/>
      <c r="AW384" s="2206">
        <f t="shared" si="259"/>
        <v>3000</v>
      </c>
      <c r="AX384" s="2206">
        <f t="shared" si="260"/>
        <v>1569600</v>
      </c>
      <c r="AY384" s="2206">
        <f t="shared" si="261"/>
        <v>523200</v>
      </c>
      <c r="AZ384" s="2206">
        <f t="shared" si="262"/>
        <v>1046400</v>
      </c>
      <c r="BA384" s="2206">
        <f t="shared" si="263"/>
        <v>0</v>
      </c>
      <c r="BB384" s="2245">
        <f t="shared" si="277"/>
        <v>0</v>
      </c>
      <c r="BC384" s="2207">
        <f t="shared" si="278"/>
        <v>0</v>
      </c>
      <c r="BD384" s="2245">
        <f t="shared" si="279"/>
        <v>124.80000000000007</v>
      </c>
      <c r="BE384" s="2207">
        <f t="shared" si="274"/>
        <v>374400</v>
      </c>
      <c r="BF384" s="2246">
        <v>523.20000000000005</v>
      </c>
      <c r="BG384" s="2075">
        <v>1000</v>
      </c>
      <c r="BH384" s="2075">
        <v>2000</v>
      </c>
      <c r="BI384" s="2075">
        <v>0</v>
      </c>
      <c r="BJ384" s="2206">
        <f t="shared" si="264"/>
        <v>3000</v>
      </c>
      <c r="BK384" s="2206">
        <f t="shared" si="265"/>
        <v>1569600</v>
      </c>
      <c r="BL384" s="2206">
        <f t="shared" si="266"/>
        <v>523200</v>
      </c>
      <c r="BM384" s="2206">
        <f t="shared" si="267"/>
        <v>1046400</v>
      </c>
      <c r="BN384" s="2206">
        <f t="shared" si="268"/>
        <v>0</v>
      </c>
      <c r="BO384" s="2245">
        <v>523.20000000000005</v>
      </c>
      <c r="BP384" s="2075">
        <v>1000</v>
      </c>
      <c r="BQ384" s="2075">
        <v>2000</v>
      </c>
      <c r="BR384" s="2075">
        <v>0</v>
      </c>
      <c r="BS384" s="2206">
        <f t="shared" si="269"/>
        <v>3000</v>
      </c>
      <c r="BT384" s="2206">
        <f t="shared" si="270"/>
        <v>1569600</v>
      </c>
      <c r="BU384" s="2206">
        <f t="shared" si="271"/>
        <v>523200</v>
      </c>
      <c r="BV384" s="2206">
        <f t="shared" si="272"/>
        <v>1046400</v>
      </c>
      <c r="BW384" s="2206">
        <f t="shared" si="273"/>
        <v>0</v>
      </c>
      <c r="BX384" s="2245">
        <f t="shared" si="280"/>
        <v>0</v>
      </c>
      <c r="BY384" s="2207">
        <f t="shared" si="281"/>
        <v>0</v>
      </c>
      <c r="BZ384" s="2211">
        <f t="shared" si="282"/>
        <v>124.80000000000007</v>
      </c>
      <c r="CA384" s="2212">
        <f t="shared" si="283"/>
        <v>374400</v>
      </c>
      <c r="CB384" s="2083"/>
      <c r="CC384" s="2083"/>
      <c r="CD384" s="2237"/>
      <c r="CF384" s="2200"/>
    </row>
    <row r="385" spans="1:94" s="1974" customFormat="1" ht="18" customHeight="1" outlineLevel="1">
      <c r="B385" s="2235"/>
      <c r="C385" s="2201"/>
      <c r="D385" s="2232" t="s">
        <v>3698</v>
      </c>
      <c r="E385" s="2243"/>
      <c r="F385" s="2204"/>
      <c r="G385" s="2244"/>
      <c r="H385" s="2206"/>
      <c r="I385" s="2206"/>
      <c r="J385" s="2206"/>
      <c r="K385" s="2206">
        <f t="shared" ref="K385:K448" si="284">J385+I385+H385</f>
        <v>0</v>
      </c>
      <c r="L385" s="2206">
        <f t="shared" ref="L385:L437" si="285">M385+N385+O385</f>
        <v>0</v>
      </c>
      <c r="M385" s="2206">
        <f t="shared" ref="M385:M437" si="286">TRUNC(G385*H385,0)</f>
        <v>0</v>
      </c>
      <c r="N385" s="2206">
        <f t="shared" ref="N385:N437" si="287">TRUNC(G385*I385,0)</f>
        <v>0</v>
      </c>
      <c r="O385" s="2206">
        <f t="shared" ref="O385:O437" si="288">TRUNC(G385*J385,0)</f>
        <v>0</v>
      </c>
      <c r="P385" s="2244"/>
      <c r="Q385" s="2206"/>
      <c r="R385" s="2206"/>
      <c r="S385" s="2206"/>
      <c r="T385" s="2206">
        <f t="shared" ref="T385:T448" si="289">S385+R385+Q385</f>
        <v>0</v>
      </c>
      <c r="U385" s="2206">
        <f t="shared" ref="U385:U437" si="290">V385+W385+X385</f>
        <v>0</v>
      </c>
      <c r="V385" s="2206">
        <f t="shared" ref="V385:V437" si="291">TRUNC(P385*Q385,0)</f>
        <v>0</v>
      </c>
      <c r="W385" s="2206">
        <f t="shared" ref="W385:W437" si="292">TRUNC(P385*R385,0)</f>
        <v>0</v>
      </c>
      <c r="X385" s="2206">
        <f t="shared" ref="X385:X437" si="293">TRUNC(P385*S385,0)</f>
        <v>0</v>
      </c>
      <c r="Y385" s="2244">
        <f t="shared" si="275"/>
        <v>0</v>
      </c>
      <c r="Z385" s="2207">
        <f t="shared" si="276"/>
        <v>0</v>
      </c>
      <c r="AA385" s="2244">
        <v>0</v>
      </c>
      <c r="AB385" s="2206"/>
      <c r="AC385" s="2206"/>
      <c r="AD385" s="2206"/>
      <c r="AE385" s="2206">
        <f t="shared" ref="AE385:AE448" si="294">AD385+AC385+AB385</f>
        <v>0</v>
      </c>
      <c r="AF385" s="2206">
        <f t="shared" ref="AF385:AF437" si="295">AG385+AH385+AI385</f>
        <v>0</v>
      </c>
      <c r="AG385" s="2206">
        <f t="shared" ref="AG385:AG437" si="296">TRUNC(AA385*AB385,0)</f>
        <v>0</v>
      </c>
      <c r="AH385" s="2206">
        <f t="shared" ref="AH385:AH437" si="297">TRUNC(AA385*AC385,0)</f>
        <v>0</v>
      </c>
      <c r="AI385" s="2207">
        <f t="shared" ref="AI385:AI437" si="298">TRUNC(AA385*AD385,0)</f>
        <v>0</v>
      </c>
      <c r="AJ385" s="2246">
        <v>0</v>
      </c>
      <c r="AK385" s="2075"/>
      <c r="AL385" s="2075"/>
      <c r="AM385" s="2075"/>
      <c r="AN385" s="2206">
        <f t="shared" ref="AN385:AN448" si="299">AM385+AL385+AK385</f>
        <v>0</v>
      </c>
      <c r="AO385" s="2206">
        <f t="shared" ref="AO385:AO437" si="300">AP385+AQ385+AR385</f>
        <v>0</v>
      </c>
      <c r="AP385" s="2206">
        <f t="shared" ref="AP385:AP437" si="301">TRUNC(AJ385*AK385,0)</f>
        <v>0</v>
      </c>
      <c r="AQ385" s="2206">
        <f t="shared" ref="AQ385:AQ437" si="302">TRUNC(AJ385*AL385,0)</f>
        <v>0</v>
      </c>
      <c r="AR385" s="2206">
        <f t="shared" ref="AR385:AR437" si="303">TRUNC(AJ385*AM385,0)</f>
        <v>0</v>
      </c>
      <c r="AS385" s="2244">
        <v>0</v>
      </c>
      <c r="AT385" s="2075"/>
      <c r="AU385" s="2075"/>
      <c r="AV385" s="2075"/>
      <c r="AW385" s="2206">
        <f t="shared" ref="AW385:AW448" si="304">AV385+AU385+AT385</f>
        <v>0</v>
      </c>
      <c r="AX385" s="2206">
        <f t="shared" ref="AX385:AX437" si="305">AY385+AZ385+BA385</f>
        <v>0</v>
      </c>
      <c r="AY385" s="2206">
        <f t="shared" ref="AY385:AY437" si="306">TRUNC(AS385*AT385,0)</f>
        <v>0</v>
      </c>
      <c r="AZ385" s="2206">
        <f t="shared" ref="AZ385:AZ437" si="307">TRUNC(AS385*AU385,0)</f>
        <v>0</v>
      </c>
      <c r="BA385" s="2206">
        <f t="shared" ref="BA385:BA437" si="308">TRUNC(AS385*AV385,0)</f>
        <v>0</v>
      </c>
      <c r="BB385" s="2244">
        <f t="shared" si="277"/>
        <v>0</v>
      </c>
      <c r="BC385" s="2207">
        <f t="shared" si="278"/>
        <v>0</v>
      </c>
      <c r="BD385" s="2244">
        <f t="shared" si="279"/>
        <v>0</v>
      </c>
      <c r="BE385" s="2207">
        <f t="shared" si="274"/>
        <v>0</v>
      </c>
      <c r="BF385" s="2246">
        <v>0</v>
      </c>
      <c r="BG385" s="2075">
        <v>0</v>
      </c>
      <c r="BH385" s="2075">
        <v>0</v>
      </c>
      <c r="BI385" s="2075">
        <v>0</v>
      </c>
      <c r="BJ385" s="2206">
        <f t="shared" ref="BJ385:BJ448" si="309">BI385+BH385+BG385</f>
        <v>0</v>
      </c>
      <c r="BK385" s="2206">
        <f t="shared" ref="BK385:BK437" si="310">BL385+BM385+BN385</f>
        <v>0</v>
      </c>
      <c r="BL385" s="2206">
        <f t="shared" ref="BL385:BL437" si="311">TRUNC(BF385*BG385,0)</f>
        <v>0</v>
      </c>
      <c r="BM385" s="2206">
        <f t="shared" ref="BM385:BM437" si="312">TRUNC(BF385*BH385,0)</f>
        <v>0</v>
      </c>
      <c r="BN385" s="2206">
        <f t="shared" ref="BN385:BN437" si="313">TRUNC(BF385*BI385,0)</f>
        <v>0</v>
      </c>
      <c r="BO385" s="2244">
        <v>0</v>
      </c>
      <c r="BP385" s="2075">
        <v>0</v>
      </c>
      <c r="BQ385" s="2075">
        <v>0</v>
      </c>
      <c r="BR385" s="2075">
        <v>0</v>
      </c>
      <c r="BS385" s="2206">
        <f t="shared" ref="BS385:BS448" si="314">BR385+BQ385+BP385</f>
        <v>0</v>
      </c>
      <c r="BT385" s="2206">
        <f t="shared" ref="BT385:BT437" si="315">BU385+BV385+BW385</f>
        <v>0</v>
      </c>
      <c r="BU385" s="2206">
        <f t="shared" ref="BU385:BU437" si="316">TRUNC(BO385*BP385,0)</f>
        <v>0</v>
      </c>
      <c r="BV385" s="2206">
        <f t="shared" ref="BV385:BV437" si="317">TRUNC(BO385*BQ385,0)</f>
        <v>0</v>
      </c>
      <c r="BW385" s="2206">
        <f t="shared" ref="BW385:BW437" si="318">TRUNC(BO385*BR385,0)</f>
        <v>0</v>
      </c>
      <c r="BX385" s="2244">
        <f t="shared" si="280"/>
        <v>0</v>
      </c>
      <c r="BY385" s="2207">
        <f t="shared" si="281"/>
        <v>0</v>
      </c>
      <c r="BZ385" s="2211">
        <f t="shared" si="282"/>
        <v>0</v>
      </c>
      <c r="CA385" s="2212">
        <f t="shared" si="283"/>
        <v>0</v>
      </c>
      <c r="CB385" s="2083"/>
      <c r="CC385" s="2083"/>
      <c r="CD385" s="2237"/>
      <c r="CF385" s="2200"/>
    </row>
    <row r="386" spans="1:94" s="1974" customFormat="1" ht="18" customHeight="1" outlineLevel="1">
      <c r="A386" s="2235" t="s">
        <v>3699</v>
      </c>
      <c r="B386" s="2235" t="b">
        <v>1</v>
      </c>
      <c r="C386" s="2201"/>
      <c r="D386" s="2236" t="s">
        <v>3700</v>
      </c>
      <c r="E386" s="2243" t="s">
        <v>3701</v>
      </c>
      <c r="F386" s="2204" t="s">
        <v>365</v>
      </c>
      <c r="G386" s="2244">
        <v>2256</v>
      </c>
      <c r="H386" s="2206">
        <v>1060</v>
      </c>
      <c r="I386" s="2206">
        <v>4710</v>
      </c>
      <c r="J386" s="2206"/>
      <c r="K386" s="2206">
        <f t="shared" si="284"/>
        <v>5770</v>
      </c>
      <c r="L386" s="2206">
        <f t="shared" si="285"/>
        <v>13017120</v>
      </c>
      <c r="M386" s="2206">
        <f t="shared" si="286"/>
        <v>2391360</v>
      </c>
      <c r="N386" s="2206">
        <f t="shared" si="287"/>
        <v>10625760</v>
      </c>
      <c r="O386" s="2206">
        <f t="shared" si="288"/>
        <v>0</v>
      </c>
      <c r="P386" s="2244">
        <v>2256</v>
      </c>
      <c r="Q386" s="2206">
        <v>1060</v>
      </c>
      <c r="R386" s="2206">
        <v>4710</v>
      </c>
      <c r="S386" s="2206"/>
      <c r="T386" s="2206">
        <f t="shared" si="289"/>
        <v>5770</v>
      </c>
      <c r="U386" s="2206">
        <f t="shared" si="290"/>
        <v>13017120</v>
      </c>
      <c r="V386" s="2206">
        <f t="shared" si="291"/>
        <v>2391360</v>
      </c>
      <c r="W386" s="2206">
        <f t="shared" si="292"/>
        <v>10625760</v>
      </c>
      <c r="X386" s="2206">
        <f t="shared" si="293"/>
        <v>0</v>
      </c>
      <c r="Y386" s="2244">
        <f t="shared" si="275"/>
        <v>0</v>
      </c>
      <c r="Z386" s="2207">
        <f t="shared" si="276"/>
        <v>0</v>
      </c>
      <c r="AA386" s="2244">
        <v>1897.6</v>
      </c>
      <c r="AB386" s="2206">
        <v>2500</v>
      </c>
      <c r="AC386" s="2206">
        <v>4000</v>
      </c>
      <c r="AD386" s="2206">
        <v>3000</v>
      </c>
      <c r="AE386" s="2206">
        <f t="shared" si="294"/>
        <v>9500</v>
      </c>
      <c r="AF386" s="2206">
        <f t="shared" si="295"/>
        <v>18027200</v>
      </c>
      <c r="AG386" s="2206">
        <f t="shared" si="296"/>
        <v>4744000</v>
      </c>
      <c r="AH386" s="2206">
        <f t="shared" si="297"/>
        <v>7590400</v>
      </c>
      <c r="AI386" s="2207">
        <f t="shared" si="298"/>
        <v>5692800</v>
      </c>
      <c r="AJ386" s="2246">
        <v>2256</v>
      </c>
      <c r="AK386" s="2075">
        <v>2500</v>
      </c>
      <c r="AL386" s="2075">
        <v>4000</v>
      </c>
      <c r="AM386" s="2075">
        <v>3000</v>
      </c>
      <c r="AN386" s="2206">
        <f t="shared" si="299"/>
        <v>9500</v>
      </c>
      <c r="AO386" s="2206">
        <f t="shared" si="300"/>
        <v>21432000</v>
      </c>
      <c r="AP386" s="2206">
        <f t="shared" si="301"/>
        <v>5640000</v>
      </c>
      <c r="AQ386" s="2206">
        <f t="shared" si="302"/>
        <v>9024000</v>
      </c>
      <c r="AR386" s="2206">
        <f t="shared" si="303"/>
        <v>6768000</v>
      </c>
      <c r="AS386" s="2244">
        <v>2256</v>
      </c>
      <c r="AT386" s="2075">
        <v>2500</v>
      </c>
      <c r="AU386" s="2075">
        <v>4000</v>
      </c>
      <c r="AV386" s="2075">
        <v>3000</v>
      </c>
      <c r="AW386" s="2206">
        <f t="shared" si="304"/>
        <v>9500</v>
      </c>
      <c r="AX386" s="2206">
        <f t="shared" si="305"/>
        <v>21432000</v>
      </c>
      <c r="AY386" s="2206">
        <f t="shared" si="306"/>
        <v>5640000</v>
      </c>
      <c r="AZ386" s="2206">
        <f t="shared" si="307"/>
        <v>9024000</v>
      </c>
      <c r="BA386" s="2206">
        <f t="shared" si="308"/>
        <v>6768000</v>
      </c>
      <c r="BB386" s="2244">
        <f t="shared" si="277"/>
        <v>0</v>
      </c>
      <c r="BC386" s="2207">
        <f t="shared" si="278"/>
        <v>0</v>
      </c>
      <c r="BD386" s="2244">
        <f t="shared" si="279"/>
        <v>358.40000000000009</v>
      </c>
      <c r="BE386" s="2207">
        <f t="shared" si="274"/>
        <v>3404800</v>
      </c>
      <c r="BF386" s="2246">
        <v>2256</v>
      </c>
      <c r="BG386" s="2075">
        <v>2500</v>
      </c>
      <c r="BH386" s="2075">
        <v>4000</v>
      </c>
      <c r="BI386" s="2075">
        <v>3000</v>
      </c>
      <c r="BJ386" s="2206">
        <f t="shared" si="309"/>
        <v>9500</v>
      </c>
      <c r="BK386" s="2206">
        <f t="shared" si="310"/>
        <v>21432000</v>
      </c>
      <c r="BL386" s="2206">
        <f t="shared" si="311"/>
        <v>5640000</v>
      </c>
      <c r="BM386" s="2206">
        <f t="shared" si="312"/>
        <v>9024000</v>
      </c>
      <c r="BN386" s="2206">
        <f t="shared" si="313"/>
        <v>6768000</v>
      </c>
      <c r="BO386" s="2244">
        <v>2256</v>
      </c>
      <c r="BP386" s="2075">
        <v>2500</v>
      </c>
      <c r="BQ386" s="2075">
        <v>4000</v>
      </c>
      <c r="BR386" s="2075">
        <v>3000</v>
      </c>
      <c r="BS386" s="2206">
        <f t="shared" si="314"/>
        <v>9500</v>
      </c>
      <c r="BT386" s="2206">
        <f t="shared" si="315"/>
        <v>21432000</v>
      </c>
      <c r="BU386" s="2206">
        <f t="shared" si="316"/>
        <v>5640000</v>
      </c>
      <c r="BV386" s="2206">
        <f t="shared" si="317"/>
        <v>9024000</v>
      </c>
      <c r="BW386" s="2206">
        <f t="shared" si="318"/>
        <v>6768000</v>
      </c>
      <c r="BX386" s="2244">
        <f t="shared" si="280"/>
        <v>0</v>
      </c>
      <c r="BY386" s="2207">
        <f t="shared" si="281"/>
        <v>0</v>
      </c>
      <c r="BZ386" s="2211">
        <f t="shared" si="282"/>
        <v>358.40000000000009</v>
      </c>
      <c r="CA386" s="2212">
        <f t="shared" si="283"/>
        <v>3404800</v>
      </c>
      <c r="CB386" s="2083"/>
      <c r="CC386" s="2083"/>
      <c r="CD386" s="2237"/>
      <c r="CF386" s="2200"/>
    </row>
    <row r="387" spans="1:94" s="1974" customFormat="1" ht="18" customHeight="1" outlineLevel="1">
      <c r="A387" s="2235" t="s">
        <v>3702</v>
      </c>
      <c r="B387" s="2235" t="b">
        <v>1</v>
      </c>
      <c r="C387" s="2201"/>
      <c r="D387" s="2236" t="s">
        <v>3703</v>
      </c>
      <c r="E387" s="2243" t="s">
        <v>3704</v>
      </c>
      <c r="F387" s="2204" t="s">
        <v>365</v>
      </c>
      <c r="G387" s="2244">
        <v>2256</v>
      </c>
      <c r="H387" s="2206">
        <v>920</v>
      </c>
      <c r="I387" s="2206">
        <v>520</v>
      </c>
      <c r="J387" s="2206"/>
      <c r="K387" s="2206">
        <f t="shared" si="284"/>
        <v>1440</v>
      </c>
      <c r="L387" s="2206">
        <f t="shared" si="285"/>
        <v>3248640</v>
      </c>
      <c r="M387" s="2206">
        <f t="shared" si="286"/>
        <v>2075520</v>
      </c>
      <c r="N387" s="2206">
        <f t="shared" si="287"/>
        <v>1173120</v>
      </c>
      <c r="O387" s="2206">
        <f t="shared" si="288"/>
        <v>0</v>
      </c>
      <c r="P387" s="2244">
        <v>2256</v>
      </c>
      <c r="Q387" s="2206">
        <v>920</v>
      </c>
      <c r="R387" s="2206">
        <v>520</v>
      </c>
      <c r="S387" s="2206"/>
      <c r="T387" s="2206">
        <f t="shared" si="289"/>
        <v>1440</v>
      </c>
      <c r="U387" s="2206">
        <f t="shared" si="290"/>
        <v>3248640</v>
      </c>
      <c r="V387" s="2206">
        <f t="shared" si="291"/>
        <v>2075520</v>
      </c>
      <c r="W387" s="2206">
        <f t="shared" si="292"/>
        <v>1173120</v>
      </c>
      <c r="X387" s="2206">
        <f t="shared" si="293"/>
        <v>0</v>
      </c>
      <c r="Y387" s="2244">
        <f t="shared" si="275"/>
        <v>0</v>
      </c>
      <c r="Z387" s="2207">
        <f t="shared" si="276"/>
        <v>0</v>
      </c>
      <c r="AA387" s="2244">
        <v>1897.6</v>
      </c>
      <c r="AB387" s="2206">
        <v>2500</v>
      </c>
      <c r="AC387" s="2206">
        <v>4000</v>
      </c>
      <c r="AD387" s="2206">
        <v>3000</v>
      </c>
      <c r="AE387" s="2206">
        <f t="shared" si="294"/>
        <v>9500</v>
      </c>
      <c r="AF387" s="2206">
        <f t="shared" si="295"/>
        <v>18027200</v>
      </c>
      <c r="AG387" s="2206">
        <f t="shared" si="296"/>
        <v>4744000</v>
      </c>
      <c r="AH387" s="2206">
        <f t="shared" si="297"/>
        <v>7590400</v>
      </c>
      <c r="AI387" s="2207">
        <f t="shared" si="298"/>
        <v>5692800</v>
      </c>
      <c r="AJ387" s="2246">
        <v>2256</v>
      </c>
      <c r="AK387" s="2075">
        <v>2500</v>
      </c>
      <c r="AL387" s="2075">
        <v>4000</v>
      </c>
      <c r="AM387" s="2075">
        <v>3000</v>
      </c>
      <c r="AN387" s="2206">
        <f t="shared" si="299"/>
        <v>9500</v>
      </c>
      <c r="AO387" s="2206">
        <f t="shared" si="300"/>
        <v>21432000</v>
      </c>
      <c r="AP387" s="2206">
        <f t="shared" si="301"/>
        <v>5640000</v>
      </c>
      <c r="AQ387" s="2206">
        <f t="shared" si="302"/>
        <v>9024000</v>
      </c>
      <c r="AR387" s="2206">
        <f t="shared" si="303"/>
        <v>6768000</v>
      </c>
      <c r="AS387" s="2244">
        <v>2256</v>
      </c>
      <c r="AT387" s="2075">
        <v>2500</v>
      </c>
      <c r="AU387" s="2075">
        <v>4000</v>
      </c>
      <c r="AV387" s="2075">
        <v>3000</v>
      </c>
      <c r="AW387" s="2206">
        <f t="shared" si="304"/>
        <v>9500</v>
      </c>
      <c r="AX387" s="2206">
        <f t="shared" si="305"/>
        <v>21432000</v>
      </c>
      <c r="AY387" s="2206">
        <f t="shared" si="306"/>
        <v>5640000</v>
      </c>
      <c r="AZ387" s="2206">
        <f t="shared" si="307"/>
        <v>9024000</v>
      </c>
      <c r="BA387" s="2206">
        <f t="shared" si="308"/>
        <v>6768000</v>
      </c>
      <c r="BB387" s="2244">
        <f t="shared" si="277"/>
        <v>0</v>
      </c>
      <c r="BC387" s="2207">
        <f t="shared" si="278"/>
        <v>0</v>
      </c>
      <c r="BD387" s="2244">
        <f t="shared" si="279"/>
        <v>358.40000000000009</v>
      </c>
      <c r="BE387" s="2207">
        <f t="shared" si="274"/>
        <v>3404800</v>
      </c>
      <c r="BF387" s="2246">
        <v>2256</v>
      </c>
      <c r="BG387" s="2075">
        <v>2500</v>
      </c>
      <c r="BH387" s="2075">
        <v>4000</v>
      </c>
      <c r="BI387" s="2075">
        <v>3000</v>
      </c>
      <c r="BJ387" s="2206">
        <f t="shared" si="309"/>
        <v>9500</v>
      </c>
      <c r="BK387" s="2206">
        <f t="shared" si="310"/>
        <v>21432000</v>
      </c>
      <c r="BL387" s="2206">
        <f t="shared" si="311"/>
        <v>5640000</v>
      </c>
      <c r="BM387" s="2206">
        <f t="shared" si="312"/>
        <v>9024000</v>
      </c>
      <c r="BN387" s="2206">
        <f t="shared" si="313"/>
        <v>6768000</v>
      </c>
      <c r="BO387" s="2244">
        <v>2256</v>
      </c>
      <c r="BP387" s="2075">
        <v>2500</v>
      </c>
      <c r="BQ387" s="2075">
        <v>4000</v>
      </c>
      <c r="BR387" s="2075">
        <v>3000</v>
      </c>
      <c r="BS387" s="2206">
        <f t="shared" si="314"/>
        <v>9500</v>
      </c>
      <c r="BT387" s="2206">
        <f t="shared" si="315"/>
        <v>21432000</v>
      </c>
      <c r="BU387" s="2206">
        <f t="shared" si="316"/>
        <v>5640000</v>
      </c>
      <c r="BV387" s="2206">
        <f t="shared" si="317"/>
        <v>9024000</v>
      </c>
      <c r="BW387" s="2206">
        <f t="shared" si="318"/>
        <v>6768000</v>
      </c>
      <c r="BX387" s="2244">
        <f t="shared" si="280"/>
        <v>0</v>
      </c>
      <c r="BY387" s="2207">
        <f t="shared" si="281"/>
        <v>0</v>
      </c>
      <c r="BZ387" s="2211">
        <f t="shared" si="282"/>
        <v>358.40000000000009</v>
      </c>
      <c r="CA387" s="2212">
        <f t="shared" si="283"/>
        <v>3404800</v>
      </c>
      <c r="CB387" s="2083"/>
      <c r="CC387" s="2083"/>
      <c r="CD387" s="2237"/>
      <c r="CF387" s="2200"/>
    </row>
    <row r="388" spans="1:94" s="1974" customFormat="1" ht="18" customHeight="1" outlineLevel="1">
      <c r="A388" s="2235" t="s">
        <v>3705</v>
      </c>
      <c r="B388" s="2235" t="b">
        <v>1</v>
      </c>
      <c r="C388" s="2201"/>
      <c r="D388" s="2236" t="s">
        <v>3706</v>
      </c>
      <c r="E388" s="2243" t="s">
        <v>3707</v>
      </c>
      <c r="F388" s="2204" t="s">
        <v>365</v>
      </c>
      <c r="G388" s="2244">
        <v>0</v>
      </c>
      <c r="H388" s="2206">
        <v>400</v>
      </c>
      <c r="I388" s="2206">
        <v>2610</v>
      </c>
      <c r="J388" s="2206"/>
      <c r="K388" s="2206">
        <f t="shared" si="284"/>
        <v>3010</v>
      </c>
      <c r="L388" s="2206">
        <f t="shared" si="285"/>
        <v>0</v>
      </c>
      <c r="M388" s="2206">
        <f t="shared" si="286"/>
        <v>0</v>
      </c>
      <c r="N388" s="2206">
        <f t="shared" si="287"/>
        <v>0</v>
      </c>
      <c r="O388" s="2206">
        <f t="shared" si="288"/>
        <v>0</v>
      </c>
      <c r="P388" s="2244">
        <v>0</v>
      </c>
      <c r="Q388" s="2206">
        <v>400</v>
      </c>
      <c r="R388" s="2206">
        <v>2610</v>
      </c>
      <c r="S388" s="2206"/>
      <c r="T388" s="2206">
        <f t="shared" si="289"/>
        <v>3010</v>
      </c>
      <c r="U388" s="2206">
        <f t="shared" si="290"/>
        <v>0</v>
      </c>
      <c r="V388" s="2206">
        <f t="shared" si="291"/>
        <v>0</v>
      </c>
      <c r="W388" s="2206">
        <f t="shared" si="292"/>
        <v>0</v>
      </c>
      <c r="X388" s="2206">
        <f t="shared" si="293"/>
        <v>0</v>
      </c>
      <c r="Y388" s="2244">
        <f t="shared" si="275"/>
        <v>0</v>
      </c>
      <c r="Z388" s="2207">
        <f t="shared" si="276"/>
        <v>0</v>
      </c>
      <c r="AA388" s="2244">
        <v>966.4</v>
      </c>
      <c r="AB388" s="2206">
        <v>3000</v>
      </c>
      <c r="AC388" s="2206">
        <v>12000</v>
      </c>
      <c r="AD388" s="2206">
        <v>3000</v>
      </c>
      <c r="AE388" s="2206">
        <f t="shared" si="294"/>
        <v>18000</v>
      </c>
      <c r="AF388" s="2206">
        <f t="shared" si="295"/>
        <v>17395200</v>
      </c>
      <c r="AG388" s="2206">
        <f t="shared" si="296"/>
        <v>2899200</v>
      </c>
      <c r="AH388" s="2206">
        <f t="shared" si="297"/>
        <v>11596800</v>
      </c>
      <c r="AI388" s="2207">
        <f t="shared" si="298"/>
        <v>2899200</v>
      </c>
      <c r="AJ388" s="2246">
        <v>0</v>
      </c>
      <c r="AK388" s="2075">
        <v>3000</v>
      </c>
      <c r="AL388" s="2075">
        <v>12000</v>
      </c>
      <c r="AM388" s="2075">
        <v>3000</v>
      </c>
      <c r="AN388" s="2206">
        <f t="shared" si="299"/>
        <v>18000</v>
      </c>
      <c r="AO388" s="2206">
        <f t="shared" si="300"/>
        <v>0</v>
      </c>
      <c r="AP388" s="2206">
        <f t="shared" si="301"/>
        <v>0</v>
      </c>
      <c r="AQ388" s="2206">
        <f t="shared" si="302"/>
        <v>0</v>
      </c>
      <c r="AR388" s="2206">
        <f t="shared" si="303"/>
        <v>0</v>
      </c>
      <c r="AS388" s="2244">
        <v>0</v>
      </c>
      <c r="AT388" s="2075">
        <v>3000</v>
      </c>
      <c r="AU388" s="2075">
        <v>12000</v>
      </c>
      <c r="AV388" s="2075">
        <v>3000</v>
      </c>
      <c r="AW388" s="2206">
        <f t="shared" si="304"/>
        <v>18000</v>
      </c>
      <c r="AX388" s="2206">
        <f t="shared" si="305"/>
        <v>0</v>
      </c>
      <c r="AY388" s="2206">
        <f t="shared" si="306"/>
        <v>0</v>
      </c>
      <c r="AZ388" s="2206">
        <f t="shared" si="307"/>
        <v>0</v>
      </c>
      <c r="BA388" s="2206">
        <f t="shared" si="308"/>
        <v>0</v>
      </c>
      <c r="BB388" s="2244">
        <f t="shared" si="277"/>
        <v>0</v>
      </c>
      <c r="BC388" s="2207">
        <f t="shared" si="278"/>
        <v>0</v>
      </c>
      <c r="BD388" s="2244">
        <f t="shared" si="279"/>
        <v>-966.4</v>
      </c>
      <c r="BE388" s="2207">
        <f t="shared" si="274"/>
        <v>-17395200</v>
      </c>
      <c r="BF388" s="2246">
        <v>0</v>
      </c>
      <c r="BG388" s="2075">
        <v>3000</v>
      </c>
      <c r="BH388" s="2075">
        <v>12000</v>
      </c>
      <c r="BI388" s="2075">
        <v>3000</v>
      </c>
      <c r="BJ388" s="2206">
        <f t="shared" si="309"/>
        <v>18000</v>
      </c>
      <c r="BK388" s="2206">
        <f t="shared" si="310"/>
        <v>0</v>
      </c>
      <c r="BL388" s="2206">
        <f t="shared" si="311"/>
        <v>0</v>
      </c>
      <c r="BM388" s="2206">
        <f t="shared" si="312"/>
        <v>0</v>
      </c>
      <c r="BN388" s="2206">
        <f t="shared" si="313"/>
        <v>0</v>
      </c>
      <c r="BO388" s="2244">
        <v>0</v>
      </c>
      <c r="BP388" s="2075">
        <v>3000</v>
      </c>
      <c r="BQ388" s="2075">
        <v>12000</v>
      </c>
      <c r="BR388" s="2075">
        <v>3000</v>
      </c>
      <c r="BS388" s="2206">
        <f t="shared" si="314"/>
        <v>18000</v>
      </c>
      <c r="BT388" s="2206">
        <f t="shared" si="315"/>
        <v>0</v>
      </c>
      <c r="BU388" s="2206">
        <f t="shared" si="316"/>
        <v>0</v>
      </c>
      <c r="BV388" s="2206">
        <f t="shared" si="317"/>
        <v>0</v>
      </c>
      <c r="BW388" s="2206">
        <f t="shared" si="318"/>
        <v>0</v>
      </c>
      <c r="BX388" s="2244">
        <f t="shared" si="280"/>
        <v>0</v>
      </c>
      <c r="BY388" s="2207">
        <f t="shared" si="281"/>
        <v>0</v>
      </c>
      <c r="BZ388" s="2211">
        <f t="shared" si="282"/>
        <v>-966.4</v>
      </c>
      <c r="CA388" s="2212">
        <f t="shared" si="283"/>
        <v>-17395200</v>
      </c>
      <c r="CB388" s="2083"/>
      <c r="CC388" s="2083"/>
      <c r="CD388" s="2237"/>
      <c r="CF388" s="2200"/>
    </row>
    <row r="389" spans="1:94" s="1974" customFormat="1" ht="18" customHeight="1" outlineLevel="1">
      <c r="A389" s="2235" t="s">
        <v>3708</v>
      </c>
      <c r="B389" s="2235" t="b">
        <v>1</v>
      </c>
      <c r="C389" s="2201"/>
      <c r="D389" s="2236" t="s">
        <v>3341</v>
      </c>
      <c r="E389" s="2243" t="s">
        <v>3342</v>
      </c>
      <c r="F389" s="2204" t="s">
        <v>365</v>
      </c>
      <c r="G389" s="2244">
        <v>6.5</v>
      </c>
      <c r="H389" s="2206"/>
      <c r="I389" s="2206">
        <v>12800</v>
      </c>
      <c r="J389" s="2206"/>
      <c r="K389" s="2206">
        <f t="shared" si="284"/>
        <v>12800</v>
      </c>
      <c r="L389" s="2206">
        <f t="shared" si="285"/>
        <v>83200</v>
      </c>
      <c r="M389" s="2206">
        <f t="shared" si="286"/>
        <v>0</v>
      </c>
      <c r="N389" s="2206">
        <f t="shared" si="287"/>
        <v>83200</v>
      </c>
      <c r="O389" s="2206">
        <f t="shared" si="288"/>
        <v>0</v>
      </c>
      <c r="P389" s="2244">
        <v>6.5</v>
      </c>
      <c r="Q389" s="2206"/>
      <c r="R389" s="2206">
        <v>12800</v>
      </c>
      <c r="S389" s="2206"/>
      <c r="T389" s="2206">
        <f t="shared" si="289"/>
        <v>12800</v>
      </c>
      <c r="U389" s="2206">
        <f t="shared" si="290"/>
        <v>83200</v>
      </c>
      <c r="V389" s="2206">
        <f t="shared" si="291"/>
        <v>0</v>
      </c>
      <c r="W389" s="2206">
        <f t="shared" si="292"/>
        <v>83200</v>
      </c>
      <c r="X389" s="2206">
        <f t="shared" si="293"/>
        <v>0</v>
      </c>
      <c r="Y389" s="2245">
        <f t="shared" si="275"/>
        <v>0</v>
      </c>
      <c r="Z389" s="2207">
        <f t="shared" si="276"/>
        <v>0</v>
      </c>
      <c r="AA389" s="2245">
        <v>7.7</v>
      </c>
      <c r="AB389" s="2206">
        <v>4000</v>
      </c>
      <c r="AC389" s="2206">
        <v>8000</v>
      </c>
      <c r="AD389" s="2206">
        <v>3000</v>
      </c>
      <c r="AE389" s="2206">
        <f t="shared" si="294"/>
        <v>15000</v>
      </c>
      <c r="AF389" s="2206">
        <f t="shared" si="295"/>
        <v>115500</v>
      </c>
      <c r="AG389" s="2206">
        <f t="shared" si="296"/>
        <v>30800</v>
      </c>
      <c r="AH389" s="2206">
        <f t="shared" si="297"/>
        <v>61600</v>
      </c>
      <c r="AI389" s="2207">
        <f t="shared" si="298"/>
        <v>23100</v>
      </c>
      <c r="AJ389" s="2246">
        <v>6.5</v>
      </c>
      <c r="AK389" s="2075">
        <v>4000</v>
      </c>
      <c r="AL389" s="2075">
        <v>8000</v>
      </c>
      <c r="AM389" s="2075">
        <v>3000</v>
      </c>
      <c r="AN389" s="2206">
        <f t="shared" si="299"/>
        <v>15000</v>
      </c>
      <c r="AO389" s="2206">
        <f t="shared" si="300"/>
        <v>97500</v>
      </c>
      <c r="AP389" s="2206">
        <f t="shared" si="301"/>
        <v>26000</v>
      </c>
      <c r="AQ389" s="2206">
        <f t="shared" si="302"/>
        <v>52000</v>
      </c>
      <c r="AR389" s="2206">
        <f t="shared" si="303"/>
        <v>19500</v>
      </c>
      <c r="AS389" s="2245">
        <v>6.5</v>
      </c>
      <c r="AT389" s="2075">
        <v>4000</v>
      </c>
      <c r="AU389" s="2075">
        <v>8000</v>
      </c>
      <c r="AV389" s="2075">
        <v>3000</v>
      </c>
      <c r="AW389" s="2206">
        <f t="shared" si="304"/>
        <v>15000</v>
      </c>
      <c r="AX389" s="2206">
        <f t="shared" si="305"/>
        <v>97500</v>
      </c>
      <c r="AY389" s="2206">
        <f t="shared" si="306"/>
        <v>26000</v>
      </c>
      <c r="AZ389" s="2206">
        <f t="shared" si="307"/>
        <v>52000</v>
      </c>
      <c r="BA389" s="2206">
        <f t="shared" si="308"/>
        <v>19500</v>
      </c>
      <c r="BB389" s="2245">
        <f t="shared" si="277"/>
        <v>0</v>
      </c>
      <c r="BC389" s="2207">
        <f t="shared" si="278"/>
        <v>0</v>
      </c>
      <c r="BD389" s="2245">
        <f t="shared" si="279"/>
        <v>-1.2000000000000002</v>
      </c>
      <c r="BE389" s="2207">
        <f t="shared" si="274"/>
        <v>-18000</v>
      </c>
      <c r="BF389" s="2246">
        <v>6.5</v>
      </c>
      <c r="BG389" s="2075">
        <v>4000</v>
      </c>
      <c r="BH389" s="2075">
        <v>8000</v>
      </c>
      <c r="BI389" s="2075">
        <v>3000</v>
      </c>
      <c r="BJ389" s="2206">
        <f t="shared" si="309"/>
        <v>15000</v>
      </c>
      <c r="BK389" s="2206">
        <f t="shared" si="310"/>
        <v>97500</v>
      </c>
      <c r="BL389" s="2206">
        <f t="shared" si="311"/>
        <v>26000</v>
      </c>
      <c r="BM389" s="2206">
        <f t="shared" si="312"/>
        <v>52000</v>
      </c>
      <c r="BN389" s="2206">
        <f t="shared" si="313"/>
        <v>19500</v>
      </c>
      <c r="BO389" s="2245">
        <v>6.5</v>
      </c>
      <c r="BP389" s="2075">
        <v>4000</v>
      </c>
      <c r="BQ389" s="2075">
        <v>8000</v>
      </c>
      <c r="BR389" s="2075">
        <v>3000</v>
      </c>
      <c r="BS389" s="2206">
        <f t="shared" si="314"/>
        <v>15000</v>
      </c>
      <c r="BT389" s="2206">
        <f t="shared" si="315"/>
        <v>97500</v>
      </c>
      <c r="BU389" s="2206">
        <f t="shared" si="316"/>
        <v>26000</v>
      </c>
      <c r="BV389" s="2206">
        <f t="shared" si="317"/>
        <v>52000</v>
      </c>
      <c r="BW389" s="2206">
        <f t="shared" si="318"/>
        <v>19500</v>
      </c>
      <c r="BX389" s="2245">
        <f t="shared" si="280"/>
        <v>0</v>
      </c>
      <c r="BY389" s="2207">
        <f t="shared" si="281"/>
        <v>0</v>
      </c>
      <c r="BZ389" s="2211">
        <f t="shared" si="282"/>
        <v>-1.2000000000000002</v>
      </c>
      <c r="CA389" s="2212">
        <f t="shared" si="283"/>
        <v>-18000</v>
      </c>
      <c r="CB389" s="2083"/>
      <c r="CC389" s="2083"/>
      <c r="CD389" s="2237"/>
      <c r="CF389" s="2200"/>
    </row>
    <row r="390" spans="1:94" s="1974" customFormat="1" ht="18" customHeight="1" outlineLevel="1">
      <c r="A390" s="2235" t="s">
        <v>3709</v>
      </c>
      <c r="B390" s="2235" t="b">
        <v>1</v>
      </c>
      <c r="C390" s="2201"/>
      <c r="D390" s="2236" t="s">
        <v>3347</v>
      </c>
      <c r="E390" s="2243" t="s">
        <v>3348</v>
      </c>
      <c r="F390" s="2204" t="s">
        <v>365</v>
      </c>
      <c r="G390" s="2244">
        <v>58.6</v>
      </c>
      <c r="H390" s="2206">
        <v>440</v>
      </c>
      <c r="I390" s="2206">
        <v>4600</v>
      </c>
      <c r="J390" s="2206"/>
      <c r="K390" s="2206">
        <f t="shared" si="284"/>
        <v>5040</v>
      </c>
      <c r="L390" s="2206">
        <f t="shared" si="285"/>
        <v>295344</v>
      </c>
      <c r="M390" s="2206">
        <f t="shared" si="286"/>
        <v>25784</v>
      </c>
      <c r="N390" s="2206">
        <f t="shared" si="287"/>
        <v>269560</v>
      </c>
      <c r="O390" s="2206">
        <f t="shared" si="288"/>
        <v>0</v>
      </c>
      <c r="P390" s="2244">
        <v>58.6</v>
      </c>
      <c r="Q390" s="2206">
        <v>440</v>
      </c>
      <c r="R390" s="2206">
        <v>4600</v>
      </c>
      <c r="S390" s="2206"/>
      <c r="T390" s="2206">
        <f t="shared" si="289"/>
        <v>5040</v>
      </c>
      <c r="U390" s="2206">
        <f t="shared" si="290"/>
        <v>295344</v>
      </c>
      <c r="V390" s="2206">
        <f t="shared" si="291"/>
        <v>25784</v>
      </c>
      <c r="W390" s="2206">
        <f t="shared" si="292"/>
        <v>269560</v>
      </c>
      <c r="X390" s="2206">
        <f t="shared" si="293"/>
        <v>0</v>
      </c>
      <c r="Y390" s="2245">
        <f t="shared" si="275"/>
        <v>0</v>
      </c>
      <c r="Z390" s="2207">
        <f t="shared" si="276"/>
        <v>0</v>
      </c>
      <c r="AA390" s="2245">
        <v>83.1</v>
      </c>
      <c r="AB390" s="2206">
        <v>3000</v>
      </c>
      <c r="AC390" s="2206">
        <v>3000</v>
      </c>
      <c r="AD390" s="2206">
        <v>3000</v>
      </c>
      <c r="AE390" s="2206">
        <f t="shared" si="294"/>
        <v>9000</v>
      </c>
      <c r="AF390" s="2206">
        <f t="shared" si="295"/>
        <v>747900</v>
      </c>
      <c r="AG390" s="2206">
        <f t="shared" si="296"/>
        <v>249300</v>
      </c>
      <c r="AH390" s="2206">
        <f t="shared" si="297"/>
        <v>249300</v>
      </c>
      <c r="AI390" s="2207">
        <f t="shared" si="298"/>
        <v>249300</v>
      </c>
      <c r="AJ390" s="2246">
        <v>58.6</v>
      </c>
      <c r="AK390" s="2075">
        <v>3000</v>
      </c>
      <c r="AL390" s="2075">
        <v>3000</v>
      </c>
      <c r="AM390" s="2075">
        <v>3000</v>
      </c>
      <c r="AN390" s="2206">
        <f t="shared" si="299"/>
        <v>9000</v>
      </c>
      <c r="AO390" s="2206">
        <f t="shared" si="300"/>
        <v>527400</v>
      </c>
      <c r="AP390" s="2206">
        <f t="shared" si="301"/>
        <v>175800</v>
      </c>
      <c r="AQ390" s="2206">
        <f t="shared" si="302"/>
        <v>175800</v>
      </c>
      <c r="AR390" s="2206">
        <f t="shared" si="303"/>
        <v>175800</v>
      </c>
      <c r="AS390" s="2245">
        <v>58.6</v>
      </c>
      <c r="AT390" s="2075">
        <v>3000</v>
      </c>
      <c r="AU390" s="2075">
        <v>3000</v>
      </c>
      <c r="AV390" s="2075">
        <v>3000</v>
      </c>
      <c r="AW390" s="2206">
        <f t="shared" si="304"/>
        <v>9000</v>
      </c>
      <c r="AX390" s="2206">
        <f t="shared" si="305"/>
        <v>527400</v>
      </c>
      <c r="AY390" s="2206">
        <f t="shared" si="306"/>
        <v>175800</v>
      </c>
      <c r="AZ390" s="2206">
        <f t="shared" si="307"/>
        <v>175800</v>
      </c>
      <c r="BA390" s="2206">
        <f t="shared" si="308"/>
        <v>175800</v>
      </c>
      <c r="BB390" s="2245">
        <f t="shared" si="277"/>
        <v>0</v>
      </c>
      <c r="BC390" s="2207">
        <f t="shared" si="278"/>
        <v>0</v>
      </c>
      <c r="BD390" s="2245">
        <f t="shared" si="279"/>
        <v>-24.499999999999993</v>
      </c>
      <c r="BE390" s="2207">
        <f t="shared" si="274"/>
        <v>-220500</v>
      </c>
      <c r="BF390" s="2246">
        <v>58.6</v>
      </c>
      <c r="BG390" s="2075">
        <v>3000</v>
      </c>
      <c r="BH390" s="2075">
        <v>3000</v>
      </c>
      <c r="BI390" s="2075">
        <v>3000</v>
      </c>
      <c r="BJ390" s="2206">
        <f t="shared" si="309"/>
        <v>9000</v>
      </c>
      <c r="BK390" s="2206">
        <f t="shared" si="310"/>
        <v>527400</v>
      </c>
      <c r="BL390" s="2206">
        <f t="shared" si="311"/>
        <v>175800</v>
      </c>
      <c r="BM390" s="2206">
        <f t="shared" si="312"/>
        <v>175800</v>
      </c>
      <c r="BN390" s="2206">
        <f t="shared" si="313"/>
        <v>175800</v>
      </c>
      <c r="BO390" s="2245">
        <v>58.6</v>
      </c>
      <c r="BP390" s="2075">
        <v>3000</v>
      </c>
      <c r="BQ390" s="2075">
        <v>3000</v>
      </c>
      <c r="BR390" s="2075">
        <v>3000</v>
      </c>
      <c r="BS390" s="2206">
        <f t="shared" si="314"/>
        <v>9000</v>
      </c>
      <c r="BT390" s="2206">
        <f t="shared" si="315"/>
        <v>527400</v>
      </c>
      <c r="BU390" s="2206">
        <f t="shared" si="316"/>
        <v>175800</v>
      </c>
      <c r="BV390" s="2206">
        <f t="shared" si="317"/>
        <v>175800</v>
      </c>
      <c r="BW390" s="2206">
        <f t="shared" si="318"/>
        <v>175800</v>
      </c>
      <c r="BX390" s="2245">
        <f t="shared" si="280"/>
        <v>0</v>
      </c>
      <c r="BY390" s="2207">
        <f t="shared" si="281"/>
        <v>0</v>
      </c>
      <c r="BZ390" s="2211">
        <f t="shared" si="282"/>
        <v>-24.499999999999993</v>
      </c>
      <c r="CA390" s="2212">
        <f t="shared" si="283"/>
        <v>-220500</v>
      </c>
      <c r="CB390" s="2083"/>
      <c r="CC390" s="2083"/>
      <c r="CD390" s="2237"/>
      <c r="CF390" s="2200"/>
    </row>
    <row r="391" spans="1:94" s="1974" customFormat="1" ht="18" customHeight="1" outlineLevel="1">
      <c r="A391" s="2235" t="s">
        <v>3710</v>
      </c>
      <c r="B391" s="2235" t="b">
        <v>1</v>
      </c>
      <c r="C391" s="2201"/>
      <c r="D391" s="2236" t="s">
        <v>3344</v>
      </c>
      <c r="E391" s="2243" t="s">
        <v>3711</v>
      </c>
      <c r="F391" s="2204" t="s">
        <v>365</v>
      </c>
      <c r="G391" s="2244">
        <v>84.6</v>
      </c>
      <c r="H391" s="2206"/>
      <c r="I391" s="2206">
        <v>12750</v>
      </c>
      <c r="J391" s="2206"/>
      <c r="K391" s="2206">
        <f t="shared" si="284"/>
        <v>12750</v>
      </c>
      <c r="L391" s="2206">
        <f t="shared" si="285"/>
        <v>1078650</v>
      </c>
      <c r="M391" s="2206">
        <f t="shared" si="286"/>
        <v>0</v>
      </c>
      <c r="N391" s="2206">
        <f t="shared" si="287"/>
        <v>1078650</v>
      </c>
      <c r="O391" s="2206">
        <f t="shared" si="288"/>
        <v>0</v>
      </c>
      <c r="P391" s="2244">
        <v>84.6</v>
      </c>
      <c r="Q391" s="2206"/>
      <c r="R391" s="2206">
        <v>12750</v>
      </c>
      <c r="S391" s="2206"/>
      <c r="T391" s="2206">
        <f t="shared" si="289"/>
        <v>12750</v>
      </c>
      <c r="U391" s="2206">
        <f t="shared" si="290"/>
        <v>1078650</v>
      </c>
      <c r="V391" s="2206">
        <f t="shared" si="291"/>
        <v>0</v>
      </c>
      <c r="W391" s="2206">
        <f t="shared" si="292"/>
        <v>1078650</v>
      </c>
      <c r="X391" s="2206">
        <f t="shared" si="293"/>
        <v>0</v>
      </c>
      <c r="Y391" s="2245">
        <f t="shared" si="275"/>
        <v>0</v>
      </c>
      <c r="Z391" s="2207">
        <f t="shared" si="276"/>
        <v>0</v>
      </c>
      <c r="AA391" s="2245">
        <v>91.7</v>
      </c>
      <c r="AB391" s="2206">
        <v>3000</v>
      </c>
      <c r="AC391" s="2206">
        <v>12000</v>
      </c>
      <c r="AD391" s="2206">
        <v>3000</v>
      </c>
      <c r="AE391" s="2206">
        <f t="shared" si="294"/>
        <v>18000</v>
      </c>
      <c r="AF391" s="2206">
        <f t="shared" si="295"/>
        <v>1650600</v>
      </c>
      <c r="AG391" s="2206">
        <f t="shared" si="296"/>
        <v>275100</v>
      </c>
      <c r="AH391" s="2206">
        <f t="shared" si="297"/>
        <v>1100400</v>
      </c>
      <c r="AI391" s="2207">
        <f t="shared" si="298"/>
        <v>275100</v>
      </c>
      <c r="AJ391" s="2246">
        <v>84.6</v>
      </c>
      <c r="AK391" s="2075">
        <v>3000</v>
      </c>
      <c r="AL391" s="2075">
        <v>12000</v>
      </c>
      <c r="AM391" s="2075">
        <v>3000</v>
      </c>
      <c r="AN391" s="2206">
        <f t="shared" si="299"/>
        <v>18000</v>
      </c>
      <c r="AO391" s="2206">
        <f t="shared" si="300"/>
        <v>1522800</v>
      </c>
      <c r="AP391" s="2206">
        <f t="shared" si="301"/>
        <v>253800</v>
      </c>
      <c r="AQ391" s="2206">
        <f t="shared" si="302"/>
        <v>1015200</v>
      </c>
      <c r="AR391" s="2206">
        <f t="shared" si="303"/>
        <v>253800</v>
      </c>
      <c r="AS391" s="2245">
        <v>84.6</v>
      </c>
      <c r="AT391" s="2075">
        <v>3000</v>
      </c>
      <c r="AU391" s="2075">
        <v>12000</v>
      </c>
      <c r="AV391" s="2075">
        <v>3000</v>
      </c>
      <c r="AW391" s="2206">
        <f t="shared" si="304"/>
        <v>18000</v>
      </c>
      <c r="AX391" s="2206">
        <f t="shared" si="305"/>
        <v>1522800</v>
      </c>
      <c r="AY391" s="2206">
        <f t="shared" si="306"/>
        <v>253800</v>
      </c>
      <c r="AZ391" s="2206">
        <f t="shared" si="307"/>
        <v>1015200</v>
      </c>
      <c r="BA391" s="2206">
        <f t="shared" si="308"/>
        <v>253800</v>
      </c>
      <c r="BB391" s="2245">
        <f t="shared" si="277"/>
        <v>0</v>
      </c>
      <c r="BC391" s="2207">
        <f t="shared" si="278"/>
        <v>0</v>
      </c>
      <c r="BD391" s="2245">
        <f t="shared" si="279"/>
        <v>-7.1000000000000085</v>
      </c>
      <c r="BE391" s="2207">
        <f t="shared" si="274"/>
        <v>-127800</v>
      </c>
      <c r="BF391" s="2246">
        <v>84.6</v>
      </c>
      <c r="BG391" s="2075">
        <v>3000</v>
      </c>
      <c r="BH391" s="2075">
        <v>12000</v>
      </c>
      <c r="BI391" s="2075">
        <v>3000</v>
      </c>
      <c r="BJ391" s="2206">
        <f t="shared" si="309"/>
        <v>18000</v>
      </c>
      <c r="BK391" s="2206">
        <f t="shared" si="310"/>
        <v>1522800</v>
      </c>
      <c r="BL391" s="2206">
        <f t="shared" si="311"/>
        <v>253800</v>
      </c>
      <c r="BM391" s="2206">
        <f t="shared" si="312"/>
        <v>1015200</v>
      </c>
      <c r="BN391" s="2206">
        <f t="shared" si="313"/>
        <v>253800</v>
      </c>
      <c r="BO391" s="2245">
        <v>84.6</v>
      </c>
      <c r="BP391" s="2075">
        <v>3000</v>
      </c>
      <c r="BQ391" s="2075">
        <v>12000</v>
      </c>
      <c r="BR391" s="2075">
        <v>3000</v>
      </c>
      <c r="BS391" s="2206">
        <f t="shared" si="314"/>
        <v>18000</v>
      </c>
      <c r="BT391" s="2206">
        <f t="shared" si="315"/>
        <v>1522800</v>
      </c>
      <c r="BU391" s="2206">
        <f t="shared" si="316"/>
        <v>253800</v>
      </c>
      <c r="BV391" s="2206">
        <f t="shared" si="317"/>
        <v>1015200</v>
      </c>
      <c r="BW391" s="2206">
        <f t="shared" si="318"/>
        <v>253800</v>
      </c>
      <c r="BX391" s="2245">
        <f t="shared" si="280"/>
        <v>0</v>
      </c>
      <c r="BY391" s="2207">
        <f t="shared" si="281"/>
        <v>0</v>
      </c>
      <c r="BZ391" s="2211">
        <f t="shared" si="282"/>
        <v>-7.1000000000000085</v>
      </c>
      <c r="CA391" s="2212">
        <f t="shared" si="283"/>
        <v>-127800</v>
      </c>
      <c r="CB391" s="2083"/>
      <c r="CC391" s="2083"/>
      <c r="CD391" s="2237"/>
      <c r="CF391" s="2200"/>
    </row>
    <row r="392" spans="1:94" s="1974" customFormat="1" ht="18" customHeight="1" outlineLevel="1">
      <c r="B392" s="2235"/>
      <c r="C392" s="2201"/>
      <c r="D392" s="2232" t="s">
        <v>3712</v>
      </c>
      <c r="E392" s="2243"/>
      <c r="F392" s="2204"/>
      <c r="G392" s="2244"/>
      <c r="H392" s="2206"/>
      <c r="I392" s="2206"/>
      <c r="J392" s="2206"/>
      <c r="K392" s="2206">
        <f t="shared" si="284"/>
        <v>0</v>
      </c>
      <c r="L392" s="2206">
        <f t="shared" si="285"/>
        <v>0</v>
      </c>
      <c r="M392" s="2206">
        <f t="shared" si="286"/>
        <v>0</v>
      </c>
      <c r="N392" s="2206">
        <f t="shared" si="287"/>
        <v>0</v>
      </c>
      <c r="O392" s="2206">
        <f t="shared" si="288"/>
        <v>0</v>
      </c>
      <c r="P392" s="2244"/>
      <c r="Q392" s="2206"/>
      <c r="R392" s="2206"/>
      <c r="S392" s="2206"/>
      <c r="T392" s="2206">
        <f t="shared" si="289"/>
        <v>0</v>
      </c>
      <c r="U392" s="2206">
        <f t="shared" si="290"/>
        <v>0</v>
      </c>
      <c r="V392" s="2206">
        <f t="shared" si="291"/>
        <v>0</v>
      </c>
      <c r="W392" s="2206">
        <f t="shared" si="292"/>
        <v>0</v>
      </c>
      <c r="X392" s="2206">
        <f t="shared" si="293"/>
        <v>0</v>
      </c>
      <c r="Y392" s="2244">
        <f t="shared" si="275"/>
        <v>0</v>
      </c>
      <c r="Z392" s="2207">
        <f t="shared" si="276"/>
        <v>0</v>
      </c>
      <c r="AA392" s="2244">
        <v>0</v>
      </c>
      <c r="AB392" s="2206"/>
      <c r="AC392" s="2206"/>
      <c r="AD392" s="2206"/>
      <c r="AE392" s="2206">
        <f t="shared" si="294"/>
        <v>0</v>
      </c>
      <c r="AF392" s="2206">
        <f t="shared" si="295"/>
        <v>0</v>
      </c>
      <c r="AG392" s="2206">
        <f t="shared" si="296"/>
        <v>0</v>
      </c>
      <c r="AH392" s="2206">
        <f t="shared" si="297"/>
        <v>0</v>
      </c>
      <c r="AI392" s="2207">
        <f t="shared" si="298"/>
        <v>0</v>
      </c>
      <c r="AJ392" s="2246">
        <v>0</v>
      </c>
      <c r="AK392" s="2075"/>
      <c r="AL392" s="2075"/>
      <c r="AM392" s="2075"/>
      <c r="AN392" s="2206">
        <f t="shared" si="299"/>
        <v>0</v>
      </c>
      <c r="AO392" s="2206">
        <f t="shared" si="300"/>
        <v>0</v>
      </c>
      <c r="AP392" s="2206">
        <f t="shared" si="301"/>
        <v>0</v>
      </c>
      <c r="AQ392" s="2206">
        <f t="shared" si="302"/>
        <v>0</v>
      </c>
      <c r="AR392" s="2206">
        <f t="shared" si="303"/>
        <v>0</v>
      </c>
      <c r="AS392" s="2244">
        <v>0</v>
      </c>
      <c r="AT392" s="2075"/>
      <c r="AU392" s="2075"/>
      <c r="AV392" s="2075"/>
      <c r="AW392" s="2206">
        <f t="shared" si="304"/>
        <v>0</v>
      </c>
      <c r="AX392" s="2206">
        <f t="shared" si="305"/>
        <v>0</v>
      </c>
      <c r="AY392" s="2206">
        <f t="shared" si="306"/>
        <v>0</v>
      </c>
      <c r="AZ392" s="2206">
        <f t="shared" si="307"/>
        <v>0</v>
      </c>
      <c r="BA392" s="2206">
        <f t="shared" si="308"/>
        <v>0</v>
      </c>
      <c r="BB392" s="2244">
        <f t="shared" si="277"/>
        <v>0</v>
      </c>
      <c r="BC392" s="2207">
        <f t="shared" si="278"/>
        <v>0</v>
      </c>
      <c r="BD392" s="2244">
        <f t="shared" si="279"/>
        <v>0</v>
      </c>
      <c r="BE392" s="2207">
        <f t="shared" si="274"/>
        <v>0</v>
      </c>
      <c r="BF392" s="2246">
        <v>0</v>
      </c>
      <c r="BG392" s="2075">
        <v>0</v>
      </c>
      <c r="BH392" s="2075">
        <v>0</v>
      </c>
      <c r="BI392" s="2075">
        <v>0</v>
      </c>
      <c r="BJ392" s="2206">
        <f t="shared" si="309"/>
        <v>0</v>
      </c>
      <c r="BK392" s="2206">
        <f t="shared" si="310"/>
        <v>0</v>
      </c>
      <c r="BL392" s="2206">
        <f t="shared" si="311"/>
        <v>0</v>
      </c>
      <c r="BM392" s="2206">
        <f t="shared" si="312"/>
        <v>0</v>
      </c>
      <c r="BN392" s="2206">
        <f t="shared" si="313"/>
        <v>0</v>
      </c>
      <c r="BO392" s="2244">
        <v>0</v>
      </c>
      <c r="BP392" s="2075">
        <v>0</v>
      </c>
      <c r="BQ392" s="2075">
        <v>0</v>
      </c>
      <c r="BR392" s="2075">
        <v>0</v>
      </c>
      <c r="BS392" s="2206">
        <f t="shared" si="314"/>
        <v>0</v>
      </c>
      <c r="BT392" s="2206">
        <f t="shared" si="315"/>
        <v>0</v>
      </c>
      <c r="BU392" s="2206">
        <f t="shared" si="316"/>
        <v>0</v>
      </c>
      <c r="BV392" s="2206">
        <f t="shared" si="317"/>
        <v>0</v>
      </c>
      <c r="BW392" s="2206">
        <f t="shared" si="318"/>
        <v>0</v>
      </c>
      <c r="BX392" s="2244">
        <f t="shared" si="280"/>
        <v>0</v>
      </c>
      <c r="BY392" s="2207">
        <f t="shared" si="281"/>
        <v>0</v>
      </c>
      <c r="BZ392" s="2211">
        <f t="shared" si="282"/>
        <v>0</v>
      </c>
      <c r="CA392" s="2212">
        <f t="shared" si="283"/>
        <v>0</v>
      </c>
      <c r="CB392" s="2083"/>
      <c r="CC392" s="2083"/>
      <c r="CD392" s="2237"/>
      <c r="CF392" s="2200"/>
    </row>
    <row r="393" spans="1:94" s="1974" customFormat="1" ht="18" customHeight="1" outlineLevel="1">
      <c r="A393" s="2235" t="s">
        <v>3713</v>
      </c>
      <c r="B393" s="2235" t="b">
        <v>1</v>
      </c>
      <c r="C393" s="2201"/>
      <c r="D393" s="2236" t="s">
        <v>3714</v>
      </c>
      <c r="E393" s="2243" t="s">
        <v>3715</v>
      </c>
      <c r="F393" s="2204" t="s">
        <v>154</v>
      </c>
      <c r="G393" s="2244">
        <v>0</v>
      </c>
      <c r="H393" s="2206">
        <v>119920</v>
      </c>
      <c r="I393" s="2206"/>
      <c r="J393" s="2206"/>
      <c r="K393" s="2206">
        <f t="shared" si="284"/>
        <v>119920</v>
      </c>
      <c r="L393" s="2206">
        <f t="shared" si="285"/>
        <v>0</v>
      </c>
      <c r="M393" s="2206">
        <f t="shared" si="286"/>
        <v>0</v>
      </c>
      <c r="N393" s="2206">
        <f t="shared" si="287"/>
        <v>0</v>
      </c>
      <c r="O393" s="2206">
        <f t="shared" si="288"/>
        <v>0</v>
      </c>
      <c r="P393" s="2244">
        <v>0</v>
      </c>
      <c r="Q393" s="2206">
        <v>119920</v>
      </c>
      <c r="R393" s="2206"/>
      <c r="S393" s="2206"/>
      <c r="T393" s="2206">
        <f t="shared" si="289"/>
        <v>119920</v>
      </c>
      <c r="U393" s="2206">
        <f t="shared" si="290"/>
        <v>0</v>
      </c>
      <c r="V393" s="2206">
        <f t="shared" si="291"/>
        <v>0</v>
      </c>
      <c r="W393" s="2206">
        <f t="shared" si="292"/>
        <v>0</v>
      </c>
      <c r="X393" s="2206">
        <f t="shared" si="293"/>
        <v>0</v>
      </c>
      <c r="Y393" s="2244">
        <f t="shared" si="275"/>
        <v>0</v>
      </c>
      <c r="Z393" s="2207">
        <f t="shared" si="276"/>
        <v>0</v>
      </c>
      <c r="AA393" s="2244">
        <v>3</v>
      </c>
      <c r="AB393" s="2206">
        <v>200000</v>
      </c>
      <c r="AC393" s="2206">
        <v>50000</v>
      </c>
      <c r="AD393" s="2206">
        <v>50000</v>
      </c>
      <c r="AE393" s="2206">
        <f t="shared" si="294"/>
        <v>300000</v>
      </c>
      <c r="AF393" s="2206">
        <f t="shared" si="295"/>
        <v>900000</v>
      </c>
      <c r="AG393" s="2206">
        <f t="shared" si="296"/>
        <v>600000</v>
      </c>
      <c r="AH393" s="2206">
        <f t="shared" si="297"/>
        <v>150000</v>
      </c>
      <c r="AI393" s="2207">
        <f t="shared" si="298"/>
        <v>150000</v>
      </c>
      <c r="AJ393" s="2246">
        <v>0</v>
      </c>
      <c r="AK393" s="2075">
        <v>200000</v>
      </c>
      <c r="AL393" s="2075">
        <v>50000</v>
      </c>
      <c r="AM393" s="2075">
        <v>50000</v>
      </c>
      <c r="AN393" s="2206">
        <f t="shared" si="299"/>
        <v>300000</v>
      </c>
      <c r="AO393" s="2206">
        <f t="shared" si="300"/>
        <v>0</v>
      </c>
      <c r="AP393" s="2206">
        <f t="shared" si="301"/>
        <v>0</v>
      </c>
      <c r="AQ393" s="2206">
        <f t="shared" si="302"/>
        <v>0</v>
      </c>
      <c r="AR393" s="2206">
        <f t="shared" si="303"/>
        <v>0</v>
      </c>
      <c r="AS393" s="2244">
        <v>0</v>
      </c>
      <c r="AT393" s="2075">
        <v>200000</v>
      </c>
      <c r="AU393" s="2075">
        <v>50000</v>
      </c>
      <c r="AV393" s="2075">
        <v>50000</v>
      </c>
      <c r="AW393" s="2206">
        <f t="shared" si="304"/>
        <v>300000</v>
      </c>
      <c r="AX393" s="2206">
        <f t="shared" si="305"/>
        <v>0</v>
      </c>
      <c r="AY393" s="2206">
        <f t="shared" si="306"/>
        <v>0</v>
      </c>
      <c r="AZ393" s="2206">
        <f t="shared" si="307"/>
        <v>0</v>
      </c>
      <c r="BA393" s="2206">
        <f t="shared" si="308"/>
        <v>0</v>
      </c>
      <c r="BB393" s="2244">
        <f t="shared" si="277"/>
        <v>0</v>
      </c>
      <c r="BC393" s="2207">
        <f t="shared" si="278"/>
        <v>0</v>
      </c>
      <c r="BD393" s="2244">
        <f t="shared" si="279"/>
        <v>-3</v>
      </c>
      <c r="BE393" s="2207">
        <f t="shared" si="274"/>
        <v>-900000</v>
      </c>
      <c r="BF393" s="2246">
        <v>0</v>
      </c>
      <c r="BG393" s="2075">
        <v>200000</v>
      </c>
      <c r="BH393" s="2075">
        <v>50000</v>
      </c>
      <c r="BI393" s="2075">
        <v>50000</v>
      </c>
      <c r="BJ393" s="2206">
        <f t="shared" si="309"/>
        <v>300000</v>
      </c>
      <c r="BK393" s="2206">
        <f t="shared" si="310"/>
        <v>0</v>
      </c>
      <c r="BL393" s="2206">
        <f t="shared" si="311"/>
        <v>0</v>
      </c>
      <c r="BM393" s="2206">
        <f t="shared" si="312"/>
        <v>0</v>
      </c>
      <c r="BN393" s="2206">
        <f t="shared" si="313"/>
        <v>0</v>
      </c>
      <c r="BO393" s="2244">
        <v>0</v>
      </c>
      <c r="BP393" s="2075">
        <v>200000</v>
      </c>
      <c r="BQ393" s="2075">
        <v>50000</v>
      </c>
      <c r="BR393" s="2075">
        <v>50000</v>
      </c>
      <c r="BS393" s="2206">
        <f t="shared" si="314"/>
        <v>300000</v>
      </c>
      <c r="BT393" s="2206">
        <f t="shared" si="315"/>
        <v>0</v>
      </c>
      <c r="BU393" s="2206">
        <f t="shared" si="316"/>
        <v>0</v>
      </c>
      <c r="BV393" s="2206">
        <f t="shared" si="317"/>
        <v>0</v>
      </c>
      <c r="BW393" s="2206">
        <f t="shared" si="318"/>
        <v>0</v>
      </c>
      <c r="BX393" s="2244">
        <f t="shared" si="280"/>
        <v>0</v>
      </c>
      <c r="BY393" s="2207">
        <f t="shared" si="281"/>
        <v>0</v>
      </c>
      <c r="BZ393" s="2211">
        <f t="shared" si="282"/>
        <v>-3</v>
      </c>
      <c r="CA393" s="2212">
        <f t="shared" si="283"/>
        <v>-900000</v>
      </c>
      <c r="CB393" s="2083"/>
      <c r="CC393" s="2083"/>
      <c r="CD393" s="2237"/>
      <c r="CF393" s="2200"/>
    </row>
    <row r="394" spans="1:94" s="1974" customFormat="1" ht="18" customHeight="1" outlineLevel="1">
      <c r="A394" s="2235"/>
      <c r="B394" s="2235"/>
      <c r="C394" s="2201"/>
      <c r="D394" s="2232" t="s">
        <v>3716</v>
      </c>
      <c r="E394" s="2243"/>
      <c r="F394" s="2204"/>
      <c r="G394" s="2244"/>
      <c r="H394" s="2206"/>
      <c r="I394" s="2206"/>
      <c r="J394" s="2206"/>
      <c r="K394" s="2206">
        <f t="shared" si="284"/>
        <v>0</v>
      </c>
      <c r="L394" s="2206">
        <f t="shared" si="285"/>
        <v>0</v>
      </c>
      <c r="M394" s="2206">
        <f t="shared" si="286"/>
        <v>0</v>
      </c>
      <c r="N394" s="2206">
        <f t="shared" si="287"/>
        <v>0</v>
      </c>
      <c r="O394" s="2206">
        <f t="shared" si="288"/>
        <v>0</v>
      </c>
      <c r="P394" s="2244"/>
      <c r="Q394" s="2206"/>
      <c r="R394" s="2206"/>
      <c r="S394" s="2206"/>
      <c r="T394" s="2206">
        <f t="shared" si="289"/>
        <v>0</v>
      </c>
      <c r="U394" s="2206">
        <f t="shared" si="290"/>
        <v>0</v>
      </c>
      <c r="V394" s="2206">
        <f t="shared" si="291"/>
        <v>0</v>
      </c>
      <c r="W394" s="2206">
        <f t="shared" si="292"/>
        <v>0</v>
      </c>
      <c r="X394" s="2206">
        <f t="shared" si="293"/>
        <v>0</v>
      </c>
      <c r="Y394" s="2244">
        <f t="shared" si="275"/>
        <v>0</v>
      </c>
      <c r="Z394" s="2207">
        <f t="shared" si="276"/>
        <v>0</v>
      </c>
      <c r="AA394" s="2244">
        <v>0</v>
      </c>
      <c r="AB394" s="2206"/>
      <c r="AC394" s="2206"/>
      <c r="AD394" s="2206"/>
      <c r="AE394" s="2206">
        <f t="shared" si="294"/>
        <v>0</v>
      </c>
      <c r="AF394" s="2206">
        <f t="shared" si="295"/>
        <v>0</v>
      </c>
      <c r="AG394" s="2206">
        <f t="shared" si="296"/>
        <v>0</v>
      </c>
      <c r="AH394" s="2206">
        <f t="shared" si="297"/>
        <v>0</v>
      </c>
      <c r="AI394" s="2207">
        <f t="shared" si="298"/>
        <v>0</v>
      </c>
      <c r="AJ394" s="2246">
        <v>0</v>
      </c>
      <c r="AK394" s="2075"/>
      <c r="AL394" s="2075"/>
      <c r="AM394" s="2075"/>
      <c r="AN394" s="2206">
        <f t="shared" si="299"/>
        <v>0</v>
      </c>
      <c r="AO394" s="2206">
        <f t="shared" si="300"/>
        <v>0</v>
      </c>
      <c r="AP394" s="2206">
        <f t="shared" si="301"/>
        <v>0</v>
      </c>
      <c r="AQ394" s="2206">
        <f t="shared" si="302"/>
        <v>0</v>
      </c>
      <c r="AR394" s="2206">
        <f t="shared" si="303"/>
        <v>0</v>
      </c>
      <c r="AS394" s="2244">
        <v>0</v>
      </c>
      <c r="AT394" s="2075"/>
      <c r="AU394" s="2075"/>
      <c r="AV394" s="2075"/>
      <c r="AW394" s="2206">
        <f t="shared" si="304"/>
        <v>0</v>
      </c>
      <c r="AX394" s="2206">
        <f t="shared" si="305"/>
        <v>0</v>
      </c>
      <c r="AY394" s="2206">
        <f t="shared" si="306"/>
        <v>0</v>
      </c>
      <c r="AZ394" s="2206">
        <f t="shared" si="307"/>
        <v>0</v>
      </c>
      <c r="BA394" s="2206">
        <f t="shared" si="308"/>
        <v>0</v>
      </c>
      <c r="BB394" s="2244">
        <f t="shared" si="277"/>
        <v>0</v>
      </c>
      <c r="BC394" s="2207">
        <f t="shared" si="278"/>
        <v>0</v>
      </c>
      <c r="BD394" s="2244">
        <f t="shared" si="279"/>
        <v>0</v>
      </c>
      <c r="BE394" s="2207">
        <f t="shared" si="274"/>
        <v>0</v>
      </c>
      <c r="BF394" s="2246">
        <v>0</v>
      </c>
      <c r="BG394" s="2075">
        <v>0</v>
      </c>
      <c r="BH394" s="2075">
        <v>0</v>
      </c>
      <c r="BI394" s="2075">
        <v>0</v>
      </c>
      <c r="BJ394" s="2206">
        <f t="shared" si="309"/>
        <v>0</v>
      </c>
      <c r="BK394" s="2206">
        <f t="shared" si="310"/>
        <v>0</v>
      </c>
      <c r="BL394" s="2206">
        <f t="shared" si="311"/>
        <v>0</v>
      </c>
      <c r="BM394" s="2206">
        <f t="shared" si="312"/>
        <v>0</v>
      </c>
      <c r="BN394" s="2206">
        <f t="shared" si="313"/>
        <v>0</v>
      </c>
      <c r="BO394" s="2244">
        <v>0</v>
      </c>
      <c r="BP394" s="2075">
        <v>0</v>
      </c>
      <c r="BQ394" s="2075">
        <v>0</v>
      </c>
      <c r="BR394" s="2075">
        <v>0</v>
      </c>
      <c r="BS394" s="2206">
        <f t="shared" si="314"/>
        <v>0</v>
      </c>
      <c r="BT394" s="2206">
        <f t="shared" si="315"/>
        <v>0</v>
      </c>
      <c r="BU394" s="2206">
        <f t="shared" si="316"/>
        <v>0</v>
      </c>
      <c r="BV394" s="2206">
        <f t="shared" si="317"/>
        <v>0</v>
      </c>
      <c r="BW394" s="2206">
        <f t="shared" si="318"/>
        <v>0</v>
      </c>
      <c r="BX394" s="2244">
        <f t="shared" si="280"/>
        <v>0</v>
      </c>
      <c r="BY394" s="2207">
        <f t="shared" si="281"/>
        <v>0</v>
      </c>
      <c r="BZ394" s="2211">
        <f t="shared" si="282"/>
        <v>0</v>
      </c>
      <c r="CA394" s="2212">
        <f t="shared" si="283"/>
        <v>0</v>
      </c>
      <c r="CB394" s="2083"/>
      <c r="CC394" s="2083"/>
      <c r="CD394" s="2237"/>
      <c r="CF394" s="2200"/>
    </row>
    <row r="395" spans="1:94" s="1974" customFormat="1" ht="18" customHeight="1" outlineLevel="1">
      <c r="A395" s="2235" t="s">
        <v>3717</v>
      </c>
      <c r="B395" s="2235" t="b">
        <v>1</v>
      </c>
      <c r="C395" s="2201"/>
      <c r="D395" s="2236" t="s">
        <v>3718</v>
      </c>
      <c r="E395" s="2243" t="s">
        <v>3719</v>
      </c>
      <c r="F395" s="2204" t="s">
        <v>365</v>
      </c>
      <c r="G395" s="2244">
        <v>35</v>
      </c>
      <c r="H395" s="2206">
        <v>22650</v>
      </c>
      <c r="I395" s="2206"/>
      <c r="J395" s="2206"/>
      <c r="K395" s="2206">
        <f t="shared" si="284"/>
        <v>22650</v>
      </c>
      <c r="L395" s="2206">
        <f t="shared" si="285"/>
        <v>792750</v>
      </c>
      <c r="M395" s="2206">
        <f t="shared" si="286"/>
        <v>792750</v>
      </c>
      <c r="N395" s="2206">
        <f t="shared" si="287"/>
        <v>0</v>
      </c>
      <c r="O395" s="2206">
        <f t="shared" si="288"/>
        <v>0</v>
      </c>
      <c r="P395" s="2244">
        <v>35</v>
      </c>
      <c r="Q395" s="2206">
        <v>22650</v>
      </c>
      <c r="R395" s="2206"/>
      <c r="S395" s="2206"/>
      <c r="T395" s="2206">
        <f t="shared" si="289"/>
        <v>22650</v>
      </c>
      <c r="U395" s="2206">
        <f t="shared" si="290"/>
        <v>792750</v>
      </c>
      <c r="V395" s="2206">
        <f t="shared" si="291"/>
        <v>792750</v>
      </c>
      <c r="W395" s="2206">
        <f t="shared" si="292"/>
        <v>0</v>
      </c>
      <c r="X395" s="2206">
        <f t="shared" si="293"/>
        <v>0</v>
      </c>
      <c r="Y395" s="2244">
        <f t="shared" si="275"/>
        <v>0</v>
      </c>
      <c r="Z395" s="2207">
        <f t="shared" si="276"/>
        <v>0</v>
      </c>
      <c r="AA395" s="2244">
        <v>35</v>
      </c>
      <c r="AB395" s="2206">
        <v>29500</v>
      </c>
      <c r="AC395" s="2206"/>
      <c r="AD395" s="2206">
        <v>20000</v>
      </c>
      <c r="AE395" s="2206">
        <f t="shared" si="294"/>
        <v>49500</v>
      </c>
      <c r="AF395" s="2206">
        <f t="shared" si="295"/>
        <v>1732500</v>
      </c>
      <c r="AG395" s="2206">
        <f t="shared" si="296"/>
        <v>1032500</v>
      </c>
      <c r="AH395" s="2206">
        <f t="shared" si="297"/>
        <v>0</v>
      </c>
      <c r="AI395" s="2207">
        <f t="shared" si="298"/>
        <v>700000</v>
      </c>
      <c r="AJ395" s="2246">
        <v>35</v>
      </c>
      <c r="AK395" s="2075">
        <v>29500</v>
      </c>
      <c r="AL395" s="2075"/>
      <c r="AM395" s="2075">
        <v>20000</v>
      </c>
      <c r="AN395" s="2206">
        <f t="shared" si="299"/>
        <v>49500</v>
      </c>
      <c r="AO395" s="2206">
        <f t="shared" si="300"/>
        <v>1732500</v>
      </c>
      <c r="AP395" s="2206">
        <f t="shared" si="301"/>
        <v>1032500</v>
      </c>
      <c r="AQ395" s="2206">
        <f t="shared" si="302"/>
        <v>0</v>
      </c>
      <c r="AR395" s="2206">
        <f t="shared" si="303"/>
        <v>700000</v>
      </c>
      <c r="AS395" s="2244">
        <v>35</v>
      </c>
      <c r="AT395" s="2075">
        <v>29500</v>
      </c>
      <c r="AU395" s="2075"/>
      <c r="AV395" s="2075">
        <v>20000</v>
      </c>
      <c r="AW395" s="2206">
        <f t="shared" si="304"/>
        <v>49500</v>
      </c>
      <c r="AX395" s="2206">
        <f t="shared" si="305"/>
        <v>1732500</v>
      </c>
      <c r="AY395" s="2206">
        <f t="shared" si="306"/>
        <v>1032500</v>
      </c>
      <c r="AZ395" s="2206">
        <f t="shared" si="307"/>
        <v>0</v>
      </c>
      <c r="BA395" s="2206">
        <f t="shared" si="308"/>
        <v>700000</v>
      </c>
      <c r="BB395" s="2244">
        <f t="shared" si="277"/>
        <v>0</v>
      </c>
      <c r="BC395" s="2207">
        <f t="shared" si="278"/>
        <v>0</v>
      </c>
      <c r="BD395" s="2244">
        <f t="shared" si="279"/>
        <v>0</v>
      </c>
      <c r="BE395" s="2207">
        <f t="shared" si="274"/>
        <v>0</v>
      </c>
      <c r="BF395" s="2246">
        <v>35</v>
      </c>
      <c r="BG395" s="2075">
        <v>29500</v>
      </c>
      <c r="BH395" s="2075">
        <v>0</v>
      </c>
      <c r="BI395" s="2075">
        <v>20000</v>
      </c>
      <c r="BJ395" s="2206">
        <f t="shared" si="309"/>
        <v>49500</v>
      </c>
      <c r="BK395" s="2206">
        <f t="shared" si="310"/>
        <v>1732500</v>
      </c>
      <c r="BL395" s="2206">
        <f t="shared" si="311"/>
        <v>1032500</v>
      </c>
      <c r="BM395" s="2206">
        <f t="shared" si="312"/>
        <v>0</v>
      </c>
      <c r="BN395" s="2206">
        <f t="shared" si="313"/>
        <v>700000</v>
      </c>
      <c r="BO395" s="2244">
        <v>35</v>
      </c>
      <c r="BP395" s="2075">
        <v>29500</v>
      </c>
      <c r="BQ395" s="2075">
        <v>0</v>
      </c>
      <c r="BR395" s="2075">
        <v>20000</v>
      </c>
      <c r="BS395" s="2206">
        <f t="shared" si="314"/>
        <v>49500</v>
      </c>
      <c r="BT395" s="2206">
        <f t="shared" si="315"/>
        <v>1732500</v>
      </c>
      <c r="BU395" s="2206">
        <f t="shared" si="316"/>
        <v>1032500</v>
      </c>
      <c r="BV395" s="2206">
        <f t="shared" si="317"/>
        <v>0</v>
      </c>
      <c r="BW395" s="2206">
        <f t="shared" si="318"/>
        <v>700000</v>
      </c>
      <c r="BX395" s="2244">
        <f t="shared" si="280"/>
        <v>0</v>
      </c>
      <c r="BY395" s="2207">
        <f t="shared" si="281"/>
        <v>0</v>
      </c>
      <c r="BZ395" s="2211">
        <f t="shared" si="282"/>
        <v>0</v>
      </c>
      <c r="CA395" s="2212">
        <f t="shared" si="283"/>
        <v>0</v>
      </c>
      <c r="CB395" s="2083"/>
      <c r="CC395" s="2083"/>
      <c r="CD395" s="2237"/>
      <c r="CF395" s="2200"/>
    </row>
    <row r="396" spans="1:94" s="1974" customFormat="1" ht="18" customHeight="1" outlineLevel="1">
      <c r="A396" s="2238" t="s">
        <v>3720</v>
      </c>
      <c r="B396" s="2238" t="b">
        <v>1</v>
      </c>
      <c r="C396" s="2201"/>
      <c r="D396" s="2236" t="s">
        <v>3718</v>
      </c>
      <c r="E396" s="2243" t="s">
        <v>3721</v>
      </c>
      <c r="F396" s="2204" t="s">
        <v>365</v>
      </c>
      <c r="G396" s="2244">
        <v>8.6</v>
      </c>
      <c r="H396" s="2240">
        <v>22650</v>
      </c>
      <c r="I396" s="2240"/>
      <c r="J396" s="2240"/>
      <c r="K396" s="2206">
        <f t="shared" si="284"/>
        <v>22650</v>
      </c>
      <c r="L396" s="2206">
        <f t="shared" si="285"/>
        <v>194790</v>
      </c>
      <c r="M396" s="2240">
        <f t="shared" si="286"/>
        <v>194790</v>
      </c>
      <c r="N396" s="2240">
        <f t="shared" si="287"/>
        <v>0</v>
      </c>
      <c r="O396" s="2240">
        <f t="shared" si="288"/>
        <v>0</v>
      </c>
      <c r="P396" s="2244">
        <v>8.6</v>
      </c>
      <c r="Q396" s="2206">
        <v>22650</v>
      </c>
      <c r="R396" s="2206"/>
      <c r="S396" s="2206"/>
      <c r="T396" s="2206">
        <f t="shared" si="289"/>
        <v>22650</v>
      </c>
      <c r="U396" s="2206">
        <f t="shared" si="290"/>
        <v>194790</v>
      </c>
      <c r="V396" s="2206">
        <f t="shared" si="291"/>
        <v>194790</v>
      </c>
      <c r="W396" s="2206">
        <f t="shared" si="292"/>
        <v>0</v>
      </c>
      <c r="X396" s="2206">
        <f t="shared" si="293"/>
        <v>0</v>
      </c>
      <c r="Y396" s="2245">
        <f t="shared" si="275"/>
        <v>0</v>
      </c>
      <c r="Z396" s="2207">
        <f t="shared" si="276"/>
        <v>0</v>
      </c>
      <c r="AA396" s="2245"/>
      <c r="AB396" s="2206"/>
      <c r="AC396" s="2206"/>
      <c r="AD396" s="2206"/>
      <c r="AE396" s="2206">
        <f t="shared" si="294"/>
        <v>0</v>
      </c>
      <c r="AF396" s="2206">
        <f t="shared" si="295"/>
        <v>0</v>
      </c>
      <c r="AG396" s="2206">
        <f t="shared" si="296"/>
        <v>0</v>
      </c>
      <c r="AH396" s="2206">
        <f t="shared" si="297"/>
        <v>0</v>
      </c>
      <c r="AI396" s="2207">
        <f t="shared" si="298"/>
        <v>0</v>
      </c>
      <c r="AJ396" s="2246">
        <v>8.6</v>
      </c>
      <c r="AK396" s="2075">
        <v>29500</v>
      </c>
      <c r="AL396" s="2075">
        <v>0</v>
      </c>
      <c r="AM396" s="2075">
        <v>20000</v>
      </c>
      <c r="AN396" s="2206">
        <f t="shared" si="299"/>
        <v>49500</v>
      </c>
      <c r="AO396" s="2206">
        <f t="shared" si="300"/>
        <v>425700</v>
      </c>
      <c r="AP396" s="2206">
        <f t="shared" si="301"/>
        <v>253700</v>
      </c>
      <c r="AQ396" s="2206">
        <f t="shared" si="302"/>
        <v>0</v>
      </c>
      <c r="AR396" s="2206">
        <f t="shared" si="303"/>
        <v>172000</v>
      </c>
      <c r="AS396" s="2245">
        <v>8.6</v>
      </c>
      <c r="AT396" s="2075">
        <v>29500</v>
      </c>
      <c r="AU396" s="2075">
        <v>0</v>
      </c>
      <c r="AV396" s="2075">
        <v>20000</v>
      </c>
      <c r="AW396" s="2206">
        <f t="shared" si="304"/>
        <v>49500</v>
      </c>
      <c r="AX396" s="2206">
        <f t="shared" si="305"/>
        <v>425700</v>
      </c>
      <c r="AY396" s="2240">
        <f t="shared" si="306"/>
        <v>253700</v>
      </c>
      <c r="AZ396" s="2240">
        <f t="shared" si="307"/>
        <v>0</v>
      </c>
      <c r="BA396" s="2240">
        <f t="shared" si="308"/>
        <v>172000</v>
      </c>
      <c r="BB396" s="2245">
        <f t="shared" si="277"/>
        <v>0</v>
      </c>
      <c r="BC396" s="2207">
        <f t="shared" si="278"/>
        <v>0</v>
      </c>
      <c r="BD396" s="2245">
        <f t="shared" si="279"/>
        <v>8.6</v>
      </c>
      <c r="BE396" s="2207">
        <f t="shared" si="274"/>
        <v>425700</v>
      </c>
      <c r="BF396" s="2246">
        <v>8.6</v>
      </c>
      <c r="BG396" s="2075">
        <v>29500</v>
      </c>
      <c r="BH396" s="2075">
        <v>0</v>
      </c>
      <c r="BI396" s="2075">
        <v>20000</v>
      </c>
      <c r="BJ396" s="2206">
        <f t="shared" si="309"/>
        <v>49500</v>
      </c>
      <c r="BK396" s="2206">
        <f t="shared" si="310"/>
        <v>425700</v>
      </c>
      <c r="BL396" s="2206">
        <f t="shared" si="311"/>
        <v>253700</v>
      </c>
      <c r="BM396" s="2206">
        <f t="shared" si="312"/>
        <v>0</v>
      </c>
      <c r="BN396" s="2206">
        <f t="shared" si="313"/>
        <v>172000</v>
      </c>
      <c r="BO396" s="2245">
        <v>8.6</v>
      </c>
      <c r="BP396" s="2075">
        <v>29500</v>
      </c>
      <c r="BQ396" s="2075">
        <v>0</v>
      </c>
      <c r="BR396" s="2075">
        <v>20000</v>
      </c>
      <c r="BS396" s="2206">
        <f t="shared" si="314"/>
        <v>49500</v>
      </c>
      <c r="BT396" s="2206">
        <f t="shared" si="315"/>
        <v>425700</v>
      </c>
      <c r="BU396" s="2206">
        <f t="shared" si="316"/>
        <v>253700</v>
      </c>
      <c r="BV396" s="2206">
        <f t="shared" si="317"/>
        <v>0</v>
      </c>
      <c r="BW396" s="2206">
        <f t="shared" si="318"/>
        <v>172000</v>
      </c>
      <c r="BX396" s="2245">
        <f t="shared" si="280"/>
        <v>0</v>
      </c>
      <c r="BY396" s="2207">
        <f t="shared" si="281"/>
        <v>0</v>
      </c>
      <c r="BZ396" s="2211">
        <f t="shared" si="282"/>
        <v>8.6</v>
      </c>
      <c r="CA396" s="2212">
        <f t="shared" si="283"/>
        <v>425700</v>
      </c>
      <c r="CB396" s="2083"/>
      <c r="CC396" s="2083"/>
      <c r="CD396" s="2237"/>
      <c r="CF396" s="2200"/>
      <c r="CJ396" s="1975"/>
      <c r="CK396" s="1975"/>
      <c r="CL396" s="1975"/>
      <c r="CM396" s="1975"/>
      <c r="CN396" s="1975"/>
      <c r="CO396" s="1975"/>
      <c r="CP396" s="1975"/>
    </row>
    <row r="397" spans="1:94" s="1974" customFormat="1" ht="18" customHeight="1" outlineLevel="1">
      <c r="A397" s="2235" t="s">
        <v>3722</v>
      </c>
      <c r="B397" s="2235" t="b">
        <v>1</v>
      </c>
      <c r="C397" s="2201"/>
      <c r="D397" s="2236" t="s">
        <v>3718</v>
      </c>
      <c r="E397" s="2243" t="s">
        <v>3723</v>
      </c>
      <c r="F397" s="2204" t="s">
        <v>365</v>
      </c>
      <c r="G397" s="2244">
        <v>599.5</v>
      </c>
      <c r="H397" s="2206">
        <v>25200</v>
      </c>
      <c r="I397" s="2206"/>
      <c r="J397" s="2206"/>
      <c r="K397" s="2206">
        <f t="shared" si="284"/>
        <v>25200</v>
      </c>
      <c r="L397" s="2206">
        <f t="shared" si="285"/>
        <v>15107400</v>
      </c>
      <c r="M397" s="2206">
        <f t="shared" si="286"/>
        <v>15107400</v>
      </c>
      <c r="N397" s="2206">
        <f t="shared" si="287"/>
        <v>0</v>
      </c>
      <c r="O397" s="2206">
        <f t="shared" si="288"/>
        <v>0</v>
      </c>
      <c r="P397" s="2244">
        <v>599.5</v>
      </c>
      <c r="Q397" s="2206">
        <v>25200</v>
      </c>
      <c r="R397" s="2206"/>
      <c r="S397" s="2206"/>
      <c r="T397" s="2206">
        <f t="shared" si="289"/>
        <v>25200</v>
      </c>
      <c r="U397" s="2206">
        <f t="shared" si="290"/>
        <v>15107400</v>
      </c>
      <c r="V397" s="2206">
        <f t="shared" si="291"/>
        <v>15107400</v>
      </c>
      <c r="W397" s="2206">
        <f t="shared" si="292"/>
        <v>0</v>
      </c>
      <c r="X397" s="2206">
        <f t="shared" si="293"/>
        <v>0</v>
      </c>
      <c r="Y397" s="2245">
        <f t="shared" si="275"/>
        <v>0</v>
      </c>
      <c r="Z397" s="2207">
        <f t="shared" si="276"/>
        <v>0</v>
      </c>
      <c r="AA397" s="2245">
        <v>640</v>
      </c>
      <c r="AB397" s="2206">
        <v>29000</v>
      </c>
      <c r="AC397" s="2206"/>
      <c r="AD397" s="2206">
        <v>25000</v>
      </c>
      <c r="AE397" s="2206">
        <f t="shared" si="294"/>
        <v>54000</v>
      </c>
      <c r="AF397" s="2206">
        <f t="shared" si="295"/>
        <v>34560000</v>
      </c>
      <c r="AG397" s="2206">
        <f t="shared" si="296"/>
        <v>18560000</v>
      </c>
      <c r="AH397" s="2206">
        <f t="shared" si="297"/>
        <v>0</v>
      </c>
      <c r="AI397" s="2207">
        <f t="shared" si="298"/>
        <v>16000000</v>
      </c>
      <c r="AJ397" s="2246">
        <v>599.5</v>
      </c>
      <c r="AK397" s="2075">
        <v>29000</v>
      </c>
      <c r="AL397" s="2075"/>
      <c r="AM397" s="2075">
        <v>25000</v>
      </c>
      <c r="AN397" s="2206">
        <f t="shared" si="299"/>
        <v>54000</v>
      </c>
      <c r="AO397" s="2206">
        <f t="shared" si="300"/>
        <v>32373000</v>
      </c>
      <c r="AP397" s="2206">
        <f t="shared" si="301"/>
        <v>17385500</v>
      </c>
      <c r="AQ397" s="2206">
        <f t="shared" si="302"/>
        <v>0</v>
      </c>
      <c r="AR397" s="2206">
        <f t="shared" si="303"/>
        <v>14987500</v>
      </c>
      <c r="AS397" s="2245">
        <v>599.5</v>
      </c>
      <c r="AT397" s="2075">
        <v>29000</v>
      </c>
      <c r="AU397" s="2075"/>
      <c r="AV397" s="2075">
        <v>25000</v>
      </c>
      <c r="AW397" s="2206">
        <f t="shared" si="304"/>
        <v>54000</v>
      </c>
      <c r="AX397" s="2206">
        <f t="shared" si="305"/>
        <v>32373000</v>
      </c>
      <c r="AY397" s="2206">
        <f t="shared" si="306"/>
        <v>17385500</v>
      </c>
      <c r="AZ397" s="2206">
        <f t="shared" si="307"/>
        <v>0</v>
      </c>
      <c r="BA397" s="2206">
        <f t="shared" si="308"/>
        <v>14987500</v>
      </c>
      <c r="BB397" s="2245">
        <f t="shared" si="277"/>
        <v>0</v>
      </c>
      <c r="BC397" s="2207">
        <f t="shared" si="278"/>
        <v>0</v>
      </c>
      <c r="BD397" s="2245">
        <f t="shared" si="279"/>
        <v>-40.5</v>
      </c>
      <c r="BE397" s="2207">
        <f t="shared" si="274"/>
        <v>-2187000</v>
      </c>
      <c r="BF397" s="2246">
        <v>599.5</v>
      </c>
      <c r="BG397" s="2075">
        <v>29000</v>
      </c>
      <c r="BH397" s="2075">
        <v>0</v>
      </c>
      <c r="BI397" s="2075">
        <v>25000</v>
      </c>
      <c r="BJ397" s="2206">
        <f t="shared" si="309"/>
        <v>54000</v>
      </c>
      <c r="BK397" s="2206">
        <f t="shared" si="310"/>
        <v>32373000</v>
      </c>
      <c r="BL397" s="2206">
        <f t="shared" si="311"/>
        <v>17385500</v>
      </c>
      <c r="BM397" s="2206">
        <f t="shared" si="312"/>
        <v>0</v>
      </c>
      <c r="BN397" s="2206">
        <f t="shared" si="313"/>
        <v>14987500</v>
      </c>
      <c r="BO397" s="2245">
        <v>599.5</v>
      </c>
      <c r="BP397" s="2075">
        <v>29000</v>
      </c>
      <c r="BQ397" s="2075">
        <v>0</v>
      </c>
      <c r="BR397" s="2075">
        <v>25000</v>
      </c>
      <c r="BS397" s="2206">
        <f t="shared" si="314"/>
        <v>54000</v>
      </c>
      <c r="BT397" s="2206">
        <f t="shared" si="315"/>
        <v>32373000</v>
      </c>
      <c r="BU397" s="2206">
        <f t="shared" si="316"/>
        <v>17385500</v>
      </c>
      <c r="BV397" s="2206">
        <f t="shared" si="317"/>
        <v>0</v>
      </c>
      <c r="BW397" s="2206">
        <f t="shared" si="318"/>
        <v>14987500</v>
      </c>
      <c r="BX397" s="2245">
        <f t="shared" si="280"/>
        <v>0</v>
      </c>
      <c r="BY397" s="2207">
        <f t="shared" si="281"/>
        <v>0</v>
      </c>
      <c r="BZ397" s="2211">
        <f t="shared" si="282"/>
        <v>-40.5</v>
      </c>
      <c r="CA397" s="2212">
        <f t="shared" si="283"/>
        <v>-2187000</v>
      </c>
      <c r="CB397" s="2083"/>
      <c r="CC397" s="2083"/>
      <c r="CD397" s="2237"/>
      <c r="CF397" s="2200"/>
    </row>
    <row r="398" spans="1:94" s="1974" customFormat="1" ht="18" customHeight="1" outlineLevel="1">
      <c r="A398" s="2235" t="s">
        <v>3724</v>
      </c>
      <c r="B398" s="2235" t="b">
        <v>1</v>
      </c>
      <c r="C398" s="2201"/>
      <c r="D398" s="2236" t="s">
        <v>3718</v>
      </c>
      <c r="E398" s="2243" t="s">
        <v>3725</v>
      </c>
      <c r="F398" s="2204" t="s">
        <v>365</v>
      </c>
      <c r="G398" s="2244">
        <v>300.3</v>
      </c>
      <c r="H398" s="2206">
        <v>27750</v>
      </c>
      <c r="I398" s="2206"/>
      <c r="J398" s="2206"/>
      <c r="K398" s="2206">
        <f t="shared" si="284"/>
        <v>27750</v>
      </c>
      <c r="L398" s="2206">
        <f t="shared" si="285"/>
        <v>8333325</v>
      </c>
      <c r="M398" s="2206">
        <f t="shared" si="286"/>
        <v>8333325</v>
      </c>
      <c r="N398" s="2206">
        <f t="shared" si="287"/>
        <v>0</v>
      </c>
      <c r="O398" s="2206">
        <f t="shared" si="288"/>
        <v>0</v>
      </c>
      <c r="P398" s="2244">
        <v>300.3</v>
      </c>
      <c r="Q398" s="2206">
        <v>27750</v>
      </c>
      <c r="R398" s="2206"/>
      <c r="S398" s="2206"/>
      <c r="T398" s="2206">
        <f t="shared" si="289"/>
        <v>27750</v>
      </c>
      <c r="U398" s="2206">
        <f t="shared" si="290"/>
        <v>8333325</v>
      </c>
      <c r="V398" s="2206">
        <f t="shared" si="291"/>
        <v>8333325</v>
      </c>
      <c r="W398" s="2206">
        <f t="shared" si="292"/>
        <v>0</v>
      </c>
      <c r="X398" s="2206">
        <f t="shared" si="293"/>
        <v>0</v>
      </c>
      <c r="Y398" s="2245">
        <f t="shared" si="275"/>
        <v>0</v>
      </c>
      <c r="Z398" s="2207">
        <f t="shared" si="276"/>
        <v>0</v>
      </c>
      <c r="AA398" s="2245">
        <v>325</v>
      </c>
      <c r="AB398" s="2206">
        <v>33500</v>
      </c>
      <c r="AC398" s="2206"/>
      <c r="AD398" s="2206">
        <v>30000</v>
      </c>
      <c r="AE398" s="2206">
        <f t="shared" si="294"/>
        <v>63500</v>
      </c>
      <c r="AF398" s="2206">
        <f t="shared" si="295"/>
        <v>20637500</v>
      </c>
      <c r="AG398" s="2206">
        <f t="shared" si="296"/>
        <v>10887500</v>
      </c>
      <c r="AH398" s="2206">
        <f t="shared" si="297"/>
        <v>0</v>
      </c>
      <c r="AI398" s="2207">
        <f t="shared" si="298"/>
        <v>9750000</v>
      </c>
      <c r="AJ398" s="2246">
        <v>300.3</v>
      </c>
      <c r="AK398" s="2075">
        <v>33500</v>
      </c>
      <c r="AL398" s="2075"/>
      <c r="AM398" s="2075">
        <v>30000</v>
      </c>
      <c r="AN398" s="2206">
        <f t="shared" si="299"/>
        <v>63500</v>
      </c>
      <c r="AO398" s="2206">
        <f t="shared" si="300"/>
        <v>19069050</v>
      </c>
      <c r="AP398" s="2206">
        <f t="shared" si="301"/>
        <v>10060050</v>
      </c>
      <c r="AQ398" s="2206">
        <f t="shared" si="302"/>
        <v>0</v>
      </c>
      <c r="AR398" s="2206">
        <f t="shared" si="303"/>
        <v>9009000</v>
      </c>
      <c r="AS398" s="2245">
        <v>300.3</v>
      </c>
      <c r="AT398" s="2075">
        <v>33500</v>
      </c>
      <c r="AU398" s="2075"/>
      <c r="AV398" s="2075">
        <v>30000</v>
      </c>
      <c r="AW398" s="2206">
        <f t="shared" si="304"/>
        <v>63500</v>
      </c>
      <c r="AX398" s="2206">
        <f t="shared" si="305"/>
        <v>19069050</v>
      </c>
      <c r="AY398" s="2206">
        <f t="shared" si="306"/>
        <v>10060050</v>
      </c>
      <c r="AZ398" s="2206">
        <f t="shared" si="307"/>
        <v>0</v>
      </c>
      <c r="BA398" s="2206">
        <f t="shared" si="308"/>
        <v>9009000</v>
      </c>
      <c r="BB398" s="2245">
        <f t="shared" si="277"/>
        <v>0</v>
      </c>
      <c r="BC398" s="2207">
        <f t="shared" si="278"/>
        <v>0</v>
      </c>
      <c r="BD398" s="2245">
        <f t="shared" si="279"/>
        <v>-24.699999999999989</v>
      </c>
      <c r="BE398" s="2207">
        <f t="shared" si="274"/>
        <v>-1568450</v>
      </c>
      <c r="BF398" s="2246">
        <v>300.3</v>
      </c>
      <c r="BG398" s="2075">
        <v>33500</v>
      </c>
      <c r="BH398" s="2075">
        <v>0</v>
      </c>
      <c r="BI398" s="2075">
        <v>30000</v>
      </c>
      <c r="BJ398" s="2206">
        <f t="shared" si="309"/>
        <v>63500</v>
      </c>
      <c r="BK398" s="2206">
        <f t="shared" si="310"/>
        <v>19069050</v>
      </c>
      <c r="BL398" s="2206">
        <f t="shared" si="311"/>
        <v>10060050</v>
      </c>
      <c r="BM398" s="2206">
        <f t="shared" si="312"/>
        <v>0</v>
      </c>
      <c r="BN398" s="2206">
        <f t="shared" si="313"/>
        <v>9009000</v>
      </c>
      <c r="BO398" s="2245">
        <v>300.3</v>
      </c>
      <c r="BP398" s="2075">
        <v>33500</v>
      </c>
      <c r="BQ398" s="2075">
        <v>0</v>
      </c>
      <c r="BR398" s="2075">
        <v>30000</v>
      </c>
      <c r="BS398" s="2206">
        <f t="shared" si="314"/>
        <v>63500</v>
      </c>
      <c r="BT398" s="2206">
        <f t="shared" si="315"/>
        <v>19069050</v>
      </c>
      <c r="BU398" s="2206">
        <f t="shared" si="316"/>
        <v>10060050</v>
      </c>
      <c r="BV398" s="2206">
        <f t="shared" si="317"/>
        <v>0</v>
      </c>
      <c r="BW398" s="2206">
        <f t="shared" si="318"/>
        <v>9009000</v>
      </c>
      <c r="BX398" s="2245">
        <f t="shared" si="280"/>
        <v>0</v>
      </c>
      <c r="BY398" s="2207">
        <f t="shared" si="281"/>
        <v>0</v>
      </c>
      <c r="BZ398" s="2211">
        <f t="shared" si="282"/>
        <v>-24.699999999999989</v>
      </c>
      <c r="CA398" s="2212">
        <f t="shared" si="283"/>
        <v>-1568450</v>
      </c>
      <c r="CB398" s="2083"/>
      <c r="CC398" s="2083"/>
      <c r="CD398" s="2237"/>
      <c r="CF398" s="2200"/>
    </row>
    <row r="399" spans="1:94" s="1974" customFormat="1" ht="18" customHeight="1" outlineLevel="1">
      <c r="A399" s="2235" t="s">
        <v>3726</v>
      </c>
      <c r="B399" s="2235" t="b">
        <v>1</v>
      </c>
      <c r="C399" s="2201"/>
      <c r="D399" s="2236" t="s">
        <v>3727</v>
      </c>
      <c r="E399" s="2243" t="s">
        <v>3728</v>
      </c>
      <c r="F399" s="2204" t="s">
        <v>449</v>
      </c>
      <c r="G399" s="2244">
        <v>0</v>
      </c>
      <c r="H399" s="2206">
        <v>26990</v>
      </c>
      <c r="I399" s="2206">
        <v>14520</v>
      </c>
      <c r="J399" s="2206"/>
      <c r="K399" s="2206">
        <f t="shared" si="284"/>
        <v>41510</v>
      </c>
      <c r="L399" s="2206">
        <f t="shared" si="285"/>
        <v>0</v>
      </c>
      <c r="M399" s="2206">
        <f t="shared" si="286"/>
        <v>0</v>
      </c>
      <c r="N399" s="2206">
        <f t="shared" si="287"/>
        <v>0</v>
      </c>
      <c r="O399" s="2206">
        <f t="shared" si="288"/>
        <v>0</v>
      </c>
      <c r="P399" s="2244">
        <v>0</v>
      </c>
      <c r="Q399" s="2206">
        <v>26990</v>
      </c>
      <c r="R399" s="2206">
        <v>14520</v>
      </c>
      <c r="S399" s="2206"/>
      <c r="T399" s="2206">
        <f t="shared" si="289"/>
        <v>41510</v>
      </c>
      <c r="U399" s="2206">
        <f t="shared" si="290"/>
        <v>0</v>
      </c>
      <c r="V399" s="2206">
        <f t="shared" si="291"/>
        <v>0</v>
      </c>
      <c r="W399" s="2206">
        <f t="shared" si="292"/>
        <v>0</v>
      </c>
      <c r="X399" s="2206">
        <f t="shared" si="293"/>
        <v>0</v>
      </c>
      <c r="Y399" s="2244">
        <f t="shared" si="275"/>
        <v>0</v>
      </c>
      <c r="Z399" s="2207">
        <f t="shared" si="276"/>
        <v>0</v>
      </c>
      <c r="AA399" s="2244">
        <v>26.2</v>
      </c>
      <c r="AB399" s="2206">
        <v>11000</v>
      </c>
      <c r="AC399" s="2206"/>
      <c r="AD399" s="2206">
        <v>10000</v>
      </c>
      <c r="AE399" s="2206">
        <f t="shared" si="294"/>
        <v>21000</v>
      </c>
      <c r="AF399" s="2206">
        <f t="shared" si="295"/>
        <v>550200</v>
      </c>
      <c r="AG399" s="2206">
        <f t="shared" si="296"/>
        <v>288200</v>
      </c>
      <c r="AH399" s="2206">
        <f t="shared" si="297"/>
        <v>0</v>
      </c>
      <c r="AI399" s="2207">
        <f t="shared" si="298"/>
        <v>262000</v>
      </c>
      <c r="AJ399" s="2246">
        <v>0</v>
      </c>
      <c r="AK399" s="2075">
        <v>11000</v>
      </c>
      <c r="AL399" s="2075"/>
      <c r="AM399" s="2075">
        <v>10000</v>
      </c>
      <c r="AN399" s="2206">
        <f t="shared" si="299"/>
        <v>21000</v>
      </c>
      <c r="AO399" s="2206">
        <f t="shared" si="300"/>
        <v>0</v>
      </c>
      <c r="AP399" s="2206">
        <f t="shared" si="301"/>
        <v>0</v>
      </c>
      <c r="AQ399" s="2206">
        <f t="shared" si="302"/>
        <v>0</v>
      </c>
      <c r="AR399" s="2206">
        <f t="shared" si="303"/>
        <v>0</v>
      </c>
      <c r="AS399" s="2244">
        <v>0</v>
      </c>
      <c r="AT399" s="2075">
        <v>11000</v>
      </c>
      <c r="AU399" s="2075"/>
      <c r="AV399" s="2075">
        <v>10000</v>
      </c>
      <c r="AW399" s="2206">
        <f t="shared" si="304"/>
        <v>21000</v>
      </c>
      <c r="AX399" s="2206">
        <f t="shared" si="305"/>
        <v>0</v>
      </c>
      <c r="AY399" s="2206">
        <f t="shared" si="306"/>
        <v>0</v>
      </c>
      <c r="AZ399" s="2206">
        <f t="shared" si="307"/>
        <v>0</v>
      </c>
      <c r="BA399" s="2206">
        <f t="shared" si="308"/>
        <v>0</v>
      </c>
      <c r="BB399" s="2244">
        <f t="shared" si="277"/>
        <v>0</v>
      </c>
      <c r="BC399" s="2207">
        <f t="shared" si="278"/>
        <v>0</v>
      </c>
      <c r="BD399" s="2244">
        <f t="shared" si="279"/>
        <v>-26.2</v>
      </c>
      <c r="BE399" s="2207">
        <f t="shared" si="274"/>
        <v>-550200</v>
      </c>
      <c r="BF399" s="2246">
        <v>0</v>
      </c>
      <c r="BG399" s="2075">
        <v>11000</v>
      </c>
      <c r="BH399" s="2075">
        <v>0</v>
      </c>
      <c r="BI399" s="2075">
        <v>10000</v>
      </c>
      <c r="BJ399" s="2206">
        <f t="shared" si="309"/>
        <v>21000</v>
      </c>
      <c r="BK399" s="2206">
        <f t="shared" si="310"/>
        <v>0</v>
      </c>
      <c r="BL399" s="2206">
        <f t="shared" si="311"/>
        <v>0</v>
      </c>
      <c r="BM399" s="2206">
        <f t="shared" si="312"/>
        <v>0</v>
      </c>
      <c r="BN399" s="2206">
        <f t="shared" si="313"/>
        <v>0</v>
      </c>
      <c r="BO399" s="2244">
        <v>0</v>
      </c>
      <c r="BP399" s="2075">
        <v>11000</v>
      </c>
      <c r="BQ399" s="2075">
        <v>0</v>
      </c>
      <c r="BR399" s="2075">
        <v>10000</v>
      </c>
      <c r="BS399" s="2206">
        <f t="shared" si="314"/>
        <v>21000</v>
      </c>
      <c r="BT399" s="2206">
        <f t="shared" si="315"/>
        <v>0</v>
      </c>
      <c r="BU399" s="2206">
        <f t="shared" si="316"/>
        <v>0</v>
      </c>
      <c r="BV399" s="2206">
        <f t="shared" si="317"/>
        <v>0</v>
      </c>
      <c r="BW399" s="2206">
        <f t="shared" si="318"/>
        <v>0</v>
      </c>
      <c r="BX399" s="2244">
        <f t="shared" si="280"/>
        <v>0</v>
      </c>
      <c r="BY399" s="2207">
        <f t="shared" si="281"/>
        <v>0</v>
      </c>
      <c r="BZ399" s="2211">
        <f t="shared" si="282"/>
        <v>-26.2</v>
      </c>
      <c r="CA399" s="2212">
        <f t="shared" si="283"/>
        <v>-550200</v>
      </c>
      <c r="CB399" s="2083"/>
      <c r="CC399" s="2083"/>
      <c r="CD399" s="2237"/>
      <c r="CF399" s="2200"/>
    </row>
    <row r="400" spans="1:94" s="1974" customFormat="1" ht="18" customHeight="1" outlineLevel="1">
      <c r="A400" s="2238" t="s">
        <v>3729</v>
      </c>
      <c r="B400" s="2238" t="b">
        <v>1</v>
      </c>
      <c r="C400" s="2201"/>
      <c r="D400" s="2236" t="s">
        <v>3727</v>
      </c>
      <c r="E400" s="2243" t="s">
        <v>3730</v>
      </c>
      <c r="F400" s="2204" t="s">
        <v>449</v>
      </c>
      <c r="G400" s="2244">
        <v>24.1</v>
      </c>
      <c r="H400" s="2240">
        <v>26990</v>
      </c>
      <c r="I400" s="2240">
        <v>14520</v>
      </c>
      <c r="J400" s="2240"/>
      <c r="K400" s="2206">
        <f t="shared" si="284"/>
        <v>41510</v>
      </c>
      <c r="L400" s="2206">
        <f t="shared" si="285"/>
        <v>1000391</v>
      </c>
      <c r="M400" s="2240">
        <f t="shared" si="286"/>
        <v>650459</v>
      </c>
      <c r="N400" s="2240">
        <f t="shared" si="287"/>
        <v>349932</v>
      </c>
      <c r="O400" s="2240">
        <f t="shared" si="288"/>
        <v>0</v>
      </c>
      <c r="P400" s="2244">
        <v>24.1</v>
      </c>
      <c r="Q400" s="2206">
        <v>26990</v>
      </c>
      <c r="R400" s="2206">
        <v>14520</v>
      </c>
      <c r="S400" s="2206"/>
      <c r="T400" s="2206">
        <f t="shared" si="289"/>
        <v>41510</v>
      </c>
      <c r="U400" s="2206">
        <f t="shared" si="290"/>
        <v>1000391</v>
      </c>
      <c r="V400" s="2206">
        <f t="shared" si="291"/>
        <v>650459</v>
      </c>
      <c r="W400" s="2206">
        <f t="shared" si="292"/>
        <v>349932</v>
      </c>
      <c r="X400" s="2206">
        <f t="shared" si="293"/>
        <v>0</v>
      </c>
      <c r="Y400" s="2245">
        <f t="shared" si="275"/>
        <v>0</v>
      </c>
      <c r="Z400" s="2207">
        <f t="shared" si="276"/>
        <v>0</v>
      </c>
      <c r="AA400" s="2245"/>
      <c r="AB400" s="2206"/>
      <c r="AC400" s="2206"/>
      <c r="AD400" s="2206"/>
      <c r="AE400" s="2206">
        <f t="shared" si="294"/>
        <v>0</v>
      </c>
      <c r="AF400" s="2206">
        <f t="shared" si="295"/>
        <v>0</v>
      </c>
      <c r="AG400" s="2206">
        <f t="shared" si="296"/>
        <v>0</v>
      </c>
      <c r="AH400" s="2206">
        <f t="shared" si="297"/>
        <v>0</v>
      </c>
      <c r="AI400" s="2207">
        <f t="shared" si="298"/>
        <v>0</v>
      </c>
      <c r="AJ400" s="2246">
        <v>24.1</v>
      </c>
      <c r="AK400" s="2075">
        <v>11000</v>
      </c>
      <c r="AL400" s="2075"/>
      <c r="AM400" s="2075">
        <v>10000</v>
      </c>
      <c r="AN400" s="2206">
        <f t="shared" si="299"/>
        <v>21000</v>
      </c>
      <c r="AO400" s="2206">
        <f t="shared" si="300"/>
        <v>506100</v>
      </c>
      <c r="AP400" s="2206">
        <f t="shared" si="301"/>
        <v>265100</v>
      </c>
      <c r="AQ400" s="2206">
        <f t="shared" si="302"/>
        <v>0</v>
      </c>
      <c r="AR400" s="2206">
        <f t="shared" si="303"/>
        <v>241000</v>
      </c>
      <c r="AS400" s="2245">
        <v>24.1</v>
      </c>
      <c r="AT400" s="2075">
        <v>11000</v>
      </c>
      <c r="AU400" s="2075"/>
      <c r="AV400" s="2075">
        <v>10000</v>
      </c>
      <c r="AW400" s="2206">
        <f t="shared" si="304"/>
        <v>21000</v>
      </c>
      <c r="AX400" s="2206">
        <f t="shared" si="305"/>
        <v>506100</v>
      </c>
      <c r="AY400" s="2240">
        <f t="shared" si="306"/>
        <v>265100</v>
      </c>
      <c r="AZ400" s="2240">
        <f t="shared" si="307"/>
        <v>0</v>
      </c>
      <c r="BA400" s="2240">
        <f t="shared" si="308"/>
        <v>241000</v>
      </c>
      <c r="BB400" s="2245">
        <f t="shared" si="277"/>
        <v>0</v>
      </c>
      <c r="BC400" s="2207">
        <f t="shared" si="278"/>
        <v>0</v>
      </c>
      <c r="BD400" s="2245">
        <f t="shared" si="279"/>
        <v>24.1</v>
      </c>
      <c r="BE400" s="2207">
        <f t="shared" si="274"/>
        <v>506100</v>
      </c>
      <c r="BF400" s="2246">
        <v>24.1</v>
      </c>
      <c r="BG400" s="2075">
        <v>11000</v>
      </c>
      <c r="BH400" s="2075">
        <v>0</v>
      </c>
      <c r="BI400" s="2075">
        <v>10000</v>
      </c>
      <c r="BJ400" s="2206">
        <f t="shared" si="309"/>
        <v>21000</v>
      </c>
      <c r="BK400" s="2206">
        <f t="shared" si="310"/>
        <v>506100</v>
      </c>
      <c r="BL400" s="2206">
        <f t="shared" si="311"/>
        <v>265100</v>
      </c>
      <c r="BM400" s="2206">
        <f t="shared" si="312"/>
        <v>0</v>
      </c>
      <c r="BN400" s="2206">
        <f t="shared" si="313"/>
        <v>241000</v>
      </c>
      <c r="BO400" s="2245">
        <v>24.1</v>
      </c>
      <c r="BP400" s="2075">
        <v>11000</v>
      </c>
      <c r="BQ400" s="2075">
        <v>0</v>
      </c>
      <c r="BR400" s="2075">
        <v>10000</v>
      </c>
      <c r="BS400" s="2206">
        <f t="shared" si="314"/>
        <v>21000</v>
      </c>
      <c r="BT400" s="2206">
        <f t="shared" si="315"/>
        <v>506100</v>
      </c>
      <c r="BU400" s="2206">
        <f t="shared" si="316"/>
        <v>265100</v>
      </c>
      <c r="BV400" s="2206">
        <f t="shared" si="317"/>
        <v>0</v>
      </c>
      <c r="BW400" s="2206">
        <f t="shared" si="318"/>
        <v>241000</v>
      </c>
      <c r="BX400" s="2245">
        <f t="shared" si="280"/>
        <v>0</v>
      </c>
      <c r="BY400" s="2207">
        <f t="shared" si="281"/>
        <v>0</v>
      </c>
      <c r="BZ400" s="2211">
        <f t="shared" si="282"/>
        <v>24.1</v>
      </c>
      <c r="CA400" s="2212">
        <f t="shared" si="283"/>
        <v>506100</v>
      </c>
      <c r="CB400" s="2083"/>
      <c r="CC400" s="2083"/>
      <c r="CD400" s="2237"/>
      <c r="CF400" s="2200"/>
      <c r="CJ400" s="1975"/>
      <c r="CK400" s="1975"/>
      <c r="CL400" s="1975"/>
      <c r="CM400" s="1975"/>
      <c r="CN400" s="1975"/>
      <c r="CO400" s="1975"/>
      <c r="CP400" s="1975"/>
    </row>
    <row r="401" spans="1:94" s="1974" customFormat="1" ht="18" customHeight="1" outlineLevel="1">
      <c r="A401" s="2238" t="s">
        <v>3731</v>
      </c>
      <c r="B401" s="2238" t="b">
        <v>1</v>
      </c>
      <c r="C401" s="2201"/>
      <c r="D401" s="2236" t="s">
        <v>3727</v>
      </c>
      <c r="E401" s="2243" t="s">
        <v>3732</v>
      </c>
      <c r="F401" s="2204" t="s">
        <v>449</v>
      </c>
      <c r="G401" s="2244">
        <v>24.1</v>
      </c>
      <c r="H401" s="2240">
        <v>26990</v>
      </c>
      <c r="I401" s="2240">
        <v>14520</v>
      </c>
      <c r="J401" s="2240"/>
      <c r="K401" s="2206">
        <f t="shared" si="284"/>
        <v>41510</v>
      </c>
      <c r="L401" s="2206">
        <f t="shared" si="285"/>
        <v>1000391</v>
      </c>
      <c r="M401" s="2240">
        <f t="shared" si="286"/>
        <v>650459</v>
      </c>
      <c r="N401" s="2240">
        <f t="shared" si="287"/>
        <v>349932</v>
      </c>
      <c r="O401" s="2240">
        <f t="shared" si="288"/>
        <v>0</v>
      </c>
      <c r="P401" s="2244">
        <v>24.1</v>
      </c>
      <c r="Q401" s="2206">
        <v>26990</v>
      </c>
      <c r="R401" s="2206">
        <v>14520</v>
      </c>
      <c r="S401" s="2206"/>
      <c r="T401" s="2206">
        <f t="shared" si="289"/>
        <v>41510</v>
      </c>
      <c r="U401" s="2206">
        <f t="shared" si="290"/>
        <v>1000391</v>
      </c>
      <c r="V401" s="2206">
        <f t="shared" si="291"/>
        <v>650459</v>
      </c>
      <c r="W401" s="2206">
        <f t="shared" si="292"/>
        <v>349932</v>
      </c>
      <c r="X401" s="2206">
        <f t="shared" si="293"/>
        <v>0</v>
      </c>
      <c r="Y401" s="2245">
        <f t="shared" si="275"/>
        <v>0</v>
      </c>
      <c r="Z401" s="2207">
        <f t="shared" si="276"/>
        <v>0</v>
      </c>
      <c r="AA401" s="2245"/>
      <c r="AB401" s="2206"/>
      <c r="AC401" s="2206"/>
      <c r="AD401" s="2206"/>
      <c r="AE401" s="2206">
        <f t="shared" si="294"/>
        <v>0</v>
      </c>
      <c r="AF401" s="2206">
        <f t="shared" si="295"/>
        <v>0</v>
      </c>
      <c r="AG401" s="2206">
        <f t="shared" si="296"/>
        <v>0</v>
      </c>
      <c r="AH401" s="2206">
        <f t="shared" si="297"/>
        <v>0</v>
      </c>
      <c r="AI401" s="2207">
        <f t="shared" si="298"/>
        <v>0</v>
      </c>
      <c r="AJ401" s="2246">
        <v>24.1</v>
      </c>
      <c r="AK401" s="2075">
        <v>11000</v>
      </c>
      <c r="AL401" s="2075"/>
      <c r="AM401" s="2075">
        <v>10000</v>
      </c>
      <c r="AN401" s="2206">
        <f t="shared" si="299"/>
        <v>21000</v>
      </c>
      <c r="AO401" s="2206">
        <f t="shared" si="300"/>
        <v>506100</v>
      </c>
      <c r="AP401" s="2206">
        <f t="shared" si="301"/>
        <v>265100</v>
      </c>
      <c r="AQ401" s="2206">
        <f t="shared" si="302"/>
        <v>0</v>
      </c>
      <c r="AR401" s="2206">
        <f t="shared" si="303"/>
        <v>241000</v>
      </c>
      <c r="AS401" s="2245">
        <v>24.1</v>
      </c>
      <c r="AT401" s="2075">
        <v>11000</v>
      </c>
      <c r="AU401" s="2075"/>
      <c r="AV401" s="2075">
        <v>10000</v>
      </c>
      <c r="AW401" s="2206">
        <f t="shared" si="304"/>
        <v>21000</v>
      </c>
      <c r="AX401" s="2206">
        <f t="shared" si="305"/>
        <v>506100</v>
      </c>
      <c r="AY401" s="2240">
        <f t="shared" si="306"/>
        <v>265100</v>
      </c>
      <c r="AZ401" s="2240">
        <f t="shared" si="307"/>
        <v>0</v>
      </c>
      <c r="BA401" s="2240">
        <f t="shared" si="308"/>
        <v>241000</v>
      </c>
      <c r="BB401" s="2245">
        <f t="shared" si="277"/>
        <v>0</v>
      </c>
      <c r="BC401" s="2207">
        <f t="shared" si="278"/>
        <v>0</v>
      </c>
      <c r="BD401" s="2245">
        <f t="shared" si="279"/>
        <v>24.1</v>
      </c>
      <c r="BE401" s="2207">
        <f t="shared" si="274"/>
        <v>506100</v>
      </c>
      <c r="BF401" s="2246">
        <v>24.1</v>
      </c>
      <c r="BG401" s="2075">
        <v>11000</v>
      </c>
      <c r="BH401" s="2075">
        <v>0</v>
      </c>
      <c r="BI401" s="2075">
        <v>10000</v>
      </c>
      <c r="BJ401" s="2206">
        <f t="shared" si="309"/>
        <v>21000</v>
      </c>
      <c r="BK401" s="2206">
        <f t="shared" si="310"/>
        <v>506100</v>
      </c>
      <c r="BL401" s="2206">
        <f t="shared" si="311"/>
        <v>265100</v>
      </c>
      <c r="BM401" s="2206">
        <f t="shared" si="312"/>
        <v>0</v>
      </c>
      <c r="BN401" s="2206">
        <f t="shared" si="313"/>
        <v>241000</v>
      </c>
      <c r="BO401" s="2245">
        <v>24.1</v>
      </c>
      <c r="BP401" s="2075">
        <v>11000</v>
      </c>
      <c r="BQ401" s="2075">
        <v>0</v>
      </c>
      <c r="BR401" s="2075">
        <v>10000</v>
      </c>
      <c r="BS401" s="2206">
        <f t="shared" si="314"/>
        <v>21000</v>
      </c>
      <c r="BT401" s="2206">
        <f t="shared" si="315"/>
        <v>506100</v>
      </c>
      <c r="BU401" s="2206">
        <f t="shared" si="316"/>
        <v>265100</v>
      </c>
      <c r="BV401" s="2206">
        <f t="shared" si="317"/>
        <v>0</v>
      </c>
      <c r="BW401" s="2206">
        <f t="shared" si="318"/>
        <v>241000</v>
      </c>
      <c r="BX401" s="2245">
        <f t="shared" si="280"/>
        <v>0</v>
      </c>
      <c r="BY401" s="2207">
        <f t="shared" si="281"/>
        <v>0</v>
      </c>
      <c r="BZ401" s="2211">
        <f t="shared" si="282"/>
        <v>24.1</v>
      </c>
      <c r="CA401" s="2212">
        <f t="shared" si="283"/>
        <v>506100</v>
      </c>
      <c r="CB401" s="2083"/>
      <c r="CC401" s="2083"/>
      <c r="CD401" s="2237"/>
      <c r="CF401" s="2200"/>
      <c r="CJ401" s="1975"/>
      <c r="CK401" s="1975"/>
      <c r="CL401" s="1975"/>
      <c r="CM401" s="1975"/>
      <c r="CN401" s="1975"/>
      <c r="CO401" s="1975"/>
      <c r="CP401" s="1975"/>
    </row>
    <row r="402" spans="1:94" s="1974" customFormat="1" ht="18" customHeight="1" outlineLevel="1">
      <c r="A402" s="2235" t="s">
        <v>3733</v>
      </c>
      <c r="B402" s="2235" t="b">
        <v>1</v>
      </c>
      <c r="C402" s="2201"/>
      <c r="D402" s="2236" t="s">
        <v>3727</v>
      </c>
      <c r="E402" s="2243" t="s">
        <v>3734</v>
      </c>
      <c r="F402" s="2204" t="s">
        <v>449</v>
      </c>
      <c r="G402" s="2244">
        <v>24.8</v>
      </c>
      <c r="H402" s="2206">
        <v>26990</v>
      </c>
      <c r="I402" s="2206">
        <v>14520</v>
      </c>
      <c r="J402" s="2206"/>
      <c r="K402" s="2206">
        <f t="shared" si="284"/>
        <v>41510</v>
      </c>
      <c r="L402" s="2206">
        <f t="shared" si="285"/>
        <v>1029448</v>
      </c>
      <c r="M402" s="2206">
        <f t="shared" si="286"/>
        <v>669352</v>
      </c>
      <c r="N402" s="2206">
        <f t="shared" si="287"/>
        <v>360096</v>
      </c>
      <c r="O402" s="2206">
        <f t="shared" si="288"/>
        <v>0</v>
      </c>
      <c r="P402" s="2244">
        <v>24.8</v>
      </c>
      <c r="Q402" s="2206">
        <v>26990</v>
      </c>
      <c r="R402" s="2206">
        <v>14520</v>
      </c>
      <c r="S402" s="2206"/>
      <c r="T402" s="2206">
        <f t="shared" si="289"/>
        <v>41510</v>
      </c>
      <c r="U402" s="2206">
        <f t="shared" si="290"/>
        <v>1029448</v>
      </c>
      <c r="V402" s="2206">
        <f t="shared" si="291"/>
        <v>669352</v>
      </c>
      <c r="W402" s="2206">
        <f t="shared" si="292"/>
        <v>360096</v>
      </c>
      <c r="X402" s="2206">
        <f t="shared" si="293"/>
        <v>0</v>
      </c>
      <c r="Y402" s="2245">
        <f t="shared" si="275"/>
        <v>0</v>
      </c>
      <c r="Z402" s="2207">
        <f t="shared" si="276"/>
        <v>0</v>
      </c>
      <c r="AA402" s="2245">
        <v>24.8</v>
      </c>
      <c r="AB402" s="2206">
        <v>13000</v>
      </c>
      <c r="AC402" s="2206"/>
      <c r="AD402" s="2206">
        <v>10000</v>
      </c>
      <c r="AE402" s="2206">
        <f t="shared" si="294"/>
        <v>23000</v>
      </c>
      <c r="AF402" s="2206">
        <f t="shared" si="295"/>
        <v>570400</v>
      </c>
      <c r="AG402" s="2206">
        <f t="shared" si="296"/>
        <v>322400</v>
      </c>
      <c r="AH402" s="2206">
        <f t="shared" si="297"/>
        <v>0</v>
      </c>
      <c r="AI402" s="2207">
        <f t="shared" si="298"/>
        <v>248000</v>
      </c>
      <c r="AJ402" s="2246">
        <v>24.8</v>
      </c>
      <c r="AK402" s="2075">
        <v>13000</v>
      </c>
      <c r="AL402" s="2075"/>
      <c r="AM402" s="2075">
        <v>10000</v>
      </c>
      <c r="AN402" s="2206">
        <f t="shared" si="299"/>
        <v>23000</v>
      </c>
      <c r="AO402" s="2206">
        <f t="shared" si="300"/>
        <v>570400</v>
      </c>
      <c r="AP402" s="2206">
        <f t="shared" si="301"/>
        <v>322400</v>
      </c>
      <c r="AQ402" s="2206">
        <f t="shared" si="302"/>
        <v>0</v>
      </c>
      <c r="AR402" s="2206">
        <f t="shared" si="303"/>
        <v>248000</v>
      </c>
      <c r="AS402" s="2245">
        <v>24.8</v>
      </c>
      <c r="AT402" s="2075">
        <v>13000</v>
      </c>
      <c r="AU402" s="2075"/>
      <c r="AV402" s="2075">
        <v>10000</v>
      </c>
      <c r="AW402" s="2206">
        <f t="shared" si="304"/>
        <v>23000</v>
      </c>
      <c r="AX402" s="2206">
        <f t="shared" si="305"/>
        <v>570400</v>
      </c>
      <c r="AY402" s="2206">
        <f t="shared" si="306"/>
        <v>322400</v>
      </c>
      <c r="AZ402" s="2206">
        <f t="shared" si="307"/>
        <v>0</v>
      </c>
      <c r="BA402" s="2206">
        <f t="shared" si="308"/>
        <v>248000</v>
      </c>
      <c r="BB402" s="2245">
        <f t="shared" si="277"/>
        <v>0</v>
      </c>
      <c r="BC402" s="2207">
        <f t="shared" si="278"/>
        <v>0</v>
      </c>
      <c r="BD402" s="2245">
        <f t="shared" si="279"/>
        <v>0</v>
      </c>
      <c r="BE402" s="2207">
        <f t="shared" si="274"/>
        <v>0</v>
      </c>
      <c r="BF402" s="2246">
        <v>24.8</v>
      </c>
      <c r="BG402" s="2075">
        <v>13000</v>
      </c>
      <c r="BH402" s="2075">
        <v>0</v>
      </c>
      <c r="BI402" s="2075">
        <v>10000</v>
      </c>
      <c r="BJ402" s="2206">
        <f t="shared" si="309"/>
        <v>23000</v>
      </c>
      <c r="BK402" s="2206">
        <f t="shared" si="310"/>
        <v>570400</v>
      </c>
      <c r="BL402" s="2206">
        <f t="shared" si="311"/>
        <v>322400</v>
      </c>
      <c r="BM402" s="2206">
        <f t="shared" si="312"/>
        <v>0</v>
      </c>
      <c r="BN402" s="2206">
        <f t="shared" si="313"/>
        <v>248000</v>
      </c>
      <c r="BO402" s="2245">
        <v>24.8</v>
      </c>
      <c r="BP402" s="2075">
        <v>13000</v>
      </c>
      <c r="BQ402" s="2075">
        <v>0</v>
      </c>
      <c r="BR402" s="2075">
        <v>10000</v>
      </c>
      <c r="BS402" s="2206">
        <f t="shared" si="314"/>
        <v>23000</v>
      </c>
      <c r="BT402" s="2206">
        <f t="shared" si="315"/>
        <v>570400</v>
      </c>
      <c r="BU402" s="2206">
        <f t="shared" si="316"/>
        <v>322400</v>
      </c>
      <c r="BV402" s="2206">
        <f t="shared" si="317"/>
        <v>0</v>
      </c>
      <c r="BW402" s="2206">
        <f t="shared" si="318"/>
        <v>248000</v>
      </c>
      <c r="BX402" s="2245">
        <f t="shared" si="280"/>
        <v>0</v>
      </c>
      <c r="BY402" s="2207">
        <f t="shared" si="281"/>
        <v>0</v>
      </c>
      <c r="BZ402" s="2211">
        <f t="shared" si="282"/>
        <v>0</v>
      </c>
      <c r="CA402" s="2212">
        <f t="shared" si="283"/>
        <v>0</v>
      </c>
      <c r="CB402" s="2083"/>
      <c r="CC402" s="2083"/>
      <c r="CD402" s="2237"/>
      <c r="CF402" s="2200"/>
    </row>
    <row r="403" spans="1:94" s="1974" customFormat="1" ht="18" customHeight="1" outlineLevel="1">
      <c r="A403" s="2235" t="s">
        <v>3735</v>
      </c>
      <c r="B403" s="2235" t="b">
        <v>1</v>
      </c>
      <c r="C403" s="2201"/>
      <c r="D403" s="2236" t="s">
        <v>3727</v>
      </c>
      <c r="E403" s="2243" t="s">
        <v>3736</v>
      </c>
      <c r="F403" s="2204" t="s">
        <v>449</v>
      </c>
      <c r="G403" s="2244">
        <v>48.2</v>
      </c>
      <c r="H403" s="2206">
        <v>26990</v>
      </c>
      <c r="I403" s="2206">
        <v>14520</v>
      </c>
      <c r="J403" s="2206"/>
      <c r="K403" s="2206">
        <f t="shared" si="284"/>
        <v>41510</v>
      </c>
      <c r="L403" s="2206">
        <f t="shared" si="285"/>
        <v>2000782</v>
      </c>
      <c r="M403" s="2206">
        <f t="shared" si="286"/>
        <v>1300918</v>
      </c>
      <c r="N403" s="2206">
        <f t="shared" si="287"/>
        <v>699864</v>
      </c>
      <c r="O403" s="2206">
        <f t="shared" si="288"/>
        <v>0</v>
      </c>
      <c r="P403" s="2244">
        <v>48.2</v>
      </c>
      <c r="Q403" s="2206">
        <v>26990</v>
      </c>
      <c r="R403" s="2206">
        <v>14520</v>
      </c>
      <c r="S403" s="2206"/>
      <c r="T403" s="2206">
        <f t="shared" si="289"/>
        <v>41510</v>
      </c>
      <c r="U403" s="2206">
        <f t="shared" si="290"/>
        <v>2000782</v>
      </c>
      <c r="V403" s="2206">
        <f t="shared" si="291"/>
        <v>1300918</v>
      </c>
      <c r="W403" s="2206">
        <f t="shared" si="292"/>
        <v>699864</v>
      </c>
      <c r="X403" s="2206">
        <f t="shared" si="293"/>
        <v>0</v>
      </c>
      <c r="Y403" s="2245">
        <f t="shared" si="275"/>
        <v>0</v>
      </c>
      <c r="Z403" s="2207">
        <f t="shared" si="276"/>
        <v>0</v>
      </c>
      <c r="AA403" s="2245">
        <v>52.4</v>
      </c>
      <c r="AB403" s="2206">
        <v>15000</v>
      </c>
      <c r="AC403" s="2206"/>
      <c r="AD403" s="2206">
        <v>10000</v>
      </c>
      <c r="AE403" s="2206">
        <f t="shared" si="294"/>
        <v>25000</v>
      </c>
      <c r="AF403" s="2206">
        <f t="shared" si="295"/>
        <v>1310000</v>
      </c>
      <c r="AG403" s="2206">
        <f t="shared" si="296"/>
        <v>786000</v>
      </c>
      <c r="AH403" s="2206">
        <f t="shared" si="297"/>
        <v>0</v>
      </c>
      <c r="AI403" s="2207">
        <f t="shared" si="298"/>
        <v>524000</v>
      </c>
      <c r="AJ403" s="2246">
        <v>48.2</v>
      </c>
      <c r="AK403" s="2075">
        <v>15000</v>
      </c>
      <c r="AL403" s="2075"/>
      <c r="AM403" s="2075">
        <v>10000</v>
      </c>
      <c r="AN403" s="2206">
        <f t="shared" si="299"/>
        <v>25000</v>
      </c>
      <c r="AO403" s="2206">
        <f t="shared" si="300"/>
        <v>1205000</v>
      </c>
      <c r="AP403" s="2206">
        <f t="shared" si="301"/>
        <v>723000</v>
      </c>
      <c r="AQ403" s="2206">
        <f t="shared" si="302"/>
        <v>0</v>
      </c>
      <c r="AR403" s="2206">
        <f t="shared" si="303"/>
        <v>482000</v>
      </c>
      <c r="AS403" s="2245">
        <v>48.2</v>
      </c>
      <c r="AT403" s="2075">
        <v>15000</v>
      </c>
      <c r="AU403" s="2075"/>
      <c r="AV403" s="2075">
        <v>10000</v>
      </c>
      <c r="AW403" s="2206">
        <f t="shared" si="304"/>
        <v>25000</v>
      </c>
      <c r="AX403" s="2206">
        <f t="shared" si="305"/>
        <v>1205000</v>
      </c>
      <c r="AY403" s="2206">
        <f t="shared" si="306"/>
        <v>723000</v>
      </c>
      <c r="AZ403" s="2206">
        <f t="shared" si="307"/>
        <v>0</v>
      </c>
      <c r="BA403" s="2206">
        <f t="shared" si="308"/>
        <v>482000</v>
      </c>
      <c r="BB403" s="2245">
        <f t="shared" si="277"/>
        <v>0</v>
      </c>
      <c r="BC403" s="2207">
        <f t="shared" si="278"/>
        <v>0</v>
      </c>
      <c r="BD403" s="2245">
        <f t="shared" si="279"/>
        <v>-4.1999999999999957</v>
      </c>
      <c r="BE403" s="2207">
        <f t="shared" si="274"/>
        <v>-105000</v>
      </c>
      <c r="BF403" s="2246">
        <v>48.2</v>
      </c>
      <c r="BG403" s="2075">
        <v>15000</v>
      </c>
      <c r="BH403" s="2075">
        <v>0</v>
      </c>
      <c r="BI403" s="2075">
        <v>10000</v>
      </c>
      <c r="BJ403" s="2206">
        <f t="shared" si="309"/>
        <v>25000</v>
      </c>
      <c r="BK403" s="2206">
        <f t="shared" si="310"/>
        <v>1205000</v>
      </c>
      <c r="BL403" s="2206">
        <f t="shared" si="311"/>
        <v>723000</v>
      </c>
      <c r="BM403" s="2206">
        <f t="shared" si="312"/>
        <v>0</v>
      </c>
      <c r="BN403" s="2206">
        <f t="shared" si="313"/>
        <v>482000</v>
      </c>
      <c r="BO403" s="2245">
        <v>48.2</v>
      </c>
      <c r="BP403" s="2075">
        <v>15000</v>
      </c>
      <c r="BQ403" s="2075">
        <v>0</v>
      </c>
      <c r="BR403" s="2075">
        <v>10000</v>
      </c>
      <c r="BS403" s="2206">
        <f t="shared" si="314"/>
        <v>25000</v>
      </c>
      <c r="BT403" s="2206">
        <f t="shared" si="315"/>
        <v>1205000</v>
      </c>
      <c r="BU403" s="2206">
        <f t="shared" si="316"/>
        <v>723000</v>
      </c>
      <c r="BV403" s="2206">
        <f t="shared" si="317"/>
        <v>0</v>
      </c>
      <c r="BW403" s="2206">
        <f t="shared" si="318"/>
        <v>482000</v>
      </c>
      <c r="BX403" s="2245">
        <f t="shared" si="280"/>
        <v>0</v>
      </c>
      <c r="BY403" s="2207">
        <f t="shared" si="281"/>
        <v>0</v>
      </c>
      <c r="BZ403" s="2211">
        <f t="shared" si="282"/>
        <v>-4.1999999999999957</v>
      </c>
      <c r="CA403" s="2212">
        <f t="shared" si="283"/>
        <v>-105000</v>
      </c>
      <c r="CB403" s="2083"/>
      <c r="CC403" s="2083"/>
      <c r="CD403" s="2237"/>
      <c r="CF403" s="2200"/>
    </row>
    <row r="404" spans="1:94" s="1974" customFormat="1" ht="18" customHeight="1" outlineLevel="1">
      <c r="A404" s="2238" t="s">
        <v>3737</v>
      </c>
      <c r="B404" s="2238" t="b">
        <v>1</v>
      </c>
      <c r="C404" s="2201"/>
      <c r="D404" s="2236" t="s">
        <v>3727</v>
      </c>
      <c r="E404" s="2243" t="s">
        <v>3738</v>
      </c>
      <c r="F404" s="2204" t="s">
        <v>449</v>
      </c>
      <c r="G404" s="2244">
        <v>76</v>
      </c>
      <c r="H404" s="2240">
        <v>26990</v>
      </c>
      <c r="I404" s="2240">
        <v>14520</v>
      </c>
      <c r="J404" s="2240"/>
      <c r="K404" s="2206">
        <f t="shared" si="284"/>
        <v>41510</v>
      </c>
      <c r="L404" s="2206">
        <f t="shared" si="285"/>
        <v>3154760</v>
      </c>
      <c r="M404" s="2240">
        <f t="shared" si="286"/>
        <v>2051240</v>
      </c>
      <c r="N404" s="2240">
        <f t="shared" si="287"/>
        <v>1103520</v>
      </c>
      <c r="O404" s="2240">
        <f t="shared" si="288"/>
        <v>0</v>
      </c>
      <c r="P404" s="2244">
        <v>76</v>
      </c>
      <c r="Q404" s="2206">
        <v>26990</v>
      </c>
      <c r="R404" s="2206">
        <v>14520</v>
      </c>
      <c r="S404" s="2206"/>
      <c r="T404" s="2206">
        <f t="shared" si="289"/>
        <v>41510</v>
      </c>
      <c r="U404" s="2206">
        <f t="shared" si="290"/>
        <v>3154760</v>
      </c>
      <c r="V404" s="2206">
        <f t="shared" si="291"/>
        <v>2051240</v>
      </c>
      <c r="W404" s="2206">
        <f t="shared" si="292"/>
        <v>1103520</v>
      </c>
      <c r="X404" s="2206">
        <f t="shared" si="293"/>
        <v>0</v>
      </c>
      <c r="Y404" s="2244">
        <f t="shared" si="275"/>
        <v>0</v>
      </c>
      <c r="Z404" s="2207">
        <f t="shared" si="276"/>
        <v>0</v>
      </c>
      <c r="AA404" s="2244"/>
      <c r="AB404" s="2206"/>
      <c r="AC404" s="2206"/>
      <c r="AD404" s="2206"/>
      <c r="AE404" s="2206">
        <f t="shared" si="294"/>
        <v>0</v>
      </c>
      <c r="AF404" s="2206">
        <f t="shared" si="295"/>
        <v>0</v>
      </c>
      <c r="AG404" s="2206">
        <f t="shared" si="296"/>
        <v>0</v>
      </c>
      <c r="AH404" s="2206">
        <f t="shared" si="297"/>
        <v>0</v>
      </c>
      <c r="AI404" s="2207">
        <f t="shared" si="298"/>
        <v>0</v>
      </c>
      <c r="AJ404" s="2246">
        <v>76</v>
      </c>
      <c r="AK404" s="2075">
        <v>11000</v>
      </c>
      <c r="AL404" s="2075"/>
      <c r="AM404" s="2075">
        <v>10000</v>
      </c>
      <c r="AN404" s="2206">
        <f t="shared" si="299"/>
        <v>21000</v>
      </c>
      <c r="AO404" s="2206">
        <f t="shared" si="300"/>
        <v>1596000</v>
      </c>
      <c r="AP404" s="2206">
        <f t="shared" si="301"/>
        <v>836000</v>
      </c>
      <c r="AQ404" s="2206">
        <f t="shared" si="302"/>
        <v>0</v>
      </c>
      <c r="AR404" s="2206">
        <f t="shared" si="303"/>
        <v>760000</v>
      </c>
      <c r="AS404" s="2244">
        <v>76</v>
      </c>
      <c r="AT404" s="2075">
        <v>11000</v>
      </c>
      <c r="AU404" s="2075"/>
      <c r="AV404" s="2075">
        <v>10000</v>
      </c>
      <c r="AW404" s="2206">
        <f t="shared" si="304"/>
        <v>21000</v>
      </c>
      <c r="AX404" s="2206">
        <f t="shared" si="305"/>
        <v>1596000</v>
      </c>
      <c r="AY404" s="2240">
        <f t="shared" si="306"/>
        <v>836000</v>
      </c>
      <c r="AZ404" s="2240">
        <f t="shared" si="307"/>
        <v>0</v>
      </c>
      <c r="BA404" s="2240">
        <f t="shared" si="308"/>
        <v>760000</v>
      </c>
      <c r="BB404" s="2244">
        <f t="shared" si="277"/>
        <v>0</v>
      </c>
      <c r="BC404" s="2207">
        <f t="shared" si="278"/>
        <v>0</v>
      </c>
      <c r="BD404" s="2244">
        <f t="shared" si="279"/>
        <v>76</v>
      </c>
      <c r="BE404" s="2207">
        <f t="shared" si="274"/>
        <v>1596000</v>
      </c>
      <c r="BF404" s="2246">
        <v>76</v>
      </c>
      <c r="BG404" s="2075">
        <v>11000</v>
      </c>
      <c r="BH404" s="2075">
        <v>0</v>
      </c>
      <c r="BI404" s="2075">
        <v>10000</v>
      </c>
      <c r="BJ404" s="2206">
        <f t="shared" si="309"/>
        <v>21000</v>
      </c>
      <c r="BK404" s="2206">
        <f t="shared" si="310"/>
        <v>1596000</v>
      </c>
      <c r="BL404" s="2206">
        <f t="shared" si="311"/>
        <v>836000</v>
      </c>
      <c r="BM404" s="2206">
        <f t="shared" si="312"/>
        <v>0</v>
      </c>
      <c r="BN404" s="2206">
        <f t="shared" si="313"/>
        <v>760000</v>
      </c>
      <c r="BO404" s="2244">
        <v>76</v>
      </c>
      <c r="BP404" s="2075">
        <v>11000</v>
      </c>
      <c r="BQ404" s="2075">
        <v>0</v>
      </c>
      <c r="BR404" s="2075">
        <v>10000</v>
      </c>
      <c r="BS404" s="2206">
        <f t="shared" si="314"/>
        <v>21000</v>
      </c>
      <c r="BT404" s="2206">
        <f t="shared" si="315"/>
        <v>1596000</v>
      </c>
      <c r="BU404" s="2206">
        <f t="shared" si="316"/>
        <v>836000</v>
      </c>
      <c r="BV404" s="2206">
        <f t="shared" si="317"/>
        <v>0</v>
      </c>
      <c r="BW404" s="2206">
        <f t="shared" si="318"/>
        <v>760000</v>
      </c>
      <c r="BX404" s="2244">
        <f t="shared" si="280"/>
        <v>0</v>
      </c>
      <c r="BY404" s="2207">
        <f t="shared" si="281"/>
        <v>0</v>
      </c>
      <c r="BZ404" s="2211">
        <f t="shared" si="282"/>
        <v>76</v>
      </c>
      <c r="CA404" s="2212">
        <f t="shared" si="283"/>
        <v>1596000</v>
      </c>
      <c r="CB404" s="2083"/>
      <c r="CC404" s="2083"/>
      <c r="CD404" s="2237"/>
      <c r="CF404" s="2200"/>
      <c r="CJ404" s="1975"/>
      <c r="CK404" s="1975"/>
      <c r="CL404" s="1975"/>
      <c r="CM404" s="1975"/>
      <c r="CN404" s="1975"/>
      <c r="CO404" s="1975"/>
      <c r="CP404" s="1975"/>
    </row>
    <row r="405" spans="1:94" s="1974" customFormat="1" ht="18" customHeight="1" outlineLevel="1">
      <c r="A405" s="2238" t="s">
        <v>3739</v>
      </c>
      <c r="B405" s="2238" t="b">
        <v>1</v>
      </c>
      <c r="C405" s="2201"/>
      <c r="D405" s="2236" t="s">
        <v>3727</v>
      </c>
      <c r="E405" s="2243" t="s">
        <v>3740</v>
      </c>
      <c r="F405" s="2204" t="s">
        <v>449</v>
      </c>
      <c r="G405" s="2244">
        <v>38</v>
      </c>
      <c r="H405" s="2240">
        <v>26990</v>
      </c>
      <c r="I405" s="2240">
        <v>14520</v>
      </c>
      <c r="J405" s="2240"/>
      <c r="K405" s="2206">
        <f t="shared" si="284"/>
        <v>41510</v>
      </c>
      <c r="L405" s="2206">
        <f t="shared" si="285"/>
        <v>1577380</v>
      </c>
      <c r="M405" s="2240">
        <f t="shared" si="286"/>
        <v>1025620</v>
      </c>
      <c r="N405" s="2240">
        <f t="shared" si="287"/>
        <v>551760</v>
      </c>
      <c r="O405" s="2240">
        <f t="shared" si="288"/>
        <v>0</v>
      </c>
      <c r="P405" s="2244">
        <v>38</v>
      </c>
      <c r="Q405" s="2206">
        <v>26990</v>
      </c>
      <c r="R405" s="2206">
        <v>14520</v>
      </c>
      <c r="S405" s="2206"/>
      <c r="T405" s="2206">
        <f t="shared" si="289"/>
        <v>41510</v>
      </c>
      <c r="U405" s="2206">
        <f t="shared" si="290"/>
        <v>1577380</v>
      </c>
      <c r="V405" s="2206">
        <f t="shared" si="291"/>
        <v>1025620</v>
      </c>
      <c r="W405" s="2206">
        <f t="shared" si="292"/>
        <v>551760</v>
      </c>
      <c r="X405" s="2206">
        <f t="shared" si="293"/>
        <v>0</v>
      </c>
      <c r="Y405" s="2244">
        <f t="shared" si="275"/>
        <v>0</v>
      </c>
      <c r="Z405" s="2207">
        <f t="shared" si="276"/>
        <v>0</v>
      </c>
      <c r="AA405" s="2244"/>
      <c r="AB405" s="2206"/>
      <c r="AC405" s="2206"/>
      <c r="AD405" s="2206"/>
      <c r="AE405" s="2206">
        <f t="shared" si="294"/>
        <v>0</v>
      </c>
      <c r="AF405" s="2206">
        <f t="shared" si="295"/>
        <v>0</v>
      </c>
      <c r="AG405" s="2206">
        <f t="shared" si="296"/>
        <v>0</v>
      </c>
      <c r="AH405" s="2206">
        <f t="shared" si="297"/>
        <v>0</v>
      </c>
      <c r="AI405" s="2207">
        <f t="shared" si="298"/>
        <v>0</v>
      </c>
      <c r="AJ405" s="2246">
        <v>38</v>
      </c>
      <c r="AK405" s="2075">
        <v>11000</v>
      </c>
      <c r="AL405" s="2075"/>
      <c r="AM405" s="2075">
        <v>10000</v>
      </c>
      <c r="AN405" s="2206">
        <f t="shared" si="299"/>
        <v>21000</v>
      </c>
      <c r="AO405" s="2206">
        <f t="shared" si="300"/>
        <v>798000</v>
      </c>
      <c r="AP405" s="2206">
        <f t="shared" si="301"/>
        <v>418000</v>
      </c>
      <c r="AQ405" s="2206">
        <f t="shared" si="302"/>
        <v>0</v>
      </c>
      <c r="AR405" s="2206">
        <f t="shared" si="303"/>
        <v>380000</v>
      </c>
      <c r="AS405" s="2244">
        <v>38</v>
      </c>
      <c r="AT405" s="2075">
        <v>11000</v>
      </c>
      <c r="AU405" s="2075"/>
      <c r="AV405" s="2075">
        <v>10000</v>
      </c>
      <c r="AW405" s="2206">
        <f t="shared" si="304"/>
        <v>21000</v>
      </c>
      <c r="AX405" s="2206">
        <f t="shared" si="305"/>
        <v>798000</v>
      </c>
      <c r="AY405" s="2240">
        <f t="shared" si="306"/>
        <v>418000</v>
      </c>
      <c r="AZ405" s="2240">
        <f t="shared" si="307"/>
        <v>0</v>
      </c>
      <c r="BA405" s="2240">
        <f t="shared" si="308"/>
        <v>380000</v>
      </c>
      <c r="BB405" s="2244">
        <f t="shared" si="277"/>
        <v>0</v>
      </c>
      <c r="BC405" s="2207">
        <f t="shared" si="278"/>
        <v>0</v>
      </c>
      <c r="BD405" s="2244">
        <f t="shared" si="279"/>
        <v>38</v>
      </c>
      <c r="BE405" s="2207">
        <f t="shared" si="274"/>
        <v>798000</v>
      </c>
      <c r="BF405" s="2246">
        <v>38</v>
      </c>
      <c r="BG405" s="2075">
        <v>11000</v>
      </c>
      <c r="BH405" s="2075">
        <v>0</v>
      </c>
      <c r="BI405" s="2075">
        <v>10000</v>
      </c>
      <c r="BJ405" s="2206">
        <f t="shared" si="309"/>
        <v>21000</v>
      </c>
      <c r="BK405" s="2206">
        <f t="shared" si="310"/>
        <v>798000</v>
      </c>
      <c r="BL405" s="2206">
        <f t="shared" si="311"/>
        <v>418000</v>
      </c>
      <c r="BM405" s="2206">
        <f t="shared" si="312"/>
        <v>0</v>
      </c>
      <c r="BN405" s="2206">
        <f t="shared" si="313"/>
        <v>380000</v>
      </c>
      <c r="BO405" s="2244">
        <v>38</v>
      </c>
      <c r="BP405" s="2075">
        <v>11000</v>
      </c>
      <c r="BQ405" s="2075">
        <v>0</v>
      </c>
      <c r="BR405" s="2075">
        <v>10000</v>
      </c>
      <c r="BS405" s="2206">
        <f t="shared" si="314"/>
        <v>21000</v>
      </c>
      <c r="BT405" s="2206">
        <f t="shared" si="315"/>
        <v>798000</v>
      </c>
      <c r="BU405" s="2206">
        <f t="shared" si="316"/>
        <v>418000</v>
      </c>
      <c r="BV405" s="2206">
        <f t="shared" si="317"/>
        <v>0</v>
      </c>
      <c r="BW405" s="2206">
        <f t="shared" si="318"/>
        <v>380000</v>
      </c>
      <c r="BX405" s="2244">
        <f t="shared" si="280"/>
        <v>0</v>
      </c>
      <c r="BY405" s="2207">
        <f t="shared" si="281"/>
        <v>0</v>
      </c>
      <c r="BZ405" s="2211">
        <f t="shared" si="282"/>
        <v>38</v>
      </c>
      <c r="CA405" s="2212">
        <f t="shared" si="283"/>
        <v>798000</v>
      </c>
      <c r="CB405" s="2083"/>
      <c r="CC405" s="2083"/>
      <c r="CD405" s="2237"/>
      <c r="CF405" s="2200"/>
      <c r="CJ405" s="1975"/>
      <c r="CK405" s="1975"/>
      <c r="CL405" s="1975"/>
      <c r="CM405" s="1975"/>
      <c r="CN405" s="1975"/>
      <c r="CO405" s="1975"/>
      <c r="CP405" s="1975"/>
    </row>
    <row r="406" spans="1:94" s="1974" customFormat="1" ht="18" customHeight="1" outlineLevel="1">
      <c r="A406" s="2238" t="s">
        <v>3741</v>
      </c>
      <c r="B406" s="2238" t="b">
        <v>1</v>
      </c>
      <c r="C406" s="2201"/>
      <c r="D406" s="2236" t="s">
        <v>3727</v>
      </c>
      <c r="E406" s="2243" t="s">
        <v>3742</v>
      </c>
      <c r="F406" s="2204" t="s">
        <v>449</v>
      </c>
      <c r="G406" s="2244">
        <v>141</v>
      </c>
      <c r="H406" s="2240">
        <v>26990</v>
      </c>
      <c r="I406" s="2240">
        <v>14520</v>
      </c>
      <c r="J406" s="2240"/>
      <c r="K406" s="2206">
        <f t="shared" si="284"/>
        <v>41510</v>
      </c>
      <c r="L406" s="2206">
        <f t="shared" si="285"/>
        <v>5852910</v>
      </c>
      <c r="M406" s="2240">
        <f t="shared" si="286"/>
        <v>3805590</v>
      </c>
      <c r="N406" s="2240">
        <f t="shared" si="287"/>
        <v>2047320</v>
      </c>
      <c r="O406" s="2240">
        <f t="shared" si="288"/>
        <v>0</v>
      </c>
      <c r="P406" s="2244">
        <v>141</v>
      </c>
      <c r="Q406" s="2206">
        <v>26990</v>
      </c>
      <c r="R406" s="2206">
        <v>14520</v>
      </c>
      <c r="S406" s="2206"/>
      <c r="T406" s="2206">
        <f t="shared" si="289"/>
        <v>41510</v>
      </c>
      <c r="U406" s="2206">
        <f t="shared" si="290"/>
        <v>5852910</v>
      </c>
      <c r="V406" s="2206">
        <f t="shared" si="291"/>
        <v>3805590</v>
      </c>
      <c r="W406" s="2206">
        <f t="shared" si="292"/>
        <v>2047320</v>
      </c>
      <c r="X406" s="2206">
        <f t="shared" si="293"/>
        <v>0</v>
      </c>
      <c r="Y406" s="2244">
        <f t="shared" si="275"/>
        <v>0</v>
      </c>
      <c r="Z406" s="2207">
        <f t="shared" si="276"/>
        <v>0</v>
      </c>
      <c r="AA406" s="2244"/>
      <c r="AB406" s="2206"/>
      <c r="AC406" s="2206"/>
      <c r="AD406" s="2206"/>
      <c r="AE406" s="2206">
        <f t="shared" si="294"/>
        <v>0</v>
      </c>
      <c r="AF406" s="2206">
        <f t="shared" si="295"/>
        <v>0</v>
      </c>
      <c r="AG406" s="2206">
        <f t="shared" si="296"/>
        <v>0</v>
      </c>
      <c r="AH406" s="2206">
        <f t="shared" si="297"/>
        <v>0</v>
      </c>
      <c r="AI406" s="2207">
        <f t="shared" si="298"/>
        <v>0</v>
      </c>
      <c r="AJ406" s="2246">
        <v>141</v>
      </c>
      <c r="AK406" s="2075">
        <v>11000</v>
      </c>
      <c r="AL406" s="2075"/>
      <c r="AM406" s="2075">
        <v>10000</v>
      </c>
      <c r="AN406" s="2206">
        <f t="shared" si="299"/>
        <v>21000</v>
      </c>
      <c r="AO406" s="2206">
        <f t="shared" si="300"/>
        <v>2961000</v>
      </c>
      <c r="AP406" s="2206">
        <f t="shared" si="301"/>
        <v>1551000</v>
      </c>
      <c r="AQ406" s="2206">
        <f t="shared" si="302"/>
        <v>0</v>
      </c>
      <c r="AR406" s="2206">
        <f t="shared" si="303"/>
        <v>1410000</v>
      </c>
      <c r="AS406" s="2244">
        <v>141</v>
      </c>
      <c r="AT406" s="2075">
        <v>11000</v>
      </c>
      <c r="AU406" s="2075"/>
      <c r="AV406" s="2075">
        <v>10000</v>
      </c>
      <c r="AW406" s="2206">
        <f t="shared" si="304"/>
        <v>21000</v>
      </c>
      <c r="AX406" s="2206">
        <f t="shared" si="305"/>
        <v>2961000</v>
      </c>
      <c r="AY406" s="2240">
        <f t="shared" si="306"/>
        <v>1551000</v>
      </c>
      <c r="AZ406" s="2240">
        <f t="shared" si="307"/>
        <v>0</v>
      </c>
      <c r="BA406" s="2240">
        <f t="shared" si="308"/>
        <v>1410000</v>
      </c>
      <c r="BB406" s="2244">
        <f t="shared" si="277"/>
        <v>0</v>
      </c>
      <c r="BC406" s="2207">
        <f t="shared" si="278"/>
        <v>0</v>
      </c>
      <c r="BD406" s="2244">
        <f t="shared" si="279"/>
        <v>141</v>
      </c>
      <c r="BE406" s="2207">
        <f t="shared" si="274"/>
        <v>2961000</v>
      </c>
      <c r="BF406" s="2246">
        <v>141</v>
      </c>
      <c r="BG406" s="2075">
        <v>11000</v>
      </c>
      <c r="BH406" s="2075">
        <v>0</v>
      </c>
      <c r="BI406" s="2075">
        <v>10000</v>
      </c>
      <c r="BJ406" s="2206">
        <f t="shared" si="309"/>
        <v>21000</v>
      </c>
      <c r="BK406" s="2206">
        <f t="shared" si="310"/>
        <v>2961000</v>
      </c>
      <c r="BL406" s="2206">
        <f t="shared" si="311"/>
        <v>1551000</v>
      </c>
      <c r="BM406" s="2206">
        <f t="shared" si="312"/>
        <v>0</v>
      </c>
      <c r="BN406" s="2206">
        <f t="shared" si="313"/>
        <v>1410000</v>
      </c>
      <c r="BO406" s="2244">
        <v>141</v>
      </c>
      <c r="BP406" s="2075">
        <v>11000</v>
      </c>
      <c r="BQ406" s="2075">
        <v>0</v>
      </c>
      <c r="BR406" s="2075">
        <v>10000</v>
      </c>
      <c r="BS406" s="2206">
        <f t="shared" si="314"/>
        <v>21000</v>
      </c>
      <c r="BT406" s="2206">
        <f t="shared" si="315"/>
        <v>2961000</v>
      </c>
      <c r="BU406" s="2206">
        <f t="shared" si="316"/>
        <v>1551000</v>
      </c>
      <c r="BV406" s="2206">
        <f t="shared" si="317"/>
        <v>0</v>
      </c>
      <c r="BW406" s="2206">
        <f t="shared" si="318"/>
        <v>1410000</v>
      </c>
      <c r="BX406" s="2244">
        <f t="shared" si="280"/>
        <v>0</v>
      </c>
      <c r="BY406" s="2207">
        <f t="shared" si="281"/>
        <v>0</v>
      </c>
      <c r="BZ406" s="2211">
        <f t="shared" si="282"/>
        <v>141</v>
      </c>
      <c r="CA406" s="2212">
        <f t="shared" si="283"/>
        <v>2961000</v>
      </c>
      <c r="CB406" s="2083"/>
      <c r="CC406" s="2083"/>
      <c r="CD406" s="2237"/>
      <c r="CF406" s="2200"/>
      <c r="CJ406" s="1975"/>
      <c r="CK406" s="1975"/>
      <c r="CL406" s="1975"/>
      <c r="CM406" s="1975"/>
      <c r="CN406" s="1975"/>
      <c r="CO406" s="1975"/>
      <c r="CP406" s="1975"/>
    </row>
    <row r="407" spans="1:94" s="1974" customFormat="1" ht="18" customHeight="1" outlineLevel="1">
      <c r="A407" s="2238" t="s">
        <v>3743</v>
      </c>
      <c r="B407" s="2238" t="b">
        <v>1</v>
      </c>
      <c r="C407" s="2201"/>
      <c r="D407" s="2236" t="s">
        <v>3727</v>
      </c>
      <c r="E407" s="2243" t="s">
        <v>3744</v>
      </c>
      <c r="F407" s="2204" t="s">
        <v>449</v>
      </c>
      <c r="G407" s="2244">
        <v>13.7</v>
      </c>
      <c r="H407" s="2240">
        <v>26990</v>
      </c>
      <c r="I407" s="2240">
        <v>14520</v>
      </c>
      <c r="J407" s="2240"/>
      <c r="K407" s="2206">
        <f t="shared" si="284"/>
        <v>41510</v>
      </c>
      <c r="L407" s="2206">
        <f t="shared" si="285"/>
        <v>568687</v>
      </c>
      <c r="M407" s="2240">
        <f t="shared" si="286"/>
        <v>369763</v>
      </c>
      <c r="N407" s="2240">
        <f t="shared" si="287"/>
        <v>198924</v>
      </c>
      <c r="O407" s="2240">
        <f t="shared" si="288"/>
        <v>0</v>
      </c>
      <c r="P407" s="2244">
        <v>13.7</v>
      </c>
      <c r="Q407" s="2206">
        <v>26990</v>
      </c>
      <c r="R407" s="2206">
        <v>14520</v>
      </c>
      <c r="S407" s="2206"/>
      <c r="T407" s="2206">
        <f t="shared" si="289"/>
        <v>41510</v>
      </c>
      <c r="U407" s="2206">
        <f t="shared" si="290"/>
        <v>568687</v>
      </c>
      <c r="V407" s="2206">
        <f t="shared" si="291"/>
        <v>369763</v>
      </c>
      <c r="W407" s="2206">
        <f t="shared" si="292"/>
        <v>198924</v>
      </c>
      <c r="X407" s="2206">
        <f t="shared" si="293"/>
        <v>0</v>
      </c>
      <c r="Y407" s="2245">
        <f t="shared" si="275"/>
        <v>0</v>
      </c>
      <c r="Z407" s="2207">
        <f t="shared" si="276"/>
        <v>0</v>
      </c>
      <c r="AA407" s="2245"/>
      <c r="AB407" s="2206"/>
      <c r="AC407" s="2206"/>
      <c r="AD407" s="2206"/>
      <c r="AE407" s="2206">
        <f t="shared" si="294"/>
        <v>0</v>
      </c>
      <c r="AF407" s="2206">
        <f t="shared" si="295"/>
        <v>0</v>
      </c>
      <c r="AG407" s="2206">
        <f t="shared" si="296"/>
        <v>0</v>
      </c>
      <c r="AH407" s="2206">
        <f t="shared" si="297"/>
        <v>0</v>
      </c>
      <c r="AI407" s="2207">
        <f t="shared" si="298"/>
        <v>0</v>
      </c>
      <c r="AJ407" s="2246">
        <v>13.7</v>
      </c>
      <c r="AK407" s="2075">
        <v>11000</v>
      </c>
      <c r="AL407" s="2075"/>
      <c r="AM407" s="2075">
        <v>10000</v>
      </c>
      <c r="AN407" s="2206">
        <f t="shared" si="299"/>
        <v>21000</v>
      </c>
      <c r="AO407" s="2206">
        <f t="shared" si="300"/>
        <v>287700</v>
      </c>
      <c r="AP407" s="2206">
        <f t="shared" si="301"/>
        <v>150700</v>
      </c>
      <c r="AQ407" s="2206">
        <f t="shared" si="302"/>
        <v>0</v>
      </c>
      <c r="AR407" s="2206">
        <f t="shared" si="303"/>
        <v>137000</v>
      </c>
      <c r="AS407" s="2245">
        <v>13.7</v>
      </c>
      <c r="AT407" s="2075">
        <v>11000</v>
      </c>
      <c r="AU407" s="2075"/>
      <c r="AV407" s="2075">
        <v>10000</v>
      </c>
      <c r="AW407" s="2206">
        <f t="shared" si="304"/>
        <v>21000</v>
      </c>
      <c r="AX407" s="2206">
        <f t="shared" si="305"/>
        <v>287700</v>
      </c>
      <c r="AY407" s="2240">
        <f t="shared" si="306"/>
        <v>150700</v>
      </c>
      <c r="AZ407" s="2240">
        <f t="shared" si="307"/>
        <v>0</v>
      </c>
      <c r="BA407" s="2240">
        <f t="shared" si="308"/>
        <v>137000</v>
      </c>
      <c r="BB407" s="2245">
        <f t="shared" si="277"/>
        <v>0</v>
      </c>
      <c r="BC407" s="2207">
        <f t="shared" si="278"/>
        <v>0</v>
      </c>
      <c r="BD407" s="2245">
        <f t="shared" si="279"/>
        <v>13.7</v>
      </c>
      <c r="BE407" s="2207">
        <f t="shared" si="274"/>
        <v>287700</v>
      </c>
      <c r="BF407" s="2246">
        <v>13.7</v>
      </c>
      <c r="BG407" s="2075">
        <v>11000</v>
      </c>
      <c r="BH407" s="2075">
        <v>0</v>
      </c>
      <c r="BI407" s="2075">
        <v>10000</v>
      </c>
      <c r="BJ407" s="2206">
        <f t="shared" si="309"/>
        <v>21000</v>
      </c>
      <c r="BK407" s="2206">
        <f t="shared" si="310"/>
        <v>287700</v>
      </c>
      <c r="BL407" s="2206">
        <f t="shared" si="311"/>
        <v>150700</v>
      </c>
      <c r="BM407" s="2206">
        <f t="shared" si="312"/>
        <v>0</v>
      </c>
      <c r="BN407" s="2206">
        <f t="shared" si="313"/>
        <v>137000</v>
      </c>
      <c r="BO407" s="2245">
        <v>13.7</v>
      </c>
      <c r="BP407" s="2075">
        <v>11000</v>
      </c>
      <c r="BQ407" s="2075">
        <v>0</v>
      </c>
      <c r="BR407" s="2075">
        <v>10000</v>
      </c>
      <c r="BS407" s="2206">
        <f t="shared" si="314"/>
        <v>21000</v>
      </c>
      <c r="BT407" s="2206">
        <f t="shared" si="315"/>
        <v>287700</v>
      </c>
      <c r="BU407" s="2206">
        <f t="shared" si="316"/>
        <v>150700</v>
      </c>
      <c r="BV407" s="2206">
        <f t="shared" si="317"/>
        <v>0</v>
      </c>
      <c r="BW407" s="2206">
        <f t="shared" si="318"/>
        <v>137000</v>
      </c>
      <c r="BX407" s="2245">
        <f t="shared" si="280"/>
        <v>0</v>
      </c>
      <c r="BY407" s="2207">
        <f t="shared" si="281"/>
        <v>0</v>
      </c>
      <c r="BZ407" s="2211">
        <f t="shared" si="282"/>
        <v>13.7</v>
      </c>
      <c r="CA407" s="2212">
        <f t="shared" si="283"/>
        <v>287700</v>
      </c>
      <c r="CB407" s="2083"/>
      <c r="CC407" s="2083"/>
      <c r="CD407" s="2237"/>
      <c r="CF407" s="2200"/>
      <c r="CJ407" s="1975"/>
      <c r="CK407" s="1975"/>
      <c r="CL407" s="1975"/>
      <c r="CM407" s="1975"/>
      <c r="CN407" s="1975"/>
      <c r="CO407" s="1975"/>
      <c r="CP407" s="1975"/>
    </row>
    <row r="408" spans="1:94" s="1974" customFormat="1" ht="18" customHeight="1" outlineLevel="1">
      <c r="A408" s="2235" t="s">
        <v>3745</v>
      </c>
      <c r="B408" s="2235" t="b">
        <v>1</v>
      </c>
      <c r="C408" s="2201"/>
      <c r="D408" s="2236" t="s">
        <v>3727</v>
      </c>
      <c r="E408" s="2243" t="s">
        <v>3746</v>
      </c>
      <c r="F408" s="2204" t="s">
        <v>449</v>
      </c>
      <c r="G408" s="2244">
        <v>0</v>
      </c>
      <c r="H408" s="2206">
        <v>26990</v>
      </c>
      <c r="I408" s="2206">
        <v>14520</v>
      </c>
      <c r="J408" s="2206"/>
      <c r="K408" s="2206">
        <f t="shared" si="284"/>
        <v>41510</v>
      </c>
      <c r="L408" s="2206">
        <f t="shared" si="285"/>
        <v>0</v>
      </c>
      <c r="M408" s="2206">
        <f t="shared" si="286"/>
        <v>0</v>
      </c>
      <c r="N408" s="2206">
        <f t="shared" si="287"/>
        <v>0</v>
      </c>
      <c r="O408" s="2206">
        <f t="shared" si="288"/>
        <v>0</v>
      </c>
      <c r="P408" s="2244">
        <v>0</v>
      </c>
      <c r="Q408" s="2206">
        <v>26990</v>
      </c>
      <c r="R408" s="2206">
        <v>14520</v>
      </c>
      <c r="S408" s="2206"/>
      <c r="T408" s="2206">
        <f t="shared" si="289"/>
        <v>41510</v>
      </c>
      <c r="U408" s="2206">
        <f t="shared" si="290"/>
        <v>0</v>
      </c>
      <c r="V408" s="2206">
        <f t="shared" si="291"/>
        <v>0</v>
      </c>
      <c r="W408" s="2206">
        <f t="shared" si="292"/>
        <v>0</v>
      </c>
      <c r="X408" s="2206">
        <f t="shared" si="293"/>
        <v>0</v>
      </c>
      <c r="Y408" s="2244">
        <f t="shared" si="275"/>
        <v>0</v>
      </c>
      <c r="Z408" s="2207">
        <f t="shared" si="276"/>
        <v>0</v>
      </c>
      <c r="AA408" s="2244">
        <v>15</v>
      </c>
      <c r="AB408" s="2206">
        <v>15000</v>
      </c>
      <c r="AC408" s="2206"/>
      <c r="AD408" s="2206">
        <v>10000</v>
      </c>
      <c r="AE408" s="2206">
        <f t="shared" si="294"/>
        <v>25000</v>
      </c>
      <c r="AF408" s="2206">
        <f t="shared" si="295"/>
        <v>375000</v>
      </c>
      <c r="AG408" s="2206">
        <f t="shared" si="296"/>
        <v>225000</v>
      </c>
      <c r="AH408" s="2206">
        <f t="shared" si="297"/>
        <v>0</v>
      </c>
      <c r="AI408" s="2207">
        <f t="shared" si="298"/>
        <v>150000</v>
      </c>
      <c r="AJ408" s="2246">
        <v>0</v>
      </c>
      <c r="AK408" s="2075">
        <v>15000</v>
      </c>
      <c r="AL408" s="2075"/>
      <c r="AM408" s="2075">
        <v>10000</v>
      </c>
      <c r="AN408" s="2206">
        <f t="shared" si="299"/>
        <v>25000</v>
      </c>
      <c r="AO408" s="2206">
        <f t="shared" si="300"/>
        <v>0</v>
      </c>
      <c r="AP408" s="2206">
        <f t="shared" si="301"/>
        <v>0</v>
      </c>
      <c r="AQ408" s="2206">
        <f t="shared" si="302"/>
        <v>0</v>
      </c>
      <c r="AR408" s="2206">
        <f t="shared" si="303"/>
        <v>0</v>
      </c>
      <c r="AS408" s="2244">
        <v>0</v>
      </c>
      <c r="AT408" s="2075">
        <v>15000</v>
      </c>
      <c r="AU408" s="2075"/>
      <c r="AV408" s="2075">
        <v>10000</v>
      </c>
      <c r="AW408" s="2206">
        <f t="shared" si="304"/>
        <v>25000</v>
      </c>
      <c r="AX408" s="2206">
        <f t="shared" si="305"/>
        <v>0</v>
      </c>
      <c r="AY408" s="2206">
        <f t="shared" si="306"/>
        <v>0</v>
      </c>
      <c r="AZ408" s="2206">
        <f t="shared" si="307"/>
        <v>0</v>
      </c>
      <c r="BA408" s="2206">
        <f t="shared" si="308"/>
        <v>0</v>
      </c>
      <c r="BB408" s="2244">
        <f t="shared" si="277"/>
        <v>0</v>
      </c>
      <c r="BC408" s="2207">
        <f t="shared" si="278"/>
        <v>0</v>
      </c>
      <c r="BD408" s="2244">
        <f t="shared" si="279"/>
        <v>-15</v>
      </c>
      <c r="BE408" s="2207">
        <f t="shared" si="274"/>
        <v>-375000</v>
      </c>
      <c r="BF408" s="2246">
        <v>0</v>
      </c>
      <c r="BG408" s="2075">
        <v>15000</v>
      </c>
      <c r="BH408" s="2075">
        <v>0</v>
      </c>
      <c r="BI408" s="2075">
        <v>10000</v>
      </c>
      <c r="BJ408" s="2206">
        <f t="shared" si="309"/>
        <v>25000</v>
      </c>
      <c r="BK408" s="2206">
        <f t="shared" si="310"/>
        <v>0</v>
      </c>
      <c r="BL408" s="2206">
        <f t="shared" si="311"/>
        <v>0</v>
      </c>
      <c r="BM408" s="2206">
        <f t="shared" si="312"/>
        <v>0</v>
      </c>
      <c r="BN408" s="2206">
        <f t="shared" si="313"/>
        <v>0</v>
      </c>
      <c r="BO408" s="2244">
        <v>0</v>
      </c>
      <c r="BP408" s="2075">
        <v>15000</v>
      </c>
      <c r="BQ408" s="2075">
        <v>0</v>
      </c>
      <c r="BR408" s="2075">
        <v>10000</v>
      </c>
      <c r="BS408" s="2206">
        <f t="shared" si="314"/>
        <v>25000</v>
      </c>
      <c r="BT408" s="2206">
        <f t="shared" si="315"/>
        <v>0</v>
      </c>
      <c r="BU408" s="2206">
        <f t="shared" si="316"/>
        <v>0</v>
      </c>
      <c r="BV408" s="2206">
        <f t="shared" si="317"/>
        <v>0</v>
      </c>
      <c r="BW408" s="2206">
        <f t="shared" si="318"/>
        <v>0</v>
      </c>
      <c r="BX408" s="2244">
        <f t="shared" si="280"/>
        <v>0</v>
      </c>
      <c r="BY408" s="2207">
        <f t="shared" si="281"/>
        <v>0</v>
      </c>
      <c r="BZ408" s="2211">
        <f t="shared" si="282"/>
        <v>-15</v>
      </c>
      <c r="CA408" s="2212">
        <f t="shared" si="283"/>
        <v>-375000</v>
      </c>
      <c r="CB408" s="2083"/>
      <c r="CC408" s="2083"/>
      <c r="CD408" s="2237"/>
      <c r="CF408" s="2200"/>
    </row>
    <row r="409" spans="1:94" s="1974" customFormat="1" ht="18" customHeight="1" outlineLevel="1">
      <c r="A409" s="2238" t="s">
        <v>3747</v>
      </c>
      <c r="B409" s="2238" t="b">
        <v>1</v>
      </c>
      <c r="C409" s="2201"/>
      <c r="D409" s="2236" t="s">
        <v>3727</v>
      </c>
      <c r="E409" s="2243" t="s">
        <v>3748</v>
      </c>
      <c r="F409" s="2204" t="s">
        <v>449</v>
      </c>
      <c r="G409" s="2244">
        <v>31.3</v>
      </c>
      <c r="H409" s="2240">
        <v>26990</v>
      </c>
      <c r="I409" s="2240">
        <v>14520</v>
      </c>
      <c r="J409" s="2240"/>
      <c r="K409" s="2206">
        <f t="shared" si="284"/>
        <v>41510</v>
      </c>
      <c r="L409" s="2206">
        <f t="shared" si="285"/>
        <v>1299263</v>
      </c>
      <c r="M409" s="2240">
        <f t="shared" si="286"/>
        <v>844787</v>
      </c>
      <c r="N409" s="2240">
        <f t="shared" si="287"/>
        <v>454476</v>
      </c>
      <c r="O409" s="2240">
        <f t="shared" si="288"/>
        <v>0</v>
      </c>
      <c r="P409" s="2244">
        <v>31.3</v>
      </c>
      <c r="Q409" s="2206">
        <v>26990</v>
      </c>
      <c r="R409" s="2206">
        <v>14520</v>
      </c>
      <c r="S409" s="2206"/>
      <c r="T409" s="2206">
        <f t="shared" si="289"/>
        <v>41510</v>
      </c>
      <c r="U409" s="2206">
        <f t="shared" si="290"/>
        <v>1299263</v>
      </c>
      <c r="V409" s="2206">
        <f t="shared" si="291"/>
        <v>844787</v>
      </c>
      <c r="W409" s="2206">
        <f t="shared" si="292"/>
        <v>454476</v>
      </c>
      <c r="X409" s="2206">
        <f t="shared" si="293"/>
        <v>0</v>
      </c>
      <c r="Y409" s="2245">
        <f t="shared" si="275"/>
        <v>0</v>
      </c>
      <c r="Z409" s="2207">
        <f t="shared" si="276"/>
        <v>0</v>
      </c>
      <c r="AA409" s="2245"/>
      <c r="AB409" s="2206"/>
      <c r="AC409" s="2206"/>
      <c r="AD409" s="2206"/>
      <c r="AE409" s="2206">
        <f t="shared" si="294"/>
        <v>0</v>
      </c>
      <c r="AF409" s="2206">
        <f t="shared" si="295"/>
        <v>0</v>
      </c>
      <c r="AG409" s="2206">
        <f t="shared" si="296"/>
        <v>0</v>
      </c>
      <c r="AH409" s="2206">
        <f t="shared" si="297"/>
        <v>0</v>
      </c>
      <c r="AI409" s="2207">
        <f t="shared" si="298"/>
        <v>0</v>
      </c>
      <c r="AJ409" s="2246">
        <v>31.3</v>
      </c>
      <c r="AK409" s="2075">
        <v>11000</v>
      </c>
      <c r="AL409" s="2075"/>
      <c r="AM409" s="2075">
        <v>10000</v>
      </c>
      <c r="AN409" s="2206">
        <f t="shared" si="299"/>
        <v>21000</v>
      </c>
      <c r="AO409" s="2206">
        <f t="shared" si="300"/>
        <v>657300</v>
      </c>
      <c r="AP409" s="2206">
        <f t="shared" si="301"/>
        <v>344300</v>
      </c>
      <c r="AQ409" s="2206">
        <f t="shared" si="302"/>
        <v>0</v>
      </c>
      <c r="AR409" s="2206">
        <f t="shared" si="303"/>
        <v>313000</v>
      </c>
      <c r="AS409" s="2245">
        <v>31.3</v>
      </c>
      <c r="AT409" s="2075">
        <v>11000</v>
      </c>
      <c r="AU409" s="2075"/>
      <c r="AV409" s="2075">
        <v>10000</v>
      </c>
      <c r="AW409" s="2206">
        <f t="shared" si="304"/>
        <v>21000</v>
      </c>
      <c r="AX409" s="2206">
        <f t="shared" si="305"/>
        <v>657300</v>
      </c>
      <c r="AY409" s="2240">
        <f t="shared" si="306"/>
        <v>344300</v>
      </c>
      <c r="AZ409" s="2240">
        <f t="shared" si="307"/>
        <v>0</v>
      </c>
      <c r="BA409" s="2240">
        <f t="shared" si="308"/>
        <v>313000</v>
      </c>
      <c r="BB409" s="2245">
        <f t="shared" si="277"/>
        <v>0</v>
      </c>
      <c r="BC409" s="2207">
        <f t="shared" si="278"/>
        <v>0</v>
      </c>
      <c r="BD409" s="2245">
        <f t="shared" si="279"/>
        <v>31.3</v>
      </c>
      <c r="BE409" s="2207">
        <f t="shared" si="274"/>
        <v>657300</v>
      </c>
      <c r="BF409" s="2246">
        <v>31.3</v>
      </c>
      <c r="BG409" s="2075">
        <v>11000</v>
      </c>
      <c r="BH409" s="2075">
        <v>0</v>
      </c>
      <c r="BI409" s="2075">
        <v>10000</v>
      </c>
      <c r="BJ409" s="2206">
        <f t="shared" si="309"/>
        <v>21000</v>
      </c>
      <c r="BK409" s="2206">
        <f t="shared" si="310"/>
        <v>657300</v>
      </c>
      <c r="BL409" s="2206">
        <f t="shared" si="311"/>
        <v>344300</v>
      </c>
      <c r="BM409" s="2206">
        <f t="shared" si="312"/>
        <v>0</v>
      </c>
      <c r="BN409" s="2206">
        <f t="shared" si="313"/>
        <v>313000</v>
      </c>
      <c r="BO409" s="2245">
        <v>31.3</v>
      </c>
      <c r="BP409" s="2075">
        <v>11000</v>
      </c>
      <c r="BQ409" s="2075">
        <v>0</v>
      </c>
      <c r="BR409" s="2075">
        <v>10000</v>
      </c>
      <c r="BS409" s="2206">
        <f t="shared" si="314"/>
        <v>21000</v>
      </c>
      <c r="BT409" s="2206">
        <f t="shared" si="315"/>
        <v>657300</v>
      </c>
      <c r="BU409" s="2206">
        <f t="shared" si="316"/>
        <v>344300</v>
      </c>
      <c r="BV409" s="2206">
        <f t="shared" si="317"/>
        <v>0</v>
      </c>
      <c r="BW409" s="2206">
        <f t="shared" si="318"/>
        <v>313000</v>
      </c>
      <c r="BX409" s="2245">
        <f t="shared" si="280"/>
        <v>0</v>
      </c>
      <c r="BY409" s="2207">
        <f t="shared" si="281"/>
        <v>0</v>
      </c>
      <c r="BZ409" s="2211">
        <f t="shared" si="282"/>
        <v>31.3</v>
      </c>
      <c r="CA409" s="2212">
        <f t="shared" si="283"/>
        <v>657300</v>
      </c>
      <c r="CB409" s="2083"/>
      <c r="CC409" s="2083"/>
      <c r="CD409" s="2237"/>
      <c r="CF409" s="2200"/>
      <c r="CJ409" s="1975"/>
      <c r="CK409" s="1975"/>
      <c r="CL409" s="1975"/>
      <c r="CM409" s="1975"/>
      <c r="CN409" s="1975"/>
      <c r="CO409" s="1975"/>
      <c r="CP409" s="1975"/>
    </row>
    <row r="410" spans="1:94" s="1974" customFormat="1" ht="18" customHeight="1" outlineLevel="1">
      <c r="A410" s="2235" t="s">
        <v>3749</v>
      </c>
      <c r="B410" s="2235" t="b">
        <v>1</v>
      </c>
      <c r="C410" s="2201"/>
      <c r="D410" s="2236" t="s">
        <v>3750</v>
      </c>
      <c r="E410" s="2243" t="s">
        <v>3751</v>
      </c>
      <c r="F410" s="2204" t="s">
        <v>365</v>
      </c>
      <c r="G410" s="2244">
        <v>590.29999999999995</v>
      </c>
      <c r="H410" s="2206">
        <v>200</v>
      </c>
      <c r="I410" s="2206">
        <v>12510</v>
      </c>
      <c r="J410" s="2206"/>
      <c r="K410" s="2206">
        <f t="shared" si="284"/>
        <v>12710</v>
      </c>
      <c r="L410" s="2206">
        <f t="shared" si="285"/>
        <v>7502713</v>
      </c>
      <c r="M410" s="2206">
        <f t="shared" si="286"/>
        <v>118060</v>
      </c>
      <c r="N410" s="2206">
        <f t="shared" si="287"/>
        <v>7384653</v>
      </c>
      <c r="O410" s="2206">
        <f t="shared" si="288"/>
        <v>0</v>
      </c>
      <c r="P410" s="2244">
        <v>590.29999999999995</v>
      </c>
      <c r="Q410" s="2206">
        <v>200</v>
      </c>
      <c r="R410" s="2206">
        <v>12510</v>
      </c>
      <c r="S410" s="2206"/>
      <c r="T410" s="2206">
        <f t="shared" si="289"/>
        <v>12710</v>
      </c>
      <c r="U410" s="2206">
        <f t="shared" si="290"/>
        <v>7502713</v>
      </c>
      <c r="V410" s="2206">
        <f t="shared" si="291"/>
        <v>118060</v>
      </c>
      <c r="W410" s="2206">
        <f t="shared" si="292"/>
        <v>7384653</v>
      </c>
      <c r="X410" s="2206">
        <f t="shared" si="293"/>
        <v>0</v>
      </c>
      <c r="Y410" s="2245">
        <f t="shared" si="275"/>
        <v>0</v>
      </c>
      <c r="Z410" s="2207">
        <f t="shared" si="276"/>
        <v>0</v>
      </c>
      <c r="AA410" s="2245">
        <v>639.5</v>
      </c>
      <c r="AB410" s="2206"/>
      <c r="AC410" s="2206">
        <v>18000</v>
      </c>
      <c r="AD410" s="2206">
        <v>15000</v>
      </c>
      <c r="AE410" s="2206">
        <f t="shared" si="294"/>
        <v>33000</v>
      </c>
      <c r="AF410" s="2206">
        <f t="shared" si="295"/>
        <v>21103500</v>
      </c>
      <c r="AG410" s="2206">
        <f t="shared" si="296"/>
        <v>0</v>
      </c>
      <c r="AH410" s="2206">
        <f t="shared" si="297"/>
        <v>11511000</v>
      </c>
      <c r="AI410" s="2207">
        <f t="shared" si="298"/>
        <v>9592500</v>
      </c>
      <c r="AJ410" s="2246">
        <v>590.29999999999995</v>
      </c>
      <c r="AK410" s="2075"/>
      <c r="AL410" s="2075">
        <v>18000</v>
      </c>
      <c r="AM410" s="2075">
        <v>15000</v>
      </c>
      <c r="AN410" s="2206">
        <f t="shared" si="299"/>
        <v>33000</v>
      </c>
      <c r="AO410" s="2206">
        <f t="shared" si="300"/>
        <v>19479900</v>
      </c>
      <c r="AP410" s="2206">
        <f t="shared" si="301"/>
        <v>0</v>
      </c>
      <c r="AQ410" s="2206">
        <f t="shared" si="302"/>
        <v>10625400</v>
      </c>
      <c r="AR410" s="2206">
        <f t="shared" si="303"/>
        <v>8854500</v>
      </c>
      <c r="AS410" s="2245">
        <v>590.29999999999995</v>
      </c>
      <c r="AT410" s="2075"/>
      <c r="AU410" s="2075">
        <v>18000</v>
      </c>
      <c r="AV410" s="2075">
        <v>15000</v>
      </c>
      <c r="AW410" s="2206">
        <f t="shared" si="304"/>
        <v>33000</v>
      </c>
      <c r="AX410" s="2206">
        <f t="shared" si="305"/>
        <v>19479900</v>
      </c>
      <c r="AY410" s="2206">
        <f t="shared" si="306"/>
        <v>0</v>
      </c>
      <c r="AZ410" s="2206">
        <f t="shared" si="307"/>
        <v>10625400</v>
      </c>
      <c r="BA410" s="2206">
        <f t="shared" si="308"/>
        <v>8854500</v>
      </c>
      <c r="BB410" s="2245">
        <f t="shared" si="277"/>
        <v>0</v>
      </c>
      <c r="BC410" s="2207">
        <f t="shared" si="278"/>
        <v>0</v>
      </c>
      <c r="BD410" s="2245">
        <f t="shared" si="279"/>
        <v>-49.200000000000045</v>
      </c>
      <c r="BE410" s="2207">
        <f t="shared" si="274"/>
        <v>-1623600</v>
      </c>
      <c r="BF410" s="2246">
        <v>590.29999999999995</v>
      </c>
      <c r="BG410" s="2075">
        <v>0</v>
      </c>
      <c r="BH410" s="2075">
        <v>18000</v>
      </c>
      <c r="BI410" s="2075">
        <v>15000</v>
      </c>
      <c r="BJ410" s="2206">
        <f t="shared" si="309"/>
        <v>33000</v>
      </c>
      <c r="BK410" s="2206">
        <f t="shared" si="310"/>
        <v>19479900</v>
      </c>
      <c r="BL410" s="2206">
        <f t="shared" si="311"/>
        <v>0</v>
      </c>
      <c r="BM410" s="2206">
        <f t="shared" si="312"/>
        <v>10625400</v>
      </c>
      <c r="BN410" s="2206">
        <f t="shared" si="313"/>
        <v>8854500</v>
      </c>
      <c r="BO410" s="2245">
        <v>590.29999999999995</v>
      </c>
      <c r="BP410" s="2075">
        <v>0</v>
      </c>
      <c r="BQ410" s="2075">
        <v>18000</v>
      </c>
      <c r="BR410" s="2075">
        <v>15000</v>
      </c>
      <c r="BS410" s="2206">
        <f t="shared" si="314"/>
        <v>33000</v>
      </c>
      <c r="BT410" s="2206">
        <f t="shared" si="315"/>
        <v>19479900</v>
      </c>
      <c r="BU410" s="2206">
        <f t="shared" si="316"/>
        <v>0</v>
      </c>
      <c r="BV410" s="2206">
        <f t="shared" si="317"/>
        <v>10625400</v>
      </c>
      <c r="BW410" s="2206">
        <f t="shared" si="318"/>
        <v>8854500</v>
      </c>
      <c r="BX410" s="2245">
        <f t="shared" si="280"/>
        <v>0</v>
      </c>
      <c r="BY410" s="2207">
        <f t="shared" si="281"/>
        <v>0</v>
      </c>
      <c r="BZ410" s="2211">
        <f t="shared" si="282"/>
        <v>-49.200000000000045</v>
      </c>
      <c r="CA410" s="2212">
        <f t="shared" si="283"/>
        <v>-1623600</v>
      </c>
      <c r="CB410" s="2083"/>
      <c r="CC410" s="2083"/>
      <c r="CD410" s="2237"/>
      <c r="CF410" s="2200"/>
    </row>
    <row r="411" spans="1:94" s="1974" customFormat="1" ht="18" customHeight="1" outlineLevel="1">
      <c r="A411" s="2235" t="s">
        <v>3752</v>
      </c>
      <c r="B411" s="2235" t="b">
        <v>1</v>
      </c>
      <c r="C411" s="2201"/>
      <c r="D411" s="2236" t="s">
        <v>3750</v>
      </c>
      <c r="E411" s="2243" t="s">
        <v>3753</v>
      </c>
      <c r="F411" s="2204" t="s">
        <v>365</v>
      </c>
      <c r="G411" s="2244">
        <v>335.1</v>
      </c>
      <c r="H411" s="2206">
        <v>310</v>
      </c>
      <c r="I411" s="2206">
        <v>6610</v>
      </c>
      <c r="J411" s="2206">
        <v>1300</v>
      </c>
      <c r="K411" s="2206">
        <f t="shared" si="284"/>
        <v>8220</v>
      </c>
      <c r="L411" s="2206">
        <f t="shared" si="285"/>
        <v>2754522</v>
      </c>
      <c r="M411" s="2206">
        <f t="shared" si="286"/>
        <v>103881</v>
      </c>
      <c r="N411" s="2206">
        <f t="shared" si="287"/>
        <v>2215011</v>
      </c>
      <c r="O411" s="2206">
        <f t="shared" si="288"/>
        <v>435630</v>
      </c>
      <c r="P411" s="2244">
        <v>335.1</v>
      </c>
      <c r="Q411" s="2206">
        <v>310</v>
      </c>
      <c r="R411" s="2206">
        <v>6610</v>
      </c>
      <c r="S411" s="2206">
        <v>1300</v>
      </c>
      <c r="T411" s="2206">
        <f t="shared" si="289"/>
        <v>8220</v>
      </c>
      <c r="U411" s="2206">
        <f t="shared" si="290"/>
        <v>2754522</v>
      </c>
      <c r="V411" s="2206">
        <f t="shared" si="291"/>
        <v>103881</v>
      </c>
      <c r="W411" s="2206">
        <f t="shared" si="292"/>
        <v>2215011</v>
      </c>
      <c r="X411" s="2206">
        <f t="shared" si="293"/>
        <v>435630</v>
      </c>
      <c r="Y411" s="2245">
        <f t="shared" si="275"/>
        <v>0</v>
      </c>
      <c r="Z411" s="2207">
        <f t="shared" si="276"/>
        <v>0</v>
      </c>
      <c r="AA411" s="2245">
        <v>359.7</v>
      </c>
      <c r="AB411" s="2206"/>
      <c r="AC411" s="2206">
        <v>15000</v>
      </c>
      <c r="AD411" s="2206">
        <v>15000</v>
      </c>
      <c r="AE411" s="2206">
        <f t="shared" si="294"/>
        <v>30000</v>
      </c>
      <c r="AF411" s="2206">
        <f t="shared" si="295"/>
        <v>10791000</v>
      </c>
      <c r="AG411" s="2206">
        <f t="shared" si="296"/>
        <v>0</v>
      </c>
      <c r="AH411" s="2206">
        <f t="shared" si="297"/>
        <v>5395500</v>
      </c>
      <c r="AI411" s="2207">
        <f t="shared" si="298"/>
        <v>5395500</v>
      </c>
      <c r="AJ411" s="2246">
        <v>335.1</v>
      </c>
      <c r="AK411" s="2075"/>
      <c r="AL411" s="2075">
        <v>15000</v>
      </c>
      <c r="AM411" s="2075">
        <v>15000</v>
      </c>
      <c r="AN411" s="2206">
        <f t="shared" si="299"/>
        <v>30000</v>
      </c>
      <c r="AO411" s="2206">
        <f t="shared" si="300"/>
        <v>10053000</v>
      </c>
      <c r="AP411" s="2206">
        <f t="shared" si="301"/>
        <v>0</v>
      </c>
      <c r="AQ411" s="2206">
        <f t="shared" si="302"/>
        <v>5026500</v>
      </c>
      <c r="AR411" s="2206">
        <f t="shared" si="303"/>
        <v>5026500</v>
      </c>
      <c r="AS411" s="2245">
        <v>335.1</v>
      </c>
      <c r="AT411" s="2075"/>
      <c r="AU411" s="2075">
        <v>15000</v>
      </c>
      <c r="AV411" s="2075">
        <v>15000</v>
      </c>
      <c r="AW411" s="2206">
        <f t="shared" si="304"/>
        <v>30000</v>
      </c>
      <c r="AX411" s="2206">
        <f t="shared" si="305"/>
        <v>10053000</v>
      </c>
      <c r="AY411" s="2206">
        <f t="shared" si="306"/>
        <v>0</v>
      </c>
      <c r="AZ411" s="2206">
        <f t="shared" si="307"/>
        <v>5026500</v>
      </c>
      <c r="BA411" s="2206">
        <f t="shared" si="308"/>
        <v>5026500</v>
      </c>
      <c r="BB411" s="2245">
        <f t="shared" si="277"/>
        <v>0</v>
      </c>
      <c r="BC411" s="2207">
        <f t="shared" si="278"/>
        <v>0</v>
      </c>
      <c r="BD411" s="2245">
        <f t="shared" si="279"/>
        <v>-24.599999999999966</v>
      </c>
      <c r="BE411" s="2207">
        <f t="shared" si="274"/>
        <v>-738000</v>
      </c>
      <c r="BF411" s="2246">
        <v>335.1</v>
      </c>
      <c r="BG411" s="2075">
        <v>0</v>
      </c>
      <c r="BH411" s="2075">
        <v>15000</v>
      </c>
      <c r="BI411" s="2075">
        <v>15000</v>
      </c>
      <c r="BJ411" s="2206">
        <f t="shared" si="309"/>
        <v>30000</v>
      </c>
      <c r="BK411" s="2206">
        <f t="shared" si="310"/>
        <v>10053000</v>
      </c>
      <c r="BL411" s="2206">
        <f t="shared" si="311"/>
        <v>0</v>
      </c>
      <c r="BM411" s="2206">
        <f t="shared" si="312"/>
        <v>5026500</v>
      </c>
      <c r="BN411" s="2206">
        <f t="shared" si="313"/>
        <v>5026500</v>
      </c>
      <c r="BO411" s="2245">
        <v>335.1</v>
      </c>
      <c r="BP411" s="2075">
        <v>0</v>
      </c>
      <c r="BQ411" s="2075">
        <v>15000</v>
      </c>
      <c r="BR411" s="2075">
        <v>15000</v>
      </c>
      <c r="BS411" s="2206">
        <f t="shared" si="314"/>
        <v>30000</v>
      </c>
      <c r="BT411" s="2206">
        <f t="shared" si="315"/>
        <v>10053000</v>
      </c>
      <c r="BU411" s="2206">
        <f t="shared" si="316"/>
        <v>0</v>
      </c>
      <c r="BV411" s="2206">
        <f t="shared" si="317"/>
        <v>5026500</v>
      </c>
      <c r="BW411" s="2206">
        <f t="shared" si="318"/>
        <v>5026500</v>
      </c>
      <c r="BX411" s="2245">
        <f t="shared" si="280"/>
        <v>0</v>
      </c>
      <c r="BY411" s="2207">
        <f t="shared" si="281"/>
        <v>0</v>
      </c>
      <c r="BZ411" s="2211">
        <f t="shared" si="282"/>
        <v>-24.599999999999966</v>
      </c>
      <c r="CA411" s="2212">
        <f t="shared" si="283"/>
        <v>-738000</v>
      </c>
      <c r="CB411" s="2083"/>
      <c r="CC411" s="2083"/>
      <c r="CD411" s="2237"/>
      <c r="CF411" s="2200"/>
    </row>
    <row r="412" spans="1:94" s="1974" customFormat="1" ht="18" customHeight="1" outlineLevel="1">
      <c r="B412" s="2235"/>
      <c r="C412" s="2201"/>
      <c r="D412" s="2232" t="s">
        <v>3754</v>
      </c>
      <c r="E412" s="2243"/>
      <c r="F412" s="2204"/>
      <c r="G412" s="2244"/>
      <c r="H412" s="2206"/>
      <c r="I412" s="2206"/>
      <c r="J412" s="2206"/>
      <c r="K412" s="2206">
        <f t="shared" si="284"/>
        <v>0</v>
      </c>
      <c r="L412" s="2206">
        <f t="shared" si="285"/>
        <v>0</v>
      </c>
      <c r="M412" s="2206">
        <f t="shared" si="286"/>
        <v>0</v>
      </c>
      <c r="N412" s="2206">
        <f t="shared" si="287"/>
        <v>0</v>
      </c>
      <c r="O412" s="2206">
        <f t="shared" si="288"/>
        <v>0</v>
      </c>
      <c r="P412" s="2244"/>
      <c r="Q412" s="2206"/>
      <c r="R412" s="2206"/>
      <c r="S412" s="2206"/>
      <c r="T412" s="2206">
        <f t="shared" si="289"/>
        <v>0</v>
      </c>
      <c r="U412" s="2206">
        <f t="shared" si="290"/>
        <v>0</v>
      </c>
      <c r="V412" s="2206">
        <f t="shared" si="291"/>
        <v>0</v>
      </c>
      <c r="W412" s="2206">
        <f t="shared" si="292"/>
        <v>0</v>
      </c>
      <c r="X412" s="2206">
        <f t="shared" si="293"/>
        <v>0</v>
      </c>
      <c r="Y412" s="2244">
        <f t="shared" si="275"/>
        <v>0</v>
      </c>
      <c r="Z412" s="2207">
        <f t="shared" si="276"/>
        <v>0</v>
      </c>
      <c r="AA412" s="2244">
        <v>0</v>
      </c>
      <c r="AB412" s="2206"/>
      <c r="AC412" s="2206"/>
      <c r="AD412" s="2206"/>
      <c r="AE412" s="2206">
        <f t="shared" si="294"/>
        <v>0</v>
      </c>
      <c r="AF412" s="2206">
        <f t="shared" si="295"/>
        <v>0</v>
      </c>
      <c r="AG412" s="2206">
        <f t="shared" si="296"/>
        <v>0</v>
      </c>
      <c r="AH412" s="2206">
        <f t="shared" si="297"/>
        <v>0</v>
      </c>
      <c r="AI412" s="2207">
        <f t="shared" si="298"/>
        <v>0</v>
      </c>
      <c r="AJ412" s="2246">
        <v>0</v>
      </c>
      <c r="AK412" s="2075"/>
      <c r="AL412" s="2075"/>
      <c r="AM412" s="2075"/>
      <c r="AN412" s="2206">
        <f t="shared" si="299"/>
        <v>0</v>
      </c>
      <c r="AO412" s="2206">
        <f t="shared" si="300"/>
        <v>0</v>
      </c>
      <c r="AP412" s="2206">
        <f t="shared" si="301"/>
        <v>0</v>
      </c>
      <c r="AQ412" s="2206">
        <f t="shared" si="302"/>
        <v>0</v>
      </c>
      <c r="AR412" s="2206">
        <f t="shared" si="303"/>
        <v>0</v>
      </c>
      <c r="AS412" s="2244">
        <v>0</v>
      </c>
      <c r="AT412" s="2075"/>
      <c r="AU412" s="2075"/>
      <c r="AV412" s="2075"/>
      <c r="AW412" s="2206">
        <f t="shared" si="304"/>
        <v>0</v>
      </c>
      <c r="AX412" s="2206">
        <f t="shared" si="305"/>
        <v>0</v>
      </c>
      <c r="AY412" s="2206">
        <f t="shared" si="306"/>
        <v>0</v>
      </c>
      <c r="AZ412" s="2206">
        <f t="shared" si="307"/>
        <v>0</v>
      </c>
      <c r="BA412" s="2206">
        <f t="shared" si="308"/>
        <v>0</v>
      </c>
      <c r="BB412" s="2244">
        <f t="shared" si="277"/>
        <v>0</v>
      </c>
      <c r="BC412" s="2207">
        <f t="shared" si="278"/>
        <v>0</v>
      </c>
      <c r="BD412" s="2244">
        <f t="shared" si="279"/>
        <v>0</v>
      </c>
      <c r="BE412" s="2207">
        <f t="shared" si="274"/>
        <v>0</v>
      </c>
      <c r="BF412" s="2246">
        <v>0</v>
      </c>
      <c r="BG412" s="2075">
        <v>0</v>
      </c>
      <c r="BH412" s="2075">
        <v>0</v>
      </c>
      <c r="BI412" s="2075">
        <v>0</v>
      </c>
      <c r="BJ412" s="2206">
        <f t="shared" si="309"/>
        <v>0</v>
      </c>
      <c r="BK412" s="2206">
        <f t="shared" si="310"/>
        <v>0</v>
      </c>
      <c r="BL412" s="2206">
        <f t="shared" si="311"/>
        <v>0</v>
      </c>
      <c r="BM412" s="2206">
        <f t="shared" si="312"/>
        <v>0</v>
      </c>
      <c r="BN412" s="2206">
        <f t="shared" si="313"/>
        <v>0</v>
      </c>
      <c r="BO412" s="2244">
        <v>0</v>
      </c>
      <c r="BP412" s="2075">
        <v>0</v>
      </c>
      <c r="BQ412" s="2075">
        <v>0</v>
      </c>
      <c r="BR412" s="2075">
        <v>0</v>
      </c>
      <c r="BS412" s="2206">
        <f t="shared" si="314"/>
        <v>0</v>
      </c>
      <c r="BT412" s="2206">
        <f t="shared" si="315"/>
        <v>0</v>
      </c>
      <c r="BU412" s="2206">
        <f t="shared" si="316"/>
        <v>0</v>
      </c>
      <c r="BV412" s="2206">
        <f t="shared" si="317"/>
        <v>0</v>
      </c>
      <c r="BW412" s="2206">
        <f t="shared" si="318"/>
        <v>0</v>
      </c>
      <c r="BX412" s="2244">
        <f t="shared" si="280"/>
        <v>0</v>
      </c>
      <c r="BY412" s="2207">
        <f t="shared" si="281"/>
        <v>0</v>
      </c>
      <c r="BZ412" s="2211">
        <f t="shared" si="282"/>
        <v>0</v>
      </c>
      <c r="CA412" s="2212">
        <f t="shared" si="283"/>
        <v>0</v>
      </c>
      <c r="CB412" s="2083"/>
      <c r="CC412" s="2083"/>
      <c r="CD412" s="2237"/>
      <c r="CF412" s="2200"/>
    </row>
    <row r="413" spans="1:94" s="1974" customFormat="1" ht="18" customHeight="1" outlineLevel="1">
      <c r="A413" s="2235" t="s">
        <v>3755</v>
      </c>
      <c r="B413" s="2235" t="b">
        <v>1</v>
      </c>
      <c r="C413" s="2201"/>
      <c r="D413" s="2236" t="s">
        <v>3366</v>
      </c>
      <c r="E413" s="2243" t="s">
        <v>3367</v>
      </c>
      <c r="F413" s="2204" t="s">
        <v>3368</v>
      </c>
      <c r="G413" s="2244">
        <v>6</v>
      </c>
      <c r="H413" s="2206">
        <v>2060</v>
      </c>
      <c r="I413" s="2206"/>
      <c r="J413" s="2206"/>
      <c r="K413" s="2206">
        <f t="shared" si="284"/>
        <v>2060</v>
      </c>
      <c r="L413" s="2206">
        <f t="shared" si="285"/>
        <v>12360</v>
      </c>
      <c r="M413" s="2206">
        <f t="shared" si="286"/>
        <v>12360</v>
      </c>
      <c r="N413" s="2206">
        <f t="shared" si="287"/>
        <v>0</v>
      </c>
      <c r="O413" s="2206">
        <f t="shared" si="288"/>
        <v>0</v>
      </c>
      <c r="P413" s="2244">
        <v>6</v>
      </c>
      <c r="Q413" s="2206">
        <v>2060</v>
      </c>
      <c r="R413" s="2206"/>
      <c r="S413" s="2206"/>
      <c r="T413" s="2206">
        <f t="shared" si="289"/>
        <v>2060</v>
      </c>
      <c r="U413" s="2206">
        <f t="shared" si="290"/>
        <v>12360</v>
      </c>
      <c r="V413" s="2206">
        <f t="shared" si="291"/>
        <v>12360</v>
      </c>
      <c r="W413" s="2206">
        <f t="shared" si="292"/>
        <v>0</v>
      </c>
      <c r="X413" s="2206">
        <f t="shared" si="293"/>
        <v>0</v>
      </c>
      <c r="Y413" s="2244">
        <f t="shared" si="275"/>
        <v>0</v>
      </c>
      <c r="Z413" s="2207">
        <f t="shared" si="276"/>
        <v>0</v>
      </c>
      <c r="AA413" s="2244">
        <v>723</v>
      </c>
      <c r="AB413" s="2206">
        <v>3000</v>
      </c>
      <c r="AC413" s="2206"/>
      <c r="AD413" s="2206">
        <v>5500</v>
      </c>
      <c r="AE413" s="2206">
        <f t="shared" si="294"/>
        <v>8500</v>
      </c>
      <c r="AF413" s="2206">
        <f t="shared" si="295"/>
        <v>6145500</v>
      </c>
      <c r="AG413" s="2206">
        <f t="shared" si="296"/>
        <v>2169000</v>
      </c>
      <c r="AH413" s="2206">
        <f t="shared" si="297"/>
        <v>0</v>
      </c>
      <c r="AI413" s="2207">
        <f t="shared" si="298"/>
        <v>3976500</v>
      </c>
      <c r="AJ413" s="2246">
        <v>6</v>
      </c>
      <c r="AK413" s="2075">
        <v>3000</v>
      </c>
      <c r="AL413" s="2075"/>
      <c r="AM413" s="2075">
        <v>5500</v>
      </c>
      <c r="AN413" s="2206">
        <f t="shared" si="299"/>
        <v>8500</v>
      </c>
      <c r="AO413" s="2206">
        <f t="shared" si="300"/>
        <v>51000</v>
      </c>
      <c r="AP413" s="2206">
        <f t="shared" si="301"/>
        <v>18000</v>
      </c>
      <c r="AQ413" s="2206">
        <f t="shared" si="302"/>
        <v>0</v>
      </c>
      <c r="AR413" s="2206">
        <f t="shared" si="303"/>
        <v>33000</v>
      </c>
      <c r="AS413" s="2244">
        <v>6</v>
      </c>
      <c r="AT413" s="2075">
        <v>3000</v>
      </c>
      <c r="AU413" s="2075"/>
      <c r="AV413" s="2075">
        <v>5500</v>
      </c>
      <c r="AW413" s="2206">
        <f t="shared" si="304"/>
        <v>8500</v>
      </c>
      <c r="AX413" s="2206">
        <f t="shared" si="305"/>
        <v>51000</v>
      </c>
      <c r="AY413" s="2206">
        <f t="shared" si="306"/>
        <v>18000</v>
      </c>
      <c r="AZ413" s="2206">
        <f t="shared" si="307"/>
        <v>0</v>
      </c>
      <c r="BA413" s="2206">
        <f t="shared" si="308"/>
        <v>33000</v>
      </c>
      <c r="BB413" s="2244">
        <f t="shared" si="277"/>
        <v>0</v>
      </c>
      <c r="BC413" s="2207">
        <f t="shared" si="278"/>
        <v>0</v>
      </c>
      <c r="BD413" s="2244">
        <f t="shared" si="279"/>
        <v>-717</v>
      </c>
      <c r="BE413" s="2207">
        <f t="shared" si="274"/>
        <v>-6094500</v>
      </c>
      <c r="BF413" s="2246">
        <v>6</v>
      </c>
      <c r="BG413" s="2075">
        <v>3000</v>
      </c>
      <c r="BH413" s="2075">
        <v>0</v>
      </c>
      <c r="BI413" s="2075">
        <v>5500</v>
      </c>
      <c r="BJ413" s="2206">
        <f t="shared" si="309"/>
        <v>8500</v>
      </c>
      <c r="BK413" s="2206">
        <f t="shared" si="310"/>
        <v>51000</v>
      </c>
      <c r="BL413" s="2206">
        <f t="shared" si="311"/>
        <v>18000</v>
      </c>
      <c r="BM413" s="2206">
        <f t="shared" si="312"/>
        <v>0</v>
      </c>
      <c r="BN413" s="2206">
        <f t="shared" si="313"/>
        <v>33000</v>
      </c>
      <c r="BO413" s="2244">
        <v>6</v>
      </c>
      <c r="BP413" s="2075">
        <v>3000</v>
      </c>
      <c r="BQ413" s="2075">
        <v>0</v>
      </c>
      <c r="BR413" s="2075">
        <v>5500</v>
      </c>
      <c r="BS413" s="2206">
        <f t="shared" si="314"/>
        <v>8500</v>
      </c>
      <c r="BT413" s="2206">
        <f t="shared" si="315"/>
        <v>51000</v>
      </c>
      <c r="BU413" s="2206">
        <f t="shared" si="316"/>
        <v>18000</v>
      </c>
      <c r="BV413" s="2206">
        <f t="shared" si="317"/>
        <v>0</v>
      </c>
      <c r="BW413" s="2206">
        <f t="shared" si="318"/>
        <v>33000</v>
      </c>
      <c r="BX413" s="2244">
        <f t="shared" si="280"/>
        <v>0</v>
      </c>
      <c r="BY413" s="2207">
        <f t="shared" si="281"/>
        <v>0</v>
      </c>
      <c r="BZ413" s="2211">
        <f t="shared" si="282"/>
        <v>-717</v>
      </c>
      <c r="CA413" s="2212">
        <f t="shared" si="283"/>
        <v>-6094500</v>
      </c>
      <c r="CB413" s="2083"/>
      <c r="CC413" s="2083"/>
      <c r="CD413" s="2237"/>
      <c r="CF413" s="2200"/>
    </row>
    <row r="414" spans="1:94" s="1974" customFormat="1" ht="18" customHeight="1" outlineLevel="1">
      <c r="A414" s="2235" t="s">
        <v>3756</v>
      </c>
      <c r="B414" s="2235" t="b">
        <v>1</v>
      </c>
      <c r="C414" s="2201"/>
      <c r="D414" s="2236" t="s">
        <v>3372</v>
      </c>
      <c r="E414" s="2243" t="s">
        <v>3373</v>
      </c>
      <c r="F414" s="2204" t="s">
        <v>380</v>
      </c>
      <c r="G414" s="2244"/>
      <c r="H414" s="2206">
        <v>20100</v>
      </c>
      <c r="I414" s="2206"/>
      <c r="J414" s="2206"/>
      <c r="K414" s="2206">
        <f t="shared" si="284"/>
        <v>20100</v>
      </c>
      <c r="L414" s="2206">
        <f t="shared" si="285"/>
        <v>0</v>
      </c>
      <c r="M414" s="2206">
        <f t="shared" si="286"/>
        <v>0</v>
      </c>
      <c r="N414" s="2206">
        <f t="shared" si="287"/>
        <v>0</v>
      </c>
      <c r="O414" s="2206">
        <f t="shared" si="288"/>
        <v>0</v>
      </c>
      <c r="P414" s="2244"/>
      <c r="Q414" s="2206">
        <v>20100</v>
      </c>
      <c r="R414" s="2206"/>
      <c r="S414" s="2206"/>
      <c r="T414" s="2206">
        <f t="shared" si="289"/>
        <v>20100</v>
      </c>
      <c r="U414" s="2206">
        <f t="shared" si="290"/>
        <v>0</v>
      </c>
      <c r="V414" s="2206">
        <f t="shared" si="291"/>
        <v>0</v>
      </c>
      <c r="W414" s="2206">
        <f t="shared" si="292"/>
        <v>0</v>
      </c>
      <c r="X414" s="2206">
        <f t="shared" si="293"/>
        <v>0</v>
      </c>
      <c r="Y414" s="2244">
        <f t="shared" si="275"/>
        <v>0</v>
      </c>
      <c r="Z414" s="2207">
        <f t="shared" si="276"/>
        <v>0</v>
      </c>
      <c r="AA414" s="2244">
        <v>2.2000000000000002</v>
      </c>
      <c r="AB414" s="2206">
        <v>20000</v>
      </c>
      <c r="AC414" s="2206"/>
      <c r="AD414" s="2206">
        <v>40000</v>
      </c>
      <c r="AE414" s="2206">
        <f t="shared" si="294"/>
        <v>60000</v>
      </c>
      <c r="AF414" s="2206">
        <f t="shared" si="295"/>
        <v>132000</v>
      </c>
      <c r="AG414" s="2206">
        <f t="shared" si="296"/>
        <v>44000</v>
      </c>
      <c r="AH414" s="2206">
        <f t="shared" si="297"/>
        <v>0</v>
      </c>
      <c r="AI414" s="2207">
        <f t="shared" si="298"/>
        <v>88000</v>
      </c>
      <c r="AJ414" s="2246">
        <v>0</v>
      </c>
      <c r="AK414" s="2075">
        <v>20000</v>
      </c>
      <c r="AL414" s="2075"/>
      <c r="AM414" s="2075">
        <v>40000</v>
      </c>
      <c r="AN414" s="2206">
        <f t="shared" si="299"/>
        <v>60000</v>
      </c>
      <c r="AO414" s="2206">
        <f t="shared" si="300"/>
        <v>0</v>
      </c>
      <c r="AP414" s="2206">
        <f t="shared" si="301"/>
        <v>0</v>
      </c>
      <c r="AQ414" s="2206">
        <f t="shared" si="302"/>
        <v>0</v>
      </c>
      <c r="AR414" s="2206">
        <f t="shared" si="303"/>
        <v>0</v>
      </c>
      <c r="AS414" s="2244">
        <v>0</v>
      </c>
      <c r="AT414" s="2075">
        <v>20000</v>
      </c>
      <c r="AU414" s="2075"/>
      <c r="AV414" s="2075">
        <v>40000</v>
      </c>
      <c r="AW414" s="2206">
        <f t="shared" si="304"/>
        <v>60000</v>
      </c>
      <c r="AX414" s="2206">
        <f t="shared" si="305"/>
        <v>0</v>
      </c>
      <c r="AY414" s="2206">
        <f t="shared" si="306"/>
        <v>0</v>
      </c>
      <c r="AZ414" s="2206">
        <f t="shared" si="307"/>
        <v>0</v>
      </c>
      <c r="BA414" s="2206">
        <f t="shared" si="308"/>
        <v>0</v>
      </c>
      <c r="BB414" s="2244">
        <f t="shared" si="277"/>
        <v>0</v>
      </c>
      <c r="BC414" s="2207">
        <f t="shared" si="278"/>
        <v>0</v>
      </c>
      <c r="BD414" s="2244">
        <f t="shared" si="279"/>
        <v>-2.2000000000000002</v>
      </c>
      <c r="BE414" s="2207">
        <f t="shared" si="274"/>
        <v>-132000</v>
      </c>
      <c r="BF414" s="2246">
        <v>0</v>
      </c>
      <c r="BG414" s="2075">
        <v>20000</v>
      </c>
      <c r="BH414" s="2075">
        <v>0</v>
      </c>
      <c r="BI414" s="2075">
        <v>40000</v>
      </c>
      <c r="BJ414" s="2206">
        <f t="shared" si="309"/>
        <v>60000</v>
      </c>
      <c r="BK414" s="2206">
        <f t="shared" si="310"/>
        <v>0</v>
      </c>
      <c r="BL414" s="2206">
        <f t="shared" si="311"/>
        <v>0</v>
      </c>
      <c r="BM414" s="2206">
        <f t="shared" si="312"/>
        <v>0</v>
      </c>
      <c r="BN414" s="2206">
        <f t="shared" si="313"/>
        <v>0</v>
      </c>
      <c r="BO414" s="2244">
        <v>0</v>
      </c>
      <c r="BP414" s="2075">
        <v>20000</v>
      </c>
      <c r="BQ414" s="2075">
        <v>0</v>
      </c>
      <c r="BR414" s="2075">
        <v>40000</v>
      </c>
      <c r="BS414" s="2206">
        <f t="shared" si="314"/>
        <v>60000</v>
      </c>
      <c r="BT414" s="2206">
        <f t="shared" si="315"/>
        <v>0</v>
      </c>
      <c r="BU414" s="2206">
        <f t="shared" si="316"/>
        <v>0</v>
      </c>
      <c r="BV414" s="2206">
        <f t="shared" si="317"/>
        <v>0</v>
      </c>
      <c r="BW414" s="2206">
        <f t="shared" si="318"/>
        <v>0</v>
      </c>
      <c r="BX414" s="2244">
        <f t="shared" si="280"/>
        <v>0</v>
      </c>
      <c r="BY414" s="2207">
        <f t="shared" si="281"/>
        <v>0</v>
      </c>
      <c r="BZ414" s="2211">
        <f t="shared" si="282"/>
        <v>-2.2000000000000002</v>
      </c>
      <c r="CA414" s="2212">
        <f t="shared" si="283"/>
        <v>-132000</v>
      </c>
      <c r="CB414" s="2083"/>
      <c r="CC414" s="2083"/>
      <c r="CD414" s="2237"/>
      <c r="CF414" s="2200"/>
    </row>
    <row r="415" spans="1:94" s="1974" customFormat="1" ht="18" customHeight="1" outlineLevel="1">
      <c r="A415" s="2235"/>
      <c r="B415" s="2235"/>
      <c r="C415" s="2201"/>
      <c r="D415" s="2232" t="s">
        <v>3757</v>
      </c>
      <c r="E415" s="2243"/>
      <c r="F415" s="2204"/>
      <c r="G415" s="2244"/>
      <c r="H415" s="2206"/>
      <c r="I415" s="2206"/>
      <c r="J415" s="2206"/>
      <c r="K415" s="2206">
        <f t="shared" si="284"/>
        <v>0</v>
      </c>
      <c r="L415" s="2206">
        <f t="shared" si="285"/>
        <v>0</v>
      </c>
      <c r="M415" s="2206">
        <f t="shared" si="286"/>
        <v>0</v>
      </c>
      <c r="N415" s="2206">
        <f t="shared" si="287"/>
        <v>0</v>
      </c>
      <c r="O415" s="2206">
        <f t="shared" si="288"/>
        <v>0</v>
      </c>
      <c r="P415" s="2244"/>
      <c r="Q415" s="2206"/>
      <c r="R415" s="2206"/>
      <c r="S415" s="2206"/>
      <c r="T415" s="2206">
        <f t="shared" si="289"/>
        <v>0</v>
      </c>
      <c r="U415" s="2206">
        <f t="shared" si="290"/>
        <v>0</v>
      </c>
      <c r="V415" s="2206">
        <f t="shared" si="291"/>
        <v>0</v>
      </c>
      <c r="W415" s="2206">
        <f t="shared" si="292"/>
        <v>0</v>
      </c>
      <c r="X415" s="2206">
        <f t="shared" si="293"/>
        <v>0</v>
      </c>
      <c r="Y415" s="2244">
        <f t="shared" si="275"/>
        <v>0</v>
      </c>
      <c r="Z415" s="2207">
        <f t="shared" si="276"/>
        <v>0</v>
      </c>
      <c r="AA415" s="2244">
        <v>0</v>
      </c>
      <c r="AB415" s="2206"/>
      <c r="AC415" s="2206"/>
      <c r="AD415" s="2206"/>
      <c r="AE415" s="2206">
        <f t="shared" si="294"/>
        <v>0</v>
      </c>
      <c r="AF415" s="2206">
        <f t="shared" si="295"/>
        <v>0</v>
      </c>
      <c r="AG415" s="2206">
        <f t="shared" si="296"/>
        <v>0</v>
      </c>
      <c r="AH415" s="2206">
        <f t="shared" si="297"/>
        <v>0</v>
      </c>
      <c r="AI415" s="2207">
        <f t="shared" si="298"/>
        <v>0</v>
      </c>
      <c r="AJ415" s="2246">
        <v>0</v>
      </c>
      <c r="AK415" s="2075"/>
      <c r="AL415" s="2075"/>
      <c r="AM415" s="2075"/>
      <c r="AN415" s="2206">
        <f t="shared" si="299"/>
        <v>0</v>
      </c>
      <c r="AO415" s="2206">
        <f t="shared" si="300"/>
        <v>0</v>
      </c>
      <c r="AP415" s="2206">
        <f t="shared" si="301"/>
        <v>0</v>
      </c>
      <c r="AQ415" s="2206">
        <f t="shared" si="302"/>
        <v>0</v>
      </c>
      <c r="AR415" s="2206">
        <f t="shared" si="303"/>
        <v>0</v>
      </c>
      <c r="AS415" s="2244">
        <v>0</v>
      </c>
      <c r="AT415" s="2075"/>
      <c r="AU415" s="2075"/>
      <c r="AV415" s="2075"/>
      <c r="AW415" s="2206">
        <f t="shared" si="304"/>
        <v>0</v>
      </c>
      <c r="AX415" s="2206">
        <f t="shared" si="305"/>
        <v>0</v>
      </c>
      <c r="AY415" s="2206">
        <f t="shared" si="306"/>
        <v>0</v>
      </c>
      <c r="AZ415" s="2206">
        <f t="shared" si="307"/>
        <v>0</v>
      </c>
      <c r="BA415" s="2206">
        <f t="shared" si="308"/>
        <v>0</v>
      </c>
      <c r="BB415" s="2244">
        <f t="shared" si="277"/>
        <v>0</v>
      </c>
      <c r="BC415" s="2207">
        <f t="shared" si="278"/>
        <v>0</v>
      </c>
      <c r="BD415" s="2244">
        <f t="shared" si="279"/>
        <v>0</v>
      </c>
      <c r="BE415" s="2207">
        <f t="shared" ref="BE415:BE478" si="319">+AX415-AF415</f>
        <v>0</v>
      </c>
      <c r="BF415" s="2246">
        <v>0</v>
      </c>
      <c r="BG415" s="2075">
        <v>0</v>
      </c>
      <c r="BH415" s="2075">
        <v>0</v>
      </c>
      <c r="BI415" s="2075">
        <v>0</v>
      </c>
      <c r="BJ415" s="2206">
        <f t="shared" si="309"/>
        <v>0</v>
      </c>
      <c r="BK415" s="2206">
        <f t="shared" si="310"/>
        <v>0</v>
      </c>
      <c r="BL415" s="2206">
        <f t="shared" si="311"/>
        <v>0</v>
      </c>
      <c r="BM415" s="2206">
        <f t="shared" si="312"/>
        <v>0</v>
      </c>
      <c r="BN415" s="2206">
        <f t="shared" si="313"/>
        <v>0</v>
      </c>
      <c r="BO415" s="2244">
        <v>0</v>
      </c>
      <c r="BP415" s="2075">
        <v>0</v>
      </c>
      <c r="BQ415" s="2075">
        <v>0</v>
      </c>
      <c r="BR415" s="2075">
        <v>0</v>
      </c>
      <c r="BS415" s="2206">
        <f t="shared" si="314"/>
        <v>0</v>
      </c>
      <c r="BT415" s="2206">
        <f t="shared" si="315"/>
        <v>0</v>
      </c>
      <c r="BU415" s="2206">
        <f t="shared" si="316"/>
        <v>0</v>
      </c>
      <c r="BV415" s="2206">
        <f t="shared" si="317"/>
        <v>0</v>
      </c>
      <c r="BW415" s="2206">
        <f t="shared" si="318"/>
        <v>0</v>
      </c>
      <c r="BX415" s="2244">
        <f t="shared" si="280"/>
        <v>0</v>
      </c>
      <c r="BY415" s="2207">
        <f t="shared" si="281"/>
        <v>0</v>
      </c>
      <c r="BZ415" s="2211">
        <f t="shared" si="282"/>
        <v>0</v>
      </c>
      <c r="CA415" s="2212">
        <f t="shared" si="283"/>
        <v>0</v>
      </c>
      <c r="CB415" s="2083"/>
      <c r="CC415" s="2083"/>
      <c r="CD415" s="2237"/>
      <c r="CF415" s="2200"/>
    </row>
    <row r="416" spans="1:94" s="1974" customFormat="1" ht="18" customHeight="1" outlineLevel="1">
      <c r="A416" s="2235" t="s">
        <v>3758</v>
      </c>
      <c r="B416" s="2235" t="b">
        <v>0</v>
      </c>
      <c r="C416" s="2201"/>
      <c r="D416" s="2236" t="s">
        <v>3376</v>
      </c>
      <c r="E416" s="2243" t="s">
        <v>3377</v>
      </c>
      <c r="F416" s="2204" t="s">
        <v>444</v>
      </c>
      <c r="G416" s="2244">
        <v>-3.31</v>
      </c>
      <c r="H416" s="2206">
        <v>127630</v>
      </c>
      <c r="I416" s="2206"/>
      <c r="J416" s="2206"/>
      <c r="K416" s="2206">
        <f t="shared" si="284"/>
        <v>127630</v>
      </c>
      <c r="L416" s="2206">
        <f t="shared" si="285"/>
        <v>-422455</v>
      </c>
      <c r="M416" s="2206">
        <f t="shared" si="286"/>
        <v>-422455</v>
      </c>
      <c r="N416" s="2206">
        <f t="shared" si="287"/>
        <v>0</v>
      </c>
      <c r="O416" s="2206">
        <f t="shared" si="288"/>
        <v>0</v>
      </c>
      <c r="P416" s="2244">
        <v>-3.31</v>
      </c>
      <c r="Q416" s="2206">
        <v>127630</v>
      </c>
      <c r="R416" s="2206"/>
      <c r="S416" s="2206"/>
      <c r="T416" s="2206">
        <f t="shared" si="289"/>
        <v>127630</v>
      </c>
      <c r="U416" s="2206">
        <f t="shared" si="290"/>
        <v>-422455</v>
      </c>
      <c r="V416" s="2206">
        <f t="shared" si="291"/>
        <v>-422455</v>
      </c>
      <c r="W416" s="2206">
        <f t="shared" si="292"/>
        <v>0</v>
      </c>
      <c r="X416" s="2206">
        <f t="shared" si="293"/>
        <v>0</v>
      </c>
      <c r="Y416" s="2244">
        <f t="shared" si="275"/>
        <v>0</v>
      </c>
      <c r="Z416" s="2207">
        <f t="shared" si="276"/>
        <v>0</v>
      </c>
      <c r="AA416" s="2244">
        <v>-3.31</v>
      </c>
      <c r="AB416" s="2206"/>
      <c r="AC416" s="2206"/>
      <c r="AD416" s="2206"/>
      <c r="AE416" s="2206">
        <f t="shared" si="294"/>
        <v>0</v>
      </c>
      <c r="AF416" s="2206">
        <f t="shared" si="295"/>
        <v>0</v>
      </c>
      <c r="AG416" s="2206">
        <f t="shared" si="296"/>
        <v>0</v>
      </c>
      <c r="AH416" s="2206">
        <f t="shared" si="297"/>
        <v>0</v>
      </c>
      <c r="AI416" s="2207">
        <f t="shared" si="298"/>
        <v>0</v>
      </c>
      <c r="AJ416" s="2246">
        <v>-3.31</v>
      </c>
      <c r="AK416" s="2075"/>
      <c r="AL416" s="2075"/>
      <c r="AM416" s="2075"/>
      <c r="AN416" s="2206">
        <f t="shared" si="299"/>
        <v>0</v>
      </c>
      <c r="AO416" s="2206">
        <f t="shared" si="300"/>
        <v>0</v>
      </c>
      <c r="AP416" s="2206">
        <f t="shared" si="301"/>
        <v>0</v>
      </c>
      <c r="AQ416" s="2206">
        <f t="shared" si="302"/>
        <v>0</v>
      </c>
      <c r="AR416" s="2206">
        <f t="shared" si="303"/>
        <v>0</v>
      </c>
      <c r="AS416" s="2244">
        <v>-3.31</v>
      </c>
      <c r="AT416" s="2075"/>
      <c r="AU416" s="2075"/>
      <c r="AV416" s="2075"/>
      <c r="AW416" s="2206">
        <f t="shared" si="304"/>
        <v>0</v>
      </c>
      <c r="AX416" s="2206">
        <f t="shared" si="305"/>
        <v>0</v>
      </c>
      <c r="AY416" s="2206">
        <f t="shared" si="306"/>
        <v>0</v>
      </c>
      <c r="AZ416" s="2206">
        <f t="shared" si="307"/>
        <v>0</v>
      </c>
      <c r="BA416" s="2206">
        <f t="shared" si="308"/>
        <v>0</v>
      </c>
      <c r="BB416" s="2244">
        <f t="shared" si="277"/>
        <v>0</v>
      </c>
      <c r="BC416" s="2207">
        <f t="shared" si="278"/>
        <v>0</v>
      </c>
      <c r="BD416" s="2244">
        <f t="shared" si="279"/>
        <v>0</v>
      </c>
      <c r="BE416" s="2207">
        <f t="shared" si="319"/>
        <v>0</v>
      </c>
      <c r="BF416" s="2246">
        <v>-3.31</v>
      </c>
      <c r="BG416" s="2075">
        <v>0</v>
      </c>
      <c r="BH416" s="2075">
        <v>0</v>
      </c>
      <c r="BI416" s="2075">
        <v>0</v>
      </c>
      <c r="BJ416" s="2206">
        <f t="shared" si="309"/>
        <v>0</v>
      </c>
      <c r="BK416" s="2206">
        <f t="shared" si="310"/>
        <v>0</v>
      </c>
      <c r="BL416" s="2206">
        <f t="shared" si="311"/>
        <v>0</v>
      </c>
      <c r="BM416" s="2206">
        <f t="shared" si="312"/>
        <v>0</v>
      </c>
      <c r="BN416" s="2206">
        <f t="shared" si="313"/>
        <v>0</v>
      </c>
      <c r="BO416" s="2244">
        <v>-3.31</v>
      </c>
      <c r="BP416" s="2075">
        <v>0</v>
      </c>
      <c r="BQ416" s="2075">
        <v>0</v>
      </c>
      <c r="BR416" s="2075">
        <v>0</v>
      </c>
      <c r="BS416" s="2206">
        <f t="shared" si="314"/>
        <v>0</v>
      </c>
      <c r="BT416" s="2206">
        <f t="shared" si="315"/>
        <v>0</v>
      </c>
      <c r="BU416" s="2206">
        <f t="shared" si="316"/>
        <v>0</v>
      </c>
      <c r="BV416" s="2206">
        <f t="shared" si="317"/>
        <v>0</v>
      </c>
      <c r="BW416" s="2206">
        <f t="shared" si="318"/>
        <v>0</v>
      </c>
      <c r="BX416" s="2244">
        <f t="shared" si="280"/>
        <v>0</v>
      </c>
      <c r="BY416" s="2207">
        <f t="shared" si="281"/>
        <v>0</v>
      </c>
      <c r="BZ416" s="2211">
        <f t="shared" si="282"/>
        <v>0</v>
      </c>
      <c r="CA416" s="2212">
        <f t="shared" si="283"/>
        <v>0</v>
      </c>
      <c r="CB416" s="2083"/>
      <c r="CC416" s="2083"/>
      <c r="CD416" s="2237"/>
      <c r="CF416" s="2200"/>
    </row>
    <row r="417" spans="1:84" s="1974" customFormat="1" ht="18" customHeight="1" outlineLevel="1">
      <c r="A417" s="2235" t="s">
        <v>3759</v>
      </c>
      <c r="B417" s="2235" t="b">
        <v>0</v>
      </c>
      <c r="C417" s="2201"/>
      <c r="D417" s="2236" t="s">
        <v>3379</v>
      </c>
      <c r="E417" s="2243" t="s">
        <v>3380</v>
      </c>
      <c r="F417" s="2204" t="s">
        <v>343</v>
      </c>
      <c r="G417" s="2210">
        <v>1</v>
      </c>
      <c r="H417" s="2206"/>
      <c r="I417" s="2206">
        <v>20802341</v>
      </c>
      <c r="J417" s="2206"/>
      <c r="K417" s="2206">
        <f t="shared" si="284"/>
        <v>20802341</v>
      </c>
      <c r="L417" s="2206">
        <f t="shared" si="285"/>
        <v>20802341</v>
      </c>
      <c r="M417" s="2206">
        <f t="shared" si="286"/>
        <v>0</v>
      </c>
      <c r="N417" s="2206">
        <f t="shared" si="287"/>
        <v>20802341</v>
      </c>
      <c r="O417" s="2206">
        <f t="shared" si="288"/>
        <v>0</v>
      </c>
      <c r="P417" s="2210">
        <v>1</v>
      </c>
      <c r="Q417" s="2206"/>
      <c r="R417" s="2206">
        <v>20802341</v>
      </c>
      <c r="S417" s="2206"/>
      <c r="T417" s="2206">
        <f t="shared" si="289"/>
        <v>20802341</v>
      </c>
      <c r="U417" s="2206">
        <f t="shared" si="290"/>
        <v>20802341</v>
      </c>
      <c r="V417" s="2206">
        <f t="shared" si="291"/>
        <v>0</v>
      </c>
      <c r="W417" s="2206">
        <f t="shared" si="292"/>
        <v>20802341</v>
      </c>
      <c r="X417" s="2206">
        <f t="shared" si="293"/>
        <v>0</v>
      </c>
      <c r="Y417" s="2210">
        <f t="shared" si="275"/>
        <v>0</v>
      </c>
      <c r="Z417" s="2207">
        <f t="shared" si="276"/>
        <v>0</v>
      </c>
      <c r="AA417" s="2210"/>
      <c r="AB417" s="2206"/>
      <c r="AC417" s="2206"/>
      <c r="AD417" s="2206"/>
      <c r="AE417" s="2206">
        <f t="shared" si="294"/>
        <v>0</v>
      </c>
      <c r="AF417" s="2206">
        <f t="shared" si="295"/>
        <v>0</v>
      </c>
      <c r="AG417" s="2206">
        <f t="shared" si="296"/>
        <v>0</v>
      </c>
      <c r="AH417" s="2206">
        <f t="shared" si="297"/>
        <v>0</v>
      </c>
      <c r="AI417" s="2207">
        <f t="shared" si="298"/>
        <v>0</v>
      </c>
      <c r="AJ417" s="2298"/>
      <c r="AK417" s="2075"/>
      <c r="AL417" s="2075"/>
      <c r="AM417" s="2075"/>
      <c r="AN417" s="2206">
        <f t="shared" si="299"/>
        <v>0</v>
      </c>
      <c r="AO417" s="2206">
        <f t="shared" si="300"/>
        <v>0</v>
      </c>
      <c r="AP417" s="2206">
        <f t="shared" si="301"/>
        <v>0</v>
      </c>
      <c r="AQ417" s="2206">
        <f t="shared" si="302"/>
        <v>0</v>
      </c>
      <c r="AR417" s="2206">
        <f t="shared" si="303"/>
        <v>0</v>
      </c>
      <c r="AS417" s="2210"/>
      <c r="AT417" s="2075"/>
      <c r="AU417" s="2075"/>
      <c r="AV417" s="2075"/>
      <c r="AW417" s="2206">
        <f t="shared" si="304"/>
        <v>0</v>
      </c>
      <c r="AX417" s="2206">
        <f t="shared" si="305"/>
        <v>0</v>
      </c>
      <c r="AY417" s="2206">
        <f t="shared" si="306"/>
        <v>0</v>
      </c>
      <c r="AZ417" s="2206">
        <f t="shared" si="307"/>
        <v>0</v>
      </c>
      <c r="BA417" s="2206">
        <f t="shared" si="308"/>
        <v>0</v>
      </c>
      <c r="BB417" s="2210">
        <f t="shared" si="277"/>
        <v>0</v>
      </c>
      <c r="BC417" s="2207">
        <f t="shared" si="278"/>
        <v>0</v>
      </c>
      <c r="BD417" s="2210">
        <f t="shared" si="279"/>
        <v>0</v>
      </c>
      <c r="BE417" s="2207">
        <f t="shared" si="319"/>
        <v>0</v>
      </c>
      <c r="BF417" s="2298"/>
      <c r="BG417" s="2075">
        <v>0</v>
      </c>
      <c r="BH417" s="2075">
        <v>0</v>
      </c>
      <c r="BI417" s="2075">
        <v>0</v>
      </c>
      <c r="BJ417" s="2206">
        <f t="shared" si="309"/>
        <v>0</v>
      </c>
      <c r="BK417" s="2206">
        <f t="shared" si="310"/>
        <v>0</v>
      </c>
      <c r="BL417" s="2206">
        <f t="shared" si="311"/>
        <v>0</v>
      </c>
      <c r="BM417" s="2206">
        <f t="shared" si="312"/>
        <v>0</v>
      </c>
      <c r="BN417" s="2206">
        <f t="shared" si="313"/>
        <v>0</v>
      </c>
      <c r="BO417" s="2210"/>
      <c r="BP417" s="2075">
        <v>0</v>
      </c>
      <c r="BQ417" s="2075">
        <v>0</v>
      </c>
      <c r="BR417" s="2075">
        <v>0</v>
      </c>
      <c r="BS417" s="2206">
        <f t="shared" si="314"/>
        <v>0</v>
      </c>
      <c r="BT417" s="2206">
        <f t="shared" si="315"/>
        <v>0</v>
      </c>
      <c r="BU417" s="2206">
        <f t="shared" si="316"/>
        <v>0</v>
      </c>
      <c r="BV417" s="2206">
        <f t="shared" si="317"/>
        <v>0</v>
      </c>
      <c r="BW417" s="2206">
        <f t="shared" si="318"/>
        <v>0</v>
      </c>
      <c r="BX417" s="2210">
        <f t="shared" si="280"/>
        <v>0</v>
      </c>
      <c r="BY417" s="2207">
        <f t="shared" si="281"/>
        <v>0</v>
      </c>
      <c r="BZ417" s="2211">
        <f t="shared" si="282"/>
        <v>0</v>
      </c>
      <c r="CA417" s="2212">
        <f t="shared" si="283"/>
        <v>0</v>
      </c>
      <c r="CB417" s="2083"/>
      <c r="CC417" s="2083"/>
      <c r="CD417" s="2237"/>
      <c r="CF417" s="2200"/>
    </row>
    <row r="418" spans="1:84" s="1974" customFormat="1" ht="18" customHeight="1" outlineLevel="1">
      <c r="B418" s="2235"/>
      <c r="C418" s="2201"/>
      <c r="D418" s="2232" t="s">
        <v>3760</v>
      </c>
      <c r="E418" s="2243"/>
      <c r="F418" s="2204"/>
      <c r="G418" s="2244"/>
      <c r="H418" s="2206"/>
      <c r="I418" s="2206"/>
      <c r="J418" s="2206"/>
      <c r="K418" s="2206">
        <f t="shared" si="284"/>
        <v>0</v>
      </c>
      <c r="L418" s="2206">
        <f t="shared" si="285"/>
        <v>0</v>
      </c>
      <c r="M418" s="2206">
        <f t="shared" si="286"/>
        <v>0</v>
      </c>
      <c r="N418" s="2206">
        <f t="shared" si="287"/>
        <v>0</v>
      </c>
      <c r="O418" s="2206">
        <f t="shared" si="288"/>
        <v>0</v>
      </c>
      <c r="P418" s="2244"/>
      <c r="Q418" s="2206"/>
      <c r="R418" s="2206"/>
      <c r="S418" s="2206"/>
      <c r="T418" s="2206">
        <f t="shared" si="289"/>
        <v>0</v>
      </c>
      <c r="U418" s="2206">
        <f t="shared" si="290"/>
        <v>0</v>
      </c>
      <c r="V418" s="2206">
        <f t="shared" si="291"/>
        <v>0</v>
      </c>
      <c r="W418" s="2206">
        <f t="shared" si="292"/>
        <v>0</v>
      </c>
      <c r="X418" s="2206">
        <f t="shared" si="293"/>
        <v>0</v>
      </c>
      <c r="Y418" s="2244">
        <f t="shared" si="275"/>
        <v>0</v>
      </c>
      <c r="Z418" s="2207">
        <f t="shared" si="276"/>
        <v>0</v>
      </c>
      <c r="AA418" s="2244">
        <v>0</v>
      </c>
      <c r="AB418" s="2206"/>
      <c r="AC418" s="2206"/>
      <c r="AD418" s="2206"/>
      <c r="AE418" s="2206">
        <f t="shared" si="294"/>
        <v>0</v>
      </c>
      <c r="AF418" s="2206">
        <f t="shared" si="295"/>
        <v>0</v>
      </c>
      <c r="AG418" s="2206">
        <f t="shared" si="296"/>
        <v>0</v>
      </c>
      <c r="AH418" s="2206">
        <f t="shared" si="297"/>
        <v>0</v>
      </c>
      <c r="AI418" s="2207">
        <f t="shared" si="298"/>
        <v>0</v>
      </c>
      <c r="AJ418" s="2246">
        <v>0</v>
      </c>
      <c r="AK418" s="2075"/>
      <c r="AL418" s="2075"/>
      <c r="AM418" s="2075"/>
      <c r="AN418" s="2206">
        <f t="shared" si="299"/>
        <v>0</v>
      </c>
      <c r="AO418" s="2206">
        <f t="shared" si="300"/>
        <v>0</v>
      </c>
      <c r="AP418" s="2206">
        <f t="shared" si="301"/>
        <v>0</v>
      </c>
      <c r="AQ418" s="2206">
        <f t="shared" si="302"/>
        <v>0</v>
      </c>
      <c r="AR418" s="2206">
        <f t="shared" si="303"/>
        <v>0</v>
      </c>
      <c r="AS418" s="2244">
        <v>0</v>
      </c>
      <c r="AT418" s="2075"/>
      <c r="AU418" s="2075"/>
      <c r="AV418" s="2075"/>
      <c r="AW418" s="2206">
        <f t="shared" si="304"/>
        <v>0</v>
      </c>
      <c r="AX418" s="2206">
        <f t="shared" si="305"/>
        <v>0</v>
      </c>
      <c r="AY418" s="2206">
        <f t="shared" si="306"/>
        <v>0</v>
      </c>
      <c r="AZ418" s="2206">
        <f t="shared" si="307"/>
        <v>0</v>
      </c>
      <c r="BA418" s="2206">
        <f t="shared" si="308"/>
        <v>0</v>
      </c>
      <c r="BB418" s="2244">
        <f t="shared" si="277"/>
        <v>0</v>
      </c>
      <c r="BC418" s="2207">
        <f t="shared" si="278"/>
        <v>0</v>
      </c>
      <c r="BD418" s="2244">
        <f t="shared" si="279"/>
        <v>0</v>
      </c>
      <c r="BE418" s="2207">
        <f t="shared" si="319"/>
        <v>0</v>
      </c>
      <c r="BF418" s="2246">
        <v>0</v>
      </c>
      <c r="BG418" s="2075">
        <v>0</v>
      </c>
      <c r="BH418" s="2075">
        <v>0</v>
      </c>
      <c r="BI418" s="2075">
        <v>0</v>
      </c>
      <c r="BJ418" s="2206">
        <f t="shared" si="309"/>
        <v>0</v>
      </c>
      <c r="BK418" s="2206">
        <f t="shared" si="310"/>
        <v>0</v>
      </c>
      <c r="BL418" s="2206">
        <f t="shared" si="311"/>
        <v>0</v>
      </c>
      <c r="BM418" s="2206">
        <f t="shared" si="312"/>
        <v>0</v>
      </c>
      <c r="BN418" s="2206">
        <f t="shared" si="313"/>
        <v>0</v>
      </c>
      <c r="BO418" s="2244">
        <v>0</v>
      </c>
      <c r="BP418" s="2075">
        <v>0</v>
      </c>
      <c r="BQ418" s="2075">
        <v>0</v>
      </c>
      <c r="BR418" s="2075">
        <v>0</v>
      </c>
      <c r="BS418" s="2206">
        <f t="shared" si="314"/>
        <v>0</v>
      </c>
      <c r="BT418" s="2206">
        <f t="shared" si="315"/>
        <v>0</v>
      </c>
      <c r="BU418" s="2206">
        <f t="shared" si="316"/>
        <v>0</v>
      </c>
      <c r="BV418" s="2206">
        <f t="shared" si="317"/>
        <v>0</v>
      </c>
      <c r="BW418" s="2206">
        <f t="shared" si="318"/>
        <v>0</v>
      </c>
      <c r="BX418" s="2244">
        <f t="shared" si="280"/>
        <v>0</v>
      </c>
      <c r="BY418" s="2207">
        <f t="shared" si="281"/>
        <v>0</v>
      </c>
      <c r="BZ418" s="2211">
        <f t="shared" si="282"/>
        <v>0</v>
      </c>
      <c r="CA418" s="2212">
        <f t="shared" si="283"/>
        <v>0</v>
      </c>
      <c r="CB418" s="2083"/>
      <c r="CC418" s="2083"/>
      <c r="CD418" s="2237"/>
      <c r="CF418" s="2200"/>
    </row>
    <row r="419" spans="1:84" s="1974" customFormat="1" ht="18" customHeight="1" outlineLevel="1">
      <c r="B419" s="2235"/>
      <c r="C419" s="2201"/>
      <c r="D419" s="2232" t="s">
        <v>3393</v>
      </c>
      <c r="E419" s="2243"/>
      <c r="F419" s="2204"/>
      <c r="G419" s="2244"/>
      <c r="H419" s="2206"/>
      <c r="I419" s="2206"/>
      <c r="J419" s="2206"/>
      <c r="K419" s="2206">
        <f t="shared" si="284"/>
        <v>0</v>
      </c>
      <c r="L419" s="2206">
        <f t="shared" si="285"/>
        <v>0</v>
      </c>
      <c r="M419" s="2206">
        <f t="shared" si="286"/>
        <v>0</v>
      </c>
      <c r="N419" s="2206">
        <f t="shared" si="287"/>
        <v>0</v>
      </c>
      <c r="O419" s="2206">
        <f t="shared" si="288"/>
        <v>0</v>
      </c>
      <c r="P419" s="2244"/>
      <c r="Q419" s="2206"/>
      <c r="R419" s="2206"/>
      <c r="S419" s="2206"/>
      <c r="T419" s="2206">
        <f t="shared" si="289"/>
        <v>0</v>
      </c>
      <c r="U419" s="2206">
        <f t="shared" si="290"/>
        <v>0</v>
      </c>
      <c r="V419" s="2206">
        <f t="shared" si="291"/>
        <v>0</v>
      </c>
      <c r="W419" s="2206">
        <f t="shared" si="292"/>
        <v>0</v>
      </c>
      <c r="X419" s="2206">
        <f t="shared" si="293"/>
        <v>0</v>
      </c>
      <c r="Y419" s="2244">
        <f t="shared" si="275"/>
        <v>0</v>
      </c>
      <c r="Z419" s="2207">
        <f t="shared" si="276"/>
        <v>0</v>
      </c>
      <c r="AA419" s="2244">
        <v>0</v>
      </c>
      <c r="AB419" s="2206"/>
      <c r="AC419" s="2206"/>
      <c r="AD419" s="2206"/>
      <c r="AE419" s="2206">
        <f t="shared" si="294"/>
        <v>0</v>
      </c>
      <c r="AF419" s="2206">
        <f t="shared" si="295"/>
        <v>0</v>
      </c>
      <c r="AG419" s="2206">
        <f t="shared" si="296"/>
        <v>0</v>
      </c>
      <c r="AH419" s="2206">
        <f t="shared" si="297"/>
        <v>0</v>
      </c>
      <c r="AI419" s="2207">
        <f t="shared" si="298"/>
        <v>0</v>
      </c>
      <c r="AJ419" s="2246">
        <v>0</v>
      </c>
      <c r="AK419" s="2075"/>
      <c r="AL419" s="2075"/>
      <c r="AM419" s="2075"/>
      <c r="AN419" s="2206">
        <f t="shared" si="299"/>
        <v>0</v>
      </c>
      <c r="AO419" s="2206">
        <f t="shared" si="300"/>
        <v>0</v>
      </c>
      <c r="AP419" s="2206">
        <f t="shared" si="301"/>
        <v>0</v>
      </c>
      <c r="AQ419" s="2206">
        <f t="shared" si="302"/>
        <v>0</v>
      </c>
      <c r="AR419" s="2206">
        <f t="shared" si="303"/>
        <v>0</v>
      </c>
      <c r="AS419" s="2244">
        <v>0</v>
      </c>
      <c r="AT419" s="2075"/>
      <c r="AU419" s="2075"/>
      <c r="AV419" s="2075"/>
      <c r="AW419" s="2206">
        <f t="shared" si="304"/>
        <v>0</v>
      </c>
      <c r="AX419" s="2206">
        <f t="shared" si="305"/>
        <v>0</v>
      </c>
      <c r="AY419" s="2206">
        <f t="shared" si="306"/>
        <v>0</v>
      </c>
      <c r="AZ419" s="2206">
        <f t="shared" si="307"/>
        <v>0</v>
      </c>
      <c r="BA419" s="2206">
        <f t="shared" si="308"/>
        <v>0</v>
      </c>
      <c r="BB419" s="2244">
        <f t="shared" si="277"/>
        <v>0</v>
      </c>
      <c r="BC419" s="2207">
        <f t="shared" si="278"/>
        <v>0</v>
      </c>
      <c r="BD419" s="2244">
        <f t="shared" si="279"/>
        <v>0</v>
      </c>
      <c r="BE419" s="2207">
        <f t="shared" si="319"/>
        <v>0</v>
      </c>
      <c r="BF419" s="2246">
        <v>0</v>
      </c>
      <c r="BG419" s="2075">
        <v>0</v>
      </c>
      <c r="BH419" s="2075">
        <v>0</v>
      </c>
      <c r="BI419" s="2075">
        <v>0</v>
      </c>
      <c r="BJ419" s="2206">
        <f t="shared" si="309"/>
        <v>0</v>
      </c>
      <c r="BK419" s="2206">
        <f t="shared" si="310"/>
        <v>0</v>
      </c>
      <c r="BL419" s="2206">
        <f t="shared" si="311"/>
        <v>0</v>
      </c>
      <c r="BM419" s="2206">
        <f t="shared" si="312"/>
        <v>0</v>
      </c>
      <c r="BN419" s="2206">
        <f t="shared" si="313"/>
        <v>0</v>
      </c>
      <c r="BO419" s="2244">
        <v>0</v>
      </c>
      <c r="BP419" s="2075">
        <v>0</v>
      </c>
      <c r="BQ419" s="2075">
        <v>0</v>
      </c>
      <c r="BR419" s="2075">
        <v>0</v>
      </c>
      <c r="BS419" s="2206">
        <f t="shared" si="314"/>
        <v>0</v>
      </c>
      <c r="BT419" s="2206">
        <f t="shared" si="315"/>
        <v>0</v>
      </c>
      <c r="BU419" s="2206">
        <f t="shared" si="316"/>
        <v>0</v>
      </c>
      <c r="BV419" s="2206">
        <f t="shared" si="317"/>
        <v>0</v>
      </c>
      <c r="BW419" s="2206">
        <f t="shared" si="318"/>
        <v>0</v>
      </c>
      <c r="BX419" s="2244">
        <f t="shared" si="280"/>
        <v>0</v>
      </c>
      <c r="BY419" s="2207">
        <f t="shared" si="281"/>
        <v>0</v>
      </c>
      <c r="BZ419" s="2211">
        <f t="shared" si="282"/>
        <v>0</v>
      </c>
      <c r="CA419" s="2212">
        <f t="shared" si="283"/>
        <v>0</v>
      </c>
      <c r="CB419" s="2083"/>
      <c r="CC419" s="2083"/>
      <c r="CD419" s="2237"/>
      <c r="CF419" s="2200"/>
    </row>
    <row r="420" spans="1:84" s="1974" customFormat="1" ht="18" customHeight="1" outlineLevel="1">
      <c r="A420" s="2235" t="s">
        <v>3761</v>
      </c>
      <c r="B420" s="2235" t="b">
        <v>1</v>
      </c>
      <c r="C420" s="2201"/>
      <c r="D420" s="2236" t="s">
        <v>3395</v>
      </c>
      <c r="E420" s="2243" t="s">
        <v>3396</v>
      </c>
      <c r="F420" s="2204" t="s">
        <v>444</v>
      </c>
      <c r="G420" s="2210">
        <v>14.809000000000001</v>
      </c>
      <c r="H420" s="2206">
        <v>570</v>
      </c>
      <c r="I420" s="2206">
        <v>1720</v>
      </c>
      <c r="J420" s="2206">
        <v>1950</v>
      </c>
      <c r="K420" s="2206">
        <f t="shared" si="284"/>
        <v>4240</v>
      </c>
      <c r="L420" s="2206">
        <f t="shared" si="285"/>
        <v>62789</v>
      </c>
      <c r="M420" s="2206">
        <f t="shared" si="286"/>
        <v>8441</v>
      </c>
      <c r="N420" s="2206">
        <f t="shared" si="287"/>
        <v>25471</v>
      </c>
      <c r="O420" s="2206">
        <f t="shared" si="288"/>
        <v>28877</v>
      </c>
      <c r="P420" s="2210">
        <v>14.809000000000001</v>
      </c>
      <c r="Q420" s="2206">
        <v>570</v>
      </c>
      <c r="R420" s="2206">
        <v>1720</v>
      </c>
      <c r="S420" s="2206">
        <v>1950</v>
      </c>
      <c r="T420" s="2206">
        <f t="shared" si="289"/>
        <v>4240</v>
      </c>
      <c r="U420" s="2206">
        <f t="shared" si="290"/>
        <v>62789</v>
      </c>
      <c r="V420" s="2206">
        <f t="shared" si="291"/>
        <v>8441</v>
      </c>
      <c r="W420" s="2206">
        <f t="shared" si="292"/>
        <v>25471</v>
      </c>
      <c r="X420" s="2206">
        <f t="shared" si="293"/>
        <v>28877</v>
      </c>
      <c r="Y420" s="2210">
        <f t="shared" si="275"/>
        <v>0</v>
      </c>
      <c r="Z420" s="2207">
        <f t="shared" si="276"/>
        <v>0</v>
      </c>
      <c r="AA420" s="2210"/>
      <c r="AB420" s="2206"/>
      <c r="AC420" s="2206"/>
      <c r="AD420" s="2206"/>
      <c r="AE420" s="2206">
        <f t="shared" si="294"/>
        <v>0</v>
      </c>
      <c r="AF420" s="2206">
        <f t="shared" si="295"/>
        <v>0</v>
      </c>
      <c r="AG420" s="2206">
        <f t="shared" si="296"/>
        <v>0</v>
      </c>
      <c r="AH420" s="2206">
        <f t="shared" si="297"/>
        <v>0</v>
      </c>
      <c r="AI420" s="2207">
        <f t="shared" si="298"/>
        <v>0</v>
      </c>
      <c r="AJ420" s="2298"/>
      <c r="AK420" s="2075"/>
      <c r="AL420" s="2075"/>
      <c r="AM420" s="2075"/>
      <c r="AN420" s="2206">
        <f t="shared" si="299"/>
        <v>0</v>
      </c>
      <c r="AO420" s="2206">
        <f t="shared" si="300"/>
        <v>0</v>
      </c>
      <c r="AP420" s="2206">
        <f t="shared" si="301"/>
        <v>0</v>
      </c>
      <c r="AQ420" s="2206">
        <f t="shared" si="302"/>
        <v>0</v>
      </c>
      <c r="AR420" s="2206">
        <f t="shared" si="303"/>
        <v>0</v>
      </c>
      <c r="AS420" s="2210"/>
      <c r="AT420" s="2075"/>
      <c r="AU420" s="2075"/>
      <c r="AV420" s="2075"/>
      <c r="AW420" s="2206">
        <f t="shared" si="304"/>
        <v>0</v>
      </c>
      <c r="AX420" s="2206">
        <f t="shared" si="305"/>
        <v>0</v>
      </c>
      <c r="AY420" s="2206">
        <f t="shared" si="306"/>
        <v>0</v>
      </c>
      <c r="AZ420" s="2206">
        <f t="shared" si="307"/>
        <v>0</v>
      </c>
      <c r="BA420" s="2206">
        <f t="shared" si="308"/>
        <v>0</v>
      </c>
      <c r="BB420" s="2210">
        <f t="shared" si="277"/>
        <v>0</v>
      </c>
      <c r="BC420" s="2207">
        <f t="shared" si="278"/>
        <v>0</v>
      </c>
      <c r="BD420" s="2210">
        <f t="shared" si="279"/>
        <v>0</v>
      </c>
      <c r="BE420" s="2207">
        <f t="shared" si="319"/>
        <v>0</v>
      </c>
      <c r="BF420" s="2298">
        <v>0</v>
      </c>
      <c r="BG420" s="2075">
        <v>0</v>
      </c>
      <c r="BH420" s="2075">
        <v>0</v>
      </c>
      <c r="BI420" s="2075">
        <v>0</v>
      </c>
      <c r="BJ420" s="2206">
        <f t="shared" si="309"/>
        <v>0</v>
      </c>
      <c r="BK420" s="2206">
        <f t="shared" si="310"/>
        <v>0</v>
      </c>
      <c r="BL420" s="2206">
        <f t="shared" si="311"/>
        <v>0</v>
      </c>
      <c r="BM420" s="2206">
        <f t="shared" si="312"/>
        <v>0</v>
      </c>
      <c r="BN420" s="2206">
        <f t="shared" si="313"/>
        <v>0</v>
      </c>
      <c r="BO420" s="2210">
        <v>0</v>
      </c>
      <c r="BP420" s="2075">
        <v>0</v>
      </c>
      <c r="BQ420" s="2075">
        <v>0</v>
      </c>
      <c r="BR420" s="2075">
        <v>0</v>
      </c>
      <c r="BS420" s="2206">
        <f t="shared" si="314"/>
        <v>0</v>
      </c>
      <c r="BT420" s="2206">
        <f t="shared" si="315"/>
        <v>0</v>
      </c>
      <c r="BU420" s="2206">
        <f t="shared" si="316"/>
        <v>0</v>
      </c>
      <c r="BV420" s="2206">
        <f t="shared" si="317"/>
        <v>0</v>
      </c>
      <c r="BW420" s="2206">
        <f t="shared" si="318"/>
        <v>0</v>
      </c>
      <c r="BX420" s="2210">
        <f t="shared" si="280"/>
        <v>0</v>
      </c>
      <c r="BY420" s="2207">
        <f t="shared" si="281"/>
        <v>0</v>
      </c>
      <c r="BZ420" s="2211">
        <f t="shared" si="282"/>
        <v>0</v>
      </c>
      <c r="CA420" s="2212">
        <f t="shared" si="283"/>
        <v>0</v>
      </c>
      <c r="CB420" s="2083"/>
      <c r="CC420" s="2083"/>
      <c r="CD420" s="2237"/>
      <c r="CF420" s="2200"/>
    </row>
    <row r="421" spans="1:84" s="1974" customFormat="1" ht="18" customHeight="1" outlineLevel="1">
      <c r="A421" s="2235" t="s">
        <v>3762</v>
      </c>
      <c r="B421" s="2235" t="b">
        <v>1</v>
      </c>
      <c r="C421" s="2201"/>
      <c r="D421" s="2236" t="s">
        <v>3398</v>
      </c>
      <c r="E421" s="2243" t="s">
        <v>3399</v>
      </c>
      <c r="F421" s="2204" t="s">
        <v>444</v>
      </c>
      <c r="G421" s="2210">
        <v>189.285</v>
      </c>
      <c r="H421" s="2206">
        <v>0</v>
      </c>
      <c r="I421" s="2206">
        <v>0</v>
      </c>
      <c r="J421" s="2206">
        <v>6320</v>
      </c>
      <c r="K421" s="2206">
        <f t="shared" si="284"/>
        <v>6320</v>
      </c>
      <c r="L421" s="2206">
        <f t="shared" si="285"/>
        <v>1196281</v>
      </c>
      <c r="M421" s="2206">
        <f t="shared" si="286"/>
        <v>0</v>
      </c>
      <c r="N421" s="2206">
        <f t="shared" si="287"/>
        <v>0</v>
      </c>
      <c r="O421" s="2206">
        <f t="shared" si="288"/>
        <v>1196281</v>
      </c>
      <c r="P421" s="2210">
        <v>189.285</v>
      </c>
      <c r="Q421" s="2206">
        <v>0</v>
      </c>
      <c r="R421" s="2206">
        <v>0</v>
      </c>
      <c r="S421" s="2206">
        <v>6320</v>
      </c>
      <c r="T421" s="2206">
        <f t="shared" si="289"/>
        <v>6320</v>
      </c>
      <c r="U421" s="2206">
        <f t="shared" si="290"/>
        <v>1196281</v>
      </c>
      <c r="V421" s="2206">
        <f t="shared" si="291"/>
        <v>0</v>
      </c>
      <c r="W421" s="2206">
        <f t="shared" si="292"/>
        <v>0</v>
      </c>
      <c r="X421" s="2206">
        <f t="shared" si="293"/>
        <v>1196281</v>
      </c>
      <c r="Y421" s="2210">
        <f t="shared" si="275"/>
        <v>0</v>
      </c>
      <c r="Z421" s="2207">
        <f t="shared" si="276"/>
        <v>0</v>
      </c>
      <c r="AA421" s="2210"/>
      <c r="AB421" s="2206"/>
      <c r="AC421" s="2206"/>
      <c r="AD421" s="2206"/>
      <c r="AE421" s="2206">
        <f t="shared" si="294"/>
        <v>0</v>
      </c>
      <c r="AF421" s="2206">
        <f t="shared" si="295"/>
        <v>0</v>
      </c>
      <c r="AG421" s="2206">
        <f t="shared" si="296"/>
        <v>0</v>
      </c>
      <c r="AH421" s="2206">
        <f t="shared" si="297"/>
        <v>0</v>
      </c>
      <c r="AI421" s="2207">
        <f t="shared" si="298"/>
        <v>0</v>
      </c>
      <c r="AJ421" s="2298"/>
      <c r="AK421" s="2075"/>
      <c r="AL421" s="2075"/>
      <c r="AM421" s="2075"/>
      <c r="AN421" s="2206">
        <f t="shared" si="299"/>
        <v>0</v>
      </c>
      <c r="AO421" s="2206">
        <f t="shared" si="300"/>
        <v>0</v>
      </c>
      <c r="AP421" s="2206">
        <f t="shared" si="301"/>
        <v>0</v>
      </c>
      <c r="AQ421" s="2206">
        <f t="shared" si="302"/>
        <v>0</v>
      </c>
      <c r="AR421" s="2206">
        <f t="shared" si="303"/>
        <v>0</v>
      </c>
      <c r="AS421" s="2210"/>
      <c r="AT421" s="2075"/>
      <c r="AU421" s="2075"/>
      <c r="AV421" s="2075"/>
      <c r="AW421" s="2206">
        <f t="shared" si="304"/>
        <v>0</v>
      </c>
      <c r="AX421" s="2206">
        <f t="shared" si="305"/>
        <v>0</v>
      </c>
      <c r="AY421" s="2206">
        <f t="shared" si="306"/>
        <v>0</v>
      </c>
      <c r="AZ421" s="2206">
        <f t="shared" si="307"/>
        <v>0</v>
      </c>
      <c r="BA421" s="2206">
        <f t="shared" si="308"/>
        <v>0</v>
      </c>
      <c r="BB421" s="2210">
        <f t="shared" si="277"/>
        <v>0</v>
      </c>
      <c r="BC421" s="2207">
        <f t="shared" si="278"/>
        <v>0</v>
      </c>
      <c r="BD421" s="2210">
        <f t="shared" si="279"/>
        <v>0</v>
      </c>
      <c r="BE421" s="2207">
        <f t="shared" si="319"/>
        <v>0</v>
      </c>
      <c r="BF421" s="2298">
        <v>0</v>
      </c>
      <c r="BG421" s="2075">
        <v>0</v>
      </c>
      <c r="BH421" s="2075">
        <v>0</v>
      </c>
      <c r="BI421" s="2075">
        <v>0</v>
      </c>
      <c r="BJ421" s="2206">
        <f t="shared" si="309"/>
        <v>0</v>
      </c>
      <c r="BK421" s="2206">
        <f t="shared" si="310"/>
        <v>0</v>
      </c>
      <c r="BL421" s="2206">
        <f t="shared" si="311"/>
        <v>0</v>
      </c>
      <c r="BM421" s="2206">
        <f t="shared" si="312"/>
        <v>0</v>
      </c>
      <c r="BN421" s="2206">
        <f t="shared" si="313"/>
        <v>0</v>
      </c>
      <c r="BO421" s="2210">
        <v>0</v>
      </c>
      <c r="BP421" s="2075">
        <v>0</v>
      </c>
      <c r="BQ421" s="2075">
        <v>0</v>
      </c>
      <c r="BR421" s="2075">
        <v>0</v>
      </c>
      <c r="BS421" s="2206">
        <f t="shared" si="314"/>
        <v>0</v>
      </c>
      <c r="BT421" s="2206">
        <f t="shared" si="315"/>
        <v>0</v>
      </c>
      <c r="BU421" s="2206">
        <f t="shared" si="316"/>
        <v>0</v>
      </c>
      <c r="BV421" s="2206">
        <f t="shared" si="317"/>
        <v>0</v>
      </c>
      <c r="BW421" s="2206">
        <f t="shared" si="318"/>
        <v>0</v>
      </c>
      <c r="BX421" s="2210">
        <f t="shared" si="280"/>
        <v>0</v>
      </c>
      <c r="BY421" s="2207">
        <f t="shared" si="281"/>
        <v>0</v>
      </c>
      <c r="BZ421" s="2211">
        <f t="shared" si="282"/>
        <v>0</v>
      </c>
      <c r="CA421" s="2212">
        <f t="shared" si="283"/>
        <v>0</v>
      </c>
      <c r="CB421" s="2083"/>
      <c r="CC421" s="2083"/>
      <c r="CD421" s="2237"/>
      <c r="CF421" s="2200"/>
    </row>
    <row r="422" spans="1:84" s="1974" customFormat="1" ht="18" customHeight="1" outlineLevel="1">
      <c r="A422" s="2235" t="s">
        <v>3763</v>
      </c>
      <c r="B422" s="2235" t="b">
        <v>0</v>
      </c>
      <c r="C422" s="2201"/>
      <c r="D422" s="2236" t="s">
        <v>3401</v>
      </c>
      <c r="E422" s="2243" t="s">
        <v>3402</v>
      </c>
      <c r="F422" s="2204" t="s">
        <v>380</v>
      </c>
      <c r="G422" s="2210">
        <v>123.09257499999998</v>
      </c>
      <c r="H422" s="2206">
        <v>490</v>
      </c>
      <c r="I422" s="2206">
        <v>1910</v>
      </c>
      <c r="J422" s="2206">
        <v>390</v>
      </c>
      <c r="K422" s="2206">
        <f t="shared" si="284"/>
        <v>2790</v>
      </c>
      <c r="L422" s="2206">
        <f t="shared" si="285"/>
        <v>343427</v>
      </c>
      <c r="M422" s="2206">
        <f t="shared" si="286"/>
        <v>60315</v>
      </c>
      <c r="N422" s="2206">
        <f t="shared" si="287"/>
        <v>235106</v>
      </c>
      <c r="O422" s="2206">
        <f t="shared" si="288"/>
        <v>48006</v>
      </c>
      <c r="P422" s="2210">
        <v>123.09257499999998</v>
      </c>
      <c r="Q422" s="2206">
        <v>490</v>
      </c>
      <c r="R422" s="2206">
        <v>1910</v>
      </c>
      <c r="S422" s="2206">
        <v>390</v>
      </c>
      <c r="T422" s="2206">
        <f t="shared" si="289"/>
        <v>2790</v>
      </c>
      <c r="U422" s="2206">
        <f t="shared" si="290"/>
        <v>343427</v>
      </c>
      <c r="V422" s="2206">
        <f t="shared" si="291"/>
        <v>60315</v>
      </c>
      <c r="W422" s="2206">
        <f t="shared" si="292"/>
        <v>235106</v>
      </c>
      <c r="X422" s="2206">
        <f t="shared" si="293"/>
        <v>48006</v>
      </c>
      <c r="Y422" s="2210">
        <f t="shared" si="275"/>
        <v>0</v>
      </c>
      <c r="Z422" s="2207">
        <f t="shared" si="276"/>
        <v>0</v>
      </c>
      <c r="AA422" s="2210"/>
      <c r="AB422" s="2206"/>
      <c r="AC422" s="2206"/>
      <c r="AD422" s="2206"/>
      <c r="AE422" s="2206">
        <f t="shared" si="294"/>
        <v>0</v>
      </c>
      <c r="AF422" s="2206">
        <f t="shared" si="295"/>
        <v>0</v>
      </c>
      <c r="AG422" s="2206">
        <f t="shared" si="296"/>
        <v>0</v>
      </c>
      <c r="AH422" s="2206">
        <f t="shared" si="297"/>
        <v>0</v>
      </c>
      <c r="AI422" s="2207">
        <f t="shared" si="298"/>
        <v>0</v>
      </c>
      <c r="AJ422" s="2298"/>
      <c r="AK422" s="2075"/>
      <c r="AL422" s="2075"/>
      <c r="AM422" s="2075"/>
      <c r="AN422" s="2206">
        <f t="shared" si="299"/>
        <v>0</v>
      </c>
      <c r="AO422" s="2206">
        <f t="shared" si="300"/>
        <v>0</v>
      </c>
      <c r="AP422" s="2206">
        <f t="shared" si="301"/>
        <v>0</v>
      </c>
      <c r="AQ422" s="2206">
        <f t="shared" si="302"/>
        <v>0</v>
      </c>
      <c r="AR422" s="2206">
        <f t="shared" si="303"/>
        <v>0</v>
      </c>
      <c r="AS422" s="2210"/>
      <c r="AT422" s="2075"/>
      <c r="AU422" s="2075"/>
      <c r="AV422" s="2075"/>
      <c r="AW422" s="2206">
        <f t="shared" si="304"/>
        <v>0</v>
      </c>
      <c r="AX422" s="2206">
        <f t="shared" si="305"/>
        <v>0</v>
      </c>
      <c r="AY422" s="2206">
        <f t="shared" si="306"/>
        <v>0</v>
      </c>
      <c r="AZ422" s="2206">
        <f t="shared" si="307"/>
        <v>0</v>
      </c>
      <c r="BA422" s="2206">
        <f t="shared" si="308"/>
        <v>0</v>
      </c>
      <c r="BB422" s="2210">
        <f t="shared" si="277"/>
        <v>0</v>
      </c>
      <c r="BC422" s="2207">
        <f t="shared" si="278"/>
        <v>0</v>
      </c>
      <c r="BD422" s="2210">
        <f t="shared" si="279"/>
        <v>0</v>
      </c>
      <c r="BE422" s="2207">
        <f t="shared" si="319"/>
        <v>0</v>
      </c>
      <c r="BF422" s="2298">
        <v>0</v>
      </c>
      <c r="BG422" s="2075">
        <v>0</v>
      </c>
      <c r="BH422" s="2075">
        <v>0</v>
      </c>
      <c r="BI422" s="2075">
        <v>0</v>
      </c>
      <c r="BJ422" s="2206">
        <f t="shared" si="309"/>
        <v>0</v>
      </c>
      <c r="BK422" s="2206">
        <f t="shared" si="310"/>
        <v>0</v>
      </c>
      <c r="BL422" s="2206">
        <f t="shared" si="311"/>
        <v>0</v>
      </c>
      <c r="BM422" s="2206">
        <f t="shared" si="312"/>
        <v>0</v>
      </c>
      <c r="BN422" s="2206">
        <f t="shared" si="313"/>
        <v>0</v>
      </c>
      <c r="BO422" s="2210">
        <v>0</v>
      </c>
      <c r="BP422" s="2075">
        <v>0</v>
      </c>
      <c r="BQ422" s="2075">
        <v>0</v>
      </c>
      <c r="BR422" s="2075">
        <v>0</v>
      </c>
      <c r="BS422" s="2206">
        <f t="shared" si="314"/>
        <v>0</v>
      </c>
      <c r="BT422" s="2206">
        <f t="shared" si="315"/>
        <v>0</v>
      </c>
      <c r="BU422" s="2206">
        <f t="shared" si="316"/>
        <v>0</v>
      </c>
      <c r="BV422" s="2206">
        <f t="shared" si="317"/>
        <v>0</v>
      </c>
      <c r="BW422" s="2206">
        <f t="shared" si="318"/>
        <v>0</v>
      </c>
      <c r="BX422" s="2210">
        <f t="shared" si="280"/>
        <v>0</v>
      </c>
      <c r="BY422" s="2207">
        <f t="shared" si="281"/>
        <v>0</v>
      </c>
      <c r="BZ422" s="2211">
        <f t="shared" si="282"/>
        <v>0</v>
      </c>
      <c r="CA422" s="2212">
        <f t="shared" si="283"/>
        <v>0</v>
      </c>
      <c r="CB422" s="2083"/>
      <c r="CC422" s="2083"/>
      <c r="CD422" s="2237"/>
      <c r="CF422" s="2200"/>
    </row>
    <row r="423" spans="1:84" s="1974" customFormat="1" ht="18" customHeight="1" outlineLevel="1">
      <c r="A423" s="2235" t="s">
        <v>3764</v>
      </c>
      <c r="B423" s="2235" t="b">
        <v>1</v>
      </c>
      <c r="C423" s="2201"/>
      <c r="D423" s="2236" t="s">
        <v>3404</v>
      </c>
      <c r="E423" s="2243" t="s">
        <v>3405</v>
      </c>
      <c r="F423" s="2204" t="s">
        <v>444</v>
      </c>
      <c r="G423" s="2210">
        <v>0.24</v>
      </c>
      <c r="H423" s="2206">
        <v>1440</v>
      </c>
      <c r="I423" s="2206">
        <v>160</v>
      </c>
      <c r="J423" s="2206">
        <v>6610</v>
      </c>
      <c r="K423" s="2206">
        <f t="shared" si="284"/>
        <v>8210</v>
      </c>
      <c r="L423" s="2206">
        <f t="shared" si="285"/>
        <v>1969</v>
      </c>
      <c r="M423" s="2206">
        <f t="shared" si="286"/>
        <v>345</v>
      </c>
      <c r="N423" s="2206">
        <f t="shared" si="287"/>
        <v>38</v>
      </c>
      <c r="O423" s="2206">
        <f t="shared" si="288"/>
        <v>1586</v>
      </c>
      <c r="P423" s="2210">
        <v>0.24</v>
      </c>
      <c r="Q423" s="2206">
        <v>1440</v>
      </c>
      <c r="R423" s="2206">
        <v>160</v>
      </c>
      <c r="S423" s="2206">
        <v>6610</v>
      </c>
      <c r="T423" s="2206">
        <f t="shared" si="289"/>
        <v>8210</v>
      </c>
      <c r="U423" s="2206">
        <f t="shared" si="290"/>
        <v>1969</v>
      </c>
      <c r="V423" s="2206">
        <f t="shared" si="291"/>
        <v>345</v>
      </c>
      <c r="W423" s="2206">
        <f t="shared" si="292"/>
        <v>38</v>
      </c>
      <c r="X423" s="2206">
        <f t="shared" si="293"/>
        <v>1586</v>
      </c>
      <c r="Y423" s="2210">
        <f t="shared" si="275"/>
        <v>0</v>
      </c>
      <c r="Z423" s="2207">
        <f t="shared" si="276"/>
        <v>0</v>
      </c>
      <c r="AA423" s="2210"/>
      <c r="AB423" s="2206"/>
      <c r="AC423" s="2206"/>
      <c r="AD423" s="2206"/>
      <c r="AE423" s="2206">
        <f t="shared" si="294"/>
        <v>0</v>
      </c>
      <c r="AF423" s="2206">
        <f t="shared" si="295"/>
        <v>0</v>
      </c>
      <c r="AG423" s="2206">
        <f t="shared" si="296"/>
        <v>0</v>
      </c>
      <c r="AH423" s="2206">
        <f t="shared" si="297"/>
        <v>0</v>
      </c>
      <c r="AI423" s="2207">
        <f t="shared" si="298"/>
        <v>0</v>
      </c>
      <c r="AJ423" s="2298"/>
      <c r="AK423" s="2075"/>
      <c r="AL423" s="2075"/>
      <c r="AM423" s="2075"/>
      <c r="AN423" s="2206">
        <f t="shared" si="299"/>
        <v>0</v>
      </c>
      <c r="AO423" s="2206">
        <f t="shared" si="300"/>
        <v>0</v>
      </c>
      <c r="AP423" s="2206">
        <f t="shared" si="301"/>
        <v>0</v>
      </c>
      <c r="AQ423" s="2206">
        <f t="shared" si="302"/>
        <v>0</v>
      </c>
      <c r="AR423" s="2206">
        <f t="shared" si="303"/>
        <v>0</v>
      </c>
      <c r="AS423" s="2210"/>
      <c r="AT423" s="2075"/>
      <c r="AU423" s="2075"/>
      <c r="AV423" s="2075"/>
      <c r="AW423" s="2206">
        <f t="shared" si="304"/>
        <v>0</v>
      </c>
      <c r="AX423" s="2206">
        <f t="shared" si="305"/>
        <v>0</v>
      </c>
      <c r="AY423" s="2206">
        <f t="shared" si="306"/>
        <v>0</v>
      </c>
      <c r="AZ423" s="2206">
        <f t="shared" si="307"/>
        <v>0</v>
      </c>
      <c r="BA423" s="2206">
        <f t="shared" si="308"/>
        <v>0</v>
      </c>
      <c r="BB423" s="2210">
        <f t="shared" si="277"/>
        <v>0</v>
      </c>
      <c r="BC423" s="2207">
        <f t="shared" si="278"/>
        <v>0</v>
      </c>
      <c r="BD423" s="2210">
        <f t="shared" si="279"/>
        <v>0</v>
      </c>
      <c r="BE423" s="2207">
        <f t="shared" si="319"/>
        <v>0</v>
      </c>
      <c r="BF423" s="2298">
        <v>0</v>
      </c>
      <c r="BG423" s="2075">
        <v>0</v>
      </c>
      <c r="BH423" s="2075">
        <v>0</v>
      </c>
      <c r="BI423" s="2075">
        <v>0</v>
      </c>
      <c r="BJ423" s="2206">
        <f t="shared" si="309"/>
        <v>0</v>
      </c>
      <c r="BK423" s="2206">
        <f t="shared" si="310"/>
        <v>0</v>
      </c>
      <c r="BL423" s="2206">
        <f t="shared" si="311"/>
        <v>0</v>
      </c>
      <c r="BM423" s="2206">
        <f t="shared" si="312"/>
        <v>0</v>
      </c>
      <c r="BN423" s="2206">
        <f t="shared" si="313"/>
        <v>0</v>
      </c>
      <c r="BO423" s="2210">
        <v>0</v>
      </c>
      <c r="BP423" s="2075">
        <v>0</v>
      </c>
      <c r="BQ423" s="2075">
        <v>0</v>
      </c>
      <c r="BR423" s="2075">
        <v>0</v>
      </c>
      <c r="BS423" s="2206">
        <f t="shared" si="314"/>
        <v>0</v>
      </c>
      <c r="BT423" s="2206">
        <f t="shared" si="315"/>
        <v>0</v>
      </c>
      <c r="BU423" s="2206">
        <f t="shared" si="316"/>
        <v>0</v>
      </c>
      <c r="BV423" s="2206">
        <f t="shared" si="317"/>
        <v>0</v>
      </c>
      <c r="BW423" s="2206">
        <f t="shared" si="318"/>
        <v>0</v>
      </c>
      <c r="BX423" s="2210">
        <f t="shared" si="280"/>
        <v>0</v>
      </c>
      <c r="BY423" s="2207">
        <f t="shared" si="281"/>
        <v>0</v>
      </c>
      <c r="BZ423" s="2211">
        <f t="shared" si="282"/>
        <v>0</v>
      </c>
      <c r="CA423" s="2212">
        <f t="shared" si="283"/>
        <v>0</v>
      </c>
      <c r="CB423" s="2083"/>
      <c r="CC423" s="2083"/>
      <c r="CD423" s="2237"/>
      <c r="CF423" s="2200"/>
    </row>
    <row r="424" spans="1:84" s="1974" customFormat="1" ht="18" customHeight="1" outlineLevel="1">
      <c r="A424" s="2235" t="s">
        <v>3765</v>
      </c>
      <c r="B424" s="2235" t="b">
        <v>1</v>
      </c>
      <c r="C424" s="2201"/>
      <c r="D424" s="2236" t="s">
        <v>3407</v>
      </c>
      <c r="E424" s="2243" t="s">
        <v>3408</v>
      </c>
      <c r="F424" s="2204" t="s">
        <v>380</v>
      </c>
      <c r="G424" s="2210">
        <v>2.2000000000000002</v>
      </c>
      <c r="H424" s="2206">
        <v>890</v>
      </c>
      <c r="I424" s="2206">
        <v>2310</v>
      </c>
      <c r="J424" s="2206">
        <v>720</v>
      </c>
      <c r="K424" s="2206">
        <f t="shared" si="284"/>
        <v>3920</v>
      </c>
      <c r="L424" s="2206">
        <f t="shared" si="285"/>
        <v>8624</v>
      </c>
      <c r="M424" s="2206">
        <f t="shared" si="286"/>
        <v>1958</v>
      </c>
      <c r="N424" s="2206">
        <f t="shared" si="287"/>
        <v>5082</v>
      </c>
      <c r="O424" s="2206">
        <f t="shared" si="288"/>
        <v>1584</v>
      </c>
      <c r="P424" s="2210">
        <v>2.2000000000000002</v>
      </c>
      <c r="Q424" s="2206">
        <v>890</v>
      </c>
      <c r="R424" s="2206">
        <v>2310</v>
      </c>
      <c r="S424" s="2206">
        <v>720</v>
      </c>
      <c r="T424" s="2206">
        <f t="shared" si="289"/>
        <v>3920</v>
      </c>
      <c r="U424" s="2206">
        <f t="shared" si="290"/>
        <v>8624</v>
      </c>
      <c r="V424" s="2206">
        <f t="shared" si="291"/>
        <v>1958</v>
      </c>
      <c r="W424" s="2206">
        <f t="shared" si="292"/>
        <v>5082</v>
      </c>
      <c r="X424" s="2206">
        <f t="shared" si="293"/>
        <v>1584</v>
      </c>
      <c r="Y424" s="2210">
        <f t="shared" si="275"/>
        <v>0</v>
      </c>
      <c r="Z424" s="2207">
        <f t="shared" si="276"/>
        <v>0</v>
      </c>
      <c r="AA424" s="2210"/>
      <c r="AB424" s="2206"/>
      <c r="AC424" s="2206"/>
      <c r="AD424" s="2206"/>
      <c r="AE424" s="2206">
        <f t="shared" si="294"/>
        <v>0</v>
      </c>
      <c r="AF424" s="2206">
        <f t="shared" si="295"/>
        <v>0</v>
      </c>
      <c r="AG424" s="2206">
        <f t="shared" si="296"/>
        <v>0</v>
      </c>
      <c r="AH424" s="2206">
        <f t="shared" si="297"/>
        <v>0</v>
      </c>
      <c r="AI424" s="2207">
        <f t="shared" si="298"/>
        <v>0</v>
      </c>
      <c r="AJ424" s="2298"/>
      <c r="AK424" s="2075"/>
      <c r="AL424" s="2075"/>
      <c r="AM424" s="2075"/>
      <c r="AN424" s="2206">
        <f t="shared" si="299"/>
        <v>0</v>
      </c>
      <c r="AO424" s="2206">
        <f t="shared" si="300"/>
        <v>0</v>
      </c>
      <c r="AP424" s="2206">
        <f t="shared" si="301"/>
        <v>0</v>
      </c>
      <c r="AQ424" s="2206">
        <f t="shared" si="302"/>
        <v>0</v>
      </c>
      <c r="AR424" s="2206">
        <f t="shared" si="303"/>
        <v>0</v>
      </c>
      <c r="AS424" s="2210"/>
      <c r="AT424" s="2075"/>
      <c r="AU424" s="2075"/>
      <c r="AV424" s="2075"/>
      <c r="AW424" s="2206">
        <f t="shared" si="304"/>
        <v>0</v>
      </c>
      <c r="AX424" s="2206">
        <f t="shared" si="305"/>
        <v>0</v>
      </c>
      <c r="AY424" s="2206">
        <f t="shared" si="306"/>
        <v>0</v>
      </c>
      <c r="AZ424" s="2206">
        <f t="shared" si="307"/>
        <v>0</v>
      </c>
      <c r="BA424" s="2206">
        <f t="shared" si="308"/>
        <v>0</v>
      </c>
      <c r="BB424" s="2210">
        <f t="shared" si="277"/>
        <v>0</v>
      </c>
      <c r="BC424" s="2207">
        <f t="shared" si="278"/>
        <v>0</v>
      </c>
      <c r="BD424" s="2210">
        <f t="shared" si="279"/>
        <v>0</v>
      </c>
      <c r="BE424" s="2207">
        <f t="shared" si="319"/>
        <v>0</v>
      </c>
      <c r="BF424" s="2298">
        <v>0</v>
      </c>
      <c r="BG424" s="2075">
        <v>0</v>
      </c>
      <c r="BH424" s="2075">
        <v>0</v>
      </c>
      <c r="BI424" s="2075">
        <v>0</v>
      </c>
      <c r="BJ424" s="2206">
        <f t="shared" si="309"/>
        <v>0</v>
      </c>
      <c r="BK424" s="2206">
        <f t="shared" si="310"/>
        <v>0</v>
      </c>
      <c r="BL424" s="2206">
        <f t="shared" si="311"/>
        <v>0</v>
      </c>
      <c r="BM424" s="2206">
        <f t="shared" si="312"/>
        <v>0</v>
      </c>
      <c r="BN424" s="2206">
        <f t="shared" si="313"/>
        <v>0</v>
      </c>
      <c r="BO424" s="2210">
        <v>0</v>
      </c>
      <c r="BP424" s="2075">
        <v>0</v>
      </c>
      <c r="BQ424" s="2075">
        <v>0</v>
      </c>
      <c r="BR424" s="2075">
        <v>0</v>
      </c>
      <c r="BS424" s="2206">
        <f t="shared" si="314"/>
        <v>0</v>
      </c>
      <c r="BT424" s="2206">
        <f t="shared" si="315"/>
        <v>0</v>
      </c>
      <c r="BU424" s="2206">
        <f t="shared" si="316"/>
        <v>0</v>
      </c>
      <c r="BV424" s="2206">
        <f t="shared" si="317"/>
        <v>0</v>
      </c>
      <c r="BW424" s="2206">
        <f t="shared" si="318"/>
        <v>0</v>
      </c>
      <c r="BX424" s="2210">
        <f t="shared" si="280"/>
        <v>0</v>
      </c>
      <c r="BY424" s="2207">
        <f t="shared" si="281"/>
        <v>0</v>
      </c>
      <c r="BZ424" s="2211">
        <f t="shared" si="282"/>
        <v>0</v>
      </c>
      <c r="CA424" s="2212">
        <f t="shared" si="283"/>
        <v>0</v>
      </c>
      <c r="CB424" s="2083"/>
      <c r="CC424" s="2083"/>
      <c r="CD424" s="2237"/>
      <c r="CF424" s="2200"/>
    </row>
    <row r="425" spans="1:84" s="1974" customFormat="1" ht="18" customHeight="1" outlineLevel="1">
      <c r="B425" s="2235"/>
      <c r="C425" s="2201"/>
      <c r="D425" s="2232" t="s">
        <v>3409</v>
      </c>
      <c r="E425" s="2243"/>
      <c r="F425" s="2204"/>
      <c r="G425" s="2244"/>
      <c r="H425" s="2206"/>
      <c r="I425" s="2206"/>
      <c r="J425" s="2206"/>
      <c r="K425" s="2206">
        <f t="shared" si="284"/>
        <v>0</v>
      </c>
      <c r="L425" s="2206">
        <f t="shared" si="285"/>
        <v>0</v>
      </c>
      <c r="M425" s="2206">
        <f t="shared" si="286"/>
        <v>0</v>
      </c>
      <c r="N425" s="2206">
        <f t="shared" si="287"/>
        <v>0</v>
      </c>
      <c r="O425" s="2206">
        <f t="shared" si="288"/>
        <v>0</v>
      </c>
      <c r="P425" s="2244"/>
      <c r="Q425" s="2206"/>
      <c r="R425" s="2206"/>
      <c r="S425" s="2206"/>
      <c r="T425" s="2206">
        <f t="shared" si="289"/>
        <v>0</v>
      </c>
      <c r="U425" s="2206">
        <f t="shared" si="290"/>
        <v>0</v>
      </c>
      <c r="V425" s="2206">
        <f t="shared" si="291"/>
        <v>0</v>
      </c>
      <c r="W425" s="2206">
        <f t="shared" si="292"/>
        <v>0</v>
      </c>
      <c r="X425" s="2206">
        <f t="shared" si="293"/>
        <v>0</v>
      </c>
      <c r="Y425" s="2244">
        <f t="shared" si="275"/>
        <v>0</v>
      </c>
      <c r="Z425" s="2207">
        <f t="shared" si="276"/>
        <v>0</v>
      </c>
      <c r="AA425" s="2244"/>
      <c r="AB425" s="2206"/>
      <c r="AC425" s="2206"/>
      <c r="AD425" s="2206"/>
      <c r="AE425" s="2206">
        <f t="shared" si="294"/>
        <v>0</v>
      </c>
      <c r="AF425" s="2206">
        <f t="shared" si="295"/>
        <v>0</v>
      </c>
      <c r="AG425" s="2206">
        <f t="shared" si="296"/>
        <v>0</v>
      </c>
      <c r="AH425" s="2206">
        <f t="shared" si="297"/>
        <v>0</v>
      </c>
      <c r="AI425" s="2207">
        <f t="shared" si="298"/>
        <v>0</v>
      </c>
      <c r="AJ425" s="2246"/>
      <c r="AK425" s="2075"/>
      <c r="AL425" s="2075"/>
      <c r="AM425" s="2075"/>
      <c r="AN425" s="2206">
        <f t="shared" si="299"/>
        <v>0</v>
      </c>
      <c r="AO425" s="2206">
        <f t="shared" si="300"/>
        <v>0</v>
      </c>
      <c r="AP425" s="2206">
        <f t="shared" si="301"/>
        <v>0</v>
      </c>
      <c r="AQ425" s="2206">
        <f t="shared" si="302"/>
        <v>0</v>
      </c>
      <c r="AR425" s="2206">
        <f t="shared" si="303"/>
        <v>0</v>
      </c>
      <c r="AS425" s="2244"/>
      <c r="AT425" s="2075"/>
      <c r="AU425" s="2075"/>
      <c r="AV425" s="2075"/>
      <c r="AW425" s="2206">
        <f t="shared" si="304"/>
        <v>0</v>
      </c>
      <c r="AX425" s="2206">
        <f t="shared" si="305"/>
        <v>0</v>
      </c>
      <c r="AY425" s="2206">
        <f t="shared" si="306"/>
        <v>0</v>
      </c>
      <c r="AZ425" s="2206">
        <f t="shared" si="307"/>
        <v>0</v>
      </c>
      <c r="BA425" s="2206">
        <f t="shared" si="308"/>
        <v>0</v>
      </c>
      <c r="BB425" s="2244">
        <f t="shared" si="277"/>
        <v>0</v>
      </c>
      <c r="BC425" s="2207">
        <f t="shared" si="278"/>
        <v>0</v>
      </c>
      <c r="BD425" s="2244">
        <f t="shared" si="279"/>
        <v>0</v>
      </c>
      <c r="BE425" s="2207">
        <f t="shared" si="319"/>
        <v>0</v>
      </c>
      <c r="BF425" s="2246">
        <v>0</v>
      </c>
      <c r="BG425" s="2075">
        <v>0</v>
      </c>
      <c r="BH425" s="2075">
        <v>0</v>
      </c>
      <c r="BI425" s="2075">
        <v>0</v>
      </c>
      <c r="BJ425" s="2206">
        <f t="shared" si="309"/>
        <v>0</v>
      </c>
      <c r="BK425" s="2206">
        <f t="shared" si="310"/>
        <v>0</v>
      </c>
      <c r="BL425" s="2206">
        <f t="shared" si="311"/>
        <v>0</v>
      </c>
      <c r="BM425" s="2206">
        <f t="shared" si="312"/>
        <v>0</v>
      </c>
      <c r="BN425" s="2206">
        <f t="shared" si="313"/>
        <v>0</v>
      </c>
      <c r="BO425" s="2244">
        <v>0</v>
      </c>
      <c r="BP425" s="2075">
        <v>0</v>
      </c>
      <c r="BQ425" s="2075">
        <v>0</v>
      </c>
      <c r="BR425" s="2075">
        <v>0</v>
      </c>
      <c r="BS425" s="2206">
        <f t="shared" si="314"/>
        <v>0</v>
      </c>
      <c r="BT425" s="2206">
        <f t="shared" si="315"/>
        <v>0</v>
      </c>
      <c r="BU425" s="2206">
        <f t="shared" si="316"/>
        <v>0</v>
      </c>
      <c r="BV425" s="2206">
        <f t="shared" si="317"/>
        <v>0</v>
      </c>
      <c r="BW425" s="2206">
        <f t="shared" si="318"/>
        <v>0</v>
      </c>
      <c r="BX425" s="2244">
        <f t="shared" si="280"/>
        <v>0</v>
      </c>
      <c r="BY425" s="2207">
        <f t="shared" si="281"/>
        <v>0</v>
      </c>
      <c r="BZ425" s="2211">
        <f t="shared" si="282"/>
        <v>0</v>
      </c>
      <c r="CA425" s="2212">
        <f t="shared" si="283"/>
        <v>0</v>
      </c>
      <c r="CB425" s="2083"/>
      <c r="CC425" s="2083"/>
      <c r="CD425" s="2237"/>
      <c r="CF425" s="2200"/>
    </row>
    <row r="426" spans="1:84" s="1974" customFormat="1" ht="18" customHeight="1" outlineLevel="1">
      <c r="A426" s="2235" t="s">
        <v>3766</v>
      </c>
      <c r="B426" s="2235" t="b">
        <v>1</v>
      </c>
      <c r="C426" s="2201"/>
      <c r="D426" s="2236" t="s">
        <v>3411</v>
      </c>
      <c r="E426" s="2243" t="s">
        <v>3412</v>
      </c>
      <c r="F426" s="2204" t="s">
        <v>444</v>
      </c>
      <c r="G426" s="2210">
        <v>14.809000000000001</v>
      </c>
      <c r="H426" s="2206">
        <v>7950</v>
      </c>
      <c r="I426" s="2206">
        <v>40850</v>
      </c>
      <c r="J426" s="2206">
        <v>8340</v>
      </c>
      <c r="K426" s="2206">
        <f t="shared" si="284"/>
        <v>57140</v>
      </c>
      <c r="L426" s="2206">
        <f t="shared" si="285"/>
        <v>846185</v>
      </c>
      <c r="M426" s="2206">
        <f t="shared" si="286"/>
        <v>117731</v>
      </c>
      <c r="N426" s="2206">
        <f t="shared" si="287"/>
        <v>604947</v>
      </c>
      <c r="O426" s="2206">
        <f t="shared" si="288"/>
        <v>123507</v>
      </c>
      <c r="P426" s="2210">
        <v>14.809000000000001</v>
      </c>
      <c r="Q426" s="2206">
        <v>7950</v>
      </c>
      <c r="R426" s="2206">
        <v>40850</v>
      </c>
      <c r="S426" s="2206">
        <v>8340</v>
      </c>
      <c r="T426" s="2206">
        <f t="shared" si="289"/>
        <v>57140</v>
      </c>
      <c r="U426" s="2206">
        <f t="shared" si="290"/>
        <v>846185</v>
      </c>
      <c r="V426" s="2206">
        <f t="shared" si="291"/>
        <v>117731</v>
      </c>
      <c r="W426" s="2206">
        <f t="shared" si="292"/>
        <v>604947</v>
      </c>
      <c r="X426" s="2206">
        <f t="shared" si="293"/>
        <v>123507</v>
      </c>
      <c r="Y426" s="2210">
        <f t="shared" si="275"/>
        <v>0</v>
      </c>
      <c r="Z426" s="2207">
        <f t="shared" si="276"/>
        <v>0</v>
      </c>
      <c r="AA426" s="2210"/>
      <c r="AB426" s="2206"/>
      <c r="AC426" s="2206"/>
      <c r="AD426" s="2206"/>
      <c r="AE426" s="2206">
        <f t="shared" si="294"/>
        <v>0</v>
      </c>
      <c r="AF426" s="2206">
        <f t="shared" si="295"/>
        <v>0</v>
      </c>
      <c r="AG426" s="2206">
        <f t="shared" si="296"/>
        <v>0</v>
      </c>
      <c r="AH426" s="2206">
        <f t="shared" si="297"/>
        <v>0</v>
      </c>
      <c r="AI426" s="2207">
        <f t="shared" si="298"/>
        <v>0</v>
      </c>
      <c r="AJ426" s="2298"/>
      <c r="AK426" s="2075"/>
      <c r="AL426" s="2075"/>
      <c r="AM426" s="2075"/>
      <c r="AN426" s="2206">
        <f t="shared" si="299"/>
        <v>0</v>
      </c>
      <c r="AO426" s="2206">
        <f t="shared" si="300"/>
        <v>0</v>
      </c>
      <c r="AP426" s="2206">
        <f t="shared" si="301"/>
        <v>0</v>
      </c>
      <c r="AQ426" s="2206">
        <f t="shared" si="302"/>
        <v>0</v>
      </c>
      <c r="AR426" s="2206">
        <f t="shared" si="303"/>
        <v>0</v>
      </c>
      <c r="AS426" s="2210"/>
      <c r="AT426" s="2075"/>
      <c r="AU426" s="2075"/>
      <c r="AV426" s="2075"/>
      <c r="AW426" s="2206">
        <f t="shared" si="304"/>
        <v>0</v>
      </c>
      <c r="AX426" s="2206">
        <f t="shared" si="305"/>
        <v>0</v>
      </c>
      <c r="AY426" s="2206">
        <f t="shared" si="306"/>
        <v>0</v>
      </c>
      <c r="AZ426" s="2206">
        <f t="shared" si="307"/>
        <v>0</v>
      </c>
      <c r="BA426" s="2206">
        <f t="shared" si="308"/>
        <v>0</v>
      </c>
      <c r="BB426" s="2210">
        <f t="shared" si="277"/>
        <v>0</v>
      </c>
      <c r="BC426" s="2207">
        <f t="shared" si="278"/>
        <v>0</v>
      </c>
      <c r="BD426" s="2210">
        <f t="shared" si="279"/>
        <v>0</v>
      </c>
      <c r="BE426" s="2207">
        <f t="shared" si="319"/>
        <v>0</v>
      </c>
      <c r="BF426" s="2298">
        <v>0</v>
      </c>
      <c r="BG426" s="2075">
        <v>0</v>
      </c>
      <c r="BH426" s="2075">
        <v>0</v>
      </c>
      <c r="BI426" s="2075">
        <v>0</v>
      </c>
      <c r="BJ426" s="2206">
        <f t="shared" si="309"/>
        <v>0</v>
      </c>
      <c r="BK426" s="2206">
        <f t="shared" si="310"/>
        <v>0</v>
      </c>
      <c r="BL426" s="2206">
        <f t="shared" si="311"/>
        <v>0</v>
      </c>
      <c r="BM426" s="2206">
        <f t="shared" si="312"/>
        <v>0</v>
      </c>
      <c r="BN426" s="2206">
        <f t="shared" si="313"/>
        <v>0</v>
      </c>
      <c r="BO426" s="2210">
        <v>0</v>
      </c>
      <c r="BP426" s="2075">
        <v>0</v>
      </c>
      <c r="BQ426" s="2075">
        <v>0</v>
      </c>
      <c r="BR426" s="2075">
        <v>0</v>
      </c>
      <c r="BS426" s="2206">
        <f t="shared" si="314"/>
        <v>0</v>
      </c>
      <c r="BT426" s="2206">
        <f t="shared" si="315"/>
        <v>0</v>
      </c>
      <c r="BU426" s="2206">
        <f t="shared" si="316"/>
        <v>0</v>
      </c>
      <c r="BV426" s="2206">
        <f t="shared" si="317"/>
        <v>0</v>
      </c>
      <c r="BW426" s="2206">
        <f t="shared" si="318"/>
        <v>0</v>
      </c>
      <c r="BX426" s="2210">
        <f t="shared" si="280"/>
        <v>0</v>
      </c>
      <c r="BY426" s="2207">
        <f t="shared" si="281"/>
        <v>0</v>
      </c>
      <c r="BZ426" s="2211">
        <f t="shared" si="282"/>
        <v>0</v>
      </c>
      <c r="CA426" s="2212">
        <f t="shared" si="283"/>
        <v>0</v>
      </c>
      <c r="CB426" s="2083"/>
      <c r="CC426" s="2083"/>
      <c r="CD426" s="2237"/>
      <c r="CF426" s="2200"/>
    </row>
    <row r="427" spans="1:84" s="1974" customFormat="1" ht="18" customHeight="1" outlineLevel="1">
      <c r="A427" s="2235" t="s">
        <v>3767</v>
      </c>
      <c r="B427" s="2235" t="b">
        <v>1</v>
      </c>
      <c r="C427" s="2201"/>
      <c r="D427" s="2236" t="s">
        <v>3414</v>
      </c>
      <c r="E427" s="2243" t="s">
        <v>3412</v>
      </c>
      <c r="F427" s="2204" t="s">
        <v>444</v>
      </c>
      <c r="G427" s="2210">
        <v>224.94</v>
      </c>
      <c r="H427" s="2206">
        <v>8200</v>
      </c>
      <c r="I427" s="2206">
        <v>41870</v>
      </c>
      <c r="J427" s="2206">
        <v>8410</v>
      </c>
      <c r="K427" s="2206">
        <f t="shared" si="284"/>
        <v>58480</v>
      </c>
      <c r="L427" s="2206">
        <f t="shared" si="285"/>
        <v>13154490</v>
      </c>
      <c r="M427" s="2206">
        <f t="shared" si="286"/>
        <v>1844508</v>
      </c>
      <c r="N427" s="2206">
        <f t="shared" si="287"/>
        <v>9418237</v>
      </c>
      <c r="O427" s="2206">
        <f t="shared" si="288"/>
        <v>1891745</v>
      </c>
      <c r="P427" s="2210">
        <v>224.94</v>
      </c>
      <c r="Q427" s="2206">
        <v>8200</v>
      </c>
      <c r="R427" s="2206">
        <v>41870</v>
      </c>
      <c r="S427" s="2206">
        <v>8410</v>
      </c>
      <c r="T427" s="2206">
        <f t="shared" si="289"/>
        <v>58480</v>
      </c>
      <c r="U427" s="2206">
        <f t="shared" si="290"/>
        <v>13154490</v>
      </c>
      <c r="V427" s="2206">
        <f t="shared" si="291"/>
        <v>1844508</v>
      </c>
      <c r="W427" s="2206">
        <f t="shared" si="292"/>
        <v>9418237</v>
      </c>
      <c r="X427" s="2206">
        <f t="shared" si="293"/>
        <v>1891745</v>
      </c>
      <c r="Y427" s="2210">
        <f t="shared" ref="Y427:Y490" si="320">+P427-G427</f>
        <v>0</v>
      </c>
      <c r="Z427" s="2207">
        <f t="shared" ref="Z427:Z490" si="321">+U427-L427</f>
        <v>0</v>
      </c>
      <c r="AA427" s="2210"/>
      <c r="AB427" s="2206"/>
      <c r="AC427" s="2206"/>
      <c r="AD427" s="2206"/>
      <c r="AE427" s="2206">
        <f t="shared" si="294"/>
        <v>0</v>
      </c>
      <c r="AF427" s="2206">
        <f t="shared" si="295"/>
        <v>0</v>
      </c>
      <c r="AG427" s="2206">
        <f t="shared" si="296"/>
        <v>0</v>
      </c>
      <c r="AH427" s="2206">
        <f t="shared" si="297"/>
        <v>0</v>
      </c>
      <c r="AI427" s="2207">
        <f t="shared" si="298"/>
        <v>0</v>
      </c>
      <c r="AJ427" s="2298"/>
      <c r="AK427" s="2075"/>
      <c r="AL427" s="2075"/>
      <c r="AM427" s="2075"/>
      <c r="AN427" s="2206">
        <f t="shared" si="299"/>
        <v>0</v>
      </c>
      <c r="AO427" s="2206">
        <f t="shared" si="300"/>
        <v>0</v>
      </c>
      <c r="AP427" s="2206">
        <f t="shared" si="301"/>
        <v>0</v>
      </c>
      <c r="AQ427" s="2206">
        <f t="shared" si="302"/>
        <v>0</v>
      </c>
      <c r="AR427" s="2206">
        <f t="shared" si="303"/>
        <v>0</v>
      </c>
      <c r="AS427" s="2210"/>
      <c r="AT427" s="2075"/>
      <c r="AU427" s="2075"/>
      <c r="AV427" s="2075"/>
      <c r="AW427" s="2206">
        <f t="shared" si="304"/>
        <v>0</v>
      </c>
      <c r="AX427" s="2206">
        <f t="shared" si="305"/>
        <v>0</v>
      </c>
      <c r="AY427" s="2206">
        <f t="shared" si="306"/>
        <v>0</v>
      </c>
      <c r="AZ427" s="2206">
        <f t="shared" si="307"/>
        <v>0</v>
      </c>
      <c r="BA427" s="2206">
        <f t="shared" si="308"/>
        <v>0</v>
      </c>
      <c r="BB427" s="2210">
        <f t="shared" ref="BB427:BB490" si="322">AS427-AJ427</f>
        <v>0</v>
      </c>
      <c r="BC427" s="2207">
        <f t="shared" ref="BC427:BC490" si="323">AX427-AO427</f>
        <v>0</v>
      </c>
      <c r="BD427" s="2210">
        <f t="shared" ref="BD427:BD493" si="324">AS427-AA427</f>
        <v>0</v>
      </c>
      <c r="BE427" s="2207">
        <f t="shared" si="319"/>
        <v>0</v>
      </c>
      <c r="BF427" s="2298">
        <v>0</v>
      </c>
      <c r="BG427" s="2075">
        <v>0</v>
      </c>
      <c r="BH427" s="2075">
        <v>0</v>
      </c>
      <c r="BI427" s="2075">
        <v>0</v>
      </c>
      <c r="BJ427" s="2206">
        <f t="shared" si="309"/>
        <v>0</v>
      </c>
      <c r="BK427" s="2206">
        <f t="shared" si="310"/>
        <v>0</v>
      </c>
      <c r="BL427" s="2206">
        <f t="shared" si="311"/>
        <v>0</v>
      </c>
      <c r="BM427" s="2206">
        <f t="shared" si="312"/>
        <v>0</v>
      </c>
      <c r="BN427" s="2206">
        <f t="shared" si="313"/>
        <v>0</v>
      </c>
      <c r="BO427" s="2210">
        <v>0</v>
      </c>
      <c r="BP427" s="2075">
        <v>0</v>
      </c>
      <c r="BQ427" s="2075">
        <v>0</v>
      </c>
      <c r="BR427" s="2075">
        <v>0</v>
      </c>
      <c r="BS427" s="2206">
        <f t="shared" si="314"/>
        <v>0</v>
      </c>
      <c r="BT427" s="2206">
        <f t="shared" si="315"/>
        <v>0</v>
      </c>
      <c r="BU427" s="2206">
        <f t="shared" si="316"/>
        <v>0</v>
      </c>
      <c r="BV427" s="2206">
        <f t="shared" si="317"/>
        <v>0</v>
      </c>
      <c r="BW427" s="2206">
        <f t="shared" si="318"/>
        <v>0</v>
      </c>
      <c r="BX427" s="2210">
        <f t="shared" ref="BX427:BX490" si="325">BO427-BF427</f>
        <v>0</v>
      </c>
      <c r="BY427" s="2207">
        <f t="shared" ref="BY427:BY490" si="326">BT427-BK427</f>
        <v>0</v>
      </c>
      <c r="BZ427" s="2211">
        <f t="shared" ref="BZ427:BZ490" si="327">+BO427-AA427</f>
        <v>0</v>
      </c>
      <c r="CA427" s="2212">
        <f t="shared" ref="CA427:CA490" si="328">+BT427-AF427</f>
        <v>0</v>
      </c>
      <c r="CB427" s="2083"/>
      <c r="CC427" s="2083"/>
      <c r="CD427" s="2237"/>
      <c r="CF427" s="2200"/>
    </row>
    <row r="428" spans="1:84" s="1974" customFormat="1" ht="18" customHeight="1" outlineLevel="1">
      <c r="A428" s="2235" t="s">
        <v>3768</v>
      </c>
      <c r="B428" s="2235" t="b">
        <v>1</v>
      </c>
      <c r="C428" s="2201"/>
      <c r="D428" s="2236" t="s">
        <v>3414</v>
      </c>
      <c r="E428" s="2243" t="s">
        <v>3412</v>
      </c>
      <c r="F428" s="2204" t="s">
        <v>380</v>
      </c>
      <c r="G428" s="2210">
        <v>308.8</v>
      </c>
      <c r="H428" s="2206">
        <v>5550</v>
      </c>
      <c r="I428" s="2206">
        <v>28560</v>
      </c>
      <c r="J428" s="2206">
        <v>4620</v>
      </c>
      <c r="K428" s="2206">
        <f t="shared" si="284"/>
        <v>38730</v>
      </c>
      <c r="L428" s="2206">
        <f t="shared" si="285"/>
        <v>11959824</v>
      </c>
      <c r="M428" s="2206">
        <f t="shared" si="286"/>
        <v>1713840</v>
      </c>
      <c r="N428" s="2206">
        <f t="shared" si="287"/>
        <v>8819328</v>
      </c>
      <c r="O428" s="2206">
        <f t="shared" si="288"/>
        <v>1426656</v>
      </c>
      <c r="P428" s="2210">
        <v>308.8</v>
      </c>
      <c r="Q428" s="2206">
        <v>5550</v>
      </c>
      <c r="R428" s="2206">
        <v>28560</v>
      </c>
      <c r="S428" s="2206">
        <v>4620</v>
      </c>
      <c r="T428" s="2206">
        <f t="shared" si="289"/>
        <v>38730</v>
      </c>
      <c r="U428" s="2206">
        <f t="shared" si="290"/>
        <v>11959824</v>
      </c>
      <c r="V428" s="2206">
        <f t="shared" si="291"/>
        <v>1713840</v>
      </c>
      <c r="W428" s="2206">
        <f t="shared" si="292"/>
        <v>8819328</v>
      </c>
      <c r="X428" s="2206">
        <f t="shared" si="293"/>
        <v>1426656</v>
      </c>
      <c r="Y428" s="2210">
        <f t="shared" si="320"/>
        <v>0</v>
      </c>
      <c r="Z428" s="2207">
        <f t="shared" si="321"/>
        <v>0</v>
      </c>
      <c r="AA428" s="2210"/>
      <c r="AB428" s="2206"/>
      <c r="AC428" s="2206"/>
      <c r="AD428" s="2206"/>
      <c r="AE428" s="2206">
        <f t="shared" si="294"/>
        <v>0</v>
      </c>
      <c r="AF428" s="2206">
        <f t="shared" si="295"/>
        <v>0</v>
      </c>
      <c r="AG428" s="2206">
        <f t="shared" si="296"/>
        <v>0</v>
      </c>
      <c r="AH428" s="2206">
        <f t="shared" si="297"/>
        <v>0</v>
      </c>
      <c r="AI428" s="2207">
        <f t="shared" si="298"/>
        <v>0</v>
      </c>
      <c r="AJ428" s="2298"/>
      <c r="AK428" s="2075"/>
      <c r="AL428" s="2075"/>
      <c r="AM428" s="2075"/>
      <c r="AN428" s="2206">
        <f t="shared" si="299"/>
        <v>0</v>
      </c>
      <c r="AO428" s="2206">
        <f t="shared" si="300"/>
        <v>0</v>
      </c>
      <c r="AP428" s="2206">
        <f t="shared" si="301"/>
        <v>0</v>
      </c>
      <c r="AQ428" s="2206">
        <f t="shared" si="302"/>
        <v>0</v>
      </c>
      <c r="AR428" s="2206">
        <f t="shared" si="303"/>
        <v>0</v>
      </c>
      <c r="AS428" s="2210"/>
      <c r="AT428" s="2075"/>
      <c r="AU428" s="2075"/>
      <c r="AV428" s="2075"/>
      <c r="AW428" s="2206">
        <f t="shared" si="304"/>
        <v>0</v>
      </c>
      <c r="AX428" s="2206">
        <f t="shared" si="305"/>
        <v>0</v>
      </c>
      <c r="AY428" s="2206">
        <f t="shared" si="306"/>
        <v>0</v>
      </c>
      <c r="AZ428" s="2206">
        <f t="shared" si="307"/>
        <v>0</v>
      </c>
      <c r="BA428" s="2206">
        <f t="shared" si="308"/>
        <v>0</v>
      </c>
      <c r="BB428" s="2210">
        <f t="shared" si="322"/>
        <v>0</v>
      </c>
      <c r="BC428" s="2207">
        <f t="shared" si="323"/>
        <v>0</v>
      </c>
      <c r="BD428" s="2210">
        <f t="shared" si="324"/>
        <v>0</v>
      </c>
      <c r="BE428" s="2207">
        <f t="shared" si="319"/>
        <v>0</v>
      </c>
      <c r="BF428" s="2298">
        <v>0</v>
      </c>
      <c r="BG428" s="2075">
        <v>0</v>
      </c>
      <c r="BH428" s="2075">
        <v>0</v>
      </c>
      <c r="BI428" s="2075">
        <v>0</v>
      </c>
      <c r="BJ428" s="2206">
        <f t="shared" si="309"/>
        <v>0</v>
      </c>
      <c r="BK428" s="2206">
        <f t="shared" si="310"/>
        <v>0</v>
      </c>
      <c r="BL428" s="2206">
        <f t="shared" si="311"/>
        <v>0</v>
      </c>
      <c r="BM428" s="2206">
        <f t="shared" si="312"/>
        <v>0</v>
      </c>
      <c r="BN428" s="2206">
        <f t="shared" si="313"/>
        <v>0</v>
      </c>
      <c r="BO428" s="2210">
        <v>0</v>
      </c>
      <c r="BP428" s="2075">
        <v>0</v>
      </c>
      <c r="BQ428" s="2075">
        <v>0</v>
      </c>
      <c r="BR428" s="2075">
        <v>0</v>
      </c>
      <c r="BS428" s="2206">
        <f t="shared" si="314"/>
        <v>0</v>
      </c>
      <c r="BT428" s="2206">
        <f t="shared" si="315"/>
        <v>0</v>
      </c>
      <c r="BU428" s="2206">
        <f t="shared" si="316"/>
        <v>0</v>
      </c>
      <c r="BV428" s="2206">
        <f t="shared" si="317"/>
        <v>0</v>
      </c>
      <c r="BW428" s="2206">
        <f t="shared" si="318"/>
        <v>0</v>
      </c>
      <c r="BX428" s="2210">
        <f t="shared" si="325"/>
        <v>0</v>
      </c>
      <c r="BY428" s="2207">
        <f t="shared" si="326"/>
        <v>0</v>
      </c>
      <c r="BZ428" s="2211">
        <f t="shared" si="327"/>
        <v>0</v>
      </c>
      <c r="CA428" s="2212">
        <f t="shared" si="328"/>
        <v>0</v>
      </c>
      <c r="CB428" s="2083"/>
      <c r="CC428" s="2083"/>
      <c r="CD428" s="2237"/>
      <c r="CF428" s="2200"/>
    </row>
    <row r="429" spans="1:84" s="1974" customFormat="1" ht="18" customHeight="1" outlineLevel="1">
      <c r="A429" s="2235" t="s">
        <v>3769</v>
      </c>
      <c r="B429" s="2235" t="b">
        <v>1</v>
      </c>
      <c r="C429" s="2201"/>
      <c r="D429" s="2236" t="s">
        <v>3417</v>
      </c>
      <c r="E429" s="2243" t="s">
        <v>3412</v>
      </c>
      <c r="F429" s="2204" t="s">
        <v>380</v>
      </c>
      <c r="G429" s="2210">
        <v>0.15000000000000002</v>
      </c>
      <c r="H429" s="2206">
        <v>25160</v>
      </c>
      <c r="I429" s="2206">
        <v>129100</v>
      </c>
      <c r="J429" s="2206">
        <v>25570</v>
      </c>
      <c r="K429" s="2206">
        <f t="shared" si="284"/>
        <v>179830</v>
      </c>
      <c r="L429" s="2206">
        <f t="shared" si="285"/>
        <v>26974</v>
      </c>
      <c r="M429" s="2206">
        <f t="shared" si="286"/>
        <v>3774</v>
      </c>
      <c r="N429" s="2206">
        <f t="shared" si="287"/>
        <v>19365</v>
      </c>
      <c r="O429" s="2206">
        <f t="shared" si="288"/>
        <v>3835</v>
      </c>
      <c r="P429" s="2210">
        <v>0.15000000000000002</v>
      </c>
      <c r="Q429" s="2206">
        <v>25160</v>
      </c>
      <c r="R429" s="2206">
        <v>129100</v>
      </c>
      <c r="S429" s="2206">
        <v>25570</v>
      </c>
      <c r="T429" s="2206">
        <f t="shared" si="289"/>
        <v>179830</v>
      </c>
      <c r="U429" s="2206">
        <f t="shared" si="290"/>
        <v>26974</v>
      </c>
      <c r="V429" s="2206">
        <f t="shared" si="291"/>
        <v>3774</v>
      </c>
      <c r="W429" s="2206">
        <f t="shared" si="292"/>
        <v>19365</v>
      </c>
      <c r="X429" s="2206">
        <f t="shared" si="293"/>
        <v>3835</v>
      </c>
      <c r="Y429" s="2210">
        <f t="shared" si="320"/>
        <v>0</v>
      </c>
      <c r="Z429" s="2207">
        <f t="shared" si="321"/>
        <v>0</v>
      </c>
      <c r="AA429" s="2210"/>
      <c r="AB429" s="2206"/>
      <c r="AC429" s="2206"/>
      <c r="AD429" s="2206"/>
      <c r="AE429" s="2206">
        <f t="shared" si="294"/>
        <v>0</v>
      </c>
      <c r="AF429" s="2206">
        <f t="shared" si="295"/>
        <v>0</v>
      </c>
      <c r="AG429" s="2206">
        <f t="shared" si="296"/>
        <v>0</v>
      </c>
      <c r="AH429" s="2206">
        <f t="shared" si="297"/>
        <v>0</v>
      </c>
      <c r="AI429" s="2207">
        <f t="shared" si="298"/>
        <v>0</v>
      </c>
      <c r="AJ429" s="2298"/>
      <c r="AK429" s="2075"/>
      <c r="AL429" s="2075"/>
      <c r="AM429" s="2075"/>
      <c r="AN429" s="2206">
        <f t="shared" si="299"/>
        <v>0</v>
      </c>
      <c r="AO429" s="2206">
        <f t="shared" si="300"/>
        <v>0</v>
      </c>
      <c r="AP429" s="2206">
        <f t="shared" si="301"/>
        <v>0</v>
      </c>
      <c r="AQ429" s="2206">
        <f t="shared" si="302"/>
        <v>0</v>
      </c>
      <c r="AR429" s="2206">
        <f t="shared" si="303"/>
        <v>0</v>
      </c>
      <c r="AS429" s="2210"/>
      <c r="AT429" s="2075"/>
      <c r="AU429" s="2075"/>
      <c r="AV429" s="2075"/>
      <c r="AW429" s="2206">
        <f t="shared" si="304"/>
        <v>0</v>
      </c>
      <c r="AX429" s="2206">
        <f t="shared" si="305"/>
        <v>0</v>
      </c>
      <c r="AY429" s="2206">
        <f t="shared" si="306"/>
        <v>0</v>
      </c>
      <c r="AZ429" s="2206">
        <f t="shared" si="307"/>
        <v>0</v>
      </c>
      <c r="BA429" s="2206">
        <f t="shared" si="308"/>
        <v>0</v>
      </c>
      <c r="BB429" s="2210">
        <f t="shared" si="322"/>
        <v>0</v>
      </c>
      <c r="BC429" s="2207">
        <f t="shared" si="323"/>
        <v>0</v>
      </c>
      <c r="BD429" s="2210">
        <f t="shared" si="324"/>
        <v>0</v>
      </c>
      <c r="BE429" s="2207">
        <f t="shared" si="319"/>
        <v>0</v>
      </c>
      <c r="BF429" s="2298">
        <v>0</v>
      </c>
      <c r="BG429" s="2075">
        <v>0</v>
      </c>
      <c r="BH429" s="2075">
        <v>0</v>
      </c>
      <c r="BI429" s="2075">
        <v>0</v>
      </c>
      <c r="BJ429" s="2206">
        <f t="shared" si="309"/>
        <v>0</v>
      </c>
      <c r="BK429" s="2206">
        <f t="shared" si="310"/>
        <v>0</v>
      </c>
      <c r="BL429" s="2206">
        <f t="shared" si="311"/>
        <v>0</v>
      </c>
      <c r="BM429" s="2206">
        <f t="shared" si="312"/>
        <v>0</v>
      </c>
      <c r="BN429" s="2206">
        <f t="shared" si="313"/>
        <v>0</v>
      </c>
      <c r="BO429" s="2210">
        <v>0</v>
      </c>
      <c r="BP429" s="2075">
        <v>0</v>
      </c>
      <c r="BQ429" s="2075">
        <v>0</v>
      </c>
      <c r="BR429" s="2075">
        <v>0</v>
      </c>
      <c r="BS429" s="2206">
        <f t="shared" si="314"/>
        <v>0</v>
      </c>
      <c r="BT429" s="2206">
        <f t="shared" si="315"/>
        <v>0</v>
      </c>
      <c r="BU429" s="2206">
        <f t="shared" si="316"/>
        <v>0</v>
      </c>
      <c r="BV429" s="2206">
        <f t="shared" si="317"/>
        <v>0</v>
      </c>
      <c r="BW429" s="2206">
        <f t="shared" si="318"/>
        <v>0</v>
      </c>
      <c r="BX429" s="2210">
        <f t="shared" si="325"/>
        <v>0</v>
      </c>
      <c r="BY429" s="2207">
        <f t="shared" si="326"/>
        <v>0</v>
      </c>
      <c r="BZ429" s="2211">
        <f t="shared" si="327"/>
        <v>0</v>
      </c>
      <c r="CA429" s="2212">
        <f t="shared" si="328"/>
        <v>0</v>
      </c>
      <c r="CB429" s="2083"/>
      <c r="CC429" s="2083"/>
      <c r="CD429" s="2237"/>
      <c r="CF429" s="2200"/>
    </row>
    <row r="430" spans="1:84" s="1974" customFormat="1" ht="18" customHeight="1" outlineLevel="1">
      <c r="A430" s="2235" t="s">
        <v>3770</v>
      </c>
      <c r="B430" s="2235" t="b">
        <v>1</v>
      </c>
      <c r="C430" s="2201"/>
      <c r="D430" s="2236" t="s">
        <v>3419</v>
      </c>
      <c r="E430" s="2243" t="s">
        <v>3412</v>
      </c>
      <c r="F430" s="2204" t="s">
        <v>380</v>
      </c>
      <c r="G430" s="2210">
        <v>2.2000000000000002</v>
      </c>
      <c r="H430" s="2206">
        <v>16060</v>
      </c>
      <c r="I430" s="2206">
        <v>82430</v>
      </c>
      <c r="J430" s="2206">
        <v>13390</v>
      </c>
      <c r="K430" s="2206">
        <f t="shared" si="284"/>
        <v>111880</v>
      </c>
      <c r="L430" s="2206">
        <f t="shared" si="285"/>
        <v>246136</v>
      </c>
      <c r="M430" s="2206">
        <f t="shared" si="286"/>
        <v>35332</v>
      </c>
      <c r="N430" s="2206">
        <f t="shared" si="287"/>
        <v>181346</v>
      </c>
      <c r="O430" s="2206">
        <f t="shared" si="288"/>
        <v>29458</v>
      </c>
      <c r="P430" s="2210">
        <v>2.2000000000000002</v>
      </c>
      <c r="Q430" s="2206">
        <v>16060</v>
      </c>
      <c r="R430" s="2206">
        <v>82430</v>
      </c>
      <c r="S430" s="2206">
        <v>13390</v>
      </c>
      <c r="T430" s="2206">
        <f t="shared" si="289"/>
        <v>111880</v>
      </c>
      <c r="U430" s="2206">
        <f t="shared" si="290"/>
        <v>246136</v>
      </c>
      <c r="V430" s="2206">
        <f t="shared" si="291"/>
        <v>35332</v>
      </c>
      <c r="W430" s="2206">
        <f t="shared" si="292"/>
        <v>181346</v>
      </c>
      <c r="X430" s="2206">
        <f t="shared" si="293"/>
        <v>29458</v>
      </c>
      <c r="Y430" s="2210">
        <f t="shared" si="320"/>
        <v>0</v>
      </c>
      <c r="Z430" s="2207">
        <f t="shared" si="321"/>
        <v>0</v>
      </c>
      <c r="AA430" s="2210"/>
      <c r="AB430" s="2206"/>
      <c r="AC430" s="2206"/>
      <c r="AD430" s="2206"/>
      <c r="AE430" s="2206">
        <f t="shared" si="294"/>
        <v>0</v>
      </c>
      <c r="AF430" s="2206">
        <f t="shared" si="295"/>
        <v>0</v>
      </c>
      <c r="AG430" s="2206">
        <f t="shared" si="296"/>
        <v>0</v>
      </c>
      <c r="AH430" s="2206">
        <f t="shared" si="297"/>
        <v>0</v>
      </c>
      <c r="AI430" s="2207">
        <f t="shared" si="298"/>
        <v>0</v>
      </c>
      <c r="AJ430" s="2298"/>
      <c r="AK430" s="2075"/>
      <c r="AL430" s="2075"/>
      <c r="AM430" s="2075"/>
      <c r="AN430" s="2206">
        <f t="shared" si="299"/>
        <v>0</v>
      </c>
      <c r="AO430" s="2206">
        <f t="shared" si="300"/>
        <v>0</v>
      </c>
      <c r="AP430" s="2206">
        <f t="shared" si="301"/>
        <v>0</v>
      </c>
      <c r="AQ430" s="2206">
        <f t="shared" si="302"/>
        <v>0</v>
      </c>
      <c r="AR430" s="2206">
        <f t="shared" si="303"/>
        <v>0</v>
      </c>
      <c r="AS430" s="2210"/>
      <c r="AT430" s="2075"/>
      <c r="AU430" s="2075"/>
      <c r="AV430" s="2075"/>
      <c r="AW430" s="2206">
        <f t="shared" si="304"/>
        <v>0</v>
      </c>
      <c r="AX430" s="2206">
        <f t="shared" si="305"/>
        <v>0</v>
      </c>
      <c r="AY430" s="2206">
        <f t="shared" si="306"/>
        <v>0</v>
      </c>
      <c r="AZ430" s="2206">
        <f t="shared" si="307"/>
        <v>0</v>
      </c>
      <c r="BA430" s="2206">
        <f t="shared" si="308"/>
        <v>0</v>
      </c>
      <c r="BB430" s="2210">
        <f t="shared" si="322"/>
        <v>0</v>
      </c>
      <c r="BC430" s="2207">
        <f t="shared" si="323"/>
        <v>0</v>
      </c>
      <c r="BD430" s="2210">
        <f t="shared" si="324"/>
        <v>0</v>
      </c>
      <c r="BE430" s="2207">
        <f t="shared" si="319"/>
        <v>0</v>
      </c>
      <c r="BF430" s="2298">
        <v>0</v>
      </c>
      <c r="BG430" s="2075">
        <v>0</v>
      </c>
      <c r="BH430" s="2075">
        <v>0</v>
      </c>
      <c r="BI430" s="2075">
        <v>0</v>
      </c>
      <c r="BJ430" s="2206">
        <f t="shared" si="309"/>
        <v>0</v>
      </c>
      <c r="BK430" s="2206">
        <f t="shared" si="310"/>
        <v>0</v>
      </c>
      <c r="BL430" s="2206">
        <f t="shared" si="311"/>
        <v>0</v>
      </c>
      <c r="BM430" s="2206">
        <f t="shared" si="312"/>
        <v>0</v>
      </c>
      <c r="BN430" s="2206">
        <f t="shared" si="313"/>
        <v>0</v>
      </c>
      <c r="BO430" s="2210">
        <v>0</v>
      </c>
      <c r="BP430" s="2075">
        <v>0</v>
      </c>
      <c r="BQ430" s="2075">
        <v>0</v>
      </c>
      <c r="BR430" s="2075">
        <v>0</v>
      </c>
      <c r="BS430" s="2206">
        <f t="shared" si="314"/>
        <v>0</v>
      </c>
      <c r="BT430" s="2206">
        <f t="shared" si="315"/>
        <v>0</v>
      </c>
      <c r="BU430" s="2206">
        <f t="shared" si="316"/>
        <v>0</v>
      </c>
      <c r="BV430" s="2206">
        <f t="shared" si="317"/>
        <v>0</v>
      </c>
      <c r="BW430" s="2206">
        <f t="shared" si="318"/>
        <v>0</v>
      </c>
      <c r="BX430" s="2210">
        <f t="shared" si="325"/>
        <v>0</v>
      </c>
      <c r="BY430" s="2207">
        <f t="shared" si="326"/>
        <v>0</v>
      </c>
      <c r="BZ430" s="2211">
        <f t="shared" si="327"/>
        <v>0</v>
      </c>
      <c r="CA430" s="2212">
        <f t="shared" si="328"/>
        <v>0</v>
      </c>
      <c r="CB430" s="2083"/>
      <c r="CC430" s="2083"/>
      <c r="CD430" s="2237"/>
      <c r="CF430" s="2200"/>
    </row>
    <row r="431" spans="1:84" s="1974" customFormat="1" ht="18" customHeight="1" outlineLevel="1">
      <c r="B431" s="2235"/>
      <c r="C431" s="2201"/>
      <c r="D431" s="2232" t="s">
        <v>3423</v>
      </c>
      <c r="E431" s="2243"/>
      <c r="F431" s="2204"/>
      <c r="G431" s="2244"/>
      <c r="H431" s="2206"/>
      <c r="I431" s="2206"/>
      <c r="J431" s="2206"/>
      <c r="K431" s="2206">
        <f t="shared" si="284"/>
        <v>0</v>
      </c>
      <c r="L431" s="2206">
        <f t="shared" si="285"/>
        <v>0</v>
      </c>
      <c r="M431" s="2206">
        <f t="shared" si="286"/>
        <v>0</v>
      </c>
      <c r="N431" s="2206">
        <f t="shared" si="287"/>
        <v>0</v>
      </c>
      <c r="O431" s="2206">
        <f t="shared" si="288"/>
        <v>0</v>
      </c>
      <c r="P431" s="2244"/>
      <c r="Q431" s="2206"/>
      <c r="R431" s="2206"/>
      <c r="S431" s="2206"/>
      <c r="T431" s="2206">
        <f t="shared" si="289"/>
        <v>0</v>
      </c>
      <c r="U431" s="2206">
        <f t="shared" si="290"/>
        <v>0</v>
      </c>
      <c r="V431" s="2206">
        <f t="shared" si="291"/>
        <v>0</v>
      </c>
      <c r="W431" s="2206">
        <f t="shared" si="292"/>
        <v>0</v>
      </c>
      <c r="X431" s="2206">
        <f t="shared" si="293"/>
        <v>0</v>
      </c>
      <c r="Y431" s="2244">
        <f t="shared" si="320"/>
        <v>0</v>
      </c>
      <c r="Z431" s="2207">
        <f t="shared" si="321"/>
        <v>0</v>
      </c>
      <c r="AA431" s="2244"/>
      <c r="AB431" s="2206"/>
      <c r="AC431" s="2206"/>
      <c r="AD431" s="2206"/>
      <c r="AE431" s="2206">
        <f t="shared" si="294"/>
        <v>0</v>
      </c>
      <c r="AF431" s="2206">
        <f t="shared" si="295"/>
        <v>0</v>
      </c>
      <c r="AG431" s="2206">
        <f t="shared" si="296"/>
        <v>0</v>
      </c>
      <c r="AH431" s="2206">
        <f t="shared" si="297"/>
        <v>0</v>
      </c>
      <c r="AI431" s="2207">
        <f t="shared" si="298"/>
        <v>0</v>
      </c>
      <c r="AJ431" s="2246"/>
      <c r="AK431" s="2075"/>
      <c r="AL431" s="2075"/>
      <c r="AM431" s="2075"/>
      <c r="AN431" s="2206">
        <f t="shared" si="299"/>
        <v>0</v>
      </c>
      <c r="AO431" s="2206">
        <f t="shared" si="300"/>
        <v>0</v>
      </c>
      <c r="AP431" s="2206">
        <f t="shared" si="301"/>
        <v>0</v>
      </c>
      <c r="AQ431" s="2206">
        <f t="shared" si="302"/>
        <v>0</v>
      </c>
      <c r="AR431" s="2206">
        <f t="shared" si="303"/>
        <v>0</v>
      </c>
      <c r="AS431" s="2244"/>
      <c r="AT431" s="2075"/>
      <c r="AU431" s="2075"/>
      <c r="AV431" s="2075"/>
      <c r="AW431" s="2206">
        <f t="shared" si="304"/>
        <v>0</v>
      </c>
      <c r="AX431" s="2206">
        <f t="shared" si="305"/>
        <v>0</v>
      </c>
      <c r="AY431" s="2206">
        <f t="shared" si="306"/>
        <v>0</v>
      </c>
      <c r="AZ431" s="2206">
        <f t="shared" si="307"/>
        <v>0</v>
      </c>
      <c r="BA431" s="2206">
        <f t="shared" si="308"/>
        <v>0</v>
      </c>
      <c r="BB431" s="2244">
        <f t="shared" si="322"/>
        <v>0</v>
      </c>
      <c r="BC431" s="2207">
        <f t="shared" si="323"/>
        <v>0</v>
      </c>
      <c r="BD431" s="2244">
        <f t="shared" si="324"/>
        <v>0</v>
      </c>
      <c r="BE431" s="2207">
        <f t="shared" si="319"/>
        <v>0</v>
      </c>
      <c r="BF431" s="2246">
        <v>0</v>
      </c>
      <c r="BG431" s="2075">
        <v>0</v>
      </c>
      <c r="BH431" s="2075">
        <v>0</v>
      </c>
      <c r="BI431" s="2075">
        <v>0</v>
      </c>
      <c r="BJ431" s="2206">
        <f t="shared" si="309"/>
        <v>0</v>
      </c>
      <c r="BK431" s="2206">
        <f t="shared" si="310"/>
        <v>0</v>
      </c>
      <c r="BL431" s="2206">
        <f t="shared" si="311"/>
        <v>0</v>
      </c>
      <c r="BM431" s="2206">
        <f t="shared" si="312"/>
        <v>0</v>
      </c>
      <c r="BN431" s="2206">
        <f t="shared" si="313"/>
        <v>0</v>
      </c>
      <c r="BO431" s="2244">
        <v>0</v>
      </c>
      <c r="BP431" s="2075">
        <v>0</v>
      </c>
      <c r="BQ431" s="2075">
        <v>0</v>
      </c>
      <c r="BR431" s="2075">
        <v>0</v>
      </c>
      <c r="BS431" s="2206">
        <f t="shared" si="314"/>
        <v>0</v>
      </c>
      <c r="BT431" s="2206">
        <f t="shared" si="315"/>
        <v>0</v>
      </c>
      <c r="BU431" s="2206">
        <f t="shared" si="316"/>
        <v>0</v>
      </c>
      <c r="BV431" s="2206">
        <f t="shared" si="317"/>
        <v>0</v>
      </c>
      <c r="BW431" s="2206">
        <f t="shared" si="318"/>
        <v>0</v>
      </c>
      <c r="BX431" s="2244">
        <f t="shared" si="325"/>
        <v>0</v>
      </c>
      <c r="BY431" s="2207">
        <f t="shared" si="326"/>
        <v>0</v>
      </c>
      <c r="BZ431" s="2211">
        <f t="shared" si="327"/>
        <v>0</v>
      </c>
      <c r="CA431" s="2212">
        <f t="shared" si="328"/>
        <v>0</v>
      </c>
      <c r="CB431" s="2083"/>
      <c r="CC431" s="2083"/>
      <c r="CD431" s="2237"/>
      <c r="CF431" s="2200"/>
    </row>
    <row r="432" spans="1:84" s="1974" customFormat="1" ht="18" customHeight="1" outlineLevel="1">
      <c r="A432" s="2235" t="s">
        <v>3771</v>
      </c>
      <c r="B432" s="2235" t="b">
        <v>1</v>
      </c>
      <c r="C432" s="2201"/>
      <c r="D432" s="2236" t="s">
        <v>3425</v>
      </c>
      <c r="E432" s="2243" t="s">
        <v>3426</v>
      </c>
      <c r="F432" s="2204" t="s">
        <v>444</v>
      </c>
      <c r="G432" s="2210">
        <v>14.809000000000001</v>
      </c>
      <c r="H432" s="2206">
        <v>230</v>
      </c>
      <c r="I432" s="2206">
        <v>630</v>
      </c>
      <c r="J432" s="2206">
        <v>1670</v>
      </c>
      <c r="K432" s="2206">
        <f t="shared" si="284"/>
        <v>2530</v>
      </c>
      <c r="L432" s="2206">
        <f t="shared" si="285"/>
        <v>37466</v>
      </c>
      <c r="M432" s="2206">
        <f t="shared" si="286"/>
        <v>3406</v>
      </c>
      <c r="N432" s="2206">
        <f t="shared" si="287"/>
        <v>9329</v>
      </c>
      <c r="O432" s="2206">
        <f t="shared" si="288"/>
        <v>24731</v>
      </c>
      <c r="P432" s="2210">
        <v>14.809000000000001</v>
      </c>
      <c r="Q432" s="2206">
        <v>230</v>
      </c>
      <c r="R432" s="2206">
        <v>630</v>
      </c>
      <c r="S432" s="2206">
        <v>1670</v>
      </c>
      <c r="T432" s="2206">
        <f t="shared" si="289"/>
        <v>2530</v>
      </c>
      <c r="U432" s="2206">
        <f t="shared" si="290"/>
        <v>37466</v>
      </c>
      <c r="V432" s="2206">
        <f t="shared" si="291"/>
        <v>3406</v>
      </c>
      <c r="W432" s="2206">
        <f t="shared" si="292"/>
        <v>9329</v>
      </c>
      <c r="X432" s="2206">
        <f t="shared" si="293"/>
        <v>24731</v>
      </c>
      <c r="Y432" s="2210">
        <f t="shared" si="320"/>
        <v>0</v>
      </c>
      <c r="Z432" s="2207">
        <f t="shared" si="321"/>
        <v>0</v>
      </c>
      <c r="AA432" s="2210"/>
      <c r="AB432" s="2206"/>
      <c r="AC432" s="2206"/>
      <c r="AD432" s="2206"/>
      <c r="AE432" s="2206">
        <f t="shared" si="294"/>
        <v>0</v>
      </c>
      <c r="AF432" s="2206">
        <f t="shared" si="295"/>
        <v>0</v>
      </c>
      <c r="AG432" s="2206">
        <f t="shared" si="296"/>
        <v>0</v>
      </c>
      <c r="AH432" s="2206">
        <f t="shared" si="297"/>
        <v>0</v>
      </c>
      <c r="AI432" s="2207">
        <f t="shared" si="298"/>
        <v>0</v>
      </c>
      <c r="AJ432" s="2298"/>
      <c r="AK432" s="2075"/>
      <c r="AL432" s="2075"/>
      <c r="AM432" s="2075"/>
      <c r="AN432" s="2206">
        <f t="shared" si="299"/>
        <v>0</v>
      </c>
      <c r="AO432" s="2206">
        <f t="shared" si="300"/>
        <v>0</v>
      </c>
      <c r="AP432" s="2206">
        <f t="shared" si="301"/>
        <v>0</v>
      </c>
      <c r="AQ432" s="2206">
        <f t="shared" si="302"/>
        <v>0</v>
      </c>
      <c r="AR432" s="2206">
        <f t="shared" si="303"/>
        <v>0</v>
      </c>
      <c r="AS432" s="2210"/>
      <c r="AT432" s="2075"/>
      <c r="AU432" s="2075"/>
      <c r="AV432" s="2075"/>
      <c r="AW432" s="2206">
        <f t="shared" si="304"/>
        <v>0</v>
      </c>
      <c r="AX432" s="2206">
        <f t="shared" si="305"/>
        <v>0</v>
      </c>
      <c r="AY432" s="2206">
        <f t="shared" si="306"/>
        <v>0</v>
      </c>
      <c r="AZ432" s="2206">
        <f t="shared" si="307"/>
        <v>0</v>
      </c>
      <c r="BA432" s="2206">
        <f t="shared" si="308"/>
        <v>0</v>
      </c>
      <c r="BB432" s="2210">
        <f t="shared" si="322"/>
        <v>0</v>
      </c>
      <c r="BC432" s="2207">
        <f t="shared" si="323"/>
        <v>0</v>
      </c>
      <c r="BD432" s="2210">
        <f t="shared" si="324"/>
        <v>0</v>
      </c>
      <c r="BE432" s="2207">
        <f t="shared" si="319"/>
        <v>0</v>
      </c>
      <c r="BF432" s="2298">
        <v>0</v>
      </c>
      <c r="BG432" s="2075">
        <v>0</v>
      </c>
      <c r="BH432" s="2075">
        <v>0</v>
      </c>
      <c r="BI432" s="2075">
        <v>0</v>
      </c>
      <c r="BJ432" s="2206">
        <f t="shared" si="309"/>
        <v>0</v>
      </c>
      <c r="BK432" s="2206">
        <f t="shared" si="310"/>
        <v>0</v>
      </c>
      <c r="BL432" s="2206">
        <f t="shared" si="311"/>
        <v>0</v>
      </c>
      <c r="BM432" s="2206">
        <f t="shared" si="312"/>
        <v>0</v>
      </c>
      <c r="BN432" s="2206">
        <f t="shared" si="313"/>
        <v>0</v>
      </c>
      <c r="BO432" s="2210">
        <v>0</v>
      </c>
      <c r="BP432" s="2075">
        <v>0</v>
      </c>
      <c r="BQ432" s="2075">
        <v>0</v>
      </c>
      <c r="BR432" s="2075">
        <v>0</v>
      </c>
      <c r="BS432" s="2206">
        <f t="shared" si="314"/>
        <v>0</v>
      </c>
      <c r="BT432" s="2206">
        <f t="shared" si="315"/>
        <v>0</v>
      </c>
      <c r="BU432" s="2206">
        <f t="shared" si="316"/>
        <v>0</v>
      </c>
      <c r="BV432" s="2206">
        <f t="shared" si="317"/>
        <v>0</v>
      </c>
      <c r="BW432" s="2206">
        <f t="shared" si="318"/>
        <v>0</v>
      </c>
      <c r="BX432" s="2210">
        <f t="shared" si="325"/>
        <v>0</v>
      </c>
      <c r="BY432" s="2207">
        <f t="shared" si="326"/>
        <v>0</v>
      </c>
      <c r="BZ432" s="2211">
        <f t="shared" si="327"/>
        <v>0</v>
      </c>
      <c r="CA432" s="2212">
        <f t="shared" si="328"/>
        <v>0</v>
      </c>
      <c r="CB432" s="2083"/>
      <c r="CC432" s="2083"/>
      <c r="CD432" s="2237"/>
      <c r="CF432" s="2200"/>
    </row>
    <row r="433" spans="1:84" s="1974" customFormat="1" ht="18" customHeight="1" outlineLevel="1">
      <c r="A433" s="2235" t="s">
        <v>3772</v>
      </c>
      <c r="B433" s="2235" t="b">
        <v>1</v>
      </c>
      <c r="C433" s="2201"/>
      <c r="D433" s="2236" t="s">
        <v>3428</v>
      </c>
      <c r="E433" s="2243" t="s">
        <v>3429</v>
      </c>
      <c r="F433" s="2204" t="s">
        <v>444</v>
      </c>
      <c r="G433" s="2210">
        <v>189.28489262560001</v>
      </c>
      <c r="H433" s="2206">
        <v>1140</v>
      </c>
      <c r="I433" s="2206">
        <v>2410</v>
      </c>
      <c r="J433" s="2206">
        <v>470</v>
      </c>
      <c r="K433" s="2206">
        <f t="shared" si="284"/>
        <v>4020</v>
      </c>
      <c r="L433" s="2206">
        <f t="shared" si="285"/>
        <v>760923</v>
      </c>
      <c r="M433" s="2206">
        <f t="shared" si="286"/>
        <v>215784</v>
      </c>
      <c r="N433" s="2206">
        <f t="shared" si="287"/>
        <v>456176</v>
      </c>
      <c r="O433" s="2206">
        <f t="shared" si="288"/>
        <v>88963</v>
      </c>
      <c r="P433" s="2210">
        <v>189.28489262560001</v>
      </c>
      <c r="Q433" s="2206">
        <v>1140</v>
      </c>
      <c r="R433" s="2206">
        <v>2410</v>
      </c>
      <c r="S433" s="2206">
        <v>470</v>
      </c>
      <c r="T433" s="2206">
        <f t="shared" si="289"/>
        <v>4020</v>
      </c>
      <c r="U433" s="2206">
        <f t="shared" si="290"/>
        <v>760923</v>
      </c>
      <c r="V433" s="2206">
        <f t="shared" si="291"/>
        <v>215784</v>
      </c>
      <c r="W433" s="2206">
        <f t="shared" si="292"/>
        <v>456176</v>
      </c>
      <c r="X433" s="2206">
        <f t="shared" si="293"/>
        <v>88963</v>
      </c>
      <c r="Y433" s="2210">
        <f t="shared" si="320"/>
        <v>0</v>
      </c>
      <c r="Z433" s="2207">
        <f t="shared" si="321"/>
        <v>0</v>
      </c>
      <c r="AA433" s="2210"/>
      <c r="AB433" s="2206"/>
      <c r="AC433" s="2206"/>
      <c r="AD433" s="2206"/>
      <c r="AE433" s="2206">
        <f t="shared" si="294"/>
        <v>0</v>
      </c>
      <c r="AF433" s="2206">
        <f t="shared" si="295"/>
        <v>0</v>
      </c>
      <c r="AG433" s="2206">
        <f t="shared" si="296"/>
        <v>0</v>
      </c>
      <c r="AH433" s="2206">
        <f t="shared" si="297"/>
        <v>0</v>
      </c>
      <c r="AI433" s="2207">
        <f t="shared" si="298"/>
        <v>0</v>
      </c>
      <c r="AJ433" s="2298"/>
      <c r="AK433" s="2075"/>
      <c r="AL433" s="2075"/>
      <c r="AM433" s="2075"/>
      <c r="AN433" s="2206">
        <f t="shared" si="299"/>
        <v>0</v>
      </c>
      <c r="AO433" s="2206">
        <f t="shared" si="300"/>
        <v>0</v>
      </c>
      <c r="AP433" s="2206">
        <f t="shared" si="301"/>
        <v>0</v>
      </c>
      <c r="AQ433" s="2206">
        <f t="shared" si="302"/>
        <v>0</v>
      </c>
      <c r="AR433" s="2206">
        <f t="shared" si="303"/>
        <v>0</v>
      </c>
      <c r="AS433" s="2210"/>
      <c r="AT433" s="2075"/>
      <c r="AU433" s="2075"/>
      <c r="AV433" s="2075"/>
      <c r="AW433" s="2206">
        <f t="shared" si="304"/>
        <v>0</v>
      </c>
      <c r="AX433" s="2206">
        <f t="shared" si="305"/>
        <v>0</v>
      </c>
      <c r="AY433" s="2206">
        <f t="shared" si="306"/>
        <v>0</v>
      </c>
      <c r="AZ433" s="2206">
        <f t="shared" si="307"/>
        <v>0</v>
      </c>
      <c r="BA433" s="2206">
        <f t="shared" si="308"/>
        <v>0</v>
      </c>
      <c r="BB433" s="2210">
        <f t="shared" si="322"/>
        <v>0</v>
      </c>
      <c r="BC433" s="2207">
        <f t="shared" si="323"/>
        <v>0</v>
      </c>
      <c r="BD433" s="2210">
        <f t="shared" si="324"/>
        <v>0</v>
      </c>
      <c r="BE433" s="2207">
        <f t="shared" si="319"/>
        <v>0</v>
      </c>
      <c r="BF433" s="2298">
        <v>0</v>
      </c>
      <c r="BG433" s="2075">
        <v>0</v>
      </c>
      <c r="BH433" s="2075">
        <v>0</v>
      </c>
      <c r="BI433" s="2075">
        <v>0</v>
      </c>
      <c r="BJ433" s="2206">
        <f t="shared" si="309"/>
        <v>0</v>
      </c>
      <c r="BK433" s="2206">
        <f t="shared" si="310"/>
        <v>0</v>
      </c>
      <c r="BL433" s="2206">
        <f t="shared" si="311"/>
        <v>0</v>
      </c>
      <c r="BM433" s="2206">
        <f t="shared" si="312"/>
        <v>0</v>
      </c>
      <c r="BN433" s="2206">
        <f t="shared" si="313"/>
        <v>0</v>
      </c>
      <c r="BO433" s="2210">
        <v>0</v>
      </c>
      <c r="BP433" s="2075">
        <v>0</v>
      </c>
      <c r="BQ433" s="2075">
        <v>0</v>
      </c>
      <c r="BR433" s="2075">
        <v>0</v>
      </c>
      <c r="BS433" s="2206">
        <f t="shared" si="314"/>
        <v>0</v>
      </c>
      <c r="BT433" s="2206">
        <f t="shared" si="315"/>
        <v>0</v>
      </c>
      <c r="BU433" s="2206">
        <f t="shared" si="316"/>
        <v>0</v>
      </c>
      <c r="BV433" s="2206">
        <f t="shared" si="317"/>
        <v>0</v>
      </c>
      <c r="BW433" s="2206">
        <f t="shared" si="318"/>
        <v>0</v>
      </c>
      <c r="BX433" s="2210">
        <f t="shared" si="325"/>
        <v>0</v>
      </c>
      <c r="BY433" s="2207">
        <f t="shared" si="326"/>
        <v>0</v>
      </c>
      <c r="BZ433" s="2211">
        <f t="shared" si="327"/>
        <v>0</v>
      </c>
      <c r="CA433" s="2212">
        <f t="shared" si="328"/>
        <v>0</v>
      </c>
      <c r="CB433" s="2083"/>
      <c r="CC433" s="2083"/>
      <c r="CD433" s="2237"/>
      <c r="CF433" s="2200"/>
    </row>
    <row r="434" spans="1:84" s="1974" customFormat="1" ht="18" customHeight="1" outlineLevel="1">
      <c r="A434" s="2235" t="s">
        <v>3773</v>
      </c>
      <c r="B434" s="2235" t="b">
        <v>0</v>
      </c>
      <c r="C434" s="2201"/>
      <c r="D434" s="2236" t="s">
        <v>3428</v>
      </c>
      <c r="E434" s="2243" t="s">
        <v>3429</v>
      </c>
      <c r="F434" s="2204" t="s">
        <v>380</v>
      </c>
      <c r="G434" s="2210">
        <v>123.09257499999998</v>
      </c>
      <c r="H434" s="2206">
        <v>490</v>
      </c>
      <c r="I434" s="2206">
        <v>2200</v>
      </c>
      <c r="J434" s="2206">
        <v>380</v>
      </c>
      <c r="K434" s="2206">
        <f t="shared" si="284"/>
        <v>3070</v>
      </c>
      <c r="L434" s="2206">
        <f t="shared" si="285"/>
        <v>377893</v>
      </c>
      <c r="M434" s="2206">
        <f t="shared" si="286"/>
        <v>60315</v>
      </c>
      <c r="N434" s="2206">
        <f t="shared" si="287"/>
        <v>270803</v>
      </c>
      <c r="O434" s="2206">
        <f t="shared" si="288"/>
        <v>46775</v>
      </c>
      <c r="P434" s="2210">
        <v>123.09257499999998</v>
      </c>
      <c r="Q434" s="2206">
        <v>490</v>
      </c>
      <c r="R434" s="2206">
        <v>2200</v>
      </c>
      <c r="S434" s="2206">
        <v>380</v>
      </c>
      <c r="T434" s="2206">
        <f t="shared" si="289"/>
        <v>3070</v>
      </c>
      <c r="U434" s="2206">
        <f t="shared" si="290"/>
        <v>377893</v>
      </c>
      <c r="V434" s="2206">
        <f t="shared" si="291"/>
        <v>60315</v>
      </c>
      <c r="W434" s="2206">
        <f t="shared" si="292"/>
        <v>270803</v>
      </c>
      <c r="X434" s="2206">
        <f t="shared" si="293"/>
        <v>46775</v>
      </c>
      <c r="Y434" s="2210">
        <f t="shared" si="320"/>
        <v>0</v>
      </c>
      <c r="Z434" s="2207">
        <f t="shared" si="321"/>
        <v>0</v>
      </c>
      <c r="AA434" s="2210"/>
      <c r="AB434" s="2206"/>
      <c r="AC434" s="2206"/>
      <c r="AD434" s="2206"/>
      <c r="AE434" s="2206">
        <f t="shared" si="294"/>
        <v>0</v>
      </c>
      <c r="AF434" s="2206">
        <f t="shared" si="295"/>
        <v>0</v>
      </c>
      <c r="AG434" s="2206">
        <f t="shared" si="296"/>
        <v>0</v>
      </c>
      <c r="AH434" s="2206">
        <f t="shared" si="297"/>
        <v>0</v>
      </c>
      <c r="AI434" s="2207">
        <f t="shared" si="298"/>
        <v>0</v>
      </c>
      <c r="AJ434" s="2298"/>
      <c r="AK434" s="2075"/>
      <c r="AL434" s="2075"/>
      <c r="AM434" s="2075"/>
      <c r="AN434" s="2206">
        <f t="shared" si="299"/>
        <v>0</v>
      </c>
      <c r="AO434" s="2206">
        <f t="shared" si="300"/>
        <v>0</v>
      </c>
      <c r="AP434" s="2206">
        <f t="shared" si="301"/>
        <v>0</v>
      </c>
      <c r="AQ434" s="2206">
        <f t="shared" si="302"/>
        <v>0</v>
      </c>
      <c r="AR434" s="2206">
        <f t="shared" si="303"/>
        <v>0</v>
      </c>
      <c r="AS434" s="2210"/>
      <c r="AT434" s="2075"/>
      <c r="AU434" s="2075"/>
      <c r="AV434" s="2075"/>
      <c r="AW434" s="2206">
        <f t="shared" si="304"/>
        <v>0</v>
      </c>
      <c r="AX434" s="2206">
        <f t="shared" si="305"/>
        <v>0</v>
      </c>
      <c r="AY434" s="2206">
        <f t="shared" si="306"/>
        <v>0</v>
      </c>
      <c r="AZ434" s="2206">
        <f t="shared" si="307"/>
        <v>0</v>
      </c>
      <c r="BA434" s="2206">
        <f t="shared" si="308"/>
        <v>0</v>
      </c>
      <c r="BB434" s="2210">
        <f t="shared" si="322"/>
        <v>0</v>
      </c>
      <c r="BC434" s="2207">
        <f t="shared" si="323"/>
        <v>0</v>
      </c>
      <c r="BD434" s="2210">
        <f t="shared" si="324"/>
        <v>0</v>
      </c>
      <c r="BE434" s="2207">
        <f t="shared" si="319"/>
        <v>0</v>
      </c>
      <c r="BF434" s="2298">
        <v>0</v>
      </c>
      <c r="BG434" s="2075">
        <v>0</v>
      </c>
      <c r="BH434" s="2075">
        <v>0</v>
      </c>
      <c r="BI434" s="2075">
        <v>0</v>
      </c>
      <c r="BJ434" s="2206">
        <f t="shared" si="309"/>
        <v>0</v>
      </c>
      <c r="BK434" s="2206">
        <f t="shared" si="310"/>
        <v>0</v>
      </c>
      <c r="BL434" s="2206">
        <f t="shared" si="311"/>
        <v>0</v>
      </c>
      <c r="BM434" s="2206">
        <f t="shared" si="312"/>
        <v>0</v>
      </c>
      <c r="BN434" s="2206">
        <f t="shared" si="313"/>
        <v>0</v>
      </c>
      <c r="BO434" s="2210">
        <v>0</v>
      </c>
      <c r="BP434" s="2075">
        <v>0</v>
      </c>
      <c r="BQ434" s="2075">
        <v>0</v>
      </c>
      <c r="BR434" s="2075">
        <v>0</v>
      </c>
      <c r="BS434" s="2206">
        <f t="shared" si="314"/>
        <v>0</v>
      </c>
      <c r="BT434" s="2206">
        <f t="shared" si="315"/>
        <v>0</v>
      </c>
      <c r="BU434" s="2206">
        <f t="shared" si="316"/>
        <v>0</v>
      </c>
      <c r="BV434" s="2206">
        <f t="shared" si="317"/>
        <v>0</v>
      </c>
      <c r="BW434" s="2206">
        <f t="shared" si="318"/>
        <v>0</v>
      </c>
      <c r="BX434" s="2210">
        <f t="shared" si="325"/>
        <v>0</v>
      </c>
      <c r="BY434" s="2207">
        <f t="shared" si="326"/>
        <v>0</v>
      </c>
      <c r="BZ434" s="2211">
        <f t="shared" si="327"/>
        <v>0</v>
      </c>
      <c r="CA434" s="2212">
        <f t="shared" si="328"/>
        <v>0</v>
      </c>
      <c r="CB434" s="2083"/>
      <c r="CC434" s="2083"/>
      <c r="CD434" s="2237"/>
      <c r="CF434" s="2200"/>
    </row>
    <row r="435" spans="1:84" s="1974" customFormat="1" ht="18" customHeight="1" outlineLevel="1">
      <c r="A435" s="2235" t="s">
        <v>3774</v>
      </c>
      <c r="B435" s="2235" t="b">
        <v>1</v>
      </c>
      <c r="C435" s="2201"/>
      <c r="D435" s="2236" t="s">
        <v>3432</v>
      </c>
      <c r="E435" s="2243" t="s">
        <v>3433</v>
      </c>
      <c r="F435" s="2204" t="s">
        <v>444</v>
      </c>
      <c r="G435" s="2210">
        <v>0.24</v>
      </c>
      <c r="H435" s="2206">
        <v>600</v>
      </c>
      <c r="I435" s="2206">
        <v>160</v>
      </c>
      <c r="J435" s="2206">
        <v>3580</v>
      </c>
      <c r="K435" s="2206">
        <f t="shared" si="284"/>
        <v>4340</v>
      </c>
      <c r="L435" s="2206">
        <f t="shared" si="285"/>
        <v>1041</v>
      </c>
      <c r="M435" s="2206">
        <f t="shared" si="286"/>
        <v>144</v>
      </c>
      <c r="N435" s="2206">
        <f t="shared" si="287"/>
        <v>38</v>
      </c>
      <c r="O435" s="2206">
        <f t="shared" si="288"/>
        <v>859</v>
      </c>
      <c r="P435" s="2210">
        <v>0.24</v>
      </c>
      <c r="Q435" s="2206">
        <v>600</v>
      </c>
      <c r="R435" s="2206">
        <v>160</v>
      </c>
      <c r="S435" s="2206">
        <v>3580</v>
      </c>
      <c r="T435" s="2206">
        <f t="shared" si="289"/>
        <v>4340</v>
      </c>
      <c r="U435" s="2206">
        <f t="shared" si="290"/>
        <v>1041</v>
      </c>
      <c r="V435" s="2206">
        <f t="shared" si="291"/>
        <v>144</v>
      </c>
      <c r="W435" s="2206">
        <f t="shared" si="292"/>
        <v>38</v>
      </c>
      <c r="X435" s="2206">
        <f t="shared" si="293"/>
        <v>859</v>
      </c>
      <c r="Y435" s="2210">
        <f t="shared" si="320"/>
        <v>0</v>
      </c>
      <c r="Z435" s="2207">
        <f t="shared" si="321"/>
        <v>0</v>
      </c>
      <c r="AA435" s="2210"/>
      <c r="AB435" s="2206"/>
      <c r="AC435" s="2206"/>
      <c r="AD435" s="2206"/>
      <c r="AE435" s="2206">
        <f t="shared" si="294"/>
        <v>0</v>
      </c>
      <c r="AF435" s="2206">
        <f t="shared" si="295"/>
        <v>0</v>
      </c>
      <c r="AG435" s="2206">
        <f t="shared" si="296"/>
        <v>0</v>
      </c>
      <c r="AH435" s="2206">
        <f t="shared" si="297"/>
        <v>0</v>
      </c>
      <c r="AI435" s="2207">
        <f t="shared" si="298"/>
        <v>0</v>
      </c>
      <c r="AJ435" s="2298"/>
      <c r="AK435" s="2075"/>
      <c r="AL435" s="2075"/>
      <c r="AM435" s="2075"/>
      <c r="AN435" s="2206">
        <f t="shared" si="299"/>
        <v>0</v>
      </c>
      <c r="AO435" s="2206">
        <f t="shared" si="300"/>
        <v>0</v>
      </c>
      <c r="AP435" s="2206">
        <f t="shared" si="301"/>
        <v>0</v>
      </c>
      <c r="AQ435" s="2206">
        <f t="shared" si="302"/>
        <v>0</v>
      </c>
      <c r="AR435" s="2206">
        <f t="shared" si="303"/>
        <v>0</v>
      </c>
      <c r="AS435" s="2210"/>
      <c r="AT435" s="2075"/>
      <c r="AU435" s="2075"/>
      <c r="AV435" s="2075"/>
      <c r="AW435" s="2206">
        <f t="shared" si="304"/>
        <v>0</v>
      </c>
      <c r="AX435" s="2206">
        <f t="shared" si="305"/>
        <v>0</v>
      </c>
      <c r="AY435" s="2206">
        <f t="shared" si="306"/>
        <v>0</v>
      </c>
      <c r="AZ435" s="2206">
        <f t="shared" si="307"/>
        <v>0</v>
      </c>
      <c r="BA435" s="2206">
        <f t="shared" si="308"/>
        <v>0</v>
      </c>
      <c r="BB435" s="2210">
        <f t="shared" si="322"/>
        <v>0</v>
      </c>
      <c r="BC435" s="2207">
        <f t="shared" si="323"/>
        <v>0</v>
      </c>
      <c r="BD435" s="2210">
        <f t="shared" si="324"/>
        <v>0</v>
      </c>
      <c r="BE435" s="2207">
        <f t="shared" si="319"/>
        <v>0</v>
      </c>
      <c r="BF435" s="2298">
        <v>0</v>
      </c>
      <c r="BG435" s="2075">
        <v>0</v>
      </c>
      <c r="BH435" s="2075">
        <v>0</v>
      </c>
      <c r="BI435" s="2075">
        <v>0</v>
      </c>
      <c r="BJ435" s="2206">
        <f t="shared" si="309"/>
        <v>0</v>
      </c>
      <c r="BK435" s="2206">
        <f t="shared" si="310"/>
        <v>0</v>
      </c>
      <c r="BL435" s="2206">
        <f t="shared" si="311"/>
        <v>0</v>
      </c>
      <c r="BM435" s="2206">
        <f t="shared" si="312"/>
        <v>0</v>
      </c>
      <c r="BN435" s="2206">
        <f t="shared" si="313"/>
        <v>0</v>
      </c>
      <c r="BO435" s="2210">
        <v>0</v>
      </c>
      <c r="BP435" s="2075">
        <v>0</v>
      </c>
      <c r="BQ435" s="2075">
        <v>0</v>
      </c>
      <c r="BR435" s="2075">
        <v>0</v>
      </c>
      <c r="BS435" s="2206">
        <f t="shared" si="314"/>
        <v>0</v>
      </c>
      <c r="BT435" s="2206">
        <f t="shared" si="315"/>
        <v>0</v>
      </c>
      <c r="BU435" s="2206">
        <f t="shared" si="316"/>
        <v>0</v>
      </c>
      <c r="BV435" s="2206">
        <f t="shared" si="317"/>
        <v>0</v>
      </c>
      <c r="BW435" s="2206">
        <f t="shared" si="318"/>
        <v>0</v>
      </c>
      <c r="BX435" s="2210">
        <f t="shared" si="325"/>
        <v>0</v>
      </c>
      <c r="BY435" s="2207">
        <f t="shared" si="326"/>
        <v>0</v>
      </c>
      <c r="BZ435" s="2211">
        <f t="shared" si="327"/>
        <v>0</v>
      </c>
      <c r="CA435" s="2212">
        <f t="shared" si="328"/>
        <v>0</v>
      </c>
      <c r="CB435" s="2083"/>
      <c r="CC435" s="2083"/>
      <c r="CD435" s="2237"/>
      <c r="CF435" s="2200"/>
    </row>
    <row r="436" spans="1:84" s="1974" customFormat="1" ht="18" customHeight="1" outlineLevel="1">
      <c r="A436" s="2235" t="s">
        <v>3775</v>
      </c>
      <c r="B436" s="2235" t="b">
        <v>1</v>
      </c>
      <c r="C436" s="2201"/>
      <c r="D436" s="2236" t="s">
        <v>3435</v>
      </c>
      <c r="E436" s="2243" t="s">
        <v>3436</v>
      </c>
      <c r="F436" s="2204" t="s">
        <v>380</v>
      </c>
      <c r="G436" s="2210">
        <v>2.2000000000000002</v>
      </c>
      <c r="H436" s="2206">
        <v>470</v>
      </c>
      <c r="I436" s="2206">
        <v>1230</v>
      </c>
      <c r="J436" s="2206">
        <v>380</v>
      </c>
      <c r="K436" s="2206">
        <f t="shared" si="284"/>
        <v>2080</v>
      </c>
      <c r="L436" s="2206">
        <f t="shared" si="285"/>
        <v>4576</v>
      </c>
      <c r="M436" s="2206">
        <f t="shared" si="286"/>
        <v>1034</v>
      </c>
      <c r="N436" s="2206">
        <f t="shared" si="287"/>
        <v>2706</v>
      </c>
      <c r="O436" s="2206">
        <f t="shared" si="288"/>
        <v>836</v>
      </c>
      <c r="P436" s="2210">
        <v>2.2000000000000002</v>
      </c>
      <c r="Q436" s="2206">
        <v>470</v>
      </c>
      <c r="R436" s="2206">
        <v>1230</v>
      </c>
      <c r="S436" s="2206">
        <v>380</v>
      </c>
      <c r="T436" s="2206">
        <f t="shared" si="289"/>
        <v>2080</v>
      </c>
      <c r="U436" s="2206">
        <f t="shared" si="290"/>
        <v>4576</v>
      </c>
      <c r="V436" s="2206">
        <f t="shared" si="291"/>
        <v>1034</v>
      </c>
      <c r="W436" s="2206">
        <f t="shared" si="292"/>
        <v>2706</v>
      </c>
      <c r="X436" s="2206">
        <f t="shared" si="293"/>
        <v>836</v>
      </c>
      <c r="Y436" s="2210">
        <f t="shared" si="320"/>
        <v>0</v>
      </c>
      <c r="Z436" s="2207">
        <f t="shared" si="321"/>
        <v>0</v>
      </c>
      <c r="AA436" s="2210"/>
      <c r="AB436" s="2206"/>
      <c r="AC436" s="2206"/>
      <c r="AD436" s="2206"/>
      <c r="AE436" s="2206">
        <f t="shared" si="294"/>
        <v>0</v>
      </c>
      <c r="AF436" s="2206">
        <f t="shared" si="295"/>
        <v>0</v>
      </c>
      <c r="AG436" s="2206">
        <f t="shared" si="296"/>
        <v>0</v>
      </c>
      <c r="AH436" s="2206">
        <f t="shared" si="297"/>
        <v>0</v>
      </c>
      <c r="AI436" s="2207">
        <f t="shared" si="298"/>
        <v>0</v>
      </c>
      <c r="AJ436" s="2298"/>
      <c r="AK436" s="2075"/>
      <c r="AL436" s="2075"/>
      <c r="AM436" s="2075"/>
      <c r="AN436" s="2206">
        <f t="shared" si="299"/>
        <v>0</v>
      </c>
      <c r="AO436" s="2206">
        <f t="shared" si="300"/>
        <v>0</v>
      </c>
      <c r="AP436" s="2206">
        <f t="shared" si="301"/>
        <v>0</v>
      </c>
      <c r="AQ436" s="2206">
        <f t="shared" si="302"/>
        <v>0</v>
      </c>
      <c r="AR436" s="2206">
        <f t="shared" si="303"/>
        <v>0</v>
      </c>
      <c r="AS436" s="2210"/>
      <c r="AT436" s="2075"/>
      <c r="AU436" s="2075"/>
      <c r="AV436" s="2075"/>
      <c r="AW436" s="2206">
        <f t="shared" si="304"/>
        <v>0</v>
      </c>
      <c r="AX436" s="2206">
        <f t="shared" si="305"/>
        <v>0</v>
      </c>
      <c r="AY436" s="2206">
        <f t="shared" si="306"/>
        <v>0</v>
      </c>
      <c r="AZ436" s="2206">
        <f t="shared" si="307"/>
        <v>0</v>
      </c>
      <c r="BA436" s="2206">
        <f t="shared" si="308"/>
        <v>0</v>
      </c>
      <c r="BB436" s="2210">
        <f t="shared" si="322"/>
        <v>0</v>
      </c>
      <c r="BC436" s="2207">
        <f t="shared" si="323"/>
        <v>0</v>
      </c>
      <c r="BD436" s="2210">
        <f t="shared" si="324"/>
        <v>0</v>
      </c>
      <c r="BE436" s="2207">
        <f t="shared" si="319"/>
        <v>0</v>
      </c>
      <c r="BF436" s="2298">
        <v>0</v>
      </c>
      <c r="BG436" s="2075">
        <v>0</v>
      </c>
      <c r="BH436" s="2075">
        <v>0</v>
      </c>
      <c r="BI436" s="2075">
        <v>0</v>
      </c>
      <c r="BJ436" s="2206">
        <f t="shared" si="309"/>
        <v>0</v>
      </c>
      <c r="BK436" s="2206">
        <f t="shared" si="310"/>
        <v>0</v>
      </c>
      <c r="BL436" s="2206">
        <f t="shared" si="311"/>
        <v>0</v>
      </c>
      <c r="BM436" s="2206">
        <f t="shared" si="312"/>
        <v>0</v>
      </c>
      <c r="BN436" s="2206">
        <f t="shared" si="313"/>
        <v>0</v>
      </c>
      <c r="BO436" s="2210">
        <v>0</v>
      </c>
      <c r="BP436" s="2075">
        <v>0</v>
      </c>
      <c r="BQ436" s="2075">
        <v>0</v>
      </c>
      <c r="BR436" s="2075">
        <v>0</v>
      </c>
      <c r="BS436" s="2206">
        <f t="shared" si="314"/>
        <v>0</v>
      </c>
      <c r="BT436" s="2206">
        <f t="shared" si="315"/>
        <v>0</v>
      </c>
      <c r="BU436" s="2206">
        <f t="shared" si="316"/>
        <v>0</v>
      </c>
      <c r="BV436" s="2206">
        <f t="shared" si="317"/>
        <v>0</v>
      </c>
      <c r="BW436" s="2206">
        <f t="shared" si="318"/>
        <v>0</v>
      </c>
      <c r="BX436" s="2210">
        <f t="shared" si="325"/>
        <v>0</v>
      </c>
      <c r="BY436" s="2207">
        <f t="shared" si="326"/>
        <v>0</v>
      </c>
      <c r="BZ436" s="2211">
        <f t="shared" si="327"/>
        <v>0</v>
      </c>
      <c r="CA436" s="2212">
        <f t="shared" si="328"/>
        <v>0</v>
      </c>
      <c r="CB436" s="2083"/>
      <c r="CC436" s="2083"/>
      <c r="CD436" s="2237"/>
      <c r="CF436" s="2200"/>
    </row>
    <row r="437" spans="1:84" s="1974" customFormat="1" ht="18" customHeight="1">
      <c r="B437" s="2235"/>
      <c r="C437" s="2201"/>
      <c r="D437" s="2236"/>
      <c r="E437" s="2243"/>
      <c r="F437" s="2204"/>
      <c r="G437" s="2244"/>
      <c r="H437" s="2206"/>
      <c r="I437" s="2206"/>
      <c r="J437" s="2206"/>
      <c r="K437" s="2206">
        <f t="shared" si="284"/>
        <v>0</v>
      </c>
      <c r="L437" s="2206">
        <f t="shared" si="285"/>
        <v>0</v>
      </c>
      <c r="M437" s="2206">
        <f t="shared" si="286"/>
        <v>0</v>
      </c>
      <c r="N437" s="2206">
        <f t="shared" si="287"/>
        <v>0</v>
      </c>
      <c r="O437" s="2206">
        <f t="shared" si="288"/>
        <v>0</v>
      </c>
      <c r="P437" s="2244"/>
      <c r="Q437" s="2206"/>
      <c r="R437" s="2206"/>
      <c r="S437" s="2206"/>
      <c r="T437" s="2206">
        <f t="shared" si="289"/>
        <v>0</v>
      </c>
      <c r="U437" s="2206">
        <f t="shared" si="290"/>
        <v>0</v>
      </c>
      <c r="V437" s="2206">
        <f t="shared" si="291"/>
        <v>0</v>
      </c>
      <c r="W437" s="2206">
        <f t="shared" si="292"/>
        <v>0</v>
      </c>
      <c r="X437" s="2206">
        <f t="shared" si="293"/>
        <v>0</v>
      </c>
      <c r="Y437" s="2244">
        <f t="shared" si="320"/>
        <v>0</v>
      </c>
      <c r="Z437" s="2207">
        <f t="shared" si="321"/>
        <v>0</v>
      </c>
      <c r="AA437" s="2244"/>
      <c r="AB437" s="2206"/>
      <c r="AC437" s="2206"/>
      <c r="AD437" s="2206"/>
      <c r="AE437" s="2206">
        <f t="shared" si="294"/>
        <v>0</v>
      </c>
      <c r="AF437" s="2206">
        <f t="shared" si="295"/>
        <v>0</v>
      </c>
      <c r="AG437" s="2206">
        <f t="shared" si="296"/>
        <v>0</v>
      </c>
      <c r="AH437" s="2206">
        <f t="shared" si="297"/>
        <v>0</v>
      </c>
      <c r="AI437" s="2207">
        <f t="shared" si="298"/>
        <v>0</v>
      </c>
      <c r="AJ437" s="2246">
        <v>0</v>
      </c>
      <c r="AK437" s="2075"/>
      <c r="AL437" s="2075"/>
      <c r="AM437" s="2075"/>
      <c r="AN437" s="2206">
        <f t="shared" si="299"/>
        <v>0</v>
      </c>
      <c r="AO437" s="2206">
        <f t="shared" si="300"/>
        <v>0</v>
      </c>
      <c r="AP437" s="2206">
        <f t="shared" si="301"/>
        <v>0</v>
      </c>
      <c r="AQ437" s="2206">
        <f t="shared" si="302"/>
        <v>0</v>
      </c>
      <c r="AR437" s="2206">
        <f t="shared" si="303"/>
        <v>0</v>
      </c>
      <c r="AS437" s="2244">
        <v>0</v>
      </c>
      <c r="AT437" s="2075"/>
      <c r="AU437" s="2075"/>
      <c r="AV437" s="2075"/>
      <c r="AW437" s="2206">
        <f t="shared" si="304"/>
        <v>0</v>
      </c>
      <c r="AX437" s="2206">
        <f t="shared" si="305"/>
        <v>0</v>
      </c>
      <c r="AY437" s="2206">
        <f t="shared" si="306"/>
        <v>0</v>
      </c>
      <c r="AZ437" s="2206">
        <f t="shared" si="307"/>
        <v>0</v>
      </c>
      <c r="BA437" s="2206">
        <f t="shared" si="308"/>
        <v>0</v>
      </c>
      <c r="BB437" s="2244">
        <f t="shared" si="322"/>
        <v>0</v>
      </c>
      <c r="BC437" s="2207">
        <f t="shared" si="323"/>
        <v>0</v>
      </c>
      <c r="BD437" s="2244">
        <f t="shared" si="324"/>
        <v>0</v>
      </c>
      <c r="BE437" s="2207">
        <f t="shared" si="319"/>
        <v>0</v>
      </c>
      <c r="BF437" s="2246">
        <v>0</v>
      </c>
      <c r="BG437" s="2075">
        <v>0</v>
      </c>
      <c r="BH437" s="2075">
        <v>0</v>
      </c>
      <c r="BI437" s="2075">
        <v>0</v>
      </c>
      <c r="BJ437" s="2206">
        <f t="shared" si="309"/>
        <v>0</v>
      </c>
      <c r="BK437" s="2206">
        <f t="shared" si="310"/>
        <v>0</v>
      </c>
      <c r="BL437" s="2206">
        <f t="shared" si="311"/>
        <v>0</v>
      </c>
      <c r="BM437" s="2206">
        <f t="shared" si="312"/>
        <v>0</v>
      </c>
      <c r="BN437" s="2206">
        <f t="shared" si="313"/>
        <v>0</v>
      </c>
      <c r="BO437" s="2244">
        <v>0</v>
      </c>
      <c r="BP437" s="2075">
        <v>0</v>
      </c>
      <c r="BQ437" s="2075">
        <v>0</v>
      </c>
      <c r="BR437" s="2075">
        <v>0</v>
      </c>
      <c r="BS437" s="2206">
        <f t="shared" si="314"/>
        <v>0</v>
      </c>
      <c r="BT437" s="2206">
        <f t="shared" si="315"/>
        <v>0</v>
      </c>
      <c r="BU437" s="2206">
        <f t="shared" si="316"/>
        <v>0</v>
      </c>
      <c r="BV437" s="2206">
        <f t="shared" si="317"/>
        <v>0</v>
      </c>
      <c r="BW437" s="2206">
        <f t="shared" si="318"/>
        <v>0</v>
      </c>
      <c r="BX437" s="2244">
        <f t="shared" si="325"/>
        <v>0</v>
      </c>
      <c r="BY437" s="2081">
        <f t="shared" si="326"/>
        <v>0</v>
      </c>
      <c r="BZ437" s="2211">
        <f t="shared" si="327"/>
        <v>0</v>
      </c>
      <c r="CA437" s="2212">
        <f t="shared" si="328"/>
        <v>0</v>
      </c>
      <c r="CB437" s="2083"/>
      <c r="CC437" s="2083"/>
      <c r="CD437" s="2237"/>
      <c r="CF437" s="2200"/>
    </row>
    <row r="438" spans="1:84" s="2213" customFormat="1" ht="18" customHeight="1">
      <c r="B438" s="2299"/>
      <c r="C438" s="2214"/>
      <c r="D438" s="2215" t="s">
        <v>3776</v>
      </c>
      <c r="E438" s="2304"/>
      <c r="F438" s="2217"/>
      <c r="G438" s="2305"/>
      <c r="H438" s="2220"/>
      <c r="I438" s="2220"/>
      <c r="J438" s="2220"/>
      <c r="K438" s="2220">
        <f t="shared" si="284"/>
        <v>0</v>
      </c>
      <c r="L438" s="2220">
        <f>SUM(L439:L787)</f>
        <v>1411650105</v>
      </c>
      <c r="M438" s="2220">
        <f t="shared" ref="M438:O438" si="329">SUM(M439:M787)</f>
        <v>387586686</v>
      </c>
      <c r="N438" s="2220">
        <f t="shared" si="329"/>
        <v>1000172298</v>
      </c>
      <c r="O438" s="2220">
        <f t="shared" si="329"/>
        <v>23891121</v>
      </c>
      <c r="P438" s="2305"/>
      <c r="Q438" s="2220"/>
      <c r="R438" s="2220"/>
      <c r="S438" s="2220"/>
      <c r="T438" s="2220">
        <f t="shared" si="289"/>
        <v>0</v>
      </c>
      <c r="U438" s="2220">
        <f>SUM(U439:U787)</f>
        <v>1413819705</v>
      </c>
      <c r="V438" s="2220">
        <f t="shared" ref="V438:X438" si="330">SUM(V439:V787)</f>
        <v>389756286</v>
      </c>
      <c r="W438" s="2220">
        <f t="shared" si="330"/>
        <v>1000172298</v>
      </c>
      <c r="X438" s="2220">
        <f t="shared" si="330"/>
        <v>23891121</v>
      </c>
      <c r="Y438" s="2305">
        <f t="shared" si="320"/>
        <v>0</v>
      </c>
      <c r="Z438" s="2222">
        <f t="shared" si="321"/>
        <v>2169600</v>
      </c>
      <c r="AA438" s="2305">
        <v>0</v>
      </c>
      <c r="AB438" s="2220"/>
      <c r="AC438" s="2220"/>
      <c r="AD438" s="2220">
        <v>0</v>
      </c>
      <c r="AE438" s="2220">
        <f t="shared" si="294"/>
        <v>0</v>
      </c>
      <c r="AF438" s="2220">
        <f>SUM(AF439:AF787)</f>
        <v>1893367390</v>
      </c>
      <c r="AG438" s="2220">
        <f t="shared" ref="AG438:AI438" si="331">SUM(AG439:AG787)</f>
        <v>789824480</v>
      </c>
      <c r="AH438" s="2220">
        <f t="shared" si="331"/>
        <v>768582290</v>
      </c>
      <c r="AI438" s="2222">
        <f t="shared" si="331"/>
        <v>334960620</v>
      </c>
      <c r="AJ438" s="2306">
        <v>0</v>
      </c>
      <c r="AK438" s="2219"/>
      <c r="AL438" s="2219"/>
      <c r="AM438" s="2219">
        <v>0</v>
      </c>
      <c r="AN438" s="2220">
        <f t="shared" si="299"/>
        <v>0</v>
      </c>
      <c r="AO438" s="2220">
        <f>SUM(AO439:AO787)</f>
        <v>1981299342</v>
      </c>
      <c r="AP438" s="2220">
        <f t="shared" ref="AP438:AR438" si="332">SUM(AP439:AP787)</f>
        <v>853329038</v>
      </c>
      <c r="AQ438" s="2220">
        <f t="shared" si="332"/>
        <v>817428729</v>
      </c>
      <c r="AR438" s="2220">
        <f t="shared" si="332"/>
        <v>310541575</v>
      </c>
      <c r="AS438" s="2305">
        <v>0</v>
      </c>
      <c r="AT438" s="2219"/>
      <c r="AU438" s="2219"/>
      <c r="AV438" s="2219">
        <v>0</v>
      </c>
      <c r="AW438" s="2220">
        <f t="shared" si="304"/>
        <v>0</v>
      </c>
      <c r="AX438" s="2220">
        <f>SUM(AX439:AX787)</f>
        <v>1995299342</v>
      </c>
      <c r="AY438" s="2220">
        <f t="shared" ref="AY438:BA438" si="333">SUM(AY439:AY787)</f>
        <v>865329038</v>
      </c>
      <c r="AZ438" s="2220">
        <f t="shared" si="333"/>
        <v>817428729</v>
      </c>
      <c r="BA438" s="2220">
        <f t="shared" si="333"/>
        <v>312541575</v>
      </c>
      <c r="BB438" s="2305">
        <f t="shared" si="322"/>
        <v>0</v>
      </c>
      <c r="BC438" s="2222">
        <f t="shared" si="323"/>
        <v>14000000</v>
      </c>
      <c r="BD438" s="2305">
        <f t="shared" si="324"/>
        <v>0</v>
      </c>
      <c r="BE438" s="2222">
        <f t="shared" si="319"/>
        <v>101931952</v>
      </c>
      <c r="BF438" s="2306">
        <v>0</v>
      </c>
      <c r="BG438" s="2219">
        <v>0</v>
      </c>
      <c r="BH438" s="2219">
        <v>0</v>
      </c>
      <c r="BI438" s="2219">
        <v>0</v>
      </c>
      <c r="BJ438" s="2220">
        <f t="shared" si="309"/>
        <v>0</v>
      </c>
      <c r="BK438" s="2220">
        <f>SUM(BK439:BK787)</f>
        <v>1976096489</v>
      </c>
      <c r="BL438" s="2220">
        <f t="shared" ref="BL438:BN438" si="334">SUM(BL439:BL787)</f>
        <v>871566278</v>
      </c>
      <c r="BM438" s="2220">
        <f t="shared" si="334"/>
        <v>773782036</v>
      </c>
      <c r="BN438" s="2220">
        <f t="shared" si="334"/>
        <v>330748175</v>
      </c>
      <c r="BO438" s="2305">
        <v>0</v>
      </c>
      <c r="BP438" s="2219">
        <v>0</v>
      </c>
      <c r="BQ438" s="2219">
        <v>0</v>
      </c>
      <c r="BR438" s="2219">
        <v>0</v>
      </c>
      <c r="BS438" s="2220">
        <f t="shared" si="314"/>
        <v>0</v>
      </c>
      <c r="BT438" s="2220">
        <f>SUM(BT439:BT787)</f>
        <v>1976096489</v>
      </c>
      <c r="BU438" s="2220">
        <f t="shared" ref="BU438:BW438" si="335">SUM(BU439:BU787)</f>
        <v>871566278</v>
      </c>
      <c r="BV438" s="2220">
        <f t="shared" si="335"/>
        <v>773782036</v>
      </c>
      <c r="BW438" s="2220">
        <f t="shared" si="335"/>
        <v>330748175</v>
      </c>
      <c r="BX438" s="2305">
        <f t="shared" si="325"/>
        <v>0</v>
      </c>
      <c r="BY438" s="2227">
        <f t="shared" si="326"/>
        <v>0</v>
      </c>
      <c r="BZ438" s="2228">
        <f t="shared" si="327"/>
        <v>0</v>
      </c>
      <c r="CA438" s="2229">
        <f t="shared" si="328"/>
        <v>82729099</v>
      </c>
      <c r="CB438" s="2231"/>
      <c r="CC438" s="2231"/>
      <c r="CD438" s="2300"/>
      <c r="CF438" s="2301"/>
    </row>
    <row r="439" spans="1:84" s="1974" customFormat="1" ht="18" customHeight="1" outlineLevel="1">
      <c r="B439" s="2235"/>
      <c r="C439" s="2201"/>
      <c r="D439" s="2232" t="s">
        <v>3777</v>
      </c>
      <c r="E439" s="2243"/>
      <c r="F439" s="2204"/>
      <c r="G439" s="2244"/>
      <c r="H439" s="2206"/>
      <c r="I439" s="2206"/>
      <c r="J439" s="2206"/>
      <c r="K439" s="2206">
        <f t="shared" si="284"/>
        <v>0</v>
      </c>
      <c r="L439" s="2206">
        <f t="shared" ref="L439:L502" si="336">M439+N439+O439</f>
        <v>0</v>
      </c>
      <c r="M439" s="2206">
        <f t="shared" ref="M439:M502" si="337">TRUNC(G439*H439,0)</f>
        <v>0</v>
      </c>
      <c r="N439" s="2206">
        <f t="shared" ref="N439:N502" si="338">TRUNC(G439*I439,0)</f>
        <v>0</v>
      </c>
      <c r="O439" s="2206">
        <f t="shared" ref="O439:O502" si="339">TRUNC(G439*J439,0)</f>
        <v>0</v>
      </c>
      <c r="P439" s="2244"/>
      <c r="Q439" s="2206"/>
      <c r="R439" s="2206"/>
      <c r="S439" s="2206"/>
      <c r="T439" s="2206">
        <f t="shared" si="289"/>
        <v>0</v>
      </c>
      <c r="U439" s="2206">
        <f t="shared" ref="U439:U502" si="340">V439+W439+X439</f>
        <v>0</v>
      </c>
      <c r="V439" s="2206">
        <f t="shared" ref="V439:V502" si="341">TRUNC(P439*Q439,0)</f>
        <v>0</v>
      </c>
      <c r="W439" s="2206">
        <f t="shared" ref="W439:W502" si="342">TRUNC(P439*R439,0)</f>
        <v>0</v>
      </c>
      <c r="X439" s="2206">
        <f t="shared" ref="X439:X502" si="343">TRUNC(P439*S439,0)</f>
        <v>0</v>
      </c>
      <c r="Y439" s="2244">
        <f t="shared" si="320"/>
        <v>0</v>
      </c>
      <c r="Z439" s="2207">
        <f t="shared" si="321"/>
        <v>0</v>
      </c>
      <c r="AA439" s="2244">
        <v>0</v>
      </c>
      <c r="AB439" s="2206"/>
      <c r="AC439" s="2206"/>
      <c r="AD439" s="2206">
        <v>0</v>
      </c>
      <c r="AE439" s="2206">
        <f t="shared" si="294"/>
        <v>0</v>
      </c>
      <c r="AF439" s="2206">
        <f t="shared" ref="AF439:AF502" si="344">AG439+AH439+AI439</f>
        <v>0</v>
      </c>
      <c r="AG439" s="2206">
        <f t="shared" ref="AG439:AG502" si="345">TRUNC(AA439*AB439,0)</f>
        <v>0</v>
      </c>
      <c r="AH439" s="2206">
        <f t="shared" ref="AH439:AH502" si="346">TRUNC(AA439*AC439,0)</f>
        <v>0</v>
      </c>
      <c r="AI439" s="2207">
        <f t="shared" ref="AI439:AI502" si="347">TRUNC(AA439*AD439,0)</f>
        <v>0</v>
      </c>
      <c r="AJ439" s="2246">
        <v>0</v>
      </c>
      <c r="AK439" s="2075"/>
      <c r="AL439" s="2075"/>
      <c r="AM439" s="2075">
        <v>0</v>
      </c>
      <c r="AN439" s="2206">
        <f t="shared" si="299"/>
        <v>0</v>
      </c>
      <c r="AO439" s="2206">
        <f t="shared" ref="AO439:AO502" si="348">AP439+AQ439+AR439</f>
        <v>0</v>
      </c>
      <c r="AP439" s="2206">
        <f t="shared" ref="AP439:AP502" si="349">TRUNC(AJ439*AK439,0)</f>
        <v>0</v>
      </c>
      <c r="AQ439" s="2206">
        <f t="shared" ref="AQ439:AQ502" si="350">TRUNC(AJ439*AL439,0)</f>
        <v>0</v>
      </c>
      <c r="AR439" s="2206">
        <f t="shared" ref="AR439:AR502" si="351">TRUNC(AJ439*AM439,0)</f>
        <v>0</v>
      </c>
      <c r="AS439" s="2244">
        <v>0</v>
      </c>
      <c r="AT439" s="2075"/>
      <c r="AU439" s="2075"/>
      <c r="AV439" s="2075">
        <v>0</v>
      </c>
      <c r="AW439" s="2206">
        <f t="shared" si="304"/>
        <v>0</v>
      </c>
      <c r="AX439" s="2206">
        <f t="shared" ref="AX439:AX502" si="352">AY439+AZ439+BA439</f>
        <v>0</v>
      </c>
      <c r="AY439" s="2206">
        <f t="shared" ref="AY439:AY502" si="353">TRUNC(AS439*AT439,0)</f>
        <v>0</v>
      </c>
      <c r="AZ439" s="2206">
        <f t="shared" ref="AZ439:AZ502" si="354">TRUNC(AS439*AU439,0)</f>
        <v>0</v>
      </c>
      <c r="BA439" s="2206">
        <f t="shared" ref="BA439:BA502" si="355">TRUNC(AS439*AV439,0)</f>
        <v>0</v>
      </c>
      <c r="BB439" s="2244">
        <f t="shared" si="322"/>
        <v>0</v>
      </c>
      <c r="BC439" s="2207">
        <f t="shared" si="323"/>
        <v>0</v>
      </c>
      <c r="BD439" s="2244">
        <f t="shared" si="324"/>
        <v>0</v>
      </c>
      <c r="BE439" s="2207">
        <f t="shared" si="319"/>
        <v>0</v>
      </c>
      <c r="BF439" s="2246">
        <v>0</v>
      </c>
      <c r="BG439" s="2075">
        <v>0</v>
      </c>
      <c r="BH439" s="2075">
        <v>0</v>
      </c>
      <c r="BI439" s="2075">
        <v>0</v>
      </c>
      <c r="BJ439" s="2206">
        <f t="shared" si="309"/>
        <v>0</v>
      </c>
      <c r="BK439" s="2206">
        <f t="shared" ref="BK439:BK502" si="356">BL439+BM439+BN439</f>
        <v>0</v>
      </c>
      <c r="BL439" s="2206">
        <f t="shared" ref="BL439:BL502" si="357">TRUNC(BF439*BG439,0)</f>
        <v>0</v>
      </c>
      <c r="BM439" s="2206">
        <f t="shared" ref="BM439:BM502" si="358">TRUNC(BF439*BH439,0)</f>
        <v>0</v>
      </c>
      <c r="BN439" s="2206">
        <f t="shared" ref="BN439:BN502" si="359">TRUNC(BF439*BI439,0)</f>
        <v>0</v>
      </c>
      <c r="BO439" s="2244">
        <v>0</v>
      </c>
      <c r="BP439" s="2075">
        <v>0</v>
      </c>
      <c r="BQ439" s="2075">
        <v>0</v>
      </c>
      <c r="BR439" s="2075">
        <v>0</v>
      </c>
      <c r="BS439" s="2206">
        <f t="shared" si="314"/>
        <v>0</v>
      </c>
      <c r="BT439" s="2206">
        <f t="shared" ref="BT439:BT502" si="360">BU439+BV439+BW439</f>
        <v>0</v>
      </c>
      <c r="BU439" s="2206">
        <f t="shared" ref="BU439:BU502" si="361">TRUNC(BO439*BP439,0)</f>
        <v>0</v>
      </c>
      <c r="BV439" s="2206">
        <f t="shared" ref="BV439:BV502" si="362">TRUNC(BO439*BQ439,0)</f>
        <v>0</v>
      </c>
      <c r="BW439" s="2206">
        <f t="shared" ref="BW439:BW502" si="363">TRUNC(BO439*BR439,0)</f>
        <v>0</v>
      </c>
      <c r="BX439" s="2244">
        <f t="shared" si="325"/>
        <v>0</v>
      </c>
      <c r="BY439" s="2081">
        <f t="shared" si="326"/>
        <v>0</v>
      </c>
      <c r="BZ439" s="2211">
        <f t="shared" si="327"/>
        <v>0</v>
      </c>
      <c r="CA439" s="2212">
        <f t="shared" si="328"/>
        <v>0</v>
      </c>
      <c r="CB439" s="2083"/>
      <c r="CC439" s="2083"/>
      <c r="CD439" s="2237"/>
      <c r="CF439" s="2200"/>
    </row>
    <row r="440" spans="1:84" s="1974" customFormat="1" ht="18" customHeight="1" outlineLevel="1">
      <c r="A440" s="2235" t="s">
        <v>3778</v>
      </c>
      <c r="B440" s="2235" t="b">
        <v>1</v>
      </c>
      <c r="C440" s="2201"/>
      <c r="D440" s="2236" t="s">
        <v>363</v>
      </c>
      <c r="E440" s="2243" t="s">
        <v>3779</v>
      </c>
      <c r="F440" s="2204" t="s">
        <v>365</v>
      </c>
      <c r="G440" s="2244">
        <v>1386</v>
      </c>
      <c r="H440" s="2206">
        <v>2220</v>
      </c>
      <c r="I440" s="2206">
        <v>13100</v>
      </c>
      <c r="J440" s="2206"/>
      <c r="K440" s="2206">
        <f t="shared" si="284"/>
        <v>15320</v>
      </c>
      <c r="L440" s="2206">
        <f t="shared" si="336"/>
        <v>21233520</v>
      </c>
      <c r="M440" s="2206">
        <f t="shared" si="337"/>
        <v>3076920</v>
      </c>
      <c r="N440" s="2206">
        <f t="shared" si="338"/>
        <v>18156600</v>
      </c>
      <c r="O440" s="2206">
        <f t="shared" si="339"/>
        <v>0</v>
      </c>
      <c r="P440" s="2244">
        <v>1386</v>
      </c>
      <c r="Q440" s="2206">
        <v>2220</v>
      </c>
      <c r="R440" s="2206">
        <v>13100</v>
      </c>
      <c r="S440" s="2206"/>
      <c r="T440" s="2206">
        <f t="shared" si="289"/>
        <v>15320</v>
      </c>
      <c r="U440" s="2206">
        <f t="shared" si="340"/>
        <v>21233520</v>
      </c>
      <c r="V440" s="2206">
        <f t="shared" si="341"/>
        <v>3076920</v>
      </c>
      <c r="W440" s="2206">
        <f t="shared" si="342"/>
        <v>18156600</v>
      </c>
      <c r="X440" s="2206">
        <f t="shared" si="343"/>
        <v>0</v>
      </c>
      <c r="Y440" s="2244">
        <f t="shared" si="320"/>
        <v>0</v>
      </c>
      <c r="Z440" s="2207">
        <f t="shared" si="321"/>
        <v>0</v>
      </c>
      <c r="AA440" s="2244">
        <v>1180</v>
      </c>
      <c r="AB440" s="2206">
        <v>6000</v>
      </c>
      <c r="AC440" s="2206">
        <v>10000</v>
      </c>
      <c r="AD440" s="2206">
        <v>3000</v>
      </c>
      <c r="AE440" s="2206">
        <f t="shared" si="294"/>
        <v>19000</v>
      </c>
      <c r="AF440" s="2206">
        <f t="shared" si="344"/>
        <v>22420000</v>
      </c>
      <c r="AG440" s="2206">
        <f t="shared" si="345"/>
        <v>7080000</v>
      </c>
      <c r="AH440" s="2206">
        <f t="shared" si="346"/>
        <v>11800000</v>
      </c>
      <c r="AI440" s="2207">
        <f t="shared" si="347"/>
        <v>3540000</v>
      </c>
      <c r="AJ440" s="2246">
        <v>1386</v>
      </c>
      <c r="AK440" s="2075">
        <v>6000</v>
      </c>
      <c r="AL440" s="2075">
        <v>10000</v>
      </c>
      <c r="AM440" s="2075">
        <v>3000</v>
      </c>
      <c r="AN440" s="2206">
        <f t="shared" si="299"/>
        <v>19000</v>
      </c>
      <c r="AO440" s="2206">
        <f t="shared" si="348"/>
        <v>26334000</v>
      </c>
      <c r="AP440" s="2206">
        <f t="shared" si="349"/>
        <v>8316000</v>
      </c>
      <c r="AQ440" s="2206">
        <f t="shared" si="350"/>
        <v>13860000</v>
      </c>
      <c r="AR440" s="2206">
        <f t="shared" si="351"/>
        <v>4158000</v>
      </c>
      <c r="AS440" s="2244">
        <v>1386</v>
      </c>
      <c r="AT440" s="2075">
        <v>6000</v>
      </c>
      <c r="AU440" s="2075">
        <v>10000</v>
      </c>
      <c r="AV440" s="2075">
        <v>3000</v>
      </c>
      <c r="AW440" s="2206">
        <f t="shared" si="304"/>
        <v>19000</v>
      </c>
      <c r="AX440" s="2206">
        <f t="shared" si="352"/>
        <v>26334000</v>
      </c>
      <c r="AY440" s="2206">
        <f t="shared" si="353"/>
        <v>8316000</v>
      </c>
      <c r="AZ440" s="2206">
        <f t="shared" si="354"/>
        <v>13860000</v>
      </c>
      <c r="BA440" s="2206">
        <f t="shared" si="355"/>
        <v>4158000</v>
      </c>
      <c r="BB440" s="2244">
        <f t="shared" si="322"/>
        <v>0</v>
      </c>
      <c r="BC440" s="2207">
        <f t="shared" si="323"/>
        <v>0</v>
      </c>
      <c r="BD440" s="2244">
        <f t="shared" si="324"/>
        <v>206</v>
      </c>
      <c r="BE440" s="2207">
        <f t="shared" si="319"/>
        <v>3914000</v>
      </c>
      <c r="BF440" s="2246">
        <v>1386</v>
      </c>
      <c r="BG440" s="2075">
        <v>6000</v>
      </c>
      <c r="BH440" s="2075">
        <v>10000</v>
      </c>
      <c r="BI440" s="2075">
        <v>3000</v>
      </c>
      <c r="BJ440" s="2206">
        <f t="shared" si="309"/>
        <v>19000</v>
      </c>
      <c r="BK440" s="2206">
        <f t="shared" si="356"/>
        <v>26334000</v>
      </c>
      <c r="BL440" s="2206">
        <f t="shared" si="357"/>
        <v>8316000</v>
      </c>
      <c r="BM440" s="2206">
        <f t="shared" si="358"/>
        <v>13860000</v>
      </c>
      <c r="BN440" s="2206">
        <f t="shared" si="359"/>
        <v>4158000</v>
      </c>
      <c r="BO440" s="2244">
        <v>1386</v>
      </c>
      <c r="BP440" s="2075">
        <v>6000</v>
      </c>
      <c r="BQ440" s="2075">
        <v>10000</v>
      </c>
      <c r="BR440" s="2075">
        <v>3000</v>
      </c>
      <c r="BS440" s="2206">
        <f t="shared" si="314"/>
        <v>19000</v>
      </c>
      <c r="BT440" s="2206">
        <f t="shared" si="360"/>
        <v>26334000</v>
      </c>
      <c r="BU440" s="2206">
        <f t="shared" si="361"/>
        <v>8316000</v>
      </c>
      <c r="BV440" s="2206">
        <f t="shared" si="362"/>
        <v>13860000</v>
      </c>
      <c r="BW440" s="2206">
        <f t="shared" si="363"/>
        <v>4158000</v>
      </c>
      <c r="BX440" s="2244">
        <f t="shared" si="325"/>
        <v>0</v>
      </c>
      <c r="BY440" s="2207">
        <f t="shared" si="326"/>
        <v>0</v>
      </c>
      <c r="BZ440" s="2211">
        <f t="shared" si="327"/>
        <v>206</v>
      </c>
      <c r="CA440" s="2212">
        <f t="shared" si="328"/>
        <v>3914000</v>
      </c>
      <c r="CB440" s="2083"/>
      <c r="CC440" s="2083"/>
      <c r="CD440" s="2237"/>
      <c r="CF440" s="2200"/>
    </row>
    <row r="441" spans="1:84" s="1974" customFormat="1" ht="18" customHeight="1" outlineLevel="1">
      <c r="A441" s="2235" t="s">
        <v>3780</v>
      </c>
      <c r="B441" s="2235" t="b">
        <v>1</v>
      </c>
      <c r="C441" s="2201"/>
      <c r="D441" s="2236" t="s">
        <v>367</v>
      </c>
      <c r="E441" s="2243" t="s">
        <v>3781</v>
      </c>
      <c r="F441" s="2204" t="s">
        <v>365</v>
      </c>
      <c r="G441" s="2244">
        <v>47</v>
      </c>
      <c r="H441" s="2206">
        <v>11750</v>
      </c>
      <c r="I441" s="2206">
        <v>37630</v>
      </c>
      <c r="J441" s="2206"/>
      <c r="K441" s="2206">
        <f t="shared" si="284"/>
        <v>49380</v>
      </c>
      <c r="L441" s="2206">
        <f t="shared" si="336"/>
        <v>2320860</v>
      </c>
      <c r="M441" s="2206">
        <f t="shared" si="337"/>
        <v>552250</v>
      </c>
      <c r="N441" s="2206">
        <f t="shared" si="338"/>
        <v>1768610</v>
      </c>
      <c r="O441" s="2206">
        <f t="shared" si="339"/>
        <v>0</v>
      </c>
      <c r="P441" s="2244">
        <v>47</v>
      </c>
      <c r="Q441" s="2206">
        <v>11750</v>
      </c>
      <c r="R441" s="2206">
        <v>37630</v>
      </c>
      <c r="S441" s="2206"/>
      <c r="T441" s="2206">
        <f t="shared" si="289"/>
        <v>49380</v>
      </c>
      <c r="U441" s="2206">
        <f t="shared" si="340"/>
        <v>2320860</v>
      </c>
      <c r="V441" s="2206">
        <f t="shared" si="341"/>
        <v>552250</v>
      </c>
      <c r="W441" s="2206">
        <f t="shared" si="342"/>
        <v>1768610</v>
      </c>
      <c r="X441" s="2206">
        <f t="shared" si="343"/>
        <v>0</v>
      </c>
      <c r="Y441" s="2244">
        <f t="shared" si="320"/>
        <v>0</v>
      </c>
      <c r="Z441" s="2207">
        <f t="shared" si="321"/>
        <v>0</v>
      </c>
      <c r="AA441" s="2244">
        <v>47</v>
      </c>
      <c r="AB441" s="2206">
        <v>15000</v>
      </c>
      <c r="AC441" s="2206">
        <v>60000</v>
      </c>
      <c r="AD441" s="2206">
        <v>5000</v>
      </c>
      <c r="AE441" s="2206">
        <f t="shared" si="294"/>
        <v>80000</v>
      </c>
      <c r="AF441" s="2206">
        <f t="shared" si="344"/>
        <v>3760000</v>
      </c>
      <c r="AG441" s="2206">
        <f t="shared" si="345"/>
        <v>705000</v>
      </c>
      <c r="AH441" s="2206">
        <f t="shared" si="346"/>
        <v>2820000</v>
      </c>
      <c r="AI441" s="2207">
        <f t="shared" si="347"/>
        <v>235000</v>
      </c>
      <c r="AJ441" s="2246">
        <v>47</v>
      </c>
      <c r="AK441" s="2075">
        <v>15000</v>
      </c>
      <c r="AL441" s="2075">
        <v>60000</v>
      </c>
      <c r="AM441" s="2075">
        <v>5000</v>
      </c>
      <c r="AN441" s="2206">
        <f t="shared" si="299"/>
        <v>80000</v>
      </c>
      <c r="AO441" s="2206">
        <f t="shared" si="348"/>
        <v>3760000</v>
      </c>
      <c r="AP441" s="2206">
        <f t="shared" si="349"/>
        <v>705000</v>
      </c>
      <c r="AQ441" s="2206">
        <f t="shared" si="350"/>
        <v>2820000</v>
      </c>
      <c r="AR441" s="2206">
        <f t="shared" si="351"/>
        <v>235000</v>
      </c>
      <c r="AS441" s="2244">
        <v>47</v>
      </c>
      <c r="AT441" s="2075">
        <v>15000</v>
      </c>
      <c r="AU441" s="2075">
        <v>60000</v>
      </c>
      <c r="AV441" s="2075">
        <v>5000</v>
      </c>
      <c r="AW441" s="2206">
        <f t="shared" si="304"/>
        <v>80000</v>
      </c>
      <c r="AX441" s="2206">
        <f t="shared" si="352"/>
        <v>3760000</v>
      </c>
      <c r="AY441" s="2206">
        <f t="shared" si="353"/>
        <v>705000</v>
      </c>
      <c r="AZ441" s="2206">
        <f t="shared" si="354"/>
        <v>2820000</v>
      </c>
      <c r="BA441" s="2206">
        <f t="shared" si="355"/>
        <v>235000</v>
      </c>
      <c r="BB441" s="2244">
        <f t="shared" si="322"/>
        <v>0</v>
      </c>
      <c r="BC441" s="2207">
        <f t="shared" si="323"/>
        <v>0</v>
      </c>
      <c r="BD441" s="2244">
        <f t="shared" si="324"/>
        <v>0</v>
      </c>
      <c r="BE441" s="2207">
        <f t="shared" si="319"/>
        <v>0</v>
      </c>
      <c r="BF441" s="2246">
        <v>47</v>
      </c>
      <c r="BG441" s="2075">
        <v>15000</v>
      </c>
      <c r="BH441" s="2075">
        <v>60000</v>
      </c>
      <c r="BI441" s="2075">
        <v>5000</v>
      </c>
      <c r="BJ441" s="2206">
        <f t="shared" si="309"/>
        <v>80000</v>
      </c>
      <c r="BK441" s="2206">
        <f t="shared" si="356"/>
        <v>3760000</v>
      </c>
      <c r="BL441" s="2206">
        <f t="shared" si="357"/>
        <v>705000</v>
      </c>
      <c r="BM441" s="2206">
        <f t="shared" si="358"/>
        <v>2820000</v>
      </c>
      <c r="BN441" s="2206">
        <f t="shared" si="359"/>
        <v>235000</v>
      </c>
      <c r="BO441" s="2244">
        <v>47</v>
      </c>
      <c r="BP441" s="2075">
        <v>15000</v>
      </c>
      <c r="BQ441" s="2075">
        <v>60000</v>
      </c>
      <c r="BR441" s="2075">
        <v>5000</v>
      </c>
      <c r="BS441" s="2206">
        <f t="shared" si="314"/>
        <v>80000</v>
      </c>
      <c r="BT441" s="2206">
        <f t="shared" si="360"/>
        <v>3760000</v>
      </c>
      <c r="BU441" s="2206">
        <f t="shared" si="361"/>
        <v>705000</v>
      </c>
      <c r="BV441" s="2206">
        <f t="shared" si="362"/>
        <v>2820000</v>
      </c>
      <c r="BW441" s="2206">
        <f t="shared" si="363"/>
        <v>235000</v>
      </c>
      <c r="BX441" s="2244">
        <f t="shared" si="325"/>
        <v>0</v>
      </c>
      <c r="BY441" s="2207">
        <f t="shared" si="326"/>
        <v>0</v>
      </c>
      <c r="BZ441" s="2211">
        <f t="shared" si="327"/>
        <v>0</v>
      </c>
      <c r="CA441" s="2212">
        <f t="shared" si="328"/>
        <v>0</v>
      </c>
      <c r="CB441" s="2083"/>
      <c r="CC441" s="2083"/>
      <c r="CD441" s="2237"/>
      <c r="CF441" s="2200"/>
    </row>
    <row r="442" spans="1:84" s="1974" customFormat="1" ht="18" customHeight="1" outlineLevel="1">
      <c r="A442" s="2235" t="s">
        <v>3782</v>
      </c>
      <c r="B442" s="2235" t="b">
        <v>1</v>
      </c>
      <c r="C442" s="2201"/>
      <c r="D442" s="2236" t="s">
        <v>369</v>
      </c>
      <c r="E442" s="2243" t="s">
        <v>370</v>
      </c>
      <c r="F442" s="2204" t="s">
        <v>154</v>
      </c>
      <c r="G442" s="2244">
        <v>34</v>
      </c>
      <c r="H442" s="2206">
        <v>11480</v>
      </c>
      <c r="I442" s="2206">
        <v>69290</v>
      </c>
      <c r="J442" s="2206"/>
      <c r="K442" s="2206">
        <f t="shared" si="284"/>
        <v>80770</v>
      </c>
      <c r="L442" s="2206">
        <f t="shared" si="336"/>
        <v>2746180</v>
      </c>
      <c r="M442" s="2206">
        <f t="shared" si="337"/>
        <v>390320</v>
      </c>
      <c r="N442" s="2206">
        <f t="shared" si="338"/>
        <v>2355860</v>
      </c>
      <c r="O442" s="2206">
        <f t="shared" si="339"/>
        <v>0</v>
      </c>
      <c r="P442" s="2244">
        <v>34</v>
      </c>
      <c r="Q442" s="2206">
        <v>11480</v>
      </c>
      <c r="R442" s="2206">
        <v>69290</v>
      </c>
      <c r="S442" s="2206"/>
      <c r="T442" s="2206">
        <f t="shared" si="289"/>
        <v>80770</v>
      </c>
      <c r="U442" s="2206">
        <f t="shared" si="340"/>
        <v>2746180</v>
      </c>
      <c r="V442" s="2206">
        <f t="shared" si="341"/>
        <v>390320</v>
      </c>
      <c r="W442" s="2206">
        <f t="shared" si="342"/>
        <v>2355860</v>
      </c>
      <c r="X442" s="2206">
        <f t="shared" si="343"/>
        <v>0</v>
      </c>
      <c r="Y442" s="2244">
        <f t="shared" si="320"/>
        <v>0</v>
      </c>
      <c r="Z442" s="2207">
        <f t="shared" si="321"/>
        <v>0</v>
      </c>
      <c r="AA442" s="2244">
        <v>34</v>
      </c>
      <c r="AB442" s="2206">
        <v>30000</v>
      </c>
      <c r="AC442" s="2206">
        <v>50000</v>
      </c>
      <c r="AD442" s="2206">
        <v>5000</v>
      </c>
      <c r="AE442" s="2206">
        <f t="shared" si="294"/>
        <v>85000</v>
      </c>
      <c r="AF442" s="2206">
        <f t="shared" si="344"/>
        <v>2890000</v>
      </c>
      <c r="AG442" s="2206">
        <f t="shared" si="345"/>
        <v>1020000</v>
      </c>
      <c r="AH442" s="2206">
        <f t="shared" si="346"/>
        <v>1700000</v>
      </c>
      <c r="AI442" s="2207">
        <f t="shared" si="347"/>
        <v>170000</v>
      </c>
      <c r="AJ442" s="2246">
        <v>34</v>
      </c>
      <c r="AK442" s="2075">
        <v>30000</v>
      </c>
      <c r="AL442" s="2075">
        <v>50000</v>
      </c>
      <c r="AM442" s="2075">
        <v>5000</v>
      </c>
      <c r="AN442" s="2206">
        <f t="shared" si="299"/>
        <v>85000</v>
      </c>
      <c r="AO442" s="2206">
        <f t="shared" si="348"/>
        <v>2890000</v>
      </c>
      <c r="AP442" s="2206">
        <f t="shared" si="349"/>
        <v>1020000</v>
      </c>
      <c r="AQ442" s="2206">
        <f t="shared" si="350"/>
        <v>1700000</v>
      </c>
      <c r="AR442" s="2206">
        <f t="shared" si="351"/>
        <v>170000</v>
      </c>
      <c r="AS442" s="2244">
        <v>34</v>
      </c>
      <c r="AT442" s="2075">
        <v>30000</v>
      </c>
      <c r="AU442" s="2075">
        <v>50000</v>
      </c>
      <c r="AV442" s="2075">
        <v>5000</v>
      </c>
      <c r="AW442" s="2206">
        <f t="shared" si="304"/>
        <v>85000</v>
      </c>
      <c r="AX442" s="2206">
        <f t="shared" si="352"/>
        <v>2890000</v>
      </c>
      <c r="AY442" s="2206">
        <f t="shared" si="353"/>
        <v>1020000</v>
      </c>
      <c r="AZ442" s="2206">
        <f t="shared" si="354"/>
        <v>1700000</v>
      </c>
      <c r="BA442" s="2206">
        <f t="shared" si="355"/>
        <v>170000</v>
      </c>
      <c r="BB442" s="2244">
        <f t="shared" si="322"/>
        <v>0</v>
      </c>
      <c r="BC442" s="2207">
        <f t="shared" si="323"/>
        <v>0</v>
      </c>
      <c r="BD442" s="2244">
        <f t="shared" si="324"/>
        <v>0</v>
      </c>
      <c r="BE442" s="2207">
        <f t="shared" si="319"/>
        <v>0</v>
      </c>
      <c r="BF442" s="2246">
        <v>34</v>
      </c>
      <c r="BG442" s="2075">
        <v>30000</v>
      </c>
      <c r="BH442" s="2075">
        <v>50000</v>
      </c>
      <c r="BI442" s="2075">
        <v>5000</v>
      </c>
      <c r="BJ442" s="2206">
        <f t="shared" si="309"/>
        <v>85000</v>
      </c>
      <c r="BK442" s="2206">
        <f t="shared" si="356"/>
        <v>2890000</v>
      </c>
      <c r="BL442" s="2206">
        <f t="shared" si="357"/>
        <v>1020000</v>
      </c>
      <c r="BM442" s="2206">
        <f t="shared" si="358"/>
        <v>1700000</v>
      </c>
      <c r="BN442" s="2206">
        <f t="shared" si="359"/>
        <v>170000</v>
      </c>
      <c r="BO442" s="2244">
        <v>34</v>
      </c>
      <c r="BP442" s="2075">
        <v>30000</v>
      </c>
      <c r="BQ442" s="2075">
        <v>50000</v>
      </c>
      <c r="BR442" s="2075">
        <v>5000</v>
      </c>
      <c r="BS442" s="2206">
        <f t="shared" si="314"/>
        <v>85000</v>
      </c>
      <c r="BT442" s="2206">
        <f t="shared" si="360"/>
        <v>2890000</v>
      </c>
      <c r="BU442" s="2206">
        <f t="shared" si="361"/>
        <v>1020000</v>
      </c>
      <c r="BV442" s="2206">
        <f t="shared" si="362"/>
        <v>1700000</v>
      </c>
      <c r="BW442" s="2206">
        <f t="shared" si="363"/>
        <v>170000</v>
      </c>
      <c r="BX442" s="2244">
        <f t="shared" si="325"/>
        <v>0</v>
      </c>
      <c r="BY442" s="2207">
        <f t="shared" si="326"/>
        <v>0</v>
      </c>
      <c r="BZ442" s="2211">
        <f t="shared" si="327"/>
        <v>0</v>
      </c>
      <c r="CA442" s="2212">
        <f t="shared" si="328"/>
        <v>0</v>
      </c>
      <c r="CB442" s="2083"/>
      <c r="CC442" s="2083"/>
      <c r="CD442" s="2237"/>
      <c r="CF442" s="2200"/>
    </row>
    <row r="443" spans="1:84" s="1974" customFormat="1" ht="18" customHeight="1" outlineLevel="1">
      <c r="A443" s="2235" t="s">
        <v>3783</v>
      </c>
      <c r="B443" s="2235" t="b">
        <v>1</v>
      </c>
      <c r="C443" s="2201"/>
      <c r="D443" s="2236" t="s">
        <v>373</v>
      </c>
      <c r="E443" s="2243" t="s">
        <v>374</v>
      </c>
      <c r="F443" s="2204" t="s">
        <v>154</v>
      </c>
      <c r="G443" s="2244">
        <v>13</v>
      </c>
      <c r="H443" s="2206">
        <v>1240</v>
      </c>
      <c r="I443" s="2206">
        <v>35000</v>
      </c>
      <c r="J443" s="2206"/>
      <c r="K443" s="2206">
        <f t="shared" si="284"/>
        <v>36240</v>
      </c>
      <c r="L443" s="2206">
        <f t="shared" si="336"/>
        <v>471120</v>
      </c>
      <c r="M443" s="2206">
        <f t="shared" si="337"/>
        <v>16120</v>
      </c>
      <c r="N443" s="2206">
        <f t="shared" si="338"/>
        <v>455000</v>
      </c>
      <c r="O443" s="2206">
        <f t="shared" si="339"/>
        <v>0</v>
      </c>
      <c r="P443" s="2244">
        <v>13</v>
      </c>
      <c r="Q443" s="2206">
        <v>1240</v>
      </c>
      <c r="R443" s="2206">
        <v>35000</v>
      </c>
      <c r="S443" s="2206"/>
      <c r="T443" s="2206">
        <f t="shared" si="289"/>
        <v>36240</v>
      </c>
      <c r="U443" s="2206">
        <f t="shared" si="340"/>
        <v>471120</v>
      </c>
      <c r="V443" s="2206">
        <f t="shared" si="341"/>
        <v>16120</v>
      </c>
      <c r="W443" s="2206">
        <f t="shared" si="342"/>
        <v>455000</v>
      </c>
      <c r="X443" s="2206">
        <f t="shared" si="343"/>
        <v>0</v>
      </c>
      <c r="Y443" s="2244">
        <f t="shared" si="320"/>
        <v>0</v>
      </c>
      <c r="Z443" s="2207">
        <f t="shared" si="321"/>
        <v>0</v>
      </c>
      <c r="AA443" s="2244">
        <v>13</v>
      </c>
      <c r="AB443" s="2206">
        <v>5000</v>
      </c>
      <c r="AC443" s="2206">
        <v>25000</v>
      </c>
      <c r="AD443" s="2206">
        <v>3000</v>
      </c>
      <c r="AE443" s="2206">
        <f t="shared" si="294"/>
        <v>33000</v>
      </c>
      <c r="AF443" s="2206">
        <f t="shared" si="344"/>
        <v>429000</v>
      </c>
      <c r="AG443" s="2206">
        <f t="shared" si="345"/>
        <v>65000</v>
      </c>
      <c r="AH443" s="2206">
        <f t="shared" si="346"/>
        <v>325000</v>
      </c>
      <c r="AI443" s="2207">
        <f t="shared" si="347"/>
        <v>39000</v>
      </c>
      <c r="AJ443" s="2246">
        <v>13</v>
      </c>
      <c r="AK443" s="2075">
        <v>5000</v>
      </c>
      <c r="AL443" s="2075">
        <v>25000</v>
      </c>
      <c r="AM443" s="2075">
        <v>3000</v>
      </c>
      <c r="AN443" s="2206">
        <f t="shared" si="299"/>
        <v>33000</v>
      </c>
      <c r="AO443" s="2206">
        <f t="shared" si="348"/>
        <v>429000</v>
      </c>
      <c r="AP443" s="2206">
        <f t="shared" si="349"/>
        <v>65000</v>
      </c>
      <c r="AQ443" s="2206">
        <f t="shared" si="350"/>
        <v>325000</v>
      </c>
      <c r="AR443" s="2206">
        <f t="shared" si="351"/>
        <v>39000</v>
      </c>
      <c r="AS443" s="2244">
        <v>13</v>
      </c>
      <c r="AT443" s="2075">
        <v>5000</v>
      </c>
      <c r="AU443" s="2075">
        <v>25000</v>
      </c>
      <c r="AV443" s="2075">
        <v>3000</v>
      </c>
      <c r="AW443" s="2206">
        <f t="shared" si="304"/>
        <v>33000</v>
      </c>
      <c r="AX443" s="2206">
        <f t="shared" si="352"/>
        <v>429000</v>
      </c>
      <c r="AY443" s="2206">
        <f t="shared" si="353"/>
        <v>65000</v>
      </c>
      <c r="AZ443" s="2206">
        <f t="shared" si="354"/>
        <v>325000</v>
      </c>
      <c r="BA443" s="2206">
        <f t="shared" si="355"/>
        <v>39000</v>
      </c>
      <c r="BB443" s="2244">
        <f t="shared" si="322"/>
        <v>0</v>
      </c>
      <c r="BC443" s="2207">
        <f t="shared" si="323"/>
        <v>0</v>
      </c>
      <c r="BD443" s="2244">
        <f t="shared" si="324"/>
        <v>0</v>
      </c>
      <c r="BE443" s="2207">
        <f t="shared" si="319"/>
        <v>0</v>
      </c>
      <c r="BF443" s="2246">
        <v>13</v>
      </c>
      <c r="BG443" s="2075">
        <v>5000</v>
      </c>
      <c r="BH443" s="2075">
        <v>25000</v>
      </c>
      <c r="BI443" s="2075">
        <v>3000</v>
      </c>
      <c r="BJ443" s="2206">
        <f t="shared" si="309"/>
        <v>33000</v>
      </c>
      <c r="BK443" s="2206">
        <f t="shared" si="356"/>
        <v>429000</v>
      </c>
      <c r="BL443" s="2206">
        <f t="shared" si="357"/>
        <v>65000</v>
      </c>
      <c r="BM443" s="2206">
        <f t="shared" si="358"/>
        <v>325000</v>
      </c>
      <c r="BN443" s="2206">
        <f t="shared" si="359"/>
        <v>39000</v>
      </c>
      <c r="BO443" s="2244">
        <v>13</v>
      </c>
      <c r="BP443" s="2075">
        <v>5000</v>
      </c>
      <c r="BQ443" s="2075">
        <v>25000</v>
      </c>
      <c r="BR443" s="2075">
        <v>3000</v>
      </c>
      <c r="BS443" s="2206">
        <f t="shared" si="314"/>
        <v>33000</v>
      </c>
      <c r="BT443" s="2206">
        <f t="shared" si="360"/>
        <v>429000</v>
      </c>
      <c r="BU443" s="2206">
        <f t="shared" si="361"/>
        <v>65000</v>
      </c>
      <c r="BV443" s="2206">
        <f t="shared" si="362"/>
        <v>325000</v>
      </c>
      <c r="BW443" s="2206">
        <f t="shared" si="363"/>
        <v>39000</v>
      </c>
      <c r="BX443" s="2244">
        <f t="shared" si="325"/>
        <v>0</v>
      </c>
      <c r="BY443" s="2207">
        <f t="shared" si="326"/>
        <v>0</v>
      </c>
      <c r="BZ443" s="2211">
        <f t="shared" si="327"/>
        <v>0</v>
      </c>
      <c r="CA443" s="2212">
        <f t="shared" si="328"/>
        <v>0</v>
      </c>
      <c r="CB443" s="2083"/>
      <c r="CC443" s="2083"/>
      <c r="CD443" s="2237"/>
      <c r="CF443" s="2200"/>
    </row>
    <row r="444" spans="1:84" s="1974" customFormat="1" ht="18" customHeight="1" outlineLevel="1">
      <c r="A444" s="2235" t="s">
        <v>3784</v>
      </c>
      <c r="B444" s="2235" t="b">
        <v>1</v>
      </c>
      <c r="C444" s="2201"/>
      <c r="D444" s="2236" t="s">
        <v>373</v>
      </c>
      <c r="E444" s="2243" t="s">
        <v>375</v>
      </c>
      <c r="F444" s="2204" t="s">
        <v>154</v>
      </c>
      <c r="G444" s="2244">
        <v>5</v>
      </c>
      <c r="H444" s="2206">
        <v>1730</v>
      </c>
      <c r="I444" s="2206">
        <v>59320</v>
      </c>
      <c r="J444" s="2206"/>
      <c r="K444" s="2206">
        <f t="shared" si="284"/>
        <v>61050</v>
      </c>
      <c r="L444" s="2206">
        <f t="shared" si="336"/>
        <v>305250</v>
      </c>
      <c r="M444" s="2206">
        <f t="shared" si="337"/>
        <v>8650</v>
      </c>
      <c r="N444" s="2206">
        <f t="shared" si="338"/>
        <v>296600</v>
      </c>
      <c r="O444" s="2206">
        <f t="shared" si="339"/>
        <v>0</v>
      </c>
      <c r="P444" s="2244">
        <v>5</v>
      </c>
      <c r="Q444" s="2206">
        <v>1730</v>
      </c>
      <c r="R444" s="2206">
        <v>59320</v>
      </c>
      <c r="S444" s="2206"/>
      <c r="T444" s="2206">
        <f t="shared" si="289"/>
        <v>61050</v>
      </c>
      <c r="U444" s="2206">
        <f t="shared" si="340"/>
        <v>305250</v>
      </c>
      <c r="V444" s="2206">
        <f t="shared" si="341"/>
        <v>8650</v>
      </c>
      <c r="W444" s="2206">
        <f t="shared" si="342"/>
        <v>296600</v>
      </c>
      <c r="X444" s="2206">
        <f t="shared" si="343"/>
        <v>0</v>
      </c>
      <c r="Y444" s="2244">
        <f t="shared" si="320"/>
        <v>0</v>
      </c>
      <c r="Z444" s="2207">
        <f t="shared" si="321"/>
        <v>0</v>
      </c>
      <c r="AA444" s="2244">
        <v>5</v>
      </c>
      <c r="AB444" s="2206">
        <v>20000</v>
      </c>
      <c r="AC444" s="2206">
        <v>30000</v>
      </c>
      <c r="AD444" s="2206">
        <v>3000</v>
      </c>
      <c r="AE444" s="2206">
        <f t="shared" si="294"/>
        <v>53000</v>
      </c>
      <c r="AF444" s="2206">
        <f t="shared" si="344"/>
        <v>265000</v>
      </c>
      <c r="AG444" s="2206">
        <f t="shared" si="345"/>
        <v>100000</v>
      </c>
      <c r="AH444" s="2206">
        <f t="shared" si="346"/>
        <v>150000</v>
      </c>
      <c r="AI444" s="2207">
        <f t="shared" si="347"/>
        <v>15000</v>
      </c>
      <c r="AJ444" s="2246">
        <v>5</v>
      </c>
      <c r="AK444" s="2075">
        <v>20000</v>
      </c>
      <c r="AL444" s="2075">
        <v>30000</v>
      </c>
      <c r="AM444" s="2075">
        <v>3000</v>
      </c>
      <c r="AN444" s="2206">
        <f t="shared" si="299"/>
        <v>53000</v>
      </c>
      <c r="AO444" s="2206">
        <f t="shared" si="348"/>
        <v>265000</v>
      </c>
      <c r="AP444" s="2206">
        <f t="shared" si="349"/>
        <v>100000</v>
      </c>
      <c r="AQ444" s="2206">
        <f t="shared" si="350"/>
        <v>150000</v>
      </c>
      <c r="AR444" s="2206">
        <f t="shared" si="351"/>
        <v>15000</v>
      </c>
      <c r="AS444" s="2244">
        <v>5</v>
      </c>
      <c r="AT444" s="2075">
        <v>20000</v>
      </c>
      <c r="AU444" s="2075">
        <v>30000</v>
      </c>
      <c r="AV444" s="2075">
        <v>3000</v>
      </c>
      <c r="AW444" s="2206">
        <f t="shared" si="304"/>
        <v>53000</v>
      </c>
      <c r="AX444" s="2206">
        <f t="shared" si="352"/>
        <v>265000</v>
      </c>
      <c r="AY444" s="2206">
        <f t="shared" si="353"/>
        <v>100000</v>
      </c>
      <c r="AZ444" s="2206">
        <f t="shared" si="354"/>
        <v>150000</v>
      </c>
      <c r="BA444" s="2206">
        <f t="shared" si="355"/>
        <v>15000</v>
      </c>
      <c r="BB444" s="2244">
        <f t="shared" si="322"/>
        <v>0</v>
      </c>
      <c r="BC444" s="2207">
        <f t="shared" si="323"/>
        <v>0</v>
      </c>
      <c r="BD444" s="2244">
        <f t="shared" si="324"/>
        <v>0</v>
      </c>
      <c r="BE444" s="2207">
        <f t="shared" si="319"/>
        <v>0</v>
      </c>
      <c r="BF444" s="2246">
        <v>5</v>
      </c>
      <c r="BG444" s="2075">
        <v>20000</v>
      </c>
      <c r="BH444" s="2075">
        <v>30000</v>
      </c>
      <c r="BI444" s="2075">
        <v>3000</v>
      </c>
      <c r="BJ444" s="2206">
        <f t="shared" si="309"/>
        <v>53000</v>
      </c>
      <c r="BK444" s="2206">
        <f t="shared" si="356"/>
        <v>265000</v>
      </c>
      <c r="BL444" s="2206">
        <f t="shared" si="357"/>
        <v>100000</v>
      </c>
      <c r="BM444" s="2206">
        <f t="shared" si="358"/>
        <v>150000</v>
      </c>
      <c r="BN444" s="2206">
        <f t="shared" si="359"/>
        <v>15000</v>
      </c>
      <c r="BO444" s="2244">
        <v>5</v>
      </c>
      <c r="BP444" s="2075">
        <v>20000</v>
      </c>
      <c r="BQ444" s="2075">
        <v>30000</v>
      </c>
      <c r="BR444" s="2075">
        <v>3000</v>
      </c>
      <c r="BS444" s="2206">
        <f t="shared" si="314"/>
        <v>53000</v>
      </c>
      <c r="BT444" s="2206">
        <f t="shared" si="360"/>
        <v>265000</v>
      </c>
      <c r="BU444" s="2206">
        <f t="shared" si="361"/>
        <v>100000</v>
      </c>
      <c r="BV444" s="2206">
        <f t="shared" si="362"/>
        <v>150000</v>
      </c>
      <c r="BW444" s="2206">
        <f t="shared" si="363"/>
        <v>15000</v>
      </c>
      <c r="BX444" s="2244">
        <f t="shared" si="325"/>
        <v>0</v>
      </c>
      <c r="BY444" s="2207">
        <f t="shared" si="326"/>
        <v>0</v>
      </c>
      <c r="BZ444" s="2211">
        <f t="shared" si="327"/>
        <v>0</v>
      </c>
      <c r="CA444" s="2212">
        <f t="shared" si="328"/>
        <v>0</v>
      </c>
      <c r="CB444" s="2083"/>
      <c r="CC444" s="2083"/>
      <c r="CD444" s="2237"/>
      <c r="CF444" s="2200"/>
    </row>
    <row r="445" spans="1:84" s="1974" customFormat="1" ht="18" customHeight="1" outlineLevel="1">
      <c r="A445" s="2235" t="s">
        <v>3785</v>
      </c>
      <c r="B445" s="2235" t="b">
        <v>1</v>
      </c>
      <c r="C445" s="2201"/>
      <c r="D445" s="2236" t="s">
        <v>376</v>
      </c>
      <c r="E445" s="2243" t="s">
        <v>377</v>
      </c>
      <c r="F445" s="2204" t="s">
        <v>365</v>
      </c>
      <c r="G445" s="2244">
        <v>1626</v>
      </c>
      <c r="H445" s="2206">
        <v>620</v>
      </c>
      <c r="I445" s="2206">
        <v>5950</v>
      </c>
      <c r="J445" s="2206"/>
      <c r="K445" s="2206">
        <f t="shared" si="284"/>
        <v>6570</v>
      </c>
      <c r="L445" s="2206">
        <f t="shared" si="336"/>
        <v>10682820</v>
      </c>
      <c r="M445" s="2206">
        <f t="shared" si="337"/>
        <v>1008120</v>
      </c>
      <c r="N445" s="2206">
        <f t="shared" si="338"/>
        <v>9674700</v>
      </c>
      <c r="O445" s="2206">
        <f t="shared" si="339"/>
        <v>0</v>
      </c>
      <c r="P445" s="2244">
        <v>1626</v>
      </c>
      <c r="Q445" s="2206">
        <v>620</v>
      </c>
      <c r="R445" s="2206">
        <v>5950</v>
      </c>
      <c r="S445" s="2206"/>
      <c r="T445" s="2206">
        <f t="shared" si="289"/>
        <v>6570</v>
      </c>
      <c r="U445" s="2206">
        <f t="shared" si="340"/>
        <v>10682820</v>
      </c>
      <c r="V445" s="2206">
        <f t="shared" si="341"/>
        <v>1008120</v>
      </c>
      <c r="W445" s="2206">
        <f t="shared" si="342"/>
        <v>9674700</v>
      </c>
      <c r="X445" s="2206">
        <f t="shared" si="343"/>
        <v>0</v>
      </c>
      <c r="Y445" s="2244">
        <f t="shared" si="320"/>
        <v>0</v>
      </c>
      <c r="Z445" s="2207">
        <f t="shared" si="321"/>
        <v>0</v>
      </c>
      <c r="AA445" s="2244">
        <v>1626</v>
      </c>
      <c r="AB445" s="2206">
        <v>4000</v>
      </c>
      <c r="AC445" s="2206">
        <v>4000</v>
      </c>
      <c r="AD445" s="2206">
        <v>1000</v>
      </c>
      <c r="AE445" s="2206">
        <f t="shared" si="294"/>
        <v>9000</v>
      </c>
      <c r="AF445" s="2206">
        <f t="shared" si="344"/>
        <v>14634000</v>
      </c>
      <c r="AG445" s="2206">
        <f t="shared" si="345"/>
        <v>6504000</v>
      </c>
      <c r="AH445" s="2206">
        <f t="shared" si="346"/>
        <v>6504000</v>
      </c>
      <c r="AI445" s="2207">
        <f t="shared" si="347"/>
        <v>1626000</v>
      </c>
      <c r="AJ445" s="2246">
        <v>1626</v>
      </c>
      <c r="AK445" s="2075">
        <v>4000</v>
      </c>
      <c r="AL445" s="2075">
        <v>4000</v>
      </c>
      <c r="AM445" s="2075">
        <v>1000</v>
      </c>
      <c r="AN445" s="2206">
        <f t="shared" si="299"/>
        <v>9000</v>
      </c>
      <c r="AO445" s="2206">
        <f t="shared" si="348"/>
        <v>14634000</v>
      </c>
      <c r="AP445" s="2206">
        <f t="shared" si="349"/>
        <v>6504000</v>
      </c>
      <c r="AQ445" s="2206">
        <f t="shared" si="350"/>
        <v>6504000</v>
      </c>
      <c r="AR445" s="2206">
        <f t="shared" si="351"/>
        <v>1626000</v>
      </c>
      <c r="AS445" s="2244">
        <v>1626</v>
      </c>
      <c r="AT445" s="2075">
        <v>4000</v>
      </c>
      <c r="AU445" s="2075">
        <v>4000</v>
      </c>
      <c r="AV445" s="2075">
        <v>1000</v>
      </c>
      <c r="AW445" s="2206">
        <f t="shared" si="304"/>
        <v>9000</v>
      </c>
      <c r="AX445" s="2206">
        <f t="shared" si="352"/>
        <v>14634000</v>
      </c>
      <c r="AY445" s="2206">
        <f t="shared" si="353"/>
        <v>6504000</v>
      </c>
      <c r="AZ445" s="2206">
        <f t="shared" si="354"/>
        <v>6504000</v>
      </c>
      <c r="BA445" s="2206">
        <f t="shared" si="355"/>
        <v>1626000</v>
      </c>
      <c r="BB445" s="2244">
        <f t="shared" si="322"/>
        <v>0</v>
      </c>
      <c r="BC445" s="2207">
        <f t="shared" si="323"/>
        <v>0</v>
      </c>
      <c r="BD445" s="2244">
        <f t="shared" si="324"/>
        <v>0</v>
      </c>
      <c r="BE445" s="2207">
        <f t="shared" si="319"/>
        <v>0</v>
      </c>
      <c r="BF445" s="2246">
        <v>1626</v>
      </c>
      <c r="BG445" s="2075">
        <v>4000</v>
      </c>
      <c r="BH445" s="2075">
        <v>4000</v>
      </c>
      <c r="BI445" s="2075">
        <v>1000</v>
      </c>
      <c r="BJ445" s="2206">
        <f t="shared" si="309"/>
        <v>9000</v>
      </c>
      <c r="BK445" s="2206">
        <f t="shared" si="356"/>
        <v>14634000</v>
      </c>
      <c r="BL445" s="2206">
        <f t="shared" si="357"/>
        <v>6504000</v>
      </c>
      <c r="BM445" s="2206">
        <f t="shared" si="358"/>
        <v>6504000</v>
      </c>
      <c r="BN445" s="2206">
        <f t="shared" si="359"/>
        <v>1626000</v>
      </c>
      <c r="BO445" s="2244">
        <v>1626</v>
      </c>
      <c r="BP445" s="2075">
        <v>4000</v>
      </c>
      <c r="BQ445" s="2075">
        <v>4000</v>
      </c>
      <c r="BR445" s="2075">
        <v>1000</v>
      </c>
      <c r="BS445" s="2206">
        <f t="shared" si="314"/>
        <v>9000</v>
      </c>
      <c r="BT445" s="2206">
        <f t="shared" si="360"/>
        <v>14634000</v>
      </c>
      <c r="BU445" s="2206">
        <f t="shared" si="361"/>
        <v>6504000</v>
      </c>
      <c r="BV445" s="2206">
        <f t="shared" si="362"/>
        <v>6504000</v>
      </c>
      <c r="BW445" s="2206">
        <f t="shared" si="363"/>
        <v>1626000</v>
      </c>
      <c r="BX445" s="2244">
        <f t="shared" si="325"/>
        <v>0</v>
      </c>
      <c r="BY445" s="2207">
        <f t="shared" si="326"/>
        <v>0</v>
      </c>
      <c r="BZ445" s="2211">
        <f t="shared" si="327"/>
        <v>0</v>
      </c>
      <c r="CA445" s="2212">
        <f t="shared" si="328"/>
        <v>0</v>
      </c>
      <c r="CB445" s="2083"/>
      <c r="CC445" s="2083"/>
      <c r="CD445" s="2237"/>
      <c r="CF445" s="2200"/>
    </row>
    <row r="446" spans="1:84" s="1974" customFormat="1" ht="18" customHeight="1" outlineLevel="1">
      <c r="A446" s="2238" t="s">
        <v>3786</v>
      </c>
      <c r="B446" s="2238" t="b">
        <v>1</v>
      </c>
      <c r="C446" s="2201"/>
      <c r="D446" s="2236" t="s">
        <v>378</v>
      </c>
      <c r="E446" s="2243" t="s">
        <v>3787</v>
      </c>
      <c r="F446" s="2204" t="s">
        <v>3788</v>
      </c>
      <c r="G446" s="2244">
        <v>66</v>
      </c>
      <c r="H446" s="2240">
        <v>980</v>
      </c>
      <c r="I446" s="2240">
        <v>118820</v>
      </c>
      <c r="J446" s="2240">
        <v>5700</v>
      </c>
      <c r="K446" s="2206">
        <f t="shared" si="284"/>
        <v>125500</v>
      </c>
      <c r="L446" s="2206">
        <f t="shared" si="336"/>
        <v>8283000</v>
      </c>
      <c r="M446" s="2240">
        <f t="shared" si="337"/>
        <v>64680</v>
      </c>
      <c r="N446" s="2240">
        <f t="shared" si="338"/>
        <v>7842120</v>
      </c>
      <c r="O446" s="2240">
        <f t="shared" si="339"/>
        <v>376200</v>
      </c>
      <c r="P446" s="2244">
        <v>66</v>
      </c>
      <c r="Q446" s="2206">
        <v>980</v>
      </c>
      <c r="R446" s="2206">
        <v>118820</v>
      </c>
      <c r="S446" s="2206">
        <v>5700</v>
      </c>
      <c r="T446" s="2206">
        <f t="shared" si="289"/>
        <v>125500</v>
      </c>
      <c r="U446" s="2206">
        <f t="shared" si="340"/>
        <v>8283000</v>
      </c>
      <c r="V446" s="2206">
        <f t="shared" si="341"/>
        <v>64680</v>
      </c>
      <c r="W446" s="2206">
        <f t="shared" si="342"/>
        <v>7842120</v>
      </c>
      <c r="X446" s="2206">
        <f t="shared" si="343"/>
        <v>376200</v>
      </c>
      <c r="Y446" s="2244">
        <f t="shared" si="320"/>
        <v>0</v>
      </c>
      <c r="Z446" s="2207">
        <f t="shared" si="321"/>
        <v>0</v>
      </c>
      <c r="AA446" s="2244"/>
      <c r="AB446" s="2206">
        <v>4000</v>
      </c>
      <c r="AC446" s="2206">
        <v>4000</v>
      </c>
      <c r="AD446" s="2206">
        <v>1000</v>
      </c>
      <c r="AE446" s="2206">
        <f t="shared" si="294"/>
        <v>9000</v>
      </c>
      <c r="AF446" s="2206">
        <f t="shared" si="344"/>
        <v>0</v>
      </c>
      <c r="AG446" s="2206">
        <f t="shared" si="345"/>
        <v>0</v>
      </c>
      <c r="AH446" s="2206">
        <f t="shared" si="346"/>
        <v>0</v>
      </c>
      <c r="AI446" s="2207">
        <f t="shared" si="347"/>
        <v>0</v>
      </c>
      <c r="AJ446" s="2246">
        <v>66</v>
      </c>
      <c r="AK446" s="2075">
        <v>30000</v>
      </c>
      <c r="AL446" s="2075">
        <v>50000</v>
      </c>
      <c r="AM446" s="2075">
        <v>50000</v>
      </c>
      <c r="AN446" s="2206">
        <f t="shared" si="299"/>
        <v>130000</v>
      </c>
      <c r="AO446" s="2206">
        <f t="shared" si="348"/>
        <v>8580000</v>
      </c>
      <c r="AP446" s="2206">
        <f t="shared" si="349"/>
        <v>1980000</v>
      </c>
      <c r="AQ446" s="2206">
        <f t="shared" si="350"/>
        <v>3300000</v>
      </c>
      <c r="AR446" s="2206">
        <f t="shared" si="351"/>
        <v>3300000</v>
      </c>
      <c r="AS446" s="2244">
        <v>66</v>
      </c>
      <c r="AT446" s="2075">
        <v>30000</v>
      </c>
      <c r="AU446" s="2075">
        <v>50000</v>
      </c>
      <c r="AV446" s="2075">
        <v>50000</v>
      </c>
      <c r="AW446" s="2206">
        <f t="shared" si="304"/>
        <v>130000</v>
      </c>
      <c r="AX446" s="2206">
        <f t="shared" si="352"/>
        <v>8580000</v>
      </c>
      <c r="AY446" s="2240">
        <f t="shared" si="353"/>
        <v>1980000</v>
      </c>
      <c r="AZ446" s="2240">
        <f t="shared" si="354"/>
        <v>3300000</v>
      </c>
      <c r="BA446" s="2240">
        <f t="shared" si="355"/>
        <v>3300000</v>
      </c>
      <c r="BB446" s="2244">
        <f t="shared" si="322"/>
        <v>0</v>
      </c>
      <c r="BC446" s="2207">
        <f t="shared" si="323"/>
        <v>0</v>
      </c>
      <c r="BD446" s="2244">
        <f t="shared" si="324"/>
        <v>66</v>
      </c>
      <c r="BE446" s="2207">
        <f t="shared" si="319"/>
        <v>8580000</v>
      </c>
      <c r="BF446" s="2246">
        <v>66</v>
      </c>
      <c r="BG446" s="2075">
        <v>30000</v>
      </c>
      <c r="BH446" s="2075">
        <v>50000</v>
      </c>
      <c r="BI446" s="2075">
        <v>50000</v>
      </c>
      <c r="BJ446" s="2206">
        <f t="shared" si="309"/>
        <v>130000</v>
      </c>
      <c r="BK446" s="2206">
        <f t="shared" si="356"/>
        <v>8580000</v>
      </c>
      <c r="BL446" s="2206">
        <f t="shared" si="357"/>
        <v>1980000</v>
      </c>
      <c r="BM446" s="2206">
        <f t="shared" si="358"/>
        <v>3300000</v>
      </c>
      <c r="BN446" s="2206">
        <f t="shared" si="359"/>
        <v>3300000</v>
      </c>
      <c r="BO446" s="2244">
        <v>66</v>
      </c>
      <c r="BP446" s="2075">
        <v>30000</v>
      </c>
      <c r="BQ446" s="2075">
        <v>50000</v>
      </c>
      <c r="BR446" s="2075">
        <v>50000</v>
      </c>
      <c r="BS446" s="2206">
        <f t="shared" si="314"/>
        <v>130000</v>
      </c>
      <c r="BT446" s="2206">
        <f t="shared" si="360"/>
        <v>8580000</v>
      </c>
      <c r="BU446" s="2206">
        <f t="shared" si="361"/>
        <v>1980000</v>
      </c>
      <c r="BV446" s="2206">
        <f t="shared" si="362"/>
        <v>3300000</v>
      </c>
      <c r="BW446" s="2206">
        <f t="shared" si="363"/>
        <v>3300000</v>
      </c>
      <c r="BX446" s="2244">
        <f t="shared" si="325"/>
        <v>0</v>
      </c>
      <c r="BY446" s="2207">
        <f t="shared" si="326"/>
        <v>0</v>
      </c>
      <c r="BZ446" s="2211">
        <f t="shared" si="327"/>
        <v>66</v>
      </c>
      <c r="CA446" s="2212">
        <f t="shared" si="328"/>
        <v>8580000</v>
      </c>
      <c r="CB446" s="2083"/>
      <c r="CC446" s="2083"/>
      <c r="CD446" s="2237"/>
      <c r="CF446" s="2200"/>
    </row>
    <row r="447" spans="1:84" s="1974" customFormat="1" ht="18" customHeight="1" outlineLevel="1">
      <c r="A447" s="2235" t="s">
        <v>3789</v>
      </c>
      <c r="B447" s="2235" t="b">
        <v>1</v>
      </c>
      <c r="C447" s="2201"/>
      <c r="D447" s="2236" t="s">
        <v>381</v>
      </c>
      <c r="E447" s="2243" t="s">
        <v>382</v>
      </c>
      <c r="F447" s="2204" t="s">
        <v>365</v>
      </c>
      <c r="G447" s="2244">
        <v>1806</v>
      </c>
      <c r="H447" s="2206"/>
      <c r="I447" s="2206">
        <v>970</v>
      </c>
      <c r="J447" s="2206"/>
      <c r="K447" s="2206">
        <f t="shared" si="284"/>
        <v>970</v>
      </c>
      <c r="L447" s="2206">
        <f t="shared" si="336"/>
        <v>1751820</v>
      </c>
      <c r="M447" s="2206">
        <f t="shared" si="337"/>
        <v>0</v>
      </c>
      <c r="N447" s="2206">
        <f t="shared" si="338"/>
        <v>1751820</v>
      </c>
      <c r="O447" s="2206">
        <f t="shared" si="339"/>
        <v>0</v>
      </c>
      <c r="P447" s="2244">
        <v>1806</v>
      </c>
      <c r="Q447" s="2206"/>
      <c r="R447" s="2206">
        <v>970</v>
      </c>
      <c r="S447" s="2206"/>
      <c r="T447" s="2206">
        <f t="shared" si="289"/>
        <v>970</v>
      </c>
      <c r="U447" s="2206">
        <f t="shared" si="340"/>
        <v>1751820</v>
      </c>
      <c r="V447" s="2206">
        <f t="shared" si="341"/>
        <v>0</v>
      </c>
      <c r="W447" s="2206">
        <f t="shared" si="342"/>
        <v>1751820</v>
      </c>
      <c r="X447" s="2206">
        <f t="shared" si="343"/>
        <v>0</v>
      </c>
      <c r="Y447" s="2244">
        <f t="shared" si="320"/>
        <v>0</v>
      </c>
      <c r="Z447" s="2207">
        <f t="shared" si="321"/>
        <v>0</v>
      </c>
      <c r="AA447" s="2244">
        <v>1692</v>
      </c>
      <c r="AB447" s="2206"/>
      <c r="AC447" s="2206">
        <v>1000</v>
      </c>
      <c r="AD447" s="2206">
        <v>1000</v>
      </c>
      <c r="AE447" s="2206">
        <f t="shared" si="294"/>
        <v>2000</v>
      </c>
      <c r="AF447" s="2206">
        <f t="shared" si="344"/>
        <v>3384000</v>
      </c>
      <c r="AG447" s="2206">
        <f t="shared" si="345"/>
        <v>0</v>
      </c>
      <c r="AH447" s="2206">
        <f t="shared" si="346"/>
        <v>1692000</v>
      </c>
      <c r="AI447" s="2207">
        <f t="shared" si="347"/>
        <v>1692000</v>
      </c>
      <c r="AJ447" s="2246">
        <v>1806</v>
      </c>
      <c r="AK447" s="2075"/>
      <c r="AL447" s="2075">
        <v>1000</v>
      </c>
      <c r="AM447" s="2075">
        <v>1000</v>
      </c>
      <c r="AN447" s="2206">
        <f t="shared" si="299"/>
        <v>2000</v>
      </c>
      <c r="AO447" s="2206">
        <f t="shared" si="348"/>
        <v>3612000</v>
      </c>
      <c r="AP447" s="2206">
        <f t="shared" si="349"/>
        <v>0</v>
      </c>
      <c r="AQ447" s="2206">
        <f t="shared" si="350"/>
        <v>1806000</v>
      </c>
      <c r="AR447" s="2206">
        <f t="shared" si="351"/>
        <v>1806000</v>
      </c>
      <c r="AS447" s="2244">
        <v>1806</v>
      </c>
      <c r="AT447" s="2075"/>
      <c r="AU447" s="2075">
        <v>1000</v>
      </c>
      <c r="AV447" s="2075">
        <v>1000</v>
      </c>
      <c r="AW447" s="2206">
        <f t="shared" si="304"/>
        <v>2000</v>
      </c>
      <c r="AX447" s="2206">
        <f t="shared" si="352"/>
        <v>3612000</v>
      </c>
      <c r="AY447" s="2206">
        <f t="shared" si="353"/>
        <v>0</v>
      </c>
      <c r="AZ447" s="2206">
        <f t="shared" si="354"/>
        <v>1806000</v>
      </c>
      <c r="BA447" s="2206">
        <f t="shared" si="355"/>
        <v>1806000</v>
      </c>
      <c r="BB447" s="2244">
        <f t="shared" si="322"/>
        <v>0</v>
      </c>
      <c r="BC447" s="2207">
        <f t="shared" si="323"/>
        <v>0</v>
      </c>
      <c r="BD447" s="2244">
        <f t="shared" si="324"/>
        <v>114</v>
      </c>
      <c r="BE447" s="2207">
        <f t="shared" si="319"/>
        <v>228000</v>
      </c>
      <c r="BF447" s="2246">
        <v>1806</v>
      </c>
      <c r="BG447" s="2075">
        <v>0</v>
      </c>
      <c r="BH447" s="2075">
        <v>1000</v>
      </c>
      <c r="BI447" s="2075">
        <v>1000</v>
      </c>
      <c r="BJ447" s="2206">
        <f t="shared" si="309"/>
        <v>2000</v>
      </c>
      <c r="BK447" s="2206">
        <f t="shared" si="356"/>
        <v>3612000</v>
      </c>
      <c r="BL447" s="2206">
        <f t="shared" si="357"/>
        <v>0</v>
      </c>
      <c r="BM447" s="2206">
        <f t="shared" si="358"/>
        <v>1806000</v>
      </c>
      <c r="BN447" s="2206">
        <f t="shared" si="359"/>
        <v>1806000</v>
      </c>
      <c r="BO447" s="2244">
        <v>1806</v>
      </c>
      <c r="BP447" s="2075">
        <v>0</v>
      </c>
      <c r="BQ447" s="2075">
        <v>1000</v>
      </c>
      <c r="BR447" s="2075">
        <v>1000</v>
      </c>
      <c r="BS447" s="2206">
        <f t="shared" si="314"/>
        <v>2000</v>
      </c>
      <c r="BT447" s="2206">
        <f t="shared" si="360"/>
        <v>3612000</v>
      </c>
      <c r="BU447" s="2206">
        <f t="shared" si="361"/>
        <v>0</v>
      </c>
      <c r="BV447" s="2206">
        <f t="shared" si="362"/>
        <v>1806000</v>
      </c>
      <c r="BW447" s="2206">
        <f t="shared" si="363"/>
        <v>1806000</v>
      </c>
      <c r="BX447" s="2244">
        <f t="shared" si="325"/>
        <v>0</v>
      </c>
      <c r="BY447" s="2207">
        <f t="shared" si="326"/>
        <v>0</v>
      </c>
      <c r="BZ447" s="2211">
        <f t="shared" si="327"/>
        <v>114</v>
      </c>
      <c r="CA447" s="2212">
        <f t="shared" si="328"/>
        <v>228000</v>
      </c>
      <c r="CB447" s="2083"/>
      <c r="CC447" s="2083"/>
      <c r="CD447" s="2237"/>
      <c r="CF447" s="2200"/>
    </row>
    <row r="448" spans="1:84" s="1974" customFormat="1" ht="18" customHeight="1" outlineLevel="1">
      <c r="A448" s="2235" t="s">
        <v>3790</v>
      </c>
      <c r="B448" s="2235" t="b">
        <v>1</v>
      </c>
      <c r="C448" s="2201"/>
      <c r="D448" s="2236" t="s">
        <v>383</v>
      </c>
      <c r="E448" s="2243" t="s">
        <v>384</v>
      </c>
      <c r="F448" s="2204" t="s">
        <v>365</v>
      </c>
      <c r="G448" s="2244">
        <v>2390</v>
      </c>
      <c r="H448" s="2206"/>
      <c r="I448" s="2206">
        <v>490</v>
      </c>
      <c r="J448" s="2206"/>
      <c r="K448" s="2206">
        <f t="shared" si="284"/>
        <v>490</v>
      </c>
      <c r="L448" s="2206">
        <f t="shared" si="336"/>
        <v>1171100</v>
      </c>
      <c r="M448" s="2206">
        <f t="shared" si="337"/>
        <v>0</v>
      </c>
      <c r="N448" s="2206">
        <f t="shared" si="338"/>
        <v>1171100</v>
      </c>
      <c r="O448" s="2206">
        <f t="shared" si="339"/>
        <v>0</v>
      </c>
      <c r="P448" s="2244">
        <v>2390</v>
      </c>
      <c r="Q448" s="2206"/>
      <c r="R448" s="2206">
        <v>490</v>
      </c>
      <c r="S448" s="2206"/>
      <c r="T448" s="2206">
        <f t="shared" si="289"/>
        <v>490</v>
      </c>
      <c r="U448" s="2206">
        <f t="shared" si="340"/>
        <v>1171100</v>
      </c>
      <c r="V448" s="2206">
        <f t="shared" si="341"/>
        <v>0</v>
      </c>
      <c r="W448" s="2206">
        <f t="shared" si="342"/>
        <v>1171100</v>
      </c>
      <c r="X448" s="2206">
        <f t="shared" si="343"/>
        <v>0</v>
      </c>
      <c r="Y448" s="2244">
        <f t="shared" si="320"/>
        <v>0</v>
      </c>
      <c r="Z448" s="2207">
        <f t="shared" si="321"/>
        <v>0</v>
      </c>
      <c r="AA448" s="2244">
        <v>2276</v>
      </c>
      <c r="AB448" s="2206">
        <v>100</v>
      </c>
      <c r="AC448" s="2206">
        <v>300</v>
      </c>
      <c r="AD448" s="2206"/>
      <c r="AE448" s="2206">
        <f t="shared" si="294"/>
        <v>400</v>
      </c>
      <c r="AF448" s="2206">
        <f t="shared" si="344"/>
        <v>910400</v>
      </c>
      <c r="AG448" s="2206">
        <f t="shared" si="345"/>
        <v>227600</v>
      </c>
      <c r="AH448" s="2206">
        <f t="shared" si="346"/>
        <v>682800</v>
      </c>
      <c r="AI448" s="2207">
        <f t="shared" si="347"/>
        <v>0</v>
      </c>
      <c r="AJ448" s="2246">
        <v>2390</v>
      </c>
      <c r="AK448" s="2075">
        <v>100</v>
      </c>
      <c r="AL448" s="2075">
        <v>300</v>
      </c>
      <c r="AM448" s="2075"/>
      <c r="AN448" s="2206">
        <f t="shared" si="299"/>
        <v>400</v>
      </c>
      <c r="AO448" s="2206">
        <f t="shared" si="348"/>
        <v>956000</v>
      </c>
      <c r="AP448" s="2206">
        <f t="shared" si="349"/>
        <v>239000</v>
      </c>
      <c r="AQ448" s="2206">
        <f t="shared" si="350"/>
        <v>717000</v>
      </c>
      <c r="AR448" s="2206">
        <f t="shared" si="351"/>
        <v>0</v>
      </c>
      <c r="AS448" s="2244">
        <v>2390</v>
      </c>
      <c r="AT448" s="2075">
        <v>100</v>
      </c>
      <c r="AU448" s="2075">
        <v>300</v>
      </c>
      <c r="AV448" s="2075"/>
      <c r="AW448" s="2206">
        <f t="shared" si="304"/>
        <v>400</v>
      </c>
      <c r="AX448" s="2206">
        <f t="shared" si="352"/>
        <v>956000</v>
      </c>
      <c r="AY448" s="2206">
        <f t="shared" si="353"/>
        <v>239000</v>
      </c>
      <c r="AZ448" s="2206">
        <f t="shared" si="354"/>
        <v>717000</v>
      </c>
      <c r="BA448" s="2206">
        <f t="shared" si="355"/>
        <v>0</v>
      </c>
      <c r="BB448" s="2244">
        <f t="shared" si="322"/>
        <v>0</v>
      </c>
      <c r="BC448" s="2207">
        <f t="shared" si="323"/>
        <v>0</v>
      </c>
      <c r="BD448" s="2244">
        <f t="shared" si="324"/>
        <v>114</v>
      </c>
      <c r="BE448" s="2207">
        <f t="shared" si="319"/>
        <v>45600</v>
      </c>
      <c r="BF448" s="2246">
        <v>2390</v>
      </c>
      <c r="BG448" s="2075">
        <v>100</v>
      </c>
      <c r="BH448" s="2075">
        <v>300</v>
      </c>
      <c r="BI448" s="2075">
        <v>0</v>
      </c>
      <c r="BJ448" s="2206">
        <f t="shared" si="309"/>
        <v>400</v>
      </c>
      <c r="BK448" s="2206">
        <f t="shared" si="356"/>
        <v>956000</v>
      </c>
      <c r="BL448" s="2206">
        <f t="shared" si="357"/>
        <v>239000</v>
      </c>
      <c r="BM448" s="2206">
        <f t="shared" si="358"/>
        <v>717000</v>
      </c>
      <c r="BN448" s="2206">
        <f t="shared" si="359"/>
        <v>0</v>
      </c>
      <c r="BO448" s="2244">
        <v>2390</v>
      </c>
      <c r="BP448" s="2075">
        <v>100</v>
      </c>
      <c r="BQ448" s="2075">
        <v>300</v>
      </c>
      <c r="BR448" s="2075">
        <v>0</v>
      </c>
      <c r="BS448" s="2206">
        <f t="shared" si="314"/>
        <v>400</v>
      </c>
      <c r="BT448" s="2206">
        <f t="shared" si="360"/>
        <v>956000</v>
      </c>
      <c r="BU448" s="2206">
        <f t="shared" si="361"/>
        <v>239000</v>
      </c>
      <c r="BV448" s="2206">
        <f t="shared" si="362"/>
        <v>717000</v>
      </c>
      <c r="BW448" s="2206">
        <f t="shared" si="363"/>
        <v>0</v>
      </c>
      <c r="BX448" s="2244">
        <f t="shared" si="325"/>
        <v>0</v>
      </c>
      <c r="BY448" s="2207">
        <f t="shared" si="326"/>
        <v>0</v>
      </c>
      <c r="BZ448" s="2211">
        <f t="shared" si="327"/>
        <v>114</v>
      </c>
      <c r="CA448" s="2212">
        <f t="shared" si="328"/>
        <v>45600</v>
      </c>
      <c r="CB448" s="2083"/>
      <c r="CC448" s="2083"/>
      <c r="CD448" s="2237"/>
      <c r="CF448" s="2200"/>
    </row>
    <row r="449" spans="1:84" s="1974" customFormat="1" ht="18" customHeight="1" outlineLevel="1">
      <c r="A449" s="2235" t="s">
        <v>3791</v>
      </c>
      <c r="B449" s="2235" t="b">
        <v>1</v>
      </c>
      <c r="C449" s="2201"/>
      <c r="D449" s="2236" t="s">
        <v>3792</v>
      </c>
      <c r="E449" s="2243" t="s">
        <v>3793</v>
      </c>
      <c r="F449" s="2204" t="s">
        <v>365</v>
      </c>
      <c r="G449" s="2244">
        <v>1090</v>
      </c>
      <c r="H449" s="2206"/>
      <c r="I449" s="2206">
        <v>160</v>
      </c>
      <c r="J449" s="2206"/>
      <c r="K449" s="2206">
        <f t="shared" ref="K449:K512" si="364">J449+I449+H449</f>
        <v>160</v>
      </c>
      <c r="L449" s="2206">
        <f t="shared" si="336"/>
        <v>174400</v>
      </c>
      <c r="M449" s="2206">
        <f t="shared" si="337"/>
        <v>0</v>
      </c>
      <c r="N449" s="2206">
        <f t="shared" si="338"/>
        <v>174400</v>
      </c>
      <c r="O449" s="2206">
        <f t="shared" si="339"/>
        <v>0</v>
      </c>
      <c r="P449" s="2244">
        <v>1090</v>
      </c>
      <c r="Q449" s="2206"/>
      <c r="R449" s="2206">
        <v>160</v>
      </c>
      <c r="S449" s="2206"/>
      <c r="T449" s="2206">
        <f t="shared" ref="T449:T512" si="365">S449+R449+Q449</f>
        <v>160</v>
      </c>
      <c r="U449" s="2206">
        <f t="shared" si="340"/>
        <v>174400</v>
      </c>
      <c r="V449" s="2206">
        <f t="shared" si="341"/>
        <v>0</v>
      </c>
      <c r="W449" s="2206">
        <f t="shared" si="342"/>
        <v>174400</v>
      </c>
      <c r="X449" s="2206">
        <f t="shared" si="343"/>
        <v>0</v>
      </c>
      <c r="Y449" s="2244">
        <f t="shared" si="320"/>
        <v>0</v>
      </c>
      <c r="Z449" s="2207">
        <f t="shared" si="321"/>
        <v>0</v>
      </c>
      <c r="AA449" s="2244">
        <v>1489</v>
      </c>
      <c r="AB449" s="2206">
        <v>500</v>
      </c>
      <c r="AC449" s="2206">
        <v>500</v>
      </c>
      <c r="AD449" s="2206">
        <v>1000</v>
      </c>
      <c r="AE449" s="2206">
        <f t="shared" ref="AE449:AE512" si="366">AD449+AC449+AB449</f>
        <v>2000</v>
      </c>
      <c r="AF449" s="2206">
        <f t="shared" si="344"/>
        <v>2978000</v>
      </c>
      <c r="AG449" s="2206">
        <f t="shared" si="345"/>
        <v>744500</v>
      </c>
      <c r="AH449" s="2206">
        <f t="shared" si="346"/>
        <v>744500</v>
      </c>
      <c r="AI449" s="2207">
        <f t="shared" si="347"/>
        <v>1489000</v>
      </c>
      <c r="AJ449" s="2246">
        <v>1090</v>
      </c>
      <c r="AK449" s="2075">
        <v>500</v>
      </c>
      <c r="AL449" s="2075">
        <v>500</v>
      </c>
      <c r="AM449" s="2075">
        <v>1000</v>
      </c>
      <c r="AN449" s="2206">
        <f t="shared" ref="AN449:AN512" si="367">AM449+AL449+AK449</f>
        <v>2000</v>
      </c>
      <c r="AO449" s="2206">
        <f t="shared" si="348"/>
        <v>2180000</v>
      </c>
      <c r="AP449" s="2206">
        <f t="shared" si="349"/>
        <v>545000</v>
      </c>
      <c r="AQ449" s="2206">
        <f t="shared" si="350"/>
        <v>545000</v>
      </c>
      <c r="AR449" s="2206">
        <f t="shared" si="351"/>
        <v>1090000</v>
      </c>
      <c r="AS449" s="2244">
        <v>1090</v>
      </c>
      <c r="AT449" s="2075">
        <v>500</v>
      </c>
      <c r="AU449" s="2075">
        <v>500</v>
      </c>
      <c r="AV449" s="2075">
        <v>1000</v>
      </c>
      <c r="AW449" s="2206">
        <f t="shared" ref="AW449:AW512" si="368">AV449+AU449+AT449</f>
        <v>2000</v>
      </c>
      <c r="AX449" s="2206">
        <f t="shared" si="352"/>
        <v>2180000</v>
      </c>
      <c r="AY449" s="2206">
        <f t="shared" si="353"/>
        <v>545000</v>
      </c>
      <c r="AZ449" s="2206">
        <f t="shared" si="354"/>
        <v>545000</v>
      </c>
      <c r="BA449" s="2206">
        <f t="shared" si="355"/>
        <v>1090000</v>
      </c>
      <c r="BB449" s="2244">
        <f t="shared" si="322"/>
        <v>0</v>
      </c>
      <c r="BC449" s="2207">
        <f t="shared" si="323"/>
        <v>0</v>
      </c>
      <c r="BD449" s="2244">
        <f t="shared" si="324"/>
        <v>-399</v>
      </c>
      <c r="BE449" s="2207">
        <f t="shared" si="319"/>
        <v>-798000</v>
      </c>
      <c r="BF449" s="2246">
        <v>1090</v>
      </c>
      <c r="BG449" s="2075">
        <v>500</v>
      </c>
      <c r="BH449" s="2075">
        <v>500</v>
      </c>
      <c r="BI449" s="2075">
        <v>1000</v>
      </c>
      <c r="BJ449" s="2206">
        <f t="shared" ref="BJ449:BJ512" si="369">BI449+BH449+BG449</f>
        <v>2000</v>
      </c>
      <c r="BK449" s="2206">
        <f t="shared" si="356"/>
        <v>2180000</v>
      </c>
      <c r="BL449" s="2206">
        <f t="shared" si="357"/>
        <v>545000</v>
      </c>
      <c r="BM449" s="2206">
        <f t="shared" si="358"/>
        <v>545000</v>
      </c>
      <c r="BN449" s="2206">
        <f t="shared" si="359"/>
        <v>1090000</v>
      </c>
      <c r="BO449" s="2244">
        <v>1090</v>
      </c>
      <c r="BP449" s="2075">
        <v>500</v>
      </c>
      <c r="BQ449" s="2075">
        <v>500</v>
      </c>
      <c r="BR449" s="2075">
        <v>1000</v>
      </c>
      <c r="BS449" s="2206">
        <f t="shared" ref="BS449:BS512" si="370">BR449+BQ449+BP449</f>
        <v>2000</v>
      </c>
      <c r="BT449" s="2206">
        <f t="shared" si="360"/>
        <v>2180000</v>
      </c>
      <c r="BU449" s="2206">
        <f t="shared" si="361"/>
        <v>545000</v>
      </c>
      <c r="BV449" s="2206">
        <f t="shared" si="362"/>
        <v>545000</v>
      </c>
      <c r="BW449" s="2206">
        <f t="shared" si="363"/>
        <v>1090000</v>
      </c>
      <c r="BX449" s="2244">
        <f t="shared" si="325"/>
        <v>0</v>
      </c>
      <c r="BY449" s="2207">
        <f t="shared" si="326"/>
        <v>0</v>
      </c>
      <c r="BZ449" s="2211">
        <f t="shared" si="327"/>
        <v>-399</v>
      </c>
      <c r="CA449" s="2212">
        <f t="shared" si="328"/>
        <v>-798000</v>
      </c>
      <c r="CB449" s="2083"/>
      <c r="CC449" s="2083"/>
      <c r="CD449" s="2237"/>
      <c r="CF449" s="2200"/>
    </row>
    <row r="450" spans="1:84" s="1974" customFormat="1" ht="18" customHeight="1" outlineLevel="1">
      <c r="A450" s="2235" t="s">
        <v>3794</v>
      </c>
      <c r="B450" s="2235" t="b">
        <v>1</v>
      </c>
      <c r="C450" s="2201"/>
      <c r="D450" s="2236" t="s">
        <v>385</v>
      </c>
      <c r="E450" s="2243" t="s">
        <v>386</v>
      </c>
      <c r="F450" s="2204" t="s">
        <v>365</v>
      </c>
      <c r="G450" s="2244">
        <v>1806</v>
      </c>
      <c r="H450" s="2206"/>
      <c r="I450" s="2206">
        <v>9520</v>
      </c>
      <c r="J450" s="2206"/>
      <c r="K450" s="2206">
        <f t="shared" si="364"/>
        <v>9520</v>
      </c>
      <c r="L450" s="2206">
        <f t="shared" si="336"/>
        <v>17193120</v>
      </c>
      <c r="M450" s="2206">
        <f t="shared" si="337"/>
        <v>0</v>
      </c>
      <c r="N450" s="2206">
        <f t="shared" si="338"/>
        <v>17193120</v>
      </c>
      <c r="O450" s="2206">
        <f t="shared" si="339"/>
        <v>0</v>
      </c>
      <c r="P450" s="2244">
        <v>1806</v>
      </c>
      <c r="Q450" s="2206"/>
      <c r="R450" s="2206">
        <v>9520</v>
      </c>
      <c r="S450" s="2206"/>
      <c r="T450" s="2206">
        <f t="shared" si="365"/>
        <v>9520</v>
      </c>
      <c r="U450" s="2206">
        <f t="shared" si="340"/>
        <v>17193120</v>
      </c>
      <c r="V450" s="2206">
        <f t="shared" si="341"/>
        <v>0</v>
      </c>
      <c r="W450" s="2206">
        <f t="shared" si="342"/>
        <v>17193120</v>
      </c>
      <c r="X450" s="2206">
        <f t="shared" si="343"/>
        <v>0</v>
      </c>
      <c r="Y450" s="2244">
        <f t="shared" si="320"/>
        <v>0</v>
      </c>
      <c r="Z450" s="2207">
        <f t="shared" si="321"/>
        <v>0</v>
      </c>
      <c r="AA450" s="2244">
        <v>1692</v>
      </c>
      <c r="AB450" s="2206">
        <v>3000</v>
      </c>
      <c r="AC450" s="2206">
        <v>9000</v>
      </c>
      <c r="AD450" s="2206">
        <v>1000</v>
      </c>
      <c r="AE450" s="2206">
        <f t="shared" si="366"/>
        <v>13000</v>
      </c>
      <c r="AF450" s="2206">
        <f t="shared" si="344"/>
        <v>21996000</v>
      </c>
      <c r="AG450" s="2206">
        <f t="shared" si="345"/>
        <v>5076000</v>
      </c>
      <c r="AH450" s="2206">
        <f t="shared" si="346"/>
        <v>15228000</v>
      </c>
      <c r="AI450" s="2207">
        <f t="shared" si="347"/>
        <v>1692000</v>
      </c>
      <c r="AJ450" s="2246">
        <v>1806</v>
      </c>
      <c r="AK450" s="2075">
        <v>3000</v>
      </c>
      <c r="AL450" s="2075">
        <v>9000</v>
      </c>
      <c r="AM450" s="2075">
        <v>1000</v>
      </c>
      <c r="AN450" s="2206">
        <f t="shared" si="367"/>
        <v>13000</v>
      </c>
      <c r="AO450" s="2206">
        <f t="shared" si="348"/>
        <v>23478000</v>
      </c>
      <c r="AP450" s="2206">
        <f t="shared" si="349"/>
        <v>5418000</v>
      </c>
      <c r="AQ450" s="2206">
        <f t="shared" si="350"/>
        <v>16254000</v>
      </c>
      <c r="AR450" s="2206">
        <f t="shared" si="351"/>
        <v>1806000</v>
      </c>
      <c r="AS450" s="2244">
        <v>1806</v>
      </c>
      <c r="AT450" s="2075">
        <v>3000</v>
      </c>
      <c r="AU450" s="2075">
        <v>9000</v>
      </c>
      <c r="AV450" s="2075">
        <v>1000</v>
      </c>
      <c r="AW450" s="2206">
        <f t="shared" si="368"/>
        <v>13000</v>
      </c>
      <c r="AX450" s="2206">
        <f t="shared" si="352"/>
        <v>23478000</v>
      </c>
      <c r="AY450" s="2206">
        <f t="shared" si="353"/>
        <v>5418000</v>
      </c>
      <c r="AZ450" s="2206">
        <f t="shared" si="354"/>
        <v>16254000</v>
      </c>
      <c r="BA450" s="2206">
        <f t="shared" si="355"/>
        <v>1806000</v>
      </c>
      <c r="BB450" s="2244">
        <f t="shared" si="322"/>
        <v>0</v>
      </c>
      <c r="BC450" s="2207">
        <f t="shared" si="323"/>
        <v>0</v>
      </c>
      <c r="BD450" s="2244">
        <f t="shared" si="324"/>
        <v>114</v>
      </c>
      <c r="BE450" s="2207">
        <f t="shared" si="319"/>
        <v>1482000</v>
      </c>
      <c r="BF450" s="2246">
        <v>1806</v>
      </c>
      <c r="BG450" s="2075">
        <v>3000</v>
      </c>
      <c r="BH450" s="2075">
        <v>9000</v>
      </c>
      <c r="BI450" s="2075">
        <v>1000</v>
      </c>
      <c r="BJ450" s="2206">
        <f t="shared" si="369"/>
        <v>13000</v>
      </c>
      <c r="BK450" s="2206">
        <f t="shared" si="356"/>
        <v>23478000</v>
      </c>
      <c r="BL450" s="2206">
        <f t="shared" si="357"/>
        <v>5418000</v>
      </c>
      <c r="BM450" s="2206">
        <f t="shared" si="358"/>
        <v>16254000</v>
      </c>
      <c r="BN450" s="2206">
        <f t="shared" si="359"/>
        <v>1806000</v>
      </c>
      <c r="BO450" s="2244">
        <v>1806</v>
      </c>
      <c r="BP450" s="2075">
        <v>3000</v>
      </c>
      <c r="BQ450" s="2075">
        <v>9000</v>
      </c>
      <c r="BR450" s="2075">
        <v>1000</v>
      </c>
      <c r="BS450" s="2206">
        <f t="shared" si="370"/>
        <v>13000</v>
      </c>
      <c r="BT450" s="2206">
        <f t="shared" si="360"/>
        <v>23478000</v>
      </c>
      <c r="BU450" s="2206">
        <f t="shared" si="361"/>
        <v>5418000</v>
      </c>
      <c r="BV450" s="2206">
        <f t="shared" si="362"/>
        <v>16254000</v>
      </c>
      <c r="BW450" s="2206">
        <f t="shared" si="363"/>
        <v>1806000</v>
      </c>
      <c r="BX450" s="2244">
        <f t="shared" si="325"/>
        <v>0</v>
      </c>
      <c r="BY450" s="2207">
        <f t="shared" si="326"/>
        <v>0</v>
      </c>
      <c r="BZ450" s="2211">
        <f t="shared" si="327"/>
        <v>114</v>
      </c>
      <c r="CA450" s="2212">
        <f t="shared" si="328"/>
        <v>1482000</v>
      </c>
      <c r="CB450" s="2083"/>
      <c r="CC450" s="2083"/>
      <c r="CD450" s="2237"/>
      <c r="CF450" s="2200"/>
    </row>
    <row r="451" spans="1:84" s="1974" customFormat="1" ht="18" customHeight="1" outlineLevel="1">
      <c r="A451" s="2235"/>
      <c r="B451" s="2235"/>
      <c r="C451" s="2201"/>
      <c r="D451" s="2232" t="s">
        <v>3795</v>
      </c>
      <c r="E451" s="2243"/>
      <c r="F451" s="2204"/>
      <c r="G451" s="2244"/>
      <c r="H451" s="2206"/>
      <c r="I451" s="2206"/>
      <c r="J451" s="2206"/>
      <c r="K451" s="2206">
        <f t="shared" si="364"/>
        <v>0</v>
      </c>
      <c r="L451" s="2206">
        <f t="shared" si="336"/>
        <v>0</v>
      </c>
      <c r="M451" s="2206">
        <f t="shared" si="337"/>
        <v>0</v>
      </c>
      <c r="N451" s="2206">
        <f t="shared" si="338"/>
        <v>0</v>
      </c>
      <c r="O451" s="2206">
        <f t="shared" si="339"/>
        <v>0</v>
      </c>
      <c r="P451" s="2244"/>
      <c r="Q451" s="2206"/>
      <c r="R451" s="2206"/>
      <c r="S451" s="2206"/>
      <c r="T451" s="2206">
        <f t="shared" si="365"/>
        <v>0</v>
      </c>
      <c r="U451" s="2206">
        <f t="shared" si="340"/>
        <v>0</v>
      </c>
      <c r="V451" s="2206">
        <f t="shared" si="341"/>
        <v>0</v>
      </c>
      <c r="W451" s="2206">
        <f t="shared" si="342"/>
        <v>0</v>
      </c>
      <c r="X451" s="2206">
        <f t="shared" si="343"/>
        <v>0</v>
      </c>
      <c r="Y451" s="2244">
        <f t="shared" si="320"/>
        <v>0</v>
      </c>
      <c r="Z451" s="2207">
        <f t="shared" si="321"/>
        <v>0</v>
      </c>
      <c r="AA451" s="2244">
        <v>0</v>
      </c>
      <c r="AB451" s="2206"/>
      <c r="AC451" s="2206"/>
      <c r="AD451" s="2206"/>
      <c r="AE451" s="2206">
        <f t="shared" si="366"/>
        <v>0</v>
      </c>
      <c r="AF451" s="2206">
        <f t="shared" si="344"/>
        <v>0</v>
      </c>
      <c r="AG451" s="2206">
        <f t="shared" si="345"/>
        <v>0</v>
      </c>
      <c r="AH451" s="2206">
        <f t="shared" si="346"/>
        <v>0</v>
      </c>
      <c r="AI451" s="2207">
        <f t="shared" si="347"/>
        <v>0</v>
      </c>
      <c r="AJ451" s="2246">
        <v>0</v>
      </c>
      <c r="AK451" s="2075"/>
      <c r="AL451" s="2075"/>
      <c r="AM451" s="2075"/>
      <c r="AN451" s="2206">
        <f t="shared" si="367"/>
        <v>0</v>
      </c>
      <c r="AO451" s="2206">
        <f t="shared" si="348"/>
        <v>0</v>
      </c>
      <c r="AP451" s="2206">
        <f t="shared" si="349"/>
        <v>0</v>
      </c>
      <c r="AQ451" s="2206">
        <f t="shared" si="350"/>
        <v>0</v>
      </c>
      <c r="AR451" s="2206">
        <f t="shared" si="351"/>
        <v>0</v>
      </c>
      <c r="AS451" s="2244">
        <v>0</v>
      </c>
      <c r="AT451" s="2075"/>
      <c r="AU451" s="2075"/>
      <c r="AV451" s="2075"/>
      <c r="AW451" s="2206">
        <f t="shared" si="368"/>
        <v>0</v>
      </c>
      <c r="AX451" s="2206">
        <f t="shared" si="352"/>
        <v>0</v>
      </c>
      <c r="AY451" s="2206">
        <f t="shared" si="353"/>
        <v>0</v>
      </c>
      <c r="AZ451" s="2206">
        <f t="shared" si="354"/>
        <v>0</v>
      </c>
      <c r="BA451" s="2206">
        <f t="shared" si="355"/>
        <v>0</v>
      </c>
      <c r="BB451" s="2244">
        <f t="shared" si="322"/>
        <v>0</v>
      </c>
      <c r="BC451" s="2207">
        <f t="shared" si="323"/>
        <v>0</v>
      </c>
      <c r="BD451" s="2244">
        <f t="shared" si="324"/>
        <v>0</v>
      </c>
      <c r="BE451" s="2207">
        <f t="shared" si="319"/>
        <v>0</v>
      </c>
      <c r="BF451" s="2246">
        <v>0</v>
      </c>
      <c r="BG451" s="2075">
        <v>0</v>
      </c>
      <c r="BH451" s="2075">
        <v>0</v>
      </c>
      <c r="BI451" s="2075">
        <v>0</v>
      </c>
      <c r="BJ451" s="2206">
        <f t="shared" si="369"/>
        <v>0</v>
      </c>
      <c r="BK451" s="2206">
        <f t="shared" si="356"/>
        <v>0</v>
      </c>
      <c r="BL451" s="2206">
        <f t="shared" si="357"/>
        <v>0</v>
      </c>
      <c r="BM451" s="2206">
        <f t="shared" si="358"/>
        <v>0</v>
      </c>
      <c r="BN451" s="2206">
        <f t="shared" si="359"/>
        <v>0</v>
      </c>
      <c r="BO451" s="2244">
        <v>0</v>
      </c>
      <c r="BP451" s="2075">
        <v>0</v>
      </c>
      <c r="BQ451" s="2075">
        <v>0</v>
      </c>
      <c r="BR451" s="2075">
        <v>0</v>
      </c>
      <c r="BS451" s="2206">
        <f t="shared" si="370"/>
        <v>0</v>
      </c>
      <c r="BT451" s="2206">
        <f t="shared" si="360"/>
        <v>0</v>
      </c>
      <c r="BU451" s="2206">
        <f t="shared" si="361"/>
        <v>0</v>
      </c>
      <c r="BV451" s="2206">
        <f t="shared" si="362"/>
        <v>0</v>
      </c>
      <c r="BW451" s="2206">
        <f t="shared" si="363"/>
        <v>0</v>
      </c>
      <c r="BX451" s="2244">
        <f t="shared" si="325"/>
        <v>0</v>
      </c>
      <c r="BY451" s="2207">
        <f t="shared" si="326"/>
        <v>0</v>
      </c>
      <c r="BZ451" s="2211">
        <f t="shared" si="327"/>
        <v>0</v>
      </c>
      <c r="CA451" s="2212">
        <f t="shared" si="328"/>
        <v>0</v>
      </c>
      <c r="CB451" s="2083"/>
      <c r="CC451" s="2083"/>
      <c r="CD451" s="2237"/>
      <c r="CF451" s="2200"/>
    </row>
    <row r="452" spans="1:84" s="1974" customFormat="1" ht="18" customHeight="1" outlineLevel="1">
      <c r="A452" s="2235" t="s">
        <v>3796</v>
      </c>
      <c r="B452" s="2235" t="b">
        <v>1</v>
      </c>
      <c r="C452" s="2201"/>
      <c r="D452" s="2236" t="s">
        <v>3015</v>
      </c>
      <c r="E452" s="2243" t="s">
        <v>3016</v>
      </c>
      <c r="F452" s="2204" t="s">
        <v>365</v>
      </c>
      <c r="G452" s="2244">
        <v>457</v>
      </c>
      <c r="H452" s="2206">
        <v>690</v>
      </c>
      <c r="I452" s="2206">
        <v>1040</v>
      </c>
      <c r="J452" s="2206"/>
      <c r="K452" s="2206">
        <f t="shared" si="364"/>
        <v>1730</v>
      </c>
      <c r="L452" s="2206">
        <f t="shared" si="336"/>
        <v>790610</v>
      </c>
      <c r="M452" s="2206">
        <f t="shared" si="337"/>
        <v>315330</v>
      </c>
      <c r="N452" s="2206">
        <f t="shared" si="338"/>
        <v>475280</v>
      </c>
      <c r="O452" s="2206">
        <f t="shared" si="339"/>
        <v>0</v>
      </c>
      <c r="P452" s="2244">
        <v>457</v>
      </c>
      <c r="Q452" s="2206">
        <v>690</v>
      </c>
      <c r="R452" s="2206">
        <v>1040</v>
      </c>
      <c r="S452" s="2206"/>
      <c r="T452" s="2206">
        <f t="shared" si="365"/>
        <v>1730</v>
      </c>
      <c r="U452" s="2206">
        <f t="shared" si="340"/>
        <v>790610</v>
      </c>
      <c r="V452" s="2206">
        <f t="shared" si="341"/>
        <v>315330</v>
      </c>
      <c r="W452" s="2206">
        <f t="shared" si="342"/>
        <v>475280</v>
      </c>
      <c r="X452" s="2206">
        <f t="shared" si="343"/>
        <v>0</v>
      </c>
      <c r="Y452" s="2244">
        <f t="shared" si="320"/>
        <v>0</v>
      </c>
      <c r="Z452" s="2207">
        <f t="shared" si="321"/>
        <v>0</v>
      </c>
      <c r="AA452" s="2244">
        <v>457</v>
      </c>
      <c r="AB452" s="2206">
        <v>500</v>
      </c>
      <c r="AC452" s="2206">
        <v>1000</v>
      </c>
      <c r="AD452" s="2206"/>
      <c r="AE452" s="2206">
        <f t="shared" si="366"/>
        <v>1500</v>
      </c>
      <c r="AF452" s="2206">
        <f t="shared" si="344"/>
        <v>685500</v>
      </c>
      <c r="AG452" s="2206">
        <f t="shared" si="345"/>
        <v>228500</v>
      </c>
      <c r="AH452" s="2206">
        <f t="shared" si="346"/>
        <v>457000</v>
      </c>
      <c r="AI452" s="2207">
        <f t="shared" si="347"/>
        <v>0</v>
      </c>
      <c r="AJ452" s="2246">
        <v>457</v>
      </c>
      <c r="AK452" s="2075">
        <v>500</v>
      </c>
      <c r="AL452" s="2075">
        <v>1000</v>
      </c>
      <c r="AM452" s="2075"/>
      <c r="AN452" s="2206">
        <f t="shared" si="367"/>
        <v>1500</v>
      </c>
      <c r="AO452" s="2206">
        <f t="shared" si="348"/>
        <v>685500</v>
      </c>
      <c r="AP452" s="2206">
        <f t="shared" si="349"/>
        <v>228500</v>
      </c>
      <c r="AQ452" s="2206">
        <f t="shared" si="350"/>
        <v>457000</v>
      </c>
      <c r="AR452" s="2206">
        <f t="shared" si="351"/>
        <v>0</v>
      </c>
      <c r="AS452" s="2244">
        <v>457</v>
      </c>
      <c r="AT452" s="2075">
        <v>500</v>
      </c>
      <c r="AU452" s="2075">
        <v>1000</v>
      </c>
      <c r="AV452" s="2075"/>
      <c r="AW452" s="2206">
        <f t="shared" si="368"/>
        <v>1500</v>
      </c>
      <c r="AX452" s="2206">
        <f t="shared" si="352"/>
        <v>685500</v>
      </c>
      <c r="AY452" s="2206">
        <f t="shared" si="353"/>
        <v>228500</v>
      </c>
      <c r="AZ452" s="2206">
        <f t="shared" si="354"/>
        <v>457000</v>
      </c>
      <c r="BA452" s="2206">
        <f t="shared" si="355"/>
        <v>0</v>
      </c>
      <c r="BB452" s="2244">
        <f t="shared" si="322"/>
        <v>0</v>
      </c>
      <c r="BC452" s="2207">
        <f t="shared" si="323"/>
        <v>0</v>
      </c>
      <c r="BD452" s="2244">
        <f t="shared" si="324"/>
        <v>0</v>
      </c>
      <c r="BE452" s="2207">
        <f t="shared" si="319"/>
        <v>0</v>
      </c>
      <c r="BF452" s="2246">
        <v>457</v>
      </c>
      <c r="BG452" s="2075">
        <v>500</v>
      </c>
      <c r="BH452" s="2075">
        <v>1000</v>
      </c>
      <c r="BI452" s="2075">
        <v>0</v>
      </c>
      <c r="BJ452" s="2206">
        <f t="shared" si="369"/>
        <v>1500</v>
      </c>
      <c r="BK452" s="2206">
        <f t="shared" si="356"/>
        <v>685500</v>
      </c>
      <c r="BL452" s="2206">
        <f t="shared" si="357"/>
        <v>228500</v>
      </c>
      <c r="BM452" s="2206">
        <f t="shared" si="358"/>
        <v>457000</v>
      </c>
      <c r="BN452" s="2206">
        <f t="shared" si="359"/>
        <v>0</v>
      </c>
      <c r="BO452" s="2244">
        <v>457</v>
      </c>
      <c r="BP452" s="2075">
        <v>500</v>
      </c>
      <c r="BQ452" s="2075">
        <v>1000</v>
      </c>
      <c r="BR452" s="2075">
        <v>0</v>
      </c>
      <c r="BS452" s="2206">
        <f t="shared" si="370"/>
        <v>1500</v>
      </c>
      <c r="BT452" s="2206">
        <f t="shared" si="360"/>
        <v>685500</v>
      </c>
      <c r="BU452" s="2206">
        <f t="shared" si="361"/>
        <v>228500</v>
      </c>
      <c r="BV452" s="2206">
        <f t="shared" si="362"/>
        <v>457000</v>
      </c>
      <c r="BW452" s="2206">
        <f t="shared" si="363"/>
        <v>0</v>
      </c>
      <c r="BX452" s="2244">
        <f t="shared" si="325"/>
        <v>0</v>
      </c>
      <c r="BY452" s="2207">
        <f t="shared" si="326"/>
        <v>0</v>
      </c>
      <c r="BZ452" s="2211">
        <f t="shared" si="327"/>
        <v>0</v>
      </c>
      <c r="CA452" s="2212">
        <f t="shared" si="328"/>
        <v>0</v>
      </c>
      <c r="CB452" s="2083"/>
      <c r="CC452" s="2083"/>
      <c r="CD452" s="2237"/>
      <c r="CF452" s="2200"/>
    </row>
    <row r="453" spans="1:84" s="1974" customFormat="1" ht="18" customHeight="1" outlineLevel="1">
      <c r="A453" s="2235" t="s">
        <v>3797</v>
      </c>
      <c r="B453" s="2235" t="b">
        <v>1</v>
      </c>
      <c r="C453" s="2201"/>
      <c r="D453" s="2236" t="s">
        <v>3798</v>
      </c>
      <c r="E453" s="2243" t="s">
        <v>3799</v>
      </c>
      <c r="F453" s="2204" t="s">
        <v>365</v>
      </c>
      <c r="G453" s="2244">
        <v>405</v>
      </c>
      <c r="H453" s="2206">
        <v>9670</v>
      </c>
      <c r="I453" s="2206">
        <v>2200</v>
      </c>
      <c r="J453" s="2206"/>
      <c r="K453" s="2206">
        <f t="shared" si="364"/>
        <v>11870</v>
      </c>
      <c r="L453" s="2206">
        <f t="shared" si="336"/>
        <v>4807350</v>
      </c>
      <c r="M453" s="2206">
        <f t="shared" si="337"/>
        <v>3916350</v>
      </c>
      <c r="N453" s="2206">
        <f t="shared" si="338"/>
        <v>891000</v>
      </c>
      <c r="O453" s="2206">
        <f t="shared" si="339"/>
        <v>0</v>
      </c>
      <c r="P453" s="2244">
        <v>405</v>
      </c>
      <c r="Q453" s="2206">
        <v>9670</v>
      </c>
      <c r="R453" s="2206">
        <v>2200</v>
      </c>
      <c r="S453" s="2206"/>
      <c r="T453" s="2206">
        <f t="shared" si="365"/>
        <v>11870</v>
      </c>
      <c r="U453" s="2206">
        <f t="shared" si="340"/>
        <v>4807350</v>
      </c>
      <c r="V453" s="2206">
        <f t="shared" si="341"/>
        <v>3916350</v>
      </c>
      <c r="W453" s="2206">
        <f t="shared" si="342"/>
        <v>891000</v>
      </c>
      <c r="X453" s="2206">
        <f t="shared" si="343"/>
        <v>0</v>
      </c>
      <c r="Y453" s="2244">
        <f t="shared" si="320"/>
        <v>0</v>
      </c>
      <c r="Z453" s="2207">
        <f t="shared" si="321"/>
        <v>0</v>
      </c>
      <c r="AA453" s="2244">
        <v>536</v>
      </c>
      <c r="AB453" s="2206">
        <v>12200</v>
      </c>
      <c r="AC453" s="2206">
        <v>3000</v>
      </c>
      <c r="AD453" s="2206">
        <v>8000</v>
      </c>
      <c r="AE453" s="2206">
        <f t="shared" si="366"/>
        <v>23200</v>
      </c>
      <c r="AF453" s="2206">
        <f t="shared" si="344"/>
        <v>12435200</v>
      </c>
      <c r="AG453" s="2206">
        <f t="shared" si="345"/>
        <v>6539200</v>
      </c>
      <c r="AH453" s="2206">
        <f t="shared" si="346"/>
        <v>1608000</v>
      </c>
      <c r="AI453" s="2207">
        <f t="shared" si="347"/>
        <v>4288000</v>
      </c>
      <c r="AJ453" s="2246">
        <v>405</v>
      </c>
      <c r="AK453" s="2075">
        <v>12200</v>
      </c>
      <c r="AL453" s="2075">
        <v>3000</v>
      </c>
      <c r="AM453" s="2075">
        <v>8000</v>
      </c>
      <c r="AN453" s="2206">
        <f t="shared" si="367"/>
        <v>23200</v>
      </c>
      <c r="AO453" s="2206">
        <f t="shared" si="348"/>
        <v>9396000</v>
      </c>
      <c r="AP453" s="2206">
        <f t="shared" si="349"/>
        <v>4941000</v>
      </c>
      <c r="AQ453" s="2206">
        <f t="shared" si="350"/>
        <v>1215000</v>
      </c>
      <c r="AR453" s="2206">
        <f t="shared" si="351"/>
        <v>3240000</v>
      </c>
      <c r="AS453" s="2244">
        <v>405</v>
      </c>
      <c r="AT453" s="2075">
        <v>12200</v>
      </c>
      <c r="AU453" s="2075">
        <v>3000</v>
      </c>
      <c r="AV453" s="2075">
        <v>8000</v>
      </c>
      <c r="AW453" s="2206">
        <f t="shared" si="368"/>
        <v>23200</v>
      </c>
      <c r="AX453" s="2206">
        <f t="shared" si="352"/>
        <v>9396000</v>
      </c>
      <c r="AY453" s="2206">
        <f t="shared" si="353"/>
        <v>4941000</v>
      </c>
      <c r="AZ453" s="2206">
        <f t="shared" si="354"/>
        <v>1215000</v>
      </c>
      <c r="BA453" s="2206">
        <f t="shared" si="355"/>
        <v>3240000</v>
      </c>
      <c r="BB453" s="2244">
        <f t="shared" si="322"/>
        <v>0</v>
      </c>
      <c r="BC453" s="2207">
        <f t="shared" si="323"/>
        <v>0</v>
      </c>
      <c r="BD453" s="2244">
        <f t="shared" si="324"/>
        <v>-131</v>
      </c>
      <c r="BE453" s="2207">
        <f t="shared" si="319"/>
        <v>-3039200</v>
      </c>
      <c r="BF453" s="2246">
        <v>405</v>
      </c>
      <c r="BG453" s="2075">
        <v>12200</v>
      </c>
      <c r="BH453" s="2075">
        <v>3000</v>
      </c>
      <c r="BI453" s="2075">
        <v>8000</v>
      </c>
      <c r="BJ453" s="2206">
        <f t="shared" si="369"/>
        <v>23200</v>
      </c>
      <c r="BK453" s="2206">
        <f t="shared" si="356"/>
        <v>9396000</v>
      </c>
      <c r="BL453" s="2206">
        <f t="shared" si="357"/>
        <v>4941000</v>
      </c>
      <c r="BM453" s="2206">
        <f t="shared" si="358"/>
        <v>1215000</v>
      </c>
      <c r="BN453" s="2206">
        <f t="shared" si="359"/>
        <v>3240000</v>
      </c>
      <c r="BO453" s="2244">
        <v>405</v>
      </c>
      <c r="BP453" s="2075">
        <v>12200</v>
      </c>
      <c r="BQ453" s="2075">
        <v>3000</v>
      </c>
      <c r="BR453" s="2075">
        <v>8000</v>
      </c>
      <c r="BS453" s="2206">
        <f t="shared" si="370"/>
        <v>23200</v>
      </c>
      <c r="BT453" s="2206">
        <f t="shared" si="360"/>
        <v>9396000</v>
      </c>
      <c r="BU453" s="2206">
        <f t="shared" si="361"/>
        <v>4941000</v>
      </c>
      <c r="BV453" s="2206">
        <f t="shared" si="362"/>
        <v>1215000</v>
      </c>
      <c r="BW453" s="2206">
        <f t="shared" si="363"/>
        <v>3240000</v>
      </c>
      <c r="BX453" s="2244">
        <f t="shared" si="325"/>
        <v>0</v>
      </c>
      <c r="BY453" s="2207">
        <f t="shared" si="326"/>
        <v>0</v>
      </c>
      <c r="BZ453" s="2211">
        <f t="shared" si="327"/>
        <v>-131</v>
      </c>
      <c r="CA453" s="2212">
        <f t="shared" si="328"/>
        <v>-3039200</v>
      </c>
      <c r="CB453" s="2083"/>
      <c r="CC453" s="2083"/>
      <c r="CD453" s="2237"/>
      <c r="CF453" s="2200"/>
    </row>
    <row r="454" spans="1:84" s="1974" customFormat="1" ht="18" customHeight="1" outlineLevel="1">
      <c r="A454" s="2235" t="s">
        <v>3800</v>
      </c>
      <c r="B454" s="2235" t="b">
        <v>1</v>
      </c>
      <c r="C454" s="2201"/>
      <c r="D454" s="2236" t="s">
        <v>3018</v>
      </c>
      <c r="E454" s="2243" t="s">
        <v>3019</v>
      </c>
      <c r="F454" s="2204" t="s">
        <v>444</v>
      </c>
      <c r="G454" s="2244">
        <v>130.29300000000001</v>
      </c>
      <c r="H454" s="2206">
        <v>10250</v>
      </c>
      <c r="I454" s="2206">
        <v>443460</v>
      </c>
      <c r="J454" s="2206"/>
      <c r="K454" s="2206">
        <f t="shared" si="364"/>
        <v>453710</v>
      </c>
      <c r="L454" s="2206">
        <f t="shared" si="336"/>
        <v>59115236</v>
      </c>
      <c r="M454" s="2206">
        <f t="shared" si="337"/>
        <v>1335503</v>
      </c>
      <c r="N454" s="2206">
        <f t="shared" si="338"/>
        <v>57779733</v>
      </c>
      <c r="O454" s="2206">
        <f t="shared" si="339"/>
        <v>0</v>
      </c>
      <c r="P454" s="2244">
        <v>130.29300000000001</v>
      </c>
      <c r="Q454" s="2206">
        <v>10250</v>
      </c>
      <c r="R454" s="2206">
        <v>443460</v>
      </c>
      <c r="S454" s="2206"/>
      <c r="T454" s="2206">
        <f t="shared" si="365"/>
        <v>453710</v>
      </c>
      <c r="U454" s="2206">
        <f t="shared" si="340"/>
        <v>59115236</v>
      </c>
      <c r="V454" s="2206">
        <f t="shared" si="341"/>
        <v>1335503</v>
      </c>
      <c r="W454" s="2206">
        <f t="shared" si="342"/>
        <v>57779733</v>
      </c>
      <c r="X454" s="2206">
        <f t="shared" si="343"/>
        <v>0</v>
      </c>
      <c r="Y454" s="2248">
        <f t="shared" si="320"/>
        <v>0</v>
      </c>
      <c r="Z454" s="2207">
        <f t="shared" si="321"/>
        <v>0</v>
      </c>
      <c r="AA454" s="2248">
        <v>115.593</v>
      </c>
      <c r="AB454" s="2206"/>
      <c r="AC454" s="2206">
        <v>500000</v>
      </c>
      <c r="AD454" s="2206"/>
      <c r="AE454" s="2206">
        <f t="shared" si="366"/>
        <v>500000</v>
      </c>
      <c r="AF454" s="2206">
        <f t="shared" si="344"/>
        <v>57796500</v>
      </c>
      <c r="AG454" s="2206">
        <f t="shared" si="345"/>
        <v>0</v>
      </c>
      <c r="AH454" s="2206">
        <f t="shared" si="346"/>
        <v>57796500</v>
      </c>
      <c r="AI454" s="2207">
        <f t="shared" si="347"/>
        <v>0</v>
      </c>
      <c r="AJ454" s="2246">
        <v>130.29300000000001</v>
      </c>
      <c r="AK454" s="2075"/>
      <c r="AL454" s="2075">
        <v>500000</v>
      </c>
      <c r="AM454" s="2075"/>
      <c r="AN454" s="2206">
        <f t="shared" si="367"/>
        <v>500000</v>
      </c>
      <c r="AO454" s="2206">
        <f t="shared" si="348"/>
        <v>65146500</v>
      </c>
      <c r="AP454" s="2206">
        <f t="shared" si="349"/>
        <v>0</v>
      </c>
      <c r="AQ454" s="2206">
        <f t="shared" si="350"/>
        <v>65146500</v>
      </c>
      <c r="AR454" s="2206">
        <f t="shared" si="351"/>
        <v>0</v>
      </c>
      <c r="AS454" s="2248">
        <v>130.29300000000001</v>
      </c>
      <c r="AT454" s="2075"/>
      <c r="AU454" s="2075">
        <v>500000</v>
      </c>
      <c r="AV454" s="2075"/>
      <c r="AW454" s="2206">
        <f t="shared" si="368"/>
        <v>500000</v>
      </c>
      <c r="AX454" s="2206">
        <f t="shared" si="352"/>
        <v>65146500</v>
      </c>
      <c r="AY454" s="2206">
        <f t="shared" si="353"/>
        <v>0</v>
      </c>
      <c r="AZ454" s="2206">
        <f t="shared" si="354"/>
        <v>65146500</v>
      </c>
      <c r="BA454" s="2206">
        <f t="shared" si="355"/>
        <v>0</v>
      </c>
      <c r="BB454" s="2248">
        <f t="shared" si="322"/>
        <v>0</v>
      </c>
      <c r="BC454" s="2207">
        <f t="shared" si="323"/>
        <v>0</v>
      </c>
      <c r="BD454" s="2248">
        <f t="shared" si="324"/>
        <v>14.700000000000003</v>
      </c>
      <c r="BE454" s="2207">
        <f t="shared" si="319"/>
        <v>7350000</v>
      </c>
      <c r="BF454" s="2246">
        <v>130.29300000000001</v>
      </c>
      <c r="BG454" s="2075">
        <v>0</v>
      </c>
      <c r="BH454" s="2075">
        <v>500000</v>
      </c>
      <c r="BI454" s="2075">
        <v>0</v>
      </c>
      <c r="BJ454" s="2206">
        <f t="shared" si="369"/>
        <v>500000</v>
      </c>
      <c r="BK454" s="2206">
        <f t="shared" si="356"/>
        <v>65146500</v>
      </c>
      <c r="BL454" s="2206">
        <f t="shared" si="357"/>
        <v>0</v>
      </c>
      <c r="BM454" s="2206">
        <f t="shared" si="358"/>
        <v>65146500</v>
      </c>
      <c r="BN454" s="2206">
        <f t="shared" si="359"/>
        <v>0</v>
      </c>
      <c r="BO454" s="2248">
        <v>130.29300000000001</v>
      </c>
      <c r="BP454" s="2075">
        <v>0</v>
      </c>
      <c r="BQ454" s="2075">
        <v>500000</v>
      </c>
      <c r="BR454" s="2075">
        <v>0</v>
      </c>
      <c r="BS454" s="2206">
        <f t="shared" si="370"/>
        <v>500000</v>
      </c>
      <c r="BT454" s="2206">
        <f t="shared" si="360"/>
        <v>65146500</v>
      </c>
      <c r="BU454" s="2206">
        <f t="shared" si="361"/>
        <v>0</v>
      </c>
      <c r="BV454" s="2206">
        <f t="shared" si="362"/>
        <v>65146500</v>
      </c>
      <c r="BW454" s="2206">
        <f t="shared" si="363"/>
        <v>0</v>
      </c>
      <c r="BX454" s="2248">
        <f t="shared" si="325"/>
        <v>0</v>
      </c>
      <c r="BY454" s="2207">
        <f t="shared" si="326"/>
        <v>0</v>
      </c>
      <c r="BZ454" s="2211">
        <f t="shared" si="327"/>
        <v>14.700000000000003</v>
      </c>
      <c r="CA454" s="2212">
        <f t="shared" si="328"/>
        <v>7350000</v>
      </c>
      <c r="CB454" s="2083"/>
      <c r="CC454" s="2083"/>
      <c r="CD454" s="2237"/>
      <c r="CF454" s="2200"/>
    </row>
    <row r="455" spans="1:84" s="1974" customFormat="1" ht="18" customHeight="1" outlineLevel="1">
      <c r="A455" s="2235" t="s">
        <v>3801</v>
      </c>
      <c r="B455" s="2235" t="b">
        <v>1</v>
      </c>
      <c r="C455" s="2201"/>
      <c r="D455" s="2236" t="s">
        <v>3021</v>
      </c>
      <c r="E455" s="2243" t="s">
        <v>3022</v>
      </c>
      <c r="F455" s="2204" t="s">
        <v>444</v>
      </c>
      <c r="G455" s="2244">
        <v>39.469000000000001</v>
      </c>
      <c r="H455" s="2206">
        <v>405230</v>
      </c>
      <c r="I455" s="2206"/>
      <c r="J455" s="2206"/>
      <c r="K455" s="2206">
        <f t="shared" si="364"/>
        <v>405230</v>
      </c>
      <c r="L455" s="2206">
        <f t="shared" si="336"/>
        <v>15994022</v>
      </c>
      <c r="M455" s="2206">
        <f t="shared" si="337"/>
        <v>15994022</v>
      </c>
      <c r="N455" s="2206">
        <f t="shared" si="338"/>
        <v>0</v>
      </c>
      <c r="O455" s="2206">
        <f t="shared" si="339"/>
        <v>0</v>
      </c>
      <c r="P455" s="2244">
        <v>39.469000000000001</v>
      </c>
      <c r="Q455" s="2206">
        <v>405230</v>
      </c>
      <c r="R455" s="2206"/>
      <c r="S455" s="2206"/>
      <c r="T455" s="2206">
        <f t="shared" si="365"/>
        <v>405230</v>
      </c>
      <c r="U455" s="2206">
        <f t="shared" si="340"/>
        <v>15994022</v>
      </c>
      <c r="V455" s="2206">
        <f t="shared" si="341"/>
        <v>15994022</v>
      </c>
      <c r="W455" s="2206">
        <f t="shared" si="342"/>
        <v>0</v>
      </c>
      <c r="X455" s="2206">
        <f t="shared" si="343"/>
        <v>0</v>
      </c>
      <c r="Y455" s="2248">
        <f t="shared" si="320"/>
        <v>0</v>
      </c>
      <c r="Z455" s="2207">
        <f t="shared" si="321"/>
        <v>0</v>
      </c>
      <c r="AA455" s="2248">
        <v>40.289000000000001</v>
      </c>
      <c r="AB455" s="2206">
        <v>680000</v>
      </c>
      <c r="AC455" s="2206"/>
      <c r="AD455" s="2206">
        <v>130000</v>
      </c>
      <c r="AE455" s="2206">
        <f t="shared" si="366"/>
        <v>810000</v>
      </c>
      <c r="AF455" s="2206">
        <f t="shared" si="344"/>
        <v>32634090</v>
      </c>
      <c r="AG455" s="2206">
        <f t="shared" si="345"/>
        <v>27396520</v>
      </c>
      <c r="AH455" s="2206">
        <f t="shared" si="346"/>
        <v>0</v>
      </c>
      <c r="AI455" s="2207">
        <f t="shared" si="347"/>
        <v>5237570</v>
      </c>
      <c r="AJ455" s="2246">
        <v>39.469000000000001</v>
      </c>
      <c r="AK455" s="2075">
        <v>680000</v>
      </c>
      <c r="AL455" s="2075"/>
      <c r="AM455" s="2075">
        <v>130000</v>
      </c>
      <c r="AN455" s="2206">
        <f t="shared" si="367"/>
        <v>810000</v>
      </c>
      <c r="AO455" s="2206">
        <f t="shared" si="348"/>
        <v>31969890</v>
      </c>
      <c r="AP455" s="2206">
        <f t="shared" si="349"/>
        <v>26838920</v>
      </c>
      <c r="AQ455" s="2206">
        <f t="shared" si="350"/>
        <v>0</v>
      </c>
      <c r="AR455" s="2206">
        <f t="shared" si="351"/>
        <v>5130970</v>
      </c>
      <c r="AS455" s="2248">
        <v>39.469000000000001</v>
      </c>
      <c r="AT455" s="2075">
        <v>680000</v>
      </c>
      <c r="AU455" s="2075"/>
      <c r="AV455" s="2075">
        <v>130000</v>
      </c>
      <c r="AW455" s="2206">
        <f t="shared" si="368"/>
        <v>810000</v>
      </c>
      <c r="AX455" s="2206">
        <f t="shared" si="352"/>
        <v>31969890</v>
      </c>
      <c r="AY455" s="2206">
        <f t="shared" si="353"/>
        <v>26838920</v>
      </c>
      <c r="AZ455" s="2206">
        <f t="shared" si="354"/>
        <v>0</v>
      </c>
      <c r="BA455" s="2206">
        <f t="shared" si="355"/>
        <v>5130970</v>
      </c>
      <c r="BB455" s="2248">
        <f t="shared" si="322"/>
        <v>0</v>
      </c>
      <c r="BC455" s="2207">
        <f t="shared" si="323"/>
        <v>0</v>
      </c>
      <c r="BD455" s="2248">
        <f t="shared" si="324"/>
        <v>-0.82000000000000028</v>
      </c>
      <c r="BE455" s="2207">
        <f t="shared" si="319"/>
        <v>-664200</v>
      </c>
      <c r="BF455" s="2246">
        <v>39.469000000000001</v>
      </c>
      <c r="BG455" s="2075">
        <v>680000</v>
      </c>
      <c r="BH455" s="2075">
        <v>0</v>
      </c>
      <c r="BI455" s="2075">
        <v>130000</v>
      </c>
      <c r="BJ455" s="2206">
        <f t="shared" si="369"/>
        <v>810000</v>
      </c>
      <c r="BK455" s="2206">
        <f t="shared" si="356"/>
        <v>31969890</v>
      </c>
      <c r="BL455" s="2206">
        <f t="shared" si="357"/>
        <v>26838920</v>
      </c>
      <c r="BM455" s="2206">
        <f t="shared" si="358"/>
        <v>0</v>
      </c>
      <c r="BN455" s="2206">
        <f t="shared" si="359"/>
        <v>5130970</v>
      </c>
      <c r="BO455" s="2248">
        <v>39.469000000000001</v>
      </c>
      <c r="BP455" s="2075">
        <v>680000</v>
      </c>
      <c r="BQ455" s="2075">
        <v>0</v>
      </c>
      <c r="BR455" s="2075">
        <v>130000</v>
      </c>
      <c r="BS455" s="2206">
        <f t="shared" si="370"/>
        <v>810000</v>
      </c>
      <c r="BT455" s="2206">
        <f t="shared" si="360"/>
        <v>31969890</v>
      </c>
      <c r="BU455" s="2206">
        <f t="shared" si="361"/>
        <v>26838920</v>
      </c>
      <c r="BV455" s="2206">
        <f t="shared" si="362"/>
        <v>0</v>
      </c>
      <c r="BW455" s="2206">
        <f t="shared" si="363"/>
        <v>5130970</v>
      </c>
      <c r="BX455" s="2248">
        <f t="shared" si="325"/>
        <v>0</v>
      </c>
      <c r="BY455" s="2207">
        <f t="shared" si="326"/>
        <v>0</v>
      </c>
      <c r="BZ455" s="2211">
        <f t="shared" si="327"/>
        <v>-0.82000000000000028</v>
      </c>
      <c r="CA455" s="2212">
        <f t="shared" si="328"/>
        <v>-664200</v>
      </c>
      <c r="CB455" s="2083"/>
      <c r="CC455" s="2083"/>
      <c r="CD455" s="2237"/>
      <c r="CF455" s="2200"/>
    </row>
    <row r="456" spans="1:84" s="1974" customFormat="1" ht="18" customHeight="1" outlineLevel="1">
      <c r="A456" s="2235" t="s">
        <v>3802</v>
      </c>
      <c r="B456" s="2235" t="b">
        <v>1</v>
      </c>
      <c r="C456" s="2201"/>
      <c r="D456" s="2236" t="s">
        <v>3021</v>
      </c>
      <c r="E456" s="2243" t="s">
        <v>3024</v>
      </c>
      <c r="F456" s="2204" t="s">
        <v>444</v>
      </c>
      <c r="G456" s="2244">
        <v>20.181999999999999</v>
      </c>
      <c r="H456" s="2206">
        <v>398850</v>
      </c>
      <c r="I456" s="2206"/>
      <c r="J456" s="2206"/>
      <c r="K456" s="2206">
        <f t="shared" si="364"/>
        <v>398850</v>
      </c>
      <c r="L456" s="2206">
        <f t="shared" si="336"/>
        <v>8049590</v>
      </c>
      <c r="M456" s="2206">
        <f t="shared" si="337"/>
        <v>8049590</v>
      </c>
      <c r="N456" s="2206">
        <f t="shared" si="338"/>
        <v>0</v>
      </c>
      <c r="O456" s="2206">
        <f t="shared" si="339"/>
        <v>0</v>
      </c>
      <c r="P456" s="2244">
        <v>20.181999999999999</v>
      </c>
      <c r="Q456" s="2206">
        <v>398850</v>
      </c>
      <c r="R456" s="2206"/>
      <c r="S456" s="2206"/>
      <c r="T456" s="2206">
        <f t="shared" si="365"/>
        <v>398850</v>
      </c>
      <c r="U456" s="2206">
        <f t="shared" si="340"/>
        <v>8049590</v>
      </c>
      <c r="V456" s="2206">
        <f t="shared" si="341"/>
        <v>8049590</v>
      </c>
      <c r="W456" s="2206">
        <f t="shared" si="342"/>
        <v>0</v>
      </c>
      <c r="X456" s="2206">
        <f t="shared" si="343"/>
        <v>0</v>
      </c>
      <c r="Y456" s="2248">
        <f t="shared" si="320"/>
        <v>0</v>
      </c>
      <c r="Z456" s="2207">
        <f t="shared" si="321"/>
        <v>0</v>
      </c>
      <c r="AA456" s="2248">
        <v>20.902000000000001</v>
      </c>
      <c r="AB456" s="2206">
        <v>680000</v>
      </c>
      <c r="AC456" s="2206"/>
      <c r="AD456" s="2206">
        <v>130000</v>
      </c>
      <c r="AE456" s="2206">
        <f t="shared" si="366"/>
        <v>810000</v>
      </c>
      <c r="AF456" s="2206">
        <f t="shared" si="344"/>
        <v>16930620</v>
      </c>
      <c r="AG456" s="2206">
        <f t="shared" si="345"/>
        <v>14213360</v>
      </c>
      <c r="AH456" s="2206">
        <f t="shared" si="346"/>
        <v>0</v>
      </c>
      <c r="AI456" s="2207">
        <f t="shared" si="347"/>
        <v>2717260</v>
      </c>
      <c r="AJ456" s="2246">
        <v>20.181999999999999</v>
      </c>
      <c r="AK456" s="2075">
        <v>680000</v>
      </c>
      <c r="AL456" s="2075"/>
      <c r="AM456" s="2075">
        <v>130000</v>
      </c>
      <c r="AN456" s="2206">
        <f t="shared" si="367"/>
        <v>810000</v>
      </c>
      <c r="AO456" s="2206">
        <f t="shared" si="348"/>
        <v>16347420</v>
      </c>
      <c r="AP456" s="2206">
        <f t="shared" si="349"/>
        <v>13723760</v>
      </c>
      <c r="AQ456" s="2206">
        <f t="shared" si="350"/>
        <v>0</v>
      </c>
      <c r="AR456" s="2206">
        <f t="shared" si="351"/>
        <v>2623660</v>
      </c>
      <c r="AS456" s="2248">
        <v>20.181999999999999</v>
      </c>
      <c r="AT456" s="2075">
        <v>680000</v>
      </c>
      <c r="AU456" s="2075"/>
      <c r="AV456" s="2075">
        <v>130000</v>
      </c>
      <c r="AW456" s="2206">
        <f t="shared" si="368"/>
        <v>810000</v>
      </c>
      <c r="AX456" s="2206">
        <f t="shared" si="352"/>
        <v>16347420</v>
      </c>
      <c r="AY456" s="2206">
        <f t="shared" si="353"/>
        <v>13723760</v>
      </c>
      <c r="AZ456" s="2206">
        <f t="shared" si="354"/>
        <v>0</v>
      </c>
      <c r="BA456" s="2206">
        <f t="shared" si="355"/>
        <v>2623660</v>
      </c>
      <c r="BB456" s="2248">
        <f t="shared" si="322"/>
        <v>0</v>
      </c>
      <c r="BC456" s="2207">
        <f t="shared" si="323"/>
        <v>0</v>
      </c>
      <c r="BD456" s="2248">
        <f t="shared" si="324"/>
        <v>-0.72000000000000242</v>
      </c>
      <c r="BE456" s="2207">
        <f t="shared" si="319"/>
        <v>-583200</v>
      </c>
      <c r="BF456" s="2246">
        <v>20.181999999999999</v>
      </c>
      <c r="BG456" s="2075">
        <v>680000</v>
      </c>
      <c r="BH456" s="2075">
        <v>0</v>
      </c>
      <c r="BI456" s="2075">
        <v>130000</v>
      </c>
      <c r="BJ456" s="2206">
        <f t="shared" si="369"/>
        <v>810000</v>
      </c>
      <c r="BK456" s="2206">
        <f t="shared" si="356"/>
        <v>16347420</v>
      </c>
      <c r="BL456" s="2206">
        <f t="shared" si="357"/>
        <v>13723760</v>
      </c>
      <c r="BM456" s="2206">
        <f t="shared" si="358"/>
        <v>0</v>
      </c>
      <c r="BN456" s="2206">
        <f t="shared" si="359"/>
        <v>2623660</v>
      </c>
      <c r="BO456" s="2248">
        <v>20.181999999999999</v>
      </c>
      <c r="BP456" s="2075">
        <v>680000</v>
      </c>
      <c r="BQ456" s="2075">
        <v>0</v>
      </c>
      <c r="BR456" s="2075">
        <v>130000</v>
      </c>
      <c r="BS456" s="2206">
        <f t="shared" si="370"/>
        <v>810000</v>
      </c>
      <c r="BT456" s="2206">
        <f t="shared" si="360"/>
        <v>16347420</v>
      </c>
      <c r="BU456" s="2206">
        <f t="shared" si="361"/>
        <v>13723760</v>
      </c>
      <c r="BV456" s="2206">
        <f t="shared" si="362"/>
        <v>0</v>
      </c>
      <c r="BW456" s="2206">
        <f t="shared" si="363"/>
        <v>2623660</v>
      </c>
      <c r="BX456" s="2248">
        <f t="shared" si="325"/>
        <v>0</v>
      </c>
      <c r="BY456" s="2207">
        <f t="shared" si="326"/>
        <v>0</v>
      </c>
      <c r="BZ456" s="2211">
        <f t="shared" si="327"/>
        <v>-0.72000000000000242</v>
      </c>
      <c r="CA456" s="2212">
        <f t="shared" si="328"/>
        <v>-583200</v>
      </c>
      <c r="CB456" s="2083"/>
      <c r="CC456" s="2083"/>
      <c r="CD456" s="2237"/>
      <c r="CF456" s="2200"/>
    </row>
    <row r="457" spans="1:84" s="1974" customFormat="1" ht="18" customHeight="1" outlineLevel="1">
      <c r="A457" s="2235" t="s">
        <v>3803</v>
      </c>
      <c r="B457" s="2235" t="b">
        <v>1</v>
      </c>
      <c r="C457" s="2201"/>
      <c r="D457" s="2236" t="s">
        <v>3021</v>
      </c>
      <c r="E457" s="2243" t="s">
        <v>3026</v>
      </c>
      <c r="F457" s="2204" t="s">
        <v>444</v>
      </c>
      <c r="G457" s="2244">
        <v>3.633</v>
      </c>
      <c r="H457" s="2206">
        <v>395660</v>
      </c>
      <c r="I457" s="2206"/>
      <c r="J457" s="2206"/>
      <c r="K457" s="2206">
        <f t="shared" si="364"/>
        <v>395660</v>
      </c>
      <c r="L457" s="2206">
        <f t="shared" si="336"/>
        <v>1437432</v>
      </c>
      <c r="M457" s="2206">
        <f t="shared" si="337"/>
        <v>1437432</v>
      </c>
      <c r="N457" s="2206">
        <f t="shared" si="338"/>
        <v>0</v>
      </c>
      <c r="O457" s="2206">
        <f t="shared" si="339"/>
        <v>0</v>
      </c>
      <c r="P457" s="2244">
        <v>3.633</v>
      </c>
      <c r="Q457" s="2206">
        <v>395660</v>
      </c>
      <c r="R457" s="2206"/>
      <c r="S457" s="2206"/>
      <c r="T457" s="2206">
        <f t="shared" si="365"/>
        <v>395660</v>
      </c>
      <c r="U457" s="2206">
        <f t="shared" si="340"/>
        <v>1437432</v>
      </c>
      <c r="V457" s="2206">
        <f t="shared" si="341"/>
        <v>1437432</v>
      </c>
      <c r="W457" s="2206">
        <f t="shared" si="342"/>
        <v>0</v>
      </c>
      <c r="X457" s="2206">
        <f t="shared" si="343"/>
        <v>0</v>
      </c>
      <c r="Y457" s="2248">
        <f t="shared" si="320"/>
        <v>0</v>
      </c>
      <c r="Z457" s="2207">
        <f t="shared" si="321"/>
        <v>0</v>
      </c>
      <c r="AA457" s="2248">
        <v>3.633</v>
      </c>
      <c r="AB457" s="2206">
        <v>680000</v>
      </c>
      <c r="AC457" s="2206"/>
      <c r="AD457" s="2206">
        <v>130000</v>
      </c>
      <c r="AE457" s="2206">
        <f t="shared" si="366"/>
        <v>810000</v>
      </c>
      <c r="AF457" s="2206">
        <f t="shared" si="344"/>
        <v>2942730</v>
      </c>
      <c r="AG457" s="2206">
        <f t="shared" si="345"/>
        <v>2470440</v>
      </c>
      <c r="AH457" s="2206">
        <f t="shared" si="346"/>
        <v>0</v>
      </c>
      <c r="AI457" s="2207">
        <f t="shared" si="347"/>
        <v>472290</v>
      </c>
      <c r="AJ457" s="2246">
        <v>3.633</v>
      </c>
      <c r="AK457" s="2075">
        <v>680000</v>
      </c>
      <c r="AL457" s="2075"/>
      <c r="AM457" s="2075">
        <v>130000</v>
      </c>
      <c r="AN457" s="2206">
        <f t="shared" si="367"/>
        <v>810000</v>
      </c>
      <c r="AO457" s="2206">
        <f t="shared" si="348"/>
        <v>2942730</v>
      </c>
      <c r="AP457" s="2206">
        <f t="shared" si="349"/>
        <v>2470440</v>
      </c>
      <c r="AQ457" s="2206">
        <f t="shared" si="350"/>
        <v>0</v>
      </c>
      <c r="AR457" s="2206">
        <f t="shared" si="351"/>
        <v>472290</v>
      </c>
      <c r="AS457" s="2248">
        <v>3.633</v>
      </c>
      <c r="AT457" s="2075">
        <v>680000</v>
      </c>
      <c r="AU457" s="2075"/>
      <c r="AV457" s="2075">
        <v>130000</v>
      </c>
      <c r="AW457" s="2206">
        <f t="shared" si="368"/>
        <v>810000</v>
      </c>
      <c r="AX457" s="2206">
        <f t="shared" si="352"/>
        <v>2942730</v>
      </c>
      <c r="AY457" s="2206">
        <f t="shared" si="353"/>
        <v>2470440</v>
      </c>
      <c r="AZ457" s="2206">
        <f t="shared" si="354"/>
        <v>0</v>
      </c>
      <c r="BA457" s="2206">
        <f t="shared" si="355"/>
        <v>472290</v>
      </c>
      <c r="BB457" s="2248">
        <f t="shared" si="322"/>
        <v>0</v>
      </c>
      <c r="BC457" s="2207">
        <f t="shared" si="323"/>
        <v>0</v>
      </c>
      <c r="BD457" s="2248">
        <f t="shared" si="324"/>
        <v>0</v>
      </c>
      <c r="BE457" s="2207">
        <f t="shared" si="319"/>
        <v>0</v>
      </c>
      <c r="BF457" s="2246">
        <v>3.633</v>
      </c>
      <c r="BG457" s="2075">
        <v>680000</v>
      </c>
      <c r="BH457" s="2075">
        <v>0</v>
      </c>
      <c r="BI457" s="2075">
        <v>130000</v>
      </c>
      <c r="BJ457" s="2206">
        <f t="shared" si="369"/>
        <v>810000</v>
      </c>
      <c r="BK457" s="2206">
        <f t="shared" si="356"/>
        <v>2942730</v>
      </c>
      <c r="BL457" s="2206">
        <f t="shared" si="357"/>
        <v>2470440</v>
      </c>
      <c r="BM457" s="2206">
        <f t="shared" si="358"/>
        <v>0</v>
      </c>
      <c r="BN457" s="2206">
        <f t="shared" si="359"/>
        <v>472290</v>
      </c>
      <c r="BO457" s="2248">
        <v>3.633</v>
      </c>
      <c r="BP457" s="2075">
        <v>680000</v>
      </c>
      <c r="BQ457" s="2075">
        <v>0</v>
      </c>
      <c r="BR457" s="2075">
        <v>130000</v>
      </c>
      <c r="BS457" s="2206">
        <f t="shared" si="370"/>
        <v>810000</v>
      </c>
      <c r="BT457" s="2206">
        <f t="shared" si="360"/>
        <v>2942730</v>
      </c>
      <c r="BU457" s="2206">
        <f t="shared" si="361"/>
        <v>2470440</v>
      </c>
      <c r="BV457" s="2206">
        <f t="shared" si="362"/>
        <v>0</v>
      </c>
      <c r="BW457" s="2206">
        <f t="shared" si="363"/>
        <v>472290</v>
      </c>
      <c r="BX457" s="2248">
        <f t="shared" si="325"/>
        <v>0</v>
      </c>
      <c r="BY457" s="2207">
        <f t="shared" si="326"/>
        <v>0</v>
      </c>
      <c r="BZ457" s="2211">
        <f t="shared" si="327"/>
        <v>0</v>
      </c>
      <c r="CA457" s="2212">
        <f t="shared" si="328"/>
        <v>0</v>
      </c>
      <c r="CB457" s="2083"/>
      <c r="CC457" s="2083"/>
      <c r="CD457" s="2237"/>
      <c r="CF457" s="2200"/>
    </row>
    <row r="458" spans="1:84" s="1974" customFormat="1" ht="18" customHeight="1" outlineLevel="1">
      <c r="A458" s="2235" t="s">
        <v>3804</v>
      </c>
      <c r="B458" s="2235" t="b">
        <v>1</v>
      </c>
      <c r="C458" s="2201"/>
      <c r="D458" s="2236" t="s">
        <v>3021</v>
      </c>
      <c r="E458" s="2243" t="s">
        <v>3028</v>
      </c>
      <c r="F458" s="2204" t="s">
        <v>444</v>
      </c>
      <c r="G458" s="2244">
        <v>59.499000000000002</v>
      </c>
      <c r="H458" s="2206">
        <v>395660</v>
      </c>
      <c r="I458" s="2206"/>
      <c r="J458" s="2206"/>
      <c r="K458" s="2206">
        <f t="shared" si="364"/>
        <v>395660</v>
      </c>
      <c r="L458" s="2206">
        <f t="shared" si="336"/>
        <v>23541374</v>
      </c>
      <c r="M458" s="2206">
        <f t="shared" si="337"/>
        <v>23541374</v>
      </c>
      <c r="N458" s="2206">
        <f t="shared" si="338"/>
        <v>0</v>
      </c>
      <c r="O458" s="2206">
        <f t="shared" si="339"/>
        <v>0</v>
      </c>
      <c r="P458" s="2244">
        <v>59.499000000000002</v>
      </c>
      <c r="Q458" s="2206">
        <v>395660</v>
      </c>
      <c r="R458" s="2206"/>
      <c r="S458" s="2206"/>
      <c r="T458" s="2206">
        <f t="shared" si="365"/>
        <v>395660</v>
      </c>
      <c r="U458" s="2206">
        <f t="shared" si="340"/>
        <v>23541374</v>
      </c>
      <c r="V458" s="2206">
        <f t="shared" si="341"/>
        <v>23541374</v>
      </c>
      <c r="W458" s="2206">
        <f t="shared" si="342"/>
        <v>0</v>
      </c>
      <c r="X458" s="2206">
        <f t="shared" si="343"/>
        <v>0</v>
      </c>
      <c r="Y458" s="2248">
        <f t="shared" si="320"/>
        <v>0</v>
      </c>
      <c r="Z458" s="2207">
        <f t="shared" si="321"/>
        <v>0</v>
      </c>
      <c r="AA458" s="2248">
        <v>42.819000000000003</v>
      </c>
      <c r="AB458" s="2206">
        <v>680000</v>
      </c>
      <c r="AC458" s="2206"/>
      <c r="AD458" s="2206">
        <v>130000</v>
      </c>
      <c r="AE458" s="2206">
        <f t="shared" si="366"/>
        <v>810000</v>
      </c>
      <c r="AF458" s="2206">
        <f t="shared" si="344"/>
        <v>34683390</v>
      </c>
      <c r="AG458" s="2206">
        <f t="shared" si="345"/>
        <v>29116920</v>
      </c>
      <c r="AH458" s="2206">
        <f t="shared" si="346"/>
        <v>0</v>
      </c>
      <c r="AI458" s="2207">
        <f t="shared" si="347"/>
        <v>5566470</v>
      </c>
      <c r="AJ458" s="2246">
        <v>59.499000000000002</v>
      </c>
      <c r="AK458" s="2075">
        <v>680000</v>
      </c>
      <c r="AL458" s="2075"/>
      <c r="AM458" s="2075">
        <v>130000</v>
      </c>
      <c r="AN458" s="2206">
        <f t="shared" si="367"/>
        <v>810000</v>
      </c>
      <c r="AO458" s="2206">
        <f t="shared" si="348"/>
        <v>48194190</v>
      </c>
      <c r="AP458" s="2206">
        <f t="shared" si="349"/>
        <v>40459320</v>
      </c>
      <c r="AQ458" s="2206">
        <f t="shared" si="350"/>
        <v>0</v>
      </c>
      <c r="AR458" s="2206">
        <f t="shared" si="351"/>
        <v>7734870</v>
      </c>
      <c r="AS458" s="2248">
        <v>59.499000000000002</v>
      </c>
      <c r="AT458" s="2075">
        <v>680000</v>
      </c>
      <c r="AU458" s="2075"/>
      <c r="AV458" s="2075">
        <v>130000</v>
      </c>
      <c r="AW458" s="2206">
        <f t="shared" si="368"/>
        <v>810000</v>
      </c>
      <c r="AX458" s="2206">
        <f t="shared" si="352"/>
        <v>48194190</v>
      </c>
      <c r="AY458" s="2206">
        <f t="shared" si="353"/>
        <v>40459320</v>
      </c>
      <c r="AZ458" s="2206">
        <f t="shared" si="354"/>
        <v>0</v>
      </c>
      <c r="BA458" s="2206">
        <f t="shared" si="355"/>
        <v>7734870</v>
      </c>
      <c r="BB458" s="2248">
        <f t="shared" si="322"/>
        <v>0</v>
      </c>
      <c r="BC458" s="2207">
        <f t="shared" si="323"/>
        <v>0</v>
      </c>
      <c r="BD458" s="2248">
        <f t="shared" si="324"/>
        <v>16.68</v>
      </c>
      <c r="BE458" s="2207">
        <f t="shared" si="319"/>
        <v>13510800</v>
      </c>
      <c r="BF458" s="2246">
        <v>59.499000000000002</v>
      </c>
      <c r="BG458" s="2075">
        <v>680000</v>
      </c>
      <c r="BH458" s="2075">
        <v>0</v>
      </c>
      <c r="BI458" s="2075">
        <v>130000</v>
      </c>
      <c r="BJ458" s="2206">
        <f t="shared" si="369"/>
        <v>810000</v>
      </c>
      <c r="BK458" s="2206">
        <f t="shared" si="356"/>
        <v>48194190</v>
      </c>
      <c r="BL458" s="2206">
        <f t="shared" si="357"/>
        <v>40459320</v>
      </c>
      <c r="BM458" s="2206">
        <f t="shared" si="358"/>
        <v>0</v>
      </c>
      <c r="BN458" s="2206">
        <f t="shared" si="359"/>
        <v>7734870</v>
      </c>
      <c r="BO458" s="2248">
        <v>59.499000000000002</v>
      </c>
      <c r="BP458" s="2075">
        <v>680000</v>
      </c>
      <c r="BQ458" s="2075">
        <v>0</v>
      </c>
      <c r="BR458" s="2075">
        <v>130000</v>
      </c>
      <c r="BS458" s="2206">
        <f t="shared" si="370"/>
        <v>810000</v>
      </c>
      <c r="BT458" s="2206">
        <f t="shared" si="360"/>
        <v>48194190</v>
      </c>
      <c r="BU458" s="2206">
        <f t="shared" si="361"/>
        <v>40459320</v>
      </c>
      <c r="BV458" s="2206">
        <f t="shared" si="362"/>
        <v>0</v>
      </c>
      <c r="BW458" s="2206">
        <f t="shared" si="363"/>
        <v>7734870</v>
      </c>
      <c r="BX458" s="2248">
        <f t="shared" si="325"/>
        <v>0</v>
      </c>
      <c r="BY458" s="2207">
        <f t="shared" si="326"/>
        <v>0</v>
      </c>
      <c r="BZ458" s="2211">
        <f t="shared" si="327"/>
        <v>16.68</v>
      </c>
      <c r="CA458" s="2212">
        <f t="shared" si="328"/>
        <v>13510800</v>
      </c>
      <c r="CB458" s="2083"/>
      <c r="CC458" s="2083"/>
      <c r="CD458" s="2237"/>
      <c r="CF458" s="2200"/>
    </row>
    <row r="459" spans="1:84" s="1974" customFormat="1" ht="18" customHeight="1" outlineLevel="1">
      <c r="A459" s="2235" t="s">
        <v>3805</v>
      </c>
      <c r="B459" s="2235" t="b">
        <v>1</v>
      </c>
      <c r="C459" s="2201"/>
      <c r="D459" s="2236" t="s">
        <v>3021</v>
      </c>
      <c r="E459" s="2243" t="s">
        <v>3456</v>
      </c>
      <c r="F459" s="2204" t="s">
        <v>444</v>
      </c>
      <c r="G459" s="2244">
        <v>11.417999999999999</v>
      </c>
      <c r="H459" s="2206">
        <v>395660</v>
      </c>
      <c r="I459" s="2206"/>
      <c r="J459" s="2206"/>
      <c r="K459" s="2206">
        <f t="shared" si="364"/>
        <v>395660</v>
      </c>
      <c r="L459" s="2206">
        <f t="shared" si="336"/>
        <v>4517645</v>
      </c>
      <c r="M459" s="2206">
        <f t="shared" si="337"/>
        <v>4517645</v>
      </c>
      <c r="N459" s="2206">
        <f t="shared" si="338"/>
        <v>0</v>
      </c>
      <c r="O459" s="2206">
        <f t="shared" si="339"/>
        <v>0</v>
      </c>
      <c r="P459" s="2244">
        <v>11.417999999999999</v>
      </c>
      <c r="Q459" s="2206">
        <v>395660</v>
      </c>
      <c r="R459" s="2206"/>
      <c r="S459" s="2206"/>
      <c r="T459" s="2206">
        <f t="shared" si="365"/>
        <v>395660</v>
      </c>
      <c r="U459" s="2206">
        <f t="shared" si="340"/>
        <v>4517645</v>
      </c>
      <c r="V459" s="2206">
        <f t="shared" si="341"/>
        <v>4517645</v>
      </c>
      <c r="W459" s="2206">
        <f t="shared" si="342"/>
        <v>0</v>
      </c>
      <c r="X459" s="2206">
        <f t="shared" si="343"/>
        <v>0</v>
      </c>
      <c r="Y459" s="2248">
        <f t="shared" si="320"/>
        <v>0</v>
      </c>
      <c r="Z459" s="2207">
        <f t="shared" si="321"/>
        <v>0</v>
      </c>
      <c r="AA459" s="2248">
        <v>11.417999999999999</v>
      </c>
      <c r="AB459" s="2206">
        <v>680000</v>
      </c>
      <c r="AC459" s="2206"/>
      <c r="AD459" s="2206">
        <v>130000</v>
      </c>
      <c r="AE459" s="2206">
        <f t="shared" si="366"/>
        <v>810000</v>
      </c>
      <c r="AF459" s="2206">
        <f t="shared" si="344"/>
        <v>9248580</v>
      </c>
      <c r="AG459" s="2206">
        <f t="shared" si="345"/>
        <v>7764240</v>
      </c>
      <c r="AH459" s="2206">
        <f t="shared" si="346"/>
        <v>0</v>
      </c>
      <c r="AI459" s="2207">
        <f t="shared" si="347"/>
        <v>1484340</v>
      </c>
      <c r="AJ459" s="2246">
        <v>11.417999999999999</v>
      </c>
      <c r="AK459" s="2075">
        <v>680000</v>
      </c>
      <c r="AL459" s="2075"/>
      <c r="AM459" s="2075">
        <v>130000</v>
      </c>
      <c r="AN459" s="2206">
        <f t="shared" si="367"/>
        <v>810000</v>
      </c>
      <c r="AO459" s="2206">
        <f t="shared" si="348"/>
        <v>9248580</v>
      </c>
      <c r="AP459" s="2206">
        <f t="shared" si="349"/>
        <v>7764240</v>
      </c>
      <c r="AQ459" s="2206">
        <f t="shared" si="350"/>
        <v>0</v>
      </c>
      <c r="AR459" s="2206">
        <f t="shared" si="351"/>
        <v>1484340</v>
      </c>
      <c r="AS459" s="2248">
        <v>11.417999999999999</v>
      </c>
      <c r="AT459" s="2075">
        <v>680000</v>
      </c>
      <c r="AU459" s="2075"/>
      <c r="AV459" s="2075">
        <v>130000</v>
      </c>
      <c r="AW459" s="2206">
        <f t="shared" si="368"/>
        <v>810000</v>
      </c>
      <c r="AX459" s="2206">
        <f t="shared" si="352"/>
        <v>9248580</v>
      </c>
      <c r="AY459" s="2206">
        <f t="shared" si="353"/>
        <v>7764240</v>
      </c>
      <c r="AZ459" s="2206">
        <f t="shared" si="354"/>
        <v>0</v>
      </c>
      <c r="BA459" s="2206">
        <f t="shared" si="355"/>
        <v>1484340</v>
      </c>
      <c r="BB459" s="2248">
        <f t="shared" si="322"/>
        <v>0</v>
      </c>
      <c r="BC459" s="2207">
        <f t="shared" si="323"/>
        <v>0</v>
      </c>
      <c r="BD459" s="2248">
        <f t="shared" si="324"/>
        <v>0</v>
      </c>
      <c r="BE459" s="2207">
        <f t="shared" si="319"/>
        <v>0</v>
      </c>
      <c r="BF459" s="2246">
        <v>11.417999999999999</v>
      </c>
      <c r="BG459" s="2075">
        <v>680000</v>
      </c>
      <c r="BH459" s="2075">
        <v>0</v>
      </c>
      <c r="BI459" s="2075">
        <v>130000</v>
      </c>
      <c r="BJ459" s="2206">
        <f t="shared" si="369"/>
        <v>810000</v>
      </c>
      <c r="BK459" s="2206">
        <f t="shared" si="356"/>
        <v>9248580</v>
      </c>
      <c r="BL459" s="2206">
        <f t="shared" si="357"/>
        <v>7764240</v>
      </c>
      <c r="BM459" s="2206">
        <f t="shared" si="358"/>
        <v>0</v>
      </c>
      <c r="BN459" s="2206">
        <f t="shared" si="359"/>
        <v>1484340</v>
      </c>
      <c r="BO459" s="2248">
        <v>11.417999999999999</v>
      </c>
      <c r="BP459" s="2075">
        <v>680000</v>
      </c>
      <c r="BQ459" s="2075">
        <v>0</v>
      </c>
      <c r="BR459" s="2075">
        <v>130000</v>
      </c>
      <c r="BS459" s="2206">
        <f t="shared" si="370"/>
        <v>810000</v>
      </c>
      <c r="BT459" s="2206">
        <f t="shared" si="360"/>
        <v>9248580</v>
      </c>
      <c r="BU459" s="2206">
        <f t="shared" si="361"/>
        <v>7764240</v>
      </c>
      <c r="BV459" s="2206">
        <f t="shared" si="362"/>
        <v>0</v>
      </c>
      <c r="BW459" s="2206">
        <f t="shared" si="363"/>
        <v>1484340</v>
      </c>
      <c r="BX459" s="2248">
        <f t="shared" si="325"/>
        <v>0</v>
      </c>
      <c r="BY459" s="2207">
        <f t="shared" si="326"/>
        <v>0</v>
      </c>
      <c r="BZ459" s="2211">
        <f t="shared" si="327"/>
        <v>0</v>
      </c>
      <c r="CA459" s="2212">
        <f t="shared" si="328"/>
        <v>0</v>
      </c>
      <c r="CB459" s="2083"/>
      <c r="CC459" s="2083"/>
      <c r="CD459" s="2237"/>
      <c r="CF459" s="2200"/>
    </row>
    <row r="460" spans="1:84" s="1974" customFormat="1" ht="18" customHeight="1" outlineLevel="1">
      <c r="A460" s="2235" t="s">
        <v>3806</v>
      </c>
      <c r="B460" s="2235" t="b">
        <v>1</v>
      </c>
      <c r="C460" s="2201"/>
      <c r="D460" s="2236" t="s">
        <v>3032</v>
      </c>
      <c r="E460" s="2243" t="s">
        <v>3033</v>
      </c>
      <c r="F460" s="2204" t="s">
        <v>365</v>
      </c>
      <c r="G460" s="2244">
        <v>1876.1</v>
      </c>
      <c r="H460" s="2206">
        <v>5180</v>
      </c>
      <c r="I460" s="2206">
        <v>21780</v>
      </c>
      <c r="J460" s="2206"/>
      <c r="K460" s="2206">
        <f t="shared" si="364"/>
        <v>26960</v>
      </c>
      <c r="L460" s="2206">
        <f t="shared" si="336"/>
        <v>50579656</v>
      </c>
      <c r="M460" s="2206">
        <f t="shared" si="337"/>
        <v>9718198</v>
      </c>
      <c r="N460" s="2206">
        <f t="shared" si="338"/>
        <v>40861458</v>
      </c>
      <c r="O460" s="2206">
        <f t="shared" si="339"/>
        <v>0</v>
      </c>
      <c r="P460" s="2244">
        <v>1876.1</v>
      </c>
      <c r="Q460" s="2206">
        <v>5180</v>
      </c>
      <c r="R460" s="2206">
        <v>21780</v>
      </c>
      <c r="S460" s="2206"/>
      <c r="T460" s="2206">
        <f t="shared" si="365"/>
        <v>26960</v>
      </c>
      <c r="U460" s="2206">
        <f t="shared" si="340"/>
        <v>50579656</v>
      </c>
      <c r="V460" s="2206">
        <f t="shared" si="341"/>
        <v>9718198</v>
      </c>
      <c r="W460" s="2206">
        <f t="shared" si="342"/>
        <v>40861458</v>
      </c>
      <c r="X460" s="2206">
        <f t="shared" si="343"/>
        <v>0</v>
      </c>
      <c r="Y460" s="2245">
        <f t="shared" si="320"/>
        <v>0</v>
      </c>
      <c r="Z460" s="2207">
        <f t="shared" si="321"/>
        <v>0</v>
      </c>
      <c r="AA460" s="2245">
        <v>1876.1</v>
      </c>
      <c r="AB460" s="2206">
        <v>15000</v>
      </c>
      <c r="AC460" s="2206">
        <v>31000</v>
      </c>
      <c r="AD460" s="2206">
        <v>3500</v>
      </c>
      <c r="AE460" s="2206">
        <f t="shared" si="366"/>
        <v>49500</v>
      </c>
      <c r="AF460" s="2206">
        <f t="shared" si="344"/>
        <v>92866950</v>
      </c>
      <c r="AG460" s="2206">
        <f t="shared" si="345"/>
        <v>28141500</v>
      </c>
      <c r="AH460" s="2206">
        <f t="shared" si="346"/>
        <v>58159100</v>
      </c>
      <c r="AI460" s="2207">
        <f t="shared" si="347"/>
        <v>6566350</v>
      </c>
      <c r="AJ460" s="2246">
        <v>1876.1</v>
      </c>
      <c r="AK460" s="2075">
        <v>15000</v>
      </c>
      <c r="AL460" s="2075">
        <v>31000</v>
      </c>
      <c r="AM460" s="2075">
        <v>3500</v>
      </c>
      <c r="AN460" s="2206">
        <f t="shared" si="367"/>
        <v>49500</v>
      </c>
      <c r="AO460" s="2206">
        <f t="shared" si="348"/>
        <v>92866950</v>
      </c>
      <c r="AP460" s="2206">
        <f t="shared" si="349"/>
        <v>28141500</v>
      </c>
      <c r="AQ460" s="2206">
        <f t="shared" si="350"/>
        <v>58159100</v>
      </c>
      <c r="AR460" s="2206">
        <f t="shared" si="351"/>
        <v>6566350</v>
      </c>
      <c r="AS460" s="2245">
        <v>1876.1</v>
      </c>
      <c r="AT460" s="2075">
        <v>15000</v>
      </c>
      <c r="AU460" s="2075">
        <v>31000</v>
      </c>
      <c r="AV460" s="2075">
        <v>3500</v>
      </c>
      <c r="AW460" s="2206">
        <f t="shared" si="368"/>
        <v>49500</v>
      </c>
      <c r="AX460" s="2206">
        <f t="shared" si="352"/>
        <v>92866950</v>
      </c>
      <c r="AY460" s="2206">
        <f t="shared" si="353"/>
        <v>28141500</v>
      </c>
      <c r="AZ460" s="2206">
        <f t="shared" si="354"/>
        <v>58159100</v>
      </c>
      <c r="BA460" s="2206">
        <f t="shared" si="355"/>
        <v>6566350</v>
      </c>
      <c r="BB460" s="2245">
        <f t="shared" si="322"/>
        <v>0</v>
      </c>
      <c r="BC460" s="2207">
        <f t="shared" si="323"/>
        <v>0</v>
      </c>
      <c r="BD460" s="2245">
        <f t="shared" si="324"/>
        <v>0</v>
      </c>
      <c r="BE460" s="2207">
        <f t="shared" si="319"/>
        <v>0</v>
      </c>
      <c r="BF460" s="2246">
        <v>1876.1</v>
      </c>
      <c r="BG460" s="2075">
        <v>15000</v>
      </c>
      <c r="BH460" s="2075">
        <v>31000</v>
      </c>
      <c r="BI460" s="2075">
        <v>3500</v>
      </c>
      <c r="BJ460" s="2206">
        <f t="shared" si="369"/>
        <v>49500</v>
      </c>
      <c r="BK460" s="2206">
        <f t="shared" si="356"/>
        <v>92866950</v>
      </c>
      <c r="BL460" s="2206">
        <f t="shared" si="357"/>
        <v>28141500</v>
      </c>
      <c r="BM460" s="2206">
        <f t="shared" si="358"/>
        <v>58159100</v>
      </c>
      <c r="BN460" s="2206">
        <f t="shared" si="359"/>
        <v>6566350</v>
      </c>
      <c r="BO460" s="2245">
        <v>1876.1</v>
      </c>
      <c r="BP460" s="2075">
        <v>15000</v>
      </c>
      <c r="BQ460" s="2075">
        <v>31000</v>
      </c>
      <c r="BR460" s="2075">
        <v>3500</v>
      </c>
      <c r="BS460" s="2206">
        <f t="shared" si="370"/>
        <v>49500</v>
      </c>
      <c r="BT460" s="2206">
        <f t="shared" si="360"/>
        <v>92866950</v>
      </c>
      <c r="BU460" s="2206">
        <f t="shared" si="361"/>
        <v>28141500</v>
      </c>
      <c r="BV460" s="2206">
        <f t="shared" si="362"/>
        <v>58159100</v>
      </c>
      <c r="BW460" s="2206">
        <f t="shared" si="363"/>
        <v>6566350</v>
      </c>
      <c r="BX460" s="2245">
        <f t="shared" si="325"/>
        <v>0</v>
      </c>
      <c r="BY460" s="2207">
        <f t="shared" si="326"/>
        <v>0</v>
      </c>
      <c r="BZ460" s="2211">
        <f t="shared" si="327"/>
        <v>0</v>
      </c>
      <c r="CA460" s="2212">
        <f t="shared" si="328"/>
        <v>0</v>
      </c>
      <c r="CB460" s="2083"/>
      <c r="CC460" s="2083"/>
      <c r="CD460" s="2237"/>
      <c r="CF460" s="2200"/>
    </row>
    <row r="461" spans="1:84" s="1974" customFormat="1" ht="18" customHeight="1" outlineLevel="1">
      <c r="A461" s="2235" t="s">
        <v>3807</v>
      </c>
      <c r="B461" s="2235" t="b">
        <v>1</v>
      </c>
      <c r="C461" s="2201"/>
      <c r="D461" s="2236" t="s">
        <v>3032</v>
      </c>
      <c r="E461" s="2243" t="s">
        <v>3035</v>
      </c>
      <c r="F461" s="2204" t="s">
        <v>365</v>
      </c>
      <c r="G461" s="2244">
        <v>5456.42</v>
      </c>
      <c r="H461" s="2206">
        <v>1960</v>
      </c>
      <c r="I461" s="2206">
        <v>21760</v>
      </c>
      <c r="J461" s="2206"/>
      <c r="K461" s="2206">
        <f t="shared" si="364"/>
        <v>23720</v>
      </c>
      <c r="L461" s="2206">
        <f t="shared" si="336"/>
        <v>129426282</v>
      </c>
      <c r="M461" s="2206">
        <f t="shared" si="337"/>
        <v>10694583</v>
      </c>
      <c r="N461" s="2206">
        <f t="shared" si="338"/>
        <v>118731699</v>
      </c>
      <c r="O461" s="2206">
        <f t="shared" si="339"/>
        <v>0</v>
      </c>
      <c r="P461" s="2244">
        <v>5456.42</v>
      </c>
      <c r="Q461" s="2206">
        <v>1960</v>
      </c>
      <c r="R461" s="2206">
        <v>21760</v>
      </c>
      <c r="S461" s="2206"/>
      <c r="T461" s="2206">
        <f t="shared" si="365"/>
        <v>23720</v>
      </c>
      <c r="U461" s="2206">
        <f t="shared" si="340"/>
        <v>129426282</v>
      </c>
      <c r="V461" s="2206">
        <f t="shared" si="341"/>
        <v>10694583</v>
      </c>
      <c r="W461" s="2206">
        <f t="shared" si="342"/>
        <v>118731699</v>
      </c>
      <c r="X461" s="2206">
        <f t="shared" si="343"/>
        <v>0</v>
      </c>
      <c r="Y461" s="2245">
        <f t="shared" si="320"/>
        <v>0</v>
      </c>
      <c r="Z461" s="2207">
        <f t="shared" si="321"/>
        <v>0</v>
      </c>
      <c r="AA461" s="2245">
        <v>5481</v>
      </c>
      <c r="AB461" s="2206">
        <v>15000</v>
      </c>
      <c r="AC461" s="2206">
        <v>29000</v>
      </c>
      <c r="AD461" s="2206">
        <v>3500</v>
      </c>
      <c r="AE461" s="2206">
        <f t="shared" si="366"/>
        <v>47500</v>
      </c>
      <c r="AF461" s="2206">
        <f t="shared" si="344"/>
        <v>260347500</v>
      </c>
      <c r="AG461" s="2206">
        <f t="shared" si="345"/>
        <v>82215000</v>
      </c>
      <c r="AH461" s="2206">
        <f t="shared" si="346"/>
        <v>158949000</v>
      </c>
      <c r="AI461" s="2207">
        <f t="shared" si="347"/>
        <v>19183500</v>
      </c>
      <c r="AJ461" s="2246">
        <v>5456.42</v>
      </c>
      <c r="AK461" s="2075">
        <v>15000</v>
      </c>
      <c r="AL461" s="2075">
        <v>29000</v>
      </c>
      <c r="AM461" s="2075">
        <v>3500</v>
      </c>
      <c r="AN461" s="2206">
        <f t="shared" si="367"/>
        <v>47500</v>
      </c>
      <c r="AO461" s="2206">
        <f t="shared" si="348"/>
        <v>259179950</v>
      </c>
      <c r="AP461" s="2206">
        <f t="shared" si="349"/>
        <v>81846300</v>
      </c>
      <c r="AQ461" s="2206">
        <f t="shared" si="350"/>
        <v>158236180</v>
      </c>
      <c r="AR461" s="2206">
        <f t="shared" si="351"/>
        <v>19097470</v>
      </c>
      <c r="AS461" s="2245">
        <v>5456.42</v>
      </c>
      <c r="AT461" s="2075">
        <v>15000</v>
      </c>
      <c r="AU461" s="2075">
        <v>29000</v>
      </c>
      <c r="AV461" s="2075">
        <v>3500</v>
      </c>
      <c r="AW461" s="2206">
        <f t="shared" si="368"/>
        <v>47500</v>
      </c>
      <c r="AX461" s="2206">
        <f t="shared" si="352"/>
        <v>259179950</v>
      </c>
      <c r="AY461" s="2206">
        <f t="shared" si="353"/>
        <v>81846300</v>
      </c>
      <c r="AZ461" s="2206">
        <f t="shared" si="354"/>
        <v>158236180</v>
      </c>
      <c r="BA461" s="2206">
        <f t="shared" si="355"/>
        <v>19097470</v>
      </c>
      <c r="BB461" s="2245">
        <f t="shared" si="322"/>
        <v>0</v>
      </c>
      <c r="BC461" s="2207">
        <f t="shared" si="323"/>
        <v>0</v>
      </c>
      <c r="BD461" s="2245">
        <f t="shared" si="324"/>
        <v>-24.579999999999927</v>
      </c>
      <c r="BE461" s="2207">
        <f t="shared" si="319"/>
        <v>-1167550</v>
      </c>
      <c r="BF461" s="2246">
        <v>5456.42</v>
      </c>
      <c r="BG461" s="2075">
        <v>15000</v>
      </c>
      <c r="BH461" s="2075">
        <v>29000</v>
      </c>
      <c r="BI461" s="2075">
        <v>3500</v>
      </c>
      <c r="BJ461" s="2206">
        <f t="shared" si="369"/>
        <v>47500</v>
      </c>
      <c r="BK461" s="2206">
        <f t="shared" si="356"/>
        <v>259179950</v>
      </c>
      <c r="BL461" s="2206">
        <f t="shared" si="357"/>
        <v>81846300</v>
      </c>
      <c r="BM461" s="2206">
        <f t="shared" si="358"/>
        <v>158236180</v>
      </c>
      <c r="BN461" s="2206">
        <f t="shared" si="359"/>
        <v>19097470</v>
      </c>
      <c r="BO461" s="2245">
        <v>5456.42</v>
      </c>
      <c r="BP461" s="2075">
        <v>15000</v>
      </c>
      <c r="BQ461" s="2075">
        <v>29000</v>
      </c>
      <c r="BR461" s="2075">
        <v>3500</v>
      </c>
      <c r="BS461" s="2206">
        <f t="shared" si="370"/>
        <v>47500</v>
      </c>
      <c r="BT461" s="2206">
        <f t="shared" si="360"/>
        <v>259179950</v>
      </c>
      <c r="BU461" s="2206">
        <f t="shared" si="361"/>
        <v>81846300</v>
      </c>
      <c r="BV461" s="2206">
        <f t="shared" si="362"/>
        <v>158236180</v>
      </c>
      <c r="BW461" s="2206">
        <f t="shared" si="363"/>
        <v>19097470</v>
      </c>
      <c r="BX461" s="2245">
        <f t="shared" si="325"/>
        <v>0</v>
      </c>
      <c r="BY461" s="2207">
        <f t="shared" si="326"/>
        <v>0</v>
      </c>
      <c r="BZ461" s="2211">
        <f t="shared" si="327"/>
        <v>-24.579999999999927</v>
      </c>
      <c r="CA461" s="2212">
        <f t="shared" si="328"/>
        <v>-1167550</v>
      </c>
      <c r="CB461" s="2083"/>
      <c r="CC461" s="2083"/>
      <c r="CD461" s="2237"/>
      <c r="CF461" s="2200"/>
    </row>
    <row r="462" spans="1:84" s="1974" customFormat="1" ht="18" customHeight="1" outlineLevel="1">
      <c r="A462" s="2235" t="s">
        <v>3808</v>
      </c>
      <c r="B462" s="2235" t="b">
        <v>1</v>
      </c>
      <c r="C462" s="2201"/>
      <c r="D462" s="2236" t="s">
        <v>3809</v>
      </c>
      <c r="E462" s="2243" t="s">
        <v>3810</v>
      </c>
      <c r="F462" s="2204" t="s">
        <v>380</v>
      </c>
      <c r="G462" s="2244">
        <v>89</v>
      </c>
      <c r="H462" s="2206">
        <v>2230</v>
      </c>
      <c r="I462" s="2206">
        <v>11320</v>
      </c>
      <c r="J462" s="2206">
        <v>310</v>
      </c>
      <c r="K462" s="2206">
        <f t="shared" si="364"/>
        <v>13860</v>
      </c>
      <c r="L462" s="2206">
        <f t="shared" si="336"/>
        <v>1233540</v>
      </c>
      <c r="M462" s="2206">
        <f t="shared" si="337"/>
        <v>198470</v>
      </c>
      <c r="N462" s="2206">
        <f t="shared" si="338"/>
        <v>1007480</v>
      </c>
      <c r="O462" s="2206">
        <f t="shared" si="339"/>
        <v>27590</v>
      </c>
      <c r="P462" s="2244">
        <v>89</v>
      </c>
      <c r="Q462" s="2206">
        <v>2230</v>
      </c>
      <c r="R462" s="2206">
        <v>11320</v>
      </c>
      <c r="S462" s="2206">
        <v>310</v>
      </c>
      <c r="T462" s="2206">
        <f t="shared" si="365"/>
        <v>13860</v>
      </c>
      <c r="U462" s="2206">
        <f t="shared" si="340"/>
        <v>1233540</v>
      </c>
      <c r="V462" s="2206">
        <f t="shared" si="341"/>
        <v>198470</v>
      </c>
      <c r="W462" s="2206">
        <f t="shared" si="342"/>
        <v>1007480</v>
      </c>
      <c r="X462" s="2206">
        <f t="shared" si="343"/>
        <v>27590</v>
      </c>
      <c r="Y462" s="2244">
        <f t="shared" si="320"/>
        <v>0</v>
      </c>
      <c r="Z462" s="2207">
        <f t="shared" si="321"/>
        <v>0</v>
      </c>
      <c r="AA462" s="2244">
        <v>56</v>
      </c>
      <c r="AB462" s="2206">
        <v>15000</v>
      </c>
      <c r="AC462" s="2206"/>
      <c r="AD462" s="2206"/>
      <c r="AE462" s="2206">
        <f t="shared" si="366"/>
        <v>15000</v>
      </c>
      <c r="AF462" s="2206">
        <f t="shared" si="344"/>
        <v>840000</v>
      </c>
      <c r="AG462" s="2206">
        <f t="shared" si="345"/>
        <v>840000</v>
      </c>
      <c r="AH462" s="2206">
        <f t="shared" si="346"/>
        <v>0</v>
      </c>
      <c r="AI462" s="2207">
        <f t="shared" si="347"/>
        <v>0</v>
      </c>
      <c r="AJ462" s="2246">
        <v>89</v>
      </c>
      <c r="AK462" s="2075">
        <v>15000</v>
      </c>
      <c r="AL462" s="2075"/>
      <c r="AM462" s="2075"/>
      <c r="AN462" s="2206">
        <f t="shared" si="367"/>
        <v>15000</v>
      </c>
      <c r="AO462" s="2206">
        <f t="shared" si="348"/>
        <v>1335000</v>
      </c>
      <c r="AP462" s="2206">
        <f t="shared" si="349"/>
        <v>1335000</v>
      </c>
      <c r="AQ462" s="2206">
        <f t="shared" si="350"/>
        <v>0</v>
      </c>
      <c r="AR462" s="2206">
        <f t="shared" si="351"/>
        <v>0</v>
      </c>
      <c r="AS462" s="2244">
        <v>89</v>
      </c>
      <c r="AT462" s="2075">
        <v>15000</v>
      </c>
      <c r="AU462" s="2075"/>
      <c r="AV462" s="2075"/>
      <c r="AW462" s="2206">
        <f t="shared" si="368"/>
        <v>15000</v>
      </c>
      <c r="AX462" s="2206">
        <f t="shared" si="352"/>
        <v>1335000</v>
      </c>
      <c r="AY462" s="2206">
        <f t="shared" si="353"/>
        <v>1335000</v>
      </c>
      <c r="AZ462" s="2206">
        <f t="shared" si="354"/>
        <v>0</v>
      </c>
      <c r="BA462" s="2206">
        <f t="shared" si="355"/>
        <v>0</v>
      </c>
      <c r="BB462" s="2244">
        <f t="shared" si="322"/>
        <v>0</v>
      </c>
      <c r="BC462" s="2207">
        <f t="shared" si="323"/>
        <v>0</v>
      </c>
      <c r="BD462" s="2244">
        <f t="shared" si="324"/>
        <v>33</v>
      </c>
      <c r="BE462" s="2207">
        <f t="shared" si="319"/>
        <v>495000</v>
      </c>
      <c r="BF462" s="2246">
        <v>89</v>
      </c>
      <c r="BG462" s="2075">
        <v>15000</v>
      </c>
      <c r="BH462" s="2075">
        <v>0</v>
      </c>
      <c r="BI462" s="2075">
        <v>0</v>
      </c>
      <c r="BJ462" s="2206">
        <f t="shared" si="369"/>
        <v>15000</v>
      </c>
      <c r="BK462" s="2206">
        <f t="shared" si="356"/>
        <v>1335000</v>
      </c>
      <c r="BL462" s="2206">
        <f t="shared" si="357"/>
        <v>1335000</v>
      </c>
      <c r="BM462" s="2206">
        <f t="shared" si="358"/>
        <v>0</v>
      </c>
      <c r="BN462" s="2206">
        <f t="shared" si="359"/>
        <v>0</v>
      </c>
      <c r="BO462" s="2244">
        <v>89</v>
      </c>
      <c r="BP462" s="2075">
        <v>15000</v>
      </c>
      <c r="BQ462" s="2075">
        <v>0</v>
      </c>
      <c r="BR462" s="2075">
        <v>0</v>
      </c>
      <c r="BS462" s="2206">
        <f t="shared" si="370"/>
        <v>15000</v>
      </c>
      <c r="BT462" s="2206">
        <f t="shared" si="360"/>
        <v>1335000</v>
      </c>
      <c r="BU462" s="2206">
        <f t="shared" si="361"/>
        <v>1335000</v>
      </c>
      <c r="BV462" s="2206">
        <f t="shared" si="362"/>
        <v>0</v>
      </c>
      <c r="BW462" s="2206">
        <f t="shared" si="363"/>
        <v>0</v>
      </c>
      <c r="BX462" s="2244">
        <f t="shared" si="325"/>
        <v>0</v>
      </c>
      <c r="BY462" s="2207">
        <f t="shared" si="326"/>
        <v>0</v>
      </c>
      <c r="BZ462" s="2211">
        <f t="shared" si="327"/>
        <v>33</v>
      </c>
      <c r="CA462" s="2212">
        <f t="shared" si="328"/>
        <v>495000</v>
      </c>
      <c r="CB462" s="2083"/>
      <c r="CC462" s="2083"/>
      <c r="CD462" s="2237"/>
      <c r="CF462" s="2200"/>
    </row>
    <row r="463" spans="1:84" s="1974" customFormat="1" ht="18" customHeight="1" outlineLevel="1">
      <c r="A463" s="2235" t="s">
        <v>3811</v>
      </c>
      <c r="B463" s="2235" t="b">
        <v>1</v>
      </c>
      <c r="C463" s="2201"/>
      <c r="D463" s="2236" t="s">
        <v>3037</v>
      </c>
      <c r="E463" s="2243" t="s">
        <v>3038</v>
      </c>
      <c r="F463" s="2204" t="s">
        <v>380</v>
      </c>
      <c r="G463" s="2244">
        <v>200</v>
      </c>
      <c r="H463" s="2206">
        <v>500</v>
      </c>
      <c r="I463" s="2206">
        <v>11370</v>
      </c>
      <c r="J463" s="2206"/>
      <c r="K463" s="2206">
        <f t="shared" si="364"/>
        <v>11870</v>
      </c>
      <c r="L463" s="2206">
        <f t="shared" si="336"/>
        <v>2374000</v>
      </c>
      <c r="M463" s="2206">
        <f t="shared" si="337"/>
        <v>100000</v>
      </c>
      <c r="N463" s="2206">
        <f t="shared" si="338"/>
        <v>2274000</v>
      </c>
      <c r="O463" s="2206">
        <f t="shared" si="339"/>
        <v>0</v>
      </c>
      <c r="P463" s="2244">
        <v>200</v>
      </c>
      <c r="Q463" s="2206">
        <v>500</v>
      </c>
      <c r="R463" s="2206">
        <v>11370</v>
      </c>
      <c r="S463" s="2206"/>
      <c r="T463" s="2206">
        <f t="shared" si="365"/>
        <v>11870</v>
      </c>
      <c r="U463" s="2206">
        <f t="shared" si="340"/>
        <v>2374000</v>
      </c>
      <c r="V463" s="2206">
        <f t="shared" si="341"/>
        <v>100000</v>
      </c>
      <c r="W463" s="2206">
        <f t="shared" si="342"/>
        <v>2274000</v>
      </c>
      <c r="X463" s="2206">
        <f t="shared" si="343"/>
        <v>0</v>
      </c>
      <c r="Y463" s="2244">
        <f t="shared" si="320"/>
        <v>0</v>
      </c>
      <c r="Z463" s="2207">
        <f t="shared" si="321"/>
        <v>0</v>
      </c>
      <c r="AA463" s="2244">
        <v>173</v>
      </c>
      <c r="AB463" s="2206">
        <v>5000</v>
      </c>
      <c r="AC463" s="2206">
        <v>15000</v>
      </c>
      <c r="AD463" s="2206">
        <v>5000</v>
      </c>
      <c r="AE463" s="2206">
        <f t="shared" si="366"/>
        <v>25000</v>
      </c>
      <c r="AF463" s="2206">
        <f t="shared" si="344"/>
        <v>4325000</v>
      </c>
      <c r="AG463" s="2206">
        <f t="shared" si="345"/>
        <v>865000</v>
      </c>
      <c r="AH463" s="2206">
        <f t="shared" si="346"/>
        <v>2595000</v>
      </c>
      <c r="AI463" s="2207">
        <f t="shared" si="347"/>
        <v>865000</v>
      </c>
      <c r="AJ463" s="2246">
        <v>200</v>
      </c>
      <c r="AK463" s="2075">
        <v>5000</v>
      </c>
      <c r="AL463" s="2075">
        <v>15000</v>
      </c>
      <c r="AM463" s="2075">
        <v>5000</v>
      </c>
      <c r="AN463" s="2206">
        <f t="shared" si="367"/>
        <v>25000</v>
      </c>
      <c r="AO463" s="2206">
        <f t="shared" si="348"/>
        <v>5000000</v>
      </c>
      <c r="AP463" s="2206">
        <f t="shared" si="349"/>
        <v>1000000</v>
      </c>
      <c r="AQ463" s="2206">
        <f t="shared" si="350"/>
        <v>3000000</v>
      </c>
      <c r="AR463" s="2206">
        <f t="shared" si="351"/>
        <v>1000000</v>
      </c>
      <c r="AS463" s="2244">
        <v>200</v>
      </c>
      <c r="AT463" s="2075">
        <v>5000</v>
      </c>
      <c r="AU463" s="2075">
        <v>15000</v>
      </c>
      <c r="AV463" s="2075">
        <v>5000</v>
      </c>
      <c r="AW463" s="2206">
        <f t="shared" si="368"/>
        <v>25000</v>
      </c>
      <c r="AX463" s="2206">
        <f t="shared" si="352"/>
        <v>5000000</v>
      </c>
      <c r="AY463" s="2206">
        <f t="shared" si="353"/>
        <v>1000000</v>
      </c>
      <c r="AZ463" s="2206">
        <f t="shared" si="354"/>
        <v>3000000</v>
      </c>
      <c r="BA463" s="2206">
        <f t="shared" si="355"/>
        <v>1000000</v>
      </c>
      <c r="BB463" s="2244">
        <f t="shared" si="322"/>
        <v>0</v>
      </c>
      <c r="BC463" s="2207">
        <f t="shared" si="323"/>
        <v>0</v>
      </c>
      <c r="BD463" s="2244">
        <f t="shared" si="324"/>
        <v>27</v>
      </c>
      <c r="BE463" s="2207">
        <f t="shared" si="319"/>
        <v>675000</v>
      </c>
      <c r="BF463" s="2246">
        <v>200</v>
      </c>
      <c r="BG463" s="2075">
        <v>5000</v>
      </c>
      <c r="BH463" s="2075">
        <v>15000</v>
      </c>
      <c r="BI463" s="2075">
        <v>5000</v>
      </c>
      <c r="BJ463" s="2206">
        <f t="shared" si="369"/>
        <v>25000</v>
      </c>
      <c r="BK463" s="2206">
        <f t="shared" si="356"/>
        <v>5000000</v>
      </c>
      <c r="BL463" s="2206">
        <f t="shared" si="357"/>
        <v>1000000</v>
      </c>
      <c r="BM463" s="2206">
        <f t="shared" si="358"/>
        <v>3000000</v>
      </c>
      <c r="BN463" s="2206">
        <f t="shared" si="359"/>
        <v>1000000</v>
      </c>
      <c r="BO463" s="2244">
        <v>200</v>
      </c>
      <c r="BP463" s="2075">
        <v>5000</v>
      </c>
      <c r="BQ463" s="2075">
        <v>15000</v>
      </c>
      <c r="BR463" s="2075">
        <v>5000</v>
      </c>
      <c r="BS463" s="2206">
        <f t="shared" si="370"/>
        <v>25000</v>
      </c>
      <c r="BT463" s="2206">
        <f t="shared" si="360"/>
        <v>5000000</v>
      </c>
      <c r="BU463" s="2206">
        <f t="shared" si="361"/>
        <v>1000000</v>
      </c>
      <c r="BV463" s="2206">
        <f t="shared" si="362"/>
        <v>3000000</v>
      </c>
      <c r="BW463" s="2206">
        <f t="shared" si="363"/>
        <v>1000000</v>
      </c>
      <c r="BX463" s="2244">
        <f t="shared" si="325"/>
        <v>0</v>
      </c>
      <c r="BY463" s="2207">
        <f t="shared" si="326"/>
        <v>0</v>
      </c>
      <c r="BZ463" s="2211">
        <f t="shared" si="327"/>
        <v>27</v>
      </c>
      <c r="CA463" s="2212">
        <f t="shared" si="328"/>
        <v>675000</v>
      </c>
      <c r="CB463" s="2083"/>
      <c r="CC463" s="2083"/>
      <c r="CD463" s="2237"/>
      <c r="CF463" s="2200"/>
    </row>
    <row r="464" spans="1:84" s="1974" customFormat="1" ht="18" customHeight="1" outlineLevel="1">
      <c r="A464" s="2235" t="s">
        <v>3812</v>
      </c>
      <c r="B464" s="2235" t="b">
        <v>1</v>
      </c>
      <c r="C464" s="2201"/>
      <c r="D464" s="2236" t="s">
        <v>3037</v>
      </c>
      <c r="E464" s="2243" t="s">
        <v>3040</v>
      </c>
      <c r="F464" s="2204" t="s">
        <v>380</v>
      </c>
      <c r="G464" s="2244">
        <v>1241</v>
      </c>
      <c r="H464" s="2206">
        <v>180</v>
      </c>
      <c r="I464" s="2206">
        <v>12000</v>
      </c>
      <c r="J464" s="2206"/>
      <c r="K464" s="2206">
        <f t="shared" si="364"/>
        <v>12180</v>
      </c>
      <c r="L464" s="2206">
        <f t="shared" si="336"/>
        <v>15115380</v>
      </c>
      <c r="M464" s="2206">
        <f t="shared" si="337"/>
        <v>223380</v>
      </c>
      <c r="N464" s="2206">
        <f t="shared" si="338"/>
        <v>14892000</v>
      </c>
      <c r="O464" s="2206">
        <f t="shared" si="339"/>
        <v>0</v>
      </c>
      <c r="P464" s="2244">
        <v>1241</v>
      </c>
      <c r="Q464" s="2206">
        <v>180</v>
      </c>
      <c r="R464" s="2206">
        <v>12000</v>
      </c>
      <c r="S464" s="2206"/>
      <c r="T464" s="2206">
        <f t="shared" si="365"/>
        <v>12180</v>
      </c>
      <c r="U464" s="2206">
        <f t="shared" si="340"/>
        <v>15115380</v>
      </c>
      <c r="V464" s="2206">
        <f t="shared" si="341"/>
        <v>223380</v>
      </c>
      <c r="W464" s="2206">
        <f t="shared" si="342"/>
        <v>14892000</v>
      </c>
      <c r="X464" s="2206">
        <f t="shared" si="343"/>
        <v>0</v>
      </c>
      <c r="Y464" s="2244">
        <f t="shared" si="320"/>
        <v>0</v>
      </c>
      <c r="Z464" s="2207">
        <f t="shared" si="321"/>
        <v>0</v>
      </c>
      <c r="AA464" s="2244">
        <v>1111</v>
      </c>
      <c r="AB464" s="2206">
        <v>5000</v>
      </c>
      <c r="AC464" s="2206">
        <v>15000</v>
      </c>
      <c r="AD464" s="2206">
        <v>5000</v>
      </c>
      <c r="AE464" s="2206">
        <f t="shared" si="366"/>
        <v>25000</v>
      </c>
      <c r="AF464" s="2206">
        <f t="shared" si="344"/>
        <v>27775000</v>
      </c>
      <c r="AG464" s="2206">
        <f t="shared" si="345"/>
        <v>5555000</v>
      </c>
      <c r="AH464" s="2206">
        <f t="shared" si="346"/>
        <v>16665000</v>
      </c>
      <c r="AI464" s="2207">
        <f t="shared" si="347"/>
        <v>5555000</v>
      </c>
      <c r="AJ464" s="2246">
        <v>1241</v>
      </c>
      <c r="AK464" s="2075">
        <v>5000</v>
      </c>
      <c r="AL464" s="2075">
        <v>15000</v>
      </c>
      <c r="AM464" s="2075">
        <v>5000</v>
      </c>
      <c r="AN464" s="2206">
        <f t="shared" si="367"/>
        <v>25000</v>
      </c>
      <c r="AO464" s="2206">
        <f t="shared" si="348"/>
        <v>31025000</v>
      </c>
      <c r="AP464" s="2206">
        <f t="shared" si="349"/>
        <v>6205000</v>
      </c>
      <c r="AQ464" s="2206">
        <f t="shared" si="350"/>
        <v>18615000</v>
      </c>
      <c r="AR464" s="2206">
        <f t="shared" si="351"/>
        <v>6205000</v>
      </c>
      <c r="AS464" s="2244">
        <v>1241</v>
      </c>
      <c r="AT464" s="2075">
        <v>5000</v>
      </c>
      <c r="AU464" s="2075">
        <v>15000</v>
      </c>
      <c r="AV464" s="2075">
        <v>5000</v>
      </c>
      <c r="AW464" s="2206">
        <f t="shared" si="368"/>
        <v>25000</v>
      </c>
      <c r="AX464" s="2206">
        <f t="shared" si="352"/>
        <v>31025000</v>
      </c>
      <c r="AY464" s="2206">
        <f t="shared" si="353"/>
        <v>6205000</v>
      </c>
      <c r="AZ464" s="2206">
        <f t="shared" si="354"/>
        <v>18615000</v>
      </c>
      <c r="BA464" s="2206">
        <f t="shared" si="355"/>
        <v>6205000</v>
      </c>
      <c r="BB464" s="2244">
        <f t="shared" si="322"/>
        <v>0</v>
      </c>
      <c r="BC464" s="2207">
        <f t="shared" si="323"/>
        <v>0</v>
      </c>
      <c r="BD464" s="2244">
        <f t="shared" si="324"/>
        <v>130</v>
      </c>
      <c r="BE464" s="2207">
        <f t="shared" si="319"/>
        <v>3250000</v>
      </c>
      <c r="BF464" s="2246">
        <v>1241</v>
      </c>
      <c r="BG464" s="2075">
        <v>5000</v>
      </c>
      <c r="BH464" s="2075">
        <v>15000</v>
      </c>
      <c r="BI464" s="2075">
        <v>5000</v>
      </c>
      <c r="BJ464" s="2206">
        <f t="shared" si="369"/>
        <v>25000</v>
      </c>
      <c r="BK464" s="2206">
        <f t="shared" si="356"/>
        <v>31025000</v>
      </c>
      <c r="BL464" s="2206">
        <f t="shared" si="357"/>
        <v>6205000</v>
      </c>
      <c r="BM464" s="2206">
        <f t="shared" si="358"/>
        <v>18615000</v>
      </c>
      <c r="BN464" s="2206">
        <f t="shared" si="359"/>
        <v>6205000</v>
      </c>
      <c r="BO464" s="2244">
        <v>1241</v>
      </c>
      <c r="BP464" s="2075">
        <v>5000</v>
      </c>
      <c r="BQ464" s="2075">
        <v>15000</v>
      </c>
      <c r="BR464" s="2075">
        <v>5000</v>
      </c>
      <c r="BS464" s="2206">
        <f t="shared" si="370"/>
        <v>25000</v>
      </c>
      <c r="BT464" s="2206">
        <f t="shared" si="360"/>
        <v>31025000</v>
      </c>
      <c r="BU464" s="2206">
        <f t="shared" si="361"/>
        <v>6205000</v>
      </c>
      <c r="BV464" s="2206">
        <f t="shared" si="362"/>
        <v>18615000</v>
      </c>
      <c r="BW464" s="2206">
        <f t="shared" si="363"/>
        <v>6205000</v>
      </c>
      <c r="BX464" s="2244">
        <f t="shared" si="325"/>
        <v>0</v>
      </c>
      <c r="BY464" s="2207">
        <f t="shared" si="326"/>
        <v>0</v>
      </c>
      <c r="BZ464" s="2211">
        <f t="shared" si="327"/>
        <v>130</v>
      </c>
      <c r="CA464" s="2212">
        <f t="shared" si="328"/>
        <v>3250000</v>
      </c>
      <c r="CB464" s="2083"/>
      <c r="CC464" s="2083"/>
      <c r="CD464" s="2237"/>
      <c r="CF464" s="2200"/>
    </row>
    <row r="465" spans="1:84" s="1974" customFormat="1" ht="18" customHeight="1" outlineLevel="1">
      <c r="A465" s="2235" t="s">
        <v>3813</v>
      </c>
      <c r="B465" s="2235" t="b">
        <v>1</v>
      </c>
      <c r="C465" s="2201"/>
      <c r="D465" s="2236" t="s">
        <v>3042</v>
      </c>
      <c r="E465" s="2243" t="s">
        <v>3043</v>
      </c>
      <c r="F465" s="2204" t="s">
        <v>380</v>
      </c>
      <c r="G465" s="2244">
        <v>1241</v>
      </c>
      <c r="H465" s="2206">
        <v>40</v>
      </c>
      <c r="I465" s="2206"/>
      <c r="J465" s="2206">
        <v>3</v>
      </c>
      <c r="K465" s="2206">
        <f t="shared" si="364"/>
        <v>43</v>
      </c>
      <c r="L465" s="2206">
        <f t="shared" si="336"/>
        <v>53363</v>
      </c>
      <c r="M465" s="2206">
        <f t="shared" si="337"/>
        <v>49640</v>
      </c>
      <c r="N465" s="2206">
        <f t="shared" si="338"/>
        <v>0</v>
      </c>
      <c r="O465" s="2206">
        <f t="shared" si="339"/>
        <v>3723</v>
      </c>
      <c r="P465" s="2244">
        <v>1241</v>
      </c>
      <c r="Q465" s="2206">
        <v>40</v>
      </c>
      <c r="R465" s="2206"/>
      <c r="S465" s="2206">
        <v>3</v>
      </c>
      <c r="T465" s="2206">
        <f t="shared" si="365"/>
        <v>43</v>
      </c>
      <c r="U465" s="2206">
        <f t="shared" si="340"/>
        <v>53363</v>
      </c>
      <c r="V465" s="2206">
        <f t="shared" si="341"/>
        <v>49640</v>
      </c>
      <c r="W465" s="2206">
        <f t="shared" si="342"/>
        <v>0</v>
      </c>
      <c r="X465" s="2206">
        <f t="shared" si="343"/>
        <v>3723</v>
      </c>
      <c r="Y465" s="2244">
        <f t="shared" si="320"/>
        <v>0</v>
      </c>
      <c r="Z465" s="2207">
        <f t="shared" si="321"/>
        <v>0</v>
      </c>
      <c r="AA465" s="2244"/>
      <c r="AB465" s="2206"/>
      <c r="AC465" s="2206"/>
      <c r="AD465" s="2206"/>
      <c r="AE465" s="2206">
        <f t="shared" si="366"/>
        <v>0</v>
      </c>
      <c r="AF465" s="2206">
        <f t="shared" si="344"/>
        <v>0</v>
      </c>
      <c r="AG465" s="2206">
        <f t="shared" si="345"/>
        <v>0</v>
      </c>
      <c r="AH465" s="2206">
        <f t="shared" si="346"/>
        <v>0</v>
      </c>
      <c r="AI465" s="2207">
        <f t="shared" si="347"/>
        <v>0</v>
      </c>
      <c r="AJ465" s="2246"/>
      <c r="AK465" s="2075"/>
      <c r="AL465" s="2075"/>
      <c r="AM465" s="2075"/>
      <c r="AN465" s="2206">
        <f t="shared" si="367"/>
        <v>0</v>
      </c>
      <c r="AO465" s="2206">
        <f t="shared" si="348"/>
        <v>0</v>
      </c>
      <c r="AP465" s="2206">
        <f t="shared" si="349"/>
        <v>0</v>
      </c>
      <c r="AQ465" s="2206">
        <f t="shared" si="350"/>
        <v>0</v>
      </c>
      <c r="AR465" s="2206">
        <f t="shared" si="351"/>
        <v>0</v>
      </c>
      <c r="AS465" s="2244"/>
      <c r="AT465" s="2075"/>
      <c r="AU465" s="2075"/>
      <c r="AV465" s="2075"/>
      <c r="AW465" s="2206">
        <f t="shared" si="368"/>
        <v>0</v>
      </c>
      <c r="AX465" s="2206">
        <f t="shared" si="352"/>
        <v>0</v>
      </c>
      <c r="AY465" s="2206">
        <f t="shared" si="353"/>
        <v>0</v>
      </c>
      <c r="AZ465" s="2206">
        <f t="shared" si="354"/>
        <v>0</v>
      </c>
      <c r="BA465" s="2206">
        <f t="shared" si="355"/>
        <v>0</v>
      </c>
      <c r="BB465" s="2244">
        <f t="shared" si="322"/>
        <v>0</v>
      </c>
      <c r="BC465" s="2207">
        <f t="shared" si="323"/>
        <v>0</v>
      </c>
      <c r="BD465" s="2244">
        <f t="shared" si="324"/>
        <v>0</v>
      </c>
      <c r="BE465" s="2207">
        <f t="shared" si="319"/>
        <v>0</v>
      </c>
      <c r="BF465" s="2246">
        <v>0</v>
      </c>
      <c r="BG465" s="2075">
        <v>0</v>
      </c>
      <c r="BH465" s="2075">
        <v>0</v>
      </c>
      <c r="BI465" s="2075">
        <v>0</v>
      </c>
      <c r="BJ465" s="2206">
        <f t="shared" si="369"/>
        <v>0</v>
      </c>
      <c r="BK465" s="2206">
        <f t="shared" si="356"/>
        <v>0</v>
      </c>
      <c r="BL465" s="2206">
        <f t="shared" si="357"/>
        <v>0</v>
      </c>
      <c r="BM465" s="2206">
        <f t="shared" si="358"/>
        <v>0</v>
      </c>
      <c r="BN465" s="2206">
        <f t="shared" si="359"/>
        <v>0</v>
      </c>
      <c r="BO465" s="2244">
        <v>0</v>
      </c>
      <c r="BP465" s="2075">
        <v>0</v>
      </c>
      <c r="BQ465" s="2075">
        <v>0</v>
      </c>
      <c r="BR465" s="2075">
        <v>0</v>
      </c>
      <c r="BS465" s="2206">
        <f t="shared" si="370"/>
        <v>0</v>
      </c>
      <c r="BT465" s="2206">
        <f t="shared" si="360"/>
        <v>0</v>
      </c>
      <c r="BU465" s="2206">
        <f t="shared" si="361"/>
        <v>0</v>
      </c>
      <c r="BV465" s="2206">
        <f t="shared" si="362"/>
        <v>0</v>
      </c>
      <c r="BW465" s="2206">
        <f t="shared" si="363"/>
        <v>0</v>
      </c>
      <c r="BX465" s="2244">
        <f t="shared" si="325"/>
        <v>0</v>
      </c>
      <c r="BY465" s="2207">
        <f t="shared" si="326"/>
        <v>0</v>
      </c>
      <c r="BZ465" s="2211">
        <f t="shared" si="327"/>
        <v>0</v>
      </c>
      <c r="CA465" s="2212">
        <f t="shared" si="328"/>
        <v>0</v>
      </c>
      <c r="CB465" s="2083"/>
      <c r="CC465" s="2083"/>
      <c r="CD465" s="2237"/>
      <c r="CF465" s="2200"/>
    </row>
    <row r="466" spans="1:84" s="1974" customFormat="1" ht="18" customHeight="1" outlineLevel="1">
      <c r="A466" s="2235" t="s">
        <v>3814</v>
      </c>
      <c r="B466" s="2235" t="b">
        <v>1</v>
      </c>
      <c r="C466" s="2201"/>
      <c r="D466" s="2236" t="s">
        <v>3045</v>
      </c>
      <c r="E466" s="2243" t="s">
        <v>3046</v>
      </c>
      <c r="F466" s="2204" t="s">
        <v>365</v>
      </c>
      <c r="G466" s="2244">
        <v>9</v>
      </c>
      <c r="H466" s="2206">
        <v>60</v>
      </c>
      <c r="I466" s="2206"/>
      <c r="J466" s="2206"/>
      <c r="K466" s="2206">
        <f t="shared" si="364"/>
        <v>60</v>
      </c>
      <c r="L466" s="2206">
        <f t="shared" si="336"/>
        <v>540</v>
      </c>
      <c r="M466" s="2206">
        <f t="shared" si="337"/>
        <v>540</v>
      </c>
      <c r="N466" s="2206">
        <f t="shared" si="338"/>
        <v>0</v>
      </c>
      <c r="O466" s="2206">
        <f t="shared" si="339"/>
        <v>0</v>
      </c>
      <c r="P466" s="2244">
        <v>9</v>
      </c>
      <c r="Q466" s="2206">
        <v>60</v>
      </c>
      <c r="R466" s="2206"/>
      <c r="S466" s="2206"/>
      <c r="T466" s="2206">
        <f t="shared" si="365"/>
        <v>60</v>
      </c>
      <c r="U466" s="2206">
        <f t="shared" si="340"/>
        <v>540</v>
      </c>
      <c r="V466" s="2206">
        <f t="shared" si="341"/>
        <v>540</v>
      </c>
      <c r="W466" s="2206">
        <f t="shared" si="342"/>
        <v>0</v>
      </c>
      <c r="X466" s="2206">
        <f t="shared" si="343"/>
        <v>0</v>
      </c>
      <c r="Y466" s="2244">
        <f t="shared" si="320"/>
        <v>0</v>
      </c>
      <c r="Z466" s="2207">
        <f t="shared" si="321"/>
        <v>0</v>
      </c>
      <c r="AA466" s="2244">
        <v>9</v>
      </c>
      <c r="AB466" s="2206">
        <v>300</v>
      </c>
      <c r="AC466" s="2206">
        <v>1500</v>
      </c>
      <c r="AD466" s="2206">
        <v>1000</v>
      </c>
      <c r="AE466" s="2206">
        <f t="shared" si="366"/>
        <v>2800</v>
      </c>
      <c r="AF466" s="2206">
        <f t="shared" si="344"/>
        <v>25200</v>
      </c>
      <c r="AG466" s="2206">
        <f t="shared" si="345"/>
        <v>2700</v>
      </c>
      <c r="AH466" s="2206">
        <f t="shared" si="346"/>
        <v>13500</v>
      </c>
      <c r="AI466" s="2207">
        <f t="shared" si="347"/>
        <v>9000</v>
      </c>
      <c r="AJ466" s="2246">
        <v>9</v>
      </c>
      <c r="AK466" s="2075">
        <v>300</v>
      </c>
      <c r="AL466" s="2075">
        <v>1500</v>
      </c>
      <c r="AM466" s="2075">
        <v>1000</v>
      </c>
      <c r="AN466" s="2206">
        <f t="shared" si="367"/>
        <v>2800</v>
      </c>
      <c r="AO466" s="2206">
        <f t="shared" si="348"/>
        <v>25200</v>
      </c>
      <c r="AP466" s="2206">
        <f t="shared" si="349"/>
        <v>2700</v>
      </c>
      <c r="AQ466" s="2206">
        <f t="shared" si="350"/>
        <v>13500</v>
      </c>
      <c r="AR466" s="2206">
        <f t="shared" si="351"/>
        <v>9000</v>
      </c>
      <c r="AS466" s="2244">
        <v>9</v>
      </c>
      <c r="AT466" s="2075">
        <v>300</v>
      </c>
      <c r="AU466" s="2075">
        <v>1500</v>
      </c>
      <c r="AV466" s="2075">
        <v>1000</v>
      </c>
      <c r="AW466" s="2206">
        <f t="shared" si="368"/>
        <v>2800</v>
      </c>
      <c r="AX466" s="2206">
        <f t="shared" si="352"/>
        <v>25200</v>
      </c>
      <c r="AY466" s="2206">
        <f t="shared" si="353"/>
        <v>2700</v>
      </c>
      <c r="AZ466" s="2206">
        <f t="shared" si="354"/>
        <v>13500</v>
      </c>
      <c r="BA466" s="2206">
        <f t="shared" si="355"/>
        <v>9000</v>
      </c>
      <c r="BB466" s="2244">
        <f t="shared" si="322"/>
        <v>0</v>
      </c>
      <c r="BC466" s="2207">
        <f t="shared" si="323"/>
        <v>0</v>
      </c>
      <c r="BD466" s="2244">
        <f t="shared" si="324"/>
        <v>0</v>
      </c>
      <c r="BE466" s="2207">
        <f t="shared" si="319"/>
        <v>0</v>
      </c>
      <c r="BF466" s="2246">
        <v>9</v>
      </c>
      <c r="BG466" s="2075">
        <v>300</v>
      </c>
      <c r="BH466" s="2075">
        <v>1500</v>
      </c>
      <c r="BI466" s="2075">
        <v>1000</v>
      </c>
      <c r="BJ466" s="2206">
        <f t="shared" si="369"/>
        <v>2800</v>
      </c>
      <c r="BK466" s="2206">
        <f t="shared" si="356"/>
        <v>25200</v>
      </c>
      <c r="BL466" s="2206">
        <f t="shared" si="357"/>
        <v>2700</v>
      </c>
      <c r="BM466" s="2206">
        <f t="shared" si="358"/>
        <v>13500</v>
      </c>
      <c r="BN466" s="2206">
        <f t="shared" si="359"/>
        <v>9000</v>
      </c>
      <c r="BO466" s="2244">
        <v>9</v>
      </c>
      <c r="BP466" s="2075">
        <v>300</v>
      </c>
      <c r="BQ466" s="2075">
        <v>1500</v>
      </c>
      <c r="BR466" s="2075">
        <v>1000</v>
      </c>
      <c r="BS466" s="2206">
        <f t="shared" si="370"/>
        <v>2800</v>
      </c>
      <c r="BT466" s="2206">
        <f t="shared" si="360"/>
        <v>25200</v>
      </c>
      <c r="BU466" s="2206">
        <f t="shared" si="361"/>
        <v>2700</v>
      </c>
      <c r="BV466" s="2206">
        <f t="shared" si="362"/>
        <v>13500</v>
      </c>
      <c r="BW466" s="2206">
        <f t="shared" si="363"/>
        <v>9000</v>
      </c>
      <c r="BX466" s="2244">
        <f t="shared" si="325"/>
        <v>0</v>
      </c>
      <c r="BY466" s="2207">
        <f t="shared" si="326"/>
        <v>0</v>
      </c>
      <c r="BZ466" s="2211">
        <f t="shared" si="327"/>
        <v>0</v>
      </c>
      <c r="CA466" s="2212">
        <f t="shared" si="328"/>
        <v>0</v>
      </c>
      <c r="CB466" s="2083"/>
      <c r="CC466" s="2083"/>
      <c r="CD466" s="2237"/>
      <c r="CF466" s="2200"/>
    </row>
    <row r="467" spans="1:84" s="1974" customFormat="1" ht="18" customHeight="1" outlineLevel="1">
      <c r="B467" s="2235"/>
      <c r="C467" s="2201"/>
      <c r="D467" s="2232" t="s">
        <v>3815</v>
      </c>
      <c r="E467" s="2243"/>
      <c r="F467" s="2204"/>
      <c r="G467" s="2244"/>
      <c r="H467" s="2206"/>
      <c r="I467" s="2206"/>
      <c r="J467" s="2206"/>
      <c r="K467" s="2206">
        <f t="shared" si="364"/>
        <v>0</v>
      </c>
      <c r="L467" s="2206">
        <f t="shared" si="336"/>
        <v>0</v>
      </c>
      <c r="M467" s="2206">
        <f t="shared" si="337"/>
        <v>0</v>
      </c>
      <c r="N467" s="2206">
        <f t="shared" si="338"/>
        <v>0</v>
      </c>
      <c r="O467" s="2206">
        <f t="shared" si="339"/>
        <v>0</v>
      </c>
      <c r="P467" s="2244"/>
      <c r="Q467" s="2206"/>
      <c r="R467" s="2206"/>
      <c r="S467" s="2206"/>
      <c r="T467" s="2206">
        <f t="shared" si="365"/>
        <v>0</v>
      </c>
      <c r="U467" s="2206">
        <f t="shared" si="340"/>
        <v>0</v>
      </c>
      <c r="V467" s="2206">
        <f t="shared" si="341"/>
        <v>0</v>
      </c>
      <c r="W467" s="2206">
        <f t="shared" si="342"/>
        <v>0</v>
      </c>
      <c r="X467" s="2206">
        <f t="shared" si="343"/>
        <v>0</v>
      </c>
      <c r="Y467" s="2244">
        <f t="shared" si="320"/>
        <v>0</v>
      </c>
      <c r="Z467" s="2207">
        <f t="shared" si="321"/>
        <v>0</v>
      </c>
      <c r="AA467" s="2244">
        <v>0</v>
      </c>
      <c r="AB467" s="2206"/>
      <c r="AC467" s="2206"/>
      <c r="AD467" s="2206"/>
      <c r="AE467" s="2206">
        <f t="shared" si="366"/>
        <v>0</v>
      </c>
      <c r="AF467" s="2206">
        <f t="shared" si="344"/>
        <v>0</v>
      </c>
      <c r="AG467" s="2206">
        <f t="shared" si="345"/>
        <v>0</v>
      </c>
      <c r="AH467" s="2206">
        <f t="shared" si="346"/>
        <v>0</v>
      </c>
      <c r="AI467" s="2207">
        <f t="shared" si="347"/>
        <v>0</v>
      </c>
      <c r="AJ467" s="2246">
        <v>0</v>
      </c>
      <c r="AK467" s="2075"/>
      <c r="AL467" s="2075"/>
      <c r="AM467" s="2075"/>
      <c r="AN467" s="2206">
        <f t="shared" si="367"/>
        <v>0</v>
      </c>
      <c r="AO467" s="2206">
        <f t="shared" si="348"/>
        <v>0</v>
      </c>
      <c r="AP467" s="2206">
        <f t="shared" si="349"/>
        <v>0</v>
      </c>
      <c r="AQ467" s="2206">
        <f t="shared" si="350"/>
        <v>0</v>
      </c>
      <c r="AR467" s="2206">
        <f t="shared" si="351"/>
        <v>0</v>
      </c>
      <c r="AS467" s="2244">
        <v>0</v>
      </c>
      <c r="AT467" s="2075"/>
      <c r="AU467" s="2075"/>
      <c r="AV467" s="2075"/>
      <c r="AW467" s="2206">
        <f t="shared" si="368"/>
        <v>0</v>
      </c>
      <c r="AX467" s="2206">
        <f t="shared" si="352"/>
        <v>0</v>
      </c>
      <c r="AY467" s="2206">
        <f t="shared" si="353"/>
        <v>0</v>
      </c>
      <c r="AZ467" s="2206">
        <f t="shared" si="354"/>
        <v>0</v>
      </c>
      <c r="BA467" s="2206">
        <f t="shared" si="355"/>
        <v>0</v>
      </c>
      <c r="BB467" s="2244">
        <f t="shared" si="322"/>
        <v>0</v>
      </c>
      <c r="BC467" s="2207">
        <f t="shared" si="323"/>
        <v>0</v>
      </c>
      <c r="BD467" s="2244">
        <f t="shared" si="324"/>
        <v>0</v>
      </c>
      <c r="BE467" s="2207">
        <f t="shared" si="319"/>
        <v>0</v>
      </c>
      <c r="BF467" s="2246">
        <v>0</v>
      </c>
      <c r="BG467" s="2075">
        <v>0</v>
      </c>
      <c r="BH467" s="2075">
        <v>0</v>
      </c>
      <c r="BI467" s="2075">
        <v>0</v>
      </c>
      <c r="BJ467" s="2206">
        <f t="shared" si="369"/>
        <v>0</v>
      </c>
      <c r="BK467" s="2206">
        <f t="shared" si="356"/>
        <v>0</v>
      </c>
      <c r="BL467" s="2206">
        <f t="shared" si="357"/>
        <v>0</v>
      </c>
      <c r="BM467" s="2206">
        <f t="shared" si="358"/>
        <v>0</v>
      </c>
      <c r="BN467" s="2206">
        <f t="shared" si="359"/>
        <v>0</v>
      </c>
      <c r="BO467" s="2244">
        <v>0</v>
      </c>
      <c r="BP467" s="2075">
        <v>0</v>
      </c>
      <c r="BQ467" s="2075">
        <v>0</v>
      </c>
      <c r="BR467" s="2075">
        <v>0</v>
      </c>
      <c r="BS467" s="2206">
        <f t="shared" si="370"/>
        <v>0</v>
      </c>
      <c r="BT467" s="2206">
        <f t="shared" si="360"/>
        <v>0</v>
      </c>
      <c r="BU467" s="2206">
        <f t="shared" si="361"/>
        <v>0</v>
      </c>
      <c r="BV467" s="2206">
        <f t="shared" si="362"/>
        <v>0</v>
      </c>
      <c r="BW467" s="2206">
        <f t="shared" si="363"/>
        <v>0</v>
      </c>
      <c r="BX467" s="2244">
        <f t="shared" si="325"/>
        <v>0</v>
      </c>
      <c r="BY467" s="2207">
        <f t="shared" si="326"/>
        <v>0</v>
      </c>
      <c r="BZ467" s="2211">
        <f t="shared" si="327"/>
        <v>0</v>
      </c>
      <c r="CA467" s="2212">
        <f t="shared" si="328"/>
        <v>0</v>
      </c>
      <c r="CB467" s="2083"/>
      <c r="CC467" s="2083"/>
      <c r="CD467" s="2237"/>
      <c r="CF467" s="2200"/>
    </row>
    <row r="468" spans="1:84" s="1974" customFormat="1" ht="18" customHeight="1" outlineLevel="1">
      <c r="A468" s="2235" t="s">
        <v>3816</v>
      </c>
      <c r="B468" s="2235" t="b">
        <v>1</v>
      </c>
      <c r="C468" s="2201"/>
      <c r="D468" s="2236" t="s">
        <v>3817</v>
      </c>
      <c r="E468" s="2243" t="s">
        <v>3818</v>
      </c>
      <c r="F468" s="2204" t="s">
        <v>3066</v>
      </c>
      <c r="G468" s="2244">
        <v>112716</v>
      </c>
      <c r="H468" s="2206">
        <v>30</v>
      </c>
      <c r="I468" s="2206"/>
      <c r="J468" s="2206"/>
      <c r="K468" s="2206">
        <f t="shared" si="364"/>
        <v>30</v>
      </c>
      <c r="L468" s="2206">
        <f t="shared" si="336"/>
        <v>3381480</v>
      </c>
      <c r="M468" s="2206">
        <f t="shared" si="337"/>
        <v>3381480</v>
      </c>
      <c r="N468" s="2206">
        <f t="shared" si="338"/>
        <v>0</v>
      </c>
      <c r="O468" s="2206">
        <f t="shared" si="339"/>
        <v>0</v>
      </c>
      <c r="P468" s="2244">
        <v>112716</v>
      </c>
      <c r="Q468" s="2206">
        <v>30</v>
      </c>
      <c r="R468" s="2206"/>
      <c r="S468" s="2206"/>
      <c r="T468" s="2206">
        <f t="shared" si="365"/>
        <v>30</v>
      </c>
      <c r="U468" s="2206">
        <f t="shared" si="340"/>
        <v>3381480</v>
      </c>
      <c r="V468" s="2206">
        <f t="shared" si="341"/>
        <v>3381480</v>
      </c>
      <c r="W468" s="2206">
        <f t="shared" si="342"/>
        <v>0</v>
      </c>
      <c r="X468" s="2206">
        <f t="shared" si="343"/>
        <v>0</v>
      </c>
      <c r="Y468" s="2244">
        <f t="shared" si="320"/>
        <v>0</v>
      </c>
      <c r="Z468" s="2207">
        <f t="shared" si="321"/>
        <v>0</v>
      </c>
      <c r="AA468" s="2244">
        <v>145354</v>
      </c>
      <c r="AB468" s="2206">
        <v>70</v>
      </c>
      <c r="AC468" s="2206"/>
      <c r="AD468" s="2206">
        <v>250</v>
      </c>
      <c r="AE468" s="2206">
        <f t="shared" si="366"/>
        <v>320</v>
      </c>
      <c r="AF468" s="2206">
        <f t="shared" si="344"/>
        <v>46513280</v>
      </c>
      <c r="AG468" s="2206">
        <f t="shared" si="345"/>
        <v>10174780</v>
      </c>
      <c r="AH468" s="2206">
        <f t="shared" si="346"/>
        <v>0</v>
      </c>
      <c r="AI468" s="2207">
        <f t="shared" si="347"/>
        <v>36338500</v>
      </c>
      <c r="AJ468" s="2246">
        <v>112716</v>
      </c>
      <c r="AK468" s="2075">
        <v>70</v>
      </c>
      <c r="AL468" s="2075"/>
      <c r="AM468" s="2075">
        <v>250</v>
      </c>
      <c r="AN468" s="2206">
        <f t="shared" si="367"/>
        <v>320</v>
      </c>
      <c r="AO468" s="2206">
        <f t="shared" si="348"/>
        <v>36069120</v>
      </c>
      <c r="AP468" s="2206">
        <f t="shared" si="349"/>
        <v>7890120</v>
      </c>
      <c r="AQ468" s="2206">
        <f t="shared" si="350"/>
        <v>0</v>
      </c>
      <c r="AR468" s="2206">
        <f t="shared" si="351"/>
        <v>28179000</v>
      </c>
      <c r="AS468" s="2244">
        <v>112716</v>
      </c>
      <c r="AT468" s="2075">
        <v>70</v>
      </c>
      <c r="AU468" s="2075"/>
      <c r="AV468" s="2075">
        <v>250</v>
      </c>
      <c r="AW468" s="2206">
        <f t="shared" si="368"/>
        <v>320</v>
      </c>
      <c r="AX468" s="2206">
        <f t="shared" si="352"/>
        <v>36069120</v>
      </c>
      <c r="AY468" s="2206">
        <f t="shared" si="353"/>
        <v>7890120</v>
      </c>
      <c r="AZ468" s="2206">
        <f t="shared" si="354"/>
        <v>0</v>
      </c>
      <c r="BA468" s="2206">
        <f t="shared" si="355"/>
        <v>28179000</v>
      </c>
      <c r="BB468" s="2244">
        <f t="shared" si="322"/>
        <v>0</v>
      </c>
      <c r="BC468" s="2207">
        <f t="shared" si="323"/>
        <v>0</v>
      </c>
      <c r="BD468" s="2244">
        <f t="shared" si="324"/>
        <v>-32638</v>
      </c>
      <c r="BE468" s="2207">
        <f t="shared" si="319"/>
        <v>-10444160</v>
      </c>
      <c r="BF468" s="2246">
        <v>112716</v>
      </c>
      <c r="BG468" s="2075">
        <v>70</v>
      </c>
      <c r="BH468" s="2075">
        <v>0</v>
      </c>
      <c r="BI468" s="2075">
        <v>250</v>
      </c>
      <c r="BJ468" s="2206">
        <f t="shared" si="369"/>
        <v>320</v>
      </c>
      <c r="BK468" s="2206">
        <f t="shared" si="356"/>
        <v>36069120</v>
      </c>
      <c r="BL468" s="2206">
        <f t="shared" si="357"/>
        <v>7890120</v>
      </c>
      <c r="BM468" s="2206">
        <f t="shared" si="358"/>
        <v>0</v>
      </c>
      <c r="BN468" s="2206">
        <f t="shared" si="359"/>
        <v>28179000</v>
      </c>
      <c r="BO468" s="2244">
        <v>112716</v>
      </c>
      <c r="BP468" s="2075">
        <v>70</v>
      </c>
      <c r="BQ468" s="2075">
        <v>0</v>
      </c>
      <c r="BR468" s="2075">
        <v>250</v>
      </c>
      <c r="BS468" s="2206">
        <f t="shared" si="370"/>
        <v>320</v>
      </c>
      <c r="BT468" s="2206">
        <f t="shared" si="360"/>
        <v>36069120</v>
      </c>
      <c r="BU468" s="2206">
        <f t="shared" si="361"/>
        <v>7890120</v>
      </c>
      <c r="BV468" s="2206">
        <f t="shared" si="362"/>
        <v>0</v>
      </c>
      <c r="BW468" s="2206">
        <f t="shared" si="363"/>
        <v>28179000</v>
      </c>
      <c r="BX468" s="2244">
        <f t="shared" si="325"/>
        <v>0</v>
      </c>
      <c r="BY468" s="2207">
        <f t="shared" si="326"/>
        <v>0</v>
      </c>
      <c r="BZ468" s="2211">
        <f t="shared" si="327"/>
        <v>-32638</v>
      </c>
      <c r="CA468" s="2212">
        <f t="shared" si="328"/>
        <v>-10444160</v>
      </c>
      <c r="CB468" s="2083"/>
      <c r="CC468" s="2083"/>
      <c r="CD468" s="2237"/>
      <c r="CF468" s="2200"/>
    </row>
    <row r="469" spans="1:84" s="1974" customFormat="1" ht="18" customHeight="1" outlineLevel="1">
      <c r="A469" s="2235" t="s">
        <v>3819</v>
      </c>
      <c r="B469" s="2235" t="b">
        <v>1</v>
      </c>
      <c r="C469" s="2201"/>
      <c r="D469" s="2236" t="s">
        <v>3820</v>
      </c>
      <c r="E469" s="2243" t="s">
        <v>3821</v>
      </c>
      <c r="F469" s="2204" t="s">
        <v>3822</v>
      </c>
      <c r="G469" s="2244">
        <v>17.8</v>
      </c>
      <c r="H469" s="2206"/>
      <c r="I469" s="2206">
        <v>237000</v>
      </c>
      <c r="J469" s="2206"/>
      <c r="K469" s="2206">
        <f t="shared" si="364"/>
        <v>237000</v>
      </c>
      <c r="L469" s="2206">
        <f t="shared" si="336"/>
        <v>4218600</v>
      </c>
      <c r="M469" s="2206">
        <f t="shared" si="337"/>
        <v>0</v>
      </c>
      <c r="N469" s="2206">
        <f t="shared" si="338"/>
        <v>4218600</v>
      </c>
      <c r="O469" s="2206">
        <f t="shared" si="339"/>
        <v>0</v>
      </c>
      <c r="P469" s="2244">
        <v>17.8</v>
      </c>
      <c r="Q469" s="2206"/>
      <c r="R469" s="2206">
        <v>237000</v>
      </c>
      <c r="S469" s="2206"/>
      <c r="T469" s="2206">
        <f t="shared" si="365"/>
        <v>237000</v>
      </c>
      <c r="U469" s="2206">
        <f t="shared" si="340"/>
        <v>4218600</v>
      </c>
      <c r="V469" s="2206">
        <f t="shared" si="341"/>
        <v>0</v>
      </c>
      <c r="W469" s="2206">
        <f t="shared" si="342"/>
        <v>4218600</v>
      </c>
      <c r="X469" s="2206">
        <f t="shared" si="343"/>
        <v>0</v>
      </c>
      <c r="Y469" s="2248">
        <f t="shared" si="320"/>
        <v>0</v>
      </c>
      <c r="Z469" s="2207">
        <f t="shared" si="321"/>
        <v>0</v>
      </c>
      <c r="AA469" s="2248">
        <v>16.911999999999999</v>
      </c>
      <c r="AB469" s="2206"/>
      <c r="AC469" s="2206">
        <v>250000</v>
      </c>
      <c r="AD469" s="2206"/>
      <c r="AE469" s="2206">
        <f t="shared" si="366"/>
        <v>250000</v>
      </c>
      <c r="AF469" s="2206">
        <f t="shared" si="344"/>
        <v>4228000</v>
      </c>
      <c r="AG469" s="2206">
        <f t="shared" si="345"/>
        <v>0</v>
      </c>
      <c r="AH469" s="2206">
        <f t="shared" si="346"/>
        <v>4228000</v>
      </c>
      <c r="AI469" s="2207">
        <f t="shared" si="347"/>
        <v>0</v>
      </c>
      <c r="AJ469" s="2246">
        <v>17.8</v>
      </c>
      <c r="AK469" s="2075"/>
      <c r="AL469" s="2075">
        <v>250000</v>
      </c>
      <c r="AM469" s="2075"/>
      <c r="AN469" s="2206">
        <f t="shared" si="367"/>
        <v>250000</v>
      </c>
      <c r="AO469" s="2206">
        <f t="shared" si="348"/>
        <v>4450000</v>
      </c>
      <c r="AP469" s="2206">
        <f t="shared" si="349"/>
        <v>0</v>
      </c>
      <c r="AQ469" s="2206">
        <f t="shared" si="350"/>
        <v>4450000</v>
      </c>
      <c r="AR469" s="2206">
        <f t="shared" si="351"/>
        <v>0</v>
      </c>
      <c r="AS469" s="2248">
        <v>17.8</v>
      </c>
      <c r="AT469" s="2075"/>
      <c r="AU469" s="2075">
        <v>250000</v>
      </c>
      <c r="AV469" s="2075"/>
      <c r="AW469" s="2206">
        <f t="shared" si="368"/>
        <v>250000</v>
      </c>
      <c r="AX469" s="2206">
        <f t="shared" si="352"/>
        <v>4450000</v>
      </c>
      <c r="AY469" s="2206">
        <f t="shared" si="353"/>
        <v>0</v>
      </c>
      <c r="AZ469" s="2206">
        <f t="shared" si="354"/>
        <v>4450000</v>
      </c>
      <c r="BA469" s="2206">
        <f t="shared" si="355"/>
        <v>0</v>
      </c>
      <c r="BB469" s="2248">
        <f t="shared" si="322"/>
        <v>0</v>
      </c>
      <c r="BC469" s="2207">
        <f t="shared" si="323"/>
        <v>0</v>
      </c>
      <c r="BD469" s="2248">
        <f t="shared" si="324"/>
        <v>0.88800000000000168</v>
      </c>
      <c r="BE469" s="2207">
        <f t="shared" si="319"/>
        <v>222000</v>
      </c>
      <c r="BF469" s="2246">
        <v>17.8</v>
      </c>
      <c r="BG469" s="2075">
        <v>0</v>
      </c>
      <c r="BH469" s="2075">
        <v>250000</v>
      </c>
      <c r="BI469" s="2075">
        <v>0</v>
      </c>
      <c r="BJ469" s="2206">
        <f t="shared" si="369"/>
        <v>250000</v>
      </c>
      <c r="BK469" s="2206">
        <f t="shared" si="356"/>
        <v>4450000</v>
      </c>
      <c r="BL469" s="2206">
        <f t="shared" si="357"/>
        <v>0</v>
      </c>
      <c r="BM469" s="2206">
        <f t="shared" si="358"/>
        <v>4450000</v>
      </c>
      <c r="BN469" s="2206">
        <f t="shared" si="359"/>
        <v>0</v>
      </c>
      <c r="BO469" s="2248">
        <v>17.8</v>
      </c>
      <c r="BP469" s="2075">
        <v>0</v>
      </c>
      <c r="BQ469" s="2075">
        <v>250000</v>
      </c>
      <c r="BR469" s="2075">
        <v>0</v>
      </c>
      <c r="BS469" s="2206">
        <f t="shared" si="370"/>
        <v>250000</v>
      </c>
      <c r="BT469" s="2206">
        <f t="shared" si="360"/>
        <v>4450000</v>
      </c>
      <c r="BU469" s="2206">
        <f t="shared" si="361"/>
        <v>0</v>
      </c>
      <c r="BV469" s="2206">
        <f t="shared" si="362"/>
        <v>4450000</v>
      </c>
      <c r="BW469" s="2206">
        <f t="shared" si="363"/>
        <v>0</v>
      </c>
      <c r="BX469" s="2248">
        <f t="shared" si="325"/>
        <v>0</v>
      </c>
      <c r="BY469" s="2207">
        <f t="shared" si="326"/>
        <v>0</v>
      </c>
      <c r="BZ469" s="2211">
        <f t="shared" si="327"/>
        <v>0.88800000000000168</v>
      </c>
      <c r="CA469" s="2212">
        <f t="shared" si="328"/>
        <v>222000</v>
      </c>
      <c r="CB469" s="2083"/>
      <c r="CC469" s="2083"/>
      <c r="CD469" s="2237"/>
      <c r="CF469" s="2200"/>
    </row>
    <row r="470" spans="1:84" s="1974" customFormat="1" ht="18" customHeight="1" outlineLevel="1">
      <c r="A470" s="2235" t="s">
        <v>3823</v>
      </c>
      <c r="B470" s="2235" t="b">
        <v>1</v>
      </c>
      <c r="C470" s="2201"/>
      <c r="D470" s="2236" t="s">
        <v>3820</v>
      </c>
      <c r="E470" s="2303" t="s">
        <v>3824</v>
      </c>
      <c r="F470" s="2204" t="s">
        <v>3822</v>
      </c>
      <c r="G470" s="2244">
        <v>0.12</v>
      </c>
      <c r="H470" s="2206"/>
      <c r="I470" s="2206">
        <v>313860</v>
      </c>
      <c r="J470" s="2206"/>
      <c r="K470" s="2206">
        <f t="shared" si="364"/>
        <v>313860</v>
      </c>
      <c r="L470" s="2206">
        <f t="shared" si="336"/>
        <v>37663</v>
      </c>
      <c r="M470" s="2206">
        <f t="shared" si="337"/>
        <v>0</v>
      </c>
      <c r="N470" s="2206">
        <f t="shared" si="338"/>
        <v>37663</v>
      </c>
      <c r="O470" s="2206">
        <f t="shared" si="339"/>
        <v>0</v>
      </c>
      <c r="P470" s="2244">
        <v>0.12</v>
      </c>
      <c r="Q470" s="2206"/>
      <c r="R470" s="2206">
        <v>313860</v>
      </c>
      <c r="S470" s="2206"/>
      <c r="T470" s="2206">
        <f t="shared" si="365"/>
        <v>313860</v>
      </c>
      <c r="U470" s="2206">
        <f t="shared" si="340"/>
        <v>37663</v>
      </c>
      <c r="V470" s="2206">
        <f t="shared" si="341"/>
        <v>0</v>
      </c>
      <c r="W470" s="2206">
        <f t="shared" si="342"/>
        <v>37663</v>
      </c>
      <c r="X470" s="2206">
        <f t="shared" si="343"/>
        <v>0</v>
      </c>
      <c r="Y470" s="2248">
        <f t="shared" si="320"/>
        <v>0</v>
      </c>
      <c r="Z470" s="2207">
        <f t="shared" si="321"/>
        <v>0</v>
      </c>
      <c r="AA470" s="2248">
        <v>0.16400000000000001</v>
      </c>
      <c r="AB470" s="2206"/>
      <c r="AC470" s="2206">
        <v>250000</v>
      </c>
      <c r="AD470" s="2206"/>
      <c r="AE470" s="2206">
        <f t="shared" si="366"/>
        <v>250000</v>
      </c>
      <c r="AF470" s="2206">
        <f t="shared" si="344"/>
        <v>41000</v>
      </c>
      <c r="AG470" s="2206">
        <f t="shared" si="345"/>
        <v>0</v>
      </c>
      <c r="AH470" s="2206">
        <f t="shared" si="346"/>
        <v>41000</v>
      </c>
      <c r="AI470" s="2207">
        <f t="shared" si="347"/>
        <v>0</v>
      </c>
      <c r="AJ470" s="2246">
        <v>0.12</v>
      </c>
      <c r="AK470" s="2075"/>
      <c r="AL470" s="2075">
        <v>250000</v>
      </c>
      <c r="AM470" s="2075"/>
      <c r="AN470" s="2206">
        <f t="shared" si="367"/>
        <v>250000</v>
      </c>
      <c r="AO470" s="2206">
        <f t="shared" si="348"/>
        <v>30000</v>
      </c>
      <c r="AP470" s="2206">
        <f t="shared" si="349"/>
        <v>0</v>
      </c>
      <c r="AQ470" s="2206">
        <f t="shared" si="350"/>
        <v>30000</v>
      </c>
      <c r="AR470" s="2206">
        <f t="shared" si="351"/>
        <v>0</v>
      </c>
      <c r="AS470" s="2248">
        <v>0.12</v>
      </c>
      <c r="AT470" s="2075"/>
      <c r="AU470" s="2075">
        <v>250000</v>
      </c>
      <c r="AV470" s="2075"/>
      <c r="AW470" s="2206">
        <f t="shared" si="368"/>
        <v>250000</v>
      </c>
      <c r="AX470" s="2206">
        <f t="shared" si="352"/>
        <v>30000</v>
      </c>
      <c r="AY470" s="2206">
        <f t="shared" si="353"/>
        <v>0</v>
      </c>
      <c r="AZ470" s="2206">
        <f t="shared" si="354"/>
        <v>30000</v>
      </c>
      <c r="BA470" s="2206">
        <f t="shared" si="355"/>
        <v>0</v>
      </c>
      <c r="BB470" s="2248">
        <f t="shared" si="322"/>
        <v>0</v>
      </c>
      <c r="BC470" s="2207">
        <f t="shared" si="323"/>
        <v>0</v>
      </c>
      <c r="BD470" s="2248">
        <f t="shared" si="324"/>
        <v>-4.4000000000000011E-2</v>
      </c>
      <c r="BE470" s="2207">
        <f t="shared" si="319"/>
        <v>-11000</v>
      </c>
      <c r="BF470" s="2246">
        <v>0.12</v>
      </c>
      <c r="BG470" s="2075">
        <v>0</v>
      </c>
      <c r="BH470" s="2075">
        <v>250000</v>
      </c>
      <c r="BI470" s="2075">
        <v>0</v>
      </c>
      <c r="BJ470" s="2206">
        <f t="shared" si="369"/>
        <v>250000</v>
      </c>
      <c r="BK470" s="2206">
        <f t="shared" si="356"/>
        <v>30000</v>
      </c>
      <c r="BL470" s="2206">
        <f t="shared" si="357"/>
        <v>0</v>
      </c>
      <c r="BM470" s="2206">
        <f t="shared" si="358"/>
        <v>30000</v>
      </c>
      <c r="BN470" s="2206">
        <f t="shared" si="359"/>
        <v>0</v>
      </c>
      <c r="BO470" s="2248">
        <v>0.12</v>
      </c>
      <c r="BP470" s="2075">
        <v>0</v>
      </c>
      <c r="BQ470" s="2075">
        <v>250000</v>
      </c>
      <c r="BR470" s="2075">
        <v>0</v>
      </c>
      <c r="BS470" s="2206">
        <f t="shared" si="370"/>
        <v>250000</v>
      </c>
      <c r="BT470" s="2206">
        <f t="shared" si="360"/>
        <v>30000</v>
      </c>
      <c r="BU470" s="2206">
        <f t="shared" si="361"/>
        <v>0</v>
      </c>
      <c r="BV470" s="2206">
        <f t="shared" si="362"/>
        <v>30000</v>
      </c>
      <c r="BW470" s="2206">
        <f t="shared" si="363"/>
        <v>0</v>
      </c>
      <c r="BX470" s="2248">
        <f t="shared" si="325"/>
        <v>0</v>
      </c>
      <c r="BY470" s="2207">
        <f t="shared" si="326"/>
        <v>0</v>
      </c>
      <c r="BZ470" s="2211">
        <f t="shared" si="327"/>
        <v>-4.4000000000000011E-2</v>
      </c>
      <c r="CA470" s="2212">
        <f t="shared" si="328"/>
        <v>-11000</v>
      </c>
      <c r="CB470" s="2083"/>
      <c r="CC470" s="2083"/>
      <c r="CD470" s="2237"/>
      <c r="CF470" s="2200"/>
    </row>
    <row r="471" spans="1:84" s="1974" customFormat="1" ht="18" customHeight="1" outlineLevel="1">
      <c r="A471" s="2235" t="s">
        <v>3825</v>
      </c>
      <c r="B471" s="2235" t="b">
        <v>1</v>
      </c>
      <c r="C471" s="2201"/>
      <c r="D471" s="2236" t="s">
        <v>3826</v>
      </c>
      <c r="E471" s="2303" t="s">
        <v>3821</v>
      </c>
      <c r="F471" s="2204" t="s">
        <v>3822</v>
      </c>
      <c r="G471" s="2244">
        <v>0</v>
      </c>
      <c r="H471" s="2206">
        <v>12110</v>
      </c>
      <c r="I471" s="2206">
        <v>234010</v>
      </c>
      <c r="J471" s="2206"/>
      <c r="K471" s="2206">
        <f t="shared" si="364"/>
        <v>246120</v>
      </c>
      <c r="L471" s="2206">
        <f t="shared" si="336"/>
        <v>0</v>
      </c>
      <c r="M471" s="2206">
        <f t="shared" si="337"/>
        <v>0</v>
      </c>
      <c r="N471" s="2206">
        <f t="shared" si="338"/>
        <v>0</v>
      </c>
      <c r="O471" s="2206">
        <f t="shared" si="339"/>
        <v>0</v>
      </c>
      <c r="P471" s="2244">
        <v>0</v>
      </c>
      <c r="Q471" s="2206">
        <v>12110</v>
      </c>
      <c r="R471" s="2206">
        <v>234010</v>
      </c>
      <c r="S471" s="2206"/>
      <c r="T471" s="2206">
        <f t="shared" si="365"/>
        <v>246120</v>
      </c>
      <c r="U471" s="2206">
        <f t="shared" si="340"/>
        <v>0</v>
      </c>
      <c r="V471" s="2206">
        <f t="shared" si="341"/>
        <v>0</v>
      </c>
      <c r="W471" s="2206">
        <f t="shared" si="342"/>
        <v>0</v>
      </c>
      <c r="X471" s="2206">
        <f t="shared" si="343"/>
        <v>0</v>
      </c>
      <c r="Y471" s="2244">
        <f t="shared" si="320"/>
        <v>0</v>
      </c>
      <c r="Z471" s="2207">
        <f t="shared" si="321"/>
        <v>0</v>
      </c>
      <c r="AA471" s="2244">
        <v>6.3E-2</v>
      </c>
      <c r="AB471" s="2206"/>
      <c r="AC471" s="2206">
        <v>250000</v>
      </c>
      <c r="AD471" s="2206"/>
      <c r="AE471" s="2206">
        <f t="shared" si="366"/>
        <v>250000</v>
      </c>
      <c r="AF471" s="2206">
        <f t="shared" si="344"/>
        <v>15750</v>
      </c>
      <c r="AG471" s="2206">
        <f t="shared" si="345"/>
        <v>0</v>
      </c>
      <c r="AH471" s="2206">
        <f t="shared" si="346"/>
        <v>15750</v>
      </c>
      <c r="AI471" s="2207">
        <f t="shared" si="347"/>
        <v>0</v>
      </c>
      <c r="AJ471" s="2246">
        <v>0</v>
      </c>
      <c r="AK471" s="2075"/>
      <c r="AL471" s="2075">
        <v>250000</v>
      </c>
      <c r="AM471" s="2075"/>
      <c r="AN471" s="2206">
        <f t="shared" si="367"/>
        <v>250000</v>
      </c>
      <c r="AO471" s="2206">
        <f t="shared" si="348"/>
        <v>0</v>
      </c>
      <c r="AP471" s="2206">
        <f t="shared" si="349"/>
        <v>0</v>
      </c>
      <c r="AQ471" s="2206">
        <f t="shared" si="350"/>
        <v>0</v>
      </c>
      <c r="AR471" s="2206">
        <f t="shared" si="351"/>
        <v>0</v>
      </c>
      <c r="AS471" s="2244">
        <v>0</v>
      </c>
      <c r="AT471" s="2075"/>
      <c r="AU471" s="2075">
        <v>250000</v>
      </c>
      <c r="AV471" s="2075"/>
      <c r="AW471" s="2206">
        <f t="shared" si="368"/>
        <v>250000</v>
      </c>
      <c r="AX471" s="2206">
        <f t="shared" si="352"/>
        <v>0</v>
      </c>
      <c r="AY471" s="2206">
        <f t="shared" si="353"/>
        <v>0</v>
      </c>
      <c r="AZ471" s="2206">
        <f t="shared" si="354"/>
        <v>0</v>
      </c>
      <c r="BA471" s="2206">
        <f t="shared" si="355"/>
        <v>0</v>
      </c>
      <c r="BB471" s="2244">
        <f t="shared" si="322"/>
        <v>0</v>
      </c>
      <c r="BC471" s="2207">
        <f t="shared" si="323"/>
        <v>0</v>
      </c>
      <c r="BD471" s="2244">
        <f t="shared" si="324"/>
        <v>-6.3E-2</v>
      </c>
      <c r="BE471" s="2207">
        <f t="shared" si="319"/>
        <v>-15750</v>
      </c>
      <c r="BF471" s="2246">
        <v>0</v>
      </c>
      <c r="BG471" s="2075">
        <v>0</v>
      </c>
      <c r="BH471" s="2075">
        <v>250000</v>
      </c>
      <c r="BI471" s="2075">
        <v>0</v>
      </c>
      <c r="BJ471" s="2206">
        <f t="shared" si="369"/>
        <v>250000</v>
      </c>
      <c r="BK471" s="2206">
        <f t="shared" si="356"/>
        <v>0</v>
      </c>
      <c r="BL471" s="2206">
        <f t="shared" si="357"/>
        <v>0</v>
      </c>
      <c r="BM471" s="2206">
        <f t="shared" si="358"/>
        <v>0</v>
      </c>
      <c r="BN471" s="2206">
        <f t="shared" si="359"/>
        <v>0</v>
      </c>
      <c r="BO471" s="2244">
        <v>0</v>
      </c>
      <c r="BP471" s="2075">
        <v>0</v>
      </c>
      <c r="BQ471" s="2075">
        <v>250000</v>
      </c>
      <c r="BR471" s="2075">
        <v>0</v>
      </c>
      <c r="BS471" s="2206">
        <f t="shared" si="370"/>
        <v>250000</v>
      </c>
      <c r="BT471" s="2206">
        <f t="shared" si="360"/>
        <v>0</v>
      </c>
      <c r="BU471" s="2206">
        <f t="shared" si="361"/>
        <v>0</v>
      </c>
      <c r="BV471" s="2206">
        <f t="shared" si="362"/>
        <v>0</v>
      </c>
      <c r="BW471" s="2206">
        <f t="shared" si="363"/>
        <v>0</v>
      </c>
      <c r="BX471" s="2244">
        <f t="shared" si="325"/>
        <v>0</v>
      </c>
      <c r="BY471" s="2207">
        <f t="shared" si="326"/>
        <v>0</v>
      </c>
      <c r="BZ471" s="2211">
        <f t="shared" si="327"/>
        <v>-6.3E-2</v>
      </c>
      <c r="CA471" s="2212">
        <f t="shared" si="328"/>
        <v>-15750</v>
      </c>
      <c r="CB471" s="2083"/>
      <c r="CC471" s="2083"/>
      <c r="CD471" s="2237"/>
      <c r="CF471" s="2200"/>
    </row>
    <row r="472" spans="1:84" s="1974" customFormat="1" ht="18" customHeight="1" outlineLevel="1">
      <c r="A472" s="2235" t="s">
        <v>3827</v>
      </c>
      <c r="B472" s="2235" t="b">
        <v>1</v>
      </c>
      <c r="C472" s="2201"/>
      <c r="D472" s="2236" t="s">
        <v>3820</v>
      </c>
      <c r="E472" s="2243" t="s">
        <v>3828</v>
      </c>
      <c r="F472" s="2204" t="s">
        <v>3822</v>
      </c>
      <c r="G472" s="2244">
        <v>90.16</v>
      </c>
      <c r="H472" s="2206">
        <v>15990</v>
      </c>
      <c r="I472" s="2206">
        <v>195940</v>
      </c>
      <c r="J472" s="2206"/>
      <c r="K472" s="2206">
        <f t="shared" si="364"/>
        <v>211930</v>
      </c>
      <c r="L472" s="2206">
        <f t="shared" si="336"/>
        <v>19107608</v>
      </c>
      <c r="M472" s="2206">
        <f t="shared" si="337"/>
        <v>1441658</v>
      </c>
      <c r="N472" s="2206">
        <f t="shared" si="338"/>
        <v>17665950</v>
      </c>
      <c r="O472" s="2206">
        <f t="shared" si="339"/>
        <v>0</v>
      </c>
      <c r="P472" s="2244">
        <v>90.16</v>
      </c>
      <c r="Q472" s="2206">
        <v>15990</v>
      </c>
      <c r="R472" s="2206">
        <v>195940</v>
      </c>
      <c r="S472" s="2206"/>
      <c r="T472" s="2206">
        <f t="shared" si="365"/>
        <v>211930</v>
      </c>
      <c r="U472" s="2206">
        <f t="shared" si="340"/>
        <v>19107608</v>
      </c>
      <c r="V472" s="2206">
        <f t="shared" si="341"/>
        <v>1441658</v>
      </c>
      <c r="W472" s="2206">
        <f t="shared" si="342"/>
        <v>17665950</v>
      </c>
      <c r="X472" s="2206">
        <f t="shared" si="343"/>
        <v>0</v>
      </c>
      <c r="Y472" s="2248">
        <f t="shared" si="320"/>
        <v>0</v>
      </c>
      <c r="Z472" s="2207">
        <f t="shared" si="321"/>
        <v>0</v>
      </c>
      <c r="AA472" s="2248">
        <v>119.389</v>
      </c>
      <c r="AB472" s="2206"/>
      <c r="AC472" s="2206">
        <v>250000</v>
      </c>
      <c r="AD472" s="2206"/>
      <c r="AE472" s="2206">
        <f t="shared" si="366"/>
        <v>250000</v>
      </c>
      <c r="AF472" s="2206">
        <f t="shared" si="344"/>
        <v>29847250</v>
      </c>
      <c r="AG472" s="2206">
        <f t="shared" si="345"/>
        <v>0</v>
      </c>
      <c r="AH472" s="2206">
        <f t="shared" si="346"/>
        <v>29847250</v>
      </c>
      <c r="AI472" s="2207">
        <f t="shared" si="347"/>
        <v>0</v>
      </c>
      <c r="AJ472" s="2246">
        <v>90.16</v>
      </c>
      <c r="AK472" s="2075"/>
      <c r="AL472" s="2075">
        <v>250000</v>
      </c>
      <c r="AM472" s="2075"/>
      <c r="AN472" s="2206">
        <f t="shared" si="367"/>
        <v>250000</v>
      </c>
      <c r="AO472" s="2206">
        <f t="shared" si="348"/>
        <v>22540000</v>
      </c>
      <c r="AP472" s="2206">
        <f t="shared" si="349"/>
        <v>0</v>
      </c>
      <c r="AQ472" s="2206">
        <f t="shared" si="350"/>
        <v>22540000</v>
      </c>
      <c r="AR472" s="2206">
        <f t="shared" si="351"/>
        <v>0</v>
      </c>
      <c r="AS472" s="2248">
        <v>90.16</v>
      </c>
      <c r="AT472" s="2075"/>
      <c r="AU472" s="2075">
        <v>250000</v>
      </c>
      <c r="AV472" s="2075"/>
      <c r="AW472" s="2206">
        <f t="shared" si="368"/>
        <v>250000</v>
      </c>
      <c r="AX472" s="2206">
        <f t="shared" si="352"/>
        <v>22540000</v>
      </c>
      <c r="AY472" s="2206">
        <f t="shared" si="353"/>
        <v>0</v>
      </c>
      <c r="AZ472" s="2206">
        <f t="shared" si="354"/>
        <v>22540000</v>
      </c>
      <c r="BA472" s="2206">
        <f t="shared" si="355"/>
        <v>0</v>
      </c>
      <c r="BB472" s="2248">
        <f t="shared" si="322"/>
        <v>0</v>
      </c>
      <c r="BC472" s="2207">
        <f t="shared" si="323"/>
        <v>0</v>
      </c>
      <c r="BD472" s="2248">
        <f t="shared" si="324"/>
        <v>-29.228999999999999</v>
      </c>
      <c r="BE472" s="2207">
        <f t="shared" si="319"/>
        <v>-7307250</v>
      </c>
      <c r="BF472" s="2246">
        <v>90.16</v>
      </c>
      <c r="BG472" s="2075">
        <v>0</v>
      </c>
      <c r="BH472" s="2075">
        <v>250000</v>
      </c>
      <c r="BI472" s="2075">
        <v>0</v>
      </c>
      <c r="BJ472" s="2206">
        <f t="shared" si="369"/>
        <v>250000</v>
      </c>
      <c r="BK472" s="2206">
        <f t="shared" si="356"/>
        <v>22540000</v>
      </c>
      <c r="BL472" s="2206">
        <f t="shared" si="357"/>
        <v>0</v>
      </c>
      <c r="BM472" s="2206">
        <f t="shared" si="358"/>
        <v>22540000</v>
      </c>
      <c r="BN472" s="2206">
        <f t="shared" si="359"/>
        <v>0</v>
      </c>
      <c r="BO472" s="2248">
        <v>90.16</v>
      </c>
      <c r="BP472" s="2075">
        <v>0</v>
      </c>
      <c r="BQ472" s="2075">
        <v>250000</v>
      </c>
      <c r="BR472" s="2075">
        <v>0</v>
      </c>
      <c r="BS472" s="2206">
        <f t="shared" si="370"/>
        <v>250000</v>
      </c>
      <c r="BT472" s="2206">
        <f t="shared" si="360"/>
        <v>22540000</v>
      </c>
      <c r="BU472" s="2206">
        <f t="shared" si="361"/>
        <v>0</v>
      </c>
      <c r="BV472" s="2206">
        <f t="shared" si="362"/>
        <v>22540000</v>
      </c>
      <c r="BW472" s="2206">
        <f t="shared" si="363"/>
        <v>0</v>
      </c>
      <c r="BX472" s="2248">
        <f t="shared" si="325"/>
        <v>0</v>
      </c>
      <c r="BY472" s="2207">
        <f t="shared" si="326"/>
        <v>0</v>
      </c>
      <c r="BZ472" s="2211">
        <f t="shared" si="327"/>
        <v>-29.228999999999999</v>
      </c>
      <c r="CA472" s="2212">
        <f t="shared" si="328"/>
        <v>-7307250</v>
      </c>
      <c r="CB472" s="2083"/>
      <c r="CC472" s="2083"/>
      <c r="CD472" s="2237"/>
      <c r="CF472" s="2200"/>
    </row>
    <row r="473" spans="1:84" s="1974" customFormat="1" ht="18" customHeight="1" outlineLevel="1">
      <c r="A473" s="2235" t="s">
        <v>3829</v>
      </c>
      <c r="B473" s="2235" t="b">
        <v>1</v>
      </c>
      <c r="C473" s="2201"/>
      <c r="D473" s="2236" t="s">
        <v>3820</v>
      </c>
      <c r="E473" s="2243" t="s">
        <v>3830</v>
      </c>
      <c r="F473" s="2204" t="s">
        <v>3822</v>
      </c>
      <c r="G473" s="2244">
        <v>1.36</v>
      </c>
      <c r="H473" s="2206"/>
      <c r="I473" s="2206">
        <v>288270</v>
      </c>
      <c r="J473" s="2206"/>
      <c r="K473" s="2206">
        <f t="shared" si="364"/>
        <v>288270</v>
      </c>
      <c r="L473" s="2206">
        <f t="shared" si="336"/>
        <v>392047</v>
      </c>
      <c r="M473" s="2206">
        <f t="shared" si="337"/>
        <v>0</v>
      </c>
      <c r="N473" s="2206">
        <f t="shared" si="338"/>
        <v>392047</v>
      </c>
      <c r="O473" s="2206">
        <f t="shared" si="339"/>
        <v>0</v>
      </c>
      <c r="P473" s="2244">
        <v>1.36</v>
      </c>
      <c r="Q473" s="2206"/>
      <c r="R473" s="2206">
        <v>288270</v>
      </c>
      <c r="S473" s="2206"/>
      <c r="T473" s="2206">
        <f t="shared" si="365"/>
        <v>288270</v>
      </c>
      <c r="U473" s="2206">
        <f t="shared" si="340"/>
        <v>392047</v>
      </c>
      <c r="V473" s="2206">
        <f t="shared" si="341"/>
        <v>0</v>
      </c>
      <c r="W473" s="2206">
        <f t="shared" si="342"/>
        <v>392047</v>
      </c>
      <c r="X473" s="2206">
        <f t="shared" si="343"/>
        <v>0</v>
      </c>
      <c r="Y473" s="2248">
        <f t="shared" si="320"/>
        <v>0</v>
      </c>
      <c r="Z473" s="2207">
        <f t="shared" si="321"/>
        <v>0</v>
      </c>
      <c r="AA473" s="2248">
        <v>1.905</v>
      </c>
      <c r="AB473" s="2206"/>
      <c r="AC473" s="2206">
        <v>250000</v>
      </c>
      <c r="AD473" s="2206"/>
      <c r="AE473" s="2206">
        <f t="shared" si="366"/>
        <v>250000</v>
      </c>
      <c r="AF473" s="2206">
        <f t="shared" si="344"/>
        <v>476250</v>
      </c>
      <c r="AG473" s="2206">
        <f t="shared" si="345"/>
        <v>0</v>
      </c>
      <c r="AH473" s="2206">
        <f t="shared" si="346"/>
        <v>476250</v>
      </c>
      <c r="AI473" s="2207">
        <f t="shared" si="347"/>
        <v>0</v>
      </c>
      <c r="AJ473" s="2246">
        <v>1.36</v>
      </c>
      <c r="AK473" s="2075"/>
      <c r="AL473" s="2075">
        <v>250000</v>
      </c>
      <c r="AM473" s="2075"/>
      <c r="AN473" s="2206">
        <f t="shared" si="367"/>
        <v>250000</v>
      </c>
      <c r="AO473" s="2206">
        <f t="shared" si="348"/>
        <v>340000</v>
      </c>
      <c r="AP473" s="2206">
        <f t="shared" si="349"/>
        <v>0</v>
      </c>
      <c r="AQ473" s="2206">
        <f t="shared" si="350"/>
        <v>340000</v>
      </c>
      <c r="AR473" s="2206">
        <f t="shared" si="351"/>
        <v>0</v>
      </c>
      <c r="AS473" s="2248">
        <v>1.36</v>
      </c>
      <c r="AT473" s="2075"/>
      <c r="AU473" s="2075">
        <v>250000</v>
      </c>
      <c r="AV473" s="2075"/>
      <c r="AW473" s="2206">
        <f t="shared" si="368"/>
        <v>250000</v>
      </c>
      <c r="AX473" s="2206">
        <f t="shared" si="352"/>
        <v>340000</v>
      </c>
      <c r="AY473" s="2206">
        <f t="shared" si="353"/>
        <v>0</v>
      </c>
      <c r="AZ473" s="2206">
        <f t="shared" si="354"/>
        <v>340000</v>
      </c>
      <c r="BA473" s="2206">
        <f t="shared" si="355"/>
        <v>0</v>
      </c>
      <c r="BB473" s="2248">
        <f t="shared" si="322"/>
        <v>0</v>
      </c>
      <c r="BC473" s="2207">
        <f t="shared" si="323"/>
        <v>0</v>
      </c>
      <c r="BD473" s="2248">
        <f t="shared" si="324"/>
        <v>-0.54499999999999993</v>
      </c>
      <c r="BE473" s="2207">
        <f t="shared" si="319"/>
        <v>-136250</v>
      </c>
      <c r="BF473" s="2246">
        <v>1.36</v>
      </c>
      <c r="BG473" s="2075">
        <v>0</v>
      </c>
      <c r="BH473" s="2075">
        <v>250000</v>
      </c>
      <c r="BI473" s="2075">
        <v>0</v>
      </c>
      <c r="BJ473" s="2206">
        <f t="shared" si="369"/>
        <v>250000</v>
      </c>
      <c r="BK473" s="2206">
        <f t="shared" si="356"/>
        <v>340000</v>
      </c>
      <c r="BL473" s="2206">
        <f t="shared" si="357"/>
        <v>0</v>
      </c>
      <c r="BM473" s="2206">
        <f t="shared" si="358"/>
        <v>340000</v>
      </c>
      <c r="BN473" s="2206">
        <f t="shared" si="359"/>
        <v>0</v>
      </c>
      <c r="BO473" s="2248">
        <v>1.36</v>
      </c>
      <c r="BP473" s="2075">
        <v>0</v>
      </c>
      <c r="BQ473" s="2075">
        <v>250000</v>
      </c>
      <c r="BR473" s="2075">
        <v>0</v>
      </c>
      <c r="BS473" s="2206">
        <f t="shared" si="370"/>
        <v>250000</v>
      </c>
      <c r="BT473" s="2206">
        <f t="shared" si="360"/>
        <v>340000</v>
      </c>
      <c r="BU473" s="2206">
        <f t="shared" si="361"/>
        <v>0</v>
      </c>
      <c r="BV473" s="2206">
        <f t="shared" si="362"/>
        <v>340000</v>
      </c>
      <c r="BW473" s="2206">
        <f t="shared" si="363"/>
        <v>0</v>
      </c>
      <c r="BX473" s="2248">
        <f t="shared" si="325"/>
        <v>0</v>
      </c>
      <c r="BY473" s="2207">
        <f t="shared" si="326"/>
        <v>0</v>
      </c>
      <c r="BZ473" s="2211">
        <f t="shared" si="327"/>
        <v>-0.54499999999999993</v>
      </c>
      <c r="CA473" s="2212">
        <f t="shared" si="328"/>
        <v>-136250</v>
      </c>
      <c r="CB473" s="2083"/>
      <c r="CC473" s="2083"/>
      <c r="CD473" s="2237"/>
      <c r="CF473" s="2200"/>
    </row>
    <row r="474" spans="1:84" s="1974" customFormat="1" ht="18" customHeight="1" outlineLevel="1">
      <c r="A474" s="2235" t="s">
        <v>3831</v>
      </c>
      <c r="B474" s="2235" t="b">
        <v>1</v>
      </c>
      <c r="C474" s="2201"/>
      <c r="D474" s="2236" t="s">
        <v>3832</v>
      </c>
      <c r="E474" s="2243" t="s">
        <v>3833</v>
      </c>
      <c r="F474" s="2204" t="s">
        <v>3822</v>
      </c>
      <c r="G474" s="2244">
        <v>33.85</v>
      </c>
      <c r="H474" s="2206"/>
      <c r="I474" s="2206">
        <v>32550</v>
      </c>
      <c r="J474" s="2206"/>
      <c r="K474" s="2206">
        <f t="shared" si="364"/>
        <v>32550</v>
      </c>
      <c r="L474" s="2206">
        <f t="shared" si="336"/>
        <v>1101817</v>
      </c>
      <c r="M474" s="2206">
        <f t="shared" si="337"/>
        <v>0</v>
      </c>
      <c r="N474" s="2206">
        <f t="shared" si="338"/>
        <v>1101817</v>
      </c>
      <c r="O474" s="2206">
        <f t="shared" si="339"/>
        <v>0</v>
      </c>
      <c r="P474" s="2244">
        <v>33.85</v>
      </c>
      <c r="Q474" s="2206"/>
      <c r="R474" s="2206">
        <v>32550</v>
      </c>
      <c r="S474" s="2206"/>
      <c r="T474" s="2206">
        <f t="shared" si="365"/>
        <v>32550</v>
      </c>
      <c r="U474" s="2206">
        <f t="shared" si="340"/>
        <v>1101817</v>
      </c>
      <c r="V474" s="2206">
        <f t="shared" si="341"/>
        <v>0</v>
      </c>
      <c r="W474" s="2206">
        <f t="shared" si="342"/>
        <v>1101817</v>
      </c>
      <c r="X474" s="2206">
        <f t="shared" si="343"/>
        <v>0</v>
      </c>
      <c r="Y474" s="2248">
        <f t="shared" si="320"/>
        <v>0</v>
      </c>
      <c r="Z474" s="2207">
        <f t="shared" si="321"/>
        <v>0</v>
      </c>
      <c r="AA474" s="2248">
        <v>47.920999999999999</v>
      </c>
      <c r="AB474" s="2206"/>
      <c r="AC474" s="2206">
        <v>80000</v>
      </c>
      <c r="AD474" s="2206"/>
      <c r="AE474" s="2206">
        <f t="shared" si="366"/>
        <v>80000</v>
      </c>
      <c r="AF474" s="2206">
        <f t="shared" si="344"/>
        <v>3833680</v>
      </c>
      <c r="AG474" s="2206">
        <f t="shared" si="345"/>
        <v>0</v>
      </c>
      <c r="AH474" s="2206">
        <f t="shared" si="346"/>
        <v>3833680</v>
      </c>
      <c r="AI474" s="2207">
        <f t="shared" si="347"/>
        <v>0</v>
      </c>
      <c r="AJ474" s="2246">
        <v>33.85</v>
      </c>
      <c r="AK474" s="2075"/>
      <c r="AL474" s="2075">
        <v>80000</v>
      </c>
      <c r="AM474" s="2075"/>
      <c r="AN474" s="2206">
        <f t="shared" si="367"/>
        <v>80000</v>
      </c>
      <c r="AO474" s="2206">
        <f t="shared" si="348"/>
        <v>2708000</v>
      </c>
      <c r="AP474" s="2206">
        <f t="shared" si="349"/>
        <v>0</v>
      </c>
      <c r="AQ474" s="2206">
        <f t="shared" si="350"/>
        <v>2708000</v>
      </c>
      <c r="AR474" s="2206">
        <f t="shared" si="351"/>
        <v>0</v>
      </c>
      <c r="AS474" s="2248">
        <v>33.85</v>
      </c>
      <c r="AT474" s="2075"/>
      <c r="AU474" s="2075">
        <v>80000</v>
      </c>
      <c r="AV474" s="2075"/>
      <c r="AW474" s="2206">
        <f t="shared" si="368"/>
        <v>80000</v>
      </c>
      <c r="AX474" s="2206">
        <f t="shared" si="352"/>
        <v>2708000</v>
      </c>
      <c r="AY474" s="2206">
        <f t="shared" si="353"/>
        <v>0</v>
      </c>
      <c r="AZ474" s="2206">
        <f t="shared" si="354"/>
        <v>2708000</v>
      </c>
      <c r="BA474" s="2206">
        <f t="shared" si="355"/>
        <v>0</v>
      </c>
      <c r="BB474" s="2248">
        <f t="shared" si="322"/>
        <v>0</v>
      </c>
      <c r="BC474" s="2207">
        <f t="shared" si="323"/>
        <v>0</v>
      </c>
      <c r="BD474" s="2248">
        <f t="shared" si="324"/>
        <v>-14.070999999999998</v>
      </c>
      <c r="BE474" s="2207">
        <f t="shared" si="319"/>
        <v>-1125680</v>
      </c>
      <c r="BF474" s="2246">
        <v>33.85</v>
      </c>
      <c r="BG474" s="2075">
        <v>0</v>
      </c>
      <c r="BH474" s="2075">
        <v>80000</v>
      </c>
      <c r="BI474" s="2075">
        <v>0</v>
      </c>
      <c r="BJ474" s="2206">
        <f t="shared" si="369"/>
        <v>80000</v>
      </c>
      <c r="BK474" s="2206">
        <f t="shared" si="356"/>
        <v>2708000</v>
      </c>
      <c r="BL474" s="2206">
        <f t="shared" si="357"/>
        <v>0</v>
      </c>
      <c r="BM474" s="2206">
        <f t="shared" si="358"/>
        <v>2708000</v>
      </c>
      <c r="BN474" s="2206">
        <f t="shared" si="359"/>
        <v>0</v>
      </c>
      <c r="BO474" s="2248">
        <v>33.85</v>
      </c>
      <c r="BP474" s="2075">
        <v>0</v>
      </c>
      <c r="BQ474" s="2075">
        <v>80000</v>
      </c>
      <c r="BR474" s="2075">
        <v>0</v>
      </c>
      <c r="BS474" s="2206">
        <f t="shared" si="370"/>
        <v>80000</v>
      </c>
      <c r="BT474" s="2206">
        <f t="shared" si="360"/>
        <v>2708000</v>
      </c>
      <c r="BU474" s="2206">
        <f t="shared" si="361"/>
        <v>0</v>
      </c>
      <c r="BV474" s="2206">
        <f t="shared" si="362"/>
        <v>2708000</v>
      </c>
      <c r="BW474" s="2206">
        <f t="shared" si="363"/>
        <v>0</v>
      </c>
      <c r="BX474" s="2248">
        <f t="shared" si="325"/>
        <v>0</v>
      </c>
      <c r="BY474" s="2207">
        <f t="shared" si="326"/>
        <v>0</v>
      </c>
      <c r="BZ474" s="2211">
        <f t="shared" si="327"/>
        <v>-14.070999999999998</v>
      </c>
      <c r="CA474" s="2212">
        <f t="shared" si="328"/>
        <v>-1125680</v>
      </c>
      <c r="CB474" s="2083"/>
      <c r="CC474" s="2083"/>
      <c r="CD474" s="2237"/>
      <c r="CF474" s="2200"/>
    </row>
    <row r="475" spans="1:84" s="1974" customFormat="1" ht="18" customHeight="1" outlineLevel="1">
      <c r="A475" s="2235" t="s">
        <v>3834</v>
      </c>
      <c r="B475" s="2235" t="b">
        <v>1</v>
      </c>
      <c r="C475" s="2201"/>
      <c r="D475" s="2236" t="s">
        <v>3832</v>
      </c>
      <c r="E475" s="2243" t="s">
        <v>3835</v>
      </c>
      <c r="F475" s="2204" t="s">
        <v>3822</v>
      </c>
      <c r="G475" s="2244">
        <v>74.099999999999994</v>
      </c>
      <c r="H475" s="2206"/>
      <c r="I475" s="2206">
        <v>24280</v>
      </c>
      <c r="J475" s="2206"/>
      <c r="K475" s="2206">
        <f t="shared" si="364"/>
        <v>24280</v>
      </c>
      <c r="L475" s="2206">
        <f t="shared" si="336"/>
        <v>1799148</v>
      </c>
      <c r="M475" s="2206">
        <f t="shared" si="337"/>
        <v>0</v>
      </c>
      <c r="N475" s="2206">
        <f t="shared" si="338"/>
        <v>1799148</v>
      </c>
      <c r="O475" s="2206">
        <f t="shared" si="339"/>
        <v>0</v>
      </c>
      <c r="P475" s="2244">
        <v>74.099999999999994</v>
      </c>
      <c r="Q475" s="2206"/>
      <c r="R475" s="2206">
        <v>24280</v>
      </c>
      <c r="S475" s="2206"/>
      <c r="T475" s="2206">
        <f t="shared" si="365"/>
        <v>24280</v>
      </c>
      <c r="U475" s="2206">
        <f t="shared" si="340"/>
        <v>1799148</v>
      </c>
      <c r="V475" s="2206">
        <f t="shared" si="341"/>
        <v>0</v>
      </c>
      <c r="W475" s="2206">
        <f t="shared" si="342"/>
        <v>1799148</v>
      </c>
      <c r="X475" s="2206">
        <f t="shared" si="343"/>
        <v>0</v>
      </c>
      <c r="Y475" s="2248">
        <f t="shared" si="320"/>
        <v>0</v>
      </c>
      <c r="Z475" s="2207">
        <f t="shared" si="321"/>
        <v>0</v>
      </c>
      <c r="AA475" s="2248">
        <v>90.512</v>
      </c>
      <c r="AB475" s="2206"/>
      <c r="AC475" s="2206">
        <v>80000</v>
      </c>
      <c r="AD475" s="2206"/>
      <c r="AE475" s="2206">
        <f t="shared" si="366"/>
        <v>80000</v>
      </c>
      <c r="AF475" s="2206">
        <f t="shared" si="344"/>
        <v>7240960</v>
      </c>
      <c r="AG475" s="2206">
        <f t="shared" si="345"/>
        <v>0</v>
      </c>
      <c r="AH475" s="2206">
        <f t="shared" si="346"/>
        <v>7240960</v>
      </c>
      <c r="AI475" s="2207">
        <f t="shared" si="347"/>
        <v>0</v>
      </c>
      <c r="AJ475" s="2246">
        <v>74.099999999999994</v>
      </c>
      <c r="AK475" s="2075"/>
      <c r="AL475" s="2075">
        <v>80000</v>
      </c>
      <c r="AM475" s="2075"/>
      <c r="AN475" s="2206">
        <f t="shared" si="367"/>
        <v>80000</v>
      </c>
      <c r="AO475" s="2206">
        <f t="shared" si="348"/>
        <v>5928000</v>
      </c>
      <c r="AP475" s="2206">
        <f t="shared" si="349"/>
        <v>0</v>
      </c>
      <c r="AQ475" s="2206">
        <f t="shared" si="350"/>
        <v>5928000</v>
      </c>
      <c r="AR475" s="2206">
        <f t="shared" si="351"/>
        <v>0</v>
      </c>
      <c r="AS475" s="2248">
        <v>74.099999999999994</v>
      </c>
      <c r="AT475" s="2075"/>
      <c r="AU475" s="2075">
        <v>80000</v>
      </c>
      <c r="AV475" s="2075"/>
      <c r="AW475" s="2206">
        <f t="shared" si="368"/>
        <v>80000</v>
      </c>
      <c r="AX475" s="2206">
        <f t="shared" si="352"/>
        <v>5928000</v>
      </c>
      <c r="AY475" s="2206">
        <f t="shared" si="353"/>
        <v>0</v>
      </c>
      <c r="AZ475" s="2206">
        <f t="shared" si="354"/>
        <v>5928000</v>
      </c>
      <c r="BA475" s="2206">
        <f t="shared" si="355"/>
        <v>0</v>
      </c>
      <c r="BB475" s="2248">
        <f t="shared" si="322"/>
        <v>0</v>
      </c>
      <c r="BC475" s="2207">
        <f t="shared" si="323"/>
        <v>0</v>
      </c>
      <c r="BD475" s="2248">
        <f t="shared" si="324"/>
        <v>-16.412000000000006</v>
      </c>
      <c r="BE475" s="2207">
        <f t="shared" si="319"/>
        <v>-1312960</v>
      </c>
      <c r="BF475" s="2246">
        <v>74.099999999999994</v>
      </c>
      <c r="BG475" s="2075">
        <v>0</v>
      </c>
      <c r="BH475" s="2075">
        <v>80000</v>
      </c>
      <c r="BI475" s="2075">
        <v>0</v>
      </c>
      <c r="BJ475" s="2206">
        <f t="shared" si="369"/>
        <v>80000</v>
      </c>
      <c r="BK475" s="2206">
        <f t="shared" si="356"/>
        <v>5928000</v>
      </c>
      <c r="BL475" s="2206">
        <f t="shared" si="357"/>
        <v>0</v>
      </c>
      <c r="BM475" s="2206">
        <f t="shared" si="358"/>
        <v>5928000</v>
      </c>
      <c r="BN475" s="2206">
        <f t="shared" si="359"/>
        <v>0</v>
      </c>
      <c r="BO475" s="2248">
        <v>74.099999999999994</v>
      </c>
      <c r="BP475" s="2075">
        <v>0</v>
      </c>
      <c r="BQ475" s="2075">
        <v>80000</v>
      </c>
      <c r="BR475" s="2075">
        <v>0</v>
      </c>
      <c r="BS475" s="2206">
        <f t="shared" si="370"/>
        <v>80000</v>
      </c>
      <c r="BT475" s="2206">
        <f t="shared" si="360"/>
        <v>5928000</v>
      </c>
      <c r="BU475" s="2206">
        <f t="shared" si="361"/>
        <v>0</v>
      </c>
      <c r="BV475" s="2206">
        <f t="shared" si="362"/>
        <v>5928000</v>
      </c>
      <c r="BW475" s="2206">
        <f t="shared" si="363"/>
        <v>0</v>
      </c>
      <c r="BX475" s="2248">
        <f t="shared" si="325"/>
        <v>0</v>
      </c>
      <c r="BY475" s="2207">
        <f t="shared" si="326"/>
        <v>0</v>
      </c>
      <c r="BZ475" s="2211">
        <f t="shared" si="327"/>
        <v>-16.412000000000006</v>
      </c>
      <c r="CA475" s="2212">
        <f t="shared" si="328"/>
        <v>-1312960</v>
      </c>
      <c r="CB475" s="2083"/>
      <c r="CC475" s="2083"/>
      <c r="CD475" s="2237"/>
      <c r="CF475" s="2200"/>
    </row>
    <row r="476" spans="1:84" s="1974" customFormat="1" ht="18" customHeight="1" outlineLevel="1">
      <c r="A476" s="2235" t="s">
        <v>3836</v>
      </c>
      <c r="B476" s="2235" t="b">
        <v>1</v>
      </c>
      <c r="C476" s="2201"/>
      <c r="D476" s="2236" t="s">
        <v>3837</v>
      </c>
      <c r="E476" s="2243" t="s">
        <v>3838</v>
      </c>
      <c r="F476" s="2204" t="s">
        <v>3066</v>
      </c>
      <c r="G476" s="2244">
        <v>3569.8</v>
      </c>
      <c r="H476" s="2206">
        <v>450</v>
      </c>
      <c r="I476" s="2206"/>
      <c r="J476" s="2206"/>
      <c r="K476" s="2206">
        <f t="shared" si="364"/>
        <v>450</v>
      </c>
      <c r="L476" s="2206">
        <f t="shared" si="336"/>
        <v>1606410</v>
      </c>
      <c r="M476" s="2206">
        <f t="shared" si="337"/>
        <v>1606410</v>
      </c>
      <c r="N476" s="2206">
        <f t="shared" si="338"/>
        <v>0</v>
      </c>
      <c r="O476" s="2206">
        <f t="shared" si="339"/>
        <v>0</v>
      </c>
      <c r="P476" s="2244">
        <v>3569.8</v>
      </c>
      <c r="Q476" s="2206">
        <v>450</v>
      </c>
      <c r="R476" s="2206"/>
      <c r="S476" s="2206"/>
      <c r="T476" s="2206">
        <f t="shared" si="365"/>
        <v>450</v>
      </c>
      <c r="U476" s="2206">
        <f t="shared" si="340"/>
        <v>1606410</v>
      </c>
      <c r="V476" s="2206">
        <f t="shared" si="341"/>
        <v>1606410</v>
      </c>
      <c r="W476" s="2206">
        <f t="shared" si="342"/>
        <v>0</v>
      </c>
      <c r="X476" s="2206">
        <f t="shared" si="343"/>
        <v>0</v>
      </c>
      <c r="Y476" s="2245">
        <f t="shared" si="320"/>
        <v>0</v>
      </c>
      <c r="Z476" s="2207">
        <f t="shared" si="321"/>
        <v>0</v>
      </c>
      <c r="AA476" s="2245">
        <v>3121</v>
      </c>
      <c r="AB476" s="2206">
        <v>850</v>
      </c>
      <c r="AC476" s="2206"/>
      <c r="AD476" s="2206">
        <v>550</v>
      </c>
      <c r="AE476" s="2206">
        <f t="shared" si="366"/>
        <v>1400</v>
      </c>
      <c r="AF476" s="2206">
        <f t="shared" si="344"/>
        <v>4369400</v>
      </c>
      <c r="AG476" s="2206">
        <f t="shared" si="345"/>
        <v>2652850</v>
      </c>
      <c r="AH476" s="2206">
        <f t="shared" si="346"/>
        <v>0</v>
      </c>
      <c r="AI476" s="2207">
        <f t="shared" si="347"/>
        <v>1716550</v>
      </c>
      <c r="AJ476" s="2246">
        <v>3569.8</v>
      </c>
      <c r="AK476" s="2075">
        <v>850</v>
      </c>
      <c r="AL476" s="2075"/>
      <c r="AM476" s="2075">
        <v>550</v>
      </c>
      <c r="AN476" s="2206">
        <f t="shared" si="367"/>
        <v>1400</v>
      </c>
      <c r="AO476" s="2206">
        <f t="shared" si="348"/>
        <v>4997720</v>
      </c>
      <c r="AP476" s="2206">
        <f t="shared" si="349"/>
        <v>3034330</v>
      </c>
      <c r="AQ476" s="2206">
        <f t="shared" si="350"/>
        <v>0</v>
      </c>
      <c r="AR476" s="2206">
        <f t="shared" si="351"/>
        <v>1963390</v>
      </c>
      <c r="AS476" s="2245">
        <v>3569.8</v>
      </c>
      <c r="AT476" s="2075">
        <v>850</v>
      </c>
      <c r="AU476" s="2075"/>
      <c r="AV476" s="2075">
        <v>550</v>
      </c>
      <c r="AW476" s="2206">
        <f t="shared" si="368"/>
        <v>1400</v>
      </c>
      <c r="AX476" s="2206">
        <f t="shared" si="352"/>
        <v>4997720</v>
      </c>
      <c r="AY476" s="2206">
        <f t="shared" si="353"/>
        <v>3034330</v>
      </c>
      <c r="AZ476" s="2206">
        <f t="shared" si="354"/>
        <v>0</v>
      </c>
      <c r="BA476" s="2206">
        <f t="shared" si="355"/>
        <v>1963390</v>
      </c>
      <c r="BB476" s="2245">
        <f t="shared" si="322"/>
        <v>0</v>
      </c>
      <c r="BC476" s="2207">
        <f t="shared" si="323"/>
        <v>0</v>
      </c>
      <c r="BD476" s="2245">
        <f t="shared" si="324"/>
        <v>448.80000000000018</v>
      </c>
      <c r="BE476" s="2207">
        <f t="shared" si="319"/>
        <v>628320</v>
      </c>
      <c r="BF476" s="2246">
        <v>3569.8</v>
      </c>
      <c r="BG476" s="2075">
        <v>850</v>
      </c>
      <c r="BH476" s="2075">
        <v>0</v>
      </c>
      <c r="BI476" s="2075">
        <v>550</v>
      </c>
      <c r="BJ476" s="2206">
        <f t="shared" si="369"/>
        <v>1400</v>
      </c>
      <c r="BK476" s="2206">
        <f t="shared" si="356"/>
        <v>4997720</v>
      </c>
      <c r="BL476" s="2206">
        <f t="shared" si="357"/>
        <v>3034330</v>
      </c>
      <c r="BM476" s="2206">
        <f t="shared" si="358"/>
        <v>0</v>
      </c>
      <c r="BN476" s="2206">
        <f t="shared" si="359"/>
        <v>1963390</v>
      </c>
      <c r="BO476" s="2245">
        <v>3569.8</v>
      </c>
      <c r="BP476" s="2075">
        <v>850</v>
      </c>
      <c r="BQ476" s="2075">
        <v>0</v>
      </c>
      <c r="BR476" s="2075">
        <v>550</v>
      </c>
      <c r="BS476" s="2206">
        <f t="shared" si="370"/>
        <v>1400</v>
      </c>
      <c r="BT476" s="2206">
        <f t="shared" si="360"/>
        <v>4997720</v>
      </c>
      <c r="BU476" s="2206">
        <f t="shared" si="361"/>
        <v>3034330</v>
      </c>
      <c r="BV476" s="2206">
        <f t="shared" si="362"/>
        <v>0</v>
      </c>
      <c r="BW476" s="2206">
        <f t="shared" si="363"/>
        <v>1963390</v>
      </c>
      <c r="BX476" s="2245">
        <f t="shared" si="325"/>
        <v>0</v>
      </c>
      <c r="BY476" s="2207">
        <f t="shared" si="326"/>
        <v>0</v>
      </c>
      <c r="BZ476" s="2211">
        <f t="shared" si="327"/>
        <v>448.80000000000018</v>
      </c>
      <c r="CA476" s="2212">
        <f t="shared" si="328"/>
        <v>628320</v>
      </c>
      <c r="CB476" s="2083"/>
      <c r="CC476" s="2083"/>
      <c r="CD476" s="2237"/>
      <c r="CF476" s="2200"/>
    </row>
    <row r="477" spans="1:84" s="1974" customFormat="1" ht="18" customHeight="1" outlineLevel="1">
      <c r="A477" s="2235" t="s">
        <v>3839</v>
      </c>
      <c r="B477" s="2235" t="b">
        <v>1</v>
      </c>
      <c r="C477" s="2201"/>
      <c r="D477" s="2236" t="s">
        <v>3840</v>
      </c>
      <c r="E477" s="2243" t="s">
        <v>3841</v>
      </c>
      <c r="F477" s="2204" t="s">
        <v>365</v>
      </c>
      <c r="G477" s="2244">
        <v>266.60000000000002</v>
      </c>
      <c r="H477" s="2206"/>
      <c r="I477" s="2206">
        <v>23290</v>
      </c>
      <c r="J477" s="2206"/>
      <c r="K477" s="2206">
        <f t="shared" si="364"/>
        <v>23290</v>
      </c>
      <c r="L477" s="2206">
        <f t="shared" si="336"/>
        <v>6209114</v>
      </c>
      <c r="M477" s="2206">
        <f t="shared" si="337"/>
        <v>0</v>
      </c>
      <c r="N477" s="2206">
        <f t="shared" si="338"/>
        <v>6209114</v>
      </c>
      <c r="O477" s="2206">
        <f t="shared" si="339"/>
        <v>0</v>
      </c>
      <c r="P477" s="2244">
        <v>266.60000000000002</v>
      </c>
      <c r="Q477" s="2206"/>
      <c r="R477" s="2206">
        <v>23290</v>
      </c>
      <c r="S477" s="2206"/>
      <c r="T477" s="2206">
        <f t="shared" si="365"/>
        <v>23290</v>
      </c>
      <c r="U477" s="2206">
        <f t="shared" si="340"/>
        <v>6209114</v>
      </c>
      <c r="V477" s="2206">
        <f t="shared" si="341"/>
        <v>0</v>
      </c>
      <c r="W477" s="2206">
        <f t="shared" si="342"/>
        <v>6209114</v>
      </c>
      <c r="X477" s="2206">
        <f t="shared" si="343"/>
        <v>0</v>
      </c>
      <c r="Y477" s="2245">
        <f t="shared" si="320"/>
        <v>0</v>
      </c>
      <c r="Z477" s="2207">
        <f t="shared" si="321"/>
        <v>0</v>
      </c>
      <c r="AA477" s="2245">
        <v>240.1</v>
      </c>
      <c r="AB477" s="2206"/>
      <c r="AC477" s="2206">
        <v>35000</v>
      </c>
      <c r="AD477" s="2206"/>
      <c r="AE477" s="2206">
        <f t="shared" si="366"/>
        <v>35000</v>
      </c>
      <c r="AF477" s="2206">
        <f t="shared" si="344"/>
        <v>8403500</v>
      </c>
      <c r="AG477" s="2206">
        <f t="shared" si="345"/>
        <v>0</v>
      </c>
      <c r="AH477" s="2206">
        <f t="shared" si="346"/>
        <v>8403500</v>
      </c>
      <c r="AI477" s="2207">
        <f t="shared" si="347"/>
        <v>0</v>
      </c>
      <c r="AJ477" s="2246">
        <v>266.60000000000002</v>
      </c>
      <c r="AK477" s="2075"/>
      <c r="AL477" s="2075">
        <v>35000</v>
      </c>
      <c r="AM477" s="2075"/>
      <c r="AN477" s="2206">
        <f t="shared" si="367"/>
        <v>35000</v>
      </c>
      <c r="AO477" s="2206">
        <f t="shared" si="348"/>
        <v>9331000</v>
      </c>
      <c r="AP477" s="2206">
        <f t="shared" si="349"/>
        <v>0</v>
      </c>
      <c r="AQ477" s="2206">
        <f t="shared" si="350"/>
        <v>9331000</v>
      </c>
      <c r="AR477" s="2206">
        <f t="shared" si="351"/>
        <v>0</v>
      </c>
      <c r="AS477" s="2245">
        <v>266.60000000000002</v>
      </c>
      <c r="AT477" s="2075"/>
      <c r="AU477" s="2075">
        <v>35000</v>
      </c>
      <c r="AV477" s="2075"/>
      <c r="AW477" s="2206">
        <f t="shared" si="368"/>
        <v>35000</v>
      </c>
      <c r="AX477" s="2206">
        <f t="shared" si="352"/>
        <v>9331000</v>
      </c>
      <c r="AY477" s="2206">
        <f t="shared" si="353"/>
        <v>0</v>
      </c>
      <c r="AZ477" s="2206">
        <f t="shared" si="354"/>
        <v>9331000</v>
      </c>
      <c r="BA477" s="2206">
        <f t="shared" si="355"/>
        <v>0</v>
      </c>
      <c r="BB477" s="2245">
        <f t="shared" si="322"/>
        <v>0</v>
      </c>
      <c r="BC477" s="2207">
        <f t="shared" si="323"/>
        <v>0</v>
      </c>
      <c r="BD477" s="2245">
        <f t="shared" si="324"/>
        <v>26.500000000000028</v>
      </c>
      <c r="BE477" s="2207">
        <f t="shared" si="319"/>
        <v>927500</v>
      </c>
      <c r="BF477" s="2246">
        <v>266.60000000000002</v>
      </c>
      <c r="BG477" s="2075">
        <v>0</v>
      </c>
      <c r="BH477" s="2075">
        <v>35000</v>
      </c>
      <c r="BI477" s="2075">
        <v>0</v>
      </c>
      <c r="BJ477" s="2206">
        <f t="shared" si="369"/>
        <v>35000</v>
      </c>
      <c r="BK477" s="2206">
        <f t="shared" si="356"/>
        <v>9331000</v>
      </c>
      <c r="BL477" s="2206">
        <f t="shared" si="357"/>
        <v>0</v>
      </c>
      <c r="BM477" s="2206">
        <f t="shared" si="358"/>
        <v>9331000</v>
      </c>
      <c r="BN477" s="2206">
        <f t="shared" si="359"/>
        <v>0</v>
      </c>
      <c r="BO477" s="2245">
        <v>266.60000000000002</v>
      </c>
      <c r="BP477" s="2075">
        <v>0</v>
      </c>
      <c r="BQ477" s="2075">
        <v>35000</v>
      </c>
      <c r="BR477" s="2075">
        <v>0</v>
      </c>
      <c r="BS477" s="2206">
        <f t="shared" si="370"/>
        <v>35000</v>
      </c>
      <c r="BT477" s="2206">
        <f t="shared" si="360"/>
        <v>9331000</v>
      </c>
      <c r="BU477" s="2206">
        <f t="shared" si="361"/>
        <v>0</v>
      </c>
      <c r="BV477" s="2206">
        <f t="shared" si="362"/>
        <v>9331000</v>
      </c>
      <c r="BW477" s="2206">
        <f t="shared" si="363"/>
        <v>0</v>
      </c>
      <c r="BX477" s="2245">
        <f t="shared" si="325"/>
        <v>0</v>
      </c>
      <c r="BY477" s="2207">
        <f t="shared" si="326"/>
        <v>0</v>
      </c>
      <c r="BZ477" s="2211">
        <f t="shared" si="327"/>
        <v>26.500000000000028</v>
      </c>
      <c r="CA477" s="2212">
        <f t="shared" si="328"/>
        <v>927500</v>
      </c>
      <c r="CB477" s="2083"/>
      <c r="CC477" s="2083"/>
      <c r="CD477" s="2237"/>
      <c r="CF477" s="2200"/>
    </row>
    <row r="478" spans="1:84" s="1974" customFormat="1" ht="18" customHeight="1" outlineLevel="1">
      <c r="A478" s="2235" t="s">
        <v>3842</v>
      </c>
      <c r="B478" s="2235" t="b">
        <v>1</v>
      </c>
      <c r="C478" s="2201"/>
      <c r="D478" s="2236" t="s">
        <v>3071</v>
      </c>
      <c r="E478" s="2243" t="s">
        <v>3843</v>
      </c>
      <c r="F478" s="2204" t="s">
        <v>449</v>
      </c>
      <c r="G478" s="2244">
        <v>10.8</v>
      </c>
      <c r="H478" s="2206">
        <v>1300</v>
      </c>
      <c r="I478" s="2206">
        <v>21130</v>
      </c>
      <c r="J478" s="2206"/>
      <c r="K478" s="2206">
        <f t="shared" si="364"/>
        <v>22430</v>
      </c>
      <c r="L478" s="2206">
        <f t="shared" si="336"/>
        <v>242244</v>
      </c>
      <c r="M478" s="2206">
        <f t="shared" si="337"/>
        <v>14040</v>
      </c>
      <c r="N478" s="2206">
        <f t="shared" si="338"/>
        <v>228204</v>
      </c>
      <c r="O478" s="2206">
        <f t="shared" si="339"/>
        <v>0</v>
      </c>
      <c r="P478" s="2244">
        <v>10.8</v>
      </c>
      <c r="Q478" s="2206">
        <v>1300</v>
      </c>
      <c r="R478" s="2206">
        <v>21130</v>
      </c>
      <c r="S478" s="2206"/>
      <c r="T478" s="2206">
        <f t="shared" si="365"/>
        <v>22430</v>
      </c>
      <c r="U478" s="2206">
        <f t="shared" si="340"/>
        <v>242244</v>
      </c>
      <c r="V478" s="2206">
        <f t="shared" si="341"/>
        <v>14040</v>
      </c>
      <c r="W478" s="2206">
        <f t="shared" si="342"/>
        <v>228204</v>
      </c>
      <c r="X478" s="2206">
        <f t="shared" si="343"/>
        <v>0</v>
      </c>
      <c r="Y478" s="2245">
        <f t="shared" si="320"/>
        <v>0</v>
      </c>
      <c r="Z478" s="2207">
        <f t="shared" si="321"/>
        <v>0</v>
      </c>
      <c r="AA478" s="2245">
        <v>8.1</v>
      </c>
      <c r="AB478" s="2206">
        <v>15000</v>
      </c>
      <c r="AC478" s="2206">
        <v>10000</v>
      </c>
      <c r="AD478" s="2206"/>
      <c r="AE478" s="2206">
        <f t="shared" si="366"/>
        <v>25000</v>
      </c>
      <c r="AF478" s="2206">
        <f t="shared" si="344"/>
        <v>202500</v>
      </c>
      <c r="AG478" s="2206">
        <f t="shared" si="345"/>
        <v>121500</v>
      </c>
      <c r="AH478" s="2206">
        <f t="shared" si="346"/>
        <v>81000</v>
      </c>
      <c r="AI478" s="2207">
        <f t="shared" si="347"/>
        <v>0</v>
      </c>
      <c r="AJ478" s="2246">
        <v>10.8</v>
      </c>
      <c r="AK478" s="2075">
        <v>15000</v>
      </c>
      <c r="AL478" s="2075">
        <v>10000</v>
      </c>
      <c r="AM478" s="2075"/>
      <c r="AN478" s="2206">
        <f t="shared" si="367"/>
        <v>25000</v>
      </c>
      <c r="AO478" s="2206">
        <f t="shared" si="348"/>
        <v>270000</v>
      </c>
      <c r="AP478" s="2206">
        <f t="shared" si="349"/>
        <v>162000</v>
      </c>
      <c r="AQ478" s="2206">
        <f t="shared" si="350"/>
        <v>108000</v>
      </c>
      <c r="AR478" s="2206">
        <f t="shared" si="351"/>
        <v>0</v>
      </c>
      <c r="AS478" s="2245">
        <v>10.8</v>
      </c>
      <c r="AT478" s="2075">
        <v>15000</v>
      </c>
      <c r="AU478" s="2075">
        <v>10000</v>
      </c>
      <c r="AV478" s="2075"/>
      <c r="AW478" s="2206">
        <f t="shared" si="368"/>
        <v>25000</v>
      </c>
      <c r="AX478" s="2206">
        <f t="shared" si="352"/>
        <v>270000</v>
      </c>
      <c r="AY478" s="2206">
        <f t="shared" si="353"/>
        <v>162000</v>
      </c>
      <c r="AZ478" s="2206">
        <f t="shared" si="354"/>
        <v>108000</v>
      </c>
      <c r="BA478" s="2206">
        <f t="shared" si="355"/>
        <v>0</v>
      </c>
      <c r="BB478" s="2245">
        <f t="shared" si="322"/>
        <v>0</v>
      </c>
      <c r="BC478" s="2207">
        <f t="shared" si="323"/>
        <v>0</v>
      </c>
      <c r="BD478" s="2245">
        <f t="shared" si="324"/>
        <v>2.7000000000000011</v>
      </c>
      <c r="BE478" s="2207">
        <f t="shared" si="319"/>
        <v>67500</v>
      </c>
      <c r="BF478" s="2246">
        <v>10.8</v>
      </c>
      <c r="BG478" s="2075">
        <v>15000</v>
      </c>
      <c r="BH478" s="2075">
        <v>10000</v>
      </c>
      <c r="BI478" s="2075">
        <v>0</v>
      </c>
      <c r="BJ478" s="2206">
        <f t="shared" si="369"/>
        <v>25000</v>
      </c>
      <c r="BK478" s="2206">
        <f t="shared" si="356"/>
        <v>270000</v>
      </c>
      <c r="BL478" s="2206">
        <f t="shared" si="357"/>
        <v>162000</v>
      </c>
      <c r="BM478" s="2206">
        <f t="shared" si="358"/>
        <v>108000</v>
      </c>
      <c r="BN478" s="2206">
        <f t="shared" si="359"/>
        <v>0</v>
      </c>
      <c r="BO478" s="2245">
        <v>10.8</v>
      </c>
      <c r="BP478" s="2075">
        <v>15000</v>
      </c>
      <c r="BQ478" s="2075">
        <v>10000</v>
      </c>
      <c r="BR478" s="2075">
        <v>0</v>
      </c>
      <c r="BS478" s="2206">
        <f t="shared" si="370"/>
        <v>25000</v>
      </c>
      <c r="BT478" s="2206">
        <f t="shared" si="360"/>
        <v>270000</v>
      </c>
      <c r="BU478" s="2206">
        <f t="shared" si="361"/>
        <v>162000</v>
      </c>
      <c r="BV478" s="2206">
        <f t="shared" si="362"/>
        <v>108000</v>
      </c>
      <c r="BW478" s="2206">
        <f t="shared" si="363"/>
        <v>0</v>
      </c>
      <c r="BX478" s="2245">
        <f t="shared" si="325"/>
        <v>0</v>
      </c>
      <c r="BY478" s="2207">
        <f t="shared" si="326"/>
        <v>0</v>
      </c>
      <c r="BZ478" s="2211">
        <f t="shared" si="327"/>
        <v>2.7000000000000011</v>
      </c>
      <c r="CA478" s="2212">
        <f t="shared" si="328"/>
        <v>67500</v>
      </c>
      <c r="CB478" s="2083"/>
      <c r="CC478" s="2083"/>
      <c r="CD478" s="2237"/>
      <c r="CF478" s="2200"/>
    </row>
    <row r="479" spans="1:84" s="1974" customFormat="1" ht="18" customHeight="1" outlineLevel="1">
      <c r="A479" s="2235" t="s">
        <v>3844</v>
      </c>
      <c r="B479" s="2235" t="b">
        <v>1</v>
      </c>
      <c r="C479" s="2201"/>
      <c r="D479" s="2236" t="s">
        <v>3071</v>
      </c>
      <c r="E479" s="2243" t="s">
        <v>3845</v>
      </c>
      <c r="F479" s="2204" t="s">
        <v>449</v>
      </c>
      <c r="G479" s="2244">
        <v>54.2</v>
      </c>
      <c r="H479" s="2206">
        <v>1550</v>
      </c>
      <c r="I479" s="2206">
        <v>22600</v>
      </c>
      <c r="J479" s="2206"/>
      <c r="K479" s="2206">
        <f t="shared" si="364"/>
        <v>24150</v>
      </c>
      <c r="L479" s="2206">
        <f t="shared" si="336"/>
        <v>1308930</v>
      </c>
      <c r="M479" s="2206">
        <f t="shared" si="337"/>
        <v>84010</v>
      </c>
      <c r="N479" s="2206">
        <f t="shared" si="338"/>
        <v>1224920</v>
      </c>
      <c r="O479" s="2206">
        <f t="shared" si="339"/>
        <v>0</v>
      </c>
      <c r="P479" s="2244">
        <v>54.2</v>
      </c>
      <c r="Q479" s="2206">
        <v>1550</v>
      </c>
      <c r="R479" s="2206">
        <v>22600</v>
      </c>
      <c r="S479" s="2206"/>
      <c r="T479" s="2206">
        <f t="shared" si="365"/>
        <v>24150</v>
      </c>
      <c r="U479" s="2206">
        <f t="shared" si="340"/>
        <v>1308930</v>
      </c>
      <c r="V479" s="2206">
        <f t="shared" si="341"/>
        <v>84010</v>
      </c>
      <c r="W479" s="2206">
        <f t="shared" si="342"/>
        <v>1224920</v>
      </c>
      <c r="X479" s="2206">
        <f t="shared" si="343"/>
        <v>0</v>
      </c>
      <c r="Y479" s="2245">
        <f t="shared" si="320"/>
        <v>0</v>
      </c>
      <c r="Z479" s="2207">
        <f t="shared" si="321"/>
        <v>0</v>
      </c>
      <c r="AA479" s="2245">
        <v>96.9</v>
      </c>
      <c r="AB479" s="2206">
        <v>20000</v>
      </c>
      <c r="AC479" s="2206">
        <v>10000</v>
      </c>
      <c r="AD479" s="2206"/>
      <c r="AE479" s="2206">
        <f t="shared" si="366"/>
        <v>30000</v>
      </c>
      <c r="AF479" s="2206">
        <f t="shared" si="344"/>
        <v>2907000</v>
      </c>
      <c r="AG479" s="2206">
        <f t="shared" si="345"/>
        <v>1938000</v>
      </c>
      <c r="AH479" s="2206">
        <f t="shared" si="346"/>
        <v>969000</v>
      </c>
      <c r="AI479" s="2207">
        <f t="shared" si="347"/>
        <v>0</v>
      </c>
      <c r="AJ479" s="2246">
        <v>54.2</v>
      </c>
      <c r="AK479" s="2075">
        <v>20000</v>
      </c>
      <c r="AL479" s="2075">
        <v>10000</v>
      </c>
      <c r="AM479" s="2075"/>
      <c r="AN479" s="2206">
        <f t="shared" si="367"/>
        <v>30000</v>
      </c>
      <c r="AO479" s="2206">
        <f t="shared" si="348"/>
        <v>1626000</v>
      </c>
      <c r="AP479" s="2206">
        <f t="shared" si="349"/>
        <v>1084000</v>
      </c>
      <c r="AQ479" s="2206">
        <f t="shared" si="350"/>
        <v>542000</v>
      </c>
      <c r="AR479" s="2206">
        <f t="shared" si="351"/>
        <v>0</v>
      </c>
      <c r="AS479" s="2245">
        <v>54.2</v>
      </c>
      <c r="AT479" s="2075">
        <v>20000</v>
      </c>
      <c r="AU479" s="2075">
        <v>10000</v>
      </c>
      <c r="AV479" s="2075"/>
      <c r="AW479" s="2206">
        <f t="shared" si="368"/>
        <v>30000</v>
      </c>
      <c r="AX479" s="2206">
        <f t="shared" si="352"/>
        <v>1626000</v>
      </c>
      <c r="AY479" s="2206">
        <f t="shared" si="353"/>
        <v>1084000</v>
      </c>
      <c r="AZ479" s="2206">
        <f t="shared" si="354"/>
        <v>542000</v>
      </c>
      <c r="BA479" s="2206">
        <f t="shared" si="355"/>
        <v>0</v>
      </c>
      <c r="BB479" s="2245">
        <f t="shared" si="322"/>
        <v>0</v>
      </c>
      <c r="BC479" s="2207">
        <f t="shared" si="323"/>
        <v>0</v>
      </c>
      <c r="BD479" s="2245">
        <f t="shared" si="324"/>
        <v>-42.7</v>
      </c>
      <c r="BE479" s="2207">
        <f t="shared" ref="BE479:BE493" si="371">+AX479-AF479</f>
        <v>-1281000</v>
      </c>
      <c r="BF479" s="2246">
        <v>54.2</v>
      </c>
      <c r="BG479" s="2075">
        <v>20000</v>
      </c>
      <c r="BH479" s="2075">
        <v>10000</v>
      </c>
      <c r="BI479" s="2075">
        <v>0</v>
      </c>
      <c r="BJ479" s="2206">
        <f t="shared" si="369"/>
        <v>30000</v>
      </c>
      <c r="BK479" s="2206">
        <f t="shared" si="356"/>
        <v>1626000</v>
      </c>
      <c r="BL479" s="2206">
        <f t="shared" si="357"/>
        <v>1084000</v>
      </c>
      <c r="BM479" s="2206">
        <f t="shared" si="358"/>
        <v>542000</v>
      </c>
      <c r="BN479" s="2206">
        <f t="shared" si="359"/>
        <v>0</v>
      </c>
      <c r="BO479" s="2245">
        <v>54.2</v>
      </c>
      <c r="BP479" s="2075">
        <v>20000</v>
      </c>
      <c r="BQ479" s="2075">
        <v>10000</v>
      </c>
      <c r="BR479" s="2075">
        <v>0</v>
      </c>
      <c r="BS479" s="2206">
        <f t="shared" si="370"/>
        <v>30000</v>
      </c>
      <c r="BT479" s="2206">
        <f t="shared" si="360"/>
        <v>1626000</v>
      </c>
      <c r="BU479" s="2206">
        <f t="shared" si="361"/>
        <v>1084000</v>
      </c>
      <c r="BV479" s="2206">
        <f t="shared" si="362"/>
        <v>542000</v>
      </c>
      <c r="BW479" s="2206">
        <f t="shared" si="363"/>
        <v>0</v>
      </c>
      <c r="BX479" s="2245">
        <f t="shared" si="325"/>
        <v>0</v>
      </c>
      <c r="BY479" s="2207">
        <f t="shared" si="326"/>
        <v>0</v>
      </c>
      <c r="BZ479" s="2211">
        <f t="shared" si="327"/>
        <v>-42.7</v>
      </c>
      <c r="CA479" s="2212">
        <f t="shared" si="328"/>
        <v>-1281000</v>
      </c>
      <c r="CB479" s="2083"/>
      <c r="CC479" s="2083"/>
      <c r="CD479" s="2237"/>
      <c r="CF479" s="2200"/>
    </row>
    <row r="480" spans="1:84" s="1974" customFormat="1" ht="18" customHeight="1" outlineLevel="1">
      <c r="A480" s="2235" t="s">
        <v>3846</v>
      </c>
      <c r="B480" s="2235" t="b">
        <v>1</v>
      </c>
      <c r="C480" s="2201"/>
      <c r="D480" s="2236" t="s">
        <v>3847</v>
      </c>
      <c r="E480" s="2243" t="s">
        <v>3848</v>
      </c>
      <c r="F480" s="2204" t="s">
        <v>449</v>
      </c>
      <c r="G480" s="2244">
        <v>0</v>
      </c>
      <c r="H480" s="2206">
        <v>21880</v>
      </c>
      <c r="I480" s="2206">
        <v>42050</v>
      </c>
      <c r="J480" s="2206"/>
      <c r="K480" s="2206">
        <f t="shared" si="364"/>
        <v>63930</v>
      </c>
      <c r="L480" s="2206">
        <f t="shared" si="336"/>
        <v>0</v>
      </c>
      <c r="M480" s="2206">
        <f t="shared" si="337"/>
        <v>0</v>
      </c>
      <c r="N480" s="2206">
        <f t="shared" si="338"/>
        <v>0</v>
      </c>
      <c r="O480" s="2206">
        <f t="shared" si="339"/>
        <v>0</v>
      </c>
      <c r="P480" s="2244">
        <v>0</v>
      </c>
      <c r="Q480" s="2206">
        <v>21880</v>
      </c>
      <c r="R480" s="2206">
        <v>42050</v>
      </c>
      <c r="S480" s="2206"/>
      <c r="T480" s="2206">
        <f t="shared" si="365"/>
        <v>63930</v>
      </c>
      <c r="U480" s="2206">
        <f t="shared" si="340"/>
        <v>0</v>
      </c>
      <c r="V480" s="2206">
        <f t="shared" si="341"/>
        <v>0</v>
      </c>
      <c r="W480" s="2206">
        <f t="shared" si="342"/>
        <v>0</v>
      </c>
      <c r="X480" s="2206">
        <f t="shared" si="343"/>
        <v>0</v>
      </c>
      <c r="Y480" s="2244">
        <f t="shared" si="320"/>
        <v>0</v>
      </c>
      <c r="Z480" s="2207">
        <f t="shared" si="321"/>
        <v>0</v>
      </c>
      <c r="AA480" s="2244">
        <v>10</v>
      </c>
      <c r="AB480" s="2206">
        <v>80000</v>
      </c>
      <c r="AC480" s="2206">
        <v>10000</v>
      </c>
      <c r="AD480" s="2206"/>
      <c r="AE480" s="2206">
        <f t="shared" si="366"/>
        <v>90000</v>
      </c>
      <c r="AF480" s="2206">
        <f t="shared" si="344"/>
        <v>900000</v>
      </c>
      <c r="AG480" s="2206">
        <f t="shared" si="345"/>
        <v>800000</v>
      </c>
      <c r="AH480" s="2206">
        <f t="shared" si="346"/>
        <v>100000</v>
      </c>
      <c r="AI480" s="2207">
        <f t="shared" si="347"/>
        <v>0</v>
      </c>
      <c r="AJ480" s="2246">
        <v>0</v>
      </c>
      <c r="AK480" s="2075">
        <v>80000</v>
      </c>
      <c r="AL480" s="2075">
        <v>10000</v>
      </c>
      <c r="AM480" s="2075"/>
      <c r="AN480" s="2206">
        <f t="shared" si="367"/>
        <v>90000</v>
      </c>
      <c r="AO480" s="2206">
        <f t="shared" si="348"/>
        <v>0</v>
      </c>
      <c r="AP480" s="2206">
        <f t="shared" si="349"/>
        <v>0</v>
      </c>
      <c r="AQ480" s="2206">
        <f t="shared" si="350"/>
        <v>0</v>
      </c>
      <c r="AR480" s="2206">
        <f t="shared" si="351"/>
        <v>0</v>
      </c>
      <c r="AS480" s="2244">
        <v>0</v>
      </c>
      <c r="AT480" s="2075">
        <v>80000</v>
      </c>
      <c r="AU480" s="2075">
        <v>10000</v>
      </c>
      <c r="AV480" s="2075"/>
      <c r="AW480" s="2206">
        <f t="shared" si="368"/>
        <v>90000</v>
      </c>
      <c r="AX480" s="2206">
        <f t="shared" si="352"/>
        <v>0</v>
      </c>
      <c r="AY480" s="2206">
        <f t="shared" si="353"/>
        <v>0</v>
      </c>
      <c r="AZ480" s="2206">
        <f t="shared" si="354"/>
        <v>0</v>
      </c>
      <c r="BA480" s="2206">
        <f t="shared" si="355"/>
        <v>0</v>
      </c>
      <c r="BB480" s="2244">
        <f t="shared" si="322"/>
        <v>0</v>
      </c>
      <c r="BC480" s="2207">
        <f t="shared" si="323"/>
        <v>0</v>
      </c>
      <c r="BD480" s="2244">
        <f t="shared" si="324"/>
        <v>-10</v>
      </c>
      <c r="BE480" s="2207">
        <f t="shared" si="371"/>
        <v>-900000</v>
      </c>
      <c r="BF480" s="2246">
        <v>0</v>
      </c>
      <c r="BG480" s="2075">
        <v>80000</v>
      </c>
      <c r="BH480" s="2075">
        <v>10000</v>
      </c>
      <c r="BI480" s="2075">
        <v>0</v>
      </c>
      <c r="BJ480" s="2206">
        <f t="shared" si="369"/>
        <v>90000</v>
      </c>
      <c r="BK480" s="2206">
        <f t="shared" si="356"/>
        <v>0</v>
      </c>
      <c r="BL480" s="2206">
        <f t="shared" si="357"/>
        <v>0</v>
      </c>
      <c r="BM480" s="2206">
        <f t="shared" si="358"/>
        <v>0</v>
      </c>
      <c r="BN480" s="2206">
        <f t="shared" si="359"/>
        <v>0</v>
      </c>
      <c r="BO480" s="2244">
        <v>0</v>
      </c>
      <c r="BP480" s="2075">
        <v>80000</v>
      </c>
      <c r="BQ480" s="2075">
        <v>10000</v>
      </c>
      <c r="BR480" s="2075">
        <v>0</v>
      </c>
      <c r="BS480" s="2206">
        <f t="shared" si="370"/>
        <v>90000</v>
      </c>
      <c r="BT480" s="2206">
        <f t="shared" si="360"/>
        <v>0</v>
      </c>
      <c r="BU480" s="2206">
        <f t="shared" si="361"/>
        <v>0</v>
      </c>
      <c r="BV480" s="2206">
        <f t="shared" si="362"/>
        <v>0</v>
      </c>
      <c r="BW480" s="2206">
        <f t="shared" si="363"/>
        <v>0</v>
      </c>
      <c r="BX480" s="2244">
        <f t="shared" si="325"/>
        <v>0</v>
      </c>
      <c r="BY480" s="2207">
        <f t="shared" si="326"/>
        <v>0</v>
      </c>
      <c r="BZ480" s="2211">
        <f t="shared" si="327"/>
        <v>-10</v>
      </c>
      <c r="CA480" s="2212">
        <f t="shared" si="328"/>
        <v>-900000</v>
      </c>
      <c r="CB480" s="2083"/>
      <c r="CC480" s="2083"/>
      <c r="CD480" s="2237"/>
      <c r="CF480" s="2200"/>
    </row>
    <row r="481" spans="1:94" s="1974" customFormat="1" ht="18" customHeight="1" outlineLevel="1">
      <c r="A481" s="2235" t="s">
        <v>3849</v>
      </c>
      <c r="B481" s="2235" t="b">
        <v>1</v>
      </c>
      <c r="C481" s="2201"/>
      <c r="D481" s="2236" t="s">
        <v>3850</v>
      </c>
      <c r="E481" s="2243" t="s">
        <v>3851</v>
      </c>
      <c r="F481" s="2204" t="s">
        <v>449</v>
      </c>
      <c r="G481" s="2244">
        <v>83.95</v>
      </c>
      <c r="H481" s="2206">
        <v>1590</v>
      </c>
      <c r="I481" s="2206">
        <v>9600</v>
      </c>
      <c r="J481" s="2206"/>
      <c r="K481" s="2206">
        <f t="shared" si="364"/>
        <v>11190</v>
      </c>
      <c r="L481" s="2206">
        <f t="shared" si="336"/>
        <v>939400</v>
      </c>
      <c r="M481" s="2206">
        <f t="shared" si="337"/>
        <v>133480</v>
      </c>
      <c r="N481" s="2206">
        <f t="shared" si="338"/>
        <v>805920</v>
      </c>
      <c r="O481" s="2206">
        <f t="shared" si="339"/>
        <v>0</v>
      </c>
      <c r="P481" s="2244">
        <v>83.95</v>
      </c>
      <c r="Q481" s="2206">
        <v>1590</v>
      </c>
      <c r="R481" s="2206">
        <v>9600</v>
      </c>
      <c r="S481" s="2206"/>
      <c r="T481" s="2206">
        <f t="shared" si="365"/>
        <v>11190</v>
      </c>
      <c r="U481" s="2206">
        <f t="shared" si="340"/>
        <v>939400</v>
      </c>
      <c r="V481" s="2206">
        <f t="shared" si="341"/>
        <v>133480</v>
      </c>
      <c r="W481" s="2206">
        <f t="shared" si="342"/>
        <v>805920</v>
      </c>
      <c r="X481" s="2206">
        <f t="shared" si="343"/>
        <v>0</v>
      </c>
      <c r="Y481" s="2245">
        <f t="shared" si="320"/>
        <v>0</v>
      </c>
      <c r="Z481" s="2207">
        <f t="shared" si="321"/>
        <v>0</v>
      </c>
      <c r="AA481" s="2245">
        <v>98.4</v>
      </c>
      <c r="AB481" s="2206">
        <v>10000</v>
      </c>
      <c r="AC481" s="2206">
        <v>10000</v>
      </c>
      <c r="AD481" s="2206"/>
      <c r="AE481" s="2206">
        <f t="shared" si="366"/>
        <v>20000</v>
      </c>
      <c r="AF481" s="2206">
        <f t="shared" si="344"/>
        <v>1968000</v>
      </c>
      <c r="AG481" s="2206">
        <f t="shared" si="345"/>
        <v>984000</v>
      </c>
      <c r="AH481" s="2206">
        <f t="shared" si="346"/>
        <v>984000</v>
      </c>
      <c r="AI481" s="2207">
        <f t="shared" si="347"/>
        <v>0</v>
      </c>
      <c r="AJ481" s="2246">
        <v>83.95</v>
      </c>
      <c r="AK481" s="2075">
        <v>10000</v>
      </c>
      <c r="AL481" s="2075">
        <v>10000</v>
      </c>
      <c r="AM481" s="2075"/>
      <c r="AN481" s="2206">
        <f t="shared" si="367"/>
        <v>20000</v>
      </c>
      <c r="AO481" s="2206">
        <f t="shared" si="348"/>
        <v>1679000</v>
      </c>
      <c r="AP481" s="2206">
        <f t="shared" si="349"/>
        <v>839500</v>
      </c>
      <c r="AQ481" s="2206">
        <f t="shared" si="350"/>
        <v>839500</v>
      </c>
      <c r="AR481" s="2206">
        <f t="shared" si="351"/>
        <v>0</v>
      </c>
      <c r="AS481" s="2245">
        <v>83.95</v>
      </c>
      <c r="AT481" s="2075">
        <v>10000</v>
      </c>
      <c r="AU481" s="2075">
        <v>10000</v>
      </c>
      <c r="AV481" s="2075"/>
      <c r="AW481" s="2206">
        <f t="shared" si="368"/>
        <v>20000</v>
      </c>
      <c r="AX481" s="2206">
        <f t="shared" si="352"/>
        <v>1679000</v>
      </c>
      <c r="AY481" s="2206">
        <f t="shared" si="353"/>
        <v>839500</v>
      </c>
      <c r="AZ481" s="2206">
        <f t="shared" si="354"/>
        <v>839500</v>
      </c>
      <c r="BA481" s="2206">
        <f t="shared" si="355"/>
        <v>0</v>
      </c>
      <c r="BB481" s="2245">
        <f t="shared" si="322"/>
        <v>0</v>
      </c>
      <c r="BC481" s="2207">
        <f t="shared" si="323"/>
        <v>0</v>
      </c>
      <c r="BD481" s="2245">
        <f t="shared" si="324"/>
        <v>-14.450000000000003</v>
      </c>
      <c r="BE481" s="2207">
        <f t="shared" si="371"/>
        <v>-289000</v>
      </c>
      <c r="BF481" s="2246">
        <v>83.95</v>
      </c>
      <c r="BG481" s="2075">
        <v>10000</v>
      </c>
      <c r="BH481" s="2075">
        <v>10000</v>
      </c>
      <c r="BI481" s="2075">
        <v>0</v>
      </c>
      <c r="BJ481" s="2206">
        <f t="shared" si="369"/>
        <v>20000</v>
      </c>
      <c r="BK481" s="2206">
        <f t="shared" si="356"/>
        <v>1679000</v>
      </c>
      <c r="BL481" s="2206">
        <f t="shared" si="357"/>
        <v>839500</v>
      </c>
      <c r="BM481" s="2206">
        <f t="shared" si="358"/>
        <v>839500</v>
      </c>
      <c r="BN481" s="2206">
        <f t="shared" si="359"/>
        <v>0</v>
      </c>
      <c r="BO481" s="2245">
        <v>83.95</v>
      </c>
      <c r="BP481" s="2075">
        <v>10000</v>
      </c>
      <c r="BQ481" s="2075">
        <v>10000</v>
      </c>
      <c r="BR481" s="2075">
        <v>0</v>
      </c>
      <c r="BS481" s="2206">
        <f t="shared" si="370"/>
        <v>20000</v>
      </c>
      <c r="BT481" s="2206">
        <f t="shared" si="360"/>
        <v>1679000</v>
      </c>
      <c r="BU481" s="2206">
        <f t="shared" si="361"/>
        <v>839500</v>
      </c>
      <c r="BV481" s="2206">
        <f t="shared" si="362"/>
        <v>839500</v>
      </c>
      <c r="BW481" s="2206">
        <f t="shared" si="363"/>
        <v>0</v>
      </c>
      <c r="BX481" s="2245">
        <f t="shared" si="325"/>
        <v>0</v>
      </c>
      <c r="BY481" s="2207">
        <f t="shared" si="326"/>
        <v>0</v>
      </c>
      <c r="BZ481" s="2211">
        <f t="shared" si="327"/>
        <v>-14.450000000000003</v>
      </c>
      <c r="CA481" s="2212">
        <f t="shared" si="328"/>
        <v>-289000</v>
      </c>
      <c r="CB481" s="2083"/>
      <c r="CC481" s="2083"/>
      <c r="CD481" s="2237"/>
      <c r="CF481" s="2200"/>
    </row>
    <row r="482" spans="1:94" s="1974" customFormat="1" ht="18" customHeight="1" outlineLevel="1">
      <c r="B482" s="2235"/>
      <c r="C482" s="2201"/>
      <c r="D482" s="2232" t="s">
        <v>3852</v>
      </c>
      <c r="E482" s="2243"/>
      <c r="F482" s="2204"/>
      <c r="G482" s="2244"/>
      <c r="H482" s="2206"/>
      <c r="I482" s="2206"/>
      <c r="J482" s="2206"/>
      <c r="K482" s="2206">
        <f t="shared" si="364"/>
        <v>0</v>
      </c>
      <c r="L482" s="2206">
        <f t="shared" si="336"/>
        <v>0</v>
      </c>
      <c r="M482" s="2206">
        <f t="shared" si="337"/>
        <v>0</v>
      </c>
      <c r="N482" s="2206">
        <f t="shared" si="338"/>
        <v>0</v>
      </c>
      <c r="O482" s="2206">
        <f t="shared" si="339"/>
        <v>0</v>
      </c>
      <c r="P482" s="2244"/>
      <c r="Q482" s="2206"/>
      <c r="R482" s="2206"/>
      <c r="S482" s="2206"/>
      <c r="T482" s="2206">
        <f t="shared" si="365"/>
        <v>0</v>
      </c>
      <c r="U482" s="2206">
        <f t="shared" si="340"/>
        <v>0</v>
      </c>
      <c r="V482" s="2206">
        <f t="shared" si="341"/>
        <v>0</v>
      </c>
      <c r="W482" s="2206">
        <f t="shared" si="342"/>
        <v>0</v>
      </c>
      <c r="X482" s="2206">
        <f t="shared" si="343"/>
        <v>0</v>
      </c>
      <c r="Y482" s="2244">
        <f t="shared" si="320"/>
        <v>0</v>
      </c>
      <c r="Z482" s="2207">
        <f t="shared" si="321"/>
        <v>0</v>
      </c>
      <c r="AA482" s="2244"/>
      <c r="AB482" s="2206"/>
      <c r="AC482" s="2206"/>
      <c r="AD482" s="2206"/>
      <c r="AE482" s="2206">
        <f t="shared" si="366"/>
        <v>0</v>
      </c>
      <c r="AF482" s="2206">
        <f t="shared" si="344"/>
        <v>0</v>
      </c>
      <c r="AG482" s="2206">
        <f t="shared" si="345"/>
        <v>0</v>
      </c>
      <c r="AH482" s="2206">
        <f t="shared" si="346"/>
        <v>0</v>
      </c>
      <c r="AI482" s="2207">
        <f t="shared" si="347"/>
        <v>0</v>
      </c>
      <c r="AJ482" s="2246"/>
      <c r="AK482" s="2075"/>
      <c r="AL482" s="2075"/>
      <c r="AM482" s="2075"/>
      <c r="AN482" s="2206">
        <f t="shared" si="367"/>
        <v>0</v>
      </c>
      <c r="AO482" s="2206">
        <f t="shared" si="348"/>
        <v>0</v>
      </c>
      <c r="AP482" s="2206">
        <f t="shared" si="349"/>
        <v>0</v>
      </c>
      <c r="AQ482" s="2206">
        <f t="shared" si="350"/>
        <v>0</v>
      </c>
      <c r="AR482" s="2206">
        <f t="shared" si="351"/>
        <v>0</v>
      </c>
      <c r="AS482" s="2307"/>
      <c r="AT482" s="2075"/>
      <c r="AU482" s="2075"/>
      <c r="AV482" s="2075"/>
      <c r="AW482" s="2206">
        <f t="shared" si="368"/>
        <v>0</v>
      </c>
      <c r="AX482" s="2206">
        <f t="shared" si="352"/>
        <v>0</v>
      </c>
      <c r="AY482" s="2206">
        <f t="shared" si="353"/>
        <v>0</v>
      </c>
      <c r="AZ482" s="2206">
        <f t="shared" si="354"/>
        <v>0</v>
      </c>
      <c r="BA482" s="2206">
        <f t="shared" si="355"/>
        <v>0</v>
      </c>
      <c r="BB482" s="2244">
        <f t="shared" si="322"/>
        <v>0</v>
      </c>
      <c r="BC482" s="2207">
        <f t="shared" si="323"/>
        <v>0</v>
      </c>
      <c r="BD482" s="2244">
        <f t="shared" si="324"/>
        <v>0</v>
      </c>
      <c r="BE482" s="2207">
        <f t="shared" si="371"/>
        <v>0</v>
      </c>
      <c r="BF482" s="2246">
        <v>0</v>
      </c>
      <c r="BG482" s="2075">
        <v>0</v>
      </c>
      <c r="BH482" s="2075">
        <v>0</v>
      </c>
      <c r="BI482" s="2075">
        <v>0</v>
      </c>
      <c r="BJ482" s="2206">
        <f t="shared" si="369"/>
        <v>0</v>
      </c>
      <c r="BK482" s="2206">
        <f t="shared" si="356"/>
        <v>0</v>
      </c>
      <c r="BL482" s="2206">
        <f t="shared" si="357"/>
        <v>0</v>
      </c>
      <c r="BM482" s="2206">
        <f t="shared" si="358"/>
        <v>0</v>
      </c>
      <c r="BN482" s="2206">
        <f t="shared" si="359"/>
        <v>0</v>
      </c>
      <c r="BO482" s="2244">
        <v>0</v>
      </c>
      <c r="BP482" s="2075">
        <v>0</v>
      </c>
      <c r="BQ482" s="2075">
        <v>0</v>
      </c>
      <c r="BR482" s="2075">
        <v>0</v>
      </c>
      <c r="BS482" s="2206">
        <f t="shared" si="370"/>
        <v>0</v>
      </c>
      <c r="BT482" s="2206">
        <f t="shared" si="360"/>
        <v>0</v>
      </c>
      <c r="BU482" s="2206">
        <f t="shared" si="361"/>
        <v>0</v>
      </c>
      <c r="BV482" s="2206">
        <f t="shared" si="362"/>
        <v>0</v>
      </c>
      <c r="BW482" s="2206">
        <f t="shared" si="363"/>
        <v>0</v>
      </c>
      <c r="BX482" s="2244">
        <f t="shared" si="325"/>
        <v>0</v>
      </c>
      <c r="BY482" s="2207">
        <f t="shared" si="326"/>
        <v>0</v>
      </c>
      <c r="BZ482" s="2211">
        <f t="shared" si="327"/>
        <v>0</v>
      </c>
      <c r="CA482" s="2212">
        <f t="shared" si="328"/>
        <v>0</v>
      </c>
      <c r="CB482" s="2083"/>
      <c r="CC482" s="2083"/>
      <c r="CD482" s="2237"/>
      <c r="CF482" s="2200"/>
    </row>
    <row r="483" spans="1:94" s="1974" customFormat="1" ht="18" customHeight="1" outlineLevel="1">
      <c r="A483" s="2235" t="s">
        <v>3853</v>
      </c>
      <c r="B483" s="2235" t="b">
        <v>1</v>
      </c>
      <c r="C483" s="2201"/>
      <c r="D483" s="2236" t="s">
        <v>3854</v>
      </c>
      <c r="E483" s="2243" t="s">
        <v>3855</v>
      </c>
      <c r="F483" s="2204" t="s">
        <v>365</v>
      </c>
      <c r="G483" s="2246">
        <v>641.29999999999995</v>
      </c>
      <c r="H483" s="2206">
        <v>25090</v>
      </c>
      <c r="I483" s="2206">
        <v>103370</v>
      </c>
      <c r="J483" s="2206"/>
      <c r="K483" s="2206">
        <f t="shared" si="364"/>
        <v>128460</v>
      </c>
      <c r="L483" s="2206">
        <f t="shared" si="336"/>
        <v>82381398</v>
      </c>
      <c r="M483" s="2206">
        <f t="shared" si="337"/>
        <v>16090217</v>
      </c>
      <c r="N483" s="2206">
        <f t="shared" si="338"/>
        <v>66291181</v>
      </c>
      <c r="O483" s="2308">
        <f t="shared" si="339"/>
        <v>0</v>
      </c>
      <c r="P483" s="2244">
        <v>641.29999999999995</v>
      </c>
      <c r="Q483" s="2206">
        <v>25090</v>
      </c>
      <c r="R483" s="2206">
        <v>103370</v>
      </c>
      <c r="S483" s="2206"/>
      <c r="T483" s="2206">
        <f t="shared" si="365"/>
        <v>128460</v>
      </c>
      <c r="U483" s="2206">
        <f t="shared" si="340"/>
        <v>82381398</v>
      </c>
      <c r="V483" s="2206">
        <f t="shared" si="341"/>
        <v>16090217</v>
      </c>
      <c r="W483" s="2206">
        <f t="shared" si="342"/>
        <v>66291181</v>
      </c>
      <c r="X483" s="2206">
        <f t="shared" si="343"/>
        <v>0</v>
      </c>
      <c r="Y483" s="2244">
        <f t="shared" si="320"/>
        <v>0</v>
      </c>
      <c r="Z483" s="2207">
        <f t="shared" si="321"/>
        <v>0</v>
      </c>
      <c r="AA483" s="2246">
        <v>687.9</v>
      </c>
      <c r="AB483" s="2206">
        <v>50000</v>
      </c>
      <c r="AC483" s="2206">
        <v>40000</v>
      </c>
      <c r="AD483" s="2206">
        <v>30000</v>
      </c>
      <c r="AE483" s="2206">
        <f t="shared" si="366"/>
        <v>120000</v>
      </c>
      <c r="AF483" s="2206">
        <f t="shared" si="344"/>
        <v>82548000</v>
      </c>
      <c r="AG483" s="2206">
        <f t="shared" si="345"/>
        <v>34395000</v>
      </c>
      <c r="AH483" s="2206">
        <f t="shared" si="346"/>
        <v>27516000</v>
      </c>
      <c r="AI483" s="2207">
        <f t="shared" si="347"/>
        <v>20637000</v>
      </c>
      <c r="AJ483" s="2246">
        <v>641.29999999999995</v>
      </c>
      <c r="AK483" s="2075">
        <v>50000</v>
      </c>
      <c r="AL483" s="2075">
        <v>40000</v>
      </c>
      <c r="AM483" s="2075">
        <v>30000</v>
      </c>
      <c r="AN483" s="2206">
        <f t="shared" si="367"/>
        <v>120000</v>
      </c>
      <c r="AO483" s="2206">
        <f t="shared" si="348"/>
        <v>76956000</v>
      </c>
      <c r="AP483" s="2206">
        <f t="shared" si="349"/>
        <v>32065000</v>
      </c>
      <c r="AQ483" s="2206">
        <f t="shared" si="350"/>
        <v>25652000</v>
      </c>
      <c r="AR483" s="2308">
        <f t="shared" si="351"/>
        <v>19239000</v>
      </c>
      <c r="AS483" s="2244">
        <v>641.29999999999995</v>
      </c>
      <c r="AT483" s="2075">
        <v>50000</v>
      </c>
      <c r="AU483" s="2075">
        <v>40000</v>
      </c>
      <c r="AV483" s="2075">
        <v>30000</v>
      </c>
      <c r="AW483" s="2206">
        <f t="shared" si="368"/>
        <v>120000</v>
      </c>
      <c r="AX483" s="2206">
        <f t="shared" si="352"/>
        <v>76956000</v>
      </c>
      <c r="AY483" s="2206">
        <f t="shared" si="353"/>
        <v>32065000</v>
      </c>
      <c r="AZ483" s="2206">
        <f t="shared" si="354"/>
        <v>25652000</v>
      </c>
      <c r="BA483" s="2206">
        <f t="shared" si="355"/>
        <v>19239000</v>
      </c>
      <c r="BB483" s="2246">
        <f t="shared" si="322"/>
        <v>0</v>
      </c>
      <c r="BC483" s="2207">
        <f t="shared" si="323"/>
        <v>0</v>
      </c>
      <c r="BD483" s="2246">
        <f t="shared" si="324"/>
        <v>-46.600000000000023</v>
      </c>
      <c r="BE483" s="2207">
        <f t="shared" si="371"/>
        <v>-5592000</v>
      </c>
      <c r="BF483" s="2246">
        <v>641.29999999999995</v>
      </c>
      <c r="BG483" s="2075">
        <v>50000</v>
      </c>
      <c r="BH483" s="2075">
        <v>40000</v>
      </c>
      <c r="BI483" s="2075">
        <v>30000</v>
      </c>
      <c r="BJ483" s="2206">
        <f t="shared" si="369"/>
        <v>120000</v>
      </c>
      <c r="BK483" s="2206">
        <f t="shared" si="356"/>
        <v>76956000</v>
      </c>
      <c r="BL483" s="2206">
        <f t="shared" si="357"/>
        <v>32065000</v>
      </c>
      <c r="BM483" s="2206">
        <f t="shared" si="358"/>
        <v>25652000</v>
      </c>
      <c r="BN483" s="2308">
        <f t="shared" si="359"/>
        <v>19239000</v>
      </c>
      <c r="BO483" s="2244">
        <v>641.29999999999995</v>
      </c>
      <c r="BP483" s="2075">
        <v>50000</v>
      </c>
      <c r="BQ483" s="2075">
        <v>40000</v>
      </c>
      <c r="BR483" s="2075">
        <v>30000</v>
      </c>
      <c r="BS483" s="2206">
        <f t="shared" si="370"/>
        <v>120000</v>
      </c>
      <c r="BT483" s="2206">
        <f t="shared" si="360"/>
        <v>76956000</v>
      </c>
      <c r="BU483" s="2206">
        <f t="shared" si="361"/>
        <v>32065000</v>
      </c>
      <c r="BV483" s="2206">
        <f t="shared" si="362"/>
        <v>25652000</v>
      </c>
      <c r="BW483" s="2206">
        <f t="shared" si="363"/>
        <v>19239000</v>
      </c>
      <c r="BX483" s="2246">
        <f t="shared" si="325"/>
        <v>0</v>
      </c>
      <c r="BY483" s="2207">
        <f t="shared" si="326"/>
        <v>0</v>
      </c>
      <c r="BZ483" s="2211">
        <f t="shared" si="327"/>
        <v>-46.600000000000023</v>
      </c>
      <c r="CA483" s="2212">
        <f t="shared" si="328"/>
        <v>-5592000</v>
      </c>
      <c r="CB483" s="2083"/>
      <c r="CC483" s="2083"/>
      <c r="CD483" s="2237"/>
      <c r="CF483" s="2200"/>
    </row>
    <row r="484" spans="1:94" s="1974" customFormat="1" ht="18" customHeight="1" outlineLevel="1">
      <c r="A484" s="2235" t="s">
        <v>3856</v>
      </c>
      <c r="B484" s="2235" t="b">
        <v>1</v>
      </c>
      <c r="C484" s="2201"/>
      <c r="D484" s="2236" t="s">
        <v>3854</v>
      </c>
      <c r="E484" s="2243" t="s">
        <v>3857</v>
      </c>
      <c r="F484" s="2204" t="s">
        <v>365</v>
      </c>
      <c r="G484" s="2246">
        <v>676.9</v>
      </c>
      <c r="H484" s="2206">
        <v>52260</v>
      </c>
      <c r="I484" s="2206">
        <v>103370</v>
      </c>
      <c r="J484" s="2206"/>
      <c r="K484" s="2206">
        <f t="shared" si="364"/>
        <v>155630</v>
      </c>
      <c r="L484" s="2206">
        <f t="shared" si="336"/>
        <v>105345947</v>
      </c>
      <c r="M484" s="2206">
        <f t="shared" si="337"/>
        <v>35374794</v>
      </c>
      <c r="N484" s="2206">
        <f t="shared" si="338"/>
        <v>69971153</v>
      </c>
      <c r="O484" s="2308">
        <f t="shared" si="339"/>
        <v>0</v>
      </c>
      <c r="P484" s="2244">
        <v>676.9</v>
      </c>
      <c r="Q484" s="2206">
        <v>52260</v>
      </c>
      <c r="R484" s="2206">
        <v>103370</v>
      </c>
      <c r="S484" s="2206"/>
      <c r="T484" s="2206">
        <f t="shared" si="365"/>
        <v>155630</v>
      </c>
      <c r="U484" s="2206">
        <f t="shared" si="340"/>
        <v>105345947</v>
      </c>
      <c r="V484" s="2206">
        <f t="shared" si="341"/>
        <v>35374794</v>
      </c>
      <c r="W484" s="2206">
        <f t="shared" si="342"/>
        <v>69971153</v>
      </c>
      <c r="X484" s="2206">
        <f t="shared" si="343"/>
        <v>0</v>
      </c>
      <c r="Y484" s="2245">
        <f t="shared" si="320"/>
        <v>0</v>
      </c>
      <c r="Z484" s="2207">
        <f t="shared" si="321"/>
        <v>0</v>
      </c>
      <c r="AA484" s="2309">
        <v>277.60000000000002</v>
      </c>
      <c r="AB484" s="2206">
        <v>75000</v>
      </c>
      <c r="AC484" s="2206">
        <v>40000</v>
      </c>
      <c r="AD484" s="2206">
        <v>30000</v>
      </c>
      <c r="AE484" s="2206">
        <f t="shared" si="366"/>
        <v>145000</v>
      </c>
      <c r="AF484" s="2206">
        <f t="shared" si="344"/>
        <v>40252000</v>
      </c>
      <c r="AG484" s="2206">
        <f t="shared" si="345"/>
        <v>20820000</v>
      </c>
      <c r="AH484" s="2206">
        <f t="shared" si="346"/>
        <v>11104000</v>
      </c>
      <c r="AI484" s="2207">
        <f t="shared" si="347"/>
        <v>8328000</v>
      </c>
      <c r="AJ484" s="2246"/>
      <c r="AK484" s="2075">
        <v>75000</v>
      </c>
      <c r="AL484" s="2075">
        <v>40000</v>
      </c>
      <c r="AM484" s="2075">
        <v>30000</v>
      </c>
      <c r="AN484" s="2206">
        <f t="shared" si="367"/>
        <v>145000</v>
      </c>
      <c r="AO484" s="2206">
        <f t="shared" si="348"/>
        <v>0</v>
      </c>
      <c r="AP484" s="2206">
        <f t="shared" si="349"/>
        <v>0</v>
      </c>
      <c r="AQ484" s="2206">
        <f t="shared" si="350"/>
        <v>0</v>
      </c>
      <c r="AR484" s="2308">
        <f t="shared" si="351"/>
        <v>0</v>
      </c>
      <c r="AS484" s="2244"/>
      <c r="AT484" s="2075">
        <v>75000</v>
      </c>
      <c r="AU484" s="2075">
        <v>40000</v>
      </c>
      <c r="AV484" s="2075">
        <v>30000</v>
      </c>
      <c r="AW484" s="2206">
        <f t="shared" si="368"/>
        <v>145000</v>
      </c>
      <c r="AX484" s="2206">
        <f t="shared" si="352"/>
        <v>0</v>
      </c>
      <c r="AY484" s="2206">
        <f t="shared" si="353"/>
        <v>0</v>
      </c>
      <c r="AZ484" s="2206">
        <f t="shared" si="354"/>
        <v>0</v>
      </c>
      <c r="BA484" s="2206">
        <f t="shared" si="355"/>
        <v>0</v>
      </c>
      <c r="BB484" s="2309">
        <f t="shared" si="322"/>
        <v>0</v>
      </c>
      <c r="BC484" s="2207">
        <f t="shared" si="323"/>
        <v>0</v>
      </c>
      <c r="BD484" s="2309">
        <f t="shared" si="324"/>
        <v>-277.60000000000002</v>
      </c>
      <c r="BE484" s="2207">
        <f t="shared" si="371"/>
        <v>-40252000</v>
      </c>
      <c r="BF484" s="2246">
        <v>0</v>
      </c>
      <c r="BG484" s="2075">
        <v>75000</v>
      </c>
      <c r="BH484" s="2075">
        <v>40000</v>
      </c>
      <c r="BI484" s="2075">
        <v>30000</v>
      </c>
      <c r="BJ484" s="2206">
        <f t="shared" si="369"/>
        <v>145000</v>
      </c>
      <c r="BK484" s="2206">
        <f t="shared" si="356"/>
        <v>0</v>
      </c>
      <c r="BL484" s="2206">
        <f t="shared" si="357"/>
        <v>0</v>
      </c>
      <c r="BM484" s="2206">
        <f t="shared" si="358"/>
        <v>0</v>
      </c>
      <c r="BN484" s="2308">
        <f t="shared" si="359"/>
        <v>0</v>
      </c>
      <c r="BO484" s="2245">
        <v>0</v>
      </c>
      <c r="BP484" s="2075">
        <v>75000</v>
      </c>
      <c r="BQ484" s="2075">
        <v>40000</v>
      </c>
      <c r="BR484" s="2075">
        <v>30000</v>
      </c>
      <c r="BS484" s="2206">
        <f t="shared" si="370"/>
        <v>145000</v>
      </c>
      <c r="BT484" s="2206">
        <f t="shared" si="360"/>
        <v>0</v>
      </c>
      <c r="BU484" s="2206">
        <f t="shared" si="361"/>
        <v>0</v>
      </c>
      <c r="BV484" s="2206">
        <f t="shared" si="362"/>
        <v>0</v>
      </c>
      <c r="BW484" s="2206">
        <f t="shared" si="363"/>
        <v>0</v>
      </c>
      <c r="BX484" s="2309">
        <f t="shared" si="325"/>
        <v>0</v>
      </c>
      <c r="BY484" s="2207">
        <f t="shared" si="326"/>
        <v>0</v>
      </c>
      <c r="BZ484" s="2211">
        <f t="shared" si="327"/>
        <v>-277.60000000000002</v>
      </c>
      <c r="CA484" s="2212">
        <f t="shared" si="328"/>
        <v>-40252000</v>
      </c>
      <c r="CB484" s="2083"/>
      <c r="CC484" s="2083"/>
      <c r="CD484" s="2237"/>
      <c r="CF484" s="2200"/>
    </row>
    <row r="485" spans="1:94" s="1974" customFormat="1" ht="18" customHeight="1" outlineLevel="1">
      <c r="A485" s="2235"/>
      <c r="B485" s="2235"/>
      <c r="C485" s="2201"/>
      <c r="D485" s="2236" t="s">
        <v>3858</v>
      </c>
      <c r="E485" s="2243" t="s">
        <v>3859</v>
      </c>
      <c r="F485" s="2204" t="s">
        <v>365</v>
      </c>
      <c r="G485" s="2246"/>
      <c r="H485" s="2206">
        <v>63344</v>
      </c>
      <c r="I485" s="2206">
        <v>103370</v>
      </c>
      <c r="J485" s="2206"/>
      <c r="K485" s="2206">
        <f t="shared" si="364"/>
        <v>166714</v>
      </c>
      <c r="L485" s="2206">
        <f t="shared" si="336"/>
        <v>0</v>
      </c>
      <c r="M485" s="2206">
        <f t="shared" si="337"/>
        <v>0</v>
      </c>
      <c r="N485" s="2206">
        <f t="shared" si="338"/>
        <v>0</v>
      </c>
      <c r="O485" s="2308">
        <f t="shared" si="339"/>
        <v>0</v>
      </c>
      <c r="P485" s="2244"/>
      <c r="Q485" s="2206">
        <v>63344</v>
      </c>
      <c r="R485" s="2206">
        <v>103370</v>
      </c>
      <c r="S485" s="2206"/>
      <c r="T485" s="2206">
        <f t="shared" si="365"/>
        <v>166714</v>
      </c>
      <c r="U485" s="2206">
        <f t="shared" si="340"/>
        <v>0</v>
      </c>
      <c r="V485" s="2206">
        <f t="shared" si="341"/>
        <v>0</v>
      </c>
      <c r="W485" s="2206">
        <f t="shared" si="342"/>
        <v>0</v>
      </c>
      <c r="X485" s="2206">
        <f t="shared" si="343"/>
        <v>0</v>
      </c>
      <c r="Y485" s="2244">
        <f t="shared" si="320"/>
        <v>0</v>
      </c>
      <c r="Z485" s="2207">
        <f t="shared" si="321"/>
        <v>0</v>
      </c>
      <c r="AA485" s="2246"/>
      <c r="AB485" s="2206"/>
      <c r="AC485" s="2206"/>
      <c r="AD485" s="2206"/>
      <c r="AE485" s="2206">
        <f t="shared" si="366"/>
        <v>0</v>
      </c>
      <c r="AF485" s="2206">
        <f t="shared" si="344"/>
        <v>0</v>
      </c>
      <c r="AG485" s="2206">
        <f t="shared" si="345"/>
        <v>0</v>
      </c>
      <c r="AH485" s="2206">
        <f t="shared" si="346"/>
        <v>0</v>
      </c>
      <c r="AI485" s="2207">
        <f t="shared" si="347"/>
        <v>0</v>
      </c>
      <c r="AJ485" s="2246">
        <v>583.89999999999986</v>
      </c>
      <c r="AK485" s="2075">
        <v>63344</v>
      </c>
      <c r="AL485" s="2075">
        <v>103370</v>
      </c>
      <c r="AM485" s="2075">
        <v>0</v>
      </c>
      <c r="AN485" s="2206">
        <f t="shared" si="367"/>
        <v>166714</v>
      </c>
      <c r="AO485" s="2206">
        <f t="shared" si="348"/>
        <v>97344304</v>
      </c>
      <c r="AP485" s="2206">
        <f t="shared" si="349"/>
        <v>36986561</v>
      </c>
      <c r="AQ485" s="2206">
        <f t="shared" si="350"/>
        <v>60357743</v>
      </c>
      <c r="AR485" s="2308">
        <f t="shared" si="351"/>
        <v>0</v>
      </c>
      <c r="AS485" s="2244">
        <v>583.89999999999986</v>
      </c>
      <c r="AT485" s="2075">
        <v>63344</v>
      </c>
      <c r="AU485" s="2075">
        <v>103370</v>
      </c>
      <c r="AV485" s="2075">
        <v>0</v>
      </c>
      <c r="AW485" s="2206">
        <f t="shared" si="368"/>
        <v>166714</v>
      </c>
      <c r="AX485" s="2206">
        <f t="shared" si="352"/>
        <v>97344304</v>
      </c>
      <c r="AY485" s="2206">
        <f t="shared" si="353"/>
        <v>36986561</v>
      </c>
      <c r="AZ485" s="2206">
        <f t="shared" si="354"/>
        <v>60357743</v>
      </c>
      <c r="BA485" s="2206">
        <f t="shared" si="355"/>
        <v>0</v>
      </c>
      <c r="BB485" s="2246">
        <f t="shared" si="322"/>
        <v>0</v>
      </c>
      <c r="BC485" s="2207">
        <f t="shared" si="323"/>
        <v>0</v>
      </c>
      <c r="BD485" s="2246">
        <f t="shared" si="324"/>
        <v>583.89999999999986</v>
      </c>
      <c r="BE485" s="2207">
        <f t="shared" si="371"/>
        <v>97344304</v>
      </c>
      <c r="BF485" s="2246">
        <v>583.89999999999986</v>
      </c>
      <c r="BG485" s="2075">
        <v>91900</v>
      </c>
      <c r="BH485" s="2075">
        <v>40000</v>
      </c>
      <c r="BI485" s="2075">
        <v>30000</v>
      </c>
      <c r="BJ485" s="2206">
        <f t="shared" si="369"/>
        <v>161900</v>
      </c>
      <c r="BK485" s="2206">
        <f t="shared" si="356"/>
        <v>94533410</v>
      </c>
      <c r="BL485" s="2206">
        <f t="shared" si="357"/>
        <v>53660410</v>
      </c>
      <c r="BM485" s="2206">
        <f t="shared" si="358"/>
        <v>23356000</v>
      </c>
      <c r="BN485" s="2308">
        <f t="shared" si="359"/>
        <v>17517000</v>
      </c>
      <c r="BO485" s="2244">
        <v>583.89999999999986</v>
      </c>
      <c r="BP485" s="2075">
        <v>91900</v>
      </c>
      <c r="BQ485" s="2075">
        <v>40000</v>
      </c>
      <c r="BR485" s="2075">
        <v>30000</v>
      </c>
      <c r="BS485" s="2206">
        <f t="shared" si="370"/>
        <v>161900</v>
      </c>
      <c r="BT485" s="2206">
        <f t="shared" si="360"/>
        <v>94533410</v>
      </c>
      <c r="BU485" s="2206">
        <f t="shared" si="361"/>
        <v>53660410</v>
      </c>
      <c r="BV485" s="2206">
        <f t="shared" si="362"/>
        <v>23356000</v>
      </c>
      <c r="BW485" s="2206">
        <f t="shared" si="363"/>
        <v>17517000</v>
      </c>
      <c r="BX485" s="2246">
        <f t="shared" si="325"/>
        <v>0</v>
      </c>
      <c r="BY485" s="2207">
        <f t="shared" si="326"/>
        <v>0</v>
      </c>
      <c r="BZ485" s="2211">
        <f t="shared" si="327"/>
        <v>583.89999999999986</v>
      </c>
      <c r="CA485" s="2212">
        <f t="shared" si="328"/>
        <v>94533410</v>
      </c>
      <c r="CB485" s="2083"/>
      <c r="CC485" s="2083"/>
      <c r="CD485" s="2237"/>
      <c r="CF485" s="2200"/>
    </row>
    <row r="486" spans="1:94" s="1974" customFormat="1" ht="18" customHeight="1" outlineLevel="1">
      <c r="A486" s="2235"/>
      <c r="B486" s="2235"/>
      <c r="C486" s="2201"/>
      <c r="D486" s="2236" t="s">
        <v>3858</v>
      </c>
      <c r="E486" s="2243" t="s">
        <v>3860</v>
      </c>
      <c r="F486" s="2204" t="s">
        <v>365</v>
      </c>
      <c r="G486" s="2246"/>
      <c r="H486" s="2206">
        <v>142643</v>
      </c>
      <c r="I486" s="2206">
        <v>103370</v>
      </c>
      <c r="J486" s="2206"/>
      <c r="K486" s="2206">
        <f t="shared" si="364"/>
        <v>246013</v>
      </c>
      <c r="L486" s="2206">
        <f t="shared" si="336"/>
        <v>0</v>
      </c>
      <c r="M486" s="2206">
        <f t="shared" si="337"/>
        <v>0</v>
      </c>
      <c r="N486" s="2206">
        <f t="shared" si="338"/>
        <v>0</v>
      </c>
      <c r="O486" s="2308">
        <f t="shared" si="339"/>
        <v>0</v>
      </c>
      <c r="P486" s="2244"/>
      <c r="Q486" s="2206">
        <v>142643</v>
      </c>
      <c r="R486" s="2206">
        <v>103370</v>
      </c>
      <c r="S486" s="2206"/>
      <c r="T486" s="2206">
        <f t="shared" si="365"/>
        <v>246013</v>
      </c>
      <c r="U486" s="2206">
        <f t="shared" si="340"/>
        <v>0</v>
      </c>
      <c r="V486" s="2206">
        <f t="shared" si="341"/>
        <v>0</v>
      </c>
      <c r="W486" s="2206">
        <f t="shared" si="342"/>
        <v>0</v>
      </c>
      <c r="X486" s="2206">
        <f t="shared" si="343"/>
        <v>0</v>
      </c>
      <c r="Y486" s="2244">
        <f t="shared" si="320"/>
        <v>0</v>
      </c>
      <c r="Z486" s="2207">
        <f t="shared" si="321"/>
        <v>0</v>
      </c>
      <c r="AA486" s="2246"/>
      <c r="AB486" s="2206"/>
      <c r="AC486" s="2206"/>
      <c r="AD486" s="2206"/>
      <c r="AE486" s="2206">
        <f t="shared" si="366"/>
        <v>0</v>
      </c>
      <c r="AF486" s="2206">
        <f t="shared" si="344"/>
        <v>0</v>
      </c>
      <c r="AG486" s="2206">
        <f t="shared" si="345"/>
        <v>0</v>
      </c>
      <c r="AH486" s="2206">
        <f t="shared" si="346"/>
        <v>0</v>
      </c>
      <c r="AI486" s="2207">
        <f t="shared" si="347"/>
        <v>0</v>
      </c>
      <c r="AJ486" s="2246">
        <v>93</v>
      </c>
      <c r="AK486" s="2075">
        <v>142643</v>
      </c>
      <c r="AL486" s="2075">
        <v>103370</v>
      </c>
      <c r="AM486" s="2075">
        <v>0</v>
      </c>
      <c r="AN486" s="2206">
        <f t="shared" si="367"/>
        <v>246013</v>
      </c>
      <c r="AO486" s="2206">
        <f t="shared" si="348"/>
        <v>22879209</v>
      </c>
      <c r="AP486" s="2206">
        <f t="shared" si="349"/>
        <v>13265799</v>
      </c>
      <c r="AQ486" s="2206">
        <f t="shared" si="350"/>
        <v>9613410</v>
      </c>
      <c r="AR486" s="2308">
        <f t="shared" si="351"/>
        <v>0</v>
      </c>
      <c r="AS486" s="2244">
        <v>93</v>
      </c>
      <c r="AT486" s="2075">
        <v>142643</v>
      </c>
      <c r="AU486" s="2075">
        <v>103370</v>
      </c>
      <c r="AV486" s="2075">
        <v>0</v>
      </c>
      <c r="AW486" s="2206">
        <f t="shared" si="368"/>
        <v>246013</v>
      </c>
      <c r="AX486" s="2206">
        <f t="shared" si="352"/>
        <v>22879209</v>
      </c>
      <c r="AY486" s="2206">
        <f t="shared" si="353"/>
        <v>13265799</v>
      </c>
      <c r="AZ486" s="2206">
        <f t="shared" si="354"/>
        <v>9613410</v>
      </c>
      <c r="BA486" s="2206">
        <f t="shared" si="355"/>
        <v>0</v>
      </c>
      <c r="BB486" s="2246">
        <f t="shared" si="322"/>
        <v>0</v>
      </c>
      <c r="BC486" s="2207">
        <f t="shared" si="323"/>
        <v>0</v>
      </c>
      <c r="BD486" s="2246">
        <f t="shared" si="324"/>
        <v>93</v>
      </c>
      <c r="BE486" s="2207">
        <f t="shared" si="371"/>
        <v>22879209</v>
      </c>
      <c r="BF486" s="2246">
        <v>93</v>
      </c>
      <c r="BG486" s="2075">
        <v>161200</v>
      </c>
      <c r="BH486" s="2075">
        <v>40000</v>
      </c>
      <c r="BI486" s="2075">
        <v>30000</v>
      </c>
      <c r="BJ486" s="2206">
        <f t="shared" si="369"/>
        <v>231200</v>
      </c>
      <c r="BK486" s="2206">
        <f t="shared" si="356"/>
        <v>21501600</v>
      </c>
      <c r="BL486" s="2206">
        <f t="shared" si="357"/>
        <v>14991600</v>
      </c>
      <c r="BM486" s="2206">
        <f t="shared" si="358"/>
        <v>3720000</v>
      </c>
      <c r="BN486" s="2308">
        <f t="shared" si="359"/>
        <v>2790000</v>
      </c>
      <c r="BO486" s="2244">
        <v>93</v>
      </c>
      <c r="BP486" s="2075">
        <v>161200</v>
      </c>
      <c r="BQ486" s="2075">
        <v>40000</v>
      </c>
      <c r="BR486" s="2075">
        <v>30000</v>
      </c>
      <c r="BS486" s="2206">
        <f t="shared" si="370"/>
        <v>231200</v>
      </c>
      <c r="BT486" s="2206">
        <f t="shared" si="360"/>
        <v>21501600</v>
      </c>
      <c r="BU486" s="2206">
        <f t="shared" si="361"/>
        <v>14991600</v>
      </c>
      <c r="BV486" s="2206">
        <f t="shared" si="362"/>
        <v>3720000</v>
      </c>
      <c r="BW486" s="2206">
        <f t="shared" si="363"/>
        <v>2790000</v>
      </c>
      <c r="BX486" s="2246">
        <f t="shared" si="325"/>
        <v>0</v>
      </c>
      <c r="BY486" s="2207">
        <f t="shared" si="326"/>
        <v>0</v>
      </c>
      <c r="BZ486" s="2211">
        <f t="shared" si="327"/>
        <v>93</v>
      </c>
      <c r="CA486" s="2212">
        <f t="shared" si="328"/>
        <v>21501600</v>
      </c>
      <c r="CB486" s="2083"/>
      <c r="CC486" s="2083"/>
      <c r="CD486" s="2237"/>
      <c r="CF486" s="2200"/>
    </row>
    <row r="487" spans="1:94" s="1974" customFormat="1" ht="18" customHeight="1" outlineLevel="1">
      <c r="A487" s="2235"/>
      <c r="B487" s="2235"/>
      <c r="C487" s="2201"/>
      <c r="D487" s="2236" t="s">
        <v>3854</v>
      </c>
      <c r="E487" s="2243" t="s">
        <v>3857</v>
      </c>
      <c r="F487" s="2204" t="s">
        <v>3861</v>
      </c>
      <c r="G487" s="2244"/>
      <c r="H487" s="2206"/>
      <c r="I487" s="2206"/>
      <c r="J487" s="2206"/>
      <c r="K487" s="2206">
        <f t="shared" si="364"/>
        <v>0</v>
      </c>
      <c r="L487" s="2206">
        <f t="shared" si="336"/>
        <v>0</v>
      </c>
      <c r="M487" s="2206">
        <f t="shared" si="337"/>
        <v>0</v>
      </c>
      <c r="N487" s="2206">
        <f t="shared" si="338"/>
        <v>0</v>
      </c>
      <c r="O487" s="2206">
        <f t="shared" si="339"/>
        <v>0</v>
      </c>
      <c r="P487" s="2244"/>
      <c r="Q487" s="2206"/>
      <c r="R487" s="2206"/>
      <c r="S487" s="2206"/>
      <c r="T487" s="2206">
        <f t="shared" si="365"/>
        <v>0</v>
      </c>
      <c r="U487" s="2206">
        <f t="shared" si="340"/>
        <v>0</v>
      </c>
      <c r="V487" s="2206">
        <f t="shared" si="341"/>
        <v>0</v>
      </c>
      <c r="W487" s="2206">
        <f t="shared" si="342"/>
        <v>0</v>
      </c>
      <c r="X487" s="2206">
        <f t="shared" si="343"/>
        <v>0</v>
      </c>
      <c r="Y487" s="2244">
        <f t="shared" si="320"/>
        <v>0</v>
      </c>
      <c r="Z487" s="2207">
        <f t="shared" si="321"/>
        <v>0</v>
      </c>
      <c r="AA487" s="2244"/>
      <c r="AB487" s="2206"/>
      <c r="AC487" s="2206"/>
      <c r="AD487" s="2206"/>
      <c r="AE487" s="2206">
        <f t="shared" si="366"/>
        <v>0</v>
      </c>
      <c r="AF487" s="2206">
        <f t="shared" si="344"/>
        <v>0</v>
      </c>
      <c r="AG487" s="2206">
        <f t="shared" si="345"/>
        <v>0</v>
      </c>
      <c r="AH487" s="2206">
        <f t="shared" si="346"/>
        <v>0</v>
      </c>
      <c r="AI487" s="2207">
        <f t="shared" si="347"/>
        <v>0</v>
      </c>
      <c r="AJ487" s="2246">
        <v>0</v>
      </c>
      <c r="AK487" s="2075"/>
      <c r="AL487" s="2075"/>
      <c r="AM487" s="2075"/>
      <c r="AN487" s="2206">
        <f t="shared" si="367"/>
        <v>0</v>
      </c>
      <c r="AO487" s="2206">
        <f t="shared" si="348"/>
        <v>0</v>
      </c>
      <c r="AP487" s="2206">
        <f t="shared" si="349"/>
        <v>0</v>
      </c>
      <c r="AQ487" s="2206">
        <f t="shared" si="350"/>
        <v>0</v>
      </c>
      <c r="AR487" s="2308">
        <f t="shared" si="351"/>
        <v>0</v>
      </c>
      <c r="AS487" s="2244">
        <v>0</v>
      </c>
      <c r="AT487" s="2075"/>
      <c r="AU487" s="2075"/>
      <c r="AV487" s="2075"/>
      <c r="AW487" s="2206">
        <f t="shared" si="368"/>
        <v>0</v>
      </c>
      <c r="AX487" s="2206">
        <f t="shared" si="352"/>
        <v>0</v>
      </c>
      <c r="AY487" s="2206">
        <f t="shared" si="353"/>
        <v>0</v>
      </c>
      <c r="AZ487" s="2206">
        <f t="shared" si="354"/>
        <v>0</v>
      </c>
      <c r="BA487" s="2206">
        <f t="shared" si="355"/>
        <v>0</v>
      </c>
      <c r="BB487" s="2244">
        <f t="shared" si="322"/>
        <v>0</v>
      </c>
      <c r="BC487" s="2207">
        <f t="shared" si="323"/>
        <v>0</v>
      </c>
      <c r="BD487" s="2244">
        <f t="shared" si="324"/>
        <v>0</v>
      </c>
      <c r="BE487" s="2207">
        <f t="shared" si="371"/>
        <v>0</v>
      </c>
      <c r="BF487" s="2246">
        <v>0</v>
      </c>
      <c r="BG487" s="2075">
        <v>0</v>
      </c>
      <c r="BH487" s="2075">
        <v>0</v>
      </c>
      <c r="BI487" s="2075">
        <v>0</v>
      </c>
      <c r="BJ487" s="2206">
        <f t="shared" si="369"/>
        <v>0</v>
      </c>
      <c r="BK487" s="2206">
        <f t="shared" si="356"/>
        <v>0</v>
      </c>
      <c r="BL487" s="2206">
        <f t="shared" si="357"/>
        <v>0</v>
      </c>
      <c r="BM487" s="2206">
        <f t="shared" si="358"/>
        <v>0</v>
      </c>
      <c r="BN487" s="2308">
        <f t="shared" si="359"/>
        <v>0</v>
      </c>
      <c r="BO487" s="2244">
        <v>0</v>
      </c>
      <c r="BP487" s="2075">
        <v>0</v>
      </c>
      <c r="BQ487" s="2075">
        <v>0</v>
      </c>
      <c r="BR487" s="2075">
        <v>0</v>
      </c>
      <c r="BS487" s="2206">
        <f t="shared" si="370"/>
        <v>0</v>
      </c>
      <c r="BT487" s="2206">
        <f t="shared" si="360"/>
        <v>0</v>
      </c>
      <c r="BU487" s="2206">
        <f t="shared" si="361"/>
        <v>0</v>
      </c>
      <c r="BV487" s="2206">
        <f t="shared" si="362"/>
        <v>0</v>
      </c>
      <c r="BW487" s="2206">
        <f t="shared" si="363"/>
        <v>0</v>
      </c>
      <c r="BX487" s="2244">
        <f t="shared" si="325"/>
        <v>0</v>
      </c>
      <c r="BY487" s="2207">
        <f t="shared" si="326"/>
        <v>0</v>
      </c>
      <c r="BZ487" s="2211">
        <f t="shared" si="327"/>
        <v>0</v>
      </c>
      <c r="CA487" s="2212">
        <f t="shared" si="328"/>
        <v>0</v>
      </c>
      <c r="CB487" s="2083"/>
      <c r="CC487" s="2083"/>
      <c r="CD487" s="2237"/>
      <c r="CF487" s="2200"/>
    </row>
    <row r="488" spans="1:94" s="1974" customFormat="1" ht="18" customHeight="1" outlineLevel="1">
      <c r="A488" s="2235" t="s">
        <v>3862</v>
      </c>
      <c r="B488" s="2235" t="b">
        <v>1</v>
      </c>
      <c r="C488" s="2201"/>
      <c r="D488" s="2236" t="s">
        <v>3863</v>
      </c>
      <c r="E488" s="2243" t="s">
        <v>3864</v>
      </c>
      <c r="F488" s="2204" t="s">
        <v>365</v>
      </c>
      <c r="G488" s="2244">
        <v>13.4</v>
      </c>
      <c r="H488" s="2206">
        <v>23370</v>
      </c>
      <c r="I488" s="2206">
        <v>70560</v>
      </c>
      <c r="J488" s="2206"/>
      <c r="K488" s="2206">
        <f t="shared" si="364"/>
        <v>93930</v>
      </c>
      <c r="L488" s="2206">
        <f t="shared" si="336"/>
        <v>1258662</v>
      </c>
      <c r="M488" s="2206">
        <f t="shared" si="337"/>
        <v>313158</v>
      </c>
      <c r="N488" s="2206">
        <f t="shared" si="338"/>
        <v>945504</v>
      </c>
      <c r="O488" s="2206">
        <f t="shared" si="339"/>
        <v>0</v>
      </c>
      <c r="P488" s="2244">
        <v>13.4</v>
      </c>
      <c r="Q488" s="2206">
        <v>23370</v>
      </c>
      <c r="R488" s="2206">
        <v>70560</v>
      </c>
      <c r="S488" s="2206"/>
      <c r="T488" s="2206">
        <f t="shared" si="365"/>
        <v>93930</v>
      </c>
      <c r="U488" s="2206">
        <f t="shared" si="340"/>
        <v>1258662</v>
      </c>
      <c r="V488" s="2206">
        <f t="shared" si="341"/>
        <v>313158</v>
      </c>
      <c r="W488" s="2206">
        <f t="shared" si="342"/>
        <v>945504</v>
      </c>
      <c r="X488" s="2206">
        <f t="shared" si="343"/>
        <v>0</v>
      </c>
      <c r="Y488" s="2245">
        <f t="shared" si="320"/>
        <v>0</v>
      </c>
      <c r="Z488" s="2207">
        <f t="shared" si="321"/>
        <v>0</v>
      </c>
      <c r="AA488" s="2245">
        <v>32.9</v>
      </c>
      <c r="AB488" s="2206">
        <v>40000</v>
      </c>
      <c r="AC488" s="2206">
        <v>45000</v>
      </c>
      <c r="AD488" s="2206">
        <v>30000</v>
      </c>
      <c r="AE488" s="2206">
        <f t="shared" si="366"/>
        <v>115000</v>
      </c>
      <c r="AF488" s="2206">
        <f t="shared" si="344"/>
        <v>3783500</v>
      </c>
      <c r="AG488" s="2206">
        <f t="shared" si="345"/>
        <v>1316000</v>
      </c>
      <c r="AH488" s="2206">
        <f t="shared" si="346"/>
        <v>1480500</v>
      </c>
      <c r="AI488" s="2207">
        <f t="shared" si="347"/>
        <v>987000</v>
      </c>
      <c r="AJ488" s="2246">
        <v>13.4</v>
      </c>
      <c r="AK488" s="2075">
        <v>40000</v>
      </c>
      <c r="AL488" s="2075">
        <v>45000</v>
      </c>
      <c r="AM488" s="2075">
        <v>30000</v>
      </c>
      <c r="AN488" s="2206">
        <f t="shared" si="367"/>
        <v>115000</v>
      </c>
      <c r="AO488" s="2206">
        <f t="shared" si="348"/>
        <v>1541000</v>
      </c>
      <c r="AP488" s="2206">
        <f t="shared" si="349"/>
        <v>536000</v>
      </c>
      <c r="AQ488" s="2206">
        <f t="shared" si="350"/>
        <v>603000</v>
      </c>
      <c r="AR488" s="2308">
        <f t="shared" si="351"/>
        <v>402000</v>
      </c>
      <c r="AS488" s="2245">
        <v>13.4</v>
      </c>
      <c r="AT488" s="2075">
        <v>40000</v>
      </c>
      <c r="AU488" s="2075">
        <v>45000</v>
      </c>
      <c r="AV488" s="2075">
        <v>30000</v>
      </c>
      <c r="AW488" s="2206">
        <f t="shared" si="368"/>
        <v>115000</v>
      </c>
      <c r="AX488" s="2206">
        <f t="shared" si="352"/>
        <v>1541000</v>
      </c>
      <c r="AY488" s="2206">
        <f t="shared" si="353"/>
        <v>536000</v>
      </c>
      <c r="AZ488" s="2206">
        <f t="shared" si="354"/>
        <v>603000</v>
      </c>
      <c r="BA488" s="2206">
        <f t="shared" si="355"/>
        <v>402000</v>
      </c>
      <c r="BB488" s="2245">
        <f t="shared" si="322"/>
        <v>0</v>
      </c>
      <c r="BC488" s="2207">
        <f t="shared" si="323"/>
        <v>0</v>
      </c>
      <c r="BD488" s="2245">
        <f t="shared" si="324"/>
        <v>-19.5</v>
      </c>
      <c r="BE488" s="2207">
        <f t="shared" si="371"/>
        <v>-2242500</v>
      </c>
      <c r="BF488" s="2246">
        <v>13.4</v>
      </c>
      <c r="BG488" s="2075">
        <v>40000</v>
      </c>
      <c r="BH488" s="2075">
        <v>45000</v>
      </c>
      <c r="BI488" s="2075">
        <v>30000</v>
      </c>
      <c r="BJ488" s="2206">
        <f t="shared" si="369"/>
        <v>115000</v>
      </c>
      <c r="BK488" s="2206">
        <f t="shared" si="356"/>
        <v>1541000</v>
      </c>
      <c r="BL488" s="2206">
        <f t="shared" si="357"/>
        <v>536000</v>
      </c>
      <c r="BM488" s="2206">
        <f t="shared" si="358"/>
        <v>603000</v>
      </c>
      <c r="BN488" s="2206">
        <f t="shared" si="359"/>
        <v>402000</v>
      </c>
      <c r="BO488" s="2245">
        <v>13.4</v>
      </c>
      <c r="BP488" s="2075">
        <v>40000</v>
      </c>
      <c r="BQ488" s="2075">
        <v>45000</v>
      </c>
      <c r="BR488" s="2075">
        <v>30000</v>
      </c>
      <c r="BS488" s="2206">
        <f t="shared" si="370"/>
        <v>115000</v>
      </c>
      <c r="BT488" s="2206">
        <f t="shared" si="360"/>
        <v>1541000</v>
      </c>
      <c r="BU488" s="2206">
        <f t="shared" si="361"/>
        <v>536000</v>
      </c>
      <c r="BV488" s="2206">
        <f t="shared" si="362"/>
        <v>603000</v>
      </c>
      <c r="BW488" s="2206">
        <f t="shared" si="363"/>
        <v>402000</v>
      </c>
      <c r="BX488" s="2245">
        <f t="shared" si="325"/>
        <v>0</v>
      </c>
      <c r="BY488" s="2207">
        <f t="shared" si="326"/>
        <v>0</v>
      </c>
      <c r="BZ488" s="2211">
        <f t="shared" si="327"/>
        <v>-19.5</v>
      </c>
      <c r="CA488" s="2212">
        <f t="shared" si="328"/>
        <v>-2242500</v>
      </c>
      <c r="CB488" s="2083"/>
      <c r="CC488" s="2083"/>
      <c r="CD488" s="2237"/>
      <c r="CF488" s="2200"/>
    </row>
    <row r="489" spans="1:94" s="1974" customFormat="1" ht="18" customHeight="1" outlineLevel="1">
      <c r="A489" s="2235" t="s">
        <v>3865</v>
      </c>
      <c r="B489" s="2235" t="b">
        <v>1</v>
      </c>
      <c r="C489" s="2201"/>
      <c r="D489" s="2236" t="s">
        <v>3863</v>
      </c>
      <c r="E489" s="2243" t="s">
        <v>3866</v>
      </c>
      <c r="F489" s="2204" t="s">
        <v>365</v>
      </c>
      <c r="G489" s="2244">
        <v>14.3</v>
      </c>
      <c r="H489" s="2206">
        <v>24000</v>
      </c>
      <c r="I489" s="2206">
        <v>70560</v>
      </c>
      <c r="J489" s="2206"/>
      <c r="K489" s="2206">
        <f t="shared" si="364"/>
        <v>94560</v>
      </c>
      <c r="L489" s="2206">
        <f t="shared" si="336"/>
        <v>1352208</v>
      </c>
      <c r="M489" s="2206">
        <f t="shared" si="337"/>
        <v>343200</v>
      </c>
      <c r="N489" s="2206">
        <f t="shared" si="338"/>
        <v>1009008</v>
      </c>
      <c r="O489" s="2206">
        <f t="shared" si="339"/>
        <v>0</v>
      </c>
      <c r="P489" s="2244">
        <v>14.3</v>
      </c>
      <c r="Q489" s="2206">
        <v>24000</v>
      </c>
      <c r="R489" s="2206">
        <v>70560</v>
      </c>
      <c r="S489" s="2206"/>
      <c r="T489" s="2206">
        <f t="shared" si="365"/>
        <v>94560</v>
      </c>
      <c r="U489" s="2206">
        <f t="shared" si="340"/>
        <v>1352208</v>
      </c>
      <c r="V489" s="2206">
        <f t="shared" si="341"/>
        <v>343200</v>
      </c>
      <c r="W489" s="2206">
        <f t="shared" si="342"/>
        <v>1009008</v>
      </c>
      <c r="X489" s="2206">
        <f t="shared" si="343"/>
        <v>0</v>
      </c>
      <c r="Y489" s="2245">
        <f t="shared" si="320"/>
        <v>0</v>
      </c>
      <c r="Z489" s="2207">
        <f t="shared" si="321"/>
        <v>0</v>
      </c>
      <c r="AA489" s="2245">
        <v>6.3</v>
      </c>
      <c r="AB489" s="2206">
        <v>40000</v>
      </c>
      <c r="AC489" s="2206">
        <v>45000</v>
      </c>
      <c r="AD489" s="2206">
        <v>30000</v>
      </c>
      <c r="AE489" s="2206">
        <f t="shared" si="366"/>
        <v>115000</v>
      </c>
      <c r="AF489" s="2206">
        <f t="shared" si="344"/>
        <v>724500</v>
      </c>
      <c r="AG489" s="2206">
        <f t="shared" si="345"/>
        <v>252000</v>
      </c>
      <c r="AH489" s="2206">
        <f t="shared" si="346"/>
        <v>283500</v>
      </c>
      <c r="AI489" s="2207">
        <f t="shared" si="347"/>
        <v>189000</v>
      </c>
      <c r="AJ489" s="2246">
        <v>14.3</v>
      </c>
      <c r="AK489" s="2075">
        <v>40000</v>
      </c>
      <c r="AL489" s="2075">
        <v>45000</v>
      </c>
      <c r="AM489" s="2075">
        <v>30000</v>
      </c>
      <c r="AN489" s="2206">
        <f t="shared" si="367"/>
        <v>115000</v>
      </c>
      <c r="AO489" s="2206">
        <f t="shared" si="348"/>
        <v>1644500</v>
      </c>
      <c r="AP489" s="2206">
        <f t="shared" si="349"/>
        <v>572000</v>
      </c>
      <c r="AQ489" s="2206">
        <f t="shared" si="350"/>
        <v>643500</v>
      </c>
      <c r="AR489" s="2308">
        <f t="shared" si="351"/>
        <v>429000</v>
      </c>
      <c r="AS489" s="2245">
        <v>14.3</v>
      </c>
      <c r="AT489" s="2075">
        <v>40000</v>
      </c>
      <c r="AU489" s="2075">
        <v>45000</v>
      </c>
      <c r="AV489" s="2075">
        <v>30000</v>
      </c>
      <c r="AW489" s="2206">
        <f t="shared" si="368"/>
        <v>115000</v>
      </c>
      <c r="AX489" s="2206">
        <f t="shared" si="352"/>
        <v>1644500</v>
      </c>
      <c r="AY489" s="2206">
        <f t="shared" si="353"/>
        <v>572000</v>
      </c>
      <c r="AZ489" s="2206">
        <f t="shared" si="354"/>
        <v>643500</v>
      </c>
      <c r="BA489" s="2206">
        <f t="shared" si="355"/>
        <v>429000</v>
      </c>
      <c r="BB489" s="2245">
        <f t="shared" si="322"/>
        <v>0</v>
      </c>
      <c r="BC489" s="2207">
        <f t="shared" si="323"/>
        <v>0</v>
      </c>
      <c r="BD489" s="2245">
        <f t="shared" si="324"/>
        <v>8</v>
      </c>
      <c r="BE489" s="2207">
        <f t="shared" si="371"/>
        <v>920000</v>
      </c>
      <c r="BF489" s="2246">
        <v>14.3</v>
      </c>
      <c r="BG489" s="2075">
        <v>40000</v>
      </c>
      <c r="BH489" s="2075">
        <v>45000</v>
      </c>
      <c r="BI489" s="2075">
        <v>30000</v>
      </c>
      <c r="BJ489" s="2206">
        <f t="shared" si="369"/>
        <v>115000</v>
      </c>
      <c r="BK489" s="2206">
        <f t="shared" si="356"/>
        <v>1644500</v>
      </c>
      <c r="BL489" s="2206">
        <f t="shared" si="357"/>
        <v>572000</v>
      </c>
      <c r="BM489" s="2206">
        <f t="shared" si="358"/>
        <v>643500</v>
      </c>
      <c r="BN489" s="2206">
        <f t="shared" si="359"/>
        <v>429000</v>
      </c>
      <c r="BO489" s="2245">
        <v>14.3</v>
      </c>
      <c r="BP489" s="2075">
        <v>40000</v>
      </c>
      <c r="BQ489" s="2075">
        <v>45000</v>
      </c>
      <c r="BR489" s="2075">
        <v>30000</v>
      </c>
      <c r="BS489" s="2206">
        <f t="shared" si="370"/>
        <v>115000</v>
      </c>
      <c r="BT489" s="2206">
        <f t="shared" si="360"/>
        <v>1644500</v>
      </c>
      <c r="BU489" s="2206">
        <f t="shared" si="361"/>
        <v>572000</v>
      </c>
      <c r="BV489" s="2206">
        <f t="shared" si="362"/>
        <v>643500</v>
      </c>
      <c r="BW489" s="2206">
        <f t="shared" si="363"/>
        <v>429000</v>
      </c>
      <c r="BX489" s="2245">
        <f t="shared" si="325"/>
        <v>0</v>
      </c>
      <c r="BY489" s="2207">
        <f t="shared" si="326"/>
        <v>0</v>
      </c>
      <c r="BZ489" s="2211">
        <f t="shared" si="327"/>
        <v>8</v>
      </c>
      <c r="CA489" s="2212">
        <f t="shared" si="328"/>
        <v>920000</v>
      </c>
      <c r="CB489" s="2083"/>
      <c r="CC489" s="2083"/>
      <c r="CD489" s="2237"/>
      <c r="CF489" s="2200"/>
    </row>
    <row r="490" spans="1:94" s="1974" customFormat="1" ht="18" customHeight="1" outlineLevel="1">
      <c r="A490" s="2235" t="s">
        <v>3867</v>
      </c>
      <c r="B490" s="2235" t="b">
        <v>1</v>
      </c>
      <c r="C490" s="2201"/>
      <c r="D490" s="2236" t="s">
        <v>3868</v>
      </c>
      <c r="E490" s="2243" t="s">
        <v>3869</v>
      </c>
      <c r="F490" s="2204" t="s">
        <v>365</v>
      </c>
      <c r="G490" s="2244">
        <v>1108.2</v>
      </c>
      <c r="H490" s="2206">
        <v>7890</v>
      </c>
      <c r="I490" s="2206">
        <v>50920</v>
      </c>
      <c r="J490" s="2206"/>
      <c r="K490" s="2206">
        <f t="shared" si="364"/>
        <v>58810</v>
      </c>
      <c r="L490" s="2206">
        <f t="shared" si="336"/>
        <v>65173242</v>
      </c>
      <c r="M490" s="2206">
        <f t="shared" si="337"/>
        <v>8743698</v>
      </c>
      <c r="N490" s="2206">
        <f t="shared" si="338"/>
        <v>56429544</v>
      </c>
      <c r="O490" s="2206">
        <f t="shared" si="339"/>
        <v>0</v>
      </c>
      <c r="P490" s="2244">
        <v>1108.2</v>
      </c>
      <c r="Q490" s="2206">
        <v>7890</v>
      </c>
      <c r="R490" s="2206">
        <v>50920</v>
      </c>
      <c r="S490" s="2206"/>
      <c r="T490" s="2206">
        <f t="shared" si="365"/>
        <v>58810</v>
      </c>
      <c r="U490" s="2206">
        <f t="shared" si="340"/>
        <v>65173242</v>
      </c>
      <c r="V490" s="2206">
        <f t="shared" si="341"/>
        <v>8743698</v>
      </c>
      <c r="W490" s="2206">
        <f t="shared" si="342"/>
        <v>56429544</v>
      </c>
      <c r="X490" s="2206">
        <f t="shared" si="343"/>
        <v>0</v>
      </c>
      <c r="Y490" s="2245">
        <f t="shared" si="320"/>
        <v>0</v>
      </c>
      <c r="Z490" s="2207">
        <f t="shared" si="321"/>
        <v>0</v>
      </c>
      <c r="AA490" s="2245">
        <v>1324.6</v>
      </c>
      <c r="AB490" s="2206">
        <v>10000</v>
      </c>
      <c r="AC490" s="2206">
        <v>20000</v>
      </c>
      <c r="AD490" s="2206">
        <v>30000</v>
      </c>
      <c r="AE490" s="2206">
        <f t="shared" si="366"/>
        <v>60000</v>
      </c>
      <c r="AF490" s="2206">
        <f t="shared" si="344"/>
        <v>79476000</v>
      </c>
      <c r="AG490" s="2206">
        <f t="shared" si="345"/>
        <v>13246000</v>
      </c>
      <c r="AH490" s="2206">
        <f t="shared" si="346"/>
        <v>26492000</v>
      </c>
      <c r="AI490" s="2207">
        <f t="shared" si="347"/>
        <v>39738000</v>
      </c>
      <c r="AJ490" s="2246">
        <v>1108.2</v>
      </c>
      <c r="AK490" s="2075">
        <v>10000</v>
      </c>
      <c r="AL490" s="2075">
        <v>20000</v>
      </c>
      <c r="AM490" s="2075">
        <v>30000</v>
      </c>
      <c r="AN490" s="2206">
        <f t="shared" si="367"/>
        <v>60000</v>
      </c>
      <c r="AO490" s="2206">
        <f t="shared" si="348"/>
        <v>66492000</v>
      </c>
      <c r="AP490" s="2206">
        <f t="shared" si="349"/>
        <v>11082000</v>
      </c>
      <c r="AQ490" s="2206">
        <f t="shared" si="350"/>
        <v>22164000</v>
      </c>
      <c r="AR490" s="2308">
        <f t="shared" si="351"/>
        <v>33246000</v>
      </c>
      <c r="AS490" s="2245">
        <v>1108.2</v>
      </c>
      <c r="AT490" s="2075">
        <v>10000</v>
      </c>
      <c r="AU490" s="2075">
        <v>20000</v>
      </c>
      <c r="AV490" s="2075">
        <v>30000</v>
      </c>
      <c r="AW490" s="2206">
        <f t="shared" si="368"/>
        <v>60000</v>
      </c>
      <c r="AX490" s="2206">
        <f t="shared" si="352"/>
        <v>66492000</v>
      </c>
      <c r="AY490" s="2206">
        <f t="shared" si="353"/>
        <v>11082000</v>
      </c>
      <c r="AZ490" s="2206">
        <f t="shared" si="354"/>
        <v>22164000</v>
      </c>
      <c r="BA490" s="2206">
        <f t="shared" si="355"/>
        <v>33246000</v>
      </c>
      <c r="BB490" s="2245">
        <f t="shared" si="322"/>
        <v>0</v>
      </c>
      <c r="BC490" s="2207">
        <f t="shared" si="323"/>
        <v>0</v>
      </c>
      <c r="BD490" s="2245">
        <f t="shared" si="324"/>
        <v>-216.39999999999986</v>
      </c>
      <c r="BE490" s="2207">
        <f t="shared" si="371"/>
        <v>-12984000</v>
      </c>
      <c r="BF490" s="2246">
        <v>1108.2</v>
      </c>
      <c r="BG490" s="2075">
        <v>10000</v>
      </c>
      <c r="BH490" s="2075">
        <v>20000</v>
      </c>
      <c r="BI490" s="2075">
        <v>30000</v>
      </c>
      <c r="BJ490" s="2206">
        <f t="shared" si="369"/>
        <v>60000</v>
      </c>
      <c r="BK490" s="2206">
        <f t="shared" si="356"/>
        <v>66492000</v>
      </c>
      <c r="BL490" s="2206">
        <f t="shared" si="357"/>
        <v>11082000</v>
      </c>
      <c r="BM490" s="2206">
        <f t="shared" si="358"/>
        <v>22164000</v>
      </c>
      <c r="BN490" s="2206">
        <f t="shared" si="359"/>
        <v>33246000</v>
      </c>
      <c r="BO490" s="2245">
        <v>1108.2</v>
      </c>
      <c r="BP490" s="2075">
        <v>10000</v>
      </c>
      <c r="BQ490" s="2075">
        <v>20000</v>
      </c>
      <c r="BR490" s="2075">
        <v>30000</v>
      </c>
      <c r="BS490" s="2206">
        <f t="shared" si="370"/>
        <v>60000</v>
      </c>
      <c r="BT490" s="2206">
        <f t="shared" si="360"/>
        <v>66492000</v>
      </c>
      <c r="BU490" s="2206">
        <f t="shared" si="361"/>
        <v>11082000</v>
      </c>
      <c r="BV490" s="2206">
        <f t="shared" si="362"/>
        <v>22164000</v>
      </c>
      <c r="BW490" s="2206">
        <f t="shared" si="363"/>
        <v>33246000</v>
      </c>
      <c r="BX490" s="2245">
        <f t="shared" si="325"/>
        <v>0</v>
      </c>
      <c r="BY490" s="2207">
        <f t="shared" si="326"/>
        <v>0</v>
      </c>
      <c r="BZ490" s="2211">
        <f t="shared" si="327"/>
        <v>-216.39999999999986</v>
      </c>
      <c r="CA490" s="2212">
        <f t="shared" si="328"/>
        <v>-12984000</v>
      </c>
      <c r="CB490" s="2083"/>
      <c r="CC490" s="2083"/>
      <c r="CD490" s="2237"/>
      <c r="CF490" s="2200"/>
    </row>
    <row r="491" spans="1:94" s="1974" customFormat="1" ht="18" customHeight="1" outlineLevel="1">
      <c r="A491" s="2235" t="s">
        <v>3870</v>
      </c>
      <c r="B491" s="2235" t="b">
        <v>1</v>
      </c>
      <c r="C491" s="2201"/>
      <c r="D491" s="2236" t="s">
        <v>3871</v>
      </c>
      <c r="E491" s="2243" t="s">
        <v>3872</v>
      </c>
      <c r="F491" s="2204" t="s">
        <v>365</v>
      </c>
      <c r="G491" s="2244">
        <v>46.7</v>
      </c>
      <c r="H491" s="2206">
        <v>9980</v>
      </c>
      <c r="I491" s="2206">
        <v>106150</v>
      </c>
      <c r="J491" s="2206"/>
      <c r="K491" s="2206">
        <f t="shared" si="364"/>
        <v>116130</v>
      </c>
      <c r="L491" s="2206">
        <f t="shared" si="336"/>
        <v>5423271</v>
      </c>
      <c r="M491" s="2206">
        <f t="shared" si="337"/>
        <v>466066</v>
      </c>
      <c r="N491" s="2206">
        <f t="shared" si="338"/>
        <v>4957205</v>
      </c>
      <c r="O491" s="2206">
        <f t="shared" si="339"/>
        <v>0</v>
      </c>
      <c r="P491" s="2244">
        <v>46.7</v>
      </c>
      <c r="Q491" s="2206">
        <v>9980</v>
      </c>
      <c r="R491" s="2206">
        <v>106150</v>
      </c>
      <c r="S491" s="2206"/>
      <c r="T491" s="2206">
        <f t="shared" si="365"/>
        <v>116130</v>
      </c>
      <c r="U491" s="2206">
        <f t="shared" si="340"/>
        <v>5423271</v>
      </c>
      <c r="V491" s="2206">
        <f t="shared" si="341"/>
        <v>466066</v>
      </c>
      <c r="W491" s="2206">
        <f t="shared" si="342"/>
        <v>4957205</v>
      </c>
      <c r="X491" s="2206">
        <f t="shared" si="343"/>
        <v>0</v>
      </c>
      <c r="Y491" s="2245">
        <f t="shared" ref="Y491:Y554" si="372">+P491-G491</f>
        <v>0</v>
      </c>
      <c r="Z491" s="2207">
        <f t="shared" ref="Z491:Z554" si="373">+U491-L491</f>
        <v>0</v>
      </c>
      <c r="AA491" s="2245">
        <v>44.8</v>
      </c>
      <c r="AB491" s="2206">
        <v>15000</v>
      </c>
      <c r="AC491" s="2206">
        <v>25000</v>
      </c>
      <c r="AD491" s="2206">
        <v>30000</v>
      </c>
      <c r="AE491" s="2206">
        <f t="shared" si="366"/>
        <v>70000</v>
      </c>
      <c r="AF491" s="2206">
        <f t="shared" si="344"/>
        <v>3136000</v>
      </c>
      <c r="AG491" s="2206">
        <f t="shared" si="345"/>
        <v>672000</v>
      </c>
      <c r="AH491" s="2206">
        <f t="shared" si="346"/>
        <v>1120000</v>
      </c>
      <c r="AI491" s="2207">
        <f t="shared" si="347"/>
        <v>1344000</v>
      </c>
      <c r="AJ491" s="2246">
        <v>46.7</v>
      </c>
      <c r="AK491" s="2075">
        <v>15000</v>
      </c>
      <c r="AL491" s="2075">
        <v>25000</v>
      </c>
      <c r="AM491" s="2075">
        <v>30000</v>
      </c>
      <c r="AN491" s="2206">
        <f t="shared" si="367"/>
        <v>70000</v>
      </c>
      <c r="AO491" s="2206">
        <f t="shared" si="348"/>
        <v>3269000</v>
      </c>
      <c r="AP491" s="2206">
        <f t="shared" si="349"/>
        <v>700500</v>
      </c>
      <c r="AQ491" s="2206">
        <f t="shared" si="350"/>
        <v>1167500</v>
      </c>
      <c r="AR491" s="2206">
        <f t="shared" si="351"/>
        <v>1401000</v>
      </c>
      <c r="AS491" s="2245">
        <v>46.7</v>
      </c>
      <c r="AT491" s="2075">
        <v>15000</v>
      </c>
      <c r="AU491" s="2075">
        <v>25000</v>
      </c>
      <c r="AV491" s="2075">
        <v>30000</v>
      </c>
      <c r="AW491" s="2206">
        <f t="shared" si="368"/>
        <v>70000</v>
      </c>
      <c r="AX491" s="2206">
        <f t="shared" si="352"/>
        <v>3269000</v>
      </c>
      <c r="AY491" s="2206">
        <f t="shared" si="353"/>
        <v>700500</v>
      </c>
      <c r="AZ491" s="2206">
        <f t="shared" si="354"/>
        <v>1167500</v>
      </c>
      <c r="BA491" s="2206">
        <f t="shared" si="355"/>
        <v>1401000</v>
      </c>
      <c r="BB491" s="2245">
        <f t="shared" ref="BB491:BB554" si="374">AS491-AJ491</f>
        <v>0</v>
      </c>
      <c r="BC491" s="2207">
        <f t="shared" ref="BC491:BC554" si="375">AX491-AO491</f>
        <v>0</v>
      </c>
      <c r="BD491" s="2245">
        <f t="shared" si="324"/>
        <v>1.9000000000000057</v>
      </c>
      <c r="BE491" s="2207">
        <f t="shared" si="371"/>
        <v>133000</v>
      </c>
      <c r="BF491" s="2246">
        <v>46.7</v>
      </c>
      <c r="BG491" s="2075">
        <v>15000</v>
      </c>
      <c r="BH491" s="2075">
        <v>25000</v>
      </c>
      <c r="BI491" s="2075">
        <v>30000</v>
      </c>
      <c r="BJ491" s="2206">
        <f t="shared" si="369"/>
        <v>70000</v>
      </c>
      <c r="BK491" s="2206">
        <f t="shared" si="356"/>
        <v>3269000</v>
      </c>
      <c r="BL491" s="2206">
        <f t="shared" si="357"/>
        <v>700500</v>
      </c>
      <c r="BM491" s="2206">
        <f t="shared" si="358"/>
        <v>1167500</v>
      </c>
      <c r="BN491" s="2206">
        <f t="shared" si="359"/>
        <v>1401000</v>
      </c>
      <c r="BO491" s="2245">
        <v>46.7</v>
      </c>
      <c r="BP491" s="2075">
        <v>15000</v>
      </c>
      <c r="BQ491" s="2075">
        <v>25000</v>
      </c>
      <c r="BR491" s="2075">
        <v>30000</v>
      </c>
      <c r="BS491" s="2206">
        <f t="shared" si="370"/>
        <v>70000</v>
      </c>
      <c r="BT491" s="2206">
        <f t="shared" si="360"/>
        <v>3269000</v>
      </c>
      <c r="BU491" s="2206">
        <f t="shared" si="361"/>
        <v>700500</v>
      </c>
      <c r="BV491" s="2206">
        <f t="shared" si="362"/>
        <v>1167500</v>
      </c>
      <c r="BW491" s="2206">
        <f t="shared" si="363"/>
        <v>1401000</v>
      </c>
      <c r="BX491" s="2245">
        <f t="shared" ref="BX491:BX554" si="376">BO491-BF491</f>
        <v>0</v>
      </c>
      <c r="BY491" s="2207">
        <f t="shared" ref="BY491:BY554" si="377">BT491-BK491</f>
        <v>0</v>
      </c>
      <c r="BZ491" s="2211">
        <f t="shared" ref="BZ491:BZ554" si="378">+BO491-AA491</f>
        <v>1.9000000000000057</v>
      </c>
      <c r="CA491" s="2212">
        <f t="shared" ref="CA491:CA554" si="379">+BT491-AF491</f>
        <v>133000</v>
      </c>
      <c r="CB491" s="2083"/>
      <c r="CC491" s="2083"/>
      <c r="CD491" s="2237"/>
      <c r="CF491" s="2200"/>
    </row>
    <row r="492" spans="1:94" s="1974" customFormat="1" ht="18" customHeight="1" outlineLevel="1">
      <c r="A492" s="2235" t="s">
        <v>3873</v>
      </c>
      <c r="B492" s="2235" t="b">
        <v>1</v>
      </c>
      <c r="C492" s="2201"/>
      <c r="D492" s="2236" t="s">
        <v>3874</v>
      </c>
      <c r="E492" s="2243" t="s">
        <v>3875</v>
      </c>
      <c r="F492" s="2204" t="s">
        <v>449</v>
      </c>
      <c r="G492" s="2244">
        <v>18.600000000000001</v>
      </c>
      <c r="H492" s="2206">
        <v>27470</v>
      </c>
      <c r="I492" s="2206">
        <v>45960</v>
      </c>
      <c r="J492" s="2206"/>
      <c r="K492" s="2206">
        <f t="shared" si="364"/>
        <v>73430</v>
      </c>
      <c r="L492" s="2206">
        <f t="shared" si="336"/>
        <v>1365798</v>
      </c>
      <c r="M492" s="2206">
        <f t="shared" si="337"/>
        <v>510942</v>
      </c>
      <c r="N492" s="2206">
        <f t="shared" si="338"/>
        <v>854856</v>
      </c>
      <c r="O492" s="2206">
        <f t="shared" si="339"/>
        <v>0</v>
      </c>
      <c r="P492" s="2244">
        <v>18.600000000000001</v>
      </c>
      <c r="Q492" s="2206">
        <v>27470</v>
      </c>
      <c r="R492" s="2206">
        <v>45960</v>
      </c>
      <c r="S492" s="2206"/>
      <c r="T492" s="2206">
        <f t="shared" si="365"/>
        <v>73430</v>
      </c>
      <c r="U492" s="2206">
        <f t="shared" si="340"/>
        <v>1365798</v>
      </c>
      <c r="V492" s="2206">
        <f t="shared" si="341"/>
        <v>510942</v>
      </c>
      <c r="W492" s="2206">
        <f t="shared" si="342"/>
        <v>854856</v>
      </c>
      <c r="X492" s="2206">
        <f t="shared" si="343"/>
        <v>0</v>
      </c>
      <c r="Y492" s="2245">
        <f t="shared" si="372"/>
        <v>0</v>
      </c>
      <c r="Z492" s="2207">
        <f t="shared" si="373"/>
        <v>0</v>
      </c>
      <c r="AA492" s="2245">
        <v>15.5</v>
      </c>
      <c r="AB492" s="2206">
        <v>75000</v>
      </c>
      <c r="AC492" s="2206">
        <v>35000</v>
      </c>
      <c r="AD492" s="2206">
        <v>50000</v>
      </c>
      <c r="AE492" s="2206">
        <f t="shared" si="366"/>
        <v>160000</v>
      </c>
      <c r="AF492" s="2206">
        <f t="shared" si="344"/>
        <v>2480000</v>
      </c>
      <c r="AG492" s="2206">
        <f t="shared" si="345"/>
        <v>1162500</v>
      </c>
      <c r="AH492" s="2206">
        <f t="shared" si="346"/>
        <v>542500</v>
      </c>
      <c r="AI492" s="2207">
        <f t="shared" si="347"/>
        <v>775000</v>
      </c>
      <c r="AJ492" s="2246">
        <v>18.600000000000001</v>
      </c>
      <c r="AK492" s="2075">
        <v>75000</v>
      </c>
      <c r="AL492" s="2075">
        <v>35000</v>
      </c>
      <c r="AM492" s="2075">
        <v>50000</v>
      </c>
      <c r="AN492" s="2206">
        <f t="shared" si="367"/>
        <v>160000</v>
      </c>
      <c r="AO492" s="2206">
        <f t="shared" si="348"/>
        <v>2976000</v>
      </c>
      <c r="AP492" s="2206">
        <f t="shared" si="349"/>
        <v>1395000</v>
      </c>
      <c r="AQ492" s="2206">
        <f t="shared" si="350"/>
        <v>651000</v>
      </c>
      <c r="AR492" s="2206">
        <f t="shared" si="351"/>
        <v>930000</v>
      </c>
      <c r="AS492" s="2245">
        <v>18.600000000000001</v>
      </c>
      <c r="AT492" s="2075">
        <v>75000</v>
      </c>
      <c r="AU492" s="2075">
        <v>35000</v>
      </c>
      <c r="AV492" s="2075">
        <v>50000</v>
      </c>
      <c r="AW492" s="2206">
        <f t="shared" si="368"/>
        <v>160000</v>
      </c>
      <c r="AX492" s="2206">
        <f t="shared" si="352"/>
        <v>2976000</v>
      </c>
      <c r="AY492" s="2206">
        <f t="shared" si="353"/>
        <v>1395000</v>
      </c>
      <c r="AZ492" s="2206">
        <f t="shared" si="354"/>
        <v>651000</v>
      </c>
      <c r="BA492" s="2206">
        <f t="shared" si="355"/>
        <v>930000</v>
      </c>
      <c r="BB492" s="2245">
        <f t="shared" si="374"/>
        <v>0</v>
      </c>
      <c r="BC492" s="2207">
        <f t="shared" si="375"/>
        <v>0</v>
      </c>
      <c r="BD492" s="2245">
        <f t="shared" si="324"/>
        <v>3.1000000000000014</v>
      </c>
      <c r="BE492" s="2207">
        <f t="shared" si="371"/>
        <v>496000</v>
      </c>
      <c r="BF492" s="2246">
        <v>18.600000000000001</v>
      </c>
      <c r="BG492" s="2075">
        <v>75000</v>
      </c>
      <c r="BH492" s="2075">
        <v>35000</v>
      </c>
      <c r="BI492" s="2075">
        <v>50000</v>
      </c>
      <c r="BJ492" s="2206">
        <f t="shared" si="369"/>
        <v>160000</v>
      </c>
      <c r="BK492" s="2206">
        <f t="shared" si="356"/>
        <v>2976000</v>
      </c>
      <c r="BL492" s="2206">
        <f t="shared" si="357"/>
        <v>1395000</v>
      </c>
      <c r="BM492" s="2206">
        <f t="shared" si="358"/>
        <v>651000</v>
      </c>
      <c r="BN492" s="2206">
        <f t="shared" si="359"/>
        <v>930000</v>
      </c>
      <c r="BO492" s="2245">
        <v>18.600000000000001</v>
      </c>
      <c r="BP492" s="2075">
        <v>75000</v>
      </c>
      <c r="BQ492" s="2075">
        <v>35000</v>
      </c>
      <c r="BR492" s="2075">
        <v>50000</v>
      </c>
      <c r="BS492" s="2206">
        <f t="shared" si="370"/>
        <v>160000</v>
      </c>
      <c r="BT492" s="2206">
        <f t="shared" si="360"/>
        <v>2976000</v>
      </c>
      <c r="BU492" s="2206">
        <f t="shared" si="361"/>
        <v>1395000</v>
      </c>
      <c r="BV492" s="2206">
        <f t="shared" si="362"/>
        <v>651000</v>
      </c>
      <c r="BW492" s="2206">
        <f t="shared" si="363"/>
        <v>930000</v>
      </c>
      <c r="BX492" s="2245">
        <f t="shared" si="376"/>
        <v>0</v>
      </c>
      <c r="BY492" s="2207">
        <f t="shared" si="377"/>
        <v>0</v>
      </c>
      <c r="BZ492" s="2211">
        <f t="shared" si="378"/>
        <v>3.1000000000000014</v>
      </c>
      <c r="CA492" s="2212">
        <f t="shared" si="379"/>
        <v>496000</v>
      </c>
      <c r="CB492" s="2083"/>
      <c r="CC492" s="2083"/>
      <c r="CD492" s="2237"/>
      <c r="CF492" s="2200"/>
    </row>
    <row r="493" spans="1:94" s="1974" customFormat="1" ht="18" customHeight="1" outlineLevel="1">
      <c r="A493" s="2235" t="s">
        <v>3876</v>
      </c>
      <c r="B493" s="2235" t="b">
        <v>1</v>
      </c>
      <c r="C493" s="2201"/>
      <c r="D493" s="2236" t="s">
        <v>3877</v>
      </c>
      <c r="E493" s="2243" t="s">
        <v>3878</v>
      </c>
      <c r="F493" s="2204" t="s">
        <v>449</v>
      </c>
      <c r="G493" s="2244">
        <v>0</v>
      </c>
      <c r="H493" s="2206">
        <v>20150</v>
      </c>
      <c r="I493" s="2206">
        <v>31420</v>
      </c>
      <c r="J493" s="2206"/>
      <c r="K493" s="2206">
        <f t="shared" si="364"/>
        <v>51570</v>
      </c>
      <c r="L493" s="2206">
        <f t="shared" si="336"/>
        <v>0</v>
      </c>
      <c r="M493" s="2206">
        <f t="shared" si="337"/>
        <v>0</v>
      </c>
      <c r="N493" s="2206">
        <f t="shared" si="338"/>
        <v>0</v>
      </c>
      <c r="O493" s="2206">
        <f t="shared" si="339"/>
        <v>0</v>
      </c>
      <c r="P493" s="2244">
        <v>0</v>
      </c>
      <c r="Q493" s="2206">
        <v>20150</v>
      </c>
      <c r="R493" s="2206">
        <v>31420</v>
      </c>
      <c r="S493" s="2206"/>
      <c r="T493" s="2206">
        <f t="shared" si="365"/>
        <v>51570</v>
      </c>
      <c r="U493" s="2206">
        <f t="shared" si="340"/>
        <v>0</v>
      </c>
      <c r="V493" s="2206">
        <f t="shared" si="341"/>
        <v>0</v>
      </c>
      <c r="W493" s="2206">
        <f t="shared" si="342"/>
        <v>0</v>
      </c>
      <c r="X493" s="2206">
        <f t="shared" si="343"/>
        <v>0</v>
      </c>
      <c r="Y493" s="2244">
        <f t="shared" si="372"/>
        <v>0</v>
      </c>
      <c r="Z493" s="2207">
        <f t="shared" si="373"/>
        <v>0</v>
      </c>
      <c r="AA493" s="2244">
        <v>16</v>
      </c>
      <c r="AB493" s="2206">
        <v>80000</v>
      </c>
      <c r="AC493" s="2206">
        <v>35000</v>
      </c>
      <c r="AD493" s="2206">
        <v>50000</v>
      </c>
      <c r="AE493" s="2206">
        <f t="shared" si="366"/>
        <v>165000</v>
      </c>
      <c r="AF493" s="2206">
        <f t="shared" si="344"/>
        <v>2640000</v>
      </c>
      <c r="AG493" s="2206">
        <f t="shared" si="345"/>
        <v>1280000</v>
      </c>
      <c r="AH493" s="2206">
        <f t="shared" si="346"/>
        <v>560000</v>
      </c>
      <c r="AI493" s="2207">
        <f t="shared" si="347"/>
        <v>800000</v>
      </c>
      <c r="AJ493" s="2246">
        <v>0</v>
      </c>
      <c r="AK493" s="2075">
        <v>80000</v>
      </c>
      <c r="AL493" s="2075">
        <v>35000</v>
      </c>
      <c r="AM493" s="2075">
        <v>50000</v>
      </c>
      <c r="AN493" s="2206">
        <f t="shared" si="367"/>
        <v>165000</v>
      </c>
      <c r="AO493" s="2206">
        <f t="shared" si="348"/>
        <v>0</v>
      </c>
      <c r="AP493" s="2206">
        <f t="shared" si="349"/>
        <v>0</v>
      </c>
      <c r="AQ493" s="2206">
        <f t="shared" si="350"/>
        <v>0</v>
      </c>
      <c r="AR493" s="2206">
        <f t="shared" si="351"/>
        <v>0</v>
      </c>
      <c r="AS493" s="2244">
        <v>0</v>
      </c>
      <c r="AT493" s="2075">
        <v>80000</v>
      </c>
      <c r="AU493" s="2075">
        <v>35000</v>
      </c>
      <c r="AV493" s="2075">
        <v>50000</v>
      </c>
      <c r="AW493" s="2206">
        <f t="shared" si="368"/>
        <v>165000</v>
      </c>
      <c r="AX493" s="2206">
        <f t="shared" si="352"/>
        <v>0</v>
      </c>
      <c r="AY493" s="2206">
        <f t="shared" si="353"/>
        <v>0</v>
      </c>
      <c r="AZ493" s="2206">
        <f t="shared" si="354"/>
        <v>0</v>
      </c>
      <c r="BA493" s="2206">
        <f t="shared" si="355"/>
        <v>0</v>
      </c>
      <c r="BB493" s="2244">
        <f t="shared" si="374"/>
        <v>0</v>
      </c>
      <c r="BC493" s="2207">
        <f t="shared" si="375"/>
        <v>0</v>
      </c>
      <c r="BD493" s="2244">
        <f t="shared" si="324"/>
        <v>-16</v>
      </c>
      <c r="BE493" s="2207">
        <f t="shared" si="371"/>
        <v>-2640000</v>
      </c>
      <c r="BF493" s="2246">
        <v>0</v>
      </c>
      <c r="BG493" s="2075">
        <v>80000</v>
      </c>
      <c r="BH493" s="2075">
        <v>35000</v>
      </c>
      <c r="BI493" s="2075">
        <v>50000</v>
      </c>
      <c r="BJ493" s="2206">
        <f t="shared" si="369"/>
        <v>165000</v>
      </c>
      <c r="BK493" s="2206">
        <f t="shared" si="356"/>
        <v>0</v>
      </c>
      <c r="BL493" s="2206">
        <f t="shared" si="357"/>
        <v>0</v>
      </c>
      <c r="BM493" s="2206">
        <f t="shared" si="358"/>
        <v>0</v>
      </c>
      <c r="BN493" s="2206">
        <f t="shared" si="359"/>
        <v>0</v>
      </c>
      <c r="BO493" s="2244">
        <v>0</v>
      </c>
      <c r="BP493" s="2075">
        <v>80000</v>
      </c>
      <c r="BQ493" s="2075">
        <v>35000</v>
      </c>
      <c r="BR493" s="2075">
        <v>50000</v>
      </c>
      <c r="BS493" s="2206">
        <f t="shared" si="370"/>
        <v>165000</v>
      </c>
      <c r="BT493" s="2206">
        <f t="shared" si="360"/>
        <v>0</v>
      </c>
      <c r="BU493" s="2206">
        <f t="shared" si="361"/>
        <v>0</v>
      </c>
      <c r="BV493" s="2206">
        <f t="shared" si="362"/>
        <v>0</v>
      </c>
      <c r="BW493" s="2206">
        <f t="shared" si="363"/>
        <v>0</v>
      </c>
      <c r="BX493" s="2244">
        <f t="shared" si="376"/>
        <v>0</v>
      </c>
      <c r="BY493" s="2207">
        <f t="shared" si="377"/>
        <v>0</v>
      </c>
      <c r="BZ493" s="2211">
        <f t="shared" si="378"/>
        <v>-16</v>
      </c>
      <c r="CA493" s="2212">
        <f t="shared" si="379"/>
        <v>-2640000</v>
      </c>
      <c r="CB493" s="2083"/>
      <c r="CC493" s="2083"/>
      <c r="CD493" s="2237"/>
      <c r="CF493" s="2200"/>
    </row>
    <row r="494" spans="1:94" s="1974" customFormat="1" ht="18" customHeight="1" outlineLevel="1">
      <c r="A494" s="2238" t="s">
        <v>3879</v>
      </c>
      <c r="B494" s="2238" t="b">
        <v>1</v>
      </c>
      <c r="C494" s="2201"/>
      <c r="D494" s="2236" t="s">
        <v>3880</v>
      </c>
      <c r="E494" s="2243" t="s">
        <v>3881</v>
      </c>
      <c r="F494" s="2204" t="s">
        <v>449</v>
      </c>
      <c r="G494" s="2244">
        <v>4.2</v>
      </c>
      <c r="H494" s="2240">
        <v>23370</v>
      </c>
      <c r="I494" s="2240">
        <v>70560</v>
      </c>
      <c r="J494" s="2240"/>
      <c r="K494" s="2206">
        <f t="shared" si="364"/>
        <v>93930</v>
      </c>
      <c r="L494" s="2206">
        <f t="shared" si="336"/>
        <v>394506</v>
      </c>
      <c r="M494" s="2240">
        <f t="shared" si="337"/>
        <v>98154</v>
      </c>
      <c r="N494" s="2240">
        <f t="shared" si="338"/>
        <v>296352</v>
      </c>
      <c r="O494" s="2240">
        <f t="shared" si="339"/>
        <v>0</v>
      </c>
      <c r="P494" s="2244">
        <v>4.2</v>
      </c>
      <c r="Q494" s="2206">
        <v>23370</v>
      </c>
      <c r="R494" s="2206">
        <v>70560</v>
      </c>
      <c r="S494" s="2206"/>
      <c r="T494" s="2206">
        <f t="shared" si="365"/>
        <v>93930</v>
      </c>
      <c r="U494" s="2206">
        <f t="shared" si="340"/>
        <v>394506</v>
      </c>
      <c r="V494" s="2206">
        <f t="shared" si="341"/>
        <v>98154</v>
      </c>
      <c r="W494" s="2206">
        <f t="shared" si="342"/>
        <v>296352</v>
      </c>
      <c r="X494" s="2206">
        <f t="shared" si="343"/>
        <v>0</v>
      </c>
      <c r="Y494" s="2245">
        <f t="shared" si="372"/>
        <v>0</v>
      </c>
      <c r="Z494" s="2207">
        <f t="shared" si="373"/>
        <v>0</v>
      </c>
      <c r="AA494" s="2245"/>
      <c r="AB494" s="2206"/>
      <c r="AC494" s="2206"/>
      <c r="AD494" s="2206"/>
      <c r="AE494" s="2206">
        <f t="shared" si="366"/>
        <v>0</v>
      </c>
      <c r="AF494" s="2206">
        <f t="shared" si="344"/>
        <v>0</v>
      </c>
      <c r="AG494" s="2206">
        <f t="shared" si="345"/>
        <v>0</v>
      </c>
      <c r="AH494" s="2206">
        <f t="shared" si="346"/>
        <v>0</v>
      </c>
      <c r="AI494" s="2207">
        <f t="shared" si="347"/>
        <v>0</v>
      </c>
      <c r="AJ494" s="2246">
        <v>4.2</v>
      </c>
      <c r="AK494" s="2075">
        <v>40000</v>
      </c>
      <c r="AL494" s="2075">
        <v>45000</v>
      </c>
      <c r="AM494" s="2075">
        <v>30000</v>
      </c>
      <c r="AN494" s="2206">
        <f t="shared" si="367"/>
        <v>115000</v>
      </c>
      <c r="AO494" s="2206">
        <f t="shared" si="348"/>
        <v>483000</v>
      </c>
      <c r="AP494" s="2206">
        <f t="shared" si="349"/>
        <v>168000</v>
      </c>
      <c r="AQ494" s="2206">
        <f t="shared" si="350"/>
        <v>189000</v>
      </c>
      <c r="AR494" s="2206">
        <f t="shared" si="351"/>
        <v>126000</v>
      </c>
      <c r="AS494" s="2245">
        <v>4.2</v>
      </c>
      <c r="AT494" s="2075">
        <v>40000</v>
      </c>
      <c r="AU494" s="2075">
        <v>45000</v>
      </c>
      <c r="AV494" s="2075">
        <v>30000</v>
      </c>
      <c r="AW494" s="2206">
        <f t="shared" si="368"/>
        <v>115000</v>
      </c>
      <c r="AX494" s="2206">
        <f t="shared" si="352"/>
        <v>483000</v>
      </c>
      <c r="AY494" s="2240">
        <f t="shared" si="353"/>
        <v>168000</v>
      </c>
      <c r="AZ494" s="2240">
        <f t="shared" si="354"/>
        <v>189000</v>
      </c>
      <c r="BA494" s="2240">
        <f t="shared" si="355"/>
        <v>126000</v>
      </c>
      <c r="BB494" s="2245">
        <f t="shared" si="374"/>
        <v>0</v>
      </c>
      <c r="BC494" s="2207">
        <f t="shared" si="375"/>
        <v>0</v>
      </c>
      <c r="BD494" s="2245"/>
      <c r="BE494" s="2207"/>
      <c r="BF494" s="2246">
        <v>4.2</v>
      </c>
      <c r="BG494" s="2075">
        <v>40000</v>
      </c>
      <c r="BH494" s="2075">
        <v>45000</v>
      </c>
      <c r="BI494" s="2075">
        <v>30000</v>
      </c>
      <c r="BJ494" s="2206">
        <f t="shared" si="369"/>
        <v>115000</v>
      </c>
      <c r="BK494" s="2206">
        <f t="shared" si="356"/>
        <v>483000</v>
      </c>
      <c r="BL494" s="2206">
        <f t="shared" si="357"/>
        <v>168000</v>
      </c>
      <c r="BM494" s="2206">
        <f t="shared" si="358"/>
        <v>189000</v>
      </c>
      <c r="BN494" s="2206">
        <f t="shared" si="359"/>
        <v>126000</v>
      </c>
      <c r="BO494" s="2245">
        <v>4.2</v>
      </c>
      <c r="BP494" s="2075">
        <v>40000</v>
      </c>
      <c r="BQ494" s="2075">
        <v>45000</v>
      </c>
      <c r="BR494" s="2075">
        <v>30000</v>
      </c>
      <c r="BS494" s="2206">
        <f t="shared" si="370"/>
        <v>115000</v>
      </c>
      <c r="BT494" s="2206">
        <f t="shared" si="360"/>
        <v>483000</v>
      </c>
      <c r="BU494" s="2206">
        <f t="shared" si="361"/>
        <v>168000</v>
      </c>
      <c r="BV494" s="2206">
        <f t="shared" si="362"/>
        <v>189000</v>
      </c>
      <c r="BW494" s="2206">
        <f t="shared" si="363"/>
        <v>126000</v>
      </c>
      <c r="BX494" s="2245">
        <f t="shared" si="376"/>
        <v>0</v>
      </c>
      <c r="BY494" s="2207">
        <f t="shared" si="377"/>
        <v>0</v>
      </c>
      <c r="BZ494" s="2211">
        <f t="shared" si="378"/>
        <v>4.2</v>
      </c>
      <c r="CA494" s="2212">
        <f t="shared" si="379"/>
        <v>483000</v>
      </c>
      <c r="CB494" s="2083"/>
      <c r="CC494" s="2083"/>
      <c r="CD494" s="2237"/>
      <c r="CF494" s="2200"/>
      <c r="CJ494" s="1975"/>
      <c r="CK494" s="1975"/>
      <c r="CL494" s="1975"/>
      <c r="CM494" s="1975"/>
      <c r="CN494" s="1975"/>
      <c r="CO494" s="1975"/>
      <c r="CP494" s="1975"/>
    </row>
    <row r="495" spans="1:94" s="1974" customFormat="1" ht="18" customHeight="1" outlineLevel="1">
      <c r="A495" s="2238" t="s">
        <v>3882</v>
      </c>
      <c r="B495" s="2238" t="b">
        <v>1</v>
      </c>
      <c r="C495" s="2201"/>
      <c r="D495" s="2236" t="s">
        <v>3880</v>
      </c>
      <c r="E495" s="2243" t="s">
        <v>3883</v>
      </c>
      <c r="F495" s="2204" t="s">
        <v>449</v>
      </c>
      <c r="G495" s="2244">
        <v>2.1</v>
      </c>
      <c r="H495" s="2240">
        <v>23370</v>
      </c>
      <c r="I495" s="2240">
        <v>70560</v>
      </c>
      <c r="J495" s="2240"/>
      <c r="K495" s="2206">
        <f t="shared" si="364"/>
        <v>93930</v>
      </c>
      <c r="L495" s="2206">
        <f t="shared" si="336"/>
        <v>197253</v>
      </c>
      <c r="M495" s="2240">
        <f t="shared" si="337"/>
        <v>49077</v>
      </c>
      <c r="N495" s="2240">
        <f t="shared" si="338"/>
        <v>148176</v>
      </c>
      <c r="O495" s="2240">
        <f t="shared" si="339"/>
        <v>0</v>
      </c>
      <c r="P495" s="2244">
        <v>2.1</v>
      </c>
      <c r="Q495" s="2206">
        <v>23370</v>
      </c>
      <c r="R495" s="2206">
        <v>70560</v>
      </c>
      <c r="S495" s="2206"/>
      <c r="T495" s="2206">
        <f t="shared" si="365"/>
        <v>93930</v>
      </c>
      <c r="U495" s="2206">
        <f t="shared" si="340"/>
        <v>197253</v>
      </c>
      <c r="V495" s="2206">
        <f t="shared" si="341"/>
        <v>49077</v>
      </c>
      <c r="W495" s="2206">
        <f t="shared" si="342"/>
        <v>148176</v>
      </c>
      <c r="X495" s="2206">
        <f t="shared" si="343"/>
        <v>0</v>
      </c>
      <c r="Y495" s="2245">
        <f t="shared" si="372"/>
        <v>0</v>
      </c>
      <c r="Z495" s="2207">
        <f t="shared" si="373"/>
        <v>0</v>
      </c>
      <c r="AA495" s="2245"/>
      <c r="AB495" s="2206"/>
      <c r="AC495" s="2206"/>
      <c r="AD495" s="2206"/>
      <c r="AE495" s="2206">
        <f t="shared" si="366"/>
        <v>0</v>
      </c>
      <c r="AF495" s="2206">
        <f t="shared" si="344"/>
        <v>0</v>
      </c>
      <c r="AG495" s="2206">
        <f t="shared" si="345"/>
        <v>0</v>
      </c>
      <c r="AH495" s="2206">
        <f t="shared" si="346"/>
        <v>0</v>
      </c>
      <c r="AI495" s="2207">
        <f t="shared" si="347"/>
        <v>0</v>
      </c>
      <c r="AJ495" s="2246">
        <v>2.1</v>
      </c>
      <c r="AK495" s="2075">
        <v>40000</v>
      </c>
      <c r="AL495" s="2075">
        <v>45000</v>
      </c>
      <c r="AM495" s="2075">
        <v>30000</v>
      </c>
      <c r="AN495" s="2206">
        <f t="shared" si="367"/>
        <v>115000</v>
      </c>
      <c r="AO495" s="2206">
        <f t="shared" si="348"/>
        <v>241500</v>
      </c>
      <c r="AP495" s="2206">
        <f t="shared" si="349"/>
        <v>84000</v>
      </c>
      <c r="AQ495" s="2206">
        <f t="shared" si="350"/>
        <v>94500</v>
      </c>
      <c r="AR495" s="2206">
        <f t="shared" si="351"/>
        <v>63000</v>
      </c>
      <c r="AS495" s="2245">
        <v>2.1</v>
      </c>
      <c r="AT495" s="2075">
        <v>40000</v>
      </c>
      <c r="AU495" s="2075">
        <v>45000</v>
      </c>
      <c r="AV495" s="2075">
        <v>30000</v>
      </c>
      <c r="AW495" s="2206">
        <f t="shared" si="368"/>
        <v>115000</v>
      </c>
      <c r="AX495" s="2206">
        <f t="shared" si="352"/>
        <v>241500</v>
      </c>
      <c r="AY495" s="2240">
        <f t="shared" si="353"/>
        <v>84000</v>
      </c>
      <c r="AZ495" s="2240">
        <f t="shared" si="354"/>
        <v>94500</v>
      </c>
      <c r="BA495" s="2240">
        <f t="shared" si="355"/>
        <v>63000</v>
      </c>
      <c r="BB495" s="2245">
        <f t="shared" si="374"/>
        <v>0</v>
      </c>
      <c r="BC495" s="2207">
        <f t="shared" si="375"/>
        <v>0</v>
      </c>
      <c r="BD495" s="2245"/>
      <c r="BE495" s="2207"/>
      <c r="BF495" s="2246">
        <v>2.1</v>
      </c>
      <c r="BG495" s="2075">
        <v>40000</v>
      </c>
      <c r="BH495" s="2075">
        <v>45000</v>
      </c>
      <c r="BI495" s="2075">
        <v>30000</v>
      </c>
      <c r="BJ495" s="2206">
        <f t="shared" si="369"/>
        <v>115000</v>
      </c>
      <c r="BK495" s="2206">
        <f t="shared" si="356"/>
        <v>241500</v>
      </c>
      <c r="BL495" s="2206">
        <f t="shared" si="357"/>
        <v>84000</v>
      </c>
      <c r="BM495" s="2206">
        <f t="shared" si="358"/>
        <v>94500</v>
      </c>
      <c r="BN495" s="2206">
        <f t="shared" si="359"/>
        <v>63000</v>
      </c>
      <c r="BO495" s="2245">
        <v>2.1</v>
      </c>
      <c r="BP495" s="2075">
        <v>40000</v>
      </c>
      <c r="BQ495" s="2075">
        <v>45000</v>
      </c>
      <c r="BR495" s="2075">
        <v>30000</v>
      </c>
      <c r="BS495" s="2206">
        <f t="shared" si="370"/>
        <v>115000</v>
      </c>
      <c r="BT495" s="2206">
        <f t="shared" si="360"/>
        <v>241500</v>
      </c>
      <c r="BU495" s="2206">
        <f t="shared" si="361"/>
        <v>84000</v>
      </c>
      <c r="BV495" s="2206">
        <f t="shared" si="362"/>
        <v>94500</v>
      </c>
      <c r="BW495" s="2206">
        <f t="shared" si="363"/>
        <v>63000</v>
      </c>
      <c r="BX495" s="2245">
        <f t="shared" si="376"/>
        <v>0</v>
      </c>
      <c r="BY495" s="2207">
        <f t="shared" si="377"/>
        <v>0</v>
      </c>
      <c r="BZ495" s="2211">
        <f t="shared" si="378"/>
        <v>2.1</v>
      </c>
      <c r="CA495" s="2212">
        <f t="shared" si="379"/>
        <v>241500</v>
      </c>
      <c r="CB495" s="2083"/>
      <c r="CC495" s="2083"/>
      <c r="CD495" s="2237"/>
      <c r="CF495" s="2200"/>
      <c r="CJ495" s="1975"/>
      <c r="CK495" s="1975"/>
      <c r="CL495" s="1975"/>
      <c r="CM495" s="1975"/>
      <c r="CN495" s="1975"/>
      <c r="CO495" s="1975"/>
      <c r="CP495" s="1975"/>
    </row>
    <row r="496" spans="1:94" s="1974" customFormat="1" ht="18" customHeight="1" outlineLevel="1">
      <c r="A496" s="2235" t="s">
        <v>3884</v>
      </c>
      <c r="B496" s="2235" t="b">
        <v>1</v>
      </c>
      <c r="C496" s="2201"/>
      <c r="D496" s="2236" t="s">
        <v>3885</v>
      </c>
      <c r="E496" s="2243" t="s">
        <v>3886</v>
      </c>
      <c r="F496" s="2204" t="s">
        <v>449</v>
      </c>
      <c r="G496" s="2244">
        <v>0</v>
      </c>
      <c r="H496" s="2206">
        <v>43310</v>
      </c>
      <c r="I496" s="2206">
        <v>24690</v>
      </c>
      <c r="J496" s="2206"/>
      <c r="K496" s="2206">
        <f t="shared" si="364"/>
        <v>68000</v>
      </c>
      <c r="L496" s="2206">
        <f t="shared" si="336"/>
        <v>0</v>
      </c>
      <c r="M496" s="2206">
        <f t="shared" si="337"/>
        <v>0</v>
      </c>
      <c r="N496" s="2206">
        <f t="shared" si="338"/>
        <v>0</v>
      </c>
      <c r="O496" s="2206">
        <f t="shared" si="339"/>
        <v>0</v>
      </c>
      <c r="P496" s="2244">
        <v>0</v>
      </c>
      <c r="Q496" s="2206">
        <v>43310</v>
      </c>
      <c r="R496" s="2206">
        <v>24690</v>
      </c>
      <c r="S496" s="2206"/>
      <c r="T496" s="2206">
        <f t="shared" si="365"/>
        <v>68000</v>
      </c>
      <c r="U496" s="2206">
        <f t="shared" si="340"/>
        <v>0</v>
      </c>
      <c r="V496" s="2206">
        <f t="shared" si="341"/>
        <v>0</v>
      </c>
      <c r="W496" s="2206">
        <f t="shared" si="342"/>
        <v>0</v>
      </c>
      <c r="X496" s="2206">
        <f t="shared" si="343"/>
        <v>0</v>
      </c>
      <c r="Y496" s="2244">
        <f t="shared" si="372"/>
        <v>0</v>
      </c>
      <c r="Z496" s="2207">
        <f t="shared" si="373"/>
        <v>0</v>
      </c>
      <c r="AA496" s="2244">
        <v>6.4</v>
      </c>
      <c r="AB496" s="2206">
        <v>25000</v>
      </c>
      <c r="AC496" s="2206">
        <v>20000</v>
      </c>
      <c r="AD496" s="2206">
        <v>10000</v>
      </c>
      <c r="AE496" s="2206">
        <f t="shared" si="366"/>
        <v>55000</v>
      </c>
      <c r="AF496" s="2206">
        <f t="shared" si="344"/>
        <v>352000</v>
      </c>
      <c r="AG496" s="2206">
        <f t="shared" si="345"/>
        <v>160000</v>
      </c>
      <c r="AH496" s="2206">
        <f t="shared" si="346"/>
        <v>128000</v>
      </c>
      <c r="AI496" s="2207">
        <f t="shared" si="347"/>
        <v>64000</v>
      </c>
      <c r="AJ496" s="2246">
        <v>0</v>
      </c>
      <c r="AK496" s="2075">
        <v>25000</v>
      </c>
      <c r="AL496" s="2075">
        <v>20000</v>
      </c>
      <c r="AM496" s="2075">
        <v>10000</v>
      </c>
      <c r="AN496" s="2206">
        <f t="shared" si="367"/>
        <v>55000</v>
      </c>
      <c r="AO496" s="2206">
        <f t="shared" si="348"/>
        <v>0</v>
      </c>
      <c r="AP496" s="2206">
        <f t="shared" si="349"/>
        <v>0</v>
      </c>
      <c r="AQ496" s="2206">
        <f t="shared" si="350"/>
        <v>0</v>
      </c>
      <c r="AR496" s="2206">
        <f t="shared" si="351"/>
        <v>0</v>
      </c>
      <c r="AS496" s="2244">
        <v>0</v>
      </c>
      <c r="AT496" s="2075">
        <v>25000</v>
      </c>
      <c r="AU496" s="2075">
        <v>20000</v>
      </c>
      <c r="AV496" s="2075">
        <v>10000</v>
      </c>
      <c r="AW496" s="2206">
        <f t="shared" si="368"/>
        <v>55000</v>
      </c>
      <c r="AX496" s="2206">
        <f t="shared" si="352"/>
        <v>0</v>
      </c>
      <c r="AY496" s="2206">
        <f t="shared" si="353"/>
        <v>0</v>
      </c>
      <c r="AZ496" s="2206">
        <f t="shared" si="354"/>
        <v>0</v>
      </c>
      <c r="BA496" s="2206">
        <f t="shared" si="355"/>
        <v>0</v>
      </c>
      <c r="BB496" s="2244">
        <f t="shared" si="374"/>
        <v>0</v>
      </c>
      <c r="BC496" s="2207">
        <f t="shared" si="375"/>
        <v>0</v>
      </c>
      <c r="BD496" s="2244">
        <f>AS496-AA496</f>
        <v>-6.4</v>
      </c>
      <c r="BE496" s="2207">
        <f>+AX496-AF496</f>
        <v>-352000</v>
      </c>
      <c r="BF496" s="2246">
        <v>0</v>
      </c>
      <c r="BG496" s="2075">
        <v>25000</v>
      </c>
      <c r="BH496" s="2075">
        <v>20000</v>
      </c>
      <c r="BI496" s="2075">
        <v>10000</v>
      </c>
      <c r="BJ496" s="2206">
        <f t="shared" si="369"/>
        <v>55000</v>
      </c>
      <c r="BK496" s="2206">
        <f t="shared" si="356"/>
        <v>0</v>
      </c>
      <c r="BL496" s="2206">
        <f t="shared" si="357"/>
        <v>0</v>
      </c>
      <c r="BM496" s="2206">
        <f t="shared" si="358"/>
        <v>0</v>
      </c>
      <c r="BN496" s="2206">
        <f t="shared" si="359"/>
        <v>0</v>
      </c>
      <c r="BO496" s="2244">
        <v>0</v>
      </c>
      <c r="BP496" s="2075">
        <v>25000</v>
      </c>
      <c r="BQ496" s="2075">
        <v>20000</v>
      </c>
      <c r="BR496" s="2075">
        <v>10000</v>
      </c>
      <c r="BS496" s="2206">
        <f t="shared" si="370"/>
        <v>55000</v>
      </c>
      <c r="BT496" s="2206">
        <f t="shared" si="360"/>
        <v>0</v>
      </c>
      <c r="BU496" s="2206">
        <f t="shared" si="361"/>
        <v>0</v>
      </c>
      <c r="BV496" s="2206">
        <f t="shared" si="362"/>
        <v>0</v>
      </c>
      <c r="BW496" s="2206">
        <f t="shared" si="363"/>
        <v>0</v>
      </c>
      <c r="BX496" s="2244">
        <f t="shared" si="376"/>
        <v>0</v>
      </c>
      <c r="BY496" s="2207">
        <f t="shared" si="377"/>
        <v>0</v>
      </c>
      <c r="BZ496" s="2211">
        <f t="shared" si="378"/>
        <v>-6.4</v>
      </c>
      <c r="CA496" s="2212">
        <f t="shared" si="379"/>
        <v>-352000</v>
      </c>
      <c r="CB496" s="2083"/>
      <c r="CC496" s="2083"/>
      <c r="CD496" s="2237"/>
      <c r="CF496" s="2200"/>
    </row>
    <row r="497" spans="1:94" s="1974" customFormat="1" ht="18" customHeight="1" outlineLevel="1">
      <c r="A497" s="2235" t="s">
        <v>3887</v>
      </c>
      <c r="B497" s="2235" t="b">
        <v>1</v>
      </c>
      <c r="C497" s="2201"/>
      <c r="D497" s="2236" t="s">
        <v>3885</v>
      </c>
      <c r="E497" s="2243" t="s">
        <v>3888</v>
      </c>
      <c r="F497" s="2204" t="s">
        <v>449</v>
      </c>
      <c r="G497" s="2244">
        <v>0</v>
      </c>
      <c r="H497" s="2206">
        <v>43310</v>
      </c>
      <c r="I497" s="2206">
        <v>24690</v>
      </c>
      <c r="J497" s="2206"/>
      <c r="K497" s="2206">
        <f t="shared" si="364"/>
        <v>68000</v>
      </c>
      <c r="L497" s="2206">
        <f t="shared" si="336"/>
        <v>0</v>
      </c>
      <c r="M497" s="2206">
        <f t="shared" si="337"/>
        <v>0</v>
      </c>
      <c r="N497" s="2206">
        <f t="shared" si="338"/>
        <v>0</v>
      </c>
      <c r="O497" s="2206">
        <f t="shared" si="339"/>
        <v>0</v>
      </c>
      <c r="P497" s="2244">
        <v>0</v>
      </c>
      <c r="Q497" s="2206">
        <v>43310</v>
      </c>
      <c r="R497" s="2206">
        <v>24690</v>
      </c>
      <c r="S497" s="2206"/>
      <c r="T497" s="2206">
        <f t="shared" si="365"/>
        <v>68000</v>
      </c>
      <c r="U497" s="2206">
        <f t="shared" si="340"/>
        <v>0</v>
      </c>
      <c r="V497" s="2206">
        <f t="shared" si="341"/>
        <v>0</v>
      </c>
      <c r="W497" s="2206">
        <f t="shared" si="342"/>
        <v>0</v>
      </c>
      <c r="X497" s="2206">
        <f t="shared" si="343"/>
        <v>0</v>
      </c>
      <c r="Y497" s="2244">
        <f t="shared" si="372"/>
        <v>0</v>
      </c>
      <c r="Z497" s="2207">
        <f t="shared" si="373"/>
        <v>0</v>
      </c>
      <c r="AA497" s="2244">
        <v>3.6</v>
      </c>
      <c r="AB497" s="2206">
        <v>50000</v>
      </c>
      <c r="AC497" s="2206">
        <v>35000</v>
      </c>
      <c r="AD497" s="2206">
        <v>10000</v>
      </c>
      <c r="AE497" s="2206">
        <f t="shared" si="366"/>
        <v>95000</v>
      </c>
      <c r="AF497" s="2206">
        <f t="shared" si="344"/>
        <v>342000</v>
      </c>
      <c r="AG497" s="2206">
        <f t="shared" si="345"/>
        <v>180000</v>
      </c>
      <c r="AH497" s="2206">
        <f t="shared" si="346"/>
        <v>126000</v>
      </c>
      <c r="AI497" s="2207">
        <f t="shared" si="347"/>
        <v>36000</v>
      </c>
      <c r="AJ497" s="2246">
        <v>0</v>
      </c>
      <c r="AK497" s="2075">
        <v>50000</v>
      </c>
      <c r="AL497" s="2075">
        <v>35000</v>
      </c>
      <c r="AM497" s="2075">
        <v>10000</v>
      </c>
      <c r="AN497" s="2206">
        <f t="shared" si="367"/>
        <v>95000</v>
      </c>
      <c r="AO497" s="2206">
        <f t="shared" si="348"/>
        <v>0</v>
      </c>
      <c r="AP497" s="2206">
        <f t="shared" si="349"/>
        <v>0</v>
      </c>
      <c r="AQ497" s="2206">
        <f t="shared" si="350"/>
        <v>0</v>
      </c>
      <c r="AR497" s="2206">
        <f t="shared" si="351"/>
        <v>0</v>
      </c>
      <c r="AS497" s="2244">
        <v>0</v>
      </c>
      <c r="AT497" s="2075">
        <v>50000</v>
      </c>
      <c r="AU497" s="2075">
        <v>35000</v>
      </c>
      <c r="AV497" s="2075">
        <v>10000</v>
      </c>
      <c r="AW497" s="2206">
        <f t="shared" si="368"/>
        <v>95000</v>
      </c>
      <c r="AX497" s="2206">
        <f t="shared" si="352"/>
        <v>0</v>
      </c>
      <c r="AY497" s="2206">
        <f t="shared" si="353"/>
        <v>0</v>
      </c>
      <c r="AZ497" s="2206">
        <f t="shared" si="354"/>
        <v>0</v>
      </c>
      <c r="BA497" s="2206">
        <f t="shared" si="355"/>
        <v>0</v>
      </c>
      <c r="BB497" s="2244">
        <f t="shared" si="374"/>
        <v>0</v>
      </c>
      <c r="BC497" s="2207">
        <f t="shared" si="375"/>
        <v>0</v>
      </c>
      <c r="BD497" s="2244">
        <f>AS497-AA497</f>
        <v>-3.6</v>
      </c>
      <c r="BE497" s="2207">
        <f>+AX497-AF497</f>
        <v>-342000</v>
      </c>
      <c r="BF497" s="2246">
        <v>0</v>
      </c>
      <c r="BG497" s="2075">
        <v>50000</v>
      </c>
      <c r="BH497" s="2075">
        <v>35000</v>
      </c>
      <c r="BI497" s="2075">
        <v>10000</v>
      </c>
      <c r="BJ497" s="2206">
        <f t="shared" si="369"/>
        <v>95000</v>
      </c>
      <c r="BK497" s="2206">
        <f t="shared" si="356"/>
        <v>0</v>
      </c>
      <c r="BL497" s="2206">
        <f t="shared" si="357"/>
        <v>0</v>
      </c>
      <c r="BM497" s="2206">
        <f t="shared" si="358"/>
        <v>0</v>
      </c>
      <c r="BN497" s="2206">
        <f t="shared" si="359"/>
        <v>0</v>
      </c>
      <c r="BO497" s="2244">
        <v>0</v>
      </c>
      <c r="BP497" s="2075">
        <v>50000</v>
      </c>
      <c r="BQ497" s="2075">
        <v>35000</v>
      </c>
      <c r="BR497" s="2075">
        <v>10000</v>
      </c>
      <c r="BS497" s="2206">
        <f t="shared" si="370"/>
        <v>95000</v>
      </c>
      <c r="BT497" s="2206">
        <f t="shared" si="360"/>
        <v>0</v>
      </c>
      <c r="BU497" s="2206">
        <f t="shared" si="361"/>
        <v>0</v>
      </c>
      <c r="BV497" s="2206">
        <f t="shared" si="362"/>
        <v>0</v>
      </c>
      <c r="BW497" s="2206">
        <f t="shared" si="363"/>
        <v>0</v>
      </c>
      <c r="BX497" s="2244">
        <f t="shared" si="376"/>
        <v>0</v>
      </c>
      <c r="BY497" s="2207">
        <f t="shared" si="377"/>
        <v>0</v>
      </c>
      <c r="BZ497" s="2211">
        <f t="shared" si="378"/>
        <v>-3.6</v>
      </c>
      <c r="CA497" s="2212">
        <f t="shared" si="379"/>
        <v>-342000</v>
      </c>
      <c r="CB497" s="2083"/>
      <c r="CC497" s="2083"/>
      <c r="CD497" s="2237"/>
      <c r="CF497" s="2200"/>
    </row>
    <row r="498" spans="1:94" s="1974" customFormat="1" ht="18" customHeight="1" outlineLevel="1">
      <c r="A498" s="2235" t="s">
        <v>3889</v>
      </c>
      <c r="B498" s="2235" t="b">
        <v>1</v>
      </c>
      <c r="C498" s="2201"/>
      <c r="D498" s="2236" t="s">
        <v>3885</v>
      </c>
      <c r="E498" s="2243" t="s">
        <v>3890</v>
      </c>
      <c r="F498" s="2204" t="s">
        <v>449</v>
      </c>
      <c r="G498" s="2244">
        <v>15.7</v>
      </c>
      <c r="H498" s="2206">
        <v>43310</v>
      </c>
      <c r="I498" s="2206">
        <v>24690</v>
      </c>
      <c r="J498" s="2206"/>
      <c r="K498" s="2206">
        <f t="shared" si="364"/>
        <v>68000</v>
      </c>
      <c r="L498" s="2206">
        <f t="shared" si="336"/>
        <v>1067600</v>
      </c>
      <c r="M498" s="2206">
        <f t="shared" si="337"/>
        <v>679967</v>
      </c>
      <c r="N498" s="2206">
        <f t="shared" si="338"/>
        <v>387633</v>
      </c>
      <c r="O498" s="2206">
        <f t="shared" si="339"/>
        <v>0</v>
      </c>
      <c r="P498" s="2244">
        <v>15.7</v>
      </c>
      <c r="Q498" s="2206">
        <v>43310</v>
      </c>
      <c r="R498" s="2206">
        <v>24690</v>
      </c>
      <c r="S498" s="2206"/>
      <c r="T498" s="2206">
        <f t="shared" si="365"/>
        <v>68000</v>
      </c>
      <c r="U498" s="2206">
        <f t="shared" si="340"/>
        <v>1067600</v>
      </c>
      <c r="V498" s="2206">
        <f t="shared" si="341"/>
        <v>679967</v>
      </c>
      <c r="W498" s="2206">
        <f t="shared" si="342"/>
        <v>387633</v>
      </c>
      <c r="X498" s="2206">
        <f t="shared" si="343"/>
        <v>0</v>
      </c>
      <c r="Y498" s="2245">
        <f t="shared" si="372"/>
        <v>0</v>
      </c>
      <c r="Z498" s="2207">
        <f t="shared" si="373"/>
        <v>0</v>
      </c>
      <c r="AA498" s="2245">
        <v>108.8</v>
      </c>
      <c r="AB498" s="2206">
        <v>35000</v>
      </c>
      <c r="AC498" s="2206">
        <v>25000</v>
      </c>
      <c r="AD498" s="2206">
        <v>10000</v>
      </c>
      <c r="AE498" s="2206">
        <f t="shared" si="366"/>
        <v>70000</v>
      </c>
      <c r="AF498" s="2206">
        <f t="shared" si="344"/>
        <v>7616000</v>
      </c>
      <c r="AG498" s="2206">
        <f t="shared" si="345"/>
        <v>3808000</v>
      </c>
      <c r="AH498" s="2206">
        <f t="shared" si="346"/>
        <v>2720000</v>
      </c>
      <c r="AI498" s="2207">
        <f t="shared" si="347"/>
        <v>1088000</v>
      </c>
      <c r="AJ498" s="2246">
        <v>15.7</v>
      </c>
      <c r="AK498" s="2075">
        <v>35000</v>
      </c>
      <c r="AL498" s="2075">
        <v>25000</v>
      </c>
      <c r="AM498" s="2075">
        <v>10000</v>
      </c>
      <c r="AN498" s="2206">
        <f t="shared" si="367"/>
        <v>70000</v>
      </c>
      <c r="AO498" s="2206">
        <f t="shared" si="348"/>
        <v>1099000</v>
      </c>
      <c r="AP498" s="2206">
        <f t="shared" si="349"/>
        <v>549500</v>
      </c>
      <c r="AQ498" s="2206">
        <f t="shared" si="350"/>
        <v>392500</v>
      </c>
      <c r="AR498" s="2206">
        <f t="shared" si="351"/>
        <v>157000</v>
      </c>
      <c r="AS498" s="2245">
        <v>15.7</v>
      </c>
      <c r="AT498" s="2075">
        <v>35000</v>
      </c>
      <c r="AU498" s="2075">
        <v>25000</v>
      </c>
      <c r="AV498" s="2075">
        <v>10000</v>
      </c>
      <c r="AW498" s="2206">
        <f t="shared" si="368"/>
        <v>70000</v>
      </c>
      <c r="AX498" s="2206">
        <f t="shared" si="352"/>
        <v>1099000</v>
      </c>
      <c r="AY498" s="2206">
        <f t="shared" si="353"/>
        <v>549500</v>
      </c>
      <c r="AZ498" s="2206">
        <f t="shared" si="354"/>
        <v>392500</v>
      </c>
      <c r="BA498" s="2206">
        <f t="shared" si="355"/>
        <v>157000</v>
      </c>
      <c r="BB498" s="2245">
        <f t="shared" si="374"/>
        <v>0</v>
      </c>
      <c r="BC498" s="2207">
        <f t="shared" si="375"/>
        <v>0</v>
      </c>
      <c r="BD498" s="2245">
        <f>AS498-AA498</f>
        <v>-93.1</v>
      </c>
      <c r="BE498" s="2207">
        <f>+AX498-AF498</f>
        <v>-6517000</v>
      </c>
      <c r="BF498" s="2246">
        <v>15.7</v>
      </c>
      <c r="BG498" s="2075">
        <v>35000</v>
      </c>
      <c r="BH498" s="2075">
        <v>25000</v>
      </c>
      <c r="BI498" s="2075">
        <v>10000</v>
      </c>
      <c r="BJ498" s="2206">
        <f t="shared" si="369"/>
        <v>70000</v>
      </c>
      <c r="BK498" s="2206">
        <f t="shared" si="356"/>
        <v>1099000</v>
      </c>
      <c r="BL498" s="2206">
        <f t="shared" si="357"/>
        <v>549500</v>
      </c>
      <c r="BM498" s="2206">
        <f t="shared" si="358"/>
        <v>392500</v>
      </c>
      <c r="BN498" s="2206">
        <f t="shared" si="359"/>
        <v>157000</v>
      </c>
      <c r="BO498" s="2245">
        <v>15.7</v>
      </c>
      <c r="BP498" s="2075">
        <v>35000</v>
      </c>
      <c r="BQ498" s="2075">
        <v>25000</v>
      </c>
      <c r="BR498" s="2075">
        <v>10000</v>
      </c>
      <c r="BS498" s="2206">
        <f t="shared" si="370"/>
        <v>70000</v>
      </c>
      <c r="BT498" s="2206">
        <f t="shared" si="360"/>
        <v>1099000</v>
      </c>
      <c r="BU498" s="2206">
        <f t="shared" si="361"/>
        <v>549500</v>
      </c>
      <c r="BV498" s="2206">
        <f t="shared" si="362"/>
        <v>392500</v>
      </c>
      <c r="BW498" s="2206">
        <f t="shared" si="363"/>
        <v>157000</v>
      </c>
      <c r="BX498" s="2245">
        <f t="shared" si="376"/>
        <v>0</v>
      </c>
      <c r="BY498" s="2207">
        <f t="shared" si="377"/>
        <v>0</v>
      </c>
      <c r="BZ498" s="2211">
        <f t="shared" si="378"/>
        <v>-93.1</v>
      </c>
      <c r="CA498" s="2212">
        <f t="shared" si="379"/>
        <v>-6517000</v>
      </c>
      <c r="CB498" s="2083"/>
      <c r="CC498" s="2083"/>
      <c r="CD498" s="2237"/>
      <c r="CF498" s="2200"/>
    </row>
    <row r="499" spans="1:94" s="1974" customFormat="1" ht="18" customHeight="1" outlineLevel="1">
      <c r="A499" s="2235" t="s">
        <v>3891</v>
      </c>
      <c r="B499" s="2235" t="b">
        <v>1</v>
      </c>
      <c r="C499" s="2201"/>
      <c r="D499" s="2236" t="s">
        <v>3892</v>
      </c>
      <c r="E499" s="2243" t="s">
        <v>3893</v>
      </c>
      <c r="F499" s="2204" t="s">
        <v>449</v>
      </c>
      <c r="G499" s="2244">
        <v>7.6</v>
      </c>
      <c r="H499" s="2206">
        <v>43310</v>
      </c>
      <c r="I499" s="2206">
        <v>24690</v>
      </c>
      <c r="J499" s="2206"/>
      <c r="K499" s="2206">
        <f t="shared" si="364"/>
        <v>68000</v>
      </c>
      <c r="L499" s="2206">
        <f t="shared" si="336"/>
        <v>516800</v>
      </c>
      <c r="M499" s="2206">
        <f t="shared" si="337"/>
        <v>329156</v>
      </c>
      <c r="N499" s="2206">
        <f t="shared" si="338"/>
        <v>187644</v>
      </c>
      <c r="O499" s="2206">
        <f t="shared" si="339"/>
        <v>0</v>
      </c>
      <c r="P499" s="2244">
        <v>7.6</v>
      </c>
      <c r="Q499" s="2206">
        <v>43310</v>
      </c>
      <c r="R499" s="2206">
        <v>24690</v>
      </c>
      <c r="S499" s="2206"/>
      <c r="T499" s="2206">
        <f t="shared" si="365"/>
        <v>68000</v>
      </c>
      <c r="U499" s="2206">
        <f t="shared" si="340"/>
        <v>516800</v>
      </c>
      <c r="V499" s="2206">
        <f t="shared" si="341"/>
        <v>329156</v>
      </c>
      <c r="W499" s="2206">
        <f t="shared" si="342"/>
        <v>187644</v>
      </c>
      <c r="X499" s="2206">
        <f t="shared" si="343"/>
        <v>0</v>
      </c>
      <c r="Y499" s="2245">
        <f t="shared" si="372"/>
        <v>0</v>
      </c>
      <c r="Z499" s="2207">
        <f t="shared" si="373"/>
        <v>0</v>
      </c>
      <c r="AA499" s="2245"/>
      <c r="AB499" s="2206"/>
      <c r="AC499" s="2206"/>
      <c r="AD499" s="2206"/>
      <c r="AE499" s="2206">
        <f t="shared" si="366"/>
        <v>0</v>
      </c>
      <c r="AF499" s="2206">
        <f t="shared" si="344"/>
        <v>0</v>
      </c>
      <c r="AG499" s="2206">
        <f t="shared" si="345"/>
        <v>0</v>
      </c>
      <c r="AH499" s="2206">
        <f t="shared" si="346"/>
        <v>0</v>
      </c>
      <c r="AI499" s="2207">
        <f t="shared" si="347"/>
        <v>0</v>
      </c>
      <c r="AJ499" s="2246">
        <v>7.6</v>
      </c>
      <c r="AK499" s="2075">
        <v>20300</v>
      </c>
      <c r="AL499" s="2075">
        <v>25000</v>
      </c>
      <c r="AM499" s="2075">
        <v>10000</v>
      </c>
      <c r="AN499" s="2206">
        <f t="shared" si="367"/>
        <v>55300</v>
      </c>
      <c r="AO499" s="2206">
        <f t="shared" si="348"/>
        <v>420280</v>
      </c>
      <c r="AP499" s="2206">
        <f t="shared" si="349"/>
        <v>154280</v>
      </c>
      <c r="AQ499" s="2206">
        <f t="shared" si="350"/>
        <v>190000</v>
      </c>
      <c r="AR499" s="2206">
        <f t="shared" si="351"/>
        <v>76000</v>
      </c>
      <c r="AS499" s="2245">
        <v>7.6</v>
      </c>
      <c r="AT499" s="2075">
        <v>20300</v>
      </c>
      <c r="AU499" s="2075">
        <v>25000</v>
      </c>
      <c r="AV499" s="2075">
        <v>10000</v>
      </c>
      <c r="AW499" s="2206">
        <f t="shared" si="368"/>
        <v>55300</v>
      </c>
      <c r="AX499" s="2206">
        <f t="shared" si="352"/>
        <v>420280</v>
      </c>
      <c r="AY499" s="2206">
        <f t="shared" si="353"/>
        <v>154280</v>
      </c>
      <c r="AZ499" s="2206">
        <f t="shared" si="354"/>
        <v>190000</v>
      </c>
      <c r="BA499" s="2206">
        <f t="shared" si="355"/>
        <v>76000</v>
      </c>
      <c r="BB499" s="2245">
        <f t="shared" si="374"/>
        <v>0</v>
      </c>
      <c r="BC499" s="2207">
        <f t="shared" si="375"/>
        <v>0</v>
      </c>
      <c r="BD499" s="2245">
        <f>AS499-AA499</f>
        <v>7.6</v>
      </c>
      <c r="BE499" s="2207">
        <f>+AX499-AF499</f>
        <v>420280</v>
      </c>
      <c r="BF499" s="2246">
        <v>7.6</v>
      </c>
      <c r="BG499" s="2075">
        <v>19200</v>
      </c>
      <c r="BH499" s="2075">
        <v>15300</v>
      </c>
      <c r="BI499" s="2075">
        <v>7600</v>
      </c>
      <c r="BJ499" s="2206">
        <f t="shared" si="369"/>
        <v>42100</v>
      </c>
      <c r="BK499" s="2206">
        <f t="shared" si="356"/>
        <v>319960</v>
      </c>
      <c r="BL499" s="2206">
        <f t="shared" si="357"/>
        <v>145920</v>
      </c>
      <c r="BM499" s="2206">
        <f t="shared" si="358"/>
        <v>116280</v>
      </c>
      <c r="BN499" s="2206">
        <f t="shared" si="359"/>
        <v>57760</v>
      </c>
      <c r="BO499" s="2245">
        <v>7.6</v>
      </c>
      <c r="BP499" s="2075">
        <v>19200</v>
      </c>
      <c r="BQ499" s="2075">
        <v>15300</v>
      </c>
      <c r="BR499" s="2075">
        <v>7600</v>
      </c>
      <c r="BS499" s="2206">
        <f t="shared" si="370"/>
        <v>42100</v>
      </c>
      <c r="BT499" s="2206">
        <f t="shared" si="360"/>
        <v>319960</v>
      </c>
      <c r="BU499" s="2206">
        <f t="shared" si="361"/>
        <v>145920</v>
      </c>
      <c r="BV499" s="2206">
        <f t="shared" si="362"/>
        <v>116280</v>
      </c>
      <c r="BW499" s="2206">
        <f t="shared" si="363"/>
        <v>57760</v>
      </c>
      <c r="BX499" s="2245">
        <f t="shared" si="376"/>
        <v>0</v>
      </c>
      <c r="BY499" s="2207">
        <f t="shared" si="377"/>
        <v>0</v>
      </c>
      <c r="BZ499" s="2211">
        <f t="shared" si="378"/>
        <v>7.6</v>
      </c>
      <c r="CA499" s="2212">
        <f t="shared" si="379"/>
        <v>319960</v>
      </c>
      <c r="CB499" s="2083"/>
      <c r="CC499" s="2083"/>
      <c r="CD499" s="2237"/>
      <c r="CF499" s="2200"/>
      <c r="CJ499" s="1975"/>
      <c r="CK499" s="1975"/>
      <c r="CL499" s="1975"/>
      <c r="CM499" s="1975"/>
      <c r="CN499" s="1975"/>
      <c r="CO499" s="1975"/>
      <c r="CP499" s="1975"/>
    </row>
    <row r="500" spans="1:94" s="1974" customFormat="1" ht="18" customHeight="1" outlineLevel="1">
      <c r="A500" s="2235" t="s">
        <v>3894</v>
      </c>
      <c r="B500" s="2235" t="b">
        <v>1</v>
      </c>
      <c r="C500" s="2201"/>
      <c r="D500" s="2236" t="s">
        <v>3885</v>
      </c>
      <c r="E500" s="2243" t="s">
        <v>3895</v>
      </c>
      <c r="F500" s="2204" t="s">
        <v>449</v>
      </c>
      <c r="G500" s="2244">
        <v>102.7</v>
      </c>
      <c r="H500" s="2206">
        <v>43310</v>
      </c>
      <c r="I500" s="2206">
        <v>24690</v>
      </c>
      <c r="J500" s="2206"/>
      <c r="K500" s="2206">
        <f t="shared" si="364"/>
        <v>68000</v>
      </c>
      <c r="L500" s="2206">
        <f t="shared" si="336"/>
        <v>6983600</v>
      </c>
      <c r="M500" s="2206">
        <f t="shared" si="337"/>
        <v>4447937</v>
      </c>
      <c r="N500" s="2206">
        <f t="shared" si="338"/>
        <v>2535663</v>
      </c>
      <c r="O500" s="2206">
        <f t="shared" si="339"/>
        <v>0</v>
      </c>
      <c r="P500" s="2244">
        <v>102.7</v>
      </c>
      <c r="Q500" s="2206">
        <v>43310</v>
      </c>
      <c r="R500" s="2206">
        <v>24690</v>
      </c>
      <c r="S500" s="2206"/>
      <c r="T500" s="2206">
        <f t="shared" si="365"/>
        <v>68000</v>
      </c>
      <c r="U500" s="2206">
        <f t="shared" si="340"/>
        <v>6983600</v>
      </c>
      <c r="V500" s="2206">
        <f t="shared" si="341"/>
        <v>4447937</v>
      </c>
      <c r="W500" s="2206">
        <f t="shared" si="342"/>
        <v>2535663</v>
      </c>
      <c r="X500" s="2206">
        <f t="shared" si="343"/>
        <v>0</v>
      </c>
      <c r="Y500" s="2245">
        <f t="shared" si="372"/>
        <v>0</v>
      </c>
      <c r="Z500" s="2207">
        <f t="shared" si="373"/>
        <v>0</v>
      </c>
      <c r="AA500" s="2245"/>
      <c r="AB500" s="2206"/>
      <c r="AC500" s="2206"/>
      <c r="AD500" s="2206"/>
      <c r="AE500" s="2206">
        <f t="shared" si="366"/>
        <v>0</v>
      </c>
      <c r="AF500" s="2206">
        <f t="shared" si="344"/>
        <v>0</v>
      </c>
      <c r="AG500" s="2206">
        <f t="shared" si="345"/>
        <v>0</v>
      </c>
      <c r="AH500" s="2206">
        <f t="shared" si="346"/>
        <v>0</v>
      </c>
      <c r="AI500" s="2207">
        <f t="shared" si="347"/>
        <v>0</v>
      </c>
      <c r="AJ500" s="2246">
        <v>102.7</v>
      </c>
      <c r="AK500" s="2075">
        <v>24500</v>
      </c>
      <c r="AL500" s="2075">
        <v>25000</v>
      </c>
      <c r="AM500" s="2075">
        <v>10000</v>
      </c>
      <c r="AN500" s="2206">
        <f t="shared" si="367"/>
        <v>59500</v>
      </c>
      <c r="AO500" s="2206">
        <f t="shared" si="348"/>
        <v>6110650</v>
      </c>
      <c r="AP500" s="2206">
        <f t="shared" si="349"/>
        <v>2516150</v>
      </c>
      <c r="AQ500" s="2206">
        <f t="shared" si="350"/>
        <v>2567500</v>
      </c>
      <c r="AR500" s="2206">
        <f t="shared" si="351"/>
        <v>1027000</v>
      </c>
      <c r="AS500" s="2245">
        <v>102.7</v>
      </c>
      <c r="AT500" s="2075">
        <v>24500</v>
      </c>
      <c r="AU500" s="2075">
        <v>25000</v>
      </c>
      <c r="AV500" s="2075">
        <v>10000</v>
      </c>
      <c r="AW500" s="2206">
        <f t="shared" si="368"/>
        <v>59500</v>
      </c>
      <c r="AX500" s="2206">
        <f t="shared" si="352"/>
        <v>6110650</v>
      </c>
      <c r="AY500" s="2206">
        <f t="shared" si="353"/>
        <v>2516150</v>
      </c>
      <c r="AZ500" s="2206">
        <f t="shared" si="354"/>
        <v>2567500</v>
      </c>
      <c r="BA500" s="2206">
        <f t="shared" si="355"/>
        <v>1027000</v>
      </c>
      <c r="BB500" s="2245">
        <f t="shared" si="374"/>
        <v>0</v>
      </c>
      <c r="BC500" s="2207">
        <f t="shared" si="375"/>
        <v>0</v>
      </c>
      <c r="BD500" s="2245">
        <f>AS500-AA500</f>
        <v>102.7</v>
      </c>
      <c r="BE500" s="2207">
        <f>+AX500-AF500</f>
        <v>6110650</v>
      </c>
      <c r="BF500" s="2246">
        <v>102.7</v>
      </c>
      <c r="BG500" s="2075">
        <v>23000</v>
      </c>
      <c r="BH500" s="2075">
        <v>18400</v>
      </c>
      <c r="BI500" s="2075">
        <v>9200</v>
      </c>
      <c r="BJ500" s="2206">
        <f t="shared" si="369"/>
        <v>50600</v>
      </c>
      <c r="BK500" s="2206">
        <f t="shared" si="356"/>
        <v>5196620</v>
      </c>
      <c r="BL500" s="2206">
        <f t="shared" si="357"/>
        <v>2362100</v>
      </c>
      <c r="BM500" s="2206">
        <f t="shared" si="358"/>
        <v>1889680</v>
      </c>
      <c r="BN500" s="2206">
        <f t="shared" si="359"/>
        <v>944840</v>
      </c>
      <c r="BO500" s="2245">
        <v>102.7</v>
      </c>
      <c r="BP500" s="2075">
        <v>23000</v>
      </c>
      <c r="BQ500" s="2075">
        <v>18400</v>
      </c>
      <c r="BR500" s="2075">
        <v>9200</v>
      </c>
      <c r="BS500" s="2206">
        <f t="shared" si="370"/>
        <v>50600</v>
      </c>
      <c r="BT500" s="2206">
        <f t="shared" si="360"/>
        <v>5196620</v>
      </c>
      <c r="BU500" s="2206">
        <f t="shared" si="361"/>
        <v>2362100</v>
      </c>
      <c r="BV500" s="2206">
        <f t="shared" si="362"/>
        <v>1889680</v>
      </c>
      <c r="BW500" s="2206">
        <f t="shared" si="363"/>
        <v>944840</v>
      </c>
      <c r="BX500" s="2245">
        <f t="shared" si="376"/>
        <v>0</v>
      </c>
      <c r="BY500" s="2207">
        <f t="shared" si="377"/>
        <v>0</v>
      </c>
      <c r="BZ500" s="2211">
        <f t="shared" si="378"/>
        <v>102.7</v>
      </c>
      <c r="CA500" s="2212">
        <f t="shared" si="379"/>
        <v>5196620</v>
      </c>
      <c r="CB500" s="2083"/>
      <c r="CC500" s="2083"/>
      <c r="CD500" s="2237"/>
      <c r="CF500" s="2200"/>
      <c r="CJ500" s="1975"/>
      <c r="CK500" s="1975"/>
      <c r="CL500" s="1975"/>
      <c r="CM500" s="1975"/>
      <c r="CN500" s="1975"/>
      <c r="CO500" s="1975"/>
      <c r="CP500" s="1975"/>
    </row>
    <row r="501" spans="1:94" s="1974" customFormat="1" ht="18" customHeight="1" outlineLevel="1">
      <c r="A501" s="2238" t="s">
        <v>3896</v>
      </c>
      <c r="B501" s="2238" t="b">
        <v>1</v>
      </c>
      <c r="C501" s="2201"/>
      <c r="D501" s="2236" t="s">
        <v>3885</v>
      </c>
      <c r="E501" s="2243" t="s">
        <v>3897</v>
      </c>
      <c r="F501" s="2204" t="s">
        <v>449</v>
      </c>
      <c r="G501" s="2244">
        <v>22</v>
      </c>
      <c r="H501" s="2240">
        <v>43310</v>
      </c>
      <c r="I501" s="2240">
        <v>24690</v>
      </c>
      <c r="J501" s="2240"/>
      <c r="K501" s="2206">
        <f t="shared" si="364"/>
        <v>68000</v>
      </c>
      <c r="L501" s="2206">
        <f t="shared" si="336"/>
        <v>1496000</v>
      </c>
      <c r="M501" s="2240">
        <f t="shared" si="337"/>
        <v>952820</v>
      </c>
      <c r="N501" s="2240">
        <f t="shared" si="338"/>
        <v>543180</v>
      </c>
      <c r="O501" s="2240">
        <f t="shared" si="339"/>
        <v>0</v>
      </c>
      <c r="P501" s="2244">
        <v>22</v>
      </c>
      <c r="Q501" s="2206">
        <v>43310</v>
      </c>
      <c r="R501" s="2206">
        <v>24690</v>
      </c>
      <c r="S501" s="2206"/>
      <c r="T501" s="2206">
        <f t="shared" si="365"/>
        <v>68000</v>
      </c>
      <c r="U501" s="2206">
        <f t="shared" si="340"/>
        <v>1496000</v>
      </c>
      <c r="V501" s="2206">
        <f t="shared" si="341"/>
        <v>952820</v>
      </c>
      <c r="W501" s="2206">
        <f t="shared" si="342"/>
        <v>543180</v>
      </c>
      <c r="X501" s="2206">
        <f t="shared" si="343"/>
        <v>0</v>
      </c>
      <c r="Y501" s="2244">
        <f t="shared" si="372"/>
        <v>0</v>
      </c>
      <c r="Z501" s="2207">
        <f t="shared" si="373"/>
        <v>0</v>
      </c>
      <c r="AA501" s="2244"/>
      <c r="AB501" s="2206"/>
      <c r="AC501" s="2206"/>
      <c r="AD501" s="2206"/>
      <c r="AE501" s="2206">
        <f t="shared" si="366"/>
        <v>0</v>
      </c>
      <c r="AF501" s="2206">
        <f t="shared" si="344"/>
        <v>0</v>
      </c>
      <c r="AG501" s="2206">
        <f t="shared" si="345"/>
        <v>0</v>
      </c>
      <c r="AH501" s="2206">
        <f t="shared" si="346"/>
        <v>0</v>
      </c>
      <c r="AI501" s="2207">
        <f t="shared" si="347"/>
        <v>0</v>
      </c>
      <c r="AJ501" s="2246">
        <v>22</v>
      </c>
      <c r="AK501" s="2075">
        <v>24500</v>
      </c>
      <c r="AL501" s="2075">
        <v>25000</v>
      </c>
      <c r="AM501" s="2075">
        <v>10000</v>
      </c>
      <c r="AN501" s="2206">
        <f t="shared" si="367"/>
        <v>59500</v>
      </c>
      <c r="AO501" s="2206">
        <f t="shared" si="348"/>
        <v>1309000</v>
      </c>
      <c r="AP501" s="2206">
        <f t="shared" si="349"/>
        <v>539000</v>
      </c>
      <c r="AQ501" s="2206">
        <f t="shared" si="350"/>
        <v>550000</v>
      </c>
      <c r="AR501" s="2206">
        <f t="shared" si="351"/>
        <v>220000</v>
      </c>
      <c r="AS501" s="2244">
        <v>22</v>
      </c>
      <c r="AT501" s="2075">
        <v>24500</v>
      </c>
      <c r="AU501" s="2075">
        <v>25000</v>
      </c>
      <c r="AV501" s="2075">
        <v>10000</v>
      </c>
      <c r="AW501" s="2206">
        <f t="shared" si="368"/>
        <v>59500</v>
      </c>
      <c r="AX501" s="2206">
        <f t="shared" si="352"/>
        <v>1309000</v>
      </c>
      <c r="AY501" s="2240">
        <f t="shared" si="353"/>
        <v>539000</v>
      </c>
      <c r="AZ501" s="2240">
        <f t="shared" si="354"/>
        <v>550000</v>
      </c>
      <c r="BA501" s="2240">
        <f t="shared" si="355"/>
        <v>220000</v>
      </c>
      <c r="BB501" s="2244">
        <f t="shared" si="374"/>
        <v>0</v>
      </c>
      <c r="BC501" s="2207">
        <f t="shared" si="375"/>
        <v>0</v>
      </c>
      <c r="BD501" s="2244"/>
      <c r="BE501" s="2207"/>
      <c r="BF501" s="2246">
        <v>22</v>
      </c>
      <c r="BG501" s="2310">
        <v>24500</v>
      </c>
      <c r="BH501" s="2310">
        <v>25000</v>
      </c>
      <c r="BI501" s="2310">
        <v>10000</v>
      </c>
      <c r="BJ501" s="2206">
        <f t="shared" si="369"/>
        <v>59500</v>
      </c>
      <c r="BK501" s="2206">
        <f t="shared" si="356"/>
        <v>1309000</v>
      </c>
      <c r="BL501" s="2206">
        <f t="shared" si="357"/>
        <v>539000</v>
      </c>
      <c r="BM501" s="2206">
        <f t="shared" si="358"/>
        <v>550000</v>
      </c>
      <c r="BN501" s="2206">
        <f t="shared" si="359"/>
        <v>220000</v>
      </c>
      <c r="BO501" s="2244">
        <v>22</v>
      </c>
      <c r="BP501" s="2075">
        <v>24500</v>
      </c>
      <c r="BQ501" s="2075">
        <v>25000</v>
      </c>
      <c r="BR501" s="2075">
        <v>10000</v>
      </c>
      <c r="BS501" s="2206">
        <f t="shared" si="370"/>
        <v>59500</v>
      </c>
      <c r="BT501" s="2206">
        <f t="shared" si="360"/>
        <v>1309000</v>
      </c>
      <c r="BU501" s="2206">
        <f t="shared" si="361"/>
        <v>539000</v>
      </c>
      <c r="BV501" s="2206">
        <f t="shared" si="362"/>
        <v>550000</v>
      </c>
      <c r="BW501" s="2206">
        <f t="shared" si="363"/>
        <v>220000</v>
      </c>
      <c r="BX501" s="2244">
        <f t="shared" si="376"/>
        <v>0</v>
      </c>
      <c r="BY501" s="2207">
        <f t="shared" si="377"/>
        <v>0</v>
      </c>
      <c r="BZ501" s="2211">
        <f t="shared" si="378"/>
        <v>22</v>
      </c>
      <c r="CA501" s="2212">
        <f t="shared" si="379"/>
        <v>1309000</v>
      </c>
      <c r="CB501" s="2083"/>
      <c r="CC501" s="2083"/>
      <c r="CD501" s="2237"/>
      <c r="CF501" s="2200"/>
      <c r="CJ501" s="1975"/>
      <c r="CK501" s="1975"/>
      <c r="CL501" s="1975"/>
      <c r="CM501" s="1975"/>
      <c r="CN501" s="1975"/>
      <c r="CO501" s="1975"/>
      <c r="CP501" s="1975"/>
    </row>
    <row r="502" spans="1:94" s="1974" customFormat="1" ht="18" customHeight="1" outlineLevel="1">
      <c r="A502" s="2235" t="s">
        <v>3898</v>
      </c>
      <c r="B502" s="2235" t="b">
        <v>1</v>
      </c>
      <c r="C502" s="2201"/>
      <c r="D502" s="2236" t="s">
        <v>3885</v>
      </c>
      <c r="E502" s="2243" t="s">
        <v>3899</v>
      </c>
      <c r="F502" s="2204" t="s">
        <v>449</v>
      </c>
      <c r="G502" s="2244">
        <v>0</v>
      </c>
      <c r="H502" s="2206">
        <v>14290</v>
      </c>
      <c r="I502" s="2206">
        <v>30640</v>
      </c>
      <c r="J502" s="2206"/>
      <c r="K502" s="2206">
        <f t="shared" si="364"/>
        <v>44930</v>
      </c>
      <c r="L502" s="2206">
        <f t="shared" si="336"/>
        <v>0</v>
      </c>
      <c r="M502" s="2206">
        <f t="shared" si="337"/>
        <v>0</v>
      </c>
      <c r="N502" s="2206">
        <f t="shared" si="338"/>
        <v>0</v>
      </c>
      <c r="O502" s="2206">
        <f t="shared" si="339"/>
        <v>0</v>
      </c>
      <c r="P502" s="2244">
        <v>0</v>
      </c>
      <c r="Q502" s="2206">
        <v>14290</v>
      </c>
      <c r="R502" s="2206">
        <v>30640</v>
      </c>
      <c r="S502" s="2206"/>
      <c r="T502" s="2206">
        <f t="shared" si="365"/>
        <v>44930</v>
      </c>
      <c r="U502" s="2206">
        <f t="shared" si="340"/>
        <v>0</v>
      </c>
      <c r="V502" s="2206">
        <f t="shared" si="341"/>
        <v>0</v>
      </c>
      <c r="W502" s="2206">
        <f t="shared" si="342"/>
        <v>0</v>
      </c>
      <c r="X502" s="2206">
        <f t="shared" si="343"/>
        <v>0</v>
      </c>
      <c r="Y502" s="2244">
        <f t="shared" si="372"/>
        <v>0</v>
      </c>
      <c r="Z502" s="2207">
        <f t="shared" si="373"/>
        <v>0</v>
      </c>
      <c r="AA502" s="2244">
        <v>10</v>
      </c>
      <c r="AB502" s="2206">
        <v>40000</v>
      </c>
      <c r="AC502" s="2206">
        <v>15000</v>
      </c>
      <c r="AD502" s="2206">
        <v>10000</v>
      </c>
      <c r="AE502" s="2206">
        <f t="shared" si="366"/>
        <v>65000</v>
      </c>
      <c r="AF502" s="2206">
        <f t="shared" si="344"/>
        <v>650000</v>
      </c>
      <c r="AG502" s="2206">
        <f t="shared" si="345"/>
        <v>400000</v>
      </c>
      <c r="AH502" s="2206">
        <f t="shared" si="346"/>
        <v>150000</v>
      </c>
      <c r="AI502" s="2207">
        <f t="shared" si="347"/>
        <v>100000</v>
      </c>
      <c r="AJ502" s="2246">
        <v>0</v>
      </c>
      <c r="AK502" s="2075">
        <v>40000</v>
      </c>
      <c r="AL502" s="2075">
        <v>15000</v>
      </c>
      <c r="AM502" s="2075">
        <v>10000</v>
      </c>
      <c r="AN502" s="2206">
        <f t="shared" si="367"/>
        <v>65000</v>
      </c>
      <c r="AO502" s="2206">
        <f t="shared" si="348"/>
        <v>0</v>
      </c>
      <c r="AP502" s="2206">
        <f t="shared" si="349"/>
        <v>0</v>
      </c>
      <c r="AQ502" s="2206">
        <f t="shared" si="350"/>
        <v>0</v>
      </c>
      <c r="AR502" s="2206">
        <f t="shared" si="351"/>
        <v>0</v>
      </c>
      <c r="AS502" s="2244">
        <v>0</v>
      </c>
      <c r="AT502" s="2075">
        <v>40000</v>
      </c>
      <c r="AU502" s="2075">
        <v>15000</v>
      </c>
      <c r="AV502" s="2075">
        <v>10000</v>
      </c>
      <c r="AW502" s="2206">
        <f t="shared" si="368"/>
        <v>65000</v>
      </c>
      <c r="AX502" s="2206">
        <f t="shared" si="352"/>
        <v>0</v>
      </c>
      <c r="AY502" s="2206">
        <f t="shared" si="353"/>
        <v>0</v>
      </c>
      <c r="AZ502" s="2206">
        <f t="shared" si="354"/>
        <v>0</v>
      </c>
      <c r="BA502" s="2206">
        <f t="shared" si="355"/>
        <v>0</v>
      </c>
      <c r="BB502" s="2244">
        <f t="shared" si="374"/>
        <v>0</v>
      </c>
      <c r="BC502" s="2207">
        <f t="shared" si="375"/>
        <v>0</v>
      </c>
      <c r="BD502" s="2244">
        <f t="shared" ref="BD502:BD565" si="380">AS502-AA502</f>
        <v>-10</v>
      </c>
      <c r="BE502" s="2207">
        <f t="shared" ref="BE502:BE565" si="381">+AX502-AF502</f>
        <v>-650000</v>
      </c>
      <c r="BF502" s="2246">
        <v>0</v>
      </c>
      <c r="BG502" s="2075">
        <v>40000</v>
      </c>
      <c r="BH502" s="2075">
        <v>15000</v>
      </c>
      <c r="BI502" s="2075">
        <v>10000</v>
      </c>
      <c r="BJ502" s="2206">
        <f t="shared" si="369"/>
        <v>65000</v>
      </c>
      <c r="BK502" s="2206">
        <f t="shared" si="356"/>
        <v>0</v>
      </c>
      <c r="BL502" s="2206">
        <f t="shared" si="357"/>
        <v>0</v>
      </c>
      <c r="BM502" s="2206">
        <f t="shared" si="358"/>
        <v>0</v>
      </c>
      <c r="BN502" s="2206">
        <f t="shared" si="359"/>
        <v>0</v>
      </c>
      <c r="BO502" s="2244">
        <v>0</v>
      </c>
      <c r="BP502" s="2075">
        <v>40000</v>
      </c>
      <c r="BQ502" s="2075">
        <v>15000</v>
      </c>
      <c r="BR502" s="2075">
        <v>10000</v>
      </c>
      <c r="BS502" s="2206">
        <f t="shared" si="370"/>
        <v>65000</v>
      </c>
      <c r="BT502" s="2206">
        <f t="shared" si="360"/>
        <v>0</v>
      </c>
      <c r="BU502" s="2206">
        <f t="shared" si="361"/>
        <v>0</v>
      </c>
      <c r="BV502" s="2206">
        <f t="shared" si="362"/>
        <v>0</v>
      </c>
      <c r="BW502" s="2206">
        <f t="shared" si="363"/>
        <v>0</v>
      </c>
      <c r="BX502" s="2244">
        <f t="shared" si="376"/>
        <v>0</v>
      </c>
      <c r="BY502" s="2207">
        <f t="shared" si="377"/>
        <v>0</v>
      </c>
      <c r="BZ502" s="2211">
        <f t="shared" si="378"/>
        <v>-10</v>
      </c>
      <c r="CA502" s="2212">
        <f t="shared" si="379"/>
        <v>-650000</v>
      </c>
      <c r="CB502" s="2083"/>
      <c r="CC502" s="2083"/>
      <c r="CD502" s="2237"/>
      <c r="CF502" s="2200"/>
    </row>
    <row r="503" spans="1:94" s="1974" customFormat="1" ht="18" customHeight="1" outlineLevel="1">
      <c r="A503" s="2235" t="s">
        <v>3900</v>
      </c>
      <c r="B503" s="2235" t="b">
        <v>1</v>
      </c>
      <c r="C503" s="2201"/>
      <c r="D503" s="2236" t="s">
        <v>3901</v>
      </c>
      <c r="E503" s="2243" t="s">
        <v>3902</v>
      </c>
      <c r="F503" s="2204" t="s">
        <v>449</v>
      </c>
      <c r="G503" s="2244">
        <v>3</v>
      </c>
      <c r="H503" s="2206">
        <v>9790</v>
      </c>
      <c r="I503" s="2206">
        <v>30640</v>
      </c>
      <c r="J503" s="2206"/>
      <c r="K503" s="2206">
        <f t="shared" si="364"/>
        <v>40430</v>
      </c>
      <c r="L503" s="2206">
        <f t="shared" ref="L503:L566" si="382">M503+N503+O503</f>
        <v>121290</v>
      </c>
      <c r="M503" s="2206">
        <f t="shared" ref="M503:M566" si="383">TRUNC(G503*H503,0)</f>
        <v>29370</v>
      </c>
      <c r="N503" s="2206">
        <f t="shared" ref="N503:N566" si="384">TRUNC(G503*I503,0)</f>
        <v>91920</v>
      </c>
      <c r="O503" s="2206">
        <f t="shared" ref="O503:O566" si="385">TRUNC(G503*J503,0)</f>
        <v>0</v>
      </c>
      <c r="P503" s="2244">
        <v>3</v>
      </c>
      <c r="Q503" s="2206">
        <v>9790</v>
      </c>
      <c r="R503" s="2206">
        <v>30640</v>
      </c>
      <c r="S503" s="2206"/>
      <c r="T503" s="2206">
        <f t="shared" si="365"/>
        <v>40430</v>
      </c>
      <c r="U503" s="2206">
        <f t="shared" ref="U503:U566" si="386">V503+W503+X503</f>
        <v>121290</v>
      </c>
      <c r="V503" s="2206">
        <f t="shared" ref="V503:V566" si="387">TRUNC(P503*Q503,0)</f>
        <v>29370</v>
      </c>
      <c r="W503" s="2206">
        <f t="shared" ref="W503:W566" si="388">TRUNC(P503*R503,0)</f>
        <v>91920</v>
      </c>
      <c r="X503" s="2206">
        <f t="shared" ref="X503:X566" si="389">TRUNC(P503*S503,0)</f>
        <v>0</v>
      </c>
      <c r="Y503" s="2244">
        <f t="shared" si="372"/>
        <v>0</v>
      </c>
      <c r="Z503" s="2207">
        <f t="shared" si="373"/>
        <v>0</v>
      </c>
      <c r="AA503" s="2244">
        <v>2</v>
      </c>
      <c r="AB503" s="2206">
        <v>25000</v>
      </c>
      <c r="AC503" s="2206">
        <v>10000</v>
      </c>
      <c r="AD503" s="2206">
        <v>10000</v>
      </c>
      <c r="AE503" s="2206">
        <f t="shared" si="366"/>
        <v>45000</v>
      </c>
      <c r="AF503" s="2206">
        <f t="shared" ref="AF503:AF566" si="390">AG503+AH503+AI503</f>
        <v>90000</v>
      </c>
      <c r="AG503" s="2206">
        <f t="shared" ref="AG503:AG566" si="391">TRUNC(AA503*AB503,0)</f>
        <v>50000</v>
      </c>
      <c r="AH503" s="2206">
        <f t="shared" ref="AH503:AH566" si="392">TRUNC(AA503*AC503,0)</f>
        <v>20000</v>
      </c>
      <c r="AI503" s="2207">
        <f t="shared" ref="AI503:AI566" si="393">TRUNC(AA503*AD503,0)</f>
        <v>20000</v>
      </c>
      <c r="AJ503" s="2246">
        <v>3</v>
      </c>
      <c r="AK503" s="2075">
        <v>25000</v>
      </c>
      <c r="AL503" s="2075">
        <v>10000</v>
      </c>
      <c r="AM503" s="2075">
        <v>10000</v>
      </c>
      <c r="AN503" s="2206">
        <f t="shared" si="367"/>
        <v>45000</v>
      </c>
      <c r="AO503" s="2206">
        <f t="shared" ref="AO503:AO566" si="394">AP503+AQ503+AR503</f>
        <v>135000</v>
      </c>
      <c r="AP503" s="2206">
        <f t="shared" ref="AP503:AP566" si="395">TRUNC(AJ503*AK503,0)</f>
        <v>75000</v>
      </c>
      <c r="AQ503" s="2206">
        <f t="shared" ref="AQ503:AQ566" si="396">TRUNC(AJ503*AL503,0)</f>
        <v>30000</v>
      </c>
      <c r="AR503" s="2206">
        <f t="shared" ref="AR503:AR566" si="397">TRUNC(AJ503*AM503,0)</f>
        <v>30000</v>
      </c>
      <c r="AS503" s="2244">
        <v>3</v>
      </c>
      <c r="AT503" s="2075">
        <v>25000</v>
      </c>
      <c r="AU503" s="2075">
        <v>10000</v>
      </c>
      <c r="AV503" s="2075">
        <v>10000</v>
      </c>
      <c r="AW503" s="2206">
        <f t="shared" si="368"/>
        <v>45000</v>
      </c>
      <c r="AX503" s="2206">
        <f t="shared" ref="AX503:AX566" si="398">AY503+AZ503+BA503</f>
        <v>135000</v>
      </c>
      <c r="AY503" s="2206">
        <f t="shared" ref="AY503:AY566" si="399">TRUNC(AS503*AT503,0)</f>
        <v>75000</v>
      </c>
      <c r="AZ503" s="2206">
        <f t="shared" ref="AZ503:AZ566" si="400">TRUNC(AS503*AU503,0)</f>
        <v>30000</v>
      </c>
      <c r="BA503" s="2206">
        <f t="shared" ref="BA503:BA566" si="401">TRUNC(AS503*AV503,0)</f>
        <v>30000</v>
      </c>
      <c r="BB503" s="2244">
        <f t="shared" si="374"/>
        <v>0</v>
      </c>
      <c r="BC503" s="2207">
        <f t="shared" si="375"/>
        <v>0</v>
      </c>
      <c r="BD503" s="2244">
        <f t="shared" si="380"/>
        <v>1</v>
      </c>
      <c r="BE503" s="2207">
        <f t="shared" si="381"/>
        <v>45000</v>
      </c>
      <c r="BF503" s="2246">
        <v>3</v>
      </c>
      <c r="BG503" s="2075">
        <v>25000</v>
      </c>
      <c r="BH503" s="2075">
        <v>10000</v>
      </c>
      <c r="BI503" s="2075">
        <v>10000</v>
      </c>
      <c r="BJ503" s="2206">
        <f t="shared" si="369"/>
        <v>45000</v>
      </c>
      <c r="BK503" s="2206">
        <f t="shared" ref="BK503:BK566" si="402">BL503+BM503+BN503</f>
        <v>135000</v>
      </c>
      <c r="BL503" s="2206">
        <f t="shared" ref="BL503:BL566" si="403">TRUNC(BF503*BG503,0)</f>
        <v>75000</v>
      </c>
      <c r="BM503" s="2206">
        <f t="shared" ref="BM503:BM566" si="404">TRUNC(BF503*BH503,0)</f>
        <v>30000</v>
      </c>
      <c r="BN503" s="2206">
        <f t="shared" ref="BN503:BN566" si="405">TRUNC(BF503*BI503,0)</f>
        <v>30000</v>
      </c>
      <c r="BO503" s="2244">
        <v>3</v>
      </c>
      <c r="BP503" s="2075">
        <v>25000</v>
      </c>
      <c r="BQ503" s="2075">
        <v>10000</v>
      </c>
      <c r="BR503" s="2075">
        <v>10000</v>
      </c>
      <c r="BS503" s="2206">
        <f t="shared" si="370"/>
        <v>45000</v>
      </c>
      <c r="BT503" s="2206">
        <f t="shared" ref="BT503:BT566" si="406">BU503+BV503+BW503</f>
        <v>135000</v>
      </c>
      <c r="BU503" s="2206">
        <f t="shared" ref="BU503:BU566" si="407">TRUNC(BO503*BP503,0)</f>
        <v>75000</v>
      </c>
      <c r="BV503" s="2206">
        <f t="shared" ref="BV503:BV566" si="408">TRUNC(BO503*BQ503,0)</f>
        <v>30000</v>
      </c>
      <c r="BW503" s="2206">
        <f t="shared" ref="BW503:BW566" si="409">TRUNC(BO503*BR503,0)</f>
        <v>30000</v>
      </c>
      <c r="BX503" s="2244">
        <f t="shared" si="376"/>
        <v>0</v>
      </c>
      <c r="BY503" s="2207">
        <f t="shared" si="377"/>
        <v>0</v>
      </c>
      <c r="BZ503" s="2211">
        <f t="shared" si="378"/>
        <v>1</v>
      </c>
      <c r="CA503" s="2212">
        <f t="shared" si="379"/>
        <v>45000</v>
      </c>
      <c r="CB503" s="2083"/>
      <c r="CC503" s="2083"/>
      <c r="CD503" s="2237"/>
      <c r="CF503" s="2200"/>
    </row>
    <row r="504" spans="1:94" s="1974" customFormat="1" ht="18" customHeight="1" outlineLevel="1">
      <c r="A504" s="2235" t="s">
        <v>3903</v>
      </c>
      <c r="B504" s="2235" t="b">
        <v>1</v>
      </c>
      <c r="C504" s="2201"/>
      <c r="D504" s="2236" t="s">
        <v>3904</v>
      </c>
      <c r="E504" s="2243" t="s">
        <v>3905</v>
      </c>
      <c r="F504" s="2204" t="s">
        <v>449</v>
      </c>
      <c r="G504" s="2244">
        <v>12</v>
      </c>
      <c r="H504" s="2206">
        <v>5520</v>
      </c>
      <c r="I504" s="2206">
        <v>14110</v>
      </c>
      <c r="J504" s="2206"/>
      <c r="K504" s="2206">
        <f t="shared" si="364"/>
        <v>19630</v>
      </c>
      <c r="L504" s="2206">
        <f t="shared" si="382"/>
        <v>235560</v>
      </c>
      <c r="M504" s="2206">
        <f t="shared" si="383"/>
        <v>66240</v>
      </c>
      <c r="N504" s="2206">
        <f t="shared" si="384"/>
        <v>169320</v>
      </c>
      <c r="O504" s="2206">
        <f t="shared" si="385"/>
        <v>0</v>
      </c>
      <c r="P504" s="2244">
        <v>12</v>
      </c>
      <c r="Q504" s="2206">
        <v>5520</v>
      </c>
      <c r="R504" s="2206">
        <v>14110</v>
      </c>
      <c r="S504" s="2206"/>
      <c r="T504" s="2206">
        <f t="shared" si="365"/>
        <v>19630</v>
      </c>
      <c r="U504" s="2206">
        <f t="shared" si="386"/>
        <v>235560</v>
      </c>
      <c r="V504" s="2206">
        <f t="shared" si="387"/>
        <v>66240</v>
      </c>
      <c r="W504" s="2206">
        <f t="shared" si="388"/>
        <v>169320</v>
      </c>
      <c r="X504" s="2206">
        <f t="shared" si="389"/>
        <v>0</v>
      </c>
      <c r="Y504" s="2244">
        <f t="shared" si="372"/>
        <v>0</v>
      </c>
      <c r="Z504" s="2207">
        <f t="shared" si="373"/>
        <v>0</v>
      </c>
      <c r="AA504" s="2244">
        <v>12</v>
      </c>
      <c r="AB504" s="2206">
        <v>15000</v>
      </c>
      <c r="AC504" s="2206">
        <v>10000</v>
      </c>
      <c r="AD504" s="2206">
        <v>10000</v>
      </c>
      <c r="AE504" s="2206">
        <f t="shared" si="366"/>
        <v>35000</v>
      </c>
      <c r="AF504" s="2206">
        <f t="shared" si="390"/>
        <v>420000</v>
      </c>
      <c r="AG504" s="2206">
        <f t="shared" si="391"/>
        <v>180000</v>
      </c>
      <c r="AH504" s="2206">
        <f t="shared" si="392"/>
        <v>120000</v>
      </c>
      <c r="AI504" s="2207">
        <f t="shared" si="393"/>
        <v>120000</v>
      </c>
      <c r="AJ504" s="2246">
        <v>12</v>
      </c>
      <c r="AK504" s="2075">
        <v>15000</v>
      </c>
      <c r="AL504" s="2075">
        <v>10000</v>
      </c>
      <c r="AM504" s="2075">
        <v>10000</v>
      </c>
      <c r="AN504" s="2206">
        <f t="shared" si="367"/>
        <v>35000</v>
      </c>
      <c r="AO504" s="2206">
        <f t="shared" si="394"/>
        <v>420000</v>
      </c>
      <c r="AP504" s="2206">
        <f t="shared" si="395"/>
        <v>180000</v>
      </c>
      <c r="AQ504" s="2206">
        <f t="shared" si="396"/>
        <v>120000</v>
      </c>
      <c r="AR504" s="2206">
        <f t="shared" si="397"/>
        <v>120000</v>
      </c>
      <c r="AS504" s="2244">
        <v>12</v>
      </c>
      <c r="AT504" s="2075">
        <v>15000</v>
      </c>
      <c r="AU504" s="2075">
        <v>10000</v>
      </c>
      <c r="AV504" s="2075">
        <v>10000</v>
      </c>
      <c r="AW504" s="2206">
        <f t="shared" si="368"/>
        <v>35000</v>
      </c>
      <c r="AX504" s="2206">
        <f t="shared" si="398"/>
        <v>420000</v>
      </c>
      <c r="AY504" s="2206">
        <f t="shared" si="399"/>
        <v>180000</v>
      </c>
      <c r="AZ504" s="2206">
        <f t="shared" si="400"/>
        <v>120000</v>
      </c>
      <c r="BA504" s="2206">
        <f t="shared" si="401"/>
        <v>120000</v>
      </c>
      <c r="BB504" s="2244">
        <f t="shared" si="374"/>
        <v>0</v>
      </c>
      <c r="BC504" s="2207">
        <f t="shared" si="375"/>
        <v>0</v>
      </c>
      <c r="BD504" s="2244">
        <f t="shared" si="380"/>
        <v>0</v>
      </c>
      <c r="BE504" s="2207">
        <f t="shared" si="381"/>
        <v>0</v>
      </c>
      <c r="BF504" s="2246">
        <v>12</v>
      </c>
      <c r="BG504" s="2075">
        <v>15000</v>
      </c>
      <c r="BH504" s="2075">
        <v>10000</v>
      </c>
      <c r="BI504" s="2075">
        <v>10000</v>
      </c>
      <c r="BJ504" s="2206">
        <f t="shared" si="369"/>
        <v>35000</v>
      </c>
      <c r="BK504" s="2206">
        <f t="shared" si="402"/>
        <v>420000</v>
      </c>
      <c r="BL504" s="2206">
        <f t="shared" si="403"/>
        <v>180000</v>
      </c>
      <c r="BM504" s="2206">
        <f t="shared" si="404"/>
        <v>120000</v>
      </c>
      <c r="BN504" s="2206">
        <f t="shared" si="405"/>
        <v>120000</v>
      </c>
      <c r="BO504" s="2244">
        <v>12</v>
      </c>
      <c r="BP504" s="2075">
        <v>15000</v>
      </c>
      <c r="BQ504" s="2075">
        <v>10000</v>
      </c>
      <c r="BR504" s="2075">
        <v>10000</v>
      </c>
      <c r="BS504" s="2206">
        <f t="shared" si="370"/>
        <v>35000</v>
      </c>
      <c r="BT504" s="2206">
        <f t="shared" si="406"/>
        <v>420000</v>
      </c>
      <c r="BU504" s="2206">
        <f t="shared" si="407"/>
        <v>180000</v>
      </c>
      <c r="BV504" s="2206">
        <f t="shared" si="408"/>
        <v>120000</v>
      </c>
      <c r="BW504" s="2206">
        <f t="shared" si="409"/>
        <v>120000</v>
      </c>
      <c r="BX504" s="2244">
        <f t="shared" si="376"/>
        <v>0</v>
      </c>
      <c r="BY504" s="2207">
        <f t="shared" si="377"/>
        <v>0</v>
      </c>
      <c r="BZ504" s="2211">
        <f t="shared" si="378"/>
        <v>0</v>
      </c>
      <c r="CA504" s="2212">
        <f t="shared" si="379"/>
        <v>0</v>
      </c>
      <c r="CB504" s="2083"/>
      <c r="CC504" s="2083"/>
      <c r="CD504" s="2237"/>
      <c r="CF504" s="2200"/>
    </row>
    <row r="505" spans="1:94" s="1974" customFormat="1" ht="18" customHeight="1" outlineLevel="1">
      <c r="A505" s="2235" t="s">
        <v>3906</v>
      </c>
      <c r="B505" s="2235" t="b">
        <v>1</v>
      </c>
      <c r="C505" s="2201"/>
      <c r="D505" s="2236" t="s">
        <v>3907</v>
      </c>
      <c r="E505" s="2243" t="s">
        <v>3908</v>
      </c>
      <c r="F505" s="2204" t="s">
        <v>449</v>
      </c>
      <c r="G505" s="2244">
        <v>0</v>
      </c>
      <c r="H505" s="2206">
        <v>24560</v>
      </c>
      <c r="I505" s="2206">
        <v>22990</v>
      </c>
      <c r="J505" s="2206"/>
      <c r="K505" s="2206">
        <f t="shared" si="364"/>
        <v>47550</v>
      </c>
      <c r="L505" s="2206">
        <f t="shared" si="382"/>
        <v>0</v>
      </c>
      <c r="M505" s="2206">
        <f t="shared" si="383"/>
        <v>0</v>
      </c>
      <c r="N505" s="2206">
        <f t="shared" si="384"/>
        <v>0</v>
      </c>
      <c r="O505" s="2206">
        <f t="shared" si="385"/>
        <v>0</v>
      </c>
      <c r="P505" s="2244">
        <v>0</v>
      </c>
      <c r="Q505" s="2206">
        <v>24560</v>
      </c>
      <c r="R505" s="2206">
        <v>22990</v>
      </c>
      <c r="S505" s="2206"/>
      <c r="T505" s="2206">
        <f t="shared" si="365"/>
        <v>47550</v>
      </c>
      <c r="U505" s="2206">
        <f t="shared" si="386"/>
        <v>0</v>
      </c>
      <c r="V505" s="2206">
        <f t="shared" si="387"/>
        <v>0</v>
      </c>
      <c r="W505" s="2206">
        <f t="shared" si="388"/>
        <v>0</v>
      </c>
      <c r="X505" s="2206">
        <f t="shared" si="389"/>
        <v>0</v>
      </c>
      <c r="Y505" s="2244">
        <f t="shared" si="372"/>
        <v>0</v>
      </c>
      <c r="Z505" s="2207">
        <f t="shared" si="373"/>
        <v>0</v>
      </c>
      <c r="AA505" s="2244">
        <v>1.3</v>
      </c>
      <c r="AB505" s="2206">
        <v>25000</v>
      </c>
      <c r="AC505" s="2206">
        <v>50000</v>
      </c>
      <c r="AD505" s="2206">
        <v>10000</v>
      </c>
      <c r="AE505" s="2206">
        <f t="shared" si="366"/>
        <v>85000</v>
      </c>
      <c r="AF505" s="2206">
        <f t="shared" si="390"/>
        <v>110500</v>
      </c>
      <c r="AG505" s="2206">
        <f t="shared" si="391"/>
        <v>32500</v>
      </c>
      <c r="AH505" s="2206">
        <f t="shared" si="392"/>
        <v>65000</v>
      </c>
      <c r="AI505" s="2207">
        <f t="shared" si="393"/>
        <v>13000</v>
      </c>
      <c r="AJ505" s="2246">
        <v>0</v>
      </c>
      <c r="AK505" s="2075">
        <v>25000</v>
      </c>
      <c r="AL505" s="2075">
        <v>50000</v>
      </c>
      <c r="AM505" s="2075">
        <v>10000</v>
      </c>
      <c r="AN505" s="2206">
        <f t="shared" si="367"/>
        <v>85000</v>
      </c>
      <c r="AO505" s="2206">
        <f t="shared" si="394"/>
        <v>0</v>
      </c>
      <c r="AP505" s="2206">
        <f t="shared" si="395"/>
        <v>0</v>
      </c>
      <c r="AQ505" s="2206">
        <f t="shared" si="396"/>
        <v>0</v>
      </c>
      <c r="AR505" s="2206">
        <f t="shared" si="397"/>
        <v>0</v>
      </c>
      <c r="AS505" s="2244">
        <v>0</v>
      </c>
      <c r="AT505" s="2075">
        <v>25000</v>
      </c>
      <c r="AU505" s="2075">
        <v>50000</v>
      </c>
      <c r="AV505" s="2075">
        <v>10000</v>
      </c>
      <c r="AW505" s="2206">
        <f t="shared" si="368"/>
        <v>85000</v>
      </c>
      <c r="AX505" s="2206">
        <f t="shared" si="398"/>
        <v>0</v>
      </c>
      <c r="AY505" s="2206">
        <f t="shared" si="399"/>
        <v>0</v>
      </c>
      <c r="AZ505" s="2206">
        <f t="shared" si="400"/>
        <v>0</v>
      </c>
      <c r="BA505" s="2206">
        <f t="shared" si="401"/>
        <v>0</v>
      </c>
      <c r="BB505" s="2244">
        <f t="shared" si="374"/>
        <v>0</v>
      </c>
      <c r="BC505" s="2207">
        <f t="shared" si="375"/>
        <v>0</v>
      </c>
      <c r="BD505" s="2244">
        <f t="shared" si="380"/>
        <v>-1.3</v>
      </c>
      <c r="BE505" s="2207">
        <f t="shared" si="381"/>
        <v>-110500</v>
      </c>
      <c r="BF505" s="2246">
        <v>0</v>
      </c>
      <c r="BG505" s="2075">
        <v>25000</v>
      </c>
      <c r="BH505" s="2075">
        <v>50000</v>
      </c>
      <c r="BI505" s="2075">
        <v>10000</v>
      </c>
      <c r="BJ505" s="2206">
        <f t="shared" si="369"/>
        <v>85000</v>
      </c>
      <c r="BK505" s="2206">
        <f t="shared" si="402"/>
        <v>0</v>
      </c>
      <c r="BL505" s="2206">
        <f t="shared" si="403"/>
        <v>0</v>
      </c>
      <c r="BM505" s="2206">
        <f t="shared" si="404"/>
        <v>0</v>
      </c>
      <c r="BN505" s="2206">
        <f t="shared" si="405"/>
        <v>0</v>
      </c>
      <c r="BO505" s="2244">
        <v>0</v>
      </c>
      <c r="BP505" s="2075">
        <v>25000</v>
      </c>
      <c r="BQ505" s="2075">
        <v>50000</v>
      </c>
      <c r="BR505" s="2075">
        <v>10000</v>
      </c>
      <c r="BS505" s="2206">
        <f t="shared" si="370"/>
        <v>85000</v>
      </c>
      <c r="BT505" s="2206">
        <f t="shared" si="406"/>
        <v>0</v>
      </c>
      <c r="BU505" s="2206">
        <f t="shared" si="407"/>
        <v>0</v>
      </c>
      <c r="BV505" s="2206">
        <f t="shared" si="408"/>
        <v>0</v>
      </c>
      <c r="BW505" s="2206">
        <f t="shared" si="409"/>
        <v>0</v>
      </c>
      <c r="BX505" s="2244">
        <f t="shared" si="376"/>
        <v>0</v>
      </c>
      <c r="BY505" s="2207">
        <f t="shared" si="377"/>
        <v>0</v>
      </c>
      <c r="BZ505" s="2211">
        <f t="shared" si="378"/>
        <v>-1.3</v>
      </c>
      <c r="CA505" s="2212">
        <f t="shared" si="379"/>
        <v>-110500</v>
      </c>
      <c r="CB505" s="2083"/>
      <c r="CC505" s="2083"/>
      <c r="CD505" s="2237"/>
      <c r="CF505" s="2200"/>
    </row>
    <row r="506" spans="1:94" s="1974" customFormat="1" ht="18" customHeight="1" outlineLevel="1">
      <c r="A506" s="2235" t="s">
        <v>3909</v>
      </c>
      <c r="B506" s="2235" t="b">
        <v>1</v>
      </c>
      <c r="C506" s="2201"/>
      <c r="D506" s="2236" t="s">
        <v>3910</v>
      </c>
      <c r="E506" s="2243" t="s">
        <v>3911</v>
      </c>
      <c r="F506" s="2204" t="s">
        <v>154</v>
      </c>
      <c r="G506" s="2244">
        <v>0</v>
      </c>
      <c r="H506" s="2206">
        <v>6630</v>
      </c>
      <c r="I506" s="2206">
        <v>28000</v>
      </c>
      <c r="J506" s="2206"/>
      <c r="K506" s="2206">
        <f t="shared" si="364"/>
        <v>34630</v>
      </c>
      <c r="L506" s="2206">
        <f t="shared" si="382"/>
        <v>0</v>
      </c>
      <c r="M506" s="2206">
        <f t="shared" si="383"/>
        <v>0</v>
      </c>
      <c r="N506" s="2206">
        <f t="shared" si="384"/>
        <v>0</v>
      </c>
      <c r="O506" s="2206">
        <f t="shared" si="385"/>
        <v>0</v>
      </c>
      <c r="P506" s="2244">
        <v>0</v>
      </c>
      <c r="Q506" s="2206">
        <v>6630</v>
      </c>
      <c r="R506" s="2206">
        <v>28000</v>
      </c>
      <c r="S506" s="2206"/>
      <c r="T506" s="2206">
        <f t="shared" si="365"/>
        <v>34630</v>
      </c>
      <c r="U506" s="2206">
        <f t="shared" si="386"/>
        <v>0</v>
      </c>
      <c r="V506" s="2206">
        <f t="shared" si="387"/>
        <v>0</v>
      </c>
      <c r="W506" s="2206">
        <f t="shared" si="388"/>
        <v>0</v>
      </c>
      <c r="X506" s="2206">
        <f t="shared" si="389"/>
        <v>0</v>
      </c>
      <c r="Y506" s="2244">
        <f t="shared" si="372"/>
        <v>0</v>
      </c>
      <c r="Z506" s="2207">
        <f t="shared" si="373"/>
        <v>0</v>
      </c>
      <c r="AA506" s="2244">
        <v>1</v>
      </c>
      <c r="AB506" s="2206">
        <v>40000</v>
      </c>
      <c r="AC506" s="2206">
        <v>30000</v>
      </c>
      <c r="AD506" s="2206">
        <v>10000</v>
      </c>
      <c r="AE506" s="2206">
        <f t="shared" si="366"/>
        <v>80000</v>
      </c>
      <c r="AF506" s="2206">
        <f t="shared" si="390"/>
        <v>80000</v>
      </c>
      <c r="AG506" s="2206">
        <f t="shared" si="391"/>
        <v>40000</v>
      </c>
      <c r="AH506" s="2206">
        <f t="shared" si="392"/>
        <v>30000</v>
      </c>
      <c r="AI506" s="2207">
        <f t="shared" si="393"/>
        <v>10000</v>
      </c>
      <c r="AJ506" s="2246">
        <v>0</v>
      </c>
      <c r="AK506" s="2075">
        <v>40000</v>
      </c>
      <c r="AL506" s="2075">
        <v>30000</v>
      </c>
      <c r="AM506" s="2075">
        <v>10000</v>
      </c>
      <c r="AN506" s="2206">
        <f t="shared" si="367"/>
        <v>80000</v>
      </c>
      <c r="AO506" s="2206">
        <f t="shared" si="394"/>
        <v>0</v>
      </c>
      <c r="AP506" s="2206">
        <f t="shared" si="395"/>
        <v>0</v>
      </c>
      <c r="AQ506" s="2206">
        <f t="shared" si="396"/>
        <v>0</v>
      </c>
      <c r="AR506" s="2206">
        <f t="shared" si="397"/>
        <v>0</v>
      </c>
      <c r="AS506" s="2244">
        <v>0</v>
      </c>
      <c r="AT506" s="2075">
        <v>40000</v>
      </c>
      <c r="AU506" s="2075">
        <v>30000</v>
      </c>
      <c r="AV506" s="2075">
        <v>10000</v>
      </c>
      <c r="AW506" s="2206">
        <f t="shared" si="368"/>
        <v>80000</v>
      </c>
      <c r="AX506" s="2206">
        <f t="shared" si="398"/>
        <v>0</v>
      </c>
      <c r="AY506" s="2206">
        <f t="shared" si="399"/>
        <v>0</v>
      </c>
      <c r="AZ506" s="2206">
        <f t="shared" si="400"/>
        <v>0</v>
      </c>
      <c r="BA506" s="2206">
        <f t="shared" si="401"/>
        <v>0</v>
      </c>
      <c r="BB506" s="2244">
        <f t="shared" si="374"/>
        <v>0</v>
      </c>
      <c r="BC506" s="2207">
        <f t="shared" si="375"/>
        <v>0</v>
      </c>
      <c r="BD506" s="2244">
        <f t="shared" si="380"/>
        <v>-1</v>
      </c>
      <c r="BE506" s="2207">
        <f t="shared" si="381"/>
        <v>-80000</v>
      </c>
      <c r="BF506" s="2246">
        <v>0</v>
      </c>
      <c r="BG506" s="2075">
        <v>40000</v>
      </c>
      <c r="BH506" s="2075">
        <v>30000</v>
      </c>
      <c r="BI506" s="2075">
        <v>10000</v>
      </c>
      <c r="BJ506" s="2206">
        <f t="shared" si="369"/>
        <v>80000</v>
      </c>
      <c r="BK506" s="2206">
        <f t="shared" si="402"/>
        <v>0</v>
      </c>
      <c r="BL506" s="2206">
        <f t="shared" si="403"/>
        <v>0</v>
      </c>
      <c r="BM506" s="2206">
        <f t="shared" si="404"/>
        <v>0</v>
      </c>
      <c r="BN506" s="2206">
        <f t="shared" si="405"/>
        <v>0</v>
      </c>
      <c r="BO506" s="2244">
        <v>0</v>
      </c>
      <c r="BP506" s="2075">
        <v>40000</v>
      </c>
      <c r="BQ506" s="2075">
        <v>30000</v>
      </c>
      <c r="BR506" s="2075">
        <v>10000</v>
      </c>
      <c r="BS506" s="2206">
        <f t="shared" si="370"/>
        <v>80000</v>
      </c>
      <c r="BT506" s="2206">
        <f t="shared" si="406"/>
        <v>0</v>
      </c>
      <c r="BU506" s="2206">
        <f t="shared" si="407"/>
        <v>0</v>
      </c>
      <c r="BV506" s="2206">
        <f t="shared" si="408"/>
        <v>0</v>
      </c>
      <c r="BW506" s="2206">
        <f t="shared" si="409"/>
        <v>0</v>
      </c>
      <c r="BX506" s="2244">
        <f t="shared" si="376"/>
        <v>0</v>
      </c>
      <c r="BY506" s="2207">
        <f t="shared" si="377"/>
        <v>0</v>
      </c>
      <c r="BZ506" s="2211">
        <f t="shared" si="378"/>
        <v>-1</v>
      </c>
      <c r="CA506" s="2212">
        <f t="shared" si="379"/>
        <v>-80000</v>
      </c>
      <c r="CB506" s="2083"/>
      <c r="CC506" s="2083"/>
      <c r="CD506" s="2237"/>
      <c r="CF506" s="2200"/>
    </row>
    <row r="507" spans="1:94" s="1974" customFormat="1" ht="18" customHeight="1" outlineLevel="1">
      <c r="A507" s="2235" t="s">
        <v>3912</v>
      </c>
      <c r="B507" s="2235" t="b">
        <v>1</v>
      </c>
      <c r="C507" s="2201"/>
      <c r="D507" s="2236" t="s">
        <v>3913</v>
      </c>
      <c r="E507" s="2243" t="s">
        <v>3914</v>
      </c>
      <c r="F507" s="2204" t="s">
        <v>449</v>
      </c>
      <c r="G507" s="2244">
        <v>0</v>
      </c>
      <c r="H507" s="2206">
        <v>2400</v>
      </c>
      <c r="I507" s="2206">
        <v>7050</v>
      </c>
      <c r="J507" s="2206"/>
      <c r="K507" s="2206">
        <f t="shared" si="364"/>
        <v>9450</v>
      </c>
      <c r="L507" s="2206">
        <f t="shared" si="382"/>
        <v>0</v>
      </c>
      <c r="M507" s="2206">
        <f t="shared" si="383"/>
        <v>0</v>
      </c>
      <c r="N507" s="2206">
        <f t="shared" si="384"/>
        <v>0</v>
      </c>
      <c r="O507" s="2206">
        <f t="shared" si="385"/>
        <v>0</v>
      </c>
      <c r="P507" s="2244">
        <v>0</v>
      </c>
      <c r="Q507" s="2206">
        <v>2400</v>
      </c>
      <c r="R507" s="2206">
        <v>7050</v>
      </c>
      <c r="S507" s="2206"/>
      <c r="T507" s="2206">
        <f t="shared" si="365"/>
        <v>9450</v>
      </c>
      <c r="U507" s="2206">
        <f t="shared" si="386"/>
        <v>0</v>
      </c>
      <c r="V507" s="2206">
        <f t="shared" si="387"/>
        <v>0</v>
      </c>
      <c r="W507" s="2206">
        <f t="shared" si="388"/>
        <v>0</v>
      </c>
      <c r="X507" s="2206">
        <f t="shared" si="389"/>
        <v>0</v>
      </c>
      <c r="Y507" s="2244">
        <f t="shared" si="372"/>
        <v>0</v>
      </c>
      <c r="Z507" s="2207">
        <f t="shared" si="373"/>
        <v>0</v>
      </c>
      <c r="AA507" s="2244">
        <v>2</v>
      </c>
      <c r="AB507" s="2206">
        <v>15000</v>
      </c>
      <c r="AC507" s="2206">
        <v>15000</v>
      </c>
      <c r="AD507" s="2206">
        <v>5000</v>
      </c>
      <c r="AE507" s="2206">
        <f t="shared" si="366"/>
        <v>35000</v>
      </c>
      <c r="AF507" s="2206">
        <f t="shared" si="390"/>
        <v>70000</v>
      </c>
      <c r="AG507" s="2206">
        <f t="shared" si="391"/>
        <v>30000</v>
      </c>
      <c r="AH507" s="2206">
        <f t="shared" si="392"/>
        <v>30000</v>
      </c>
      <c r="AI507" s="2207">
        <f t="shared" si="393"/>
        <v>10000</v>
      </c>
      <c r="AJ507" s="2246">
        <v>0</v>
      </c>
      <c r="AK507" s="2075">
        <v>15000</v>
      </c>
      <c r="AL507" s="2075">
        <v>15000</v>
      </c>
      <c r="AM507" s="2075">
        <v>5000</v>
      </c>
      <c r="AN507" s="2206">
        <f t="shared" si="367"/>
        <v>35000</v>
      </c>
      <c r="AO507" s="2206">
        <f t="shared" si="394"/>
        <v>0</v>
      </c>
      <c r="AP507" s="2206">
        <f t="shared" si="395"/>
        <v>0</v>
      </c>
      <c r="AQ507" s="2206">
        <f t="shared" si="396"/>
        <v>0</v>
      </c>
      <c r="AR507" s="2206">
        <f t="shared" si="397"/>
        <v>0</v>
      </c>
      <c r="AS507" s="2244">
        <v>0</v>
      </c>
      <c r="AT507" s="2075">
        <v>15000</v>
      </c>
      <c r="AU507" s="2075">
        <v>15000</v>
      </c>
      <c r="AV507" s="2075">
        <v>5000</v>
      </c>
      <c r="AW507" s="2206">
        <f t="shared" si="368"/>
        <v>35000</v>
      </c>
      <c r="AX507" s="2206">
        <f t="shared" si="398"/>
        <v>0</v>
      </c>
      <c r="AY507" s="2206">
        <f t="shared" si="399"/>
        <v>0</v>
      </c>
      <c r="AZ507" s="2206">
        <f t="shared" si="400"/>
        <v>0</v>
      </c>
      <c r="BA507" s="2206">
        <f t="shared" si="401"/>
        <v>0</v>
      </c>
      <c r="BB507" s="2244">
        <f t="shared" si="374"/>
        <v>0</v>
      </c>
      <c r="BC507" s="2207">
        <f t="shared" si="375"/>
        <v>0</v>
      </c>
      <c r="BD507" s="2244">
        <f t="shared" si="380"/>
        <v>-2</v>
      </c>
      <c r="BE507" s="2207">
        <f t="shared" si="381"/>
        <v>-70000</v>
      </c>
      <c r="BF507" s="2246">
        <v>0</v>
      </c>
      <c r="BG507" s="2075">
        <v>15000</v>
      </c>
      <c r="BH507" s="2075">
        <v>15000</v>
      </c>
      <c r="BI507" s="2075">
        <v>5000</v>
      </c>
      <c r="BJ507" s="2206">
        <f t="shared" si="369"/>
        <v>35000</v>
      </c>
      <c r="BK507" s="2206">
        <f t="shared" si="402"/>
        <v>0</v>
      </c>
      <c r="BL507" s="2206">
        <f t="shared" si="403"/>
        <v>0</v>
      </c>
      <c r="BM507" s="2206">
        <f t="shared" si="404"/>
        <v>0</v>
      </c>
      <c r="BN507" s="2206">
        <f t="shared" si="405"/>
        <v>0</v>
      </c>
      <c r="BO507" s="2244">
        <v>0</v>
      </c>
      <c r="BP507" s="2075">
        <v>15000</v>
      </c>
      <c r="BQ507" s="2075">
        <v>15000</v>
      </c>
      <c r="BR507" s="2075">
        <v>5000</v>
      </c>
      <c r="BS507" s="2206">
        <f t="shared" si="370"/>
        <v>35000</v>
      </c>
      <c r="BT507" s="2206">
        <f t="shared" si="406"/>
        <v>0</v>
      </c>
      <c r="BU507" s="2206">
        <f t="shared" si="407"/>
        <v>0</v>
      </c>
      <c r="BV507" s="2206">
        <f t="shared" si="408"/>
        <v>0</v>
      </c>
      <c r="BW507" s="2206">
        <f t="shared" si="409"/>
        <v>0</v>
      </c>
      <c r="BX507" s="2244">
        <f t="shared" si="376"/>
        <v>0</v>
      </c>
      <c r="BY507" s="2207">
        <f t="shared" si="377"/>
        <v>0</v>
      </c>
      <c r="BZ507" s="2211">
        <f t="shared" si="378"/>
        <v>-2</v>
      </c>
      <c r="CA507" s="2212">
        <f t="shared" si="379"/>
        <v>-70000</v>
      </c>
      <c r="CB507" s="2083"/>
      <c r="CC507" s="2083"/>
      <c r="CD507" s="2237"/>
      <c r="CF507" s="2200"/>
    </row>
    <row r="508" spans="1:94" s="1974" customFormat="1" ht="18" customHeight="1" outlineLevel="1">
      <c r="A508" s="2235" t="s">
        <v>3915</v>
      </c>
      <c r="B508" s="2235" t="b">
        <v>1</v>
      </c>
      <c r="C508" s="2201"/>
      <c r="D508" s="2236" t="s">
        <v>3913</v>
      </c>
      <c r="E508" s="2243" t="s">
        <v>3916</v>
      </c>
      <c r="F508" s="2204" t="s">
        <v>449</v>
      </c>
      <c r="G508" s="2244">
        <v>9.4</v>
      </c>
      <c r="H508" s="2206">
        <v>7030</v>
      </c>
      <c r="I508" s="2206">
        <v>15520</v>
      </c>
      <c r="J508" s="2206"/>
      <c r="K508" s="2206">
        <f t="shared" si="364"/>
        <v>22550</v>
      </c>
      <c r="L508" s="2206">
        <f t="shared" si="382"/>
        <v>211970</v>
      </c>
      <c r="M508" s="2206">
        <f t="shared" si="383"/>
        <v>66082</v>
      </c>
      <c r="N508" s="2206">
        <f t="shared" si="384"/>
        <v>145888</v>
      </c>
      <c r="O508" s="2206">
        <f t="shared" si="385"/>
        <v>0</v>
      </c>
      <c r="P508" s="2244">
        <v>9.4</v>
      </c>
      <c r="Q508" s="2206">
        <v>7030</v>
      </c>
      <c r="R508" s="2206">
        <v>15520</v>
      </c>
      <c r="S508" s="2206"/>
      <c r="T508" s="2206">
        <f t="shared" si="365"/>
        <v>22550</v>
      </c>
      <c r="U508" s="2206">
        <f t="shared" si="386"/>
        <v>211970</v>
      </c>
      <c r="V508" s="2206">
        <f t="shared" si="387"/>
        <v>66082</v>
      </c>
      <c r="W508" s="2206">
        <f t="shared" si="388"/>
        <v>145888</v>
      </c>
      <c r="X508" s="2206">
        <f t="shared" si="389"/>
        <v>0</v>
      </c>
      <c r="Y508" s="2245">
        <f t="shared" si="372"/>
        <v>0</v>
      </c>
      <c r="Z508" s="2207">
        <f t="shared" si="373"/>
        <v>0</v>
      </c>
      <c r="AA508" s="2245">
        <v>5.4</v>
      </c>
      <c r="AB508" s="2206">
        <v>30000</v>
      </c>
      <c r="AC508" s="2206">
        <v>15000</v>
      </c>
      <c r="AD508" s="2206">
        <v>5000</v>
      </c>
      <c r="AE508" s="2206">
        <f t="shared" si="366"/>
        <v>50000</v>
      </c>
      <c r="AF508" s="2206">
        <f t="shared" si="390"/>
        <v>270000</v>
      </c>
      <c r="AG508" s="2206">
        <f t="shared" si="391"/>
        <v>162000</v>
      </c>
      <c r="AH508" s="2206">
        <f t="shared" si="392"/>
        <v>81000</v>
      </c>
      <c r="AI508" s="2207">
        <f t="shared" si="393"/>
        <v>27000</v>
      </c>
      <c r="AJ508" s="2246">
        <v>9.4</v>
      </c>
      <c r="AK508" s="2075">
        <v>30000</v>
      </c>
      <c r="AL508" s="2075">
        <v>15000</v>
      </c>
      <c r="AM508" s="2075">
        <v>5000</v>
      </c>
      <c r="AN508" s="2206">
        <f t="shared" si="367"/>
        <v>50000</v>
      </c>
      <c r="AO508" s="2206">
        <f t="shared" si="394"/>
        <v>470000</v>
      </c>
      <c r="AP508" s="2206">
        <f t="shared" si="395"/>
        <v>282000</v>
      </c>
      <c r="AQ508" s="2206">
        <f t="shared" si="396"/>
        <v>141000</v>
      </c>
      <c r="AR508" s="2206">
        <f t="shared" si="397"/>
        <v>47000</v>
      </c>
      <c r="AS508" s="2245">
        <v>9.4</v>
      </c>
      <c r="AT508" s="2075">
        <v>30000</v>
      </c>
      <c r="AU508" s="2075">
        <v>15000</v>
      </c>
      <c r="AV508" s="2075">
        <v>5000</v>
      </c>
      <c r="AW508" s="2206">
        <f t="shared" si="368"/>
        <v>50000</v>
      </c>
      <c r="AX508" s="2206">
        <f t="shared" si="398"/>
        <v>470000</v>
      </c>
      <c r="AY508" s="2206">
        <f t="shared" si="399"/>
        <v>282000</v>
      </c>
      <c r="AZ508" s="2206">
        <f t="shared" si="400"/>
        <v>141000</v>
      </c>
      <c r="BA508" s="2206">
        <f t="shared" si="401"/>
        <v>47000</v>
      </c>
      <c r="BB508" s="2245">
        <f t="shared" si="374"/>
        <v>0</v>
      </c>
      <c r="BC508" s="2207">
        <f t="shared" si="375"/>
        <v>0</v>
      </c>
      <c r="BD508" s="2245">
        <f t="shared" si="380"/>
        <v>4</v>
      </c>
      <c r="BE508" s="2207">
        <f t="shared" si="381"/>
        <v>200000</v>
      </c>
      <c r="BF508" s="2246">
        <v>9.4</v>
      </c>
      <c r="BG508" s="2075">
        <v>30000</v>
      </c>
      <c r="BH508" s="2075">
        <v>15000</v>
      </c>
      <c r="BI508" s="2075">
        <v>5000</v>
      </c>
      <c r="BJ508" s="2206">
        <f t="shared" si="369"/>
        <v>50000</v>
      </c>
      <c r="BK508" s="2206">
        <f t="shared" si="402"/>
        <v>470000</v>
      </c>
      <c r="BL508" s="2206">
        <f t="shared" si="403"/>
        <v>282000</v>
      </c>
      <c r="BM508" s="2206">
        <f t="shared" si="404"/>
        <v>141000</v>
      </c>
      <c r="BN508" s="2206">
        <f t="shared" si="405"/>
        <v>47000</v>
      </c>
      <c r="BO508" s="2245">
        <v>9.4</v>
      </c>
      <c r="BP508" s="2075">
        <v>30000</v>
      </c>
      <c r="BQ508" s="2075">
        <v>15000</v>
      </c>
      <c r="BR508" s="2075">
        <v>5000</v>
      </c>
      <c r="BS508" s="2206">
        <f t="shared" si="370"/>
        <v>50000</v>
      </c>
      <c r="BT508" s="2206">
        <f t="shared" si="406"/>
        <v>470000</v>
      </c>
      <c r="BU508" s="2206">
        <f t="shared" si="407"/>
        <v>282000</v>
      </c>
      <c r="BV508" s="2206">
        <f t="shared" si="408"/>
        <v>141000</v>
      </c>
      <c r="BW508" s="2206">
        <f t="shared" si="409"/>
        <v>47000</v>
      </c>
      <c r="BX508" s="2245">
        <f t="shared" si="376"/>
        <v>0</v>
      </c>
      <c r="BY508" s="2207">
        <f t="shared" si="377"/>
        <v>0</v>
      </c>
      <c r="BZ508" s="2211">
        <f t="shared" si="378"/>
        <v>4</v>
      </c>
      <c r="CA508" s="2212">
        <f t="shared" si="379"/>
        <v>200000</v>
      </c>
      <c r="CB508" s="2083"/>
      <c r="CC508" s="2083"/>
      <c r="CD508" s="2237"/>
      <c r="CF508" s="2200"/>
    </row>
    <row r="509" spans="1:94" s="1974" customFormat="1" ht="18" customHeight="1" outlineLevel="1">
      <c r="A509" s="2235" t="s">
        <v>3917</v>
      </c>
      <c r="B509" s="2235" t="b">
        <v>1</v>
      </c>
      <c r="C509" s="2201"/>
      <c r="D509" s="2236" t="s">
        <v>3918</v>
      </c>
      <c r="E509" s="2243" t="s">
        <v>3919</v>
      </c>
      <c r="F509" s="2204" t="s">
        <v>449</v>
      </c>
      <c r="G509" s="2244">
        <v>1.4</v>
      </c>
      <c r="H509" s="2206">
        <v>11710</v>
      </c>
      <c r="I509" s="2206">
        <v>15640</v>
      </c>
      <c r="J509" s="2206"/>
      <c r="K509" s="2206">
        <f t="shared" si="364"/>
        <v>27350</v>
      </c>
      <c r="L509" s="2206">
        <f t="shared" si="382"/>
        <v>38290</v>
      </c>
      <c r="M509" s="2206">
        <f t="shared" si="383"/>
        <v>16394</v>
      </c>
      <c r="N509" s="2206">
        <f t="shared" si="384"/>
        <v>21896</v>
      </c>
      <c r="O509" s="2206">
        <f t="shared" si="385"/>
        <v>0</v>
      </c>
      <c r="P509" s="2244">
        <v>1.4</v>
      </c>
      <c r="Q509" s="2206">
        <v>11710</v>
      </c>
      <c r="R509" s="2206">
        <v>15640</v>
      </c>
      <c r="S509" s="2206"/>
      <c r="T509" s="2206">
        <f t="shared" si="365"/>
        <v>27350</v>
      </c>
      <c r="U509" s="2206">
        <f t="shared" si="386"/>
        <v>38290</v>
      </c>
      <c r="V509" s="2206">
        <f t="shared" si="387"/>
        <v>16394</v>
      </c>
      <c r="W509" s="2206">
        <f t="shared" si="388"/>
        <v>21896</v>
      </c>
      <c r="X509" s="2206">
        <f t="shared" si="389"/>
        <v>0</v>
      </c>
      <c r="Y509" s="2245">
        <f t="shared" si="372"/>
        <v>0</v>
      </c>
      <c r="Z509" s="2207">
        <f t="shared" si="373"/>
        <v>0</v>
      </c>
      <c r="AA509" s="2245">
        <v>1.1000000000000001</v>
      </c>
      <c r="AB509" s="2206">
        <v>40000</v>
      </c>
      <c r="AC509" s="2206">
        <v>25000</v>
      </c>
      <c r="AD509" s="2206">
        <v>50000</v>
      </c>
      <c r="AE509" s="2206">
        <f t="shared" si="366"/>
        <v>115000</v>
      </c>
      <c r="AF509" s="2206">
        <f t="shared" si="390"/>
        <v>126500</v>
      </c>
      <c r="AG509" s="2206">
        <f t="shared" si="391"/>
        <v>44000</v>
      </c>
      <c r="AH509" s="2206">
        <f t="shared" si="392"/>
        <v>27500</v>
      </c>
      <c r="AI509" s="2207">
        <f t="shared" si="393"/>
        <v>55000</v>
      </c>
      <c r="AJ509" s="2246">
        <v>1.4</v>
      </c>
      <c r="AK509" s="2075">
        <v>40000</v>
      </c>
      <c r="AL509" s="2075">
        <v>25000</v>
      </c>
      <c r="AM509" s="2075">
        <v>50000</v>
      </c>
      <c r="AN509" s="2206">
        <f t="shared" si="367"/>
        <v>115000</v>
      </c>
      <c r="AO509" s="2206">
        <f t="shared" si="394"/>
        <v>161000</v>
      </c>
      <c r="AP509" s="2206">
        <f t="shared" si="395"/>
        <v>56000</v>
      </c>
      <c r="AQ509" s="2206">
        <f t="shared" si="396"/>
        <v>35000</v>
      </c>
      <c r="AR509" s="2206">
        <f t="shared" si="397"/>
        <v>70000</v>
      </c>
      <c r="AS509" s="2245">
        <v>1.4</v>
      </c>
      <c r="AT509" s="2075">
        <v>40000</v>
      </c>
      <c r="AU509" s="2075">
        <v>25000</v>
      </c>
      <c r="AV509" s="2075">
        <v>50000</v>
      </c>
      <c r="AW509" s="2206">
        <f t="shared" si="368"/>
        <v>115000</v>
      </c>
      <c r="AX509" s="2206">
        <f t="shared" si="398"/>
        <v>161000</v>
      </c>
      <c r="AY509" s="2206">
        <f t="shared" si="399"/>
        <v>56000</v>
      </c>
      <c r="AZ509" s="2206">
        <f t="shared" si="400"/>
        <v>35000</v>
      </c>
      <c r="BA509" s="2206">
        <f t="shared" si="401"/>
        <v>70000</v>
      </c>
      <c r="BB509" s="2245">
        <f t="shared" si="374"/>
        <v>0</v>
      </c>
      <c r="BC509" s="2207">
        <f t="shared" si="375"/>
        <v>0</v>
      </c>
      <c r="BD509" s="2245">
        <f t="shared" si="380"/>
        <v>0.29999999999999982</v>
      </c>
      <c r="BE509" s="2207">
        <f t="shared" si="381"/>
        <v>34500</v>
      </c>
      <c r="BF509" s="2246">
        <v>1.4</v>
      </c>
      <c r="BG509" s="2075">
        <v>40000</v>
      </c>
      <c r="BH509" s="2075">
        <v>25000</v>
      </c>
      <c r="BI509" s="2075">
        <v>50000</v>
      </c>
      <c r="BJ509" s="2206">
        <f t="shared" si="369"/>
        <v>115000</v>
      </c>
      <c r="BK509" s="2206">
        <f t="shared" si="402"/>
        <v>161000</v>
      </c>
      <c r="BL509" s="2206">
        <f t="shared" si="403"/>
        <v>56000</v>
      </c>
      <c r="BM509" s="2206">
        <f t="shared" si="404"/>
        <v>35000</v>
      </c>
      <c r="BN509" s="2206">
        <f t="shared" si="405"/>
        <v>70000</v>
      </c>
      <c r="BO509" s="2245">
        <v>1.4</v>
      </c>
      <c r="BP509" s="2075">
        <v>40000</v>
      </c>
      <c r="BQ509" s="2075">
        <v>25000</v>
      </c>
      <c r="BR509" s="2075">
        <v>50000</v>
      </c>
      <c r="BS509" s="2206">
        <f t="shared" si="370"/>
        <v>115000</v>
      </c>
      <c r="BT509" s="2206">
        <f t="shared" si="406"/>
        <v>161000</v>
      </c>
      <c r="BU509" s="2206">
        <f t="shared" si="407"/>
        <v>56000</v>
      </c>
      <c r="BV509" s="2206">
        <f t="shared" si="408"/>
        <v>35000</v>
      </c>
      <c r="BW509" s="2206">
        <f t="shared" si="409"/>
        <v>70000</v>
      </c>
      <c r="BX509" s="2245">
        <f t="shared" si="376"/>
        <v>0</v>
      </c>
      <c r="BY509" s="2207">
        <f t="shared" si="377"/>
        <v>0</v>
      </c>
      <c r="BZ509" s="2211">
        <f t="shared" si="378"/>
        <v>0.29999999999999982</v>
      </c>
      <c r="CA509" s="2212">
        <f t="shared" si="379"/>
        <v>34500</v>
      </c>
      <c r="CB509" s="2083"/>
      <c r="CC509" s="2083"/>
      <c r="CD509" s="2237"/>
      <c r="CF509" s="2200"/>
    </row>
    <row r="510" spans="1:94" s="1974" customFormat="1" ht="18" customHeight="1" outlineLevel="1">
      <c r="A510" s="2235" t="s">
        <v>3920</v>
      </c>
      <c r="B510" s="2235" t="b">
        <v>1</v>
      </c>
      <c r="C510" s="2201"/>
      <c r="D510" s="2236" t="s">
        <v>3921</v>
      </c>
      <c r="E510" s="2243" t="s">
        <v>3922</v>
      </c>
      <c r="F510" s="2204" t="s">
        <v>449</v>
      </c>
      <c r="G510" s="2244">
        <v>9.6999999999999993</v>
      </c>
      <c r="H510" s="2206">
        <v>62540</v>
      </c>
      <c r="I510" s="2206"/>
      <c r="J510" s="2206"/>
      <c r="K510" s="2206">
        <f t="shared" si="364"/>
        <v>62540</v>
      </c>
      <c r="L510" s="2206">
        <f t="shared" si="382"/>
        <v>606638</v>
      </c>
      <c r="M510" s="2206">
        <f t="shared" si="383"/>
        <v>606638</v>
      </c>
      <c r="N510" s="2206">
        <f t="shared" si="384"/>
        <v>0</v>
      </c>
      <c r="O510" s="2206">
        <f t="shared" si="385"/>
        <v>0</v>
      </c>
      <c r="P510" s="2244">
        <v>9.6999999999999993</v>
      </c>
      <c r="Q510" s="2206">
        <v>62540</v>
      </c>
      <c r="R510" s="2206"/>
      <c r="S510" s="2206"/>
      <c r="T510" s="2206">
        <f t="shared" si="365"/>
        <v>62540</v>
      </c>
      <c r="U510" s="2206">
        <f t="shared" si="386"/>
        <v>606638</v>
      </c>
      <c r="V510" s="2206">
        <f t="shared" si="387"/>
        <v>606638</v>
      </c>
      <c r="W510" s="2206">
        <f t="shared" si="388"/>
        <v>0</v>
      </c>
      <c r="X510" s="2206">
        <f t="shared" si="389"/>
        <v>0</v>
      </c>
      <c r="Y510" s="2245">
        <f t="shared" si="372"/>
        <v>0</v>
      </c>
      <c r="Z510" s="2207">
        <f t="shared" si="373"/>
        <v>0</v>
      </c>
      <c r="AA510" s="2245">
        <v>11.2</v>
      </c>
      <c r="AB510" s="2206">
        <v>80000</v>
      </c>
      <c r="AC510" s="2206">
        <v>50000</v>
      </c>
      <c r="AD510" s="2206">
        <v>30000</v>
      </c>
      <c r="AE510" s="2206">
        <f t="shared" si="366"/>
        <v>160000</v>
      </c>
      <c r="AF510" s="2206">
        <f t="shared" si="390"/>
        <v>1792000</v>
      </c>
      <c r="AG510" s="2206">
        <f t="shared" si="391"/>
        <v>896000</v>
      </c>
      <c r="AH510" s="2206">
        <f t="shared" si="392"/>
        <v>560000</v>
      </c>
      <c r="AI510" s="2207">
        <f t="shared" si="393"/>
        <v>336000</v>
      </c>
      <c r="AJ510" s="2246">
        <v>9.6999999999999993</v>
      </c>
      <c r="AK510" s="2075">
        <v>80000</v>
      </c>
      <c r="AL510" s="2075">
        <v>50000</v>
      </c>
      <c r="AM510" s="2075">
        <v>30000</v>
      </c>
      <c r="AN510" s="2206">
        <f t="shared" si="367"/>
        <v>160000</v>
      </c>
      <c r="AO510" s="2206">
        <f t="shared" si="394"/>
        <v>1552000</v>
      </c>
      <c r="AP510" s="2206">
        <f t="shared" si="395"/>
        <v>776000</v>
      </c>
      <c r="AQ510" s="2206">
        <f t="shared" si="396"/>
        <v>485000</v>
      </c>
      <c r="AR510" s="2206">
        <f t="shared" si="397"/>
        <v>291000</v>
      </c>
      <c r="AS510" s="2245">
        <v>9.6999999999999993</v>
      </c>
      <c r="AT510" s="2075">
        <v>80000</v>
      </c>
      <c r="AU510" s="2075">
        <v>50000</v>
      </c>
      <c r="AV510" s="2075">
        <v>30000</v>
      </c>
      <c r="AW510" s="2206">
        <f t="shared" si="368"/>
        <v>160000</v>
      </c>
      <c r="AX510" s="2206">
        <f t="shared" si="398"/>
        <v>1552000</v>
      </c>
      <c r="AY510" s="2206">
        <f t="shared" si="399"/>
        <v>776000</v>
      </c>
      <c r="AZ510" s="2206">
        <f t="shared" si="400"/>
        <v>485000</v>
      </c>
      <c r="BA510" s="2206">
        <f t="shared" si="401"/>
        <v>291000</v>
      </c>
      <c r="BB510" s="2245">
        <f t="shared" si="374"/>
        <v>0</v>
      </c>
      <c r="BC510" s="2207">
        <f t="shared" si="375"/>
        <v>0</v>
      </c>
      <c r="BD510" s="2245">
        <f t="shared" si="380"/>
        <v>-1.5</v>
      </c>
      <c r="BE510" s="2207">
        <f t="shared" si="381"/>
        <v>-240000</v>
      </c>
      <c r="BF510" s="2246">
        <v>9.6999999999999993</v>
      </c>
      <c r="BG510" s="2075">
        <v>80000</v>
      </c>
      <c r="BH510" s="2075">
        <v>50000</v>
      </c>
      <c r="BI510" s="2075">
        <v>30000</v>
      </c>
      <c r="BJ510" s="2206">
        <f t="shared" si="369"/>
        <v>160000</v>
      </c>
      <c r="BK510" s="2206">
        <f t="shared" si="402"/>
        <v>1552000</v>
      </c>
      <c r="BL510" s="2206">
        <f t="shared" si="403"/>
        <v>776000</v>
      </c>
      <c r="BM510" s="2206">
        <f t="shared" si="404"/>
        <v>485000</v>
      </c>
      <c r="BN510" s="2206">
        <f t="shared" si="405"/>
        <v>291000</v>
      </c>
      <c r="BO510" s="2245">
        <v>9.6999999999999993</v>
      </c>
      <c r="BP510" s="2075">
        <v>80000</v>
      </c>
      <c r="BQ510" s="2075">
        <v>50000</v>
      </c>
      <c r="BR510" s="2075">
        <v>30000</v>
      </c>
      <c r="BS510" s="2206">
        <f t="shared" si="370"/>
        <v>160000</v>
      </c>
      <c r="BT510" s="2206">
        <f t="shared" si="406"/>
        <v>1552000</v>
      </c>
      <c r="BU510" s="2206">
        <f t="shared" si="407"/>
        <v>776000</v>
      </c>
      <c r="BV510" s="2206">
        <f t="shared" si="408"/>
        <v>485000</v>
      </c>
      <c r="BW510" s="2206">
        <f t="shared" si="409"/>
        <v>291000</v>
      </c>
      <c r="BX510" s="2245">
        <f t="shared" si="376"/>
        <v>0</v>
      </c>
      <c r="BY510" s="2207">
        <f t="shared" si="377"/>
        <v>0</v>
      </c>
      <c r="BZ510" s="2211">
        <f t="shared" si="378"/>
        <v>-1.5</v>
      </c>
      <c r="CA510" s="2212">
        <f t="shared" si="379"/>
        <v>-240000</v>
      </c>
      <c r="CB510" s="2083"/>
      <c r="CC510" s="2083"/>
      <c r="CD510" s="2237"/>
      <c r="CF510" s="2200"/>
    </row>
    <row r="511" spans="1:94" s="1974" customFormat="1" ht="18" customHeight="1" outlineLevel="1">
      <c r="B511" s="2235"/>
      <c r="C511" s="2201"/>
      <c r="D511" s="2232" t="s">
        <v>3923</v>
      </c>
      <c r="E511" s="2243"/>
      <c r="F511" s="2204"/>
      <c r="G511" s="2244"/>
      <c r="H511" s="2206"/>
      <c r="I511" s="2206"/>
      <c r="J511" s="2206"/>
      <c r="K511" s="2206">
        <f t="shared" si="364"/>
        <v>0</v>
      </c>
      <c r="L511" s="2206">
        <f t="shared" si="382"/>
        <v>0</v>
      </c>
      <c r="M511" s="2206">
        <f t="shared" si="383"/>
        <v>0</v>
      </c>
      <c r="N511" s="2206">
        <f t="shared" si="384"/>
        <v>0</v>
      </c>
      <c r="O511" s="2206">
        <f t="shared" si="385"/>
        <v>0</v>
      </c>
      <c r="P511" s="2244"/>
      <c r="Q511" s="2206"/>
      <c r="R511" s="2206"/>
      <c r="S511" s="2206"/>
      <c r="T511" s="2206">
        <f t="shared" si="365"/>
        <v>0</v>
      </c>
      <c r="U511" s="2206">
        <f t="shared" si="386"/>
        <v>0</v>
      </c>
      <c r="V511" s="2206">
        <f t="shared" si="387"/>
        <v>0</v>
      </c>
      <c r="W511" s="2206">
        <f t="shared" si="388"/>
        <v>0</v>
      </c>
      <c r="X511" s="2206">
        <f t="shared" si="389"/>
        <v>0</v>
      </c>
      <c r="Y511" s="2244">
        <f t="shared" si="372"/>
        <v>0</v>
      </c>
      <c r="Z511" s="2207">
        <f t="shared" si="373"/>
        <v>0</v>
      </c>
      <c r="AA511" s="2244">
        <v>0</v>
      </c>
      <c r="AB511" s="2206"/>
      <c r="AC511" s="2206"/>
      <c r="AD511" s="2206"/>
      <c r="AE511" s="2206">
        <f t="shared" si="366"/>
        <v>0</v>
      </c>
      <c r="AF511" s="2206">
        <f t="shared" si="390"/>
        <v>0</v>
      </c>
      <c r="AG511" s="2206">
        <f t="shared" si="391"/>
        <v>0</v>
      </c>
      <c r="AH511" s="2206">
        <f t="shared" si="392"/>
        <v>0</v>
      </c>
      <c r="AI511" s="2207">
        <f t="shared" si="393"/>
        <v>0</v>
      </c>
      <c r="AJ511" s="2246">
        <v>0</v>
      </c>
      <c r="AK511" s="2075"/>
      <c r="AL511" s="2075"/>
      <c r="AM511" s="2075"/>
      <c r="AN511" s="2206">
        <f t="shared" si="367"/>
        <v>0</v>
      </c>
      <c r="AO511" s="2206">
        <f t="shared" si="394"/>
        <v>0</v>
      </c>
      <c r="AP511" s="2206">
        <f t="shared" si="395"/>
        <v>0</v>
      </c>
      <c r="AQ511" s="2206">
        <f t="shared" si="396"/>
        <v>0</v>
      </c>
      <c r="AR511" s="2206">
        <f t="shared" si="397"/>
        <v>0</v>
      </c>
      <c r="AS511" s="2244">
        <v>0</v>
      </c>
      <c r="AT511" s="2075"/>
      <c r="AU511" s="2075"/>
      <c r="AV511" s="2075"/>
      <c r="AW511" s="2206">
        <f t="shared" si="368"/>
        <v>0</v>
      </c>
      <c r="AX511" s="2206">
        <f t="shared" si="398"/>
        <v>0</v>
      </c>
      <c r="AY511" s="2206">
        <f t="shared" si="399"/>
        <v>0</v>
      </c>
      <c r="AZ511" s="2206">
        <f t="shared" si="400"/>
        <v>0</v>
      </c>
      <c r="BA511" s="2206">
        <f t="shared" si="401"/>
        <v>0</v>
      </c>
      <c r="BB511" s="2244">
        <f t="shared" si="374"/>
        <v>0</v>
      </c>
      <c r="BC511" s="2207">
        <f t="shared" si="375"/>
        <v>0</v>
      </c>
      <c r="BD511" s="2244">
        <f t="shared" si="380"/>
        <v>0</v>
      </c>
      <c r="BE511" s="2207">
        <f t="shared" si="381"/>
        <v>0</v>
      </c>
      <c r="BF511" s="2246">
        <v>0</v>
      </c>
      <c r="BG511" s="2075">
        <v>0</v>
      </c>
      <c r="BH511" s="2075">
        <v>0</v>
      </c>
      <c r="BI511" s="2075">
        <v>0</v>
      </c>
      <c r="BJ511" s="2206">
        <f t="shared" si="369"/>
        <v>0</v>
      </c>
      <c r="BK511" s="2206">
        <f t="shared" si="402"/>
        <v>0</v>
      </c>
      <c r="BL511" s="2206">
        <f t="shared" si="403"/>
        <v>0</v>
      </c>
      <c r="BM511" s="2206">
        <f t="shared" si="404"/>
        <v>0</v>
      </c>
      <c r="BN511" s="2206">
        <f t="shared" si="405"/>
        <v>0</v>
      </c>
      <c r="BO511" s="2244">
        <v>0</v>
      </c>
      <c r="BP511" s="2075">
        <v>0</v>
      </c>
      <c r="BQ511" s="2075">
        <v>0</v>
      </c>
      <c r="BR511" s="2075">
        <v>0</v>
      </c>
      <c r="BS511" s="2206">
        <f t="shared" si="370"/>
        <v>0</v>
      </c>
      <c r="BT511" s="2206">
        <f t="shared" si="406"/>
        <v>0</v>
      </c>
      <c r="BU511" s="2206">
        <f t="shared" si="407"/>
        <v>0</v>
      </c>
      <c r="BV511" s="2206">
        <f t="shared" si="408"/>
        <v>0</v>
      </c>
      <c r="BW511" s="2206">
        <f t="shared" si="409"/>
        <v>0</v>
      </c>
      <c r="BX511" s="2244">
        <f t="shared" si="376"/>
        <v>0</v>
      </c>
      <c r="BY511" s="2207">
        <f t="shared" si="377"/>
        <v>0</v>
      </c>
      <c r="BZ511" s="2211">
        <f t="shared" si="378"/>
        <v>0</v>
      </c>
      <c r="CA511" s="2212">
        <f t="shared" si="379"/>
        <v>0</v>
      </c>
      <c r="CB511" s="2083"/>
      <c r="CC511" s="2083"/>
      <c r="CD511" s="2237"/>
      <c r="CF511" s="2200"/>
    </row>
    <row r="512" spans="1:94" s="1974" customFormat="1" ht="18" customHeight="1" outlineLevel="1">
      <c r="A512" s="2235" t="s">
        <v>3924</v>
      </c>
      <c r="B512" s="2235" t="b">
        <v>1</v>
      </c>
      <c r="C512" s="2201"/>
      <c r="D512" s="2236" t="s">
        <v>3925</v>
      </c>
      <c r="E512" s="2243" t="s">
        <v>3926</v>
      </c>
      <c r="F512" s="2204" t="s">
        <v>365</v>
      </c>
      <c r="G512" s="2244">
        <v>21.6</v>
      </c>
      <c r="H512" s="2206"/>
      <c r="I512" s="2206">
        <v>35040</v>
      </c>
      <c r="J512" s="2206">
        <v>390</v>
      </c>
      <c r="K512" s="2206">
        <f t="shared" si="364"/>
        <v>35430</v>
      </c>
      <c r="L512" s="2206">
        <f t="shared" si="382"/>
        <v>765288</v>
      </c>
      <c r="M512" s="2206">
        <f t="shared" si="383"/>
        <v>0</v>
      </c>
      <c r="N512" s="2206">
        <f t="shared" si="384"/>
        <v>756864</v>
      </c>
      <c r="O512" s="2206">
        <f t="shared" si="385"/>
        <v>8424</v>
      </c>
      <c r="P512" s="2244">
        <v>21.6</v>
      </c>
      <c r="Q512" s="2206"/>
      <c r="R512" s="2206">
        <v>35040</v>
      </c>
      <c r="S512" s="2206">
        <v>390</v>
      </c>
      <c r="T512" s="2206">
        <f t="shared" si="365"/>
        <v>35430</v>
      </c>
      <c r="U512" s="2206">
        <f t="shared" si="386"/>
        <v>765288</v>
      </c>
      <c r="V512" s="2206">
        <f t="shared" si="387"/>
        <v>0</v>
      </c>
      <c r="W512" s="2206">
        <f t="shared" si="388"/>
        <v>756864</v>
      </c>
      <c r="X512" s="2206">
        <f t="shared" si="389"/>
        <v>8424</v>
      </c>
      <c r="Y512" s="2245">
        <f t="shared" si="372"/>
        <v>0</v>
      </c>
      <c r="Z512" s="2207">
        <f t="shared" si="373"/>
        <v>0</v>
      </c>
      <c r="AA512" s="2245">
        <v>38.799999999999997</v>
      </c>
      <c r="AB512" s="2206">
        <v>9500</v>
      </c>
      <c r="AC512" s="2206">
        <v>45000</v>
      </c>
      <c r="AD512" s="2206">
        <v>5000</v>
      </c>
      <c r="AE512" s="2206">
        <f t="shared" si="366"/>
        <v>59500</v>
      </c>
      <c r="AF512" s="2206">
        <f t="shared" si="390"/>
        <v>2308600</v>
      </c>
      <c r="AG512" s="2206">
        <f t="shared" si="391"/>
        <v>368600</v>
      </c>
      <c r="AH512" s="2206">
        <f t="shared" si="392"/>
        <v>1746000</v>
      </c>
      <c r="AI512" s="2207">
        <f t="shared" si="393"/>
        <v>194000</v>
      </c>
      <c r="AJ512" s="2246">
        <v>21.6</v>
      </c>
      <c r="AK512" s="2075">
        <v>9500</v>
      </c>
      <c r="AL512" s="2075">
        <v>45000</v>
      </c>
      <c r="AM512" s="2075">
        <v>5000</v>
      </c>
      <c r="AN512" s="2206">
        <f t="shared" si="367"/>
        <v>59500</v>
      </c>
      <c r="AO512" s="2206">
        <f t="shared" si="394"/>
        <v>1285200</v>
      </c>
      <c r="AP512" s="2206">
        <f t="shared" si="395"/>
        <v>205200</v>
      </c>
      <c r="AQ512" s="2206">
        <f t="shared" si="396"/>
        <v>972000</v>
      </c>
      <c r="AR512" s="2206">
        <f t="shared" si="397"/>
        <v>108000</v>
      </c>
      <c r="AS512" s="2245">
        <v>21.6</v>
      </c>
      <c r="AT512" s="2075">
        <v>9500</v>
      </c>
      <c r="AU512" s="2075">
        <v>45000</v>
      </c>
      <c r="AV512" s="2075">
        <v>5000</v>
      </c>
      <c r="AW512" s="2206">
        <f t="shared" si="368"/>
        <v>59500</v>
      </c>
      <c r="AX512" s="2206">
        <f t="shared" si="398"/>
        <v>1285200</v>
      </c>
      <c r="AY512" s="2206">
        <f t="shared" si="399"/>
        <v>205200</v>
      </c>
      <c r="AZ512" s="2206">
        <f t="shared" si="400"/>
        <v>972000</v>
      </c>
      <c r="BA512" s="2206">
        <f t="shared" si="401"/>
        <v>108000</v>
      </c>
      <c r="BB512" s="2245">
        <f t="shared" si="374"/>
        <v>0</v>
      </c>
      <c r="BC512" s="2207">
        <f t="shared" si="375"/>
        <v>0</v>
      </c>
      <c r="BD512" s="2245">
        <f t="shared" si="380"/>
        <v>-17.199999999999996</v>
      </c>
      <c r="BE512" s="2207">
        <f t="shared" si="381"/>
        <v>-1023400</v>
      </c>
      <c r="BF512" s="2246">
        <v>21.6</v>
      </c>
      <c r="BG512" s="2075">
        <v>9500</v>
      </c>
      <c r="BH512" s="2075">
        <v>45000</v>
      </c>
      <c r="BI512" s="2075">
        <v>5000</v>
      </c>
      <c r="BJ512" s="2206">
        <f t="shared" si="369"/>
        <v>59500</v>
      </c>
      <c r="BK512" s="2206">
        <f t="shared" si="402"/>
        <v>1285200</v>
      </c>
      <c r="BL512" s="2206">
        <f t="shared" si="403"/>
        <v>205200</v>
      </c>
      <c r="BM512" s="2206">
        <f t="shared" si="404"/>
        <v>972000</v>
      </c>
      <c r="BN512" s="2206">
        <f t="shared" si="405"/>
        <v>108000</v>
      </c>
      <c r="BO512" s="2245">
        <v>21.6</v>
      </c>
      <c r="BP512" s="2075">
        <v>9500</v>
      </c>
      <c r="BQ512" s="2075">
        <v>45000</v>
      </c>
      <c r="BR512" s="2075">
        <v>5000</v>
      </c>
      <c r="BS512" s="2206">
        <f t="shared" si="370"/>
        <v>59500</v>
      </c>
      <c r="BT512" s="2206">
        <f t="shared" si="406"/>
        <v>1285200</v>
      </c>
      <c r="BU512" s="2206">
        <f t="shared" si="407"/>
        <v>205200</v>
      </c>
      <c r="BV512" s="2206">
        <f t="shared" si="408"/>
        <v>972000</v>
      </c>
      <c r="BW512" s="2206">
        <f t="shared" si="409"/>
        <v>108000</v>
      </c>
      <c r="BX512" s="2245">
        <f t="shared" si="376"/>
        <v>0</v>
      </c>
      <c r="BY512" s="2207">
        <f t="shared" si="377"/>
        <v>0</v>
      </c>
      <c r="BZ512" s="2211">
        <f t="shared" si="378"/>
        <v>-17.199999999999996</v>
      </c>
      <c r="CA512" s="2212">
        <f t="shared" si="379"/>
        <v>-1023400</v>
      </c>
      <c r="CB512" s="2083"/>
      <c r="CC512" s="2083"/>
      <c r="CD512" s="2237"/>
      <c r="CF512" s="2200"/>
    </row>
    <row r="513" spans="1:84" s="1974" customFormat="1" ht="18" customHeight="1" outlineLevel="1">
      <c r="A513" s="2235" t="s">
        <v>3927</v>
      </c>
      <c r="B513" s="2235" t="b">
        <v>1</v>
      </c>
      <c r="C513" s="2201"/>
      <c r="D513" s="2236" t="s">
        <v>3925</v>
      </c>
      <c r="E513" s="2243" t="s">
        <v>3928</v>
      </c>
      <c r="F513" s="2204" t="s">
        <v>365</v>
      </c>
      <c r="G513" s="2244">
        <v>270.2</v>
      </c>
      <c r="H513" s="2206">
        <v>1250</v>
      </c>
      <c r="I513" s="2206">
        <v>41790</v>
      </c>
      <c r="J513" s="2206">
        <v>500</v>
      </c>
      <c r="K513" s="2206">
        <f t="shared" ref="K513:K576" si="410">J513+I513+H513</f>
        <v>43540</v>
      </c>
      <c r="L513" s="2206">
        <f t="shared" si="382"/>
        <v>11764508</v>
      </c>
      <c r="M513" s="2206">
        <f t="shared" si="383"/>
        <v>337750</v>
      </c>
      <c r="N513" s="2206">
        <f t="shared" si="384"/>
        <v>11291658</v>
      </c>
      <c r="O513" s="2206">
        <f t="shared" si="385"/>
        <v>135100</v>
      </c>
      <c r="P513" s="2244">
        <v>270.2</v>
      </c>
      <c r="Q513" s="2206">
        <v>1250</v>
      </c>
      <c r="R513" s="2206">
        <v>41790</v>
      </c>
      <c r="S513" s="2206">
        <v>500</v>
      </c>
      <c r="T513" s="2206">
        <f t="shared" ref="T513:T576" si="411">S513+R513+Q513</f>
        <v>43540</v>
      </c>
      <c r="U513" s="2206">
        <f t="shared" si="386"/>
        <v>11764508</v>
      </c>
      <c r="V513" s="2206">
        <f t="shared" si="387"/>
        <v>337750</v>
      </c>
      <c r="W513" s="2206">
        <f t="shared" si="388"/>
        <v>11291658</v>
      </c>
      <c r="X513" s="2206">
        <f t="shared" si="389"/>
        <v>135100</v>
      </c>
      <c r="Y513" s="2245">
        <f t="shared" si="372"/>
        <v>0</v>
      </c>
      <c r="Z513" s="2207">
        <f t="shared" si="373"/>
        <v>0</v>
      </c>
      <c r="AA513" s="2245">
        <v>222.6</v>
      </c>
      <c r="AB513" s="2206">
        <v>9500</v>
      </c>
      <c r="AC513" s="2206">
        <v>45000</v>
      </c>
      <c r="AD513" s="2206">
        <v>5000</v>
      </c>
      <c r="AE513" s="2206">
        <f t="shared" ref="AE513:AE576" si="412">AD513+AC513+AB513</f>
        <v>59500</v>
      </c>
      <c r="AF513" s="2206">
        <f t="shared" si="390"/>
        <v>13244700</v>
      </c>
      <c r="AG513" s="2206">
        <f t="shared" si="391"/>
        <v>2114700</v>
      </c>
      <c r="AH513" s="2206">
        <f t="shared" si="392"/>
        <v>10017000</v>
      </c>
      <c r="AI513" s="2207">
        <f t="shared" si="393"/>
        <v>1113000</v>
      </c>
      <c r="AJ513" s="2246">
        <v>270.2</v>
      </c>
      <c r="AK513" s="2075">
        <v>9500</v>
      </c>
      <c r="AL513" s="2075">
        <v>45000</v>
      </c>
      <c r="AM513" s="2075">
        <v>5000</v>
      </c>
      <c r="AN513" s="2206">
        <f t="shared" ref="AN513:AN576" si="413">AM513+AL513+AK513</f>
        <v>59500</v>
      </c>
      <c r="AO513" s="2206">
        <f t="shared" si="394"/>
        <v>16076900</v>
      </c>
      <c r="AP513" s="2206">
        <f t="shared" si="395"/>
        <v>2566900</v>
      </c>
      <c r="AQ513" s="2206">
        <f t="shared" si="396"/>
        <v>12159000</v>
      </c>
      <c r="AR513" s="2206">
        <f t="shared" si="397"/>
        <v>1351000</v>
      </c>
      <c r="AS513" s="2245">
        <v>270.2</v>
      </c>
      <c r="AT513" s="2075">
        <v>9500</v>
      </c>
      <c r="AU513" s="2075">
        <v>45000</v>
      </c>
      <c r="AV513" s="2075">
        <v>5000</v>
      </c>
      <c r="AW513" s="2206">
        <f t="shared" ref="AW513:AW576" si="414">AV513+AU513+AT513</f>
        <v>59500</v>
      </c>
      <c r="AX513" s="2206">
        <f t="shared" si="398"/>
        <v>16076900</v>
      </c>
      <c r="AY513" s="2206">
        <f t="shared" si="399"/>
        <v>2566900</v>
      </c>
      <c r="AZ513" s="2206">
        <f t="shared" si="400"/>
        <v>12159000</v>
      </c>
      <c r="BA513" s="2206">
        <f t="shared" si="401"/>
        <v>1351000</v>
      </c>
      <c r="BB513" s="2245">
        <f t="shared" si="374"/>
        <v>0</v>
      </c>
      <c r="BC513" s="2207">
        <f t="shared" si="375"/>
        <v>0</v>
      </c>
      <c r="BD513" s="2245">
        <f t="shared" si="380"/>
        <v>47.599999999999994</v>
      </c>
      <c r="BE513" s="2207">
        <f t="shared" si="381"/>
        <v>2832200</v>
      </c>
      <c r="BF513" s="2246">
        <v>270.2</v>
      </c>
      <c r="BG513" s="2075">
        <v>9500</v>
      </c>
      <c r="BH513" s="2075">
        <v>45000</v>
      </c>
      <c r="BI513" s="2075">
        <v>5000</v>
      </c>
      <c r="BJ513" s="2206">
        <f t="shared" ref="BJ513:BJ576" si="415">BI513+BH513+BG513</f>
        <v>59500</v>
      </c>
      <c r="BK513" s="2206">
        <f t="shared" si="402"/>
        <v>16076900</v>
      </c>
      <c r="BL513" s="2206">
        <f t="shared" si="403"/>
        <v>2566900</v>
      </c>
      <c r="BM513" s="2206">
        <f t="shared" si="404"/>
        <v>12159000</v>
      </c>
      <c r="BN513" s="2206">
        <f t="shared" si="405"/>
        <v>1351000</v>
      </c>
      <c r="BO513" s="2245">
        <v>270.2</v>
      </c>
      <c r="BP513" s="2075">
        <v>9500</v>
      </c>
      <c r="BQ513" s="2075">
        <v>45000</v>
      </c>
      <c r="BR513" s="2075">
        <v>5000</v>
      </c>
      <c r="BS513" s="2206">
        <f t="shared" ref="BS513:BS576" si="416">BR513+BQ513+BP513</f>
        <v>59500</v>
      </c>
      <c r="BT513" s="2206">
        <f t="shared" si="406"/>
        <v>16076900</v>
      </c>
      <c r="BU513" s="2206">
        <f t="shared" si="407"/>
        <v>2566900</v>
      </c>
      <c r="BV513" s="2206">
        <f t="shared" si="408"/>
        <v>12159000</v>
      </c>
      <c r="BW513" s="2206">
        <f t="shared" si="409"/>
        <v>1351000</v>
      </c>
      <c r="BX513" s="2245">
        <f t="shared" si="376"/>
        <v>0</v>
      </c>
      <c r="BY513" s="2207">
        <f t="shared" si="377"/>
        <v>0</v>
      </c>
      <c r="BZ513" s="2211">
        <f t="shared" si="378"/>
        <v>47.599999999999994</v>
      </c>
      <c r="CA513" s="2212">
        <f t="shared" si="379"/>
        <v>2832200</v>
      </c>
      <c r="CB513" s="2083"/>
      <c r="CC513" s="2083"/>
      <c r="CD513" s="2237"/>
      <c r="CF513" s="2200"/>
    </row>
    <row r="514" spans="1:84" s="1974" customFormat="1" ht="18" customHeight="1" outlineLevel="1">
      <c r="A514" s="2235" t="s">
        <v>3929</v>
      </c>
      <c r="B514" s="2235" t="b">
        <v>1</v>
      </c>
      <c r="C514" s="2201"/>
      <c r="D514" s="2236" t="s">
        <v>3930</v>
      </c>
      <c r="E514" s="2243" t="s">
        <v>3931</v>
      </c>
      <c r="F514" s="2204" t="s">
        <v>365</v>
      </c>
      <c r="G514" s="2244">
        <v>86.2</v>
      </c>
      <c r="H514" s="2206">
        <v>1250</v>
      </c>
      <c r="I514" s="2206">
        <v>41790</v>
      </c>
      <c r="J514" s="2206">
        <v>500</v>
      </c>
      <c r="K514" s="2206">
        <f t="shared" si="410"/>
        <v>43540</v>
      </c>
      <c r="L514" s="2206">
        <f t="shared" si="382"/>
        <v>3753148</v>
      </c>
      <c r="M514" s="2206">
        <f t="shared" si="383"/>
        <v>107750</v>
      </c>
      <c r="N514" s="2206">
        <f t="shared" si="384"/>
        <v>3602298</v>
      </c>
      <c r="O514" s="2206">
        <f t="shared" si="385"/>
        <v>43100</v>
      </c>
      <c r="P514" s="2244">
        <v>86.2</v>
      </c>
      <c r="Q514" s="2206">
        <v>1250</v>
      </c>
      <c r="R514" s="2206">
        <v>41790</v>
      </c>
      <c r="S514" s="2206">
        <v>500</v>
      </c>
      <c r="T514" s="2206">
        <f t="shared" si="411"/>
        <v>43540</v>
      </c>
      <c r="U514" s="2206">
        <f t="shared" si="386"/>
        <v>3753148</v>
      </c>
      <c r="V514" s="2206">
        <f t="shared" si="387"/>
        <v>107750</v>
      </c>
      <c r="W514" s="2206">
        <f t="shared" si="388"/>
        <v>3602298</v>
      </c>
      <c r="X514" s="2206">
        <f t="shared" si="389"/>
        <v>43100</v>
      </c>
      <c r="Y514" s="2245">
        <f t="shared" si="372"/>
        <v>0</v>
      </c>
      <c r="Z514" s="2207">
        <f t="shared" si="373"/>
        <v>0</v>
      </c>
      <c r="AA514" s="2245">
        <v>81.900000000000006</v>
      </c>
      <c r="AB514" s="2206">
        <v>9500</v>
      </c>
      <c r="AC514" s="2206">
        <v>30000</v>
      </c>
      <c r="AD514" s="2206">
        <v>5000</v>
      </c>
      <c r="AE514" s="2206">
        <f t="shared" si="412"/>
        <v>44500</v>
      </c>
      <c r="AF514" s="2206">
        <f t="shared" si="390"/>
        <v>3644550</v>
      </c>
      <c r="AG514" s="2206">
        <f t="shared" si="391"/>
        <v>778050</v>
      </c>
      <c r="AH514" s="2206">
        <f t="shared" si="392"/>
        <v>2457000</v>
      </c>
      <c r="AI514" s="2207">
        <f t="shared" si="393"/>
        <v>409500</v>
      </c>
      <c r="AJ514" s="2246">
        <v>86.2</v>
      </c>
      <c r="AK514" s="2075">
        <v>9500</v>
      </c>
      <c r="AL514" s="2075">
        <v>30000</v>
      </c>
      <c r="AM514" s="2075">
        <v>5000</v>
      </c>
      <c r="AN514" s="2206">
        <f t="shared" si="413"/>
        <v>44500</v>
      </c>
      <c r="AO514" s="2206">
        <f t="shared" si="394"/>
        <v>3835900</v>
      </c>
      <c r="AP514" s="2206">
        <f t="shared" si="395"/>
        <v>818900</v>
      </c>
      <c r="AQ514" s="2206">
        <f t="shared" si="396"/>
        <v>2586000</v>
      </c>
      <c r="AR514" s="2206">
        <f t="shared" si="397"/>
        <v>431000</v>
      </c>
      <c r="AS514" s="2245">
        <v>86.2</v>
      </c>
      <c r="AT514" s="2075">
        <v>9500</v>
      </c>
      <c r="AU514" s="2075">
        <v>30000</v>
      </c>
      <c r="AV514" s="2075">
        <v>5000</v>
      </c>
      <c r="AW514" s="2206">
        <f t="shared" si="414"/>
        <v>44500</v>
      </c>
      <c r="AX514" s="2206">
        <f t="shared" si="398"/>
        <v>3835900</v>
      </c>
      <c r="AY514" s="2206">
        <f t="shared" si="399"/>
        <v>818900</v>
      </c>
      <c r="AZ514" s="2206">
        <f t="shared" si="400"/>
        <v>2586000</v>
      </c>
      <c r="BA514" s="2206">
        <f t="shared" si="401"/>
        <v>431000</v>
      </c>
      <c r="BB514" s="2245">
        <f t="shared" si="374"/>
        <v>0</v>
      </c>
      <c r="BC514" s="2207">
        <f t="shared" si="375"/>
        <v>0</v>
      </c>
      <c r="BD514" s="2245">
        <f t="shared" si="380"/>
        <v>4.2999999999999972</v>
      </c>
      <c r="BE514" s="2207">
        <f t="shared" si="381"/>
        <v>191350</v>
      </c>
      <c r="BF514" s="2246">
        <v>86.2</v>
      </c>
      <c r="BG514" s="2075">
        <v>9500</v>
      </c>
      <c r="BH514" s="2075">
        <v>30000</v>
      </c>
      <c r="BI514" s="2075">
        <v>5000</v>
      </c>
      <c r="BJ514" s="2206">
        <f t="shared" si="415"/>
        <v>44500</v>
      </c>
      <c r="BK514" s="2206">
        <f t="shared" si="402"/>
        <v>3835900</v>
      </c>
      <c r="BL514" s="2206">
        <f t="shared" si="403"/>
        <v>818900</v>
      </c>
      <c r="BM514" s="2206">
        <f t="shared" si="404"/>
        <v>2586000</v>
      </c>
      <c r="BN514" s="2206">
        <f t="shared" si="405"/>
        <v>431000</v>
      </c>
      <c r="BO514" s="2245">
        <v>86.2</v>
      </c>
      <c r="BP514" s="2075">
        <v>9500</v>
      </c>
      <c r="BQ514" s="2075">
        <v>30000</v>
      </c>
      <c r="BR514" s="2075">
        <v>5000</v>
      </c>
      <c r="BS514" s="2206">
        <f t="shared" si="416"/>
        <v>44500</v>
      </c>
      <c r="BT514" s="2206">
        <f t="shared" si="406"/>
        <v>3835900</v>
      </c>
      <c r="BU514" s="2206">
        <f t="shared" si="407"/>
        <v>818900</v>
      </c>
      <c r="BV514" s="2206">
        <f t="shared" si="408"/>
        <v>2586000</v>
      </c>
      <c r="BW514" s="2206">
        <f t="shared" si="409"/>
        <v>431000</v>
      </c>
      <c r="BX514" s="2245">
        <f t="shared" si="376"/>
        <v>0</v>
      </c>
      <c r="BY514" s="2207">
        <f t="shared" si="377"/>
        <v>0</v>
      </c>
      <c r="BZ514" s="2211">
        <f t="shared" si="378"/>
        <v>4.2999999999999972</v>
      </c>
      <c r="CA514" s="2212">
        <f t="shared" si="379"/>
        <v>191350</v>
      </c>
      <c r="CB514" s="2083"/>
      <c r="CC514" s="2083"/>
      <c r="CD514" s="2237"/>
      <c r="CF514" s="2200"/>
    </row>
    <row r="515" spans="1:84" s="1974" customFormat="1" ht="18" customHeight="1" outlineLevel="1">
      <c r="B515" s="2235"/>
      <c r="C515" s="2201"/>
      <c r="D515" s="2232" t="s">
        <v>3932</v>
      </c>
      <c r="E515" s="2243"/>
      <c r="F515" s="2204"/>
      <c r="G515" s="2244"/>
      <c r="H515" s="2206"/>
      <c r="I515" s="2206"/>
      <c r="J515" s="2206"/>
      <c r="K515" s="2206">
        <f t="shared" si="410"/>
        <v>0</v>
      </c>
      <c r="L515" s="2206">
        <f t="shared" si="382"/>
        <v>0</v>
      </c>
      <c r="M515" s="2206">
        <f t="shared" si="383"/>
        <v>0</v>
      </c>
      <c r="N515" s="2206">
        <f t="shared" si="384"/>
        <v>0</v>
      </c>
      <c r="O515" s="2206">
        <f t="shared" si="385"/>
        <v>0</v>
      </c>
      <c r="P515" s="2244"/>
      <c r="Q515" s="2206"/>
      <c r="R515" s="2206"/>
      <c r="S515" s="2206"/>
      <c r="T515" s="2206">
        <f t="shared" si="411"/>
        <v>0</v>
      </c>
      <c r="U515" s="2206">
        <f t="shared" si="386"/>
        <v>0</v>
      </c>
      <c r="V515" s="2206">
        <f t="shared" si="387"/>
        <v>0</v>
      </c>
      <c r="W515" s="2206">
        <f t="shared" si="388"/>
        <v>0</v>
      </c>
      <c r="X515" s="2206">
        <f t="shared" si="389"/>
        <v>0</v>
      </c>
      <c r="Y515" s="2244">
        <f t="shared" si="372"/>
        <v>0</v>
      </c>
      <c r="Z515" s="2207">
        <f t="shared" si="373"/>
        <v>0</v>
      </c>
      <c r="AA515" s="2244">
        <v>0</v>
      </c>
      <c r="AB515" s="2206"/>
      <c r="AC515" s="2206"/>
      <c r="AD515" s="2206"/>
      <c r="AE515" s="2206">
        <f t="shared" si="412"/>
        <v>0</v>
      </c>
      <c r="AF515" s="2206">
        <f t="shared" si="390"/>
        <v>0</v>
      </c>
      <c r="AG515" s="2206">
        <f t="shared" si="391"/>
        <v>0</v>
      </c>
      <c r="AH515" s="2206">
        <f t="shared" si="392"/>
        <v>0</v>
      </c>
      <c r="AI515" s="2207">
        <f t="shared" si="393"/>
        <v>0</v>
      </c>
      <c r="AJ515" s="2246">
        <v>0</v>
      </c>
      <c r="AK515" s="2075"/>
      <c r="AL515" s="2075"/>
      <c r="AM515" s="2075"/>
      <c r="AN515" s="2206">
        <f t="shared" si="413"/>
        <v>0</v>
      </c>
      <c r="AO515" s="2206">
        <f t="shared" si="394"/>
        <v>0</v>
      </c>
      <c r="AP515" s="2206">
        <f t="shared" si="395"/>
        <v>0</v>
      </c>
      <c r="AQ515" s="2206">
        <f t="shared" si="396"/>
        <v>0</v>
      </c>
      <c r="AR515" s="2206">
        <f t="shared" si="397"/>
        <v>0</v>
      </c>
      <c r="AS515" s="2244">
        <v>0</v>
      </c>
      <c r="AT515" s="2075"/>
      <c r="AU515" s="2075"/>
      <c r="AV515" s="2075"/>
      <c r="AW515" s="2206">
        <f t="shared" si="414"/>
        <v>0</v>
      </c>
      <c r="AX515" s="2206">
        <f t="shared" si="398"/>
        <v>0</v>
      </c>
      <c r="AY515" s="2206">
        <f t="shared" si="399"/>
        <v>0</v>
      </c>
      <c r="AZ515" s="2206">
        <f t="shared" si="400"/>
        <v>0</v>
      </c>
      <c r="BA515" s="2206">
        <f t="shared" si="401"/>
        <v>0</v>
      </c>
      <c r="BB515" s="2244">
        <f t="shared" si="374"/>
        <v>0</v>
      </c>
      <c r="BC515" s="2207">
        <f t="shared" si="375"/>
        <v>0</v>
      </c>
      <c r="BD515" s="2244">
        <f t="shared" si="380"/>
        <v>0</v>
      </c>
      <c r="BE515" s="2207">
        <f t="shared" si="381"/>
        <v>0</v>
      </c>
      <c r="BF515" s="2246">
        <v>0</v>
      </c>
      <c r="BG515" s="2075">
        <v>0</v>
      </c>
      <c r="BH515" s="2075">
        <v>0</v>
      </c>
      <c r="BI515" s="2075">
        <v>0</v>
      </c>
      <c r="BJ515" s="2206">
        <f t="shared" si="415"/>
        <v>0</v>
      </c>
      <c r="BK515" s="2206">
        <f t="shared" si="402"/>
        <v>0</v>
      </c>
      <c r="BL515" s="2206">
        <f t="shared" si="403"/>
        <v>0</v>
      </c>
      <c r="BM515" s="2206">
        <f t="shared" si="404"/>
        <v>0</v>
      </c>
      <c r="BN515" s="2206">
        <f t="shared" si="405"/>
        <v>0</v>
      </c>
      <c r="BO515" s="2244">
        <v>0</v>
      </c>
      <c r="BP515" s="2075">
        <v>0</v>
      </c>
      <c r="BQ515" s="2075">
        <v>0</v>
      </c>
      <c r="BR515" s="2075">
        <v>0</v>
      </c>
      <c r="BS515" s="2206">
        <f t="shared" si="416"/>
        <v>0</v>
      </c>
      <c r="BT515" s="2206">
        <f t="shared" si="406"/>
        <v>0</v>
      </c>
      <c r="BU515" s="2206">
        <f t="shared" si="407"/>
        <v>0</v>
      </c>
      <c r="BV515" s="2206">
        <f t="shared" si="408"/>
        <v>0</v>
      </c>
      <c r="BW515" s="2206">
        <f t="shared" si="409"/>
        <v>0</v>
      </c>
      <c r="BX515" s="2244">
        <f t="shared" si="376"/>
        <v>0</v>
      </c>
      <c r="BY515" s="2207">
        <f t="shared" si="377"/>
        <v>0</v>
      </c>
      <c r="BZ515" s="2211">
        <f t="shared" si="378"/>
        <v>0</v>
      </c>
      <c r="CA515" s="2212">
        <f t="shared" si="379"/>
        <v>0</v>
      </c>
      <c r="CB515" s="2083"/>
      <c r="CC515" s="2083"/>
      <c r="CD515" s="2237"/>
      <c r="CF515" s="2200"/>
    </row>
    <row r="516" spans="1:84" s="1974" customFormat="1" ht="18" customHeight="1" outlineLevel="1">
      <c r="A516" s="2235" t="s">
        <v>3933</v>
      </c>
      <c r="B516" s="2235" t="b">
        <v>1</v>
      </c>
      <c r="C516" s="2201"/>
      <c r="D516" s="2236" t="s">
        <v>3662</v>
      </c>
      <c r="E516" s="2243" t="s">
        <v>3934</v>
      </c>
      <c r="F516" s="2204" t="s">
        <v>449</v>
      </c>
      <c r="G516" s="2244">
        <v>360</v>
      </c>
      <c r="H516" s="2206">
        <v>510</v>
      </c>
      <c r="I516" s="2206">
        <v>4530</v>
      </c>
      <c r="J516" s="2206">
        <v>30</v>
      </c>
      <c r="K516" s="2206">
        <f t="shared" si="410"/>
        <v>5070</v>
      </c>
      <c r="L516" s="2206">
        <f t="shared" si="382"/>
        <v>1825200</v>
      </c>
      <c r="M516" s="2206">
        <f t="shared" si="383"/>
        <v>183600</v>
      </c>
      <c r="N516" s="2206">
        <f t="shared" si="384"/>
        <v>1630800</v>
      </c>
      <c r="O516" s="2206">
        <f t="shared" si="385"/>
        <v>10800</v>
      </c>
      <c r="P516" s="2244">
        <v>360</v>
      </c>
      <c r="Q516" s="2206">
        <v>510</v>
      </c>
      <c r="R516" s="2206">
        <v>4530</v>
      </c>
      <c r="S516" s="2206">
        <v>30</v>
      </c>
      <c r="T516" s="2206">
        <f t="shared" si="411"/>
        <v>5070</v>
      </c>
      <c r="U516" s="2206">
        <f t="shared" si="386"/>
        <v>1825200</v>
      </c>
      <c r="V516" s="2206">
        <f t="shared" si="387"/>
        <v>183600</v>
      </c>
      <c r="W516" s="2206">
        <f t="shared" si="388"/>
        <v>1630800</v>
      </c>
      <c r="X516" s="2206">
        <f t="shared" si="389"/>
        <v>10800</v>
      </c>
      <c r="Y516" s="2244">
        <f t="shared" si="372"/>
        <v>0</v>
      </c>
      <c r="Z516" s="2207">
        <f t="shared" si="373"/>
        <v>0</v>
      </c>
      <c r="AA516" s="2244">
        <v>360</v>
      </c>
      <c r="AB516" s="2206">
        <v>6000</v>
      </c>
      <c r="AC516" s="2206">
        <v>3000</v>
      </c>
      <c r="AD516" s="2206"/>
      <c r="AE516" s="2206">
        <f t="shared" si="412"/>
        <v>9000</v>
      </c>
      <c r="AF516" s="2206">
        <f t="shared" si="390"/>
        <v>3240000</v>
      </c>
      <c r="AG516" s="2206">
        <f t="shared" si="391"/>
        <v>2160000</v>
      </c>
      <c r="AH516" s="2206">
        <f t="shared" si="392"/>
        <v>1080000</v>
      </c>
      <c r="AI516" s="2207">
        <f t="shared" si="393"/>
        <v>0</v>
      </c>
      <c r="AJ516" s="2246">
        <v>360</v>
      </c>
      <c r="AK516" s="2075">
        <v>6000</v>
      </c>
      <c r="AL516" s="2075">
        <v>3000</v>
      </c>
      <c r="AM516" s="2075"/>
      <c r="AN516" s="2206">
        <f t="shared" si="413"/>
        <v>9000</v>
      </c>
      <c r="AO516" s="2206">
        <f t="shared" si="394"/>
        <v>3240000</v>
      </c>
      <c r="AP516" s="2206">
        <f t="shared" si="395"/>
        <v>2160000</v>
      </c>
      <c r="AQ516" s="2206">
        <f t="shared" si="396"/>
        <v>1080000</v>
      </c>
      <c r="AR516" s="2206">
        <f t="shared" si="397"/>
        <v>0</v>
      </c>
      <c r="AS516" s="2244">
        <v>360</v>
      </c>
      <c r="AT516" s="2075">
        <v>6000</v>
      </c>
      <c r="AU516" s="2075">
        <v>3000</v>
      </c>
      <c r="AV516" s="2075"/>
      <c r="AW516" s="2206">
        <f t="shared" si="414"/>
        <v>9000</v>
      </c>
      <c r="AX516" s="2206">
        <f t="shared" si="398"/>
        <v>3240000</v>
      </c>
      <c r="AY516" s="2206">
        <f t="shared" si="399"/>
        <v>2160000</v>
      </c>
      <c r="AZ516" s="2206">
        <f t="shared" si="400"/>
        <v>1080000</v>
      </c>
      <c r="BA516" s="2206">
        <f t="shared" si="401"/>
        <v>0</v>
      </c>
      <c r="BB516" s="2244">
        <f t="shared" si="374"/>
        <v>0</v>
      </c>
      <c r="BC516" s="2207">
        <f t="shared" si="375"/>
        <v>0</v>
      </c>
      <c r="BD516" s="2244">
        <f t="shared" si="380"/>
        <v>0</v>
      </c>
      <c r="BE516" s="2207">
        <f t="shared" si="381"/>
        <v>0</v>
      </c>
      <c r="BF516" s="2246">
        <v>360</v>
      </c>
      <c r="BG516" s="2075">
        <v>6000</v>
      </c>
      <c r="BH516" s="2075">
        <v>3000</v>
      </c>
      <c r="BI516" s="2075">
        <v>0</v>
      </c>
      <c r="BJ516" s="2206">
        <f t="shared" si="415"/>
        <v>9000</v>
      </c>
      <c r="BK516" s="2206">
        <f t="shared" si="402"/>
        <v>3240000</v>
      </c>
      <c r="BL516" s="2206">
        <f t="shared" si="403"/>
        <v>2160000</v>
      </c>
      <c r="BM516" s="2206">
        <f t="shared" si="404"/>
        <v>1080000</v>
      </c>
      <c r="BN516" s="2206">
        <f t="shared" si="405"/>
        <v>0</v>
      </c>
      <c r="BO516" s="2244">
        <v>360</v>
      </c>
      <c r="BP516" s="2075">
        <v>6000</v>
      </c>
      <c r="BQ516" s="2075">
        <v>3000</v>
      </c>
      <c r="BR516" s="2075">
        <v>0</v>
      </c>
      <c r="BS516" s="2206">
        <f t="shared" si="416"/>
        <v>9000</v>
      </c>
      <c r="BT516" s="2206">
        <f t="shared" si="406"/>
        <v>3240000</v>
      </c>
      <c r="BU516" s="2206">
        <f t="shared" si="407"/>
        <v>2160000</v>
      </c>
      <c r="BV516" s="2206">
        <f t="shared" si="408"/>
        <v>1080000</v>
      </c>
      <c r="BW516" s="2206">
        <f t="shared" si="409"/>
        <v>0</v>
      </c>
      <c r="BX516" s="2244">
        <f t="shared" si="376"/>
        <v>0</v>
      </c>
      <c r="BY516" s="2207">
        <f t="shared" si="377"/>
        <v>0</v>
      </c>
      <c r="BZ516" s="2211">
        <f t="shared" si="378"/>
        <v>0</v>
      </c>
      <c r="CA516" s="2212">
        <f t="shared" si="379"/>
        <v>0</v>
      </c>
      <c r="CB516" s="2083"/>
      <c r="CC516" s="2083"/>
      <c r="CD516" s="2237"/>
      <c r="CF516" s="2200"/>
    </row>
    <row r="517" spans="1:84" s="1974" customFormat="1" ht="18" customHeight="1" outlineLevel="1">
      <c r="A517" s="2235" t="s">
        <v>3935</v>
      </c>
      <c r="B517" s="2235" t="b">
        <v>1</v>
      </c>
      <c r="C517" s="2201"/>
      <c r="D517" s="2236" t="s">
        <v>3075</v>
      </c>
      <c r="E517" s="2243" t="s">
        <v>3936</v>
      </c>
      <c r="F517" s="2204" t="s">
        <v>449</v>
      </c>
      <c r="G517" s="2244">
        <v>143</v>
      </c>
      <c r="H517" s="2206">
        <v>1790</v>
      </c>
      <c r="I517" s="2206">
        <v>24530</v>
      </c>
      <c r="J517" s="2206"/>
      <c r="K517" s="2206">
        <f t="shared" si="410"/>
        <v>26320</v>
      </c>
      <c r="L517" s="2206">
        <f t="shared" si="382"/>
        <v>3763760</v>
      </c>
      <c r="M517" s="2206">
        <f t="shared" si="383"/>
        <v>255970</v>
      </c>
      <c r="N517" s="2206">
        <f t="shared" si="384"/>
        <v>3507790</v>
      </c>
      <c r="O517" s="2206">
        <f t="shared" si="385"/>
        <v>0</v>
      </c>
      <c r="P517" s="2244">
        <v>143</v>
      </c>
      <c r="Q517" s="2206">
        <v>1790</v>
      </c>
      <c r="R517" s="2206">
        <v>24530</v>
      </c>
      <c r="S517" s="2206"/>
      <c r="T517" s="2206">
        <f t="shared" si="411"/>
        <v>26320</v>
      </c>
      <c r="U517" s="2206">
        <f t="shared" si="386"/>
        <v>3763760</v>
      </c>
      <c r="V517" s="2206">
        <f t="shared" si="387"/>
        <v>255970</v>
      </c>
      <c r="W517" s="2206">
        <f t="shared" si="388"/>
        <v>3507790</v>
      </c>
      <c r="X517" s="2206">
        <f t="shared" si="389"/>
        <v>0</v>
      </c>
      <c r="Y517" s="2244">
        <f t="shared" si="372"/>
        <v>0</v>
      </c>
      <c r="Z517" s="2207">
        <f t="shared" si="373"/>
        <v>0</v>
      </c>
      <c r="AA517" s="2244">
        <v>143</v>
      </c>
      <c r="AB517" s="2206">
        <v>15000</v>
      </c>
      <c r="AC517" s="2206">
        <v>10000</v>
      </c>
      <c r="AD517" s="2206">
        <v>5000</v>
      </c>
      <c r="AE517" s="2206">
        <f t="shared" si="412"/>
        <v>30000</v>
      </c>
      <c r="AF517" s="2206">
        <f t="shared" si="390"/>
        <v>4290000</v>
      </c>
      <c r="AG517" s="2206">
        <f t="shared" si="391"/>
        <v>2145000</v>
      </c>
      <c r="AH517" s="2206">
        <f t="shared" si="392"/>
        <v>1430000</v>
      </c>
      <c r="AI517" s="2207">
        <f t="shared" si="393"/>
        <v>715000</v>
      </c>
      <c r="AJ517" s="2246">
        <v>143</v>
      </c>
      <c r="AK517" s="2075">
        <v>15000</v>
      </c>
      <c r="AL517" s="2075">
        <v>10000</v>
      </c>
      <c r="AM517" s="2075">
        <v>5000</v>
      </c>
      <c r="AN517" s="2206">
        <f t="shared" si="413"/>
        <v>30000</v>
      </c>
      <c r="AO517" s="2206">
        <f t="shared" si="394"/>
        <v>4290000</v>
      </c>
      <c r="AP517" s="2206">
        <f t="shared" si="395"/>
        <v>2145000</v>
      </c>
      <c r="AQ517" s="2206">
        <f t="shared" si="396"/>
        <v>1430000</v>
      </c>
      <c r="AR517" s="2206">
        <f t="shared" si="397"/>
        <v>715000</v>
      </c>
      <c r="AS517" s="2244">
        <v>143</v>
      </c>
      <c r="AT517" s="2075">
        <v>15000</v>
      </c>
      <c r="AU517" s="2075">
        <v>10000</v>
      </c>
      <c r="AV517" s="2075">
        <v>5000</v>
      </c>
      <c r="AW517" s="2206">
        <f t="shared" si="414"/>
        <v>30000</v>
      </c>
      <c r="AX517" s="2206">
        <f t="shared" si="398"/>
        <v>4290000</v>
      </c>
      <c r="AY517" s="2206">
        <f t="shared" si="399"/>
        <v>2145000</v>
      </c>
      <c r="AZ517" s="2206">
        <f t="shared" si="400"/>
        <v>1430000</v>
      </c>
      <c r="BA517" s="2206">
        <f t="shared" si="401"/>
        <v>715000</v>
      </c>
      <c r="BB517" s="2244">
        <f t="shared" si="374"/>
        <v>0</v>
      </c>
      <c r="BC517" s="2207">
        <f t="shared" si="375"/>
        <v>0</v>
      </c>
      <c r="BD517" s="2244">
        <f t="shared" si="380"/>
        <v>0</v>
      </c>
      <c r="BE517" s="2207">
        <f t="shared" si="381"/>
        <v>0</v>
      </c>
      <c r="BF517" s="2246">
        <v>143</v>
      </c>
      <c r="BG517" s="2075">
        <v>15000</v>
      </c>
      <c r="BH517" s="2075">
        <v>10000</v>
      </c>
      <c r="BI517" s="2075">
        <v>5000</v>
      </c>
      <c r="BJ517" s="2206">
        <f t="shared" si="415"/>
        <v>30000</v>
      </c>
      <c r="BK517" s="2206">
        <f t="shared" si="402"/>
        <v>4290000</v>
      </c>
      <c r="BL517" s="2206">
        <f t="shared" si="403"/>
        <v>2145000</v>
      </c>
      <c r="BM517" s="2206">
        <f t="shared" si="404"/>
        <v>1430000</v>
      </c>
      <c r="BN517" s="2206">
        <f t="shared" si="405"/>
        <v>715000</v>
      </c>
      <c r="BO517" s="2244">
        <v>143</v>
      </c>
      <c r="BP517" s="2075">
        <v>15000</v>
      </c>
      <c r="BQ517" s="2075">
        <v>10000</v>
      </c>
      <c r="BR517" s="2075">
        <v>5000</v>
      </c>
      <c r="BS517" s="2206">
        <f t="shared" si="416"/>
        <v>30000</v>
      </c>
      <c r="BT517" s="2206">
        <f t="shared" si="406"/>
        <v>4290000</v>
      </c>
      <c r="BU517" s="2206">
        <f t="shared" si="407"/>
        <v>2145000</v>
      </c>
      <c r="BV517" s="2206">
        <f t="shared" si="408"/>
        <v>1430000</v>
      </c>
      <c r="BW517" s="2206">
        <f t="shared" si="409"/>
        <v>715000</v>
      </c>
      <c r="BX517" s="2244">
        <f t="shared" si="376"/>
        <v>0</v>
      </c>
      <c r="BY517" s="2207">
        <f t="shared" si="377"/>
        <v>0</v>
      </c>
      <c r="BZ517" s="2211">
        <f t="shared" si="378"/>
        <v>0</v>
      </c>
      <c r="CA517" s="2212">
        <f t="shared" si="379"/>
        <v>0</v>
      </c>
      <c r="CB517" s="2083"/>
      <c r="CC517" s="2083"/>
      <c r="CD517" s="2237"/>
      <c r="CF517" s="2200"/>
    </row>
    <row r="518" spans="1:84" s="1974" customFormat="1" ht="18" customHeight="1" outlineLevel="1">
      <c r="A518" s="2235" t="s">
        <v>3937</v>
      </c>
      <c r="B518" s="2235" t="b">
        <v>1</v>
      </c>
      <c r="C518" s="2201"/>
      <c r="D518" s="2236" t="s">
        <v>3938</v>
      </c>
      <c r="E518" s="2243" t="s">
        <v>3939</v>
      </c>
      <c r="F518" s="2204" t="s">
        <v>365</v>
      </c>
      <c r="G518" s="2244">
        <v>572.79999999999995</v>
      </c>
      <c r="H518" s="2206">
        <v>14970</v>
      </c>
      <c r="I518" s="2206">
        <v>11910</v>
      </c>
      <c r="J518" s="2206"/>
      <c r="K518" s="2206">
        <f t="shared" si="410"/>
        <v>26880</v>
      </c>
      <c r="L518" s="2206">
        <f t="shared" si="382"/>
        <v>15396864</v>
      </c>
      <c r="M518" s="2206">
        <f t="shared" si="383"/>
        <v>8574816</v>
      </c>
      <c r="N518" s="2206">
        <f t="shared" si="384"/>
        <v>6822048</v>
      </c>
      <c r="O518" s="2206">
        <f t="shared" si="385"/>
        <v>0</v>
      </c>
      <c r="P518" s="2244">
        <v>572.79999999999995</v>
      </c>
      <c r="Q518" s="2206">
        <v>14970</v>
      </c>
      <c r="R518" s="2206">
        <v>11910</v>
      </c>
      <c r="S518" s="2206"/>
      <c r="T518" s="2206">
        <f t="shared" si="411"/>
        <v>26880</v>
      </c>
      <c r="U518" s="2206">
        <f t="shared" si="386"/>
        <v>15396864</v>
      </c>
      <c r="V518" s="2206">
        <f t="shared" si="387"/>
        <v>8574816</v>
      </c>
      <c r="W518" s="2206">
        <f t="shared" si="388"/>
        <v>6822048</v>
      </c>
      <c r="X518" s="2206">
        <f t="shared" si="389"/>
        <v>0</v>
      </c>
      <c r="Y518" s="2245">
        <f t="shared" si="372"/>
        <v>0</v>
      </c>
      <c r="Z518" s="2207">
        <f t="shared" si="373"/>
        <v>0</v>
      </c>
      <c r="AA518" s="2245">
        <v>559.20000000000005</v>
      </c>
      <c r="AB518" s="2206">
        <v>20000</v>
      </c>
      <c r="AC518" s="2206">
        <v>25000</v>
      </c>
      <c r="AD518" s="2206">
        <v>5000</v>
      </c>
      <c r="AE518" s="2206">
        <f t="shared" si="412"/>
        <v>50000</v>
      </c>
      <c r="AF518" s="2206">
        <f t="shared" si="390"/>
        <v>27960000</v>
      </c>
      <c r="AG518" s="2206">
        <f t="shared" si="391"/>
        <v>11184000</v>
      </c>
      <c r="AH518" s="2206">
        <f t="shared" si="392"/>
        <v>13980000</v>
      </c>
      <c r="AI518" s="2207">
        <f t="shared" si="393"/>
        <v>2796000</v>
      </c>
      <c r="AJ518" s="2246">
        <v>572.79999999999995</v>
      </c>
      <c r="AK518" s="2075">
        <v>20000</v>
      </c>
      <c r="AL518" s="2075">
        <v>25000</v>
      </c>
      <c r="AM518" s="2075">
        <v>5000</v>
      </c>
      <c r="AN518" s="2206">
        <f t="shared" si="413"/>
        <v>50000</v>
      </c>
      <c r="AO518" s="2206">
        <f t="shared" si="394"/>
        <v>28640000</v>
      </c>
      <c r="AP518" s="2206">
        <f t="shared" si="395"/>
        <v>11456000</v>
      </c>
      <c r="AQ518" s="2206">
        <f t="shared" si="396"/>
        <v>14320000</v>
      </c>
      <c r="AR518" s="2206">
        <f t="shared" si="397"/>
        <v>2864000</v>
      </c>
      <c r="AS518" s="2245">
        <v>572.79999999999995</v>
      </c>
      <c r="AT518" s="2075">
        <v>20000</v>
      </c>
      <c r="AU518" s="2075">
        <v>25000</v>
      </c>
      <c r="AV518" s="2075">
        <v>5000</v>
      </c>
      <c r="AW518" s="2206">
        <f t="shared" si="414"/>
        <v>50000</v>
      </c>
      <c r="AX518" s="2206">
        <f t="shared" si="398"/>
        <v>28640000</v>
      </c>
      <c r="AY518" s="2206">
        <f t="shared" si="399"/>
        <v>11456000</v>
      </c>
      <c r="AZ518" s="2206">
        <f t="shared" si="400"/>
        <v>14320000</v>
      </c>
      <c r="BA518" s="2206">
        <f t="shared" si="401"/>
        <v>2864000</v>
      </c>
      <c r="BB518" s="2245">
        <f t="shared" si="374"/>
        <v>0</v>
      </c>
      <c r="BC518" s="2207">
        <f t="shared" si="375"/>
        <v>0</v>
      </c>
      <c r="BD518" s="2245">
        <f t="shared" si="380"/>
        <v>13.599999999999909</v>
      </c>
      <c r="BE518" s="2207">
        <f t="shared" si="381"/>
        <v>680000</v>
      </c>
      <c r="BF518" s="2246">
        <v>572.79999999999995</v>
      </c>
      <c r="BG518" s="2075">
        <v>20000</v>
      </c>
      <c r="BH518" s="2075">
        <v>25000</v>
      </c>
      <c r="BI518" s="2075">
        <v>5000</v>
      </c>
      <c r="BJ518" s="2206">
        <f t="shared" si="415"/>
        <v>50000</v>
      </c>
      <c r="BK518" s="2206">
        <f t="shared" si="402"/>
        <v>28640000</v>
      </c>
      <c r="BL518" s="2206">
        <f t="shared" si="403"/>
        <v>11456000</v>
      </c>
      <c r="BM518" s="2206">
        <f t="shared" si="404"/>
        <v>14320000</v>
      </c>
      <c r="BN518" s="2206">
        <f t="shared" si="405"/>
        <v>2864000</v>
      </c>
      <c r="BO518" s="2245">
        <v>572.79999999999995</v>
      </c>
      <c r="BP518" s="2075">
        <v>20000</v>
      </c>
      <c r="BQ518" s="2075">
        <v>25000</v>
      </c>
      <c r="BR518" s="2075">
        <v>5000</v>
      </c>
      <c r="BS518" s="2206">
        <f t="shared" si="416"/>
        <v>50000</v>
      </c>
      <c r="BT518" s="2206">
        <f t="shared" si="406"/>
        <v>28640000</v>
      </c>
      <c r="BU518" s="2206">
        <f t="shared" si="407"/>
        <v>11456000</v>
      </c>
      <c r="BV518" s="2206">
        <f t="shared" si="408"/>
        <v>14320000</v>
      </c>
      <c r="BW518" s="2206">
        <f t="shared" si="409"/>
        <v>2864000</v>
      </c>
      <c r="BX518" s="2245">
        <f t="shared" si="376"/>
        <v>0</v>
      </c>
      <c r="BY518" s="2207">
        <f t="shared" si="377"/>
        <v>0</v>
      </c>
      <c r="BZ518" s="2211">
        <f t="shared" si="378"/>
        <v>13.599999999999909</v>
      </c>
      <c r="CA518" s="2212">
        <f t="shared" si="379"/>
        <v>680000</v>
      </c>
      <c r="CB518" s="2083"/>
      <c r="CC518" s="2083"/>
      <c r="CD518" s="2237"/>
      <c r="CF518" s="2200"/>
    </row>
    <row r="519" spans="1:84" s="1974" customFormat="1" ht="18" customHeight="1" outlineLevel="1">
      <c r="A519" s="2235" t="s">
        <v>3940</v>
      </c>
      <c r="B519" s="2235" t="b">
        <v>1</v>
      </c>
      <c r="C519" s="2201"/>
      <c r="D519" s="2236" t="s">
        <v>3938</v>
      </c>
      <c r="E519" s="2243" t="s">
        <v>3941</v>
      </c>
      <c r="F519" s="2204" t="s">
        <v>365</v>
      </c>
      <c r="G519" s="2244">
        <v>92.4</v>
      </c>
      <c r="H519" s="2206">
        <v>15020</v>
      </c>
      <c r="I519" s="2206">
        <v>15220</v>
      </c>
      <c r="J519" s="2206"/>
      <c r="K519" s="2206">
        <f t="shared" si="410"/>
        <v>30240</v>
      </c>
      <c r="L519" s="2206">
        <f t="shared" si="382"/>
        <v>2794176</v>
      </c>
      <c r="M519" s="2206">
        <f t="shared" si="383"/>
        <v>1387848</v>
      </c>
      <c r="N519" s="2206">
        <f t="shared" si="384"/>
        <v>1406328</v>
      </c>
      <c r="O519" s="2206">
        <f t="shared" si="385"/>
        <v>0</v>
      </c>
      <c r="P519" s="2244">
        <v>92.4</v>
      </c>
      <c r="Q519" s="2206">
        <v>15020</v>
      </c>
      <c r="R519" s="2206">
        <v>15220</v>
      </c>
      <c r="S519" s="2206"/>
      <c r="T519" s="2206">
        <f t="shared" si="411"/>
        <v>30240</v>
      </c>
      <c r="U519" s="2206">
        <f t="shared" si="386"/>
        <v>2794176</v>
      </c>
      <c r="V519" s="2206">
        <f t="shared" si="387"/>
        <v>1387848</v>
      </c>
      <c r="W519" s="2206">
        <f t="shared" si="388"/>
        <v>1406328</v>
      </c>
      <c r="X519" s="2206">
        <f t="shared" si="389"/>
        <v>0</v>
      </c>
      <c r="Y519" s="2245">
        <f t="shared" si="372"/>
        <v>0</v>
      </c>
      <c r="Z519" s="2207">
        <f t="shared" si="373"/>
        <v>0</v>
      </c>
      <c r="AA519" s="2245">
        <v>92.4</v>
      </c>
      <c r="AB519" s="2206">
        <v>20000</v>
      </c>
      <c r="AC519" s="2206">
        <v>25000</v>
      </c>
      <c r="AD519" s="2206">
        <v>5000</v>
      </c>
      <c r="AE519" s="2206">
        <f t="shared" si="412"/>
        <v>50000</v>
      </c>
      <c r="AF519" s="2206">
        <f t="shared" si="390"/>
        <v>4620000</v>
      </c>
      <c r="AG519" s="2206">
        <f t="shared" si="391"/>
        <v>1848000</v>
      </c>
      <c r="AH519" s="2206">
        <f t="shared" si="392"/>
        <v>2310000</v>
      </c>
      <c r="AI519" s="2207">
        <f t="shared" si="393"/>
        <v>462000</v>
      </c>
      <c r="AJ519" s="2246">
        <v>92.4</v>
      </c>
      <c r="AK519" s="2075">
        <v>20000</v>
      </c>
      <c r="AL519" s="2075">
        <v>25000</v>
      </c>
      <c r="AM519" s="2075">
        <v>5000</v>
      </c>
      <c r="AN519" s="2206">
        <f t="shared" si="413"/>
        <v>50000</v>
      </c>
      <c r="AO519" s="2206">
        <f t="shared" si="394"/>
        <v>4620000</v>
      </c>
      <c r="AP519" s="2206">
        <f t="shared" si="395"/>
        <v>1848000</v>
      </c>
      <c r="AQ519" s="2206">
        <f t="shared" si="396"/>
        <v>2310000</v>
      </c>
      <c r="AR519" s="2206">
        <f t="shared" si="397"/>
        <v>462000</v>
      </c>
      <c r="AS519" s="2245">
        <v>92.4</v>
      </c>
      <c r="AT519" s="2075">
        <v>20000</v>
      </c>
      <c r="AU519" s="2075">
        <v>25000</v>
      </c>
      <c r="AV519" s="2075">
        <v>5000</v>
      </c>
      <c r="AW519" s="2206">
        <f t="shared" si="414"/>
        <v>50000</v>
      </c>
      <c r="AX519" s="2206">
        <f t="shared" si="398"/>
        <v>4620000</v>
      </c>
      <c r="AY519" s="2206">
        <f t="shared" si="399"/>
        <v>1848000</v>
      </c>
      <c r="AZ519" s="2206">
        <f t="shared" si="400"/>
        <v>2310000</v>
      </c>
      <c r="BA519" s="2206">
        <f t="shared" si="401"/>
        <v>462000</v>
      </c>
      <c r="BB519" s="2245">
        <f t="shared" si="374"/>
        <v>0</v>
      </c>
      <c r="BC519" s="2207">
        <f t="shared" si="375"/>
        <v>0</v>
      </c>
      <c r="BD519" s="2245">
        <f t="shared" si="380"/>
        <v>0</v>
      </c>
      <c r="BE519" s="2207">
        <f t="shared" si="381"/>
        <v>0</v>
      </c>
      <c r="BF519" s="2246">
        <v>92.4</v>
      </c>
      <c r="BG519" s="2075">
        <v>20000</v>
      </c>
      <c r="BH519" s="2075">
        <v>25000</v>
      </c>
      <c r="BI519" s="2075">
        <v>5000</v>
      </c>
      <c r="BJ519" s="2206">
        <f t="shared" si="415"/>
        <v>50000</v>
      </c>
      <c r="BK519" s="2206">
        <f t="shared" si="402"/>
        <v>4620000</v>
      </c>
      <c r="BL519" s="2206">
        <f t="shared" si="403"/>
        <v>1848000</v>
      </c>
      <c r="BM519" s="2206">
        <f t="shared" si="404"/>
        <v>2310000</v>
      </c>
      <c r="BN519" s="2206">
        <f t="shared" si="405"/>
        <v>462000</v>
      </c>
      <c r="BO519" s="2245">
        <v>92.4</v>
      </c>
      <c r="BP519" s="2075">
        <v>20000</v>
      </c>
      <c r="BQ519" s="2075">
        <v>25000</v>
      </c>
      <c r="BR519" s="2075">
        <v>5000</v>
      </c>
      <c r="BS519" s="2206">
        <f t="shared" si="416"/>
        <v>50000</v>
      </c>
      <c r="BT519" s="2206">
        <f t="shared" si="406"/>
        <v>4620000</v>
      </c>
      <c r="BU519" s="2206">
        <f t="shared" si="407"/>
        <v>1848000</v>
      </c>
      <c r="BV519" s="2206">
        <f t="shared" si="408"/>
        <v>2310000</v>
      </c>
      <c r="BW519" s="2206">
        <f t="shared" si="409"/>
        <v>462000</v>
      </c>
      <c r="BX519" s="2245">
        <f t="shared" si="376"/>
        <v>0</v>
      </c>
      <c r="BY519" s="2207">
        <f t="shared" si="377"/>
        <v>0</v>
      </c>
      <c r="BZ519" s="2211">
        <f t="shared" si="378"/>
        <v>0</v>
      </c>
      <c r="CA519" s="2212">
        <f t="shared" si="379"/>
        <v>0</v>
      </c>
      <c r="CB519" s="2083"/>
      <c r="CC519" s="2083"/>
      <c r="CD519" s="2237"/>
      <c r="CF519" s="2200"/>
    </row>
    <row r="520" spans="1:84" s="1974" customFormat="1" ht="18" customHeight="1" outlineLevel="1">
      <c r="A520" s="2235" t="s">
        <v>3942</v>
      </c>
      <c r="B520" s="2235" t="b">
        <v>1</v>
      </c>
      <c r="C520" s="2201"/>
      <c r="D520" s="2236" t="s">
        <v>3943</v>
      </c>
      <c r="E520" s="2243" t="s">
        <v>3944</v>
      </c>
      <c r="F520" s="2204" t="s">
        <v>449</v>
      </c>
      <c r="G520" s="2244">
        <v>116.5</v>
      </c>
      <c r="H520" s="2206">
        <v>1930</v>
      </c>
      <c r="I520" s="2206">
        <v>3770</v>
      </c>
      <c r="J520" s="2206"/>
      <c r="K520" s="2206">
        <f t="shared" si="410"/>
        <v>5700</v>
      </c>
      <c r="L520" s="2206">
        <f t="shared" si="382"/>
        <v>664050</v>
      </c>
      <c r="M520" s="2206">
        <f t="shared" si="383"/>
        <v>224845</v>
      </c>
      <c r="N520" s="2206">
        <f t="shared" si="384"/>
        <v>439205</v>
      </c>
      <c r="O520" s="2206">
        <f t="shared" si="385"/>
        <v>0</v>
      </c>
      <c r="P520" s="2244">
        <v>116.5</v>
      </c>
      <c r="Q520" s="2206">
        <v>1930</v>
      </c>
      <c r="R520" s="2206">
        <v>3770</v>
      </c>
      <c r="S520" s="2206"/>
      <c r="T520" s="2206">
        <f t="shared" si="411"/>
        <v>5700</v>
      </c>
      <c r="U520" s="2206">
        <f t="shared" si="386"/>
        <v>664050</v>
      </c>
      <c r="V520" s="2206">
        <f t="shared" si="387"/>
        <v>224845</v>
      </c>
      <c r="W520" s="2206">
        <f t="shared" si="388"/>
        <v>439205</v>
      </c>
      <c r="X520" s="2206">
        <f t="shared" si="389"/>
        <v>0</v>
      </c>
      <c r="Y520" s="2245">
        <f t="shared" si="372"/>
        <v>0</v>
      </c>
      <c r="Z520" s="2207">
        <f t="shared" si="373"/>
        <v>0</v>
      </c>
      <c r="AA520" s="2245">
        <v>102.4</v>
      </c>
      <c r="AB520" s="2206">
        <v>15000</v>
      </c>
      <c r="AC520" s="2206">
        <v>15000</v>
      </c>
      <c r="AD520" s="2206">
        <v>5000</v>
      </c>
      <c r="AE520" s="2206">
        <f t="shared" si="412"/>
        <v>35000</v>
      </c>
      <c r="AF520" s="2206">
        <f t="shared" si="390"/>
        <v>3584000</v>
      </c>
      <c r="AG520" s="2206">
        <f t="shared" si="391"/>
        <v>1536000</v>
      </c>
      <c r="AH520" s="2206">
        <f t="shared" si="392"/>
        <v>1536000</v>
      </c>
      <c r="AI520" s="2207">
        <f t="shared" si="393"/>
        <v>512000</v>
      </c>
      <c r="AJ520" s="2246">
        <v>116.5</v>
      </c>
      <c r="AK520" s="2075">
        <v>15000</v>
      </c>
      <c r="AL520" s="2075">
        <v>15000</v>
      </c>
      <c r="AM520" s="2075">
        <v>5000</v>
      </c>
      <c r="AN520" s="2206">
        <f t="shared" si="413"/>
        <v>35000</v>
      </c>
      <c r="AO520" s="2206">
        <f t="shared" si="394"/>
        <v>4077500</v>
      </c>
      <c r="AP520" s="2206">
        <f t="shared" si="395"/>
        <v>1747500</v>
      </c>
      <c r="AQ520" s="2206">
        <f t="shared" si="396"/>
        <v>1747500</v>
      </c>
      <c r="AR520" s="2206">
        <f t="shared" si="397"/>
        <v>582500</v>
      </c>
      <c r="AS520" s="2245">
        <v>116.5</v>
      </c>
      <c r="AT520" s="2075">
        <v>15000</v>
      </c>
      <c r="AU520" s="2075">
        <v>15000</v>
      </c>
      <c r="AV520" s="2075">
        <v>5000</v>
      </c>
      <c r="AW520" s="2206">
        <f t="shared" si="414"/>
        <v>35000</v>
      </c>
      <c r="AX520" s="2206">
        <f t="shared" si="398"/>
        <v>4077500</v>
      </c>
      <c r="AY520" s="2206">
        <f t="shared" si="399"/>
        <v>1747500</v>
      </c>
      <c r="AZ520" s="2206">
        <f t="shared" si="400"/>
        <v>1747500</v>
      </c>
      <c r="BA520" s="2206">
        <f t="shared" si="401"/>
        <v>582500</v>
      </c>
      <c r="BB520" s="2245">
        <f t="shared" si="374"/>
        <v>0</v>
      </c>
      <c r="BC520" s="2207">
        <f t="shared" si="375"/>
        <v>0</v>
      </c>
      <c r="BD520" s="2245">
        <f t="shared" si="380"/>
        <v>14.099999999999994</v>
      </c>
      <c r="BE520" s="2207">
        <f t="shared" si="381"/>
        <v>493500</v>
      </c>
      <c r="BF520" s="2246">
        <v>116.5</v>
      </c>
      <c r="BG520" s="2075">
        <v>15000</v>
      </c>
      <c r="BH520" s="2075">
        <v>15000</v>
      </c>
      <c r="BI520" s="2075">
        <v>5000</v>
      </c>
      <c r="BJ520" s="2206">
        <f t="shared" si="415"/>
        <v>35000</v>
      </c>
      <c r="BK520" s="2206">
        <f t="shared" si="402"/>
        <v>4077500</v>
      </c>
      <c r="BL520" s="2206">
        <f t="shared" si="403"/>
        <v>1747500</v>
      </c>
      <c r="BM520" s="2206">
        <f t="shared" si="404"/>
        <v>1747500</v>
      </c>
      <c r="BN520" s="2206">
        <f t="shared" si="405"/>
        <v>582500</v>
      </c>
      <c r="BO520" s="2245">
        <v>116.5</v>
      </c>
      <c r="BP520" s="2075">
        <v>15000</v>
      </c>
      <c r="BQ520" s="2075">
        <v>15000</v>
      </c>
      <c r="BR520" s="2075">
        <v>5000</v>
      </c>
      <c r="BS520" s="2206">
        <f t="shared" si="416"/>
        <v>35000</v>
      </c>
      <c r="BT520" s="2206">
        <f t="shared" si="406"/>
        <v>4077500</v>
      </c>
      <c r="BU520" s="2206">
        <f t="shared" si="407"/>
        <v>1747500</v>
      </c>
      <c r="BV520" s="2206">
        <f t="shared" si="408"/>
        <v>1747500</v>
      </c>
      <c r="BW520" s="2206">
        <f t="shared" si="409"/>
        <v>582500</v>
      </c>
      <c r="BX520" s="2245">
        <f t="shared" si="376"/>
        <v>0</v>
      </c>
      <c r="BY520" s="2207">
        <f t="shared" si="377"/>
        <v>0</v>
      </c>
      <c r="BZ520" s="2211">
        <f t="shared" si="378"/>
        <v>14.099999999999994</v>
      </c>
      <c r="CA520" s="2212">
        <f t="shared" si="379"/>
        <v>493500</v>
      </c>
      <c r="CB520" s="2083"/>
      <c r="CC520" s="2083"/>
      <c r="CD520" s="2237"/>
      <c r="CF520" s="2200"/>
    </row>
    <row r="521" spans="1:84" s="1974" customFormat="1" ht="18" customHeight="1" outlineLevel="1">
      <c r="A521" s="2235" t="s">
        <v>3945</v>
      </c>
      <c r="B521" s="2235" t="b">
        <v>1</v>
      </c>
      <c r="C521" s="2201"/>
      <c r="D521" s="2236" t="s">
        <v>3946</v>
      </c>
      <c r="E521" s="2243" t="s">
        <v>3947</v>
      </c>
      <c r="F521" s="2204" t="s">
        <v>365</v>
      </c>
      <c r="G521" s="2244">
        <v>342.4</v>
      </c>
      <c r="H521" s="2206">
        <v>510</v>
      </c>
      <c r="I521" s="2206">
        <v>3470</v>
      </c>
      <c r="J521" s="2206"/>
      <c r="K521" s="2206">
        <f t="shared" si="410"/>
        <v>3980</v>
      </c>
      <c r="L521" s="2206">
        <f t="shared" si="382"/>
        <v>1362752</v>
      </c>
      <c r="M521" s="2206">
        <f t="shared" si="383"/>
        <v>174624</v>
      </c>
      <c r="N521" s="2206">
        <f t="shared" si="384"/>
        <v>1188128</v>
      </c>
      <c r="O521" s="2206">
        <f t="shared" si="385"/>
        <v>0</v>
      </c>
      <c r="P521" s="2244">
        <v>342.4</v>
      </c>
      <c r="Q521" s="2206">
        <v>510</v>
      </c>
      <c r="R521" s="2206">
        <v>3470</v>
      </c>
      <c r="S521" s="2206"/>
      <c r="T521" s="2206">
        <f t="shared" si="411"/>
        <v>3980</v>
      </c>
      <c r="U521" s="2206">
        <f t="shared" si="386"/>
        <v>1362752</v>
      </c>
      <c r="V521" s="2206">
        <f t="shared" si="387"/>
        <v>174624</v>
      </c>
      <c r="W521" s="2206">
        <f t="shared" si="388"/>
        <v>1188128</v>
      </c>
      <c r="X521" s="2206">
        <f t="shared" si="389"/>
        <v>0</v>
      </c>
      <c r="Y521" s="2245">
        <f t="shared" si="372"/>
        <v>0</v>
      </c>
      <c r="Z521" s="2207">
        <f t="shared" si="373"/>
        <v>0</v>
      </c>
      <c r="AA521" s="2245">
        <v>342.4</v>
      </c>
      <c r="AB521" s="2206">
        <v>5000</v>
      </c>
      <c r="AC521" s="2206">
        <v>5000</v>
      </c>
      <c r="AD521" s="2206">
        <v>5000</v>
      </c>
      <c r="AE521" s="2206">
        <f t="shared" si="412"/>
        <v>15000</v>
      </c>
      <c r="AF521" s="2206">
        <f t="shared" si="390"/>
        <v>5136000</v>
      </c>
      <c r="AG521" s="2206">
        <f t="shared" si="391"/>
        <v>1712000</v>
      </c>
      <c r="AH521" s="2206">
        <f t="shared" si="392"/>
        <v>1712000</v>
      </c>
      <c r="AI521" s="2207">
        <f t="shared" si="393"/>
        <v>1712000</v>
      </c>
      <c r="AJ521" s="2246">
        <v>342.4</v>
      </c>
      <c r="AK521" s="2075">
        <v>5000</v>
      </c>
      <c r="AL521" s="2075">
        <v>5000</v>
      </c>
      <c r="AM521" s="2075">
        <v>5000</v>
      </c>
      <c r="AN521" s="2206">
        <f t="shared" si="413"/>
        <v>15000</v>
      </c>
      <c r="AO521" s="2206">
        <f t="shared" si="394"/>
        <v>5136000</v>
      </c>
      <c r="AP521" s="2206">
        <f t="shared" si="395"/>
        <v>1712000</v>
      </c>
      <c r="AQ521" s="2206">
        <f t="shared" si="396"/>
        <v>1712000</v>
      </c>
      <c r="AR521" s="2206">
        <f t="shared" si="397"/>
        <v>1712000</v>
      </c>
      <c r="AS521" s="2245">
        <v>342.4</v>
      </c>
      <c r="AT521" s="2075">
        <v>5000</v>
      </c>
      <c r="AU521" s="2075">
        <v>5000</v>
      </c>
      <c r="AV521" s="2075">
        <v>5000</v>
      </c>
      <c r="AW521" s="2206">
        <f t="shared" si="414"/>
        <v>15000</v>
      </c>
      <c r="AX521" s="2206">
        <f t="shared" si="398"/>
        <v>5136000</v>
      </c>
      <c r="AY521" s="2206">
        <f t="shared" si="399"/>
        <v>1712000</v>
      </c>
      <c r="AZ521" s="2206">
        <f t="shared" si="400"/>
        <v>1712000</v>
      </c>
      <c r="BA521" s="2206">
        <f t="shared" si="401"/>
        <v>1712000</v>
      </c>
      <c r="BB521" s="2245">
        <f t="shared" si="374"/>
        <v>0</v>
      </c>
      <c r="BC521" s="2207">
        <f t="shared" si="375"/>
        <v>0</v>
      </c>
      <c r="BD521" s="2245">
        <f t="shared" si="380"/>
        <v>0</v>
      </c>
      <c r="BE521" s="2207">
        <f t="shared" si="381"/>
        <v>0</v>
      </c>
      <c r="BF521" s="2246">
        <v>342.4</v>
      </c>
      <c r="BG521" s="2075">
        <v>5000</v>
      </c>
      <c r="BH521" s="2075">
        <v>5000</v>
      </c>
      <c r="BI521" s="2075">
        <v>5000</v>
      </c>
      <c r="BJ521" s="2206">
        <f t="shared" si="415"/>
        <v>15000</v>
      </c>
      <c r="BK521" s="2206">
        <f t="shared" si="402"/>
        <v>5136000</v>
      </c>
      <c r="BL521" s="2206">
        <f t="shared" si="403"/>
        <v>1712000</v>
      </c>
      <c r="BM521" s="2206">
        <f t="shared" si="404"/>
        <v>1712000</v>
      </c>
      <c r="BN521" s="2206">
        <f t="shared" si="405"/>
        <v>1712000</v>
      </c>
      <c r="BO521" s="2245">
        <v>342.4</v>
      </c>
      <c r="BP521" s="2075">
        <v>5000</v>
      </c>
      <c r="BQ521" s="2075">
        <v>5000</v>
      </c>
      <c r="BR521" s="2075">
        <v>5000</v>
      </c>
      <c r="BS521" s="2206">
        <f t="shared" si="416"/>
        <v>15000</v>
      </c>
      <c r="BT521" s="2206">
        <f t="shared" si="406"/>
        <v>5136000</v>
      </c>
      <c r="BU521" s="2206">
        <f t="shared" si="407"/>
        <v>1712000</v>
      </c>
      <c r="BV521" s="2206">
        <f t="shared" si="408"/>
        <v>1712000</v>
      </c>
      <c r="BW521" s="2206">
        <f t="shared" si="409"/>
        <v>1712000</v>
      </c>
      <c r="BX521" s="2245">
        <f t="shared" si="376"/>
        <v>0</v>
      </c>
      <c r="BY521" s="2207">
        <f t="shared" si="377"/>
        <v>0</v>
      </c>
      <c r="BZ521" s="2211">
        <f t="shared" si="378"/>
        <v>0</v>
      </c>
      <c r="CA521" s="2212">
        <f t="shared" si="379"/>
        <v>0</v>
      </c>
      <c r="CB521" s="2083"/>
      <c r="CC521" s="2083"/>
      <c r="CD521" s="2237"/>
      <c r="CF521" s="2200"/>
    </row>
    <row r="522" spans="1:84" s="1974" customFormat="1" ht="18" customHeight="1" outlineLevel="1">
      <c r="A522" s="2235" t="s">
        <v>3948</v>
      </c>
      <c r="B522" s="2235" t="b">
        <v>1</v>
      </c>
      <c r="C522" s="2201"/>
      <c r="D522" s="2236" t="s">
        <v>3095</v>
      </c>
      <c r="E522" s="2243" t="s">
        <v>3949</v>
      </c>
      <c r="F522" s="2204" t="s">
        <v>449</v>
      </c>
      <c r="G522" s="2244">
        <v>1566.4</v>
      </c>
      <c r="H522" s="2206">
        <v>300</v>
      </c>
      <c r="I522" s="2206">
        <v>1320</v>
      </c>
      <c r="J522" s="2206"/>
      <c r="K522" s="2206">
        <f t="shared" si="410"/>
        <v>1620</v>
      </c>
      <c r="L522" s="2206">
        <f t="shared" si="382"/>
        <v>2537568</v>
      </c>
      <c r="M522" s="2206">
        <f t="shared" si="383"/>
        <v>469920</v>
      </c>
      <c r="N522" s="2206">
        <f t="shared" si="384"/>
        <v>2067648</v>
      </c>
      <c r="O522" s="2206">
        <f t="shared" si="385"/>
        <v>0</v>
      </c>
      <c r="P522" s="2244">
        <v>1566.4</v>
      </c>
      <c r="Q522" s="2206">
        <v>300</v>
      </c>
      <c r="R522" s="2206">
        <v>1320</v>
      </c>
      <c r="S522" s="2206"/>
      <c r="T522" s="2206">
        <f t="shared" si="411"/>
        <v>1620</v>
      </c>
      <c r="U522" s="2206">
        <f t="shared" si="386"/>
        <v>2537568</v>
      </c>
      <c r="V522" s="2206">
        <f t="shared" si="387"/>
        <v>469920</v>
      </c>
      <c r="W522" s="2206">
        <f t="shared" si="388"/>
        <v>2067648</v>
      </c>
      <c r="X522" s="2206">
        <f t="shared" si="389"/>
        <v>0</v>
      </c>
      <c r="Y522" s="2245">
        <f t="shared" si="372"/>
        <v>0</v>
      </c>
      <c r="Z522" s="2207">
        <f t="shared" si="373"/>
        <v>0</v>
      </c>
      <c r="AA522" s="2245">
        <v>1781.2</v>
      </c>
      <c r="AB522" s="2206">
        <v>800</v>
      </c>
      <c r="AC522" s="2206">
        <v>1000</v>
      </c>
      <c r="AD522" s="2206">
        <v>1000</v>
      </c>
      <c r="AE522" s="2206">
        <f t="shared" si="412"/>
        <v>2800</v>
      </c>
      <c r="AF522" s="2206">
        <f t="shared" si="390"/>
        <v>4987360</v>
      </c>
      <c r="AG522" s="2206">
        <f t="shared" si="391"/>
        <v>1424960</v>
      </c>
      <c r="AH522" s="2206">
        <f t="shared" si="392"/>
        <v>1781200</v>
      </c>
      <c r="AI522" s="2207">
        <f t="shared" si="393"/>
        <v>1781200</v>
      </c>
      <c r="AJ522" s="2246">
        <v>1566.4</v>
      </c>
      <c r="AK522" s="2075">
        <v>800</v>
      </c>
      <c r="AL522" s="2075">
        <v>1000</v>
      </c>
      <c r="AM522" s="2075">
        <v>1000</v>
      </c>
      <c r="AN522" s="2206">
        <f t="shared" si="413"/>
        <v>2800</v>
      </c>
      <c r="AO522" s="2206">
        <f t="shared" si="394"/>
        <v>4385920</v>
      </c>
      <c r="AP522" s="2206">
        <f t="shared" si="395"/>
        <v>1253120</v>
      </c>
      <c r="AQ522" s="2206">
        <f t="shared" si="396"/>
        <v>1566400</v>
      </c>
      <c r="AR522" s="2206">
        <f t="shared" si="397"/>
        <v>1566400</v>
      </c>
      <c r="AS522" s="2245">
        <v>1566.4</v>
      </c>
      <c r="AT522" s="2075">
        <v>800</v>
      </c>
      <c r="AU522" s="2075">
        <v>1000</v>
      </c>
      <c r="AV522" s="2075">
        <v>1000</v>
      </c>
      <c r="AW522" s="2206">
        <f t="shared" si="414"/>
        <v>2800</v>
      </c>
      <c r="AX522" s="2206">
        <f t="shared" si="398"/>
        <v>4385920</v>
      </c>
      <c r="AY522" s="2206">
        <f t="shared" si="399"/>
        <v>1253120</v>
      </c>
      <c r="AZ522" s="2206">
        <f t="shared" si="400"/>
        <v>1566400</v>
      </c>
      <c r="BA522" s="2206">
        <f t="shared" si="401"/>
        <v>1566400</v>
      </c>
      <c r="BB522" s="2245">
        <f t="shared" si="374"/>
        <v>0</v>
      </c>
      <c r="BC522" s="2207">
        <f t="shared" si="375"/>
        <v>0</v>
      </c>
      <c r="BD522" s="2245">
        <f t="shared" si="380"/>
        <v>-214.79999999999995</v>
      </c>
      <c r="BE522" s="2207">
        <f t="shared" si="381"/>
        <v>-601440</v>
      </c>
      <c r="BF522" s="2246">
        <v>1566.4</v>
      </c>
      <c r="BG522" s="2075">
        <v>800</v>
      </c>
      <c r="BH522" s="2075">
        <v>1000</v>
      </c>
      <c r="BI522" s="2075">
        <v>1000</v>
      </c>
      <c r="BJ522" s="2206">
        <f t="shared" si="415"/>
        <v>2800</v>
      </c>
      <c r="BK522" s="2206">
        <f t="shared" si="402"/>
        <v>4385920</v>
      </c>
      <c r="BL522" s="2206">
        <f t="shared" si="403"/>
        <v>1253120</v>
      </c>
      <c r="BM522" s="2206">
        <f t="shared" si="404"/>
        <v>1566400</v>
      </c>
      <c r="BN522" s="2206">
        <f t="shared" si="405"/>
        <v>1566400</v>
      </c>
      <c r="BO522" s="2245">
        <v>1566.4</v>
      </c>
      <c r="BP522" s="2075">
        <v>800</v>
      </c>
      <c r="BQ522" s="2075">
        <v>1000</v>
      </c>
      <c r="BR522" s="2075">
        <v>1000</v>
      </c>
      <c r="BS522" s="2206">
        <f t="shared" si="416"/>
        <v>2800</v>
      </c>
      <c r="BT522" s="2206">
        <f t="shared" si="406"/>
        <v>4385920</v>
      </c>
      <c r="BU522" s="2206">
        <f t="shared" si="407"/>
        <v>1253120</v>
      </c>
      <c r="BV522" s="2206">
        <f t="shared" si="408"/>
        <v>1566400</v>
      </c>
      <c r="BW522" s="2206">
        <f t="shared" si="409"/>
        <v>1566400</v>
      </c>
      <c r="BX522" s="2245">
        <f t="shared" si="376"/>
        <v>0</v>
      </c>
      <c r="BY522" s="2207">
        <f t="shared" si="377"/>
        <v>0</v>
      </c>
      <c r="BZ522" s="2211">
        <f t="shared" si="378"/>
        <v>-214.79999999999995</v>
      </c>
      <c r="CA522" s="2212">
        <f t="shared" si="379"/>
        <v>-601440</v>
      </c>
      <c r="CB522" s="2083"/>
      <c r="CC522" s="2083"/>
      <c r="CD522" s="2237"/>
      <c r="CF522" s="2200"/>
    </row>
    <row r="523" spans="1:84" s="1974" customFormat="1" ht="18" customHeight="1" outlineLevel="1">
      <c r="A523" s="2235" t="s">
        <v>3950</v>
      </c>
      <c r="B523" s="2235" t="b">
        <v>1</v>
      </c>
      <c r="C523" s="2201"/>
      <c r="D523" s="2236" t="s">
        <v>3103</v>
      </c>
      <c r="E523" s="2243" t="s">
        <v>3104</v>
      </c>
      <c r="F523" s="2204" t="s">
        <v>365</v>
      </c>
      <c r="G523" s="2244">
        <v>787.7</v>
      </c>
      <c r="H523" s="2206">
        <v>1330</v>
      </c>
      <c r="I523" s="2206">
        <v>13630</v>
      </c>
      <c r="J523" s="2206"/>
      <c r="K523" s="2206">
        <f t="shared" si="410"/>
        <v>14960</v>
      </c>
      <c r="L523" s="2206">
        <f t="shared" si="382"/>
        <v>11783992</v>
      </c>
      <c r="M523" s="2206">
        <f t="shared" si="383"/>
        <v>1047641</v>
      </c>
      <c r="N523" s="2206">
        <f t="shared" si="384"/>
        <v>10736351</v>
      </c>
      <c r="O523" s="2206">
        <f t="shared" si="385"/>
        <v>0</v>
      </c>
      <c r="P523" s="2244">
        <v>787.7</v>
      </c>
      <c r="Q523" s="2206">
        <v>1330</v>
      </c>
      <c r="R523" s="2206">
        <v>13630</v>
      </c>
      <c r="S523" s="2206"/>
      <c r="T523" s="2206">
        <f t="shared" si="411"/>
        <v>14960</v>
      </c>
      <c r="U523" s="2206">
        <f t="shared" si="386"/>
        <v>11783992</v>
      </c>
      <c r="V523" s="2206">
        <f t="shared" si="387"/>
        <v>1047641</v>
      </c>
      <c r="W523" s="2206">
        <f t="shared" si="388"/>
        <v>10736351</v>
      </c>
      <c r="X523" s="2206">
        <f t="shared" si="389"/>
        <v>0</v>
      </c>
      <c r="Y523" s="2245">
        <f t="shared" si="372"/>
        <v>0</v>
      </c>
      <c r="Z523" s="2207">
        <f t="shared" si="373"/>
        <v>0</v>
      </c>
      <c r="AA523" s="2245">
        <v>710.4</v>
      </c>
      <c r="AB523" s="2206">
        <v>5000</v>
      </c>
      <c r="AC523" s="2206">
        <v>13000</v>
      </c>
      <c r="AD523" s="2206">
        <v>3000</v>
      </c>
      <c r="AE523" s="2206">
        <f t="shared" si="412"/>
        <v>21000</v>
      </c>
      <c r="AF523" s="2206">
        <f t="shared" si="390"/>
        <v>14918400</v>
      </c>
      <c r="AG523" s="2206">
        <f t="shared" si="391"/>
        <v>3552000</v>
      </c>
      <c r="AH523" s="2206">
        <f t="shared" si="392"/>
        <v>9235200</v>
      </c>
      <c r="AI523" s="2207">
        <f t="shared" si="393"/>
        <v>2131200</v>
      </c>
      <c r="AJ523" s="2246">
        <v>787.7</v>
      </c>
      <c r="AK523" s="2075">
        <v>5000</v>
      </c>
      <c r="AL523" s="2075">
        <v>13000</v>
      </c>
      <c r="AM523" s="2075">
        <v>3000</v>
      </c>
      <c r="AN523" s="2206">
        <f t="shared" si="413"/>
        <v>21000</v>
      </c>
      <c r="AO523" s="2206">
        <f t="shared" si="394"/>
        <v>16541700</v>
      </c>
      <c r="AP523" s="2206">
        <f t="shared" si="395"/>
        <v>3938500</v>
      </c>
      <c r="AQ523" s="2206">
        <f t="shared" si="396"/>
        <v>10240100</v>
      </c>
      <c r="AR523" s="2206">
        <f t="shared" si="397"/>
        <v>2363100</v>
      </c>
      <c r="AS523" s="2245">
        <v>787.7</v>
      </c>
      <c r="AT523" s="2075">
        <v>5000</v>
      </c>
      <c r="AU523" s="2075">
        <v>13000</v>
      </c>
      <c r="AV523" s="2075">
        <v>3000</v>
      </c>
      <c r="AW523" s="2206">
        <f t="shared" si="414"/>
        <v>21000</v>
      </c>
      <c r="AX523" s="2206">
        <f t="shared" si="398"/>
        <v>16541700</v>
      </c>
      <c r="AY523" s="2206">
        <f t="shared" si="399"/>
        <v>3938500</v>
      </c>
      <c r="AZ523" s="2206">
        <f t="shared" si="400"/>
        <v>10240100</v>
      </c>
      <c r="BA523" s="2206">
        <f t="shared" si="401"/>
        <v>2363100</v>
      </c>
      <c r="BB523" s="2245">
        <f t="shared" si="374"/>
        <v>0</v>
      </c>
      <c r="BC523" s="2207">
        <f t="shared" si="375"/>
        <v>0</v>
      </c>
      <c r="BD523" s="2245">
        <f t="shared" si="380"/>
        <v>77.300000000000068</v>
      </c>
      <c r="BE523" s="2207">
        <f t="shared" si="381"/>
        <v>1623300</v>
      </c>
      <c r="BF523" s="2246">
        <v>787.7</v>
      </c>
      <c r="BG523" s="2075">
        <v>5000</v>
      </c>
      <c r="BH523" s="2075">
        <v>13000</v>
      </c>
      <c r="BI523" s="2075">
        <v>3000</v>
      </c>
      <c r="BJ523" s="2206">
        <f t="shared" si="415"/>
        <v>21000</v>
      </c>
      <c r="BK523" s="2206">
        <f t="shared" si="402"/>
        <v>16541700</v>
      </c>
      <c r="BL523" s="2206">
        <f t="shared" si="403"/>
        <v>3938500</v>
      </c>
      <c r="BM523" s="2206">
        <f t="shared" si="404"/>
        <v>10240100</v>
      </c>
      <c r="BN523" s="2206">
        <f t="shared" si="405"/>
        <v>2363100</v>
      </c>
      <c r="BO523" s="2245">
        <v>787.7</v>
      </c>
      <c r="BP523" s="2075">
        <v>5000</v>
      </c>
      <c r="BQ523" s="2075">
        <v>13000</v>
      </c>
      <c r="BR523" s="2075">
        <v>3000</v>
      </c>
      <c r="BS523" s="2206">
        <f t="shared" si="416"/>
        <v>21000</v>
      </c>
      <c r="BT523" s="2206">
        <f t="shared" si="406"/>
        <v>16541700</v>
      </c>
      <c r="BU523" s="2206">
        <f t="shared" si="407"/>
        <v>3938500</v>
      </c>
      <c r="BV523" s="2206">
        <f t="shared" si="408"/>
        <v>10240100</v>
      </c>
      <c r="BW523" s="2206">
        <f t="shared" si="409"/>
        <v>2363100</v>
      </c>
      <c r="BX523" s="2245">
        <f t="shared" si="376"/>
        <v>0</v>
      </c>
      <c r="BY523" s="2207">
        <f t="shared" si="377"/>
        <v>0</v>
      </c>
      <c r="BZ523" s="2211">
        <f t="shared" si="378"/>
        <v>77.300000000000068</v>
      </c>
      <c r="CA523" s="2212">
        <f t="shared" si="379"/>
        <v>1623300</v>
      </c>
      <c r="CB523" s="2083"/>
      <c r="CC523" s="2083"/>
      <c r="CD523" s="2237"/>
      <c r="CF523" s="2200"/>
    </row>
    <row r="524" spans="1:84" s="1974" customFormat="1" ht="18" customHeight="1" outlineLevel="1">
      <c r="A524" s="2235" t="s">
        <v>3951</v>
      </c>
      <c r="B524" s="2235" t="b">
        <v>1</v>
      </c>
      <c r="C524" s="2201"/>
      <c r="D524" s="2236" t="s">
        <v>3103</v>
      </c>
      <c r="E524" s="2243" t="s">
        <v>3106</v>
      </c>
      <c r="F524" s="2204" t="s">
        <v>365</v>
      </c>
      <c r="G524" s="2244">
        <v>666.8</v>
      </c>
      <c r="H524" s="2206">
        <v>1150</v>
      </c>
      <c r="I524" s="2206">
        <v>10110</v>
      </c>
      <c r="J524" s="2206"/>
      <c r="K524" s="2206">
        <f t="shared" si="410"/>
        <v>11260</v>
      </c>
      <c r="L524" s="2206">
        <f t="shared" si="382"/>
        <v>7508168</v>
      </c>
      <c r="M524" s="2206">
        <f t="shared" si="383"/>
        <v>766820</v>
      </c>
      <c r="N524" s="2206">
        <f t="shared" si="384"/>
        <v>6741348</v>
      </c>
      <c r="O524" s="2206">
        <f t="shared" si="385"/>
        <v>0</v>
      </c>
      <c r="P524" s="2244">
        <v>666.8</v>
      </c>
      <c r="Q524" s="2206">
        <v>1150</v>
      </c>
      <c r="R524" s="2206">
        <v>10110</v>
      </c>
      <c r="S524" s="2206"/>
      <c r="T524" s="2206">
        <f t="shared" si="411"/>
        <v>11260</v>
      </c>
      <c r="U524" s="2206">
        <f t="shared" si="386"/>
        <v>7508168</v>
      </c>
      <c r="V524" s="2206">
        <f t="shared" si="387"/>
        <v>766820</v>
      </c>
      <c r="W524" s="2206">
        <f t="shared" si="388"/>
        <v>6741348</v>
      </c>
      <c r="X524" s="2206">
        <f t="shared" si="389"/>
        <v>0</v>
      </c>
      <c r="Y524" s="2245">
        <f t="shared" si="372"/>
        <v>0</v>
      </c>
      <c r="Z524" s="2207">
        <f t="shared" si="373"/>
        <v>0</v>
      </c>
      <c r="AA524" s="2245">
        <v>653.6</v>
      </c>
      <c r="AB524" s="2206">
        <v>5000</v>
      </c>
      <c r="AC524" s="2206">
        <v>13000</v>
      </c>
      <c r="AD524" s="2206">
        <v>3000</v>
      </c>
      <c r="AE524" s="2206">
        <f t="shared" si="412"/>
        <v>21000</v>
      </c>
      <c r="AF524" s="2206">
        <f t="shared" si="390"/>
        <v>13725600</v>
      </c>
      <c r="AG524" s="2206">
        <f t="shared" si="391"/>
        <v>3268000</v>
      </c>
      <c r="AH524" s="2206">
        <f t="shared" si="392"/>
        <v>8496800</v>
      </c>
      <c r="AI524" s="2207">
        <f t="shared" si="393"/>
        <v>1960800</v>
      </c>
      <c r="AJ524" s="2246">
        <v>666.8</v>
      </c>
      <c r="AK524" s="2075">
        <v>5000</v>
      </c>
      <c r="AL524" s="2075">
        <v>13000</v>
      </c>
      <c r="AM524" s="2075">
        <v>3000</v>
      </c>
      <c r="AN524" s="2206">
        <f t="shared" si="413"/>
        <v>21000</v>
      </c>
      <c r="AO524" s="2206">
        <f t="shared" si="394"/>
        <v>14002800</v>
      </c>
      <c r="AP524" s="2206">
        <f t="shared" si="395"/>
        <v>3334000</v>
      </c>
      <c r="AQ524" s="2206">
        <f t="shared" si="396"/>
        <v>8668400</v>
      </c>
      <c r="AR524" s="2206">
        <f t="shared" si="397"/>
        <v>2000400</v>
      </c>
      <c r="AS524" s="2245">
        <v>666.8</v>
      </c>
      <c r="AT524" s="2075">
        <v>5000</v>
      </c>
      <c r="AU524" s="2075">
        <v>13000</v>
      </c>
      <c r="AV524" s="2075">
        <v>3000</v>
      </c>
      <c r="AW524" s="2206">
        <f t="shared" si="414"/>
        <v>21000</v>
      </c>
      <c r="AX524" s="2206">
        <f t="shared" si="398"/>
        <v>14002800</v>
      </c>
      <c r="AY524" s="2206">
        <f t="shared" si="399"/>
        <v>3334000</v>
      </c>
      <c r="AZ524" s="2206">
        <f t="shared" si="400"/>
        <v>8668400</v>
      </c>
      <c r="BA524" s="2206">
        <f t="shared" si="401"/>
        <v>2000400</v>
      </c>
      <c r="BB524" s="2245">
        <f t="shared" si="374"/>
        <v>0</v>
      </c>
      <c r="BC524" s="2207">
        <f t="shared" si="375"/>
        <v>0</v>
      </c>
      <c r="BD524" s="2245">
        <f t="shared" si="380"/>
        <v>13.199999999999932</v>
      </c>
      <c r="BE524" s="2207">
        <f t="shared" si="381"/>
        <v>277200</v>
      </c>
      <c r="BF524" s="2246">
        <v>666.8</v>
      </c>
      <c r="BG524" s="2075">
        <v>5000</v>
      </c>
      <c r="BH524" s="2075">
        <v>13000</v>
      </c>
      <c r="BI524" s="2075">
        <v>3000</v>
      </c>
      <c r="BJ524" s="2206">
        <f t="shared" si="415"/>
        <v>21000</v>
      </c>
      <c r="BK524" s="2206">
        <f t="shared" si="402"/>
        <v>14002800</v>
      </c>
      <c r="BL524" s="2206">
        <f t="shared" si="403"/>
        <v>3334000</v>
      </c>
      <c r="BM524" s="2206">
        <f t="shared" si="404"/>
        <v>8668400</v>
      </c>
      <c r="BN524" s="2206">
        <f t="shared" si="405"/>
        <v>2000400</v>
      </c>
      <c r="BO524" s="2245">
        <v>666.8</v>
      </c>
      <c r="BP524" s="2075">
        <v>5000</v>
      </c>
      <c r="BQ524" s="2075">
        <v>13000</v>
      </c>
      <c r="BR524" s="2075">
        <v>3000</v>
      </c>
      <c r="BS524" s="2206">
        <f t="shared" si="416"/>
        <v>21000</v>
      </c>
      <c r="BT524" s="2206">
        <f t="shared" si="406"/>
        <v>14002800</v>
      </c>
      <c r="BU524" s="2206">
        <f t="shared" si="407"/>
        <v>3334000</v>
      </c>
      <c r="BV524" s="2206">
        <f t="shared" si="408"/>
        <v>8668400</v>
      </c>
      <c r="BW524" s="2206">
        <f t="shared" si="409"/>
        <v>2000400</v>
      </c>
      <c r="BX524" s="2245">
        <f t="shared" si="376"/>
        <v>0</v>
      </c>
      <c r="BY524" s="2207">
        <f t="shared" si="377"/>
        <v>0</v>
      </c>
      <c r="BZ524" s="2211">
        <f t="shared" si="378"/>
        <v>13.199999999999932</v>
      </c>
      <c r="CA524" s="2212">
        <f t="shared" si="379"/>
        <v>277200</v>
      </c>
      <c r="CB524" s="2083"/>
      <c r="CC524" s="2083"/>
      <c r="CD524" s="2237"/>
      <c r="CF524" s="2200"/>
    </row>
    <row r="525" spans="1:84" s="1974" customFormat="1" ht="18" customHeight="1" outlineLevel="1">
      <c r="A525" s="2235" t="s">
        <v>3952</v>
      </c>
      <c r="B525" s="2235" t="b">
        <v>1</v>
      </c>
      <c r="C525" s="2201"/>
      <c r="D525" s="2236" t="s">
        <v>3108</v>
      </c>
      <c r="E525" s="2243" t="s">
        <v>3111</v>
      </c>
      <c r="F525" s="2204" t="s">
        <v>365</v>
      </c>
      <c r="G525" s="2244">
        <v>23.58</v>
      </c>
      <c r="H525" s="2206">
        <v>1160</v>
      </c>
      <c r="I525" s="2206">
        <v>11980</v>
      </c>
      <c r="J525" s="2206"/>
      <c r="K525" s="2206">
        <f t="shared" si="410"/>
        <v>13140</v>
      </c>
      <c r="L525" s="2206">
        <f t="shared" si="382"/>
        <v>309840</v>
      </c>
      <c r="M525" s="2206">
        <f t="shared" si="383"/>
        <v>27352</v>
      </c>
      <c r="N525" s="2206">
        <f t="shared" si="384"/>
        <v>282488</v>
      </c>
      <c r="O525" s="2206">
        <f t="shared" si="385"/>
        <v>0</v>
      </c>
      <c r="P525" s="2244">
        <v>23.58</v>
      </c>
      <c r="Q525" s="2206">
        <v>1160</v>
      </c>
      <c r="R525" s="2206">
        <v>11980</v>
      </c>
      <c r="S525" s="2206"/>
      <c r="T525" s="2206">
        <f t="shared" si="411"/>
        <v>13140</v>
      </c>
      <c r="U525" s="2206">
        <f t="shared" si="386"/>
        <v>309840</v>
      </c>
      <c r="V525" s="2206">
        <f t="shared" si="387"/>
        <v>27352</v>
      </c>
      <c r="W525" s="2206">
        <f t="shared" si="388"/>
        <v>282488</v>
      </c>
      <c r="X525" s="2206">
        <f t="shared" si="389"/>
        <v>0</v>
      </c>
      <c r="Y525" s="2245">
        <f t="shared" si="372"/>
        <v>0</v>
      </c>
      <c r="Z525" s="2207">
        <f t="shared" si="373"/>
        <v>0</v>
      </c>
      <c r="AA525" s="2245">
        <v>22.2</v>
      </c>
      <c r="AB525" s="2206">
        <v>3000</v>
      </c>
      <c r="AC525" s="2206">
        <v>17000</v>
      </c>
      <c r="AD525" s="2206">
        <v>3000</v>
      </c>
      <c r="AE525" s="2206">
        <f t="shared" si="412"/>
        <v>23000</v>
      </c>
      <c r="AF525" s="2206">
        <f t="shared" si="390"/>
        <v>510600</v>
      </c>
      <c r="AG525" s="2206">
        <f t="shared" si="391"/>
        <v>66600</v>
      </c>
      <c r="AH525" s="2206">
        <f t="shared" si="392"/>
        <v>377400</v>
      </c>
      <c r="AI525" s="2207">
        <f t="shared" si="393"/>
        <v>66600</v>
      </c>
      <c r="AJ525" s="2246">
        <v>23.58</v>
      </c>
      <c r="AK525" s="2075">
        <v>3000</v>
      </c>
      <c r="AL525" s="2075">
        <v>17000</v>
      </c>
      <c r="AM525" s="2075">
        <v>3000</v>
      </c>
      <c r="AN525" s="2206">
        <f t="shared" si="413"/>
        <v>23000</v>
      </c>
      <c r="AO525" s="2206">
        <f t="shared" si="394"/>
        <v>542340</v>
      </c>
      <c r="AP525" s="2206">
        <f t="shared" si="395"/>
        <v>70740</v>
      </c>
      <c r="AQ525" s="2206">
        <f t="shared" si="396"/>
        <v>400860</v>
      </c>
      <c r="AR525" s="2206">
        <f t="shared" si="397"/>
        <v>70740</v>
      </c>
      <c r="AS525" s="2245">
        <v>23.58</v>
      </c>
      <c r="AT525" s="2075">
        <v>3000</v>
      </c>
      <c r="AU525" s="2075">
        <v>17000</v>
      </c>
      <c r="AV525" s="2075">
        <v>3000</v>
      </c>
      <c r="AW525" s="2206">
        <f t="shared" si="414"/>
        <v>23000</v>
      </c>
      <c r="AX525" s="2206">
        <f t="shared" si="398"/>
        <v>542340</v>
      </c>
      <c r="AY525" s="2206">
        <f t="shared" si="399"/>
        <v>70740</v>
      </c>
      <c r="AZ525" s="2206">
        <f t="shared" si="400"/>
        <v>400860</v>
      </c>
      <c r="BA525" s="2206">
        <f t="shared" si="401"/>
        <v>70740</v>
      </c>
      <c r="BB525" s="2245">
        <f t="shared" si="374"/>
        <v>0</v>
      </c>
      <c r="BC525" s="2207">
        <f t="shared" si="375"/>
        <v>0</v>
      </c>
      <c r="BD525" s="2245">
        <f t="shared" si="380"/>
        <v>1.379999999999999</v>
      </c>
      <c r="BE525" s="2207">
        <f t="shared" si="381"/>
        <v>31740</v>
      </c>
      <c r="BF525" s="2246">
        <v>23.58</v>
      </c>
      <c r="BG525" s="2075">
        <v>3000</v>
      </c>
      <c r="BH525" s="2075">
        <v>17000</v>
      </c>
      <c r="BI525" s="2075">
        <v>3000</v>
      </c>
      <c r="BJ525" s="2206">
        <f t="shared" si="415"/>
        <v>23000</v>
      </c>
      <c r="BK525" s="2206">
        <f t="shared" si="402"/>
        <v>542340</v>
      </c>
      <c r="BL525" s="2206">
        <f t="shared" si="403"/>
        <v>70740</v>
      </c>
      <c r="BM525" s="2206">
        <f t="shared" si="404"/>
        <v>400860</v>
      </c>
      <c r="BN525" s="2206">
        <f t="shared" si="405"/>
        <v>70740</v>
      </c>
      <c r="BO525" s="2245">
        <v>23.58</v>
      </c>
      <c r="BP525" s="2075">
        <v>3000</v>
      </c>
      <c r="BQ525" s="2075">
        <v>17000</v>
      </c>
      <c r="BR525" s="2075">
        <v>3000</v>
      </c>
      <c r="BS525" s="2206">
        <f t="shared" si="416"/>
        <v>23000</v>
      </c>
      <c r="BT525" s="2206">
        <f t="shared" si="406"/>
        <v>542340</v>
      </c>
      <c r="BU525" s="2206">
        <f t="shared" si="407"/>
        <v>70740</v>
      </c>
      <c r="BV525" s="2206">
        <f t="shared" si="408"/>
        <v>400860</v>
      </c>
      <c r="BW525" s="2206">
        <f t="shared" si="409"/>
        <v>70740</v>
      </c>
      <c r="BX525" s="2245">
        <f t="shared" si="376"/>
        <v>0</v>
      </c>
      <c r="BY525" s="2207">
        <f t="shared" si="377"/>
        <v>0</v>
      </c>
      <c r="BZ525" s="2211">
        <f t="shared" si="378"/>
        <v>1.379999999999999</v>
      </c>
      <c r="CA525" s="2212">
        <f t="shared" si="379"/>
        <v>31740</v>
      </c>
      <c r="CB525" s="2083"/>
      <c r="CC525" s="2083"/>
      <c r="CD525" s="2237"/>
      <c r="CF525" s="2200"/>
    </row>
    <row r="526" spans="1:84" s="1974" customFormat="1" ht="18" customHeight="1" outlineLevel="1">
      <c r="A526" s="2235" t="s">
        <v>3953</v>
      </c>
      <c r="B526" s="2235" t="b">
        <v>1</v>
      </c>
      <c r="C526" s="2201"/>
      <c r="D526" s="2236" t="s">
        <v>3108</v>
      </c>
      <c r="E526" s="2243" t="s">
        <v>3109</v>
      </c>
      <c r="F526" s="2204" t="s">
        <v>365</v>
      </c>
      <c r="G526" s="2244">
        <v>5.75</v>
      </c>
      <c r="H526" s="2206">
        <v>1160</v>
      </c>
      <c r="I526" s="2206">
        <v>9030</v>
      </c>
      <c r="J526" s="2206"/>
      <c r="K526" s="2206">
        <f t="shared" si="410"/>
        <v>10190</v>
      </c>
      <c r="L526" s="2206">
        <f t="shared" si="382"/>
        <v>58592</v>
      </c>
      <c r="M526" s="2206">
        <f t="shared" si="383"/>
        <v>6670</v>
      </c>
      <c r="N526" s="2206">
        <f t="shared" si="384"/>
        <v>51922</v>
      </c>
      <c r="O526" s="2206">
        <f t="shared" si="385"/>
        <v>0</v>
      </c>
      <c r="P526" s="2244">
        <v>5.75</v>
      </c>
      <c r="Q526" s="2206">
        <v>1160</v>
      </c>
      <c r="R526" s="2206">
        <v>9030</v>
      </c>
      <c r="S526" s="2206"/>
      <c r="T526" s="2206">
        <f t="shared" si="411"/>
        <v>10190</v>
      </c>
      <c r="U526" s="2206">
        <f t="shared" si="386"/>
        <v>58592</v>
      </c>
      <c r="V526" s="2206">
        <f t="shared" si="387"/>
        <v>6670</v>
      </c>
      <c r="W526" s="2206">
        <f t="shared" si="388"/>
        <v>51922</v>
      </c>
      <c r="X526" s="2206">
        <f t="shared" si="389"/>
        <v>0</v>
      </c>
      <c r="Y526" s="2245">
        <f t="shared" si="372"/>
        <v>0</v>
      </c>
      <c r="Z526" s="2207">
        <f t="shared" si="373"/>
        <v>0</v>
      </c>
      <c r="AA526" s="2245">
        <v>23.4</v>
      </c>
      <c r="AB526" s="2206">
        <v>3000</v>
      </c>
      <c r="AC526" s="2206">
        <v>6000</v>
      </c>
      <c r="AD526" s="2206">
        <v>3000</v>
      </c>
      <c r="AE526" s="2206">
        <f t="shared" si="412"/>
        <v>12000</v>
      </c>
      <c r="AF526" s="2206">
        <f t="shared" si="390"/>
        <v>280800</v>
      </c>
      <c r="AG526" s="2206">
        <f t="shared" si="391"/>
        <v>70200</v>
      </c>
      <c r="AH526" s="2206">
        <f t="shared" si="392"/>
        <v>140400</v>
      </c>
      <c r="AI526" s="2207">
        <f t="shared" si="393"/>
        <v>70200</v>
      </c>
      <c r="AJ526" s="2246">
        <v>5.75</v>
      </c>
      <c r="AK526" s="2075">
        <v>3000</v>
      </c>
      <c r="AL526" s="2075">
        <v>6000</v>
      </c>
      <c r="AM526" s="2075">
        <v>3000</v>
      </c>
      <c r="AN526" s="2206">
        <f t="shared" si="413"/>
        <v>12000</v>
      </c>
      <c r="AO526" s="2206">
        <f t="shared" si="394"/>
        <v>69000</v>
      </c>
      <c r="AP526" s="2206">
        <f t="shared" si="395"/>
        <v>17250</v>
      </c>
      <c r="AQ526" s="2206">
        <f t="shared" si="396"/>
        <v>34500</v>
      </c>
      <c r="AR526" s="2206">
        <f t="shared" si="397"/>
        <v>17250</v>
      </c>
      <c r="AS526" s="2245">
        <v>5.75</v>
      </c>
      <c r="AT526" s="2075">
        <v>3000</v>
      </c>
      <c r="AU526" s="2075">
        <v>6000</v>
      </c>
      <c r="AV526" s="2075">
        <v>3000</v>
      </c>
      <c r="AW526" s="2206">
        <f t="shared" si="414"/>
        <v>12000</v>
      </c>
      <c r="AX526" s="2206">
        <f t="shared" si="398"/>
        <v>69000</v>
      </c>
      <c r="AY526" s="2206">
        <f t="shared" si="399"/>
        <v>17250</v>
      </c>
      <c r="AZ526" s="2206">
        <f t="shared" si="400"/>
        <v>34500</v>
      </c>
      <c r="BA526" s="2206">
        <f t="shared" si="401"/>
        <v>17250</v>
      </c>
      <c r="BB526" s="2245">
        <f t="shared" si="374"/>
        <v>0</v>
      </c>
      <c r="BC526" s="2207">
        <f t="shared" si="375"/>
        <v>0</v>
      </c>
      <c r="BD526" s="2245">
        <f t="shared" si="380"/>
        <v>-17.649999999999999</v>
      </c>
      <c r="BE526" s="2207">
        <f t="shared" si="381"/>
        <v>-211800</v>
      </c>
      <c r="BF526" s="2246">
        <v>5.75</v>
      </c>
      <c r="BG526" s="2075">
        <v>3000</v>
      </c>
      <c r="BH526" s="2075">
        <v>6000</v>
      </c>
      <c r="BI526" s="2075">
        <v>3000</v>
      </c>
      <c r="BJ526" s="2206">
        <f t="shared" si="415"/>
        <v>12000</v>
      </c>
      <c r="BK526" s="2206">
        <f t="shared" si="402"/>
        <v>69000</v>
      </c>
      <c r="BL526" s="2206">
        <f t="shared" si="403"/>
        <v>17250</v>
      </c>
      <c r="BM526" s="2206">
        <f t="shared" si="404"/>
        <v>34500</v>
      </c>
      <c r="BN526" s="2206">
        <f t="shared" si="405"/>
        <v>17250</v>
      </c>
      <c r="BO526" s="2245">
        <v>5.75</v>
      </c>
      <c r="BP526" s="2075">
        <v>3000</v>
      </c>
      <c r="BQ526" s="2075">
        <v>6000</v>
      </c>
      <c r="BR526" s="2075">
        <v>3000</v>
      </c>
      <c r="BS526" s="2206">
        <f t="shared" si="416"/>
        <v>12000</v>
      </c>
      <c r="BT526" s="2206">
        <f t="shared" si="406"/>
        <v>69000</v>
      </c>
      <c r="BU526" s="2206">
        <f t="shared" si="407"/>
        <v>17250</v>
      </c>
      <c r="BV526" s="2206">
        <f t="shared" si="408"/>
        <v>34500</v>
      </c>
      <c r="BW526" s="2206">
        <f t="shared" si="409"/>
        <v>17250</v>
      </c>
      <c r="BX526" s="2245">
        <f t="shared" si="376"/>
        <v>0</v>
      </c>
      <c r="BY526" s="2207">
        <f t="shared" si="377"/>
        <v>0</v>
      </c>
      <c r="BZ526" s="2211">
        <f t="shared" si="378"/>
        <v>-17.649999999999999</v>
      </c>
      <c r="CA526" s="2212">
        <f t="shared" si="379"/>
        <v>-211800</v>
      </c>
      <c r="CB526" s="2083"/>
      <c r="CC526" s="2083"/>
      <c r="CD526" s="2237"/>
      <c r="CF526" s="2200"/>
    </row>
    <row r="527" spans="1:84" s="1974" customFormat="1" ht="18" customHeight="1" outlineLevel="1">
      <c r="B527" s="2235"/>
      <c r="C527" s="2201"/>
      <c r="D527" s="2232" t="s">
        <v>3954</v>
      </c>
      <c r="E527" s="2243"/>
      <c r="F527" s="2204"/>
      <c r="G527" s="2244"/>
      <c r="H527" s="2206"/>
      <c r="I527" s="2206"/>
      <c r="J527" s="2206"/>
      <c r="K527" s="2206">
        <f t="shared" si="410"/>
        <v>0</v>
      </c>
      <c r="L527" s="2206">
        <f t="shared" si="382"/>
        <v>0</v>
      </c>
      <c r="M527" s="2206">
        <f t="shared" si="383"/>
        <v>0</v>
      </c>
      <c r="N527" s="2206">
        <f t="shared" si="384"/>
        <v>0</v>
      </c>
      <c r="O527" s="2206">
        <f t="shared" si="385"/>
        <v>0</v>
      </c>
      <c r="P527" s="2244"/>
      <c r="Q527" s="2206"/>
      <c r="R527" s="2206"/>
      <c r="S527" s="2206"/>
      <c r="T527" s="2206">
        <f t="shared" si="411"/>
        <v>0</v>
      </c>
      <c r="U527" s="2206">
        <f t="shared" si="386"/>
        <v>0</v>
      </c>
      <c r="V527" s="2206">
        <f t="shared" si="387"/>
        <v>0</v>
      </c>
      <c r="W527" s="2206">
        <f t="shared" si="388"/>
        <v>0</v>
      </c>
      <c r="X527" s="2206">
        <f t="shared" si="389"/>
        <v>0</v>
      </c>
      <c r="Y527" s="2244">
        <f t="shared" si="372"/>
        <v>0</v>
      </c>
      <c r="Z527" s="2207">
        <f t="shared" si="373"/>
        <v>0</v>
      </c>
      <c r="AA527" s="2244"/>
      <c r="AB527" s="2206"/>
      <c r="AC527" s="2206"/>
      <c r="AD527" s="2206"/>
      <c r="AE527" s="2206">
        <f t="shared" si="412"/>
        <v>0</v>
      </c>
      <c r="AF527" s="2206">
        <f t="shared" si="390"/>
        <v>0</v>
      </c>
      <c r="AG527" s="2206">
        <f t="shared" si="391"/>
        <v>0</v>
      </c>
      <c r="AH527" s="2206">
        <f t="shared" si="392"/>
        <v>0</v>
      </c>
      <c r="AI527" s="2207">
        <f t="shared" si="393"/>
        <v>0</v>
      </c>
      <c r="AJ527" s="2246">
        <v>0</v>
      </c>
      <c r="AK527" s="2075"/>
      <c r="AL527" s="2075"/>
      <c r="AM527" s="2075"/>
      <c r="AN527" s="2206">
        <f t="shared" si="413"/>
        <v>0</v>
      </c>
      <c r="AO527" s="2206">
        <f t="shared" si="394"/>
        <v>0</v>
      </c>
      <c r="AP527" s="2206">
        <f t="shared" si="395"/>
        <v>0</v>
      </c>
      <c r="AQ527" s="2206">
        <f t="shared" si="396"/>
        <v>0</v>
      </c>
      <c r="AR527" s="2206">
        <f t="shared" si="397"/>
        <v>0</v>
      </c>
      <c r="AS527" s="2244">
        <v>0</v>
      </c>
      <c r="AT527" s="2075"/>
      <c r="AU527" s="2075"/>
      <c r="AV527" s="2075"/>
      <c r="AW527" s="2206">
        <f t="shared" si="414"/>
        <v>0</v>
      </c>
      <c r="AX527" s="2206">
        <f t="shared" si="398"/>
        <v>0</v>
      </c>
      <c r="AY527" s="2206">
        <f t="shared" si="399"/>
        <v>0</v>
      </c>
      <c r="AZ527" s="2206">
        <f t="shared" si="400"/>
        <v>0</v>
      </c>
      <c r="BA527" s="2206">
        <f t="shared" si="401"/>
        <v>0</v>
      </c>
      <c r="BB527" s="2244">
        <f t="shared" si="374"/>
        <v>0</v>
      </c>
      <c r="BC527" s="2207">
        <f t="shared" si="375"/>
        <v>0</v>
      </c>
      <c r="BD527" s="2244">
        <f t="shared" si="380"/>
        <v>0</v>
      </c>
      <c r="BE527" s="2207">
        <f t="shared" si="381"/>
        <v>0</v>
      </c>
      <c r="BF527" s="2246">
        <v>0</v>
      </c>
      <c r="BG527" s="2075">
        <v>0</v>
      </c>
      <c r="BH527" s="2075">
        <v>0</v>
      </c>
      <c r="BI527" s="2075">
        <v>0</v>
      </c>
      <c r="BJ527" s="2206">
        <f t="shared" si="415"/>
        <v>0</v>
      </c>
      <c r="BK527" s="2206">
        <f t="shared" si="402"/>
        <v>0</v>
      </c>
      <c r="BL527" s="2206">
        <f t="shared" si="403"/>
        <v>0</v>
      </c>
      <c r="BM527" s="2206">
        <f t="shared" si="404"/>
        <v>0</v>
      </c>
      <c r="BN527" s="2206">
        <f t="shared" si="405"/>
        <v>0</v>
      </c>
      <c r="BO527" s="2244">
        <v>0</v>
      </c>
      <c r="BP527" s="2075">
        <v>0</v>
      </c>
      <c r="BQ527" s="2075">
        <v>0</v>
      </c>
      <c r="BR527" s="2075">
        <v>0</v>
      </c>
      <c r="BS527" s="2206">
        <f t="shared" si="416"/>
        <v>0</v>
      </c>
      <c r="BT527" s="2206">
        <f t="shared" si="406"/>
        <v>0</v>
      </c>
      <c r="BU527" s="2206">
        <f t="shared" si="407"/>
        <v>0</v>
      </c>
      <c r="BV527" s="2206">
        <f t="shared" si="408"/>
        <v>0</v>
      </c>
      <c r="BW527" s="2206">
        <f t="shared" si="409"/>
        <v>0</v>
      </c>
      <c r="BX527" s="2244">
        <f t="shared" si="376"/>
        <v>0</v>
      </c>
      <c r="BY527" s="2207">
        <f t="shared" si="377"/>
        <v>0</v>
      </c>
      <c r="BZ527" s="2211">
        <f t="shared" si="378"/>
        <v>0</v>
      </c>
      <c r="CA527" s="2212">
        <f t="shared" si="379"/>
        <v>0</v>
      </c>
      <c r="CB527" s="2083"/>
      <c r="CC527" s="2083"/>
      <c r="CD527" s="2237"/>
      <c r="CF527" s="2200"/>
    </row>
    <row r="528" spans="1:84" s="1974" customFormat="1" ht="18" customHeight="1" outlineLevel="1">
      <c r="A528" s="2235" t="s">
        <v>3955</v>
      </c>
      <c r="B528" s="2235" t="b">
        <v>1</v>
      </c>
      <c r="C528" s="2201"/>
      <c r="D528" s="2236" t="s">
        <v>3956</v>
      </c>
      <c r="E528" s="2243" t="s">
        <v>3957</v>
      </c>
      <c r="F528" s="2204" t="s">
        <v>343</v>
      </c>
      <c r="G528" s="2210">
        <v>0</v>
      </c>
      <c r="H528" s="2206">
        <v>4061820</v>
      </c>
      <c r="I528" s="2206"/>
      <c r="J528" s="2206"/>
      <c r="K528" s="2206">
        <f t="shared" si="410"/>
        <v>4061820</v>
      </c>
      <c r="L528" s="2206">
        <f t="shared" si="382"/>
        <v>0</v>
      </c>
      <c r="M528" s="2206">
        <f t="shared" si="383"/>
        <v>0</v>
      </c>
      <c r="N528" s="2206">
        <f t="shared" si="384"/>
        <v>0</v>
      </c>
      <c r="O528" s="2206">
        <f t="shared" si="385"/>
        <v>0</v>
      </c>
      <c r="P528" s="2210">
        <v>0</v>
      </c>
      <c r="Q528" s="2206">
        <v>4061820</v>
      </c>
      <c r="R528" s="2206"/>
      <c r="S528" s="2206"/>
      <c r="T528" s="2206">
        <f t="shared" si="411"/>
        <v>4061820</v>
      </c>
      <c r="U528" s="2206">
        <f t="shared" si="386"/>
        <v>0</v>
      </c>
      <c r="V528" s="2206">
        <f t="shared" si="387"/>
        <v>0</v>
      </c>
      <c r="W528" s="2206">
        <f t="shared" si="388"/>
        <v>0</v>
      </c>
      <c r="X528" s="2206">
        <f t="shared" si="389"/>
        <v>0</v>
      </c>
      <c r="Y528" s="2210">
        <f t="shared" si="372"/>
        <v>0</v>
      </c>
      <c r="Z528" s="2207">
        <f t="shared" si="373"/>
        <v>0</v>
      </c>
      <c r="AA528" s="2210"/>
      <c r="AB528" s="2206"/>
      <c r="AC528" s="2206"/>
      <c r="AD528" s="2206"/>
      <c r="AE528" s="2206">
        <f t="shared" si="412"/>
        <v>0</v>
      </c>
      <c r="AF528" s="2206">
        <f t="shared" si="390"/>
        <v>0</v>
      </c>
      <c r="AG528" s="2206">
        <f t="shared" si="391"/>
        <v>0</v>
      </c>
      <c r="AH528" s="2206">
        <f t="shared" si="392"/>
        <v>0</v>
      </c>
      <c r="AI528" s="2207">
        <f t="shared" si="393"/>
        <v>0</v>
      </c>
      <c r="AJ528" s="2298">
        <v>0</v>
      </c>
      <c r="AK528" s="2075"/>
      <c r="AL528" s="2075"/>
      <c r="AM528" s="2075"/>
      <c r="AN528" s="2206">
        <f t="shared" si="413"/>
        <v>0</v>
      </c>
      <c r="AO528" s="2206">
        <f t="shared" si="394"/>
        <v>0</v>
      </c>
      <c r="AP528" s="2206">
        <f t="shared" si="395"/>
        <v>0</v>
      </c>
      <c r="AQ528" s="2206">
        <f t="shared" si="396"/>
        <v>0</v>
      </c>
      <c r="AR528" s="2206">
        <f t="shared" si="397"/>
        <v>0</v>
      </c>
      <c r="AS528" s="2210">
        <v>0</v>
      </c>
      <c r="AT528" s="2075"/>
      <c r="AU528" s="2075"/>
      <c r="AV528" s="2075"/>
      <c r="AW528" s="2206">
        <f t="shared" si="414"/>
        <v>0</v>
      </c>
      <c r="AX528" s="2206">
        <f t="shared" si="398"/>
        <v>0</v>
      </c>
      <c r="AY528" s="2206">
        <f t="shared" si="399"/>
        <v>0</v>
      </c>
      <c r="AZ528" s="2206">
        <f t="shared" si="400"/>
        <v>0</v>
      </c>
      <c r="BA528" s="2206">
        <f t="shared" si="401"/>
        <v>0</v>
      </c>
      <c r="BB528" s="2210">
        <f t="shared" si="374"/>
        <v>0</v>
      </c>
      <c r="BC528" s="2207">
        <f t="shared" si="375"/>
        <v>0</v>
      </c>
      <c r="BD528" s="2210">
        <f t="shared" si="380"/>
        <v>0</v>
      </c>
      <c r="BE528" s="2207">
        <f t="shared" si="381"/>
        <v>0</v>
      </c>
      <c r="BF528" s="2298">
        <v>0</v>
      </c>
      <c r="BG528" s="2075">
        <v>0</v>
      </c>
      <c r="BH528" s="2075">
        <v>0</v>
      </c>
      <c r="BI528" s="2075">
        <v>0</v>
      </c>
      <c r="BJ528" s="2206">
        <f t="shared" si="415"/>
        <v>0</v>
      </c>
      <c r="BK528" s="2206">
        <f t="shared" si="402"/>
        <v>0</v>
      </c>
      <c r="BL528" s="2206">
        <f t="shared" si="403"/>
        <v>0</v>
      </c>
      <c r="BM528" s="2206">
        <f t="shared" si="404"/>
        <v>0</v>
      </c>
      <c r="BN528" s="2206">
        <f t="shared" si="405"/>
        <v>0</v>
      </c>
      <c r="BO528" s="2210">
        <v>0</v>
      </c>
      <c r="BP528" s="2075">
        <v>0</v>
      </c>
      <c r="BQ528" s="2075">
        <v>0</v>
      </c>
      <c r="BR528" s="2075">
        <v>0</v>
      </c>
      <c r="BS528" s="2206">
        <f t="shared" si="416"/>
        <v>0</v>
      </c>
      <c r="BT528" s="2206">
        <f t="shared" si="406"/>
        <v>0</v>
      </c>
      <c r="BU528" s="2206">
        <f t="shared" si="407"/>
        <v>0</v>
      </c>
      <c r="BV528" s="2206">
        <f t="shared" si="408"/>
        <v>0</v>
      </c>
      <c r="BW528" s="2206">
        <f t="shared" si="409"/>
        <v>0</v>
      </c>
      <c r="BX528" s="2210">
        <f t="shared" si="376"/>
        <v>0</v>
      </c>
      <c r="BY528" s="2207">
        <f t="shared" si="377"/>
        <v>0</v>
      </c>
      <c r="BZ528" s="2211">
        <f t="shared" si="378"/>
        <v>0</v>
      </c>
      <c r="CA528" s="2212">
        <f t="shared" si="379"/>
        <v>0</v>
      </c>
      <c r="CB528" s="2083"/>
      <c r="CC528" s="2083"/>
      <c r="CD528" s="2237"/>
      <c r="CF528" s="2200"/>
    </row>
    <row r="529" spans="1:84" s="1974" customFormat="1" ht="18" customHeight="1" outlineLevel="1">
      <c r="A529" s="2235"/>
      <c r="B529" s="2235"/>
      <c r="C529" s="2201"/>
      <c r="D529" s="2236" t="s">
        <v>3956</v>
      </c>
      <c r="E529" s="2243" t="s">
        <v>3957</v>
      </c>
      <c r="F529" s="2204" t="s">
        <v>3958</v>
      </c>
      <c r="G529" s="2210"/>
      <c r="H529" s="2206"/>
      <c r="I529" s="2206"/>
      <c r="J529" s="2206"/>
      <c r="K529" s="2206">
        <f t="shared" si="410"/>
        <v>0</v>
      </c>
      <c r="L529" s="2206">
        <f t="shared" si="382"/>
        <v>0</v>
      </c>
      <c r="M529" s="2206">
        <f t="shared" si="383"/>
        <v>0</v>
      </c>
      <c r="N529" s="2206">
        <f t="shared" si="384"/>
        <v>0</v>
      </c>
      <c r="O529" s="2206">
        <f t="shared" si="385"/>
        <v>0</v>
      </c>
      <c r="P529" s="2210"/>
      <c r="Q529" s="2206"/>
      <c r="R529" s="2206"/>
      <c r="S529" s="2206"/>
      <c r="T529" s="2206">
        <f t="shared" si="411"/>
        <v>0</v>
      </c>
      <c r="U529" s="2206">
        <f t="shared" si="386"/>
        <v>0</v>
      </c>
      <c r="V529" s="2206">
        <f t="shared" si="387"/>
        <v>0</v>
      </c>
      <c r="W529" s="2206">
        <f t="shared" si="388"/>
        <v>0</v>
      </c>
      <c r="X529" s="2206">
        <f t="shared" si="389"/>
        <v>0</v>
      </c>
      <c r="Y529" s="2210">
        <f t="shared" si="372"/>
        <v>0</v>
      </c>
      <c r="Z529" s="2207">
        <f t="shared" si="373"/>
        <v>0</v>
      </c>
      <c r="AA529" s="2210">
        <v>372</v>
      </c>
      <c r="AB529" s="2206">
        <v>80000</v>
      </c>
      <c r="AC529" s="2206">
        <v>80000</v>
      </c>
      <c r="AD529" s="2206">
        <v>40000</v>
      </c>
      <c r="AE529" s="2206">
        <f t="shared" si="412"/>
        <v>200000</v>
      </c>
      <c r="AF529" s="2206">
        <f t="shared" si="390"/>
        <v>74400000</v>
      </c>
      <c r="AG529" s="2206">
        <f t="shared" si="391"/>
        <v>29760000</v>
      </c>
      <c r="AH529" s="2206">
        <f t="shared" si="392"/>
        <v>29760000</v>
      </c>
      <c r="AI529" s="2207">
        <f t="shared" si="393"/>
        <v>14880000</v>
      </c>
      <c r="AJ529" s="2298">
        <v>0</v>
      </c>
      <c r="AK529" s="2075">
        <v>80000</v>
      </c>
      <c r="AL529" s="2075">
        <v>80000</v>
      </c>
      <c r="AM529" s="2075">
        <v>40000</v>
      </c>
      <c r="AN529" s="2206">
        <f t="shared" si="413"/>
        <v>200000</v>
      </c>
      <c r="AO529" s="2206">
        <f t="shared" si="394"/>
        <v>0</v>
      </c>
      <c r="AP529" s="2206">
        <f t="shared" si="395"/>
        <v>0</v>
      </c>
      <c r="AQ529" s="2206">
        <f t="shared" si="396"/>
        <v>0</v>
      </c>
      <c r="AR529" s="2206">
        <f t="shared" si="397"/>
        <v>0</v>
      </c>
      <c r="AS529" s="2210">
        <v>0</v>
      </c>
      <c r="AT529" s="2075">
        <v>80000</v>
      </c>
      <c r="AU529" s="2075">
        <v>80000</v>
      </c>
      <c r="AV529" s="2075">
        <v>40000</v>
      </c>
      <c r="AW529" s="2206">
        <f t="shared" si="414"/>
        <v>200000</v>
      </c>
      <c r="AX529" s="2206">
        <f t="shared" si="398"/>
        <v>0</v>
      </c>
      <c r="AY529" s="2206">
        <f t="shared" si="399"/>
        <v>0</v>
      </c>
      <c r="AZ529" s="2206">
        <f t="shared" si="400"/>
        <v>0</v>
      </c>
      <c r="BA529" s="2206">
        <f t="shared" si="401"/>
        <v>0</v>
      </c>
      <c r="BB529" s="2210">
        <f t="shared" si="374"/>
        <v>0</v>
      </c>
      <c r="BC529" s="2207">
        <f t="shared" si="375"/>
        <v>0</v>
      </c>
      <c r="BD529" s="2210">
        <f t="shared" si="380"/>
        <v>-372</v>
      </c>
      <c r="BE529" s="2207">
        <f t="shared" si="381"/>
        <v>-74400000</v>
      </c>
      <c r="BF529" s="2298">
        <v>0</v>
      </c>
      <c r="BG529" s="2075">
        <v>80000</v>
      </c>
      <c r="BH529" s="2075">
        <v>80000</v>
      </c>
      <c r="BI529" s="2075">
        <v>40000</v>
      </c>
      <c r="BJ529" s="2206">
        <f t="shared" si="415"/>
        <v>200000</v>
      </c>
      <c r="BK529" s="2206">
        <f t="shared" si="402"/>
        <v>0</v>
      </c>
      <c r="BL529" s="2206">
        <f t="shared" si="403"/>
        <v>0</v>
      </c>
      <c r="BM529" s="2206">
        <f t="shared" si="404"/>
        <v>0</v>
      </c>
      <c r="BN529" s="2206">
        <f t="shared" si="405"/>
        <v>0</v>
      </c>
      <c r="BO529" s="2210">
        <v>0</v>
      </c>
      <c r="BP529" s="2075">
        <v>80000</v>
      </c>
      <c r="BQ529" s="2075">
        <v>80000</v>
      </c>
      <c r="BR529" s="2075">
        <v>40000</v>
      </c>
      <c r="BS529" s="2206">
        <f t="shared" si="416"/>
        <v>200000</v>
      </c>
      <c r="BT529" s="2206">
        <f t="shared" si="406"/>
        <v>0</v>
      </c>
      <c r="BU529" s="2206">
        <f t="shared" si="407"/>
        <v>0</v>
      </c>
      <c r="BV529" s="2206">
        <f t="shared" si="408"/>
        <v>0</v>
      </c>
      <c r="BW529" s="2206">
        <f t="shared" si="409"/>
        <v>0</v>
      </c>
      <c r="BX529" s="2210">
        <f t="shared" si="376"/>
        <v>0</v>
      </c>
      <c r="BY529" s="2207">
        <f t="shared" si="377"/>
        <v>0</v>
      </c>
      <c r="BZ529" s="2211">
        <f t="shared" si="378"/>
        <v>-372</v>
      </c>
      <c r="CA529" s="2212">
        <f t="shared" si="379"/>
        <v>-74400000</v>
      </c>
      <c r="CB529" s="2083"/>
      <c r="CC529" s="2083"/>
      <c r="CD529" s="2237"/>
      <c r="CF529" s="2200"/>
    </row>
    <row r="530" spans="1:84" s="1974" customFormat="1" ht="18" customHeight="1" outlineLevel="1">
      <c r="A530" s="2235" t="s">
        <v>3959</v>
      </c>
      <c r="B530" s="2235" t="b">
        <v>1</v>
      </c>
      <c r="C530" s="2201"/>
      <c r="D530" s="2236" t="s">
        <v>3466</v>
      </c>
      <c r="E530" s="2243" t="s">
        <v>3960</v>
      </c>
      <c r="F530" s="2204" t="s">
        <v>449</v>
      </c>
      <c r="G530" s="2244">
        <v>0</v>
      </c>
      <c r="H530" s="2206">
        <v>910</v>
      </c>
      <c r="I530" s="2206"/>
      <c r="J530" s="2206"/>
      <c r="K530" s="2206">
        <f t="shared" si="410"/>
        <v>910</v>
      </c>
      <c r="L530" s="2206">
        <f t="shared" si="382"/>
        <v>0</v>
      </c>
      <c r="M530" s="2206">
        <f t="shared" si="383"/>
        <v>0</v>
      </c>
      <c r="N530" s="2206">
        <f t="shared" si="384"/>
        <v>0</v>
      </c>
      <c r="O530" s="2206">
        <f t="shared" si="385"/>
        <v>0</v>
      </c>
      <c r="P530" s="2244">
        <v>0</v>
      </c>
      <c r="Q530" s="2206">
        <v>910</v>
      </c>
      <c r="R530" s="2206"/>
      <c r="S530" s="2206"/>
      <c r="T530" s="2206">
        <f t="shared" si="411"/>
        <v>910</v>
      </c>
      <c r="U530" s="2206">
        <f t="shared" si="386"/>
        <v>0</v>
      </c>
      <c r="V530" s="2206">
        <f t="shared" si="387"/>
        <v>0</v>
      </c>
      <c r="W530" s="2206">
        <f t="shared" si="388"/>
        <v>0</v>
      </c>
      <c r="X530" s="2206">
        <f t="shared" si="389"/>
        <v>0</v>
      </c>
      <c r="Y530" s="2244">
        <f t="shared" si="372"/>
        <v>0</v>
      </c>
      <c r="Z530" s="2207">
        <f t="shared" si="373"/>
        <v>0</v>
      </c>
      <c r="AA530" s="2244">
        <v>1768</v>
      </c>
      <c r="AB530" s="2206">
        <v>2000</v>
      </c>
      <c r="AC530" s="2206"/>
      <c r="AD530" s="2206">
        <v>1000</v>
      </c>
      <c r="AE530" s="2206">
        <f t="shared" si="412"/>
        <v>3000</v>
      </c>
      <c r="AF530" s="2206">
        <f t="shared" si="390"/>
        <v>5304000</v>
      </c>
      <c r="AG530" s="2206">
        <f t="shared" si="391"/>
        <v>3536000</v>
      </c>
      <c r="AH530" s="2206">
        <f t="shared" si="392"/>
        <v>0</v>
      </c>
      <c r="AI530" s="2207">
        <f t="shared" si="393"/>
        <v>1768000</v>
      </c>
      <c r="AJ530" s="2246">
        <v>0</v>
      </c>
      <c r="AK530" s="2075">
        <v>2000</v>
      </c>
      <c r="AL530" s="2075"/>
      <c r="AM530" s="2075">
        <v>1000</v>
      </c>
      <c r="AN530" s="2206">
        <f t="shared" si="413"/>
        <v>3000</v>
      </c>
      <c r="AO530" s="2206">
        <f t="shared" si="394"/>
        <v>0</v>
      </c>
      <c r="AP530" s="2206">
        <f t="shared" si="395"/>
        <v>0</v>
      </c>
      <c r="AQ530" s="2206">
        <f t="shared" si="396"/>
        <v>0</v>
      </c>
      <c r="AR530" s="2206">
        <f t="shared" si="397"/>
        <v>0</v>
      </c>
      <c r="AS530" s="2244">
        <v>0</v>
      </c>
      <c r="AT530" s="2075">
        <v>2000</v>
      </c>
      <c r="AU530" s="2075"/>
      <c r="AV530" s="2075">
        <v>1000</v>
      </c>
      <c r="AW530" s="2206">
        <f t="shared" si="414"/>
        <v>3000</v>
      </c>
      <c r="AX530" s="2206">
        <f t="shared" si="398"/>
        <v>0</v>
      </c>
      <c r="AY530" s="2206">
        <f t="shared" si="399"/>
        <v>0</v>
      </c>
      <c r="AZ530" s="2206">
        <f t="shared" si="400"/>
        <v>0</v>
      </c>
      <c r="BA530" s="2206">
        <f t="shared" si="401"/>
        <v>0</v>
      </c>
      <c r="BB530" s="2244">
        <f t="shared" si="374"/>
        <v>0</v>
      </c>
      <c r="BC530" s="2207">
        <f t="shared" si="375"/>
        <v>0</v>
      </c>
      <c r="BD530" s="2244">
        <f t="shared" si="380"/>
        <v>-1768</v>
      </c>
      <c r="BE530" s="2207">
        <f t="shared" si="381"/>
        <v>-5304000</v>
      </c>
      <c r="BF530" s="2246">
        <v>0</v>
      </c>
      <c r="BG530" s="2075">
        <v>2000</v>
      </c>
      <c r="BH530" s="2075">
        <v>0</v>
      </c>
      <c r="BI530" s="2075">
        <v>1000</v>
      </c>
      <c r="BJ530" s="2206">
        <f t="shared" si="415"/>
        <v>3000</v>
      </c>
      <c r="BK530" s="2206">
        <f t="shared" si="402"/>
        <v>0</v>
      </c>
      <c r="BL530" s="2206">
        <f t="shared" si="403"/>
        <v>0</v>
      </c>
      <c r="BM530" s="2206">
        <f t="shared" si="404"/>
        <v>0</v>
      </c>
      <c r="BN530" s="2206">
        <f t="shared" si="405"/>
        <v>0</v>
      </c>
      <c r="BO530" s="2244">
        <v>0</v>
      </c>
      <c r="BP530" s="2075">
        <v>2000</v>
      </c>
      <c r="BQ530" s="2075">
        <v>0</v>
      </c>
      <c r="BR530" s="2075">
        <v>1000</v>
      </c>
      <c r="BS530" s="2206">
        <f t="shared" si="416"/>
        <v>3000</v>
      </c>
      <c r="BT530" s="2206">
        <f t="shared" si="406"/>
        <v>0</v>
      </c>
      <c r="BU530" s="2206">
        <f t="shared" si="407"/>
        <v>0</v>
      </c>
      <c r="BV530" s="2206">
        <f t="shared" si="408"/>
        <v>0</v>
      </c>
      <c r="BW530" s="2206">
        <f t="shared" si="409"/>
        <v>0</v>
      </c>
      <c r="BX530" s="2244">
        <f t="shared" si="376"/>
        <v>0</v>
      </c>
      <c r="BY530" s="2207">
        <f t="shared" si="377"/>
        <v>0</v>
      </c>
      <c r="BZ530" s="2211">
        <f t="shared" si="378"/>
        <v>-1768</v>
      </c>
      <c r="CA530" s="2212">
        <f t="shared" si="379"/>
        <v>-5304000</v>
      </c>
      <c r="CB530" s="2083"/>
      <c r="CC530" s="2083"/>
      <c r="CD530" s="2237"/>
      <c r="CF530" s="2200"/>
    </row>
    <row r="531" spans="1:84" s="1974" customFormat="1" ht="18" customHeight="1" outlineLevel="1">
      <c r="A531" s="2235" t="s">
        <v>3961</v>
      </c>
      <c r="B531" s="2235" t="b">
        <v>1</v>
      </c>
      <c r="C531" s="2201"/>
      <c r="D531" s="2236" t="s">
        <v>3962</v>
      </c>
      <c r="E531" s="2243" t="s">
        <v>3963</v>
      </c>
      <c r="F531" s="2204" t="s">
        <v>3473</v>
      </c>
      <c r="G531" s="2244">
        <v>0</v>
      </c>
      <c r="H531" s="2206">
        <v>20</v>
      </c>
      <c r="I531" s="2206">
        <v>800</v>
      </c>
      <c r="J531" s="2206"/>
      <c r="K531" s="2206">
        <f t="shared" si="410"/>
        <v>820</v>
      </c>
      <c r="L531" s="2206">
        <f t="shared" si="382"/>
        <v>0</v>
      </c>
      <c r="M531" s="2206">
        <f t="shared" si="383"/>
        <v>0</v>
      </c>
      <c r="N531" s="2206">
        <f t="shared" si="384"/>
        <v>0</v>
      </c>
      <c r="O531" s="2206">
        <f t="shared" si="385"/>
        <v>0</v>
      </c>
      <c r="P531" s="2244">
        <v>0</v>
      </c>
      <c r="Q531" s="2206">
        <v>20</v>
      </c>
      <c r="R531" s="2206">
        <v>800</v>
      </c>
      <c r="S531" s="2206"/>
      <c r="T531" s="2206">
        <f t="shared" si="411"/>
        <v>820</v>
      </c>
      <c r="U531" s="2206">
        <f t="shared" si="386"/>
        <v>0</v>
      </c>
      <c r="V531" s="2206">
        <f t="shared" si="387"/>
        <v>0</v>
      </c>
      <c r="W531" s="2206">
        <f t="shared" si="388"/>
        <v>0</v>
      </c>
      <c r="X531" s="2206">
        <f t="shared" si="389"/>
        <v>0</v>
      </c>
      <c r="Y531" s="2244">
        <f t="shared" si="372"/>
        <v>0</v>
      </c>
      <c r="Z531" s="2207">
        <f t="shared" si="373"/>
        <v>0</v>
      </c>
      <c r="AA531" s="2244">
        <v>3165</v>
      </c>
      <c r="AB531" s="2206">
        <v>600</v>
      </c>
      <c r="AC531" s="2206">
        <v>1500</v>
      </c>
      <c r="AD531" s="2206">
        <v>100</v>
      </c>
      <c r="AE531" s="2206">
        <f t="shared" si="412"/>
        <v>2200</v>
      </c>
      <c r="AF531" s="2206">
        <f t="shared" si="390"/>
        <v>6963000</v>
      </c>
      <c r="AG531" s="2206">
        <f t="shared" si="391"/>
        <v>1899000</v>
      </c>
      <c r="AH531" s="2206">
        <f t="shared" si="392"/>
        <v>4747500</v>
      </c>
      <c r="AI531" s="2207">
        <f t="shared" si="393"/>
        <v>316500</v>
      </c>
      <c r="AJ531" s="2246">
        <v>0</v>
      </c>
      <c r="AK531" s="2075">
        <v>600</v>
      </c>
      <c r="AL531" s="2075">
        <v>1500</v>
      </c>
      <c r="AM531" s="2075">
        <v>100</v>
      </c>
      <c r="AN531" s="2206">
        <f t="shared" si="413"/>
        <v>2200</v>
      </c>
      <c r="AO531" s="2206">
        <f t="shared" si="394"/>
        <v>0</v>
      </c>
      <c r="AP531" s="2206">
        <f t="shared" si="395"/>
        <v>0</v>
      </c>
      <c r="AQ531" s="2206">
        <f t="shared" si="396"/>
        <v>0</v>
      </c>
      <c r="AR531" s="2206">
        <f t="shared" si="397"/>
        <v>0</v>
      </c>
      <c r="AS531" s="2244">
        <v>0</v>
      </c>
      <c r="AT531" s="2075">
        <v>600</v>
      </c>
      <c r="AU531" s="2075">
        <v>1500</v>
      </c>
      <c r="AV531" s="2075">
        <v>100</v>
      </c>
      <c r="AW531" s="2206">
        <f t="shared" si="414"/>
        <v>2200</v>
      </c>
      <c r="AX531" s="2206">
        <f t="shared" si="398"/>
        <v>0</v>
      </c>
      <c r="AY531" s="2206">
        <f t="shared" si="399"/>
        <v>0</v>
      </c>
      <c r="AZ531" s="2206">
        <f t="shared" si="400"/>
        <v>0</v>
      </c>
      <c r="BA531" s="2206">
        <f t="shared" si="401"/>
        <v>0</v>
      </c>
      <c r="BB531" s="2244">
        <f t="shared" si="374"/>
        <v>0</v>
      </c>
      <c r="BC531" s="2207">
        <f t="shared" si="375"/>
        <v>0</v>
      </c>
      <c r="BD531" s="2244">
        <f t="shared" si="380"/>
        <v>-3165</v>
      </c>
      <c r="BE531" s="2207">
        <f t="shared" si="381"/>
        <v>-6963000</v>
      </c>
      <c r="BF531" s="2246">
        <v>0</v>
      </c>
      <c r="BG531" s="2075">
        <v>600</v>
      </c>
      <c r="BH531" s="2075">
        <v>1500</v>
      </c>
      <c r="BI531" s="2075">
        <v>100</v>
      </c>
      <c r="BJ531" s="2206">
        <f t="shared" si="415"/>
        <v>2200</v>
      </c>
      <c r="BK531" s="2206">
        <f t="shared" si="402"/>
        <v>0</v>
      </c>
      <c r="BL531" s="2206">
        <f t="shared" si="403"/>
        <v>0</v>
      </c>
      <c r="BM531" s="2206">
        <f t="shared" si="404"/>
        <v>0</v>
      </c>
      <c r="BN531" s="2206">
        <f t="shared" si="405"/>
        <v>0</v>
      </c>
      <c r="BO531" s="2244">
        <v>0</v>
      </c>
      <c r="BP531" s="2075">
        <v>600</v>
      </c>
      <c r="BQ531" s="2075">
        <v>1500</v>
      </c>
      <c r="BR531" s="2075">
        <v>100</v>
      </c>
      <c r="BS531" s="2206">
        <f t="shared" si="416"/>
        <v>2200</v>
      </c>
      <c r="BT531" s="2206">
        <f t="shared" si="406"/>
        <v>0</v>
      </c>
      <c r="BU531" s="2206">
        <f t="shared" si="407"/>
        <v>0</v>
      </c>
      <c r="BV531" s="2206">
        <f t="shared" si="408"/>
        <v>0</v>
      </c>
      <c r="BW531" s="2206">
        <f t="shared" si="409"/>
        <v>0</v>
      </c>
      <c r="BX531" s="2244">
        <f t="shared" si="376"/>
        <v>0</v>
      </c>
      <c r="BY531" s="2207">
        <f t="shared" si="377"/>
        <v>0</v>
      </c>
      <c r="BZ531" s="2211">
        <f t="shared" si="378"/>
        <v>-3165</v>
      </c>
      <c r="CA531" s="2212">
        <f t="shared" si="379"/>
        <v>-6963000</v>
      </c>
      <c r="CB531" s="2083"/>
      <c r="CC531" s="2083"/>
      <c r="CD531" s="2237"/>
      <c r="CF531" s="2200"/>
    </row>
    <row r="532" spans="1:84" s="1974" customFormat="1" ht="18" customHeight="1" outlineLevel="1">
      <c r="A532" s="2235" t="s">
        <v>3964</v>
      </c>
      <c r="B532" s="2235" t="b">
        <v>1</v>
      </c>
      <c r="C532" s="2201"/>
      <c r="D532" s="2236" t="s">
        <v>3965</v>
      </c>
      <c r="E532" s="2243" t="s">
        <v>3966</v>
      </c>
      <c r="F532" s="2204" t="s">
        <v>449</v>
      </c>
      <c r="G532" s="2244">
        <v>48.5</v>
      </c>
      <c r="H532" s="2206">
        <v>16090</v>
      </c>
      <c r="I532" s="2206">
        <v>18540</v>
      </c>
      <c r="J532" s="2206"/>
      <c r="K532" s="2206">
        <f t="shared" si="410"/>
        <v>34630</v>
      </c>
      <c r="L532" s="2206">
        <f t="shared" si="382"/>
        <v>1679555</v>
      </c>
      <c r="M532" s="2206">
        <f t="shared" si="383"/>
        <v>780365</v>
      </c>
      <c r="N532" s="2206">
        <f t="shared" si="384"/>
        <v>899190</v>
      </c>
      <c r="O532" s="2206">
        <f t="shared" si="385"/>
        <v>0</v>
      </c>
      <c r="P532" s="2244">
        <v>48.5</v>
      </c>
      <c r="Q532" s="2206">
        <v>16090</v>
      </c>
      <c r="R532" s="2206">
        <v>18540</v>
      </c>
      <c r="S532" s="2206"/>
      <c r="T532" s="2206">
        <f t="shared" si="411"/>
        <v>34630</v>
      </c>
      <c r="U532" s="2206">
        <f t="shared" si="386"/>
        <v>1679555</v>
      </c>
      <c r="V532" s="2206">
        <f t="shared" si="387"/>
        <v>780365</v>
      </c>
      <c r="W532" s="2206">
        <f t="shared" si="388"/>
        <v>899190</v>
      </c>
      <c r="X532" s="2206">
        <f t="shared" si="389"/>
        <v>0</v>
      </c>
      <c r="Y532" s="2245">
        <f t="shared" si="372"/>
        <v>0</v>
      </c>
      <c r="Z532" s="2207">
        <f t="shared" si="373"/>
        <v>0</v>
      </c>
      <c r="AA532" s="2245">
        <v>48.5</v>
      </c>
      <c r="AB532" s="2206">
        <v>25000</v>
      </c>
      <c r="AC532" s="2206">
        <v>50000</v>
      </c>
      <c r="AD532" s="2206">
        <v>10000</v>
      </c>
      <c r="AE532" s="2206">
        <f t="shared" si="412"/>
        <v>85000</v>
      </c>
      <c r="AF532" s="2206">
        <f t="shared" si="390"/>
        <v>4122500</v>
      </c>
      <c r="AG532" s="2206">
        <f t="shared" si="391"/>
        <v>1212500</v>
      </c>
      <c r="AH532" s="2206">
        <f t="shared" si="392"/>
        <v>2425000</v>
      </c>
      <c r="AI532" s="2207">
        <f t="shared" si="393"/>
        <v>485000</v>
      </c>
      <c r="AJ532" s="2246">
        <v>48.5</v>
      </c>
      <c r="AK532" s="2075">
        <v>25000</v>
      </c>
      <c r="AL532" s="2075">
        <v>50000</v>
      </c>
      <c r="AM532" s="2075">
        <v>10000</v>
      </c>
      <c r="AN532" s="2206">
        <f t="shared" si="413"/>
        <v>85000</v>
      </c>
      <c r="AO532" s="2206">
        <f t="shared" si="394"/>
        <v>4122500</v>
      </c>
      <c r="AP532" s="2206">
        <f t="shared" si="395"/>
        <v>1212500</v>
      </c>
      <c r="AQ532" s="2206">
        <f t="shared" si="396"/>
        <v>2425000</v>
      </c>
      <c r="AR532" s="2206">
        <f t="shared" si="397"/>
        <v>485000</v>
      </c>
      <c r="AS532" s="2245">
        <v>48.5</v>
      </c>
      <c r="AT532" s="2075">
        <v>25000</v>
      </c>
      <c r="AU532" s="2075">
        <v>50000</v>
      </c>
      <c r="AV532" s="2075">
        <v>10000</v>
      </c>
      <c r="AW532" s="2206">
        <f t="shared" si="414"/>
        <v>85000</v>
      </c>
      <c r="AX532" s="2206">
        <f t="shared" si="398"/>
        <v>4122500</v>
      </c>
      <c r="AY532" s="2206">
        <f t="shared" si="399"/>
        <v>1212500</v>
      </c>
      <c r="AZ532" s="2206">
        <f t="shared" si="400"/>
        <v>2425000</v>
      </c>
      <c r="BA532" s="2206">
        <f t="shared" si="401"/>
        <v>485000</v>
      </c>
      <c r="BB532" s="2245">
        <f t="shared" si="374"/>
        <v>0</v>
      </c>
      <c r="BC532" s="2207">
        <f t="shared" si="375"/>
        <v>0</v>
      </c>
      <c r="BD532" s="2245">
        <f t="shared" si="380"/>
        <v>0</v>
      </c>
      <c r="BE532" s="2207">
        <f t="shared" si="381"/>
        <v>0</v>
      </c>
      <c r="BF532" s="2246">
        <v>48.5</v>
      </c>
      <c r="BG532" s="2075">
        <v>25000</v>
      </c>
      <c r="BH532" s="2075">
        <v>50000</v>
      </c>
      <c r="BI532" s="2075">
        <v>10000</v>
      </c>
      <c r="BJ532" s="2206">
        <f t="shared" si="415"/>
        <v>85000</v>
      </c>
      <c r="BK532" s="2206">
        <f t="shared" si="402"/>
        <v>4122500</v>
      </c>
      <c r="BL532" s="2206">
        <f t="shared" si="403"/>
        <v>1212500</v>
      </c>
      <c r="BM532" s="2206">
        <f t="shared" si="404"/>
        <v>2425000</v>
      </c>
      <c r="BN532" s="2206">
        <f t="shared" si="405"/>
        <v>485000</v>
      </c>
      <c r="BO532" s="2245">
        <v>48.5</v>
      </c>
      <c r="BP532" s="2075">
        <v>25000</v>
      </c>
      <c r="BQ532" s="2075">
        <v>50000</v>
      </c>
      <c r="BR532" s="2075">
        <v>10000</v>
      </c>
      <c r="BS532" s="2206">
        <f t="shared" si="416"/>
        <v>85000</v>
      </c>
      <c r="BT532" s="2206">
        <f t="shared" si="406"/>
        <v>4122500</v>
      </c>
      <c r="BU532" s="2206">
        <f t="shared" si="407"/>
        <v>1212500</v>
      </c>
      <c r="BV532" s="2206">
        <f t="shared" si="408"/>
        <v>2425000</v>
      </c>
      <c r="BW532" s="2206">
        <f t="shared" si="409"/>
        <v>485000</v>
      </c>
      <c r="BX532" s="2245">
        <f t="shared" si="376"/>
        <v>0</v>
      </c>
      <c r="BY532" s="2207">
        <f t="shared" si="377"/>
        <v>0</v>
      </c>
      <c r="BZ532" s="2211">
        <f t="shared" si="378"/>
        <v>0</v>
      </c>
      <c r="CA532" s="2212">
        <f t="shared" si="379"/>
        <v>0</v>
      </c>
      <c r="CB532" s="2083"/>
      <c r="CC532" s="2083"/>
      <c r="CD532" s="2237"/>
      <c r="CF532" s="2200"/>
    </row>
    <row r="533" spans="1:84" s="1974" customFormat="1" ht="18" customHeight="1" outlineLevel="1">
      <c r="A533" s="2235" t="s">
        <v>3967</v>
      </c>
      <c r="B533" s="2235" t="b">
        <v>1</v>
      </c>
      <c r="C533" s="2201"/>
      <c r="D533" s="2236" t="s">
        <v>3968</v>
      </c>
      <c r="E533" s="2243" t="s">
        <v>3969</v>
      </c>
      <c r="F533" s="2204" t="s">
        <v>154</v>
      </c>
      <c r="G533" s="2244">
        <v>5</v>
      </c>
      <c r="H533" s="2206">
        <v>10410</v>
      </c>
      <c r="I533" s="2206">
        <v>21260</v>
      </c>
      <c r="J533" s="2206">
        <v>40</v>
      </c>
      <c r="K533" s="2206">
        <f t="shared" si="410"/>
        <v>31710</v>
      </c>
      <c r="L533" s="2206">
        <f t="shared" si="382"/>
        <v>158550</v>
      </c>
      <c r="M533" s="2206">
        <f t="shared" si="383"/>
        <v>52050</v>
      </c>
      <c r="N533" s="2206">
        <f t="shared" si="384"/>
        <v>106300</v>
      </c>
      <c r="O533" s="2206">
        <f t="shared" si="385"/>
        <v>200</v>
      </c>
      <c r="P533" s="2244">
        <v>5</v>
      </c>
      <c r="Q533" s="2206">
        <v>10410</v>
      </c>
      <c r="R533" s="2206">
        <v>21260</v>
      </c>
      <c r="S533" s="2206">
        <v>40</v>
      </c>
      <c r="T533" s="2206">
        <f t="shared" si="411"/>
        <v>31710</v>
      </c>
      <c r="U533" s="2206">
        <f t="shared" si="386"/>
        <v>158550</v>
      </c>
      <c r="V533" s="2206">
        <f t="shared" si="387"/>
        <v>52050</v>
      </c>
      <c r="W533" s="2206">
        <f t="shared" si="388"/>
        <v>106300</v>
      </c>
      <c r="X533" s="2206">
        <f t="shared" si="389"/>
        <v>200</v>
      </c>
      <c r="Y533" s="2244">
        <f t="shared" si="372"/>
        <v>0</v>
      </c>
      <c r="Z533" s="2207">
        <f t="shared" si="373"/>
        <v>0</v>
      </c>
      <c r="AA533" s="2244">
        <v>4</v>
      </c>
      <c r="AB533" s="2206">
        <v>35000</v>
      </c>
      <c r="AC533" s="2206">
        <v>30000</v>
      </c>
      <c r="AD533" s="2206">
        <v>5000</v>
      </c>
      <c r="AE533" s="2206">
        <f t="shared" si="412"/>
        <v>70000</v>
      </c>
      <c r="AF533" s="2206">
        <f t="shared" si="390"/>
        <v>280000</v>
      </c>
      <c r="AG533" s="2206">
        <f t="shared" si="391"/>
        <v>140000</v>
      </c>
      <c r="AH533" s="2206">
        <f t="shared" si="392"/>
        <v>120000</v>
      </c>
      <c r="AI533" s="2207">
        <f t="shared" si="393"/>
        <v>20000</v>
      </c>
      <c r="AJ533" s="2246">
        <v>5</v>
      </c>
      <c r="AK533" s="2075">
        <v>35000</v>
      </c>
      <c r="AL533" s="2075">
        <v>30000</v>
      </c>
      <c r="AM533" s="2075">
        <v>5000</v>
      </c>
      <c r="AN533" s="2206">
        <f t="shared" si="413"/>
        <v>70000</v>
      </c>
      <c r="AO533" s="2206">
        <f t="shared" si="394"/>
        <v>350000</v>
      </c>
      <c r="AP533" s="2206">
        <f t="shared" si="395"/>
        <v>175000</v>
      </c>
      <c r="AQ533" s="2206">
        <f t="shared" si="396"/>
        <v>150000</v>
      </c>
      <c r="AR533" s="2206">
        <f t="shared" si="397"/>
        <v>25000</v>
      </c>
      <c r="AS533" s="2244">
        <v>5</v>
      </c>
      <c r="AT533" s="2075">
        <v>35000</v>
      </c>
      <c r="AU533" s="2075">
        <v>30000</v>
      </c>
      <c r="AV533" s="2075">
        <v>5000</v>
      </c>
      <c r="AW533" s="2206">
        <f t="shared" si="414"/>
        <v>70000</v>
      </c>
      <c r="AX533" s="2206">
        <f t="shared" si="398"/>
        <v>350000</v>
      </c>
      <c r="AY533" s="2206">
        <f t="shared" si="399"/>
        <v>175000</v>
      </c>
      <c r="AZ533" s="2206">
        <f t="shared" si="400"/>
        <v>150000</v>
      </c>
      <c r="BA533" s="2206">
        <f t="shared" si="401"/>
        <v>25000</v>
      </c>
      <c r="BB533" s="2244">
        <f t="shared" si="374"/>
        <v>0</v>
      </c>
      <c r="BC533" s="2207">
        <f t="shared" si="375"/>
        <v>0</v>
      </c>
      <c r="BD533" s="2244">
        <f t="shared" si="380"/>
        <v>1</v>
      </c>
      <c r="BE533" s="2207">
        <f t="shared" si="381"/>
        <v>70000</v>
      </c>
      <c r="BF533" s="2246">
        <v>5</v>
      </c>
      <c r="BG533" s="2075">
        <v>35000</v>
      </c>
      <c r="BH533" s="2075">
        <v>30000</v>
      </c>
      <c r="BI533" s="2075">
        <v>5000</v>
      </c>
      <c r="BJ533" s="2206">
        <f t="shared" si="415"/>
        <v>70000</v>
      </c>
      <c r="BK533" s="2206">
        <f t="shared" si="402"/>
        <v>350000</v>
      </c>
      <c r="BL533" s="2206">
        <f t="shared" si="403"/>
        <v>175000</v>
      </c>
      <c r="BM533" s="2206">
        <f t="shared" si="404"/>
        <v>150000</v>
      </c>
      <c r="BN533" s="2206">
        <f t="shared" si="405"/>
        <v>25000</v>
      </c>
      <c r="BO533" s="2244">
        <v>5</v>
      </c>
      <c r="BP533" s="2075">
        <v>35000</v>
      </c>
      <c r="BQ533" s="2075">
        <v>30000</v>
      </c>
      <c r="BR533" s="2075">
        <v>5000</v>
      </c>
      <c r="BS533" s="2206">
        <f t="shared" si="416"/>
        <v>70000</v>
      </c>
      <c r="BT533" s="2206">
        <f t="shared" si="406"/>
        <v>350000</v>
      </c>
      <c r="BU533" s="2206">
        <f t="shared" si="407"/>
        <v>175000</v>
      </c>
      <c r="BV533" s="2206">
        <f t="shared" si="408"/>
        <v>150000</v>
      </c>
      <c r="BW533" s="2206">
        <f t="shared" si="409"/>
        <v>25000</v>
      </c>
      <c r="BX533" s="2244">
        <f t="shared" si="376"/>
        <v>0</v>
      </c>
      <c r="BY533" s="2207">
        <f t="shared" si="377"/>
        <v>0</v>
      </c>
      <c r="BZ533" s="2211">
        <f t="shared" si="378"/>
        <v>1</v>
      </c>
      <c r="CA533" s="2212">
        <f t="shared" si="379"/>
        <v>70000</v>
      </c>
      <c r="CB533" s="2083"/>
      <c r="CC533" s="2083"/>
      <c r="CD533" s="2237"/>
      <c r="CF533" s="2200"/>
    </row>
    <row r="534" spans="1:84" s="1974" customFormat="1" ht="18" customHeight="1" outlineLevel="1">
      <c r="A534" s="2235" t="s">
        <v>3970</v>
      </c>
      <c r="B534" s="2235" t="b">
        <v>1</v>
      </c>
      <c r="C534" s="2201"/>
      <c r="D534" s="2236" t="s">
        <v>3971</v>
      </c>
      <c r="E534" s="2243" t="s">
        <v>3972</v>
      </c>
      <c r="F534" s="2204" t="s">
        <v>154</v>
      </c>
      <c r="G534" s="2244">
        <v>0</v>
      </c>
      <c r="H534" s="2206">
        <v>38660</v>
      </c>
      <c r="I534" s="2206">
        <v>22170</v>
      </c>
      <c r="J534" s="2206"/>
      <c r="K534" s="2206">
        <f t="shared" si="410"/>
        <v>60830</v>
      </c>
      <c r="L534" s="2206">
        <f t="shared" si="382"/>
        <v>0</v>
      </c>
      <c r="M534" s="2206">
        <f t="shared" si="383"/>
        <v>0</v>
      </c>
      <c r="N534" s="2206">
        <f t="shared" si="384"/>
        <v>0</v>
      </c>
      <c r="O534" s="2206">
        <f t="shared" si="385"/>
        <v>0</v>
      </c>
      <c r="P534" s="2244">
        <v>0</v>
      </c>
      <c r="Q534" s="2206">
        <v>38660</v>
      </c>
      <c r="R534" s="2206">
        <v>22170</v>
      </c>
      <c r="S534" s="2206"/>
      <c r="T534" s="2206">
        <f t="shared" si="411"/>
        <v>60830</v>
      </c>
      <c r="U534" s="2206">
        <f t="shared" si="386"/>
        <v>0</v>
      </c>
      <c r="V534" s="2206">
        <f t="shared" si="387"/>
        <v>0</v>
      </c>
      <c r="W534" s="2206">
        <f t="shared" si="388"/>
        <v>0</v>
      </c>
      <c r="X534" s="2206">
        <f t="shared" si="389"/>
        <v>0</v>
      </c>
      <c r="Y534" s="2244">
        <f t="shared" si="372"/>
        <v>0</v>
      </c>
      <c r="Z534" s="2207">
        <f t="shared" si="373"/>
        <v>0</v>
      </c>
      <c r="AA534" s="2244">
        <v>1</v>
      </c>
      <c r="AB534" s="2206">
        <v>15000</v>
      </c>
      <c r="AC534" s="2206">
        <v>30000</v>
      </c>
      <c r="AD534" s="2206">
        <v>5000</v>
      </c>
      <c r="AE534" s="2206">
        <f t="shared" si="412"/>
        <v>50000</v>
      </c>
      <c r="AF534" s="2206">
        <f t="shared" si="390"/>
        <v>50000</v>
      </c>
      <c r="AG534" s="2206">
        <f t="shared" si="391"/>
        <v>15000</v>
      </c>
      <c r="AH534" s="2206">
        <f t="shared" si="392"/>
        <v>30000</v>
      </c>
      <c r="AI534" s="2207">
        <f t="shared" si="393"/>
        <v>5000</v>
      </c>
      <c r="AJ534" s="2246">
        <v>0</v>
      </c>
      <c r="AK534" s="2075">
        <v>15000</v>
      </c>
      <c r="AL534" s="2075">
        <v>30000</v>
      </c>
      <c r="AM534" s="2075">
        <v>5000</v>
      </c>
      <c r="AN534" s="2206">
        <f t="shared" si="413"/>
        <v>50000</v>
      </c>
      <c r="AO534" s="2206">
        <f t="shared" si="394"/>
        <v>0</v>
      </c>
      <c r="AP534" s="2206">
        <f t="shared" si="395"/>
        <v>0</v>
      </c>
      <c r="AQ534" s="2206">
        <f t="shared" si="396"/>
        <v>0</v>
      </c>
      <c r="AR534" s="2206">
        <f t="shared" si="397"/>
        <v>0</v>
      </c>
      <c r="AS534" s="2244">
        <v>0</v>
      </c>
      <c r="AT534" s="2075">
        <v>15000</v>
      </c>
      <c r="AU534" s="2075">
        <v>30000</v>
      </c>
      <c r="AV534" s="2075">
        <v>5000</v>
      </c>
      <c r="AW534" s="2206">
        <f t="shared" si="414"/>
        <v>50000</v>
      </c>
      <c r="AX534" s="2206">
        <f t="shared" si="398"/>
        <v>0</v>
      </c>
      <c r="AY534" s="2206">
        <f t="shared" si="399"/>
        <v>0</v>
      </c>
      <c r="AZ534" s="2206">
        <f t="shared" si="400"/>
        <v>0</v>
      </c>
      <c r="BA534" s="2206">
        <f t="shared" si="401"/>
        <v>0</v>
      </c>
      <c r="BB534" s="2244">
        <f t="shared" si="374"/>
        <v>0</v>
      </c>
      <c r="BC534" s="2207">
        <f t="shared" si="375"/>
        <v>0</v>
      </c>
      <c r="BD534" s="2244">
        <f t="shared" si="380"/>
        <v>-1</v>
      </c>
      <c r="BE534" s="2207">
        <f t="shared" si="381"/>
        <v>-50000</v>
      </c>
      <c r="BF534" s="2246">
        <v>0</v>
      </c>
      <c r="BG534" s="2075">
        <v>15000</v>
      </c>
      <c r="BH534" s="2075">
        <v>30000</v>
      </c>
      <c r="BI534" s="2075">
        <v>5000</v>
      </c>
      <c r="BJ534" s="2206">
        <f t="shared" si="415"/>
        <v>50000</v>
      </c>
      <c r="BK534" s="2206">
        <f t="shared" si="402"/>
        <v>0</v>
      </c>
      <c r="BL534" s="2206">
        <f t="shared" si="403"/>
        <v>0</v>
      </c>
      <c r="BM534" s="2206">
        <f t="shared" si="404"/>
        <v>0</v>
      </c>
      <c r="BN534" s="2206">
        <f t="shared" si="405"/>
        <v>0</v>
      </c>
      <c r="BO534" s="2244">
        <v>0</v>
      </c>
      <c r="BP534" s="2075">
        <v>15000</v>
      </c>
      <c r="BQ534" s="2075">
        <v>30000</v>
      </c>
      <c r="BR534" s="2075">
        <v>5000</v>
      </c>
      <c r="BS534" s="2206">
        <f t="shared" si="416"/>
        <v>50000</v>
      </c>
      <c r="BT534" s="2206">
        <f t="shared" si="406"/>
        <v>0</v>
      </c>
      <c r="BU534" s="2206">
        <f t="shared" si="407"/>
        <v>0</v>
      </c>
      <c r="BV534" s="2206">
        <f t="shared" si="408"/>
        <v>0</v>
      </c>
      <c r="BW534" s="2206">
        <f t="shared" si="409"/>
        <v>0</v>
      </c>
      <c r="BX534" s="2244">
        <f t="shared" si="376"/>
        <v>0</v>
      </c>
      <c r="BY534" s="2207">
        <f t="shared" si="377"/>
        <v>0</v>
      </c>
      <c r="BZ534" s="2211">
        <f t="shared" si="378"/>
        <v>-1</v>
      </c>
      <c r="CA534" s="2212">
        <f t="shared" si="379"/>
        <v>-50000</v>
      </c>
      <c r="CB534" s="2083"/>
      <c r="CC534" s="2083"/>
      <c r="CD534" s="2237"/>
      <c r="CF534" s="2200"/>
    </row>
    <row r="535" spans="1:84" s="1974" customFormat="1" ht="18" customHeight="1" outlineLevel="1">
      <c r="A535" s="2235" t="s">
        <v>3973</v>
      </c>
      <c r="B535" s="2235" t="b">
        <v>1</v>
      </c>
      <c r="C535" s="2201"/>
      <c r="D535" s="2236" t="s">
        <v>3974</v>
      </c>
      <c r="E535" s="2243" t="s">
        <v>3975</v>
      </c>
      <c r="F535" s="2204" t="s">
        <v>154</v>
      </c>
      <c r="G535" s="2244">
        <v>5</v>
      </c>
      <c r="H535" s="2206">
        <v>36870</v>
      </c>
      <c r="I535" s="2206">
        <v>32940</v>
      </c>
      <c r="J535" s="2206"/>
      <c r="K535" s="2206">
        <f t="shared" si="410"/>
        <v>69810</v>
      </c>
      <c r="L535" s="2206">
        <f t="shared" si="382"/>
        <v>349050</v>
      </c>
      <c r="M535" s="2206">
        <f t="shared" si="383"/>
        <v>184350</v>
      </c>
      <c r="N535" s="2206">
        <f t="shared" si="384"/>
        <v>164700</v>
      </c>
      <c r="O535" s="2206">
        <f t="shared" si="385"/>
        <v>0</v>
      </c>
      <c r="P535" s="2244">
        <v>5</v>
      </c>
      <c r="Q535" s="2206">
        <v>36870</v>
      </c>
      <c r="R535" s="2206">
        <v>32940</v>
      </c>
      <c r="S535" s="2206"/>
      <c r="T535" s="2206">
        <f t="shared" si="411"/>
        <v>69810</v>
      </c>
      <c r="U535" s="2206">
        <f t="shared" si="386"/>
        <v>349050</v>
      </c>
      <c r="V535" s="2206">
        <f t="shared" si="387"/>
        <v>184350</v>
      </c>
      <c r="W535" s="2206">
        <f t="shared" si="388"/>
        <v>164700</v>
      </c>
      <c r="X535" s="2206">
        <f t="shared" si="389"/>
        <v>0</v>
      </c>
      <c r="Y535" s="2244">
        <f t="shared" si="372"/>
        <v>0</v>
      </c>
      <c r="Z535" s="2207">
        <f t="shared" si="373"/>
        <v>0</v>
      </c>
      <c r="AA535" s="2244">
        <v>4</v>
      </c>
      <c r="AB535" s="2206">
        <v>15000</v>
      </c>
      <c r="AC535" s="2206">
        <v>35000</v>
      </c>
      <c r="AD535" s="2206">
        <v>5000</v>
      </c>
      <c r="AE535" s="2206">
        <f t="shared" si="412"/>
        <v>55000</v>
      </c>
      <c r="AF535" s="2206">
        <f t="shared" si="390"/>
        <v>220000</v>
      </c>
      <c r="AG535" s="2206">
        <f t="shared" si="391"/>
        <v>60000</v>
      </c>
      <c r="AH535" s="2206">
        <f t="shared" si="392"/>
        <v>140000</v>
      </c>
      <c r="AI535" s="2207">
        <f t="shared" si="393"/>
        <v>20000</v>
      </c>
      <c r="AJ535" s="2246">
        <v>5</v>
      </c>
      <c r="AK535" s="2075">
        <v>15000</v>
      </c>
      <c r="AL535" s="2075">
        <v>35000</v>
      </c>
      <c r="AM535" s="2075">
        <v>5000</v>
      </c>
      <c r="AN535" s="2206">
        <f t="shared" si="413"/>
        <v>55000</v>
      </c>
      <c r="AO535" s="2206">
        <f t="shared" si="394"/>
        <v>275000</v>
      </c>
      <c r="AP535" s="2206">
        <f t="shared" si="395"/>
        <v>75000</v>
      </c>
      <c r="AQ535" s="2206">
        <f t="shared" si="396"/>
        <v>175000</v>
      </c>
      <c r="AR535" s="2206">
        <f t="shared" si="397"/>
        <v>25000</v>
      </c>
      <c r="AS535" s="2244">
        <v>5</v>
      </c>
      <c r="AT535" s="2075">
        <v>15000</v>
      </c>
      <c r="AU535" s="2075">
        <v>35000</v>
      </c>
      <c r="AV535" s="2075">
        <v>5000</v>
      </c>
      <c r="AW535" s="2206">
        <f t="shared" si="414"/>
        <v>55000</v>
      </c>
      <c r="AX535" s="2206">
        <f t="shared" si="398"/>
        <v>275000</v>
      </c>
      <c r="AY535" s="2206">
        <f t="shared" si="399"/>
        <v>75000</v>
      </c>
      <c r="AZ535" s="2206">
        <f t="shared" si="400"/>
        <v>175000</v>
      </c>
      <c r="BA535" s="2206">
        <f t="shared" si="401"/>
        <v>25000</v>
      </c>
      <c r="BB535" s="2244">
        <f t="shared" si="374"/>
        <v>0</v>
      </c>
      <c r="BC535" s="2207">
        <f t="shared" si="375"/>
        <v>0</v>
      </c>
      <c r="BD535" s="2244">
        <f t="shared" si="380"/>
        <v>1</v>
      </c>
      <c r="BE535" s="2207">
        <f t="shared" si="381"/>
        <v>55000</v>
      </c>
      <c r="BF535" s="2246">
        <v>5</v>
      </c>
      <c r="BG535" s="2075">
        <v>15000</v>
      </c>
      <c r="BH535" s="2075">
        <v>35000</v>
      </c>
      <c r="BI535" s="2075">
        <v>5000</v>
      </c>
      <c r="BJ535" s="2206">
        <f t="shared" si="415"/>
        <v>55000</v>
      </c>
      <c r="BK535" s="2206">
        <f t="shared" si="402"/>
        <v>275000</v>
      </c>
      <c r="BL535" s="2206">
        <f t="shared" si="403"/>
        <v>75000</v>
      </c>
      <c r="BM535" s="2206">
        <f t="shared" si="404"/>
        <v>175000</v>
      </c>
      <c r="BN535" s="2206">
        <f t="shared" si="405"/>
        <v>25000</v>
      </c>
      <c r="BO535" s="2244">
        <v>5</v>
      </c>
      <c r="BP535" s="2075">
        <v>15000</v>
      </c>
      <c r="BQ535" s="2075">
        <v>35000</v>
      </c>
      <c r="BR535" s="2075">
        <v>5000</v>
      </c>
      <c r="BS535" s="2206">
        <f t="shared" si="416"/>
        <v>55000</v>
      </c>
      <c r="BT535" s="2206">
        <f t="shared" si="406"/>
        <v>275000</v>
      </c>
      <c r="BU535" s="2206">
        <f t="shared" si="407"/>
        <v>75000</v>
      </c>
      <c r="BV535" s="2206">
        <f t="shared" si="408"/>
        <v>175000</v>
      </c>
      <c r="BW535" s="2206">
        <f t="shared" si="409"/>
        <v>25000</v>
      </c>
      <c r="BX535" s="2244">
        <f t="shared" si="376"/>
        <v>0</v>
      </c>
      <c r="BY535" s="2207">
        <f t="shared" si="377"/>
        <v>0</v>
      </c>
      <c r="BZ535" s="2211">
        <f t="shared" si="378"/>
        <v>1</v>
      </c>
      <c r="CA535" s="2212">
        <f t="shared" si="379"/>
        <v>55000</v>
      </c>
      <c r="CB535" s="2083"/>
      <c r="CC535" s="2083"/>
      <c r="CD535" s="2237"/>
      <c r="CF535" s="2200"/>
    </row>
    <row r="536" spans="1:84" s="1974" customFormat="1" ht="18" customHeight="1" outlineLevel="1">
      <c r="A536" s="2235" t="s">
        <v>3976</v>
      </c>
      <c r="B536" s="2235" t="b">
        <v>1</v>
      </c>
      <c r="C536" s="2201"/>
      <c r="D536" s="2236" t="s">
        <v>3977</v>
      </c>
      <c r="E536" s="2243" t="s">
        <v>3978</v>
      </c>
      <c r="F536" s="2204" t="s">
        <v>3066</v>
      </c>
      <c r="G536" s="2244">
        <v>5</v>
      </c>
      <c r="H536" s="2206">
        <v>10840</v>
      </c>
      <c r="I536" s="2206"/>
      <c r="J536" s="2206"/>
      <c r="K536" s="2206">
        <f t="shared" si="410"/>
        <v>10840</v>
      </c>
      <c r="L536" s="2206">
        <f t="shared" si="382"/>
        <v>54200</v>
      </c>
      <c r="M536" s="2206">
        <f t="shared" si="383"/>
        <v>54200</v>
      </c>
      <c r="N536" s="2206">
        <f t="shared" si="384"/>
        <v>0</v>
      </c>
      <c r="O536" s="2206">
        <f t="shared" si="385"/>
        <v>0</v>
      </c>
      <c r="P536" s="2244">
        <v>5</v>
      </c>
      <c r="Q536" s="2206">
        <v>10840</v>
      </c>
      <c r="R536" s="2206"/>
      <c r="S536" s="2206"/>
      <c r="T536" s="2206">
        <f t="shared" si="411"/>
        <v>10840</v>
      </c>
      <c r="U536" s="2206">
        <f t="shared" si="386"/>
        <v>54200</v>
      </c>
      <c r="V536" s="2206">
        <f t="shared" si="387"/>
        <v>54200</v>
      </c>
      <c r="W536" s="2206">
        <f t="shared" si="388"/>
        <v>0</v>
      </c>
      <c r="X536" s="2206">
        <f t="shared" si="389"/>
        <v>0</v>
      </c>
      <c r="Y536" s="2244">
        <f t="shared" si="372"/>
        <v>0</v>
      </c>
      <c r="Z536" s="2207">
        <f t="shared" si="373"/>
        <v>0</v>
      </c>
      <c r="AA536" s="2244">
        <v>4</v>
      </c>
      <c r="AB536" s="2206">
        <v>20000</v>
      </c>
      <c r="AC536" s="2206"/>
      <c r="AD536" s="2206">
        <v>5000</v>
      </c>
      <c r="AE536" s="2206">
        <f t="shared" si="412"/>
        <v>25000</v>
      </c>
      <c r="AF536" s="2206">
        <f t="shared" si="390"/>
        <v>100000</v>
      </c>
      <c r="AG536" s="2206">
        <f t="shared" si="391"/>
        <v>80000</v>
      </c>
      <c r="AH536" s="2206">
        <f t="shared" si="392"/>
        <v>0</v>
      </c>
      <c r="AI536" s="2207">
        <f t="shared" si="393"/>
        <v>20000</v>
      </c>
      <c r="AJ536" s="2246">
        <v>5</v>
      </c>
      <c r="AK536" s="2075">
        <v>20000</v>
      </c>
      <c r="AL536" s="2075"/>
      <c r="AM536" s="2075">
        <v>5000</v>
      </c>
      <c r="AN536" s="2206">
        <f t="shared" si="413"/>
        <v>25000</v>
      </c>
      <c r="AO536" s="2206">
        <f t="shared" si="394"/>
        <v>125000</v>
      </c>
      <c r="AP536" s="2206">
        <f t="shared" si="395"/>
        <v>100000</v>
      </c>
      <c r="AQ536" s="2206">
        <f t="shared" si="396"/>
        <v>0</v>
      </c>
      <c r="AR536" s="2206">
        <f t="shared" si="397"/>
        <v>25000</v>
      </c>
      <c r="AS536" s="2244">
        <v>5</v>
      </c>
      <c r="AT536" s="2075">
        <v>20000</v>
      </c>
      <c r="AU536" s="2075"/>
      <c r="AV536" s="2075">
        <v>5000</v>
      </c>
      <c r="AW536" s="2206">
        <f t="shared" si="414"/>
        <v>25000</v>
      </c>
      <c r="AX536" s="2206">
        <f t="shared" si="398"/>
        <v>125000</v>
      </c>
      <c r="AY536" s="2206">
        <f t="shared" si="399"/>
        <v>100000</v>
      </c>
      <c r="AZ536" s="2206">
        <f t="shared" si="400"/>
        <v>0</v>
      </c>
      <c r="BA536" s="2206">
        <f t="shared" si="401"/>
        <v>25000</v>
      </c>
      <c r="BB536" s="2244">
        <f t="shared" si="374"/>
        <v>0</v>
      </c>
      <c r="BC536" s="2207">
        <f t="shared" si="375"/>
        <v>0</v>
      </c>
      <c r="BD536" s="2244">
        <f t="shared" si="380"/>
        <v>1</v>
      </c>
      <c r="BE536" s="2207">
        <f t="shared" si="381"/>
        <v>25000</v>
      </c>
      <c r="BF536" s="2246">
        <v>5</v>
      </c>
      <c r="BG536" s="2075">
        <v>20000</v>
      </c>
      <c r="BH536" s="2075">
        <v>0</v>
      </c>
      <c r="BI536" s="2075">
        <v>5000</v>
      </c>
      <c r="BJ536" s="2206">
        <f t="shared" si="415"/>
        <v>25000</v>
      </c>
      <c r="BK536" s="2206">
        <f t="shared" si="402"/>
        <v>125000</v>
      </c>
      <c r="BL536" s="2206">
        <f t="shared" si="403"/>
        <v>100000</v>
      </c>
      <c r="BM536" s="2206">
        <f t="shared" si="404"/>
        <v>0</v>
      </c>
      <c r="BN536" s="2206">
        <f t="shared" si="405"/>
        <v>25000</v>
      </c>
      <c r="BO536" s="2244">
        <v>5</v>
      </c>
      <c r="BP536" s="2075">
        <v>20000</v>
      </c>
      <c r="BQ536" s="2075">
        <v>0</v>
      </c>
      <c r="BR536" s="2075">
        <v>5000</v>
      </c>
      <c r="BS536" s="2206">
        <f t="shared" si="416"/>
        <v>25000</v>
      </c>
      <c r="BT536" s="2206">
        <f t="shared" si="406"/>
        <v>125000</v>
      </c>
      <c r="BU536" s="2206">
        <f t="shared" si="407"/>
        <v>100000</v>
      </c>
      <c r="BV536" s="2206">
        <f t="shared" si="408"/>
        <v>0</v>
      </c>
      <c r="BW536" s="2206">
        <f t="shared" si="409"/>
        <v>25000</v>
      </c>
      <c r="BX536" s="2244">
        <f t="shared" si="376"/>
        <v>0</v>
      </c>
      <c r="BY536" s="2207">
        <f t="shared" si="377"/>
        <v>0</v>
      </c>
      <c r="BZ536" s="2211">
        <f t="shared" si="378"/>
        <v>1</v>
      </c>
      <c r="CA536" s="2212">
        <f t="shared" si="379"/>
        <v>25000</v>
      </c>
      <c r="CB536" s="2083"/>
      <c r="CC536" s="2083"/>
      <c r="CD536" s="2237"/>
      <c r="CF536" s="2200"/>
    </row>
    <row r="537" spans="1:84" s="1974" customFormat="1" ht="18" customHeight="1" outlineLevel="1">
      <c r="B537" s="2235"/>
      <c r="C537" s="2201"/>
      <c r="D537" s="2232" t="s">
        <v>3979</v>
      </c>
      <c r="E537" s="2243"/>
      <c r="F537" s="2204"/>
      <c r="G537" s="2244"/>
      <c r="H537" s="2206"/>
      <c r="I537" s="2206"/>
      <c r="J537" s="2206"/>
      <c r="K537" s="2206">
        <f t="shared" si="410"/>
        <v>0</v>
      </c>
      <c r="L537" s="2206">
        <f t="shared" si="382"/>
        <v>0</v>
      </c>
      <c r="M537" s="2206">
        <f t="shared" si="383"/>
        <v>0</v>
      </c>
      <c r="N537" s="2206">
        <f t="shared" si="384"/>
        <v>0</v>
      </c>
      <c r="O537" s="2206">
        <f t="shared" si="385"/>
        <v>0</v>
      </c>
      <c r="P537" s="2244"/>
      <c r="Q537" s="2206"/>
      <c r="R537" s="2206"/>
      <c r="S537" s="2206"/>
      <c r="T537" s="2206">
        <f t="shared" si="411"/>
        <v>0</v>
      </c>
      <c r="U537" s="2206">
        <f t="shared" si="386"/>
        <v>0</v>
      </c>
      <c r="V537" s="2206">
        <f t="shared" si="387"/>
        <v>0</v>
      </c>
      <c r="W537" s="2206">
        <f t="shared" si="388"/>
        <v>0</v>
      </c>
      <c r="X537" s="2206">
        <f t="shared" si="389"/>
        <v>0</v>
      </c>
      <c r="Y537" s="2244">
        <f t="shared" si="372"/>
        <v>0</v>
      </c>
      <c r="Z537" s="2207">
        <f t="shared" si="373"/>
        <v>0</v>
      </c>
      <c r="AA537" s="2244">
        <v>0</v>
      </c>
      <c r="AB537" s="2206"/>
      <c r="AC537" s="2206"/>
      <c r="AD537" s="2206"/>
      <c r="AE537" s="2206">
        <f t="shared" si="412"/>
        <v>0</v>
      </c>
      <c r="AF537" s="2206">
        <f t="shared" si="390"/>
        <v>0</v>
      </c>
      <c r="AG537" s="2206">
        <f t="shared" si="391"/>
        <v>0</v>
      </c>
      <c r="AH537" s="2206">
        <f t="shared" si="392"/>
        <v>0</v>
      </c>
      <c r="AI537" s="2207">
        <f t="shared" si="393"/>
        <v>0</v>
      </c>
      <c r="AJ537" s="2246">
        <v>0</v>
      </c>
      <c r="AK537" s="2075"/>
      <c r="AL537" s="2075"/>
      <c r="AM537" s="2075"/>
      <c r="AN537" s="2206">
        <f t="shared" si="413"/>
        <v>0</v>
      </c>
      <c r="AO537" s="2206">
        <f t="shared" si="394"/>
        <v>0</v>
      </c>
      <c r="AP537" s="2206">
        <f t="shared" si="395"/>
        <v>0</v>
      </c>
      <c r="AQ537" s="2206">
        <f t="shared" si="396"/>
        <v>0</v>
      </c>
      <c r="AR537" s="2206">
        <f t="shared" si="397"/>
        <v>0</v>
      </c>
      <c r="AS537" s="2244">
        <v>0</v>
      </c>
      <c r="AT537" s="2075"/>
      <c r="AU537" s="2075"/>
      <c r="AV537" s="2075"/>
      <c r="AW537" s="2206">
        <f t="shared" si="414"/>
        <v>0</v>
      </c>
      <c r="AX537" s="2206">
        <f t="shared" si="398"/>
        <v>0</v>
      </c>
      <c r="AY537" s="2206">
        <f t="shared" si="399"/>
        <v>0</v>
      </c>
      <c r="AZ537" s="2206">
        <f t="shared" si="400"/>
        <v>0</v>
      </c>
      <c r="BA537" s="2206">
        <f t="shared" si="401"/>
        <v>0</v>
      </c>
      <c r="BB537" s="2244">
        <f t="shared" si="374"/>
        <v>0</v>
      </c>
      <c r="BC537" s="2207">
        <f t="shared" si="375"/>
        <v>0</v>
      </c>
      <c r="BD537" s="2244">
        <f t="shared" si="380"/>
        <v>0</v>
      </c>
      <c r="BE537" s="2207">
        <f t="shared" si="381"/>
        <v>0</v>
      </c>
      <c r="BF537" s="2246">
        <v>0</v>
      </c>
      <c r="BG537" s="2075">
        <v>0</v>
      </c>
      <c r="BH537" s="2075">
        <v>0</v>
      </c>
      <c r="BI537" s="2075">
        <v>0</v>
      </c>
      <c r="BJ537" s="2206">
        <f t="shared" si="415"/>
        <v>0</v>
      </c>
      <c r="BK537" s="2206">
        <f t="shared" si="402"/>
        <v>0</v>
      </c>
      <c r="BL537" s="2206">
        <f t="shared" si="403"/>
        <v>0</v>
      </c>
      <c r="BM537" s="2206">
        <f t="shared" si="404"/>
        <v>0</v>
      </c>
      <c r="BN537" s="2206">
        <f t="shared" si="405"/>
        <v>0</v>
      </c>
      <c r="BO537" s="2244">
        <v>0</v>
      </c>
      <c r="BP537" s="2075">
        <v>0</v>
      </c>
      <c r="BQ537" s="2075">
        <v>0</v>
      </c>
      <c r="BR537" s="2075">
        <v>0</v>
      </c>
      <c r="BS537" s="2206">
        <f t="shared" si="416"/>
        <v>0</v>
      </c>
      <c r="BT537" s="2206">
        <f t="shared" si="406"/>
        <v>0</v>
      </c>
      <c r="BU537" s="2206">
        <f t="shared" si="407"/>
        <v>0</v>
      </c>
      <c r="BV537" s="2206">
        <f t="shared" si="408"/>
        <v>0</v>
      </c>
      <c r="BW537" s="2206">
        <f t="shared" si="409"/>
        <v>0</v>
      </c>
      <c r="BX537" s="2244">
        <f t="shared" si="376"/>
        <v>0</v>
      </c>
      <c r="BY537" s="2207">
        <f t="shared" si="377"/>
        <v>0</v>
      </c>
      <c r="BZ537" s="2211">
        <f t="shared" si="378"/>
        <v>0</v>
      </c>
      <c r="CA537" s="2212">
        <f t="shared" si="379"/>
        <v>0</v>
      </c>
      <c r="CB537" s="2083"/>
      <c r="CC537" s="2083"/>
      <c r="CD537" s="2237"/>
      <c r="CF537" s="2200"/>
    </row>
    <row r="538" spans="1:84" s="1974" customFormat="1" ht="18" customHeight="1" outlineLevel="1">
      <c r="A538" s="2235" t="s">
        <v>3980</v>
      </c>
      <c r="B538" s="2235" t="b">
        <v>1</v>
      </c>
      <c r="C538" s="2201"/>
      <c r="D538" s="2236" t="s">
        <v>3981</v>
      </c>
      <c r="E538" s="2243" t="s">
        <v>3982</v>
      </c>
      <c r="F538" s="2204" t="s">
        <v>365</v>
      </c>
      <c r="G538" s="2244">
        <v>736</v>
      </c>
      <c r="H538" s="2206">
        <v>2560</v>
      </c>
      <c r="I538" s="2206">
        <v>22570</v>
      </c>
      <c r="J538" s="2206"/>
      <c r="K538" s="2206">
        <f t="shared" si="410"/>
        <v>25130</v>
      </c>
      <c r="L538" s="2206">
        <f t="shared" si="382"/>
        <v>18495680</v>
      </c>
      <c r="M538" s="2206">
        <f t="shared" si="383"/>
        <v>1884160</v>
      </c>
      <c r="N538" s="2206">
        <f t="shared" si="384"/>
        <v>16611520</v>
      </c>
      <c r="O538" s="2206">
        <f t="shared" si="385"/>
        <v>0</v>
      </c>
      <c r="P538" s="2244">
        <v>736</v>
      </c>
      <c r="Q538" s="2206">
        <v>2560</v>
      </c>
      <c r="R538" s="2206">
        <v>22570</v>
      </c>
      <c r="S538" s="2206"/>
      <c r="T538" s="2206">
        <f t="shared" si="411"/>
        <v>25130</v>
      </c>
      <c r="U538" s="2206">
        <f t="shared" si="386"/>
        <v>18495680</v>
      </c>
      <c r="V538" s="2206">
        <f t="shared" si="387"/>
        <v>1884160</v>
      </c>
      <c r="W538" s="2206">
        <f t="shared" si="388"/>
        <v>16611520</v>
      </c>
      <c r="X538" s="2206">
        <f t="shared" si="389"/>
        <v>0</v>
      </c>
      <c r="Y538" s="2244">
        <f t="shared" si="372"/>
        <v>0</v>
      </c>
      <c r="Z538" s="2207">
        <f t="shared" si="373"/>
        <v>0</v>
      </c>
      <c r="AA538" s="2244">
        <v>1183</v>
      </c>
      <c r="AB538" s="2206">
        <v>5000</v>
      </c>
      <c r="AC538" s="2206">
        <v>14000</v>
      </c>
      <c r="AD538" s="2206">
        <v>5000</v>
      </c>
      <c r="AE538" s="2206">
        <f t="shared" si="412"/>
        <v>24000</v>
      </c>
      <c r="AF538" s="2206">
        <f t="shared" si="390"/>
        <v>28392000</v>
      </c>
      <c r="AG538" s="2206">
        <f t="shared" si="391"/>
        <v>5915000</v>
      </c>
      <c r="AH538" s="2206">
        <f t="shared" si="392"/>
        <v>16562000</v>
      </c>
      <c r="AI538" s="2207">
        <f t="shared" si="393"/>
        <v>5915000</v>
      </c>
      <c r="AJ538" s="2246">
        <v>736</v>
      </c>
      <c r="AK538" s="2075">
        <v>5000</v>
      </c>
      <c r="AL538" s="2075">
        <v>14000</v>
      </c>
      <c r="AM538" s="2075">
        <v>5000</v>
      </c>
      <c r="AN538" s="2206">
        <f t="shared" si="413"/>
        <v>24000</v>
      </c>
      <c r="AO538" s="2206">
        <f t="shared" si="394"/>
        <v>17664000</v>
      </c>
      <c r="AP538" s="2206">
        <f t="shared" si="395"/>
        <v>3680000</v>
      </c>
      <c r="AQ538" s="2206">
        <f t="shared" si="396"/>
        <v>10304000</v>
      </c>
      <c r="AR538" s="2206">
        <f t="shared" si="397"/>
        <v>3680000</v>
      </c>
      <c r="AS538" s="2244">
        <v>736</v>
      </c>
      <c r="AT538" s="2075">
        <v>5000</v>
      </c>
      <c r="AU538" s="2075">
        <v>14000</v>
      </c>
      <c r="AV538" s="2075">
        <v>5000</v>
      </c>
      <c r="AW538" s="2206">
        <f t="shared" si="414"/>
        <v>24000</v>
      </c>
      <c r="AX538" s="2206">
        <f t="shared" si="398"/>
        <v>17664000</v>
      </c>
      <c r="AY538" s="2206">
        <f t="shared" si="399"/>
        <v>3680000</v>
      </c>
      <c r="AZ538" s="2206">
        <f t="shared" si="400"/>
        <v>10304000</v>
      </c>
      <c r="BA538" s="2206">
        <f t="shared" si="401"/>
        <v>3680000</v>
      </c>
      <c r="BB538" s="2244">
        <f t="shared" si="374"/>
        <v>0</v>
      </c>
      <c r="BC538" s="2207">
        <f t="shared" si="375"/>
        <v>0</v>
      </c>
      <c r="BD538" s="2244">
        <f t="shared" si="380"/>
        <v>-447</v>
      </c>
      <c r="BE538" s="2207">
        <f t="shared" si="381"/>
        <v>-10728000</v>
      </c>
      <c r="BF538" s="2246">
        <v>736</v>
      </c>
      <c r="BG538" s="2075">
        <v>5000</v>
      </c>
      <c r="BH538" s="2075">
        <v>14000</v>
      </c>
      <c r="BI538" s="2075">
        <v>5000</v>
      </c>
      <c r="BJ538" s="2206">
        <f t="shared" si="415"/>
        <v>24000</v>
      </c>
      <c r="BK538" s="2206">
        <f t="shared" si="402"/>
        <v>17664000</v>
      </c>
      <c r="BL538" s="2206">
        <f t="shared" si="403"/>
        <v>3680000</v>
      </c>
      <c r="BM538" s="2206">
        <f t="shared" si="404"/>
        <v>10304000</v>
      </c>
      <c r="BN538" s="2206">
        <f t="shared" si="405"/>
        <v>3680000</v>
      </c>
      <c r="BO538" s="2244">
        <v>736</v>
      </c>
      <c r="BP538" s="2075">
        <v>5000</v>
      </c>
      <c r="BQ538" s="2075">
        <v>14000</v>
      </c>
      <c r="BR538" s="2075">
        <v>5000</v>
      </c>
      <c r="BS538" s="2206">
        <f t="shared" si="416"/>
        <v>24000</v>
      </c>
      <c r="BT538" s="2206">
        <f t="shared" si="406"/>
        <v>17664000</v>
      </c>
      <c r="BU538" s="2206">
        <f t="shared" si="407"/>
        <v>3680000</v>
      </c>
      <c r="BV538" s="2206">
        <f t="shared" si="408"/>
        <v>10304000</v>
      </c>
      <c r="BW538" s="2206">
        <f t="shared" si="409"/>
        <v>3680000</v>
      </c>
      <c r="BX538" s="2244">
        <f t="shared" si="376"/>
        <v>0</v>
      </c>
      <c r="BY538" s="2207">
        <f t="shared" si="377"/>
        <v>0</v>
      </c>
      <c r="BZ538" s="2211">
        <f t="shared" si="378"/>
        <v>-447</v>
      </c>
      <c r="CA538" s="2212">
        <f t="shared" si="379"/>
        <v>-10728000</v>
      </c>
      <c r="CB538" s="2083"/>
      <c r="CC538" s="2083"/>
      <c r="CD538" s="2237"/>
      <c r="CF538" s="2200"/>
    </row>
    <row r="539" spans="1:84" s="1974" customFormat="1" ht="18" customHeight="1" outlineLevel="1">
      <c r="A539" s="2235" t="s">
        <v>3983</v>
      </c>
      <c r="B539" s="2235" t="b">
        <v>1</v>
      </c>
      <c r="C539" s="2201"/>
      <c r="D539" s="2236" t="s">
        <v>3981</v>
      </c>
      <c r="E539" s="2243" t="s">
        <v>3984</v>
      </c>
      <c r="F539" s="2204" t="s">
        <v>365</v>
      </c>
      <c r="G539" s="2244">
        <v>377</v>
      </c>
      <c r="H539" s="2206">
        <v>2620</v>
      </c>
      <c r="I539" s="2206">
        <v>23080</v>
      </c>
      <c r="J539" s="2206"/>
      <c r="K539" s="2206">
        <f t="shared" si="410"/>
        <v>25700</v>
      </c>
      <c r="L539" s="2206">
        <f t="shared" si="382"/>
        <v>9688900</v>
      </c>
      <c r="M539" s="2206">
        <f t="shared" si="383"/>
        <v>987740</v>
      </c>
      <c r="N539" s="2206">
        <f t="shared" si="384"/>
        <v>8701160</v>
      </c>
      <c r="O539" s="2206">
        <f t="shared" si="385"/>
        <v>0</v>
      </c>
      <c r="P539" s="2244">
        <v>377</v>
      </c>
      <c r="Q539" s="2206">
        <v>2620</v>
      </c>
      <c r="R539" s="2206">
        <v>23080</v>
      </c>
      <c r="S539" s="2206"/>
      <c r="T539" s="2206">
        <f t="shared" si="411"/>
        <v>25700</v>
      </c>
      <c r="U539" s="2206">
        <f t="shared" si="386"/>
        <v>9688900</v>
      </c>
      <c r="V539" s="2206">
        <f t="shared" si="387"/>
        <v>987740</v>
      </c>
      <c r="W539" s="2206">
        <f t="shared" si="388"/>
        <v>8701160</v>
      </c>
      <c r="X539" s="2206">
        <f t="shared" si="389"/>
        <v>0</v>
      </c>
      <c r="Y539" s="2244">
        <f t="shared" si="372"/>
        <v>0</v>
      </c>
      <c r="Z539" s="2207">
        <f t="shared" si="373"/>
        <v>0</v>
      </c>
      <c r="AA539" s="2244">
        <v>196</v>
      </c>
      <c r="AB539" s="2206">
        <v>5500</v>
      </c>
      <c r="AC539" s="2206">
        <v>14000</v>
      </c>
      <c r="AD539" s="2206">
        <v>5000</v>
      </c>
      <c r="AE539" s="2206">
        <f t="shared" si="412"/>
        <v>24500</v>
      </c>
      <c r="AF539" s="2206">
        <f t="shared" si="390"/>
        <v>4802000</v>
      </c>
      <c r="AG539" s="2206">
        <f t="shared" si="391"/>
        <v>1078000</v>
      </c>
      <c r="AH539" s="2206">
        <f t="shared" si="392"/>
        <v>2744000</v>
      </c>
      <c r="AI539" s="2207">
        <f t="shared" si="393"/>
        <v>980000</v>
      </c>
      <c r="AJ539" s="2246">
        <v>377</v>
      </c>
      <c r="AK539" s="2075">
        <v>5500</v>
      </c>
      <c r="AL539" s="2075">
        <v>14000</v>
      </c>
      <c r="AM539" s="2075">
        <v>5000</v>
      </c>
      <c r="AN539" s="2206">
        <f t="shared" si="413"/>
        <v>24500</v>
      </c>
      <c r="AO539" s="2206">
        <f t="shared" si="394"/>
        <v>9236500</v>
      </c>
      <c r="AP539" s="2206">
        <f t="shared" si="395"/>
        <v>2073500</v>
      </c>
      <c r="AQ539" s="2206">
        <f t="shared" si="396"/>
        <v>5278000</v>
      </c>
      <c r="AR539" s="2206">
        <f t="shared" si="397"/>
        <v>1885000</v>
      </c>
      <c r="AS539" s="2244">
        <v>377</v>
      </c>
      <c r="AT539" s="2075">
        <v>5500</v>
      </c>
      <c r="AU539" s="2075">
        <v>14000</v>
      </c>
      <c r="AV539" s="2075">
        <v>5000</v>
      </c>
      <c r="AW539" s="2206">
        <f t="shared" si="414"/>
        <v>24500</v>
      </c>
      <c r="AX539" s="2206">
        <f t="shared" si="398"/>
        <v>9236500</v>
      </c>
      <c r="AY539" s="2206">
        <f t="shared" si="399"/>
        <v>2073500</v>
      </c>
      <c r="AZ539" s="2206">
        <f t="shared" si="400"/>
        <v>5278000</v>
      </c>
      <c r="BA539" s="2206">
        <f t="shared" si="401"/>
        <v>1885000</v>
      </c>
      <c r="BB539" s="2244">
        <f t="shared" si="374"/>
        <v>0</v>
      </c>
      <c r="BC539" s="2207">
        <f t="shared" si="375"/>
        <v>0</v>
      </c>
      <c r="BD539" s="2244">
        <f t="shared" si="380"/>
        <v>181</v>
      </c>
      <c r="BE539" s="2207">
        <f t="shared" si="381"/>
        <v>4434500</v>
      </c>
      <c r="BF539" s="2246">
        <v>377</v>
      </c>
      <c r="BG539" s="2075">
        <v>5500</v>
      </c>
      <c r="BH539" s="2075">
        <v>14000</v>
      </c>
      <c r="BI539" s="2075">
        <v>5000</v>
      </c>
      <c r="BJ539" s="2206">
        <f t="shared" si="415"/>
        <v>24500</v>
      </c>
      <c r="BK539" s="2206">
        <f t="shared" si="402"/>
        <v>9236500</v>
      </c>
      <c r="BL539" s="2206">
        <f t="shared" si="403"/>
        <v>2073500</v>
      </c>
      <c r="BM539" s="2206">
        <f t="shared" si="404"/>
        <v>5278000</v>
      </c>
      <c r="BN539" s="2206">
        <f t="shared" si="405"/>
        <v>1885000</v>
      </c>
      <c r="BO539" s="2244">
        <v>377</v>
      </c>
      <c r="BP539" s="2075">
        <v>5500</v>
      </c>
      <c r="BQ539" s="2075">
        <v>14000</v>
      </c>
      <c r="BR539" s="2075">
        <v>5000</v>
      </c>
      <c r="BS539" s="2206">
        <f t="shared" si="416"/>
        <v>24500</v>
      </c>
      <c r="BT539" s="2206">
        <f t="shared" si="406"/>
        <v>9236500</v>
      </c>
      <c r="BU539" s="2206">
        <f t="shared" si="407"/>
        <v>2073500</v>
      </c>
      <c r="BV539" s="2206">
        <f t="shared" si="408"/>
        <v>5278000</v>
      </c>
      <c r="BW539" s="2206">
        <f t="shared" si="409"/>
        <v>1885000</v>
      </c>
      <c r="BX539" s="2244">
        <f t="shared" si="376"/>
        <v>0</v>
      </c>
      <c r="BY539" s="2207">
        <f t="shared" si="377"/>
        <v>0</v>
      </c>
      <c r="BZ539" s="2211">
        <f t="shared" si="378"/>
        <v>181</v>
      </c>
      <c r="CA539" s="2212">
        <f t="shared" si="379"/>
        <v>4434500</v>
      </c>
      <c r="CB539" s="2083"/>
      <c r="CC539" s="2083"/>
      <c r="CD539" s="2237"/>
      <c r="CF539" s="2200"/>
    </row>
    <row r="540" spans="1:84" s="1974" customFormat="1" ht="18" customHeight="1" outlineLevel="1">
      <c r="A540" s="2235" t="s">
        <v>3985</v>
      </c>
      <c r="B540" s="2235" t="b">
        <v>1</v>
      </c>
      <c r="C540" s="2201"/>
      <c r="D540" s="2236" t="s">
        <v>3986</v>
      </c>
      <c r="E540" s="2243" t="s">
        <v>3987</v>
      </c>
      <c r="F540" s="2204" t="s">
        <v>449</v>
      </c>
      <c r="G540" s="2244">
        <v>14.8</v>
      </c>
      <c r="H540" s="2206">
        <v>2360</v>
      </c>
      <c r="I540" s="2206">
        <v>15870</v>
      </c>
      <c r="J540" s="2206">
        <v>20</v>
      </c>
      <c r="K540" s="2206">
        <f t="shared" si="410"/>
        <v>18250</v>
      </c>
      <c r="L540" s="2206">
        <f t="shared" si="382"/>
        <v>270100</v>
      </c>
      <c r="M540" s="2206">
        <f t="shared" si="383"/>
        <v>34928</v>
      </c>
      <c r="N540" s="2206">
        <f t="shared" si="384"/>
        <v>234876</v>
      </c>
      <c r="O540" s="2206">
        <f t="shared" si="385"/>
        <v>296</v>
      </c>
      <c r="P540" s="2244">
        <v>14.8</v>
      </c>
      <c r="Q540" s="2206">
        <v>2360</v>
      </c>
      <c r="R540" s="2206">
        <v>15870</v>
      </c>
      <c r="S540" s="2206">
        <v>20</v>
      </c>
      <c r="T540" s="2206">
        <f t="shared" si="411"/>
        <v>18250</v>
      </c>
      <c r="U540" s="2206">
        <f t="shared" si="386"/>
        <v>270100</v>
      </c>
      <c r="V540" s="2206">
        <f t="shared" si="387"/>
        <v>34928</v>
      </c>
      <c r="W540" s="2206">
        <f t="shared" si="388"/>
        <v>234876</v>
      </c>
      <c r="X540" s="2206">
        <f t="shared" si="389"/>
        <v>296</v>
      </c>
      <c r="Y540" s="2245">
        <f t="shared" si="372"/>
        <v>0</v>
      </c>
      <c r="Z540" s="2207">
        <f t="shared" si="373"/>
        <v>0</v>
      </c>
      <c r="AA540" s="2245">
        <v>39.6</v>
      </c>
      <c r="AB540" s="2206">
        <v>24000</v>
      </c>
      <c r="AC540" s="2206">
        <v>15000</v>
      </c>
      <c r="AD540" s="2206">
        <v>5000</v>
      </c>
      <c r="AE540" s="2206">
        <f t="shared" si="412"/>
        <v>44000</v>
      </c>
      <c r="AF540" s="2206">
        <f t="shared" si="390"/>
        <v>1742400</v>
      </c>
      <c r="AG540" s="2206">
        <f t="shared" si="391"/>
        <v>950400</v>
      </c>
      <c r="AH540" s="2206">
        <f t="shared" si="392"/>
        <v>594000</v>
      </c>
      <c r="AI540" s="2207">
        <f t="shared" si="393"/>
        <v>198000</v>
      </c>
      <c r="AJ540" s="2246">
        <v>14.8</v>
      </c>
      <c r="AK540" s="2075">
        <v>24000</v>
      </c>
      <c r="AL540" s="2075">
        <v>15000</v>
      </c>
      <c r="AM540" s="2075">
        <v>5000</v>
      </c>
      <c r="AN540" s="2206">
        <f t="shared" si="413"/>
        <v>44000</v>
      </c>
      <c r="AO540" s="2206">
        <f t="shared" si="394"/>
        <v>651200</v>
      </c>
      <c r="AP540" s="2206">
        <f t="shared" si="395"/>
        <v>355200</v>
      </c>
      <c r="AQ540" s="2206">
        <f t="shared" si="396"/>
        <v>222000</v>
      </c>
      <c r="AR540" s="2206">
        <f t="shared" si="397"/>
        <v>74000</v>
      </c>
      <c r="AS540" s="2245">
        <v>14.8</v>
      </c>
      <c r="AT540" s="2075">
        <v>24000</v>
      </c>
      <c r="AU540" s="2075">
        <v>15000</v>
      </c>
      <c r="AV540" s="2075">
        <v>5000</v>
      </c>
      <c r="AW540" s="2206">
        <f t="shared" si="414"/>
        <v>44000</v>
      </c>
      <c r="AX540" s="2206">
        <f t="shared" si="398"/>
        <v>651200</v>
      </c>
      <c r="AY540" s="2206">
        <f t="shared" si="399"/>
        <v>355200</v>
      </c>
      <c r="AZ540" s="2206">
        <f t="shared" si="400"/>
        <v>222000</v>
      </c>
      <c r="BA540" s="2206">
        <f t="shared" si="401"/>
        <v>74000</v>
      </c>
      <c r="BB540" s="2245">
        <f t="shared" si="374"/>
        <v>0</v>
      </c>
      <c r="BC540" s="2207">
        <f t="shared" si="375"/>
        <v>0</v>
      </c>
      <c r="BD540" s="2245">
        <f t="shared" si="380"/>
        <v>-24.8</v>
      </c>
      <c r="BE540" s="2207">
        <f t="shared" si="381"/>
        <v>-1091200</v>
      </c>
      <c r="BF540" s="2246">
        <v>14.8</v>
      </c>
      <c r="BG540" s="2075">
        <v>24000</v>
      </c>
      <c r="BH540" s="2075">
        <v>15000</v>
      </c>
      <c r="BI540" s="2075">
        <v>5000</v>
      </c>
      <c r="BJ540" s="2206">
        <f t="shared" si="415"/>
        <v>44000</v>
      </c>
      <c r="BK540" s="2206">
        <f t="shared" si="402"/>
        <v>651200</v>
      </c>
      <c r="BL540" s="2206">
        <f t="shared" si="403"/>
        <v>355200</v>
      </c>
      <c r="BM540" s="2206">
        <f t="shared" si="404"/>
        <v>222000</v>
      </c>
      <c r="BN540" s="2206">
        <f t="shared" si="405"/>
        <v>74000</v>
      </c>
      <c r="BO540" s="2245">
        <v>14.8</v>
      </c>
      <c r="BP540" s="2075">
        <v>24000</v>
      </c>
      <c r="BQ540" s="2075">
        <v>15000</v>
      </c>
      <c r="BR540" s="2075">
        <v>5000</v>
      </c>
      <c r="BS540" s="2206">
        <f t="shared" si="416"/>
        <v>44000</v>
      </c>
      <c r="BT540" s="2206">
        <f t="shared" si="406"/>
        <v>651200</v>
      </c>
      <c r="BU540" s="2206">
        <f t="shared" si="407"/>
        <v>355200</v>
      </c>
      <c r="BV540" s="2206">
        <f t="shared" si="408"/>
        <v>222000</v>
      </c>
      <c r="BW540" s="2206">
        <f t="shared" si="409"/>
        <v>74000</v>
      </c>
      <c r="BX540" s="2245">
        <f t="shared" si="376"/>
        <v>0</v>
      </c>
      <c r="BY540" s="2207">
        <f t="shared" si="377"/>
        <v>0</v>
      </c>
      <c r="BZ540" s="2211">
        <f t="shared" si="378"/>
        <v>-24.8</v>
      </c>
      <c r="CA540" s="2212">
        <f t="shared" si="379"/>
        <v>-1091200</v>
      </c>
      <c r="CB540" s="2083"/>
      <c r="CC540" s="2083"/>
      <c r="CD540" s="2237"/>
      <c r="CF540" s="2200"/>
    </row>
    <row r="541" spans="1:84" s="1974" customFormat="1" ht="18" customHeight="1" outlineLevel="1">
      <c r="A541" s="2235" t="s">
        <v>3988</v>
      </c>
      <c r="B541" s="2235" t="b">
        <v>1</v>
      </c>
      <c r="C541" s="2201"/>
      <c r="D541" s="2236" t="s">
        <v>3989</v>
      </c>
      <c r="E541" s="2243" t="s">
        <v>3990</v>
      </c>
      <c r="F541" s="2204" t="s">
        <v>449</v>
      </c>
      <c r="G541" s="2244">
        <v>125.2</v>
      </c>
      <c r="H541" s="2206"/>
      <c r="I541" s="2206">
        <v>5190</v>
      </c>
      <c r="J541" s="2206">
        <v>50</v>
      </c>
      <c r="K541" s="2206">
        <f t="shared" si="410"/>
        <v>5240</v>
      </c>
      <c r="L541" s="2206">
        <f t="shared" si="382"/>
        <v>656048</v>
      </c>
      <c r="M541" s="2206">
        <f t="shared" si="383"/>
        <v>0</v>
      </c>
      <c r="N541" s="2206">
        <f t="shared" si="384"/>
        <v>649788</v>
      </c>
      <c r="O541" s="2206">
        <f t="shared" si="385"/>
        <v>6260</v>
      </c>
      <c r="P541" s="2244">
        <v>125.2</v>
      </c>
      <c r="Q541" s="2206"/>
      <c r="R541" s="2206">
        <v>5190</v>
      </c>
      <c r="S541" s="2206">
        <v>50</v>
      </c>
      <c r="T541" s="2206">
        <f t="shared" si="411"/>
        <v>5240</v>
      </c>
      <c r="U541" s="2206">
        <f t="shared" si="386"/>
        <v>656048</v>
      </c>
      <c r="V541" s="2206">
        <f t="shared" si="387"/>
        <v>0</v>
      </c>
      <c r="W541" s="2206">
        <f t="shared" si="388"/>
        <v>649788</v>
      </c>
      <c r="X541" s="2206">
        <f t="shared" si="389"/>
        <v>6260</v>
      </c>
      <c r="Y541" s="2245">
        <f t="shared" si="372"/>
        <v>0</v>
      </c>
      <c r="Z541" s="2207">
        <f t="shared" si="373"/>
        <v>0</v>
      </c>
      <c r="AA541" s="2245">
        <v>77.3</v>
      </c>
      <c r="AB541" s="2206">
        <v>5200</v>
      </c>
      <c r="AC541" s="2206">
        <v>13000</v>
      </c>
      <c r="AD541" s="2206">
        <v>5000</v>
      </c>
      <c r="AE541" s="2206">
        <f t="shared" si="412"/>
        <v>23200</v>
      </c>
      <c r="AF541" s="2206">
        <f t="shared" si="390"/>
        <v>1793360</v>
      </c>
      <c r="AG541" s="2206">
        <f t="shared" si="391"/>
        <v>401960</v>
      </c>
      <c r="AH541" s="2206">
        <f t="shared" si="392"/>
        <v>1004900</v>
      </c>
      <c r="AI541" s="2207">
        <f t="shared" si="393"/>
        <v>386500</v>
      </c>
      <c r="AJ541" s="2246">
        <v>125.2</v>
      </c>
      <c r="AK541" s="2075">
        <v>5200</v>
      </c>
      <c r="AL541" s="2075">
        <v>13000</v>
      </c>
      <c r="AM541" s="2075">
        <v>5000</v>
      </c>
      <c r="AN541" s="2206">
        <f t="shared" si="413"/>
        <v>23200</v>
      </c>
      <c r="AO541" s="2206">
        <f t="shared" si="394"/>
        <v>2904640</v>
      </c>
      <c r="AP541" s="2206">
        <f t="shared" si="395"/>
        <v>651040</v>
      </c>
      <c r="AQ541" s="2206">
        <f t="shared" si="396"/>
        <v>1627600</v>
      </c>
      <c r="AR541" s="2206">
        <f t="shared" si="397"/>
        <v>626000</v>
      </c>
      <c r="AS541" s="2245">
        <v>125.2</v>
      </c>
      <c r="AT541" s="2075">
        <v>5200</v>
      </c>
      <c r="AU541" s="2075">
        <v>13000</v>
      </c>
      <c r="AV541" s="2075">
        <v>5000</v>
      </c>
      <c r="AW541" s="2206">
        <f t="shared" si="414"/>
        <v>23200</v>
      </c>
      <c r="AX541" s="2206">
        <f t="shared" si="398"/>
        <v>2904640</v>
      </c>
      <c r="AY541" s="2206">
        <f t="shared" si="399"/>
        <v>651040</v>
      </c>
      <c r="AZ541" s="2206">
        <f t="shared" si="400"/>
        <v>1627600</v>
      </c>
      <c r="BA541" s="2206">
        <f t="shared" si="401"/>
        <v>626000</v>
      </c>
      <c r="BB541" s="2245">
        <f t="shared" si="374"/>
        <v>0</v>
      </c>
      <c r="BC541" s="2207">
        <f t="shared" si="375"/>
        <v>0</v>
      </c>
      <c r="BD541" s="2245">
        <f t="shared" si="380"/>
        <v>47.900000000000006</v>
      </c>
      <c r="BE541" s="2207">
        <f t="shared" si="381"/>
        <v>1111280</v>
      </c>
      <c r="BF541" s="2246">
        <v>125.2</v>
      </c>
      <c r="BG541" s="2075">
        <v>5200</v>
      </c>
      <c r="BH541" s="2075">
        <v>13000</v>
      </c>
      <c r="BI541" s="2075">
        <v>5000</v>
      </c>
      <c r="BJ541" s="2206">
        <f t="shared" si="415"/>
        <v>23200</v>
      </c>
      <c r="BK541" s="2206">
        <f t="shared" si="402"/>
        <v>2904640</v>
      </c>
      <c r="BL541" s="2206">
        <f t="shared" si="403"/>
        <v>651040</v>
      </c>
      <c r="BM541" s="2206">
        <f t="shared" si="404"/>
        <v>1627600</v>
      </c>
      <c r="BN541" s="2206">
        <f t="shared" si="405"/>
        <v>626000</v>
      </c>
      <c r="BO541" s="2245">
        <v>125.2</v>
      </c>
      <c r="BP541" s="2075">
        <v>5200</v>
      </c>
      <c r="BQ541" s="2075">
        <v>13000</v>
      </c>
      <c r="BR541" s="2075">
        <v>5000</v>
      </c>
      <c r="BS541" s="2206">
        <f t="shared" si="416"/>
        <v>23200</v>
      </c>
      <c r="BT541" s="2206">
        <f t="shared" si="406"/>
        <v>2904640</v>
      </c>
      <c r="BU541" s="2206">
        <f t="shared" si="407"/>
        <v>651040</v>
      </c>
      <c r="BV541" s="2206">
        <f t="shared" si="408"/>
        <v>1627600</v>
      </c>
      <c r="BW541" s="2206">
        <f t="shared" si="409"/>
        <v>626000</v>
      </c>
      <c r="BX541" s="2245">
        <f t="shared" si="376"/>
        <v>0</v>
      </c>
      <c r="BY541" s="2207">
        <f t="shared" si="377"/>
        <v>0</v>
      </c>
      <c r="BZ541" s="2211">
        <f t="shared" si="378"/>
        <v>47.900000000000006</v>
      </c>
      <c r="CA541" s="2212">
        <f t="shared" si="379"/>
        <v>1111280</v>
      </c>
      <c r="CB541" s="2083"/>
      <c r="CC541" s="2083"/>
      <c r="CD541" s="2237"/>
      <c r="CF541" s="2200"/>
    </row>
    <row r="542" spans="1:84" s="1974" customFormat="1" ht="18" customHeight="1" outlineLevel="1">
      <c r="A542" s="2235" t="s">
        <v>3991</v>
      </c>
      <c r="B542" s="2235" t="b">
        <v>1</v>
      </c>
      <c r="C542" s="2201"/>
      <c r="D542" s="2236" t="s">
        <v>3992</v>
      </c>
      <c r="E542" s="2243" t="s">
        <v>3993</v>
      </c>
      <c r="F542" s="2204" t="s">
        <v>449</v>
      </c>
      <c r="G542" s="2244">
        <v>588</v>
      </c>
      <c r="H542" s="2206">
        <v>1460</v>
      </c>
      <c r="I542" s="2206">
        <v>4190</v>
      </c>
      <c r="J542" s="2206"/>
      <c r="K542" s="2206">
        <f t="shared" si="410"/>
        <v>5650</v>
      </c>
      <c r="L542" s="2206">
        <f t="shared" si="382"/>
        <v>3322200</v>
      </c>
      <c r="M542" s="2206">
        <f t="shared" si="383"/>
        <v>858480</v>
      </c>
      <c r="N542" s="2206">
        <f t="shared" si="384"/>
        <v>2463720</v>
      </c>
      <c r="O542" s="2206">
        <f t="shared" si="385"/>
        <v>0</v>
      </c>
      <c r="P542" s="2244">
        <v>588</v>
      </c>
      <c r="Q542" s="2206">
        <v>1460</v>
      </c>
      <c r="R542" s="2206">
        <v>4190</v>
      </c>
      <c r="S542" s="2206"/>
      <c r="T542" s="2206">
        <f t="shared" si="411"/>
        <v>5650</v>
      </c>
      <c r="U542" s="2206">
        <f t="shared" si="386"/>
        <v>3322200</v>
      </c>
      <c r="V542" s="2206">
        <f t="shared" si="387"/>
        <v>858480</v>
      </c>
      <c r="W542" s="2206">
        <f t="shared" si="388"/>
        <v>2463720</v>
      </c>
      <c r="X542" s="2206">
        <f t="shared" si="389"/>
        <v>0</v>
      </c>
      <c r="Y542" s="2244">
        <f t="shared" si="372"/>
        <v>0</v>
      </c>
      <c r="Z542" s="2207">
        <f t="shared" si="373"/>
        <v>0</v>
      </c>
      <c r="AA542" s="2244">
        <v>745.8</v>
      </c>
      <c r="AB542" s="2206">
        <v>1500</v>
      </c>
      <c r="AC542" s="2206"/>
      <c r="AD542" s="2206">
        <v>300</v>
      </c>
      <c r="AE542" s="2206">
        <f t="shared" si="412"/>
        <v>1800</v>
      </c>
      <c r="AF542" s="2206">
        <f t="shared" si="390"/>
        <v>1342440</v>
      </c>
      <c r="AG542" s="2206">
        <f t="shared" si="391"/>
        <v>1118700</v>
      </c>
      <c r="AH542" s="2206">
        <f t="shared" si="392"/>
        <v>0</v>
      </c>
      <c r="AI542" s="2207">
        <f t="shared" si="393"/>
        <v>223740</v>
      </c>
      <c r="AJ542" s="2246">
        <v>588</v>
      </c>
      <c r="AK542" s="2075">
        <v>1500</v>
      </c>
      <c r="AL542" s="2075"/>
      <c r="AM542" s="2075">
        <v>300</v>
      </c>
      <c r="AN542" s="2206">
        <f t="shared" si="413"/>
        <v>1800</v>
      </c>
      <c r="AO542" s="2206">
        <f t="shared" si="394"/>
        <v>1058400</v>
      </c>
      <c r="AP542" s="2206">
        <f t="shared" si="395"/>
        <v>882000</v>
      </c>
      <c r="AQ542" s="2206">
        <f t="shared" si="396"/>
        <v>0</v>
      </c>
      <c r="AR542" s="2206">
        <f t="shared" si="397"/>
        <v>176400</v>
      </c>
      <c r="AS542" s="2244">
        <v>588</v>
      </c>
      <c r="AT542" s="2075">
        <v>1500</v>
      </c>
      <c r="AU542" s="2075"/>
      <c r="AV542" s="2075">
        <v>300</v>
      </c>
      <c r="AW542" s="2206">
        <f t="shared" si="414"/>
        <v>1800</v>
      </c>
      <c r="AX542" s="2206">
        <f t="shared" si="398"/>
        <v>1058400</v>
      </c>
      <c r="AY542" s="2206">
        <f t="shared" si="399"/>
        <v>882000</v>
      </c>
      <c r="AZ542" s="2206">
        <f t="shared" si="400"/>
        <v>0</v>
      </c>
      <c r="BA542" s="2206">
        <f t="shared" si="401"/>
        <v>176400</v>
      </c>
      <c r="BB542" s="2244">
        <f t="shared" si="374"/>
        <v>0</v>
      </c>
      <c r="BC542" s="2207">
        <f t="shared" si="375"/>
        <v>0</v>
      </c>
      <c r="BD542" s="2244">
        <f t="shared" si="380"/>
        <v>-157.79999999999995</v>
      </c>
      <c r="BE542" s="2207">
        <f t="shared" si="381"/>
        <v>-284040</v>
      </c>
      <c r="BF542" s="2246">
        <v>588</v>
      </c>
      <c r="BG542" s="2075">
        <v>1500</v>
      </c>
      <c r="BH542" s="2075">
        <v>0</v>
      </c>
      <c r="BI542" s="2075">
        <v>300</v>
      </c>
      <c r="BJ542" s="2206">
        <f t="shared" si="415"/>
        <v>1800</v>
      </c>
      <c r="BK542" s="2206">
        <f t="shared" si="402"/>
        <v>1058400</v>
      </c>
      <c r="BL542" s="2206">
        <f t="shared" si="403"/>
        <v>882000</v>
      </c>
      <c r="BM542" s="2206">
        <f t="shared" si="404"/>
        <v>0</v>
      </c>
      <c r="BN542" s="2206">
        <f t="shared" si="405"/>
        <v>176400</v>
      </c>
      <c r="BO542" s="2244">
        <v>588</v>
      </c>
      <c r="BP542" s="2075">
        <v>1500</v>
      </c>
      <c r="BQ542" s="2075">
        <v>0</v>
      </c>
      <c r="BR542" s="2075">
        <v>300</v>
      </c>
      <c r="BS542" s="2206">
        <f t="shared" si="416"/>
        <v>1800</v>
      </c>
      <c r="BT542" s="2206">
        <f t="shared" si="406"/>
        <v>1058400</v>
      </c>
      <c r="BU542" s="2206">
        <f t="shared" si="407"/>
        <v>882000</v>
      </c>
      <c r="BV542" s="2206">
        <f t="shared" si="408"/>
        <v>0</v>
      </c>
      <c r="BW542" s="2206">
        <f t="shared" si="409"/>
        <v>176400</v>
      </c>
      <c r="BX542" s="2244">
        <f t="shared" si="376"/>
        <v>0</v>
      </c>
      <c r="BY542" s="2207">
        <f t="shared" si="377"/>
        <v>0</v>
      </c>
      <c r="BZ542" s="2211">
        <f t="shared" si="378"/>
        <v>-157.79999999999995</v>
      </c>
      <c r="CA542" s="2212">
        <f t="shared" si="379"/>
        <v>-284040</v>
      </c>
      <c r="CB542" s="2083"/>
      <c r="CC542" s="2083"/>
      <c r="CD542" s="2237"/>
      <c r="CF542" s="2200"/>
    </row>
    <row r="543" spans="1:84" s="1974" customFormat="1" ht="18" customHeight="1" outlineLevel="1">
      <c r="A543" s="2235" t="s">
        <v>3994</v>
      </c>
      <c r="B543" s="2235" t="b">
        <v>1</v>
      </c>
      <c r="C543" s="2201"/>
      <c r="D543" s="2236" t="s">
        <v>3995</v>
      </c>
      <c r="E543" s="2243" t="s">
        <v>3996</v>
      </c>
      <c r="F543" s="2204" t="s">
        <v>154</v>
      </c>
      <c r="G543" s="2244">
        <v>6</v>
      </c>
      <c r="H543" s="2206"/>
      <c r="I543" s="2206">
        <v>70910</v>
      </c>
      <c r="J543" s="2206">
        <v>1180</v>
      </c>
      <c r="K543" s="2206">
        <f t="shared" si="410"/>
        <v>72090</v>
      </c>
      <c r="L543" s="2206">
        <f t="shared" si="382"/>
        <v>432540</v>
      </c>
      <c r="M543" s="2206">
        <f t="shared" si="383"/>
        <v>0</v>
      </c>
      <c r="N543" s="2206">
        <f t="shared" si="384"/>
        <v>425460</v>
      </c>
      <c r="O543" s="2206">
        <f t="shared" si="385"/>
        <v>7080</v>
      </c>
      <c r="P543" s="2244">
        <v>6</v>
      </c>
      <c r="Q543" s="2206"/>
      <c r="R543" s="2206">
        <v>70910</v>
      </c>
      <c r="S543" s="2206">
        <v>1180</v>
      </c>
      <c r="T543" s="2206">
        <f t="shared" si="411"/>
        <v>72090</v>
      </c>
      <c r="U543" s="2206">
        <f t="shared" si="386"/>
        <v>432540</v>
      </c>
      <c r="V543" s="2206">
        <f t="shared" si="387"/>
        <v>0</v>
      </c>
      <c r="W543" s="2206">
        <f t="shared" si="388"/>
        <v>425460</v>
      </c>
      <c r="X543" s="2206">
        <f t="shared" si="389"/>
        <v>7080</v>
      </c>
      <c r="Y543" s="2244">
        <f t="shared" si="372"/>
        <v>0</v>
      </c>
      <c r="Z543" s="2207">
        <f t="shared" si="373"/>
        <v>0</v>
      </c>
      <c r="AA543" s="2244">
        <v>22</v>
      </c>
      <c r="AB543" s="2206">
        <v>25000</v>
      </c>
      <c r="AC543" s="2206"/>
      <c r="AD543" s="2206">
        <v>300</v>
      </c>
      <c r="AE543" s="2206">
        <f t="shared" si="412"/>
        <v>25300</v>
      </c>
      <c r="AF543" s="2206">
        <f t="shared" si="390"/>
        <v>556600</v>
      </c>
      <c r="AG543" s="2206">
        <f t="shared" si="391"/>
        <v>550000</v>
      </c>
      <c r="AH543" s="2206">
        <f t="shared" si="392"/>
        <v>0</v>
      </c>
      <c r="AI543" s="2207">
        <f t="shared" si="393"/>
        <v>6600</v>
      </c>
      <c r="AJ543" s="2246">
        <v>6</v>
      </c>
      <c r="AK543" s="2075">
        <v>25000</v>
      </c>
      <c r="AL543" s="2075"/>
      <c r="AM543" s="2075">
        <v>300</v>
      </c>
      <c r="AN543" s="2206">
        <f t="shared" si="413"/>
        <v>25300</v>
      </c>
      <c r="AO543" s="2206">
        <f t="shared" si="394"/>
        <v>151800</v>
      </c>
      <c r="AP543" s="2206">
        <f t="shared" si="395"/>
        <v>150000</v>
      </c>
      <c r="AQ543" s="2206">
        <f t="shared" si="396"/>
        <v>0</v>
      </c>
      <c r="AR543" s="2206">
        <f t="shared" si="397"/>
        <v>1800</v>
      </c>
      <c r="AS543" s="2244">
        <v>6</v>
      </c>
      <c r="AT543" s="2075">
        <v>25000</v>
      </c>
      <c r="AU543" s="2075"/>
      <c r="AV543" s="2075">
        <v>300</v>
      </c>
      <c r="AW543" s="2206">
        <f t="shared" si="414"/>
        <v>25300</v>
      </c>
      <c r="AX543" s="2206">
        <f t="shared" si="398"/>
        <v>151800</v>
      </c>
      <c r="AY543" s="2206">
        <f t="shared" si="399"/>
        <v>150000</v>
      </c>
      <c r="AZ543" s="2206">
        <f t="shared" si="400"/>
        <v>0</v>
      </c>
      <c r="BA543" s="2206">
        <f t="shared" si="401"/>
        <v>1800</v>
      </c>
      <c r="BB543" s="2244">
        <f t="shared" si="374"/>
        <v>0</v>
      </c>
      <c r="BC543" s="2207">
        <f t="shared" si="375"/>
        <v>0</v>
      </c>
      <c r="BD543" s="2244">
        <f t="shared" si="380"/>
        <v>-16</v>
      </c>
      <c r="BE543" s="2207">
        <f t="shared" si="381"/>
        <v>-404800</v>
      </c>
      <c r="BF543" s="2246">
        <v>6</v>
      </c>
      <c r="BG543" s="2075">
        <v>25000</v>
      </c>
      <c r="BH543" s="2075">
        <v>0</v>
      </c>
      <c r="BI543" s="2075">
        <v>300</v>
      </c>
      <c r="BJ543" s="2206">
        <f t="shared" si="415"/>
        <v>25300</v>
      </c>
      <c r="BK543" s="2206">
        <f t="shared" si="402"/>
        <v>151800</v>
      </c>
      <c r="BL543" s="2206">
        <f t="shared" si="403"/>
        <v>150000</v>
      </c>
      <c r="BM543" s="2206">
        <f t="shared" si="404"/>
        <v>0</v>
      </c>
      <c r="BN543" s="2206">
        <f t="shared" si="405"/>
        <v>1800</v>
      </c>
      <c r="BO543" s="2244">
        <v>6</v>
      </c>
      <c r="BP543" s="2075">
        <v>25000</v>
      </c>
      <c r="BQ543" s="2075">
        <v>0</v>
      </c>
      <c r="BR543" s="2075">
        <v>300</v>
      </c>
      <c r="BS543" s="2206">
        <f t="shared" si="416"/>
        <v>25300</v>
      </c>
      <c r="BT543" s="2206">
        <f t="shared" si="406"/>
        <v>151800</v>
      </c>
      <c r="BU543" s="2206">
        <f t="shared" si="407"/>
        <v>150000</v>
      </c>
      <c r="BV543" s="2206">
        <f t="shared" si="408"/>
        <v>0</v>
      </c>
      <c r="BW543" s="2206">
        <f t="shared" si="409"/>
        <v>1800</v>
      </c>
      <c r="BX543" s="2244">
        <f t="shared" si="376"/>
        <v>0</v>
      </c>
      <c r="BY543" s="2207">
        <f t="shared" si="377"/>
        <v>0</v>
      </c>
      <c r="BZ543" s="2211">
        <f t="shared" si="378"/>
        <v>-16</v>
      </c>
      <c r="CA543" s="2212">
        <f t="shared" si="379"/>
        <v>-404800</v>
      </c>
      <c r="CB543" s="2083"/>
      <c r="CC543" s="2083"/>
      <c r="CD543" s="2237"/>
      <c r="CF543" s="2200"/>
    </row>
    <row r="544" spans="1:84" s="1974" customFormat="1" ht="18" customHeight="1" outlineLevel="1">
      <c r="A544" s="2235" t="s">
        <v>3997</v>
      </c>
      <c r="B544" s="2235" t="b">
        <v>1</v>
      </c>
      <c r="C544" s="2201"/>
      <c r="D544" s="2236" t="s">
        <v>3998</v>
      </c>
      <c r="E544" s="2243" t="s">
        <v>3999</v>
      </c>
      <c r="F544" s="2204" t="s">
        <v>449</v>
      </c>
      <c r="G544" s="2244">
        <v>51.8</v>
      </c>
      <c r="H544" s="2206">
        <v>250</v>
      </c>
      <c r="I544" s="2206">
        <v>3130</v>
      </c>
      <c r="J544" s="2206"/>
      <c r="K544" s="2206">
        <f t="shared" si="410"/>
        <v>3380</v>
      </c>
      <c r="L544" s="2206">
        <f t="shared" si="382"/>
        <v>175084</v>
      </c>
      <c r="M544" s="2206">
        <f t="shared" si="383"/>
        <v>12950</v>
      </c>
      <c r="N544" s="2206">
        <f t="shared" si="384"/>
        <v>162134</v>
      </c>
      <c r="O544" s="2206">
        <f t="shared" si="385"/>
        <v>0</v>
      </c>
      <c r="P544" s="2244">
        <v>51.8</v>
      </c>
      <c r="Q544" s="2206">
        <v>250</v>
      </c>
      <c r="R544" s="2206">
        <v>3130</v>
      </c>
      <c r="S544" s="2206"/>
      <c r="T544" s="2206">
        <f t="shared" si="411"/>
        <v>3380</v>
      </c>
      <c r="U544" s="2206">
        <f t="shared" si="386"/>
        <v>175084</v>
      </c>
      <c r="V544" s="2206">
        <f t="shared" si="387"/>
        <v>12950</v>
      </c>
      <c r="W544" s="2206">
        <f t="shared" si="388"/>
        <v>162134</v>
      </c>
      <c r="X544" s="2206">
        <f t="shared" si="389"/>
        <v>0</v>
      </c>
      <c r="Y544" s="2245">
        <f t="shared" si="372"/>
        <v>0</v>
      </c>
      <c r="Z544" s="2207">
        <f t="shared" si="373"/>
        <v>0</v>
      </c>
      <c r="AA544" s="2245">
        <v>18.2</v>
      </c>
      <c r="AB544" s="2206">
        <v>4000</v>
      </c>
      <c r="AC544" s="2206"/>
      <c r="AD544" s="2206">
        <v>500</v>
      </c>
      <c r="AE544" s="2206">
        <f t="shared" si="412"/>
        <v>4500</v>
      </c>
      <c r="AF544" s="2206">
        <f t="shared" si="390"/>
        <v>81900</v>
      </c>
      <c r="AG544" s="2206">
        <f t="shared" si="391"/>
        <v>72800</v>
      </c>
      <c r="AH544" s="2206">
        <f t="shared" si="392"/>
        <v>0</v>
      </c>
      <c r="AI544" s="2207">
        <f t="shared" si="393"/>
        <v>9100</v>
      </c>
      <c r="AJ544" s="2246">
        <v>51.8</v>
      </c>
      <c r="AK544" s="2075">
        <v>4000</v>
      </c>
      <c r="AL544" s="2075"/>
      <c r="AM544" s="2075">
        <v>500</v>
      </c>
      <c r="AN544" s="2206">
        <f t="shared" si="413"/>
        <v>4500</v>
      </c>
      <c r="AO544" s="2206">
        <f t="shared" si="394"/>
        <v>233100</v>
      </c>
      <c r="AP544" s="2206">
        <f t="shared" si="395"/>
        <v>207200</v>
      </c>
      <c r="AQ544" s="2206">
        <f t="shared" si="396"/>
        <v>0</v>
      </c>
      <c r="AR544" s="2206">
        <f t="shared" si="397"/>
        <v>25900</v>
      </c>
      <c r="AS544" s="2245">
        <v>51.8</v>
      </c>
      <c r="AT544" s="2075">
        <v>4000</v>
      </c>
      <c r="AU544" s="2075"/>
      <c r="AV544" s="2075">
        <v>500</v>
      </c>
      <c r="AW544" s="2206">
        <f t="shared" si="414"/>
        <v>4500</v>
      </c>
      <c r="AX544" s="2206">
        <f t="shared" si="398"/>
        <v>233100</v>
      </c>
      <c r="AY544" s="2206">
        <f t="shared" si="399"/>
        <v>207200</v>
      </c>
      <c r="AZ544" s="2206">
        <f t="shared" si="400"/>
        <v>0</v>
      </c>
      <c r="BA544" s="2206">
        <f t="shared" si="401"/>
        <v>25900</v>
      </c>
      <c r="BB544" s="2245">
        <f t="shared" si="374"/>
        <v>0</v>
      </c>
      <c r="BC544" s="2207">
        <f t="shared" si="375"/>
        <v>0</v>
      </c>
      <c r="BD544" s="2245">
        <f t="shared" si="380"/>
        <v>33.599999999999994</v>
      </c>
      <c r="BE544" s="2207">
        <f t="shared" si="381"/>
        <v>151200</v>
      </c>
      <c r="BF544" s="2246">
        <v>51.8</v>
      </c>
      <c r="BG544" s="2075">
        <v>4000</v>
      </c>
      <c r="BH544" s="2075">
        <v>0</v>
      </c>
      <c r="BI544" s="2075">
        <v>500</v>
      </c>
      <c r="BJ544" s="2206">
        <f t="shared" si="415"/>
        <v>4500</v>
      </c>
      <c r="BK544" s="2206">
        <f t="shared" si="402"/>
        <v>233100</v>
      </c>
      <c r="BL544" s="2206">
        <f t="shared" si="403"/>
        <v>207200</v>
      </c>
      <c r="BM544" s="2206">
        <f t="shared" si="404"/>
        <v>0</v>
      </c>
      <c r="BN544" s="2206">
        <f t="shared" si="405"/>
        <v>25900</v>
      </c>
      <c r="BO544" s="2245">
        <v>51.8</v>
      </c>
      <c r="BP544" s="2075">
        <v>4000</v>
      </c>
      <c r="BQ544" s="2075">
        <v>0</v>
      </c>
      <c r="BR544" s="2075">
        <v>500</v>
      </c>
      <c r="BS544" s="2206">
        <f t="shared" si="416"/>
        <v>4500</v>
      </c>
      <c r="BT544" s="2206">
        <f t="shared" si="406"/>
        <v>233100</v>
      </c>
      <c r="BU544" s="2206">
        <f t="shared" si="407"/>
        <v>207200</v>
      </c>
      <c r="BV544" s="2206">
        <f t="shared" si="408"/>
        <v>0</v>
      </c>
      <c r="BW544" s="2206">
        <f t="shared" si="409"/>
        <v>25900</v>
      </c>
      <c r="BX544" s="2245">
        <f t="shared" si="376"/>
        <v>0</v>
      </c>
      <c r="BY544" s="2207">
        <f t="shared" si="377"/>
        <v>0</v>
      </c>
      <c r="BZ544" s="2211">
        <f t="shared" si="378"/>
        <v>33.599999999999994</v>
      </c>
      <c r="CA544" s="2212">
        <f t="shared" si="379"/>
        <v>151200</v>
      </c>
      <c r="CB544" s="2083"/>
      <c r="CC544" s="2083"/>
      <c r="CD544" s="2237"/>
      <c r="CF544" s="2200"/>
    </row>
    <row r="545" spans="1:94" s="1974" customFormat="1" ht="18" customHeight="1" outlineLevel="1">
      <c r="A545" s="2235" t="s">
        <v>4000</v>
      </c>
      <c r="B545" s="2235" t="b">
        <v>1</v>
      </c>
      <c r="C545" s="2201"/>
      <c r="D545" s="2236" t="s">
        <v>4001</v>
      </c>
      <c r="E545" s="2243" t="s">
        <v>4002</v>
      </c>
      <c r="F545" s="2204" t="s">
        <v>449</v>
      </c>
      <c r="G545" s="2244">
        <v>329.9</v>
      </c>
      <c r="H545" s="2206">
        <v>200</v>
      </c>
      <c r="I545" s="2206">
        <v>3130</v>
      </c>
      <c r="J545" s="2206"/>
      <c r="K545" s="2206">
        <f t="shared" si="410"/>
        <v>3330</v>
      </c>
      <c r="L545" s="2206">
        <f t="shared" si="382"/>
        <v>1098567</v>
      </c>
      <c r="M545" s="2206">
        <f t="shared" si="383"/>
        <v>65980</v>
      </c>
      <c r="N545" s="2206">
        <f t="shared" si="384"/>
        <v>1032587</v>
      </c>
      <c r="O545" s="2206">
        <f t="shared" si="385"/>
        <v>0</v>
      </c>
      <c r="P545" s="2244">
        <v>329.9</v>
      </c>
      <c r="Q545" s="2206">
        <v>200</v>
      </c>
      <c r="R545" s="2206">
        <v>3130</v>
      </c>
      <c r="S545" s="2206"/>
      <c r="T545" s="2206">
        <f t="shared" si="411"/>
        <v>3330</v>
      </c>
      <c r="U545" s="2206">
        <f t="shared" si="386"/>
        <v>1098567</v>
      </c>
      <c r="V545" s="2206">
        <f t="shared" si="387"/>
        <v>65980</v>
      </c>
      <c r="W545" s="2206">
        <f t="shared" si="388"/>
        <v>1032587</v>
      </c>
      <c r="X545" s="2206">
        <f t="shared" si="389"/>
        <v>0</v>
      </c>
      <c r="Y545" s="2245">
        <f t="shared" si="372"/>
        <v>0</v>
      </c>
      <c r="Z545" s="2207">
        <f t="shared" si="373"/>
        <v>0</v>
      </c>
      <c r="AA545" s="2245">
        <v>213.9</v>
      </c>
      <c r="AB545" s="2206">
        <v>4000</v>
      </c>
      <c r="AC545" s="2206"/>
      <c r="AD545" s="2206">
        <v>500</v>
      </c>
      <c r="AE545" s="2206">
        <f t="shared" si="412"/>
        <v>4500</v>
      </c>
      <c r="AF545" s="2206">
        <f t="shared" si="390"/>
        <v>962550</v>
      </c>
      <c r="AG545" s="2206">
        <f t="shared" si="391"/>
        <v>855600</v>
      </c>
      <c r="AH545" s="2206">
        <f t="shared" si="392"/>
        <v>0</v>
      </c>
      <c r="AI545" s="2207">
        <f t="shared" si="393"/>
        <v>106950</v>
      </c>
      <c r="AJ545" s="2246">
        <v>329.9</v>
      </c>
      <c r="AK545" s="2075">
        <v>4000</v>
      </c>
      <c r="AL545" s="2075"/>
      <c r="AM545" s="2075">
        <v>500</v>
      </c>
      <c r="AN545" s="2206">
        <f t="shared" si="413"/>
        <v>4500</v>
      </c>
      <c r="AO545" s="2206">
        <f t="shared" si="394"/>
        <v>1484550</v>
      </c>
      <c r="AP545" s="2206">
        <f t="shared" si="395"/>
        <v>1319600</v>
      </c>
      <c r="AQ545" s="2206">
        <f t="shared" si="396"/>
        <v>0</v>
      </c>
      <c r="AR545" s="2206">
        <f t="shared" si="397"/>
        <v>164950</v>
      </c>
      <c r="AS545" s="2245">
        <v>329.9</v>
      </c>
      <c r="AT545" s="2075">
        <v>4000</v>
      </c>
      <c r="AU545" s="2075"/>
      <c r="AV545" s="2075">
        <v>500</v>
      </c>
      <c r="AW545" s="2206">
        <f t="shared" si="414"/>
        <v>4500</v>
      </c>
      <c r="AX545" s="2206">
        <f t="shared" si="398"/>
        <v>1484550</v>
      </c>
      <c r="AY545" s="2206">
        <f t="shared" si="399"/>
        <v>1319600</v>
      </c>
      <c r="AZ545" s="2206">
        <f t="shared" si="400"/>
        <v>0</v>
      </c>
      <c r="BA545" s="2206">
        <f t="shared" si="401"/>
        <v>164950</v>
      </c>
      <c r="BB545" s="2245">
        <f t="shared" si="374"/>
        <v>0</v>
      </c>
      <c r="BC545" s="2207">
        <f t="shared" si="375"/>
        <v>0</v>
      </c>
      <c r="BD545" s="2245">
        <f t="shared" si="380"/>
        <v>115.99999999999997</v>
      </c>
      <c r="BE545" s="2207">
        <f t="shared" si="381"/>
        <v>522000</v>
      </c>
      <c r="BF545" s="2246">
        <v>329.9</v>
      </c>
      <c r="BG545" s="2075">
        <v>4000</v>
      </c>
      <c r="BH545" s="2075">
        <v>0</v>
      </c>
      <c r="BI545" s="2075">
        <v>500</v>
      </c>
      <c r="BJ545" s="2206">
        <f t="shared" si="415"/>
        <v>4500</v>
      </c>
      <c r="BK545" s="2206">
        <f t="shared" si="402"/>
        <v>1484550</v>
      </c>
      <c r="BL545" s="2206">
        <f t="shared" si="403"/>
        <v>1319600</v>
      </c>
      <c r="BM545" s="2206">
        <f t="shared" si="404"/>
        <v>0</v>
      </c>
      <c r="BN545" s="2206">
        <f t="shared" si="405"/>
        <v>164950</v>
      </c>
      <c r="BO545" s="2245">
        <v>329.9</v>
      </c>
      <c r="BP545" s="2075">
        <v>4000</v>
      </c>
      <c r="BQ545" s="2075">
        <v>0</v>
      </c>
      <c r="BR545" s="2075">
        <v>500</v>
      </c>
      <c r="BS545" s="2206">
        <f t="shared" si="416"/>
        <v>4500</v>
      </c>
      <c r="BT545" s="2206">
        <f t="shared" si="406"/>
        <v>1484550</v>
      </c>
      <c r="BU545" s="2206">
        <f t="shared" si="407"/>
        <v>1319600</v>
      </c>
      <c r="BV545" s="2206">
        <f t="shared" si="408"/>
        <v>0</v>
      </c>
      <c r="BW545" s="2206">
        <f t="shared" si="409"/>
        <v>164950</v>
      </c>
      <c r="BX545" s="2245">
        <f t="shared" si="376"/>
        <v>0</v>
      </c>
      <c r="BY545" s="2207">
        <f t="shared" si="377"/>
        <v>0</v>
      </c>
      <c r="BZ545" s="2211">
        <f t="shared" si="378"/>
        <v>115.99999999999997</v>
      </c>
      <c r="CA545" s="2212">
        <f t="shared" si="379"/>
        <v>522000</v>
      </c>
      <c r="CB545" s="2083"/>
      <c r="CC545" s="2083"/>
      <c r="CD545" s="2237"/>
      <c r="CF545" s="2200"/>
    </row>
    <row r="546" spans="1:94" s="1974" customFormat="1" ht="18" customHeight="1" outlineLevel="1">
      <c r="A546" s="2235" t="s">
        <v>4003</v>
      </c>
      <c r="B546" s="2235" t="b">
        <v>1</v>
      </c>
      <c r="C546" s="2201"/>
      <c r="D546" s="2236" t="s">
        <v>4004</v>
      </c>
      <c r="E546" s="2243" t="s">
        <v>4005</v>
      </c>
      <c r="F546" s="2204" t="s">
        <v>449</v>
      </c>
      <c r="G546" s="2244">
        <v>176.9</v>
      </c>
      <c r="H546" s="2206">
        <v>730</v>
      </c>
      <c r="I546" s="2206">
        <v>1450</v>
      </c>
      <c r="J546" s="2206"/>
      <c r="K546" s="2206">
        <f t="shared" si="410"/>
        <v>2180</v>
      </c>
      <c r="L546" s="2206">
        <f t="shared" si="382"/>
        <v>385642</v>
      </c>
      <c r="M546" s="2206">
        <f t="shared" si="383"/>
        <v>129137</v>
      </c>
      <c r="N546" s="2206">
        <f t="shared" si="384"/>
        <v>256505</v>
      </c>
      <c r="O546" s="2206">
        <f t="shared" si="385"/>
        <v>0</v>
      </c>
      <c r="P546" s="2244">
        <v>176.9</v>
      </c>
      <c r="Q546" s="2206">
        <v>730</v>
      </c>
      <c r="R546" s="2206">
        <v>1450</v>
      </c>
      <c r="S546" s="2206"/>
      <c r="T546" s="2206">
        <f t="shared" si="411"/>
        <v>2180</v>
      </c>
      <c r="U546" s="2206">
        <f t="shared" si="386"/>
        <v>385642</v>
      </c>
      <c r="V546" s="2206">
        <f t="shared" si="387"/>
        <v>129137</v>
      </c>
      <c r="W546" s="2206">
        <f t="shared" si="388"/>
        <v>256505</v>
      </c>
      <c r="X546" s="2206">
        <f t="shared" si="389"/>
        <v>0</v>
      </c>
      <c r="Y546" s="2245">
        <f t="shared" si="372"/>
        <v>0</v>
      </c>
      <c r="Z546" s="2207">
        <f t="shared" si="373"/>
        <v>0</v>
      </c>
      <c r="AA546" s="2245">
        <v>208.9</v>
      </c>
      <c r="AB546" s="2206">
        <v>2000</v>
      </c>
      <c r="AC546" s="2206"/>
      <c r="AD546" s="2206">
        <v>500</v>
      </c>
      <c r="AE546" s="2206">
        <f t="shared" si="412"/>
        <v>2500</v>
      </c>
      <c r="AF546" s="2206">
        <f t="shared" si="390"/>
        <v>522250</v>
      </c>
      <c r="AG546" s="2206">
        <f t="shared" si="391"/>
        <v>417800</v>
      </c>
      <c r="AH546" s="2206">
        <f t="shared" si="392"/>
        <v>0</v>
      </c>
      <c r="AI546" s="2207">
        <f t="shared" si="393"/>
        <v>104450</v>
      </c>
      <c r="AJ546" s="2246">
        <v>176.9</v>
      </c>
      <c r="AK546" s="2075">
        <v>2000</v>
      </c>
      <c r="AL546" s="2075"/>
      <c r="AM546" s="2075">
        <v>500</v>
      </c>
      <c r="AN546" s="2206">
        <f t="shared" si="413"/>
        <v>2500</v>
      </c>
      <c r="AO546" s="2206">
        <f t="shared" si="394"/>
        <v>442250</v>
      </c>
      <c r="AP546" s="2206">
        <f t="shared" si="395"/>
        <v>353800</v>
      </c>
      <c r="AQ546" s="2206">
        <f t="shared" si="396"/>
        <v>0</v>
      </c>
      <c r="AR546" s="2206">
        <f t="shared" si="397"/>
        <v>88450</v>
      </c>
      <c r="AS546" s="2245">
        <v>176.9</v>
      </c>
      <c r="AT546" s="2075">
        <v>2000</v>
      </c>
      <c r="AU546" s="2075"/>
      <c r="AV546" s="2075">
        <v>500</v>
      </c>
      <c r="AW546" s="2206">
        <f t="shared" si="414"/>
        <v>2500</v>
      </c>
      <c r="AX546" s="2206">
        <f t="shared" si="398"/>
        <v>442250</v>
      </c>
      <c r="AY546" s="2206">
        <f t="shared" si="399"/>
        <v>353800</v>
      </c>
      <c r="AZ546" s="2206">
        <f t="shared" si="400"/>
        <v>0</v>
      </c>
      <c r="BA546" s="2206">
        <f t="shared" si="401"/>
        <v>88450</v>
      </c>
      <c r="BB546" s="2245">
        <f t="shared" si="374"/>
        <v>0</v>
      </c>
      <c r="BC546" s="2207">
        <f t="shared" si="375"/>
        <v>0</v>
      </c>
      <c r="BD546" s="2245">
        <f t="shared" si="380"/>
        <v>-32</v>
      </c>
      <c r="BE546" s="2207">
        <f t="shared" si="381"/>
        <v>-80000</v>
      </c>
      <c r="BF546" s="2246">
        <v>176.9</v>
      </c>
      <c r="BG546" s="2075">
        <v>2000</v>
      </c>
      <c r="BH546" s="2075">
        <v>0</v>
      </c>
      <c r="BI546" s="2075">
        <v>500</v>
      </c>
      <c r="BJ546" s="2206">
        <f t="shared" si="415"/>
        <v>2500</v>
      </c>
      <c r="BK546" s="2206">
        <f t="shared" si="402"/>
        <v>442250</v>
      </c>
      <c r="BL546" s="2206">
        <f t="shared" si="403"/>
        <v>353800</v>
      </c>
      <c r="BM546" s="2206">
        <f t="shared" si="404"/>
        <v>0</v>
      </c>
      <c r="BN546" s="2206">
        <f t="shared" si="405"/>
        <v>88450</v>
      </c>
      <c r="BO546" s="2245">
        <v>176.9</v>
      </c>
      <c r="BP546" s="2075">
        <v>2000</v>
      </c>
      <c r="BQ546" s="2075">
        <v>0</v>
      </c>
      <c r="BR546" s="2075">
        <v>500</v>
      </c>
      <c r="BS546" s="2206">
        <f t="shared" si="416"/>
        <v>2500</v>
      </c>
      <c r="BT546" s="2206">
        <f t="shared" si="406"/>
        <v>442250</v>
      </c>
      <c r="BU546" s="2206">
        <f t="shared" si="407"/>
        <v>353800</v>
      </c>
      <c r="BV546" s="2206">
        <f t="shared" si="408"/>
        <v>0</v>
      </c>
      <c r="BW546" s="2206">
        <f t="shared" si="409"/>
        <v>88450</v>
      </c>
      <c r="BX546" s="2245">
        <f t="shared" si="376"/>
        <v>0</v>
      </c>
      <c r="BY546" s="2207">
        <f t="shared" si="377"/>
        <v>0</v>
      </c>
      <c r="BZ546" s="2211">
        <f t="shared" si="378"/>
        <v>-32</v>
      </c>
      <c r="CA546" s="2212">
        <f t="shared" si="379"/>
        <v>-80000</v>
      </c>
      <c r="CB546" s="2083"/>
      <c r="CC546" s="2083"/>
      <c r="CD546" s="2237"/>
      <c r="CF546" s="2200"/>
    </row>
    <row r="547" spans="1:94" s="1974" customFormat="1" ht="18" customHeight="1" outlineLevel="1">
      <c r="A547" s="2235" t="s">
        <v>4006</v>
      </c>
      <c r="B547" s="2235" t="b">
        <v>1</v>
      </c>
      <c r="C547" s="2201"/>
      <c r="D547" s="2236" t="s">
        <v>4007</v>
      </c>
      <c r="E547" s="2243" t="s">
        <v>4008</v>
      </c>
      <c r="F547" s="2204" t="s">
        <v>449</v>
      </c>
      <c r="G547" s="2244">
        <v>141.55000000000001</v>
      </c>
      <c r="H547" s="2206">
        <v>290</v>
      </c>
      <c r="I547" s="2206">
        <v>580</v>
      </c>
      <c r="J547" s="2206"/>
      <c r="K547" s="2206">
        <f t="shared" si="410"/>
        <v>870</v>
      </c>
      <c r="L547" s="2206">
        <f t="shared" si="382"/>
        <v>123148</v>
      </c>
      <c r="M547" s="2206">
        <f t="shared" si="383"/>
        <v>41049</v>
      </c>
      <c r="N547" s="2206">
        <f t="shared" si="384"/>
        <v>82099</v>
      </c>
      <c r="O547" s="2206">
        <f t="shared" si="385"/>
        <v>0</v>
      </c>
      <c r="P547" s="2244">
        <v>141.55000000000001</v>
      </c>
      <c r="Q547" s="2206">
        <v>290</v>
      </c>
      <c r="R547" s="2206">
        <v>580</v>
      </c>
      <c r="S547" s="2206"/>
      <c r="T547" s="2206">
        <f t="shared" si="411"/>
        <v>870</v>
      </c>
      <c r="U547" s="2206">
        <f t="shared" si="386"/>
        <v>123148</v>
      </c>
      <c r="V547" s="2206">
        <f t="shared" si="387"/>
        <v>41049</v>
      </c>
      <c r="W547" s="2206">
        <f t="shared" si="388"/>
        <v>82099</v>
      </c>
      <c r="X547" s="2206">
        <f t="shared" si="389"/>
        <v>0</v>
      </c>
      <c r="Y547" s="2245">
        <f t="shared" si="372"/>
        <v>0</v>
      </c>
      <c r="Z547" s="2207">
        <f t="shared" si="373"/>
        <v>0</v>
      </c>
      <c r="AA547" s="2245">
        <v>172</v>
      </c>
      <c r="AB547" s="2206">
        <v>1000</v>
      </c>
      <c r="AC547" s="2206"/>
      <c r="AD547" s="2206">
        <v>500</v>
      </c>
      <c r="AE547" s="2206">
        <f t="shared" si="412"/>
        <v>1500</v>
      </c>
      <c r="AF547" s="2206">
        <f t="shared" si="390"/>
        <v>258000</v>
      </c>
      <c r="AG547" s="2206">
        <f t="shared" si="391"/>
        <v>172000</v>
      </c>
      <c r="AH547" s="2206">
        <f t="shared" si="392"/>
        <v>0</v>
      </c>
      <c r="AI547" s="2207">
        <f t="shared" si="393"/>
        <v>86000</v>
      </c>
      <c r="AJ547" s="2246">
        <v>141.55000000000001</v>
      </c>
      <c r="AK547" s="2075">
        <v>1000</v>
      </c>
      <c r="AL547" s="2075"/>
      <c r="AM547" s="2075">
        <v>500</v>
      </c>
      <c r="AN547" s="2206">
        <f t="shared" si="413"/>
        <v>1500</v>
      </c>
      <c r="AO547" s="2206">
        <f t="shared" si="394"/>
        <v>212325</v>
      </c>
      <c r="AP547" s="2206">
        <f t="shared" si="395"/>
        <v>141550</v>
      </c>
      <c r="AQ547" s="2206">
        <f t="shared" si="396"/>
        <v>0</v>
      </c>
      <c r="AR547" s="2206">
        <f t="shared" si="397"/>
        <v>70775</v>
      </c>
      <c r="AS547" s="2245">
        <v>141.55000000000001</v>
      </c>
      <c r="AT547" s="2075">
        <v>1000</v>
      </c>
      <c r="AU547" s="2075"/>
      <c r="AV547" s="2075">
        <v>500</v>
      </c>
      <c r="AW547" s="2206">
        <f t="shared" si="414"/>
        <v>1500</v>
      </c>
      <c r="AX547" s="2206">
        <f t="shared" si="398"/>
        <v>212325</v>
      </c>
      <c r="AY547" s="2206">
        <f t="shared" si="399"/>
        <v>141550</v>
      </c>
      <c r="AZ547" s="2206">
        <f t="shared" si="400"/>
        <v>0</v>
      </c>
      <c r="BA547" s="2206">
        <f t="shared" si="401"/>
        <v>70775</v>
      </c>
      <c r="BB547" s="2245">
        <f t="shared" si="374"/>
        <v>0</v>
      </c>
      <c r="BC547" s="2207">
        <f t="shared" si="375"/>
        <v>0</v>
      </c>
      <c r="BD547" s="2245">
        <f t="shared" si="380"/>
        <v>-30.449999999999989</v>
      </c>
      <c r="BE547" s="2207">
        <f t="shared" si="381"/>
        <v>-45675</v>
      </c>
      <c r="BF547" s="2246">
        <v>141.55000000000001</v>
      </c>
      <c r="BG547" s="2075">
        <v>1000</v>
      </c>
      <c r="BH547" s="2075">
        <v>0</v>
      </c>
      <c r="BI547" s="2075">
        <v>500</v>
      </c>
      <c r="BJ547" s="2206">
        <f t="shared" si="415"/>
        <v>1500</v>
      </c>
      <c r="BK547" s="2206">
        <f t="shared" si="402"/>
        <v>212325</v>
      </c>
      <c r="BL547" s="2206">
        <f t="shared" si="403"/>
        <v>141550</v>
      </c>
      <c r="BM547" s="2206">
        <f t="shared" si="404"/>
        <v>0</v>
      </c>
      <c r="BN547" s="2206">
        <f t="shared" si="405"/>
        <v>70775</v>
      </c>
      <c r="BO547" s="2245">
        <v>141.55000000000001</v>
      </c>
      <c r="BP547" s="2075">
        <v>1000</v>
      </c>
      <c r="BQ547" s="2075">
        <v>0</v>
      </c>
      <c r="BR547" s="2075">
        <v>500</v>
      </c>
      <c r="BS547" s="2206">
        <f t="shared" si="416"/>
        <v>1500</v>
      </c>
      <c r="BT547" s="2206">
        <f t="shared" si="406"/>
        <v>212325</v>
      </c>
      <c r="BU547" s="2206">
        <f t="shared" si="407"/>
        <v>141550</v>
      </c>
      <c r="BV547" s="2206">
        <f t="shared" si="408"/>
        <v>0</v>
      </c>
      <c r="BW547" s="2206">
        <f t="shared" si="409"/>
        <v>70775</v>
      </c>
      <c r="BX547" s="2245">
        <f t="shared" si="376"/>
        <v>0</v>
      </c>
      <c r="BY547" s="2207">
        <f t="shared" si="377"/>
        <v>0</v>
      </c>
      <c r="BZ547" s="2211">
        <f t="shared" si="378"/>
        <v>-30.449999999999989</v>
      </c>
      <c r="CA547" s="2212">
        <f t="shared" si="379"/>
        <v>-45675</v>
      </c>
      <c r="CB547" s="2083"/>
      <c r="CC547" s="2083"/>
      <c r="CD547" s="2237"/>
      <c r="CF547" s="2200"/>
    </row>
    <row r="548" spans="1:94" s="1974" customFormat="1" ht="18" customHeight="1" outlineLevel="1">
      <c r="A548" s="2235" t="s">
        <v>4009</v>
      </c>
      <c r="B548" s="2235" t="b">
        <v>1</v>
      </c>
      <c r="C548" s="2201"/>
      <c r="D548" s="2236" t="s">
        <v>4010</v>
      </c>
      <c r="E548" s="2243" t="s">
        <v>4011</v>
      </c>
      <c r="F548" s="2204" t="s">
        <v>365</v>
      </c>
      <c r="G548" s="2244">
        <v>557.96</v>
      </c>
      <c r="H548" s="2206">
        <v>2590</v>
      </c>
      <c r="I548" s="2206">
        <v>870</v>
      </c>
      <c r="J548" s="2206"/>
      <c r="K548" s="2206">
        <f t="shared" si="410"/>
        <v>3460</v>
      </c>
      <c r="L548" s="2206">
        <f t="shared" si="382"/>
        <v>1930541</v>
      </c>
      <c r="M548" s="2206">
        <f t="shared" si="383"/>
        <v>1445116</v>
      </c>
      <c r="N548" s="2206">
        <f t="shared" si="384"/>
        <v>485425</v>
      </c>
      <c r="O548" s="2206">
        <f t="shared" si="385"/>
        <v>0</v>
      </c>
      <c r="P548" s="2244">
        <v>557.96</v>
      </c>
      <c r="Q548" s="2206">
        <v>2590</v>
      </c>
      <c r="R548" s="2206">
        <v>870</v>
      </c>
      <c r="S548" s="2206"/>
      <c r="T548" s="2206">
        <f t="shared" si="411"/>
        <v>3460</v>
      </c>
      <c r="U548" s="2206">
        <f t="shared" si="386"/>
        <v>1930541</v>
      </c>
      <c r="V548" s="2206">
        <f t="shared" si="387"/>
        <v>1445116</v>
      </c>
      <c r="W548" s="2206">
        <f t="shared" si="388"/>
        <v>485425</v>
      </c>
      <c r="X548" s="2206">
        <f t="shared" si="389"/>
        <v>0</v>
      </c>
      <c r="Y548" s="2245">
        <f t="shared" si="372"/>
        <v>0</v>
      </c>
      <c r="Z548" s="2207">
        <f t="shared" si="373"/>
        <v>0</v>
      </c>
      <c r="AA548" s="2245">
        <v>540</v>
      </c>
      <c r="AB548" s="2206">
        <v>2000</v>
      </c>
      <c r="AC548" s="2206">
        <v>1000</v>
      </c>
      <c r="AD548" s="2206">
        <v>500</v>
      </c>
      <c r="AE548" s="2206">
        <f t="shared" si="412"/>
        <v>3500</v>
      </c>
      <c r="AF548" s="2206">
        <f t="shared" si="390"/>
        <v>1890000</v>
      </c>
      <c r="AG548" s="2206">
        <f t="shared" si="391"/>
        <v>1080000</v>
      </c>
      <c r="AH548" s="2206">
        <f t="shared" si="392"/>
        <v>540000</v>
      </c>
      <c r="AI548" s="2207">
        <f t="shared" si="393"/>
        <v>270000</v>
      </c>
      <c r="AJ548" s="2246">
        <v>557.96</v>
      </c>
      <c r="AK548" s="2075">
        <v>2000</v>
      </c>
      <c r="AL548" s="2075">
        <v>1000</v>
      </c>
      <c r="AM548" s="2075">
        <v>500</v>
      </c>
      <c r="AN548" s="2206">
        <f t="shared" si="413"/>
        <v>3500</v>
      </c>
      <c r="AO548" s="2206">
        <f t="shared" si="394"/>
        <v>1952860</v>
      </c>
      <c r="AP548" s="2206">
        <f t="shared" si="395"/>
        <v>1115920</v>
      </c>
      <c r="AQ548" s="2206">
        <f t="shared" si="396"/>
        <v>557960</v>
      </c>
      <c r="AR548" s="2206">
        <f t="shared" si="397"/>
        <v>278980</v>
      </c>
      <c r="AS548" s="2245">
        <v>557.96</v>
      </c>
      <c r="AT548" s="2075">
        <v>2000</v>
      </c>
      <c r="AU548" s="2075">
        <v>1000</v>
      </c>
      <c r="AV548" s="2075">
        <v>500</v>
      </c>
      <c r="AW548" s="2206">
        <f t="shared" si="414"/>
        <v>3500</v>
      </c>
      <c r="AX548" s="2206">
        <f t="shared" si="398"/>
        <v>1952860</v>
      </c>
      <c r="AY548" s="2206">
        <f t="shared" si="399"/>
        <v>1115920</v>
      </c>
      <c r="AZ548" s="2206">
        <f t="shared" si="400"/>
        <v>557960</v>
      </c>
      <c r="BA548" s="2206">
        <f t="shared" si="401"/>
        <v>278980</v>
      </c>
      <c r="BB548" s="2245">
        <f t="shared" si="374"/>
        <v>0</v>
      </c>
      <c r="BC548" s="2207">
        <f t="shared" si="375"/>
        <v>0</v>
      </c>
      <c r="BD548" s="2245">
        <f t="shared" si="380"/>
        <v>17.960000000000036</v>
      </c>
      <c r="BE548" s="2207">
        <f t="shared" si="381"/>
        <v>62860</v>
      </c>
      <c r="BF548" s="2246">
        <v>557.96</v>
      </c>
      <c r="BG548" s="2075">
        <v>2000</v>
      </c>
      <c r="BH548" s="2075">
        <v>1000</v>
      </c>
      <c r="BI548" s="2075">
        <v>500</v>
      </c>
      <c r="BJ548" s="2206">
        <f t="shared" si="415"/>
        <v>3500</v>
      </c>
      <c r="BK548" s="2206">
        <f t="shared" si="402"/>
        <v>1952860</v>
      </c>
      <c r="BL548" s="2206">
        <f t="shared" si="403"/>
        <v>1115920</v>
      </c>
      <c r="BM548" s="2206">
        <f t="shared" si="404"/>
        <v>557960</v>
      </c>
      <c r="BN548" s="2206">
        <f t="shared" si="405"/>
        <v>278980</v>
      </c>
      <c r="BO548" s="2245">
        <v>557.96</v>
      </c>
      <c r="BP548" s="2075">
        <v>2000</v>
      </c>
      <c r="BQ548" s="2075">
        <v>1000</v>
      </c>
      <c r="BR548" s="2075">
        <v>500</v>
      </c>
      <c r="BS548" s="2206">
        <f t="shared" si="416"/>
        <v>3500</v>
      </c>
      <c r="BT548" s="2206">
        <f t="shared" si="406"/>
        <v>1952860</v>
      </c>
      <c r="BU548" s="2206">
        <f t="shared" si="407"/>
        <v>1115920</v>
      </c>
      <c r="BV548" s="2206">
        <f t="shared" si="408"/>
        <v>557960</v>
      </c>
      <c r="BW548" s="2206">
        <f t="shared" si="409"/>
        <v>278980</v>
      </c>
      <c r="BX548" s="2245">
        <f t="shared" si="376"/>
        <v>0</v>
      </c>
      <c r="BY548" s="2207">
        <f t="shared" si="377"/>
        <v>0</v>
      </c>
      <c r="BZ548" s="2211">
        <f t="shared" si="378"/>
        <v>17.960000000000036</v>
      </c>
      <c r="CA548" s="2212">
        <f t="shared" si="379"/>
        <v>62860</v>
      </c>
      <c r="CB548" s="2083"/>
      <c r="CC548" s="2083"/>
      <c r="CD548" s="2237"/>
      <c r="CF548" s="2200"/>
    </row>
    <row r="549" spans="1:94" s="1974" customFormat="1" ht="18" customHeight="1" outlineLevel="1">
      <c r="A549" s="2235" t="s">
        <v>4012</v>
      </c>
      <c r="B549" s="2235" t="b">
        <v>1</v>
      </c>
      <c r="C549" s="2201"/>
      <c r="D549" s="2236" t="s">
        <v>3149</v>
      </c>
      <c r="E549" s="2243" t="s">
        <v>3150</v>
      </c>
      <c r="F549" s="2204" t="s">
        <v>449</v>
      </c>
      <c r="G549" s="2244">
        <v>7.05</v>
      </c>
      <c r="H549" s="2206">
        <v>9680</v>
      </c>
      <c r="I549" s="2206">
        <v>48590</v>
      </c>
      <c r="J549" s="2206">
        <v>10</v>
      </c>
      <c r="K549" s="2206">
        <f t="shared" si="410"/>
        <v>58280</v>
      </c>
      <c r="L549" s="2206">
        <f t="shared" si="382"/>
        <v>410873</v>
      </c>
      <c r="M549" s="2206">
        <f t="shared" si="383"/>
        <v>68244</v>
      </c>
      <c r="N549" s="2206">
        <f t="shared" si="384"/>
        <v>342559</v>
      </c>
      <c r="O549" s="2206">
        <f t="shared" si="385"/>
        <v>70</v>
      </c>
      <c r="P549" s="2244">
        <v>7.05</v>
      </c>
      <c r="Q549" s="2206">
        <v>9680</v>
      </c>
      <c r="R549" s="2206">
        <v>48590</v>
      </c>
      <c r="S549" s="2206">
        <v>10</v>
      </c>
      <c r="T549" s="2206">
        <f t="shared" si="411"/>
        <v>58280</v>
      </c>
      <c r="U549" s="2206">
        <f t="shared" si="386"/>
        <v>410873</v>
      </c>
      <c r="V549" s="2206">
        <f t="shared" si="387"/>
        <v>68244</v>
      </c>
      <c r="W549" s="2206">
        <f t="shared" si="388"/>
        <v>342559</v>
      </c>
      <c r="X549" s="2206">
        <f t="shared" si="389"/>
        <v>70</v>
      </c>
      <c r="Y549" s="2245">
        <f t="shared" si="372"/>
        <v>0</v>
      </c>
      <c r="Z549" s="2207">
        <f t="shared" si="373"/>
        <v>0</v>
      </c>
      <c r="AA549" s="2245">
        <v>1.5</v>
      </c>
      <c r="AB549" s="2206">
        <v>70000</v>
      </c>
      <c r="AC549" s="2206"/>
      <c r="AD549" s="2206">
        <v>10000</v>
      </c>
      <c r="AE549" s="2206">
        <f t="shared" si="412"/>
        <v>80000</v>
      </c>
      <c r="AF549" s="2206">
        <f t="shared" si="390"/>
        <v>120000</v>
      </c>
      <c r="AG549" s="2206">
        <f t="shared" si="391"/>
        <v>105000</v>
      </c>
      <c r="AH549" s="2206">
        <f t="shared" si="392"/>
        <v>0</v>
      </c>
      <c r="AI549" s="2207">
        <f t="shared" si="393"/>
        <v>15000</v>
      </c>
      <c r="AJ549" s="2246">
        <v>7.05</v>
      </c>
      <c r="AK549" s="2075">
        <v>70000</v>
      </c>
      <c r="AL549" s="2075"/>
      <c r="AM549" s="2075">
        <v>10000</v>
      </c>
      <c r="AN549" s="2206">
        <f t="shared" si="413"/>
        <v>80000</v>
      </c>
      <c r="AO549" s="2206">
        <f t="shared" si="394"/>
        <v>564000</v>
      </c>
      <c r="AP549" s="2206">
        <f t="shared" si="395"/>
        <v>493500</v>
      </c>
      <c r="AQ549" s="2206">
        <f t="shared" si="396"/>
        <v>0</v>
      </c>
      <c r="AR549" s="2206">
        <f t="shared" si="397"/>
        <v>70500</v>
      </c>
      <c r="AS549" s="2245">
        <v>7.05</v>
      </c>
      <c r="AT549" s="2075">
        <v>70000</v>
      </c>
      <c r="AU549" s="2075"/>
      <c r="AV549" s="2075">
        <v>10000</v>
      </c>
      <c r="AW549" s="2206">
        <f t="shared" si="414"/>
        <v>80000</v>
      </c>
      <c r="AX549" s="2206">
        <f t="shared" si="398"/>
        <v>564000</v>
      </c>
      <c r="AY549" s="2206">
        <f t="shared" si="399"/>
        <v>493500</v>
      </c>
      <c r="AZ549" s="2206">
        <f t="shared" si="400"/>
        <v>0</v>
      </c>
      <c r="BA549" s="2206">
        <f t="shared" si="401"/>
        <v>70500</v>
      </c>
      <c r="BB549" s="2245">
        <f t="shared" si="374"/>
        <v>0</v>
      </c>
      <c r="BC549" s="2207">
        <f t="shared" si="375"/>
        <v>0</v>
      </c>
      <c r="BD549" s="2245">
        <f t="shared" si="380"/>
        <v>5.55</v>
      </c>
      <c r="BE549" s="2207">
        <f t="shared" si="381"/>
        <v>444000</v>
      </c>
      <c r="BF549" s="2246">
        <v>7.05</v>
      </c>
      <c r="BG549" s="2075">
        <v>70000</v>
      </c>
      <c r="BH549" s="2075">
        <v>0</v>
      </c>
      <c r="BI549" s="2075">
        <v>10000</v>
      </c>
      <c r="BJ549" s="2206">
        <f t="shared" si="415"/>
        <v>80000</v>
      </c>
      <c r="BK549" s="2206">
        <f t="shared" si="402"/>
        <v>564000</v>
      </c>
      <c r="BL549" s="2206">
        <f t="shared" si="403"/>
        <v>493500</v>
      </c>
      <c r="BM549" s="2206">
        <f t="shared" si="404"/>
        <v>0</v>
      </c>
      <c r="BN549" s="2206">
        <f t="shared" si="405"/>
        <v>70500</v>
      </c>
      <c r="BO549" s="2245">
        <v>7.05</v>
      </c>
      <c r="BP549" s="2075">
        <v>70000</v>
      </c>
      <c r="BQ549" s="2075">
        <v>0</v>
      </c>
      <c r="BR549" s="2075">
        <v>10000</v>
      </c>
      <c r="BS549" s="2206">
        <f t="shared" si="416"/>
        <v>80000</v>
      </c>
      <c r="BT549" s="2206">
        <f t="shared" si="406"/>
        <v>564000</v>
      </c>
      <c r="BU549" s="2206">
        <f t="shared" si="407"/>
        <v>493500</v>
      </c>
      <c r="BV549" s="2206">
        <f t="shared" si="408"/>
        <v>0</v>
      </c>
      <c r="BW549" s="2206">
        <f t="shared" si="409"/>
        <v>70500</v>
      </c>
      <c r="BX549" s="2245">
        <f t="shared" si="376"/>
        <v>0</v>
      </c>
      <c r="BY549" s="2207">
        <f t="shared" si="377"/>
        <v>0</v>
      </c>
      <c r="BZ549" s="2211">
        <f t="shared" si="378"/>
        <v>5.55</v>
      </c>
      <c r="CA549" s="2212">
        <f t="shared" si="379"/>
        <v>444000</v>
      </c>
      <c r="CB549" s="2083"/>
      <c r="CC549" s="2083"/>
      <c r="CD549" s="2237"/>
      <c r="CF549" s="2200"/>
    </row>
    <row r="550" spans="1:94" s="1974" customFormat="1" ht="18" customHeight="1" outlineLevel="1">
      <c r="A550" s="2235" t="s">
        <v>4013</v>
      </c>
      <c r="B550" s="2235" t="b">
        <v>1</v>
      </c>
      <c r="C550" s="2201"/>
      <c r="D550" s="2236" t="s">
        <v>4014</v>
      </c>
      <c r="E550" s="2243" t="s">
        <v>4015</v>
      </c>
      <c r="F550" s="2204" t="s">
        <v>449</v>
      </c>
      <c r="G550" s="2244">
        <v>3.3</v>
      </c>
      <c r="H550" s="2206">
        <v>12980</v>
      </c>
      <c r="I550" s="2206">
        <v>30220</v>
      </c>
      <c r="J550" s="2206">
        <v>290</v>
      </c>
      <c r="K550" s="2206">
        <f t="shared" si="410"/>
        <v>43490</v>
      </c>
      <c r="L550" s="2206">
        <f t="shared" si="382"/>
        <v>143517</v>
      </c>
      <c r="M550" s="2206">
        <f t="shared" si="383"/>
        <v>42834</v>
      </c>
      <c r="N550" s="2206">
        <f t="shared" si="384"/>
        <v>99726</v>
      </c>
      <c r="O550" s="2206">
        <f t="shared" si="385"/>
        <v>957</v>
      </c>
      <c r="P550" s="2244">
        <v>3.3</v>
      </c>
      <c r="Q550" s="2206">
        <v>12980</v>
      </c>
      <c r="R550" s="2206">
        <v>30220</v>
      </c>
      <c r="S550" s="2206">
        <v>290</v>
      </c>
      <c r="T550" s="2206">
        <f t="shared" si="411"/>
        <v>43490</v>
      </c>
      <c r="U550" s="2206">
        <f t="shared" si="386"/>
        <v>143517</v>
      </c>
      <c r="V550" s="2206">
        <f t="shared" si="387"/>
        <v>42834</v>
      </c>
      <c r="W550" s="2206">
        <f t="shared" si="388"/>
        <v>99726</v>
      </c>
      <c r="X550" s="2206">
        <f t="shared" si="389"/>
        <v>957</v>
      </c>
      <c r="Y550" s="2245">
        <f t="shared" si="372"/>
        <v>0</v>
      </c>
      <c r="Z550" s="2207">
        <f t="shared" si="373"/>
        <v>0</v>
      </c>
      <c r="AA550" s="2245">
        <v>3.3</v>
      </c>
      <c r="AB550" s="2206">
        <v>88000</v>
      </c>
      <c r="AC550" s="2206"/>
      <c r="AD550" s="2206">
        <v>10000</v>
      </c>
      <c r="AE550" s="2206">
        <f t="shared" si="412"/>
        <v>98000</v>
      </c>
      <c r="AF550" s="2206">
        <f t="shared" si="390"/>
        <v>323400</v>
      </c>
      <c r="AG550" s="2206">
        <f t="shared" si="391"/>
        <v>290400</v>
      </c>
      <c r="AH550" s="2206">
        <f t="shared" si="392"/>
        <v>0</v>
      </c>
      <c r="AI550" s="2207">
        <f t="shared" si="393"/>
        <v>33000</v>
      </c>
      <c r="AJ550" s="2246">
        <v>3.3</v>
      </c>
      <c r="AK550" s="2075">
        <v>88000</v>
      </c>
      <c r="AL550" s="2075"/>
      <c r="AM550" s="2075">
        <v>10000</v>
      </c>
      <c r="AN550" s="2206">
        <f t="shared" si="413"/>
        <v>98000</v>
      </c>
      <c r="AO550" s="2206">
        <f t="shared" si="394"/>
        <v>323400</v>
      </c>
      <c r="AP550" s="2206">
        <f t="shared" si="395"/>
        <v>290400</v>
      </c>
      <c r="AQ550" s="2206">
        <f t="shared" si="396"/>
        <v>0</v>
      </c>
      <c r="AR550" s="2206">
        <f t="shared" si="397"/>
        <v>33000</v>
      </c>
      <c r="AS550" s="2245">
        <v>3.3</v>
      </c>
      <c r="AT550" s="2075">
        <v>88000</v>
      </c>
      <c r="AU550" s="2075"/>
      <c r="AV550" s="2075">
        <v>10000</v>
      </c>
      <c r="AW550" s="2206">
        <f t="shared" si="414"/>
        <v>98000</v>
      </c>
      <c r="AX550" s="2206">
        <f t="shared" si="398"/>
        <v>323400</v>
      </c>
      <c r="AY550" s="2206">
        <f t="shared" si="399"/>
        <v>290400</v>
      </c>
      <c r="AZ550" s="2206">
        <f t="shared" si="400"/>
        <v>0</v>
      </c>
      <c r="BA550" s="2206">
        <f t="shared" si="401"/>
        <v>33000</v>
      </c>
      <c r="BB550" s="2245">
        <f t="shared" si="374"/>
        <v>0</v>
      </c>
      <c r="BC550" s="2207">
        <f t="shared" si="375"/>
        <v>0</v>
      </c>
      <c r="BD550" s="2245">
        <f t="shared" si="380"/>
        <v>0</v>
      </c>
      <c r="BE550" s="2207">
        <f t="shared" si="381"/>
        <v>0</v>
      </c>
      <c r="BF550" s="2246">
        <v>3.3</v>
      </c>
      <c r="BG550" s="2075">
        <v>88000</v>
      </c>
      <c r="BH550" s="2075">
        <v>0</v>
      </c>
      <c r="BI550" s="2075">
        <v>10000</v>
      </c>
      <c r="BJ550" s="2206">
        <f t="shared" si="415"/>
        <v>98000</v>
      </c>
      <c r="BK550" s="2206">
        <f t="shared" si="402"/>
        <v>323400</v>
      </c>
      <c r="BL550" s="2206">
        <f t="shared" si="403"/>
        <v>290400</v>
      </c>
      <c r="BM550" s="2206">
        <f t="shared" si="404"/>
        <v>0</v>
      </c>
      <c r="BN550" s="2206">
        <f t="shared" si="405"/>
        <v>33000</v>
      </c>
      <c r="BO550" s="2245">
        <v>3.3</v>
      </c>
      <c r="BP550" s="2075">
        <v>88000</v>
      </c>
      <c r="BQ550" s="2075">
        <v>0</v>
      </c>
      <c r="BR550" s="2075">
        <v>10000</v>
      </c>
      <c r="BS550" s="2206">
        <f t="shared" si="416"/>
        <v>98000</v>
      </c>
      <c r="BT550" s="2206">
        <f t="shared" si="406"/>
        <v>323400</v>
      </c>
      <c r="BU550" s="2206">
        <f t="shared" si="407"/>
        <v>290400</v>
      </c>
      <c r="BV550" s="2206">
        <f t="shared" si="408"/>
        <v>0</v>
      </c>
      <c r="BW550" s="2206">
        <f t="shared" si="409"/>
        <v>33000</v>
      </c>
      <c r="BX550" s="2245">
        <f t="shared" si="376"/>
        <v>0</v>
      </c>
      <c r="BY550" s="2207">
        <f t="shared" si="377"/>
        <v>0</v>
      </c>
      <c r="BZ550" s="2211">
        <f t="shared" si="378"/>
        <v>0</v>
      </c>
      <c r="CA550" s="2212">
        <f t="shared" si="379"/>
        <v>0</v>
      </c>
      <c r="CB550" s="2083"/>
      <c r="CC550" s="2083"/>
      <c r="CD550" s="2237"/>
      <c r="CF550" s="2200"/>
    </row>
    <row r="551" spans="1:94" s="1974" customFormat="1" ht="18" customHeight="1" outlineLevel="1">
      <c r="A551" s="2235" t="s">
        <v>4016</v>
      </c>
      <c r="B551" s="2235" t="b">
        <v>1</v>
      </c>
      <c r="C551" s="2201"/>
      <c r="D551" s="2236" t="s">
        <v>4017</v>
      </c>
      <c r="E551" s="2243" t="s">
        <v>4018</v>
      </c>
      <c r="F551" s="2204" t="s">
        <v>449</v>
      </c>
      <c r="G551" s="2244">
        <v>24</v>
      </c>
      <c r="H551" s="2206">
        <v>95720</v>
      </c>
      <c r="I551" s="2206"/>
      <c r="J551" s="2206"/>
      <c r="K551" s="2206">
        <f t="shared" si="410"/>
        <v>95720</v>
      </c>
      <c r="L551" s="2206">
        <f t="shared" si="382"/>
        <v>2297280</v>
      </c>
      <c r="M551" s="2206">
        <f t="shared" si="383"/>
        <v>2297280</v>
      </c>
      <c r="N551" s="2206">
        <f t="shared" si="384"/>
        <v>0</v>
      </c>
      <c r="O551" s="2206">
        <f t="shared" si="385"/>
        <v>0</v>
      </c>
      <c r="P551" s="2244">
        <v>24</v>
      </c>
      <c r="Q551" s="2206">
        <v>95720</v>
      </c>
      <c r="R551" s="2206"/>
      <c r="S551" s="2206"/>
      <c r="T551" s="2206">
        <f t="shared" si="411"/>
        <v>95720</v>
      </c>
      <c r="U551" s="2206">
        <f t="shared" si="386"/>
        <v>2297280</v>
      </c>
      <c r="V551" s="2206">
        <f t="shared" si="387"/>
        <v>2297280</v>
      </c>
      <c r="W551" s="2206">
        <f t="shared" si="388"/>
        <v>0</v>
      </c>
      <c r="X551" s="2206">
        <f t="shared" si="389"/>
        <v>0</v>
      </c>
      <c r="Y551" s="2244">
        <f t="shared" si="372"/>
        <v>0</v>
      </c>
      <c r="Z551" s="2207">
        <f t="shared" si="373"/>
        <v>0</v>
      </c>
      <c r="AA551" s="2244">
        <v>23.8</v>
      </c>
      <c r="AB551" s="2206">
        <v>108000</v>
      </c>
      <c r="AC551" s="2206"/>
      <c r="AD551" s="2206">
        <v>10000</v>
      </c>
      <c r="AE551" s="2206">
        <f t="shared" si="412"/>
        <v>118000</v>
      </c>
      <c r="AF551" s="2206">
        <f t="shared" si="390"/>
        <v>2808400</v>
      </c>
      <c r="AG551" s="2206">
        <f t="shared" si="391"/>
        <v>2570400</v>
      </c>
      <c r="AH551" s="2206">
        <f t="shared" si="392"/>
        <v>0</v>
      </c>
      <c r="AI551" s="2207">
        <f t="shared" si="393"/>
        <v>238000</v>
      </c>
      <c r="AJ551" s="2246">
        <v>24</v>
      </c>
      <c r="AK551" s="2075">
        <v>108000</v>
      </c>
      <c r="AL551" s="2075"/>
      <c r="AM551" s="2075">
        <v>10000</v>
      </c>
      <c r="AN551" s="2206">
        <f t="shared" si="413"/>
        <v>118000</v>
      </c>
      <c r="AO551" s="2206">
        <f t="shared" si="394"/>
        <v>2832000</v>
      </c>
      <c r="AP551" s="2206">
        <f t="shared" si="395"/>
        <v>2592000</v>
      </c>
      <c r="AQ551" s="2206">
        <f t="shared" si="396"/>
        <v>0</v>
      </c>
      <c r="AR551" s="2206">
        <f t="shared" si="397"/>
        <v>240000</v>
      </c>
      <c r="AS551" s="2244">
        <v>24</v>
      </c>
      <c r="AT551" s="2075">
        <v>108000</v>
      </c>
      <c r="AU551" s="2075"/>
      <c r="AV551" s="2075">
        <v>10000</v>
      </c>
      <c r="AW551" s="2206">
        <f t="shared" si="414"/>
        <v>118000</v>
      </c>
      <c r="AX551" s="2206">
        <f t="shared" si="398"/>
        <v>2832000</v>
      </c>
      <c r="AY551" s="2206">
        <f t="shared" si="399"/>
        <v>2592000</v>
      </c>
      <c r="AZ551" s="2206">
        <f t="shared" si="400"/>
        <v>0</v>
      </c>
      <c r="BA551" s="2206">
        <f t="shared" si="401"/>
        <v>240000</v>
      </c>
      <c r="BB551" s="2244">
        <f t="shared" si="374"/>
        <v>0</v>
      </c>
      <c r="BC551" s="2207">
        <f t="shared" si="375"/>
        <v>0</v>
      </c>
      <c r="BD551" s="2244">
        <f t="shared" si="380"/>
        <v>0.19999999999999929</v>
      </c>
      <c r="BE551" s="2207">
        <f t="shared" si="381"/>
        <v>23600</v>
      </c>
      <c r="BF551" s="2246">
        <v>24</v>
      </c>
      <c r="BG551" s="2075">
        <v>108000</v>
      </c>
      <c r="BH551" s="2075">
        <v>0</v>
      </c>
      <c r="BI551" s="2075">
        <v>10000</v>
      </c>
      <c r="BJ551" s="2206">
        <f t="shared" si="415"/>
        <v>118000</v>
      </c>
      <c r="BK551" s="2206">
        <f t="shared" si="402"/>
        <v>2832000</v>
      </c>
      <c r="BL551" s="2206">
        <f t="shared" si="403"/>
        <v>2592000</v>
      </c>
      <c r="BM551" s="2206">
        <f t="shared" si="404"/>
        <v>0</v>
      </c>
      <c r="BN551" s="2206">
        <f t="shared" si="405"/>
        <v>240000</v>
      </c>
      <c r="BO551" s="2244">
        <v>24</v>
      </c>
      <c r="BP551" s="2075">
        <v>108000</v>
      </c>
      <c r="BQ551" s="2075">
        <v>0</v>
      </c>
      <c r="BR551" s="2075">
        <v>10000</v>
      </c>
      <c r="BS551" s="2206">
        <f t="shared" si="416"/>
        <v>118000</v>
      </c>
      <c r="BT551" s="2206">
        <f t="shared" si="406"/>
        <v>2832000</v>
      </c>
      <c r="BU551" s="2206">
        <f t="shared" si="407"/>
        <v>2592000</v>
      </c>
      <c r="BV551" s="2206">
        <f t="shared" si="408"/>
        <v>0</v>
      </c>
      <c r="BW551" s="2206">
        <f t="shared" si="409"/>
        <v>240000</v>
      </c>
      <c r="BX551" s="2244">
        <f t="shared" si="376"/>
        <v>0</v>
      </c>
      <c r="BY551" s="2207">
        <f t="shared" si="377"/>
        <v>0</v>
      </c>
      <c r="BZ551" s="2211">
        <f t="shared" si="378"/>
        <v>0.19999999999999929</v>
      </c>
      <c r="CA551" s="2212">
        <f t="shared" si="379"/>
        <v>23600</v>
      </c>
      <c r="CB551" s="2083"/>
      <c r="CC551" s="2083"/>
      <c r="CD551" s="2237"/>
      <c r="CF551" s="2200"/>
    </row>
    <row r="552" spans="1:94" s="1974" customFormat="1" ht="18" customHeight="1" outlineLevel="1">
      <c r="A552" s="2235" t="s">
        <v>4019</v>
      </c>
      <c r="B552" s="2235" t="b">
        <v>1</v>
      </c>
      <c r="C552" s="2201"/>
      <c r="D552" s="2236" t="s">
        <v>4017</v>
      </c>
      <c r="E552" s="2243" t="s">
        <v>4020</v>
      </c>
      <c r="F552" s="2204" t="s">
        <v>449</v>
      </c>
      <c r="G552" s="2244">
        <v>2.2000000000000002</v>
      </c>
      <c r="H552" s="2206">
        <v>95720</v>
      </c>
      <c r="I552" s="2206"/>
      <c r="J552" s="2206"/>
      <c r="K552" s="2206">
        <f t="shared" si="410"/>
        <v>95720</v>
      </c>
      <c r="L552" s="2206">
        <f t="shared" si="382"/>
        <v>210584</v>
      </c>
      <c r="M552" s="2206">
        <f t="shared" si="383"/>
        <v>210584</v>
      </c>
      <c r="N552" s="2206">
        <f t="shared" si="384"/>
        <v>0</v>
      </c>
      <c r="O552" s="2206">
        <f t="shared" si="385"/>
        <v>0</v>
      </c>
      <c r="P552" s="2244">
        <v>2.2000000000000002</v>
      </c>
      <c r="Q552" s="2206">
        <v>95720</v>
      </c>
      <c r="R552" s="2206"/>
      <c r="S552" s="2206"/>
      <c r="T552" s="2206">
        <f t="shared" si="411"/>
        <v>95720</v>
      </c>
      <c r="U552" s="2206">
        <f t="shared" si="386"/>
        <v>210584</v>
      </c>
      <c r="V552" s="2206">
        <f t="shared" si="387"/>
        <v>210584</v>
      </c>
      <c r="W552" s="2206">
        <f t="shared" si="388"/>
        <v>0</v>
      </c>
      <c r="X552" s="2206">
        <f t="shared" si="389"/>
        <v>0</v>
      </c>
      <c r="Y552" s="2245">
        <f t="shared" si="372"/>
        <v>0</v>
      </c>
      <c r="Z552" s="2207">
        <f t="shared" si="373"/>
        <v>0</v>
      </c>
      <c r="AA552" s="2245">
        <v>1.7</v>
      </c>
      <c r="AB552" s="2206">
        <v>128000</v>
      </c>
      <c r="AC552" s="2206"/>
      <c r="AD552" s="2206">
        <v>10000</v>
      </c>
      <c r="AE552" s="2206">
        <f t="shared" si="412"/>
        <v>138000</v>
      </c>
      <c r="AF552" s="2206">
        <f t="shared" si="390"/>
        <v>234600</v>
      </c>
      <c r="AG552" s="2206">
        <f t="shared" si="391"/>
        <v>217600</v>
      </c>
      <c r="AH552" s="2206">
        <f t="shared" si="392"/>
        <v>0</v>
      </c>
      <c r="AI552" s="2207">
        <f t="shared" si="393"/>
        <v>17000</v>
      </c>
      <c r="AJ552" s="2246">
        <v>2.2000000000000002</v>
      </c>
      <c r="AK552" s="2075">
        <v>128000</v>
      </c>
      <c r="AL552" s="2075"/>
      <c r="AM552" s="2075">
        <v>10000</v>
      </c>
      <c r="AN552" s="2206">
        <f t="shared" si="413"/>
        <v>138000</v>
      </c>
      <c r="AO552" s="2206">
        <f t="shared" si="394"/>
        <v>303600</v>
      </c>
      <c r="AP552" s="2206">
        <f t="shared" si="395"/>
        <v>281600</v>
      </c>
      <c r="AQ552" s="2206">
        <f t="shared" si="396"/>
        <v>0</v>
      </c>
      <c r="AR552" s="2206">
        <f t="shared" si="397"/>
        <v>22000</v>
      </c>
      <c r="AS552" s="2245">
        <v>2.2000000000000002</v>
      </c>
      <c r="AT552" s="2075">
        <v>128000</v>
      </c>
      <c r="AU552" s="2075"/>
      <c r="AV552" s="2075">
        <v>10000</v>
      </c>
      <c r="AW552" s="2206">
        <f t="shared" si="414"/>
        <v>138000</v>
      </c>
      <c r="AX552" s="2206">
        <f t="shared" si="398"/>
        <v>303600</v>
      </c>
      <c r="AY552" s="2206">
        <f t="shared" si="399"/>
        <v>281600</v>
      </c>
      <c r="AZ552" s="2206">
        <f t="shared" si="400"/>
        <v>0</v>
      </c>
      <c r="BA552" s="2206">
        <f t="shared" si="401"/>
        <v>22000</v>
      </c>
      <c r="BB552" s="2245">
        <f t="shared" si="374"/>
        <v>0</v>
      </c>
      <c r="BC552" s="2207">
        <f t="shared" si="375"/>
        <v>0</v>
      </c>
      <c r="BD552" s="2245">
        <f t="shared" si="380"/>
        <v>0.50000000000000022</v>
      </c>
      <c r="BE552" s="2207">
        <f t="shared" si="381"/>
        <v>69000</v>
      </c>
      <c r="BF552" s="2246">
        <v>2.2000000000000002</v>
      </c>
      <c r="BG552" s="2075">
        <v>128000</v>
      </c>
      <c r="BH552" s="2075">
        <v>0</v>
      </c>
      <c r="BI552" s="2075">
        <v>10000</v>
      </c>
      <c r="BJ552" s="2206">
        <f t="shared" si="415"/>
        <v>138000</v>
      </c>
      <c r="BK552" s="2206">
        <f t="shared" si="402"/>
        <v>303600</v>
      </c>
      <c r="BL552" s="2206">
        <f t="shared" si="403"/>
        <v>281600</v>
      </c>
      <c r="BM552" s="2206">
        <f t="shared" si="404"/>
        <v>0</v>
      </c>
      <c r="BN552" s="2206">
        <f t="shared" si="405"/>
        <v>22000</v>
      </c>
      <c r="BO552" s="2245">
        <v>2.2000000000000002</v>
      </c>
      <c r="BP552" s="2075">
        <v>128000</v>
      </c>
      <c r="BQ552" s="2075">
        <v>0</v>
      </c>
      <c r="BR552" s="2075">
        <v>10000</v>
      </c>
      <c r="BS552" s="2206">
        <f t="shared" si="416"/>
        <v>138000</v>
      </c>
      <c r="BT552" s="2206">
        <f t="shared" si="406"/>
        <v>303600</v>
      </c>
      <c r="BU552" s="2206">
        <f t="shared" si="407"/>
        <v>281600</v>
      </c>
      <c r="BV552" s="2206">
        <f t="shared" si="408"/>
        <v>0</v>
      </c>
      <c r="BW552" s="2206">
        <f t="shared" si="409"/>
        <v>22000</v>
      </c>
      <c r="BX552" s="2245">
        <f t="shared" si="376"/>
        <v>0</v>
      </c>
      <c r="BY552" s="2207">
        <f t="shared" si="377"/>
        <v>0</v>
      </c>
      <c r="BZ552" s="2211">
        <f t="shared" si="378"/>
        <v>0.50000000000000022</v>
      </c>
      <c r="CA552" s="2212">
        <f t="shared" si="379"/>
        <v>69000</v>
      </c>
      <c r="CB552" s="2083"/>
      <c r="CC552" s="2083"/>
      <c r="CD552" s="2237"/>
      <c r="CF552" s="2200"/>
    </row>
    <row r="553" spans="1:94" s="1974" customFormat="1" ht="18" customHeight="1" outlineLevel="1">
      <c r="A553" s="2235" t="s">
        <v>4021</v>
      </c>
      <c r="B553" s="2235" t="b">
        <v>1</v>
      </c>
      <c r="C553" s="2201"/>
      <c r="D553" s="2236" t="s">
        <v>4022</v>
      </c>
      <c r="E553" s="2243" t="s">
        <v>4023</v>
      </c>
      <c r="F553" s="2204" t="s">
        <v>449</v>
      </c>
      <c r="G553" s="2244">
        <v>107.2</v>
      </c>
      <c r="H553" s="2206">
        <v>21090</v>
      </c>
      <c r="I553" s="2206">
        <v>38110</v>
      </c>
      <c r="J553" s="2206">
        <v>40</v>
      </c>
      <c r="K553" s="2206">
        <f t="shared" si="410"/>
        <v>59240</v>
      </c>
      <c r="L553" s="2206">
        <f t="shared" si="382"/>
        <v>6350528</v>
      </c>
      <c r="M553" s="2206">
        <f t="shared" si="383"/>
        <v>2260848</v>
      </c>
      <c r="N553" s="2206">
        <f t="shared" si="384"/>
        <v>4085392</v>
      </c>
      <c r="O553" s="2206">
        <f t="shared" si="385"/>
        <v>4288</v>
      </c>
      <c r="P553" s="2244">
        <v>107.2</v>
      </c>
      <c r="Q553" s="2206">
        <v>21090</v>
      </c>
      <c r="R553" s="2206">
        <v>38110</v>
      </c>
      <c r="S553" s="2206">
        <v>40</v>
      </c>
      <c r="T553" s="2206">
        <f t="shared" si="411"/>
        <v>59240</v>
      </c>
      <c r="U553" s="2206">
        <f t="shared" si="386"/>
        <v>6350528</v>
      </c>
      <c r="V553" s="2206">
        <f t="shared" si="387"/>
        <v>2260848</v>
      </c>
      <c r="W553" s="2206">
        <f t="shared" si="388"/>
        <v>4085392</v>
      </c>
      <c r="X553" s="2206">
        <f t="shared" si="389"/>
        <v>4288</v>
      </c>
      <c r="Y553" s="2245">
        <f t="shared" si="372"/>
        <v>0</v>
      </c>
      <c r="Z553" s="2207">
        <f t="shared" si="373"/>
        <v>0</v>
      </c>
      <c r="AA553" s="2245">
        <v>107.2</v>
      </c>
      <c r="AB553" s="2206">
        <v>135000</v>
      </c>
      <c r="AC553" s="2206"/>
      <c r="AD553" s="2206">
        <v>10000</v>
      </c>
      <c r="AE553" s="2206">
        <f t="shared" si="412"/>
        <v>145000</v>
      </c>
      <c r="AF553" s="2206">
        <f t="shared" si="390"/>
        <v>15544000</v>
      </c>
      <c r="AG553" s="2206">
        <f t="shared" si="391"/>
        <v>14472000</v>
      </c>
      <c r="AH553" s="2206">
        <f t="shared" si="392"/>
        <v>0</v>
      </c>
      <c r="AI553" s="2207">
        <f t="shared" si="393"/>
        <v>1072000</v>
      </c>
      <c r="AJ553" s="2246">
        <v>107.2</v>
      </c>
      <c r="AK553" s="2075">
        <v>135000</v>
      </c>
      <c r="AL553" s="2075"/>
      <c r="AM553" s="2075">
        <v>10000</v>
      </c>
      <c r="AN553" s="2206">
        <f t="shared" si="413"/>
        <v>145000</v>
      </c>
      <c r="AO553" s="2206">
        <f t="shared" si="394"/>
        <v>15544000</v>
      </c>
      <c r="AP553" s="2206">
        <f t="shared" si="395"/>
        <v>14472000</v>
      </c>
      <c r="AQ553" s="2206">
        <f t="shared" si="396"/>
        <v>0</v>
      </c>
      <c r="AR553" s="2206">
        <f t="shared" si="397"/>
        <v>1072000</v>
      </c>
      <c r="AS553" s="2245">
        <v>107.2</v>
      </c>
      <c r="AT553" s="2075">
        <v>135000</v>
      </c>
      <c r="AU553" s="2075"/>
      <c r="AV553" s="2075">
        <v>10000</v>
      </c>
      <c r="AW553" s="2206">
        <f t="shared" si="414"/>
        <v>145000</v>
      </c>
      <c r="AX553" s="2206">
        <f t="shared" si="398"/>
        <v>15544000</v>
      </c>
      <c r="AY553" s="2206">
        <f t="shared" si="399"/>
        <v>14472000</v>
      </c>
      <c r="AZ553" s="2206">
        <f t="shared" si="400"/>
        <v>0</v>
      </c>
      <c r="BA553" s="2206">
        <f t="shared" si="401"/>
        <v>1072000</v>
      </c>
      <c r="BB553" s="2245">
        <f t="shared" si="374"/>
        <v>0</v>
      </c>
      <c r="BC553" s="2207">
        <f t="shared" si="375"/>
        <v>0</v>
      </c>
      <c r="BD553" s="2245">
        <f t="shared" si="380"/>
        <v>0</v>
      </c>
      <c r="BE553" s="2207">
        <f t="shared" si="381"/>
        <v>0</v>
      </c>
      <c r="BF553" s="2246">
        <v>107.2</v>
      </c>
      <c r="BG553" s="2075">
        <v>135000</v>
      </c>
      <c r="BH553" s="2075">
        <v>0</v>
      </c>
      <c r="BI553" s="2075">
        <v>10000</v>
      </c>
      <c r="BJ553" s="2206">
        <f t="shared" si="415"/>
        <v>145000</v>
      </c>
      <c r="BK553" s="2206">
        <f t="shared" si="402"/>
        <v>15544000</v>
      </c>
      <c r="BL553" s="2206">
        <f t="shared" si="403"/>
        <v>14472000</v>
      </c>
      <c r="BM553" s="2206">
        <f t="shared" si="404"/>
        <v>0</v>
      </c>
      <c r="BN553" s="2206">
        <f t="shared" si="405"/>
        <v>1072000</v>
      </c>
      <c r="BO553" s="2245">
        <v>107.2</v>
      </c>
      <c r="BP553" s="2075">
        <v>135000</v>
      </c>
      <c r="BQ553" s="2075">
        <v>0</v>
      </c>
      <c r="BR553" s="2075">
        <v>10000</v>
      </c>
      <c r="BS553" s="2206">
        <f t="shared" si="416"/>
        <v>145000</v>
      </c>
      <c r="BT553" s="2206">
        <f t="shared" si="406"/>
        <v>15544000</v>
      </c>
      <c r="BU553" s="2206">
        <f t="shared" si="407"/>
        <v>14472000</v>
      </c>
      <c r="BV553" s="2206">
        <f t="shared" si="408"/>
        <v>0</v>
      </c>
      <c r="BW553" s="2206">
        <f t="shared" si="409"/>
        <v>1072000</v>
      </c>
      <c r="BX553" s="2245">
        <f t="shared" si="376"/>
        <v>0</v>
      </c>
      <c r="BY553" s="2207">
        <f t="shared" si="377"/>
        <v>0</v>
      </c>
      <c r="BZ553" s="2211">
        <f t="shared" si="378"/>
        <v>0</v>
      </c>
      <c r="CA553" s="2212">
        <f t="shared" si="379"/>
        <v>0</v>
      </c>
      <c r="CB553" s="2083"/>
      <c r="CC553" s="2083"/>
      <c r="CD553" s="2237"/>
      <c r="CF553" s="2200"/>
    </row>
    <row r="554" spans="1:94" s="1974" customFormat="1" ht="18" customHeight="1" outlineLevel="1">
      <c r="A554" s="2235" t="s">
        <v>4024</v>
      </c>
      <c r="B554" s="2235" t="b">
        <v>1</v>
      </c>
      <c r="C554" s="2201"/>
      <c r="D554" s="2236" t="s">
        <v>3153</v>
      </c>
      <c r="E554" s="2243" t="s">
        <v>4025</v>
      </c>
      <c r="F554" s="2204" t="s">
        <v>154</v>
      </c>
      <c r="G554" s="2244">
        <v>1</v>
      </c>
      <c r="H554" s="2206">
        <v>17740</v>
      </c>
      <c r="I554" s="2206">
        <v>115930</v>
      </c>
      <c r="J554" s="2206">
        <v>60</v>
      </c>
      <c r="K554" s="2206">
        <f t="shared" si="410"/>
        <v>133730</v>
      </c>
      <c r="L554" s="2206">
        <f t="shared" si="382"/>
        <v>133730</v>
      </c>
      <c r="M554" s="2206">
        <f t="shared" si="383"/>
        <v>17740</v>
      </c>
      <c r="N554" s="2206">
        <f t="shared" si="384"/>
        <v>115930</v>
      </c>
      <c r="O554" s="2206">
        <f t="shared" si="385"/>
        <v>60</v>
      </c>
      <c r="P554" s="2244">
        <v>1</v>
      </c>
      <c r="Q554" s="2206">
        <v>17740</v>
      </c>
      <c r="R554" s="2206">
        <v>115930</v>
      </c>
      <c r="S554" s="2206">
        <v>60</v>
      </c>
      <c r="T554" s="2206">
        <f t="shared" si="411"/>
        <v>133730</v>
      </c>
      <c r="U554" s="2206">
        <f t="shared" si="386"/>
        <v>133730</v>
      </c>
      <c r="V554" s="2206">
        <f t="shared" si="387"/>
        <v>17740</v>
      </c>
      <c r="W554" s="2206">
        <f t="shared" si="388"/>
        <v>115930</v>
      </c>
      <c r="X554" s="2206">
        <f t="shared" si="389"/>
        <v>60</v>
      </c>
      <c r="Y554" s="2244">
        <f t="shared" si="372"/>
        <v>0</v>
      </c>
      <c r="Z554" s="2207">
        <f t="shared" si="373"/>
        <v>0</v>
      </c>
      <c r="AA554" s="2244">
        <v>1</v>
      </c>
      <c r="AB554" s="2206">
        <v>70000</v>
      </c>
      <c r="AC554" s="2206"/>
      <c r="AD554" s="2206">
        <v>20000</v>
      </c>
      <c r="AE554" s="2206">
        <f t="shared" si="412"/>
        <v>90000</v>
      </c>
      <c r="AF554" s="2206">
        <f t="shared" si="390"/>
        <v>90000</v>
      </c>
      <c r="AG554" s="2206">
        <f t="shared" si="391"/>
        <v>70000</v>
      </c>
      <c r="AH554" s="2206">
        <f t="shared" si="392"/>
        <v>0</v>
      </c>
      <c r="AI554" s="2207">
        <f t="shared" si="393"/>
        <v>20000</v>
      </c>
      <c r="AJ554" s="2246">
        <v>1</v>
      </c>
      <c r="AK554" s="2075">
        <v>70000</v>
      </c>
      <c r="AL554" s="2075"/>
      <c r="AM554" s="2075">
        <v>20000</v>
      </c>
      <c r="AN554" s="2206">
        <f t="shared" si="413"/>
        <v>90000</v>
      </c>
      <c r="AO554" s="2206">
        <f t="shared" si="394"/>
        <v>90000</v>
      </c>
      <c r="AP554" s="2206">
        <f t="shared" si="395"/>
        <v>70000</v>
      </c>
      <c r="AQ554" s="2206">
        <f t="shared" si="396"/>
        <v>0</v>
      </c>
      <c r="AR554" s="2206">
        <f t="shared" si="397"/>
        <v>20000</v>
      </c>
      <c r="AS554" s="2244">
        <v>1</v>
      </c>
      <c r="AT554" s="2075">
        <v>70000</v>
      </c>
      <c r="AU554" s="2075"/>
      <c r="AV554" s="2075">
        <v>20000</v>
      </c>
      <c r="AW554" s="2206">
        <f t="shared" si="414"/>
        <v>90000</v>
      </c>
      <c r="AX554" s="2206">
        <f t="shared" si="398"/>
        <v>90000</v>
      </c>
      <c r="AY554" s="2206">
        <f t="shared" si="399"/>
        <v>70000</v>
      </c>
      <c r="AZ554" s="2206">
        <f t="shared" si="400"/>
        <v>0</v>
      </c>
      <c r="BA554" s="2206">
        <f t="shared" si="401"/>
        <v>20000</v>
      </c>
      <c r="BB554" s="2244">
        <f t="shared" si="374"/>
        <v>0</v>
      </c>
      <c r="BC554" s="2207">
        <f t="shared" si="375"/>
        <v>0</v>
      </c>
      <c r="BD554" s="2244">
        <f t="shared" si="380"/>
        <v>0</v>
      </c>
      <c r="BE554" s="2207">
        <f t="shared" si="381"/>
        <v>0</v>
      </c>
      <c r="BF554" s="2246">
        <v>1</v>
      </c>
      <c r="BG554" s="2075">
        <v>70000</v>
      </c>
      <c r="BH554" s="2075">
        <v>0</v>
      </c>
      <c r="BI554" s="2075">
        <v>20000</v>
      </c>
      <c r="BJ554" s="2206">
        <f t="shared" si="415"/>
        <v>90000</v>
      </c>
      <c r="BK554" s="2206">
        <f t="shared" si="402"/>
        <v>90000</v>
      </c>
      <c r="BL554" s="2206">
        <f t="shared" si="403"/>
        <v>70000</v>
      </c>
      <c r="BM554" s="2206">
        <f t="shared" si="404"/>
        <v>0</v>
      </c>
      <c r="BN554" s="2206">
        <f t="shared" si="405"/>
        <v>20000</v>
      </c>
      <c r="BO554" s="2244">
        <v>1</v>
      </c>
      <c r="BP554" s="2075">
        <v>70000</v>
      </c>
      <c r="BQ554" s="2075">
        <v>0</v>
      </c>
      <c r="BR554" s="2075">
        <v>20000</v>
      </c>
      <c r="BS554" s="2206">
        <f t="shared" si="416"/>
        <v>90000</v>
      </c>
      <c r="BT554" s="2206">
        <f t="shared" si="406"/>
        <v>90000</v>
      </c>
      <c r="BU554" s="2206">
        <f t="shared" si="407"/>
        <v>70000</v>
      </c>
      <c r="BV554" s="2206">
        <f t="shared" si="408"/>
        <v>0</v>
      </c>
      <c r="BW554" s="2206">
        <f t="shared" si="409"/>
        <v>20000</v>
      </c>
      <c r="BX554" s="2244">
        <f t="shared" si="376"/>
        <v>0</v>
      </c>
      <c r="BY554" s="2207">
        <f t="shared" si="377"/>
        <v>0</v>
      </c>
      <c r="BZ554" s="2211">
        <f t="shared" si="378"/>
        <v>0</v>
      </c>
      <c r="CA554" s="2212">
        <f t="shared" si="379"/>
        <v>0</v>
      </c>
      <c r="CB554" s="2083"/>
      <c r="CC554" s="2083"/>
      <c r="CD554" s="2237"/>
      <c r="CF554" s="2200"/>
    </row>
    <row r="555" spans="1:94" s="1974" customFormat="1" ht="19.5" customHeight="1" outlineLevel="1">
      <c r="A555" s="2250" t="s">
        <v>4026</v>
      </c>
      <c r="B555" s="2250" t="b">
        <v>1</v>
      </c>
      <c r="C555" s="2201"/>
      <c r="D555" s="2236" t="s">
        <v>3153</v>
      </c>
      <c r="E555" s="2243" t="s">
        <v>4027</v>
      </c>
      <c r="F555" s="2204" t="s">
        <v>154</v>
      </c>
      <c r="G555" s="2244">
        <v>1</v>
      </c>
      <c r="H555" s="2251">
        <v>452500</v>
      </c>
      <c r="I555" s="2251"/>
      <c r="J555" s="2251"/>
      <c r="K555" s="2206">
        <f t="shared" si="410"/>
        <v>452500</v>
      </c>
      <c r="L555" s="2206">
        <f t="shared" si="382"/>
        <v>452500</v>
      </c>
      <c r="M555" s="2251">
        <f t="shared" si="383"/>
        <v>452500</v>
      </c>
      <c r="N555" s="2251">
        <f t="shared" si="384"/>
        <v>0</v>
      </c>
      <c r="O555" s="2251">
        <f t="shared" si="385"/>
        <v>0</v>
      </c>
      <c r="P555" s="2244">
        <v>1</v>
      </c>
      <c r="Q555" s="2251">
        <v>452500</v>
      </c>
      <c r="R555" s="2251"/>
      <c r="S555" s="2251"/>
      <c r="T555" s="2206">
        <f t="shared" si="411"/>
        <v>452500</v>
      </c>
      <c r="U555" s="2206">
        <f t="shared" si="386"/>
        <v>452500</v>
      </c>
      <c r="V555" s="2251">
        <f t="shared" si="387"/>
        <v>452500</v>
      </c>
      <c r="W555" s="2251">
        <f t="shared" si="388"/>
        <v>0</v>
      </c>
      <c r="X555" s="2251">
        <f t="shared" si="389"/>
        <v>0</v>
      </c>
      <c r="Y555" s="2244">
        <f t="shared" ref="Y555:Y618" si="417">+P555-G555</f>
        <v>0</v>
      </c>
      <c r="Z555" s="2207">
        <f t="shared" ref="Z555:Z618" si="418">+U555-L555</f>
        <v>0</v>
      </c>
      <c r="AA555" s="2244"/>
      <c r="AB555" s="2251"/>
      <c r="AC555" s="2251"/>
      <c r="AD555" s="2251"/>
      <c r="AE555" s="2206">
        <f t="shared" si="412"/>
        <v>0</v>
      </c>
      <c r="AF555" s="2206">
        <f t="shared" si="390"/>
        <v>0</v>
      </c>
      <c r="AG555" s="2251">
        <f t="shared" si="391"/>
        <v>0</v>
      </c>
      <c r="AH555" s="2251">
        <f t="shared" si="392"/>
        <v>0</v>
      </c>
      <c r="AI555" s="2252">
        <f t="shared" si="393"/>
        <v>0</v>
      </c>
      <c r="AJ555" s="2246">
        <v>1</v>
      </c>
      <c r="AK555" s="2253">
        <v>452500</v>
      </c>
      <c r="AL555" s="2253">
        <v>0</v>
      </c>
      <c r="AM555" s="2253">
        <v>0</v>
      </c>
      <c r="AN555" s="2206">
        <f t="shared" si="413"/>
        <v>452500</v>
      </c>
      <c r="AO555" s="2206">
        <f t="shared" si="394"/>
        <v>452500</v>
      </c>
      <c r="AP555" s="2251">
        <f t="shared" si="395"/>
        <v>452500</v>
      </c>
      <c r="AQ555" s="2251">
        <f t="shared" si="396"/>
        <v>0</v>
      </c>
      <c r="AR555" s="2251">
        <f t="shared" si="397"/>
        <v>0</v>
      </c>
      <c r="AS555" s="2244">
        <v>1</v>
      </c>
      <c r="AT555" s="2253">
        <v>452500</v>
      </c>
      <c r="AU555" s="2253">
        <v>0</v>
      </c>
      <c r="AV555" s="2253">
        <v>0</v>
      </c>
      <c r="AW555" s="2206">
        <f t="shared" si="414"/>
        <v>452500</v>
      </c>
      <c r="AX555" s="2206">
        <f t="shared" si="398"/>
        <v>452500</v>
      </c>
      <c r="AY555" s="2251">
        <f t="shared" si="399"/>
        <v>452500</v>
      </c>
      <c r="AZ555" s="2251">
        <f t="shared" si="400"/>
        <v>0</v>
      </c>
      <c r="BA555" s="2251">
        <f t="shared" si="401"/>
        <v>0</v>
      </c>
      <c r="BB555" s="2244">
        <f t="shared" ref="BB555:BB618" si="419">AS555-AJ555</f>
        <v>0</v>
      </c>
      <c r="BC555" s="2207">
        <f t="shared" ref="BC555:BC618" si="420">AX555-AO555</f>
        <v>0</v>
      </c>
      <c r="BD555" s="2244">
        <f t="shared" si="380"/>
        <v>1</v>
      </c>
      <c r="BE555" s="2207">
        <f t="shared" si="381"/>
        <v>452500</v>
      </c>
      <c r="BF555" s="2246">
        <v>1</v>
      </c>
      <c r="BG555" s="2075">
        <v>452500</v>
      </c>
      <c r="BH555" s="2075">
        <v>0</v>
      </c>
      <c r="BI555" s="2075">
        <v>0</v>
      </c>
      <c r="BJ555" s="2206">
        <f t="shared" si="415"/>
        <v>452500</v>
      </c>
      <c r="BK555" s="2206">
        <f t="shared" si="402"/>
        <v>452500</v>
      </c>
      <c r="BL555" s="2206">
        <f t="shared" si="403"/>
        <v>452500</v>
      </c>
      <c r="BM555" s="2206">
        <f t="shared" si="404"/>
        <v>0</v>
      </c>
      <c r="BN555" s="2206">
        <f t="shared" si="405"/>
        <v>0</v>
      </c>
      <c r="BO555" s="2244">
        <v>1</v>
      </c>
      <c r="BP555" s="2075">
        <v>452500</v>
      </c>
      <c r="BQ555" s="2075">
        <v>0</v>
      </c>
      <c r="BR555" s="2075">
        <v>0</v>
      </c>
      <c r="BS555" s="2206">
        <f t="shared" si="416"/>
        <v>452500</v>
      </c>
      <c r="BT555" s="2206">
        <f t="shared" si="406"/>
        <v>452500</v>
      </c>
      <c r="BU555" s="2206">
        <f t="shared" si="407"/>
        <v>452500</v>
      </c>
      <c r="BV555" s="2206">
        <f t="shared" si="408"/>
        <v>0</v>
      </c>
      <c r="BW555" s="2206">
        <f t="shared" si="409"/>
        <v>0</v>
      </c>
      <c r="BX555" s="2244">
        <f t="shared" ref="BX555:BX618" si="421">BO555-BF555</f>
        <v>0</v>
      </c>
      <c r="BY555" s="2207">
        <f t="shared" ref="BY555:BY618" si="422">BT555-BK555</f>
        <v>0</v>
      </c>
      <c r="BZ555" s="2211">
        <f t="shared" ref="BZ555:BZ618" si="423">+BO555-AA555</f>
        <v>1</v>
      </c>
      <c r="CA555" s="2212">
        <f t="shared" ref="CA555:CA618" si="424">+BT555-AF555</f>
        <v>452500</v>
      </c>
      <c r="CB555" s="2083"/>
      <c r="CC555" s="2083"/>
      <c r="CD555" s="2237"/>
      <c r="CF555" s="2200"/>
      <c r="CJ555" s="1975"/>
      <c r="CK555" s="1975"/>
      <c r="CL555" s="1975"/>
      <c r="CM555" s="1975"/>
      <c r="CN555" s="1975"/>
      <c r="CO555" s="1975"/>
      <c r="CP555" s="1975"/>
    </row>
    <row r="556" spans="1:94" s="1974" customFormat="1" ht="18" customHeight="1" outlineLevel="1">
      <c r="A556" s="2235" t="s">
        <v>4028</v>
      </c>
      <c r="B556" s="2235" t="b">
        <v>1</v>
      </c>
      <c r="C556" s="2201"/>
      <c r="D556" s="2236" t="s">
        <v>3175</v>
      </c>
      <c r="E556" s="2243" t="s">
        <v>4029</v>
      </c>
      <c r="F556" s="2204" t="s">
        <v>449</v>
      </c>
      <c r="G556" s="2244">
        <v>65.8</v>
      </c>
      <c r="H556" s="2206">
        <v>930</v>
      </c>
      <c r="I556" s="2206">
        <v>6270</v>
      </c>
      <c r="J556" s="2206">
        <v>3</v>
      </c>
      <c r="K556" s="2206">
        <f t="shared" si="410"/>
        <v>7203</v>
      </c>
      <c r="L556" s="2206">
        <f t="shared" si="382"/>
        <v>473957</v>
      </c>
      <c r="M556" s="2206">
        <f t="shared" si="383"/>
        <v>61194</v>
      </c>
      <c r="N556" s="2206">
        <f t="shared" si="384"/>
        <v>412566</v>
      </c>
      <c r="O556" s="2206">
        <f t="shared" si="385"/>
        <v>197</v>
      </c>
      <c r="P556" s="2244">
        <v>65.8</v>
      </c>
      <c r="Q556" s="2206">
        <v>930</v>
      </c>
      <c r="R556" s="2206">
        <v>6270</v>
      </c>
      <c r="S556" s="2206">
        <v>3</v>
      </c>
      <c r="T556" s="2206">
        <f t="shared" si="411"/>
        <v>7203</v>
      </c>
      <c r="U556" s="2206">
        <f t="shared" si="386"/>
        <v>473957</v>
      </c>
      <c r="V556" s="2206">
        <f t="shared" si="387"/>
        <v>61194</v>
      </c>
      <c r="W556" s="2206">
        <f t="shared" si="388"/>
        <v>412566</v>
      </c>
      <c r="X556" s="2206">
        <f t="shared" si="389"/>
        <v>197</v>
      </c>
      <c r="Y556" s="2245">
        <f t="shared" si="417"/>
        <v>0</v>
      </c>
      <c r="Z556" s="2207">
        <f t="shared" si="418"/>
        <v>0</v>
      </c>
      <c r="AA556" s="2245">
        <v>65.8</v>
      </c>
      <c r="AB556" s="2206">
        <v>27000</v>
      </c>
      <c r="AC556" s="2206"/>
      <c r="AD556" s="2206">
        <v>5000</v>
      </c>
      <c r="AE556" s="2206">
        <f t="shared" si="412"/>
        <v>32000</v>
      </c>
      <c r="AF556" s="2206">
        <f t="shared" si="390"/>
        <v>2105600</v>
      </c>
      <c r="AG556" s="2206">
        <f t="shared" si="391"/>
        <v>1776600</v>
      </c>
      <c r="AH556" s="2206">
        <f t="shared" si="392"/>
        <v>0</v>
      </c>
      <c r="AI556" s="2207">
        <f t="shared" si="393"/>
        <v>329000</v>
      </c>
      <c r="AJ556" s="2246">
        <v>65.8</v>
      </c>
      <c r="AK556" s="2075">
        <v>27000</v>
      </c>
      <c r="AL556" s="2075"/>
      <c r="AM556" s="2075">
        <v>5000</v>
      </c>
      <c r="AN556" s="2206">
        <f t="shared" si="413"/>
        <v>32000</v>
      </c>
      <c r="AO556" s="2206">
        <f t="shared" si="394"/>
        <v>2105600</v>
      </c>
      <c r="AP556" s="2206">
        <f t="shared" si="395"/>
        <v>1776600</v>
      </c>
      <c r="AQ556" s="2206">
        <f t="shared" si="396"/>
        <v>0</v>
      </c>
      <c r="AR556" s="2206">
        <f t="shared" si="397"/>
        <v>329000</v>
      </c>
      <c r="AS556" s="2245">
        <v>65.8</v>
      </c>
      <c r="AT556" s="2075">
        <v>27000</v>
      </c>
      <c r="AU556" s="2075"/>
      <c r="AV556" s="2075">
        <v>5000</v>
      </c>
      <c r="AW556" s="2206">
        <f t="shared" si="414"/>
        <v>32000</v>
      </c>
      <c r="AX556" s="2206">
        <f t="shared" si="398"/>
        <v>2105600</v>
      </c>
      <c r="AY556" s="2206">
        <f t="shared" si="399"/>
        <v>1776600</v>
      </c>
      <c r="AZ556" s="2206">
        <f t="shared" si="400"/>
        <v>0</v>
      </c>
      <c r="BA556" s="2206">
        <f t="shared" si="401"/>
        <v>329000</v>
      </c>
      <c r="BB556" s="2245">
        <f t="shared" si="419"/>
        <v>0</v>
      </c>
      <c r="BC556" s="2207">
        <f t="shared" si="420"/>
        <v>0</v>
      </c>
      <c r="BD556" s="2245">
        <f t="shared" si="380"/>
        <v>0</v>
      </c>
      <c r="BE556" s="2207">
        <f t="shared" si="381"/>
        <v>0</v>
      </c>
      <c r="BF556" s="2246">
        <v>65.8</v>
      </c>
      <c r="BG556" s="2075">
        <v>27000</v>
      </c>
      <c r="BH556" s="2075">
        <v>0</v>
      </c>
      <c r="BI556" s="2075">
        <v>5000</v>
      </c>
      <c r="BJ556" s="2206">
        <f t="shared" si="415"/>
        <v>32000</v>
      </c>
      <c r="BK556" s="2206">
        <f t="shared" si="402"/>
        <v>2105600</v>
      </c>
      <c r="BL556" s="2206">
        <f t="shared" si="403"/>
        <v>1776600</v>
      </c>
      <c r="BM556" s="2206">
        <f t="shared" si="404"/>
        <v>0</v>
      </c>
      <c r="BN556" s="2206">
        <f t="shared" si="405"/>
        <v>329000</v>
      </c>
      <c r="BO556" s="2245">
        <v>65.8</v>
      </c>
      <c r="BP556" s="2075">
        <v>27000</v>
      </c>
      <c r="BQ556" s="2075">
        <v>0</v>
      </c>
      <c r="BR556" s="2075">
        <v>5000</v>
      </c>
      <c r="BS556" s="2206">
        <f t="shared" si="416"/>
        <v>32000</v>
      </c>
      <c r="BT556" s="2206">
        <f t="shared" si="406"/>
        <v>2105600</v>
      </c>
      <c r="BU556" s="2206">
        <f t="shared" si="407"/>
        <v>1776600</v>
      </c>
      <c r="BV556" s="2206">
        <f t="shared" si="408"/>
        <v>0</v>
      </c>
      <c r="BW556" s="2206">
        <f t="shared" si="409"/>
        <v>329000</v>
      </c>
      <c r="BX556" s="2245">
        <f t="shared" si="421"/>
        <v>0</v>
      </c>
      <c r="BY556" s="2207">
        <f t="shared" si="422"/>
        <v>0</v>
      </c>
      <c r="BZ556" s="2211">
        <f t="shared" si="423"/>
        <v>0</v>
      </c>
      <c r="CA556" s="2212">
        <f t="shared" si="424"/>
        <v>0</v>
      </c>
      <c r="CB556" s="2083"/>
      <c r="CC556" s="2083"/>
      <c r="CD556" s="2237"/>
      <c r="CF556" s="2200"/>
    </row>
    <row r="557" spans="1:94" s="1974" customFormat="1" ht="18" customHeight="1" outlineLevel="1">
      <c r="A557" s="2235" t="s">
        <v>4030</v>
      </c>
      <c r="B557" s="2235" t="b">
        <v>1</v>
      </c>
      <c r="C557" s="2201"/>
      <c r="D557" s="2236" t="s">
        <v>4031</v>
      </c>
      <c r="E557" s="2243" t="s">
        <v>4032</v>
      </c>
      <c r="F557" s="2204" t="s">
        <v>449</v>
      </c>
      <c r="G557" s="2244">
        <v>2.9</v>
      </c>
      <c r="H557" s="2206">
        <v>10620</v>
      </c>
      <c r="I557" s="2206">
        <v>24620</v>
      </c>
      <c r="J557" s="2206">
        <v>10</v>
      </c>
      <c r="K557" s="2206">
        <f t="shared" si="410"/>
        <v>35250</v>
      </c>
      <c r="L557" s="2206">
        <f t="shared" si="382"/>
        <v>102225</v>
      </c>
      <c r="M557" s="2206">
        <f t="shared" si="383"/>
        <v>30798</v>
      </c>
      <c r="N557" s="2206">
        <f t="shared" si="384"/>
        <v>71398</v>
      </c>
      <c r="O557" s="2206">
        <f t="shared" si="385"/>
        <v>29</v>
      </c>
      <c r="P557" s="2244">
        <v>2.9</v>
      </c>
      <c r="Q557" s="2206">
        <v>10620</v>
      </c>
      <c r="R557" s="2206">
        <v>24620</v>
      </c>
      <c r="S557" s="2206">
        <v>10</v>
      </c>
      <c r="T557" s="2206">
        <f t="shared" si="411"/>
        <v>35250</v>
      </c>
      <c r="U557" s="2206">
        <f t="shared" si="386"/>
        <v>102225</v>
      </c>
      <c r="V557" s="2206">
        <f t="shared" si="387"/>
        <v>30798</v>
      </c>
      <c r="W557" s="2206">
        <f t="shared" si="388"/>
        <v>71398</v>
      </c>
      <c r="X557" s="2206">
        <f t="shared" si="389"/>
        <v>29</v>
      </c>
      <c r="Y557" s="2245">
        <f t="shared" si="417"/>
        <v>0</v>
      </c>
      <c r="Z557" s="2207">
        <f t="shared" si="418"/>
        <v>0</v>
      </c>
      <c r="AA557" s="2245">
        <v>1.9</v>
      </c>
      <c r="AB557" s="2206">
        <v>82000</v>
      </c>
      <c r="AC557" s="2206"/>
      <c r="AD557" s="2206">
        <v>5000</v>
      </c>
      <c r="AE557" s="2206">
        <f t="shared" si="412"/>
        <v>87000</v>
      </c>
      <c r="AF557" s="2206">
        <f t="shared" si="390"/>
        <v>165300</v>
      </c>
      <c r="AG557" s="2206">
        <f t="shared" si="391"/>
        <v>155800</v>
      </c>
      <c r="AH557" s="2206">
        <f t="shared" si="392"/>
        <v>0</v>
      </c>
      <c r="AI557" s="2207">
        <f t="shared" si="393"/>
        <v>9500</v>
      </c>
      <c r="AJ557" s="2246">
        <v>2.9</v>
      </c>
      <c r="AK557" s="2075">
        <v>82000</v>
      </c>
      <c r="AL557" s="2075"/>
      <c r="AM557" s="2075">
        <v>5000</v>
      </c>
      <c r="AN557" s="2206">
        <f t="shared" si="413"/>
        <v>87000</v>
      </c>
      <c r="AO557" s="2206">
        <f t="shared" si="394"/>
        <v>252300</v>
      </c>
      <c r="AP557" s="2206">
        <f t="shared" si="395"/>
        <v>237800</v>
      </c>
      <c r="AQ557" s="2206">
        <f t="shared" si="396"/>
        <v>0</v>
      </c>
      <c r="AR557" s="2206">
        <f t="shared" si="397"/>
        <v>14500</v>
      </c>
      <c r="AS557" s="2245">
        <v>2.9</v>
      </c>
      <c r="AT557" s="2075">
        <v>82000</v>
      </c>
      <c r="AU557" s="2075"/>
      <c r="AV557" s="2075">
        <v>5000</v>
      </c>
      <c r="AW557" s="2206">
        <f t="shared" si="414"/>
        <v>87000</v>
      </c>
      <c r="AX557" s="2206">
        <f t="shared" si="398"/>
        <v>252300</v>
      </c>
      <c r="AY557" s="2206">
        <f t="shared" si="399"/>
        <v>237800</v>
      </c>
      <c r="AZ557" s="2206">
        <f t="shared" si="400"/>
        <v>0</v>
      </c>
      <c r="BA557" s="2206">
        <f t="shared" si="401"/>
        <v>14500</v>
      </c>
      <c r="BB557" s="2245">
        <f t="shared" si="419"/>
        <v>0</v>
      </c>
      <c r="BC557" s="2207">
        <f t="shared" si="420"/>
        <v>0</v>
      </c>
      <c r="BD557" s="2245">
        <f t="shared" si="380"/>
        <v>1</v>
      </c>
      <c r="BE557" s="2207">
        <f t="shared" si="381"/>
        <v>87000</v>
      </c>
      <c r="BF557" s="2246">
        <v>2.9</v>
      </c>
      <c r="BG557" s="2075">
        <v>82000</v>
      </c>
      <c r="BH557" s="2075">
        <v>0</v>
      </c>
      <c r="BI557" s="2075">
        <v>5000</v>
      </c>
      <c r="BJ557" s="2206">
        <f t="shared" si="415"/>
        <v>87000</v>
      </c>
      <c r="BK557" s="2206">
        <f t="shared" si="402"/>
        <v>252300</v>
      </c>
      <c r="BL557" s="2206">
        <f t="shared" si="403"/>
        <v>237800</v>
      </c>
      <c r="BM557" s="2206">
        <f t="shared" si="404"/>
        <v>0</v>
      </c>
      <c r="BN557" s="2206">
        <f t="shared" si="405"/>
        <v>14500</v>
      </c>
      <c r="BO557" s="2245">
        <v>2.9</v>
      </c>
      <c r="BP557" s="2075">
        <v>82000</v>
      </c>
      <c r="BQ557" s="2075">
        <v>0</v>
      </c>
      <c r="BR557" s="2075">
        <v>5000</v>
      </c>
      <c r="BS557" s="2206">
        <f t="shared" si="416"/>
        <v>87000</v>
      </c>
      <c r="BT557" s="2206">
        <f t="shared" si="406"/>
        <v>252300</v>
      </c>
      <c r="BU557" s="2206">
        <f t="shared" si="407"/>
        <v>237800</v>
      </c>
      <c r="BV557" s="2206">
        <f t="shared" si="408"/>
        <v>0</v>
      </c>
      <c r="BW557" s="2206">
        <f t="shared" si="409"/>
        <v>14500</v>
      </c>
      <c r="BX557" s="2245">
        <f t="shared" si="421"/>
        <v>0</v>
      </c>
      <c r="BY557" s="2207">
        <f t="shared" si="422"/>
        <v>0</v>
      </c>
      <c r="BZ557" s="2211">
        <f t="shared" si="423"/>
        <v>1</v>
      </c>
      <c r="CA557" s="2212">
        <f t="shared" si="424"/>
        <v>87000</v>
      </c>
      <c r="CB557" s="2083"/>
      <c r="CC557" s="2083"/>
      <c r="CD557" s="2237"/>
      <c r="CF557" s="2200"/>
    </row>
    <row r="558" spans="1:94" s="1974" customFormat="1" ht="18" customHeight="1" outlineLevel="1">
      <c r="A558" s="2235" t="s">
        <v>4033</v>
      </c>
      <c r="B558" s="2235" t="b">
        <v>1</v>
      </c>
      <c r="C558" s="2201"/>
      <c r="D558" s="2236" t="s">
        <v>4034</v>
      </c>
      <c r="E558" s="2243" t="s">
        <v>4035</v>
      </c>
      <c r="F558" s="2204" t="s">
        <v>449</v>
      </c>
      <c r="G558" s="2244">
        <v>6</v>
      </c>
      <c r="H558" s="2206">
        <v>28370</v>
      </c>
      <c r="I558" s="2206">
        <v>23870</v>
      </c>
      <c r="J558" s="2206">
        <v>40</v>
      </c>
      <c r="K558" s="2206">
        <f t="shared" si="410"/>
        <v>52280</v>
      </c>
      <c r="L558" s="2206">
        <f t="shared" si="382"/>
        <v>313680</v>
      </c>
      <c r="M558" s="2206">
        <f t="shared" si="383"/>
        <v>170220</v>
      </c>
      <c r="N558" s="2206">
        <f t="shared" si="384"/>
        <v>143220</v>
      </c>
      <c r="O558" s="2206">
        <f t="shared" si="385"/>
        <v>240</v>
      </c>
      <c r="P558" s="2244">
        <v>6</v>
      </c>
      <c r="Q558" s="2206">
        <v>28370</v>
      </c>
      <c r="R558" s="2206">
        <v>23870</v>
      </c>
      <c r="S558" s="2206">
        <v>40</v>
      </c>
      <c r="T558" s="2206">
        <f t="shared" si="411"/>
        <v>52280</v>
      </c>
      <c r="U558" s="2206">
        <f t="shared" si="386"/>
        <v>313680</v>
      </c>
      <c r="V558" s="2206">
        <f t="shared" si="387"/>
        <v>170220</v>
      </c>
      <c r="W558" s="2206">
        <f t="shared" si="388"/>
        <v>143220</v>
      </c>
      <c r="X558" s="2206">
        <f t="shared" si="389"/>
        <v>240</v>
      </c>
      <c r="Y558" s="2244">
        <f t="shared" si="417"/>
        <v>0</v>
      </c>
      <c r="Z558" s="2207">
        <f t="shared" si="418"/>
        <v>0</v>
      </c>
      <c r="AA558" s="2244">
        <v>6</v>
      </c>
      <c r="AB558" s="2206">
        <v>100000</v>
      </c>
      <c r="AC558" s="2206"/>
      <c r="AD558" s="2206">
        <v>20000</v>
      </c>
      <c r="AE558" s="2206">
        <f t="shared" si="412"/>
        <v>120000</v>
      </c>
      <c r="AF558" s="2206">
        <f t="shared" si="390"/>
        <v>720000</v>
      </c>
      <c r="AG558" s="2206">
        <f t="shared" si="391"/>
        <v>600000</v>
      </c>
      <c r="AH558" s="2206">
        <f t="shared" si="392"/>
        <v>0</v>
      </c>
      <c r="AI558" s="2207">
        <f t="shared" si="393"/>
        <v>120000</v>
      </c>
      <c r="AJ558" s="2246">
        <v>6</v>
      </c>
      <c r="AK558" s="2075">
        <v>100000</v>
      </c>
      <c r="AL558" s="2075"/>
      <c r="AM558" s="2075">
        <v>20000</v>
      </c>
      <c r="AN558" s="2206">
        <f t="shared" si="413"/>
        <v>120000</v>
      </c>
      <c r="AO558" s="2206">
        <f t="shared" si="394"/>
        <v>720000</v>
      </c>
      <c r="AP558" s="2206">
        <f t="shared" si="395"/>
        <v>600000</v>
      </c>
      <c r="AQ558" s="2206">
        <f t="shared" si="396"/>
        <v>0</v>
      </c>
      <c r="AR558" s="2206">
        <f t="shared" si="397"/>
        <v>120000</v>
      </c>
      <c r="AS558" s="2244">
        <v>6</v>
      </c>
      <c r="AT558" s="2075">
        <v>100000</v>
      </c>
      <c r="AU558" s="2075"/>
      <c r="AV558" s="2075">
        <v>20000</v>
      </c>
      <c r="AW558" s="2206">
        <f t="shared" si="414"/>
        <v>120000</v>
      </c>
      <c r="AX558" s="2206">
        <f t="shared" si="398"/>
        <v>720000</v>
      </c>
      <c r="AY558" s="2206">
        <f t="shared" si="399"/>
        <v>600000</v>
      </c>
      <c r="AZ558" s="2206">
        <f t="shared" si="400"/>
        <v>0</v>
      </c>
      <c r="BA558" s="2206">
        <f t="shared" si="401"/>
        <v>120000</v>
      </c>
      <c r="BB558" s="2244">
        <f t="shared" si="419"/>
        <v>0</v>
      </c>
      <c r="BC558" s="2207">
        <f t="shared" si="420"/>
        <v>0</v>
      </c>
      <c r="BD558" s="2244">
        <f t="shared" si="380"/>
        <v>0</v>
      </c>
      <c r="BE558" s="2207">
        <f t="shared" si="381"/>
        <v>0</v>
      </c>
      <c r="BF558" s="2246">
        <v>6</v>
      </c>
      <c r="BG558" s="2075">
        <v>100000</v>
      </c>
      <c r="BH558" s="2075">
        <v>0</v>
      </c>
      <c r="BI558" s="2075">
        <v>20000</v>
      </c>
      <c r="BJ558" s="2206">
        <f t="shared" si="415"/>
        <v>120000</v>
      </c>
      <c r="BK558" s="2206">
        <f t="shared" si="402"/>
        <v>720000</v>
      </c>
      <c r="BL558" s="2206">
        <f t="shared" si="403"/>
        <v>600000</v>
      </c>
      <c r="BM558" s="2206">
        <f t="shared" si="404"/>
        <v>0</v>
      </c>
      <c r="BN558" s="2206">
        <f t="shared" si="405"/>
        <v>120000</v>
      </c>
      <c r="BO558" s="2244">
        <v>6</v>
      </c>
      <c r="BP558" s="2075">
        <v>100000</v>
      </c>
      <c r="BQ558" s="2075">
        <v>0</v>
      </c>
      <c r="BR558" s="2075">
        <v>20000</v>
      </c>
      <c r="BS558" s="2206">
        <f t="shared" si="416"/>
        <v>120000</v>
      </c>
      <c r="BT558" s="2206">
        <f t="shared" si="406"/>
        <v>720000</v>
      </c>
      <c r="BU558" s="2206">
        <f t="shared" si="407"/>
        <v>600000</v>
      </c>
      <c r="BV558" s="2206">
        <f t="shared" si="408"/>
        <v>0</v>
      </c>
      <c r="BW558" s="2206">
        <f t="shared" si="409"/>
        <v>120000</v>
      </c>
      <c r="BX558" s="2244">
        <f t="shared" si="421"/>
        <v>0</v>
      </c>
      <c r="BY558" s="2207">
        <f t="shared" si="422"/>
        <v>0</v>
      </c>
      <c r="BZ558" s="2211">
        <f t="shared" si="423"/>
        <v>0</v>
      </c>
      <c r="CA558" s="2212">
        <f t="shared" si="424"/>
        <v>0</v>
      </c>
      <c r="CB558" s="2083"/>
      <c r="CC558" s="2083"/>
      <c r="CD558" s="2237"/>
      <c r="CF558" s="2200"/>
    </row>
    <row r="559" spans="1:94" s="1974" customFormat="1" ht="18" customHeight="1" outlineLevel="1">
      <c r="A559" s="2235" t="s">
        <v>4036</v>
      </c>
      <c r="B559" s="2235" t="b">
        <v>1</v>
      </c>
      <c r="C559" s="2201"/>
      <c r="D559" s="2236" t="s">
        <v>3180</v>
      </c>
      <c r="E559" s="2243" t="s">
        <v>4037</v>
      </c>
      <c r="F559" s="2204" t="s">
        <v>449</v>
      </c>
      <c r="G559" s="2244">
        <v>5</v>
      </c>
      <c r="H559" s="2206">
        <v>9090</v>
      </c>
      <c r="I559" s="2206">
        <v>30350</v>
      </c>
      <c r="J559" s="2206">
        <v>50</v>
      </c>
      <c r="K559" s="2206">
        <f t="shared" si="410"/>
        <v>39490</v>
      </c>
      <c r="L559" s="2206">
        <f t="shared" si="382"/>
        <v>197450</v>
      </c>
      <c r="M559" s="2206">
        <f t="shared" si="383"/>
        <v>45450</v>
      </c>
      <c r="N559" s="2206">
        <f t="shared" si="384"/>
        <v>151750</v>
      </c>
      <c r="O559" s="2206">
        <f t="shared" si="385"/>
        <v>250</v>
      </c>
      <c r="P559" s="2244">
        <v>5</v>
      </c>
      <c r="Q559" s="2206">
        <v>9090</v>
      </c>
      <c r="R559" s="2206">
        <v>30350</v>
      </c>
      <c r="S559" s="2206">
        <v>50</v>
      </c>
      <c r="T559" s="2206">
        <f t="shared" si="411"/>
        <v>39490</v>
      </c>
      <c r="U559" s="2206">
        <f t="shared" si="386"/>
        <v>197450</v>
      </c>
      <c r="V559" s="2206">
        <f t="shared" si="387"/>
        <v>45450</v>
      </c>
      <c r="W559" s="2206">
        <f t="shared" si="388"/>
        <v>151750</v>
      </c>
      <c r="X559" s="2206">
        <f t="shared" si="389"/>
        <v>250</v>
      </c>
      <c r="Y559" s="2244">
        <f t="shared" si="417"/>
        <v>0</v>
      </c>
      <c r="Z559" s="2207">
        <f t="shared" si="418"/>
        <v>0</v>
      </c>
      <c r="AA559" s="2244">
        <v>5</v>
      </c>
      <c r="AB559" s="2206">
        <v>154000</v>
      </c>
      <c r="AC559" s="2206"/>
      <c r="AD559" s="2206">
        <v>20000</v>
      </c>
      <c r="AE559" s="2206">
        <f t="shared" si="412"/>
        <v>174000</v>
      </c>
      <c r="AF559" s="2206">
        <f t="shared" si="390"/>
        <v>870000</v>
      </c>
      <c r="AG559" s="2206">
        <f t="shared" si="391"/>
        <v>770000</v>
      </c>
      <c r="AH559" s="2206">
        <f t="shared" si="392"/>
        <v>0</v>
      </c>
      <c r="AI559" s="2207">
        <f t="shared" si="393"/>
        <v>100000</v>
      </c>
      <c r="AJ559" s="2246">
        <v>5</v>
      </c>
      <c r="AK559" s="2075">
        <v>154000</v>
      </c>
      <c r="AL559" s="2075"/>
      <c r="AM559" s="2075">
        <v>20000</v>
      </c>
      <c r="AN559" s="2206">
        <f t="shared" si="413"/>
        <v>174000</v>
      </c>
      <c r="AO559" s="2206">
        <f t="shared" si="394"/>
        <v>870000</v>
      </c>
      <c r="AP559" s="2206">
        <f t="shared" si="395"/>
        <v>770000</v>
      </c>
      <c r="AQ559" s="2206">
        <f t="shared" si="396"/>
        <v>0</v>
      </c>
      <c r="AR559" s="2206">
        <f t="shared" si="397"/>
        <v>100000</v>
      </c>
      <c r="AS559" s="2244">
        <v>5</v>
      </c>
      <c r="AT559" s="2075">
        <v>154000</v>
      </c>
      <c r="AU559" s="2075"/>
      <c r="AV559" s="2075">
        <v>20000</v>
      </c>
      <c r="AW559" s="2206">
        <f t="shared" si="414"/>
        <v>174000</v>
      </c>
      <c r="AX559" s="2206">
        <f t="shared" si="398"/>
        <v>870000</v>
      </c>
      <c r="AY559" s="2206">
        <f t="shared" si="399"/>
        <v>770000</v>
      </c>
      <c r="AZ559" s="2206">
        <f t="shared" si="400"/>
        <v>0</v>
      </c>
      <c r="BA559" s="2206">
        <f t="shared" si="401"/>
        <v>100000</v>
      </c>
      <c r="BB559" s="2244">
        <f t="shared" si="419"/>
        <v>0</v>
      </c>
      <c r="BC559" s="2207">
        <f t="shared" si="420"/>
        <v>0</v>
      </c>
      <c r="BD559" s="2244">
        <f t="shared" si="380"/>
        <v>0</v>
      </c>
      <c r="BE559" s="2207">
        <f t="shared" si="381"/>
        <v>0</v>
      </c>
      <c r="BF559" s="2246">
        <v>5</v>
      </c>
      <c r="BG559" s="2075">
        <v>154000</v>
      </c>
      <c r="BH559" s="2075">
        <v>0</v>
      </c>
      <c r="BI559" s="2075">
        <v>20000</v>
      </c>
      <c r="BJ559" s="2206">
        <f t="shared" si="415"/>
        <v>174000</v>
      </c>
      <c r="BK559" s="2206">
        <f t="shared" si="402"/>
        <v>870000</v>
      </c>
      <c r="BL559" s="2206">
        <f t="shared" si="403"/>
        <v>770000</v>
      </c>
      <c r="BM559" s="2206">
        <f t="shared" si="404"/>
        <v>0</v>
      </c>
      <c r="BN559" s="2206">
        <f t="shared" si="405"/>
        <v>100000</v>
      </c>
      <c r="BO559" s="2244">
        <v>5</v>
      </c>
      <c r="BP559" s="2075">
        <v>154000</v>
      </c>
      <c r="BQ559" s="2075">
        <v>0</v>
      </c>
      <c r="BR559" s="2075">
        <v>20000</v>
      </c>
      <c r="BS559" s="2206">
        <f t="shared" si="416"/>
        <v>174000</v>
      </c>
      <c r="BT559" s="2206">
        <f t="shared" si="406"/>
        <v>870000</v>
      </c>
      <c r="BU559" s="2206">
        <f t="shared" si="407"/>
        <v>770000</v>
      </c>
      <c r="BV559" s="2206">
        <f t="shared" si="408"/>
        <v>0</v>
      </c>
      <c r="BW559" s="2206">
        <f t="shared" si="409"/>
        <v>100000</v>
      </c>
      <c r="BX559" s="2244">
        <f t="shared" si="421"/>
        <v>0</v>
      </c>
      <c r="BY559" s="2207">
        <f t="shared" si="422"/>
        <v>0</v>
      </c>
      <c r="BZ559" s="2211">
        <f t="shared" si="423"/>
        <v>0</v>
      </c>
      <c r="CA559" s="2212">
        <f t="shared" si="424"/>
        <v>0</v>
      </c>
      <c r="CB559" s="2083"/>
      <c r="CC559" s="2083"/>
      <c r="CD559" s="2237"/>
      <c r="CF559" s="2200"/>
    </row>
    <row r="560" spans="1:94" s="1974" customFormat="1" ht="18" customHeight="1" outlineLevel="1">
      <c r="A560" s="2235" t="s">
        <v>4038</v>
      </c>
      <c r="B560" s="2235" t="b">
        <v>1</v>
      </c>
      <c r="C560" s="2201"/>
      <c r="D560" s="2236" t="s">
        <v>4039</v>
      </c>
      <c r="E560" s="2243" t="s">
        <v>4040</v>
      </c>
      <c r="F560" s="2204" t="s">
        <v>154</v>
      </c>
      <c r="G560" s="2244">
        <v>0</v>
      </c>
      <c r="H560" s="2206">
        <v>2230</v>
      </c>
      <c r="I560" s="2206">
        <v>910</v>
      </c>
      <c r="J560" s="2206"/>
      <c r="K560" s="2206">
        <f t="shared" si="410"/>
        <v>3140</v>
      </c>
      <c r="L560" s="2206">
        <f t="shared" si="382"/>
        <v>0</v>
      </c>
      <c r="M560" s="2206">
        <f t="shared" si="383"/>
        <v>0</v>
      </c>
      <c r="N560" s="2206">
        <f t="shared" si="384"/>
        <v>0</v>
      </c>
      <c r="O560" s="2206">
        <f t="shared" si="385"/>
        <v>0</v>
      </c>
      <c r="P560" s="2244">
        <v>0</v>
      </c>
      <c r="Q560" s="2206">
        <v>2230</v>
      </c>
      <c r="R560" s="2206">
        <v>910</v>
      </c>
      <c r="S560" s="2206"/>
      <c r="T560" s="2206">
        <f t="shared" si="411"/>
        <v>3140</v>
      </c>
      <c r="U560" s="2206">
        <f t="shared" si="386"/>
        <v>0</v>
      </c>
      <c r="V560" s="2206">
        <f t="shared" si="387"/>
        <v>0</v>
      </c>
      <c r="W560" s="2206">
        <f t="shared" si="388"/>
        <v>0</v>
      </c>
      <c r="X560" s="2206">
        <f t="shared" si="389"/>
        <v>0</v>
      </c>
      <c r="Y560" s="2244">
        <f t="shared" si="417"/>
        <v>0</v>
      </c>
      <c r="Z560" s="2207">
        <f t="shared" si="418"/>
        <v>0</v>
      </c>
      <c r="AA560" s="2244">
        <v>8</v>
      </c>
      <c r="AB560" s="2206">
        <v>60000</v>
      </c>
      <c r="AC560" s="2206"/>
      <c r="AD560" s="2206">
        <v>15000</v>
      </c>
      <c r="AE560" s="2206">
        <f t="shared" si="412"/>
        <v>75000</v>
      </c>
      <c r="AF560" s="2206">
        <f t="shared" si="390"/>
        <v>600000</v>
      </c>
      <c r="AG560" s="2206">
        <f t="shared" si="391"/>
        <v>480000</v>
      </c>
      <c r="AH560" s="2206">
        <f t="shared" si="392"/>
        <v>0</v>
      </c>
      <c r="AI560" s="2207">
        <f t="shared" si="393"/>
        <v>120000</v>
      </c>
      <c r="AJ560" s="2246">
        <v>0</v>
      </c>
      <c r="AK560" s="2075">
        <v>60000</v>
      </c>
      <c r="AL560" s="2075"/>
      <c r="AM560" s="2075">
        <v>15000</v>
      </c>
      <c r="AN560" s="2206">
        <f t="shared" si="413"/>
        <v>75000</v>
      </c>
      <c r="AO560" s="2206">
        <f t="shared" si="394"/>
        <v>0</v>
      </c>
      <c r="AP560" s="2206">
        <f t="shared" si="395"/>
        <v>0</v>
      </c>
      <c r="AQ560" s="2206">
        <f t="shared" si="396"/>
        <v>0</v>
      </c>
      <c r="AR560" s="2206">
        <f t="shared" si="397"/>
        <v>0</v>
      </c>
      <c r="AS560" s="2244">
        <v>0</v>
      </c>
      <c r="AT560" s="2075">
        <v>60000</v>
      </c>
      <c r="AU560" s="2075"/>
      <c r="AV560" s="2075">
        <v>15000</v>
      </c>
      <c r="AW560" s="2206">
        <f t="shared" si="414"/>
        <v>75000</v>
      </c>
      <c r="AX560" s="2206">
        <f t="shared" si="398"/>
        <v>0</v>
      </c>
      <c r="AY560" s="2206">
        <f t="shared" si="399"/>
        <v>0</v>
      </c>
      <c r="AZ560" s="2206">
        <f t="shared" si="400"/>
        <v>0</v>
      </c>
      <c r="BA560" s="2206">
        <f t="shared" si="401"/>
        <v>0</v>
      </c>
      <c r="BB560" s="2244">
        <f t="shared" si="419"/>
        <v>0</v>
      </c>
      <c r="BC560" s="2207">
        <f t="shared" si="420"/>
        <v>0</v>
      </c>
      <c r="BD560" s="2244">
        <f t="shared" si="380"/>
        <v>-8</v>
      </c>
      <c r="BE560" s="2207">
        <f t="shared" si="381"/>
        <v>-600000</v>
      </c>
      <c r="BF560" s="2246">
        <v>0</v>
      </c>
      <c r="BG560" s="2075">
        <v>60000</v>
      </c>
      <c r="BH560" s="2075">
        <v>0</v>
      </c>
      <c r="BI560" s="2075">
        <v>15000</v>
      </c>
      <c r="BJ560" s="2206">
        <f t="shared" si="415"/>
        <v>75000</v>
      </c>
      <c r="BK560" s="2206">
        <f t="shared" si="402"/>
        <v>0</v>
      </c>
      <c r="BL560" s="2206">
        <f t="shared" si="403"/>
        <v>0</v>
      </c>
      <c r="BM560" s="2206">
        <f t="shared" si="404"/>
        <v>0</v>
      </c>
      <c r="BN560" s="2206">
        <f t="shared" si="405"/>
        <v>0</v>
      </c>
      <c r="BO560" s="2244">
        <v>0</v>
      </c>
      <c r="BP560" s="2075">
        <v>60000</v>
      </c>
      <c r="BQ560" s="2075">
        <v>0</v>
      </c>
      <c r="BR560" s="2075">
        <v>15000</v>
      </c>
      <c r="BS560" s="2206">
        <f t="shared" si="416"/>
        <v>75000</v>
      </c>
      <c r="BT560" s="2206">
        <f t="shared" si="406"/>
        <v>0</v>
      </c>
      <c r="BU560" s="2206">
        <f t="shared" si="407"/>
        <v>0</v>
      </c>
      <c r="BV560" s="2206">
        <f t="shared" si="408"/>
        <v>0</v>
      </c>
      <c r="BW560" s="2206">
        <f t="shared" si="409"/>
        <v>0</v>
      </c>
      <c r="BX560" s="2244">
        <f t="shared" si="421"/>
        <v>0</v>
      </c>
      <c r="BY560" s="2207">
        <f t="shared" si="422"/>
        <v>0</v>
      </c>
      <c r="BZ560" s="2211">
        <f t="shared" si="423"/>
        <v>-8</v>
      </c>
      <c r="CA560" s="2212">
        <f t="shared" si="424"/>
        <v>-600000</v>
      </c>
      <c r="CB560" s="2083"/>
      <c r="CC560" s="2083"/>
      <c r="CD560" s="2237"/>
      <c r="CF560" s="2200"/>
    </row>
    <row r="561" spans="1:94" s="1974" customFormat="1" ht="18" customHeight="1" outlineLevel="1">
      <c r="A561" s="2235" t="s">
        <v>4041</v>
      </c>
      <c r="B561" s="2235" t="b">
        <v>1</v>
      </c>
      <c r="C561" s="2201"/>
      <c r="D561" s="2236" t="s">
        <v>3166</v>
      </c>
      <c r="E561" s="2243" t="s">
        <v>4042</v>
      </c>
      <c r="F561" s="2204" t="s">
        <v>449</v>
      </c>
      <c r="G561" s="2244">
        <v>0</v>
      </c>
      <c r="H561" s="2206">
        <v>3750</v>
      </c>
      <c r="I561" s="2206">
        <v>12430</v>
      </c>
      <c r="J561" s="2206">
        <v>20</v>
      </c>
      <c r="K561" s="2206">
        <f t="shared" si="410"/>
        <v>16200</v>
      </c>
      <c r="L561" s="2206">
        <f t="shared" si="382"/>
        <v>0</v>
      </c>
      <c r="M561" s="2206">
        <f t="shared" si="383"/>
        <v>0</v>
      </c>
      <c r="N561" s="2206">
        <f t="shared" si="384"/>
        <v>0</v>
      </c>
      <c r="O561" s="2206">
        <f t="shared" si="385"/>
        <v>0</v>
      </c>
      <c r="P561" s="2244">
        <v>0</v>
      </c>
      <c r="Q561" s="2206">
        <v>3750</v>
      </c>
      <c r="R561" s="2206">
        <v>12430</v>
      </c>
      <c r="S561" s="2206">
        <v>20</v>
      </c>
      <c r="T561" s="2206">
        <f t="shared" si="411"/>
        <v>16200</v>
      </c>
      <c r="U561" s="2206">
        <f t="shared" si="386"/>
        <v>0</v>
      </c>
      <c r="V561" s="2206">
        <f t="shared" si="387"/>
        <v>0</v>
      </c>
      <c r="W561" s="2206">
        <f t="shared" si="388"/>
        <v>0</v>
      </c>
      <c r="X561" s="2206">
        <f t="shared" si="389"/>
        <v>0</v>
      </c>
      <c r="Y561" s="2244">
        <f t="shared" si="417"/>
        <v>0</v>
      </c>
      <c r="Z561" s="2207">
        <f t="shared" si="418"/>
        <v>0</v>
      </c>
      <c r="AA561" s="2244">
        <v>11.2</v>
      </c>
      <c r="AB561" s="2206">
        <v>20000</v>
      </c>
      <c r="AC561" s="2206"/>
      <c r="AD561" s="2206">
        <v>5000</v>
      </c>
      <c r="AE561" s="2206">
        <f t="shared" si="412"/>
        <v>25000</v>
      </c>
      <c r="AF561" s="2206">
        <f t="shared" si="390"/>
        <v>280000</v>
      </c>
      <c r="AG561" s="2206">
        <f t="shared" si="391"/>
        <v>224000</v>
      </c>
      <c r="AH561" s="2206">
        <f t="shared" si="392"/>
        <v>0</v>
      </c>
      <c r="AI561" s="2207">
        <f t="shared" si="393"/>
        <v>56000</v>
      </c>
      <c r="AJ561" s="2246">
        <v>0</v>
      </c>
      <c r="AK561" s="2075">
        <v>20000</v>
      </c>
      <c r="AL561" s="2075"/>
      <c r="AM561" s="2075">
        <v>5000</v>
      </c>
      <c r="AN561" s="2206">
        <f t="shared" si="413"/>
        <v>25000</v>
      </c>
      <c r="AO561" s="2206">
        <f t="shared" si="394"/>
        <v>0</v>
      </c>
      <c r="AP561" s="2206">
        <f t="shared" si="395"/>
        <v>0</v>
      </c>
      <c r="AQ561" s="2206">
        <f t="shared" si="396"/>
        <v>0</v>
      </c>
      <c r="AR561" s="2206">
        <f t="shared" si="397"/>
        <v>0</v>
      </c>
      <c r="AS561" s="2244">
        <v>0</v>
      </c>
      <c r="AT561" s="2075">
        <v>20000</v>
      </c>
      <c r="AU561" s="2075"/>
      <c r="AV561" s="2075">
        <v>5000</v>
      </c>
      <c r="AW561" s="2206">
        <f t="shared" si="414"/>
        <v>25000</v>
      </c>
      <c r="AX561" s="2206">
        <f t="shared" si="398"/>
        <v>0</v>
      </c>
      <c r="AY561" s="2206">
        <f t="shared" si="399"/>
        <v>0</v>
      </c>
      <c r="AZ561" s="2206">
        <f t="shared" si="400"/>
        <v>0</v>
      </c>
      <c r="BA561" s="2206">
        <f t="shared" si="401"/>
        <v>0</v>
      </c>
      <c r="BB561" s="2244">
        <f t="shared" si="419"/>
        <v>0</v>
      </c>
      <c r="BC561" s="2207">
        <f t="shared" si="420"/>
        <v>0</v>
      </c>
      <c r="BD561" s="2244">
        <f t="shared" si="380"/>
        <v>-11.2</v>
      </c>
      <c r="BE561" s="2207">
        <f t="shared" si="381"/>
        <v>-280000</v>
      </c>
      <c r="BF561" s="2246">
        <v>0</v>
      </c>
      <c r="BG561" s="2075">
        <v>20000</v>
      </c>
      <c r="BH561" s="2075">
        <v>0</v>
      </c>
      <c r="BI561" s="2075">
        <v>5000</v>
      </c>
      <c r="BJ561" s="2206">
        <f t="shared" si="415"/>
        <v>25000</v>
      </c>
      <c r="BK561" s="2206">
        <f t="shared" si="402"/>
        <v>0</v>
      </c>
      <c r="BL561" s="2206">
        <f t="shared" si="403"/>
        <v>0</v>
      </c>
      <c r="BM561" s="2206">
        <f t="shared" si="404"/>
        <v>0</v>
      </c>
      <c r="BN561" s="2206">
        <f t="shared" si="405"/>
        <v>0</v>
      </c>
      <c r="BO561" s="2244">
        <v>0</v>
      </c>
      <c r="BP561" s="2075">
        <v>20000</v>
      </c>
      <c r="BQ561" s="2075">
        <v>0</v>
      </c>
      <c r="BR561" s="2075">
        <v>5000</v>
      </c>
      <c r="BS561" s="2206">
        <f t="shared" si="416"/>
        <v>25000</v>
      </c>
      <c r="BT561" s="2206">
        <f t="shared" si="406"/>
        <v>0</v>
      </c>
      <c r="BU561" s="2206">
        <f t="shared" si="407"/>
        <v>0</v>
      </c>
      <c r="BV561" s="2206">
        <f t="shared" si="408"/>
        <v>0</v>
      </c>
      <c r="BW561" s="2206">
        <f t="shared" si="409"/>
        <v>0</v>
      </c>
      <c r="BX561" s="2244">
        <f t="shared" si="421"/>
        <v>0</v>
      </c>
      <c r="BY561" s="2207">
        <f t="shared" si="422"/>
        <v>0</v>
      </c>
      <c r="BZ561" s="2211">
        <f t="shared" si="423"/>
        <v>-11.2</v>
      </c>
      <c r="CA561" s="2212">
        <f t="shared" si="424"/>
        <v>-280000</v>
      </c>
      <c r="CB561" s="2083"/>
      <c r="CC561" s="2083"/>
      <c r="CD561" s="2237"/>
      <c r="CF561" s="2200"/>
    </row>
    <row r="562" spans="1:94" s="1974" customFormat="1" ht="18" customHeight="1" outlineLevel="1">
      <c r="A562" s="2235" t="s">
        <v>4043</v>
      </c>
      <c r="B562" s="2235" t="b">
        <v>1</v>
      </c>
      <c r="C562" s="2201"/>
      <c r="D562" s="2236" t="s">
        <v>3166</v>
      </c>
      <c r="E562" s="2243" t="s">
        <v>4044</v>
      </c>
      <c r="F562" s="2204" t="s">
        <v>449</v>
      </c>
      <c r="G562" s="2244">
        <v>25.6</v>
      </c>
      <c r="H562" s="2206">
        <v>2760</v>
      </c>
      <c r="I562" s="2206">
        <v>8920</v>
      </c>
      <c r="J562" s="2206">
        <v>10</v>
      </c>
      <c r="K562" s="2206">
        <f t="shared" si="410"/>
        <v>11690</v>
      </c>
      <c r="L562" s="2206">
        <f t="shared" si="382"/>
        <v>299264</v>
      </c>
      <c r="M562" s="2206">
        <f t="shared" si="383"/>
        <v>70656</v>
      </c>
      <c r="N562" s="2206">
        <f t="shared" si="384"/>
        <v>228352</v>
      </c>
      <c r="O562" s="2206">
        <f t="shared" si="385"/>
        <v>256</v>
      </c>
      <c r="P562" s="2244">
        <v>25.6</v>
      </c>
      <c r="Q562" s="2206">
        <v>2760</v>
      </c>
      <c r="R562" s="2206">
        <v>8920</v>
      </c>
      <c r="S562" s="2206">
        <v>10</v>
      </c>
      <c r="T562" s="2206">
        <f t="shared" si="411"/>
        <v>11690</v>
      </c>
      <c r="U562" s="2206">
        <f t="shared" si="386"/>
        <v>299264</v>
      </c>
      <c r="V562" s="2206">
        <f t="shared" si="387"/>
        <v>70656</v>
      </c>
      <c r="W562" s="2206">
        <f t="shared" si="388"/>
        <v>228352</v>
      </c>
      <c r="X562" s="2206">
        <f t="shared" si="389"/>
        <v>256</v>
      </c>
      <c r="Y562" s="2245">
        <f t="shared" si="417"/>
        <v>0</v>
      </c>
      <c r="Z562" s="2207">
        <f t="shared" si="418"/>
        <v>0</v>
      </c>
      <c r="AA562" s="2245">
        <v>7.8</v>
      </c>
      <c r="AB562" s="2206">
        <v>20000</v>
      </c>
      <c r="AC562" s="2206"/>
      <c r="AD562" s="2206">
        <v>5000</v>
      </c>
      <c r="AE562" s="2206">
        <f t="shared" si="412"/>
        <v>25000</v>
      </c>
      <c r="AF562" s="2206">
        <f t="shared" si="390"/>
        <v>195000</v>
      </c>
      <c r="AG562" s="2206">
        <f t="shared" si="391"/>
        <v>156000</v>
      </c>
      <c r="AH562" s="2206">
        <f t="shared" si="392"/>
        <v>0</v>
      </c>
      <c r="AI562" s="2207">
        <f t="shared" si="393"/>
        <v>39000</v>
      </c>
      <c r="AJ562" s="2246">
        <v>25.6</v>
      </c>
      <c r="AK562" s="2075">
        <v>20000</v>
      </c>
      <c r="AL562" s="2075"/>
      <c r="AM562" s="2075">
        <v>5000</v>
      </c>
      <c r="AN562" s="2206">
        <f t="shared" si="413"/>
        <v>25000</v>
      </c>
      <c r="AO562" s="2206">
        <f t="shared" si="394"/>
        <v>640000</v>
      </c>
      <c r="AP562" s="2206">
        <f t="shared" si="395"/>
        <v>512000</v>
      </c>
      <c r="AQ562" s="2206">
        <f t="shared" si="396"/>
        <v>0</v>
      </c>
      <c r="AR562" s="2206">
        <f t="shared" si="397"/>
        <v>128000</v>
      </c>
      <c r="AS562" s="2245">
        <v>25.6</v>
      </c>
      <c r="AT562" s="2075">
        <v>20000</v>
      </c>
      <c r="AU562" s="2075"/>
      <c r="AV562" s="2075">
        <v>5000</v>
      </c>
      <c r="AW562" s="2206">
        <f t="shared" si="414"/>
        <v>25000</v>
      </c>
      <c r="AX562" s="2206">
        <f t="shared" si="398"/>
        <v>640000</v>
      </c>
      <c r="AY562" s="2206">
        <f t="shared" si="399"/>
        <v>512000</v>
      </c>
      <c r="AZ562" s="2206">
        <f t="shared" si="400"/>
        <v>0</v>
      </c>
      <c r="BA562" s="2206">
        <f t="shared" si="401"/>
        <v>128000</v>
      </c>
      <c r="BB562" s="2245">
        <f t="shared" si="419"/>
        <v>0</v>
      </c>
      <c r="BC562" s="2207">
        <f t="shared" si="420"/>
        <v>0</v>
      </c>
      <c r="BD562" s="2245">
        <f t="shared" si="380"/>
        <v>17.8</v>
      </c>
      <c r="BE562" s="2207">
        <f t="shared" si="381"/>
        <v>445000</v>
      </c>
      <c r="BF562" s="2246">
        <v>25.6</v>
      </c>
      <c r="BG562" s="2075">
        <v>20000</v>
      </c>
      <c r="BH562" s="2075">
        <v>0</v>
      </c>
      <c r="BI562" s="2075">
        <v>5000</v>
      </c>
      <c r="BJ562" s="2206">
        <f t="shared" si="415"/>
        <v>25000</v>
      </c>
      <c r="BK562" s="2206">
        <f t="shared" si="402"/>
        <v>640000</v>
      </c>
      <c r="BL562" s="2206">
        <f t="shared" si="403"/>
        <v>512000</v>
      </c>
      <c r="BM562" s="2206">
        <f t="shared" si="404"/>
        <v>0</v>
      </c>
      <c r="BN562" s="2206">
        <f t="shared" si="405"/>
        <v>128000</v>
      </c>
      <c r="BO562" s="2245">
        <v>25.6</v>
      </c>
      <c r="BP562" s="2075">
        <v>20000</v>
      </c>
      <c r="BQ562" s="2075">
        <v>0</v>
      </c>
      <c r="BR562" s="2075">
        <v>5000</v>
      </c>
      <c r="BS562" s="2206">
        <f t="shared" si="416"/>
        <v>25000</v>
      </c>
      <c r="BT562" s="2206">
        <f t="shared" si="406"/>
        <v>640000</v>
      </c>
      <c r="BU562" s="2206">
        <f t="shared" si="407"/>
        <v>512000</v>
      </c>
      <c r="BV562" s="2206">
        <f t="shared" si="408"/>
        <v>0</v>
      </c>
      <c r="BW562" s="2206">
        <f t="shared" si="409"/>
        <v>128000</v>
      </c>
      <c r="BX562" s="2245">
        <f t="shared" si="421"/>
        <v>0</v>
      </c>
      <c r="BY562" s="2207">
        <f t="shared" si="422"/>
        <v>0</v>
      </c>
      <c r="BZ562" s="2211">
        <f t="shared" si="423"/>
        <v>17.8</v>
      </c>
      <c r="CA562" s="2212">
        <f t="shared" si="424"/>
        <v>445000</v>
      </c>
      <c r="CB562" s="2083"/>
      <c r="CC562" s="2083"/>
      <c r="CD562" s="2237"/>
      <c r="CF562" s="2200"/>
    </row>
    <row r="563" spans="1:94" s="1974" customFormat="1" ht="18" customHeight="1" outlineLevel="1">
      <c r="A563" s="2235" t="s">
        <v>4045</v>
      </c>
      <c r="B563" s="2235" t="b">
        <v>1</v>
      </c>
      <c r="C563" s="2201"/>
      <c r="D563" s="2236" t="s">
        <v>4046</v>
      </c>
      <c r="E563" s="2243" t="s">
        <v>4047</v>
      </c>
      <c r="F563" s="2204" t="s">
        <v>154</v>
      </c>
      <c r="G563" s="2244">
        <v>30</v>
      </c>
      <c r="H563" s="2206">
        <v>1010</v>
      </c>
      <c r="I563" s="2206">
        <v>2310</v>
      </c>
      <c r="J563" s="2206"/>
      <c r="K563" s="2206">
        <f t="shared" si="410"/>
        <v>3320</v>
      </c>
      <c r="L563" s="2206">
        <f t="shared" si="382"/>
        <v>99600</v>
      </c>
      <c r="M563" s="2206">
        <f t="shared" si="383"/>
        <v>30300</v>
      </c>
      <c r="N563" s="2206">
        <f t="shared" si="384"/>
        <v>69300</v>
      </c>
      <c r="O563" s="2206">
        <f t="shared" si="385"/>
        <v>0</v>
      </c>
      <c r="P563" s="2244">
        <v>30</v>
      </c>
      <c r="Q563" s="2206">
        <v>1010</v>
      </c>
      <c r="R563" s="2206">
        <v>2310</v>
      </c>
      <c r="S563" s="2206"/>
      <c r="T563" s="2206">
        <f t="shared" si="411"/>
        <v>3320</v>
      </c>
      <c r="U563" s="2206">
        <f t="shared" si="386"/>
        <v>99600</v>
      </c>
      <c r="V563" s="2206">
        <f t="shared" si="387"/>
        <v>30300</v>
      </c>
      <c r="W563" s="2206">
        <f t="shared" si="388"/>
        <v>69300</v>
      </c>
      <c r="X563" s="2206">
        <f t="shared" si="389"/>
        <v>0</v>
      </c>
      <c r="Y563" s="2244">
        <f t="shared" si="417"/>
        <v>0</v>
      </c>
      <c r="Z563" s="2207">
        <f t="shared" si="418"/>
        <v>0</v>
      </c>
      <c r="AA563" s="2244">
        <v>47</v>
      </c>
      <c r="AB563" s="2206">
        <v>4000</v>
      </c>
      <c r="AC563" s="2206"/>
      <c r="AD563" s="2206">
        <v>1500</v>
      </c>
      <c r="AE563" s="2206">
        <f t="shared" si="412"/>
        <v>5500</v>
      </c>
      <c r="AF563" s="2206">
        <f t="shared" si="390"/>
        <v>258500</v>
      </c>
      <c r="AG563" s="2206">
        <f t="shared" si="391"/>
        <v>188000</v>
      </c>
      <c r="AH563" s="2206">
        <f t="shared" si="392"/>
        <v>0</v>
      </c>
      <c r="AI563" s="2207">
        <f t="shared" si="393"/>
        <v>70500</v>
      </c>
      <c r="AJ563" s="2246">
        <v>30</v>
      </c>
      <c r="AK563" s="2075">
        <v>4000</v>
      </c>
      <c r="AL563" s="2075"/>
      <c r="AM563" s="2075">
        <v>1500</v>
      </c>
      <c r="AN563" s="2206">
        <f t="shared" si="413"/>
        <v>5500</v>
      </c>
      <c r="AO563" s="2206">
        <f t="shared" si="394"/>
        <v>165000</v>
      </c>
      <c r="AP563" s="2206">
        <f t="shared" si="395"/>
        <v>120000</v>
      </c>
      <c r="AQ563" s="2206">
        <f t="shared" si="396"/>
        <v>0</v>
      </c>
      <c r="AR563" s="2206">
        <f t="shared" si="397"/>
        <v>45000</v>
      </c>
      <c r="AS563" s="2244">
        <v>30</v>
      </c>
      <c r="AT563" s="2075">
        <v>4000</v>
      </c>
      <c r="AU563" s="2075"/>
      <c r="AV563" s="2075">
        <v>1500</v>
      </c>
      <c r="AW563" s="2206">
        <f t="shared" si="414"/>
        <v>5500</v>
      </c>
      <c r="AX563" s="2206">
        <f t="shared" si="398"/>
        <v>165000</v>
      </c>
      <c r="AY563" s="2206">
        <f t="shared" si="399"/>
        <v>120000</v>
      </c>
      <c r="AZ563" s="2206">
        <f t="shared" si="400"/>
        <v>0</v>
      </c>
      <c r="BA563" s="2206">
        <f t="shared" si="401"/>
        <v>45000</v>
      </c>
      <c r="BB563" s="2244">
        <f t="shared" si="419"/>
        <v>0</v>
      </c>
      <c r="BC563" s="2207">
        <f t="shared" si="420"/>
        <v>0</v>
      </c>
      <c r="BD563" s="2244">
        <f t="shared" si="380"/>
        <v>-17</v>
      </c>
      <c r="BE563" s="2207">
        <f t="shared" si="381"/>
        <v>-93500</v>
      </c>
      <c r="BF563" s="2246">
        <v>30</v>
      </c>
      <c r="BG563" s="2075">
        <v>4000</v>
      </c>
      <c r="BH563" s="2075">
        <v>0</v>
      </c>
      <c r="BI563" s="2075">
        <v>1500</v>
      </c>
      <c r="BJ563" s="2206">
        <f t="shared" si="415"/>
        <v>5500</v>
      </c>
      <c r="BK563" s="2206">
        <f t="shared" si="402"/>
        <v>165000</v>
      </c>
      <c r="BL563" s="2206">
        <f t="shared" si="403"/>
        <v>120000</v>
      </c>
      <c r="BM563" s="2206">
        <f t="shared" si="404"/>
        <v>0</v>
      </c>
      <c r="BN563" s="2206">
        <f t="shared" si="405"/>
        <v>45000</v>
      </c>
      <c r="BO563" s="2244">
        <v>30</v>
      </c>
      <c r="BP563" s="2075">
        <v>4000</v>
      </c>
      <c r="BQ563" s="2075">
        <v>0</v>
      </c>
      <c r="BR563" s="2075">
        <v>1500</v>
      </c>
      <c r="BS563" s="2206">
        <f t="shared" si="416"/>
        <v>5500</v>
      </c>
      <c r="BT563" s="2206">
        <f t="shared" si="406"/>
        <v>165000</v>
      </c>
      <c r="BU563" s="2206">
        <f t="shared" si="407"/>
        <v>120000</v>
      </c>
      <c r="BV563" s="2206">
        <f t="shared" si="408"/>
        <v>0</v>
      </c>
      <c r="BW563" s="2206">
        <f t="shared" si="409"/>
        <v>45000</v>
      </c>
      <c r="BX563" s="2244">
        <f t="shared" si="421"/>
        <v>0</v>
      </c>
      <c r="BY563" s="2207">
        <f t="shared" si="422"/>
        <v>0</v>
      </c>
      <c r="BZ563" s="2211">
        <f t="shared" si="423"/>
        <v>-17</v>
      </c>
      <c r="CA563" s="2212">
        <f t="shared" si="424"/>
        <v>-93500</v>
      </c>
      <c r="CB563" s="2083"/>
      <c r="CC563" s="2083"/>
      <c r="CD563" s="2237"/>
      <c r="CF563" s="2200"/>
    </row>
    <row r="564" spans="1:94" s="1974" customFormat="1" ht="18" customHeight="1" outlineLevel="1">
      <c r="A564" s="2235" t="s">
        <v>4048</v>
      </c>
      <c r="B564" s="2235" t="b">
        <v>1</v>
      </c>
      <c r="C564" s="2201"/>
      <c r="D564" s="2236" t="s">
        <v>4049</v>
      </c>
      <c r="E564" s="2243" t="s">
        <v>4050</v>
      </c>
      <c r="F564" s="2204" t="s">
        <v>154</v>
      </c>
      <c r="G564" s="2244">
        <v>30</v>
      </c>
      <c r="H564" s="2206">
        <v>1010</v>
      </c>
      <c r="I564" s="2206">
        <v>2310</v>
      </c>
      <c r="J564" s="2206"/>
      <c r="K564" s="2206">
        <f t="shared" si="410"/>
        <v>3320</v>
      </c>
      <c r="L564" s="2206">
        <f t="shared" si="382"/>
        <v>99600</v>
      </c>
      <c r="M564" s="2206">
        <f t="shared" si="383"/>
        <v>30300</v>
      </c>
      <c r="N564" s="2206">
        <f t="shared" si="384"/>
        <v>69300</v>
      </c>
      <c r="O564" s="2206">
        <f t="shared" si="385"/>
        <v>0</v>
      </c>
      <c r="P564" s="2244">
        <v>30</v>
      </c>
      <c r="Q564" s="2206">
        <v>1010</v>
      </c>
      <c r="R564" s="2206">
        <v>2310</v>
      </c>
      <c r="S564" s="2206"/>
      <c r="T564" s="2206">
        <f t="shared" si="411"/>
        <v>3320</v>
      </c>
      <c r="U564" s="2206">
        <f t="shared" si="386"/>
        <v>99600</v>
      </c>
      <c r="V564" s="2206">
        <f t="shared" si="387"/>
        <v>30300</v>
      </c>
      <c r="W564" s="2206">
        <f t="shared" si="388"/>
        <v>69300</v>
      </c>
      <c r="X564" s="2206">
        <f t="shared" si="389"/>
        <v>0</v>
      </c>
      <c r="Y564" s="2244">
        <f t="shared" si="417"/>
        <v>0</v>
      </c>
      <c r="Z564" s="2207">
        <f t="shared" si="418"/>
        <v>0</v>
      </c>
      <c r="AA564" s="2244">
        <v>47</v>
      </c>
      <c r="AB564" s="2206">
        <v>4000</v>
      </c>
      <c r="AC564" s="2206"/>
      <c r="AD564" s="2206">
        <v>1500</v>
      </c>
      <c r="AE564" s="2206">
        <f t="shared" si="412"/>
        <v>5500</v>
      </c>
      <c r="AF564" s="2206">
        <f t="shared" si="390"/>
        <v>258500</v>
      </c>
      <c r="AG564" s="2206">
        <f t="shared" si="391"/>
        <v>188000</v>
      </c>
      <c r="AH564" s="2206">
        <f t="shared" si="392"/>
        <v>0</v>
      </c>
      <c r="AI564" s="2207">
        <f t="shared" si="393"/>
        <v>70500</v>
      </c>
      <c r="AJ564" s="2246">
        <v>30</v>
      </c>
      <c r="AK564" s="2075">
        <v>4000</v>
      </c>
      <c r="AL564" s="2075"/>
      <c r="AM564" s="2075">
        <v>1500</v>
      </c>
      <c r="AN564" s="2206">
        <f t="shared" si="413"/>
        <v>5500</v>
      </c>
      <c r="AO564" s="2206">
        <f t="shared" si="394"/>
        <v>165000</v>
      </c>
      <c r="AP564" s="2206">
        <f t="shared" si="395"/>
        <v>120000</v>
      </c>
      <c r="AQ564" s="2206">
        <f t="shared" si="396"/>
        <v>0</v>
      </c>
      <c r="AR564" s="2206">
        <f t="shared" si="397"/>
        <v>45000</v>
      </c>
      <c r="AS564" s="2244">
        <v>30</v>
      </c>
      <c r="AT564" s="2075">
        <v>4000</v>
      </c>
      <c r="AU564" s="2075"/>
      <c r="AV564" s="2075">
        <v>1500</v>
      </c>
      <c r="AW564" s="2206">
        <f t="shared" si="414"/>
        <v>5500</v>
      </c>
      <c r="AX564" s="2206">
        <f t="shared" si="398"/>
        <v>165000</v>
      </c>
      <c r="AY564" s="2206">
        <f t="shared" si="399"/>
        <v>120000</v>
      </c>
      <c r="AZ564" s="2206">
        <f t="shared" si="400"/>
        <v>0</v>
      </c>
      <c r="BA564" s="2206">
        <f t="shared" si="401"/>
        <v>45000</v>
      </c>
      <c r="BB564" s="2244">
        <f t="shared" si="419"/>
        <v>0</v>
      </c>
      <c r="BC564" s="2207">
        <f t="shared" si="420"/>
        <v>0</v>
      </c>
      <c r="BD564" s="2244">
        <f t="shared" si="380"/>
        <v>-17</v>
      </c>
      <c r="BE564" s="2207">
        <f t="shared" si="381"/>
        <v>-93500</v>
      </c>
      <c r="BF564" s="2246">
        <v>30</v>
      </c>
      <c r="BG564" s="2075">
        <v>4000</v>
      </c>
      <c r="BH564" s="2075">
        <v>0</v>
      </c>
      <c r="BI564" s="2075">
        <v>1500</v>
      </c>
      <c r="BJ564" s="2206">
        <f t="shared" si="415"/>
        <v>5500</v>
      </c>
      <c r="BK564" s="2206">
        <f t="shared" si="402"/>
        <v>165000</v>
      </c>
      <c r="BL564" s="2206">
        <f t="shared" si="403"/>
        <v>120000</v>
      </c>
      <c r="BM564" s="2206">
        <f t="shared" si="404"/>
        <v>0</v>
      </c>
      <c r="BN564" s="2206">
        <f t="shared" si="405"/>
        <v>45000</v>
      </c>
      <c r="BO564" s="2244">
        <v>30</v>
      </c>
      <c r="BP564" s="2075">
        <v>4000</v>
      </c>
      <c r="BQ564" s="2075">
        <v>0</v>
      </c>
      <c r="BR564" s="2075">
        <v>1500</v>
      </c>
      <c r="BS564" s="2206">
        <f t="shared" si="416"/>
        <v>5500</v>
      </c>
      <c r="BT564" s="2206">
        <f t="shared" si="406"/>
        <v>165000</v>
      </c>
      <c r="BU564" s="2206">
        <f t="shared" si="407"/>
        <v>120000</v>
      </c>
      <c r="BV564" s="2206">
        <f t="shared" si="408"/>
        <v>0</v>
      </c>
      <c r="BW564" s="2206">
        <f t="shared" si="409"/>
        <v>45000</v>
      </c>
      <c r="BX564" s="2244">
        <f t="shared" si="421"/>
        <v>0</v>
      </c>
      <c r="BY564" s="2207">
        <f t="shared" si="422"/>
        <v>0</v>
      </c>
      <c r="BZ564" s="2211">
        <f t="shared" si="423"/>
        <v>-17</v>
      </c>
      <c r="CA564" s="2212">
        <f t="shared" si="424"/>
        <v>-93500</v>
      </c>
      <c r="CB564" s="2083"/>
      <c r="CC564" s="2083"/>
      <c r="CD564" s="2237"/>
      <c r="CF564" s="2200"/>
    </row>
    <row r="565" spans="1:94" s="1974" customFormat="1" ht="18" customHeight="1" outlineLevel="1">
      <c r="A565" s="2235" t="s">
        <v>4051</v>
      </c>
      <c r="B565" s="2235" t="b">
        <v>1</v>
      </c>
      <c r="C565" s="2201"/>
      <c r="D565" s="2236" t="s">
        <v>4052</v>
      </c>
      <c r="E565" s="2243" t="s">
        <v>4053</v>
      </c>
      <c r="F565" s="2204" t="s">
        <v>154</v>
      </c>
      <c r="G565" s="2244">
        <v>5</v>
      </c>
      <c r="H565" s="2206">
        <v>3250</v>
      </c>
      <c r="I565" s="2206">
        <v>7400</v>
      </c>
      <c r="J565" s="2206">
        <v>1</v>
      </c>
      <c r="K565" s="2206">
        <f t="shared" si="410"/>
        <v>10651</v>
      </c>
      <c r="L565" s="2206">
        <f t="shared" si="382"/>
        <v>53255</v>
      </c>
      <c r="M565" s="2206">
        <f t="shared" si="383"/>
        <v>16250</v>
      </c>
      <c r="N565" s="2206">
        <f t="shared" si="384"/>
        <v>37000</v>
      </c>
      <c r="O565" s="2206">
        <f t="shared" si="385"/>
        <v>5</v>
      </c>
      <c r="P565" s="2244">
        <v>5</v>
      </c>
      <c r="Q565" s="2206">
        <v>3250</v>
      </c>
      <c r="R565" s="2206">
        <v>7400</v>
      </c>
      <c r="S565" s="2206">
        <v>1</v>
      </c>
      <c r="T565" s="2206">
        <f t="shared" si="411"/>
        <v>10651</v>
      </c>
      <c r="U565" s="2206">
        <f t="shared" si="386"/>
        <v>53255</v>
      </c>
      <c r="V565" s="2206">
        <f t="shared" si="387"/>
        <v>16250</v>
      </c>
      <c r="W565" s="2206">
        <f t="shared" si="388"/>
        <v>37000</v>
      </c>
      <c r="X565" s="2206">
        <f t="shared" si="389"/>
        <v>5</v>
      </c>
      <c r="Y565" s="2244">
        <f t="shared" si="417"/>
        <v>0</v>
      </c>
      <c r="Z565" s="2207">
        <f t="shared" si="418"/>
        <v>0</v>
      </c>
      <c r="AA565" s="2244">
        <v>4</v>
      </c>
      <c r="AB565" s="2206">
        <v>12000</v>
      </c>
      <c r="AC565" s="2206"/>
      <c r="AD565" s="2206">
        <v>3000</v>
      </c>
      <c r="AE565" s="2206">
        <f t="shared" si="412"/>
        <v>15000</v>
      </c>
      <c r="AF565" s="2206">
        <f t="shared" si="390"/>
        <v>60000</v>
      </c>
      <c r="AG565" s="2206">
        <f t="shared" si="391"/>
        <v>48000</v>
      </c>
      <c r="AH565" s="2206">
        <f t="shared" si="392"/>
        <v>0</v>
      </c>
      <c r="AI565" s="2207">
        <f t="shared" si="393"/>
        <v>12000</v>
      </c>
      <c r="AJ565" s="2246">
        <v>5</v>
      </c>
      <c r="AK565" s="2075">
        <v>12000</v>
      </c>
      <c r="AL565" s="2075"/>
      <c r="AM565" s="2075">
        <v>3000</v>
      </c>
      <c r="AN565" s="2206">
        <f t="shared" si="413"/>
        <v>15000</v>
      </c>
      <c r="AO565" s="2206">
        <f t="shared" si="394"/>
        <v>75000</v>
      </c>
      <c r="AP565" s="2206">
        <f t="shared" si="395"/>
        <v>60000</v>
      </c>
      <c r="AQ565" s="2206">
        <f t="shared" si="396"/>
        <v>0</v>
      </c>
      <c r="AR565" s="2206">
        <f t="shared" si="397"/>
        <v>15000</v>
      </c>
      <c r="AS565" s="2244">
        <v>5</v>
      </c>
      <c r="AT565" s="2075">
        <v>12000</v>
      </c>
      <c r="AU565" s="2075"/>
      <c r="AV565" s="2075">
        <v>3000</v>
      </c>
      <c r="AW565" s="2206">
        <f t="shared" si="414"/>
        <v>15000</v>
      </c>
      <c r="AX565" s="2206">
        <f t="shared" si="398"/>
        <v>75000</v>
      </c>
      <c r="AY565" s="2206">
        <f t="shared" si="399"/>
        <v>60000</v>
      </c>
      <c r="AZ565" s="2206">
        <f t="shared" si="400"/>
        <v>0</v>
      </c>
      <c r="BA565" s="2206">
        <f t="shared" si="401"/>
        <v>15000</v>
      </c>
      <c r="BB565" s="2244">
        <f t="shared" si="419"/>
        <v>0</v>
      </c>
      <c r="BC565" s="2207">
        <f t="shared" si="420"/>
        <v>0</v>
      </c>
      <c r="BD565" s="2244">
        <f t="shared" si="380"/>
        <v>1</v>
      </c>
      <c r="BE565" s="2207">
        <f t="shared" si="381"/>
        <v>15000</v>
      </c>
      <c r="BF565" s="2246">
        <v>5</v>
      </c>
      <c r="BG565" s="2075">
        <v>12000</v>
      </c>
      <c r="BH565" s="2075">
        <v>0</v>
      </c>
      <c r="BI565" s="2075">
        <v>3000</v>
      </c>
      <c r="BJ565" s="2206">
        <f t="shared" si="415"/>
        <v>15000</v>
      </c>
      <c r="BK565" s="2206">
        <f t="shared" si="402"/>
        <v>75000</v>
      </c>
      <c r="BL565" s="2206">
        <f t="shared" si="403"/>
        <v>60000</v>
      </c>
      <c r="BM565" s="2206">
        <f t="shared" si="404"/>
        <v>0</v>
      </c>
      <c r="BN565" s="2206">
        <f t="shared" si="405"/>
        <v>15000</v>
      </c>
      <c r="BO565" s="2244">
        <v>5</v>
      </c>
      <c r="BP565" s="2075">
        <v>12000</v>
      </c>
      <c r="BQ565" s="2075">
        <v>0</v>
      </c>
      <c r="BR565" s="2075">
        <v>3000</v>
      </c>
      <c r="BS565" s="2206">
        <f t="shared" si="416"/>
        <v>15000</v>
      </c>
      <c r="BT565" s="2206">
        <f t="shared" si="406"/>
        <v>75000</v>
      </c>
      <c r="BU565" s="2206">
        <f t="shared" si="407"/>
        <v>60000</v>
      </c>
      <c r="BV565" s="2206">
        <f t="shared" si="408"/>
        <v>0</v>
      </c>
      <c r="BW565" s="2206">
        <f t="shared" si="409"/>
        <v>15000</v>
      </c>
      <c r="BX565" s="2244">
        <f t="shared" si="421"/>
        <v>0</v>
      </c>
      <c r="BY565" s="2207">
        <f t="shared" si="422"/>
        <v>0</v>
      </c>
      <c r="BZ565" s="2211">
        <f t="shared" si="423"/>
        <v>1</v>
      </c>
      <c r="CA565" s="2212">
        <f t="shared" si="424"/>
        <v>15000</v>
      </c>
      <c r="CB565" s="2083"/>
      <c r="CC565" s="2083"/>
      <c r="CD565" s="2237"/>
      <c r="CF565" s="2200"/>
    </row>
    <row r="566" spans="1:94" s="1974" customFormat="1" ht="18" customHeight="1" outlineLevel="1">
      <c r="A566" s="2235" t="s">
        <v>4054</v>
      </c>
      <c r="B566" s="2235" t="b">
        <v>1</v>
      </c>
      <c r="C566" s="2201"/>
      <c r="D566" s="2236" t="s">
        <v>4052</v>
      </c>
      <c r="E566" s="2243" t="s">
        <v>4055</v>
      </c>
      <c r="F566" s="2204" t="s">
        <v>154</v>
      </c>
      <c r="G566" s="2244">
        <v>8</v>
      </c>
      <c r="H566" s="2206">
        <v>3250</v>
      </c>
      <c r="I566" s="2206">
        <v>7400</v>
      </c>
      <c r="J566" s="2206">
        <v>1</v>
      </c>
      <c r="K566" s="2206">
        <f t="shared" si="410"/>
        <v>10651</v>
      </c>
      <c r="L566" s="2206">
        <f t="shared" si="382"/>
        <v>85208</v>
      </c>
      <c r="M566" s="2206">
        <f t="shared" si="383"/>
        <v>26000</v>
      </c>
      <c r="N566" s="2206">
        <f t="shared" si="384"/>
        <v>59200</v>
      </c>
      <c r="O566" s="2206">
        <f t="shared" si="385"/>
        <v>8</v>
      </c>
      <c r="P566" s="2244">
        <v>8</v>
      </c>
      <c r="Q566" s="2206">
        <v>3250</v>
      </c>
      <c r="R566" s="2206">
        <v>7400</v>
      </c>
      <c r="S566" s="2206">
        <v>1</v>
      </c>
      <c r="T566" s="2206">
        <f t="shared" si="411"/>
        <v>10651</v>
      </c>
      <c r="U566" s="2206">
        <f t="shared" si="386"/>
        <v>85208</v>
      </c>
      <c r="V566" s="2206">
        <f t="shared" si="387"/>
        <v>26000</v>
      </c>
      <c r="W566" s="2206">
        <f t="shared" si="388"/>
        <v>59200</v>
      </c>
      <c r="X566" s="2206">
        <f t="shared" si="389"/>
        <v>8</v>
      </c>
      <c r="Y566" s="2244">
        <f t="shared" si="417"/>
        <v>0</v>
      </c>
      <c r="Z566" s="2207">
        <f t="shared" si="418"/>
        <v>0</v>
      </c>
      <c r="AA566" s="2244">
        <v>12</v>
      </c>
      <c r="AB566" s="2206">
        <v>13000</v>
      </c>
      <c r="AC566" s="2206"/>
      <c r="AD566" s="2206">
        <v>3000</v>
      </c>
      <c r="AE566" s="2206">
        <f t="shared" si="412"/>
        <v>16000</v>
      </c>
      <c r="AF566" s="2206">
        <f t="shared" si="390"/>
        <v>192000</v>
      </c>
      <c r="AG566" s="2206">
        <f t="shared" si="391"/>
        <v>156000</v>
      </c>
      <c r="AH566" s="2206">
        <f t="shared" si="392"/>
        <v>0</v>
      </c>
      <c r="AI566" s="2207">
        <f t="shared" si="393"/>
        <v>36000</v>
      </c>
      <c r="AJ566" s="2246">
        <v>8</v>
      </c>
      <c r="AK566" s="2075">
        <v>13000</v>
      </c>
      <c r="AL566" s="2075"/>
      <c r="AM566" s="2075">
        <v>3000</v>
      </c>
      <c r="AN566" s="2206">
        <f t="shared" si="413"/>
        <v>16000</v>
      </c>
      <c r="AO566" s="2206">
        <f t="shared" si="394"/>
        <v>128000</v>
      </c>
      <c r="AP566" s="2206">
        <f t="shared" si="395"/>
        <v>104000</v>
      </c>
      <c r="AQ566" s="2206">
        <f t="shared" si="396"/>
        <v>0</v>
      </c>
      <c r="AR566" s="2206">
        <f t="shared" si="397"/>
        <v>24000</v>
      </c>
      <c r="AS566" s="2244">
        <v>8</v>
      </c>
      <c r="AT566" s="2075">
        <v>13000</v>
      </c>
      <c r="AU566" s="2075"/>
      <c r="AV566" s="2075">
        <v>3000</v>
      </c>
      <c r="AW566" s="2206">
        <f t="shared" si="414"/>
        <v>16000</v>
      </c>
      <c r="AX566" s="2206">
        <f t="shared" si="398"/>
        <v>128000</v>
      </c>
      <c r="AY566" s="2206">
        <f t="shared" si="399"/>
        <v>104000</v>
      </c>
      <c r="AZ566" s="2206">
        <f t="shared" si="400"/>
        <v>0</v>
      </c>
      <c r="BA566" s="2206">
        <f t="shared" si="401"/>
        <v>24000</v>
      </c>
      <c r="BB566" s="2244">
        <f t="shared" si="419"/>
        <v>0</v>
      </c>
      <c r="BC566" s="2207">
        <f t="shared" si="420"/>
        <v>0</v>
      </c>
      <c r="BD566" s="2244">
        <f t="shared" ref="BD566:BD629" si="425">AS566-AA566</f>
        <v>-4</v>
      </c>
      <c r="BE566" s="2207">
        <f t="shared" ref="BE566:BE603" si="426">+AX566-AF566</f>
        <v>-64000</v>
      </c>
      <c r="BF566" s="2246">
        <v>8</v>
      </c>
      <c r="BG566" s="2075">
        <v>13000</v>
      </c>
      <c r="BH566" s="2075">
        <v>0</v>
      </c>
      <c r="BI566" s="2075">
        <v>3000</v>
      </c>
      <c r="BJ566" s="2206">
        <f t="shared" si="415"/>
        <v>16000</v>
      </c>
      <c r="BK566" s="2206">
        <f t="shared" si="402"/>
        <v>128000</v>
      </c>
      <c r="BL566" s="2206">
        <f t="shared" si="403"/>
        <v>104000</v>
      </c>
      <c r="BM566" s="2206">
        <f t="shared" si="404"/>
        <v>0</v>
      </c>
      <c r="BN566" s="2206">
        <f t="shared" si="405"/>
        <v>24000</v>
      </c>
      <c r="BO566" s="2244">
        <v>8</v>
      </c>
      <c r="BP566" s="2075">
        <v>13000</v>
      </c>
      <c r="BQ566" s="2075">
        <v>0</v>
      </c>
      <c r="BR566" s="2075">
        <v>3000</v>
      </c>
      <c r="BS566" s="2206">
        <f t="shared" si="416"/>
        <v>16000</v>
      </c>
      <c r="BT566" s="2206">
        <f t="shared" si="406"/>
        <v>128000</v>
      </c>
      <c r="BU566" s="2206">
        <f t="shared" si="407"/>
        <v>104000</v>
      </c>
      <c r="BV566" s="2206">
        <f t="shared" si="408"/>
        <v>0</v>
      </c>
      <c r="BW566" s="2206">
        <f t="shared" si="409"/>
        <v>24000</v>
      </c>
      <c r="BX566" s="2244">
        <f t="shared" si="421"/>
        <v>0</v>
      </c>
      <c r="BY566" s="2207">
        <f t="shared" si="422"/>
        <v>0</v>
      </c>
      <c r="BZ566" s="2211">
        <f t="shared" si="423"/>
        <v>-4</v>
      </c>
      <c r="CA566" s="2212">
        <f t="shared" si="424"/>
        <v>-64000</v>
      </c>
      <c r="CB566" s="2083"/>
      <c r="CC566" s="2083"/>
      <c r="CD566" s="2237"/>
      <c r="CF566" s="2200"/>
    </row>
    <row r="567" spans="1:94" s="1974" customFormat="1" ht="18" customHeight="1" outlineLevel="1">
      <c r="A567" s="2235" t="s">
        <v>4056</v>
      </c>
      <c r="B567" s="2235" t="b">
        <v>1</v>
      </c>
      <c r="C567" s="2201"/>
      <c r="D567" s="2236" t="s">
        <v>4052</v>
      </c>
      <c r="E567" s="2243" t="s">
        <v>4057</v>
      </c>
      <c r="F567" s="2204" t="s">
        <v>154</v>
      </c>
      <c r="G567" s="2244">
        <v>17</v>
      </c>
      <c r="H567" s="2206">
        <v>3250</v>
      </c>
      <c r="I567" s="2206">
        <v>7400</v>
      </c>
      <c r="J567" s="2206">
        <v>1</v>
      </c>
      <c r="K567" s="2206">
        <f t="shared" si="410"/>
        <v>10651</v>
      </c>
      <c r="L567" s="2206">
        <f t="shared" ref="L567:L630" si="427">M567+N567+O567</f>
        <v>181067</v>
      </c>
      <c r="M567" s="2206">
        <f t="shared" ref="M567:M630" si="428">TRUNC(G567*H567,0)</f>
        <v>55250</v>
      </c>
      <c r="N567" s="2206">
        <f t="shared" ref="N567:N630" si="429">TRUNC(G567*I567,0)</f>
        <v>125800</v>
      </c>
      <c r="O567" s="2206">
        <f t="shared" ref="O567:O630" si="430">TRUNC(G567*J567,0)</f>
        <v>17</v>
      </c>
      <c r="P567" s="2244">
        <v>17</v>
      </c>
      <c r="Q567" s="2206">
        <v>3250</v>
      </c>
      <c r="R567" s="2206">
        <v>7400</v>
      </c>
      <c r="S567" s="2206">
        <v>1</v>
      </c>
      <c r="T567" s="2206">
        <f t="shared" si="411"/>
        <v>10651</v>
      </c>
      <c r="U567" s="2206">
        <f t="shared" ref="U567:U630" si="431">V567+W567+X567</f>
        <v>181067</v>
      </c>
      <c r="V567" s="2206">
        <f t="shared" ref="V567:V630" si="432">TRUNC(P567*Q567,0)</f>
        <v>55250</v>
      </c>
      <c r="W567" s="2206">
        <f t="shared" ref="W567:W630" si="433">TRUNC(P567*R567,0)</f>
        <v>125800</v>
      </c>
      <c r="X567" s="2206">
        <f t="shared" ref="X567:X630" si="434">TRUNC(P567*S567,0)</f>
        <v>17</v>
      </c>
      <c r="Y567" s="2244">
        <f t="shared" si="417"/>
        <v>0</v>
      </c>
      <c r="Z567" s="2207">
        <f t="shared" si="418"/>
        <v>0</v>
      </c>
      <c r="AA567" s="2244">
        <v>31</v>
      </c>
      <c r="AB567" s="2206">
        <v>14000</v>
      </c>
      <c r="AC567" s="2206"/>
      <c r="AD567" s="2206">
        <v>3000</v>
      </c>
      <c r="AE567" s="2206">
        <f t="shared" si="412"/>
        <v>17000</v>
      </c>
      <c r="AF567" s="2206">
        <f t="shared" ref="AF567:AF630" si="435">AG567+AH567+AI567</f>
        <v>527000</v>
      </c>
      <c r="AG567" s="2206">
        <f t="shared" ref="AG567:AG630" si="436">TRUNC(AA567*AB567,0)</f>
        <v>434000</v>
      </c>
      <c r="AH567" s="2206">
        <f t="shared" ref="AH567:AH630" si="437">TRUNC(AA567*AC567,0)</f>
        <v>0</v>
      </c>
      <c r="AI567" s="2207">
        <f t="shared" ref="AI567:AI630" si="438">TRUNC(AA567*AD567,0)</f>
        <v>93000</v>
      </c>
      <c r="AJ567" s="2246">
        <v>17</v>
      </c>
      <c r="AK567" s="2075">
        <v>14000</v>
      </c>
      <c r="AL567" s="2075"/>
      <c r="AM567" s="2075">
        <v>3000</v>
      </c>
      <c r="AN567" s="2206">
        <f t="shared" si="413"/>
        <v>17000</v>
      </c>
      <c r="AO567" s="2206">
        <f t="shared" ref="AO567:AO630" si="439">AP567+AQ567+AR567</f>
        <v>289000</v>
      </c>
      <c r="AP567" s="2206">
        <f t="shared" ref="AP567:AP630" si="440">TRUNC(AJ567*AK567,0)</f>
        <v>238000</v>
      </c>
      <c r="AQ567" s="2206">
        <f t="shared" ref="AQ567:AQ630" si="441">TRUNC(AJ567*AL567,0)</f>
        <v>0</v>
      </c>
      <c r="AR567" s="2206">
        <f t="shared" ref="AR567:AR630" si="442">TRUNC(AJ567*AM567,0)</f>
        <v>51000</v>
      </c>
      <c r="AS567" s="2244">
        <v>17</v>
      </c>
      <c r="AT567" s="2075">
        <v>14000</v>
      </c>
      <c r="AU567" s="2075"/>
      <c r="AV567" s="2075">
        <v>3000</v>
      </c>
      <c r="AW567" s="2206">
        <f t="shared" si="414"/>
        <v>17000</v>
      </c>
      <c r="AX567" s="2206">
        <f t="shared" ref="AX567:AX630" si="443">AY567+AZ567+BA567</f>
        <v>289000</v>
      </c>
      <c r="AY567" s="2206">
        <f t="shared" ref="AY567:AY630" si="444">TRUNC(AS567*AT567,0)</f>
        <v>238000</v>
      </c>
      <c r="AZ567" s="2206">
        <f t="shared" ref="AZ567:AZ630" si="445">TRUNC(AS567*AU567,0)</f>
        <v>0</v>
      </c>
      <c r="BA567" s="2206">
        <f t="shared" ref="BA567:BA630" si="446">TRUNC(AS567*AV567,0)</f>
        <v>51000</v>
      </c>
      <c r="BB567" s="2244">
        <f t="shared" si="419"/>
        <v>0</v>
      </c>
      <c r="BC567" s="2207">
        <f t="shared" si="420"/>
        <v>0</v>
      </c>
      <c r="BD567" s="2244">
        <f t="shared" si="425"/>
        <v>-14</v>
      </c>
      <c r="BE567" s="2207">
        <f t="shared" si="426"/>
        <v>-238000</v>
      </c>
      <c r="BF567" s="2246">
        <v>17</v>
      </c>
      <c r="BG567" s="2075">
        <v>14000</v>
      </c>
      <c r="BH567" s="2075">
        <v>0</v>
      </c>
      <c r="BI567" s="2075">
        <v>3000</v>
      </c>
      <c r="BJ567" s="2206">
        <f t="shared" si="415"/>
        <v>17000</v>
      </c>
      <c r="BK567" s="2206">
        <f t="shared" ref="BK567:BK630" si="447">BL567+BM567+BN567</f>
        <v>289000</v>
      </c>
      <c r="BL567" s="2206">
        <f t="shared" ref="BL567:BL630" si="448">TRUNC(BF567*BG567,0)</f>
        <v>238000</v>
      </c>
      <c r="BM567" s="2206">
        <f t="shared" ref="BM567:BM630" si="449">TRUNC(BF567*BH567,0)</f>
        <v>0</v>
      </c>
      <c r="BN567" s="2206">
        <f t="shared" ref="BN567:BN630" si="450">TRUNC(BF567*BI567,0)</f>
        <v>51000</v>
      </c>
      <c r="BO567" s="2244">
        <v>17</v>
      </c>
      <c r="BP567" s="2075">
        <v>14000</v>
      </c>
      <c r="BQ567" s="2075">
        <v>0</v>
      </c>
      <c r="BR567" s="2075">
        <v>3000</v>
      </c>
      <c r="BS567" s="2206">
        <f t="shared" si="416"/>
        <v>17000</v>
      </c>
      <c r="BT567" s="2206">
        <f t="shared" ref="BT567:BT630" si="451">BU567+BV567+BW567</f>
        <v>289000</v>
      </c>
      <c r="BU567" s="2206">
        <f t="shared" ref="BU567:BU630" si="452">TRUNC(BO567*BP567,0)</f>
        <v>238000</v>
      </c>
      <c r="BV567" s="2206">
        <f t="shared" ref="BV567:BV630" si="453">TRUNC(BO567*BQ567,0)</f>
        <v>0</v>
      </c>
      <c r="BW567" s="2206">
        <f t="shared" ref="BW567:BW630" si="454">TRUNC(BO567*BR567,0)</f>
        <v>51000</v>
      </c>
      <c r="BX567" s="2244">
        <f t="shared" si="421"/>
        <v>0</v>
      </c>
      <c r="BY567" s="2207">
        <f t="shared" si="422"/>
        <v>0</v>
      </c>
      <c r="BZ567" s="2211">
        <f t="shared" si="423"/>
        <v>-14</v>
      </c>
      <c r="CA567" s="2212">
        <f t="shared" si="424"/>
        <v>-238000</v>
      </c>
      <c r="CB567" s="2083"/>
      <c r="CC567" s="2083"/>
      <c r="CD567" s="2237"/>
      <c r="CF567" s="2200"/>
    </row>
    <row r="568" spans="1:94" s="1974" customFormat="1" ht="18" customHeight="1" outlineLevel="1">
      <c r="A568" s="2250" t="s">
        <v>4058</v>
      </c>
      <c r="B568" s="2250" t="b">
        <v>1</v>
      </c>
      <c r="C568" s="2201"/>
      <c r="D568" s="2236" t="s">
        <v>4059</v>
      </c>
      <c r="E568" s="2243" t="s">
        <v>4060</v>
      </c>
      <c r="F568" s="2204" t="s">
        <v>154</v>
      </c>
      <c r="G568" s="2244">
        <v>1</v>
      </c>
      <c r="H568" s="2251">
        <v>818929</v>
      </c>
      <c r="I568" s="2251">
        <v>6321677</v>
      </c>
      <c r="J568" s="2251">
        <v>33188</v>
      </c>
      <c r="K568" s="2206">
        <f t="shared" si="410"/>
        <v>7173794</v>
      </c>
      <c r="L568" s="2206">
        <f t="shared" si="427"/>
        <v>7173794</v>
      </c>
      <c r="M568" s="2251">
        <f t="shared" si="428"/>
        <v>818929</v>
      </c>
      <c r="N568" s="2251">
        <f t="shared" si="429"/>
        <v>6321677</v>
      </c>
      <c r="O568" s="2251">
        <f t="shared" si="430"/>
        <v>33188</v>
      </c>
      <c r="P568" s="2244">
        <v>1</v>
      </c>
      <c r="Q568" s="2206">
        <v>818929</v>
      </c>
      <c r="R568" s="2206">
        <v>6321677</v>
      </c>
      <c r="S568" s="2206">
        <v>33188</v>
      </c>
      <c r="T568" s="2206">
        <f t="shared" si="411"/>
        <v>7173794</v>
      </c>
      <c r="U568" s="2206">
        <f t="shared" si="431"/>
        <v>7173794</v>
      </c>
      <c r="V568" s="2206">
        <f t="shared" si="432"/>
        <v>818929</v>
      </c>
      <c r="W568" s="2206">
        <f t="shared" si="433"/>
        <v>6321677</v>
      </c>
      <c r="X568" s="2206">
        <f t="shared" si="434"/>
        <v>33188</v>
      </c>
      <c r="Y568" s="2244">
        <f t="shared" si="417"/>
        <v>0</v>
      </c>
      <c r="Z568" s="2207">
        <f t="shared" si="418"/>
        <v>0</v>
      </c>
      <c r="AA568" s="2244"/>
      <c r="AB568" s="2206"/>
      <c r="AC568" s="2206"/>
      <c r="AD568" s="2206"/>
      <c r="AE568" s="2206">
        <f t="shared" si="412"/>
        <v>0</v>
      </c>
      <c r="AF568" s="2206">
        <f t="shared" si="435"/>
        <v>0</v>
      </c>
      <c r="AG568" s="2206">
        <f t="shared" si="436"/>
        <v>0</v>
      </c>
      <c r="AH568" s="2206">
        <f t="shared" si="437"/>
        <v>0</v>
      </c>
      <c r="AI568" s="2207">
        <f t="shared" si="438"/>
        <v>0</v>
      </c>
      <c r="AJ568" s="2246">
        <v>1</v>
      </c>
      <c r="AK568" s="2075">
        <v>818929</v>
      </c>
      <c r="AL568" s="2075">
        <v>6915915</v>
      </c>
      <c r="AM568" s="2075">
        <v>33188</v>
      </c>
      <c r="AN568" s="2206">
        <f t="shared" si="413"/>
        <v>7768032</v>
      </c>
      <c r="AO568" s="2206">
        <f t="shared" si="439"/>
        <v>7768032</v>
      </c>
      <c r="AP568" s="2206">
        <f t="shared" si="440"/>
        <v>818929</v>
      </c>
      <c r="AQ568" s="2206">
        <f t="shared" si="441"/>
        <v>6915915</v>
      </c>
      <c r="AR568" s="2206">
        <f t="shared" si="442"/>
        <v>33188</v>
      </c>
      <c r="AS568" s="2244">
        <v>1</v>
      </c>
      <c r="AT568" s="2075">
        <v>818929</v>
      </c>
      <c r="AU568" s="2075">
        <v>6915915</v>
      </c>
      <c r="AV568" s="2075">
        <v>33188</v>
      </c>
      <c r="AW568" s="2206">
        <f t="shared" si="414"/>
        <v>7768032</v>
      </c>
      <c r="AX568" s="2206">
        <f t="shared" si="443"/>
        <v>7768032</v>
      </c>
      <c r="AY568" s="2251">
        <f t="shared" si="444"/>
        <v>818929</v>
      </c>
      <c r="AZ568" s="2251">
        <f t="shared" si="445"/>
        <v>6915915</v>
      </c>
      <c r="BA568" s="2251">
        <f t="shared" si="446"/>
        <v>33188</v>
      </c>
      <c r="BB568" s="2244">
        <f t="shared" si="419"/>
        <v>0</v>
      </c>
      <c r="BC568" s="2207">
        <f t="shared" si="420"/>
        <v>0</v>
      </c>
      <c r="BD568" s="2244">
        <f t="shared" si="425"/>
        <v>1</v>
      </c>
      <c r="BE568" s="2207">
        <f t="shared" si="426"/>
        <v>7768032</v>
      </c>
      <c r="BF568" s="2246">
        <v>1</v>
      </c>
      <c r="BG568" s="2075">
        <v>818929</v>
      </c>
      <c r="BH568" s="2075">
        <v>6915915</v>
      </c>
      <c r="BI568" s="2075">
        <v>33188</v>
      </c>
      <c r="BJ568" s="2206">
        <f t="shared" si="415"/>
        <v>7768032</v>
      </c>
      <c r="BK568" s="2206">
        <f t="shared" si="447"/>
        <v>7768032</v>
      </c>
      <c r="BL568" s="2206">
        <f t="shared" si="448"/>
        <v>818929</v>
      </c>
      <c r="BM568" s="2206">
        <f t="shared" si="449"/>
        <v>6915915</v>
      </c>
      <c r="BN568" s="2206">
        <f t="shared" si="450"/>
        <v>33188</v>
      </c>
      <c r="BO568" s="2244">
        <v>1</v>
      </c>
      <c r="BP568" s="2075">
        <v>818929</v>
      </c>
      <c r="BQ568" s="2075">
        <v>6915915</v>
      </c>
      <c r="BR568" s="2075">
        <v>33188</v>
      </c>
      <c r="BS568" s="2206">
        <f t="shared" si="416"/>
        <v>7768032</v>
      </c>
      <c r="BT568" s="2206">
        <f t="shared" si="451"/>
        <v>7768032</v>
      </c>
      <c r="BU568" s="2206">
        <f t="shared" si="452"/>
        <v>818929</v>
      </c>
      <c r="BV568" s="2206">
        <f t="shared" si="453"/>
        <v>6915915</v>
      </c>
      <c r="BW568" s="2206">
        <f t="shared" si="454"/>
        <v>33188</v>
      </c>
      <c r="BX568" s="2244">
        <f t="shared" si="421"/>
        <v>0</v>
      </c>
      <c r="BY568" s="2207">
        <f t="shared" si="422"/>
        <v>0</v>
      </c>
      <c r="BZ568" s="2211">
        <f t="shared" si="423"/>
        <v>1</v>
      </c>
      <c r="CA568" s="2212">
        <f t="shared" si="424"/>
        <v>7768032</v>
      </c>
      <c r="CB568" s="2083"/>
      <c r="CC568" s="2083"/>
      <c r="CD568" s="2237"/>
      <c r="CF568" s="2200"/>
      <c r="CJ568" s="1975"/>
      <c r="CK568" s="1975"/>
      <c r="CL568" s="1975"/>
      <c r="CM568" s="1975"/>
      <c r="CN568" s="1975"/>
      <c r="CO568" s="1975"/>
      <c r="CP568" s="1975"/>
    </row>
    <row r="569" spans="1:94" s="1974" customFormat="1" ht="18" customHeight="1" outlineLevel="1">
      <c r="A569" s="2250" t="s">
        <v>4061</v>
      </c>
      <c r="B569" s="2250" t="b">
        <v>1</v>
      </c>
      <c r="C569" s="2201"/>
      <c r="D569" s="2236" t="s">
        <v>4062</v>
      </c>
      <c r="E569" s="2243" t="s">
        <v>4063</v>
      </c>
      <c r="F569" s="2204" t="s">
        <v>154</v>
      </c>
      <c r="G569" s="2244">
        <v>1</v>
      </c>
      <c r="H569" s="2251">
        <v>917262</v>
      </c>
      <c r="I569" s="2251">
        <v>7066366</v>
      </c>
      <c r="J569" s="2251">
        <v>33320</v>
      </c>
      <c r="K569" s="2206">
        <f t="shared" si="410"/>
        <v>8016948</v>
      </c>
      <c r="L569" s="2206">
        <f t="shared" si="427"/>
        <v>8016948</v>
      </c>
      <c r="M569" s="2251">
        <f t="shared" si="428"/>
        <v>917262</v>
      </c>
      <c r="N569" s="2251">
        <f t="shared" si="429"/>
        <v>7066366</v>
      </c>
      <c r="O569" s="2251">
        <f t="shared" si="430"/>
        <v>33320</v>
      </c>
      <c r="P569" s="2244">
        <v>1</v>
      </c>
      <c r="Q569" s="2206">
        <v>917262</v>
      </c>
      <c r="R569" s="2206">
        <v>7066366</v>
      </c>
      <c r="S569" s="2206">
        <v>33320</v>
      </c>
      <c r="T569" s="2206">
        <f t="shared" si="411"/>
        <v>8016948</v>
      </c>
      <c r="U569" s="2206">
        <f t="shared" si="431"/>
        <v>8016948</v>
      </c>
      <c r="V569" s="2206">
        <f t="shared" si="432"/>
        <v>917262</v>
      </c>
      <c r="W569" s="2206">
        <f t="shared" si="433"/>
        <v>7066366</v>
      </c>
      <c r="X569" s="2206">
        <f t="shared" si="434"/>
        <v>33320</v>
      </c>
      <c r="Y569" s="2244">
        <f t="shared" si="417"/>
        <v>0</v>
      </c>
      <c r="Z569" s="2207">
        <f t="shared" si="418"/>
        <v>0</v>
      </c>
      <c r="AA569" s="2244"/>
      <c r="AB569" s="2206"/>
      <c r="AC569" s="2206"/>
      <c r="AD569" s="2206"/>
      <c r="AE569" s="2206">
        <f t="shared" si="412"/>
        <v>0</v>
      </c>
      <c r="AF569" s="2206">
        <f t="shared" si="435"/>
        <v>0</v>
      </c>
      <c r="AG569" s="2206">
        <f t="shared" si="436"/>
        <v>0</v>
      </c>
      <c r="AH569" s="2206">
        <f t="shared" si="437"/>
        <v>0</v>
      </c>
      <c r="AI569" s="2207">
        <f t="shared" si="438"/>
        <v>0</v>
      </c>
      <c r="AJ569" s="2246">
        <v>1</v>
      </c>
      <c r="AK569" s="2075">
        <v>917262</v>
      </c>
      <c r="AL569" s="2075">
        <v>7730604</v>
      </c>
      <c r="AM569" s="2075">
        <v>33320</v>
      </c>
      <c r="AN569" s="2206">
        <f t="shared" si="413"/>
        <v>8681186</v>
      </c>
      <c r="AO569" s="2206">
        <f t="shared" si="439"/>
        <v>8681186</v>
      </c>
      <c r="AP569" s="2206">
        <f t="shared" si="440"/>
        <v>917262</v>
      </c>
      <c r="AQ569" s="2206">
        <f t="shared" si="441"/>
        <v>7730604</v>
      </c>
      <c r="AR569" s="2206">
        <f t="shared" si="442"/>
        <v>33320</v>
      </c>
      <c r="AS569" s="2244">
        <v>1</v>
      </c>
      <c r="AT569" s="2075">
        <v>917262</v>
      </c>
      <c r="AU569" s="2075">
        <v>7730604</v>
      </c>
      <c r="AV569" s="2075">
        <v>33320</v>
      </c>
      <c r="AW569" s="2206">
        <f t="shared" si="414"/>
        <v>8681186</v>
      </c>
      <c r="AX569" s="2206">
        <f t="shared" si="443"/>
        <v>8681186</v>
      </c>
      <c r="AY569" s="2251">
        <f t="shared" si="444"/>
        <v>917262</v>
      </c>
      <c r="AZ569" s="2251">
        <f t="shared" si="445"/>
        <v>7730604</v>
      </c>
      <c r="BA569" s="2251">
        <f t="shared" si="446"/>
        <v>33320</v>
      </c>
      <c r="BB569" s="2244">
        <f t="shared" si="419"/>
        <v>0</v>
      </c>
      <c r="BC569" s="2207">
        <f t="shared" si="420"/>
        <v>0</v>
      </c>
      <c r="BD569" s="2244">
        <f t="shared" si="425"/>
        <v>1</v>
      </c>
      <c r="BE569" s="2207">
        <f t="shared" si="426"/>
        <v>8681186</v>
      </c>
      <c r="BF569" s="2246">
        <v>1</v>
      </c>
      <c r="BG569" s="2075">
        <v>917262</v>
      </c>
      <c r="BH569" s="2075">
        <v>7730604</v>
      </c>
      <c r="BI569" s="2075">
        <v>33320</v>
      </c>
      <c r="BJ569" s="2206">
        <f t="shared" si="415"/>
        <v>8681186</v>
      </c>
      <c r="BK569" s="2206">
        <f t="shared" si="447"/>
        <v>8681186</v>
      </c>
      <c r="BL569" s="2206">
        <f t="shared" si="448"/>
        <v>917262</v>
      </c>
      <c r="BM569" s="2206">
        <f t="shared" si="449"/>
        <v>7730604</v>
      </c>
      <c r="BN569" s="2206">
        <f t="shared" si="450"/>
        <v>33320</v>
      </c>
      <c r="BO569" s="2244">
        <v>1</v>
      </c>
      <c r="BP569" s="2075">
        <v>917262</v>
      </c>
      <c r="BQ569" s="2075">
        <v>7730604</v>
      </c>
      <c r="BR569" s="2075">
        <v>33320</v>
      </c>
      <c r="BS569" s="2206">
        <f t="shared" si="416"/>
        <v>8681186</v>
      </c>
      <c r="BT569" s="2206">
        <f t="shared" si="451"/>
        <v>8681186</v>
      </c>
      <c r="BU569" s="2206">
        <f t="shared" si="452"/>
        <v>917262</v>
      </c>
      <c r="BV569" s="2206">
        <f t="shared" si="453"/>
        <v>7730604</v>
      </c>
      <c r="BW569" s="2206">
        <f t="shared" si="454"/>
        <v>33320</v>
      </c>
      <c r="BX569" s="2244">
        <f t="shared" si="421"/>
        <v>0</v>
      </c>
      <c r="BY569" s="2207">
        <f t="shared" si="422"/>
        <v>0</v>
      </c>
      <c r="BZ569" s="2211">
        <f t="shared" si="423"/>
        <v>1</v>
      </c>
      <c r="CA569" s="2212">
        <f t="shared" si="424"/>
        <v>8681186</v>
      </c>
      <c r="CB569" s="2083"/>
      <c r="CC569" s="2083"/>
      <c r="CD569" s="2237"/>
      <c r="CF569" s="2200"/>
      <c r="CJ569" s="1975"/>
      <c r="CK569" s="1975"/>
      <c r="CL569" s="1975"/>
      <c r="CM569" s="1975"/>
      <c r="CN569" s="1975"/>
      <c r="CO569" s="1975"/>
      <c r="CP569" s="1975"/>
    </row>
    <row r="570" spans="1:94" s="1974" customFormat="1" ht="18" customHeight="1" outlineLevel="1">
      <c r="B570" s="2235"/>
      <c r="C570" s="2201"/>
      <c r="D570" s="2232" t="s">
        <v>4064</v>
      </c>
      <c r="E570" s="2243"/>
      <c r="F570" s="2204"/>
      <c r="G570" s="2244"/>
      <c r="H570" s="2206"/>
      <c r="I570" s="2206"/>
      <c r="J570" s="2206"/>
      <c r="K570" s="2206">
        <f t="shared" si="410"/>
        <v>0</v>
      </c>
      <c r="L570" s="2206">
        <f t="shared" si="427"/>
        <v>0</v>
      </c>
      <c r="M570" s="2206">
        <f t="shared" si="428"/>
        <v>0</v>
      </c>
      <c r="N570" s="2206">
        <f t="shared" si="429"/>
        <v>0</v>
      </c>
      <c r="O570" s="2206">
        <f t="shared" si="430"/>
        <v>0</v>
      </c>
      <c r="P570" s="2244"/>
      <c r="Q570" s="2206"/>
      <c r="R570" s="2206"/>
      <c r="S570" s="2206"/>
      <c r="T570" s="2206">
        <f t="shared" si="411"/>
        <v>0</v>
      </c>
      <c r="U570" s="2206">
        <f t="shared" si="431"/>
        <v>0</v>
      </c>
      <c r="V570" s="2206">
        <f t="shared" si="432"/>
        <v>0</v>
      </c>
      <c r="W570" s="2206">
        <f t="shared" si="433"/>
        <v>0</v>
      </c>
      <c r="X570" s="2206">
        <f t="shared" si="434"/>
        <v>0</v>
      </c>
      <c r="Y570" s="2244">
        <f t="shared" si="417"/>
        <v>0</v>
      </c>
      <c r="Z570" s="2207">
        <f t="shared" si="418"/>
        <v>0</v>
      </c>
      <c r="AA570" s="2244"/>
      <c r="AB570" s="2206"/>
      <c r="AC570" s="2206"/>
      <c r="AD570" s="2206"/>
      <c r="AE570" s="2206">
        <f t="shared" si="412"/>
        <v>0</v>
      </c>
      <c r="AF570" s="2206">
        <f t="shared" si="435"/>
        <v>0</v>
      </c>
      <c r="AG570" s="2206">
        <f t="shared" si="436"/>
        <v>0</v>
      </c>
      <c r="AH570" s="2206">
        <f t="shared" si="437"/>
        <v>0</v>
      </c>
      <c r="AI570" s="2207">
        <f t="shared" si="438"/>
        <v>0</v>
      </c>
      <c r="AJ570" s="2246">
        <v>0</v>
      </c>
      <c r="AK570" s="2075"/>
      <c r="AL570" s="2075"/>
      <c r="AM570" s="2075"/>
      <c r="AN570" s="2206">
        <f t="shared" si="413"/>
        <v>0</v>
      </c>
      <c r="AO570" s="2206">
        <f t="shared" si="439"/>
        <v>0</v>
      </c>
      <c r="AP570" s="2206">
        <f t="shared" si="440"/>
        <v>0</v>
      </c>
      <c r="AQ570" s="2206">
        <f t="shared" si="441"/>
        <v>0</v>
      </c>
      <c r="AR570" s="2206">
        <f t="shared" si="442"/>
        <v>0</v>
      </c>
      <c r="AS570" s="2244">
        <v>0</v>
      </c>
      <c r="AT570" s="2075"/>
      <c r="AU570" s="2075"/>
      <c r="AV570" s="2075"/>
      <c r="AW570" s="2206">
        <f t="shared" si="414"/>
        <v>0</v>
      </c>
      <c r="AX570" s="2206">
        <f t="shared" si="443"/>
        <v>0</v>
      </c>
      <c r="AY570" s="2206">
        <f t="shared" si="444"/>
        <v>0</v>
      </c>
      <c r="AZ570" s="2206">
        <f t="shared" si="445"/>
        <v>0</v>
      </c>
      <c r="BA570" s="2206">
        <f t="shared" si="446"/>
        <v>0</v>
      </c>
      <c r="BB570" s="2244">
        <f t="shared" si="419"/>
        <v>0</v>
      </c>
      <c r="BC570" s="2207">
        <f t="shared" si="420"/>
        <v>0</v>
      </c>
      <c r="BD570" s="2244">
        <f t="shared" si="425"/>
        <v>0</v>
      </c>
      <c r="BE570" s="2207">
        <f t="shared" si="426"/>
        <v>0</v>
      </c>
      <c r="BF570" s="2246">
        <v>0</v>
      </c>
      <c r="BG570" s="2075">
        <v>0</v>
      </c>
      <c r="BH570" s="2075">
        <v>0</v>
      </c>
      <c r="BI570" s="2075">
        <v>0</v>
      </c>
      <c r="BJ570" s="2206">
        <f t="shared" si="415"/>
        <v>0</v>
      </c>
      <c r="BK570" s="2206">
        <f t="shared" si="447"/>
        <v>0</v>
      </c>
      <c r="BL570" s="2206">
        <f t="shared" si="448"/>
        <v>0</v>
      </c>
      <c r="BM570" s="2206">
        <f t="shared" si="449"/>
        <v>0</v>
      </c>
      <c r="BN570" s="2206">
        <f t="shared" si="450"/>
        <v>0</v>
      </c>
      <c r="BO570" s="2244">
        <v>0</v>
      </c>
      <c r="BP570" s="2075">
        <v>0</v>
      </c>
      <c r="BQ570" s="2075">
        <v>0</v>
      </c>
      <c r="BR570" s="2075">
        <v>0</v>
      </c>
      <c r="BS570" s="2206">
        <f t="shared" si="416"/>
        <v>0</v>
      </c>
      <c r="BT570" s="2206">
        <f t="shared" si="451"/>
        <v>0</v>
      </c>
      <c r="BU570" s="2206">
        <f t="shared" si="452"/>
        <v>0</v>
      </c>
      <c r="BV570" s="2206">
        <f t="shared" si="453"/>
        <v>0</v>
      </c>
      <c r="BW570" s="2206">
        <f t="shared" si="454"/>
        <v>0</v>
      </c>
      <c r="BX570" s="2244">
        <f t="shared" si="421"/>
        <v>0</v>
      </c>
      <c r="BY570" s="2207">
        <f t="shared" si="422"/>
        <v>0</v>
      </c>
      <c r="BZ570" s="2211">
        <f t="shared" si="423"/>
        <v>0</v>
      </c>
      <c r="CA570" s="2212">
        <f t="shared" si="424"/>
        <v>0</v>
      </c>
      <c r="CB570" s="2083"/>
      <c r="CC570" s="2083"/>
      <c r="CD570" s="2237"/>
      <c r="CF570" s="2200"/>
    </row>
    <row r="571" spans="1:94" s="1974" customFormat="1" ht="18" customHeight="1" outlineLevel="1">
      <c r="A571" s="2235" t="s">
        <v>4065</v>
      </c>
      <c r="B571" s="2235" t="b">
        <v>1</v>
      </c>
      <c r="C571" s="2201"/>
      <c r="D571" s="2236" t="s">
        <v>3215</v>
      </c>
      <c r="E571" s="2243" t="s">
        <v>4066</v>
      </c>
      <c r="F571" s="2204" t="s">
        <v>365</v>
      </c>
      <c r="G571" s="2244">
        <v>0</v>
      </c>
      <c r="H571" s="2206">
        <v>1130</v>
      </c>
      <c r="I571" s="2206">
        <v>24240</v>
      </c>
      <c r="J571" s="2206"/>
      <c r="K571" s="2206">
        <f t="shared" si="410"/>
        <v>25370</v>
      </c>
      <c r="L571" s="2206">
        <f t="shared" si="427"/>
        <v>0</v>
      </c>
      <c r="M571" s="2206">
        <f t="shared" si="428"/>
        <v>0</v>
      </c>
      <c r="N571" s="2206">
        <f t="shared" si="429"/>
        <v>0</v>
      </c>
      <c r="O571" s="2206">
        <f t="shared" si="430"/>
        <v>0</v>
      </c>
      <c r="P571" s="2244">
        <v>0</v>
      </c>
      <c r="Q571" s="2206">
        <v>1130</v>
      </c>
      <c r="R571" s="2206">
        <v>24240</v>
      </c>
      <c r="S571" s="2206"/>
      <c r="T571" s="2206">
        <f t="shared" si="411"/>
        <v>25370</v>
      </c>
      <c r="U571" s="2206">
        <f t="shared" si="431"/>
        <v>0</v>
      </c>
      <c r="V571" s="2206">
        <f t="shared" si="432"/>
        <v>0</v>
      </c>
      <c r="W571" s="2206">
        <f t="shared" si="433"/>
        <v>0</v>
      </c>
      <c r="X571" s="2206">
        <f t="shared" si="434"/>
        <v>0</v>
      </c>
      <c r="Y571" s="2244">
        <f t="shared" si="417"/>
        <v>0</v>
      </c>
      <c r="Z571" s="2207">
        <f t="shared" si="418"/>
        <v>0</v>
      </c>
      <c r="AA571" s="2244">
        <v>132.1</v>
      </c>
      <c r="AB571" s="2206">
        <v>20000</v>
      </c>
      <c r="AC571" s="2206">
        <v>20000</v>
      </c>
      <c r="AD571" s="2206">
        <v>5000</v>
      </c>
      <c r="AE571" s="2206">
        <f t="shared" si="412"/>
        <v>45000</v>
      </c>
      <c r="AF571" s="2206">
        <f t="shared" si="435"/>
        <v>5944500</v>
      </c>
      <c r="AG571" s="2206">
        <f t="shared" si="436"/>
        <v>2642000</v>
      </c>
      <c r="AH571" s="2206">
        <f t="shared" si="437"/>
        <v>2642000</v>
      </c>
      <c r="AI571" s="2207">
        <f t="shared" si="438"/>
        <v>660500</v>
      </c>
      <c r="AJ571" s="2246">
        <v>0</v>
      </c>
      <c r="AK571" s="2075">
        <v>20000</v>
      </c>
      <c r="AL571" s="2075">
        <v>20000</v>
      </c>
      <c r="AM571" s="2075">
        <v>5000</v>
      </c>
      <c r="AN571" s="2206">
        <f t="shared" si="413"/>
        <v>45000</v>
      </c>
      <c r="AO571" s="2206">
        <f t="shared" si="439"/>
        <v>0</v>
      </c>
      <c r="AP571" s="2206">
        <f t="shared" si="440"/>
        <v>0</v>
      </c>
      <c r="AQ571" s="2206">
        <f t="shared" si="441"/>
        <v>0</v>
      </c>
      <c r="AR571" s="2206">
        <f t="shared" si="442"/>
        <v>0</v>
      </c>
      <c r="AS571" s="2244">
        <v>0</v>
      </c>
      <c r="AT571" s="2075">
        <v>20000</v>
      </c>
      <c r="AU571" s="2075">
        <v>20000</v>
      </c>
      <c r="AV571" s="2075">
        <v>5000</v>
      </c>
      <c r="AW571" s="2206">
        <f t="shared" si="414"/>
        <v>45000</v>
      </c>
      <c r="AX571" s="2206">
        <f t="shared" si="443"/>
        <v>0</v>
      </c>
      <c r="AY571" s="2206">
        <f t="shared" si="444"/>
        <v>0</v>
      </c>
      <c r="AZ571" s="2206">
        <f t="shared" si="445"/>
        <v>0</v>
      </c>
      <c r="BA571" s="2206">
        <f t="shared" si="446"/>
        <v>0</v>
      </c>
      <c r="BB571" s="2244">
        <f t="shared" si="419"/>
        <v>0</v>
      </c>
      <c r="BC571" s="2207">
        <f t="shared" si="420"/>
        <v>0</v>
      </c>
      <c r="BD571" s="2244">
        <f t="shared" si="425"/>
        <v>-132.1</v>
      </c>
      <c r="BE571" s="2207">
        <f t="shared" si="426"/>
        <v>-5944500</v>
      </c>
      <c r="BF571" s="2246">
        <v>0</v>
      </c>
      <c r="BG571" s="2075">
        <v>20000</v>
      </c>
      <c r="BH571" s="2075">
        <v>20000</v>
      </c>
      <c r="BI571" s="2075">
        <v>5000</v>
      </c>
      <c r="BJ571" s="2206">
        <f t="shared" si="415"/>
        <v>45000</v>
      </c>
      <c r="BK571" s="2206">
        <f t="shared" si="447"/>
        <v>0</v>
      </c>
      <c r="BL571" s="2206">
        <f t="shared" si="448"/>
        <v>0</v>
      </c>
      <c r="BM571" s="2206">
        <f t="shared" si="449"/>
        <v>0</v>
      </c>
      <c r="BN571" s="2206">
        <f t="shared" si="450"/>
        <v>0</v>
      </c>
      <c r="BO571" s="2244">
        <v>0</v>
      </c>
      <c r="BP571" s="2075">
        <v>20000</v>
      </c>
      <c r="BQ571" s="2075">
        <v>20000</v>
      </c>
      <c r="BR571" s="2075">
        <v>5000</v>
      </c>
      <c r="BS571" s="2206">
        <f t="shared" si="416"/>
        <v>45000</v>
      </c>
      <c r="BT571" s="2206">
        <f t="shared" si="451"/>
        <v>0</v>
      </c>
      <c r="BU571" s="2206">
        <f t="shared" si="452"/>
        <v>0</v>
      </c>
      <c r="BV571" s="2206">
        <f t="shared" si="453"/>
        <v>0</v>
      </c>
      <c r="BW571" s="2206">
        <f t="shared" si="454"/>
        <v>0</v>
      </c>
      <c r="BX571" s="2244">
        <f t="shared" si="421"/>
        <v>0</v>
      </c>
      <c r="BY571" s="2207">
        <f t="shared" si="422"/>
        <v>0</v>
      </c>
      <c r="BZ571" s="2211">
        <f t="shared" si="423"/>
        <v>-132.1</v>
      </c>
      <c r="CA571" s="2212">
        <f t="shared" si="424"/>
        <v>-5944500</v>
      </c>
      <c r="CB571" s="2083"/>
      <c r="CC571" s="2083"/>
      <c r="CD571" s="2237"/>
      <c r="CF571" s="2200"/>
    </row>
    <row r="572" spans="1:94" s="1974" customFormat="1" ht="18" customHeight="1" outlineLevel="1">
      <c r="A572" s="2235" t="s">
        <v>4067</v>
      </c>
      <c r="B572" s="2235" t="b">
        <v>1</v>
      </c>
      <c r="C572" s="2201"/>
      <c r="D572" s="2236" t="s">
        <v>3215</v>
      </c>
      <c r="E572" s="2243" t="s">
        <v>4068</v>
      </c>
      <c r="F572" s="2204" t="s">
        <v>380</v>
      </c>
      <c r="G572" s="2244">
        <v>0</v>
      </c>
      <c r="H572" s="2206">
        <v>373320</v>
      </c>
      <c r="I572" s="2206">
        <v>85090</v>
      </c>
      <c r="J572" s="2206"/>
      <c r="K572" s="2206">
        <f t="shared" si="410"/>
        <v>458410</v>
      </c>
      <c r="L572" s="2206">
        <f t="shared" si="427"/>
        <v>0</v>
      </c>
      <c r="M572" s="2206">
        <f t="shared" si="428"/>
        <v>0</v>
      </c>
      <c r="N572" s="2206">
        <f t="shared" si="429"/>
        <v>0</v>
      </c>
      <c r="O572" s="2206">
        <f t="shared" si="430"/>
        <v>0</v>
      </c>
      <c r="P572" s="2244">
        <v>0</v>
      </c>
      <c r="Q572" s="2206">
        <v>373320</v>
      </c>
      <c r="R572" s="2206">
        <v>85090</v>
      </c>
      <c r="S572" s="2206"/>
      <c r="T572" s="2206">
        <f t="shared" si="411"/>
        <v>458410</v>
      </c>
      <c r="U572" s="2206">
        <f t="shared" si="431"/>
        <v>0</v>
      </c>
      <c r="V572" s="2206">
        <f t="shared" si="432"/>
        <v>0</v>
      </c>
      <c r="W572" s="2206">
        <f t="shared" si="433"/>
        <v>0</v>
      </c>
      <c r="X572" s="2206">
        <f t="shared" si="434"/>
        <v>0</v>
      </c>
      <c r="Y572" s="2244">
        <f t="shared" si="417"/>
        <v>0</v>
      </c>
      <c r="Z572" s="2207">
        <f t="shared" si="418"/>
        <v>0</v>
      </c>
      <c r="AA572" s="2244">
        <v>2.58</v>
      </c>
      <c r="AB572" s="2206">
        <v>1060000</v>
      </c>
      <c r="AC572" s="2206">
        <v>50000</v>
      </c>
      <c r="AD572" s="2206">
        <v>50000</v>
      </c>
      <c r="AE572" s="2206">
        <f t="shared" si="412"/>
        <v>1160000</v>
      </c>
      <c r="AF572" s="2206">
        <f t="shared" si="435"/>
        <v>2992800</v>
      </c>
      <c r="AG572" s="2206">
        <f t="shared" si="436"/>
        <v>2734800</v>
      </c>
      <c r="AH572" s="2206">
        <f t="shared" si="437"/>
        <v>129000</v>
      </c>
      <c r="AI572" s="2207">
        <f t="shared" si="438"/>
        <v>129000</v>
      </c>
      <c r="AJ572" s="2246">
        <v>0</v>
      </c>
      <c r="AK572" s="2075">
        <v>1060000</v>
      </c>
      <c r="AL572" s="2075">
        <v>50000</v>
      </c>
      <c r="AM572" s="2075">
        <v>50000</v>
      </c>
      <c r="AN572" s="2206">
        <f t="shared" si="413"/>
        <v>1160000</v>
      </c>
      <c r="AO572" s="2206">
        <f t="shared" si="439"/>
        <v>0</v>
      </c>
      <c r="AP572" s="2206">
        <f t="shared" si="440"/>
        <v>0</v>
      </c>
      <c r="AQ572" s="2206">
        <f t="shared" si="441"/>
        <v>0</v>
      </c>
      <c r="AR572" s="2206">
        <f t="shared" si="442"/>
        <v>0</v>
      </c>
      <c r="AS572" s="2244">
        <v>0</v>
      </c>
      <c r="AT572" s="2075">
        <v>1060000</v>
      </c>
      <c r="AU572" s="2075">
        <v>50000</v>
      </c>
      <c r="AV572" s="2075">
        <v>50000</v>
      </c>
      <c r="AW572" s="2206">
        <f t="shared" si="414"/>
        <v>1160000</v>
      </c>
      <c r="AX572" s="2206">
        <f t="shared" si="443"/>
        <v>0</v>
      </c>
      <c r="AY572" s="2206">
        <f t="shared" si="444"/>
        <v>0</v>
      </c>
      <c r="AZ572" s="2206">
        <f t="shared" si="445"/>
        <v>0</v>
      </c>
      <c r="BA572" s="2206">
        <f t="shared" si="446"/>
        <v>0</v>
      </c>
      <c r="BB572" s="2244">
        <f t="shared" si="419"/>
        <v>0</v>
      </c>
      <c r="BC572" s="2207">
        <f t="shared" si="420"/>
        <v>0</v>
      </c>
      <c r="BD572" s="2244">
        <f t="shared" si="425"/>
        <v>-2.58</v>
      </c>
      <c r="BE572" s="2207">
        <f t="shared" si="426"/>
        <v>-2992800</v>
      </c>
      <c r="BF572" s="2246">
        <v>0</v>
      </c>
      <c r="BG572" s="2075">
        <v>1060000</v>
      </c>
      <c r="BH572" s="2075">
        <v>50000</v>
      </c>
      <c r="BI572" s="2075">
        <v>50000</v>
      </c>
      <c r="BJ572" s="2206">
        <f t="shared" si="415"/>
        <v>1160000</v>
      </c>
      <c r="BK572" s="2206">
        <f t="shared" si="447"/>
        <v>0</v>
      </c>
      <c r="BL572" s="2206">
        <f t="shared" si="448"/>
        <v>0</v>
      </c>
      <c r="BM572" s="2206">
        <f t="shared" si="449"/>
        <v>0</v>
      </c>
      <c r="BN572" s="2206">
        <f t="shared" si="450"/>
        <v>0</v>
      </c>
      <c r="BO572" s="2244">
        <v>0</v>
      </c>
      <c r="BP572" s="2075">
        <v>1060000</v>
      </c>
      <c r="BQ572" s="2075">
        <v>50000</v>
      </c>
      <c r="BR572" s="2075">
        <v>50000</v>
      </c>
      <c r="BS572" s="2206">
        <f t="shared" si="416"/>
        <v>1160000</v>
      </c>
      <c r="BT572" s="2206">
        <f t="shared" si="451"/>
        <v>0</v>
      </c>
      <c r="BU572" s="2206">
        <f t="shared" si="452"/>
        <v>0</v>
      </c>
      <c r="BV572" s="2206">
        <f t="shared" si="453"/>
        <v>0</v>
      </c>
      <c r="BW572" s="2206">
        <f t="shared" si="454"/>
        <v>0</v>
      </c>
      <c r="BX572" s="2244">
        <f t="shared" si="421"/>
        <v>0</v>
      </c>
      <c r="BY572" s="2207">
        <f t="shared" si="422"/>
        <v>0</v>
      </c>
      <c r="BZ572" s="2211">
        <f t="shared" si="423"/>
        <v>-2.58</v>
      </c>
      <c r="CA572" s="2212">
        <f t="shared" si="424"/>
        <v>-2992800</v>
      </c>
      <c r="CB572" s="2083"/>
      <c r="CC572" s="2083"/>
      <c r="CD572" s="2237"/>
      <c r="CF572" s="2200"/>
    </row>
    <row r="573" spans="1:94" s="1974" customFormat="1" ht="18" customHeight="1" outlineLevel="1">
      <c r="A573" s="2235" t="s">
        <v>4069</v>
      </c>
      <c r="B573" s="2235" t="b">
        <v>1</v>
      </c>
      <c r="C573" s="2201"/>
      <c r="D573" s="2236" t="s">
        <v>3098</v>
      </c>
      <c r="E573" s="2243" t="s">
        <v>4070</v>
      </c>
      <c r="F573" s="2204" t="s">
        <v>365</v>
      </c>
      <c r="G573" s="2244">
        <v>1986.6</v>
      </c>
      <c r="H573" s="2206">
        <v>720</v>
      </c>
      <c r="I573" s="2206">
        <v>14820</v>
      </c>
      <c r="J573" s="2206"/>
      <c r="K573" s="2206">
        <f t="shared" si="410"/>
        <v>15540</v>
      </c>
      <c r="L573" s="2206">
        <f t="shared" si="427"/>
        <v>30871764</v>
      </c>
      <c r="M573" s="2206">
        <f t="shared" si="428"/>
        <v>1430352</v>
      </c>
      <c r="N573" s="2206">
        <f t="shared" si="429"/>
        <v>29441412</v>
      </c>
      <c r="O573" s="2206">
        <f t="shared" si="430"/>
        <v>0</v>
      </c>
      <c r="P573" s="2244">
        <v>1986.6</v>
      </c>
      <c r="Q573" s="2206">
        <v>720</v>
      </c>
      <c r="R573" s="2206">
        <v>14820</v>
      </c>
      <c r="S573" s="2206"/>
      <c r="T573" s="2206">
        <f t="shared" si="411"/>
        <v>15540</v>
      </c>
      <c r="U573" s="2206">
        <f t="shared" si="431"/>
        <v>30871764</v>
      </c>
      <c r="V573" s="2206">
        <f t="shared" si="432"/>
        <v>1430352</v>
      </c>
      <c r="W573" s="2206">
        <f t="shared" si="433"/>
        <v>29441412</v>
      </c>
      <c r="X573" s="2206">
        <f t="shared" si="434"/>
        <v>0</v>
      </c>
      <c r="Y573" s="2245">
        <f t="shared" si="417"/>
        <v>0</v>
      </c>
      <c r="Z573" s="2207">
        <f t="shared" si="418"/>
        <v>0</v>
      </c>
      <c r="AA573" s="2245">
        <v>2051.9</v>
      </c>
      <c r="AB573" s="2206">
        <v>3000</v>
      </c>
      <c r="AC573" s="2206">
        <v>15000</v>
      </c>
      <c r="AD573" s="2206">
        <v>3000</v>
      </c>
      <c r="AE573" s="2206">
        <f t="shared" si="412"/>
        <v>21000</v>
      </c>
      <c r="AF573" s="2206">
        <f t="shared" si="435"/>
        <v>43089900</v>
      </c>
      <c r="AG573" s="2206">
        <f t="shared" si="436"/>
        <v>6155700</v>
      </c>
      <c r="AH573" s="2206">
        <f t="shared" si="437"/>
        <v>30778500</v>
      </c>
      <c r="AI573" s="2207">
        <f t="shared" si="438"/>
        <v>6155700</v>
      </c>
      <c r="AJ573" s="2246">
        <v>1986.6</v>
      </c>
      <c r="AK573" s="2075">
        <v>3000</v>
      </c>
      <c r="AL573" s="2075">
        <v>15000</v>
      </c>
      <c r="AM573" s="2075">
        <v>3000</v>
      </c>
      <c r="AN573" s="2206">
        <f t="shared" si="413"/>
        <v>21000</v>
      </c>
      <c r="AO573" s="2206">
        <f t="shared" si="439"/>
        <v>41718600</v>
      </c>
      <c r="AP573" s="2206">
        <f t="shared" si="440"/>
        <v>5959800</v>
      </c>
      <c r="AQ573" s="2206">
        <f t="shared" si="441"/>
        <v>29799000</v>
      </c>
      <c r="AR573" s="2206">
        <f t="shared" si="442"/>
        <v>5959800</v>
      </c>
      <c r="AS573" s="2245">
        <v>1986.6</v>
      </c>
      <c r="AT573" s="2075">
        <v>3000</v>
      </c>
      <c r="AU573" s="2075">
        <v>15000</v>
      </c>
      <c r="AV573" s="2075">
        <v>3000</v>
      </c>
      <c r="AW573" s="2206">
        <f t="shared" si="414"/>
        <v>21000</v>
      </c>
      <c r="AX573" s="2206">
        <f t="shared" si="443"/>
        <v>41718600</v>
      </c>
      <c r="AY573" s="2206">
        <f t="shared" si="444"/>
        <v>5959800</v>
      </c>
      <c r="AZ573" s="2206">
        <f t="shared" si="445"/>
        <v>29799000</v>
      </c>
      <c r="BA573" s="2206">
        <f t="shared" si="446"/>
        <v>5959800</v>
      </c>
      <c r="BB573" s="2245">
        <f t="shared" si="419"/>
        <v>0</v>
      </c>
      <c r="BC573" s="2207">
        <f t="shared" si="420"/>
        <v>0</v>
      </c>
      <c r="BD573" s="2245">
        <f t="shared" si="425"/>
        <v>-65.300000000000182</v>
      </c>
      <c r="BE573" s="2207">
        <f t="shared" si="426"/>
        <v>-1371300</v>
      </c>
      <c r="BF573" s="2246">
        <v>1986.6</v>
      </c>
      <c r="BG573" s="2075">
        <v>3000</v>
      </c>
      <c r="BH573" s="2075">
        <v>15000</v>
      </c>
      <c r="BI573" s="2075">
        <v>3000</v>
      </c>
      <c r="BJ573" s="2206">
        <f t="shared" si="415"/>
        <v>21000</v>
      </c>
      <c r="BK573" s="2206">
        <f t="shared" si="447"/>
        <v>41718600</v>
      </c>
      <c r="BL573" s="2206">
        <f t="shared" si="448"/>
        <v>5959800</v>
      </c>
      <c r="BM573" s="2206">
        <f t="shared" si="449"/>
        <v>29799000</v>
      </c>
      <c r="BN573" s="2206">
        <f t="shared" si="450"/>
        <v>5959800</v>
      </c>
      <c r="BO573" s="2245">
        <v>1986.6</v>
      </c>
      <c r="BP573" s="2075">
        <v>3000</v>
      </c>
      <c r="BQ573" s="2075">
        <v>15000</v>
      </c>
      <c r="BR573" s="2075">
        <v>3000</v>
      </c>
      <c r="BS573" s="2206">
        <f t="shared" si="416"/>
        <v>21000</v>
      </c>
      <c r="BT573" s="2206">
        <f t="shared" si="451"/>
        <v>41718600</v>
      </c>
      <c r="BU573" s="2206">
        <f t="shared" si="452"/>
        <v>5959800</v>
      </c>
      <c r="BV573" s="2206">
        <f t="shared" si="453"/>
        <v>29799000</v>
      </c>
      <c r="BW573" s="2206">
        <f t="shared" si="454"/>
        <v>5959800</v>
      </c>
      <c r="BX573" s="2245">
        <f t="shared" si="421"/>
        <v>0</v>
      </c>
      <c r="BY573" s="2207">
        <f t="shared" si="422"/>
        <v>0</v>
      </c>
      <c r="BZ573" s="2211">
        <f t="shared" si="423"/>
        <v>-65.300000000000182</v>
      </c>
      <c r="CA573" s="2212">
        <f t="shared" si="424"/>
        <v>-1371300</v>
      </c>
      <c r="CB573" s="2083"/>
      <c r="CC573" s="2083"/>
      <c r="CD573" s="2237"/>
      <c r="CF573" s="2200"/>
    </row>
    <row r="574" spans="1:94" s="1974" customFormat="1" ht="18" customHeight="1" outlineLevel="1">
      <c r="A574" s="2235" t="s">
        <v>4071</v>
      </c>
      <c r="B574" s="2235" t="b">
        <v>1</v>
      </c>
      <c r="C574" s="2201"/>
      <c r="D574" s="2236" t="s">
        <v>3098</v>
      </c>
      <c r="E574" s="2243" t="s">
        <v>4072</v>
      </c>
      <c r="F574" s="2204" t="s">
        <v>365</v>
      </c>
      <c r="G574" s="2244">
        <v>7</v>
      </c>
      <c r="H574" s="2206">
        <v>720</v>
      </c>
      <c r="I574" s="2206">
        <v>14820</v>
      </c>
      <c r="J574" s="2206"/>
      <c r="K574" s="2206">
        <f t="shared" si="410"/>
        <v>15540</v>
      </c>
      <c r="L574" s="2206">
        <f t="shared" si="427"/>
        <v>108780</v>
      </c>
      <c r="M574" s="2206">
        <f t="shared" si="428"/>
        <v>5040</v>
      </c>
      <c r="N574" s="2206">
        <f t="shared" si="429"/>
        <v>103740</v>
      </c>
      <c r="O574" s="2206">
        <f t="shared" si="430"/>
        <v>0</v>
      </c>
      <c r="P574" s="2244">
        <v>7</v>
      </c>
      <c r="Q574" s="2206">
        <v>720</v>
      </c>
      <c r="R574" s="2206">
        <v>14820</v>
      </c>
      <c r="S574" s="2206"/>
      <c r="T574" s="2206">
        <f t="shared" si="411"/>
        <v>15540</v>
      </c>
      <c r="U574" s="2206">
        <f t="shared" si="431"/>
        <v>108780</v>
      </c>
      <c r="V574" s="2206">
        <f t="shared" si="432"/>
        <v>5040</v>
      </c>
      <c r="W574" s="2206">
        <f t="shared" si="433"/>
        <v>103740</v>
      </c>
      <c r="X574" s="2206">
        <f t="shared" si="434"/>
        <v>0</v>
      </c>
      <c r="Y574" s="2244">
        <f t="shared" si="417"/>
        <v>0</v>
      </c>
      <c r="Z574" s="2207">
        <f t="shared" si="418"/>
        <v>0</v>
      </c>
      <c r="AA574" s="2244">
        <v>7</v>
      </c>
      <c r="AB574" s="2206">
        <v>5000</v>
      </c>
      <c r="AC574" s="2206">
        <v>17000</v>
      </c>
      <c r="AD574" s="2206">
        <v>3000</v>
      </c>
      <c r="AE574" s="2206">
        <f t="shared" si="412"/>
        <v>25000</v>
      </c>
      <c r="AF574" s="2206">
        <f t="shared" si="435"/>
        <v>175000</v>
      </c>
      <c r="AG574" s="2206">
        <f t="shared" si="436"/>
        <v>35000</v>
      </c>
      <c r="AH574" s="2206">
        <f t="shared" si="437"/>
        <v>119000</v>
      </c>
      <c r="AI574" s="2207">
        <f t="shared" si="438"/>
        <v>21000</v>
      </c>
      <c r="AJ574" s="2246">
        <v>7</v>
      </c>
      <c r="AK574" s="2075">
        <v>5000</v>
      </c>
      <c r="AL574" s="2075">
        <v>17000</v>
      </c>
      <c r="AM574" s="2075">
        <v>3000</v>
      </c>
      <c r="AN574" s="2206">
        <f t="shared" si="413"/>
        <v>25000</v>
      </c>
      <c r="AO574" s="2206">
        <f t="shared" si="439"/>
        <v>175000</v>
      </c>
      <c r="AP574" s="2206">
        <f t="shared" si="440"/>
        <v>35000</v>
      </c>
      <c r="AQ574" s="2206">
        <f t="shared" si="441"/>
        <v>119000</v>
      </c>
      <c r="AR574" s="2206">
        <f t="shared" si="442"/>
        <v>21000</v>
      </c>
      <c r="AS574" s="2244">
        <v>7</v>
      </c>
      <c r="AT574" s="2075">
        <v>5000</v>
      </c>
      <c r="AU574" s="2075">
        <v>17000</v>
      </c>
      <c r="AV574" s="2075">
        <v>3000</v>
      </c>
      <c r="AW574" s="2206">
        <f t="shared" si="414"/>
        <v>25000</v>
      </c>
      <c r="AX574" s="2206">
        <f t="shared" si="443"/>
        <v>175000</v>
      </c>
      <c r="AY574" s="2206">
        <f t="shared" si="444"/>
        <v>35000</v>
      </c>
      <c r="AZ574" s="2206">
        <f t="shared" si="445"/>
        <v>119000</v>
      </c>
      <c r="BA574" s="2206">
        <f t="shared" si="446"/>
        <v>21000</v>
      </c>
      <c r="BB574" s="2244">
        <f t="shared" si="419"/>
        <v>0</v>
      </c>
      <c r="BC574" s="2207">
        <f t="shared" si="420"/>
        <v>0</v>
      </c>
      <c r="BD574" s="2244">
        <f t="shared" si="425"/>
        <v>0</v>
      </c>
      <c r="BE574" s="2207">
        <f t="shared" si="426"/>
        <v>0</v>
      </c>
      <c r="BF574" s="2246">
        <v>7</v>
      </c>
      <c r="BG574" s="2075">
        <v>5000</v>
      </c>
      <c r="BH574" s="2075">
        <v>17000</v>
      </c>
      <c r="BI574" s="2075">
        <v>3000</v>
      </c>
      <c r="BJ574" s="2206">
        <f t="shared" si="415"/>
        <v>25000</v>
      </c>
      <c r="BK574" s="2206">
        <f t="shared" si="447"/>
        <v>175000</v>
      </c>
      <c r="BL574" s="2206">
        <f t="shared" si="448"/>
        <v>35000</v>
      </c>
      <c r="BM574" s="2206">
        <f t="shared" si="449"/>
        <v>119000</v>
      </c>
      <c r="BN574" s="2206">
        <f t="shared" si="450"/>
        <v>21000</v>
      </c>
      <c r="BO574" s="2244">
        <v>7</v>
      </c>
      <c r="BP574" s="2075">
        <v>5000</v>
      </c>
      <c r="BQ574" s="2075">
        <v>17000</v>
      </c>
      <c r="BR574" s="2075">
        <v>3000</v>
      </c>
      <c r="BS574" s="2206">
        <f t="shared" si="416"/>
        <v>25000</v>
      </c>
      <c r="BT574" s="2206">
        <f t="shared" si="451"/>
        <v>175000</v>
      </c>
      <c r="BU574" s="2206">
        <f t="shared" si="452"/>
        <v>35000</v>
      </c>
      <c r="BV574" s="2206">
        <f t="shared" si="453"/>
        <v>119000</v>
      </c>
      <c r="BW574" s="2206">
        <f t="shared" si="454"/>
        <v>21000</v>
      </c>
      <c r="BX574" s="2244">
        <f t="shared" si="421"/>
        <v>0</v>
      </c>
      <c r="BY574" s="2207">
        <f t="shared" si="422"/>
        <v>0</v>
      </c>
      <c r="BZ574" s="2211">
        <f t="shared" si="423"/>
        <v>0</v>
      </c>
      <c r="CA574" s="2212">
        <f t="shared" si="424"/>
        <v>0</v>
      </c>
      <c r="CB574" s="2083"/>
      <c r="CC574" s="2083"/>
      <c r="CD574" s="2237"/>
      <c r="CF574" s="2200"/>
    </row>
    <row r="575" spans="1:94" s="1974" customFormat="1" ht="18" customHeight="1" outlineLevel="1">
      <c r="A575" s="2238" t="s">
        <v>4073</v>
      </c>
      <c r="B575" s="2238" t="b">
        <v>1</v>
      </c>
      <c r="C575" s="2201"/>
      <c r="D575" s="2236" t="s">
        <v>4074</v>
      </c>
      <c r="E575" s="2243" t="s">
        <v>3090</v>
      </c>
      <c r="F575" s="2204"/>
      <c r="G575" s="2244">
        <v>3.9</v>
      </c>
      <c r="H575" s="2240">
        <v>1160</v>
      </c>
      <c r="I575" s="2240">
        <v>11980</v>
      </c>
      <c r="J575" s="2240"/>
      <c r="K575" s="2206">
        <f t="shared" si="410"/>
        <v>13140</v>
      </c>
      <c r="L575" s="2206">
        <f t="shared" si="427"/>
        <v>51246</v>
      </c>
      <c r="M575" s="2240">
        <f t="shared" si="428"/>
        <v>4524</v>
      </c>
      <c r="N575" s="2240">
        <f t="shared" si="429"/>
        <v>46722</v>
      </c>
      <c r="O575" s="2240">
        <f t="shared" si="430"/>
        <v>0</v>
      </c>
      <c r="P575" s="2244">
        <v>3.9</v>
      </c>
      <c r="Q575" s="2206">
        <v>1160</v>
      </c>
      <c r="R575" s="2206">
        <v>11980</v>
      </c>
      <c r="S575" s="2206"/>
      <c r="T575" s="2206">
        <f t="shared" si="411"/>
        <v>13140</v>
      </c>
      <c r="U575" s="2206">
        <f t="shared" si="431"/>
        <v>51246</v>
      </c>
      <c r="V575" s="2206">
        <f t="shared" si="432"/>
        <v>4524</v>
      </c>
      <c r="W575" s="2206">
        <f t="shared" si="433"/>
        <v>46722</v>
      </c>
      <c r="X575" s="2206">
        <f t="shared" si="434"/>
        <v>0</v>
      </c>
      <c r="Y575" s="2244">
        <f t="shared" si="417"/>
        <v>0</v>
      </c>
      <c r="Z575" s="2207">
        <f t="shared" si="418"/>
        <v>0</v>
      </c>
      <c r="AA575" s="2244"/>
      <c r="AB575" s="2206"/>
      <c r="AC575" s="2206"/>
      <c r="AD575" s="2206"/>
      <c r="AE575" s="2206">
        <f t="shared" si="412"/>
        <v>0</v>
      </c>
      <c r="AF575" s="2206">
        <f t="shared" si="435"/>
        <v>0</v>
      </c>
      <c r="AG575" s="2206">
        <f t="shared" si="436"/>
        <v>0</v>
      </c>
      <c r="AH575" s="2206">
        <f t="shared" si="437"/>
        <v>0</v>
      </c>
      <c r="AI575" s="2207">
        <f t="shared" si="438"/>
        <v>0</v>
      </c>
      <c r="AJ575" s="2246">
        <v>3.9</v>
      </c>
      <c r="AK575" s="2075"/>
      <c r="AL575" s="2075">
        <v>8500</v>
      </c>
      <c r="AM575" s="2075"/>
      <c r="AN575" s="2206">
        <f t="shared" si="413"/>
        <v>8500</v>
      </c>
      <c r="AO575" s="2206">
        <f t="shared" si="439"/>
        <v>33150</v>
      </c>
      <c r="AP575" s="2206">
        <f t="shared" si="440"/>
        <v>0</v>
      </c>
      <c r="AQ575" s="2206">
        <f t="shared" si="441"/>
        <v>33150</v>
      </c>
      <c r="AR575" s="2206">
        <f t="shared" si="442"/>
        <v>0</v>
      </c>
      <c r="AS575" s="2244">
        <v>3.9</v>
      </c>
      <c r="AT575" s="2075"/>
      <c r="AU575" s="2075">
        <v>8500</v>
      </c>
      <c r="AV575" s="2075"/>
      <c r="AW575" s="2075">
        <f t="shared" si="414"/>
        <v>8500</v>
      </c>
      <c r="AX575" s="2075">
        <f t="shared" si="443"/>
        <v>33150</v>
      </c>
      <c r="AY575" s="2239">
        <f t="shared" si="444"/>
        <v>0</v>
      </c>
      <c r="AZ575" s="2239">
        <f t="shared" si="445"/>
        <v>33150</v>
      </c>
      <c r="BA575" s="2239">
        <f t="shared" si="446"/>
        <v>0</v>
      </c>
      <c r="BB575" s="2244">
        <f t="shared" si="419"/>
        <v>0</v>
      </c>
      <c r="BC575" s="2207">
        <f t="shared" si="420"/>
        <v>0</v>
      </c>
      <c r="BD575" s="2244">
        <f t="shared" si="425"/>
        <v>3.9</v>
      </c>
      <c r="BE575" s="2075">
        <f t="shared" si="426"/>
        <v>33150</v>
      </c>
      <c r="BF575" s="2246">
        <v>3.9</v>
      </c>
      <c r="BG575" s="2075">
        <v>0</v>
      </c>
      <c r="BH575" s="2075">
        <v>8500</v>
      </c>
      <c r="BI575" s="2075">
        <v>0</v>
      </c>
      <c r="BJ575" s="2206">
        <f t="shared" si="415"/>
        <v>8500</v>
      </c>
      <c r="BK575" s="2206">
        <f t="shared" si="447"/>
        <v>33150</v>
      </c>
      <c r="BL575" s="2206">
        <f t="shared" si="448"/>
        <v>0</v>
      </c>
      <c r="BM575" s="2206">
        <f t="shared" si="449"/>
        <v>33150</v>
      </c>
      <c r="BN575" s="2206">
        <f t="shared" si="450"/>
        <v>0</v>
      </c>
      <c r="BO575" s="2244">
        <v>3.9</v>
      </c>
      <c r="BP575" s="2075">
        <v>0</v>
      </c>
      <c r="BQ575" s="2075">
        <v>8500</v>
      </c>
      <c r="BR575" s="2075">
        <v>0</v>
      </c>
      <c r="BS575" s="2206">
        <f t="shared" si="416"/>
        <v>8500</v>
      </c>
      <c r="BT575" s="2206">
        <f t="shared" si="451"/>
        <v>33150</v>
      </c>
      <c r="BU575" s="2206">
        <f t="shared" si="452"/>
        <v>0</v>
      </c>
      <c r="BV575" s="2206">
        <f t="shared" si="453"/>
        <v>33150</v>
      </c>
      <c r="BW575" s="2206">
        <f t="shared" si="454"/>
        <v>0</v>
      </c>
      <c r="BX575" s="2244">
        <f t="shared" si="421"/>
        <v>0</v>
      </c>
      <c r="BY575" s="2207">
        <f t="shared" si="422"/>
        <v>0</v>
      </c>
      <c r="BZ575" s="2211">
        <f t="shared" si="423"/>
        <v>3.9</v>
      </c>
      <c r="CA575" s="2212">
        <f t="shared" si="424"/>
        <v>33150</v>
      </c>
      <c r="CB575" s="2083"/>
      <c r="CC575" s="2083"/>
      <c r="CD575" s="2237"/>
      <c r="CF575" s="2200"/>
      <c r="CJ575" s="1975"/>
      <c r="CK575" s="1975"/>
      <c r="CL575" s="1975"/>
      <c r="CM575" s="1975"/>
      <c r="CN575" s="1975"/>
      <c r="CO575" s="1975"/>
      <c r="CP575" s="1975"/>
    </row>
    <row r="576" spans="1:94" s="1974" customFormat="1" ht="18" customHeight="1" outlineLevel="1">
      <c r="A576" s="2238" t="s">
        <v>4075</v>
      </c>
      <c r="B576" s="2238" t="b">
        <v>1</v>
      </c>
      <c r="C576" s="2201"/>
      <c r="D576" s="2236" t="s">
        <v>3089</v>
      </c>
      <c r="E576" s="2243" t="s">
        <v>3090</v>
      </c>
      <c r="F576" s="2204"/>
      <c r="G576" s="2244">
        <v>70.5</v>
      </c>
      <c r="H576" s="2240">
        <v>1160</v>
      </c>
      <c r="I576" s="2240">
        <v>9030</v>
      </c>
      <c r="J576" s="2240"/>
      <c r="K576" s="2206">
        <f t="shared" si="410"/>
        <v>10190</v>
      </c>
      <c r="L576" s="2206">
        <f t="shared" si="427"/>
        <v>718395</v>
      </c>
      <c r="M576" s="2240">
        <f t="shared" si="428"/>
        <v>81780</v>
      </c>
      <c r="N576" s="2240">
        <f t="shared" si="429"/>
        <v>636615</v>
      </c>
      <c r="O576" s="2240">
        <f t="shared" si="430"/>
        <v>0</v>
      </c>
      <c r="P576" s="2244">
        <v>70.5</v>
      </c>
      <c r="Q576" s="2206">
        <v>1160</v>
      </c>
      <c r="R576" s="2206">
        <v>9030</v>
      </c>
      <c r="S576" s="2206"/>
      <c r="T576" s="2206">
        <f t="shared" si="411"/>
        <v>10190</v>
      </c>
      <c r="U576" s="2206">
        <f t="shared" si="431"/>
        <v>718395</v>
      </c>
      <c r="V576" s="2206">
        <f t="shared" si="432"/>
        <v>81780</v>
      </c>
      <c r="W576" s="2206">
        <f t="shared" si="433"/>
        <v>636615</v>
      </c>
      <c r="X576" s="2206">
        <f t="shared" si="434"/>
        <v>0</v>
      </c>
      <c r="Y576" s="2244">
        <f t="shared" si="417"/>
        <v>0</v>
      </c>
      <c r="Z576" s="2207">
        <f t="shared" si="418"/>
        <v>0</v>
      </c>
      <c r="AA576" s="2244"/>
      <c r="AB576" s="2206"/>
      <c r="AC576" s="2206"/>
      <c r="AD576" s="2206"/>
      <c r="AE576" s="2206">
        <f t="shared" si="412"/>
        <v>0</v>
      </c>
      <c r="AF576" s="2206">
        <f t="shared" si="435"/>
        <v>0</v>
      </c>
      <c r="AG576" s="2206">
        <f t="shared" si="436"/>
        <v>0</v>
      </c>
      <c r="AH576" s="2206">
        <f t="shared" si="437"/>
        <v>0</v>
      </c>
      <c r="AI576" s="2207">
        <f t="shared" si="438"/>
        <v>0</v>
      </c>
      <c r="AJ576" s="2246">
        <v>70.5</v>
      </c>
      <c r="AK576" s="2075"/>
      <c r="AL576" s="2075">
        <v>15000</v>
      </c>
      <c r="AM576" s="2075"/>
      <c r="AN576" s="2206">
        <f t="shared" si="413"/>
        <v>15000</v>
      </c>
      <c r="AO576" s="2206">
        <f t="shared" si="439"/>
        <v>1057500</v>
      </c>
      <c r="AP576" s="2206">
        <f t="shared" si="440"/>
        <v>0</v>
      </c>
      <c r="AQ576" s="2206">
        <f t="shared" si="441"/>
        <v>1057500</v>
      </c>
      <c r="AR576" s="2206">
        <f t="shared" si="442"/>
        <v>0</v>
      </c>
      <c r="AS576" s="2244">
        <v>70.5</v>
      </c>
      <c r="AT576" s="2075"/>
      <c r="AU576" s="2075">
        <v>15000</v>
      </c>
      <c r="AV576" s="2075"/>
      <c r="AW576" s="2075">
        <f t="shared" si="414"/>
        <v>15000</v>
      </c>
      <c r="AX576" s="2075">
        <f t="shared" si="443"/>
        <v>1057500</v>
      </c>
      <c r="AY576" s="2239">
        <f t="shared" si="444"/>
        <v>0</v>
      </c>
      <c r="AZ576" s="2239">
        <f t="shared" si="445"/>
        <v>1057500</v>
      </c>
      <c r="BA576" s="2239">
        <f t="shared" si="446"/>
        <v>0</v>
      </c>
      <c r="BB576" s="2244">
        <f t="shared" si="419"/>
        <v>0</v>
      </c>
      <c r="BC576" s="2207">
        <f t="shared" si="420"/>
        <v>0</v>
      </c>
      <c r="BD576" s="2244">
        <f t="shared" si="425"/>
        <v>70.5</v>
      </c>
      <c r="BE576" s="2075">
        <f t="shared" si="426"/>
        <v>1057500</v>
      </c>
      <c r="BF576" s="2246">
        <v>70.5</v>
      </c>
      <c r="BG576" s="2075">
        <v>0</v>
      </c>
      <c r="BH576" s="2075">
        <v>15000</v>
      </c>
      <c r="BI576" s="2075">
        <v>0</v>
      </c>
      <c r="BJ576" s="2206">
        <f t="shared" si="415"/>
        <v>15000</v>
      </c>
      <c r="BK576" s="2206">
        <f t="shared" si="447"/>
        <v>1057500</v>
      </c>
      <c r="BL576" s="2206">
        <f t="shared" si="448"/>
        <v>0</v>
      </c>
      <c r="BM576" s="2206">
        <f t="shared" si="449"/>
        <v>1057500</v>
      </c>
      <c r="BN576" s="2206">
        <f t="shared" si="450"/>
        <v>0</v>
      </c>
      <c r="BO576" s="2244">
        <v>70.5</v>
      </c>
      <c r="BP576" s="2075">
        <v>0</v>
      </c>
      <c r="BQ576" s="2075">
        <v>15000</v>
      </c>
      <c r="BR576" s="2075">
        <v>0</v>
      </c>
      <c r="BS576" s="2206">
        <f t="shared" si="416"/>
        <v>15000</v>
      </c>
      <c r="BT576" s="2206">
        <f t="shared" si="451"/>
        <v>1057500</v>
      </c>
      <c r="BU576" s="2206">
        <f t="shared" si="452"/>
        <v>0</v>
      </c>
      <c r="BV576" s="2206">
        <f t="shared" si="453"/>
        <v>1057500</v>
      </c>
      <c r="BW576" s="2206">
        <f t="shared" si="454"/>
        <v>0</v>
      </c>
      <c r="BX576" s="2244">
        <f t="shared" si="421"/>
        <v>0</v>
      </c>
      <c r="BY576" s="2207">
        <f t="shared" si="422"/>
        <v>0</v>
      </c>
      <c r="BZ576" s="2211">
        <f t="shared" si="423"/>
        <v>70.5</v>
      </c>
      <c r="CA576" s="2212">
        <f t="shared" si="424"/>
        <v>1057500</v>
      </c>
      <c r="CB576" s="2083"/>
      <c r="CC576" s="2083"/>
      <c r="CD576" s="2237"/>
      <c r="CF576" s="2200"/>
      <c r="CJ576" s="1975"/>
      <c r="CK576" s="1975"/>
      <c r="CL576" s="1975"/>
      <c r="CM576" s="1975"/>
      <c r="CN576" s="1975"/>
      <c r="CO576" s="1975"/>
      <c r="CP576" s="1975"/>
    </row>
    <row r="577" spans="1:84" s="1974" customFormat="1" ht="18" customHeight="1" outlineLevel="1">
      <c r="A577" s="2235" t="s">
        <v>4076</v>
      </c>
      <c r="B577" s="2235" t="b">
        <v>1</v>
      </c>
      <c r="C577" s="2201"/>
      <c r="D577" s="2236" t="s">
        <v>3098</v>
      </c>
      <c r="E577" s="2243" t="s">
        <v>4077</v>
      </c>
      <c r="F577" s="2204" t="s">
        <v>365</v>
      </c>
      <c r="G577" s="2244">
        <v>123.21</v>
      </c>
      <c r="H577" s="2206">
        <v>980</v>
      </c>
      <c r="I577" s="2206">
        <v>23490</v>
      </c>
      <c r="J577" s="2206"/>
      <c r="K577" s="2206">
        <f t="shared" ref="K577:K640" si="455">J577+I577+H577</f>
        <v>24470</v>
      </c>
      <c r="L577" s="2206">
        <f t="shared" si="427"/>
        <v>3014947</v>
      </c>
      <c r="M577" s="2206">
        <f t="shared" si="428"/>
        <v>120745</v>
      </c>
      <c r="N577" s="2206">
        <f t="shared" si="429"/>
        <v>2894202</v>
      </c>
      <c r="O577" s="2206">
        <f t="shared" si="430"/>
        <v>0</v>
      </c>
      <c r="P577" s="2244">
        <v>123.21</v>
      </c>
      <c r="Q577" s="2206">
        <v>980</v>
      </c>
      <c r="R577" s="2206">
        <v>23490</v>
      </c>
      <c r="S577" s="2206"/>
      <c r="T577" s="2206">
        <f t="shared" ref="T577:T640" si="456">S577+R577+Q577</f>
        <v>24470</v>
      </c>
      <c r="U577" s="2206">
        <f t="shared" si="431"/>
        <v>3014947</v>
      </c>
      <c r="V577" s="2206">
        <f t="shared" si="432"/>
        <v>120745</v>
      </c>
      <c r="W577" s="2206">
        <f t="shared" si="433"/>
        <v>2894202</v>
      </c>
      <c r="X577" s="2206">
        <f t="shared" si="434"/>
        <v>0</v>
      </c>
      <c r="Y577" s="2245">
        <f t="shared" si="417"/>
        <v>0</v>
      </c>
      <c r="Z577" s="2207">
        <f t="shared" si="418"/>
        <v>0</v>
      </c>
      <c r="AA577" s="2245">
        <v>82</v>
      </c>
      <c r="AB577" s="2206">
        <v>4000</v>
      </c>
      <c r="AC577" s="2206">
        <v>17000</v>
      </c>
      <c r="AD577" s="2206">
        <v>3000</v>
      </c>
      <c r="AE577" s="2206">
        <f t="shared" ref="AE577:AE640" si="457">AD577+AC577+AB577</f>
        <v>24000</v>
      </c>
      <c r="AF577" s="2206">
        <f t="shared" si="435"/>
        <v>1968000</v>
      </c>
      <c r="AG577" s="2206">
        <f t="shared" si="436"/>
        <v>328000</v>
      </c>
      <c r="AH577" s="2206">
        <f t="shared" si="437"/>
        <v>1394000</v>
      </c>
      <c r="AI577" s="2207">
        <f t="shared" si="438"/>
        <v>246000</v>
      </c>
      <c r="AJ577" s="2246">
        <v>123.21</v>
      </c>
      <c r="AK577" s="2075">
        <v>4000</v>
      </c>
      <c r="AL577" s="2075">
        <v>17000</v>
      </c>
      <c r="AM577" s="2075">
        <v>3000</v>
      </c>
      <c r="AN577" s="2206">
        <f t="shared" ref="AN577:AN640" si="458">AM577+AL577+AK577</f>
        <v>24000</v>
      </c>
      <c r="AO577" s="2206">
        <f t="shared" si="439"/>
        <v>2957040</v>
      </c>
      <c r="AP577" s="2206">
        <f t="shared" si="440"/>
        <v>492840</v>
      </c>
      <c r="AQ577" s="2206">
        <f t="shared" si="441"/>
        <v>2094570</v>
      </c>
      <c r="AR577" s="2206">
        <f t="shared" si="442"/>
        <v>369630</v>
      </c>
      <c r="AS577" s="2245">
        <v>123.21</v>
      </c>
      <c r="AT577" s="2075">
        <v>4000</v>
      </c>
      <c r="AU577" s="2075">
        <v>17000</v>
      </c>
      <c r="AV577" s="2075">
        <v>3000</v>
      </c>
      <c r="AW577" s="2206">
        <f t="shared" ref="AW577:AW640" si="459">AV577+AU577+AT577</f>
        <v>24000</v>
      </c>
      <c r="AX577" s="2206">
        <f t="shared" si="443"/>
        <v>2957040</v>
      </c>
      <c r="AY577" s="2206">
        <f t="shared" si="444"/>
        <v>492840</v>
      </c>
      <c r="AZ577" s="2206">
        <f t="shared" si="445"/>
        <v>2094570</v>
      </c>
      <c r="BA577" s="2206">
        <f t="shared" si="446"/>
        <v>369630</v>
      </c>
      <c r="BB577" s="2245">
        <f t="shared" si="419"/>
        <v>0</v>
      </c>
      <c r="BC577" s="2207">
        <f t="shared" si="420"/>
        <v>0</v>
      </c>
      <c r="BD577" s="2245">
        <f t="shared" si="425"/>
        <v>41.209999999999994</v>
      </c>
      <c r="BE577" s="2207">
        <f t="shared" si="426"/>
        <v>989040</v>
      </c>
      <c r="BF577" s="2246">
        <v>123.21</v>
      </c>
      <c r="BG577" s="2075">
        <v>4000</v>
      </c>
      <c r="BH577" s="2075">
        <v>17000</v>
      </c>
      <c r="BI577" s="2075">
        <v>3000</v>
      </c>
      <c r="BJ577" s="2206">
        <f t="shared" ref="BJ577:BJ640" si="460">BI577+BH577+BG577</f>
        <v>24000</v>
      </c>
      <c r="BK577" s="2206">
        <f t="shared" si="447"/>
        <v>2957040</v>
      </c>
      <c r="BL577" s="2206">
        <f t="shared" si="448"/>
        <v>492840</v>
      </c>
      <c r="BM577" s="2206">
        <f t="shared" si="449"/>
        <v>2094570</v>
      </c>
      <c r="BN577" s="2206">
        <f t="shared" si="450"/>
        <v>369630</v>
      </c>
      <c r="BO577" s="2245">
        <v>123.21</v>
      </c>
      <c r="BP577" s="2075">
        <v>4000</v>
      </c>
      <c r="BQ577" s="2075">
        <v>17000</v>
      </c>
      <c r="BR577" s="2075">
        <v>3000</v>
      </c>
      <c r="BS577" s="2206">
        <f t="shared" ref="BS577:BS640" si="461">BR577+BQ577+BP577</f>
        <v>24000</v>
      </c>
      <c r="BT577" s="2206">
        <f t="shared" si="451"/>
        <v>2957040</v>
      </c>
      <c r="BU577" s="2206">
        <f t="shared" si="452"/>
        <v>492840</v>
      </c>
      <c r="BV577" s="2206">
        <f t="shared" si="453"/>
        <v>2094570</v>
      </c>
      <c r="BW577" s="2206">
        <f t="shared" si="454"/>
        <v>369630</v>
      </c>
      <c r="BX577" s="2245">
        <f t="shared" si="421"/>
        <v>0</v>
      </c>
      <c r="BY577" s="2207">
        <f t="shared" si="422"/>
        <v>0</v>
      </c>
      <c r="BZ577" s="2211">
        <f t="shared" si="423"/>
        <v>41.209999999999994</v>
      </c>
      <c r="CA577" s="2212">
        <f t="shared" si="424"/>
        <v>989040</v>
      </c>
      <c r="CB577" s="2083"/>
      <c r="CC577" s="2083"/>
      <c r="CD577" s="2237"/>
      <c r="CF577" s="2200"/>
    </row>
    <row r="578" spans="1:84" s="1974" customFormat="1" ht="18" customHeight="1" outlineLevel="1">
      <c r="A578" s="2235" t="s">
        <v>4078</v>
      </c>
      <c r="B578" s="2235" t="b">
        <v>1</v>
      </c>
      <c r="C578" s="2201"/>
      <c r="D578" s="2236" t="s">
        <v>3221</v>
      </c>
      <c r="E578" s="2243" t="s">
        <v>3222</v>
      </c>
      <c r="F578" s="2204" t="s">
        <v>365</v>
      </c>
      <c r="G578" s="2244">
        <v>603.04999999999995</v>
      </c>
      <c r="H578" s="2206">
        <v>70</v>
      </c>
      <c r="I578" s="2206">
        <v>2260</v>
      </c>
      <c r="J578" s="2206"/>
      <c r="K578" s="2206">
        <f t="shared" si="455"/>
        <v>2330</v>
      </c>
      <c r="L578" s="2206">
        <f t="shared" si="427"/>
        <v>1405106</v>
      </c>
      <c r="M578" s="2206">
        <f t="shared" si="428"/>
        <v>42213</v>
      </c>
      <c r="N578" s="2206">
        <f t="shared" si="429"/>
        <v>1362893</v>
      </c>
      <c r="O578" s="2206">
        <f t="shared" si="430"/>
        <v>0</v>
      </c>
      <c r="P578" s="2244">
        <v>603.04999999999995</v>
      </c>
      <c r="Q578" s="2206">
        <v>70</v>
      </c>
      <c r="R578" s="2206">
        <v>2260</v>
      </c>
      <c r="S578" s="2206"/>
      <c r="T578" s="2206">
        <f t="shared" si="456"/>
        <v>2330</v>
      </c>
      <c r="U578" s="2206">
        <f t="shared" si="431"/>
        <v>1405106</v>
      </c>
      <c r="V578" s="2206">
        <f t="shared" si="432"/>
        <v>42213</v>
      </c>
      <c r="W578" s="2206">
        <f t="shared" si="433"/>
        <v>1362893</v>
      </c>
      <c r="X578" s="2206">
        <f t="shared" si="434"/>
        <v>0</v>
      </c>
      <c r="Y578" s="2245">
        <f t="shared" si="417"/>
        <v>0</v>
      </c>
      <c r="Z578" s="2207">
        <f t="shared" si="418"/>
        <v>0</v>
      </c>
      <c r="AA578" s="2245">
        <v>477</v>
      </c>
      <c r="AB578" s="2206">
        <v>3000</v>
      </c>
      <c r="AC578" s="2206">
        <v>5000</v>
      </c>
      <c r="AD578" s="2206">
        <v>3000</v>
      </c>
      <c r="AE578" s="2206">
        <f t="shared" si="457"/>
        <v>11000</v>
      </c>
      <c r="AF578" s="2206">
        <f t="shared" si="435"/>
        <v>5247000</v>
      </c>
      <c r="AG578" s="2206">
        <f t="shared" si="436"/>
        <v>1431000</v>
      </c>
      <c r="AH578" s="2206">
        <f t="shared" si="437"/>
        <v>2385000</v>
      </c>
      <c r="AI578" s="2207">
        <f t="shared" si="438"/>
        <v>1431000</v>
      </c>
      <c r="AJ578" s="2246">
        <v>603.04999999999995</v>
      </c>
      <c r="AK578" s="2075">
        <v>3000</v>
      </c>
      <c r="AL578" s="2075">
        <v>5000</v>
      </c>
      <c r="AM578" s="2075">
        <v>3000</v>
      </c>
      <c r="AN578" s="2206">
        <f t="shared" si="458"/>
        <v>11000</v>
      </c>
      <c r="AO578" s="2206">
        <f t="shared" si="439"/>
        <v>6633550</v>
      </c>
      <c r="AP578" s="2206">
        <f t="shared" si="440"/>
        <v>1809150</v>
      </c>
      <c r="AQ578" s="2206">
        <f t="shared" si="441"/>
        <v>3015250</v>
      </c>
      <c r="AR578" s="2206">
        <f t="shared" si="442"/>
        <v>1809150</v>
      </c>
      <c r="AS578" s="2245">
        <v>603.04999999999995</v>
      </c>
      <c r="AT578" s="2075">
        <v>3000</v>
      </c>
      <c r="AU578" s="2075">
        <v>5000</v>
      </c>
      <c r="AV578" s="2075">
        <v>3000</v>
      </c>
      <c r="AW578" s="2206">
        <f t="shared" si="459"/>
        <v>11000</v>
      </c>
      <c r="AX578" s="2206">
        <f t="shared" si="443"/>
        <v>6633550</v>
      </c>
      <c r="AY578" s="2206">
        <f t="shared" si="444"/>
        <v>1809150</v>
      </c>
      <c r="AZ578" s="2206">
        <f t="shared" si="445"/>
        <v>3015250</v>
      </c>
      <c r="BA578" s="2206">
        <f t="shared" si="446"/>
        <v>1809150</v>
      </c>
      <c r="BB578" s="2245">
        <f t="shared" si="419"/>
        <v>0</v>
      </c>
      <c r="BC578" s="2207">
        <f t="shared" si="420"/>
        <v>0</v>
      </c>
      <c r="BD578" s="2245">
        <f t="shared" si="425"/>
        <v>126.04999999999995</v>
      </c>
      <c r="BE578" s="2207">
        <f t="shared" si="426"/>
        <v>1386550</v>
      </c>
      <c r="BF578" s="2246">
        <v>603.04999999999995</v>
      </c>
      <c r="BG578" s="2075">
        <v>3000</v>
      </c>
      <c r="BH578" s="2075">
        <v>5000</v>
      </c>
      <c r="BI578" s="2075">
        <v>3000</v>
      </c>
      <c r="BJ578" s="2206">
        <f t="shared" si="460"/>
        <v>11000</v>
      </c>
      <c r="BK578" s="2206">
        <f t="shared" si="447"/>
        <v>6633550</v>
      </c>
      <c r="BL578" s="2206">
        <f t="shared" si="448"/>
        <v>1809150</v>
      </c>
      <c r="BM578" s="2206">
        <f t="shared" si="449"/>
        <v>3015250</v>
      </c>
      <c r="BN578" s="2206">
        <f t="shared" si="450"/>
        <v>1809150</v>
      </c>
      <c r="BO578" s="2245">
        <v>603.04999999999995</v>
      </c>
      <c r="BP578" s="2075">
        <v>3000</v>
      </c>
      <c r="BQ578" s="2075">
        <v>5000</v>
      </c>
      <c r="BR578" s="2075">
        <v>3000</v>
      </c>
      <c r="BS578" s="2206">
        <f t="shared" si="461"/>
        <v>11000</v>
      </c>
      <c r="BT578" s="2206">
        <f t="shared" si="451"/>
        <v>6633550</v>
      </c>
      <c r="BU578" s="2206">
        <f t="shared" si="452"/>
        <v>1809150</v>
      </c>
      <c r="BV578" s="2206">
        <f t="shared" si="453"/>
        <v>3015250</v>
      </c>
      <c r="BW578" s="2206">
        <f t="shared" si="454"/>
        <v>1809150</v>
      </c>
      <c r="BX578" s="2245">
        <f t="shared" si="421"/>
        <v>0</v>
      </c>
      <c r="BY578" s="2207">
        <f t="shared" si="422"/>
        <v>0</v>
      </c>
      <c r="BZ578" s="2211">
        <f t="shared" si="423"/>
        <v>126.04999999999995</v>
      </c>
      <c r="CA578" s="2212">
        <f t="shared" si="424"/>
        <v>1386550</v>
      </c>
      <c r="CB578" s="2083"/>
      <c r="CC578" s="2083"/>
      <c r="CD578" s="2237"/>
      <c r="CF578" s="2200"/>
    </row>
    <row r="579" spans="1:84" s="1974" customFormat="1" ht="18" customHeight="1" outlineLevel="1">
      <c r="A579" s="2235" t="s">
        <v>4079</v>
      </c>
      <c r="B579" s="2235" t="b">
        <v>1</v>
      </c>
      <c r="C579" s="2201"/>
      <c r="D579" s="2236" t="s">
        <v>3221</v>
      </c>
      <c r="E579" s="2243" t="s">
        <v>3224</v>
      </c>
      <c r="F579" s="2204" t="s">
        <v>365</v>
      </c>
      <c r="G579" s="2244">
        <v>47</v>
      </c>
      <c r="H579" s="2206">
        <v>70</v>
      </c>
      <c r="I579" s="2206">
        <v>2260</v>
      </c>
      <c r="J579" s="2206"/>
      <c r="K579" s="2206">
        <f t="shared" si="455"/>
        <v>2330</v>
      </c>
      <c r="L579" s="2206">
        <f t="shared" si="427"/>
        <v>109510</v>
      </c>
      <c r="M579" s="2206">
        <f t="shared" si="428"/>
        <v>3290</v>
      </c>
      <c r="N579" s="2206">
        <f t="shared" si="429"/>
        <v>106220</v>
      </c>
      <c r="O579" s="2206">
        <f t="shared" si="430"/>
        <v>0</v>
      </c>
      <c r="P579" s="2244">
        <v>47</v>
      </c>
      <c r="Q579" s="2206">
        <v>70</v>
      </c>
      <c r="R579" s="2206">
        <v>2260</v>
      </c>
      <c r="S579" s="2206"/>
      <c r="T579" s="2206">
        <f t="shared" si="456"/>
        <v>2330</v>
      </c>
      <c r="U579" s="2206">
        <f t="shared" si="431"/>
        <v>109510</v>
      </c>
      <c r="V579" s="2206">
        <f t="shared" si="432"/>
        <v>3290</v>
      </c>
      <c r="W579" s="2206">
        <f t="shared" si="433"/>
        <v>106220</v>
      </c>
      <c r="X579" s="2206">
        <f t="shared" si="434"/>
        <v>0</v>
      </c>
      <c r="Y579" s="2244">
        <f t="shared" si="417"/>
        <v>0</v>
      </c>
      <c r="Z579" s="2207">
        <f t="shared" si="418"/>
        <v>0</v>
      </c>
      <c r="AA579" s="2244">
        <v>47</v>
      </c>
      <c r="AB579" s="2206">
        <v>3000</v>
      </c>
      <c r="AC579" s="2206">
        <v>5000</v>
      </c>
      <c r="AD579" s="2206">
        <v>2000</v>
      </c>
      <c r="AE579" s="2206">
        <f t="shared" si="457"/>
        <v>10000</v>
      </c>
      <c r="AF579" s="2206">
        <f t="shared" si="435"/>
        <v>470000</v>
      </c>
      <c r="AG579" s="2206">
        <f t="shared" si="436"/>
        <v>141000</v>
      </c>
      <c r="AH579" s="2206">
        <f t="shared" si="437"/>
        <v>235000</v>
      </c>
      <c r="AI579" s="2207">
        <f t="shared" si="438"/>
        <v>94000</v>
      </c>
      <c r="AJ579" s="2246">
        <v>47</v>
      </c>
      <c r="AK579" s="2075">
        <v>3000</v>
      </c>
      <c r="AL579" s="2075">
        <v>5000</v>
      </c>
      <c r="AM579" s="2075">
        <v>2000</v>
      </c>
      <c r="AN579" s="2206">
        <f t="shared" si="458"/>
        <v>10000</v>
      </c>
      <c r="AO579" s="2206">
        <f t="shared" si="439"/>
        <v>470000</v>
      </c>
      <c r="AP579" s="2206">
        <f t="shared" si="440"/>
        <v>141000</v>
      </c>
      <c r="AQ579" s="2206">
        <f t="shared" si="441"/>
        <v>235000</v>
      </c>
      <c r="AR579" s="2206">
        <f t="shared" si="442"/>
        <v>94000</v>
      </c>
      <c r="AS579" s="2244">
        <v>47</v>
      </c>
      <c r="AT579" s="2075">
        <v>3000</v>
      </c>
      <c r="AU579" s="2075">
        <v>5000</v>
      </c>
      <c r="AV579" s="2075">
        <v>2000</v>
      </c>
      <c r="AW579" s="2206">
        <f t="shared" si="459"/>
        <v>10000</v>
      </c>
      <c r="AX579" s="2206">
        <f t="shared" si="443"/>
        <v>470000</v>
      </c>
      <c r="AY579" s="2206">
        <f t="shared" si="444"/>
        <v>141000</v>
      </c>
      <c r="AZ579" s="2206">
        <f t="shared" si="445"/>
        <v>235000</v>
      </c>
      <c r="BA579" s="2206">
        <f t="shared" si="446"/>
        <v>94000</v>
      </c>
      <c r="BB579" s="2244">
        <f t="shared" si="419"/>
        <v>0</v>
      </c>
      <c r="BC579" s="2207">
        <f t="shared" si="420"/>
        <v>0</v>
      </c>
      <c r="BD579" s="2244">
        <f t="shared" si="425"/>
        <v>0</v>
      </c>
      <c r="BE579" s="2207">
        <f t="shared" si="426"/>
        <v>0</v>
      </c>
      <c r="BF579" s="2246">
        <v>47</v>
      </c>
      <c r="BG579" s="2075">
        <v>3000</v>
      </c>
      <c r="BH579" s="2075">
        <v>5000</v>
      </c>
      <c r="BI579" s="2075">
        <v>2000</v>
      </c>
      <c r="BJ579" s="2206">
        <f t="shared" si="460"/>
        <v>10000</v>
      </c>
      <c r="BK579" s="2206">
        <f t="shared" si="447"/>
        <v>470000</v>
      </c>
      <c r="BL579" s="2206">
        <f t="shared" si="448"/>
        <v>141000</v>
      </c>
      <c r="BM579" s="2206">
        <f t="shared" si="449"/>
        <v>235000</v>
      </c>
      <c r="BN579" s="2206">
        <f t="shared" si="450"/>
        <v>94000</v>
      </c>
      <c r="BO579" s="2244">
        <v>47</v>
      </c>
      <c r="BP579" s="2075">
        <v>3000</v>
      </c>
      <c r="BQ579" s="2075">
        <v>5000</v>
      </c>
      <c r="BR579" s="2075">
        <v>2000</v>
      </c>
      <c r="BS579" s="2206">
        <f t="shared" si="461"/>
        <v>10000</v>
      </c>
      <c r="BT579" s="2206">
        <f t="shared" si="451"/>
        <v>470000</v>
      </c>
      <c r="BU579" s="2206">
        <f t="shared" si="452"/>
        <v>141000</v>
      </c>
      <c r="BV579" s="2206">
        <f t="shared" si="453"/>
        <v>235000</v>
      </c>
      <c r="BW579" s="2206">
        <f t="shared" si="454"/>
        <v>94000</v>
      </c>
      <c r="BX579" s="2244">
        <f t="shared" si="421"/>
        <v>0</v>
      </c>
      <c r="BY579" s="2207">
        <f t="shared" si="422"/>
        <v>0</v>
      </c>
      <c r="BZ579" s="2211">
        <f t="shared" si="423"/>
        <v>0</v>
      </c>
      <c r="CA579" s="2212">
        <f t="shared" si="424"/>
        <v>0</v>
      </c>
      <c r="CB579" s="2083"/>
      <c r="CC579" s="2083"/>
      <c r="CD579" s="2237"/>
      <c r="CF579" s="2200"/>
    </row>
    <row r="580" spans="1:84" s="1974" customFormat="1" ht="18" customHeight="1" outlineLevel="1">
      <c r="A580" s="2235" t="s">
        <v>4080</v>
      </c>
      <c r="B580" s="2235" t="b">
        <v>1</v>
      </c>
      <c r="C580" s="2201"/>
      <c r="D580" s="2236" t="s">
        <v>3226</v>
      </c>
      <c r="E580" s="2243"/>
      <c r="F580" s="2204" t="s">
        <v>365</v>
      </c>
      <c r="G580" s="2244">
        <v>646.20000000000005</v>
      </c>
      <c r="H580" s="2206">
        <v>10</v>
      </c>
      <c r="I580" s="2206">
        <v>340</v>
      </c>
      <c r="J580" s="2206">
        <v>8</v>
      </c>
      <c r="K580" s="2206">
        <f t="shared" si="455"/>
        <v>358</v>
      </c>
      <c r="L580" s="2206">
        <f t="shared" si="427"/>
        <v>231339</v>
      </c>
      <c r="M580" s="2206">
        <f t="shared" si="428"/>
        <v>6462</v>
      </c>
      <c r="N580" s="2206">
        <f t="shared" si="429"/>
        <v>219708</v>
      </c>
      <c r="O580" s="2206">
        <f t="shared" si="430"/>
        <v>5169</v>
      </c>
      <c r="P580" s="2244">
        <v>646.20000000000005</v>
      </c>
      <c r="Q580" s="2206">
        <v>10</v>
      </c>
      <c r="R580" s="2206">
        <v>340</v>
      </c>
      <c r="S580" s="2206">
        <v>8</v>
      </c>
      <c r="T580" s="2206">
        <f t="shared" si="456"/>
        <v>358</v>
      </c>
      <c r="U580" s="2206">
        <f t="shared" si="431"/>
        <v>231339</v>
      </c>
      <c r="V580" s="2206">
        <f t="shared" si="432"/>
        <v>6462</v>
      </c>
      <c r="W580" s="2206">
        <f t="shared" si="433"/>
        <v>219708</v>
      </c>
      <c r="X580" s="2206">
        <f t="shared" si="434"/>
        <v>5169</v>
      </c>
      <c r="Y580" s="2245">
        <f t="shared" si="417"/>
        <v>0</v>
      </c>
      <c r="Z580" s="2207">
        <f t="shared" si="418"/>
        <v>0</v>
      </c>
      <c r="AA580" s="2245">
        <v>604</v>
      </c>
      <c r="AB580" s="2206">
        <v>3000</v>
      </c>
      <c r="AC580" s="2206">
        <v>5000</v>
      </c>
      <c r="AD580" s="2206">
        <v>2000</v>
      </c>
      <c r="AE580" s="2206">
        <f t="shared" si="457"/>
        <v>10000</v>
      </c>
      <c r="AF580" s="2206">
        <f t="shared" si="435"/>
        <v>6040000</v>
      </c>
      <c r="AG580" s="2206">
        <f t="shared" si="436"/>
        <v>1812000</v>
      </c>
      <c r="AH580" s="2206">
        <f t="shared" si="437"/>
        <v>3020000</v>
      </c>
      <c r="AI580" s="2207">
        <f t="shared" si="438"/>
        <v>1208000</v>
      </c>
      <c r="AJ580" s="2246">
        <v>646.20000000000005</v>
      </c>
      <c r="AK580" s="2075">
        <v>3000</v>
      </c>
      <c r="AL580" s="2075">
        <v>5000</v>
      </c>
      <c r="AM580" s="2075">
        <v>2000</v>
      </c>
      <c r="AN580" s="2206">
        <f t="shared" si="458"/>
        <v>10000</v>
      </c>
      <c r="AO580" s="2206">
        <f t="shared" si="439"/>
        <v>6462000</v>
      </c>
      <c r="AP580" s="2206">
        <f t="shared" si="440"/>
        <v>1938600</v>
      </c>
      <c r="AQ580" s="2206">
        <f t="shared" si="441"/>
        <v>3231000</v>
      </c>
      <c r="AR580" s="2206">
        <f t="shared" si="442"/>
        <v>1292400</v>
      </c>
      <c r="AS580" s="2245">
        <v>646.20000000000005</v>
      </c>
      <c r="AT580" s="2075">
        <v>3000</v>
      </c>
      <c r="AU580" s="2075">
        <v>5000</v>
      </c>
      <c r="AV580" s="2075">
        <v>2000</v>
      </c>
      <c r="AW580" s="2206">
        <f t="shared" si="459"/>
        <v>10000</v>
      </c>
      <c r="AX580" s="2206">
        <f t="shared" si="443"/>
        <v>6462000</v>
      </c>
      <c r="AY580" s="2206">
        <f t="shared" si="444"/>
        <v>1938600</v>
      </c>
      <c r="AZ580" s="2206">
        <f t="shared" si="445"/>
        <v>3231000</v>
      </c>
      <c r="BA580" s="2206">
        <f t="shared" si="446"/>
        <v>1292400</v>
      </c>
      <c r="BB580" s="2245">
        <f t="shared" si="419"/>
        <v>0</v>
      </c>
      <c r="BC580" s="2207">
        <f t="shared" si="420"/>
        <v>0</v>
      </c>
      <c r="BD580" s="2245">
        <f t="shared" si="425"/>
        <v>42.200000000000045</v>
      </c>
      <c r="BE580" s="2207">
        <f t="shared" si="426"/>
        <v>422000</v>
      </c>
      <c r="BF580" s="2246">
        <v>646.20000000000005</v>
      </c>
      <c r="BG580" s="2075">
        <v>3000</v>
      </c>
      <c r="BH580" s="2075">
        <v>5000</v>
      </c>
      <c r="BI580" s="2075">
        <v>2000</v>
      </c>
      <c r="BJ580" s="2206">
        <f t="shared" si="460"/>
        <v>10000</v>
      </c>
      <c r="BK580" s="2206">
        <f t="shared" si="447"/>
        <v>6462000</v>
      </c>
      <c r="BL580" s="2206">
        <f t="shared" si="448"/>
        <v>1938600</v>
      </c>
      <c r="BM580" s="2206">
        <f t="shared" si="449"/>
        <v>3231000</v>
      </c>
      <c r="BN580" s="2206">
        <f t="shared" si="450"/>
        <v>1292400</v>
      </c>
      <c r="BO580" s="2245">
        <v>646.20000000000005</v>
      </c>
      <c r="BP580" s="2075">
        <v>3000</v>
      </c>
      <c r="BQ580" s="2075">
        <v>5000</v>
      </c>
      <c r="BR580" s="2075">
        <v>2000</v>
      </c>
      <c r="BS580" s="2206">
        <f t="shared" si="461"/>
        <v>10000</v>
      </c>
      <c r="BT580" s="2206">
        <f t="shared" si="451"/>
        <v>6462000</v>
      </c>
      <c r="BU580" s="2206">
        <f t="shared" si="452"/>
        <v>1938600</v>
      </c>
      <c r="BV580" s="2206">
        <f t="shared" si="453"/>
        <v>3231000</v>
      </c>
      <c r="BW580" s="2206">
        <f t="shared" si="454"/>
        <v>1292400</v>
      </c>
      <c r="BX580" s="2245">
        <f t="shared" si="421"/>
        <v>0</v>
      </c>
      <c r="BY580" s="2207">
        <f t="shared" si="422"/>
        <v>0</v>
      </c>
      <c r="BZ580" s="2211">
        <f t="shared" si="423"/>
        <v>42.200000000000045</v>
      </c>
      <c r="CA580" s="2212">
        <f t="shared" si="424"/>
        <v>422000</v>
      </c>
      <c r="CB580" s="2083"/>
      <c r="CC580" s="2083"/>
      <c r="CD580" s="2237"/>
      <c r="CF580" s="2200"/>
    </row>
    <row r="581" spans="1:84" s="1974" customFormat="1" ht="18" customHeight="1" outlineLevel="1">
      <c r="A581" s="2235" t="s">
        <v>4081</v>
      </c>
      <c r="B581" s="2235" t="b">
        <v>1</v>
      </c>
      <c r="C581" s="2201"/>
      <c r="D581" s="2236" t="s">
        <v>4082</v>
      </c>
      <c r="E581" s="2243" t="s">
        <v>4083</v>
      </c>
      <c r="F581" s="2204" t="s">
        <v>365</v>
      </c>
      <c r="G581" s="2244">
        <v>6.8</v>
      </c>
      <c r="H581" s="2206">
        <v>8390</v>
      </c>
      <c r="I581" s="2206">
        <v>14700</v>
      </c>
      <c r="J581" s="2206">
        <v>170</v>
      </c>
      <c r="K581" s="2206">
        <f t="shared" si="455"/>
        <v>23260</v>
      </c>
      <c r="L581" s="2206">
        <f t="shared" si="427"/>
        <v>158168</v>
      </c>
      <c r="M581" s="2206">
        <f t="shared" si="428"/>
        <v>57052</v>
      </c>
      <c r="N581" s="2206">
        <f t="shared" si="429"/>
        <v>99960</v>
      </c>
      <c r="O581" s="2206">
        <f t="shared" si="430"/>
        <v>1156</v>
      </c>
      <c r="P581" s="2244">
        <v>6.8</v>
      </c>
      <c r="Q581" s="2206">
        <v>8390</v>
      </c>
      <c r="R581" s="2206">
        <v>14700</v>
      </c>
      <c r="S581" s="2206">
        <v>170</v>
      </c>
      <c r="T581" s="2206">
        <f t="shared" si="456"/>
        <v>23260</v>
      </c>
      <c r="U581" s="2206">
        <f t="shared" si="431"/>
        <v>158168</v>
      </c>
      <c r="V581" s="2206">
        <f t="shared" si="432"/>
        <v>57052</v>
      </c>
      <c r="W581" s="2206">
        <f t="shared" si="433"/>
        <v>99960</v>
      </c>
      <c r="X581" s="2206">
        <f t="shared" si="434"/>
        <v>1156</v>
      </c>
      <c r="Y581" s="2245">
        <f t="shared" si="417"/>
        <v>0</v>
      </c>
      <c r="Z581" s="2207">
        <f t="shared" si="418"/>
        <v>0</v>
      </c>
      <c r="AA581" s="2245">
        <v>7.3</v>
      </c>
      <c r="AB581" s="2206">
        <v>17000</v>
      </c>
      <c r="AC581" s="2206">
        <v>20000</v>
      </c>
      <c r="AD581" s="2206">
        <v>20000</v>
      </c>
      <c r="AE581" s="2206">
        <f t="shared" si="457"/>
        <v>57000</v>
      </c>
      <c r="AF581" s="2206">
        <f t="shared" si="435"/>
        <v>416100</v>
      </c>
      <c r="AG581" s="2206">
        <f t="shared" si="436"/>
        <v>124100</v>
      </c>
      <c r="AH581" s="2206">
        <f t="shared" si="437"/>
        <v>146000</v>
      </c>
      <c r="AI581" s="2207">
        <f t="shared" si="438"/>
        <v>146000</v>
      </c>
      <c r="AJ581" s="2246">
        <v>6.8</v>
      </c>
      <c r="AK581" s="2075">
        <v>17000</v>
      </c>
      <c r="AL581" s="2075">
        <v>20000</v>
      </c>
      <c r="AM581" s="2075">
        <v>20000</v>
      </c>
      <c r="AN581" s="2206">
        <f t="shared" si="458"/>
        <v>57000</v>
      </c>
      <c r="AO581" s="2206">
        <f t="shared" si="439"/>
        <v>387600</v>
      </c>
      <c r="AP581" s="2206">
        <f t="shared" si="440"/>
        <v>115600</v>
      </c>
      <c r="AQ581" s="2206">
        <f t="shared" si="441"/>
        <v>136000</v>
      </c>
      <c r="AR581" s="2206">
        <f t="shared" si="442"/>
        <v>136000</v>
      </c>
      <c r="AS581" s="2245">
        <v>6.8</v>
      </c>
      <c r="AT581" s="2075">
        <v>17000</v>
      </c>
      <c r="AU581" s="2075">
        <v>20000</v>
      </c>
      <c r="AV581" s="2075">
        <v>20000</v>
      </c>
      <c r="AW581" s="2206">
        <f t="shared" si="459"/>
        <v>57000</v>
      </c>
      <c r="AX581" s="2206">
        <f t="shared" si="443"/>
        <v>387600</v>
      </c>
      <c r="AY581" s="2206">
        <f t="shared" si="444"/>
        <v>115600</v>
      </c>
      <c r="AZ581" s="2206">
        <f t="shared" si="445"/>
        <v>136000</v>
      </c>
      <c r="BA581" s="2206">
        <f t="shared" si="446"/>
        <v>136000</v>
      </c>
      <c r="BB581" s="2245">
        <f t="shared" si="419"/>
        <v>0</v>
      </c>
      <c r="BC581" s="2207">
        <f t="shared" si="420"/>
        <v>0</v>
      </c>
      <c r="BD581" s="2245">
        <f t="shared" si="425"/>
        <v>-0.5</v>
      </c>
      <c r="BE581" s="2207">
        <f t="shared" si="426"/>
        <v>-28500</v>
      </c>
      <c r="BF581" s="2246">
        <v>6.8</v>
      </c>
      <c r="BG581" s="2075">
        <v>17000</v>
      </c>
      <c r="BH581" s="2075">
        <v>20000</v>
      </c>
      <c r="BI581" s="2075">
        <v>20000</v>
      </c>
      <c r="BJ581" s="2206">
        <f t="shared" si="460"/>
        <v>57000</v>
      </c>
      <c r="BK581" s="2206">
        <f t="shared" si="447"/>
        <v>387600</v>
      </c>
      <c r="BL581" s="2206">
        <f t="shared" si="448"/>
        <v>115600</v>
      </c>
      <c r="BM581" s="2206">
        <f t="shared" si="449"/>
        <v>136000</v>
      </c>
      <c r="BN581" s="2206">
        <f t="shared" si="450"/>
        <v>136000</v>
      </c>
      <c r="BO581" s="2245">
        <v>6.8</v>
      </c>
      <c r="BP581" s="2075">
        <v>17000</v>
      </c>
      <c r="BQ581" s="2075">
        <v>20000</v>
      </c>
      <c r="BR581" s="2075">
        <v>20000</v>
      </c>
      <c r="BS581" s="2206">
        <f t="shared" si="461"/>
        <v>57000</v>
      </c>
      <c r="BT581" s="2206">
        <f t="shared" si="451"/>
        <v>387600</v>
      </c>
      <c r="BU581" s="2206">
        <f t="shared" si="452"/>
        <v>115600</v>
      </c>
      <c r="BV581" s="2206">
        <f t="shared" si="453"/>
        <v>136000</v>
      </c>
      <c r="BW581" s="2206">
        <f t="shared" si="454"/>
        <v>136000</v>
      </c>
      <c r="BX581" s="2245">
        <f t="shared" si="421"/>
        <v>0</v>
      </c>
      <c r="BY581" s="2207">
        <f t="shared" si="422"/>
        <v>0</v>
      </c>
      <c r="BZ581" s="2211">
        <f t="shared" si="423"/>
        <v>-0.5</v>
      </c>
      <c r="CA581" s="2212">
        <f t="shared" si="424"/>
        <v>-28500</v>
      </c>
      <c r="CB581" s="2083"/>
      <c r="CC581" s="2083"/>
      <c r="CD581" s="2237"/>
      <c r="CF581" s="2200"/>
    </row>
    <row r="582" spans="1:84" s="1974" customFormat="1" ht="18" customHeight="1" outlineLevel="1">
      <c r="A582" s="2235" t="s">
        <v>4084</v>
      </c>
      <c r="B582" s="2235" t="b">
        <v>1</v>
      </c>
      <c r="C582" s="2201"/>
      <c r="D582" s="2236" t="s">
        <v>4082</v>
      </c>
      <c r="E582" s="2243" t="s">
        <v>4085</v>
      </c>
      <c r="F582" s="2204" t="s">
        <v>365</v>
      </c>
      <c r="G582" s="2244">
        <v>6.3</v>
      </c>
      <c r="H582" s="2206">
        <v>4170</v>
      </c>
      <c r="I582" s="2206">
        <v>6980</v>
      </c>
      <c r="J582" s="2206">
        <v>110</v>
      </c>
      <c r="K582" s="2206">
        <f t="shared" si="455"/>
        <v>11260</v>
      </c>
      <c r="L582" s="2206">
        <f t="shared" si="427"/>
        <v>70938</v>
      </c>
      <c r="M582" s="2206">
        <f t="shared" si="428"/>
        <v>26271</v>
      </c>
      <c r="N582" s="2206">
        <f t="shared" si="429"/>
        <v>43974</v>
      </c>
      <c r="O582" s="2206">
        <f t="shared" si="430"/>
        <v>693</v>
      </c>
      <c r="P582" s="2244">
        <v>6.3</v>
      </c>
      <c r="Q582" s="2206">
        <v>4170</v>
      </c>
      <c r="R582" s="2206">
        <v>6980</v>
      </c>
      <c r="S582" s="2206">
        <v>110</v>
      </c>
      <c r="T582" s="2206">
        <f t="shared" si="456"/>
        <v>11260</v>
      </c>
      <c r="U582" s="2206">
        <f t="shared" si="431"/>
        <v>70938</v>
      </c>
      <c r="V582" s="2206">
        <f t="shared" si="432"/>
        <v>26271</v>
      </c>
      <c r="W582" s="2206">
        <f t="shared" si="433"/>
        <v>43974</v>
      </c>
      <c r="X582" s="2206">
        <f t="shared" si="434"/>
        <v>693</v>
      </c>
      <c r="Y582" s="2245">
        <f t="shared" si="417"/>
        <v>0</v>
      </c>
      <c r="Z582" s="2207">
        <f t="shared" si="418"/>
        <v>0</v>
      </c>
      <c r="AA582" s="2245">
        <v>6.3</v>
      </c>
      <c r="AB582" s="2206">
        <v>12000</v>
      </c>
      <c r="AC582" s="2206">
        <v>20000</v>
      </c>
      <c r="AD582" s="2206">
        <v>20000</v>
      </c>
      <c r="AE582" s="2206">
        <f t="shared" si="457"/>
        <v>52000</v>
      </c>
      <c r="AF582" s="2206">
        <f t="shared" si="435"/>
        <v>327600</v>
      </c>
      <c r="AG582" s="2206">
        <f t="shared" si="436"/>
        <v>75600</v>
      </c>
      <c r="AH582" s="2206">
        <f t="shared" si="437"/>
        <v>126000</v>
      </c>
      <c r="AI582" s="2207">
        <f t="shared" si="438"/>
        <v>126000</v>
      </c>
      <c r="AJ582" s="2246">
        <v>6.3</v>
      </c>
      <c r="AK582" s="2075">
        <v>12000</v>
      </c>
      <c r="AL582" s="2075">
        <v>20000</v>
      </c>
      <c r="AM582" s="2075">
        <v>20000</v>
      </c>
      <c r="AN582" s="2206">
        <f t="shared" si="458"/>
        <v>52000</v>
      </c>
      <c r="AO582" s="2206">
        <f t="shared" si="439"/>
        <v>327600</v>
      </c>
      <c r="AP582" s="2206">
        <f t="shared" si="440"/>
        <v>75600</v>
      </c>
      <c r="AQ582" s="2206">
        <f t="shared" si="441"/>
        <v>126000</v>
      </c>
      <c r="AR582" s="2206">
        <f t="shared" si="442"/>
        <v>126000</v>
      </c>
      <c r="AS582" s="2245">
        <v>6.3</v>
      </c>
      <c r="AT582" s="2075">
        <v>12000</v>
      </c>
      <c r="AU582" s="2075">
        <v>20000</v>
      </c>
      <c r="AV582" s="2075">
        <v>20000</v>
      </c>
      <c r="AW582" s="2206">
        <f t="shared" si="459"/>
        <v>52000</v>
      </c>
      <c r="AX582" s="2206">
        <f t="shared" si="443"/>
        <v>327600</v>
      </c>
      <c r="AY582" s="2206">
        <f t="shared" si="444"/>
        <v>75600</v>
      </c>
      <c r="AZ582" s="2206">
        <f t="shared" si="445"/>
        <v>126000</v>
      </c>
      <c r="BA582" s="2206">
        <f t="shared" si="446"/>
        <v>126000</v>
      </c>
      <c r="BB582" s="2245">
        <f t="shared" si="419"/>
        <v>0</v>
      </c>
      <c r="BC582" s="2207">
        <f t="shared" si="420"/>
        <v>0</v>
      </c>
      <c r="BD582" s="2245">
        <f t="shared" si="425"/>
        <v>0</v>
      </c>
      <c r="BE582" s="2207">
        <f t="shared" si="426"/>
        <v>0</v>
      </c>
      <c r="BF582" s="2246">
        <v>6.3</v>
      </c>
      <c r="BG582" s="2075">
        <v>12000</v>
      </c>
      <c r="BH582" s="2075">
        <v>20000</v>
      </c>
      <c r="BI582" s="2075">
        <v>20000</v>
      </c>
      <c r="BJ582" s="2206">
        <f t="shared" si="460"/>
        <v>52000</v>
      </c>
      <c r="BK582" s="2206">
        <f t="shared" si="447"/>
        <v>327600</v>
      </c>
      <c r="BL582" s="2206">
        <f t="shared" si="448"/>
        <v>75600</v>
      </c>
      <c r="BM582" s="2206">
        <f t="shared" si="449"/>
        <v>126000</v>
      </c>
      <c r="BN582" s="2206">
        <f t="shared" si="450"/>
        <v>126000</v>
      </c>
      <c r="BO582" s="2245">
        <v>6.3</v>
      </c>
      <c r="BP582" s="2075">
        <v>12000</v>
      </c>
      <c r="BQ582" s="2075">
        <v>20000</v>
      </c>
      <c r="BR582" s="2075">
        <v>20000</v>
      </c>
      <c r="BS582" s="2206">
        <f t="shared" si="461"/>
        <v>52000</v>
      </c>
      <c r="BT582" s="2206">
        <f t="shared" si="451"/>
        <v>327600</v>
      </c>
      <c r="BU582" s="2206">
        <f t="shared" si="452"/>
        <v>75600</v>
      </c>
      <c r="BV582" s="2206">
        <f t="shared" si="453"/>
        <v>126000</v>
      </c>
      <c r="BW582" s="2206">
        <f t="shared" si="454"/>
        <v>126000</v>
      </c>
      <c r="BX582" s="2245">
        <f t="shared" si="421"/>
        <v>0</v>
      </c>
      <c r="BY582" s="2207">
        <f t="shared" si="422"/>
        <v>0</v>
      </c>
      <c r="BZ582" s="2211">
        <f t="shared" si="423"/>
        <v>0</v>
      </c>
      <c r="CA582" s="2212">
        <f t="shared" si="424"/>
        <v>0</v>
      </c>
      <c r="CB582" s="2083"/>
      <c r="CC582" s="2083"/>
      <c r="CD582" s="2237"/>
      <c r="CF582" s="2200"/>
    </row>
    <row r="583" spans="1:84" s="1974" customFormat="1" ht="18" customHeight="1" outlineLevel="1">
      <c r="B583" s="2235"/>
      <c r="C583" s="2201"/>
      <c r="D583" s="2232" t="s">
        <v>4086</v>
      </c>
      <c r="E583" s="2243"/>
      <c r="F583" s="2204"/>
      <c r="G583" s="2244"/>
      <c r="H583" s="2206"/>
      <c r="I583" s="2206"/>
      <c r="J583" s="2206"/>
      <c r="K583" s="2206">
        <f t="shared" si="455"/>
        <v>0</v>
      </c>
      <c r="L583" s="2206">
        <f t="shared" si="427"/>
        <v>0</v>
      </c>
      <c r="M583" s="2206">
        <f t="shared" si="428"/>
        <v>0</v>
      </c>
      <c r="N583" s="2206">
        <f t="shared" si="429"/>
        <v>0</v>
      </c>
      <c r="O583" s="2206">
        <f t="shared" si="430"/>
        <v>0</v>
      </c>
      <c r="P583" s="2244"/>
      <c r="Q583" s="2206"/>
      <c r="R583" s="2206"/>
      <c r="S583" s="2206"/>
      <c r="T583" s="2206">
        <f t="shared" si="456"/>
        <v>0</v>
      </c>
      <c r="U583" s="2206">
        <f t="shared" si="431"/>
        <v>0</v>
      </c>
      <c r="V583" s="2206">
        <f t="shared" si="432"/>
        <v>0</v>
      </c>
      <c r="W583" s="2206">
        <f t="shared" si="433"/>
        <v>0</v>
      </c>
      <c r="X583" s="2206">
        <f t="shared" si="434"/>
        <v>0</v>
      </c>
      <c r="Y583" s="2244">
        <f t="shared" si="417"/>
        <v>0</v>
      </c>
      <c r="Z583" s="2207">
        <f t="shared" si="418"/>
        <v>0</v>
      </c>
      <c r="AA583" s="2244">
        <v>0</v>
      </c>
      <c r="AB583" s="2206"/>
      <c r="AC583" s="2206"/>
      <c r="AD583" s="2206"/>
      <c r="AE583" s="2206">
        <f t="shared" si="457"/>
        <v>0</v>
      </c>
      <c r="AF583" s="2206">
        <f t="shared" si="435"/>
        <v>0</v>
      </c>
      <c r="AG583" s="2206">
        <f t="shared" si="436"/>
        <v>0</v>
      </c>
      <c r="AH583" s="2206">
        <f t="shared" si="437"/>
        <v>0</v>
      </c>
      <c r="AI583" s="2207">
        <f t="shared" si="438"/>
        <v>0</v>
      </c>
      <c r="AJ583" s="2246">
        <v>0</v>
      </c>
      <c r="AK583" s="2075"/>
      <c r="AL583" s="2075"/>
      <c r="AM583" s="2075"/>
      <c r="AN583" s="2206">
        <f t="shared" si="458"/>
        <v>0</v>
      </c>
      <c r="AO583" s="2206">
        <f t="shared" si="439"/>
        <v>0</v>
      </c>
      <c r="AP583" s="2206">
        <f t="shared" si="440"/>
        <v>0</v>
      </c>
      <c r="AQ583" s="2206">
        <f t="shared" si="441"/>
        <v>0</v>
      </c>
      <c r="AR583" s="2206">
        <f t="shared" si="442"/>
        <v>0</v>
      </c>
      <c r="AS583" s="2244">
        <v>0</v>
      </c>
      <c r="AT583" s="2075"/>
      <c r="AU583" s="2075"/>
      <c r="AV583" s="2075"/>
      <c r="AW583" s="2206">
        <f t="shared" si="459"/>
        <v>0</v>
      </c>
      <c r="AX583" s="2206">
        <f t="shared" si="443"/>
        <v>0</v>
      </c>
      <c r="AY583" s="2206">
        <f t="shared" si="444"/>
        <v>0</v>
      </c>
      <c r="AZ583" s="2206">
        <f t="shared" si="445"/>
        <v>0</v>
      </c>
      <c r="BA583" s="2206">
        <f t="shared" si="446"/>
        <v>0</v>
      </c>
      <c r="BB583" s="2244">
        <f t="shared" si="419"/>
        <v>0</v>
      </c>
      <c r="BC583" s="2207">
        <f t="shared" si="420"/>
        <v>0</v>
      </c>
      <c r="BD583" s="2244">
        <f t="shared" si="425"/>
        <v>0</v>
      </c>
      <c r="BE583" s="2207">
        <f t="shared" si="426"/>
        <v>0</v>
      </c>
      <c r="BF583" s="2246">
        <v>0</v>
      </c>
      <c r="BG583" s="2075">
        <v>0</v>
      </c>
      <c r="BH583" s="2075">
        <v>0</v>
      </c>
      <c r="BI583" s="2075">
        <v>0</v>
      </c>
      <c r="BJ583" s="2206">
        <f t="shared" si="460"/>
        <v>0</v>
      </c>
      <c r="BK583" s="2206">
        <f t="shared" si="447"/>
        <v>0</v>
      </c>
      <c r="BL583" s="2206">
        <f t="shared" si="448"/>
        <v>0</v>
      </c>
      <c r="BM583" s="2206">
        <f t="shared" si="449"/>
        <v>0</v>
      </c>
      <c r="BN583" s="2206">
        <f t="shared" si="450"/>
        <v>0</v>
      </c>
      <c r="BO583" s="2244">
        <v>0</v>
      </c>
      <c r="BP583" s="2075">
        <v>0</v>
      </c>
      <c r="BQ583" s="2075">
        <v>0</v>
      </c>
      <c r="BR583" s="2075">
        <v>0</v>
      </c>
      <c r="BS583" s="2206">
        <f t="shared" si="461"/>
        <v>0</v>
      </c>
      <c r="BT583" s="2206">
        <f t="shared" si="451"/>
        <v>0</v>
      </c>
      <c r="BU583" s="2206">
        <f t="shared" si="452"/>
        <v>0</v>
      </c>
      <c r="BV583" s="2206">
        <f t="shared" si="453"/>
        <v>0</v>
      </c>
      <c r="BW583" s="2206">
        <f t="shared" si="454"/>
        <v>0</v>
      </c>
      <c r="BX583" s="2244">
        <f t="shared" si="421"/>
        <v>0</v>
      </c>
      <c r="BY583" s="2207">
        <f t="shared" si="422"/>
        <v>0</v>
      </c>
      <c r="BZ583" s="2211">
        <f t="shared" si="423"/>
        <v>0</v>
      </c>
      <c r="CA583" s="2212">
        <f t="shared" si="424"/>
        <v>0</v>
      </c>
      <c r="CB583" s="2083"/>
      <c r="CC583" s="2083"/>
      <c r="CD583" s="2237"/>
      <c r="CF583" s="2200"/>
    </row>
    <row r="584" spans="1:84" s="1974" customFormat="1" ht="18" customHeight="1" outlineLevel="1">
      <c r="A584" s="2235" t="s">
        <v>4087</v>
      </c>
      <c r="B584" s="2235" t="b">
        <v>1</v>
      </c>
      <c r="C584" s="2201"/>
      <c r="D584" s="2236" t="s">
        <v>3236</v>
      </c>
      <c r="E584" s="2243" t="s">
        <v>4088</v>
      </c>
      <c r="F584" s="2204" t="s">
        <v>154</v>
      </c>
      <c r="G584" s="2244">
        <v>2</v>
      </c>
      <c r="H584" s="2206">
        <v>13600</v>
      </c>
      <c r="I584" s="2206">
        <v>131780</v>
      </c>
      <c r="J584" s="2206">
        <v>10</v>
      </c>
      <c r="K584" s="2206">
        <f t="shared" si="455"/>
        <v>145390</v>
      </c>
      <c r="L584" s="2206">
        <f t="shared" si="427"/>
        <v>290780</v>
      </c>
      <c r="M584" s="2206">
        <f t="shared" si="428"/>
        <v>27200</v>
      </c>
      <c r="N584" s="2206">
        <f t="shared" si="429"/>
        <v>263560</v>
      </c>
      <c r="O584" s="2206">
        <f t="shared" si="430"/>
        <v>20</v>
      </c>
      <c r="P584" s="2244">
        <v>2</v>
      </c>
      <c r="Q584" s="2206">
        <v>13600</v>
      </c>
      <c r="R584" s="2206">
        <v>131780</v>
      </c>
      <c r="S584" s="2206">
        <v>10</v>
      </c>
      <c r="T584" s="2206">
        <f t="shared" si="456"/>
        <v>145390</v>
      </c>
      <c r="U584" s="2206">
        <f t="shared" si="431"/>
        <v>290780</v>
      </c>
      <c r="V584" s="2206">
        <f t="shared" si="432"/>
        <v>27200</v>
      </c>
      <c r="W584" s="2206">
        <f t="shared" si="433"/>
        <v>263560</v>
      </c>
      <c r="X584" s="2206">
        <f t="shared" si="434"/>
        <v>20</v>
      </c>
      <c r="Y584" s="2244">
        <f t="shared" si="417"/>
        <v>0</v>
      </c>
      <c r="Z584" s="2207">
        <f t="shared" si="418"/>
        <v>0</v>
      </c>
      <c r="AA584" s="2244">
        <v>2</v>
      </c>
      <c r="AB584" s="2206">
        <v>210000</v>
      </c>
      <c r="AC584" s="2206"/>
      <c r="AD584" s="2206">
        <v>50000</v>
      </c>
      <c r="AE584" s="2206">
        <f t="shared" si="457"/>
        <v>260000</v>
      </c>
      <c r="AF584" s="2206">
        <f t="shared" si="435"/>
        <v>520000</v>
      </c>
      <c r="AG584" s="2206">
        <f t="shared" si="436"/>
        <v>420000</v>
      </c>
      <c r="AH584" s="2206">
        <f t="shared" si="437"/>
        <v>0</v>
      </c>
      <c r="AI584" s="2207">
        <f t="shared" si="438"/>
        <v>100000</v>
      </c>
      <c r="AJ584" s="2246">
        <v>2</v>
      </c>
      <c r="AK584" s="2075">
        <v>210000</v>
      </c>
      <c r="AL584" s="2075"/>
      <c r="AM584" s="2075">
        <v>50000</v>
      </c>
      <c r="AN584" s="2206">
        <f t="shared" si="458"/>
        <v>260000</v>
      </c>
      <c r="AO584" s="2206">
        <f t="shared" si="439"/>
        <v>520000</v>
      </c>
      <c r="AP584" s="2206">
        <f t="shared" si="440"/>
        <v>420000</v>
      </c>
      <c r="AQ584" s="2206">
        <f t="shared" si="441"/>
        <v>0</v>
      </c>
      <c r="AR584" s="2206">
        <f t="shared" si="442"/>
        <v>100000</v>
      </c>
      <c r="AS584" s="2244">
        <v>2</v>
      </c>
      <c r="AT584" s="2075">
        <v>210000</v>
      </c>
      <c r="AU584" s="2075"/>
      <c r="AV584" s="2075">
        <v>50000</v>
      </c>
      <c r="AW584" s="2206">
        <f t="shared" si="459"/>
        <v>260000</v>
      </c>
      <c r="AX584" s="2206">
        <f t="shared" si="443"/>
        <v>520000</v>
      </c>
      <c r="AY584" s="2206">
        <f t="shared" si="444"/>
        <v>420000</v>
      </c>
      <c r="AZ584" s="2206">
        <f t="shared" si="445"/>
        <v>0</v>
      </c>
      <c r="BA584" s="2206">
        <f t="shared" si="446"/>
        <v>100000</v>
      </c>
      <c r="BB584" s="2244">
        <f t="shared" si="419"/>
        <v>0</v>
      </c>
      <c r="BC584" s="2207">
        <f t="shared" si="420"/>
        <v>0</v>
      </c>
      <c r="BD584" s="2244">
        <f t="shared" si="425"/>
        <v>0</v>
      </c>
      <c r="BE584" s="2207">
        <f t="shared" si="426"/>
        <v>0</v>
      </c>
      <c r="BF584" s="2246">
        <v>2</v>
      </c>
      <c r="BG584" s="2075">
        <v>210000</v>
      </c>
      <c r="BH584" s="2075">
        <v>0</v>
      </c>
      <c r="BI584" s="2075">
        <v>50000</v>
      </c>
      <c r="BJ584" s="2206">
        <f t="shared" si="460"/>
        <v>260000</v>
      </c>
      <c r="BK584" s="2206">
        <f t="shared" si="447"/>
        <v>520000</v>
      </c>
      <c r="BL584" s="2206">
        <f t="shared" si="448"/>
        <v>420000</v>
      </c>
      <c r="BM584" s="2206">
        <f t="shared" si="449"/>
        <v>0</v>
      </c>
      <c r="BN584" s="2206">
        <f t="shared" si="450"/>
        <v>100000</v>
      </c>
      <c r="BO584" s="2244">
        <v>2</v>
      </c>
      <c r="BP584" s="2075">
        <v>210000</v>
      </c>
      <c r="BQ584" s="2075">
        <v>0</v>
      </c>
      <c r="BR584" s="2075">
        <v>50000</v>
      </c>
      <c r="BS584" s="2206">
        <f t="shared" si="461"/>
        <v>260000</v>
      </c>
      <c r="BT584" s="2206">
        <f t="shared" si="451"/>
        <v>520000</v>
      </c>
      <c r="BU584" s="2206">
        <f t="shared" si="452"/>
        <v>420000</v>
      </c>
      <c r="BV584" s="2206">
        <f t="shared" si="453"/>
        <v>0</v>
      </c>
      <c r="BW584" s="2206">
        <f t="shared" si="454"/>
        <v>100000</v>
      </c>
      <c r="BX584" s="2244">
        <f t="shared" si="421"/>
        <v>0</v>
      </c>
      <c r="BY584" s="2207">
        <f t="shared" si="422"/>
        <v>0</v>
      </c>
      <c r="BZ584" s="2211">
        <f t="shared" si="423"/>
        <v>0</v>
      </c>
      <c r="CA584" s="2212">
        <f t="shared" si="424"/>
        <v>0</v>
      </c>
      <c r="CB584" s="2083"/>
      <c r="CC584" s="2083"/>
      <c r="CD584" s="2237"/>
      <c r="CF584" s="2200"/>
    </row>
    <row r="585" spans="1:84" s="1974" customFormat="1" ht="18" customHeight="1" outlineLevel="1">
      <c r="A585" s="2235" t="s">
        <v>4089</v>
      </c>
      <c r="B585" s="2235" t="b">
        <v>1</v>
      </c>
      <c r="C585" s="2201"/>
      <c r="D585" s="2236" t="s">
        <v>3239</v>
      </c>
      <c r="E585" s="2243" t="s">
        <v>3246</v>
      </c>
      <c r="F585" s="2204" t="s">
        <v>154</v>
      </c>
      <c r="G585" s="2244">
        <v>11</v>
      </c>
      <c r="H585" s="2206">
        <v>4830</v>
      </c>
      <c r="I585" s="2206">
        <v>46850</v>
      </c>
      <c r="J585" s="2206">
        <v>6</v>
      </c>
      <c r="K585" s="2206">
        <f t="shared" si="455"/>
        <v>51686</v>
      </c>
      <c r="L585" s="2206">
        <f t="shared" si="427"/>
        <v>568546</v>
      </c>
      <c r="M585" s="2206">
        <f t="shared" si="428"/>
        <v>53130</v>
      </c>
      <c r="N585" s="2206">
        <f t="shared" si="429"/>
        <v>515350</v>
      </c>
      <c r="O585" s="2206">
        <f t="shared" si="430"/>
        <v>66</v>
      </c>
      <c r="P585" s="2244">
        <v>11</v>
      </c>
      <c r="Q585" s="2206">
        <v>4830</v>
      </c>
      <c r="R585" s="2206">
        <v>46850</v>
      </c>
      <c r="S585" s="2206">
        <v>6</v>
      </c>
      <c r="T585" s="2206">
        <f t="shared" si="456"/>
        <v>51686</v>
      </c>
      <c r="U585" s="2206">
        <f t="shared" si="431"/>
        <v>568546</v>
      </c>
      <c r="V585" s="2206">
        <f t="shared" si="432"/>
        <v>53130</v>
      </c>
      <c r="W585" s="2206">
        <f t="shared" si="433"/>
        <v>515350</v>
      </c>
      <c r="X585" s="2206">
        <f t="shared" si="434"/>
        <v>66</v>
      </c>
      <c r="Y585" s="2244">
        <f t="shared" si="417"/>
        <v>0</v>
      </c>
      <c r="Z585" s="2207">
        <f t="shared" si="418"/>
        <v>0</v>
      </c>
      <c r="AA585" s="2244">
        <v>21</v>
      </c>
      <c r="AB585" s="2206">
        <v>77000</v>
      </c>
      <c r="AC585" s="2206"/>
      <c r="AD585" s="2206">
        <v>15000</v>
      </c>
      <c r="AE585" s="2206">
        <f t="shared" si="457"/>
        <v>92000</v>
      </c>
      <c r="AF585" s="2206">
        <f t="shared" si="435"/>
        <v>1932000</v>
      </c>
      <c r="AG585" s="2206">
        <f t="shared" si="436"/>
        <v>1617000</v>
      </c>
      <c r="AH585" s="2206">
        <f t="shared" si="437"/>
        <v>0</v>
      </c>
      <c r="AI585" s="2207">
        <f t="shared" si="438"/>
        <v>315000</v>
      </c>
      <c r="AJ585" s="2246">
        <v>11</v>
      </c>
      <c r="AK585" s="2075">
        <v>77000</v>
      </c>
      <c r="AL585" s="2075"/>
      <c r="AM585" s="2075">
        <v>15000</v>
      </c>
      <c r="AN585" s="2206">
        <f t="shared" si="458"/>
        <v>92000</v>
      </c>
      <c r="AO585" s="2206">
        <f t="shared" si="439"/>
        <v>1012000</v>
      </c>
      <c r="AP585" s="2206">
        <f t="shared" si="440"/>
        <v>847000</v>
      </c>
      <c r="AQ585" s="2206">
        <f t="shared" si="441"/>
        <v>0</v>
      </c>
      <c r="AR585" s="2206">
        <f t="shared" si="442"/>
        <v>165000</v>
      </c>
      <c r="AS585" s="2244">
        <v>11</v>
      </c>
      <c r="AT585" s="2075">
        <v>77000</v>
      </c>
      <c r="AU585" s="2075"/>
      <c r="AV585" s="2075">
        <v>15000</v>
      </c>
      <c r="AW585" s="2206">
        <f t="shared" si="459"/>
        <v>92000</v>
      </c>
      <c r="AX585" s="2206">
        <f t="shared" si="443"/>
        <v>1012000</v>
      </c>
      <c r="AY585" s="2206">
        <f t="shared" si="444"/>
        <v>847000</v>
      </c>
      <c r="AZ585" s="2206">
        <f t="shared" si="445"/>
        <v>0</v>
      </c>
      <c r="BA585" s="2206">
        <f t="shared" si="446"/>
        <v>165000</v>
      </c>
      <c r="BB585" s="2244">
        <f t="shared" si="419"/>
        <v>0</v>
      </c>
      <c r="BC585" s="2207">
        <f t="shared" si="420"/>
        <v>0</v>
      </c>
      <c r="BD585" s="2244">
        <f t="shared" si="425"/>
        <v>-10</v>
      </c>
      <c r="BE585" s="2207">
        <f t="shared" si="426"/>
        <v>-920000</v>
      </c>
      <c r="BF585" s="2246">
        <v>11</v>
      </c>
      <c r="BG585" s="2075">
        <v>77000</v>
      </c>
      <c r="BH585" s="2075">
        <v>0</v>
      </c>
      <c r="BI585" s="2075">
        <v>15000</v>
      </c>
      <c r="BJ585" s="2206">
        <f t="shared" si="460"/>
        <v>92000</v>
      </c>
      <c r="BK585" s="2206">
        <f t="shared" si="447"/>
        <v>1012000</v>
      </c>
      <c r="BL585" s="2206">
        <f t="shared" si="448"/>
        <v>847000</v>
      </c>
      <c r="BM585" s="2206">
        <f t="shared" si="449"/>
        <v>0</v>
      </c>
      <c r="BN585" s="2206">
        <f t="shared" si="450"/>
        <v>165000</v>
      </c>
      <c r="BO585" s="2244">
        <v>11</v>
      </c>
      <c r="BP585" s="2075">
        <v>77000</v>
      </c>
      <c r="BQ585" s="2075">
        <v>0</v>
      </c>
      <c r="BR585" s="2075">
        <v>15000</v>
      </c>
      <c r="BS585" s="2206">
        <f t="shared" si="461"/>
        <v>92000</v>
      </c>
      <c r="BT585" s="2206">
        <f t="shared" si="451"/>
        <v>1012000</v>
      </c>
      <c r="BU585" s="2206">
        <f t="shared" si="452"/>
        <v>847000</v>
      </c>
      <c r="BV585" s="2206">
        <f t="shared" si="453"/>
        <v>0</v>
      </c>
      <c r="BW585" s="2206">
        <f t="shared" si="454"/>
        <v>165000</v>
      </c>
      <c r="BX585" s="2244">
        <f t="shared" si="421"/>
        <v>0</v>
      </c>
      <c r="BY585" s="2207">
        <f t="shared" si="422"/>
        <v>0</v>
      </c>
      <c r="BZ585" s="2211">
        <f t="shared" si="423"/>
        <v>-10</v>
      </c>
      <c r="CA585" s="2212">
        <f t="shared" si="424"/>
        <v>-920000</v>
      </c>
      <c r="CB585" s="2083"/>
      <c r="CC585" s="2083"/>
      <c r="CD585" s="2237"/>
      <c r="CF585" s="2200"/>
    </row>
    <row r="586" spans="1:84" s="1974" customFormat="1" ht="18" customHeight="1" outlineLevel="1">
      <c r="A586" s="2235" t="s">
        <v>4090</v>
      </c>
      <c r="B586" s="2235" t="b">
        <v>1</v>
      </c>
      <c r="C586" s="2201"/>
      <c r="D586" s="2236" t="s">
        <v>3248</v>
      </c>
      <c r="E586" s="2243" t="s">
        <v>4091</v>
      </c>
      <c r="F586" s="2204" t="s">
        <v>154</v>
      </c>
      <c r="G586" s="2244">
        <v>1</v>
      </c>
      <c r="H586" s="2206">
        <v>7560</v>
      </c>
      <c r="I586" s="2206">
        <v>73210</v>
      </c>
      <c r="J586" s="2206">
        <v>10</v>
      </c>
      <c r="K586" s="2206">
        <f t="shared" si="455"/>
        <v>80780</v>
      </c>
      <c r="L586" s="2206">
        <f t="shared" si="427"/>
        <v>80780</v>
      </c>
      <c r="M586" s="2206">
        <f t="shared" si="428"/>
        <v>7560</v>
      </c>
      <c r="N586" s="2206">
        <f t="shared" si="429"/>
        <v>73210</v>
      </c>
      <c r="O586" s="2206">
        <f t="shared" si="430"/>
        <v>10</v>
      </c>
      <c r="P586" s="2244">
        <v>1</v>
      </c>
      <c r="Q586" s="2206">
        <v>7560</v>
      </c>
      <c r="R586" s="2206">
        <v>73210</v>
      </c>
      <c r="S586" s="2206">
        <v>10</v>
      </c>
      <c r="T586" s="2206">
        <f t="shared" si="456"/>
        <v>80780</v>
      </c>
      <c r="U586" s="2206">
        <f t="shared" si="431"/>
        <v>80780</v>
      </c>
      <c r="V586" s="2206">
        <f t="shared" si="432"/>
        <v>7560</v>
      </c>
      <c r="W586" s="2206">
        <f t="shared" si="433"/>
        <v>73210</v>
      </c>
      <c r="X586" s="2206">
        <f t="shared" si="434"/>
        <v>10</v>
      </c>
      <c r="Y586" s="2244">
        <f t="shared" si="417"/>
        <v>0</v>
      </c>
      <c r="Z586" s="2207">
        <f t="shared" si="418"/>
        <v>0</v>
      </c>
      <c r="AA586" s="2244">
        <v>2</v>
      </c>
      <c r="AB586" s="2206">
        <v>50000</v>
      </c>
      <c r="AC586" s="2206"/>
      <c r="AD586" s="2206">
        <v>15000</v>
      </c>
      <c r="AE586" s="2206">
        <f t="shared" si="457"/>
        <v>65000</v>
      </c>
      <c r="AF586" s="2206">
        <f t="shared" si="435"/>
        <v>130000</v>
      </c>
      <c r="AG586" s="2206">
        <f t="shared" si="436"/>
        <v>100000</v>
      </c>
      <c r="AH586" s="2206">
        <f t="shared" si="437"/>
        <v>0</v>
      </c>
      <c r="AI586" s="2207">
        <f t="shared" si="438"/>
        <v>30000</v>
      </c>
      <c r="AJ586" s="2246">
        <v>1</v>
      </c>
      <c r="AK586" s="2075">
        <v>50000</v>
      </c>
      <c r="AL586" s="2075"/>
      <c r="AM586" s="2075">
        <v>15000</v>
      </c>
      <c r="AN586" s="2206">
        <f t="shared" si="458"/>
        <v>65000</v>
      </c>
      <c r="AO586" s="2206">
        <f t="shared" si="439"/>
        <v>65000</v>
      </c>
      <c r="AP586" s="2206">
        <f t="shared" si="440"/>
        <v>50000</v>
      </c>
      <c r="AQ586" s="2206">
        <f t="shared" si="441"/>
        <v>0</v>
      </c>
      <c r="AR586" s="2206">
        <f t="shared" si="442"/>
        <v>15000</v>
      </c>
      <c r="AS586" s="2244">
        <v>1</v>
      </c>
      <c r="AT586" s="2075">
        <v>50000</v>
      </c>
      <c r="AU586" s="2075"/>
      <c r="AV586" s="2075">
        <v>15000</v>
      </c>
      <c r="AW586" s="2206">
        <f t="shared" si="459"/>
        <v>65000</v>
      </c>
      <c r="AX586" s="2206">
        <f t="shared" si="443"/>
        <v>65000</v>
      </c>
      <c r="AY586" s="2206">
        <f t="shared" si="444"/>
        <v>50000</v>
      </c>
      <c r="AZ586" s="2206">
        <f t="shared" si="445"/>
        <v>0</v>
      </c>
      <c r="BA586" s="2206">
        <f t="shared" si="446"/>
        <v>15000</v>
      </c>
      <c r="BB586" s="2244">
        <f t="shared" si="419"/>
        <v>0</v>
      </c>
      <c r="BC586" s="2207">
        <f t="shared" si="420"/>
        <v>0</v>
      </c>
      <c r="BD586" s="2244">
        <f t="shared" si="425"/>
        <v>-1</v>
      </c>
      <c r="BE586" s="2207">
        <f t="shared" si="426"/>
        <v>-65000</v>
      </c>
      <c r="BF586" s="2246">
        <v>1</v>
      </c>
      <c r="BG586" s="2075">
        <v>50000</v>
      </c>
      <c r="BH586" s="2075">
        <v>0</v>
      </c>
      <c r="BI586" s="2075">
        <v>15000</v>
      </c>
      <c r="BJ586" s="2206">
        <f t="shared" si="460"/>
        <v>65000</v>
      </c>
      <c r="BK586" s="2206">
        <f t="shared" si="447"/>
        <v>65000</v>
      </c>
      <c r="BL586" s="2206">
        <f t="shared" si="448"/>
        <v>50000</v>
      </c>
      <c r="BM586" s="2206">
        <f t="shared" si="449"/>
        <v>0</v>
      </c>
      <c r="BN586" s="2206">
        <f t="shared" si="450"/>
        <v>15000</v>
      </c>
      <c r="BO586" s="2244">
        <v>1</v>
      </c>
      <c r="BP586" s="2075">
        <v>50000</v>
      </c>
      <c r="BQ586" s="2075">
        <v>0</v>
      </c>
      <c r="BR586" s="2075">
        <v>15000</v>
      </c>
      <c r="BS586" s="2206">
        <f t="shared" si="461"/>
        <v>65000</v>
      </c>
      <c r="BT586" s="2206">
        <f t="shared" si="451"/>
        <v>65000</v>
      </c>
      <c r="BU586" s="2206">
        <f t="shared" si="452"/>
        <v>50000</v>
      </c>
      <c r="BV586" s="2206">
        <f t="shared" si="453"/>
        <v>0</v>
      </c>
      <c r="BW586" s="2206">
        <f t="shared" si="454"/>
        <v>15000</v>
      </c>
      <c r="BX586" s="2244">
        <f t="shared" si="421"/>
        <v>0</v>
      </c>
      <c r="BY586" s="2207">
        <f t="shared" si="422"/>
        <v>0</v>
      </c>
      <c r="BZ586" s="2211">
        <f t="shared" si="423"/>
        <v>-1</v>
      </c>
      <c r="CA586" s="2212">
        <f t="shared" si="424"/>
        <v>-65000</v>
      </c>
      <c r="CB586" s="2083"/>
      <c r="CC586" s="2083"/>
      <c r="CD586" s="2237"/>
      <c r="CF586" s="2200"/>
    </row>
    <row r="587" spans="1:84" s="1974" customFormat="1" ht="18" customHeight="1" outlineLevel="1">
      <c r="A587" s="2235" t="s">
        <v>4092</v>
      </c>
      <c r="B587" s="2235" t="b">
        <v>1</v>
      </c>
      <c r="C587" s="2201"/>
      <c r="D587" s="2236" t="s">
        <v>4093</v>
      </c>
      <c r="E587" s="2243" t="s">
        <v>4094</v>
      </c>
      <c r="F587" s="2204" t="s">
        <v>154</v>
      </c>
      <c r="G587" s="2244">
        <v>7</v>
      </c>
      <c r="H587" s="2206">
        <v>3680</v>
      </c>
      <c r="I587" s="2206">
        <v>35720</v>
      </c>
      <c r="J587" s="2206">
        <v>3</v>
      </c>
      <c r="K587" s="2206">
        <f t="shared" si="455"/>
        <v>39403</v>
      </c>
      <c r="L587" s="2206">
        <f t="shared" si="427"/>
        <v>275821</v>
      </c>
      <c r="M587" s="2206">
        <f t="shared" si="428"/>
        <v>25760</v>
      </c>
      <c r="N587" s="2206">
        <f t="shared" si="429"/>
        <v>250040</v>
      </c>
      <c r="O587" s="2206">
        <f t="shared" si="430"/>
        <v>21</v>
      </c>
      <c r="P587" s="2244">
        <v>7</v>
      </c>
      <c r="Q587" s="2206">
        <v>3680</v>
      </c>
      <c r="R587" s="2206">
        <v>35720</v>
      </c>
      <c r="S587" s="2206">
        <v>3</v>
      </c>
      <c r="T587" s="2206">
        <f t="shared" si="456"/>
        <v>39403</v>
      </c>
      <c r="U587" s="2206">
        <f t="shared" si="431"/>
        <v>275821</v>
      </c>
      <c r="V587" s="2206">
        <f t="shared" si="432"/>
        <v>25760</v>
      </c>
      <c r="W587" s="2206">
        <f t="shared" si="433"/>
        <v>250040</v>
      </c>
      <c r="X587" s="2206">
        <f t="shared" si="434"/>
        <v>21</v>
      </c>
      <c r="Y587" s="2244">
        <f t="shared" si="417"/>
        <v>0</v>
      </c>
      <c r="Z587" s="2207">
        <f t="shared" si="418"/>
        <v>0</v>
      </c>
      <c r="AA587" s="2244">
        <v>7</v>
      </c>
      <c r="AB587" s="2206">
        <v>20000</v>
      </c>
      <c r="AC587" s="2206"/>
      <c r="AD587" s="2206">
        <v>15000</v>
      </c>
      <c r="AE587" s="2206">
        <f t="shared" si="457"/>
        <v>35000</v>
      </c>
      <c r="AF587" s="2206">
        <f t="shared" si="435"/>
        <v>245000</v>
      </c>
      <c r="AG587" s="2206">
        <f t="shared" si="436"/>
        <v>140000</v>
      </c>
      <c r="AH587" s="2206">
        <f t="shared" si="437"/>
        <v>0</v>
      </c>
      <c r="AI587" s="2207">
        <f t="shared" si="438"/>
        <v>105000</v>
      </c>
      <c r="AJ587" s="2246">
        <v>7</v>
      </c>
      <c r="AK587" s="2075">
        <v>20000</v>
      </c>
      <c r="AL587" s="2075"/>
      <c r="AM587" s="2075">
        <v>15000</v>
      </c>
      <c r="AN587" s="2206">
        <f t="shared" si="458"/>
        <v>35000</v>
      </c>
      <c r="AO587" s="2206">
        <f t="shared" si="439"/>
        <v>245000</v>
      </c>
      <c r="AP587" s="2206">
        <f t="shared" si="440"/>
        <v>140000</v>
      </c>
      <c r="AQ587" s="2206">
        <f t="shared" si="441"/>
        <v>0</v>
      </c>
      <c r="AR587" s="2206">
        <f t="shared" si="442"/>
        <v>105000</v>
      </c>
      <c r="AS587" s="2244">
        <v>7</v>
      </c>
      <c r="AT587" s="2075">
        <v>20000</v>
      </c>
      <c r="AU587" s="2075"/>
      <c r="AV587" s="2075">
        <v>15000</v>
      </c>
      <c r="AW587" s="2206">
        <f t="shared" si="459"/>
        <v>35000</v>
      </c>
      <c r="AX587" s="2206">
        <f t="shared" si="443"/>
        <v>245000</v>
      </c>
      <c r="AY587" s="2206">
        <f t="shared" si="444"/>
        <v>140000</v>
      </c>
      <c r="AZ587" s="2206">
        <f t="shared" si="445"/>
        <v>0</v>
      </c>
      <c r="BA587" s="2206">
        <f t="shared" si="446"/>
        <v>105000</v>
      </c>
      <c r="BB587" s="2244">
        <f t="shared" si="419"/>
        <v>0</v>
      </c>
      <c r="BC587" s="2207">
        <f t="shared" si="420"/>
        <v>0</v>
      </c>
      <c r="BD587" s="2244">
        <f t="shared" si="425"/>
        <v>0</v>
      </c>
      <c r="BE587" s="2207">
        <f t="shared" si="426"/>
        <v>0</v>
      </c>
      <c r="BF587" s="2246">
        <v>7</v>
      </c>
      <c r="BG587" s="2075">
        <v>20000</v>
      </c>
      <c r="BH587" s="2075">
        <v>0</v>
      </c>
      <c r="BI587" s="2075">
        <v>15000</v>
      </c>
      <c r="BJ587" s="2206">
        <f t="shared" si="460"/>
        <v>35000</v>
      </c>
      <c r="BK587" s="2206">
        <f t="shared" si="447"/>
        <v>245000</v>
      </c>
      <c r="BL587" s="2206">
        <f t="shared" si="448"/>
        <v>140000</v>
      </c>
      <c r="BM587" s="2206">
        <f t="shared" si="449"/>
        <v>0</v>
      </c>
      <c r="BN587" s="2206">
        <f t="shared" si="450"/>
        <v>105000</v>
      </c>
      <c r="BO587" s="2244">
        <v>7</v>
      </c>
      <c r="BP587" s="2075">
        <v>20000</v>
      </c>
      <c r="BQ587" s="2075">
        <v>0</v>
      </c>
      <c r="BR587" s="2075">
        <v>15000</v>
      </c>
      <c r="BS587" s="2206">
        <f t="shared" si="461"/>
        <v>35000</v>
      </c>
      <c r="BT587" s="2206">
        <f t="shared" si="451"/>
        <v>245000</v>
      </c>
      <c r="BU587" s="2206">
        <f t="shared" si="452"/>
        <v>140000</v>
      </c>
      <c r="BV587" s="2206">
        <f t="shared" si="453"/>
        <v>0</v>
      </c>
      <c r="BW587" s="2206">
        <f t="shared" si="454"/>
        <v>105000</v>
      </c>
      <c r="BX587" s="2244">
        <f t="shared" si="421"/>
        <v>0</v>
      </c>
      <c r="BY587" s="2207">
        <f t="shared" si="422"/>
        <v>0</v>
      </c>
      <c r="BZ587" s="2211">
        <f t="shared" si="423"/>
        <v>0</v>
      </c>
      <c r="CA587" s="2212">
        <f t="shared" si="424"/>
        <v>0</v>
      </c>
      <c r="CB587" s="2083"/>
      <c r="CC587" s="2083"/>
      <c r="CD587" s="2237"/>
      <c r="CF587" s="2200"/>
    </row>
    <row r="588" spans="1:84" s="1974" customFormat="1" ht="18" customHeight="1" outlineLevel="1">
      <c r="A588" s="2235" t="s">
        <v>4095</v>
      </c>
      <c r="B588" s="2235" t="b">
        <v>1</v>
      </c>
      <c r="C588" s="2201"/>
      <c r="D588" s="2236" t="s">
        <v>4096</v>
      </c>
      <c r="E588" s="2243" t="s">
        <v>4097</v>
      </c>
      <c r="F588" s="2204" t="s">
        <v>154</v>
      </c>
      <c r="G588" s="2244">
        <v>9</v>
      </c>
      <c r="H588" s="2206">
        <v>38100</v>
      </c>
      <c r="I588" s="2206">
        <v>368990</v>
      </c>
      <c r="J588" s="2206">
        <v>50</v>
      </c>
      <c r="K588" s="2206">
        <f t="shared" si="455"/>
        <v>407140</v>
      </c>
      <c r="L588" s="2206">
        <f t="shared" si="427"/>
        <v>3664260</v>
      </c>
      <c r="M588" s="2206">
        <f t="shared" si="428"/>
        <v>342900</v>
      </c>
      <c r="N588" s="2206">
        <f t="shared" si="429"/>
        <v>3320910</v>
      </c>
      <c r="O588" s="2206">
        <f t="shared" si="430"/>
        <v>450</v>
      </c>
      <c r="P588" s="2244">
        <v>9</v>
      </c>
      <c r="Q588" s="2206">
        <v>38100</v>
      </c>
      <c r="R588" s="2206">
        <v>368990</v>
      </c>
      <c r="S588" s="2206">
        <v>50</v>
      </c>
      <c r="T588" s="2206">
        <f t="shared" si="456"/>
        <v>407140</v>
      </c>
      <c r="U588" s="2206">
        <f t="shared" si="431"/>
        <v>3664260</v>
      </c>
      <c r="V588" s="2206">
        <f t="shared" si="432"/>
        <v>342900</v>
      </c>
      <c r="W588" s="2206">
        <f t="shared" si="433"/>
        <v>3320910</v>
      </c>
      <c r="X588" s="2206">
        <f t="shared" si="434"/>
        <v>450</v>
      </c>
      <c r="Y588" s="2244">
        <f t="shared" si="417"/>
        <v>0</v>
      </c>
      <c r="Z588" s="2207">
        <f t="shared" si="418"/>
        <v>0</v>
      </c>
      <c r="AA588" s="2244">
        <v>9</v>
      </c>
      <c r="AB588" s="2206">
        <v>800000</v>
      </c>
      <c r="AC588" s="2206"/>
      <c r="AD588" s="2206">
        <v>150000</v>
      </c>
      <c r="AE588" s="2206">
        <f t="shared" si="457"/>
        <v>950000</v>
      </c>
      <c r="AF588" s="2206">
        <f t="shared" si="435"/>
        <v>8550000</v>
      </c>
      <c r="AG588" s="2206">
        <f t="shared" si="436"/>
        <v>7200000</v>
      </c>
      <c r="AH588" s="2206">
        <f t="shared" si="437"/>
        <v>0</v>
      </c>
      <c r="AI588" s="2207">
        <f t="shared" si="438"/>
        <v>1350000</v>
      </c>
      <c r="AJ588" s="2246">
        <v>9</v>
      </c>
      <c r="AK588" s="2075">
        <v>800000</v>
      </c>
      <c r="AL588" s="2075"/>
      <c r="AM588" s="2075">
        <v>150000</v>
      </c>
      <c r="AN588" s="2206">
        <f t="shared" si="458"/>
        <v>950000</v>
      </c>
      <c r="AO588" s="2206">
        <f t="shared" si="439"/>
        <v>8550000</v>
      </c>
      <c r="AP588" s="2206">
        <f t="shared" si="440"/>
        <v>7200000</v>
      </c>
      <c r="AQ588" s="2206">
        <f t="shared" si="441"/>
        <v>0</v>
      </c>
      <c r="AR588" s="2206">
        <f t="shared" si="442"/>
        <v>1350000</v>
      </c>
      <c r="AS588" s="2244">
        <v>9</v>
      </c>
      <c r="AT588" s="2075">
        <v>800000</v>
      </c>
      <c r="AU588" s="2075"/>
      <c r="AV588" s="2075">
        <v>150000</v>
      </c>
      <c r="AW588" s="2206">
        <f t="shared" si="459"/>
        <v>950000</v>
      </c>
      <c r="AX588" s="2206">
        <f t="shared" si="443"/>
        <v>8550000</v>
      </c>
      <c r="AY588" s="2206">
        <f t="shared" si="444"/>
        <v>7200000</v>
      </c>
      <c r="AZ588" s="2206">
        <f t="shared" si="445"/>
        <v>0</v>
      </c>
      <c r="BA588" s="2206">
        <f t="shared" si="446"/>
        <v>1350000</v>
      </c>
      <c r="BB588" s="2244">
        <f t="shared" si="419"/>
        <v>0</v>
      </c>
      <c r="BC588" s="2207">
        <f t="shared" si="420"/>
        <v>0</v>
      </c>
      <c r="BD588" s="2244">
        <f t="shared" si="425"/>
        <v>0</v>
      </c>
      <c r="BE588" s="2207">
        <f t="shared" si="426"/>
        <v>0</v>
      </c>
      <c r="BF588" s="2246">
        <v>9</v>
      </c>
      <c r="BG588" s="2075">
        <v>800000</v>
      </c>
      <c r="BH588" s="2075">
        <v>0</v>
      </c>
      <c r="BI588" s="2075">
        <v>150000</v>
      </c>
      <c r="BJ588" s="2206">
        <f t="shared" si="460"/>
        <v>950000</v>
      </c>
      <c r="BK588" s="2206">
        <f t="shared" si="447"/>
        <v>8550000</v>
      </c>
      <c r="BL588" s="2206">
        <f t="shared" si="448"/>
        <v>7200000</v>
      </c>
      <c r="BM588" s="2206">
        <f t="shared" si="449"/>
        <v>0</v>
      </c>
      <c r="BN588" s="2206">
        <f t="shared" si="450"/>
        <v>1350000</v>
      </c>
      <c r="BO588" s="2244">
        <v>9</v>
      </c>
      <c r="BP588" s="2075">
        <v>800000</v>
      </c>
      <c r="BQ588" s="2075">
        <v>0</v>
      </c>
      <c r="BR588" s="2075">
        <v>150000</v>
      </c>
      <c r="BS588" s="2206">
        <f t="shared" si="461"/>
        <v>950000</v>
      </c>
      <c r="BT588" s="2206">
        <f t="shared" si="451"/>
        <v>8550000</v>
      </c>
      <c r="BU588" s="2206">
        <f t="shared" si="452"/>
        <v>7200000</v>
      </c>
      <c r="BV588" s="2206">
        <f t="shared" si="453"/>
        <v>0</v>
      </c>
      <c r="BW588" s="2206">
        <f t="shared" si="454"/>
        <v>1350000</v>
      </c>
      <c r="BX588" s="2244">
        <f t="shared" si="421"/>
        <v>0</v>
      </c>
      <c r="BY588" s="2207">
        <f t="shared" si="422"/>
        <v>0</v>
      </c>
      <c r="BZ588" s="2211">
        <f t="shared" si="423"/>
        <v>0</v>
      </c>
      <c r="CA588" s="2212">
        <f t="shared" si="424"/>
        <v>0</v>
      </c>
      <c r="CB588" s="2083"/>
      <c r="CC588" s="2083"/>
      <c r="CD588" s="2237"/>
      <c r="CF588" s="2200"/>
    </row>
    <row r="589" spans="1:84" s="1974" customFormat="1" ht="18" customHeight="1" outlineLevel="1">
      <c r="A589" s="2235" t="s">
        <v>4098</v>
      </c>
      <c r="B589" s="2235" t="b">
        <v>1</v>
      </c>
      <c r="C589" s="2201"/>
      <c r="D589" s="2236" t="s">
        <v>4099</v>
      </c>
      <c r="E589" s="2243" t="s">
        <v>4100</v>
      </c>
      <c r="F589" s="2204" t="s">
        <v>154</v>
      </c>
      <c r="G589" s="2244">
        <v>1</v>
      </c>
      <c r="H589" s="2206">
        <v>184190</v>
      </c>
      <c r="I589" s="2206">
        <v>1783470</v>
      </c>
      <c r="J589" s="2206">
        <v>250</v>
      </c>
      <c r="K589" s="2206">
        <f t="shared" si="455"/>
        <v>1967910</v>
      </c>
      <c r="L589" s="2206">
        <f t="shared" si="427"/>
        <v>1967910</v>
      </c>
      <c r="M589" s="2206">
        <f t="shared" si="428"/>
        <v>184190</v>
      </c>
      <c r="N589" s="2206">
        <f t="shared" si="429"/>
        <v>1783470</v>
      </c>
      <c r="O589" s="2206">
        <f t="shared" si="430"/>
        <v>250</v>
      </c>
      <c r="P589" s="2244">
        <v>1</v>
      </c>
      <c r="Q589" s="2206">
        <v>184190</v>
      </c>
      <c r="R589" s="2206">
        <v>1783470</v>
      </c>
      <c r="S589" s="2206">
        <v>250</v>
      </c>
      <c r="T589" s="2206">
        <f t="shared" si="456"/>
        <v>1967910</v>
      </c>
      <c r="U589" s="2206">
        <f t="shared" si="431"/>
        <v>1967910</v>
      </c>
      <c r="V589" s="2206">
        <f t="shared" si="432"/>
        <v>184190</v>
      </c>
      <c r="W589" s="2206">
        <f t="shared" si="433"/>
        <v>1783470</v>
      </c>
      <c r="X589" s="2206">
        <f t="shared" si="434"/>
        <v>250</v>
      </c>
      <c r="Y589" s="2244">
        <f t="shared" si="417"/>
        <v>0</v>
      </c>
      <c r="Z589" s="2207">
        <f t="shared" si="418"/>
        <v>0</v>
      </c>
      <c r="AA589" s="2244">
        <v>1</v>
      </c>
      <c r="AB589" s="2206">
        <v>4500000</v>
      </c>
      <c r="AC589" s="2206"/>
      <c r="AD589" s="2206">
        <v>400000</v>
      </c>
      <c r="AE589" s="2206">
        <f t="shared" si="457"/>
        <v>4900000</v>
      </c>
      <c r="AF589" s="2206">
        <f t="shared" si="435"/>
        <v>4900000</v>
      </c>
      <c r="AG589" s="2206">
        <f t="shared" si="436"/>
        <v>4500000</v>
      </c>
      <c r="AH589" s="2206">
        <f t="shared" si="437"/>
        <v>0</v>
      </c>
      <c r="AI589" s="2207">
        <f t="shared" si="438"/>
        <v>400000</v>
      </c>
      <c r="AJ589" s="2246">
        <v>1</v>
      </c>
      <c r="AK589" s="2075">
        <v>4500000</v>
      </c>
      <c r="AL589" s="2075"/>
      <c r="AM589" s="2075">
        <v>400000</v>
      </c>
      <c r="AN589" s="2206">
        <f t="shared" si="458"/>
        <v>4900000</v>
      </c>
      <c r="AO589" s="2206">
        <f t="shared" si="439"/>
        <v>4900000</v>
      </c>
      <c r="AP589" s="2206">
        <f t="shared" si="440"/>
        <v>4500000</v>
      </c>
      <c r="AQ589" s="2206">
        <f t="shared" si="441"/>
        <v>0</v>
      </c>
      <c r="AR589" s="2206">
        <f t="shared" si="442"/>
        <v>400000</v>
      </c>
      <c r="AS589" s="2244">
        <v>1</v>
      </c>
      <c r="AT589" s="2075">
        <v>4500000</v>
      </c>
      <c r="AU589" s="2075"/>
      <c r="AV589" s="2075">
        <v>400000</v>
      </c>
      <c r="AW589" s="2206">
        <f t="shared" si="459"/>
        <v>4900000</v>
      </c>
      <c r="AX589" s="2206">
        <f t="shared" si="443"/>
        <v>4900000</v>
      </c>
      <c r="AY589" s="2206">
        <f t="shared" si="444"/>
        <v>4500000</v>
      </c>
      <c r="AZ589" s="2206">
        <f t="shared" si="445"/>
        <v>0</v>
      </c>
      <c r="BA589" s="2206">
        <f t="shared" si="446"/>
        <v>400000</v>
      </c>
      <c r="BB589" s="2244">
        <f t="shared" si="419"/>
        <v>0</v>
      </c>
      <c r="BC589" s="2207">
        <f t="shared" si="420"/>
        <v>0</v>
      </c>
      <c r="BD589" s="2244">
        <f t="shared" si="425"/>
        <v>0</v>
      </c>
      <c r="BE589" s="2207">
        <f t="shared" si="426"/>
        <v>0</v>
      </c>
      <c r="BF589" s="2246">
        <v>1</v>
      </c>
      <c r="BG589" s="2075">
        <v>4500000</v>
      </c>
      <c r="BH589" s="2075">
        <v>0</v>
      </c>
      <c r="BI589" s="2075">
        <v>400000</v>
      </c>
      <c r="BJ589" s="2206">
        <f t="shared" si="460"/>
        <v>4900000</v>
      </c>
      <c r="BK589" s="2206">
        <f t="shared" si="447"/>
        <v>4900000</v>
      </c>
      <c r="BL589" s="2206">
        <f t="shared" si="448"/>
        <v>4500000</v>
      </c>
      <c r="BM589" s="2206">
        <f t="shared" si="449"/>
        <v>0</v>
      </c>
      <c r="BN589" s="2206">
        <f t="shared" si="450"/>
        <v>400000</v>
      </c>
      <c r="BO589" s="2244">
        <v>1</v>
      </c>
      <c r="BP589" s="2075">
        <v>4500000</v>
      </c>
      <c r="BQ589" s="2075">
        <v>0</v>
      </c>
      <c r="BR589" s="2075">
        <v>400000</v>
      </c>
      <c r="BS589" s="2206">
        <f t="shared" si="461"/>
        <v>4900000</v>
      </c>
      <c r="BT589" s="2206">
        <f t="shared" si="451"/>
        <v>4900000</v>
      </c>
      <c r="BU589" s="2206">
        <f t="shared" si="452"/>
        <v>4500000</v>
      </c>
      <c r="BV589" s="2206">
        <f t="shared" si="453"/>
        <v>0</v>
      </c>
      <c r="BW589" s="2206">
        <f t="shared" si="454"/>
        <v>400000</v>
      </c>
      <c r="BX589" s="2244">
        <f t="shared" si="421"/>
        <v>0</v>
      </c>
      <c r="BY589" s="2207">
        <f t="shared" si="422"/>
        <v>0</v>
      </c>
      <c r="BZ589" s="2211">
        <f t="shared" si="423"/>
        <v>0</v>
      </c>
      <c r="CA589" s="2212">
        <f t="shared" si="424"/>
        <v>0</v>
      </c>
      <c r="CB589" s="2083"/>
      <c r="CC589" s="2083"/>
      <c r="CD589" s="2237"/>
      <c r="CF589" s="2200"/>
    </row>
    <row r="590" spans="1:84" s="1974" customFormat="1" ht="18" customHeight="1" outlineLevel="1">
      <c r="A590" s="2235" t="s">
        <v>4101</v>
      </c>
      <c r="B590" s="2235" t="b">
        <v>1</v>
      </c>
      <c r="C590" s="2201"/>
      <c r="D590" s="2236" t="s">
        <v>4102</v>
      </c>
      <c r="E590" s="2243" t="s">
        <v>4103</v>
      </c>
      <c r="F590" s="2204" t="s">
        <v>154</v>
      </c>
      <c r="G590" s="2244">
        <v>1</v>
      </c>
      <c r="H590" s="2206">
        <v>598850</v>
      </c>
      <c r="I590" s="2206">
        <v>5798480</v>
      </c>
      <c r="J590" s="2206">
        <v>820</v>
      </c>
      <c r="K590" s="2206">
        <f t="shared" si="455"/>
        <v>6398150</v>
      </c>
      <c r="L590" s="2206">
        <f t="shared" si="427"/>
        <v>6398150</v>
      </c>
      <c r="M590" s="2206">
        <f t="shared" si="428"/>
        <v>598850</v>
      </c>
      <c r="N590" s="2206">
        <f t="shared" si="429"/>
        <v>5798480</v>
      </c>
      <c r="O590" s="2206">
        <f t="shared" si="430"/>
        <v>820</v>
      </c>
      <c r="P590" s="2244">
        <v>1</v>
      </c>
      <c r="Q590" s="2206">
        <v>598850</v>
      </c>
      <c r="R590" s="2206">
        <v>5798480</v>
      </c>
      <c r="S590" s="2206">
        <v>820</v>
      </c>
      <c r="T590" s="2206">
        <f t="shared" si="456"/>
        <v>6398150</v>
      </c>
      <c r="U590" s="2206">
        <f t="shared" si="431"/>
        <v>6398150</v>
      </c>
      <c r="V590" s="2206">
        <f t="shared" si="432"/>
        <v>598850</v>
      </c>
      <c r="W590" s="2206">
        <f t="shared" si="433"/>
        <v>5798480</v>
      </c>
      <c r="X590" s="2206">
        <f t="shared" si="434"/>
        <v>820</v>
      </c>
      <c r="Y590" s="2244">
        <f t="shared" si="417"/>
        <v>0</v>
      </c>
      <c r="Z590" s="2207">
        <f t="shared" si="418"/>
        <v>0</v>
      </c>
      <c r="AA590" s="2244">
        <v>1</v>
      </c>
      <c r="AB590" s="2206">
        <v>8000000</v>
      </c>
      <c r="AC590" s="2206"/>
      <c r="AD590" s="2206">
        <v>600000</v>
      </c>
      <c r="AE590" s="2206">
        <f t="shared" si="457"/>
        <v>8600000</v>
      </c>
      <c r="AF590" s="2206">
        <f t="shared" si="435"/>
        <v>8600000</v>
      </c>
      <c r="AG590" s="2206">
        <f t="shared" si="436"/>
        <v>8000000</v>
      </c>
      <c r="AH590" s="2206">
        <f t="shared" si="437"/>
        <v>0</v>
      </c>
      <c r="AI590" s="2207">
        <f t="shared" si="438"/>
        <v>600000</v>
      </c>
      <c r="AJ590" s="2246">
        <v>1</v>
      </c>
      <c r="AK590" s="2075">
        <v>8000000</v>
      </c>
      <c r="AL590" s="2075"/>
      <c r="AM590" s="2075">
        <v>600000</v>
      </c>
      <c r="AN590" s="2206">
        <f t="shared" si="458"/>
        <v>8600000</v>
      </c>
      <c r="AO590" s="2206">
        <f t="shared" si="439"/>
        <v>8600000</v>
      </c>
      <c r="AP590" s="2206">
        <f t="shared" si="440"/>
        <v>8000000</v>
      </c>
      <c r="AQ590" s="2206">
        <f t="shared" si="441"/>
        <v>0</v>
      </c>
      <c r="AR590" s="2206">
        <f t="shared" si="442"/>
        <v>600000</v>
      </c>
      <c r="AS590" s="2244">
        <v>1</v>
      </c>
      <c r="AT590" s="2075">
        <v>8000000</v>
      </c>
      <c r="AU590" s="2075"/>
      <c r="AV590" s="2075">
        <v>600000</v>
      </c>
      <c r="AW590" s="2206">
        <f t="shared" si="459"/>
        <v>8600000</v>
      </c>
      <c r="AX590" s="2206">
        <f t="shared" si="443"/>
        <v>8600000</v>
      </c>
      <c r="AY590" s="2206">
        <f t="shared" si="444"/>
        <v>8000000</v>
      </c>
      <c r="AZ590" s="2206">
        <f t="shared" si="445"/>
        <v>0</v>
      </c>
      <c r="BA590" s="2206">
        <f t="shared" si="446"/>
        <v>600000</v>
      </c>
      <c r="BB590" s="2244">
        <f t="shared" si="419"/>
        <v>0</v>
      </c>
      <c r="BC590" s="2207">
        <f t="shared" si="420"/>
        <v>0</v>
      </c>
      <c r="BD590" s="2244">
        <f t="shared" si="425"/>
        <v>0</v>
      </c>
      <c r="BE590" s="2207">
        <f t="shared" si="426"/>
        <v>0</v>
      </c>
      <c r="BF590" s="2246">
        <v>1</v>
      </c>
      <c r="BG590" s="2075">
        <v>8000000</v>
      </c>
      <c r="BH590" s="2075">
        <v>0</v>
      </c>
      <c r="BI590" s="2075">
        <v>600000</v>
      </c>
      <c r="BJ590" s="2206">
        <f t="shared" si="460"/>
        <v>8600000</v>
      </c>
      <c r="BK590" s="2206">
        <f t="shared" si="447"/>
        <v>8600000</v>
      </c>
      <c r="BL590" s="2206">
        <f t="shared" si="448"/>
        <v>8000000</v>
      </c>
      <c r="BM590" s="2206">
        <f t="shared" si="449"/>
        <v>0</v>
      </c>
      <c r="BN590" s="2206">
        <f t="shared" si="450"/>
        <v>600000</v>
      </c>
      <c r="BO590" s="2244">
        <v>1</v>
      </c>
      <c r="BP590" s="2075">
        <v>8000000</v>
      </c>
      <c r="BQ590" s="2075">
        <v>0</v>
      </c>
      <c r="BR590" s="2075">
        <v>600000</v>
      </c>
      <c r="BS590" s="2206">
        <f t="shared" si="461"/>
        <v>8600000</v>
      </c>
      <c r="BT590" s="2206">
        <f t="shared" si="451"/>
        <v>8600000</v>
      </c>
      <c r="BU590" s="2206">
        <f t="shared" si="452"/>
        <v>8000000</v>
      </c>
      <c r="BV590" s="2206">
        <f t="shared" si="453"/>
        <v>0</v>
      </c>
      <c r="BW590" s="2206">
        <f t="shared" si="454"/>
        <v>600000</v>
      </c>
      <c r="BX590" s="2244">
        <f t="shared" si="421"/>
        <v>0</v>
      </c>
      <c r="BY590" s="2207">
        <f t="shared" si="422"/>
        <v>0</v>
      </c>
      <c r="BZ590" s="2211">
        <f t="shared" si="423"/>
        <v>0</v>
      </c>
      <c r="CA590" s="2212">
        <f t="shared" si="424"/>
        <v>0</v>
      </c>
      <c r="CB590" s="2083"/>
      <c r="CC590" s="2083"/>
      <c r="CD590" s="2237"/>
      <c r="CF590" s="2200"/>
    </row>
    <row r="591" spans="1:84" s="1974" customFormat="1" ht="18" customHeight="1" outlineLevel="1">
      <c r="A591" s="2235" t="s">
        <v>4104</v>
      </c>
      <c r="B591" s="2235" t="b">
        <v>1</v>
      </c>
      <c r="C591" s="2201"/>
      <c r="D591" s="2236" t="s">
        <v>3256</v>
      </c>
      <c r="E591" s="2243" t="s">
        <v>4105</v>
      </c>
      <c r="F591" s="2204" t="s">
        <v>154</v>
      </c>
      <c r="G591" s="2244">
        <v>3</v>
      </c>
      <c r="H591" s="2206">
        <v>151220</v>
      </c>
      <c r="I591" s="2206">
        <v>1464260</v>
      </c>
      <c r="J591" s="2206">
        <v>200</v>
      </c>
      <c r="K591" s="2206">
        <f t="shared" si="455"/>
        <v>1615680</v>
      </c>
      <c r="L591" s="2206">
        <f t="shared" si="427"/>
        <v>4847040</v>
      </c>
      <c r="M591" s="2206">
        <f t="shared" si="428"/>
        <v>453660</v>
      </c>
      <c r="N591" s="2206">
        <f t="shared" si="429"/>
        <v>4392780</v>
      </c>
      <c r="O591" s="2206">
        <f t="shared" si="430"/>
        <v>600</v>
      </c>
      <c r="P591" s="2244">
        <v>3</v>
      </c>
      <c r="Q591" s="2206">
        <v>151220</v>
      </c>
      <c r="R591" s="2206">
        <v>1464260</v>
      </c>
      <c r="S591" s="2206">
        <v>200</v>
      </c>
      <c r="T591" s="2206">
        <f t="shared" si="456"/>
        <v>1615680</v>
      </c>
      <c r="U591" s="2206">
        <f t="shared" si="431"/>
        <v>4847040</v>
      </c>
      <c r="V591" s="2206">
        <f t="shared" si="432"/>
        <v>453660</v>
      </c>
      <c r="W591" s="2206">
        <f t="shared" si="433"/>
        <v>4392780</v>
      </c>
      <c r="X591" s="2206">
        <f t="shared" si="434"/>
        <v>600</v>
      </c>
      <c r="Y591" s="2244">
        <f t="shared" si="417"/>
        <v>0</v>
      </c>
      <c r="Z591" s="2207">
        <f t="shared" si="418"/>
        <v>0</v>
      </c>
      <c r="AA591" s="2244">
        <v>1</v>
      </c>
      <c r="AB591" s="2206">
        <v>1300000</v>
      </c>
      <c r="AC591" s="2206"/>
      <c r="AD591" s="2206">
        <v>150000</v>
      </c>
      <c r="AE591" s="2206">
        <f t="shared" si="457"/>
        <v>1450000</v>
      </c>
      <c r="AF591" s="2206">
        <f t="shared" si="435"/>
        <v>1450000</v>
      </c>
      <c r="AG591" s="2206">
        <f t="shared" si="436"/>
        <v>1300000</v>
      </c>
      <c r="AH591" s="2206">
        <f t="shared" si="437"/>
        <v>0</v>
      </c>
      <c r="AI591" s="2207">
        <f t="shared" si="438"/>
        <v>150000</v>
      </c>
      <c r="AJ591" s="2246">
        <v>3</v>
      </c>
      <c r="AK591" s="2075">
        <v>1300000</v>
      </c>
      <c r="AL591" s="2075"/>
      <c r="AM591" s="2075">
        <v>150000</v>
      </c>
      <c r="AN591" s="2206">
        <f t="shared" si="458"/>
        <v>1450000</v>
      </c>
      <c r="AO591" s="2206">
        <f t="shared" si="439"/>
        <v>4350000</v>
      </c>
      <c r="AP591" s="2206">
        <f t="shared" si="440"/>
        <v>3900000</v>
      </c>
      <c r="AQ591" s="2206">
        <f t="shared" si="441"/>
        <v>0</v>
      </c>
      <c r="AR591" s="2206">
        <f t="shared" si="442"/>
        <v>450000</v>
      </c>
      <c r="AS591" s="2244">
        <v>3</v>
      </c>
      <c r="AT591" s="2075">
        <v>1300000</v>
      </c>
      <c r="AU591" s="2075"/>
      <c r="AV591" s="2075">
        <v>150000</v>
      </c>
      <c r="AW591" s="2206">
        <f t="shared" si="459"/>
        <v>1450000</v>
      </c>
      <c r="AX591" s="2206">
        <f t="shared" si="443"/>
        <v>4350000</v>
      </c>
      <c r="AY591" s="2206">
        <f t="shared" si="444"/>
        <v>3900000</v>
      </c>
      <c r="AZ591" s="2206">
        <f t="shared" si="445"/>
        <v>0</v>
      </c>
      <c r="BA591" s="2206">
        <f t="shared" si="446"/>
        <v>450000</v>
      </c>
      <c r="BB591" s="2244">
        <f t="shared" si="419"/>
        <v>0</v>
      </c>
      <c r="BC591" s="2207">
        <f t="shared" si="420"/>
        <v>0</v>
      </c>
      <c r="BD591" s="2244">
        <f t="shared" si="425"/>
        <v>2</v>
      </c>
      <c r="BE591" s="2207">
        <f t="shared" si="426"/>
        <v>2900000</v>
      </c>
      <c r="BF591" s="2246">
        <v>3</v>
      </c>
      <c r="BG591" s="2075">
        <v>1300000</v>
      </c>
      <c r="BH591" s="2075">
        <v>0</v>
      </c>
      <c r="BI591" s="2075">
        <v>150000</v>
      </c>
      <c r="BJ591" s="2206">
        <f t="shared" si="460"/>
        <v>1450000</v>
      </c>
      <c r="BK591" s="2206">
        <f t="shared" si="447"/>
        <v>4350000</v>
      </c>
      <c r="BL591" s="2206">
        <f t="shared" si="448"/>
        <v>3900000</v>
      </c>
      <c r="BM591" s="2206">
        <f t="shared" si="449"/>
        <v>0</v>
      </c>
      <c r="BN591" s="2206">
        <f t="shared" si="450"/>
        <v>450000</v>
      </c>
      <c r="BO591" s="2244">
        <v>3</v>
      </c>
      <c r="BP591" s="2075">
        <v>1300000</v>
      </c>
      <c r="BQ591" s="2075">
        <v>0</v>
      </c>
      <c r="BR591" s="2075">
        <v>150000</v>
      </c>
      <c r="BS591" s="2206">
        <f t="shared" si="461"/>
        <v>1450000</v>
      </c>
      <c r="BT591" s="2206">
        <f t="shared" si="451"/>
        <v>4350000</v>
      </c>
      <c r="BU591" s="2206">
        <f t="shared" si="452"/>
        <v>3900000</v>
      </c>
      <c r="BV591" s="2206">
        <f t="shared" si="453"/>
        <v>0</v>
      </c>
      <c r="BW591" s="2206">
        <f t="shared" si="454"/>
        <v>450000</v>
      </c>
      <c r="BX591" s="2244">
        <f t="shared" si="421"/>
        <v>0</v>
      </c>
      <c r="BY591" s="2207">
        <f t="shared" si="422"/>
        <v>0</v>
      </c>
      <c r="BZ591" s="2211">
        <f t="shared" si="423"/>
        <v>2</v>
      </c>
      <c r="CA591" s="2212">
        <f t="shared" si="424"/>
        <v>2900000</v>
      </c>
      <c r="CB591" s="2083"/>
      <c r="CC591" s="2083"/>
      <c r="CD591" s="2237"/>
      <c r="CF591" s="2200"/>
    </row>
    <row r="592" spans="1:84" s="1974" customFormat="1" ht="18" customHeight="1" outlineLevel="1">
      <c r="A592" s="2235" t="s">
        <v>4106</v>
      </c>
      <c r="B592" s="2235" t="b">
        <v>1</v>
      </c>
      <c r="C592" s="2201"/>
      <c r="D592" s="2236" t="s">
        <v>4107</v>
      </c>
      <c r="E592" s="2243" t="s">
        <v>4108</v>
      </c>
      <c r="F592" s="2204" t="s">
        <v>154</v>
      </c>
      <c r="G592" s="2244">
        <v>2</v>
      </c>
      <c r="H592" s="2206">
        <v>136100</v>
      </c>
      <c r="I592" s="2206">
        <v>1317830</v>
      </c>
      <c r="J592" s="2206">
        <v>180</v>
      </c>
      <c r="K592" s="2206">
        <f t="shared" si="455"/>
        <v>1454110</v>
      </c>
      <c r="L592" s="2206">
        <f t="shared" si="427"/>
        <v>2908220</v>
      </c>
      <c r="M592" s="2206">
        <f t="shared" si="428"/>
        <v>272200</v>
      </c>
      <c r="N592" s="2206">
        <f t="shared" si="429"/>
        <v>2635660</v>
      </c>
      <c r="O592" s="2206">
        <f t="shared" si="430"/>
        <v>360</v>
      </c>
      <c r="P592" s="2244">
        <v>2</v>
      </c>
      <c r="Q592" s="2206">
        <v>136100</v>
      </c>
      <c r="R592" s="2206">
        <v>1317830</v>
      </c>
      <c r="S592" s="2206">
        <v>180</v>
      </c>
      <c r="T592" s="2206">
        <f t="shared" si="456"/>
        <v>1454110</v>
      </c>
      <c r="U592" s="2206">
        <f t="shared" si="431"/>
        <v>2908220</v>
      </c>
      <c r="V592" s="2206">
        <f t="shared" si="432"/>
        <v>272200</v>
      </c>
      <c r="W592" s="2206">
        <f t="shared" si="433"/>
        <v>2635660</v>
      </c>
      <c r="X592" s="2206">
        <f t="shared" si="434"/>
        <v>360</v>
      </c>
      <c r="Y592" s="2244">
        <f t="shared" si="417"/>
        <v>0</v>
      </c>
      <c r="Z592" s="2207">
        <f t="shared" si="418"/>
        <v>0</v>
      </c>
      <c r="AA592" s="2244">
        <v>2</v>
      </c>
      <c r="AB592" s="2206">
        <v>1200000</v>
      </c>
      <c r="AC592" s="2206"/>
      <c r="AD592" s="2206">
        <v>100000</v>
      </c>
      <c r="AE592" s="2206">
        <f t="shared" si="457"/>
        <v>1300000</v>
      </c>
      <c r="AF592" s="2206">
        <f t="shared" si="435"/>
        <v>2600000</v>
      </c>
      <c r="AG592" s="2206">
        <f t="shared" si="436"/>
        <v>2400000</v>
      </c>
      <c r="AH592" s="2206">
        <f t="shared" si="437"/>
        <v>0</v>
      </c>
      <c r="AI592" s="2207">
        <f t="shared" si="438"/>
        <v>200000</v>
      </c>
      <c r="AJ592" s="2246">
        <v>2</v>
      </c>
      <c r="AK592" s="2075">
        <v>1200000</v>
      </c>
      <c r="AL592" s="2075"/>
      <c r="AM592" s="2075">
        <v>100000</v>
      </c>
      <c r="AN592" s="2206">
        <f t="shared" si="458"/>
        <v>1300000</v>
      </c>
      <c r="AO592" s="2206">
        <f t="shared" si="439"/>
        <v>2600000</v>
      </c>
      <c r="AP592" s="2206">
        <f t="shared" si="440"/>
        <v>2400000</v>
      </c>
      <c r="AQ592" s="2206">
        <f t="shared" si="441"/>
        <v>0</v>
      </c>
      <c r="AR592" s="2206">
        <f t="shared" si="442"/>
        <v>200000</v>
      </c>
      <c r="AS592" s="2244">
        <v>2</v>
      </c>
      <c r="AT592" s="2075">
        <v>1200000</v>
      </c>
      <c r="AU592" s="2075"/>
      <c r="AV592" s="2075">
        <v>100000</v>
      </c>
      <c r="AW592" s="2206">
        <f t="shared" si="459"/>
        <v>1300000</v>
      </c>
      <c r="AX592" s="2206">
        <f t="shared" si="443"/>
        <v>2600000</v>
      </c>
      <c r="AY592" s="2206">
        <f t="shared" si="444"/>
        <v>2400000</v>
      </c>
      <c r="AZ592" s="2206">
        <f t="shared" si="445"/>
        <v>0</v>
      </c>
      <c r="BA592" s="2206">
        <f t="shared" si="446"/>
        <v>200000</v>
      </c>
      <c r="BB592" s="2244">
        <f t="shared" si="419"/>
        <v>0</v>
      </c>
      <c r="BC592" s="2207">
        <f t="shared" si="420"/>
        <v>0</v>
      </c>
      <c r="BD592" s="2244">
        <f t="shared" si="425"/>
        <v>0</v>
      </c>
      <c r="BE592" s="2207">
        <f t="shared" si="426"/>
        <v>0</v>
      </c>
      <c r="BF592" s="2246">
        <v>2</v>
      </c>
      <c r="BG592" s="2075">
        <v>1200000</v>
      </c>
      <c r="BH592" s="2075">
        <v>0</v>
      </c>
      <c r="BI592" s="2075">
        <v>100000</v>
      </c>
      <c r="BJ592" s="2206">
        <f t="shared" si="460"/>
        <v>1300000</v>
      </c>
      <c r="BK592" s="2206">
        <f t="shared" si="447"/>
        <v>2600000</v>
      </c>
      <c r="BL592" s="2206">
        <f t="shared" si="448"/>
        <v>2400000</v>
      </c>
      <c r="BM592" s="2206">
        <f t="shared" si="449"/>
        <v>0</v>
      </c>
      <c r="BN592" s="2206">
        <f t="shared" si="450"/>
        <v>200000</v>
      </c>
      <c r="BO592" s="2244">
        <v>2</v>
      </c>
      <c r="BP592" s="2075">
        <v>1200000</v>
      </c>
      <c r="BQ592" s="2075">
        <v>0</v>
      </c>
      <c r="BR592" s="2075">
        <v>100000</v>
      </c>
      <c r="BS592" s="2206">
        <f t="shared" si="461"/>
        <v>1300000</v>
      </c>
      <c r="BT592" s="2206">
        <f t="shared" si="451"/>
        <v>2600000</v>
      </c>
      <c r="BU592" s="2206">
        <f t="shared" si="452"/>
        <v>2400000</v>
      </c>
      <c r="BV592" s="2206">
        <f t="shared" si="453"/>
        <v>0</v>
      </c>
      <c r="BW592" s="2206">
        <f t="shared" si="454"/>
        <v>200000</v>
      </c>
      <c r="BX592" s="2244">
        <f t="shared" si="421"/>
        <v>0</v>
      </c>
      <c r="BY592" s="2207">
        <f t="shared" si="422"/>
        <v>0</v>
      </c>
      <c r="BZ592" s="2211">
        <f t="shared" si="423"/>
        <v>0</v>
      </c>
      <c r="CA592" s="2212">
        <f t="shared" si="424"/>
        <v>0</v>
      </c>
      <c r="CB592" s="2083"/>
      <c r="CC592" s="2083"/>
      <c r="CD592" s="2237"/>
      <c r="CF592" s="2200"/>
    </row>
    <row r="593" spans="1:94" s="1974" customFormat="1" ht="18" customHeight="1" outlineLevel="1">
      <c r="A593" s="2235" t="s">
        <v>4109</v>
      </c>
      <c r="B593" s="2235" t="b">
        <v>1</v>
      </c>
      <c r="C593" s="2201"/>
      <c r="D593" s="2236" t="s">
        <v>4110</v>
      </c>
      <c r="E593" s="2243" t="s">
        <v>4108</v>
      </c>
      <c r="F593" s="2204" t="s">
        <v>154</v>
      </c>
      <c r="G593" s="2244">
        <v>4</v>
      </c>
      <c r="H593" s="2206">
        <v>136100</v>
      </c>
      <c r="I593" s="2206">
        <v>1317830</v>
      </c>
      <c r="J593" s="2206">
        <v>180</v>
      </c>
      <c r="K593" s="2206">
        <f t="shared" si="455"/>
        <v>1454110</v>
      </c>
      <c r="L593" s="2206">
        <f t="shared" si="427"/>
        <v>5816440</v>
      </c>
      <c r="M593" s="2206">
        <f t="shared" si="428"/>
        <v>544400</v>
      </c>
      <c r="N593" s="2206">
        <f t="shared" si="429"/>
        <v>5271320</v>
      </c>
      <c r="O593" s="2206">
        <f t="shared" si="430"/>
        <v>720</v>
      </c>
      <c r="P593" s="2244">
        <v>4</v>
      </c>
      <c r="Q593" s="2206">
        <v>136100</v>
      </c>
      <c r="R593" s="2206">
        <v>1317830</v>
      </c>
      <c r="S593" s="2206">
        <v>180</v>
      </c>
      <c r="T593" s="2206">
        <f t="shared" si="456"/>
        <v>1454110</v>
      </c>
      <c r="U593" s="2206">
        <f t="shared" si="431"/>
        <v>5816440</v>
      </c>
      <c r="V593" s="2206">
        <f t="shared" si="432"/>
        <v>544400</v>
      </c>
      <c r="W593" s="2206">
        <f t="shared" si="433"/>
        <v>5271320</v>
      </c>
      <c r="X593" s="2206">
        <f t="shared" si="434"/>
        <v>720</v>
      </c>
      <c r="Y593" s="2244">
        <f t="shared" si="417"/>
        <v>0</v>
      </c>
      <c r="Z593" s="2207">
        <f t="shared" si="418"/>
        <v>0</v>
      </c>
      <c r="AA593" s="2244">
        <v>6</v>
      </c>
      <c r="AB593" s="2206">
        <v>700000</v>
      </c>
      <c r="AC593" s="2206"/>
      <c r="AD593" s="2206">
        <v>80000</v>
      </c>
      <c r="AE593" s="2206">
        <f t="shared" si="457"/>
        <v>780000</v>
      </c>
      <c r="AF593" s="2206">
        <f t="shared" si="435"/>
        <v>4680000</v>
      </c>
      <c r="AG593" s="2206">
        <f t="shared" si="436"/>
        <v>4200000</v>
      </c>
      <c r="AH593" s="2206">
        <f t="shared" si="437"/>
        <v>0</v>
      </c>
      <c r="AI593" s="2207">
        <f t="shared" si="438"/>
        <v>480000</v>
      </c>
      <c r="AJ593" s="2246">
        <v>4</v>
      </c>
      <c r="AK593" s="2075">
        <v>700000</v>
      </c>
      <c r="AL593" s="2075"/>
      <c r="AM593" s="2075">
        <v>80000</v>
      </c>
      <c r="AN593" s="2206">
        <f t="shared" si="458"/>
        <v>780000</v>
      </c>
      <c r="AO593" s="2206">
        <f t="shared" si="439"/>
        <v>3120000</v>
      </c>
      <c r="AP593" s="2206">
        <f t="shared" si="440"/>
        <v>2800000</v>
      </c>
      <c r="AQ593" s="2206">
        <f t="shared" si="441"/>
        <v>0</v>
      </c>
      <c r="AR593" s="2206">
        <f t="shared" si="442"/>
        <v>320000</v>
      </c>
      <c r="AS593" s="2244">
        <v>4</v>
      </c>
      <c r="AT593" s="2075">
        <v>700000</v>
      </c>
      <c r="AU593" s="2075"/>
      <c r="AV593" s="2075">
        <v>80000</v>
      </c>
      <c r="AW593" s="2206">
        <f t="shared" si="459"/>
        <v>780000</v>
      </c>
      <c r="AX593" s="2206">
        <f t="shared" si="443"/>
        <v>3120000</v>
      </c>
      <c r="AY593" s="2206">
        <f t="shared" si="444"/>
        <v>2800000</v>
      </c>
      <c r="AZ593" s="2206">
        <f t="shared" si="445"/>
        <v>0</v>
      </c>
      <c r="BA593" s="2206">
        <f t="shared" si="446"/>
        <v>320000</v>
      </c>
      <c r="BB593" s="2244">
        <f t="shared" si="419"/>
        <v>0</v>
      </c>
      <c r="BC593" s="2207">
        <f t="shared" si="420"/>
        <v>0</v>
      </c>
      <c r="BD593" s="2244">
        <f t="shared" si="425"/>
        <v>-2</v>
      </c>
      <c r="BE593" s="2207">
        <f t="shared" si="426"/>
        <v>-1560000</v>
      </c>
      <c r="BF593" s="2246">
        <v>4</v>
      </c>
      <c r="BG593" s="2075">
        <v>700000</v>
      </c>
      <c r="BH593" s="2075">
        <v>0</v>
      </c>
      <c r="BI593" s="2075">
        <v>80000</v>
      </c>
      <c r="BJ593" s="2206">
        <f t="shared" si="460"/>
        <v>780000</v>
      </c>
      <c r="BK593" s="2206">
        <f t="shared" si="447"/>
        <v>3120000</v>
      </c>
      <c r="BL593" s="2206">
        <f t="shared" si="448"/>
        <v>2800000</v>
      </c>
      <c r="BM593" s="2206">
        <f t="shared" si="449"/>
        <v>0</v>
      </c>
      <c r="BN593" s="2206">
        <f t="shared" si="450"/>
        <v>320000</v>
      </c>
      <c r="BO593" s="2244">
        <v>4</v>
      </c>
      <c r="BP593" s="2075">
        <v>700000</v>
      </c>
      <c r="BQ593" s="2075">
        <v>0</v>
      </c>
      <c r="BR593" s="2075">
        <v>80000</v>
      </c>
      <c r="BS593" s="2206">
        <f t="shared" si="461"/>
        <v>780000</v>
      </c>
      <c r="BT593" s="2206">
        <f t="shared" si="451"/>
        <v>3120000</v>
      </c>
      <c r="BU593" s="2206">
        <f t="shared" si="452"/>
        <v>2800000</v>
      </c>
      <c r="BV593" s="2206">
        <f t="shared" si="453"/>
        <v>0</v>
      </c>
      <c r="BW593" s="2206">
        <f t="shared" si="454"/>
        <v>320000</v>
      </c>
      <c r="BX593" s="2244">
        <f t="shared" si="421"/>
        <v>0</v>
      </c>
      <c r="BY593" s="2207">
        <f t="shared" si="422"/>
        <v>0</v>
      </c>
      <c r="BZ593" s="2211">
        <f t="shared" si="423"/>
        <v>-2</v>
      </c>
      <c r="CA593" s="2212">
        <f t="shared" si="424"/>
        <v>-1560000</v>
      </c>
      <c r="CB593" s="2083"/>
      <c r="CC593" s="2083"/>
      <c r="CD593" s="2237"/>
      <c r="CF593" s="2200"/>
    </row>
    <row r="594" spans="1:94" s="1974" customFormat="1" ht="18" customHeight="1" outlineLevel="1">
      <c r="A594" s="2235" t="s">
        <v>4111</v>
      </c>
      <c r="B594" s="2235" t="b">
        <v>1</v>
      </c>
      <c r="C594" s="2201"/>
      <c r="D594" s="2236" t="s">
        <v>4112</v>
      </c>
      <c r="E594" s="2243" t="s">
        <v>4113</v>
      </c>
      <c r="F594" s="2204" t="s">
        <v>154</v>
      </c>
      <c r="G594" s="2244">
        <v>15</v>
      </c>
      <c r="H594" s="2206">
        <v>75610</v>
      </c>
      <c r="I594" s="2206">
        <v>732130</v>
      </c>
      <c r="J594" s="2206">
        <v>100</v>
      </c>
      <c r="K594" s="2206">
        <f t="shared" si="455"/>
        <v>807840</v>
      </c>
      <c r="L594" s="2206">
        <f t="shared" si="427"/>
        <v>12117600</v>
      </c>
      <c r="M594" s="2206">
        <f t="shared" si="428"/>
        <v>1134150</v>
      </c>
      <c r="N594" s="2206">
        <f t="shared" si="429"/>
        <v>10981950</v>
      </c>
      <c r="O594" s="2206">
        <f t="shared" si="430"/>
        <v>1500</v>
      </c>
      <c r="P594" s="2244">
        <v>15</v>
      </c>
      <c r="Q594" s="2206">
        <v>75610</v>
      </c>
      <c r="R594" s="2206">
        <v>732130</v>
      </c>
      <c r="S594" s="2206">
        <v>100</v>
      </c>
      <c r="T594" s="2206">
        <f t="shared" si="456"/>
        <v>807840</v>
      </c>
      <c r="U594" s="2206">
        <f t="shared" si="431"/>
        <v>12117600</v>
      </c>
      <c r="V594" s="2206">
        <f t="shared" si="432"/>
        <v>1134150</v>
      </c>
      <c r="W594" s="2206">
        <f t="shared" si="433"/>
        <v>10981950</v>
      </c>
      <c r="X594" s="2206">
        <f t="shared" si="434"/>
        <v>1500</v>
      </c>
      <c r="Y594" s="2244">
        <f t="shared" si="417"/>
        <v>0</v>
      </c>
      <c r="Z594" s="2207">
        <f t="shared" si="418"/>
        <v>0</v>
      </c>
      <c r="AA594" s="2244">
        <v>27</v>
      </c>
      <c r="AB594" s="2206">
        <v>350000</v>
      </c>
      <c r="AC594" s="2206"/>
      <c r="AD594" s="2206">
        <v>50000</v>
      </c>
      <c r="AE594" s="2206">
        <f t="shared" si="457"/>
        <v>400000</v>
      </c>
      <c r="AF594" s="2206">
        <f t="shared" si="435"/>
        <v>10800000</v>
      </c>
      <c r="AG594" s="2206">
        <f t="shared" si="436"/>
        <v>9450000</v>
      </c>
      <c r="AH594" s="2206">
        <f t="shared" si="437"/>
        <v>0</v>
      </c>
      <c r="AI594" s="2207">
        <f t="shared" si="438"/>
        <v>1350000</v>
      </c>
      <c r="AJ594" s="2246">
        <v>15</v>
      </c>
      <c r="AK594" s="2075">
        <v>350000</v>
      </c>
      <c r="AL594" s="2075"/>
      <c r="AM594" s="2075">
        <v>50000</v>
      </c>
      <c r="AN594" s="2206">
        <f t="shared" si="458"/>
        <v>400000</v>
      </c>
      <c r="AO594" s="2206">
        <f t="shared" si="439"/>
        <v>6000000</v>
      </c>
      <c r="AP594" s="2206">
        <f t="shared" si="440"/>
        <v>5250000</v>
      </c>
      <c r="AQ594" s="2206">
        <f t="shared" si="441"/>
        <v>0</v>
      </c>
      <c r="AR594" s="2206">
        <f t="shared" si="442"/>
        <v>750000</v>
      </c>
      <c r="AS594" s="2244">
        <v>15</v>
      </c>
      <c r="AT594" s="2075">
        <v>350000</v>
      </c>
      <c r="AU594" s="2075"/>
      <c r="AV594" s="2075">
        <v>50000</v>
      </c>
      <c r="AW594" s="2206">
        <f t="shared" si="459"/>
        <v>400000</v>
      </c>
      <c r="AX594" s="2206">
        <f t="shared" si="443"/>
        <v>6000000</v>
      </c>
      <c r="AY594" s="2206">
        <f t="shared" si="444"/>
        <v>5250000</v>
      </c>
      <c r="AZ594" s="2206">
        <f t="shared" si="445"/>
        <v>0</v>
      </c>
      <c r="BA594" s="2206">
        <f t="shared" si="446"/>
        <v>750000</v>
      </c>
      <c r="BB594" s="2244">
        <f t="shared" si="419"/>
        <v>0</v>
      </c>
      <c r="BC594" s="2207">
        <f t="shared" si="420"/>
        <v>0</v>
      </c>
      <c r="BD594" s="2244">
        <f t="shared" si="425"/>
        <v>-12</v>
      </c>
      <c r="BE594" s="2207">
        <f t="shared" si="426"/>
        <v>-4800000</v>
      </c>
      <c r="BF594" s="2246">
        <v>15</v>
      </c>
      <c r="BG594" s="2075">
        <v>350000</v>
      </c>
      <c r="BH594" s="2075">
        <v>0</v>
      </c>
      <c r="BI594" s="2075">
        <v>50000</v>
      </c>
      <c r="BJ594" s="2206">
        <f t="shared" si="460"/>
        <v>400000</v>
      </c>
      <c r="BK594" s="2206">
        <f t="shared" si="447"/>
        <v>6000000</v>
      </c>
      <c r="BL594" s="2206">
        <f t="shared" si="448"/>
        <v>5250000</v>
      </c>
      <c r="BM594" s="2206">
        <f t="shared" si="449"/>
        <v>0</v>
      </c>
      <c r="BN594" s="2206">
        <f t="shared" si="450"/>
        <v>750000</v>
      </c>
      <c r="BO594" s="2244">
        <v>15</v>
      </c>
      <c r="BP594" s="2075">
        <v>350000</v>
      </c>
      <c r="BQ594" s="2075">
        <v>0</v>
      </c>
      <c r="BR594" s="2075">
        <v>50000</v>
      </c>
      <c r="BS594" s="2206">
        <f t="shared" si="461"/>
        <v>400000</v>
      </c>
      <c r="BT594" s="2206">
        <f t="shared" si="451"/>
        <v>6000000</v>
      </c>
      <c r="BU594" s="2206">
        <f t="shared" si="452"/>
        <v>5250000</v>
      </c>
      <c r="BV594" s="2206">
        <f t="shared" si="453"/>
        <v>0</v>
      </c>
      <c r="BW594" s="2206">
        <f t="shared" si="454"/>
        <v>750000</v>
      </c>
      <c r="BX594" s="2244">
        <f t="shared" si="421"/>
        <v>0</v>
      </c>
      <c r="BY594" s="2207">
        <f t="shared" si="422"/>
        <v>0</v>
      </c>
      <c r="BZ594" s="2211">
        <f t="shared" si="423"/>
        <v>-12</v>
      </c>
      <c r="CA594" s="2212">
        <f t="shared" si="424"/>
        <v>-4800000</v>
      </c>
      <c r="CB594" s="2083"/>
      <c r="CC594" s="2083"/>
      <c r="CD594" s="2237"/>
      <c r="CF594" s="2200"/>
    </row>
    <row r="595" spans="1:94" s="1974" customFormat="1" ht="18" customHeight="1" outlineLevel="1">
      <c r="A595" s="2235" t="s">
        <v>4114</v>
      </c>
      <c r="B595" s="2235" t="b">
        <v>1</v>
      </c>
      <c r="C595" s="2201"/>
      <c r="D595" s="2236" t="s">
        <v>4115</v>
      </c>
      <c r="E595" s="2243" t="s">
        <v>4113</v>
      </c>
      <c r="F595" s="2204" t="s">
        <v>154</v>
      </c>
      <c r="G595" s="2244">
        <v>0</v>
      </c>
      <c r="H595" s="2206">
        <v>75610</v>
      </c>
      <c r="I595" s="2206">
        <v>732130</v>
      </c>
      <c r="J595" s="2206">
        <v>100</v>
      </c>
      <c r="K595" s="2206">
        <f t="shared" si="455"/>
        <v>807840</v>
      </c>
      <c r="L595" s="2206">
        <f t="shared" si="427"/>
        <v>0</v>
      </c>
      <c r="M595" s="2206">
        <f t="shared" si="428"/>
        <v>0</v>
      </c>
      <c r="N595" s="2206">
        <f t="shared" si="429"/>
        <v>0</v>
      </c>
      <c r="O595" s="2206">
        <f t="shared" si="430"/>
        <v>0</v>
      </c>
      <c r="P595" s="2244">
        <v>0</v>
      </c>
      <c r="Q595" s="2206">
        <v>75610</v>
      </c>
      <c r="R595" s="2206">
        <v>732130</v>
      </c>
      <c r="S595" s="2206">
        <v>100</v>
      </c>
      <c r="T595" s="2206">
        <f t="shared" si="456"/>
        <v>807840</v>
      </c>
      <c r="U595" s="2206">
        <f t="shared" si="431"/>
        <v>0</v>
      </c>
      <c r="V595" s="2206">
        <f t="shared" si="432"/>
        <v>0</v>
      </c>
      <c r="W595" s="2206">
        <f t="shared" si="433"/>
        <v>0</v>
      </c>
      <c r="X595" s="2206">
        <f t="shared" si="434"/>
        <v>0</v>
      </c>
      <c r="Y595" s="2244">
        <f t="shared" si="417"/>
        <v>0</v>
      </c>
      <c r="Z595" s="2207">
        <f t="shared" si="418"/>
        <v>0</v>
      </c>
      <c r="AA595" s="2244">
        <v>4</v>
      </c>
      <c r="AB595" s="2206">
        <v>450000</v>
      </c>
      <c r="AC595" s="2206"/>
      <c r="AD595" s="2206">
        <v>50000</v>
      </c>
      <c r="AE595" s="2206">
        <f t="shared" si="457"/>
        <v>500000</v>
      </c>
      <c r="AF595" s="2206">
        <f t="shared" si="435"/>
        <v>2000000</v>
      </c>
      <c r="AG595" s="2206">
        <f t="shared" si="436"/>
        <v>1800000</v>
      </c>
      <c r="AH595" s="2206">
        <f t="shared" si="437"/>
        <v>0</v>
      </c>
      <c r="AI595" s="2207">
        <f t="shared" si="438"/>
        <v>200000</v>
      </c>
      <c r="AJ595" s="2246">
        <v>0</v>
      </c>
      <c r="AK595" s="2075">
        <v>450000</v>
      </c>
      <c r="AL595" s="2075"/>
      <c r="AM595" s="2075">
        <v>50000</v>
      </c>
      <c r="AN595" s="2206">
        <f t="shared" si="458"/>
        <v>500000</v>
      </c>
      <c r="AO595" s="2206">
        <f t="shared" si="439"/>
        <v>0</v>
      </c>
      <c r="AP595" s="2206">
        <f t="shared" si="440"/>
        <v>0</v>
      </c>
      <c r="AQ595" s="2206">
        <f t="shared" si="441"/>
        <v>0</v>
      </c>
      <c r="AR595" s="2206">
        <f t="shared" si="442"/>
        <v>0</v>
      </c>
      <c r="AS595" s="2244">
        <v>0</v>
      </c>
      <c r="AT595" s="2075">
        <v>450000</v>
      </c>
      <c r="AU595" s="2075"/>
      <c r="AV595" s="2075">
        <v>50000</v>
      </c>
      <c r="AW595" s="2206">
        <f t="shared" si="459"/>
        <v>500000</v>
      </c>
      <c r="AX595" s="2206">
        <f t="shared" si="443"/>
        <v>0</v>
      </c>
      <c r="AY595" s="2206">
        <f t="shared" si="444"/>
        <v>0</v>
      </c>
      <c r="AZ595" s="2206">
        <f t="shared" si="445"/>
        <v>0</v>
      </c>
      <c r="BA595" s="2206">
        <f t="shared" si="446"/>
        <v>0</v>
      </c>
      <c r="BB595" s="2244">
        <f t="shared" si="419"/>
        <v>0</v>
      </c>
      <c r="BC595" s="2207">
        <f t="shared" si="420"/>
        <v>0</v>
      </c>
      <c r="BD595" s="2244">
        <f t="shared" si="425"/>
        <v>-4</v>
      </c>
      <c r="BE595" s="2207">
        <f t="shared" si="426"/>
        <v>-2000000</v>
      </c>
      <c r="BF595" s="2246">
        <v>0</v>
      </c>
      <c r="BG595" s="2075">
        <v>450000</v>
      </c>
      <c r="BH595" s="2075">
        <v>0</v>
      </c>
      <c r="BI595" s="2075">
        <v>50000</v>
      </c>
      <c r="BJ595" s="2206">
        <f t="shared" si="460"/>
        <v>500000</v>
      </c>
      <c r="BK595" s="2206">
        <f t="shared" si="447"/>
        <v>0</v>
      </c>
      <c r="BL595" s="2206">
        <f t="shared" si="448"/>
        <v>0</v>
      </c>
      <c r="BM595" s="2206">
        <f t="shared" si="449"/>
        <v>0</v>
      </c>
      <c r="BN595" s="2206">
        <f t="shared" si="450"/>
        <v>0</v>
      </c>
      <c r="BO595" s="2244">
        <v>0</v>
      </c>
      <c r="BP595" s="2075">
        <v>450000</v>
      </c>
      <c r="BQ595" s="2075">
        <v>0</v>
      </c>
      <c r="BR595" s="2075">
        <v>50000</v>
      </c>
      <c r="BS595" s="2206">
        <f t="shared" si="461"/>
        <v>500000</v>
      </c>
      <c r="BT595" s="2206">
        <f t="shared" si="451"/>
        <v>0</v>
      </c>
      <c r="BU595" s="2206">
        <f t="shared" si="452"/>
        <v>0</v>
      </c>
      <c r="BV595" s="2206">
        <f t="shared" si="453"/>
        <v>0</v>
      </c>
      <c r="BW595" s="2206">
        <f t="shared" si="454"/>
        <v>0</v>
      </c>
      <c r="BX595" s="2244">
        <f t="shared" si="421"/>
        <v>0</v>
      </c>
      <c r="BY595" s="2207">
        <f t="shared" si="422"/>
        <v>0</v>
      </c>
      <c r="BZ595" s="2211">
        <f t="shared" si="423"/>
        <v>-4</v>
      </c>
      <c r="CA595" s="2212">
        <f t="shared" si="424"/>
        <v>-2000000</v>
      </c>
      <c r="CB595" s="2083"/>
      <c r="CC595" s="2083"/>
      <c r="CD595" s="2237"/>
      <c r="CF595" s="2200"/>
    </row>
    <row r="596" spans="1:94" s="1974" customFormat="1" ht="18" customHeight="1" outlineLevel="1">
      <c r="A596" s="2235" t="s">
        <v>4116</v>
      </c>
      <c r="B596" s="2235" t="b">
        <v>1</v>
      </c>
      <c r="C596" s="2201"/>
      <c r="D596" s="2236" t="s">
        <v>4117</v>
      </c>
      <c r="E596" s="2243" t="s">
        <v>4113</v>
      </c>
      <c r="F596" s="2204" t="s">
        <v>154</v>
      </c>
      <c r="G596" s="2244">
        <v>2</v>
      </c>
      <c r="H596" s="2206">
        <v>75610</v>
      </c>
      <c r="I596" s="2206">
        <v>732130</v>
      </c>
      <c r="J596" s="2206">
        <v>100</v>
      </c>
      <c r="K596" s="2206">
        <f t="shared" si="455"/>
        <v>807840</v>
      </c>
      <c r="L596" s="2206">
        <f t="shared" si="427"/>
        <v>1615680</v>
      </c>
      <c r="M596" s="2206">
        <f t="shared" si="428"/>
        <v>151220</v>
      </c>
      <c r="N596" s="2206">
        <f t="shared" si="429"/>
        <v>1464260</v>
      </c>
      <c r="O596" s="2206">
        <f t="shared" si="430"/>
        <v>200</v>
      </c>
      <c r="P596" s="2244">
        <v>2</v>
      </c>
      <c r="Q596" s="2206">
        <v>75610</v>
      </c>
      <c r="R596" s="2206">
        <v>732130</v>
      </c>
      <c r="S596" s="2206">
        <v>100</v>
      </c>
      <c r="T596" s="2206">
        <f t="shared" si="456"/>
        <v>807840</v>
      </c>
      <c r="U596" s="2206">
        <f t="shared" si="431"/>
        <v>1615680</v>
      </c>
      <c r="V596" s="2206">
        <f t="shared" si="432"/>
        <v>151220</v>
      </c>
      <c r="W596" s="2206">
        <f t="shared" si="433"/>
        <v>1464260</v>
      </c>
      <c r="X596" s="2206">
        <f t="shared" si="434"/>
        <v>200</v>
      </c>
      <c r="Y596" s="2244">
        <f t="shared" si="417"/>
        <v>0</v>
      </c>
      <c r="Z596" s="2207">
        <f t="shared" si="418"/>
        <v>0</v>
      </c>
      <c r="AA596" s="2244">
        <v>2</v>
      </c>
      <c r="AB596" s="2206">
        <v>450000</v>
      </c>
      <c r="AC596" s="2206"/>
      <c r="AD596" s="2206">
        <v>50000</v>
      </c>
      <c r="AE596" s="2206">
        <f t="shared" si="457"/>
        <v>500000</v>
      </c>
      <c r="AF596" s="2206">
        <f t="shared" si="435"/>
        <v>1000000</v>
      </c>
      <c r="AG596" s="2206">
        <f t="shared" si="436"/>
        <v>900000</v>
      </c>
      <c r="AH596" s="2206">
        <f t="shared" si="437"/>
        <v>0</v>
      </c>
      <c r="AI596" s="2207">
        <f t="shared" si="438"/>
        <v>100000</v>
      </c>
      <c r="AJ596" s="2246">
        <v>2</v>
      </c>
      <c r="AK596" s="2075">
        <v>450000</v>
      </c>
      <c r="AL596" s="2075"/>
      <c r="AM596" s="2075">
        <v>50000</v>
      </c>
      <c r="AN596" s="2206">
        <f t="shared" si="458"/>
        <v>500000</v>
      </c>
      <c r="AO596" s="2206">
        <f t="shared" si="439"/>
        <v>1000000</v>
      </c>
      <c r="AP596" s="2206">
        <f t="shared" si="440"/>
        <v>900000</v>
      </c>
      <c r="AQ596" s="2206">
        <f t="shared" si="441"/>
        <v>0</v>
      </c>
      <c r="AR596" s="2206">
        <f t="shared" si="442"/>
        <v>100000</v>
      </c>
      <c r="AS596" s="2244">
        <v>2</v>
      </c>
      <c r="AT596" s="2075">
        <v>450000</v>
      </c>
      <c r="AU596" s="2075"/>
      <c r="AV596" s="2075">
        <v>50000</v>
      </c>
      <c r="AW596" s="2206">
        <f t="shared" si="459"/>
        <v>500000</v>
      </c>
      <c r="AX596" s="2206">
        <f t="shared" si="443"/>
        <v>1000000</v>
      </c>
      <c r="AY596" s="2206">
        <f t="shared" si="444"/>
        <v>900000</v>
      </c>
      <c r="AZ596" s="2206">
        <f t="shared" si="445"/>
        <v>0</v>
      </c>
      <c r="BA596" s="2206">
        <f t="shared" si="446"/>
        <v>100000</v>
      </c>
      <c r="BB596" s="2244">
        <f t="shared" si="419"/>
        <v>0</v>
      </c>
      <c r="BC596" s="2207">
        <f t="shared" si="420"/>
        <v>0</v>
      </c>
      <c r="BD596" s="2244">
        <f t="shared" si="425"/>
        <v>0</v>
      </c>
      <c r="BE596" s="2207">
        <f t="shared" si="426"/>
        <v>0</v>
      </c>
      <c r="BF596" s="2246">
        <v>2</v>
      </c>
      <c r="BG596" s="2075">
        <v>450000</v>
      </c>
      <c r="BH596" s="2075">
        <v>0</v>
      </c>
      <c r="BI596" s="2075">
        <v>50000</v>
      </c>
      <c r="BJ596" s="2206">
        <f t="shared" si="460"/>
        <v>500000</v>
      </c>
      <c r="BK596" s="2206">
        <f t="shared" si="447"/>
        <v>1000000</v>
      </c>
      <c r="BL596" s="2206">
        <f t="shared" si="448"/>
        <v>900000</v>
      </c>
      <c r="BM596" s="2206">
        <f t="shared" si="449"/>
        <v>0</v>
      </c>
      <c r="BN596" s="2206">
        <f t="shared" si="450"/>
        <v>100000</v>
      </c>
      <c r="BO596" s="2244">
        <v>2</v>
      </c>
      <c r="BP596" s="2075">
        <v>450000</v>
      </c>
      <c r="BQ596" s="2075">
        <v>0</v>
      </c>
      <c r="BR596" s="2075">
        <v>50000</v>
      </c>
      <c r="BS596" s="2206">
        <f t="shared" si="461"/>
        <v>500000</v>
      </c>
      <c r="BT596" s="2206">
        <f t="shared" si="451"/>
        <v>1000000</v>
      </c>
      <c r="BU596" s="2206">
        <f t="shared" si="452"/>
        <v>900000</v>
      </c>
      <c r="BV596" s="2206">
        <f t="shared" si="453"/>
        <v>0</v>
      </c>
      <c r="BW596" s="2206">
        <f t="shared" si="454"/>
        <v>100000</v>
      </c>
      <c r="BX596" s="2244">
        <f t="shared" si="421"/>
        <v>0</v>
      </c>
      <c r="BY596" s="2207">
        <f t="shared" si="422"/>
        <v>0</v>
      </c>
      <c r="BZ596" s="2211">
        <f t="shared" si="423"/>
        <v>0</v>
      </c>
      <c r="CA596" s="2212">
        <f t="shared" si="424"/>
        <v>0</v>
      </c>
      <c r="CB596" s="2083"/>
      <c r="CC596" s="2083"/>
      <c r="CD596" s="2237"/>
      <c r="CF596" s="2200"/>
    </row>
    <row r="597" spans="1:94" s="1974" customFormat="1" ht="18" customHeight="1" outlineLevel="1">
      <c r="A597" s="2235" t="s">
        <v>4118</v>
      </c>
      <c r="B597" s="2235" t="b">
        <v>1</v>
      </c>
      <c r="C597" s="2201"/>
      <c r="D597" s="2236" t="s">
        <v>4119</v>
      </c>
      <c r="E597" s="2243" t="s">
        <v>4120</v>
      </c>
      <c r="F597" s="2204" t="s">
        <v>154</v>
      </c>
      <c r="G597" s="2244">
        <v>5</v>
      </c>
      <c r="H597" s="2206">
        <v>50810</v>
      </c>
      <c r="I597" s="2206">
        <v>491990</v>
      </c>
      <c r="J597" s="2206">
        <v>60</v>
      </c>
      <c r="K597" s="2206">
        <f t="shared" si="455"/>
        <v>542860</v>
      </c>
      <c r="L597" s="2206">
        <f t="shared" si="427"/>
        <v>2714300</v>
      </c>
      <c r="M597" s="2206">
        <f t="shared" si="428"/>
        <v>254050</v>
      </c>
      <c r="N597" s="2206">
        <f t="shared" si="429"/>
        <v>2459950</v>
      </c>
      <c r="O597" s="2206">
        <f t="shared" si="430"/>
        <v>300</v>
      </c>
      <c r="P597" s="2244">
        <v>5</v>
      </c>
      <c r="Q597" s="2206">
        <v>50810</v>
      </c>
      <c r="R597" s="2206">
        <v>491990</v>
      </c>
      <c r="S597" s="2206">
        <v>60</v>
      </c>
      <c r="T597" s="2206">
        <f t="shared" si="456"/>
        <v>542860</v>
      </c>
      <c r="U597" s="2206">
        <f t="shared" si="431"/>
        <v>2714300</v>
      </c>
      <c r="V597" s="2206">
        <f t="shared" si="432"/>
        <v>254050</v>
      </c>
      <c r="W597" s="2206">
        <f t="shared" si="433"/>
        <v>2459950</v>
      </c>
      <c r="X597" s="2206">
        <f t="shared" si="434"/>
        <v>300</v>
      </c>
      <c r="Y597" s="2244">
        <f t="shared" si="417"/>
        <v>0</v>
      </c>
      <c r="Z597" s="2207">
        <f t="shared" si="418"/>
        <v>0</v>
      </c>
      <c r="AA597" s="2244">
        <v>4</v>
      </c>
      <c r="AB597" s="2206">
        <v>350000</v>
      </c>
      <c r="AC597" s="2206"/>
      <c r="AD597" s="2206">
        <v>50000</v>
      </c>
      <c r="AE597" s="2206">
        <f t="shared" si="457"/>
        <v>400000</v>
      </c>
      <c r="AF597" s="2206">
        <f t="shared" si="435"/>
        <v>1600000</v>
      </c>
      <c r="AG597" s="2206">
        <f t="shared" si="436"/>
        <v>1400000</v>
      </c>
      <c r="AH597" s="2206">
        <f t="shared" si="437"/>
        <v>0</v>
      </c>
      <c r="AI597" s="2207">
        <f t="shared" si="438"/>
        <v>200000</v>
      </c>
      <c r="AJ597" s="2246">
        <v>5</v>
      </c>
      <c r="AK597" s="2075">
        <v>350000</v>
      </c>
      <c r="AL597" s="2075"/>
      <c r="AM597" s="2075">
        <v>50000</v>
      </c>
      <c r="AN597" s="2206">
        <f t="shared" si="458"/>
        <v>400000</v>
      </c>
      <c r="AO597" s="2206">
        <f t="shared" si="439"/>
        <v>2000000</v>
      </c>
      <c r="AP597" s="2206">
        <f t="shared" si="440"/>
        <v>1750000</v>
      </c>
      <c r="AQ597" s="2206">
        <f t="shared" si="441"/>
        <v>0</v>
      </c>
      <c r="AR597" s="2206">
        <f t="shared" si="442"/>
        <v>250000</v>
      </c>
      <c r="AS597" s="2244">
        <v>5</v>
      </c>
      <c r="AT597" s="2075">
        <v>350000</v>
      </c>
      <c r="AU597" s="2075"/>
      <c r="AV597" s="2075">
        <v>50000</v>
      </c>
      <c r="AW597" s="2206">
        <f t="shared" si="459"/>
        <v>400000</v>
      </c>
      <c r="AX597" s="2206">
        <f t="shared" si="443"/>
        <v>2000000</v>
      </c>
      <c r="AY597" s="2206">
        <f t="shared" si="444"/>
        <v>1750000</v>
      </c>
      <c r="AZ597" s="2206">
        <f t="shared" si="445"/>
        <v>0</v>
      </c>
      <c r="BA597" s="2206">
        <f t="shared" si="446"/>
        <v>250000</v>
      </c>
      <c r="BB597" s="2244">
        <f t="shared" si="419"/>
        <v>0</v>
      </c>
      <c r="BC597" s="2207">
        <f t="shared" si="420"/>
        <v>0</v>
      </c>
      <c r="BD597" s="2244">
        <f t="shared" si="425"/>
        <v>1</v>
      </c>
      <c r="BE597" s="2207">
        <f t="shared" si="426"/>
        <v>400000</v>
      </c>
      <c r="BF597" s="2246">
        <v>5</v>
      </c>
      <c r="BG597" s="2075">
        <v>350000</v>
      </c>
      <c r="BH597" s="2075">
        <v>0</v>
      </c>
      <c r="BI597" s="2075">
        <v>50000</v>
      </c>
      <c r="BJ597" s="2206">
        <f t="shared" si="460"/>
        <v>400000</v>
      </c>
      <c r="BK597" s="2206">
        <f t="shared" si="447"/>
        <v>2000000</v>
      </c>
      <c r="BL597" s="2206">
        <f t="shared" si="448"/>
        <v>1750000</v>
      </c>
      <c r="BM597" s="2206">
        <f t="shared" si="449"/>
        <v>0</v>
      </c>
      <c r="BN597" s="2206">
        <f t="shared" si="450"/>
        <v>250000</v>
      </c>
      <c r="BO597" s="2244">
        <v>5</v>
      </c>
      <c r="BP597" s="2075">
        <v>350000</v>
      </c>
      <c r="BQ597" s="2075">
        <v>0</v>
      </c>
      <c r="BR597" s="2075">
        <v>50000</v>
      </c>
      <c r="BS597" s="2206">
        <f t="shared" si="461"/>
        <v>400000</v>
      </c>
      <c r="BT597" s="2206">
        <f t="shared" si="451"/>
        <v>2000000</v>
      </c>
      <c r="BU597" s="2206">
        <f t="shared" si="452"/>
        <v>1750000</v>
      </c>
      <c r="BV597" s="2206">
        <f t="shared" si="453"/>
        <v>0</v>
      </c>
      <c r="BW597" s="2206">
        <f t="shared" si="454"/>
        <v>250000</v>
      </c>
      <c r="BX597" s="2244">
        <f t="shared" si="421"/>
        <v>0</v>
      </c>
      <c r="BY597" s="2207">
        <f t="shared" si="422"/>
        <v>0</v>
      </c>
      <c r="BZ597" s="2211">
        <f t="shared" si="423"/>
        <v>1</v>
      </c>
      <c r="CA597" s="2212">
        <f t="shared" si="424"/>
        <v>400000</v>
      </c>
      <c r="CB597" s="2083"/>
      <c r="CC597" s="2083"/>
      <c r="CD597" s="2237"/>
      <c r="CF597" s="2200"/>
    </row>
    <row r="598" spans="1:94" s="1974" customFormat="1" ht="18" customHeight="1" outlineLevel="1">
      <c r="A598" s="2235" t="s">
        <v>4121</v>
      </c>
      <c r="B598" s="2235" t="b">
        <v>1</v>
      </c>
      <c r="C598" s="2201"/>
      <c r="D598" s="2236" t="s">
        <v>4122</v>
      </c>
      <c r="E598" s="2243" t="s">
        <v>4113</v>
      </c>
      <c r="F598" s="2204" t="s">
        <v>154</v>
      </c>
      <c r="G598" s="2244">
        <v>0</v>
      </c>
      <c r="H598" s="2206">
        <v>75610</v>
      </c>
      <c r="I598" s="2206">
        <v>732130</v>
      </c>
      <c r="J598" s="2206">
        <v>100</v>
      </c>
      <c r="K598" s="2206">
        <f t="shared" si="455"/>
        <v>807840</v>
      </c>
      <c r="L598" s="2206">
        <f t="shared" si="427"/>
        <v>0</v>
      </c>
      <c r="M598" s="2206">
        <f t="shared" si="428"/>
        <v>0</v>
      </c>
      <c r="N598" s="2206">
        <f t="shared" si="429"/>
        <v>0</v>
      </c>
      <c r="O598" s="2206">
        <f t="shared" si="430"/>
        <v>0</v>
      </c>
      <c r="P598" s="2244">
        <v>0</v>
      </c>
      <c r="Q598" s="2206">
        <v>75610</v>
      </c>
      <c r="R598" s="2206">
        <v>732130</v>
      </c>
      <c r="S598" s="2206">
        <v>100</v>
      </c>
      <c r="T598" s="2206">
        <f t="shared" si="456"/>
        <v>807840</v>
      </c>
      <c r="U598" s="2206">
        <f t="shared" si="431"/>
        <v>0</v>
      </c>
      <c r="V598" s="2206">
        <f t="shared" si="432"/>
        <v>0</v>
      </c>
      <c r="W598" s="2206">
        <f t="shared" si="433"/>
        <v>0</v>
      </c>
      <c r="X598" s="2206">
        <f t="shared" si="434"/>
        <v>0</v>
      </c>
      <c r="Y598" s="2244">
        <f t="shared" si="417"/>
        <v>0</v>
      </c>
      <c r="Z598" s="2207">
        <f t="shared" si="418"/>
        <v>0</v>
      </c>
      <c r="AA598" s="2244">
        <v>2</v>
      </c>
      <c r="AB598" s="2206">
        <v>550000</v>
      </c>
      <c r="AC598" s="2206"/>
      <c r="AD598" s="2206">
        <v>60000</v>
      </c>
      <c r="AE598" s="2206">
        <f t="shared" si="457"/>
        <v>610000</v>
      </c>
      <c r="AF598" s="2206">
        <f t="shared" si="435"/>
        <v>1220000</v>
      </c>
      <c r="AG598" s="2206">
        <f t="shared" si="436"/>
        <v>1100000</v>
      </c>
      <c r="AH598" s="2206">
        <f t="shared" si="437"/>
        <v>0</v>
      </c>
      <c r="AI598" s="2207">
        <f t="shared" si="438"/>
        <v>120000</v>
      </c>
      <c r="AJ598" s="2246">
        <v>0</v>
      </c>
      <c r="AK598" s="2075">
        <v>550000</v>
      </c>
      <c r="AL598" s="2075"/>
      <c r="AM598" s="2075">
        <v>60000</v>
      </c>
      <c r="AN598" s="2206">
        <f t="shared" si="458"/>
        <v>610000</v>
      </c>
      <c r="AO598" s="2206">
        <f t="shared" si="439"/>
        <v>0</v>
      </c>
      <c r="AP598" s="2206">
        <f t="shared" si="440"/>
        <v>0</v>
      </c>
      <c r="AQ598" s="2206">
        <f t="shared" si="441"/>
        <v>0</v>
      </c>
      <c r="AR598" s="2206">
        <f t="shared" si="442"/>
        <v>0</v>
      </c>
      <c r="AS598" s="2244">
        <v>0</v>
      </c>
      <c r="AT598" s="2075">
        <v>550000</v>
      </c>
      <c r="AU598" s="2075"/>
      <c r="AV598" s="2075">
        <v>60000</v>
      </c>
      <c r="AW598" s="2206">
        <f t="shared" si="459"/>
        <v>610000</v>
      </c>
      <c r="AX598" s="2206">
        <f t="shared" si="443"/>
        <v>0</v>
      </c>
      <c r="AY598" s="2206">
        <f t="shared" si="444"/>
        <v>0</v>
      </c>
      <c r="AZ598" s="2206">
        <f t="shared" si="445"/>
        <v>0</v>
      </c>
      <c r="BA598" s="2206">
        <f t="shared" si="446"/>
        <v>0</v>
      </c>
      <c r="BB598" s="2244">
        <f t="shared" si="419"/>
        <v>0</v>
      </c>
      <c r="BC598" s="2207">
        <f t="shared" si="420"/>
        <v>0</v>
      </c>
      <c r="BD598" s="2244">
        <f t="shared" si="425"/>
        <v>-2</v>
      </c>
      <c r="BE598" s="2207">
        <f t="shared" si="426"/>
        <v>-1220000</v>
      </c>
      <c r="BF598" s="2246">
        <v>0</v>
      </c>
      <c r="BG598" s="2075">
        <v>550000</v>
      </c>
      <c r="BH598" s="2075">
        <v>0</v>
      </c>
      <c r="BI598" s="2075">
        <v>60000</v>
      </c>
      <c r="BJ598" s="2206">
        <f t="shared" si="460"/>
        <v>610000</v>
      </c>
      <c r="BK598" s="2206">
        <f t="shared" si="447"/>
        <v>0</v>
      </c>
      <c r="BL598" s="2206">
        <f t="shared" si="448"/>
        <v>0</v>
      </c>
      <c r="BM598" s="2206">
        <f t="shared" si="449"/>
        <v>0</v>
      </c>
      <c r="BN598" s="2206">
        <f t="shared" si="450"/>
        <v>0</v>
      </c>
      <c r="BO598" s="2244">
        <v>0</v>
      </c>
      <c r="BP598" s="2075">
        <v>550000</v>
      </c>
      <c r="BQ598" s="2075">
        <v>0</v>
      </c>
      <c r="BR598" s="2075">
        <v>60000</v>
      </c>
      <c r="BS598" s="2206">
        <f t="shared" si="461"/>
        <v>610000</v>
      </c>
      <c r="BT598" s="2206">
        <f t="shared" si="451"/>
        <v>0</v>
      </c>
      <c r="BU598" s="2206">
        <f t="shared" si="452"/>
        <v>0</v>
      </c>
      <c r="BV598" s="2206">
        <f t="shared" si="453"/>
        <v>0</v>
      </c>
      <c r="BW598" s="2206">
        <f t="shared" si="454"/>
        <v>0</v>
      </c>
      <c r="BX598" s="2244">
        <f t="shared" si="421"/>
        <v>0</v>
      </c>
      <c r="BY598" s="2207">
        <f t="shared" si="422"/>
        <v>0</v>
      </c>
      <c r="BZ598" s="2211">
        <f t="shared" si="423"/>
        <v>-2</v>
      </c>
      <c r="CA598" s="2212">
        <f t="shared" si="424"/>
        <v>-1220000</v>
      </c>
      <c r="CB598" s="2083"/>
      <c r="CC598" s="2083"/>
      <c r="CD598" s="2237"/>
      <c r="CF598" s="2200"/>
    </row>
    <row r="599" spans="1:94" s="1974" customFormat="1" ht="18" customHeight="1" outlineLevel="1">
      <c r="A599" s="2235" t="s">
        <v>4123</v>
      </c>
      <c r="B599" s="2235" t="b">
        <v>1</v>
      </c>
      <c r="C599" s="2201"/>
      <c r="D599" s="2236" t="s">
        <v>4124</v>
      </c>
      <c r="E599" s="2243" t="s">
        <v>3257</v>
      </c>
      <c r="F599" s="2204" t="s">
        <v>154</v>
      </c>
      <c r="G599" s="2244">
        <v>22</v>
      </c>
      <c r="H599" s="2206">
        <v>457749</v>
      </c>
      <c r="I599" s="2206"/>
      <c r="J599" s="2206"/>
      <c r="K599" s="2206">
        <f t="shared" si="455"/>
        <v>457749</v>
      </c>
      <c r="L599" s="2206">
        <f t="shared" si="427"/>
        <v>10070478</v>
      </c>
      <c r="M599" s="2206">
        <f t="shared" si="428"/>
        <v>10070478</v>
      </c>
      <c r="N599" s="2206">
        <f t="shared" si="429"/>
        <v>0</v>
      </c>
      <c r="O599" s="2206">
        <f t="shared" si="430"/>
        <v>0</v>
      </c>
      <c r="P599" s="2244">
        <v>22</v>
      </c>
      <c r="Q599" s="2206">
        <v>457749</v>
      </c>
      <c r="R599" s="2206"/>
      <c r="S599" s="2206"/>
      <c r="T599" s="2206">
        <f t="shared" si="456"/>
        <v>457749</v>
      </c>
      <c r="U599" s="2206">
        <f t="shared" si="431"/>
        <v>10070478</v>
      </c>
      <c r="V599" s="2206">
        <f t="shared" si="432"/>
        <v>10070478</v>
      </c>
      <c r="W599" s="2206">
        <f t="shared" si="433"/>
        <v>0</v>
      </c>
      <c r="X599" s="2206">
        <f t="shared" si="434"/>
        <v>0</v>
      </c>
      <c r="Y599" s="2244">
        <f t="shared" si="417"/>
        <v>0</v>
      </c>
      <c r="Z599" s="2207">
        <f t="shared" si="418"/>
        <v>0</v>
      </c>
      <c r="AA599" s="2244"/>
      <c r="AB599" s="2206"/>
      <c r="AC599" s="2206"/>
      <c r="AD599" s="2206"/>
      <c r="AE599" s="2206">
        <f t="shared" si="457"/>
        <v>0</v>
      </c>
      <c r="AF599" s="2206">
        <f t="shared" si="435"/>
        <v>0</v>
      </c>
      <c r="AG599" s="2206">
        <f t="shared" si="436"/>
        <v>0</v>
      </c>
      <c r="AH599" s="2206">
        <f t="shared" si="437"/>
        <v>0</v>
      </c>
      <c r="AI599" s="2207">
        <f t="shared" si="438"/>
        <v>0</v>
      </c>
      <c r="AJ599" s="2246">
        <v>22</v>
      </c>
      <c r="AK599" s="2206">
        <v>355213</v>
      </c>
      <c r="AL599" s="2206">
        <v>26245</v>
      </c>
      <c r="AM599" s="2206">
        <v>76292</v>
      </c>
      <c r="AN599" s="2206">
        <f t="shared" si="458"/>
        <v>457750</v>
      </c>
      <c r="AO599" s="2206">
        <f t="shared" si="439"/>
        <v>10070500</v>
      </c>
      <c r="AP599" s="2206">
        <f t="shared" si="440"/>
        <v>7814686</v>
      </c>
      <c r="AQ599" s="2206">
        <f t="shared" si="441"/>
        <v>577390</v>
      </c>
      <c r="AR599" s="2206">
        <f t="shared" si="442"/>
        <v>1678424</v>
      </c>
      <c r="AS599" s="2244">
        <v>22</v>
      </c>
      <c r="AT599" s="2206">
        <v>355213</v>
      </c>
      <c r="AU599" s="2206">
        <v>26245</v>
      </c>
      <c r="AV599" s="2206">
        <v>76292</v>
      </c>
      <c r="AW599" s="2206">
        <f t="shared" si="459"/>
        <v>457750</v>
      </c>
      <c r="AX599" s="2206">
        <f t="shared" si="443"/>
        <v>10070500</v>
      </c>
      <c r="AY599" s="2206">
        <f t="shared" si="444"/>
        <v>7814686</v>
      </c>
      <c r="AZ599" s="2206">
        <f t="shared" si="445"/>
        <v>577390</v>
      </c>
      <c r="BA599" s="2206">
        <f t="shared" si="446"/>
        <v>1678424</v>
      </c>
      <c r="BB599" s="2244">
        <f t="shared" si="419"/>
        <v>0</v>
      </c>
      <c r="BC599" s="2207">
        <f t="shared" si="420"/>
        <v>0</v>
      </c>
      <c r="BD599" s="2244">
        <f t="shared" si="425"/>
        <v>22</v>
      </c>
      <c r="BE599" s="2207">
        <f t="shared" si="426"/>
        <v>10070500</v>
      </c>
      <c r="BF599" s="2246">
        <v>22</v>
      </c>
      <c r="BG599" s="2206">
        <v>355213</v>
      </c>
      <c r="BH599" s="2206">
        <v>26245</v>
      </c>
      <c r="BI599" s="2206">
        <v>76292</v>
      </c>
      <c r="BJ599" s="2206">
        <f t="shared" si="460"/>
        <v>457750</v>
      </c>
      <c r="BK599" s="2206">
        <f t="shared" si="447"/>
        <v>10070500</v>
      </c>
      <c r="BL599" s="2206">
        <f t="shared" si="448"/>
        <v>7814686</v>
      </c>
      <c r="BM599" s="2206">
        <f t="shared" si="449"/>
        <v>577390</v>
      </c>
      <c r="BN599" s="2206">
        <f t="shared" si="450"/>
        <v>1678424</v>
      </c>
      <c r="BO599" s="2244">
        <v>22</v>
      </c>
      <c r="BP599" s="2206">
        <v>355213</v>
      </c>
      <c r="BQ599" s="2206">
        <v>26245</v>
      </c>
      <c r="BR599" s="2206">
        <v>76292</v>
      </c>
      <c r="BS599" s="2206">
        <f t="shared" si="461"/>
        <v>457750</v>
      </c>
      <c r="BT599" s="2206">
        <f t="shared" si="451"/>
        <v>10070500</v>
      </c>
      <c r="BU599" s="2206">
        <f t="shared" si="452"/>
        <v>7814686</v>
      </c>
      <c r="BV599" s="2206">
        <f t="shared" si="453"/>
        <v>577390</v>
      </c>
      <c r="BW599" s="2206">
        <f t="shared" si="454"/>
        <v>1678424</v>
      </c>
      <c r="BX599" s="2244">
        <f t="shared" si="421"/>
        <v>0</v>
      </c>
      <c r="BY599" s="2207">
        <f t="shared" si="422"/>
        <v>0</v>
      </c>
      <c r="BZ599" s="2211">
        <f t="shared" si="423"/>
        <v>22</v>
      </c>
      <c r="CA599" s="2212">
        <f t="shared" si="424"/>
        <v>10070500</v>
      </c>
      <c r="CB599" s="2083"/>
      <c r="CC599" s="2083"/>
      <c r="CD599" s="2237"/>
      <c r="CF599" s="2200"/>
    </row>
    <row r="600" spans="1:94" s="1974" customFormat="1" ht="18" customHeight="1" outlineLevel="1">
      <c r="A600" s="2235" t="s">
        <v>4125</v>
      </c>
      <c r="B600" s="2235" t="b">
        <v>1</v>
      </c>
      <c r="C600" s="2201"/>
      <c r="D600" s="2236" t="s">
        <v>4126</v>
      </c>
      <c r="E600" s="2243" t="s">
        <v>4127</v>
      </c>
      <c r="F600" s="2204" t="s">
        <v>154</v>
      </c>
      <c r="G600" s="2244">
        <v>1</v>
      </c>
      <c r="H600" s="2206">
        <v>668976</v>
      </c>
      <c r="I600" s="2206"/>
      <c r="J600" s="2206"/>
      <c r="K600" s="2206">
        <f t="shared" si="455"/>
        <v>668976</v>
      </c>
      <c r="L600" s="2206">
        <f t="shared" si="427"/>
        <v>668976</v>
      </c>
      <c r="M600" s="2206">
        <f t="shared" si="428"/>
        <v>668976</v>
      </c>
      <c r="N600" s="2206">
        <f t="shared" si="429"/>
        <v>0</v>
      </c>
      <c r="O600" s="2206">
        <f t="shared" si="430"/>
        <v>0</v>
      </c>
      <c r="P600" s="2244">
        <v>1</v>
      </c>
      <c r="Q600" s="2206">
        <v>668976</v>
      </c>
      <c r="R600" s="2206"/>
      <c r="S600" s="2206"/>
      <c r="T600" s="2206">
        <f t="shared" si="456"/>
        <v>668976</v>
      </c>
      <c r="U600" s="2206">
        <f t="shared" si="431"/>
        <v>668976</v>
      </c>
      <c r="V600" s="2206">
        <f t="shared" si="432"/>
        <v>668976</v>
      </c>
      <c r="W600" s="2206">
        <f t="shared" si="433"/>
        <v>0</v>
      </c>
      <c r="X600" s="2206">
        <f t="shared" si="434"/>
        <v>0</v>
      </c>
      <c r="Y600" s="2244">
        <f t="shared" si="417"/>
        <v>0</v>
      </c>
      <c r="Z600" s="2207">
        <f t="shared" si="418"/>
        <v>0</v>
      </c>
      <c r="AA600" s="2244"/>
      <c r="AB600" s="2206"/>
      <c r="AC600" s="2206"/>
      <c r="AD600" s="2206"/>
      <c r="AE600" s="2206">
        <f t="shared" si="457"/>
        <v>0</v>
      </c>
      <c r="AF600" s="2206">
        <f t="shared" si="435"/>
        <v>0</v>
      </c>
      <c r="AG600" s="2206">
        <f t="shared" si="436"/>
        <v>0</v>
      </c>
      <c r="AH600" s="2206">
        <f t="shared" si="437"/>
        <v>0</v>
      </c>
      <c r="AI600" s="2207">
        <f t="shared" si="438"/>
        <v>0</v>
      </c>
      <c r="AJ600" s="2246">
        <v>1</v>
      </c>
      <c r="AK600" s="2206">
        <v>531235</v>
      </c>
      <c r="AL600" s="2206">
        <v>26245</v>
      </c>
      <c r="AM600" s="2206">
        <v>111496</v>
      </c>
      <c r="AN600" s="2206">
        <f t="shared" si="458"/>
        <v>668976</v>
      </c>
      <c r="AO600" s="2206">
        <f t="shared" si="439"/>
        <v>668976</v>
      </c>
      <c r="AP600" s="2206">
        <f t="shared" si="440"/>
        <v>531235</v>
      </c>
      <c r="AQ600" s="2206">
        <f t="shared" si="441"/>
        <v>26245</v>
      </c>
      <c r="AR600" s="2206">
        <f t="shared" si="442"/>
        <v>111496</v>
      </c>
      <c r="AS600" s="2244">
        <v>1</v>
      </c>
      <c r="AT600" s="2206">
        <v>531235</v>
      </c>
      <c r="AU600" s="2206">
        <v>26245</v>
      </c>
      <c r="AV600" s="2206">
        <v>111496</v>
      </c>
      <c r="AW600" s="2206">
        <f t="shared" si="459"/>
        <v>668976</v>
      </c>
      <c r="AX600" s="2206">
        <f t="shared" si="443"/>
        <v>668976</v>
      </c>
      <c r="AY600" s="2206">
        <f t="shared" si="444"/>
        <v>531235</v>
      </c>
      <c r="AZ600" s="2206">
        <f t="shared" si="445"/>
        <v>26245</v>
      </c>
      <c r="BA600" s="2206">
        <f t="shared" si="446"/>
        <v>111496</v>
      </c>
      <c r="BB600" s="2244">
        <f t="shared" si="419"/>
        <v>0</v>
      </c>
      <c r="BC600" s="2207">
        <f t="shared" si="420"/>
        <v>0</v>
      </c>
      <c r="BD600" s="2244">
        <f t="shared" si="425"/>
        <v>1</v>
      </c>
      <c r="BE600" s="2207">
        <f t="shared" si="426"/>
        <v>668976</v>
      </c>
      <c r="BF600" s="2246">
        <v>1</v>
      </c>
      <c r="BG600" s="2206">
        <v>531235</v>
      </c>
      <c r="BH600" s="2206">
        <v>26245</v>
      </c>
      <c r="BI600" s="2206">
        <v>111496</v>
      </c>
      <c r="BJ600" s="2206">
        <f t="shared" si="460"/>
        <v>668976</v>
      </c>
      <c r="BK600" s="2206">
        <f t="shared" si="447"/>
        <v>668976</v>
      </c>
      <c r="BL600" s="2206">
        <f t="shared" si="448"/>
        <v>531235</v>
      </c>
      <c r="BM600" s="2206">
        <f t="shared" si="449"/>
        <v>26245</v>
      </c>
      <c r="BN600" s="2206">
        <f t="shared" si="450"/>
        <v>111496</v>
      </c>
      <c r="BO600" s="2244">
        <v>1</v>
      </c>
      <c r="BP600" s="2206">
        <v>531235</v>
      </c>
      <c r="BQ600" s="2206">
        <v>26245</v>
      </c>
      <c r="BR600" s="2206">
        <v>111496</v>
      </c>
      <c r="BS600" s="2206">
        <f t="shared" si="461"/>
        <v>668976</v>
      </c>
      <c r="BT600" s="2206">
        <f t="shared" si="451"/>
        <v>668976</v>
      </c>
      <c r="BU600" s="2206">
        <f t="shared" si="452"/>
        <v>531235</v>
      </c>
      <c r="BV600" s="2206">
        <f t="shared" si="453"/>
        <v>26245</v>
      </c>
      <c r="BW600" s="2206">
        <f t="shared" si="454"/>
        <v>111496</v>
      </c>
      <c r="BX600" s="2244">
        <f t="shared" si="421"/>
        <v>0</v>
      </c>
      <c r="BY600" s="2207">
        <f t="shared" si="422"/>
        <v>0</v>
      </c>
      <c r="BZ600" s="2211">
        <f t="shared" si="423"/>
        <v>1</v>
      </c>
      <c r="CA600" s="2212">
        <f t="shared" si="424"/>
        <v>668976</v>
      </c>
      <c r="CB600" s="2083"/>
      <c r="CC600" s="2083"/>
      <c r="CD600" s="2237"/>
      <c r="CF600" s="2200"/>
    </row>
    <row r="601" spans="1:94" s="1974" customFormat="1" ht="18" customHeight="1" outlineLevel="1">
      <c r="A601" s="2235" t="s">
        <v>4128</v>
      </c>
      <c r="B601" s="2235" t="b">
        <v>1</v>
      </c>
      <c r="C601" s="2201"/>
      <c r="D601" s="2236" t="s">
        <v>3251</v>
      </c>
      <c r="E601" s="2243" t="s">
        <v>4129</v>
      </c>
      <c r="F601" s="2204" t="s">
        <v>154</v>
      </c>
      <c r="G601" s="2244">
        <v>52</v>
      </c>
      <c r="H601" s="2206">
        <v>76210</v>
      </c>
      <c r="I601" s="2206">
        <v>737980</v>
      </c>
      <c r="J601" s="2206">
        <v>100</v>
      </c>
      <c r="K601" s="2206">
        <f t="shared" si="455"/>
        <v>814290</v>
      </c>
      <c r="L601" s="2206">
        <f t="shared" si="427"/>
        <v>42343080</v>
      </c>
      <c r="M601" s="2206">
        <f t="shared" si="428"/>
        <v>3962920</v>
      </c>
      <c r="N601" s="2206">
        <f t="shared" si="429"/>
        <v>38374960</v>
      </c>
      <c r="O601" s="2206">
        <f t="shared" si="430"/>
        <v>5200</v>
      </c>
      <c r="P601" s="2244">
        <v>52</v>
      </c>
      <c r="Q601" s="2206">
        <v>76210</v>
      </c>
      <c r="R601" s="2206">
        <v>737980</v>
      </c>
      <c r="S601" s="2206">
        <v>100</v>
      </c>
      <c r="T601" s="2206">
        <f t="shared" si="456"/>
        <v>814290</v>
      </c>
      <c r="U601" s="2206">
        <f t="shared" si="431"/>
        <v>42343080</v>
      </c>
      <c r="V601" s="2206">
        <f t="shared" si="432"/>
        <v>3962920</v>
      </c>
      <c r="W601" s="2206">
        <f t="shared" si="433"/>
        <v>38374960</v>
      </c>
      <c r="X601" s="2206">
        <f t="shared" si="434"/>
        <v>5200</v>
      </c>
      <c r="Y601" s="2244">
        <f t="shared" si="417"/>
        <v>0</v>
      </c>
      <c r="Z601" s="2207">
        <f t="shared" si="418"/>
        <v>0</v>
      </c>
      <c r="AA601" s="2244">
        <v>50</v>
      </c>
      <c r="AB601" s="2206">
        <v>550000</v>
      </c>
      <c r="AC601" s="2206"/>
      <c r="AD601" s="2206">
        <v>70000</v>
      </c>
      <c r="AE601" s="2206">
        <f t="shared" si="457"/>
        <v>620000</v>
      </c>
      <c r="AF601" s="2206">
        <f t="shared" si="435"/>
        <v>31000000</v>
      </c>
      <c r="AG601" s="2206">
        <f t="shared" si="436"/>
        <v>27500000</v>
      </c>
      <c r="AH601" s="2206">
        <f t="shared" si="437"/>
        <v>0</v>
      </c>
      <c r="AI601" s="2207">
        <f t="shared" si="438"/>
        <v>3500000</v>
      </c>
      <c r="AJ601" s="2246">
        <v>52</v>
      </c>
      <c r="AK601" s="2075">
        <v>550000</v>
      </c>
      <c r="AL601" s="2075"/>
      <c r="AM601" s="2075">
        <v>70000</v>
      </c>
      <c r="AN601" s="2206">
        <f t="shared" si="458"/>
        <v>620000</v>
      </c>
      <c r="AO601" s="2206">
        <f t="shared" si="439"/>
        <v>32240000</v>
      </c>
      <c r="AP601" s="2206">
        <f t="shared" si="440"/>
        <v>28600000</v>
      </c>
      <c r="AQ601" s="2206">
        <f t="shared" si="441"/>
        <v>0</v>
      </c>
      <c r="AR601" s="2206">
        <f t="shared" si="442"/>
        <v>3640000</v>
      </c>
      <c r="AS601" s="2244">
        <v>52</v>
      </c>
      <c r="AT601" s="2075">
        <v>550000</v>
      </c>
      <c r="AU601" s="2075"/>
      <c r="AV601" s="2075">
        <v>70000</v>
      </c>
      <c r="AW601" s="2206">
        <f t="shared" si="459"/>
        <v>620000</v>
      </c>
      <c r="AX601" s="2206">
        <f t="shared" si="443"/>
        <v>32240000</v>
      </c>
      <c r="AY601" s="2206">
        <f t="shared" si="444"/>
        <v>28600000</v>
      </c>
      <c r="AZ601" s="2206">
        <f t="shared" si="445"/>
        <v>0</v>
      </c>
      <c r="BA601" s="2206">
        <f t="shared" si="446"/>
        <v>3640000</v>
      </c>
      <c r="BB601" s="2244">
        <f t="shared" si="419"/>
        <v>0</v>
      </c>
      <c r="BC601" s="2207">
        <f t="shared" si="420"/>
        <v>0</v>
      </c>
      <c r="BD601" s="2244">
        <f t="shared" si="425"/>
        <v>2</v>
      </c>
      <c r="BE601" s="2207">
        <f t="shared" si="426"/>
        <v>1240000</v>
      </c>
      <c r="BF601" s="2246">
        <v>52</v>
      </c>
      <c r="BG601" s="2075">
        <v>550000</v>
      </c>
      <c r="BH601" s="2075">
        <v>0</v>
      </c>
      <c r="BI601" s="2075">
        <v>70000</v>
      </c>
      <c r="BJ601" s="2206">
        <f t="shared" si="460"/>
        <v>620000</v>
      </c>
      <c r="BK601" s="2206">
        <f t="shared" si="447"/>
        <v>32240000</v>
      </c>
      <c r="BL601" s="2206">
        <f t="shared" si="448"/>
        <v>28600000</v>
      </c>
      <c r="BM601" s="2206">
        <f t="shared" si="449"/>
        <v>0</v>
      </c>
      <c r="BN601" s="2206">
        <f t="shared" si="450"/>
        <v>3640000</v>
      </c>
      <c r="BO601" s="2244">
        <v>52</v>
      </c>
      <c r="BP601" s="2075">
        <v>550000</v>
      </c>
      <c r="BQ601" s="2075">
        <v>0</v>
      </c>
      <c r="BR601" s="2075">
        <v>70000</v>
      </c>
      <c r="BS601" s="2206">
        <f t="shared" si="461"/>
        <v>620000</v>
      </c>
      <c r="BT601" s="2206">
        <f t="shared" si="451"/>
        <v>32240000</v>
      </c>
      <c r="BU601" s="2206">
        <f t="shared" si="452"/>
        <v>28600000</v>
      </c>
      <c r="BV601" s="2206">
        <f t="shared" si="453"/>
        <v>0</v>
      </c>
      <c r="BW601" s="2206">
        <f t="shared" si="454"/>
        <v>3640000</v>
      </c>
      <c r="BX601" s="2244">
        <f t="shared" si="421"/>
        <v>0</v>
      </c>
      <c r="BY601" s="2207">
        <f t="shared" si="422"/>
        <v>0</v>
      </c>
      <c r="BZ601" s="2211">
        <f t="shared" si="423"/>
        <v>2</v>
      </c>
      <c r="CA601" s="2212">
        <f t="shared" si="424"/>
        <v>1240000</v>
      </c>
      <c r="CB601" s="2083"/>
      <c r="CC601" s="2083"/>
      <c r="CD601" s="2237"/>
      <c r="CF601" s="2200"/>
    </row>
    <row r="602" spans="1:94" s="1974" customFormat="1" ht="18" customHeight="1" outlineLevel="1">
      <c r="A602" s="2235" t="s">
        <v>4130</v>
      </c>
      <c r="B602" s="2235" t="b">
        <v>1</v>
      </c>
      <c r="C602" s="2201"/>
      <c r="D602" s="2236" t="s">
        <v>3254</v>
      </c>
      <c r="E602" s="2243" t="s">
        <v>4131</v>
      </c>
      <c r="F602" s="2204" t="s">
        <v>154</v>
      </c>
      <c r="G602" s="2244">
        <v>3</v>
      </c>
      <c r="H602" s="2206">
        <v>50810</v>
      </c>
      <c r="I602" s="2206">
        <v>491990</v>
      </c>
      <c r="J602" s="2206">
        <v>60</v>
      </c>
      <c r="K602" s="2206">
        <f t="shared" si="455"/>
        <v>542860</v>
      </c>
      <c r="L602" s="2206">
        <f t="shared" si="427"/>
        <v>1628580</v>
      </c>
      <c r="M602" s="2206">
        <f t="shared" si="428"/>
        <v>152430</v>
      </c>
      <c r="N602" s="2206">
        <f t="shared" si="429"/>
        <v>1475970</v>
      </c>
      <c r="O602" s="2206">
        <f t="shared" si="430"/>
        <v>180</v>
      </c>
      <c r="P602" s="2244">
        <v>3</v>
      </c>
      <c r="Q602" s="2206">
        <v>50810</v>
      </c>
      <c r="R602" s="2206">
        <v>491990</v>
      </c>
      <c r="S602" s="2206">
        <v>60</v>
      </c>
      <c r="T602" s="2206">
        <f t="shared" si="456"/>
        <v>542860</v>
      </c>
      <c r="U602" s="2206">
        <f t="shared" si="431"/>
        <v>1628580</v>
      </c>
      <c r="V602" s="2206">
        <f t="shared" si="432"/>
        <v>152430</v>
      </c>
      <c r="W602" s="2206">
        <f t="shared" si="433"/>
        <v>1475970</v>
      </c>
      <c r="X602" s="2206">
        <f t="shared" si="434"/>
        <v>180</v>
      </c>
      <c r="Y602" s="2244">
        <f t="shared" si="417"/>
        <v>0</v>
      </c>
      <c r="Z602" s="2207">
        <f t="shared" si="418"/>
        <v>0</v>
      </c>
      <c r="AA602" s="2244">
        <v>3</v>
      </c>
      <c r="AB602" s="2206">
        <v>420000</v>
      </c>
      <c r="AC602" s="2206"/>
      <c r="AD602" s="2206">
        <v>50000</v>
      </c>
      <c r="AE602" s="2206">
        <f t="shared" si="457"/>
        <v>470000</v>
      </c>
      <c r="AF602" s="2206">
        <f t="shared" si="435"/>
        <v>1410000</v>
      </c>
      <c r="AG602" s="2206">
        <f t="shared" si="436"/>
        <v>1260000</v>
      </c>
      <c r="AH602" s="2206">
        <f t="shared" si="437"/>
        <v>0</v>
      </c>
      <c r="AI602" s="2207">
        <f t="shared" si="438"/>
        <v>150000</v>
      </c>
      <c r="AJ602" s="2246">
        <v>3</v>
      </c>
      <c r="AK602" s="2075">
        <v>420000</v>
      </c>
      <c r="AL602" s="2075"/>
      <c r="AM602" s="2075">
        <v>50000</v>
      </c>
      <c r="AN602" s="2206">
        <f t="shared" si="458"/>
        <v>470000</v>
      </c>
      <c r="AO602" s="2206">
        <f t="shared" si="439"/>
        <v>1410000</v>
      </c>
      <c r="AP602" s="2206">
        <f t="shared" si="440"/>
        <v>1260000</v>
      </c>
      <c r="AQ602" s="2206">
        <f t="shared" si="441"/>
        <v>0</v>
      </c>
      <c r="AR602" s="2206">
        <f t="shared" si="442"/>
        <v>150000</v>
      </c>
      <c r="AS602" s="2244">
        <v>3</v>
      </c>
      <c r="AT602" s="2075">
        <v>420000</v>
      </c>
      <c r="AU602" s="2075"/>
      <c r="AV602" s="2075">
        <v>50000</v>
      </c>
      <c r="AW602" s="2206">
        <f t="shared" si="459"/>
        <v>470000</v>
      </c>
      <c r="AX602" s="2206">
        <f t="shared" si="443"/>
        <v>1410000</v>
      </c>
      <c r="AY602" s="2206">
        <f t="shared" si="444"/>
        <v>1260000</v>
      </c>
      <c r="AZ602" s="2206">
        <f t="shared" si="445"/>
        <v>0</v>
      </c>
      <c r="BA602" s="2206">
        <f t="shared" si="446"/>
        <v>150000</v>
      </c>
      <c r="BB602" s="2244">
        <f t="shared" si="419"/>
        <v>0</v>
      </c>
      <c r="BC602" s="2207">
        <f t="shared" si="420"/>
        <v>0</v>
      </c>
      <c r="BD602" s="2244">
        <f t="shared" si="425"/>
        <v>0</v>
      </c>
      <c r="BE602" s="2207">
        <f t="shared" si="426"/>
        <v>0</v>
      </c>
      <c r="BF602" s="2246">
        <v>3</v>
      </c>
      <c r="BG602" s="2075">
        <v>420000</v>
      </c>
      <c r="BH602" s="2075">
        <v>0</v>
      </c>
      <c r="BI602" s="2075">
        <v>50000</v>
      </c>
      <c r="BJ602" s="2206">
        <f t="shared" si="460"/>
        <v>470000</v>
      </c>
      <c r="BK602" s="2206">
        <f t="shared" si="447"/>
        <v>1410000</v>
      </c>
      <c r="BL602" s="2206">
        <f t="shared" si="448"/>
        <v>1260000</v>
      </c>
      <c r="BM602" s="2206">
        <f t="shared" si="449"/>
        <v>0</v>
      </c>
      <c r="BN602" s="2206">
        <f t="shared" si="450"/>
        <v>150000</v>
      </c>
      <c r="BO602" s="2244">
        <v>3</v>
      </c>
      <c r="BP602" s="2075">
        <v>420000</v>
      </c>
      <c r="BQ602" s="2075">
        <v>0</v>
      </c>
      <c r="BR602" s="2075">
        <v>50000</v>
      </c>
      <c r="BS602" s="2206">
        <f t="shared" si="461"/>
        <v>470000</v>
      </c>
      <c r="BT602" s="2206">
        <f t="shared" si="451"/>
        <v>1410000</v>
      </c>
      <c r="BU602" s="2206">
        <f t="shared" si="452"/>
        <v>1260000</v>
      </c>
      <c r="BV602" s="2206">
        <f t="shared" si="453"/>
        <v>0</v>
      </c>
      <c r="BW602" s="2206">
        <f t="shared" si="454"/>
        <v>150000</v>
      </c>
      <c r="BX602" s="2244">
        <f t="shared" si="421"/>
        <v>0</v>
      </c>
      <c r="BY602" s="2207">
        <f t="shared" si="422"/>
        <v>0</v>
      </c>
      <c r="BZ602" s="2211">
        <f t="shared" si="423"/>
        <v>0</v>
      </c>
      <c r="CA602" s="2212">
        <f t="shared" si="424"/>
        <v>0</v>
      </c>
      <c r="CB602" s="2083"/>
      <c r="CC602" s="2083"/>
      <c r="CD602" s="2237"/>
      <c r="CF602" s="2200"/>
    </row>
    <row r="603" spans="1:94" s="1974" customFormat="1" ht="18" customHeight="1" outlineLevel="1">
      <c r="A603" s="2235" t="s">
        <v>4132</v>
      </c>
      <c r="B603" s="2235" t="b">
        <v>1</v>
      </c>
      <c r="C603" s="2201"/>
      <c r="D603" s="2236" t="s">
        <v>3679</v>
      </c>
      <c r="E603" s="2243" t="s">
        <v>4131</v>
      </c>
      <c r="F603" s="2204" t="s">
        <v>154</v>
      </c>
      <c r="G603" s="2244">
        <v>0</v>
      </c>
      <c r="H603" s="2206">
        <v>50810</v>
      </c>
      <c r="I603" s="2206">
        <v>491990</v>
      </c>
      <c r="J603" s="2206">
        <v>60</v>
      </c>
      <c r="K603" s="2206">
        <f t="shared" si="455"/>
        <v>542860</v>
      </c>
      <c r="L603" s="2206">
        <f t="shared" si="427"/>
        <v>0</v>
      </c>
      <c r="M603" s="2206">
        <f t="shared" si="428"/>
        <v>0</v>
      </c>
      <c r="N603" s="2206">
        <f t="shared" si="429"/>
        <v>0</v>
      </c>
      <c r="O603" s="2206">
        <f t="shared" si="430"/>
        <v>0</v>
      </c>
      <c r="P603" s="2244">
        <v>0</v>
      </c>
      <c r="Q603" s="2206">
        <v>50810</v>
      </c>
      <c r="R603" s="2206">
        <v>491990</v>
      </c>
      <c r="S603" s="2206">
        <v>60</v>
      </c>
      <c r="T603" s="2206">
        <f t="shared" si="456"/>
        <v>542860</v>
      </c>
      <c r="U603" s="2206">
        <f t="shared" si="431"/>
        <v>0</v>
      </c>
      <c r="V603" s="2206">
        <f t="shared" si="432"/>
        <v>0</v>
      </c>
      <c r="W603" s="2206">
        <f t="shared" si="433"/>
        <v>0</v>
      </c>
      <c r="X603" s="2206">
        <f t="shared" si="434"/>
        <v>0</v>
      </c>
      <c r="Y603" s="2244">
        <f t="shared" si="417"/>
        <v>0</v>
      </c>
      <c r="Z603" s="2207">
        <f t="shared" si="418"/>
        <v>0</v>
      </c>
      <c r="AA603" s="2244">
        <v>1</v>
      </c>
      <c r="AB603" s="2206">
        <v>300000</v>
      </c>
      <c r="AC603" s="2206"/>
      <c r="AD603" s="2206">
        <v>50000</v>
      </c>
      <c r="AE603" s="2206">
        <f t="shared" si="457"/>
        <v>350000</v>
      </c>
      <c r="AF603" s="2206">
        <f t="shared" si="435"/>
        <v>350000</v>
      </c>
      <c r="AG603" s="2206">
        <f t="shared" si="436"/>
        <v>300000</v>
      </c>
      <c r="AH603" s="2206">
        <f t="shared" si="437"/>
        <v>0</v>
      </c>
      <c r="AI603" s="2207">
        <f t="shared" si="438"/>
        <v>50000</v>
      </c>
      <c r="AJ603" s="2246">
        <v>0</v>
      </c>
      <c r="AK603" s="2075">
        <v>300000</v>
      </c>
      <c r="AL603" s="2075"/>
      <c r="AM603" s="2075">
        <v>50000</v>
      </c>
      <c r="AN603" s="2206">
        <f t="shared" si="458"/>
        <v>350000</v>
      </c>
      <c r="AO603" s="2206">
        <f t="shared" si="439"/>
        <v>0</v>
      </c>
      <c r="AP603" s="2206">
        <f t="shared" si="440"/>
        <v>0</v>
      </c>
      <c r="AQ603" s="2206">
        <f t="shared" si="441"/>
        <v>0</v>
      </c>
      <c r="AR603" s="2206">
        <f t="shared" si="442"/>
        <v>0</v>
      </c>
      <c r="AS603" s="2244">
        <v>0</v>
      </c>
      <c r="AT603" s="2075">
        <v>300000</v>
      </c>
      <c r="AU603" s="2075"/>
      <c r="AV603" s="2075">
        <v>50000</v>
      </c>
      <c r="AW603" s="2206">
        <f t="shared" si="459"/>
        <v>350000</v>
      </c>
      <c r="AX603" s="2206">
        <f t="shared" si="443"/>
        <v>0</v>
      </c>
      <c r="AY603" s="2206">
        <f t="shared" si="444"/>
        <v>0</v>
      </c>
      <c r="AZ603" s="2206">
        <f t="shared" si="445"/>
        <v>0</v>
      </c>
      <c r="BA603" s="2206">
        <f t="shared" si="446"/>
        <v>0</v>
      </c>
      <c r="BB603" s="2244">
        <f t="shared" si="419"/>
        <v>0</v>
      </c>
      <c r="BC603" s="2207">
        <f t="shared" si="420"/>
        <v>0</v>
      </c>
      <c r="BD603" s="2244">
        <f t="shared" si="425"/>
        <v>-1</v>
      </c>
      <c r="BE603" s="2207">
        <f t="shared" si="426"/>
        <v>-350000</v>
      </c>
      <c r="BF603" s="2246">
        <v>0</v>
      </c>
      <c r="BG603" s="2075">
        <v>300000</v>
      </c>
      <c r="BH603" s="2075">
        <v>0</v>
      </c>
      <c r="BI603" s="2075">
        <v>50000</v>
      </c>
      <c r="BJ603" s="2206">
        <f t="shared" si="460"/>
        <v>350000</v>
      </c>
      <c r="BK603" s="2206">
        <f t="shared" si="447"/>
        <v>0</v>
      </c>
      <c r="BL603" s="2206">
        <f t="shared" si="448"/>
        <v>0</v>
      </c>
      <c r="BM603" s="2206">
        <f t="shared" si="449"/>
        <v>0</v>
      </c>
      <c r="BN603" s="2206">
        <f t="shared" si="450"/>
        <v>0</v>
      </c>
      <c r="BO603" s="2244">
        <v>0</v>
      </c>
      <c r="BP603" s="2075">
        <v>300000</v>
      </c>
      <c r="BQ603" s="2075">
        <v>0</v>
      </c>
      <c r="BR603" s="2075">
        <v>50000</v>
      </c>
      <c r="BS603" s="2206">
        <f t="shared" si="461"/>
        <v>350000</v>
      </c>
      <c r="BT603" s="2206">
        <f t="shared" si="451"/>
        <v>0</v>
      </c>
      <c r="BU603" s="2206">
        <f t="shared" si="452"/>
        <v>0</v>
      </c>
      <c r="BV603" s="2206">
        <f t="shared" si="453"/>
        <v>0</v>
      </c>
      <c r="BW603" s="2206">
        <f t="shared" si="454"/>
        <v>0</v>
      </c>
      <c r="BX603" s="2244">
        <f t="shared" si="421"/>
        <v>0</v>
      </c>
      <c r="BY603" s="2207">
        <f t="shared" si="422"/>
        <v>0</v>
      </c>
      <c r="BZ603" s="2211">
        <f t="shared" si="423"/>
        <v>-1</v>
      </c>
      <c r="CA603" s="2212">
        <f t="shared" si="424"/>
        <v>-350000</v>
      </c>
      <c r="CB603" s="2083"/>
      <c r="CC603" s="2083"/>
      <c r="CD603" s="2237"/>
      <c r="CF603" s="2200"/>
    </row>
    <row r="604" spans="1:94" s="1974" customFormat="1" ht="18" customHeight="1" outlineLevel="1">
      <c r="A604" s="2238" t="s">
        <v>4133</v>
      </c>
      <c r="B604" s="2238" t="b">
        <v>1</v>
      </c>
      <c r="C604" s="2201"/>
      <c r="D604" s="2236" t="s">
        <v>4134</v>
      </c>
      <c r="E604" s="2243" t="s">
        <v>4135</v>
      </c>
      <c r="F604" s="2204" t="s">
        <v>154</v>
      </c>
      <c r="G604" s="2244">
        <v>2</v>
      </c>
      <c r="H604" s="2240">
        <v>50810</v>
      </c>
      <c r="I604" s="2240">
        <v>491990</v>
      </c>
      <c r="J604" s="2240">
        <v>60</v>
      </c>
      <c r="K604" s="2206">
        <f t="shared" si="455"/>
        <v>542860</v>
      </c>
      <c r="L604" s="2206">
        <f t="shared" si="427"/>
        <v>1085720</v>
      </c>
      <c r="M604" s="2240">
        <f t="shared" si="428"/>
        <v>101620</v>
      </c>
      <c r="N604" s="2240">
        <f t="shared" si="429"/>
        <v>983980</v>
      </c>
      <c r="O604" s="2240">
        <f t="shared" si="430"/>
        <v>120</v>
      </c>
      <c r="P604" s="2244">
        <v>2</v>
      </c>
      <c r="Q604" s="2206">
        <v>50810</v>
      </c>
      <c r="R604" s="2206">
        <v>491990</v>
      </c>
      <c r="S604" s="2206">
        <v>60</v>
      </c>
      <c r="T604" s="2206">
        <f t="shared" si="456"/>
        <v>542860</v>
      </c>
      <c r="U604" s="2206">
        <f t="shared" si="431"/>
        <v>1085720</v>
      </c>
      <c r="V604" s="2206">
        <f t="shared" si="432"/>
        <v>101620</v>
      </c>
      <c r="W604" s="2206">
        <f t="shared" si="433"/>
        <v>983980</v>
      </c>
      <c r="X604" s="2206">
        <f t="shared" si="434"/>
        <v>120</v>
      </c>
      <c r="Y604" s="2244">
        <f t="shared" si="417"/>
        <v>0</v>
      </c>
      <c r="Z604" s="2207">
        <f t="shared" si="418"/>
        <v>0</v>
      </c>
      <c r="AA604" s="2244"/>
      <c r="AB604" s="2206"/>
      <c r="AC604" s="2206"/>
      <c r="AD604" s="2206"/>
      <c r="AE604" s="2206">
        <f t="shared" si="457"/>
        <v>0</v>
      </c>
      <c r="AF604" s="2206">
        <f t="shared" si="435"/>
        <v>0</v>
      </c>
      <c r="AG604" s="2206">
        <f t="shared" si="436"/>
        <v>0</v>
      </c>
      <c r="AH604" s="2206">
        <f t="shared" si="437"/>
        <v>0</v>
      </c>
      <c r="AI604" s="2207">
        <f t="shared" si="438"/>
        <v>0</v>
      </c>
      <c r="AJ604" s="2246">
        <v>2</v>
      </c>
      <c r="AK604" s="2075">
        <v>300000</v>
      </c>
      <c r="AL604" s="2075"/>
      <c r="AM604" s="2075">
        <v>50000</v>
      </c>
      <c r="AN604" s="2206">
        <f t="shared" si="458"/>
        <v>350000</v>
      </c>
      <c r="AO604" s="2206">
        <f t="shared" si="439"/>
        <v>700000</v>
      </c>
      <c r="AP604" s="2206">
        <f t="shared" si="440"/>
        <v>600000</v>
      </c>
      <c r="AQ604" s="2206">
        <f t="shared" si="441"/>
        <v>0</v>
      </c>
      <c r="AR604" s="2206">
        <f t="shared" si="442"/>
        <v>100000</v>
      </c>
      <c r="AS604" s="2244">
        <v>2</v>
      </c>
      <c r="AT604" s="2206">
        <v>300000</v>
      </c>
      <c r="AU604" s="2206"/>
      <c r="AV604" s="2075">
        <v>50000</v>
      </c>
      <c r="AW604" s="2206">
        <f t="shared" si="459"/>
        <v>350000</v>
      </c>
      <c r="AX604" s="2206">
        <f t="shared" si="443"/>
        <v>700000</v>
      </c>
      <c r="AY604" s="2240">
        <f t="shared" si="444"/>
        <v>600000</v>
      </c>
      <c r="AZ604" s="2240">
        <f t="shared" si="445"/>
        <v>0</v>
      </c>
      <c r="BA604" s="2240">
        <f t="shared" si="446"/>
        <v>100000</v>
      </c>
      <c r="BB604" s="2244">
        <f t="shared" si="419"/>
        <v>0</v>
      </c>
      <c r="BC604" s="2207">
        <f t="shared" si="420"/>
        <v>0</v>
      </c>
      <c r="BD604" s="2244">
        <f t="shared" si="425"/>
        <v>2</v>
      </c>
      <c r="BE604" s="2207"/>
      <c r="BF604" s="2246">
        <v>2</v>
      </c>
      <c r="BG604" s="2075">
        <v>300000</v>
      </c>
      <c r="BH604" s="2075">
        <v>0</v>
      </c>
      <c r="BI604" s="2075">
        <v>50000</v>
      </c>
      <c r="BJ604" s="2206">
        <f t="shared" si="460"/>
        <v>350000</v>
      </c>
      <c r="BK604" s="2206">
        <f t="shared" si="447"/>
        <v>700000</v>
      </c>
      <c r="BL604" s="2206">
        <f t="shared" si="448"/>
        <v>600000</v>
      </c>
      <c r="BM604" s="2206">
        <f t="shared" si="449"/>
        <v>0</v>
      </c>
      <c r="BN604" s="2206">
        <f t="shared" si="450"/>
        <v>100000</v>
      </c>
      <c r="BO604" s="2244">
        <v>2</v>
      </c>
      <c r="BP604" s="2075">
        <v>300000</v>
      </c>
      <c r="BQ604" s="2075">
        <v>0</v>
      </c>
      <c r="BR604" s="2075">
        <v>50000</v>
      </c>
      <c r="BS604" s="2206">
        <f t="shared" si="461"/>
        <v>350000</v>
      </c>
      <c r="BT604" s="2206">
        <f t="shared" si="451"/>
        <v>700000</v>
      </c>
      <c r="BU604" s="2206">
        <f t="shared" si="452"/>
        <v>600000</v>
      </c>
      <c r="BV604" s="2206">
        <f t="shared" si="453"/>
        <v>0</v>
      </c>
      <c r="BW604" s="2206">
        <f t="shared" si="454"/>
        <v>100000</v>
      </c>
      <c r="BX604" s="2244">
        <f t="shared" si="421"/>
        <v>0</v>
      </c>
      <c r="BY604" s="2207">
        <f t="shared" si="422"/>
        <v>0</v>
      </c>
      <c r="BZ604" s="2211">
        <f t="shared" si="423"/>
        <v>2</v>
      </c>
      <c r="CA604" s="2212">
        <f t="shared" si="424"/>
        <v>700000</v>
      </c>
      <c r="CB604" s="2083"/>
      <c r="CC604" s="2083"/>
      <c r="CD604" s="2237"/>
      <c r="CF604" s="2200"/>
      <c r="CJ604" s="1975"/>
      <c r="CK604" s="1975"/>
      <c r="CL604" s="1975"/>
      <c r="CM604" s="1975"/>
      <c r="CN604" s="1975"/>
      <c r="CO604" s="1975"/>
      <c r="CP604" s="1975"/>
    </row>
    <row r="605" spans="1:94" s="1974" customFormat="1" ht="18" customHeight="1" outlineLevel="1">
      <c r="A605" s="2235" t="s">
        <v>4136</v>
      </c>
      <c r="B605" s="2235" t="b">
        <v>1</v>
      </c>
      <c r="C605" s="2201"/>
      <c r="D605" s="2236" t="s">
        <v>3259</v>
      </c>
      <c r="E605" s="2243" t="s">
        <v>4113</v>
      </c>
      <c r="F605" s="2204" t="s">
        <v>154</v>
      </c>
      <c r="G605" s="2244">
        <v>2</v>
      </c>
      <c r="H605" s="2206">
        <v>75610</v>
      </c>
      <c r="I605" s="2206">
        <v>732130</v>
      </c>
      <c r="J605" s="2206">
        <v>100</v>
      </c>
      <c r="K605" s="2206">
        <f t="shared" si="455"/>
        <v>807840</v>
      </c>
      <c r="L605" s="2206">
        <f t="shared" si="427"/>
        <v>1615680</v>
      </c>
      <c r="M605" s="2206">
        <f t="shared" si="428"/>
        <v>151220</v>
      </c>
      <c r="N605" s="2206">
        <f t="shared" si="429"/>
        <v>1464260</v>
      </c>
      <c r="O605" s="2206">
        <f t="shared" si="430"/>
        <v>200</v>
      </c>
      <c r="P605" s="2244">
        <v>2</v>
      </c>
      <c r="Q605" s="2206">
        <v>75610</v>
      </c>
      <c r="R605" s="2206">
        <v>732130</v>
      </c>
      <c r="S605" s="2206">
        <v>100</v>
      </c>
      <c r="T605" s="2206">
        <f t="shared" si="456"/>
        <v>807840</v>
      </c>
      <c r="U605" s="2206">
        <f t="shared" si="431"/>
        <v>1615680</v>
      </c>
      <c r="V605" s="2206">
        <f t="shared" si="432"/>
        <v>151220</v>
      </c>
      <c r="W605" s="2206">
        <f t="shared" si="433"/>
        <v>1464260</v>
      </c>
      <c r="X605" s="2206">
        <f t="shared" si="434"/>
        <v>200</v>
      </c>
      <c r="Y605" s="2244">
        <f t="shared" si="417"/>
        <v>0</v>
      </c>
      <c r="Z605" s="2207">
        <f t="shared" si="418"/>
        <v>0</v>
      </c>
      <c r="AA605" s="2244">
        <v>2</v>
      </c>
      <c r="AB605" s="2206">
        <v>750000</v>
      </c>
      <c r="AC605" s="2206"/>
      <c r="AD605" s="2206">
        <v>80000</v>
      </c>
      <c r="AE605" s="2206">
        <f t="shared" si="457"/>
        <v>830000</v>
      </c>
      <c r="AF605" s="2206">
        <f t="shared" si="435"/>
        <v>1660000</v>
      </c>
      <c r="AG605" s="2206">
        <f t="shared" si="436"/>
        <v>1500000</v>
      </c>
      <c r="AH605" s="2206">
        <f t="shared" si="437"/>
        <v>0</v>
      </c>
      <c r="AI605" s="2207">
        <f t="shared" si="438"/>
        <v>160000</v>
      </c>
      <c r="AJ605" s="2246">
        <v>2</v>
      </c>
      <c r="AK605" s="2075">
        <v>750000</v>
      </c>
      <c r="AL605" s="2075"/>
      <c r="AM605" s="2075">
        <v>80000</v>
      </c>
      <c r="AN605" s="2206">
        <f t="shared" si="458"/>
        <v>830000</v>
      </c>
      <c r="AO605" s="2206">
        <f t="shared" si="439"/>
        <v>1660000</v>
      </c>
      <c r="AP605" s="2206">
        <f t="shared" si="440"/>
        <v>1500000</v>
      </c>
      <c r="AQ605" s="2206">
        <f t="shared" si="441"/>
        <v>0</v>
      </c>
      <c r="AR605" s="2206">
        <f t="shared" si="442"/>
        <v>160000</v>
      </c>
      <c r="AS605" s="2244">
        <v>2</v>
      </c>
      <c r="AT605" s="2075">
        <v>750000</v>
      </c>
      <c r="AU605" s="2075"/>
      <c r="AV605" s="2075">
        <v>80000</v>
      </c>
      <c r="AW605" s="2206">
        <f t="shared" si="459"/>
        <v>830000</v>
      </c>
      <c r="AX605" s="2206">
        <f t="shared" si="443"/>
        <v>1660000</v>
      </c>
      <c r="AY605" s="2206">
        <f t="shared" si="444"/>
        <v>1500000</v>
      </c>
      <c r="AZ605" s="2206">
        <f t="shared" si="445"/>
        <v>0</v>
      </c>
      <c r="BA605" s="2206">
        <f t="shared" si="446"/>
        <v>160000</v>
      </c>
      <c r="BB605" s="2244">
        <f t="shared" si="419"/>
        <v>0</v>
      </c>
      <c r="BC605" s="2207">
        <f t="shared" si="420"/>
        <v>0</v>
      </c>
      <c r="BD605" s="2244">
        <f t="shared" si="425"/>
        <v>0</v>
      </c>
      <c r="BE605" s="2207">
        <f t="shared" ref="BE605:BE668" si="462">+AX605-AF605</f>
        <v>0</v>
      </c>
      <c r="BF605" s="2246">
        <v>2</v>
      </c>
      <c r="BG605" s="2075">
        <v>750000</v>
      </c>
      <c r="BH605" s="2075">
        <v>0</v>
      </c>
      <c r="BI605" s="2075">
        <v>80000</v>
      </c>
      <c r="BJ605" s="2206">
        <f t="shared" si="460"/>
        <v>830000</v>
      </c>
      <c r="BK605" s="2206">
        <f t="shared" si="447"/>
        <v>1660000</v>
      </c>
      <c r="BL605" s="2206">
        <f t="shared" si="448"/>
        <v>1500000</v>
      </c>
      <c r="BM605" s="2206">
        <f t="shared" si="449"/>
        <v>0</v>
      </c>
      <c r="BN605" s="2206">
        <f t="shared" si="450"/>
        <v>160000</v>
      </c>
      <c r="BO605" s="2244">
        <v>2</v>
      </c>
      <c r="BP605" s="2075">
        <v>750000</v>
      </c>
      <c r="BQ605" s="2075">
        <v>0</v>
      </c>
      <c r="BR605" s="2075">
        <v>80000</v>
      </c>
      <c r="BS605" s="2206">
        <f t="shared" si="461"/>
        <v>830000</v>
      </c>
      <c r="BT605" s="2206">
        <f t="shared" si="451"/>
        <v>1660000</v>
      </c>
      <c r="BU605" s="2206">
        <f t="shared" si="452"/>
        <v>1500000</v>
      </c>
      <c r="BV605" s="2206">
        <f t="shared" si="453"/>
        <v>0</v>
      </c>
      <c r="BW605" s="2206">
        <f t="shared" si="454"/>
        <v>160000</v>
      </c>
      <c r="BX605" s="2244">
        <f t="shared" si="421"/>
        <v>0</v>
      </c>
      <c r="BY605" s="2207">
        <f t="shared" si="422"/>
        <v>0</v>
      </c>
      <c r="BZ605" s="2211">
        <f t="shared" si="423"/>
        <v>0</v>
      </c>
      <c r="CA605" s="2212">
        <f t="shared" si="424"/>
        <v>0</v>
      </c>
      <c r="CB605" s="2083"/>
      <c r="CC605" s="2083"/>
      <c r="CD605" s="2237"/>
      <c r="CF605" s="2200"/>
    </row>
    <row r="606" spans="1:94" s="1974" customFormat="1" ht="18" customHeight="1" outlineLevel="1">
      <c r="A606" s="2235" t="s">
        <v>4137</v>
      </c>
      <c r="B606" s="2235" t="b">
        <v>1</v>
      </c>
      <c r="C606" s="2201"/>
      <c r="D606" s="2236" t="s">
        <v>3264</v>
      </c>
      <c r="E606" s="2243" t="s">
        <v>3257</v>
      </c>
      <c r="F606" s="2204" t="s">
        <v>154</v>
      </c>
      <c r="G606" s="2244">
        <v>2</v>
      </c>
      <c r="H606" s="2206">
        <v>63510</v>
      </c>
      <c r="I606" s="2206">
        <v>614980</v>
      </c>
      <c r="J606" s="2206">
        <v>80</v>
      </c>
      <c r="K606" s="2206">
        <f t="shared" si="455"/>
        <v>678570</v>
      </c>
      <c r="L606" s="2206">
        <f t="shared" si="427"/>
        <v>1357140</v>
      </c>
      <c r="M606" s="2206">
        <f t="shared" si="428"/>
        <v>127020</v>
      </c>
      <c r="N606" s="2206">
        <f t="shared" si="429"/>
        <v>1229960</v>
      </c>
      <c r="O606" s="2206">
        <f t="shared" si="430"/>
        <v>160</v>
      </c>
      <c r="P606" s="2244">
        <v>2</v>
      </c>
      <c r="Q606" s="2206">
        <v>63510</v>
      </c>
      <c r="R606" s="2206">
        <v>614980</v>
      </c>
      <c r="S606" s="2206">
        <v>80</v>
      </c>
      <c r="T606" s="2206">
        <f t="shared" si="456"/>
        <v>678570</v>
      </c>
      <c r="U606" s="2206">
        <f t="shared" si="431"/>
        <v>1357140</v>
      </c>
      <c r="V606" s="2206">
        <f t="shared" si="432"/>
        <v>127020</v>
      </c>
      <c r="W606" s="2206">
        <f t="shared" si="433"/>
        <v>1229960</v>
      </c>
      <c r="X606" s="2206">
        <f t="shared" si="434"/>
        <v>160</v>
      </c>
      <c r="Y606" s="2244">
        <f t="shared" si="417"/>
        <v>0</v>
      </c>
      <c r="Z606" s="2207">
        <f t="shared" si="418"/>
        <v>0</v>
      </c>
      <c r="AA606" s="2244">
        <v>1</v>
      </c>
      <c r="AB606" s="2206">
        <v>600000</v>
      </c>
      <c r="AC606" s="2206"/>
      <c r="AD606" s="2206">
        <v>80000</v>
      </c>
      <c r="AE606" s="2206">
        <f t="shared" si="457"/>
        <v>680000</v>
      </c>
      <c r="AF606" s="2206">
        <f t="shared" si="435"/>
        <v>680000</v>
      </c>
      <c r="AG606" s="2206">
        <f t="shared" si="436"/>
        <v>600000</v>
      </c>
      <c r="AH606" s="2206">
        <f t="shared" si="437"/>
        <v>0</v>
      </c>
      <c r="AI606" s="2207">
        <f t="shared" si="438"/>
        <v>80000</v>
      </c>
      <c r="AJ606" s="2246">
        <v>2</v>
      </c>
      <c r="AK606" s="2075">
        <v>600000</v>
      </c>
      <c r="AL606" s="2075"/>
      <c r="AM606" s="2075">
        <v>80000</v>
      </c>
      <c r="AN606" s="2206">
        <f t="shared" si="458"/>
        <v>680000</v>
      </c>
      <c r="AO606" s="2206">
        <f t="shared" si="439"/>
        <v>1360000</v>
      </c>
      <c r="AP606" s="2206">
        <f t="shared" si="440"/>
        <v>1200000</v>
      </c>
      <c r="AQ606" s="2206">
        <f t="shared" si="441"/>
        <v>0</v>
      </c>
      <c r="AR606" s="2206">
        <f t="shared" si="442"/>
        <v>160000</v>
      </c>
      <c r="AS606" s="2244">
        <v>2</v>
      </c>
      <c r="AT606" s="2075">
        <v>600000</v>
      </c>
      <c r="AU606" s="2075"/>
      <c r="AV606" s="2075">
        <v>80000</v>
      </c>
      <c r="AW606" s="2206">
        <f t="shared" si="459"/>
        <v>680000</v>
      </c>
      <c r="AX606" s="2206">
        <f t="shared" si="443"/>
        <v>1360000</v>
      </c>
      <c r="AY606" s="2206">
        <f t="shared" si="444"/>
        <v>1200000</v>
      </c>
      <c r="AZ606" s="2206">
        <f t="shared" si="445"/>
        <v>0</v>
      </c>
      <c r="BA606" s="2206">
        <f t="shared" si="446"/>
        <v>160000</v>
      </c>
      <c r="BB606" s="2244">
        <f t="shared" si="419"/>
        <v>0</v>
      </c>
      <c r="BC606" s="2207">
        <f t="shared" si="420"/>
        <v>0</v>
      </c>
      <c r="BD606" s="2244">
        <f t="shared" si="425"/>
        <v>1</v>
      </c>
      <c r="BE606" s="2207">
        <f t="shared" si="462"/>
        <v>680000</v>
      </c>
      <c r="BF606" s="2246">
        <v>2</v>
      </c>
      <c r="BG606" s="2075">
        <v>600000</v>
      </c>
      <c r="BH606" s="2075">
        <v>0</v>
      </c>
      <c r="BI606" s="2075">
        <v>80000</v>
      </c>
      <c r="BJ606" s="2206">
        <f t="shared" si="460"/>
        <v>680000</v>
      </c>
      <c r="BK606" s="2206">
        <f t="shared" si="447"/>
        <v>1360000</v>
      </c>
      <c r="BL606" s="2206">
        <f t="shared" si="448"/>
        <v>1200000</v>
      </c>
      <c r="BM606" s="2206">
        <f t="shared" si="449"/>
        <v>0</v>
      </c>
      <c r="BN606" s="2206">
        <f t="shared" si="450"/>
        <v>160000</v>
      </c>
      <c r="BO606" s="2244">
        <v>2</v>
      </c>
      <c r="BP606" s="2075">
        <v>600000</v>
      </c>
      <c r="BQ606" s="2075">
        <v>0</v>
      </c>
      <c r="BR606" s="2075">
        <v>80000</v>
      </c>
      <c r="BS606" s="2206">
        <f t="shared" si="461"/>
        <v>680000</v>
      </c>
      <c r="BT606" s="2206">
        <f t="shared" si="451"/>
        <v>1360000</v>
      </c>
      <c r="BU606" s="2206">
        <f t="shared" si="452"/>
        <v>1200000</v>
      </c>
      <c r="BV606" s="2206">
        <f t="shared" si="453"/>
        <v>0</v>
      </c>
      <c r="BW606" s="2206">
        <f t="shared" si="454"/>
        <v>160000</v>
      </c>
      <c r="BX606" s="2244">
        <f t="shared" si="421"/>
        <v>0</v>
      </c>
      <c r="BY606" s="2207">
        <f t="shared" si="422"/>
        <v>0</v>
      </c>
      <c r="BZ606" s="2211">
        <f t="shared" si="423"/>
        <v>1</v>
      </c>
      <c r="CA606" s="2212">
        <f t="shared" si="424"/>
        <v>680000</v>
      </c>
      <c r="CB606" s="2083"/>
      <c r="CC606" s="2083"/>
      <c r="CD606" s="2237"/>
      <c r="CF606" s="2200"/>
    </row>
    <row r="607" spans="1:94" s="1974" customFormat="1" ht="18" customHeight="1" outlineLevel="1">
      <c r="A607" s="2235" t="s">
        <v>4138</v>
      </c>
      <c r="B607" s="2235" t="b">
        <v>1</v>
      </c>
      <c r="C607" s="2201"/>
      <c r="D607" s="2236" t="s">
        <v>3267</v>
      </c>
      <c r="E607" s="2243" t="s">
        <v>4139</v>
      </c>
      <c r="F607" s="2204" t="s">
        <v>154</v>
      </c>
      <c r="G607" s="2244">
        <v>4</v>
      </c>
      <c r="H607" s="2206">
        <v>32660</v>
      </c>
      <c r="I607" s="2206">
        <v>316270</v>
      </c>
      <c r="J607" s="2206">
        <v>40</v>
      </c>
      <c r="K607" s="2206">
        <f t="shared" si="455"/>
        <v>348970</v>
      </c>
      <c r="L607" s="2206">
        <f t="shared" si="427"/>
        <v>1395880</v>
      </c>
      <c r="M607" s="2206">
        <f t="shared" si="428"/>
        <v>130640</v>
      </c>
      <c r="N607" s="2206">
        <f t="shared" si="429"/>
        <v>1265080</v>
      </c>
      <c r="O607" s="2206">
        <f t="shared" si="430"/>
        <v>160</v>
      </c>
      <c r="P607" s="2244">
        <v>4</v>
      </c>
      <c r="Q607" s="2206">
        <v>32660</v>
      </c>
      <c r="R607" s="2206">
        <v>316270</v>
      </c>
      <c r="S607" s="2206">
        <v>40</v>
      </c>
      <c r="T607" s="2206">
        <f t="shared" si="456"/>
        <v>348970</v>
      </c>
      <c r="U607" s="2206">
        <f t="shared" si="431"/>
        <v>1395880</v>
      </c>
      <c r="V607" s="2206">
        <f t="shared" si="432"/>
        <v>130640</v>
      </c>
      <c r="W607" s="2206">
        <f t="shared" si="433"/>
        <v>1265080</v>
      </c>
      <c r="X607" s="2206">
        <f t="shared" si="434"/>
        <v>160</v>
      </c>
      <c r="Y607" s="2244">
        <f t="shared" si="417"/>
        <v>0</v>
      </c>
      <c r="Z607" s="2207">
        <f t="shared" si="418"/>
        <v>0</v>
      </c>
      <c r="AA607" s="2244">
        <v>3</v>
      </c>
      <c r="AB607" s="2206">
        <v>320000</v>
      </c>
      <c r="AC607" s="2206"/>
      <c r="AD607" s="2206">
        <v>50000</v>
      </c>
      <c r="AE607" s="2206">
        <f t="shared" si="457"/>
        <v>370000</v>
      </c>
      <c r="AF607" s="2206">
        <f t="shared" si="435"/>
        <v>1110000</v>
      </c>
      <c r="AG607" s="2206">
        <f t="shared" si="436"/>
        <v>960000</v>
      </c>
      <c r="AH607" s="2206">
        <f t="shared" si="437"/>
        <v>0</v>
      </c>
      <c r="AI607" s="2207">
        <f t="shared" si="438"/>
        <v>150000</v>
      </c>
      <c r="AJ607" s="2246">
        <v>4</v>
      </c>
      <c r="AK607" s="2075">
        <v>320000</v>
      </c>
      <c r="AL607" s="2075"/>
      <c r="AM607" s="2075">
        <v>50000</v>
      </c>
      <c r="AN607" s="2206">
        <f t="shared" si="458"/>
        <v>370000</v>
      </c>
      <c r="AO607" s="2206">
        <f t="shared" si="439"/>
        <v>1480000</v>
      </c>
      <c r="AP607" s="2206">
        <f t="shared" si="440"/>
        <v>1280000</v>
      </c>
      <c r="AQ607" s="2206">
        <f t="shared" si="441"/>
        <v>0</v>
      </c>
      <c r="AR607" s="2206">
        <f t="shared" si="442"/>
        <v>200000</v>
      </c>
      <c r="AS607" s="2244">
        <v>4</v>
      </c>
      <c r="AT607" s="2075">
        <v>320000</v>
      </c>
      <c r="AU607" s="2075"/>
      <c r="AV607" s="2075">
        <v>50000</v>
      </c>
      <c r="AW607" s="2206">
        <f t="shared" si="459"/>
        <v>370000</v>
      </c>
      <c r="AX607" s="2206">
        <f t="shared" si="443"/>
        <v>1480000</v>
      </c>
      <c r="AY607" s="2206">
        <f t="shared" si="444"/>
        <v>1280000</v>
      </c>
      <c r="AZ607" s="2206">
        <f t="shared" si="445"/>
        <v>0</v>
      </c>
      <c r="BA607" s="2206">
        <f t="shared" si="446"/>
        <v>200000</v>
      </c>
      <c r="BB607" s="2244">
        <f t="shared" si="419"/>
        <v>0</v>
      </c>
      <c r="BC607" s="2207">
        <f t="shared" si="420"/>
        <v>0</v>
      </c>
      <c r="BD607" s="2244">
        <f t="shared" si="425"/>
        <v>1</v>
      </c>
      <c r="BE607" s="2207">
        <f t="shared" si="462"/>
        <v>370000</v>
      </c>
      <c r="BF607" s="2246">
        <v>4</v>
      </c>
      <c r="BG607" s="2075">
        <v>320000</v>
      </c>
      <c r="BH607" s="2075">
        <v>0</v>
      </c>
      <c r="BI607" s="2075">
        <v>50000</v>
      </c>
      <c r="BJ607" s="2206">
        <f t="shared" si="460"/>
        <v>370000</v>
      </c>
      <c r="BK607" s="2206">
        <f t="shared" si="447"/>
        <v>1480000</v>
      </c>
      <c r="BL607" s="2206">
        <f t="shared" si="448"/>
        <v>1280000</v>
      </c>
      <c r="BM607" s="2206">
        <f t="shared" si="449"/>
        <v>0</v>
      </c>
      <c r="BN607" s="2206">
        <f t="shared" si="450"/>
        <v>200000</v>
      </c>
      <c r="BO607" s="2244">
        <v>4</v>
      </c>
      <c r="BP607" s="2075">
        <v>320000</v>
      </c>
      <c r="BQ607" s="2075">
        <v>0</v>
      </c>
      <c r="BR607" s="2075">
        <v>50000</v>
      </c>
      <c r="BS607" s="2206">
        <f t="shared" si="461"/>
        <v>370000</v>
      </c>
      <c r="BT607" s="2206">
        <f t="shared" si="451"/>
        <v>1480000</v>
      </c>
      <c r="BU607" s="2206">
        <f t="shared" si="452"/>
        <v>1280000</v>
      </c>
      <c r="BV607" s="2206">
        <f t="shared" si="453"/>
        <v>0</v>
      </c>
      <c r="BW607" s="2206">
        <f t="shared" si="454"/>
        <v>200000</v>
      </c>
      <c r="BX607" s="2244">
        <f t="shared" si="421"/>
        <v>0</v>
      </c>
      <c r="BY607" s="2207">
        <f t="shared" si="422"/>
        <v>0</v>
      </c>
      <c r="BZ607" s="2211">
        <f t="shared" si="423"/>
        <v>1</v>
      </c>
      <c r="CA607" s="2212">
        <f t="shared" si="424"/>
        <v>370000</v>
      </c>
      <c r="CB607" s="2083"/>
      <c r="CC607" s="2083"/>
      <c r="CD607" s="2237"/>
      <c r="CF607" s="2200"/>
    </row>
    <row r="608" spans="1:94" s="1974" customFormat="1" ht="18" customHeight="1" outlineLevel="1">
      <c r="A608" s="2235" t="s">
        <v>4140</v>
      </c>
      <c r="B608" s="2235" t="b">
        <v>1</v>
      </c>
      <c r="C608" s="2201"/>
      <c r="D608" s="2236" t="s">
        <v>4141</v>
      </c>
      <c r="E608" s="2243" t="s">
        <v>4113</v>
      </c>
      <c r="F608" s="2204" t="s">
        <v>154</v>
      </c>
      <c r="G608" s="2244">
        <v>1</v>
      </c>
      <c r="H608" s="2206">
        <v>75610</v>
      </c>
      <c r="I608" s="2206">
        <v>732130</v>
      </c>
      <c r="J608" s="2206">
        <v>100</v>
      </c>
      <c r="K608" s="2206">
        <f t="shared" si="455"/>
        <v>807840</v>
      </c>
      <c r="L608" s="2206">
        <f t="shared" si="427"/>
        <v>807840</v>
      </c>
      <c r="M608" s="2206">
        <f t="shared" si="428"/>
        <v>75610</v>
      </c>
      <c r="N608" s="2206">
        <f t="shared" si="429"/>
        <v>732130</v>
      </c>
      <c r="O608" s="2206">
        <f t="shared" si="430"/>
        <v>100</v>
      </c>
      <c r="P608" s="2244">
        <v>1</v>
      </c>
      <c r="Q608" s="2206">
        <v>75610</v>
      </c>
      <c r="R608" s="2206">
        <v>732130</v>
      </c>
      <c r="S608" s="2206">
        <v>100</v>
      </c>
      <c r="T608" s="2206">
        <f t="shared" si="456"/>
        <v>807840</v>
      </c>
      <c r="U608" s="2206">
        <f t="shared" si="431"/>
        <v>807840</v>
      </c>
      <c r="V608" s="2206">
        <f t="shared" si="432"/>
        <v>75610</v>
      </c>
      <c r="W608" s="2206">
        <f t="shared" si="433"/>
        <v>732130</v>
      </c>
      <c r="X608" s="2206">
        <f t="shared" si="434"/>
        <v>100</v>
      </c>
      <c r="Y608" s="2244">
        <f t="shared" si="417"/>
        <v>0</v>
      </c>
      <c r="Z608" s="2207">
        <f t="shared" si="418"/>
        <v>0</v>
      </c>
      <c r="AA608" s="2244">
        <v>1</v>
      </c>
      <c r="AB608" s="2206">
        <v>1500000</v>
      </c>
      <c r="AC608" s="2206"/>
      <c r="AD608" s="2206">
        <v>110000</v>
      </c>
      <c r="AE608" s="2206">
        <f t="shared" si="457"/>
        <v>1610000</v>
      </c>
      <c r="AF608" s="2206">
        <f t="shared" si="435"/>
        <v>1610000</v>
      </c>
      <c r="AG608" s="2206">
        <f t="shared" si="436"/>
        <v>1500000</v>
      </c>
      <c r="AH608" s="2206">
        <f t="shared" si="437"/>
        <v>0</v>
      </c>
      <c r="AI608" s="2207">
        <f t="shared" si="438"/>
        <v>110000</v>
      </c>
      <c r="AJ608" s="2246">
        <v>1</v>
      </c>
      <c r="AK608" s="2075">
        <v>1500000</v>
      </c>
      <c r="AL608" s="2075"/>
      <c r="AM608" s="2075">
        <v>110000</v>
      </c>
      <c r="AN608" s="2206">
        <f t="shared" si="458"/>
        <v>1610000</v>
      </c>
      <c r="AO608" s="2206">
        <f t="shared" si="439"/>
        <v>1610000</v>
      </c>
      <c r="AP608" s="2206">
        <f t="shared" si="440"/>
        <v>1500000</v>
      </c>
      <c r="AQ608" s="2206">
        <f t="shared" si="441"/>
        <v>0</v>
      </c>
      <c r="AR608" s="2206">
        <f t="shared" si="442"/>
        <v>110000</v>
      </c>
      <c r="AS608" s="2244">
        <v>1</v>
      </c>
      <c r="AT608" s="2075">
        <v>1500000</v>
      </c>
      <c r="AU608" s="2075"/>
      <c r="AV608" s="2075">
        <v>110000</v>
      </c>
      <c r="AW608" s="2206">
        <f t="shared" si="459"/>
        <v>1610000</v>
      </c>
      <c r="AX608" s="2206">
        <f t="shared" si="443"/>
        <v>1610000</v>
      </c>
      <c r="AY608" s="2206">
        <f t="shared" si="444"/>
        <v>1500000</v>
      </c>
      <c r="AZ608" s="2206">
        <f t="shared" si="445"/>
        <v>0</v>
      </c>
      <c r="BA608" s="2206">
        <f t="shared" si="446"/>
        <v>110000</v>
      </c>
      <c r="BB608" s="2244">
        <f t="shared" si="419"/>
        <v>0</v>
      </c>
      <c r="BC608" s="2207">
        <f t="shared" si="420"/>
        <v>0</v>
      </c>
      <c r="BD608" s="2244">
        <f t="shared" si="425"/>
        <v>0</v>
      </c>
      <c r="BE608" s="2207">
        <f t="shared" si="462"/>
        <v>0</v>
      </c>
      <c r="BF608" s="2246">
        <v>1</v>
      </c>
      <c r="BG608" s="2075">
        <v>1500000</v>
      </c>
      <c r="BH608" s="2075">
        <v>0</v>
      </c>
      <c r="BI608" s="2075">
        <v>110000</v>
      </c>
      <c r="BJ608" s="2206">
        <f t="shared" si="460"/>
        <v>1610000</v>
      </c>
      <c r="BK608" s="2206">
        <f t="shared" si="447"/>
        <v>1610000</v>
      </c>
      <c r="BL608" s="2206">
        <f t="shared" si="448"/>
        <v>1500000</v>
      </c>
      <c r="BM608" s="2206">
        <f t="shared" si="449"/>
        <v>0</v>
      </c>
      <c r="BN608" s="2206">
        <f t="shared" si="450"/>
        <v>110000</v>
      </c>
      <c r="BO608" s="2244">
        <v>1</v>
      </c>
      <c r="BP608" s="2075">
        <v>1500000</v>
      </c>
      <c r="BQ608" s="2075">
        <v>0</v>
      </c>
      <c r="BR608" s="2075">
        <v>110000</v>
      </c>
      <c r="BS608" s="2206">
        <f t="shared" si="461"/>
        <v>1610000</v>
      </c>
      <c r="BT608" s="2206">
        <f t="shared" si="451"/>
        <v>1610000</v>
      </c>
      <c r="BU608" s="2206">
        <f t="shared" si="452"/>
        <v>1500000</v>
      </c>
      <c r="BV608" s="2206">
        <f t="shared" si="453"/>
        <v>0</v>
      </c>
      <c r="BW608" s="2206">
        <f t="shared" si="454"/>
        <v>110000</v>
      </c>
      <c r="BX608" s="2244">
        <f t="shared" si="421"/>
        <v>0</v>
      </c>
      <c r="BY608" s="2207">
        <f t="shared" si="422"/>
        <v>0</v>
      </c>
      <c r="BZ608" s="2211">
        <f t="shared" si="423"/>
        <v>0</v>
      </c>
      <c r="CA608" s="2212">
        <f t="shared" si="424"/>
        <v>0</v>
      </c>
      <c r="CB608" s="2083"/>
      <c r="CC608" s="2083"/>
      <c r="CD608" s="2237"/>
      <c r="CF608" s="2200"/>
    </row>
    <row r="609" spans="1:84" s="1974" customFormat="1" ht="18" customHeight="1" outlineLevel="1">
      <c r="A609" s="2235" t="s">
        <v>4142</v>
      </c>
      <c r="B609" s="2235" t="b">
        <v>1</v>
      </c>
      <c r="C609" s="2201"/>
      <c r="D609" s="2236" t="s">
        <v>3275</v>
      </c>
      <c r="E609" s="2243" t="s">
        <v>4108</v>
      </c>
      <c r="F609" s="2204" t="s">
        <v>154</v>
      </c>
      <c r="G609" s="2244">
        <v>1</v>
      </c>
      <c r="H609" s="2206">
        <v>136100</v>
      </c>
      <c r="I609" s="2206">
        <v>1317830</v>
      </c>
      <c r="J609" s="2206">
        <v>180</v>
      </c>
      <c r="K609" s="2206">
        <f t="shared" si="455"/>
        <v>1454110</v>
      </c>
      <c r="L609" s="2206">
        <f t="shared" si="427"/>
        <v>1454110</v>
      </c>
      <c r="M609" s="2206">
        <f t="shared" si="428"/>
        <v>136100</v>
      </c>
      <c r="N609" s="2206">
        <f t="shared" si="429"/>
        <v>1317830</v>
      </c>
      <c r="O609" s="2206">
        <f t="shared" si="430"/>
        <v>180</v>
      </c>
      <c r="P609" s="2244">
        <v>1</v>
      </c>
      <c r="Q609" s="2206">
        <v>136100</v>
      </c>
      <c r="R609" s="2206">
        <v>1317830</v>
      </c>
      <c r="S609" s="2206">
        <v>180</v>
      </c>
      <c r="T609" s="2206">
        <f t="shared" si="456"/>
        <v>1454110</v>
      </c>
      <c r="U609" s="2206">
        <f t="shared" si="431"/>
        <v>1454110</v>
      </c>
      <c r="V609" s="2206">
        <f t="shared" si="432"/>
        <v>136100</v>
      </c>
      <c r="W609" s="2206">
        <f t="shared" si="433"/>
        <v>1317830</v>
      </c>
      <c r="X609" s="2206">
        <f t="shared" si="434"/>
        <v>180</v>
      </c>
      <c r="Y609" s="2244">
        <f t="shared" si="417"/>
        <v>0</v>
      </c>
      <c r="Z609" s="2207">
        <f t="shared" si="418"/>
        <v>0</v>
      </c>
      <c r="AA609" s="2244">
        <v>1</v>
      </c>
      <c r="AB609" s="2206">
        <v>1200000</v>
      </c>
      <c r="AC609" s="2206"/>
      <c r="AD609" s="2206">
        <v>100000</v>
      </c>
      <c r="AE609" s="2206">
        <f t="shared" si="457"/>
        <v>1300000</v>
      </c>
      <c r="AF609" s="2206">
        <f t="shared" si="435"/>
        <v>1300000</v>
      </c>
      <c r="AG609" s="2206">
        <f t="shared" si="436"/>
        <v>1200000</v>
      </c>
      <c r="AH609" s="2206">
        <f t="shared" si="437"/>
        <v>0</v>
      </c>
      <c r="AI609" s="2207">
        <f t="shared" si="438"/>
        <v>100000</v>
      </c>
      <c r="AJ609" s="2246">
        <v>1</v>
      </c>
      <c r="AK609" s="2075">
        <v>1200000</v>
      </c>
      <c r="AL609" s="2075"/>
      <c r="AM609" s="2075">
        <v>100000</v>
      </c>
      <c r="AN609" s="2206">
        <f t="shared" si="458"/>
        <v>1300000</v>
      </c>
      <c r="AO609" s="2206">
        <f t="shared" si="439"/>
        <v>1300000</v>
      </c>
      <c r="AP609" s="2206">
        <f t="shared" si="440"/>
        <v>1200000</v>
      </c>
      <c r="AQ609" s="2206">
        <f t="shared" si="441"/>
        <v>0</v>
      </c>
      <c r="AR609" s="2206">
        <f t="shared" si="442"/>
        <v>100000</v>
      </c>
      <c r="AS609" s="2244">
        <v>1</v>
      </c>
      <c r="AT609" s="2075">
        <v>1200000</v>
      </c>
      <c r="AU609" s="2075"/>
      <c r="AV609" s="2075">
        <v>100000</v>
      </c>
      <c r="AW609" s="2206">
        <f t="shared" si="459"/>
        <v>1300000</v>
      </c>
      <c r="AX609" s="2206">
        <f t="shared" si="443"/>
        <v>1300000</v>
      </c>
      <c r="AY609" s="2206">
        <f t="shared" si="444"/>
        <v>1200000</v>
      </c>
      <c r="AZ609" s="2206">
        <f t="shared" si="445"/>
        <v>0</v>
      </c>
      <c r="BA609" s="2206">
        <f t="shared" si="446"/>
        <v>100000</v>
      </c>
      <c r="BB609" s="2244">
        <f t="shared" si="419"/>
        <v>0</v>
      </c>
      <c r="BC609" s="2207">
        <f t="shared" si="420"/>
        <v>0</v>
      </c>
      <c r="BD609" s="2244">
        <f t="shared" si="425"/>
        <v>0</v>
      </c>
      <c r="BE609" s="2207">
        <f t="shared" si="462"/>
        <v>0</v>
      </c>
      <c r="BF609" s="2246">
        <v>1</v>
      </c>
      <c r="BG609" s="2075">
        <v>1200000</v>
      </c>
      <c r="BH609" s="2075">
        <v>0</v>
      </c>
      <c r="BI609" s="2075">
        <v>100000</v>
      </c>
      <c r="BJ609" s="2206">
        <f t="shared" si="460"/>
        <v>1300000</v>
      </c>
      <c r="BK609" s="2206">
        <f t="shared" si="447"/>
        <v>1300000</v>
      </c>
      <c r="BL609" s="2206">
        <f t="shared" si="448"/>
        <v>1200000</v>
      </c>
      <c r="BM609" s="2206">
        <f t="shared" si="449"/>
        <v>0</v>
      </c>
      <c r="BN609" s="2206">
        <f t="shared" si="450"/>
        <v>100000</v>
      </c>
      <c r="BO609" s="2244">
        <v>1</v>
      </c>
      <c r="BP609" s="2075">
        <v>1200000</v>
      </c>
      <c r="BQ609" s="2075">
        <v>0</v>
      </c>
      <c r="BR609" s="2075">
        <v>100000</v>
      </c>
      <c r="BS609" s="2206">
        <f t="shared" si="461"/>
        <v>1300000</v>
      </c>
      <c r="BT609" s="2206">
        <f t="shared" si="451"/>
        <v>1300000</v>
      </c>
      <c r="BU609" s="2206">
        <f t="shared" si="452"/>
        <v>1200000</v>
      </c>
      <c r="BV609" s="2206">
        <f t="shared" si="453"/>
        <v>0</v>
      </c>
      <c r="BW609" s="2206">
        <f t="shared" si="454"/>
        <v>100000</v>
      </c>
      <c r="BX609" s="2244">
        <f t="shared" si="421"/>
        <v>0</v>
      </c>
      <c r="BY609" s="2207">
        <f t="shared" si="422"/>
        <v>0</v>
      </c>
      <c r="BZ609" s="2211">
        <f t="shared" si="423"/>
        <v>0</v>
      </c>
      <c r="CA609" s="2212">
        <f t="shared" si="424"/>
        <v>0</v>
      </c>
      <c r="CB609" s="2083"/>
      <c r="CC609" s="2083"/>
      <c r="CD609" s="2237"/>
      <c r="CF609" s="2200"/>
    </row>
    <row r="610" spans="1:84" s="1974" customFormat="1" ht="18" customHeight="1" outlineLevel="1">
      <c r="A610" s="2235" t="s">
        <v>4143</v>
      </c>
      <c r="B610" s="2235" t="b">
        <v>1</v>
      </c>
      <c r="C610" s="2201"/>
      <c r="D610" s="2236" t="s">
        <v>4144</v>
      </c>
      <c r="E610" s="2243" t="s">
        <v>4145</v>
      </c>
      <c r="F610" s="2204" t="s">
        <v>154</v>
      </c>
      <c r="G610" s="2244">
        <v>1</v>
      </c>
      <c r="H610" s="2206">
        <v>189030</v>
      </c>
      <c r="I610" s="2206">
        <v>1830330</v>
      </c>
      <c r="J610" s="2206">
        <v>250</v>
      </c>
      <c r="K610" s="2206">
        <f t="shared" si="455"/>
        <v>2019610</v>
      </c>
      <c r="L610" s="2206">
        <f t="shared" si="427"/>
        <v>2019610</v>
      </c>
      <c r="M610" s="2206">
        <f t="shared" si="428"/>
        <v>189030</v>
      </c>
      <c r="N610" s="2206">
        <f t="shared" si="429"/>
        <v>1830330</v>
      </c>
      <c r="O610" s="2206">
        <f t="shared" si="430"/>
        <v>250</v>
      </c>
      <c r="P610" s="2244">
        <v>1</v>
      </c>
      <c r="Q610" s="2206">
        <v>189030</v>
      </c>
      <c r="R610" s="2206">
        <v>1830330</v>
      </c>
      <c r="S610" s="2206">
        <v>250</v>
      </c>
      <c r="T610" s="2206">
        <f t="shared" si="456"/>
        <v>2019610</v>
      </c>
      <c r="U610" s="2206">
        <f t="shared" si="431"/>
        <v>2019610</v>
      </c>
      <c r="V610" s="2206">
        <f t="shared" si="432"/>
        <v>189030</v>
      </c>
      <c r="W610" s="2206">
        <f t="shared" si="433"/>
        <v>1830330</v>
      </c>
      <c r="X610" s="2206">
        <f t="shared" si="434"/>
        <v>250</v>
      </c>
      <c r="Y610" s="2244">
        <f t="shared" si="417"/>
        <v>0</v>
      </c>
      <c r="Z610" s="2207">
        <f t="shared" si="418"/>
        <v>0</v>
      </c>
      <c r="AA610" s="2244">
        <v>1</v>
      </c>
      <c r="AB610" s="2206">
        <v>130000</v>
      </c>
      <c r="AC610" s="2206"/>
      <c r="AD610" s="2206">
        <v>110000</v>
      </c>
      <c r="AE610" s="2206">
        <f t="shared" si="457"/>
        <v>240000</v>
      </c>
      <c r="AF610" s="2206">
        <f t="shared" si="435"/>
        <v>240000</v>
      </c>
      <c r="AG610" s="2206">
        <f t="shared" si="436"/>
        <v>130000</v>
      </c>
      <c r="AH610" s="2206">
        <f t="shared" si="437"/>
        <v>0</v>
      </c>
      <c r="AI610" s="2207">
        <f t="shared" si="438"/>
        <v>110000</v>
      </c>
      <c r="AJ610" s="2246">
        <v>1</v>
      </c>
      <c r="AK610" s="2075">
        <v>130000</v>
      </c>
      <c r="AL610" s="2075"/>
      <c r="AM610" s="2075">
        <v>110000</v>
      </c>
      <c r="AN610" s="2206">
        <f t="shared" si="458"/>
        <v>240000</v>
      </c>
      <c r="AO610" s="2206">
        <f t="shared" si="439"/>
        <v>240000</v>
      </c>
      <c r="AP610" s="2206">
        <f t="shared" si="440"/>
        <v>130000</v>
      </c>
      <c r="AQ610" s="2206">
        <f t="shared" si="441"/>
        <v>0</v>
      </c>
      <c r="AR610" s="2206">
        <f t="shared" si="442"/>
        <v>110000</v>
      </c>
      <c r="AS610" s="2244">
        <v>1</v>
      </c>
      <c r="AT610" s="2075">
        <v>130000</v>
      </c>
      <c r="AU610" s="2075"/>
      <c r="AV610" s="2075">
        <v>110000</v>
      </c>
      <c r="AW610" s="2206">
        <f t="shared" si="459"/>
        <v>240000</v>
      </c>
      <c r="AX610" s="2206">
        <f t="shared" si="443"/>
        <v>240000</v>
      </c>
      <c r="AY610" s="2206">
        <f t="shared" si="444"/>
        <v>130000</v>
      </c>
      <c r="AZ610" s="2206">
        <f t="shared" si="445"/>
        <v>0</v>
      </c>
      <c r="BA610" s="2206">
        <f t="shared" si="446"/>
        <v>110000</v>
      </c>
      <c r="BB610" s="2244">
        <f t="shared" si="419"/>
        <v>0</v>
      </c>
      <c r="BC610" s="2207">
        <f t="shared" si="420"/>
        <v>0</v>
      </c>
      <c r="BD610" s="2244">
        <f t="shared" si="425"/>
        <v>0</v>
      </c>
      <c r="BE610" s="2207">
        <f t="shared" si="462"/>
        <v>0</v>
      </c>
      <c r="BF610" s="2246">
        <v>1</v>
      </c>
      <c r="BG610" s="2075">
        <v>130000</v>
      </c>
      <c r="BH610" s="2075">
        <v>0</v>
      </c>
      <c r="BI610" s="2075">
        <v>110000</v>
      </c>
      <c r="BJ610" s="2206">
        <f t="shared" si="460"/>
        <v>240000</v>
      </c>
      <c r="BK610" s="2206">
        <f t="shared" si="447"/>
        <v>240000</v>
      </c>
      <c r="BL610" s="2206">
        <f t="shared" si="448"/>
        <v>130000</v>
      </c>
      <c r="BM610" s="2206">
        <f t="shared" si="449"/>
        <v>0</v>
      </c>
      <c r="BN610" s="2206">
        <f t="shared" si="450"/>
        <v>110000</v>
      </c>
      <c r="BO610" s="2244">
        <v>1</v>
      </c>
      <c r="BP610" s="2075">
        <v>130000</v>
      </c>
      <c r="BQ610" s="2075">
        <v>0</v>
      </c>
      <c r="BR610" s="2075">
        <v>110000</v>
      </c>
      <c r="BS610" s="2206">
        <f t="shared" si="461"/>
        <v>240000</v>
      </c>
      <c r="BT610" s="2206">
        <f t="shared" si="451"/>
        <v>240000</v>
      </c>
      <c r="BU610" s="2206">
        <f t="shared" si="452"/>
        <v>130000</v>
      </c>
      <c r="BV610" s="2206">
        <f t="shared" si="453"/>
        <v>0</v>
      </c>
      <c r="BW610" s="2206">
        <f t="shared" si="454"/>
        <v>110000</v>
      </c>
      <c r="BX610" s="2244">
        <f t="shared" si="421"/>
        <v>0</v>
      </c>
      <c r="BY610" s="2207">
        <f t="shared" si="422"/>
        <v>0</v>
      </c>
      <c r="BZ610" s="2211">
        <f t="shared" si="423"/>
        <v>0</v>
      </c>
      <c r="CA610" s="2212">
        <f t="shared" si="424"/>
        <v>0</v>
      </c>
      <c r="CB610" s="2083"/>
      <c r="CC610" s="2083"/>
      <c r="CD610" s="2237"/>
      <c r="CF610" s="2200"/>
    </row>
    <row r="611" spans="1:84" s="1974" customFormat="1" ht="18" customHeight="1" outlineLevel="1">
      <c r="A611" s="2235" t="s">
        <v>4146</v>
      </c>
      <c r="B611" s="2235" t="b">
        <v>1</v>
      </c>
      <c r="C611" s="2201"/>
      <c r="D611" s="2236" t="s">
        <v>4147</v>
      </c>
      <c r="E611" s="2243" t="s">
        <v>4148</v>
      </c>
      <c r="F611" s="2204" t="s">
        <v>154</v>
      </c>
      <c r="G611" s="2244">
        <v>1</v>
      </c>
      <c r="H611" s="2206">
        <v>219270</v>
      </c>
      <c r="I611" s="2206">
        <v>2123180</v>
      </c>
      <c r="J611" s="2206">
        <v>300</v>
      </c>
      <c r="K611" s="2206">
        <f t="shared" si="455"/>
        <v>2342750</v>
      </c>
      <c r="L611" s="2206">
        <f t="shared" si="427"/>
        <v>2342750</v>
      </c>
      <c r="M611" s="2206">
        <f t="shared" si="428"/>
        <v>219270</v>
      </c>
      <c r="N611" s="2206">
        <f t="shared" si="429"/>
        <v>2123180</v>
      </c>
      <c r="O611" s="2206">
        <f t="shared" si="430"/>
        <v>300</v>
      </c>
      <c r="P611" s="2244">
        <v>1</v>
      </c>
      <c r="Q611" s="2206">
        <v>219270</v>
      </c>
      <c r="R611" s="2206">
        <v>2123180</v>
      </c>
      <c r="S611" s="2206">
        <v>300</v>
      </c>
      <c r="T611" s="2206">
        <f t="shared" si="456"/>
        <v>2342750</v>
      </c>
      <c r="U611" s="2206">
        <f t="shared" si="431"/>
        <v>2342750</v>
      </c>
      <c r="V611" s="2206">
        <f t="shared" si="432"/>
        <v>219270</v>
      </c>
      <c r="W611" s="2206">
        <f t="shared" si="433"/>
        <v>2123180</v>
      </c>
      <c r="X611" s="2206">
        <f t="shared" si="434"/>
        <v>300</v>
      </c>
      <c r="Y611" s="2244">
        <f t="shared" si="417"/>
        <v>0</v>
      </c>
      <c r="Z611" s="2207">
        <f t="shared" si="418"/>
        <v>0</v>
      </c>
      <c r="AA611" s="2244">
        <v>1</v>
      </c>
      <c r="AB611" s="2206">
        <v>1450000</v>
      </c>
      <c r="AC611" s="2206"/>
      <c r="AD611" s="2206">
        <v>120000</v>
      </c>
      <c r="AE611" s="2206">
        <f t="shared" si="457"/>
        <v>1570000</v>
      </c>
      <c r="AF611" s="2206">
        <f t="shared" si="435"/>
        <v>1570000</v>
      </c>
      <c r="AG611" s="2206">
        <f t="shared" si="436"/>
        <v>1450000</v>
      </c>
      <c r="AH611" s="2206">
        <f t="shared" si="437"/>
        <v>0</v>
      </c>
      <c r="AI611" s="2207">
        <f t="shared" si="438"/>
        <v>120000</v>
      </c>
      <c r="AJ611" s="2246">
        <v>1</v>
      </c>
      <c r="AK611" s="2075">
        <v>1450000</v>
      </c>
      <c r="AL611" s="2075"/>
      <c r="AM611" s="2075">
        <v>120000</v>
      </c>
      <c r="AN611" s="2206">
        <f t="shared" si="458"/>
        <v>1570000</v>
      </c>
      <c r="AO611" s="2206">
        <f t="shared" si="439"/>
        <v>1570000</v>
      </c>
      <c r="AP611" s="2206">
        <f t="shared" si="440"/>
        <v>1450000</v>
      </c>
      <c r="AQ611" s="2206">
        <f t="shared" si="441"/>
        <v>0</v>
      </c>
      <c r="AR611" s="2206">
        <f t="shared" si="442"/>
        <v>120000</v>
      </c>
      <c r="AS611" s="2244">
        <v>1</v>
      </c>
      <c r="AT611" s="2075">
        <v>1450000</v>
      </c>
      <c r="AU611" s="2075"/>
      <c r="AV611" s="2075">
        <v>120000</v>
      </c>
      <c r="AW611" s="2206">
        <f t="shared" si="459"/>
        <v>1570000</v>
      </c>
      <c r="AX611" s="2206">
        <f t="shared" si="443"/>
        <v>1570000</v>
      </c>
      <c r="AY611" s="2206">
        <f t="shared" si="444"/>
        <v>1450000</v>
      </c>
      <c r="AZ611" s="2206">
        <f t="shared" si="445"/>
        <v>0</v>
      </c>
      <c r="BA611" s="2206">
        <f t="shared" si="446"/>
        <v>120000</v>
      </c>
      <c r="BB611" s="2244">
        <f t="shared" si="419"/>
        <v>0</v>
      </c>
      <c r="BC611" s="2207">
        <f t="shared" si="420"/>
        <v>0</v>
      </c>
      <c r="BD611" s="2244">
        <f t="shared" si="425"/>
        <v>0</v>
      </c>
      <c r="BE611" s="2207">
        <f t="shared" si="462"/>
        <v>0</v>
      </c>
      <c r="BF611" s="2246">
        <v>1</v>
      </c>
      <c r="BG611" s="2075">
        <v>1450000</v>
      </c>
      <c r="BH611" s="2075">
        <v>0</v>
      </c>
      <c r="BI611" s="2075">
        <v>120000</v>
      </c>
      <c r="BJ611" s="2206">
        <f t="shared" si="460"/>
        <v>1570000</v>
      </c>
      <c r="BK611" s="2206">
        <f t="shared" si="447"/>
        <v>1570000</v>
      </c>
      <c r="BL611" s="2206">
        <f t="shared" si="448"/>
        <v>1450000</v>
      </c>
      <c r="BM611" s="2206">
        <f t="shared" si="449"/>
        <v>0</v>
      </c>
      <c r="BN611" s="2206">
        <f t="shared" si="450"/>
        <v>120000</v>
      </c>
      <c r="BO611" s="2244">
        <v>1</v>
      </c>
      <c r="BP611" s="2075">
        <v>1450000</v>
      </c>
      <c r="BQ611" s="2075">
        <v>0</v>
      </c>
      <c r="BR611" s="2075">
        <v>120000</v>
      </c>
      <c r="BS611" s="2206">
        <f t="shared" si="461"/>
        <v>1570000</v>
      </c>
      <c r="BT611" s="2206">
        <f t="shared" si="451"/>
        <v>1570000</v>
      </c>
      <c r="BU611" s="2206">
        <f t="shared" si="452"/>
        <v>1450000</v>
      </c>
      <c r="BV611" s="2206">
        <f t="shared" si="453"/>
        <v>0</v>
      </c>
      <c r="BW611" s="2206">
        <f t="shared" si="454"/>
        <v>120000</v>
      </c>
      <c r="BX611" s="2244">
        <f t="shared" si="421"/>
        <v>0</v>
      </c>
      <c r="BY611" s="2207">
        <f t="shared" si="422"/>
        <v>0</v>
      </c>
      <c r="BZ611" s="2211">
        <f t="shared" si="423"/>
        <v>0</v>
      </c>
      <c r="CA611" s="2212">
        <f t="shared" si="424"/>
        <v>0</v>
      </c>
      <c r="CB611" s="2083"/>
      <c r="CC611" s="2083"/>
      <c r="CD611" s="2237"/>
      <c r="CF611" s="2200"/>
    </row>
    <row r="612" spans="1:84" s="1974" customFormat="1" ht="18" customHeight="1" outlineLevel="1">
      <c r="A612" s="2235" t="s">
        <v>4149</v>
      </c>
      <c r="B612" s="2235" t="b">
        <v>1</v>
      </c>
      <c r="C612" s="2201"/>
      <c r="D612" s="2236" t="s">
        <v>4150</v>
      </c>
      <c r="E612" s="2243" t="s">
        <v>4151</v>
      </c>
      <c r="F612" s="2204" t="s">
        <v>154</v>
      </c>
      <c r="G612" s="2244">
        <v>1</v>
      </c>
      <c r="H612" s="2206">
        <v>241960</v>
      </c>
      <c r="I612" s="2206">
        <v>2342820</v>
      </c>
      <c r="J612" s="2206">
        <v>330</v>
      </c>
      <c r="K612" s="2206">
        <f t="shared" si="455"/>
        <v>2585110</v>
      </c>
      <c r="L612" s="2206">
        <f t="shared" si="427"/>
        <v>2585110</v>
      </c>
      <c r="M612" s="2206">
        <f t="shared" si="428"/>
        <v>241960</v>
      </c>
      <c r="N612" s="2206">
        <f t="shared" si="429"/>
        <v>2342820</v>
      </c>
      <c r="O612" s="2206">
        <f t="shared" si="430"/>
        <v>330</v>
      </c>
      <c r="P612" s="2244">
        <v>1</v>
      </c>
      <c r="Q612" s="2206">
        <v>241960</v>
      </c>
      <c r="R612" s="2206">
        <v>2342820</v>
      </c>
      <c r="S612" s="2206">
        <v>330</v>
      </c>
      <c r="T612" s="2206">
        <f t="shared" si="456"/>
        <v>2585110</v>
      </c>
      <c r="U612" s="2206">
        <f t="shared" si="431"/>
        <v>2585110</v>
      </c>
      <c r="V612" s="2206">
        <f t="shared" si="432"/>
        <v>241960</v>
      </c>
      <c r="W612" s="2206">
        <f t="shared" si="433"/>
        <v>2342820</v>
      </c>
      <c r="X612" s="2206">
        <f t="shared" si="434"/>
        <v>330</v>
      </c>
      <c r="Y612" s="2244">
        <f t="shared" si="417"/>
        <v>0</v>
      </c>
      <c r="Z612" s="2207">
        <f t="shared" si="418"/>
        <v>0</v>
      </c>
      <c r="AA612" s="2244">
        <v>1</v>
      </c>
      <c r="AB612" s="2206">
        <v>1600000</v>
      </c>
      <c r="AC612" s="2206"/>
      <c r="AD612" s="2206">
        <v>120000</v>
      </c>
      <c r="AE612" s="2206">
        <f t="shared" si="457"/>
        <v>1720000</v>
      </c>
      <c r="AF612" s="2206">
        <f t="shared" si="435"/>
        <v>1720000</v>
      </c>
      <c r="AG612" s="2206">
        <f t="shared" si="436"/>
        <v>1600000</v>
      </c>
      <c r="AH612" s="2206">
        <f t="shared" si="437"/>
        <v>0</v>
      </c>
      <c r="AI612" s="2207">
        <f t="shared" si="438"/>
        <v>120000</v>
      </c>
      <c r="AJ612" s="2246">
        <v>1</v>
      </c>
      <c r="AK612" s="2075">
        <v>1600000</v>
      </c>
      <c r="AL612" s="2075"/>
      <c r="AM612" s="2075">
        <v>120000</v>
      </c>
      <c r="AN612" s="2206">
        <f t="shared" si="458"/>
        <v>1720000</v>
      </c>
      <c r="AO612" s="2206">
        <f t="shared" si="439"/>
        <v>1720000</v>
      </c>
      <c r="AP612" s="2206">
        <f t="shared" si="440"/>
        <v>1600000</v>
      </c>
      <c r="AQ612" s="2206">
        <f t="shared" si="441"/>
        <v>0</v>
      </c>
      <c r="AR612" s="2206">
        <f t="shared" si="442"/>
        <v>120000</v>
      </c>
      <c r="AS612" s="2244">
        <v>1</v>
      </c>
      <c r="AT612" s="2075">
        <v>1600000</v>
      </c>
      <c r="AU612" s="2075"/>
      <c r="AV612" s="2075">
        <v>120000</v>
      </c>
      <c r="AW612" s="2206">
        <f t="shared" si="459"/>
        <v>1720000</v>
      </c>
      <c r="AX612" s="2206">
        <f t="shared" si="443"/>
        <v>1720000</v>
      </c>
      <c r="AY612" s="2206">
        <f t="shared" si="444"/>
        <v>1600000</v>
      </c>
      <c r="AZ612" s="2206">
        <f t="shared" si="445"/>
        <v>0</v>
      </c>
      <c r="BA612" s="2206">
        <f t="shared" si="446"/>
        <v>120000</v>
      </c>
      <c r="BB612" s="2244">
        <f t="shared" si="419"/>
        <v>0</v>
      </c>
      <c r="BC612" s="2207">
        <f t="shared" si="420"/>
        <v>0</v>
      </c>
      <c r="BD612" s="2244">
        <f t="shared" si="425"/>
        <v>0</v>
      </c>
      <c r="BE612" s="2207">
        <f t="shared" si="462"/>
        <v>0</v>
      </c>
      <c r="BF612" s="2246">
        <v>1</v>
      </c>
      <c r="BG612" s="2075">
        <v>1600000</v>
      </c>
      <c r="BH612" s="2075">
        <v>0</v>
      </c>
      <c r="BI612" s="2075">
        <v>120000</v>
      </c>
      <c r="BJ612" s="2206">
        <f t="shared" si="460"/>
        <v>1720000</v>
      </c>
      <c r="BK612" s="2206">
        <f t="shared" si="447"/>
        <v>1720000</v>
      </c>
      <c r="BL612" s="2206">
        <f t="shared" si="448"/>
        <v>1600000</v>
      </c>
      <c r="BM612" s="2206">
        <f t="shared" si="449"/>
        <v>0</v>
      </c>
      <c r="BN612" s="2206">
        <f t="shared" si="450"/>
        <v>120000</v>
      </c>
      <c r="BO612" s="2244">
        <v>1</v>
      </c>
      <c r="BP612" s="2075">
        <v>1600000</v>
      </c>
      <c r="BQ612" s="2075">
        <v>0</v>
      </c>
      <c r="BR612" s="2075">
        <v>120000</v>
      </c>
      <c r="BS612" s="2206">
        <f t="shared" si="461"/>
        <v>1720000</v>
      </c>
      <c r="BT612" s="2206">
        <f t="shared" si="451"/>
        <v>1720000</v>
      </c>
      <c r="BU612" s="2206">
        <f t="shared" si="452"/>
        <v>1600000</v>
      </c>
      <c r="BV612" s="2206">
        <f t="shared" si="453"/>
        <v>0</v>
      </c>
      <c r="BW612" s="2206">
        <f t="shared" si="454"/>
        <v>120000</v>
      </c>
      <c r="BX612" s="2244">
        <f t="shared" si="421"/>
        <v>0</v>
      </c>
      <c r="BY612" s="2207">
        <f t="shared" si="422"/>
        <v>0</v>
      </c>
      <c r="BZ612" s="2211">
        <f t="shared" si="423"/>
        <v>0</v>
      </c>
      <c r="CA612" s="2212">
        <f t="shared" si="424"/>
        <v>0</v>
      </c>
      <c r="CB612" s="2083"/>
      <c r="CC612" s="2083"/>
      <c r="CD612" s="2237"/>
      <c r="CF612" s="2200"/>
    </row>
    <row r="613" spans="1:84" s="1974" customFormat="1" ht="18" customHeight="1" outlineLevel="1">
      <c r="A613" s="2235" t="s">
        <v>4152</v>
      </c>
      <c r="B613" s="2235" t="b">
        <v>1</v>
      </c>
      <c r="C613" s="2201"/>
      <c r="D613" s="2236" t="s">
        <v>4153</v>
      </c>
      <c r="E613" s="2243" t="s">
        <v>4108</v>
      </c>
      <c r="F613" s="2204" t="s">
        <v>154</v>
      </c>
      <c r="G613" s="2244">
        <v>1</v>
      </c>
      <c r="H613" s="2206">
        <v>136100</v>
      </c>
      <c r="I613" s="2206">
        <v>1317830</v>
      </c>
      <c r="J613" s="2206">
        <v>180</v>
      </c>
      <c r="K613" s="2206">
        <f t="shared" si="455"/>
        <v>1454110</v>
      </c>
      <c r="L613" s="2206">
        <f t="shared" si="427"/>
        <v>1454110</v>
      </c>
      <c r="M613" s="2206">
        <f t="shared" si="428"/>
        <v>136100</v>
      </c>
      <c r="N613" s="2206">
        <f t="shared" si="429"/>
        <v>1317830</v>
      </c>
      <c r="O613" s="2206">
        <f t="shared" si="430"/>
        <v>180</v>
      </c>
      <c r="P613" s="2244">
        <v>1</v>
      </c>
      <c r="Q613" s="2206">
        <v>136100</v>
      </c>
      <c r="R613" s="2206">
        <v>1317830</v>
      </c>
      <c r="S613" s="2206">
        <v>180</v>
      </c>
      <c r="T613" s="2206">
        <f t="shared" si="456"/>
        <v>1454110</v>
      </c>
      <c r="U613" s="2206">
        <f t="shared" si="431"/>
        <v>1454110</v>
      </c>
      <c r="V613" s="2206">
        <f t="shared" si="432"/>
        <v>136100</v>
      </c>
      <c r="W613" s="2206">
        <f t="shared" si="433"/>
        <v>1317830</v>
      </c>
      <c r="X613" s="2206">
        <f t="shared" si="434"/>
        <v>180</v>
      </c>
      <c r="Y613" s="2244">
        <f t="shared" si="417"/>
        <v>0</v>
      </c>
      <c r="Z613" s="2207">
        <f t="shared" si="418"/>
        <v>0</v>
      </c>
      <c r="AA613" s="2244">
        <v>1</v>
      </c>
      <c r="AB613" s="2206">
        <v>700000</v>
      </c>
      <c r="AC613" s="2206"/>
      <c r="AD613" s="2206">
        <v>80000</v>
      </c>
      <c r="AE613" s="2206">
        <f t="shared" si="457"/>
        <v>780000</v>
      </c>
      <c r="AF613" s="2206">
        <f t="shared" si="435"/>
        <v>780000</v>
      </c>
      <c r="AG613" s="2206">
        <f t="shared" si="436"/>
        <v>700000</v>
      </c>
      <c r="AH613" s="2206">
        <f t="shared" si="437"/>
        <v>0</v>
      </c>
      <c r="AI613" s="2207">
        <f t="shared" si="438"/>
        <v>80000</v>
      </c>
      <c r="AJ613" s="2246">
        <v>1</v>
      </c>
      <c r="AK613" s="2075">
        <v>700000</v>
      </c>
      <c r="AL613" s="2075"/>
      <c r="AM613" s="2075">
        <v>80000</v>
      </c>
      <c r="AN613" s="2206">
        <f t="shared" si="458"/>
        <v>780000</v>
      </c>
      <c r="AO613" s="2206">
        <f t="shared" si="439"/>
        <v>780000</v>
      </c>
      <c r="AP613" s="2206">
        <f t="shared" si="440"/>
        <v>700000</v>
      </c>
      <c r="AQ613" s="2206">
        <f t="shared" si="441"/>
        <v>0</v>
      </c>
      <c r="AR613" s="2206">
        <f t="shared" si="442"/>
        <v>80000</v>
      </c>
      <c r="AS613" s="2244">
        <v>1</v>
      </c>
      <c r="AT613" s="2075">
        <v>700000</v>
      </c>
      <c r="AU613" s="2075"/>
      <c r="AV613" s="2075">
        <v>80000</v>
      </c>
      <c r="AW613" s="2206">
        <f t="shared" si="459"/>
        <v>780000</v>
      </c>
      <c r="AX613" s="2206">
        <f t="shared" si="443"/>
        <v>780000</v>
      </c>
      <c r="AY613" s="2206">
        <f t="shared" si="444"/>
        <v>700000</v>
      </c>
      <c r="AZ613" s="2206">
        <f t="shared" si="445"/>
        <v>0</v>
      </c>
      <c r="BA613" s="2206">
        <f t="shared" si="446"/>
        <v>80000</v>
      </c>
      <c r="BB613" s="2244">
        <f t="shared" si="419"/>
        <v>0</v>
      </c>
      <c r="BC613" s="2207">
        <f t="shared" si="420"/>
        <v>0</v>
      </c>
      <c r="BD613" s="2244">
        <f t="shared" si="425"/>
        <v>0</v>
      </c>
      <c r="BE613" s="2207">
        <f t="shared" si="462"/>
        <v>0</v>
      </c>
      <c r="BF613" s="2246">
        <v>1</v>
      </c>
      <c r="BG613" s="2075">
        <v>700000</v>
      </c>
      <c r="BH613" s="2075">
        <v>0</v>
      </c>
      <c r="BI613" s="2075">
        <v>80000</v>
      </c>
      <c r="BJ613" s="2206">
        <f t="shared" si="460"/>
        <v>780000</v>
      </c>
      <c r="BK613" s="2206">
        <f t="shared" si="447"/>
        <v>780000</v>
      </c>
      <c r="BL613" s="2206">
        <f t="shared" si="448"/>
        <v>700000</v>
      </c>
      <c r="BM613" s="2206">
        <f t="shared" si="449"/>
        <v>0</v>
      </c>
      <c r="BN613" s="2206">
        <f t="shared" si="450"/>
        <v>80000</v>
      </c>
      <c r="BO613" s="2244">
        <v>1</v>
      </c>
      <c r="BP613" s="2075">
        <v>700000</v>
      </c>
      <c r="BQ613" s="2075">
        <v>0</v>
      </c>
      <c r="BR613" s="2075">
        <v>80000</v>
      </c>
      <c r="BS613" s="2206">
        <f t="shared" si="461"/>
        <v>780000</v>
      </c>
      <c r="BT613" s="2206">
        <f t="shared" si="451"/>
        <v>780000</v>
      </c>
      <c r="BU613" s="2206">
        <f t="shared" si="452"/>
        <v>700000</v>
      </c>
      <c r="BV613" s="2206">
        <f t="shared" si="453"/>
        <v>0</v>
      </c>
      <c r="BW613" s="2206">
        <f t="shared" si="454"/>
        <v>80000</v>
      </c>
      <c r="BX613" s="2244">
        <f t="shared" si="421"/>
        <v>0</v>
      </c>
      <c r="BY613" s="2207">
        <f t="shared" si="422"/>
        <v>0</v>
      </c>
      <c r="BZ613" s="2211">
        <f t="shared" si="423"/>
        <v>0</v>
      </c>
      <c r="CA613" s="2212">
        <f t="shared" si="424"/>
        <v>0</v>
      </c>
      <c r="CB613" s="2083"/>
      <c r="CC613" s="2083"/>
      <c r="CD613" s="2237"/>
      <c r="CF613" s="2200"/>
    </row>
    <row r="614" spans="1:84" s="1974" customFormat="1" ht="18" customHeight="1" outlineLevel="1">
      <c r="A614" s="2235" t="s">
        <v>4154</v>
      </c>
      <c r="B614" s="2235" t="b">
        <v>1</v>
      </c>
      <c r="C614" s="2201"/>
      <c r="D614" s="2236" t="s">
        <v>4155</v>
      </c>
      <c r="E614" s="2243" t="s">
        <v>4156</v>
      </c>
      <c r="F614" s="2204" t="s">
        <v>154</v>
      </c>
      <c r="G614" s="2244">
        <v>1</v>
      </c>
      <c r="H614" s="2206">
        <v>143660</v>
      </c>
      <c r="I614" s="2206">
        <v>1391050</v>
      </c>
      <c r="J614" s="2206">
        <v>190</v>
      </c>
      <c r="K614" s="2206">
        <f t="shared" si="455"/>
        <v>1534900</v>
      </c>
      <c r="L614" s="2206">
        <f t="shared" si="427"/>
        <v>1534900</v>
      </c>
      <c r="M614" s="2206">
        <f t="shared" si="428"/>
        <v>143660</v>
      </c>
      <c r="N614" s="2206">
        <f t="shared" si="429"/>
        <v>1391050</v>
      </c>
      <c r="O614" s="2206">
        <f t="shared" si="430"/>
        <v>190</v>
      </c>
      <c r="P614" s="2244">
        <v>1</v>
      </c>
      <c r="Q614" s="2206">
        <v>143660</v>
      </c>
      <c r="R614" s="2206">
        <v>1391050</v>
      </c>
      <c r="S614" s="2206">
        <v>190</v>
      </c>
      <c r="T614" s="2206">
        <f t="shared" si="456"/>
        <v>1534900</v>
      </c>
      <c r="U614" s="2206">
        <f t="shared" si="431"/>
        <v>1534900</v>
      </c>
      <c r="V614" s="2206">
        <f t="shared" si="432"/>
        <v>143660</v>
      </c>
      <c r="W614" s="2206">
        <f t="shared" si="433"/>
        <v>1391050</v>
      </c>
      <c r="X614" s="2206">
        <f t="shared" si="434"/>
        <v>190</v>
      </c>
      <c r="Y614" s="2244">
        <f t="shared" si="417"/>
        <v>0</v>
      </c>
      <c r="Z614" s="2207">
        <f t="shared" si="418"/>
        <v>0</v>
      </c>
      <c r="AA614" s="2244">
        <v>1</v>
      </c>
      <c r="AB614" s="2206">
        <v>700000</v>
      </c>
      <c r="AC614" s="2206"/>
      <c r="AD614" s="2206">
        <v>80000</v>
      </c>
      <c r="AE614" s="2206">
        <f t="shared" si="457"/>
        <v>780000</v>
      </c>
      <c r="AF614" s="2206">
        <f t="shared" si="435"/>
        <v>780000</v>
      </c>
      <c r="AG614" s="2206">
        <f t="shared" si="436"/>
        <v>700000</v>
      </c>
      <c r="AH614" s="2206">
        <f t="shared" si="437"/>
        <v>0</v>
      </c>
      <c r="AI614" s="2207">
        <f t="shared" si="438"/>
        <v>80000</v>
      </c>
      <c r="AJ614" s="2246">
        <v>1</v>
      </c>
      <c r="AK614" s="2075">
        <v>700000</v>
      </c>
      <c r="AL614" s="2075"/>
      <c r="AM614" s="2075">
        <v>80000</v>
      </c>
      <c r="AN614" s="2206">
        <f t="shared" si="458"/>
        <v>780000</v>
      </c>
      <c r="AO614" s="2206">
        <f t="shared" si="439"/>
        <v>780000</v>
      </c>
      <c r="AP614" s="2206">
        <f t="shared" si="440"/>
        <v>700000</v>
      </c>
      <c r="AQ614" s="2206">
        <f t="shared" si="441"/>
        <v>0</v>
      </c>
      <c r="AR614" s="2206">
        <f t="shared" si="442"/>
        <v>80000</v>
      </c>
      <c r="AS614" s="2244">
        <v>1</v>
      </c>
      <c r="AT614" s="2075">
        <v>700000</v>
      </c>
      <c r="AU614" s="2075"/>
      <c r="AV614" s="2075">
        <v>80000</v>
      </c>
      <c r="AW614" s="2206">
        <f t="shared" si="459"/>
        <v>780000</v>
      </c>
      <c r="AX614" s="2206">
        <f t="shared" si="443"/>
        <v>780000</v>
      </c>
      <c r="AY614" s="2206">
        <f t="shared" si="444"/>
        <v>700000</v>
      </c>
      <c r="AZ614" s="2206">
        <f t="shared" si="445"/>
        <v>0</v>
      </c>
      <c r="BA614" s="2206">
        <f t="shared" si="446"/>
        <v>80000</v>
      </c>
      <c r="BB614" s="2244">
        <f t="shared" si="419"/>
        <v>0</v>
      </c>
      <c r="BC614" s="2207">
        <f t="shared" si="420"/>
        <v>0</v>
      </c>
      <c r="BD614" s="2244">
        <f t="shared" si="425"/>
        <v>0</v>
      </c>
      <c r="BE614" s="2207">
        <f t="shared" si="462"/>
        <v>0</v>
      </c>
      <c r="BF614" s="2246">
        <v>1</v>
      </c>
      <c r="BG614" s="2075">
        <v>700000</v>
      </c>
      <c r="BH614" s="2075">
        <v>0</v>
      </c>
      <c r="BI614" s="2075">
        <v>80000</v>
      </c>
      <c r="BJ614" s="2206">
        <f t="shared" si="460"/>
        <v>780000</v>
      </c>
      <c r="BK614" s="2206">
        <f t="shared" si="447"/>
        <v>780000</v>
      </c>
      <c r="BL614" s="2206">
        <f t="shared" si="448"/>
        <v>700000</v>
      </c>
      <c r="BM614" s="2206">
        <f t="shared" si="449"/>
        <v>0</v>
      </c>
      <c r="BN614" s="2206">
        <f t="shared" si="450"/>
        <v>80000</v>
      </c>
      <c r="BO614" s="2244">
        <v>1</v>
      </c>
      <c r="BP614" s="2075">
        <v>700000</v>
      </c>
      <c r="BQ614" s="2075">
        <v>0</v>
      </c>
      <c r="BR614" s="2075">
        <v>80000</v>
      </c>
      <c r="BS614" s="2206">
        <f t="shared" si="461"/>
        <v>780000</v>
      </c>
      <c r="BT614" s="2206">
        <f t="shared" si="451"/>
        <v>780000</v>
      </c>
      <c r="BU614" s="2206">
        <f t="shared" si="452"/>
        <v>700000</v>
      </c>
      <c r="BV614" s="2206">
        <f t="shared" si="453"/>
        <v>0</v>
      </c>
      <c r="BW614" s="2206">
        <f t="shared" si="454"/>
        <v>80000</v>
      </c>
      <c r="BX614" s="2244">
        <f t="shared" si="421"/>
        <v>0</v>
      </c>
      <c r="BY614" s="2207">
        <f t="shared" si="422"/>
        <v>0</v>
      </c>
      <c r="BZ614" s="2211">
        <f t="shared" si="423"/>
        <v>0</v>
      </c>
      <c r="CA614" s="2212">
        <f t="shared" si="424"/>
        <v>0</v>
      </c>
      <c r="CB614" s="2083"/>
      <c r="CC614" s="2083"/>
      <c r="CD614" s="2237"/>
      <c r="CF614" s="2200"/>
    </row>
    <row r="615" spans="1:84" s="1974" customFormat="1" ht="18" customHeight="1" outlineLevel="1">
      <c r="A615" s="2235" t="s">
        <v>4157</v>
      </c>
      <c r="B615" s="2235" t="b">
        <v>1</v>
      </c>
      <c r="C615" s="2201"/>
      <c r="D615" s="2236" t="s">
        <v>4158</v>
      </c>
      <c r="E615" s="2243" t="s">
        <v>4151</v>
      </c>
      <c r="F615" s="2204" t="s">
        <v>154</v>
      </c>
      <c r="G615" s="2244">
        <v>0</v>
      </c>
      <c r="H615" s="2206">
        <v>241960</v>
      </c>
      <c r="I615" s="2206">
        <v>2342820</v>
      </c>
      <c r="J615" s="2206">
        <v>330</v>
      </c>
      <c r="K615" s="2206">
        <f t="shared" si="455"/>
        <v>2585110</v>
      </c>
      <c r="L615" s="2206">
        <f t="shared" si="427"/>
        <v>0</v>
      </c>
      <c r="M615" s="2206">
        <f t="shared" si="428"/>
        <v>0</v>
      </c>
      <c r="N615" s="2206">
        <f t="shared" si="429"/>
        <v>0</v>
      </c>
      <c r="O615" s="2206">
        <f t="shared" si="430"/>
        <v>0</v>
      </c>
      <c r="P615" s="2244">
        <v>0</v>
      </c>
      <c r="Q615" s="2206">
        <v>241960</v>
      </c>
      <c r="R615" s="2206">
        <v>2342820</v>
      </c>
      <c r="S615" s="2206">
        <v>330</v>
      </c>
      <c r="T615" s="2206">
        <f t="shared" si="456"/>
        <v>2585110</v>
      </c>
      <c r="U615" s="2206">
        <f t="shared" si="431"/>
        <v>0</v>
      </c>
      <c r="V615" s="2206">
        <f t="shared" si="432"/>
        <v>0</v>
      </c>
      <c r="W615" s="2206">
        <f t="shared" si="433"/>
        <v>0</v>
      </c>
      <c r="X615" s="2206">
        <f t="shared" si="434"/>
        <v>0</v>
      </c>
      <c r="Y615" s="2244">
        <f t="shared" si="417"/>
        <v>0</v>
      </c>
      <c r="Z615" s="2207">
        <f t="shared" si="418"/>
        <v>0</v>
      </c>
      <c r="AA615" s="2244">
        <v>1</v>
      </c>
      <c r="AB615" s="2206">
        <v>900000</v>
      </c>
      <c r="AC615" s="2206"/>
      <c r="AD615" s="2206">
        <v>900000</v>
      </c>
      <c r="AE615" s="2206">
        <f t="shared" si="457"/>
        <v>1800000</v>
      </c>
      <c r="AF615" s="2206">
        <f t="shared" si="435"/>
        <v>1800000</v>
      </c>
      <c r="AG615" s="2206">
        <f t="shared" si="436"/>
        <v>900000</v>
      </c>
      <c r="AH615" s="2206">
        <f t="shared" si="437"/>
        <v>0</v>
      </c>
      <c r="AI615" s="2207">
        <f t="shared" si="438"/>
        <v>900000</v>
      </c>
      <c r="AJ615" s="2246">
        <v>0</v>
      </c>
      <c r="AK615" s="2075">
        <v>900000</v>
      </c>
      <c r="AL615" s="2075"/>
      <c r="AM615" s="2075">
        <v>900000</v>
      </c>
      <c r="AN615" s="2206">
        <f t="shared" si="458"/>
        <v>1800000</v>
      </c>
      <c r="AO615" s="2206">
        <f t="shared" si="439"/>
        <v>0</v>
      </c>
      <c r="AP615" s="2206">
        <f t="shared" si="440"/>
        <v>0</v>
      </c>
      <c r="AQ615" s="2206">
        <f t="shared" si="441"/>
        <v>0</v>
      </c>
      <c r="AR615" s="2206">
        <f t="shared" si="442"/>
        <v>0</v>
      </c>
      <c r="AS615" s="2244">
        <v>0</v>
      </c>
      <c r="AT615" s="2075">
        <v>900000</v>
      </c>
      <c r="AU615" s="2075"/>
      <c r="AV615" s="2075">
        <v>900000</v>
      </c>
      <c r="AW615" s="2206">
        <f t="shared" si="459"/>
        <v>1800000</v>
      </c>
      <c r="AX615" s="2206">
        <f t="shared" si="443"/>
        <v>0</v>
      </c>
      <c r="AY615" s="2206">
        <f t="shared" si="444"/>
        <v>0</v>
      </c>
      <c r="AZ615" s="2206">
        <f t="shared" si="445"/>
        <v>0</v>
      </c>
      <c r="BA615" s="2206">
        <f t="shared" si="446"/>
        <v>0</v>
      </c>
      <c r="BB615" s="2244">
        <f t="shared" si="419"/>
        <v>0</v>
      </c>
      <c r="BC615" s="2207">
        <f t="shared" si="420"/>
        <v>0</v>
      </c>
      <c r="BD615" s="2244">
        <f t="shared" si="425"/>
        <v>-1</v>
      </c>
      <c r="BE615" s="2207">
        <f t="shared" si="462"/>
        <v>-1800000</v>
      </c>
      <c r="BF615" s="2246">
        <v>0</v>
      </c>
      <c r="BG615" s="2075">
        <v>900000</v>
      </c>
      <c r="BH615" s="2075">
        <v>0</v>
      </c>
      <c r="BI615" s="2075">
        <v>900000</v>
      </c>
      <c r="BJ615" s="2206">
        <f t="shared" si="460"/>
        <v>1800000</v>
      </c>
      <c r="BK615" s="2206">
        <f t="shared" si="447"/>
        <v>0</v>
      </c>
      <c r="BL615" s="2206">
        <f t="shared" si="448"/>
        <v>0</v>
      </c>
      <c r="BM615" s="2206">
        <f t="shared" si="449"/>
        <v>0</v>
      </c>
      <c r="BN615" s="2206">
        <f t="shared" si="450"/>
        <v>0</v>
      </c>
      <c r="BO615" s="2244">
        <v>0</v>
      </c>
      <c r="BP615" s="2075">
        <v>900000</v>
      </c>
      <c r="BQ615" s="2075">
        <v>0</v>
      </c>
      <c r="BR615" s="2075">
        <v>900000</v>
      </c>
      <c r="BS615" s="2206">
        <f t="shared" si="461"/>
        <v>1800000</v>
      </c>
      <c r="BT615" s="2206">
        <f t="shared" si="451"/>
        <v>0</v>
      </c>
      <c r="BU615" s="2206">
        <f t="shared" si="452"/>
        <v>0</v>
      </c>
      <c r="BV615" s="2206">
        <f t="shared" si="453"/>
        <v>0</v>
      </c>
      <c r="BW615" s="2206">
        <f t="shared" si="454"/>
        <v>0</v>
      </c>
      <c r="BX615" s="2244">
        <f t="shared" si="421"/>
        <v>0</v>
      </c>
      <c r="BY615" s="2207">
        <f t="shared" si="422"/>
        <v>0</v>
      </c>
      <c r="BZ615" s="2211">
        <f t="shared" si="423"/>
        <v>-1</v>
      </c>
      <c r="CA615" s="2212">
        <f t="shared" si="424"/>
        <v>-1800000</v>
      </c>
      <c r="CB615" s="2083"/>
      <c r="CC615" s="2083"/>
      <c r="CD615" s="2237"/>
      <c r="CF615" s="2200"/>
    </row>
    <row r="616" spans="1:84" s="1974" customFormat="1" ht="18" customHeight="1" outlineLevel="1">
      <c r="A616" s="2235" t="s">
        <v>4159</v>
      </c>
      <c r="B616" s="2235" t="b">
        <v>1</v>
      </c>
      <c r="C616" s="2201"/>
      <c r="D616" s="2236" t="s">
        <v>4160</v>
      </c>
      <c r="E616" s="2243" t="s">
        <v>3257</v>
      </c>
      <c r="F616" s="2204" t="s">
        <v>154</v>
      </c>
      <c r="G616" s="2244">
        <v>1</v>
      </c>
      <c r="H616" s="2206">
        <v>63510</v>
      </c>
      <c r="I616" s="2206">
        <v>614980</v>
      </c>
      <c r="J616" s="2206">
        <v>80</v>
      </c>
      <c r="K616" s="2206">
        <f t="shared" si="455"/>
        <v>678570</v>
      </c>
      <c r="L616" s="2206">
        <f t="shared" si="427"/>
        <v>678570</v>
      </c>
      <c r="M616" s="2206">
        <f t="shared" si="428"/>
        <v>63510</v>
      </c>
      <c r="N616" s="2206">
        <f t="shared" si="429"/>
        <v>614980</v>
      </c>
      <c r="O616" s="2206">
        <f t="shared" si="430"/>
        <v>80</v>
      </c>
      <c r="P616" s="2244">
        <v>1</v>
      </c>
      <c r="Q616" s="2206">
        <v>63510</v>
      </c>
      <c r="R616" s="2206">
        <v>614980</v>
      </c>
      <c r="S616" s="2206">
        <v>80</v>
      </c>
      <c r="T616" s="2206">
        <f t="shared" si="456"/>
        <v>678570</v>
      </c>
      <c r="U616" s="2206">
        <f t="shared" si="431"/>
        <v>678570</v>
      </c>
      <c r="V616" s="2206">
        <f t="shared" si="432"/>
        <v>63510</v>
      </c>
      <c r="W616" s="2206">
        <f t="shared" si="433"/>
        <v>614980</v>
      </c>
      <c r="X616" s="2206">
        <f t="shared" si="434"/>
        <v>80</v>
      </c>
      <c r="Y616" s="2244">
        <f t="shared" si="417"/>
        <v>0</v>
      </c>
      <c r="Z616" s="2207">
        <f t="shared" si="418"/>
        <v>0</v>
      </c>
      <c r="AA616" s="2244">
        <v>1</v>
      </c>
      <c r="AB616" s="2206">
        <v>320000</v>
      </c>
      <c r="AC616" s="2206"/>
      <c r="AD616" s="2206">
        <v>50000</v>
      </c>
      <c r="AE616" s="2206">
        <f t="shared" si="457"/>
        <v>370000</v>
      </c>
      <c r="AF616" s="2206">
        <f t="shared" si="435"/>
        <v>370000</v>
      </c>
      <c r="AG616" s="2206">
        <f t="shared" si="436"/>
        <v>320000</v>
      </c>
      <c r="AH616" s="2206">
        <f t="shared" si="437"/>
        <v>0</v>
      </c>
      <c r="AI616" s="2207">
        <f t="shared" si="438"/>
        <v>50000</v>
      </c>
      <c r="AJ616" s="2246">
        <v>1</v>
      </c>
      <c r="AK616" s="2075">
        <v>320000</v>
      </c>
      <c r="AL616" s="2075"/>
      <c r="AM616" s="2075">
        <v>50000</v>
      </c>
      <c r="AN616" s="2206">
        <f t="shared" si="458"/>
        <v>370000</v>
      </c>
      <c r="AO616" s="2206">
        <f t="shared" si="439"/>
        <v>370000</v>
      </c>
      <c r="AP616" s="2206">
        <f t="shared" si="440"/>
        <v>320000</v>
      </c>
      <c r="AQ616" s="2206">
        <f t="shared" si="441"/>
        <v>0</v>
      </c>
      <c r="AR616" s="2206">
        <f t="shared" si="442"/>
        <v>50000</v>
      </c>
      <c r="AS616" s="2244">
        <v>1</v>
      </c>
      <c r="AT616" s="2075">
        <v>320000</v>
      </c>
      <c r="AU616" s="2075"/>
      <c r="AV616" s="2075">
        <v>50000</v>
      </c>
      <c r="AW616" s="2206">
        <f t="shared" si="459"/>
        <v>370000</v>
      </c>
      <c r="AX616" s="2206">
        <f t="shared" si="443"/>
        <v>370000</v>
      </c>
      <c r="AY616" s="2206">
        <f t="shared" si="444"/>
        <v>320000</v>
      </c>
      <c r="AZ616" s="2206">
        <f t="shared" si="445"/>
        <v>0</v>
      </c>
      <c r="BA616" s="2206">
        <f t="shared" si="446"/>
        <v>50000</v>
      </c>
      <c r="BB616" s="2244">
        <f t="shared" si="419"/>
        <v>0</v>
      </c>
      <c r="BC616" s="2207">
        <f t="shared" si="420"/>
        <v>0</v>
      </c>
      <c r="BD616" s="2244">
        <f t="shared" si="425"/>
        <v>0</v>
      </c>
      <c r="BE616" s="2207">
        <f t="shared" si="462"/>
        <v>0</v>
      </c>
      <c r="BF616" s="2246">
        <v>1</v>
      </c>
      <c r="BG616" s="2075">
        <v>320000</v>
      </c>
      <c r="BH616" s="2075">
        <v>0</v>
      </c>
      <c r="BI616" s="2075">
        <v>50000</v>
      </c>
      <c r="BJ616" s="2206">
        <f t="shared" si="460"/>
        <v>370000</v>
      </c>
      <c r="BK616" s="2206">
        <f t="shared" si="447"/>
        <v>370000</v>
      </c>
      <c r="BL616" s="2206">
        <f t="shared" si="448"/>
        <v>320000</v>
      </c>
      <c r="BM616" s="2206">
        <f t="shared" si="449"/>
        <v>0</v>
      </c>
      <c r="BN616" s="2206">
        <f t="shared" si="450"/>
        <v>50000</v>
      </c>
      <c r="BO616" s="2244">
        <v>1</v>
      </c>
      <c r="BP616" s="2075">
        <v>320000</v>
      </c>
      <c r="BQ616" s="2075">
        <v>0</v>
      </c>
      <c r="BR616" s="2075">
        <v>50000</v>
      </c>
      <c r="BS616" s="2206">
        <f t="shared" si="461"/>
        <v>370000</v>
      </c>
      <c r="BT616" s="2206">
        <f t="shared" si="451"/>
        <v>370000</v>
      </c>
      <c r="BU616" s="2206">
        <f t="shared" si="452"/>
        <v>320000</v>
      </c>
      <c r="BV616" s="2206">
        <f t="shared" si="453"/>
        <v>0</v>
      </c>
      <c r="BW616" s="2206">
        <f t="shared" si="454"/>
        <v>50000</v>
      </c>
      <c r="BX616" s="2244">
        <f t="shared" si="421"/>
        <v>0</v>
      </c>
      <c r="BY616" s="2207">
        <f t="shared" si="422"/>
        <v>0</v>
      </c>
      <c r="BZ616" s="2211">
        <f t="shared" si="423"/>
        <v>0</v>
      </c>
      <c r="CA616" s="2212">
        <f t="shared" si="424"/>
        <v>0</v>
      </c>
      <c r="CB616" s="2083"/>
      <c r="CC616" s="2083"/>
      <c r="CD616" s="2237"/>
      <c r="CF616" s="2200"/>
    </row>
    <row r="617" spans="1:84" s="1974" customFormat="1" ht="18" customHeight="1" outlineLevel="1">
      <c r="A617" s="2235" t="s">
        <v>4161</v>
      </c>
      <c r="B617" s="2235" t="b">
        <v>1</v>
      </c>
      <c r="C617" s="2201"/>
      <c r="D617" s="2236" t="s">
        <v>4162</v>
      </c>
      <c r="E617" s="2243" t="s">
        <v>4163</v>
      </c>
      <c r="F617" s="2204" t="s">
        <v>154</v>
      </c>
      <c r="G617" s="2244">
        <v>3</v>
      </c>
      <c r="H617" s="2206">
        <v>18140</v>
      </c>
      <c r="I617" s="2206">
        <v>175710</v>
      </c>
      <c r="J617" s="2206">
        <v>20</v>
      </c>
      <c r="K617" s="2206">
        <f t="shared" si="455"/>
        <v>193870</v>
      </c>
      <c r="L617" s="2206">
        <f t="shared" si="427"/>
        <v>581610</v>
      </c>
      <c r="M617" s="2206">
        <f t="shared" si="428"/>
        <v>54420</v>
      </c>
      <c r="N617" s="2206">
        <f t="shared" si="429"/>
        <v>527130</v>
      </c>
      <c r="O617" s="2206">
        <f t="shared" si="430"/>
        <v>60</v>
      </c>
      <c r="P617" s="2244">
        <v>3</v>
      </c>
      <c r="Q617" s="2206">
        <v>18140</v>
      </c>
      <c r="R617" s="2206">
        <v>175710</v>
      </c>
      <c r="S617" s="2206">
        <v>20</v>
      </c>
      <c r="T617" s="2206">
        <f t="shared" si="456"/>
        <v>193870</v>
      </c>
      <c r="U617" s="2206">
        <f t="shared" si="431"/>
        <v>581610</v>
      </c>
      <c r="V617" s="2206">
        <f t="shared" si="432"/>
        <v>54420</v>
      </c>
      <c r="W617" s="2206">
        <f t="shared" si="433"/>
        <v>527130</v>
      </c>
      <c r="X617" s="2206">
        <f t="shared" si="434"/>
        <v>60</v>
      </c>
      <c r="Y617" s="2244">
        <f t="shared" si="417"/>
        <v>0</v>
      </c>
      <c r="Z617" s="2207">
        <f t="shared" si="418"/>
        <v>0</v>
      </c>
      <c r="AA617" s="2244">
        <v>3</v>
      </c>
      <c r="AB617" s="2206">
        <v>308000</v>
      </c>
      <c r="AC617" s="2206"/>
      <c r="AD617" s="2206">
        <v>50000</v>
      </c>
      <c r="AE617" s="2206">
        <f t="shared" si="457"/>
        <v>358000</v>
      </c>
      <c r="AF617" s="2206">
        <f t="shared" si="435"/>
        <v>1074000</v>
      </c>
      <c r="AG617" s="2206">
        <f t="shared" si="436"/>
        <v>924000</v>
      </c>
      <c r="AH617" s="2206">
        <f t="shared" si="437"/>
        <v>0</v>
      </c>
      <c r="AI617" s="2207">
        <f t="shared" si="438"/>
        <v>150000</v>
      </c>
      <c r="AJ617" s="2246">
        <v>3</v>
      </c>
      <c r="AK617" s="2075">
        <v>308000</v>
      </c>
      <c r="AL617" s="2075"/>
      <c r="AM617" s="2075">
        <v>50000</v>
      </c>
      <c r="AN617" s="2206">
        <f t="shared" si="458"/>
        <v>358000</v>
      </c>
      <c r="AO617" s="2206">
        <f t="shared" si="439"/>
        <v>1074000</v>
      </c>
      <c r="AP617" s="2206">
        <f t="shared" si="440"/>
        <v>924000</v>
      </c>
      <c r="AQ617" s="2206">
        <f t="shared" si="441"/>
        <v>0</v>
      </c>
      <c r="AR617" s="2206">
        <f t="shared" si="442"/>
        <v>150000</v>
      </c>
      <c r="AS617" s="2244">
        <v>3</v>
      </c>
      <c r="AT617" s="2075">
        <v>308000</v>
      </c>
      <c r="AU617" s="2075"/>
      <c r="AV617" s="2075">
        <v>50000</v>
      </c>
      <c r="AW617" s="2206">
        <f t="shared" si="459"/>
        <v>358000</v>
      </c>
      <c r="AX617" s="2206">
        <f t="shared" si="443"/>
        <v>1074000</v>
      </c>
      <c r="AY617" s="2206">
        <f t="shared" si="444"/>
        <v>924000</v>
      </c>
      <c r="AZ617" s="2206">
        <f t="shared" si="445"/>
        <v>0</v>
      </c>
      <c r="BA617" s="2206">
        <f t="shared" si="446"/>
        <v>150000</v>
      </c>
      <c r="BB617" s="2244">
        <f t="shared" si="419"/>
        <v>0</v>
      </c>
      <c r="BC617" s="2207">
        <f t="shared" si="420"/>
        <v>0</v>
      </c>
      <c r="BD617" s="2244">
        <f t="shared" si="425"/>
        <v>0</v>
      </c>
      <c r="BE617" s="2207">
        <f t="shared" si="462"/>
        <v>0</v>
      </c>
      <c r="BF617" s="2246">
        <v>3</v>
      </c>
      <c r="BG617" s="2075">
        <v>308000</v>
      </c>
      <c r="BH617" s="2075">
        <v>0</v>
      </c>
      <c r="BI617" s="2075">
        <v>50000</v>
      </c>
      <c r="BJ617" s="2206">
        <f t="shared" si="460"/>
        <v>358000</v>
      </c>
      <c r="BK617" s="2206">
        <f t="shared" si="447"/>
        <v>1074000</v>
      </c>
      <c r="BL617" s="2206">
        <f t="shared" si="448"/>
        <v>924000</v>
      </c>
      <c r="BM617" s="2206">
        <f t="shared" si="449"/>
        <v>0</v>
      </c>
      <c r="BN617" s="2206">
        <f t="shared" si="450"/>
        <v>150000</v>
      </c>
      <c r="BO617" s="2244">
        <v>3</v>
      </c>
      <c r="BP617" s="2075">
        <v>308000</v>
      </c>
      <c r="BQ617" s="2075">
        <v>0</v>
      </c>
      <c r="BR617" s="2075">
        <v>50000</v>
      </c>
      <c r="BS617" s="2206">
        <f t="shared" si="461"/>
        <v>358000</v>
      </c>
      <c r="BT617" s="2206">
        <f t="shared" si="451"/>
        <v>1074000</v>
      </c>
      <c r="BU617" s="2206">
        <f t="shared" si="452"/>
        <v>924000</v>
      </c>
      <c r="BV617" s="2206">
        <f t="shared" si="453"/>
        <v>0</v>
      </c>
      <c r="BW617" s="2206">
        <f t="shared" si="454"/>
        <v>150000</v>
      </c>
      <c r="BX617" s="2244">
        <f t="shared" si="421"/>
        <v>0</v>
      </c>
      <c r="BY617" s="2207">
        <f t="shared" si="422"/>
        <v>0</v>
      </c>
      <c r="BZ617" s="2211">
        <f t="shared" si="423"/>
        <v>0</v>
      </c>
      <c r="CA617" s="2212">
        <f t="shared" si="424"/>
        <v>0</v>
      </c>
      <c r="CB617" s="2083"/>
      <c r="CC617" s="2083"/>
      <c r="CD617" s="2237"/>
      <c r="CF617" s="2200"/>
    </row>
    <row r="618" spans="1:84" s="1974" customFormat="1" ht="18" customHeight="1" outlineLevel="1">
      <c r="A618" s="2235" t="s">
        <v>4164</v>
      </c>
      <c r="B618" s="2235" t="b">
        <v>1</v>
      </c>
      <c r="C618" s="2201"/>
      <c r="D618" s="2236" t="s">
        <v>4165</v>
      </c>
      <c r="E618" s="2243" t="s">
        <v>3246</v>
      </c>
      <c r="F618" s="2204" t="s">
        <v>154</v>
      </c>
      <c r="G618" s="2244">
        <v>9</v>
      </c>
      <c r="H618" s="2206">
        <v>4830</v>
      </c>
      <c r="I618" s="2206">
        <v>46850</v>
      </c>
      <c r="J618" s="2206">
        <v>6</v>
      </c>
      <c r="K618" s="2206">
        <f t="shared" si="455"/>
        <v>51686</v>
      </c>
      <c r="L618" s="2206">
        <f t="shared" si="427"/>
        <v>465174</v>
      </c>
      <c r="M618" s="2206">
        <f t="shared" si="428"/>
        <v>43470</v>
      </c>
      <c r="N618" s="2206">
        <f t="shared" si="429"/>
        <v>421650</v>
      </c>
      <c r="O618" s="2206">
        <f t="shared" si="430"/>
        <v>54</v>
      </c>
      <c r="P618" s="2244">
        <v>9</v>
      </c>
      <c r="Q618" s="2206">
        <v>4830</v>
      </c>
      <c r="R618" s="2206">
        <v>46850</v>
      </c>
      <c r="S618" s="2206">
        <v>6</v>
      </c>
      <c r="T618" s="2206">
        <f t="shared" si="456"/>
        <v>51686</v>
      </c>
      <c r="U618" s="2206">
        <f t="shared" si="431"/>
        <v>465174</v>
      </c>
      <c r="V618" s="2206">
        <f t="shared" si="432"/>
        <v>43470</v>
      </c>
      <c r="W618" s="2206">
        <f t="shared" si="433"/>
        <v>421650</v>
      </c>
      <c r="X618" s="2206">
        <f t="shared" si="434"/>
        <v>54</v>
      </c>
      <c r="Y618" s="2244">
        <f t="shared" si="417"/>
        <v>0</v>
      </c>
      <c r="Z618" s="2207">
        <f t="shared" si="418"/>
        <v>0</v>
      </c>
      <c r="AA618" s="2244">
        <v>21</v>
      </c>
      <c r="AB618" s="2206">
        <v>132000</v>
      </c>
      <c r="AC618" s="2206"/>
      <c r="AD618" s="2206">
        <v>10000</v>
      </c>
      <c r="AE618" s="2206">
        <f t="shared" si="457"/>
        <v>142000</v>
      </c>
      <c r="AF618" s="2206">
        <f t="shared" si="435"/>
        <v>2982000</v>
      </c>
      <c r="AG618" s="2206">
        <f t="shared" si="436"/>
        <v>2772000</v>
      </c>
      <c r="AH618" s="2206">
        <f t="shared" si="437"/>
        <v>0</v>
      </c>
      <c r="AI618" s="2207">
        <f t="shared" si="438"/>
        <v>210000</v>
      </c>
      <c r="AJ618" s="2246">
        <v>9</v>
      </c>
      <c r="AK618" s="2075">
        <v>132000</v>
      </c>
      <c r="AL618" s="2075"/>
      <c r="AM618" s="2075">
        <v>10000</v>
      </c>
      <c r="AN618" s="2206">
        <f t="shared" si="458"/>
        <v>142000</v>
      </c>
      <c r="AO618" s="2206">
        <f t="shared" si="439"/>
        <v>1278000</v>
      </c>
      <c r="AP618" s="2206">
        <f t="shared" si="440"/>
        <v>1188000</v>
      </c>
      <c r="AQ618" s="2206">
        <f t="shared" si="441"/>
        <v>0</v>
      </c>
      <c r="AR618" s="2206">
        <f t="shared" si="442"/>
        <v>90000</v>
      </c>
      <c r="AS618" s="2244">
        <v>9</v>
      </c>
      <c r="AT618" s="2075">
        <v>132000</v>
      </c>
      <c r="AU618" s="2075"/>
      <c r="AV618" s="2075">
        <v>10000</v>
      </c>
      <c r="AW618" s="2206">
        <f t="shared" si="459"/>
        <v>142000</v>
      </c>
      <c r="AX618" s="2206">
        <f t="shared" si="443"/>
        <v>1278000</v>
      </c>
      <c r="AY618" s="2206">
        <f t="shared" si="444"/>
        <v>1188000</v>
      </c>
      <c r="AZ618" s="2206">
        <f t="shared" si="445"/>
        <v>0</v>
      </c>
      <c r="BA618" s="2206">
        <f t="shared" si="446"/>
        <v>90000</v>
      </c>
      <c r="BB618" s="2244">
        <f t="shared" si="419"/>
        <v>0</v>
      </c>
      <c r="BC618" s="2207">
        <f t="shared" si="420"/>
        <v>0</v>
      </c>
      <c r="BD618" s="2244">
        <f t="shared" si="425"/>
        <v>-12</v>
      </c>
      <c r="BE618" s="2207">
        <f t="shared" si="462"/>
        <v>-1704000</v>
      </c>
      <c r="BF618" s="2246">
        <v>9</v>
      </c>
      <c r="BG618" s="2075">
        <v>132000</v>
      </c>
      <c r="BH618" s="2075">
        <v>0</v>
      </c>
      <c r="BI618" s="2075">
        <v>10000</v>
      </c>
      <c r="BJ618" s="2206">
        <f t="shared" si="460"/>
        <v>142000</v>
      </c>
      <c r="BK618" s="2206">
        <f t="shared" si="447"/>
        <v>1278000</v>
      </c>
      <c r="BL618" s="2206">
        <f t="shared" si="448"/>
        <v>1188000</v>
      </c>
      <c r="BM618" s="2206">
        <f t="shared" si="449"/>
        <v>0</v>
      </c>
      <c r="BN618" s="2206">
        <f t="shared" si="450"/>
        <v>90000</v>
      </c>
      <c r="BO618" s="2244">
        <v>9</v>
      </c>
      <c r="BP618" s="2075">
        <v>132000</v>
      </c>
      <c r="BQ618" s="2075">
        <v>0</v>
      </c>
      <c r="BR618" s="2075">
        <v>10000</v>
      </c>
      <c r="BS618" s="2206">
        <f t="shared" si="461"/>
        <v>142000</v>
      </c>
      <c r="BT618" s="2206">
        <f t="shared" si="451"/>
        <v>1278000</v>
      </c>
      <c r="BU618" s="2206">
        <f t="shared" si="452"/>
        <v>1188000</v>
      </c>
      <c r="BV618" s="2206">
        <f t="shared" si="453"/>
        <v>0</v>
      </c>
      <c r="BW618" s="2206">
        <f t="shared" si="454"/>
        <v>90000</v>
      </c>
      <c r="BX618" s="2244">
        <f t="shared" si="421"/>
        <v>0</v>
      </c>
      <c r="BY618" s="2207">
        <f t="shared" si="422"/>
        <v>0</v>
      </c>
      <c r="BZ618" s="2211">
        <f t="shared" si="423"/>
        <v>-12</v>
      </c>
      <c r="CA618" s="2212">
        <f t="shared" si="424"/>
        <v>-1704000</v>
      </c>
      <c r="CB618" s="2083"/>
      <c r="CC618" s="2083"/>
      <c r="CD618" s="2237"/>
      <c r="CF618" s="2200"/>
    </row>
    <row r="619" spans="1:84" s="1974" customFormat="1" ht="18" customHeight="1" outlineLevel="1">
      <c r="A619" s="2235" t="s">
        <v>4166</v>
      </c>
      <c r="B619" s="2235" t="b">
        <v>1</v>
      </c>
      <c r="C619" s="2201"/>
      <c r="D619" s="2236" t="s">
        <v>4167</v>
      </c>
      <c r="E619" s="2243" t="s">
        <v>4168</v>
      </c>
      <c r="F619" s="2204" t="s">
        <v>154</v>
      </c>
      <c r="G619" s="2244">
        <v>0</v>
      </c>
      <c r="H619" s="2206">
        <v>582210</v>
      </c>
      <c r="I619" s="2206">
        <v>5637420</v>
      </c>
      <c r="J619" s="2206">
        <v>790</v>
      </c>
      <c r="K619" s="2206">
        <f t="shared" si="455"/>
        <v>6220420</v>
      </c>
      <c r="L619" s="2206">
        <f t="shared" si="427"/>
        <v>0</v>
      </c>
      <c r="M619" s="2206">
        <f t="shared" si="428"/>
        <v>0</v>
      </c>
      <c r="N619" s="2206">
        <f t="shared" si="429"/>
        <v>0</v>
      </c>
      <c r="O619" s="2206">
        <f t="shared" si="430"/>
        <v>0</v>
      </c>
      <c r="P619" s="2244">
        <v>0</v>
      </c>
      <c r="Q619" s="2206">
        <v>582210</v>
      </c>
      <c r="R619" s="2206">
        <v>5637420</v>
      </c>
      <c r="S619" s="2206">
        <v>790</v>
      </c>
      <c r="T619" s="2206">
        <f t="shared" si="456"/>
        <v>6220420</v>
      </c>
      <c r="U619" s="2206">
        <f t="shared" si="431"/>
        <v>0</v>
      </c>
      <c r="V619" s="2206">
        <f t="shared" si="432"/>
        <v>0</v>
      </c>
      <c r="W619" s="2206">
        <f t="shared" si="433"/>
        <v>0</v>
      </c>
      <c r="X619" s="2206">
        <f t="shared" si="434"/>
        <v>0</v>
      </c>
      <c r="Y619" s="2244">
        <f t="shared" ref="Y619:Y682" si="463">+P619-G619</f>
        <v>0</v>
      </c>
      <c r="Z619" s="2207">
        <f t="shared" ref="Z619:Z682" si="464">+U619-L619</f>
        <v>0</v>
      </c>
      <c r="AA619" s="2244">
        <v>1</v>
      </c>
      <c r="AB619" s="2206">
        <v>200000</v>
      </c>
      <c r="AC619" s="2206"/>
      <c r="AD619" s="2206">
        <v>150000</v>
      </c>
      <c r="AE619" s="2206">
        <f t="shared" si="457"/>
        <v>350000</v>
      </c>
      <c r="AF619" s="2206">
        <f t="shared" si="435"/>
        <v>350000</v>
      </c>
      <c r="AG619" s="2206">
        <f t="shared" si="436"/>
        <v>200000</v>
      </c>
      <c r="AH619" s="2206">
        <f t="shared" si="437"/>
        <v>0</v>
      </c>
      <c r="AI619" s="2207">
        <f t="shared" si="438"/>
        <v>150000</v>
      </c>
      <c r="AJ619" s="2246">
        <v>0</v>
      </c>
      <c r="AK619" s="2075">
        <v>200000</v>
      </c>
      <c r="AL619" s="2075"/>
      <c r="AM619" s="2075">
        <v>150000</v>
      </c>
      <c r="AN619" s="2206">
        <f t="shared" si="458"/>
        <v>350000</v>
      </c>
      <c r="AO619" s="2206">
        <f t="shared" si="439"/>
        <v>0</v>
      </c>
      <c r="AP619" s="2206">
        <f t="shared" si="440"/>
        <v>0</v>
      </c>
      <c r="AQ619" s="2206">
        <f t="shared" si="441"/>
        <v>0</v>
      </c>
      <c r="AR619" s="2206">
        <f t="shared" si="442"/>
        <v>0</v>
      </c>
      <c r="AS619" s="2244">
        <v>0</v>
      </c>
      <c r="AT619" s="2075">
        <v>200000</v>
      </c>
      <c r="AU619" s="2075"/>
      <c r="AV619" s="2075">
        <v>150000</v>
      </c>
      <c r="AW619" s="2206">
        <f t="shared" si="459"/>
        <v>350000</v>
      </c>
      <c r="AX619" s="2206">
        <f t="shared" si="443"/>
        <v>0</v>
      </c>
      <c r="AY619" s="2206">
        <f t="shared" si="444"/>
        <v>0</v>
      </c>
      <c r="AZ619" s="2206">
        <f t="shared" si="445"/>
        <v>0</v>
      </c>
      <c r="BA619" s="2206">
        <f t="shared" si="446"/>
        <v>0</v>
      </c>
      <c r="BB619" s="2244">
        <f t="shared" ref="BB619:BB682" si="465">AS619-AJ619</f>
        <v>0</v>
      </c>
      <c r="BC619" s="2207">
        <f t="shared" ref="BC619:BC682" si="466">AX619-AO619</f>
        <v>0</v>
      </c>
      <c r="BD619" s="2244">
        <f t="shared" si="425"/>
        <v>-1</v>
      </c>
      <c r="BE619" s="2207">
        <f t="shared" si="462"/>
        <v>-350000</v>
      </c>
      <c r="BF619" s="2246">
        <v>0</v>
      </c>
      <c r="BG619" s="2075">
        <v>200000</v>
      </c>
      <c r="BH619" s="2075">
        <v>0</v>
      </c>
      <c r="BI619" s="2075">
        <v>150000</v>
      </c>
      <c r="BJ619" s="2206">
        <f t="shared" si="460"/>
        <v>350000</v>
      </c>
      <c r="BK619" s="2206">
        <f t="shared" si="447"/>
        <v>0</v>
      </c>
      <c r="BL619" s="2206">
        <f t="shared" si="448"/>
        <v>0</v>
      </c>
      <c r="BM619" s="2206">
        <f t="shared" si="449"/>
        <v>0</v>
      </c>
      <c r="BN619" s="2206">
        <f t="shared" si="450"/>
        <v>0</v>
      </c>
      <c r="BO619" s="2244">
        <v>0</v>
      </c>
      <c r="BP619" s="2075">
        <v>200000</v>
      </c>
      <c r="BQ619" s="2075">
        <v>0</v>
      </c>
      <c r="BR619" s="2075">
        <v>150000</v>
      </c>
      <c r="BS619" s="2206">
        <f t="shared" si="461"/>
        <v>350000</v>
      </c>
      <c r="BT619" s="2206">
        <f t="shared" si="451"/>
        <v>0</v>
      </c>
      <c r="BU619" s="2206">
        <f t="shared" si="452"/>
        <v>0</v>
      </c>
      <c r="BV619" s="2206">
        <f t="shared" si="453"/>
        <v>0</v>
      </c>
      <c r="BW619" s="2206">
        <f t="shared" si="454"/>
        <v>0</v>
      </c>
      <c r="BX619" s="2244">
        <f t="shared" ref="BX619:BX682" si="467">BO619-BF619</f>
        <v>0</v>
      </c>
      <c r="BY619" s="2207">
        <f t="shared" ref="BY619:BY682" si="468">BT619-BK619</f>
        <v>0</v>
      </c>
      <c r="BZ619" s="2211">
        <f t="shared" ref="BZ619:BZ682" si="469">+BO619-AA619</f>
        <v>-1</v>
      </c>
      <c r="CA619" s="2212">
        <f t="shared" ref="CA619:CA682" si="470">+BT619-AF619</f>
        <v>-350000</v>
      </c>
      <c r="CB619" s="2083"/>
      <c r="CC619" s="2083"/>
      <c r="CD619" s="2237"/>
      <c r="CF619" s="2200"/>
    </row>
    <row r="620" spans="1:84" s="1974" customFormat="1" ht="18" customHeight="1" outlineLevel="1">
      <c r="A620" s="2235" t="s">
        <v>4169</v>
      </c>
      <c r="B620" s="2235" t="b">
        <v>1</v>
      </c>
      <c r="C620" s="2201"/>
      <c r="D620" s="2236" t="s">
        <v>4170</v>
      </c>
      <c r="E620" s="2243" t="s">
        <v>4171</v>
      </c>
      <c r="F620" s="2204" t="s">
        <v>154</v>
      </c>
      <c r="G620" s="2244">
        <v>1</v>
      </c>
      <c r="H620" s="2206">
        <v>76210</v>
      </c>
      <c r="I620" s="2206">
        <v>737980</v>
      </c>
      <c r="J620" s="2206">
        <v>100</v>
      </c>
      <c r="K620" s="2206">
        <f t="shared" si="455"/>
        <v>814290</v>
      </c>
      <c r="L620" s="2206">
        <f t="shared" si="427"/>
        <v>814290</v>
      </c>
      <c r="M620" s="2206">
        <f t="shared" si="428"/>
        <v>76210</v>
      </c>
      <c r="N620" s="2206">
        <f t="shared" si="429"/>
        <v>737980</v>
      </c>
      <c r="O620" s="2206">
        <f t="shared" si="430"/>
        <v>100</v>
      </c>
      <c r="P620" s="2244">
        <v>1</v>
      </c>
      <c r="Q620" s="2206">
        <v>76210</v>
      </c>
      <c r="R620" s="2206">
        <v>737980</v>
      </c>
      <c r="S620" s="2206">
        <v>100</v>
      </c>
      <c r="T620" s="2206">
        <f t="shared" si="456"/>
        <v>814290</v>
      </c>
      <c r="U620" s="2206">
        <f t="shared" si="431"/>
        <v>814290</v>
      </c>
      <c r="V620" s="2206">
        <f t="shared" si="432"/>
        <v>76210</v>
      </c>
      <c r="W620" s="2206">
        <f t="shared" si="433"/>
        <v>737980</v>
      </c>
      <c r="X620" s="2206">
        <f t="shared" si="434"/>
        <v>100</v>
      </c>
      <c r="Y620" s="2244">
        <f t="shared" si="463"/>
        <v>0</v>
      </c>
      <c r="Z620" s="2207">
        <f t="shared" si="464"/>
        <v>0</v>
      </c>
      <c r="AA620" s="2244">
        <v>3</v>
      </c>
      <c r="AB620" s="2206">
        <v>360000</v>
      </c>
      <c r="AC620" s="2206"/>
      <c r="AD620" s="2206">
        <v>50000</v>
      </c>
      <c r="AE620" s="2206">
        <f t="shared" si="457"/>
        <v>410000</v>
      </c>
      <c r="AF620" s="2206">
        <f t="shared" si="435"/>
        <v>1230000</v>
      </c>
      <c r="AG620" s="2206">
        <f t="shared" si="436"/>
        <v>1080000</v>
      </c>
      <c r="AH620" s="2206">
        <f t="shared" si="437"/>
        <v>0</v>
      </c>
      <c r="AI620" s="2207">
        <f t="shared" si="438"/>
        <v>150000</v>
      </c>
      <c r="AJ620" s="2246">
        <v>1</v>
      </c>
      <c r="AK620" s="2075">
        <v>360000</v>
      </c>
      <c r="AL620" s="2075"/>
      <c r="AM620" s="2075">
        <v>50000</v>
      </c>
      <c r="AN620" s="2206">
        <f t="shared" si="458"/>
        <v>410000</v>
      </c>
      <c r="AO620" s="2206">
        <f t="shared" si="439"/>
        <v>410000</v>
      </c>
      <c r="AP620" s="2206">
        <f t="shared" si="440"/>
        <v>360000</v>
      </c>
      <c r="AQ620" s="2206">
        <f t="shared" si="441"/>
        <v>0</v>
      </c>
      <c r="AR620" s="2206">
        <f t="shared" si="442"/>
        <v>50000</v>
      </c>
      <c r="AS620" s="2244">
        <v>1</v>
      </c>
      <c r="AT620" s="2075">
        <v>360000</v>
      </c>
      <c r="AU620" s="2075"/>
      <c r="AV620" s="2075">
        <v>50000</v>
      </c>
      <c r="AW620" s="2206">
        <f t="shared" si="459"/>
        <v>410000</v>
      </c>
      <c r="AX620" s="2206">
        <f t="shared" si="443"/>
        <v>410000</v>
      </c>
      <c r="AY620" s="2206">
        <f t="shared" si="444"/>
        <v>360000</v>
      </c>
      <c r="AZ620" s="2206">
        <f t="shared" si="445"/>
        <v>0</v>
      </c>
      <c r="BA620" s="2206">
        <f t="shared" si="446"/>
        <v>50000</v>
      </c>
      <c r="BB620" s="2244">
        <f t="shared" si="465"/>
        <v>0</v>
      </c>
      <c r="BC620" s="2207">
        <f t="shared" si="466"/>
        <v>0</v>
      </c>
      <c r="BD620" s="2244">
        <f t="shared" si="425"/>
        <v>-2</v>
      </c>
      <c r="BE620" s="2207">
        <f t="shared" si="462"/>
        <v>-820000</v>
      </c>
      <c r="BF620" s="2246">
        <v>1</v>
      </c>
      <c r="BG620" s="2075">
        <v>360000</v>
      </c>
      <c r="BH620" s="2075">
        <v>0</v>
      </c>
      <c r="BI620" s="2075">
        <v>50000</v>
      </c>
      <c r="BJ620" s="2206">
        <f t="shared" si="460"/>
        <v>410000</v>
      </c>
      <c r="BK620" s="2206">
        <f t="shared" si="447"/>
        <v>410000</v>
      </c>
      <c r="BL620" s="2206">
        <f t="shared" si="448"/>
        <v>360000</v>
      </c>
      <c r="BM620" s="2206">
        <f t="shared" si="449"/>
        <v>0</v>
      </c>
      <c r="BN620" s="2206">
        <f t="shared" si="450"/>
        <v>50000</v>
      </c>
      <c r="BO620" s="2244">
        <v>1</v>
      </c>
      <c r="BP620" s="2075">
        <v>360000</v>
      </c>
      <c r="BQ620" s="2075">
        <v>0</v>
      </c>
      <c r="BR620" s="2075">
        <v>50000</v>
      </c>
      <c r="BS620" s="2206">
        <f t="shared" si="461"/>
        <v>410000</v>
      </c>
      <c r="BT620" s="2206">
        <f t="shared" si="451"/>
        <v>410000</v>
      </c>
      <c r="BU620" s="2206">
        <f t="shared" si="452"/>
        <v>360000</v>
      </c>
      <c r="BV620" s="2206">
        <f t="shared" si="453"/>
        <v>0</v>
      </c>
      <c r="BW620" s="2206">
        <f t="shared" si="454"/>
        <v>50000</v>
      </c>
      <c r="BX620" s="2244">
        <f t="shared" si="467"/>
        <v>0</v>
      </c>
      <c r="BY620" s="2207">
        <f t="shared" si="468"/>
        <v>0</v>
      </c>
      <c r="BZ620" s="2211">
        <f t="shared" si="469"/>
        <v>-2</v>
      </c>
      <c r="CA620" s="2212">
        <f t="shared" si="470"/>
        <v>-820000</v>
      </c>
      <c r="CB620" s="2083"/>
      <c r="CC620" s="2083"/>
      <c r="CD620" s="2237"/>
      <c r="CF620" s="2200"/>
    </row>
    <row r="621" spans="1:84" s="1974" customFormat="1" ht="18" customHeight="1" outlineLevel="1">
      <c r="A621" s="2235" t="s">
        <v>4172</v>
      </c>
      <c r="B621" s="2235" t="b">
        <v>1</v>
      </c>
      <c r="C621" s="2201"/>
      <c r="D621" s="2236" t="s">
        <v>4173</v>
      </c>
      <c r="E621" s="2243" t="s">
        <v>3270</v>
      </c>
      <c r="F621" s="2204" t="s">
        <v>154</v>
      </c>
      <c r="G621" s="2244">
        <v>1</v>
      </c>
      <c r="H621" s="2206">
        <v>69860</v>
      </c>
      <c r="I621" s="2206">
        <v>676480</v>
      </c>
      <c r="J621" s="2206">
        <v>90</v>
      </c>
      <c r="K621" s="2206">
        <f t="shared" si="455"/>
        <v>746430</v>
      </c>
      <c r="L621" s="2206">
        <f t="shared" si="427"/>
        <v>746430</v>
      </c>
      <c r="M621" s="2206">
        <f t="shared" si="428"/>
        <v>69860</v>
      </c>
      <c r="N621" s="2206">
        <f t="shared" si="429"/>
        <v>676480</v>
      </c>
      <c r="O621" s="2206">
        <f t="shared" si="430"/>
        <v>90</v>
      </c>
      <c r="P621" s="2244">
        <v>1</v>
      </c>
      <c r="Q621" s="2206">
        <v>69860</v>
      </c>
      <c r="R621" s="2206">
        <v>676480</v>
      </c>
      <c r="S621" s="2206">
        <v>90</v>
      </c>
      <c r="T621" s="2206">
        <f t="shared" si="456"/>
        <v>746430</v>
      </c>
      <c r="U621" s="2206">
        <f t="shared" si="431"/>
        <v>746430</v>
      </c>
      <c r="V621" s="2206">
        <f t="shared" si="432"/>
        <v>69860</v>
      </c>
      <c r="W621" s="2206">
        <f t="shared" si="433"/>
        <v>676480</v>
      </c>
      <c r="X621" s="2206">
        <f t="shared" si="434"/>
        <v>90</v>
      </c>
      <c r="Y621" s="2244">
        <f t="shared" si="463"/>
        <v>0</v>
      </c>
      <c r="Z621" s="2207">
        <f t="shared" si="464"/>
        <v>0</v>
      </c>
      <c r="AA621" s="2244">
        <v>1</v>
      </c>
      <c r="AB621" s="2206">
        <v>350000</v>
      </c>
      <c r="AC621" s="2206"/>
      <c r="AD621" s="2206">
        <v>50000</v>
      </c>
      <c r="AE621" s="2206">
        <f t="shared" si="457"/>
        <v>400000</v>
      </c>
      <c r="AF621" s="2206">
        <f t="shared" si="435"/>
        <v>400000</v>
      </c>
      <c r="AG621" s="2206">
        <f t="shared" si="436"/>
        <v>350000</v>
      </c>
      <c r="AH621" s="2206">
        <f t="shared" si="437"/>
        <v>0</v>
      </c>
      <c r="AI621" s="2207">
        <f t="shared" si="438"/>
        <v>50000</v>
      </c>
      <c r="AJ621" s="2246">
        <v>1</v>
      </c>
      <c r="AK621" s="2075">
        <v>350000</v>
      </c>
      <c r="AL621" s="2075"/>
      <c r="AM621" s="2075">
        <v>50000</v>
      </c>
      <c r="AN621" s="2206">
        <f t="shared" si="458"/>
        <v>400000</v>
      </c>
      <c r="AO621" s="2206">
        <f t="shared" si="439"/>
        <v>400000</v>
      </c>
      <c r="AP621" s="2206">
        <f t="shared" si="440"/>
        <v>350000</v>
      </c>
      <c r="AQ621" s="2206">
        <f t="shared" si="441"/>
        <v>0</v>
      </c>
      <c r="AR621" s="2206">
        <f t="shared" si="442"/>
        <v>50000</v>
      </c>
      <c r="AS621" s="2244">
        <v>1</v>
      </c>
      <c r="AT621" s="2075">
        <v>350000</v>
      </c>
      <c r="AU621" s="2075"/>
      <c r="AV621" s="2075">
        <v>50000</v>
      </c>
      <c r="AW621" s="2206">
        <f t="shared" si="459"/>
        <v>400000</v>
      </c>
      <c r="AX621" s="2206">
        <f t="shared" si="443"/>
        <v>400000</v>
      </c>
      <c r="AY621" s="2206">
        <f t="shared" si="444"/>
        <v>350000</v>
      </c>
      <c r="AZ621" s="2206">
        <f t="shared" si="445"/>
        <v>0</v>
      </c>
      <c r="BA621" s="2206">
        <f t="shared" si="446"/>
        <v>50000</v>
      </c>
      <c r="BB621" s="2244">
        <f t="shared" si="465"/>
        <v>0</v>
      </c>
      <c r="BC621" s="2207">
        <f t="shared" si="466"/>
        <v>0</v>
      </c>
      <c r="BD621" s="2244">
        <f t="shared" si="425"/>
        <v>0</v>
      </c>
      <c r="BE621" s="2207">
        <f t="shared" si="462"/>
        <v>0</v>
      </c>
      <c r="BF621" s="2246">
        <v>1</v>
      </c>
      <c r="BG621" s="2075">
        <v>350000</v>
      </c>
      <c r="BH621" s="2075">
        <v>0</v>
      </c>
      <c r="BI621" s="2075">
        <v>50000</v>
      </c>
      <c r="BJ621" s="2206">
        <f t="shared" si="460"/>
        <v>400000</v>
      </c>
      <c r="BK621" s="2206">
        <f t="shared" si="447"/>
        <v>400000</v>
      </c>
      <c r="BL621" s="2206">
        <f t="shared" si="448"/>
        <v>350000</v>
      </c>
      <c r="BM621" s="2206">
        <f t="shared" si="449"/>
        <v>0</v>
      </c>
      <c r="BN621" s="2206">
        <f t="shared" si="450"/>
        <v>50000</v>
      </c>
      <c r="BO621" s="2244">
        <v>1</v>
      </c>
      <c r="BP621" s="2075">
        <v>350000</v>
      </c>
      <c r="BQ621" s="2075">
        <v>0</v>
      </c>
      <c r="BR621" s="2075">
        <v>50000</v>
      </c>
      <c r="BS621" s="2206">
        <f t="shared" si="461"/>
        <v>400000</v>
      </c>
      <c r="BT621" s="2206">
        <f t="shared" si="451"/>
        <v>400000</v>
      </c>
      <c r="BU621" s="2206">
        <f t="shared" si="452"/>
        <v>350000</v>
      </c>
      <c r="BV621" s="2206">
        <f t="shared" si="453"/>
        <v>0</v>
      </c>
      <c r="BW621" s="2206">
        <f t="shared" si="454"/>
        <v>50000</v>
      </c>
      <c r="BX621" s="2244">
        <f t="shared" si="467"/>
        <v>0</v>
      </c>
      <c r="BY621" s="2207">
        <f t="shared" si="468"/>
        <v>0</v>
      </c>
      <c r="BZ621" s="2211">
        <f t="shared" si="469"/>
        <v>0</v>
      </c>
      <c r="CA621" s="2212">
        <f t="shared" si="470"/>
        <v>0</v>
      </c>
      <c r="CB621" s="2083"/>
      <c r="CC621" s="2083"/>
      <c r="CD621" s="2237"/>
      <c r="CF621" s="2200"/>
    </row>
    <row r="622" spans="1:84" s="1974" customFormat="1" ht="18" customHeight="1" outlineLevel="1">
      <c r="A622" s="2235" t="s">
        <v>4174</v>
      </c>
      <c r="B622" s="2235" t="b">
        <v>1</v>
      </c>
      <c r="C622" s="2201"/>
      <c r="D622" s="2236" t="s">
        <v>4175</v>
      </c>
      <c r="E622" s="2243" t="s">
        <v>4129</v>
      </c>
      <c r="F622" s="2204" t="s">
        <v>154</v>
      </c>
      <c r="G622" s="2244">
        <v>6</v>
      </c>
      <c r="H622" s="2206">
        <v>76210</v>
      </c>
      <c r="I622" s="2206">
        <v>737980</v>
      </c>
      <c r="J622" s="2206">
        <v>100</v>
      </c>
      <c r="K622" s="2206">
        <f t="shared" si="455"/>
        <v>814290</v>
      </c>
      <c r="L622" s="2206">
        <f t="shared" si="427"/>
        <v>4885740</v>
      </c>
      <c r="M622" s="2206">
        <f t="shared" si="428"/>
        <v>457260</v>
      </c>
      <c r="N622" s="2206">
        <f t="shared" si="429"/>
        <v>4427880</v>
      </c>
      <c r="O622" s="2206">
        <f t="shared" si="430"/>
        <v>600</v>
      </c>
      <c r="P622" s="2244">
        <v>6</v>
      </c>
      <c r="Q622" s="2206">
        <v>76210</v>
      </c>
      <c r="R622" s="2206">
        <v>737980</v>
      </c>
      <c r="S622" s="2206">
        <v>100</v>
      </c>
      <c r="T622" s="2206">
        <f t="shared" si="456"/>
        <v>814290</v>
      </c>
      <c r="U622" s="2206">
        <f t="shared" si="431"/>
        <v>4885740</v>
      </c>
      <c r="V622" s="2206">
        <f t="shared" si="432"/>
        <v>457260</v>
      </c>
      <c r="W622" s="2206">
        <f t="shared" si="433"/>
        <v>4427880</v>
      </c>
      <c r="X622" s="2206">
        <f t="shared" si="434"/>
        <v>600</v>
      </c>
      <c r="Y622" s="2244">
        <f t="shared" si="463"/>
        <v>0</v>
      </c>
      <c r="Z622" s="2207">
        <f t="shared" si="464"/>
        <v>0</v>
      </c>
      <c r="AA622" s="2244">
        <v>5</v>
      </c>
      <c r="AB622" s="2206">
        <v>480000</v>
      </c>
      <c r="AC622" s="2206"/>
      <c r="AD622" s="2206">
        <v>60000</v>
      </c>
      <c r="AE622" s="2206">
        <f t="shared" si="457"/>
        <v>540000</v>
      </c>
      <c r="AF622" s="2206">
        <f t="shared" si="435"/>
        <v>2700000</v>
      </c>
      <c r="AG622" s="2206">
        <f t="shared" si="436"/>
        <v>2400000</v>
      </c>
      <c r="AH622" s="2206">
        <f t="shared" si="437"/>
        <v>0</v>
      </c>
      <c r="AI622" s="2207">
        <f t="shared" si="438"/>
        <v>300000</v>
      </c>
      <c r="AJ622" s="2246">
        <v>6</v>
      </c>
      <c r="AK622" s="2075">
        <v>480000</v>
      </c>
      <c r="AL622" s="2075"/>
      <c r="AM622" s="2075">
        <v>60000</v>
      </c>
      <c r="AN622" s="2206">
        <f t="shared" si="458"/>
        <v>540000</v>
      </c>
      <c r="AO622" s="2206">
        <f t="shared" si="439"/>
        <v>3240000</v>
      </c>
      <c r="AP622" s="2206">
        <f t="shared" si="440"/>
        <v>2880000</v>
      </c>
      <c r="AQ622" s="2206">
        <f t="shared" si="441"/>
        <v>0</v>
      </c>
      <c r="AR622" s="2206">
        <f t="shared" si="442"/>
        <v>360000</v>
      </c>
      <c r="AS622" s="2244">
        <v>6</v>
      </c>
      <c r="AT622" s="2075">
        <v>480000</v>
      </c>
      <c r="AU622" s="2075"/>
      <c r="AV622" s="2075">
        <v>60000</v>
      </c>
      <c r="AW622" s="2206">
        <f t="shared" si="459"/>
        <v>540000</v>
      </c>
      <c r="AX622" s="2206">
        <f t="shared" si="443"/>
        <v>3240000</v>
      </c>
      <c r="AY622" s="2206">
        <f t="shared" si="444"/>
        <v>2880000</v>
      </c>
      <c r="AZ622" s="2206">
        <f t="shared" si="445"/>
        <v>0</v>
      </c>
      <c r="BA622" s="2206">
        <f t="shared" si="446"/>
        <v>360000</v>
      </c>
      <c r="BB622" s="2244">
        <f t="shared" si="465"/>
        <v>0</v>
      </c>
      <c r="BC622" s="2207">
        <f t="shared" si="466"/>
        <v>0</v>
      </c>
      <c r="BD622" s="2244">
        <f t="shared" si="425"/>
        <v>1</v>
      </c>
      <c r="BE622" s="2207">
        <f t="shared" si="462"/>
        <v>540000</v>
      </c>
      <c r="BF622" s="2246">
        <v>6</v>
      </c>
      <c r="BG622" s="2075">
        <v>480000</v>
      </c>
      <c r="BH622" s="2075">
        <v>0</v>
      </c>
      <c r="BI622" s="2075">
        <v>60000</v>
      </c>
      <c r="BJ622" s="2206">
        <f t="shared" si="460"/>
        <v>540000</v>
      </c>
      <c r="BK622" s="2206">
        <f t="shared" si="447"/>
        <v>3240000</v>
      </c>
      <c r="BL622" s="2206">
        <f t="shared" si="448"/>
        <v>2880000</v>
      </c>
      <c r="BM622" s="2206">
        <f t="shared" si="449"/>
        <v>0</v>
      </c>
      <c r="BN622" s="2206">
        <f t="shared" si="450"/>
        <v>360000</v>
      </c>
      <c r="BO622" s="2244">
        <v>6</v>
      </c>
      <c r="BP622" s="2075">
        <v>480000</v>
      </c>
      <c r="BQ622" s="2075">
        <v>0</v>
      </c>
      <c r="BR622" s="2075">
        <v>60000</v>
      </c>
      <c r="BS622" s="2206">
        <f t="shared" si="461"/>
        <v>540000</v>
      </c>
      <c r="BT622" s="2206">
        <f t="shared" si="451"/>
        <v>3240000</v>
      </c>
      <c r="BU622" s="2206">
        <f t="shared" si="452"/>
        <v>2880000</v>
      </c>
      <c r="BV622" s="2206">
        <f t="shared" si="453"/>
        <v>0</v>
      </c>
      <c r="BW622" s="2206">
        <f t="shared" si="454"/>
        <v>360000</v>
      </c>
      <c r="BX622" s="2244">
        <f t="shared" si="467"/>
        <v>0</v>
      </c>
      <c r="BY622" s="2207">
        <f t="shared" si="468"/>
        <v>0</v>
      </c>
      <c r="BZ622" s="2211">
        <f t="shared" si="469"/>
        <v>1</v>
      </c>
      <c r="CA622" s="2212">
        <f t="shared" si="470"/>
        <v>540000</v>
      </c>
      <c r="CB622" s="2083"/>
      <c r="CC622" s="2083"/>
      <c r="CD622" s="2237"/>
      <c r="CF622" s="2200"/>
    </row>
    <row r="623" spans="1:84" s="1974" customFormat="1" ht="18" customHeight="1" outlineLevel="1">
      <c r="A623" s="2235" t="s">
        <v>4176</v>
      </c>
      <c r="B623" s="2235" t="b">
        <v>1</v>
      </c>
      <c r="C623" s="2201"/>
      <c r="D623" s="2236" t="s">
        <v>4177</v>
      </c>
      <c r="E623" s="2243" t="s">
        <v>4097</v>
      </c>
      <c r="F623" s="2204" t="s">
        <v>154</v>
      </c>
      <c r="G623" s="2244">
        <v>2</v>
      </c>
      <c r="H623" s="2206">
        <v>38100</v>
      </c>
      <c r="I623" s="2206">
        <v>368990</v>
      </c>
      <c r="J623" s="2206">
        <v>50</v>
      </c>
      <c r="K623" s="2206">
        <f t="shared" si="455"/>
        <v>407140</v>
      </c>
      <c r="L623" s="2206">
        <f t="shared" si="427"/>
        <v>814280</v>
      </c>
      <c r="M623" s="2206">
        <f t="shared" si="428"/>
        <v>76200</v>
      </c>
      <c r="N623" s="2206">
        <f t="shared" si="429"/>
        <v>737980</v>
      </c>
      <c r="O623" s="2206">
        <f t="shared" si="430"/>
        <v>100</v>
      </c>
      <c r="P623" s="2244">
        <v>2</v>
      </c>
      <c r="Q623" s="2206">
        <v>38100</v>
      </c>
      <c r="R623" s="2206">
        <v>368990</v>
      </c>
      <c r="S623" s="2206">
        <v>50</v>
      </c>
      <c r="T623" s="2206">
        <f t="shared" si="456"/>
        <v>407140</v>
      </c>
      <c r="U623" s="2206">
        <f t="shared" si="431"/>
        <v>814280</v>
      </c>
      <c r="V623" s="2206">
        <f t="shared" si="432"/>
        <v>76200</v>
      </c>
      <c r="W623" s="2206">
        <f t="shared" si="433"/>
        <v>737980</v>
      </c>
      <c r="X623" s="2206">
        <f t="shared" si="434"/>
        <v>100</v>
      </c>
      <c r="Y623" s="2244">
        <f t="shared" si="463"/>
        <v>0</v>
      </c>
      <c r="Z623" s="2207">
        <f t="shared" si="464"/>
        <v>0</v>
      </c>
      <c r="AA623" s="2244">
        <v>2</v>
      </c>
      <c r="AB623" s="2206">
        <v>275000</v>
      </c>
      <c r="AC623" s="2206"/>
      <c r="AD623" s="2206">
        <v>50000</v>
      </c>
      <c r="AE623" s="2206">
        <f t="shared" si="457"/>
        <v>325000</v>
      </c>
      <c r="AF623" s="2206">
        <f t="shared" si="435"/>
        <v>650000</v>
      </c>
      <c r="AG623" s="2206">
        <f t="shared" si="436"/>
        <v>550000</v>
      </c>
      <c r="AH623" s="2206">
        <f t="shared" si="437"/>
        <v>0</v>
      </c>
      <c r="AI623" s="2207">
        <f t="shared" si="438"/>
        <v>100000</v>
      </c>
      <c r="AJ623" s="2246">
        <v>2</v>
      </c>
      <c r="AK623" s="2075">
        <v>275000</v>
      </c>
      <c r="AL623" s="2075"/>
      <c r="AM623" s="2075">
        <v>50000</v>
      </c>
      <c r="AN623" s="2206">
        <f t="shared" si="458"/>
        <v>325000</v>
      </c>
      <c r="AO623" s="2206">
        <f t="shared" si="439"/>
        <v>650000</v>
      </c>
      <c r="AP623" s="2206">
        <f t="shared" si="440"/>
        <v>550000</v>
      </c>
      <c r="AQ623" s="2206">
        <f t="shared" si="441"/>
        <v>0</v>
      </c>
      <c r="AR623" s="2206">
        <f t="shared" si="442"/>
        <v>100000</v>
      </c>
      <c r="AS623" s="2244">
        <v>2</v>
      </c>
      <c r="AT623" s="2075">
        <v>275000</v>
      </c>
      <c r="AU623" s="2075"/>
      <c r="AV623" s="2075">
        <v>50000</v>
      </c>
      <c r="AW623" s="2206">
        <f t="shared" si="459"/>
        <v>325000</v>
      </c>
      <c r="AX623" s="2206">
        <f t="shared" si="443"/>
        <v>650000</v>
      </c>
      <c r="AY623" s="2206">
        <f t="shared" si="444"/>
        <v>550000</v>
      </c>
      <c r="AZ623" s="2206">
        <f t="shared" si="445"/>
        <v>0</v>
      </c>
      <c r="BA623" s="2206">
        <f t="shared" si="446"/>
        <v>100000</v>
      </c>
      <c r="BB623" s="2244">
        <f t="shared" si="465"/>
        <v>0</v>
      </c>
      <c r="BC623" s="2207">
        <f t="shared" si="466"/>
        <v>0</v>
      </c>
      <c r="BD623" s="2244">
        <f t="shared" si="425"/>
        <v>0</v>
      </c>
      <c r="BE623" s="2207">
        <f t="shared" si="462"/>
        <v>0</v>
      </c>
      <c r="BF623" s="2246">
        <v>2</v>
      </c>
      <c r="BG623" s="2075">
        <v>275000</v>
      </c>
      <c r="BH623" s="2075">
        <v>0</v>
      </c>
      <c r="BI623" s="2075">
        <v>50000</v>
      </c>
      <c r="BJ623" s="2206">
        <f t="shared" si="460"/>
        <v>325000</v>
      </c>
      <c r="BK623" s="2206">
        <f t="shared" si="447"/>
        <v>650000</v>
      </c>
      <c r="BL623" s="2206">
        <f t="shared" si="448"/>
        <v>550000</v>
      </c>
      <c r="BM623" s="2206">
        <f t="shared" si="449"/>
        <v>0</v>
      </c>
      <c r="BN623" s="2206">
        <f t="shared" si="450"/>
        <v>100000</v>
      </c>
      <c r="BO623" s="2244">
        <v>2</v>
      </c>
      <c r="BP623" s="2075">
        <v>275000</v>
      </c>
      <c r="BQ623" s="2075">
        <v>0</v>
      </c>
      <c r="BR623" s="2075">
        <v>50000</v>
      </c>
      <c r="BS623" s="2206">
        <f t="shared" si="461"/>
        <v>325000</v>
      </c>
      <c r="BT623" s="2206">
        <f t="shared" si="451"/>
        <v>650000</v>
      </c>
      <c r="BU623" s="2206">
        <f t="shared" si="452"/>
        <v>550000</v>
      </c>
      <c r="BV623" s="2206">
        <f t="shared" si="453"/>
        <v>0</v>
      </c>
      <c r="BW623" s="2206">
        <f t="shared" si="454"/>
        <v>100000</v>
      </c>
      <c r="BX623" s="2244">
        <f t="shared" si="467"/>
        <v>0</v>
      </c>
      <c r="BY623" s="2207">
        <f t="shared" si="468"/>
        <v>0</v>
      </c>
      <c r="BZ623" s="2211">
        <f t="shared" si="469"/>
        <v>0</v>
      </c>
      <c r="CA623" s="2212">
        <f t="shared" si="470"/>
        <v>0</v>
      </c>
      <c r="CB623" s="2083"/>
      <c r="CC623" s="2083"/>
      <c r="CD623" s="2237"/>
      <c r="CF623" s="2200"/>
    </row>
    <row r="624" spans="1:84" s="1974" customFormat="1" ht="18" customHeight="1" outlineLevel="1">
      <c r="A624" s="2235" t="s">
        <v>4178</v>
      </c>
      <c r="B624" s="2235" t="b">
        <v>1</v>
      </c>
      <c r="C624" s="2201"/>
      <c r="D624" s="2236" t="s">
        <v>4179</v>
      </c>
      <c r="E624" s="2243" t="s">
        <v>4180</v>
      </c>
      <c r="F624" s="2204" t="s">
        <v>154</v>
      </c>
      <c r="G624" s="2244">
        <v>0</v>
      </c>
      <c r="H624" s="2206">
        <v>108880</v>
      </c>
      <c r="I624" s="2206">
        <v>1054260</v>
      </c>
      <c r="J624" s="2206">
        <v>140</v>
      </c>
      <c r="K624" s="2206">
        <f t="shared" si="455"/>
        <v>1163280</v>
      </c>
      <c r="L624" s="2206">
        <f t="shared" si="427"/>
        <v>0</v>
      </c>
      <c r="M624" s="2206">
        <f t="shared" si="428"/>
        <v>0</v>
      </c>
      <c r="N624" s="2206">
        <f t="shared" si="429"/>
        <v>0</v>
      </c>
      <c r="O624" s="2206">
        <f t="shared" si="430"/>
        <v>0</v>
      </c>
      <c r="P624" s="2244">
        <v>0</v>
      </c>
      <c r="Q624" s="2206">
        <v>108880</v>
      </c>
      <c r="R624" s="2206">
        <v>1054260</v>
      </c>
      <c r="S624" s="2206">
        <v>140</v>
      </c>
      <c r="T624" s="2206">
        <f t="shared" si="456"/>
        <v>1163280</v>
      </c>
      <c r="U624" s="2206">
        <f t="shared" si="431"/>
        <v>0</v>
      </c>
      <c r="V624" s="2206">
        <f t="shared" si="432"/>
        <v>0</v>
      </c>
      <c r="W624" s="2206">
        <f t="shared" si="433"/>
        <v>0</v>
      </c>
      <c r="X624" s="2206">
        <f t="shared" si="434"/>
        <v>0</v>
      </c>
      <c r="Y624" s="2244">
        <f t="shared" si="463"/>
        <v>0</v>
      </c>
      <c r="Z624" s="2207">
        <f t="shared" si="464"/>
        <v>0</v>
      </c>
      <c r="AA624" s="2244">
        <v>1</v>
      </c>
      <c r="AB624" s="2206">
        <v>462000</v>
      </c>
      <c r="AC624" s="2206"/>
      <c r="AD624" s="2206">
        <v>50000</v>
      </c>
      <c r="AE624" s="2206">
        <f t="shared" si="457"/>
        <v>512000</v>
      </c>
      <c r="AF624" s="2206">
        <f t="shared" si="435"/>
        <v>512000</v>
      </c>
      <c r="AG624" s="2206">
        <f t="shared" si="436"/>
        <v>462000</v>
      </c>
      <c r="AH624" s="2206">
        <f t="shared" si="437"/>
        <v>0</v>
      </c>
      <c r="AI624" s="2207">
        <f t="shared" si="438"/>
        <v>50000</v>
      </c>
      <c r="AJ624" s="2246">
        <v>0</v>
      </c>
      <c r="AK624" s="2075">
        <v>462000</v>
      </c>
      <c r="AL624" s="2075"/>
      <c r="AM624" s="2075">
        <v>50000</v>
      </c>
      <c r="AN624" s="2206">
        <f t="shared" si="458"/>
        <v>512000</v>
      </c>
      <c r="AO624" s="2206">
        <f t="shared" si="439"/>
        <v>0</v>
      </c>
      <c r="AP624" s="2206">
        <f t="shared" si="440"/>
        <v>0</v>
      </c>
      <c r="AQ624" s="2206">
        <f t="shared" si="441"/>
        <v>0</v>
      </c>
      <c r="AR624" s="2206">
        <f t="shared" si="442"/>
        <v>0</v>
      </c>
      <c r="AS624" s="2244">
        <v>0</v>
      </c>
      <c r="AT624" s="2075">
        <v>462000</v>
      </c>
      <c r="AU624" s="2075"/>
      <c r="AV624" s="2075">
        <v>50000</v>
      </c>
      <c r="AW624" s="2206">
        <f t="shared" si="459"/>
        <v>512000</v>
      </c>
      <c r="AX624" s="2206">
        <f t="shared" si="443"/>
        <v>0</v>
      </c>
      <c r="AY624" s="2206">
        <f t="shared" si="444"/>
        <v>0</v>
      </c>
      <c r="AZ624" s="2206">
        <f t="shared" si="445"/>
        <v>0</v>
      </c>
      <c r="BA624" s="2206">
        <f t="shared" si="446"/>
        <v>0</v>
      </c>
      <c r="BB624" s="2244">
        <f t="shared" si="465"/>
        <v>0</v>
      </c>
      <c r="BC624" s="2207">
        <f t="shared" si="466"/>
        <v>0</v>
      </c>
      <c r="BD624" s="2244">
        <f t="shared" si="425"/>
        <v>-1</v>
      </c>
      <c r="BE624" s="2207">
        <f t="shared" si="462"/>
        <v>-512000</v>
      </c>
      <c r="BF624" s="2246">
        <v>0</v>
      </c>
      <c r="BG624" s="2075">
        <v>462000</v>
      </c>
      <c r="BH624" s="2075">
        <v>0</v>
      </c>
      <c r="BI624" s="2075">
        <v>50000</v>
      </c>
      <c r="BJ624" s="2206">
        <f t="shared" si="460"/>
        <v>512000</v>
      </c>
      <c r="BK624" s="2206">
        <f t="shared" si="447"/>
        <v>0</v>
      </c>
      <c r="BL624" s="2206">
        <f t="shared" si="448"/>
        <v>0</v>
      </c>
      <c r="BM624" s="2206">
        <f t="shared" si="449"/>
        <v>0</v>
      </c>
      <c r="BN624" s="2206">
        <f t="shared" si="450"/>
        <v>0</v>
      </c>
      <c r="BO624" s="2244">
        <v>0</v>
      </c>
      <c r="BP624" s="2075">
        <v>462000</v>
      </c>
      <c r="BQ624" s="2075">
        <v>0</v>
      </c>
      <c r="BR624" s="2075">
        <v>50000</v>
      </c>
      <c r="BS624" s="2206">
        <f t="shared" si="461"/>
        <v>512000</v>
      </c>
      <c r="BT624" s="2206">
        <f t="shared" si="451"/>
        <v>0</v>
      </c>
      <c r="BU624" s="2206">
        <f t="shared" si="452"/>
        <v>0</v>
      </c>
      <c r="BV624" s="2206">
        <f t="shared" si="453"/>
        <v>0</v>
      </c>
      <c r="BW624" s="2206">
        <f t="shared" si="454"/>
        <v>0</v>
      </c>
      <c r="BX624" s="2244">
        <f t="shared" si="467"/>
        <v>0</v>
      </c>
      <c r="BY624" s="2207">
        <f t="shared" si="468"/>
        <v>0</v>
      </c>
      <c r="BZ624" s="2211">
        <f t="shared" si="469"/>
        <v>-1</v>
      </c>
      <c r="CA624" s="2212">
        <f t="shared" si="470"/>
        <v>-512000</v>
      </c>
      <c r="CB624" s="2083"/>
      <c r="CC624" s="2083"/>
      <c r="CD624" s="2237"/>
      <c r="CF624" s="2200"/>
    </row>
    <row r="625" spans="1:94" s="1974" customFormat="1" ht="18" customHeight="1" outlineLevel="1">
      <c r="A625" s="2235" t="s">
        <v>4181</v>
      </c>
      <c r="B625" s="2235" t="b">
        <v>1</v>
      </c>
      <c r="C625" s="2201"/>
      <c r="D625" s="2236" t="s">
        <v>3318</v>
      </c>
      <c r="E625" s="2243" t="s">
        <v>3319</v>
      </c>
      <c r="F625" s="2204" t="s">
        <v>365</v>
      </c>
      <c r="G625" s="2244">
        <v>68</v>
      </c>
      <c r="H625" s="2206">
        <v>19390</v>
      </c>
      <c r="I625" s="2206">
        <v>1240</v>
      </c>
      <c r="J625" s="2206"/>
      <c r="K625" s="2206">
        <f t="shared" si="455"/>
        <v>20630</v>
      </c>
      <c r="L625" s="2206">
        <f t="shared" si="427"/>
        <v>1402840</v>
      </c>
      <c r="M625" s="2206">
        <f t="shared" si="428"/>
        <v>1318520</v>
      </c>
      <c r="N625" s="2206">
        <f t="shared" si="429"/>
        <v>84320</v>
      </c>
      <c r="O625" s="2206">
        <f t="shared" si="430"/>
        <v>0</v>
      </c>
      <c r="P625" s="2244">
        <v>68</v>
      </c>
      <c r="Q625" s="2206">
        <v>19390</v>
      </c>
      <c r="R625" s="2206">
        <v>1240</v>
      </c>
      <c r="S625" s="2206"/>
      <c r="T625" s="2206">
        <f t="shared" si="456"/>
        <v>20630</v>
      </c>
      <c r="U625" s="2206">
        <f t="shared" si="431"/>
        <v>1402840</v>
      </c>
      <c r="V625" s="2206">
        <f t="shared" si="432"/>
        <v>1318520</v>
      </c>
      <c r="W625" s="2206">
        <f t="shared" si="433"/>
        <v>84320</v>
      </c>
      <c r="X625" s="2206">
        <f t="shared" si="434"/>
        <v>0</v>
      </c>
      <c r="Y625" s="2244">
        <f t="shared" si="463"/>
        <v>0</v>
      </c>
      <c r="Z625" s="2207">
        <f t="shared" si="464"/>
        <v>0</v>
      </c>
      <c r="AA625" s="2244">
        <v>67</v>
      </c>
      <c r="AB625" s="2206">
        <v>35000</v>
      </c>
      <c r="AC625" s="2206"/>
      <c r="AD625" s="2206">
        <v>10000</v>
      </c>
      <c r="AE625" s="2206">
        <f t="shared" si="457"/>
        <v>45000</v>
      </c>
      <c r="AF625" s="2206">
        <f t="shared" si="435"/>
        <v>3015000</v>
      </c>
      <c r="AG625" s="2206">
        <f t="shared" si="436"/>
        <v>2345000</v>
      </c>
      <c r="AH625" s="2206">
        <f t="shared" si="437"/>
        <v>0</v>
      </c>
      <c r="AI625" s="2207">
        <f t="shared" si="438"/>
        <v>670000</v>
      </c>
      <c r="AJ625" s="2246">
        <v>68</v>
      </c>
      <c r="AK625" s="2075">
        <v>35000</v>
      </c>
      <c r="AL625" s="2075"/>
      <c r="AM625" s="2075">
        <v>10000</v>
      </c>
      <c r="AN625" s="2206">
        <f t="shared" si="458"/>
        <v>45000</v>
      </c>
      <c r="AO625" s="2206">
        <f t="shared" si="439"/>
        <v>3060000</v>
      </c>
      <c r="AP625" s="2206">
        <f t="shared" si="440"/>
        <v>2380000</v>
      </c>
      <c r="AQ625" s="2206">
        <f t="shared" si="441"/>
        <v>0</v>
      </c>
      <c r="AR625" s="2206">
        <f t="shared" si="442"/>
        <v>680000</v>
      </c>
      <c r="AS625" s="2244">
        <v>68</v>
      </c>
      <c r="AT625" s="2075">
        <v>35000</v>
      </c>
      <c r="AU625" s="2075"/>
      <c r="AV625" s="2075">
        <v>10000</v>
      </c>
      <c r="AW625" s="2206">
        <f t="shared" si="459"/>
        <v>45000</v>
      </c>
      <c r="AX625" s="2206">
        <f t="shared" si="443"/>
        <v>3060000</v>
      </c>
      <c r="AY625" s="2206">
        <f t="shared" si="444"/>
        <v>2380000</v>
      </c>
      <c r="AZ625" s="2206">
        <f t="shared" si="445"/>
        <v>0</v>
      </c>
      <c r="BA625" s="2206">
        <f t="shared" si="446"/>
        <v>680000</v>
      </c>
      <c r="BB625" s="2244">
        <f t="shared" si="465"/>
        <v>0</v>
      </c>
      <c r="BC625" s="2207">
        <f t="shared" si="466"/>
        <v>0</v>
      </c>
      <c r="BD625" s="2244">
        <f t="shared" si="425"/>
        <v>1</v>
      </c>
      <c r="BE625" s="2207">
        <f t="shared" si="462"/>
        <v>45000</v>
      </c>
      <c r="BF625" s="2246">
        <v>68</v>
      </c>
      <c r="BG625" s="2075">
        <v>35000</v>
      </c>
      <c r="BH625" s="2075">
        <v>0</v>
      </c>
      <c r="BI625" s="2075">
        <v>10000</v>
      </c>
      <c r="BJ625" s="2206">
        <f t="shared" si="460"/>
        <v>45000</v>
      </c>
      <c r="BK625" s="2206">
        <f t="shared" si="447"/>
        <v>3060000</v>
      </c>
      <c r="BL625" s="2206">
        <f t="shared" si="448"/>
        <v>2380000</v>
      </c>
      <c r="BM625" s="2206">
        <f t="shared" si="449"/>
        <v>0</v>
      </c>
      <c r="BN625" s="2206">
        <f t="shared" si="450"/>
        <v>680000</v>
      </c>
      <c r="BO625" s="2244">
        <v>68</v>
      </c>
      <c r="BP625" s="2075">
        <v>35000</v>
      </c>
      <c r="BQ625" s="2075">
        <v>0</v>
      </c>
      <c r="BR625" s="2075">
        <v>10000</v>
      </c>
      <c r="BS625" s="2206">
        <f t="shared" si="461"/>
        <v>45000</v>
      </c>
      <c r="BT625" s="2206">
        <f t="shared" si="451"/>
        <v>3060000</v>
      </c>
      <c r="BU625" s="2206">
        <f t="shared" si="452"/>
        <v>2380000</v>
      </c>
      <c r="BV625" s="2206">
        <f t="shared" si="453"/>
        <v>0</v>
      </c>
      <c r="BW625" s="2206">
        <f t="shared" si="454"/>
        <v>680000</v>
      </c>
      <c r="BX625" s="2244">
        <f t="shared" si="467"/>
        <v>0</v>
      </c>
      <c r="BY625" s="2207">
        <f t="shared" si="468"/>
        <v>0</v>
      </c>
      <c r="BZ625" s="2211">
        <f t="shared" si="469"/>
        <v>1</v>
      </c>
      <c r="CA625" s="2212">
        <f t="shared" si="470"/>
        <v>45000</v>
      </c>
      <c r="CB625" s="2083"/>
      <c r="CC625" s="2083"/>
      <c r="CD625" s="2237"/>
      <c r="CF625" s="2200"/>
    </row>
    <row r="626" spans="1:94" s="1974" customFormat="1" ht="18" customHeight="1" outlineLevel="1">
      <c r="A626" s="2235" t="s">
        <v>4182</v>
      </c>
      <c r="B626" s="2235" t="b">
        <v>1</v>
      </c>
      <c r="C626" s="2201"/>
      <c r="D626" s="2236" t="s">
        <v>4183</v>
      </c>
      <c r="E626" s="2243"/>
      <c r="F626" s="2204" t="s">
        <v>154</v>
      </c>
      <c r="G626" s="2244">
        <v>168</v>
      </c>
      <c r="H626" s="2206">
        <v>2830</v>
      </c>
      <c r="I626" s="2206"/>
      <c r="J626" s="2206"/>
      <c r="K626" s="2206">
        <f t="shared" si="455"/>
        <v>2830</v>
      </c>
      <c r="L626" s="2206">
        <f t="shared" si="427"/>
        <v>475440</v>
      </c>
      <c r="M626" s="2206">
        <f t="shared" si="428"/>
        <v>475440</v>
      </c>
      <c r="N626" s="2206">
        <f t="shared" si="429"/>
        <v>0</v>
      </c>
      <c r="O626" s="2206">
        <f t="shared" si="430"/>
        <v>0</v>
      </c>
      <c r="P626" s="2244">
        <v>168</v>
      </c>
      <c r="Q626" s="2206">
        <v>2830</v>
      </c>
      <c r="R626" s="2206"/>
      <c r="S626" s="2206"/>
      <c r="T626" s="2206">
        <f t="shared" si="456"/>
        <v>2830</v>
      </c>
      <c r="U626" s="2206">
        <f t="shared" si="431"/>
        <v>475440</v>
      </c>
      <c r="V626" s="2206">
        <f t="shared" si="432"/>
        <v>475440</v>
      </c>
      <c r="W626" s="2206">
        <f t="shared" si="433"/>
        <v>0</v>
      </c>
      <c r="X626" s="2206">
        <f t="shared" si="434"/>
        <v>0</v>
      </c>
      <c r="Y626" s="2244">
        <f t="shared" si="463"/>
        <v>0</v>
      </c>
      <c r="Z626" s="2207">
        <f t="shared" si="464"/>
        <v>0</v>
      </c>
      <c r="AA626" s="2244">
        <v>150</v>
      </c>
      <c r="AB626" s="2206">
        <v>3000</v>
      </c>
      <c r="AC626" s="2206"/>
      <c r="AD626" s="2206"/>
      <c r="AE626" s="2206">
        <f t="shared" si="457"/>
        <v>3000</v>
      </c>
      <c r="AF626" s="2206">
        <f t="shared" si="435"/>
        <v>450000</v>
      </c>
      <c r="AG626" s="2206">
        <f t="shared" si="436"/>
        <v>450000</v>
      </c>
      <c r="AH626" s="2206">
        <f t="shared" si="437"/>
        <v>0</v>
      </c>
      <c r="AI626" s="2207">
        <f t="shared" si="438"/>
        <v>0</v>
      </c>
      <c r="AJ626" s="2246">
        <v>168</v>
      </c>
      <c r="AK626" s="2075">
        <v>3000</v>
      </c>
      <c r="AL626" s="2075"/>
      <c r="AM626" s="2075"/>
      <c r="AN626" s="2206">
        <f t="shared" si="458"/>
        <v>3000</v>
      </c>
      <c r="AO626" s="2206">
        <f t="shared" si="439"/>
        <v>504000</v>
      </c>
      <c r="AP626" s="2206">
        <f t="shared" si="440"/>
        <v>504000</v>
      </c>
      <c r="AQ626" s="2206">
        <f t="shared" si="441"/>
        <v>0</v>
      </c>
      <c r="AR626" s="2206">
        <f t="shared" si="442"/>
        <v>0</v>
      </c>
      <c r="AS626" s="2244">
        <v>168</v>
      </c>
      <c r="AT626" s="2075">
        <v>3000</v>
      </c>
      <c r="AU626" s="2075"/>
      <c r="AV626" s="2075"/>
      <c r="AW626" s="2206">
        <f t="shared" si="459"/>
        <v>3000</v>
      </c>
      <c r="AX626" s="2206">
        <f t="shared" si="443"/>
        <v>504000</v>
      </c>
      <c r="AY626" s="2206">
        <f t="shared" si="444"/>
        <v>504000</v>
      </c>
      <c r="AZ626" s="2206">
        <f t="shared" si="445"/>
        <v>0</v>
      </c>
      <c r="BA626" s="2206">
        <f t="shared" si="446"/>
        <v>0</v>
      </c>
      <c r="BB626" s="2244">
        <f t="shared" si="465"/>
        <v>0</v>
      </c>
      <c r="BC626" s="2207">
        <f t="shared" si="466"/>
        <v>0</v>
      </c>
      <c r="BD626" s="2244">
        <f t="shared" si="425"/>
        <v>18</v>
      </c>
      <c r="BE626" s="2207">
        <f t="shared" si="462"/>
        <v>54000</v>
      </c>
      <c r="BF626" s="2246">
        <v>168</v>
      </c>
      <c r="BG626" s="2075">
        <v>3000</v>
      </c>
      <c r="BH626" s="2075">
        <v>0</v>
      </c>
      <c r="BI626" s="2075">
        <v>0</v>
      </c>
      <c r="BJ626" s="2206">
        <f t="shared" si="460"/>
        <v>3000</v>
      </c>
      <c r="BK626" s="2206">
        <f t="shared" si="447"/>
        <v>504000</v>
      </c>
      <c r="BL626" s="2206">
        <f t="shared" si="448"/>
        <v>504000</v>
      </c>
      <c r="BM626" s="2206">
        <f t="shared" si="449"/>
        <v>0</v>
      </c>
      <c r="BN626" s="2206">
        <f t="shared" si="450"/>
        <v>0</v>
      </c>
      <c r="BO626" s="2244">
        <v>168</v>
      </c>
      <c r="BP626" s="2075">
        <v>3000</v>
      </c>
      <c r="BQ626" s="2075">
        <v>0</v>
      </c>
      <c r="BR626" s="2075">
        <v>0</v>
      </c>
      <c r="BS626" s="2206">
        <f t="shared" si="461"/>
        <v>3000</v>
      </c>
      <c r="BT626" s="2206">
        <f t="shared" si="451"/>
        <v>504000</v>
      </c>
      <c r="BU626" s="2206">
        <f t="shared" si="452"/>
        <v>504000</v>
      </c>
      <c r="BV626" s="2206">
        <f t="shared" si="453"/>
        <v>0</v>
      </c>
      <c r="BW626" s="2206">
        <f t="shared" si="454"/>
        <v>0</v>
      </c>
      <c r="BX626" s="2244">
        <f t="shared" si="467"/>
        <v>0</v>
      </c>
      <c r="BY626" s="2207">
        <f t="shared" si="468"/>
        <v>0</v>
      </c>
      <c r="BZ626" s="2211">
        <f t="shared" si="469"/>
        <v>18</v>
      </c>
      <c r="CA626" s="2212">
        <f t="shared" si="470"/>
        <v>54000</v>
      </c>
      <c r="CB626" s="2083"/>
      <c r="CC626" s="2083"/>
      <c r="CD626" s="2237"/>
      <c r="CF626" s="2200"/>
    </row>
    <row r="627" spans="1:94" s="1974" customFormat="1" ht="18" customHeight="1" outlineLevel="1">
      <c r="A627" s="2235" t="s">
        <v>4184</v>
      </c>
      <c r="B627" s="2235" t="b">
        <v>1</v>
      </c>
      <c r="C627" s="2201"/>
      <c r="D627" s="2236" t="s">
        <v>3277</v>
      </c>
      <c r="E627" s="2243" t="s">
        <v>3278</v>
      </c>
      <c r="F627" s="2204" t="s">
        <v>154</v>
      </c>
      <c r="G627" s="2244">
        <v>10</v>
      </c>
      <c r="H627" s="2206">
        <v>44670</v>
      </c>
      <c r="I627" s="2206"/>
      <c r="J627" s="2206"/>
      <c r="K627" s="2206">
        <f t="shared" si="455"/>
        <v>44670</v>
      </c>
      <c r="L627" s="2206">
        <f t="shared" si="427"/>
        <v>446700</v>
      </c>
      <c r="M627" s="2206">
        <f t="shared" si="428"/>
        <v>446700</v>
      </c>
      <c r="N627" s="2206">
        <f t="shared" si="429"/>
        <v>0</v>
      </c>
      <c r="O627" s="2206">
        <f t="shared" si="430"/>
        <v>0</v>
      </c>
      <c r="P627" s="2244">
        <v>10</v>
      </c>
      <c r="Q627" s="2206">
        <v>44670</v>
      </c>
      <c r="R627" s="2206"/>
      <c r="S627" s="2206"/>
      <c r="T627" s="2206">
        <f t="shared" si="456"/>
        <v>44670</v>
      </c>
      <c r="U627" s="2206">
        <f t="shared" si="431"/>
        <v>446700</v>
      </c>
      <c r="V627" s="2206">
        <f t="shared" si="432"/>
        <v>446700</v>
      </c>
      <c r="W627" s="2206">
        <f t="shared" si="433"/>
        <v>0</v>
      </c>
      <c r="X627" s="2206">
        <f t="shared" si="434"/>
        <v>0</v>
      </c>
      <c r="Y627" s="2244">
        <f t="shared" si="463"/>
        <v>0</v>
      </c>
      <c r="Z627" s="2207">
        <f t="shared" si="464"/>
        <v>0</v>
      </c>
      <c r="AA627" s="2244">
        <v>5</v>
      </c>
      <c r="AB627" s="2206">
        <v>25000</v>
      </c>
      <c r="AC627" s="2206"/>
      <c r="AD627" s="2206"/>
      <c r="AE627" s="2206">
        <f t="shared" si="457"/>
        <v>25000</v>
      </c>
      <c r="AF627" s="2206">
        <f t="shared" si="435"/>
        <v>125000</v>
      </c>
      <c r="AG627" s="2206">
        <f t="shared" si="436"/>
        <v>125000</v>
      </c>
      <c r="AH627" s="2206">
        <f t="shared" si="437"/>
        <v>0</v>
      </c>
      <c r="AI627" s="2207">
        <f t="shared" si="438"/>
        <v>0</v>
      </c>
      <c r="AJ627" s="2246">
        <v>10</v>
      </c>
      <c r="AK627" s="2075">
        <v>25000</v>
      </c>
      <c r="AL627" s="2075"/>
      <c r="AM627" s="2075"/>
      <c r="AN627" s="2206">
        <f t="shared" si="458"/>
        <v>25000</v>
      </c>
      <c r="AO627" s="2206">
        <f t="shared" si="439"/>
        <v>250000</v>
      </c>
      <c r="AP627" s="2206">
        <f t="shared" si="440"/>
        <v>250000</v>
      </c>
      <c r="AQ627" s="2206">
        <f t="shared" si="441"/>
        <v>0</v>
      </c>
      <c r="AR627" s="2206">
        <f t="shared" si="442"/>
        <v>0</v>
      </c>
      <c r="AS627" s="2244">
        <v>10</v>
      </c>
      <c r="AT627" s="2075">
        <v>25000</v>
      </c>
      <c r="AU627" s="2075"/>
      <c r="AV627" s="2075"/>
      <c r="AW627" s="2206">
        <f t="shared" si="459"/>
        <v>25000</v>
      </c>
      <c r="AX627" s="2206">
        <f t="shared" si="443"/>
        <v>250000</v>
      </c>
      <c r="AY627" s="2206">
        <f t="shared" si="444"/>
        <v>250000</v>
      </c>
      <c r="AZ627" s="2206">
        <f t="shared" si="445"/>
        <v>0</v>
      </c>
      <c r="BA627" s="2206">
        <f t="shared" si="446"/>
        <v>0</v>
      </c>
      <c r="BB627" s="2244">
        <f t="shared" si="465"/>
        <v>0</v>
      </c>
      <c r="BC627" s="2207">
        <f t="shared" si="466"/>
        <v>0</v>
      </c>
      <c r="BD627" s="2244">
        <f t="shared" si="425"/>
        <v>5</v>
      </c>
      <c r="BE627" s="2207">
        <f t="shared" si="462"/>
        <v>125000</v>
      </c>
      <c r="BF627" s="2246">
        <v>10</v>
      </c>
      <c r="BG627" s="2075">
        <v>25000</v>
      </c>
      <c r="BH627" s="2075">
        <v>0</v>
      </c>
      <c r="BI627" s="2075">
        <v>0</v>
      </c>
      <c r="BJ627" s="2206">
        <f t="shared" si="460"/>
        <v>25000</v>
      </c>
      <c r="BK627" s="2206">
        <f t="shared" si="447"/>
        <v>250000</v>
      </c>
      <c r="BL627" s="2206">
        <f t="shared" si="448"/>
        <v>250000</v>
      </c>
      <c r="BM627" s="2206">
        <f t="shared" si="449"/>
        <v>0</v>
      </c>
      <c r="BN627" s="2206">
        <f t="shared" si="450"/>
        <v>0</v>
      </c>
      <c r="BO627" s="2244">
        <v>10</v>
      </c>
      <c r="BP627" s="2075">
        <v>25000</v>
      </c>
      <c r="BQ627" s="2075">
        <v>0</v>
      </c>
      <c r="BR627" s="2075">
        <v>0</v>
      </c>
      <c r="BS627" s="2206">
        <f t="shared" si="461"/>
        <v>25000</v>
      </c>
      <c r="BT627" s="2206">
        <f t="shared" si="451"/>
        <v>250000</v>
      </c>
      <c r="BU627" s="2206">
        <f t="shared" si="452"/>
        <v>250000</v>
      </c>
      <c r="BV627" s="2206">
        <f t="shared" si="453"/>
        <v>0</v>
      </c>
      <c r="BW627" s="2206">
        <f t="shared" si="454"/>
        <v>0</v>
      </c>
      <c r="BX627" s="2244">
        <f t="shared" si="467"/>
        <v>0</v>
      </c>
      <c r="BY627" s="2207">
        <f t="shared" si="468"/>
        <v>0</v>
      </c>
      <c r="BZ627" s="2211">
        <f t="shared" si="469"/>
        <v>5</v>
      </c>
      <c r="CA627" s="2212">
        <f t="shared" si="470"/>
        <v>125000</v>
      </c>
      <c r="CB627" s="2083"/>
      <c r="CC627" s="2083"/>
      <c r="CD627" s="2237"/>
      <c r="CF627" s="2200"/>
    </row>
    <row r="628" spans="1:94" s="1974" customFormat="1" ht="18" customHeight="1" outlineLevel="1">
      <c r="A628" s="2235" t="s">
        <v>4185</v>
      </c>
      <c r="B628" s="2235" t="b">
        <v>1</v>
      </c>
      <c r="C628" s="2201"/>
      <c r="D628" s="2236" t="s">
        <v>4186</v>
      </c>
      <c r="E628" s="2243"/>
      <c r="F628" s="2204" t="s">
        <v>154</v>
      </c>
      <c r="G628" s="2244">
        <v>4</v>
      </c>
      <c r="H628" s="2206">
        <v>9570</v>
      </c>
      <c r="I628" s="2206"/>
      <c r="J628" s="2206"/>
      <c r="K628" s="2206">
        <f t="shared" si="455"/>
        <v>9570</v>
      </c>
      <c r="L628" s="2206">
        <f t="shared" si="427"/>
        <v>38280</v>
      </c>
      <c r="M628" s="2206">
        <f t="shared" si="428"/>
        <v>38280</v>
      </c>
      <c r="N628" s="2206">
        <f t="shared" si="429"/>
        <v>0</v>
      </c>
      <c r="O628" s="2206">
        <f t="shared" si="430"/>
        <v>0</v>
      </c>
      <c r="P628" s="2244">
        <v>4</v>
      </c>
      <c r="Q628" s="2206">
        <v>9570</v>
      </c>
      <c r="R628" s="2206"/>
      <c r="S628" s="2206"/>
      <c r="T628" s="2206">
        <f t="shared" si="456"/>
        <v>9570</v>
      </c>
      <c r="U628" s="2206">
        <f t="shared" si="431"/>
        <v>38280</v>
      </c>
      <c r="V628" s="2206">
        <f t="shared" si="432"/>
        <v>38280</v>
      </c>
      <c r="W628" s="2206">
        <f t="shared" si="433"/>
        <v>0</v>
      </c>
      <c r="X628" s="2206">
        <f t="shared" si="434"/>
        <v>0</v>
      </c>
      <c r="Y628" s="2244">
        <f t="shared" si="463"/>
        <v>0</v>
      </c>
      <c r="Z628" s="2207">
        <f t="shared" si="464"/>
        <v>0</v>
      </c>
      <c r="AA628" s="2244">
        <v>3</v>
      </c>
      <c r="AB628" s="2206">
        <v>75000</v>
      </c>
      <c r="AC628" s="2206"/>
      <c r="AD628" s="2206"/>
      <c r="AE628" s="2206">
        <f t="shared" si="457"/>
        <v>75000</v>
      </c>
      <c r="AF628" s="2206">
        <f t="shared" si="435"/>
        <v>225000</v>
      </c>
      <c r="AG628" s="2206">
        <f t="shared" si="436"/>
        <v>225000</v>
      </c>
      <c r="AH628" s="2206">
        <f t="shared" si="437"/>
        <v>0</v>
      </c>
      <c r="AI628" s="2207">
        <f t="shared" si="438"/>
        <v>0</v>
      </c>
      <c r="AJ628" s="2246">
        <v>4</v>
      </c>
      <c r="AK628" s="2075">
        <v>75000</v>
      </c>
      <c r="AL628" s="2075"/>
      <c r="AM628" s="2075"/>
      <c r="AN628" s="2206">
        <f t="shared" si="458"/>
        <v>75000</v>
      </c>
      <c r="AO628" s="2206">
        <f t="shared" si="439"/>
        <v>300000</v>
      </c>
      <c r="AP628" s="2206">
        <f t="shared" si="440"/>
        <v>300000</v>
      </c>
      <c r="AQ628" s="2206">
        <f t="shared" si="441"/>
        <v>0</v>
      </c>
      <c r="AR628" s="2206">
        <f t="shared" si="442"/>
        <v>0</v>
      </c>
      <c r="AS628" s="2244">
        <v>4</v>
      </c>
      <c r="AT628" s="2075">
        <v>75000</v>
      </c>
      <c r="AU628" s="2075"/>
      <c r="AV628" s="2075"/>
      <c r="AW628" s="2206">
        <f t="shared" si="459"/>
        <v>75000</v>
      </c>
      <c r="AX628" s="2206">
        <f t="shared" si="443"/>
        <v>300000</v>
      </c>
      <c r="AY628" s="2206">
        <f t="shared" si="444"/>
        <v>300000</v>
      </c>
      <c r="AZ628" s="2206">
        <f t="shared" si="445"/>
        <v>0</v>
      </c>
      <c r="BA628" s="2206">
        <f t="shared" si="446"/>
        <v>0</v>
      </c>
      <c r="BB628" s="2244">
        <f t="shared" si="465"/>
        <v>0</v>
      </c>
      <c r="BC628" s="2207">
        <f t="shared" si="466"/>
        <v>0</v>
      </c>
      <c r="BD628" s="2244">
        <f t="shared" si="425"/>
        <v>1</v>
      </c>
      <c r="BE628" s="2207">
        <f t="shared" si="462"/>
        <v>75000</v>
      </c>
      <c r="BF628" s="2246">
        <v>4</v>
      </c>
      <c r="BG628" s="2075">
        <v>75000</v>
      </c>
      <c r="BH628" s="2075">
        <v>0</v>
      </c>
      <c r="BI628" s="2075">
        <v>0</v>
      </c>
      <c r="BJ628" s="2206">
        <f t="shared" si="460"/>
        <v>75000</v>
      </c>
      <c r="BK628" s="2206">
        <f t="shared" si="447"/>
        <v>300000</v>
      </c>
      <c r="BL628" s="2206">
        <f t="shared" si="448"/>
        <v>300000</v>
      </c>
      <c r="BM628" s="2206">
        <f t="shared" si="449"/>
        <v>0</v>
      </c>
      <c r="BN628" s="2206">
        <f t="shared" si="450"/>
        <v>0</v>
      </c>
      <c r="BO628" s="2244">
        <v>4</v>
      </c>
      <c r="BP628" s="2075">
        <v>75000</v>
      </c>
      <c r="BQ628" s="2075">
        <v>0</v>
      </c>
      <c r="BR628" s="2075">
        <v>0</v>
      </c>
      <c r="BS628" s="2206">
        <f t="shared" si="461"/>
        <v>75000</v>
      </c>
      <c r="BT628" s="2206">
        <f t="shared" si="451"/>
        <v>300000</v>
      </c>
      <c r="BU628" s="2206">
        <f t="shared" si="452"/>
        <v>300000</v>
      </c>
      <c r="BV628" s="2206">
        <f t="shared" si="453"/>
        <v>0</v>
      </c>
      <c r="BW628" s="2206">
        <f t="shared" si="454"/>
        <v>0</v>
      </c>
      <c r="BX628" s="2244">
        <f t="shared" si="467"/>
        <v>0</v>
      </c>
      <c r="BY628" s="2207">
        <f t="shared" si="468"/>
        <v>0</v>
      </c>
      <c r="BZ628" s="2211">
        <f t="shared" si="469"/>
        <v>1</v>
      </c>
      <c r="CA628" s="2212">
        <f t="shared" si="470"/>
        <v>75000</v>
      </c>
      <c r="CB628" s="2083"/>
      <c r="CC628" s="2083"/>
      <c r="CD628" s="2237"/>
      <c r="CF628" s="2200"/>
    </row>
    <row r="629" spans="1:94" s="1974" customFormat="1" ht="18" customHeight="1" outlineLevel="1">
      <c r="A629" s="2235" t="s">
        <v>4187</v>
      </c>
      <c r="B629" s="2235" t="b">
        <v>1</v>
      </c>
      <c r="C629" s="2201"/>
      <c r="D629" s="2236" t="s">
        <v>4188</v>
      </c>
      <c r="E629" s="2243" t="s">
        <v>4189</v>
      </c>
      <c r="F629" s="2204" t="s">
        <v>154</v>
      </c>
      <c r="G629" s="2244">
        <v>4</v>
      </c>
      <c r="H629" s="2206">
        <v>172300</v>
      </c>
      <c r="I629" s="2206"/>
      <c r="J629" s="2206"/>
      <c r="K629" s="2206">
        <f t="shared" si="455"/>
        <v>172300</v>
      </c>
      <c r="L629" s="2206">
        <f t="shared" si="427"/>
        <v>689200</v>
      </c>
      <c r="M629" s="2206">
        <f t="shared" si="428"/>
        <v>689200</v>
      </c>
      <c r="N629" s="2206">
        <f t="shared" si="429"/>
        <v>0</v>
      </c>
      <c r="O629" s="2206">
        <f t="shared" si="430"/>
        <v>0</v>
      </c>
      <c r="P629" s="2244">
        <v>4</v>
      </c>
      <c r="Q629" s="2206">
        <v>172300</v>
      </c>
      <c r="R629" s="2206"/>
      <c r="S629" s="2206"/>
      <c r="T629" s="2206">
        <f t="shared" si="456"/>
        <v>172300</v>
      </c>
      <c r="U629" s="2206">
        <f t="shared" si="431"/>
        <v>689200</v>
      </c>
      <c r="V629" s="2206">
        <f t="shared" si="432"/>
        <v>689200</v>
      </c>
      <c r="W629" s="2206">
        <f t="shared" si="433"/>
        <v>0</v>
      </c>
      <c r="X629" s="2206">
        <f t="shared" si="434"/>
        <v>0</v>
      </c>
      <c r="Y629" s="2244">
        <f t="shared" si="463"/>
        <v>0</v>
      </c>
      <c r="Z629" s="2207">
        <f t="shared" si="464"/>
        <v>0</v>
      </c>
      <c r="AA629" s="2244">
        <v>4</v>
      </c>
      <c r="AB629" s="2206">
        <v>45000</v>
      </c>
      <c r="AC629" s="2206"/>
      <c r="AD629" s="2206"/>
      <c r="AE629" s="2206">
        <f t="shared" si="457"/>
        <v>45000</v>
      </c>
      <c r="AF629" s="2206">
        <f t="shared" si="435"/>
        <v>180000</v>
      </c>
      <c r="AG629" s="2206">
        <f t="shared" si="436"/>
        <v>180000</v>
      </c>
      <c r="AH629" s="2206">
        <f t="shared" si="437"/>
        <v>0</v>
      </c>
      <c r="AI629" s="2207">
        <f t="shared" si="438"/>
        <v>0</v>
      </c>
      <c r="AJ629" s="2246">
        <v>4</v>
      </c>
      <c r="AK629" s="2075">
        <v>45000</v>
      </c>
      <c r="AL629" s="2075"/>
      <c r="AM629" s="2075"/>
      <c r="AN629" s="2206">
        <f t="shared" si="458"/>
        <v>45000</v>
      </c>
      <c r="AO629" s="2206">
        <f t="shared" si="439"/>
        <v>180000</v>
      </c>
      <c r="AP629" s="2206">
        <f t="shared" si="440"/>
        <v>180000</v>
      </c>
      <c r="AQ629" s="2206">
        <f t="shared" si="441"/>
        <v>0</v>
      </c>
      <c r="AR629" s="2206">
        <f t="shared" si="442"/>
        <v>0</v>
      </c>
      <c r="AS629" s="2244">
        <v>4</v>
      </c>
      <c r="AT629" s="2075">
        <v>45000</v>
      </c>
      <c r="AU629" s="2075"/>
      <c r="AV629" s="2075"/>
      <c r="AW629" s="2206">
        <f t="shared" si="459"/>
        <v>45000</v>
      </c>
      <c r="AX629" s="2206">
        <f t="shared" si="443"/>
        <v>180000</v>
      </c>
      <c r="AY629" s="2206">
        <f t="shared" si="444"/>
        <v>180000</v>
      </c>
      <c r="AZ629" s="2206">
        <f t="shared" si="445"/>
        <v>0</v>
      </c>
      <c r="BA629" s="2206">
        <f t="shared" si="446"/>
        <v>0</v>
      </c>
      <c r="BB629" s="2244">
        <f t="shared" si="465"/>
        <v>0</v>
      </c>
      <c r="BC629" s="2207">
        <f t="shared" si="466"/>
        <v>0</v>
      </c>
      <c r="BD629" s="2244">
        <f t="shared" si="425"/>
        <v>0</v>
      </c>
      <c r="BE629" s="2207">
        <f t="shared" si="462"/>
        <v>0</v>
      </c>
      <c r="BF629" s="2246">
        <v>4</v>
      </c>
      <c r="BG629" s="2075">
        <v>45000</v>
      </c>
      <c r="BH629" s="2075">
        <v>0</v>
      </c>
      <c r="BI629" s="2075">
        <v>0</v>
      </c>
      <c r="BJ629" s="2206">
        <f t="shared" si="460"/>
        <v>45000</v>
      </c>
      <c r="BK629" s="2206">
        <f t="shared" si="447"/>
        <v>180000</v>
      </c>
      <c r="BL629" s="2206">
        <f t="shared" si="448"/>
        <v>180000</v>
      </c>
      <c r="BM629" s="2206">
        <f t="shared" si="449"/>
        <v>0</v>
      </c>
      <c r="BN629" s="2206">
        <f t="shared" si="450"/>
        <v>0</v>
      </c>
      <c r="BO629" s="2244">
        <v>4</v>
      </c>
      <c r="BP629" s="2075">
        <v>45000</v>
      </c>
      <c r="BQ629" s="2075">
        <v>0</v>
      </c>
      <c r="BR629" s="2075">
        <v>0</v>
      </c>
      <c r="BS629" s="2206">
        <f t="shared" si="461"/>
        <v>45000</v>
      </c>
      <c r="BT629" s="2206">
        <f t="shared" si="451"/>
        <v>180000</v>
      </c>
      <c r="BU629" s="2206">
        <f t="shared" si="452"/>
        <v>180000</v>
      </c>
      <c r="BV629" s="2206">
        <f t="shared" si="453"/>
        <v>0</v>
      </c>
      <c r="BW629" s="2206">
        <f t="shared" si="454"/>
        <v>0</v>
      </c>
      <c r="BX629" s="2244">
        <f t="shared" si="467"/>
        <v>0</v>
      </c>
      <c r="BY629" s="2207">
        <f t="shared" si="468"/>
        <v>0</v>
      </c>
      <c r="BZ629" s="2211">
        <f t="shared" si="469"/>
        <v>0</v>
      </c>
      <c r="CA629" s="2212">
        <f t="shared" si="470"/>
        <v>0</v>
      </c>
      <c r="CB629" s="2083"/>
      <c r="CC629" s="2083"/>
      <c r="CD629" s="2237"/>
      <c r="CF629" s="2200"/>
    </row>
    <row r="630" spans="1:94" s="1974" customFormat="1" ht="18" customHeight="1" outlineLevel="1">
      <c r="A630" s="2235" t="s">
        <v>4190</v>
      </c>
      <c r="B630" s="2235" t="b">
        <v>1</v>
      </c>
      <c r="C630" s="2201"/>
      <c r="D630" s="2236" t="s">
        <v>4191</v>
      </c>
      <c r="E630" s="2243" t="s">
        <v>4192</v>
      </c>
      <c r="F630" s="2204" t="s">
        <v>154</v>
      </c>
      <c r="G630" s="2244">
        <v>53</v>
      </c>
      <c r="H630" s="2206">
        <v>57430</v>
      </c>
      <c r="I630" s="2206"/>
      <c r="J630" s="2206"/>
      <c r="K630" s="2206">
        <f t="shared" si="455"/>
        <v>57430</v>
      </c>
      <c r="L630" s="2206">
        <f t="shared" si="427"/>
        <v>3043790</v>
      </c>
      <c r="M630" s="2206">
        <f t="shared" si="428"/>
        <v>3043790</v>
      </c>
      <c r="N630" s="2206">
        <f t="shared" si="429"/>
        <v>0</v>
      </c>
      <c r="O630" s="2206">
        <f t="shared" si="430"/>
        <v>0</v>
      </c>
      <c r="P630" s="2244">
        <v>53</v>
      </c>
      <c r="Q630" s="2206">
        <v>57430</v>
      </c>
      <c r="R630" s="2206"/>
      <c r="S630" s="2206"/>
      <c r="T630" s="2206">
        <f t="shared" si="456"/>
        <v>57430</v>
      </c>
      <c r="U630" s="2206">
        <f t="shared" si="431"/>
        <v>3043790</v>
      </c>
      <c r="V630" s="2206">
        <f t="shared" si="432"/>
        <v>3043790</v>
      </c>
      <c r="W630" s="2206">
        <f t="shared" si="433"/>
        <v>0</v>
      </c>
      <c r="X630" s="2206">
        <f t="shared" si="434"/>
        <v>0</v>
      </c>
      <c r="Y630" s="2244">
        <f t="shared" si="463"/>
        <v>0</v>
      </c>
      <c r="Z630" s="2207">
        <f t="shared" si="464"/>
        <v>0</v>
      </c>
      <c r="AA630" s="2244">
        <v>37</v>
      </c>
      <c r="AB630" s="2206">
        <v>45000</v>
      </c>
      <c r="AC630" s="2206"/>
      <c r="AD630" s="2206"/>
      <c r="AE630" s="2206">
        <f t="shared" si="457"/>
        <v>45000</v>
      </c>
      <c r="AF630" s="2206">
        <f t="shared" si="435"/>
        <v>1665000</v>
      </c>
      <c r="AG630" s="2206">
        <f t="shared" si="436"/>
        <v>1665000</v>
      </c>
      <c r="AH630" s="2206">
        <f t="shared" si="437"/>
        <v>0</v>
      </c>
      <c r="AI630" s="2207">
        <f t="shared" si="438"/>
        <v>0</v>
      </c>
      <c r="AJ630" s="2246">
        <v>53</v>
      </c>
      <c r="AK630" s="2075">
        <v>45000</v>
      </c>
      <c r="AL630" s="2075"/>
      <c r="AM630" s="2075"/>
      <c r="AN630" s="2206">
        <f t="shared" si="458"/>
        <v>45000</v>
      </c>
      <c r="AO630" s="2206">
        <f t="shared" si="439"/>
        <v>2385000</v>
      </c>
      <c r="AP630" s="2206">
        <f t="shared" si="440"/>
        <v>2385000</v>
      </c>
      <c r="AQ630" s="2206">
        <f t="shared" si="441"/>
        <v>0</v>
      </c>
      <c r="AR630" s="2206">
        <f t="shared" si="442"/>
        <v>0</v>
      </c>
      <c r="AS630" s="2244">
        <v>53</v>
      </c>
      <c r="AT630" s="2075">
        <v>45000</v>
      </c>
      <c r="AU630" s="2075"/>
      <c r="AV630" s="2075"/>
      <c r="AW630" s="2206">
        <f t="shared" si="459"/>
        <v>45000</v>
      </c>
      <c r="AX630" s="2206">
        <f t="shared" si="443"/>
        <v>2385000</v>
      </c>
      <c r="AY630" s="2206">
        <f t="shared" si="444"/>
        <v>2385000</v>
      </c>
      <c r="AZ630" s="2206">
        <f t="shared" si="445"/>
        <v>0</v>
      </c>
      <c r="BA630" s="2206">
        <f t="shared" si="446"/>
        <v>0</v>
      </c>
      <c r="BB630" s="2244">
        <f t="shared" si="465"/>
        <v>0</v>
      </c>
      <c r="BC630" s="2207">
        <f t="shared" si="466"/>
        <v>0</v>
      </c>
      <c r="BD630" s="2244">
        <f t="shared" ref="BD630:BD693" si="471">AS630-AA630</f>
        <v>16</v>
      </c>
      <c r="BE630" s="2207">
        <f t="shared" si="462"/>
        <v>720000</v>
      </c>
      <c r="BF630" s="2246">
        <v>53</v>
      </c>
      <c r="BG630" s="2075">
        <v>45000</v>
      </c>
      <c r="BH630" s="2075">
        <v>0</v>
      </c>
      <c r="BI630" s="2075">
        <v>0</v>
      </c>
      <c r="BJ630" s="2206">
        <f t="shared" si="460"/>
        <v>45000</v>
      </c>
      <c r="BK630" s="2206">
        <f t="shared" si="447"/>
        <v>2385000</v>
      </c>
      <c r="BL630" s="2206">
        <f t="shared" si="448"/>
        <v>2385000</v>
      </c>
      <c r="BM630" s="2206">
        <f t="shared" si="449"/>
        <v>0</v>
      </c>
      <c r="BN630" s="2206">
        <f t="shared" si="450"/>
        <v>0</v>
      </c>
      <c r="BO630" s="2244">
        <v>53</v>
      </c>
      <c r="BP630" s="2075">
        <v>45000</v>
      </c>
      <c r="BQ630" s="2075">
        <v>0</v>
      </c>
      <c r="BR630" s="2075">
        <v>0</v>
      </c>
      <c r="BS630" s="2206">
        <f t="shared" si="461"/>
        <v>45000</v>
      </c>
      <c r="BT630" s="2206">
        <f t="shared" si="451"/>
        <v>2385000</v>
      </c>
      <c r="BU630" s="2206">
        <f t="shared" si="452"/>
        <v>2385000</v>
      </c>
      <c r="BV630" s="2206">
        <f t="shared" si="453"/>
        <v>0</v>
      </c>
      <c r="BW630" s="2206">
        <f t="shared" si="454"/>
        <v>0</v>
      </c>
      <c r="BX630" s="2244">
        <f t="shared" si="467"/>
        <v>0</v>
      </c>
      <c r="BY630" s="2207">
        <f t="shared" si="468"/>
        <v>0</v>
      </c>
      <c r="BZ630" s="2211">
        <f t="shared" si="469"/>
        <v>16</v>
      </c>
      <c r="CA630" s="2212">
        <f t="shared" si="470"/>
        <v>720000</v>
      </c>
      <c r="CB630" s="2083"/>
      <c r="CC630" s="2083"/>
      <c r="CD630" s="2237"/>
      <c r="CF630" s="2200"/>
    </row>
    <row r="631" spans="1:94" s="1974" customFormat="1" ht="18" customHeight="1" outlineLevel="1">
      <c r="A631" s="2235" t="s">
        <v>4193</v>
      </c>
      <c r="B631" s="2235" t="b">
        <v>1</v>
      </c>
      <c r="C631" s="2201"/>
      <c r="D631" s="2236" t="s">
        <v>4194</v>
      </c>
      <c r="E631" s="2243" t="s">
        <v>4192</v>
      </c>
      <c r="F631" s="2204" t="s">
        <v>154</v>
      </c>
      <c r="G631" s="2244">
        <v>2</v>
      </c>
      <c r="H631" s="2206">
        <v>57430</v>
      </c>
      <c r="I631" s="2206"/>
      <c r="J631" s="2206"/>
      <c r="K631" s="2206">
        <f t="shared" si="455"/>
        <v>57430</v>
      </c>
      <c r="L631" s="2206">
        <f t="shared" ref="L631:L694" si="472">M631+N631+O631</f>
        <v>114860</v>
      </c>
      <c r="M631" s="2206">
        <f t="shared" ref="M631:M694" si="473">TRUNC(G631*H631,0)</f>
        <v>114860</v>
      </c>
      <c r="N631" s="2206">
        <f t="shared" ref="N631:N694" si="474">TRUNC(G631*I631,0)</f>
        <v>0</v>
      </c>
      <c r="O631" s="2206">
        <f t="shared" ref="O631:O694" si="475">TRUNC(G631*J631,0)</f>
        <v>0</v>
      </c>
      <c r="P631" s="2244">
        <v>2</v>
      </c>
      <c r="Q631" s="2206">
        <v>57430</v>
      </c>
      <c r="R631" s="2206"/>
      <c r="S631" s="2206"/>
      <c r="T631" s="2206">
        <f t="shared" si="456"/>
        <v>57430</v>
      </c>
      <c r="U631" s="2206">
        <f t="shared" ref="U631:U694" si="476">V631+W631+X631</f>
        <v>114860</v>
      </c>
      <c r="V631" s="2206">
        <f t="shared" ref="V631:V694" si="477">TRUNC(P631*Q631,0)</f>
        <v>114860</v>
      </c>
      <c r="W631" s="2206">
        <f t="shared" ref="W631:W694" si="478">TRUNC(P631*R631,0)</f>
        <v>0</v>
      </c>
      <c r="X631" s="2206">
        <f t="shared" ref="X631:X694" si="479">TRUNC(P631*S631,0)</f>
        <v>0</v>
      </c>
      <c r="Y631" s="2244">
        <f t="shared" si="463"/>
        <v>0</v>
      </c>
      <c r="Z631" s="2207">
        <f t="shared" si="464"/>
        <v>0</v>
      </c>
      <c r="AA631" s="2244">
        <v>7</v>
      </c>
      <c r="AB631" s="2206">
        <v>45000</v>
      </c>
      <c r="AC631" s="2206"/>
      <c r="AD631" s="2206"/>
      <c r="AE631" s="2206">
        <f t="shared" si="457"/>
        <v>45000</v>
      </c>
      <c r="AF631" s="2206">
        <f t="shared" ref="AF631:AF694" si="480">AG631+AH631+AI631</f>
        <v>315000</v>
      </c>
      <c r="AG631" s="2206">
        <f t="shared" ref="AG631:AG694" si="481">TRUNC(AA631*AB631,0)</f>
        <v>315000</v>
      </c>
      <c r="AH631" s="2206">
        <f t="shared" ref="AH631:AH694" si="482">TRUNC(AA631*AC631,0)</f>
        <v>0</v>
      </c>
      <c r="AI631" s="2207">
        <f t="shared" ref="AI631:AI694" si="483">TRUNC(AA631*AD631,0)</f>
        <v>0</v>
      </c>
      <c r="AJ631" s="2246">
        <v>2</v>
      </c>
      <c r="AK631" s="2075">
        <v>45000</v>
      </c>
      <c r="AL631" s="2075"/>
      <c r="AM631" s="2075"/>
      <c r="AN631" s="2206">
        <f t="shared" si="458"/>
        <v>45000</v>
      </c>
      <c r="AO631" s="2206">
        <f t="shared" ref="AO631:AO694" si="484">AP631+AQ631+AR631</f>
        <v>90000</v>
      </c>
      <c r="AP631" s="2206">
        <f t="shared" ref="AP631:AP694" si="485">TRUNC(AJ631*AK631,0)</f>
        <v>90000</v>
      </c>
      <c r="AQ631" s="2206">
        <f t="shared" ref="AQ631:AQ694" si="486">TRUNC(AJ631*AL631,0)</f>
        <v>0</v>
      </c>
      <c r="AR631" s="2206">
        <f t="shared" ref="AR631:AR694" si="487">TRUNC(AJ631*AM631,0)</f>
        <v>0</v>
      </c>
      <c r="AS631" s="2244">
        <v>2</v>
      </c>
      <c r="AT631" s="2075">
        <v>45000</v>
      </c>
      <c r="AU631" s="2075"/>
      <c r="AV631" s="2075"/>
      <c r="AW631" s="2206">
        <f t="shared" si="459"/>
        <v>45000</v>
      </c>
      <c r="AX631" s="2206">
        <f t="shared" ref="AX631:AX694" si="488">AY631+AZ631+BA631</f>
        <v>90000</v>
      </c>
      <c r="AY631" s="2206">
        <f t="shared" ref="AY631:AY694" si="489">TRUNC(AS631*AT631,0)</f>
        <v>90000</v>
      </c>
      <c r="AZ631" s="2206">
        <f t="shared" ref="AZ631:AZ694" si="490">TRUNC(AS631*AU631,0)</f>
        <v>0</v>
      </c>
      <c r="BA631" s="2206">
        <f t="shared" ref="BA631:BA694" si="491">TRUNC(AS631*AV631,0)</f>
        <v>0</v>
      </c>
      <c r="BB631" s="2244">
        <f t="shared" si="465"/>
        <v>0</v>
      </c>
      <c r="BC631" s="2207">
        <f t="shared" si="466"/>
        <v>0</v>
      </c>
      <c r="BD631" s="2244">
        <f t="shared" si="471"/>
        <v>-5</v>
      </c>
      <c r="BE631" s="2207">
        <f t="shared" si="462"/>
        <v>-225000</v>
      </c>
      <c r="BF631" s="2246">
        <v>2</v>
      </c>
      <c r="BG631" s="2075">
        <v>45000</v>
      </c>
      <c r="BH631" s="2075">
        <v>0</v>
      </c>
      <c r="BI631" s="2075">
        <v>0</v>
      </c>
      <c r="BJ631" s="2206">
        <f t="shared" si="460"/>
        <v>45000</v>
      </c>
      <c r="BK631" s="2206">
        <f t="shared" ref="BK631:BK694" si="492">BL631+BM631+BN631</f>
        <v>90000</v>
      </c>
      <c r="BL631" s="2206">
        <f t="shared" ref="BL631:BL694" si="493">TRUNC(BF631*BG631,0)</f>
        <v>90000</v>
      </c>
      <c r="BM631" s="2206">
        <f t="shared" ref="BM631:BM694" si="494">TRUNC(BF631*BH631,0)</f>
        <v>0</v>
      </c>
      <c r="BN631" s="2206">
        <f t="shared" ref="BN631:BN694" si="495">TRUNC(BF631*BI631,0)</f>
        <v>0</v>
      </c>
      <c r="BO631" s="2244">
        <v>2</v>
      </c>
      <c r="BP631" s="2075">
        <v>45000</v>
      </c>
      <c r="BQ631" s="2075">
        <v>0</v>
      </c>
      <c r="BR631" s="2075">
        <v>0</v>
      </c>
      <c r="BS631" s="2206">
        <f t="shared" si="461"/>
        <v>45000</v>
      </c>
      <c r="BT631" s="2206">
        <f t="shared" ref="BT631:BT694" si="496">BU631+BV631+BW631</f>
        <v>90000</v>
      </c>
      <c r="BU631" s="2206">
        <f t="shared" ref="BU631:BU694" si="497">TRUNC(BO631*BP631,0)</f>
        <v>90000</v>
      </c>
      <c r="BV631" s="2206">
        <f t="shared" ref="BV631:BV694" si="498">TRUNC(BO631*BQ631,0)</f>
        <v>0</v>
      </c>
      <c r="BW631" s="2206">
        <f t="shared" ref="BW631:BW694" si="499">TRUNC(BO631*BR631,0)</f>
        <v>0</v>
      </c>
      <c r="BX631" s="2244">
        <f t="shared" si="467"/>
        <v>0</v>
      </c>
      <c r="BY631" s="2207">
        <f t="shared" si="468"/>
        <v>0</v>
      </c>
      <c r="BZ631" s="2211">
        <f t="shared" si="469"/>
        <v>-5</v>
      </c>
      <c r="CA631" s="2212">
        <f t="shared" si="470"/>
        <v>-225000</v>
      </c>
      <c r="CB631" s="2083"/>
      <c r="CC631" s="2083"/>
      <c r="CD631" s="2237"/>
      <c r="CF631" s="2200"/>
    </row>
    <row r="632" spans="1:94" s="1974" customFormat="1" ht="18" customHeight="1" outlineLevel="1">
      <c r="A632" s="2235" t="s">
        <v>4195</v>
      </c>
      <c r="B632" s="2235" t="b">
        <v>1</v>
      </c>
      <c r="C632" s="2201"/>
      <c r="D632" s="2236" t="s">
        <v>4196</v>
      </c>
      <c r="E632" s="2243" t="s">
        <v>4192</v>
      </c>
      <c r="F632" s="2204" t="s">
        <v>154</v>
      </c>
      <c r="G632" s="2244">
        <v>7</v>
      </c>
      <c r="H632" s="2206">
        <v>57430</v>
      </c>
      <c r="I632" s="2206"/>
      <c r="J632" s="2206"/>
      <c r="K632" s="2206">
        <f t="shared" si="455"/>
        <v>57430</v>
      </c>
      <c r="L632" s="2206">
        <f t="shared" si="472"/>
        <v>402010</v>
      </c>
      <c r="M632" s="2206">
        <f t="shared" si="473"/>
        <v>402010</v>
      </c>
      <c r="N632" s="2206">
        <f t="shared" si="474"/>
        <v>0</v>
      </c>
      <c r="O632" s="2206">
        <f t="shared" si="475"/>
        <v>0</v>
      </c>
      <c r="P632" s="2244">
        <v>7</v>
      </c>
      <c r="Q632" s="2206">
        <v>57430</v>
      </c>
      <c r="R632" s="2206"/>
      <c r="S632" s="2206"/>
      <c r="T632" s="2206">
        <f t="shared" si="456"/>
        <v>57430</v>
      </c>
      <c r="U632" s="2206">
        <f t="shared" si="476"/>
        <v>402010</v>
      </c>
      <c r="V632" s="2206">
        <f t="shared" si="477"/>
        <v>402010</v>
      </c>
      <c r="W632" s="2206">
        <f t="shared" si="478"/>
        <v>0</v>
      </c>
      <c r="X632" s="2206">
        <f t="shared" si="479"/>
        <v>0</v>
      </c>
      <c r="Y632" s="2244">
        <f t="shared" si="463"/>
        <v>0</v>
      </c>
      <c r="Z632" s="2207">
        <f t="shared" si="464"/>
        <v>0</v>
      </c>
      <c r="AA632" s="2244">
        <v>9</v>
      </c>
      <c r="AB632" s="2206">
        <v>30000</v>
      </c>
      <c r="AC632" s="2206"/>
      <c r="AD632" s="2206"/>
      <c r="AE632" s="2206">
        <f t="shared" si="457"/>
        <v>30000</v>
      </c>
      <c r="AF632" s="2206">
        <f t="shared" si="480"/>
        <v>270000</v>
      </c>
      <c r="AG632" s="2206">
        <f t="shared" si="481"/>
        <v>270000</v>
      </c>
      <c r="AH632" s="2206">
        <f t="shared" si="482"/>
        <v>0</v>
      </c>
      <c r="AI632" s="2207">
        <f t="shared" si="483"/>
        <v>0</v>
      </c>
      <c r="AJ632" s="2246">
        <v>7</v>
      </c>
      <c r="AK632" s="2075">
        <v>30000</v>
      </c>
      <c r="AL632" s="2075"/>
      <c r="AM632" s="2075"/>
      <c r="AN632" s="2206">
        <f t="shared" si="458"/>
        <v>30000</v>
      </c>
      <c r="AO632" s="2206">
        <f t="shared" si="484"/>
        <v>210000</v>
      </c>
      <c r="AP632" s="2206">
        <f t="shared" si="485"/>
        <v>210000</v>
      </c>
      <c r="AQ632" s="2206">
        <f t="shared" si="486"/>
        <v>0</v>
      </c>
      <c r="AR632" s="2206">
        <f t="shared" si="487"/>
        <v>0</v>
      </c>
      <c r="AS632" s="2244">
        <v>7</v>
      </c>
      <c r="AT632" s="2075">
        <v>30000</v>
      </c>
      <c r="AU632" s="2075"/>
      <c r="AV632" s="2075"/>
      <c r="AW632" s="2206">
        <f t="shared" si="459"/>
        <v>30000</v>
      </c>
      <c r="AX632" s="2206">
        <f t="shared" si="488"/>
        <v>210000</v>
      </c>
      <c r="AY632" s="2206">
        <f t="shared" si="489"/>
        <v>210000</v>
      </c>
      <c r="AZ632" s="2206">
        <f t="shared" si="490"/>
        <v>0</v>
      </c>
      <c r="BA632" s="2206">
        <f t="shared" si="491"/>
        <v>0</v>
      </c>
      <c r="BB632" s="2244">
        <f t="shared" si="465"/>
        <v>0</v>
      </c>
      <c r="BC632" s="2207">
        <f t="shared" si="466"/>
        <v>0</v>
      </c>
      <c r="BD632" s="2244">
        <f t="shared" si="471"/>
        <v>-2</v>
      </c>
      <c r="BE632" s="2207">
        <f t="shared" si="462"/>
        <v>-60000</v>
      </c>
      <c r="BF632" s="2246">
        <v>7</v>
      </c>
      <c r="BG632" s="2075">
        <v>30000</v>
      </c>
      <c r="BH632" s="2075">
        <v>0</v>
      </c>
      <c r="BI632" s="2075">
        <v>0</v>
      </c>
      <c r="BJ632" s="2206">
        <f t="shared" si="460"/>
        <v>30000</v>
      </c>
      <c r="BK632" s="2206">
        <f t="shared" si="492"/>
        <v>210000</v>
      </c>
      <c r="BL632" s="2206">
        <f t="shared" si="493"/>
        <v>210000</v>
      </c>
      <c r="BM632" s="2206">
        <f t="shared" si="494"/>
        <v>0</v>
      </c>
      <c r="BN632" s="2206">
        <f t="shared" si="495"/>
        <v>0</v>
      </c>
      <c r="BO632" s="2244">
        <v>7</v>
      </c>
      <c r="BP632" s="2075">
        <v>30000</v>
      </c>
      <c r="BQ632" s="2075">
        <v>0</v>
      </c>
      <c r="BR632" s="2075">
        <v>0</v>
      </c>
      <c r="BS632" s="2206">
        <f t="shared" si="461"/>
        <v>30000</v>
      </c>
      <c r="BT632" s="2206">
        <f t="shared" si="496"/>
        <v>210000</v>
      </c>
      <c r="BU632" s="2206">
        <f t="shared" si="497"/>
        <v>210000</v>
      </c>
      <c r="BV632" s="2206">
        <f t="shared" si="498"/>
        <v>0</v>
      </c>
      <c r="BW632" s="2206">
        <f t="shared" si="499"/>
        <v>0</v>
      </c>
      <c r="BX632" s="2244">
        <f t="shared" si="467"/>
        <v>0</v>
      </c>
      <c r="BY632" s="2207">
        <f t="shared" si="468"/>
        <v>0</v>
      </c>
      <c r="BZ632" s="2211">
        <f t="shared" si="469"/>
        <v>-2</v>
      </c>
      <c r="CA632" s="2212">
        <f t="shared" si="470"/>
        <v>-60000</v>
      </c>
      <c r="CB632" s="2083"/>
      <c r="CC632" s="2083"/>
      <c r="CD632" s="2237"/>
      <c r="CF632" s="2200"/>
    </row>
    <row r="633" spans="1:94" s="1974" customFormat="1" ht="18" customHeight="1" outlineLevel="1">
      <c r="A633" s="2235" t="s">
        <v>4197</v>
      </c>
      <c r="B633" s="2235" t="b">
        <v>1</v>
      </c>
      <c r="C633" s="2201"/>
      <c r="D633" s="2236" t="s">
        <v>4198</v>
      </c>
      <c r="E633" s="2243"/>
      <c r="F633" s="2204" t="s">
        <v>154</v>
      </c>
      <c r="G633" s="2244">
        <v>4</v>
      </c>
      <c r="H633" s="2206">
        <v>19140</v>
      </c>
      <c r="I633" s="2206"/>
      <c r="J633" s="2206"/>
      <c r="K633" s="2206">
        <f t="shared" si="455"/>
        <v>19140</v>
      </c>
      <c r="L633" s="2206">
        <f t="shared" si="472"/>
        <v>76560</v>
      </c>
      <c r="M633" s="2206">
        <f t="shared" si="473"/>
        <v>76560</v>
      </c>
      <c r="N633" s="2206">
        <f t="shared" si="474"/>
        <v>0</v>
      </c>
      <c r="O633" s="2206">
        <f t="shared" si="475"/>
        <v>0</v>
      </c>
      <c r="P633" s="2244">
        <v>4</v>
      </c>
      <c r="Q633" s="2206">
        <v>19140</v>
      </c>
      <c r="R633" s="2206"/>
      <c r="S633" s="2206"/>
      <c r="T633" s="2206">
        <f t="shared" si="456"/>
        <v>19140</v>
      </c>
      <c r="U633" s="2206">
        <f t="shared" si="476"/>
        <v>76560</v>
      </c>
      <c r="V633" s="2206">
        <f t="shared" si="477"/>
        <v>76560</v>
      </c>
      <c r="W633" s="2206">
        <f t="shared" si="478"/>
        <v>0</v>
      </c>
      <c r="X633" s="2206">
        <f t="shared" si="479"/>
        <v>0</v>
      </c>
      <c r="Y633" s="2244">
        <f t="shared" si="463"/>
        <v>0</v>
      </c>
      <c r="Z633" s="2207">
        <f t="shared" si="464"/>
        <v>0</v>
      </c>
      <c r="AA633" s="2244">
        <v>3</v>
      </c>
      <c r="AB633" s="2206">
        <v>20000</v>
      </c>
      <c r="AC633" s="2206"/>
      <c r="AD633" s="2206"/>
      <c r="AE633" s="2206">
        <f t="shared" si="457"/>
        <v>20000</v>
      </c>
      <c r="AF633" s="2206">
        <f t="shared" si="480"/>
        <v>60000</v>
      </c>
      <c r="AG633" s="2206">
        <f t="shared" si="481"/>
        <v>60000</v>
      </c>
      <c r="AH633" s="2206">
        <f t="shared" si="482"/>
        <v>0</v>
      </c>
      <c r="AI633" s="2207">
        <f t="shared" si="483"/>
        <v>0</v>
      </c>
      <c r="AJ633" s="2246">
        <v>4</v>
      </c>
      <c r="AK633" s="2075">
        <v>20000</v>
      </c>
      <c r="AL633" s="2075"/>
      <c r="AM633" s="2075"/>
      <c r="AN633" s="2206">
        <f t="shared" si="458"/>
        <v>20000</v>
      </c>
      <c r="AO633" s="2206">
        <f t="shared" si="484"/>
        <v>80000</v>
      </c>
      <c r="AP633" s="2206">
        <f t="shared" si="485"/>
        <v>80000</v>
      </c>
      <c r="AQ633" s="2206">
        <f t="shared" si="486"/>
        <v>0</v>
      </c>
      <c r="AR633" s="2206">
        <f t="shared" si="487"/>
        <v>0</v>
      </c>
      <c r="AS633" s="2244">
        <v>4</v>
      </c>
      <c r="AT633" s="2075">
        <v>20000</v>
      </c>
      <c r="AU633" s="2075"/>
      <c r="AV633" s="2075"/>
      <c r="AW633" s="2206">
        <f t="shared" si="459"/>
        <v>20000</v>
      </c>
      <c r="AX633" s="2206">
        <f t="shared" si="488"/>
        <v>80000</v>
      </c>
      <c r="AY633" s="2206">
        <f t="shared" si="489"/>
        <v>80000</v>
      </c>
      <c r="AZ633" s="2206">
        <f t="shared" si="490"/>
        <v>0</v>
      </c>
      <c r="BA633" s="2206">
        <f t="shared" si="491"/>
        <v>0</v>
      </c>
      <c r="BB633" s="2244">
        <f t="shared" si="465"/>
        <v>0</v>
      </c>
      <c r="BC633" s="2207">
        <f t="shared" si="466"/>
        <v>0</v>
      </c>
      <c r="BD633" s="2244">
        <f t="shared" si="471"/>
        <v>1</v>
      </c>
      <c r="BE633" s="2207">
        <f t="shared" si="462"/>
        <v>20000</v>
      </c>
      <c r="BF633" s="2246">
        <v>4</v>
      </c>
      <c r="BG633" s="2075">
        <v>20000</v>
      </c>
      <c r="BH633" s="2075">
        <v>0</v>
      </c>
      <c r="BI633" s="2075">
        <v>0</v>
      </c>
      <c r="BJ633" s="2206">
        <f t="shared" si="460"/>
        <v>20000</v>
      </c>
      <c r="BK633" s="2206">
        <f t="shared" si="492"/>
        <v>80000</v>
      </c>
      <c r="BL633" s="2206">
        <f t="shared" si="493"/>
        <v>80000</v>
      </c>
      <c r="BM633" s="2206">
        <f t="shared" si="494"/>
        <v>0</v>
      </c>
      <c r="BN633" s="2206">
        <f t="shared" si="495"/>
        <v>0</v>
      </c>
      <c r="BO633" s="2244">
        <v>4</v>
      </c>
      <c r="BP633" s="2075">
        <v>20000</v>
      </c>
      <c r="BQ633" s="2075">
        <v>0</v>
      </c>
      <c r="BR633" s="2075">
        <v>0</v>
      </c>
      <c r="BS633" s="2206">
        <f t="shared" si="461"/>
        <v>20000</v>
      </c>
      <c r="BT633" s="2206">
        <f t="shared" si="496"/>
        <v>80000</v>
      </c>
      <c r="BU633" s="2206">
        <f t="shared" si="497"/>
        <v>80000</v>
      </c>
      <c r="BV633" s="2206">
        <f t="shared" si="498"/>
        <v>0</v>
      </c>
      <c r="BW633" s="2206">
        <f t="shared" si="499"/>
        <v>0</v>
      </c>
      <c r="BX633" s="2244">
        <f t="shared" si="467"/>
        <v>0</v>
      </c>
      <c r="BY633" s="2207">
        <f t="shared" si="468"/>
        <v>0</v>
      </c>
      <c r="BZ633" s="2211">
        <f t="shared" si="469"/>
        <v>1</v>
      </c>
      <c r="CA633" s="2212">
        <f t="shared" si="470"/>
        <v>20000</v>
      </c>
      <c r="CB633" s="2083"/>
      <c r="CC633" s="2083"/>
      <c r="CD633" s="2237"/>
      <c r="CF633" s="2200"/>
    </row>
    <row r="634" spans="1:94" s="1974" customFormat="1" ht="18" customHeight="1" outlineLevel="1">
      <c r="A634" s="2235" t="s">
        <v>4199</v>
      </c>
      <c r="B634" s="2235" t="b">
        <v>1</v>
      </c>
      <c r="C634" s="2201"/>
      <c r="D634" s="2236" t="s">
        <v>3289</v>
      </c>
      <c r="E634" s="2243" t="s">
        <v>3290</v>
      </c>
      <c r="F634" s="2204" t="s">
        <v>154</v>
      </c>
      <c r="G634" s="2244">
        <v>18</v>
      </c>
      <c r="H634" s="2206">
        <v>142940</v>
      </c>
      <c r="I634" s="2206"/>
      <c r="J634" s="2206"/>
      <c r="K634" s="2206">
        <f t="shared" si="455"/>
        <v>142940</v>
      </c>
      <c r="L634" s="2206">
        <f t="shared" si="472"/>
        <v>2572920</v>
      </c>
      <c r="M634" s="2206">
        <f t="shared" si="473"/>
        <v>2572920</v>
      </c>
      <c r="N634" s="2206">
        <f t="shared" si="474"/>
        <v>0</v>
      </c>
      <c r="O634" s="2206">
        <f t="shared" si="475"/>
        <v>0</v>
      </c>
      <c r="P634" s="2244">
        <v>18</v>
      </c>
      <c r="Q634" s="2206">
        <v>142940</v>
      </c>
      <c r="R634" s="2206"/>
      <c r="S634" s="2206"/>
      <c r="T634" s="2206">
        <f t="shared" si="456"/>
        <v>142940</v>
      </c>
      <c r="U634" s="2206">
        <f t="shared" si="476"/>
        <v>2572920</v>
      </c>
      <c r="V634" s="2206">
        <f t="shared" si="477"/>
        <v>2572920</v>
      </c>
      <c r="W634" s="2206">
        <f t="shared" si="478"/>
        <v>0</v>
      </c>
      <c r="X634" s="2206">
        <f t="shared" si="479"/>
        <v>0</v>
      </c>
      <c r="Y634" s="2244">
        <f t="shared" si="463"/>
        <v>0</v>
      </c>
      <c r="Z634" s="2207">
        <f t="shared" si="464"/>
        <v>0</v>
      </c>
      <c r="AA634" s="2244">
        <v>2</v>
      </c>
      <c r="AB634" s="2206">
        <v>250000</v>
      </c>
      <c r="AC634" s="2206"/>
      <c r="AD634" s="2206"/>
      <c r="AE634" s="2206">
        <f t="shared" si="457"/>
        <v>250000</v>
      </c>
      <c r="AF634" s="2206">
        <f t="shared" si="480"/>
        <v>500000</v>
      </c>
      <c r="AG634" s="2206">
        <f t="shared" si="481"/>
        <v>500000</v>
      </c>
      <c r="AH634" s="2206">
        <f t="shared" si="482"/>
        <v>0</v>
      </c>
      <c r="AI634" s="2207">
        <f t="shared" si="483"/>
        <v>0</v>
      </c>
      <c r="AJ634" s="2246">
        <v>18</v>
      </c>
      <c r="AK634" s="2075">
        <v>250000</v>
      </c>
      <c r="AL634" s="2075"/>
      <c r="AM634" s="2075"/>
      <c r="AN634" s="2206">
        <f t="shared" si="458"/>
        <v>250000</v>
      </c>
      <c r="AO634" s="2206">
        <f t="shared" si="484"/>
        <v>4500000</v>
      </c>
      <c r="AP634" s="2206">
        <f t="shared" si="485"/>
        <v>4500000</v>
      </c>
      <c r="AQ634" s="2206">
        <f t="shared" si="486"/>
        <v>0</v>
      </c>
      <c r="AR634" s="2206">
        <f t="shared" si="487"/>
        <v>0</v>
      </c>
      <c r="AS634" s="2244">
        <v>18</v>
      </c>
      <c r="AT634" s="2075">
        <v>250000</v>
      </c>
      <c r="AU634" s="2075"/>
      <c r="AV634" s="2075"/>
      <c r="AW634" s="2206">
        <f t="shared" si="459"/>
        <v>250000</v>
      </c>
      <c r="AX634" s="2206">
        <f t="shared" si="488"/>
        <v>4500000</v>
      </c>
      <c r="AY634" s="2206">
        <f t="shared" si="489"/>
        <v>4500000</v>
      </c>
      <c r="AZ634" s="2206">
        <f t="shared" si="490"/>
        <v>0</v>
      </c>
      <c r="BA634" s="2206">
        <f t="shared" si="491"/>
        <v>0</v>
      </c>
      <c r="BB634" s="2244">
        <f t="shared" si="465"/>
        <v>0</v>
      </c>
      <c r="BC634" s="2207">
        <f t="shared" si="466"/>
        <v>0</v>
      </c>
      <c r="BD634" s="2244">
        <f t="shared" si="471"/>
        <v>16</v>
      </c>
      <c r="BE634" s="2207">
        <f t="shared" si="462"/>
        <v>4000000</v>
      </c>
      <c r="BF634" s="2246">
        <v>18</v>
      </c>
      <c r="BG634" s="2075">
        <v>250000</v>
      </c>
      <c r="BH634" s="2075">
        <v>0</v>
      </c>
      <c r="BI634" s="2075">
        <v>0</v>
      </c>
      <c r="BJ634" s="2206">
        <f t="shared" si="460"/>
        <v>250000</v>
      </c>
      <c r="BK634" s="2206">
        <f t="shared" si="492"/>
        <v>4500000</v>
      </c>
      <c r="BL634" s="2206">
        <f t="shared" si="493"/>
        <v>4500000</v>
      </c>
      <c r="BM634" s="2206">
        <f t="shared" si="494"/>
        <v>0</v>
      </c>
      <c r="BN634" s="2206">
        <f t="shared" si="495"/>
        <v>0</v>
      </c>
      <c r="BO634" s="2244">
        <v>18</v>
      </c>
      <c r="BP634" s="2075">
        <v>250000</v>
      </c>
      <c r="BQ634" s="2075">
        <v>0</v>
      </c>
      <c r="BR634" s="2075">
        <v>0</v>
      </c>
      <c r="BS634" s="2206">
        <f t="shared" si="461"/>
        <v>250000</v>
      </c>
      <c r="BT634" s="2206">
        <f t="shared" si="496"/>
        <v>4500000</v>
      </c>
      <c r="BU634" s="2206">
        <f t="shared" si="497"/>
        <v>4500000</v>
      </c>
      <c r="BV634" s="2206">
        <f t="shared" si="498"/>
        <v>0</v>
      </c>
      <c r="BW634" s="2206">
        <f t="shared" si="499"/>
        <v>0</v>
      </c>
      <c r="BX634" s="2244">
        <f t="shared" si="467"/>
        <v>0</v>
      </c>
      <c r="BY634" s="2207">
        <f t="shared" si="468"/>
        <v>0</v>
      </c>
      <c r="BZ634" s="2211">
        <f t="shared" si="469"/>
        <v>16</v>
      </c>
      <c r="CA634" s="2212">
        <f t="shared" si="470"/>
        <v>4000000</v>
      </c>
      <c r="CB634" s="2083"/>
      <c r="CC634" s="2083"/>
      <c r="CD634" s="2237"/>
      <c r="CF634" s="2200"/>
    </row>
    <row r="635" spans="1:94" s="1974" customFormat="1" ht="18" customHeight="1" outlineLevel="1">
      <c r="A635" s="2235" t="s">
        <v>4200</v>
      </c>
      <c r="B635" s="2235" t="b">
        <v>1</v>
      </c>
      <c r="C635" s="2201"/>
      <c r="D635" s="2236" t="s">
        <v>4201</v>
      </c>
      <c r="E635" s="2243" t="s">
        <v>4202</v>
      </c>
      <c r="F635" s="2204" t="s">
        <v>154</v>
      </c>
      <c r="G635" s="2244">
        <v>0</v>
      </c>
      <c r="H635" s="2206">
        <v>82960</v>
      </c>
      <c r="I635" s="2206"/>
      <c r="J635" s="2206"/>
      <c r="K635" s="2206">
        <f t="shared" si="455"/>
        <v>82960</v>
      </c>
      <c r="L635" s="2206">
        <f t="shared" si="472"/>
        <v>0</v>
      </c>
      <c r="M635" s="2206">
        <f t="shared" si="473"/>
        <v>0</v>
      </c>
      <c r="N635" s="2206">
        <f t="shared" si="474"/>
        <v>0</v>
      </c>
      <c r="O635" s="2206">
        <f t="shared" si="475"/>
        <v>0</v>
      </c>
      <c r="P635" s="2244">
        <v>0</v>
      </c>
      <c r="Q635" s="2206">
        <v>82960</v>
      </c>
      <c r="R635" s="2206"/>
      <c r="S635" s="2206"/>
      <c r="T635" s="2206">
        <f t="shared" si="456"/>
        <v>82960</v>
      </c>
      <c r="U635" s="2206">
        <f t="shared" si="476"/>
        <v>0</v>
      </c>
      <c r="V635" s="2206">
        <f t="shared" si="477"/>
        <v>0</v>
      </c>
      <c r="W635" s="2206">
        <f t="shared" si="478"/>
        <v>0</v>
      </c>
      <c r="X635" s="2206">
        <f t="shared" si="479"/>
        <v>0</v>
      </c>
      <c r="Y635" s="2244">
        <f t="shared" si="463"/>
        <v>0</v>
      </c>
      <c r="Z635" s="2207">
        <f t="shared" si="464"/>
        <v>0</v>
      </c>
      <c r="AA635" s="2244">
        <v>4</v>
      </c>
      <c r="AB635" s="2206">
        <v>45000</v>
      </c>
      <c r="AC635" s="2206"/>
      <c r="AD635" s="2206"/>
      <c r="AE635" s="2206">
        <f t="shared" si="457"/>
        <v>45000</v>
      </c>
      <c r="AF635" s="2206">
        <f t="shared" si="480"/>
        <v>180000</v>
      </c>
      <c r="AG635" s="2206">
        <f t="shared" si="481"/>
        <v>180000</v>
      </c>
      <c r="AH635" s="2206">
        <f t="shared" si="482"/>
        <v>0</v>
      </c>
      <c r="AI635" s="2207">
        <f t="shared" si="483"/>
        <v>0</v>
      </c>
      <c r="AJ635" s="2246">
        <v>0</v>
      </c>
      <c r="AK635" s="2075">
        <v>45000</v>
      </c>
      <c r="AL635" s="2075"/>
      <c r="AM635" s="2075"/>
      <c r="AN635" s="2206">
        <f t="shared" si="458"/>
        <v>45000</v>
      </c>
      <c r="AO635" s="2206">
        <f t="shared" si="484"/>
        <v>0</v>
      </c>
      <c r="AP635" s="2206">
        <f t="shared" si="485"/>
        <v>0</v>
      </c>
      <c r="AQ635" s="2206">
        <f t="shared" si="486"/>
        <v>0</v>
      </c>
      <c r="AR635" s="2206">
        <f t="shared" si="487"/>
        <v>0</v>
      </c>
      <c r="AS635" s="2244">
        <v>0</v>
      </c>
      <c r="AT635" s="2075">
        <v>45000</v>
      </c>
      <c r="AU635" s="2075"/>
      <c r="AV635" s="2075"/>
      <c r="AW635" s="2206">
        <f t="shared" si="459"/>
        <v>45000</v>
      </c>
      <c r="AX635" s="2206">
        <f t="shared" si="488"/>
        <v>0</v>
      </c>
      <c r="AY635" s="2206">
        <f t="shared" si="489"/>
        <v>0</v>
      </c>
      <c r="AZ635" s="2206">
        <f t="shared" si="490"/>
        <v>0</v>
      </c>
      <c r="BA635" s="2206">
        <f t="shared" si="491"/>
        <v>0</v>
      </c>
      <c r="BB635" s="2244">
        <f t="shared" si="465"/>
        <v>0</v>
      </c>
      <c r="BC635" s="2207">
        <f t="shared" si="466"/>
        <v>0</v>
      </c>
      <c r="BD635" s="2244">
        <f t="shared" si="471"/>
        <v>-4</v>
      </c>
      <c r="BE635" s="2207">
        <f t="shared" si="462"/>
        <v>-180000</v>
      </c>
      <c r="BF635" s="2246">
        <v>0</v>
      </c>
      <c r="BG635" s="2075">
        <v>45000</v>
      </c>
      <c r="BH635" s="2075">
        <v>0</v>
      </c>
      <c r="BI635" s="2075">
        <v>0</v>
      </c>
      <c r="BJ635" s="2206">
        <f t="shared" si="460"/>
        <v>45000</v>
      </c>
      <c r="BK635" s="2206">
        <f t="shared" si="492"/>
        <v>0</v>
      </c>
      <c r="BL635" s="2206">
        <f t="shared" si="493"/>
        <v>0</v>
      </c>
      <c r="BM635" s="2206">
        <f t="shared" si="494"/>
        <v>0</v>
      </c>
      <c r="BN635" s="2206">
        <f t="shared" si="495"/>
        <v>0</v>
      </c>
      <c r="BO635" s="2244">
        <v>0</v>
      </c>
      <c r="BP635" s="2075">
        <v>45000</v>
      </c>
      <c r="BQ635" s="2075">
        <v>0</v>
      </c>
      <c r="BR635" s="2075">
        <v>0</v>
      </c>
      <c r="BS635" s="2206">
        <f t="shared" si="461"/>
        <v>45000</v>
      </c>
      <c r="BT635" s="2206">
        <f t="shared" si="496"/>
        <v>0</v>
      </c>
      <c r="BU635" s="2206">
        <f t="shared" si="497"/>
        <v>0</v>
      </c>
      <c r="BV635" s="2206">
        <f t="shared" si="498"/>
        <v>0</v>
      </c>
      <c r="BW635" s="2206">
        <f t="shared" si="499"/>
        <v>0</v>
      </c>
      <c r="BX635" s="2244">
        <f t="shared" si="467"/>
        <v>0</v>
      </c>
      <c r="BY635" s="2207">
        <f t="shared" si="468"/>
        <v>0</v>
      </c>
      <c r="BZ635" s="2211">
        <f t="shared" si="469"/>
        <v>-4</v>
      </c>
      <c r="CA635" s="2212">
        <f t="shared" si="470"/>
        <v>-180000</v>
      </c>
      <c r="CB635" s="2083"/>
      <c r="CC635" s="2083"/>
      <c r="CD635" s="2237"/>
      <c r="CF635" s="2200"/>
    </row>
    <row r="636" spans="1:94" s="1974" customFormat="1" ht="18" customHeight="1" outlineLevel="1">
      <c r="A636" s="2250" t="s">
        <v>4203</v>
      </c>
      <c r="B636" s="2250" t="b">
        <v>1</v>
      </c>
      <c r="C636" s="2201"/>
      <c r="D636" s="2236" t="s">
        <v>4204</v>
      </c>
      <c r="E636" s="2243" t="s">
        <v>4205</v>
      </c>
      <c r="F636" s="2204" t="s">
        <v>154</v>
      </c>
      <c r="G636" s="2244">
        <v>4</v>
      </c>
      <c r="H636" s="2251">
        <v>89595</v>
      </c>
      <c r="I636" s="2251">
        <v>11176</v>
      </c>
      <c r="J636" s="2251">
        <v>224</v>
      </c>
      <c r="K636" s="2206">
        <f t="shared" si="455"/>
        <v>100995</v>
      </c>
      <c r="L636" s="2206">
        <f t="shared" si="472"/>
        <v>403980</v>
      </c>
      <c r="M636" s="2251">
        <f t="shared" si="473"/>
        <v>358380</v>
      </c>
      <c r="N636" s="2251">
        <f t="shared" si="474"/>
        <v>44704</v>
      </c>
      <c r="O636" s="2251">
        <f t="shared" si="475"/>
        <v>896</v>
      </c>
      <c r="P636" s="2244">
        <v>4</v>
      </c>
      <c r="Q636" s="2206">
        <v>89595</v>
      </c>
      <c r="R636" s="2206">
        <v>11176</v>
      </c>
      <c r="S636" s="2206">
        <v>224</v>
      </c>
      <c r="T636" s="2206">
        <f t="shared" si="456"/>
        <v>100995</v>
      </c>
      <c r="U636" s="2206">
        <f t="shared" si="476"/>
        <v>403980</v>
      </c>
      <c r="V636" s="2206">
        <f t="shared" si="477"/>
        <v>358380</v>
      </c>
      <c r="W636" s="2206">
        <f t="shared" si="478"/>
        <v>44704</v>
      </c>
      <c r="X636" s="2206">
        <f t="shared" si="479"/>
        <v>896</v>
      </c>
      <c r="Y636" s="2244">
        <f t="shared" si="463"/>
        <v>0</v>
      </c>
      <c r="Z636" s="2207">
        <f t="shared" si="464"/>
        <v>0</v>
      </c>
      <c r="AA636" s="2244"/>
      <c r="AB636" s="2206"/>
      <c r="AC636" s="2206"/>
      <c r="AD636" s="2206"/>
      <c r="AE636" s="2206">
        <f t="shared" si="457"/>
        <v>0</v>
      </c>
      <c r="AF636" s="2206">
        <f t="shared" si="480"/>
        <v>0</v>
      </c>
      <c r="AG636" s="2206">
        <f t="shared" si="481"/>
        <v>0</v>
      </c>
      <c r="AH636" s="2206">
        <f t="shared" si="482"/>
        <v>0</v>
      </c>
      <c r="AI636" s="2207">
        <f t="shared" si="483"/>
        <v>0</v>
      </c>
      <c r="AJ636" s="2246">
        <v>4</v>
      </c>
      <c r="AK636" s="2075">
        <v>89595</v>
      </c>
      <c r="AL636" s="2075">
        <v>12226</v>
      </c>
      <c r="AM636" s="2075">
        <v>224</v>
      </c>
      <c r="AN636" s="2206">
        <f t="shared" si="458"/>
        <v>102045</v>
      </c>
      <c r="AO636" s="2206">
        <f t="shared" si="484"/>
        <v>408180</v>
      </c>
      <c r="AP636" s="2206">
        <f t="shared" si="485"/>
        <v>358380</v>
      </c>
      <c r="AQ636" s="2206">
        <f t="shared" si="486"/>
        <v>48904</v>
      </c>
      <c r="AR636" s="2206">
        <f t="shared" si="487"/>
        <v>896</v>
      </c>
      <c r="AS636" s="2244">
        <v>4</v>
      </c>
      <c r="AT636" s="2075">
        <v>89595</v>
      </c>
      <c r="AU636" s="2075">
        <v>12226</v>
      </c>
      <c r="AV636" s="2075">
        <v>224</v>
      </c>
      <c r="AW636" s="2206">
        <f t="shared" si="459"/>
        <v>102045</v>
      </c>
      <c r="AX636" s="2206">
        <f t="shared" si="488"/>
        <v>408180</v>
      </c>
      <c r="AY636" s="2251">
        <f t="shared" si="489"/>
        <v>358380</v>
      </c>
      <c r="AZ636" s="2251">
        <f t="shared" si="490"/>
        <v>48904</v>
      </c>
      <c r="BA636" s="2251">
        <f t="shared" si="491"/>
        <v>896</v>
      </c>
      <c r="BB636" s="2244">
        <f t="shared" si="465"/>
        <v>0</v>
      </c>
      <c r="BC636" s="2207">
        <f t="shared" si="466"/>
        <v>0</v>
      </c>
      <c r="BD636" s="2244">
        <f t="shared" si="471"/>
        <v>4</v>
      </c>
      <c r="BE636" s="2207">
        <f t="shared" si="462"/>
        <v>408180</v>
      </c>
      <c r="BF636" s="2246">
        <v>4</v>
      </c>
      <c r="BG636" s="2075">
        <v>89595</v>
      </c>
      <c r="BH636" s="2075">
        <v>12226</v>
      </c>
      <c r="BI636" s="2075">
        <v>224</v>
      </c>
      <c r="BJ636" s="2206">
        <f t="shared" si="460"/>
        <v>102045</v>
      </c>
      <c r="BK636" s="2206">
        <f t="shared" si="492"/>
        <v>408180</v>
      </c>
      <c r="BL636" s="2206">
        <f t="shared" si="493"/>
        <v>358380</v>
      </c>
      <c r="BM636" s="2206">
        <f t="shared" si="494"/>
        <v>48904</v>
      </c>
      <c r="BN636" s="2206">
        <f t="shared" si="495"/>
        <v>896</v>
      </c>
      <c r="BO636" s="2244">
        <v>4</v>
      </c>
      <c r="BP636" s="2075">
        <v>89595</v>
      </c>
      <c r="BQ636" s="2075">
        <v>12226</v>
      </c>
      <c r="BR636" s="2075">
        <v>224</v>
      </c>
      <c r="BS636" s="2206">
        <f t="shared" si="461"/>
        <v>102045</v>
      </c>
      <c r="BT636" s="2206">
        <f t="shared" si="496"/>
        <v>408180</v>
      </c>
      <c r="BU636" s="2206">
        <f t="shared" si="497"/>
        <v>358380</v>
      </c>
      <c r="BV636" s="2206">
        <f t="shared" si="498"/>
        <v>48904</v>
      </c>
      <c r="BW636" s="2206">
        <f t="shared" si="499"/>
        <v>896</v>
      </c>
      <c r="BX636" s="2244">
        <f t="shared" si="467"/>
        <v>0</v>
      </c>
      <c r="BY636" s="2207">
        <f t="shared" si="468"/>
        <v>0</v>
      </c>
      <c r="BZ636" s="2211">
        <f t="shared" si="469"/>
        <v>4</v>
      </c>
      <c r="CA636" s="2212">
        <f t="shared" si="470"/>
        <v>408180</v>
      </c>
      <c r="CB636" s="2083"/>
      <c r="CC636" s="2083"/>
      <c r="CD636" s="2237"/>
      <c r="CF636" s="2200"/>
      <c r="CJ636" s="1975"/>
      <c r="CK636" s="1975"/>
      <c r="CL636" s="1975"/>
      <c r="CM636" s="1975"/>
      <c r="CN636" s="1975"/>
      <c r="CO636" s="1975"/>
      <c r="CP636" s="1975"/>
    </row>
    <row r="637" spans="1:94" s="1974" customFormat="1" ht="18" customHeight="1" outlineLevel="1">
      <c r="A637" s="2250" t="s">
        <v>4206</v>
      </c>
      <c r="B637" s="2250" t="b">
        <v>1</v>
      </c>
      <c r="C637" s="2201"/>
      <c r="D637" s="2236" t="s">
        <v>4204</v>
      </c>
      <c r="E637" s="2243" t="s">
        <v>4207</v>
      </c>
      <c r="F637" s="2204" t="s">
        <v>154</v>
      </c>
      <c r="G637" s="2244">
        <v>6</v>
      </c>
      <c r="H637" s="2251">
        <v>94120</v>
      </c>
      <c r="I637" s="2251">
        <v>11176</v>
      </c>
      <c r="J637" s="2251">
        <v>224</v>
      </c>
      <c r="K637" s="2206">
        <f t="shared" si="455"/>
        <v>105520</v>
      </c>
      <c r="L637" s="2206">
        <f t="shared" si="472"/>
        <v>633120</v>
      </c>
      <c r="M637" s="2251">
        <f t="shared" si="473"/>
        <v>564720</v>
      </c>
      <c r="N637" s="2251">
        <f t="shared" si="474"/>
        <v>67056</v>
      </c>
      <c r="O637" s="2251">
        <f t="shared" si="475"/>
        <v>1344</v>
      </c>
      <c r="P637" s="2244">
        <v>6</v>
      </c>
      <c r="Q637" s="2206">
        <v>94120</v>
      </c>
      <c r="R637" s="2206">
        <v>11176</v>
      </c>
      <c r="S637" s="2206">
        <v>224</v>
      </c>
      <c r="T637" s="2206">
        <f t="shared" si="456"/>
        <v>105520</v>
      </c>
      <c r="U637" s="2206">
        <f t="shared" si="476"/>
        <v>633120</v>
      </c>
      <c r="V637" s="2206">
        <f t="shared" si="477"/>
        <v>564720</v>
      </c>
      <c r="W637" s="2206">
        <f t="shared" si="478"/>
        <v>67056</v>
      </c>
      <c r="X637" s="2206">
        <f t="shared" si="479"/>
        <v>1344</v>
      </c>
      <c r="Y637" s="2244">
        <f t="shared" si="463"/>
        <v>0</v>
      </c>
      <c r="Z637" s="2207">
        <f t="shared" si="464"/>
        <v>0</v>
      </c>
      <c r="AA637" s="2244"/>
      <c r="AB637" s="2206"/>
      <c r="AC637" s="2206"/>
      <c r="AD637" s="2206"/>
      <c r="AE637" s="2206">
        <f t="shared" si="457"/>
        <v>0</v>
      </c>
      <c r="AF637" s="2206">
        <f t="shared" si="480"/>
        <v>0</v>
      </c>
      <c r="AG637" s="2206">
        <f t="shared" si="481"/>
        <v>0</v>
      </c>
      <c r="AH637" s="2206">
        <f t="shared" si="482"/>
        <v>0</v>
      </c>
      <c r="AI637" s="2207">
        <f t="shared" si="483"/>
        <v>0</v>
      </c>
      <c r="AJ637" s="2246">
        <v>6</v>
      </c>
      <c r="AK637" s="2075">
        <v>94120</v>
      </c>
      <c r="AL637" s="2075">
        <v>12226</v>
      </c>
      <c r="AM637" s="2075">
        <v>224</v>
      </c>
      <c r="AN637" s="2206">
        <f t="shared" si="458"/>
        <v>106570</v>
      </c>
      <c r="AO637" s="2206">
        <f t="shared" si="484"/>
        <v>639420</v>
      </c>
      <c r="AP637" s="2206">
        <f t="shared" si="485"/>
        <v>564720</v>
      </c>
      <c r="AQ637" s="2206">
        <f t="shared" si="486"/>
        <v>73356</v>
      </c>
      <c r="AR637" s="2206">
        <f t="shared" si="487"/>
        <v>1344</v>
      </c>
      <c r="AS637" s="2244">
        <v>6</v>
      </c>
      <c r="AT637" s="2075">
        <v>94120</v>
      </c>
      <c r="AU637" s="2075">
        <v>12226</v>
      </c>
      <c r="AV637" s="2075">
        <v>224</v>
      </c>
      <c r="AW637" s="2206">
        <f t="shared" si="459"/>
        <v>106570</v>
      </c>
      <c r="AX637" s="2206">
        <f t="shared" si="488"/>
        <v>639420</v>
      </c>
      <c r="AY637" s="2251">
        <f t="shared" si="489"/>
        <v>564720</v>
      </c>
      <c r="AZ637" s="2251">
        <f t="shared" si="490"/>
        <v>73356</v>
      </c>
      <c r="BA637" s="2251">
        <f t="shared" si="491"/>
        <v>1344</v>
      </c>
      <c r="BB637" s="2244">
        <f t="shared" si="465"/>
        <v>0</v>
      </c>
      <c r="BC637" s="2207">
        <f t="shared" si="466"/>
        <v>0</v>
      </c>
      <c r="BD637" s="2244">
        <f t="shared" si="471"/>
        <v>6</v>
      </c>
      <c r="BE637" s="2207">
        <f t="shared" si="462"/>
        <v>639420</v>
      </c>
      <c r="BF637" s="2246">
        <v>6</v>
      </c>
      <c r="BG637" s="2075">
        <v>94120</v>
      </c>
      <c r="BH637" s="2075">
        <v>12226</v>
      </c>
      <c r="BI637" s="2075">
        <v>224</v>
      </c>
      <c r="BJ637" s="2206">
        <f t="shared" si="460"/>
        <v>106570</v>
      </c>
      <c r="BK637" s="2206">
        <f t="shared" si="492"/>
        <v>639420</v>
      </c>
      <c r="BL637" s="2206">
        <f t="shared" si="493"/>
        <v>564720</v>
      </c>
      <c r="BM637" s="2206">
        <f t="shared" si="494"/>
        <v>73356</v>
      </c>
      <c r="BN637" s="2206">
        <f t="shared" si="495"/>
        <v>1344</v>
      </c>
      <c r="BO637" s="2244">
        <v>6</v>
      </c>
      <c r="BP637" s="2075">
        <v>94120</v>
      </c>
      <c r="BQ637" s="2075">
        <v>12226</v>
      </c>
      <c r="BR637" s="2075">
        <v>224</v>
      </c>
      <c r="BS637" s="2206">
        <f t="shared" si="461"/>
        <v>106570</v>
      </c>
      <c r="BT637" s="2206">
        <f t="shared" si="496"/>
        <v>639420</v>
      </c>
      <c r="BU637" s="2206">
        <f t="shared" si="497"/>
        <v>564720</v>
      </c>
      <c r="BV637" s="2206">
        <f t="shared" si="498"/>
        <v>73356</v>
      </c>
      <c r="BW637" s="2206">
        <f t="shared" si="499"/>
        <v>1344</v>
      </c>
      <c r="BX637" s="2244">
        <f t="shared" si="467"/>
        <v>0</v>
      </c>
      <c r="BY637" s="2207">
        <f t="shared" si="468"/>
        <v>0</v>
      </c>
      <c r="BZ637" s="2211">
        <f t="shared" si="469"/>
        <v>6</v>
      </c>
      <c r="CA637" s="2212">
        <f t="shared" si="470"/>
        <v>639420</v>
      </c>
      <c r="CB637" s="2083"/>
      <c r="CC637" s="2083"/>
      <c r="CD637" s="2237"/>
      <c r="CF637" s="2200"/>
      <c r="CJ637" s="1975"/>
      <c r="CK637" s="1975"/>
      <c r="CL637" s="1975"/>
      <c r="CM637" s="1975"/>
      <c r="CN637" s="1975"/>
      <c r="CO637" s="1975"/>
      <c r="CP637" s="1975"/>
    </row>
    <row r="638" spans="1:94" s="1974" customFormat="1" ht="18" customHeight="1" outlineLevel="1">
      <c r="A638" s="2235" t="s">
        <v>4208</v>
      </c>
      <c r="B638" s="2235" t="b">
        <v>1</v>
      </c>
      <c r="C638" s="2201"/>
      <c r="D638" s="2236" t="s">
        <v>4209</v>
      </c>
      <c r="E638" s="2243" t="s">
        <v>3280</v>
      </c>
      <c r="F638" s="2204" t="s">
        <v>154</v>
      </c>
      <c r="G638" s="2244">
        <v>11</v>
      </c>
      <c r="H638" s="2206">
        <v>51050</v>
      </c>
      <c r="I638" s="2206"/>
      <c r="J638" s="2206"/>
      <c r="K638" s="2206">
        <f t="shared" si="455"/>
        <v>51050</v>
      </c>
      <c r="L638" s="2206">
        <f t="shared" si="472"/>
        <v>561550</v>
      </c>
      <c r="M638" s="2206">
        <f t="shared" si="473"/>
        <v>561550</v>
      </c>
      <c r="N638" s="2206">
        <f t="shared" si="474"/>
        <v>0</v>
      </c>
      <c r="O638" s="2206">
        <f t="shared" si="475"/>
        <v>0</v>
      </c>
      <c r="P638" s="2244">
        <v>11</v>
      </c>
      <c r="Q638" s="2206">
        <v>51050</v>
      </c>
      <c r="R638" s="2206"/>
      <c r="S638" s="2206"/>
      <c r="T638" s="2206">
        <f t="shared" si="456"/>
        <v>51050</v>
      </c>
      <c r="U638" s="2206">
        <f t="shared" si="476"/>
        <v>561550</v>
      </c>
      <c r="V638" s="2206">
        <f t="shared" si="477"/>
        <v>561550</v>
      </c>
      <c r="W638" s="2206">
        <f t="shared" si="478"/>
        <v>0</v>
      </c>
      <c r="X638" s="2206">
        <f t="shared" si="479"/>
        <v>0</v>
      </c>
      <c r="Y638" s="2244">
        <f t="shared" si="463"/>
        <v>0</v>
      </c>
      <c r="Z638" s="2207">
        <f t="shared" si="464"/>
        <v>0</v>
      </c>
      <c r="AA638" s="2244">
        <v>10</v>
      </c>
      <c r="AB638" s="2206">
        <v>120000</v>
      </c>
      <c r="AC638" s="2206"/>
      <c r="AD638" s="2206"/>
      <c r="AE638" s="2206">
        <f t="shared" si="457"/>
        <v>120000</v>
      </c>
      <c r="AF638" s="2206">
        <f t="shared" si="480"/>
        <v>1200000</v>
      </c>
      <c r="AG638" s="2206">
        <f t="shared" si="481"/>
        <v>1200000</v>
      </c>
      <c r="AH638" s="2206">
        <f t="shared" si="482"/>
        <v>0</v>
      </c>
      <c r="AI638" s="2207">
        <f t="shared" si="483"/>
        <v>0</v>
      </c>
      <c r="AJ638" s="2246">
        <v>11</v>
      </c>
      <c r="AK638" s="2075">
        <v>120000</v>
      </c>
      <c r="AL638" s="2075"/>
      <c r="AM638" s="2075"/>
      <c r="AN638" s="2206">
        <f t="shared" si="458"/>
        <v>120000</v>
      </c>
      <c r="AO638" s="2206">
        <f t="shared" si="484"/>
        <v>1320000</v>
      </c>
      <c r="AP638" s="2206">
        <f t="shared" si="485"/>
        <v>1320000</v>
      </c>
      <c r="AQ638" s="2206">
        <f t="shared" si="486"/>
        <v>0</v>
      </c>
      <c r="AR638" s="2206">
        <f t="shared" si="487"/>
        <v>0</v>
      </c>
      <c r="AS638" s="2244">
        <v>11</v>
      </c>
      <c r="AT638" s="2075">
        <v>120000</v>
      </c>
      <c r="AU638" s="2075"/>
      <c r="AV638" s="2075"/>
      <c r="AW638" s="2206">
        <f t="shared" si="459"/>
        <v>120000</v>
      </c>
      <c r="AX638" s="2206">
        <f t="shared" si="488"/>
        <v>1320000</v>
      </c>
      <c r="AY638" s="2206">
        <f t="shared" si="489"/>
        <v>1320000</v>
      </c>
      <c r="AZ638" s="2206">
        <f t="shared" si="490"/>
        <v>0</v>
      </c>
      <c r="BA638" s="2206">
        <f t="shared" si="491"/>
        <v>0</v>
      </c>
      <c r="BB638" s="2244">
        <f t="shared" si="465"/>
        <v>0</v>
      </c>
      <c r="BC638" s="2207">
        <f t="shared" si="466"/>
        <v>0</v>
      </c>
      <c r="BD638" s="2244">
        <f t="shared" si="471"/>
        <v>1</v>
      </c>
      <c r="BE638" s="2207">
        <f t="shared" si="462"/>
        <v>120000</v>
      </c>
      <c r="BF638" s="2246">
        <v>11</v>
      </c>
      <c r="BG638" s="2075">
        <v>120000</v>
      </c>
      <c r="BH638" s="2075"/>
      <c r="BI638" s="2075"/>
      <c r="BJ638" s="2206">
        <f t="shared" si="460"/>
        <v>120000</v>
      </c>
      <c r="BK638" s="2206">
        <f t="shared" si="492"/>
        <v>1320000</v>
      </c>
      <c r="BL638" s="2206">
        <f t="shared" si="493"/>
        <v>1320000</v>
      </c>
      <c r="BM638" s="2206">
        <f t="shared" si="494"/>
        <v>0</v>
      </c>
      <c r="BN638" s="2206">
        <f t="shared" si="495"/>
        <v>0</v>
      </c>
      <c r="BO638" s="2244">
        <v>11</v>
      </c>
      <c r="BP638" s="2075">
        <v>120000</v>
      </c>
      <c r="BQ638" s="2075"/>
      <c r="BR638" s="2075"/>
      <c r="BS638" s="2206">
        <f t="shared" si="461"/>
        <v>120000</v>
      </c>
      <c r="BT638" s="2206">
        <f t="shared" si="496"/>
        <v>1320000</v>
      </c>
      <c r="BU638" s="2206">
        <f t="shared" si="497"/>
        <v>1320000</v>
      </c>
      <c r="BV638" s="2206">
        <f t="shared" si="498"/>
        <v>0</v>
      </c>
      <c r="BW638" s="2206">
        <f t="shared" si="499"/>
        <v>0</v>
      </c>
      <c r="BX638" s="2244">
        <f t="shared" si="467"/>
        <v>0</v>
      </c>
      <c r="BY638" s="2207">
        <f t="shared" si="468"/>
        <v>0</v>
      </c>
      <c r="BZ638" s="2211">
        <f t="shared" si="469"/>
        <v>1</v>
      </c>
      <c r="CA638" s="2212">
        <f t="shared" si="470"/>
        <v>120000</v>
      </c>
      <c r="CB638" s="2083"/>
      <c r="CC638" s="2083"/>
      <c r="CD638" s="2237"/>
      <c r="CF638" s="2200"/>
    </row>
    <row r="639" spans="1:94" s="1974" customFormat="1" ht="18" customHeight="1" outlineLevel="1">
      <c r="A639" s="2235" t="s">
        <v>4210</v>
      </c>
      <c r="B639" s="2235" t="b">
        <v>1</v>
      </c>
      <c r="C639" s="2201"/>
      <c r="D639" s="2236" t="s">
        <v>4209</v>
      </c>
      <c r="E639" s="2243" t="s">
        <v>4202</v>
      </c>
      <c r="F639" s="2204" t="s">
        <v>154</v>
      </c>
      <c r="G639" s="2244">
        <v>0</v>
      </c>
      <c r="H639" s="2206">
        <v>51050</v>
      </c>
      <c r="I639" s="2206"/>
      <c r="J639" s="2206"/>
      <c r="K639" s="2206">
        <f t="shared" si="455"/>
        <v>51050</v>
      </c>
      <c r="L639" s="2206">
        <f t="shared" si="472"/>
        <v>0</v>
      </c>
      <c r="M639" s="2206">
        <f t="shared" si="473"/>
        <v>0</v>
      </c>
      <c r="N639" s="2206">
        <f t="shared" si="474"/>
        <v>0</v>
      </c>
      <c r="O639" s="2206">
        <f t="shared" si="475"/>
        <v>0</v>
      </c>
      <c r="P639" s="2244">
        <v>0</v>
      </c>
      <c r="Q639" s="2206">
        <v>51050</v>
      </c>
      <c r="R639" s="2206"/>
      <c r="S639" s="2206"/>
      <c r="T639" s="2206">
        <f t="shared" si="456"/>
        <v>51050</v>
      </c>
      <c r="U639" s="2206">
        <f t="shared" si="476"/>
        <v>0</v>
      </c>
      <c r="V639" s="2206">
        <f t="shared" si="477"/>
        <v>0</v>
      </c>
      <c r="W639" s="2206">
        <f t="shared" si="478"/>
        <v>0</v>
      </c>
      <c r="X639" s="2206">
        <f t="shared" si="479"/>
        <v>0</v>
      </c>
      <c r="Y639" s="2244">
        <f t="shared" si="463"/>
        <v>0</v>
      </c>
      <c r="Z639" s="2207">
        <f t="shared" si="464"/>
        <v>0</v>
      </c>
      <c r="AA639" s="2244">
        <v>1</v>
      </c>
      <c r="AB639" s="2206">
        <v>80000</v>
      </c>
      <c r="AC639" s="2206"/>
      <c r="AD639" s="2206"/>
      <c r="AE639" s="2206">
        <f t="shared" si="457"/>
        <v>80000</v>
      </c>
      <c r="AF639" s="2206">
        <f t="shared" si="480"/>
        <v>80000</v>
      </c>
      <c r="AG639" s="2206">
        <f t="shared" si="481"/>
        <v>80000</v>
      </c>
      <c r="AH639" s="2206">
        <f t="shared" si="482"/>
        <v>0</v>
      </c>
      <c r="AI639" s="2207">
        <f t="shared" si="483"/>
        <v>0</v>
      </c>
      <c r="AJ639" s="2246">
        <v>0</v>
      </c>
      <c r="AK639" s="2075">
        <v>80000</v>
      </c>
      <c r="AL639" s="2075"/>
      <c r="AM639" s="2075"/>
      <c r="AN639" s="2206">
        <f t="shared" si="458"/>
        <v>80000</v>
      </c>
      <c r="AO639" s="2206">
        <f t="shared" si="484"/>
        <v>0</v>
      </c>
      <c r="AP639" s="2206">
        <f t="shared" si="485"/>
        <v>0</v>
      </c>
      <c r="AQ639" s="2206">
        <f t="shared" si="486"/>
        <v>0</v>
      </c>
      <c r="AR639" s="2206">
        <f t="shared" si="487"/>
        <v>0</v>
      </c>
      <c r="AS639" s="2244">
        <v>0</v>
      </c>
      <c r="AT639" s="2075">
        <v>80000</v>
      </c>
      <c r="AU639" s="2075"/>
      <c r="AV639" s="2075"/>
      <c r="AW639" s="2206">
        <f t="shared" si="459"/>
        <v>80000</v>
      </c>
      <c r="AX639" s="2206">
        <f t="shared" si="488"/>
        <v>0</v>
      </c>
      <c r="AY639" s="2206">
        <f t="shared" si="489"/>
        <v>0</v>
      </c>
      <c r="AZ639" s="2206">
        <f t="shared" si="490"/>
        <v>0</v>
      </c>
      <c r="BA639" s="2206">
        <f t="shared" si="491"/>
        <v>0</v>
      </c>
      <c r="BB639" s="2244">
        <f t="shared" si="465"/>
        <v>0</v>
      </c>
      <c r="BC639" s="2207">
        <f t="shared" si="466"/>
        <v>0</v>
      </c>
      <c r="BD639" s="2244">
        <f t="shared" si="471"/>
        <v>-1</v>
      </c>
      <c r="BE639" s="2207">
        <f t="shared" si="462"/>
        <v>-80000</v>
      </c>
      <c r="BF639" s="2246">
        <v>0</v>
      </c>
      <c r="BG639" s="2075">
        <v>80000</v>
      </c>
      <c r="BH639" s="2075"/>
      <c r="BI639" s="2075"/>
      <c r="BJ639" s="2206">
        <f t="shared" si="460"/>
        <v>80000</v>
      </c>
      <c r="BK639" s="2206">
        <f t="shared" si="492"/>
        <v>0</v>
      </c>
      <c r="BL639" s="2206">
        <f t="shared" si="493"/>
        <v>0</v>
      </c>
      <c r="BM639" s="2206">
        <f t="shared" si="494"/>
        <v>0</v>
      </c>
      <c r="BN639" s="2206">
        <f t="shared" si="495"/>
        <v>0</v>
      </c>
      <c r="BO639" s="2244">
        <v>0</v>
      </c>
      <c r="BP639" s="2075">
        <v>80000</v>
      </c>
      <c r="BQ639" s="2075"/>
      <c r="BR639" s="2075"/>
      <c r="BS639" s="2206">
        <f t="shared" si="461"/>
        <v>80000</v>
      </c>
      <c r="BT639" s="2206">
        <f t="shared" si="496"/>
        <v>0</v>
      </c>
      <c r="BU639" s="2206">
        <f t="shared" si="497"/>
        <v>0</v>
      </c>
      <c r="BV639" s="2206">
        <f t="shared" si="498"/>
        <v>0</v>
      </c>
      <c r="BW639" s="2206">
        <f t="shared" si="499"/>
        <v>0</v>
      </c>
      <c r="BX639" s="2244">
        <f t="shared" si="467"/>
        <v>0</v>
      </c>
      <c r="BY639" s="2207">
        <f t="shared" si="468"/>
        <v>0</v>
      </c>
      <c r="BZ639" s="2211">
        <f t="shared" si="469"/>
        <v>-1</v>
      </c>
      <c r="CA639" s="2212">
        <f t="shared" si="470"/>
        <v>-80000</v>
      </c>
      <c r="CB639" s="2083"/>
      <c r="CC639" s="2083"/>
      <c r="CD639" s="2237"/>
      <c r="CF639" s="2200"/>
    </row>
    <row r="640" spans="1:94" s="1974" customFormat="1" ht="18" customHeight="1" outlineLevel="1">
      <c r="A640" s="2235" t="s">
        <v>4211</v>
      </c>
      <c r="B640" s="2235" t="b">
        <v>1</v>
      </c>
      <c r="C640" s="2201"/>
      <c r="D640" s="2236" t="s">
        <v>4212</v>
      </c>
      <c r="E640" s="2243" t="s">
        <v>4202</v>
      </c>
      <c r="F640" s="2204" t="s">
        <v>154</v>
      </c>
      <c r="G640" s="2244">
        <v>0</v>
      </c>
      <c r="H640" s="2206">
        <v>51050</v>
      </c>
      <c r="I640" s="2206"/>
      <c r="J640" s="2206"/>
      <c r="K640" s="2206">
        <f t="shared" si="455"/>
        <v>51050</v>
      </c>
      <c r="L640" s="2206">
        <f t="shared" si="472"/>
        <v>0</v>
      </c>
      <c r="M640" s="2206">
        <f t="shared" si="473"/>
        <v>0</v>
      </c>
      <c r="N640" s="2206">
        <f t="shared" si="474"/>
        <v>0</v>
      </c>
      <c r="O640" s="2206">
        <f t="shared" si="475"/>
        <v>0</v>
      </c>
      <c r="P640" s="2244">
        <v>0</v>
      </c>
      <c r="Q640" s="2206">
        <v>51050</v>
      </c>
      <c r="R640" s="2206"/>
      <c r="S640" s="2206"/>
      <c r="T640" s="2206">
        <f t="shared" si="456"/>
        <v>51050</v>
      </c>
      <c r="U640" s="2206">
        <f t="shared" si="476"/>
        <v>0</v>
      </c>
      <c r="V640" s="2206">
        <f t="shared" si="477"/>
        <v>0</v>
      </c>
      <c r="W640" s="2206">
        <f t="shared" si="478"/>
        <v>0</v>
      </c>
      <c r="X640" s="2206">
        <f t="shared" si="479"/>
        <v>0</v>
      </c>
      <c r="Y640" s="2244">
        <f t="shared" si="463"/>
        <v>0</v>
      </c>
      <c r="Z640" s="2207">
        <f t="shared" si="464"/>
        <v>0</v>
      </c>
      <c r="AA640" s="2244">
        <v>1</v>
      </c>
      <c r="AB640" s="2206">
        <v>90000</v>
      </c>
      <c r="AC640" s="2206"/>
      <c r="AD640" s="2206"/>
      <c r="AE640" s="2206">
        <f t="shared" si="457"/>
        <v>90000</v>
      </c>
      <c r="AF640" s="2206">
        <f t="shared" si="480"/>
        <v>90000</v>
      </c>
      <c r="AG640" s="2206">
        <f t="shared" si="481"/>
        <v>90000</v>
      </c>
      <c r="AH640" s="2206">
        <f t="shared" si="482"/>
        <v>0</v>
      </c>
      <c r="AI640" s="2207">
        <f t="shared" si="483"/>
        <v>0</v>
      </c>
      <c r="AJ640" s="2246">
        <v>0</v>
      </c>
      <c r="AK640" s="2075">
        <v>90000</v>
      </c>
      <c r="AL640" s="2075"/>
      <c r="AM640" s="2075"/>
      <c r="AN640" s="2206">
        <f t="shared" si="458"/>
        <v>90000</v>
      </c>
      <c r="AO640" s="2206">
        <f t="shared" si="484"/>
        <v>0</v>
      </c>
      <c r="AP640" s="2206">
        <f t="shared" si="485"/>
        <v>0</v>
      </c>
      <c r="AQ640" s="2206">
        <f t="shared" si="486"/>
        <v>0</v>
      </c>
      <c r="AR640" s="2206">
        <f t="shared" si="487"/>
        <v>0</v>
      </c>
      <c r="AS640" s="2244">
        <v>0</v>
      </c>
      <c r="AT640" s="2075">
        <v>90000</v>
      </c>
      <c r="AU640" s="2075"/>
      <c r="AV640" s="2075"/>
      <c r="AW640" s="2206">
        <f t="shared" si="459"/>
        <v>90000</v>
      </c>
      <c r="AX640" s="2206">
        <f t="shared" si="488"/>
        <v>0</v>
      </c>
      <c r="AY640" s="2206">
        <f t="shared" si="489"/>
        <v>0</v>
      </c>
      <c r="AZ640" s="2206">
        <f t="shared" si="490"/>
        <v>0</v>
      </c>
      <c r="BA640" s="2206">
        <f t="shared" si="491"/>
        <v>0</v>
      </c>
      <c r="BB640" s="2244">
        <f t="shared" si="465"/>
        <v>0</v>
      </c>
      <c r="BC640" s="2207">
        <f t="shared" si="466"/>
        <v>0</v>
      </c>
      <c r="BD640" s="2244">
        <f t="shared" si="471"/>
        <v>-1</v>
      </c>
      <c r="BE640" s="2207">
        <f t="shared" si="462"/>
        <v>-90000</v>
      </c>
      <c r="BF640" s="2246">
        <v>0</v>
      </c>
      <c r="BG640" s="2075">
        <v>90000</v>
      </c>
      <c r="BH640" s="2075"/>
      <c r="BI640" s="2075"/>
      <c r="BJ640" s="2206">
        <f t="shared" si="460"/>
        <v>90000</v>
      </c>
      <c r="BK640" s="2206">
        <f t="shared" si="492"/>
        <v>0</v>
      </c>
      <c r="BL640" s="2206">
        <f t="shared" si="493"/>
        <v>0</v>
      </c>
      <c r="BM640" s="2206">
        <f t="shared" si="494"/>
        <v>0</v>
      </c>
      <c r="BN640" s="2206">
        <f t="shared" si="495"/>
        <v>0</v>
      </c>
      <c r="BO640" s="2244">
        <v>0</v>
      </c>
      <c r="BP640" s="2075">
        <v>90000</v>
      </c>
      <c r="BQ640" s="2075"/>
      <c r="BR640" s="2075"/>
      <c r="BS640" s="2206">
        <f t="shared" si="461"/>
        <v>90000</v>
      </c>
      <c r="BT640" s="2206">
        <f t="shared" si="496"/>
        <v>0</v>
      </c>
      <c r="BU640" s="2206">
        <f t="shared" si="497"/>
        <v>0</v>
      </c>
      <c r="BV640" s="2206">
        <f t="shared" si="498"/>
        <v>0</v>
      </c>
      <c r="BW640" s="2206">
        <f t="shared" si="499"/>
        <v>0</v>
      </c>
      <c r="BX640" s="2244">
        <f t="shared" si="467"/>
        <v>0</v>
      </c>
      <c r="BY640" s="2207">
        <f t="shared" si="468"/>
        <v>0</v>
      </c>
      <c r="BZ640" s="2211">
        <f t="shared" si="469"/>
        <v>-1</v>
      </c>
      <c r="CA640" s="2212">
        <f t="shared" si="470"/>
        <v>-90000</v>
      </c>
      <c r="CB640" s="2083"/>
      <c r="CC640" s="2083"/>
      <c r="CD640" s="2237"/>
      <c r="CF640" s="2200"/>
    </row>
    <row r="641" spans="1:84" s="1974" customFormat="1" ht="18" customHeight="1" outlineLevel="1">
      <c r="A641" s="2235" t="s">
        <v>4213</v>
      </c>
      <c r="B641" s="2235" t="b">
        <v>1</v>
      </c>
      <c r="C641" s="2201"/>
      <c r="D641" s="2236" t="s">
        <v>4214</v>
      </c>
      <c r="E641" s="2243"/>
      <c r="F641" s="2204" t="s">
        <v>154</v>
      </c>
      <c r="G641" s="2244">
        <v>0</v>
      </c>
      <c r="H641" s="2206">
        <v>17230</v>
      </c>
      <c r="I641" s="2206"/>
      <c r="J641" s="2206"/>
      <c r="K641" s="2206">
        <f t="shared" ref="K641:K704" si="500">J641+I641+H641</f>
        <v>17230</v>
      </c>
      <c r="L641" s="2206">
        <f t="shared" si="472"/>
        <v>0</v>
      </c>
      <c r="M641" s="2206">
        <f t="shared" si="473"/>
        <v>0</v>
      </c>
      <c r="N641" s="2206">
        <f t="shared" si="474"/>
        <v>0</v>
      </c>
      <c r="O641" s="2206">
        <f t="shared" si="475"/>
        <v>0</v>
      </c>
      <c r="P641" s="2244">
        <v>0</v>
      </c>
      <c r="Q641" s="2206">
        <v>17230</v>
      </c>
      <c r="R641" s="2206"/>
      <c r="S641" s="2206"/>
      <c r="T641" s="2206">
        <f t="shared" ref="T641:T704" si="501">S641+R641+Q641</f>
        <v>17230</v>
      </c>
      <c r="U641" s="2206">
        <f t="shared" si="476"/>
        <v>0</v>
      </c>
      <c r="V641" s="2206">
        <f t="shared" si="477"/>
        <v>0</v>
      </c>
      <c r="W641" s="2206">
        <f t="shared" si="478"/>
        <v>0</v>
      </c>
      <c r="X641" s="2206">
        <f t="shared" si="479"/>
        <v>0</v>
      </c>
      <c r="Y641" s="2244">
        <f t="shared" si="463"/>
        <v>0</v>
      </c>
      <c r="Z641" s="2207">
        <f t="shared" si="464"/>
        <v>0</v>
      </c>
      <c r="AA641" s="2244">
        <v>5</v>
      </c>
      <c r="AB641" s="2206">
        <v>25000</v>
      </c>
      <c r="AC641" s="2206"/>
      <c r="AD641" s="2206"/>
      <c r="AE641" s="2206">
        <f t="shared" ref="AE641:AE704" si="502">AD641+AC641+AB641</f>
        <v>25000</v>
      </c>
      <c r="AF641" s="2206">
        <f t="shared" si="480"/>
        <v>125000</v>
      </c>
      <c r="AG641" s="2206">
        <f t="shared" si="481"/>
        <v>125000</v>
      </c>
      <c r="AH641" s="2206">
        <f t="shared" si="482"/>
        <v>0</v>
      </c>
      <c r="AI641" s="2207">
        <f t="shared" si="483"/>
        <v>0</v>
      </c>
      <c r="AJ641" s="2246">
        <v>0</v>
      </c>
      <c r="AK641" s="2075">
        <v>25000</v>
      </c>
      <c r="AL641" s="2075"/>
      <c r="AM641" s="2075"/>
      <c r="AN641" s="2206">
        <f t="shared" ref="AN641:AN704" si="503">AM641+AL641+AK641</f>
        <v>25000</v>
      </c>
      <c r="AO641" s="2206">
        <f t="shared" si="484"/>
        <v>0</v>
      </c>
      <c r="AP641" s="2206">
        <f t="shared" si="485"/>
        <v>0</v>
      </c>
      <c r="AQ641" s="2206">
        <f t="shared" si="486"/>
        <v>0</v>
      </c>
      <c r="AR641" s="2206">
        <f t="shared" si="487"/>
        <v>0</v>
      </c>
      <c r="AS641" s="2244">
        <v>0</v>
      </c>
      <c r="AT641" s="2075">
        <v>25000</v>
      </c>
      <c r="AU641" s="2075"/>
      <c r="AV641" s="2075"/>
      <c r="AW641" s="2206">
        <f t="shared" ref="AW641:AW704" si="504">AV641+AU641+AT641</f>
        <v>25000</v>
      </c>
      <c r="AX641" s="2206">
        <f t="shared" si="488"/>
        <v>0</v>
      </c>
      <c r="AY641" s="2206">
        <f t="shared" si="489"/>
        <v>0</v>
      </c>
      <c r="AZ641" s="2206">
        <f t="shared" si="490"/>
        <v>0</v>
      </c>
      <c r="BA641" s="2206">
        <f t="shared" si="491"/>
        <v>0</v>
      </c>
      <c r="BB641" s="2244">
        <f t="shared" si="465"/>
        <v>0</v>
      </c>
      <c r="BC641" s="2207">
        <f t="shared" si="466"/>
        <v>0</v>
      </c>
      <c r="BD641" s="2244">
        <f t="shared" si="471"/>
        <v>-5</v>
      </c>
      <c r="BE641" s="2207">
        <f t="shared" si="462"/>
        <v>-125000</v>
      </c>
      <c r="BF641" s="2246">
        <v>0</v>
      </c>
      <c r="BG641" s="2075">
        <v>25000</v>
      </c>
      <c r="BH641" s="2075"/>
      <c r="BI641" s="2075"/>
      <c r="BJ641" s="2206">
        <f t="shared" ref="BJ641:BJ704" si="505">BI641+BH641+BG641</f>
        <v>25000</v>
      </c>
      <c r="BK641" s="2206">
        <f t="shared" si="492"/>
        <v>0</v>
      </c>
      <c r="BL641" s="2206">
        <f t="shared" si="493"/>
        <v>0</v>
      </c>
      <c r="BM641" s="2206">
        <f t="shared" si="494"/>
        <v>0</v>
      </c>
      <c r="BN641" s="2206">
        <f t="shared" si="495"/>
        <v>0</v>
      </c>
      <c r="BO641" s="2244">
        <v>0</v>
      </c>
      <c r="BP641" s="2075">
        <v>25000</v>
      </c>
      <c r="BQ641" s="2075"/>
      <c r="BR641" s="2075"/>
      <c r="BS641" s="2206">
        <f t="shared" ref="BS641:BS704" si="506">BR641+BQ641+BP641</f>
        <v>25000</v>
      </c>
      <c r="BT641" s="2206">
        <f t="shared" si="496"/>
        <v>0</v>
      </c>
      <c r="BU641" s="2206">
        <f t="shared" si="497"/>
        <v>0</v>
      </c>
      <c r="BV641" s="2206">
        <f t="shared" si="498"/>
        <v>0</v>
      </c>
      <c r="BW641" s="2206">
        <f t="shared" si="499"/>
        <v>0</v>
      </c>
      <c r="BX641" s="2244">
        <f t="shared" si="467"/>
        <v>0</v>
      </c>
      <c r="BY641" s="2207">
        <f t="shared" si="468"/>
        <v>0</v>
      </c>
      <c r="BZ641" s="2211">
        <f t="shared" si="469"/>
        <v>-5</v>
      </c>
      <c r="CA641" s="2212">
        <f t="shared" si="470"/>
        <v>-125000</v>
      </c>
      <c r="CB641" s="2083"/>
      <c r="CC641" s="2083"/>
      <c r="CD641" s="2237"/>
      <c r="CF641" s="2200"/>
    </row>
    <row r="642" spans="1:84" s="1974" customFormat="1" ht="18" customHeight="1" outlineLevel="1">
      <c r="A642" s="2235" t="s">
        <v>4215</v>
      </c>
      <c r="B642" s="2235" t="b">
        <v>1</v>
      </c>
      <c r="C642" s="2201"/>
      <c r="D642" s="2236" t="s">
        <v>4216</v>
      </c>
      <c r="E642" s="2243"/>
      <c r="F642" s="2204" t="s">
        <v>154</v>
      </c>
      <c r="G642" s="2244">
        <v>0</v>
      </c>
      <c r="H642" s="2206">
        <v>8610</v>
      </c>
      <c r="I642" s="2206"/>
      <c r="J642" s="2206"/>
      <c r="K642" s="2206">
        <f t="shared" si="500"/>
        <v>8610</v>
      </c>
      <c r="L642" s="2206">
        <f t="shared" si="472"/>
        <v>0</v>
      </c>
      <c r="M642" s="2206">
        <f t="shared" si="473"/>
        <v>0</v>
      </c>
      <c r="N642" s="2206">
        <f t="shared" si="474"/>
        <v>0</v>
      </c>
      <c r="O642" s="2206">
        <f t="shared" si="475"/>
        <v>0</v>
      </c>
      <c r="P642" s="2244">
        <v>0</v>
      </c>
      <c r="Q642" s="2206">
        <v>8610</v>
      </c>
      <c r="R642" s="2206"/>
      <c r="S642" s="2206"/>
      <c r="T642" s="2206">
        <f t="shared" si="501"/>
        <v>8610</v>
      </c>
      <c r="U642" s="2206">
        <f t="shared" si="476"/>
        <v>0</v>
      </c>
      <c r="V642" s="2206">
        <f t="shared" si="477"/>
        <v>0</v>
      </c>
      <c r="W642" s="2206">
        <f t="shared" si="478"/>
        <v>0</v>
      </c>
      <c r="X642" s="2206">
        <f t="shared" si="479"/>
        <v>0</v>
      </c>
      <c r="Y642" s="2244">
        <f t="shared" si="463"/>
        <v>0</v>
      </c>
      <c r="Z642" s="2207">
        <f t="shared" si="464"/>
        <v>0</v>
      </c>
      <c r="AA642" s="2244">
        <v>5</v>
      </c>
      <c r="AB642" s="2206">
        <v>25000</v>
      </c>
      <c r="AC642" s="2206"/>
      <c r="AD642" s="2206"/>
      <c r="AE642" s="2206">
        <f t="shared" si="502"/>
        <v>25000</v>
      </c>
      <c r="AF642" s="2206">
        <f t="shared" si="480"/>
        <v>125000</v>
      </c>
      <c r="AG642" s="2206">
        <f t="shared" si="481"/>
        <v>125000</v>
      </c>
      <c r="AH642" s="2206">
        <f t="shared" si="482"/>
        <v>0</v>
      </c>
      <c r="AI642" s="2207">
        <f t="shared" si="483"/>
        <v>0</v>
      </c>
      <c r="AJ642" s="2246">
        <v>0</v>
      </c>
      <c r="AK642" s="2075">
        <v>25000</v>
      </c>
      <c r="AL642" s="2075"/>
      <c r="AM642" s="2075"/>
      <c r="AN642" s="2206">
        <f t="shared" si="503"/>
        <v>25000</v>
      </c>
      <c r="AO642" s="2206">
        <f t="shared" si="484"/>
        <v>0</v>
      </c>
      <c r="AP642" s="2206">
        <f t="shared" si="485"/>
        <v>0</v>
      </c>
      <c r="AQ642" s="2206">
        <f t="shared" si="486"/>
        <v>0</v>
      </c>
      <c r="AR642" s="2206">
        <f t="shared" si="487"/>
        <v>0</v>
      </c>
      <c r="AS642" s="2244">
        <v>0</v>
      </c>
      <c r="AT642" s="2075">
        <v>25000</v>
      </c>
      <c r="AU642" s="2075"/>
      <c r="AV642" s="2075"/>
      <c r="AW642" s="2206">
        <f t="shared" si="504"/>
        <v>25000</v>
      </c>
      <c r="AX642" s="2206">
        <f t="shared" si="488"/>
        <v>0</v>
      </c>
      <c r="AY642" s="2206">
        <f t="shared" si="489"/>
        <v>0</v>
      </c>
      <c r="AZ642" s="2206">
        <f t="shared" si="490"/>
        <v>0</v>
      </c>
      <c r="BA642" s="2206">
        <f t="shared" si="491"/>
        <v>0</v>
      </c>
      <c r="BB642" s="2244">
        <f t="shared" si="465"/>
        <v>0</v>
      </c>
      <c r="BC642" s="2207">
        <f t="shared" si="466"/>
        <v>0</v>
      </c>
      <c r="BD642" s="2244">
        <f t="shared" si="471"/>
        <v>-5</v>
      </c>
      <c r="BE642" s="2207">
        <f t="shared" si="462"/>
        <v>-125000</v>
      </c>
      <c r="BF642" s="2246">
        <v>0</v>
      </c>
      <c r="BG642" s="2075">
        <v>25000</v>
      </c>
      <c r="BH642" s="2075"/>
      <c r="BI642" s="2075"/>
      <c r="BJ642" s="2206">
        <f t="shared" si="505"/>
        <v>25000</v>
      </c>
      <c r="BK642" s="2206">
        <f t="shared" si="492"/>
        <v>0</v>
      </c>
      <c r="BL642" s="2206">
        <f t="shared" si="493"/>
        <v>0</v>
      </c>
      <c r="BM642" s="2206">
        <f t="shared" si="494"/>
        <v>0</v>
      </c>
      <c r="BN642" s="2206">
        <f t="shared" si="495"/>
        <v>0</v>
      </c>
      <c r="BO642" s="2244">
        <v>0</v>
      </c>
      <c r="BP642" s="2075">
        <v>25000</v>
      </c>
      <c r="BQ642" s="2075"/>
      <c r="BR642" s="2075"/>
      <c r="BS642" s="2206">
        <f t="shared" si="506"/>
        <v>25000</v>
      </c>
      <c r="BT642" s="2206">
        <f t="shared" si="496"/>
        <v>0</v>
      </c>
      <c r="BU642" s="2206">
        <f t="shared" si="497"/>
        <v>0</v>
      </c>
      <c r="BV642" s="2206">
        <f t="shared" si="498"/>
        <v>0</v>
      </c>
      <c r="BW642" s="2206">
        <f t="shared" si="499"/>
        <v>0</v>
      </c>
      <c r="BX642" s="2244">
        <f t="shared" si="467"/>
        <v>0</v>
      </c>
      <c r="BY642" s="2207">
        <f t="shared" si="468"/>
        <v>0</v>
      </c>
      <c r="BZ642" s="2211">
        <f t="shared" si="469"/>
        <v>-5</v>
      </c>
      <c r="CA642" s="2212">
        <f t="shared" si="470"/>
        <v>-125000</v>
      </c>
      <c r="CB642" s="2083"/>
      <c r="CC642" s="2083"/>
      <c r="CD642" s="2237"/>
      <c r="CF642" s="2200"/>
    </row>
    <row r="643" spans="1:84" s="1974" customFormat="1" ht="18" customHeight="1" outlineLevel="1">
      <c r="A643" s="2235" t="s">
        <v>4217</v>
      </c>
      <c r="B643" s="2235" t="b">
        <v>1</v>
      </c>
      <c r="C643" s="2201"/>
      <c r="D643" s="2236" t="s">
        <v>4218</v>
      </c>
      <c r="E643" s="2243"/>
      <c r="F643" s="2204" t="s">
        <v>154</v>
      </c>
      <c r="G643" s="2244">
        <v>0</v>
      </c>
      <c r="H643" s="2206">
        <v>19140</v>
      </c>
      <c r="I643" s="2206"/>
      <c r="J643" s="2206"/>
      <c r="K643" s="2206">
        <f t="shared" si="500"/>
        <v>19140</v>
      </c>
      <c r="L643" s="2206">
        <f t="shared" si="472"/>
        <v>0</v>
      </c>
      <c r="M643" s="2206">
        <f t="shared" si="473"/>
        <v>0</v>
      </c>
      <c r="N643" s="2206">
        <f t="shared" si="474"/>
        <v>0</v>
      </c>
      <c r="O643" s="2206">
        <f t="shared" si="475"/>
        <v>0</v>
      </c>
      <c r="P643" s="2244">
        <v>0</v>
      </c>
      <c r="Q643" s="2206">
        <v>19140</v>
      </c>
      <c r="R643" s="2206"/>
      <c r="S643" s="2206"/>
      <c r="T643" s="2206">
        <f t="shared" si="501"/>
        <v>19140</v>
      </c>
      <c r="U643" s="2206">
        <f t="shared" si="476"/>
        <v>0</v>
      </c>
      <c r="V643" s="2206">
        <f t="shared" si="477"/>
        <v>0</v>
      </c>
      <c r="W643" s="2206">
        <f t="shared" si="478"/>
        <v>0</v>
      </c>
      <c r="X643" s="2206">
        <f t="shared" si="479"/>
        <v>0</v>
      </c>
      <c r="Y643" s="2244">
        <f t="shared" si="463"/>
        <v>0</v>
      </c>
      <c r="Z643" s="2207">
        <f t="shared" si="464"/>
        <v>0</v>
      </c>
      <c r="AA643" s="2244">
        <v>5</v>
      </c>
      <c r="AB643" s="2206">
        <v>25000</v>
      </c>
      <c r="AC643" s="2206"/>
      <c r="AD643" s="2206"/>
      <c r="AE643" s="2206">
        <f t="shared" si="502"/>
        <v>25000</v>
      </c>
      <c r="AF643" s="2206">
        <f t="shared" si="480"/>
        <v>125000</v>
      </c>
      <c r="AG643" s="2206">
        <f t="shared" si="481"/>
        <v>125000</v>
      </c>
      <c r="AH643" s="2206">
        <f t="shared" si="482"/>
        <v>0</v>
      </c>
      <c r="AI643" s="2207">
        <f t="shared" si="483"/>
        <v>0</v>
      </c>
      <c r="AJ643" s="2246">
        <v>0</v>
      </c>
      <c r="AK643" s="2075">
        <v>25000</v>
      </c>
      <c r="AL643" s="2075"/>
      <c r="AM643" s="2075"/>
      <c r="AN643" s="2206">
        <f t="shared" si="503"/>
        <v>25000</v>
      </c>
      <c r="AO643" s="2206">
        <f t="shared" si="484"/>
        <v>0</v>
      </c>
      <c r="AP643" s="2206">
        <f t="shared" si="485"/>
        <v>0</v>
      </c>
      <c r="AQ643" s="2206">
        <f t="shared" si="486"/>
        <v>0</v>
      </c>
      <c r="AR643" s="2206">
        <f t="shared" si="487"/>
        <v>0</v>
      </c>
      <c r="AS643" s="2244">
        <v>0</v>
      </c>
      <c r="AT643" s="2075">
        <v>25000</v>
      </c>
      <c r="AU643" s="2075"/>
      <c r="AV643" s="2075"/>
      <c r="AW643" s="2206">
        <f t="shared" si="504"/>
        <v>25000</v>
      </c>
      <c r="AX643" s="2206">
        <f t="shared" si="488"/>
        <v>0</v>
      </c>
      <c r="AY643" s="2206">
        <f t="shared" si="489"/>
        <v>0</v>
      </c>
      <c r="AZ643" s="2206">
        <f t="shared" si="490"/>
        <v>0</v>
      </c>
      <c r="BA643" s="2206">
        <f t="shared" si="491"/>
        <v>0</v>
      </c>
      <c r="BB643" s="2244">
        <f t="shared" si="465"/>
        <v>0</v>
      </c>
      <c r="BC643" s="2207">
        <f t="shared" si="466"/>
        <v>0</v>
      </c>
      <c r="BD643" s="2244">
        <f t="shared" si="471"/>
        <v>-5</v>
      </c>
      <c r="BE643" s="2207">
        <f t="shared" si="462"/>
        <v>-125000</v>
      </c>
      <c r="BF643" s="2246">
        <v>0</v>
      </c>
      <c r="BG643" s="2075">
        <v>25000</v>
      </c>
      <c r="BH643" s="2075"/>
      <c r="BI643" s="2075"/>
      <c r="BJ643" s="2206">
        <f t="shared" si="505"/>
        <v>25000</v>
      </c>
      <c r="BK643" s="2206">
        <f t="shared" si="492"/>
        <v>0</v>
      </c>
      <c r="BL643" s="2206">
        <f t="shared" si="493"/>
        <v>0</v>
      </c>
      <c r="BM643" s="2206">
        <f t="shared" si="494"/>
        <v>0</v>
      </c>
      <c r="BN643" s="2206">
        <f t="shared" si="495"/>
        <v>0</v>
      </c>
      <c r="BO643" s="2244">
        <v>0</v>
      </c>
      <c r="BP643" s="2075">
        <v>25000</v>
      </c>
      <c r="BQ643" s="2075"/>
      <c r="BR643" s="2075"/>
      <c r="BS643" s="2206">
        <f t="shared" si="506"/>
        <v>25000</v>
      </c>
      <c r="BT643" s="2206">
        <f t="shared" si="496"/>
        <v>0</v>
      </c>
      <c r="BU643" s="2206">
        <f t="shared" si="497"/>
        <v>0</v>
      </c>
      <c r="BV643" s="2206">
        <f t="shared" si="498"/>
        <v>0</v>
      </c>
      <c r="BW643" s="2206">
        <f t="shared" si="499"/>
        <v>0</v>
      </c>
      <c r="BX643" s="2244">
        <f t="shared" si="467"/>
        <v>0</v>
      </c>
      <c r="BY643" s="2207">
        <f t="shared" si="468"/>
        <v>0</v>
      </c>
      <c r="BZ643" s="2211">
        <f t="shared" si="469"/>
        <v>-5</v>
      </c>
      <c r="CA643" s="2212">
        <f t="shared" si="470"/>
        <v>-125000</v>
      </c>
      <c r="CB643" s="2083"/>
      <c r="CC643" s="2083"/>
      <c r="CD643" s="2237"/>
      <c r="CF643" s="2200"/>
    </row>
    <row r="644" spans="1:84" s="1974" customFormat="1" ht="18" customHeight="1" outlineLevel="1">
      <c r="A644" s="2235" t="s">
        <v>4219</v>
      </c>
      <c r="B644" s="2235" t="b">
        <v>1</v>
      </c>
      <c r="C644" s="2201"/>
      <c r="D644" s="2236" t="s">
        <v>4220</v>
      </c>
      <c r="E644" s="2243" t="s">
        <v>4221</v>
      </c>
      <c r="F644" s="2204" t="s">
        <v>154</v>
      </c>
      <c r="G644" s="2244">
        <v>11</v>
      </c>
      <c r="H644" s="2206">
        <v>12760</v>
      </c>
      <c r="I644" s="2206"/>
      <c r="J644" s="2206"/>
      <c r="K644" s="2206">
        <f t="shared" si="500"/>
        <v>12760</v>
      </c>
      <c r="L644" s="2206">
        <f t="shared" si="472"/>
        <v>140360</v>
      </c>
      <c r="M644" s="2206">
        <f t="shared" si="473"/>
        <v>140360</v>
      </c>
      <c r="N644" s="2206">
        <f t="shared" si="474"/>
        <v>0</v>
      </c>
      <c r="O644" s="2206">
        <f t="shared" si="475"/>
        <v>0</v>
      </c>
      <c r="P644" s="2244">
        <v>11</v>
      </c>
      <c r="Q644" s="2206">
        <v>12760</v>
      </c>
      <c r="R644" s="2206"/>
      <c r="S644" s="2206"/>
      <c r="T644" s="2206">
        <f t="shared" si="501"/>
        <v>12760</v>
      </c>
      <c r="U644" s="2206">
        <f t="shared" si="476"/>
        <v>140360</v>
      </c>
      <c r="V644" s="2206">
        <f t="shared" si="477"/>
        <v>140360</v>
      </c>
      <c r="W644" s="2206">
        <f t="shared" si="478"/>
        <v>0</v>
      </c>
      <c r="X644" s="2206">
        <f t="shared" si="479"/>
        <v>0</v>
      </c>
      <c r="Y644" s="2244">
        <f t="shared" si="463"/>
        <v>0</v>
      </c>
      <c r="Z644" s="2207">
        <f t="shared" si="464"/>
        <v>0</v>
      </c>
      <c r="AA644" s="2244">
        <v>11</v>
      </c>
      <c r="AB644" s="2206">
        <v>120000</v>
      </c>
      <c r="AC644" s="2206"/>
      <c r="AD644" s="2206"/>
      <c r="AE644" s="2206">
        <f t="shared" si="502"/>
        <v>120000</v>
      </c>
      <c r="AF644" s="2206">
        <f t="shared" si="480"/>
        <v>1320000</v>
      </c>
      <c r="AG644" s="2206">
        <f t="shared" si="481"/>
        <v>1320000</v>
      </c>
      <c r="AH644" s="2206">
        <f t="shared" si="482"/>
        <v>0</v>
      </c>
      <c r="AI644" s="2207">
        <f t="shared" si="483"/>
        <v>0</v>
      </c>
      <c r="AJ644" s="2246">
        <v>11</v>
      </c>
      <c r="AK644" s="2075">
        <v>120000</v>
      </c>
      <c r="AL644" s="2075"/>
      <c r="AM644" s="2075"/>
      <c r="AN644" s="2206">
        <f t="shared" si="503"/>
        <v>120000</v>
      </c>
      <c r="AO644" s="2206">
        <f t="shared" si="484"/>
        <v>1320000</v>
      </c>
      <c r="AP644" s="2206">
        <f t="shared" si="485"/>
        <v>1320000</v>
      </c>
      <c r="AQ644" s="2206">
        <f t="shared" si="486"/>
        <v>0</v>
      </c>
      <c r="AR644" s="2206">
        <f t="shared" si="487"/>
        <v>0</v>
      </c>
      <c r="AS644" s="2244">
        <v>11</v>
      </c>
      <c r="AT644" s="2075">
        <v>120000</v>
      </c>
      <c r="AU644" s="2075"/>
      <c r="AV644" s="2075"/>
      <c r="AW644" s="2206">
        <f t="shared" si="504"/>
        <v>120000</v>
      </c>
      <c r="AX644" s="2206">
        <f t="shared" si="488"/>
        <v>1320000</v>
      </c>
      <c r="AY644" s="2206">
        <f t="shared" si="489"/>
        <v>1320000</v>
      </c>
      <c r="AZ644" s="2206">
        <f t="shared" si="490"/>
        <v>0</v>
      </c>
      <c r="BA644" s="2206">
        <f t="shared" si="491"/>
        <v>0</v>
      </c>
      <c r="BB644" s="2244">
        <f t="shared" si="465"/>
        <v>0</v>
      </c>
      <c r="BC644" s="2207">
        <f t="shared" si="466"/>
        <v>0</v>
      </c>
      <c r="BD644" s="2244">
        <f t="shared" si="471"/>
        <v>0</v>
      </c>
      <c r="BE644" s="2207">
        <f t="shared" si="462"/>
        <v>0</v>
      </c>
      <c r="BF644" s="2246">
        <v>11</v>
      </c>
      <c r="BG644" s="2075">
        <v>120000</v>
      </c>
      <c r="BH644" s="2075"/>
      <c r="BI644" s="2075"/>
      <c r="BJ644" s="2206">
        <f t="shared" si="505"/>
        <v>120000</v>
      </c>
      <c r="BK644" s="2206">
        <f t="shared" si="492"/>
        <v>1320000</v>
      </c>
      <c r="BL644" s="2206">
        <f t="shared" si="493"/>
        <v>1320000</v>
      </c>
      <c r="BM644" s="2206">
        <f t="shared" si="494"/>
        <v>0</v>
      </c>
      <c r="BN644" s="2206">
        <f t="shared" si="495"/>
        <v>0</v>
      </c>
      <c r="BO644" s="2244">
        <v>11</v>
      </c>
      <c r="BP644" s="2075">
        <v>120000</v>
      </c>
      <c r="BQ644" s="2075"/>
      <c r="BR644" s="2075"/>
      <c r="BS644" s="2206">
        <f t="shared" si="506"/>
        <v>120000</v>
      </c>
      <c r="BT644" s="2206">
        <f t="shared" si="496"/>
        <v>1320000</v>
      </c>
      <c r="BU644" s="2206">
        <f t="shared" si="497"/>
        <v>1320000</v>
      </c>
      <c r="BV644" s="2206">
        <f t="shared" si="498"/>
        <v>0</v>
      </c>
      <c r="BW644" s="2206">
        <f t="shared" si="499"/>
        <v>0</v>
      </c>
      <c r="BX644" s="2244">
        <f t="shared" si="467"/>
        <v>0</v>
      </c>
      <c r="BY644" s="2207">
        <f t="shared" si="468"/>
        <v>0</v>
      </c>
      <c r="BZ644" s="2211">
        <f t="shared" si="469"/>
        <v>0</v>
      </c>
      <c r="CA644" s="2212">
        <f t="shared" si="470"/>
        <v>0</v>
      </c>
      <c r="CB644" s="2083"/>
      <c r="CC644" s="2083"/>
      <c r="CD644" s="2237"/>
      <c r="CF644" s="2200"/>
    </row>
    <row r="645" spans="1:84" s="1974" customFormat="1" ht="18" customHeight="1" outlineLevel="1">
      <c r="A645" s="2235" t="s">
        <v>4222</v>
      </c>
      <c r="B645" s="2235" t="b">
        <v>1</v>
      </c>
      <c r="C645" s="2201"/>
      <c r="D645" s="2236" t="s">
        <v>4220</v>
      </c>
      <c r="E645" s="2243" t="s">
        <v>4223</v>
      </c>
      <c r="F645" s="2204" t="s">
        <v>154</v>
      </c>
      <c r="G645" s="2244">
        <v>0</v>
      </c>
      <c r="H645" s="2206">
        <v>12760</v>
      </c>
      <c r="I645" s="2206"/>
      <c r="J645" s="2206"/>
      <c r="K645" s="2206">
        <f t="shared" si="500"/>
        <v>12760</v>
      </c>
      <c r="L645" s="2206">
        <f t="shared" si="472"/>
        <v>0</v>
      </c>
      <c r="M645" s="2206">
        <f t="shared" si="473"/>
        <v>0</v>
      </c>
      <c r="N645" s="2206">
        <f t="shared" si="474"/>
        <v>0</v>
      </c>
      <c r="O645" s="2206">
        <f t="shared" si="475"/>
        <v>0</v>
      </c>
      <c r="P645" s="2244">
        <v>0</v>
      </c>
      <c r="Q645" s="2206">
        <v>12760</v>
      </c>
      <c r="R645" s="2206"/>
      <c r="S645" s="2206"/>
      <c r="T645" s="2206">
        <f t="shared" si="501"/>
        <v>12760</v>
      </c>
      <c r="U645" s="2206">
        <f t="shared" si="476"/>
        <v>0</v>
      </c>
      <c r="V645" s="2206">
        <f t="shared" si="477"/>
        <v>0</v>
      </c>
      <c r="W645" s="2206">
        <f t="shared" si="478"/>
        <v>0</v>
      </c>
      <c r="X645" s="2206">
        <f t="shared" si="479"/>
        <v>0</v>
      </c>
      <c r="Y645" s="2244">
        <f t="shared" si="463"/>
        <v>0</v>
      </c>
      <c r="Z645" s="2207">
        <f t="shared" si="464"/>
        <v>0</v>
      </c>
      <c r="AA645" s="2244">
        <v>2</v>
      </c>
      <c r="AB645" s="2206">
        <v>120000</v>
      </c>
      <c r="AC645" s="2206"/>
      <c r="AD645" s="2206"/>
      <c r="AE645" s="2206">
        <f t="shared" si="502"/>
        <v>120000</v>
      </c>
      <c r="AF645" s="2206">
        <f t="shared" si="480"/>
        <v>240000</v>
      </c>
      <c r="AG645" s="2206">
        <f t="shared" si="481"/>
        <v>240000</v>
      </c>
      <c r="AH645" s="2206">
        <f t="shared" si="482"/>
        <v>0</v>
      </c>
      <c r="AI645" s="2207">
        <f t="shared" si="483"/>
        <v>0</v>
      </c>
      <c r="AJ645" s="2246">
        <v>0</v>
      </c>
      <c r="AK645" s="2075">
        <v>120000</v>
      </c>
      <c r="AL645" s="2075"/>
      <c r="AM645" s="2075"/>
      <c r="AN645" s="2206">
        <f t="shared" si="503"/>
        <v>120000</v>
      </c>
      <c r="AO645" s="2206">
        <f t="shared" si="484"/>
        <v>0</v>
      </c>
      <c r="AP645" s="2206">
        <f t="shared" si="485"/>
        <v>0</v>
      </c>
      <c r="AQ645" s="2206">
        <f t="shared" si="486"/>
        <v>0</v>
      </c>
      <c r="AR645" s="2206">
        <f t="shared" si="487"/>
        <v>0</v>
      </c>
      <c r="AS645" s="2244">
        <v>0</v>
      </c>
      <c r="AT645" s="2075">
        <v>120000</v>
      </c>
      <c r="AU645" s="2075"/>
      <c r="AV645" s="2075"/>
      <c r="AW645" s="2206">
        <f t="shared" si="504"/>
        <v>120000</v>
      </c>
      <c r="AX645" s="2206">
        <f t="shared" si="488"/>
        <v>0</v>
      </c>
      <c r="AY645" s="2206">
        <f t="shared" si="489"/>
        <v>0</v>
      </c>
      <c r="AZ645" s="2206">
        <f t="shared" si="490"/>
        <v>0</v>
      </c>
      <c r="BA645" s="2206">
        <f t="shared" si="491"/>
        <v>0</v>
      </c>
      <c r="BB645" s="2244">
        <f t="shared" si="465"/>
        <v>0</v>
      </c>
      <c r="BC645" s="2207">
        <f t="shared" si="466"/>
        <v>0</v>
      </c>
      <c r="BD645" s="2244">
        <f t="shared" si="471"/>
        <v>-2</v>
      </c>
      <c r="BE645" s="2207">
        <f t="shared" si="462"/>
        <v>-240000</v>
      </c>
      <c r="BF645" s="2246">
        <v>0</v>
      </c>
      <c r="BG645" s="2075">
        <v>120000</v>
      </c>
      <c r="BH645" s="2075"/>
      <c r="BI645" s="2075"/>
      <c r="BJ645" s="2206">
        <f t="shared" si="505"/>
        <v>120000</v>
      </c>
      <c r="BK645" s="2206">
        <f t="shared" si="492"/>
        <v>0</v>
      </c>
      <c r="BL645" s="2206">
        <f t="shared" si="493"/>
        <v>0</v>
      </c>
      <c r="BM645" s="2206">
        <f t="shared" si="494"/>
        <v>0</v>
      </c>
      <c r="BN645" s="2206">
        <f t="shared" si="495"/>
        <v>0</v>
      </c>
      <c r="BO645" s="2244">
        <v>0</v>
      </c>
      <c r="BP645" s="2075">
        <v>120000</v>
      </c>
      <c r="BQ645" s="2075"/>
      <c r="BR645" s="2075"/>
      <c r="BS645" s="2206">
        <f t="shared" si="506"/>
        <v>120000</v>
      </c>
      <c r="BT645" s="2206">
        <f t="shared" si="496"/>
        <v>0</v>
      </c>
      <c r="BU645" s="2206">
        <f t="shared" si="497"/>
        <v>0</v>
      </c>
      <c r="BV645" s="2206">
        <f t="shared" si="498"/>
        <v>0</v>
      </c>
      <c r="BW645" s="2206">
        <f t="shared" si="499"/>
        <v>0</v>
      </c>
      <c r="BX645" s="2244">
        <f t="shared" si="467"/>
        <v>0</v>
      </c>
      <c r="BY645" s="2207">
        <f t="shared" si="468"/>
        <v>0</v>
      </c>
      <c r="BZ645" s="2211">
        <f t="shared" si="469"/>
        <v>-2</v>
      </c>
      <c r="CA645" s="2212">
        <f t="shared" si="470"/>
        <v>-240000</v>
      </c>
      <c r="CB645" s="2083"/>
      <c r="CC645" s="2083"/>
      <c r="CD645" s="2237"/>
      <c r="CF645" s="2200"/>
    </row>
    <row r="646" spans="1:84" s="1974" customFormat="1" ht="18" customHeight="1" outlineLevel="1">
      <c r="A646" s="2235" t="s">
        <v>4224</v>
      </c>
      <c r="B646" s="2235" t="b">
        <v>1</v>
      </c>
      <c r="C646" s="2201"/>
      <c r="D646" s="2236" t="s">
        <v>4225</v>
      </c>
      <c r="E646" s="2243"/>
      <c r="F646" s="2204" t="s">
        <v>154</v>
      </c>
      <c r="G646" s="2244">
        <v>4</v>
      </c>
      <c r="H646" s="2206">
        <v>12760</v>
      </c>
      <c r="I646" s="2206"/>
      <c r="J646" s="2206"/>
      <c r="K646" s="2206">
        <f t="shared" si="500"/>
        <v>12760</v>
      </c>
      <c r="L646" s="2206">
        <f t="shared" si="472"/>
        <v>51040</v>
      </c>
      <c r="M646" s="2206">
        <f t="shared" si="473"/>
        <v>51040</v>
      </c>
      <c r="N646" s="2206">
        <f t="shared" si="474"/>
        <v>0</v>
      </c>
      <c r="O646" s="2206">
        <f t="shared" si="475"/>
        <v>0</v>
      </c>
      <c r="P646" s="2244">
        <v>4</v>
      </c>
      <c r="Q646" s="2206">
        <v>12760</v>
      </c>
      <c r="R646" s="2206"/>
      <c r="S646" s="2206"/>
      <c r="T646" s="2206">
        <f t="shared" si="501"/>
        <v>12760</v>
      </c>
      <c r="U646" s="2206">
        <f t="shared" si="476"/>
        <v>51040</v>
      </c>
      <c r="V646" s="2206">
        <f t="shared" si="477"/>
        <v>51040</v>
      </c>
      <c r="W646" s="2206">
        <f t="shared" si="478"/>
        <v>0</v>
      </c>
      <c r="X646" s="2206">
        <f t="shared" si="479"/>
        <v>0</v>
      </c>
      <c r="Y646" s="2244">
        <f t="shared" si="463"/>
        <v>0</v>
      </c>
      <c r="Z646" s="2207">
        <f t="shared" si="464"/>
        <v>0</v>
      </c>
      <c r="AA646" s="2244">
        <v>4</v>
      </c>
      <c r="AB646" s="2206">
        <v>5500</v>
      </c>
      <c r="AC646" s="2206"/>
      <c r="AD646" s="2206"/>
      <c r="AE646" s="2206">
        <f t="shared" si="502"/>
        <v>5500</v>
      </c>
      <c r="AF646" s="2206">
        <f t="shared" si="480"/>
        <v>22000</v>
      </c>
      <c r="AG646" s="2206">
        <f t="shared" si="481"/>
        <v>22000</v>
      </c>
      <c r="AH646" s="2206">
        <f t="shared" si="482"/>
        <v>0</v>
      </c>
      <c r="AI646" s="2207">
        <f t="shared" si="483"/>
        <v>0</v>
      </c>
      <c r="AJ646" s="2246">
        <v>4</v>
      </c>
      <c r="AK646" s="2075">
        <v>5500</v>
      </c>
      <c r="AL646" s="2075"/>
      <c r="AM646" s="2075"/>
      <c r="AN646" s="2206">
        <f t="shared" si="503"/>
        <v>5500</v>
      </c>
      <c r="AO646" s="2206">
        <f t="shared" si="484"/>
        <v>22000</v>
      </c>
      <c r="AP646" s="2206">
        <f t="shared" si="485"/>
        <v>22000</v>
      </c>
      <c r="AQ646" s="2206">
        <f t="shared" si="486"/>
        <v>0</v>
      </c>
      <c r="AR646" s="2206">
        <f t="shared" si="487"/>
        <v>0</v>
      </c>
      <c r="AS646" s="2244">
        <v>4</v>
      </c>
      <c r="AT646" s="2075">
        <v>5500</v>
      </c>
      <c r="AU646" s="2075"/>
      <c r="AV646" s="2075"/>
      <c r="AW646" s="2206">
        <f t="shared" si="504"/>
        <v>5500</v>
      </c>
      <c r="AX646" s="2206">
        <f t="shared" si="488"/>
        <v>22000</v>
      </c>
      <c r="AY646" s="2206">
        <f t="shared" si="489"/>
        <v>22000</v>
      </c>
      <c r="AZ646" s="2206">
        <f t="shared" si="490"/>
        <v>0</v>
      </c>
      <c r="BA646" s="2206">
        <f t="shared" si="491"/>
        <v>0</v>
      </c>
      <c r="BB646" s="2244">
        <f t="shared" si="465"/>
        <v>0</v>
      </c>
      <c r="BC646" s="2207">
        <f t="shared" si="466"/>
        <v>0</v>
      </c>
      <c r="BD646" s="2244">
        <f t="shared" si="471"/>
        <v>0</v>
      </c>
      <c r="BE646" s="2207">
        <f t="shared" si="462"/>
        <v>0</v>
      </c>
      <c r="BF646" s="2246">
        <v>4</v>
      </c>
      <c r="BG646" s="2075">
        <v>5500</v>
      </c>
      <c r="BH646" s="2075"/>
      <c r="BI646" s="2075"/>
      <c r="BJ646" s="2206">
        <f t="shared" si="505"/>
        <v>5500</v>
      </c>
      <c r="BK646" s="2206">
        <f t="shared" si="492"/>
        <v>22000</v>
      </c>
      <c r="BL646" s="2206">
        <f t="shared" si="493"/>
        <v>22000</v>
      </c>
      <c r="BM646" s="2206">
        <f t="shared" si="494"/>
        <v>0</v>
      </c>
      <c r="BN646" s="2206">
        <f t="shared" si="495"/>
        <v>0</v>
      </c>
      <c r="BO646" s="2244">
        <v>4</v>
      </c>
      <c r="BP646" s="2075">
        <v>5500</v>
      </c>
      <c r="BQ646" s="2075"/>
      <c r="BR646" s="2075"/>
      <c r="BS646" s="2206">
        <f t="shared" si="506"/>
        <v>5500</v>
      </c>
      <c r="BT646" s="2206">
        <f t="shared" si="496"/>
        <v>22000</v>
      </c>
      <c r="BU646" s="2206">
        <f t="shared" si="497"/>
        <v>22000</v>
      </c>
      <c r="BV646" s="2206">
        <f t="shared" si="498"/>
        <v>0</v>
      </c>
      <c r="BW646" s="2206">
        <f t="shared" si="499"/>
        <v>0</v>
      </c>
      <c r="BX646" s="2244">
        <f t="shared" si="467"/>
        <v>0</v>
      </c>
      <c r="BY646" s="2207">
        <f t="shared" si="468"/>
        <v>0</v>
      </c>
      <c r="BZ646" s="2211">
        <f t="shared" si="469"/>
        <v>0</v>
      </c>
      <c r="CA646" s="2212">
        <f t="shared" si="470"/>
        <v>0</v>
      </c>
      <c r="CB646" s="2083"/>
      <c r="CC646" s="2083"/>
      <c r="CD646" s="2237"/>
      <c r="CF646" s="2200"/>
    </row>
    <row r="647" spans="1:84" s="1974" customFormat="1" ht="18" customHeight="1" outlineLevel="1">
      <c r="A647" s="2235" t="s">
        <v>4226</v>
      </c>
      <c r="B647" s="2235" t="b">
        <v>1</v>
      </c>
      <c r="C647" s="2201"/>
      <c r="D647" s="2236" t="s">
        <v>3298</v>
      </c>
      <c r="E647" s="2243"/>
      <c r="F647" s="2204" t="s">
        <v>154</v>
      </c>
      <c r="G647" s="2244">
        <v>4</v>
      </c>
      <c r="H647" s="2206">
        <v>28710</v>
      </c>
      <c r="I647" s="2206"/>
      <c r="J647" s="2206"/>
      <c r="K647" s="2206">
        <f t="shared" si="500"/>
        <v>28710</v>
      </c>
      <c r="L647" s="2206">
        <f t="shared" si="472"/>
        <v>114840</v>
      </c>
      <c r="M647" s="2206">
        <f t="shared" si="473"/>
        <v>114840</v>
      </c>
      <c r="N647" s="2206">
        <f t="shared" si="474"/>
        <v>0</v>
      </c>
      <c r="O647" s="2206">
        <f t="shared" si="475"/>
        <v>0</v>
      </c>
      <c r="P647" s="2244">
        <v>4</v>
      </c>
      <c r="Q647" s="2206">
        <v>28710</v>
      </c>
      <c r="R647" s="2206"/>
      <c r="S647" s="2206"/>
      <c r="T647" s="2206">
        <f t="shared" si="501"/>
        <v>28710</v>
      </c>
      <c r="U647" s="2206">
        <f t="shared" si="476"/>
        <v>114840</v>
      </c>
      <c r="V647" s="2206">
        <f t="shared" si="477"/>
        <v>114840</v>
      </c>
      <c r="W647" s="2206">
        <f t="shared" si="478"/>
        <v>0</v>
      </c>
      <c r="X647" s="2206">
        <f t="shared" si="479"/>
        <v>0</v>
      </c>
      <c r="Y647" s="2244">
        <f t="shared" si="463"/>
        <v>0</v>
      </c>
      <c r="Z647" s="2207">
        <f t="shared" si="464"/>
        <v>0</v>
      </c>
      <c r="AA647" s="2244">
        <v>3</v>
      </c>
      <c r="AB647" s="2206">
        <v>36000</v>
      </c>
      <c r="AC647" s="2206"/>
      <c r="AD647" s="2206"/>
      <c r="AE647" s="2206">
        <f t="shared" si="502"/>
        <v>36000</v>
      </c>
      <c r="AF647" s="2206">
        <f t="shared" si="480"/>
        <v>108000</v>
      </c>
      <c r="AG647" s="2206">
        <f t="shared" si="481"/>
        <v>108000</v>
      </c>
      <c r="AH647" s="2206">
        <f t="shared" si="482"/>
        <v>0</v>
      </c>
      <c r="AI647" s="2207">
        <f t="shared" si="483"/>
        <v>0</v>
      </c>
      <c r="AJ647" s="2246">
        <v>4</v>
      </c>
      <c r="AK647" s="2075">
        <v>36000</v>
      </c>
      <c r="AL647" s="2075"/>
      <c r="AM647" s="2075"/>
      <c r="AN647" s="2206">
        <f t="shared" si="503"/>
        <v>36000</v>
      </c>
      <c r="AO647" s="2206">
        <f t="shared" si="484"/>
        <v>144000</v>
      </c>
      <c r="AP647" s="2206">
        <f t="shared" si="485"/>
        <v>144000</v>
      </c>
      <c r="AQ647" s="2206">
        <f t="shared" si="486"/>
        <v>0</v>
      </c>
      <c r="AR647" s="2206">
        <f t="shared" si="487"/>
        <v>0</v>
      </c>
      <c r="AS647" s="2244">
        <v>4</v>
      </c>
      <c r="AT647" s="2075">
        <v>36000</v>
      </c>
      <c r="AU647" s="2075"/>
      <c r="AV647" s="2075"/>
      <c r="AW647" s="2206">
        <f t="shared" si="504"/>
        <v>36000</v>
      </c>
      <c r="AX647" s="2206">
        <f t="shared" si="488"/>
        <v>144000</v>
      </c>
      <c r="AY647" s="2206">
        <f t="shared" si="489"/>
        <v>144000</v>
      </c>
      <c r="AZ647" s="2206">
        <f t="shared" si="490"/>
        <v>0</v>
      </c>
      <c r="BA647" s="2206">
        <f t="shared" si="491"/>
        <v>0</v>
      </c>
      <c r="BB647" s="2244">
        <f t="shared" si="465"/>
        <v>0</v>
      </c>
      <c r="BC647" s="2207">
        <f t="shared" si="466"/>
        <v>0</v>
      </c>
      <c r="BD647" s="2244">
        <f t="shared" si="471"/>
        <v>1</v>
      </c>
      <c r="BE647" s="2207">
        <f t="shared" si="462"/>
        <v>36000</v>
      </c>
      <c r="BF647" s="2246">
        <v>4</v>
      </c>
      <c r="BG647" s="2075">
        <v>36000</v>
      </c>
      <c r="BH647" s="2075"/>
      <c r="BI647" s="2075"/>
      <c r="BJ647" s="2206">
        <f t="shared" si="505"/>
        <v>36000</v>
      </c>
      <c r="BK647" s="2206">
        <f t="shared" si="492"/>
        <v>144000</v>
      </c>
      <c r="BL647" s="2206">
        <f t="shared" si="493"/>
        <v>144000</v>
      </c>
      <c r="BM647" s="2206">
        <f t="shared" si="494"/>
        <v>0</v>
      </c>
      <c r="BN647" s="2206">
        <f t="shared" si="495"/>
        <v>0</v>
      </c>
      <c r="BO647" s="2244">
        <v>4</v>
      </c>
      <c r="BP647" s="2075">
        <v>36000</v>
      </c>
      <c r="BQ647" s="2075"/>
      <c r="BR647" s="2075"/>
      <c r="BS647" s="2206">
        <f t="shared" si="506"/>
        <v>36000</v>
      </c>
      <c r="BT647" s="2206">
        <f t="shared" si="496"/>
        <v>144000</v>
      </c>
      <c r="BU647" s="2206">
        <f t="shared" si="497"/>
        <v>144000</v>
      </c>
      <c r="BV647" s="2206">
        <f t="shared" si="498"/>
        <v>0</v>
      </c>
      <c r="BW647" s="2206">
        <f t="shared" si="499"/>
        <v>0</v>
      </c>
      <c r="BX647" s="2244">
        <f t="shared" si="467"/>
        <v>0</v>
      </c>
      <c r="BY647" s="2207">
        <f t="shared" si="468"/>
        <v>0</v>
      </c>
      <c r="BZ647" s="2211">
        <f t="shared" si="469"/>
        <v>1</v>
      </c>
      <c r="CA647" s="2212">
        <f t="shared" si="470"/>
        <v>36000</v>
      </c>
      <c r="CB647" s="2083"/>
      <c r="CC647" s="2083"/>
      <c r="CD647" s="2237"/>
      <c r="CF647" s="2200"/>
    </row>
    <row r="648" spans="1:84" s="1974" customFormat="1" ht="18" customHeight="1" outlineLevel="1">
      <c r="A648" s="2235" t="s">
        <v>4227</v>
      </c>
      <c r="B648" s="2235" t="b">
        <v>1</v>
      </c>
      <c r="C648" s="2201"/>
      <c r="D648" s="2236" t="s">
        <v>4228</v>
      </c>
      <c r="E648" s="2243"/>
      <c r="F648" s="2204" t="s">
        <v>154</v>
      </c>
      <c r="G648" s="2244">
        <v>4</v>
      </c>
      <c r="H648" s="2206">
        <v>76570</v>
      </c>
      <c r="I648" s="2206"/>
      <c r="J648" s="2206"/>
      <c r="K648" s="2206">
        <f t="shared" si="500"/>
        <v>76570</v>
      </c>
      <c r="L648" s="2206">
        <f t="shared" si="472"/>
        <v>306280</v>
      </c>
      <c r="M648" s="2206">
        <f t="shared" si="473"/>
        <v>306280</v>
      </c>
      <c r="N648" s="2206">
        <f t="shared" si="474"/>
        <v>0</v>
      </c>
      <c r="O648" s="2206">
        <f t="shared" si="475"/>
        <v>0</v>
      </c>
      <c r="P648" s="2244">
        <v>4</v>
      </c>
      <c r="Q648" s="2206">
        <v>76570</v>
      </c>
      <c r="R648" s="2206"/>
      <c r="S648" s="2206"/>
      <c r="T648" s="2206">
        <f t="shared" si="501"/>
        <v>76570</v>
      </c>
      <c r="U648" s="2206">
        <f t="shared" si="476"/>
        <v>306280</v>
      </c>
      <c r="V648" s="2206">
        <f t="shared" si="477"/>
        <v>306280</v>
      </c>
      <c r="W648" s="2206">
        <f t="shared" si="478"/>
        <v>0</v>
      </c>
      <c r="X648" s="2206">
        <f t="shared" si="479"/>
        <v>0</v>
      </c>
      <c r="Y648" s="2244">
        <f t="shared" si="463"/>
        <v>0</v>
      </c>
      <c r="Z648" s="2207">
        <f t="shared" si="464"/>
        <v>0</v>
      </c>
      <c r="AA648" s="2244">
        <v>4</v>
      </c>
      <c r="AB648" s="2206">
        <v>40000</v>
      </c>
      <c r="AC648" s="2206"/>
      <c r="AD648" s="2206"/>
      <c r="AE648" s="2206">
        <f t="shared" si="502"/>
        <v>40000</v>
      </c>
      <c r="AF648" s="2206">
        <f t="shared" si="480"/>
        <v>160000</v>
      </c>
      <c r="AG648" s="2206">
        <f t="shared" si="481"/>
        <v>160000</v>
      </c>
      <c r="AH648" s="2206">
        <f t="shared" si="482"/>
        <v>0</v>
      </c>
      <c r="AI648" s="2207">
        <f t="shared" si="483"/>
        <v>0</v>
      </c>
      <c r="AJ648" s="2246">
        <v>4</v>
      </c>
      <c r="AK648" s="2075">
        <v>40000</v>
      </c>
      <c r="AL648" s="2075"/>
      <c r="AM648" s="2075"/>
      <c r="AN648" s="2206">
        <f t="shared" si="503"/>
        <v>40000</v>
      </c>
      <c r="AO648" s="2206">
        <f t="shared" si="484"/>
        <v>160000</v>
      </c>
      <c r="AP648" s="2206">
        <f t="shared" si="485"/>
        <v>160000</v>
      </c>
      <c r="AQ648" s="2206">
        <f t="shared" si="486"/>
        <v>0</v>
      </c>
      <c r="AR648" s="2206">
        <f t="shared" si="487"/>
        <v>0</v>
      </c>
      <c r="AS648" s="2244">
        <v>4</v>
      </c>
      <c r="AT648" s="2075">
        <v>40000</v>
      </c>
      <c r="AU648" s="2075"/>
      <c r="AV648" s="2075"/>
      <c r="AW648" s="2206">
        <f t="shared" si="504"/>
        <v>40000</v>
      </c>
      <c r="AX648" s="2206">
        <f t="shared" si="488"/>
        <v>160000</v>
      </c>
      <c r="AY648" s="2206">
        <f t="shared" si="489"/>
        <v>160000</v>
      </c>
      <c r="AZ648" s="2206">
        <f t="shared" si="490"/>
        <v>0</v>
      </c>
      <c r="BA648" s="2206">
        <f t="shared" si="491"/>
        <v>0</v>
      </c>
      <c r="BB648" s="2244">
        <f t="shared" si="465"/>
        <v>0</v>
      </c>
      <c r="BC648" s="2207">
        <f t="shared" si="466"/>
        <v>0</v>
      </c>
      <c r="BD648" s="2244">
        <f t="shared" si="471"/>
        <v>0</v>
      </c>
      <c r="BE648" s="2207">
        <f t="shared" si="462"/>
        <v>0</v>
      </c>
      <c r="BF648" s="2246">
        <v>4</v>
      </c>
      <c r="BG648" s="2075">
        <v>40000</v>
      </c>
      <c r="BH648" s="2075"/>
      <c r="BI648" s="2075"/>
      <c r="BJ648" s="2206">
        <f t="shared" si="505"/>
        <v>40000</v>
      </c>
      <c r="BK648" s="2206">
        <f t="shared" si="492"/>
        <v>160000</v>
      </c>
      <c r="BL648" s="2206">
        <f t="shared" si="493"/>
        <v>160000</v>
      </c>
      <c r="BM648" s="2206">
        <f t="shared" si="494"/>
        <v>0</v>
      </c>
      <c r="BN648" s="2206">
        <f t="shared" si="495"/>
        <v>0</v>
      </c>
      <c r="BO648" s="2244">
        <v>4</v>
      </c>
      <c r="BP648" s="2075">
        <v>40000</v>
      </c>
      <c r="BQ648" s="2075"/>
      <c r="BR648" s="2075"/>
      <c r="BS648" s="2206">
        <f t="shared" si="506"/>
        <v>40000</v>
      </c>
      <c r="BT648" s="2206">
        <f t="shared" si="496"/>
        <v>160000</v>
      </c>
      <c r="BU648" s="2206">
        <f t="shared" si="497"/>
        <v>160000</v>
      </c>
      <c r="BV648" s="2206">
        <f t="shared" si="498"/>
        <v>0</v>
      </c>
      <c r="BW648" s="2206">
        <f t="shared" si="499"/>
        <v>0</v>
      </c>
      <c r="BX648" s="2244">
        <f t="shared" si="467"/>
        <v>0</v>
      </c>
      <c r="BY648" s="2207">
        <f t="shared" si="468"/>
        <v>0</v>
      </c>
      <c r="BZ648" s="2211">
        <f t="shared" si="469"/>
        <v>0</v>
      </c>
      <c r="CA648" s="2212">
        <f t="shared" si="470"/>
        <v>0</v>
      </c>
      <c r="CB648" s="2083"/>
      <c r="CC648" s="2083"/>
      <c r="CD648" s="2237"/>
      <c r="CF648" s="2200"/>
    </row>
    <row r="649" spans="1:84" s="1974" customFormat="1" ht="18" customHeight="1" outlineLevel="1">
      <c r="A649" s="2235" t="s">
        <v>4229</v>
      </c>
      <c r="B649" s="2235" t="b">
        <v>1</v>
      </c>
      <c r="C649" s="2201"/>
      <c r="D649" s="2236" t="s">
        <v>4230</v>
      </c>
      <c r="E649" s="2243"/>
      <c r="F649" s="2204" t="s">
        <v>154</v>
      </c>
      <c r="G649" s="2244">
        <v>2</v>
      </c>
      <c r="H649" s="2206">
        <v>41480</v>
      </c>
      <c r="I649" s="2206"/>
      <c r="J649" s="2206"/>
      <c r="K649" s="2206">
        <f t="shared" si="500"/>
        <v>41480</v>
      </c>
      <c r="L649" s="2206">
        <f t="shared" si="472"/>
        <v>82960</v>
      </c>
      <c r="M649" s="2206">
        <f t="shared" si="473"/>
        <v>82960</v>
      </c>
      <c r="N649" s="2206">
        <f t="shared" si="474"/>
        <v>0</v>
      </c>
      <c r="O649" s="2206">
        <f t="shared" si="475"/>
        <v>0</v>
      </c>
      <c r="P649" s="2244">
        <v>2</v>
      </c>
      <c r="Q649" s="2206">
        <v>41480</v>
      </c>
      <c r="R649" s="2206"/>
      <c r="S649" s="2206"/>
      <c r="T649" s="2206">
        <f t="shared" si="501"/>
        <v>41480</v>
      </c>
      <c r="U649" s="2206">
        <f t="shared" si="476"/>
        <v>82960</v>
      </c>
      <c r="V649" s="2206">
        <f t="shared" si="477"/>
        <v>82960</v>
      </c>
      <c r="W649" s="2206">
        <f t="shared" si="478"/>
        <v>0</v>
      </c>
      <c r="X649" s="2206">
        <f t="shared" si="479"/>
        <v>0</v>
      </c>
      <c r="Y649" s="2244">
        <f t="shared" si="463"/>
        <v>0</v>
      </c>
      <c r="Z649" s="2207">
        <f t="shared" si="464"/>
        <v>0</v>
      </c>
      <c r="AA649" s="2244">
        <v>2</v>
      </c>
      <c r="AB649" s="2206">
        <v>31000</v>
      </c>
      <c r="AC649" s="2206"/>
      <c r="AD649" s="2206"/>
      <c r="AE649" s="2206">
        <f t="shared" si="502"/>
        <v>31000</v>
      </c>
      <c r="AF649" s="2206">
        <f t="shared" si="480"/>
        <v>62000</v>
      </c>
      <c r="AG649" s="2206">
        <f t="shared" si="481"/>
        <v>62000</v>
      </c>
      <c r="AH649" s="2206">
        <f t="shared" si="482"/>
        <v>0</v>
      </c>
      <c r="AI649" s="2207">
        <f t="shared" si="483"/>
        <v>0</v>
      </c>
      <c r="AJ649" s="2246">
        <v>2</v>
      </c>
      <c r="AK649" s="2075">
        <v>31000</v>
      </c>
      <c r="AL649" s="2075"/>
      <c r="AM649" s="2075"/>
      <c r="AN649" s="2206">
        <f t="shared" si="503"/>
        <v>31000</v>
      </c>
      <c r="AO649" s="2206">
        <f t="shared" si="484"/>
        <v>62000</v>
      </c>
      <c r="AP649" s="2206">
        <f t="shared" si="485"/>
        <v>62000</v>
      </c>
      <c r="AQ649" s="2206">
        <f t="shared" si="486"/>
        <v>0</v>
      </c>
      <c r="AR649" s="2206">
        <f t="shared" si="487"/>
        <v>0</v>
      </c>
      <c r="AS649" s="2244">
        <v>2</v>
      </c>
      <c r="AT649" s="2075">
        <v>31000</v>
      </c>
      <c r="AU649" s="2075"/>
      <c r="AV649" s="2075"/>
      <c r="AW649" s="2206">
        <f t="shared" si="504"/>
        <v>31000</v>
      </c>
      <c r="AX649" s="2206">
        <f t="shared" si="488"/>
        <v>62000</v>
      </c>
      <c r="AY649" s="2206">
        <f t="shared" si="489"/>
        <v>62000</v>
      </c>
      <c r="AZ649" s="2206">
        <f t="shared" si="490"/>
        <v>0</v>
      </c>
      <c r="BA649" s="2206">
        <f t="shared" si="491"/>
        <v>0</v>
      </c>
      <c r="BB649" s="2244">
        <f t="shared" si="465"/>
        <v>0</v>
      </c>
      <c r="BC649" s="2207">
        <f t="shared" si="466"/>
        <v>0</v>
      </c>
      <c r="BD649" s="2244">
        <f t="shared" si="471"/>
        <v>0</v>
      </c>
      <c r="BE649" s="2207">
        <f t="shared" si="462"/>
        <v>0</v>
      </c>
      <c r="BF649" s="2246">
        <v>2</v>
      </c>
      <c r="BG649" s="2075">
        <v>31000</v>
      </c>
      <c r="BH649" s="2075"/>
      <c r="BI649" s="2075"/>
      <c r="BJ649" s="2206">
        <f t="shared" si="505"/>
        <v>31000</v>
      </c>
      <c r="BK649" s="2206">
        <f t="shared" si="492"/>
        <v>62000</v>
      </c>
      <c r="BL649" s="2206">
        <f t="shared" si="493"/>
        <v>62000</v>
      </c>
      <c r="BM649" s="2206">
        <f t="shared" si="494"/>
        <v>0</v>
      </c>
      <c r="BN649" s="2206">
        <f t="shared" si="495"/>
        <v>0</v>
      </c>
      <c r="BO649" s="2244">
        <v>2</v>
      </c>
      <c r="BP649" s="2075">
        <v>31000</v>
      </c>
      <c r="BQ649" s="2075"/>
      <c r="BR649" s="2075"/>
      <c r="BS649" s="2206">
        <f t="shared" si="506"/>
        <v>31000</v>
      </c>
      <c r="BT649" s="2206">
        <f t="shared" si="496"/>
        <v>62000</v>
      </c>
      <c r="BU649" s="2206">
        <f t="shared" si="497"/>
        <v>62000</v>
      </c>
      <c r="BV649" s="2206">
        <f t="shared" si="498"/>
        <v>0</v>
      </c>
      <c r="BW649" s="2206">
        <f t="shared" si="499"/>
        <v>0</v>
      </c>
      <c r="BX649" s="2244">
        <f t="shared" si="467"/>
        <v>0</v>
      </c>
      <c r="BY649" s="2207">
        <f t="shared" si="468"/>
        <v>0</v>
      </c>
      <c r="BZ649" s="2211">
        <f t="shared" si="469"/>
        <v>0</v>
      </c>
      <c r="CA649" s="2212">
        <f t="shared" si="470"/>
        <v>0</v>
      </c>
      <c r="CB649" s="2083"/>
      <c r="CC649" s="2083"/>
      <c r="CD649" s="2237"/>
      <c r="CF649" s="2200"/>
    </row>
    <row r="650" spans="1:84" s="1974" customFormat="1" ht="18" customHeight="1" outlineLevel="1">
      <c r="A650" s="2235" t="s">
        <v>4231</v>
      </c>
      <c r="B650" s="2235" t="b">
        <v>1</v>
      </c>
      <c r="C650" s="2201"/>
      <c r="D650" s="2236" t="s">
        <v>3300</v>
      </c>
      <c r="E650" s="2243" t="s">
        <v>3301</v>
      </c>
      <c r="F650" s="2204" t="s">
        <v>154</v>
      </c>
      <c r="G650" s="2244">
        <v>7</v>
      </c>
      <c r="H650" s="2206">
        <v>7650</v>
      </c>
      <c r="I650" s="2206"/>
      <c r="J650" s="2206"/>
      <c r="K650" s="2206">
        <f t="shared" si="500"/>
        <v>7650</v>
      </c>
      <c r="L650" s="2206">
        <f t="shared" si="472"/>
        <v>53550</v>
      </c>
      <c r="M650" s="2206">
        <f t="shared" si="473"/>
        <v>53550</v>
      </c>
      <c r="N650" s="2206">
        <f t="shared" si="474"/>
        <v>0</v>
      </c>
      <c r="O650" s="2206">
        <f t="shared" si="475"/>
        <v>0</v>
      </c>
      <c r="P650" s="2244">
        <v>7</v>
      </c>
      <c r="Q650" s="2206">
        <v>7650</v>
      </c>
      <c r="R650" s="2206"/>
      <c r="S650" s="2206"/>
      <c r="T650" s="2206">
        <f t="shared" si="501"/>
        <v>7650</v>
      </c>
      <c r="U650" s="2206">
        <f t="shared" si="476"/>
        <v>53550</v>
      </c>
      <c r="V650" s="2206">
        <f t="shared" si="477"/>
        <v>53550</v>
      </c>
      <c r="W650" s="2206">
        <f t="shared" si="478"/>
        <v>0</v>
      </c>
      <c r="X650" s="2206">
        <f t="shared" si="479"/>
        <v>0</v>
      </c>
      <c r="Y650" s="2244">
        <f t="shared" si="463"/>
        <v>0</v>
      </c>
      <c r="Z650" s="2207">
        <f t="shared" si="464"/>
        <v>0</v>
      </c>
      <c r="AA650" s="2244">
        <v>14</v>
      </c>
      <c r="AB650" s="2206">
        <v>11000</v>
      </c>
      <c r="AC650" s="2206"/>
      <c r="AD650" s="2206"/>
      <c r="AE650" s="2206">
        <f t="shared" si="502"/>
        <v>11000</v>
      </c>
      <c r="AF650" s="2206">
        <f t="shared" si="480"/>
        <v>154000</v>
      </c>
      <c r="AG650" s="2206">
        <f t="shared" si="481"/>
        <v>154000</v>
      </c>
      <c r="AH650" s="2206">
        <f t="shared" si="482"/>
        <v>0</v>
      </c>
      <c r="AI650" s="2207">
        <f t="shared" si="483"/>
        <v>0</v>
      </c>
      <c r="AJ650" s="2246">
        <v>7</v>
      </c>
      <c r="AK650" s="2075">
        <v>11000</v>
      </c>
      <c r="AL650" s="2075"/>
      <c r="AM650" s="2075"/>
      <c r="AN650" s="2206">
        <f t="shared" si="503"/>
        <v>11000</v>
      </c>
      <c r="AO650" s="2206">
        <f t="shared" si="484"/>
        <v>77000</v>
      </c>
      <c r="AP650" s="2206">
        <f t="shared" si="485"/>
        <v>77000</v>
      </c>
      <c r="AQ650" s="2206">
        <f t="shared" si="486"/>
        <v>0</v>
      </c>
      <c r="AR650" s="2206">
        <f t="shared" si="487"/>
        <v>0</v>
      </c>
      <c r="AS650" s="2244">
        <v>7</v>
      </c>
      <c r="AT650" s="2075">
        <v>11000</v>
      </c>
      <c r="AU650" s="2075"/>
      <c r="AV650" s="2075"/>
      <c r="AW650" s="2206">
        <f t="shared" si="504"/>
        <v>11000</v>
      </c>
      <c r="AX650" s="2206">
        <f t="shared" si="488"/>
        <v>77000</v>
      </c>
      <c r="AY650" s="2206">
        <f t="shared" si="489"/>
        <v>77000</v>
      </c>
      <c r="AZ650" s="2206">
        <f t="shared" si="490"/>
        <v>0</v>
      </c>
      <c r="BA650" s="2206">
        <f t="shared" si="491"/>
        <v>0</v>
      </c>
      <c r="BB650" s="2244">
        <f t="shared" si="465"/>
        <v>0</v>
      </c>
      <c r="BC650" s="2207">
        <f t="shared" si="466"/>
        <v>0</v>
      </c>
      <c r="BD650" s="2244">
        <f t="shared" si="471"/>
        <v>-7</v>
      </c>
      <c r="BE650" s="2207">
        <f t="shared" si="462"/>
        <v>-77000</v>
      </c>
      <c r="BF650" s="2246">
        <v>7</v>
      </c>
      <c r="BG650" s="2075">
        <v>11000</v>
      </c>
      <c r="BH650" s="2075"/>
      <c r="BI650" s="2075"/>
      <c r="BJ650" s="2206">
        <f t="shared" si="505"/>
        <v>11000</v>
      </c>
      <c r="BK650" s="2206">
        <f t="shared" si="492"/>
        <v>77000</v>
      </c>
      <c r="BL650" s="2206">
        <f t="shared" si="493"/>
        <v>77000</v>
      </c>
      <c r="BM650" s="2206">
        <f t="shared" si="494"/>
        <v>0</v>
      </c>
      <c r="BN650" s="2206">
        <f t="shared" si="495"/>
        <v>0</v>
      </c>
      <c r="BO650" s="2244">
        <v>7</v>
      </c>
      <c r="BP650" s="2075">
        <v>11000</v>
      </c>
      <c r="BQ650" s="2075"/>
      <c r="BR650" s="2075"/>
      <c r="BS650" s="2206">
        <f t="shared" si="506"/>
        <v>11000</v>
      </c>
      <c r="BT650" s="2206">
        <f t="shared" si="496"/>
        <v>77000</v>
      </c>
      <c r="BU650" s="2206">
        <f t="shared" si="497"/>
        <v>77000</v>
      </c>
      <c r="BV650" s="2206">
        <f t="shared" si="498"/>
        <v>0</v>
      </c>
      <c r="BW650" s="2206">
        <f t="shared" si="499"/>
        <v>0</v>
      </c>
      <c r="BX650" s="2244">
        <f t="shared" si="467"/>
        <v>0</v>
      </c>
      <c r="BY650" s="2207">
        <f t="shared" si="468"/>
        <v>0</v>
      </c>
      <c r="BZ650" s="2211">
        <f t="shared" si="469"/>
        <v>-7</v>
      </c>
      <c r="CA650" s="2212">
        <f t="shared" si="470"/>
        <v>-77000</v>
      </c>
      <c r="CB650" s="2083"/>
      <c r="CC650" s="2083"/>
      <c r="CD650" s="2237"/>
      <c r="CF650" s="2200"/>
    </row>
    <row r="651" spans="1:84" s="1974" customFormat="1" ht="18" customHeight="1" outlineLevel="1">
      <c r="A651" s="2235" t="s">
        <v>4232</v>
      </c>
      <c r="B651" s="2235" t="b">
        <v>1</v>
      </c>
      <c r="C651" s="2201"/>
      <c r="D651" s="2236" t="s">
        <v>4233</v>
      </c>
      <c r="E651" s="2243"/>
      <c r="F651" s="2204" t="s">
        <v>154</v>
      </c>
      <c r="G651" s="2244">
        <v>0</v>
      </c>
      <c r="H651" s="2206">
        <v>570</v>
      </c>
      <c r="I651" s="2206"/>
      <c r="J651" s="2206"/>
      <c r="K651" s="2206">
        <f t="shared" si="500"/>
        <v>570</v>
      </c>
      <c r="L651" s="2206">
        <f t="shared" si="472"/>
        <v>0</v>
      </c>
      <c r="M651" s="2206">
        <f t="shared" si="473"/>
        <v>0</v>
      </c>
      <c r="N651" s="2206">
        <f t="shared" si="474"/>
        <v>0</v>
      </c>
      <c r="O651" s="2206">
        <f t="shared" si="475"/>
        <v>0</v>
      </c>
      <c r="P651" s="2244">
        <v>0</v>
      </c>
      <c r="Q651" s="2206">
        <v>570</v>
      </c>
      <c r="R651" s="2206"/>
      <c r="S651" s="2206"/>
      <c r="T651" s="2206">
        <f t="shared" si="501"/>
        <v>570</v>
      </c>
      <c r="U651" s="2206">
        <f t="shared" si="476"/>
        <v>0</v>
      </c>
      <c r="V651" s="2206">
        <f t="shared" si="477"/>
        <v>0</v>
      </c>
      <c r="W651" s="2206">
        <f t="shared" si="478"/>
        <v>0</v>
      </c>
      <c r="X651" s="2206">
        <f t="shared" si="479"/>
        <v>0</v>
      </c>
      <c r="Y651" s="2244">
        <f t="shared" si="463"/>
        <v>0</v>
      </c>
      <c r="Z651" s="2207">
        <f t="shared" si="464"/>
        <v>0</v>
      </c>
      <c r="AA651" s="2244">
        <v>5</v>
      </c>
      <c r="AB651" s="2206">
        <v>3500</v>
      </c>
      <c r="AC651" s="2206"/>
      <c r="AD651" s="2206"/>
      <c r="AE651" s="2206">
        <f t="shared" si="502"/>
        <v>3500</v>
      </c>
      <c r="AF651" s="2206">
        <f t="shared" si="480"/>
        <v>17500</v>
      </c>
      <c r="AG651" s="2206">
        <f t="shared" si="481"/>
        <v>17500</v>
      </c>
      <c r="AH651" s="2206">
        <f t="shared" si="482"/>
        <v>0</v>
      </c>
      <c r="AI651" s="2207">
        <f t="shared" si="483"/>
        <v>0</v>
      </c>
      <c r="AJ651" s="2246">
        <v>0</v>
      </c>
      <c r="AK651" s="2075">
        <v>3500</v>
      </c>
      <c r="AL651" s="2075"/>
      <c r="AM651" s="2075"/>
      <c r="AN651" s="2206">
        <f t="shared" si="503"/>
        <v>3500</v>
      </c>
      <c r="AO651" s="2206">
        <f t="shared" si="484"/>
        <v>0</v>
      </c>
      <c r="AP651" s="2206">
        <f t="shared" si="485"/>
        <v>0</v>
      </c>
      <c r="AQ651" s="2206">
        <f t="shared" si="486"/>
        <v>0</v>
      </c>
      <c r="AR651" s="2206">
        <f t="shared" si="487"/>
        <v>0</v>
      </c>
      <c r="AS651" s="2244">
        <v>0</v>
      </c>
      <c r="AT651" s="2075">
        <v>3500</v>
      </c>
      <c r="AU651" s="2075"/>
      <c r="AV651" s="2075"/>
      <c r="AW651" s="2206">
        <f t="shared" si="504"/>
        <v>3500</v>
      </c>
      <c r="AX651" s="2206">
        <f t="shared" si="488"/>
        <v>0</v>
      </c>
      <c r="AY651" s="2206">
        <f t="shared" si="489"/>
        <v>0</v>
      </c>
      <c r="AZ651" s="2206">
        <f t="shared" si="490"/>
        <v>0</v>
      </c>
      <c r="BA651" s="2206">
        <f t="shared" si="491"/>
        <v>0</v>
      </c>
      <c r="BB651" s="2244">
        <f t="shared" si="465"/>
        <v>0</v>
      </c>
      <c r="BC651" s="2207">
        <f t="shared" si="466"/>
        <v>0</v>
      </c>
      <c r="BD651" s="2244">
        <f t="shared" si="471"/>
        <v>-5</v>
      </c>
      <c r="BE651" s="2207">
        <f t="shared" si="462"/>
        <v>-17500</v>
      </c>
      <c r="BF651" s="2246">
        <v>0</v>
      </c>
      <c r="BG651" s="2075">
        <v>3500</v>
      </c>
      <c r="BH651" s="2075"/>
      <c r="BI651" s="2075"/>
      <c r="BJ651" s="2206">
        <f t="shared" si="505"/>
        <v>3500</v>
      </c>
      <c r="BK651" s="2206">
        <f t="shared" si="492"/>
        <v>0</v>
      </c>
      <c r="BL651" s="2206">
        <f t="shared" si="493"/>
        <v>0</v>
      </c>
      <c r="BM651" s="2206">
        <f t="shared" si="494"/>
        <v>0</v>
      </c>
      <c r="BN651" s="2206">
        <f t="shared" si="495"/>
        <v>0</v>
      </c>
      <c r="BO651" s="2244">
        <v>0</v>
      </c>
      <c r="BP651" s="2075">
        <v>3500</v>
      </c>
      <c r="BQ651" s="2075"/>
      <c r="BR651" s="2075"/>
      <c r="BS651" s="2206">
        <f t="shared" si="506"/>
        <v>3500</v>
      </c>
      <c r="BT651" s="2206">
        <f t="shared" si="496"/>
        <v>0</v>
      </c>
      <c r="BU651" s="2206">
        <f t="shared" si="497"/>
        <v>0</v>
      </c>
      <c r="BV651" s="2206">
        <f t="shared" si="498"/>
        <v>0</v>
      </c>
      <c r="BW651" s="2206">
        <f t="shared" si="499"/>
        <v>0</v>
      </c>
      <c r="BX651" s="2244">
        <f t="shared" si="467"/>
        <v>0</v>
      </c>
      <c r="BY651" s="2207">
        <f t="shared" si="468"/>
        <v>0</v>
      </c>
      <c r="BZ651" s="2211">
        <f t="shared" si="469"/>
        <v>-5</v>
      </c>
      <c r="CA651" s="2212">
        <f t="shared" si="470"/>
        <v>-17500</v>
      </c>
      <c r="CB651" s="2083"/>
      <c r="CC651" s="2083"/>
      <c r="CD651" s="2237"/>
      <c r="CF651" s="2200"/>
    </row>
    <row r="652" spans="1:84" s="1974" customFormat="1" ht="18" customHeight="1" outlineLevel="1">
      <c r="A652" s="2235" t="s">
        <v>4234</v>
      </c>
      <c r="B652" s="2235" t="b">
        <v>1</v>
      </c>
      <c r="C652" s="2201"/>
      <c r="D652" s="2236" t="s">
        <v>4235</v>
      </c>
      <c r="E652" s="2243"/>
      <c r="F652" s="2204" t="s">
        <v>154</v>
      </c>
      <c r="G652" s="2244">
        <v>12</v>
      </c>
      <c r="H652" s="2206">
        <v>1590</v>
      </c>
      <c r="I652" s="2206"/>
      <c r="J652" s="2206"/>
      <c r="K652" s="2206">
        <f t="shared" si="500"/>
        <v>1590</v>
      </c>
      <c r="L652" s="2206">
        <f t="shared" si="472"/>
        <v>19080</v>
      </c>
      <c r="M652" s="2206">
        <f t="shared" si="473"/>
        <v>19080</v>
      </c>
      <c r="N652" s="2206">
        <f t="shared" si="474"/>
        <v>0</v>
      </c>
      <c r="O652" s="2206">
        <f t="shared" si="475"/>
        <v>0</v>
      </c>
      <c r="P652" s="2244">
        <v>12</v>
      </c>
      <c r="Q652" s="2206">
        <v>1590</v>
      </c>
      <c r="R652" s="2206"/>
      <c r="S652" s="2206"/>
      <c r="T652" s="2206">
        <f t="shared" si="501"/>
        <v>1590</v>
      </c>
      <c r="U652" s="2206">
        <f t="shared" si="476"/>
        <v>19080</v>
      </c>
      <c r="V652" s="2206">
        <f t="shared" si="477"/>
        <v>19080</v>
      </c>
      <c r="W652" s="2206">
        <f t="shared" si="478"/>
        <v>0</v>
      </c>
      <c r="X652" s="2206">
        <f t="shared" si="479"/>
        <v>0</v>
      </c>
      <c r="Y652" s="2244">
        <f t="shared" si="463"/>
        <v>0</v>
      </c>
      <c r="Z652" s="2207">
        <f t="shared" si="464"/>
        <v>0</v>
      </c>
      <c r="AA652" s="2244">
        <v>18</v>
      </c>
      <c r="AB652" s="2206">
        <v>3500</v>
      </c>
      <c r="AC652" s="2206"/>
      <c r="AD652" s="2206"/>
      <c r="AE652" s="2206">
        <f t="shared" si="502"/>
        <v>3500</v>
      </c>
      <c r="AF652" s="2206">
        <f t="shared" si="480"/>
        <v>63000</v>
      </c>
      <c r="AG652" s="2206">
        <f t="shared" si="481"/>
        <v>63000</v>
      </c>
      <c r="AH652" s="2206">
        <f t="shared" si="482"/>
        <v>0</v>
      </c>
      <c r="AI652" s="2207">
        <f t="shared" si="483"/>
        <v>0</v>
      </c>
      <c r="AJ652" s="2246">
        <v>12</v>
      </c>
      <c r="AK652" s="2075">
        <v>3500</v>
      </c>
      <c r="AL652" s="2075"/>
      <c r="AM652" s="2075"/>
      <c r="AN652" s="2206">
        <f t="shared" si="503"/>
        <v>3500</v>
      </c>
      <c r="AO652" s="2206">
        <f t="shared" si="484"/>
        <v>42000</v>
      </c>
      <c r="AP652" s="2206">
        <f t="shared" si="485"/>
        <v>42000</v>
      </c>
      <c r="AQ652" s="2206">
        <f t="shared" si="486"/>
        <v>0</v>
      </c>
      <c r="AR652" s="2206">
        <f t="shared" si="487"/>
        <v>0</v>
      </c>
      <c r="AS652" s="2244">
        <v>12</v>
      </c>
      <c r="AT652" s="2075">
        <v>3500</v>
      </c>
      <c r="AU652" s="2075"/>
      <c r="AV652" s="2075"/>
      <c r="AW652" s="2206">
        <f t="shared" si="504"/>
        <v>3500</v>
      </c>
      <c r="AX652" s="2206">
        <f t="shared" si="488"/>
        <v>42000</v>
      </c>
      <c r="AY652" s="2206">
        <f t="shared" si="489"/>
        <v>42000</v>
      </c>
      <c r="AZ652" s="2206">
        <f t="shared" si="490"/>
        <v>0</v>
      </c>
      <c r="BA652" s="2206">
        <f t="shared" si="491"/>
        <v>0</v>
      </c>
      <c r="BB652" s="2244">
        <f t="shared" si="465"/>
        <v>0</v>
      </c>
      <c r="BC652" s="2207">
        <f t="shared" si="466"/>
        <v>0</v>
      </c>
      <c r="BD652" s="2244">
        <f t="shared" si="471"/>
        <v>-6</v>
      </c>
      <c r="BE652" s="2207">
        <f t="shared" si="462"/>
        <v>-21000</v>
      </c>
      <c r="BF652" s="2246">
        <v>12</v>
      </c>
      <c r="BG652" s="2075">
        <v>3500</v>
      </c>
      <c r="BH652" s="2075"/>
      <c r="BI652" s="2075"/>
      <c r="BJ652" s="2206">
        <f t="shared" si="505"/>
        <v>3500</v>
      </c>
      <c r="BK652" s="2206">
        <f t="shared" si="492"/>
        <v>42000</v>
      </c>
      <c r="BL652" s="2206">
        <f t="shared" si="493"/>
        <v>42000</v>
      </c>
      <c r="BM652" s="2206">
        <f t="shared" si="494"/>
        <v>0</v>
      </c>
      <c r="BN652" s="2206">
        <f t="shared" si="495"/>
        <v>0</v>
      </c>
      <c r="BO652" s="2244">
        <v>12</v>
      </c>
      <c r="BP652" s="2075">
        <v>3500</v>
      </c>
      <c r="BQ652" s="2075"/>
      <c r="BR652" s="2075"/>
      <c r="BS652" s="2206">
        <f t="shared" si="506"/>
        <v>3500</v>
      </c>
      <c r="BT652" s="2206">
        <f t="shared" si="496"/>
        <v>42000</v>
      </c>
      <c r="BU652" s="2206">
        <f t="shared" si="497"/>
        <v>42000</v>
      </c>
      <c r="BV652" s="2206">
        <f t="shared" si="498"/>
        <v>0</v>
      </c>
      <c r="BW652" s="2206">
        <f t="shared" si="499"/>
        <v>0</v>
      </c>
      <c r="BX652" s="2244">
        <f t="shared" si="467"/>
        <v>0</v>
      </c>
      <c r="BY652" s="2207">
        <f t="shared" si="468"/>
        <v>0</v>
      </c>
      <c r="BZ652" s="2211">
        <f t="shared" si="469"/>
        <v>-6</v>
      </c>
      <c r="CA652" s="2212">
        <f t="shared" si="470"/>
        <v>-21000</v>
      </c>
      <c r="CB652" s="2083"/>
      <c r="CC652" s="2083"/>
      <c r="CD652" s="2237"/>
      <c r="CF652" s="2200"/>
    </row>
    <row r="653" spans="1:84" s="1974" customFormat="1" ht="18" customHeight="1" outlineLevel="1">
      <c r="A653" s="2235" t="s">
        <v>4236</v>
      </c>
      <c r="B653" s="2235" t="b">
        <v>1</v>
      </c>
      <c r="C653" s="2201"/>
      <c r="D653" s="2236" t="s">
        <v>4237</v>
      </c>
      <c r="E653" s="2243"/>
      <c r="F653" s="2204" t="s">
        <v>154</v>
      </c>
      <c r="G653" s="2244">
        <v>14</v>
      </c>
      <c r="H653" s="2206">
        <v>1590</v>
      </c>
      <c r="I653" s="2206"/>
      <c r="J653" s="2206"/>
      <c r="K653" s="2206">
        <f t="shared" si="500"/>
        <v>1590</v>
      </c>
      <c r="L653" s="2206">
        <f t="shared" si="472"/>
        <v>22260</v>
      </c>
      <c r="M653" s="2206">
        <f t="shared" si="473"/>
        <v>22260</v>
      </c>
      <c r="N653" s="2206">
        <f t="shared" si="474"/>
        <v>0</v>
      </c>
      <c r="O653" s="2206">
        <f t="shared" si="475"/>
        <v>0</v>
      </c>
      <c r="P653" s="2244">
        <v>14</v>
      </c>
      <c r="Q653" s="2206">
        <v>1590</v>
      </c>
      <c r="R653" s="2206"/>
      <c r="S653" s="2206"/>
      <c r="T653" s="2206">
        <f t="shared" si="501"/>
        <v>1590</v>
      </c>
      <c r="U653" s="2206">
        <f t="shared" si="476"/>
        <v>22260</v>
      </c>
      <c r="V653" s="2206">
        <f t="shared" si="477"/>
        <v>22260</v>
      </c>
      <c r="W653" s="2206">
        <f t="shared" si="478"/>
        <v>0</v>
      </c>
      <c r="X653" s="2206">
        <f t="shared" si="479"/>
        <v>0</v>
      </c>
      <c r="Y653" s="2244">
        <f t="shared" si="463"/>
        <v>0</v>
      </c>
      <c r="Z653" s="2207">
        <f t="shared" si="464"/>
        <v>0</v>
      </c>
      <c r="AA653" s="2244">
        <v>14</v>
      </c>
      <c r="AB653" s="2206">
        <v>2500</v>
      </c>
      <c r="AC653" s="2206"/>
      <c r="AD653" s="2206"/>
      <c r="AE653" s="2206">
        <f t="shared" si="502"/>
        <v>2500</v>
      </c>
      <c r="AF653" s="2206">
        <f t="shared" si="480"/>
        <v>35000</v>
      </c>
      <c r="AG653" s="2206">
        <f t="shared" si="481"/>
        <v>35000</v>
      </c>
      <c r="AH653" s="2206">
        <f t="shared" si="482"/>
        <v>0</v>
      </c>
      <c r="AI653" s="2207">
        <f t="shared" si="483"/>
        <v>0</v>
      </c>
      <c r="AJ653" s="2246">
        <v>14</v>
      </c>
      <c r="AK653" s="2075">
        <v>2500</v>
      </c>
      <c r="AL653" s="2075"/>
      <c r="AM653" s="2075"/>
      <c r="AN653" s="2206">
        <f t="shared" si="503"/>
        <v>2500</v>
      </c>
      <c r="AO653" s="2206">
        <f t="shared" si="484"/>
        <v>35000</v>
      </c>
      <c r="AP653" s="2206">
        <f t="shared" si="485"/>
        <v>35000</v>
      </c>
      <c r="AQ653" s="2206">
        <f t="shared" si="486"/>
        <v>0</v>
      </c>
      <c r="AR653" s="2206">
        <f t="shared" si="487"/>
        <v>0</v>
      </c>
      <c r="AS653" s="2244">
        <v>14</v>
      </c>
      <c r="AT653" s="2075">
        <v>2500</v>
      </c>
      <c r="AU653" s="2075"/>
      <c r="AV653" s="2075"/>
      <c r="AW653" s="2206">
        <f t="shared" si="504"/>
        <v>2500</v>
      </c>
      <c r="AX653" s="2206">
        <f t="shared" si="488"/>
        <v>35000</v>
      </c>
      <c r="AY653" s="2206">
        <f t="shared" si="489"/>
        <v>35000</v>
      </c>
      <c r="AZ653" s="2206">
        <f t="shared" si="490"/>
        <v>0</v>
      </c>
      <c r="BA653" s="2206">
        <f t="shared" si="491"/>
        <v>0</v>
      </c>
      <c r="BB653" s="2244">
        <f t="shared" si="465"/>
        <v>0</v>
      </c>
      <c r="BC653" s="2207">
        <f t="shared" si="466"/>
        <v>0</v>
      </c>
      <c r="BD653" s="2244">
        <f t="shared" si="471"/>
        <v>0</v>
      </c>
      <c r="BE653" s="2207">
        <f t="shared" si="462"/>
        <v>0</v>
      </c>
      <c r="BF653" s="2246">
        <v>14</v>
      </c>
      <c r="BG653" s="2075">
        <v>2500</v>
      </c>
      <c r="BH653" s="2075"/>
      <c r="BI653" s="2075"/>
      <c r="BJ653" s="2206">
        <f t="shared" si="505"/>
        <v>2500</v>
      </c>
      <c r="BK653" s="2206">
        <f t="shared" si="492"/>
        <v>35000</v>
      </c>
      <c r="BL653" s="2206">
        <f t="shared" si="493"/>
        <v>35000</v>
      </c>
      <c r="BM653" s="2206">
        <f t="shared" si="494"/>
        <v>0</v>
      </c>
      <c r="BN653" s="2206">
        <f t="shared" si="495"/>
        <v>0</v>
      </c>
      <c r="BO653" s="2244">
        <v>14</v>
      </c>
      <c r="BP653" s="2075">
        <v>2500</v>
      </c>
      <c r="BQ653" s="2075"/>
      <c r="BR653" s="2075"/>
      <c r="BS653" s="2206">
        <f t="shared" si="506"/>
        <v>2500</v>
      </c>
      <c r="BT653" s="2206">
        <f t="shared" si="496"/>
        <v>35000</v>
      </c>
      <c r="BU653" s="2206">
        <f t="shared" si="497"/>
        <v>35000</v>
      </c>
      <c r="BV653" s="2206">
        <f t="shared" si="498"/>
        <v>0</v>
      </c>
      <c r="BW653" s="2206">
        <f t="shared" si="499"/>
        <v>0</v>
      </c>
      <c r="BX653" s="2244">
        <f t="shared" si="467"/>
        <v>0</v>
      </c>
      <c r="BY653" s="2207">
        <f t="shared" si="468"/>
        <v>0</v>
      </c>
      <c r="BZ653" s="2211">
        <f t="shared" si="469"/>
        <v>0</v>
      </c>
      <c r="CA653" s="2212">
        <f t="shared" si="470"/>
        <v>0</v>
      </c>
      <c r="CB653" s="2083"/>
      <c r="CC653" s="2083"/>
      <c r="CD653" s="2237"/>
      <c r="CF653" s="2200"/>
    </row>
    <row r="654" spans="1:84" s="1974" customFormat="1" ht="18" customHeight="1" outlineLevel="1">
      <c r="A654" s="2235" t="s">
        <v>4238</v>
      </c>
      <c r="B654" s="2235" t="b">
        <v>1</v>
      </c>
      <c r="C654" s="2201"/>
      <c r="D654" s="2236" t="s">
        <v>4239</v>
      </c>
      <c r="E654" s="2243"/>
      <c r="F654" s="2204" t="s">
        <v>154</v>
      </c>
      <c r="G654" s="2244">
        <v>12</v>
      </c>
      <c r="H654" s="2206">
        <v>1590</v>
      </c>
      <c r="I654" s="2206"/>
      <c r="J654" s="2206"/>
      <c r="K654" s="2206">
        <f t="shared" si="500"/>
        <v>1590</v>
      </c>
      <c r="L654" s="2206">
        <f t="shared" si="472"/>
        <v>19080</v>
      </c>
      <c r="M654" s="2206">
        <f t="shared" si="473"/>
        <v>19080</v>
      </c>
      <c r="N654" s="2206">
        <f t="shared" si="474"/>
        <v>0</v>
      </c>
      <c r="O654" s="2206">
        <f t="shared" si="475"/>
        <v>0</v>
      </c>
      <c r="P654" s="2244">
        <v>12</v>
      </c>
      <c r="Q654" s="2206">
        <v>1590</v>
      </c>
      <c r="R654" s="2206"/>
      <c r="S654" s="2206"/>
      <c r="T654" s="2206">
        <f t="shared" si="501"/>
        <v>1590</v>
      </c>
      <c r="U654" s="2206">
        <f t="shared" si="476"/>
        <v>19080</v>
      </c>
      <c r="V654" s="2206">
        <f t="shared" si="477"/>
        <v>19080</v>
      </c>
      <c r="W654" s="2206">
        <f t="shared" si="478"/>
        <v>0</v>
      </c>
      <c r="X654" s="2206">
        <f t="shared" si="479"/>
        <v>0</v>
      </c>
      <c r="Y654" s="2244">
        <f t="shared" si="463"/>
        <v>0</v>
      </c>
      <c r="Z654" s="2207">
        <f t="shared" si="464"/>
        <v>0</v>
      </c>
      <c r="AA654" s="2244">
        <v>5</v>
      </c>
      <c r="AB654" s="2206">
        <v>3500</v>
      </c>
      <c r="AC654" s="2206"/>
      <c r="AD654" s="2206"/>
      <c r="AE654" s="2206">
        <f t="shared" si="502"/>
        <v>3500</v>
      </c>
      <c r="AF654" s="2206">
        <f t="shared" si="480"/>
        <v>17500</v>
      </c>
      <c r="AG654" s="2206">
        <f t="shared" si="481"/>
        <v>17500</v>
      </c>
      <c r="AH654" s="2206">
        <f t="shared" si="482"/>
        <v>0</v>
      </c>
      <c r="AI654" s="2207">
        <f t="shared" si="483"/>
        <v>0</v>
      </c>
      <c r="AJ654" s="2246">
        <v>12</v>
      </c>
      <c r="AK654" s="2075">
        <v>3500</v>
      </c>
      <c r="AL654" s="2075"/>
      <c r="AM654" s="2075"/>
      <c r="AN654" s="2206">
        <f t="shared" si="503"/>
        <v>3500</v>
      </c>
      <c r="AO654" s="2206">
        <f t="shared" si="484"/>
        <v>42000</v>
      </c>
      <c r="AP654" s="2206">
        <f t="shared" si="485"/>
        <v>42000</v>
      </c>
      <c r="AQ654" s="2206">
        <f t="shared" si="486"/>
        <v>0</v>
      </c>
      <c r="AR654" s="2206">
        <f t="shared" si="487"/>
        <v>0</v>
      </c>
      <c r="AS654" s="2244">
        <v>12</v>
      </c>
      <c r="AT654" s="2075">
        <v>3500</v>
      </c>
      <c r="AU654" s="2075"/>
      <c r="AV654" s="2075"/>
      <c r="AW654" s="2206">
        <f t="shared" si="504"/>
        <v>3500</v>
      </c>
      <c r="AX654" s="2206">
        <f t="shared" si="488"/>
        <v>42000</v>
      </c>
      <c r="AY654" s="2206">
        <f t="shared" si="489"/>
        <v>42000</v>
      </c>
      <c r="AZ654" s="2206">
        <f t="shared" si="490"/>
        <v>0</v>
      </c>
      <c r="BA654" s="2206">
        <f t="shared" si="491"/>
        <v>0</v>
      </c>
      <c r="BB654" s="2244">
        <f t="shared" si="465"/>
        <v>0</v>
      </c>
      <c r="BC654" s="2207">
        <f t="shared" si="466"/>
        <v>0</v>
      </c>
      <c r="BD654" s="2244">
        <f t="shared" si="471"/>
        <v>7</v>
      </c>
      <c r="BE654" s="2207">
        <f t="shared" si="462"/>
        <v>24500</v>
      </c>
      <c r="BF654" s="2246">
        <v>12</v>
      </c>
      <c r="BG654" s="2075">
        <v>3500</v>
      </c>
      <c r="BH654" s="2075"/>
      <c r="BI654" s="2075"/>
      <c r="BJ654" s="2206">
        <f t="shared" si="505"/>
        <v>3500</v>
      </c>
      <c r="BK654" s="2206">
        <f t="shared" si="492"/>
        <v>42000</v>
      </c>
      <c r="BL654" s="2206">
        <f t="shared" si="493"/>
        <v>42000</v>
      </c>
      <c r="BM654" s="2206">
        <f t="shared" si="494"/>
        <v>0</v>
      </c>
      <c r="BN654" s="2206">
        <f t="shared" si="495"/>
        <v>0</v>
      </c>
      <c r="BO654" s="2244">
        <v>12</v>
      </c>
      <c r="BP654" s="2075">
        <v>3500</v>
      </c>
      <c r="BQ654" s="2075"/>
      <c r="BR654" s="2075"/>
      <c r="BS654" s="2206">
        <f t="shared" si="506"/>
        <v>3500</v>
      </c>
      <c r="BT654" s="2206">
        <f t="shared" si="496"/>
        <v>42000</v>
      </c>
      <c r="BU654" s="2206">
        <f t="shared" si="497"/>
        <v>42000</v>
      </c>
      <c r="BV654" s="2206">
        <f t="shared" si="498"/>
        <v>0</v>
      </c>
      <c r="BW654" s="2206">
        <f t="shared" si="499"/>
        <v>0</v>
      </c>
      <c r="BX654" s="2244">
        <f t="shared" si="467"/>
        <v>0</v>
      </c>
      <c r="BY654" s="2207">
        <f t="shared" si="468"/>
        <v>0</v>
      </c>
      <c r="BZ654" s="2211">
        <f t="shared" si="469"/>
        <v>7</v>
      </c>
      <c r="CA654" s="2212">
        <f t="shared" si="470"/>
        <v>24500</v>
      </c>
      <c r="CB654" s="2083"/>
      <c r="CC654" s="2083"/>
      <c r="CD654" s="2237"/>
      <c r="CF654" s="2200"/>
    </row>
    <row r="655" spans="1:84" s="1974" customFormat="1" ht="18" customHeight="1" outlineLevel="1">
      <c r="A655" s="2235" t="s">
        <v>4240</v>
      </c>
      <c r="B655" s="2235" t="b">
        <v>1</v>
      </c>
      <c r="C655" s="2201"/>
      <c r="D655" s="2236" t="s">
        <v>4241</v>
      </c>
      <c r="E655" s="2243"/>
      <c r="F655" s="2204" t="s">
        <v>154</v>
      </c>
      <c r="G655" s="2244">
        <v>0</v>
      </c>
      <c r="H655" s="2206">
        <v>1590</v>
      </c>
      <c r="I655" s="2206"/>
      <c r="J655" s="2206"/>
      <c r="K655" s="2206">
        <f t="shared" si="500"/>
        <v>1590</v>
      </c>
      <c r="L655" s="2206">
        <f t="shared" si="472"/>
        <v>0</v>
      </c>
      <c r="M655" s="2206">
        <f t="shared" si="473"/>
        <v>0</v>
      </c>
      <c r="N655" s="2206">
        <f t="shared" si="474"/>
        <v>0</v>
      </c>
      <c r="O655" s="2206">
        <f t="shared" si="475"/>
        <v>0</v>
      </c>
      <c r="P655" s="2244">
        <v>0</v>
      </c>
      <c r="Q655" s="2206">
        <v>1590</v>
      </c>
      <c r="R655" s="2206"/>
      <c r="S655" s="2206"/>
      <c r="T655" s="2206">
        <f t="shared" si="501"/>
        <v>1590</v>
      </c>
      <c r="U655" s="2206">
        <f t="shared" si="476"/>
        <v>0</v>
      </c>
      <c r="V655" s="2206">
        <f t="shared" si="477"/>
        <v>0</v>
      </c>
      <c r="W655" s="2206">
        <f t="shared" si="478"/>
        <v>0</v>
      </c>
      <c r="X655" s="2206">
        <f t="shared" si="479"/>
        <v>0</v>
      </c>
      <c r="Y655" s="2244">
        <f t="shared" si="463"/>
        <v>0</v>
      </c>
      <c r="Z655" s="2207">
        <f t="shared" si="464"/>
        <v>0</v>
      </c>
      <c r="AA655" s="2244">
        <v>3</v>
      </c>
      <c r="AB655" s="2206">
        <v>3500</v>
      </c>
      <c r="AC655" s="2206"/>
      <c r="AD655" s="2206"/>
      <c r="AE655" s="2206">
        <f t="shared" si="502"/>
        <v>3500</v>
      </c>
      <c r="AF655" s="2206">
        <f t="shared" si="480"/>
        <v>10500</v>
      </c>
      <c r="AG655" s="2206">
        <f t="shared" si="481"/>
        <v>10500</v>
      </c>
      <c r="AH655" s="2206">
        <f t="shared" si="482"/>
        <v>0</v>
      </c>
      <c r="AI655" s="2207">
        <f t="shared" si="483"/>
        <v>0</v>
      </c>
      <c r="AJ655" s="2246">
        <v>0</v>
      </c>
      <c r="AK655" s="2075">
        <v>3500</v>
      </c>
      <c r="AL655" s="2075"/>
      <c r="AM655" s="2075"/>
      <c r="AN655" s="2206">
        <f t="shared" si="503"/>
        <v>3500</v>
      </c>
      <c r="AO655" s="2206">
        <f t="shared" si="484"/>
        <v>0</v>
      </c>
      <c r="AP655" s="2206">
        <f t="shared" si="485"/>
        <v>0</v>
      </c>
      <c r="AQ655" s="2206">
        <f t="shared" si="486"/>
        <v>0</v>
      </c>
      <c r="AR655" s="2206">
        <f t="shared" si="487"/>
        <v>0</v>
      </c>
      <c r="AS655" s="2244">
        <v>0</v>
      </c>
      <c r="AT655" s="2075">
        <v>3500</v>
      </c>
      <c r="AU655" s="2075"/>
      <c r="AV655" s="2075"/>
      <c r="AW655" s="2206">
        <f t="shared" si="504"/>
        <v>3500</v>
      </c>
      <c r="AX655" s="2206">
        <f t="shared" si="488"/>
        <v>0</v>
      </c>
      <c r="AY655" s="2206">
        <f t="shared" si="489"/>
        <v>0</v>
      </c>
      <c r="AZ655" s="2206">
        <f t="shared" si="490"/>
        <v>0</v>
      </c>
      <c r="BA655" s="2206">
        <f t="shared" si="491"/>
        <v>0</v>
      </c>
      <c r="BB655" s="2244">
        <f t="shared" si="465"/>
        <v>0</v>
      </c>
      <c r="BC655" s="2207">
        <f t="shared" si="466"/>
        <v>0</v>
      </c>
      <c r="BD655" s="2244">
        <f t="shared" si="471"/>
        <v>-3</v>
      </c>
      <c r="BE655" s="2207">
        <f t="shared" si="462"/>
        <v>-10500</v>
      </c>
      <c r="BF655" s="2246">
        <v>0</v>
      </c>
      <c r="BG655" s="2075">
        <v>3500</v>
      </c>
      <c r="BH655" s="2075"/>
      <c r="BI655" s="2075"/>
      <c r="BJ655" s="2206">
        <f t="shared" si="505"/>
        <v>3500</v>
      </c>
      <c r="BK655" s="2206">
        <f t="shared" si="492"/>
        <v>0</v>
      </c>
      <c r="BL655" s="2206">
        <f t="shared" si="493"/>
        <v>0</v>
      </c>
      <c r="BM655" s="2206">
        <f t="shared" si="494"/>
        <v>0</v>
      </c>
      <c r="BN655" s="2206">
        <f t="shared" si="495"/>
        <v>0</v>
      </c>
      <c r="BO655" s="2244">
        <v>0</v>
      </c>
      <c r="BP655" s="2075">
        <v>3500</v>
      </c>
      <c r="BQ655" s="2075"/>
      <c r="BR655" s="2075"/>
      <c r="BS655" s="2206">
        <f t="shared" si="506"/>
        <v>3500</v>
      </c>
      <c r="BT655" s="2206">
        <f t="shared" si="496"/>
        <v>0</v>
      </c>
      <c r="BU655" s="2206">
        <f t="shared" si="497"/>
        <v>0</v>
      </c>
      <c r="BV655" s="2206">
        <f t="shared" si="498"/>
        <v>0</v>
      </c>
      <c r="BW655" s="2206">
        <f t="shared" si="499"/>
        <v>0</v>
      </c>
      <c r="BX655" s="2244">
        <f t="shared" si="467"/>
        <v>0</v>
      </c>
      <c r="BY655" s="2207">
        <f t="shared" si="468"/>
        <v>0</v>
      </c>
      <c r="BZ655" s="2211">
        <f t="shared" si="469"/>
        <v>-3</v>
      </c>
      <c r="CA655" s="2212">
        <f t="shared" si="470"/>
        <v>-10500</v>
      </c>
      <c r="CB655" s="2083"/>
      <c r="CC655" s="2083"/>
      <c r="CD655" s="2237"/>
      <c r="CF655" s="2200"/>
    </row>
    <row r="656" spans="1:84" s="1974" customFormat="1" ht="18" customHeight="1" outlineLevel="1">
      <c r="A656" s="2235" t="s">
        <v>4242</v>
      </c>
      <c r="B656" s="2235" t="b">
        <v>1</v>
      </c>
      <c r="C656" s="2201"/>
      <c r="D656" s="2236" t="s">
        <v>4243</v>
      </c>
      <c r="E656" s="2243" t="s">
        <v>4244</v>
      </c>
      <c r="F656" s="2204" t="s">
        <v>154</v>
      </c>
      <c r="G656" s="2244">
        <v>17</v>
      </c>
      <c r="H656" s="2206">
        <v>4460</v>
      </c>
      <c r="I656" s="2206"/>
      <c r="J656" s="2206"/>
      <c r="K656" s="2206">
        <f t="shared" si="500"/>
        <v>4460</v>
      </c>
      <c r="L656" s="2206">
        <f t="shared" si="472"/>
        <v>75820</v>
      </c>
      <c r="M656" s="2206">
        <f t="shared" si="473"/>
        <v>75820</v>
      </c>
      <c r="N656" s="2206">
        <f t="shared" si="474"/>
        <v>0</v>
      </c>
      <c r="O656" s="2206">
        <f t="shared" si="475"/>
        <v>0</v>
      </c>
      <c r="P656" s="2244">
        <v>17</v>
      </c>
      <c r="Q656" s="2206">
        <v>4460</v>
      </c>
      <c r="R656" s="2206"/>
      <c r="S656" s="2206"/>
      <c r="T656" s="2206">
        <f t="shared" si="501"/>
        <v>4460</v>
      </c>
      <c r="U656" s="2206">
        <f t="shared" si="476"/>
        <v>75820</v>
      </c>
      <c r="V656" s="2206">
        <f t="shared" si="477"/>
        <v>75820</v>
      </c>
      <c r="W656" s="2206">
        <f t="shared" si="478"/>
        <v>0</v>
      </c>
      <c r="X656" s="2206">
        <f t="shared" si="479"/>
        <v>0</v>
      </c>
      <c r="Y656" s="2244">
        <f t="shared" si="463"/>
        <v>0</v>
      </c>
      <c r="Z656" s="2207">
        <f t="shared" si="464"/>
        <v>0</v>
      </c>
      <c r="AA656" s="2244">
        <v>4</v>
      </c>
      <c r="AB656" s="2206">
        <v>17000</v>
      </c>
      <c r="AC656" s="2206"/>
      <c r="AD656" s="2206"/>
      <c r="AE656" s="2206">
        <f t="shared" si="502"/>
        <v>17000</v>
      </c>
      <c r="AF656" s="2206">
        <f t="shared" si="480"/>
        <v>68000</v>
      </c>
      <c r="AG656" s="2206">
        <f t="shared" si="481"/>
        <v>68000</v>
      </c>
      <c r="AH656" s="2206">
        <f t="shared" si="482"/>
        <v>0</v>
      </c>
      <c r="AI656" s="2207">
        <f t="shared" si="483"/>
        <v>0</v>
      </c>
      <c r="AJ656" s="2246">
        <v>17</v>
      </c>
      <c r="AK656" s="2075">
        <v>17000</v>
      </c>
      <c r="AL656" s="2075"/>
      <c r="AM656" s="2075"/>
      <c r="AN656" s="2206">
        <f t="shared" si="503"/>
        <v>17000</v>
      </c>
      <c r="AO656" s="2206">
        <f t="shared" si="484"/>
        <v>289000</v>
      </c>
      <c r="AP656" s="2206">
        <f t="shared" si="485"/>
        <v>289000</v>
      </c>
      <c r="AQ656" s="2206">
        <f t="shared" si="486"/>
        <v>0</v>
      </c>
      <c r="AR656" s="2206">
        <f t="shared" si="487"/>
        <v>0</v>
      </c>
      <c r="AS656" s="2244">
        <v>17</v>
      </c>
      <c r="AT656" s="2075">
        <v>17000</v>
      </c>
      <c r="AU656" s="2075"/>
      <c r="AV656" s="2075"/>
      <c r="AW656" s="2206">
        <f t="shared" si="504"/>
        <v>17000</v>
      </c>
      <c r="AX656" s="2206">
        <f t="shared" si="488"/>
        <v>289000</v>
      </c>
      <c r="AY656" s="2206">
        <f t="shared" si="489"/>
        <v>289000</v>
      </c>
      <c r="AZ656" s="2206">
        <f t="shared" si="490"/>
        <v>0</v>
      </c>
      <c r="BA656" s="2206">
        <f t="shared" si="491"/>
        <v>0</v>
      </c>
      <c r="BB656" s="2244">
        <f t="shared" si="465"/>
        <v>0</v>
      </c>
      <c r="BC656" s="2207">
        <f t="shared" si="466"/>
        <v>0</v>
      </c>
      <c r="BD656" s="2244">
        <f t="shared" si="471"/>
        <v>13</v>
      </c>
      <c r="BE656" s="2207">
        <f t="shared" si="462"/>
        <v>221000</v>
      </c>
      <c r="BF656" s="2246">
        <v>17</v>
      </c>
      <c r="BG656" s="2075">
        <v>17000</v>
      </c>
      <c r="BH656" s="2075"/>
      <c r="BI656" s="2075"/>
      <c r="BJ656" s="2206">
        <f t="shared" si="505"/>
        <v>17000</v>
      </c>
      <c r="BK656" s="2206">
        <f t="shared" si="492"/>
        <v>289000</v>
      </c>
      <c r="BL656" s="2206">
        <f t="shared" si="493"/>
        <v>289000</v>
      </c>
      <c r="BM656" s="2206">
        <f t="shared" si="494"/>
        <v>0</v>
      </c>
      <c r="BN656" s="2206">
        <f t="shared" si="495"/>
        <v>0</v>
      </c>
      <c r="BO656" s="2244">
        <v>17</v>
      </c>
      <c r="BP656" s="2075">
        <v>17000</v>
      </c>
      <c r="BQ656" s="2075"/>
      <c r="BR656" s="2075"/>
      <c r="BS656" s="2206">
        <f t="shared" si="506"/>
        <v>17000</v>
      </c>
      <c r="BT656" s="2206">
        <f t="shared" si="496"/>
        <v>289000</v>
      </c>
      <c r="BU656" s="2206">
        <f t="shared" si="497"/>
        <v>289000</v>
      </c>
      <c r="BV656" s="2206">
        <f t="shared" si="498"/>
        <v>0</v>
      </c>
      <c r="BW656" s="2206">
        <f t="shared" si="499"/>
        <v>0</v>
      </c>
      <c r="BX656" s="2244">
        <f t="shared" si="467"/>
        <v>0</v>
      </c>
      <c r="BY656" s="2207">
        <f t="shared" si="468"/>
        <v>0</v>
      </c>
      <c r="BZ656" s="2211">
        <f t="shared" si="469"/>
        <v>13</v>
      </c>
      <c r="CA656" s="2212">
        <f t="shared" si="470"/>
        <v>221000</v>
      </c>
      <c r="CB656" s="2083"/>
      <c r="CC656" s="2083"/>
      <c r="CD656" s="2237"/>
      <c r="CF656" s="2200"/>
    </row>
    <row r="657" spans="1:84" s="1974" customFormat="1" ht="18" customHeight="1" outlineLevel="1">
      <c r="A657" s="2235" t="s">
        <v>4245</v>
      </c>
      <c r="B657" s="2235" t="b">
        <v>1</v>
      </c>
      <c r="C657" s="2201"/>
      <c r="D657" s="2236" t="s">
        <v>3308</v>
      </c>
      <c r="E657" s="2243" t="s">
        <v>4246</v>
      </c>
      <c r="F657" s="2204" t="s">
        <v>154</v>
      </c>
      <c r="G657" s="2244">
        <v>1</v>
      </c>
      <c r="H657" s="2206">
        <v>22330</v>
      </c>
      <c r="I657" s="2206"/>
      <c r="J657" s="2206"/>
      <c r="K657" s="2206">
        <f t="shared" si="500"/>
        <v>22330</v>
      </c>
      <c r="L657" s="2206">
        <f t="shared" si="472"/>
        <v>22330</v>
      </c>
      <c r="M657" s="2206">
        <f t="shared" si="473"/>
        <v>22330</v>
      </c>
      <c r="N657" s="2206">
        <f t="shared" si="474"/>
        <v>0</v>
      </c>
      <c r="O657" s="2206">
        <f t="shared" si="475"/>
        <v>0</v>
      </c>
      <c r="P657" s="2244">
        <v>1</v>
      </c>
      <c r="Q657" s="2206">
        <v>22330</v>
      </c>
      <c r="R657" s="2206"/>
      <c r="S657" s="2206"/>
      <c r="T657" s="2206">
        <f t="shared" si="501"/>
        <v>22330</v>
      </c>
      <c r="U657" s="2206">
        <f t="shared" si="476"/>
        <v>22330</v>
      </c>
      <c r="V657" s="2206">
        <f t="shared" si="477"/>
        <v>22330</v>
      </c>
      <c r="W657" s="2206">
        <f t="shared" si="478"/>
        <v>0</v>
      </c>
      <c r="X657" s="2206">
        <f t="shared" si="479"/>
        <v>0</v>
      </c>
      <c r="Y657" s="2244">
        <f t="shared" si="463"/>
        <v>0</v>
      </c>
      <c r="Z657" s="2207">
        <f t="shared" si="464"/>
        <v>0</v>
      </c>
      <c r="AA657" s="2244">
        <v>1</v>
      </c>
      <c r="AB657" s="2206">
        <v>100000</v>
      </c>
      <c r="AC657" s="2206"/>
      <c r="AD657" s="2206"/>
      <c r="AE657" s="2206">
        <f t="shared" si="502"/>
        <v>100000</v>
      </c>
      <c r="AF657" s="2206">
        <f t="shared" si="480"/>
        <v>100000</v>
      </c>
      <c r="AG657" s="2206">
        <f t="shared" si="481"/>
        <v>100000</v>
      </c>
      <c r="AH657" s="2206">
        <f t="shared" si="482"/>
        <v>0</v>
      </c>
      <c r="AI657" s="2207">
        <f t="shared" si="483"/>
        <v>0</v>
      </c>
      <c r="AJ657" s="2246">
        <v>1</v>
      </c>
      <c r="AK657" s="2075">
        <v>100000</v>
      </c>
      <c r="AL657" s="2075"/>
      <c r="AM657" s="2075"/>
      <c r="AN657" s="2206">
        <f t="shared" si="503"/>
        <v>100000</v>
      </c>
      <c r="AO657" s="2206">
        <f t="shared" si="484"/>
        <v>100000</v>
      </c>
      <c r="AP657" s="2206">
        <f t="shared" si="485"/>
        <v>100000</v>
      </c>
      <c r="AQ657" s="2206">
        <f t="shared" si="486"/>
        <v>0</v>
      </c>
      <c r="AR657" s="2206">
        <f t="shared" si="487"/>
        <v>0</v>
      </c>
      <c r="AS657" s="2244">
        <v>1</v>
      </c>
      <c r="AT657" s="2075">
        <v>100000</v>
      </c>
      <c r="AU657" s="2075"/>
      <c r="AV657" s="2075"/>
      <c r="AW657" s="2206">
        <f t="shared" si="504"/>
        <v>100000</v>
      </c>
      <c r="AX657" s="2206">
        <f t="shared" si="488"/>
        <v>100000</v>
      </c>
      <c r="AY657" s="2206">
        <f t="shared" si="489"/>
        <v>100000</v>
      </c>
      <c r="AZ657" s="2206">
        <f t="shared" si="490"/>
        <v>0</v>
      </c>
      <c r="BA657" s="2206">
        <f t="shared" si="491"/>
        <v>0</v>
      </c>
      <c r="BB657" s="2244">
        <f t="shared" si="465"/>
        <v>0</v>
      </c>
      <c r="BC657" s="2207">
        <f t="shared" si="466"/>
        <v>0</v>
      </c>
      <c r="BD657" s="2244">
        <f t="shared" si="471"/>
        <v>0</v>
      </c>
      <c r="BE657" s="2207">
        <f t="shared" si="462"/>
        <v>0</v>
      </c>
      <c r="BF657" s="2246">
        <v>1</v>
      </c>
      <c r="BG657" s="2075">
        <v>100000</v>
      </c>
      <c r="BH657" s="2075"/>
      <c r="BI657" s="2075"/>
      <c r="BJ657" s="2206">
        <f t="shared" si="505"/>
        <v>100000</v>
      </c>
      <c r="BK657" s="2206">
        <f t="shared" si="492"/>
        <v>100000</v>
      </c>
      <c r="BL657" s="2206">
        <f t="shared" si="493"/>
        <v>100000</v>
      </c>
      <c r="BM657" s="2206">
        <f t="shared" si="494"/>
        <v>0</v>
      </c>
      <c r="BN657" s="2206">
        <f t="shared" si="495"/>
        <v>0</v>
      </c>
      <c r="BO657" s="2244">
        <v>1</v>
      </c>
      <c r="BP657" s="2075">
        <v>100000</v>
      </c>
      <c r="BQ657" s="2075"/>
      <c r="BR657" s="2075"/>
      <c r="BS657" s="2206">
        <f t="shared" si="506"/>
        <v>100000</v>
      </c>
      <c r="BT657" s="2206">
        <f t="shared" si="496"/>
        <v>100000</v>
      </c>
      <c r="BU657" s="2206">
        <f t="shared" si="497"/>
        <v>100000</v>
      </c>
      <c r="BV657" s="2206">
        <f t="shared" si="498"/>
        <v>0</v>
      </c>
      <c r="BW657" s="2206">
        <f t="shared" si="499"/>
        <v>0</v>
      </c>
      <c r="BX657" s="2244">
        <f t="shared" si="467"/>
        <v>0</v>
      </c>
      <c r="BY657" s="2207">
        <f t="shared" si="468"/>
        <v>0</v>
      </c>
      <c r="BZ657" s="2211">
        <f t="shared" si="469"/>
        <v>0</v>
      </c>
      <c r="CA657" s="2212">
        <f t="shared" si="470"/>
        <v>0</v>
      </c>
      <c r="CB657" s="2083"/>
      <c r="CC657" s="2083"/>
      <c r="CD657" s="2237"/>
      <c r="CF657" s="2200"/>
    </row>
    <row r="658" spans="1:84" s="1974" customFormat="1" ht="18" customHeight="1" outlineLevel="1">
      <c r="A658" s="2235" t="s">
        <v>4247</v>
      </c>
      <c r="B658" s="2235" t="b">
        <v>1</v>
      </c>
      <c r="C658" s="2201"/>
      <c r="D658" s="2236" t="s">
        <v>3311</v>
      </c>
      <c r="E658" s="2243" t="s">
        <v>4248</v>
      </c>
      <c r="F658" s="2204" t="s">
        <v>154</v>
      </c>
      <c r="G658" s="2244">
        <v>54</v>
      </c>
      <c r="H658" s="2206"/>
      <c r="I658" s="2206">
        <v>26440</v>
      </c>
      <c r="J658" s="2206">
        <v>250</v>
      </c>
      <c r="K658" s="2206">
        <f t="shared" si="500"/>
        <v>26690</v>
      </c>
      <c r="L658" s="2206">
        <f t="shared" si="472"/>
        <v>1441260</v>
      </c>
      <c r="M658" s="2206">
        <f t="shared" si="473"/>
        <v>0</v>
      </c>
      <c r="N658" s="2206">
        <f t="shared" si="474"/>
        <v>1427760</v>
      </c>
      <c r="O658" s="2206">
        <f t="shared" si="475"/>
        <v>13500</v>
      </c>
      <c r="P658" s="2244">
        <v>54</v>
      </c>
      <c r="Q658" s="2206"/>
      <c r="R658" s="2206">
        <v>26440</v>
      </c>
      <c r="S658" s="2206">
        <v>250</v>
      </c>
      <c r="T658" s="2206">
        <f t="shared" si="501"/>
        <v>26690</v>
      </c>
      <c r="U658" s="2206">
        <f t="shared" si="476"/>
        <v>1441260</v>
      </c>
      <c r="V658" s="2206">
        <f t="shared" si="477"/>
        <v>0</v>
      </c>
      <c r="W658" s="2206">
        <f t="shared" si="478"/>
        <v>1427760</v>
      </c>
      <c r="X658" s="2206">
        <f t="shared" si="479"/>
        <v>13500</v>
      </c>
      <c r="Y658" s="2244">
        <f t="shared" si="463"/>
        <v>0</v>
      </c>
      <c r="Z658" s="2207">
        <f t="shared" si="464"/>
        <v>0</v>
      </c>
      <c r="AA658" s="2244">
        <v>51</v>
      </c>
      <c r="AB658" s="2206">
        <v>3000</v>
      </c>
      <c r="AC658" s="2206"/>
      <c r="AD658" s="2206"/>
      <c r="AE658" s="2206">
        <f t="shared" si="502"/>
        <v>3000</v>
      </c>
      <c r="AF658" s="2206">
        <f t="shared" si="480"/>
        <v>153000</v>
      </c>
      <c r="AG658" s="2206">
        <f t="shared" si="481"/>
        <v>153000</v>
      </c>
      <c r="AH658" s="2206">
        <f t="shared" si="482"/>
        <v>0</v>
      </c>
      <c r="AI658" s="2207">
        <f t="shared" si="483"/>
        <v>0</v>
      </c>
      <c r="AJ658" s="2246">
        <v>54</v>
      </c>
      <c r="AK658" s="2075">
        <v>3000</v>
      </c>
      <c r="AL658" s="2075"/>
      <c r="AM658" s="2075"/>
      <c r="AN658" s="2206">
        <f t="shared" si="503"/>
        <v>3000</v>
      </c>
      <c r="AO658" s="2206">
        <f t="shared" si="484"/>
        <v>162000</v>
      </c>
      <c r="AP658" s="2206">
        <f t="shared" si="485"/>
        <v>162000</v>
      </c>
      <c r="AQ658" s="2206">
        <f t="shared" si="486"/>
        <v>0</v>
      </c>
      <c r="AR658" s="2206">
        <f t="shared" si="487"/>
        <v>0</v>
      </c>
      <c r="AS658" s="2244">
        <v>54</v>
      </c>
      <c r="AT658" s="2075">
        <v>3000</v>
      </c>
      <c r="AU658" s="2075"/>
      <c r="AV658" s="2075"/>
      <c r="AW658" s="2206">
        <f t="shared" si="504"/>
        <v>3000</v>
      </c>
      <c r="AX658" s="2206">
        <f t="shared" si="488"/>
        <v>162000</v>
      </c>
      <c r="AY658" s="2206">
        <f t="shared" si="489"/>
        <v>162000</v>
      </c>
      <c r="AZ658" s="2206">
        <f t="shared" si="490"/>
        <v>0</v>
      </c>
      <c r="BA658" s="2206">
        <f t="shared" si="491"/>
        <v>0</v>
      </c>
      <c r="BB658" s="2244">
        <f t="shared" si="465"/>
        <v>0</v>
      </c>
      <c r="BC658" s="2207">
        <f t="shared" si="466"/>
        <v>0</v>
      </c>
      <c r="BD658" s="2244">
        <f t="shared" si="471"/>
        <v>3</v>
      </c>
      <c r="BE658" s="2207">
        <f t="shared" si="462"/>
        <v>9000</v>
      </c>
      <c r="BF658" s="2246">
        <v>54</v>
      </c>
      <c r="BG658" s="2075">
        <v>3000</v>
      </c>
      <c r="BH658" s="2075"/>
      <c r="BI658" s="2075"/>
      <c r="BJ658" s="2206">
        <f t="shared" si="505"/>
        <v>3000</v>
      </c>
      <c r="BK658" s="2206">
        <f t="shared" si="492"/>
        <v>162000</v>
      </c>
      <c r="BL658" s="2206">
        <f t="shared" si="493"/>
        <v>162000</v>
      </c>
      <c r="BM658" s="2206">
        <f t="shared" si="494"/>
        <v>0</v>
      </c>
      <c r="BN658" s="2206">
        <f t="shared" si="495"/>
        <v>0</v>
      </c>
      <c r="BO658" s="2244">
        <v>54</v>
      </c>
      <c r="BP658" s="2075">
        <v>3000</v>
      </c>
      <c r="BQ658" s="2075"/>
      <c r="BR658" s="2075"/>
      <c r="BS658" s="2206">
        <f t="shared" si="506"/>
        <v>3000</v>
      </c>
      <c r="BT658" s="2206">
        <f t="shared" si="496"/>
        <v>162000</v>
      </c>
      <c r="BU658" s="2206">
        <f t="shared" si="497"/>
        <v>162000</v>
      </c>
      <c r="BV658" s="2206">
        <f t="shared" si="498"/>
        <v>0</v>
      </c>
      <c r="BW658" s="2206">
        <f t="shared" si="499"/>
        <v>0</v>
      </c>
      <c r="BX658" s="2244">
        <f t="shared" si="467"/>
        <v>0</v>
      </c>
      <c r="BY658" s="2207">
        <f t="shared" si="468"/>
        <v>0</v>
      </c>
      <c r="BZ658" s="2211">
        <f t="shared" si="469"/>
        <v>3</v>
      </c>
      <c r="CA658" s="2212">
        <f t="shared" si="470"/>
        <v>9000</v>
      </c>
      <c r="CB658" s="2083"/>
      <c r="CC658" s="2083"/>
      <c r="CD658" s="2237"/>
      <c r="CF658" s="2200"/>
    </row>
    <row r="659" spans="1:84" s="1974" customFormat="1" ht="18" customHeight="1" outlineLevel="1">
      <c r="A659" s="2235" t="s">
        <v>4249</v>
      </c>
      <c r="B659" s="2235" t="b">
        <v>1</v>
      </c>
      <c r="C659" s="2201"/>
      <c r="D659" s="2236" t="s">
        <v>3311</v>
      </c>
      <c r="E659" s="2243" t="s">
        <v>3312</v>
      </c>
      <c r="F659" s="2204" t="s">
        <v>154</v>
      </c>
      <c r="G659" s="2244">
        <v>14</v>
      </c>
      <c r="H659" s="2206"/>
      <c r="I659" s="2206">
        <v>26440</v>
      </c>
      <c r="J659" s="2206">
        <v>250</v>
      </c>
      <c r="K659" s="2206">
        <f t="shared" si="500"/>
        <v>26690</v>
      </c>
      <c r="L659" s="2206">
        <f t="shared" si="472"/>
        <v>373660</v>
      </c>
      <c r="M659" s="2206">
        <f t="shared" si="473"/>
        <v>0</v>
      </c>
      <c r="N659" s="2206">
        <f t="shared" si="474"/>
        <v>370160</v>
      </c>
      <c r="O659" s="2206">
        <f t="shared" si="475"/>
        <v>3500</v>
      </c>
      <c r="P659" s="2244">
        <v>14</v>
      </c>
      <c r="Q659" s="2206"/>
      <c r="R659" s="2206">
        <v>26440</v>
      </c>
      <c r="S659" s="2206">
        <v>250</v>
      </c>
      <c r="T659" s="2206">
        <f t="shared" si="501"/>
        <v>26690</v>
      </c>
      <c r="U659" s="2206">
        <f t="shared" si="476"/>
        <v>373660</v>
      </c>
      <c r="V659" s="2206">
        <f t="shared" si="477"/>
        <v>0</v>
      </c>
      <c r="W659" s="2206">
        <f t="shared" si="478"/>
        <v>370160</v>
      </c>
      <c r="X659" s="2206">
        <f t="shared" si="479"/>
        <v>3500</v>
      </c>
      <c r="Y659" s="2244">
        <f t="shared" si="463"/>
        <v>0</v>
      </c>
      <c r="Z659" s="2207">
        <f t="shared" si="464"/>
        <v>0</v>
      </c>
      <c r="AA659" s="2244">
        <v>12</v>
      </c>
      <c r="AB659" s="2206">
        <v>2000</v>
      </c>
      <c r="AC659" s="2206"/>
      <c r="AD659" s="2206"/>
      <c r="AE659" s="2206">
        <f t="shared" si="502"/>
        <v>2000</v>
      </c>
      <c r="AF659" s="2206">
        <f t="shared" si="480"/>
        <v>24000</v>
      </c>
      <c r="AG659" s="2206">
        <f t="shared" si="481"/>
        <v>24000</v>
      </c>
      <c r="AH659" s="2206">
        <f t="shared" si="482"/>
        <v>0</v>
      </c>
      <c r="AI659" s="2207">
        <f t="shared" si="483"/>
        <v>0</v>
      </c>
      <c r="AJ659" s="2246">
        <v>14</v>
      </c>
      <c r="AK659" s="2075">
        <v>2000</v>
      </c>
      <c r="AL659" s="2075"/>
      <c r="AM659" s="2075"/>
      <c r="AN659" s="2206">
        <f t="shared" si="503"/>
        <v>2000</v>
      </c>
      <c r="AO659" s="2206">
        <f t="shared" si="484"/>
        <v>28000</v>
      </c>
      <c r="AP659" s="2206">
        <f t="shared" si="485"/>
        <v>28000</v>
      </c>
      <c r="AQ659" s="2206">
        <f t="shared" si="486"/>
        <v>0</v>
      </c>
      <c r="AR659" s="2206">
        <f t="shared" si="487"/>
        <v>0</v>
      </c>
      <c r="AS659" s="2244">
        <v>14</v>
      </c>
      <c r="AT659" s="2075">
        <v>2000</v>
      </c>
      <c r="AU659" s="2075"/>
      <c r="AV659" s="2075"/>
      <c r="AW659" s="2206">
        <f t="shared" si="504"/>
        <v>2000</v>
      </c>
      <c r="AX659" s="2206">
        <f t="shared" si="488"/>
        <v>28000</v>
      </c>
      <c r="AY659" s="2206">
        <f t="shared" si="489"/>
        <v>28000</v>
      </c>
      <c r="AZ659" s="2206">
        <f t="shared" si="490"/>
        <v>0</v>
      </c>
      <c r="BA659" s="2206">
        <f t="shared" si="491"/>
        <v>0</v>
      </c>
      <c r="BB659" s="2244">
        <f t="shared" si="465"/>
        <v>0</v>
      </c>
      <c r="BC659" s="2207">
        <f t="shared" si="466"/>
        <v>0</v>
      </c>
      <c r="BD659" s="2244">
        <f t="shared" si="471"/>
        <v>2</v>
      </c>
      <c r="BE659" s="2207">
        <f t="shared" si="462"/>
        <v>4000</v>
      </c>
      <c r="BF659" s="2246">
        <v>14</v>
      </c>
      <c r="BG659" s="2075">
        <v>2000</v>
      </c>
      <c r="BH659" s="2075"/>
      <c r="BI659" s="2075"/>
      <c r="BJ659" s="2206">
        <f t="shared" si="505"/>
        <v>2000</v>
      </c>
      <c r="BK659" s="2206">
        <f t="shared" si="492"/>
        <v>28000</v>
      </c>
      <c r="BL659" s="2206">
        <f t="shared" si="493"/>
        <v>28000</v>
      </c>
      <c r="BM659" s="2206">
        <f t="shared" si="494"/>
        <v>0</v>
      </c>
      <c r="BN659" s="2206">
        <f t="shared" si="495"/>
        <v>0</v>
      </c>
      <c r="BO659" s="2244">
        <v>14</v>
      </c>
      <c r="BP659" s="2075">
        <v>2000</v>
      </c>
      <c r="BQ659" s="2075"/>
      <c r="BR659" s="2075"/>
      <c r="BS659" s="2206">
        <f t="shared" si="506"/>
        <v>2000</v>
      </c>
      <c r="BT659" s="2206">
        <f t="shared" si="496"/>
        <v>28000</v>
      </c>
      <c r="BU659" s="2206">
        <f t="shared" si="497"/>
        <v>28000</v>
      </c>
      <c r="BV659" s="2206">
        <f t="shared" si="498"/>
        <v>0</v>
      </c>
      <c r="BW659" s="2206">
        <f t="shared" si="499"/>
        <v>0</v>
      </c>
      <c r="BX659" s="2244">
        <f t="shared" si="467"/>
        <v>0</v>
      </c>
      <c r="BY659" s="2207">
        <f t="shared" si="468"/>
        <v>0</v>
      </c>
      <c r="BZ659" s="2211">
        <f t="shared" si="469"/>
        <v>2</v>
      </c>
      <c r="CA659" s="2212">
        <f t="shared" si="470"/>
        <v>4000</v>
      </c>
      <c r="CB659" s="2083"/>
      <c r="CC659" s="2083"/>
      <c r="CD659" s="2237"/>
      <c r="CF659" s="2200"/>
    </row>
    <row r="660" spans="1:84" s="1974" customFormat="1" ht="18" customHeight="1" outlineLevel="1">
      <c r="A660" s="2235" t="s">
        <v>4250</v>
      </c>
      <c r="B660" s="2235" t="b">
        <v>1</v>
      </c>
      <c r="C660" s="2201"/>
      <c r="D660" s="2236" t="s">
        <v>3314</v>
      </c>
      <c r="E660" s="2243" t="s">
        <v>4251</v>
      </c>
      <c r="F660" s="2204" t="s">
        <v>154</v>
      </c>
      <c r="G660" s="2244">
        <v>10</v>
      </c>
      <c r="H660" s="2206"/>
      <c r="I660" s="2206">
        <v>9810</v>
      </c>
      <c r="J660" s="2206"/>
      <c r="K660" s="2206">
        <f t="shared" si="500"/>
        <v>9810</v>
      </c>
      <c r="L660" s="2206">
        <f t="shared" si="472"/>
        <v>98100</v>
      </c>
      <c r="M660" s="2206">
        <f t="shared" si="473"/>
        <v>0</v>
      </c>
      <c r="N660" s="2206">
        <f t="shared" si="474"/>
        <v>98100</v>
      </c>
      <c r="O660" s="2206">
        <f t="shared" si="475"/>
        <v>0</v>
      </c>
      <c r="P660" s="2244">
        <v>10</v>
      </c>
      <c r="Q660" s="2206"/>
      <c r="R660" s="2206">
        <v>9810</v>
      </c>
      <c r="S660" s="2206"/>
      <c r="T660" s="2206">
        <f t="shared" si="501"/>
        <v>9810</v>
      </c>
      <c r="U660" s="2206">
        <f t="shared" si="476"/>
        <v>98100</v>
      </c>
      <c r="V660" s="2206">
        <f t="shared" si="477"/>
        <v>0</v>
      </c>
      <c r="W660" s="2206">
        <f t="shared" si="478"/>
        <v>98100</v>
      </c>
      <c r="X660" s="2206">
        <f t="shared" si="479"/>
        <v>0</v>
      </c>
      <c r="Y660" s="2244">
        <f t="shared" si="463"/>
        <v>0</v>
      </c>
      <c r="Z660" s="2207">
        <f t="shared" si="464"/>
        <v>0</v>
      </c>
      <c r="AA660" s="2244">
        <v>58</v>
      </c>
      <c r="AB660" s="2206">
        <v>15000</v>
      </c>
      <c r="AC660" s="2206"/>
      <c r="AD660" s="2206"/>
      <c r="AE660" s="2206">
        <f t="shared" si="502"/>
        <v>15000</v>
      </c>
      <c r="AF660" s="2206">
        <f t="shared" si="480"/>
        <v>870000</v>
      </c>
      <c r="AG660" s="2206">
        <f t="shared" si="481"/>
        <v>870000</v>
      </c>
      <c r="AH660" s="2206">
        <f t="shared" si="482"/>
        <v>0</v>
      </c>
      <c r="AI660" s="2207">
        <f t="shared" si="483"/>
        <v>0</v>
      </c>
      <c r="AJ660" s="2246">
        <v>10</v>
      </c>
      <c r="AK660" s="2075">
        <v>15000</v>
      </c>
      <c r="AL660" s="2075"/>
      <c r="AM660" s="2075"/>
      <c r="AN660" s="2206">
        <f t="shared" si="503"/>
        <v>15000</v>
      </c>
      <c r="AO660" s="2206">
        <f t="shared" si="484"/>
        <v>150000</v>
      </c>
      <c r="AP660" s="2206">
        <f t="shared" si="485"/>
        <v>150000</v>
      </c>
      <c r="AQ660" s="2206">
        <f t="shared" si="486"/>
        <v>0</v>
      </c>
      <c r="AR660" s="2206">
        <f t="shared" si="487"/>
        <v>0</v>
      </c>
      <c r="AS660" s="2244">
        <v>10</v>
      </c>
      <c r="AT660" s="2075">
        <v>15000</v>
      </c>
      <c r="AU660" s="2075"/>
      <c r="AV660" s="2075"/>
      <c r="AW660" s="2206">
        <f t="shared" si="504"/>
        <v>15000</v>
      </c>
      <c r="AX660" s="2206">
        <f t="shared" si="488"/>
        <v>150000</v>
      </c>
      <c r="AY660" s="2206">
        <f t="shared" si="489"/>
        <v>150000</v>
      </c>
      <c r="AZ660" s="2206">
        <f t="shared" si="490"/>
        <v>0</v>
      </c>
      <c r="BA660" s="2206">
        <f t="shared" si="491"/>
        <v>0</v>
      </c>
      <c r="BB660" s="2244">
        <f t="shared" si="465"/>
        <v>0</v>
      </c>
      <c r="BC660" s="2207">
        <f t="shared" si="466"/>
        <v>0</v>
      </c>
      <c r="BD660" s="2244">
        <f t="shared" si="471"/>
        <v>-48</v>
      </c>
      <c r="BE660" s="2207">
        <f t="shared" si="462"/>
        <v>-720000</v>
      </c>
      <c r="BF660" s="2246">
        <v>10</v>
      </c>
      <c r="BG660" s="2075">
        <v>15000</v>
      </c>
      <c r="BH660" s="2075"/>
      <c r="BI660" s="2075"/>
      <c r="BJ660" s="2206">
        <f t="shared" si="505"/>
        <v>15000</v>
      </c>
      <c r="BK660" s="2206">
        <f t="shared" si="492"/>
        <v>150000</v>
      </c>
      <c r="BL660" s="2206">
        <f t="shared" si="493"/>
        <v>150000</v>
      </c>
      <c r="BM660" s="2206">
        <f t="shared" si="494"/>
        <v>0</v>
      </c>
      <c r="BN660" s="2206">
        <f t="shared" si="495"/>
        <v>0</v>
      </c>
      <c r="BO660" s="2244">
        <v>10</v>
      </c>
      <c r="BP660" s="2075">
        <v>15000</v>
      </c>
      <c r="BQ660" s="2075"/>
      <c r="BR660" s="2075"/>
      <c r="BS660" s="2206">
        <f t="shared" si="506"/>
        <v>15000</v>
      </c>
      <c r="BT660" s="2206">
        <f t="shared" si="496"/>
        <v>150000</v>
      </c>
      <c r="BU660" s="2206">
        <f t="shared" si="497"/>
        <v>150000</v>
      </c>
      <c r="BV660" s="2206">
        <f t="shared" si="498"/>
        <v>0</v>
      </c>
      <c r="BW660" s="2206">
        <f t="shared" si="499"/>
        <v>0</v>
      </c>
      <c r="BX660" s="2244">
        <f t="shared" si="467"/>
        <v>0</v>
      </c>
      <c r="BY660" s="2207">
        <f t="shared" si="468"/>
        <v>0</v>
      </c>
      <c r="BZ660" s="2211">
        <f t="shared" si="469"/>
        <v>-48</v>
      </c>
      <c r="CA660" s="2212">
        <f t="shared" si="470"/>
        <v>-720000</v>
      </c>
      <c r="CB660" s="2083"/>
      <c r="CC660" s="2083"/>
      <c r="CD660" s="2237"/>
      <c r="CF660" s="2200"/>
    </row>
    <row r="661" spans="1:84" s="1974" customFormat="1" ht="18" customHeight="1" outlineLevel="1">
      <c r="A661" s="2235" t="s">
        <v>4252</v>
      </c>
      <c r="B661" s="2235" t="b">
        <v>1</v>
      </c>
      <c r="C661" s="2201"/>
      <c r="D661" s="2236" t="s">
        <v>4253</v>
      </c>
      <c r="E661" s="2243" t="s">
        <v>4251</v>
      </c>
      <c r="F661" s="2204" t="s">
        <v>154</v>
      </c>
      <c r="G661" s="2244">
        <v>11</v>
      </c>
      <c r="H661" s="2206"/>
      <c r="I661" s="2206">
        <v>11490</v>
      </c>
      <c r="J661" s="2206"/>
      <c r="K661" s="2206">
        <f t="shared" si="500"/>
        <v>11490</v>
      </c>
      <c r="L661" s="2206">
        <f t="shared" si="472"/>
        <v>126390</v>
      </c>
      <c r="M661" s="2206">
        <f t="shared" si="473"/>
        <v>0</v>
      </c>
      <c r="N661" s="2206">
        <f t="shared" si="474"/>
        <v>126390</v>
      </c>
      <c r="O661" s="2206">
        <f t="shared" si="475"/>
        <v>0</v>
      </c>
      <c r="P661" s="2244">
        <v>11</v>
      </c>
      <c r="Q661" s="2206"/>
      <c r="R661" s="2206">
        <v>11490</v>
      </c>
      <c r="S661" s="2206"/>
      <c r="T661" s="2206">
        <f t="shared" si="501"/>
        <v>11490</v>
      </c>
      <c r="U661" s="2206">
        <f t="shared" si="476"/>
        <v>126390</v>
      </c>
      <c r="V661" s="2206">
        <f t="shared" si="477"/>
        <v>0</v>
      </c>
      <c r="W661" s="2206">
        <f t="shared" si="478"/>
        <v>126390</v>
      </c>
      <c r="X661" s="2206">
        <f t="shared" si="479"/>
        <v>0</v>
      </c>
      <c r="Y661" s="2244">
        <f t="shared" si="463"/>
        <v>0</v>
      </c>
      <c r="Z661" s="2207">
        <f t="shared" si="464"/>
        <v>0</v>
      </c>
      <c r="AA661" s="2244">
        <v>13</v>
      </c>
      <c r="AB661" s="2206">
        <v>20000</v>
      </c>
      <c r="AC661" s="2206"/>
      <c r="AD661" s="2206"/>
      <c r="AE661" s="2206">
        <f t="shared" si="502"/>
        <v>20000</v>
      </c>
      <c r="AF661" s="2206">
        <f t="shared" si="480"/>
        <v>260000</v>
      </c>
      <c r="AG661" s="2206">
        <f t="shared" si="481"/>
        <v>260000</v>
      </c>
      <c r="AH661" s="2206">
        <f t="shared" si="482"/>
        <v>0</v>
      </c>
      <c r="AI661" s="2207">
        <f t="shared" si="483"/>
        <v>0</v>
      </c>
      <c r="AJ661" s="2246">
        <v>11</v>
      </c>
      <c r="AK661" s="2075">
        <v>20000</v>
      </c>
      <c r="AL661" s="2075"/>
      <c r="AM661" s="2075"/>
      <c r="AN661" s="2206">
        <f t="shared" si="503"/>
        <v>20000</v>
      </c>
      <c r="AO661" s="2206">
        <f t="shared" si="484"/>
        <v>220000</v>
      </c>
      <c r="AP661" s="2206">
        <f t="shared" si="485"/>
        <v>220000</v>
      </c>
      <c r="AQ661" s="2206">
        <f t="shared" si="486"/>
        <v>0</v>
      </c>
      <c r="AR661" s="2206">
        <f t="shared" si="487"/>
        <v>0</v>
      </c>
      <c r="AS661" s="2244">
        <v>11</v>
      </c>
      <c r="AT661" s="2075">
        <v>20000</v>
      </c>
      <c r="AU661" s="2075"/>
      <c r="AV661" s="2075"/>
      <c r="AW661" s="2206">
        <f t="shared" si="504"/>
        <v>20000</v>
      </c>
      <c r="AX661" s="2206">
        <f t="shared" si="488"/>
        <v>220000</v>
      </c>
      <c r="AY661" s="2206">
        <f t="shared" si="489"/>
        <v>220000</v>
      </c>
      <c r="AZ661" s="2206">
        <f t="shared" si="490"/>
        <v>0</v>
      </c>
      <c r="BA661" s="2206">
        <f t="shared" si="491"/>
        <v>0</v>
      </c>
      <c r="BB661" s="2244">
        <f t="shared" si="465"/>
        <v>0</v>
      </c>
      <c r="BC661" s="2207">
        <f t="shared" si="466"/>
        <v>0</v>
      </c>
      <c r="BD661" s="2244">
        <f t="shared" si="471"/>
        <v>-2</v>
      </c>
      <c r="BE661" s="2207">
        <f t="shared" si="462"/>
        <v>-40000</v>
      </c>
      <c r="BF661" s="2246">
        <v>11</v>
      </c>
      <c r="BG661" s="2075">
        <v>20000</v>
      </c>
      <c r="BH661" s="2075"/>
      <c r="BI661" s="2075"/>
      <c r="BJ661" s="2206">
        <f t="shared" si="505"/>
        <v>20000</v>
      </c>
      <c r="BK661" s="2206">
        <f t="shared" si="492"/>
        <v>220000</v>
      </c>
      <c r="BL661" s="2206">
        <f t="shared" si="493"/>
        <v>220000</v>
      </c>
      <c r="BM661" s="2206">
        <f t="shared" si="494"/>
        <v>0</v>
      </c>
      <c r="BN661" s="2206">
        <f t="shared" si="495"/>
        <v>0</v>
      </c>
      <c r="BO661" s="2244">
        <v>11</v>
      </c>
      <c r="BP661" s="2075">
        <v>20000</v>
      </c>
      <c r="BQ661" s="2075"/>
      <c r="BR661" s="2075"/>
      <c r="BS661" s="2206">
        <f t="shared" si="506"/>
        <v>20000</v>
      </c>
      <c r="BT661" s="2206">
        <f t="shared" si="496"/>
        <v>220000</v>
      </c>
      <c r="BU661" s="2206">
        <f t="shared" si="497"/>
        <v>220000</v>
      </c>
      <c r="BV661" s="2206">
        <f t="shared" si="498"/>
        <v>0</v>
      </c>
      <c r="BW661" s="2206">
        <f t="shared" si="499"/>
        <v>0</v>
      </c>
      <c r="BX661" s="2244">
        <f t="shared" si="467"/>
        <v>0</v>
      </c>
      <c r="BY661" s="2207">
        <f t="shared" si="468"/>
        <v>0</v>
      </c>
      <c r="BZ661" s="2211">
        <f t="shared" si="469"/>
        <v>-2</v>
      </c>
      <c r="CA661" s="2212">
        <f t="shared" si="470"/>
        <v>-40000</v>
      </c>
      <c r="CB661" s="2083"/>
      <c r="CC661" s="2083"/>
      <c r="CD661" s="2237"/>
      <c r="CF661" s="2200"/>
    </row>
    <row r="662" spans="1:84" s="1974" customFormat="1" ht="18" customHeight="1" outlineLevel="1">
      <c r="A662" s="2235" t="s">
        <v>4254</v>
      </c>
      <c r="B662" s="2235" t="b">
        <v>1</v>
      </c>
      <c r="C662" s="2201"/>
      <c r="D662" s="2236" t="s">
        <v>3316</v>
      </c>
      <c r="E662" s="2243" t="s">
        <v>4251</v>
      </c>
      <c r="F662" s="2204" t="s">
        <v>154</v>
      </c>
      <c r="G662" s="2244">
        <v>0</v>
      </c>
      <c r="H662" s="2206"/>
      <c r="I662" s="2206">
        <v>11490</v>
      </c>
      <c r="J662" s="2206"/>
      <c r="K662" s="2206">
        <f t="shared" si="500"/>
        <v>11490</v>
      </c>
      <c r="L662" s="2206">
        <f t="shared" si="472"/>
        <v>0</v>
      </c>
      <c r="M662" s="2206">
        <f t="shared" si="473"/>
        <v>0</v>
      </c>
      <c r="N662" s="2206">
        <f t="shared" si="474"/>
        <v>0</v>
      </c>
      <c r="O662" s="2206">
        <f t="shared" si="475"/>
        <v>0</v>
      </c>
      <c r="P662" s="2244">
        <v>0</v>
      </c>
      <c r="Q662" s="2206"/>
      <c r="R662" s="2206">
        <v>11490</v>
      </c>
      <c r="S662" s="2206"/>
      <c r="T662" s="2206">
        <f t="shared" si="501"/>
        <v>11490</v>
      </c>
      <c r="U662" s="2206">
        <f t="shared" si="476"/>
        <v>0</v>
      </c>
      <c r="V662" s="2206">
        <f t="shared" si="477"/>
        <v>0</v>
      </c>
      <c r="W662" s="2206">
        <f t="shared" si="478"/>
        <v>0</v>
      </c>
      <c r="X662" s="2206">
        <f t="shared" si="479"/>
        <v>0</v>
      </c>
      <c r="Y662" s="2244">
        <f t="shared" si="463"/>
        <v>0</v>
      </c>
      <c r="Z662" s="2207">
        <f t="shared" si="464"/>
        <v>0</v>
      </c>
      <c r="AA662" s="2244">
        <v>5</v>
      </c>
      <c r="AB662" s="2206">
        <v>15000</v>
      </c>
      <c r="AC662" s="2206"/>
      <c r="AD662" s="2206"/>
      <c r="AE662" s="2206">
        <f t="shared" si="502"/>
        <v>15000</v>
      </c>
      <c r="AF662" s="2206">
        <f t="shared" si="480"/>
        <v>75000</v>
      </c>
      <c r="AG662" s="2206">
        <f t="shared" si="481"/>
        <v>75000</v>
      </c>
      <c r="AH662" s="2206">
        <f t="shared" si="482"/>
        <v>0</v>
      </c>
      <c r="AI662" s="2207">
        <f t="shared" si="483"/>
        <v>0</v>
      </c>
      <c r="AJ662" s="2246">
        <v>0</v>
      </c>
      <c r="AK662" s="2075">
        <v>15000</v>
      </c>
      <c r="AL662" s="2075"/>
      <c r="AM662" s="2075"/>
      <c r="AN662" s="2206">
        <f t="shared" si="503"/>
        <v>15000</v>
      </c>
      <c r="AO662" s="2206">
        <f t="shared" si="484"/>
        <v>0</v>
      </c>
      <c r="AP662" s="2206">
        <f t="shared" si="485"/>
        <v>0</v>
      </c>
      <c r="AQ662" s="2206">
        <f t="shared" si="486"/>
        <v>0</v>
      </c>
      <c r="AR662" s="2206">
        <f t="shared" si="487"/>
        <v>0</v>
      </c>
      <c r="AS662" s="2244">
        <v>0</v>
      </c>
      <c r="AT662" s="2075">
        <v>15000</v>
      </c>
      <c r="AU662" s="2075"/>
      <c r="AV662" s="2075"/>
      <c r="AW662" s="2206">
        <f t="shared" si="504"/>
        <v>15000</v>
      </c>
      <c r="AX662" s="2206">
        <f t="shared" si="488"/>
        <v>0</v>
      </c>
      <c r="AY662" s="2206">
        <f t="shared" si="489"/>
        <v>0</v>
      </c>
      <c r="AZ662" s="2206">
        <f t="shared" si="490"/>
        <v>0</v>
      </c>
      <c r="BA662" s="2206">
        <f t="shared" si="491"/>
        <v>0</v>
      </c>
      <c r="BB662" s="2244">
        <f t="shared" si="465"/>
        <v>0</v>
      </c>
      <c r="BC662" s="2207">
        <f t="shared" si="466"/>
        <v>0</v>
      </c>
      <c r="BD662" s="2244">
        <f t="shared" si="471"/>
        <v>-5</v>
      </c>
      <c r="BE662" s="2207">
        <f t="shared" si="462"/>
        <v>-75000</v>
      </c>
      <c r="BF662" s="2246">
        <v>0</v>
      </c>
      <c r="BG662" s="2075">
        <v>15000</v>
      </c>
      <c r="BH662" s="2075"/>
      <c r="BI662" s="2075"/>
      <c r="BJ662" s="2206">
        <f t="shared" si="505"/>
        <v>15000</v>
      </c>
      <c r="BK662" s="2206">
        <f t="shared" si="492"/>
        <v>0</v>
      </c>
      <c r="BL662" s="2206">
        <f t="shared" si="493"/>
        <v>0</v>
      </c>
      <c r="BM662" s="2206">
        <f t="shared" si="494"/>
        <v>0</v>
      </c>
      <c r="BN662" s="2206">
        <f t="shared" si="495"/>
        <v>0</v>
      </c>
      <c r="BO662" s="2244">
        <v>0</v>
      </c>
      <c r="BP662" s="2075">
        <v>15000</v>
      </c>
      <c r="BQ662" s="2075"/>
      <c r="BR662" s="2075"/>
      <c r="BS662" s="2206">
        <f t="shared" si="506"/>
        <v>15000</v>
      </c>
      <c r="BT662" s="2206">
        <f t="shared" si="496"/>
        <v>0</v>
      </c>
      <c r="BU662" s="2206">
        <f t="shared" si="497"/>
        <v>0</v>
      </c>
      <c r="BV662" s="2206">
        <f t="shared" si="498"/>
        <v>0</v>
      </c>
      <c r="BW662" s="2206">
        <f t="shared" si="499"/>
        <v>0</v>
      </c>
      <c r="BX662" s="2244">
        <f t="shared" si="467"/>
        <v>0</v>
      </c>
      <c r="BY662" s="2207">
        <f t="shared" si="468"/>
        <v>0</v>
      </c>
      <c r="BZ662" s="2211">
        <f t="shared" si="469"/>
        <v>-5</v>
      </c>
      <c r="CA662" s="2212">
        <f t="shared" si="470"/>
        <v>-75000</v>
      </c>
      <c r="CB662" s="2083"/>
      <c r="CC662" s="2083"/>
      <c r="CD662" s="2237"/>
      <c r="CF662" s="2200"/>
    </row>
    <row r="663" spans="1:84" s="1974" customFormat="1" ht="18" customHeight="1" outlineLevel="1">
      <c r="A663" s="2235" t="s">
        <v>4255</v>
      </c>
      <c r="B663" s="2235" t="b">
        <v>1</v>
      </c>
      <c r="C663" s="2201"/>
      <c r="D663" s="2236" t="s">
        <v>4256</v>
      </c>
      <c r="E663" s="2243" t="s">
        <v>4257</v>
      </c>
      <c r="F663" s="2204" t="s">
        <v>154</v>
      </c>
      <c r="G663" s="2244">
        <v>6</v>
      </c>
      <c r="H663" s="2206">
        <v>98530</v>
      </c>
      <c r="I663" s="2206"/>
      <c r="J663" s="2206"/>
      <c r="K663" s="2206">
        <f t="shared" si="500"/>
        <v>98530</v>
      </c>
      <c r="L663" s="2206">
        <f t="shared" si="472"/>
        <v>591180</v>
      </c>
      <c r="M663" s="2206">
        <f t="shared" si="473"/>
        <v>591180</v>
      </c>
      <c r="N663" s="2206">
        <f t="shared" si="474"/>
        <v>0</v>
      </c>
      <c r="O663" s="2206">
        <f t="shared" si="475"/>
        <v>0</v>
      </c>
      <c r="P663" s="2244">
        <v>6</v>
      </c>
      <c r="Q663" s="2206">
        <v>98530</v>
      </c>
      <c r="R663" s="2206"/>
      <c r="S663" s="2206"/>
      <c r="T663" s="2206">
        <f t="shared" si="501"/>
        <v>98530</v>
      </c>
      <c r="U663" s="2206">
        <f t="shared" si="476"/>
        <v>591180</v>
      </c>
      <c r="V663" s="2206">
        <f t="shared" si="477"/>
        <v>591180</v>
      </c>
      <c r="W663" s="2206">
        <f t="shared" si="478"/>
        <v>0</v>
      </c>
      <c r="X663" s="2206">
        <f t="shared" si="479"/>
        <v>0</v>
      </c>
      <c r="Y663" s="2244">
        <f t="shared" si="463"/>
        <v>0</v>
      </c>
      <c r="Z663" s="2207">
        <f t="shared" si="464"/>
        <v>0</v>
      </c>
      <c r="AA663" s="2244">
        <v>4</v>
      </c>
      <c r="AB663" s="2206">
        <v>200000</v>
      </c>
      <c r="AC663" s="2206"/>
      <c r="AD663" s="2206">
        <v>70000</v>
      </c>
      <c r="AE663" s="2206">
        <f t="shared" si="502"/>
        <v>270000</v>
      </c>
      <c r="AF663" s="2206">
        <f t="shared" si="480"/>
        <v>1080000</v>
      </c>
      <c r="AG663" s="2206">
        <f t="shared" si="481"/>
        <v>800000</v>
      </c>
      <c r="AH663" s="2206">
        <f t="shared" si="482"/>
        <v>0</v>
      </c>
      <c r="AI663" s="2207">
        <f t="shared" si="483"/>
        <v>280000</v>
      </c>
      <c r="AJ663" s="2246">
        <v>6</v>
      </c>
      <c r="AK663" s="2075">
        <v>200000</v>
      </c>
      <c r="AL663" s="2075"/>
      <c r="AM663" s="2075">
        <v>70000</v>
      </c>
      <c r="AN663" s="2206">
        <f t="shared" si="503"/>
        <v>270000</v>
      </c>
      <c r="AO663" s="2206">
        <f t="shared" si="484"/>
        <v>1620000</v>
      </c>
      <c r="AP663" s="2206">
        <f t="shared" si="485"/>
        <v>1200000</v>
      </c>
      <c r="AQ663" s="2206">
        <f t="shared" si="486"/>
        <v>0</v>
      </c>
      <c r="AR663" s="2206">
        <f t="shared" si="487"/>
        <v>420000</v>
      </c>
      <c r="AS663" s="2244">
        <v>6</v>
      </c>
      <c r="AT663" s="2075">
        <v>200000</v>
      </c>
      <c r="AU663" s="2075"/>
      <c r="AV663" s="2075">
        <v>70000</v>
      </c>
      <c r="AW663" s="2206">
        <f t="shared" si="504"/>
        <v>270000</v>
      </c>
      <c r="AX663" s="2206">
        <f t="shared" si="488"/>
        <v>1620000</v>
      </c>
      <c r="AY663" s="2206">
        <f t="shared" si="489"/>
        <v>1200000</v>
      </c>
      <c r="AZ663" s="2206">
        <f t="shared" si="490"/>
        <v>0</v>
      </c>
      <c r="BA663" s="2206">
        <f t="shared" si="491"/>
        <v>420000</v>
      </c>
      <c r="BB663" s="2244">
        <f t="shared" si="465"/>
        <v>0</v>
      </c>
      <c r="BC663" s="2207">
        <f t="shared" si="466"/>
        <v>0</v>
      </c>
      <c r="BD663" s="2244">
        <f t="shared" si="471"/>
        <v>2</v>
      </c>
      <c r="BE663" s="2207">
        <f t="shared" si="462"/>
        <v>540000</v>
      </c>
      <c r="BF663" s="2246">
        <v>6</v>
      </c>
      <c r="BG663" s="2075">
        <v>200000</v>
      </c>
      <c r="BH663" s="2075"/>
      <c r="BI663" s="2075">
        <v>70000</v>
      </c>
      <c r="BJ663" s="2206">
        <f t="shared" si="505"/>
        <v>270000</v>
      </c>
      <c r="BK663" s="2206">
        <f t="shared" si="492"/>
        <v>1620000</v>
      </c>
      <c r="BL663" s="2206">
        <f t="shared" si="493"/>
        <v>1200000</v>
      </c>
      <c r="BM663" s="2206">
        <f t="shared" si="494"/>
        <v>0</v>
      </c>
      <c r="BN663" s="2206">
        <f t="shared" si="495"/>
        <v>420000</v>
      </c>
      <c r="BO663" s="2244">
        <v>6</v>
      </c>
      <c r="BP663" s="2075">
        <v>200000</v>
      </c>
      <c r="BQ663" s="2075"/>
      <c r="BR663" s="2075">
        <v>70000</v>
      </c>
      <c r="BS663" s="2206">
        <f t="shared" si="506"/>
        <v>270000</v>
      </c>
      <c r="BT663" s="2206">
        <f t="shared" si="496"/>
        <v>1620000</v>
      </c>
      <c r="BU663" s="2206">
        <f t="shared" si="497"/>
        <v>1200000</v>
      </c>
      <c r="BV663" s="2206">
        <f t="shared" si="498"/>
        <v>0</v>
      </c>
      <c r="BW663" s="2206">
        <f t="shared" si="499"/>
        <v>420000</v>
      </c>
      <c r="BX663" s="2244">
        <f t="shared" si="467"/>
        <v>0</v>
      </c>
      <c r="BY663" s="2207">
        <f t="shared" si="468"/>
        <v>0</v>
      </c>
      <c r="BZ663" s="2211">
        <f t="shared" si="469"/>
        <v>2</v>
      </c>
      <c r="CA663" s="2212">
        <f t="shared" si="470"/>
        <v>540000</v>
      </c>
      <c r="CB663" s="2083"/>
      <c r="CC663" s="2083"/>
      <c r="CD663" s="2237"/>
      <c r="CF663" s="2200"/>
    </row>
    <row r="664" spans="1:84" s="1974" customFormat="1" ht="18" customHeight="1" outlineLevel="1">
      <c r="A664" s="2235" t="s">
        <v>4258</v>
      </c>
      <c r="B664" s="2235" t="b">
        <v>1</v>
      </c>
      <c r="C664" s="2201"/>
      <c r="D664" s="2236" t="s">
        <v>4256</v>
      </c>
      <c r="E664" s="2243" t="s">
        <v>4259</v>
      </c>
      <c r="F664" s="2204" t="s">
        <v>154</v>
      </c>
      <c r="G664" s="2244">
        <v>0</v>
      </c>
      <c r="H664" s="2206">
        <v>98530</v>
      </c>
      <c r="I664" s="2206"/>
      <c r="J664" s="2206"/>
      <c r="K664" s="2206">
        <f t="shared" si="500"/>
        <v>98530</v>
      </c>
      <c r="L664" s="2206">
        <f t="shared" si="472"/>
        <v>0</v>
      </c>
      <c r="M664" s="2206">
        <f t="shared" si="473"/>
        <v>0</v>
      </c>
      <c r="N664" s="2206">
        <f t="shared" si="474"/>
        <v>0</v>
      </c>
      <c r="O664" s="2206">
        <f t="shared" si="475"/>
        <v>0</v>
      </c>
      <c r="P664" s="2244">
        <v>0</v>
      </c>
      <c r="Q664" s="2206">
        <v>98530</v>
      </c>
      <c r="R664" s="2206"/>
      <c r="S664" s="2206"/>
      <c r="T664" s="2206">
        <f t="shared" si="501"/>
        <v>98530</v>
      </c>
      <c r="U664" s="2206">
        <f t="shared" si="476"/>
        <v>0</v>
      </c>
      <c r="V664" s="2206">
        <f t="shared" si="477"/>
        <v>0</v>
      </c>
      <c r="W664" s="2206">
        <f t="shared" si="478"/>
        <v>0</v>
      </c>
      <c r="X664" s="2206">
        <f t="shared" si="479"/>
        <v>0</v>
      </c>
      <c r="Y664" s="2244">
        <f t="shared" si="463"/>
        <v>0</v>
      </c>
      <c r="Z664" s="2207">
        <f t="shared" si="464"/>
        <v>0</v>
      </c>
      <c r="AA664" s="2244">
        <v>1</v>
      </c>
      <c r="AB664" s="2206">
        <v>420000</v>
      </c>
      <c r="AC664" s="2206"/>
      <c r="AD664" s="2206">
        <v>70000</v>
      </c>
      <c r="AE664" s="2206">
        <f t="shared" si="502"/>
        <v>490000</v>
      </c>
      <c r="AF664" s="2206">
        <f t="shared" si="480"/>
        <v>490000</v>
      </c>
      <c r="AG664" s="2206">
        <f t="shared" si="481"/>
        <v>420000</v>
      </c>
      <c r="AH664" s="2206">
        <f t="shared" si="482"/>
        <v>0</v>
      </c>
      <c r="AI664" s="2207">
        <f t="shared" si="483"/>
        <v>70000</v>
      </c>
      <c r="AJ664" s="2246">
        <v>0</v>
      </c>
      <c r="AK664" s="2075">
        <v>420000</v>
      </c>
      <c r="AL664" s="2075"/>
      <c r="AM664" s="2075">
        <v>70000</v>
      </c>
      <c r="AN664" s="2206">
        <f t="shared" si="503"/>
        <v>490000</v>
      </c>
      <c r="AO664" s="2206">
        <f t="shared" si="484"/>
        <v>0</v>
      </c>
      <c r="AP664" s="2206">
        <f t="shared" si="485"/>
        <v>0</v>
      </c>
      <c r="AQ664" s="2206">
        <f t="shared" si="486"/>
        <v>0</v>
      </c>
      <c r="AR664" s="2206">
        <f t="shared" si="487"/>
        <v>0</v>
      </c>
      <c r="AS664" s="2244">
        <v>0</v>
      </c>
      <c r="AT664" s="2075">
        <v>420000</v>
      </c>
      <c r="AU664" s="2075"/>
      <c r="AV664" s="2075">
        <v>70000</v>
      </c>
      <c r="AW664" s="2206">
        <f t="shared" si="504"/>
        <v>490000</v>
      </c>
      <c r="AX664" s="2206">
        <f t="shared" si="488"/>
        <v>0</v>
      </c>
      <c r="AY664" s="2206">
        <f t="shared" si="489"/>
        <v>0</v>
      </c>
      <c r="AZ664" s="2206">
        <f t="shared" si="490"/>
        <v>0</v>
      </c>
      <c r="BA664" s="2206">
        <f t="shared" si="491"/>
        <v>0</v>
      </c>
      <c r="BB664" s="2244">
        <f t="shared" si="465"/>
        <v>0</v>
      </c>
      <c r="BC664" s="2207">
        <f t="shared" si="466"/>
        <v>0</v>
      </c>
      <c r="BD664" s="2244">
        <f t="shared" si="471"/>
        <v>-1</v>
      </c>
      <c r="BE664" s="2207">
        <f t="shared" si="462"/>
        <v>-490000</v>
      </c>
      <c r="BF664" s="2246">
        <v>0</v>
      </c>
      <c r="BG664" s="2075">
        <v>420000</v>
      </c>
      <c r="BH664" s="2075"/>
      <c r="BI664" s="2075">
        <v>70000</v>
      </c>
      <c r="BJ664" s="2206">
        <f t="shared" si="505"/>
        <v>490000</v>
      </c>
      <c r="BK664" s="2206">
        <f t="shared" si="492"/>
        <v>0</v>
      </c>
      <c r="BL664" s="2206">
        <f t="shared" si="493"/>
        <v>0</v>
      </c>
      <c r="BM664" s="2206">
        <f t="shared" si="494"/>
        <v>0</v>
      </c>
      <c r="BN664" s="2206">
        <f t="shared" si="495"/>
        <v>0</v>
      </c>
      <c r="BO664" s="2244">
        <v>0</v>
      </c>
      <c r="BP664" s="2075">
        <v>420000</v>
      </c>
      <c r="BQ664" s="2075"/>
      <c r="BR664" s="2075">
        <v>70000</v>
      </c>
      <c r="BS664" s="2206">
        <f t="shared" si="506"/>
        <v>490000</v>
      </c>
      <c r="BT664" s="2206">
        <f t="shared" si="496"/>
        <v>0</v>
      </c>
      <c r="BU664" s="2206">
        <f t="shared" si="497"/>
        <v>0</v>
      </c>
      <c r="BV664" s="2206">
        <f t="shared" si="498"/>
        <v>0</v>
      </c>
      <c r="BW664" s="2206">
        <f t="shared" si="499"/>
        <v>0</v>
      </c>
      <c r="BX664" s="2244">
        <f t="shared" si="467"/>
        <v>0</v>
      </c>
      <c r="BY664" s="2207">
        <f t="shared" si="468"/>
        <v>0</v>
      </c>
      <c r="BZ664" s="2211">
        <f t="shared" si="469"/>
        <v>-1</v>
      </c>
      <c r="CA664" s="2212">
        <f t="shared" si="470"/>
        <v>-490000</v>
      </c>
      <c r="CB664" s="2083"/>
      <c r="CC664" s="2083"/>
      <c r="CD664" s="2237"/>
      <c r="CF664" s="2200"/>
    </row>
    <row r="665" spans="1:84" s="1974" customFormat="1" ht="18" customHeight="1" outlineLevel="1">
      <c r="A665" s="2235" t="s">
        <v>4260</v>
      </c>
      <c r="B665" s="2235" t="b">
        <v>1</v>
      </c>
      <c r="C665" s="2201"/>
      <c r="D665" s="2236" t="s">
        <v>4256</v>
      </c>
      <c r="E665" s="2243" t="s">
        <v>4261</v>
      </c>
      <c r="F665" s="2204" t="s">
        <v>154</v>
      </c>
      <c r="G665" s="2244">
        <v>5</v>
      </c>
      <c r="H665" s="2206">
        <v>98530</v>
      </c>
      <c r="I665" s="2206"/>
      <c r="J665" s="2206"/>
      <c r="K665" s="2206">
        <f t="shared" si="500"/>
        <v>98530</v>
      </c>
      <c r="L665" s="2206">
        <f t="shared" si="472"/>
        <v>492650</v>
      </c>
      <c r="M665" s="2206">
        <f t="shared" si="473"/>
        <v>492650</v>
      </c>
      <c r="N665" s="2206">
        <f t="shared" si="474"/>
        <v>0</v>
      </c>
      <c r="O665" s="2206">
        <f t="shared" si="475"/>
        <v>0</v>
      </c>
      <c r="P665" s="2244">
        <v>5</v>
      </c>
      <c r="Q665" s="2206">
        <v>98530</v>
      </c>
      <c r="R665" s="2206"/>
      <c r="S665" s="2206"/>
      <c r="T665" s="2206">
        <f t="shared" si="501"/>
        <v>98530</v>
      </c>
      <c r="U665" s="2206">
        <f t="shared" si="476"/>
        <v>492650</v>
      </c>
      <c r="V665" s="2206">
        <f t="shared" si="477"/>
        <v>492650</v>
      </c>
      <c r="W665" s="2206">
        <f t="shared" si="478"/>
        <v>0</v>
      </c>
      <c r="X665" s="2206">
        <f t="shared" si="479"/>
        <v>0</v>
      </c>
      <c r="Y665" s="2244">
        <f t="shared" si="463"/>
        <v>0</v>
      </c>
      <c r="Z665" s="2207">
        <f t="shared" si="464"/>
        <v>0</v>
      </c>
      <c r="AA665" s="2244">
        <v>8</v>
      </c>
      <c r="AB665" s="2206">
        <v>340000</v>
      </c>
      <c r="AC665" s="2206"/>
      <c r="AD665" s="2206">
        <v>70000</v>
      </c>
      <c r="AE665" s="2206">
        <f t="shared" si="502"/>
        <v>410000</v>
      </c>
      <c r="AF665" s="2206">
        <f t="shared" si="480"/>
        <v>3280000</v>
      </c>
      <c r="AG665" s="2206">
        <f t="shared" si="481"/>
        <v>2720000</v>
      </c>
      <c r="AH665" s="2206">
        <f t="shared" si="482"/>
        <v>0</v>
      </c>
      <c r="AI665" s="2207">
        <f t="shared" si="483"/>
        <v>560000</v>
      </c>
      <c r="AJ665" s="2246">
        <v>5</v>
      </c>
      <c r="AK665" s="2075">
        <v>340000</v>
      </c>
      <c r="AL665" s="2075"/>
      <c r="AM665" s="2075">
        <v>70000</v>
      </c>
      <c r="AN665" s="2206">
        <f t="shared" si="503"/>
        <v>410000</v>
      </c>
      <c r="AO665" s="2206">
        <f t="shared" si="484"/>
        <v>2050000</v>
      </c>
      <c r="AP665" s="2206">
        <f t="shared" si="485"/>
        <v>1700000</v>
      </c>
      <c r="AQ665" s="2206">
        <f t="shared" si="486"/>
        <v>0</v>
      </c>
      <c r="AR665" s="2206">
        <f t="shared" si="487"/>
        <v>350000</v>
      </c>
      <c r="AS665" s="2244">
        <v>5</v>
      </c>
      <c r="AT665" s="2075">
        <v>340000</v>
      </c>
      <c r="AU665" s="2075"/>
      <c r="AV665" s="2075">
        <v>70000</v>
      </c>
      <c r="AW665" s="2206">
        <f t="shared" si="504"/>
        <v>410000</v>
      </c>
      <c r="AX665" s="2206">
        <f t="shared" si="488"/>
        <v>2050000</v>
      </c>
      <c r="AY665" s="2206">
        <f t="shared" si="489"/>
        <v>1700000</v>
      </c>
      <c r="AZ665" s="2206">
        <f t="shared" si="490"/>
        <v>0</v>
      </c>
      <c r="BA665" s="2206">
        <f t="shared" si="491"/>
        <v>350000</v>
      </c>
      <c r="BB665" s="2244">
        <f t="shared" si="465"/>
        <v>0</v>
      </c>
      <c r="BC665" s="2207">
        <f t="shared" si="466"/>
        <v>0</v>
      </c>
      <c r="BD665" s="2244">
        <f t="shared" si="471"/>
        <v>-3</v>
      </c>
      <c r="BE665" s="2207">
        <f t="shared" si="462"/>
        <v>-1230000</v>
      </c>
      <c r="BF665" s="2246">
        <v>5</v>
      </c>
      <c r="BG665" s="2075">
        <v>340000</v>
      </c>
      <c r="BH665" s="2075"/>
      <c r="BI665" s="2075">
        <v>70000</v>
      </c>
      <c r="BJ665" s="2206">
        <f t="shared" si="505"/>
        <v>410000</v>
      </c>
      <c r="BK665" s="2206">
        <f t="shared" si="492"/>
        <v>2050000</v>
      </c>
      <c r="BL665" s="2206">
        <f t="shared" si="493"/>
        <v>1700000</v>
      </c>
      <c r="BM665" s="2206">
        <f t="shared" si="494"/>
        <v>0</v>
      </c>
      <c r="BN665" s="2206">
        <f t="shared" si="495"/>
        <v>350000</v>
      </c>
      <c r="BO665" s="2244">
        <v>5</v>
      </c>
      <c r="BP665" s="2075">
        <v>340000</v>
      </c>
      <c r="BQ665" s="2075"/>
      <c r="BR665" s="2075">
        <v>70000</v>
      </c>
      <c r="BS665" s="2206">
        <f t="shared" si="506"/>
        <v>410000</v>
      </c>
      <c r="BT665" s="2206">
        <f t="shared" si="496"/>
        <v>2050000</v>
      </c>
      <c r="BU665" s="2206">
        <f t="shared" si="497"/>
        <v>1700000</v>
      </c>
      <c r="BV665" s="2206">
        <f t="shared" si="498"/>
        <v>0</v>
      </c>
      <c r="BW665" s="2206">
        <f t="shared" si="499"/>
        <v>350000</v>
      </c>
      <c r="BX665" s="2244">
        <f t="shared" si="467"/>
        <v>0</v>
      </c>
      <c r="BY665" s="2207">
        <f t="shared" si="468"/>
        <v>0</v>
      </c>
      <c r="BZ665" s="2211">
        <f t="shared" si="469"/>
        <v>-3</v>
      </c>
      <c r="CA665" s="2212">
        <f t="shared" si="470"/>
        <v>-1230000</v>
      </c>
      <c r="CB665" s="2083"/>
      <c r="CC665" s="2083"/>
      <c r="CD665" s="2237"/>
      <c r="CF665" s="2200"/>
    </row>
    <row r="666" spans="1:84" s="1974" customFormat="1" ht="18" customHeight="1" outlineLevel="1">
      <c r="A666" s="2235" t="s">
        <v>4262</v>
      </c>
      <c r="B666" s="2235" t="b">
        <v>1</v>
      </c>
      <c r="C666" s="2201"/>
      <c r="D666" s="2236" t="s">
        <v>4263</v>
      </c>
      <c r="E666" s="2243" t="s">
        <v>4264</v>
      </c>
      <c r="F666" s="2204" t="s">
        <v>365</v>
      </c>
      <c r="G666" s="2244">
        <v>15</v>
      </c>
      <c r="H666" s="2206">
        <v>15100</v>
      </c>
      <c r="I666" s="2206"/>
      <c r="J666" s="2206"/>
      <c r="K666" s="2206">
        <f t="shared" si="500"/>
        <v>15100</v>
      </c>
      <c r="L666" s="2206">
        <f t="shared" si="472"/>
        <v>226500</v>
      </c>
      <c r="M666" s="2206">
        <f t="shared" si="473"/>
        <v>226500</v>
      </c>
      <c r="N666" s="2206">
        <f t="shared" si="474"/>
        <v>0</v>
      </c>
      <c r="O666" s="2206">
        <f t="shared" si="475"/>
        <v>0</v>
      </c>
      <c r="P666" s="2244">
        <v>15</v>
      </c>
      <c r="Q666" s="2206">
        <v>15100</v>
      </c>
      <c r="R666" s="2206"/>
      <c r="S666" s="2206"/>
      <c r="T666" s="2206">
        <f t="shared" si="501"/>
        <v>15100</v>
      </c>
      <c r="U666" s="2206">
        <f t="shared" si="476"/>
        <v>226500</v>
      </c>
      <c r="V666" s="2206">
        <f t="shared" si="477"/>
        <v>226500</v>
      </c>
      <c r="W666" s="2206">
        <f t="shared" si="478"/>
        <v>0</v>
      </c>
      <c r="X666" s="2206">
        <f t="shared" si="479"/>
        <v>0</v>
      </c>
      <c r="Y666" s="2244">
        <f t="shared" si="463"/>
        <v>0</v>
      </c>
      <c r="Z666" s="2207">
        <f t="shared" si="464"/>
        <v>0</v>
      </c>
      <c r="AA666" s="2244">
        <v>42</v>
      </c>
      <c r="AB666" s="2206">
        <v>36000</v>
      </c>
      <c r="AC666" s="2206"/>
      <c r="AD666" s="2206">
        <v>5000</v>
      </c>
      <c r="AE666" s="2206">
        <f t="shared" si="502"/>
        <v>41000</v>
      </c>
      <c r="AF666" s="2206">
        <f t="shared" si="480"/>
        <v>1722000</v>
      </c>
      <c r="AG666" s="2206">
        <f t="shared" si="481"/>
        <v>1512000</v>
      </c>
      <c r="AH666" s="2206">
        <f t="shared" si="482"/>
        <v>0</v>
      </c>
      <c r="AI666" s="2207">
        <f t="shared" si="483"/>
        <v>210000</v>
      </c>
      <c r="AJ666" s="2246">
        <v>15</v>
      </c>
      <c r="AK666" s="2075">
        <v>36000</v>
      </c>
      <c r="AL666" s="2075"/>
      <c r="AM666" s="2075">
        <v>5000</v>
      </c>
      <c r="AN666" s="2206">
        <f t="shared" si="503"/>
        <v>41000</v>
      </c>
      <c r="AO666" s="2206">
        <f t="shared" si="484"/>
        <v>615000</v>
      </c>
      <c r="AP666" s="2206">
        <f t="shared" si="485"/>
        <v>540000</v>
      </c>
      <c r="AQ666" s="2206">
        <f t="shared" si="486"/>
        <v>0</v>
      </c>
      <c r="AR666" s="2206">
        <f t="shared" si="487"/>
        <v>75000</v>
      </c>
      <c r="AS666" s="2244">
        <v>15</v>
      </c>
      <c r="AT666" s="2075">
        <v>36000</v>
      </c>
      <c r="AU666" s="2075"/>
      <c r="AV666" s="2075">
        <v>5000</v>
      </c>
      <c r="AW666" s="2206">
        <f t="shared" si="504"/>
        <v>41000</v>
      </c>
      <c r="AX666" s="2206">
        <f t="shared" si="488"/>
        <v>615000</v>
      </c>
      <c r="AY666" s="2206">
        <f t="shared" si="489"/>
        <v>540000</v>
      </c>
      <c r="AZ666" s="2206">
        <f t="shared" si="490"/>
        <v>0</v>
      </c>
      <c r="BA666" s="2206">
        <f t="shared" si="491"/>
        <v>75000</v>
      </c>
      <c r="BB666" s="2244">
        <f t="shared" si="465"/>
        <v>0</v>
      </c>
      <c r="BC666" s="2207">
        <f t="shared" si="466"/>
        <v>0</v>
      </c>
      <c r="BD666" s="2244">
        <f t="shared" si="471"/>
        <v>-27</v>
      </c>
      <c r="BE666" s="2207">
        <f t="shared" si="462"/>
        <v>-1107000</v>
      </c>
      <c r="BF666" s="2246">
        <v>15</v>
      </c>
      <c r="BG666" s="2075">
        <v>36000</v>
      </c>
      <c r="BH666" s="2075"/>
      <c r="BI666" s="2075">
        <v>5000</v>
      </c>
      <c r="BJ666" s="2206">
        <f t="shared" si="505"/>
        <v>41000</v>
      </c>
      <c r="BK666" s="2206">
        <f t="shared" si="492"/>
        <v>615000</v>
      </c>
      <c r="BL666" s="2206">
        <f t="shared" si="493"/>
        <v>540000</v>
      </c>
      <c r="BM666" s="2206">
        <f t="shared" si="494"/>
        <v>0</v>
      </c>
      <c r="BN666" s="2206">
        <f t="shared" si="495"/>
        <v>75000</v>
      </c>
      <c r="BO666" s="2244">
        <v>15</v>
      </c>
      <c r="BP666" s="2075">
        <v>36000</v>
      </c>
      <c r="BQ666" s="2075"/>
      <c r="BR666" s="2075">
        <v>5000</v>
      </c>
      <c r="BS666" s="2206">
        <f t="shared" si="506"/>
        <v>41000</v>
      </c>
      <c r="BT666" s="2206">
        <f t="shared" si="496"/>
        <v>615000</v>
      </c>
      <c r="BU666" s="2206">
        <f t="shared" si="497"/>
        <v>540000</v>
      </c>
      <c r="BV666" s="2206">
        <f t="shared" si="498"/>
        <v>0</v>
      </c>
      <c r="BW666" s="2206">
        <f t="shared" si="499"/>
        <v>75000</v>
      </c>
      <c r="BX666" s="2244">
        <f t="shared" si="467"/>
        <v>0</v>
      </c>
      <c r="BY666" s="2207">
        <f t="shared" si="468"/>
        <v>0</v>
      </c>
      <c r="BZ666" s="2211">
        <f t="shared" si="469"/>
        <v>-27</v>
      </c>
      <c r="CA666" s="2212">
        <f t="shared" si="470"/>
        <v>-1107000</v>
      </c>
      <c r="CB666" s="2083"/>
      <c r="CC666" s="2083"/>
      <c r="CD666" s="2237"/>
      <c r="CF666" s="2200"/>
    </row>
    <row r="667" spans="1:84" s="1974" customFormat="1" ht="18" customHeight="1" outlineLevel="1">
      <c r="A667" s="2235" t="s">
        <v>4265</v>
      </c>
      <c r="B667" s="2235" t="b">
        <v>1</v>
      </c>
      <c r="C667" s="2201"/>
      <c r="D667" s="2236" t="s">
        <v>4266</v>
      </c>
      <c r="E667" s="2243" t="s">
        <v>4267</v>
      </c>
      <c r="F667" s="2204" t="s">
        <v>365</v>
      </c>
      <c r="G667" s="2244">
        <v>10</v>
      </c>
      <c r="H667" s="2206">
        <v>4630</v>
      </c>
      <c r="I667" s="2206"/>
      <c r="J667" s="2206"/>
      <c r="K667" s="2206">
        <f t="shared" si="500"/>
        <v>4630</v>
      </c>
      <c r="L667" s="2206">
        <f t="shared" si="472"/>
        <v>46300</v>
      </c>
      <c r="M667" s="2206">
        <f t="shared" si="473"/>
        <v>46300</v>
      </c>
      <c r="N667" s="2206">
        <f t="shared" si="474"/>
        <v>0</v>
      </c>
      <c r="O667" s="2206">
        <f t="shared" si="475"/>
        <v>0</v>
      </c>
      <c r="P667" s="2244">
        <v>10</v>
      </c>
      <c r="Q667" s="2206">
        <v>4630</v>
      </c>
      <c r="R667" s="2206"/>
      <c r="S667" s="2206"/>
      <c r="T667" s="2206">
        <f t="shared" si="501"/>
        <v>4630</v>
      </c>
      <c r="U667" s="2206">
        <f t="shared" si="476"/>
        <v>46300</v>
      </c>
      <c r="V667" s="2206">
        <f t="shared" si="477"/>
        <v>46300</v>
      </c>
      <c r="W667" s="2206">
        <f t="shared" si="478"/>
        <v>0</v>
      </c>
      <c r="X667" s="2206">
        <f t="shared" si="479"/>
        <v>0</v>
      </c>
      <c r="Y667" s="2244">
        <f t="shared" si="463"/>
        <v>0</v>
      </c>
      <c r="Z667" s="2207">
        <f t="shared" si="464"/>
        <v>0</v>
      </c>
      <c r="AA667" s="2244">
        <v>19</v>
      </c>
      <c r="AB667" s="2206">
        <v>9000</v>
      </c>
      <c r="AC667" s="2206"/>
      <c r="AD667" s="2206">
        <v>1500</v>
      </c>
      <c r="AE667" s="2206">
        <f t="shared" si="502"/>
        <v>10500</v>
      </c>
      <c r="AF667" s="2206">
        <f t="shared" si="480"/>
        <v>199500</v>
      </c>
      <c r="AG667" s="2206">
        <f t="shared" si="481"/>
        <v>171000</v>
      </c>
      <c r="AH667" s="2206">
        <f t="shared" si="482"/>
        <v>0</v>
      </c>
      <c r="AI667" s="2207">
        <f t="shared" si="483"/>
        <v>28500</v>
      </c>
      <c r="AJ667" s="2246">
        <v>10</v>
      </c>
      <c r="AK667" s="2075">
        <v>9000</v>
      </c>
      <c r="AL667" s="2075"/>
      <c r="AM667" s="2075">
        <v>1500</v>
      </c>
      <c r="AN667" s="2206">
        <f t="shared" si="503"/>
        <v>10500</v>
      </c>
      <c r="AO667" s="2206">
        <f t="shared" si="484"/>
        <v>105000</v>
      </c>
      <c r="AP667" s="2206">
        <f t="shared" si="485"/>
        <v>90000</v>
      </c>
      <c r="AQ667" s="2206">
        <f t="shared" si="486"/>
        <v>0</v>
      </c>
      <c r="AR667" s="2206">
        <f t="shared" si="487"/>
        <v>15000</v>
      </c>
      <c r="AS667" s="2244">
        <v>10</v>
      </c>
      <c r="AT667" s="2075">
        <v>9000</v>
      </c>
      <c r="AU667" s="2075"/>
      <c r="AV667" s="2075">
        <v>1500</v>
      </c>
      <c r="AW667" s="2206">
        <f t="shared" si="504"/>
        <v>10500</v>
      </c>
      <c r="AX667" s="2206">
        <f t="shared" si="488"/>
        <v>105000</v>
      </c>
      <c r="AY667" s="2206">
        <f t="shared" si="489"/>
        <v>90000</v>
      </c>
      <c r="AZ667" s="2206">
        <f t="shared" si="490"/>
        <v>0</v>
      </c>
      <c r="BA667" s="2206">
        <f t="shared" si="491"/>
        <v>15000</v>
      </c>
      <c r="BB667" s="2244">
        <f t="shared" si="465"/>
        <v>0</v>
      </c>
      <c r="BC667" s="2207">
        <f t="shared" si="466"/>
        <v>0</v>
      </c>
      <c r="BD667" s="2244">
        <f t="shared" si="471"/>
        <v>-9</v>
      </c>
      <c r="BE667" s="2207">
        <f t="shared" si="462"/>
        <v>-94500</v>
      </c>
      <c r="BF667" s="2246">
        <v>10</v>
      </c>
      <c r="BG667" s="2075">
        <v>9000</v>
      </c>
      <c r="BH667" s="2075"/>
      <c r="BI667" s="2075">
        <v>1500</v>
      </c>
      <c r="BJ667" s="2206">
        <f t="shared" si="505"/>
        <v>10500</v>
      </c>
      <c r="BK667" s="2206">
        <f t="shared" si="492"/>
        <v>105000</v>
      </c>
      <c r="BL667" s="2206">
        <f t="shared" si="493"/>
        <v>90000</v>
      </c>
      <c r="BM667" s="2206">
        <f t="shared" si="494"/>
        <v>0</v>
      </c>
      <c r="BN667" s="2206">
        <f t="shared" si="495"/>
        <v>15000</v>
      </c>
      <c r="BO667" s="2244">
        <v>10</v>
      </c>
      <c r="BP667" s="2075">
        <v>9000</v>
      </c>
      <c r="BQ667" s="2075"/>
      <c r="BR667" s="2075">
        <v>1500</v>
      </c>
      <c r="BS667" s="2206">
        <f t="shared" si="506"/>
        <v>10500</v>
      </c>
      <c r="BT667" s="2206">
        <f t="shared" si="496"/>
        <v>105000</v>
      </c>
      <c r="BU667" s="2206">
        <f t="shared" si="497"/>
        <v>90000</v>
      </c>
      <c r="BV667" s="2206">
        <f t="shared" si="498"/>
        <v>0</v>
      </c>
      <c r="BW667" s="2206">
        <f t="shared" si="499"/>
        <v>15000</v>
      </c>
      <c r="BX667" s="2244">
        <f t="shared" si="467"/>
        <v>0</v>
      </c>
      <c r="BY667" s="2207">
        <f t="shared" si="468"/>
        <v>0</v>
      </c>
      <c r="BZ667" s="2211">
        <f t="shared" si="469"/>
        <v>-9</v>
      </c>
      <c r="CA667" s="2212">
        <f t="shared" si="470"/>
        <v>-94500</v>
      </c>
      <c r="CB667" s="2083"/>
      <c r="CC667" s="2083"/>
      <c r="CD667" s="2237"/>
      <c r="CF667" s="2200"/>
    </row>
    <row r="668" spans="1:84" s="1974" customFormat="1" ht="18" customHeight="1" outlineLevel="1">
      <c r="A668" s="2235" t="s">
        <v>4268</v>
      </c>
      <c r="B668" s="2235" t="b">
        <v>1</v>
      </c>
      <c r="C668" s="2201"/>
      <c r="D668" s="2236" t="s">
        <v>3325</v>
      </c>
      <c r="E668" s="2243" t="s">
        <v>4269</v>
      </c>
      <c r="F668" s="2204" t="s">
        <v>365</v>
      </c>
      <c r="G668" s="2244">
        <v>2</v>
      </c>
      <c r="H668" s="2206">
        <v>14760</v>
      </c>
      <c r="I668" s="2206"/>
      <c r="J668" s="2206"/>
      <c r="K668" s="2206">
        <f t="shared" si="500"/>
        <v>14760</v>
      </c>
      <c r="L668" s="2206">
        <f t="shared" si="472"/>
        <v>29520</v>
      </c>
      <c r="M668" s="2206">
        <f t="shared" si="473"/>
        <v>29520</v>
      </c>
      <c r="N668" s="2206">
        <f t="shared" si="474"/>
        <v>0</v>
      </c>
      <c r="O668" s="2206">
        <f t="shared" si="475"/>
        <v>0</v>
      </c>
      <c r="P668" s="2244">
        <v>2</v>
      </c>
      <c r="Q668" s="2206">
        <v>14760</v>
      </c>
      <c r="R668" s="2206"/>
      <c r="S668" s="2206"/>
      <c r="T668" s="2206">
        <f t="shared" si="501"/>
        <v>14760</v>
      </c>
      <c r="U668" s="2206">
        <f t="shared" si="476"/>
        <v>29520</v>
      </c>
      <c r="V668" s="2206">
        <f t="shared" si="477"/>
        <v>29520</v>
      </c>
      <c r="W668" s="2206">
        <f t="shared" si="478"/>
        <v>0</v>
      </c>
      <c r="X668" s="2206">
        <f t="shared" si="479"/>
        <v>0</v>
      </c>
      <c r="Y668" s="2244">
        <f t="shared" si="463"/>
        <v>0</v>
      </c>
      <c r="Z668" s="2207">
        <f t="shared" si="464"/>
        <v>0</v>
      </c>
      <c r="AA668" s="2244">
        <v>2</v>
      </c>
      <c r="AB668" s="2206">
        <v>33000</v>
      </c>
      <c r="AC668" s="2206"/>
      <c r="AD668" s="2206">
        <v>5000</v>
      </c>
      <c r="AE668" s="2206">
        <f t="shared" si="502"/>
        <v>38000</v>
      </c>
      <c r="AF668" s="2206">
        <f t="shared" si="480"/>
        <v>76000</v>
      </c>
      <c r="AG668" s="2206">
        <f t="shared" si="481"/>
        <v>66000</v>
      </c>
      <c r="AH668" s="2206">
        <f t="shared" si="482"/>
        <v>0</v>
      </c>
      <c r="AI668" s="2207">
        <f t="shared" si="483"/>
        <v>10000</v>
      </c>
      <c r="AJ668" s="2246">
        <v>2</v>
      </c>
      <c r="AK668" s="2075">
        <v>33000</v>
      </c>
      <c r="AL668" s="2075"/>
      <c r="AM668" s="2075">
        <v>5000</v>
      </c>
      <c r="AN668" s="2206">
        <f t="shared" si="503"/>
        <v>38000</v>
      </c>
      <c r="AO668" s="2206">
        <f t="shared" si="484"/>
        <v>76000</v>
      </c>
      <c r="AP668" s="2206">
        <f t="shared" si="485"/>
        <v>66000</v>
      </c>
      <c r="AQ668" s="2206">
        <f t="shared" si="486"/>
        <v>0</v>
      </c>
      <c r="AR668" s="2206">
        <f t="shared" si="487"/>
        <v>10000</v>
      </c>
      <c r="AS668" s="2244">
        <v>2</v>
      </c>
      <c r="AT668" s="2075">
        <v>33000</v>
      </c>
      <c r="AU668" s="2075"/>
      <c r="AV668" s="2075">
        <v>5000</v>
      </c>
      <c r="AW668" s="2206">
        <f t="shared" si="504"/>
        <v>38000</v>
      </c>
      <c r="AX668" s="2206">
        <f t="shared" si="488"/>
        <v>76000</v>
      </c>
      <c r="AY668" s="2206">
        <f t="shared" si="489"/>
        <v>66000</v>
      </c>
      <c r="AZ668" s="2206">
        <f t="shared" si="490"/>
        <v>0</v>
      </c>
      <c r="BA668" s="2206">
        <f t="shared" si="491"/>
        <v>10000</v>
      </c>
      <c r="BB668" s="2244">
        <f t="shared" si="465"/>
        <v>0</v>
      </c>
      <c r="BC668" s="2207">
        <f t="shared" si="466"/>
        <v>0</v>
      </c>
      <c r="BD668" s="2244">
        <f t="shared" si="471"/>
        <v>0</v>
      </c>
      <c r="BE668" s="2207">
        <f t="shared" si="462"/>
        <v>0</v>
      </c>
      <c r="BF668" s="2246">
        <v>2</v>
      </c>
      <c r="BG668" s="2075">
        <v>33000</v>
      </c>
      <c r="BH668" s="2075"/>
      <c r="BI668" s="2075">
        <v>5000</v>
      </c>
      <c r="BJ668" s="2206">
        <f t="shared" si="505"/>
        <v>38000</v>
      </c>
      <c r="BK668" s="2206">
        <f t="shared" si="492"/>
        <v>76000</v>
      </c>
      <c r="BL668" s="2206">
        <f t="shared" si="493"/>
        <v>66000</v>
      </c>
      <c r="BM668" s="2206">
        <f t="shared" si="494"/>
        <v>0</v>
      </c>
      <c r="BN668" s="2206">
        <f t="shared" si="495"/>
        <v>10000</v>
      </c>
      <c r="BO668" s="2244">
        <v>2</v>
      </c>
      <c r="BP668" s="2075">
        <v>33000</v>
      </c>
      <c r="BQ668" s="2075"/>
      <c r="BR668" s="2075">
        <v>5000</v>
      </c>
      <c r="BS668" s="2206">
        <f t="shared" si="506"/>
        <v>38000</v>
      </c>
      <c r="BT668" s="2206">
        <f t="shared" si="496"/>
        <v>76000</v>
      </c>
      <c r="BU668" s="2206">
        <f t="shared" si="497"/>
        <v>66000</v>
      </c>
      <c r="BV668" s="2206">
        <f t="shared" si="498"/>
        <v>0</v>
      </c>
      <c r="BW668" s="2206">
        <f t="shared" si="499"/>
        <v>10000</v>
      </c>
      <c r="BX668" s="2244">
        <f t="shared" si="467"/>
        <v>0</v>
      </c>
      <c r="BY668" s="2207">
        <f t="shared" si="468"/>
        <v>0</v>
      </c>
      <c r="BZ668" s="2211">
        <f t="shared" si="469"/>
        <v>0</v>
      </c>
      <c r="CA668" s="2212">
        <f t="shared" si="470"/>
        <v>0</v>
      </c>
      <c r="CB668" s="2083"/>
      <c r="CC668" s="2083"/>
      <c r="CD668" s="2237"/>
      <c r="CF668" s="2200"/>
    </row>
    <row r="669" spans="1:84" s="1974" customFormat="1" ht="18" customHeight="1" outlineLevel="1">
      <c r="A669" s="2235" t="s">
        <v>4270</v>
      </c>
      <c r="B669" s="2235" t="b">
        <v>1</v>
      </c>
      <c r="C669" s="2201"/>
      <c r="D669" s="2236" t="s">
        <v>3325</v>
      </c>
      <c r="E669" s="2243" t="s">
        <v>4271</v>
      </c>
      <c r="F669" s="2204" t="s">
        <v>365</v>
      </c>
      <c r="G669" s="2244">
        <v>272.2</v>
      </c>
      <c r="H669" s="2206">
        <v>20900</v>
      </c>
      <c r="I669" s="2206"/>
      <c r="J669" s="2206"/>
      <c r="K669" s="2206">
        <f t="shared" si="500"/>
        <v>20900</v>
      </c>
      <c r="L669" s="2206">
        <f t="shared" si="472"/>
        <v>5688980</v>
      </c>
      <c r="M669" s="2206">
        <f t="shared" si="473"/>
        <v>5688980</v>
      </c>
      <c r="N669" s="2206">
        <f t="shared" si="474"/>
        <v>0</v>
      </c>
      <c r="O669" s="2206">
        <f t="shared" si="475"/>
        <v>0</v>
      </c>
      <c r="P669" s="2244">
        <v>272.2</v>
      </c>
      <c r="Q669" s="2206">
        <v>20900</v>
      </c>
      <c r="R669" s="2206"/>
      <c r="S669" s="2206"/>
      <c r="T669" s="2206">
        <f t="shared" si="501"/>
        <v>20900</v>
      </c>
      <c r="U669" s="2206">
        <f t="shared" si="476"/>
        <v>5688980</v>
      </c>
      <c r="V669" s="2206">
        <f t="shared" si="477"/>
        <v>5688980</v>
      </c>
      <c r="W669" s="2206">
        <f t="shared" si="478"/>
        <v>0</v>
      </c>
      <c r="X669" s="2206">
        <f t="shared" si="479"/>
        <v>0</v>
      </c>
      <c r="Y669" s="2245">
        <f t="shared" si="463"/>
        <v>0</v>
      </c>
      <c r="Z669" s="2207">
        <f t="shared" si="464"/>
        <v>0</v>
      </c>
      <c r="AA669" s="2245">
        <v>266</v>
      </c>
      <c r="AB669" s="2206">
        <v>39000</v>
      </c>
      <c r="AC669" s="2206"/>
      <c r="AD669" s="2206">
        <v>7000</v>
      </c>
      <c r="AE669" s="2206">
        <f t="shared" si="502"/>
        <v>46000</v>
      </c>
      <c r="AF669" s="2206">
        <f t="shared" si="480"/>
        <v>12236000</v>
      </c>
      <c r="AG669" s="2206">
        <f t="shared" si="481"/>
        <v>10374000</v>
      </c>
      <c r="AH669" s="2206">
        <f t="shared" si="482"/>
        <v>0</v>
      </c>
      <c r="AI669" s="2207">
        <f t="shared" si="483"/>
        <v>1862000</v>
      </c>
      <c r="AJ669" s="2246">
        <v>272.2</v>
      </c>
      <c r="AK669" s="2075">
        <v>39000</v>
      </c>
      <c r="AL669" s="2075"/>
      <c r="AM669" s="2075">
        <v>7000</v>
      </c>
      <c r="AN669" s="2206">
        <f t="shared" si="503"/>
        <v>46000</v>
      </c>
      <c r="AO669" s="2206">
        <f t="shared" si="484"/>
        <v>12521200</v>
      </c>
      <c r="AP669" s="2206">
        <f t="shared" si="485"/>
        <v>10615800</v>
      </c>
      <c r="AQ669" s="2206">
        <f t="shared" si="486"/>
        <v>0</v>
      </c>
      <c r="AR669" s="2206">
        <f t="shared" si="487"/>
        <v>1905400</v>
      </c>
      <c r="AS669" s="2245">
        <v>272.2</v>
      </c>
      <c r="AT669" s="2075">
        <v>39000</v>
      </c>
      <c r="AU669" s="2075"/>
      <c r="AV669" s="2075">
        <v>7000</v>
      </c>
      <c r="AW669" s="2206">
        <f t="shared" si="504"/>
        <v>46000</v>
      </c>
      <c r="AX669" s="2206">
        <f t="shared" si="488"/>
        <v>12521200</v>
      </c>
      <c r="AY669" s="2206">
        <f t="shared" si="489"/>
        <v>10615800</v>
      </c>
      <c r="AZ669" s="2206">
        <f t="shared" si="490"/>
        <v>0</v>
      </c>
      <c r="BA669" s="2206">
        <f t="shared" si="491"/>
        <v>1905400</v>
      </c>
      <c r="BB669" s="2245">
        <f t="shared" si="465"/>
        <v>0</v>
      </c>
      <c r="BC669" s="2207">
        <f t="shared" si="466"/>
        <v>0</v>
      </c>
      <c r="BD669" s="2245">
        <f t="shared" si="471"/>
        <v>6.1999999999999886</v>
      </c>
      <c r="BE669" s="2207">
        <f t="shared" ref="BE669:BE697" si="507">+AX669-AF669</f>
        <v>285200</v>
      </c>
      <c r="BF669" s="2246">
        <v>272.2</v>
      </c>
      <c r="BG669" s="2075">
        <v>39000</v>
      </c>
      <c r="BH669" s="2075"/>
      <c r="BI669" s="2075">
        <v>7000</v>
      </c>
      <c r="BJ669" s="2206">
        <f t="shared" si="505"/>
        <v>46000</v>
      </c>
      <c r="BK669" s="2206">
        <f t="shared" si="492"/>
        <v>12521200</v>
      </c>
      <c r="BL669" s="2206">
        <f t="shared" si="493"/>
        <v>10615800</v>
      </c>
      <c r="BM669" s="2206">
        <f t="shared" si="494"/>
        <v>0</v>
      </c>
      <c r="BN669" s="2206">
        <f t="shared" si="495"/>
        <v>1905400</v>
      </c>
      <c r="BO669" s="2245">
        <v>272.2</v>
      </c>
      <c r="BP669" s="2075">
        <v>39000</v>
      </c>
      <c r="BQ669" s="2075"/>
      <c r="BR669" s="2075">
        <v>7000</v>
      </c>
      <c r="BS669" s="2206">
        <f t="shared" si="506"/>
        <v>46000</v>
      </c>
      <c r="BT669" s="2206">
        <f t="shared" si="496"/>
        <v>12521200</v>
      </c>
      <c r="BU669" s="2206">
        <f t="shared" si="497"/>
        <v>10615800</v>
      </c>
      <c r="BV669" s="2206">
        <f t="shared" si="498"/>
        <v>0</v>
      </c>
      <c r="BW669" s="2206">
        <f t="shared" si="499"/>
        <v>1905400</v>
      </c>
      <c r="BX669" s="2245">
        <f t="shared" si="467"/>
        <v>0</v>
      </c>
      <c r="BY669" s="2207">
        <f t="shared" si="468"/>
        <v>0</v>
      </c>
      <c r="BZ669" s="2211">
        <f t="shared" si="469"/>
        <v>6.1999999999999886</v>
      </c>
      <c r="CA669" s="2212">
        <f t="shared" si="470"/>
        <v>285200</v>
      </c>
      <c r="CB669" s="2083"/>
      <c r="CC669" s="2083"/>
      <c r="CD669" s="2237"/>
      <c r="CF669" s="2200"/>
    </row>
    <row r="670" spans="1:84" s="1974" customFormat="1" ht="18" customHeight="1" outlineLevel="1">
      <c r="A670" s="2235" t="s">
        <v>4272</v>
      </c>
      <c r="B670" s="2235" t="b">
        <v>1</v>
      </c>
      <c r="C670" s="2201"/>
      <c r="D670" s="2236" t="s">
        <v>3325</v>
      </c>
      <c r="E670" s="2243" t="s">
        <v>4273</v>
      </c>
      <c r="F670" s="2204" t="s">
        <v>365</v>
      </c>
      <c r="G670" s="2244">
        <v>37.200000000000003</v>
      </c>
      <c r="H670" s="2206">
        <v>24460</v>
      </c>
      <c r="I670" s="2206"/>
      <c r="J670" s="2206"/>
      <c r="K670" s="2206">
        <f t="shared" si="500"/>
        <v>24460</v>
      </c>
      <c r="L670" s="2206">
        <f t="shared" si="472"/>
        <v>909912</v>
      </c>
      <c r="M670" s="2206">
        <f t="shared" si="473"/>
        <v>909912</v>
      </c>
      <c r="N670" s="2206">
        <f t="shared" si="474"/>
        <v>0</v>
      </c>
      <c r="O670" s="2206">
        <f t="shared" si="475"/>
        <v>0</v>
      </c>
      <c r="P670" s="2244">
        <v>37.200000000000003</v>
      </c>
      <c r="Q670" s="2206">
        <v>24460</v>
      </c>
      <c r="R670" s="2206"/>
      <c r="S670" s="2206"/>
      <c r="T670" s="2206">
        <f t="shared" si="501"/>
        <v>24460</v>
      </c>
      <c r="U670" s="2206">
        <f t="shared" si="476"/>
        <v>909912</v>
      </c>
      <c r="V670" s="2206">
        <f t="shared" si="477"/>
        <v>909912</v>
      </c>
      <c r="W670" s="2206">
        <f t="shared" si="478"/>
        <v>0</v>
      </c>
      <c r="X670" s="2206">
        <f t="shared" si="479"/>
        <v>0</v>
      </c>
      <c r="Y670" s="2245">
        <f t="shared" si="463"/>
        <v>0</v>
      </c>
      <c r="Z670" s="2207">
        <f t="shared" si="464"/>
        <v>0</v>
      </c>
      <c r="AA670" s="2245">
        <v>38</v>
      </c>
      <c r="AB670" s="2206">
        <v>45000</v>
      </c>
      <c r="AC670" s="2206"/>
      <c r="AD670" s="2206">
        <v>7000</v>
      </c>
      <c r="AE670" s="2206">
        <f t="shared" si="502"/>
        <v>52000</v>
      </c>
      <c r="AF670" s="2206">
        <f t="shared" si="480"/>
        <v>1976000</v>
      </c>
      <c r="AG670" s="2206">
        <f t="shared" si="481"/>
        <v>1710000</v>
      </c>
      <c r="AH670" s="2206">
        <f t="shared" si="482"/>
        <v>0</v>
      </c>
      <c r="AI670" s="2207">
        <f t="shared" si="483"/>
        <v>266000</v>
      </c>
      <c r="AJ670" s="2246">
        <v>37.200000000000003</v>
      </c>
      <c r="AK670" s="2075">
        <v>45000</v>
      </c>
      <c r="AL670" s="2075"/>
      <c r="AM670" s="2075">
        <v>7000</v>
      </c>
      <c r="AN670" s="2206">
        <f t="shared" si="503"/>
        <v>52000</v>
      </c>
      <c r="AO670" s="2206">
        <f t="shared" si="484"/>
        <v>1934400</v>
      </c>
      <c r="AP670" s="2206">
        <f t="shared" si="485"/>
        <v>1674000</v>
      </c>
      <c r="AQ670" s="2206">
        <f t="shared" si="486"/>
        <v>0</v>
      </c>
      <c r="AR670" s="2206">
        <f t="shared" si="487"/>
        <v>260400</v>
      </c>
      <c r="AS670" s="2245">
        <v>37.200000000000003</v>
      </c>
      <c r="AT670" s="2075">
        <v>45000</v>
      </c>
      <c r="AU670" s="2075"/>
      <c r="AV670" s="2075">
        <v>7000</v>
      </c>
      <c r="AW670" s="2206">
        <f t="shared" si="504"/>
        <v>52000</v>
      </c>
      <c r="AX670" s="2206">
        <f t="shared" si="488"/>
        <v>1934400</v>
      </c>
      <c r="AY670" s="2206">
        <f t="shared" si="489"/>
        <v>1674000</v>
      </c>
      <c r="AZ670" s="2206">
        <f t="shared" si="490"/>
        <v>0</v>
      </c>
      <c r="BA670" s="2206">
        <f t="shared" si="491"/>
        <v>260400</v>
      </c>
      <c r="BB670" s="2245">
        <f t="shared" si="465"/>
        <v>0</v>
      </c>
      <c r="BC670" s="2207">
        <f t="shared" si="466"/>
        <v>0</v>
      </c>
      <c r="BD670" s="2245">
        <f t="shared" si="471"/>
        <v>-0.79999999999999716</v>
      </c>
      <c r="BE670" s="2207">
        <f t="shared" si="507"/>
        <v>-41600</v>
      </c>
      <c r="BF670" s="2246">
        <v>37.200000000000003</v>
      </c>
      <c r="BG670" s="2075">
        <v>45000</v>
      </c>
      <c r="BH670" s="2075"/>
      <c r="BI670" s="2075">
        <v>7000</v>
      </c>
      <c r="BJ670" s="2206">
        <f t="shared" si="505"/>
        <v>52000</v>
      </c>
      <c r="BK670" s="2206">
        <f t="shared" si="492"/>
        <v>1934400</v>
      </c>
      <c r="BL670" s="2206">
        <f t="shared" si="493"/>
        <v>1674000</v>
      </c>
      <c r="BM670" s="2206">
        <f t="shared" si="494"/>
        <v>0</v>
      </c>
      <c r="BN670" s="2206">
        <f t="shared" si="495"/>
        <v>260400</v>
      </c>
      <c r="BO670" s="2245">
        <v>37.200000000000003</v>
      </c>
      <c r="BP670" s="2075">
        <v>45000</v>
      </c>
      <c r="BQ670" s="2075"/>
      <c r="BR670" s="2075">
        <v>7000</v>
      </c>
      <c r="BS670" s="2206">
        <f t="shared" si="506"/>
        <v>52000</v>
      </c>
      <c r="BT670" s="2206">
        <f t="shared" si="496"/>
        <v>1934400</v>
      </c>
      <c r="BU670" s="2206">
        <f t="shared" si="497"/>
        <v>1674000</v>
      </c>
      <c r="BV670" s="2206">
        <f t="shared" si="498"/>
        <v>0</v>
      </c>
      <c r="BW670" s="2206">
        <f t="shared" si="499"/>
        <v>260400</v>
      </c>
      <c r="BX670" s="2245">
        <f t="shared" si="467"/>
        <v>0</v>
      </c>
      <c r="BY670" s="2207">
        <f t="shared" si="468"/>
        <v>0</v>
      </c>
      <c r="BZ670" s="2211">
        <f t="shared" si="469"/>
        <v>-0.79999999999999716</v>
      </c>
      <c r="CA670" s="2212">
        <f t="shared" si="470"/>
        <v>-41600</v>
      </c>
      <c r="CB670" s="2083"/>
      <c r="CC670" s="2083"/>
      <c r="CD670" s="2237"/>
      <c r="CF670" s="2200"/>
    </row>
    <row r="671" spans="1:84" s="1974" customFormat="1" ht="18" customHeight="1" outlineLevel="1">
      <c r="A671" s="2235" t="s">
        <v>4274</v>
      </c>
      <c r="B671" s="2235" t="b">
        <v>1</v>
      </c>
      <c r="C671" s="2201"/>
      <c r="D671" s="2236" t="s">
        <v>4275</v>
      </c>
      <c r="E671" s="2243" t="s">
        <v>4276</v>
      </c>
      <c r="F671" s="2204" t="s">
        <v>365</v>
      </c>
      <c r="G671" s="2244">
        <v>9.6999999999999993</v>
      </c>
      <c r="H671" s="2206"/>
      <c r="I671" s="2206">
        <v>10630</v>
      </c>
      <c r="J671" s="2206"/>
      <c r="K671" s="2206">
        <f t="shared" si="500"/>
        <v>10630</v>
      </c>
      <c r="L671" s="2206">
        <f t="shared" si="472"/>
        <v>103111</v>
      </c>
      <c r="M671" s="2206">
        <f t="shared" si="473"/>
        <v>0</v>
      </c>
      <c r="N671" s="2206">
        <f t="shared" si="474"/>
        <v>103111</v>
      </c>
      <c r="O671" s="2206">
        <f t="shared" si="475"/>
        <v>0</v>
      </c>
      <c r="P671" s="2244">
        <v>9.6999999999999993</v>
      </c>
      <c r="Q671" s="2206"/>
      <c r="R671" s="2206">
        <v>10630</v>
      </c>
      <c r="S671" s="2206"/>
      <c r="T671" s="2206">
        <f t="shared" si="501"/>
        <v>10630</v>
      </c>
      <c r="U671" s="2206">
        <f t="shared" si="476"/>
        <v>103111</v>
      </c>
      <c r="V671" s="2206">
        <f t="shared" si="477"/>
        <v>0</v>
      </c>
      <c r="W671" s="2206">
        <f t="shared" si="478"/>
        <v>103111</v>
      </c>
      <c r="X671" s="2206">
        <f t="shared" si="479"/>
        <v>0</v>
      </c>
      <c r="Y671" s="2245">
        <f t="shared" si="463"/>
        <v>0</v>
      </c>
      <c r="Z671" s="2207">
        <f t="shared" si="464"/>
        <v>0</v>
      </c>
      <c r="AA671" s="2245">
        <v>18.3</v>
      </c>
      <c r="AB671" s="2206"/>
      <c r="AC671" s="2206">
        <v>6000</v>
      </c>
      <c r="AD671" s="2206">
        <v>3000</v>
      </c>
      <c r="AE671" s="2206">
        <f t="shared" si="502"/>
        <v>9000</v>
      </c>
      <c r="AF671" s="2206">
        <f t="shared" si="480"/>
        <v>164700</v>
      </c>
      <c r="AG671" s="2206">
        <f t="shared" si="481"/>
        <v>0</v>
      </c>
      <c r="AH671" s="2206">
        <f t="shared" si="482"/>
        <v>109800</v>
      </c>
      <c r="AI671" s="2207">
        <f t="shared" si="483"/>
        <v>54900</v>
      </c>
      <c r="AJ671" s="2246">
        <v>9.6999999999999993</v>
      </c>
      <c r="AK671" s="2075"/>
      <c r="AL671" s="2075">
        <v>6000</v>
      </c>
      <c r="AM671" s="2075">
        <v>3000</v>
      </c>
      <c r="AN671" s="2206">
        <f t="shared" si="503"/>
        <v>9000</v>
      </c>
      <c r="AO671" s="2206">
        <f t="shared" si="484"/>
        <v>87300</v>
      </c>
      <c r="AP671" s="2206">
        <f t="shared" si="485"/>
        <v>0</v>
      </c>
      <c r="AQ671" s="2206">
        <f t="shared" si="486"/>
        <v>58200</v>
      </c>
      <c r="AR671" s="2206">
        <f t="shared" si="487"/>
        <v>29100</v>
      </c>
      <c r="AS671" s="2245">
        <v>9.6999999999999993</v>
      </c>
      <c r="AT671" s="2075"/>
      <c r="AU671" s="2075">
        <v>6000</v>
      </c>
      <c r="AV671" s="2075">
        <v>3000</v>
      </c>
      <c r="AW671" s="2206">
        <f t="shared" si="504"/>
        <v>9000</v>
      </c>
      <c r="AX671" s="2206">
        <f t="shared" si="488"/>
        <v>87300</v>
      </c>
      <c r="AY671" s="2206">
        <f t="shared" si="489"/>
        <v>0</v>
      </c>
      <c r="AZ671" s="2206">
        <f t="shared" si="490"/>
        <v>58200</v>
      </c>
      <c r="BA671" s="2206">
        <f t="shared" si="491"/>
        <v>29100</v>
      </c>
      <c r="BB671" s="2245">
        <f t="shared" si="465"/>
        <v>0</v>
      </c>
      <c r="BC671" s="2207">
        <f t="shared" si="466"/>
        <v>0</v>
      </c>
      <c r="BD671" s="2245">
        <f t="shared" si="471"/>
        <v>-8.6000000000000014</v>
      </c>
      <c r="BE671" s="2207">
        <f t="shared" si="507"/>
        <v>-77400</v>
      </c>
      <c r="BF671" s="2246">
        <v>9.6999999999999993</v>
      </c>
      <c r="BG671" s="2075"/>
      <c r="BH671" s="2075">
        <v>6000</v>
      </c>
      <c r="BI671" s="2075">
        <v>3000</v>
      </c>
      <c r="BJ671" s="2206">
        <f t="shared" si="505"/>
        <v>9000</v>
      </c>
      <c r="BK671" s="2206">
        <f t="shared" si="492"/>
        <v>87300</v>
      </c>
      <c r="BL671" s="2206">
        <f t="shared" si="493"/>
        <v>0</v>
      </c>
      <c r="BM671" s="2206">
        <f t="shared" si="494"/>
        <v>58200</v>
      </c>
      <c r="BN671" s="2206">
        <f t="shared" si="495"/>
        <v>29100</v>
      </c>
      <c r="BO671" s="2245">
        <v>9.6999999999999993</v>
      </c>
      <c r="BP671" s="2075"/>
      <c r="BQ671" s="2075">
        <v>6000</v>
      </c>
      <c r="BR671" s="2075">
        <v>3000</v>
      </c>
      <c r="BS671" s="2206">
        <f t="shared" si="506"/>
        <v>9000</v>
      </c>
      <c r="BT671" s="2206">
        <f t="shared" si="496"/>
        <v>87300</v>
      </c>
      <c r="BU671" s="2206">
        <f t="shared" si="497"/>
        <v>0</v>
      </c>
      <c r="BV671" s="2206">
        <f t="shared" si="498"/>
        <v>58200</v>
      </c>
      <c r="BW671" s="2206">
        <f t="shared" si="499"/>
        <v>29100</v>
      </c>
      <c r="BX671" s="2245">
        <f t="shared" si="467"/>
        <v>0</v>
      </c>
      <c r="BY671" s="2207">
        <f t="shared" si="468"/>
        <v>0</v>
      </c>
      <c r="BZ671" s="2211">
        <f t="shared" si="469"/>
        <v>-8.6000000000000014</v>
      </c>
      <c r="CA671" s="2212">
        <f t="shared" si="470"/>
        <v>-77400</v>
      </c>
      <c r="CB671" s="2083"/>
      <c r="CC671" s="2083"/>
      <c r="CD671" s="2237"/>
      <c r="CF671" s="2200"/>
    </row>
    <row r="672" spans="1:84" s="1974" customFormat="1" ht="18" customHeight="1" outlineLevel="1">
      <c r="A672" s="2235" t="s">
        <v>4277</v>
      </c>
      <c r="B672" s="2235" t="b">
        <v>1</v>
      </c>
      <c r="C672" s="2201"/>
      <c r="D672" s="2236" t="s">
        <v>4275</v>
      </c>
      <c r="E672" s="2243" t="s">
        <v>4278</v>
      </c>
      <c r="F672" s="2204" t="s">
        <v>365</v>
      </c>
      <c r="G672" s="2244">
        <v>15.1</v>
      </c>
      <c r="H672" s="2206"/>
      <c r="I672" s="2206">
        <v>12250</v>
      </c>
      <c r="J672" s="2206"/>
      <c r="K672" s="2206">
        <f t="shared" si="500"/>
        <v>12250</v>
      </c>
      <c r="L672" s="2206">
        <f t="shared" si="472"/>
        <v>184975</v>
      </c>
      <c r="M672" s="2206">
        <f t="shared" si="473"/>
        <v>0</v>
      </c>
      <c r="N672" s="2206">
        <f t="shared" si="474"/>
        <v>184975</v>
      </c>
      <c r="O672" s="2206">
        <f t="shared" si="475"/>
        <v>0</v>
      </c>
      <c r="P672" s="2244">
        <v>15.1</v>
      </c>
      <c r="Q672" s="2206"/>
      <c r="R672" s="2206">
        <v>12250</v>
      </c>
      <c r="S672" s="2206"/>
      <c r="T672" s="2206">
        <f t="shared" si="501"/>
        <v>12250</v>
      </c>
      <c r="U672" s="2206">
        <f t="shared" si="476"/>
        <v>184975</v>
      </c>
      <c r="V672" s="2206">
        <f t="shared" si="477"/>
        <v>0</v>
      </c>
      <c r="W672" s="2206">
        <f t="shared" si="478"/>
        <v>184975</v>
      </c>
      <c r="X672" s="2206">
        <f t="shared" si="479"/>
        <v>0</v>
      </c>
      <c r="Y672" s="2245">
        <f t="shared" si="463"/>
        <v>0</v>
      </c>
      <c r="Z672" s="2207">
        <f t="shared" si="464"/>
        <v>0</v>
      </c>
      <c r="AA672" s="2245">
        <v>41.7</v>
      </c>
      <c r="AB672" s="2206"/>
      <c r="AC672" s="2206">
        <v>20000</v>
      </c>
      <c r="AD672" s="2206">
        <v>4000</v>
      </c>
      <c r="AE672" s="2206">
        <f t="shared" si="502"/>
        <v>24000</v>
      </c>
      <c r="AF672" s="2206">
        <f t="shared" si="480"/>
        <v>1000800</v>
      </c>
      <c r="AG672" s="2206">
        <f t="shared" si="481"/>
        <v>0</v>
      </c>
      <c r="AH672" s="2206">
        <f t="shared" si="482"/>
        <v>834000</v>
      </c>
      <c r="AI672" s="2207">
        <f t="shared" si="483"/>
        <v>166800</v>
      </c>
      <c r="AJ672" s="2246">
        <v>15.1</v>
      </c>
      <c r="AK672" s="2075"/>
      <c r="AL672" s="2075">
        <v>20000</v>
      </c>
      <c r="AM672" s="2075">
        <v>4000</v>
      </c>
      <c r="AN672" s="2206">
        <f t="shared" si="503"/>
        <v>24000</v>
      </c>
      <c r="AO672" s="2206">
        <f t="shared" si="484"/>
        <v>362400</v>
      </c>
      <c r="AP672" s="2206">
        <f t="shared" si="485"/>
        <v>0</v>
      </c>
      <c r="AQ672" s="2206">
        <f t="shared" si="486"/>
        <v>302000</v>
      </c>
      <c r="AR672" s="2206">
        <f t="shared" si="487"/>
        <v>60400</v>
      </c>
      <c r="AS672" s="2245">
        <v>15.1</v>
      </c>
      <c r="AT672" s="2075"/>
      <c r="AU672" s="2075">
        <v>20000</v>
      </c>
      <c r="AV672" s="2075">
        <v>4000</v>
      </c>
      <c r="AW672" s="2206">
        <f t="shared" si="504"/>
        <v>24000</v>
      </c>
      <c r="AX672" s="2206">
        <f t="shared" si="488"/>
        <v>362400</v>
      </c>
      <c r="AY672" s="2206">
        <f t="shared" si="489"/>
        <v>0</v>
      </c>
      <c r="AZ672" s="2206">
        <f t="shared" si="490"/>
        <v>302000</v>
      </c>
      <c r="BA672" s="2206">
        <f t="shared" si="491"/>
        <v>60400</v>
      </c>
      <c r="BB672" s="2245">
        <f t="shared" si="465"/>
        <v>0</v>
      </c>
      <c r="BC672" s="2207">
        <f t="shared" si="466"/>
        <v>0</v>
      </c>
      <c r="BD672" s="2245">
        <f t="shared" si="471"/>
        <v>-26.6</v>
      </c>
      <c r="BE672" s="2207">
        <f t="shared" si="507"/>
        <v>-638400</v>
      </c>
      <c r="BF672" s="2246">
        <v>15.1</v>
      </c>
      <c r="BG672" s="2075"/>
      <c r="BH672" s="2075">
        <v>20000</v>
      </c>
      <c r="BI672" s="2075">
        <v>4000</v>
      </c>
      <c r="BJ672" s="2206">
        <f t="shared" si="505"/>
        <v>24000</v>
      </c>
      <c r="BK672" s="2206">
        <f t="shared" si="492"/>
        <v>362400</v>
      </c>
      <c r="BL672" s="2206">
        <f t="shared" si="493"/>
        <v>0</v>
      </c>
      <c r="BM672" s="2206">
        <f t="shared" si="494"/>
        <v>302000</v>
      </c>
      <c r="BN672" s="2206">
        <f t="shared" si="495"/>
        <v>60400</v>
      </c>
      <c r="BO672" s="2245">
        <v>15.1</v>
      </c>
      <c r="BP672" s="2075"/>
      <c r="BQ672" s="2075">
        <v>20000</v>
      </c>
      <c r="BR672" s="2075">
        <v>4000</v>
      </c>
      <c r="BS672" s="2206">
        <f t="shared" si="506"/>
        <v>24000</v>
      </c>
      <c r="BT672" s="2206">
        <f t="shared" si="496"/>
        <v>362400</v>
      </c>
      <c r="BU672" s="2206">
        <f t="shared" si="497"/>
        <v>0</v>
      </c>
      <c r="BV672" s="2206">
        <f t="shared" si="498"/>
        <v>302000</v>
      </c>
      <c r="BW672" s="2206">
        <f t="shared" si="499"/>
        <v>60400</v>
      </c>
      <c r="BX672" s="2245">
        <f t="shared" si="467"/>
        <v>0</v>
      </c>
      <c r="BY672" s="2207">
        <f t="shared" si="468"/>
        <v>0</v>
      </c>
      <c r="BZ672" s="2211">
        <f t="shared" si="469"/>
        <v>-26.6</v>
      </c>
      <c r="CA672" s="2212">
        <f t="shared" si="470"/>
        <v>-638400</v>
      </c>
      <c r="CB672" s="2083"/>
      <c r="CC672" s="2083"/>
      <c r="CD672" s="2237"/>
      <c r="CF672" s="2200"/>
    </row>
    <row r="673" spans="1:94" s="1974" customFormat="1" ht="18" customHeight="1" outlineLevel="1">
      <c r="A673" s="2235" t="s">
        <v>4279</v>
      </c>
      <c r="B673" s="2235" t="b">
        <v>1</v>
      </c>
      <c r="C673" s="2201"/>
      <c r="D673" s="2236" t="s">
        <v>4280</v>
      </c>
      <c r="E673" s="2243" t="s">
        <v>3329</v>
      </c>
      <c r="F673" s="2204" t="s">
        <v>365</v>
      </c>
      <c r="G673" s="2244">
        <v>1.6</v>
      </c>
      <c r="H673" s="2206"/>
      <c r="I673" s="2206">
        <v>21510</v>
      </c>
      <c r="J673" s="2206"/>
      <c r="K673" s="2206">
        <f t="shared" si="500"/>
        <v>21510</v>
      </c>
      <c r="L673" s="2206">
        <f t="shared" si="472"/>
        <v>34416</v>
      </c>
      <c r="M673" s="2206">
        <f t="shared" si="473"/>
        <v>0</v>
      </c>
      <c r="N673" s="2206">
        <f t="shared" si="474"/>
        <v>34416</v>
      </c>
      <c r="O673" s="2206">
        <f t="shared" si="475"/>
        <v>0</v>
      </c>
      <c r="P673" s="2244">
        <v>1.6</v>
      </c>
      <c r="Q673" s="2206"/>
      <c r="R673" s="2206">
        <v>21510</v>
      </c>
      <c r="S673" s="2206"/>
      <c r="T673" s="2206">
        <f t="shared" si="501"/>
        <v>21510</v>
      </c>
      <c r="U673" s="2206">
        <f t="shared" si="476"/>
        <v>34416</v>
      </c>
      <c r="V673" s="2206">
        <f t="shared" si="477"/>
        <v>0</v>
      </c>
      <c r="W673" s="2206">
        <f t="shared" si="478"/>
        <v>34416</v>
      </c>
      <c r="X673" s="2206">
        <f t="shared" si="479"/>
        <v>0</v>
      </c>
      <c r="Y673" s="2245">
        <f t="shared" si="463"/>
        <v>0</v>
      </c>
      <c r="Z673" s="2207">
        <f t="shared" si="464"/>
        <v>0</v>
      </c>
      <c r="AA673" s="2245">
        <v>1.6</v>
      </c>
      <c r="AB673" s="2206"/>
      <c r="AC673" s="2206">
        <v>25000</v>
      </c>
      <c r="AD673" s="2206">
        <v>5000</v>
      </c>
      <c r="AE673" s="2206">
        <f t="shared" si="502"/>
        <v>30000</v>
      </c>
      <c r="AF673" s="2206">
        <f t="shared" si="480"/>
        <v>48000</v>
      </c>
      <c r="AG673" s="2206">
        <f t="shared" si="481"/>
        <v>0</v>
      </c>
      <c r="AH673" s="2206">
        <f t="shared" si="482"/>
        <v>40000</v>
      </c>
      <c r="AI673" s="2207">
        <f t="shared" si="483"/>
        <v>8000</v>
      </c>
      <c r="AJ673" s="2246">
        <v>1.6</v>
      </c>
      <c r="AK673" s="2075"/>
      <c r="AL673" s="2075">
        <v>25000</v>
      </c>
      <c r="AM673" s="2075">
        <v>5000</v>
      </c>
      <c r="AN673" s="2206">
        <f t="shared" si="503"/>
        <v>30000</v>
      </c>
      <c r="AO673" s="2206">
        <f t="shared" si="484"/>
        <v>48000</v>
      </c>
      <c r="AP673" s="2206">
        <f t="shared" si="485"/>
        <v>0</v>
      </c>
      <c r="AQ673" s="2206">
        <f t="shared" si="486"/>
        <v>40000</v>
      </c>
      <c r="AR673" s="2206">
        <f t="shared" si="487"/>
        <v>8000</v>
      </c>
      <c r="AS673" s="2245">
        <v>1.6</v>
      </c>
      <c r="AT673" s="2075"/>
      <c r="AU673" s="2075">
        <v>25000</v>
      </c>
      <c r="AV673" s="2075">
        <v>5000</v>
      </c>
      <c r="AW673" s="2206">
        <f t="shared" si="504"/>
        <v>30000</v>
      </c>
      <c r="AX673" s="2206">
        <f t="shared" si="488"/>
        <v>48000</v>
      </c>
      <c r="AY673" s="2206">
        <f t="shared" si="489"/>
        <v>0</v>
      </c>
      <c r="AZ673" s="2206">
        <f t="shared" si="490"/>
        <v>40000</v>
      </c>
      <c r="BA673" s="2206">
        <f t="shared" si="491"/>
        <v>8000</v>
      </c>
      <c r="BB673" s="2245">
        <f t="shared" si="465"/>
        <v>0</v>
      </c>
      <c r="BC673" s="2207">
        <f t="shared" si="466"/>
        <v>0</v>
      </c>
      <c r="BD673" s="2245">
        <f t="shared" si="471"/>
        <v>0</v>
      </c>
      <c r="BE673" s="2207">
        <f t="shared" si="507"/>
        <v>0</v>
      </c>
      <c r="BF673" s="2246">
        <v>1.6</v>
      </c>
      <c r="BG673" s="2075"/>
      <c r="BH673" s="2075">
        <v>25000</v>
      </c>
      <c r="BI673" s="2075">
        <v>5000</v>
      </c>
      <c r="BJ673" s="2206">
        <f t="shared" si="505"/>
        <v>30000</v>
      </c>
      <c r="BK673" s="2206">
        <f t="shared" si="492"/>
        <v>48000</v>
      </c>
      <c r="BL673" s="2206">
        <f t="shared" si="493"/>
        <v>0</v>
      </c>
      <c r="BM673" s="2206">
        <f t="shared" si="494"/>
        <v>40000</v>
      </c>
      <c r="BN673" s="2206">
        <f t="shared" si="495"/>
        <v>8000</v>
      </c>
      <c r="BO673" s="2245">
        <v>1.6</v>
      </c>
      <c r="BP673" s="2075"/>
      <c r="BQ673" s="2075">
        <v>25000</v>
      </c>
      <c r="BR673" s="2075">
        <v>5000</v>
      </c>
      <c r="BS673" s="2206">
        <f t="shared" si="506"/>
        <v>30000</v>
      </c>
      <c r="BT673" s="2206">
        <f t="shared" si="496"/>
        <v>48000</v>
      </c>
      <c r="BU673" s="2206">
        <f t="shared" si="497"/>
        <v>0</v>
      </c>
      <c r="BV673" s="2206">
        <f t="shared" si="498"/>
        <v>40000</v>
      </c>
      <c r="BW673" s="2206">
        <f t="shared" si="499"/>
        <v>8000</v>
      </c>
      <c r="BX673" s="2245">
        <f t="shared" si="467"/>
        <v>0</v>
      </c>
      <c r="BY673" s="2207">
        <f t="shared" si="468"/>
        <v>0</v>
      </c>
      <c r="BZ673" s="2211">
        <f t="shared" si="469"/>
        <v>0</v>
      </c>
      <c r="CA673" s="2212">
        <f t="shared" si="470"/>
        <v>0</v>
      </c>
      <c r="CB673" s="2083"/>
      <c r="CC673" s="2083"/>
      <c r="CD673" s="2237"/>
      <c r="CF673" s="2200"/>
    </row>
    <row r="674" spans="1:94" s="1974" customFormat="1" ht="18" customHeight="1" outlineLevel="1">
      <c r="A674" s="2235" t="s">
        <v>4281</v>
      </c>
      <c r="B674" s="2235" t="b">
        <v>1</v>
      </c>
      <c r="C674" s="2201"/>
      <c r="D674" s="2236" t="s">
        <v>4280</v>
      </c>
      <c r="E674" s="2243" t="s">
        <v>4282</v>
      </c>
      <c r="F674" s="2204" t="s">
        <v>365</v>
      </c>
      <c r="G674" s="2244">
        <v>272.2</v>
      </c>
      <c r="H674" s="2206"/>
      <c r="I674" s="2206">
        <v>15940</v>
      </c>
      <c r="J674" s="2206"/>
      <c r="K674" s="2206">
        <f t="shared" si="500"/>
        <v>15940</v>
      </c>
      <c r="L674" s="2206">
        <f t="shared" si="472"/>
        <v>4338868</v>
      </c>
      <c r="M674" s="2206">
        <f t="shared" si="473"/>
        <v>0</v>
      </c>
      <c r="N674" s="2206">
        <f t="shared" si="474"/>
        <v>4338868</v>
      </c>
      <c r="O674" s="2206">
        <f t="shared" si="475"/>
        <v>0</v>
      </c>
      <c r="P674" s="2244">
        <v>272.2</v>
      </c>
      <c r="Q674" s="2206"/>
      <c r="R674" s="2206">
        <v>15940</v>
      </c>
      <c r="S674" s="2206"/>
      <c r="T674" s="2206">
        <f t="shared" si="501"/>
        <v>15940</v>
      </c>
      <c r="U674" s="2206">
        <f t="shared" si="476"/>
        <v>4338868</v>
      </c>
      <c r="V674" s="2206">
        <f t="shared" si="477"/>
        <v>0</v>
      </c>
      <c r="W674" s="2206">
        <f t="shared" si="478"/>
        <v>4338868</v>
      </c>
      <c r="X674" s="2206">
        <f t="shared" si="479"/>
        <v>0</v>
      </c>
      <c r="Y674" s="2245">
        <f t="shared" si="463"/>
        <v>0</v>
      </c>
      <c r="Z674" s="2207">
        <f t="shared" si="464"/>
        <v>0</v>
      </c>
      <c r="AA674" s="2245">
        <v>265.39999999999998</v>
      </c>
      <c r="AB674" s="2206"/>
      <c r="AC674" s="2206">
        <v>35000</v>
      </c>
      <c r="AD674" s="2206">
        <v>7000</v>
      </c>
      <c r="AE674" s="2206">
        <f t="shared" si="502"/>
        <v>42000</v>
      </c>
      <c r="AF674" s="2206">
        <f t="shared" si="480"/>
        <v>11146800</v>
      </c>
      <c r="AG674" s="2206">
        <f t="shared" si="481"/>
        <v>0</v>
      </c>
      <c r="AH674" s="2206">
        <f t="shared" si="482"/>
        <v>9289000</v>
      </c>
      <c r="AI674" s="2207">
        <f t="shared" si="483"/>
        <v>1857800</v>
      </c>
      <c r="AJ674" s="2246">
        <v>272.2</v>
      </c>
      <c r="AK674" s="2075"/>
      <c r="AL674" s="2075">
        <v>35000</v>
      </c>
      <c r="AM674" s="2075">
        <v>7000</v>
      </c>
      <c r="AN674" s="2206">
        <f t="shared" si="503"/>
        <v>42000</v>
      </c>
      <c r="AO674" s="2206">
        <f t="shared" si="484"/>
        <v>11432400</v>
      </c>
      <c r="AP674" s="2206">
        <f t="shared" si="485"/>
        <v>0</v>
      </c>
      <c r="AQ674" s="2206">
        <f t="shared" si="486"/>
        <v>9527000</v>
      </c>
      <c r="AR674" s="2206">
        <f t="shared" si="487"/>
        <v>1905400</v>
      </c>
      <c r="AS674" s="2245">
        <v>272.2</v>
      </c>
      <c r="AT674" s="2075"/>
      <c r="AU674" s="2075">
        <v>35000</v>
      </c>
      <c r="AV674" s="2075">
        <v>7000</v>
      </c>
      <c r="AW674" s="2206">
        <f t="shared" si="504"/>
        <v>42000</v>
      </c>
      <c r="AX674" s="2206">
        <f t="shared" si="488"/>
        <v>11432400</v>
      </c>
      <c r="AY674" s="2206">
        <f t="shared" si="489"/>
        <v>0</v>
      </c>
      <c r="AZ674" s="2206">
        <f t="shared" si="490"/>
        <v>9527000</v>
      </c>
      <c r="BA674" s="2206">
        <f t="shared" si="491"/>
        <v>1905400</v>
      </c>
      <c r="BB674" s="2245">
        <f t="shared" si="465"/>
        <v>0</v>
      </c>
      <c r="BC674" s="2207">
        <f t="shared" si="466"/>
        <v>0</v>
      </c>
      <c r="BD674" s="2245">
        <f t="shared" si="471"/>
        <v>6.8000000000000114</v>
      </c>
      <c r="BE674" s="2207">
        <f t="shared" si="507"/>
        <v>285600</v>
      </c>
      <c r="BF674" s="2246">
        <v>272.2</v>
      </c>
      <c r="BG674" s="2075"/>
      <c r="BH674" s="2075">
        <v>35000</v>
      </c>
      <c r="BI674" s="2075">
        <v>7000</v>
      </c>
      <c r="BJ674" s="2206">
        <f t="shared" si="505"/>
        <v>42000</v>
      </c>
      <c r="BK674" s="2206">
        <f t="shared" si="492"/>
        <v>11432400</v>
      </c>
      <c r="BL674" s="2206">
        <f t="shared" si="493"/>
        <v>0</v>
      </c>
      <c r="BM674" s="2206">
        <f t="shared" si="494"/>
        <v>9527000</v>
      </c>
      <c r="BN674" s="2206">
        <f t="shared" si="495"/>
        <v>1905400</v>
      </c>
      <c r="BO674" s="2245">
        <v>272.2</v>
      </c>
      <c r="BP674" s="2075"/>
      <c r="BQ674" s="2075">
        <v>35000</v>
      </c>
      <c r="BR674" s="2075">
        <v>7000</v>
      </c>
      <c r="BS674" s="2206">
        <f t="shared" si="506"/>
        <v>42000</v>
      </c>
      <c r="BT674" s="2206">
        <f t="shared" si="496"/>
        <v>11432400</v>
      </c>
      <c r="BU674" s="2206">
        <f t="shared" si="497"/>
        <v>0</v>
      </c>
      <c r="BV674" s="2206">
        <f t="shared" si="498"/>
        <v>9527000</v>
      </c>
      <c r="BW674" s="2206">
        <f t="shared" si="499"/>
        <v>1905400</v>
      </c>
      <c r="BX674" s="2245">
        <f t="shared" si="467"/>
        <v>0</v>
      </c>
      <c r="BY674" s="2207">
        <f t="shared" si="468"/>
        <v>0</v>
      </c>
      <c r="BZ674" s="2211">
        <f t="shared" si="469"/>
        <v>6.8000000000000114</v>
      </c>
      <c r="CA674" s="2212">
        <f t="shared" si="470"/>
        <v>285600</v>
      </c>
      <c r="CB674" s="2083"/>
      <c r="CC674" s="2083"/>
      <c r="CD674" s="2237"/>
      <c r="CF674" s="2200"/>
    </row>
    <row r="675" spans="1:94" s="1974" customFormat="1" ht="18" customHeight="1" outlineLevel="1">
      <c r="A675" s="2235" t="s">
        <v>4283</v>
      </c>
      <c r="B675" s="2235" t="b">
        <v>1</v>
      </c>
      <c r="C675" s="2201"/>
      <c r="D675" s="2236" t="s">
        <v>4280</v>
      </c>
      <c r="E675" s="2243" t="s">
        <v>4284</v>
      </c>
      <c r="F675" s="2204" t="s">
        <v>365</v>
      </c>
      <c r="G675" s="2244">
        <v>37.200000000000003</v>
      </c>
      <c r="H675" s="2206"/>
      <c r="I675" s="2206">
        <v>17100</v>
      </c>
      <c r="J675" s="2206"/>
      <c r="K675" s="2206">
        <f t="shared" si="500"/>
        <v>17100</v>
      </c>
      <c r="L675" s="2206">
        <f t="shared" si="472"/>
        <v>636120</v>
      </c>
      <c r="M675" s="2206">
        <f t="shared" si="473"/>
        <v>0</v>
      </c>
      <c r="N675" s="2206">
        <f t="shared" si="474"/>
        <v>636120</v>
      </c>
      <c r="O675" s="2206">
        <f t="shared" si="475"/>
        <v>0</v>
      </c>
      <c r="P675" s="2244">
        <v>37.200000000000003</v>
      </c>
      <c r="Q675" s="2206"/>
      <c r="R675" s="2206">
        <v>17100</v>
      </c>
      <c r="S675" s="2206"/>
      <c r="T675" s="2206">
        <f t="shared" si="501"/>
        <v>17100</v>
      </c>
      <c r="U675" s="2206">
        <f t="shared" si="476"/>
        <v>636120</v>
      </c>
      <c r="V675" s="2206">
        <f t="shared" si="477"/>
        <v>0</v>
      </c>
      <c r="W675" s="2206">
        <f t="shared" si="478"/>
        <v>636120</v>
      </c>
      <c r="X675" s="2206">
        <f t="shared" si="479"/>
        <v>0</v>
      </c>
      <c r="Y675" s="2245">
        <f t="shared" si="463"/>
        <v>0</v>
      </c>
      <c r="Z675" s="2207">
        <f t="shared" si="464"/>
        <v>0</v>
      </c>
      <c r="AA675" s="2245">
        <v>37.200000000000003</v>
      </c>
      <c r="AB675" s="2206"/>
      <c r="AC675" s="2206">
        <v>40000</v>
      </c>
      <c r="AD675" s="2206">
        <v>10000</v>
      </c>
      <c r="AE675" s="2206">
        <f t="shared" si="502"/>
        <v>50000</v>
      </c>
      <c r="AF675" s="2206">
        <f t="shared" si="480"/>
        <v>1860000</v>
      </c>
      <c r="AG675" s="2206">
        <f t="shared" si="481"/>
        <v>0</v>
      </c>
      <c r="AH675" s="2206">
        <f t="shared" si="482"/>
        <v>1488000</v>
      </c>
      <c r="AI675" s="2207">
        <f t="shared" si="483"/>
        <v>372000</v>
      </c>
      <c r="AJ675" s="2246">
        <v>37.200000000000003</v>
      </c>
      <c r="AK675" s="2075"/>
      <c r="AL675" s="2075">
        <v>40000</v>
      </c>
      <c r="AM675" s="2075">
        <v>10000</v>
      </c>
      <c r="AN675" s="2206">
        <f t="shared" si="503"/>
        <v>50000</v>
      </c>
      <c r="AO675" s="2206">
        <f t="shared" si="484"/>
        <v>1860000</v>
      </c>
      <c r="AP675" s="2206">
        <f t="shared" si="485"/>
        <v>0</v>
      </c>
      <c r="AQ675" s="2206">
        <f t="shared" si="486"/>
        <v>1488000</v>
      </c>
      <c r="AR675" s="2206">
        <f t="shared" si="487"/>
        <v>372000</v>
      </c>
      <c r="AS675" s="2245">
        <v>37.200000000000003</v>
      </c>
      <c r="AT675" s="2075"/>
      <c r="AU675" s="2075">
        <v>40000</v>
      </c>
      <c r="AV675" s="2075">
        <v>10000</v>
      </c>
      <c r="AW675" s="2206">
        <f t="shared" si="504"/>
        <v>50000</v>
      </c>
      <c r="AX675" s="2206">
        <f t="shared" si="488"/>
        <v>1860000</v>
      </c>
      <c r="AY675" s="2206">
        <f t="shared" si="489"/>
        <v>0</v>
      </c>
      <c r="AZ675" s="2206">
        <f t="shared" si="490"/>
        <v>1488000</v>
      </c>
      <c r="BA675" s="2206">
        <f t="shared" si="491"/>
        <v>372000</v>
      </c>
      <c r="BB675" s="2245">
        <f t="shared" si="465"/>
        <v>0</v>
      </c>
      <c r="BC675" s="2207">
        <f t="shared" si="466"/>
        <v>0</v>
      </c>
      <c r="BD675" s="2245">
        <f t="shared" si="471"/>
        <v>0</v>
      </c>
      <c r="BE675" s="2207">
        <f t="shared" si="507"/>
        <v>0</v>
      </c>
      <c r="BF675" s="2246">
        <v>37.200000000000003</v>
      </c>
      <c r="BG675" s="2075"/>
      <c r="BH675" s="2075">
        <v>40000</v>
      </c>
      <c r="BI675" s="2075">
        <v>10000</v>
      </c>
      <c r="BJ675" s="2206">
        <f t="shared" si="505"/>
        <v>50000</v>
      </c>
      <c r="BK675" s="2206">
        <f t="shared" si="492"/>
        <v>1860000</v>
      </c>
      <c r="BL675" s="2206">
        <f t="shared" si="493"/>
        <v>0</v>
      </c>
      <c r="BM675" s="2206">
        <f t="shared" si="494"/>
        <v>1488000</v>
      </c>
      <c r="BN675" s="2206">
        <f t="shared" si="495"/>
        <v>372000</v>
      </c>
      <c r="BO675" s="2245">
        <v>37.200000000000003</v>
      </c>
      <c r="BP675" s="2075"/>
      <c r="BQ675" s="2075">
        <v>40000</v>
      </c>
      <c r="BR675" s="2075">
        <v>10000</v>
      </c>
      <c r="BS675" s="2206">
        <f t="shared" si="506"/>
        <v>50000</v>
      </c>
      <c r="BT675" s="2206">
        <f t="shared" si="496"/>
        <v>1860000</v>
      </c>
      <c r="BU675" s="2206">
        <f t="shared" si="497"/>
        <v>0</v>
      </c>
      <c r="BV675" s="2206">
        <f t="shared" si="498"/>
        <v>1488000</v>
      </c>
      <c r="BW675" s="2206">
        <f t="shared" si="499"/>
        <v>372000</v>
      </c>
      <c r="BX675" s="2245">
        <f t="shared" si="467"/>
        <v>0</v>
      </c>
      <c r="BY675" s="2207">
        <f t="shared" si="468"/>
        <v>0</v>
      </c>
      <c r="BZ675" s="2211">
        <f t="shared" si="469"/>
        <v>0</v>
      </c>
      <c r="CA675" s="2212">
        <f t="shared" si="470"/>
        <v>0</v>
      </c>
      <c r="CB675" s="2083"/>
      <c r="CC675" s="2083"/>
      <c r="CD675" s="2237"/>
      <c r="CF675" s="2200"/>
    </row>
    <row r="676" spans="1:94" s="1974" customFormat="1" ht="18" customHeight="1" outlineLevel="1">
      <c r="A676" s="2235" t="s">
        <v>4285</v>
      </c>
      <c r="B676" s="2235" t="b">
        <v>1</v>
      </c>
      <c r="C676" s="2201"/>
      <c r="D676" s="2236" t="s">
        <v>3331</v>
      </c>
      <c r="E676" s="2243" t="s">
        <v>3332</v>
      </c>
      <c r="F676" s="2204" t="s">
        <v>449</v>
      </c>
      <c r="G676" s="2244">
        <v>2783.2</v>
      </c>
      <c r="H676" s="2206">
        <v>150</v>
      </c>
      <c r="I676" s="2206"/>
      <c r="J676" s="2206"/>
      <c r="K676" s="2206">
        <f t="shared" si="500"/>
        <v>150</v>
      </c>
      <c r="L676" s="2206">
        <f t="shared" si="472"/>
        <v>417480</v>
      </c>
      <c r="M676" s="2206">
        <f t="shared" si="473"/>
        <v>417480</v>
      </c>
      <c r="N676" s="2206">
        <f t="shared" si="474"/>
        <v>0</v>
      </c>
      <c r="O676" s="2206">
        <f t="shared" si="475"/>
        <v>0</v>
      </c>
      <c r="P676" s="2244">
        <v>2783.2</v>
      </c>
      <c r="Q676" s="2206">
        <v>150</v>
      </c>
      <c r="R676" s="2206"/>
      <c r="S676" s="2206"/>
      <c r="T676" s="2206">
        <f t="shared" si="501"/>
        <v>150</v>
      </c>
      <c r="U676" s="2206">
        <f t="shared" si="476"/>
        <v>417480</v>
      </c>
      <c r="V676" s="2206">
        <f t="shared" si="477"/>
        <v>417480</v>
      </c>
      <c r="W676" s="2206">
        <f t="shared" si="478"/>
        <v>0</v>
      </c>
      <c r="X676" s="2206">
        <f t="shared" si="479"/>
        <v>0</v>
      </c>
      <c r="Y676" s="2245">
        <f t="shared" si="463"/>
        <v>0</v>
      </c>
      <c r="Z676" s="2207">
        <f t="shared" si="464"/>
        <v>0</v>
      </c>
      <c r="AA676" s="2245">
        <v>2963.2</v>
      </c>
      <c r="AB676" s="2206">
        <v>500</v>
      </c>
      <c r="AC676" s="2206">
        <v>500</v>
      </c>
      <c r="AD676" s="2206"/>
      <c r="AE676" s="2206">
        <f t="shared" si="502"/>
        <v>1000</v>
      </c>
      <c r="AF676" s="2206">
        <f t="shared" si="480"/>
        <v>2963200</v>
      </c>
      <c r="AG676" s="2206">
        <f t="shared" si="481"/>
        <v>1481600</v>
      </c>
      <c r="AH676" s="2206">
        <f t="shared" si="482"/>
        <v>1481600</v>
      </c>
      <c r="AI676" s="2207">
        <f t="shared" si="483"/>
        <v>0</v>
      </c>
      <c r="AJ676" s="2246">
        <v>2783.2</v>
      </c>
      <c r="AK676" s="2075">
        <v>500</v>
      </c>
      <c r="AL676" s="2075">
        <v>500</v>
      </c>
      <c r="AM676" s="2075"/>
      <c r="AN676" s="2206">
        <f t="shared" si="503"/>
        <v>1000</v>
      </c>
      <c r="AO676" s="2206">
        <f t="shared" si="484"/>
        <v>2783200</v>
      </c>
      <c r="AP676" s="2206">
        <f t="shared" si="485"/>
        <v>1391600</v>
      </c>
      <c r="AQ676" s="2206">
        <f t="shared" si="486"/>
        <v>1391600</v>
      </c>
      <c r="AR676" s="2206">
        <f t="shared" si="487"/>
        <v>0</v>
      </c>
      <c r="AS676" s="2245">
        <v>2783.2</v>
      </c>
      <c r="AT676" s="2075">
        <v>500</v>
      </c>
      <c r="AU676" s="2075">
        <v>500</v>
      </c>
      <c r="AV676" s="2075"/>
      <c r="AW676" s="2206">
        <f t="shared" si="504"/>
        <v>1000</v>
      </c>
      <c r="AX676" s="2206">
        <f t="shared" si="488"/>
        <v>2783200</v>
      </c>
      <c r="AY676" s="2206">
        <f t="shared" si="489"/>
        <v>1391600</v>
      </c>
      <c r="AZ676" s="2206">
        <f t="shared" si="490"/>
        <v>1391600</v>
      </c>
      <c r="BA676" s="2206">
        <f t="shared" si="491"/>
        <v>0</v>
      </c>
      <c r="BB676" s="2245">
        <f t="shared" si="465"/>
        <v>0</v>
      </c>
      <c r="BC676" s="2207">
        <f t="shared" si="466"/>
        <v>0</v>
      </c>
      <c r="BD676" s="2245">
        <f t="shared" si="471"/>
        <v>-180</v>
      </c>
      <c r="BE676" s="2207">
        <f t="shared" si="507"/>
        <v>-180000</v>
      </c>
      <c r="BF676" s="2246">
        <v>2783.2</v>
      </c>
      <c r="BG676" s="2075">
        <v>500</v>
      </c>
      <c r="BH676" s="2075">
        <v>500</v>
      </c>
      <c r="BI676" s="2075"/>
      <c r="BJ676" s="2206">
        <f t="shared" si="505"/>
        <v>1000</v>
      </c>
      <c r="BK676" s="2206">
        <f t="shared" si="492"/>
        <v>2783200</v>
      </c>
      <c r="BL676" s="2206">
        <f t="shared" si="493"/>
        <v>1391600</v>
      </c>
      <c r="BM676" s="2206">
        <f t="shared" si="494"/>
        <v>1391600</v>
      </c>
      <c r="BN676" s="2206">
        <f t="shared" si="495"/>
        <v>0</v>
      </c>
      <c r="BO676" s="2245">
        <v>2783.2</v>
      </c>
      <c r="BP676" s="2075">
        <v>500</v>
      </c>
      <c r="BQ676" s="2075">
        <v>500</v>
      </c>
      <c r="BR676" s="2075"/>
      <c r="BS676" s="2206">
        <f t="shared" si="506"/>
        <v>1000</v>
      </c>
      <c r="BT676" s="2206">
        <f t="shared" si="496"/>
        <v>2783200</v>
      </c>
      <c r="BU676" s="2206">
        <f t="shared" si="497"/>
        <v>1391600</v>
      </c>
      <c r="BV676" s="2206">
        <f t="shared" si="498"/>
        <v>1391600</v>
      </c>
      <c r="BW676" s="2206">
        <f t="shared" si="499"/>
        <v>0</v>
      </c>
      <c r="BX676" s="2245">
        <f t="shared" si="467"/>
        <v>0</v>
      </c>
      <c r="BY676" s="2207">
        <f t="shared" si="468"/>
        <v>0</v>
      </c>
      <c r="BZ676" s="2211">
        <f t="shared" si="469"/>
        <v>-180</v>
      </c>
      <c r="CA676" s="2212">
        <f t="shared" si="470"/>
        <v>-180000</v>
      </c>
      <c r="CB676" s="2083"/>
      <c r="CC676" s="2083"/>
      <c r="CD676" s="2237"/>
      <c r="CF676" s="2200"/>
    </row>
    <row r="677" spans="1:94" s="1974" customFormat="1" ht="18" customHeight="1" outlineLevel="1">
      <c r="A677" s="2235" t="s">
        <v>4286</v>
      </c>
      <c r="B677" s="2235" t="b">
        <v>1</v>
      </c>
      <c r="C677" s="2201"/>
      <c r="D677" s="2236" t="s">
        <v>4287</v>
      </c>
      <c r="E677" s="2243" t="s">
        <v>4288</v>
      </c>
      <c r="F677" s="2204" t="s">
        <v>154</v>
      </c>
      <c r="G677" s="2244">
        <v>11</v>
      </c>
      <c r="H677" s="2206">
        <v>35090</v>
      </c>
      <c r="I677" s="2206">
        <v>26960</v>
      </c>
      <c r="J677" s="2206"/>
      <c r="K677" s="2206">
        <f t="shared" si="500"/>
        <v>62050</v>
      </c>
      <c r="L677" s="2206">
        <f t="shared" si="472"/>
        <v>682550</v>
      </c>
      <c r="M677" s="2206">
        <f t="shared" si="473"/>
        <v>385990</v>
      </c>
      <c r="N677" s="2206">
        <f t="shared" si="474"/>
        <v>296560</v>
      </c>
      <c r="O677" s="2206">
        <f t="shared" si="475"/>
        <v>0</v>
      </c>
      <c r="P677" s="2244">
        <v>11</v>
      </c>
      <c r="Q677" s="2206">
        <v>35090</v>
      </c>
      <c r="R677" s="2206">
        <v>26960</v>
      </c>
      <c r="S677" s="2206"/>
      <c r="T677" s="2206">
        <f t="shared" si="501"/>
        <v>62050</v>
      </c>
      <c r="U677" s="2206">
        <f t="shared" si="476"/>
        <v>682550</v>
      </c>
      <c r="V677" s="2206">
        <f t="shared" si="477"/>
        <v>385990</v>
      </c>
      <c r="W677" s="2206">
        <f t="shared" si="478"/>
        <v>296560</v>
      </c>
      <c r="X677" s="2206">
        <f t="shared" si="479"/>
        <v>0</v>
      </c>
      <c r="Y677" s="2244">
        <f t="shared" si="463"/>
        <v>0</v>
      </c>
      <c r="Z677" s="2207">
        <f t="shared" si="464"/>
        <v>0</v>
      </c>
      <c r="AA677" s="2244">
        <v>12</v>
      </c>
      <c r="AB677" s="2206">
        <v>100000</v>
      </c>
      <c r="AC677" s="2206">
        <v>50000</v>
      </c>
      <c r="AD677" s="2206">
        <v>20000</v>
      </c>
      <c r="AE677" s="2206">
        <f t="shared" si="502"/>
        <v>170000</v>
      </c>
      <c r="AF677" s="2206">
        <f t="shared" si="480"/>
        <v>2040000</v>
      </c>
      <c r="AG677" s="2206">
        <f t="shared" si="481"/>
        <v>1200000</v>
      </c>
      <c r="AH677" s="2206">
        <f t="shared" si="482"/>
        <v>600000</v>
      </c>
      <c r="AI677" s="2207">
        <f t="shared" si="483"/>
        <v>240000</v>
      </c>
      <c r="AJ677" s="2246">
        <v>11</v>
      </c>
      <c r="AK677" s="2075">
        <v>100000</v>
      </c>
      <c r="AL677" s="2075">
        <v>50000</v>
      </c>
      <c r="AM677" s="2075">
        <v>20000</v>
      </c>
      <c r="AN677" s="2206">
        <f t="shared" si="503"/>
        <v>170000</v>
      </c>
      <c r="AO677" s="2206">
        <f t="shared" si="484"/>
        <v>1870000</v>
      </c>
      <c r="AP677" s="2206">
        <f t="shared" si="485"/>
        <v>1100000</v>
      </c>
      <c r="AQ677" s="2206">
        <f t="shared" si="486"/>
        <v>550000</v>
      </c>
      <c r="AR677" s="2206">
        <f t="shared" si="487"/>
        <v>220000</v>
      </c>
      <c r="AS677" s="2244">
        <v>11</v>
      </c>
      <c r="AT677" s="2075">
        <v>100000</v>
      </c>
      <c r="AU677" s="2075">
        <v>50000</v>
      </c>
      <c r="AV677" s="2075">
        <v>20000</v>
      </c>
      <c r="AW677" s="2206">
        <f t="shared" si="504"/>
        <v>170000</v>
      </c>
      <c r="AX677" s="2206">
        <f t="shared" si="488"/>
        <v>1870000</v>
      </c>
      <c r="AY677" s="2206">
        <f t="shared" si="489"/>
        <v>1100000</v>
      </c>
      <c r="AZ677" s="2206">
        <f t="shared" si="490"/>
        <v>550000</v>
      </c>
      <c r="BA677" s="2206">
        <f t="shared" si="491"/>
        <v>220000</v>
      </c>
      <c r="BB677" s="2244">
        <f t="shared" si="465"/>
        <v>0</v>
      </c>
      <c r="BC677" s="2207">
        <f t="shared" si="466"/>
        <v>0</v>
      </c>
      <c r="BD677" s="2244">
        <f t="shared" si="471"/>
        <v>-1</v>
      </c>
      <c r="BE677" s="2207">
        <f t="shared" si="507"/>
        <v>-170000</v>
      </c>
      <c r="BF677" s="2246">
        <v>11</v>
      </c>
      <c r="BG677" s="2075">
        <v>100000</v>
      </c>
      <c r="BH677" s="2075">
        <v>50000</v>
      </c>
      <c r="BI677" s="2075">
        <v>20000</v>
      </c>
      <c r="BJ677" s="2206">
        <f t="shared" si="505"/>
        <v>170000</v>
      </c>
      <c r="BK677" s="2206">
        <f t="shared" si="492"/>
        <v>1870000</v>
      </c>
      <c r="BL677" s="2206">
        <f t="shared" si="493"/>
        <v>1100000</v>
      </c>
      <c r="BM677" s="2206">
        <f t="shared" si="494"/>
        <v>550000</v>
      </c>
      <c r="BN677" s="2206">
        <f t="shared" si="495"/>
        <v>220000</v>
      </c>
      <c r="BO677" s="2244">
        <v>11</v>
      </c>
      <c r="BP677" s="2075">
        <v>100000</v>
      </c>
      <c r="BQ677" s="2075">
        <v>50000</v>
      </c>
      <c r="BR677" s="2075">
        <v>20000</v>
      </c>
      <c r="BS677" s="2206">
        <f t="shared" si="506"/>
        <v>170000</v>
      </c>
      <c r="BT677" s="2206">
        <f t="shared" si="496"/>
        <v>1870000</v>
      </c>
      <c r="BU677" s="2206">
        <f t="shared" si="497"/>
        <v>1100000</v>
      </c>
      <c r="BV677" s="2206">
        <f t="shared" si="498"/>
        <v>550000</v>
      </c>
      <c r="BW677" s="2206">
        <f t="shared" si="499"/>
        <v>220000</v>
      </c>
      <c r="BX677" s="2244">
        <f t="shared" si="467"/>
        <v>0</v>
      </c>
      <c r="BY677" s="2207">
        <f t="shared" si="468"/>
        <v>0</v>
      </c>
      <c r="BZ677" s="2211">
        <f t="shared" si="469"/>
        <v>-1</v>
      </c>
      <c r="CA677" s="2212">
        <f t="shared" si="470"/>
        <v>-170000</v>
      </c>
      <c r="CB677" s="2083"/>
      <c r="CC677" s="2083"/>
      <c r="CD677" s="2237"/>
      <c r="CF677" s="2200"/>
    </row>
    <row r="678" spans="1:94" s="1974" customFormat="1" ht="18" customHeight="1" outlineLevel="1">
      <c r="A678" s="2235" t="s">
        <v>4289</v>
      </c>
      <c r="B678" s="2235" t="b">
        <v>1</v>
      </c>
      <c r="C678" s="2201"/>
      <c r="D678" s="2236" t="s">
        <v>4290</v>
      </c>
      <c r="E678" s="2243" t="s">
        <v>4291</v>
      </c>
      <c r="F678" s="2204" t="s">
        <v>154</v>
      </c>
      <c r="G678" s="2244">
        <v>0</v>
      </c>
      <c r="H678" s="2206">
        <v>79770</v>
      </c>
      <c r="I678" s="2206">
        <v>60560</v>
      </c>
      <c r="J678" s="2206"/>
      <c r="K678" s="2206">
        <f t="shared" si="500"/>
        <v>140330</v>
      </c>
      <c r="L678" s="2206">
        <f t="shared" si="472"/>
        <v>0</v>
      </c>
      <c r="M678" s="2206">
        <f t="shared" si="473"/>
        <v>0</v>
      </c>
      <c r="N678" s="2206">
        <f t="shared" si="474"/>
        <v>0</v>
      </c>
      <c r="O678" s="2206">
        <f t="shared" si="475"/>
        <v>0</v>
      </c>
      <c r="P678" s="2244">
        <v>0</v>
      </c>
      <c r="Q678" s="2206">
        <v>79770</v>
      </c>
      <c r="R678" s="2206">
        <v>60560</v>
      </c>
      <c r="S678" s="2206"/>
      <c r="T678" s="2206">
        <f t="shared" si="501"/>
        <v>140330</v>
      </c>
      <c r="U678" s="2206">
        <f t="shared" si="476"/>
        <v>0</v>
      </c>
      <c r="V678" s="2206">
        <f t="shared" si="477"/>
        <v>0</v>
      </c>
      <c r="W678" s="2206">
        <f t="shared" si="478"/>
        <v>0</v>
      </c>
      <c r="X678" s="2206">
        <f t="shared" si="479"/>
        <v>0</v>
      </c>
      <c r="Y678" s="2244">
        <f t="shared" si="463"/>
        <v>0</v>
      </c>
      <c r="Z678" s="2207">
        <f t="shared" si="464"/>
        <v>0</v>
      </c>
      <c r="AA678" s="2244">
        <v>2</v>
      </c>
      <c r="AB678" s="2206">
        <v>80000</v>
      </c>
      <c r="AC678" s="2206">
        <v>50000</v>
      </c>
      <c r="AD678" s="2206">
        <v>20000</v>
      </c>
      <c r="AE678" s="2206">
        <f t="shared" si="502"/>
        <v>150000</v>
      </c>
      <c r="AF678" s="2206">
        <f t="shared" si="480"/>
        <v>300000</v>
      </c>
      <c r="AG678" s="2206">
        <f t="shared" si="481"/>
        <v>160000</v>
      </c>
      <c r="AH678" s="2206">
        <f t="shared" si="482"/>
        <v>100000</v>
      </c>
      <c r="AI678" s="2207">
        <f t="shared" si="483"/>
        <v>40000</v>
      </c>
      <c r="AJ678" s="2246">
        <v>0</v>
      </c>
      <c r="AK678" s="2075">
        <v>80000</v>
      </c>
      <c r="AL678" s="2075">
        <v>50000</v>
      </c>
      <c r="AM678" s="2075">
        <v>20000</v>
      </c>
      <c r="AN678" s="2206">
        <f t="shared" si="503"/>
        <v>150000</v>
      </c>
      <c r="AO678" s="2206">
        <f t="shared" si="484"/>
        <v>0</v>
      </c>
      <c r="AP678" s="2206">
        <f t="shared" si="485"/>
        <v>0</v>
      </c>
      <c r="AQ678" s="2206">
        <f t="shared" si="486"/>
        <v>0</v>
      </c>
      <c r="AR678" s="2206">
        <f t="shared" si="487"/>
        <v>0</v>
      </c>
      <c r="AS678" s="2244">
        <v>0</v>
      </c>
      <c r="AT678" s="2075">
        <v>80000</v>
      </c>
      <c r="AU678" s="2075">
        <v>50000</v>
      </c>
      <c r="AV678" s="2075">
        <v>20000</v>
      </c>
      <c r="AW678" s="2206">
        <f t="shared" si="504"/>
        <v>150000</v>
      </c>
      <c r="AX678" s="2206">
        <f t="shared" si="488"/>
        <v>0</v>
      </c>
      <c r="AY678" s="2206">
        <f t="shared" si="489"/>
        <v>0</v>
      </c>
      <c r="AZ678" s="2206">
        <f t="shared" si="490"/>
        <v>0</v>
      </c>
      <c r="BA678" s="2206">
        <f t="shared" si="491"/>
        <v>0</v>
      </c>
      <c r="BB678" s="2244">
        <f t="shared" si="465"/>
        <v>0</v>
      </c>
      <c r="BC678" s="2207">
        <f t="shared" si="466"/>
        <v>0</v>
      </c>
      <c r="BD678" s="2244">
        <f t="shared" si="471"/>
        <v>-2</v>
      </c>
      <c r="BE678" s="2207">
        <f t="shared" si="507"/>
        <v>-300000</v>
      </c>
      <c r="BF678" s="2246">
        <v>0</v>
      </c>
      <c r="BG678" s="2075">
        <v>80000</v>
      </c>
      <c r="BH678" s="2075">
        <v>50000</v>
      </c>
      <c r="BI678" s="2075">
        <v>20000</v>
      </c>
      <c r="BJ678" s="2206">
        <f t="shared" si="505"/>
        <v>150000</v>
      </c>
      <c r="BK678" s="2206">
        <f t="shared" si="492"/>
        <v>0</v>
      </c>
      <c r="BL678" s="2206">
        <f t="shared" si="493"/>
        <v>0</v>
      </c>
      <c r="BM678" s="2206">
        <f t="shared" si="494"/>
        <v>0</v>
      </c>
      <c r="BN678" s="2206">
        <f t="shared" si="495"/>
        <v>0</v>
      </c>
      <c r="BO678" s="2244">
        <v>0</v>
      </c>
      <c r="BP678" s="2075">
        <v>80000</v>
      </c>
      <c r="BQ678" s="2075">
        <v>50000</v>
      </c>
      <c r="BR678" s="2075">
        <v>20000</v>
      </c>
      <c r="BS678" s="2206">
        <f t="shared" si="506"/>
        <v>150000</v>
      </c>
      <c r="BT678" s="2206">
        <f t="shared" si="496"/>
        <v>0</v>
      </c>
      <c r="BU678" s="2206">
        <f t="shared" si="497"/>
        <v>0</v>
      </c>
      <c r="BV678" s="2206">
        <f t="shared" si="498"/>
        <v>0</v>
      </c>
      <c r="BW678" s="2206">
        <f t="shared" si="499"/>
        <v>0</v>
      </c>
      <c r="BX678" s="2244">
        <f t="shared" si="467"/>
        <v>0</v>
      </c>
      <c r="BY678" s="2207">
        <f t="shared" si="468"/>
        <v>0</v>
      </c>
      <c r="BZ678" s="2211">
        <f t="shared" si="469"/>
        <v>-2</v>
      </c>
      <c r="CA678" s="2212">
        <f t="shared" si="470"/>
        <v>-300000</v>
      </c>
      <c r="CB678" s="2083"/>
      <c r="CC678" s="2083"/>
      <c r="CD678" s="2237"/>
      <c r="CF678" s="2200"/>
    </row>
    <row r="679" spans="1:94" s="1974" customFormat="1" ht="18" customHeight="1" outlineLevel="1">
      <c r="A679" s="2250" t="s">
        <v>4292</v>
      </c>
      <c r="B679" s="2250" t="b">
        <v>1</v>
      </c>
      <c r="C679" s="2201"/>
      <c r="D679" s="2236" t="s">
        <v>4290</v>
      </c>
      <c r="E679" s="2243" t="s">
        <v>4293</v>
      </c>
      <c r="F679" s="2204" t="s">
        <v>154</v>
      </c>
      <c r="G679" s="2244">
        <v>2</v>
      </c>
      <c r="H679" s="2251">
        <v>497750</v>
      </c>
      <c r="I679" s="2251"/>
      <c r="J679" s="2251"/>
      <c r="K679" s="2206">
        <f t="shared" si="500"/>
        <v>497750</v>
      </c>
      <c r="L679" s="2206">
        <f t="shared" si="472"/>
        <v>995500</v>
      </c>
      <c r="M679" s="2251">
        <f t="shared" si="473"/>
        <v>995500</v>
      </c>
      <c r="N679" s="2251">
        <f t="shared" si="474"/>
        <v>0</v>
      </c>
      <c r="O679" s="2251">
        <f t="shared" si="475"/>
        <v>0</v>
      </c>
      <c r="P679" s="2244">
        <v>2</v>
      </c>
      <c r="Q679" s="2206">
        <v>497750</v>
      </c>
      <c r="R679" s="2206"/>
      <c r="S679" s="2206"/>
      <c r="T679" s="2206">
        <f t="shared" si="501"/>
        <v>497750</v>
      </c>
      <c r="U679" s="2206">
        <f t="shared" si="476"/>
        <v>995500</v>
      </c>
      <c r="V679" s="2206">
        <f t="shared" si="477"/>
        <v>995500</v>
      </c>
      <c r="W679" s="2206">
        <f t="shared" si="478"/>
        <v>0</v>
      </c>
      <c r="X679" s="2206">
        <f t="shared" si="479"/>
        <v>0</v>
      </c>
      <c r="Y679" s="2244">
        <f t="shared" si="463"/>
        <v>0</v>
      </c>
      <c r="Z679" s="2207">
        <f t="shared" si="464"/>
        <v>0</v>
      </c>
      <c r="AA679" s="2244"/>
      <c r="AB679" s="2206"/>
      <c r="AC679" s="2206"/>
      <c r="AD679" s="2206"/>
      <c r="AE679" s="2206">
        <f t="shared" si="502"/>
        <v>0</v>
      </c>
      <c r="AF679" s="2206">
        <f t="shared" si="480"/>
        <v>0</v>
      </c>
      <c r="AG679" s="2206">
        <f t="shared" si="481"/>
        <v>0</v>
      </c>
      <c r="AH679" s="2206">
        <f t="shared" si="482"/>
        <v>0</v>
      </c>
      <c r="AI679" s="2207">
        <f t="shared" si="483"/>
        <v>0</v>
      </c>
      <c r="AJ679" s="2246">
        <v>2</v>
      </c>
      <c r="AK679" s="2075">
        <v>497750</v>
      </c>
      <c r="AL679" s="2075">
        <v>0</v>
      </c>
      <c r="AM679" s="2075">
        <v>0</v>
      </c>
      <c r="AN679" s="2206">
        <f t="shared" si="503"/>
        <v>497750</v>
      </c>
      <c r="AO679" s="2206">
        <f t="shared" si="484"/>
        <v>995500</v>
      </c>
      <c r="AP679" s="2206">
        <f t="shared" si="485"/>
        <v>995500</v>
      </c>
      <c r="AQ679" s="2206">
        <f t="shared" si="486"/>
        <v>0</v>
      </c>
      <c r="AR679" s="2206">
        <f t="shared" si="487"/>
        <v>0</v>
      </c>
      <c r="AS679" s="2244">
        <v>2</v>
      </c>
      <c r="AT679" s="2075">
        <v>497750</v>
      </c>
      <c r="AU679" s="2075">
        <v>0</v>
      </c>
      <c r="AV679" s="2075">
        <v>0</v>
      </c>
      <c r="AW679" s="2206">
        <f t="shared" si="504"/>
        <v>497750</v>
      </c>
      <c r="AX679" s="2206">
        <f t="shared" si="488"/>
        <v>995500</v>
      </c>
      <c r="AY679" s="2251">
        <f t="shared" si="489"/>
        <v>995500</v>
      </c>
      <c r="AZ679" s="2251">
        <f t="shared" si="490"/>
        <v>0</v>
      </c>
      <c r="BA679" s="2251">
        <f t="shared" si="491"/>
        <v>0</v>
      </c>
      <c r="BB679" s="2244">
        <f t="shared" si="465"/>
        <v>0</v>
      </c>
      <c r="BC679" s="2207">
        <f t="shared" si="466"/>
        <v>0</v>
      </c>
      <c r="BD679" s="2244">
        <f t="shared" si="471"/>
        <v>2</v>
      </c>
      <c r="BE679" s="2207">
        <f t="shared" si="507"/>
        <v>995500</v>
      </c>
      <c r="BF679" s="2246">
        <v>2</v>
      </c>
      <c r="BG679" s="2075">
        <v>497750</v>
      </c>
      <c r="BH679" s="2075">
        <v>0</v>
      </c>
      <c r="BI679" s="2075">
        <v>0</v>
      </c>
      <c r="BJ679" s="2206">
        <f t="shared" si="505"/>
        <v>497750</v>
      </c>
      <c r="BK679" s="2206">
        <f t="shared" si="492"/>
        <v>995500</v>
      </c>
      <c r="BL679" s="2206">
        <f t="shared" si="493"/>
        <v>995500</v>
      </c>
      <c r="BM679" s="2206">
        <f t="shared" si="494"/>
        <v>0</v>
      </c>
      <c r="BN679" s="2206">
        <f t="shared" si="495"/>
        <v>0</v>
      </c>
      <c r="BO679" s="2244">
        <v>2</v>
      </c>
      <c r="BP679" s="2075">
        <v>497750</v>
      </c>
      <c r="BQ679" s="2075">
        <v>0</v>
      </c>
      <c r="BR679" s="2075">
        <v>0</v>
      </c>
      <c r="BS679" s="2206">
        <f t="shared" si="506"/>
        <v>497750</v>
      </c>
      <c r="BT679" s="2206">
        <f t="shared" si="496"/>
        <v>995500</v>
      </c>
      <c r="BU679" s="2206">
        <f t="shared" si="497"/>
        <v>995500</v>
      </c>
      <c r="BV679" s="2206">
        <f t="shared" si="498"/>
        <v>0</v>
      </c>
      <c r="BW679" s="2206">
        <f t="shared" si="499"/>
        <v>0</v>
      </c>
      <c r="BX679" s="2244">
        <f t="shared" si="467"/>
        <v>0</v>
      </c>
      <c r="BY679" s="2207">
        <f t="shared" si="468"/>
        <v>0</v>
      </c>
      <c r="BZ679" s="2211">
        <f t="shared" si="469"/>
        <v>2</v>
      </c>
      <c r="CA679" s="2212">
        <f t="shared" si="470"/>
        <v>995500</v>
      </c>
      <c r="CB679" s="2083"/>
      <c r="CC679" s="2083"/>
      <c r="CD679" s="2237"/>
      <c r="CF679" s="2200"/>
      <c r="CJ679" s="1975"/>
      <c r="CK679" s="1975"/>
      <c r="CL679" s="1975"/>
      <c r="CM679" s="1975"/>
      <c r="CN679" s="1975"/>
      <c r="CO679" s="1975"/>
      <c r="CP679" s="1975"/>
    </row>
    <row r="680" spans="1:94" s="1974" customFormat="1" ht="18" customHeight="1" outlineLevel="1">
      <c r="A680" s="2235" t="s">
        <v>4294</v>
      </c>
      <c r="B680" s="2235" t="b">
        <v>1</v>
      </c>
      <c r="C680" s="2201"/>
      <c r="D680" s="2236" t="s">
        <v>4295</v>
      </c>
      <c r="E680" s="2243" t="s">
        <v>4296</v>
      </c>
      <c r="F680" s="2204" t="s">
        <v>3066</v>
      </c>
      <c r="G680" s="2244">
        <v>1</v>
      </c>
      <c r="H680" s="2206">
        <v>118060</v>
      </c>
      <c r="I680" s="2206">
        <v>2870</v>
      </c>
      <c r="J680" s="2206"/>
      <c r="K680" s="2206">
        <f t="shared" si="500"/>
        <v>120930</v>
      </c>
      <c r="L680" s="2206">
        <f t="shared" si="472"/>
        <v>120930</v>
      </c>
      <c r="M680" s="2206">
        <f t="shared" si="473"/>
        <v>118060</v>
      </c>
      <c r="N680" s="2206">
        <f t="shared" si="474"/>
        <v>2870</v>
      </c>
      <c r="O680" s="2206">
        <f t="shared" si="475"/>
        <v>0</v>
      </c>
      <c r="P680" s="2244">
        <v>1</v>
      </c>
      <c r="Q680" s="2206">
        <v>118060</v>
      </c>
      <c r="R680" s="2206">
        <v>2870</v>
      </c>
      <c r="S680" s="2206"/>
      <c r="T680" s="2206">
        <f t="shared" si="501"/>
        <v>120930</v>
      </c>
      <c r="U680" s="2206">
        <f t="shared" si="476"/>
        <v>120930</v>
      </c>
      <c r="V680" s="2206">
        <f t="shared" si="477"/>
        <v>118060</v>
      </c>
      <c r="W680" s="2206">
        <f t="shared" si="478"/>
        <v>2870</v>
      </c>
      <c r="X680" s="2206">
        <f t="shared" si="479"/>
        <v>0</v>
      </c>
      <c r="Y680" s="2244">
        <f t="shared" si="463"/>
        <v>0</v>
      </c>
      <c r="Z680" s="2207">
        <f t="shared" si="464"/>
        <v>0</v>
      </c>
      <c r="AA680" s="2244">
        <v>1</v>
      </c>
      <c r="AB680" s="2206">
        <v>40000</v>
      </c>
      <c r="AC680" s="2206">
        <v>10000</v>
      </c>
      <c r="AD680" s="2206">
        <v>5000</v>
      </c>
      <c r="AE680" s="2206">
        <f t="shared" si="502"/>
        <v>55000</v>
      </c>
      <c r="AF680" s="2206">
        <f t="shared" si="480"/>
        <v>55000</v>
      </c>
      <c r="AG680" s="2206">
        <f t="shared" si="481"/>
        <v>40000</v>
      </c>
      <c r="AH680" s="2206">
        <f t="shared" si="482"/>
        <v>10000</v>
      </c>
      <c r="AI680" s="2207">
        <f t="shared" si="483"/>
        <v>5000</v>
      </c>
      <c r="AJ680" s="2246">
        <v>1</v>
      </c>
      <c r="AK680" s="2075">
        <v>40000</v>
      </c>
      <c r="AL680" s="2075">
        <v>10000</v>
      </c>
      <c r="AM680" s="2075">
        <v>5000</v>
      </c>
      <c r="AN680" s="2206">
        <f t="shared" si="503"/>
        <v>55000</v>
      </c>
      <c r="AO680" s="2206">
        <f t="shared" si="484"/>
        <v>55000</v>
      </c>
      <c r="AP680" s="2206">
        <f t="shared" si="485"/>
        <v>40000</v>
      </c>
      <c r="AQ680" s="2206">
        <f t="shared" si="486"/>
        <v>10000</v>
      </c>
      <c r="AR680" s="2206">
        <f t="shared" si="487"/>
        <v>5000</v>
      </c>
      <c r="AS680" s="2244">
        <v>1</v>
      </c>
      <c r="AT680" s="2075">
        <v>40000</v>
      </c>
      <c r="AU680" s="2075">
        <v>10000</v>
      </c>
      <c r="AV680" s="2075">
        <v>5000</v>
      </c>
      <c r="AW680" s="2206">
        <f t="shared" si="504"/>
        <v>55000</v>
      </c>
      <c r="AX680" s="2206">
        <f t="shared" si="488"/>
        <v>55000</v>
      </c>
      <c r="AY680" s="2206">
        <f t="shared" si="489"/>
        <v>40000</v>
      </c>
      <c r="AZ680" s="2206">
        <f t="shared" si="490"/>
        <v>10000</v>
      </c>
      <c r="BA680" s="2206">
        <f t="shared" si="491"/>
        <v>5000</v>
      </c>
      <c r="BB680" s="2244">
        <f t="shared" si="465"/>
        <v>0</v>
      </c>
      <c r="BC680" s="2207">
        <f t="shared" si="466"/>
        <v>0</v>
      </c>
      <c r="BD680" s="2244">
        <f t="shared" si="471"/>
        <v>0</v>
      </c>
      <c r="BE680" s="2207">
        <f t="shared" si="507"/>
        <v>0</v>
      </c>
      <c r="BF680" s="2246">
        <v>1</v>
      </c>
      <c r="BG680" s="2075">
        <v>40000</v>
      </c>
      <c r="BH680" s="2075">
        <v>10000</v>
      </c>
      <c r="BI680" s="2075">
        <v>5000</v>
      </c>
      <c r="BJ680" s="2206">
        <f t="shared" si="505"/>
        <v>55000</v>
      </c>
      <c r="BK680" s="2206">
        <f t="shared" si="492"/>
        <v>55000</v>
      </c>
      <c r="BL680" s="2206">
        <f t="shared" si="493"/>
        <v>40000</v>
      </c>
      <c r="BM680" s="2206">
        <f t="shared" si="494"/>
        <v>10000</v>
      </c>
      <c r="BN680" s="2206">
        <f t="shared" si="495"/>
        <v>5000</v>
      </c>
      <c r="BO680" s="2244">
        <v>1</v>
      </c>
      <c r="BP680" s="2075">
        <v>40000</v>
      </c>
      <c r="BQ680" s="2075">
        <v>10000</v>
      </c>
      <c r="BR680" s="2075">
        <v>5000</v>
      </c>
      <c r="BS680" s="2206">
        <f t="shared" si="506"/>
        <v>55000</v>
      </c>
      <c r="BT680" s="2206">
        <f t="shared" si="496"/>
        <v>55000</v>
      </c>
      <c r="BU680" s="2206">
        <f t="shared" si="497"/>
        <v>40000</v>
      </c>
      <c r="BV680" s="2206">
        <f t="shared" si="498"/>
        <v>10000</v>
      </c>
      <c r="BW680" s="2206">
        <f t="shared" si="499"/>
        <v>5000</v>
      </c>
      <c r="BX680" s="2244">
        <f t="shared" si="467"/>
        <v>0</v>
      </c>
      <c r="BY680" s="2207">
        <f t="shared" si="468"/>
        <v>0</v>
      </c>
      <c r="BZ680" s="2211">
        <f t="shared" si="469"/>
        <v>0</v>
      </c>
      <c r="CA680" s="2212">
        <f t="shared" si="470"/>
        <v>0</v>
      </c>
      <c r="CB680" s="2083"/>
      <c r="CC680" s="2083"/>
      <c r="CD680" s="2237"/>
      <c r="CF680" s="2200"/>
    </row>
    <row r="681" spans="1:94" s="1974" customFormat="1" ht="18" customHeight="1" outlineLevel="1">
      <c r="A681" s="2235" t="s">
        <v>4297</v>
      </c>
      <c r="B681" s="2235" t="b">
        <v>1</v>
      </c>
      <c r="C681" s="2201"/>
      <c r="D681" s="2236" t="s">
        <v>4295</v>
      </c>
      <c r="E681" s="2243" t="s">
        <v>4298</v>
      </c>
      <c r="F681" s="2204" t="s">
        <v>3066</v>
      </c>
      <c r="G681" s="2244">
        <v>2</v>
      </c>
      <c r="H681" s="2206">
        <v>150130</v>
      </c>
      <c r="I681" s="2206">
        <v>4020</v>
      </c>
      <c r="J681" s="2206"/>
      <c r="K681" s="2206">
        <f t="shared" si="500"/>
        <v>154150</v>
      </c>
      <c r="L681" s="2206">
        <f t="shared" si="472"/>
        <v>308300</v>
      </c>
      <c r="M681" s="2206">
        <f t="shared" si="473"/>
        <v>300260</v>
      </c>
      <c r="N681" s="2206">
        <f t="shared" si="474"/>
        <v>8040</v>
      </c>
      <c r="O681" s="2206">
        <f t="shared" si="475"/>
        <v>0</v>
      </c>
      <c r="P681" s="2244">
        <v>2</v>
      </c>
      <c r="Q681" s="2206">
        <v>150130</v>
      </c>
      <c r="R681" s="2206">
        <v>4020</v>
      </c>
      <c r="S681" s="2206"/>
      <c r="T681" s="2206">
        <f t="shared" si="501"/>
        <v>154150</v>
      </c>
      <c r="U681" s="2206">
        <f t="shared" si="476"/>
        <v>308300</v>
      </c>
      <c r="V681" s="2206">
        <f t="shared" si="477"/>
        <v>300260</v>
      </c>
      <c r="W681" s="2206">
        <f t="shared" si="478"/>
        <v>8040</v>
      </c>
      <c r="X681" s="2206">
        <f t="shared" si="479"/>
        <v>0</v>
      </c>
      <c r="Y681" s="2244">
        <f t="shared" si="463"/>
        <v>0</v>
      </c>
      <c r="Z681" s="2207">
        <f t="shared" si="464"/>
        <v>0</v>
      </c>
      <c r="AA681" s="2244">
        <v>3</v>
      </c>
      <c r="AB681" s="2206">
        <v>50000</v>
      </c>
      <c r="AC681" s="2206">
        <v>10000</v>
      </c>
      <c r="AD681" s="2206">
        <v>5000</v>
      </c>
      <c r="AE681" s="2206">
        <f t="shared" si="502"/>
        <v>65000</v>
      </c>
      <c r="AF681" s="2206">
        <f t="shared" si="480"/>
        <v>195000</v>
      </c>
      <c r="AG681" s="2206">
        <f t="shared" si="481"/>
        <v>150000</v>
      </c>
      <c r="AH681" s="2206">
        <f t="shared" si="482"/>
        <v>30000</v>
      </c>
      <c r="AI681" s="2207">
        <f t="shared" si="483"/>
        <v>15000</v>
      </c>
      <c r="AJ681" s="2246">
        <v>2</v>
      </c>
      <c r="AK681" s="2075">
        <v>50000</v>
      </c>
      <c r="AL681" s="2075">
        <v>10000</v>
      </c>
      <c r="AM681" s="2075">
        <v>5000</v>
      </c>
      <c r="AN681" s="2206">
        <f t="shared" si="503"/>
        <v>65000</v>
      </c>
      <c r="AO681" s="2206">
        <f t="shared" si="484"/>
        <v>130000</v>
      </c>
      <c r="AP681" s="2206">
        <f t="shared" si="485"/>
        <v>100000</v>
      </c>
      <c r="AQ681" s="2206">
        <f t="shared" si="486"/>
        <v>20000</v>
      </c>
      <c r="AR681" s="2206">
        <f t="shared" si="487"/>
        <v>10000</v>
      </c>
      <c r="AS681" s="2244">
        <v>2</v>
      </c>
      <c r="AT681" s="2075">
        <v>50000</v>
      </c>
      <c r="AU681" s="2075">
        <v>10000</v>
      </c>
      <c r="AV681" s="2075">
        <v>5000</v>
      </c>
      <c r="AW681" s="2206">
        <f t="shared" si="504"/>
        <v>65000</v>
      </c>
      <c r="AX681" s="2206">
        <f t="shared" si="488"/>
        <v>130000</v>
      </c>
      <c r="AY681" s="2206">
        <f t="shared" si="489"/>
        <v>100000</v>
      </c>
      <c r="AZ681" s="2206">
        <f t="shared" si="490"/>
        <v>20000</v>
      </c>
      <c r="BA681" s="2206">
        <f t="shared" si="491"/>
        <v>10000</v>
      </c>
      <c r="BB681" s="2244">
        <f t="shared" si="465"/>
        <v>0</v>
      </c>
      <c r="BC681" s="2207">
        <f t="shared" si="466"/>
        <v>0</v>
      </c>
      <c r="BD681" s="2244">
        <f t="shared" si="471"/>
        <v>-1</v>
      </c>
      <c r="BE681" s="2207">
        <f t="shared" si="507"/>
        <v>-65000</v>
      </c>
      <c r="BF681" s="2246">
        <v>2</v>
      </c>
      <c r="BG681" s="2075">
        <v>50000</v>
      </c>
      <c r="BH681" s="2075">
        <v>10000</v>
      </c>
      <c r="BI681" s="2075">
        <v>5000</v>
      </c>
      <c r="BJ681" s="2206">
        <f t="shared" si="505"/>
        <v>65000</v>
      </c>
      <c r="BK681" s="2206">
        <f t="shared" si="492"/>
        <v>130000</v>
      </c>
      <c r="BL681" s="2206">
        <f t="shared" si="493"/>
        <v>100000</v>
      </c>
      <c r="BM681" s="2206">
        <f t="shared" si="494"/>
        <v>20000</v>
      </c>
      <c r="BN681" s="2206">
        <f t="shared" si="495"/>
        <v>10000</v>
      </c>
      <c r="BO681" s="2244">
        <v>2</v>
      </c>
      <c r="BP681" s="2075">
        <v>50000</v>
      </c>
      <c r="BQ681" s="2075">
        <v>10000</v>
      </c>
      <c r="BR681" s="2075">
        <v>5000</v>
      </c>
      <c r="BS681" s="2206">
        <f t="shared" si="506"/>
        <v>65000</v>
      </c>
      <c r="BT681" s="2206">
        <f t="shared" si="496"/>
        <v>130000</v>
      </c>
      <c r="BU681" s="2206">
        <f t="shared" si="497"/>
        <v>100000</v>
      </c>
      <c r="BV681" s="2206">
        <f t="shared" si="498"/>
        <v>20000</v>
      </c>
      <c r="BW681" s="2206">
        <f t="shared" si="499"/>
        <v>10000</v>
      </c>
      <c r="BX681" s="2244">
        <f t="shared" si="467"/>
        <v>0</v>
      </c>
      <c r="BY681" s="2207">
        <f t="shared" si="468"/>
        <v>0</v>
      </c>
      <c r="BZ681" s="2211">
        <f t="shared" si="469"/>
        <v>-1</v>
      </c>
      <c r="CA681" s="2212">
        <f t="shared" si="470"/>
        <v>-65000</v>
      </c>
      <c r="CB681" s="2083"/>
      <c r="CC681" s="2083"/>
      <c r="CD681" s="2237"/>
      <c r="CF681" s="2200"/>
    </row>
    <row r="682" spans="1:94" s="1974" customFormat="1" ht="18" customHeight="1" outlineLevel="1">
      <c r="A682" s="2235" t="s">
        <v>4299</v>
      </c>
      <c r="B682" s="2235" t="b">
        <v>1</v>
      </c>
      <c r="C682" s="2201"/>
      <c r="D682" s="2236" t="s">
        <v>3334</v>
      </c>
      <c r="E682" s="2243" t="s">
        <v>3335</v>
      </c>
      <c r="F682" s="2204" t="s">
        <v>449</v>
      </c>
      <c r="G682" s="2244">
        <v>57</v>
      </c>
      <c r="H682" s="2206">
        <v>260</v>
      </c>
      <c r="I682" s="2206">
        <v>3210</v>
      </c>
      <c r="J682" s="2206"/>
      <c r="K682" s="2206">
        <f t="shared" si="500"/>
        <v>3470</v>
      </c>
      <c r="L682" s="2206">
        <f t="shared" si="472"/>
        <v>197790</v>
      </c>
      <c r="M682" s="2206">
        <f t="shared" si="473"/>
        <v>14820</v>
      </c>
      <c r="N682" s="2206">
        <f t="shared" si="474"/>
        <v>182970</v>
      </c>
      <c r="O682" s="2206">
        <f t="shared" si="475"/>
        <v>0</v>
      </c>
      <c r="P682" s="2244">
        <v>57</v>
      </c>
      <c r="Q682" s="2206">
        <v>260</v>
      </c>
      <c r="R682" s="2206">
        <v>3210</v>
      </c>
      <c r="S682" s="2206"/>
      <c r="T682" s="2206">
        <f t="shared" si="501"/>
        <v>3470</v>
      </c>
      <c r="U682" s="2206">
        <f t="shared" si="476"/>
        <v>197790</v>
      </c>
      <c r="V682" s="2206">
        <f t="shared" si="477"/>
        <v>14820</v>
      </c>
      <c r="W682" s="2206">
        <f t="shared" si="478"/>
        <v>182970</v>
      </c>
      <c r="X682" s="2206">
        <f t="shared" si="479"/>
        <v>0</v>
      </c>
      <c r="Y682" s="2244">
        <f t="shared" si="463"/>
        <v>0</v>
      </c>
      <c r="Z682" s="2207">
        <f t="shared" si="464"/>
        <v>0</v>
      </c>
      <c r="AA682" s="2244">
        <v>37.799999999999997</v>
      </c>
      <c r="AB682" s="2206">
        <v>3000</v>
      </c>
      <c r="AC682" s="2206">
        <v>3000</v>
      </c>
      <c r="AD682" s="2206"/>
      <c r="AE682" s="2206">
        <f t="shared" si="502"/>
        <v>6000</v>
      </c>
      <c r="AF682" s="2206">
        <f t="shared" si="480"/>
        <v>226800</v>
      </c>
      <c r="AG682" s="2206">
        <f t="shared" si="481"/>
        <v>113400</v>
      </c>
      <c r="AH682" s="2206">
        <f t="shared" si="482"/>
        <v>113400</v>
      </c>
      <c r="AI682" s="2207">
        <f t="shared" si="483"/>
        <v>0</v>
      </c>
      <c r="AJ682" s="2246">
        <v>57</v>
      </c>
      <c r="AK682" s="2075">
        <v>3000</v>
      </c>
      <c r="AL682" s="2075">
        <v>3000</v>
      </c>
      <c r="AM682" s="2075"/>
      <c r="AN682" s="2206">
        <f t="shared" si="503"/>
        <v>6000</v>
      </c>
      <c r="AO682" s="2206">
        <f t="shared" si="484"/>
        <v>342000</v>
      </c>
      <c r="AP682" s="2206">
        <f t="shared" si="485"/>
        <v>171000</v>
      </c>
      <c r="AQ682" s="2206">
        <f t="shared" si="486"/>
        <v>171000</v>
      </c>
      <c r="AR682" s="2206">
        <f t="shared" si="487"/>
        <v>0</v>
      </c>
      <c r="AS682" s="2244">
        <v>57</v>
      </c>
      <c r="AT682" s="2075">
        <v>3000</v>
      </c>
      <c r="AU682" s="2075">
        <v>3000</v>
      </c>
      <c r="AV682" s="2075"/>
      <c r="AW682" s="2206">
        <f t="shared" si="504"/>
        <v>6000</v>
      </c>
      <c r="AX682" s="2206">
        <f t="shared" si="488"/>
        <v>342000</v>
      </c>
      <c r="AY682" s="2206">
        <f t="shared" si="489"/>
        <v>171000</v>
      </c>
      <c r="AZ682" s="2206">
        <f t="shared" si="490"/>
        <v>171000</v>
      </c>
      <c r="BA682" s="2206">
        <f t="shared" si="491"/>
        <v>0</v>
      </c>
      <c r="BB682" s="2244">
        <f t="shared" si="465"/>
        <v>0</v>
      </c>
      <c r="BC682" s="2207">
        <f t="shared" si="466"/>
        <v>0</v>
      </c>
      <c r="BD682" s="2244">
        <f t="shared" si="471"/>
        <v>19.200000000000003</v>
      </c>
      <c r="BE682" s="2207">
        <f t="shared" si="507"/>
        <v>115200</v>
      </c>
      <c r="BF682" s="2246">
        <v>57</v>
      </c>
      <c r="BG682" s="2075">
        <v>3000</v>
      </c>
      <c r="BH682" s="2075">
        <v>3000</v>
      </c>
      <c r="BI682" s="2075">
        <v>0</v>
      </c>
      <c r="BJ682" s="2206">
        <f t="shared" si="505"/>
        <v>6000</v>
      </c>
      <c r="BK682" s="2206">
        <f t="shared" si="492"/>
        <v>342000</v>
      </c>
      <c r="BL682" s="2206">
        <f t="shared" si="493"/>
        <v>171000</v>
      </c>
      <c r="BM682" s="2206">
        <f t="shared" si="494"/>
        <v>171000</v>
      </c>
      <c r="BN682" s="2206">
        <f t="shared" si="495"/>
        <v>0</v>
      </c>
      <c r="BO682" s="2244">
        <v>57</v>
      </c>
      <c r="BP682" s="2075">
        <v>3000</v>
      </c>
      <c r="BQ682" s="2075">
        <v>3000</v>
      </c>
      <c r="BR682" s="2075">
        <v>0</v>
      </c>
      <c r="BS682" s="2206">
        <f t="shared" si="506"/>
        <v>6000</v>
      </c>
      <c r="BT682" s="2206">
        <f t="shared" si="496"/>
        <v>342000</v>
      </c>
      <c r="BU682" s="2206">
        <f t="shared" si="497"/>
        <v>171000</v>
      </c>
      <c r="BV682" s="2206">
        <f t="shared" si="498"/>
        <v>171000</v>
      </c>
      <c r="BW682" s="2206">
        <f t="shared" si="499"/>
        <v>0</v>
      </c>
      <c r="BX682" s="2244">
        <f t="shared" si="467"/>
        <v>0</v>
      </c>
      <c r="BY682" s="2207">
        <f t="shared" si="468"/>
        <v>0</v>
      </c>
      <c r="BZ682" s="2211">
        <f t="shared" si="469"/>
        <v>19.200000000000003</v>
      </c>
      <c r="CA682" s="2212">
        <f t="shared" si="470"/>
        <v>115200</v>
      </c>
      <c r="CB682" s="2083"/>
      <c r="CC682" s="2083"/>
      <c r="CD682" s="2237"/>
      <c r="CF682" s="2200"/>
    </row>
    <row r="683" spans="1:94" s="1974" customFormat="1" ht="18" customHeight="1" outlineLevel="1">
      <c r="A683" s="2235" t="s">
        <v>4300</v>
      </c>
      <c r="B683" s="2235" t="b">
        <v>1</v>
      </c>
      <c r="C683" s="2201"/>
      <c r="D683" s="2236" t="s">
        <v>3337</v>
      </c>
      <c r="E683" s="2243" t="s">
        <v>3338</v>
      </c>
      <c r="F683" s="2204" t="s">
        <v>449</v>
      </c>
      <c r="G683" s="2244">
        <v>731</v>
      </c>
      <c r="H683" s="2206">
        <v>460</v>
      </c>
      <c r="I683" s="2206">
        <v>2630</v>
      </c>
      <c r="J683" s="2206"/>
      <c r="K683" s="2206">
        <f t="shared" si="500"/>
        <v>3090</v>
      </c>
      <c r="L683" s="2206">
        <f t="shared" si="472"/>
        <v>2258790</v>
      </c>
      <c r="M683" s="2206">
        <f t="shared" si="473"/>
        <v>336260</v>
      </c>
      <c r="N683" s="2206">
        <f t="shared" si="474"/>
        <v>1922530</v>
      </c>
      <c r="O683" s="2206">
        <f t="shared" si="475"/>
        <v>0</v>
      </c>
      <c r="P683" s="2244">
        <v>731</v>
      </c>
      <c r="Q683" s="2206">
        <v>460</v>
      </c>
      <c r="R683" s="2206">
        <v>2630</v>
      </c>
      <c r="S683" s="2206"/>
      <c r="T683" s="2206">
        <f t="shared" si="501"/>
        <v>3090</v>
      </c>
      <c r="U683" s="2206">
        <f t="shared" si="476"/>
        <v>2258790</v>
      </c>
      <c r="V683" s="2206">
        <f t="shared" si="477"/>
        <v>336260</v>
      </c>
      <c r="W683" s="2206">
        <f t="shared" si="478"/>
        <v>1922530</v>
      </c>
      <c r="X683" s="2206">
        <f t="shared" si="479"/>
        <v>0</v>
      </c>
      <c r="Y683" s="2244">
        <f t="shared" ref="Y683:Y746" si="508">+P683-G683</f>
        <v>0</v>
      </c>
      <c r="Z683" s="2207">
        <f t="shared" ref="Z683:Z746" si="509">+U683-L683</f>
        <v>0</v>
      </c>
      <c r="AA683" s="2244">
        <v>906.9</v>
      </c>
      <c r="AB683" s="2206">
        <v>3000</v>
      </c>
      <c r="AC683" s="2206">
        <v>3000</v>
      </c>
      <c r="AD683" s="2206"/>
      <c r="AE683" s="2206">
        <f t="shared" si="502"/>
        <v>6000</v>
      </c>
      <c r="AF683" s="2206">
        <f t="shared" si="480"/>
        <v>5441400</v>
      </c>
      <c r="AG683" s="2206">
        <f t="shared" si="481"/>
        <v>2720700</v>
      </c>
      <c r="AH683" s="2206">
        <f t="shared" si="482"/>
        <v>2720700</v>
      </c>
      <c r="AI683" s="2207">
        <f t="shared" si="483"/>
        <v>0</v>
      </c>
      <c r="AJ683" s="2246">
        <v>731</v>
      </c>
      <c r="AK683" s="2075">
        <v>3000</v>
      </c>
      <c r="AL683" s="2075">
        <v>3000</v>
      </c>
      <c r="AM683" s="2075"/>
      <c r="AN683" s="2206">
        <f t="shared" si="503"/>
        <v>6000</v>
      </c>
      <c r="AO683" s="2206">
        <f t="shared" si="484"/>
        <v>4386000</v>
      </c>
      <c r="AP683" s="2206">
        <f t="shared" si="485"/>
        <v>2193000</v>
      </c>
      <c r="AQ683" s="2206">
        <f t="shared" si="486"/>
        <v>2193000</v>
      </c>
      <c r="AR683" s="2206">
        <f t="shared" si="487"/>
        <v>0</v>
      </c>
      <c r="AS683" s="2244">
        <v>731</v>
      </c>
      <c r="AT683" s="2075">
        <v>3000</v>
      </c>
      <c r="AU683" s="2075">
        <v>3000</v>
      </c>
      <c r="AV683" s="2075"/>
      <c r="AW683" s="2206">
        <f t="shared" si="504"/>
        <v>6000</v>
      </c>
      <c r="AX683" s="2206">
        <f t="shared" si="488"/>
        <v>4386000</v>
      </c>
      <c r="AY683" s="2206">
        <f t="shared" si="489"/>
        <v>2193000</v>
      </c>
      <c r="AZ683" s="2206">
        <f t="shared" si="490"/>
        <v>2193000</v>
      </c>
      <c r="BA683" s="2206">
        <f t="shared" si="491"/>
        <v>0</v>
      </c>
      <c r="BB683" s="2244">
        <f t="shared" ref="BB683:BB746" si="510">AS683-AJ683</f>
        <v>0</v>
      </c>
      <c r="BC683" s="2207">
        <f t="shared" ref="BC683:BC746" si="511">AX683-AO683</f>
        <v>0</v>
      </c>
      <c r="BD683" s="2244">
        <f t="shared" si="471"/>
        <v>-175.89999999999998</v>
      </c>
      <c r="BE683" s="2207">
        <f t="shared" si="507"/>
        <v>-1055400</v>
      </c>
      <c r="BF683" s="2246">
        <v>731</v>
      </c>
      <c r="BG683" s="2075">
        <v>3000</v>
      </c>
      <c r="BH683" s="2075">
        <v>3000</v>
      </c>
      <c r="BI683" s="2075">
        <v>0</v>
      </c>
      <c r="BJ683" s="2206">
        <f t="shared" si="505"/>
        <v>6000</v>
      </c>
      <c r="BK683" s="2206">
        <f t="shared" si="492"/>
        <v>4386000</v>
      </c>
      <c r="BL683" s="2206">
        <f t="shared" si="493"/>
        <v>2193000</v>
      </c>
      <c r="BM683" s="2206">
        <f t="shared" si="494"/>
        <v>2193000</v>
      </c>
      <c r="BN683" s="2206">
        <f t="shared" si="495"/>
        <v>0</v>
      </c>
      <c r="BO683" s="2244">
        <v>731</v>
      </c>
      <c r="BP683" s="2075">
        <v>3000</v>
      </c>
      <c r="BQ683" s="2075">
        <v>3000</v>
      </c>
      <c r="BR683" s="2075">
        <v>0</v>
      </c>
      <c r="BS683" s="2206">
        <f t="shared" si="506"/>
        <v>6000</v>
      </c>
      <c r="BT683" s="2206">
        <f t="shared" si="496"/>
        <v>4386000</v>
      </c>
      <c r="BU683" s="2206">
        <f t="shared" si="497"/>
        <v>2193000</v>
      </c>
      <c r="BV683" s="2206">
        <f t="shared" si="498"/>
        <v>2193000</v>
      </c>
      <c r="BW683" s="2206">
        <f t="shared" si="499"/>
        <v>0</v>
      </c>
      <c r="BX683" s="2244">
        <f t="shared" ref="BX683:BX746" si="512">BO683-BF683</f>
        <v>0</v>
      </c>
      <c r="BY683" s="2207">
        <f t="shared" ref="BY683:BY746" si="513">BT683-BK683</f>
        <v>0</v>
      </c>
      <c r="BZ683" s="2211">
        <f t="shared" ref="BZ683:BZ746" si="514">+BO683-AA683</f>
        <v>-175.89999999999998</v>
      </c>
      <c r="CA683" s="2212">
        <f t="shared" ref="CA683:CA746" si="515">+BT683-AF683</f>
        <v>-1055400</v>
      </c>
      <c r="CB683" s="2083"/>
      <c r="CC683" s="2083"/>
      <c r="CD683" s="2237"/>
      <c r="CF683" s="2200"/>
    </row>
    <row r="684" spans="1:94" s="1974" customFormat="1" ht="18" customHeight="1" outlineLevel="1">
      <c r="B684" s="2235"/>
      <c r="C684" s="2201"/>
      <c r="D684" s="2232" t="s">
        <v>4301</v>
      </c>
      <c r="E684" s="2243"/>
      <c r="F684" s="2204"/>
      <c r="G684" s="2244"/>
      <c r="H684" s="2206"/>
      <c r="I684" s="2206"/>
      <c r="J684" s="2206"/>
      <c r="K684" s="2206">
        <f t="shared" si="500"/>
        <v>0</v>
      </c>
      <c r="L684" s="2206">
        <f t="shared" si="472"/>
        <v>0</v>
      </c>
      <c r="M684" s="2206">
        <f t="shared" si="473"/>
        <v>0</v>
      </c>
      <c r="N684" s="2206">
        <f t="shared" si="474"/>
        <v>0</v>
      </c>
      <c r="O684" s="2206">
        <f t="shared" si="475"/>
        <v>0</v>
      </c>
      <c r="P684" s="2244"/>
      <c r="Q684" s="2206"/>
      <c r="R684" s="2206"/>
      <c r="S684" s="2206"/>
      <c r="T684" s="2206">
        <f t="shared" si="501"/>
        <v>0</v>
      </c>
      <c r="U684" s="2206">
        <f t="shared" si="476"/>
        <v>0</v>
      </c>
      <c r="V684" s="2206">
        <f t="shared" si="477"/>
        <v>0</v>
      </c>
      <c r="W684" s="2206">
        <f t="shared" si="478"/>
        <v>0</v>
      </c>
      <c r="X684" s="2206">
        <f t="shared" si="479"/>
        <v>0</v>
      </c>
      <c r="Y684" s="2244">
        <f t="shared" si="508"/>
        <v>0</v>
      </c>
      <c r="Z684" s="2207">
        <f t="shared" si="509"/>
        <v>0</v>
      </c>
      <c r="AA684" s="2244">
        <v>0</v>
      </c>
      <c r="AB684" s="2206"/>
      <c r="AC684" s="2206"/>
      <c r="AD684" s="2206"/>
      <c r="AE684" s="2206">
        <f t="shared" si="502"/>
        <v>0</v>
      </c>
      <c r="AF684" s="2206">
        <f t="shared" si="480"/>
        <v>0</v>
      </c>
      <c r="AG684" s="2206">
        <f t="shared" si="481"/>
        <v>0</v>
      </c>
      <c r="AH684" s="2206">
        <f t="shared" si="482"/>
        <v>0</v>
      </c>
      <c r="AI684" s="2207">
        <f t="shared" si="483"/>
        <v>0</v>
      </c>
      <c r="AJ684" s="2246">
        <v>0</v>
      </c>
      <c r="AK684" s="2075"/>
      <c r="AL684" s="2075"/>
      <c r="AM684" s="2075"/>
      <c r="AN684" s="2206">
        <f t="shared" si="503"/>
        <v>0</v>
      </c>
      <c r="AO684" s="2206">
        <f t="shared" si="484"/>
        <v>0</v>
      </c>
      <c r="AP684" s="2206">
        <f t="shared" si="485"/>
        <v>0</v>
      </c>
      <c r="AQ684" s="2206">
        <f t="shared" si="486"/>
        <v>0</v>
      </c>
      <c r="AR684" s="2206">
        <f t="shared" si="487"/>
        <v>0</v>
      </c>
      <c r="AS684" s="2244">
        <v>0</v>
      </c>
      <c r="AT684" s="2075"/>
      <c r="AU684" s="2075"/>
      <c r="AV684" s="2075"/>
      <c r="AW684" s="2206">
        <f t="shared" si="504"/>
        <v>0</v>
      </c>
      <c r="AX684" s="2206">
        <f t="shared" si="488"/>
        <v>0</v>
      </c>
      <c r="AY684" s="2206">
        <f t="shared" si="489"/>
        <v>0</v>
      </c>
      <c r="AZ684" s="2206">
        <f t="shared" si="490"/>
        <v>0</v>
      </c>
      <c r="BA684" s="2206">
        <f t="shared" si="491"/>
        <v>0</v>
      </c>
      <c r="BB684" s="2244">
        <f t="shared" si="510"/>
        <v>0</v>
      </c>
      <c r="BC684" s="2207">
        <f t="shared" si="511"/>
        <v>0</v>
      </c>
      <c r="BD684" s="2244">
        <f t="shared" si="471"/>
        <v>0</v>
      </c>
      <c r="BE684" s="2207">
        <f t="shared" si="507"/>
        <v>0</v>
      </c>
      <c r="BF684" s="2246">
        <v>0</v>
      </c>
      <c r="BG684" s="2075">
        <v>0</v>
      </c>
      <c r="BH684" s="2075">
        <v>0</v>
      </c>
      <c r="BI684" s="2075">
        <v>0</v>
      </c>
      <c r="BJ684" s="2206">
        <f t="shared" si="505"/>
        <v>0</v>
      </c>
      <c r="BK684" s="2206">
        <f t="shared" si="492"/>
        <v>0</v>
      </c>
      <c r="BL684" s="2206">
        <f t="shared" si="493"/>
        <v>0</v>
      </c>
      <c r="BM684" s="2206">
        <f t="shared" si="494"/>
        <v>0</v>
      </c>
      <c r="BN684" s="2206">
        <f t="shared" si="495"/>
        <v>0</v>
      </c>
      <c r="BO684" s="2244">
        <v>0</v>
      </c>
      <c r="BP684" s="2075">
        <v>0</v>
      </c>
      <c r="BQ684" s="2075">
        <v>0</v>
      </c>
      <c r="BR684" s="2075">
        <v>0</v>
      </c>
      <c r="BS684" s="2206">
        <f t="shared" si="506"/>
        <v>0</v>
      </c>
      <c r="BT684" s="2206">
        <f t="shared" si="496"/>
        <v>0</v>
      </c>
      <c r="BU684" s="2206">
        <f t="shared" si="497"/>
        <v>0</v>
      </c>
      <c r="BV684" s="2206">
        <f t="shared" si="498"/>
        <v>0</v>
      </c>
      <c r="BW684" s="2206">
        <f t="shared" si="499"/>
        <v>0</v>
      </c>
      <c r="BX684" s="2244">
        <f t="shared" si="512"/>
        <v>0</v>
      </c>
      <c r="BY684" s="2207">
        <f t="shared" si="513"/>
        <v>0</v>
      </c>
      <c r="BZ684" s="2211">
        <f t="shared" si="514"/>
        <v>0</v>
      </c>
      <c r="CA684" s="2212">
        <f t="shared" si="515"/>
        <v>0</v>
      </c>
      <c r="CB684" s="2083"/>
      <c r="CC684" s="2083"/>
      <c r="CD684" s="2237"/>
      <c r="CF684" s="2200"/>
    </row>
    <row r="685" spans="1:94" s="1974" customFormat="1" ht="18" customHeight="1" outlineLevel="1">
      <c r="A685" s="2235" t="s">
        <v>4302</v>
      </c>
      <c r="B685" s="2235" t="b">
        <v>1</v>
      </c>
      <c r="C685" s="2201"/>
      <c r="D685" s="2236" t="s">
        <v>3341</v>
      </c>
      <c r="E685" s="2243" t="s">
        <v>4303</v>
      </c>
      <c r="F685" s="2204" t="s">
        <v>365</v>
      </c>
      <c r="G685" s="2244">
        <v>70.7</v>
      </c>
      <c r="H685" s="2206"/>
      <c r="I685" s="2206">
        <v>12800</v>
      </c>
      <c r="J685" s="2206"/>
      <c r="K685" s="2206">
        <f t="shared" si="500"/>
        <v>12800</v>
      </c>
      <c r="L685" s="2206">
        <f t="shared" si="472"/>
        <v>904960</v>
      </c>
      <c r="M685" s="2206">
        <f t="shared" si="473"/>
        <v>0</v>
      </c>
      <c r="N685" s="2206">
        <f t="shared" si="474"/>
        <v>904960</v>
      </c>
      <c r="O685" s="2206">
        <f t="shared" si="475"/>
        <v>0</v>
      </c>
      <c r="P685" s="2244">
        <v>70.7</v>
      </c>
      <c r="Q685" s="2206"/>
      <c r="R685" s="2206">
        <v>12800</v>
      </c>
      <c r="S685" s="2206"/>
      <c r="T685" s="2206">
        <f t="shared" si="501"/>
        <v>12800</v>
      </c>
      <c r="U685" s="2206">
        <f t="shared" si="476"/>
        <v>904960</v>
      </c>
      <c r="V685" s="2206">
        <f t="shared" si="477"/>
        <v>0</v>
      </c>
      <c r="W685" s="2206">
        <f t="shared" si="478"/>
        <v>904960</v>
      </c>
      <c r="X685" s="2206">
        <f t="shared" si="479"/>
        <v>0</v>
      </c>
      <c r="Y685" s="2245">
        <f t="shared" si="508"/>
        <v>0</v>
      </c>
      <c r="Z685" s="2207">
        <f t="shared" si="509"/>
        <v>0</v>
      </c>
      <c r="AA685" s="2245">
        <v>80.7</v>
      </c>
      <c r="AB685" s="2206">
        <v>4000</v>
      </c>
      <c r="AC685" s="2206">
        <v>8000</v>
      </c>
      <c r="AD685" s="2206">
        <v>3000</v>
      </c>
      <c r="AE685" s="2206">
        <f t="shared" si="502"/>
        <v>15000</v>
      </c>
      <c r="AF685" s="2206">
        <f t="shared" si="480"/>
        <v>1210500</v>
      </c>
      <c r="AG685" s="2206">
        <f t="shared" si="481"/>
        <v>322800</v>
      </c>
      <c r="AH685" s="2206">
        <f t="shared" si="482"/>
        <v>645600</v>
      </c>
      <c r="AI685" s="2207">
        <f t="shared" si="483"/>
        <v>242100</v>
      </c>
      <c r="AJ685" s="2246">
        <v>70.7</v>
      </c>
      <c r="AK685" s="2075">
        <v>4000</v>
      </c>
      <c r="AL685" s="2075">
        <v>8000</v>
      </c>
      <c r="AM685" s="2075">
        <v>3000</v>
      </c>
      <c r="AN685" s="2206">
        <f t="shared" si="503"/>
        <v>15000</v>
      </c>
      <c r="AO685" s="2206">
        <f t="shared" si="484"/>
        <v>1060500</v>
      </c>
      <c r="AP685" s="2206">
        <f t="shared" si="485"/>
        <v>282800</v>
      </c>
      <c r="AQ685" s="2206">
        <f t="shared" si="486"/>
        <v>565600</v>
      </c>
      <c r="AR685" s="2206">
        <f t="shared" si="487"/>
        <v>212100</v>
      </c>
      <c r="AS685" s="2245">
        <v>70.7</v>
      </c>
      <c r="AT685" s="2075">
        <v>4000</v>
      </c>
      <c r="AU685" s="2075">
        <v>8000</v>
      </c>
      <c r="AV685" s="2075">
        <v>3000</v>
      </c>
      <c r="AW685" s="2206">
        <f t="shared" si="504"/>
        <v>15000</v>
      </c>
      <c r="AX685" s="2206">
        <f t="shared" si="488"/>
        <v>1060500</v>
      </c>
      <c r="AY685" s="2206">
        <f t="shared" si="489"/>
        <v>282800</v>
      </c>
      <c r="AZ685" s="2206">
        <f t="shared" si="490"/>
        <v>565600</v>
      </c>
      <c r="BA685" s="2206">
        <f t="shared" si="491"/>
        <v>212100</v>
      </c>
      <c r="BB685" s="2245">
        <f t="shared" si="510"/>
        <v>0</v>
      </c>
      <c r="BC685" s="2207">
        <f t="shared" si="511"/>
        <v>0</v>
      </c>
      <c r="BD685" s="2245">
        <f t="shared" si="471"/>
        <v>-10</v>
      </c>
      <c r="BE685" s="2207">
        <f t="shared" si="507"/>
        <v>-150000</v>
      </c>
      <c r="BF685" s="2246">
        <v>70.7</v>
      </c>
      <c r="BG685" s="2075">
        <v>4000</v>
      </c>
      <c r="BH685" s="2075">
        <v>8000</v>
      </c>
      <c r="BI685" s="2075">
        <v>3000</v>
      </c>
      <c r="BJ685" s="2206">
        <f t="shared" si="505"/>
        <v>15000</v>
      </c>
      <c r="BK685" s="2206">
        <f t="shared" si="492"/>
        <v>1060500</v>
      </c>
      <c r="BL685" s="2206">
        <f t="shared" si="493"/>
        <v>282800</v>
      </c>
      <c r="BM685" s="2206">
        <f t="shared" si="494"/>
        <v>565600</v>
      </c>
      <c r="BN685" s="2206">
        <f t="shared" si="495"/>
        <v>212100</v>
      </c>
      <c r="BO685" s="2245">
        <v>70.7</v>
      </c>
      <c r="BP685" s="2075">
        <v>4000</v>
      </c>
      <c r="BQ685" s="2075">
        <v>8000</v>
      </c>
      <c r="BR685" s="2075">
        <v>3000</v>
      </c>
      <c r="BS685" s="2206">
        <f t="shared" si="506"/>
        <v>15000</v>
      </c>
      <c r="BT685" s="2206">
        <f t="shared" si="496"/>
        <v>1060500</v>
      </c>
      <c r="BU685" s="2206">
        <f t="shared" si="497"/>
        <v>282800</v>
      </c>
      <c r="BV685" s="2206">
        <f t="shared" si="498"/>
        <v>565600</v>
      </c>
      <c r="BW685" s="2206">
        <f t="shared" si="499"/>
        <v>212100</v>
      </c>
      <c r="BX685" s="2245">
        <f t="shared" si="512"/>
        <v>0</v>
      </c>
      <c r="BY685" s="2207">
        <f t="shared" si="513"/>
        <v>0</v>
      </c>
      <c r="BZ685" s="2211">
        <f t="shared" si="514"/>
        <v>-10</v>
      </c>
      <c r="CA685" s="2212">
        <f t="shared" si="515"/>
        <v>-150000</v>
      </c>
      <c r="CB685" s="2083"/>
      <c r="CC685" s="2083"/>
      <c r="CD685" s="2237"/>
      <c r="CF685" s="2200"/>
    </row>
    <row r="686" spans="1:94" s="1974" customFormat="1" ht="18" customHeight="1" outlineLevel="1">
      <c r="A686" s="2235" t="s">
        <v>4304</v>
      </c>
      <c r="B686" s="2235" t="b">
        <v>1</v>
      </c>
      <c r="C686" s="2201"/>
      <c r="D686" s="2236" t="s">
        <v>3347</v>
      </c>
      <c r="E686" s="2243" t="s">
        <v>4305</v>
      </c>
      <c r="F686" s="2204" t="s">
        <v>365</v>
      </c>
      <c r="G686" s="2244">
        <v>1470.9</v>
      </c>
      <c r="H686" s="2206">
        <v>440</v>
      </c>
      <c r="I686" s="2206">
        <v>4600</v>
      </c>
      <c r="J686" s="2206"/>
      <c r="K686" s="2206">
        <f t="shared" si="500"/>
        <v>5040</v>
      </c>
      <c r="L686" s="2206">
        <f t="shared" si="472"/>
        <v>7413336</v>
      </c>
      <c r="M686" s="2206">
        <f t="shared" si="473"/>
        <v>647196</v>
      </c>
      <c r="N686" s="2206">
        <f t="shared" si="474"/>
        <v>6766140</v>
      </c>
      <c r="O686" s="2206">
        <f t="shared" si="475"/>
        <v>0</v>
      </c>
      <c r="P686" s="2244">
        <v>1470.9</v>
      </c>
      <c r="Q686" s="2206">
        <v>440</v>
      </c>
      <c r="R686" s="2206">
        <v>4600</v>
      </c>
      <c r="S686" s="2206"/>
      <c r="T686" s="2206">
        <f t="shared" si="501"/>
        <v>5040</v>
      </c>
      <c r="U686" s="2206">
        <f t="shared" si="476"/>
        <v>7413336</v>
      </c>
      <c r="V686" s="2206">
        <f t="shared" si="477"/>
        <v>647196</v>
      </c>
      <c r="W686" s="2206">
        <f t="shared" si="478"/>
        <v>6766140</v>
      </c>
      <c r="X686" s="2206">
        <f t="shared" si="479"/>
        <v>0</v>
      </c>
      <c r="Y686" s="2245">
        <f t="shared" si="508"/>
        <v>0</v>
      </c>
      <c r="Z686" s="2207">
        <f t="shared" si="509"/>
        <v>0</v>
      </c>
      <c r="AA686" s="2245">
        <v>1132.2</v>
      </c>
      <c r="AB686" s="2206">
        <v>3000</v>
      </c>
      <c r="AC686" s="2206">
        <v>4500</v>
      </c>
      <c r="AD686" s="2206">
        <v>3000</v>
      </c>
      <c r="AE686" s="2206">
        <f t="shared" si="502"/>
        <v>10500</v>
      </c>
      <c r="AF686" s="2206">
        <f t="shared" si="480"/>
        <v>11888100</v>
      </c>
      <c r="AG686" s="2206">
        <f t="shared" si="481"/>
        <v>3396600</v>
      </c>
      <c r="AH686" s="2206">
        <f t="shared" si="482"/>
        <v>5094900</v>
      </c>
      <c r="AI686" s="2207">
        <f t="shared" si="483"/>
        <v>3396600</v>
      </c>
      <c r="AJ686" s="2246">
        <v>1470.9</v>
      </c>
      <c r="AK686" s="2075">
        <v>3000</v>
      </c>
      <c r="AL686" s="2075">
        <v>4500</v>
      </c>
      <c r="AM686" s="2075">
        <v>3000</v>
      </c>
      <c r="AN686" s="2206">
        <f t="shared" si="503"/>
        <v>10500</v>
      </c>
      <c r="AO686" s="2206">
        <f t="shared" si="484"/>
        <v>15444450</v>
      </c>
      <c r="AP686" s="2206">
        <f t="shared" si="485"/>
        <v>4412700</v>
      </c>
      <c r="AQ686" s="2206">
        <f t="shared" si="486"/>
        <v>6619050</v>
      </c>
      <c r="AR686" s="2206">
        <f t="shared" si="487"/>
        <v>4412700</v>
      </c>
      <c r="AS686" s="2245">
        <v>1470.9</v>
      </c>
      <c r="AT686" s="2075">
        <v>3000</v>
      </c>
      <c r="AU686" s="2075">
        <v>4500</v>
      </c>
      <c r="AV686" s="2075">
        <v>3000</v>
      </c>
      <c r="AW686" s="2206">
        <f t="shared" si="504"/>
        <v>10500</v>
      </c>
      <c r="AX686" s="2206">
        <f t="shared" si="488"/>
        <v>15444450</v>
      </c>
      <c r="AY686" s="2206">
        <f t="shared" si="489"/>
        <v>4412700</v>
      </c>
      <c r="AZ686" s="2206">
        <f t="shared" si="490"/>
        <v>6619050</v>
      </c>
      <c r="BA686" s="2206">
        <f t="shared" si="491"/>
        <v>4412700</v>
      </c>
      <c r="BB686" s="2245">
        <f t="shared" si="510"/>
        <v>0</v>
      </c>
      <c r="BC686" s="2207">
        <f t="shared" si="511"/>
        <v>0</v>
      </c>
      <c r="BD686" s="2245">
        <f t="shared" si="471"/>
        <v>338.70000000000005</v>
      </c>
      <c r="BE686" s="2207">
        <f t="shared" si="507"/>
        <v>3556350</v>
      </c>
      <c r="BF686" s="2246">
        <v>1470.9</v>
      </c>
      <c r="BG686" s="2075">
        <v>3000</v>
      </c>
      <c r="BH686" s="2075">
        <v>4500</v>
      </c>
      <c r="BI686" s="2075">
        <v>3000</v>
      </c>
      <c r="BJ686" s="2206">
        <f t="shared" si="505"/>
        <v>10500</v>
      </c>
      <c r="BK686" s="2206">
        <f t="shared" si="492"/>
        <v>15444450</v>
      </c>
      <c r="BL686" s="2206">
        <f t="shared" si="493"/>
        <v>4412700</v>
      </c>
      <c r="BM686" s="2206">
        <f t="shared" si="494"/>
        <v>6619050</v>
      </c>
      <c r="BN686" s="2206">
        <f t="shared" si="495"/>
        <v>4412700</v>
      </c>
      <c r="BO686" s="2245">
        <v>1470.9</v>
      </c>
      <c r="BP686" s="2075">
        <v>3000</v>
      </c>
      <c r="BQ686" s="2075">
        <v>4500</v>
      </c>
      <c r="BR686" s="2075">
        <v>3000</v>
      </c>
      <c r="BS686" s="2206">
        <f t="shared" si="506"/>
        <v>10500</v>
      </c>
      <c r="BT686" s="2206">
        <f t="shared" si="496"/>
        <v>15444450</v>
      </c>
      <c r="BU686" s="2206">
        <f t="shared" si="497"/>
        <v>4412700</v>
      </c>
      <c r="BV686" s="2206">
        <f t="shared" si="498"/>
        <v>6619050</v>
      </c>
      <c r="BW686" s="2206">
        <f t="shared" si="499"/>
        <v>4412700</v>
      </c>
      <c r="BX686" s="2245">
        <f t="shared" si="512"/>
        <v>0</v>
      </c>
      <c r="BY686" s="2207">
        <f t="shared" si="513"/>
        <v>0</v>
      </c>
      <c r="BZ686" s="2211">
        <f t="shared" si="514"/>
        <v>338.70000000000005</v>
      </c>
      <c r="CA686" s="2212">
        <f t="shared" si="515"/>
        <v>3556350</v>
      </c>
      <c r="CB686" s="2083"/>
      <c r="CC686" s="2083"/>
      <c r="CD686" s="2237"/>
      <c r="CF686" s="2200"/>
    </row>
    <row r="687" spans="1:94" s="1974" customFormat="1" ht="18" customHeight="1" outlineLevel="1">
      <c r="A687" s="2235" t="s">
        <v>4306</v>
      </c>
      <c r="B687" s="2235" t="b">
        <v>1</v>
      </c>
      <c r="C687" s="2201"/>
      <c r="D687" s="2236" t="s">
        <v>3347</v>
      </c>
      <c r="E687" s="2243" t="s">
        <v>4307</v>
      </c>
      <c r="F687" s="2204" t="s">
        <v>365</v>
      </c>
      <c r="G687" s="2244">
        <v>294.3</v>
      </c>
      <c r="H687" s="2206"/>
      <c r="I687" s="2206">
        <v>8260</v>
      </c>
      <c r="J687" s="2206"/>
      <c r="K687" s="2206">
        <f t="shared" si="500"/>
        <v>8260</v>
      </c>
      <c r="L687" s="2206">
        <f t="shared" si="472"/>
        <v>2430918</v>
      </c>
      <c r="M687" s="2206">
        <f t="shared" si="473"/>
        <v>0</v>
      </c>
      <c r="N687" s="2206">
        <f t="shared" si="474"/>
        <v>2430918</v>
      </c>
      <c r="O687" s="2206">
        <f t="shared" si="475"/>
        <v>0</v>
      </c>
      <c r="P687" s="2244">
        <v>294.3</v>
      </c>
      <c r="Q687" s="2206"/>
      <c r="R687" s="2206">
        <v>8260</v>
      </c>
      <c r="S687" s="2206"/>
      <c r="T687" s="2206">
        <f t="shared" si="501"/>
        <v>8260</v>
      </c>
      <c r="U687" s="2206">
        <f t="shared" si="476"/>
        <v>2430918</v>
      </c>
      <c r="V687" s="2206">
        <f t="shared" si="477"/>
        <v>0</v>
      </c>
      <c r="W687" s="2206">
        <f t="shared" si="478"/>
        <v>2430918</v>
      </c>
      <c r="X687" s="2206">
        <f t="shared" si="479"/>
        <v>0</v>
      </c>
      <c r="Y687" s="2245">
        <f t="shared" si="508"/>
        <v>0</v>
      </c>
      <c r="Z687" s="2207">
        <f t="shared" si="509"/>
        <v>0</v>
      </c>
      <c r="AA687" s="2245">
        <v>289.10000000000002</v>
      </c>
      <c r="AB687" s="2206">
        <v>3000</v>
      </c>
      <c r="AC687" s="2206">
        <v>4500</v>
      </c>
      <c r="AD687" s="2206">
        <v>3000</v>
      </c>
      <c r="AE687" s="2206">
        <f t="shared" si="502"/>
        <v>10500</v>
      </c>
      <c r="AF687" s="2206">
        <f t="shared" si="480"/>
        <v>3035550</v>
      </c>
      <c r="AG687" s="2206">
        <f t="shared" si="481"/>
        <v>867300</v>
      </c>
      <c r="AH687" s="2206">
        <f t="shared" si="482"/>
        <v>1300950</v>
      </c>
      <c r="AI687" s="2207">
        <f t="shared" si="483"/>
        <v>867300</v>
      </c>
      <c r="AJ687" s="2246">
        <v>294.3</v>
      </c>
      <c r="AK687" s="2075">
        <v>3000</v>
      </c>
      <c r="AL687" s="2075">
        <v>4500</v>
      </c>
      <c r="AM687" s="2075">
        <v>3000</v>
      </c>
      <c r="AN687" s="2206">
        <f t="shared" si="503"/>
        <v>10500</v>
      </c>
      <c r="AO687" s="2206">
        <f t="shared" si="484"/>
        <v>3090150</v>
      </c>
      <c r="AP687" s="2206">
        <f t="shared" si="485"/>
        <v>882900</v>
      </c>
      <c r="AQ687" s="2206">
        <f t="shared" si="486"/>
        <v>1324350</v>
      </c>
      <c r="AR687" s="2206">
        <f t="shared" si="487"/>
        <v>882900</v>
      </c>
      <c r="AS687" s="2245">
        <v>294.3</v>
      </c>
      <c r="AT687" s="2075">
        <v>3000</v>
      </c>
      <c r="AU687" s="2075">
        <v>4500</v>
      </c>
      <c r="AV687" s="2075">
        <v>3000</v>
      </c>
      <c r="AW687" s="2206">
        <f t="shared" si="504"/>
        <v>10500</v>
      </c>
      <c r="AX687" s="2206">
        <f t="shared" si="488"/>
        <v>3090150</v>
      </c>
      <c r="AY687" s="2206">
        <f t="shared" si="489"/>
        <v>882900</v>
      </c>
      <c r="AZ687" s="2206">
        <f t="shared" si="490"/>
        <v>1324350</v>
      </c>
      <c r="BA687" s="2206">
        <f t="shared" si="491"/>
        <v>882900</v>
      </c>
      <c r="BB687" s="2245">
        <f t="shared" si="510"/>
        <v>0</v>
      </c>
      <c r="BC687" s="2207">
        <f t="shared" si="511"/>
        <v>0</v>
      </c>
      <c r="BD687" s="2245">
        <f t="shared" si="471"/>
        <v>5.1999999999999886</v>
      </c>
      <c r="BE687" s="2207">
        <f t="shared" si="507"/>
        <v>54600</v>
      </c>
      <c r="BF687" s="2246">
        <v>294.3</v>
      </c>
      <c r="BG687" s="2075">
        <v>3000</v>
      </c>
      <c r="BH687" s="2075">
        <v>4500</v>
      </c>
      <c r="BI687" s="2075">
        <v>3000</v>
      </c>
      <c r="BJ687" s="2206">
        <f t="shared" si="505"/>
        <v>10500</v>
      </c>
      <c r="BK687" s="2206">
        <f t="shared" si="492"/>
        <v>3090150</v>
      </c>
      <c r="BL687" s="2206">
        <f t="shared" si="493"/>
        <v>882900</v>
      </c>
      <c r="BM687" s="2206">
        <f t="shared" si="494"/>
        <v>1324350</v>
      </c>
      <c r="BN687" s="2206">
        <f t="shared" si="495"/>
        <v>882900</v>
      </c>
      <c r="BO687" s="2245">
        <v>294.3</v>
      </c>
      <c r="BP687" s="2075">
        <v>3000</v>
      </c>
      <c r="BQ687" s="2075">
        <v>4500</v>
      </c>
      <c r="BR687" s="2075">
        <v>3000</v>
      </c>
      <c r="BS687" s="2206">
        <f t="shared" si="506"/>
        <v>10500</v>
      </c>
      <c r="BT687" s="2206">
        <f t="shared" si="496"/>
        <v>3090150</v>
      </c>
      <c r="BU687" s="2206">
        <f t="shared" si="497"/>
        <v>882900</v>
      </c>
      <c r="BV687" s="2206">
        <f t="shared" si="498"/>
        <v>1324350</v>
      </c>
      <c r="BW687" s="2206">
        <f t="shared" si="499"/>
        <v>882900</v>
      </c>
      <c r="BX687" s="2245">
        <f t="shared" si="512"/>
        <v>0</v>
      </c>
      <c r="BY687" s="2207">
        <f t="shared" si="513"/>
        <v>0</v>
      </c>
      <c r="BZ687" s="2211">
        <f t="shared" si="514"/>
        <v>5.1999999999999886</v>
      </c>
      <c r="CA687" s="2212">
        <f t="shared" si="515"/>
        <v>54600</v>
      </c>
      <c r="CB687" s="2083"/>
      <c r="CC687" s="2083"/>
      <c r="CD687" s="2237"/>
      <c r="CF687" s="2200"/>
    </row>
    <row r="688" spans="1:94" s="1974" customFormat="1" ht="18" customHeight="1" outlineLevel="1">
      <c r="A688" s="2235" t="s">
        <v>4308</v>
      </c>
      <c r="B688" s="2235" t="b">
        <v>1</v>
      </c>
      <c r="C688" s="2201"/>
      <c r="D688" s="2236" t="s">
        <v>3347</v>
      </c>
      <c r="E688" s="2243" t="s">
        <v>4309</v>
      </c>
      <c r="F688" s="2204" t="s">
        <v>365</v>
      </c>
      <c r="G688" s="2244">
        <v>446.5</v>
      </c>
      <c r="H688" s="2206">
        <v>440</v>
      </c>
      <c r="I688" s="2206">
        <v>4600</v>
      </c>
      <c r="J688" s="2206"/>
      <c r="K688" s="2206">
        <f t="shared" si="500"/>
        <v>5040</v>
      </c>
      <c r="L688" s="2206">
        <f t="shared" si="472"/>
        <v>2250360</v>
      </c>
      <c r="M688" s="2206">
        <f t="shared" si="473"/>
        <v>196460</v>
      </c>
      <c r="N688" s="2206">
        <f t="shared" si="474"/>
        <v>2053900</v>
      </c>
      <c r="O688" s="2206">
        <f t="shared" si="475"/>
        <v>0</v>
      </c>
      <c r="P688" s="2244">
        <v>446.5</v>
      </c>
      <c r="Q688" s="2206">
        <v>440</v>
      </c>
      <c r="R688" s="2206">
        <v>4600</v>
      </c>
      <c r="S688" s="2206"/>
      <c r="T688" s="2206">
        <f t="shared" si="501"/>
        <v>5040</v>
      </c>
      <c r="U688" s="2206">
        <f t="shared" si="476"/>
        <v>2250360</v>
      </c>
      <c r="V688" s="2206">
        <f t="shared" si="477"/>
        <v>196460</v>
      </c>
      <c r="W688" s="2206">
        <f t="shared" si="478"/>
        <v>2053900</v>
      </c>
      <c r="X688" s="2206">
        <f t="shared" si="479"/>
        <v>0</v>
      </c>
      <c r="Y688" s="2245">
        <f t="shared" si="508"/>
        <v>0</v>
      </c>
      <c r="Z688" s="2207">
        <f t="shared" si="509"/>
        <v>0</v>
      </c>
      <c r="AA688" s="2245">
        <v>737</v>
      </c>
      <c r="AB688" s="2206">
        <v>4500</v>
      </c>
      <c r="AC688" s="2206">
        <v>4500</v>
      </c>
      <c r="AD688" s="2206">
        <v>3000</v>
      </c>
      <c r="AE688" s="2206">
        <f t="shared" si="502"/>
        <v>12000</v>
      </c>
      <c r="AF688" s="2206">
        <f t="shared" si="480"/>
        <v>8844000</v>
      </c>
      <c r="AG688" s="2206">
        <f t="shared" si="481"/>
        <v>3316500</v>
      </c>
      <c r="AH688" s="2206">
        <f t="shared" si="482"/>
        <v>3316500</v>
      </c>
      <c r="AI688" s="2207">
        <f t="shared" si="483"/>
        <v>2211000</v>
      </c>
      <c r="AJ688" s="2246">
        <v>446.5</v>
      </c>
      <c r="AK688" s="2075">
        <v>4500</v>
      </c>
      <c r="AL688" s="2075">
        <v>4500</v>
      </c>
      <c r="AM688" s="2075">
        <v>3000</v>
      </c>
      <c r="AN688" s="2206">
        <f t="shared" si="503"/>
        <v>12000</v>
      </c>
      <c r="AO688" s="2206">
        <f t="shared" si="484"/>
        <v>5358000</v>
      </c>
      <c r="AP688" s="2206">
        <f t="shared" si="485"/>
        <v>2009250</v>
      </c>
      <c r="AQ688" s="2206">
        <f t="shared" si="486"/>
        <v>2009250</v>
      </c>
      <c r="AR688" s="2206">
        <f t="shared" si="487"/>
        <v>1339500</v>
      </c>
      <c r="AS688" s="2245">
        <v>446.5</v>
      </c>
      <c r="AT688" s="2075">
        <v>4500</v>
      </c>
      <c r="AU688" s="2075">
        <v>4500</v>
      </c>
      <c r="AV688" s="2075">
        <v>3000</v>
      </c>
      <c r="AW688" s="2206">
        <f t="shared" si="504"/>
        <v>12000</v>
      </c>
      <c r="AX688" s="2206">
        <f t="shared" si="488"/>
        <v>5358000</v>
      </c>
      <c r="AY688" s="2206">
        <f t="shared" si="489"/>
        <v>2009250</v>
      </c>
      <c r="AZ688" s="2206">
        <f t="shared" si="490"/>
        <v>2009250</v>
      </c>
      <c r="BA688" s="2206">
        <f t="shared" si="491"/>
        <v>1339500</v>
      </c>
      <c r="BB688" s="2245">
        <f t="shared" si="510"/>
        <v>0</v>
      </c>
      <c r="BC688" s="2207">
        <f t="shared" si="511"/>
        <v>0</v>
      </c>
      <c r="BD688" s="2245">
        <f t="shared" si="471"/>
        <v>-290.5</v>
      </c>
      <c r="BE688" s="2207">
        <f t="shared" si="507"/>
        <v>-3486000</v>
      </c>
      <c r="BF688" s="2246">
        <v>446.5</v>
      </c>
      <c r="BG688" s="2075">
        <v>4500</v>
      </c>
      <c r="BH688" s="2075">
        <v>4500</v>
      </c>
      <c r="BI688" s="2075">
        <v>3000</v>
      </c>
      <c r="BJ688" s="2206">
        <f t="shared" si="505"/>
        <v>12000</v>
      </c>
      <c r="BK688" s="2206">
        <f t="shared" si="492"/>
        <v>5358000</v>
      </c>
      <c r="BL688" s="2206">
        <f t="shared" si="493"/>
        <v>2009250</v>
      </c>
      <c r="BM688" s="2206">
        <f t="shared" si="494"/>
        <v>2009250</v>
      </c>
      <c r="BN688" s="2206">
        <f t="shared" si="495"/>
        <v>1339500</v>
      </c>
      <c r="BO688" s="2245">
        <v>446.5</v>
      </c>
      <c r="BP688" s="2075">
        <v>4500</v>
      </c>
      <c r="BQ688" s="2075">
        <v>4500</v>
      </c>
      <c r="BR688" s="2075">
        <v>3000</v>
      </c>
      <c r="BS688" s="2206">
        <f t="shared" si="506"/>
        <v>12000</v>
      </c>
      <c r="BT688" s="2206">
        <f t="shared" si="496"/>
        <v>5358000</v>
      </c>
      <c r="BU688" s="2206">
        <f t="shared" si="497"/>
        <v>2009250</v>
      </c>
      <c r="BV688" s="2206">
        <f t="shared" si="498"/>
        <v>2009250</v>
      </c>
      <c r="BW688" s="2206">
        <f t="shared" si="499"/>
        <v>1339500</v>
      </c>
      <c r="BX688" s="2245">
        <f t="shared" si="512"/>
        <v>0</v>
      </c>
      <c r="BY688" s="2207">
        <f t="shared" si="513"/>
        <v>0</v>
      </c>
      <c r="BZ688" s="2211">
        <f t="shared" si="514"/>
        <v>-290.5</v>
      </c>
      <c r="CA688" s="2212">
        <f t="shared" si="515"/>
        <v>-3486000</v>
      </c>
      <c r="CB688" s="2083"/>
      <c r="CC688" s="2083"/>
      <c r="CD688" s="2237"/>
      <c r="CF688" s="2200"/>
    </row>
    <row r="689" spans="1:84" s="1974" customFormat="1" ht="18" customHeight="1" outlineLevel="1">
      <c r="A689" s="2235" t="s">
        <v>4310</v>
      </c>
      <c r="B689" s="2235" t="b">
        <v>1</v>
      </c>
      <c r="C689" s="2201"/>
      <c r="D689" s="2236" t="s">
        <v>3347</v>
      </c>
      <c r="E689" s="2243" t="s">
        <v>3711</v>
      </c>
      <c r="F689" s="2204" t="s">
        <v>365</v>
      </c>
      <c r="G689" s="2244">
        <v>126.8</v>
      </c>
      <c r="H689" s="2206">
        <v>750</v>
      </c>
      <c r="I689" s="2206">
        <v>4600</v>
      </c>
      <c r="J689" s="2206"/>
      <c r="K689" s="2206">
        <f t="shared" si="500"/>
        <v>5350</v>
      </c>
      <c r="L689" s="2206">
        <f t="shared" si="472"/>
        <v>678380</v>
      </c>
      <c r="M689" s="2206">
        <f t="shared" si="473"/>
        <v>95100</v>
      </c>
      <c r="N689" s="2206">
        <f t="shared" si="474"/>
        <v>583280</v>
      </c>
      <c r="O689" s="2206">
        <f t="shared" si="475"/>
        <v>0</v>
      </c>
      <c r="P689" s="2244">
        <v>126.8</v>
      </c>
      <c r="Q689" s="2206">
        <v>750</v>
      </c>
      <c r="R689" s="2206">
        <v>4600</v>
      </c>
      <c r="S689" s="2206"/>
      <c r="T689" s="2206">
        <f t="shared" si="501"/>
        <v>5350</v>
      </c>
      <c r="U689" s="2206">
        <f t="shared" si="476"/>
        <v>678380</v>
      </c>
      <c r="V689" s="2206">
        <f t="shared" si="477"/>
        <v>95100</v>
      </c>
      <c r="W689" s="2206">
        <f t="shared" si="478"/>
        <v>583280</v>
      </c>
      <c r="X689" s="2206">
        <f t="shared" si="479"/>
        <v>0</v>
      </c>
      <c r="Y689" s="2245">
        <f t="shared" si="508"/>
        <v>0</v>
      </c>
      <c r="Z689" s="2207">
        <f t="shared" si="509"/>
        <v>0</v>
      </c>
      <c r="AA689" s="2245">
        <v>17.899999999999999</v>
      </c>
      <c r="AB689" s="2206">
        <v>3000</v>
      </c>
      <c r="AC689" s="2206">
        <v>4500</v>
      </c>
      <c r="AD689" s="2206">
        <v>3000</v>
      </c>
      <c r="AE689" s="2206">
        <f t="shared" si="502"/>
        <v>10500</v>
      </c>
      <c r="AF689" s="2206">
        <f t="shared" si="480"/>
        <v>187950</v>
      </c>
      <c r="AG689" s="2206">
        <f t="shared" si="481"/>
        <v>53700</v>
      </c>
      <c r="AH689" s="2206">
        <f t="shared" si="482"/>
        <v>80550</v>
      </c>
      <c r="AI689" s="2207">
        <f t="shared" si="483"/>
        <v>53700</v>
      </c>
      <c r="AJ689" s="2246">
        <v>126.8</v>
      </c>
      <c r="AK689" s="2075">
        <v>3000</v>
      </c>
      <c r="AL689" s="2075">
        <v>4500</v>
      </c>
      <c r="AM689" s="2075">
        <v>3000</v>
      </c>
      <c r="AN689" s="2206">
        <f t="shared" si="503"/>
        <v>10500</v>
      </c>
      <c r="AO689" s="2206">
        <f t="shared" si="484"/>
        <v>1331400</v>
      </c>
      <c r="AP689" s="2206">
        <f t="shared" si="485"/>
        <v>380400</v>
      </c>
      <c r="AQ689" s="2206">
        <f t="shared" si="486"/>
        <v>570600</v>
      </c>
      <c r="AR689" s="2206">
        <f t="shared" si="487"/>
        <v>380400</v>
      </c>
      <c r="AS689" s="2245">
        <v>126.8</v>
      </c>
      <c r="AT689" s="2075">
        <v>3000</v>
      </c>
      <c r="AU689" s="2075">
        <v>4500</v>
      </c>
      <c r="AV689" s="2075">
        <v>3000</v>
      </c>
      <c r="AW689" s="2206">
        <f t="shared" si="504"/>
        <v>10500</v>
      </c>
      <c r="AX689" s="2206">
        <f t="shared" si="488"/>
        <v>1331400</v>
      </c>
      <c r="AY689" s="2206">
        <f t="shared" si="489"/>
        <v>380400</v>
      </c>
      <c r="AZ689" s="2206">
        <f t="shared" si="490"/>
        <v>570600</v>
      </c>
      <c r="BA689" s="2206">
        <f t="shared" si="491"/>
        <v>380400</v>
      </c>
      <c r="BB689" s="2245">
        <f t="shared" si="510"/>
        <v>0</v>
      </c>
      <c r="BC689" s="2207">
        <f t="shared" si="511"/>
        <v>0</v>
      </c>
      <c r="BD689" s="2245">
        <f t="shared" si="471"/>
        <v>108.9</v>
      </c>
      <c r="BE689" s="2207">
        <f t="shared" si="507"/>
        <v>1143450</v>
      </c>
      <c r="BF689" s="2246">
        <v>126.8</v>
      </c>
      <c r="BG689" s="2075">
        <v>3000</v>
      </c>
      <c r="BH689" s="2075">
        <v>4500</v>
      </c>
      <c r="BI689" s="2075">
        <v>3000</v>
      </c>
      <c r="BJ689" s="2206">
        <f t="shared" si="505"/>
        <v>10500</v>
      </c>
      <c r="BK689" s="2206">
        <f t="shared" si="492"/>
        <v>1331400</v>
      </c>
      <c r="BL689" s="2206">
        <f t="shared" si="493"/>
        <v>380400</v>
      </c>
      <c r="BM689" s="2206">
        <f t="shared" si="494"/>
        <v>570600</v>
      </c>
      <c r="BN689" s="2206">
        <f t="shared" si="495"/>
        <v>380400</v>
      </c>
      <c r="BO689" s="2245">
        <v>126.8</v>
      </c>
      <c r="BP689" s="2075">
        <v>3000</v>
      </c>
      <c r="BQ689" s="2075">
        <v>4500</v>
      </c>
      <c r="BR689" s="2075">
        <v>3000</v>
      </c>
      <c r="BS689" s="2206">
        <f t="shared" si="506"/>
        <v>10500</v>
      </c>
      <c r="BT689" s="2206">
        <f t="shared" si="496"/>
        <v>1331400</v>
      </c>
      <c r="BU689" s="2206">
        <f t="shared" si="497"/>
        <v>380400</v>
      </c>
      <c r="BV689" s="2206">
        <f t="shared" si="498"/>
        <v>570600</v>
      </c>
      <c r="BW689" s="2206">
        <f t="shared" si="499"/>
        <v>380400</v>
      </c>
      <c r="BX689" s="2245">
        <f t="shared" si="512"/>
        <v>0</v>
      </c>
      <c r="BY689" s="2207">
        <f t="shared" si="513"/>
        <v>0</v>
      </c>
      <c r="BZ689" s="2211">
        <f t="shared" si="514"/>
        <v>108.9</v>
      </c>
      <c r="CA689" s="2212">
        <f t="shared" si="515"/>
        <v>1143450</v>
      </c>
      <c r="CB689" s="2083"/>
      <c r="CC689" s="2083"/>
      <c r="CD689" s="2237"/>
      <c r="CF689" s="2200"/>
    </row>
    <row r="690" spans="1:84" s="1974" customFormat="1" ht="18" customHeight="1" outlineLevel="1">
      <c r="A690" s="2235" t="s">
        <v>4311</v>
      </c>
      <c r="B690" s="2235" t="b">
        <v>1</v>
      </c>
      <c r="C690" s="2201"/>
      <c r="D690" s="2236" t="s">
        <v>3347</v>
      </c>
      <c r="E690" s="2243" t="s">
        <v>4312</v>
      </c>
      <c r="F690" s="2204" t="s">
        <v>365</v>
      </c>
      <c r="G690" s="2244">
        <v>0</v>
      </c>
      <c r="H690" s="2206"/>
      <c r="I690" s="2206">
        <v>8260</v>
      </c>
      <c r="J690" s="2206"/>
      <c r="K690" s="2206">
        <f t="shared" si="500"/>
        <v>8260</v>
      </c>
      <c r="L690" s="2206">
        <f t="shared" si="472"/>
        <v>0</v>
      </c>
      <c r="M690" s="2206">
        <f t="shared" si="473"/>
        <v>0</v>
      </c>
      <c r="N690" s="2206">
        <f t="shared" si="474"/>
        <v>0</v>
      </c>
      <c r="O690" s="2206">
        <f t="shared" si="475"/>
        <v>0</v>
      </c>
      <c r="P690" s="2244">
        <v>0</v>
      </c>
      <c r="Q690" s="2206"/>
      <c r="R690" s="2206">
        <v>8260</v>
      </c>
      <c r="S690" s="2206"/>
      <c r="T690" s="2206">
        <f t="shared" si="501"/>
        <v>8260</v>
      </c>
      <c r="U690" s="2206">
        <f t="shared" si="476"/>
        <v>0</v>
      </c>
      <c r="V690" s="2206">
        <f t="shared" si="477"/>
        <v>0</v>
      </c>
      <c r="W690" s="2206">
        <f t="shared" si="478"/>
        <v>0</v>
      </c>
      <c r="X690" s="2206">
        <f t="shared" si="479"/>
        <v>0</v>
      </c>
      <c r="Y690" s="2244">
        <f t="shared" si="508"/>
        <v>0</v>
      </c>
      <c r="Z690" s="2207">
        <f t="shared" si="509"/>
        <v>0</v>
      </c>
      <c r="AA690" s="2244">
        <v>10.199999999999999</v>
      </c>
      <c r="AB690" s="2206">
        <v>3000</v>
      </c>
      <c r="AC690" s="2206">
        <v>4500</v>
      </c>
      <c r="AD690" s="2206">
        <v>3000</v>
      </c>
      <c r="AE690" s="2206">
        <f t="shared" si="502"/>
        <v>10500</v>
      </c>
      <c r="AF690" s="2206">
        <f t="shared" si="480"/>
        <v>107100</v>
      </c>
      <c r="AG690" s="2206">
        <f t="shared" si="481"/>
        <v>30600</v>
      </c>
      <c r="AH690" s="2206">
        <f t="shared" si="482"/>
        <v>45900</v>
      </c>
      <c r="AI690" s="2207">
        <f t="shared" si="483"/>
        <v>30600</v>
      </c>
      <c r="AJ690" s="2246">
        <v>0</v>
      </c>
      <c r="AK690" s="2075">
        <v>3000</v>
      </c>
      <c r="AL690" s="2075">
        <v>4500</v>
      </c>
      <c r="AM690" s="2075">
        <v>3000</v>
      </c>
      <c r="AN690" s="2206">
        <f t="shared" si="503"/>
        <v>10500</v>
      </c>
      <c r="AO690" s="2206">
        <f t="shared" si="484"/>
        <v>0</v>
      </c>
      <c r="AP690" s="2206">
        <f t="shared" si="485"/>
        <v>0</v>
      </c>
      <c r="AQ690" s="2206">
        <f t="shared" si="486"/>
        <v>0</v>
      </c>
      <c r="AR690" s="2206">
        <f t="shared" si="487"/>
        <v>0</v>
      </c>
      <c r="AS690" s="2244">
        <v>0</v>
      </c>
      <c r="AT690" s="2075">
        <v>3000</v>
      </c>
      <c r="AU690" s="2075">
        <v>4500</v>
      </c>
      <c r="AV690" s="2075">
        <v>3000</v>
      </c>
      <c r="AW690" s="2206">
        <f t="shared" si="504"/>
        <v>10500</v>
      </c>
      <c r="AX690" s="2206">
        <f t="shared" si="488"/>
        <v>0</v>
      </c>
      <c r="AY690" s="2206">
        <f t="shared" si="489"/>
        <v>0</v>
      </c>
      <c r="AZ690" s="2206">
        <f t="shared" si="490"/>
        <v>0</v>
      </c>
      <c r="BA690" s="2206">
        <f t="shared" si="491"/>
        <v>0</v>
      </c>
      <c r="BB690" s="2244">
        <f t="shared" si="510"/>
        <v>0</v>
      </c>
      <c r="BC690" s="2207">
        <f t="shared" si="511"/>
        <v>0</v>
      </c>
      <c r="BD690" s="2244">
        <f t="shared" si="471"/>
        <v>-10.199999999999999</v>
      </c>
      <c r="BE690" s="2207">
        <f t="shared" si="507"/>
        <v>-107100</v>
      </c>
      <c r="BF690" s="2246">
        <v>0</v>
      </c>
      <c r="BG690" s="2075">
        <v>3000</v>
      </c>
      <c r="BH690" s="2075">
        <v>4500</v>
      </c>
      <c r="BI690" s="2075">
        <v>3000</v>
      </c>
      <c r="BJ690" s="2206">
        <f t="shared" si="505"/>
        <v>10500</v>
      </c>
      <c r="BK690" s="2206">
        <f t="shared" si="492"/>
        <v>0</v>
      </c>
      <c r="BL690" s="2206">
        <f t="shared" si="493"/>
        <v>0</v>
      </c>
      <c r="BM690" s="2206">
        <f t="shared" si="494"/>
        <v>0</v>
      </c>
      <c r="BN690" s="2206">
        <f t="shared" si="495"/>
        <v>0</v>
      </c>
      <c r="BO690" s="2244">
        <v>0</v>
      </c>
      <c r="BP690" s="2075">
        <v>3000</v>
      </c>
      <c r="BQ690" s="2075">
        <v>4500</v>
      </c>
      <c r="BR690" s="2075">
        <v>3000</v>
      </c>
      <c r="BS690" s="2206">
        <f t="shared" si="506"/>
        <v>10500</v>
      </c>
      <c r="BT690" s="2206">
        <f t="shared" si="496"/>
        <v>0</v>
      </c>
      <c r="BU690" s="2206">
        <f t="shared" si="497"/>
        <v>0</v>
      </c>
      <c r="BV690" s="2206">
        <f t="shared" si="498"/>
        <v>0</v>
      </c>
      <c r="BW690" s="2206">
        <f t="shared" si="499"/>
        <v>0</v>
      </c>
      <c r="BX690" s="2244">
        <f t="shared" si="512"/>
        <v>0</v>
      </c>
      <c r="BY690" s="2207">
        <f t="shared" si="513"/>
        <v>0</v>
      </c>
      <c r="BZ690" s="2211">
        <f t="shared" si="514"/>
        <v>-10.199999999999999</v>
      </c>
      <c r="CA690" s="2212">
        <f t="shared" si="515"/>
        <v>-107100</v>
      </c>
      <c r="CB690" s="2083"/>
      <c r="CC690" s="2083"/>
      <c r="CD690" s="2237"/>
      <c r="CF690" s="2200"/>
    </row>
    <row r="691" spans="1:84" s="1974" customFormat="1" ht="18" customHeight="1" outlineLevel="1">
      <c r="A691" s="2235" t="s">
        <v>4313</v>
      </c>
      <c r="B691" s="2235" t="b">
        <v>1</v>
      </c>
      <c r="C691" s="2201"/>
      <c r="D691" s="2236" t="s">
        <v>4314</v>
      </c>
      <c r="E691" s="2243" t="s">
        <v>4315</v>
      </c>
      <c r="F691" s="2204" t="s">
        <v>365</v>
      </c>
      <c r="G691" s="2244">
        <v>105.9</v>
      </c>
      <c r="H691" s="2206">
        <v>2660</v>
      </c>
      <c r="I691" s="2206">
        <v>3610</v>
      </c>
      <c r="J691" s="2206"/>
      <c r="K691" s="2206">
        <f t="shared" si="500"/>
        <v>6270</v>
      </c>
      <c r="L691" s="2206">
        <f t="shared" si="472"/>
        <v>663993</v>
      </c>
      <c r="M691" s="2206">
        <f t="shared" si="473"/>
        <v>281694</v>
      </c>
      <c r="N691" s="2206">
        <f t="shared" si="474"/>
        <v>382299</v>
      </c>
      <c r="O691" s="2206">
        <f t="shared" si="475"/>
        <v>0</v>
      </c>
      <c r="P691" s="2244">
        <v>105.9</v>
      </c>
      <c r="Q691" s="2206">
        <v>2660</v>
      </c>
      <c r="R691" s="2206">
        <v>3610</v>
      </c>
      <c r="S691" s="2206"/>
      <c r="T691" s="2206">
        <f t="shared" si="501"/>
        <v>6270</v>
      </c>
      <c r="U691" s="2206">
        <f t="shared" si="476"/>
        <v>663993</v>
      </c>
      <c r="V691" s="2206">
        <f t="shared" si="477"/>
        <v>281694</v>
      </c>
      <c r="W691" s="2206">
        <f t="shared" si="478"/>
        <v>382299</v>
      </c>
      <c r="X691" s="2206">
        <f t="shared" si="479"/>
        <v>0</v>
      </c>
      <c r="Y691" s="2245">
        <f t="shared" si="508"/>
        <v>0</v>
      </c>
      <c r="Z691" s="2207">
        <f t="shared" si="509"/>
        <v>0</v>
      </c>
      <c r="AA691" s="2245">
        <v>76.5</v>
      </c>
      <c r="AB691" s="2206">
        <v>15000</v>
      </c>
      <c r="AC691" s="2206">
        <v>15000</v>
      </c>
      <c r="AD691" s="2206">
        <v>3000</v>
      </c>
      <c r="AE691" s="2206">
        <f t="shared" si="502"/>
        <v>33000</v>
      </c>
      <c r="AF691" s="2206">
        <f t="shared" si="480"/>
        <v>2524500</v>
      </c>
      <c r="AG691" s="2206">
        <f t="shared" si="481"/>
        <v>1147500</v>
      </c>
      <c r="AH691" s="2206">
        <f t="shared" si="482"/>
        <v>1147500</v>
      </c>
      <c r="AI691" s="2207">
        <f t="shared" si="483"/>
        <v>229500</v>
      </c>
      <c r="AJ691" s="2246">
        <v>105.9</v>
      </c>
      <c r="AK691" s="2075">
        <v>15000</v>
      </c>
      <c r="AL691" s="2075">
        <v>15000</v>
      </c>
      <c r="AM691" s="2075">
        <v>3000</v>
      </c>
      <c r="AN691" s="2206">
        <f t="shared" si="503"/>
        <v>33000</v>
      </c>
      <c r="AO691" s="2206">
        <f t="shared" si="484"/>
        <v>3494700</v>
      </c>
      <c r="AP691" s="2206">
        <f t="shared" si="485"/>
        <v>1588500</v>
      </c>
      <c r="AQ691" s="2206">
        <f t="shared" si="486"/>
        <v>1588500</v>
      </c>
      <c r="AR691" s="2206">
        <f t="shared" si="487"/>
        <v>317700</v>
      </c>
      <c r="AS691" s="2245">
        <v>105.9</v>
      </c>
      <c r="AT691" s="2075">
        <v>15000</v>
      </c>
      <c r="AU691" s="2075">
        <v>15000</v>
      </c>
      <c r="AV691" s="2075">
        <v>3000</v>
      </c>
      <c r="AW691" s="2206">
        <f t="shared" si="504"/>
        <v>33000</v>
      </c>
      <c r="AX691" s="2206">
        <f t="shared" si="488"/>
        <v>3494700</v>
      </c>
      <c r="AY691" s="2206">
        <f t="shared" si="489"/>
        <v>1588500</v>
      </c>
      <c r="AZ691" s="2206">
        <f t="shared" si="490"/>
        <v>1588500</v>
      </c>
      <c r="BA691" s="2206">
        <f t="shared" si="491"/>
        <v>317700</v>
      </c>
      <c r="BB691" s="2245">
        <f t="shared" si="510"/>
        <v>0</v>
      </c>
      <c r="BC691" s="2207">
        <f t="shared" si="511"/>
        <v>0</v>
      </c>
      <c r="BD691" s="2245">
        <f t="shared" si="471"/>
        <v>29.400000000000006</v>
      </c>
      <c r="BE691" s="2207">
        <f t="shared" si="507"/>
        <v>970200</v>
      </c>
      <c r="BF691" s="2246">
        <v>105.9</v>
      </c>
      <c r="BG691" s="2075">
        <v>15000</v>
      </c>
      <c r="BH691" s="2075">
        <v>15000</v>
      </c>
      <c r="BI691" s="2075">
        <v>3000</v>
      </c>
      <c r="BJ691" s="2206">
        <f t="shared" si="505"/>
        <v>33000</v>
      </c>
      <c r="BK691" s="2206">
        <f t="shared" si="492"/>
        <v>3494700</v>
      </c>
      <c r="BL691" s="2206">
        <f t="shared" si="493"/>
        <v>1588500</v>
      </c>
      <c r="BM691" s="2206">
        <f t="shared" si="494"/>
        <v>1588500</v>
      </c>
      <c r="BN691" s="2206">
        <f t="shared" si="495"/>
        <v>317700</v>
      </c>
      <c r="BO691" s="2245">
        <v>105.9</v>
      </c>
      <c r="BP691" s="2075">
        <v>15000</v>
      </c>
      <c r="BQ691" s="2075">
        <v>15000</v>
      </c>
      <c r="BR691" s="2075">
        <v>3000</v>
      </c>
      <c r="BS691" s="2206">
        <f t="shared" si="506"/>
        <v>33000</v>
      </c>
      <c r="BT691" s="2206">
        <f t="shared" si="496"/>
        <v>3494700</v>
      </c>
      <c r="BU691" s="2206">
        <f t="shared" si="497"/>
        <v>1588500</v>
      </c>
      <c r="BV691" s="2206">
        <f t="shared" si="498"/>
        <v>1588500</v>
      </c>
      <c r="BW691" s="2206">
        <f t="shared" si="499"/>
        <v>317700</v>
      </c>
      <c r="BX691" s="2245">
        <f t="shared" si="512"/>
        <v>0</v>
      </c>
      <c r="BY691" s="2207">
        <f t="shared" si="513"/>
        <v>0</v>
      </c>
      <c r="BZ691" s="2211">
        <f t="shared" si="514"/>
        <v>29.400000000000006</v>
      </c>
      <c r="CA691" s="2212">
        <f t="shared" si="515"/>
        <v>970200</v>
      </c>
      <c r="CB691" s="2083"/>
      <c r="CC691" s="2083"/>
      <c r="CD691" s="2237"/>
      <c r="CF691" s="2200"/>
    </row>
    <row r="692" spans="1:84" s="1974" customFormat="1" ht="18" customHeight="1" outlineLevel="1">
      <c r="A692" s="2235" t="s">
        <v>4316</v>
      </c>
      <c r="B692" s="2235" t="b">
        <v>1</v>
      </c>
      <c r="C692" s="2201"/>
      <c r="D692" s="2236" t="s">
        <v>4317</v>
      </c>
      <c r="E692" s="2243" t="s">
        <v>4318</v>
      </c>
      <c r="F692" s="2204" t="s">
        <v>365</v>
      </c>
      <c r="G692" s="2244">
        <v>241.2</v>
      </c>
      <c r="H692" s="2206">
        <v>2240</v>
      </c>
      <c r="I692" s="2206">
        <v>11320</v>
      </c>
      <c r="J692" s="2206"/>
      <c r="K692" s="2206">
        <f t="shared" si="500"/>
        <v>13560</v>
      </c>
      <c r="L692" s="2206">
        <f t="shared" si="472"/>
        <v>3270672</v>
      </c>
      <c r="M692" s="2206">
        <f t="shared" si="473"/>
        <v>540288</v>
      </c>
      <c r="N692" s="2206">
        <f t="shared" si="474"/>
        <v>2730384</v>
      </c>
      <c r="O692" s="2206">
        <f t="shared" si="475"/>
        <v>0</v>
      </c>
      <c r="P692" s="2244">
        <v>241.2</v>
      </c>
      <c r="Q692" s="2206">
        <v>2240</v>
      </c>
      <c r="R692" s="2206">
        <v>11320</v>
      </c>
      <c r="S692" s="2206"/>
      <c r="T692" s="2206">
        <f t="shared" si="501"/>
        <v>13560</v>
      </c>
      <c r="U692" s="2206">
        <f t="shared" si="476"/>
        <v>3270672</v>
      </c>
      <c r="V692" s="2206">
        <f t="shared" si="477"/>
        <v>540288</v>
      </c>
      <c r="W692" s="2206">
        <f t="shared" si="478"/>
        <v>2730384</v>
      </c>
      <c r="X692" s="2206">
        <f t="shared" si="479"/>
        <v>0</v>
      </c>
      <c r="Y692" s="2245">
        <f t="shared" si="508"/>
        <v>0</v>
      </c>
      <c r="Z692" s="2207">
        <f t="shared" si="509"/>
        <v>0</v>
      </c>
      <c r="AA692" s="2245">
        <v>80.7</v>
      </c>
      <c r="AB692" s="2206">
        <v>8000</v>
      </c>
      <c r="AC692" s="2206">
        <v>8000</v>
      </c>
      <c r="AD692" s="2206">
        <v>3000</v>
      </c>
      <c r="AE692" s="2206">
        <f t="shared" si="502"/>
        <v>19000</v>
      </c>
      <c r="AF692" s="2206">
        <f t="shared" si="480"/>
        <v>1533300</v>
      </c>
      <c r="AG692" s="2206">
        <f t="shared" si="481"/>
        <v>645600</v>
      </c>
      <c r="AH692" s="2206">
        <f t="shared" si="482"/>
        <v>645600</v>
      </c>
      <c r="AI692" s="2207">
        <f t="shared" si="483"/>
        <v>242100</v>
      </c>
      <c r="AJ692" s="2246">
        <v>241.2</v>
      </c>
      <c r="AK692" s="2075">
        <v>8000</v>
      </c>
      <c r="AL692" s="2075">
        <v>8000</v>
      </c>
      <c r="AM692" s="2075">
        <v>3000</v>
      </c>
      <c r="AN692" s="2206">
        <f t="shared" si="503"/>
        <v>19000</v>
      </c>
      <c r="AO692" s="2206">
        <f t="shared" si="484"/>
        <v>4582800</v>
      </c>
      <c r="AP692" s="2206">
        <f t="shared" si="485"/>
        <v>1929600</v>
      </c>
      <c r="AQ692" s="2206">
        <f t="shared" si="486"/>
        <v>1929600</v>
      </c>
      <c r="AR692" s="2206">
        <f t="shared" si="487"/>
        <v>723600</v>
      </c>
      <c r="AS692" s="2245">
        <v>241.2</v>
      </c>
      <c r="AT692" s="2075">
        <v>8000</v>
      </c>
      <c r="AU692" s="2075">
        <v>8000</v>
      </c>
      <c r="AV692" s="2075">
        <v>3000</v>
      </c>
      <c r="AW692" s="2206">
        <f t="shared" si="504"/>
        <v>19000</v>
      </c>
      <c r="AX692" s="2206">
        <f t="shared" si="488"/>
        <v>4582800</v>
      </c>
      <c r="AY692" s="2206">
        <f t="shared" si="489"/>
        <v>1929600</v>
      </c>
      <c r="AZ692" s="2206">
        <f t="shared" si="490"/>
        <v>1929600</v>
      </c>
      <c r="BA692" s="2206">
        <f t="shared" si="491"/>
        <v>723600</v>
      </c>
      <c r="BB692" s="2245">
        <f t="shared" si="510"/>
        <v>0</v>
      </c>
      <c r="BC692" s="2207">
        <f t="shared" si="511"/>
        <v>0</v>
      </c>
      <c r="BD692" s="2245">
        <f t="shared" si="471"/>
        <v>160.5</v>
      </c>
      <c r="BE692" s="2207">
        <f t="shared" si="507"/>
        <v>3049500</v>
      </c>
      <c r="BF692" s="2246">
        <v>241.2</v>
      </c>
      <c r="BG692" s="2075">
        <v>8000</v>
      </c>
      <c r="BH692" s="2075">
        <v>8000</v>
      </c>
      <c r="BI692" s="2075">
        <v>3000</v>
      </c>
      <c r="BJ692" s="2206">
        <f t="shared" si="505"/>
        <v>19000</v>
      </c>
      <c r="BK692" s="2206">
        <f t="shared" si="492"/>
        <v>4582800</v>
      </c>
      <c r="BL692" s="2206">
        <f t="shared" si="493"/>
        <v>1929600</v>
      </c>
      <c r="BM692" s="2206">
        <f t="shared" si="494"/>
        <v>1929600</v>
      </c>
      <c r="BN692" s="2206">
        <f t="shared" si="495"/>
        <v>723600</v>
      </c>
      <c r="BO692" s="2245">
        <v>241.2</v>
      </c>
      <c r="BP692" s="2075">
        <v>8000</v>
      </c>
      <c r="BQ692" s="2075">
        <v>8000</v>
      </c>
      <c r="BR692" s="2075">
        <v>3000</v>
      </c>
      <c r="BS692" s="2206">
        <f t="shared" si="506"/>
        <v>19000</v>
      </c>
      <c r="BT692" s="2206">
        <f t="shared" si="496"/>
        <v>4582800</v>
      </c>
      <c r="BU692" s="2206">
        <f t="shared" si="497"/>
        <v>1929600</v>
      </c>
      <c r="BV692" s="2206">
        <f t="shared" si="498"/>
        <v>1929600</v>
      </c>
      <c r="BW692" s="2206">
        <f t="shared" si="499"/>
        <v>723600</v>
      </c>
      <c r="BX692" s="2245">
        <f t="shared" si="512"/>
        <v>0</v>
      </c>
      <c r="BY692" s="2207">
        <f t="shared" si="513"/>
        <v>0</v>
      </c>
      <c r="BZ692" s="2211">
        <f t="shared" si="514"/>
        <v>160.5</v>
      </c>
      <c r="CA692" s="2212">
        <f t="shared" si="515"/>
        <v>3049500</v>
      </c>
      <c r="CB692" s="2083"/>
      <c r="CC692" s="2083"/>
      <c r="CD692" s="2237"/>
      <c r="CF692" s="2200"/>
    </row>
    <row r="693" spans="1:84" s="1974" customFormat="1" ht="18" customHeight="1" outlineLevel="1">
      <c r="A693" s="2235" t="s">
        <v>4319</v>
      </c>
      <c r="B693" s="2235" t="b">
        <v>1</v>
      </c>
      <c r="C693" s="2201"/>
      <c r="D693" s="2236" t="s">
        <v>4320</v>
      </c>
      <c r="E693" s="2243" t="s">
        <v>3751</v>
      </c>
      <c r="F693" s="2204" t="s">
        <v>365</v>
      </c>
      <c r="G693" s="2244">
        <v>0</v>
      </c>
      <c r="H693" s="2206">
        <v>1590</v>
      </c>
      <c r="I693" s="2206">
        <v>14370</v>
      </c>
      <c r="J693" s="2206"/>
      <c r="K693" s="2206">
        <f t="shared" si="500"/>
        <v>15960</v>
      </c>
      <c r="L693" s="2206">
        <f t="shared" si="472"/>
        <v>0</v>
      </c>
      <c r="M693" s="2206">
        <f t="shared" si="473"/>
        <v>0</v>
      </c>
      <c r="N693" s="2206">
        <f t="shared" si="474"/>
        <v>0</v>
      </c>
      <c r="O693" s="2206">
        <f t="shared" si="475"/>
        <v>0</v>
      </c>
      <c r="P693" s="2244">
        <v>0</v>
      </c>
      <c r="Q693" s="2206">
        <v>1590</v>
      </c>
      <c r="R693" s="2206">
        <v>14370</v>
      </c>
      <c r="S693" s="2206"/>
      <c r="T693" s="2206">
        <f t="shared" si="501"/>
        <v>15960</v>
      </c>
      <c r="U693" s="2206">
        <f t="shared" si="476"/>
        <v>0</v>
      </c>
      <c r="V693" s="2206">
        <f t="shared" si="477"/>
        <v>0</v>
      </c>
      <c r="W693" s="2206">
        <f t="shared" si="478"/>
        <v>0</v>
      </c>
      <c r="X693" s="2206">
        <f t="shared" si="479"/>
        <v>0</v>
      </c>
      <c r="Y693" s="2244">
        <f t="shared" si="508"/>
        <v>0</v>
      </c>
      <c r="Z693" s="2207">
        <f t="shared" si="509"/>
        <v>0</v>
      </c>
      <c r="AA693" s="2244">
        <v>2.1</v>
      </c>
      <c r="AB693" s="2206">
        <v>25000</v>
      </c>
      <c r="AC693" s="2206">
        <v>10000</v>
      </c>
      <c r="AD693" s="2206">
        <v>10000</v>
      </c>
      <c r="AE693" s="2206">
        <f t="shared" si="502"/>
        <v>45000</v>
      </c>
      <c r="AF693" s="2206">
        <f t="shared" si="480"/>
        <v>94500</v>
      </c>
      <c r="AG693" s="2206">
        <f t="shared" si="481"/>
        <v>52500</v>
      </c>
      <c r="AH693" s="2206">
        <f t="shared" si="482"/>
        <v>21000</v>
      </c>
      <c r="AI693" s="2207">
        <f t="shared" si="483"/>
        <v>21000</v>
      </c>
      <c r="AJ693" s="2246">
        <v>0</v>
      </c>
      <c r="AK693" s="2075">
        <v>25000</v>
      </c>
      <c r="AL693" s="2075">
        <v>10000</v>
      </c>
      <c r="AM693" s="2075">
        <v>10000</v>
      </c>
      <c r="AN693" s="2206">
        <f t="shared" si="503"/>
        <v>45000</v>
      </c>
      <c r="AO693" s="2206">
        <f t="shared" si="484"/>
        <v>0</v>
      </c>
      <c r="AP693" s="2206">
        <f t="shared" si="485"/>
        <v>0</v>
      </c>
      <c r="AQ693" s="2206">
        <f t="shared" si="486"/>
        <v>0</v>
      </c>
      <c r="AR693" s="2206">
        <f t="shared" si="487"/>
        <v>0</v>
      </c>
      <c r="AS693" s="2244">
        <v>0</v>
      </c>
      <c r="AT693" s="2075">
        <v>25000</v>
      </c>
      <c r="AU693" s="2075">
        <v>10000</v>
      </c>
      <c r="AV693" s="2075">
        <v>10000</v>
      </c>
      <c r="AW693" s="2206">
        <f t="shared" si="504"/>
        <v>45000</v>
      </c>
      <c r="AX693" s="2206">
        <f t="shared" si="488"/>
        <v>0</v>
      </c>
      <c r="AY693" s="2206">
        <f t="shared" si="489"/>
        <v>0</v>
      </c>
      <c r="AZ693" s="2206">
        <f t="shared" si="490"/>
        <v>0</v>
      </c>
      <c r="BA693" s="2206">
        <f t="shared" si="491"/>
        <v>0</v>
      </c>
      <c r="BB693" s="2244">
        <f t="shared" si="510"/>
        <v>0</v>
      </c>
      <c r="BC693" s="2207">
        <f t="shared" si="511"/>
        <v>0</v>
      </c>
      <c r="BD693" s="2244">
        <f t="shared" si="471"/>
        <v>-2.1</v>
      </c>
      <c r="BE693" s="2207">
        <f t="shared" si="507"/>
        <v>-94500</v>
      </c>
      <c r="BF693" s="2246">
        <v>0</v>
      </c>
      <c r="BG693" s="2075">
        <v>25000</v>
      </c>
      <c r="BH693" s="2075">
        <v>10000</v>
      </c>
      <c r="BI693" s="2075">
        <v>10000</v>
      </c>
      <c r="BJ693" s="2206">
        <f t="shared" si="505"/>
        <v>45000</v>
      </c>
      <c r="BK693" s="2206">
        <f t="shared" si="492"/>
        <v>0</v>
      </c>
      <c r="BL693" s="2206">
        <f t="shared" si="493"/>
        <v>0</v>
      </c>
      <c r="BM693" s="2206">
        <f t="shared" si="494"/>
        <v>0</v>
      </c>
      <c r="BN693" s="2206">
        <f t="shared" si="495"/>
        <v>0</v>
      </c>
      <c r="BO693" s="2244">
        <v>0</v>
      </c>
      <c r="BP693" s="2075">
        <v>25000</v>
      </c>
      <c r="BQ693" s="2075">
        <v>10000</v>
      </c>
      <c r="BR693" s="2075">
        <v>10000</v>
      </c>
      <c r="BS693" s="2206">
        <f t="shared" si="506"/>
        <v>45000</v>
      </c>
      <c r="BT693" s="2206">
        <f t="shared" si="496"/>
        <v>0</v>
      </c>
      <c r="BU693" s="2206">
        <f t="shared" si="497"/>
        <v>0</v>
      </c>
      <c r="BV693" s="2206">
        <f t="shared" si="498"/>
        <v>0</v>
      </c>
      <c r="BW693" s="2206">
        <f t="shared" si="499"/>
        <v>0</v>
      </c>
      <c r="BX693" s="2244">
        <f t="shared" si="512"/>
        <v>0</v>
      </c>
      <c r="BY693" s="2207">
        <f t="shared" si="513"/>
        <v>0</v>
      </c>
      <c r="BZ693" s="2211">
        <f t="shared" si="514"/>
        <v>-2.1</v>
      </c>
      <c r="CA693" s="2212">
        <f t="shared" si="515"/>
        <v>-94500</v>
      </c>
      <c r="CB693" s="2083"/>
      <c r="CC693" s="2083"/>
      <c r="CD693" s="2237"/>
      <c r="CF693" s="2200"/>
    </row>
    <row r="694" spans="1:84" s="1974" customFormat="1" ht="18" customHeight="1" outlineLevel="1">
      <c r="A694" s="2235" t="s">
        <v>4321</v>
      </c>
      <c r="B694" s="2235" t="b">
        <v>1</v>
      </c>
      <c r="C694" s="2201"/>
      <c r="D694" s="2236" t="s">
        <v>4320</v>
      </c>
      <c r="E694" s="2243" t="s">
        <v>4322</v>
      </c>
      <c r="F694" s="2204" t="s">
        <v>365</v>
      </c>
      <c r="G694" s="2244">
        <v>0</v>
      </c>
      <c r="H694" s="2206">
        <v>1430</v>
      </c>
      <c r="I694" s="2206">
        <v>12910</v>
      </c>
      <c r="J694" s="2206"/>
      <c r="K694" s="2206">
        <f t="shared" si="500"/>
        <v>14340</v>
      </c>
      <c r="L694" s="2206">
        <f t="shared" si="472"/>
        <v>0</v>
      </c>
      <c r="M694" s="2206">
        <f t="shared" si="473"/>
        <v>0</v>
      </c>
      <c r="N694" s="2206">
        <f t="shared" si="474"/>
        <v>0</v>
      </c>
      <c r="O694" s="2206">
        <f t="shared" si="475"/>
        <v>0</v>
      </c>
      <c r="P694" s="2244">
        <v>0</v>
      </c>
      <c r="Q694" s="2206">
        <v>1430</v>
      </c>
      <c r="R694" s="2206">
        <v>12910</v>
      </c>
      <c r="S694" s="2206"/>
      <c r="T694" s="2206">
        <f t="shared" si="501"/>
        <v>14340</v>
      </c>
      <c r="U694" s="2206">
        <f t="shared" si="476"/>
        <v>0</v>
      </c>
      <c r="V694" s="2206">
        <f t="shared" si="477"/>
        <v>0</v>
      </c>
      <c r="W694" s="2206">
        <f t="shared" si="478"/>
        <v>0</v>
      </c>
      <c r="X694" s="2206">
        <f t="shared" si="479"/>
        <v>0</v>
      </c>
      <c r="Y694" s="2244">
        <f t="shared" si="508"/>
        <v>0</v>
      </c>
      <c r="Z694" s="2207">
        <f t="shared" si="509"/>
        <v>0</v>
      </c>
      <c r="AA694" s="2244">
        <v>24.8</v>
      </c>
      <c r="AB694" s="2206">
        <v>25000</v>
      </c>
      <c r="AC694" s="2206">
        <v>10000</v>
      </c>
      <c r="AD694" s="2206">
        <v>10000</v>
      </c>
      <c r="AE694" s="2206">
        <f t="shared" si="502"/>
        <v>45000</v>
      </c>
      <c r="AF694" s="2206">
        <f t="shared" si="480"/>
        <v>1116000</v>
      </c>
      <c r="AG694" s="2206">
        <f t="shared" si="481"/>
        <v>620000</v>
      </c>
      <c r="AH694" s="2206">
        <f t="shared" si="482"/>
        <v>248000</v>
      </c>
      <c r="AI694" s="2207">
        <f t="shared" si="483"/>
        <v>248000</v>
      </c>
      <c r="AJ694" s="2246">
        <v>0</v>
      </c>
      <c r="AK694" s="2075">
        <v>25000</v>
      </c>
      <c r="AL694" s="2075">
        <v>10000</v>
      </c>
      <c r="AM694" s="2075">
        <v>10000</v>
      </c>
      <c r="AN694" s="2206">
        <f t="shared" si="503"/>
        <v>45000</v>
      </c>
      <c r="AO694" s="2206">
        <f t="shared" si="484"/>
        <v>0</v>
      </c>
      <c r="AP694" s="2206">
        <f t="shared" si="485"/>
        <v>0</v>
      </c>
      <c r="AQ694" s="2206">
        <f t="shared" si="486"/>
        <v>0</v>
      </c>
      <c r="AR694" s="2206">
        <f t="shared" si="487"/>
        <v>0</v>
      </c>
      <c r="AS694" s="2244">
        <v>0</v>
      </c>
      <c r="AT694" s="2075">
        <v>25000</v>
      </c>
      <c r="AU694" s="2075">
        <v>10000</v>
      </c>
      <c r="AV694" s="2075">
        <v>10000</v>
      </c>
      <c r="AW694" s="2206">
        <f t="shared" si="504"/>
        <v>45000</v>
      </c>
      <c r="AX694" s="2206">
        <f t="shared" si="488"/>
        <v>0</v>
      </c>
      <c r="AY694" s="2206">
        <f t="shared" si="489"/>
        <v>0</v>
      </c>
      <c r="AZ694" s="2206">
        <f t="shared" si="490"/>
        <v>0</v>
      </c>
      <c r="BA694" s="2206">
        <f t="shared" si="491"/>
        <v>0</v>
      </c>
      <c r="BB694" s="2244">
        <f t="shared" si="510"/>
        <v>0</v>
      </c>
      <c r="BC694" s="2207">
        <f t="shared" si="511"/>
        <v>0</v>
      </c>
      <c r="BD694" s="2244">
        <f t="shared" ref="BD694:BD697" si="516">AS694-AA694</f>
        <v>-24.8</v>
      </c>
      <c r="BE694" s="2207">
        <f t="shared" si="507"/>
        <v>-1116000</v>
      </c>
      <c r="BF694" s="2246">
        <v>0</v>
      </c>
      <c r="BG694" s="2075">
        <v>25000</v>
      </c>
      <c r="BH694" s="2075">
        <v>10000</v>
      </c>
      <c r="BI694" s="2075">
        <v>10000</v>
      </c>
      <c r="BJ694" s="2206">
        <f t="shared" si="505"/>
        <v>45000</v>
      </c>
      <c r="BK694" s="2206">
        <f t="shared" si="492"/>
        <v>0</v>
      </c>
      <c r="BL694" s="2206">
        <f t="shared" si="493"/>
        <v>0</v>
      </c>
      <c r="BM694" s="2206">
        <f t="shared" si="494"/>
        <v>0</v>
      </c>
      <c r="BN694" s="2206">
        <f t="shared" si="495"/>
        <v>0</v>
      </c>
      <c r="BO694" s="2244">
        <v>0</v>
      </c>
      <c r="BP694" s="2075">
        <v>25000</v>
      </c>
      <c r="BQ694" s="2075">
        <v>10000</v>
      </c>
      <c r="BR694" s="2075">
        <v>10000</v>
      </c>
      <c r="BS694" s="2206">
        <f t="shared" si="506"/>
        <v>45000</v>
      </c>
      <c r="BT694" s="2206">
        <f t="shared" si="496"/>
        <v>0</v>
      </c>
      <c r="BU694" s="2206">
        <f t="shared" si="497"/>
        <v>0</v>
      </c>
      <c r="BV694" s="2206">
        <f t="shared" si="498"/>
        <v>0</v>
      </c>
      <c r="BW694" s="2206">
        <f t="shared" si="499"/>
        <v>0</v>
      </c>
      <c r="BX694" s="2244">
        <f t="shared" si="512"/>
        <v>0</v>
      </c>
      <c r="BY694" s="2207">
        <f t="shared" si="513"/>
        <v>0</v>
      </c>
      <c r="BZ694" s="2211">
        <f t="shared" si="514"/>
        <v>-24.8</v>
      </c>
      <c r="CA694" s="2212">
        <f t="shared" si="515"/>
        <v>-1116000</v>
      </c>
      <c r="CB694" s="2083"/>
      <c r="CC694" s="2083"/>
      <c r="CD694" s="2237"/>
      <c r="CF694" s="2200"/>
    </row>
    <row r="695" spans="1:84" s="1974" customFormat="1" ht="18" customHeight="1" outlineLevel="1">
      <c r="A695" s="2235" t="s">
        <v>4323</v>
      </c>
      <c r="B695" s="2235" t="b">
        <v>1</v>
      </c>
      <c r="C695" s="2201"/>
      <c r="D695" s="2236" t="s">
        <v>4324</v>
      </c>
      <c r="E695" s="2243" t="s">
        <v>4325</v>
      </c>
      <c r="F695" s="2204" t="s">
        <v>365</v>
      </c>
      <c r="G695" s="2244">
        <v>181</v>
      </c>
      <c r="H695" s="2206">
        <v>860</v>
      </c>
      <c r="I695" s="2206">
        <v>3800</v>
      </c>
      <c r="J695" s="2206"/>
      <c r="K695" s="2206">
        <f t="shared" si="500"/>
        <v>4660</v>
      </c>
      <c r="L695" s="2206">
        <f t="shared" ref="L695:L758" si="517">M695+N695+O695</f>
        <v>843460</v>
      </c>
      <c r="M695" s="2206">
        <f t="shared" ref="M695:M758" si="518">TRUNC(G695*H695,0)</f>
        <v>155660</v>
      </c>
      <c r="N695" s="2206">
        <f t="shared" ref="N695:N758" si="519">TRUNC(G695*I695,0)</f>
        <v>687800</v>
      </c>
      <c r="O695" s="2206">
        <f t="shared" ref="O695:O758" si="520">TRUNC(G695*J695,0)</f>
        <v>0</v>
      </c>
      <c r="P695" s="2244">
        <v>181</v>
      </c>
      <c r="Q695" s="2206">
        <v>860</v>
      </c>
      <c r="R695" s="2206">
        <v>3800</v>
      </c>
      <c r="S695" s="2206"/>
      <c r="T695" s="2206">
        <f t="shared" si="501"/>
        <v>4660</v>
      </c>
      <c r="U695" s="2206">
        <f t="shared" ref="U695:U758" si="521">V695+W695+X695</f>
        <v>843460</v>
      </c>
      <c r="V695" s="2206">
        <f t="shared" ref="V695:V758" si="522">TRUNC(P695*Q695,0)</f>
        <v>155660</v>
      </c>
      <c r="W695" s="2206">
        <f t="shared" ref="W695:W758" si="523">TRUNC(P695*R695,0)</f>
        <v>687800</v>
      </c>
      <c r="X695" s="2206">
        <f t="shared" ref="X695:X758" si="524">TRUNC(P695*S695,0)</f>
        <v>0</v>
      </c>
      <c r="Y695" s="2244">
        <f t="shared" si="508"/>
        <v>0</v>
      </c>
      <c r="Z695" s="2207">
        <f t="shared" si="509"/>
        <v>0</v>
      </c>
      <c r="AA695" s="2244">
        <v>237</v>
      </c>
      <c r="AB695" s="2206">
        <v>7000</v>
      </c>
      <c r="AC695" s="2206">
        <v>4500</v>
      </c>
      <c r="AD695" s="2206">
        <v>3000</v>
      </c>
      <c r="AE695" s="2206">
        <f t="shared" si="502"/>
        <v>14500</v>
      </c>
      <c r="AF695" s="2206">
        <f t="shared" ref="AF695:AF758" si="525">AG695+AH695+AI695</f>
        <v>3436500</v>
      </c>
      <c r="AG695" s="2206">
        <f t="shared" ref="AG695:AG758" si="526">TRUNC(AA695*AB695,0)</f>
        <v>1659000</v>
      </c>
      <c r="AH695" s="2206">
        <f t="shared" ref="AH695:AH758" si="527">TRUNC(AA695*AC695,0)</f>
        <v>1066500</v>
      </c>
      <c r="AI695" s="2207">
        <f t="shared" ref="AI695:AI758" si="528">TRUNC(AA695*AD695,0)</f>
        <v>711000</v>
      </c>
      <c r="AJ695" s="2246">
        <v>181</v>
      </c>
      <c r="AK695" s="2075">
        <v>7000</v>
      </c>
      <c r="AL695" s="2075">
        <v>4500</v>
      </c>
      <c r="AM695" s="2075">
        <v>3000</v>
      </c>
      <c r="AN695" s="2206">
        <f t="shared" si="503"/>
        <v>14500</v>
      </c>
      <c r="AO695" s="2206">
        <f t="shared" ref="AO695:AO758" si="529">AP695+AQ695+AR695</f>
        <v>2624500</v>
      </c>
      <c r="AP695" s="2206">
        <f t="shared" ref="AP695:AP758" si="530">TRUNC(AJ695*AK695,0)</f>
        <v>1267000</v>
      </c>
      <c r="AQ695" s="2206">
        <f t="shared" ref="AQ695:AQ758" si="531">TRUNC(AJ695*AL695,0)</f>
        <v>814500</v>
      </c>
      <c r="AR695" s="2206">
        <f t="shared" ref="AR695:AR758" si="532">TRUNC(AJ695*AM695,0)</f>
        <v>543000</v>
      </c>
      <c r="AS695" s="2244">
        <v>181</v>
      </c>
      <c r="AT695" s="2075">
        <v>7000</v>
      </c>
      <c r="AU695" s="2075">
        <v>4500</v>
      </c>
      <c r="AV695" s="2075">
        <v>3000</v>
      </c>
      <c r="AW695" s="2206">
        <f t="shared" si="504"/>
        <v>14500</v>
      </c>
      <c r="AX695" s="2206">
        <f t="shared" ref="AX695:AX758" si="533">AY695+AZ695+BA695</f>
        <v>2624500</v>
      </c>
      <c r="AY695" s="2206">
        <f t="shared" ref="AY695:AY758" si="534">TRUNC(AS695*AT695,0)</f>
        <v>1267000</v>
      </c>
      <c r="AZ695" s="2206">
        <f t="shared" ref="AZ695:AZ758" si="535">TRUNC(AS695*AU695,0)</f>
        <v>814500</v>
      </c>
      <c r="BA695" s="2206">
        <f t="shared" ref="BA695:BA758" si="536">TRUNC(AS695*AV695,0)</f>
        <v>543000</v>
      </c>
      <c r="BB695" s="2244">
        <f t="shared" si="510"/>
        <v>0</v>
      </c>
      <c r="BC695" s="2207">
        <f t="shared" si="511"/>
        <v>0</v>
      </c>
      <c r="BD695" s="2244">
        <f t="shared" si="516"/>
        <v>-56</v>
      </c>
      <c r="BE695" s="2207">
        <f t="shared" si="507"/>
        <v>-812000</v>
      </c>
      <c r="BF695" s="2246">
        <v>181</v>
      </c>
      <c r="BG695" s="2075">
        <v>7000</v>
      </c>
      <c r="BH695" s="2075">
        <v>4500</v>
      </c>
      <c r="BI695" s="2075">
        <v>3000</v>
      </c>
      <c r="BJ695" s="2206">
        <f t="shared" si="505"/>
        <v>14500</v>
      </c>
      <c r="BK695" s="2206">
        <f t="shared" ref="BK695:BK758" si="537">BL695+BM695+BN695</f>
        <v>2624500</v>
      </c>
      <c r="BL695" s="2206">
        <f t="shared" ref="BL695:BL758" si="538">TRUNC(BF695*BG695,0)</f>
        <v>1267000</v>
      </c>
      <c r="BM695" s="2206">
        <f t="shared" ref="BM695:BM758" si="539">TRUNC(BF695*BH695,0)</f>
        <v>814500</v>
      </c>
      <c r="BN695" s="2206">
        <f t="shared" ref="BN695:BN758" si="540">TRUNC(BF695*BI695,0)</f>
        <v>543000</v>
      </c>
      <c r="BO695" s="2244">
        <v>181</v>
      </c>
      <c r="BP695" s="2075">
        <v>7000</v>
      </c>
      <c r="BQ695" s="2075">
        <v>4500</v>
      </c>
      <c r="BR695" s="2075">
        <v>3000</v>
      </c>
      <c r="BS695" s="2206">
        <f t="shared" si="506"/>
        <v>14500</v>
      </c>
      <c r="BT695" s="2206">
        <f t="shared" ref="BT695:BT758" si="541">BU695+BV695+BW695</f>
        <v>2624500</v>
      </c>
      <c r="BU695" s="2206">
        <f t="shared" ref="BU695:BU758" si="542">TRUNC(BO695*BP695,0)</f>
        <v>1267000</v>
      </c>
      <c r="BV695" s="2206">
        <f t="shared" ref="BV695:BV758" si="543">TRUNC(BO695*BQ695,0)</f>
        <v>814500</v>
      </c>
      <c r="BW695" s="2206">
        <f t="shared" ref="BW695:BW758" si="544">TRUNC(BO695*BR695,0)</f>
        <v>543000</v>
      </c>
      <c r="BX695" s="2244">
        <f t="shared" si="512"/>
        <v>0</v>
      </c>
      <c r="BY695" s="2207">
        <f t="shared" si="513"/>
        <v>0</v>
      </c>
      <c r="BZ695" s="2211">
        <f t="shared" si="514"/>
        <v>-56</v>
      </c>
      <c r="CA695" s="2212">
        <f t="shared" si="515"/>
        <v>-812000</v>
      </c>
      <c r="CB695" s="2083"/>
      <c r="CC695" s="2083"/>
      <c r="CD695" s="2237"/>
      <c r="CF695" s="2200"/>
    </row>
    <row r="696" spans="1:84" s="1974" customFormat="1" ht="18" customHeight="1" outlineLevel="1">
      <c r="A696" s="2235"/>
      <c r="B696" s="2235"/>
      <c r="C696" s="2201"/>
      <c r="D696" s="2232" t="s">
        <v>4326</v>
      </c>
      <c r="E696" s="2243"/>
      <c r="F696" s="2204"/>
      <c r="G696" s="2244"/>
      <c r="H696" s="2206"/>
      <c r="I696" s="2206"/>
      <c r="J696" s="2206"/>
      <c r="K696" s="2206">
        <f t="shared" si="500"/>
        <v>0</v>
      </c>
      <c r="L696" s="2206">
        <f t="shared" si="517"/>
        <v>0</v>
      </c>
      <c r="M696" s="2206">
        <f t="shared" si="518"/>
        <v>0</v>
      </c>
      <c r="N696" s="2206">
        <f t="shared" si="519"/>
        <v>0</v>
      </c>
      <c r="O696" s="2206">
        <f t="shared" si="520"/>
        <v>0</v>
      </c>
      <c r="P696" s="2244"/>
      <c r="Q696" s="2206"/>
      <c r="R696" s="2206"/>
      <c r="S696" s="2206"/>
      <c r="T696" s="2206">
        <f t="shared" si="501"/>
        <v>0</v>
      </c>
      <c r="U696" s="2206">
        <f t="shared" si="521"/>
        <v>0</v>
      </c>
      <c r="V696" s="2206">
        <f t="shared" si="522"/>
        <v>0</v>
      </c>
      <c r="W696" s="2206">
        <f t="shared" si="523"/>
        <v>0</v>
      </c>
      <c r="X696" s="2206">
        <f t="shared" si="524"/>
        <v>0</v>
      </c>
      <c r="Y696" s="2244">
        <f t="shared" si="508"/>
        <v>0</v>
      </c>
      <c r="Z696" s="2207">
        <f t="shared" si="509"/>
        <v>0</v>
      </c>
      <c r="AA696" s="2244">
        <v>0</v>
      </c>
      <c r="AB696" s="2206"/>
      <c r="AC696" s="2206"/>
      <c r="AD696" s="2206"/>
      <c r="AE696" s="2206">
        <f t="shared" si="502"/>
        <v>0</v>
      </c>
      <c r="AF696" s="2206">
        <f t="shared" si="525"/>
        <v>0</v>
      </c>
      <c r="AG696" s="2206">
        <f t="shared" si="526"/>
        <v>0</v>
      </c>
      <c r="AH696" s="2206">
        <f t="shared" si="527"/>
        <v>0</v>
      </c>
      <c r="AI696" s="2207">
        <f t="shared" si="528"/>
        <v>0</v>
      </c>
      <c r="AJ696" s="2246">
        <v>0</v>
      </c>
      <c r="AK696" s="2075"/>
      <c r="AL696" s="2075"/>
      <c r="AM696" s="2075"/>
      <c r="AN696" s="2206">
        <f t="shared" si="503"/>
        <v>0</v>
      </c>
      <c r="AO696" s="2206">
        <f t="shared" si="529"/>
        <v>0</v>
      </c>
      <c r="AP696" s="2206">
        <f t="shared" si="530"/>
        <v>0</v>
      </c>
      <c r="AQ696" s="2206">
        <f t="shared" si="531"/>
        <v>0</v>
      </c>
      <c r="AR696" s="2206">
        <f t="shared" si="532"/>
        <v>0</v>
      </c>
      <c r="AS696" s="2244">
        <v>0</v>
      </c>
      <c r="AT696" s="2075"/>
      <c r="AU696" s="2075"/>
      <c r="AV696" s="2075"/>
      <c r="AW696" s="2206">
        <f t="shared" si="504"/>
        <v>0</v>
      </c>
      <c r="AX696" s="2206">
        <f t="shared" si="533"/>
        <v>0</v>
      </c>
      <c r="AY696" s="2206">
        <f t="shared" si="534"/>
        <v>0</v>
      </c>
      <c r="AZ696" s="2206">
        <f t="shared" si="535"/>
        <v>0</v>
      </c>
      <c r="BA696" s="2206">
        <f t="shared" si="536"/>
        <v>0</v>
      </c>
      <c r="BB696" s="2244">
        <f t="shared" si="510"/>
        <v>0</v>
      </c>
      <c r="BC696" s="2207">
        <f t="shared" si="511"/>
        <v>0</v>
      </c>
      <c r="BD696" s="2244">
        <f t="shared" si="516"/>
        <v>0</v>
      </c>
      <c r="BE696" s="2207">
        <f t="shared" si="507"/>
        <v>0</v>
      </c>
      <c r="BF696" s="2246">
        <v>0</v>
      </c>
      <c r="BG696" s="2075">
        <v>0</v>
      </c>
      <c r="BH696" s="2075">
        <v>0</v>
      </c>
      <c r="BI696" s="2075">
        <v>0</v>
      </c>
      <c r="BJ696" s="2206">
        <f t="shared" si="505"/>
        <v>0</v>
      </c>
      <c r="BK696" s="2206">
        <f t="shared" si="537"/>
        <v>0</v>
      </c>
      <c r="BL696" s="2206">
        <f t="shared" si="538"/>
        <v>0</v>
      </c>
      <c r="BM696" s="2206">
        <f t="shared" si="539"/>
        <v>0</v>
      </c>
      <c r="BN696" s="2206">
        <f t="shared" si="540"/>
        <v>0</v>
      </c>
      <c r="BO696" s="2244">
        <v>0</v>
      </c>
      <c r="BP696" s="2075">
        <v>0</v>
      </c>
      <c r="BQ696" s="2075">
        <v>0</v>
      </c>
      <c r="BR696" s="2075">
        <v>0</v>
      </c>
      <c r="BS696" s="2206">
        <f t="shared" si="506"/>
        <v>0</v>
      </c>
      <c r="BT696" s="2206">
        <f t="shared" si="541"/>
        <v>0</v>
      </c>
      <c r="BU696" s="2206">
        <f t="shared" si="542"/>
        <v>0</v>
      </c>
      <c r="BV696" s="2206">
        <f t="shared" si="543"/>
        <v>0</v>
      </c>
      <c r="BW696" s="2206">
        <f t="shared" si="544"/>
        <v>0</v>
      </c>
      <c r="BX696" s="2244">
        <f t="shared" si="512"/>
        <v>0</v>
      </c>
      <c r="BY696" s="2207">
        <f t="shared" si="513"/>
        <v>0</v>
      </c>
      <c r="BZ696" s="2211">
        <f t="shared" si="514"/>
        <v>0</v>
      </c>
      <c r="CA696" s="2212">
        <f t="shared" si="515"/>
        <v>0</v>
      </c>
      <c r="CB696" s="2083"/>
      <c r="CC696" s="2083"/>
      <c r="CD696" s="2237"/>
      <c r="CF696" s="2200"/>
    </row>
    <row r="697" spans="1:84" s="1974" customFormat="1" ht="18" customHeight="1" outlineLevel="1">
      <c r="A697" s="2235" t="s">
        <v>4327</v>
      </c>
      <c r="B697" s="2235" t="b">
        <v>0</v>
      </c>
      <c r="C697" s="2201"/>
      <c r="D697" s="2236" t="s">
        <v>4328</v>
      </c>
      <c r="E697" s="2243" t="s">
        <v>4329</v>
      </c>
      <c r="F697" s="2204" t="s">
        <v>365</v>
      </c>
      <c r="G697" s="2244">
        <v>256</v>
      </c>
      <c r="H697" s="2206">
        <v>840</v>
      </c>
      <c r="I697" s="2206"/>
      <c r="J697" s="2206"/>
      <c r="K697" s="2206">
        <f t="shared" si="500"/>
        <v>840</v>
      </c>
      <c r="L697" s="2206">
        <f t="shared" si="517"/>
        <v>215040</v>
      </c>
      <c r="M697" s="2206">
        <f t="shared" si="518"/>
        <v>215040</v>
      </c>
      <c r="N697" s="2206">
        <f t="shared" si="519"/>
        <v>0</v>
      </c>
      <c r="O697" s="2206">
        <f t="shared" si="520"/>
        <v>0</v>
      </c>
      <c r="P697" s="2244">
        <v>256</v>
      </c>
      <c r="Q697" s="2206">
        <v>840</v>
      </c>
      <c r="R697" s="2206"/>
      <c r="S697" s="2206"/>
      <c r="T697" s="2206">
        <f t="shared" si="501"/>
        <v>840</v>
      </c>
      <c r="U697" s="2206">
        <f t="shared" si="521"/>
        <v>215040</v>
      </c>
      <c r="V697" s="2206">
        <f t="shared" si="522"/>
        <v>215040</v>
      </c>
      <c r="W697" s="2206">
        <f t="shared" si="523"/>
        <v>0</v>
      </c>
      <c r="X697" s="2206">
        <f t="shared" si="524"/>
        <v>0</v>
      </c>
      <c r="Y697" s="2244">
        <f t="shared" si="508"/>
        <v>0</v>
      </c>
      <c r="Z697" s="2207">
        <f t="shared" si="509"/>
        <v>0</v>
      </c>
      <c r="AA697" s="2244">
        <v>256</v>
      </c>
      <c r="AB697" s="2206">
        <v>65000</v>
      </c>
      <c r="AC697" s="2206">
        <v>35000</v>
      </c>
      <c r="AD697" s="2206">
        <v>20000</v>
      </c>
      <c r="AE697" s="2206">
        <f t="shared" si="502"/>
        <v>120000</v>
      </c>
      <c r="AF697" s="2206">
        <f t="shared" si="525"/>
        <v>30720000</v>
      </c>
      <c r="AG697" s="2206">
        <f t="shared" si="526"/>
        <v>16640000</v>
      </c>
      <c r="AH697" s="2206">
        <f t="shared" si="527"/>
        <v>8960000</v>
      </c>
      <c r="AI697" s="2207">
        <f t="shared" si="528"/>
        <v>5120000</v>
      </c>
      <c r="AJ697" s="2246">
        <v>299</v>
      </c>
      <c r="AK697" s="2075">
        <v>65000</v>
      </c>
      <c r="AL697" s="2075">
        <v>35000</v>
      </c>
      <c r="AM697" s="2075">
        <v>20000</v>
      </c>
      <c r="AN697" s="2206">
        <f t="shared" si="503"/>
        <v>120000</v>
      </c>
      <c r="AO697" s="2206">
        <f t="shared" si="529"/>
        <v>35880000</v>
      </c>
      <c r="AP697" s="2206">
        <f t="shared" si="530"/>
        <v>19435000</v>
      </c>
      <c r="AQ697" s="2206">
        <f t="shared" si="531"/>
        <v>10465000</v>
      </c>
      <c r="AR697" s="2206">
        <f t="shared" si="532"/>
        <v>5980000</v>
      </c>
      <c r="AS697" s="2244">
        <v>299</v>
      </c>
      <c r="AT697" s="2075">
        <v>65000</v>
      </c>
      <c r="AU697" s="2075">
        <v>35000</v>
      </c>
      <c r="AV697" s="2075">
        <v>20000</v>
      </c>
      <c r="AW697" s="2206">
        <f t="shared" si="504"/>
        <v>120000</v>
      </c>
      <c r="AX697" s="2206">
        <f t="shared" si="533"/>
        <v>35880000</v>
      </c>
      <c r="AY697" s="2206">
        <f t="shared" si="534"/>
        <v>19435000</v>
      </c>
      <c r="AZ697" s="2206">
        <f t="shared" si="535"/>
        <v>10465000</v>
      </c>
      <c r="BA697" s="2206">
        <f t="shared" si="536"/>
        <v>5980000</v>
      </c>
      <c r="BB697" s="2244">
        <f t="shared" si="510"/>
        <v>0</v>
      </c>
      <c r="BC697" s="2207">
        <f t="shared" si="511"/>
        <v>0</v>
      </c>
      <c r="BD697" s="2244">
        <f t="shared" si="516"/>
        <v>43</v>
      </c>
      <c r="BE697" s="2207">
        <f t="shared" si="507"/>
        <v>5160000</v>
      </c>
      <c r="BF697" s="2246">
        <v>299</v>
      </c>
      <c r="BG697" s="2075">
        <v>65000</v>
      </c>
      <c r="BH697" s="2075">
        <v>35000</v>
      </c>
      <c r="BI697" s="2075">
        <v>20000</v>
      </c>
      <c r="BJ697" s="2206">
        <f t="shared" si="505"/>
        <v>120000</v>
      </c>
      <c r="BK697" s="2206">
        <f t="shared" si="537"/>
        <v>35880000</v>
      </c>
      <c r="BL697" s="2206">
        <f t="shared" si="538"/>
        <v>19435000</v>
      </c>
      <c r="BM697" s="2206">
        <f t="shared" si="539"/>
        <v>10465000</v>
      </c>
      <c r="BN697" s="2206">
        <f t="shared" si="540"/>
        <v>5980000</v>
      </c>
      <c r="BO697" s="2244">
        <v>299</v>
      </c>
      <c r="BP697" s="2075">
        <v>65000</v>
      </c>
      <c r="BQ697" s="2075">
        <v>35000</v>
      </c>
      <c r="BR697" s="2075">
        <v>20000</v>
      </c>
      <c r="BS697" s="2206">
        <f t="shared" si="506"/>
        <v>120000</v>
      </c>
      <c r="BT697" s="2206">
        <f t="shared" si="541"/>
        <v>35880000</v>
      </c>
      <c r="BU697" s="2206">
        <f t="shared" si="542"/>
        <v>19435000</v>
      </c>
      <c r="BV697" s="2206">
        <f t="shared" si="543"/>
        <v>10465000</v>
      </c>
      <c r="BW697" s="2206">
        <f t="shared" si="544"/>
        <v>5980000</v>
      </c>
      <c r="BX697" s="2244">
        <f t="shared" si="512"/>
        <v>0</v>
      </c>
      <c r="BY697" s="2207">
        <f t="shared" si="513"/>
        <v>0</v>
      </c>
      <c r="BZ697" s="2211">
        <f t="shared" si="514"/>
        <v>43</v>
      </c>
      <c r="CA697" s="2212">
        <f t="shared" si="515"/>
        <v>5160000</v>
      </c>
      <c r="CB697" s="2083"/>
      <c r="CC697" s="2083"/>
      <c r="CD697" s="2237"/>
      <c r="CF697" s="2200"/>
    </row>
    <row r="698" spans="1:84" s="1974" customFormat="1" ht="18" customHeight="1" outlineLevel="1">
      <c r="A698" s="2238" t="s">
        <v>4330</v>
      </c>
      <c r="B698" s="2238" t="b">
        <v>0</v>
      </c>
      <c r="C698" s="2201"/>
      <c r="D698" s="2236" t="s">
        <v>4328</v>
      </c>
      <c r="E698" s="2243" t="s">
        <v>4329</v>
      </c>
      <c r="F698" s="2204" t="s">
        <v>365</v>
      </c>
      <c r="G698" s="2244">
        <v>43</v>
      </c>
      <c r="H698" s="2240">
        <v>71495</v>
      </c>
      <c r="I698" s="2240"/>
      <c r="J698" s="2240"/>
      <c r="K698" s="2206">
        <f t="shared" si="500"/>
        <v>71495</v>
      </c>
      <c r="L698" s="2206">
        <f t="shared" si="517"/>
        <v>3074285</v>
      </c>
      <c r="M698" s="2240">
        <f t="shared" si="518"/>
        <v>3074285</v>
      </c>
      <c r="N698" s="2240">
        <f t="shared" si="519"/>
        <v>0</v>
      </c>
      <c r="O698" s="2240">
        <f t="shared" si="520"/>
        <v>0</v>
      </c>
      <c r="P698" s="2244">
        <v>43</v>
      </c>
      <c r="Q698" s="2206">
        <v>71495</v>
      </c>
      <c r="R698" s="2206"/>
      <c r="S698" s="2206"/>
      <c r="T698" s="2206">
        <f t="shared" si="501"/>
        <v>71495</v>
      </c>
      <c r="U698" s="2206">
        <f t="shared" si="521"/>
        <v>3074285</v>
      </c>
      <c r="V698" s="2206">
        <f t="shared" si="522"/>
        <v>3074285</v>
      </c>
      <c r="W698" s="2206">
        <f t="shared" si="523"/>
        <v>0</v>
      </c>
      <c r="X698" s="2206">
        <f t="shared" si="524"/>
        <v>0</v>
      </c>
      <c r="Y698" s="2244">
        <f t="shared" si="508"/>
        <v>0</v>
      </c>
      <c r="Z698" s="2207">
        <f t="shared" si="509"/>
        <v>0</v>
      </c>
      <c r="AA698" s="2244"/>
      <c r="AB698" s="2206"/>
      <c r="AC698" s="2206"/>
      <c r="AD698" s="2206"/>
      <c r="AE698" s="2206">
        <f t="shared" si="502"/>
        <v>0</v>
      </c>
      <c r="AF698" s="2206">
        <f t="shared" si="525"/>
        <v>0</v>
      </c>
      <c r="AG698" s="2206">
        <f t="shared" si="526"/>
        <v>0</v>
      </c>
      <c r="AH698" s="2206">
        <f t="shared" si="527"/>
        <v>0</v>
      </c>
      <c r="AI698" s="2207">
        <f t="shared" si="528"/>
        <v>0</v>
      </c>
      <c r="AJ698" s="2246"/>
      <c r="AK698" s="2075"/>
      <c r="AL698" s="2075"/>
      <c r="AM698" s="2075"/>
      <c r="AN698" s="2206">
        <f t="shared" si="503"/>
        <v>0</v>
      </c>
      <c r="AO698" s="2206">
        <f t="shared" si="529"/>
        <v>0</v>
      </c>
      <c r="AP698" s="2206">
        <f t="shared" si="530"/>
        <v>0</v>
      </c>
      <c r="AQ698" s="2206">
        <f t="shared" si="531"/>
        <v>0</v>
      </c>
      <c r="AR698" s="2206">
        <f t="shared" si="532"/>
        <v>0</v>
      </c>
      <c r="AS698" s="2244"/>
      <c r="AT698" s="2075"/>
      <c r="AU698" s="2075"/>
      <c r="AV698" s="2075"/>
      <c r="AW698" s="2206">
        <f t="shared" si="504"/>
        <v>0</v>
      </c>
      <c r="AX698" s="2206">
        <f t="shared" si="533"/>
        <v>0</v>
      </c>
      <c r="AY698" s="2240">
        <f t="shared" si="534"/>
        <v>0</v>
      </c>
      <c r="AZ698" s="2240">
        <f t="shared" si="535"/>
        <v>0</v>
      </c>
      <c r="BA698" s="2240">
        <f t="shared" si="536"/>
        <v>0</v>
      </c>
      <c r="BB698" s="2244">
        <f t="shared" si="510"/>
        <v>0</v>
      </c>
      <c r="BC698" s="2207">
        <f t="shared" si="511"/>
        <v>0</v>
      </c>
      <c r="BD698" s="2244"/>
      <c r="BE698" s="2207"/>
      <c r="BF698" s="2246">
        <v>0</v>
      </c>
      <c r="BG698" s="2075">
        <v>0</v>
      </c>
      <c r="BH698" s="2075">
        <v>0</v>
      </c>
      <c r="BI698" s="2075">
        <v>0</v>
      </c>
      <c r="BJ698" s="2206">
        <f t="shared" si="505"/>
        <v>0</v>
      </c>
      <c r="BK698" s="2206">
        <f t="shared" si="537"/>
        <v>0</v>
      </c>
      <c r="BL698" s="2206">
        <f t="shared" si="538"/>
        <v>0</v>
      </c>
      <c r="BM698" s="2206">
        <f t="shared" si="539"/>
        <v>0</v>
      </c>
      <c r="BN698" s="2206">
        <f t="shared" si="540"/>
        <v>0</v>
      </c>
      <c r="BO698" s="2244">
        <v>0</v>
      </c>
      <c r="BP698" s="2075">
        <v>0</v>
      </c>
      <c r="BQ698" s="2075">
        <v>0</v>
      </c>
      <c r="BR698" s="2075">
        <v>0</v>
      </c>
      <c r="BS698" s="2206">
        <f t="shared" si="506"/>
        <v>0</v>
      </c>
      <c r="BT698" s="2206">
        <f t="shared" si="541"/>
        <v>0</v>
      </c>
      <c r="BU698" s="2206">
        <f t="shared" si="542"/>
        <v>0</v>
      </c>
      <c r="BV698" s="2206">
        <f t="shared" si="543"/>
        <v>0</v>
      </c>
      <c r="BW698" s="2206">
        <f t="shared" si="544"/>
        <v>0</v>
      </c>
      <c r="BX698" s="2244">
        <f t="shared" si="512"/>
        <v>0</v>
      </c>
      <c r="BY698" s="2207">
        <f t="shared" si="513"/>
        <v>0</v>
      </c>
      <c r="BZ698" s="2211">
        <f t="shared" si="514"/>
        <v>0</v>
      </c>
      <c r="CA698" s="2212">
        <f t="shared" si="515"/>
        <v>0</v>
      </c>
      <c r="CB698" s="2083"/>
      <c r="CC698" s="2083"/>
      <c r="CD698" s="2237"/>
      <c r="CF698" s="2200"/>
    </row>
    <row r="699" spans="1:84" s="1974" customFormat="1" ht="18" customHeight="1" outlineLevel="1">
      <c r="A699" s="2235" t="s">
        <v>4331</v>
      </c>
      <c r="B699" s="2235" t="b">
        <v>1</v>
      </c>
      <c r="C699" s="2201"/>
      <c r="D699" s="2236" t="s">
        <v>4332</v>
      </c>
      <c r="E699" s="2243" t="s">
        <v>4333</v>
      </c>
      <c r="F699" s="2204" t="s">
        <v>365</v>
      </c>
      <c r="G699" s="2244">
        <v>112</v>
      </c>
      <c r="H699" s="2206">
        <v>79810</v>
      </c>
      <c r="I699" s="2206">
        <v>18250</v>
      </c>
      <c r="J699" s="2206"/>
      <c r="K699" s="2206">
        <f t="shared" si="500"/>
        <v>98060</v>
      </c>
      <c r="L699" s="2206">
        <f t="shared" si="517"/>
        <v>10982720</v>
      </c>
      <c r="M699" s="2206">
        <f t="shared" si="518"/>
        <v>8938720</v>
      </c>
      <c r="N699" s="2206">
        <f t="shared" si="519"/>
        <v>2044000</v>
      </c>
      <c r="O699" s="2206">
        <f t="shared" si="520"/>
        <v>0</v>
      </c>
      <c r="P699" s="2244">
        <v>112</v>
      </c>
      <c r="Q699" s="2206">
        <v>79810</v>
      </c>
      <c r="R699" s="2206">
        <v>18250</v>
      </c>
      <c r="S699" s="2206"/>
      <c r="T699" s="2206">
        <f t="shared" si="501"/>
        <v>98060</v>
      </c>
      <c r="U699" s="2206">
        <f t="shared" si="521"/>
        <v>10982720</v>
      </c>
      <c r="V699" s="2206">
        <f t="shared" si="522"/>
        <v>8938720</v>
      </c>
      <c r="W699" s="2206">
        <f t="shared" si="523"/>
        <v>2044000</v>
      </c>
      <c r="X699" s="2206">
        <f t="shared" si="524"/>
        <v>0</v>
      </c>
      <c r="Y699" s="2244">
        <f t="shared" si="508"/>
        <v>0</v>
      </c>
      <c r="Z699" s="2207">
        <f t="shared" si="509"/>
        <v>0</v>
      </c>
      <c r="AA699" s="2244"/>
      <c r="AB699" s="2206"/>
      <c r="AC699" s="2206"/>
      <c r="AD699" s="2206"/>
      <c r="AE699" s="2206">
        <f t="shared" si="502"/>
        <v>0</v>
      </c>
      <c r="AF699" s="2206">
        <f t="shared" si="525"/>
        <v>0</v>
      </c>
      <c r="AG699" s="2206">
        <f t="shared" si="526"/>
        <v>0</v>
      </c>
      <c r="AH699" s="2206">
        <f t="shared" si="527"/>
        <v>0</v>
      </c>
      <c r="AI699" s="2207">
        <f t="shared" si="528"/>
        <v>0</v>
      </c>
      <c r="AJ699" s="2246">
        <v>112</v>
      </c>
      <c r="AK699" s="2206">
        <v>126972</v>
      </c>
      <c r="AL699" s="2206">
        <v>18734</v>
      </c>
      <c r="AM699" s="2206">
        <v>29141</v>
      </c>
      <c r="AN699" s="2206">
        <f t="shared" si="503"/>
        <v>174847</v>
      </c>
      <c r="AO699" s="2206">
        <f t="shared" si="529"/>
        <v>19582864</v>
      </c>
      <c r="AP699" s="2206">
        <f t="shared" si="530"/>
        <v>14220864</v>
      </c>
      <c r="AQ699" s="2206">
        <f t="shared" si="531"/>
        <v>2098208</v>
      </c>
      <c r="AR699" s="2206">
        <f t="shared" si="532"/>
        <v>3263792</v>
      </c>
      <c r="AS699" s="2244">
        <v>112</v>
      </c>
      <c r="AT699" s="2206">
        <v>126972</v>
      </c>
      <c r="AU699" s="2206">
        <v>18734</v>
      </c>
      <c r="AV699" s="2206">
        <v>29141</v>
      </c>
      <c r="AW699" s="2206">
        <f t="shared" si="504"/>
        <v>174847</v>
      </c>
      <c r="AX699" s="2206">
        <f t="shared" si="533"/>
        <v>19582864</v>
      </c>
      <c r="AY699" s="2206">
        <f t="shared" si="534"/>
        <v>14220864</v>
      </c>
      <c r="AZ699" s="2206">
        <f t="shared" si="535"/>
        <v>2098208</v>
      </c>
      <c r="BA699" s="2206">
        <f t="shared" si="536"/>
        <v>3263792</v>
      </c>
      <c r="BB699" s="2244">
        <f t="shared" si="510"/>
        <v>0</v>
      </c>
      <c r="BC699" s="2207">
        <f t="shared" si="511"/>
        <v>0</v>
      </c>
      <c r="BD699" s="2244">
        <f t="shared" ref="BD699:BD762" si="545">AS699-AA699</f>
        <v>112</v>
      </c>
      <c r="BE699" s="2207">
        <f t="shared" ref="BE699:BE762" si="546">+AX699-AF699</f>
        <v>19582864</v>
      </c>
      <c r="BF699" s="2246">
        <v>112</v>
      </c>
      <c r="BG699" s="2206">
        <v>126972</v>
      </c>
      <c r="BH699" s="2206">
        <v>18734</v>
      </c>
      <c r="BI699" s="2206">
        <v>29141</v>
      </c>
      <c r="BJ699" s="2206">
        <f t="shared" si="505"/>
        <v>174847</v>
      </c>
      <c r="BK699" s="2206">
        <f t="shared" si="537"/>
        <v>19582864</v>
      </c>
      <c r="BL699" s="2206">
        <f t="shared" si="538"/>
        <v>14220864</v>
      </c>
      <c r="BM699" s="2206">
        <f t="shared" si="539"/>
        <v>2098208</v>
      </c>
      <c r="BN699" s="2206">
        <f t="shared" si="540"/>
        <v>3263792</v>
      </c>
      <c r="BO699" s="2244">
        <v>112</v>
      </c>
      <c r="BP699" s="2206">
        <v>126972</v>
      </c>
      <c r="BQ699" s="2206">
        <v>18734</v>
      </c>
      <c r="BR699" s="2206">
        <v>29141</v>
      </c>
      <c r="BS699" s="2206">
        <f t="shared" si="506"/>
        <v>174847</v>
      </c>
      <c r="BT699" s="2206">
        <f t="shared" si="541"/>
        <v>19582864</v>
      </c>
      <c r="BU699" s="2206">
        <f t="shared" si="542"/>
        <v>14220864</v>
      </c>
      <c r="BV699" s="2206">
        <f t="shared" si="543"/>
        <v>2098208</v>
      </c>
      <c r="BW699" s="2206">
        <f t="shared" si="544"/>
        <v>3263792</v>
      </c>
      <c r="BX699" s="2244">
        <f t="shared" si="512"/>
        <v>0</v>
      </c>
      <c r="BY699" s="2207">
        <f t="shared" si="513"/>
        <v>0</v>
      </c>
      <c r="BZ699" s="2211">
        <f t="shared" si="514"/>
        <v>112</v>
      </c>
      <c r="CA699" s="2212">
        <f t="shared" si="515"/>
        <v>19582864</v>
      </c>
      <c r="CB699" s="2083"/>
      <c r="CC699" s="2083"/>
      <c r="CD699" s="2237"/>
      <c r="CF699" s="2200"/>
    </row>
    <row r="700" spans="1:84" s="1974" customFormat="1" ht="18" customHeight="1" outlineLevel="1">
      <c r="A700" s="2235" t="s">
        <v>4334</v>
      </c>
      <c r="B700" s="2235" t="b">
        <v>1</v>
      </c>
      <c r="C700" s="2201"/>
      <c r="D700" s="2236" t="s">
        <v>4335</v>
      </c>
      <c r="E700" s="2243" t="s">
        <v>4336</v>
      </c>
      <c r="F700" s="2204" t="s">
        <v>365</v>
      </c>
      <c r="G700" s="2244">
        <v>1073</v>
      </c>
      <c r="H700" s="2206">
        <v>5050</v>
      </c>
      <c r="I700" s="2206"/>
      <c r="J700" s="2206"/>
      <c r="K700" s="2206">
        <f t="shared" si="500"/>
        <v>5050</v>
      </c>
      <c r="L700" s="2206">
        <f t="shared" si="517"/>
        <v>5418650</v>
      </c>
      <c r="M700" s="2206">
        <f t="shared" si="518"/>
        <v>5418650</v>
      </c>
      <c r="N700" s="2206">
        <f t="shared" si="519"/>
        <v>0</v>
      </c>
      <c r="O700" s="2206">
        <f t="shared" si="520"/>
        <v>0</v>
      </c>
      <c r="P700" s="2244">
        <v>1073</v>
      </c>
      <c r="Q700" s="2206">
        <v>5050</v>
      </c>
      <c r="R700" s="2206"/>
      <c r="S700" s="2206"/>
      <c r="T700" s="2206">
        <f t="shared" si="501"/>
        <v>5050</v>
      </c>
      <c r="U700" s="2206">
        <f t="shared" si="521"/>
        <v>5418650</v>
      </c>
      <c r="V700" s="2206">
        <f t="shared" si="522"/>
        <v>5418650</v>
      </c>
      <c r="W700" s="2206">
        <f t="shared" si="523"/>
        <v>0</v>
      </c>
      <c r="X700" s="2206">
        <f t="shared" si="524"/>
        <v>0</v>
      </c>
      <c r="Y700" s="2244">
        <f t="shared" si="508"/>
        <v>0</v>
      </c>
      <c r="Z700" s="2207">
        <f t="shared" si="509"/>
        <v>0</v>
      </c>
      <c r="AA700" s="2244">
        <v>1092</v>
      </c>
      <c r="AB700" s="2206">
        <v>8500</v>
      </c>
      <c r="AC700" s="2206">
        <v>80000</v>
      </c>
      <c r="AD700" s="2206">
        <v>5000</v>
      </c>
      <c r="AE700" s="2206">
        <f t="shared" si="502"/>
        <v>93500</v>
      </c>
      <c r="AF700" s="2206">
        <f t="shared" si="525"/>
        <v>102102000</v>
      </c>
      <c r="AG700" s="2206">
        <f t="shared" si="526"/>
        <v>9282000</v>
      </c>
      <c r="AH700" s="2206">
        <f t="shared" si="527"/>
        <v>87360000</v>
      </c>
      <c r="AI700" s="2207">
        <f t="shared" si="528"/>
        <v>5460000</v>
      </c>
      <c r="AJ700" s="2246">
        <v>1073</v>
      </c>
      <c r="AK700" s="2075">
        <v>8500</v>
      </c>
      <c r="AL700" s="2075">
        <v>80000</v>
      </c>
      <c r="AM700" s="2075">
        <v>5000</v>
      </c>
      <c r="AN700" s="2206">
        <f t="shared" si="503"/>
        <v>93500</v>
      </c>
      <c r="AO700" s="2206">
        <f t="shared" si="529"/>
        <v>100325500</v>
      </c>
      <c r="AP700" s="2206">
        <f t="shared" si="530"/>
        <v>9120500</v>
      </c>
      <c r="AQ700" s="2206">
        <f t="shared" si="531"/>
        <v>85840000</v>
      </c>
      <c r="AR700" s="2206">
        <f t="shared" si="532"/>
        <v>5365000</v>
      </c>
      <c r="AS700" s="2244">
        <v>1073</v>
      </c>
      <c r="AT700" s="2075">
        <v>8500</v>
      </c>
      <c r="AU700" s="2075">
        <v>80000</v>
      </c>
      <c r="AV700" s="2075">
        <v>5000</v>
      </c>
      <c r="AW700" s="2206">
        <f t="shared" si="504"/>
        <v>93500</v>
      </c>
      <c r="AX700" s="2206">
        <f t="shared" si="533"/>
        <v>100325500</v>
      </c>
      <c r="AY700" s="2206">
        <f t="shared" si="534"/>
        <v>9120500</v>
      </c>
      <c r="AZ700" s="2206">
        <f t="shared" si="535"/>
        <v>85840000</v>
      </c>
      <c r="BA700" s="2206">
        <f t="shared" si="536"/>
        <v>5365000</v>
      </c>
      <c r="BB700" s="2244">
        <f t="shared" si="510"/>
        <v>0</v>
      </c>
      <c r="BC700" s="2207">
        <f t="shared" si="511"/>
        <v>0</v>
      </c>
      <c r="BD700" s="2244">
        <f t="shared" si="545"/>
        <v>-19</v>
      </c>
      <c r="BE700" s="2207">
        <f t="shared" si="546"/>
        <v>-1776500</v>
      </c>
      <c r="BF700" s="2246">
        <v>1073</v>
      </c>
      <c r="BG700" s="2075">
        <v>8500</v>
      </c>
      <c r="BH700" s="2075">
        <v>80000</v>
      </c>
      <c r="BI700" s="2075">
        <v>5000</v>
      </c>
      <c r="BJ700" s="2206">
        <f t="shared" si="505"/>
        <v>93500</v>
      </c>
      <c r="BK700" s="2206">
        <f t="shared" si="537"/>
        <v>100325500</v>
      </c>
      <c r="BL700" s="2206">
        <f t="shared" si="538"/>
        <v>9120500</v>
      </c>
      <c r="BM700" s="2206">
        <f t="shared" si="539"/>
        <v>85840000</v>
      </c>
      <c r="BN700" s="2206">
        <f t="shared" si="540"/>
        <v>5365000</v>
      </c>
      <c r="BO700" s="2244">
        <v>1073</v>
      </c>
      <c r="BP700" s="2075">
        <v>8500</v>
      </c>
      <c r="BQ700" s="2075">
        <v>80000</v>
      </c>
      <c r="BR700" s="2075">
        <v>5000</v>
      </c>
      <c r="BS700" s="2206">
        <f t="shared" si="506"/>
        <v>93500</v>
      </c>
      <c r="BT700" s="2206">
        <f t="shared" si="541"/>
        <v>100325500</v>
      </c>
      <c r="BU700" s="2206">
        <f t="shared" si="542"/>
        <v>9120500</v>
      </c>
      <c r="BV700" s="2206">
        <f t="shared" si="543"/>
        <v>85840000</v>
      </c>
      <c r="BW700" s="2206">
        <f t="shared" si="544"/>
        <v>5365000</v>
      </c>
      <c r="BX700" s="2244">
        <f t="shared" si="512"/>
        <v>0</v>
      </c>
      <c r="BY700" s="2207">
        <f t="shared" si="513"/>
        <v>0</v>
      </c>
      <c r="BZ700" s="2211">
        <f t="shared" si="514"/>
        <v>-19</v>
      </c>
      <c r="CA700" s="2212">
        <f t="shared" si="515"/>
        <v>-1776500</v>
      </c>
      <c r="CB700" s="2083"/>
      <c r="CC700" s="2083"/>
      <c r="CD700" s="2237"/>
      <c r="CF700" s="2200"/>
    </row>
    <row r="701" spans="1:84" s="1974" customFormat="1" ht="18" customHeight="1" outlineLevel="1">
      <c r="A701" s="2235" t="s">
        <v>4337</v>
      </c>
      <c r="B701" s="2235" t="b">
        <v>1</v>
      </c>
      <c r="C701" s="2201"/>
      <c r="D701" s="2236" t="s">
        <v>4335</v>
      </c>
      <c r="E701" s="2243" t="s">
        <v>4338</v>
      </c>
      <c r="F701" s="2204" t="s">
        <v>365</v>
      </c>
      <c r="G701" s="2244">
        <v>40.5</v>
      </c>
      <c r="H701" s="2206">
        <v>7330</v>
      </c>
      <c r="I701" s="2206"/>
      <c r="J701" s="2206"/>
      <c r="K701" s="2206">
        <f t="shared" si="500"/>
        <v>7330</v>
      </c>
      <c r="L701" s="2206">
        <f t="shared" si="517"/>
        <v>296865</v>
      </c>
      <c r="M701" s="2206">
        <f t="shared" si="518"/>
        <v>296865</v>
      </c>
      <c r="N701" s="2206">
        <f t="shared" si="519"/>
        <v>0</v>
      </c>
      <c r="O701" s="2206">
        <f t="shared" si="520"/>
        <v>0</v>
      </c>
      <c r="P701" s="2244">
        <v>40.5</v>
      </c>
      <c r="Q701" s="2206">
        <v>7330</v>
      </c>
      <c r="R701" s="2206"/>
      <c r="S701" s="2206"/>
      <c r="T701" s="2206">
        <f t="shared" si="501"/>
        <v>7330</v>
      </c>
      <c r="U701" s="2206">
        <f t="shared" si="521"/>
        <v>296865</v>
      </c>
      <c r="V701" s="2206">
        <f t="shared" si="522"/>
        <v>296865</v>
      </c>
      <c r="W701" s="2206">
        <f t="shared" si="523"/>
        <v>0</v>
      </c>
      <c r="X701" s="2206">
        <f t="shared" si="524"/>
        <v>0</v>
      </c>
      <c r="Y701" s="2245">
        <f t="shared" si="508"/>
        <v>0</v>
      </c>
      <c r="Z701" s="2207">
        <f t="shared" si="509"/>
        <v>0</v>
      </c>
      <c r="AA701" s="2245">
        <v>50</v>
      </c>
      <c r="AB701" s="2206">
        <v>3500</v>
      </c>
      <c r="AC701" s="2206">
        <v>4500</v>
      </c>
      <c r="AD701" s="2206">
        <v>5000</v>
      </c>
      <c r="AE701" s="2206">
        <f t="shared" si="502"/>
        <v>13000</v>
      </c>
      <c r="AF701" s="2206">
        <f t="shared" si="525"/>
        <v>650000</v>
      </c>
      <c r="AG701" s="2206">
        <f t="shared" si="526"/>
        <v>175000</v>
      </c>
      <c r="AH701" s="2206">
        <f t="shared" si="527"/>
        <v>225000</v>
      </c>
      <c r="AI701" s="2207">
        <f t="shared" si="528"/>
        <v>250000</v>
      </c>
      <c r="AJ701" s="2246">
        <v>40.5</v>
      </c>
      <c r="AK701" s="2075">
        <v>3500</v>
      </c>
      <c r="AL701" s="2075">
        <v>4500</v>
      </c>
      <c r="AM701" s="2075">
        <v>5000</v>
      </c>
      <c r="AN701" s="2206">
        <f t="shared" si="503"/>
        <v>13000</v>
      </c>
      <c r="AO701" s="2206">
        <f t="shared" si="529"/>
        <v>526500</v>
      </c>
      <c r="AP701" s="2206">
        <f t="shared" si="530"/>
        <v>141750</v>
      </c>
      <c r="AQ701" s="2206">
        <f t="shared" si="531"/>
        <v>182250</v>
      </c>
      <c r="AR701" s="2206">
        <f t="shared" si="532"/>
        <v>202500</v>
      </c>
      <c r="AS701" s="2245">
        <v>40.5</v>
      </c>
      <c r="AT701" s="2075">
        <v>3500</v>
      </c>
      <c r="AU701" s="2075">
        <v>4500</v>
      </c>
      <c r="AV701" s="2075">
        <v>5000</v>
      </c>
      <c r="AW701" s="2206">
        <f t="shared" si="504"/>
        <v>13000</v>
      </c>
      <c r="AX701" s="2206">
        <f t="shared" si="533"/>
        <v>526500</v>
      </c>
      <c r="AY701" s="2206">
        <f t="shared" si="534"/>
        <v>141750</v>
      </c>
      <c r="AZ701" s="2206">
        <f t="shared" si="535"/>
        <v>182250</v>
      </c>
      <c r="BA701" s="2206">
        <f t="shared" si="536"/>
        <v>202500</v>
      </c>
      <c r="BB701" s="2245">
        <f t="shared" si="510"/>
        <v>0</v>
      </c>
      <c r="BC701" s="2207">
        <f t="shared" si="511"/>
        <v>0</v>
      </c>
      <c r="BD701" s="2245">
        <f t="shared" si="545"/>
        <v>-9.5</v>
      </c>
      <c r="BE701" s="2207">
        <f t="shared" si="546"/>
        <v>-123500</v>
      </c>
      <c r="BF701" s="2246">
        <v>40.5</v>
      </c>
      <c r="BG701" s="2075">
        <v>3500</v>
      </c>
      <c r="BH701" s="2075">
        <v>4500</v>
      </c>
      <c r="BI701" s="2075">
        <v>5000</v>
      </c>
      <c r="BJ701" s="2206">
        <f t="shared" si="505"/>
        <v>13000</v>
      </c>
      <c r="BK701" s="2206">
        <f t="shared" si="537"/>
        <v>526500</v>
      </c>
      <c r="BL701" s="2206">
        <f t="shared" si="538"/>
        <v>141750</v>
      </c>
      <c r="BM701" s="2206">
        <f t="shared" si="539"/>
        <v>182250</v>
      </c>
      <c r="BN701" s="2206">
        <f t="shared" si="540"/>
        <v>202500</v>
      </c>
      <c r="BO701" s="2245">
        <v>40.5</v>
      </c>
      <c r="BP701" s="2075">
        <v>3500</v>
      </c>
      <c r="BQ701" s="2075">
        <v>4500</v>
      </c>
      <c r="BR701" s="2075">
        <v>5000</v>
      </c>
      <c r="BS701" s="2206">
        <f t="shared" si="506"/>
        <v>13000</v>
      </c>
      <c r="BT701" s="2206">
        <f t="shared" si="541"/>
        <v>526500</v>
      </c>
      <c r="BU701" s="2206">
        <f t="shared" si="542"/>
        <v>141750</v>
      </c>
      <c r="BV701" s="2206">
        <f t="shared" si="543"/>
        <v>182250</v>
      </c>
      <c r="BW701" s="2206">
        <f t="shared" si="544"/>
        <v>202500</v>
      </c>
      <c r="BX701" s="2245">
        <f t="shared" si="512"/>
        <v>0</v>
      </c>
      <c r="BY701" s="2207">
        <f t="shared" si="513"/>
        <v>0</v>
      </c>
      <c r="BZ701" s="2211">
        <f t="shared" si="514"/>
        <v>-9.5</v>
      </c>
      <c r="CA701" s="2212">
        <f t="shared" si="515"/>
        <v>-123500</v>
      </c>
      <c r="CB701" s="2083"/>
      <c r="CC701" s="2083"/>
      <c r="CD701" s="2237"/>
      <c r="CF701" s="2200"/>
    </row>
    <row r="702" spans="1:84" s="1974" customFormat="1" ht="18" customHeight="1" outlineLevel="1">
      <c r="A702" s="2235" t="s">
        <v>4339</v>
      </c>
      <c r="B702" s="2235" t="b">
        <v>1</v>
      </c>
      <c r="C702" s="2201"/>
      <c r="D702" s="2236" t="s">
        <v>4340</v>
      </c>
      <c r="E702" s="2243" t="s">
        <v>4341</v>
      </c>
      <c r="F702" s="2204" t="s">
        <v>365</v>
      </c>
      <c r="G702" s="2244">
        <v>134.80000000000001</v>
      </c>
      <c r="H702" s="2206">
        <v>25840</v>
      </c>
      <c r="I702" s="2206"/>
      <c r="J702" s="2206"/>
      <c r="K702" s="2206">
        <f t="shared" si="500"/>
        <v>25840</v>
      </c>
      <c r="L702" s="2206">
        <f t="shared" si="517"/>
        <v>3483232</v>
      </c>
      <c r="M702" s="2206">
        <f t="shared" si="518"/>
        <v>3483232</v>
      </c>
      <c r="N702" s="2206">
        <f t="shared" si="519"/>
        <v>0</v>
      </c>
      <c r="O702" s="2206">
        <f t="shared" si="520"/>
        <v>0</v>
      </c>
      <c r="P702" s="2244">
        <v>134.80000000000001</v>
      </c>
      <c r="Q702" s="2206">
        <v>25840</v>
      </c>
      <c r="R702" s="2206"/>
      <c r="S702" s="2206"/>
      <c r="T702" s="2206">
        <f t="shared" si="501"/>
        <v>25840</v>
      </c>
      <c r="U702" s="2206">
        <f t="shared" si="521"/>
        <v>3483232</v>
      </c>
      <c r="V702" s="2206">
        <f t="shared" si="522"/>
        <v>3483232</v>
      </c>
      <c r="W702" s="2206">
        <f t="shared" si="523"/>
        <v>0</v>
      </c>
      <c r="X702" s="2206">
        <f t="shared" si="524"/>
        <v>0</v>
      </c>
      <c r="Y702" s="2245">
        <f t="shared" si="508"/>
        <v>0</v>
      </c>
      <c r="Z702" s="2207">
        <f t="shared" si="509"/>
        <v>0</v>
      </c>
      <c r="AA702" s="2245">
        <v>91</v>
      </c>
      <c r="AB702" s="2206">
        <v>22000</v>
      </c>
      <c r="AC702" s="2206">
        <v>10000</v>
      </c>
      <c r="AD702" s="2206">
        <v>5000</v>
      </c>
      <c r="AE702" s="2206">
        <f t="shared" si="502"/>
        <v>37000</v>
      </c>
      <c r="AF702" s="2206">
        <f t="shared" si="525"/>
        <v>3367000</v>
      </c>
      <c r="AG702" s="2206">
        <f t="shared" si="526"/>
        <v>2002000</v>
      </c>
      <c r="AH702" s="2206">
        <f t="shared" si="527"/>
        <v>910000</v>
      </c>
      <c r="AI702" s="2207">
        <f t="shared" si="528"/>
        <v>455000</v>
      </c>
      <c r="AJ702" s="2246">
        <v>134.80000000000001</v>
      </c>
      <c r="AK702" s="2075">
        <v>22000</v>
      </c>
      <c r="AL702" s="2075">
        <v>10000</v>
      </c>
      <c r="AM702" s="2075">
        <v>5000</v>
      </c>
      <c r="AN702" s="2206">
        <f t="shared" si="503"/>
        <v>37000</v>
      </c>
      <c r="AO702" s="2206">
        <f t="shared" si="529"/>
        <v>4987600</v>
      </c>
      <c r="AP702" s="2206">
        <f t="shared" si="530"/>
        <v>2965600</v>
      </c>
      <c r="AQ702" s="2206">
        <f t="shared" si="531"/>
        <v>1348000</v>
      </c>
      <c r="AR702" s="2206">
        <f t="shared" si="532"/>
        <v>674000</v>
      </c>
      <c r="AS702" s="2245">
        <v>134.80000000000001</v>
      </c>
      <c r="AT702" s="2075">
        <v>22000</v>
      </c>
      <c r="AU702" s="2075">
        <v>10000</v>
      </c>
      <c r="AV702" s="2075">
        <v>5000</v>
      </c>
      <c r="AW702" s="2206">
        <f t="shared" si="504"/>
        <v>37000</v>
      </c>
      <c r="AX702" s="2206">
        <f t="shared" si="533"/>
        <v>4987600</v>
      </c>
      <c r="AY702" s="2206">
        <f t="shared" si="534"/>
        <v>2965600</v>
      </c>
      <c r="AZ702" s="2206">
        <f t="shared" si="535"/>
        <v>1348000</v>
      </c>
      <c r="BA702" s="2206">
        <f t="shared" si="536"/>
        <v>674000</v>
      </c>
      <c r="BB702" s="2245">
        <f t="shared" si="510"/>
        <v>0</v>
      </c>
      <c r="BC702" s="2207">
        <f t="shared" si="511"/>
        <v>0</v>
      </c>
      <c r="BD702" s="2245">
        <f t="shared" si="545"/>
        <v>43.800000000000011</v>
      </c>
      <c r="BE702" s="2207">
        <f t="shared" si="546"/>
        <v>1620600</v>
      </c>
      <c r="BF702" s="2246">
        <v>134.80000000000001</v>
      </c>
      <c r="BG702" s="2075">
        <v>22000</v>
      </c>
      <c r="BH702" s="2075">
        <v>10000</v>
      </c>
      <c r="BI702" s="2075">
        <v>5000</v>
      </c>
      <c r="BJ702" s="2206">
        <f t="shared" si="505"/>
        <v>37000</v>
      </c>
      <c r="BK702" s="2206">
        <f t="shared" si="537"/>
        <v>4987600</v>
      </c>
      <c r="BL702" s="2206">
        <f t="shared" si="538"/>
        <v>2965600</v>
      </c>
      <c r="BM702" s="2206">
        <f t="shared" si="539"/>
        <v>1348000</v>
      </c>
      <c r="BN702" s="2206">
        <f t="shared" si="540"/>
        <v>674000</v>
      </c>
      <c r="BO702" s="2245">
        <v>134.80000000000001</v>
      </c>
      <c r="BP702" s="2075">
        <v>22000</v>
      </c>
      <c r="BQ702" s="2075">
        <v>10000</v>
      </c>
      <c r="BR702" s="2075">
        <v>5000</v>
      </c>
      <c r="BS702" s="2206">
        <f t="shared" si="506"/>
        <v>37000</v>
      </c>
      <c r="BT702" s="2206">
        <f t="shared" si="541"/>
        <v>4987600</v>
      </c>
      <c r="BU702" s="2206">
        <f t="shared" si="542"/>
        <v>2965600</v>
      </c>
      <c r="BV702" s="2206">
        <f t="shared" si="543"/>
        <v>1348000</v>
      </c>
      <c r="BW702" s="2206">
        <f t="shared" si="544"/>
        <v>674000</v>
      </c>
      <c r="BX702" s="2245">
        <f t="shared" si="512"/>
        <v>0</v>
      </c>
      <c r="BY702" s="2207">
        <f t="shared" si="513"/>
        <v>0</v>
      </c>
      <c r="BZ702" s="2211">
        <f t="shared" si="514"/>
        <v>43.800000000000011</v>
      </c>
      <c r="CA702" s="2212">
        <f t="shared" si="515"/>
        <v>1620600</v>
      </c>
      <c r="CB702" s="2083"/>
      <c r="CC702" s="2083"/>
      <c r="CD702" s="2237"/>
      <c r="CF702" s="2200"/>
    </row>
    <row r="703" spans="1:84" s="1974" customFormat="1" ht="18" customHeight="1" outlineLevel="1">
      <c r="A703" s="2235" t="s">
        <v>4342</v>
      </c>
      <c r="B703" s="2235" t="b">
        <v>1</v>
      </c>
      <c r="C703" s="2201"/>
      <c r="D703" s="2236" t="s">
        <v>4343</v>
      </c>
      <c r="E703" s="2243" t="s">
        <v>4344</v>
      </c>
      <c r="F703" s="2204" t="s">
        <v>365</v>
      </c>
      <c r="G703" s="2244">
        <v>24.4</v>
      </c>
      <c r="H703" s="2206">
        <v>24690</v>
      </c>
      <c r="I703" s="2206"/>
      <c r="J703" s="2206"/>
      <c r="K703" s="2206">
        <f t="shared" si="500"/>
        <v>24690</v>
      </c>
      <c r="L703" s="2206">
        <f t="shared" si="517"/>
        <v>602436</v>
      </c>
      <c r="M703" s="2206">
        <f t="shared" si="518"/>
        <v>602436</v>
      </c>
      <c r="N703" s="2206">
        <f t="shared" si="519"/>
        <v>0</v>
      </c>
      <c r="O703" s="2206">
        <f t="shared" si="520"/>
        <v>0</v>
      </c>
      <c r="P703" s="2244">
        <v>24.4</v>
      </c>
      <c r="Q703" s="2206">
        <v>24690</v>
      </c>
      <c r="R703" s="2206"/>
      <c r="S703" s="2206"/>
      <c r="T703" s="2206">
        <f t="shared" si="501"/>
        <v>24690</v>
      </c>
      <c r="U703" s="2206">
        <f t="shared" si="521"/>
        <v>602436</v>
      </c>
      <c r="V703" s="2206">
        <f t="shared" si="522"/>
        <v>602436</v>
      </c>
      <c r="W703" s="2206">
        <f t="shared" si="523"/>
        <v>0</v>
      </c>
      <c r="X703" s="2206">
        <f t="shared" si="524"/>
        <v>0</v>
      </c>
      <c r="Y703" s="2245">
        <f t="shared" si="508"/>
        <v>0</v>
      </c>
      <c r="Z703" s="2207">
        <f t="shared" si="509"/>
        <v>0</v>
      </c>
      <c r="AA703" s="2245">
        <v>26</v>
      </c>
      <c r="AB703" s="2206">
        <v>22000</v>
      </c>
      <c r="AC703" s="2206">
        <v>10000</v>
      </c>
      <c r="AD703" s="2206">
        <v>5000</v>
      </c>
      <c r="AE703" s="2206">
        <f t="shared" si="502"/>
        <v>37000</v>
      </c>
      <c r="AF703" s="2206">
        <f t="shared" si="525"/>
        <v>962000</v>
      </c>
      <c r="AG703" s="2206">
        <f t="shared" si="526"/>
        <v>572000</v>
      </c>
      <c r="AH703" s="2206">
        <f t="shared" si="527"/>
        <v>260000</v>
      </c>
      <c r="AI703" s="2207">
        <f t="shared" si="528"/>
        <v>130000</v>
      </c>
      <c r="AJ703" s="2246">
        <v>24.4</v>
      </c>
      <c r="AK703" s="2075">
        <v>22000</v>
      </c>
      <c r="AL703" s="2075">
        <v>10000</v>
      </c>
      <c r="AM703" s="2075">
        <v>5000</v>
      </c>
      <c r="AN703" s="2206">
        <f t="shared" si="503"/>
        <v>37000</v>
      </c>
      <c r="AO703" s="2206">
        <f t="shared" si="529"/>
        <v>902800</v>
      </c>
      <c r="AP703" s="2206">
        <f t="shared" si="530"/>
        <v>536800</v>
      </c>
      <c r="AQ703" s="2206">
        <f t="shared" si="531"/>
        <v>244000</v>
      </c>
      <c r="AR703" s="2206">
        <f t="shared" si="532"/>
        <v>122000</v>
      </c>
      <c r="AS703" s="2245">
        <v>24.4</v>
      </c>
      <c r="AT703" s="2075">
        <v>22000</v>
      </c>
      <c r="AU703" s="2075">
        <v>10000</v>
      </c>
      <c r="AV703" s="2075">
        <v>5000</v>
      </c>
      <c r="AW703" s="2206">
        <f t="shared" si="504"/>
        <v>37000</v>
      </c>
      <c r="AX703" s="2206">
        <f t="shared" si="533"/>
        <v>902800</v>
      </c>
      <c r="AY703" s="2206">
        <f t="shared" si="534"/>
        <v>536800</v>
      </c>
      <c r="AZ703" s="2206">
        <f t="shared" si="535"/>
        <v>244000</v>
      </c>
      <c r="BA703" s="2206">
        <f t="shared" si="536"/>
        <v>122000</v>
      </c>
      <c r="BB703" s="2245">
        <f t="shared" si="510"/>
        <v>0</v>
      </c>
      <c r="BC703" s="2207">
        <f t="shared" si="511"/>
        <v>0</v>
      </c>
      <c r="BD703" s="2245">
        <f t="shared" si="545"/>
        <v>-1.6000000000000014</v>
      </c>
      <c r="BE703" s="2207">
        <f t="shared" si="546"/>
        <v>-59200</v>
      </c>
      <c r="BF703" s="2246">
        <v>24.4</v>
      </c>
      <c r="BG703" s="2075">
        <v>22000</v>
      </c>
      <c r="BH703" s="2075">
        <v>10000</v>
      </c>
      <c r="BI703" s="2075">
        <v>5000</v>
      </c>
      <c r="BJ703" s="2206">
        <f t="shared" si="505"/>
        <v>37000</v>
      </c>
      <c r="BK703" s="2206">
        <f t="shared" si="537"/>
        <v>902800</v>
      </c>
      <c r="BL703" s="2206">
        <f t="shared" si="538"/>
        <v>536800</v>
      </c>
      <c r="BM703" s="2206">
        <f t="shared" si="539"/>
        <v>244000</v>
      </c>
      <c r="BN703" s="2206">
        <f t="shared" si="540"/>
        <v>122000</v>
      </c>
      <c r="BO703" s="2245">
        <v>24.4</v>
      </c>
      <c r="BP703" s="2075">
        <v>22000</v>
      </c>
      <c r="BQ703" s="2075">
        <v>10000</v>
      </c>
      <c r="BR703" s="2075">
        <v>5000</v>
      </c>
      <c r="BS703" s="2206">
        <f t="shared" si="506"/>
        <v>37000</v>
      </c>
      <c r="BT703" s="2206">
        <f t="shared" si="541"/>
        <v>902800</v>
      </c>
      <c r="BU703" s="2206">
        <f t="shared" si="542"/>
        <v>536800</v>
      </c>
      <c r="BV703" s="2206">
        <f t="shared" si="543"/>
        <v>244000</v>
      </c>
      <c r="BW703" s="2206">
        <f t="shared" si="544"/>
        <v>122000</v>
      </c>
      <c r="BX703" s="2245">
        <f t="shared" si="512"/>
        <v>0</v>
      </c>
      <c r="BY703" s="2207">
        <f t="shared" si="513"/>
        <v>0</v>
      </c>
      <c r="BZ703" s="2211">
        <f t="shared" si="514"/>
        <v>-1.6000000000000014</v>
      </c>
      <c r="CA703" s="2212">
        <f t="shared" si="515"/>
        <v>-59200</v>
      </c>
      <c r="CB703" s="2083"/>
      <c r="CC703" s="2083"/>
      <c r="CD703" s="2237"/>
      <c r="CF703" s="2200"/>
    </row>
    <row r="704" spans="1:84" s="1974" customFormat="1" ht="18" customHeight="1" outlineLevel="1">
      <c r="A704" s="2235" t="s">
        <v>4345</v>
      </c>
      <c r="B704" s="2235" t="b">
        <v>1</v>
      </c>
      <c r="C704" s="2201"/>
      <c r="D704" s="2236" t="s">
        <v>4346</v>
      </c>
      <c r="E704" s="2243" t="s">
        <v>4347</v>
      </c>
      <c r="F704" s="2204" t="s">
        <v>365</v>
      </c>
      <c r="G704" s="2244">
        <v>245.5</v>
      </c>
      <c r="H704" s="2206">
        <v>66040</v>
      </c>
      <c r="I704" s="2206"/>
      <c r="J704" s="2206"/>
      <c r="K704" s="2206">
        <f t="shared" si="500"/>
        <v>66040</v>
      </c>
      <c r="L704" s="2206">
        <f t="shared" si="517"/>
        <v>16212820</v>
      </c>
      <c r="M704" s="2206">
        <f t="shared" si="518"/>
        <v>16212820</v>
      </c>
      <c r="N704" s="2206">
        <f t="shared" si="519"/>
        <v>0</v>
      </c>
      <c r="O704" s="2206">
        <f t="shared" si="520"/>
        <v>0</v>
      </c>
      <c r="P704" s="2244">
        <v>245.5</v>
      </c>
      <c r="Q704" s="2206">
        <v>66040</v>
      </c>
      <c r="R704" s="2206"/>
      <c r="S704" s="2206"/>
      <c r="T704" s="2206">
        <f t="shared" si="501"/>
        <v>66040</v>
      </c>
      <c r="U704" s="2206">
        <f t="shared" si="521"/>
        <v>16212820</v>
      </c>
      <c r="V704" s="2206">
        <f t="shared" si="522"/>
        <v>16212820</v>
      </c>
      <c r="W704" s="2206">
        <f t="shared" si="523"/>
        <v>0</v>
      </c>
      <c r="X704" s="2206">
        <f t="shared" si="524"/>
        <v>0</v>
      </c>
      <c r="Y704" s="2245">
        <f t="shared" si="508"/>
        <v>0</v>
      </c>
      <c r="Z704" s="2207">
        <f t="shared" si="509"/>
        <v>0</v>
      </c>
      <c r="AA704" s="2245">
        <v>81</v>
      </c>
      <c r="AB704" s="2206">
        <v>100000</v>
      </c>
      <c r="AC704" s="2206">
        <v>50000</v>
      </c>
      <c r="AD704" s="2206">
        <v>20000</v>
      </c>
      <c r="AE704" s="2206">
        <f t="shared" si="502"/>
        <v>170000</v>
      </c>
      <c r="AF704" s="2206">
        <f t="shared" si="525"/>
        <v>13770000</v>
      </c>
      <c r="AG704" s="2206">
        <f t="shared" si="526"/>
        <v>8100000</v>
      </c>
      <c r="AH704" s="2206">
        <f t="shared" si="527"/>
        <v>4050000</v>
      </c>
      <c r="AI704" s="2207">
        <f t="shared" si="528"/>
        <v>1620000</v>
      </c>
      <c r="AJ704" s="2246">
        <v>245.5</v>
      </c>
      <c r="AK704" s="2075">
        <v>100000</v>
      </c>
      <c r="AL704" s="2075">
        <v>50000</v>
      </c>
      <c r="AM704" s="2075">
        <v>20000</v>
      </c>
      <c r="AN704" s="2206">
        <f t="shared" si="503"/>
        <v>170000</v>
      </c>
      <c r="AO704" s="2206">
        <f t="shared" si="529"/>
        <v>41735000</v>
      </c>
      <c r="AP704" s="2206">
        <f t="shared" si="530"/>
        <v>24550000</v>
      </c>
      <c r="AQ704" s="2206">
        <f t="shared" si="531"/>
        <v>12275000</v>
      </c>
      <c r="AR704" s="2206">
        <f t="shared" si="532"/>
        <v>4910000</v>
      </c>
      <c r="AS704" s="2245">
        <v>245.5</v>
      </c>
      <c r="AT704" s="2075">
        <v>100000</v>
      </c>
      <c r="AU704" s="2075">
        <v>50000</v>
      </c>
      <c r="AV704" s="2075">
        <v>20000</v>
      </c>
      <c r="AW704" s="2206">
        <f t="shared" si="504"/>
        <v>170000</v>
      </c>
      <c r="AX704" s="2206">
        <f t="shared" si="533"/>
        <v>41735000</v>
      </c>
      <c r="AY704" s="2206">
        <f t="shared" si="534"/>
        <v>24550000</v>
      </c>
      <c r="AZ704" s="2206">
        <f t="shared" si="535"/>
        <v>12275000</v>
      </c>
      <c r="BA704" s="2206">
        <f t="shared" si="536"/>
        <v>4910000</v>
      </c>
      <c r="BB704" s="2245">
        <f t="shared" si="510"/>
        <v>0</v>
      </c>
      <c r="BC704" s="2207">
        <f t="shared" si="511"/>
        <v>0</v>
      </c>
      <c r="BD704" s="2245">
        <f t="shared" si="545"/>
        <v>164.5</v>
      </c>
      <c r="BE704" s="2207">
        <f t="shared" si="546"/>
        <v>27965000</v>
      </c>
      <c r="BF704" s="2246">
        <v>245.5</v>
      </c>
      <c r="BG704" s="2075">
        <v>100000</v>
      </c>
      <c r="BH704" s="2075">
        <v>50000</v>
      </c>
      <c r="BI704" s="2075">
        <v>20000</v>
      </c>
      <c r="BJ704" s="2206">
        <f t="shared" si="505"/>
        <v>170000</v>
      </c>
      <c r="BK704" s="2206">
        <f t="shared" si="537"/>
        <v>41735000</v>
      </c>
      <c r="BL704" s="2206">
        <f t="shared" si="538"/>
        <v>24550000</v>
      </c>
      <c r="BM704" s="2206">
        <f t="shared" si="539"/>
        <v>12275000</v>
      </c>
      <c r="BN704" s="2206">
        <f t="shared" si="540"/>
        <v>4910000</v>
      </c>
      <c r="BO704" s="2245">
        <v>245.5</v>
      </c>
      <c r="BP704" s="2075">
        <v>100000</v>
      </c>
      <c r="BQ704" s="2075">
        <v>50000</v>
      </c>
      <c r="BR704" s="2075">
        <v>20000</v>
      </c>
      <c r="BS704" s="2206">
        <f t="shared" si="506"/>
        <v>170000</v>
      </c>
      <c r="BT704" s="2206">
        <f t="shared" si="541"/>
        <v>41735000</v>
      </c>
      <c r="BU704" s="2206">
        <f t="shared" si="542"/>
        <v>24550000</v>
      </c>
      <c r="BV704" s="2206">
        <f t="shared" si="543"/>
        <v>12275000</v>
      </c>
      <c r="BW704" s="2206">
        <f t="shared" si="544"/>
        <v>4910000</v>
      </c>
      <c r="BX704" s="2245">
        <f t="shared" si="512"/>
        <v>0</v>
      </c>
      <c r="BY704" s="2207">
        <f t="shared" si="513"/>
        <v>0</v>
      </c>
      <c r="BZ704" s="2211">
        <f t="shared" si="514"/>
        <v>164.5</v>
      </c>
      <c r="CA704" s="2212">
        <f t="shared" si="515"/>
        <v>27965000</v>
      </c>
      <c r="CB704" s="2083"/>
      <c r="CC704" s="2083"/>
      <c r="CD704" s="2237"/>
      <c r="CF704" s="2200"/>
    </row>
    <row r="705" spans="1:84" s="1974" customFormat="1" ht="18" customHeight="1" outlineLevel="1">
      <c r="A705" s="2235" t="s">
        <v>4348</v>
      </c>
      <c r="B705" s="2235" t="b">
        <v>1</v>
      </c>
      <c r="C705" s="2201"/>
      <c r="D705" s="2236" t="s">
        <v>4349</v>
      </c>
      <c r="E705" s="2243" t="s">
        <v>4350</v>
      </c>
      <c r="F705" s="2204" t="s">
        <v>365</v>
      </c>
      <c r="G705" s="2244">
        <v>38</v>
      </c>
      <c r="H705" s="2206">
        <v>80400</v>
      </c>
      <c r="I705" s="2206"/>
      <c r="J705" s="2206"/>
      <c r="K705" s="2206">
        <f t="shared" ref="K705:K768" si="547">J705+I705+H705</f>
        <v>80400</v>
      </c>
      <c r="L705" s="2206">
        <f t="shared" si="517"/>
        <v>3055200</v>
      </c>
      <c r="M705" s="2206">
        <f t="shared" si="518"/>
        <v>3055200</v>
      </c>
      <c r="N705" s="2206">
        <f t="shared" si="519"/>
        <v>0</v>
      </c>
      <c r="O705" s="2206">
        <f t="shared" si="520"/>
        <v>0</v>
      </c>
      <c r="P705" s="2244">
        <v>38</v>
      </c>
      <c r="Q705" s="2206">
        <v>80400</v>
      </c>
      <c r="R705" s="2206"/>
      <c r="S705" s="2206"/>
      <c r="T705" s="2206">
        <f t="shared" ref="T705:T768" si="548">S705+R705+Q705</f>
        <v>80400</v>
      </c>
      <c r="U705" s="2206">
        <f t="shared" si="521"/>
        <v>3055200</v>
      </c>
      <c r="V705" s="2206">
        <f t="shared" si="522"/>
        <v>3055200</v>
      </c>
      <c r="W705" s="2206">
        <f t="shared" si="523"/>
        <v>0</v>
      </c>
      <c r="X705" s="2206">
        <f t="shared" si="524"/>
        <v>0</v>
      </c>
      <c r="Y705" s="2244">
        <f t="shared" si="508"/>
        <v>0</v>
      </c>
      <c r="Z705" s="2207">
        <f t="shared" si="509"/>
        <v>0</v>
      </c>
      <c r="AA705" s="2244">
        <v>38</v>
      </c>
      <c r="AB705" s="2206">
        <v>115000</v>
      </c>
      <c r="AC705" s="2206">
        <v>35000</v>
      </c>
      <c r="AD705" s="2206">
        <v>30000</v>
      </c>
      <c r="AE705" s="2206">
        <f t="shared" ref="AE705:AE768" si="549">AD705+AC705+AB705</f>
        <v>180000</v>
      </c>
      <c r="AF705" s="2206">
        <f t="shared" si="525"/>
        <v>6840000</v>
      </c>
      <c r="AG705" s="2206">
        <f t="shared" si="526"/>
        <v>4370000</v>
      </c>
      <c r="AH705" s="2206">
        <f t="shared" si="527"/>
        <v>1330000</v>
      </c>
      <c r="AI705" s="2207">
        <f t="shared" si="528"/>
        <v>1140000</v>
      </c>
      <c r="AJ705" s="2246">
        <v>38</v>
      </c>
      <c r="AK705" s="2075">
        <v>115000</v>
      </c>
      <c r="AL705" s="2075">
        <v>35000</v>
      </c>
      <c r="AM705" s="2075">
        <v>30000</v>
      </c>
      <c r="AN705" s="2206">
        <f t="shared" ref="AN705:AN768" si="550">AM705+AL705+AK705</f>
        <v>180000</v>
      </c>
      <c r="AO705" s="2206">
        <f t="shared" si="529"/>
        <v>6840000</v>
      </c>
      <c r="AP705" s="2206">
        <f t="shared" si="530"/>
        <v>4370000</v>
      </c>
      <c r="AQ705" s="2206">
        <f t="shared" si="531"/>
        <v>1330000</v>
      </c>
      <c r="AR705" s="2206">
        <f t="shared" si="532"/>
        <v>1140000</v>
      </c>
      <c r="AS705" s="2244">
        <v>38</v>
      </c>
      <c r="AT705" s="2075">
        <v>115000</v>
      </c>
      <c r="AU705" s="2075">
        <v>35000</v>
      </c>
      <c r="AV705" s="2075">
        <v>30000</v>
      </c>
      <c r="AW705" s="2206">
        <f t="shared" ref="AW705:AW768" si="551">AV705+AU705+AT705</f>
        <v>180000</v>
      </c>
      <c r="AX705" s="2206">
        <f t="shared" si="533"/>
        <v>6840000</v>
      </c>
      <c r="AY705" s="2206">
        <f t="shared" si="534"/>
        <v>4370000</v>
      </c>
      <c r="AZ705" s="2206">
        <f t="shared" si="535"/>
        <v>1330000</v>
      </c>
      <c r="BA705" s="2206">
        <f t="shared" si="536"/>
        <v>1140000</v>
      </c>
      <c r="BB705" s="2244">
        <f t="shared" si="510"/>
        <v>0</v>
      </c>
      <c r="BC705" s="2207">
        <f t="shared" si="511"/>
        <v>0</v>
      </c>
      <c r="BD705" s="2244">
        <f t="shared" si="545"/>
        <v>0</v>
      </c>
      <c r="BE705" s="2207">
        <f t="shared" si="546"/>
        <v>0</v>
      </c>
      <c r="BF705" s="2246">
        <v>38</v>
      </c>
      <c r="BG705" s="2075">
        <v>115000</v>
      </c>
      <c r="BH705" s="2075">
        <v>35000</v>
      </c>
      <c r="BI705" s="2075">
        <v>30000</v>
      </c>
      <c r="BJ705" s="2206">
        <f t="shared" ref="BJ705:BJ768" si="552">BI705+BH705+BG705</f>
        <v>180000</v>
      </c>
      <c r="BK705" s="2206">
        <f t="shared" si="537"/>
        <v>6840000</v>
      </c>
      <c r="BL705" s="2206">
        <f t="shared" si="538"/>
        <v>4370000</v>
      </c>
      <c r="BM705" s="2206">
        <f t="shared" si="539"/>
        <v>1330000</v>
      </c>
      <c r="BN705" s="2206">
        <f t="shared" si="540"/>
        <v>1140000</v>
      </c>
      <c r="BO705" s="2244">
        <v>38</v>
      </c>
      <c r="BP705" s="2075">
        <v>115000</v>
      </c>
      <c r="BQ705" s="2075">
        <v>35000</v>
      </c>
      <c r="BR705" s="2075">
        <v>30000</v>
      </c>
      <c r="BS705" s="2206">
        <f t="shared" ref="BS705:BS768" si="553">BR705+BQ705+BP705</f>
        <v>180000</v>
      </c>
      <c r="BT705" s="2206">
        <f t="shared" si="541"/>
        <v>6840000</v>
      </c>
      <c r="BU705" s="2206">
        <f t="shared" si="542"/>
        <v>4370000</v>
      </c>
      <c r="BV705" s="2206">
        <f t="shared" si="543"/>
        <v>1330000</v>
      </c>
      <c r="BW705" s="2206">
        <f t="shared" si="544"/>
        <v>1140000</v>
      </c>
      <c r="BX705" s="2244">
        <f t="shared" si="512"/>
        <v>0</v>
      </c>
      <c r="BY705" s="2207">
        <f t="shared" si="513"/>
        <v>0</v>
      </c>
      <c r="BZ705" s="2211">
        <f t="shared" si="514"/>
        <v>0</v>
      </c>
      <c r="CA705" s="2212">
        <f t="shared" si="515"/>
        <v>0</v>
      </c>
      <c r="CB705" s="2083"/>
      <c r="CC705" s="2083"/>
      <c r="CD705" s="2237"/>
      <c r="CF705" s="2200"/>
    </row>
    <row r="706" spans="1:84" s="1974" customFormat="1" ht="18" customHeight="1" outlineLevel="1">
      <c r="A706" s="2235" t="s">
        <v>4351</v>
      </c>
      <c r="B706" s="2235" t="b">
        <v>1</v>
      </c>
      <c r="C706" s="2201"/>
      <c r="D706" s="2236" t="s">
        <v>4352</v>
      </c>
      <c r="E706" s="2243" t="s">
        <v>4353</v>
      </c>
      <c r="F706" s="2204" t="s">
        <v>449</v>
      </c>
      <c r="G706" s="2244">
        <v>10</v>
      </c>
      <c r="H706" s="2206">
        <v>70190</v>
      </c>
      <c r="I706" s="2206"/>
      <c r="J706" s="2206"/>
      <c r="K706" s="2206">
        <f t="shared" si="547"/>
        <v>70190</v>
      </c>
      <c r="L706" s="2206">
        <f t="shared" si="517"/>
        <v>701900</v>
      </c>
      <c r="M706" s="2206">
        <f t="shared" si="518"/>
        <v>701900</v>
      </c>
      <c r="N706" s="2206">
        <f t="shared" si="519"/>
        <v>0</v>
      </c>
      <c r="O706" s="2206">
        <f t="shared" si="520"/>
        <v>0</v>
      </c>
      <c r="P706" s="2244">
        <v>10</v>
      </c>
      <c r="Q706" s="2206">
        <v>70190</v>
      </c>
      <c r="R706" s="2206"/>
      <c r="S706" s="2206"/>
      <c r="T706" s="2206">
        <f t="shared" si="548"/>
        <v>70190</v>
      </c>
      <c r="U706" s="2206">
        <f t="shared" si="521"/>
        <v>701900</v>
      </c>
      <c r="V706" s="2206">
        <f t="shared" si="522"/>
        <v>701900</v>
      </c>
      <c r="W706" s="2206">
        <f t="shared" si="523"/>
        <v>0</v>
      </c>
      <c r="X706" s="2206">
        <f t="shared" si="524"/>
        <v>0</v>
      </c>
      <c r="Y706" s="2244">
        <f t="shared" si="508"/>
        <v>0</v>
      </c>
      <c r="Z706" s="2207">
        <f t="shared" si="509"/>
        <v>0</v>
      </c>
      <c r="AA706" s="2244">
        <v>10</v>
      </c>
      <c r="AB706" s="2206">
        <v>78000</v>
      </c>
      <c r="AC706" s="2206">
        <v>20000</v>
      </c>
      <c r="AD706" s="2206">
        <v>5000</v>
      </c>
      <c r="AE706" s="2206">
        <f t="shared" si="549"/>
        <v>103000</v>
      </c>
      <c r="AF706" s="2206">
        <f t="shared" si="525"/>
        <v>1030000</v>
      </c>
      <c r="AG706" s="2206">
        <f t="shared" si="526"/>
        <v>780000</v>
      </c>
      <c r="AH706" s="2206">
        <f t="shared" si="527"/>
        <v>200000</v>
      </c>
      <c r="AI706" s="2207">
        <f t="shared" si="528"/>
        <v>50000</v>
      </c>
      <c r="AJ706" s="2246">
        <v>10</v>
      </c>
      <c r="AK706" s="2075">
        <v>78000</v>
      </c>
      <c r="AL706" s="2075">
        <v>20000</v>
      </c>
      <c r="AM706" s="2075">
        <v>5000</v>
      </c>
      <c r="AN706" s="2206">
        <f t="shared" si="550"/>
        <v>103000</v>
      </c>
      <c r="AO706" s="2206">
        <f t="shared" si="529"/>
        <v>1030000</v>
      </c>
      <c r="AP706" s="2206">
        <f t="shared" si="530"/>
        <v>780000</v>
      </c>
      <c r="AQ706" s="2206">
        <f t="shared" si="531"/>
        <v>200000</v>
      </c>
      <c r="AR706" s="2206">
        <f t="shared" si="532"/>
        <v>50000</v>
      </c>
      <c r="AS706" s="2244">
        <v>10</v>
      </c>
      <c r="AT706" s="2075">
        <v>78000</v>
      </c>
      <c r="AU706" s="2075">
        <v>20000</v>
      </c>
      <c r="AV706" s="2075">
        <v>5000</v>
      </c>
      <c r="AW706" s="2206">
        <f t="shared" si="551"/>
        <v>103000</v>
      </c>
      <c r="AX706" s="2206">
        <f t="shared" si="533"/>
        <v>1030000</v>
      </c>
      <c r="AY706" s="2206">
        <f t="shared" si="534"/>
        <v>780000</v>
      </c>
      <c r="AZ706" s="2206">
        <f t="shared" si="535"/>
        <v>200000</v>
      </c>
      <c r="BA706" s="2206">
        <f t="shared" si="536"/>
        <v>50000</v>
      </c>
      <c r="BB706" s="2244">
        <f t="shared" si="510"/>
        <v>0</v>
      </c>
      <c r="BC706" s="2207">
        <f t="shared" si="511"/>
        <v>0</v>
      </c>
      <c r="BD706" s="2244">
        <f t="shared" si="545"/>
        <v>0</v>
      </c>
      <c r="BE706" s="2207">
        <f t="shared" si="546"/>
        <v>0</v>
      </c>
      <c r="BF706" s="2246">
        <v>10</v>
      </c>
      <c r="BG706" s="2075">
        <v>78000</v>
      </c>
      <c r="BH706" s="2075">
        <v>20000</v>
      </c>
      <c r="BI706" s="2075">
        <v>5000</v>
      </c>
      <c r="BJ706" s="2206">
        <f t="shared" si="552"/>
        <v>103000</v>
      </c>
      <c r="BK706" s="2206">
        <f t="shared" si="537"/>
        <v>1030000</v>
      </c>
      <c r="BL706" s="2206">
        <f t="shared" si="538"/>
        <v>780000</v>
      </c>
      <c r="BM706" s="2206">
        <f t="shared" si="539"/>
        <v>200000</v>
      </c>
      <c r="BN706" s="2206">
        <f t="shared" si="540"/>
        <v>50000</v>
      </c>
      <c r="BO706" s="2244">
        <v>10</v>
      </c>
      <c r="BP706" s="2075">
        <v>78000</v>
      </c>
      <c r="BQ706" s="2075">
        <v>20000</v>
      </c>
      <c r="BR706" s="2075">
        <v>5000</v>
      </c>
      <c r="BS706" s="2206">
        <f t="shared" si="553"/>
        <v>103000</v>
      </c>
      <c r="BT706" s="2206">
        <f t="shared" si="541"/>
        <v>1030000</v>
      </c>
      <c r="BU706" s="2206">
        <f t="shared" si="542"/>
        <v>780000</v>
      </c>
      <c r="BV706" s="2206">
        <f t="shared" si="543"/>
        <v>200000</v>
      </c>
      <c r="BW706" s="2206">
        <f t="shared" si="544"/>
        <v>50000</v>
      </c>
      <c r="BX706" s="2244">
        <f t="shared" si="512"/>
        <v>0</v>
      </c>
      <c r="BY706" s="2207">
        <f t="shared" si="513"/>
        <v>0</v>
      </c>
      <c r="BZ706" s="2211">
        <f t="shared" si="514"/>
        <v>0</v>
      </c>
      <c r="CA706" s="2212">
        <f t="shared" si="515"/>
        <v>0</v>
      </c>
      <c r="CB706" s="2083"/>
      <c r="CC706" s="2083"/>
      <c r="CD706" s="2237"/>
      <c r="CF706" s="2200"/>
    </row>
    <row r="707" spans="1:84" s="1974" customFormat="1" ht="18" customHeight="1" outlineLevel="1">
      <c r="A707" s="2235" t="s">
        <v>4354</v>
      </c>
      <c r="B707" s="2235" t="b">
        <v>1</v>
      </c>
      <c r="C707" s="2201"/>
      <c r="D707" s="2236" t="s">
        <v>4355</v>
      </c>
      <c r="E707" s="2243" t="s">
        <v>4356</v>
      </c>
      <c r="F707" s="2204" t="s">
        <v>365</v>
      </c>
      <c r="G707" s="2244">
        <v>71.3</v>
      </c>
      <c r="H707" s="2206">
        <v>1910</v>
      </c>
      <c r="I707" s="2206"/>
      <c r="J707" s="2206"/>
      <c r="K707" s="2206">
        <f t="shared" si="547"/>
        <v>1910</v>
      </c>
      <c r="L707" s="2206">
        <f t="shared" si="517"/>
        <v>136183</v>
      </c>
      <c r="M707" s="2206">
        <f t="shared" si="518"/>
        <v>136183</v>
      </c>
      <c r="N707" s="2206">
        <f t="shared" si="519"/>
        <v>0</v>
      </c>
      <c r="O707" s="2206">
        <f t="shared" si="520"/>
        <v>0</v>
      </c>
      <c r="P707" s="2244">
        <v>71.3</v>
      </c>
      <c r="Q707" s="2206">
        <v>1910</v>
      </c>
      <c r="R707" s="2206"/>
      <c r="S707" s="2206"/>
      <c r="T707" s="2206">
        <f t="shared" si="548"/>
        <v>1910</v>
      </c>
      <c r="U707" s="2206">
        <f t="shared" si="521"/>
        <v>136183</v>
      </c>
      <c r="V707" s="2206">
        <f t="shared" si="522"/>
        <v>136183</v>
      </c>
      <c r="W707" s="2206">
        <f t="shared" si="523"/>
        <v>0</v>
      </c>
      <c r="X707" s="2206">
        <f t="shared" si="524"/>
        <v>0</v>
      </c>
      <c r="Y707" s="2245">
        <f t="shared" si="508"/>
        <v>0</v>
      </c>
      <c r="Z707" s="2207">
        <f t="shared" si="509"/>
        <v>0</v>
      </c>
      <c r="AA707" s="2245">
        <v>74.5</v>
      </c>
      <c r="AB707" s="2206">
        <v>25000</v>
      </c>
      <c r="AC707" s="2206">
        <v>15000</v>
      </c>
      <c r="AD707" s="2206">
        <v>5000</v>
      </c>
      <c r="AE707" s="2206">
        <f t="shared" si="549"/>
        <v>45000</v>
      </c>
      <c r="AF707" s="2206">
        <f t="shared" si="525"/>
        <v>3352500</v>
      </c>
      <c r="AG707" s="2206">
        <f t="shared" si="526"/>
        <v>1862500</v>
      </c>
      <c r="AH707" s="2206">
        <f t="shared" si="527"/>
        <v>1117500</v>
      </c>
      <c r="AI707" s="2207">
        <f t="shared" si="528"/>
        <v>372500</v>
      </c>
      <c r="AJ707" s="2246">
        <v>71.3</v>
      </c>
      <c r="AK707" s="2075">
        <v>25000</v>
      </c>
      <c r="AL707" s="2075">
        <v>15000</v>
      </c>
      <c r="AM707" s="2075">
        <v>5000</v>
      </c>
      <c r="AN707" s="2206">
        <f t="shared" si="550"/>
        <v>45000</v>
      </c>
      <c r="AO707" s="2206">
        <f t="shared" si="529"/>
        <v>3208500</v>
      </c>
      <c r="AP707" s="2206">
        <f t="shared" si="530"/>
        <v>1782500</v>
      </c>
      <c r="AQ707" s="2206">
        <f t="shared" si="531"/>
        <v>1069500</v>
      </c>
      <c r="AR707" s="2206">
        <f t="shared" si="532"/>
        <v>356500</v>
      </c>
      <c r="AS707" s="2245">
        <v>71.3</v>
      </c>
      <c r="AT707" s="2075">
        <v>25000</v>
      </c>
      <c r="AU707" s="2075">
        <v>15000</v>
      </c>
      <c r="AV707" s="2075">
        <v>5000</v>
      </c>
      <c r="AW707" s="2206">
        <f t="shared" si="551"/>
        <v>45000</v>
      </c>
      <c r="AX707" s="2206">
        <f t="shared" si="533"/>
        <v>3208500</v>
      </c>
      <c r="AY707" s="2206">
        <f t="shared" si="534"/>
        <v>1782500</v>
      </c>
      <c r="AZ707" s="2206">
        <f t="shared" si="535"/>
        <v>1069500</v>
      </c>
      <c r="BA707" s="2206">
        <f t="shared" si="536"/>
        <v>356500</v>
      </c>
      <c r="BB707" s="2245">
        <f t="shared" si="510"/>
        <v>0</v>
      </c>
      <c r="BC707" s="2207">
        <f t="shared" si="511"/>
        <v>0</v>
      </c>
      <c r="BD707" s="2245">
        <f t="shared" si="545"/>
        <v>-3.2000000000000028</v>
      </c>
      <c r="BE707" s="2207">
        <f t="shared" si="546"/>
        <v>-144000</v>
      </c>
      <c r="BF707" s="2246">
        <v>71.3</v>
      </c>
      <c r="BG707" s="2075">
        <v>25000</v>
      </c>
      <c r="BH707" s="2075">
        <v>15000</v>
      </c>
      <c r="BI707" s="2075">
        <v>5000</v>
      </c>
      <c r="BJ707" s="2206">
        <f t="shared" si="552"/>
        <v>45000</v>
      </c>
      <c r="BK707" s="2206">
        <f t="shared" si="537"/>
        <v>3208500</v>
      </c>
      <c r="BL707" s="2206">
        <f t="shared" si="538"/>
        <v>1782500</v>
      </c>
      <c r="BM707" s="2206">
        <f t="shared" si="539"/>
        <v>1069500</v>
      </c>
      <c r="BN707" s="2206">
        <f t="shared" si="540"/>
        <v>356500</v>
      </c>
      <c r="BO707" s="2245">
        <v>71.3</v>
      </c>
      <c r="BP707" s="2075">
        <v>25000</v>
      </c>
      <c r="BQ707" s="2075">
        <v>15000</v>
      </c>
      <c r="BR707" s="2075">
        <v>5000</v>
      </c>
      <c r="BS707" s="2206">
        <f t="shared" si="553"/>
        <v>45000</v>
      </c>
      <c r="BT707" s="2206">
        <f t="shared" si="541"/>
        <v>3208500</v>
      </c>
      <c r="BU707" s="2206">
        <f t="shared" si="542"/>
        <v>1782500</v>
      </c>
      <c r="BV707" s="2206">
        <f t="shared" si="543"/>
        <v>1069500</v>
      </c>
      <c r="BW707" s="2206">
        <f t="shared" si="544"/>
        <v>356500</v>
      </c>
      <c r="BX707" s="2245">
        <f t="shared" si="512"/>
        <v>0</v>
      </c>
      <c r="BY707" s="2207">
        <f t="shared" si="513"/>
        <v>0</v>
      </c>
      <c r="BZ707" s="2211">
        <f t="shared" si="514"/>
        <v>-3.2000000000000028</v>
      </c>
      <c r="CA707" s="2212">
        <f t="shared" si="515"/>
        <v>-144000</v>
      </c>
      <c r="CB707" s="2083"/>
      <c r="CC707" s="2083"/>
      <c r="CD707" s="2237"/>
      <c r="CF707" s="2200"/>
    </row>
    <row r="708" spans="1:84" s="1974" customFormat="1" ht="18" customHeight="1" outlineLevel="1">
      <c r="A708" s="2235" t="s">
        <v>4357</v>
      </c>
      <c r="B708" s="2235" t="b">
        <v>1</v>
      </c>
      <c r="C708" s="2201"/>
      <c r="D708" s="2236" t="s">
        <v>4358</v>
      </c>
      <c r="E708" s="2243" t="s">
        <v>4359</v>
      </c>
      <c r="F708" s="2204" t="s">
        <v>365</v>
      </c>
      <c r="G708" s="2244">
        <v>77</v>
      </c>
      <c r="H708" s="2206">
        <v>20100</v>
      </c>
      <c r="I708" s="2206"/>
      <c r="J708" s="2206"/>
      <c r="K708" s="2206">
        <f t="shared" si="547"/>
        <v>20100</v>
      </c>
      <c r="L708" s="2206">
        <f t="shared" si="517"/>
        <v>1547700</v>
      </c>
      <c r="M708" s="2206">
        <f t="shared" si="518"/>
        <v>1547700</v>
      </c>
      <c r="N708" s="2206">
        <f t="shared" si="519"/>
        <v>0</v>
      </c>
      <c r="O708" s="2206">
        <f t="shared" si="520"/>
        <v>0</v>
      </c>
      <c r="P708" s="2244">
        <v>77</v>
      </c>
      <c r="Q708" s="2206">
        <v>20100</v>
      </c>
      <c r="R708" s="2206"/>
      <c r="S708" s="2206"/>
      <c r="T708" s="2206">
        <f t="shared" si="548"/>
        <v>20100</v>
      </c>
      <c r="U708" s="2206">
        <f t="shared" si="521"/>
        <v>1547700</v>
      </c>
      <c r="V708" s="2206">
        <f t="shared" si="522"/>
        <v>1547700</v>
      </c>
      <c r="W708" s="2206">
        <f t="shared" si="523"/>
        <v>0</v>
      </c>
      <c r="X708" s="2206">
        <f t="shared" si="524"/>
        <v>0</v>
      </c>
      <c r="Y708" s="2244">
        <f t="shared" si="508"/>
        <v>0</v>
      </c>
      <c r="Z708" s="2207">
        <f t="shared" si="509"/>
        <v>0</v>
      </c>
      <c r="AA708" s="2244">
        <v>128</v>
      </c>
      <c r="AB708" s="2206">
        <v>35000</v>
      </c>
      <c r="AC708" s="2206">
        <v>15000</v>
      </c>
      <c r="AD708" s="2206">
        <v>5000</v>
      </c>
      <c r="AE708" s="2206">
        <f t="shared" si="549"/>
        <v>55000</v>
      </c>
      <c r="AF708" s="2206">
        <f t="shared" si="525"/>
        <v>7040000</v>
      </c>
      <c r="AG708" s="2206">
        <f t="shared" si="526"/>
        <v>4480000</v>
      </c>
      <c r="AH708" s="2206">
        <f t="shared" si="527"/>
        <v>1920000</v>
      </c>
      <c r="AI708" s="2207">
        <f t="shared" si="528"/>
        <v>640000</v>
      </c>
      <c r="AJ708" s="2246">
        <v>77</v>
      </c>
      <c r="AK708" s="2075">
        <v>35000</v>
      </c>
      <c r="AL708" s="2075">
        <v>15000</v>
      </c>
      <c r="AM708" s="2075">
        <v>5000</v>
      </c>
      <c r="AN708" s="2206">
        <f t="shared" si="550"/>
        <v>55000</v>
      </c>
      <c r="AO708" s="2206">
        <f t="shared" si="529"/>
        <v>4235000</v>
      </c>
      <c r="AP708" s="2206">
        <f t="shared" si="530"/>
        <v>2695000</v>
      </c>
      <c r="AQ708" s="2206">
        <f t="shared" si="531"/>
        <v>1155000</v>
      </c>
      <c r="AR708" s="2206">
        <f t="shared" si="532"/>
        <v>385000</v>
      </c>
      <c r="AS708" s="2244">
        <v>77</v>
      </c>
      <c r="AT708" s="2075">
        <v>35000</v>
      </c>
      <c r="AU708" s="2075">
        <v>15000</v>
      </c>
      <c r="AV708" s="2075">
        <v>5000</v>
      </c>
      <c r="AW708" s="2206">
        <f t="shared" si="551"/>
        <v>55000</v>
      </c>
      <c r="AX708" s="2206">
        <f t="shared" si="533"/>
        <v>4235000</v>
      </c>
      <c r="AY708" s="2206">
        <f t="shared" si="534"/>
        <v>2695000</v>
      </c>
      <c r="AZ708" s="2206">
        <f t="shared" si="535"/>
        <v>1155000</v>
      </c>
      <c r="BA708" s="2206">
        <f t="shared" si="536"/>
        <v>385000</v>
      </c>
      <c r="BB708" s="2244">
        <f t="shared" si="510"/>
        <v>0</v>
      </c>
      <c r="BC708" s="2207">
        <f t="shared" si="511"/>
        <v>0</v>
      </c>
      <c r="BD708" s="2244">
        <f t="shared" si="545"/>
        <v>-51</v>
      </c>
      <c r="BE708" s="2207">
        <f t="shared" si="546"/>
        <v>-2805000</v>
      </c>
      <c r="BF708" s="2246">
        <v>77</v>
      </c>
      <c r="BG708" s="2075">
        <v>35000</v>
      </c>
      <c r="BH708" s="2075">
        <v>15000</v>
      </c>
      <c r="BI708" s="2075">
        <v>5000</v>
      </c>
      <c r="BJ708" s="2206">
        <f t="shared" si="552"/>
        <v>55000</v>
      </c>
      <c r="BK708" s="2206">
        <f t="shared" si="537"/>
        <v>4235000</v>
      </c>
      <c r="BL708" s="2206">
        <f t="shared" si="538"/>
        <v>2695000</v>
      </c>
      <c r="BM708" s="2206">
        <f t="shared" si="539"/>
        <v>1155000</v>
      </c>
      <c r="BN708" s="2206">
        <f t="shared" si="540"/>
        <v>385000</v>
      </c>
      <c r="BO708" s="2244">
        <v>77</v>
      </c>
      <c r="BP708" s="2075">
        <v>35000</v>
      </c>
      <c r="BQ708" s="2075">
        <v>15000</v>
      </c>
      <c r="BR708" s="2075">
        <v>5000</v>
      </c>
      <c r="BS708" s="2206">
        <f t="shared" si="553"/>
        <v>55000</v>
      </c>
      <c r="BT708" s="2206">
        <f t="shared" si="541"/>
        <v>4235000</v>
      </c>
      <c r="BU708" s="2206">
        <f t="shared" si="542"/>
        <v>2695000</v>
      </c>
      <c r="BV708" s="2206">
        <f t="shared" si="543"/>
        <v>1155000</v>
      </c>
      <c r="BW708" s="2206">
        <f t="shared" si="544"/>
        <v>385000</v>
      </c>
      <c r="BX708" s="2244">
        <f t="shared" si="512"/>
        <v>0</v>
      </c>
      <c r="BY708" s="2207">
        <f t="shared" si="513"/>
        <v>0</v>
      </c>
      <c r="BZ708" s="2211">
        <f t="shared" si="514"/>
        <v>-51</v>
      </c>
      <c r="CA708" s="2212">
        <f t="shared" si="515"/>
        <v>-2805000</v>
      </c>
      <c r="CB708" s="2083"/>
      <c r="CC708" s="2083"/>
      <c r="CD708" s="2237"/>
      <c r="CF708" s="2200"/>
    </row>
    <row r="709" spans="1:84" s="1974" customFormat="1" ht="18" customHeight="1" outlineLevel="1">
      <c r="A709" s="2235" t="s">
        <v>4360</v>
      </c>
      <c r="B709" s="2235" t="b">
        <v>1</v>
      </c>
      <c r="C709" s="2201"/>
      <c r="D709" s="2236" t="s">
        <v>4361</v>
      </c>
      <c r="E709" s="2243"/>
      <c r="F709" s="2204" t="s">
        <v>365</v>
      </c>
      <c r="G709" s="2244">
        <v>13.2</v>
      </c>
      <c r="H709" s="2206"/>
      <c r="I709" s="2206">
        <v>22990</v>
      </c>
      <c r="J709" s="2206"/>
      <c r="K709" s="2206">
        <f t="shared" si="547"/>
        <v>22990</v>
      </c>
      <c r="L709" s="2206">
        <f t="shared" si="517"/>
        <v>303468</v>
      </c>
      <c r="M709" s="2206">
        <f t="shared" si="518"/>
        <v>0</v>
      </c>
      <c r="N709" s="2206">
        <f t="shared" si="519"/>
        <v>303468</v>
      </c>
      <c r="O709" s="2206">
        <f t="shared" si="520"/>
        <v>0</v>
      </c>
      <c r="P709" s="2244">
        <v>13.2</v>
      </c>
      <c r="Q709" s="2206"/>
      <c r="R709" s="2206">
        <v>22990</v>
      </c>
      <c r="S709" s="2206"/>
      <c r="T709" s="2206">
        <f t="shared" si="548"/>
        <v>22990</v>
      </c>
      <c r="U709" s="2206">
        <f t="shared" si="521"/>
        <v>303468</v>
      </c>
      <c r="V709" s="2206">
        <f t="shared" si="522"/>
        <v>0</v>
      </c>
      <c r="W709" s="2206">
        <f t="shared" si="523"/>
        <v>303468</v>
      </c>
      <c r="X709" s="2206">
        <f t="shared" si="524"/>
        <v>0</v>
      </c>
      <c r="Y709" s="2245">
        <f t="shared" si="508"/>
        <v>0</v>
      </c>
      <c r="Z709" s="2207">
        <f t="shared" si="509"/>
        <v>0</v>
      </c>
      <c r="AA709" s="2245">
        <v>77</v>
      </c>
      <c r="AB709" s="2206">
        <v>13000</v>
      </c>
      <c r="AC709" s="2206">
        <v>5000</v>
      </c>
      <c r="AD709" s="2206">
        <v>5000</v>
      </c>
      <c r="AE709" s="2206">
        <f t="shared" si="549"/>
        <v>23000</v>
      </c>
      <c r="AF709" s="2206">
        <f t="shared" si="525"/>
        <v>1771000</v>
      </c>
      <c r="AG709" s="2206">
        <f t="shared" si="526"/>
        <v>1001000</v>
      </c>
      <c r="AH709" s="2206">
        <f t="shared" si="527"/>
        <v>385000</v>
      </c>
      <c r="AI709" s="2207">
        <f t="shared" si="528"/>
        <v>385000</v>
      </c>
      <c r="AJ709" s="2246">
        <v>13.2</v>
      </c>
      <c r="AK709" s="2075">
        <v>13000</v>
      </c>
      <c r="AL709" s="2075">
        <v>5000</v>
      </c>
      <c r="AM709" s="2075">
        <v>5000</v>
      </c>
      <c r="AN709" s="2206">
        <f t="shared" si="550"/>
        <v>23000</v>
      </c>
      <c r="AO709" s="2206">
        <f t="shared" si="529"/>
        <v>303600</v>
      </c>
      <c r="AP709" s="2206">
        <f t="shared" si="530"/>
        <v>171600</v>
      </c>
      <c r="AQ709" s="2206">
        <f t="shared" si="531"/>
        <v>66000</v>
      </c>
      <c r="AR709" s="2206">
        <f t="shared" si="532"/>
        <v>66000</v>
      </c>
      <c r="AS709" s="2245">
        <v>13.2</v>
      </c>
      <c r="AT709" s="2075">
        <v>13000</v>
      </c>
      <c r="AU709" s="2075">
        <v>5000</v>
      </c>
      <c r="AV709" s="2075">
        <v>5000</v>
      </c>
      <c r="AW709" s="2206">
        <f t="shared" si="551"/>
        <v>23000</v>
      </c>
      <c r="AX709" s="2206">
        <f t="shared" si="533"/>
        <v>303600</v>
      </c>
      <c r="AY709" s="2206">
        <f t="shared" si="534"/>
        <v>171600</v>
      </c>
      <c r="AZ709" s="2206">
        <f t="shared" si="535"/>
        <v>66000</v>
      </c>
      <c r="BA709" s="2206">
        <f t="shared" si="536"/>
        <v>66000</v>
      </c>
      <c r="BB709" s="2245">
        <f t="shared" si="510"/>
        <v>0</v>
      </c>
      <c r="BC709" s="2207">
        <f t="shared" si="511"/>
        <v>0</v>
      </c>
      <c r="BD709" s="2245">
        <f t="shared" si="545"/>
        <v>-63.8</v>
      </c>
      <c r="BE709" s="2207">
        <f t="shared" si="546"/>
        <v>-1467400</v>
      </c>
      <c r="BF709" s="2246">
        <v>13.2</v>
      </c>
      <c r="BG709" s="2075">
        <v>13000</v>
      </c>
      <c r="BH709" s="2075">
        <v>5000</v>
      </c>
      <c r="BI709" s="2075">
        <v>5000</v>
      </c>
      <c r="BJ709" s="2206">
        <f t="shared" si="552"/>
        <v>23000</v>
      </c>
      <c r="BK709" s="2206">
        <f t="shared" si="537"/>
        <v>303600</v>
      </c>
      <c r="BL709" s="2206">
        <f t="shared" si="538"/>
        <v>171600</v>
      </c>
      <c r="BM709" s="2206">
        <f t="shared" si="539"/>
        <v>66000</v>
      </c>
      <c r="BN709" s="2206">
        <f t="shared" si="540"/>
        <v>66000</v>
      </c>
      <c r="BO709" s="2245">
        <v>13.2</v>
      </c>
      <c r="BP709" s="2075">
        <v>13000</v>
      </c>
      <c r="BQ709" s="2075">
        <v>5000</v>
      </c>
      <c r="BR709" s="2075">
        <v>5000</v>
      </c>
      <c r="BS709" s="2206">
        <f t="shared" si="553"/>
        <v>23000</v>
      </c>
      <c r="BT709" s="2206">
        <f t="shared" si="541"/>
        <v>303600</v>
      </c>
      <c r="BU709" s="2206">
        <f t="shared" si="542"/>
        <v>171600</v>
      </c>
      <c r="BV709" s="2206">
        <f t="shared" si="543"/>
        <v>66000</v>
      </c>
      <c r="BW709" s="2206">
        <f t="shared" si="544"/>
        <v>66000</v>
      </c>
      <c r="BX709" s="2245">
        <f t="shared" si="512"/>
        <v>0</v>
      </c>
      <c r="BY709" s="2207">
        <f t="shared" si="513"/>
        <v>0</v>
      </c>
      <c r="BZ709" s="2211">
        <f t="shared" si="514"/>
        <v>-63.8</v>
      </c>
      <c r="CA709" s="2212">
        <f t="shared" si="515"/>
        <v>-1467400</v>
      </c>
      <c r="CB709" s="2083"/>
      <c r="CC709" s="2083"/>
      <c r="CD709" s="2237"/>
      <c r="CF709" s="2200"/>
    </row>
    <row r="710" spans="1:84" s="1974" customFormat="1" ht="18" customHeight="1" outlineLevel="1">
      <c r="A710" s="2235" t="s">
        <v>4362</v>
      </c>
      <c r="B710" s="2235" t="b">
        <v>1</v>
      </c>
      <c r="C710" s="2201"/>
      <c r="D710" s="2236" t="s">
        <v>4363</v>
      </c>
      <c r="E710" s="2243" t="s">
        <v>4359</v>
      </c>
      <c r="F710" s="2204" t="s">
        <v>365</v>
      </c>
      <c r="G710" s="2244">
        <v>251.6</v>
      </c>
      <c r="H710" s="2206"/>
      <c r="I710" s="2206">
        <v>25290</v>
      </c>
      <c r="J710" s="2206"/>
      <c r="K710" s="2206">
        <f t="shared" si="547"/>
        <v>25290</v>
      </c>
      <c r="L710" s="2206">
        <f t="shared" si="517"/>
        <v>6362964</v>
      </c>
      <c r="M710" s="2206">
        <f t="shared" si="518"/>
        <v>0</v>
      </c>
      <c r="N710" s="2206">
        <f t="shared" si="519"/>
        <v>6362964</v>
      </c>
      <c r="O710" s="2206">
        <f t="shared" si="520"/>
        <v>0</v>
      </c>
      <c r="P710" s="2244">
        <v>251.6</v>
      </c>
      <c r="Q710" s="2206"/>
      <c r="R710" s="2206">
        <v>25290</v>
      </c>
      <c r="S710" s="2206"/>
      <c r="T710" s="2206">
        <f t="shared" si="548"/>
        <v>25290</v>
      </c>
      <c r="U710" s="2206">
        <f t="shared" si="521"/>
        <v>6362964</v>
      </c>
      <c r="V710" s="2206">
        <f t="shared" si="522"/>
        <v>0</v>
      </c>
      <c r="W710" s="2206">
        <f t="shared" si="523"/>
        <v>6362964</v>
      </c>
      <c r="X710" s="2206">
        <f t="shared" si="524"/>
        <v>0</v>
      </c>
      <c r="Y710" s="2245">
        <f t="shared" si="508"/>
        <v>0</v>
      </c>
      <c r="Z710" s="2207">
        <f t="shared" si="509"/>
        <v>0</v>
      </c>
      <c r="AA710" s="2245">
        <v>127.6</v>
      </c>
      <c r="AB710" s="2206">
        <v>14000</v>
      </c>
      <c r="AC710" s="2206">
        <v>5000</v>
      </c>
      <c r="AD710" s="2206">
        <v>5000</v>
      </c>
      <c r="AE710" s="2206">
        <f t="shared" si="549"/>
        <v>24000</v>
      </c>
      <c r="AF710" s="2206">
        <f t="shared" si="525"/>
        <v>3062400</v>
      </c>
      <c r="AG710" s="2206">
        <f t="shared" si="526"/>
        <v>1786400</v>
      </c>
      <c r="AH710" s="2206">
        <f t="shared" si="527"/>
        <v>638000</v>
      </c>
      <c r="AI710" s="2207">
        <f t="shared" si="528"/>
        <v>638000</v>
      </c>
      <c r="AJ710" s="2246">
        <v>251.6</v>
      </c>
      <c r="AK710" s="2075">
        <v>14000</v>
      </c>
      <c r="AL710" s="2075">
        <v>5000</v>
      </c>
      <c r="AM710" s="2075">
        <v>5000</v>
      </c>
      <c r="AN710" s="2206">
        <f t="shared" si="550"/>
        <v>24000</v>
      </c>
      <c r="AO710" s="2206">
        <f t="shared" si="529"/>
        <v>6038400</v>
      </c>
      <c r="AP710" s="2206">
        <f t="shared" si="530"/>
        <v>3522400</v>
      </c>
      <c r="AQ710" s="2206">
        <f t="shared" si="531"/>
        <v>1258000</v>
      </c>
      <c r="AR710" s="2206">
        <f t="shared" si="532"/>
        <v>1258000</v>
      </c>
      <c r="AS710" s="2245">
        <v>251.6</v>
      </c>
      <c r="AT710" s="2075">
        <v>14000</v>
      </c>
      <c r="AU710" s="2075">
        <v>5000</v>
      </c>
      <c r="AV710" s="2075">
        <v>5000</v>
      </c>
      <c r="AW710" s="2206">
        <f t="shared" si="551"/>
        <v>24000</v>
      </c>
      <c r="AX710" s="2206">
        <f t="shared" si="533"/>
        <v>6038400</v>
      </c>
      <c r="AY710" s="2206">
        <f t="shared" si="534"/>
        <v>3522400</v>
      </c>
      <c r="AZ710" s="2206">
        <f t="shared" si="535"/>
        <v>1258000</v>
      </c>
      <c r="BA710" s="2206">
        <f t="shared" si="536"/>
        <v>1258000</v>
      </c>
      <c r="BB710" s="2245">
        <f t="shared" si="510"/>
        <v>0</v>
      </c>
      <c r="BC710" s="2207">
        <f t="shared" si="511"/>
        <v>0</v>
      </c>
      <c r="BD710" s="2245">
        <f t="shared" si="545"/>
        <v>124</v>
      </c>
      <c r="BE710" s="2207">
        <f t="shared" si="546"/>
        <v>2976000</v>
      </c>
      <c r="BF710" s="2246">
        <v>251.6</v>
      </c>
      <c r="BG710" s="2075">
        <v>14000</v>
      </c>
      <c r="BH710" s="2075">
        <v>5000</v>
      </c>
      <c r="BI710" s="2075">
        <v>5000</v>
      </c>
      <c r="BJ710" s="2206">
        <f t="shared" si="552"/>
        <v>24000</v>
      </c>
      <c r="BK710" s="2206">
        <f t="shared" si="537"/>
        <v>6038400</v>
      </c>
      <c r="BL710" s="2206">
        <f t="shared" si="538"/>
        <v>3522400</v>
      </c>
      <c r="BM710" s="2206">
        <f t="shared" si="539"/>
        <v>1258000</v>
      </c>
      <c r="BN710" s="2206">
        <f t="shared" si="540"/>
        <v>1258000</v>
      </c>
      <c r="BO710" s="2245">
        <v>251.6</v>
      </c>
      <c r="BP710" s="2075">
        <v>14000</v>
      </c>
      <c r="BQ710" s="2075">
        <v>5000</v>
      </c>
      <c r="BR710" s="2075">
        <v>5000</v>
      </c>
      <c r="BS710" s="2206">
        <f t="shared" si="553"/>
        <v>24000</v>
      </c>
      <c r="BT710" s="2206">
        <f t="shared" si="541"/>
        <v>6038400</v>
      </c>
      <c r="BU710" s="2206">
        <f t="shared" si="542"/>
        <v>3522400</v>
      </c>
      <c r="BV710" s="2206">
        <f t="shared" si="543"/>
        <v>1258000</v>
      </c>
      <c r="BW710" s="2206">
        <f t="shared" si="544"/>
        <v>1258000</v>
      </c>
      <c r="BX710" s="2245">
        <f t="shared" si="512"/>
        <v>0</v>
      </c>
      <c r="BY710" s="2207">
        <f t="shared" si="513"/>
        <v>0</v>
      </c>
      <c r="BZ710" s="2211">
        <f t="shared" si="514"/>
        <v>124</v>
      </c>
      <c r="CA710" s="2212">
        <f t="shared" si="515"/>
        <v>2976000</v>
      </c>
      <c r="CB710" s="2083"/>
      <c r="CC710" s="2083"/>
      <c r="CD710" s="2237"/>
      <c r="CF710" s="2200"/>
    </row>
    <row r="711" spans="1:84" s="1974" customFormat="1" ht="18" customHeight="1" outlineLevel="1">
      <c r="A711" s="2235" t="s">
        <v>4364</v>
      </c>
      <c r="B711" s="2235" t="b">
        <v>1</v>
      </c>
      <c r="C711" s="2201"/>
      <c r="D711" s="2236" t="s">
        <v>4365</v>
      </c>
      <c r="E711" s="2243" t="s">
        <v>4366</v>
      </c>
      <c r="F711" s="2204" t="s">
        <v>365</v>
      </c>
      <c r="G711" s="2244">
        <v>6.8</v>
      </c>
      <c r="H711" s="2206">
        <v>11460</v>
      </c>
      <c r="I711" s="2206">
        <v>3310</v>
      </c>
      <c r="J711" s="2206"/>
      <c r="K711" s="2206">
        <f t="shared" si="547"/>
        <v>14770</v>
      </c>
      <c r="L711" s="2206">
        <f t="shared" si="517"/>
        <v>100436</v>
      </c>
      <c r="M711" s="2206">
        <f t="shared" si="518"/>
        <v>77928</v>
      </c>
      <c r="N711" s="2206">
        <f t="shared" si="519"/>
        <v>22508</v>
      </c>
      <c r="O711" s="2206">
        <f t="shared" si="520"/>
        <v>0</v>
      </c>
      <c r="P711" s="2244">
        <v>6.8</v>
      </c>
      <c r="Q711" s="2206">
        <v>11460</v>
      </c>
      <c r="R711" s="2206">
        <v>3310</v>
      </c>
      <c r="S711" s="2206"/>
      <c r="T711" s="2206">
        <f t="shared" si="548"/>
        <v>14770</v>
      </c>
      <c r="U711" s="2206">
        <f t="shared" si="521"/>
        <v>100436</v>
      </c>
      <c r="V711" s="2206">
        <f t="shared" si="522"/>
        <v>77928</v>
      </c>
      <c r="W711" s="2206">
        <f t="shared" si="523"/>
        <v>22508</v>
      </c>
      <c r="X711" s="2206">
        <f t="shared" si="524"/>
        <v>0</v>
      </c>
      <c r="Y711" s="2245">
        <f t="shared" si="508"/>
        <v>0</v>
      </c>
      <c r="Z711" s="2207">
        <f t="shared" si="509"/>
        <v>0</v>
      </c>
      <c r="AA711" s="2245">
        <v>7.3</v>
      </c>
      <c r="AB711" s="2206">
        <v>15000</v>
      </c>
      <c r="AC711" s="2206">
        <v>5000</v>
      </c>
      <c r="AD711" s="2206">
        <v>5000</v>
      </c>
      <c r="AE711" s="2206">
        <f t="shared" si="549"/>
        <v>25000</v>
      </c>
      <c r="AF711" s="2206">
        <f t="shared" si="525"/>
        <v>182500</v>
      </c>
      <c r="AG711" s="2206">
        <f t="shared" si="526"/>
        <v>109500</v>
      </c>
      <c r="AH711" s="2206">
        <f t="shared" si="527"/>
        <v>36500</v>
      </c>
      <c r="AI711" s="2207">
        <f t="shared" si="528"/>
        <v>36500</v>
      </c>
      <c r="AJ711" s="2246">
        <v>6.8</v>
      </c>
      <c r="AK711" s="2075">
        <v>15000</v>
      </c>
      <c r="AL711" s="2075">
        <v>5000</v>
      </c>
      <c r="AM711" s="2075">
        <v>5000</v>
      </c>
      <c r="AN711" s="2206">
        <f t="shared" si="550"/>
        <v>25000</v>
      </c>
      <c r="AO711" s="2206">
        <f t="shared" si="529"/>
        <v>170000</v>
      </c>
      <c r="AP711" s="2206">
        <f t="shared" si="530"/>
        <v>102000</v>
      </c>
      <c r="AQ711" s="2206">
        <f t="shared" si="531"/>
        <v>34000</v>
      </c>
      <c r="AR711" s="2206">
        <f t="shared" si="532"/>
        <v>34000</v>
      </c>
      <c r="AS711" s="2245">
        <v>6.8</v>
      </c>
      <c r="AT711" s="2075">
        <v>15000</v>
      </c>
      <c r="AU711" s="2075">
        <v>5000</v>
      </c>
      <c r="AV711" s="2075">
        <v>5000</v>
      </c>
      <c r="AW711" s="2206">
        <f t="shared" si="551"/>
        <v>25000</v>
      </c>
      <c r="AX711" s="2206">
        <f t="shared" si="533"/>
        <v>170000</v>
      </c>
      <c r="AY711" s="2206">
        <f t="shared" si="534"/>
        <v>102000</v>
      </c>
      <c r="AZ711" s="2206">
        <f t="shared" si="535"/>
        <v>34000</v>
      </c>
      <c r="BA711" s="2206">
        <f t="shared" si="536"/>
        <v>34000</v>
      </c>
      <c r="BB711" s="2245">
        <f t="shared" si="510"/>
        <v>0</v>
      </c>
      <c r="BC711" s="2207">
        <f t="shared" si="511"/>
        <v>0</v>
      </c>
      <c r="BD711" s="2245">
        <f t="shared" si="545"/>
        <v>-0.5</v>
      </c>
      <c r="BE711" s="2207">
        <f t="shared" si="546"/>
        <v>-12500</v>
      </c>
      <c r="BF711" s="2246">
        <v>6.8</v>
      </c>
      <c r="BG711" s="2075">
        <v>15000</v>
      </c>
      <c r="BH711" s="2075">
        <v>5000</v>
      </c>
      <c r="BI711" s="2075">
        <v>5000</v>
      </c>
      <c r="BJ711" s="2206">
        <f t="shared" si="552"/>
        <v>25000</v>
      </c>
      <c r="BK711" s="2206">
        <f t="shared" si="537"/>
        <v>170000</v>
      </c>
      <c r="BL711" s="2206">
        <f t="shared" si="538"/>
        <v>102000</v>
      </c>
      <c r="BM711" s="2206">
        <f t="shared" si="539"/>
        <v>34000</v>
      </c>
      <c r="BN711" s="2206">
        <f t="shared" si="540"/>
        <v>34000</v>
      </c>
      <c r="BO711" s="2245">
        <v>6.8</v>
      </c>
      <c r="BP711" s="2075">
        <v>15000</v>
      </c>
      <c r="BQ711" s="2075">
        <v>5000</v>
      </c>
      <c r="BR711" s="2075">
        <v>5000</v>
      </c>
      <c r="BS711" s="2206">
        <f t="shared" si="553"/>
        <v>25000</v>
      </c>
      <c r="BT711" s="2206">
        <f t="shared" si="541"/>
        <v>170000</v>
      </c>
      <c r="BU711" s="2206">
        <f t="shared" si="542"/>
        <v>102000</v>
      </c>
      <c r="BV711" s="2206">
        <f t="shared" si="543"/>
        <v>34000</v>
      </c>
      <c r="BW711" s="2206">
        <f t="shared" si="544"/>
        <v>34000</v>
      </c>
      <c r="BX711" s="2245">
        <f t="shared" si="512"/>
        <v>0</v>
      </c>
      <c r="BY711" s="2207">
        <f t="shared" si="513"/>
        <v>0</v>
      </c>
      <c r="BZ711" s="2211">
        <f t="shared" si="514"/>
        <v>-0.5</v>
      </c>
      <c r="CA711" s="2212">
        <f t="shared" si="515"/>
        <v>-12500</v>
      </c>
      <c r="CB711" s="2083"/>
      <c r="CC711" s="2083"/>
      <c r="CD711" s="2237"/>
      <c r="CF711" s="2200"/>
    </row>
    <row r="712" spans="1:84" s="1974" customFormat="1" ht="18" customHeight="1" outlineLevel="1">
      <c r="A712" s="2235" t="s">
        <v>4367</v>
      </c>
      <c r="B712" s="2235" t="b">
        <v>1</v>
      </c>
      <c r="C712" s="2201"/>
      <c r="D712" s="2236" t="s">
        <v>4368</v>
      </c>
      <c r="E712" s="2243" t="s">
        <v>4369</v>
      </c>
      <c r="F712" s="2204" t="s">
        <v>449</v>
      </c>
      <c r="G712" s="2244">
        <v>10</v>
      </c>
      <c r="H712" s="2206">
        <v>490</v>
      </c>
      <c r="I712" s="2206">
        <v>1980</v>
      </c>
      <c r="J712" s="2206">
        <v>20</v>
      </c>
      <c r="K712" s="2206">
        <f t="shared" si="547"/>
        <v>2490</v>
      </c>
      <c r="L712" s="2206">
        <f t="shared" si="517"/>
        <v>24900</v>
      </c>
      <c r="M712" s="2206">
        <f t="shared" si="518"/>
        <v>4900</v>
      </c>
      <c r="N712" s="2206">
        <f t="shared" si="519"/>
        <v>19800</v>
      </c>
      <c r="O712" s="2206">
        <f t="shared" si="520"/>
        <v>200</v>
      </c>
      <c r="P712" s="2244">
        <v>10</v>
      </c>
      <c r="Q712" s="2206">
        <v>490</v>
      </c>
      <c r="R712" s="2206">
        <v>1980</v>
      </c>
      <c r="S712" s="2206">
        <v>20</v>
      </c>
      <c r="T712" s="2206">
        <f t="shared" si="548"/>
        <v>2490</v>
      </c>
      <c r="U712" s="2206">
        <f t="shared" si="521"/>
        <v>24900</v>
      </c>
      <c r="V712" s="2206">
        <f t="shared" si="522"/>
        <v>4900</v>
      </c>
      <c r="W712" s="2206">
        <f t="shared" si="523"/>
        <v>19800</v>
      </c>
      <c r="X712" s="2206">
        <f t="shared" si="524"/>
        <v>200</v>
      </c>
      <c r="Y712" s="2244">
        <f t="shared" si="508"/>
        <v>0</v>
      </c>
      <c r="Z712" s="2207">
        <f t="shared" si="509"/>
        <v>0</v>
      </c>
      <c r="AA712" s="2244">
        <v>10</v>
      </c>
      <c r="AB712" s="2206">
        <v>2500</v>
      </c>
      <c r="AC712" s="2206">
        <v>2500</v>
      </c>
      <c r="AD712" s="2206">
        <v>1500</v>
      </c>
      <c r="AE712" s="2206">
        <f t="shared" si="549"/>
        <v>6500</v>
      </c>
      <c r="AF712" s="2206">
        <f t="shared" si="525"/>
        <v>65000</v>
      </c>
      <c r="AG712" s="2206">
        <f t="shared" si="526"/>
        <v>25000</v>
      </c>
      <c r="AH712" s="2206">
        <f t="shared" si="527"/>
        <v>25000</v>
      </c>
      <c r="AI712" s="2207">
        <f t="shared" si="528"/>
        <v>15000</v>
      </c>
      <c r="AJ712" s="2246">
        <v>10</v>
      </c>
      <c r="AK712" s="2075">
        <v>2500</v>
      </c>
      <c r="AL712" s="2075">
        <v>2500</v>
      </c>
      <c r="AM712" s="2075">
        <v>1500</v>
      </c>
      <c r="AN712" s="2206">
        <f t="shared" si="550"/>
        <v>6500</v>
      </c>
      <c r="AO712" s="2206">
        <f t="shared" si="529"/>
        <v>65000</v>
      </c>
      <c r="AP712" s="2206">
        <f t="shared" si="530"/>
        <v>25000</v>
      </c>
      <c r="AQ712" s="2206">
        <f t="shared" si="531"/>
        <v>25000</v>
      </c>
      <c r="AR712" s="2206">
        <f t="shared" si="532"/>
        <v>15000</v>
      </c>
      <c r="AS712" s="2244">
        <v>10</v>
      </c>
      <c r="AT712" s="2075">
        <v>2500</v>
      </c>
      <c r="AU712" s="2075">
        <v>2500</v>
      </c>
      <c r="AV712" s="2075">
        <v>1500</v>
      </c>
      <c r="AW712" s="2206">
        <f t="shared" si="551"/>
        <v>6500</v>
      </c>
      <c r="AX712" s="2206">
        <f t="shared" si="533"/>
        <v>65000</v>
      </c>
      <c r="AY712" s="2206">
        <f t="shared" si="534"/>
        <v>25000</v>
      </c>
      <c r="AZ712" s="2206">
        <f t="shared" si="535"/>
        <v>25000</v>
      </c>
      <c r="BA712" s="2206">
        <f t="shared" si="536"/>
        <v>15000</v>
      </c>
      <c r="BB712" s="2244">
        <f t="shared" si="510"/>
        <v>0</v>
      </c>
      <c r="BC712" s="2207">
        <f t="shared" si="511"/>
        <v>0</v>
      </c>
      <c r="BD712" s="2244">
        <f t="shared" si="545"/>
        <v>0</v>
      </c>
      <c r="BE712" s="2207">
        <f t="shared" si="546"/>
        <v>0</v>
      </c>
      <c r="BF712" s="2246">
        <v>10</v>
      </c>
      <c r="BG712" s="2075">
        <v>2500</v>
      </c>
      <c r="BH712" s="2075">
        <v>2500</v>
      </c>
      <c r="BI712" s="2075">
        <v>1500</v>
      </c>
      <c r="BJ712" s="2206">
        <f t="shared" si="552"/>
        <v>6500</v>
      </c>
      <c r="BK712" s="2206">
        <f t="shared" si="537"/>
        <v>65000</v>
      </c>
      <c r="BL712" s="2206">
        <f t="shared" si="538"/>
        <v>25000</v>
      </c>
      <c r="BM712" s="2206">
        <f t="shared" si="539"/>
        <v>25000</v>
      </c>
      <c r="BN712" s="2206">
        <f t="shared" si="540"/>
        <v>15000</v>
      </c>
      <c r="BO712" s="2244">
        <v>10</v>
      </c>
      <c r="BP712" s="2075">
        <v>2500</v>
      </c>
      <c r="BQ712" s="2075">
        <v>2500</v>
      </c>
      <c r="BR712" s="2075">
        <v>1500</v>
      </c>
      <c r="BS712" s="2206">
        <f t="shared" si="553"/>
        <v>6500</v>
      </c>
      <c r="BT712" s="2206">
        <f t="shared" si="541"/>
        <v>65000</v>
      </c>
      <c r="BU712" s="2206">
        <f t="shared" si="542"/>
        <v>25000</v>
      </c>
      <c r="BV712" s="2206">
        <f t="shared" si="543"/>
        <v>25000</v>
      </c>
      <c r="BW712" s="2206">
        <f t="shared" si="544"/>
        <v>15000</v>
      </c>
      <c r="BX712" s="2244">
        <f t="shared" si="512"/>
        <v>0</v>
      </c>
      <c r="BY712" s="2207">
        <f t="shared" si="513"/>
        <v>0</v>
      </c>
      <c r="BZ712" s="2211">
        <f t="shared" si="514"/>
        <v>0</v>
      </c>
      <c r="CA712" s="2212">
        <f t="shared" si="515"/>
        <v>0</v>
      </c>
      <c r="CB712" s="2083"/>
      <c r="CC712" s="2083"/>
      <c r="CD712" s="2237"/>
      <c r="CF712" s="2200"/>
    </row>
    <row r="713" spans="1:84" s="1974" customFormat="1" ht="18" customHeight="1" outlineLevel="1">
      <c r="A713" s="2235" t="s">
        <v>4370</v>
      </c>
      <c r="B713" s="2235" t="b">
        <v>1</v>
      </c>
      <c r="C713" s="2201"/>
      <c r="D713" s="2236" t="s">
        <v>4371</v>
      </c>
      <c r="E713" s="2243" t="s">
        <v>4372</v>
      </c>
      <c r="F713" s="2204" t="s">
        <v>449</v>
      </c>
      <c r="G713" s="2244">
        <v>0</v>
      </c>
      <c r="H713" s="2206">
        <v>1590</v>
      </c>
      <c r="I713" s="2206">
        <v>2290</v>
      </c>
      <c r="J713" s="2206"/>
      <c r="K713" s="2206">
        <f t="shared" si="547"/>
        <v>3880</v>
      </c>
      <c r="L713" s="2206">
        <f t="shared" si="517"/>
        <v>0</v>
      </c>
      <c r="M713" s="2206">
        <f t="shared" si="518"/>
        <v>0</v>
      </c>
      <c r="N713" s="2206">
        <f t="shared" si="519"/>
        <v>0</v>
      </c>
      <c r="O713" s="2206">
        <f t="shared" si="520"/>
        <v>0</v>
      </c>
      <c r="P713" s="2244">
        <v>0</v>
      </c>
      <c r="Q713" s="2206">
        <v>1590</v>
      </c>
      <c r="R713" s="2206">
        <v>2290</v>
      </c>
      <c r="S713" s="2206"/>
      <c r="T713" s="2206">
        <f t="shared" si="548"/>
        <v>3880</v>
      </c>
      <c r="U713" s="2206">
        <f t="shared" si="521"/>
        <v>0</v>
      </c>
      <c r="V713" s="2206">
        <f t="shared" si="522"/>
        <v>0</v>
      </c>
      <c r="W713" s="2206">
        <f t="shared" si="523"/>
        <v>0</v>
      </c>
      <c r="X713" s="2206">
        <f t="shared" si="524"/>
        <v>0</v>
      </c>
      <c r="Y713" s="2244">
        <f t="shared" si="508"/>
        <v>0</v>
      </c>
      <c r="Z713" s="2207">
        <f t="shared" si="509"/>
        <v>0</v>
      </c>
      <c r="AA713" s="2244">
        <v>24</v>
      </c>
      <c r="AB713" s="2206">
        <v>5000</v>
      </c>
      <c r="AC713" s="2206">
        <v>23000</v>
      </c>
      <c r="AD713" s="2206">
        <v>1500</v>
      </c>
      <c r="AE713" s="2206">
        <f t="shared" si="549"/>
        <v>29500</v>
      </c>
      <c r="AF713" s="2206">
        <f t="shared" si="525"/>
        <v>708000</v>
      </c>
      <c r="AG713" s="2206">
        <f t="shared" si="526"/>
        <v>120000</v>
      </c>
      <c r="AH713" s="2206">
        <f t="shared" si="527"/>
        <v>552000</v>
      </c>
      <c r="AI713" s="2207">
        <f t="shared" si="528"/>
        <v>36000</v>
      </c>
      <c r="AJ713" s="2246">
        <v>0</v>
      </c>
      <c r="AK713" s="2075">
        <v>5000</v>
      </c>
      <c r="AL713" s="2075">
        <v>23000</v>
      </c>
      <c r="AM713" s="2075">
        <v>1500</v>
      </c>
      <c r="AN713" s="2206">
        <f t="shared" si="550"/>
        <v>29500</v>
      </c>
      <c r="AO713" s="2206">
        <f t="shared" si="529"/>
        <v>0</v>
      </c>
      <c r="AP713" s="2206">
        <f t="shared" si="530"/>
        <v>0</v>
      </c>
      <c r="AQ713" s="2206">
        <f t="shared" si="531"/>
        <v>0</v>
      </c>
      <c r="AR713" s="2206">
        <f t="shared" si="532"/>
        <v>0</v>
      </c>
      <c r="AS713" s="2244">
        <v>0</v>
      </c>
      <c r="AT713" s="2075">
        <v>5000</v>
      </c>
      <c r="AU713" s="2075">
        <v>23000</v>
      </c>
      <c r="AV713" s="2075">
        <v>1500</v>
      </c>
      <c r="AW713" s="2206">
        <f t="shared" si="551"/>
        <v>29500</v>
      </c>
      <c r="AX713" s="2206">
        <f t="shared" si="533"/>
        <v>0</v>
      </c>
      <c r="AY713" s="2206">
        <f t="shared" si="534"/>
        <v>0</v>
      </c>
      <c r="AZ713" s="2206">
        <f t="shared" si="535"/>
        <v>0</v>
      </c>
      <c r="BA713" s="2206">
        <f t="shared" si="536"/>
        <v>0</v>
      </c>
      <c r="BB713" s="2244">
        <f t="shared" si="510"/>
        <v>0</v>
      </c>
      <c r="BC713" s="2207">
        <f t="shared" si="511"/>
        <v>0</v>
      </c>
      <c r="BD713" s="2244">
        <f t="shared" si="545"/>
        <v>-24</v>
      </c>
      <c r="BE713" s="2207">
        <f t="shared" si="546"/>
        <v>-708000</v>
      </c>
      <c r="BF713" s="2246">
        <v>0</v>
      </c>
      <c r="BG713" s="2075">
        <v>5000</v>
      </c>
      <c r="BH713" s="2075">
        <v>23000</v>
      </c>
      <c r="BI713" s="2075">
        <v>1500</v>
      </c>
      <c r="BJ713" s="2206">
        <f t="shared" si="552"/>
        <v>29500</v>
      </c>
      <c r="BK713" s="2206">
        <f t="shared" si="537"/>
        <v>0</v>
      </c>
      <c r="BL713" s="2206">
        <f t="shared" si="538"/>
        <v>0</v>
      </c>
      <c r="BM713" s="2206">
        <f t="shared" si="539"/>
        <v>0</v>
      </c>
      <c r="BN713" s="2206">
        <f t="shared" si="540"/>
        <v>0</v>
      </c>
      <c r="BO713" s="2244">
        <v>0</v>
      </c>
      <c r="BP713" s="2075">
        <v>5000</v>
      </c>
      <c r="BQ713" s="2075">
        <v>23000</v>
      </c>
      <c r="BR713" s="2075">
        <v>1500</v>
      </c>
      <c r="BS713" s="2206">
        <f t="shared" si="553"/>
        <v>29500</v>
      </c>
      <c r="BT713" s="2206">
        <f t="shared" si="541"/>
        <v>0</v>
      </c>
      <c r="BU713" s="2206">
        <f t="shared" si="542"/>
        <v>0</v>
      </c>
      <c r="BV713" s="2206">
        <f t="shared" si="543"/>
        <v>0</v>
      </c>
      <c r="BW713" s="2206">
        <f t="shared" si="544"/>
        <v>0</v>
      </c>
      <c r="BX713" s="2244">
        <f t="shared" si="512"/>
        <v>0</v>
      </c>
      <c r="BY713" s="2207">
        <f t="shared" si="513"/>
        <v>0</v>
      </c>
      <c r="BZ713" s="2211">
        <f t="shared" si="514"/>
        <v>-24</v>
      </c>
      <c r="CA713" s="2212">
        <f t="shared" si="515"/>
        <v>-708000</v>
      </c>
      <c r="CB713" s="2083"/>
      <c r="CC713" s="2083"/>
      <c r="CD713" s="2237"/>
      <c r="CF713" s="2200"/>
    </row>
    <row r="714" spans="1:84" s="1974" customFormat="1" ht="18" customHeight="1" outlineLevel="1">
      <c r="A714" s="2235" t="s">
        <v>4373</v>
      </c>
      <c r="B714" s="2235" t="b">
        <v>1</v>
      </c>
      <c r="C714" s="2201"/>
      <c r="D714" s="2236" t="s">
        <v>4374</v>
      </c>
      <c r="E714" s="2243" t="s">
        <v>4375</v>
      </c>
      <c r="F714" s="2204" t="s">
        <v>365</v>
      </c>
      <c r="G714" s="2244">
        <v>268.39999999999998</v>
      </c>
      <c r="H714" s="2206">
        <v>40</v>
      </c>
      <c r="I714" s="2206">
        <v>3640</v>
      </c>
      <c r="J714" s="2206"/>
      <c r="K714" s="2206">
        <f t="shared" si="547"/>
        <v>3680</v>
      </c>
      <c r="L714" s="2206">
        <f t="shared" si="517"/>
        <v>987712</v>
      </c>
      <c r="M714" s="2206">
        <f t="shared" si="518"/>
        <v>10736</v>
      </c>
      <c r="N714" s="2206">
        <f t="shared" si="519"/>
        <v>976976</v>
      </c>
      <c r="O714" s="2206">
        <f t="shared" si="520"/>
        <v>0</v>
      </c>
      <c r="P714" s="2244">
        <v>268.39999999999998</v>
      </c>
      <c r="Q714" s="2206">
        <v>40</v>
      </c>
      <c r="R714" s="2206">
        <v>3640</v>
      </c>
      <c r="S714" s="2206"/>
      <c r="T714" s="2206">
        <f t="shared" si="548"/>
        <v>3680</v>
      </c>
      <c r="U714" s="2206">
        <f t="shared" si="521"/>
        <v>987712</v>
      </c>
      <c r="V714" s="2206">
        <f t="shared" si="522"/>
        <v>10736</v>
      </c>
      <c r="W714" s="2206">
        <f t="shared" si="523"/>
        <v>976976</v>
      </c>
      <c r="X714" s="2206">
        <f t="shared" si="524"/>
        <v>0</v>
      </c>
      <c r="Y714" s="2245">
        <f t="shared" si="508"/>
        <v>0</v>
      </c>
      <c r="Z714" s="2207">
        <f t="shared" si="509"/>
        <v>0</v>
      </c>
      <c r="AA714" s="2245">
        <v>236.6</v>
      </c>
      <c r="AB714" s="2206">
        <v>10000</v>
      </c>
      <c r="AC714" s="2206">
        <v>3000</v>
      </c>
      <c r="AD714" s="2206">
        <v>7500</v>
      </c>
      <c r="AE714" s="2206">
        <f t="shared" si="549"/>
        <v>20500</v>
      </c>
      <c r="AF714" s="2206">
        <f t="shared" si="525"/>
        <v>4850300</v>
      </c>
      <c r="AG714" s="2206">
        <f t="shared" si="526"/>
        <v>2366000</v>
      </c>
      <c r="AH714" s="2206">
        <f t="shared" si="527"/>
        <v>709800</v>
      </c>
      <c r="AI714" s="2207">
        <f t="shared" si="528"/>
        <v>1774500</v>
      </c>
      <c r="AJ714" s="2246">
        <v>268.39999999999998</v>
      </c>
      <c r="AK714" s="2075">
        <v>10000</v>
      </c>
      <c r="AL714" s="2075">
        <v>3000</v>
      </c>
      <c r="AM714" s="2075">
        <v>7500</v>
      </c>
      <c r="AN714" s="2206">
        <f t="shared" si="550"/>
        <v>20500</v>
      </c>
      <c r="AO714" s="2206">
        <f t="shared" si="529"/>
        <v>5502200</v>
      </c>
      <c r="AP714" s="2206">
        <f t="shared" si="530"/>
        <v>2684000</v>
      </c>
      <c r="AQ714" s="2206">
        <f t="shared" si="531"/>
        <v>805200</v>
      </c>
      <c r="AR714" s="2206">
        <f t="shared" si="532"/>
        <v>2013000</v>
      </c>
      <c r="AS714" s="2245">
        <v>268.39999999999998</v>
      </c>
      <c r="AT714" s="2075">
        <v>10000</v>
      </c>
      <c r="AU714" s="2075">
        <v>3000</v>
      </c>
      <c r="AV714" s="2075">
        <v>7500</v>
      </c>
      <c r="AW714" s="2206">
        <f t="shared" si="551"/>
        <v>20500</v>
      </c>
      <c r="AX714" s="2206">
        <f t="shared" si="533"/>
        <v>5502200</v>
      </c>
      <c r="AY714" s="2206">
        <f t="shared" si="534"/>
        <v>2684000</v>
      </c>
      <c r="AZ714" s="2206">
        <f t="shared" si="535"/>
        <v>805200</v>
      </c>
      <c r="BA714" s="2206">
        <f t="shared" si="536"/>
        <v>2013000</v>
      </c>
      <c r="BB714" s="2245">
        <f t="shared" si="510"/>
        <v>0</v>
      </c>
      <c r="BC714" s="2207">
        <f t="shared" si="511"/>
        <v>0</v>
      </c>
      <c r="BD714" s="2245">
        <f t="shared" si="545"/>
        <v>31.799999999999983</v>
      </c>
      <c r="BE714" s="2207">
        <f t="shared" si="546"/>
        <v>651900</v>
      </c>
      <c r="BF714" s="2246">
        <v>268.39999999999998</v>
      </c>
      <c r="BG714" s="2075">
        <v>10000</v>
      </c>
      <c r="BH714" s="2075">
        <v>3000</v>
      </c>
      <c r="BI714" s="2075">
        <v>7500</v>
      </c>
      <c r="BJ714" s="2206">
        <f t="shared" si="552"/>
        <v>20500</v>
      </c>
      <c r="BK714" s="2206">
        <f t="shared" si="537"/>
        <v>5502200</v>
      </c>
      <c r="BL714" s="2206">
        <f t="shared" si="538"/>
        <v>2684000</v>
      </c>
      <c r="BM714" s="2206">
        <f t="shared" si="539"/>
        <v>805200</v>
      </c>
      <c r="BN714" s="2206">
        <f t="shared" si="540"/>
        <v>2013000</v>
      </c>
      <c r="BO714" s="2245">
        <v>268.39999999999998</v>
      </c>
      <c r="BP714" s="2075">
        <v>10000</v>
      </c>
      <c r="BQ714" s="2075">
        <v>3000</v>
      </c>
      <c r="BR714" s="2075">
        <v>7500</v>
      </c>
      <c r="BS714" s="2206">
        <f t="shared" si="553"/>
        <v>20500</v>
      </c>
      <c r="BT714" s="2206">
        <f t="shared" si="541"/>
        <v>5502200</v>
      </c>
      <c r="BU714" s="2206">
        <f t="shared" si="542"/>
        <v>2684000</v>
      </c>
      <c r="BV714" s="2206">
        <f t="shared" si="543"/>
        <v>805200</v>
      </c>
      <c r="BW714" s="2206">
        <f t="shared" si="544"/>
        <v>2013000</v>
      </c>
      <c r="BX714" s="2245">
        <f t="shared" si="512"/>
        <v>0</v>
      </c>
      <c r="BY714" s="2207">
        <f t="shared" si="513"/>
        <v>0</v>
      </c>
      <c r="BZ714" s="2211">
        <f t="shared" si="514"/>
        <v>31.799999999999983</v>
      </c>
      <c r="CA714" s="2212">
        <f t="shared" si="515"/>
        <v>651900</v>
      </c>
      <c r="CB714" s="2083"/>
      <c r="CC714" s="2083"/>
      <c r="CD714" s="2237"/>
      <c r="CF714" s="2200"/>
    </row>
    <row r="715" spans="1:84" s="1974" customFormat="1" ht="18" customHeight="1" outlineLevel="1">
      <c r="A715" s="2235" t="s">
        <v>4376</v>
      </c>
      <c r="B715" s="2235" t="b">
        <v>1</v>
      </c>
      <c r="C715" s="2201"/>
      <c r="D715" s="2236" t="s">
        <v>4377</v>
      </c>
      <c r="E715" s="2243" t="s">
        <v>4378</v>
      </c>
      <c r="F715" s="2204" t="s">
        <v>365</v>
      </c>
      <c r="G715" s="2244">
        <v>1083.8</v>
      </c>
      <c r="H715" s="2206">
        <v>10120</v>
      </c>
      <c r="I715" s="2206">
        <v>4840</v>
      </c>
      <c r="J715" s="2206"/>
      <c r="K715" s="2206">
        <f t="shared" si="547"/>
        <v>14960</v>
      </c>
      <c r="L715" s="2206">
        <f t="shared" si="517"/>
        <v>16213648</v>
      </c>
      <c r="M715" s="2206">
        <f t="shared" si="518"/>
        <v>10968056</v>
      </c>
      <c r="N715" s="2206">
        <f t="shared" si="519"/>
        <v>5245592</v>
      </c>
      <c r="O715" s="2206">
        <f t="shared" si="520"/>
        <v>0</v>
      </c>
      <c r="P715" s="2244">
        <v>1083.8</v>
      </c>
      <c r="Q715" s="2206">
        <v>10120</v>
      </c>
      <c r="R715" s="2206">
        <v>4840</v>
      </c>
      <c r="S715" s="2206"/>
      <c r="T715" s="2206">
        <f t="shared" si="548"/>
        <v>14960</v>
      </c>
      <c r="U715" s="2206">
        <f t="shared" si="521"/>
        <v>16213648</v>
      </c>
      <c r="V715" s="2206">
        <f t="shared" si="522"/>
        <v>10968056</v>
      </c>
      <c r="W715" s="2206">
        <f t="shared" si="523"/>
        <v>5245592</v>
      </c>
      <c r="X715" s="2206">
        <f t="shared" si="524"/>
        <v>0</v>
      </c>
      <c r="Y715" s="2245">
        <f t="shared" si="508"/>
        <v>0</v>
      </c>
      <c r="Z715" s="2207">
        <f t="shared" si="509"/>
        <v>0</v>
      </c>
      <c r="AA715" s="2245">
        <v>1024.4000000000001</v>
      </c>
      <c r="AB715" s="2206">
        <v>17000</v>
      </c>
      <c r="AC715" s="2206">
        <v>3000</v>
      </c>
      <c r="AD715" s="2206">
        <v>9000</v>
      </c>
      <c r="AE715" s="2206">
        <f t="shared" si="549"/>
        <v>29000</v>
      </c>
      <c r="AF715" s="2206">
        <f t="shared" si="525"/>
        <v>29707600</v>
      </c>
      <c r="AG715" s="2206">
        <f t="shared" si="526"/>
        <v>17414800</v>
      </c>
      <c r="AH715" s="2206">
        <f t="shared" si="527"/>
        <v>3073200</v>
      </c>
      <c r="AI715" s="2207">
        <f t="shared" si="528"/>
        <v>9219600</v>
      </c>
      <c r="AJ715" s="2246">
        <v>1083.8</v>
      </c>
      <c r="AK715" s="2075">
        <v>17000</v>
      </c>
      <c r="AL715" s="2075">
        <v>3000</v>
      </c>
      <c r="AM715" s="2075">
        <v>9000</v>
      </c>
      <c r="AN715" s="2206">
        <f t="shared" si="550"/>
        <v>29000</v>
      </c>
      <c r="AO715" s="2206">
        <f t="shared" si="529"/>
        <v>31430200</v>
      </c>
      <c r="AP715" s="2206">
        <f t="shared" si="530"/>
        <v>18424600</v>
      </c>
      <c r="AQ715" s="2206">
        <f t="shared" si="531"/>
        <v>3251400</v>
      </c>
      <c r="AR715" s="2206">
        <f t="shared" si="532"/>
        <v>9754200</v>
      </c>
      <c r="AS715" s="2245">
        <v>1083.8</v>
      </c>
      <c r="AT715" s="2075">
        <v>17000</v>
      </c>
      <c r="AU715" s="2075">
        <v>3000</v>
      </c>
      <c r="AV715" s="2075">
        <v>9000</v>
      </c>
      <c r="AW715" s="2206">
        <f t="shared" si="551"/>
        <v>29000</v>
      </c>
      <c r="AX715" s="2206">
        <f t="shared" si="533"/>
        <v>31430200</v>
      </c>
      <c r="AY715" s="2206">
        <f t="shared" si="534"/>
        <v>18424600</v>
      </c>
      <c r="AZ715" s="2206">
        <f t="shared" si="535"/>
        <v>3251400</v>
      </c>
      <c r="BA715" s="2206">
        <f t="shared" si="536"/>
        <v>9754200</v>
      </c>
      <c r="BB715" s="2245">
        <f t="shared" si="510"/>
        <v>0</v>
      </c>
      <c r="BC715" s="2207">
        <f t="shared" si="511"/>
        <v>0</v>
      </c>
      <c r="BD715" s="2245">
        <f t="shared" si="545"/>
        <v>59.399999999999864</v>
      </c>
      <c r="BE715" s="2207">
        <f t="shared" si="546"/>
        <v>1722600</v>
      </c>
      <c r="BF715" s="2246">
        <v>1083.8</v>
      </c>
      <c r="BG715" s="2075">
        <v>17000</v>
      </c>
      <c r="BH715" s="2075">
        <v>3000</v>
      </c>
      <c r="BI715" s="2075">
        <v>9000</v>
      </c>
      <c r="BJ715" s="2206">
        <f t="shared" si="552"/>
        <v>29000</v>
      </c>
      <c r="BK715" s="2206">
        <f t="shared" si="537"/>
        <v>31430200</v>
      </c>
      <c r="BL715" s="2206">
        <f t="shared" si="538"/>
        <v>18424600</v>
      </c>
      <c r="BM715" s="2206">
        <f t="shared" si="539"/>
        <v>3251400</v>
      </c>
      <c r="BN715" s="2206">
        <f t="shared" si="540"/>
        <v>9754200</v>
      </c>
      <c r="BO715" s="2245">
        <v>1083.8</v>
      </c>
      <c r="BP715" s="2075">
        <v>17000</v>
      </c>
      <c r="BQ715" s="2075">
        <v>3000</v>
      </c>
      <c r="BR715" s="2075">
        <v>9000</v>
      </c>
      <c r="BS715" s="2206">
        <f t="shared" si="553"/>
        <v>29000</v>
      </c>
      <c r="BT715" s="2206">
        <f t="shared" si="541"/>
        <v>31430200</v>
      </c>
      <c r="BU715" s="2206">
        <f t="shared" si="542"/>
        <v>18424600</v>
      </c>
      <c r="BV715" s="2206">
        <f t="shared" si="543"/>
        <v>3251400</v>
      </c>
      <c r="BW715" s="2206">
        <f t="shared" si="544"/>
        <v>9754200</v>
      </c>
      <c r="BX715" s="2245">
        <f t="shared" si="512"/>
        <v>0</v>
      </c>
      <c r="BY715" s="2207">
        <f t="shared" si="513"/>
        <v>0</v>
      </c>
      <c r="BZ715" s="2211">
        <f t="shared" si="514"/>
        <v>59.399999999999864</v>
      </c>
      <c r="CA715" s="2212">
        <f t="shared" si="515"/>
        <v>1722600</v>
      </c>
      <c r="CB715" s="2083"/>
      <c r="CC715" s="2083"/>
      <c r="CD715" s="2237"/>
      <c r="CF715" s="2200"/>
    </row>
    <row r="716" spans="1:84" s="1974" customFormat="1" ht="18" customHeight="1" outlineLevel="1">
      <c r="A716" s="2235" t="s">
        <v>4379</v>
      </c>
      <c r="B716" s="2235" t="b">
        <v>1</v>
      </c>
      <c r="C716" s="2201"/>
      <c r="D716" s="2236" t="s">
        <v>4380</v>
      </c>
      <c r="E716" s="2243" t="s">
        <v>4381</v>
      </c>
      <c r="F716" s="2204" t="s">
        <v>365</v>
      </c>
      <c r="G716" s="2244">
        <v>4.7</v>
      </c>
      <c r="H716" s="2206"/>
      <c r="I716" s="2206">
        <v>5050</v>
      </c>
      <c r="J716" s="2206"/>
      <c r="K716" s="2206">
        <f t="shared" si="547"/>
        <v>5050</v>
      </c>
      <c r="L716" s="2206">
        <f t="shared" si="517"/>
        <v>23735</v>
      </c>
      <c r="M716" s="2206">
        <f t="shared" si="518"/>
        <v>0</v>
      </c>
      <c r="N716" s="2206">
        <f t="shared" si="519"/>
        <v>23735</v>
      </c>
      <c r="O716" s="2206">
        <f t="shared" si="520"/>
        <v>0</v>
      </c>
      <c r="P716" s="2244">
        <v>4.7</v>
      </c>
      <c r="Q716" s="2206"/>
      <c r="R716" s="2206">
        <v>5050</v>
      </c>
      <c r="S716" s="2206"/>
      <c r="T716" s="2206">
        <f t="shared" si="548"/>
        <v>5050</v>
      </c>
      <c r="U716" s="2206">
        <f t="shared" si="521"/>
        <v>23735</v>
      </c>
      <c r="V716" s="2206">
        <f t="shared" si="522"/>
        <v>0</v>
      </c>
      <c r="W716" s="2206">
        <f t="shared" si="523"/>
        <v>23735</v>
      </c>
      <c r="X716" s="2206">
        <f t="shared" si="524"/>
        <v>0</v>
      </c>
      <c r="Y716" s="2245">
        <f t="shared" si="508"/>
        <v>0</v>
      </c>
      <c r="Z716" s="2207">
        <f t="shared" si="509"/>
        <v>0</v>
      </c>
      <c r="AA716" s="2245">
        <v>4.7</v>
      </c>
      <c r="AB716" s="2206">
        <v>25000</v>
      </c>
      <c r="AC716" s="2206">
        <v>3000</v>
      </c>
      <c r="AD716" s="2206">
        <v>12000</v>
      </c>
      <c r="AE716" s="2206">
        <f t="shared" si="549"/>
        <v>40000</v>
      </c>
      <c r="AF716" s="2206">
        <f t="shared" si="525"/>
        <v>188000</v>
      </c>
      <c r="AG716" s="2206">
        <f t="shared" si="526"/>
        <v>117500</v>
      </c>
      <c r="AH716" s="2206">
        <f t="shared" si="527"/>
        <v>14100</v>
      </c>
      <c r="AI716" s="2207">
        <f t="shared" si="528"/>
        <v>56400</v>
      </c>
      <c r="AJ716" s="2246">
        <v>4.7</v>
      </c>
      <c r="AK716" s="2075">
        <v>25000</v>
      </c>
      <c r="AL716" s="2075">
        <v>3000</v>
      </c>
      <c r="AM716" s="2075">
        <v>12000</v>
      </c>
      <c r="AN716" s="2206">
        <f t="shared" si="550"/>
        <v>40000</v>
      </c>
      <c r="AO716" s="2206">
        <f t="shared" si="529"/>
        <v>188000</v>
      </c>
      <c r="AP716" s="2206">
        <f t="shared" si="530"/>
        <v>117500</v>
      </c>
      <c r="AQ716" s="2206">
        <f t="shared" si="531"/>
        <v>14100</v>
      </c>
      <c r="AR716" s="2206">
        <f t="shared" si="532"/>
        <v>56400</v>
      </c>
      <c r="AS716" s="2245">
        <v>4.7</v>
      </c>
      <c r="AT716" s="2075">
        <v>25000</v>
      </c>
      <c r="AU716" s="2075">
        <v>3000</v>
      </c>
      <c r="AV716" s="2075">
        <v>12000</v>
      </c>
      <c r="AW716" s="2206">
        <f t="shared" si="551"/>
        <v>40000</v>
      </c>
      <c r="AX716" s="2206">
        <f t="shared" si="533"/>
        <v>188000</v>
      </c>
      <c r="AY716" s="2206">
        <f t="shared" si="534"/>
        <v>117500</v>
      </c>
      <c r="AZ716" s="2206">
        <f t="shared" si="535"/>
        <v>14100</v>
      </c>
      <c r="BA716" s="2206">
        <f t="shared" si="536"/>
        <v>56400</v>
      </c>
      <c r="BB716" s="2245">
        <f t="shared" si="510"/>
        <v>0</v>
      </c>
      <c r="BC716" s="2207">
        <f t="shared" si="511"/>
        <v>0</v>
      </c>
      <c r="BD716" s="2245">
        <f t="shared" si="545"/>
        <v>0</v>
      </c>
      <c r="BE716" s="2207">
        <f t="shared" si="546"/>
        <v>0</v>
      </c>
      <c r="BF716" s="2246">
        <v>4.7</v>
      </c>
      <c r="BG716" s="2075">
        <v>25000</v>
      </c>
      <c r="BH716" s="2075">
        <v>3000</v>
      </c>
      <c r="BI716" s="2075">
        <v>12000</v>
      </c>
      <c r="BJ716" s="2206">
        <f t="shared" si="552"/>
        <v>40000</v>
      </c>
      <c r="BK716" s="2206">
        <f t="shared" si="537"/>
        <v>188000</v>
      </c>
      <c r="BL716" s="2206">
        <f t="shared" si="538"/>
        <v>117500</v>
      </c>
      <c r="BM716" s="2206">
        <f t="shared" si="539"/>
        <v>14100</v>
      </c>
      <c r="BN716" s="2206">
        <f t="shared" si="540"/>
        <v>56400</v>
      </c>
      <c r="BO716" s="2245">
        <v>4.7</v>
      </c>
      <c r="BP716" s="2075">
        <v>25000</v>
      </c>
      <c r="BQ716" s="2075">
        <v>3000</v>
      </c>
      <c r="BR716" s="2075">
        <v>12000</v>
      </c>
      <c r="BS716" s="2206">
        <f t="shared" si="553"/>
        <v>40000</v>
      </c>
      <c r="BT716" s="2206">
        <f t="shared" si="541"/>
        <v>188000</v>
      </c>
      <c r="BU716" s="2206">
        <f t="shared" si="542"/>
        <v>117500</v>
      </c>
      <c r="BV716" s="2206">
        <f t="shared" si="543"/>
        <v>14100</v>
      </c>
      <c r="BW716" s="2206">
        <f t="shared" si="544"/>
        <v>56400</v>
      </c>
      <c r="BX716" s="2245">
        <f t="shared" si="512"/>
        <v>0</v>
      </c>
      <c r="BY716" s="2207">
        <f t="shared" si="513"/>
        <v>0</v>
      </c>
      <c r="BZ716" s="2211">
        <f t="shared" si="514"/>
        <v>0</v>
      </c>
      <c r="CA716" s="2212">
        <f t="shared" si="515"/>
        <v>0</v>
      </c>
      <c r="CB716" s="2083"/>
      <c r="CC716" s="2083"/>
      <c r="CD716" s="2237"/>
      <c r="CF716" s="2200"/>
    </row>
    <row r="717" spans="1:84" s="1974" customFormat="1" ht="18" customHeight="1" outlineLevel="1">
      <c r="A717" s="2235" t="s">
        <v>4382</v>
      </c>
      <c r="B717" s="2235" t="b">
        <v>1</v>
      </c>
      <c r="C717" s="2201"/>
      <c r="D717" s="2236" t="s">
        <v>4380</v>
      </c>
      <c r="E717" s="2243" t="s">
        <v>4383</v>
      </c>
      <c r="F717" s="2204" t="s">
        <v>365</v>
      </c>
      <c r="G717" s="2244">
        <v>240</v>
      </c>
      <c r="H717" s="2206">
        <v>16880</v>
      </c>
      <c r="I717" s="2206">
        <v>6800</v>
      </c>
      <c r="J717" s="2206"/>
      <c r="K717" s="2206">
        <f t="shared" si="547"/>
        <v>23680</v>
      </c>
      <c r="L717" s="2206">
        <f t="shared" si="517"/>
        <v>5683200</v>
      </c>
      <c r="M717" s="2206">
        <f t="shared" si="518"/>
        <v>4051200</v>
      </c>
      <c r="N717" s="2206">
        <f t="shared" si="519"/>
        <v>1632000</v>
      </c>
      <c r="O717" s="2206">
        <f t="shared" si="520"/>
        <v>0</v>
      </c>
      <c r="P717" s="2244">
        <v>240</v>
      </c>
      <c r="Q717" s="2206">
        <v>16880</v>
      </c>
      <c r="R717" s="2206">
        <v>6800</v>
      </c>
      <c r="S717" s="2206"/>
      <c r="T717" s="2206">
        <f t="shared" si="548"/>
        <v>23680</v>
      </c>
      <c r="U717" s="2206">
        <f t="shared" si="521"/>
        <v>5683200</v>
      </c>
      <c r="V717" s="2206">
        <f t="shared" si="522"/>
        <v>4051200</v>
      </c>
      <c r="W717" s="2206">
        <f t="shared" si="523"/>
        <v>1632000</v>
      </c>
      <c r="X717" s="2206">
        <f t="shared" si="524"/>
        <v>0</v>
      </c>
      <c r="Y717" s="2244">
        <f t="shared" si="508"/>
        <v>0</v>
      </c>
      <c r="Z717" s="2207">
        <f t="shared" si="509"/>
        <v>0</v>
      </c>
      <c r="AA717" s="2244">
        <v>240</v>
      </c>
      <c r="AB717" s="2206">
        <v>35000</v>
      </c>
      <c r="AC717" s="2206">
        <v>3000</v>
      </c>
      <c r="AD717" s="2206">
        <v>15000</v>
      </c>
      <c r="AE717" s="2206">
        <f t="shared" si="549"/>
        <v>53000</v>
      </c>
      <c r="AF717" s="2206">
        <f t="shared" si="525"/>
        <v>12720000</v>
      </c>
      <c r="AG717" s="2206">
        <f t="shared" si="526"/>
        <v>8400000</v>
      </c>
      <c r="AH717" s="2206">
        <f t="shared" si="527"/>
        <v>720000</v>
      </c>
      <c r="AI717" s="2207">
        <f t="shared" si="528"/>
        <v>3600000</v>
      </c>
      <c r="AJ717" s="2246">
        <v>240</v>
      </c>
      <c r="AK717" s="2075">
        <v>35000</v>
      </c>
      <c r="AL717" s="2075">
        <v>3000</v>
      </c>
      <c r="AM717" s="2075">
        <v>15000</v>
      </c>
      <c r="AN717" s="2206">
        <f t="shared" si="550"/>
        <v>53000</v>
      </c>
      <c r="AO717" s="2206">
        <f t="shared" si="529"/>
        <v>12720000</v>
      </c>
      <c r="AP717" s="2206">
        <f t="shared" si="530"/>
        <v>8400000</v>
      </c>
      <c r="AQ717" s="2206">
        <f t="shared" si="531"/>
        <v>720000</v>
      </c>
      <c r="AR717" s="2206">
        <f t="shared" si="532"/>
        <v>3600000</v>
      </c>
      <c r="AS717" s="2244">
        <v>240</v>
      </c>
      <c r="AT717" s="2075">
        <v>35000</v>
      </c>
      <c r="AU717" s="2075">
        <v>3000</v>
      </c>
      <c r="AV717" s="2075">
        <v>15000</v>
      </c>
      <c r="AW717" s="2206">
        <f t="shared" si="551"/>
        <v>53000</v>
      </c>
      <c r="AX717" s="2206">
        <f t="shared" si="533"/>
        <v>12720000</v>
      </c>
      <c r="AY717" s="2206">
        <f t="shared" si="534"/>
        <v>8400000</v>
      </c>
      <c r="AZ717" s="2206">
        <f t="shared" si="535"/>
        <v>720000</v>
      </c>
      <c r="BA717" s="2206">
        <f t="shared" si="536"/>
        <v>3600000</v>
      </c>
      <c r="BB717" s="2244">
        <f t="shared" si="510"/>
        <v>0</v>
      </c>
      <c r="BC717" s="2207">
        <f t="shared" si="511"/>
        <v>0</v>
      </c>
      <c r="BD717" s="2244">
        <f t="shared" si="545"/>
        <v>0</v>
      </c>
      <c r="BE717" s="2207">
        <f t="shared" si="546"/>
        <v>0</v>
      </c>
      <c r="BF717" s="2246">
        <v>240</v>
      </c>
      <c r="BG717" s="2075">
        <v>35000</v>
      </c>
      <c r="BH717" s="2075">
        <v>3000</v>
      </c>
      <c r="BI717" s="2075">
        <v>15000</v>
      </c>
      <c r="BJ717" s="2206">
        <f t="shared" si="552"/>
        <v>53000</v>
      </c>
      <c r="BK717" s="2206">
        <f t="shared" si="537"/>
        <v>12720000</v>
      </c>
      <c r="BL717" s="2206">
        <f t="shared" si="538"/>
        <v>8400000</v>
      </c>
      <c r="BM717" s="2206">
        <f t="shared" si="539"/>
        <v>720000</v>
      </c>
      <c r="BN717" s="2206">
        <f t="shared" si="540"/>
        <v>3600000</v>
      </c>
      <c r="BO717" s="2244">
        <v>240</v>
      </c>
      <c r="BP717" s="2075">
        <v>35000</v>
      </c>
      <c r="BQ717" s="2075">
        <v>3000</v>
      </c>
      <c r="BR717" s="2075">
        <v>15000</v>
      </c>
      <c r="BS717" s="2206">
        <f t="shared" si="553"/>
        <v>53000</v>
      </c>
      <c r="BT717" s="2206">
        <f t="shared" si="541"/>
        <v>12720000</v>
      </c>
      <c r="BU717" s="2206">
        <f t="shared" si="542"/>
        <v>8400000</v>
      </c>
      <c r="BV717" s="2206">
        <f t="shared" si="543"/>
        <v>720000</v>
      </c>
      <c r="BW717" s="2206">
        <f t="shared" si="544"/>
        <v>3600000</v>
      </c>
      <c r="BX717" s="2244">
        <f t="shared" si="512"/>
        <v>0</v>
      </c>
      <c r="BY717" s="2207">
        <f t="shared" si="513"/>
        <v>0</v>
      </c>
      <c r="BZ717" s="2211">
        <f t="shared" si="514"/>
        <v>0</v>
      </c>
      <c r="CA717" s="2212">
        <f t="shared" si="515"/>
        <v>0</v>
      </c>
      <c r="CB717" s="2083"/>
      <c r="CC717" s="2083"/>
      <c r="CD717" s="2237"/>
      <c r="CF717" s="2200"/>
    </row>
    <row r="718" spans="1:84" s="1974" customFormat="1" ht="18" customHeight="1" outlineLevel="1">
      <c r="A718" s="2235" t="s">
        <v>4384</v>
      </c>
      <c r="B718" s="2235" t="b">
        <v>1</v>
      </c>
      <c r="C718" s="2201"/>
      <c r="D718" s="2236" t="s">
        <v>4377</v>
      </c>
      <c r="E718" s="2243" t="s">
        <v>4385</v>
      </c>
      <c r="F718" s="2204" t="s">
        <v>365</v>
      </c>
      <c r="G718" s="2244">
        <v>67.900000000000006</v>
      </c>
      <c r="H718" s="2206">
        <v>16880</v>
      </c>
      <c r="I718" s="2206">
        <v>6800</v>
      </c>
      <c r="J718" s="2206"/>
      <c r="K718" s="2206">
        <f t="shared" si="547"/>
        <v>23680</v>
      </c>
      <c r="L718" s="2206">
        <f t="shared" si="517"/>
        <v>1607872</v>
      </c>
      <c r="M718" s="2206">
        <f t="shared" si="518"/>
        <v>1146152</v>
      </c>
      <c r="N718" s="2206">
        <f t="shared" si="519"/>
        <v>461720</v>
      </c>
      <c r="O718" s="2206">
        <f t="shared" si="520"/>
        <v>0</v>
      </c>
      <c r="P718" s="2244">
        <v>67.900000000000006</v>
      </c>
      <c r="Q718" s="2206">
        <v>16880</v>
      </c>
      <c r="R718" s="2206">
        <v>6800</v>
      </c>
      <c r="S718" s="2206"/>
      <c r="T718" s="2206">
        <f t="shared" si="548"/>
        <v>23680</v>
      </c>
      <c r="U718" s="2206">
        <f t="shared" si="521"/>
        <v>1607872</v>
      </c>
      <c r="V718" s="2206">
        <f t="shared" si="522"/>
        <v>1146152</v>
      </c>
      <c r="W718" s="2206">
        <f t="shared" si="523"/>
        <v>461720</v>
      </c>
      <c r="X718" s="2206">
        <f t="shared" si="524"/>
        <v>0</v>
      </c>
      <c r="Y718" s="2245">
        <f t="shared" si="508"/>
        <v>0</v>
      </c>
      <c r="Z718" s="2207">
        <f t="shared" si="509"/>
        <v>0</v>
      </c>
      <c r="AA718" s="2245">
        <v>48.9</v>
      </c>
      <c r="AB718" s="2206">
        <v>15000</v>
      </c>
      <c r="AC718" s="2206">
        <v>3000</v>
      </c>
      <c r="AD718" s="2206">
        <v>8500</v>
      </c>
      <c r="AE718" s="2206">
        <f t="shared" si="549"/>
        <v>26500</v>
      </c>
      <c r="AF718" s="2206">
        <f t="shared" si="525"/>
        <v>1295850</v>
      </c>
      <c r="AG718" s="2206">
        <f t="shared" si="526"/>
        <v>733500</v>
      </c>
      <c r="AH718" s="2206">
        <f t="shared" si="527"/>
        <v>146700</v>
      </c>
      <c r="AI718" s="2207">
        <f t="shared" si="528"/>
        <v>415650</v>
      </c>
      <c r="AJ718" s="2246">
        <v>67.900000000000006</v>
      </c>
      <c r="AK718" s="2075">
        <v>15000</v>
      </c>
      <c r="AL718" s="2075">
        <v>3000</v>
      </c>
      <c r="AM718" s="2075">
        <v>8500</v>
      </c>
      <c r="AN718" s="2206">
        <f t="shared" si="550"/>
        <v>26500</v>
      </c>
      <c r="AO718" s="2206">
        <f t="shared" si="529"/>
        <v>1799350</v>
      </c>
      <c r="AP718" s="2206">
        <f t="shared" si="530"/>
        <v>1018500</v>
      </c>
      <c r="AQ718" s="2206">
        <f t="shared" si="531"/>
        <v>203700</v>
      </c>
      <c r="AR718" s="2206">
        <f t="shared" si="532"/>
        <v>577150</v>
      </c>
      <c r="AS718" s="2245">
        <v>67.900000000000006</v>
      </c>
      <c r="AT718" s="2075">
        <v>15000</v>
      </c>
      <c r="AU718" s="2075">
        <v>3000</v>
      </c>
      <c r="AV718" s="2075">
        <v>8500</v>
      </c>
      <c r="AW718" s="2206">
        <f t="shared" si="551"/>
        <v>26500</v>
      </c>
      <c r="AX718" s="2206">
        <f t="shared" si="533"/>
        <v>1799350</v>
      </c>
      <c r="AY718" s="2206">
        <f t="shared" si="534"/>
        <v>1018500</v>
      </c>
      <c r="AZ718" s="2206">
        <f t="shared" si="535"/>
        <v>203700</v>
      </c>
      <c r="BA718" s="2206">
        <f t="shared" si="536"/>
        <v>577150</v>
      </c>
      <c r="BB718" s="2245">
        <f t="shared" si="510"/>
        <v>0</v>
      </c>
      <c r="BC718" s="2207">
        <f t="shared" si="511"/>
        <v>0</v>
      </c>
      <c r="BD718" s="2245">
        <f t="shared" si="545"/>
        <v>19.000000000000007</v>
      </c>
      <c r="BE718" s="2207">
        <f t="shared" si="546"/>
        <v>503500</v>
      </c>
      <c r="BF718" s="2246">
        <v>67.900000000000006</v>
      </c>
      <c r="BG718" s="2075">
        <v>15000</v>
      </c>
      <c r="BH718" s="2075">
        <v>3000</v>
      </c>
      <c r="BI718" s="2075">
        <v>8500</v>
      </c>
      <c r="BJ718" s="2206">
        <f t="shared" si="552"/>
        <v>26500</v>
      </c>
      <c r="BK718" s="2206">
        <f t="shared" si="537"/>
        <v>1799350</v>
      </c>
      <c r="BL718" s="2206">
        <f t="shared" si="538"/>
        <v>1018500</v>
      </c>
      <c r="BM718" s="2206">
        <f t="shared" si="539"/>
        <v>203700</v>
      </c>
      <c r="BN718" s="2206">
        <f t="shared" si="540"/>
        <v>577150</v>
      </c>
      <c r="BO718" s="2245">
        <v>67.900000000000006</v>
      </c>
      <c r="BP718" s="2075">
        <v>15000</v>
      </c>
      <c r="BQ718" s="2075">
        <v>3000</v>
      </c>
      <c r="BR718" s="2075">
        <v>8500</v>
      </c>
      <c r="BS718" s="2206">
        <f t="shared" si="553"/>
        <v>26500</v>
      </c>
      <c r="BT718" s="2206">
        <f t="shared" si="541"/>
        <v>1799350</v>
      </c>
      <c r="BU718" s="2206">
        <f t="shared" si="542"/>
        <v>1018500</v>
      </c>
      <c r="BV718" s="2206">
        <f t="shared" si="543"/>
        <v>203700</v>
      </c>
      <c r="BW718" s="2206">
        <f t="shared" si="544"/>
        <v>577150</v>
      </c>
      <c r="BX718" s="2245">
        <f t="shared" si="512"/>
        <v>0</v>
      </c>
      <c r="BY718" s="2207">
        <f t="shared" si="513"/>
        <v>0</v>
      </c>
      <c r="BZ718" s="2211">
        <f t="shared" si="514"/>
        <v>19.000000000000007</v>
      </c>
      <c r="CA718" s="2212">
        <f t="shared" si="515"/>
        <v>503500</v>
      </c>
      <c r="CB718" s="2083"/>
      <c r="CC718" s="2083"/>
      <c r="CD718" s="2237"/>
      <c r="CF718" s="2200"/>
    </row>
    <row r="719" spans="1:84" s="1974" customFormat="1" ht="18" customHeight="1" outlineLevel="1">
      <c r="A719" s="2235" t="s">
        <v>4386</v>
      </c>
      <c r="B719" s="2235" t="b">
        <v>1</v>
      </c>
      <c r="C719" s="2201"/>
      <c r="D719" s="2236" t="s">
        <v>4377</v>
      </c>
      <c r="E719" s="2243" t="s">
        <v>4387</v>
      </c>
      <c r="F719" s="2204" t="s">
        <v>365</v>
      </c>
      <c r="G719" s="2244">
        <v>12.4</v>
      </c>
      <c r="H719" s="2206">
        <v>16880</v>
      </c>
      <c r="I719" s="2206">
        <v>6800</v>
      </c>
      <c r="J719" s="2206"/>
      <c r="K719" s="2206">
        <f t="shared" si="547"/>
        <v>23680</v>
      </c>
      <c r="L719" s="2206">
        <f t="shared" si="517"/>
        <v>293632</v>
      </c>
      <c r="M719" s="2206">
        <f t="shared" si="518"/>
        <v>209312</v>
      </c>
      <c r="N719" s="2206">
        <f t="shared" si="519"/>
        <v>84320</v>
      </c>
      <c r="O719" s="2206">
        <f t="shared" si="520"/>
        <v>0</v>
      </c>
      <c r="P719" s="2244">
        <v>12.4</v>
      </c>
      <c r="Q719" s="2206">
        <v>16880</v>
      </c>
      <c r="R719" s="2206">
        <v>6800</v>
      </c>
      <c r="S719" s="2206"/>
      <c r="T719" s="2206">
        <f t="shared" si="548"/>
        <v>23680</v>
      </c>
      <c r="U719" s="2206">
        <f t="shared" si="521"/>
        <v>293632</v>
      </c>
      <c r="V719" s="2206">
        <f t="shared" si="522"/>
        <v>209312</v>
      </c>
      <c r="W719" s="2206">
        <f t="shared" si="523"/>
        <v>84320</v>
      </c>
      <c r="X719" s="2206">
        <f t="shared" si="524"/>
        <v>0</v>
      </c>
      <c r="Y719" s="2245">
        <f t="shared" si="508"/>
        <v>0</v>
      </c>
      <c r="Z719" s="2207">
        <f t="shared" si="509"/>
        <v>0</v>
      </c>
      <c r="AA719" s="2245">
        <v>12.6</v>
      </c>
      <c r="AB719" s="2206">
        <v>25000</v>
      </c>
      <c r="AC719" s="2206">
        <v>3000</v>
      </c>
      <c r="AD719" s="2206">
        <v>12000</v>
      </c>
      <c r="AE719" s="2206">
        <f t="shared" si="549"/>
        <v>40000</v>
      </c>
      <c r="AF719" s="2206">
        <f t="shared" si="525"/>
        <v>504000</v>
      </c>
      <c r="AG719" s="2206">
        <f t="shared" si="526"/>
        <v>315000</v>
      </c>
      <c r="AH719" s="2206">
        <f t="shared" si="527"/>
        <v>37800</v>
      </c>
      <c r="AI719" s="2207">
        <f t="shared" si="528"/>
        <v>151200</v>
      </c>
      <c r="AJ719" s="2246">
        <v>12.4</v>
      </c>
      <c r="AK719" s="2075">
        <v>25000</v>
      </c>
      <c r="AL719" s="2075">
        <v>3000</v>
      </c>
      <c r="AM719" s="2075">
        <v>12000</v>
      </c>
      <c r="AN719" s="2206">
        <f t="shared" si="550"/>
        <v>40000</v>
      </c>
      <c r="AO719" s="2206">
        <f t="shared" si="529"/>
        <v>496000</v>
      </c>
      <c r="AP719" s="2206">
        <f t="shared" si="530"/>
        <v>310000</v>
      </c>
      <c r="AQ719" s="2206">
        <f t="shared" si="531"/>
        <v>37200</v>
      </c>
      <c r="AR719" s="2206">
        <f t="shared" si="532"/>
        <v>148800</v>
      </c>
      <c r="AS719" s="2245">
        <v>12.4</v>
      </c>
      <c r="AT719" s="2075">
        <v>25000</v>
      </c>
      <c r="AU719" s="2075">
        <v>3000</v>
      </c>
      <c r="AV719" s="2075">
        <v>12000</v>
      </c>
      <c r="AW719" s="2206">
        <f t="shared" si="551"/>
        <v>40000</v>
      </c>
      <c r="AX719" s="2206">
        <f t="shared" si="533"/>
        <v>496000</v>
      </c>
      <c r="AY719" s="2206">
        <f t="shared" si="534"/>
        <v>310000</v>
      </c>
      <c r="AZ719" s="2206">
        <f t="shared" si="535"/>
        <v>37200</v>
      </c>
      <c r="BA719" s="2206">
        <f t="shared" si="536"/>
        <v>148800</v>
      </c>
      <c r="BB719" s="2245">
        <f t="shared" si="510"/>
        <v>0</v>
      </c>
      <c r="BC719" s="2207">
        <f t="shared" si="511"/>
        <v>0</v>
      </c>
      <c r="BD719" s="2245">
        <f t="shared" si="545"/>
        <v>-0.19999999999999929</v>
      </c>
      <c r="BE719" s="2207">
        <f t="shared" si="546"/>
        <v>-8000</v>
      </c>
      <c r="BF719" s="2246">
        <v>12.4</v>
      </c>
      <c r="BG719" s="2075">
        <v>25000</v>
      </c>
      <c r="BH719" s="2075">
        <v>3000</v>
      </c>
      <c r="BI719" s="2075">
        <v>12000</v>
      </c>
      <c r="BJ719" s="2206">
        <f t="shared" si="552"/>
        <v>40000</v>
      </c>
      <c r="BK719" s="2206">
        <f t="shared" si="537"/>
        <v>496000</v>
      </c>
      <c r="BL719" s="2206">
        <f t="shared" si="538"/>
        <v>310000</v>
      </c>
      <c r="BM719" s="2206">
        <f t="shared" si="539"/>
        <v>37200</v>
      </c>
      <c r="BN719" s="2206">
        <f t="shared" si="540"/>
        <v>148800</v>
      </c>
      <c r="BO719" s="2245">
        <v>12.4</v>
      </c>
      <c r="BP719" s="2075">
        <v>25000</v>
      </c>
      <c r="BQ719" s="2075">
        <v>3000</v>
      </c>
      <c r="BR719" s="2075">
        <v>12000</v>
      </c>
      <c r="BS719" s="2206">
        <f t="shared" si="553"/>
        <v>40000</v>
      </c>
      <c r="BT719" s="2206">
        <f t="shared" si="541"/>
        <v>496000</v>
      </c>
      <c r="BU719" s="2206">
        <f t="shared" si="542"/>
        <v>310000</v>
      </c>
      <c r="BV719" s="2206">
        <f t="shared" si="543"/>
        <v>37200</v>
      </c>
      <c r="BW719" s="2206">
        <f t="shared" si="544"/>
        <v>148800</v>
      </c>
      <c r="BX719" s="2245">
        <f t="shared" si="512"/>
        <v>0</v>
      </c>
      <c r="BY719" s="2207">
        <f t="shared" si="513"/>
        <v>0</v>
      </c>
      <c r="BZ719" s="2211">
        <f t="shared" si="514"/>
        <v>-0.19999999999999929</v>
      </c>
      <c r="CA719" s="2212">
        <f t="shared" si="515"/>
        <v>-8000</v>
      </c>
      <c r="CB719" s="2083"/>
      <c r="CC719" s="2083"/>
      <c r="CD719" s="2237"/>
      <c r="CF719" s="2200"/>
    </row>
    <row r="720" spans="1:84" s="1974" customFormat="1" ht="18" customHeight="1" outlineLevel="1">
      <c r="A720" s="2235" t="s">
        <v>4388</v>
      </c>
      <c r="B720" s="2235" t="b">
        <v>1</v>
      </c>
      <c r="C720" s="2201"/>
      <c r="D720" s="2236" t="s">
        <v>4389</v>
      </c>
      <c r="E720" s="2243" t="s">
        <v>4390</v>
      </c>
      <c r="F720" s="2204" t="s">
        <v>365</v>
      </c>
      <c r="G720" s="2244">
        <v>563.5</v>
      </c>
      <c r="H720" s="2206">
        <v>16880</v>
      </c>
      <c r="I720" s="2206">
        <v>6800</v>
      </c>
      <c r="J720" s="2206"/>
      <c r="K720" s="2206">
        <f t="shared" si="547"/>
        <v>23680</v>
      </c>
      <c r="L720" s="2206">
        <f t="shared" si="517"/>
        <v>13343680</v>
      </c>
      <c r="M720" s="2206">
        <f t="shared" si="518"/>
        <v>9511880</v>
      </c>
      <c r="N720" s="2206">
        <f t="shared" si="519"/>
        <v>3831800</v>
      </c>
      <c r="O720" s="2206">
        <f t="shared" si="520"/>
        <v>0</v>
      </c>
      <c r="P720" s="2244">
        <v>563.5</v>
      </c>
      <c r="Q720" s="2206">
        <v>16880</v>
      </c>
      <c r="R720" s="2206">
        <v>6800</v>
      </c>
      <c r="S720" s="2206"/>
      <c r="T720" s="2206">
        <f t="shared" si="548"/>
        <v>23680</v>
      </c>
      <c r="U720" s="2206">
        <f t="shared" si="521"/>
        <v>13343680</v>
      </c>
      <c r="V720" s="2206">
        <f t="shared" si="522"/>
        <v>9511880</v>
      </c>
      <c r="W720" s="2206">
        <f t="shared" si="523"/>
        <v>3831800</v>
      </c>
      <c r="X720" s="2206">
        <f t="shared" si="524"/>
        <v>0</v>
      </c>
      <c r="Y720" s="2245">
        <f t="shared" si="508"/>
        <v>0</v>
      </c>
      <c r="Z720" s="2207">
        <f t="shared" si="509"/>
        <v>0</v>
      </c>
      <c r="AA720" s="2245">
        <v>563.5</v>
      </c>
      <c r="AB720" s="2206">
        <v>35000</v>
      </c>
      <c r="AC720" s="2206">
        <v>3000</v>
      </c>
      <c r="AD720" s="2206">
        <v>15000</v>
      </c>
      <c r="AE720" s="2206">
        <f t="shared" si="549"/>
        <v>53000</v>
      </c>
      <c r="AF720" s="2206">
        <f t="shared" si="525"/>
        <v>29865500</v>
      </c>
      <c r="AG720" s="2206">
        <f t="shared" si="526"/>
        <v>19722500</v>
      </c>
      <c r="AH720" s="2206">
        <f t="shared" si="527"/>
        <v>1690500</v>
      </c>
      <c r="AI720" s="2207">
        <f t="shared" si="528"/>
        <v>8452500</v>
      </c>
      <c r="AJ720" s="2246">
        <v>563.5</v>
      </c>
      <c r="AK720" s="2075">
        <v>35000</v>
      </c>
      <c r="AL720" s="2075">
        <v>3000</v>
      </c>
      <c r="AM720" s="2075">
        <v>15000</v>
      </c>
      <c r="AN720" s="2206">
        <f t="shared" si="550"/>
        <v>53000</v>
      </c>
      <c r="AO720" s="2206">
        <f t="shared" si="529"/>
        <v>29865500</v>
      </c>
      <c r="AP720" s="2206">
        <f t="shared" si="530"/>
        <v>19722500</v>
      </c>
      <c r="AQ720" s="2206">
        <f t="shared" si="531"/>
        <v>1690500</v>
      </c>
      <c r="AR720" s="2206">
        <f t="shared" si="532"/>
        <v>8452500</v>
      </c>
      <c r="AS720" s="2245">
        <v>563.5</v>
      </c>
      <c r="AT720" s="2075">
        <v>35000</v>
      </c>
      <c r="AU720" s="2075">
        <v>3000</v>
      </c>
      <c r="AV720" s="2075">
        <v>15000</v>
      </c>
      <c r="AW720" s="2206">
        <f t="shared" si="551"/>
        <v>53000</v>
      </c>
      <c r="AX720" s="2206">
        <f t="shared" si="533"/>
        <v>29865500</v>
      </c>
      <c r="AY720" s="2206">
        <f t="shared" si="534"/>
        <v>19722500</v>
      </c>
      <c r="AZ720" s="2206">
        <f t="shared" si="535"/>
        <v>1690500</v>
      </c>
      <c r="BA720" s="2206">
        <f t="shared" si="536"/>
        <v>8452500</v>
      </c>
      <c r="BB720" s="2245">
        <f t="shared" si="510"/>
        <v>0</v>
      </c>
      <c r="BC720" s="2207">
        <f t="shared" si="511"/>
        <v>0</v>
      </c>
      <c r="BD720" s="2245">
        <f t="shared" si="545"/>
        <v>0</v>
      </c>
      <c r="BE720" s="2207">
        <f t="shared" si="546"/>
        <v>0</v>
      </c>
      <c r="BF720" s="2246">
        <v>563.5</v>
      </c>
      <c r="BG720" s="2075">
        <v>35000</v>
      </c>
      <c r="BH720" s="2075">
        <v>3000</v>
      </c>
      <c r="BI720" s="2075">
        <v>15000</v>
      </c>
      <c r="BJ720" s="2206">
        <f t="shared" si="552"/>
        <v>53000</v>
      </c>
      <c r="BK720" s="2206">
        <f t="shared" si="537"/>
        <v>29865500</v>
      </c>
      <c r="BL720" s="2206">
        <f t="shared" si="538"/>
        <v>19722500</v>
      </c>
      <c r="BM720" s="2206">
        <f t="shared" si="539"/>
        <v>1690500</v>
      </c>
      <c r="BN720" s="2206">
        <f t="shared" si="540"/>
        <v>8452500</v>
      </c>
      <c r="BO720" s="2245">
        <v>563.5</v>
      </c>
      <c r="BP720" s="2075">
        <v>35000</v>
      </c>
      <c r="BQ720" s="2075">
        <v>3000</v>
      </c>
      <c r="BR720" s="2075">
        <v>15000</v>
      </c>
      <c r="BS720" s="2206">
        <f t="shared" si="553"/>
        <v>53000</v>
      </c>
      <c r="BT720" s="2206">
        <f t="shared" si="541"/>
        <v>29865500</v>
      </c>
      <c r="BU720" s="2206">
        <f t="shared" si="542"/>
        <v>19722500</v>
      </c>
      <c r="BV720" s="2206">
        <f t="shared" si="543"/>
        <v>1690500</v>
      </c>
      <c r="BW720" s="2206">
        <f t="shared" si="544"/>
        <v>8452500</v>
      </c>
      <c r="BX720" s="2245">
        <f t="shared" si="512"/>
        <v>0</v>
      </c>
      <c r="BY720" s="2207">
        <f t="shared" si="513"/>
        <v>0</v>
      </c>
      <c r="BZ720" s="2211">
        <f t="shared" si="514"/>
        <v>0</v>
      </c>
      <c r="CA720" s="2212">
        <f t="shared" si="515"/>
        <v>0</v>
      </c>
      <c r="CB720" s="2083"/>
      <c r="CC720" s="2083"/>
      <c r="CD720" s="2237"/>
      <c r="CF720" s="2200"/>
    </row>
    <row r="721" spans="1:94" s="1974" customFormat="1" ht="18" customHeight="1" outlineLevel="1">
      <c r="A721" s="2250" t="s">
        <v>4391</v>
      </c>
      <c r="B721" s="2250" t="b">
        <v>1</v>
      </c>
      <c r="C721" s="2201"/>
      <c r="D721" s="2236" t="s">
        <v>4392</v>
      </c>
      <c r="E721" s="2243" t="s">
        <v>4393</v>
      </c>
      <c r="F721" s="2204" t="s">
        <v>449</v>
      </c>
      <c r="G721" s="2244">
        <v>15</v>
      </c>
      <c r="H721" s="2251">
        <v>1715578.3333333335</v>
      </c>
      <c r="I721" s="2251"/>
      <c r="J721" s="2251"/>
      <c r="K721" s="2206">
        <f t="shared" si="547"/>
        <v>1715578.3333333335</v>
      </c>
      <c r="L721" s="2206">
        <f t="shared" si="517"/>
        <v>25733675</v>
      </c>
      <c r="M721" s="2251">
        <f t="shared" si="518"/>
        <v>25733675</v>
      </c>
      <c r="N721" s="2251">
        <f t="shared" si="519"/>
        <v>0</v>
      </c>
      <c r="O721" s="2251">
        <f t="shared" si="520"/>
        <v>0</v>
      </c>
      <c r="P721" s="2244">
        <v>15</v>
      </c>
      <c r="Q721" s="2206">
        <v>1715578.3333333335</v>
      </c>
      <c r="R721" s="2206"/>
      <c r="S721" s="2206"/>
      <c r="T721" s="2206">
        <f t="shared" si="548"/>
        <v>1715578.3333333335</v>
      </c>
      <c r="U721" s="2206">
        <f t="shared" si="521"/>
        <v>25733675</v>
      </c>
      <c r="V721" s="2206">
        <f t="shared" si="522"/>
        <v>25733675</v>
      </c>
      <c r="W721" s="2206">
        <f t="shared" si="523"/>
        <v>0</v>
      </c>
      <c r="X721" s="2206">
        <f t="shared" si="524"/>
        <v>0</v>
      </c>
      <c r="Y721" s="2244">
        <f t="shared" si="508"/>
        <v>0</v>
      </c>
      <c r="Z721" s="2207">
        <f t="shared" si="509"/>
        <v>0</v>
      </c>
      <c r="AA721" s="2244"/>
      <c r="AB721" s="2206"/>
      <c r="AC721" s="2206"/>
      <c r="AD721" s="2206"/>
      <c r="AE721" s="2206">
        <f t="shared" si="549"/>
        <v>0</v>
      </c>
      <c r="AF721" s="2206">
        <f t="shared" si="525"/>
        <v>0</v>
      </c>
      <c r="AG721" s="2206">
        <f t="shared" si="526"/>
        <v>0</v>
      </c>
      <c r="AH721" s="2206">
        <f t="shared" si="527"/>
        <v>0</v>
      </c>
      <c r="AI721" s="2207">
        <f t="shared" si="528"/>
        <v>0</v>
      </c>
      <c r="AJ721" s="2246">
        <v>15</v>
      </c>
      <c r="AK721" s="2075">
        <v>1715578</v>
      </c>
      <c r="AL721" s="2075">
        <v>0</v>
      </c>
      <c r="AM721" s="2075">
        <v>0</v>
      </c>
      <c r="AN721" s="2206">
        <f t="shared" si="550"/>
        <v>1715578</v>
      </c>
      <c r="AO721" s="2206">
        <f t="shared" si="529"/>
        <v>25733670</v>
      </c>
      <c r="AP721" s="2206">
        <f t="shared" si="530"/>
        <v>25733670</v>
      </c>
      <c r="AQ721" s="2206">
        <f t="shared" si="531"/>
        <v>0</v>
      </c>
      <c r="AR721" s="2206">
        <f t="shared" si="532"/>
        <v>0</v>
      </c>
      <c r="AS721" s="2244">
        <v>15</v>
      </c>
      <c r="AT721" s="2075">
        <v>1715578</v>
      </c>
      <c r="AU721" s="2075">
        <v>0</v>
      </c>
      <c r="AV721" s="2075">
        <v>0</v>
      </c>
      <c r="AW721" s="2206">
        <f t="shared" si="551"/>
        <v>1715578</v>
      </c>
      <c r="AX721" s="2206">
        <f t="shared" si="533"/>
        <v>25733670</v>
      </c>
      <c r="AY721" s="2251">
        <f t="shared" si="534"/>
        <v>25733670</v>
      </c>
      <c r="AZ721" s="2251">
        <f t="shared" si="535"/>
        <v>0</v>
      </c>
      <c r="BA721" s="2251">
        <f t="shared" si="536"/>
        <v>0</v>
      </c>
      <c r="BB721" s="2244">
        <f t="shared" si="510"/>
        <v>0</v>
      </c>
      <c r="BC721" s="2207">
        <f t="shared" si="511"/>
        <v>0</v>
      </c>
      <c r="BD721" s="2244">
        <f t="shared" si="545"/>
        <v>15</v>
      </c>
      <c r="BE721" s="2207">
        <f t="shared" si="546"/>
        <v>25733670</v>
      </c>
      <c r="BF721" s="2246">
        <v>15</v>
      </c>
      <c r="BG721" s="2075">
        <v>1715578</v>
      </c>
      <c r="BH721" s="2075">
        <v>0</v>
      </c>
      <c r="BI721" s="2075">
        <v>0</v>
      </c>
      <c r="BJ721" s="2206">
        <f t="shared" si="552"/>
        <v>1715578</v>
      </c>
      <c r="BK721" s="2206">
        <f t="shared" si="537"/>
        <v>25733670</v>
      </c>
      <c r="BL721" s="2206">
        <f t="shared" si="538"/>
        <v>25733670</v>
      </c>
      <c r="BM721" s="2206">
        <f t="shared" si="539"/>
        <v>0</v>
      </c>
      <c r="BN721" s="2206">
        <f t="shared" si="540"/>
        <v>0</v>
      </c>
      <c r="BO721" s="2244">
        <v>15</v>
      </c>
      <c r="BP721" s="2075">
        <v>1715578</v>
      </c>
      <c r="BQ721" s="2075">
        <v>0</v>
      </c>
      <c r="BR721" s="2075">
        <v>0</v>
      </c>
      <c r="BS721" s="2206">
        <f t="shared" si="553"/>
        <v>1715578</v>
      </c>
      <c r="BT721" s="2206">
        <f t="shared" si="541"/>
        <v>25733670</v>
      </c>
      <c r="BU721" s="2206">
        <f t="shared" si="542"/>
        <v>25733670</v>
      </c>
      <c r="BV721" s="2206">
        <f t="shared" si="543"/>
        <v>0</v>
      </c>
      <c r="BW721" s="2206">
        <f t="shared" si="544"/>
        <v>0</v>
      </c>
      <c r="BX721" s="2244">
        <f t="shared" si="512"/>
        <v>0</v>
      </c>
      <c r="BY721" s="2207">
        <f t="shared" si="513"/>
        <v>0</v>
      </c>
      <c r="BZ721" s="2211">
        <f t="shared" si="514"/>
        <v>15</v>
      </c>
      <c r="CA721" s="2212">
        <f t="shared" si="515"/>
        <v>25733670</v>
      </c>
      <c r="CB721" s="2083"/>
      <c r="CC721" s="2083"/>
      <c r="CD721" s="2237"/>
      <c r="CF721" s="2200"/>
      <c r="CJ721" s="1975"/>
      <c r="CK721" s="1975"/>
      <c r="CL721" s="1975"/>
      <c r="CM721" s="1975"/>
      <c r="CN721" s="1975"/>
      <c r="CO721" s="1975"/>
      <c r="CP721" s="1975"/>
    </row>
    <row r="722" spans="1:94" s="1974" customFormat="1" ht="18" customHeight="1" outlineLevel="1">
      <c r="B722" s="2235"/>
      <c r="C722" s="2201"/>
      <c r="D722" s="2232" t="s">
        <v>4394</v>
      </c>
      <c r="E722" s="2243"/>
      <c r="F722" s="2204"/>
      <c r="G722" s="2244"/>
      <c r="H722" s="2206"/>
      <c r="I722" s="2206"/>
      <c r="J722" s="2206"/>
      <c r="K722" s="2206">
        <f t="shared" si="547"/>
        <v>0</v>
      </c>
      <c r="L722" s="2206">
        <f t="shared" si="517"/>
        <v>0</v>
      </c>
      <c r="M722" s="2206">
        <f t="shared" si="518"/>
        <v>0</v>
      </c>
      <c r="N722" s="2206">
        <f t="shared" si="519"/>
        <v>0</v>
      </c>
      <c r="O722" s="2206">
        <f t="shared" si="520"/>
        <v>0</v>
      </c>
      <c r="P722" s="2244"/>
      <c r="Q722" s="2206"/>
      <c r="R722" s="2206"/>
      <c r="S722" s="2206"/>
      <c r="T722" s="2206">
        <f t="shared" si="548"/>
        <v>0</v>
      </c>
      <c r="U722" s="2206">
        <f t="shared" si="521"/>
        <v>0</v>
      </c>
      <c r="V722" s="2206">
        <f t="shared" si="522"/>
        <v>0</v>
      </c>
      <c r="W722" s="2206">
        <f t="shared" si="523"/>
        <v>0</v>
      </c>
      <c r="X722" s="2206">
        <f t="shared" si="524"/>
        <v>0</v>
      </c>
      <c r="Y722" s="2244">
        <f t="shared" si="508"/>
        <v>0</v>
      </c>
      <c r="Z722" s="2207">
        <f t="shared" si="509"/>
        <v>0</v>
      </c>
      <c r="AA722" s="2244">
        <v>0</v>
      </c>
      <c r="AB722" s="2206"/>
      <c r="AC722" s="2206"/>
      <c r="AD722" s="2206"/>
      <c r="AE722" s="2206">
        <f t="shared" si="549"/>
        <v>0</v>
      </c>
      <c r="AF722" s="2206">
        <f t="shared" si="525"/>
        <v>0</v>
      </c>
      <c r="AG722" s="2206">
        <f t="shared" si="526"/>
        <v>0</v>
      </c>
      <c r="AH722" s="2206">
        <f t="shared" si="527"/>
        <v>0</v>
      </c>
      <c r="AI722" s="2207">
        <f t="shared" si="528"/>
        <v>0</v>
      </c>
      <c r="AJ722" s="2246">
        <v>0</v>
      </c>
      <c r="AK722" s="2075"/>
      <c r="AL722" s="2075"/>
      <c r="AM722" s="2075"/>
      <c r="AN722" s="2206">
        <f t="shared" si="550"/>
        <v>0</v>
      </c>
      <c r="AO722" s="2206">
        <f t="shared" si="529"/>
        <v>0</v>
      </c>
      <c r="AP722" s="2206">
        <f t="shared" si="530"/>
        <v>0</v>
      </c>
      <c r="AQ722" s="2206">
        <f t="shared" si="531"/>
        <v>0</v>
      </c>
      <c r="AR722" s="2206">
        <f t="shared" si="532"/>
        <v>0</v>
      </c>
      <c r="AS722" s="2244">
        <v>0</v>
      </c>
      <c r="AT722" s="2075"/>
      <c r="AU722" s="2075"/>
      <c r="AV722" s="2075"/>
      <c r="AW722" s="2206">
        <f t="shared" si="551"/>
        <v>0</v>
      </c>
      <c r="AX722" s="2206">
        <f t="shared" si="533"/>
        <v>0</v>
      </c>
      <c r="AY722" s="2206">
        <f t="shared" si="534"/>
        <v>0</v>
      </c>
      <c r="AZ722" s="2206">
        <f t="shared" si="535"/>
        <v>0</v>
      </c>
      <c r="BA722" s="2206">
        <f t="shared" si="536"/>
        <v>0</v>
      </c>
      <c r="BB722" s="2244">
        <f t="shared" si="510"/>
        <v>0</v>
      </c>
      <c r="BC722" s="2207">
        <f t="shared" si="511"/>
        <v>0</v>
      </c>
      <c r="BD722" s="2244">
        <f t="shared" si="545"/>
        <v>0</v>
      </c>
      <c r="BE722" s="2207">
        <f t="shared" si="546"/>
        <v>0</v>
      </c>
      <c r="BF722" s="2246">
        <v>0</v>
      </c>
      <c r="BG722" s="2075">
        <v>0</v>
      </c>
      <c r="BH722" s="2075">
        <v>0</v>
      </c>
      <c r="BI722" s="2075">
        <v>0</v>
      </c>
      <c r="BJ722" s="2206">
        <f t="shared" si="552"/>
        <v>0</v>
      </c>
      <c r="BK722" s="2206">
        <f t="shared" si="537"/>
        <v>0</v>
      </c>
      <c r="BL722" s="2206">
        <f t="shared" si="538"/>
        <v>0</v>
      </c>
      <c r="BM722" s="2206">
        <f t="shared" si="539"/>
        <v>0</v>
      </c>
      <c r="BN722" s="2206">
        <f t="shared" si="540"/>
        <v>0</v>
      </c>
      <c r="BO722" s="2244">
        <v>0</v>
      </c>
      <c r="BP722" s="2075">
        <v>0</v>
      </c>
      <c r="BQ722" s="2075">
        <v>0</v>
      </c>
      <c r="BR722" s="2075">
        <v>0</v>
      </c>
      <c r="BS722" s="2206">
        <f t="shared" si="553"/>
        <v>0</v>
      </c>
      <c r="BT722" s="2206">
        <f t="shared" si="541"/>
        <v>0</v>
      </c>
      <c r="BU722" s="2206">
        <f t="shared" si="542"/>
        <v>0</v>
      </c>
      <c r="BV722" s="2206">
        <f t="shared" si="543"/>
        <v>0</v>
      </c>
      <c r="BW722" s="2206">
        <f t="shared" si="544"/>
        <v>0</v>
      </c>
      <c r="BX722" s="2244">
        <f t="shared" si="512"/>
        <v>0</v>
      </c>
      <c r="BY722" s="2207">
        <f t="shared" si="513"/>
        <v>0</v>
      </c>
      <c r="BZ722" s="2211">
        <f t="shared" si="514"/>
        <v>0</v>
      </c>
      <c r="CA722" s="2212">
        <f t="shared" si="515"/>
        <v>0</v>
      </c>
      <c r="CB722" s="2083"/>
      <c r="CC722" s="2083"/>
      <c r="CD722" s="2237"/>
      <c r="CF722" s="2200"/>
    </row>
    <row r="723" spans="1:94" s="1974" customFormat="1" ht="18" customHeight="1" outlineLevel="1">
      <c r="A723" s="2235" t="s">
        <v>4395</v>
      </c>
      <c r="B723" s="2235" t="b">
        <v>1</v>
      </c>
      <c r="C723" s="2201"/>
      <c r="D723" s="2236" t="s">
        <v>4396</v>
      </c>
      <c r="E723" s="2243" t="s">
        <v>4397</v>
      </c>
      <c r="F723" s="2204" t="s">
        <v>154</v>
      </c>
      <c r="G723" s="2244">
        <v>0</v>
      </c>
      <c r="H723" s="2206">
        <v>160</v>
      </c>
      <c r="I723" s="2206">
        <v>5250</v>
      </c>
      <c r="J723" s="2206"/>
      <c r="K723" s="2206">
        <f t="shared" si="547"/>
        <v>5410</v>
      </c>
      <c r="L723" s="2206">
        <f t="shared" si="517"/>
        <v>0</v>
      </c>
      <c r="M723" s="2206">
        <f t="shared" si="518"/>
        <v>0</v>
      </c>
      <c r="N723" s="2206">
        <f t="shared" si="519"/>
        <v>0</v>
      </c>
      <c r="O723" s="2206">
        <f t="shared" si="520"/>
        <v>0</v>
      </c>
      <c r="P723" s="2244">
        <v>0</v>
      </c>
      <c r="Q723" s="2206">
        <v>160</v>
      </c>
      <c r="R723" s="2206">
        <v>5250</v>
      </c>
      <c r="S723" s="2206"/>
      <c r="T723" s="2206">
        <f t="shared" si="548"/>
        <v>5410</v>
      </c>
      <c r="U723" s="2206">
        <f t="shared" si="521"/>
        <v>0</v>
      </c>
      <c r="V723" s="2206">
        <f t="shared" si="522"/>
        <v>0</v>
      </c>
      <c r="W723" s="2206">
        <f t="shared" si="523"/>
        <v>0</v>
      </c>
      <c r="X723" s="2206">
        <f t="shared" si="524"/>
        <v>0</v>
      </c>
      <c r="Y723" s="2244">
        <f t="shared" si="508"/>
        <v>0</v>
      </c>
      <c r="Z723" s="2207">
        <f t="shared" si="509"/>
        <v>0</v>
      </c>
      <c r="AA723" s="2244">
        <v>1</v>
      </c>
      <c r="AB723" s="2206">
        <v>15000</v>
      </c>
      <c r="AC723" s="2206">
        <v>40000</v>
      </c>
      <c r="AD723" s="2206"/>
      <c r="AE723" s="2206">
        <f t="shared" si="549"/>
        <v>55000</v>
      </c>
      <c r="AF723" s="2206">
        <f t="shared" si="525"/>
        <v>55000</v>
      </c>
      <c r="AG723" s="2206">
        <f t="shared" si="526"/>
        <v>15000</v>
      </c>
      <c r="AH723" s="2206">
        <f t="shared" si="527"/>
        <v>40000</v>
      </c>
      <c r="AI723" s="2207">
        <f t="shared" si="528"/>
        <v>0</v>
      </c>
      <c r="AJ723" s="2246">
        <v>0</v>
      </c>
      <c r="AK723" s="2075">
        <v>15000</v>
      </c>
      <c r="AL723" s="2075">
        <v>40000</v>
      </c>
      <c r="AM723" s="2075"/>
      <c r="AN723" s="2206">
        <f t="shared" si="550"/>
        <v>55000</v>
      </c>
      <c r="AO723" s="2206">
        <f t="shared" si="529"/>
        <v>0</v>
      </c>
      <c r="AP723" s="2206">
        <f t="shared" si="530"/>
        <v>0</v>
      </c>
      <c r="AQ723" s="2206">
        <f t="shared" si="531"/>
        <v>0</v>
      </c>
      <c r="AR723" s="2206">
        <f t="shared" si="532"/>
        <v>0</v>
      </c>
      <c r="AS723" s="2244">
        <v>0</v>
      </c>
      <c r="AT723" s="2075">
        <v>15000</v>
      </c>
      <c r="AU723" s="2075">
        <v>40000</v>
      </c>
      <c r="AV723" s="2075"/>
      <c r="AW723" s="2206">
        <f t="shared" si="551"/>
        <v>55000</v>
      </c>
      <c r="AX723" s="2206">
        <f t="shared" si="533"/>
        <v>0</v>
      </c>
      <c r="AY723" s="2206">
        <f t="shared" si="534"/>
        <v>0</v>
      </c>
      <c r="AZ723" s="2206">
        <f t="shared" si="535"/>
        <v>0</v>
      </c>
      <c r="BA723" s="2206">
        <f t="shared" si="536"/>
        <v>0</v>
      </c>
      <c r="BB723" s="2244">
        <f t="shared" si="510"/>
        <v>0</v>
      </c>
      <c r="BC723" s="2207">
        <f t="shared" si="511"/>
        <v>0</v>
      </c>
      <c r="BD723" s="2244">
        <f t="shared" si="545"/>
        <v>-1</v>
      </c>
      <c r="BE723" s="2207">
        <f t="shared" si="546"/>
        <v>-55000</v>
      </c>
      <c r="BF723" s="2246">
        <v>0</v>
      </c>
      <c r="BG723" s="2075">
        <v>15000</v>
      </c>
      <c r="BH723" s="2075">
        <v>40000</v>
      </c>
      <c r="BI723" s="2075">
        <v>0</v>
      </c>
      <c r="BJ723" s="2206">
        <f t="shared" si="552"/>
        <v>55000</v>
      </c>
      <c r="BK723" s="2206">
        <f t="shared" si="537"/>
        <v>0</v>
      </c>
      <c r="BL723" s="2206">
        <f t="shared" si="538"/>
        <v>0</v>
      </c>
      <c r="BM723" s="2206">
        <f t="shared" si="539"/>
        <v>0</v>
      </c>
      <c r="BN723" s="2206">
        <f t="shared" si="540"/>
        <v>0</v>
      </c>
      <c r="BO723" s="2244">
        <v>0</v>
      </c>
      <c r="BP723" s="2075">
        <v>15000</v>
      </c>
      <c r="BQ723" s="2075">
        <v>40000</v>
      </c>
      <c r="BR723" s="2075">
        <v>0</v>
      </c>
      <c r="BS723" s="2206">
        <f t="shared" si="553"/>
        <v>55000</v>
      </c>
      <c r="BT723" s="2206">
        <f t="shared" si="541"/>
        <v>0</v>
      </c>
      <c r="BU723" s="2206">
        <f t="shared" si="542"/>
        <v>0</v>
      </c>
      <c r="BV723" s="2206">
        <f t="shared" si="543"/>
        <v>0</v>
      </c>
      <c r="BW723" s="2206">
        <f t="shared" si="544"/>
        <v>0</v>
      </c>
      <c r="BX723" s="2244">
        <f t="shared" si="512"/>
        <v>0</v>
      </c>
      <c r="BY723" s="2207">
        <f t="shared" si="513"/>
        <v>0</v>
      </c>
      <c r="BZ723" s="2211">
        <f t="shared" si="514"/>
        <v>-1</v>
      </c>
      <c r="CA723" s="2212">
        <f t="shared" si="515"/>
        <v>-55000</v>
      </c>
      <c r="CB723" s="2083"/>
      <c r="CC723" s="2083"/>
      <c r="CD723" s="2237"/>
      <c r="CF723" s="2200"/>
    </row>
    <row r="724" spans="1:94" s="1974" customFormat="1" ht="18" customHeight="1" outlineLevel="1">
      <c r="A724" s="2238" t="s">
        <v>4398</v>
      </c>
      <c r="B724" s="2238" t="b">
        <v>1</v>
      </c>
      <c r="C724" s="2201"/>
      <c r="D724" s="2236" t="s">
        <v>4396</v>
      </c>
      <c r="E724" s="2243" t="s">
        <v>4399</v>
      </c>
      <c r="F724" s="2204" t="s">
        <v>154</v>
      </c>
      <c r="G724" s="2244">
        <v>1</v>
      </c>
      <c r="H724" s="2240">
        <v>160</v>
      </c>
      <c r="I724" s="2240">
        <v>5250</v>
      </c>
      <c r="J724" s="2240"/>
      <c r="K724" s="2206">
        <f t="shared" si="547"/>
        <v>5410</v>
      </c>
      <c r="L724" s="2206">
        <f t="shared" si="517"/>
        <v>5410</v>
      </c>
      <c r="M724" s="2240">
        <f t="shared" si="518"/>
        <v>160</v>
      </c>
      <c r="N724" s="2240">
        <f t="shared" si="519"/>
        <v>5250</v>
      </c>
      <c r="O724" s="2240">
        <f t="shared" si="520"/>
        <v>0</v>
      </c>
      <c r="P724" s="2244">
        <v>1</v>
      </c>
      <c r="Q724" s="2206">
        <v>160</v>
      </c>
      <c r="R724" s="2206">
        <v>5250</v>
      </c>
      <c r="S724" s="2206"/>
      <c r="T724" s="2206">
        <f t="shared" si="548"/>
        <v>5410</v>
      </c>
      <c r="U724" s="2206">
        <f t="shared" si="521"/>
        <v>5410</v>
      </c>
      <c r="V724" s="2206">
        <f t="shared" si="522"/>
        <v>160</v>
      </c>
      <c r="W724" s="2206">
        <f t="shared" si="523"/>
        <v>5250</v>
      </c>
      <c r="X724" s="2206">
        <f t="shared" si="524"/>
        <v>0</v>
      </c>
      <c r="Y724" s="2244">
        <f t="shared" si="508"/>
        <v>0</v>
      </c>
      <c r="Z724" s="2207">
        <f t="shared" si="509"/>
        <v>0</v>
      </c>
      <c r="AA724" s="2244"/>
      <c r="AB724" s="2206"/>
      <c r="AC724" s="2206"/>
      <c r="AD724" s="2206"/>
      <c r="AE724" s="2206">
        <f t="shared" si="549"/>
        <v>0</v>
      </c>
      <c r="AF724" s="2206">
        <f t="shared" si="525"/>
        <v>0</v>
      </c>
      <c r="AG724" s="2206">
        <f t="shared" si="526"/>
        <v>0</v>
      </c>
      <c r="AH724" s="2206">
        <f t="shared" si="527"/>
        <v>0</v>
      </c>
      <c r="AI724" s="2207">
        <f t="shared" si="528"/>
        <v>0</v>
      </c>
      <c r="AJ724" s="2246">
        <v>1</v>
      </c>
      <c r="AK724" s="2075">
        <v>15000</v>
      </c>
      <c r="AL724" s="2075">
        <v>40000</v>
      </c>
      <c r="AM724" s="2075">
        <v>0</v>
      </c>
      <c r="AN724" s="2206">
        <f t="shared" si="550"/>
        <v>55000</v>
      </c>
      <c r="AO724" s="2206">
        <f t="shared" si="529"/>
        <v>55000</v>
      </c>
      <c r="AP724" s="2206">
        <f t="shared" si="530"/>
        <v>15000</v>
      </c>
      <c r="AQ724" s="2206">
        <f t="shared" si="531"/>
        <v>40000</v>
      </c>
      <c r="AR724" s="2206">
        <f t="shared" si="532"/>
        <v>0</v>
      </c>
      <c r="AS724" s="2244">
        <v>1</v>
      </c>
      <c r="AT724" s="2075">
        <v>15000</v>
      </c>
      <c r="AU724" s="2075">
        <v>40000</v>
      </c>
      <c r="AV724" s="2075">
        <v>0</v>
      </c>
      <c r="AW724" s="2206">
        <f t="shared" si="551"/>
        <v>55000</v>
      </c>
      <c r="AX724" s="2206">
        <f t="shared" si="533"/>
        <v>55000</v>
      </c>
      <c r="AY724" s="2240">
        <f t="shared" si="534"/>
        <v>15000</v>
      </c>
      <c r="AZ724" s="2240">
        <f t="shared" si="535"/>
        <v>40000</v>
      </c>
      <c r="BA724" s="2240">
        <f t="shared" si="536"/>
        <v>0</v>
      </c>
      <c r="BB724" s="2244">
        <f t="shared" si="510"/>
        <v>0</v>
      </c>
      <c r="BC724" s="2207">
        <f t="shared" si="511"/>
        <v>0</v>
      </c>
      <c r="BD724" s="2244">
        <f t="shared" si="545"/>
        <v>1</v>
      </c>
      <c r="BE724" s="2207">
        <f t="shared" si="546"/>
        <v>55000</v>
      </c>
      <c r="BF724" s="2246">
        <v>1</v>
      </c>
      <c r="BG724" s="2075">
        <v>15000</v>
      </c>
      <c r="BH724" s="2075">
        <v>40000</v>
      </c>
      <c r="BI724" s="2075">
        <v>0</v>
      </c>
      <c r="BJ724" s="2206">
        <f t="shared" si="552"/>
        <v>55000</v>
      </c>
      <c r="BK724" s="2206">
        <f t="shared" si="537"/>
        <v>55000</v>
      </c>
      <c r="BL724" s="2206">
        <f t="shared" si="538"/>
        <v>15000</v>
      </c>
      <c r="BM724" s="2206">
        <f t="shared" si="539"/>
        <v>40000</v>
      </c>
      <c r="BN724" s="2206">
        <f t="shared" si="540"/>
        <v>0</v>
      </c>
      <c r="BO724" s="2244">
        <v>1</v>
      </c>
      <c r="BP724" s="2075">
        <v>15000</v>
      </c>
      <c r="BQ724" s="2075">
        <v>40000</v>
      </c>
      <c r="BR724" s="2075">
        <v>0</v>
      </c>
      <c r="BS724" s="2206">
        <f t="shared" si="553"/>
        <v>55000</v>
      </c>
      <c r="BT724" s="2206">
        <f t="shared" si="541"/>
        <v>55000</v>
      </c>
      <c r="BU724" s="2206">
        <f t="shared" si="542"/>
        <v>15000</v>
      </c>
      <c r="BV724" s="2206">
        <f t="shared" si="543"/>
        <v>40000</v>
      </c>
      <c r="BW724" s="2206">
        <f t="shared" si="544"/>
        <v>0</v>
      </c>
      <c r="BX724" s="2244">
        <f t="shared" si="512"/>
        <v>0</v>
      </c>
      <c r="BY724" s="2207">
        <f t="shared" si="513"/>
        <v>0</v>
      </c>
      <c r="BZ724" s="2211">
        <f t="shared" si="514"/>
        <v>1</v>
      </c>
      <c r="CA724" s="2212">
        <f t="shared" si="515"/>
        <v>55000</v>
      </c>
      <c r="CB724" s="2083"/>
      <c r="CC724" s="2083"/>
      <c r="CD724" s="2237"/>
      <c r="CF724" s="2200"/>
      <c r="CJ724" s="1975"/>
      <c r="CK724" s="1975"/>
      <c r="CL724" s="1975"/>
      <c r="CM724" s="1975"/>
      <c r="CN724" s="1975"/>
      <c r="CO724" s="1975"/>
      <c r="CP724" s="1975"/>
    </row>
    <row r="725" spans="1:94" s="1974" customFormat="1" ht="18" customHeight="1" outlineLevel="1">
      <c r="A725" s="2235" t="s">
        <v>4400</v>
      </c>
      <c r="B725" s="2235" t="b">
        <v>1</v>
      </c>
      <c r="C725" s="2201"/>
      <c r="D725" s="2236" t="s">
        <v>4401</v>
      </c>
      <c r="E725" s="2243" t="s">
        <v>4402</v>
      </c>
      <c r="F725" s="2204" t="s">
        <v>154</v>
      </c>
      <c r="G725" s="2244">
        <v>0</v>
      </c>
      <c r="H725" s="2206">
        <v>160</v>
      </c>
      <c r="I725" s="2206">
        <v>5250</v>
      </c>
      <c r="J725" s="2206"/>
      <c r="K725" s="2206">
        <f t="shared" si="547"/>
        <v>5410</v>
      </c>
      <c r="L725" s="2206">
        <f t="shared" si="517"/>
        <v>0</v>
      </c>
      <c r="M725" s="2206">
        <f t="shared" si="518"/>
        <v>0</v>
      </c>
      <c r="N725" s="2206">
        <f t="shared" si="519"/>
        <v>0</v>
      </c>
      <c r="O725" s="2206">
        <f t="shared" si="520"/>
        <v>0</v>
      </c>
      <c r="P725" s="2244">
        <v>0</v>
      </c>
      <c r="Q725" s="2206">
        <v>160</v>
      </c>
      <c r="R725" s="2206">
        <v>5250</v>
      </c>
      <c r="S725" s="2206"/>
      <c r="T725" s="2206">
        <f t="shared" si="548"/>
        <v>5410</v>
      </c>
      <c r="U725" s="2206">
        <f t="shared" si="521"/>
        <v>0</v>
      </c>
      <c r="V725" s="2206">
        <f t="shared" si="522"/>
        <v>0</v>
      </c>
      <c r="W725" s="2206">
        <f t="shared" si="523"/>
        <v>0</v>
      </c>
      <c r="X725" s="2206">
        <f t="shared" si="524"/>
        <v>0</v>
      </c>
      <c r="Y725" s="2244">
        <f t="shared" si="508"/>
        <v>0</v>
      </c>
      <c r="Z725" s="2207">
        <f t="shared" si="509"/>
        <v>0</v>
      </c>
      <c r="AA725" s="2244">
        <v>5</v>
      </c>
      <c r="AB725" s="2206">
        <v>20000</v>
      </c>
      <c r="AC725" s="2206">
        <v>40000</v>
      </c>
      <c r="AD725" s="2206"/>
      <c r="AE725" s="2206">
        <f t="shared" si="549"/>
        <v>60000</v>
      </c>
      <c r="AF725" s="2206">
        <f t="shared" si="525"/>
        <v>300000</v>
      </c>
      <c r="AG725" s="2206">
        <f t="shared" si="526"/>
        <v>100000</v>
      </c>
      <c r="AH725" s="2206">
        <f t="shared" si="527"/>
        <v>200000</v>
      </c>
      <c r="AI725" s="2207">
        <f t="shared" si="528"/>
        <v>0</v>
      </c>
      <c r="AJ725" s="2246">
        <v>0</v>
      </c>
      <c r="AK725" s="2075">
        <v>20000</v>
      </c>
      <c r="AL725" s="2075">
        <v>40000</v>
      </c>
      <c r="AM725" s="2075"/>
      <c r="AN725" s="2206">
        <f t="shared" si="550"/>
        <v>60000</v>
      </c>
      <c r="AO725" s="2206">
        <f t="shared" si="529"/>
        <v>0</v>
      </c>
      <c r="AP725" s="2206">
        <f t="shared" si="530"/>
        <v>0</v>
      </c>
      <c r="AQ725" s="2206">
        <f t="shared" si="531"/>
        <v>0</v>
      </c>
      <c r="AR725" s="2206">
        <f t="shared" si="532"/>
        <v>0</v>
      </c>
      <c r="AS725" s="2244">
        <v>0</v>
      </c>
      <c r="AT725" s="2075">
        <v>20000</v>
      </c>
      <c r="AU725" s="2075">
        <v>40000</v>
      </c>
      <c r="AV725" s="2075"/>
      <c r="AW725" s="2206">
        <f t="shared" si="551"/>
        <v>60000</v>
      </c>
      <c r="AX725" s="2206">
        <f t="shared" si="533"/>
        <v>0</v>
      </c>
      <c r="AY725" s="2206">
        <f t="shared" si="534"/>
        <v>0</v>
      </c>
      <c r="AZ725" s="2206">
        <f t="shared" si="535"/>
        <v>0</v>
      </c>
      <c r="BA725" s="2206">
        <f t="shared" si="536"/>
        <v>0</v>
      </c>
      <c r="BB725" s="2244">
        <f t="shared" si="510"/>
        <v>0</v>
      </c>
      <c r="BC725" s="2207">
        <f t="shared" si="511"/>
        <v>0</v>
      </c>
      <c r="BD725" s="2244">
        <f t="shared" si="545"/>
        <v>-5</v>
      </c>
      <c r="BE725" s="2207">
        <f t="shared" si="546"/>
        <v>-300000</v>
      </c>
      <c r="BF725" s="2246">
        <v>0</v>
      </c>
      <c r="BG725" s="2075">
        <v>20000</v>
      </c>
      <c r="BH725" s="2075">
        <v>40000</v>
      </c>
      <c r="BI725" s="2075">
        <v>0</v>
      </c>
      <c r="BJ725" s="2206">
        <f t="shared" si="552"/>
        <v>60000</v>
      </c>
      <c r="BK725" s="2206">
        <f t="shared" si="537"/>
        <v>0</v>
      </c>
      <c r="BL725" s="2206">
        <f t="shared" si="538"/>
        <v>0</v>
      </c>
      <c r="BM725" s="2206">
        <f t="shared" si="539"/>
        <v>0</v>
      </c>
      <c r="BN725" s="2206">
        <f t="shared" si="540"/>
        <v>0</v>
      </c>
      <c r="BO725" s="2244">
        <v>0</v>
      </c>
      <c r="BP725" s="2075">
        <v>20000</v>
      </c>
      <c r="BQ725" s="2075">
        <v>40000</v>
      </c>
      <c r="BR725" s="2075">
        <v>0</v>
      </c>
      <c r="BS725" s="2206">
        <f t="shared" si="553"/>
        <v>60000</v>
      </c>
      <c r="BT725" s="2206">
        <f t="shared" si="541"/>
        <v>0</v>
      </c>
      <c r="BU725" s="2206">
        <f t="shared" si="542"/>
        <v>0</v>
      </c>
      <c r="BV725" s="2206">
        <f t="shared" si="543"/>
        <v>0</v>
      </c>
      <c r="BW725" s="2206">
        <f t="shared" si="544"/>
        <v>0</v>
      </c>
      <c r="BX725" s="2244">
        <f t="shared" si="512"/>
        <v>0</v>
      </c>
      <c r="BY725" s="2207">
        <f t="shared" si="513"/>
        <v>0</v>
      </c>
      <c r="BZ725" s="2211">
        <f t="shared" si="514"/>
        <v>-5</v>
      </c>
      <c r="CA725" s="2212">
        <f t="shared" si="515"/>
        <v>-300000</v>
      </c>
      <c r="CB725" s="2083"/>
      <c r="CC725" s="2083"/>
      <c r="CD725" s="2237"/>
      <c r="CF725" s="2200"/>
    </row>
    <row r="726" spans="1:94" s="1974" customFormat="1" ht="18" customHeight="1" outlineLevel="1">
      <c r="A726" s="2238" t="s">
        <v>4403</v>
      </c>
      <c r="B726" s="2238" t="b">
        <v>1</v>
      </c>
      <c r="C726" s="2201"/>
      <c r="D726" s="2236" t="s">
        <v>4401</v>
      </c>
      <c r="E726" s="2243" t="s">
        <v>4404</v>
      </c>
      <c r="F726" s="2204" t="s">
        <v>154</v>
      </c>
      <c r="G726" s="2244">
        <v>5</v>
      </c>
      <c r="H726" s="2240">
        <v>160</v>
      </c>
      <c r="I726" s="2240">
        <v>5250</v>
      </c>
      <c r="J726" s="2240"/>
      <c r="K726" s="2206">
        <f t="shared" si="547"/>
        <v>5410</v>
      </c>
      <c r="L726" s="2206">
        <f t="shared" si="517"/>
        <v>27050</v>
      </c>
      <c r="M726" s="2240">
        <f t="shared" si="518"/>
        <v>800</v>
      </c>
      <c r="N726" s="2240">
        <f t="shared" si="519"/>
        <v>26250</v>
      </c>
      <c r="O726" s="2240">
        <f t="shared" si="520"/>
        <v>0</v>
      </c>
      <c r="P726" s="2244">
        <v>5</v>
      </c>
      <c r="Q726" s="2206">
        <v>160</v>
      </c>
      <c r="R726" s="2206">
        <v>5250</v>
      </c>
      <c r="S726" s="2206"/>
      <c r="T726" s="2206">
        <f t="shared" si="548"/>
        <v>5410</v>
      </c>
      <c r="U726" s="2206">
        <f t="shared" si="521"/>
        <v>27050</v>
      </c>
      <c r="V726" s="2206">
        <f t="shared" si="522"/>
        <v>800</v>
      </c>
      <c r="W726" s="2206">
        <f t="shared" si="523"/>
        <v>26250</v>
      </c>
      <c r="X726" s="2206">
        <f t="shared" si="524"/>
        <v>0</v>
      </c>
      <c r="Y726" s="2244">
        <f t="shared" si="508"/>
        <v>0</v>
      </c>
      <c r="Z726" s="2207">
        <f t="shared" si="509"/>
        <v>0</v>
      </c>
      <c r="AA726" s="2244"/>
      <c r="AB726" s="2206"/>
      <c r="AC726" s="2206"/>
      <c r="AD726" s="2206"/>
      <c r="AE726" s="2206">
        <f t="shared" si="549"/>
        <v>0</v>
      </c>
      <c r="AF726" s="2206">
        <f t="shared" si="525"/>
        <v>0</v>
      </c>
      <c r="AG726" s="2206">
        <f t="shared" si="526"/>
        <v>0</v>
      </c>
      <c r="AH726" s="2206">
        <f t="shared" si="527"/>
        <v>0</v>
      </c>
      <c r="AI726" s="2207">
        <f t="shared" si="528"/>
        <v>0</v>
      </c>
      <c r="AJ726" s="2246">
        <v>5</v>
      </c>
      <c r="AK726" s="2075">
        <v>20000</v>
      </c>
      <c r="AL726" s="2075">
        <v>40000</v>
      </c>
      <c r="AM726" s="2075">
        <v>0</v>
      </c>
      <c r="AN726" s="2206">
        <f t="shared" si="550"/>
        <v>60000</v>
      </c>
      <c r="AO726" s="2206">
        <f t="shared" si="529"/>
        <v>300000</v>
      </c>
      <c r="AP726" s="2206">
        <f t="shared" si="530"/>
        <v>100000</v>
      </c>
      <c r="AQ726" s="2206">
        <f t="shared" si="531"/>
        <v>200000</v>
      </c>
      <c r="AR726" s="2206">
        <f t="shared" si="532"/>
        <v>0</v>
      </c>
      <c r="AS726" s="2244">
        <v>5</v>
      </c>
      <c r="AT726" s="2075">
        <v>20000</v>
      </c>
      <c r="AU726" s="2075">
        <v>40000</v>
      </c>
      <c r="AV726" s="2075">
        <v>0</v>
      </c>
      <c r="AW726" s="2206">
        <f t="shared" si="551"/>
        <v>60000</v>
      </c>
      <c r="AX726" s="2206">
        <f t="shared" si="533"/>
        <v>300000</v>
      </c>
      <c r="AY726" s="2240">
        <f t="shared" si="534"/>
        <v>100000</v>
      </c>
      <c r="AZ726" s="2240">
        <f t="shared" si="535"/>
        <v>200000</v>
      </c>
      <c r="BA726" s="2240">
        <f t="shared" si="536"/>
        <v>0</v>
      </c>
      <c r="BB726" s="2244">
        <f t="shared" si="510"/>
        <v>0</v>
      </c>
      <c r="BC726" s="2207">
        <f t="shared" si="511"/>
        <v>0</v>
      </c>
      <c r="BD726" s="2244">
        <f t="shared" si="545"/>
        <v>5</v>
      </c>
      <c r="BE726" s="2207">
        <f t="shared" si="546"/>
        <v>300000</v>
      </c>
      <c r="BF726" s="2246">
        <v>5</v>
      </c>
      <c r="BG726" s="2075">
        <v>20000</v>
      </c>
      <c r="BH726" s="2075">
        <v>40000</v>
      </c>
      <c r="BI726" s="2075">
        <v>0</v>
      </c>
      <c r="BJ726" s="2206">
        <f t="shared" si="552"/>
        <v>60000</v>
      </c>
      <c r="BK726" s="2206">
        <f t="shared" si="537"/>
        <v>300000</v>
      </c>
      <c r="BL726" s="2206">
        <f t="shared" si="538"/>
        <v>100000</v>
      </c>
      <c r="BM726" s="2206">
        <f t="shared" si="539"/>
        <v>200000</v>
      </c>
      <c r="BN726" s="2206">
        <f t="shared" si="540"/>
        <v>0</v>
      </c>
      <c r="BO726" s="2244">
        <v>5</v>
      </c>
      <c r="BP726" s="2075">
        <v>20000</v>
      </c>
      <c r="BQ726" s="2075">
        <v>40000</v>
      </c>
      <c r="BR726" s="2075">
        <v>0</v>
      </c>
      <c r="BS726" s="2206">
        <f t="shared" si="553"/>
        <v>60000</v>
      </c>
      <c r="BT726" s="2206">
        <f t="shared" si="541"/>
        <v>300000</v>
      </c>
      <c r="BU726" s="2206">
        <f t="shared" si="542"/>
        <v>100000</v>
      </c>
      <c r="BV726" s="2206">
        <f t="shared" si="543"/>
        <v>200000</v>
      </c>
      <c r="BW726" s="2206">
        <f t="shared" si="544"/>
        <v>0</v>
      </c>
      <c r="BX726" s="2244">
        <f t="shared" si="512"/>
        <v>0</v>
      </c>
      <c r="BY726" s="2207">
        <f t="shared" si="513"/>
        <v>0</v>
      </c>
      <c r="BZ726" s="2211">
        <f t="shared" si="514"/>
        <v>5</v>
      </c>
      <c r="CA726" s="2212">
        <f t="shared" si="515"/>
        <v>300000</v>
      </c>
      <c r="CB726" s="2083"/>
      <c r="CC726" s="2083"/>
      <c r="CD726" s="2237"/>
      <c r="CF726" s="2200"/>
      <c r="CJ726" s="1975"/>
      <c r="CK726" s="1975"/>
      <c r="CL726" s="1975"/>
      <c r="CM726" s="1975"/>
      <c r="CN726" s="1975"/>
      <c r="CO726" s="1975"/>
      <c r="CP726" s="1975"/>
    </row>
    <row r="727" spans="1:94" s="1974" customFormat="1" ht="18" customHeight="1" outlineLevel="1">
      <c r="A727" s="2235" t="s">
        <v>4405</v>
      </c>
      <c r="B727" s="2235" t="b">
        <v>1</v>
      </c>
      <c r="C727" s="2201"/>
      <c r="D727" s="2236" t="s">
        <v>4396</v>
      </c>
      <c r="E727" s="2243" t="s">
        <v>4406</v>
      </c>
      <c r="F727" s="2204" t="s">
        <v>154</v>
      </c>
      <c r="G727" s="2244">
        <v>0</v>
      </c>
      <c r="H727" s="2206">
        <v>160</v>
      </c>
      <c r="I727" s="2206">
        <v>5250</v>
      </c>
      <c r="J727" s="2206"/>
      <c r="K727" s="2206">
        <f t="shared" si="547"/>
        <v>5410</v>
      </c>
      <c r="L727" s="2206">
        <f t="shared" si="517"/>
        <v>0</v>
      </c>
      <c r="M727" s="2206">
        <f t="shared" si="518"/>
        <v>0</v>
      </c>
      <c r="N727" s="2206">
        <f t="shared" si="519"/>
        <v>0</v>
      </c>
      <c r="O727" s="2206">
        <f t="shared" si="520"/>
        <v>0</v>
      </c>
      <c r="P727" s="2244">
        <v>0</v>
      </c>
      <c r="Q727" s="2206">
        <v>160</v>
      </c>
      <c r="R727" s="2206">
        <v>5250</v>
      </c>
      <c r="S727" s="2206"/>
      <c r="T727" s="2206">
        <f t="shared" si="548"/>
        <v>5410</v>
      </c>
      <c r="U727" s="2206">
        <f t="shared" si="521"/>
        <v>0</v>
      </c>
      <c r="V727" s="2206">
        <f t="shared" si="522"/>
        <v>0</v>
      </c>
      <c r="W727" s="2206">
        <f t="shared" si="523"/>
        <v>0</v>
      </c>
      <c r="X727" s="2206">
        <f t="shared" si="524"/>
        <v>0</v>
      </c>
      <c r="Y727" s="2244">
        <f t="shared" si="508"/>
        <v>0</v>
      </c>
      <c r="Z727" s="2207">
        <f t="shared" si="509"/>
        <v>0</v>
      </c>
      <c r="AA727" s="2244">
        <v>1</v>
      </c>
      <c r="AB727" s="2206">
        <v>20000</v>
      </c>
      <c r="AC727" s="2206">
        <v>40000</v>
      </c>
      <c r="AD727" s="2206"/>
      <c r="AE727" s="2206">
        <f t="shared" si="549"/>
        <v>60000</v>
      </c>
      <c r="AF727" s="2206">
        <f t="shared" si="525"/>
        <v>60000</v>
      </c>
      <c r="AG727" s="2206">
        <f t="shared" si="526"/>
        <v>20000</v>
      </c>
      <c r="AH727" s="2206">
        <f t="shared" si="527"/>
        <v>40000</v>
      </c>
      <c r="AI727" s="2207">
        <f t="shared" si="528"/>
        <v>0</v>
      </c>
      <c r="AJ727" s="2246">
        <v>0</v>
      </c>
      <c r="AK727" s="2075">
        <v>20000</v>
      </c>
      <c r="AL727" s="2075">
        <v>40000</v>
      </c>
      <c r="AM727" s="2075"/>
      <c r="AN727" s="2206">
        <f t="shared" si="550"/>
        <v>60000</v>
      </c>
      <c r="AO727" s="2206">
        <f t="shared" si="529"/>
        <v>0</v>
      </c>
      <c r="AP727" s="2206">
        <f t="shared" si="530"/>
        <v>0</v>
      </c>
      <c r="AQ727" s="2206">
        <f t="shared" si="531"/>
        <v>0</v>
      </c>
      <c r="AR727" s="2206">
        <f t="shared" si="532"/>
        <v>0</v>
      </c>
      <c r="AS727" s="2244">
        <v>0</v>
      </c>
      <c r="AT727" s="2075">
        <v>20000</v>
      </c>
      <c r="AU727" s="2075">
        <v>40000</v>
      </c>
      <c r="AV727" s="2075"/>
      <c r="AW727" s="2206">
        <f t="shared" si="551"/>
        <v>60000</v>
      </c>
      <c r="AX727" s="2206">
        <f t="shared" si="533"/>
        <v>0</v>
      </c>
      <c r="AY727" s="2206">
        <f t="shared" si="534"/>
        <v>0</v>
      </c>
      <c r="AZ727" s="2206">
        <f t="shared" si="535"/>
        <v>0</v>
      </c>
      <c r="BA727" s="2206">
        <f t="shared" si="536"/>
        <v>0</v>
      </c>
      <c r="BB727" s="2244">
        <f t="shared" si="510"/>
        <v>0</v>
      </c>
      <c r="BC727" s="2207">
        <f t="shared" si="511"/>
        <v>0</v>
      </c>
      <c r="BD727" s="2244">
        <f t="shared" si="545"/>
        <v>-1</v>
      </c>
      <c r="BE727" s="2207">
        <f t="shared" si="546"/>
        <v>-60000</v>
      </c>
      <c r="BF727" s="2246">
        <v>0</v>
      </c>
      <c r="BG727" s="2075">
        <v>20000</v>
      </c>
      <c r="BH727" s="2075">
        <v>40000</v>
      </c>
      <c r="BI727" s="2075">
        <v>0</v>
      </c>
      <c r="BJ727" s="2206">
        <f t="shared" si="552"/>
        <v>60000</v>
      </c>
      <c r="BK727" s="2206">
        <f t="shared" si="537"/>
        <v>0</v>
      </c>
      <c r="BL727" s="2206">
        <f t="shared" si="538"/>
        <v>0</v>
      </c>
      <c r="BM727" s="2206">
        <f t="shared" si="539"/>
        <v>0</v>
      </c>
      <c r="BN727" s="2206">
        <f t="shared" si="540"/>
        <v>0</v>
      </c>
      <c r="BO727" s="2244">
        <v>0</v>
      </c>
      <c r="BP727" s="2075">
        <v>20000</v>
      </c>
      <c r="BQ727" s="2075">
        <v>40000</v>
      </c>
      <c r="BR727" s="2075">
        <v>0</v>
      </c>
      <c r="BS727" s="2206">
        <f t="shared" si="553"/>
        <v>60000</v>
      </c>
      <c r="BT727" s="2206">
        <f t="shared" si="541"/>
        <v>0</v>
      </c>
      <c r="BU727" s="2206">
        <f t="shared" si="542"/>
        <v>0</v>
      </c>
      <c r="BV727" s="2206">
        <f t="shared" si="543"/>
        <v>0</v>
      </c>
      <c r="BW727" s="2206">
        <f t="shared" si="544"/>
        <v>0</v>
      </c>
      <c r="BX727" s="2244">
        <f t="shared" si="512"/>
        <v>0</v>
      </c>
      <c r="BY727" s="2207">
        <f t="shared" si="513"/>
        <v>0</v>
      </c>
      <c r="BZ727" s="2211">
        <f t="shared" si="514"/>
        <v>-1</v>
      </c>
      <c r="CA727" s="2212">
        <f t="shared" si="515"/>
        <v>-60000</v>
      </c>
      <c r="CB727" s="2083"/>
      <c r="CC727" s="2083"/>
      <c r="CD727" s="2237"/>
      <c r="CF727" s="2200"/>
    </row>
    <row r="728" spans="1:94" s="1974" customFormat="1" ht="18" customHeight="1" outlineLevel="1">
      <c r="A728" s="2238" t="s">
        <v>4407</v>
      </c>
      <c r="B728" s="2238" t="b">
        <v>1</v>
      </c>
      <c r="C728" s="2201"/>
      <c r="D728" s="2236" t="s">
        <v>4396</v>
      </c>
      <c r="E728" s="2243" t="s">
        <v>4408</v>
      </c>
      <c r="F728" s="2204" t="s">
        <v>154</v>
      </c>
      <c r="G728" s="2244">
        <v>1</v>
      </c>
      <c r="H728" s="2240">
        <v>160</v>
      </c>
      <c r="I728" s="2240">
        <v>5250</v>
      </c>
      <c r="J728" s="2240"/>
      <c r="K728" s="2206">
        <f t="shared" si="547"/>
        <v>5410</v>
      </c>
      <c r="L728" s="2206">
        <f t="shared" si="517"/>
        <v>5410</v>
      </c>
      <c r="M728" s="2240">
        <f t="shared" si="518"/>
        <v>160</v>
      </c>
      <c r="N728" s="2240">
        <f t="shared" si="519"/>
        <v>5250</v>
      </c>
      <c r="O728" s="2240">
        <f t="shared" si="520"/>
        <v>0</v>
      </c>
      <c r="P728" s="2244">
        <v>1</v>
      </c>
      <c r="Q728" s="2206">
        <v>160</v>
      </c>
      <c r="R728" s="2206">
        <v>5250</v>
      </c>
      <c r="S728" s="2206"/>
      <c r="T728" s="2206">
        <f t="shared" si="548"/>
        <v>5410</v>
      </c>
      <c r="U728" s="2206">
        <f t="shared" si="521"/>
        <v>5410</v>
      </c>
      <c r="V728" s="2206">
        <f t="shared" si="522"/>
        <v>160</v>
      </c>
      <c r="W728" s="2206">
        <f t="shared" si="523"/>
        <v>5250</v>
      </c>
      <c r="X728" s="2206">
        <f t="shared" si="524"/>
        <v>0</v>
      </c>
      <c r="Y728" s="2244">
        <f t="shared" si="508"/>
        <v>0</v>
      </c>
      <c r="Z728" s="2207">
        <f t="shared" si="509"/>
        <v>0</v>
      </c>
      <c r="AA728" s="2244"/>
      <c r="AB728" s="2206"/>
      <c r="AC728" s="2206"/>
      <c r="AD728" s="2206"/>
      <c r="AE728" s="2206">
        <f t="shared" si="549"/>
        <v>0</v>
      </c>
      <c r="AF728" s="2206">
        <f t="shared" si="525"/>
        <v>0</v>
      </c>
      <c r="AG728" s="2206">
        <f t="shared" si="526"/>
        <v>0</v>
      </c>
      <c r="AH728" s="2206">
        <f t="shared" si="527"/>
        <v>0</v>
      </c>
      <c r="AI728" s="2207">
        <f t="shared" si="528"/>
        <v>0</v>
      </c>
      <c r="AJ728" s="2246">
        <v>1</v>
      </c>
      <c r="AK728" s="2075">
        <v>20000</v>
      </c>
      <c r="AL728" s="2075">
        <v>40000</v>
      </c>
      <c r="AM728" s="2075">
        <v>0</v>
      </c>
      <c r="AN728" s="2206">
        <f t="shared" si="550"/>
        <v>60000</v>
      </c>
      <c r="AO728" s="2206">
        <f t="shared" si="529"/>
        <v>60000</v>
      </c>
      <c r="AP728" s="2206">
        <f t="shared" si="530"/>
        <v>20000</v>
      </c>
      <c r="AQ728" s="2206">
        <f t="shared" si="531"/>
        <v>40000</v>
      </c>
      <c r="AR728" s="2206">
        <f t="shared" si="532"/>
        <v>0</v>
      </c>
      <c r="AS728" s="2244">
        <v>1</v>
      </c>
      <c r="AT728" s="2075">
        <v>20000</v>
      </c>
      <c r="AU728" s="2075">
        <v>40000</v>
      </c>
      <c r="AV728" s="2075">
        <v>0</v>
      </c>
      <c r="AW728" s="2206">
        <f t="shared" si="551"/>
        <v>60000</v>
      </c>
      <c r="AX728" s="2206">
        <f t="shared" si="533"/>
        <v>60000</v>
      </c>
      <c r="AY728" s="2240">
        <f t="shared" si="534"/>
        <v>20000</v>
      </c>
      <c r="AZ728" s="2240">
        <f t="shared" si="535"/>
        <v>40000</v>
      </c>
      <c r="BA728" s="2240">
        <f t="shared" si="536"/>
        <v>0</v>
      </c>
      <c r="BB728" s="2244">
        <f t="shared" si="510"/>
        <v>0</v>
      </c>
      <c r="BC728" s="2207">
        <f t="shared" si="511"/>
        <v>0</v>
      </c>
      <c r="BD728" s="2244">
        <f t="shared" si="545"/>
        <v>1</v>
      </c>
      <c r="BE728" s="2207">
        <f t="shared" si="546"/>
        <v>60000</v>
      </c>
      <c r="BF728" s="2246">
        <v>1</v>
      </c>
      <c r="BG728" s="2075">
        <v>20000</v>
      </c>
      <c r="BH728" s="2075">
        <v>40000</v>
      </c>
      <c r="BI728" s="2075">
        <v>0</v>
      </c>
      <c r="BJ728" s="2206">
        <f t="shared" si="552"/>
        <v>60000</v>
      </c>
      <c r="BK728" s="2206">
        <f t="shared" si="537"/>
        <v>60000</v>
      </c>
      <c r="BL728" s="2206">
        <f t="shared" si="538"/>
        <v>20000</v>
      </c>
      <c r="BM728" s="2206">
        <f t="shared" si="539"/>
        <v>40000</v>
      </c>
      <c r="BN728" s="2206">
        <f t="shared" si="540"/>
        <v>0</v>
      </c>
      <c r="BO728" s="2244">
        <v>1</v>
      </c>
      <c r="BP728" s="2075">
        <v>20000</v>
      </c>
      <c r="BQ728" s="2075">
        <v>40000</v>
      </c>
      <c r="BR728" s="2075">
        <v>0</v>
      </c>
      <c r="BS728" s="2206">
        <f t="shared" si="553"/>
        <v>60000</v>
      </c>
      <c r="BT728" s="2206">
        <f t="shared" si="541"/>
        <v>60000</v>
      </c>
      <c r="BU728" s="2206">
        <f t="shared" si="542"/>
        <v>20000</v>
      </c>
      <c r="BV728" s="2206">
        <f t="shared" si="543"/>
        <v>40000</v>
      </c>
      <c r="BW728" s="2206">
        <f t="shared" si="544"/>
        <v>0</v>
      </c>
      <c r="BX728" s="2244">
        <f t="shared" si="512"/>
        <v>0</v>
      </c>
      <c r="BY728" s="2207">
        <f t="shared" si="513"/>
        <v>0</v>
      </c>
      <c r="BZ728" s="2211">
        <f t="shared" si="514"/>
        <v>1</v>
      </c>
      <c r="CA728" s="2212">
        <f t="shared" si="515"/>
        <v>60000</v>
      </c>
      <c r="CB728" s="2083"/>
      <c r="CC728" s="2083"/>
      <c r="CD728" s="2237"/>
      <c r="CF728" s="2200"/>
      <c r="CJ728" s="1975"/>
      <c r="CK728" s="1975"/>
      <c r="CL728" s="1975"/>
      <c r="CM728" s="1975"/>
      <c r="CN728" s="1975"/>
      <c r="CO728" s="1975"/>
      <c r="CP728" s="1975"/>
    </row>
    <row r="729" spans="1:94" s="1974" customFormat="1" ht="18" customHeight="1" outlineLevel="1">
      <c r="A729" s="2235" t="s">
        <v>4409</v>
      </c>
      <c r="B729" s="2235" t="b">
        <v>1</v>
      </c>
      <c r="C729" s="2201"/>
      <c r="D729" s="2236" t="s">
        <v>4396</v>
      </c>
      <c r="E729" s="2243" t="s">
        <v>4410</v>
      </c>
      <c r="F729" s="2204" t="s">
        <v>154</v>
      </c>
      <c r="G729" s="2244">
        <v>1</v>
      </c>
      <c r="H729" s="2206">
        <v>160</v>
      </c>
      <c r="I729" s="2206">
        <v>5250</v>
      </c>
      <c r="J729" s="2206"/>
      <c r="K729" s="2206">
        <f t="shared" si="547"/>
        <v>5410</v>
      </c>
      <c r="L729" s="2206">
        <f t="shared" si="517"/>
        <v>5410</v>
      </c>
      <c r="M729" s="2206">
        <f t="shared" si="518"/>
        <v>160</v>
      </c>
      <c r="N729" s="2206">
        <f t="shared" si="519"/>
        <v>5250</v>
      </c>
      <c r="O729" s="2206">
        <f t="shared" si="520"/>
        <v>0</v>
      </c>
      <c r="P729" s="2244">
        <v>1</v>
      </c>
      <c r="Q729" s="2206">
        <v>160</v>
      </c>
      <c r="R729" s="2206">
        <v>5250</v>
      </c>
      <c r="S729" s="2206"/>
      <c r="T729" s="2206">
        <f t="shared" si="548"/>
        <v>5410</v>
      </c>
      <c r="U729" s="2206">
        <f t="shared" si="521"/>
        <v>5410</v>
      </c>
      <c r="V729" s="2206">
        <f t="shared" si="522"/>
        <v>160</v>
      </c>
      <c r="W729" s="2206">
        <f t="shared" si="523"/>
        <v>5250</v>
      </c>
      <c r="X729" s="2206">
        <f t="shared" si="524"/>
        <v>0</v>
      </c>
      <c r="Y729" s="2244">
        <f t="shared" si="508"/>
        <v>0</v>
      </c>
      <c r="Z729" s="2207">
        <f t="shared" si="509"/>
        <v>0</v>
      </c>
      <c r="AA729" s="2244">
        <v>1</v>
      </c>
      <c r="AB729" s="2206">
        <v>20000</v>
      </c>
      <c r="AC729" s="2206">
        <v>45000</v>
      </c>
      <c r="AD729" s="2206"/>
      <c r="AE729" s="2206">
        <f t="shared" si="549"/>
        <v>65000</v>
      </c>
      <c r="AF729" s="2206">
        <f t="shared" si="525"/>
        <v>65000</v>
      </c>
      <c r="AG729" s="2206">
        <f t="shared" si="526"/>
        <v>20000</v>
      </c>
      <c r="AH729" s="2206">
        <f t="shared" si="527"/>
        <v>45000</v>
      </c>
      <c r="AI729" s="2207">
        <f t="shared" si="528"/>
        <v>0</v>
      </c>
      <c r="AJ729" s="2246">
        <v>1</v>
      </c>
      <c r="AK729" s="2075">
        <v>20000</v>
      </c>
      <c r="AL729" s="2075">
        <v>45000</v>
      </c>
      <c r="AM729" s="2075"/>
      <c r="AN729" s="2206">
        <f t="shared" si="550"/>
        <v>65000</v>
      </c>
      <c r="AO729" s="2206">
        <f t="shared" si="529"/>
        <v>65000</v>
      </c>
      <c r="AP729" s="2206">
        <f t="shared" si="530"/>
        <v>20000</v>
      </c>
      <c r="AQ729" s="2206">
        <f t="shared" si="531"/>
        <v>45000</v>
      </c>
      <c r="AR729" s="2206">
        <f t="shared" si="532"/>
        <v>0</v>
      </c>
      <c r="AS729" s="2244">
        <v>1</v>
      </c>
      <c r="AT729" s="2075">
        <v>20000</v>
      </c>
      <c r="AU729" s="2075">
        <v>45000</v>
      </c>
      <c r="AV729" s="2075"/>
      <c r="AW729" s="2206">
        <f t="shared" si="551"/>
        <v>65000</v>
      </c>
      <c r="AX729" s="2206">
        <f t="shared" si="533"/>
        <v>65000</v>
      </c>
      <c r="AY729" s="2206">
        <f t="shared" si="534"/>
        <v>20000</v>
      </c>
      <c r="AZ729" s="2206">
        <f t="shared" si="535"/>
        <v>45000</v>
      </c>
      <c r="BA729" s="2206">
        <f t="shared" si="536"/>
        <v>0</v>
      </c>
      <c r="BB729" s="2244">
        <f t="shared" si="510"/>
        <v>0</v>
      </c>
      <c r="BC729" s="2207">
        <f t="shared" si="511"/>
        <v>0</v>
      </c>
      <c r="BD729" s="2244">
        <f t="shared" si="545"/>
        <v>0</v>
      </c>
      <c r="BE729" s="2207">
        <f t="shared" si="546"/>
        <v>0</v>
      </c>
      <c r="BF729" s="2246">
        <v>1</v>
      </c>
      <c r="BG729" s="2075">
        <v>20000</v>
      </c>
      <c r="BH729" s="2075">
        <v>45000</v>
      </c>
      <c r="BI729" s="2075">
        <v>0</v>
      </c>
      <c r="BJ729" s="2206">
        <f t="shared" si="552"/>
        <v>65000</v>
      </c>
      <c r="BK729" s="2206">
        <f t="shared" si="537"/>
        <v>65000</v>
      </c>
      <c r="BL729" s="2206">
        <f t="shared" si="538"/>
        <v>20000</v>
      </c>
      <c r="BM729" s="2206">
        <f t="shared" si="539"/>
        <v>45000</v>
      </c>
      <c r="BN729" s="2206">
        <f t="shared" si="540"/>
        <v>0</v>
      </c>
      <c r="BO729" s="2244">
        <v>1</v>
      </c>
      <c r="BP729" s="2075">
        <v>20000</v>
      </c>
      <c r="BQ729" s="2075">
        <v>45000</v>
      </c>
      <c r="BR729" s="2075">
        <v>0</v>
      </c>
      <c r="BS729" s="2206">
        <f t="shared" si="553"/>
        <v>65000</v>
      </c>
      <c r="BT729" s="2206">
        <f t="shared" si="541"/>
        <v>65000</v>
      </c>
      <c r="BU729" s="2206">
        <f t="shared" si="542"/>
        <v>20000</v>
      </c>
      <c r="BV729" s="2206">
        <f t="shared" si="543"/>
        <v>45000</v>
      </c>
      <c r="BW729" s="2206">
        <f t="shared" si="544"/>
        <v>0</v>
      </c>
      <c r="BX729" s="2244">
        <f t="shared" si="512"/>
        <v>0</v>
      </c>
      <c r="BY729" s="2207">
        <f t="shared" si="513"/>
        <v>0</v>
      </c>
      <c r="BZ729" s="2211">
        <f t="shared" si="514"/>
        <v>0</v>
      </c>
      <c r="CA729" s="2212">
        <f t="shared" si="515"/>
        <v>0</v>
      </c>
      <c r="CB729" s="2083"/>
      <c r="CC729" s="2083"/>
      <c r="CD729" s="2237"/>
      <c r="CF729" s="2200"/>
    </row>
    <row r="730" spans="1:94" s="1974" customFormat="1" ht="18" customHeight="1" outlineLevel="1">
      <c r="A730" s="2235" t="s">
        <v>4411</v>
      </c>
      <c r="B730" s="2235" t="b">
        <v>1</v>
      </c>
      <c r="C730" s="2201"/>
      <c r="D730" s="2236" t="s">
        <v>4396</v>
      </c>
      <c r="E730" s="2243" t="s">
        <v>4412</v>
      </c>
      <c r="F730" s="2204" t="s">
        <v>154</v>
      </c>
      <c r="G730" s="2244">
        <v>0</v>
      </c>
      <c r="H730" s="2206">
        <v>160</v>
      </c>
      <c r="I730" s="2206">
        <v>5250</v>
      </c>
      <c r="J730" s="2206"/>
      <c r="K730" s="2206">
        <f t="shared" si="547"/>
        <v>5410</v>
      </c>
      <c r="L730" s="2206">
        <f t="shared" si="517"/>
        <v>0</v>
      </c>
      <c r="M730" s="2206">
        <f t="shared" si="518"/>
        <v>0</v>
      </c>
      <c r="N730" s="2206">
        <f t="shared" si="519"/>
        <v>0</v>
      </c>
      <c r="O730" s="2206">
        <f t="shared" si="520"/>
        <v>0</v>
      </c>
      <c r="P730" s="2244">
        <v>0</v>
      </c>
      <c r="Q730" s="2206">
        <v>160</v>
      </c>
      <c r="R730" s="2206">
        <v>5250</v>
      </c>
      <c r="S730" s="2206"/>
      <c r="T730" s="2206">
        <f t="shared" si="548"/>
        <v>5410</v>
      </c>
      <c r="U730" s="2206">
        <f t="shared" si="521"/>
        <v>0</v>
      </c>
      <c r="V730" s="2206">
        <f t="shared" si="522"/>
        <v>0</v>
      </c>
      <c r="W730" s="2206">
        <f t="shared" si="523"/>
        <v>0</v>
      </c>
      <c r="X730" s="2206">
        <f t="shared" si="524"/>
        <v>0</v>
      </c>
      <c r="Y730" s="2244">
        <f t="shared" si="508"/>
        <v>0</v>
      </c>
      <c r="Z730" s="2207">
        <f t="shared" si="509"/>
        <v>0</v>
      </c>
      <c r="AA730" s="2244">
        <v>1</v>
      </c>
      <c r="AB730" s="2206">
        <v>20000</v>
      </c>
      <c r="AC730" s="2206">
        <v>50000</v>
      </c>
      <c r="AD730" s="2206"/>
      <c r="AE730" s="2206">
        <f t="shared" si="549"/>
        <v>70000</v>
      </c>
      <c r="AF730" s="2206">
        <f t="shared" si="525"/>
        <v>70000</v>
      </c>
      <c r="AG730" s="2206">
        <f t="shared" si="526"/>
        <v>20000</v>
      </c>
      <c r="AH730" s="2206">
        <f t="shared" si="527"/>
        <v>50000</v>
      </c>
      <c r="AI730" s="2207">
        <f t="shared" si="528"/>
        <v>0</v>
      </c>
      <c r="AJ730" s="2246">
        <v>0</v>
      </c>
      <c r="AK730" s="2075">
        <v>20000</v>
      </c>
      <c r="AL730" s="2075">
        <v>50000</v>
      </c>
      <c r="AM730" s="2075"/>
      <c r="AN730" s="2206">
        <f t="shared" si="550"/>
        <v>70000</v>
      </c>
      <c r="AO730" s="2206">
        <f t="shared" si="529"/>
        <v>0</v>
      </c>
      <c r="AP730" s="2206">
        <f t="shared" si="530"/>
        <v>0</v>
      </c>
      <c r="AQ730" s="2206">
        <f t="shared" si="531"/>
        <v>0</v>
      </c>
      <c r="AR730" s="2206">
        <f t="shared" si="532"/>
        <v>0</v>
      </c>
      <c r="AS730" s="2244">
        <v>0</v>
      </c>
      <c r="AT730" s="2075">
        <v>20000</v>
      </c>
      <c r="AU730" s="2075">
        <v>50000</v>
      </c>
      <c r="AV730" s="2075"/>
      <c r="AW730" s="2206">
        <f t="shared" si="551"/>
        <v>70000</v>
      </c>
      <c r="AX730" s="2206">
        <f t="shared" si="533"/>
        <v>0</v>
      </c>
      <c r="AY730" s="2206">
        <f t="shared" si="534"/>
        <v>0</v>
      </c>
      <c r="AZ730" s="2206">
        <f t="shared" si="535"/>
        <v>0</v>
      </c>
      <c r="BA730" s="2206">
        <f t="shared" si="536"/>
        <v>0</v>
      </c>
      <c r="BB730" s="2244">
        <f t="shared" si="510"/>
        <v>0</v>
      </c>
      <c r="BC730" s="2207">
        <f t="shared" si="511"/>
        <v>0</v>
      </c>
      <c r="BD730" s="2244">
        <f t="shared" si="545"/>
        <v>-1</v>
      </c>
      <c r="BE730" s="2207">
        <f t="shared" si="546"/>
        <v>-70000</v>
      </c>
      <c r="BF730" s="2246">
        <v>0</v>
      </c>
      <c r="BG730" s="2075">
        <v>20000</v>
      </c>
      <c r="BH730" s="2075">
        <v>50000</v>
      </c>
      <c r="BI730" s="2075">
        <v>0</v>
      </c>
      <c r="BJ730" s="2206">
        <f t="shared" si="552"/>
        <v>70000</v>
      </c>
      <c r="BK730" s="2206">
        <f t="shared" si="537"/>
        <v>0</v>
      </c>
      <c r="BL730" s="2206">
        <f t="shared" si="538"/>
        <v>0</v>
      </c>
      <c r="BM730" s="2206">
        <f t="shared" si="539"/>
        <v>0</v>
      </c>
      <c r="BN730" s="2206">
        <f t="shared" si="540"/>
        <v>0</v>
      </c>
      <c r="BO730" s="2244">
        <v>0</v>
      </c>
      <c r="BP730" s="2075">
        <v>20000</v>
      </c>
      <c r="BQ730" s="2075">
        <v>50000</v>
      </c>
      <c r="BR730" s="2075">
        <v>0</v>
      </c>
      <c r="BS730" s="2206">
        <f t="shared" si="553"/>
        <v>70000</v>
      </c>
      <c r="BT730" s="2206">
        <f t="shared" si="541"/>
        <v>0</v>
      </c>
      <c r="BU730" s="2206">
        <f t="shared" si="542"/>
        <v>0</v>
      </c>
      <c r="BV730" s="2206">
        <f t="shared" si="543"/>
        <v>0</v>
      </c>
      <c r="BW730" s="2206">
        <f t="shared" si="544"/>
        <v>0</v>
      </c>
      <c r="BX730" s="2244">
        <f t="shared" si="512"/>
        <v>0</v>
      </c>
      <c r="BY730" s="2207">
        <f t="shared" si="513"/>
        <v>0</v>
      </c>
      <c r="BZ730" s="2211">
        <f t="shared" si="514"/>
        <v>-1</v>
      </c>
      <c r="CA730" s="2212">
        <f t="shared" si="515"/>
        <v>-70000</v>
      </c>
      <c r="CB730" s="2083"/>
      <c r="CC730" s="2083"/>
      <c r="CD730" s="2237"/>
      <c r="CF730" s="2200"/>
    </row>
    <row r="731" spans="1:94" s="1974" customFormat="1" ht="18" customHeight="1" outlineLevel="1">
      <c r="A731" s="2238" t="s">
        <v>4413</v>
      </c>
      <c r="B731" s="2238" t="b">
        <v>1</v>
      </c>
      <c r="C731" s="2201"/>
      <c r="D731" s="2236" t="s">
        <v>4396</v>
      </c>
      <c r="E731" s="2243" t="s">
        <v>4414</v>
      </c>
      <c r="F731" s="2204"/>
      <c r="G731" s="2244">
        <v>1</v>
      </c>
      <c r="H731" s="2240">
        <v>160</v>
      </c>
      <c r="I731" s="2240">
        <v>5250</v>
      </c>
      <c r="J731" s="2240"/>
      <c r="K731" s="2206">
        <f t="shared" si="547"/>
        <v>5410</v>
      </c>
      <c r="L731" s="2206">
        <f t="shared" si="517"/>
        <v>5410</v>
      </c>
      <c r="M731" s="2240">
        <f t="shared" si="518"/>
        <v>160</v>
      </c>
      <c r="N731" s="2240">
        <f t="shared" si="519"/>
        <v>5250</v>
      </c>
      <c r="O731" s="2240">
        <f t="shared" si="520"/>
        <v>0</v>
      </c>
      <c r="P731" s="2244">
        <v>1</v>
      </c>
      <c r="Q731" s="2206">
        <v>160</v>
      </c>
      <c r="R731" s="2206">
        <v>5250</v>
      </c>
      <c r="S731" s="2206"/>
      <c r="T731" s="2206">
        <f t="shared" si="548"/>
        <v>5410</v>
      </c>
      <c r="U731" s="2206">
        <f t="shared" si="521"/>
        <v>5410</v>
      </c>
      <c r="V731" s="2206">
        <f t="shared" si="522"/>
        <v>160</v>
      </c>
      <c r="W731" s="2206">
        <f t="shared" si="523"/>
        <v>5250</v>
      </c>
      <c r="X731" s="2206">
        <f t="shared" si="524"/>
        <v>0</v>
      </c>
      <c r="Y731" s="2244">
        <f t="shared" si="508"/>
        <v>0</v>
      </c>
      <c r="Z731" s="2207">
        <f t="shared" si="509"/>
        <v>0</v>
      </c>
      <c r="AA731" s="2244"/>
      <c r="AB731" s="2206"/>
      <c r="AC731" s="2206"/>
      <c r="AD731" s="2206"/>
      <c r="AE731" s="2206">
        <f t="shared" si="549"/>
        <v>0</v>
      </c>
      <c r="AF731" s="2206">
        <f t="shared" si="525"/>
        <v>0</v>
      </c>
      <c r="AG731" s="2206">
        <f t="shared" si="526"/>
        <v>0</v>
      </c>
      <c r="AH731" s="2206">
        <f t="shared" si="527"/>
        <v>0</v>
      </c>
      <c r="AI731" s="2207">
        <f t="shared" si="528"/>
        <v>0</v>
      </c>
      <c r="AJ731" s="2246">
        <v>1</v>
      </c>
      <c r="AK731" s="2075">
        <v>20000</v>
      </c>
      <c r="AL731" s="2075">
        <v>50000</v>
      </c>
      <c r="AM731" s="2075">
        <v>0</v>
      </c>
      <c r="AN731" s="2206">
        <f t="shared" si="550"/>
        <v>70000</v>
      </c>
      <c r="AO731" s="2206">
        <f t="shared" si="529"/>
        <v>70000</v>
      </c>
      <c r="AP731" s="2206">
        <f t="shared" si="530"/>
        <v>20000</v>
      </c>
      <c r="AQ731" s="2206">
        <f t="shared" si="531"/>
        <v>50000</v>
      </c>
      <c r="AR731" s="2206">
        <f t="shared" si="532"/>
        <v>0</v>
      </c>
      <c r="AS731" s="2244">
        <v>1</v>
      </c>
      <c r="AT731" s="2075">
        <v>20000</v>
      </c>
      <c r="AU731" s="2075">
        <v>50000</v>
      </c>
      <c r="AV731" s="2075">
        <v>0</v>
      </c>
      <c r="AW731" s="2206">
        <f t="shared" si="551"/>
        <v>70000</v>
      </c>
      <c r="AX731" s="2206">
        <f t="shared" si="533"/>
        <v>70000</v>
      </c>
      <c r="AY731" s="2240">
        <f t="shared" si="534"/>
        <v>20000</v>
      </c>
      <c r="AZ731" s="2240">
        <f t="shared" si="535"/>
        <v>50000</v>
      </c>
      <c r="BA731" s="2240">
        <f t="shared" si="536"/>
        <v>0</v>
      </c>
      <c r="BB731" s="2244">
        <f t="shared" si="510"/>
        <v>0</v>
      </c>
      <c r="BC731" s="2207">
        <f t="shared" si="511"/>
        <v>0</v>
      </c>
      <c r="BD731" s="2244">
        <f t="shared" si="545"/>
        <v>1</v>
      </c>
      <c r="BE731" s="2207">
        <f t="shared" si="546"/>
        <v>70000</v>
      </c>
      <c r="BF731" s="2246">
        <v>1</v>
      </c>
      <c r="BG731" s="2075">
        <v>20000</v>
      </c>
      <c r="BH731" s="2075">
        <v>50000</v>
      </c>
      <c r="BI731" s="2075">
        <v>0</v>
      </c>
      <c r="BJ731" s="2206">
        <f t="shared" si="552"/>
        <v>70000</v>
      </c>
      <c r="BK731" s="2206">
        <f t="shared" si="537"/>
        <v>70000</v>
      </c>
      <c r="BL731" s="2206">
        <f t="shared" si="538"/>
        <v>20000</v>
      </c>
      <c r="BM731" s="2206">
        <f t="shared" si="539"/>
        <v>50000</v>
      </c>
      <c r="BN731" s="2206">
        <f t="shared" si="540"/>
        <v>0</v>
      </c>
      <c r="BO731" s="2244">
        <v>1</v>
      </c>
      <c r="BP731" s="2075">
        <v>20000</v>
      </c>
      <c r="BQ731" s="2075">
        <v>50000</v>
      </c>
      <c r="BR731" s="2075">
        <v>0</v>
      </c>
      <c r="BS731" s="2206">
        <f t="shared" si="553"/>
        <v>70000</v>
      </c>
      <c r="BT731" s="2206">
        <f t="shared" si="541"/>
        <v>70000</v>
      </c>
      <c r="BU731" s="2206">
        <f t="shared" si="542"/>
        <v>20000</v>
      </c>
      <c r="BV731" s="2206">
        <f t="shared" si="543"/>
        <v>50000</v>
      </c>
      <c r="BW731" s="2206">
        <f t="shared" si="544"/>
        <v>0</v>
      </c>
      <c r="BX731" s="2244">
        <f t="shared" si="512"/>
        <v>0</v>
      </c>
      <c r="BY731" s="2207">
        <f t="shared" si="513"/>
        <v>0</v>
      </c>
      <c r="BZ731" s="2211">
        <f t="shared" si="514"/>
        <v>1</v>
      </c>
      <c r="CA731" s="2212">
        <f t="shared" si="515"/>
        <v>70000</v>
      </c>
      <c r="CB731" s="2083"/>
      <c r="CC731" s="2083"/>
      <c r="CD731" s="2237"/>
      <c r="CF731" s="2200"/>
      <c r="CJ731" s="1975"/>
      <c r="CK731" s="1975"/>
      <c r="CL731" s="1975"/>
      <c r="CM731" s="1975"/>
      <c r="CN731" s="1975"/>
      <c r="CO731" s="1975"/>
      <c r="CP731" s="1975"/>
    </row>
    <row r="732" spans="1:94" s="1974" customFormat="1" ht="18" customHeight="1" outlineLevel="1">
      <c r="A732" s="2235" t="s">
        <v>4415</v>
      </c>
      <c r="B732" s="2235" t="b">
        <v>1</v>
      </c>
      <c r="C732" s="2201"/>
      <c r="D732" s="2236" t="s">
        <v>4416</v>
      </c>
      <c r="E732" s="2243" t="s">
        <v>4417</v>
      </c>
      <c r="F732" s="2204" t="s">
        <v>154</v>
      </c>
      <c r="G732" s="2244">
        <v>0</v>
      </c>
      <c r="H732" s="2206">
        <v>160</v>
      </c>
      <c r="I732" s="2206">
        <v>5250</v>
      </c>
      <c r="J732" s="2206"/>
      <c r="K732" s="2206">
        <f t="shared" si="547"/>
        <v>5410</v>
      </c>
      <c r="L732" s="2206">
        <f t="shared" si="517"/>
        <v>0</v>
      </c>
      <c r="M732" s="2206">
        <f t="shared" si="518"/>
        <v>0</v>
      </c>
      <c r="N732" s="2206">
        <f t="shared" si="519"/>
        <v>0</v>
      </c>
      <c r="O732" s="2206">
        <f t="shared" si="520"/>
        <v>0</v>
      </c>
      <c r="P732" s="2244">
        <v>0</v>
      </c>
      <c r="Q732" s="2206">
        <v>160</v>
      </c>
      <c r="R732" s="2206">
        <v>5250</v>
      </c>
      <c r="S732" s="2206"/>
      <c r="T732" s="2206">
        <f t="shared" si="548"/>
        <v>5410</v>
      </c>
      <c r="U732" s="2206">
        <f t="shared" si="521"/>
        <v>0</v>
      </c>
      <c r="V732" s="2206">
        <f t="shared" si="522"/>
        <v>0</v>
      </c>
      <c r="W732" s="2206">
        <f t="shared" si="523"/>
        <v>0</v>
      </c>
      <c r="X732" s="2206">
        <f t="shared" si="524"/>
        <v>0</v>
      </c>
      <c r="Y732" s="2244">
        <f t="shared" si="508"/>
        <v>0</v>
      </c>
      <c r="Z732" s="2207">
        <f t="shared" si="509"/>
        <v>0</v>
      </c>
      <c r="AA732" s="2244">
        <v>1</v>
      </c>
      <c r="AB732" s="2206">
        <v>30000</v>
      </c>
      <c r="AC732" s="2206">
        <v>60000</v>
      </c>
      <c r="AD732" s="2206"/>
      <c r="AE732" s="2206">
        <f t="shared" si="549"/>
        <v>90000</v>
      </c>
      <c r="AF732" s="2206">
        <f t="shared" si="525"/>
        <v>90000</v>
      </c>
      <c r="AG732" s="2206">
        <f t="shared" si="526"/>
        <v>30000</v>
      </c>
      <c r="AH732" s="2206">
        <f t="shared" si="527"/>
        <v>60000</v>
      </c>
      <c r="AI732" s="2207">
        <f t="shared" si="528"/>
        <v>0</v>
      </c>
      <c r="AJ732" s="2246">
        <v>0</v>
      </c>
      <c r="AK732" s="2075">
        <v>30000</v>
      </c>
      <c r="AL732" s="2075">
        <v>60000</v>
      </c>
      <c r="AM732" s="2075"/>
      <c r="AN732" s="2206">
        <f t="shared" si="550"/>
        <v>90000</v>
      </c>
      <c r="AO732" s="2206">
        <f t="shared" si="529"/>
        <v>0</v>
      </c>
      <c r="AP732" s="2206">
        <f t="shared" si="530"/>
        <v>0</v>
      </c>
      <c r="AQ732" s="2206">
        <f t="shared" si="531"/>
        <v>0</v>
      </c>
      <c r="AR732" s="2206">
        <f t="shared" si="532"/>
        <v>0</v>
      </c>
      <c r="AS732" s="2244">
        <v>0</v>
      </c>
      <c r="AT732" s="2075">
        <v>30000</v>
      </c>
      <c r="AU732" s="2075">
        <v>60000</v>
      </c>
      <c r="AV732" s="2075"/>
      <c r="AW732" s="2206">
        <f t="shared" si="551"/>
        <v>90000</v>
      </c>
      <c r="AX732" s="2206">
        <f t="shared" si="533"/>
        <v>0</v>
      </c>
      <c r="AY732" s="2206">
        <f t="shared" si="534"/>
        <v>0</v>
      </c>
      <c r="AZ732" s="2206">
        <f t="shared" si="535"/>
        <v>0</v>
      </c>
      <c r="BA732" s="2206">
        <f t="shared" si="536"/>
        <v>0</v>
      </c>
      <c r="BB732" s="2244">
        <f t="shared" si="510"/>
        <v>0</v>
      </c>
      <c r="BC732" s="2207">
        <f t="shared" si="511"/>
        <v>0</v>
      </c>
      <c r="BD732" s="2244">
        <f t="shared" si="545"/>
        <v>-1</v>
      </c>
      <c r="BE732" s="2207">
        <f t="shared" si="546"/>
        <v>-90000</v>
      </c>
      <c r="BF732" s="2246">
        <v>0</v>
      </c>
      <c r="BG732" s="2075">
        <v>30000</v>
      </c>
      <c r="BH732" s="2075">
        <v>60000</v>
      </c>
      <c r="BI732" s="2075">
        <v>0</v>
      </c>
      <c r="BJ732" s="2206">
        <f t="shared" si="552"/>
        <v>90000</v>
      </c>
      <c r="BK732" s="2206">
        <f t="shared" si="537"/>
        <v>0</v>
      </c>
      <c r="BL732" s="2206">
        <f t="shared" si="538"/>
        <v>0</v>
      </c>
      <c r="BM732" s="2206">
        <f t="shared" si="539"/>
        <v>0</v>
      </c>
      <c r="BN732" s="2206">
        <f t="shared" si="540"/>
        <v>0</v>
      </c>
      <c r="BO732" s="2244">
        <v>0</v>
      </c>
      <c r="BP732" s="2075">
        <v>30000</v>
      </c>
      <c r="BQ732" s="2075">
        <v>60000</v>
      </c>
      <c r="BR732" s="2075">
        <v>0</v>
      </c>
      <c r="BS732" s="2206">
        <f t="shared" si="553"/>
        <v>90000</v>
      </c>
      <c r="BT732" s="2206">
        <f t="shared" si="541"/>
        <v>0</v>
      </c>
      <c r="BU732" s="2206">
        <f t="shared" si="542"/>
        <v>0</v>
      </c>
      <c r="BV732" s="2206">
        <f t="shared" si="543"/>
        <v>0</v>
      </c>
      <c r="BW732" s="2206">
        <f t="shared" si="544"/>
        <v>0</v>
      </c>
      <c r="BX732" s="2244">
        <f t="shared" si="512"/>
        <v>0</v>
      </c>
      <c r="BY732" s="2207">
        <f t="shared" si="513"/>
        <v>0</v>
      </c>
      <c r="BZ732" s="2211">
        <f t="shared" si="514"/>
        <v>-1</v>
      </c>
      <c r="CA732" s="2212">
        <f t="shared" si="515"/>
        <v>-90000</v>
      </c>
      <c r="CB732" s="2083"/>
      <c r="CC732" s="2083"/>
      <c r="CD732" s="2237"/>
      <c r="CF732" s="2200"/>
    </row>
    <row r="733" spans="1:94" s="1974" customFormat="1" ht="18" customHeight="1" outlineLevel="1">
      <c r="A733" s="2235" t="s">
        <v>4418</v>
      </c>
      <c r="B733" s="2235" t="b">
        <v>1</v>
      </c>
      <c r="C733" s="2201"/>
      <c r="D733" s="2236" t="s">
        <v>4416</v>
      </c>
      <c r="E733" s="2243" t="s">
        <v>4419</v>
      </c>
      <c r="F733" s="2204" t="s">
        <v>154</v>
      </c>
      <c r="G733" s="2244">
        <v>0</v>
      </c>
      <c r="H733" s="2206">
        <v>160</v>
      </c>
      <c r="I733" s="2206">
        <v>5250</v>
      </c>
      <c r="J733" s="2206"/>
      <c r="K733" s="2206">
        <f t="shared" si="547"/>
        <v>5410</v>
      </c>
      <c r="L733" s="2206">
        <f t="shared" si="517"/>
        <v>0</v>
      </c>
      <c r="M733" s="2206">
        <f t="shared" si="518"/>
        <v>0</v>
      </c>
      <c r="N733" s="2206">
        <f t="shared" si="519"/>
        <v>0</v>
      </c>
      <c r="O733" s="2206">
        <f t="shared" si="520"/>
        <v>0</v>
      </c>
      <c r="P733" s="2244">
        <v>0</v>
      </c>
      <c r="Q733" s="2206">
        <v>160</v>
      </c>
      <c r="R733" s="2206">
        <v>5250</v>
      </c>
      <c r="S733" s="2206"/>
      <c r="T733" s="2206">
        <f t="shared" si="548"/>
        <v>5410</v>
      </c>
      <c r="U733" s="2206">
        <f t="shared" si="521"/>
        <v>0</v>
      </c>
      <c r="V733" s="2206">
        <f t="shared" si="522"/>
        <v>0</v>
      </c>
      <c r="W733" s="2206">
        <f t="shared" si="523"/>
        <v>0</v>
      </c>
      <c r="X733" s="2206">
        <f t="shared" si="524"/>
        <v>0</v>
      </c>
      <c r="Y733" s="2244">
        <f t="shared" si="508"/>
        <v>0</v>
      </c>
      <c r="Z733" s="2207">
        <f t="shared" si="509"/>
        <v>0</v>
      </c>
      <c r="AA733" s="2244">
        <v>1</v>
      </c>
      <c r="AB733" s="2206">
        <v>40000</v>
      </c>
      <c r="AC733" s="2206">
        <v>70000</v>
      </c>
      <c r="AD733" s="2206"/>
      <c r="AE733" s="2206">
        <f t="shared" si="549"/>
        <v>110000</v>
      </c>
      <c r="AF733" s="2206">
        <f t="shared" si="525"/>
        <v>110000</v>
      </c>
      <c r="AG733" s="2206">
        <f t="shared" si="526"/>
        <v>40000</v>
      </c>
      <c r="AH733" s="2206">
        <f t="shared" si="527"/>
        <v>70000</v>
      </c>
      <c r="AI733" s="2207">
        <f t="shared" si="528"/>
        <v>0</v>
      </c>
      <c r="AJ733" s="2246">
        <v>0</v>
      </c>
      <c r="AK733" s="2075">
        <v>40000</v>
      </c>
      <c r="AL733" s="2075">
        <v>70000</v>
      </c>
      <c r="AM733" s="2075"/>
      <c r="AN733" s="2206">
        <f t="shared" si="550"/>
        <v>110000</v>
      </c>
      <c r="AO733" s="2206">
        <f t="shared" si="529"/>
        <v>0</v>
      </c>
      <c r="AP733" s="2206">
        <f t="shared" si="530"/>
        <v>0</v>
      </c>
      <c r="AQ733" s="2206">
        <f t="shared" si="531"/>
        <v>0</v>
      </c>
      <c r="AR733" s="2206">
        <f t="shared" si="532"/>
        <v>0</v>
      </c>
      <c r="AS733" s="2244">
        <v>0</v>
      </c>
      <c r="AT733" s="2075">
        <v>40000</v>
      </c>
      <c r="AU733" s="2075">
        <v>70000</v>
      </c>
      <c r="AV733" s="2075"/>
      <c r="AW733" s="2206">
        <f t="shared" si="551"/>
        <v>110000</v>
      </c>
      <c r="AX733" s="2206">
        <f t="shared" si="533"/>
        <v>0</v>
      </c>
      <c r="AY733" s="2206">
        <f t="shared" si="534"/>
        <v>0</v>
      </c>
      <c r="AZ733" s="2206">
        <f t="shared" si="535"/>
        <v>0</v>
      </c>
      <c r="BA733" s="2206">
        <f t="shared" si="536"/>
        <v>0</v>
      </c>
      <c r="BB733" s="2244">
        <f t="shared" si="510"/>
        <v>0</v>
      </c>
      <c r="BC733" s="2207">
        <f t="shared" si="511"/>
        <v>0</v>
      </c>
      <c r="BD733" s="2244">
        <f t="shared" si="545"/>
        <v>-1</v>
      </c>
      <c r="BE733" s="2207">
        <f t="shared" si="546"/>
        <v>-110000</v>
      </c>
      <c r="BF733" s="2246">
        <v>0</v>
      </c>
      <c r="BG733" s="2075">
        <v>40000</v>
      </c>
      <c r="BH733" s="2075">
        <v>70000</v>
      </c>
      <c r="BI733" s="2075">
        <v>0</v>
      </c>
      <c r="BJ733" s="2206">
        <f t="shared" si="552"/>
        <v>110000</v>
      </c>
      <c r="BK733" s="2206">
        <f t="shared" si="537"/>
        <v>0</v>
      </c>
      <c r="BL733" s="2206">
        <f t="shared" si="538"/>
        <v>0</v>
      </c>
      <c r="BM733" s="2206">
        <f t="shared" si="539"/>
        <v>0</v>
      </c>
      <c r="BN733" s="2206">
        <f t="shared" si="540"/>
        <v>0</v>
      </c>
      <c r="BO733" s="2244">
        <v>0</v>
      </c>
      <c r="BP733" s="2075">
        <v>40000</v>
      </c>
      <c r="BQ733" s="2075">
        <v>70000</v>
      </c>
      <c r="BR733" s="2075">
        <v>0</v>
      </c>
      <c r="BS733" s="2206">
        <f t="shared" si="553"/>
        <v>110000</v>
      </c>
      <c r="BT733" s="2206">
        <f t="shared" si="541"/>
        <v>0</v>
      </c>
      <c r="BU733" s="2206">
        <f t="shared" si="542"/>
        <v>0</v>
      </c>
      <c r="BV733" s="2206">
        <f t="shared" si="543"/>
        <v>0</v>
      </c>
      <c r="BW733" s="2206">
        <f t="shared" si="544"/>
        <v>0</v>
      </c>
      <c r="BX733" s="2244">
        <f t="shared" si="512"/>
        <v>0</v>
      </c>
      <c r="BY733" s="2207">
        <f t="shared" si="513"/>
        <v>0</v>
      </c>
      <c r="BZ733" s="2211">
        <f t="shared" si="514"/>
        <v>-1</v>
      </c>
      <c r="CA733" s="2212">
        <f t="shared" si="515"/>
        <v>-110000</v>
      </c>
      <c r="CB733" s="2083"/>
      <c r="CC733" s="2083"/>
      <c r="CD733" s="2237"/>
      <c r="CF733" s="2200"/>
    </row>
    <row r="734" spans="1:94" s="1974" customFormat="1" ht="18" customHeight="1" outlineLevel="1">
      <c r="A734" s="2238" t="s">
        <v>4420</v>
      </c>
      <c r="B734" s="2238" t="b">
        <v>1</v>
      </c>
      <c r="C734" s="2201"/>
      <c r="D734" s="2236" t="s">
        <v>4416</v>
      </c>
      <c r="E734" s="2243" t="s">
        <v>4421</v>
      </c>
      <c r="F734" s="2204" t="s">
        <v>154</v>
      </c>
      <c r="G734" s="2244">
        <v>1</v>
      </c>
      <c r="H734" s="2240">
        <v>160</v>
      </c>
      <c r="I734" s="2240">
        <v>5250</v>
      </c>
      <c r="J734" s="2240"/>
      <c r="K734" s="2206">
        <f t="shared" si="547"/>
        <v>5410</v>
      </c>
      <c r="L734" s="2206">
        <f t="shared" si="517"/>
        <v>5410</v>
      </c>
      <c r="M734" s="2240">
        <f t="shared" si="518"/>
        <v>160</v>
      </c>
      <c r="N734" s="2240">
        <f t="shared" si="519"/>
        <v>5250</v>
      </c>
      <c r="O734" s="2240">
        <f t="shared" si="520"/>
        <v>0</v>
      </c>
      <c r="P734" s="2244">
        <v>1</v>
      </c>
      <c r="Q734" s="2206">
        <v>160</v>
      </c>
      <c r="R734" s="2206">
        <v>5250</v>
      </c>
      <c r="S734" s="2206"/>
      <c r="T734" s="2206">
        <f t="shared" si="548"/>
        <v>5410</v>
      </c>
      <c r="U734" s="2206">
        <f t="shared" si="521"/>
        <v>5410</v>
      </c>
      <c r="V734" s="2206">
        <f t="shared" si="522"/>
        <v>160</v>
      </c>
      <c r="W734" s="2206">
        <f t="shared" si="523"/>
        <v>5250</v>
      </c>
      <c r="X734" s="2206">
        <f t="shared" si="524"/>
        <v>0</v>
      </c>
      <c r="Y734" s="2244">
        <f t="shared" si="508"/>
        <v>0</v>
      </c>
      <c r="Z734" s="2207">
        <f t="shared" si="509"/>
        <v>0</v>
      </c>
      <c r="AA734" s="2244"/>
      <c r="AB734" s="2206"/>
      <c r="AC734" s="2206"/>
      <c r="AD734" s="2206"/>
      <c r="AE734" s="2206">
        <f t="shared" si="549"/>
        <v>0</v>
      </c>
      <c r="AF734" s="2206">
        <f t="shared" si="525"/>
        <v>0</v>
      </c>
      <c r="AG734" s="2206">
        <f t="shared" si="526"/>
        <v>0</v>
      </c>
      <c r="AH734" s="2206">
        <f t="shared" si="527"/>
        <v>0</v>
      </c>
      <c r="AI734" s="2207">
        <f t="shared" si="528"/>
        <v>0</v>
      </c>
      <c r="AJ734" s="2246">
        <v>1</v>
      </c>
      <c r="AK734" s="2075">
        <v>40000</v>
      </c>
      <c r="AL734" s="2075">
        <v>70000</v>
      </c>
      <c r="AM734" s="2075">
        <v>0</v>
      </c>
      <c r="AN734" s="2206">
        <f t="shared" si="550"/>
        <v>110000</v>
      </c>
      <c r="AO734" s="2206">
        <f t="shared" si="529"/>
        <v>110000</v>
      </c>
      <c r="AP734" s="2206">
        <f t="shared" si="530"/>
        <v>40000</v>
      </c>
      <c r="AQ734" s="2206">
        <f t="shared" si="531"/>
        <v>70000</v>
      </c>
      <c r="AR734" s="2206">
        <f t="shared" si="532"/>
        <v>0</v>
      </c>
      <c r="AS734" s="2244">
        <v>1</v>
      </c>
      <c r="AT734" s="2075">
        <v>40000</v>
      </c>
      <c r="AU734" s="2075">
        <v>70000</v>
      </c>
      <c r="AV734" s="2075">
        <v>0</v>
      </c>
      <c r="AW734" s="2206">
        <f t="shared" si="551"/>
        <v>110000</v>
      </c>
      <c r="AX734" s="2206">
        <f t="shared" si="533"/>
        <v>110000</v>
      </c>
      <c r="AY734" s="2240">
        <f t="shared" si="534"/>
        <v>40000</v>
      </c>
      <c r="AZ734" s="2240">
        <f t="shared" si="535"/>
        <v>70000</v>
      </c>
      <c r="BA734" s="2240">
        <f t="shared" si="536"/>
        <v>0</v>
      </c>
      <c r="BB734" s="2244">
        <f t="shared" si="510"/>
        <v>0</v>
      </c>
      <c r="BC734" s="2207">
        <f t="shared" si="511"/>
        <v>0</v>
      </c>
      <c r="BD734" s="2244">
        <f t="shared" si="545"/>
        <v>1</v>
      </c>
      <c r="BE734" s="2207">
        <f t="shared" si="546"/>
        <v>110000</v>
      </c>
      <c r="BF734" s="2246">
        <v>1</v>
      </c>
      <c r="BG734" s="2075">
        <v>40000</v>
      </c>
      <c r="BH734" s="2075">
        <v>70000</v>
      </c>
      <c r="BI734" s="2075">
        <v>0</v>
      </c>
      <c r="BJ734" s="2206">
        <f t="shared" si="552"/>
        <v>110000</v>
      </c>
      <c r="BK734" s="2206">
        <f t="shared" si="537"/>
        <v>110000</v>
      </c>
      <c r="BL734" s="2206">
        <f t="shared" si="538"/>
        <v>40000</v>
      </c>
      <c r="BM734" s="2206">
        <f t="shared" si="539"/>
        <v>70000</v>
      </c>
      <c r="BN734" s="2206">
        <f t="shared" si="540"/>
        <v>0</v>
      </c>
      <c r="BO734" s="2244">
        <v>1</v>
      </c>
      <c r="BP734" s="2075">
        <v>40000</v>
      </c>
      <c r="BQ734" s="2075">
        <v>70000</v>
      </c>
      <c r="BR734" s="2075">
        <v>0</v>
      </c>
      <c r="BS734" s="2206">
        <f t="shared" si="553"/>
        <v>110000</v>
      </c>
      <c r="BT734" s="2206">
        <f t="shared" si="541"/>
        <v>110000</v>
      </c>
      <c r="BU734" s="2206">
        <f t="shared" si="542"/>
        <v>40000</v>
      </c>
      <c r="BV734" s="2206">
        <f t="shared" si="543"/>
        <v>70000</v>
      </c>
      <c r="BW734" s="2206">
        <f t="shared" si="544"/>
        <v>0</v>
      </c>
      <c r="BX734" s="2244">
        <f t="shared" si="512"/>
        <v>0</v>
      </c>
      <c r="BY734" s="2207">
        <f t="shared" si="513"/>
        <v>0</v>
      </c>
      <c r="BZ734" s="2211">
        <f t="shared" si="514"/>
        <v>1</v>
      </c>
      <c r="CA734" s="2212">
        <f t="shared" si="515"/>
        <v>110000</v>
      </c>
      <c r="CB734" s="2083"/>
      <c r="CC734" s="2083"/>
      <c r="CD734" s="2237"/>
      <c r="CF734" s="2200"/>
      <c r="CJ734" s="1975"/>
      <c r="CK734" s="1975"/>
      <c r="CL734" s="1975"/>
      <c r="CM734" s="1975"/>
      <c r="CN734" s="1975"/>
      <c r="CO734" s="1975"/>
      <c r="CP734" s="1975"/>
    </row>
    <row r="735" spans="1:94" s="1974" customFormat="1" ht="18" customHeight="1" outlineLevel="1">
      <c r="A735" s="2235" t="s">
        <v>4422</v>
      </c>
      <c r="B735" s="2235" t="b">
        <v>1</v>
      </c>
      <c r="C735" s="2201"/>
      <c r="D735" s="2236" t="s">
        <v>4423</v>
      </c>
      <c r="E735" s="2243" t="s">
        <v>4424</v>
      </c>
      <c r="F735" s="2204" t="s">
        <v>154</v>
      </c>
      <c r="G735" s="2244">
        <v>1</v>
      </c>
      <c r="H735" s="2206">
        <v>160</v>
      </c>
      <c r="I735" s="2206">
        <v>5250</v>
      </c>
      <c r="J735" s="2206"/>
      <c r="K735" s="2206">
        <f t="shared" si="547"/>
        <v>5410</v>
      </c>
      <c r="L735" s="2206">
        <f t="shared" si="517"/>
        <v>5410</v>
      </c>
      <c r="M735" s="2206">
        <f t="shared" si="518"/>
        <v>160</v>
      </c>
      <c r="N735" s="2206">
        <f t="shared" si="519"/>
        <v>5250</v>
      </c>
      <c r="O735" s="2206">
        <f t="shared" si="520"/>
        <v>0</v>
      </c>
      <c r="P735" s="2244">
        <v>1</v>
      </c>
      <c r="Q735" s="2206">
        <v>160</v>
      </c>
      <c r="R735" s="2206">
        <v>5250</v>
      </c>
      <c r="S735" s="2206"/>
      <c r="T735" s="2206">
        <f t="shared" si="548"/>
        <v>5410</v>
      </c>
      <c r="U735" s="2206">
        <f t="shared" si="521"/>
        <v>5410</v>
      </c>
      <c r="V735" s="2206">
        <f t="shared" si="522"/>
        <v>160</v>
      </c>
      <c r="W735" s="2206">
        <f t="shared" si="523"/>
        <v>5250</v>
      </c>
      <c r="X735" s="2206">
        <f t="shared" si="524"/>
        <v>0</v>
      </c>
      <c r="Y735" s="2244">
        <f t="shared" si="508"/>
        <v>0</v>
      </c>
      <c r="Z735" s="2207">
        <f t="shared" si="509"/>
        <v>0</v>
      </c>
      <c r="AA735" s="2244">
        <v>1</v>
      </c>
      <c r="AB735" s="2206">
        <v>30000</v>
      </c>
      <c r="AC735" s="2206">
        <v>80000</v>
      </c>
      <c r="AD735" s="2206"/>
      <c r="AE735" s="2206">
        <f t="shared" si="549"/>
        <v>110000</v>
      </c>
      <c r="AF735" s="2206">
        <f t="shared" si="525"/>
        <v>110000</v>
      </c>
      <c r="AG735" s="2206">
        <f t="shared" si="526"/>
        <v>30000</v>
      </c>
      <c r="AH735" s="2206">
        <f t="shared" si="527"/>
        <v>80000</v>
      </c>
      <c r="AI735" s="2207">
        <f t="shared" si="528"/>
        <v>0</v>
      </c>
      <c r="AJ735" s="2246">
        <v>1</v>
      </c>
      <c r="AK735" s="2075">
        <v>30000</v>
      </c>
      <c r="AL735" s="2075">
        <v>80000</v>
      </c>
      <c r="AM735" s="2075"/>
      <c r="AN735" s="2206">
        <f t="shared" si="550"/>
        <v>110000</v>
      </c>
      <c r="AO735" s="2206">
        <f t="shared" si="529"/>
        <v>110000</v>
      </c>
      <c r="AP735" s="2206">
        <f t="shared" si="530"/>
        <v>30000</v>
      </c>
      <c r="AQ735" s="2206">
        <f t="shared" si="531"/>
        <v>80000</v>
      </c>
      <c r="AR735" s="2206">
        <f t="shared" si="532"/>
        <v>0</v>
      </c>
      <c r="AS735" s="2244">
        <v>1</v>
      </c>
      <c r="AT735" s="2075">
        <v>30000</v>
      </c>
      <c r="AU735" s="2075">
        <v>80000</v>
      </c>
      <c r="AV735" s="2075"/>
      <c r="AW735" s="2206">
        <f t="shared" si="551"/>
        <v>110000</v>
      </c>
      <c r="AX735" s="2206">
        <f t="shared" si="533"/>
        <v>110000</v>
      </c>
      <c r="AY735" s="2206">
        <f t="shared" si="534"/>
        <v>30000</v>
      </c>
      <c r="AZ735" s="2206">
        <f t="shared" si="535"/>
        <v>80000</v>
      </c>
      <c r="BA735" s="2206">
        <f t="shared" si="536"/>
        <v>0</v>
      </c>
      <c r="BB735" s="2244">
        <f t="shared" si="510"/>
        <v>0</v>
      </c>
      <c r="BC735" s="2207">
        <f t="shared" si="511"/>
        <v>0</v>
      </c>
      <c r="BD735" s="2244">
        <f t="shared" si="545"/>
        <v>0</v>
      </c>
      <c r="BE735" s="2207">
        <f t="shared" si="546"/>
        <v>0</v>
      </c>
      <c r="BF735" s="2246">
        <v>1</v>
      </c>
      <c r="BG735" s="2075">
        <v>30000</v>
      </c>
      <c r="BH735" s="2075">
        <v>80000</v>
      </c>
      <c r="BI735" s="2075">
        <v>0</v>
      </c>
      <c r="BJ735" s="2206">
        <f t="shared" si="552"/>
        <v>110000</v>
      </c>
      <c r="BK735" s="2206">
        <f t="shared" si="537"/>
        <v>110000</v>
      </c>
      <c r="BL735" s="2206">
        <f t="shared" si="538"/>
        <v>30000</v>
      </c>
      <c r="BM735" s="2206">
        <f t="shared" si="539"/>
        <v>80000</v>
      </c>
      <c r="BN735" s="2206">
        <f t="shared" si="540"/>
        <v>0</v>
      </c>
      <c r="BO735" s="2244">
        <v>1</v>
      </c>
      <c r="BP735" s="2075">
        <v>30000</v>
      </c>
      <c r="BQ735" s="2075">
        <v>80000</v>
      </c>
      <c r="BR735" s="2075">
        <v>0</v>
      </c>
      <c r="BS735" s="2206">
        <f t="shared" si="553"/>
        <v>110000</v>
      </c>
      <c r="BT735" s="2206">
        <f t="shared" si="541"/>
        <v>110000</v>
      </c>
      <c r="BU735" s="2206">
        <f t="shared" si="542"/>
        <v>30000</v>
      </c>
      <c r="BV735" s="2206">
        <f t="shared" si="543"/>
        <v>80000</v>
      </c>
      <c r="BW735" s="2206">
        <f t="shared" si="544"/>
        <v>0</v>
      </c>
      <c r="BX735" s="2244">
        <f t="shared" si="512"/>
        <v>0</v>
      </c>
      <c r="BY735" s="2207">
        <f t="shared" si="513"/>
        <v>0</v>
      </c>
      <c r="BZ735" s="2211">
        <f t="shared" si="514"/>
        <v>0</v>
      </c>
      <c r="CA735" s="2212">
        <f t="shared" si="515"/>
        <v>0</v>
      </c>
      <c r="CB735" s="2083"/>
      <c r="CC735" s="2083"/>
      <c r="CD735" s="2237"/>
      <c r="CF735" s="2200"/>
    </row>
    <row r="736" spans="1:94" s="1974" customFormat="1" ht="18" customHeight="1" outlineLevel="1">
      <c r="A736" s="2250" t="s">
        <v>4425</v>
      </c>
      <c r="B736" s="2250" t="b">
        <v>1</v>
      </c>
      <c r="C736" s="2201"/>
      <c r="D736" s="2236" t="s">
        <v>4426</v>
      </c>
      <c r="E736" s="2243" t="s">
        <v>4427</v>
      </c>
      <c r="F736" s="2204" t="s">
        <v>365</v>
      </c>
      <c r="G736" s="2244">
        <v>13</v>
      </c>
      <c r="H736" s="2251">
        <v>48732</v>
      </c>
      <c r="I736" s="2251">
        <v>19672</v>
      </c>
      <c r="J736" s="2251"/>
      <c r="K736" s="2206">
        <f t="shared" si="547"/>
        <v>68404</v>
      </c>
      <c r="L736" s="2206">
        <f t="shared" si="517"/>
        <v>889252</v>
      </c>
      <c r="M736" s="2251">
        <f t="shared" si="518"/>
        <v>633516</v>
      </c>
      <c r="N736" s="2251">
        <f t="shared" si="519"/>
        <v>255736</v>
      </c>
      <c r="O736" s="2251">
        <f t="shared" si="520"/>
        <v>0</v>
      </c>
      <c r="P736" s="2244">
        <v>13</v>
      </c>
      <c r="Q736" s="2206">
        <v>48732</v>
      </c>
      <c r="R736" s="2206">
        <v>19672</v>
      </c>
      <c r="S736" s="2206"/>
      <c r="T736" s="2206">
        <f t="shared" si="548"/>
        <v>68404</v>
      </c>
      <c r="U736" s="2206">
        <f t="shared" si="521"/>
        <v>889252</v>
      </c>
      <c r="V736" s="2206">
        <f t="shared" si="522"/>
        <v>633516</v>
      </c>
      <c r="W736" s="2206">
        <f t="shared" si="523"/>
        <v>255736</v>
      </c>
      <c r="X736" s="2206">
        <f t="shared" si="524"/>
        <v>0</v>
      </c>
      <c r="Y736" s="2244">
        <f t="shared" si="508"/>
        <v>0</v>
      </c>
      <c r="Z736" s="2207">
        <f t="shared" si="509"/>
        <v>0</v>
      </c>
      <c r="AA736" s="2244"/>
      <c r="AB736" s="2206"/>
      <c r="AC736" s="2206"/>
      <c r="AD736" s="2206"/>
      <c r="AE736" s="2206">
        <f t="shared" si="549"/>
        <v>0</v>
      </c>
      <c r="AF736" s="2206">
        <f t="shared" si="525"/>
        <v>0</v>
      </c>
      <c r="AG736" s="2206">
        <f t="shared" si="526"/>
        <v>0</v>
      </c>
      <c r="AH736" s="2206">
        <f t="shared" si="527"/>
        <v>0</v>
      </c>
      <c r="AI736" s="2207">
        <f t="shared" si="528"/>
        <v>0</v>
      </c>
      <c r="AJ736" s="2246">
        <v>13</v>
      </c>
      <c r="AK736" s="2075">
        <v>11004</v>
      </c>
      <c r="AL736" s="2075">
        <v>21521</v>
      </c>
      <c r="AM736" s="2075">
        <v>0</v>
      </c>
      <c r="AN736" s="2206">
        <f t="shared" si="550"/>
        <v>32525</v>
      </c>
      <c r="AO736" s="2206">
        <f t="shared" si="529"/>
        <v>422825</v>
      </c>
      <c r="AP736" s="2206">
        <f t="shared" si="530"/>
        <v>143052</v>
      </c>
      <c r="AQ736" s="2206">
        <f t="shared" si="531"/>
        <v>279773</v>
      </c>
      <c r="AR736" s="2206">
        <f t="shared" si="532"/>
        <v>0</v>
      </c>
      <c r="AS736" s="2244">
        <v>13</v>
      </c>
      <c r="AT736" s="2075">
        <v>11004</v>
      </c>
      <c r="AU736" s="2075">
        <v>21521</v>
      </c>
      <c r="AV736" s="2075">
        <v>0</v>
      </c>
      <c r="AW736" s="2206">
        <f t="shared" si="551"/>
        <v>32525</v>
      </c>
      <c r="AX736" s="2206">
        <f t="shared" si="533"/>
        <v>422825</v>
      </c>
      <c r="AY736" s="2251">
        <f t="shared" si="534"/>
        <v>143052</v>
      </c>
      <c r="AZ736" s="2251">
        <f t="shared" si="535"/>
        <v>279773</v>
      </c>
      <c r="BA736" s="2251">
        <f t="shared" si="536"/>
        <v>0</v>
      </c>
      <c r="BB736" s="2244">
        <f t="shared" si="510"/>
        <v>0</v>
      </c>
      <c r="BC736" s="2207">
        <f t="shared" si="511"/>
        <v>0</v>
      </c>
      <c r="BD736" s="2244">
        <f t="shared" si="545"/>
        <v>13</v>
      </c>
      <c r="BE736" s="2207">
        <f t="shared" si="546"/>
        <v>422825</v>
      </c>
      <c r="BF736" s="2246">
        <v>13</v>
      </c>
      <c r="BG736" s="2075">
        <v>11004</v>
      </c>
      <c r="BH736" s="2075">
        <v>21521</v>
      </c>
      <c r="BI736" s="2075">
        <v>0</v>
      </c>
      <c r="BJ736" s="2206">
        <f t="shared" si="552"/>
        <v>32525</v>
      </c>
      <c r="BK736" s="2206">
        <f t="shared" si="537"/>
        <v>422825</v>
      </c>
      <c r="BL736" s="2206">
        <f t="shared" si="538"/>
        <v>143052</v>
      </c>
      <c r="BM736" s="2206">
        <f t="shared" si="539"/>
        <v>279773</v>
      </c>
      <c r="BN736" s="2206">
        <f t="shared" si="540"/>
        <v>0</v>
      </c>
      <c r="BO736" s="2244">
        <v>13</v>
      </c>
      <c r="BP736" s="2075">
        <v>11004</v>
      </c>
      <c r="BQ736" s="2075">
        <v>21521</v>
      </c>
      <c r="BR736" s="2075">
        <v>0</v>
      </c>
      <c r="BS736" s="2206">
        <f t="shared" si="553"/>
        <v>32525</v>
      </c>
      <c r="BT736" s="2206">
        <f t="shared" si="541"/>
        <v>422825</v>
      </c>
      <c r="BU736" s="2206">
        <f t="shared" si="542"/>
        <v>143052</v>
      </c>
      <c r="BV736" s="2206">
        <f t="shared" si="543"/>
        <v>279773</v>
      </c>
      <c r="BW736" s="2206">
        <f t="shared" si="544"/>
        <v>0</v>
      </c>
      <c r="BX736" s="2244">
        <f t="shared" si="512"/>
        <v>0</v>
      </c>
      <c r="BY736" s="2207">
        <f t="shared" si="513"/>
        <v>0</v>
      </c>
      <c r="BZ736" s="2211">
        <f t="shared" si="514"/>
        <v>13</v>
      </c>
      <c r="CA736" s="2212">
        <f t="shared" si="515"/>
        <v>422825</v>
      </c>
      <c r="CB736" s="2083"/>
      <c r="CC736" s="2083"/>
      <c r="CD736" s="2237"/>
      <c r="CF736" s="2200"/>
      <c r="CI736" s="2311"/>
      <c r="CJ736" s="1975"/>
      <c r="CK736" s="1975"/>
      <c r="CL736" s="1975"/>
      <c r="CM736" s="1975"/>
      <c r="CN736" s="1975"/>
      <c r="CO736" s="1975"/>
      <c r="CP736" s="1975"/>
    </row>
    <row r="737" spans="1:94" s="1974" customFormat="1" ht="18" customHeight="1" outlineLevel="1">
      <c r="A737" s="2250" t="s">
        <v>4428</v>
      </c>
      <c r="B737" s="2250" t="b">
        <v>1</v>
      </c>
      <c r="C737" s="2201"/>
      <c r="D737" s="2236" t="s">
        <v>4429</v>
      </c>
      <c r="E737" s="2243" t="s">
        <v>4430</v>
      </c>
      <c r="F737" s="2204" t="s">
        <v>365</v>
      </c>
      <c r="G737" s="2244">
        <v>2.16</v>
      </c>
      <c r="H737" s="2251">
        <v>48732</v>
      </c>
      <c r="I737" s="2251">
        <v>19672</v>
      </c>
      <c r="J737" s="2251"/>
      <c r="K737" s="2206">
        <f t="shared" si="547"/>
        <v>68404</v>
      </c>
      <c r="L737" s="2206">
        <f t="shared" si="517"/>
        <v>147752</v>
      </c>
      <c r="M737" s="2251">
        <f t="shared" si="518"/>
        <v>105261</v>
      </c>
      <c r="N737" s="2251">
        <f t="shared" si="519"/>
        <v>42491</v>
      </c>
      <c r="O737" s="2251">
        <f t="shared" si="520"/>
        <v>0</v>
      </c>
      <c r="P737" s="2244">
        <v>2.16</v>
      </c>
      <c r="Q737" s="2206">
        <v>48732</v>
      </c>
      <c r="R737" s="2206">
        <v>19672</v>
      </c>
      <c r="S737" s="2206"/>
      <c r="T737" s="2206">
        <f t="shared" si="548"/>
        <v>68404</v>
      </c>
      <c r="U737" s="2206">
        <f t="shared" si="521"/>
        <v>147752</v>
      </c>
      <c r="V737" s="2206">
        <f t="shared" si="522"/>
        <v>105261</v>
      </c>
      <c r="W737" s="2206">
        <f t="shared" si="523"/>
        <v>42491</v>
      </c>
      <c r="X737" s="2206">
        <f t="shared" si="524"/>
        <v>0</v>
      </c>
      <c r="Y737" s="2245">
        <f t="shared" si="508"/>
        <v>0</v>
      </c>
      <c r="Z737" s="2207">
        <f t="shared" si="509"/>
        <v>0</v>
      </c>
      <c r="AA737" s="2245"/>
      <c r="AB737" s="2206"/>
      <c r="AC737" s="2206"/>
      <c r="AD737" s="2206"/>
      <c r="AE737" s="2206">
        <f t="shared" si="549"/>
        <v>0</v>
      </c>
      <c r="AF737" s="2206">
        <f t="shared" si="525"/>
        <v>0</v>
      </c>
      <c r="AG737" s="2206">
        <f t="shared" si="526"/>
        <v>0</v>
      </c>
      <c r="AH737" s="2206">
        <f t="shared" si="527"/>
        <v>0</v>
      </c>
      <c r="AI737" s="2207">
        <f t="shared" si="528"/>
        <v>0</v>
      </c>
      <c r="AJ737" s="2246">
        <v>2.16</v>
      </c>
      <c r="AK737" s="2075">
        <v>11004</v>
      </c>
      <c r="AL737" s="2075">
        <v>21521</v>
      </c>
      <c r="AM737" s="2075">
        <v>0</v>
      </c>
      <c r="AN737" s="2206">
        <f t="shared" si="550"/>
        <v>32525</v>
      </c>
      <c r="AO737" s="2206">
        <f t="shared" si="529"/>
        <v>70253</v>
      </c>
      <c r="AP737" s="2206">
        <f t="shared" si="530"/>
        <v>23768</v>
      </c>
      <c r="AQ737" s="2206">
        <f t="shared" si="531"/>
        <v>46485</v>
      </c>
      <c r="AR737" s="2206">
        <f t="shared" si="532"/>
        <v>0</v>
      </c>
      <c r="AS737" s="2245">
        <v>2.16</v>
      </c>
      <c r="AT737" s="2075">
        <v>11004</v>
      </c>
      <c r="AU737" s="2075">
        <v>21521</v>
      </c>
      <c r="AV737" s="2075">
        <v>0</v>
      </c>
      <c r="AW737" s="2206">
        <f t="shared" si="551"/>
        <v>32525</v>
      </c>
      <c r="AX737" s="2206">
        <f t="shared" si="533"/>
        <v>70253</v>
      </c>
      <c r="AY737" s="2251">
        <f t="shared" si="534"/>
        <v>23768</v>
      </c>
      <c r="AZ737" s="2251">
        <f t="shared" si="535"/>
        <v>46485</v>
      </c>
      <c r="BA737" s="2251">
        <f t="shared" si="536"/>
        <v>0</v>
      </c>
      <c r="BB737" s="2245">
        <f t="shared" si="510"/>
        <v>0</v>
      </c>
      <c r="BC737" s="2207">
        <f t="shared" si="511"/>
        <v>0</v>
      </c>
      <c r="BD737" s="2245">
        <f t="shared" si="545"/>
        <v>2.16</v>
      </c>
      <c r="BE737" s="2207">
        <f t="shared" si="546"/>
        <v>70253</v>
      </c>
      <c r="BF737" s="2246">
        <v>2.16</v>
      </c>
      <c r="BG737" s="2075">
        <v>11004</v>
      </c>
      <c r="BH737" s="2075">
        <v>21521</v>
      </c>
      <c r="BI737" s="2075">
        <v>0</v>
      </c>
      <c r="BJ737" s="2206">
        <f t="shared" si="552"/>
        <v>32525</v>
      </c>
      <c r="BK737" s="2206">
        <f t="shared" si="537"/>
        <v>70253</v>
      </c>
      <c r="BL737" s="2206">
        <f t="shared" si="538"/>
        <v>23768</v>
      </c>
      <c r="BM737" s="2206">
        <f t="shared" si="539"/>
        <v>46485</v>
      </c>
      <c r="BN737" s="2206">
        <f t="shared" si="540"/>
        <v>0</v>
      </c>
      <c r="BO737" s="2245">
        <v>2.16</v>
      </c>
      <c r="BP737" s="2075">
        <v>11004</v>
      </c>
      <c r="BQ737" s="2075">
        <v>21521</v>
      </c>
      <c r="BR737" s="2075">
        <v>0</v>
      </c>
      <c r="BS737" s="2206">
        <f t="shared" si="553"/>
        <v>32525</v>
      </c>
      <c r="BT737" s="2206">
        <f t="shared" si="541"/>
        <v>70253</v>
      </c>
      <c r="BU737" s="2206">
        <f t="shared" si="542"/>
        <v>23768</v>
      </c>
      <c r="BV737" s="2206">
        <f t="shared" si="543"/>
        <v>46485</v>
      </c>
      <c r="BW737" s="2206">
        <f t="shared" si="544"/>
        <v>0</v>
      </c>
      <c r="BX737" s="2245">
        <f t="shared" si="512"/>
        <v>0</v>
      </c>
      <c r="BY737" s="2207">
        <f t="shared" si="513"/>
        <v>0</v>
      </c>
      <c r="BZ737" s="2211">
        <f t="shared" si="514"/>
        <v>2.16</v>
      </c>
      <c r="CA737" s="2212">
        <f t="shared" si="515"/>
        <v>70253</v>
      </c>
      <c r="CB737" s="2083"/>
      <c r="CC737" s="2083"/>
      <c r="CD737" s="2237"/>
      <c r="CF737" s="2200"/>
      <c r="CI737" s="2311"/>
      <c r="CJ737" s="1975"/>
      <c r="CK737" s="1975"/>
      <c r="CL737" s="1975"/>
      <c r="CM737" s="1975"/>
      <c r="CN737" s="1975"/>
      <c r="CO737" s="1975"/>
      <c r="CP737" s="1975"/>
    </row>
    <row r="738" spans="1:94" s="1974" customFormat="1" ht="18" customHeight="1" outlineLevel="1">
      <c r="A738" s="2250" t="s">
        <v>4431</v>
      </c>
      <c r="B738" s="2250" t="b">
        <v>1</v>
      </c>
      <c r="C738" s="2201"/>
      <c r="D738" s="2236" t="s">
        <v>4432</v>
      </c>
      <c r="E738" s="2243" t="s">
        <v>4433</v>
      </c>
      <c r="F738" s="2204" t="s">
        <v>365</v>
      </c>
      <c r="G738" s="2244">
        <v>16</v>
      </c>
      <c r="H738" s="2251">
        <v>48732</v>
      </c>
      <c r="I738" s="2251">
        <v>19672</v>
      </c>
      <c r="J738" s="2251"/>
      <c r="K738" s="2206">
        <f t="shared" si="547"/>
        <v>68404</v>
      </c>
      <c r="L738" s="2206">
        <f t="shared" si="517"/>
        <v>1094464</v>
      </c>
      <c r="M738" s="2251">
        <f t="shared" si="518"/>
        <v>779712</v>
      </c>
      <c r="N738" s="2251">
        <f t="shared" si="519"/>
        <v>314752</v>
      </c>
      <c r="O738" s="2251">
        <f t="shared" si="520"/>
        <v>0</v>
      </c>
      <c r="P738" s="2244">
        <v>16</v>
      </c>
      <c r="Q738" s="2206">
        <v>48732</v>
      </c>
      <c r="R738" s="2206">
        <v>19672</v>
      </c>
      <c r="S738" s="2206"/>
      <c r="T738" s="2206">
        <f t="shared" si="548"/>
        <v>68404</v>
      </c>
      <c r="U738" s="2206">
        <f t="shared" si="521"/>
        <v>1094464</v>
      </c>
      <c r="V738" s="2206">
        <f t="shared" si="522"/>
        <v>779712</v>
      </c>
      <c r="W738" s="2206">
        <f t="shared" si="523"/>
        <v>314752</v>
      </c>
      <c r="X738" s="2206">
        <f t="shared" si="524"/>
        <v>0</v>
      </c>
      <c r="Y738" s="2244">
        <f t="shared" si="508"/>
        <v>0</v>
      </c>
      <c r="Z738" s="2207">
        <f t="shared" si="509"/>
        <v>0</v>
      </c>
      <c r="AA738" s="2244"/>
      <c r="AB738" s="2206"/>
      <c r="AC738" s="2206"/>
      <c r="AD738" s="2206"/>
      <c r="AE738" s="2206">
        <f t="shared" si="549"/>
        <v>0</v>
      </c>
      <c r="AF738" s="2206">
        <f t="shared" si="525"/>
        <v>0</v>
      </c>
      <c r="AG738" s="2206">
        <f t="shared" si="526"/>
        <v>0</v>
      </c>
      <c r="AH738" s="2206">
        <f t="shared" si="527"/>
        <v>0</v>
      </c>
      <c r="AI738" s="2207">
        <f t="shared" si="528"/>
        <v>0</v>
      </c>
      <c r="AJ738" s="2246">
        <v>16</v>
      </c>
      <c r="AK738" s="2075">
        <v>11004</v>
      </c>
      <c r="AL738" s="2075">
        <v>21521</v>
      </c>
      <c r="AM738" s="2075">
        <v>0</v>
      </c>
      <c r="AN738" s="2206">
        <f t="shared" si="550"/>
        <v>32525</v>
      </c>
      <c r="AO738" s="2206">
        <f t="shared" si="529"/>
        <v>520400</v>
      </c>
      <c r="AP738" s="2206">
        <f t="shared" si="530"/>
        <v>176064</v>
      </c>
      <c r="AQ738" s="2206">
        <f t="shared" si="531"/>
        <v>344336</v>
      </c>
      <c r="AR738" s="2206">
        <f t="shared" si="532"/>
        <v>0</v>
      </c>
      <c r="AS738" s="2244">
        <v>16</v>
      </c>
      <c r="AT738" s="2075">
        <v>11004</v>
      </c>
      <c r="AU738" s="2075">
        <v>21521</v>
      </c>
      <c r="AV738" s="2075">
        <v>0</v>
      </c>
      <c r="AW738" s="2206">
        <f t="shared" si="551"/>
        <v>32525</v>
      </c>
      <c r="AX738" s="2206">
        <f t="shared" si="533"/>
        <v>520400</v>
      </c>
      <c r="AY738" s="2251">
        <f t="shared" si="534"/>
        <v>176064</v>
      </c>
      <c r="AZ738" s="2251">
        <f t="shared" si="535"/>
        <v>344336</v>
      </c>
      <c r="BA738" s="2251">
        <f t="shared" si="536"/>
        <v>0</v>
      </c>
      <c r="BB738" s="2244">
        <f t="shared" si="510"/>
        <v>0</v>
      </c>
      <c r="BC738" s="2207">
        <f t="shared" si="511"/>
        <v>0</v>
      </c>
      <c r="BD738" s="2244">
        <f t="shared" si="545"/>
        <v>16</v>
      </c>
      <c r="BE738" s="2207">
        <f t="shared" si="546"/>
        <v>520400</v>
      </c>
      <c r="BF738" s="2246">
        <v>16</v>
      </c>
      <c r="BG738" s="2075">
        <v>11004</v>
      </c>
      <c r="BH738" s="2075">
        <v>21521</v>
      </c>
      <c r="BI738" s="2075">
        <v>0</v>
      </c>
      <c r="BJ738" s="2206">
        <f t="shared" si="552"/>
        <v>32525</v>
      </c>
      <c r="BK738" s="2206">
        <f t="shared" si="537"/>
        <v>520400</v>
      </c>
      <c r="BL738" s="2206">
        <f t="shared" si="538"/>
        <v>176064</v>
      </c>
      <c r="BM738" s="2206">
        <f t="shared" si="539"/>
        <v>344336</v>
      </c>
      <c r="BN738" s="2206">
        <f t="shared" si="540"/>
        <v>0</v>
      </c>
      <c r="BO738" s="2244">
        <v>16</v>
      </c>
      <c r="BP738" s="2075">
        <v>11004</v>
      </c>
      <c r="BQ738" s="2075">
        <v>21521</v>
      </c>
      <c r="BR738" s="2075">
        <v>0</v>
      </c>
      <c r="BS738" s="2206">
        <f t="shared" si="553"/>
        <v>32525</v>
      </c>
      <c r="BT738" s="2206">
        <f t="shared" si="541"/>
        <v>520400</v>
      </c>
      <c r="BU738" s="2206">
        <f t="shared" si="542"/>
        <v>176064</v>
      </c>
      <c r="BV738" s="2206">
        <f t="shared" si="543"/>
        <v>344336</v>
      </c>
      <c r="BW738" s="2206">
        <f t="shared" si="544"/>
        <v>0</v>
      </c>
      <c r="BX738" s="2244">
        <f t="shared" si="512"/>
        <v>0</v>
      </c>
      <c r="BY738" s="2207">
        <f t="shared" si="513"/>
        <v>0</v>
      </c>
      <c r="BZ738" s="2211">
        <f t="shared" si="514"/>
        <v>16</v>
      </c>
      <c r="CA738" s="2212">
        <f t="shared" si="515"/>
        <v>520400</v>
      </c>
      <c r="CB738" s="2083"/>
      <c r="CC738" s="2083"/>
      <c r="CD738" s="2237"/>
      <c r="CF738" s="2200"/>
      <c r="CI738" s="2311"/>
      <c r="CJ738" s="1975"/>
      <c r="CK738" s="1975"/>
      <c r="CL738" s="1975"/>
      <c r="CM738" s="1975"/>
      <c r="CN738" s="1975"/>
      <c r="CO738" s="1975"/>
      <c r="CP738" s="1975"/>
    </row>
    <row r="739" spans="1:94" s="1974" customFormat="1" ht="18" customHeight="1" outlineLevel="1">
      <c r="A739" s="2250" t="s">
        <v>4434</v>
      </c>
      <c r="B739" s="2250" t="b">
        <v>1</v>
      </c>
      <c r="C739" s="2201"/>
      <c r="D739" s="2236" t="s">
        <v>4435</v>
      </c>
      <c r="E739" s="2243" t="s">
        <v>4436</v>
      </c>
      <c r="F739" s="2204" t="s">
        <v>365</v>
      </c>
      <c r="G739" s="2244">
        <v>2.88</v>
      </c>
      <c r="H739" s="2251">
        <v>48732</v>
      </c>
      <c r="I739" s="2251">
        <v>19672</v>
      </c>
      <c r="J739" s="2251"/>
      <c r="K739" s="2206">
        <f t="shared" si="547"/>
        <v>68404</v>
      </c>
      <c r="L739" s="2206">
        <f t="shared" si="517"/>
        <v>197003</v>
      </c>
      <c r="M739" s="2251">
        <f t="shared" si="518"/>
        <v>140348</v>
      </c>
      <c r="N739" s="2251">
        <f t="shared" si="519"/>
        <v>56655</v>
      </c>
      <c r="O739" s="2251">
        <f t="shared" si="520"/>
        <v>0</v>
      </c>
      <c r="P739" s="2244">
        <v>2.88</v>
      </c>
      <c r="Q739" s="2206">
        <v>48732</v>
      </c>
      <c r="R739" s="2206">
        <v>19672</v>
      </c>
      <c r="S739" s="2206"/>
      <c r="T739" s="2206">
        <f t="shared" si="548"/>
        <v>68404</v>
      </c>
      <c r="U739" s="2206">
        <f t="shared" si="521"/>
        <v>197003</v>
      </c>
      <c r="V739" s="2206">
        <f t="shared" si="522"/>
        <v>140348</v>
      </c>
      <c r="W739" s="2206">
        <f t="shared" si="523"/>
        <v>56655</v>
      </c>
      <c r="X739" s="2206">
        <f t="shared" si="524"/>
        <v>0</v>
      </c>
      <c r="Y739" s="2245">
        <f t="shared" si="508"/>
        <v>0</v>
      </c>
      <c r="Z739" s="2207">
        <f t="shared" si="509"/>
        <v>0</v>
      </c>
      <c r="AA739" s="2245"/>
      <c r="AB739" s="2206"/>
      <c r="AC739" s="2206"/>
      <c r="AD739" s="2206"/>
      <c r="AE739" s="2206">
        <f t="shared" si="549"/>
        <v>0</v>
      </c>
      <c r="AF739" s="2206">
        <f t="shared" si="525"/>
        <v>0</v>
      </c>
      <c r="AG739" s="2206">
        <f t="shared" si="526"/>
        <v>0</v>
      </c>
      <c r="AH739" s="2206">
        <f t="shared" si="527"/>
        <v>0</v>
      </c>
      <c r="AI739" s="2207">
        <f t="shared" si="528"/>
        <v>0</v>
      </c>
      <c r="AJ739" s="2246">
        <v>2.88</v>
      </c>
      <c r="AK739" s="2075">
        <v>11004</v>
      </c>
      <c r="AL739" s="2075">
        <v>21521</v>
      </c>
      <c r="AM739" s="2075">
        <v>0</v>
      </c>
      <c r="AN739" s="2206">
        <f t="shared" si="550"/>
        <v>32525</v>
      </c>
      <c r="AO739" s="2206">
        <f t="shared" si="529"/>
        <v>93671</v>
      </c>
      <c r="AP739" s="2206">
        <f t="shared" si="530"/>
        <v>31691</v>
      </c>
      <c r="AQ739" s="2206">
        <f t="shared" si="531"/>
        <v>61980</v>
      </c>
      <c r="AR739" s="2206">
        <f t="shared" si="532"/>
        <v>0</v>
      </c>
      <c r="AS739" s="2245">
        <v>2.88</v>
      </c>
      <c r="AT739" s="2075">
        <v>11004</v>
      </c>
      <c r="AU739" s="2075">
        <v>21521</v>
      </c>
      <c r="AV739" s="2075">
        <v>0</v>
      </c>
      <c r="AW739" s="2206">
        <f t="shared" si="551"/>
        <v>32525</v>
      </c>
      <c r="AX739" s="2206">
        <f t="shared" si="533"/>
        <v>93671</v>
      </c>
      <c r="AY739" s="2251">
        <f t="shared" si="534"/>
        <v>31691</v>
      </c>
      <c r="AZ739" s="2251">
        <f t="shared" si="535"/>
        <v>61980</v>
      </c>
      <c r="BA739" s="2251">
        <f t="shared" si="536"/>
        <v>0</v>
      </c>
      <c r="BB739" s="2245">
        <f t="shared" si="510"/>
        <v>0</v>
      </c>
      <c r="BC739" s="2207">
        <f t="shared" si="511"/>
        <v>0</v>
      </c>
      <c r="BD739" s="2245">
        <f t="shared" si="545"/>
        <v>2.88</v>
      </c>
      <c r="BE739" s="2207">
        <f t="shared" si="546"/>
        <v>93671</v>
      </c>
      <c r="BF739" s="2246">
        <v>2.88</v>
      </c>
      <c r="BG739" s="2075">
        <v>11004</v>
      </c>
      <c r="BH739" s="2075">
        <v>21521</v>
      </c>
      <c r="BI739" s="2075">
        <v>0</v>
      </c>
      <c r="BJ739" s="2206">
        <f t="shared" si="552"/>
        <v>32525</v>
      </c>
      <c r="BK739" s="2206">
        <f t="shared" si="537"/>
        <v>93671</v>
      </c>
      <c r="BL739" s="2206">
        <f t="shared" si="538"/>
        <v>31691</v>
      </c>
      <c r="BM739" s="2206">
        <f t="shared" si="539"/>
        <v>61980</v>
      </c>
      <c r="BN739" s="2206">
        <f t="shared" si="540"/>
        <v>0</v>
      </c>
      <c r="BO739" s="2245">
        <v>2.88</v>
      </c>
      <c r="BP739" s="2075">
        <v>11004</v>
      </c>
      <c r="BQ739" s="2075">
        <v>21521</v>
      </c>
      <c r="BR739" s="2075">
        <v>0</v>
      </c>
      <c r="BS739" s="2206">
        <f t="shared" si="553"/>
        <v>32525</v>
      </c>
      <c r="BT739" s="2206">
        <f t="shared" si="541"/>
        <v>93671</v>
      </c>
      <c r="BU739" s="2206">
        <f t="shared" si="542"/>
        <v>31691</v>
      </c>
      <c r="BV739" s="2206">
        <f t="shared" si="543"/>
        <v>61980</v>
      </c>
      <c r="BW739" s="2206">
        <f t="shared" si="544"/>
        <v>0</v>
      </c>
      <c r="BX739" s="2245">
        <f t="shared" si="512"/>
        <v>0</v>
      </c>
      <c r="BY739" s="2207">
        <f t="shared" si="513"/>
        <v>0</v>
      </c>
      <c r="BZ739" s="2211">
        <f t="shared" si="514"/>
        <v>2.88</v>
      </c>
      <c r="CA739" s="2212">
        <f t="shared" si="515"/>
        <v>93671</v>
      </c>
      <c r="CB739" s="2083"/>
      <c r="CC739" s="2083"/>
      <c r="CD739" s="2237"/>
      <c r="CF739" s="2200"/>
      <c r="CI739" s="2311"/>
      <c r="CJ739" s="1975"/>
      <c r="CK739" s="1975"/>
      <c r="CL739" s="1975"/>
      <c r="CM739" s="1975"/>
      <c r="CN739" s="1975"/>
      <c r="CO739" s="1975"/>
      <c r="CP739" s="1975"/>
    </row>
    <row r="740" spans="1:94" s="1974" customFormat="1" ht="18" customHeight="1" outlineLevel="1">
      <c r="A740" s="2250" t="s">
        <v>4437</v>
      </c>
      <c r="B740" s="2250" t="b">
        <v>1</v>
      </c>
      <c r="C740" s="2201"/>
      <c r="D740" s="2236" t="s">
        <v>4438</v>
      </c>
      <c r="E740" s="2243" t="s">
        <v>4439</v>
      </c>
      <c r="F740" s="2204" t="s">
        <v>365</v>
      </c>
      <c r="G740" s="2244">
        <v>10</v>
      </c>
      <c r="H740" s="2251">
        <v>48732</v>
      </c>
      <c r="I740" s="2251">
        <v>19672</v>
      </c>
      <c r="J740" s="2251"/>
      <c r="K740" s="2206">
        <f t="shared" si="547"/>
        <v>68404</v>
      </c>
      <c r="L740" s="2206">
        <f t="shared" si="517"/>
        <v>684040</v>
      </c>
      <c r="M740" s="2251">
        <f t="shared" si="518"/>
        <v>487320</v>
      </c>
      <c r="N740" s="2251">
        <f t="shared" si="519"/>
        <v>196720</v>
      </c>
      <c r="O740" s="2251">
        <f t="shared" si="520"/>
        <v>0</v>
      </c>
      <c r="P740" s="2244">
        <v>10</v>
      </c>
      <c r="Q740" s="2206">
        <v>48732</v>
      </c>
      <c r="R740" s="2206">
        <v>19672</v>
      </c>
      <c r="S740" s="2206"/>
      <c r="T740" s="2206">
        <f t="shared" si="548"/>
        <v>68404</v>
      </c>
      <c r="U740" s="2206">
        <f t="shared" si="521"/>
        <v>684040</v>
      </c>
      <c r="V740" s="2206">
        <f t="shared" si="522"/>
        <v>487320</v>
      </c>
      <c r="W740" s="2206">
        <f t="shared" si="523"/>
        <v>196720</v>
      </c>
      <c r="X740" s="2206">
        <f t="shared" si="524"/>
        <v>0</v>
      </c>
      <c r="Y740" s="2244">
        <f t="shared" si="508"/>
        <v>0</v>
      </c>
      <c r="Z740" s="2207">
        <f t="shared" si="509"/>
        <v>0</v>
      </c>
      <c r="AA740" s="2244"/>
      <c r="AB740" s="2206"/>
      <c r="AC740" s="2206"/>
      <c r="AD740" s="2206"/>
      <c r="AE740" s="2206">
        <f t="shared" si="549"/>
        <v>0</v>
      </c>
      <c r="AF740" s="2206">
        <f t="shared" si="525"/>
        <v>0</v>
      </c>
      <c r="AG740" s="2206">
        <f t="shared" si="526"/>
        <v>0</v>
      </c>
      <c r="AH740" s="2206">
        <f t="shared" si="527"/>
        <v>0</v>
      </c>
      <c r="AI740" s="2207">
        <f t="shared" si="528"/>
        <v>0</v>
      </c>
      <c r="AJ740" s="2246">
        <v>10</v>
      </c>
      <c r="AK740" s="2075">
        <v>11004</v>
      </c>
      <c r="AL740" s="2075">
        <v>21521</v>
      </c>
      <c r="AM740" s="2075">
        <v>0</v>
      </c>
      <c r="AN740" s="2206">
        <f t="shared" si="550"/>
        <v>32525</v>
      </c>
      <c r="AO740" s="2206">
        <f t="shared" si="529"/>
        <v>325250</v>
      </c>
      <c r="AP740" s="2206">
        <f t="shared" si="530"/>
        <v>110040</v>
      </c>
      <c r="AQ740" s="2206">
        <f t="shared" si="531"/>
        <v>215210</v>
      </c>
      <c r="AR740" s="2206">
        <f t="shared" si="532"/>
        <v>0</v>
      </c>
      <c r="AS740" s="2244">
        <v>10</v>
      </c>
      <c r="AT740" s="2075">
        <v>11004</v>
      </c>
      <c r="AU740" s="2075">
        <v>21521</v>
      </c>
      <c r="AV740" s="2075">
        <v>0</v>
      </c>
      <c r="AW740" s="2206">
        <f t="shared" si="551"/>
        <v>32525</v>
      </c>
      <c r="AX740" s="2206">
        <f t="shared" si="533"/>
        <v>325250</v>
      </c>
      <c r="AY740" s="2251">
        <f t="shared" si="534"/>
        <v>110040</v>
      </c>
      <c r="AZ740" s="2251">
        <f t="shared" si="535"/>
        <v>215210</v>
      </c>
      <c r="BA740" s="2251">
        <f t="shared" si="536"/>
        <v>0</v>
      </c>
      <c r="BB740" s="2244">
        <f t="shared" si="510"/>
        <v>0</v>
      </c>
      <c r="BC740" s="2207">
        <f t="shared" si="511"/>
        <v>0</v>
      </c>
      <c r="BD740" s="2244">
        <f t="shared" si="545"/>
        <v>10</v>
      </c>
      <c r="BE740" s="2207">
        <f t="shared" si="546"/>
        <v>325250</v>
      </c>
      <c r="BF740" s="2246">
        <v>10</v>
      </c>
      <c r="BG740" s="2075">
        <v>11004</v>
      </c>
      <c r="BH740" s="2075">
        <v>21521</v>
      </c>
      <c r="BI740" s="2075">
        <v>0</v>
      </c>
      <c r="BJ740" s="2206">
        <f t="shared" si="552"/>
        <v>32525</v>
      </c>
      <c r="BK740" s="2206">
        <f t="shared" si="537"/>
        <v>325250</v>
      </c>
      <c r="BL740" s="2206">
        <f t="shared" si="538"/>
        <v>110040</v>
      </c>
      <c r="BM740" s="2206">
        <f t="shared" si="539"/>
        <v>215210</v>
      </c>
      <c r="BN740" s="2206">
        <f t="shared" si="540"/>
        <v>0</v>
      </c>
      <c r="BO740" s="2244">
        <v>10</v>
      </c>
      <c r="BP740" s="2075">
        <v>11004</v>
      </c>
      <c r="BQ740" s="2075">
        <v>21521</v>
      </c>
      <c r="BR740" s="2075">
        <v>0</v>
      </c>
      <c r="BS740" s="2206">
        <f t="shared" si="553"/>
        <v>32525</v>
      </c>
      <c r="BT740" s="2206">
        <f t="shared" si="541"/>
        <v>325250</v>
      </c>
      <c r="BU740" s="2206">
        <f t="shared" si="542"/>
        <v>110040</v>
      </c>
      <c r="BV740" s="2206">
        <f t="shared" si="543"/>
        <v>215210</v>
      </c>
      <c r="BW740" s="2206">
        <f t="shared" si="544"/>
        <v>0</v>
      </c>
      <c r="BX740" s="2244">
        <f t="shared" si="512"/>
        <v>0</v>
      </c>
      <c r="BY740" s="2207">
        <f t="shared" si="513"/>
        <v>0</v>
      </c>
      <c r="BZ740" s="2211">
        <f t="shared" si="514"/>
        <v>10</v>
      </c>
      <c r="CA740" s="2212">
        <f t="shared" si="515"/>
        <v>325250</v>
      </c>
      <c r="CB740" s="2083"/>
      <c r="CC740" s="2083"/>
      <c r="CD740" s="2237"/>
      <c r="CF740" s="2200"/>
      <c r="CI740" s="2311"/>
      <c r="CJ740" s="1975"/>
      <c r="CK740" s="1975"/>
      <c r="CL740" s="1975"/>
      <c r="CM740" s="1975"/>
      <c r="CN740" s="1975"/>
      <c r="CO740" s="1975"/>
      <c r="CP740" s="1975"/>
    </row>
    <row r="741" spans="1:94" s="1974" customFormat="1" ht="18" customHeight="1" outlineLevel="1">
      <c r="B741" s="2235"/>
      <c r="C741" s="2201"/>
      <c r="D741" s="2232" t="s">
        <v>4440</v>
      </c>
      <c r="E741" s="2243"/>
      <c r="F741" s="2204"/>
      <c r="G741" s="2244"/>
      <c r="H741" s="2206"/>
      <c r="I741" s="2206"/>
      <c r="J741" s="2206"/>
      <c r="K741" s="2206">
        <f t="shared" si="547"/>
        <v>0</v>
      </c>
      <c r="L741" s="2206">
        <f t="shared" si="517"/>
        <v>0</v>
      </c>
      <c r="M741" s="2206">
        <f t="shared" si="518"/>
        <v>0</v>
      </c>
      <c r="N741" s="2206">
        <f t="shared" si="519"/>
        <v>0</v>
      </c>
      <c r="O741" s="2206">
        <f t="shared" si="520"/>
        <v>0</v>
      </c>
      <c r="P741" s="2244"/>
      <c r="Q741" s="2206"/>
      <c r="R741" s="2206"/>
      <c r="S741" s="2206"/>
      <c r="T741" s="2206">
        <f t="shared" si="548"/>
        <v>0</v>
      </c>
      <c r="U741" s="2206">
        <f t="shared" si="521"/>
        <v>0</v>
      </c>
      <c r="V741" s="2206">
        <f t="shared" si="522"/>
        <v>0</v>
      </c>
      <c r="W741" s="2206">
        <f t="shared" si="523"/>
        <v>0</v>
      </c>
      <c r="X741" s="2206">
        <f t="shared" si="524"/>
        <v>0</v>
      </c>
      <c r="Y741" s="2244">
        <f t="shared" si="508"/>
        <v>0</v>
      </c>
      <c r="Z741" s="2207">
        <f t="shared" si="509"/>
        <v>0</v>
      </c>
      <c r="AA741" s="2244">
        <v>0</v>
      </c>
      <c r="AB741" s="2206"/>
      <c r="AC741" s="2206"/>
      <c r="AD741" s="2206"/>
      <c r="AE741" s="2206">
        <f t="shared" si="549"/>
        <v>0</v>
      </c>
      <c r="AF741" s="2206">
        <f t="shared" si="525"/>
        <v>0</v>
      </c>
      <c r="AG741" s="2206">
        <f t="shared" si="526"/>
        <v>0</v>
      </c>
      <c r="AH741" s="2206">
        <f t="shared" si="527"/>
        <v>0</v>
      </c>
      <c r="AI741" s="2207">
        <f t="shared" si="528"/>
        <v>0</v>
      </c>
      <c r="AJ741" s="2246">
        <v>0</v>
      </c>
      <c r="AK741" s="2075"/>
      <c r="AL741" s="2075"/>
      <c r="AM741" s="2075"/>
      <c r="AN741" s="2206">
        <f t="shared" si="550"/>
        <v>0</v>
      </c>
      <c r="AO741" s="2206">
        <f t="shared" si="529"/>
        <v>0</v>
      </c>
      <c r="AP741" s="2206">
        <f t="shared" si="530"/>
        <v>0</v>
      </c>
      <c r="AQ741" s="2206">
        <f t="shared" si="531"/>
        <v>0</v>
      </c>
      <c r="AR741" s="2206">
        <f t="shared" si="532"/>
        <v>0</v>
      </c>
      <c r="AS741" s="2244">
        <v>0</v>
      </c>
      <c r="AT741" s="2075"/>
      <c r="AU741" s="2075"/>
      <c r="AV741" s="2075"/>
      <c r="AW741" s="2206">
        <f t="shared" si="551"/>
        <v>0</v>
      </c>
      <c r="AX741" s="2206">
        <f t="shared" si="533"/>
        <v>0</v>
      </c>
      <c r="AY741" s="2206">
        <f t="shared" si="534"/>
        <v>0</v>
      </c>
      <c r="AZ741" s="2206">
        <f t="shared" si="535"/>
        <v>0</v>
      </c>
      <c r="BA741" s="2206">
        <f t="shared" si="536"/>
        <v>0</v>
      </c>
      <c r="BB741" s="2244">
        <f t="shared" si="510"/>
        <v>0</v>
      </c>
      <c r="BC741" s="2207">
        <f t="shared" si="511"/>
        <v>0</v>
      </c>
      <c r="BD741" s="2244">
        <f t="shared" si="545"/>
        <v>0</v>
      </c>
      <c r="BE741" s="2207">
        <f t="shared" si="546"/>
        <v>0</v>
      </c>
      <c r="BF741" s="2246">
        <v>0</v>
      </c>
      <c r="BG741" s="2075">
        <v>0</v>
      </c>
      <c r="BH741" s="2075">
        <v>0</v>
      </c>
      <c r="BI741" s="2075">
        <v>0</v>
      </c>
      <c r="BJ741" s="2206">
        <f t="shared" si="552"/>
        <v>0</v>
      </c>
      <c r="BK741" s="2206">
        <f t="shared" si="537"/>
        <v>0</v>
      </c>
      <c r="BL741" s="2206">
        <f t="shared" si="538"/>
        <v>0</v>
      </c>
      <c r="BM741" s="2206">
        <f t="shared" si="539"/>
        <v>0</v>
      </c>
      <c r="BN741" s="2206">
        <f t="shared" si="540"/>
        <v>0</v>
      </c>
      <c r="BO741" s="2244">
        <v>0</v>
      </c>
      <c r="BP741" s="2075">
        <v>0</v>
      </c>
      <c r="BQ741" s="2075">
        <v>0</v>
      </c>
      <c r="BR741" s="2075">
        <v>0</v>
      </c>
      <c r="BS741" s="2206">
        <f t="shared" si="553"/>
        <v>0</v>
      </c>
      <c r="BT741" s="2206">
        <f t="shared" si="541"/>
        <v>0</v>
      </c>
      <c r="BU741" s="2206">
        <f t="shared" si="542"/>
        <v>0</v>
      </c>
      <c r="BV741" s="2206">
        <f t="shared" si="543"/>
        <v>0</v>
      </c>
      <c r="BW741" s="2206">
        <f t="shared" si="544"/>
        <v>0</v>
      </c>
      <c r="BX741" s="2244">
        <f t="shared" si="512"/>
        <v>0</v>
      </c>
      <c r="BY741" s="2207">
        <f t="shared" si="513"/>
        <v>0</v>
      </c>
      <c r="BZ741" s="2211">
        <f t="shared" si="514"/>
        <v>0</v>
      </c>
      <c r="CA741" s="2212">
        <f t="shared" si="515"/>
        <v>0</v>
      </c>
      <c r="CB741" s="2083"/>
      <c r="CC741" s="2083"/>
      <c r="CD741" s="2237"/>
      <c r="CF741" s="2200"/>
    </row>
    <row r="742" spans="1:94" s="1974" customFormat="1" ht="18" customHeight="1" outlineLevel="1">
      <c r="A742" s="2235" t="s">
        <v>4441</v>
      </c>
      <c r="B742" s="2235" t="b">
        <v>1</v>
      </c>
      <c r="C742" s="2201"/>
      <c r="D742" s="2236" t="s">
        <v>3366</v>
      </c>
      <c r="E742" s="2243" t="s">
        <v>3367</v>
      </c>
      <c r="F742" s="2204" t="s">
        <v>3368</v>
      </c>
      <c r="G742" s="2244">
        <v>1004</v>
      </c>
      <c r="H742" s="2206">
        <v>2060</v>
      </c>
      <c r="I742" s="2206"/>
      <c r="J742" s="2206"/>
      <c r="K742" s="2206">
        <f t="shared" si="547"/>
        <v>2060</v>
      </c>
      <c r="L742" s="2206">
        <f t="shared" si="517"/>
        <v>2068240</v>
      </c>
      <c r="M742" s="2206">
        <f t="shared" si="518"/>
        <v>2068240</v>
      </c>
      <c r="N742" s="2206">
        <f t="shared" si="519"/>
        <v>0</v>
      </c>
      <c r="O742" s="2206">
        <f t="shared" si="520"/>
        <v>0</v>
      </c>
      <c r="P742" s="2244">
        <v>1004</v>
      </c>
      <c r="Q742" s="2206">
        <v>2060</v>
      </c>
      <c r="R742" s="2206"/>
      <c r="S742" s="2206"/>
      <c r="T742" s="2206">
        <f t="shared" si="548"/>
        <v>2060</v>
      </c>
      <c r="U742" s="2206">
        <f t="shared" si="521"/>
        <v>2068240</v>
      </c>
      <c r="V742" s="2206">
        <f t="shared" si="522"/>
        <v>2068240</v>
      </c>
      <c r="W742" s="2206">
        <f t="shared" si="523"/>
        <v>0</v>
      </c>
      <c r="X742" s="2206">
        <f t="shared" si="524"/>
        <v>0</v>
      </c>
      <c r="Y742" s="2244">
        <f t="shared" si="508"/>
        <v>0</v>
      </c>
      <c r="Z742" s="2207">
        <f t="shared" si="509"/>
        <v>0</v>
      </c>
      <c r="AA742" s="2244">
        <v>2918</v>
      </c>
      <c r="AB742" s="2206">
        <v>3000</v>
      </c>
      <c r="AC742" s="2206"/>
      <c r="AD742" s="2206">
        <v>5500</v>
      </c>
      <c r="AE742" s="2206">
        <f t="shared" si="549"/>
        <v>8500</v>
      </c>
      <c r="AF742" s="2206">
        <f t="shared" si="525"/>
        <v>24803000</v>
      </c>
      <c r="AG742" s="2206">
        <f t="shared" si="526"/>
        <v>8754000</v>
      </c>
      <c r="AH742" s="2206">
        <f t="shared" si="527"/>
        <v>0</v>
      </c>
      <c r="AI742" s="2207">
        <f t="shared" si="528"/>
        <v>16049000</v>
      </c>
      <c r="AJ742" s="2246">
        <v>1004</v>
      </c>
      <c r="AK742" s="2075">
        <v>3000</v>
      </c>
      <c r="AL742" s="2075"/>
      <c r="AM742" s="2075">
        <v>5500</v>
      </c>
      <c r="AN742" s="2206">
        <f t="shared" si="550"/>
        <v>8500</v>
      </c>
      <c r="AO742" s="2206">
        <f t="shared" si="529"/>
        <v>8534000</v>
      </c>
      <c r="AP742" s="2206">
        <f t="shared" si="530"/>
        <v>3012000</v>
      </c>
      <c r="AQ742" s="2206">
        <f t="shared" si="531"/>
        <v>0</v>
      </c>
      <c r="AR742" s="2206">
        <f t="shared" si="532"/>
        <v>5522000</v>
      </c>
      <c r="AS742" s="2244">
        <v>1004</v>
      </c>
      <c r="AT742" s="2075">
        <v>3000</v>
      </c>
      <c r="AU742" s="2075"/>
      <c r="AV742" s="2075">
        <v>5500</v>
      </c>
      <c r="AW742" s="2206">
        <f t="shared" si="551"/>
        <v>8500</v>
      </c>
      <c r="AX742" s="2206">
        <f t="shared" si="533"/>
        <v>8534000</v>
      </c>
      <c r="AY742" s="2206">
        <f t="shared" si="534"/>
        <v>3012000</v>
      </c>
      <c r="AZ742" s="2206">
        <f t="shared" si="535"/>
        <v>0</v>
      </c>
      <c r="BA742" s="2206">
        <f t="shared" si="536"/>
        <v>5522000</v>
      </c>
      <c r="BB742" s="2244">
        <f t="shared" si="510"/>
        <v>0</v>
      </c>
      <c r="BC742" s="2207">
        <f t="shared" si="511"/>
        <v>0</v>
      </c>
      <c r="BD742" s="2244">
        <f t="shared" si="545"/>
        <v>-1914</v>
      </c>
      <c r="BE742" s="2207">
        <f t="shared" si="546"/>
        <v>-16269000</v>
      </c>
      <c r="BF742" s="2246">
        <v>1004</v>
      </c>
      <c r="BG742" s="2075">
        <v>3000</v>
      </c>
      <c r="BH742" s="2075">
        <v>0</v>
      </c>
      <c r="BI742" s="2075">
        <v>5500</v>
      </c>
      <c r="BJ742" s="2206">
        <f t="shared" si="552"/>
        <v>8500</v>
      </c>
      <c r="BK742" s="2206">
        <f t="shared" si="537"/>
        <v>8534000</v>
      </c>
      <c r="BL742" s="2206">
        <f t="shared" si="538"/>
        <v>3012000</v>
      </c>
      <c r="BM742" s="2206">
        <f t="shared" si="539"/>
        <v>0</v>
      </c>
      <c r="BN742" s="2206">
        <f t="shared" si="540"/>
        <v>5522000</v>
      </c>
      <c r="BO742" s="2244">
        <v>1004</v>
      </c>
      <c r="BP742" s="2075">
        <v>3000</v>
      </c>
      <c r="BQ742" s="2075">
        <v>0</v>
      </c>
      <c r="BR742" s="2075">
        <v>5500</v>
      </c>
      <c r="BS742" s="2206">
        <f t="shared" si="553"/>
        <v>8500</v>
      </c>
      <c r="BT742" s="2206">
        <f t="shared" si="541"/>
        <v>8534000</v>
      </c>
      <c r="BU742" s="2206">
        <f t="shared" si="542"/>
        <v>3012000</v>
      </c>
      <c r="BV742" s="2206">
        <f t="shared" si="543"/>
        <v>0</v>
      </c>
      <c r="BW742" s="2206">
        <f t="shared" si="544"/>
        <v>5522000</v>
      </c>
      <c r="BX742" s="2244">
        <f t="shared" si="512"/>
        <v>0</v>
      </c>
      <c r="BY742" s="2207">
        <f t="shared" si="513"/>
        <v>0</v>
      </c>
      <c r="BZ742" s="2211">
        <f t="shared" si="514"/>
        <v>-1914</v>
      </c>
      <c r="CA742" s="2212">
        <f t="shared" si="515"/>
        <v>-16269000</v>
      </c>
      <c r="CB742" s="2083"/>
      <c r="CC742" s="2083"/>
      <c r="CD742" s="2237"/>
      <c r="CF742" s="2200"/>
    </row>
    <row r="743" spans="1:94" s="1974" customFormat="1" ht="18" customHeight="1" outlineLevel="1">
      <c r="A743" s="2235" t="s">
        <v>4442</v>
      </c>
      <c r="B743" s="2235" t="b">
        <v>1</v>
      </c>
      <c r="C743" s="2201"/>
      <c r="D743" s="2236" t="s">
        <v>3372</v>
      </c>
      <c r="E743" s="2243" t="s">
        <v>3373</v>
      </c>
      <c r="F743" s="2204" t="s">
        <v>380</v>
      </c>
      <c r="G743" s="2244">
        <v>70</v>
      </c>
      <c r="H743" s="2206">
        <v>20100</v>
      </c>
      <c r="I743" s="2206"/>
      <c r="J743" s="2206"/>
      <c r="K743" s="2206">
        <f t="shared" si="547"/>
        <v>20100</v>
      </c>
      <c r="L743" s="2206">
        <f t="shared" si="517"/>
        <v>1407000</v>
      </c>
      <c r="M743" s="2206">
        <f t="shared" si="518"/>
        <v>1407000</v>
      </c>
      <c r="N743" s="2206">
        <f t="shared" si="519"/>
        <v>0</v>
      </c>
      <c r="O743" s="2206">
        <f t="shared" si="520"/>
        <v>0</v>
      </c>
      <c r="P743" s="2244">
        <v>70</v>
      </c>
      <c r="Q743" s="2206">
        <v>20100</v>
      </c>
      <c r="R743" s="2206"/>
      <c r="S743" s="2206"/>
      <c r="T743" s="2206">
        <f t="shared" si="548"/>
        <v>20100</v>
      </c>
      <c r="U743" s="2206">
        <f t="shared" si="521"/>
        <v>1407000</v>
      </c>
      <c r="V743" s="2206">
        <f t="shared" si="522"/>
        <v>1407000</v>
      </c>
      <c r="W743" s="2206">
        <f t="shared" si="523"/>
        <v>0</v>
      </c>
      <c r="X743" s="2206">
        <f t="shared" si="524"/>
        <v>0</v>
      </c>
      <c r="Y743" s="2244">
        <f t="shared" si="508"/>
        <v>0</v>
      </c>
      <c r="Z743" s="2207">
        <f t="shared" si="509"/>
        <v>0</v>
      </c>
      <c r="AA743" s="2244">
        <v>175.7</v>
      </c>
      <c r="AB743" s="2206">
        <v>20000</v>
      </c>
      <c r="AC743" s="2206"/>
      <c r="AD743" s="2206">
        <v>40000</v>
      </c>
      <c r="AE743" s="2206">
        <f t="shared" si="549"/>
        <v>60000</v>
      </c>
      <c r="AF743" s="2206">
        <f t="shared" si="525"/>
        <v>10542000</v>
      </c>
      <c r="AG743" s="2206">
        <f t="shared" si="526"/>
        <v>3514000</v>
      </c>
      <c r="AH743" s="2206">
        <f t="shared" si="527"/>
        <v>0</v>
      </c>
      <c r="AI743" s="2207">
        <f t="shared" si="528"/>
        <v>7028000</v>
      </c>
      <c r="AJ743" s="2246">
        <v>70</v>
      </c>
      <c r="AK743" s="2075">
        <v>20000</v>
      </c>
      <c r="AL743" s="2075"/>
      <c r="AM743" s="2075">
        <v>40000</v>
      </c>
      <c r="AN743" s="2206">
        <f t="shared" si="550"/>
        <v>60000</v>
      </c>
      <c r="AO743" s="2206">
        <f t="shared" si="529"/>
        <v>4200000</v>
      </c>
      <c r="AP743" s="2206">
        <f t="shared" si="530"/>
        <v>1400000</v>
      </c>
      <c r="AQ743" s="2206">
        <f t="shared" si="531"/>
        <v>0</v>
      </c>
      <c r="AR743" s="2206">
        <f t="shared" si="532"/>
        <v>2800000</v>
      </c>
      <c r="AS743" s="2244">
        <v>70</v>
      </c>
      <c r="AT743" s="2075">
        <v>20000</v>
      </c>
      <c r="AU743" s="2075"/>
      <c r="AV743" s="2075">
        <v>40000</v>
      </c>
      <c r="AW743" s="2206">
        <f t="shared" si="551"/>
        <v>60000</v>
      </c>
      <c r="AX743" s="2206">
        <f t="shared" si="533"/>
        <v>4200000</v>
      </c>
      <c r="AY743" s="2206">
        <f t="shared" si="534"/>
        <v>1400000</v>
      </c>
      <c r="AZ743" s="2206">
        <f t="shared" si="535"/>
        <v>0</v>
      </c>
      <c r="BA743" s="2206">
        <f t="shared" si="536"/>
        <v>2800000</v>
      </c>
      <c r="BB743" s="2244">
        <f t="shared" si="510"/>
        <v>0</v>
      </c>
      <c r="BC743" s="2207">
        <f t="shared" si="511"/>
        <v>0</v>
      </c>
      <c r="BD743" s="2244">
        <f t="shared" si="545"/>
        <v>-105.69999999999999</v>
      </c>
      <c r="BE743" s="2207">
        <f t="shared" si="546"/>
        <v>-6342000</v>
      </c>
      <c r="BF743" s="2246">
        <v>70</v>
      </c>
      <c r="BG743" s="2075">
        <v>20000</v>
      </c>
      <c r="BH743" s="2075">
        <v>0</v>
      </c>
      <c r="BI743" s="2075">
        <v>40000</v>
      </c>
      <c r="BJ743" s="2206">
        <f t="shared" si="552"/>
        <v>60000</v>
      </c>
      <c r="BK743" s="2206">
        <f t="shared" si="537"/>
        <v>4200000</v>
      </c>
      <c r="BL743" s="2206">
        <f t="shared" si="538"/>
        <v>1400000</v>
      </c>
      <c r="BM743" s="2206">
        <f t="shared" si="539"/>
        <v>0</v>
      </c>
      <c r="BN743" s="2206">
        <f t="shared" si="540"/>
        <v>2800000</v>
      </c>
      <c r="BO743" s="2244">
        <v>70</v>
      </c>
      <c r="BP743" s="2075">
        <v>20000</v>
      </c>
      <c r="BQ743" s="2075">
        <v>0</v>
      </c>
      <c r="BR743" s="2075">
        <v>40000</v>
      </c>
      <c r="BS743" s="2206">
        <f t="shared" si="553"/>
        <v>60000</v>
      </c>
      <c r="BT743" s="2206">
        <f t="shared" si="541"/>
        <v>4200000</v>
      </c>
      <c r="BU743" s="2206">
        <f t="shared" si="542"/>
        <v>1400000</v>
      </c>
      <c r="BV743" s="2206">
        <f t="shared" si="543"/>
        <v>0</v>
      </c>
      <c r="BW743" s="2206">
        <f t="shared" si="544"/>
        <v>2800000</v>
      </c>
      <c r="BX743" s="2244">
        <f t="shared" si="512"/>
        <v>0</v>
      </c>
      <c r="BY743" s="2207">
        <f t="shared" si="513"/>
        <v>0</v>
      </c>
      <c r="BZ743" s="2211">
        <f t="shared" si="514"/>
        <v>-105.69999999999999</v>
      </c>
      <c r="CA743" s="2212">
        <f t="shared" si="515"/>
        <v>-6342000</v>
      </c>
      <c r="CB743" s="2083"/>
      <c r="CC743" s="2083"/>
      <c r="CD743" s="2237"/>
      <c r="CF743" s="2200"/>
    </row>
    <row r="744" spans="1:94" s="1974" customFormat="1" ht="18" customHeight="1" outlineLevel="1">
      <c r="A744" s="2250" t="s">
        <v>4443</v>
      </c>
      <c r="B744" s="2250" t="b">
        <v>1</v>
      </c>
      <c r="C744" s="2201"/>
      <c r="D744" s="2236" t="s">
        <v>4444</v>
      </c>
      <c r="E744" s="2243" t="s">
        <v>4445</v>
      </c>
      <c r="F744" s="2204" t="s">
        <v>4446</v>
      </c>
      <c r="G744" s="2244">
        <v>3543</v>
      </c>
      <c r="H744" s="2251">
        <v>3648.6</v>
      </c>
      <c r="I744" s="2251"/>
      <c r="J744" s="2251"/>
      <c r="K744" s="2206">
        <f t="shared" si="547"/>
        <v>3648.6</v>
      </c>
      <c r="L744" s="2206">
        <f t="shared" si="517"/>
        <v>12926989</v>
      </c>
      <c r="M744" s="2251">
        <f t="shared" si="518"/>
        <v>12926989</v>
      </c>
      <c r="N744" s="2251">
        <f t="shared" si="519"/>
        <v>0</v>
      </c>
      <c r="O744" s="2251">
        <f t="shared" si="520"/>
        <v>0</v>
      </c>
      <c r="P744" s="2244">
        <v>3543</v>
      </c>
      <c r="Q744" s="2206">
        <v>3648.6</v>
      </c>
      <c r="R744" s="2206"/>
      <c r="S744" s="2206"/>
      <c r="T744" s="2206">
        <f t="shared" si="548"/>
        <v>3648.6</v>
      </c>
      <c r="U744" s="2206">
        <f t="shared" si="521"/>
        <v>12926989</v>
      </c>
      <c r="V744" s="2206">
        <f t="shared" si="522"/>
        <v>12926989</v>
      </c>
      <c r="W744" s="2206">
        <f t="shared" si="523"/>
        <v>0</v>
      </c>
      <c r="X744" s="2206">
        <f t="shared" si="524"/>
        <v>0</v>
      </c>
      <c r="Y744" s="2244">
        <f t="shared" si="508"/>
        <v>0</v>
      </c>
      <c r="Z744" s="2207">
        <f t="shared" si="509"/>
        <v>0</v>
      </c>
      <c r="AA744" s="2244"/>
      <c r="AB744" s="2206"/>
      <c r="AC744" s="2206"/>
      <c r="AD744" s="2206"/>
      <c r="AE744" s="2206">
        <f t="shared" si="549"/>
        <v>0</v>
      </c>
      <c r="AF744" s="2206">
        <f t="shared" si="525"/>
        <v>0</v>
      </c>
      <c r="AG744" s="2206">
        <f t="shared" si="526"/>
        <v>0</v>
      </c>
      <c r="AH744" s="2206">
        <f t="shared" si="527"/>
        <v>0</v>
      </c>
      <c r="AI744" s="2207">
        <f t="shared" si="528"/>
        <v>0</v>
      </c>
      <c r="AJ744" s="2246">
        <v>3543</v>
      </c>
      <c r="AK744" s="2075">
        <v>3649</v>
      </c>
      <c r="AL744" s="2075">
        <v>0</v>
      </c>
      <c r="AM744" s="2075">
        <v>5500</v>
      </c>
      <c r="AN744" s="2206">
        <f t="shared" si="550"/>
        <v>9149</v>
      </c>
      <c r="AO744" s="2206">
        <f t="shared" si="529"/>
        <v>32414907</v>
      </c>
      <c r="AP744" s="2206">
        <f t="shared" si="530"/>
        <v>12928407</v>
      </c>
      <c r="AQ744" s="2206">
        <f t="shared" si="531"/>
        <v>0</v>
      </c>
      <c r="AR744" s="2206">
        <f t="shared" si="532"/>
        <v>19486500</v>
      </c>
      <c r="AS744" s="2244">
        <v>3543</v>
      </c>
      <c r="AT744" s="2075">
        <v>3649</v>
      </c>
      <c r="AU744" s="2075">
        <v>0</v>
      </c>
      <c r="AV744" s="2075">
        <v>5500</v>
      </c>
      <c r="AW744" s="2206">
        <f t="shared" si="551"/>
        <v>9149</v>
      </c>
      <c r="AX744" s="2206">
        <f t="shared" si="533"/>
        <v>32414907</v>
      </c>
      <c r="AY744" s="2251">
        <f t="shared" si="534"/>
        <v>12928407</v>
      </c>
      <c r="AZ744" s="2251">
        <f t="shared" si="535"/>
        <v>0</v>
      </c>
      <c r="BA744" s="2251">
        <f t="shared" si="536"/>
        <v>19486500</v>
      </c>
      <c r="BB744" s="2244">
        <f t="shared" si="510"/>
        <v>0</v>
      </c>
      <c r="BC744" s="2207">
        <f t="shared" si="511"/>
        <v>0</v>
      </c>
      <c r="BD744" s="2244">
        <f t="shared" si="545"/>
        <v>3543</v>
      </c>
      <c r="BE744" s="2207">
        <f t="shared" si="546"/>
        <v>32414907</v>
      </c>
      <c r="BF744" s="2246">
        <v>3543</v>
      </c>
      <c r="BG744" s="2075">
        <v>3649</v>
      </c>
      <c r="BH744" s="2075">
        <v>0</v>
      </c>
      <c r="BI744" s="2075">
        <v>5500</v>
      </c>
      <c r="BJ744" s="2206">
        <f t="shared" si="552"/>
        <v>9149</v>
      </c>
      <c r="BK744" s="2206">
        <f t="shared" si="537"/>
        <v>32414907</v>
      </c>
      <c r="BL744" s="2206">
        <f t="shared" si="538"/>
        <v>12928407</v>
      </c>
      <c r="BM744" s="2206">
        <f t="shared" si="539"/>
        <v>0</v>
      </c>
      <c r="BN744" s="2206">
        <f t="shared" si="540"/>
        <v>19486500</v>
      </c>
      <c r="BO744" s="2244">
        <v>3543</v>
      </c>
      <c r="BP744" s="2075">
        <v>3649</v>
      </c>
      <c r="BQ744" s="2075">
        <v>0</v>
      </c>
      <c r="BR744" s="2075">
        <v>5500</v>
      </c>
      <c r="BS744" s="2206">
        <f t="shared" si="553"/>
        <v>9149</v>
      </c>
      <c r="BT744" s="2206">
        <f t="shared" si="541"/>
        <v>32414907</v>
      </c>
      <c r="BU744" s="2206">
        <f t="shared" si="542"/>
        <v>12928407</v>
      </c>
      <c r="BV744" s="2206">
        <f t="shared" si="543"/>
        <v>0</v>
      </c>
      <c r="BW744" s="2206">
        <f t="shared" si="544"/>
        <v>19486500</v>
      </c>
      <c r="BX744" s="2244">
        <f t="shared" si="512"/>
        <v>0</v>
      </c>
      <c r="BY744" s="2207">
        <f t="shared" si="513"/>
        <v>0</v>
      </c>
      <c r="BZ744" s="2211">
        <f t="shared" si="514"/>
        <v>3543</v>
      </c>
      <c r="CA744" s="2212">
        <f t="shared" si="515"/>
        <v>32414907</v>
      </c>
      <c r="CB744" s="2083"/>
      <c r="CC744" s="2083"/>
      <c r="CD744" s="2237"/>
      <c r="CF744" s="2200"/>
      <c r="CJ744" s="1975"/>
      <c r="CK744" s="1975"/>
      <c r="CL744" s="1975"/>
      <c r="CM744" s="1975"/>
      <c r="CN744" s="1975"/>
      <c r="CO744" s="1975"/>
      <c r="CP744" s="1975"/>
    </row>
    <row r="745" spans="1:94" s="1974" customFormat="1" ht="18" customHeight="1" outlineLevel="1">
      <c r="A745" s="2235"/>
      <c r="B745" s="2235"/>
      <c r="C745" s="2201"/>
      <c r="D745" s="2232" t="s">
        <v>4447</v>
      </c>
      <c r="E745" s="2243"/>
      <c r="F745" s="2204"/>
      <c r="G745" s="2244"/>
      <c r="H745" s="2206"/>
      <c r="I745" s="2206"/>
      <c r="J745" s="2206"/>
      <c r="K745" s="2206">
        <f t="shared" si="547"/>
        <v>0</v>
      </c>
      <c r="L745" s="2206">
        <f t="shared" si="517"/>
        <v>0</v>
      </c>
      <c r="M745" s="2206">
        <f t="shared" si="518"/>
        <v>0</v>
      </c>
      <c r="N745" s="2206">
        <f t="shared" si="519"/>
        <v>0</v>
      </c>
      <c r="O745" s="2206">
        <f t="shared" si="520"/>
        <v>0</v>
      </c>
      <c r="P745" s="2244"/>
      <c r="Q745" s="2206"/>
      <c r="R745" s="2206"/>
      <c r="S745" s="2206"/>
      <c r="T745" s="2206">
        <f t="shared" si="548"/>
        <v>0</v>
      </c>
      <c r="U745" s="2206">
        <f t="shared" si="521"/>
        <v>0</v>
      </c>
      <c r="V745" s="2206">
        <f t="shared" si="522"/>
        <v>0</v>
      </c>
      <c r="W745" s="2206">
        <f t="shared" si="523"/>
        <v>0</v>
      </c>
      <c r="X745" s="2206">
        <f t="shared" si="524"/>
        <v>0</v>
      </c>
      <c r="Y745" s="2244">
        <f t="shared" si="508"/>
        <v>0</v>
      </c>
      <c r="Z745" s="2207">
        <f t="shared" si="509"/>
        <v>0</v>
      </c>
      <c r="AA745" s="2244">
        <v>0</v>
      </c>
      <c r="AB745" s="2206"/>
      <c r="AC745" s="2206"/>
      <c r="AD745" s="2206"/>
      <c r="AE745" s="2206">
        <f t="shared" si="549"/>
        <v>0</v>
      </c>
      <c r="AF745" s="2206">
        <f t="shared" si="525"/>
        <v>0</v>
      </c>
      <c r="AG745" s="2206">
        <f t="shared" si="526"/>
        <v>0</v>
      </c>
      <c r="AH745" s="2206">
        <f t="shared" si="527"/>
        <v>0</v>
      </c>
      <c r="AI745" s="2207">
        <f t="shared" si="528"/>
        <v>0</v>
      </c>
      <c r="AJ745" s="2246">
        <v>0</v>
      </c>
      <c r="AK745" s="2075"/>
      <c r="AL745" s="2075"/>
      <c r="AM745" s="2075"/>
      <c r="AN745" s="2206">
        <f t="shared" si="550"/>
        <v>0</v>
      </c>
      <c r="AO745" s="2206">
        <f t="shared" si="529"/>
        <v>0</v>
      </c>
      <c r="AP745" s="2206">
        <f t="shared" si="530"/>
        <v>0</v>
      </c>
      <c r="AQ745" s="2206">
        <f t="shared" si="531"/>
        <v>0</v>
      </c>
      <c r="AR745" s="2206">
        <f t="shared" si="532"/>
        <v>0</v>
      </c>
      <c r="AS745" s="2244">
        <v>0</v>
      </c>
      <c r="AT745" s="2075"/>
      <c r="AU745" s="2075"/>
      <c r="AV745" s="2075"/>
      <c r="AW745" s="2206">
        <f t="shared" si="551"/>
        <v>0</v>
      </c>
      <c r="AX745" s="2206">
        <f t="shared" si="533"/>
        <v>0</v>
      </c>
      <c r="AY745" s="2206">
        <f t="shared" si="534"/>
        <v>0</v>
      </c>
      <c r="AZ745" s="2206">
        <f t="shared" si="535"/>
        <v>0</v>
      </c>
      <c r="BA745" s="2206">
        <f t="shared" si="536"/>
        <v>0</v>
      </c>
      <c r="BB745" s="2244">
        <f t="shared" si="510"/>
        <v>0</v>
      </c>
      <c r="BC745" s="2207">
        <f t="shared" si="511"/>
        <v>0</v>
      </c>
      <c r="BD745" s="2244">
        <f t="shared" si="545"/>
        <v>0</v>
      </c>
      <c r="BE745" s="2207">
        <f t="shared" si="546"/>
        <v>0</v>
      </c>
      <c r="BF745" s="2246">
        <v>0</v>
      </c>
      <c r="BG745" s="2075">
        <v>0</v>
      </c>
      <c r="BH745" s="2075">
        <v>0</v>
      </c>
      <c r="BI745" s="2075">
        <v>0</v>
      </c>
      <c r="BJ745" s="2206">
        <f t="shared" si="552"/>
        <v>0</v>
      </c>
      <c r="BK745" s="2206">
        <f t="shared" si="537"/>
        <v>0</v>
      </c>
      <c r="BL745" s="2206">
        <f t="shared" si="538"/>
        <v>0</v>
      </c>
      <c r="BM745" s="2206">
        <f t="shared" si="539"/>
        <v>0</v>
      </c>
      <c r="BN745" s="2206">
        <f t="shared" si="540"/>
        <v>0</v>
      </c>
      <c r="BO745" s="2244">
        <v>0</v>
      </c>
      <c r="BP745" s="2075">
        <v>0</v>
      </c>
      <c r="BQ745" s="2075">
        <v>0</v>
      </c>
      <c r="BR745" s="2075">
        <v>0</v>
      </c>
      <c r="BS745" s="2206">
        <f t="shared" si="553"/>
        <v>0</v>
      </c>
      <c r="BT745" s="2206">
        <f t="shared" si="541"/>
        <v>0</v>
      </c>
      <c r="BU745" s="2206">
        <f t="shared" si="542"/>
        <v>0</v>
      </c>
      <c r="BV745" s="2206">
        <f t="shared" si="543"/>
        <v>0</v>
      </c>
      <c r="BW745" s="2206">
        <f t="shared" si="544"/>
        <v>0</v>
      </c>
      <c r="BX745" s="2244">
        <f t="shared" si="512"/>
        <v>0</v>
      </c>
      <c r="BY745" s="2207">
        <f t="shared" si="513"/>
        <v>0</v>
      </c>
      <c r="BZ745" s="2211">
        <f t="shared" si="514"/>
        <v>0</v>
      </c>
      <c r="CA745" s="2212">
        <f t="shared" si="515"/>
        <v>0</v>
      </c>
      <c r="CB745" s="2083"/>
      <c r="CC745" s="2083"/>
      <c r="CD745" s="2237"/>
      <c r="CF745" s="2200"/>
    </row>
    <row r="746" spans="1:94" s="1974" customFormat="1" ht="18" customHeight="1" outlineLevel="1">
      <c r="A746" s="2235" t="s">
        <v>4448</v>
      </c>
      <c r="B746" s="2235" t="b">
        <v>1</v>
      </c>
      <c r="C746" s="2201"/>
      <c r="D746" s="2236" t="s">
        <v>3376</v>
      </c>
      <c r="E746" s="2243" t="s">
        <v>3377</v>
      </c>
      <c r="F746" s="2204" t="s">
        <v>444</v>
      </c>
      <c r="G746" s="2244">
        <v>-3.4849999999999999</v>
      </c>
      <c r="H746" s="2206">
        <v>127630</v>
      </c>
      <c r="I746" s="2206"/>
      <c r="J746" s="2206"/>
      <c r="K746" s="2206">
        <f t="shared" si="547"/>
        <v>127630</v>
      </c>
      <c r="L746" s="2206">
        <f t="shared" si="517"/>
        <v>-444790</v>
      </c>
      <c r="M746" s="2206">
        <f t="shared" si="518"/>
        <v>-444790</v>
      </c>
      <c r="N746" s="2206">
        <f t="shared" si="519"/>
        <v>0</v>
      </c>
      <c r="O746" s="2206">
        <f t="shared" si="520"/>
        <v>0</v>
      </c>
      <c r="P746" s="2244">
        <v>-3.4849999999999999</v>
      </c>
      <c r="Q746" s="2206">
        <v>127630</v>
      </c>
      <c r="R746" s="2206"/>
      <c r="S746" s="2206"/>
      <c r="T746" s="2206">
        <f t="shared" si="548"/>
        <v>127630</v>
      </c>
      <c r="U746" s="2206">
        <f t="shared" si="521"/>
        <v>-444790</v>
      </c>
      <c r="V746" s="2206">
        <f t="shared" si="522"/>
        <v>-444790</v>
      </c>
      <c r="W746" s="2206">
        <f t="shared" si="523"/>
        <v>0</v>
      </c>
      <c r="X746" s="2206">
        <f t="shared" si="524"/>
        <v>0</v>
      </c>
      <c r="Y746" s="2244">
        <f t="shared" si="508"/>
        <v>0</v>
      </c>
      <c r="Z746" s="2207">
        <f t="shared" si="509"/>
        <v>0</v>
      </c>
      <c r="AA746" s="2244">
        <v>-3.4849999999999999</v>
      </c>
      <c r="AB746" s="2206"/>
      <c r="AC746" s="2206"/>
      <c r="AD746" s="2206"/>
      <c r="AE746" s="2206">
        <f t="shared" si="549"/>
        <v>0</v>
      </c>
      <c r="AF746" s="2206">
        <f t="shared" si="525"/>
        <v>0</v>
      </c>
      <c r="AG746" s="2206">
        <f t="shared" si="526"/>
        <v>0</v>
      </c>
      <c r="AH746" s="2206">
        <f t="shared" si="527"/>
        <v>0</v>
      </c>
      <c r="AI746" s="2207">
        <f t="shared" si="528"/>
        <v>0</v>
      </c>
      <c r="AJ746" s="2246">
        <v>-3.4849999999999999</v>
      </c>
      <c r="AK746" s="2075"/>
      <c r="AL746" s="2075"/>
      <c r="AM746" s="2075"/>
      <c r="AN746" s="2206">
        <f t="shared" si="550"/>
        <v>0</v>
      </c>
      <c r="AO746" s="2206">
        <f t="shared" si="529"/>
        <v>0</v>
      </c>
      <c r="AP746" s="2206">
        <f t="shared" si="530"/>
        <v>0</v>
      </c>
      <c r="AQ746" s="2206">
        <f t="shared" si="531"/>
        <v>0</v>
      </c>
      <c r="AR746" s="2206">
        <f t="shared" si="532"/>
        <v>0</v>
      </c>
      <c r="AS746" s="2244">
        <v>-3.4849999999999999</v>
      </c>
      <c r="AT746" s="2075"/>
      <c r="AU746" s="2075"/>
      <c r="AV746" s="2075"/>
      <c r="AW746" s="2206">
        <f t="shared" si="551"/>
        <v>0</v>
      </c>
      <c r="AX746" s="2206">
        <f t="shared" si="533"/>
        <v>0</v>
      </c>
      <c r="AY746" s="2206">
        <f t="shared" si="534"/>
        <v>0</v>
      </c>
      <c r="AZ746" s="2206">
        <f t="shared" si="535"/>
        <v>0</v>
      </c>
      <c r="BA746" s="2206">
        <f t="shared" si="536"/>
        <v>0</v>
      </c>
      <c r="BB746" s="2244">
        <f t="shared" si="510"/>
        <v>0</v>
      </c>
      <c r="BC746" s="2207">
        <f t="shared" si="511"/>
        <v>0</v>
      </c>
      <c r="BD746" s="2244">
        <f t="shared" si="545"/>
        <v>0</v>
      </c>
      <c r="BE746" s="2207">
        <f t="shared" si="546"/>
        <v>0</v>
      </c>
      <c r="BF746" s="2246">
        <v>-3.4849999999999999</v>
      </c>
      <c r="BG746" s="2075">
        <v>0</v>
      </c>
      <c r="BH746" s="2075">
        <v>0</v>
      </c>
      <c r="BI746" s="2075">
        <v>0</v>
      </c>
      <c r="BJ746" s="2206">
        <f t="shared" si="552"/>
        <v>0</v>
      </c>
      <c r="BK746" s="2206">
        <f t="shared" si="537"/>
        <v>0</v>
      </c>
      <c r="BL746" s="2206">
        <f t="shared" si="538"/>
        <v>0</v>
      </c>
      <c r="BM746" s="2206">
        <f t="shared" si="539"/>
        <v>0</v>
      </c>
      <c r="BN746" s="2206">
        <f t="shared" si="540"/>
        <v>0</v>
      </c>
      <c r="BO746" s="2244">
        <v>-3.4849999999999999</v>
      </c>
      <c r="BP746" s="2075">
        <v>0</v>
      </c>
      <c r="BQ746" s="2075">
        <v>0</v>
      </c>
      <c r="BR746" s="2075">
        <v>0</v>
      </c>
      <c r="BS746" s="2206">
        <f t="shared" si="553"/>
        <v>0</v>
      </c>
      <c r="BT746" s="2206">
        <f t="shared" si="541"/>
        <v>0</v>
      </c>
      <c r="BU746" s="2206">
        <f t="shared" si="542"/>
        <v>0</v>
      </c>
      <c r="BV746" s="2206">
        <f t="shared" si="543"/>
        <v>0</v>
      </c>
      <c r="BW746" s="2206">
        <f t="shared" si="544"/>
        <v>0</v>
      </c>
      <c r="BX746" s="2244">
        <f t="shared" si="512"/>
        <v>0</v>
      </c>
      <c r="BY746" s="2207">
        <f t="shared" si="513"/>
        <v>0</v>
      </c>
      <c r="BZ746" s="2211">
        <f t="shared" si="514"/>
        <v>0</v>
      </c>
      <c r="CA746" s="2212">
        <f t="shared" si="515"/>
        <v>0</v>
      </c>
      <c r="CB746" s="2083"/>
      <c r="CC746" s="2083"/>
      <c r="CD746" s="2237"/>
      <c r="CF746" s="2200"/>
    </row>
    <row r="747" spans="1:94" s="1974" customFormat="1" ht="18" customHeight="1" outlineLevel="1">
      <c r="A747" s="2235" t="s">
        <v>4449</v>
      </c>
      <c r="B747" s="2235" t="b">
        <v>0</v>
      </c>
      <c r="C747" s="2201"/>
      <c r="D747" s="2236" t="s">
        <v>3379</v>
      </c>
      <c r="E747" s="2243" t="s">
        <v>3380</v>
      </c>
      <c r="F747" s="2204" t="s">
        <v>343</v>
      </c>
      <c r="G747" s="2210">
        <v>1</v>
      </c>
      <c r="H747" s="2206"/>
      <c r="I747" s="2206">
        <v>85595599</v>
      </c>
      <c r="J747" s="2206"/>
      <c r="K747" s="2206">
        <f t="shared" si="547"/>
        <v>85595599</v>
      </c>
      <c r="L747" s="2206">
        <f t="shared" si="517"/>
        <v>85595599</v>
      </c>
      <c r="M747" s="2206">
        <f t="shared" si="518"/>
        <v>0</v>
      </c>
      <c r="N747" s="2206">
        <f t="shared" si="519"/>
        <v>85595599</v>
      </c>
      <c r="O747" s="2206">
        <f t="shared" si="520"/>
        <v>0</v>
      </c>
      <c r="P747" s="2210">
        <v>1</v>
      </c>
      <c r="Q747" s="2206"/>
      <c r="R747" s="2206">
        <v>85595599</v>
      </c>
      <c r="S747" s="2206"/>
      <c r="T747" s="2206">
        <f t="shared" si="548"/>
        <v>85595599</v>
      </c>
      <c r="U747" s="2206">
        <f t="shared" si="521"/>
        <v>85595599</v>
      </c>
      <c r="V747" s="2206">
        <f t="shared" si="522"/>
        <v>0</v>
      </c>
      <c r="W747" s="2206">
        <f t="shared" si="523"/>
        <v>85595599</v>
      </c>
      <c r="X747" s="2206">
        <f t="shared" si="524"/>
        <v>0</v>
      </c>
      <c r="Y747" s="2210">
        <f t="shared" ref="Y747:Y811" si="554">+P747-G747</f>
        <v>0</v>
      </c>
      <c r="Z747" s="2207">
        <f t="shared" ref="Z747:Z811" si="555">+U747-L747</f>
        <v>0</v>
      </c>
      <c r="AA747" s="2210">
        <v>0</v>
      </c>
      <c r="AB747" s="2206"/>
      <c r="AC747" s="2206"/>
      <c r="AD747" s="2206"/>
      <c r="AE747" s="2206">
        <f t="shared" si="549"/>
        <v>0</v>
      </c>
      <c r="AF747" s="2206">
        <f t="shared" si="525"/>
        <v>0</v>
      </c>
      <c r="AG747" s="2206">
        <f t="shared" si="526"/>
        <v>0</v>
      </c>
      <c r="AH747" s="2206">
        <f t="shared" si="527"/>
        <v>0</v>
      </c>
      <c r="AI747" s="2207">
        <f t="shared" si="528"/>
        <v>0</v>
      </c>
      <c r="AJ747" s="2298"/>
      <c r="AK747" s="2075"/>
      <c r="AL747" s="2075"/>
      <c r="AM747" s="2075"/>
      <c r="AN747" s="2206">
        <f t="shared" si="550"/>
        <v>0</v>
      </c>
      <c r="AO747" s="2206">
        <f t="shared" si="529"/>
        <v>0</v>
      </c>
      <c r="AP747" s="2206">
        <f t="shared" si="530"/>
        <v>0</v>
      </c>
      <c r="AQ747" s="2206">
        <f t="shared" si="531"/>
        <v>0</v>
      </c>
      <c r="AR747" s="2206">
        <f t="shared" si="532"/>
        <v>0</v>
      </c>
      <c r="AS747" s="2210"/>
      <c r="AT747" s="2075"/>
      <c r="AU747" s="2075"/>
      <c r="AV747" s="2075"/>
      <c r="AW747" s="2206">
        <f t="shared" si="551"/>
        <v>0</v>
      </c>
      <c r="AX747" s="2206">
        <f t="shared" si="533"/>
        <v>0</v>
      </c>
      <c r="AY747" s="2206">
        <f t="shared" si="534"/>
        <v>0</v>
      </c>
      <c r="AZ747" s="2206">
        <f t="shared" si="535"/>
        <v>0</v>
      </c>
      <c r="BA747" s="2206">
        <f t="shared" si="536"/>
        <v>0</v>
      </c>
      <c r="BB747" s="2210">
        <f t="shared" ref="BB747:BB811" si="556">AS747-AJ747</f>
        <v>0</v>
      </c>
      <c r="BC747" s="2207">
        <f t="shared" ref="BC747:BC811" si="557">AX747-AO747</f>
        <v>0</v>
      </c>
      <c r="BD747" s="2210">
        <f t="shared" si="545"/>
        <v>0</v>
      </c>
      <c r="BE747" s="2207">
        <f t="shared" si="546"/>
        <v>0</v>
      </c>
      <c r="BF747" s="2298"/>
      <c r="BG747" s="2075">
        <v>0</v>
      </c>
      <c r="BH747" s="2075">
        <v>0</v>
      </c>
      <c r="BI747" s="2075">
        <v>0</v>
      </c>
      <c r="BJ747" s="2206">
        <f t="shared" si="552"/>
        <v>0</v>
      </c>
      <c r="BK747" s="2206">
        <f t="shared" si="537"/>
        <v>0</v>
      </c>
      <c r="BL747" s="2206">
        <f t="shared" si="538"/>
        <v>0</v>
      </c>
      <c r="BM747" s="2206">
        <f t="shared" si="539"/>
        <v>0</v>
      </c>
      <c r="BN747" s="2206">
        <f t="shared" si="540"/>
        <v>0</v>
      </c>
      <c r="BO747" s="2210"/>
      <c r="BP747" s="2075">
        <v>0</v>
      </c>
      <c r="BQ747" s="2075">
        <v>0</v>
      </c>
      <c r="BR747" s="2075">
        <v>0</v>
      </c>
      <c r="BS747" s="2206">
        <f t="shared" si="553"/>
        <v>0</v>
      </c>
      <c r="BT747" s="2206">
        <f t="shared" si="541"/>
        <v>0</v>
      </c>
      <c r="BU747" s="2206">
        <f t="shared" si="542"/>
        <v>0</v>
      </c>
      <c r="BV747" s="2206">
        <f t="shared" si="543"/>
        <v>0</v>
      </c>
      <c r="BW747" s="2206">
        <f t="shared" si="544"/>
        <v>0</v>
      </c>
      <c r="BX747" s="2210">
        <f t="shared" ref="BX747:BX811" si="558">BO747-BF747</f>
        <v>0</v>
      </c>
      <c r="BY747" s="2207">
        <f t="shared" ref="BY747:BY811" si="559">BT747-BK747</f>
        <v>0</v>
      </c>
      <c r="BZ747" s="2211">
        <f t="shared" ref="BZ747:BZ811" si="560">+BO747-AA747</f>
        <v>0</v>
      </c>
      <c r="CA747" s="2212">
        <f t="shared" ref="CA747:CA811" si="561">+BT747-AF747</f>
        <v>0</v>
      </c>
      <c r="CB747" s="2083"/>
      <c r="CC747" s="2083"/>
      <c r="CD747" s="2237"/>
      <c r="CF747" s="2200"/>
    </row>
    <row r="748" spans="1:94" s="1974" customFormat="1" ht="18" customHeight="1" outlineLevel="1">
      <c r="B748" s="2235"/>
      <c r="C748" s="2201"/>
      <c r="D748" s="2232" t="s">
        <v>4450</v>
      </c>
      <c r="E748" s="2243"/>
      <c r="F748" s="2204"/>
      <c r="G748" s="2244"/>
      <c r="H748" s="2206"/>
      <c r="I748" s="2206"/>
      <c r="J748" s="2206"/>
      <c r="K748" s="2206">
        <f t="shared" si="547"/>
        <v>0</v>
      </c>
      <c r="L748" s="2206">
        <f t="shared" si="517"/>
        <v>0</v>
      </c>
      <c r="M748" s="2206">
        <f t="shared" si="518"/>
        <v>0</v>
      </c>
      <c r="N748" s="2206">
        <f t="shared" si="519"/>
        <v>0</v>
      </c>
      <c r="O748" s="2206">
        <f t="shared" si="520"/>
        <v>0</v>
      </c>
      <c r="P748" s="2244"/>
      <c r="Q748" s="2206"/>
      <c r="R748" s="2206"/>
      <c r="S748" s="2206"/>
      <c r="T748" s="2206">
        <f t="shared" si="548"/>
        <v>0</v>
      </c>
      <c r="U748" s="2206">
        <f t="shared" si="521"/>
        <v>0</v>
      </c>
      <c r="V748" s="2206">
        <f t="shared" si="522"/>
        <v>0</v>
      </c>
      <c r="W748" s="2206">
        <f t="shared" si="523"/>
        <v>0</v>
      </c>
      <c r="X748" s="2206">
        <f t="shared" si="524"/>
        <v>0</v>
      </c>
      <c r="Y748" s="2244">
        <f t="shared" si="554"/>
        <v>0</v>
      </c>
      <c r="Z748" s="2207">
        <f t="shared" si="555"/>
        <v>0</v>
      </c>
      <c r="AA748" s="2244"/>
      <c r="AB748" s="2206"/>
      <c r="AC748" s="2206"/>
      <c r="AD748" s="2206"/>
      <c r="AE748" s="2206">
        <f t="shared" si="549"/>
        <v>0</v>
      </c>
      <c r="AF748" s="2206">
        <f t="shared" si="525"/>
        <v>0</v>
      </c>
      <c r="AG748" s="2206">
        <f t="shared" si="526"/>
        <v>0</v>
      </c>
      <c r="AH748" s="2206">
        <f t="shared" si="527"/>
        <v>0</v>
      </c>
      <c r="AI748" s="2207">
        <f t="shared" si="528"/>
        <v>0</v>
      </c>
      <c r="AJ748" s="2246">
        <v>0</v>
      </c>
      <c r="AK748" s="2075"/>
      <c r="AL748" s="2075"/>
      <c r="AM748" s="2075"/>
      <c r="AN748" s="2206">
        <f t="shared" si="550"/>
        <v>0</v>
      </c>
      <c r="AO748" s="2206">
        <f t="shared" si="529"/>
        <v>0</v>
      </c>
      <c r="AP748" s="2206">
        <f t="shared" si="530"/>
        <v>0</v>
      </c>
      <c r="AQ748" s="2206">
        <f t="shared" si="531"/>
        <v>0</v>
      </c>
      <c r="AR748" s="2206">
        <f t="shared" si="532"/>
        <v>0</v>
      </c>
      <c r="AS748" s="2244">
        <v>0</v>
      </c>
      <c r="AT748" s="2075"/>
      <c r="AU748" s="2075"/>
      <c r="AV748" s="2075"/>
      <c r="AW748" s="2206">
        <f t="shared" si="551"/>
        <v>0</v>
      </c>
      <c r="AX748" s="2206">
        <f t="shared" si="533"/>
        <v>0</v>
      </c>
      <c r="AY748" s="2206">
        <f t="shared" si="534"/>
        <v>0</v>
      </c>
      <c r="AZ748" s="2206">
        <f t="shared" si="535"/>
        <v>0</v>
      </c>
      <c r="BA748" s="2206">
        <f t="shared" si="536"/>
        <v>0</v>
      </c>
      <c r="BB748" s="2244">
        <f t="shared" si="556"/>
        <v>0</v>
      </c>
      <c r="BC748" s="2207">
        <f t="shared" si="557"/>
        <v>0</v>
      </c>
      <c r="BD748" s="2244">
        <f t="shared" si="545"/>
        <v>0</v>
      </c>
      <c r="BE748" s="2207">
        <f t="shared" si="546"/>
        <v>0</v>
      </c>
      <c r="BF748" s="2246">
        <v>0</v>
      </c>
      <c r="BG748" s="2075">
        <v>0</v>
      </c>
      <c r="BH748" s="2075">
        <v>0</v>
      </c>
      <c r="BI748" s="2075">
        <v>0</v>
      </c>
      <c r="BJ748" s="2206">
        <f t="shared" si="552"/>
        <v>0</v>
      </c>
      <c r="BK748" s="2206">
        <f t="shared" si="537"/>
        <v>0</v>
      </c>
      <c r="BL748" s="2206">
        <f t="shared" si="538"/>
        <v>0</v>
      </c>
      <c r="BM748" s="2206">
        <f t="shared" si="539"/>
        <v>0</v>
      </c>
      <c r="BN748" s="2206">
        <f t="shared" si="540"/>
        <v>0</v>
      </c>
      <c r="BO748" s="2244">
        <v>0</v>
      </c>
      <c r="BP748" s="2075">
        <v>0</v>
      </c>
      <c r="BQ748" s="2075">
        <v>0</v>
      </c>
      <c r="BR748" s="2075">
        <v>0</v>
      </c>
      <c r="BS748" s="2206">
        <f t="shared" si="553"/>
        <v>0</v>
      </c>
      <c r="BT748" s="2206">
        <f t="shared" si="541"/>
        <v>0</v>
      </c>
      <c r="BU748" s="2206">
        <f t="shared" si="542"/>
        <v>0</v>
      </c>
      <c r="BV748" s="2206">
        <f t="shared" si="543"/>
        <v>0</v>
      </c>
      <c r="BW748" s="2206">
        <f t="shared" si="544"/>
        <v>0</v>
      </c>
      <c r="BX748" s="2244">
        <f t="shared" si="558"/>
        <v>0</v>
      </c>
      <c r="BY748" s="2207">
        <f t="shared" si="559"/>
        <v>0</v>
      </c>
      <c r="BZ748" s="2211">
        <f t="shared" si="560"/>
        <v>0</v>
      </c>
      <c r="CA748" s="2212">
        <f t="shared" si="561"/>
        <v>0</v>
      </c>
      <c r="CB748" s="2083"/>
      <c r="CC748" s="2083"/>
      <c r="CD748" s="2237"/>
      <c r="CF748" s="2200"/>
    </row>
    <row r="749" spans="1:94" s="1974" customFormat="1" ht="18" customHeight="1" outlineLevel="1">
      <c r="A749" s="2235"/>
      <c r="B749" s="2235"/>
      <c r="C749" s="2201"/>
      <c r="D749" s="2232" t="s">
        <v>3393</v>
      </c>
      <c r="E749" s="2243"/>
      <c r="F749" s="2204"/>
      <c r="G749" s="2244"/>
      <c r="H749" s="2206"/>
      <c r="I749" s="2206"/>
      <c r="J749" s="2206"/>
      <c r="K749" s="2206">
        <f t="shared" si="547"/>
        <v>0</v>
      </c>
      <c r="L749" s="2206">
        <f t="shared" si="517"/>
        <v>0</v>
      </c>
      <c r="M749" s="2206">
        <f t="shared" si="518"/>
        <v>0</v>
      </c>
      <c r="N749" s="2206">
        <f t="shared" si="519"/>
        <v>0</v>
      </c>
      <c r="O749" s="2206">
        <f t="shared" si="520"/>
        <v>0</v>
      </c>
      <c r="P749" s="2244"/>
      <c r="Q749" s="2206"/>
      <c r="R749" s="2206"/>
      <c r="S749" s="2206"/>
      <c r="T749" s="2206">
        <f t="shared" si="548"/>
        <v>0</v>
      </c>
      <c r="U749" s="2206">
        <f t="shared" si="521"/>
        <v>0</v>
      </c>
      <c r="V749" s="2206">
        <f t="shared" si="522"/>
        <v>0</v>
      </c>
      <c r="W749" s="2206">
        <f t="shared" si="523"/>
        <v>0</v>
      </c>
      <c r="X749" s="2206">
        <f t="shared" si="524"/>
        <v>0</v>
      </c>
      <c r="Y749" s="2244">
        <f t="shared" si="554"/>
        <v>0</v>
      </c>
      <c r="Z749" s="2207">
        <f t="shared" si="555"/>
        <v>0</v>
      </c>
      <c r="AA749" s="2244"/>
      <c r="AB749" s="2206"/>
      <c r="AC749" s="2206"/>
      <c r="AD749" s="2206"/>
      <c r="AE749" s="2206">
        <f t="shared" si="549"/>
        <v>0</v>
      </c>
      <c r="AF749" s="2206">
        <f t="shared" si="525"/>
        <v>0</v>
      </c>
      <c r="AG749" s="2206">
        <f t="shared" si="526"/>
        <v>0</v>
      </c>
      <c r="AH749" s="2206">
        <f t="shared" si="527"/>
        <v>0</v>
      </c>
      <c r="AI749" s="2207">
        <f t="shared" si="528"/>
        <v>0</v>
      </c>
      <c r="AJ749" s="2246">
        <v>0</v>
      </c>
      <c r="AK749" s="2075"/>
      <c r="AL749" s="2075"/>
      <c r="AM749" s="2075"/>
      <c r="AN749" s="2206">
        <f t="shared" si="550"/>
        <v>0</v>
      </c>
      <c r="AO749" s="2206">
        <f t="shared" si="529"/>
        <v>0</v>
      </c>
      <c r="AP749" s="2206">
        <f t="shared" si="530"/>
        <v>0</v>
      </c>
      <c r="AQ749" s="2206">
        <f t="shared" si="531"/>
        <v>0</v>
      </c>
      <c r="AR749" s="2206">
        <f t="shared" si="532"/>
        <v>0</v>
      </c>
      <c r="AS749" s="2244">
        <v>0</v>
      </c>
      <c r="AT749" s="2075"/>
      <c r="AU749" s="2075"/>
      <c r="AV749" s="2075"/>
      <c r="AW749" s="2206">
        <f t="shared" si="551"/>
        <v>0</v>
      </c>
      <c r="AX749" s="2206">
        <f t="shared" si="533"/>
        <v>0</v>
      </c>
      <c r="AY749" s="2206">
        <f t="shared" si="534"/>
        <v>0</v>
      </c>
      <c r="AZ749" s="2206">
        <f t="shared" si="535"/>
        <v>0</v>
      </c>
      <c r="BA749" s="2206">
        <f t="shared" si="536"/>
        <v>0</v>
      </c>
      <c r="BB749" s="2244">
        <f t="shared" si="556"/>
        <v>0</v>
      </c>
      <c r="BC749" s="2207">
        <f t="shared" si="557"/>
        <v>0</v>
      </c>
      <c r="BD749" s="2244">
        <f t="shared" si="545"/>
        <v>0</v>
      </c>
      <c r="BE749" s="2207">
        <f t="shared" si="546"/>
        <v>0</v>
      </c>
      <c r="BF749" s="2246">
        <v>0</v>
      </c>
      <c r="BG749" s="2075">
        <v>0</v>
      </c>
      <c r="BH749" s="2075">
        <v>0</v>
      </c>
      <c r="BI749" s="2075">
        <v>0</v>
      </c>
      <c r="BJ749" s="2206">
        <f t="shared" si="552"/>
        <v>0</v>
      </c>
      <c r="BK749" s="2206">
        <f t="shared" si="537"/>
        <v>0</v>
      </c>
      <c r="BL749" s="2206">
        <f t="shared" si="538"/>
        <v>0</v>
      </c>
      <c r="BM749" s="2206">
        <f t="shared" si="539"/>
        <v>0</v>
      </c>
      <c r="BN749" s="2206">
        <f t="shared" si="540"/>
        <v>0</v>
      </c>
      <c r="BO749" s="2244">
        <v>0</v>
      </c>
      <c r="BP749" s="2075">
        <v>0</v>
      </c>
      <c r="BQ749" s="2075">
        <v>0</v>
      </c>
      <c r="BR749" s="2075">
        <v>0</v>
      </c>
      <c r="BS749" s="2206">
        <f t="shared" si="553"/>
        <v>0</v>
      </c>
      <c r="BT749" s="2206">
        <f t="shared" si="541"/>
        <v>0</v>
      </c>
      <c r="BU749" s="2206">
        <f t="shared" si="542"/>
        <v>0</v>
      </c>
      <c r="BV749" s="2206">
        <f t="shared" si="543"/>
        <v>0</v>
      </c>
      <c r="BW749" s="2206">
        <f t="shared" si="544"/>
        <v>0</v>
      </c>
      <c r="BX749" s="2244">
        <f t="shared" si="558"/>
        <v>0</v>
      </c>
      <c r="BY749" s="2207">
        <f t="shared" si="559"/>
        <v>0</v>
      </c>
      <c r="BZ749" s="2211">
        <f t="shared" si="560"/>
        <v>0</v>
      </c>
      <c r="CA749" s="2212">
        <f t="shared" si="561"/>
        <v>0</v>
      </c>
      <c r="CB749" s="2083"/>
      <c r="CC749" s="2083"/>
      <c r="CD749" s="2237"/>
      <c r="CF749" s="2200"/>
    </row>
    <row r="750" spans="1:94" s="1974" customFormat="1" ht="18" customHeight="1" outlineLevel="1">
      <c r="A750" s="2235" t="s">
        <v>4451</v>
      </c>
      <c r="B750" s="2235" t="b">
        <v>1</v>
      </c>
      <c r="C750" s="2201"/>
      <c r="D750" s="2236" t="s">
        <v>3395</v>
      </c>
      <c r="E750" s="2243" t="s">
        <v>3396</v>
      </c>
      <c r="F750" s="2204" t="s">
        <v>444</v>
      </c>
      <c r="G750" s="2210">
        <v>134.20099999999999</v>
      </c>
      <c r="H750" s="2206">
        <v>570</v>
      </c>
      <c r="I750" s="2206">
        <v>1720</v>
      </c>
      <c r="J750" s="2206">
        <v>1950</v>
      </c>
      <c r="K750" s="2206">
        <f t="shared" si="547"/>
        <v>4240</v>
      </c>
      <c r="L750" s="2206">
        <f t="shared" si="517"/>
        <v>569010</v>
      </c>
      <c r="M750" s="2206">
        <f t="shared" si="518"/>
        <v>76494</v>
      </c>
      <c r="N750" s="2206">
        <f t="shared" si="519"/>
        <v>230825</v>
      </c>
      <c r="O750" s="2206">
        <f t="shared" si="520"/>
        <v>261691</v>
      </c>
      <c r="P750" s="2210">
        <v>134.20099999999999</v>
      </c>
      <c r="Q750" s="2206">
        <v>570</v>
      </c>
      <c r="R750" s="2206">
        <v>1720</v>
      </c>
      <c r="S750" s="2206">
        <v>1950</v>
      </c>
      <c r="T750" s="2206">
        <f t="shared" si="548"/>
        <v>4240</v>
      </c>
      <c r="U750" s="2206">
        <f t="shared" si="521"/>
        <v>569010</v>
      </c>
      <c r="V750" s="2206">
        <f t="shared" si="522"/>
        <v>76494</v>
      </c>
      <c r="W750" s="2206">
        <f t="shared" si="523"/>
        <v>230825</v>
      </c>
      <c r="X750" s="2206">
        <f t="shared" si="524"/>
        <v>261691</v>
      </c>
      <c r="Y750" s="2210">
        <f t="shared" si="554"/>
        <v>0</v>
      </c>
      <c r="Z750" s="2207">
        <f t="shared" si="555"/>
        <v>0</v>
      </c>
      <c r="AA750" s="2210"/>
      <c r="AB750" s="2206"/>
      <c r="AC750" s="2206"/>
      <c r="AD750" s="2206"/>
      <c r="AE750" s="2206">
        <f t="shared" si="549"/>
        <v>0</v>
      </c>
      <c r="AF750" s="2206">
        <f t="shared" si="525"/>
        <v>0</v>
      </c>
      <c r="AG750" s="2206">
        <f t="shared" si="526"/>
        <v>0</v>
      </c>
      <c r="AH750" s="2206">
        <f t="shared" si="527"/>
        <v>0</v>
      </c>
      <c r="AI750" s="2207">
        <f t="shared" si="528"/>
        <v>0</v>
      </c>
      <c r="AJ750" s="2298"/>
      <c r="AK750" s="2075"/>
      <c r="AL750" s="2075"/>
      <c r="AM750" s="2075"/>
      <c r="AN750" s="2206">
        <f t="shared" si="550"/>
        <v>0</v>
      </c>
      <c r="AO750" s="2206">
        <f t="shared" si="529"/>
        <v>0</v>
      </c>
      <c r="AP750" s="2206">
        <f t="shared" si="530"/>
        <v>0</v>
      </c>
      <c r="AQ750" s="2206">
        <f t="shared" si="531"/>
        <v>0</v>
      </c>
      <c r="AR750" s="2206">
        <f t="shared" si="532"/>
        <v>0</v>
      </c>
      <c r="AS750" s="2210"/>
      <c r="AT750" s="2075"/>
      <c r="AU750" s="2075"/>
      <c r="AV750" s="2075"/>
      <c r="AW750" s="2206">
        <f t="shared" si="551"/>
        <v>0</v>
      </c>
      <c r="AX750" s="2206">
        <f t="shared" si="533"/>
        <v>0</v>
      </c>
      <c r="AY750" s="2206">
        <f t="shared" si="534"/>
        <v>0</v>
      </c>
      <c r="AZ750" s="2206">
        <f t="shared" si="535"/>
        <v>0</v>
      </c>
      <c r="BA750" s="2206">
        <f t="shared" si="536"/>
        <v>0</v>
      </c>
      <c r="BB750" s="2210">
        <f t="shared" si="556"/>
        <v>0</v>
      </c>
      <c r="BC750" s="2207">
        <f t="shared" si="557"/>
        <v>0</v>
      </c>
      <c r="BD750" s="2210">
        <f t="shared" si="545"/>
        <v>0</v>
      </c>
      <c r="BE750" s="2207">
        <f t="shared" si="546"/>
        <v>0</v>
      </c>
      <c r="BF750" s="2298">
        <v>0</v>
      </c>
      <c r="BG750" s="2075">
        <v>0</v>
      </c>
      <c r="BH750" s="2075">
        <v>0</v>
      </c>
      <c r="BI750" s="2075">
        <v>0</v>
      </c>
      <c r="BJ750" s="2206">
        <f t="shared" si="552"/>
        <v>0</v>
      </c>
      <c r="BK750" s="2206">
        <f t="shared" si="537"/>
        <v>0</v>
      </c>
      <c r="BL750" s="2206">
        <f t="shared" si="538"/>
        <v>0</v>
      </c>
      <c r="BM750" s="2206">
        <f t="shared" si="539"/>
        <v>0</v>
      </c>
      <c r="BN750" s="2206">
        <f t="shared" si="540"/>
        <v>0</v>
      </c>
      <c r="BO750" s="2210">
        <v>0</v>
      </c>
      <c r="BP750" s="2075">
        <v>0</v>
      </c>
      <c r="BQ750" s="2075">
        <v>0</v>
      </c>
      <c r="BR750" s="2075">
        <v>0</v>
      </c>
      <c r="BS750" s="2206">
        <f t="shared" si="553"/>
        <v>0</v>
      </c>
      <c r="BT750" s="2206">
        <f t="shared" si="541"/>
        <v>0</v>
      </c>
      <c r="BU750" s="2206">
        <f t="shared" si="542"/>
        <v>0</v>
      </c>
      <c r="BV750" s="2206">
        <f t="shared" si="543"/>
        <v>0</v>
      </c>
      <c r="BW750" s="2206">
        <f t="shared" si="544"/>
        <v>0</v>
      </c>
      <c r="BX750" s="2210">
        <f t="shared" si="558"/>
        <v>0</v>
      </c>
      <c r="BY750" s="2207">
        <f t="shared" si="559"/>
        <v>0</v>
      </c>
      <c r="BZ750" s="2211">
        <f t="shared" si="560"/>
        <v>0</v>
      </c>
      <c r="CA750" s="2212">
        <f t="shared" si="561"/>
        <v>0</v>
      </c>
      <c r="CB750" s="2083"/>
      <c r="CC750" s="2083"/>
      <c r="CD750" s="2237"/>
      <c r="CF750" s="2200"/>
    </row>
    <row r="751" spans="1:94" s="1974" customFormat="1" ht="18" customHeight="1" outlineLevel="1">
      <c r="A751" s="2235" t="s">
        <v>4452</v>
      </c>
      <c r="B751" s="2235" t="b">
        <v>1</v>
      </c>
      <c r="C751" s="2201"/>
      <c r="D751" s="2236" t="s">
        <v>3398</v>
      </c>
      <c r="E751" s="2243" t="s">
        <v>3399</v>
      </c>
      <c r="F751" s="2204" t="s">
        <v>444</v>
      </c>
      <c r="G751" s="2210">
        <v>681.36699999999996</v>
      </c>
      <c r="H751" s="2206"/>
      <c r="I751" s="2206"/>
      <c r="J751" s="2206">
        <v>6320</v>
      </c>
      <c r="K751" s="2206">
        <f t="shared" si="547"/>
        <v>6320</v>
      </c>
      <c r="L751" s="2206">
        <f t="shared" si="517"/>
        <v>4306239</v>
      </c>
      <c r="M751" s="2206">
        <f t="shared" si="518"/>
        <v>0</v>
      </c>
      <c r="N751" s="2206">
        <f t="shared" si="519"/>
        <v>0</v>
      </c>
      <c r="O751" s="2206">
        <f t="shared" si="520"/>
        <v>4306239</v>
      </c>
      <c r="P751" s="2210">
        <v>681.36699999999996</v>
      </c>
      <c r="Q751" s="2206"/>
      <c r="R751" s="2206"/>
      <c r="S751" s="2206">
        <v>6320</v>
      </c>
      <c r="T751" s="2206">
        <f t="shared" si="548"/>
        <v>6320</v>
      </c>
      <c r="U751" s="2206">
        <f t="shared" si="521"/>
        <v>4306239</v>
      </c>
      <c r="V751" s="2206">
        <f t="shared" si="522"/>
        <v>0</v>
      </c>
      <c r="W751" s="2206">
        <f t="shared" si="523"/>
        <v>0</v>
      </c>
      <c r="X751" s="2206">
        <f t="shared" si="524"/>
        <v>4306239</v>
      </c>
      <c r="Y751" s="2210">
        <f t="shared" si="554"/>
        <v>0</v>
      </c>
      <c r="Z751" s="2207">
        <f t="shared" si="555"/>
        <v>0</v>
      </c>
      <c r="AA751" s="2210"/>
      <c r="AB751" s="2206"/>
      <c r="AC751" s="2206"/>
      <c r="AD751" s="2206"/>
      <c r="AE751" s="2206">
        <f t="shared" si="549"/>
        <v>0</v>
      </c>
      <c r="AF751" s="2206">
        <f t="shared" si="525"/>
        <v>0</v>
      </c>
      <c r="AG751" s="2206">
        <f t="shared" si="526"/>
        <v>0</v>
      </c>
      <c r="AH751" s="2206">
        <f t="shared" si="527"/>
        <v>0</v>
      </c>
      <c r="AI751" s="2207">
        <f t="shared" si="528"/>
        <v>0</v>
      </c>
      <c r="AJ751" s="2298"/>
      <c r="AK751" s="2075"/>
      <c r="AL751" s="2075"/>
      <c r="AM751" s="2075"/>
      <c r="AN751" s="2206">
        <f t="shared" si="550"/>
        <v>0</v>
      </c>
      <c r="AO751" s="2206">
        <f t="shared" si="529"/>
        <v>0</v>
      </c>
      <c r="AP751" s="2206">
        <f t="shared" si="530"/>
        <v>0</v>
      </c>
      <c r="AQ751" s="2206">
        <f t="shared" si="531"/>
        <v>0</v>
      </c>
      <c r="AR751" s="2206">
        <f t="shared" si="532"/>
        <v>0</v>
      </c>
      <c r="AS751" s="2210"/>
      <c r="AT751" s="2075"/>
      <c r="AU751" s="2075"/>
      <c r="AV751" s="2075"/>
      <c r="AW751" s="2206">
        <f t="shared" si="551"/>
        <v>0</v>
      </c>
      <c r="AX751" s="2206">
        <f t="shared" si="533"/>
        <v>0</v>
      </c>
      <c r="AY751" s="2206">
        <f t="shared" si="534"/>
        <v>0</v>
      </c>
      <c r="AZ751" s="2206">
        <f t="shared" si="535"/>
        <v>0</v>
      </c>
      <c r="BA751" s="2206">
        <f t="shared" si="536"/>
        <v>0</v>
      </c>
      <c r="BB751" s="2210">
        <f t="shared" si="556"/>
        <v>0</v>
      </c>
      <c r="BC751" s="2207">
        <f t="shared" si="557"/>
        <v>0</v>
      </c>
      <c r="BD751" s="2210">
        <f t="shared" si="545"/>
        <v>0</v>
      </c>
      <c r="BE751" s="2207">
        <f t="shared" si="546"/>
        <v>0</v>
      </c>
      <c r="BF751" s="2298">
        <v>0</v>
      </c>
      <c r="BG751" s="2075">
        <v>0</v>
      </c>
      <c r="BH751" s="2075">
        <v>0</v>
      </c>
      <c r="BI751" s="2075">
        <v>0</v>
      </c>
      <c r="BJ751" s="2206">
        <f t="shared" si="552"/>
        <v>0</v>
      </c>
      <c r="BK751" s="2206">
        <f t="shared" si="537"/>
        <v>0</v>
      </c>
      <c r="BL751" s="2206">
        <f t="shared" si="538"/>
        <v>0</v>
      </c>
      <c r="BM751" s="2206">
        <f t="shared" si="539"/>
        <v>0</v>
      </c>
      <c r="BN751" s="2206">
        <f t="shared" si="540"/>
        <v>0</v>
      </c>
      <c r="BO751" s="2210">
        <v>0</v>
      </c>
      <c r="BP751" s="2075">
        <v>0</v>
      </c>
      <c r="BQ751" s="2075">
        <v>0</v>
      </c>
      <c r="BR751" s="2075">
        <v>0</v>
      </c>
      <c r="BS751" s="2206">
        <f t="shared" si="553"/>
        <v>0</v>
      </c>
      <c r="BT751" s="2206">
        <f t="shared" si="541"/>
        <v>0</v>
      </c>
      <c r="BU751" s="2206">
        <f t="shared" si="542"/>
        <v>0</v>
      </c>
      <c r="BV751" s="2206">
        <f t="shared" si="543"/>
        <v>0</v>
      </c>
      <c r="BW751" s="2206">
        <f t="shared" si="544"/>
        <v>0</v>
      </c>
      <c r="BX751" s="2210">
        <f t="shared" si="558"/>
        <v>0</v>
      </c>
      <c r="BY751" s="2207">
        <f t="shared" si="559"/>
        <v>0</v>
      </c>
      <c r="BZ751" s="2211">
        <f t="shared" si="560"/>
        <v>0</v>
      </c>
      <c r="CA751" s="2212">
        <f t="shared" si="561"/>
        <v>0</v>
      </c>
      <c r="CB751" s="2083"/>
      <c r="CC751" s="2083"/>
      <c r="CD751" s="2237"/>
      <c r="CF751" s="2200"/>
    </row>
    <row r="752" spans="1:94" s="1974" customFormat="1" ht="18" customHeight="1" outlineLevel="1">
      <c r="A752" s="2235" t="s">
        <v>4453</v>
      </c>
      <c r="B752" s="2235" t="b">
        <v>0</v>
      </c>
      <c r="C752" s="2201"/>
      <c r="D752" s="2236" t="s">
        <v>3401</v>
      </c>
      <c r="E752" s="2243" t="s">
        <v>3402</v>
      </c>
      <c r="F752" s="2204" t="s">
        <v>380</v>
      </c>
      <c r="G752" s="2210">
        <v>970.15615612849979</v>
      </c>
      <c r="H752" s="2206">
        <v>490</v>
      </c>
      <c r="I752" s="2206">
        <v>1910</v>
      </c>
      <c r="J752" s="2206">
        <v>390</v>
      </c>
      <c r="K752" s="2206">
        <f t="shared" si="547"/>
        <v>2790</v>
      </c>
      <c r="L752" s="2206">
        <f t="shared" si="517"/>
        <v>2706734</v>
      </c>
      <c r="M752" s="2206">
        <f t="shared" si="518"/>
        <v>475376</v>
      </c>
      <c r="N752" s="2206">
        <f t="shared" si="519"/>
        <v>1852998</v>
      </c>
      <c r="O752" s="2206">
        <f t="shared" si="520"/>
        <v>378360</v>
      </c>
      <c r="P752" s="2210">
        <v>970.15615612849979</v>
      </c>
      <c r="Q752" s="2206">
        <v>490</v>
      </c>
      <c r="R752" s="2206">
        <v>1910</v>
      </c>
      <c r="S752" s="2206">
        <v>390</v>
      </c>
      <c r="T752" s="2206">
        <f t="shared" si="548"/>
        <v>2790</v>
      </c>
      <c r="U752" s="2206">
        <f t="shared" si="521"/>
        <v>2706734</v>
      </c>
      <c r="V752" s="2206">
        <f t="shared" si="522"/>
        <v>475376</v>
      </c>
      <c r="W752" s="2206">
        <f t="shared" si="523"/>
        <v>1852998</v>
      </c>
      <c r="X752" s="2206">
        <f t="shared" si="524"/>
        <v>378360</v>
      </c>
      <c r="Y752" s="2210">
        <f t="shared" si="554"/>
        <v>0</v>
      </c>
      <c r="Z752" s="2207">
        <f t="shared" si="555"/>
        <v>0</v>
      </c>
      <c r="AA752" s="2210"/>
      <c r="AB752" s="2206"/>
      <c r="AC752" s="2206"/>
      <c r="AD752" s="2206"/>
      <c r="AE752" s="2206">
        <f t="shared" si="549"/>
        <v>0</v>
      </c>
      <c r="AF752" s="2206">
        <f t="shared" si="525"/>
        <v>0</v>
      </c>
      <c r="AG752" s="2206">
        <f t="shared" si="526"/>
        <v>0</v>
      </c>
      <c r="AH752" s="2206">
        <f t="shared" si="527"/>
        <v>0</v>
      </c>
      <c r="AI752" s="2207">
        <f t="shared" si="528"/>
        <v>0</v>
      </c>
      <c r="AJ752" s="2298"/>
      <c r="AK752" s="2075"/>
      <c r="AL752" s="2075"/>
      <c r="AM752" s="2075"/>
      <c r="AN752" s="2206">
        <f t="shared" si="550"/>
        <v>0</v>
      </c>
      <c r="AO752" s="2206">
        <f t="shared" si="529"/>
        <v>0</v>
      </c>
      <c r="AP752" s="2206">
        <f t="shared" si="530"/>
        <v>0</v>
      </c>
      <c r="AQ752" s="2206">
        <f t="shared" si="531"/>
        <v>0</v>
      </c>
      <c r="AR752" s="2206">
        <f t="shared" si="532"/>
        <v>0</v>
      </c>
      <c r="AS752" s="2210"/>
      <c r="AT752" s="2075"/>
      <c r="AU752" s="2075"/>
      <c r="AV752" s="2075"/>
      <c r="AW752" s="2206">
        <f t="shared" si="551"/>
        <v>0</v>
      </c>
      <c r="AX752" s="2206">
        <f t="shared" si="533"/>
        <v>0</v>
      </c>
      <c r="AY752" s="2206">
        <f t="shared" si="534"/>
        <v>0</v>
      </c>
      <c r="AZ752" s="2206">
        <f t="shared" si="535"/>
        <v>0</v>
      </c>
      <c r="BA752" s="2206">
        <f t="shared" si="536"/>
        <v>0</v>
      </c>
      <c r="BB752" s="2210">
        <f t="shared" si="556"/>
        <v>0</v>
      </c>
      <c r="BC752" s="2207">
        <f t="shared" si="557"/>
        <v>0</v>
      </c>
      <c r="BD752" s="2210">
        <f t="shared" si="545"/>
        <v>0</v>
      </c>
      <c r="BE752" s="2207">
        <f t="shared" si="546"/>
        <v>0</v>
      </c>
      <c r="BF752" s="2298">
        <v>0</v>
      </c>
      <c r="BG752" s="2075">
        <v>0</v>
      </c>
      <c r="BH752" s="2075">
        <v>0</v>
      </c>
      <c r="BI752" s="2075">
        <v>0</v>
      </c>
      <c r="BJ752" s="2206">
        <f t="shared" si="552"/>
        <v>0</v>
      </c>
      <c r="BK752" s="2206">
        <f t="shared" si="537"/>
        <v>0</v>
      </c>
      <c r="BL752" s="2206">
        <f t="shared" si="538"/>
        <v>0</v>
      </c>
      <c r="BM752" s="2206">
        <f t="shared" si="539"/>
        <v>0</v>
      </c>
      <c r="BN752" s="2206">
        <f t="shared" si="540"/>
        <v>0</v>
      </c>
      <c r="BO752" s="2210">
        <v>0</v>
      </c>
      <c r="BP752" s="2075">
        <v>0</v>
      </c>
      <c r="BQ752" s="2075">
        <v>0</v>
      </c>
      <c r="BR752" s="2075">
        <v>0</v>
      </c>
      <c r="BS752" s="2206">
        <f t="shared" si="553"/>
        <v>0</v>
      </c>
      <c r="BT752" s="2206">
        <f t="shared" si="541"/>
        <v>0</v>
      </c>
      <c r="BU752" s="2206">
        <f t="shared" si="542"/>
        <v>0</v>
      </c>
      <c r="BV752" s="2206">
        <f t="shared" si="543"/>
        <v>0</v>
      </c>
      <c r="BW752" s="2206">
        <f t="shared" si="544"/>
        <v>0</v>
      </c>
      <c r="BX752" s="2210">
        <f t="shared" si="558"/>
        <v>0</v>
      </c>
      <c r="BY752" s="2207">
        <f t="shared" si="559"/>
        <v>0</v>
      </c>
      <c r="BZ752" s="2211">
        <f t="shared" si="560"/>
        <v>0</v>
      </c>
      <c r="CA752" s="2212">
        <f t="shared" si="561"/>
        <v>0</v>
      </c>
      <c r="CB752" s="2083"/>
      <c r="CC752" s="2083"/>
      <c r="CD752" s="2237"/>
      <c r="CF752" s="2200"/>
    </row>
    <row r="753" spans="1:84" s="1974" customFormat="1" ht="18" customHeight="1" outlineLevel="1">
      <c r="A753" s="2235" t="s">
        <v>4454</v>
      </c>
      <c r="B753" s="2235" t="b">
        <v>1</v>
      </c>
      <c r="C753" s="2201"/>
      <c r="D753" s="2236" t="s">
        <v>3404</v>
      </c>
      <c r="E753" s="2243" t="s">
        <v>3405</v>
      </c>
      <c r="F753" s="2204" t="s">
        <v>444</v>
      </c>
      <c r="G753" s="2210">
        <v>181.88</v>
      </c>
      <c r="H753" s="2206">
        <v>1440</v>
      </c>
      <c r="I753" s="2206">
        <v>160</v>
      </c>
      <c r="J753" s="2206">
        <v>6610</v>
      </c>
      <c r="K753" s="2206">
        <f t="shared" si="547"/>
        <v>8210</v>
      </c>
      <c r="L753" s="2206">
        <f t="shared" si="517"/>
        <v>1493233</v>
      </c>
      <c r="M753" s="2206">
        <f t="shared" si="518"/>
        <v>261907</v>
      </c>
      <c r="N753" s="2206">
        <f t="shared" si="519"/>
        <v>29100</v>
      </c>
      <c r="O753" s="2206">
        <f t="shared" si="520"/>
        <v>1202226</v>
      </c>
      <c r="P753" s="2210">
        <v>181.88</v>
      </c>
      <c r="Q753" s="2206">
        <v>1440</v>
      </c>
      <c r="R753" s="2206">
        <v>160</v>
      </c>
      <c r="S753" s="2206">
        <v>6610</v>
      </c>
      <c r="T753" s="2206">
        <f t="shared" si="548"/>
        <v>8210</v>
      </c>
      <c r="U753" s="2206">
        <f t="shared" si="521"/>
        <v>1493233</v>
      </c>
      <c r="V753" s="2206">
        <f t="shared" si="522"/>
        <v>261907</v>
      </c>
      <c r="W753" s="2206">
        <f t="shared" si="523"/>
        <v>29100</v>
      </c>
      <c r="X753" s="2206">
        <f t="shared" si="524"/>
        <v>1202226</v>
      </c>
      <c r="Y753" s="2210">
        <f t="shared" si="554"/>
        <v>0</v>
      </c>
      <c r="Z753" s="2207">
        <f t="shared" si="555"/>
        <v>0</v>
      </c>
      <c r="AA753" s="2210"/>
      <c r="AB753" s="2206"/>
      <c r="AC753" s="2206"/>
      <c r="AD753" s="2206"/>
      <c r="AE753" s="2206">
        <f t="shared" si="549"/>
        <v>0</v>
      </c>
      <c r="AF753" s="2206">
        <f t="shared" si="525"/>
        <v>0</v>
      </c>
      <c r="AG753" s="2206">
        <f t="shared" si="526"/>
        <v>0</v>
      </c>
      <c r="AH753" s="2206">
        <f t="shared" si="527"/>
        <v>0</v>
      </c>
      <c r="AI753" s="2207">
        <f t="shared" si="528"/>
        <v>0</v>
      </c>
      <c r="AJ753" s="2298"/>
      <c r="AK753" s="2075"/>
      <c r="AL753" s="2075"/>
      <c r="AM753" s="2075"/>
      <c r="AN753" s="2206">
        <f t="shared" si="550"/>
        <v>0</v>
      </c>
      <c r="AO753" s="2206">
        <f t="shared" si="529"/>
        <v>0</v>
      </c>
      <c r="AP753" s="2206">
        <f t="shared" si="530"/>
        <v>0</v>
      </c>
      <c r="AQ753" s="2206">
        <f t="shared" si="531"/>
        <v>0</v>
      </c>
      <c r="AR753" s="2206">
        <f t="shared" si="532"/>
        <v>0</v>
      </c>
      <c r="AS753" s="2210"/>
      <c r="AT753" s="2075"/>
      <c r="AU753" s="2075"/>
      <c r="AV753" s="2075"/>
      <c r="AW753" s="2206">
        <f t="shared" si="551"/>
        <v>0</v>
      </c>
      <c r="AX753" s="2206">
        <f t="shared" si="533"/>
        <v>0</v>
      </c>
      <c r="AY753" s="2206">
        <f t="shared" si="534"/>
        <v>0</v>
      </c>
      <c r="AZ753" s="2206">
        <f t="shared" si="535"/>
        <v>0</v>
      </c>
      <c r="BA753" s="2206">
        <f t="shared" si="536"/>
        <v>0</v>
      </c>
      <c r="BB753" s="2210">
        <f t="shared" si="556"/>
        <v>0</v>
      </c>
      <c r="BC753" s="2207">
        <f t="shared" si="557"/>
        <v>0</v>
      </c>
      <c r="BD753" s="2210">
        <f t="shared" si="545"/>
        <v>0</v>
      </c>
      <c r="BE753" s="2207">
        <f t="shared" si="546"/>
        <v>0</v>
      </c>
      <c r="BF753" s="2298">
        <v>0</v>
      </c>
      <c r="BG753" s="2075">
        <v>0</v>
      </c>
      <c r="BH753" s="2075">
        <v>0</v>
      </c>
      <c r="BI753" s="2075">
        <v>0</v>
      </c>
      <c r="BJ753" s="2206">
        <f t="shared" si="552"/>
        <v>0</v>
      </c>
      <c r="BK753" s="2206">
        <f t="shared" si="537"/>
        <v>0</v>
      </c>
      <c r="BL753" s="2206">
        <f t="shared" si="538"/>
        <v>0</v>
      </c>
      <c r="BM753" s="2206">
        <f t="shared" si="539"/>
        <v>0</v>
      </c>
      <c r="BN753" s="2206">
        <f t="shared" si="540"/>
        <v>0</v>
      </c>
      <c r="BO753" s="2210">
        <v>0</v>
      </c>
      <c r="BP753" s="2075">
        <v>0</v>
      </c>
      <c r="BQ753" s="2075">
        <v>0</v>
      </c>
      <c r="BR753" s="2075">
        <v>0</v>
      </c>
      <c r="BS753" s="2206">
        <f t="shared" si="553"/>
        <v>0</v>
      </c>
      <c r="BT753" s="2206">
        <f t="shared" si="541"/>
        <v>0</v>
      </c>
      <c r="BU753" s="2206">
        <f t="shared" si="542"/>
        <v>0</v>
      </c>
      <c r="BV753" s="2206">
        <f t="shared" si="543"/>
        <v>0</v>
      </c>
      <c r="BW753" s="2206">
        <f t="shared" si="544"/>
        <v>0</v>
      </c>
      <c r="BX753" s="2210">
        <f t="shared" si="558"/>
        <v>0</v>
      </c>
      <c r="BY753" s="2207">
        <f t="shared" si="559"/>
        <v>0</v>
      </c>
      <c r="BZ753" s="2211">
        <f t="shared" si="560"/>
        <v>0</v>
      </c>
      <c r="CA753" s="2212">
        <f t="shared" si="561"/>
        <v>0</v>
      </c>
      <c r="CB753" s="2083"/>
      <c r="CC753" s="2083"/>
      <c r="CD753" s="2237"/>
      <c r="CF753" s="2200"/>
    </row>
    <row r="754" spans="1:84" s="1974" customFormat="1" ht="18" customHeight="1" outlineLevel="1">
      <c r="A754" s="2235" t="s">
        <v>4455</v>
      </c>
      <c r="B754" s="2235" t="b">
        <v>1</v>
      </c>
      <c r="C754" s="2201"/>
      <c r="D754" s="2236" t="s">
        <v>3407</v>
      </c>
      <c r="E754" s="2243" t="s">
        <v>3408</v>
      </c>
      <c r="F754" s="2204" t="s">
        <v>380</v>
      </c>
      <c r="G754" s="2210">
        <v>70</v>
      </c>
      <c r="H754" s="2206">
        <v>890</v>
      </c>
      <c r="I754" s="2206">
        <v>2310</v>
      </c>
      <c r="J754" s="2206">
        <v>720</v>
      </c>
      <c r="K754" s="2206">
        <f t="shared" si="547"/>
        <v>3920</v>
      </c>
      <c r="L754" s="2206">
        <f t="shared" si="517"/>
        <v>274400</v>
      </c>
      <c r="M754" s="2206">
        <f t="shared" si="518"/>
        <v>62300</v>
      </c>
      <c r="N754" s="2206">
        <f t="shared" si="519"/>
        <v>161700</v>
      </c>
      <c r="O754" s="2206">
        <f t="shared" si="520"/>
        <v>50400</v>
      </c>
      <c r="P754" s="2210">
        <v>70</v>
      </c>
      <c r="Q754" s="2206">
        <v>890</v>
      </c>
      <c r="R754" s="2206">
        <v>2310</v>
      </c>
      <c r="S754" s="2206">
        <v>720</v>
      </c>
      <c r="T754" s="2206">
        <f t="shared" si="548"/>
        <v>3920</v>
      </c>
      <c r="U754" s="2206">
        <f t="shared" si="521"/>
        <v>274400</v>
      </c>
      <c r="V754" s="2206">
        <f t="shared" si="522"/>
        <v>62300</v>
      </c>
      <c r="W754" s="2206">
        <f t="shared" si="523"/>
        <v>161700</v>
      </c>
      <c r="X754" s="2206">
        <f t="shared" si="524"/>
        <v>50400</v>
      </c>
      <c r="Y754" s="2210">
        <f t="shared" si="554"/>
        <v>0</v>
      </c>
      <c r="Z754" s="2207">
        <f t="shared" si="555"/>
        <v>0</v>
      </c>
      <c r="AA754" s="2210"/>
      <c r="AB754" s="2206"/>
      <c r="AC754" s="2206"/>
      <c r="AD754" s="2206"/>
      <c r="AE754" s="2206">
        <f t="shared" si="549"/>
        <v>0</v>
      </c>
      <c r="AF754" s="2206">
        <f t="shared" si="525"/>
        <v>0</v>
      </c>
      <c r="AG754" s="2206">
        <f t="shared" si="526"/>
        <v>0</v>
      </c>
      <c r="AH754" s="2206">
        <f t="shared" si="527"/>
        <v>0</v>
      </c>
      <c r="AI754" s="2207">
        <f t="shared" si="528"/>
        <v>0</v>
      </c>
      <c r="AJ754" s="2298"/>
      <c r="AK754" s="2075"/>
      <c r="AL754" s="2075"/>
      <c r="AM754" s="2075"/>
      <c r="AN754" s="2206">
        <f t="shared" si="550"/>
        <v>0</v>
      </c>
      <c r="AO754" s="2206">
        <f t="shared" si="529"/>
        <v>0</v>
      </c>
      <c r="AP754" s="2206">
        <f t="shared" si="530"/>
        <v>0</v>
      </c>
      <c r="AQ754" s="2206">
        <f t="shared" si="531"/>
        <v>0</v>
      </c>
      <c r="AR754" s="2206">
        <f t="shared" si="532"/>
        <v>0</v>
      </c>
      <c r="AS754" s="2210"/>
      <c r="AT754" s="2075"/>
      <c r="AU754" s="2075"/>
      <c r="AV754" s="2075"/>
      <c r="AW754" s="2206">
        <f t="shared" si="551"/>
        <v>0</v>
      </c>
      <c r="AX754" s="2206">
        <f t="shared" si="533"/>
        <v>0</v>
      </c>
      <c r="AY754" s="2206">
        <f t="shared" si="534"/>
        <v>0</v>
      </c>
      <c r="AZ754" s="2206">
        <f t="shared" si="535"/>
        <v>0</v>
      </c>
      <c r="BA754" s="2206">
        <f t="shared" si="536"/>
        <v>0</v>
      </c>
      <c r="BB754" s="2210">
        <f t="shared" si="556"/>
        <v>0</v>
      </c>
      <c r="BC754" s="2207">
        <f t="shared" si="557"/>
        <v>0</v>
      </c>
      <c r="BD754" s="2210">
        <f t="shared" si="545"/>
        <v>0</v>
      </c>
      <c r="BE754" s="2207">
        <f t="shared" si="546"/>
        <v>0</v>
      </c>
      <c r="BF754" s="2298">
        <v>0</v>
      </c>
      <c r="BG754" s="2075">
        <v>0</v>
      </c>
      <c r="BH754" s="2075">
        <v>0</v>
      </c>
      <c r="BI754" s="2075">
        <v>0</v>
      </c>
      <c r="BJ754" s="2206">
        <f t="shared" si="552"/>
        <v>0</v>
      </c>
      <c r="BK754" s="2206">
        <f t="shared" si="537"/>
        <v>0</v>
      </c>
      <c r="BL754" s="2206">
        <f t="shared" si="538"/>
        <v>0</v>
      </c>
      <c r="BM754" s="2206">
        <f t="shared" si="539"/>
        <v>0</v>
      </c>
      <c r="BN754" s="2206">
        <f t="shared" si="540"/>
        <v>0</v>
      </c>
      <c r="BO754" s="2210">
        <v>0</v>
      </c>
      <c r="BP754" s="2075">
        <v>0</v>
      </c>
      <c r="BQ754" s="2075">
        <v>0</v>
      </c>
      <c r="BR754" s="2075">
        <v>0</v>
      </c>
      <c r="BS754" s="2206">
        <f t="shared" si="553"/>
        <v>0</v>
      </c>
      <c r="BT754" s="2206">
        <f t="shared" si="541"/>
        <v>0</v>
      </c>
      <c r="BU754" s="2206">
        <f t="shared" si="542"/>
        <v>0</v>
      </c>
      <c r="BV754" s="2206">
        <f t="shared" si="543"/>
        <v>0</v>
      </c>
      <c r="BW754" s="2206">
        <f t="shared" si="544"/>
        <v>0</v>
      </c>
      <c r="BX754" s="2210">
        <f t="shared" si="558"/>
        <v>0</v>
      </c>
      <c r="BY754" s="2207">
        <f t="shared" si="559"/>
        <v>0</v>
      </c>
      <c r="BZ754" s="2211">
        <f t="shared" si="560"/>
        <v>0</v>
      </c>
      <c r="CA754" s="2212">
        <f t="shared" si="561"/>
        <v>0</v>
      </c>
      <c r="CB754" s="2083"/>
      <c r="CC754" s="2083"/>
      <c r="CD754" s="2237"/>
      <c r="CF754" s="2200"/>
    </row>
    <row r="755" spans="1:84" s="1974" customFormat="1" ht="18" customHeight="1" outlineLevel="1">
      <c r="A755" s="2235"/>
      <c r="B755" s="2235"/>
      <c r="C755" s="2201"/>
      <c r="D755" s="2232" t="s">
        <v>3409</v>
      </c>
      <c r="E755" s="2243"/>
      <c r="F755" s="2204"/>
      <c r="G755" s="2244"/>
      <c r="H755" s="2206"/>
      <c r="I755" s="2206"/>
      <c r="J755" s="2206"/>
      <c r="K755" s="2206">
        <f t="shared" si="547"/>
        <v>0</v>
      </c>
      <c r="L755" s="2206">
        <f t="shared" si="517"/>
        <v>0</v>
      </c>
      <c r="M755" s="2206">
        <f t="shared" si="518"/>
        <v>0</v>
      </c>
      <c r="N755" s="2206">
        <f t="shared" si="519"/>
        <v>0</v>
      </c>
      <c r="O755" s="2206">
        <f t="shared" si="520"/>
        <v>0</v>
      </c>
      <c r="P755" s="2244"/>
      <c r="Q755" s="2206"/>
      <c r="R755" s="2206"/>
      <c r="S755" s="2206"/>
      <c r="T755" s="2206">
        <f t="shared" si="548"/>
        <v>0</v>
      </c>
      <c r="U755" s="2206">
        <f t="shared" si="521"/>
        <v>0</v>
      </c>
      <c r="V755" s="2206">
        <f t="shared" si="522"/>
        <v>0</v>
      </c>
      <c r="W755" s="2206">
        <f t="shared" si="523"/>
        <v>0</v>
      </c>
      <c r="X755" s="2206">
        <f t="shared" si="524"/>
        <v>0</v>
      </c>
      <c r="Y755" s="2244">
        <f t="shared" si="554"/>
        <v>0</v>
      </c>
      <c r="Z755" s="2207">
        <f t="shared" si="555"/>
        <v>0</v>
      </c>
      <c r="AA755" s="2244"/>
      <c r="AB755" s="2206"/>
      <c r="AC755" s="2206"/>
      <c r="AD755" s="2206"/>
      <c r="AE755" s="2206">
        <f t="shared" si="549"/>
        <v>0</v>
      </c>
      <c r="AF755" s="2206">
        <f t="shared" si="525"/>
        <v>0</v>
      </c>
      <c r="AG755" s="2206">
        <f t="shared" si="526"/>
        <v>0</v>
      </c>
      <c r="AH755" s="2206">
        <f t="shared" si="527"/>
        <v>0</v>
      </c>
      <c r="AI755" s="2207">
        <f t="shared" si="528"/>
        <v>0</v>
      </c>
      <c r="AJ755" s="2246"/>
      <c r="AK755" s="2075"/>
      <c r="AL755" s="2075"/>
      <c r="AM755" s="2075"/>
      <c r="AN755" s="2206">
        <f t="shared" si="550"/>
        <v>0</v>
      </c>
      <c r="AO755" s="2206">
        <f t="shared" si="529"/>
        <v>0</v>
      </c>
      <c r="AP755" s="2206">
        <f t="shared" si="530"/>
        <v>0</v>
      </c>
      <c r="AQ755" s="2206">
        <f t="shared" si="531"/>
        <v>0</v>
      </c>
      <c r="AR755" s="2206">
        <f t="shared" si="532"/>
        <v>0</v>
      </c>
      <c r="AS755" s="2244"/>
      <c r="AT755" s="2075"/>
      <c r="AU755" s="2075"/>
      <c r="AV755" s="2075"/>
      <c r="AW755" s="2206">
        <f t="shared" si="551"/>
        <v>0</v>
      </c>
      <c r="AX755" s="2206">
        <f t="shared" si="533"/>
        <v>0</v>
      </c>
      <c r="AY755" s="2206">
        <f t="shared" si="534"/>
        <v>0</v>
      </c>
      <c r="AZ755" s="2206">
        <f t="shared" si="535"/>
        <v>0</v>
      </c>
      <c r="BA755" s="2206">
        <f t="shared" si="536"/>
        <v>0</v>
      </c>
      <c r="BB755" s="2244">
        <f t="shared" si="556"/>
        <v>0</v>
      </c>
      <c r="BC755" s="2207">
        <f t="shared" si="557"/>
        <v>0</v>
      </c>
      <c r="BD755" s="2244">
        <f t="shared" si="545"/>
        <v>0</v>
      </c>
      <c r="BE755" s="2207">
        <f t="shared" si="546"/>
        <v>0</v>
      </c>
      <c r="BF755" s="2246">
        <v>0</v>
      </c>
      <c r="BG755" s="2075">
        <v>0</v>
      </c>
      <c r="BH755" s="2075">
        <v>0</v>
      </c>
      <c r="BI755" s="2075">
        <v>0</v>
      </c>
      <c r="BJ755" s="2206">
        <f t="shared" si="552"/>
        <v>0</v>
      </c>
      <c r="BK755" s="2206">
        <f t="shared" si="537"/>
        <v>0</v>
      </c>
      <c r="BL755" s="2206">
        <f t="shared" si="538"/>
        <v>0</v>
      </c>
      <c r="BM755" s="2206">
        <f t="shared" si="539"/>
        <v>0</v>
      </c>
      <c r="BN755" s="2206">
        <f t="shared" si="540"/>
        <v>0</v>
      </c>
      <c r="BO755" s="2244">
        <v>0</v>
      </c>
      <c r="BP755" s="2075">
        <v>0</v>
      </c>
      <c r="BQ755" s="2075">
        <v>0</v>
      </c>
      <c r="BR755" s="2075">
        <v>0</v>
      </c>
      <c r="BS755" s="2206">
        <f t="shared" si="553"/>
        <v>0</v>
      </c>
      <c r="BT755" s="2206">
        <f t="shared" si="541"/>
        <v>0</v>
      </c>
      <c r="BU755" s="2206">
        <f t="shared" si="542"/>
        <v>0</v>
      </c>
      <c r="BV755" s="2206">
        <f t="shared" si="543"/>
        <v>0</v>
      </c>
      <c r="BW755" s="2206">
        <f t="shared" si="544"/>
        <v>0</v>
      </c>
      <c r="BX755" s="2244">
        <f t="shared" si="558"/>
        <v>0</v>
      </c>
      <c r="BY755" s="2207">
        <f t="shared" si="559"/>
        <v>0</v>
      </c>
      <c r="BZ755" s="2211">
        <f t="shared" si="560"/>
        <v>0</v>
      </c>
      <c r="CA755" s="2212">
        <f t="shared" si="561"/>
        <v>0</v>
      </c>
      <c r="CB755" s="2083"/>
      <c r="CC755" s="2083"/>
      <c r="CD755" s="2237"/>
      <c r="CF755" s="2200"/>
    </row>
    <row r="756" spans="1:84" s="1974" customFormat="1" ht="18" customHeight="1" outlineLevel="1">
      <c r="A756" s="2235" t="s">
        <v>4456</v>
      </c>
      <c r="B756" s="2235" t="b">
        <v>1</v>
      </c>
      <c r="C756" s="2201"/>
      <c r="D756" s="2236" t="s">
        <v>3411</v>
      </c>
      <c r="E756" s="2243" t="s">
        <v>3412</v>
      </c>
      <c r="F756" s="2204" t="s">
        <v>444</v>
      </c>
      <c r="G756" s="2210">
        <v>134.20099999999999</v>
      </c>
      <c r="H756" s="2206">
        <v>7950</v>
      </c>
      <c r="I756" s="2206">
        <v>40850</v>
      </c>
      <c r="J756" s="2206">
        <v>8340</v>
      </c>
      <c r="K756" s="2206">
        <f t="shared" si="547"/>
        <v>57140</v>
      </c>
      <c r="L756" s="2206">
        <f t="shared" si="517"/>
        <v>7668243</v>
      </c>
      <c r="M756" s="2206">
        <f t="shared" si="518"/>
        <v>1066897</v>
      </c>
      <c r="N756" s="2206">
        <f t="shared" si="519"/>
        <v>5482110</v>
      </c>
      <c r="O756" s="2206">
        <f t="shared" si="520"/>
        <v>1119236</v>
      </c>
      <c r="P756" s="2210">
        <v>134.20099999999999</v>
      </c>
      <c r="Q756" s="2206">
        <v>7950</v>
      </c>
      <c r="R756" s="2206">
        <v>40850</v>
      </c>
      <c r="S756" s="2206">
        <v>8340</v>
      </c>
      <c r="T756" s="2206">
        <f t="shared" si="548"/>
        <v>57140</v>
      </c>
      <c r="U756" s="2206">
        <f t="shared" si="521"/>
        <v>7668243</v>
      </c>
      <c r="V756" s="2206">
        <f t="shared" si="522"/>
        <v>1066897</v>
      </c>
      <c r="W756" s="2206">
        <f t="shared" si="523"/>
        <v>5482110</v>
      </c>
      <c r="X756" s="2206">
        <f t="shared" si="524"/>
        <v>1119236</v>
      </c>
      <c r="Y756" s="2210">
        <f t="shared" si="554"/>
        <v>0</v>
      </c>
      <c r="Z756" s="2207">
        <f t="shared" si="555"/>
        <v>0</v>
      </c>
      <c r="AA756" s="2210"/>
      <c r="AB756" s="2206"/>
      <c r="AC756" s="2206"/>
      <c r="AD756" s="2206"/>
      <c r="AE756" s="2206">
        <f t="shared" si="549"/>
        <v>0</v>
      </c>
      <c r="AF756" s="2206">
        <f t="shared" si="525"/>
        <v>0</v>
      </c>
      <c r="AG756" s="2206">
        <f t="shared" si="526"/>
        <v>0</v>
      </c>
      <c r="AH756" s="2206">
        <f t="shared" si="527"/>
        <v>0</v>
      </c>
      <c r="AI756" s="2207">
        <f t="shared" si="528"/>
        <v>0</v>
      </c>
      <c r="AJ756" s="2298"/>
      <c r="AK756" s="2075"/>
      <c r="AL756" s="2075"/>
      <c r="AM756" s="2075"/>
      <c r="AN756" s="2206">
        <f t="shared" si="550"/>
        <v>0</v>
      </c>
      <c r="AO756" s="2206">
        <f t="shared" si="529"/>
        <v>0</v>
      </c>
      <c r="AP756" s="2206">
        <f t="shared" si="530"/>
        <v>0</v>
      </c>
      <c r="AQ756" s="2206">
        <f t="shared" si="531"/>
        <v>0</v>
      </c>
      <c r="AR756" s="2206">
        <f t="shared" si="532"/>
        <v>0</v>
      </c>
      <c r="AS756" s="2210"/>
      <c r="AT756" s="2075"/>
      <c r="AU756" s="2075"/>
      <c r="AV756" s="2075"/>
      <c r="AW756" s="2206">
        <f t="shared" si="551"/>
        <v>0</v>
      </c>
      <c r="AX756" s="2206">
        <f t="shared" si="533"/>
        <v>0</v>
      </c>
      <c r="AY756" s="2206">
        <f t="shared" si="534"/>
        <v>0</v>
      </c>
      <c r="AZ756" s="2206">
        <f t="shared" si="535"/>
        <v>0</v>
      </c>
      <c r="BA756" s="2206">
        <f t="shared" si="536"/>
        <v>0</v>
      </c>
      <c r="BB756" s="2210">
        <f t="shared" si="556"/>
        <v>0</v>
      </c>
      <c r="BC756" s="2207">
        <f t="shared" si="557"/>
        <v>0</v>
      </c>
      <c r="BD756" s="2210">
        <f t="shared" si="545"/>
        <v>0</v>
      </c>
      <c r="BE756" s="2207">
        <f t="shared" si="546"/>
        <v>0</v>
      </c>
      <c r="BF756" s="2298">
        <v>0</v>
      </c>
      <c r="BG756" s="2075">
        <v>0</v>
      </c>
      <c r="BH756" s="2075">
        <v>0</v>
      </c>
      <c r="BI756" s="2075">
        <v>0</v>
      </c>
      <c r="BJ756" s="2206">
        <f t="shared" si="552"/>
        <v>0</v>
      </c>
      <c r="BK756" s="2206">
        <f t="shared" si="537"/>
        <v>0</v>
      </c>
      <c r="BL756" s="2206">
        <f t="shared" si="538"/>
        <v>0</v>
      </c>
      <c r="BM756" s="2206">
        <f t="shared" si="539"/>
        <v>0</v>
      </c>
      <c r="BN756" s="2206">
        <f t="shared" si="540"/>
        <v>0</v>
      </c>
      <c r="BO756" s="2210">
        <v>0</v>
      </c>
      <c r="BP756" s="2075">
        <v>0</v>
      </c>
      <c r="BQ756" s="2075">
        <v>0</v>
      </c>
      <c r="BR756" s="2075">
        <v>0</v>
      </c>
      <c r="BS756" s="2206">
        <f t="shared" si="553"/>
        <v>0</v>
      </c>
      <c r="BT756" s="2206">
        <f t="shared" si="541"/>
        <v>0</v>
      </c>
      <c r="BU756" s="2206">
        <f t="shared" si="542"/>
        <v>0</v>
      </c>
      <c r="BV756" s="2206">
        <f t="shared" si="543"/>
        <v>0</v>
      </c>
      <c r="BW756" s="2206">
        <f t="shared" si="544"/>
        <v>0</v>
      </c>
      <c r="BX756" s="2210">
        <f t="shared" si="558"/>
        <v>0</v>
      </c>
      <c r="BY756" s="2207">
        <f t="shared" si="559"/>
        <v>0</v>
      </c>
      <c r="BZ756" s="2211">
        <f t="shared" si="560"/>
        <v>0</v>
      </c>
      <c r="CA756" s="2212">
        <f t="shared" si="561"/>
        <v>0</v>
      </c>
      <c r="CB756" s="2083"/>
      <c r="CC756" s="2083"/>
      <c r="CD756" s="2237"/>
      <c r="CF756" s="2200"/>
    </row>
    <row r="757" spans="1:84" s="1974" customFormat="1" ht="18" customHeight="1" outlineLevel="1">
      <c r="A757" s="2235" t="s">
        <v>4457</v>
      </c>
      <c r="B757" s="2235" t="b">
        <v>1</v>
      </c>
      <c r="C757" s="2201"/>
      <c r="D757" s="2236" t="s">
        <v>3414</v>
      </c>
      <c r="E757" s="2243" t="s">
        <v>3412</v>
      </c>
      <c r="F757" s="2204" t="s">
        <v>444</v>
      </c>
      <c r="G757" s="2210">
        <v>681.36699999999996</v>
      </c>
      <c r="H757" s="2206">
        <v>8200</v>
      </c>
      <c r="I757" s="2206">
        <v>41870</v>
      </c>
      <c r="J757" s="2206">
        <v>8410</v>
      </c>
      <c r="K757" s="2206">
        <f t="shared" si="547"/>
        <v>58480</v>
      </c>
      <c r="L757" s="2206">
        <f t="shared" si="517"/>
        <v>39846341</v>
      </c>
      <c r="M757" s="2206">
        <f t="shared" si="518"/>
        <v>5587209</v>
      </c>
      <c r="N757" s="2206">
        <f t="shared" si="519"/>
        <v>28528836</v>
      </c>
      <c r="O757" s="2206">
        <f t="shared" si="520"/>
        <v>5730296</v>
      </c>
      <c r="P757" s="2210">
        <v>681.36699999999996</v>
      </c>
      <c r="Q757" s="2206">
        <v>8200</v>
      </c>
      <c r="R757" s="2206">
        <v>41870</v>
      </c>
      <c r="S757" s="2206">
        <v>8410</v>
      </c>
      <c r="T757" s="2206">
        <f t="shared" si="548"/>
        <v>58480</v>
      </c>
      <c r="U757" s="2206">
        <f t="shared" si="521"/>
        <v>39846341</v>
      </c>
      <c r="V757" s="2206">
        <f t="shared" si="522"/>
        <v>5587209</v>
      </c>
      <c r="W757" s="2206">
        <f t="shared" si="523"/>
        <v>28528836</v>
      </c>
      <c r="X757" s="2206">
        <f t="shared" si="524"/>
        <v>5730296</v>
      </c>
      <c r="Y757" s="2210">
        <f t="shared" si="554"/>
        <v>0</v>
      </c>
      <c r="Z757" s="2207">
        <f t="shared" si="555"/>
        <v>0</v>
      </c>
      <c r="AA757" s="2210"/>
      <c r="AB757" s="2206"/>
      <c r="AC757" s="2206"/>
      <c r="AD757" s="2206"/>
      <c r="AE757" s="2206">
        <f t="shared" si="549"/>
        <v>0</v>
      </c>
      <c r="AF757" s="2206">
        <f t="shared" si="525"/>
        <v>0</v>
      </c>
      <c r="AG757" s="2206">
        <f t="shared" si="526"/>
        <v>0</v>
      </c>
      <c r="AH757" s="2206">
        <f t="shared" si="527"/>
        <v>0</v>
      </c>
      <c r="AI757" s="2207">
        <f t="shared" si="528"/>
        <v>0</v>
      </c>
      <c r="AJ757" s="2298"/>
      <c r="AK757" s="2075"/>
      <c r="AL757" s="2075"/>
      <c r="AM757" s="2075"/>
      <c r="AN757" s="2206">
        <f t="shared" si="550"/>
        <v>0</v>
      </c>
      <c r="AO757" s="2206">
        <f t="shared" si="529"/>
        <v>0</v>
      </c>
      <c r="AP757" s="2206">
        <f t="shared" si="530"/>
        <v>0</v>
      </c>
      <c r="AQ757" s="2206">
        <f t="shared" si="531"/>
        <v>0</v>
      </c>
      <c r="AR757" s="2206">
        <f t="shared" si="532"/>
        <v>0</v>
      </c>
      <c r="AS757" s="2210"/>
      <c r="AT757" s="2075"/>
      <c r="AU757" s="2075"/>
      <c r="AV757" s="2075"/>
      <c r="AW757" s="2206">
        <f t="shared" si="551"/>
        <v>0</v>
      </c>
      <c r="AX757" s="2206">
        <f t="shared" si="533"/>
        <v>0</v>
      </c>
      <c r="AY757" s="2206">
        <f t="shared" si="534"/>
        <v>0</v>
      </c>
      <c r="AZ757" s="2206">
        <f t="shared" si="535"/>
        <v>0</v>
      </c>
      <c r="BA757" s="2206">
        <f t="shared" si="536"/>
        <v>0</v>
      </c>
      <c r="BB757" s="2210">
        <f t="shared" si="556"/>
        <v>0</v>
      </c>
      <c r="BC757" s="2207">
        <f t="shared" si="557"/>
        <v>0</v>
      </c>
      <c r="BD757" s="2210">
        <f t="shared" si="545"/>
        <v>0</v>
      </c>
      <c r="BE757" s="2207">
        <f t="shared" si="546"/>
        <v>0</v>
      </c>
      <c r="BF757" s="2298">
        <v>0</v>
      </c>
      <c r="BG757" s="2075">
        <v>0</v>
      </c>
      <c r="BH757" s="2075">
        <v>0</v>
      </c>
      <c r="BI757" s="2075">
        <v>0</v>
      </c>
      <c r="BJ757" s="2206">
        <f t="shared" si="552"/>
        <v>0</v>
      </c>
      <c r="BK757" s="2206">
        <f t="shared" si="537"/>
        <v>0</v>
      </c>
      <c r="BL757" s="2206">
        <f t="shared" si="538"/>
        <v>0</v>
      </c>
      <c r="BM757" s="2206">
        <f t="shared" si="539"/>
        <v>0</v>
      </c>
      <c r="BN757" s="2206">
        <f t="shared" si="540"/>
        <v>0</v>
      </c>
      <c r="BO757" s="2210">
        <v>0</v>
      </c>
      <c r="BP757" s="2075">
        <v>0</v>
      </c>
      <c r="BQ757" s="2075">
        <v>0</v>
      </c>
      <c r="BR757" s="2075">
        <v>0</v>
      </c>
      <c r="BS757" s="2206">
        <f t="shared" si="553"/>
        <v>0</v>
      </c>
      <c r="BT757" s="2206">
        <f t="shared" si="541"/>
        <v>0</v>
      </c>
      <c r="BU757" s="2206">
        <f t="shared" si="542"/>
        <v>0</v>
      </c>
      <c r="BV757" s="2206">
        <f t="shared" si="543"/>
        <v>0</v>
      </c>
      <c r="BW757" s="2206">
        <f t="shared" si="544"/>
        <v>0</v>
      </c>
      <c r="BX757" s="2210">
        <f t="shared" si="558"/>
        <v>0</v>
      </c>
      <c r="BY757" s="2207">
        <f t="shared" si="559"/>
        <v>0</v>
      </c>
      <c r="BZ757" s="2211">
        <f t="shared" si="560"/>
        <v>0</v>
      </c>
      <c r="CA757" s="2212">
        <f t="shared" si="561"/>
        <v>0</v>
      </c>
      <c r="CB757" s="2083"/>
      <c r="CC757" s="2083"/>
      <c r="CD757" s="2237"/>
      <c r="CF757" s="2200"/>
    </row>
    <row r="758" spans="1:84" s="1974" customFormat="1" ht="18" customHeight="1" outlineLevel="1">
      <c r="A758" s="2235" t="s">
        <v>4458</v>
      </c>
      <c r="B758" s="2235" t="b">
        <v>0</v>
      </c>
      <c r="C758" s="2201"/>
      <c r="D758" s="2236" t="s">
        <v>3414</v>
      </c>
      <c r="E758" s="2243" t="s">
        <v>3412</v>
      </c>
      <c r="F758" s="2204" t="s">
        <v>380</v>
      </c>
      <c r="G758" s="2210">
        <v>970.15615612849979</v>
      </c>
      <c r="H758" s="2206">
        <v>5550</v>
      </c>
      <c r="I758" s="2206">
        <v>28560</v>
      </c>
      <c r="J758" s="2206">
        <v>4620</v>
      </c>
      <c r="K758" s="2206">
        <f t="shared" si="547"/>
        <v>38730</v>
      </c>
      <c r="L758" s="2206">
        <f t="shared" si="517"/>
        <v>37574146</v>
      </c>
      <c r="M758" s="2206">
        <f t="shared" si="518"/>
        <v>5384366</v>
      </c>
      <c r="N758" s="2206">
        <f t="shared" si="519"/>
        <v>27707659</v>
      </c>
      <c r="O758" s="2206">
        <f t="shared" si="520"/>
        <v>4482121</v>
      </c>
      <c r="P758" s="2210">
        <v>970.15615612849979</v>
      </c>
      <c r="Q758" s="2206">
        <v>5550</v>
      </c>
      <c r="R758" s="2206">
        <v>28560</v>
      </c>
      <c r="S758" s="2206">
        <v>4620</v>
      </c>
      <c r="T758" s="2206">
        <f t="shared" si="548"/>
        <v>38730</v>
      </c>
      <c r="U758" s="2206">
        <f t="shared" si="521"/>
        <v>37574146</v>
      </c>
      <c r="V758" s="2206">
        <f t="shared" si="522"/>
        <v>5384366</v>
      </c>
      <c r="W758" s="2206">
        <f t="shared" si="523"/>
        <v>27707659</v>
      </c>
      <c r="X758" s="2206">
        <f t="shared" si="524"/>
        <v>4482121</v>
      </c>
      <c r="Y758" s="2210">
        <f t="shared" si="554"/>
        <v>0</v>
      </c>
      <c r="Z758" s="2207">
        <f t="shared" si="555"/>
        <v>0</v>
      </c>
      <c r="AA758" s="2210"/>
      <c r="AB758" s="2206"/>
      <c r="AC758" s="2206"/>
      <c r="AD758" s="2206"/>
      <c r="AE758" s="2206">
        <f t="shared" si="549"/>
        <v>0</v>
      </c>
      <c r="AF758" s="2206">
        <f t="shared" si="525"/>
        <v>0</v>
      </c>
      <c r="AG758" s="2206">
        <f t="shared" si="526"/>
        <v>0</v>
      </c>
      <c r="AH758" s="2206">
        <f t="shared" si="527"/>
        <v>0</v>
      </c>
      <c r="AI758" s="2207">
        <f t="shared" si="528"/>
        <v>0</v>
      </c>
      <c r="AJ758" s="2298"/>
      <c r="AK758" s="2075"/>
      <c r="AL758" s="2075"/>
      <c r="AM758" s="2075"/>
      <c r="AN758" s="2206">
        <f t="shared" si="550"/>
        <v>0</v>
      </c>
      <c r="AO758" s="2206">
        <f t="shared" si="529"/>
        <v>0</v>
      </c>
      <c r="AP758" s="2206">
        <f t="shared" si="530"/>
        <v>0</v>
      </c>
      <c r="AQ758" s="2206">
        <f t="shared" si="531"/>
        <v>0</v>
      </c>
      <c r="AR758" s="2206">
        <f t="shared" si="532"/>
        <v>0</v>
      </c>
      <c r="AS758" s="2210"/>
      <c r="AT758" s="2075"/>
      <c r="AU758" s="2075"/>
      <c r="AV758" s="2075"/>
      <c r="AW758" s="2206">
        <f t="shared" si="551"/>
        <v>0</v>
      </c>
      <c r="AX758" s="2206">
        <f t="shared" si="533"/>
        <v>0</v>
      </c>
      <c r="AY758" s="2206">
        <f t="shared" si="534"/>
        <v>0</v>
      </c>
      <c r="AZ758" s="2206">
        <f t="shared" si="535"/>
        <v>0</v>
      </c>
      <c r="BA758" s="2206">
        <f t="shared" si="536"/>
        <v>0</v>
      </c>
      <c r="BB758" s="2210">
        <f t="shared" si="556"/>
        <v>0</v>
      </c>
      <c r="BC758" s="2207">
        <f t="shared" si="557"/>
        <v>0</v>
      </c>
      <c r="BD758" s="2210">
        <f t="shared" si="545"/>
        <v>0</v>
      </c>
      <c r="BE758" s="2207">
        <f t="shared" si="546"/>
        <v>0</v>
      </c>
      <c r="BF758" s="2298">
        <v>0</v>
      </c>
      <c r="BG758" s="2075">
        <v>0</v>
      </c>
      <c r="BH758" s="2075">
        <v>0</v>
      </c>
      <c r="BI758" s="2075">
        <v>0</v>
      </c>
      <c r="BJ758" s="2206">
        <f t="shared" si="552"/>
        <v>0</v>
      </c>
      <c r="BK758" s="2206">
        <f t="shared" si="537"/>
        <v>0</v>
      </c>
      <c r="BL758" s="2206">
        <f t="shared" si="538"/>
        <v>0</v>
      </c>
      <c r="BM758" s="2206">
        <f t="shared" si="539"/>
        <v>0</v>
      </c>
      <c r="BN758" s="2206">
        <f t="shared" si="540"/>
        <v>0</v>
      </c>
      <c r="BO758" s="2210">
        <v>0</v>
      </c>
      <c r="BP758" s="2075">
        <v>0</v>
      </c>
      <c r="BQ758" s="2075">
        <v>0</v>
      </c>
      <c r="BR758" s="2075">
        <v>0</v>
      </c>
      <c r="BS758" s="2206">
        <f t="shared" si="553"/>
        <v>0</v>
      </c>
      <c r="BT758" s="2206">
        <f t="shared" si="541"/>
        <v>0</v>
      </c>
      <c r="BU758" s="2206">
        <f t="shared" si="542"/>
        <v>0</v>
      </c>
      <c r="BV758" s="2206">
        <f t="shared" si="543"/>
        <v>0</v>
      </c>
      <c r="BW758" s="2206">
        <f t="shared" si="544"/>
        <v>0</v>
      </c>
      <c r="BX758" s="2210">
        <f t="shared" si="558"/>
        <v>0</v>
      </c>
      <c r="BY758" s="2207">
        <f t="shared" si="559"/>
        <v>0</v>
      </c>
      <c r="BZ758" s="2211">
        <f t="shared" si="560"/>
        <v>0</v>
      </c>
      <c r="CA758" s="2212">
        <f t="shared" si="561"/>
        <v>0</v>
      </c>
      <c r="CB758" s="2083"/>
      <c r="CC758" s="2083"/>
      <c r="CD758" s="2237"/>
      <c r="CF758" s="2200"/>
    </row>
    <row r="759" spans="1:84" s="1974" customFormat="1" ht="18" customHeight="1" outlineLevel="1">
      <c r="A759" s="2235" t="s">
        <v>4459</v>
      </c>
      <c r="B759" s="2235" t="b">
        <v>1</v>
      </c>
      <c r="C759" s="2201"/>
      <c r="D759" s="2236" t="s">
        <v>3417</v>
      </c>
      <c r="E759" s="2243" t="s">
        <v>3412</v>
      </c>
      <c r="F759" s="2204" t="s">
        <v>380</v>
      </c>
      <c r="G759" s="2210">
        <v>121.253</v>
      </c>
      <c r="H759" s="2206">
        <v>25160</v>
      </c>
      <c r="I759" s="2206">
        <v>129100</v>
      </c>
      <c r="J759" s="2206">
        <v>25570</v>
      </c>
      <c r="K759" s="2206">
        <f t="shared" si="547"/>
        <v>179830</v>
      </c>
      <c r="L759" s="2206">
        <f t="shared" ref="L759:L787" si="562">M759+N759+O759</f>
        <v>21804926</v>
      </c>
      <c r="M759" s="2206">
        <f t="shared" ref="M759:M787" si="563">TRUNC(G759*H759,0)</f>
        <v>3050725</v>
      </c>
      <c r="N759" s="2206">
        <f t="shared" ref="N759:N787" si="564">TRUNC(G759*I759,0)</f>
        <v>15653762</v>
      </c>
      <c r="O759" s="2206">
        <f t="shared" ref="O759:O787" si="565">TRUNC(G759*J759,0)</f>
        <v>3100439</v>
      </c>
      <c r="P759" s="2210">
        <v>121.253</v>
      </c>
      <c r="Q759" s="2206">
        <v>25160</v>
      </c>
      <c r="R759" s="2206">
        <v>129100</v>
      </c>
      <c r="S759" s="2206">
        <v>25570</v>
      </c>
      <c r="T759" s="2206">
        <f t="shared" si="548"/>
        <v>179830</v>
      </c>
      <c r="U759" s="2206">
        <f t="shared" ref="U759:U787" si="566">V759+W759+X759</f>
        <v>21804926</v>
      </c>
      <c r="V759" s="2206">
        <f t="shared" ref="V759:V787" si="567">TRUNC(P759*Q759,0)</f>
        <v>3050725</v>
      </c>
      <c r="W759" s="2206">
        <f t="shared" ref="W759:W787" si="568">TRUNC(P759*R759,0)</f>
        <v>15653762</v>
      </c>
      <c r="X759" s="2206">
        <f t="shared" ref="X759:X787" si="569">TRUNC(P759*S759,0)</f>
        <v>3100439</v>
      </c>
      <c r="Y759" s="2210">
        <f t="shared" si="554"/>
        <v>0</v>
      </c>
      <c r="Z759" s="2207">
        <f t="shared" si="555"/>
        <v>0</v>
      </c>
      <c r="AA759" s="2210"/>
      <c r="AB759" s="2206"/>
      <c r="AC759" s="2206"/>
      <c r="AD759" s="2206"/>
      <c r="AE759" s="2206">
        <f t="shared" si="549"/>
        <v>0</v>
      </c>
      <c r="AF759" s="2206">
        <f t="shared" ref="AF759:AF787" si="570">AG759+AH759+AI759</f>
        <v>0</v>
      </c>
      <c r="AG759" s="2206">
        <f t="shared" ref="AG759:AG787" si="571">TRUNC(AA759*AB759,0)</f>
        <v>0</v>
      </c>
      <c r="AH759" s="2206">
        <f t="shared" ref="AH759:AH787" si="572">TRUNC(AA759*AC759,0)</f>
        <v>0</v>
      </c>
      <c r="AI759" s="2207">
        <f t="shared" ref="AI759:AI787" si="573">TRUNC(AA759*AD759,0)</f>
        <v>0</v>
      </c>
      <c r="AJ759" s="2298"/>
      <c r="AK759" s="2075"/>
      <c r="AL759" s="2075"/>
      <c r="AM759" s="2075"/>
      <c r="AN759" s="2206">
        <f t="shared" si="550"/>
        <v>0</v>
      </c>
      <c r="AO759" s="2206">
        <f t="shared" ref="AO759:AO787" si="574">AP759+AQ759+AR759</f>
        <v>0</v>
      </c>
      <c r="AP759" s="2206">
        <f t="shared" ref="AP759:AP787" si="575">TRUNC(AJ759*AK759,0)</f>
        <v>0</v>
      </c>
      <c r="AQ759" s="2206">
        <f t="shared" ref="AQ759:AQ787" si="576">TRUNC(AJ759*AL759,0)</f>
        <v>0</v>
      </c>
      <c r="AR759" s="2206">
        <f t="shared" ref="AR759:AR787" si="577">TRUNC(AJ759*AM759,0)</f>
        <v>0</v>
      </c>
      <c r="AS759" s="2210"/>
      <c r="AT759" s="2075"/>
      <c r="AU759" s="2075"/>
      <c r="AV759" s="2075"/>
      <c r="AW759" s="2206">
        <f t="shared" si="551"/>
        <v>0</v>
      </c>
      <c r="AX759" s="2206">
        <f t="shared" ref="AX759:AX787" si="578">AY759+AZ759+BA759</f>
        <v>0</v>
      </c>
      <c r="AY759" s="2206">
        <f t="shared" ref="AY759:AY787" si="579">TRUNC(AS759*AT759,0)</f>
        <v>0</v>
      </c>
      <c r="AZ759" s="2206">
        <f t="shared" ref="AZ759:AZ787" si="580">TRUNC(AS759*AU759,0)</f>
        <v>0</v>
      </c>
      <c r="BA759" s="2206">
        <f t="shared" ref="BA759:BA787" si="581">TRUNC(AS759*AV759,0)</f>
        <v>0</v>
      </c>
      <c r="BB759" s="2210">
        <f t="shared" si="556"/>
        <v>0</v>
      </c>
      <c r="BC759" s="2207">
        <f t="shared" si="557"/>
        <v>0</v>
      </c>
      <c r="BD759" s="2210">
        <f t="shared" si="545"/>
        <v>0</v>
      </c>
      <c r="BE759" s="2207">
        <f t="shared" si="546"/>
        <v>0</v>
      </c>
      <c r="BF759" s="2298">
        <v>0</v>
      </c>
      <c r="BG759" s="2075">
        <v>0</v>
      </c>
      <c r="BH759" s="2075">
        <v>0</v>
      </c>
      <c r="BI759" s="2075">
        <v>0</v>
      </c>
      <c r="BJ759" s="2206">
        <f t="shared" si="552"/>
        <v>0</v>
      </c>
      <c r="BK759" s="2206">
        <f t="shared" ref="BK759:BK787" si="582">BL759+BM759+BN759</f>
        <v>0</v>
      </c>
      <c r="BL759" s="2206">
        <f t="shared" ref="BL759:BL787" si="583">TRUNC(BF759*BG759,0)</f>
        <v>0</v>
      </c>
      <c r="BM759" s="2206">
        <f t="shared" ref="BM759:BM787" si="584">TRUNC(BF759*BH759,0)</f>
        <v>0</v>
      </c>
      <c r="BN759" s="2206">
        <f t="shared" ref="BN759:BN787" si="585">TRUNC(BF759*BI759,0)</f>
        <v>0</v>
      </c>
      <c r="BO759" s="2210">
        <v>0</v>
      </c>
      <c r="BP759" s="2075">
        <v>0</v>
      </c>
      <c r="BQ759" s="2075">
        <v>0</v>
      </c>
      <c r="BR759" s="2075">
        <v>0</v>
      </c>
      <c r="BS759" s="2206">
        <f t="shared" si="553"/>
        <v>0</v>
      </c>
      <c r="BT759" s="2206">
        <f t="shared" ref="BT759:BT787" si="586">BU759+BV759+BW759</f>
        <v>0</v>
      </c>
      <c r="BU759" s="2206">
        <f t="shared" ref="BU759:BU787" si="587">TRUNC(BO759*BP759,0)</f>
        <v>0</v>
      </c>
      <c r="BV759" s="2206">
        <f t="shared" ref="BV759:BV787" si="588">TRUNC(BO759*BQ759,0)</f>
        <v>0</v>
      </c>
      <c r="BW759" s="2206">
        <f t="shared" ref="BW759:BW787" si="589">TRUNC(BO759*BR759,0)</f>
        <v>0</v>
      </c>
      <c r="BX759" s="2210">
        <f t="shared" si="558"/>
        <v>0</v>
      </c>
      <c r="BY759" s="2207">
        <f t="shared" si="559"/>
        <v>0</v>
      </c>
      <c r="BZ759" s="2211">
        <f t="shared" si="560"/>
        <v>0</v>
      </c>
      <c r="CA759" s="2212">
        <f t="shared" si="561"/>
        <v>0</v>
      </c>
      <c r="CB759" s="2083"/>
      <c r="CC759" s="2083"/>
      <c r="CD759" s="2237"/>
      <c r="CF759" s="2200"/>
    </row>
    <row r="760" spans="1:84" s="1974" customFormat="1" ht="18" customHeight="1" outlineLevel="1">
      <c r="A760" s="2235" t="s">
        <v>4460</v>
      </c>
      <c r="B760" s="2235" t="b">
        <v>1</v>
      </c>
      <c r="C760" s="2201"/>
      <c r="D760" s="2236" t="s">
        <v>3419</v>
      </c>
      <c r="E760" s="2243" t="s">
        <v>3412</v>
      </c>
      <c r="F760" s="2204" t="s">
        <v>380</v>
      </c>
      <c r="G760" s="2210">
        <v>70</v>
      </c>
      <c r="H760" s="2206">
        <v>16060</v>
      </c>
      <c r="I760" s="2206">
        <v>82430</v>
      </c>
      <c r="J760" s="2206">
        <v>13390</v>
      </c>
      <c r="K760" s="2206">
        <f t="shared" si="547"/>
        <v>111880</v>
      </c>
      <c r="L760" s="2206">
        <f t="shared" si="562"/>
        <v>7831600</v>
      </c>
      <c r="M760" s="2206">
        <f t="shared" si="563"/>
        <v>1124200</v>
      </c>
      <c r="N760" s="2206">
        <f t="shared" si="564"/>
        <v>5770100</v>
      </c>
      <c r="O760" s="2206">
        <f t="shared" si="565"/>
        <v>937300</v>
      </c>
      <c r="P760" s="2210">
        <v>70</v>
      </c>
      <c r="Q760" s="2206">
        <v>16060</v>
      </c>
      <c r="R760" s="2206">
        <v>82430</v>
      </c>
      <c r="S760" s="2206">
        <v>13390</v>
      </c>
      <c r="T760" s="2206">
        <f t="shared" si="548"/>
        <v>111880</v>
      </c>
      <c r="U760" s="2206">
        <f t="shared" si="566"/>
        <v>7831600</v>
      </c>
      <c r="V760" s="2206">
        <f t="shared" si="567"/>
        <v>1124200</v>
      </c>
      <c r="W760" s="2206">
        <f t="shared" si="568"/>
        <v>5770100</v>
      </c>
      <c r="X760" s="2206">
        <f t="shared" si="569"/>
        <v>937300</v>
      </c>
      <c r="Y760" s="2210">
        <f t="shared" si="554"/>
        <v>0</v>
      </c>
      <c r="Z760" s="2207">
        <f t="shared" si="555"/>
        <v>0</v>
      </c>
      <c r="AA760" s="2210"/>
      <c r="AB760" s="2206"/>
      <c r="AC760" s="2206"/>
      <c r="AD760" s="2206"/>
      <c r="AE760" s="2206">
        <f t="shared" si="549"/>
        <v>0</v>
      </c>
      <c r="AF760" s="2206">
        <f t="shared" si="570"/>
        <v>0</v>
      </c>
      <c r="AG760" s="2206">
        <f t="shared" si="571"/>
        <v>0</v>
      </c>
      <c r="AH760" s="2206">
        <f t="shared" si="572"/>
        <v>0</v>
      </c>
      <c r="AI760" s="2207">
        <f t="shared" si="573"/>
        <v>0</v>
      </c>
      <c r="AJ760" s="2298"/>
      <c r="AK760" s="2075"/>
      <c r="AL760" s="2075"/>
      <c r="AM760" s="2075"/>
      <c r="AN760" s="2206">
        <f t="shared" si="550"/>
        <v>0</v>
      </c>
      <c r="AO760" s="2206">
        <f t="shared" si="574"/>
        <v>0</v>
      </c>
      <c r="AP760" s="2206">
        <f t="shared" si="575"/>
        <v>0</v>
      </c>
      <c r="AQ760" s="2206">
        <f t="shared" si="576"/>
        <v>0</v>
      </c>
      <c r="AR760" s="2206">
        <f t="shared" si="577"/>
        <v>0</v>
      </c>
      <c r="AS760" s="2210"/>
      <c r="AT760" s="2075"/>
      <c r="AU760" s="2075"/>
      <c r="AV760" s="2075"/>
      <c r="AW760" s="2206">
        <f t="shared" si="551"/>
        <v>0</v>
      </c>
      <c r="AX760" s="2206">
        <f t="shared" si="578"/>
        <v>0</v>
      </c>
      <c r="AY760" s="2206">
        <f t="shared" si="579"/>
        <v>0</v>
      </c>
      <c r="AZ760" s="2206">
        <f t="shared" si="580"/>
        <v>0</v>
      </c>
      <c r="BA760" s="2206">
        <f t="shared" si="581"/>
        <v>0</v>
      </c>
      <c r="BB760" s="2210">
        <f t="shared" si="556"/>
        <v>0</v>
      </c>
      <c r="BC760" s="2207">
        <f t="shared" si="557"/>
        <v>0</v>
      </c>
      <c r="BD760" s="2210">
        <f t="shared" si="545"/>
        <v>0</v>
      </c>
      <c r="BE760" s="2207">
        <f t="shared" si="546"/>
        <v>0</v>
      </c>
      <c r="BF760" s="2298">
        <v>0</v>
      </c>
      <c r="BG760" s="2075">
        <v>0</v>
      </c>
      <c r="BH760" s="2075">
        <v>0</v>
      </c>
      <c r="BI760" s="2075">
        <v>0</v>
      </c>
      <c r="BJ760" s="2206">
        <f t="shared" si="552"/>
        <v>0</v>
      </c>
      <c r="BK760" s="2206">
        <f t="shared" si="582"/>
        <v>0</v>
      </c>
      <c r="BL760" s="2206">
        <f t="shared" si="583"/>
        <v>0</v>
      </c>
      <c r="BM760" s="2206">
        <f t="shared" si="584"/>
        <v>0</v>
      </c>
      <c r="BN760" s="2206">
        <f t="shared" si="585"/>
        <v>0</v>
      </c>
      <c r="BO760" s="2210">
        <v>0</v>
      </c>
      <c r="BP760" s="2075">
        <v>0</v>
      </c>
      <c r="BQ760" s="2075">
        <v>0</v>
      </c>
      <c r="BR760" s="2075">
        <v>0</v>
      </c>
      <c r="BS760" s="2206">
        <f t="shared" si="553"/>
        <v>0</v>
      </c>
      <c r="BT760" s="2206">
        <f t="shared" si="586"/>
        <v>0</v>
      </c>
      <c r="BU760" s="2206">
        <f t="shared" si="587"/>
        <v>0</v>
      </c>
      <c r="BV760" s="2206">
        <f t="shared" si="588"/>
        <v>0</v>
      </c>
      <c r="BW760" s="2206">
        <f t="shared" si="589"/>
        <v>0</v>
      </c>
      <c r="BX760" s="2210">
        <f t="shared" si="558"/>
        <v>0</v>
      </c>
      <c r="BY760" s="2207">
        <f t="shared" si="559"/>
        <v>0</v>
      </c>
      <c r="BZ760" s="2211">
        <f t="shared" si="560"/>
        <v>0</v>
      </c>
      <c r="CA760" s="2212">
        <f t="shared" si="561"/>
        <v>0</v>
      </c>
      <c r="CB760" s="2083"/>
      <c r="CC760" s="2083"/>
      <c r="CD760" s="2237"/>
      <c r="CF760" s="2200"/>
    </row>
    <row r="761" spans="1:84" s="1974" customFormat="1" ht="18" customHeight="1" outlineLevel="1">
      <c r="B761" s="2235"/>
      <c r="C761" s="2201"/>
      <c r="D761" s="2232" t="s">
        <v>3423</v>
      </c>
      <c r="E761" s="2243"/>
      <c r="F761" s="2204"/>
      <c r="G761" s="2244"/>
      <c r="H761" s="2206"/>
      <c r="I761" s="2206"/>
      <c r="J761" s="2206"/>
      <c r="K761" s="2206">
        <f t="shared" si="547"/>
        <v>0</v>
      </c>
      <c r="L761" s="2206">
        <f t="shared" si="562"/>
        <v>0</v>
      </c>
      <c r="M761" s="2206">
        <f t="shared" si="563"/>
        <v>0</v>
      </c>
      <c r="N761" s="2206">
        <f t="shared" si="564"/>
        <v>0</v>
      </c>
      <c r="O761" s="2206">
        <f t="shared" si="565"/>
        <v>0</v>
      </c>
      <c r="P761" s="2244"/>
      <c r="Q761" s="2206"/>
      <c r="R761" s="2206"/>
      <c r="S761" s="2206"/>
      <c r="T761" s="2206">
        <f t="shared" si="548"/>
        <v>0</v>
      </c>
      <c r="U761" s="2206">
        <f t="shared" si="566"/>
        <v>0</v>
      </c>
      <c r="V761" s="2206">
        <f t="shared" si="567"/>
        <v>0</v>
      </c>
      <c r="W761" s="2206">
        <f t="shared" si="568"/>
        <v>0</v>
      </c>
      <c r="X761" s="2206">
        <f t="shared" si="569"/>
        <v>0</v>
      </c>
      <c r="Y761" s="2244">
        <f t="shared" si="554"/>
        <v>0</v>
      </c>
      <c r="Z761" s="2207">
        <f t="shared" si="555"/>
        <v>0</v>
      </c>
      <c r="AA761" s="2244"/>
      <c r="AB761" s="2206"/>
      <c r="AC761" s="2206"/>
      <c r="AD761" s="2206"/>
      <c r="AE761" s="2206">
        <f t="shared" si="549"/>
        <v>0</v>
      </c>
      <c r="AF761" s="2206">
        <f t="shared" si="570"/>
        <v>0</v>
      </c>
      <c r="AG761" s="2206">
        <f t="shared" si="571"/>
        <v>0</v>
      </c>
      <c r="AH761" s="2206">
        <f t="shared" si="572"/>
        <v>0</v>
      </c>
      <c r="AI761" s="2207">
        <f t="shared" si="573"/>
        <v>0</v>
      </c>
      <c r="AJ761" s="2246"/>
      <c r="AK761" s="2075"/>
      <c r="AL761" s="2075"/>
      <c r="AM761" s="2075"/>
      <c r="AN761" s="2206">
        <f t="shared" si="550"/>
        <v>0</v>
      </c>
      <c r="AO761" s="2206">
        <f t="shared" si="574"/>
        <v>0</v>
      </c>
      <c r="AP761" s="2206">
        <f t="shared" si="575"/>
        <v>0</v>
      </c>
      <c r="AQ761" s="2206">
        <f t="shared" si="576"/>
        <v>0</v>
      </c>
      <c r="AR761" s="2206">
        <f t="shared" si="577"/>
        <v>0</v>
      </c>
      <c r="AS761" s="2244"/>
      <c r="AT761" s="2075"/>
      <c r="AU761" s="2075"/>
      <c r="AV761" s="2075"/>
      <c r="AW761" s="2206">
        <f t="shared" si="551"/>
        <v>0</v>
      </c>
      <c r="AX761" s="2206">
        <f t="shared" si="578"/>
        <v>0</v>
      </c>
      <c r="AY761" s="2206">
        <f t="shared" si="579"/>
        <v>0</v>
      </c>
      <c r="AZ761" s="2206">
        <f t="shared" si="580"/>
        <v>0</v>
      </c>
      <c r="BA761" s="2206">
        <f t="shared" si="581"/>
        <v>0</v>
      </c>
      <c r="BB761" s="2244">
        <f t="shared" si="556"/>
        <v>0</v>
      </c>
      <c r="BC761" s="2207">
        <f t="shared" si="557"/>
        <v>0</v>
      </c>
      <c r="BD761" s="2244">
        <f t="shared" si="545"/>
        <v>0</v>
      </c>
      <c r="BE761" s="2207">
        <f t="shared" si="546"/>
        <v>0</v>
      </c>
      <c r="BF761" s="2246">
        <v>0</v>
      </c>
      <c r="BG761" s="2075">
        <v>0</v>
      </c>
      <c r="BH761" s="2075">
        <v>0</v>
      </c>
      <c r="BI761" s="2075">
        <v>0</v>
      </c>
      <c r="BJ761" s="2206">
        <f t="shared" si="552"/>
        <v>0</v>
      </c>
      <c r="BK761" s="2206">
        <f t="shared" si="582"/>
        <v>0</v>
      </c>
      <c r="BL761" s="2206">
        <f t="shared" si="583"/>
        <v>0</v>
      </c>
      <c r="BM761" s="2206">
        <f t="shared" si="584"/>
        <v>0</v>
      </c>
      <c r="BN761" s="2206">
        <f t="shared" si="585"/>
        <v>0</v>
      </c>
      <c r="BO761" s="2244">
        <v>0</v>
      </c>
      <c r="BP761" s="2075">
        <v>0</v>
      </c>
      <c r="BQ761" s="2075">
        <v>0</v>
      </c>
      <c r="BR761" s="2075">
        <v>0</v>
      </c>
      <c r="BS761" s="2206">
        <f t="shared" si="553"/>
        <v>0</v>
      </c>
      <c r="BT761" s="2206">
        <f t="shared" si="586"/>
        <v>0</v>
      </c>
      <c r="BU761" s="2206">
        <f t="shared" si="587"/>
        <v>0</v>
      </c>
      <c r="BV761" s="2206">
        <f t="shared" si="588"/>
        <v>0</v>
      </c>
      <c r="BW761" s="2206">
        <f t="shared" si="589"/>
        <v>0</v>
      </c>
      <c r="BX761" s="2244">
        <f t="shared" si="558"/>
        <v>0</v>
      </c>
      <c r="BY761" s="2207">
        <f t="shared" si="559"/>
        <v>0</v>
      </c>
      <c r="BZ761" s="2211">
        <f t="shared" si="560"/>
        <v>0</v>
      </c>
      <c r="CA761" s="2212">
        <f t="shared" si="561"/>
        <v>0</v>
      </c>
      <c r="CB761" s="2083"/>
      <c r="CC761" s="2083"/>
      <c r="CD761" s="2237"/>
      <c r="CF761" s="2200"/>
    </row>
    <row r="762" spans="1:84" s="1974" customFormat="1" ht="18" customHeight="1" outlineLevel="1">
      <c r="A762" s="2235" t="s">
        <v>4461</v>
      </c>
      <c r="B762" s="2235" t="b">
        <v>1</v>
      </c>
      <c r="C762" s="2201"/>
      <c r="D762" s="2236" t="s">
        <v>3425</v>
      </c>
      <c r="E762" s="2243" t="s">
        <v>3426</v>
      </c>
      <c r="F762" s="2204" t="s">
        <v>444</v>
      </c>
      <c r="G762" s="2210">
        <v>134.20099999999999</v>
      </c>
      <c r="H762" s="2206">
        <v>230</v>
      </c>
      <c r="I762" s="2206">
        <v>630</v>
      </c>
      <c r="J762" s="2206">
        <v>1670</v>
      </c>
      <c r="K762" s="2206">
        <f t="shared" si="547"/>
        <v>2530</v>
      </c>
      <c r="L762" s="2206">
        <f t="shared" si="562"/>
        <v>339527</v>
      </c>
      <c r="M762" s="2206">
        <f t="shared" si="563"/>
        <v>30866</v>
      </c>
      <c r="N762" s="2206">
        <f t="shared" si="564"/>
        <v>84546</v>
      </c>
      <c r="O762" s="2206">
        <f t="shared" si="565"/>
        <v>224115</v>
      </c>
      <c r="P762" s="2210">
        <v>134.20099999999999</v>
      </c>
      <c r="Q762" s="2206">
        <v>230</v>
      </c>
      <c r="R762" s="2206">
        <v>630</v>
      </c>
      <c r="S762" s="2206">
        <v>1670</v>
      </c>
      <c r="T762" s="2206">
        <f t="shared" si="548"/>
        <v>2530</v>
      </c>
      <c r="U762" s="2206">
        <f t="shared" si="566"/>
        <v>339527</v>
      </c>
      <c r="V762" s="2206">
        <f t="shared" si="567"/>
        <v>30866</v>
      </c>
      <c r="W762" s="2206">
        <f t="shared" si="568"/>
        <v>84546</v>
      </c>
      <c r="X762" s="2206">
        <f t="shared" si="569"/>
        <v>224115</v>
      </c>
      <c r="Y762" s="2210">
        <f t="shared" si="554"/>
        <v>0</v>
      </c>
      <c r="Z762" s="2207">
        <f t="shared" si="555"/>
        <v>0</v>
      </c>
      <c r="AA762" s="2210"/>
      <c r="AB762" s="2206"/>
      <c r="AC762" s="2206"/>
      <c r="AD762" s="2206"/>
      <c r="AE762" s="2206">
        <f t="shared" si="549"/>
        <v>0</v>
      </c>
      <c r="AF762" s="2206">
        <f t="shared" si="570"/>
        <v>0</v>
      </c>
      <c r="AG762" s="2206">
        <f t="shared" si="571"/>
        <v>0</v>
      </c>
      <c r="AH762" s="2206">
        <f t="shared" si="572"/>
        <v>0</v>
      </c>
      <c r="AI762" s="2207">
        <f t="shared" si="573"/>
        <v>0</v>
      </c>
      <c r="AJ762" s="2298"/>
      <c r="AK762" s="2075"/>
      <c r="AL762" s="2075"/>
      <c r="AM762" s="2075"/>
      <c r="AN762" s="2206">
        <f t="shared" si="550"/>
        <v>0</v>
      </c>
      <c r="AO762" s="2206">
        <f t="shared" si="574"/>
        <v>0</v>
      </c>
      <c r="AP762" s="2206">
        <f t="shared" si="575"/>
        <v>0</v>
      </c>
      <c r="AQ762" s="2206">
        <f t="shared" si="576"/>
        <v>0</v>
      </c>
      <c r="AR762" s="2206">
        <f t="shared" si="577"/>
        <v>0</v>
      </c>
      <c r="AS762" s="2210"/>
      <c r="AT762" s="2075"/>
      <c r="AU762" s="2075"/>
      <c r="AV762" s="2075"/>
      <c r="AW762" s="2206">
        <f t="shared" si="551"/>
        <v>0</v>
      </c>
      <c r="AX762" s="2206">
        <f t="shared" si="578"/>
        <v>0</v>
      </c>
      <c r="AY762" s="2206">
        <f t="shared" si="579"/>
        <v>0</v>
      </c>
      <c r="AZ762" s="2206">
        <f t="shared" si="580"/>
        <v>0</v>
      </c>
      <c r="BA762" s="2206">
        <f t="shared" si="581"/>
        <v>0</v>
      </c>
      <c r="BB762" s="2210">
        <f t="shared" si="556"/>
        <v>0</v>
      </c>
      <c r="BC762" s="2207">
        <f t="shared" si="557"/>
        <v>0</v>
      </c>
      <c r="BD762" s="2210">
        <f t="shared" si="545"/>
        <v>0</v>
      </c>
      <c r="BE762" s="2207">
        <f t="shared" si="546"/>
        <v>0</v>
      </c>
      <c r="BF762" s="2298">
        <v>0</v>
      </c>
      <c r="BG762" s="2075">
        <v>0</v>
      </c>
      <c r="BH762" s="2075">
        <v>0</v>
      </c>
      <c r="BI762" s="2075">
        <v>0</v>
      </c>
      <c r="BJ762" s="2206">
        <f t="shared" si="552"/>
        <v>0</v>
      </c>
      <c r="BK762" s="2206">
        <f t="shared" si="582"/>
        <v>0</v>
      </c>
      <c r="BL762" s="2206">
        <f t="shared" si="583"/>
        <v>0</v>
      </c>
      <c r="BM762" s="2206">
        <f t="shared" si="584"/>
        <v>0</v>
      </c>
      <c r="BN762" s="2206">
        <f t="shared" si="585"/>
        <v>0</v>
      </c>
      <c r="BO762" s="2210">
        <v>0</v>
      </c>
      <c r="BP762" s="2075">
        <v>0</v>
      </c>
      <c r="BQ762" s="2075">
        <v>0</v>
      </c>
      <c r="BR762" s="2075">
        <v>0</v>
      </c>
      <c r="BS762" s="2206">
        <f t="shared" si="553"/>
        <v>0</v>
      </c>
      <c r="BT762" s="2206">
        <f t="shared" si="586"/>
        <v>0</v>
      </c>
      <c r="BU762" s="2206">
        <f t="shared" si="587"/>
        <v>0</v>
      </c>
      <c r="BV762" s="2206">
        <f t="shared" si="588"/>
        <v>0</v>
      </c>
      <c r="BW762" s="2206">
        <f t="shared" si="589"/>
        <v>0</v>
      </c>
      <c r="BX762" s="2210">
        <f t="shared" si="558"/>
        <v>0</v>
      </c>
      <c r="BY762" s="2207">
        <f t="shared" si="559"/>
        <v>0</v>
      </c>
      <c r="BZ762" s="2211">
        <f t="shared" si="560"/>
        <v>0</v>
      </c>
      <c r="CA762" s="2212">
        <f t="shared" si="561"/>
        <v>0</v>
      </c>
      <c r="CB762" s="2083"/>
      <c r="CC762" s="2083"/>
      <c r="CD762" s="2237"/>
      <c r="CF762" s="2200"/>
    </row>
    <row r="763" spans="1:84" s="1974" customFormat="1" ht="18" customHeight="1" outlineLevel="1">
      <c r="A763" s="2235" t="s">
        <v>4462</v>
      </c>
      <c r="B763" s="2235" t="b">
        <v>1</v>
      </c>
      <c r="C763" s="2201"/>
      <c r="D763" s="2236" t="s">
        <v>3428</v>
      </c>
      <c r="E763" s="2243" t="s">
        <v>3429</v>
      </c>
      <c r="F763" s="2204" t="s">
        <v>444</v>
      </c>
      <c r="G763" s="2210">
        <v>681.36699999999996</v>
      </c>
      <c r="H763" s="2206">
        <v>1140</v>
      </c>
      <c r="I763" s="2206">
        <v>2410</v>
      </c>
      <c r="J763" s="2206">
        <v>470</v>
      </c>
      <c r="K763" s="2206">
        <f t="shared" si="547"/>
        <v>4020</v>
      </c>
      <c r="L763" s="2206">
        <f t="shared" si="562"/>
        <v>2739094</v>
      </c>
      <c r="M763" s="2206">
        <f t="shared" si="563"/>
        <v>776758</v>
      </c>
      <c r="N763" s="2206">
        <f t="shared" si="564"/>
        <v>1642094</v>
      </c>
      <c r="O763" s="2206">
        <f t="shared" si="565"/>
        <v>320242</v>
      </c>
      <c r="P763" s="2210">
        <v>681.36699999999996</v>
      </c>
      <c r="Q763" s="2206">
        <v>1140</v>
      </c>
      <c r="R763" s="2206">
        <v>2410</v>
      </c>
      <c r="S763" s="2206">
        <v>470</v>
      </c>
      <c r="T763" s="2206">
        <f t="shared" si="548"/>
        <v>4020</v>
      </c>
      <c r="U763" s="2206">
        <f t="shared" si="566"/>
        <v>2739094</v>
      </c>
      <c r="V763" s="2206">
        <f t="shared" si="567"/>
        <v>776758</v>
      </c>
      <c r="W763" s="2206">
        <f t="shared" si="568"/>
        <v>1642094</v>
      </c>
      <c r="X763" s="2206">
        <f t="shared" si="569"/>
        <v>320242</v>
      </c>
      <c r="Y763" s="2210">
        <f t="shared" si="554"/>
        <v>0</v>
      </c>
      <c r="Z763" s="2207">
        <f t="shared" si="555"/>
        <v>0</v>
      </c>
      <c r="AA763" s="2210"/>
      <c r="AB763" s="2206"/>
      <c r="AC763" s="2206"/>
      <c r="AD763" s="2206"/>
      <c r="AE763" s="2206">
        <f t="shared" si="549"/>
        <v>0</v>
      </c>
      <c r="AF763" s="2206">
        <f t="shared" si="570"/>
        <v>0</v>
      </c>
      <c r="AG763" s="2206">
        <f t="shared" si="571"/>
        <v>0</v>
      </c>
      <c r="AH763" s="2206">
        <f t="shared" si="572"/>
        <v>0</v>
      </c>
      <c r="AI763" s="2207">
        <f t="shared" si="573"/>
        <v>0</v>
      </c>
      <c r="AJ763" s="2298"/>
      <c r="AK763" s="2075"/>
      <c r="AL763" s="2075"/>
      <c r="AM763" s="2075"/>
      <c r="AN763" s="2206">
        <f t="shared" si="550"/>
        <v>0</v>
      </c>
      <c r="AO763" s="2206">
        <f t="shared" si="574"/>
        <v>0</v>
      </c>
      <c r="AP763" s="2206">
        <f t="shared" si="575"/>
        <v>0</v>
      </c>
      <c r="AQ763" s="2206">
        <f t="shared" si="576"/>
        <v>0</v>
      </c>
      <c r="AR763" s="2206">
        <f t="shared" si="577"/>
        <v>0</v>
      </c>
      <c r="AS763" s="2210"/>
      <c r="AT763" s="2075"/>
      <c r="AU763" s="2075"/>
      <c r="AV763" s="2075"/>
      <c r="AW763" s="2206">
        <f t="shared" si="551"/>
        <v>0</v>
      </c>
      <c r="AX763" s="2206">
        <f t="shared" si="578"/>
        <v>0</v>
      </c>
      <c r="AY763" s="2206">
        <f t="shared" si="579"/>
        <v>0</v>
      </c>
      <c r="AZ763" s="2206">
        <f t="shared" si="580"/>
        <v>0</v>
      </c>
      <c r="BA763" s="2206">
        <f t="shared" si="581"/>
        <v>0</v>
      </c>
      <c r="BB763" s="2210">
        <f t="shared" si="556"/>
        <v>0</v>
      </c>
      <c r="BC763" s="2207">
        <f t="shared" si="557"/>
        <v>0</v>
      </c>
      <c r="BD763" s="2210">
        <f t="shared" ref="BD763:BD827" si="590">AS763-AA763</f>
        <v>0</v>
      </c>
      <c r="BE763" s="2207">
        <f t="shared" ref="BE763:BE827" si="591">+AX763-AF763</f>
        <v>0</v>
      </c>
      <c r="BF763" s="2298">
        <v>0</v>
      </c>
      <c r="BG763" s="2075">
        <v>0</v>
      </c>
      <c r="BH763" s="2075">
        <v>0</v>
      </c>
      <c r="BI763" s="2075">
        <v>0</v>
      </c>
      <c r="BJ763" s="2206">
        <f t="shared" si="552"/>
        <v>0</v>
      </c>
      <c r="BK763" s="2206">
        <f t="shared" si="582"/>
        <v>0</v>
      </c>
      <c r="BL763" s="2206">
        <f t="shared" si="583"/>
        <v>0</v>
      </c>
      <c r="BM763" s="2206">
        <f t="shared" si="584"/>
        <v>0</v>
      </c>
      <c r="BN763" s="2206">
        <f t="shared" si="585"/>
        <v>0</v>
      </c>
      <c r="BO763" s="2210">
        <v>0</v>
      </c>
      <c r="BP763" s="2075">
        <v>0</v>
      </c>
      <c r="BQ763" s="2075">
        <v>0</v>
      </c>
      <c r="BR763" s="2075">
        <v>0</v>
      </c>
      <c r="BS763" s="2206">
        <f t="shared" si="553"/>
        <v>0</v>
      </c>
      <c r="BT763" s="2206">
        <f t="shared" si="586"/>
        <v>0</v>
      </c>
      <c r="BU763" s="2206">
        <f t="shared" si="587"/>
        <v>0</v>
      </c>
      <c r="BV763" s="2206">
        <f t="shared" si="588"/>
        <v>0</v>
      </c>
      <c r="BW763" s="2206">
        <f t="shared" si="589"/>
        <v>0</v>
      </c>
      <c r="BX763" s="2210">
        <f t="shared" si="558"/>
        <v>0</v>
      </c>
      <c r="BY763" s="2207">
        <f t="shared" si="559"/>
        <v>0</v>
      </c>
      <c r="BZ763" s="2211">
        <f t="shared" si="560"/>
        <v>0</v>
      </c>
      <c r="CA763" s="2212">
        <f t="shared" si="561"/>
        <v>0</v>
      </c>
      <c r="CB763" s="2083"/>
      <c r="CC763" s="2083"/>
      <c r="CD763" s="2237"/>
      <c r="CF763" s="2200"/>
    </row>
    <row r="764" spans="1:84" s="1974" customFormat="1" ht="18" customHeight="1" outlineLevel="1">
      <c r="A764" s="2235" t="s">
        <v>4463</v>
      </c>
      <c r="B764" s="2235" t="b">
        <v>0</v>
      </c>
      <c r="C764" s="2201"/>
      <c r="D764" s="2236" t="s">
        <v>3428</v>
      </c>
      <c r="E764" s="2243" t="s">
        <v>3429</v>
      </c>
      <c r="F764" s="2204" t="s">
        <v>380</v>
      </c>
      <c r="G764" s="2210">
        <v>970.15615612849979</v>
      </c>
      <c r="H764" s="2206">
        <v>490</v>
      </c>
      <c r="I764" s="2206">
        <v>2200</v>
      </c>
      <c r="J764" s="2206">
        <v>380</v>
      </c>
      <c r="K764" s="2206">
        <f t="shared" si="547"/>
        <v>3070</v>
      </c>
      <c r="L764" s="2206">
        <f t="shared" si="562"/>
        <v>2978378</v>
      </c>
      <c r="M764" s="2206">
        <f t="shared" si="563"/>
        <v>475376</v>
      </c>
      <c r="N764" s="2206">
        <f t="shared" si="564"/>
        <v>2134343</v>
      </c>
      <c r="O764" s="2206">
        <f t="shared" si="565"/>
        <v>368659</v>
      </c>
      <c r="P764" s="2210">
        <v>970.15615612849979</v>
      </c>
      <c r="Q764" s="2206">
        <v>490</v>
      </c>
      <c r="R764" s="2206">
        <v>2200</v>
      </c>
      <c r="S764" s="2206">
        <v>380</v>
      </c>
      <c r="T764" s="2206">
        <f t="shared" si="548"/>
        <v>3070</v>
      </c>
      <c r="U764" s="2206">
        <f t="shared" si="566"/>
        <v>2978378</v>
      </c>
      <c r="V764" s="2206">
        <f t="shared" si="567"/>
        <v>475376</v>
      </c>
      <c r="W764" s="2206">
        <f t="shared" si="568"/>
        <v>2134343</v>
      </c>
      <c r="X764" s="2206">
        <f t="shared" si="569"/>
        <v>368659</v>
      </c>
      <c r="Y764" s="2210">
        <f t="shared" si="554"/>
        <v>0</v>
      </c>
      <c r="Z764" s="2207">
        <f t="shared" si="555"/>
        <v>0</v>
      </c>
      <c r="AA764" s="2210"/>
      <c r="AB764" s="2206"/>
      <c r="AC764" s="2206"/>
      <c r="AD764" s="2206"/>
      <c r="AE764" s="2206">
        <f t="shared" si="549"/>
        <v>0</v>
      </c>
      <c r="AF764" s="2206">
        <f t="shared" si="570"/>
        <v>0</v>
      </c>
      <c r="AG764" s="2206">
        <f t="shared" si="571"/>
        <v>0</v>
      </c>
      <c r="AH764" s="2206">
        <f t="shared" si="572"/>
        <v>0</v>
      </c>
      <c r="AI764" s="2207">
        <f t="shared" si="573"/>
        <v>0</v>
      </c>
      <c r="AJ764" s="2298"/>
      <c r="AK764" s="2075"/>
      <c r="AL764" s="2075"/>
      <c r="AM764" s="2075"/>
      <c r="AN764" s="2206">
        <f t="shared" si="550"/>
        <v>0</v>
      </c>
      <c r="AO764" s="2206">
        <f t="shared" si="574"/>
        <v>0</v>
      </c>
      <c r="AP764" s="2206">
        <f t="shared" si="575"/>
        <v>0</v>
      </c>
      <c r="AQ764" s="2206">
        <f t="shared" si="576"/>
        <v>0</v>
      </c>
      <c r="AR764" s="2206">
        <f t="shared" si="577"/>
        <v>0</v>
      </c>
      <c r="AS764" s="2210"/>
      <c r="AT764" s="2075"/>
      <c r="AU764" s="2075"/>
      <c r="AV764" s="2075"/>
      <c r="AW764" s="2206">
        <f t="shared" si="551"/>
        <v>0</v>
      </c>
      <c r="AX764" s="2206">
        <f t="shared" si="578"/>
        <v>0</v>
      </c>
      <c r="AY764" s="2206">
        <f t="shared" si="579"/>
        <v>0</v>
      </c>
      <c r="AZ764" s="2206">
        <f t="shared" si="580"/>
        <v>0</v>
      </c>
      <c r="BA764" s="2206">
        <f t="shared" si="581"/>
        <v>0</v>
      </c>
      <c r="BB764" s="2210">
        <f t="shared" si="556"/>
        <v>0</v>
      </c>
      <c r="BC764" s="2207">
        <f t="shared" si="557"/>
        <v>0</v>
      </c>
      <c r="BD764" s="2210">
        <f t="shared" si="590"/>
        <v>0</v>
      </c>
      <c r="BE764" s="2207">
        <f t="shared" si="591"/>
        <v>0</v>
      </c>
      <c r="BF764" s="2298">
        <v>0</v>
      </c>
      <c r="BG764" s="2075">
        <v>0</v>
      </c>
      <c r="BH764" s="2075">
        <v>0</v>
      </c>
      <c r="BI764" s="2075">
        <v>0</v>
      </c>
      <c r="BJ764" s="2206">
        <f t="shared" si="552"/>
        <v>0</v>
      </c>
      <c r="BK764" s="2206">
        <f t="shared" si="582"/>
        <v>0</v>
      </c>
      <c r="BL764" s="2206">
        <f t="shared" si="583"/>
        <v>0</v>
      </c>
      <c r="BM764" s="2206">
        <f t="shared" si="584"/>
        <v>0</v>
      </c>
      <c r="BN764" s="2206">
        <f t="shared" si="585"/>
        <v>0</v>
      </c>
      <c r="BO764" s="2210">
        <v>0</v>
      </c>
      <c r="BP764" s="2075">
        <v>0</v>
      </c>
      <c r="BQ764" s="2075">
        <v>0</v>
      </c>
      <c r="BR764" s="2075">
        <v>0</v>
      </c>
      <c r="BS764" s="2206">
        <f t="shared" si="553"/>
        <v>0</v>
      </c>
      <c r="BT764" s="2206">
        <f t="shared" si="586"/>
        <v>0</v>
      </c>
      <c r="BU764" s="2206">
        <f t="shared" si="587"/>
        <v>0</v>
      </c>
      <c r="BV764" s="2206">
        <f t="shared" si="588"/>
        <v>0</v>
      </c>
      <c r="BW764" s="2206">
        <f t="shared" si="589"/>
        <v>0</v>
      </c>
      <c r="BX764" s="2210">
        <f t="shared" si="558"/>
        <v>0</v>
      </c>
      <c r="BY764" s="2207">
        <f t="shared" si="559"/>
        <v>0</v>
      </c>
      <c r="BZ764" s="2211">
        <f t="shared" si="560"/>
        <v>0</v>
      </c>
      <c r="CA764" s="2212">
        <f t="shared" si="561"/>
        <v>0</v>
      </c>
      <c r="CB764" s="2083"/>
      <c r="CC764" s="2083"/>
      <c r="CD764" s="2237"/>
      <c r="CF764" s="2200"/>
    </row>
    <row r="765" spans="1:84" s="1974" customFormat="1" ht="18" customHeight="1" outlineLevel="1">
      <c r="A765" s="2235" t="s">
        <v>4464</v>
      </c>
      <c r="B765" s="2235" t="b">
        <v>1</v>
      </c>
      <c r="C765" s="2201"/>
      <c r="D765" s="2236" t="s">
        <v>3432</v>
      </c>
      <c r="E765" s="2243" t="s">
        <v>3433</v>
      </c>
      <c r="F765" s="2204" t="s">
        <v>444</v>
      </c>
      <c r="G765" s="2210">
        <v>181.88</v>
      </c>
      <c r="H765" s="2206">
        <v>600</v>
      </c>
      <c r="I765" s="2206">
        <v>160</v>
      </c>
      <c r="J765" s="2206">
        <v>3580</v>
      </c>
      <c r="K765" s="2206">
        <f t="shared" si="547"/>
        <v>4340</v>
      </c>
      <c r="L765" s="2206">
        <f t="shared" si="562"/>
        <v>789358</v>
      </c>
      <c r="M765" s="2206">
        <f t="shared" si="563"/>
        <v>109128</v>
      </c>
      <c r="N765" s="2206">
        <f t="shared" si="564"/>
        <v>29100</v>
      </c>
      <c r="O765" s="2206">
        <f t="shared" si="565"/>
        <v>651130</v>
      </c>
      <c r="P765" s="2210">
        <v>181.88</v>
      </c>
      <c r="Q765" s="2206">
        <v>600</v>
      </c>
      <c r="R765" s="2206">
        <v>160</v>
      </c>
      <c r="S765" s="2206">
        <v>3580</v>
      </c>
      <c r="T765" s="2206">
        <f t="shared" si="548"/>
        <v>4340</v>
      </c>
      <c r="U765" s="2206">
        <f t="shared" si="566"/>
        <v>789358</v>
      </c>
      <c r="V765" s="2206">
        <f t="shared" si="567"/>
        <v>109128</v>
      </c>
      <c r="W765" s="2206">
        <f t="shared" si="568"/>
        <v>29100</v>
      </c>
      <c r="X765" s="2206">
        <f t="shared" si="569"/>
        <v>651130</v>
      </c>
      <c r="Y765" s="2210">
        <f t="shared" si="554"/>
        <v>0</v>
      </c>
      <c r="Z765" s="2207">
        <f t="shared" si="555"/>
        <v>0</v>
      </c>
      <c r="AA765" s="2210"/>
      <c r="AB765" s="2206"/>
      <c r="AC765" s="2206"/>
      <c r="AD765" s="2206"/>
      <c r="AE765" s="2206">
        <f t="shared" si="549"/>
        <v>0</v>
      </c>
      <c r="AF765" s="2206">
        <f t="shared" si="570"/>
        <v>0</v>
      </c>
      <c r="AG765" s="2206">
        <f t="shared" si="571"/>
        <v>0</v>
      </c>
      <c r="AH765" s="2206">
        <f t="shared" si="572"/>
        <v>0</v>
      </c>
      <c r="AI765" s="2207">
        <f t="shared" si="573"/>
        <v>0</v>
      </c>
      <c r="AJ765" s="2298"/>
      <c r="AK765" s="2075"/>
      <c r="AL765" s="2075"/>
      <c r="AM765" s="2075"/>
      <c r="AN765" s="2206">
        <f t="shared" si="550"/>
        <v>0</v>
      </c>
      <c r="AO765" s="2206">
        <f t="shared" si="574"/>
        <v>0</v>
      </c>
      <c r="AP765" s="2206">
        <f t="shared" si="575"/>
        <v>0</v>
      </c>
      <c r="AQ765" s="2206">
        <f t="shared" si="576"/>
        <v>0</v>
      </c>
      <c r="AR765" s="2206">
        <f t="shared" si="577"/>
        <v>0</v>
      </c>
      <c r="AS765" s="2210"/>
      <c r="AT765" s="2075"/>
      <c r="AU765" s="2075"/>
      <c r="AV765" s="2075"/>
      <c r="AW765" s="2206">
        <f t="shared" si="551"/>
        <v>0</v>
      </c>
      <c r="AX765" s="2206">
        <f t="shared" si="578"/>
        <v>0</v>
      </c>
      <c r="AY765" s="2206">
        <f t="shared" si="579"/>
        <v>0</v>
      </c>
      <c r="AZ765" s="2206">
        <f t="shared" si="580"/>
        <v>0</v>
      </c>
      <c r="BA765" s="2206">
        <f t="shared" si="581"/>
        <v>0</v>
      </c>
      <c r="BB765" s="2210">
        <f t="shared" si="556"/>
        <v>0</v>
      </c>
      <c r="BC765" s="2207">
        <f t="shared" si="557"/>
        <v>0</v>
      </c>
      <c r="BD765" s="2210">
        <f t="shared" si="590"/>
        <v>0</v>
      </c>
      <c r="BE765" s="2207">
        <f t="shared" si="591"/>
        <v>0</v>
      </c>
      <c r="BF765" s="2298">
        <v>0</v>
      </c>
      <c r="BG765" s="2075">
        <v>0</v>
      </c>
      <c r="BH765" s="2075">
        <v>0</v>
      </c>
      <c r="BI765" s="2075">
        <v>0</v>
      </c>
      <c r="BJ765" s="2206">
        <f t="shared" si="552"/>
        <v>0</v>
      </c>
      <c r="BK765" s="2206">
        <f t="shared" si="582"/>
        <v>0</v>
      </c>
      <c r="BL765" s="2206">
        <f t="shared" si="583"/>
        <v>0</v>
      </c>
      <c r="BM765" s="2206">
        <f t="shared" si="584"/>
        <v>0</v>
      </c>
      <c r="BN765" s="2206">
        <f t="shared" si="585"/>
        <v>0</v>
      </c>
      <c r="BO765" s="2210">
        <v>0</v>
      </c>
      <c r="BP765" s="2075">
        <v>0</v>
      </c>
      <c r="BQ765" s="2075">
        <v>0</v>
      </c>
      <c r="BR765" s="2075">
        <v>0</v>
      </c>
      <c r="BS765" s="2206">
        <f t="shared" si="553"/>
        <v>0</v>
      </c>
      <c r="BT765" s="2206">
        <f t="shared" si="586"/>
        <v>0</v>
      </c>
      <c r="BU765" s="2206">
        <f t="shared" si="587"/>
        <v>0</v>
      </c>
      <c r="BV765" s="2206">
        <f t="shared" si="588"/>
        <v>0</v>
      </c>
      <c r="BW765" s="2206">
        <f t="shared" si="589"/>
        <v>0</v>
      </c>
      <c r="BX765" s="2210">
        <f t="shared" si="558"/>
        <v>0</v>
      </c>
      <c r="BY765" s="2207">
        <f t="shared" si="559"/>
        <v>0</v>
      </c>
      <c r="BZ765" s="2211">
        <f t="shared" si="560"/>
        <v>0</v>
      </c>
      <c r="CA765" s="2212">
        <f t="shared" si="561"/>
        <v>0</v>
      </c>
      <c r="CB765" s="2083"/>
      <c r="CC765" s="2083"/>
      <c r="CD765" s="2237"/>
      <c r="CF765" s="2200"/>
    </row>
    <row r="766" spans="1:84" s="1974" customFormat="1" ht="18" customHeight="1" outlineLevel="1">
      <c r="A766" s="2235" t="s">
        <v>4465</v>
      </c>
      <c r="B766" s="2235" t="b">
        <v>1</v>
      </c>
      <c r="C766" s="2201"/>
      <c r="D766" s="2236" t="s">
        <v>3435</v>
      </c>
      <c r="E766" s="2243" t="s">
        <v>3436</v>
      </c>
      <c r="F766" s="2204" t="s">
        <v>380</v>
      </c>
      <c r="G766" s="2210">
        <v>70</v>
      </c>
      <c r="H766" s="2206">
        <v>470</v>
      </c>
      <c r="I766" s="2206">
        <v>1230</v>
      </c>
      <c r="J766" s="2206">
        <v>380</v>
      </c>
      <c r="K766" s="2206">
        <f t="shared" si="547"/>
        <v>2080</v>
      </c>
      <c r="L766" s="2206">
        <f t="shared" si="562"/>
        <v>145600</v>
      </c>
      <c r="M766" s="2206">
        <f t="shared" si="563"/>
        <v>32900</v>
      </c>
      <c r="N766" s="2206">
        <f t="shared" si="564"/>
        <v>86100</v>
      </c>
      <c r="O766" s="2206">
        <f t="shared" si="565"/>
        <v>26600</v>
      </c>
      <c r="P766" s="2210">
        <v>70</v>
      </c>
      <c r="Q766" s="2206">
        <v>470</v>
      </c>
      <c r="R766" s="2206">
        <v>1230</v>
      </c>
      <c r="S766" s="2206">
        <v>380</v>
      </c>
      <c r="T766" s="2206">
        <f t="shared" si="548"/>
        <v>2080</v>
      </c>
      <c r="U766" s="2206">
        <f t="shared" si="566"/>
        <v>145600</v>
      </c>
      <c r="V766" s="2206">
        <f t="shared" si="567"/>
        <v>32900</v>
      </c>
      <c r="W766" s="2206">
        <f t="shared" si="568"/>
        <v>86100</v>
      </c>
      <c r="X766" s="2206">
        <f t="shared" si="569"/>
        <v>26600</v>
      </c>
      <c r="Y766" s="2210">
        <f t="shared" si="554"/>
        <v>0</v>
      </c>
      <c r="Z766" s="2207">
        <f t="shared" si="555"/>
        <v>0</v>
      </c>
      <c r="AA766" s="2210"/>
      <c r="AB766" s="2206"/>
      <c r="AC766" s="2206"/>
      <c r="AD766" s="2206"/>
      <c r="AE766" s="2206">
        <f t="shared" si="549"/>
        <v>0</v>
      </c>
      <c r="AF766" s="2206">
        <f t="shared" si="570"/>
        <v>0</v>
      </c>
      <c r="AG766" s="2206">
        <f t="shared" si="571"/>
        <v>0</v>
      </c>
      <c r="AH766" s="2206">
        <f t="shared" si="572"/>
        <v>0</v>
      </c>
      <c r="AI766" s="2207">
        <f t="shared" si="573"/>
        <v>0</v>
      </c>
      <c r="AJ766" s="2298"/>
      <c r="AK766" s="2075"/>
      <c r="AL766" s="2075"/>
      <c r="AM766" s="2075"/>
      <c r="AN766" s="2206">
        <f t="shared" si="550"/>
        <v>0</v>
      </c>
      <c r="AO766" s="2206">
        <f t="shared" si="574"/>
        <v>0</v>
      </c>
      <c r="AP766" s="2206">
        <f t="shared" si="575"/>
        <v>0</v>
      </c>
      <c r="AQ766" s="2206">
        <f t="shared" si="576"/>
        <v>0</v>
      </c>
      <c r="AR766" s="2206">
        <f t="shared" si="577"/>
        <v>0</v>
      </c>
      <c r="AS766" s="2210"/>
      <c r="AT766" s="2075"/>
      <c r="AU766" s="2075"/>
      <c r="AV766" s="2075"/>
      <c r="AW766" s="2206">
        <f t="shared" si="551"/>
        <v>0</v>
      </c>
      <c r="AX766" s="2206">
        <f t="shared" si="578"/>
        <v>0</v>
      </c>
      <c r="AY766" s="2206">
        <f t="shared" si="579"/>
        <v>0</v>
      </c>
      <c r="AZ766" s="2206">
        <f t="shared" si="580"/>
        <v>0</v>
      </c>
      <c r="BA766" s="2206">
        <f t="shared" si="581"/>
        <v>0</v>
      </c>
      <c r="BB766" s="2210">
        <f t="shared" si="556"/>
        <v>0</v>
      </c>
      <c r="BC766" s="2207">
        <f t="shared" si="557"/>
        <v>0</v>
      </c>
      <c r="BD766" s="2210">
        <f t="shared" si="590"/>
        <v>0</v>
      </c>
      <c r="BE766" s="2207">
        <f t="shared" si="591"/>
        <v>0</v>
      </c>
      <c r="BF766" s="2298">
        <v>0</v>
      </c>
      <c r="BG766" s="2075">
        <v>0</v>
      </c>
      <c r="BH766" s="2075">
        <v>0</v>
      </c>
      <c r="BI766" s="2075">
        <v>0</v>
      </c>
      <c r="BJ766" s="2206">
        <f t="shared" si="552"/>
        <v>0</v>
      </c>
      <c r="BK766" s="2206">
        <f t="shared" si="582"/>
        <v>0</v>
      </c>
      <c r="BL766" s="2206">
        <f t="shared" si="583"/>
        <v>0</v>
      </c>
      <c r="BM766" s="2206">
        <f t="shared" si="584"/>
        <v>0</v>
      </c>
      <c r="BN766" s="2206">
        <f t="shared" si="585"/>
        <v>0</v>
      </c>
      <c r="BO766" s="2210">
        <v>0</v>
      </c>
      <c r="BP766" s="2075">
        <v>0</v>
      </c>
      <c r="BQ766" s="2075">
        <v>0</v>
      </c>
      <c r="BR766" s="2075">
        <v>0</v>
      </c>
      <c r="BS766" s="2206">
        <f t="shared" si="553"/>
        <v>0</v>
      </c>
      <c r="BT766" s="2206">
        <f t="shared" si="586"/>
        <v>0</v>
      </c>
      <c r="BU766" s="2206">
        <f t="shared" si="587"/>
        <v>0</v>
      </c>
      <c r="BV766" s="2206">
        <f t="shared" si="588"/>
        <v>0</v>
      </c>
      <c r="BW766" s="2206">
        <f t="shared" si="589"/>
        <v>0</v>
      </c>
      <c r="BX766" s="2210">
        <f t="shared" si="558"/>
        <v>0</v>
      </c>
      <c r="BY766" s="2207">
        <f t="shared" si="559"/>
        <v>0</v>
      </c>
      <c r="BZ766" s="2211">
        <f t="shared" si="560"/>
        <v>0</v>
      </c>
      <c r="CA766" s="2212">
        <f t="shared" si="561"/>
        <v>0</v>
      </c>
      <c r="CB766" s="2083"/>
      <c r="CC766" s="2083"/>
      <c r="CD766" s="2237"/>
      <c r="CF766" s="2200"/>
    </row>
    <row r="767" spans="1:84" s="1974" customFormat="1" ht="18" customHeight="1" outlineLevel="1">
      <c r="A767" s="2235"/>
      <c r="B767" s="2235"/>
      <c r="C767" s="2201"/>
      <c r="D767" s="2232" t="s">
        <v>4466</v>
      </c>
      <c r="E767" s="2243"/>
      <c r="F767" s="2204"/>
      <c r="G767" s="2244"/>
      <c r="H767" s="2206"/>
      <c r="I767" s="2206"/>
      <c r="J767" s="2206"/>
      <c r="K767" s="2206">
        <f t="shared" si="547"/>
        <v>0</v>
      </c>
      <c r="L767" s="2206">
        <f t="shared" si="562"/>
        <v>0</v>
      </c>
      <c r="M767" s="2206">
        <f t="shared" si="563"/>
        <v>0</v>
      </c>
      <c r="N767" s="2206">
        <f t="shared" si="564"/>
        <v>0</v>
      </c>
      <c r="O767" s="2206">
        <f t="shared" si="565"/>
        <v>0</v>
      </c>
      <c r="P767" s="2244"/>
      <c r="Q767" s="2206"/>
      <c r="R767" s="2206"/>
      <c r="S767" s="2206"/>
      <c r="T767" s="2206">
        <f t="shared" si="548"/>
        <v>0</v>
      </c>
      <c r="U767" s="2206">
        <f t="shared" si="566"/>
        <v>0</v>
      </c>
      <c r="V767" s="2206">
        <f t="shared" si="567"/>
        <v>0</v>
      </c>
      <c r="W767" s="2206">
        <f t="shared" si="568"/>
        <v>0</v>
      </c>
      <c r="X767" s="2206">
        <f t="shared" si="569"/>
        <v>0</v>
      </c>
      <c r="Y767" s="2244">
        <f t="shared" si="554"/>
        <v>0</v>
      </c>
      <c r="Z767" s="2207">
        <f t="shared" si="555"/>
        <v>0</v>
      </c>
      <c r="AA767" s="2244"/>
      <c r="AB767" s="2206"/>
      <c r="AC767" s="2206"/>
      <c r="AD767" s="2206"/>
      <c r="AE767" s="2206">
        <f t="shared" si="549"/>
        <v>0</v>
      </c>
      <c r="AF767" s="2206">
        <f t="shared" si="570"/>
        <v>0</v>
      </c>
      <c r="AG767" s="2206">
        <f t="shared" si="571"/>
        <v>0</v>
      </c>
      <c r="AH767" s="2206">
        <f t="shared" si="572"/>
        <v>0</v>
      </c>
      <c r="AI767" s="2207">
        <f t="shared" si="573"/>
        <v>0</v>
      </c>
      <c r="AJ767" s="2246"/>
      <c r="AK767" s="2075"/>
      <c r="AL767" s="2075"/>
      <c r="AM767" s="2075"/>
      <c r="AN767" s="2206">
        <f t="shared" si="550"/>
        <v>0</v>
      </c>
      <c r="AO767" s="2206">
        <f t="shared" si="574"/>
        <v>0</v>
      </c>
      <c r="AP767" s="2206">
        <f t="shared" si="575"/>
        <v>0</v>
      </c>
      <c r="AQ767" s="2206">
        <f t="shared" si="576"/>
        <v>0</v>
      </c>
      <c r="AR767" s="2206">
        <f t="shared" si="577"/>
        <v>0</v>
      </c>
      <c r="AS767" s="2244"/>
      <c r="AT767" s="2075"/>
      <c r="AU767" s="2075"/>
      <c r="AV767" s="2075"/>
      <c r="AW767" s="2206">
        <f t="shared" si="551"/>
        <v>0</v>
      </c>
      <c r="AX767" s="2206">
        <f t="shared" si="578"/>
        <v>0</v>
      </c>
      <c r="AY767" s="2206">
        <f t="shared" si="579"/>
        <v>0</v>
      </c>
      <c r="AZ767" s="2206">
        <f t="shared" si="580"/>
        <v>0</v>
      </c>
      <c r="BA767" s="2206">
        <f t="shared" si="581"/>
        <v>0</v>
      </c>
      <c r="BB767" s="2244">
        <f t="shared" si="556"/>
        <v>0</v>
      </c>
      <c r="BC767" s="2207">
        <f t="shared" si="557"/>
        <v>0</v>
      </c>
      <c r="BD767" s="2244">
        <f t="shared" si="590"/>
        <v>0</v>
      </c>
      <c r="BE767" s="2207">
        <f t="shared" si="591"/>
        <v>0</v>
      </c>
      <c r="BF767" s="2246">
        <v>0</v>
      </c>
      <c r="BG767" s="2075">
        <v>0</v>
      </c>
      <c r="BH767" s="2075">
        <v>0</v>
      </c>
      <c r="BI767" s="2075">
        <v>0</v>
      </c>
      <c r="BJ767" s="2206">
        <f t="shared" si="552"/>
        <v>0</v>
      </c>
      <c r="BK767" s="2206">
        <f t="shared" si="582"/>
        <v>0</v>
      </c>
      <c r="BL767" s="2206">
        <f t="shared" si="583"/>
        <v>0</v>
      </c>
      <c r="BM767" s="2206">
        <f t="shared" si="584"/>
        <v>0</v>
      </c>
      <c r="BN767" s="2206">
        <f t="shared" si="585"/>
        <v>0</v>
      </c>
      <c r="BO767" s="2244">
        <v>0</v>
      </c>
      <c r="BP767" s="2075">
        <v>0</v>
      </c>
      <c r="BQ767" s="2075">
        <v>0</v>
      </c>
      <c r="BR767" s="2075">
        <v>0</v>
      </c>
      <c r="BS767" s="2206">
        <f t="shared" si="553"/>
        <v>0</v>
      </c>
      <c r="BT767" s="2206">
        <f t="shared" si="586"/>
        <v>0</v>
      </c>
      <c r="BU767" s="2206">
        <f t="shared" si="587"/>
        <v>0</v>
      </c>
      <c r="BV767" s="2206">
        <f t="shared" si="588"/>
        <v>0</v>
      </c>
      <c r="BW767" s="2206">
        <f t="shared" si="589"/>
        <v>0</v>
      </c>
      <c r="BX767" s="2244">
        <f t="shared" si="558"/>
        <v>0</v>
      </c>
      <c r="BY767" s="2207">
        <f t="shared" si="559"/>
        <v>0</v>
      </c>
      <c r="BZ767" s="2211">
        <f t="shared" si="560"/>
        <v>0</v>
      </c>
      <c r="CA767" s="2212">
        <f t="shared" si="561"/>
        <v>0</v>
      </c>
      <c r="CB767" s="2083"/>
      <c r="CC767" s="2083"/>
      <c r="CD767" s="2237"/>
      <c r="CF767" s="2200"/>
    </row>
    <row r="768" spans="1:84" s="2286" customFormat="1" ht="18" customHeight="1" outlineLevel="1">
      <c r="A768" s="2272" t="s">
        <v>4467</v>
      </c>
      <c r="B768" s="2272" t="b">
        <v>1</v>
      </c>
      <c r="C768" s="2273"/>
      <c r="D768" s="2274" t="s">
        <v>4468</v>
      </c>
      <c r="E768" s="2275" t="s">
        <v>4469</v>
      </c>
      <c r="F768" s="2276" t="s">
        <v>154</v>
      </c>
      <c r="G768" s="2277">
        <v>117</v>
      </c>
      <c r="H768" s="2278">
        <v>108480</v>
      </c>
      <c r="I768" s="2278"/>
      <c r="J768" s="2278"/>
      <c r="K768" s="2278">
        <f t="shared" si="547"/>
        <v>108480</v>
      </c>
      <c r="L768" s="2278">
        <f t="shared" si="562"/>
        <v>12692160</v>
      </c>
      <c r="M768" s="2278">
        <f t="shared" si="563"/>
        <v>12692160</v>
      </c>
      <c r="N768" s="2278">
        <f t="shared" si="564"/>
        <v>0</v>
      </c>
      <c r="O768" s="2278">
        <f t="shared" si="565"/>
        <v>0</v>
      </c>
      <c r="P768" s="2277">
        <v>137</v>
      </c>
      <c r="Q768" s="2278">
        <v>108480</v>
      </c>
      <c r="R768" s="2278"/>
      <c r="S768" s="2278"/>
      <c r="T768" s="2278">
        <f t="shared" si="548"/>
        <v>108480</v>
      </c>
      <c r="U768" s="2278">
        <f t="shared" si="566"/>
        <v>14861760</v>
      </c>
      <c r="V768" s="2278">
        <f t="shared" si="567"/>
        <v>14861760</v>
      </c>
      <c r="W768" s="2278">
        <f t="shared" si="568"/>
        <v>0</v>
      </c>
      <c r="X768" s="2278">
        <f t="shared" si="569"/>
        <v>0</v>
      </c>
      <c r="Y768" s="2277">
        <f t="shared" si="554"/>
        <v>20</v>
      </c>
      <c r="Z768" s="2279">
        <f t="shared" si="555"/>
        <v>2169600</v>
      </c>
      <c r="AA768" s="2277">
        <v>117</v>
      </c>
      <c r="AB768" s="2278">
        <v>600000</v>
      </c>
      <c r="AC768" s="2278"/>
      <c r="AD768" s="2278">
        <v>100000</v>
      </c>
      <c r="AE768" s="2278">
        <f t="shared" si="549"/>
        <v>700000</v>
      </c>
      <c r="AF768" s="2278">
        <f t="shared" si="570"/>
        <v>81900000</v>
      </c>
      <c r="AG768" s="2278">
        <f t="shared" si="571"/>
        <v>70200000</v>
      </c>
      <c r="AH768" s="2278">
        <f t="shared" si="572"/>
        <v>0</v>
      </c>
      <c r="AI768" s="2279">
        <f t="shared" si="573"/>
        <v>11700000</v>
      </c>
      <c r="AJ768" s="2280">
        <v>117</v>
      </c>
      <c r="AK768" s="2281">
        <v>600000</v>
      </c>
      <c r="AL768" s="2281"/>
      <c r="AM768" s="2281">
        <v>100000</v>
      </c>
      <c r="AN768" s="2278">
        <f t="shared" si="550"/>
        <v>700000</v>
      </c>
      <c r="AO768" s="2278">
        <f t="shared" si="574"/>
        <v>81900000</v>
      </c>
      <c r="AP768" s="2278">
        <f t="shared" si="575"/>
        <v>70200000</v>
      </c>
      <c r="AQ768" s="2278">
        <f t="shared" si="576"/>
        <v>0</v>
      </c>
      <c r="AR768" s="2278">
        <f t="shared" si="577"/>
        <v>11700000</v>
      </c>
      <c r="AS768" s="2277">
        <v>137</v>
      </c>
      <c r="AT768" s="2281">
        <v>600000</v>
      </c>
      <c r="AU768" s="2281"/>
      <c r="AV768" s="2281">
        <v>100000</v>
      </c>
      <c r="AW768" s="2278">
        <f t="shared" si="551"/>
        <v>700000</v>
      </c>
      <c r="AX768" s="2278">
        <f t="shared" si="578"/>
        <v>95900000</v>
      </c>
      <c r="AY768" s="2278">
        <f t="shared" si="579"/>
        <v>82200000</v>
      </c>
      <c r="AZ768" s="2278">
        <f t="shared" si="580"/>
        <v>0</v>
      </c>
      <c r="BA768" s="2278">
        <f t="shared" si="581"/>
        <v>13700000</v>
      </c>
      <c r="BB768" s="2277">
        <f t="shared" si="556"/>
        <v>20</v>
      </c>
      <c r="BC768" s="2279">
        <f t="shared" si="557"/>
        <v>14000000</v>
      </c>
      <c r="BD768" s="2277">
        <f t="shared" si="590"/>
        <v>20</v>
      </c>
      <c r="BE768" s="2279">
        <f t="shared" si="591"/>
        <v>14000000</v>
      </c>
      <c r="BF768" s="2280">
        <v>117</v>
      </c>
      <c r="BG768" s="2281">
        <v>600000</v>
      </c>
      <c r="BH768" s="2281">
        <v>0</v>
      </c>
      <c r="BI768" s="2281">
        <v>100000</v>
      </c>
      <c r="BJ768" s="2278">
        <f t="shared" si="552"/>
        <v>700000</v>
      </c>
      <c r="BK768" s="2278">
        <f t="shared" si="582"/>
        <v>81900000</v>
      </c>
      <c r="BL768" s="2278">
        <f t="shared" si="583"/>
        <v>70200000</v>
      </c>
      <c r="BM768" s="2278">
        <f t="shared" si="584"/>
        <v>0</v>
      </c>
      <c r="BN768" s="2278">
        <f t="shared" si="585"/>
        <v>11700000</v>
      </c>
      <c r="BO768" s="2277">
        <v>117</v>
      </c>
      <c r="BP768" s="2281">
        <v>600000</v>
      </c>
      <c r="BQ768" s="2281">
        <v>0</v>
      </c>
      <c r="BR768" s="2281">
        <v>100000</v>
      </c>
      <c r="BS768" s="2278">
        <f t="shared" si="553"/>
        <v>700000</v>
      </c>
      <c r="BT768" s="2278">
        <f t="shared" si="586"/>
        <v>81900000</v>
      </c>
      <c r="BU768" s="2278">
        <f t="shared" si="587"/>
        <v>70200000</v>
      </c>
      <c r="BV768" s="2278">
        <f t="shared" si="588"/>
        <v>0</v>
      </c>
      <c r="BW768" s="2278">
        <f t="shared" si="589"/>
        <v>11700000</v>
      </c>
      <c r="BX768" s="2277">
        <f t="shared" si="558"/>
        <v>0</v>
      </c>
      <c r="BY768" s="2279">
        <f t="shared" si="559"/>
        <v>0</v>
      </c>
      <c r="BZ768" s="2282">
        <f t="shared" si="560"/>
        <v>0</v>
      </c>
      <c r="CA768" s="2283">
        <f t="shared" si="561"/>
        <v>0</v>
      </c>
      <c r="CB768" s="2284"/>
      <c r="CC768" s="2284" t="s">
        <v>4470</v>
      </c>
      <c r="CD768" s="2285"/>
      <c r="CF768" s="2287"/>
    </row>
    <row r="769" spans="1:84" s="1974" customFormat="1" ht="18" customHeight="1" outlineLevel="1">
      <c r="A769" s="2235" t="s">
        <v>4471</v>
      </c>
      <c r="B769" s="2235" t="b">
        <v>1</v>
      </c>
      <c r="C769" s="2201"/>
      <c r="D769" s="2236" t="s">
        <v>4472</v>
      </c>
      <c r="E769" s="2243" t="s">
        <v>4473</v>
      </c>
      <c r="F769" s="2204" t="s">
        <v>154</v>
      </c>
      <c r="G769" s="2244">
        <v>4</v>
      </c>
      <c r="H769" s="2206">
        <v>204210</v>
      </c>
      <c r="I769" s="2206"/>
      <c r="J769" s="2206"/>
      <c r="K769" s="2206">
        <f t="shared" ref="K769:K787" si="592">J769+I769+H769</f>
        <v>204210</v>
      </c>
      <c r="L769" s="2206">
        <f t="shared" si="562"/>
        <v>816840</v>
      </c>
      <c r="M769" s="2206">
        <f t="shared" si="563"/>
        <v>816840</v>
      </c>
      <c r="N769" s="2206">
        <f t="shared" si="564"/>
        <v>0</v>
      </c>
      <c r="O769" s="2206">
        <f t="shared" si="565"/>
        <v>0</v>
      </c>
      <c r="P769" s="2244">
        <v>4</v>
      </c>
      <c r="Q769" s="2206">
        <v>204210</v>
      </c>
      <c r="R769" s="2206"/>
      <c r="S769" s="2206"/>
      <c r="T769" s="2206">
        <f t="shared" ref="T769:T833" si="593">S769+R769+Q769</f>
        <v>204210</v>
      </c>
      <c r="U769" s="2206">
        <f t="shared" si="566"/>
        <v>816840</v>
      </c>
      <c r="V769" s="2206">
        <f t="shared" si="567"/>
        <v>816840</v>
      </c>
      <c r="W769" s="2206">
        <f t="shared" si="568"/>
        <v>0</v>
      </c>
      <c r="X769" s="2206">
        <f t="shared" si="569"/>
        <v>0</v>
      </c>
      <c r="Y769" s="2244">
        <f t="shared" si="554"/>
        <v>0</v>
      </c>
      <c r="Z769" s="2207">
        <f t="shared" si="555"/>
        <v>0</v>
      </c>
      <c r="AA769" s="2244">
        <v>4</v>
      </c>
      <c r="AB769" s="2206">
        <v>700000</v>
      </c>
      <c r="AC769" s="2206"/>
      <c r="AD769" s="2206">
        <v>150000</v>
      </c>
      <c r="AE769" s="2206">
        <f t="shared" ref="AE769:AE833" si="594">AD769+AC769+AB769</f>
        <v>850000</v>
      </c>
      <c r="AF769" s="2206">
        <f t="shared" si="570"/>
        <v>3400000</v>
      </c>
      <c r="AG769" s="2206">
        <f t="shared" si="571"/>
        <v>2800000</v>
      </c>
      <c r="AH769" s="2206">
        <f t="shared" si="572"/>
        <v>0</v>
      </c>
      <c r="AI769" s="2207">
        <f t="shared" si="573"/>
        <v>600000</v>
      </c>
      <c r="AJ769" s="2246">
        <v>4</v>
      </c>
      <c r="AK769" s="2075">
        <v>700000</v>
      </c>
      <c r="AL769" s="2075"/>
      <c r="AM769" s="2075">
        <v>150000</v>
      </c>
      <c r="AN769" s="2206">
        <f t="shared" ref="AN769:AN833" si="595">AM769+AL769+AK769</f>
        <v>850000</v>
      </c>
      <c r="AO769" s="2206">
        <f t="shared" si="574"/>
        <v>3400000</v>
      </c>
      <c r="AP769" s="2206">
        <f t="shared" si="575"/>
        <v>2800000</v>
      </c>
      <c r="AQ769" s="2206">
        <f t="shared" si="576"/>
        <v>0</v>
      </c>
      <c r="AR769" s="2206">
        <f t="shared" si="577"/>
        <v>600000</v>
      </c>
      <c r="AS769" s="2244">
        <v>4</v>
      </c>
      <c r="AT769" s="2075">
        <v>700000</v>
      </c>
      <c r="AU769" s="2075"/>
      <c r="AV769" s="2075">
        <v>150000</v>
      </c>
      <c r="AW769" s="2206">
        <f t="shared" ref="AW769:AW833" si="596">AV769+AU769+AT769</f>
        <v>850000</v>
      </c>
      <c r="AX769" s="2206">
        <f t="shared" si="578"/>
        <v>3400000</v>
      </c>
      <c r="AY769" s="2206">
        <f t="shared" si="579"/>
        <v>2800000</v>
      </c>
      <c r="AZ769" s="2206">
        <f t="shared" si="580"/>
        <v>0</v>
      </c>
      <c r="BA769" s="2206">
        <f t="shared" si="581"/>
        <v>600000</v>
      </c>
      <c r="BB769" s="2244">
        <f t="shared" si="556"/>
        <v>0</v>
      </c>
      <c r="BC769" s="2207">
        <f t="shared" si="557"/>
        <v>0</v>
      </c>
      <c r="BD769" s="2244">
        <f t="shared" si="590"/>
        <v>0</v>
      </c>
      <c r="BE769" s="2207">
        <f t="shared" si="591"/>
        <v>0</v>
      </c>
      <c r="BF769" s="2246">
        <v>4</v>
      </c>
      <c r="BG769" s="2075">
        <v>700000</v>
      </c>
      <c r="BH769" s="2075">
        <v>0</v>
      </c>
      <c r="BI769" s="2075">
        <v>150000</v>
      </c>
      <c r="BJ769" s="2206">
        <f t="shared" ref="BJ769:BJ833" si="597">BI769+BH769+BG769</f>
        <v>850000</v>
      </c>
      <c r="BK769" s="2206">
        <f t="shared" si="582"/>
        <v>3400000</v>
      </c>
      <c r="BL769" s="2206">
        <f t="shared" si="583"/>
        <v>2800000</v>
      </c>
      <c r="BM769" s="2206">
        <f t="shared" si="584"/>
        <v>0</v>
      </c>
      <c r="BN769" s="2206">
        <f t="shared" si="585"/>
        <v>600000</v>
      </c>
      <c r="BO769" s="2244">
        <v>4</v>
      </c>
      <c r="BP769" s="2075">
        <v>700000</v>
      </c>
      <c r="BQ769" s="2075">
        <v>0</v>
      </c>
      <c r="BR769" s="2075">
        <v>150000</v>
      </c>
      <c r="BS769" s="2206">
        <f t="shared" ref="BS769:BS833" si="598">BR769+BQ769+BP769</f>
        <v>850000</v>
      </c>
      <c r="BT769" s="2206">
        <f t="shared" si="586"/>
        <v>3400000</v>
      </c>
      <c r="BU769" s="2206">
        <f t="shared" si="587"/>
        <v>2800000</v>
      </c>
      <c r="BV769" s="2206">
        <f t="shared" si="588"/>
        <v>0</v>
      </c>
      <c r="BW769" s="2206">
        <f t="shared" si="589"/>
        <v>600000</v>
      </c>
      <c r="BX769" s="2244">
        <f t="shared" si="558"/>
        <v>0</v>
      </c>
      <c r="BY769" s="2207">
        <f t="shared" si="559"/>
        <v>0</v>
      </c>
      <c r="BZ769" s="2211">
        <f t="shared" si="560"/>
        <v>0</v>
      </c>
      <c r="CA769" s="2212">
        <f t="shared" si="561"/>
        <v>0</v>
      </c>
      <c r="CB769" s="2083"/>
      <c r="CC769" s="2083"/>
      <c r="CD769" s="2237"/>
      <c r="CF769" s="2200"/>
    </row>
    <row r="770" spans="1:84" s="1974" customFormat="1" ht="18" customHeight="1" outlineLevel="1">
      <c r="A770" s="2235" t="s">
        <v>4474</v>
      </c>
      <c r="B770" s="2235" t="b">
        <v>1</v>
      </c>
      <c r="C770" s="2201"/>
      <c r="D770" s="2236" t="s">
        <v>4475</v>
      </c>
      <c r="E770" s="2243" t="s">
        <v>4476</v>
      </c>
      <c r="F770" s="2204" t="s">
        <v>154</v>
      </c>
      <c r="G770" s="2244">
        <v>1</v>
      </c>
      <c r="H770" s="2206">
        <v>31900</v>
      </c>
      <c r="I770" s="2206"/>
      <c r="J770" s="2206"/>
      <c r="K770" s="2206">
        <f t="shared" si="592"/>
        <v>31900</v>
      </c>
      <c r="L770" s="2206">
        <f t="shared" si="562"/>
        <v>31900</v>
      </c>
      <c r="M770" s="2206">
        <f t="shared" si="563"/>
        <v>31900</v>
      </c>
      <c r="N770" s="2206">
        <f t="shared" si="564"/>
        <v>0</v>
      </c>
      <c r="O770" s="2206">
        <f t="shared" si="565"/>
        <v>0</v>
      </c>
      <c r="P770" s="2244">
        <v>1</v>
      </c>
      <c r="Q770" s="2206">
        <v>31900</v>
      </c>
      <c r="R770" s="2206"/>
      <c r="S770" s="2206"/>
      <c r="T770" s="2206">
        <f t="shared" si="593"/>
        <v>31900</v>
      </c>
      <c r="U770" s="2206">
        <f t="shared" si="566"/>
        <v>31900</v>
      </c>
      <c r="V770" s="2206">
        <f t="shared" si="567"/>
        <v>31900</v>
      </c>
      <c r="W770" s="2206">
        <f t="shared" si="568"/>
        <v>0</v>
      </c>
      <c r="X770" s="2206">
        <f t="shared" si="569"/>
        <v>0</v>
      </c>
      <c r="Y770" s="2244">
        <f t="shared" si="554"/>
        <v>0</v>
      </c>
      <c r="Z770" s="2207">
        <f t="shared" si="555"/>
        <v>0</v>
      </c>
      <c r="AA770" s="2244">
        <v>1</v>
      </c>
      <c r="AB770" s="2206">
        <v>325000</v>
      </c>
      <c r="AC770" s="2206"/>
      <c r="AD770" s="2206">
        <v>100000</v>
      </c>
      <c r="AE770" s="2206">
        <f t="shared" si="594"/>
        <v>425000</v>
      </c>
      <c r="AF770" s="2206">
        <f t="shared" si="570"/>
        <v>425000</v>
      </c>
      <c r="AG770" s="2206">
        <f t="shared" si="571"/>
        <v>325000</v>
      </c>
      <c r="AH770" s="2206">
        <f t="shared" si="572"/>
        <v>0</v>
      </c>
      <c r="AI770" s="2207">
        <f t="shared" si="573"/>
        <v>100000</v>
      </c>
      <c r="AJ770" s="2246">
        <v>1</v>
      </c>
      <c r="AK770" s="2075">
        <v>325000</v>
      </c>
      <c r="AL770" s="2075"/>
      <c r="AM770" s="2075">
        <v>100000</v>
      </c>
      <c r="AN770" s="2206">
        <f t="shared" si="595"/>
        <v>425000</v>
      </c>
      <c r="AO770" s="2206">
        <f t="shared" si="574"/>
        <v>425000</v>
      </c>
      <c r="AP770" s="2206">
        <f t="shared" si="575"/>
        <v>325000</v>
      </c>
      <c r="AQ770" s="2206">
        <f t="shared" si="576"/>
        <v>0</v>
      </c>
      <c r="AR770" s="2206">
        <f t="shared" si="577"/>
        <v>100000</v>
      </c>
      <c r="AS770" s="2244">
        <v>1</v>
      </c>
      <c r="AT770" s="2075">
        <v>325000</v>
      </c>
      <c r="AU770" s="2075"/>
      <c r="AV770" s="2075">
        <v>100000</v>
      </c>
      <c r="AW770" s="2206">
        <f t="shared" si="596"/>
        <v>425000</v>
      </c>
      <c r="AX770" s="2206">
        <f t="shared" si="578"/>
        <v>425000</v>
      </c>
      <c r="AY770" s="2206">
        <f t="shared" si="579"/>
        <v>325000</v>
      </c>
      <c r="AZ770" s="2206">
        <f t="shared" si="580"/>
        <v>0</v>
      </c>
      <c r="BA770" s="2206">
        <f t="shared" si="581"/>
        <v>100000</v>
      </c>
      <c r="BB770" s="2244">
        <f t="shared" si="556"/>
        <v>0</v>
      </c>
      <c r="BC770" s="2207">
        <f t="shared" si="557"/>
        <v>0</v>
      </c>
      <c r="BD770" s="2244">
        <f t="shared" si="590"/>
        <v>0</v>
      </c>
      <c r="BE770" s="2207">
        <f t="shared" si="591"/>
        <v>0</v>
      </c>
      <c r="BF770" s="2246">
        <v>1</v>
      </c>
      <c r="BG770" s="2075">
        <v>325000</v>
      </c>
      <c r="BH770" s="2075">
        <v>0</v>
      </c>
      <c r="BI770" s="2075">
        <v>100000</v>
      </c>
      <c r="BJ770" s="2206">
        <f t="shared" si="597"/>
        <v>425000</v>
      </c>
      <c r="BK770" s="2206">
        <f t="shared" si="582"/>
        <v>425000</v>
      </c>
      <c r="BL770" s="2206">
        <f t="shared" si="583"/>
        <v>325000</v>
      </c>
      <c r="BM770" s="2206">
        <f t="shared" si="584"/>
        <v>0</v>
      </c>
      <c r="BN770" s="2206">
        <f t="shared" si="585"/>
        <v>100000</v>
      </c>
      <c r="BO770" s="2244">
        <v>1</v>
      </c>
      <c r="BP770" s="2075">
        <v>325000</v>
      </c>
      <c r="BQ770" s="2075">
        <v>0</v>
      </c>
      <c r="BR770" s="2075">
        <v>100000</v>
      </c>
      <c r="BS770" s="2206">
        <f t="shared" si="598"/>
        <v>425000</v>
      </c>
      <c r="BT770" s="2206">
        <f t="shared" si="586"/>
        <v>425000</v>
      </c>
      <c r="BU770" s="2206">
        <f t="shared" si="587"/>
        <v>325000</v>
      </c>
      <c r="BV770" s="2206">
        <f t="shared" si="588"/>
        <v>0</v>
      </c>
      <c r="BW770" s="2206">
        <f t="shared" si="589"/>
        <v>100000</v>
      </c>
      <c r="BX770" s="2244">
        <f t="shared" si="558"/>
        <v>0</v>
      </c>
      <c r="BY770" s="2207">
        <f t="shared" si="559"/>
        <v>0</v>
      </c>
      <c r="BZ770" s="2211">
        <f t="shared" si="560"/>
        <v>0</v>
      </c>
      <c r="CA770" s="2212">
        <f t="shared" si="561"/>
        <v>0</v>
      </c>
      <c r="CB770" s="2083"/>
      <c r="CC770" s="2083"/>
      <c r="CD770" s="2237"/>
      <c r="CF770" s="2200"/>
    </row>
    <row r="771" spans="1:84" s="1974" customFormat="1" ht="18" customHeight="1" outlineLevel="1">
      <c r="A771" s="2235" t="s">
        <v>4477</v>
      </c>
      <c r="B771" s="2235" t="b">
        <v>1</v>
      </c>
      <c r="C771" s="2201"/>
      <c r="D771" s="2236" t="s">
        <v>4478</v>
      </c>
      <c r="E771" s="2243" t="s">
        <v>4479</v>
      </c>
      <c r="F771" s="2204" t="s">
        <v>154</v>
      </c>
      <c r="G771" s="2244">
        <v>0</v>
      </c>
      <c r="H771" s="2206"/>
      <c r="I771" s="2206"/>
      <c r="J771" s="2206"/>
      <c r="K771" s="2206">
        <f t="shared" si="592"/>
        <v>0</v>
      </c>
      <c r="L771" s="2206">
        <f t="shared" si="562"/>
        <v>0</v>
      </c>
      <c r="M771" s="2206">
        <f t="shared" si="563"/>
        <v>0</v>
      </c>
      <c r="N771" s="2206">
        <f t="shared" si="564"/>
        <v>0</v>
      </c>
      <c r="O771" s="2206">
        <f t="shared" si="565"/>
        <v>0</v>
      </c>
      <c r="P771" s="2244">
        <v>0</v>
      </c>
      <c r="Q771" s="2206"/>
      <c r="R771" s="2206"/>
      <c r="S771" s="2206"/>
      <c r="T771" s="2206">
        <f t="shared" si="593"/>
        <v>0</v>
      </c>
      <c r="U771" s="2206">
        <f t="shared" si="566"/>
        <v>0</v>
      </c>
      <c r="V771" s="2206">
        <f t="shared" si="567"/>
        <v>0</v>
      </c>
      <c r="W771" s="2206">
        <f t="shared" si="568"/>
        <v>0</v>
      </c>
      <c r="X771" s="2206">
        <f t="shared" si="569"/>
        <v>0</v>
      </c>
      <c r="Y771" s="2244">
        <f t="shared" si="554"/>
        <v>0</v>
      </c>
      <c r="Z771" s="2207">
        <f t="shared" si="555"/>
        <v>0</v>
      </c>
      <c r="AA771" s="2244">
        <v>1</v>
      </c>
      <c r="AB771" s="2206">
        <v>585000</v>
      </c>
      <c r="AC771" s="2206"/>
      <c r="AD771" s="2206">
        <v>120000</v>
      </c>
      <c r="AE771" s="2206">
        <f t="shared" si="594"/>
        <v>705000</v>
      </c>
      <c r="AF771" s="2206">
        <f t="shared" si="570"/>
        <v>705000</v>
      </c>
      <c r="AG771" s="2206">
        <f t="shared" si="571"/>
        <v>585000</v>
      </c>
      <c r="AH771" s="2206">
        <f t="shared" si="572"/>
        <v>0</v>
      </c>
      <c r="AI771" s="2207">
        <f t="shared" si="573"/>
        <v>120000</v>
      </c>
      <c r="AJ771" s="2246">
        <v>0</v>
      </c>
      <c r="AK771" s="2075">
        <v>585000</v>
      </c>
      <c r="AL771" s="2075"/>
      <c r="AM771" s="2075">
        <v>120000</v>
      </c>
      <c r="AN771" s="2206">
        <f t="shared" si="595"/>
        <v>705000</v>
      </c>
      <c r="AO771" s="2206">
        <f t="shared" si="574"/>
        <v>0</v>
      </c>
      <c r="AP771" s="2206">
        <f t="shared" si="575"/>
        <v>0</v>
      </c>
      <c r="AQ771" s="2206">
        <f t="shared" si="576"/>
        <v>0</v>
      </c>
      <c r="AR771" s="2206">
        <f t="shared" si="577"/>
        <v>0</v>
      </c>
      <c r="AS771" s="2244">
        <v>0</v>
      </c>
      <c r="AT771" s="2075">
        <v>585000</v>
      </c>
      <c r="AU771" s="2075"/>
      <c r="AV771" s="2075">
        <v>120000</v>
      </c>
      <c r="AW771" s="2206">
        <f t="shared" si="596"/>
        <v>705000</v>
      </c>
      <c r="AX771" s="2206">
        <f t="shared" si="578"/>
        <v>0</v>
      </c>
      <c r="AY771" s="2206">
        <f t="shared" si="579"/>
        <v>0</v>
      </c>
      <c r="AZ771" s="2206">
        <f t="shared" si="580"/>
        <v>0</v>
      </c>
      <c r="BA771" s="2206">
        <f t="shared" si="581"/>
        <v>0</v>
      </c>
      <c r="BB771" s="2244">
        <f t="shared" si="556"/>
        <v>0</v>
      </c>
      <c r="BC771" s="2207">
        <f t="shared" si="557"/>
        <v>0</v>
      </c>
      <c r="BD771" s="2244">
        <f t="shared" si="590"/>
        <v>-1</v>
      </c>
      <c r="BE771" s="2207">
        <f t="shared" si="591"/>
        <v>-705000</v>
      </c>
      <c r="BF771" s="2246">
        <v>0</v>
      </c>
      <c r="BG771" s="2075">
        <v>585000</v>
      </c>
      <c r="BH771" s="2075">
        <v>0</v>
      </c>
      <c r="BI771" s="2075">
        <v>120000</v>
      </c>
      <c r="BJ771" s="2206">
        <f t="shared" si="597"/>
        <v>705000</v>
      </c>
      <c r="BK771" s="2206">
        <f t="shared" si="582"/>
        <v>0</v>
      </c>
      <c r="BL771" s="2206">
        <f t="shared" si="583"/>
        <v>0</v>
      </c>
      <c r="BM771" s="2206">
        <f t="shared" si="584"/>
        <v>0</v>
      </c>
      <c r="BN771" s="2206">
        <f t="shared" si="585"/>
        <v>0</v>
      </c>
      <c r="BO771" s="2244">
        <v>0</v>
      </c>
      <c r="BP771" s="2075">
        <v>585000</v>
      </c>
      <c r="BQ771" s="2075">
        <v>0</v>
      </c>
      <c r="BR771" s="2075">
        <v>120000</v>
      </c>
      <c r="BS771" s="2206">
        <f t="shared" si="598"/>
        <v>705000</v>
      </c>
      <c r="BT771" s="2206">
        <f t="shared" si="586"/>
        <v>0</v>
      </c>
      <c r="BU771" s="2206">
        <f t="shared" si="587"/>
        <v>0</v>
      </c>
      <c r="BV771" s="2206">
        <f t="shared" si="588"/>
        <v>0</v>
      </c>
      <c r="BW771" s="2206">
        <f t="shared" si="589"/>
        <v>0</v>
      </c>
      <c r="BX771" s="2244">
        <f t="shared" si="558"/>
        <v>0</v>
      </c>
      <c r="BY771" s="2207">
        <f t="shared" si="559"/>
        <v>0</v>
      </c>
      <c r="BZ771" s="2211">
        <f t="shared" si="560"/>
        <v>-1</v>
      </c>
      <c r="CA771" s="2212">
        <f t="shared" si="561"/>
        <v>-705000</v>
      </c>
      <c r="CB771" s="2083"/>
      <c r="CC771" s="2083"/>
      <c r="CD771" s="2237"/>
      <c r="CF771" s="2200"/>
    </row>
    <row r="772" spans="1:84" s="1974" customFormat="1" ht="18" customHeight="1" outlineLevel="1">
      <c r="A772" s="2235" t="s">
        <v>4480</v>
      </c>
      <c r="B772" s="2235" t="b">
        <v>1</v>
      </c>
      <c r="C772" s="2201"/>
      <c r="D772" s="2236" t="s">
        <v>4481</v>
      </c>
      <c r="E772" s="2243" t="s">
        <v>4482</v>
      </c>
      <c r="F772" s="2204" t="s">
        <v>154</v>
      </c>
      <c r="G772" s="2244">
        <v>1</v>
      </c>
      <c r="H772" s="2206">
        <v>229730</v>
      </c>
      <c r="I772" s="2206"/>
      <c r="J772" s="2206"/>
      <c r="K772" s="2206">
        <f t="shared" si="592"/>
        <v>229730</v>
      </c>
      <c r="L772" s="2206">
        <f t="shared" si="562"/>
        <v>229730</v>
      </c>
      <c r="M772" s="2206">
        <f t="shared" si="563"/>
        <v>229730</v>
      </c>
      <c r="N772" s="2206">
        <f t="shared" si="564"/>
        <v>0</v>
      </c>
      <c r="O772" s="2206">
        <f t="shared" si="565"/>
        <v>0</v>
      </c>
      <c r="P772" s="2244">
        <v>1</v>
      </c>
      <c r="Q772" s="2206">
        <v>229730</v>
      </c>
      <c r="R772" s="2206"/>
      <c r="S772" s="2206"/>
      <c r="T772" s="2206">
        <f t="shared" si="593"/>
        <v>229730</v>
      </c>
      <c r="U772" s="2206">
        <f t="shared" si="566"/>
        <v>229730</v>
      </c>
      <c r="V772" s="2206">
        <f t="shared" si="567"/>
        <v>229730</v>
      </c>
      <c r="W772" s="2206">
        <f t="shared" si="568"/>
        <v>0</v>
      </c>
      <c r="X772" s="2206">
        <f t="shared" si="569"/>
        <v>0</v>
      </c>
      <c r="Y772" s="2244">
        <f t="shared" si="554"/>
        <v>0</v>
      </c>
      <c r="Z772" s="2207">
        <f t="shared" si="555"/>
        <v>0</v>
      </c>
      <c r="AA772" s="2244">
        <v>1</v>
      </c>
      <c r="AB772" s="2206">
        <v>625000</v>
      </c>
      <c r="AC772" s="2206"/>
      <c r="AD772" s="2206">
        <v>130000</v>
      </c>
      <c r="AE772" s="2206">
        <f t="shared" si="594"/>
        <v>755000</v>
      </c>
      <c r="AF772" s="2206">
        <f t="shared" si="570"/>
        <v>755000</v>
      </c>
      <c r="AG772" s="2206">
        <f t="shared" si="571"/>
        <v>625000</v>
      </c>
      <c r="AH772" s="2206">
        <f t="shared" si="572"/>
        <v>0</v>
      </c>
      <c r="AI772" s="2207">
        <f t="shared" si="573"/>
        <v>130000</v>
      </c>
      <c r="AJ772" s="2246">
        <v>1</v>
      </c>
      <c r="AK772" s="2075">
        <v>625000</v>
      </c>
      <c r="AL772" s="2075"/>
      <c r="AM772" s="2075">
        <v>130000</v>
      </c>
      <c r="AN772" s="2206">
        <f t="shared" si="595"/>
        <v>755000</v>
      </c>
      <c r="AO772" s="2206">
        <f t="shared" si="574"/>
        <v>755000</v>
      </c>
      <c r="AP772" s="2206">
        <f t="shared" si="575"/>
        <v>625000</v>
      </c>
      <c r="AQ772" s="2206">
        <f t="shared" si="576"/>
        <v>0</v>
      </c>
      <c r="AR772" s="2206">
        <f t="shared" si="577"/>
        <v>130000</v>
      </c>
      <c r="AS772" s="2244">
        <v>1</v>
      </c>
      <c r="AT772" s="2075">
        <v>625000</v>
      </c>
      <c r="AU772" s="2075"/>
      <c r="AV772" s="2075">
        <v>130000</v>
      </c>
      <c r="AW772" s="2206">
        <f t="shared" si="596"/>
        <v>755000</v>
      </c>
      <c r="AX772" s="2206">
        <f t="shared" si="578"/>
        <v>755000</v>
      </c>
      <c r="AY772" s="2206">
        <f t="shared" si="579"/>
        <v>625000</v>
      </c>
      <c r="AZ772" s="2206">
        <f t="shared" si="580"/>
        <v>0</v>
      </c>
      <c r="BA772" s="2206">
        <f t="shared" si="581"/>
        <v>130000</v>
      </c>
      <c r="BB772" s="2244">
        <f t="shared" si="556"/>
        <v>0</v>
      </c>
      <c r="BC772" s="2207">
        <f t="shared" si="557"/>
        <v>0</v>
      </c>
      <c r="BD772" s="2244">
        <f t="shared" si="590"/>
        <v>0</v>
      </c>
      <c r="BE772" s="2207">
        <f t="shared" si="591"/>
        <v>0</v>
      </c>
      <c r="BF772" s="2246">
        <v>1</v>
      </c>
      <c r="BG772" s="2075">
        <v>625000</v>
      </c>
      <c r="BH772" s="2075">
        <v>0</v>
      </c>
      <c r="BI772" s="2075">
        <v>130000</v>
      </c>
      <c r="BJ772" s="2206">
        <f t="shared" si="597"/>
        <v>755000</v>
      </c>
      <c r="BK772" s="2206">
        <f t="shared" si="582"/>
        <v>755000</v>
      </c>
      <c r="BL772" s="2206">
        <f t="shared" si="583"/>
        <v>625000</v>
      </c>
      <c r="BM772" s="2206">
        <f t="shared" si="584"/>
        <v>0</v>
      </c>
      <c r="BN772" s="2206">
        <f t="shared" si="585"/>
        <v>130000</v>
      </c>
      <c r="BO772" s="2244">
        <v>1</v>
      </c>
      <c r="BP772" s="2075">
        <v>625000</v>
      </c>
      <c r="BQ772" s="2075">
        <v>0</v>
      </c>
      <c r="BR772" s="2075">
        <v>130000</v>
      </c>
      <c r="BS772" s="2206">
        <f t="shared" si="598"/>
        <v>755000</v>
      </c>
      <c r="BT772" s="2206">
        <f t="shared" si="586"/>
        <v>755000</v>
      </c>
      <c r="BU772" s="2206">
        <f t="shared" si="587"/>
        <v>625000</v>
      </c>
      <c r="BV772" s="2206">
        <f t="shared" si="588"/>
        <v>0</v>
      </c>
      <c r="BW772" s="2206">
        <f t="shared" si="589"/>
        <v>130000</v>
      </c>
      <c r="BX772" s="2244">
        <f t="shared" si="558"/>
        <v>0</v>
      </c>
      <c r="BY772" s="2207">
        <f t="shared" si="559"/>
        <v>0</v>
      </c>
      <c r="BZ772" s="2211">
        <f t="shared" si="560"/>
        <v>0</v>
      </c>
      <c r="CA772" s="2212">
        <f t="shared" si="561"/>
        <v>0</v>
      </c>
      <c r="CB772" s="2083"/>
      <c r="CC772" s="2083"/>
      <c r="CD772" s="2237"/>
      <c r="CF772" s="2200"/>
    </row>
    <row r="773" spans="1:84" s="1974" customFormat="1" ht="18" customHeight="1" outlineLevel="1">
      <c r="A773" s="2235" t="s">
        <v>4483</v>
      </c>
      <c r="B773" s="2235" t="b">
        <v>1</v>
      </c>
      <c r="C773" s="2201"/>
      <c r="D773" s="2236" t="s">
        <v>4484</v>
      </c>
      <c r="E773" s="2243" t="s">
        <v>4485</v>
      </c>
      <c r="F773" s="2204" t="s">
        <v>154</v>
      </c>
      <c r="G773" s="2244">
        <v>1</v>
      </c>
      <c r="H773" s="2206">
        <v>82960</v>
      </c>
      <c r="I773" s="2206"/>
      <c r="J773" s="2206"/>
      <c r="K773" s="2206">
        <f t="shared" si="592"/>
        <v>82960</v>
      </c>
      <c r="L773" s="2206">
        <f t="shared" si="562"/>
        <v>82960</v>
      </c>
      <c r="M773" s="2206">
        <f t="shared" si="563"/>
        <v>82960</v>
      </c>
      <c r="N773" s="2206">
        <f t="shared" si="564"/>
        <v>0</v>
      </c>
      <c r="O773" s="2206">
        <f t="shared" si="565"/>
        <v>0</v>
      </c>
      <c r="P773" s="2244">
        <v>1</v>
      </c>
      <c r="Q773" s="2206">
        <v>82960</v>
      </c>
      <c r="R773" s="2206"/>
      <c r="S773" s="2206"/>
      <c r="T773" s="2206">
        <f t="shared" si="593"/>
        <v>82960</v>
      </c>
      <c r="U773" s="2206">
        <f t="shared" si="566"/>
        <v>82960</v>
      </c>
      <c r="V773" s="2206">
        <f t="shared" si="567"/>
        <v>82960</v>
      </c>
      <c r="W773" s="2206">
        <f t="shared" si="568"/>
        <v>0</v>
      </c>
      <c r="X773" s="2206">
        <f t="shared" si="569"/>
        <v>0</v>
      </c>
      <c r="Y773" s="2244">
        <f t="shared" si="554"/>
        <v>0</v>
      </c>
      <c r="Z773" s="2207">
        <f t="shared" si="555"/>
        <v>0</v>
      </c>
      <c r="AA773" s="2244">
        <v>1</v>
      </c>
      <c r="AB773" s="2206">
        <v>235000</v>
      </c>
      <c r="AC773" s="2206"/>
      <c r="AD773" s="2206">
        <v>80000</v>
      </c>
      <c r="AE773" s="2206">
        <f t="shared" si="594"/>
        <v>315000</v>
      </c>
      <c r="AF773" s="2206">
        <f t="shared" si="570"/>
        <v>315000</v>
      </c>
      <c r="AG773" s="2206">
        <f t="shared" si="571"/>
        <v>235000</v>
      </c>
      <c r="AH773" s="2206">
        <f t="shared" si="572"/>
        <v>0</v>
      </c>
      <c r="AI773" s="2207">
        <f t="shared" si="573"/>
        <v>80000</v>
      </c>
      <c r="AJ773" s="2246">
        <v>1</v>
      </c>
      <c r="AK773" s="2075">
        <v>235000</v>
      </c>
      <c r="AL773" s="2075"/>
      <c r="AM773" s="2075">
        <v>80000</v>
      </c>
      <c r="AN773" s="2206">
        <f t="shared" si="595"/>
        <v>315000</v>
      </c>
      <c r="AO773" s="2206">
        <f t="shared" si="574"/>
        <v>315000</v>
      </c>
      <c r="AP773" s="2206">
        <f t="shared" si="575"/>
        <v>235000</v>
      </c>
      <c r="AQ773" s="2206">
        <f t="shared" si="576"/>
        <v>0</v>
      </c>
      <c r="AR773" s="2206">
        <f t="shared" si="577"/>
        <v>80000</v>
      </c>
      <c r="AS773" s="2244">
        <v>1</v>
      </c>
      <c r="AT773" s="2075">
        <v>235000</v>
      </c>
      <c r="AU773" s="2075"/>
      <c r="AV773" s="2075">
        <v>80000</v>
      </c>
      <c r="AW773" s="2206">
        <f t="shared" si="596"/>
        <v>315000</v>
      </c>
      <c r="AX773" s="2206">
        <f t="shared" si="578"/>
        <v>315000</v>
      </c>
      <c r="AY773" s="2206">
        <f t="shared" si="579"/>
        <v>235000</v>
      </c>
      <c r="AZ773" s="2206">
        <f t="shared" si="580"/>
        <v>0</v>
      </c>
      <c r="BA773" s="2206">
        <f t="shared" si="581"/>
        <v>80000</v>
      </c>
      <c r="BB773" s="2244">
        <f t="shared" si="556"/>
        <v>0</v>
      </c>
      <c r="BC773" s="2207">
        <f t="shared" si="557"/>
        <v>0</v>
      </c>
      <c r="BD773" s="2244">
        <f t="shared" si="590"/>
        <v>0</v>
      </c>
      <c r="BE773" s="2207">
        <f t="shared" si="591"/>
        <v>0</v>
      </c>
      <c r="BF773" s="2246">
        <v>1</v>
      </c>
      <c r="BG773" s="2075">
        <v>235000</v>
      </c>
      <c r="BH773" s="2075">
        <v>0</v>
      </c>
      <c r="BI773" s="2075">
        <v>80000</v>
      </c>
      <c r="BJ773" s="2206">
        <f t="shared" si="597"/>
        <v>315000</v>
      </c>
      <c r="BK773" s="2206">
        <f t="shared" si="582"/>
        <v>315000</v>
      </c>
      <c r="BL773" s="2206">
        <f t="shared" si="583"/>
        <v>235000</v>
      </c>
      <c r="BM773" s="2206">
        <f t="shared" si="584"/>
        <v>0</v>
      </c>
      <c r="BN773" s="2206">
        <f t="shared" si="585"/>
        <v>80000</v>
      </c>
      <c r="BO773" s="2244">
        <v>1</v>
      </c>
      <c r="BP773" s="2075">
        <v>235000</v>
      </c>
      <c r="BQ773" s="2075">
        <v>0</v>
      </c>
      <c r="BR773" s="2075">
        <v>80000</v>
      </c>
      <c r="BS773" s="2206">
        <f t="shared" si="598"/>
        <v>315000</v>
      </c>
      <c r="BT773" s="2206">
        <f t="shared" si="586"/>
        <v>315000</v>
      </c>
      <c r="BU773" s="2206">
        <f t="shared" si="587"/>
        <v>235000</v>
      </c>
      <c r="BV773" s="2206">
        <f t="shared" si="588"/>
        <v>0</v>
      </c>
      <c r="BW773" s="2206">
        <f t="shared" si="589"/>
        <v>80000</v>
      </c>
      <c r="BX773" s="2244">
        <f t="shared" si="558"/>
        <v>0</v>
      </c>
      <c r="BY773" s="2207">
        <f t="shared" si="559"/>
        <v>0</v>
      </c>
      <c r="BZ773" s="2211">
        <f t="shared" si="560"/>
        <v>0</v>
      </c>
      <c r="CA773" s="2212">
        <f t="shared" si="561"/>
        <v>0</v>
      </c>
      <c r="CB773" s="2083"/>
      <c r="CC773" s="2083"/>
      <c r="CD773" s="2237"/>
      <c r="CF773" s="2200"/>
    </row>
    <row r="774" spans="1:84" s="1974" customFormat="1" ht="18" customHeight="1" outlineLevel="1">
      <c r="A774" s="2235" t="s">
        <v>4486</v>
      </c>
      <c r="B774" s="2235" t="b">
        <v>1</v>
      </c>
      <c r="C774" s="2201"/>
      <c r="D774" s="2236" t="s">
        <v>4487</v>
      </c>
      <c r="E774" s="2243" t="s">
        <v>841</v>
      </c>
      <c r="F774" s="2204" t="s">
        <v>154</v>
      </c>
      <c r="G774" s="2244">
        <v>2</v>
      </c>
      <c r="H774" s="2206">
        <v>1403960</v>
      </c>
      <c r="I774" s="2206"/>
      <c r="J774" s="2206"/>
      <c r="K774" s="2206">
        <f t="shared" si="592"/>
        <v>1403960</v>
      </c>
      <c r="L774" s="2206">
        <f t="shared" si="562"/>
        <v>2807920</v>
      </c>
      <c r="M774" s="2206">
        <f t="shared" si="563"/>
        <v>2807920</v>
      </c>
      <c r="N774" s="2206">
        <f t="shared" si="564"/>
        <v>0</v>
      </c>
      <c r="O774" s="2206">
        <f t="shared" si="565"/>
        <v>0</v>
      </c>
      <c r="P774" s="2244">
        <v>2</v>
      </c>
      <c r="Q774" s="2206">
        <v>1403960</v>
      </c>
      <c r="R774" s="2206"/>
      <c r="S774" s="2206"/>
      <c r="T774" s="2206">
        <f t="shared" si="593"/>
        <v>1403960</v>
      </c>
      <c r="U774" s="2206">
        <f t="shared" si="566"/>
        <v>2807920</v>
      </c>
      <c r="V774" s="2206">
        <f t="shared" si="567"/>
        <v>2807920</v>
      </c>
      <c r="W774" s="2206">
        <f t="shared" si="568"/>
        <v>0</v>
      </c>
      <c r="X774" s="2206">
        <f t="shared" si="569"/>
        <v>0</v>
      </c>
      <c r="Y774" s="2244">
        <f t="shared" si="554"/>
        <v>0</v>
      </c>
      <c r="Z774" s="2207">
        <f t="shared" si="555"/>
        <v>0</v>
      </c>
      <c r="AA774" s="2244">
        <v>2</v>
      </c>
      <c r="AB774" s="2206">
        <v>495000</v>
      </c>
      <c r="AC774" s="2206"/>
      <c r="AD774" s="2206">
        <v>100000</v>
      </c>
      <c r="AE774" s="2206">
        <f t="shared" si="594"/>
        <v>595000</v>
      </c>
      <c r="AF774" s="2206">
        <f t="shared" si="570"/>
        <v>1190000</v>
      </c>
      <c r="AG774" s="2206">
        <f t="shared" si="571"/>
        <v>990000</v>
      </c>
      <c r="AH774" s="2206">
        <f t="shared" si="572"/>
        <v>0</v>
      </c>
      <c r="AI774" s="2207">
        <f t="shared" si="573"/>
        <v>200000</v>
      </c>
      <c r="AJ774" s="2246">
        <v>2</v>
      </c>
      <c r="AK774" s="2075">
        <v>495000</v>
      </c>
      <c r="AL774" s="2075"/>
      <c r="AM774" s="2075">
        <v>100000</v>
      </c>
      <c r="AN774" s="2206">
        <f t="shared" si="595"/>
        <v>595000</v>
      </c>
      <c r="AO774" s="2206">
        <f t="shared" si="574"/>
        <v>1190000</v>
      </c>
      <c r="AP774" s="2206">
        <f t="shared" si="575"/>
        <v>990000</v>
      </c>
      <c r="AQ774" s="2206">
        <f t="shared" si="576"/>
        <v>0</v>
      </c>
      <c r="AR774" s="2206">
        <f t="shared" si="577"/>
        <v>200000</v>
      </c>
      <c r="AS774" s="2244">
        <v>2</v>
      </c>
      <c r="AT774" s="2075">
        <v>495000</v>
      </c>
      <c r="AU774" s="2075"/>
      <c r="AV774" s="2075">
        <v>100000</v>
      </c>
      <c r="AW774" s="2206">
        <f t="shared" si="596"/>
        <v>595000</v>
      </c>
      <c r="AX774" s="2206">
        <f t="shared" si="578"/>
        <v>1190000</v>
      </c>
      <c r="AY774" s="2206">
        <f t="shared" si="579"/>
        <v>990000</v>
      </c>
      <c r="AZ774" s="2206">
        <f t="shared" si="580"/>
        <v>0</v>
      </c>
      <c r="BA774" s="2206">
        <f t="shared" si="581"/>
        <v>200000</v>
      </c>
      <c r="BB774" s="2244">
        <f t="shared" si="556"/>
        <v>0</v>
      </c>
      <c r="BC774" s="2207">
        <f t="shared" si="557"/>
        <v>0</v>
      </c>
      <c r="BD774" s="2244">
        <f t="shared" si="590"/>
        <v>0</v>
      </c>
      <c r="BE774" s="2207">
        <f t="shared" si="591"/>
        <v>0</v>
      </c>
      <c r="BF774" s="2246">
        <v>2</v>
      </c>
      <c r="BG774" s="2075">
        <v>495000</v>
      </c>
      <c r="BH774" s="2075">
        <v>0</v>
      </c>
      <c r="BI774" s="2075">
        <v>100000</v>
      </c>
      <c r="BJ774" s="2206">
        <f t="shared" si="597"/>
        <v>595000</v>
      </c>
      <c r="BK774" s="2206">
        <f t="shared" si="582"/>
        <v>1190000</v>
      </c>
      <c r="BL774" s="2206">
        <f t="shared" si="583"/>
        <v>990000</v>
      </c>
      <c r="BM774" s="2206">
        <f t="shared" si="584"/>
        <v>0</v>
      </c>
      <c r="BN774" s="2206">
        <f t="shared" si="585"/>
        <v>200000</v>
      </c>
      <c r="BO774" s="2244">
        <v>2</v>
      </c>
      <c r="BP774" s="2075">
        <v>495000</v>
      </c>
      <c r="BQ774" s="2075">
        <v>0</v>
      </c>
      <c r="BR774" s="2075">
        <v>100000</v>
      </c>
      <c r="BS774" s="2206">
        <f t="shared" si="598"/>
        <v>595000</v>
      </c>
      <c r="BT774" s="2206">
        <f t="shared" si="586"/>
        <v>1190000</v>
      </c>
      <c r="BU774" s="2206">
        <f t="shared" si="587"/>
        <v>990000</v>
      </c>
      <c r="BV774" s="2206">
        <f t="shared" si="588"/>
        <v>0</v>
      </c>
      <c r="BW774" s="2206">
        <f t="shared" si="589"/>
        <v>200000</v>
      </c>
      <c r="BX774" s="2244">
        <f t="shared" si="558"/>
        <v>0</v>
      </c>
      <c r="BY774" s="2207">
        <f t="shared" si="559"/>
        <v>0</v>
      </c>
      <c r="BZ774" s="2211">
        <f t="shared" si="560"/>
        <v>0</v>
      </c>
      <c r="CA774" s="2212">
        <f t="shared" si="561"/>
        <v>0</v>
      </c>
      <c r="CB774" s="2083"/>
      <c r="CC774" s="2083"/>
      <c r="CD774" s="2237"/>
      <c r="CF774" s="2200"/>
    </row>
    <row r="775" spans="1:84" s="1974" customFormat="1" ht="18" customHeight="1" outlineLevel="1">
      <c r="A775" s="2235" t="s">
        <v>4488</v>
      </c>
      <c r="B775" s="2235" t="b">
        <v>1</v>
      </c>
      <c r="C775" s="2201"/>
      <c r="D775" s="2236" t="s">
        <v>4489</v>
      </c>
      <c r="E775" s="2243" t="s">
        <v>4490</v>
      </c>
      <c r="F775" s="2204" t="s">
        <v>154</v>
      </c>
      <c r="G775" s="2244">
        <v>1</v>
      </c>
      <c r="H775" s="2206">
        <v>153150</v>
      </c>
      <c r="I775" s="2206"/>
      <c r="J775" s="2206"/>
      <c r="K775" s="2206">
        <f t="shared" si="592"/>
        <v>153150</v>
      </c>
      <c r="L775" s="2206">
        <f t="shared" si="562"/>
        <v>153150</v>
      </c>
      <c r="M775" s="2206">
        <f t="shared" si="563"/>
        <v>153150</v>
      </c>
      <c r="N775" s="2206">
        <f t="shared" si="564"/>
        <v>0</v>
      </c>
      <c r="O775" s="2206">
        <f t="shared" si="565"/>
        <v>0</v>
      </c>
      <c r="P775" s="2244">
        <v>1</v>
      </c>
      <c r="Q775" s="2206">
        <v>153150</v>
      </c>
      <c r="R775" s="2206"/>
      <c r="S775" s="2206"/>
      <c r="T775" s="2206">
        <f t="shared" si="593"/>
        <v>153150</v>
      </c>
      <c r="U775" s="2206">
        <f t="shared" si="566"/>
        <v>153150</v>
      </c>
      <c r="V775" s="2206">
        <f t="shared" si="567"/>
        <v>153150</v>
      </c>
      <c r="W775" s="2206">
        <f t="shared" si="568"/>
        <v>0</v>
      </c>
      <c r="X775" s="2206">
        <f t="shared" si="569"/>
        <v>0</v>
      </c>
      <c r="Y775" s="2244">
        <f t="shared" si="554"/>
        <v>0</v>
      </c>
      <c r="Z775" s="2207">
        <f t="shared" si="555"/>
        <v>0</v>
      </c>
      <c r="AA775" s="2244">
        <v>1</v>
      </c>
      <c r="AB775" s="2206">
        <v>975000</v>
      </c>
      <c r="AC775" s="2206"/>
      <c r="AD775" s="2206">
        <v>200000</v>
      </c>
      <c r="AE775" s="2206">
        <f t="shared" si="594"/>
        <v>1175000</v>
      </c>
      <c r="AF775" s="2206">
        <f t="shared" si="570"/>
        <v>1175000</v>
      </c>
      <c r="AG775" s="2206">
        <f t="shared" si="571"/>
        <v>975000</v>
      </c>
      <c r="AH775" s="2206">
        <f t="shared" si="572"/>
        <v>0</v>
      </c>
      <c r="AI775" s="2207">
        <f t="shared" si="573"/>
        <v>200000</v>
      </c>
      <c r="AJ775" s="2246">
        <v>1</v>
      </c>
      <c r="AK775" s="2075">
        <v>975000</v>
      </c>
      <c r="AL775" s="2075"/>
      <c r="AM775" s="2075">
        <v>200000</v>
      </c>
      <c r="AN775" s="2206">
        <f t="shared" si="595"/>
        <v>1175000</v>
      </c>
      <c r="AO775" s="2206">
        <f t="shared" si="574"/>
        <v>1175000</v>
      </c>
      <c r="AP775" s="2206">
        <f t="shared" si="575"/>
        <v>975000</v>
      </c>
      <c r="AQ775" s="2206">
        <f t="shared" si="576"/>
        <v>0</v>
      </c>
      <c r="AR775" s="2206">
        <f t="shared" si="577"/>
        <v>200000</v>
      </c>
      <c r="AS775" s="2244">
        <v>1</v>
      </c>
      <c r="AT775" s="2075">
        <v>975000</v>
      </c>
      <c r="AU775" s="2075"/>
      <c r="AV775" s="2075">
        <v>200000</v>
      </c>
      <c r="AW775" s="2206">
        <f t="shared" si="596"/>
        <v>1175000</v>
      </c>
      <c r="AX775" s="2206">
        <f t="shared" si="578"/>
        <v>1175000</v>
      </c>
      <c r="AY775" s="2206">
        <f t="shared" si="579"/>
        <v>975000</v>
      </c>
      <c r="AZ775" s="2206">
        <f t="shared" si="580"/>
        <v>0</v>
      </c>
      <c r="BA775" s="2206">
        <f t="shared" si="581"/>
        <v>200000</v>
      </c>
      <c r="BB775" s="2244">
        <f t="shared" si="556"/>
        <v>0</v>
      </c>
      <c r="BC775" s="2207">
        <f t="shared" si="557"/>
        <v>0</v>
      </c>
      <c r="BD775" s="2244">
        <f t="shared" si="590"/>
        <v>0</v>
      </c>
      <c r="BE775" s="2207">
        <f t="shared" si="591"/>
        <v>0</v>
      </c>
      <c r="BF775" s="2246">
        <v>1</v>
      </c>
      <c r="BG775" s="2075">
        <v>975000</v>
      </c>
      <c r="BH775" s="2075">
        <v>0</v>
      </c>
      <c r="BI775" s="2075">
        <v>200000</v>
      </c>
      <c r="BJ775" s="2206">
        <f t="shared" si="597"/>
        <v>1175000</v>
      </c>
      <c r="BK775" s="2206">
        <f t="shared" si="582"/>
        <v>1175000</v>
      </c>
      <c r="BL775" s="2206">
        <f t="shared" si="583"/>
        <v>975000</v>
      </c>
      <c r="BM775" s="2206">
        <f t="shared" si="584"/>
        <v>0</v>
      </c>
      <c r="BN775" s="2206">
        <f t="shared" si="585"/>
        <v>200000</v>
      </c>
      <c r="BO775" s="2244">
        <v>1</v>
      </c>
      <c r="BP775" s="2075">
        <v>975000</v>
      </c>
      <c r="BQ775" s="2075">
        <v>0</v>
      </c>
      <c r="BR775" s="2075">
        <v>200000</v>
      </c>
      <c r="BS775" s="2206">
        <f t="shared" si="598"/>
        <v>1175000</v>
      </c>
      <c r="BT775" s="2206">
        <f t="shared" si="586"/>
        <v>1175000</v>
      </c>
      <c r="BU775" s="2206">
        <f t="shared" si="587"/>
        <v>975000</v>
      </c>
      <c r="BV775" s="2206">
        <f t="shared" si="588"/>
        <v>0</v>
      </c>
      <c r="BW775" s="2206">
        <f t="shared" si="589"/>
        <v>200000</v>
      </c>
      <c r="BX775" s="2244">
        <f t="shared" si="558"/>
        <v>0</v>
      </c>
      <c r="BY775" s="2207">
        <f t="shared" si="559"/>
        <v>0</v>
      </c>
      <c r="BZ775" s="2211">
        <f t="shared" si="560"/>
        <v>0</v>
      </c>
      <c r="CA775" s="2212">
        <f t="shared" si="561"/>
        <v>0</v>
      </c>
      <c r="CB775" s="2083"/>
      <c r="CC775" s="2083"/>
      <c r="CD775" s="2237"/>
      <c r="CF775" s="2200"/>
    </row>
    <row r="776" spans="1:84" s="1974" customFormat="1" ht="18" customHeight="1" outlineLevel="1">
      <c r="A776" s="2235" t="s">
        <v>4491</v>
      </c>
      <c r="B776" s="2235" t="b">
        <v>1</v>
      </c>
      <c r="C776" s="2201"/>
      <c r="D776" s="2236" t="s">
        <v>4492</v>
      </c>
      <c r="E776" s="2243" t="s">
        <v>4493</v>
      </c>
      <c r="F776" s="2204" t="s">
        <v>154</v>
      </c>
      <c r="G776" s="2244">
        <v>3</v>
      </c>
      <c r="H776" s="2206">
        <v>134010</v>
      </c>
      <c r="I776" s="2206"/>
      <c r="J776" s="2206"/>
      <c r="K776" s="2206">
        <f t="shared" si="592"/>
        <v>134010</v>
      </c>
      <c r="L776" s="2206">
        <f t="shared" si="562"/>
        <v>402030</v>
      </c>
      <c r="M776" s="2206">
        <f t="shared" si="563"/>
        <v>402030</v>
      </c>
      <c r="N776" s="2206">
        <f t="shared" si="564"/>
        <v>0</v>
      </c>
      <c r="O776" s="2206">
        <f t="shared" si="565"/>
        <v>0</v>
      </c>
      <c r="P776" s="2244">
        <v>3</v>
      </c>
      <c r="Q776" s="2206">
        <v>134010</v>
      </c>
      <c r="R776" s="2206"/>
      <c r="S776" s="2206"/>
      <c r="T776" s="2206">
        <f t="shared" si="593"/>
        <v>134010</v>
      </c>
      <c r="U776" s="2206">
        <f t="shared" si="566"/>
        <v>402030</v>
      </c>
      <c r="V776" s="2206">
        <f t="shared" si="567"/>
        <v>402030</v>
      </c>
      <c r="W776" s="2206">
        <f t="shared" si="568"/>
        <v>0</v>
      </c>
      <c r="X776" s="2206">
        <f t="shared" si="569"/>
        <v>0</v>
      </c>
      <c r="Y776" s="2244">
        <f t="shared" si="554"/>
        <v>0</v>
      </c>
      <c r="Z776" s="2207">
        <f t="shared" si="555"/>
        <v>0</v>
      </c>
      <c r="AA776" s="2244">
        <v>3</v>
      </c>
      <c r="AB776" s="2206">
        <v>700000</v>
      </c>
      <c r="AC776" s="2206"/>
      <c r="AD776" s="2206">
        <v>170000</v>
      </c>
      <c r="AE776" s="2206">
        <f t="shared" si="594"/>
        <v>870000</v>
      </c>
      <c r="AF776" s="2206">
        <f t="shared" si="570"/>
        <v>2610000</v>
      </c>
      <c r="AG776" s="2206">
        <f t="shared" si="571"/>
        <v>2100000</v>
      </c>
      <c r="AH776" s="2206">
        <f t="shared" si="572"/>
        <v>0</v>
      </c>
      <c r="AI776" s="2207">
        <f t="shared" si="573"/>
        <v>510000</v>
      </c>
      <c r="AJ776" s="2246">
        <v>3</v>
      </c>
      <c r="AK776" s="2075">
        <v>700000</v>
      </c>
      <c r="AL776" s="2075"/>
      <c r="AM776" s="2075">
        <v>170000</v>
      </c>
      <c r="AN776" s="2206">
        <f t="shared" si="595"/>
        <v>870000</v>
      </c>
      <c r="AO776" s="2206">
        <f t="shared" si="574"/>
        <v>2610000</v>
      </c>
      <c r="AP776" s="2206">
        <f t="shared" si="575"/>
        <v>2100000</v>
      </c>
      <c r="AQ776" s="2206">
        <f t="shared" si="576"/>
        <v>0</v>
      </c>
      <c r="AR776" s="2206">
        <f t="shared" si="577"/>
        <v>510000</v>
      </c>
      <c r="AS776" s="2244">
        <v>3</v>
      </c>
      <c r="AT776" s="2075">
        <v>700000</v>
      </c>
      <c r="AU776" s="2075"/>
      <c r="AV776" s="2075">
        <v>170000</v>
      </c>
      <c r="AW776" s="2206">
        <f t="shared" si="596"/>
        <v>870000</v>
      </c>
      <c r="AX776" s="2206">
        <f t="shared" si="578"/>
        <v>2610000</v>
      </c>
      <c r="AY776" s="2206">
        <f t="shared" si="579"/>
        <v>2100000</v>
      </c>
      <c r="AZ776" s="2206">
        <f t="shared" si="580"/>
        <v>0</v>
      </c>
      <c r="BA776" s="2206">
        <f t="shared" si="581"/>
        <v>510000</v>
      </c>
      <c r="BB776" s="2244">
        <f t="shared" si="556"/>
        <v>0</v>
      </c>
      <c r="BC776" s="2207">
        <f t="shared" si="557"/>
        <v>0</v>
      </c>
      <c r="BD776" s="2244">
        <f t="shared" si="590"/>
        <v>0</v>
      </c>
      <c r="BE776" s="2207">
        <f t="shared" si="591"/>
        <v>0</v>
      </c>
      <c r="BF776" s="2246">
        <v>3</v>
      </c>
      <c r="BG776" s="2075">
        <v>700000</v>
      </c>
      <c r="BH776" s="2075">
        <v>0</v>
      </c>
      <c r="BI776" s="2075">
        <v>170000</v>
      </c>
      <c r="BJ776" s="2206">
        <f t="shared" si="597"/>
        <v>870000</v>
      </c>
      <c r="BK776" s="2206">
        <f t="shared" si="582"/>
        <v>2610000</v>
      </c>
      <c r="BL776" s="2206">
        <f t="shared" si="583"/>
        <v>2100000</v>
      </c>
      <c r="BM776" s="2206">
        <f t="shared" si="584"/>
        <v>0</v>
      </c>
      <c r="BN776" s="2206">
        <f t="shared" si="585"/>
        <v>510000</v>
      </c>
      <c r="BO776" s="2244">
        <v>3</v>
      </c>
      <c r="BP776" s="2075">
        <v>700000</v>
      </c>
      <c r="BQ776" s="2075">
        <v>0</v>
      </c>
      <c r="BR776" s="2075">
        <v>170000</v>
      </c>
      <c r="BS776" s="2206">
        <f t="shared" si="598"/>
        <v>870000</v>
      </c>
      <c r="BT776" s="2206">
        <f t="shared" si="586"/>
        <v>2610000</v>
      </c>
      <c r="BU776" s="2206">
        <f t="shared" si="587"/>
        <v>2100000</v>
      </c>
      <c r="BV776" s="2206">
        <f t="shared" si="588"/>
        <v>0</v>
      </c>
      <c r="BW776" s="2206">
        <f t="shared" si="589"/>
        <v>510000</v>
      </c>
      <c r="BX776" s="2244">
        <f t="shared" si="558"/>
        <v>0</v>
      </c>
      <c r="BY776" s="2207">
        <f t="shared" si="559"/>
        <v>0</v>
      </c>
      <c r="BZ776" s="2211">
        <f t="shared" si="560"/>
        <v>0</v>
      </c>
      <c r="CA776" s="2212">
        <f t="shared" si="561"/>
        <v>0</v>
      </c>
      <c r="CB776" s="2083"/>
      <c r="CC776" s="2083"/>
      <c r="CD776" s="2237"/>
      <c r="CF776" s="2200"/>
    </row>
    <row r="777" spans="1:84" s="1974" customFormat="1" ht="18" customHeight="1" outlineLevel="1">
      <c r="A777" s="2235" t="s">
        <v>4494</v>
      </c>
      <c r="B777" s="2235" t="b">
        <v>1</v>
      </c>
      <c r="C777" s="2201"/>
      <c r="D777" s="2236" t="s">
        <v>4495</v>
      </c>
      <c r="E777" s="2243" t="s">
        <v>4496</v>
      </c>
      <c r="F777" s="2204" t="s">
        <v>154</v>
      </c>
      <c r="G777" s="2244">
        <v>1</v>
      </c>
      <c r="H777" s="2206">
        <v>108480</v>
      </c>
      <c r="I777" s="2206"/>
      <c r="J777" s="2206"/>
      <c r="K777" s="2206">
        <f t="shared" si="592"/>
        <v>108480</v>
      </c>
      <c r="L777" s="2206">
        <f t="shared" si="562"/>
        <v>108480</v>
      </c>
      <c r="M777" s="2206">
        <f t="shared" si="563"/>
        <v>108480</v>
      </c>
      <c r="N777" s="2206">
        <f t="shared" si="564"/>
        <v>0</v>
      </c>
      <c r="O777" s="2206">
        <f t="shared" si="565"/>
        <v>0</v>
      </c>
      <c r="P777" s="2244">
        <v>1</v>
      </c>
      <c r="Q777" s="2206">
        <v>108480</v>
      </c>
      <c r="R777" s="2206"/>
      <c r="S777" s="2206"/>
      <c r="T777" s="2206">
        <f t="shared" si="593"/>
        <v>108480</v>
      </c>
      <c r="U777" s="2206">
        <f t="shared" si="566"/>
        <v>108480</v>
      </c>
      <c r="V777" s="2206">
        <f t="shared" si="567"/>
        <v>108480</v>
      </c>
      <c r="W777" s="2206">
        <f t="shared" si="568"/>
        <v>0</v>
      </c>
      <c r="X777" s="2206">
        <f t="shared" si="569"/>
        <v>0</v>
      </c>
      <c r="Y777" s="2244">
        <f t="shared" si="554"/>
        <v>0</v>
      </c>
      <c r="Z777" s="2207">
        <f t="shared" si="555"/>
        <v>0</v>
      </c>
      <c r="AA777" s="2244">
        <v>1</v>
      </c>
      <c r="AB777" s="2206">
        <v>450000</v>
      </c>
      <c r="AC777" s="2206"/>
      <c r="AD777" s="2206">
        <v>100000</v>
      </c>
      <c r="AE777" s="2206">
        <f t="shared" si="594"/>
        <v>550000</v>
      </c>
      <c r="AF777" s="2206">
        <f t="shared" si="570"/>
        <v>550000</v>
      </c>
      <c r="AG777" s="2206">
        <f t="shared" si="571"/>
        <v>450000</v>
      </c>
      <c r="AH777" s="2206">
        <f t="shared" si="572"/>
        <v>0</v>
      </c>
      <c r="AI777" s="2207">
        <f t="shared" si="573"/>
        <v>100000</v>
      </c>
      <c r="AJ777" s="2246">
        <v>1</v>
      </c>
      <c r="AK777" s="2075">
        <v>450000</v>
      </c>
      <c r="AL777" s="2075"/>
      <c r="AM777" s="2075">
        <v>100000</v>
      </c>
      <c r="AN777" s="2206">
        <f t="shared" si="595"/>
        <v>550000</v>
      </c>
      <c r="AO777" s="2206">
        <f t="shared" si="574"/>
        <v>550000</v>
      </c>
      <c r="AP777" s="2206">
        <f t="shared" si="575"/>
        <v>450000</v>
      </c>
      <c r="AQ777" s="2206">
        <f t="shared" si="576"/>
        <v>0</v>
      </c>
      <c r="AR777" s="2206">
        <f t="shared" si="577"/>
        <v>100000</v>
      </c>
      <c r="AS777" s="2244">
        <v>1</v>
      </c>
      <c r="AT777" s="2075">
        <v>450000</v>
      </c>
      <c r="AU777" s="2075"/>
      <c r="AV777" s="2075">
        <v>100000</v>
      </c>
      <c r="AW777" s="2206">
        <f t="shared" si="596"/>
        <v>550000</v>
      </c>
      <c r="AX777" s="2206">
        <f t="shared" si="578"/>
        <v>550000</v>
      </c>
      <c r="AY777" s="2206">
        <f t="shared" si="579"/>
        <v>450000</v>
      </c>
      <c r="AZ777" s="2206">
        <f t="shared" si="580"/>
        <v>0</v>
      </c>
      <c r="BA777" s="2206">
        <f t="shared" si="581"/>
        <v>100000</v>
      </c>
      <c r="BB777" s="2244">
        <f t="shared" si="556"/>
        <v>0</v>
      </c>
      <c r="BC777" s="2207">
        <f t="shared" si="557"/>
        <v>0</v>
      </c>
      <c r="BD777" s="2244">
        <f t="shared" si="590"/>
        <v>0</v>
      </c>
      <c r="BE777" s="2207">
        <f t="shared" si="591"/>
        <v>0</v>
      </c>
      <c r="BF777" s="2246">
        <v>1</v>
      </c>
      <c r="BG777" s="2075">
        <v>450000</v>
      </c>
      <c r="BH777" s="2075">
        <v>0</v>
      </c>
      <c r="BI777" s="2075">
        <v>100000</v>
      </c>
      <c r="BJ777" s="2206">
        <f t="shared" si="597"/>
        <v>550000</v>
      </c>
      <c r="BK777" s="2206">
        <f t="shared" si="582"/>
        <v>550000</v>
      </c>
      <c r="BL777" s="2206">
        <f t="shared" si="583"/>
        <v>450000</v>
      </c>
      <c r="BM777" s="2206">
        <f t="shared" si="584"/>
        <v>0</v>
      </c>
      <c r="BN777" s="2206">
        <f t="shared" si="585"/>
        <v>100000</v>
      </c>
      <c r="BO777" s="2244">
        <v>1</v>
      </c>
      <c r="BP777" s="2075">
        <v>450000</v>
      </c>
      <c r="BQ777" s="2075">
        <v>0</v>
      </c>
      <c r="BR777" s="2075">
        <v>100000</v>
      </c>
      <c r="BS777" s="2206">
        <f t="shared" si="598"/>
        <v>550000</v>
      </c>
      <c r="BT777" s="2206">
        <f t="shared" si="586"/>
        <v>550000</v>
      </c>
      <c r="BU777" s="2206">
        <f t="shared" si="587"/>
        <v>450000</v>
      </c>
      <c r="BV777" s="2206">
        <f t="shared" si="588"/>
        <v>0</v>
      </c>
      <c r="BW777" s="2206">
        <f t="shared" si="589"/>
        <v>100000</v>
      </c>
      <c r="BX777" s="2244">
        <f t="shared" si="558"/>
        <v>0</v>
      </c>
      <c r="BY777" s="2207">
        <f t="shared" si="559"/>
        <v>0</v>
      </c>
      <c r="BZ777" s="2211">
        <f t="shared" si="560"/>
        <v>0</v>
      </c>
      <c r="CA777" s="2212">
        <f t="shared" si="561"/>
        <v>0</v>
      </c>
      <c r="CB777" s="2083"/>
      <c r="CC777" s="2083"/>
      <c r="CD777" s="2237"/>
      <c r="CF777" s="2200"/>
    </row>
    <row r="778" spans="1:84" s="1974" customFormat="1" ht="18" customHeight="1" outlineLevel="1">
      <c r="A778" s="2235" t="s">
        <v>4497</v>
      </c>
      <c r="B778" s="2235" t="b">
        <v>1</v>
      </c>
      <c r="C778" s="2201"/>
      <c r="D778" s="2236" t="s">
        <v>4498</v>
      </c>
      <c r="E778" s="2243" t="s">
        <v>4499</v>
      </c>
      <c r="F778" s="2204" t="s">
        <v>154</v>
      </c>
      <c r="G778" s="2244">
        <v>8</v>
      </c>
      <c r="H778" s="2206">
        <v>108480</v>
      </c>
      <c r="I778" s="2206"/>
      <c r="J778" s="2206"/>
      <c r="K778" s="2206">
        <f t="shared" si="592"/>
        <v>108480</v>
      </c>
      <c r="L778" s="2206">
        <f t="shared" si="562"/>
        <v>867840</v>
      </c>
      <c r="M778" s="2206">
        <f t="shared" si="563"/>
        <v>867840</v>
      </c>
      <c r="N778" s="2206">
        <f t="shared" si="564"/>
        <v>0</v>
      </c>
      <c r="O778" s="2206">
        <f t="shared" si="565"/>
        <v>0</v>
      </c>
      <c r="P778" s="2244">
        <v>8</v>
      </c>
      <c r="Q778" s="2206">
        <v>108480</v>
      </c>
      <c r="R778" s="2206"/>
      <c r="S778" s="2206"/>
      <c r="T778" s="2206">
        <f t="shared" si="593"/>
        <v>108480</v>
      </c>
      <c r="U778" s="2206">
        <f t="shared" si="566"/>
        <v>867840</v>
      </c>
      <c r="V778" s="2206">
        <f t="shared" si="567"/>
        <v>867840</v>
      </c>
      <c r="W778" s="2206">
        <f t="shared" si="568"/>
        <v>0</v>
      </c>
      <c r="X778" s="2206">
        <f t="shared" si="569"/>
        <v>0</v>
      </c>
      <c r="Y778" s="2244">
        <f t="shared" si="554"/>
        <v>0</v>
      </c>
      <c r="Z778" s="2207">
        <f t="shared" si="555"/>
        <v>0</v>
      </c>
      <c r="AA778" s="2244">
        <v>8</v>
      </c>
      <c r="AB778" s="2206">
        <v>975000</v>
      </c>
      <c r="AC778" s="2206"/>
      <c r="AD778" s="2206">
        <v>200000</v>
      </c>
      <c r="AE778" s="2206">
        <f t="shared" si="594"/>
        <v>1175000</v>
      </c>
      <c r="AF778" s="2206">
        <f t="shared" si="570"/>
        <v>9400000</v>
      </c>
      <c r="AG778" s="2206">
        <f t="shared" si="571"/>
        <v>7800000</v>
      </c>
      <c r="AH778" s="2206">
        <f t="shared" si="572"/>
        <v>0</v>
      </c>
      <c r="AI778" s="2207">
        <f t="shared" si="573"/>
        <v>1600000</v>
      </c>
      <c r="AJ778" s="2246">
        <v>8</v>
      </c>
      <c r="AK778" s="2075">
        <v>975000</v>
      </c>
      <c r="AL778" s="2075"/>
      <c r="AM778" s="2075">
        <v>200000</v>
      </c>
      <c r="AN778" s="2206">
        <f t="shared" si="595"/>
        <v>1175000</v>
      </c>
      <c r="AO778" s="2206">
        <f t="shared" si="574"/>
        <v>9400000</v>
      </c>
      <c r="AP778" s="2206">
        <f t="shared" si="575"/>
        <v>7800000</v>
      </c>
      <c r="AQ778" s="2206">
        <f t="shared" si="576"/>
        <v>0</v>
      </c>
      <c r="AR778" s="2206">
        <f t="shared" si="577"/>
        <v>1600000</v>
      </c>
      <c r="AS778" s="2244">
        <v>8</v>
      </c>
      <c r="AT778" s="2075">
        <v>975000</v>
      </c>
      <c r="AU778" s="2075"/>
      <c r="AV778" s="2075">
        <v>200000</v>
      </c>
      <c r="AW778" s="2206">
        <f t="shared" si="596"/>
        <v>1175000</v>
      </c>
      <c r="AX778" s="2206">
        <f t="shared" si="578"/>
        <v>9400000</v>
      </c>
      <c r="AY778" s="2206">
        <f t="shared" si="579"/>
        <v>7800000</v>
      </c>
      <c r="AZ778" s="2206">
        <f t="shared" si="580"/>
        <v>0</v>
      </c>
      <c r="BA778" s="2206">
        <f t="shared" si="581"/>
        <v>1600000</v>
      </c>
      <c r="BB778" s="2244">
        <f t="shared" si="556"/>
        <v>0</v>
      </c>
      <c r="BC778" s="2207">
        <f t="shared" si="557"/>
        <v>0</v>
      </c>
      <c r="BD778" s="2244">
        <f t="shared" si="590"/>
        <v>0</v>
      </c>
      <c r="BE778" s="2207">
        <f t="shared" si="591"/>
        <v>0</v>
      </c>
      <c r="BF778" s="2246">
        <v>8</v>
      </c>
      <c r="BG778" s="2075">
        <v>975000</v>
      </c>
      <c r="BH778" s="2075">
        <v>0</v>
      </c>
      <c r="BI778" s="2075">
        <v>200000</v>
      </c>
      <c r="BJ778" s="2206">
        <f t="shared" si="597"/>
        <v>1175000</v>
      </c>
      <c r="BK778" s="2206">
        <f t="shared" si="582"/>
        <v>9400000</v>
      </c>
      <c r="BL778" s="2206">
        <f t="shared" si="583"/>
        <v>7800000</v>
      </c>
      <c r="BM778" s="2206">
        <f t="shared" si="584"/>
        <v>0</v>
      </c>
      <c r="BN778" s="2206">
        <f t="shared" si="585"/>
        <v>1600000</v>
      </c>
      <c r="BO778" s="2244">
        <v>8</v>
      </c>
      <c r="BP778" s="2075">
        <v>975000</v>
      </c>
      <c r="BQ778" s="2075">
        <v>0</v>
      </c>
      <c r="BR778" s="2075">
        <v>200000</v>
      </c>
      <c r="BS778" s="2206">
        <f t="shared" si="598"/>
        <v>1175000</v>
      </c>
      <c r="BT778" s="2206">
        <f t="shared" si="586"/>
        <v>9400000</v>
      </c>
      <c r="BU778" s="2206">
        <f t="shared" si="587"/>
        <v>7800000</v>
      </c>
      <c r="BV778" s="2206">
        <f t="shared" si="588"/>
        <v>0</v>
      </c>
      <c r="BW778" s="2206">
        <f t="shared" si="589"/>
        <v>1600000</v>
      </c>
      <c r="BX778" s="2244">
        <f t="shared" si="558"/>
        <v>0</v>
      </c>
      <c r="BY778" s="2207">
        <f t="shared" si="559"/>
        <v>0</v>
      </c>
      <c r="BZ778" s="2211">
        <f t="shared" si="560"/>
        <v>0</v>
      </c>
      <c r="CA778" s="2212">
        <f t="shared" si="561"/>
        <v>0</v>
      </c>
      <c r="CB778" s="2083"/>
      <c r="CC778" s="2083"/>
      <c r="CD778" s="2237"/>
      <c r="CF778" s="2200"/>
    </row>
    <row r="779" spans="1:84" s="1974" customFormat="1" ht="18" customHeight="1" outlineLevel="1">
      <c r="A779" s="2235" t="s">
        <v>4500</v>
      </c>
      <c r="B779" s="2235" t="b">
        <v>1</v>
      </c>
      <c r="C779" s="2201"/>
      <c r="D779" s="2236" t="s">
        <v>4501</v>
      </c>
      <c r="E779" s="2243" t="s">
        <v>4502</v>
      </c>
      <c r="F779" s="2204" t="s">
        <v>154</v>
      </c>
      <c r="G779" s="2244">
        <v>1</v>
      </c>
      <c r="H779" s="2206">
        <v>82960</v>
      </c>
      <c r="I779" s="2206"/>
      <c r="J779" s="2206"/>
      <c r="K779" s="2206">
        <f t="shared" si="592"/>
        <v>82960</v>
      </c>
      <c r="L779" s="2206">
        <f t="shared" si="562"/>
        <v>82960</v>
      </c>
      <c r="M779" s="2206">
        <f t="shared" si="563"/>
        <v>82960</v>
      </c>
      <c r="N779" s="2206">
        <f t="shared" si="564"/>
        <v>0</v>
      </c>
      <c r="O779" s="2206">
        <f t="shared" si="565"/>
        <v>0</v>
      </c>
      <c r="P779" s="2244">
        <v>1</v>
      </c>
      <c r="Q779" s="2206">
        <v>82960</v>
      </c>
      <c r="R779" s="2206"/>
      <c r="S779" s="2206"/>
      <c r="T779" s="2206">
        <f t="shared" si="593"/>
        <v>82960</v>
      </c>
      <c r="U779" s="2206">
        <f t="shared" si="566"/>
        <v>82960</v>
      </c>
      <c r="V779" s="2206">
        <f t="shared" si="567"/>
        <v>82960</v>
      </c>
      <c r="W779" s="2206">
        <f t="shared" si="568"/>
        <v>0</v>
      </c>
      <c r="X779" s="2206">
        <f t="shared" si="569"/>
        <v>0</v>
      </c>
      <c r="Y779" s="2244">
        <f t="shared" si="554"/>
        <v>0</v>
      </c>
      <c r="Z779" s="2207">
        <f t="shared" si="555"/>
        <v>0</v>
      </c>
      <c r="AA779" s="2244">
        <v>1</v>
      </c>
      <c r="AB779" s="2206">
        <v>275000</v>
      </c>
      <c r="AC779" s="2206"/>
      <c r="AD779" s="2206">
        <v>80000</v>
      </c>
      <c r="AE779" s="2206">
        <f t="shared" si="594"/>
        <v>355000</v>
      </c>
      <c r="AF779" s="2206">
        <f t="shared" si="570"/>
        <v>355000</v>
      </c>
      <c r="AG779" s="2206">
        <f t="shared" si="571"/>
        <v>275000</v>
      </c>
      <c r="AH779" s="2206">
        <f t="shared" si="572"/>
        <v>0</v>
      </c>
      <c r="AI779" s="2207">
        <f t="shared" si="573"/>
        <v>80000</v>
      </c>
      <c r="AJ779" s="2246">
        <v>1</v>
      </c>
      <c r="AK779" s="2075">
        <v>275000</v>
      </c>
      <c r="AL779" s="2075"/>
      <c r="AM779" s="2075">
        <v>80000</v>
      </c>
      <c r="AN779" s="2206">
        <f t="shared" si="595"/>
        <v>355000</v>
      </c>
      <c r="AO779" s="2206">
        <f t="shared" si="574"/>
        <v>355000</v>
      </c>
      <c r="AP779" s="2206">
        <f t="shared" si="575"/>
        <v>275000</v>
      </c>
      <c r="AQ779" s="2206">
        <f t="shared" si="576"/>
        <v>0</v>
      </c>
      <c r="AR779" s="2206">
        <f t="shared" si="577"/>
        <v>80000</v>
      </c>
      <c r="AS779" s="2244">
        <v>1</v>
      </c>
      <c r="AT779" s="2075">
        <v>275000</v>
      </c>
      <c r="AU779" s="2075"/>
      <c r="AV779" s="2075">
        <v>80000</v>
      </c>
      <c r="AW779" s="2206">
        <f t="shared" si="596"/>
        <v>355000</v>
      </c>
      <c r="AX779" s="2206">
        <f t="shared" si="578"/>
        <v>355000</v>
      </c>
      <c r="AY779" s="2206">
        <f t="shared" si="579"/>
        <v>275000</v>
      </c>
      <c r="AZ779" s="2206">
        <f t="shared" si="580"/>
        <v>0</v>
      </c>
      <c r="BA779" s="2206">
        <f t="shared" si="581"/>
        <v>80000</v>
      </c>
      <c r="BB779" s="2244">
        <f t="shared" si="556"/>
        <v>0</v>
      </c>
      <c r="BC779" s="2207">
        <f t="shared" si="557"/>
        <v>0</v>
      </c>
      <c r="BD779" s="2244">
        <f t="shared" si="590"/>
        <v>0</v>
      </c>
      <c r="BE779" s="2207">
        <f t="shared" si="591"/>
        <v>0</v>
      </c>
      <c r="BF779" s="2246">
        <v>1</v>
      </c>
      <c r="BG779" s="2075">
        <v>275000</v>
      </c>
      <c r="BH779" s="2075">
        <v>0</v>
      </c>
      <c r="BI779" s="2075">
        <v>80000</v>
      </c>
      <c r="BJ779" s="2206">
        <f t="shared" si="597"/>
        <v>355000</v>
      </c>
      <c r="BK779" s="2206">
        <f t="shared" si="582"/>
        <v>355000</v>
      </c>
      <c r="BL779" s="2206">
        <f t="shared" si="583"/>
        <v>275000</v>
      </c>
      <c r="BM779" s="2206">
        <f t="shared" si="584"/>
        <v>0</v>
      </c>
      <c r="BN779" s="2206">
        <f t="shared" si="585"/>
        <v>80000</v>
      </c>
      <c r="BO779" s="2244">
        <v>1</v>
      </c>
      <c r="BP779" s="2075">
        <v>275000</v>
      </c>
      <c r="BQ779" s="2075">
        <v>0</v>
      </c>
      <c r="BR779" s="2075">
        <v>80000</v>
      </c>
      <c r="BS779" s="2206">
        <f t="shared" si="598"/>
        <v>355000</v>
      </c>
      <c r="BT779" s="2206">
        <f t="shared" si="586"/>
        <v>355000</v>
      </c>
      <c r="BU779" s="2206">
        <f t="shared" si="587"/>
        <v>275000</v>
      </c>
      <c r="BV779" s="2206">
        <f t="shared" si="588"/>
        <v>0</v>
      </c>
      <c r="BW779" s="2206">
        <f t="shared" si="589"/>
        <v>80000</v>
      </c>
      <c r="BX779" s="2244">
        <f t="shared" si="558"/>
        <v>0</v>
      </c>
      <c r="BY779" s="2207">
        <f t="shared" si="559"/>
        <v>0</v>
      </c>
      <c r="BZ779" s="2211">
        <f t="shared" si="560"/>
        <v>0</v>
      </c>
      <c r="CA779" s="2212">
        <f t="shared" si="561"/>
        <v>0</v>
      </c>
      <c r="CB779" s="2083"/>
      <c r="CC779" s="2083"/>
      <c r="CD779" s="2237"/>
      <c r="CF779" s="2200"/>
    </row>
    <row r="780" spans="1:84" s="1974" customFormat="1" ht="18" customHeight="1" outlineLevel="1">
      <c r="A780" s="2235" t="s">
        <v>4503</v>
      </c>
      <c r="B780" s="2235" t="b">
        <v>1</v>
      </c>
      <c r="C780" s="2201"/>
      <c r="D780" s="2236" t="s">
        <v>4504</v>
      </c>
      <c r="E780" s="2243" t="s">
        <v>4505</v>
      </c>
      <c r="F780" s="2204" t="s">
        <v>154</v>
      </c>
      <c r="G780" s="2244">
        <v>1</v>
      </c>
      <c r="H780" s="2206">
        <v>44670</v>
      </c>
      <c r="I780" s="2206"/>
      <c r="J780" s="2206"/>
      <c r="K780" s="2206">
        <f t="shared" si="592"/>
        <v>44670</v>
      </c>
      <c r="L780" s="2206">
        <f t="shared" si="562"/>
        <v>44670</v>
      </c>
      <c r="M780" s="2206">
        <f t="shared" si="563"/>
        <v>44670</v>
      </c>
      <c r="N780" s="2206">
        <f t="shared" si="564"/>
        <v>0</v>
      </c>
      <c r="O780" s="2206">
        <f t="shared" si="565"/>
        <v>0</v>
      </c>
      <c r="P780" s="2244">
        <v>1</v>
      </c>
      <c r="Q780" s="2206">
        <v>44670</v>
      </c>
      <c r="R780" s="2206"/>
      <c r="S780" s="2206"/>
      <c r="T780" s="2206">
        <f t="shared" si="593"/>
        <v>44670</v>
      </c>
      <c r="U780" s="2206">
        <f t="shared" si="566"/>
        <v>44670</v>
      </c>
      <c r="V780" s="2206">
        <f t="shared" si="567"/>
        <v>44670</v>
      </c>
      <c r="W780" s="2206">
        <f t="shared" si="568"/>
        <v>0</v>
      </c>
      <c r="X780" s="2206">
        <f t="shared" si="569"/>
        <v>0</v>
      </c>
      <c r="Y780" s="2244">
        <f t="shared" si="554"/>
        <v>0</v>
      </c>
      <c r="Z780" s="2207">
        <f t="shared" si="555"/>
        <v>0</v>
      </c>
      <c r="AA780" s="2244">
        <v>1</v>
      </c>
      <c r="AB780" s="2206">
        <v>180000</v>
      </c>
      <c r="AC780" s="2206"/>
      <c r="AD780" s="2206">
        <v>50000</v>
      </c>
      <c r="AE780" s="2206">
        <f t="shared" si="594"/>
        <v>230000</v>
      </c>
      <c r="AF780" s="2206">
        <f t="shared" si="570"/>
        <v>230000</v>
      </c>
      <c r="AG780" s="2206">
        <f t="shared" si="571"/>
        <v>180000</v>
      </c>
      <c r="AH780" s="2206">
        <f t="shared" si="572"/>
        <v>0</v>
      </c>
      <c r="AI780" s="2207">
        <f t="shared" si="573"/>
        <v>50000</v>
      </c>
      <c r="AJ780" s="2246">
        <v>1</v>
      </c>
      <c r="AK780" s="2075">
        <v>180000</v>
      </c>
      <c r="AL780" s="2075"/>
      <c r="AM780" s="2075">
        <v>50000</v>
      </c>
      <c r="AN780" s="2206">
        <f t="shared" si="595"/>
        <v>230000</v>
      </c>
      <c r="AO780" s="2206">
        <f t="shared" si="574"/>
        <v>230000</v>
      </c>
      <c r="AP780" s="2206">
        <f t="shared" si="575"/>
        <v>180000</v>
      </c>
      <c r="AQ780" s="2206">
        <f t="shared" si="576"/>
        <v>0</v>
      </c>
      <c r="AR780" s="2206">
        <f t="shared" si="577"/>
        <v>50000</v>
      </c>
      <c r="AS780" s="2244">
        <v>1</v>
      </c>
      <c r="AT780" s="2075">
        <v>180000</v>
      </c>
      <c r="AU780" s="2075"/>
      <c r="AV780" s="2075">
        <v>50000</v>
      </c>
      <c r="AW780" s="2206">
        <f t="shared" si="596"/>
        <v>230000</v>
      </c>
      <c r="AX780" s="2206">
        <f t="shared" si="578"/>
        <v>230000</v>
      </c>
      <c r="AY780" s="2206">
        <f t="shared" si="579"/>
        <v>180000</v>
      </c>
      <c r="AZ780" s="2206">
        <f t="shared" si="580"/>
        <v>0</v>
      </c>
      <c r="BA780" s="2206">
        <f t="shared" si="581"/>
        <v>50000</v>
      </c>
      <c r="BB780" s="2244">
        <f t="shared" si="556"/>
        <v>0</v>
      </c>
      <c r="BC780" s="2207">
        <f t="shared" si="557"/>
        <v>0</v>
      </c>
      <c r="BD780" s="2244">
        <f t="shared" si="590"/>
        <v>0</v>
      </c>
      <c r="BE780" s="2207">
        <f t="shared" si="591"/>
        <v>0</v>
      </c>
      <c r="BF780" s="2246">
        <v>1</v>
      </c>
      <c r="BG780" s="2075">
        <v>180000</v>
      </c>
      <c r="BH780" s="2075">
        <v>0</v>
      </c>
      <c r="BI780" s="2075">
        <v>50000</v>
      </c>
      <c r="BJ780" s="2206">
        <f t="shared" si="597"/>
        <v>230000</v>
      </c>
      <c r="BK780" s="2206">
        <f t="shared" si="582"/>
        <v>230000</v>
      </c>
      <c r="BL780" s="2206">
        <f t="shared" si="583"/>
        <v>180000</v>
      </c>
      <c r="BM780" s="2206">
        <f t="shared" si="584"/>
        <v>0</v>
      </c>
      <c r="BN780" s="2206">
        <f t="shared" si="585"/>
        <v>50000</v>
      </c>
      <c r="BO780" s="2244">
        <v>1</v>
      </c>
      <c r="BP780" s="2075">
        <v>180000</v>
      </c>
      <c r="BQ780" s="2075">
        <v>0</v>
      </c>
      <c r="BR780" s="2075">
        <v>50000</v>
      </c>
      <c r="BS780" s="2206">
        <f t="shared" si="598"/>
        <v>230000</v>
      </c>
      <c r="BT780" s="2206">
        <f t="shared" si="586"/>
        <v>230000</v>
      </c>
      <c r="BU780" s="2206">
        <f t="shared" si="587"/>
        <v>180000</v>
      </c>
      <c r="BV780" s="2206">
        <f t="shared" si="588"/>
        <v>0</v>
      </c>
      <c r="BW780" s="2206">
        <f t="shared" si="589"/>
        <v>50000</v>
      </c>
      <c r="BX780" s="2244">
        <f t="shared" si="558"/>
        <v>0</v>
      </c>
      <c r="BY780" s="2207">
        <f t="shared" si="559"/>
        <v>0</v>
      </c>
      <c r="BZ780" s="2211">
        <f t="shared" si="560"/>
        <v>0</v>
      </c>
      <c r="CA780" s="2212">
        <f t="shared" si="561"/>
        <v>0</v>
      </c>
      <c r="CB780" s="2083"/>
      <c r="CC780" s="2083"/>
      <c r="CD780" s="2237"/>
      <c r="CF780" s="2200"/>
    </row>
    <row r="781" spans="1:84" s="1974" customFormat="1" ht="18" customHeight="1" outlineLevel="1">
      <c r="A781" s="2235" t="s">
        <v>4506</v>
      </c>
      <c r="B781" s="2235" t="b">
        <v>1</v>
      </c>
      <c r="C781" s="2201"/>
      <c r="D781" s="2236" t="s">
        <v>4507</v>
      </c>
      <c r="E781" s="2243" t="s">
        <v>850</v>
      </c>
      <c r="F781" s="2204" t="s">
        <v>154</v>
      </c>
      <c r="G781" s="2244">
        <v>2</v>
      </c>
      <c r="H781" s="2206">
        <v>121250</v>
      </c>
      <c r="I781" s="2206"/>
      <c r="J781" s="2206"/>
      <c r="K781" s="2206">
        <f t="shared" si="592"/>
        <v>121250</v>
      </c>
      <c r="L781" s="2206">
        <f t="shared" si="562"/>
        <v>242500</v>
      </c>
      <c r="M781" s="2206">
        <f t="shared" si="563"/>
        <v>242500</v>
      </c>
      <c r="N781" s="2206">
        <f t="shared" si="564"/>
        <v>0</v>
      </c>
      <c r="O781" s="2206">
        <f t="shared" si="565"/>
        <v>0</v>
      </c>
      <c r="P781" s="2244">
        <v>2</v>
      </c>
      <c r="Q781" s="2206">
        <v>121250</v>
      </c>
      <c r="R781" s="2206"/>
      <c r="S781" s="2206"/>
      <c r="T781" s="2206">
        <f t="shared" si="593"/>
        <v>121250</v>
      </c>
      <c r="U781" s="2206">
        <f t="shared" si="566"/>
        <v>242500</v>
      </c>
      <c r="V781" s="2206">
        <f t="shared" si="567"/>
        <v>242500</v>
      </c>
      <c r="W781" s="2206">
        <f t="shared" si="568"/>
        <v>0</v>
      </c>
      <c r="X781" s="2206">
        <f t="shared" si="569"/>
        <v>0</v>
      </c>
      <c r="Y781" s="2244">
        <f t="shared" si="554"/>
        <v>0</v>
      </c>
      <c r="Z781" s="2207">
        <f t="shared" si="555"/>
        <v>0</v>
      </c>
      <c r="AA781" s="2244">
        <v>2</v>
      </c>
      <c r="AB781" s="2206">
        <v>215000</v>
      </c>
      <c r="AC781" s="2206"/>
      <c r="AD781" s="2206">
        <v>60000</v>
      </c>
      <c r="AE781" s="2206">
        <f t="shared" si="594"/>
        <v>275000</v>
      </c>
      <c r="AF781" s="2206">
        <f t="shared" si="570"/>
        <v>550000</v>
      </c>
      <c r="AG781" s="2206">
        <f t="shared" si="571"/>
        <v>430000</v>
      </c>
      <c r="AH781" s="2206">
        <f t="shared" si="572"/>
        <v>0</v>
      </c>
      <c r="AI781" s="2207">
        <f t="shared" si="573"/>
        <v>120000</v>
      </c>
      <c r="AJ781" s="2246">
        <v>2</v>
      </c>
      <c r="AK781" s="2075">
        <v>215000</v>
      </c>
      <c r="AL781" s="2075"/>
      <c r="AM781" s="2075">
        <v>60000</v>
      </c>
      <c r="AN781" s="2206">
        <f t="shared" si="595"/>
        <v>275000</v>
      </c>
      <c r="AO781" s="2206">
        <f t="shared" si="574"/>
        <v>550000</v>
      </c>
      <c r="AP781" s="2206">
        <f t="shared" si="575"/>
        <v>430000</v>
      </c>
      <c r="AQ781" s="2206">
        <f t="shared" si="576"/>
        <v>0</v>
      </c>
      <c r="AR781" s="2206">
        <f t="shared" si="577"/>
        <v>120000</v>
      </c>
      <c r="AS781" s="2244">
        <v>2</v>
      </c>
      <c r="AT781" s="2075">
        <v>215000</v>
      </c>
      <c r="AU781" s="2075"/>
      <c r="AV781" s="2075">
        <v>60000</v>
      </c>
      <c r="AW781" s="2206">
        <f t="shared" si="596"/>
        <v>275000</v>
      </c>
      <c r="AX781" s="2206">
        <f t="shared" si="578"/>
        <v>550000</v>
      </c>
      <c r="AY781" s="2206">
        <f t="shared" si="579"/>
        <v>430000</v>
      </c>
      <c r="AZ781" s="2206">
        <f t="shared" si="580"/>
        <v>0</v>
      </c>
      <c r="BA781" s="2206">
        <f t="shared" si="581"/>
        <v>120000</v>
      </c>
      <c r="BB781" s="2244">
        <f t="shared" si="556"/>
        <v>0</v>
      </c>
      <c r="BC781" s="2207">
        <f t="shared" si="557"/>
        <v>0</v>
      </c>
      <c r="BD781" s="2244">
        <f t="shared" si="590"/>
        <v>0</v>
      </c>
      <c r="BE781" s="2207">
        <f t="shared" si="591"/>
        <v>0</v>
      </c>
      <c r="BF781" s="2246">
        <v>2</v>
      </c>
      <c r="BG781" s="2075">
        <v>215000</v>
      </c>
      <c r="BH781" s="2075">
        <v>0</v>
      </c>
      <c r="BI781" s="2075">
        <v>60000</v>
      </c>
      <c r="BJ781" s="2206">
        <f t="shared" si="597"/>
        <v>275000</v>
      </c>
      <c r="BK781" s="2206">
        <f t="shared" si="582"/>
        <v>550000</v>
      </c>
      <c r="BL781" s="2206">
        <f t="shared" si="583"/>
        <v>430000</v>
      </c>
      <c r="BM781" s="2206">
        <f t="shared" si="584"/>
        <v>0</v>
      </c>
      <c r="BN781" s="2206">
        <f t="shared" si="585"/>
        <v>120000</v>
      </c>
      <c r="BO781" s="2244">
        <v>2</v>
      </c>
      <c r="BP781" s="2075">
        <v>215000</v>
      </c>
      <c r="BQ781" s="2075">
        <v>0</v>
      </c>
      <c r="BR781" s="2075">
        <v>60000</v>
      </c>
      <c r="BS781" s="2206">
        <f t="shared" si="598"/>
        <v>275000</v>
      </c>
      <c r="BT781" s="2206">
        <f t="shared" si="586"/>
        <v>550000</v>
      </c>
      <c r="BU781" s="2206">
        <f t="shared" si="587"/>
        <v>430000</v>
      </c>
      <c r="BV781" s="2206">
        <f t="shared" si="588"/>
        <v>0</v>
      </c>
      <c r="BW781" s="2206">
        <f t="shared" si="589"/>
        <v>120000</v>
      </c>
      <c r="BX781" s="2244">
        <f t="shared" si="558"/>
        <v>0</v>
      </c>
      <c r="BY781" s="2207">
        <f t="shared" si="559"/>
        <v>0</v>
      </c>
      <c r="BZ781" s="2211">
        <f t="shared" si="560"/>
        <v>0</v>
      </c>
      <c r="CA781" s="2212">
        <f t="shared" si="561"/>
        <v>0</v>
      </c>
      <c r="CB781" s="2083"/>
      <c r="CC781" s="2083"/>
      <c r="CD781" s="2237"/>
      <c r="CF781" s="2200"/>
    </row>
    <row r="782" spans="1:84" s="1974" customFormat="1" ht="18" customHeight="1" outlineLevel="1">
      <c r="A782" s="2235" t="s">
        <v>4508</v>
      </c>
      <c r="B782" s="2235" t="b">
        <v>1</v>
      </c>
      <c r="C782" s="2201"/>
      <c r="D782" s="2236" t="s">
        <v>4509</v>
      </c>
      <c r="E782" s="2243" t="s">
        <v>852</v>
      </c>
      <c r="F782" s="2204" t="s">
        <v>154</v>
      </c>
      <c r="G782" s="2244">
        <v>12</v>
      </c>
      <c r="H782" s="2206">
        <v>28710</v>
      </c>
      <c r="I782" s="2206"/>
      <c r="J782" s="2206"/>
      <c r="K782" s="2206">
        <f t="shared" si="592"/>
        <v>28710</v>
      </c>
      <c r="L782" s="2206">
        <f t="shared" si="562"/>
        <v>344520</v>
      </c>
      <c r="M782" s="2206">
        <f t="shared" si="563"/>
        <v>344520</v>
      </c>
      <c r="N782" s="2206">
        <f t="shared" si="564"/>
        <v>0</v>
      </c>
      <c r="O782" s="2206">
        <f t="shared" si="565"/>
        <v>0</v>
      </c>
      <c r="P782" s="2244">
        <v>12</v>
      </c>
      <c r="Q782" s="2206">
        <v>28710</v>
      </c>
      <c r="R782" s="2206"/>
      <c r="S782" s="2206"/>
      <c r="T782" s="2206">
        <f t="shared" si="593"/>
        <v>28710</v>
      </c>
      <c r="U782" s="2206">
        <f t="shared" si="566"/>
        <v>344520</v>
      </c>
      <c r="V782" s="2206">
        <f t="shared" si="567"/>
        <v>344520</v>
      </c>
      <c r="W782" s="2206">
        <f t="shared" si="568"/>
        <v>0</v>
      </c>
      <c r="X782" s="2206">
        <f t="shared" si="569"/>
        <v>0</v>
      </c>
      <c r="Y782" s="2244">
        <f t="shared" si="554"/>
        <v>0</v>
      </c>
      <c r="Z782" s="2207">
        <f t="shared" si="555"/>
        <v>0</v>
      </c>
      <c r="AA782" s="2244">
        <v>12</v>
      </c>
      <c r="AB782" s="2206">
        <v>110000</v>
      </c>
      <c r="AC782" s="2206"/>
      <c r="AD782" s="2206">
        <v>30000</v>
      </c>
      <c r="AE782" s="2206">
        <f t="shared" si="594"/>
        <v>140000</v>
      </c>
      <c r="AF782" s="2206">
        <f t="shared" si="570"/>
        <v>1680000</v>
      </c>
      <c r="AG782" s="2206">
        <f t="shared" si="571"/>
        <v>1320000</v>
      </c>
      <c r="AH782" s="2206">
        <f t="shared" si="572"/>
        <v>0</v>
      </c>
      <c r="AI782" s="2207">
        <f t="shared" si="573"/>
        <v>360000</v>
      </c>
      <c r="AJ782" s="2246">
        <v>12</v>
      </c>
      <c r="AK782" s="2075">
        <v>110000</v>
      </c>
      <c r="AL782" s="2075"/>
      <c r="AM782" s="2075">
        <v>30000</v>
      </c>
      <c r="AN782" s="2206">
        <f t="shared" si="595"/>
        <v>140000</v>
      </c>
      <c r="AO782" s="2206">
        <f t="shared" si="574"/>
        <v>1680000</v>
      </c>
      <c r="AP782" s="2206">
        <f t="shared" si="575"/>
        <v>1320000</v>
      </c>
      <c r="AQ782" s="2206">
        <f t="shared" si="576"/>
        <v>0</v>
      </c>
      <c r="AR782" s="2206">
        <f t="shared" si="577"/>
        <v>360000</v>
      </c>
      <c r="AS782" s="2244">
        <v>12</v>
      </c>
      <c r="AT782" s="2075">
        <v>110000</v>
      </c>
      <c r="AU782" s="2075"/>
      <c r="AV782" s="2075">
        <v>30000</v>
      </c>
      <c r="AW782" s="2206">
        <f t="shared" si="596"/>
        <v>140000</v>
      </c>
      <c r="AX782" s="2206">
        <f t="shared" si="578"/>
        <v>1680000</v>
      </c>
      <c r="AY782" s="2206">
        <f t="shared" si="579"/>
        <v>1320000</v>
      </c>
      <c r="AZ782" s="2206">
        <f t="shared" si="580"/>
        <v>0</v>
      </c>
      <c r="BA782" s="2206">
        <f t="shared" si="581"/>
        <v>360000</v>
      </c>
      <c r="BB782" s="2244">
        <f t="shared" si="556"/>
        <v>0</v>
      </c>
      <c r="BC782" s="2207">
        <f t="shared" si="557"/>
        <v>0</v>
      </c>
      <c r="BD782" s="2244">
        <f t="shared" si="590"/>
        <v>0</v>
      </c>
      <c r="BE782" s="2207">
        <f t="shared" si="591"/>
        <v>0</v>
      </c>
      <c r="BF782" s="2246">
        <v>12</v>
      </c>
      <c r="BG782" s="2075">
        <v>110000</v>
      </c>
      <c r="BH782" s="2075">
        <v>0</v>
      </c>
      <c r="BI782" s="2075">
        <v>30000</v>
      </c>
      <c r="BJ782" s="2206">
        <f t="shared" si="597"/>
        <v>140000</v>
      </c>
      <c r="BK782" s="2206">
        <f t="shared" si="582"/>
        <v>1680000</v>
      </c>
      <c r="BL782" s="2206">
        <f t="shared" si="583"/>
        <v>1320000</v>
      </c>
      <c r="BM782" s="2206">
        <f t="shared" si="584"/>
        <v>0</v>
      </c>
      <c r="BN782" s="2206">
        <f t="shared" si="585"/>
        <v>360000</v>
      </c>
      <c r="BO782" s="2244">
        <v>12</v>
      </c>
      <c r="BP782" s="2075">
        <v>110000</v>
      </c>
      <c r="BQ782" s="2075">
        <v>0</v>
      </c>
      <c r="BR782" s="2075">
        <v>30000</v>
      </c>
      <c r="BS782" s="2206">
        <f t="shared" si="598"/>
        <v>140000</v>
      </c>
      <c r="BT782" s="2206">
        <f t="shared" si="586"/>
        <v>1680000</v>
      </c>
      <c r="BU782" s="2206">
        <f t="shared" si="587"/>
        <v>1320000</v>
      </c>
      <c r="BV782" s="2206">
        <f t="shared" si="588"/>
        <v>0</v>
      </c>
      <c r="BW782" s="2206">
        <f t="shared" si="589"/>
        <v>360000</v>
      </c>
      <c r="BX782" s="2244">
        <f t="shared" si="558"/>
        <v>0</v>
      </c>
      <c r="BY782" s="2207">
        <f t="shared" si="559"/>
        <v>0</v>
      </c>
      <c r="BZ782" s="2211">
        <f t="shared" si="560"/>
        <v>0</v>
      </c>
      <c r="CA782" s="2212">
        <f t="shared" si="561"/>
        <v>0</v>
      </c>
      <c r="CB782" s="2083"/>
      <c r="CC782" s="2083"/>
      <c r="CD782" s="2237"/>
      <c r="CF782" s="2200"/>
    </row>
    <row r="783" spans="1:84" s="1974" customFormat="1" ht="18" customHeight="1" outlineLevel="1">
      <c r="A783" s="2235" t="s">
        <v>4510</v>
      </c>
      <c r="B783" s="2235" t="b">
        <v>1</v>
      </c>
      <c r="C783" s="2201"/>
      <c r="D783" s="2236" t="s">
        <v>4511</v>
      </c>
      <c r="E783" s="2243" t="s">
        <v>4512</v>
      </c>
      <c r="F783" s="2204" t="s">
        <v>154</v>
      </c>
      <c r="G783" s="2244">
        <v>1</v>
      </c>
      <c r="H783" s="2206">
        <v>127630</v>
      </c>
      <c r="I783" s="2206"/>
      <c r="J783" s="2206"/>
      <c r="K783" s="2206">
        <f t="shared" si="592"/>
        <v>127630</v>
      </c>
      <c r="L783" s="2206">
        <f t="shared" si="562"/>
        <v>127630</v>
      </c>
      <c r="M783" s="2206">
        <f t="shared" si="563"/>
        <v>127630</v>
      </c>
      <c r="N783" s="2206">
        <f t="shared" si="564"/>
        <v>0</v>
      </c>
      <c r="O783" s="2206">
        <f t="shared" si="565"/>
        <v>0</v>
      </c>
      <c r="P783" s="2244">
        <v>1</v>
      </c>
      <c r="Q783" s="2206">
        <v>127630</v>
      </c>
      <c r="R783" s="2206"/>
      <c r="S783" s="2206"/>
      <c r="T783" s="2206">
        <f t="shared" si="593"/>
        <v>127630</v>
      </c>
      <c r="U783" s="2206">
        <f t="shared" si="566"/>
        <v>127630</v>
      </c>
      <c r="V783" s="2206">
        <f t="shared" si="567"/>
        <v>127630</v>
      </c>
      <c r="W783" s="2206">
        <f t="shared" si="568"/>
        <v>0</v>
      </c>
      <c r="X783" s="2206">
        <f t="shared" si="569"/>
        <v>0</v>
      </c>
      <c r="Y783" s="2244">
        <f t="shared" si="554"/>
        <v>0</v>
      </c>
      <c r="Z783" s="2207">
        <f t="shared" si="555"/>
        <v>0</v>
      </c>
      <c r="AA783" s="2244">
        <v>1</v>
      </c>
      <c r="AB783" s="2206">
        <v>495000</v>
      </c>
      <c r="AC783" s="2206"/>
      <c r="AD783" s="2206">
        <v>100000</v>
      </c>
      <c r="AE783" s="2206">
        <f t="shared" si="594"/>
        <v>595000</v>
      </c>
      <c r="AF783" s="2206">
        <f t="shared" si="570"/>
        <v>595000</v>
      </c>
      <c r="AG783" s="2206">
        <f t="shared" si="571"/>
        <v>495000</v>
      </c>
      <c r="AH783" s="2206">
        <f t="shared" si="572"/>
        <v>0</v>
      </c>
      <c r="AI783" s="2207">
        <f t="shared" si="573"/>
        <v>100000</v>
      </c>
      <c r="AJ783" s="2246">
        <v>1</v>
      </c>
      <c r="AK783" s="2075">
        <v>495000</v>
      </c>
      <c r="AL783" s="2075"/>
      <c r="AM783" s="2075">
        <v>100000</v>
      </c>
      <c r="AN783" s="2206">
        <f t="shared" si="595"/>
        <v>595000</v>
      </c>
      <c r="AO783" s="2206">
        <f t="shared" si="574"/>
        <v>595000</v>
      </c>
      <c r="AP783" s="2206">
        <f t="shared" si="575"/>
        <v>495000</v>
      </c>
      <c r="AQ783" s="2206">
        <f t="shared" si="576"/>
        <v>0</v>
      </c>
      <c r="AR783" s="2206">
        <f t="shared" si="577"/>
        <v>100000</v>
      </c>
      <c r="AS783" s="2244">
        <v>1</v>
      </c>
      <c r="AT783" s="2075">
        <v>495000</v>
      </c>
      <c r="AU783" s="2075"/>
      <c r="AV783" s="2075">
        <v>100000</v>
      </c>
      <c r="AW783" s="2206">
        <f t="shared" si="596"/>
        <v>595000</v>
      </c>
      <c r="AX783" s="2206">
        <f t="shared" si="578"/>
        <v>595000</v>
      </c>
      <c r="AY783" s="2206">
        <f t="shared" si="579"/>
        <v>495000</v>
      </c>
      <c r="AZ783" s="2206">
        <f t="shared" si="580"/>
        <v>0</v>
      </c>
      <c r="BA783" s="2206">
        <f t="shared" si="581"/>
        <v>100000</v>
      </c>
      <c r="BB783" s="2244">
        <f t="shared" si="556"/>
        <v>0</v>
      </c>
      <c r="BC783" s="2207">
        <f t="shared" si="557"/>
        <v>0</v>
      </c>
      <c r="BD783" s="2244">
        <f t="shared" si="590"/>
        <v>0</v>
      </c>
      <c r="BE783" s="2207">
        <f t="shared" si="591"/>
        <v>0</v>
      </c>
      <c r="BF783" s="2246">
        <v>1</v>
      </c>
      <c r="BG783" s="2075">
        <v>495000</v>
      </c>
      <c r="BH783" s="2075">
        <v>0</v>
      </c>
      <c r="BI783" s="2075">
        <v>100000</v>
      </c>
      <c r="BJ783" s="2206">
        <f t="shared" si="597"/>
        <v>595000</v>
      </c>
      <c r="BK783" s="2206">
        <f t="shared" si="582"/>
        <v>595000</v>
      </c>
      <c r="BL783" s="2206">
        <f t="shared" si="583"/>
        <v>495000</v>
      </c>
      <c r="BM783" s="2206">
        <f t="shared" si="584"/>
        <v>0</v>
      </c>
      <c r="BN783" s="2206">
        <f t="shared" si="585"/>
        <v>100000</v>
      </c>
      <c r="BO783" s="2244">
        <v>1</v>
      </c>
      <c r="BP783" s="2075">
        <v>495000</v>
      </c>
      <c r="BQ783" s="2075">
        <v>0</v>
      </c>
      <c r="BR783" s="2075">
        <v>100000</v>
      </c>
      <c r="BS783" s="2206">
        <f t="shared" si="598"/>
        <v>595000</v>
      </c>
      <c r="BT783" s="2206">
        <f t="shared" si="586"/>
        <v>595000</v>
      </c>
      <c r="BU783" s="2206">
        <f t="shared" si="587"/>
        <v>495000</v>
      </c>
      <c r="BV783" s="2206">
        <f t="shared" si="588"/>
        <v>0</v>
      </c>
      <c r="BW783" s="2206">
        <f t="shared" si="589"/>
        <v>100000</v>
      </c>
      <c r="BX783" s="2244">
        <f t="shared" si="558"/>
        <v>0</v>
      </c>
      <c r="BY783" s="2207">
        <f t="shared" si="559"/>
        <v>0</v>
      </c>
      <c r="BZ783" s="2211">
        <f t="shared" si="560"/>
        <v>0</v>
      </c>
      <c r="CA783" s="2212">
        <f t="shared" si="561"/>
        <v>0</v>
      </c>
      <c r="CB783" s="2083"/>
      <c r="CC783" s="2083"/>
      <c r="CD783" s="2237"/>
      <c r="CF783" s="2200"/>
    </row>
    <row r="784" spans="1:84" s="1974" customFormat="1" ht="18" customHeight="1" outlineLevel="1">
      <c r="A784" s="2235" t="s">
        <v>4513</v>
      </c>
      <c r="B784" s="2235" t="b">
        <v>1</v>
      </c>
      <c r="C784" s="2201"/>
      <c r="D784" s="2236" t="s">
        <v>4514</v>
      </c>
      <c r="E784" s="2243" t="s">
        <v>4515</v>
      </c>
      <c r="F784" s="2204" t="s">
        <v>154</v>
      </c>
      <c r="G784" s="2244">
        <v>1</v>
      </c>
      <c r="H784" s="2206">
        <v>31900</v>
      </c>
      <c r="I784" s="2206"/>
      <c r="J784" s="2206"/>
      <c r="K784" s="2206">
        <f t="shared" si="592"/>
        <v>31900</v>
      </c>
      <c r="L784" s="2206">
        <f t="shared" si="562"/>
        <v>31900</v>
      </c>
      <c r="M784" s="2206">
        <f t="shared" si="563"/>
        <v>31900</v>
      </c>
      <c r="N784" s="2206">
        <f t="shared" si="564"/>
        <v>0</v>
      </c>
      <c r="O784" s="2206">
        <f t="shared" si="565"/>
        <v>0</v>
      </c>
      <c r="P784" s="2244">
        <v>1</v>
      </c>
      <c r="Q784" s="2206">
        <v>31900</v>
      </c>
      <c r="R784" s="2206"/>
      <c r="S784" s="2206"/>
      <c r="T784" s="2206">
        <f t="shared" si="593"/>
        <v>31900</v>
      </c>
      <c r="U784" s="2206">
        <f t="shared" si="566"/>
        <v>31900</v>
      </c>
      <c r="V784" s="2206">
        <f t="shared" si="567"/>
        <v>31900</v>
      </c>
      <c r="W784" s="2206">
        <f t="shared" si="568"/>
        <v>0</v>
      </c>
      <c r="X784" s="2206">
        <f t="shared" si="569"/>
        <v>0</v>
      </c>
      <c r="Y784" s="2244">
        <f t="shared" si="554"/>
        <v>0</v>
      </c>
      <c r="Z784" s="2207">
        <f t="shared" si="555"/>
        <v>0</v>
      </c>
      <c r="AA784" s="2244">
        <v>1</v>
      </c>
      <c r="AB784" s="2206">
        <v>325000</v>
      </c>
      <c r="AC784" s="2206"/>
      <c r="AD784" s="2206">
        <v>100000</v>
      </c>
      <c r="AE784" s="2206">
        <f t="shared" si="594"/>
        <v>425000</v>
      </c>
      <c r="AF784" s="2206">
        <f t="shared" si="570"/>
        <v>425000</v>
      </c>
      <c r="AG784" s="2206">
        <f t="shared" si="571"/>
        <v>325000</v>
      </c>
      <c r="AH784" s="2206">
        <f t="shared" si="572"/>
        <v>0</v>
      </c>
      <c r="AI784" s="2207">
        <f t="shared" si="573"/>
        <v>100000</v>
      </c>
      <c r="AJ784" s="2246">
        <v>1</v>
      </c>
      <c r="AK784" s="2075">
        <v>325000</v>
      </c>
      <c r="AL784" s="2075"/>
      <c r="AM784" s="2075">
        <v>100000</v>
      </c>
      <c r="AN784" s="2206">
        <f t="shared" si="595"/>
        <v>425000</v>
      </c>
      <c r="AO784" s="2206">
        <f t="shared" si="574"/>
        <v>425000</v>
      </c>
      <c r="AP784" s="2206">
        <f t="shared" si="575"/>
        <v>325000</v>
      </c>
      <c r="AQ784" s="2206">
        <f t="shared" si="576"/>
        <v>0</v>
      </c>
      <c r="AR784" s="2206">
        <f t="shared" si="577"/>
        <v>100000</v>
      </c>
      <c r="AS784" s="2244">
        <v>1</v>
      </c>
      <c r="AT784" s="2075">
        <v>325000</v>
      </c>
      <c r="AU784" s="2075"/>
      <c r="AV784" s="2075">
        <v>100000</v>
      </c>
      <c r="AW784" s="2206">
        <f t="shared" si="596"/>
        <v>425000</v>
      </c>
      <c r="AX784" s="2206">
        <f t="shared" si="578"/>
        <v>425000</v>
      </c>
      <c r="AY784" s="2206">
        <f t="shared" si="579"/>
        <v>325000</v>
      </c>
      <c r="AZ784" s="2206">
        <f t="shared" si="580"/>
        <v>0</v>
      </c>
      <c r="BA784" s="2206">
        <f t="shared" si="581"/>
        <v>100000</v>
      </c>
      <c r="BB784" s="2244">
        <f t="shared" si="556"/>
        <v>0</v>
      </c>
      <c r="BC784" s="2207">
        <f t="shared" si="557"/>
        <v>0</v>
      </c>
      <c r="BD784" s="2244">
        <f t="shared" si="590"/>
        <v>0</v>
      </c>
      <c r="BE784" s="2207">
        <f t="shared" si="591"/>
        <v>0</v>
      </c>
      <c r="BF784" s="2246">
        <v>1</v>
      </c>
      <c r="BG784" s="2075">
        <v>325000</v>
      </c>
      <c r="BH784" s="2075">
        <v>0</v>
      </c>
      <c r="BI784" s="2075">
        <v>100000</v>
      </c>
      <c r="BJ784" s="2206">
        <f t="shared" si="597"/>
        <v>425000</v>
      </c>
      <c r="BK784" s="2206">
        <f t="shared" si="582"/>
        <v>425000</v>
      </c>
      <c r="BL784" s="2206">
        <f t="shared" si="583"/>
        <v>325000</v>
      </c>
      <c r="BM784" s="2206">
        <f t="shared" si="584"/>
        <v>0</v>
      </c>
      <c r="BN784" s="2206">
        <f t="shared" si="585"/>
        <v>100000</v>
      </c>
      <c r="BO784" s="2244">
        <v>1</v>
      </c>
      <c r="BP784" s="2075">
        <v>325000</v>
      </c>
      <c r="BQ784" s="2075">
        <v>0</v>
      </c>
      <c r="BR784" s="2075">
        <v>100000</v>
      </c>
      <c r="BS784" s="2206">
        <f t="shared" si="598"/>
        <v>425000</v>
      </c>
      <c r="BT784" s="2206">
        <f t="shared" si="586"/>
        <v>425000</v>
      </c>
      <c r="BU784" s="2206">
        <f t="shared" si="587"/>
        <v>325000</v>
      </c>
      <c r="BV784" s="2206">
        <f t="shared" si="588"/>
        <v>0</v>
      </c>
      <c r="BW784" s="2206">
        <f t="shared" si="589"/>
        <v>100000</v>
      </c>
      <c r="BX784" s="2244">
        <f t="shared" si="558"/>
        <v>0</v>
      </c>
      <c r="BY784" s="2207">
        <f t="shared" si="559"/>
        <v>0</v>
      </c>
      <c r="BZ784" s="2211">
        <f t="shared" si="560"/>
        <v>0</v>
      </c>
      <c r="CA784" s="2212">
        <f t="shared" si="561"/>
        <v>0</v>
      </c>
      <c r="CB784" s="2083"/>
      <c r="CC784" s="2083"/>
      <c r="CD784" s="2237"/>
      <c r="CF784" s="2200"/>
    </row>
    <row r="785" spans="1:94" s="1974" customFormat="1" ht="18" customHeight="1" outlineLevel="1">
      <c r="A785" s="2235" t="s">
        <v>4516</v>
      </c>
      <c r="B785" s="2235" t="b">
        <v>1</v>
      </c>
      <c r="C785" s="2201"/>
      <c r="D785" s="2236" t="s">
        <v>4492</v>
      </c>
      <c r="E785" s="2243" t="s">
        <v>4493</v>
      </c>
      <c r="F785" s="2204" t="s">
        <v>154</v>
      </c>
      <c r="G785" s="2244">
        <v>1</v>
      </c>
      <c r="H785" s="2206">
        <v>134010</v>
      </c>
      <c r="I785" s="2206"/>
      <c r="J785" s="2206"/>
      <c r="K785" s="2206">
        <f t="shared" si="592"/>
        <v>134010</v>
      </c>
      <c r="L785" s="2206">
        <f t="shared" si="562"/>
        <v>134010</v>
      </c>
      <c r="M785" s="2206">
        <f t="shared" si="563"/>
        <v>134010</v>
      </c>
      <c r="N785" s="2206">
        <f t="shared" si="564"/>
        <v>0</v>
      </c>
      <c r="O785" s="2206">
        <f t="shared" si="565"/>
        <v>0</v>
      </c>
      <c r="P785" s="2244">
        <v>1</v>
      </c>
      <c r="Q785" s="2206">
        <v>134010</v>
      </c>
      <c r="R785" s="2206"/>
      <c r="S785" s="2206"/>
      <c r="T785" s="2206">
        <f t="shared" si="593"/>
        <v>134010</v>
      </c>
      <c r="U785" s="2206">
        <f t="shared" si="566"/>
        <v>134010</v>
      </c>
      <c r="V785" s="2206">
        <f t="shared" si="567"/>
        <v>134010</v>
      </c>
      <c r="W785" s="2206">
        <f t="shared" si="568"/>
        <v>0</v>
      </c>
      <c r="X785" s="2206">
        <f t="shared" si="569"/>
        <v>0</v>
      </c>
      <c r="Y785" s="2244">
        <f t="shared" si="554"/>
        <v>0</v>
      </c>
      <c r="Z785" s="2207">
        <f t="shared" si="555"/>
        <v>0</v>
      </c>
      <c r="AA785" s="2244">
        <v>1</v>
      </c>
      <c r="AB785" s="2206">
        <v>700000</v>
      </c>
      <c r="AC785" s="2206"/>
      <c r="AD785" s="2206">
        <v>150000</v>
      </c>
      <c r="AE785" s="2206">
        <f t="shared" si="594"/>
        <v>850000</v>
      </c>
      <c r="AF785" s="2206">
        <f t="shared" si="570"/>
        <v>850000</v>
      </c>
      <c r="AG785" s="2206">
        <f t="shared" si="571"/>
        <v>700000</v>
      </c>
      <c r="AH785" s="2206">
        <f t="shared" si="572"/>
        <v>0</v>
      </c>
      <c r="AI785" s="2207">
        <f t="shared" si="573"/>
        <v>150000</v>
      </c>
      <c r="AJ785" s="2246">
        <v>1</v>
      </c>
      <c r="AK785" s="2075">
        <v>700000</v>
      </c>
      <c r="AL785" s="2075"/>
      <c r="AM785" s="2075">
        <v>150000</v>
      </c>
      <c r="AN785" s="2206">
        <f t="shared" si="595"/>
        <v>850000</v>
      </c>
      <c r="AO785" s="2206">
        <f t="shared" si="574"/>
        <v>850000</v>
      </c>
      <c r="AP785" s="2206">
        <f t="shared" si="575"/>
        <v>700000</v>
      </c>
      <c r="AQ785" s="2206">
        <f t="shared" si="576"/>
        <v>0</v>
      </c>
      <c r="AR785" s="2206">
        <f t="shared" si="577"/>
        <v>150000</v>
      </c>
      <c r="AS785" s="2244">
        <v>1</v>
      </c>
      <c r="AT785" s="2075">
        <v>700000</v>
      </c>
      <c r="AU785" s="2075"/>
      <c r="AV785" s="2075">
        <v>150000</v>
      </c>
      <c r="AW785" s="2206">
        <f t="shared" si="596"/>
        <v>850000</v>
      </c>
      <c r="AX785" s="2206">
        <f t="shared" si="578"/>
        <v>850000</v>
      </c>
      <c r="AY785" s="2206">
        <f t="shared" si="579"/>
        <v>700000</v>
      </c>
      <c r="AZ785" s="2206">
        <f t="shared" si="580"/>
        <v>0</v>
      </c>
      <c r="BA785" s="2206">
        <f t="shared" si="581"/>
        <v>150000</v>
      </c>
      <c r="BB785" s="2244">
        <f t="shared" si="556"/>
        <v>0</v>
      </c>
      <c r="BC785" s="2207">
        <f t="shared" si="557"/>
        <v>0</v>
      </c>
      <c r="BD785" s="2244">
        <f t="shared" si="590"/>
        <v>0</v>
      </c>
      <c r="BE785" s="2207">
        <f t="shared" si="591"/>
        <v>0</v>
      </c>
      <c r="BF785" s="2246">
        <v>1</v>
      </c>
      <c r="BG785" s="2075">
        <v>700000</v>
      </c>
      <c r="BH785" s="2075">
        <v>0</v>
      </c>
      <c r="BI785" s="2075">
        <v>150000</v>
      </c>
      <c r="BJ785" s="2206">
        <f t="shared" si="597"/>
        <v>850000</v>
      </c>
      <c r="BK785" s="2206">
        <f t="shared" si="582"/>
        <v>850000</v>
      </c>
      <c r="BL785" s="2206">
        <f t="shared" si="583"/>
        <v>700000</v>
      </c>
      <c r="BM785" s="2206">
        <f t="shared" si="584"/>
        <v>0</v>
      </c>
      <c r="BN785" s="2206">
        <f t="shared" si="585"/>
        <v>150000</v>
      </c>
      <c r="BO785" s="2244">
        <v>1</v>
      </c>
      <c r="BP785" s="2075">
        <v>700000</v>
      </c>
      <c r="BQ785" s="2075">
        <v>0</v>
      </c>
      <c r="BR785" s="2075">
        <v>150000</v>
      </c>
      <c r="BS785" s="2206">
        <f t="shared" si="598"/>
        <v>850000</v>
      </c>
      <c r="BT785" s="2206">
        <f t="shared" si="586"/>
        <v>850000</v>
      </c>
      <c r="BU785" s="2206">
        <f t="shared" si="587"/>
        <v>700000</v>
      </c>
      <c r="BV785" s="2206">
        <f t="shared" si="588"/>
        <v>0</v>
      </c>
      <c r="BW785" s="2206">
        <f t="shared" si="589"/>
        <v>150000</v>
      </c>
      <c r="BX785" s="2244">
        <f t="shared" si="558"/>
        <v>0</v>
      </c>
      <c r="BY785" s="2207">
        <f t="shared" si="559"/>
        <v>0</v>
      </c>
      <c r="BZ785" s="2211">
        <f t="shared" si="560"/>
        <v>0</v>
      </c>
      <c r="CA785" s="2212">
        <f t="shared" si="561"/>
        <v>0</v>
      </c>
      <c r="CB785" s="2083"/>
      <c r="CC785" s="2083"/>
      <c r="CD785" s="2237"/>
      <c r="CF785" s="2200"/>
    </row>
    <row r="786" spans="1:94" s="1974" customFormat="1" ht="18" customHeight="1" outlineLevel="1">
      <c r="A786" s="2235" t="s">
        <v>4517</v>
      </c>
      <c r="B786" s="2235" t="b">
        <v>1</v>
      </c>
      <c r="C786" s="2201"/>
      <c r="D786" s="2236" t="s">
        <v>4518</v>
      </c>
      <c r="E786" s="2243" t="s">
        <v>4519</v>
      </c>
      <c r="F786" s="2204" t="s">
        <v>154</v>
      </c>
      <c r="G786" s="2244">
        <v>51</v>
      </c>
      <c r="H786" s="2206">
        <v>4460</v>
      </c>
      <c r="I786" s="2206"/>
      <c r="J786" s="2206"/>
      <c r="K786" s="2206">
        <f t="shared" si="592"/>
        <v>4460</v>
      </c>
      <c r="L786" s="2206">
        <f t="shared" si="562"/>
        <v>227460</v>
      </c>
      <c r="M786" s="2206">
        <f t="shared" si="563"/>
        <v>227460</v>
      </c>
      <c r="N786" s="2206">
        <f t="shared" si="564"/>
        <v>0</v>
      </c>
      <c r="O786" s="2206">
        <f t="shared" si="565"/>
        <v>0</v>
      </c>
      <c r="P786" s="2244">
        <v>51</v>
      </c>
      <c r="Q786" s="2206">
        <v>4460</v>
      </c>
      <c r="R786" s="2206"/>
      <c r="S786" s="2206"/>
      <c r="T786" s="2206">
        <f t="shared" si="593"/>
        <v>4460</v>
      </c>
      <c r="U786" s="2206">
        <f t="shared" si="566"/>
        <v>227460</v>
      </c>
      <c r="V786" s="2206">
        <f t="shared" si="567"/>
        <v>227460</v>
      </c>
      <c r="W786" s="2206">
        <f t="shared" si="568"/>
        <v>0</v>
      </c>
      <c r="X786" s="2206">
        <f t="shared" si="569"/>
        <v>0</v>
      </c>
      <c r="Y786" s="2244">
        <f t="shared" si="554"/>
        <v>0</v>
      </c>
      <c r="Z786" s="2207">
        <f t="shared" si="555"/>
        <v>0</v>
      </c>
      <c r="AA786" s="2244">
        <v>41</v>
      </c>
      <c r="AB786" s="2206">
        <v>50000</v>
      </c>
      <c r="AC786" s="2206"/>
      <c r="AD786" s="2206">
        <v>10000</v>
      </c>
      <c r="AE786" s="2206">
        <f t="shared" si="594"/>
        <v>60000</v>
      </c>
      <c r="AF786" s="2206">
        <f t="shared" si="570"/>
        <v>2460000</v>
      </c>
      <c r="AG786" s="2206">
        <f t="shared" si="571"/>
        <v>2050000</v>
      </c>
      <c r="AH786" s="2206">
        <f t="shared" si="572"/>
        <v>0</v>
      </c>
      <c r="AI786" s="2207">
        <f t="shared" si="573"/>
        <v>410000</v>
      </c>
      <c r="AJ786" s="2246">
        <v>51</v>
      </c>
      <c r="AK786" s="2075">
        <v>50000</v>
      </c>
      <c r="AL786" s="2075"/>
      <c r="AM786" s="2075">
        <v>10000</v>
      </c>
      <c r="AN786" s="2206">
        <f t="shared" si="595"/>
        <v>60000</v>
      </c>
      <c r="AO786" s="2206">
        <f t="shared" si="574"/>
        <v>3060000</v>
      </c>
      <c r="AP786" s="2206">
        <f t="shared" si="575"/>
        <v>2550000</v>
      </c>
      <c r="AQ786" s="2206">
        <f t="shared" si="576"/>
        <v>0</v>
      </c>
      <c r="AR786" s="2206">
        <f t="shared" si="577"/>
        <v>510000</v>
      </c>
      <c r="AS786" s="2244">
        <v>51</v>
      </c>
      <c r="AT786" s="2075">
        <v>50000</v>
      </c>
      <c r="AU786" s="2075"/>
      <c r="AV786" s="2075">
        <v>10000</v>
      </c>
      <c r="AW786" s="2206">
        <f t="shared" si="596"/>
        <v>60000</v>
      </c>
      <c r="AX786" s="2206">
        <f t="shared" si="578"/>
        <v>3060000</v>
      </c>
      <c r="AY786" s="2206">
        <f t="shared" si="579"/>
        <v>2550000</v>
      </c>
      <c r="AZ786" s="2206">
        <f t="shared" si="580"/>
        <v>0</v>
      </c>
      <c r="BA786" s="2206">
        <f t="shared" si="581"/>
        <v>510000</v>
      </c>
      <c r="BB786" s="2244">
        <f t="shared" si="556"/>
        <v>0</v>
      </c>
      <c r="BC786" s="2207">
        <f t="shared" si="557"/>
        <v>0</v>
      </c>
      <c r="BD786" s="2244">
        <f t="shared" si="590"/>
        <v>10</v>
      </c>
      <c r="BE786" s="2207">
        <f t="shared" si="591"/>
        <v>600000</v>
      </c>
      <c r="BF786" s="2246">
        <v>51</v>
      </c>
      <c r="BG786" s="2075">
        <v>50000</v>
      </c>
      <c r="BH786" s="2075">
        <v>0</v>
      </c>
      <c r="BI786" s="2075">
        <v>10000</v>
      </c>
      <c r="BJ786" s="2206">
        <f t="shared" si="597"/>
        <v>60000</v>
      </c>
      <c r="BK786" s="2206">
        <f t="shared" si="582"/>
        <v>3060000</v>
      </c>
      <c r="BL786" s="2206">
        <f t="shared" si="583"/>
        <v>2550000</v>
      </c>
      <c r="BM786" s="2206">
        <f t="shared" si="584"/>
        <v>0</v>
      </c>
      <c r="BN786" s="2206">
        <f t="shared" si="585"/>
        <v>510000</v>
      </c>
      <c r="BO786" s="2244">
        <v>51</v>
      </c>
      <c r="BP786" s="2075">
        <v>50000</v>
      </c>
      <c r="BQ786" s="2075">
        <v>0</v>
      </c>
      <c r="BR786" s="2075">
        <v>10000</v>
      </c>
      <c r="BS786" s="2206">
        <f t="shared" si="598"/>
        <v>60000</v>
      </c>
      <c r="BT786" s="2206">
        <f t="shared" si="586"/>
        <v>3060000</v>
      </c>
      <c r="BU786" s="2206">
        <f t="shared" si="587"/>
        <v>2550000</v>
      </c>
      <c r="BV786" s="2206">
        <f t="shared" si="588"/>
        <v>0</v>
      </c>
      <c r="BW786" s="2206">
        <f t="shared" si="589"/>
        <v>510000</v>
      </c>
      <c r="BX786" s="2244">
        <f t="shared" si="558"/>
        <v>0</v>
      </c>
      <c r="BY786" s="2207">
        <f t="shared" si="559"/>
        <v>0</v>
      </c>
      <c r="BZ786" s="2211">
        <f t="shared" si="560"/>
        <v>10</v>
      </c>
      <c r="CA786" s="2212">
        <f t="shared" si="561"/>
        <v>600000</v>
      </c>
      <c r="CB786" s="2083"/>
      <c r="CC786" s="2083"/>
      <c r="CD786" s="2237"/>
      <c r="CF786" s="2200"/>
    </row>
    <row r="787" spans="1:94" s="1974" customFormat="1" ht="18" customHeight="1" outlineLevel="1" collapsed="1">
      <c r="A787" s="2250" t="s">
        <v>4520</v>
      </c>
      <c r="B787" s="2250" t="b">
        <v>1</v>
      </c>
      <c r="C787" s="2201"/>
      <c r="D787" s="2236" t="s">
        <v>4521</v>
      </c>
      <c r="E787" s="2243" t="s">
        <v>4522</v>
      </c>
      <c r="F787" s="2204" t="s">
        <v>154</v>
      </c>
      <c r="G787" s="2244">
        <v>2</v>
      </c>
      <c r="H787" s="2251">
        <v>76570</v>
      </c>
      <c r="I787" s="2251"/>
      <c r="J787" s="2251"/>
      <c r="K787" s="2206">
        <f t="shared" si="592"/>
        <v>76570</v>
      </c>
      <c r="L787" s="2206">
        <f t="shared" si="562"/>
        <v>153140</v>
      </c>
      <c r="M787" s="2251">
        <f t="shared" si="563"/>
        <v>153140</v>
      </c>
      <c r="N787" s="2251">
        <f t="shared" si="564"/>
        <v>0</v>
      </c>
      <c r="O787" s="2251">
        <f t="shared" si="565"/>
        <v>0</v>
      </c>
      <c r="P787" s="2244">
        <v>2</v>
      </c>
      <c r="Q787" s="2206">
        <v>76570</v>
      </c>
      <c r="R787" s="2206"/>
      <c r="S787" s="2206"/>
      <c r="T787" s="2206">
        <f t="shared" si="593"/>
        <v>76570</v>
      </c>
      <c r="U787" s="2206">
        <f t="shared" si="566"/>
        <v>153140</v>
      </c>
      <c r="V787" s="2206">
        <f t="shared" si="567"/>
        <v>153140</v>
      </c>
      <c r="W787" s="2206">
        <f t="shared" si="568"/>
        <v>0</v>
      </c>
      <c r="X787" s="2206">
        <f t="shared" si="569"/>
        <v>0</v>
      </c>
      <c r="Y787" s="2244">
        <f t="shared" si="554"/>
        <v>0</v>
      </c>
      <c r="Z787" s="2207">
        <f t="shared" si="555"/>
        <v>0</v>
      </c>
      <c r="AA787" s="2244"/>
      <c r="AB787" s="2206"/>
      <c r="AC787" s="2206"/>
      <c r="AD787" s="2206"/>
      <c r="AE787" s="2206">
        <f t="shared" si="594"/>
        <v>0</v>
      </c>
      <c r="AF787" s="2206">
        <f t="shared" si="570"/>
        <v>0</v>
      </c>
      <c r="AG787" s="2206">
        <f t="shared" si="571"/>
        <v>0</v>
      </c>
      <c r="AH787" s="2206">
        <f t="shared" si="572"/>
        <v>0</v>
      </c>
      <c r="AI787" s="2207">
        <f t="shared" si="573"/>
        <v>0</v>
      </c>
      <c r="AJ787" s="2246">
        <v>2</v>
      </c>
      <c r="AK787" s="2075">
        <v>76570</v>
      </c>
      <c r="AL787" s="2075">
        <v>0</v>
      </c>
      <c r="AM787" s="2075">
        <v>0</v>
      </c>
      <c r="AN787" s="2206">
        <f t="shared" si="595"/>
        <v>76570</v>
      </c>
      <c r="AO787" s="2206">
        <f t="shared" si="574"/>
        <v>153140</v>
      </c>
      <c r="AP787" s="2206">
        <f t="shared" si="575"/>
        <v>153140</v>
      </c>
      <c r="AQ787" s="2206">
        <f t="shared" si="576"/>
        <v>0</v>
      </c>
      <c r="AR787" s="2206">
        <f t="shared" si="577"/>
        <v>0</v>
      </c>
      <c r="AS787" s="2244">
        <v>2</v>
      </c>
      <c r="AT787" s="2075">
        <v>76570</v>
      </c>
      <c r="AU787" s="2075">
        <v>0</v>
      </c>
      <c r="AV787" s="2075">
        <v>0</v>
      </c>
      <c r="AW787" s="2206">
        <f t="shared" si="596"/>
        <v>76570</v>
      </c>
      <c r="AX787" s="2206">
        <f t="shared" si="578"/>
        <v>153140</v>
      </c>
      <c r="AY787" s="2251">
        <f t="shared" si="579"/>
        <v>153140</v>
      </c>
      <c r="AZ787" s="2251">
        <f t="shared" si="580"/>
        <v>0</v>
      </c>
      <c r="BA787" s="2251">
        <f t="shared" si="581"/>
        <v>0</v>
      </c>
      <c r="BB787" s="2244">
        <f t="shared" si="556"/>
        <v>0</v>
      </c>
      <c r="BC787" s="2207">
        <f t="shared" si="557"/>
        <v>0</v>
      </c>
      <c r="BD787" s="2244">
        <f t="shared" si="590"/>
        <v>2</v>
      </c>
      <c r="BE787" s="2207">
        <f t="shared" si="591"/>
        <v>153140</v>
      </c>
      <c r="BF787" s="2246">
        <v>2</v>
      </c>
      <c r="BG787" s="2075">
        <v>76570</v>
      </c>
      <c r="BH787" s="2075">
        <v>0</v>
      </c>
      <c r="BI787" s="2075">
        <v>0</v>
      </c>
      <c r="BJ787" s="2206">
        <f t="shared" si="597"/>
        <v>76570</v>
      </c>
      <c r="BK787" s="2206">
        <f t="shared" si="582"/>
        <v>153140</v>
      </c>
      <c r="BL787" s="2206">
        <f t="shared" si="583"/>
        <v>153140</v>
      </c>
      <c r="BM787" s="2206">
        <f t="shared" si="584"/>
        <v>0</v>
      </c>
      <c r="BN787" s="2206">
        <f t="shared" si="585"/>
        <v>0</v>
      </c>
      <c r="BO787" s="2244">
        <v>2</v>
      </c>
      <c r="BP787" s="2075">
        <v>76570</v>
      </c>
      <c r="BQ787" s="2075">
        <v>0</v>
      </c>
      <c r="BR787" s="2075">
        <v>0</v>
      </c>
      <c r="BS787" s="2206">
        <f t="shared" si="598"/>
        <v>76570</v>
      </c>
      <c r="BT787" s="2206">
        <f t="shared" si="586"/>
        <v>153140</v>
      </c>
      <c r="BU787" s="2206">
        <f t="shared" si="587"/>
        <v>153140</v>
      </c>
      <c r="BV787" s="2206">
        <f t="shared" si="588"/>
        <v>0</v>
      </c>
      <c r="BW787" s="2206">
        <f t="shared" si="589"/>
        <v>0</v>
      </c>
      <c r="BX787" s="2244">
        <f t="shared" si="558"/>
        <v>0</v>
      </c>
      <c r="BY787" s="2081">
        <f t="shared" si="559"/>
        <v>0</v>
      </c>
      <c r="BZ787" s="2211">
        <f t="shared" si="560"/>
        <v>2</v>
      </c>
      <c r="CA787" s="2212">
        <f t="shared" si="561"/>
        <v>153140</v>
      </c>
      <c r="CB787" s="2083"/>
      <c r="CC787" s="2083"/>
      <c r="CD787" s="2237"/>
      <c r="CF787" s="2200"/>
      <c r="CJ787" s="1975"/>
      <c r="CK787" s="1975"/>
      <c r="CL787" s="1975"/>
      <c r="CM787" s="1975"/>
      <c r="CN787" s="1975"/>
      <c r="CO787" s="1975"/>
      <c r="CP787" s="1975"/>
    </row>
    <row r="788" spans="1:94" s="1974" customFormat="1" ht="18" customHeight="1">
      <c r="A788" s="2235"/>
      <c r="B788" s="2235"/>
      <c r="C788" s="2201"/>
      <c r="D788" s="2236"/>
      <c r="E788" s="2243"/>
      <c r="F788" s="2204"/>
      <c r="G788" s="2244"/>
      <c r="H788" s="2206"/>
      <c r="I788" s="2206"/>
      <c r="J788" s="2206"/>
      <c r="K788" s="2206"/>
      <c r="L788" s="2206"/>
      <c r="M788" s="2206"/>
      <c r="N788" s="2206"/>
      <c r="O788" s="2206"/>
      <c r="P788" s="2244"/>
      <c r="Q788" s="2206"/>
      <c r="R788" s="2206"/>
      <c r="S788" s="2206"/>
      <c r="T788" s="2206"/>
      <c r="U788" s="2206"/>
      <c r="V788" s="2206"/>
      <c r="W788" s="2206"/>
      <c r="X788" s="2206"/>
      <c r="Y788" s="2244"/>
      <c r="Z788" s="2207"/>
      <c r="AA788" s="2244"/>
      <c r="AB788" s="2206"/>
      <c r="AC788" s="2206"/>
      <c r="AD788" s="2206"/>
      <c r="AE788" s="2206"/>
      <c r="AF788" s="2206"/>
      <c r="AG788" s="2206"/>
      <c r="AH788" s="2206"/>
      <c r="AI788" s="2207"/>
      <c r="AJ788" s="2246"/>
      <c r="AK788" s="2075"/>
      <c r="AL788" s="2075"/>
      <c r="AM788" s="2075"/>
      <c r="AN788" s="2206"/>
      <c r="AO788" s="2206"/>
      <c r="AP788" s="2206"/>
      <c r="AQ788" s="2206"/>
      <c r="AR788" s="2206"/>
      <c r="AS788" s="2244"/>
      <c r="AT788" s="2075"/>
      <c r="AU788" s="2075"/>
      <c r="AV788" s="2075"/>
      <c r="AW788" s="2206"/>
      <c r="AX788" s="2206"/>
      <c r="AY788" s="2206"/>
      <c r="AZ788" s="2206"/>
      <c r="BA788" s="2206"/>
      <c r="BB788" s="2244"/>
      <c r="BC788" s="2207"/>
      <c r="BD788" s="2244"/>
      <c r="BE788" s="2207"/>
      <c r="BF788" s="2246"/>
      <c r="BG788" s="2075"/>
      <c r="BH788" s="2075"/>
      <c r="BI788" s="2075"/>
      <c r="BJ788" s="2206"/>
      <c r="BK788" s="2206"/>
      <c r="BL788" s="2206"/>
      <c r="BM788" s="2206"/>
      <c r="BN788" s="2206"/>
      <c r="BO788" s="2244"/>
      <c r="BP788" s="2075"/>
      <c r="BQ788" s="2075"/>
      <c r="BR788" s="2075"/>
      <c r="BS788" s="2206"/>
      <c r="BT788" s="2206"/>
      <c r="BU788" s="2206"/>
      <c r="BV788" s="2206"/>
      <c r="BW788" s="2206"/>
      <c r="BX788" s="2244"/>
      <c r="BY788" s="2081"/>
      <c r="BZ788" s="2211"/>
      <c r="CA788" s="2212"/>
      <c r="CB788" s="2083"/>
      <c r="CC788" s="2083"/>
      <c r="CD788" s="2237"/>
      <c r="CF788" s="2200"/>
      <c r="CJ788" s="1975"/>
      <c r="CK788" s="1975"/>
      <c r="CL788" s="1975"/>
      <c r="CM788" s="1975"/>
      <c r="CN788" s="1975"/>
      <c r="CO788" s="1975"/>
      <c r="CP788" s="1975"/>
    </row>
    <row r="789" spans="1:94" s="2213" customFormat="1" ht="18" customHeight="1">
      <c r="A789" s="2299"/>
      <c r="B789" s="2299"/>
      <c r="C789" s="2214"/>
      <c r="D789" s="2215" t="s">
        <v>4523</v>
      </c>
      <c r="E789" s="2304"/>
      <c r="F789" s="2217"/>
      <c r="G789" s="2305"/>
      <c r="H789" s="2220"/>
      <c r="I789" s="2220"/>
      <c r="J789" s="2220"/>
      <c r="K789" s="2220">
        <f t="shared" ref="K789:K852" si="599">J789+I789+H789</f>
        <v>0</v>
      </c>
      <c r="L789" s="2220">
        <f>SUM(L790:L1101)</f>
        <v>1337196266</v>
      </c>
      <c r="M789" s="2220">
        <f t="shared" ref="M789:O789" si="600">SUM(M790:M1101)</f>
        <v>341865489</v>
      </c>
      <c r="N789" s="2220">
        <f t="shared" si="600"/>
        <v>969017548</v>
      </c>
      <c r="O789" s="2220">
        <f t="shared" si="600"/>
        <v>26313229</v>
      </c>
      <c r="P789" s="2305"/>
      <c r="Q789" s="2220"/>
      <c r="R789" s="2220"/>
      <c r="S789" s="2220"/>
      <c r="T789" s="2220">
        <f t="shared" si="593"/>
        <v>0</v>
      </c>
      <c r="U789" s="2220">
        <f>SUM(U790:U1101)</f>
        <v>1337196266</v>
      </c>
      <c r="V789" s="2220">
        <f t="shared" ref="V789:X789" si="601">SUM(V790:V1101)</f>
        <v>341865489</v>
      </c>
      <c r="W789" s="2220">
        <f t="shared" si="601"/>
        <v>969017548</v>
      </c>
      <c r="X789" s="2220">
        <f t="shared" si="601"/>
        <v>26313229</v>
      </c>
      <c r="Y789" s="2305">
        <f t="shared" si="554"/>
        <v>0</v>
      </c>
      <c r="Z789" s="2222">
        <f t="shared" si="555"/>
        <v>0</v>
      </c>
      <c r="AA789" s="2305">
        <v>0</v>
      </c>
      <c r="AB789" s="2220"/>
      <c r="AC789" s="2220"/>
      <c r="AD789" s="2220">
        <v>0</v>
      </c>
      <c r="AE789" s="2220">
        <f t="shared" si="594"/>
        <v>0</v>
      </c>
      <c r="AF789" s="2220">
        <f>SUM(AF790:AF1101)</f>
        <v>1828645603</v>
      </c>
      <c r="AG789" s="2220">
        <f t="shared" ref="AG789:AI789" si="602">SUM(AG790:AG1101)</f>
        <v>916134303</v>
      </c>
      <c r="AH789" s="2220">
        <f t="shared" si="602"/>
        <v>607420750</v>
      </c>
      <c r="AI789" s="2222">
        <f t="shared" si="602"/>
        <v>305090550</v>
      </c>
      <c r="AJ789" s="2306">
        <v>0</v>
      </c>
      <c r="AK789" s="2219"/>
      <c r="AL789" s="2219"/>
      <c r="AM789" s="2219">
        <v>0</v>
      </c>
      <c r="AN789" s="2220">
        <f t="shared" si="595"/>
        <v>0</v>
      </c>
      <c r="AO789" s="2220">
        <f>SUM(AO790:AO1101)</f>
        <v>1858769069</v>
      </c>
      <c r="AP789" s="2220">
        <f t="shared" ref="AP789:AR789" si="603">SUM(AP790:AP1101)</f>
        <v>945828036</v>
      </c>
      <c r="AQ789" s="2220">
        <f t="shared" si="603"/>
        <v>613940321</v>
      </c>
      <c r="AR789" s="2220">
        <f t="shared" si="603"/>
        <v>299000712</v>
      </c>
      <c r="AS789" s="2305">
        <v>0</v>
      </c>
      <c r="AT789" s="2219"/>
      <c r="AU789" s="2219"/>
      <c r="AV789" s="2219">
        <v>0</v>
      </c>
      <c r="AW789" s="2220">
        <f t="shared" si="596"/>
        <v>0</v>
      </c>
      <c r="AX789" s="2220">
        <f>SUM(AX790:AX1101)</f>
        <v>1858769069</v>
      </c>
      <c r="AY789" s="2220">
        <f t="shared" ref="AY789:BA789" si="604">SUM(AY790:AY1101)</f>
        <v>945828036</v>
      </c>
      <c r="AZ789" s="2220">
        <f t="shared" si="604"/>
        <v>613940321</v>
      </c>
      <c r="BA789" s="2220">
        <f t="shared" si="604"/>
        <v>299000712</v>
      </c>
      <c r="BB789" s="2305">
        <f t="shared" si="556"/>
        <v>0</v>
      </c>
      <c r="BC789" s="2222">
        <f t="shared" si="557"/>
        <v>0</v>
      </c>
      <c r="BD789" s="2305">
        <f t="shared" si="590"/>
        <v>0</v>
      </c>
      <c r="BE789" s="2222">
        <f t="shared" si="591"/>
        <v>30123466</v>
      </c>
      <c r="BF789" s="2306">
        <v>0</v>
      </c>
      <c r="BG789" s="2219">
        <v>0</v>
      </c>
      <c r="BH789" s="2219">
        <v>0</v>
      </c>
      <c r="BI789" s="2219">
        <v>0</v>
      </c>
      <c r="BJ789" s="2220">
        <f t="shared" si="597"/>
        <v>0</v>
      </c>
      <c r="BK789" s="2220">
        <f>SUM(BK790:BK1101)</f>
        <v>1858769069</v>
      </c>
      <c r="BL789" s="2220">
        <f t="shared" ref="BL789:BN789" si="605">SUM(BL790:BL1101)</f>
        <v>945828036</v>
      </c>
      <c r="BM789" s="2220">
        <f t="shared" si="605"/>
        <v>613940321</v>
      </c>
      <c r="BN789" s="2220">
        <f t="shared" si="605"/>
        <v>299000712</v>
      </c>
      <c r="BO789" s="2305">
        <v>0</v>
      </c>
      <c r="BP789" s="2219">
        <v>0</v>
      </c>
      <c r="BQ789" s="2219">
        <v>0</v>
      </c>
      <c r="BR789" s="2219">
        <v>0</v>
      </c>
      <c r="BS789" s="2220">
        <f t="shared" si="598"/>
        <v>0</v>
      </c>
      <c r="BT789" s="2220">
        <f>SUM(BT790:BT1101)</f>
        <v>1858769069</v>
      </c>
      <c r="BU789" s="2220">
        <f t="shared" ref="BU789:BW789" si="606">SUM(BU790:BU1101)</f>
        <v>945828036</v>
      </c>
      <c r="BV789" s="2220">
        <f t="shared" si="606"/>
        <v>613940321</v>
      </c>
      <c r="BW789" s="2220">
        <f t="shared" si="606"/>
        <v>299000712</v>
      </c>
      <c r="BX789" s="2305">
        <f t="shared" si="558"/>
        <v>0</v>
      </c>
      <c r="BY789" s="2227">
        <f t="shared" si="559"/>
        <v>0</v>
      </c>
      <c r="BZ789" s="2228">
        <f t="shared" si="560"/>
        <v>0</v>
      </c>
      <c r="CA789" s="2229">
        <f t="shared" si="561"/>
        <v>30123466</v>
      </c>
      <c r="CB789" s="2231"/>
      <c r="CC789" s="2231"/>
      <c r="CD789" s="2300"/>
      <c r="CF789" s="2301"/>
    </row>
    <row r="790" spans="1:94" s="1974" customFormat="1" ht="18" customHeight="1" outlineLevel="1">
      <c r="B790" s="2235" t="e">
        <v>#N/A</v>
      </c>
      <c r="C790" s="2201"/>
      <c r="D790" s="2232" t="s">
        <v>4524</v>
      </c>
      <c r="E790" s="2243"/>
      <c r="F790" s="2204"/>
      <c r="G790" s="2244"/>
      <c r="H790" s="2206"/>
      <c r="I790" s="2206"/>
      <c r="J790" s="2206"/>
      <c r="K790" s="2206">
        <f t="shared" si="599"/>
        <v>0</v>
      </c>
      <c r="L790" s="2206">
        <f t="shared" ref="L790:L853" si="607">M790+N790+O790</f>
        <v>0</v>
      </c>
      <c r="M790" s="2206">
        <f t="shared" ref="M790:M853" si="608">TRUNC(G790*H790,0)</f>
        <v>0</v>
      </c>
      <c r="N790" s="2206">
        <f t="shared" ref="N790:N853" si="609">TRUNC(G790*I790,0)</f>
        <v>0</v>
      </c>
      <c r="O790" s="2206">
        <f t="shared" ref="O790:O853" si="610">TRUNC(G790*J790,0)</f>
        <v>0</v>
      </c>
      <c r="P790" s="2244"/>
      <c r="Q790" s="2206"/>
      <c r="R790" s="2206"/>
      <c r="S790" s="2206"/>
      <c r="T790" s="2206">
        <f t="shared" si="593"/>
        <v>0</v>
      </c>
      <c r="U790" s="2206">
        <f t="shared" ref="U790:U853" si="611">V790+W790+X790</f>
        <v>0</v>
      </c>
      <c r="V790" s="2206">
        <f t="shared" ref="V790:V853" si="612">TRUNC(P790*Q790,0)</f>
        <v>0</v>
      </c>
      <c r="W790" s="2206">
        <f t="shared" ref="W790:W853" si="613">TRUNC(P790*R790,0)</f>
        <v>0</v>
      </c>
      <c r="X790" s="2206">
        <f t="shared" ref="X790:X853" si="614">TRUNC(P790*S790,0)</f>
        <v>0</v>
      </c>
      <c r="Y790" s="2244">
        <f t="shared" si="554"/>
        <v>0</v>
      </c>
      <c r="Z790" s="2207">
        <f t="shared" si="555"/>
        <v>0</v>
      </c>
      <c r="AA790" s="2244">
        <v>0</v>
      </c>
      <c r="AB790" s="2206"/>
      <c r="AC790" s="2206"/>
      <c r="AD790" s="2206">
        <v>0</v>
      </c>
      <c r="AE790" s="2206">
        <f t="shared" si="594"/>
        <v>0</v>
      </c>
      <c r="AF790" s="2206">
        <f t="shared" ref="AF790:AF853" si="615">AG790+AH790+AI790</f>
        <v>0</v>
      </c>
      <c r="AG790" s="2206">
        <f t="shared" ref="AG790:AG853" si="616">TRUNC(AA790*AB790,0)</f>
        <v>0</v>
      </c>
      <c r="AH790" s="2206">
        <f t="shared" ref="AH790:AH853" si="617">TRUNC(AA790*AC790,0)</f>
        <v>0</v>
      </c>
      <c r="AI790" s="2207">
        <f t="shared" ref="AI790:AI853" si="618">TRUNC(AA790*AD790,0)</f>
        <v>0</v>
      </c>
      <c r="AJ790" s="2246">
        <v>0</v>
      </c>
      <c r="AK790" s="2075"/>
      <c r="AL790" s="2075"/>
      <c r="AM790" s="2075">
        <v>0</v>
      </c>
      <c r="AN790" s="2206">
        <f t="shared" si="595"/>
        <v>0</v>
      </c>
      <c r="AO790" s="2206">
        <f t="shared" ref="AO790:AO853" si="619">AP790+AQ790+AR790</f>
        <v>0</v>
      </c>
      <c r="AP790" s="2206">
        <f t="shared" ref="AP790:AP853" si="620">TRUNC(AJ790*AK790,0)</f>
        <v>0</v>
      </c>
      <c r="AQ790" s="2206">
        <f t="shared" ref="AQ790:AQ853" si="621">TRUNC(AJ790*AL790,0)</f>
        <v>0</v>
      </c>
      <c r="AR790" s="2206">
        <f t="shared" ref="AR790:AR853" si="622">TRUNC(AJ790*AM790,0)</f>
        <v>0</v>
      </c>
      <c r="AS790" s="2244">
        <v>0</v>
      </c>
      <c r="AT790" s="2075"/>
      <c r="AU790" s="2075"/>
      <c r="AV790" s="2075">
        <v>0</v>
      </c>
      <c r="AW790" s="2206">
        <f t="shared" si="596"/>
        <v>0</v>
      </c>
      <c r="AX790" s="2206">
        <f t="shared" ref="AX790:AX853" si="623">AY790+AZ790+BA790</f>
        <v>0</v>
      </c>
      <c r="AY790" s="2206">
        <f t="shared" ref="AY790:AY853" si="624">TRUNC(AS790*AT790,0)</f>
        <v>0</v>
      </c>
      <c r="AZ790" s="2206">
        <f t="shared" ref="AZ790:AZ853" si="625">TRUNC(AS790*AU790,0)</f>
        <v>0</v>
      </c>
      <c r="BA790" s="2206">
        <f t="shared" ref="BA790:BA853" si="626">TRUNC(AS790*AV790,0)</f>
        <v>0</v>
      </c>
      <c r="BB790" s="2244">
        <f t="shared" si="556"/>
        <v>0</v>
      </c>
      <c r="BC790" s="2207">
        <f t="shared" si="557"/>
        <v>0</v>
      </c>
      <c r="BD790" s="2244">
        <f t="shared" si="590"/>
        <v>0</v>
      </c>
      <c r="BE790" s="2207">
        <f t="shared" si="591"/>
        <v>0</v>
      </c>
      <c r="BF790" s="2246">
        <v>0</v>
      </c>
      <c r="BG790" s="2075">
        <v>0</v>
      </c>
      <c r="BH790" s="2075">
        <v>0</v>
      </c>
      <c r="BI790" s="2075">
        <v>0</v>
      </c>
      <c r="BJ790" s="2206">
        <f t="shared" si="597"/>
        <v>0</v>
      </c>
      <c r="BK790" s="2206">
        <f t="shared" ref="BK790:BK853" si="627">BL790+BM790+BN790</f>
        <v>0</v>
      </c>
      <c r="BL790" s="2206">
        <f t="shared" ref="BL790:BL853" si="628">TRUNC(BF790*BG790,0)</f>
        <v>0</v>
      </c>
      <c r="BM790" s="2206">
        <f t="shared" ref="BM790:BM853" si="629">TRUNC(BF790*BH790,0)</f>
        <v>0</v>
      </c>
      <c r="BN790" s="2206">
        <f t="shared" ref="BN790:BN853" si="630">TRUNC(BF790*BI790,0)</f>
        <v>0</v>
      </c>
      <c r="BO790" s="2244">
        <v>0</v>
      </c>
      <c r="BP790" s="2075">
        <v>0</v>
      </c>
      <c r="BQ790" s="2075">
        <v>0</v>
      </c>
      <c r="BR790" s="2075">
        <v>0</v>
      </c>
      <c r="BS790" s="2206">
        <f t="shared" si="598"/>
        <v>0</v>
      </c>
      <c r="BT790" s="2206">
        <f t="shared" ref="BT790:BT853" si="631">BU790+BV790+BW790</f>
        <v>0</v>
      </c>
      <c r="BU790" s="2206">
        <f t="shared" ref="BU790:BU853" si="632">TRUNC(BO790*BP790,0)</f>
        <v>0</v>
      </c>
      <c r="BV790" s="2206">
        <f t="shared" ref="BV790:BV853" si="633">TRUNC(BO790*BQ790,0)</f>
        <v>0</v>
      </c>
      <c r="BW790" s="2206">
        <f t="shared" ref="BW790:BW853" si="634">TRUNC(BO790*BR790,0)</f>
        <v>0</v>
      </c>
      <c r="BX790" s="2244">
        <f t="shared" si="558"/>
        <v>0</v>
      </c>
      <c r="BY790" s="2081">
        <f t="shared" si="559"/>
        <v>0</v>
      </c>
      <c r="BZ790" s="2211">
        <f t="shared" si="560"/>
        <v>0</v>
      </c>
      <c r="CA790" s="2212">
        <f t="shared" si="561"/>
        <v>0</v>
      </c>
      <c r="CB790" s="2083"/>
      <c r="CC790" s="2083"/>
      <c r="CD790" s="2237"/>
      <c r="CF790" s="2200"/>
    </row>
    <row r="791" spans="1:94" s="1974" customFormat="1" ht="18" customHeight="1" outlineLevel="1">
      <c r="A791" s="2235" t="s">
        <v>4525</v>
      </c>
      <c r="B791" s="2235" t="b">
        <v>1</v>
      </c>
      <c r="C791" s="2201"/>
      <c r="D791" s="2236" t="s">
        <v>363</v>
      </c>
      <c r="E791" s="2243" t="s">
        <v>3779</v>
      </c>
      <c r="F791" s="2204" t="s">
        <v>365</v>
      </c>
      <c r="G791" s="2244">
        <v>1801</v>
      </c>
      <c r="H791" s="2206">
        <v>2220</v>
      </c>
      <c r="I791" s="2206">
        <v>13100</v>
      </c>
      <c r="J791" s="2206"/>
      <c r="K791" s="2206">
        <f t="shared" si="599"/>
        <v>15320</v>
      </c>
      <c r="L791" s="2206">
        <f t="shared" si="607"/>
        <v>27591320</v>
      </c>
      <c r="M791" s="2206">
        <f t="shared" si="608"/>
        <v>3998220</v>
      </c>
      <c r="N791" s="2206">
        <f t="shared" si="609"/>
        <v>23593100</v>
      </c>
      <c r="O791" s="2206">
        <f t="shared" si="610"/>
        <v>0</v>
      </c>
      <c r="P791" s="2244">
        <v>1801</v>
      </c>
      <c r="Q791" s="2206">
        <v>2220</v>
      </c>
      <c r="R791" s="2206">
        <v>13100</v>
      </c>
      <c r="S791" s="2206"/>
      <c r="T791" s="2206">
        <f t="shared" si="593"/>
        <v>15320</v>
      </c>
      <c r="U791" s="2206">
        <f t="shared" si="611"/>
        <v>27591320</v>
      </c>
      <c r="V791" s="2206">
        <f t="shared" si="612"/>
        <v>3998220</v>
      </c>
      <c r="W791" s="2206">
        <f t="shared" si="613"/>
        <v>23593100</v>
      </c>
      <c r="X791" s="2206">
        <f t="shared" si="614"/>
        <v>0</v>
      </c>
      <c r="Y791" s="2244">
        <f t="shared" si="554"/>
        <v>0</v>
      </c>
      <c r="Z791" s="2207">
        <f t="shared" si="555"/>
        <v>0</v>
      </c>
      <c r="AA791" s="2244">
        <v>1498</v>
      </c>
      <c r="AB791" s="2206">
        <v>6000</v>
      </c>
      <c r="AC791" s="2206">
        <v>10000</v>
      </c>
      <c r="AD791" s="2206">
        <v>3000</v>
      </c>
      <c r="AE791" s="2206">
        <f t="shared" si="594"/>
        <v>19000</v>
      </c>
      <c r="AF791" s="2206">
        <f t="shared" si="615"/>
        <v>28462000</v>
      </c>
      <c r="AG791" s="2206">
        <f t="shared" si="616"/>
        <v>8988000</v>
      </c>
      <c r="AH791" s="2206">
        <f t="shared" si="617"/>
        <v>14980000</v>
      </c>
      <c r="AI791" s="2207">
        <f t="shared" si="618"/>
        <v>4494000</v>
      </c>
      <c r="AJ791" s="2246">
        <v>1801</v>
      </c>
      <c r="AK791" s="2075">
        <v>6000</v>
      </c>
      <c r="AL791" s="2075">
        <v>10000</v>
      </c>
      <c r="AM791" s="2075">
        <v>3000</v>
      </c>
      <c r="AN791" s="2206">
        <f t="shared" si="595"/>
        <v>19000</v>
      </c>
      <c r="AO791" s="2206">
        <f t="shared" si="619"/>
        <v>34219000</v>
      </c>
      <c r="AP791" s="2206">
        <f t="shared" si="620"/>
        <v>10806000</v>
      </c>
      <c r="AQ791" s="2206">
        <f t="shared" si="621"/>
        <v>18010000</v>
      </c>
      <c r="AR791" s="2206">
        <f t="shared" si="622"/>
        <v>5403000</v>
      </c>
      <c r="AS791" s="2244">
        <v>1801</v>
      </c>
      <c r="AT791" s="2075">
        <v>6000</v>
      </c>
      <c r="AU791" s="2075">
        <v>10000</v>
      </c>
      <c r="AV791" s="2075">
        <v>3000</v>
      </c>
      <c r="AW791" s="2206">
        <f t="shared" si="596"/>
        <v>19000</v>
      </c>
      <c r="AX791" s="2206">
        <f t="shared" si="623"/>
        <v>34219000</v>
      </c>
      <c r="AY791" s="2206">
        <f t="shared" si="624"/>
        <v>10806000</v>
      </c>
      <c r="AZ791" s="2206">
        <f t="shared" si="625"/>
        <v>18010000</v>
      </c>
      <c r="BA791" s="2206">
        <f t="shared" si="626"/>
        <v>5403000</v>
      </c>
      <c r="BB791" s="2244">
        <f t="shared" si="556"/>
        <v>0</v>
      </c>
      <c r="BC791" s="2207">
        <f t="shared" si="557"/>
        <v>0</v>
      </c>
      <c r="BD791" s="2244">
        <f t="shared" si="590"/>
        <v>303</v>
      </c>
      <c r="BE791" s="2207">
        <f t="shared" si="591"/>
        <v>5757000</v>
      </c>
      <c r="BF791" s="2246">
        <v>1801</v>
      </c>
      <c r="BG791" s="2075">
        <v>6000</v>
      </c>
      <c r="BH791" s="2075">
        <v>10000</v>
      </c>
      <c r="BI791" s="2075">
        <v>3000</v>
      </c>
      <c r="BJ791" s="2206">
        <f t="shared" si="597"/>
        <v>19000</v>
      </c>
      <c r="BK791" s="2206">
        <f t="shared" si="627"/>
        <v>34219000</v>
      </c>
      <c r="BL791" s="2206">
        <f t="shared" si="628"/>
        <v>10806000</v>
      </c>
      <c r="BM791" s="2206">
        <f t="shared" si="629"/>
        <v>18010000</v>
      </c>
      <c r="BN791" s="2206">
        <f t="shared" si="630"/>
        <v>5403000</v>
      </c>
      <c r="BO791" s="2244">
        <v>1801</v>
      </c>
      <c r="BP791" s="2075">
        <v>6000</v>
      </c>
      <c r="BQ791" s="2075">
        <v>10000</v>
      </c>
      <c r="BR791" s="2075">
        <v>3000</v>
      </c>
      <c r="BS791" s="2206">
        <f t="shared" si="598"/>
        <v>19000</v>
      </c>
      <c r="BT791" s="2206">
        <f t="shared" si="631"/>
        <v>34219000</v>
      </c>
      <c r="BU791" s="2206">
        <f t="shared" si="632"/>
        <v>10806000</v>
      </c>
      <c r="BV791" s="2206">
        <f t="shared" si="633"/>
        <v>18010000</v>
      </c>
      <c r="BW791" s="2206">
        <f t="shared" si="634"/>
        <v>5403000</v>
      </c>
      <c r="BX791" s="2244">
        <f t="shared" si="558"/>
        <v>0</v>
      </c>
      <c r="BY791" s="2207">
        <f t="shared" si="559"/>
        <v>0</v>
      </c>
      <c r="BZ791" s="2211">
        <f t="shared" si="560"/>
        <v>303</v>
      </c>
      <c r="CA791" s="2212">
        <f t="shared" si="561"/>
        <v>5757000</v>
      </c>
      <c r="CB791" s="2083"/>
      <c r="CC791" s="2083"/>
      <c r="CD791" s="2237"/>
      <c r="CF791" s="2200"/>
    </row>
    <row r="792" spans="1:94" s="1974" customFormat="1" ht="18" customHeight="1" outlineLevel="1">
      <c r="A792" s="2235" t="s">
        <v>4526</v>
      </c>
      <c r="B792" s="2235" t="b">
        <v>1</v>
      </c>
      <c r="C792" s="2201"/>
      <c r="D792" s="2236" t="s">
        <v>367</v>
      </c>
      <c r="E792" s="2243" t="s">
        <v>3781</v>
      </c>
      <c r="F792" s="2204" t="s">
        <v>365</v>
      </c>
      <c r="G792" s="2244">
        <v>103</v>
      </c>
      <c r="H792" s="2206">
        <v>11750</v>
      </c>
      <c r="I792" s="2206">
        <v>37630</v>
      </c>
      <c r="J792" s="2206"/>
      <c r="K792" s="2206">
        <f t="shared" si="599"/>
        <v>49380</v>
      </c>
      <c r="L792" s="2206">
        <f t="shared" si="607"/>
        <v>5086140</v>
      </c>
      <c r="M792" s="2206">
        <f t="shared" si="608"/>
        <v>1210250</v>
      </c>
      <c r="N792" s="2206">
        <f t="shared" si="609"/>
        <v>3875890</v>
      </c>
      <c r="O792" s="2206">
        <f t="shared" si="610"/>
        <v>0</v>
      </c>
      <c r="P792" s="2244">
        <v>103</v>
      </c>
      <c r="Q792" s="2206">
        <v>11750</v>
      </c>
      <c r="R792" s="2206">
        <v>37630</v>
      </c>
      <c r="S792" s="2206"/>
      <c r="T792" s="2206">
        <f t="shared" si="593"/>
        <v>49380</v>
      </c>
      <c r="U792" s="2206">
        <f t="shared" si="611"/>
        <v>5086140</v>
      </c>
      <c r="V792" s="2206">
        <f t="shared" si="612"/>
        <v>1210250</v>
      </c>
      <c r="W792" s="2206">
        <f t="shared" si="613"/>
        <v>3875890</v>
      </c>
      <c r="X792" s="2206">
        <f t="shared" si="614"/>
        <v>0</v>
      </c>
      <c r="Y792" s="2244">
        <f t="shared" si="554"/>
        <v>0</v>
      </c>
      <c r="Z792" s="2207">
        <f t="shared" si="555"/>
        <v>0</v>
      </c>
      <c r="AA792" s="2244">
        <v>97</v>
      </c>
      <c r="AB792" s="2206">
        <v>15000</v>
      </c>
      <c r="AC792" s="2206">
        <v>60000</v>
      </c>
      <c r="AD792" s="2206">
        <v>5000</v>
      </c>
      <c r="AE792" s="2206">
        <f t="shared" si="594"/>
        <v>80000</v>
      </c>
      <c r="AF792" s="2206">
        <f t="shared" si="615"/>
        <v>7760000</v>
      </c>
      <c r="AG792" s="2206">
        <f t="shared" si="616"/>
        <v>1455000</v>
      </c>
      <c r="AH792" s="2206">
        <f t="shared" si="617"/>
        <v>5820000</v>
      </c>
      <c r="AI792" s="2207">
        <f t="shared" si="618"/>
        <v>485000</v>
      </c>
      <c r="AJ792" s="2246">
        <v>103</v>
      </c>
      <c r="AK792" s="2075">
        <v>15000</v>
      </c>
      <c r="AL792" s="2075">
        <v>60000</v>
      </c>
      <c r="AM792" s="2075">
        <v>5000</v>
      </c>
      <c r="AN792" s="2206">
        <f t="shared" si="595"/>
        <v>80000</v>
      </c>
      <c r="AO792" s="2206">
        <f t="shared" si="619"/>
        <v>8240000</v>
      </c>
      <c r="AP792" s="2206">
        <f t="shared" si="620"/>
        <v>1545000</v>
      </c>
      <c r="AQ792" s="2206">
        <f t="shared" si="621"/>
        <v>6180000</v>
      </c>
      <c r="AR792" s="2206">
        <f t="shared" si="622"/>
        <v>515000</v>
      </c>
      <c r="AS792" s="2244">
        <v>103</v>
      </c>
      <c r="AT792" s="2075">
        <v>15000</v>
      </c>
      <c r="AU792" s="2075">
        <v>60000</v>
      </c>
      <c r="AV792" s="2075">
        <v>5000</v>
      </c>
      <c r="AW792" s="2206">
        <f t="shared" si="596"/>
        <v>80000</v>
      </c>
      <c r="AX792" s="2206">
        <f t="shared" si="623"/>
        <v>8240000</v>
      </c>
      <c r="AY792" s="2206">
        <f t="shared" si="624"/>
        <v>1545000</v>
      </c>
      <c r="AZ792" s="2206">
        <f t="shared" si="625"/>
        <v>6180000</v>
      </c>
      <c r="BA792" s="2206">
        <f t="shared" si="626"/>
        <v>515000</v>
      </c>
      <c r="BB792" s="2244">
        <f t="shared" si="556"/>
        <v>0</v>
      </c>
      <c r="BC792" s="2207">
        <f t="shared" si="557"/>
        <v>0</v>
      </c>
      <c r="BD792" s="2244">
        <f t="shared" si="590"/>
        <v>6</v>
      </c>
      <c r="BE792" s="2207">
        <f t="shared" si="591"/>
        <v>480000</v>
      </c>
      <c r="BF792" s="2246">
        <v>103</v>
      </c>
      <c r="BG792" s="2075">
        <v>15000</v>
      </c>
      <c r="BH792" s="2075">
        <v>60000</v>
      </c>
      <c r="BI792" s="2075">
        <v>5000</v>
      </c>
      <c r="BJ792" s="2206">
        <f t="shared" si="597"/>
        <v>80000</v>
      </c>
      <c r="BK792" s="2206">
        <f t="shared" si="627"/>
        <v>8240000</v>
      </c>
      <c r="BL792" s="2206">
        <f t="shared" si="628"/>
        <v>1545000</v>
      </c>
      <c r="BM792" s="2206">
        <f t="shared" si="629"/>
        <v>6180000</v>
      </c>
      <c r="BN792" s="2206">
        <f t="shared" si="630"/>
        <v>515000</v>
      </c>
      <c r="BO792" s="2244">
        <v>103</v>
      </c>
      <c r="BP792" s="2075">
        <v>15000</v>
      </c>
      <c r="BQ792" s="2075">
        <v>60000</v>
      </c>
      <c r="BR792" s="2075">
        <v>5000</v>
      </c>
      <c r="BS792" s="2206">
        <f t="shared" si="598"/>
        <v>80000</v>
      </c>
      <c r="BT792" s="2206">
        <f t="shared" si="631"/>
        <v>8240000</v>
      </c>
      <c r="BU792" s="2206">
        <f t="shared" si="632"/>
        <v>1545000</v>
      </c>
      <c r="BV792" s="2206">
        <f t="shared" si="633"/>
        <v>6180000</v>
      </c>
      <c r="BW792" s="2206">
        <f t="shared" si="634"/>
        <v>515000</v>
      </c>
      <c r="BX792" s="2244">
        <f t="shared" si="558"/>
        <v>0</v>
      </c>
      <c r="BY792" s="2207">
        <f t="shared" si="559"/>
        <v>0</v>
      </c>
      <c r="BZ792" s="2211">
        <f t="shared" si="560"/>
        <v>6</v>
      </c>
      <c r="CA792" s="2212">
        <f t="shared" si="561"/>
        <v>480000</v>
      </c>
      <c r="CB792" s="2083"/>
      <c r="CC792" s="2083"/>
      <c r="CD792" s="2237"/>
      <c r="CF792" s="2200"/>
    </row>
    <row r="793" spans="1:94" s="1974" customFormat="1" ht="18" customHeight="1" outlineLevel="1">
      <c r="A793" s="2235" t="s">
        <v>4527</v>
      </c>
      <c r="B793" s="2235" t="b">
        <v>1</v>
      </c>
      <c r="C793" s="2201"/>
      <c r="D793" s="2236" t="s">
        <v>369</v>
      </c>
      <c r="E793" s="2243" t="s">
        <v>370</v>
      </c>
      <c r="F793" s="2204" t="s">
        <v>154</v>
      </c>
      <c r="G793" s="2244">
        <v>32</v>
      </c>
      <c r="H793" s="2206">
        <v>11480</v>
      </c>
      <c r="I793" s="2206">
        <v>69290</v>
      </c>
      <c r="J793" s="2206"/>
      <c r="K793" s="2206">
        <f t="shared" si="599"/>
        <v>80770</v>
      </c>
      <c r="L793" s="2206">
        <f t="shared" si="607"/>
        <v>2584640</v>
      </c>
      <c r="M793" s="2206">
        <f t="shared" si="608"/>
        <v>367360</v>
      </c>
      <c r="N793" s="2206">
        <f t="shared" si="609"/>
        <v>2217280</v>
      </c>
      <c r="O793" s="2206">
        <f t="shared" si="610"/>
        <v>0</v>
      </c>
      <c r="P793" s="2244">
        <v>32</v>
      </c>
      <c r="Q793" s="2206">
        <v>11480</v>
      </c>
      <c r="R793" s="2206">
        <v>69290</v>
      </c>
      <c r="S793" s="2206"/>
      <c r="T793" s="2206">
        <f t="shared" si="593"/>
        <v>80770</v>
      </c>
      <c r="U793" s="2206">
        <f t="shared" si="611"/>
        <v>2584640</v>
      </c>
      <c r="V793" s="2206">
        <f t="shared" si="612"/>
        <v>367360</v>
      </c>
      <c r="W793" s="2206">
        <f t="shared" si="613"/>
        <v>2217280</v>
      </c>
      <c r="X793" s="2206">
        <f t="shared" si="614"/>
        <v>0</v>
      </c>
      <c r="Y793" s="2244">
        <f t="shared" si="554"/>
        <v>0</v>
      </c>
      <c r="Z793" s="2207">
        <f t="shared" si="555"/>
        <v>0</v>
      </c>
      <c r="AA793" s="2244">
        <v>32</v>
      </c>
      <c r="AB793" s="2206">
        <v>30000</v>
      </c>
      <c r="AC793" s="2206">
        <v>50000</v>
      </c>
      <c r="AD793" s="2206">
        <v>5000</v>
      </c>
      <c r="AE793" s="2206">
        <f t="shared" si="594"/>
        <v>85000</v>
      </c>
      <c r="AF793" s="2206">
        <f t="shared" si="615"/>
        <v>2720000</v>
      </c>
      <c r="AG793" s="2206">
        <f t="shared" si="616"/>
        <v>960000</v>
      </c>
      <c r="AH793" s="2206">
        <f t="shared" si="617"/>
        <v>1600000</v>
      </c>
      <c r="AI793" s="2207">
        <f t="shared" si="618"/>
        <v>160000</v>
      </c>
      <c r="AJ793" s="2246">
        <v>32</v>
      </c>
      <c r="AK793" s="2075">
        <v>30000</v>
      </c>
      <c r="AL793" s="2075">
        <v>50000</v>
      </c>
      <c r="AM793" s="2075">
        <v>5000</v>
      </c>
      <c r="AN793" s="2206">
        <f t="shared" si="595"/>
        <v>85000</v>
      </c>
      <c r="AO793" s="2206">
        <f t="shared" si="619"/>
        <v>2720000</v>
      </c>
      <c r="AP793" s="2206">
        <f t="shared" si="620"/>
        <v>960000</v>
      </c>
      <c r="AQ793" s="2206">
        <f t="shared" si="621"/>
        <v>1600000</v>
      </c>
      <c r="AR793" s="2206">
        <f t="shared" si="622"/>
        <v>160000</v>
      </c>
      <c r="AS793" s="2244">
        <v>32</v>
      </c>
      <c r="AT793" s="2075">
        <v>30000</v>
      </c>
      <c r="AU793" s="2075">
        <v>50000</v>
      </c>
      <c r="AV793" s="2075">
        <v>5000</v>
      </c>
      <c r="AW793" s="2206">
        <f t="shared" si="596"/>
        <v>85000</v>
      </c>
      <c r="AX793" s="2206">
        <f t="shared" si="623"/>
        <v>2720000</v>
      </c>
      <c r="AY793" s="2206">
        <f t="shared" si="624"/>
        <v>960000</v>
      </c>
      <c r="AZ793" s="2206">
        <f t="shared" si="625"/>
        <v>1600000</v>
      </c>
      <c r="BA793" s="2206">
        <f t="shared" si="626"/>
        <v>160000</v>
      </c>
      <c r="BB793" s="2244">
        <f t="shared" si="556"/>
        <v>0</v>
      </c>
      <c r="BC793" s="2207">
        <f t="shared" si="557"/>
        <v>0</v>
      </c>
      <c r="BD793" s="2244">
        <f t="shared" si="590"/>
        <v>0</v>
      </c>
      <c r="BE793" s="2207">
        <f t="shared" si="591"/>
        <v>0</v>
      </c>
      <c r="BF793" s="2246">
        <v>32</v>
      </c>
      <c r="BG793" s="2075">
        <v>30000</v>
      </c>
      <c r="BH793" s="2075">
        <v>50000</v>
      </c>
      <c r="BI793" s="2075">
        <v>5000</v>
      </c>
      <c r="BJ793" s="2206">
        <f t="shared" si="597"/>
        <v>85000</v>
      </c>
      <c r="BK793" s="2206">
        <f t="shared" si="627"/>
        <v>2720000</v>
      </c>
      <c r="BL793" s="2206">
        <f t="shared" si="628"/>
        <v>960000</v>
      </c>
      <c r="BM793" s="2206">
        <f t="shared" si="629"/>
        <v>1600000</v>
      </c>
      <c r="BN793" s="2206">
        <f t="shared" si="630"/>
        <v>160000</v>
      </c>
      <c r="BO793" s="2244">
        <v>32</v>
      </c>
      <c r="BP793" s="2075">
        <v>30000</v>
      </c>
      <c r="BQ793" s="2075">
        <v>50000</v>
      </c>
      <c r="BR793" s="2075">
        <v>5000</v>
      </c>
      <c r="BS793" s="2206">
        <f t="shared" si="598"/>
        <v>85000</v>
      </c>
      <c r="BT793" s="2206">
        <f t="shared" si="631"/>
        <v>2720000</v>
      </c>
      <c r="BU793" s="2206">
        <f t="shared" si="632"/>
        <v>960000</v>
      </c>
      <c r="BV793" s="2206">
        <f t="shared" si="633"/>
        <v>1600000</v>
      </c>
      <c r="BW793" s="2206">
        <f t="shared" si="634"/>
        <v>160000</v>
      </c>
      <c r="BX793" s="2244">
        <f t="shared" si="558"/>
        <v>0</v>
      </c>
      <c r="BY793" s="2207">
        <f t="shared" si="559"/>
        <v>0</v>
      </c>
      <c r="BZ793" s="2211">
        <f t="shared" si="560"/>
        <v>0</v>
      </c>
      <c r="CA793" s="2212">
        <f t="shared" si="561"/>
        <v>0</v>
      </c>
      <c r="CB793" s="2083"/>
      <c r="CC793" s="2083"/>
      <c r="CD793" s="2237"/>
      <c r="CF793" s="2200"/>
    </row>
    <row r="794" spans="1:94" s="1974" customFormat="1" ht="18" customHeight="1" outlineLevel="1">
      <c r="A794" s="2235" t="s">
        <v>4528</v>
      </c>
      <c r="B794" s="2235" t="b">
        <v>1</v>
      </c>
      <c r="C794" s="2201"/>
      <c r="D794" s="2236" t="s">
        <v>373</v>
      </c>
      <c r="E794" s="2243" t="s">
        <v>374</v>
      </c>
      <c r="F794" s="2204" t="s">
        <v>154</v>
      </c>
      <c r="G794" s="2244">
        <v>14</v>
      </c>
      <c r="H794" s="2206">
        <v>1240</v>
      </c>
      <c r="I794" s="2206">
        <v>35000</v>
      </c>
      <c r="J794" s="2206"/>
      <c r="K794" s="2206">
        <f t="shared" si="599"/>
        <v>36240</v>
      </c>
      <c r="L794" s="2206">
        <f t="shared" si="607"/>
        <v>507360</v>
      </c>
      <c r="M794" s="2206">
        <f t="shared" si="608"/>
        <v>17360</v>
      </c>
      <c r="N794" s="2206">
        <f t="shared" si="609"/>
        <v>490000</v>
      </c>
      <c r="O794" s="2206">
        <f t="shared" si="610"/>
        <v>0</v>
      </c>
      <c r="P794" s="2244">
        <v>14</v>
      </c>
      <c r="Q794" s="2206">
        <v>1240</v>
      </c>
      <c r="R794" s="2206">
        <v>35000</v>
      </c>
      <c r="S794" s="2206"/>
      <c r="T794" s="2206">
        <f t="shared" si="593"/>
        <v>36240</v>
      </c>
      <c r="U794" s="2206">
        <f t="shared" si="611"/>
        <v>507360</v>
      </c>
      <c r="V794" s="2206">
        <f t="shared" si="612"/>
        <v>17360</v>
      </c>
      <c r="W794" s="2206">
        <f t="shared" si="613"/>
        <v>490000</v>
      </c>
      <c r="X794" s="2206">
        <f t="shared" si="614"/>
        <v>0</v>
      </c>
      <c r="Y794" s="2244">
        <f t="shared" si="554"/>
        <v>0</v>
      </c>
      <c r="Z794" s="2207">
        <f t="shared" si="555"/>
        <v>0</v>
      </c>
      <c r="AA794" s="2244">
        <v>14</v>
      </c>
      <c r="AB794" s="2206">
        <v>5000</v>
      </c>
      <c r="AC794" s="2206">
        <v>25000</v>
      </c>
      <c r="AD794" s="2206"/>
      <c r="AE794" s="2206">
        <f t="shared" si="594"/>
        <v>30000</v>
      </c>
      <c r="AF794" s="2206">
        <f t="shared" si="615"/>
        <v>420000</v>
      </c>
      <c r="AG794" s="2206">
        <f t="shared" si="616"/>
        <v>70000</v>
      </c>
      <c r="AH794" s="2206">
        <f t="shared" si="617"/>
        <v>350000</v>
      </c>
      <c r="AI794" s="2207">
        <f t="shared" si="618"/>
        <v>0</v>
      </c>
      <c r="AJ794" s="2246">
        <v>14</v>
      </c>
      <c r="AK794" s="2075">
        <v>5000</v>
      </c>
      <c r="AL794" s="2075">
        <v>25000</v>
      </c>
      <c r="AM794" s="2075"/>
      <c r="AN794" s="2206">
        <f t="shared" si="595"/>
        <v>30000</v>
      </c>
      <c r="AO794" s="2206">
        <f t="shared" si="619"/>
        <v>420000</v>
      </c>
      <c r="AP794" s="2206">
        <f t="shared" si="620"/>
        <v>70000</v>
      </c>
      <c r="AQ794" s="2206">
        <f t="shared" si="621"/>
        <v>350000</v>
      </c>
      <c r="AR794" s="2206">
        <f t="shared" si="622"/>
        <v>0</v>
      </c>
      <c r="AS794" s="2244">
        <v>14</v>
      </c>
      <c r="AT794" s="2075">
        <v>5000</v>
      </c>
      <c r="AU794" s="2075">
        <v>25000</v>
      </c>
      <c r="AV794" s="2075"/>
      <c r="AW794" s="2206">
        <f t="shared" si="596"/>
        <v>30000</v>
      </c>
      <c r="AX794" s="2206">
        <f t="shared" si="623"/>
        <v>420000</v>
      </c>
      <c r="AY794" s="2206">
        <f t="shared" si="624"/>
        <v>70000</v>
      </c>
      <c r="AZ794" s="2206">
        <f t="shared" si="625"/>
        <v>350000</v>
      </c>
      <c r="BA794" s="2206">
        <f t="shared" si="626"/>
        <v>0</v>
      </c>
      <c r="BB794" s="2244">
        <f t="shared" si="556"/>
        <v>0</v>
      </c>
      <c r="BC794" s="2207">
        <f t="shared" si="557"/>
        <v>0</v>
      </c>
      <c r="BD794" s="2244">
        <f t="shared" si="590"/>
        <v>0</v>
      </c>
      <c r="BE794" s="2207">
        <f t="shared" si="591"/>
        <v>0</v>
      </c>
      <c r="BF794" s="2246">
        <v>14</v>
      </c>
      <c r="BG794" s="2075">
        <v>5000</v>
      </c>
      <c r="BH794" s="2075">
        <v>25000</v>
      </c>
      <c r="BI794" s="2075">
        <v>0</v>
      </c>
      <c r="BJ794" s="2206">
        <f t="shared" si="597"/>
        <v>30000</v>
      </c>
      <c r="BK794" s="2206">
        <f t="shared" si="627"/>
        <v>420000</v>
      </c>
      <c r="BL794" s="2206">
        <f t="shared" si="628"/>
        <v>70000</v>
      </c>
      <c r="BM794" s="2206">
        <f t="shared" si="629"/>
        <v>350000</v>
      </c>
      <c r="BN794" s="2206">
        <f t="shared" si="630"/>
        <v>0</v>
      </c>
      <c r="BO794" s="2244">
        <v>14</v>
      </c>
      <c r="BP794" s="2075">
        <v>5000</v>
      </c>
      <c r="BQ794" s="2075">
        <v>25000</v>
      </c>
      <c r="BR794" s="2075">
        <v>0</v>
      </c>
      <c r="BS794" s="2206">
        <f t="shared" si="598"/>
        <v>30000</v>
      </c>
      <c r="BT794" s="2206">
        <f t="shared" si="631"/>
        <v>420000</v>
      </c>
      <c r="BU794" s="2206">
        <f t="shared" si="632"/>
        <v>70000</v>
      </c>
      <c r="BV794" s="2206">
        <f t="shared" si="633"/>
        <v>350000</v>
      </c>
      <c r="BW794" s="2206">
        <f t="shared" si="634"/>
        <v>0</v>
      </c>
      <c r="BX794" s="2244">
        <f t="shared" si="558"/>
        <v>0</v>
      </c>
      <c r="BY794" s="2207">
        <f t="shared" si="559"/>
        <v>0</v>
      </c>
      <c r="BZ794" s="2211">
        <f t="shared" si="560"/>
        <v>0</v>
      </c>
      <c r="CA794" s="2212">
        <f t="shared" si="561"/>
        <v>0</v>
      </c>
      <c r="CB794" s="2083"/>
      <c r="CC794" s="2083"/>
      <c r="CD794" s="2237"/>
      <c r="CF794" s="2200"/>
    </row>
    <row r="795" spans="1:94" s="1974" customFormat="1" ht="18" customHeight="1" outlineLevel="1">
      <c r="A795" s="2235" t="s">
        <v>4529</v>
      </c>
      <c r="B795" s="2235" t="b">
        <v>1</v>
      </c>
      <c r="C795" s="2201"/>
      <c r="D795" s="2236" t="s">
        <v>373</v>
      </c>
      <c r="E795" s="2243" t="s">
        <v>375</v>
      </c>
      <c r="F795" s="2204" t="s">
        <v>154</v>
      </c>
      <c r="G795" s="2244">
        <v>8</v>
      </c>
      <c r="H795" s="2206">
        <v>1730</v>
      </c>
      <c r="I795" s="2206">
        <v>59320</v>
      </c>
      <c r="J795" s="2206"/>
      <c r="K795" s="2206">
        <f t="shared" si="599"/>
        <v>61050</v>
      </c>
      <c r="L795" s="2206">
        <f t="shared" si="607"/>
        <v>488400</v>
      </c>
      <c r="M795" s="2206">
        <f t="shared" si="608"/>
        <v>13840</v>
      </c>
      <c r="N795" s="2206">
        <f t="shared" si="609"/>
        <v>474560</v>
      </c>
      <c r="O795" s="2206">
        <f t="shared" si="610"/>
        <v>0</v>
      </c>
      <c r="P795" s="2244">
        <v>8</v>
      </c>
      <c r="Q795" s="2206">
        <v>1730</v>
      </c>
      <c r="R795" s="2206">
        <v>59320</v>
      </c>
      <c r="S795" s="2206"/>
      <c r="T795" s="2206">
        <f t="shared" si="593"/>
        <v>61050</v>
      </c>
      <c r="U795" s="2206">
        <f t="shared" si="611"/>
        <v>488400</v>
      </c>
      <c r="V795" s="2206">
        <f t="shared" si="612"/>
        <v>13840</v>
      </c>
      <c r="W795" s="2206">
        <f t="shared" si="613"/>
        <v>474560</v>
      </c>
      <c r="X795" s="2206">
        <f t="shared" si="614"/>
        <v>0</v>
      </c>
      <c r="Y795" s="2244">
        <f t="shared" si="554"/>
        <v>0</v>
      </c>
      <c r="Z795" s="2207">
        <f t="shared" si="555"/>
        <v>0</v>
      </c>
      <c r="AA795" s="2244">
        <v>8</v>
      </c>
      <c r="AB795" s="2206">
        <v>20000</v>
      </c>
      <c r="AC795" s="2206">
        <v>30000</v>
      </c>
      <c r="AD795" s="2206"/>
      <c r="AE795" s="2206">
        <f t="shared" si="594"/>
        <v>50000</v>
      </c>
      <c r="AF795" s="2206">
        <f t="shared" si="615"/>
        <v>400000</v>
      </c>
      <c r="AG795" s="2206">
        <f t="shared" si="616"/>
        <v>160000</v>
      </c>
      <c r="AH795" s="2206">
        <f t="shared" si="617"/>
        <v>240000</v>
      </c>
      <c r="AI795" s="2207">
        <f t="shared" si="618"/>
        <v>0</v>
      </c>
      <c r="AJ795" s="2246">
        <v>8</v>
      </c>
      <c r="AK795" s="2075">
        <v>20000</v>
      </c>
      <c r="AL795" s="2075">
        <v>30000</v>
      </c>
      <c r="AM795" s="2075"/>
      <c r="AN795" s="2206">
        <f t="shared" si="595"/>
        <v>50000</v>
      </c>
      <c r="AO795" s="2206">
        <f t="shared" si="619"/>
        <v>400000</v>
      </c>
      <c r="AP795" s="2206">
        <f t="shared" si="620"/>
        <v>160000</v>
      </c>
      <c r="AQ795" s="2206">
        <f t="shared" si="621"/>
        <v>240000</v>
      </c>
      <c r="AR795" s="2206">
        <f t="shared" si="622"/>
        <v>0</v>
      </c>
      <c r="AS795" s="2244">
        <v>8</v>
      </c>
      <c r="AT795" s="2075">
        <v>20000</v>
      </c>
      <c r="AU795" s="2075">
        <v>30000</v>
      </c>
      <c r="AV795" s="2075"/>
      <c r="AW795" s="2206">
        <f t="shared" si="596"/>
        <v>50000</v>
      </c>
      <c r="AX795" s="2206">
        <f t="shared" si="623"/>
        <v>400000</v>
      </c>
      <c r="AY795" s="2206">
        <f t="shared" si="624"/>
        <v>160000</v>
      </c>
      <c r="AZ795" s="2206">
        <f t="shared" si="625"/>
        <v>240000</v>
      </c>
      <c r="BA795" s="2206">
        <f t="shared" si="626"/>
        <v>0</v>
      </c>
      <c r="BB795" s="2244">
        <f t="shared" si="556"/>
        <v>0</v>
      </c>
      <c r="BC795" s="2207">
        <f t="shared" si="557"/>
        <v>0</v>
      </c>
      <c r="BD795" s="2244">
        <f t="shared" si="590"/>
        <v>0</v>
      </c>
      <c r="BE795" s="2207">
        <f t="shared" si="591"/>
        <v>0</v>
      </c>
      <c r="BF795" s="2246">
        <v>8</v>
      </c>
      <c r="BG795" s="2075">
        <v>20000</v>
      </c>
      <c r="BH795" s="2075">
        <v>30000</v>
      </c>
      <c r="BI795" s="2075">
        <v>0</v>
      </c>
      <c r="BJ795" s="2206">
        <f t="shared" si="597"/>
        <v>50000</v>
      </c>
      <c r="BK795" s="2206">
        <f t="shared" si="627"/>
        <v>400000</v>
      </c>
      <c r="BL795" s="2206">
        <f t="shared" si="628"/>
        <v>160000</v>
      </c>
      <c r="BM795" s="2206">
        <f t="shared" si="629"/>
        <v>240000</v>
      </c>
      <c r="BN795" s="2206">
        <f t="shared" si="630"/>
        <v>0</v>
      </c>
      <c r="BO795" s="2244">
        <v>8</v>
      </c>
      <c r="BP795" s="2075">
        <v>20000</v>
      </c>
      <c r="BQ795" s="2075">
        <v>30000</v>
      </c>
      <c r="BR795" s="2075">
        <v>0</v>
      </c>
      <c r="BS795" s="2206">
        <f t="shared" si="598"/>
        <v>50000</v>
      </c>
      <c r="BT795" s="2206">
        <f t="shared" si="631"/>
        <v>400000</v>
      </c>
      <c r="BU795" s="2206">
        <f t="shared" si="632"/>
        <v>160000</v>
      </c>
      <c r="BV795" s="2206">
        <f t="shared" si="633"/>
        <v>240000</v>
      </c>
      <c r="BW795" s="2206">
        <f t="shared" si="634"/>
        <v>0</v>
      </c>
      <c r="BX795" s="2244">
        <f t="shared" si="558"/>
        <v>0</v>
      </c>
      <c r="BY795" s="2207">
        <f t="shared" si="559"/>
        <v>0</v>
      </c>
      <c r="BZ795" s="2211">
        <f t="shared" si="560"/>
        <v>0</v>
      </c>
      <c r="CA795" s="2212">
        <f t="shared" si="561"/>
        <v>0</v>
      </c>
      <c r="CB795" s="2083"/>
      <c r="CC795" s="2083"/>
      <c r="CD795" s="2237"/>
      <c r="CF795" s="2200"/>
    </row>
    <row r="796" spans="1:94" s="1974" customFormat="1" ht="18" customHeight="1" outlineLevel="1">
      <c r="A796" s="2235" t="s">
        <v>4530</v>
      </c>
      <c r="B796" s="2235" t="b">
        <v>1</v>
      </c>
      <c r="C796" s="2201"/>
      <c r="D796" s="2236" t="s">
        <v>376</v>
      </c>
      <c r="E796" s="2243" t="s">
        <v>377</v>
      </c>
      <c r="F796" s="2204" t="s">
        <v>365</v>
      </c>
      <c r="G796" s="2244">
        <v>1649</v>
      </c>
      <c r="H796" s="2206">
        <v>620</v>
      </c>
      <c r="I796" s="2206">
        <v>5950</v>
      </c>
      <c r="J796" s="2206"/>
      <c r="K796" s="2206">
        <f t="shared" si="599"/>
        <v>6570</v>
      </c>
      <c r="L796" s="2206">
        <f t="shared" si="607"/>
        <v>10833930</v>
      </c>
      <c r="M796" s="2206">
        <f t="shared" si="608"/>
        <v>1022380</v>
      </c>
      <c r="N796" s="2206">
        <f t="shared" si="609"/>
        <v>9811550</v>
      </c>
      <c r="O796" s="2206">
        <f t="shared" si="610"/>
        <v>0</v>
      </c>
      <c r="P796" s="2244">
        <v>1649</v>
      </c>
      <c r="Q796" s="2206">
        <v>620</v>
      </c>
      <c r="R796" s="2206">
        <v>5950</v>
      </c>
      <c r="S796" s="2206"/>
      <c r="T796" s="2206">
        <f t="shared" si="593"/>
        <v>6570</v>
      </c>
      <c r="U796" s="2206">
        <f t="shared" si="611"/>
        <v>10833930</v>
      </c>
      <c r="V796" s="2206">
        <f t="shared" si="612"/>
        <v>1022380</v>
      </c>
      <c r="W796" s="2206">
        <f t="shared" si="613"/>
        <v>9811550</v>
      </c>
      <c r="X796" s="2206">
        <f t="shared" si="614"/>
        <v>0</v>
      </c>
      <c r="Y796" s="2244">
        <f t="shared" si="554"/>
        <v>0</v>
      </c>
      <c r="Z796" s="2207">
        <f t="shared" si="555"/>
        <v>0</v>
      </c>
      <c r="AA796" s="2244">
        <v>1649</v>
      </c>
      <c r="AB796" s="2206">
        <v>4000</v>
      </c>
      <c r="AC796" s="2206">
        <v>4000</v>
      </c>
      <c r="AD796" s="2206">
        <v>1000</v>
      </c>
      <c r="AE796" s="2206">
        <f t="shared" si="594"/>
        <v>9000</v>
      </c>
      <c r="AF796" s="2206">
        <f t="shared" si="615"/>
        <v>14841000</v>
      </c>
      <c r="AG796" s="2206">
        <f t="shared" si="616"/>
        <v>6596000</v>
      </c>
      <c r="AH796" s="2206">
        <f t="shared" si="617"/>
        <v>6596000</v>
      </c>
      <c r="AI796" s="2207">
        <f t="shared" si="618"/>
        <v>1649000</v>
      </c>
      <c r="AJ796" s="2246">
        <v>1649</v>
      </c>
      <c r="AK796" s="2075">
        <v>4000</v>
      </c>
      <c r="AL796" s="2075">
        <v>4000</v>
      </c>
      <c r="AM796" s="2075">
        <v>1000</v>
      </c>
      <c r="AN796" s="2206">
        <f t="shared" si="595"/>
        <v>9000</v>
      </c>
      <c r="AO796" s="2206">
        <f t="shared" si="619"/>
        <v>14841000</v>
      </c>
      <c r="AP796" s="2206">
        <f t="shared" si="620"/>
        <v>6596000</v>
      </c>
      <c r="AQ796" s="2206">
        <f t="shared" si="621"/>
        <v>6596000</v>
      </c>
      <c r="AR796" s="2206">
        <f t="shared" si="622"/>
        <v>1649000</v>
      </c>
      <c r="AS796" s="2244">
        <v>1649</v>
      </c>
      <c r="AT796" s="2075">
        <v>4000</v>
      </c>
      <c r="AU796" s="2075">
        <v>4000</v>
      </c>
      <c r="AV796" s="2075">
        <v>1000</v>
      </c>
      <c r="AW796" s="2206">
        <f t="shared" si="596"/>
        <v>9000</v>
      </c>
      <c r="AX796" s="2206">
        <f t="shared" si="623"/>
        <v>14841000</v>
      </c>
      <c r="AY796" s="2206">
        <f t="shared" si="624"/>
        <v>6596000</v>
      </c>
      <c r="AZ796" s="2206">
        <f t="shared" si="625"/>
        <v>6596000</v>
      </c>
      <c r="BA796" s="2206">
        <f t="shared" si="626"/>
        <v>1649000</v>
      </c>
      <c r="BB796" s="2244">
        <f t="shared" si="556"/>
        <v>0</v>
      </c>
      <c r="BC796" s="2207">
        <f t="shared" si="557"/>
        <v>0</v>
      </c>
      <c r="BD796" s="2244">
        <f t="shared" si="590"/>
        <v>0</v>
      </c>
      <c r="BE796" s="2207">
        <f t="shared" si="591"/>
        <v>0</v>
      </c>
      <c r="BF796" s="2246">
        <v>1649</v>
      </c>
      <c r="BG796" s="2075">
        <v>4000</v>
      </c>
      <c r="BH796" s="2075">
        <v>4000</v>
      </c>
      <c r="BI796" s="2075">
        <v>1000</v>
      </c>
      <c r="BJ796" s="2206">
        <f t="shared" si="597"/>
        <v>9000</v>
      </c>
      <c r="BK796" s="2206">
        <f t="shared" si="627"/>
        <v>14841000</v>
      </c>
      <c r="BL796" s="2206">
        <f t="shared" si="628"/>
        <v>6596000</v>
      </c>
      <c r="BM796" s="2206">
        <f t="shared" si="629"/>
        <v>6596000</v>
      </c>
      <c r="BN796" s="2206">
        <f t="shared" si="630"/>
        <v>1649000</v>
      </c>
      <c r="BO796" s="2244">
        <v>1649</v>
      </c>
      <c r="BP796" s="2075">
        <v>4000</v>
      </c>
      <c r="BQ796" s="2075">
        <v>4000</v>
      </c>
      <c r="BR796" s="2075">
        <v>1000</v>
      </c>
      <c r="BS796" s="2206">
        <f t="shared" si="598"/>
        <v>9000</v>
      </c>
      <c r="BT796" s="2206">
        <f t="shared" si="631"/>
        <v>14841000</v>
      </c>
      <c r="BU796" s="2206">
        <f t="shared" si="632"/>
        <v>6596000</v>
      </c>
      <c r="BV796" s="2206">
        <f t="shared" si="633"/>
        <v>6596000</v>
      </c>
      <c r="BW796" s="2206">
        <f t="shared" si="634"/>
        <v>1649000</v>
      </c>
      <c r="BX796" s="2244">
        <f t="shared" si="558"/>
        <v>0</v>
      </c>
      <c r="BY796" s="2207">
        <f t="shared" si="559"/>
        <v>0</v>
      </c>
      <c r="BZ796" s="2211">
        <f t="shared" si="560"/>
        <v>0</v>
      </c>
      <c r="CA796" s="2212">
        <f t="shared" si="561"/>
        <v>0</v>
      </c>
      <c r="CB796" s="2083"/>
      <c r="CC796" s="2083"/>
      <c r="CD796" s="2237"/>
      <c r="CF796" s="2200"/>
    </row>
    <row r="797" spans="1:94" s="1974" customFormat="1" ht="18" customHeight="1" outlineLevel="1">
      <c r="A797" s="2235" t="s">
        <v>4531</v>
      </c>
      <c r="B797" s="2235" t="b">
        <v>1</v>
      </c>
      <c r="C797" s="2201"/>
      <c r="D797" s="2236" t="s">
        <v>381</v>
      </c>
      <c r="E797" s="2243" t="s">
        <v>382</v>
      </c>
      <c r="F797" s="2204" t="s">
        <v>365</v>
      </c>
      <c r="G797" s="2244">
        <v>1763</v>
      </c>
      <c r="H797" s="2206"/>
      <c r="I797" s="2206">
        <v>970</v>
      </c>
      <c r="J797" s="2206"/>
      <c r="K797" s="2206">
        <f t="shared" si="599"/>
        <v>970</v>
      </c>
      <c r="L797" s="2206">
        <f t="shared" si="607"/>
        <v>1710110</v>
      </c>
      <c r="M797" s="2206">
        <f t="shared" si="608"/>
        <v>0</v>
      </c>
      <c r="N797" s="2206">
        <f t="shared" si="609"/>
        <v>1710110</v>
      </c>
      <c r="O797" s="2206">
        <f t="shared" si="610"/>
        <v>0</v>
      </c>
      <c r="P797" s="2244">
        <v>1763</v>
      </c>
      <c r="Q797" s="2206"/>
      <c r="R797" s="2206">
        <v>970</v>
      </c>
      <c r="S797" s="2206"/>
      <c r="T797" s="2206">
        <f t="shared" si="593"/>
        <v>970</v>
      </c>
      <c r="U797" s="2206">
        <f t="shared" si="611"/>
        <v>1710110</v>
      </c>
      <c r="V797" s="2206">
        <f t="shared" si="612"/>
        <v>0</v>
      </c>
      <c r="W797" s="2206">
        <f t="shared" si="613"/>
        <v>1710110</v>
      </c>
      <c r="X797" s="2206">
        <f t="shared" si="614"/>
        <v>0</v>
      </c>
      <c r="Y797" s="2244">
        <f t="shared" si="554"/>
        <v>0</v>
      </c>
      <c r="Z797" s="2207">
        <f t="shared" si="555"/>
        <v>0</v>
      </c>
      <c r="AA797" s="2244">
        <v>1417</v>
      </c>
      <c r="AB797" s="2206"/>
      <c r="AC797" s="2206">
        <v>1000</v>
      </c>
      <c r="AD797" s="2206"/>
      <c r="AE797" s="2206">
        <f t="shared" si="594"/>
        <v>1000</v>
      </c>
      <c r="AF797" s="2206">
        <f t="shared" si="615"/>
        <v>1417000</v>
      </c>
      <c r="AG797" s="2206">
        <f t="shared" si="616"/>
        <v>0</v>
      </c>
      <c r="AH797" s="2206">
        <f t="shared" si="617"/>
        <v>1417000</v>
      </c>
      <c r="AI797" s="2207">
        <f t="shared" si="618"/>
        <v>0</v>
      </c>
      <c r="AJ797" s="2246">
        <v>1763</v>
      </c>
      <c r="AK797" s="2075"/>
      <c r="AL797" s="2075">
        <v>1000</v>
      </c>
      <c r="AM797" s="2075"/>
      <c r="AN797" s="2206">
        <f t="shared" si="595"/>
        <v>1000</v>
      </c>
      <c r="AO797" s="2206">
        <f t="shared" si="619"/>
        <v>1763000</v>
      </c>
      <c r="AP797" s="2206">
        <f t="shared" si="620"/>
        <v>0</v>
      </c>
      <c r="AQ797" s="2206">
        <f t="shared" si="621"/>
        <v>1763000</v>
      </c>
      <c r="AR797" s="2206">
        <f t="shared" si="622"/>
        <v>0</v>
      </c>
      <c r="AS797" s="2244">
        <v>1763</v>
      </c>
      <c r="AT797" s="2075"/>
      <c r="AU797" s="2075">
        <v>1000</v>
      </c>
      <c r="AV797" s="2075"/>
      <c r="AW797" s="2206">
        <f t="shared" si="596"/>
        <v>1000</v>
      </c>
      <c r="AX797" s="2206">
        <f t="shared" si="623"/>
        <v>1763000</v>
      </c>
      <c r="AY797" s="2206">
        <f t="shared" si="624"/>
        <v>0</v>
      </c>
      <c r="AZ797" s="2206">
        <f t="shared" si="625"/>
        <v>1763000</v>
      </c>
      <c r="BA797" s="2206">
        <f t="shared" si="626"/>
        <v>0</v>
      </c>
      <c r="BB797" s="2244">
        <f t="shared" si="556"/>
        <v>0</v>
      </c>
      <c r="BC797" s="2207">
        <f t="shared" si="557"/>
        <v>0</v>
      </c>
      <c r="BD797" s="2244">
        <f t="shared" si="590"/>
        <v>346</v>
      </c>
      <c r="BE797" s="2207">
        <f t="shared" si="591"/>
        <v>346000</v>
      </c>
      <c r="BF797" s="2246">
        <v>1763</v>
      </c>
      <c r="BG797" s="2075">
        <v>0</v>
      </c>
      <c r="BH797" s="2075">
        <v>1000</v>
      </c>
      <c r="BI797" s="2075">
        <v>0</v>
      </c>
      <c r="BJ797" s="2206">
        <f t="shared" si="597"/>
        <v>1000</v>
      </c>
      <c r="BK797" s="2206">
        <f t="shared" si="627"/>
        <v>1763000</v>
      </c>
      <c r="BL797" s="2206">
        <f t="shared" si="628"/>
        <v>0</v>
      </c>
      <c r="BM797" s="2206">
        <f t="shared" si="629"/>
        <v>1763000</v>
      </c>
      <c r="BN797" s="2206">
        <f t="shared" si="630"/>
        <v>0</v>
      </c>
      <c r="BO797" s="2244">
        <v>1763</v>
      </c>
      <c r="BP797" s="2075">
        <v>0</v>
      </c>
      <c r="BQ797" s="2075">
        <v>1000</v>
      </c>
      <c r="BR797" s="2075">
        <v>0</v>
      </c>
      <c r="BS797" s="2206">
        <f t="shared" si="598"/>
        <v>1000</v>
      </c>
      <c r="BT797" s="2206">
        <f t="shared" si="631"/>
        <v>1763000</v>
      </c>
      <c r="BU797" s="2206">
        <f t="shared" si="632"/>
        <v>0</v>
      </c>
      <c r="BV797" s="2206">
        <f t="shared" si="633"/>
        <v>1763000</v>
      </c>
      <c r="BW797" s="2206">
        <f t="shared" si="634"/>
        <v>0</v>
      </c>
      <c r="BX797" s="2244">
        <f t="shared" si="558"/>
        <v>0</v>
      </c>
      <c r="BY797" s="2207">
        <f t="shared" si="559"/>
        <v>0</v>
      </c>
      <c r="BZ797" s="2211">
        <f t="shared" si="560"/>
        <v>346</v>
      </c>
      <c r="CA797" s="2212">
        <f t="shared" si="561"/>
        <v>346000</v>
      </c>
      <c r="CB797" s="2083"/>
      <c r="CC797" s="2083"/>
      <c r="CD797" s="2237"/>
      <c r="CF797" s="2200"/>
    </row>
    <row r="798" spans="1:94" s="1974" customFormat="1" ht="18" customHeight="1" outlineLevel="1">
      <c r="A798" s="2235" t="s">
        <v>4532</v>
      </c>
      <c r="B798" s="2235" t="b">
        <v>1</v>
      </c>
      <c r="C798" s="2201"/>
      <c r="D798" s="2236" t="s">
        <v>383</v>
      </c>
      <c r="E798" s="2243" t="s">
        <v>384</v>
      </c>
      <c r="F798" s="2204" t="s">
        <v>365</v>
      </c>
      <c r="G798" s="2244">
        <v>2137</v>
      </c>
      <c r="H798" s="2206"/>
      <c r="I798" s="2206">
        <v>490</v>
      </c>
      <c r="J798" s="2206"/>
      <c r="K798" s="2206">
        <f t="shared" si="599"/>
        <v>490</v>
      </c>
      <c r="L798" s="2206">
        <f t="shared" si="607"/>
        <v>1047130</v>
      </c>
      <c r="M798" s="2206">
        <f t="shared" si="608"/>
        <v>0</v>
      </c>
      <c r="N798" s="2206">
        <f t="shared" si="609"/>
        <v>1047130</v>
      </c>
      <c r="O798" s="2206">
        <f t="shared" si="610"/>
        <v>0</v>
      </c>
      <c r="P798" s="2244">
        <v>2137</v>
      </c>
      <c r="Q798" s="2206"/>
      <c r="R798" s="2206">
        <v>490</v>
      </c>
      <c r="S798" s="2206"/>
      <c r="T798" s="2206">
        <f t="shared" si="593"/>
        <v>490</v>
      </c>
      <c r="U798" s="2206">
        <f t="shared" si="611"/>
        <v>1047130</v>
      </c>
      <c r="V798" s="2206">
        <f t="shared" si="612"/>
        <v>0</v>
      </c>
      <c r="W798" s="2206">
        <f t="shared" si="613"/>
        <v>1047130</v>
      </c>
      <c r="X798" s="2206">
        <f t="shared" si="614"/>
        <v>0</v>
      </c>
      <c r="Y798" s="2244">
        <f t="shared" si="554"/>
        <v>0</v>
      </c>
      <c r="Z798" s="2207">
        <f t="shared" si="555"/>
        <v>0</v>
      </c>
      <c r="AA798" s="2244">
        <v>1791</v>
      </c>
      <c r="AB798" s="2206">
        <v>100</v>
      </c>
      <c r="AC798" s="2206">
        <v>300</v>
      </c>
      <c r="AD798" s="2206"/>
      <c r="AE798" s="2206">
        <f t="shared" si="594"/>
        <v>400</v>
      </c>
      <c r="AF798" s="2206">
        <f t="shared" si="615"/>
        <v>716400</v>
      </c>
      <c r="AG798" s="2206">
        <f t="shared" si="616"/>
        <v>179100</v>
      </c>
      <c r="AH798" s="2206">
        <f t="shared" si="617"/>
        <v>537300</v>
      </c>
      <c r="AI798" s="2207">
        <f t="shared" si="618"/>
        <v>0</v>
      </c>
      <c r="AJ798" s="2246">
        <v>2137</v>
      </c>
      <c r="AK798" s="2075">
        <v>100</v>
      </c>
      <c r="AL798" s="2075">
        <v>300</v>
      </c>
      <c r="AM798" s="2075"/>
      <c r="AN798" s="2206">
        <f t="shared" si="595"/>
        <v>400</v>
      </c>
      <c r="AO798" s="2206">
        <f t="shared" si="619"/>
        <v>854800</v>
      </c>
      <c r="AP798" s="2206">
        <f t="shared" si="620"/>
        <v>213700</v>
      </c>
      <c r="AQ798" s="2206">
        <f t="shared" si="621"/>
        <v>641100</v>
      </c>
      <c r="AR798" s="2206">
        <f t="shared" si="622"/>
        <v>0</v>
      </c>
      <c r="AS798" s="2244">
        <v>2137</v>
      </c>
      <c r="AT798" s="2075">
        <v>100</v>
      </c>
      <c r="AU798" s="2075">
        <v>300</v>
      </c>
      <c r="AV798" s="2075"/>
      <c r="AW798" s="2206">
        <f t="shared" si="596"/>
        <v>400</v>
      </c>
      <c r="AX798" s="2206">
        <f t="shared" si="623"/>
        <v>854800</v>
      </c>
      <c r="AY798" s="2206">
        <f t="shared" si="624"/>
        <v>213700</v>
      </c>
      <c r="AZ798" s="2206">
        <f t="shared" si="625"/>
        <v>641100</v>
      </c>
      <c r="BA798" s="2206">
        <f t="shared" si="626"/>
        <v>0</v>
      </c>
      <c r="BB798" s="2244">
        <f t="shared" si="556"/>
        <v>0</v>
      </c>
      <c r="BC798" s="2207">
        <f t="shared" si="557"/>
        <v>0</v>
      </c>
      <c r="BD798" s="2244">
        <f t="shared" si="590"/>
        <v>346</v>
      </c>
      <c r="BE798" s="2207">
        <f t="shared" si="591"/>
        <v>138400</v>
      </c>
      <c r="BF798" s="2246">
        <v>2137</v>
      </c>
      <c r="BG798" s="2075">
        <v>100</v>
      </c>
      <c r="BH798" s="2075">
        <v>300</v>
      </c>
      <c r="BI798" s="2075">
        <v>0</v>
      </c>
      <c r="BJ798" s="2206">
        <f t="shared" si="597"/>
        <v>400</v>
      </c>
      <c r="BK798" s="2206">
        <f t="shared" si="627"/>
        <v>854800</v>
      </c>
      <c r="BL798" s="2206">
        <f t="shared" si="628"/>
        <v>213700</v>
      </c>
      <c r="BM798" s="2206">
        <f t="shared" si="629"/>
        <v>641100</v>
      </c>
      <c r="BN798" s="2206">
        <f t="shared" si="630"/>
        <v>0</v>
      </c>
      <c r="BO798" s="2244">
        <v>2137</v>
      </c>
      <c r="BP798" s="2075">
        <v>100</v>
      </c>
      <c r="BQ798" s="2075">
        <v>300</v>
      </c>
      <c r="BR798" s="2075">
        <v>0</v>
      </c>
      <c r="BS798" s="2206">
        <f t="shared" si="598"/>
        <v>400</v>
      </c>
      <c r="BT798" s="2206">
        <f t="shared" si="631"/>
        <v>854800</v>
      </c>
      <c r="BU798" s="2206">
        <f t="shared" si="632"/>
        <v>213700</v>
      </c>
      <c r="BV798" s="2206">
        <f t="shared" si="633"/>
        <v>641100</v>
      </c>
      <c r="BW798" s="2206">
        <f t="shared" si="634"/>
        <v>0</v>
      </c>
      <c r="BX798" s="2244">
        <f t="shared" si="558"/>
        <v>0</v>
      </c>
      <c r="BY798" s="2207">
        <f t="shared" si="559"/>
        <v>0</v>
      </c>
      <c r="BZ798" s="2211">
        <f t="shared" si="560"/>
        <v>346</v>
      </c>
      <c r="CA798" s="2212">
        <f t="shared" si="561"/>
        <v>138400</v>
      </c>
      <c r="CB798" s="2083"/>
      <c r="CC798" s="2083"/>
      <c r="CD798" s="2237"/>
      <c r="CF798" s="2200"/>
    </row>
    <row r="799" spans="1:94" s="1974" customFormat="1" ht="18" customHeight="1" outlineLevel="1">
      <c r="A799" s="2235" t="s">
        <v>4533</v>
      </c>
      <c r="B799" s="2235" t="b">
        <v>1</v>
      </c>
      <c r="C799" s="2201"/>
      <c r="D799" s="2236" t="s">
        <v>3792</v>
      </c>
      <c r="E799" s="2243" t="s">
        <v>3793</v>
      </c>
      <c r="F799" s="2204" t="s">
        <v>365</v>
      </c>
      <c r="G799" s="2244">
        <v>639</v>
      </c>
      <c r="H799" s="2206"/>
      <c r="I799" s="2206">
        <v>160</v>
      </c>
      <c r="J799" s="2206"/>
      <c r="K799" s="2206">
        <f t="shared" si="599"/>
        <v>160</v>
      </c>
      <c r="L799" s="2206">
        <f t="shared" si="607"/>
        <v>102240</v>
      </c>
      <c r="M799" s="2206">
        <f t="shared" si="608"/>
        <v>0</v>
      </c>
      <c r="N799" s="2206">
        <f t="shared" si="609"/>
        <v>102240</v>
      </c>
      <c r="O799" s="2206">
        <f t="shared" si="610"/>
        <v>0</v>
      </c>
      <c r="P799" s="2244">
        <v>639</v>
      </c>
      <c r="Q799" s="2206"/>
      <c r="R799" s="2206">
        <v>160</v>
      </c>
      <c r="S799" s="2206"/>
      <c r="T799" s="2206">
        <f t="shared" si="593"/>
        <v>160</v>
      </c>
      <c r="U799" s="2206">
        <f t="shared" si="611"/>
        <v>102240</v>
      </c>
      <c r="V799" s="2206">
        <f t="shared" si="612"/>
        <v>0</v>
      </c>
      <c r="W799" s="2206">
        <f t="shared" si="613"/>
        <v>102240</v>
      </c>
      <c r="X799" s="2206">
        <f t="shared" si="614"/>
        <v>0</v>
      </c>
      <c r="Y799" s="2244">
        <f t="shared" si="554"/>
        <v>0</v>
      </c>
      <c r="Z799" s="2207">
        <f t="shared" si="555"/>
        <v>0</v>
      </c>
      <c r="AA799" s="2244">
        <v>639</v>
      </c>
      <c r="AB799" s="2206">
        <v>500</v>
      </c>
      <c r="AC799" s="2206">
        <v>9000</v>
      </c>
      <c r="AD799" s="2206"/>
      <c r="AE799" s="2206">
        <f t="shared" si="594"/>
        <v>9500</v>
      </c>
      <c r="AF799" s="2206">
        <f t="shared" si="615"/>
        <v>6070500</v>
      </c>
      <c r="AG799" s="2206">
        <f t="shared" si="616"/>
        <v>319500</v>
      </c>
      <c r="AH799" s="2206">
        <f t="shared" si="617"/>
        <v>5751000</v>
      </c>
      <c r="AI799" s="2207">
        <f t="shared" si="618"/>
        <v>0</v>
      </c>
      <c r="AJ799" s="2246">
        <v>639</v>
      </c>
      <c r="AK799" s="2075">
        <v>500</v>
      </c>
      <c r="AL799" s="2075">
        <v>9000</v>
      </c>
      <c r="AM799" s="2075"/>
      <c r="AN799" s="2206">
        <f t="shared" si="595"/>
        <v>9500</v>
      </c>
      <c r="AO799" s="2206">
        <f t="shared" si="619"/>
        <v>6070500</v>
      </c>
      <c r="AP799" s="2206">
        <f t="shared" si="620"/>
        <v>319500</v>
      </c>
      <c r="AQ799" s="2206">
        <f t="shared" si="621"/>
        <v>5751000</v>
      </c>
      <c r="AR799" s="2206">
        <f t="shared" si="622"/>
        <v>0</v>
      </c>
      <c r="AS799" s="2244">
        <v>639</v>
      </c>
      <c r="AT799" s="2075">
        <v>500</v>
      </c>
      <c r="AU799" s="2075">
        <v>9000</v>
      </c>
      <c r="AV799" s="2075"/>
      <c r="AW799" s="2206">
        <f t="shared" si="596"/>
        <v>9500</v>
      </c>
      <c r="AX799" s="2206">
        <f t="shared" si="623"/>
        <v>6070500</v>
      </c>
      <c r="AY799" s="2206">
        <f t="shared" si="624"/>
        <v>319500</v>
      </c>
      <c r="AZ799" s="2206">
        <f t="shared" si="625"/>
        <v>5751000</v>
      </c>
      <c r="BA799" s="2206">
        <f t="shared" si="626"/>
        <v>0</v>
      </c>
      <c r="BB799" s="2244">
        <f t="shared" si="556"/>
        <v>0</v>
      </c>
      <c r="BC799" s="2207">
        <f t="shared" si="557"/>
        <v>0</v>
      </c>
      <c r="BD799" s="2244">
        <f t="shared" si="590"/>
        <v>0</v>
      </c>
      <c r="BE799" s="2207">
        <f t="shared" si="591"/>
        <v>0</v>
      </c>
      <c r="BF799" s="2246">
        <v>639</v>
      </c>
      <c r="BG799" s="2075">
        <v>500</v>
      </c>
      <c r="BH799" s="2075">
        <v>9000</v>
      </c>
      <c r="BI799" s="2075">
        <v>0</v>
      </c>
      <c r="BJ799" s="2206">
        <f t="shared" si="597"/>
        <v>9500</v>
      </c>
      <c r="BK799" s="2206">
        <f t="shared" si="627"/>
        <v>6070500</v>
      </c>
      <c r="BL799" s="2206">
        <f t="shared" si="628"/>
        <v>319500</v>
      </c>
      <c r="BM799" s="2206">
        <f t="shared" si="629"/>
        <v>5751000</v>
      </c>
      <c r="BN799" s="2206">
        <f t="shared" si="630"/>
        <v>0</v>
      </c>
      <c r="BO799" s="2244">
        <v>639</v>
      </c>
      <c r="BP799" s="2075">
        <v>500</v>
      </c>
      <c r="BQ799" s="2075">
        <v>9000</v>
      </c>
      <c r="BR799" s="2075">
        <v>0</v>
      </c>
      <c r="BS799" s="2206">
        <f t="shared" si="598"/>
        <v>9500</v>
      </c>
      <c r="BT799" s="2206">
        <f t="shared" si="631"/>
        <v>6070500</v>
      </c>
      <c r="BU799" s="2206">
        <f t="shared" si="632"/>
        <v>319500</v>
      </c>
      <c r="BV799" s="2206">
        <f t="shared" si="633"/>
        <v>5751000</v>
      </c>
      <c r="BW799" s="2206">
        <f t="shared" si="634"/>
        <v>0</v>
      </c>
      <c r="BX799" s="2244">
        <f t="shared" si="558"/>
        <v>0</v>
      </c>
      <c r="BY799" s="2207">
        <f t="shared" si="559"/>
        <v>0</v>
      </c>
      <c r="BZ799" s="2211">
        <f t="shared" si="560"/>
        <v>0</v>
      </c>
      <c r="CA799" s="2212">
        <f t="shared" si="561"/>
        <v>0</v>
      </c>
      <c r="CB799" s="2083"/>
      <c r="CC799" s="2083"/>
      <c r="CD799" s="2237"/>
      <c r="CF799" s="2200"/>
    </row>
    <row r="800" spans="1:94" s="1974" customFormat="1" ht="18" customHeight="1" outlineLevel="1">
      <c r="A800" s="2235" t="s">
        <v>4534</v>
      </c>
      <c r="B800" s="2235" t="b">
        <v>1</v>
      </c>
      <c r="C800" s="2201"/>
      <c r="D800" s="2236" t="s">
        <v>385</v>
      </c>
      <c r="E800" s="2243" t="s">
        <v>386</v>
      </c>
      <c r="F800" s="2204" t="s">
        <v>365</v>
      </c>
      <c r="G800" s="2244">
        <v>1763</v>
      </c>
      <c r="H800" s="2206"/>
      <c r="I800" s="2206">
        <v>9520</v>
      </c>
      <c r="J800" s="2206"/>
      <c r="K800" s="2206">
        <f t="shared" si="599"/>
        <v>9520</v>
      </c>
      <c r="L800" s="2206">
        <f t="shared" si="607"/>
        <v>16783760</v>
      </c>
      <c r="M800" s="2206">
        <f t="shared" si="608"/>
        <v>0</v>
      </c>
      <c r="N800" s="2206">
        <f t="shared" si="609"/>
        <v>16783760</v>
      </c>
      <c r="O800" s="2206">
        <f t="shared" si="610"/>
        <v>0</v>
      </c>
      <c r="P800" s="2244">
        <v>1763</v>
      </c>
      <c r="Q800" s="2206"/>
      <c r="R800" s="2206">
        <v>9520</v>
      </c>
      <c r="S800" s="2206"/>
      <c r="T800" s="2206">
        <f t="shared" si="593"/>
        <v>9520</v>
      </c>
      <c r="U800" s="2206">
        <f t="shared" si="611"/>
        <v>16783760</v>
      </c>
      <c r="V800" s="2206">
        <f t="shared" si="612"/>
        <v>0</v>
      </c>
      <c r="W800" s="2206">
        <f t="shared" si="613"/>
        <v>16783760</v>
      </c>
      <c r="X800" s="2206">
        <f t="shared" si="614"/>
        <v>0</v>
      </c>
      <c r="Y800" s="2244">
        <f t="shared" si="554"/>
        <v>0</v>
      </c>
      <c r="Z800" s="2207">
        <f t="shared" si="555"/>
        <v>0</v>
      </c>
      <c r="AA800" s="2244">
        <v>1417</v>
      </c>
      <c r="AB800" s="2206">
        <v>3000</v>
      </c>
      <c r="AC800" s="2206"/>
      <c r="AD800" s="2206"/>
      <c r="AE800" s="2206">
        <f t="shared" si="594"/>
        <v>3000</v>
      </c>
      <c r="AF800" s="2206">
        <f t="shared" si="615"/>
        <v>4251000</v>
      </c>
      <c r="AG800" s="2206">
        <f t="shared" si="616"/>
        <v>4251000</v>
      </c>
      <c r="AH800" s="2206">
        <f t="shared" si="617"/>
        <v>0</v>
      </c>
      <c r="AI800" s="2207">
        <f t="shared" si="618"/>
        <v>0</v>
      </c>
      <c r="AJ800" s="2246">
        <v>1763</v>
      </c>
      <c r="AK800" s="2075">
        <v>3000</v>
      </c>
      <c r="AL800" s="2075"/>
      <c r="AM800" s="2075"/>
      <c r="AN800" s="2206">
        <f t="shared" si="595"/>
        <v>3000</v>
      </c>
      <c r="AO800" s="2206">
        <f t="shared" si="619"/>
        <v>5289000</v>
      </c>
      <c r="AP800" s="2206">
        <f t="shared" si="620"/>
        <v>5289000</v>
      </c>
      <c r="AQ800" s="2206">
        <f t="shared" si="621"/>
        <v>0</v>
      </c>
      <c r="AR800" s="2206">
        <f t="shared" si="622"/>
        <v>0</v>
      </c>
      <c r="AS800" s="2244">
        <v>1763</v>
      </c>
      <c r="AT800" s="2075">
        <v>3000</v>
      </c>
      <c r="AU800" s="2075"/>
      <c r="AV800" s="2075"/>
      <c r="AW800" s="2206">
        <f t="shared" si="596"/>
        <v>3000</v>
      </c>
      <c r="AX800" s="2206">
        <f t="shared" si="623"/>
        <v>5289000</v>
      </c>
      <c r="AY800" s="2206">
        <f t="shared" si="624"/>
        <v>5289000</v>
      </c>
      <c r="AZ800" s="2206">
        <f t="shared" si="625"/>
        <v>0</v>
      </c>
      <c r="BA800" s="2206">
        <f t="shared" si="626"/>
        <v>0</v>
      </c>
      <c r="BB800" s="2244">
        <f t="shared" si="556"/>
        <v>0</v>
      </c>
      <c r="BC800" s="2207">
        <f t="shared" si="557"/>
        <v>0</v>
      </c>
      <c r="BD800" s="2244">
        <f t="shared" si="590"/>
        <v>346</v>
      </c>
      <c r="BE800" s="2207">
        <f t="shared" si="591"/>
        <v>1038000</v>
      </c>
      <c r="BF800" s="2246">
        <v>1763</v>
      </c>
      <c r="BG800" s="2075">
        <v>3000</v>
      </c>
      <c r="BH800" s="2075">
        <v>0</v>
      </c>
      <c r="BI800" s="2075">
        <v>0</v>
      </c>
      <c r="BJ800" s="2206">
        <f t="shared" si="597"/>
        <v>3000</v>
      </c>
      <c r="BK800" s="2206">
        <f t="shared" si="627"/>
        <v>5289000</v>
      </c>
      <c r="BL800" s="2206">
        <f t="shared" si="628"/>
        <v>5289000</v>
      </c>
      <c r="BM800" s="2206">
        <f t="shared" si="629"/>
        <v>0</v>
      </c>
      <c r="BN800" s="2206">
        <f t="shared" si="630"/>
        <v>0</v>
      </c>
      <c r="BO800" s="2244">
        <v>1763</v>
      </c>
      <c r="BP800" s="2075">
        <v>3000</v>
      </c>
      <c r="BQ800" s="2075">
        <v>0</v>
      </c>
      <c r="BR800" s="2075">
        <v>0</v>
      </c>
      <c r="BS800" s="2206">
        <f t="shared" si="598"/>
        <v>3000</v>
      </c>
      <c r="BT800" s="2206">
        <f t="shared" si="631"/>
        <v>5289000</v>
      </c>
      <c r="BU800" s="2206">
        <f t="shared" si="632"/>
        <v>5289000</v>
      </c>
      <c r="BV800" s="2206">
        <f t="shared" si="633"/>
        <v>0</v>
      </c>
      <c r="BW800" s="2206">
        <f t="shared" si="634"/>
        <v>0</v>
      </c>
      <c r="BX800" s="2244">
        <f t="shared" si="558"/>
        <v>0</v>
      </c>
      <c r="BY800" s="2207">
        <f t="shared" si="559"/>
        <v>0</v>
      </c>
      <c r="BZ800" s="2211">
        <f t="shared" si="560"/>
        <v>346</v>
      </c>
      <c r="CA800" s="2212">
        <f t="shared" si="561"/>
        <v>1038000</v>
      </c>
      <c r="CB800" s="2083"/>
      <c r="CC800" s="2083"/>
      <c r="CD800" s="2237"/>
      <c r="CF800" s="2200"/>
    </row>
    <row r="801" spans="1:84" s="1974" customFormat="1" ht="18" customHeight="1" outlineLevel="1">
      <c r="B801" s="2235"/>
      <c r="C801" s="2201"/>
      <c r="D801" s="2232" t="s">
        <v>4535</v>
      </c>
      <c r="E801" s="2243"/>
      <c r="F801" s="2204"/>
      <c r="G801" s="2244"/>
      <c r="H801" s="2206"/>
      <c r="I801" s="2206"/>
      <c r="J801" s="2206"/>
      <c r="K801" s="2206">
        <f t="shared" si="599"/>
        <v>0</v>
      </c>
      <c r="L801" s="2206">
        <f t="shared" si="607"/>
        <v>0</v>
      </c>
      <c r="M801" s="2206">
        <f t="shared" si="608"/>
        <v>0</v>
      </c>
      <c r="N801" s="2206">
        <f t="shared" si="609"/>
        <v>0</v>
      </c>
      <c r="O801" s="2206">
        <f t="shared" si="610"/>
        <v>0</v>
      </c>
      <c r="P801" s="2244"/>
      <c r="Q801" s="2206"/>
      <c r="R801" s="2206"/>
      <c r="S801" s="2206"/>
      <c r="T801" s="2206">
        <f t="shared" si="593"/>
        <v>0</v>
      </c>
      <c r="U801" s="2206">
        <f t="shared" si="611"/>
        <v>0</v>
      </c>
      <c r="V801" s="2206">
        <f t="shared" si="612"/>
        <v>0</v>
      </c>
      <c r="W801" s="2206">
        <f t="shared" si="613"/>
        <v>0</v>
      </c>
      <c r="X801" s="2206">
        <f t="shared" si="614"/>
        <v>0</v>
      </c>
      <c r="Y801" s="2244">
        <f t="shared" si="554"/>
        <v>0</v>
      </c>
      <c r="Z801" s="2207">
        <f t="shared" si="555"/>
        <v>0</v>
      </c>
      <c r="AA801" s="2244">
        <v>0</v>
      </c>
      <c r="AB801" s="2206"/>
      <c r="AC801" s="2206"/>
      <c r="AD801" s="2206"/>
      <c r="AE801" s="2206">
        <f t="shared" si="594"/>
        <v>0</v>
      </c>
      <c r="AF801" s="2206">
        <f t="shared" si="615"/>
        <v>0</v>
      </c>
      <c r="AG801" s="2206">
        <f t="shared" si="616"/>
        <v>0</v>
      </c>
      <c r="AH801" s="2206">
        <f t="shared" si="617"/>
        <v>0</v>
      </c>
      <c r="AI801" s="2207">
        <f t="shared" si="618"/>
        <v>0</v>
      </c>
      <c r="AJ801" s="2246">
        <v>0</v>
      </c>
      <c r="AK801" s="2075"/>
      <c r="AL801" s="2075"/>
      <c r="AM801" s="2075"/>
      <c r="AN801" s="2206">
        <f t="shared" si="595"/>
        <v>0</v>
      </c>
      <c r="AO801" s="2206">
        <f t="shared" si="619"/>
        <v>0</v>
      </c>
      <c r="AP801" s="2206">
        <f t="shared" si="620"/>
        <v>0</v>
      </c>
      <c r="AQ801" s="2206">
        <f t="shared" si="621"/>
        <v>0</v>
      </c>
      <c r="AR801" s="2206">
        <f t="shared" si="622"/>
        <v>0</v>
      </c>
      <c r="AS801" s="2244">
        <v>0</v>
      </c>
      <c r="AT801" s="2075"/>
      <c r="AU801" s="2075"/>
      <c r="AV801" s="2075"/>
      <c r="AW801" s="2206">
        <f t="shared" si="596"/>
        <v>0</v>
      </c>
      <c r="AX801" s="2206">
        <f t="shared" si="623"/>
        <v>0</v>
      </c>
      <c r="AY801" s="2206">
        <f t="shared" si="624"/>
        <v>0</v>
      </c>
      <c r="AZ801" s="2206">
        <f t="shared" si="625"/>
        <v>0</v>
      </c>
      <c r="BA801" s="2206">
        <f t="shared" si="626"/>
        <v>0</v>
      </c>
      <c r="BB801" s="2244">
        <f t="shared" si="556"/>
        <v>0</v>
      </c>
      <c r="BC801" s="2207">
        <f t="shared" si="557"/>
        <v>0</v>
      </c>
      <c r="BD801" s="2244">
        <f t="shared" si="590"/>
        <v>0</v>
      </c>
      <c r="BE801" s="2207">
        <f t="shared" si="591"/>
        <v>0</v>
      </c>
      <c r="BF801" s="2246">
        <v>0</v>
      </c>
      <c r="BG801" s="2075">
        <v>0</v>
      </c>
      <c r="BH801" s="2075">
        <v>0</v>
      </c>
      <c r="BI801" s="2075">
        <v>0</v>
      </c>
      <c r="BJ801" s="2206">
        <f t="shared" si="597"/>
        <v>0</v>
      </c>
      <c r="BK801" s="2206">
        <f t="shared" si="627"/>
        <v>0</v>
      </c>
      <c r="BL801" s="2206">
        <f t="shared" si="628"/>
        <v>0</v>
      </c>
      <c r="BM801" s="2206">
        <f t="shared" si="629"/>
        <v>0</v>
      </c>
      <c r="BN801" s="2206">
        <f t="shared" si="630"/>
        <v>0</v>
      </c>
      <c r="BO801" s="2244">
        <v>0</v>
      </c>
      <c r="BP801" s="2075">
        <v>0</v>
      </c>
      <c r="BQ801" s="2075">
        <v>0</v>
      </c>
      <c r="BR801" s="2075">
        <v>0</v>
      </c>
      <c r="BS801" s="2206">
        <f t="shared" si="598"/>
        <v>0</v>
      </c>
      <c r="BT801" s="2206">
        <f t="shared" si="631"/>
        <v>0</v>
      </c>
      <c r="BU801" s="2206">
        <f t="shared" si="632"/>
        <v>0</v>
      </c>
      <c r="BV801" s="2206">
        <f t="shared" si="633"/>
        <v>0</v>
      </c>
      <c r="BW801" s="2206">
        <f t="shared" si="634"/>
        <v>0</v>
      </c>
      <c r="BX801" s="2244">
        <f t="shared" si="558"/>
        <v>0</v>
      </c>
      <c r="BY801" s="2207">
        <f t="shared" si="559"/>
        <v>0</v>
      </c>
      <c r="BZ801" s="2211">
        <f t="shared" si="560"/>
        <v>0</v>
      </c>
      <c r="CA801" s="2212">
        <f t="shared" si="561"/>
        <v>0</v>
      </c>
      <c r="CB801" s="2083"/>
      <c r="CC801" s="2083"/>
      <c r="CD801" s="2237"/>
      <c r="CF801" s="2200"/>
    </row>
    <row r="802" spans="1:84" s="1974" customFormat="1" ht="18" customHeight="1" outlineLevel="1">
      <c r="A802" s="2235" t="s">
        <v>4536</v>
      </c>
      <c r="B802" s="2235" t="b">
        <v>1</v>
      </c>
      <c r="C802" s="2201"/>
      <c r="D802" s="2236" t="s">
        <v>3015</v>
      </c>
      <c r="E802" s="2243" t="s">
        <v>3016</v>
      </c>
      <c r="F802" s="2204" t="s">
        <v>365</v>
      </c>
      <c r="G802" s="2244">
        <v>443</v>
      </c>
      <c r="H802" s="2206">
        <v>690</v>
      </c>
      <c r="I802" s="2206">
        <v>1040</v>
      </c>
      <c r="J802" s="2206"/>
      <c r="K802" s="2206">
        <f t="shared" si="599"/>
        <v>1730</v>
      </c>
      <c r="L802" s="2206">
        <f t="shared" si="607"/>
        <v>766390</v>
      </c>
      <c r="M802" s="2206">
        <f t="shared" si="608"/>
        <v>305670</v>
      </c>
      <c r="N802" s="2206">
        <f t="shared" si="609"/>
        <v>460720</v>
      </c>
      <c r="O802" s="2206">
        <f t="shared" si="610"/>
        <v>0</v>
      </c>
      <c r="P802" s="2244">
        <v>443</v>
      </c>
      <c r="Q802" s="2206">
        <v>690</v>
      </c>
      <c r="R802" s="2206">
        <v>1040</v>
      </c>
      <c r="S802" s="2206"/>
      <c r="T802" s="2206">
        <f t="shared" si="593"/>
        <v>1730</v>
      </c>
      <c r="U802" s="2206">
        <f t="shared" si="611"/>
        <v>766390</v>
      </c>
      <c r="V802" s="2206">
        <f t="shared" si="612"/>
        <v>305670</v>
      </c>
      <c r="W802" s="2206">
        <f t="shared" si="613"/>
        <v>460720</v>
      </c>
      <c r="X802" s="2206">
        <f t="shared" si="614"/>
        <v>0</v>
      </c>
      <c r="Y802" s="2244">
        <f t="shared" si="554"/>
        <v>0</v>
      </c>
      <c r="Z802" s="2207">
        <f t="shared" si="555"/>
        <v>0</v>
      </c>
      <c r="AA802" s="2244">
        <v>405</v>
      </c>
      <c r="AB802" s="2312">
        <v>500</v>
      </c>
      <c r="AC802" s="2312">
        <v>1000</v>
      </c>
      <c r="AD802" s="2312">
        <v>300</v>
      </c>
      <c r="AE802" s="2206">
        <f t="shared" si="594"/>
        <v>1800</v>
      </c>
      <c r="AF802" s="2206">
        <f t="shared" si="615"/>
        <v>729000</v>
      </c>
      <c r="AG802" s="2206">
        <f t="shared" si="616"/>
        <v>202500</v>
      </c>
      <c r="AH802" s="2206">
        <f t="shared" si="617"/>
        <v>405000</v>
      </c>
      <c r="AI802" s="2207">
        <f t="shared" si="618"/>
        <v>121500</v>
      </c>
      <c r="AJ802" s="2246">
        <v>443</v>
      </c>
      <c r="AK802" s="2075">
        <v>500</v>
      </c>
      <c r="AL802" s="2075">
        <v>1000</v>
      </c>
      <c r="AM802" s="2075">
        <v>300</v>
      </c>
      <c r="AN802" s="2206">
        <f t="shared" si="595"/>
        <v>1800</v>
      </c>
      <c r="AO802" s="2206">
        <f t="shared" si="619"/>
        <v>797400</v>
      </c>
      <c r="AP802" s="2206">
        <f t="shared" si="620"/>
        <v>221500</v>
      </c>
      <c r="AQ802" s="2206">
        <f t="shared" si="621"/>
        <v>443000</v>
      </c>
      <c r="AR802" s="2206">
        <f t="shared" si="622"/>
        <v>132900</v>
      </c>
      <c r="AS802" s="2244">
        <v>443</v>
      </c>
      <c r="AT802" s="2075">
        <v>500</v>
      </c>
      <c r="AU802" s="2075">
        <v>1000</v>
      </c>
      <c r="AV802" s="2075">
        <v>300</v>
      </c>
      <c r="AW802" s="2206">
        <f t="shared" si="596"/>
        <v>1800</v>
      </c>
      <c r="AX802" s="2206">
        <f t="shared" si="623"/>
        <v>797400</v>
      </c>
      <c r="AY802" s="2206">
        <f t="shared" si="624"/>
        <v>221500</v>
      </c>
      <c r="AZ802" s="2206">
        <f t="shared" si="625"/>
        <v>443000</v>
      </c>
      <c r="BA802" s="2206">
        <f t="shared" si="626"/>
        <v>132900</v>
      </c>
      <c r="BB802" s="2244">
        <f t="shared" si="556"/>
        <v>0</v>
      </c>
      <c r="BC802" s="2207">
        <f t="shared" si="557"/>
        <v>0</v>
      </c>
      <c r="BD802" s="2244">
        <f t="shared" si="590"/>
        <v>38</v>
      </c>
      <c r="BE802" s="2207">
        <f t="shared" si="591"/>
        <v>68400</v>
      </c>
      <c r="BF802" s="2246">
        <v>443</v>
      </c>
      <c r="BG802" s="2075">
        <v>500</v>
      </c>
      <c r="BH802" s="2075">
        <v>1000</v>
      </c>
      <c r="BI802" s="2075">
        <v>300</v>
      </c>
      <c r="BJ802" s="2206">
        <f t="shared" si="597"/>
        <v>1800</v>
      </c>
      <c r="BK802" s="2206">
        <f t="shared" si="627"/>
        <v>797400</v>
      </c>
      <c r="BL802" s="2206">
        <f t="shared" si="628"/>
        <v>221500</v>
      </c>
      <c r="BM802" s="2206">
        <f t="shared" si="629"/>
        <v>443000</v>
      </c>
      <c r="BN802" s="2206">
        <f t="shared" si="630"/>
        <v>132900</v>
      </c>
      <c r="BO802" s="2244">
        <v>443</v>
      </c>
      <c r="BP802" s="2075">
        <v>500</v>
      </c>
      <c r="BQ802" s="2075">
        <v>1000</v>
      </c>
      <c r="BR802" s="2075">
        <v>300</v>
      </c>
      <c r="BS802" s="2206">
        <f t="shared" si="598"/>
        <v>1800</v>
      </c>
      <c r="BT802" s="2206">
        <f t="shared" si="631"/>
        <v>797400</v>
      </c>
      <c r="BU802" s="2206">
        <f t="shared" si="632"/>
        <v>221500</v>
      </c>
      <c r="BV802" s="2206">
        <f t="shared" si="633"/>
        <v>443000</v>
      </c>
      <c r="BW802" s="2206">
        <f t="shared" si="634"/>
        <v>132900</v>
      </c>
      <c r="BX802" s="2244">
        <f t="shared" si="558"/>
        <v>0</v>
      </c>
      <c r="BY802" s="2207">
        <f t="shared" si="559"/>
        <v>0</v>
      </c>
      <c r="BZ802" s="2211">
        <f t="shared" si="560"/>
        <v>38</v>
      </c>
      <c r="CA802" s="2212">
        <f t="shared" si="561"/>
        <v>68400</v>
      </c>
      <c r="CB802" s="2083"/>
      <c r="CC802" s="2083"/>
      <c r="CD802" s="2237"/>
      <c r="CF802" s="2200"/>
    </row>
    <row r="803" spans="1:84" s="1974" customFormat="1" ht="18" customHeight="1" outlineLevel="1">
      <c r="A803" s="2235" t="s">
        <v>4537</v>
      </c>
      <c r="B803" s="2235" t="b">
        <v>1</v>
      </c>
      <c r="C803" s="2201"/>
      <c r="D803" s="2236" t="s">
        <v>3018</v>
      </c>
      <c r="E803" s="2243" t="s">
        <v>3019</v>
      </c>
      <c r="F803" s="2204" t="s">
        <v>444</v>
      </c>
      <c r="G803" s="2244">
        <v>98.463999999999999</v>
      </c>
      <c r="H803" s="2206">
        <v>10250</v>
      </c>
      <c r="I803" s="2206">
        <v>443460</v>
      </c>
      <c r="J803" s="2206"/>
      <c r="K803" s="2206">
        <f t="shared" si="599"/>
        <v>453710</v>
      </c>
      <c r="L803" s="2206">
        <f t="shared" si="607"/>
        <v>44674101</v>
      </c>
      <c r="M803" s="2206">
        <f t="shared" si="608"/>
        <v>1009256</v>
      </c>
      <c r="N803" s="2206">
        <f t="shared" si="609"/>
        <v>43664845</v>
      </c>
      <c r="O803" s="2206">
        <f t="shared" si="610"/>
        <v>0</v>
      </c>
      <c r="P803" s="2244">
        <v>98.463999999999999</v>
      </c>
      <c r="Q803" s="2206">
        <v>10250</v>
      </c>
      <c r="R803" s="2206">
        <v>443460</v>
      </c>
      <c r="S803" s="2206"/>
      <c r="T803" s="2206">
        <f t="shared" si="593"/>
        <v>453710</v>
      </c>
      <c r="U803" s="2206">
        <f t="shared" si="611"/>
        <v>44674101</v>
      </c>
      <c r="V803" s="2206">
        <f t="shared" si="612"/>
        <v>1009256</v>
      </c>
      <c r="W803" s="2206">
        <f t="shared" si="613"/>
        <v>43664845</v>
      </c>
      <c r="X803" s="2206">
        <f t="shared" si="614"/>
        <v>0</v>
      </c>
      <c r="Y803" s="2248">
        <f t="shared" si="554"/>
        <v>0</v>
      </c>
      <c r="Z803" s="2207">
        <f t="shared" si="555"/>
        <v>0</v>
      </c>
      <c r="AA803" s="2248">
        <v>97.694000000000003</v>
      </c>
      <c r="AB803" s="2312"/>
      <c r="AC803" s="2312">
        <v>500000</v>
      </c>
      <c r="AD803" s="2312"/>
      <c r="AE803" s="2206">
        <f t="shared" si="594"/>
        <v>500000</v>
      </c>
      <c r="AF803" s="2206">
        <f t="shared" si="615"/>
        <v>48847000</v>
      </c>
      <c r="AG803" s="2206">
        <f t="shared" si="616"/>
        <v>0</v>
      </c>
      <c r="AH803" s="2206">
        <f t="shared" si="617"/>
        <v>48847000</v>
      </c>
      <c r="AI803" s="2207">
        <f t="shared" si="618"/>
        <v>0</v>
      </c>
      <c r="AJ803" s="2246">
        <v>98.463999999999999</v>
      </c>
      <c r="AK803" s="2075"/>
      <c r="AL803" s="2075">
        <v>500000</v>
      </c>
      <c r="AM803" s="2075"/>
      <c r="AN803" s="2206">
        <f t="shared" si="595"/>
        <v>500000</v>
      </c>
      <c r="AO803" s="2206">
        <f t="shared" si="619"/>
        <v>49232000</v>
      </c>
      <c r="AP803" s="2206">
        <f t="shared" si="620"/>
        <v>0</v>
      </c>
      <c r="AQ803" s="2206">
        <f t="shared" si="621"/>
        <v>49232000</v>
      </c>
      <c r="AR803" s="2206">
        <f t="shared" si="622"/>
        <v>0</v>
      </c>
      <c r="AS803" s="2248">
        <v>98.463999999999999</v>
      </c>
      <c r="AT803" s="2075"/>
      <c r="AU803" s="2075">
        <v>500000</v>
      </c>
      <c r="AV803" s="2075"/>
      <c r="AW803" s="2206">
        <f t="shared" si="596"/>
        <v>500000</v>
      </c>
      <c r="AX803" s="2206">
        <f t="shared" si="623"/>
        <v>49232000</v>
      </c>
      <c r="AY803" s="2206">
        <f t="shared" si="624"/>
        <v>0</v>
      </c>
      <c r="AZ803" s="2206">
        <f t="shared" si="625"/>
        <v>49232000</v>
      </c>
      <c r="BA803" s="2206">
        <f t="shared" si="626"/>
        <v>0</v>
      </c>
      <c r="BB803" s="2248">
        <f t="shared" si="556"/>
        <v>0</v>
      </c>
      <c r="BC803" s="2207">
        <f t="shared" si="557"/>
        <v>0</v>
      </c>
      <c r="BD803" s="2248">
        <f t="shared" si="590"/>
        <v>0.76999999999999602</v>
      </c>
      <c r="BE803" s="2207">
        <f t="shared" si="591"/>
        <v>385000</v>
      </c>
      <c r="BF803" s="2246">
        <v>98.463999999999999</v>
      </c>
      <c r="BG803" s="2075">
        <v>0</v>
      </c>
      <c r="BH803" s="2075">
        <v>500000</v>
      </c>
      <c r="BI803" s="2075">
        <v>0</v>
      </c>
      <c r="BJ803" s="2206">
        <f t="shared" si="597"/>
        <v>500000</v>
      </c>
      <c r="BK803" s="2206">
        <f t="shared" si="627"/>
        <v>49232000</v>
      </c>
      <c r="BL803" s="2206">
        <f t="shared" si="628"/>
        <v>0</v>
      </c>
      <c r="BM803" s="2206">
        <f t="shared" si="629"/>
        <v>49232000</v>
      </c>
      <c r="BN803" s="2206">
        <f t="shared" si="630"/>
        <v>0</v>
      </c>
      <c r="BO803" s="2248">
        <v>98.463999999999999</v>
      </c>
      <c r="BP803" s="2075">
        <v>0</v>
      </c>
      <c r="BQ803" s="2075">
        <v>500000</v>
      </c>
      <c r="BR803" s="2075">
        <v>0</v>
      </c>
      <c r="BS803" s="2206">
        <f t="shared" si="598"/>
        <v>500000</v>
      </c>
      <c r="BT803" s="2206">
        <f t="shared" si="631"/>
        <v>49232000</v>
      </c>
      <c r="BU803" s="2206">
        <f t="shared" si="632"/>
        <v>0</v>
      </c>
      <c r="BV803" s="2206">
        <f t="shared" si="633"/>
        <v>49232000</v>
      </c>
      <c r="BW803" s="2206">
        <f t="shared" si="634"/>
        <v>0</v>
      </c>
      <c r="BX803" s="2248">
        <f t="shared" si="558"/>
        <v>0</v>
      </c>
      <c r="BY803" s="2207">
        <f t="shared" si="559"/>
        <v>0</v>
      </c>
      <c r="BZ803" s="2211">
        <f t="shared" si="560"/>
        <v>0.76999999999999602</v>
      </c>
      <c r="CA803" s="2212">
        <f t="shared" si="561"/>
        <v>385000</v>
      </c>
      <c r="CB803" s="2083"/>
      <c r="CC803" s="2083"/>
      <c r="CD803" s="2237"/>
      <c r="CF803" s="2200"/>
    </row>
    <row r="804" spans="1:84" s="1974" customFormat="1" ht="18" customHeight="1" outlineLevel="1">
      <c r="A804" s="2235" t="s">
        <v>4538</v>
      </c>
      <c r="B804" s="2235" t="b">
        <v>1</v>
      </c>
      <c r="C804" s="2201"/>
      <c r="D804" s="2236" t="s">
        <v>3021</v>
      </c>
      <c r="E804" s="2243" t="s">
        <v>3022</v>
      </c>
      <c r="F804" s="2204" t="s">
        <v>444</v>
      </c>
      <c r="G804" s="2244">
        <v>43.652999999999999</v>
      </c>
      <c r="H804" s="2206">
        <v>405230</v>
      </c>
      <c r="I804" s="2206"/>
      <c r="J804" s="2206"/>
      <c r="K804" s="2206">
        <f t="shared" si="599"/>
        <v>405230</v>
      </c>
      <c r="L804" s="2206">
        <f t="shared" si="607"/>
        <v>17689505</v>
      </c>
      <c r="M804" s="2206">
        <f t="shared" si="608"/>
        <v>17689505</v>
      </c>
      <c r="N804" s="2206">
        <f t="shared" si="609"/>
        <v>0</v>
      </c>
      <c r="O804" s="2206">
        <f t="shared" si="610"/>
        <v>0</v>
      </c>
      <c r="P804" s="2244">
        <v>43.652999999999999</v>
      </c>
      <c r="Q804" s="2206">
        <v>405230</v>
      </c>
      <c r="R804" s="2206"/>
      <c r="S804" s="2206"/>
      <c r="T804" s="2206">
        <f t="shared" si="593"/>
        <v>405230</v>
      </c>
      <c r="U804" s="2206">
        <f t="shared" si="611"/>
        <v>17689505</v>
      </c>
      <c r="V804" s="2206">
        <f t="shared" si="612"/>
        <v>17689505</v>
      </c>
      <c r="W804" s="2206">
        <f t="shared" si="613"/>
        <v>0</v>
      </c>
      <c r="X804" s="2206">
        <f t="shared" si="614"/>
        <v>0</v>
      </c>
      <c r="Y804" s="2248">
        <f t="shared" si="554"/>
        <v>0</v>
      </c>
      <c r="Z804" s="2207">
        <f t="shared" si="555"/>
        <v>0</v>
      </c>
      <c r="AA804" s="2248">
        <v>45.773000000000003</v>
      </c>
      <c r="AB804" s="2312">
        <v>680000</v>
      </c>
      <c r="AC804" s="2312"/>
      <c r="AD804" s="2312">
        <v>130000</v>
      </c>
      <c r="AE804" s="2206">
        <f t="shared" si="594"/>
        <v>810000</v>
      </c>
      <c r="AF804" s="2206">
        <f t="shared" si="615"/>
        <v>37076130</v>
      </c>
      <c r="AG804" s="2206">
        <f t="shared" si="616"/>
        <v>31125640</v>
      </c>
      <c r="AH804" s="2206">
        <f t="shared" si="617"/>
        <v>0</v>
      </c>
      <c r="AI804" s="2207">
        <f t="shared" si="618"/>
        <v>5950490</v>
      </c>
      <c r="AJ804" s="2246">
        <v>43.652999999999999</v>
      </c>
      <c r="AK804" s="2075">
        <v>680000</v>
      </c>
      <c r="AL804" s="2075"/>
      <c r="AM804" s="2075">
        <v>130000</v>
      </c>
      <c r="AN804" s="2206">
        <f t="shared" si="595"/>
        <v>810000</v>
      </c>
      <c r="AO804" s="2206">
        <f t="shared" si="619"/>
        <v>35358930</v>
      </c>
      <c r="AP804" s="2206">
        <f t="shared" si="620"/>
        <v>29684040</v>
      </c>
      <c r="AQ804" s="2206">
        <f t="shared" si="621"/>
        <v>0</v>
      </c>
      <c r="AR804" s="2206">
        <f t="shared" si="622"/>
        <v>5674890</v>
      </c>
      <c r="AS804" s="2248">
        <v>43.652999999999999</v>
      </c>
      <c r="AT804" s="2075">
        <v>680000</v>
      </c>
      <c r="AU804" s="2075"/>
      <c r="AV804" s="2075">
        <v>130000</v>
      </c>
      <c r="AW804" s="2206">
        <f t="shared" si="596"/>
        <v>810000</v>
      </c>
      <c r="AX804" s="2206">
        <f t="shared" si="623"/>
        <v>35358930</v>
      </c>
      <c r="AY804" s="2206">
        <f t="shared" si="624"/>
        <v>29684040</v>
      </c>
      <c r="AZ804" s="2206">
        <f t="shared" si="625"/>
        <v>0</v>
      </c>
      <c r="BA804" s="2206">
        <f t="shared" si="626"/>
        <v>5674890</v>
      </c>
      <c r="BB804" s="2248">
        <f t="shared" si="556"/>
        <v>0</v>
      </c>
      <c r="BC804" s="2207">
        <f t="shared" si="557"/>
        <v>0</v>
      </c>
      <c r="BD804" s="2248">
        <f t="shared" si="590"/>
        <v>-2.1200000000000045</v>
      </c>
      <c r="BE804" s="2207">
        <f t="shared" si="591"/>
        <v>-1717200</v>
      </c>
      <c r="BF804" s="2246">
        <v>43.652999999999999</v>
      </c>
      <c r="BG804" s="2075">
        <v>680000</v>
      </c>
      <c r="BH804" s="2075">
        <v>0</v>
      </c>
      <c r="BI804" s="2075">
        <v>130000</v>
      </c>
      <c r="BJ804" s="2206">
        <f t="shared" si="597"/>
        <v>810000</v>
      </c>
      <c r="BK804" s="2206">
        <f t="shared" si="627"/>
        <v>35358930</v>
      </c>
      <c r="BL804" s="2206">
        <f t="shared" si="628"/>
        <v>29684040</v>
      </c>
      <c r="BM804" s="2206">
        <f t="shared" si="629"/>
        <v>0</v>
      </c>
      <c r="BN804" s="2206">
        <f t="shared" si="630"/>
        <v>5674890</v>
      </c>
      <c r="BO804" s="2248">
        <v>43.652999999999999</v>
      </c>
      <c r="BP804" s="2075">
        <v>680000</v>
      </c>
      <c r="BQ804" s="2075">
        <v>0</v>
      </c>
      <c r="BR804" s="2075">
        <v>130000</v>
      </c>
      <c r="BS804" s="2206">
        <f t="shared" si="598"/>
        <v>810000</v>
      </c>
      <c r="BT804" s="2206">
        <f t="shared" si="631"/>
        <v>35358930</v>
      </c>
      <c r="BU804" s="2206">
        <f t="shared" si="632"/>
        <v>29684040</v>
      </c>
      <c r="BV804" s="2206">
        <f t="shared" si="633"/>
        <v>0</v>
      </c>
      <c r="BW804" s="2206">
        <f t="shared" si="634"/>
        <v>5674890</v>
      </c>
      <c r="BX804" s="2248">
        <f t="shared" si="558"/>
        <v>0</v>
      </c>
      <c r="BY804" s="2207">
        <f t="shared" si="559"/>
        <v>0</v>
      </c>
      <c r="BZ804" s="2211">
        <f t="shared" si="560"/>
        <v>-2.1200000000000045</v>
      </c>
      <c r="CA804" s="2212">
        <f t="shared" si="561"/>
        <v>-1717200</v>
      </c>
      <c r="CB804" s="2083"/>
      <c r="CC804" s="2083"/>
      <c r="CD804" s="2237"/>
      <c r="CF804" s="2200"/>
    </row>
    <row r="805" spans="1:84" s="1974" customFormat="1" ht="18" customHeight="1" outlineLevel="1">
      <c r="A805" s="2235" t="s">
        <v>4539</v>
      </c>
      <c r="B805" s="2235" t="b">
        <v>1</v>
      </c>
      <c r="C805" s="2201"/>
      <c r="D805" s="2236" t="s">
        <v>3021</v>
      </c>
      <c r="E805" s="2243" t="s">
        <v>3024</v>
      </c>
      <c r="F805" s="2204" t="s">
        <v>444</v>
      </c>
      <c r="G805" s="2244">
        <v>31.024999999999999</v>
      </c>
      <c r="H805" s="2206">
        <v>398850</v>
      </c>
      <c r="I805" s="2206"/>
      <c r="J805" s="2206"/>
      <c r="K805" s="2206">
        <f t="shared" si="599"/>
        <v>398850</v>
      </c>
      <c r="L805" s="2206">
        <f t="shared" si="607"/>
        <v>12374321</v>
      </c>
      <c r="M805" s="2206">
        <f t="shared" si="608"/>
        <v>12374321</v>
      </c>
      <c r="N805" s="2206">
        <f t="shared" si="609"/>
        <v>0</v>
      </c>
      <c r="O805" s="2206">
        <f t="shared" si="610"/>
        <v>0</v>
      </c>
      <c r="P805" s="2244">
        <v>31.024999999999999</v>
      </c>
      <c r="Q805" s="2206">
        <v>398850</v>
      </c>
      <c r="R805" s="2206"/>
      <c r="S805" s="2206"/>
      <c r="T805" s="2206">
        <f t="shared" si="593"/>
        <v>398850</v>
      </c>
      <c r="U805" s="2206">
        <f t="shared" si="611"/>
        <v>12374321</v>
      </c>
      <c r="V805" s="2206">
        <f t="shared" si="612"/>
        <v>12374321</v>
      </c>
      <c r="W805" s="2206">
        <f t="shared" si="613"/>
        <v>0</v>
      </c>
      <c r="X805" s="2206">
        <f t="shared" si="614"/>
        <v>0</v>
      </c>
      <c r="Y805" s="2248">
        <f t="shared" si="554"/>
        <v>0</v>
      </c>
      <c r="Z805" s="2207">
        <f t="shared" si="555"/>
        <v>0</v>
      </c>
      <c r="AA805" s="2248">
        <v>31.024999999999999</v>
      </c>
      <c r="AB805" s="2312">
        <v>680000</v>
      </c>
      <c r="AC805" s="2312"/>
      <c r="AD805" s="2312">
        <v>130000</v>
      </c>
      <c r="AE805" s="2206">
        <f t="shared" si="594"/>
        <v>810000</v>
      </c>
      <c r="AF805" s="2206">
        <f t="shared" si="615"/>
        <v>25130250</v>
      </c>
      <c r="AG805" s="2206">
        <f t="shared" si="616"/>
        <v>21097000</v>
      </c>
      <c r="AH805" s="2206">
        <f t="shared" si="617"/>
        <v>0</v>
      </c>
      <c r="AI805" s="2207">
        <f t="shared" si="618"/>
        <v>4033250</v>
      </c>
      <c r="AJ805" s="2246">
        <v>31.024999999999999</v>
      </c>
      <c r="AK805" s="2075">
        <v>680000</v>
      </c>
      <c r="AL805" s="2075"/>
      <c r="AM805" s="2075">
        <v>130000</v>
      </c>
      <c r="AN805" s="2206">
        <f t="shared" si="595"/>
        <v>810000</v>
      </c>
      <c r="AO805" s="2206">
        <f t="shared" si="619"/>
        <v>25130250</v>
      </c>
      <c r="AP805" s="2206">
        <f t="shared" si="620"/>
        <v>21097000</v>
      </c>
      <c r="AQ805" s="2206">
        <f t="shared" si="621"/>
        <v>0</v>
      </c>
      <c r="AR805" s="2206">
        <f t="shared" si="622"/>
        <v>4033250</v>
      </c>
      <c r="AS805" s="2248">
        <v>31.024999999999999</v>
      </c>
      <c r="AT805" s="2075">
        <v>680000</v>
      </c>
      <c r="AU805" s="2075"/>
      <c r="AV805" s="2075">
        <v>130000</v>
      </c>
      <c r="AW805" s="2206">
        <f t="shared" si="596"/>
        <v>810000</v>
      </c>
      <c r="AX805" s="2206">
        <f t="shared" si="623"/>
        <v>25130250</v>
      </c>
      <c r="AY805" s="2206">
        <f t="shared" si="624"/>
        <v>21097000</v>
      </c>
      <c r="AZ805" s="2206">
        <f t="shared" si="625"/>
        <v>0</v>
      </c>
      <c r="BA805" s="2206">
        <f t="shared" si="626"/>
        <v>4033250</v>
      </c>
      <c r="BB805" s="2248">
        <f t="shared" si="556"/>
        <v>0</v>
      </c>
      <c r="BC805" s="2207">
        <f t="shared" si="557"/>
        <v>0</v>
      </c>
      <c r="BD805" s="2248">
        <f t="shared" si="590"/>
        <v>0</v>
      </c>
      <c r="BE805" s="2207">
        <f t="shared" si="591"/>
        <v>0</v>
      </c>
      <c r="BF805" s="2246">
        <v>31.024999999999999</v>
      </c>
      <c r="BG805" s="2075">
        <v>680000</v>
      </c>
      <c r="BH805" s="2075">
        <v>0</v>
      </c>
      <c r="BI805" s="2075">
        <v>130000</v>
      </c>
      <c r="BJ805" s="2206">
        <f t="shared" si="597"/>
        <v>810000</v>
      </c>
      <c r="BK805" s="2206">
        <f t="shared" si="627"/>
        <v>25130250</v>
      </c>
      <c r="BL805" s="2206">
        <f t="shared" si="628"/>
        <v>21097000</v>
      </c>
      <c r="BM805" s="2206">
        <f t="shared" si="629"/>
        <v>0</v>
      </c>
      <c r="BN805" s="2206">
        <f t="shared" si="630"/>
        <v>4033250</v>
      </c>
      <c r="BO805" s="2248">
        <v>31.024999999999999</v>
      </c>
      <c r="BP805" s="2075">
        <v>680000</v>
      </c>
      <c r="BQ805" s="2075">
        <v>0</v>
      </c>
      <c r="BR805" s="2075">
        <v>130000</v>
      </c>
      <c r="BS805" s="2206">
        <f t="shared" si="598"/>
        <v>810000</v>
      </c>
      <c r="BT805" s="2206">
        <f t="shared" si="631"/>
        <v>25130250</v>
      </c>
      <c r="BU805" s="2206">
        <f t="shared" si="632"/>
        <v>21097000</v>
      </c>
      <c r="BV805" s="2206">
        <f t="shared" si="633"/>
        <v>0</v>
      </c>
      <c r="BW805" s="2206">
        <f t="shared" si="634"/>
        <v>4033250</v>
      </c>
      <c r="BX805" s="2248">
        <f t="shared" si="558"/>
        <v>0</v>
      </c>
      <c r="BY805" s="2207">
        <f t="shared" si="559"/>
        <v>0</v>
      </c>
      <c r="BZ805" s="2211">
        <f t="shared" si="560"/>
        <v>0</v>
      </c>
      <c r="CA805" s="2212">
        <f t="shared" si="561"/>
        <v>0</v>
      </c>
      <c r="CB805" s="2083"/>
      <c r="CC805" s="2083"/>
      <c r="CD805" s="2237"/>
      <c r="CF805" s="2200"/>
    </row>
    <row r="806" spans="1:84" s="1974" customFormat="1" ht="18" customHeight="1" outlineLevel="1">
      <c r="A806" s="2235" t="s">
        <v>4540</v>
      </c>
      <c r="B806" s="2235" t="b">
        <v>1</v>
      </c>
      <c r="C806" s="2201"/>
      <c r="D806" s="2236" t="s">
        <v>3021</v>
      </c>
      <c r="E806" s="2243" t="s">
        <v>3026</v>
      </c>
      <c r="F806" s="2204" t="s">
        <v>444</v>
      </c>
      <c r="G806" s="2244">
        <v>9.9870000000000001</v>
      </c>
      <c r="H806" s="2206">
        <v>395660</v>
      </c>
      <c r="I806" s="2206"/>
      <c r="J806" s="2206"/>
      <c r="K806" s="2206">
        <f t="shared" si="599"/>
        <v>395660</v>
      </c>
      <c r="L806" s="2206">
        <f t="shared" si="607"/>
        <v>3951456</v>
      </c>
      <c r="M806" s="2206">
        <f t="shared" si="608"/>
        <v>3951456</v>
      </c>
      <c r="N806" s="2206">
        <f t="shared" si="609"/>
        <v>0</v>
      </c>
      <c r="O806" s="2206">
        <f t="shared" si="610"/>
        <v>0</v>
      </c>
      <c r="P806" s="2244">
        <v>9.9870000000000001</v>
      </c>
      <c r="Q806" s="2206">
        <v>395660</v>
      </c>
      <c r="R806" s="2206"/>
      <c r="S806" s="2206"/>
      <c r="T806" s="2206">
        <f t="shared" si="593"/>
        <v>395660</v>
      </c>
      <c r="U806" s="2206">
        <f t="shared" si="611"/>
        <v>3951456</v>
      </c>
      <c r="V806" s="2206">
        <f t="shared" si="612"/>
        <v>3951456</v>
      </c>
      <c r="W806" s="2206">
        <f t="shared" si="613"/>
        <v>0</v>
      </c>
      <c r="X806" s="2206">
        <f t="shared" si="614"/>
        <v>0</v>
      </c>
      <c r="Y806" s="2248">
        <f t="shared" si="554"/>
        <v>0</v>
      </c>
      <c r="Z806" s="2207">
        <f t="shared" si="555"/>
        <v>0</v>
      </c>
      <c r="AA806" s="2248">
        <v>9.407</v>
      </c>
      <c r="AB806" s="2312">
        <v>680000</v>
      </c>
      <c r="AC806" s="2312"/>
      <c r="AD806" s="2312">
        <v>130000</v>
      </c>
      <c r="AE806" s="2206">
        <f t="shared" si="594"/>
        <v>810000</v>
      </c>
      <c r="AF806" s="2206">
        <f t="shared" si="615"/>
        <v>7619670</v>
      </c>
      <c r="AG806" s="2206">
        <f t="shared" si="616"/>
        <v>6396760</v>
      </c>
      <c r="AH806" s="2206">
        <f t="shared" si="617"/>
        <v>0</v>
      </c>
      <c r="AI806" s="2207">
        <f t="shared" si="618"/>
        <v>1222910</v>
      </c>
      <c r="AJ806" s="2246">
        <v>9.9870000000000001</v>
      </c>
      <c r="AK806" s="2075">
        <v>680000</v>
      </c>
      <c r="AL806" s="2075"/>
      <c r="AM806" s="2075">
        <v>130000</v>
      </c>
      <c r="AN806" s="2206">
        <f t="shared" si="595"/>
        <v>810000</v>
      </c>
      <c r="AO806" s="2206">
        <f t="shared" si="619"/>
        <v>8089470</v>
      </c>
      <c r="AP806" s="2206">
        <f t="shared" si="620"/>
        <v>6791160</v>
      </c>
      <c r="AQ806" s="2206">
        <f t="shared" si="621"/>
        <v>0</v>
      </c>
      <c r="AR806" s="2206">
        <f t="shared" si="622"/>
        <v>1298310</v>
      </c>
      <c r="AS806" s="2248">
        <v>9.9870000000000001</v>
      </c>
      <c r="AT806" s="2075">
        <v>680000</v>
      </c>
      <c r="AU806" s="2075"/>
      <c r="AV806" s="2075">
        <v>130000</v>
      </c>
      <c r="AW806" s="2206">
        <f t="shared" si="596"/>
        <v>810000</v>
      </c>
      <c r="AX806" s="2206">
        <f t="shared" si="623"/>
        <v>8089470</v>
      </c>
      <c r="AY806" s="2206">
        <f t="shared" si="624"/>
        <v>6791160</v>
      </c>
      <c r="AZ806" s="2206">
        <f t="shared" si="625"/>
        <v>0</v>
      </c>
      <c r="BA806" s="2206">
        <f t="shared" si="626"/>
        <v>1298310</v>
      </c>
      <c r="BB806" s="2248">
        <f t="shared" si="556"/>
        <v>0</v>
      </c>
      <c r="BC806" s="2207">
        <f t="shared" si="557"/>
        <v>0</v>
      </c>
      <c r="BD806" s="2248">
        <f t="shared" si="590"/>
        <v>0.58000000000000007</v>
      </c>
      <c r="BE806" s="2207">
        <f t="shared" si="591"/>
        <v>469800</v>
      </c>
      <c r="BF806" s="2246">
        <v>9.9870000000000001</v>
      </c>
      <c r="BG806" s="2075">
        <v>680000</v>
      </c>
      <c r="BH806" s="2075">
        <v>0</v>
      </c>
      <c r="BI806" s="2075">
        <v>130000</v>
      </c>
      <c r="BJ806" s="2206">
        <f t="shared" si="597"/>
        <v>810000</v>
      </c>
      <c r="BK806" s="2206">
        <f t="shared" si="627"/>
        <v>8089470</v>
      </c>
      <c r="BL806" s="2206">
        <f t="shared" si="628"/>
        <v>6791160</v>
      </c>
      <c r="BM806" s="2206">
        <f t="shared" si="629"/>
        <v>0</v>
      </c>
      <c r="BN806" s="2206">
        <f t="shared" si="630"/>
        <v>1298310</v>
      </c>
      <c r="BO806" s="2248">
        <v>9.9870000000000001</v>
      </c>
      <c r="BP806" s="2075">
        <v>680000</v>
      </c>
      <c r="BQ806" s="2075">
        <v>0</v>
      </c>
      <c r="BR806" s="2075">
        <v>130000</v>
      </c>
      <c r="BS806" s="2206">
        <f t="shared" si="598"/>
        <v>810000</v>
      </c>
      <c r="BT806" s="2206">
        <f t="shared" si="631"/>
        <v>8089470</v>
      </c>
      <c r="BU806" s="2206">
        <f t="shared" si="632"/>
        <v>6791160</v>
      </c>
      <c r="BV806" s="2206">
        <f t="shared" si="633"/>
        <v>0</v>
      </c>
      <c r="BW806" s="2206">
        <f t="shared" si="634"/>
        <v>1298310</v>
      </c>
      <c r="BX806" s="2248">
        <f t="shared" si="558"/>
        <v>0</v>
      </c>
      <c r="BY806" s="2207">
        <f t="shared" si="559"/>
        <v>0</v>
      </c>
      <c r="BZ806" s="2211">
        <f t="shared" si="560"/>
        <v>0.58000000000000007</v>
      </c>
      <c r="CA806" s="2212">
        <f t="shared" si="561"/>
        <v>469800</v>
      </c>
      <c r="CB806" s="2083"/>
      <c r="CC806" s="2083"/>
      <c r="CD806" s="2237"/>
      <c r="CF806" s="2200"/>
    </row>
    <row r="807" spans="1:84" s="1974" customFormat="1" ht="18" customHeight="1" outlineLevel="1">
      <c r="A807" s="2235" t="s">
        <v>4541</v>
      </c>
      <c r="B807" s="2235" t="b">
        <v>1</v>
      </c>
      <c r="C807" s="2201"/>
      <c r="D807" s="2236" t="s">
        <v>3021</v>
      </c>
      <c r="E807" s="2243" t="s">
        <v>3028</v>
      </c>
      <c r="F807" s="2204" t="s">
        <v>444</v>
      </c>
      <c r="G807" s="2244">
        <v>15.52</v>
      </c>
      <c r="H807" s="2206">
        <v>395660</v>
      </c>
      <c r="I807" s="2206"/>
      <c r="J807" s="2206"/>
      <c r="K807" s="2206">
        <f t="shared" si="599"/>
        <v>395660</v>
      </c>
      <c r="L807" s="2206">
        <f t="shared" si="607"/>
        <v>6140643</v>
      </c>
      <c r="M807" s="2206">
        <f t="shared" si="608"/>
        <v>6140643</v>
      </c>
      <c r="N807" s="2206">
        <f t="shared" si="609"/>
        <v>0</v>
      </c>
      <c r="O807" s="2206">
        <f t="shared" si="610"/>
        <v>0</v>
      </c>
      <c r="P807" s="2244">
        <v>15.52</v>
      </c>
      <c r="Q807" s="2206">
        <v>395660</v>
      </c>
      <c r="R807" s="2206"/>
      <c r="S807" s="2206"/>
      <c r="T807" s="2206">
        <f t="shared" si="593"/>
        <v>395660</v>
      </c>
      <c r="U807" s="2206">
        <f t="shared" si="611"/>
        <v>6140643</v>
      </c>
      <c r="V807" s="2206">
        <f t="shared" si="612"/>
        <v>6140643</v>
      </c>
      <c r="W807" s="2206">
        <f t="shared" si="613"/>
        <v>0</v>
      </c>
      <c r="X807" s="2206">
        <f t="shared" si="614"/>
        <v>0</v>
      </c>
      <c r="Y807" s="2248">
        <f t="shared" si="554"/>
        <v>0</v>
      </c>
      <c r="Z807" s="2207">
        <f t="shared" si="555"/>
        <v>0</v>
      </c>
      <c r="AA807" s="2248">
        <v>14.42</v>
      </c>
      <c r="AB807" s="2312">
        <v>680000</v>
      </c>
      <c r="AC807" s="2312"/>
      <c r="AD807" s="2312">
        <v>130000</v>
      </c>
      <c r="AE807" s="2206">
        <f t="shared" si="594"/>
        <v>810000</v>
      </c>
      <c r="AF807" s="2206">
        <f t="shared" si="615"/>
        <v>11680200</v>
      </c>
      <c r="AG807" s="2206">
        <f t="shared" si="616"/>
        <v>9805600</v>
      </c>
      <c r="AH807" s="2206">
        <f t="shared" si="617"/>
        <v>0</v>
      </c>
      <c r="AI807" s="2207">
        <f t="shared" si="618"/>
        <v>1874600</v>
      </c>
      <c r="AJ807" s="2246">
        <v>15.52</v>
      </c>
      <c r="AK807" s="2075">
        <v>680000</v>
      </c>
      <c r="AL807" s="2075"/>
      <c r="AM807" s="2075">
        <v>130000</v>
      </c>
      <c r="AN807" s="2206">
        <f t="shared" si="595"/>
        <v>810000</v>
      </c>
      <c r="AO807" s="2206">
        <f t="shared" si="619"/>
        <v>12571200</v>
      </c>
      <c r="AP807" s="2206">
        <f t="shared" si="620"/>
        <v>10553600</v>
      </c>
      <c r="AQ807" s="2206">
        <f t="shared" si="621"/>
        <v>0</v>
      </c>
      <c r="AR807" s="2206">
        <f t="shared" si="622"/>
        <v>2017600</v>
      </c>
      <c r="AS807" s="2248">
        <v>15.52</v>
      </c>
      <c r="AT807" s="2075">
        <v>680000</v>
      </c>
      <c r="AU807" s="2075"/>
      <c r="AV807" s="2075">
        <v>130000</v>
      </c>
      <c r="AW807" s="2206">
        <f t="shared" si="596"/>
        <v>810000</v>
      </c>
      <c r="AX807" s="2206">
        <f t="shared" si="623"/>
        <v>12571200</v>
      </c>
      <c r="AY807" s="2206">
        <f t="shared" si="624"/>
        <v>10553600</v>
      </c>
      <c r="AZ807" s="2206">
        <f t="shared" si="625"/>
        <v>0</v>
      </c>
      <c r="BA807" s="2206">
        <f t="shared" si="626"/>
        <v>2017600</v>
      </c>
      <c r="BB807" s="2248">
        <f t="shared" si="556"/>
        <v>0</v>
      </c>
      <c r="BC807" s="2207">
        <f t="shared" si="557"/>
        <v>0</v>
      </c>
      <c r="BD807" s="2248">
        <f t="shared" si="590"/>
        <v>1.0999999999999996</v>
      </c>
      <c r="BE807" s="2207">
        <f t="shared" si="591"/>
        <v>891000</v>
      </c>
      <c r="BF807" s="2246">
        <v>15.52</v>
      </c>
      <c r="BG807" s="2075">
        <v>680000</v>
      </c>
      <c r="BH807" s="2075">
        <v>0</v>
      </c>
      <c r="BI807" s="2075">
        <v>130000</v>
      </c>
      <c r="BJ807" s="2206">
        <f t="shared" si="597"/>
        <v>810000</v>
      </c>
      <c r="BK807" s="2206">
        <f t="shared" si="627"/>
        <v>12571200</v>
      </c>
      <c r="BL807" s="2206">
        <f t="shared" si="628"/>
        <v>10553600</v>
      </c>
      <c r="BM807" s="2206">
        <f t="shared" si="629"/>
        <v>0</v>
      </c>
      <c r="BN807" s="2206">
        <f t="shared" si="630"/>
        <v>2017600</v>
      </c>
      <c r="BO807" s="2248">
        <v>15.52</v>
      </c>
      <c r="BP807" s="2075">
        <v>680000</v>
      </c>
      <c r="BQ807" s="2075">
        <v>0</v>
      </c>
      <c r="BR807" s="2075">
        <v>130000</v>
      </c>
      <c r="BS807" s="2206">
        <f t="shared" si="598"/>
        <v>810000</v>
      </c>
      <c r="BT807" s="2206">
        <f t="shared" si="631"/>
        <v>12571200</v>
      </c>
      <c r="BU807" s="2206">
        <f t="shared" si="632"/>
        <v>10553600</v>
      </c>
      <c r="BV807" s="2206">
        <f t="shared" si="633"/>
        <v>0</v>
      </c>
      <c r="BW807" s="2206">
        <f t="shared" si="634"/>
        <v>2017600</v>
      </c>
      <c r="BX807" s="2248">
        <f t="shared" si="558"/>
        <v>0</v>
      </c>
      <c r="BY807" s="2207">
        <f t="shared" si="559"/>
        <v>0</v>
      </c>
      <c r="BZ807" s="2211">
        <f t="shared" si="560"/>
        <v>1.0999999999999996</v>
      </c>
      <c r="CA807" s="2212">
        <f t="shared" si="561"/>
        <v>891000</v>
      </c>
      <c r="CB807" s="2083"/>
      <c r="CC807" s="2083"/>
      <c r="CD807" s="2237"/>
      <c r="CF807" s="2200"/>
    </row>
    <row r="808" spans="1:84" s="1974" customFormat="1" ht="18" customHeight="1" outlineLevel="1">
      <c r="A808" s="2235" t="s">
        <v>4542</v>
      </c>
      <c r="B808" s="2235" t="b">
        <v>1</v>
      </c>
      <c r="C808" s="2201"/>
      <c r="D808" s="2236" t="s">
        <v>3021</v>
      </c>
      <c r="E808" s="2243" t="s">
        <v>4543</v>
      </c>
      <c r="F808" s="2204" t="s">
        <v>444</v>
      </c>
      <c r="G808" s="2244">
        <v>1.238</v>
      </c>
      <c r="H808" s="2206">
        <v>395660</v>
      </c>
      <c r="I808" s="2206"/>
      <c r="J808" s="2206"/>
      <c r="K808" s="2206">
        <f t="shared" si="599"/>
        <v>395660</v>
      </c>
      <c r="L808" s="2206">
        <f t="shared" si="607"/>
        <v>489827</v>
      </c>
      <c r="M808" s="2206">
        <f t="shared" si="608"/>
        <v>489827</v>
      </c>
      <c r="N808" s="2206">
        <f t="shared" si="609"/>
        <v>0</v>
      </c>
      <c r="O808" s="2206">
        <f t="shared" si="610"/>
        <v>0</v>
      </c>
      <c r="P808" s="2244">
        <v>1.238</v>
      </c>
      <c r="Q808" s="2206">
        <v>395660</v>
      </c>
      <c r="R808" s="2206"/>
      <c r="S808" s="2206"/>
      <c r="T808" s="2206">
        <f t="shared" si="593"/>
        <v>395660</v>
      </c>
      <c r="U808" s="2206">
        <f t="shared" si="611"/>
        <v>489827</v>
      </c>
      <c r="V808" s="2206">
        <f t="shared" si="612"/>
        <v>489827</v>
      </c>
      <c r="W808" s="2206">
        <f t="shared" si="613"/>
        <v>0</v>
      </c>
      <c r="X808" s="2206">
        <f t="shared" si="614"/>
        <v>0</v>
      </c>
      <c r="Y808" s="2248">
        <f t="shared" si="554"/>
        <v>0</v>
      </c>
      <c r="Z808" s="2207">
        <f t="shared" si="555"/>
        <v>0</v>
      </c>
      <c r="AA808" s="2248"/>
      <c r="AB808" s="2312"/>
      <c r="AC808" s="2312"/>
      <c r="AD808" s="2312"/>
      <c r="AE808" s="2206">
        <f t="shared" si="594"/>
        <v>0</v>
      </c>
      <c r="AF808" s="2206">
        <f t="shared" si="615"/>
        <v>0</v>
      </c>
      <c r="AG808" s="2206">
        <f t="shared" si="616"/>
        <v>0</v>
      </c>
      <c r="AH808" s="2206">
        <f t="shared" si="617"/>
        <v>0</v>
      </c>
      <c r="AI808" s="2207">
        <f t="shared" si="618"/>
        <v>0</v>
      </c>
      <c r="AJ808" s="2246">
        <v>1.238</v>
      </c>
      <c r="AK808" s="2075">
        <v>680000</v>
      </c>
      <c r="AL808" s="2075"/>
      <c r="AM808" s="2075">
        <v>130000</v>
      </c>
      <c r="AN808" s="2206">
        <f t="shared" si="595"/>
        <v>810000</v>
      </c>
      <c r="AO808" s="2206">
        <f t="shared" si="619"/>
        <v>1002780</v>
      </c>
      <c r="AP808" s="2206">
        <f t="shared" si="620"/>
        <v>841840</v>
      </c>
      <c r="AQ808" s="2206">
        <f t="shared" si="621"/>
        <v>0</v>
      </c>
      <c r="AR808" s="2206">
        <f t="shared" si="622"/>
        <v>160940</v>
      </c>
      <c r="AS808" s="2248">
        <v>1.238</v>
      </c>
      <c r="AT808" s="2075">
        <v>680000</v>
      </c>
      <c r="AU808" s="2075"/>
      <c r="AV808" s="2075">
        <v>130000</v>
      </c>
      <c r="AW808" s="2206">
        <f t="shared" si="596"/>
        <v>810000</v>
      </c>
      <c r="AX808" s="2206">
        <f t="shared" si="623"/>
        <v>1002780</v>
      </c>
      <c r="AY808" s="2206">
        <f t="shared" si="624"/>
        <v>841840</v>
      </c>
      <c r="AZ808" s="2206">
        <f t="shared" si="625"/>
        <v>0</v>
      </c>
      <c r="BA808" s="2206">
        <f t="shared" si="626"/>
        <v>160940</v>
      </c>
      <c r="BB808" s="2248">
        <f t="shared" si="556"/>
        <v>0</v>
      </c>
      <c r="BC808" s="2207">
        <f t="shared" si="557"/>
        <v>0</v>
      </c>
      <c r="BD808" s="2248">
        <f t="shared" si="590"/>
        <v>1.238</v>
      </c>
      <c r="BE808" s="2207">
        <f t="shared" si="591"/>
        <v>1002780</v>
      </c>
      <c r="BF808" s="2246">
        <v>1.238</v>
      </c>
      <c r="BG808" s="2075">
        <v>680000</v>
      </c>
      <c r="BH808" s="2075">
        <v>0</v>
      </c>
      <c r="BI808" s="2075">
        <v>130000</v>
      </c>
      <c r="BJ808" s="2206">
        <f t="shared" si="597"/>
        <v>810000</v>
      </c>
      <c r="BK808" s="2206">
        <f t="shared" si="627"/>
        <v>1002780</v>
      </c>
      <c r="BL808" s="2206">
        <f t="shared" si="628"/>
        <v>841840</v>
      </c>
      <c r="BM808" s="2206">
        <f t="shared" si="629"/>
        <v>0</v>
      </c>
      <c r="BN808" s="2206">
        <f t="shared" si="630"/>
        <v>160940</v>
      </c>
      <c r="BO808" s="2248">
        <v>1.238</v>
      </c>
      <c r="BP808" s="2075">
        <v>680000</v>
      </c>
      <c r="BQ808" s="2075">
        <v>0</v>
      </c>
      <c r="BR808" s="2075">
        <v>130000</v>
      </c>
      <c r="BS808" s="2206">
        <f t="shared" si="598"/>
        <v>810000</v>
      </c>
      <c r="BT808" s="2206">
        <f t="shared" si="631"/>
        <v>1002780</v>
      </c>
      <c r="BU808" s="2206">
        <f t="shared" si="632"/>
        <v>841840</v>
      </c>
      <c r="BV808" s="2206">
        <f t="shared" si="633"/>
        <v>0</v>
      </c>
      <c r="BW808" s="2206">
        <f t="shared" si="634"/>
        <v>160940</v>
      </c>
      <c r="BX808" s="2248">
        <f t="shared" si="558"/>
        <v>0</v>
      </c>
      <c r="BY808" s="2207">
        <f t="shared" si="559"/>
        <v>0</v>
      </c>
      <c r="BZ808" s="2211">
        <f t="shared" si="560"/>
        <v>1.238</v>
      </c>
      <c r="CA808" s="2212">
        <f t="shared" si="561"/>
        <v>1002780</v>
      </c>
      <c r="CB808" s="2083"/>
      <c r="CC808" s="2083"/>
      <c r="CD808" s="2237"/>
      <c r="CF808" s="2200"/>
    </row>
    <row r="809" spans="1:84" s="1974" customFormat="1" ht="18" customHeight="1" outlineLevel="1">
      <c r="A809" s="2235" t="s">
        <v>4544</v>
      </c>
      <c r="B809" s="2235" t="b">
        <v>1</v>
      </c>
      <c r="C809" s="2201"/>
      <c r="D809" s="2236" t="s">
        <v>3032</v>
      </c>
      <c r="E809" s="2243" t="s">
        <v>3033</v>
      </c>
      <c r="F809" s="2204" t="s">
        <v>365</v>
      </c>
      <c r="G809" s="2244">
        <v>1873.1</v>
      </c>
      <c r="H809" s="2206">
        <v>5180</v>
      </c>
      <c r="I809" s="2206">
        <v>21780</v>
      </c>
      <c r="J809" s="2206"/>
      <c r="K809" s="2206">
        <f t="shared" si="599"/>
        <v>26960</v>
      </c>
      <c r="L809" s="2206">
        <f t="shared" si="607"/>
        <v>50498776</v>
      </c>
      <c r="M809" s="2206">
        <f t="shared" si="608"/>
        <v>9702658</v>
      </c>
      <c r="N809" s="2206">
        <f t="shared" si="609"/>
        <v>40796118</v>
      </c>
      <c r="O809" s="2206">
        <f t="shared" si="610"/>
        <v>0</v>
      </c>
      <c r="P809" s="2244">
        <v>1873.1</v>
      </c>
      <c r="Q809" s="2206">
        <v>5180</v>
      </c>
      <c r="R809" s="2206">
        <v>21780</v>
      </c>
      <c r="S809" s="2206"/>
      <c r="T809" s="2206">
        <f t="shared" si="593"/>
        <v>26960</v>
      </c>
      <c r="U809" s="2206">
        <f t="shared" si="611"/>
        <v>50498776</v>
      </c>
      <c r="V809" s="2206">
        <f t="shared" si="612"/>
        <v>9702658</v>
      </c>
      <c r="W809" s="2206">
        <f t="shared" si="613"/>
        <v>40796118</v>
      </c>
      <c r="X809" s="2206">
        <f t="shared" si="614"/>
        <v>0</v>
      </c>
      <c r="Y809" s="2245">
        <f t="shared" si="554"/>
        <v>0</v>
      </c>
      <c r="Z809" s="2207">
        <f t="shared" si="555"/>
        <v>0</v>
      </c>
      <c r="AA809" s="2245">
        <v>1873.1</v>
      </c>
      <c r="AB809" s="2312">
        <v>15000</v>
      </c>
      <c r="AC809" s="2312">
        <v>31000</v>
      </c>
      <c r="AD809" s="2312">
        <v>3500</v>
      </c>
      <c r="AE809" s="2206">
        <f t="shared" si="594"/>
        <v>49500</v>
      </c>
      <c r="AF809" s="2206">
        <f t="shared" si="615"/>
        <v>92718450</v>
      </c>
      <c r="AG809" s="2206">
        <f t="shared" si="616"/>
        <v>28096500</v>
      </c>
      <c r="AH809" s="2206">
        <f t="shared" si="617"/>
        <v>58066100</v>
      </c>
      <c r="AI809" s="2207">
        <f t="shared" si="618"/>
        <v>6555850</v>
      </c>
      <c r="AJ809" s="2246">
        <v>1873.1</v>
      </c>
      <c r="AK809" s="2075">
        <v>15000</v>
      </c>
      <c r="AL809" s="2075">
        <v>31000</v>
      </c>
      <c r="AM809" s="2075">
        <v>3500</v>
      </c>
      <c r="AN809" s="2206">
        <f t="shared" si="595"/>
        <v>49500</v>
      </c>
      <c r="AO809" s="2206">
        <f t="shared" si="619"/>
        <v>92718450</v>
      </c>
      <c r="AP809" s="2206">
        <f t="shared" si="620"/>
        <v>28096500</v>
      </c>
      <c r="AQ809" s="2206">
        <f t="shared" si="621"/>
        <v>58066100</v>
      </c>
      <c r="AR809" s="2206">
        <f t="shared" si="622"/>
        <v>6555850</v>
      </c>
      <c r="AS809" s="2245">
        <v>1873.1</v>
      </c>
      <c r="AT809" s="2075">
        <v>15000</v>
      </c>
      <c r="AU809" s="2075">
        <v>31000</v>
      </c>
      <c r="AV809" s="2075">
        <v>3500</v>
      </c>
      <c r="AW809" s="2206">
        <f t="shared" si="596"/>
        <v>49500</v>
      </c>
      <c r="AX809" s="2206">
        <f t="shared" si="623"/>
        <v>92718450</v>
      </c>
      <c r="AY809" s="2206">
        <f t="shared" si="624"/>
        <v>28096500</v>
      </c>
      <c r="AZ809" s="2206">
        <f t="shared" si="625"/>
        <v>58066100</v>
      </c>
      <c r="BA809" s="2206">
        <f t="shared" si="626"/>
        <v>6555850</v>
      </c>
      <c r="BB809" s="2245">
        <f t="shared" si="556"/>
        <v>0</v>
      </c>
      <c r="BC809" s="2207">
        <f t="shared" si="557"/>
        <v>0</v>
      </c>
      <c r="BD809" s="2245">
        <f t="shared" si="590"/>
        <v>0</v>
      </c>
      <c r="BE809" s="2207">
        <f t="shared" si="591"/>
        <v>0</v>
      </c>
      <c r="BF809" s="2246">
        <v>1873.1</v>
      </c>
      <c r="BG809" s="2075">
        <v>15000</v>
      </c>
      <c r="BH809" s="2075">
        <v>31000</v>
      </c>
      <c r="BI809" s="2075">
        <v>3500</v>
      </c>
      <c r="BJ809" s="2206">
        <f t="shared" si="597"/>
        <v>49500</v>
      </c>
      <c r="BK809" s="2206">
        <f t="shared" si="627"/>
        <v>92718450</v>
      </c>
      <c r="BL809" s="2206">
        <f t="shared" si="628"/>
        <v>28096500</v>
      </c>
      <c r="BM809" s="2206">
        <f t="shared" si="629"/>
        <v>58066100</v>
      </c>
      <c r="BN809" s="2206">
        <f t="shared" si="630"/>
        <v>6555850</v>
      </c>
      <c r="BO809" s="2245">
        <v>1873.1</v>
      </c>
      <c r="BP809" s="2075">
        <v>15000</v>
      </c>
      <c r="BQ809" s="2075">
        <v>31000</v>
      </c>
      <c r="BR809" s="2075">
        <v>3500</v>
      </c>
      <c r="BS809" s="2206">
        <f t="shared" si="598"/>
        <v>49500</v>
      </c>
      <c r="BT809" s="2206">
        <f t="shared" si="631"/>
        <v>92718450</v>
      </c>
      <c r="BU809" s="2206">
        <f t="shared" si="632"/>
        <v>28096500</v>
      </c>
      <c r="BV809" s="2206">
        <f t="shared" si="633"/>
        <v>58066100</v>
      </c>
      <c r="BW809" s="2206">
        <f t="shared" si="634"/>
        <v>6555850</v>
      </c>
      <c r="BX809" s="2245">
        <f t="shared" si="558"/>
        <v>0</v>
      </c>
      <c r="BY809" s="2207">
        <f t="shared" si="559"/>
        <v>0</v>
      </c>
      <c r="BZ809" s="2211">
        <f t="shared" si="560"/>
        <v>0</v>
      </c>
      <c r="CA809" s="2212">
        <f t="shared" si="561"/>
        <v>0</v>
      </c>
      <c r="CB809" s="2083"/>
      <c r="CC809" s="2083"/>
      <c r="CD809" s="2237"/>
      <c r="CF809" s="2200"/>
    </row>
    <row r="810" spans="1:84" s="1974" customFormat="1" ht="18" customHeight="1" outlineLevel="1">
      <c r="A810" s="2235" t="s">
        <v>4545</v>
      </c>
      <c r="B810" s="2235" t="b">
        <v>1</v>
      </c>
      <c r="C810" s="2201"/>
      <c r="D810" s="2236" t="s">
        <v>3032</v>
      </c>
      <c r="E810" s="2243" t="s">
        <v>3035</v>
      </c>
      <c r="F810" s="2204" t="s">
        <v>365</v>
      </c>
      <c r="G810" s="2244">
        <v>6851.8</v>
      </c>
      <c r="H810" s="2206">
        <v>1960</v>
      </c>
      <c r="I810" s="2206">
        <v>21760</v>
      </c>
      <c r="J810" s="2206"/>
      <c r="K810" s="2206">
        <f t="shared" si="599"/>
        <v>23720</v>
      </c>
      <c r="L810" s="2206">
        <f t="shared" si="607"/>
        <v>162524696</v>
      </c>
      <c r="M810" s="2206">
        <f t="shared" si="608"/>
        <v>13429528</v>
      </c>
      <c r="N810" s="2206">
        <f t="shared" si="609"/>
        <v>149095168</v>
      </c>
      <c r="O810" s="2206">
        <f t="shared" si="610"/>
        <v>0</v>
      </c>
      <c r="P810" s="2244">
        <v>6851.8</v>
      </c>
      <c r="Q810" s="2206">
        <v>1960</v>
      </c>
      <c r="R810" s="2206">
        <v>21760</v>
      </c>
      <c r="S810" s="2206"/>
      <c r="T810" s="2206">
        <f t="shared" si="593"/>
        <v>23720</v>
      </c>
      <c r="U810" s="2206">
        <f t="shared" si="611"/>
        <v>162524696</v>
      </c>
      <c r="V810" s="2206">
        <f t="shared" si="612"/>
        <v>13429528</v>
      </c>
      <c r="W810" s="2206">
        <f t="shared" si="613"/>
        <v>149095168</v>
      </c>
      <c r="X810" s="2206">
        <f t="shared" si="614"/>
        <v>0</v>
      </c>
      <c r="Y810" s="2245">
        <f t="shared" si="554"/>
        <v>0</v>
      </c>
      <c r="Z810" s="2207">
        <f t="shared" si="555"/>
        <v>0</v>
      </c>
      <c r="AA810" s="2245">
        <v>6952.5</v>
      </c>
      <c r="AB810" s="2312">
        <v>15000</v>
      </c>
      <c r="AC810" s="2312">
        <v>29000</v>
      </c>
      <c r="AD810" s="2312">
        <v>3500</v>
      </c>
      <c r="AE810" s="2206">
        <f t="shared" si="594"/>
        <v>47500</v>
      </c>
      <c r="AF810" s="2206">
        <f t="shared" si="615"/>
        <v>330243750</v>
      </c>
      <c r="AG810" s="2206">
        <f t="shared" si="616"/>
        <v>104287500</v>
      </c>
      <c r="AH810" s="2206">
        <f t="shared" si="617"/>
        <v>201622500</v>
      </c>
      <c r="AI810" s="2207">
        <f t="shared" si="618"/>
        <v>24333750</v>
      </c>
      <c r="AJ810" s="2246">
        <v>6851.8</v>
      </c>
      <c r="AK810" s="2075">
        <v>15000</v>
      </c>
      <c r="AL810" s="2075">
        <v>29000</v>
      </c>
      <c r="AM810" s="2075">
        <v>3500</v>
      </c>
      <c r="AN810" s="2206">
        <f t="shared" si="595"/>
        <v>47500</v>
      </c>
      <c r="AO810" s="2206">
        <f t="shared" si="619"/>
        <v>325460500</v>
      </c>
      <c r="AP810" s="2206">
        <f t="shared" si="620"/>
        <v>102777000</v>
      </c>
      <c r="AQ810" s="2206">
        <f t="shared" si="621"/>
        <v>198702200</v>
      </c>
      <c r="AR810" s="2206">
        <f t="shared" si="622"/>
        <v>23981300</v>
      </c>
      <c r="AS810" s="2245">
        <v>6851.8</v>
      </c>
      <c r="AT810" s="2075">
        <v>15000</v>
      </c>
      <c r="AU810" s="2075">
        <v>29000</v>
      </c>
      <c r="AV810" s="2075">
        <v>3500</v>
      </c>
      <c r="AW810" s="2206">
        <f t="shared" si="596"/>
        <v>47500</v>
      </c>
      <c r="AX810" s="2206">
        <f t="shared" si="623"/>
        <v>325460500</v>
      </c>
      <c r="AY810" s="2206">
        <f t="shared" si="624"/>
        <v>102777000</v>
      </c>
      <c r="AZ810" s="2206">
        <f t="shared" si="625"/>
        <v>198702200</v>
      </c>
      <c r="BA810" s="2206">
        <f t="shared" si="626"/>
        <v>23981300</v>
      </c>
      <c r="BB810" s="2245">
        <f t="shared" si="556"/>
        <v>0</v>
      </c>
      <c r="BC810" s="2207">
        <f t="shared" si="557"/>
        <v>0</v>
      </c>
      <c r="BD810" s="2245">
        <f t="shared" si="590"/>
        <v>-100.69999999999982</v>
      </c>
      <c r="BE810" s="2207">
        <f t="shared" si="591"/>
        <v>-4783250</v>
      </c>
      <c r="BF810" s="2246">
        <v>6851.8</v>
      </c>
      <c r="BG810" s="2075">
        <v>15000</v>
      </c>
      <c r="BH810" s="2075">
        <v>29000</v>
      </c>
      <c r="BI810" s="2075">
        <v>3500</v>
      </c>
      <c r="BJ810" s="2206">
        <f t="shared" si="597"/>
        <v>47500</v>
      </c>
      <c r="BK810" s="2206">
        <f t="shared" si="627"/>
        <v>325460500</v>
      </c>
      <c r="BL810" s="2206">
        <f t="shared" si="628"/>
        <v>102777000</v>
      </c>
      <c r="BM810" s="2206">
        <f t="shared" si="629"/>
        <v>198702200</v>
      </c>
      <c r="BN810" s="2206">
        <f t="shared" si="630"/>
        <v>23981300</v>
      </c>
      <c r="BO810" s="2245">
        <v>6851.8</v>
      </c>
      <c r="BP810" s="2075">
        <v>15000</v>
      </c>
      <c r="BQ810" s="2075">
        <v>29000</v>
      </c>
      <c r="BR810" s="2075">
        <v>3500</v>
      </c>
      <c r="BS810" s="2206">
        <f t="shared" si="598"/>
        <v>47500</v>
      </c>
      <c r="BT810" s="2206">
        <f t="shared" si="631"/>
        <v>325460500</v>
      </c>
      <c r="BU810" s="2206">
        <f t="shared" si="632"/>
        <v>102777000</v>
      </c>
      <c r="BV810" s="2206">
        <f t="shared" si="633"/>
        <v>198702200</v>
      </c>
      <c r="BW810" s="2206">
        <f t="shared" si="634"/>
        <v>23981300</v>
      </c>
      <c r="BX810" s="2245">
        <f t="shared" si="558"/>
        <v>0</v>
      </c>
      <c r="BY810" s="2207">
        <f t="shared" si="559"/>
        <v>0</v>
      </c>
      <c r="BZ810" s="2211">
        <f t="shared" si="560"/>
        <v>-100.69999999999982</v>
      </c>
      <c r="CA810" s="2212">
        <f t="shared" si="561"/>
        <v>-4783250</v>
      </c>
      <c r="CB810" s="2083"/>
      <c r="CC810" s="2083"/>
      <c r="CD810" s="2237"/>
      <c r="CF810" s="2200"/>
    </row>
    <row r="811" spans="1:84" s="1974" customFormat="1" ht="18" customHeight="1" outlineLevel="1">
      <c r="A811" s="2235" t="s">
        <v>4546</v>
      </c>
      <c r="B811" s="2235" t="b">
        <v>1</v>
      </c>
      <c r="C811" s="2201"/>
      <c r="D811" s="2236" t="s">
        <v>3037</v>
      </c>
      <c r="E811" s="2243" t="s">
        <v>3038</v>
      </c>
      <c r="F811" s="2204" t="s">
        <v>380</v>
      </c>
      <c r="G811" s="2244">
        <v>70</v>
      </c>
      <c r="H811" s="2206">
        <v>500</v>
      </c>
      <c r="I811" s="2206">
        <v>11370</v>
      </c>
      <c r="J811" s="2206"/>
      <c r="K811" s="2206">
        <f t="shared" si="599"/>
        <v>11870</v>
      </c>
      <c r="L811" s="2206">
        <f t="shared" si="607"/>
        <v>830900</v>
      </c>
      <c r="M811" s="2206">
        <f t="shared" si="608"/>
        <v>35000</v>
      </c>
      <c r="N811" s="2206">
        <f t="shared" si="609"/>
        <v>795900</v>
      </c>
      <c r="O811" s="2206">
        <f t="shared" si="610"/>
        <v>0</v>
      </c>
      <c r="P811" s="2244">
        <v>70</v>
      </c>
      <c r="Q811" s="2206">
        <v>500</v>
      </c>
      <c r="R811" s="2206">
        <v>11370</v>
      </c>
      <c r="S811" s="2206"/>
      <c r="T811" s="2206">
        <f t="shared" si="593"/>
        <v>11870</v>
      </c>
      <c r="U811" s="2206">
        <f t="shared" si="611"/>
        <v>830900</v>
      </c>
      <c r="V811" s="2206">
        <f t="shared" si="612"/>
        <v>35000</v>
      </c>
      <c r="W811" s="2206">
        <f t="shared" si="613"/>
        <v>795900</v>
      </c>
      <c r="X811" s="2206">
        <f t="shared" si="614"/>
        <v>0</v>
      </c>
      <c r="Y811" s="2244">
        <f t="shared" si="554"/>
        <v>0</v>
      </c>
      <c r="Z811" s="2207">
        <f t="shared" si="555"/>
        <v>0</v>
      </c>
      <c r="AA811" s="2244">
        <v>74</v>
      </c>
      <c r="AB811" s="2312">
        <v>5000</v>
      </c>
      <c r="AC811" s="2312">
        <v>15000</v>
      </c>
      <c r="AD811" s="2312">
        <v>5000</v>
      </c>
      <c r="AE811" s="2206">
        <f t="shared" si="594"/>
        <v>25000</v>
      </c>
      <c r="AF811" s="2206">
        <f t="shared" si="615"/>
        <v>1850000</v>
      </c>
      <c r="AG811" s="2206">
        <f t="shared" si="616"/>
        <v>370000</v>
      </c>
      <c r="AH811" s="2206">
        <f t="shared" si="617"/>
        <v>1110000</v>
      </c>
      <c r="AI811" s="2207">
        <f t="shared" si="618"/>
        <v>370000</v>
      </c>
      <c r="AJ811" s="2246">
        <v>70</v>
      </c>
      <c r="AK811" s="2075">
        <v>5000</v>
      </c>
      <c r="AL811" s="2075">
        <v>15000</v>
      </c>
      <c r="AM811" s="2075">
        <v>5000</v>
      </c>
      <c r="AN811" s="2206">
        <f t="shared" si="595"/>
        <v>25000</v>
      </c>
      <c r="AO811" s="2206">
        <f t="shared" si="619"/>
        <v>1750000</v>
      </c>
      <c r="AP811" s="2206">
        <f t="shared" si="620"/>
        <v>350000</v>
      </c>
      <c r="AQ811" s="2206">
        <f t="shared" si="621"/>
        <v>1050000</v>
      </c>
      <c r="AR811" s="2206">
        <f t="shared" si="622"/>
        <v>350000</v>
      </c>
      <c r="AS811" s="2244">
        <v>70</v>
      </c>
      <c r="AT811" s="2075">
        <v>5000</v>
      </c>
      <c r="AU811" s="2075">
        <v>15000</v>
      </c>
      <c r="AV811" s="2075">
        <v>5000</v>
      </c>
      <c r="AW811" s="2206">
        <f t="shared" si="596"/>
        <v>25000</v>
      </c>
      <c r="AX811" s="2206">
        <f t="shared" si="623"/>
        <v>1750000</v>
      </c>
      <c r="AY811" s="2206">
        <f t="shared" si="624"/>
        <v>350000</v>
      </c>
      <c r="AZ811" s="2206">
        <f t="shared" si="625"/>
        <v>1050000</v>
      </c>
      <c r="BA811" s="2206">
        <f t="shared" si="626"/>
        <v>350000</v>
      </c>
      <c r="BB811" s="2244">
        <f t="shared" si="556"/>
        <v>0</v>
      </c>
      <c r="BC811" s="2207">
        <f t="shared" si="557"/>
        <v>0</v>
      </c>
      <c r="BD811" s="2244">
        <f t="shared" si="590"/>
        <v>-4</v>
      </c>
      <c r="BE811" s="2207">
        <f t="shared" si="591"/>
        <v>-100000</v>
      </c>
      <c r="BF811" s="2246">
        <v>70</v>
      </c>
      <c r="BG811" s="2075">
        <v>5000</v>
      </c>
      <c r="BH811" s="2075">
        <v>15000</v>
      </c>
      <c r="BI811" s="2075">
        <v>5000</v>
      </c>
      <c r="BJ811" s="2206">
        <f t="shared" si="597"/>
        <v>25000</v>
      </c>
      <c r="BK811" s="2206">
        <f t="shared" si="627"/>
        <v>1750000</v>
      </c>
      <c r="BL811" s="2206">
        <f t="shared" si="628"/>
        <v>350000</v>
      </c>
      <c r="BM811" s="2206">
        <f t="shared" si="629"/>
        <v>1050000</v>
      </c>
      <c r="BN811" s="2206">
        <f t="shared" si="630"/>
        <v>350000</v>
      </c>
      <c r="BO811" s="2244">
        <v>70</v>
      </c>
      <c r="BP811" s="2075">
        <v>5000</v>
      </c>
      <c r="BQ811" s="2075">
        <v>15000</v>
      </c>
      <c r="BR811" s="2075">
        <v>5000</v>
      </c>
      <c r="BS811" s="2206">
        <f t="shared" si="598"/>
        <v>25000</v>
      </c>
      <c r="BT811" s="2206">
        <f t="shared" si="631"/>
        <v>1750000</v>
      </c>
      <c r="BU811" s="2206">
        <f t="shared" si="632"/>
        <v>350000</v>
      </c>
      <c r="BV811" s="2206">
        <f t="shared" si="633"/>
        <v>1050000</v>
      </c>
      <c r="BW811" s="2206">
        <f t="shared" si="634"/>
        <v>350000</v>
      </c>
      <c r="BX811" s="2244">
        <f t="shared" si="558"/>
        <v>0</v>
      </c>
      <c r="BY811" s="2207">
        <f t="shared" si="559"/>
        <v>0</v>
      </c>
      <c r="BZ811" s="2211">
        <f t="shared" si="560"/>
        <v>-4</v>
      </c>
      <c r="CA811" s="2212">
        <f t="shared" si="561"/>
        <v>-100000</v>
      </c>
      <c r="CB811" s="2083"/>
      <c r="CC811" s="2083"/>
      <c r="CD811" s="2237"/>
      <c r="CF811" s="2200"/>
    </row>
    <row r="812" spans="1:84" s="1974" customFormat="1" ht="18" customHeight="1" outlineLevel="1">
      <c r="A812" s="2235" t="s">
        <v>4547</v>
      </c>
      <c r="B812" s="2235" t="b">
        <v>1</v>
      </c>
      <c r="C812" s="2201"/>
      <c r="D812" s="2236" t="s">
        <v>3809</v>
      </c>
      <c r="E812" s="2243" t="s">
        <v>3810</v>
      </c>
      <c r="F812" s="2204" t="s">
        <v>380</v>
      </c>
      <c r="G812" s="2244">
        <v>17.3</v>
      </c>
      <c r="H812" s="2206">
        <v>2230</v>
      </c>
      <c r="I812" s="2206">
        <v>11320</v>
      </c>
      <c r="J812" s="2206">
        <v>310</v>
      </c>
      <c r="K812" s="2206">
        <f t="shared" si="599"/>
        <v>13860</v>
      </c>
      <c r="L812" s="2206">
        <f t="shared" si="607"/>
        <v>239778</v>
      </c>
      <c r="M812" s="2206">
        <f t="shared" si="608"/>
        <v>38579</v>
      </c>
      <c r="N812" s="2206">
        <f t="shared" si="609"/>
        <v>195836</v>
      </c>
      <c r="O812" s="2206">
        <f t="shared" si="610"/>
        <v>5363</v>
      </c>
      <c r="P812" s="2244">
        <v>17.3</v>
      </c>
      <c r="Q812" s="2206">
        <v>2230</v>
      </c>
      <c r="R812" s="2206">
        <v>11320</v>
      </c>
      <c r="S812" s="2206">
        <v>310</v>
      </c>
      <c r="T812" s="2206">
        <f t="shared" si="593"/>
        <v>13860</v>
      </c>
      <c r="U812" s="2206">
        <f t="shared" si="611"/>
        <v>239778</v>
      </c>
      <c r="V812" s="2206">
        <f t="shared" si="612"/>
        <v>38579</v>
      </c>
      <c r="W812" s="2206">
        <f t="shared" si="613"/>
        <v>195836</v>
      </c>
      <c r="X812" s="2206">
        <f t="shared" si="614"/>
        <v>5363</v>
      </c>
      <c r="Y812" s="2297">
        <f t="shared" ref="Y812:Y875" si="635">+P812-G812</f>
        <v>0</v>
      </c>
      <c r="Z812" s="2207">
        <f t="shared" ref="Z812:Z875" si="636">+U812-L812</f>
        <v>0</v>
      </c>
      <c r="AA812" s="2297">
        <v>16.100000000000001</v>
      </c>
      <c r="AB812" s="2312">
        <v>5000</v>
      </c>
      <c r="AC812" s="2312">
        <v>15000</v>
      </c>
      <c r="AD812" s="2312">
        <v>5000</v>
      </c>
      <c r="AE812" s="2206">
        <f t="shared" si="594"/>
        <v>25000</v>
      </c>
      <c r="AF812" s="2206">
        <f t="shared" si="615"/>
        <v>402500</v>
      </c>
      <c r="AG812" s="2206">
        <f t="shared" si="616"/>
        <v>80500</v>
      </c>
      <c r="AH812" s="2206">
        <f t="shared" si="617"/>
        <v>241500</v>
      </c>
      <c r="AI812" s="2207">
        <f t="shared" si="618"/>
        <v>80500</v>
      </c>
      <c r="AJ812" s="2246">
        <v>17.3</v>
      </c>
      <c r="AK812" s="2075">
        <v>5000</v>
      </c>
      <c r="AL812" s="2075">
        <v>15000</v>
      </c>
      <c r="AM812" s="2075">
        <v>5000</v>
      </c>
      <c r="AN812" s="2206">
        <f t="shared" si="595"/>
        <v>25000</v>
      </c>
      <c r="AO812" s="2206">
        <f t="shared" si="619"/>
        <v>432500</v>
      </c>
      <c r="AP812" s="2206">
        <f t="shared" si="620"/>
        <v>86500</v>
      </c>
      <c r="AQ812" s="2206">
        <f t="shared" si="621"/>
        <v>259500</v>
      </c>
      <c r="AR812" s="2206">
        <f t="shared" si="622"/>
        <v>86500</v>
      </c>
      <c r="AS812" s="2297">
        <v>17.3</v>
      </c>
      <c r="AT812" s="2075">
        <v>5000</v>
      </c>
      <c r="AU812" s="2075">
        <v>15000</v>
      </c>
      <c r="AV812" s="2075">
        <v>5000</v>
      </c>
      <c r="AW812" s="2206">
        <f t="shared" si="596"/>
        <v>25000</v>
      </c>
      <c r="AX812" s="2206">
        <f t="shared" si="623"/>
        <v>432500</v>
      </c>
      <c r="AY812" s="2206">
        <f t="shared" si="624"/>
        <v>86500</v>
      </c>
      <c r="AZ812" s="2206">
        <f t="shared" si="625"/>
        <v>259500</v>
      </c>
      <c r="BA812" s="2206">
        <f t="shared" si="626"/>
        <v>86500</v>
      </c>
      <c r="BB812" s="2297">
        <f t="shared" ref="BB812:BB875" si="637">AS812-AJ812</f>
        <v>0</v>
      </c>
      <c r="BC812" s="2207">
        <f t="shared" ref="BC812:BC875" si="638">AX812-AO812</f>
        <v>0</v>
      </c>
      <c r="BD812" s="2297">
        <f t="shared" si="590"/>
        <v>1.1999999999999993</v>
      </c>
      <c r="BE812" s="2207">
        <f t="shared" si="591"/>
        <v>30000</v>
      </c>
      <c r="BF812" s="2246">
        <v>17.3</v>
      </c>
      <c r="BG812" s="2075">
        <v>5000</v>
      </c>
      <c r="BH812" s="2075">
        <v>15000</v>
      </c>
      <c r="BI812" s="2075">
        <v>5000</v>
      </c>
      <c r="BJ812" s="2206">
        <f t="shared" si="597"/>
        <v>25000</v>
      </c>
      <c r="BK812" s="2206">
        <f t="shared" si="627"/>
        <v>432500</v>
      </c>
      <c r="BL812" s="2206">
        <f t="shared" si="628"/>
        <v>86500</v>
      </c>
      <c r="BM812" s="2206">
        <f t="shared" si="629"/>
        <v>259500</v>
      </c>
      <c r="BN812" s="2206">
        <f t="shared" si="630"/>
        <v>86500</v>
      </c>
      <c r="BO812" s="2297">
        <v>17.3</v>
      </c>
      <c r="BP812" s="2075">
        <v>5000</v>
      </c>
      <c r="BQ812" s="2075">
        <v>15000</v>
      </c>
      <c r="BR812" s="2075">
        <v>5000</v>
      </c>
      <c r="BS812" s="2206">
        <f t="shared" si="598"/>
        <v>25000</v>
      </c>
      <c r="BT812" s="2206">
        <f t="shared" si="631"/>
        <v>432500</v>
      </c>
      <c r="BU812" s="2206">
        <f t="shared" si="632"/>
        <v>86500</v>
      </c>
      <c r="BV812" s="2206">
        <f t="shared" si="633"/>
        <v>259500</v>
      </c>
      <c r="BW812" s="2206">
        <f t="shared" si="634"/>
        <v>86500</v>
      </c>
      <c r="BX812" s="2297">
        <f t="shared" ref="BX812:BX875" si="639">BO812-BF812</f>
        <v>0</v>
      </c>
      <c r="BY812" s="2207">
        <f t="shared" ref="BY812:BY875" si="640">BT812-BK812</f>
        <v>0</v>
      </c>
      <c r="BZ812" s="2211">
        <f t="shared" ref="BZ812:BZ875" si="641">+BO812-AA812</f>
        <v>1.1999999999999993</v>
      </c>
      <c r="CA812" s="2212">
        <f t="shared" ref="CA812:CA875" si="642">+BT812-AF812</f>
        <v>30000</v>
      </c>
      <c r="CB812" s="2083"/>
      <c r="CC812" s="2083"/>
      <c r="CD812" s="2237"/>
      <c r="CF812" s="2200"/>
    </row>
    <row r="813" spans="1:84" s="1974" customFormat="1" ht="18" customHeight="1" outlineLevel="1">
      <c r="A813" s="2235" t="s">
        <v>4548</v>
      </c>
      <c r="B813" s="2235" t="b">
        <v>1</v>
      </c>
      <c r="C813" s="2201"/>
      <c r="D813" s="2236" t="s">
        <v>3037</v>
      </c>
      <c r="E813" s="2243" t="s">
        <v>3040</v>
      </c>
      <c r="F813" s="2204" t="s">
        <v>380</v>
      </c>
      <c r="G813" s="2244">
        <v>1101</v>
      </c>
      <c r="H813" s="2206">
        <v>180</v>
      </c>
      <c r="I813" s="2206">
        <v>12000</v>
      </c>
      <c r="J813" s="2206"/>
      <c r="K813" s="2206">
        <f t="shared" si="599"/>
        <v>12180</v>
      </c>
      <c r="L813" s="2206">
        <f t="shared" si="607"/>
        <v>13410180</v>
      </c>
      <c r="M813" s="2206">
        <f t="shared" si="608"/>
        <v>198180</v>
      </c>
      <c r="N813" s="2206">
        <f t="shared" si="609"/>
        <v>13212000</v>
      </c>
      <c r="O813" s="2206">
        <f t="shared" si="610"/>
        <v>0</v>
      </c>
      <c r="P813" s="2244">
        <v>1101</v>
      </c>
      <c r="Q813" s="2206">
        <v>180</v>
      </c>
      <c r="R813" s="2206">
        <v>12000</v>
      </c>
      <c r="S813" s="2206"/>
      <c r="T813" s="2206">
        <f t="shared" si="593"/>
        <v>12180</v>
      </c>
      <c r="U813" s="2206">
        <f t="shared" si="611"/>
        <v>13410180</v>
      </c>
      <c r="V813" s="2206">
        <f t="shared" si="612"/>
        <v>198180</v>
      </c>
      <c r="W813" s="2206">
        <f t="shared" si="613"/>
        <v>13212000</v>
      </c>
      <c r="X813" s="2206">
        <f t="shared" si="614"/>
        <v>0</v>
      </c>
      <c r="Y813" s="2244">
        <f t="shared" si="635"/>
        <v>0</v>
      </c>
      <c r="Z813" s="2207">
        <f t="shared" si="636"/>
        <v>0</v>
      </c>
      <c r="AA813" s="2244">
        <v>1042</v>
      </c>
      <c r="AB813" s="2312">
        <v>5000</v>
      </c>
      <c r="AC813" s="2312">
        <v>15000</v>
      </c>
      <c r="AD813" s="2312">
        <v>5000</v>
      </c>
      <c r="AE813" s="2206">
        <f t="shared" si="594"/>
        <v>25000</v>
      </c>
      <c r="AF813" s="2206">
        <f t="shared" si="615"/>
        <v>26050000</v>
      </c>
      <c r="AG813" s="2206">
        <f t="shared" si="616"/>
        <v>5210000</v>
      </c>
      <c r="AH813" s="2206">
        <f t="shared" si="617"/>
        <v>15630000</v>
      </c>
      <c r="AI813" s="2207">
        <f t="shared" si="618"/>
        <v>5210000</v>
      </c>
      <c r="AJ813" s="2246">
        <v>1101</v>
      </c>
      <c r="AK813" s="2075">
        <v>5000</v>
      </c>
      <c r="AL813" s="2075">
        <v>15000</v>
      </c>
      <c r="AM813" s="2075">
        <v>5000</v>
      </c>
      <c r="AN813" s="2206">
        <f t="shared" si="595"/>
        <v>25000</v>
      </c>
      <c r="AO813" s="2206">
        <f t="shared" si="619"/>
        <v>27525000</v>
      </c>
      <c r="AP813" s="2206">
        <f t="shared" si="620"/>
        <v>5505000</v>
      </c>
      <c r="AQ813" s="2206">
        <f t="shared" si="621"/>
        <v>16515000</v>
      </c>
      <c r="AR813" s="2206">
        <f t="shared" si="622"/>
        <v>5505000</v>
      </c>
      <c r="AS813" s="2244">
        <v>1101</v>
      </c>
      <c r="AT813" s="2075">
        <v>5000</v>
      </c>
      <c r="AU813" s="2075">
        <v>15000</v>
      </c>
      <c r="AV813" s="2075">
        <v>5000</v>
      </c>
      <c r="AW813" s="2206">
        <f t="shared" si="596"/>
        <v>25000</v>
      </c>
      <c r="AX813" s="2206">
        <f t="shared" si="623"/>
        <v>27525000</v>
      </c>
      <c r="AY813" s="2206">
        <f t="shared" si="624"/>
        <v>5505000</v>
      </c>
      <c r="AZ813" s="2206">
        <f t="shared" si="625"/>
        <v>16515000</v>
      </c>
      <c r="BA813" s="2206">
        <f t="shared" si="626"/>
        <v>5505000</v>
      </c>
      <c r="BB813" s="2244">
        <f t="shared" si="637"/>
        <v>0</v>
      </c>
      <c r="BC813" s="2207">
        <f t="shared" si="638"/>
        <v>0</v>
      </c>
      <c r="BD813" s="2244">
        <f t="shared" si="590"/>
        <v>59</v>
      </c>
      <c r="BE813" s="2207">
        <f t="shared" si="591"/>
        <v>1475000</v>
      </c>
      <c r="BF813" s="2246">
        <v>1101</v>
      </c>
      <c r="BG813" s="2075">
        <v>5000</v>
      </c>
      <c r="BH813" s="2075">
        <v>15000</v>
      </c>
      <c r="BI813" s="2075">
        <v>5000</v>
      </c>
      <c r="BJ813" s="2206">
        <f t="shared" si="597"/>
        <v>25000</v>
      </c>
      <c r="BK813" s="2206">
        <f t="shared" si="627"/>
        <v>27525000</v>
      </c>
      <c r="BL813" s="2206">
        <f t="shared" si="628"/>
        <v>5505000</v>
      </c>
      <c r="BM813" s="2206">
        <f t="shared" si="629"/>
        <v>16515000</v>
      </c>
      <c r="BN813" s="2206">
        <f t="shared" si="630"/>
        <v>5505000</v>
      </c>
      <c r="BO813" s="2244">
        <v>1101</v>
      </c>
      <c r="BP813" s="2075">
        <v>5000</v>
      </c>
      <c r="BQ813" s="2075">
        <v>15000</v>
      </c>
      <c r="BR813" s="2075">
        <v>5000</v>
      </c>
      <c r="BS813" s="2206">
        <f t="shared" si="598"/>
        <v>25000</v>
      </c>
      <c r="BT813" s="2206">
        <f t="shared" si="631"/>
        <v>27525000</v>
      </c>
      <c r="BU813" s="2206">
        <f t="shared" si="632"/>
        <v>5505000</v>
      </c>
      <c r="BV813" s="2206">
        <f t="shared" si="633"/>
        <v>16515000</v>
      </c>
      <c r="BW813" s="2206">
        <f t="shared" si="634"/>
        <v>5505000</v>
      </c>
      <c r="BX813" s="2244">
        <f t="shared" si="639"/>
        <v>0</v>
      </c>
      <c r="BY813" s="2207">
        <f t="shared" si="640"/>
        <v>0</v>
      </c>
      <c r="BZ813" s="2211">
        <f t="shared" si="641"/>
        <v>59</v>
      </c>
      <c r="CA813" s="2212">
        <f t="shared" si="642"/>
        <v>1475000</v>
      </c>
      <c r="CB813" s="2083"/>
      <c r="CC813" s="2083"/>
      <c r="CD813" s="2237"/>
      <c r="CF813" s="2200"/>
    </row>
    <row r="814" spans="1:84" s="1974" customFormat="1" ht="18" customHeight="1" outlineLevel="1">
      <c r="A814" s="2235" t="s">
        <v>4549</v>
      </c>
      <c r="B814" s="2235" t="b">
        <v>1</v>
      </c>
      <c r="C814" s="2201"/>
      <c r="D814" s="2236" t="s">
        <v>3042</v>
      </c>
      <c r="E814" s="2243" t="s">
        <v>3043</v>
      </c>
      <c r="F814" s="2204" t="s">
        <v>380</v>
      </c>
      <c r="G814" s="2210">
        <v>1101</v>
      </c>
      <c r="H814" s="2206">
        <v>40</v>
      </c>
      <c r="I814" s="2206"/>
      <c r="J814" s="2206">
        <v>3</v>
      </c>
      <c r="K814" s="2206">
        <f t="shared" si="599"/>
        <v>43</v>
      </c>
      <c r="L814" s="2206">
        <f t="shared" si="607"/>
        <v>47343</v>
      </c>
      <c r="M814" s="2206">
        <f t="shared" si="608"/>
        <v>44040</v>
      </c>
      <c r="N814" s="2206">
        <f t="shared" si="609"/>
        <v>0</v>
      </c>
      <c r="O814" s="2206">
        <f t="shared" si="610"/>
        <v>3303</v>
      </c>
      <c r="P814" s="2210">
        <v>1101</v>
      </c>
      <c r="Q814" s="2206">
        <v>40</v>
      </c>
      <c r="R814" s="2206"/>
      <c r="S814" s="2206">
        <v>3</v>
      </c>
      <c r="T814" s="2206">
        <f t="shared" si="593"/>
        <v>43</v>
      </c>
      <c r="U814" s="2206">
        <f t="shared" si="611"/>
        <v>47343</v>
      </c>
      <c r="V814" s="2206">
        <f t="shared" si="612"/>
        <v>44040</v>
      </c>
      <c r="W814" s="2206">
        <f t="shared" si="613"/>
        <v>0</v>
      </c>
      <c r="X814" s="2206">
        <f t="shared" si="614"/>
        <v>3303</v>
      </c>
      <c r="Y814" s="2210">
        <f t="shared" si="635"/>
        <v>0</v>
      </c>
      <c r="Z814" s="2207">
        <f t="shared" si="636"/>
        <v>0</v>
      </c>
      <c r="AA814" s="2210"/>
      <c r="AB814" s="2206"/>
      <c r="AC814" s="2206"/>
      <c r="AD814" s="2206"/>
      <c r="AE814" s="2206">
        <f t="shared" si="594"/>
        <v>0</v>
      </c>
      <c r="AF814" s="2206">
        <f t="shared" si="615"/>
        <v>0</v>
      </c>
      <c r="AG814" s="2206">
        <f t="shared" si="616"/>
        <v>0</v>
      </c>
      <c r="AH814" s="2206">
        <f t="shared" si="617"/>
        <v>0</v>
      </c>
      <c r="AI814" s="2207">
        <f t="shared" si="618"/>
        <v>0</v>
      </c>
      <c r="AJ814" s="2298"/>
      <c r="AK814" s="2075"/>
      <c r="AL814" s="2075"/>
      <c r="AM814" s="2075"/>
      <c r="AN814" s="2206">
        <f t="shared" si="595"/>
        <v>0</v>
      </c>
      <c r="AO814" s="2206">
        <f t="shared" si="619"/>
        <v>0</v>
      </c>
      <c r="AP814" s="2206">
        <f t="shared" si="620"/>
        <v>0</v>
      </c>
      <c r="AQ814" s="2206">
        <f t="shared" si="621"/>
        <v>0</v>
      </c>
      <c r="AR814" s="2206">
        <f t="shared" si="622"/>
        <v>0</v>
      </c>
      <c r="AS814" s="2210"/>
      <c r="AT814" s="2075"/>
      <c r="AU814" s="2075"/>
      <c r="AV814" s="2075"/>
      <c r="AW814" s="2206">
        <f t="shared" si="596"/>
        <v>0</v>
      </c>
      <c r="AX814" s="2206">
        <f t="shared" si="623"/>
        <v>0</v>
      </c>
      <c r="AY814" s="2206">
        <f t="shared" si="624"/>
        <v>0</v>
      </c>
      <c r="AZ814" s="2206">
        <f t="shared" si="625"/>
        <v>0</v>
      </c>
      <c r="BA814" s="2206">
        <f t="shared" si="626"/>
        <v>0</v>
      </c>
      <c r="BB814" s="2210">
        <f t="shared" si="637"/>
        <v>0</v>
      </c>
      <c r="BC814" s="2207">
        <f t="shared" si="638"/>
        <v>0</v>
      </c>
      <c r="BD814" s="2210">
        <f t="shared" si="590"/>
        <v>0</v>
      </c>
      <c r="BE814" s="2207">
        <f t="shared" si="591"/>
        <v>0</v>
      </c>
      <c r="BF814" s="2298">
        <v>0</v>
      </c>
      <c r="BG814" s="2075">
        <v>0</v>
      </c>
      <c r="BH814" s="2075">
        <v>0</v>
      </c>
      <c r="BI814" s="2075">
        <v>0</v>
      </c>
      <c r="BJ814" s="2206">
        <f t="shared" si="597"/>
        <v>0</v>
      </c>
      <c r="BK814" s="2206">
        <f t="shared" si="627"/>
        <v>0</v>
      </c>
      <c r="BL814" s="2206">
        <f t="shared" si="628"/>
        <v>0</v>
      </c>
      <c r="BM814" s="2206">
        <f t="shared" si="629"/>
        <v>0</v>
      </c>
      <c r="BN814" s="2206">
        <f t="shared" si="630"/>
        <v>0</v>
      </c>
      <c r="BO814" s="2210">
        <v>0</v>
      </c>
      <c r="BP814" s="2075">
        <v>0</v>
      </c>
      <c r="BQ814" s="2075">
        <v>0</v>
      </c>
      <c r="BR814" s="2075">
        <v>0</v>
      </c>
      <c r="BS814" s="2206">
        <f t="shared" si="598"/>
        <v>0</v>
      </c>
      <c r="BT814" s="2206">
        <f t="shared" si="631"/>
        <v>0</v>
      </c>
      <c r="BU814" s="2206">
        <f t="shared" si="632"/>
        <v>0</v>
      </c>
      <c r="BV814" s="2206">
        <f t="shared" si="633"/>
        <v>0</v>
      </c>
      <c r="BW814" s="2206">
        <f t="shared" si="634"/>
        <v>0</v>
      </c>
      <c r="BX814" s="2210">
        <f t="shared" si="639"/>
        <v>0</v>
      </c>
      <c r="BY814" s="2207">
        <f t="shared" si="640"/>
        <v>0</v>
      </c>
      <c r="BZ814" s="2211">
        <f t="shared" si="641"/>
        <v>0</v>
      </c>
      <c r="CA814" s="2212">
        <f t="shared" si="642"/>
        <v>0</v>
      </c>
      <c r="CB814" s="2083"/>
      <c r="CC814" s="2083"/>
      <c r="CD814" s="2237"/>
      <c r="CF814" s="2200"/>
    </row>
    <row r="815" spans="1:84" s="1974" customFormat="1" ht="18" customHeight="1" outlineLevel="1">
      <c r="A815" s="2235" t="s">
        <v>4550</v>
      </c>
      <c r="B815" s="2235" t="b">
        <v>1</v>
      </c>
      <c r="C815" s="2201"/>
      <c r="D815" s="2236" t="s">
        <v>3045</v>
      </c>
      <c r="E815" s="2243" t="s">
        <v>3046</v>
      </c>
      <c r="F815" s="2204" t="s">
        <v>365</v>
      </c>
      <c r="G815" s="2244">
        <v>66.3</v>
      </c>
      <c r="H815" s="2206">
        <v>60</v>
      </c>
      <c r="I815" s="2206"/>
      <c r="J815" s="2206"/>
      <c r="K815" s="2206">
        <f t="shared" si="599"/>
        <v>60</v>
      </c>
      <c r="L815" s="2206">
        <f t="shared" si="607"/>
        <v>3978</v>
      </c>
      <c r="M815" s="2206">
        <f t="shared" si="608"/>
        <v>3978</v>
      </c>
      <c r="N815" s="2206">
        <f t="shared" si="609"/>
        <v>0</v>
      </c>
      <c r="O815" s="2206">
        <f t="shared" si="610"/>
        <v>0</v>
      </c>
      <c r="P815" s="2244">
        <v>66.3</v>
      </c>
      <c r="Q815" s="2206">
        <v>60</v>
      </c>
      <c r="R815" s="2206"/>
      <c r="S815" s="2206"/>
      <c r="T815" s="2206">
        <f t="shared" si="593"/>
        <v>60</v>
      </c>
      <c r="U815" s="2206">
        <f t="shared" si="611"/>
        <v>3978</v>
      </c>
      <c r="V815" s="2206">
        <f t="shared" si="612"/>
        <v>3978</v>
      </c>
      <c r="W815" s="2206">
        <f t="shared" si="613"/>
        <v>0</v>
      </c>
      <c r="X815" s="2206">
        <f t="shared" si="614"/>
        <v>0</v>
      </c>
      <c r="Y815" s="2245">
        <f t="shared" si="635"/>
        <v>0</v>
      </c>
      <c r="Z815" s="2207">
        <f t="shared" si="636"/>
        <v>0</v>
      </c>
      <c r="AA815" s="2245">
        <v>107.1</v>
      </c>
      <c r="AB815" s="2206">
        <v>30</v>
      </c>
      <c r="AC815" s="2206">
        <v>1500</v>
      </c>
      <c r="AD815" s="2206"/>
      <c r="AE815" s="2206">
        <f t="shared" si="594"/>
        <v>1530</v>
      </c>
      <c r="AF815" s="2206">
        <f t="shared" si="615"/>
        <v>163863</v>
      </c>
      <c r="AG815" s="2206">
        <f t="shared" si="616"/>
        <v>3213</v>
      </c>
      <c r="AH815" s="2206">
        <f t="shared" si="617"/>
        <v>160650</v>
      </c>
      <c r="AI815" s="2207">
        <f t="shared" si="618"/>
        <v>0</v>
      </c>
      <c r="AJ815" s="2246">
        <v>66.3</v>
      </c>
      <c r="AK815" s="2075">
        <v>30</v>
      </c>
      <c r="AL815" s="2075">
        <v>1500</v>
      </c>
      <c r="AM815" s="2075"/>
      <c r="AN815" s="2206">
        <f t="shared" si="595"/>
        <v>1530</v>
      </c>
      <c r="AO815" s="2206">
        <f t="shared" si="619"/>
        <v>101439</v>
      </c>
      <c r="AP815" s="2206">
        <f t="shared" si="620"/>
        <v>1989</v>
      </c>
      <c r="AQ815" s="2206">
        <f t="shared" si="621"/>
        <v>99450</v>
      </c>
      <c r="AR815" s="2206">
        <f t="shared" si="622"/>
        <v>0</v>
      </c>
      <c r="AS815" s="2245">
        <v>66.3</v>
      </c>
      <c r="AT815" s="2075">
        <v>30</v>
      </c>
      <c r="AU815" s="2075">
        <v>1500</v>
      </c>
      <c r="AV815" s="2075"/>
      <c r="AW815" s="2206">
        <f t="shared" si="596"/>
        <v>1530</v>
      </c>
      <c r="AX815" s="2206">
        <f t="shared" si="623"/>
        <v>101439</v>
      </c>
      <c r="AY815" s="2206">
        <f t="shared" si="624"/>
        <v>1989</v>
      </c>
      <c r="AZ815" s="2206">
        <f t="shared" si="625"/>
        <v>99450</v>
      </c>
      <c r="BA815" s="2206">
        <f t="shared" si="626"/>
        <v>0</v>
      </c>
      <c r="BB815" s="2245">
        <f t="shared" si="637"/>
        <v>0</v>
      </c>
      <c r="BC815" s="2207">
        <f t="shared" si="638"/>
        <v>0</v>
      </c>
      <c r="BD815" s="2245">
        <f t="shared" si="590"/>
        <v>-40.799999999999997</v>
      </c>
      <c r="BE815" s="2207">
        <f t="shared" si="591"/>
        <v>-62424</v>
      </c>
      <c r="BF815" s="2246">
        <v>66.3</v>
      </c>
      <c r="BG815" s="2075">
        <v>30</v>
      </c>
      <c r="BH815" s="2075">
        <v>1500</v>
      </c>
      <c r="BI815" s="2075">
        <v>0</v>
      </c>
      <c r="BJ815" s="2206">
        <f t="shared" si="597"/>
        <v>1530</v>
      </c>
      <c r="BK815" s="2206">
        <f t="shared" si="627"/>
        <v>101439</v>
      </c>
      <c r="BL815" s="2206">
        <f t="shared" si="628"/>
        <v>1989</v>
      </c>
      <c r="BM815" s="2206">
        <f t="shared" si="629"/>
        <v>99450</v>
      </c>
      <c r="BN815" s="2206">
        <f t="shared" si="630"/>
        <v>0</v>
      </c>
      <c r="BO815" s="2245">
        <v>66.3</v>
      </c>
      <c r="BP815" s="2075">
        <v>30</v>
      </c>
      <c r="BQ815" s="2075">
        <v>1500</v>
      </c>
      <c r="BR815" s="2075">
        <v>0</v>
      </c>
      <c r="BS815" s="2206">
        <f t="shared" si="598"/>
        <v>1530</v>
      </c>
      <c r="BT815" s="2206">
        <f t="shared" si="631"/>
        <v>101439</v>
      </c>
      <c r="BU815" s="2206">
        <f t="shared" si="632"/>
        <v>1989</v>
      </c>
      <c r="BV815" s="2206">
        <f t="shared" si="633"/>
        <v>99450</v>
      </c>
      <c r="BW815" s="2206">
        <f t="shared" si="634"/>
        <v>0</v>
      </c>
      <c r="BX815" s="2245">
        <f t="shared" si="639"/>
        <v>0</v>
      </c>
      <c r="BY815" s="2207">
        <f t="shared" si="640"/>
        <v>0</v>
      </c>
      <c r="BZ815" s="2211">
        <f t="shared" si="641"/>
        <v>-40.799999999999997</v>
      </c>
      <c r="CA815" s="2212">
        <f t="shared" si="642"/>
        <v>-62424</v>
      </c>
      <c r="CB815" s="2083"/>
      <c r="CC815" s="2083"/>
      <c r="CD815" s="2237"/>
      <c r="CF815" s="2200"/>
    </row>
    <row r="816" spans="1:84" s="1974" customFormat="1" ht="18" customHeight="1" outlineLevel="1">
      <c r="B816" s="2235"/>
      <c r="C816" s="2201"/>
      <c r="D816" s="2232" t="s">
        <v>4551</v>
      </c>
      <c r="E816" s="2243"/>
      <c r="F816" s="2204"/>
      <c r="G816" s="2244"/>
      <c r="H816" s="2206"/>
      <c r="I816" s="2206"/>
      <c r="J816" s="2206"/>
      <c r="K816" s="2206">
        <f t="shared" si="599"/>
        <v>0</v>
      </c>
      <c r="L816" s="2206">
        <f t="shared" si="607"/>
        <v>0</v>
      </c>
      <c r="M816" s="2206">
        <f t="shared" si="608"/>
        <v>0</v>
      </c>
      <c r="N816" s="2206">
        <f t="shared" si="609"/>
        <v>0</v>
      </c>
      <c r="O816" s="2206">
        <f t="shared" si="610"/>
        <v>0</v>
      </c>
      <c r="P816" s="2244"/>
      <c r="Q816" s="2206"/>
      <c r="R816" s="2206"/>
      <c r="S816" s="2206"/>
      <c r="T816" s="2206">
        <f t="shared" si="593"/>
        <v>0</v>
      </c>
      <c r="U816" s="2206">
        <f t="shared" si="611"/>
        <v>0</v>
      </c>
      <c r="V816" s="2206">
        <f t="shared" si="612"/>
        <v>0</v>
      </c>
      <c r="W816" s="2206">
        <f t="shared" si="613"/>
        <v>0</v>
      </c>
      <c r="X816" s="2206">
        <f t="shared" si="614"/>
        <v>0</v>
      </c>
      <c r="Y816" s="2244">
        <f t="shared" si="635"/>
        <v>0</v>
      </c>
      <c r="Z816" s="2207">
        <f t="shared" si="636"/>
        <v>0</v>
      </c>
      <c r="AA816" s="2244"/>
      <c r="AB816" s="2206"/>
      <c r="AC816" s="2206"/>
      <c r="AD816" s="2206"/>
      <c r="AE816" s="2206">
        <f t="shared" si="594"/>
        <v>0</v>
      </c>
      <c r="AF816" s="2206">
        <f t="shared" si="615"/>
        <v>0</v>
      </c>
      <c r="AG816" s="2206">
        <f t="shared" si="616"/>
        <v>0</v>
      </c>
      <c r="AH816" s="2206">
        <f t="shared" si="617"/>
        <v>0</v>
      </c>
      <c r="AI816" s="2207">
        <f t="shared" si="618"/>
        <v>0</v>
      </c>
      <c r="AJ816" s="2246">
        <v>0</v>
      </c>
      <c r="AK816" s="2075"/>
      <c r="AL816" s="2075"/>
      <c r="AM816" s="2075"/>
      <c r="AN816" s="2206">
        <f t="shared" si="595"/>
        <v>0</v>
      </c>
      <c r="AO816" s="2206">
        <f t="shared" si="619"/>
        <v>0</v>
      </c>
      <c r="AP816" s="2206">
        <f t="shared" si="620"/>
        <v>0</v>
      </c>
      <c r="AQ816" s="2206">
        <f t="shared" si="621"/>
        <v>0</v>
      </c>
      <c r="AR816" s="2206">
        <f t="shared" si="622"/>
        <v>0</v>
      </c>
      <c r="AS816" s="2244">
        <v>0</v>
      </c>
      <c r="AT816" s="2075"/>
      <c r="AU816" s="2075"/>
      <c r="AV816" s="2075"/>
      <c r="AW816" s="2206">
        <f t="shared" si="596"/>
        <v>0</v>
      </c>
      <c r="AX816" s="2206">
        <f t="shared" si="623"/>
        <v>0</v>
      </c>
      <c r="AY816" s="2206">
        <f t="shared" si="624"/>
        <v>0</v>
      </c>
      <c r="AZ816" s="2206">
        <f t="shared" si="625"/>
        <v>0</v>
      </c>
      <c r="BA816" s="2206">
        <f t="shared" si="626"/>
        <v>0</v>
      </c>
      <c r="BB816" s="2244">
        <f t="shared" si="637"/>
        <v>0</v>
      </c>
      <c r="BC816" s="2207">
        <f t="shared" si="638"/>
        <v>0</v>
      </c>
      <c r="BD816" s="2244">
        <f t="shared" si="590"/>
        <v>0</v>
      </c>
      <c r="BE816" s="2207">
        <f t="shared" si="591"/>
        <v>0</v>
      </c>
      <c r="BF816" s="2246">
        <v>0</v>
      </c>
      <c r="BG816" s="2075">
        <v>0</v>
      </c>
      <c r="BH816" s="2075">
        <v>0</v>
      </c>
      <c r="BI816" s="2075">
        <v>0</v>
      </c>
      <c r="BJ816" s="2206">
        <f t="shared" si="597"/>
        <v>0</v>
      </c>
      <c r="BK816" s="2206">
        <f t="shared" si="627"/>
        <v>0</v>
      </c>
      <c r="BL816" s="2206">
        <f t="shared" si="628"/>
        <v>0</v>
      </c>
      <c r="BM816" s="2206">
        <f t="shared" si="629"/>
        <v>0</v>
      </c>
      <c r="BN816" s="2206">
        <f t="shared" si="630"/>
        <v>0</v>
      </c>
      <c r="BO816" s="2244">
        <v>0</v>
      </c>
      <c r="BP816" s="2075">
        <v>0</v>
      </c>
      <c r="BQ816" s="2075">
        <v>0</v>
      </c>
      <c r="BR816" s="2075">
        <v>0</v>
      </c>
      <c r="BS816" s="2206">
        <f t="shared" si="598"/>
        <v>0</v>
      </c>
      <c r="BT816" s="2206">
        <f t="shared" si="631"/>
        <v>0</v>
      </c>
      <c r="BU816" s="2206">
        <f t="shared" si="632"/>
        <v>0</v>
      </c>
      <c r="BV816" s="2206">
        <f t="shared" si="633"/>
        <v>0</v>
      </c>
      <c r="BW816" s="2206">
        <f t="shared" si="634"/>
        <v>0</v>
      </c>
      <c r="BX816" s="2244">
        <f t="shared" si="639"/>
        <v>0</v>
      </c>
      <c r="BY816" s="2207">
        <f t="shared" si="640"/>
        <v>0</v>
      </c>
      <c r="BZ816" s="2211">
        <f t="shared" si="641"/>
        <v>0</v>
      </c>
      <c r="CA816" s="2212">
        <f t="shared" si="642"/>
        <v>0</v>
      </c>
      <c r="CB816" s="2083"/>
      <c r="CC816" s="2083"/>
      <c r="CD816" s="2237"/>
      <c r="CF816" s="2200"/>
    </row>
    <row r="817" spans="1:94" s="1974" customFormat="1" ht="18" customHeight="1" outlineLevel="1">
      <c r="A817" s="2235" t="s">
        <v>4552</v>
      </c>
      <c r="B817" s="2235" t="b">
        <v>1</v>
      </c>
      <c r="C817" s="2201"/>
      <c r="D817" s="2236" t="s">
        <v>3817</v>
      </c>
      <c r="E817" s="2243" t="s">
        <v>3818</v>
      </c>
      <c r="F817" s="2204" t="s">
        <v>3066</v>
      </c>
      <c r="G817" s="2244">
        <v>87424</v>
      </c>
      <c r="H817" s="2206">
        <v>30</v>
      </c>
      <c r="I817" s="2206"/>
      <c r="J817" s="2206"/>
      <c r="K817" s="2206">
        <f t="shared" si="599"/>
        <v>30</v>
      </c>
      <c r="L817" s="2206">
        <f t="shared" si="607"/>
        <v>2622720</v>
      </c>
      <c r="M817" s="2206">
        <f t="shared" si="608"/>
        <v>2622720</v>
      </c>
      <c r="N817" s="2206">
        <f t="shared" si="609"/>
        <v>0</v>
      </c>
      <c r="O817" s="2206">
        <f t="shared" si="610"/>
        <v>0</v>
      </c>
      <c r="P817" s="2244">
        <v>87424</v>
      </c>
      <c r="Q817" s="2206">
        <v>30</v>
      </c>
      <c r="R817" s="2206"/>
      <c r="S817" s="2206"/>
      <c r="T817" s="2206">
        <f t="shared" si="593"/>
        <v>30</v>
      </c>
      <c r="U817" s="2206">
        <f t="shared" si="611"/>
        <v>2622720</v>
      </c>
      <c r="V817" s="2206">
        <f t="shared" si="612"/>
        <v>2622720</v>
      </c>
      <c r="W817" s="2206">
        <f t="shared" si="613"/>
        <v>0</v>
      </c>
      <c r="X817" s="2206">
        <f t="shared" si="614"/>
        <v>0</v>
      </c>
      <c r="Y817" s="2244">
        <f t="shared" si="635"/>
        <v>0</v>
      </c>
      <c r="Z817" s="2207">
        <f t="shared" si="636"/>
        <v>0</v>
      </c>
      <c r="AA817" s="2244">
        <v>87424</v>
      </c>
      <c r="AB817" s="2206">
        <v>70</v>
      </c>
      <c r="AC817" s="2206"/>
      <c r="AD817" s="2206">
        <v>250</v>
      </c>
      <c r="AE817" s="2206">
        <f t="shared" si="594"/>
        <v>320</v>
      </c>
      <c r="AF817" s="2206">
        <f t="shared" si="615"/>
        <v>27975680</v>
      </c>
      <c r="AG817" s="2206">
        <f t="shared" si="616"/>
        <v>6119680</v>
      </c>
      <c r="AH817" s="2206">
        <f t="shared" si="617"/>
        <v>0</v>
      </c>
      <c r="AI817" s="2207">
        <f t="shared" si="618"/>
        <v>21856000</v>
      </c>
      <c r="AJ817" s="2246">
        <v>87424</v>
      </c>
      <c r="AK817" s="2075">
        <v>70</v>
      </c>
      <c r="AL817" s="2075"/>
      <c r="AM817" s="2075">
        <v>250</v>
      </c>
      <c r="AN817" s="2206">
        <f t="shared" si="595"/>
        <v>320</v>
      </c>
      <c r="AO817" s="2206">
        <f t="shared" si="619"/>
        <v>27975680</v>
      </c>
      <c r="AP817" s="2206">
        <f t="shared" si="620"/>
        <v>6119680</v>
      </c>
      <c r="AQ817" s="2206">
        <f t="shared" si="621"/>
        <v>0</v>
      </c>
      <c r="AR817" s="2206">
        <f t="shared" si="622"/>
        <v>21856000</v>
      </c>
      <c r="AS817" s="2244">
        <v>87424</v>
      </c>
      <c r="AT817" s="2075">
        <v>70</v>
      </c>
      <c r="AU817" s="2075"/>
      <c r="AV817" s="2075">
        <v>250</v>
      </c>
      <c r="AW817" s="2206">
        <f t="shared" si="596"/>
        <v>320</v>
      </c>
      <c r="AX817" s="2206">
        <f t="shared" si="623"/>
        <v>27975680</v>
      </c>
      <c r="AY817" s="2206">
        <f t="shared" si="624"/>
        <v>6119680</v>
      </c>
      <c r="AZ817" s="2206">
        <f t="shared" si="625"/>
        <v>0</v>
      </c>
      <c r="BA817" s="2206">
        <f t="shared" si="626"/>
        <v>21856000</v>
      </c>
      <c r="BB817" s="2244">
        <f t="shared" si="637"/>
        <v>0</v>
      </c>
      <c r="BC817" s="2207">
        <f t="shared" si="638"/>
        <v>0</v>
      </c>
      <c r="BD817" s="2244">
        <f t="shared" si="590"/>
        <v>0</v>
      </c>
      <c r="BE817" s="2207">
        <f t="shared" si="591"/>
        <v>0</v>
      </c>
      <c r="BF817" s="2246">
        <v>87424</v>
      </c>
      <c r="BG817" s="2075">
        <v>70</v>
      </c>
      <c r="BH817" s="2075">
        <v>0</v>
      </c>
      <c r="BI817" s="2075">
        <v>250</v>
      </c>
      <c r="BJ817" s="2206">
        <f t="shared" si="597"/>
        <v>320</v>
      </c>
      <c r="BK817" s="2206">
        <f t="shared" si="627"/>
        <v>27975680</v>
      </c>
      <c r="BL817" s="2206">
        <f t="shared" si="628"/>
        <v>6119680</v>
      </c>
      <c r="BM817" s="2206">
        <f t="shared" si="629"/>
        <v>0</v>
      </c>
      <c r="BN817" s="2206">
        <f t="shared" si="630"/>
        <v>21856000</v>
      </c>
      <c r="BO817" s="2244">
        <v>87424</v>
      </c>
      <c r="BP817" s="2075">
        <v>70</v>
      </c>
      <c r="BQ817" s="2075">
        <v>0</v>
      </c>
      <c r="BR817" s="2075">
        <v>250</v>
      </c>
      <c r="BS817" s="2206">
        <f t="shared" si="598"/>
        <v>320</v>
      </c>
      <c r="BT817" s="2206">
        <f t="shared" si="631"/>
        <v>27975680</v>
      </c>
      <c r="BU817" s="2206">
        <f t="shared" si="632"/>
        <v>6119680</v>
      </c>
      <c r="BV817" s="2206">
        <f t="shared" si="633"/>
        <v>0</v>
      </c>
      <c r="BW817" s="2206">
        <f t="shared" si="634"/>
        <v>21856000</v>
      </c>
      <c r="BX817" s="2244">
        <f t="shared" si="639"/>
        <v>0</v>
      </c>
      <c r="BY817" s="2207">
        <f t="shared" si="640"/>
        <v>0</v>
      </c>
      <c r="BZ817" s="2211">
        <f t="shared" si="641"/>
        <v>0</v>
      </c>
      <c r="CA817" s="2212">
        <f t="shared" si="642"/>
        <v>0</v>
      </c>
      <c r="CB817" s="2083"/>
      <c r="CC817" s="2083"/>
      <c r="CD817" s="2237"/>
      <c r="CF817" s="2200"/>
    </row>
    <row r="818" spans="1:94" s="1974" customFormat="1" ht="18" customHeight="1" outlineLevel="1">
      <c r="A818" s="2235" t="s">
        <v>4553</v>
      </c>
      <c r="B818" s="2235" t="b">
        <v>1</v>
      </c>
      <c r="C818" s="2201"/>
      <c r="D818" s="2236" t="s">
        <v>3820</v>
      </c>
      <c r="E818" s="2243" t="s">
        <v>3821</v>
      </c>
      <c r="F818" s="2204" t="s">
        <v>3822</v>
      </c>
      <c r="G818" s="2244">
        <v>72.605000000000004</v>
      </c>
      <c r="H818" s="2206"/>
      <c r="I818" s="2206">
        <v>237000</v>
      </c>
      <c r="J818" s="2206"/>
      <c r="K818" s="2206">
        <f t="shared" si="599"/>
        <v>237000</v>
      </c>
      <c r="L818" s="2206">
        <f t="shared" si="607"/>
        <v>17207385</v>
      </c>
      <c r="M818" s="2206">
        <f t="shared" si="608"/>
        <v>0</v>
      </c>
      <c r="N818" s="2206">
        <f t="shared" si="609"/>
        <v>17207385</v>
      </c>
      <c r="O818" s="2206">
        <f t="shared" si="610"/>
        <v>0</v>
      </c>
      <c r="P818" s="2244">
        <v>72.605000000000004</v>
      </c>
      <c r="Q818" s="2206"/>
      <c r="R818" s="2206">
        <v>237000</v>
      </c>
      <c r="S818" s="2206"/>
      <c r="T818" s="2206">
        <f t="shared" si="593"/>
        <v>237000</v>
      </c>
      <c r="U818" s="2206">
        <f t="shared" si="611"/>
        <v>17207385</v>
      </c>
      <c r="V818" s="2206">
        <f t="shared" si="612"/>
        <v>0</v>
      </c>
      <c r="W818" s="2206">
        <f t="shared" si="613"/>
        <v>17207385</v>
      </c>
      <c r="X818" s="2206">
        <f t="shared" si="614"/>
        <v>0</v>
      </c>
      <c r="Y818" s="2248">
        <f t="shared" si="635"/>
        <v>0</v>
      </c>
      <c r="Z818" s="2207">
        <f t="shared" si="636"/>
        <v>0</v>
      </c>
      <c r="AA818" s="2248">
        <v>72.605000000000004</v>
      </c>
      <c r="AB818" s="2206"/>
      <c r="AC818" s="2206">
        <v>250000</v>
      </c>
      <c r="AD818" s="2206"/>
      <c r="AE818" s="2206">
        <f t="shared" si="594"/>
        <v>250000</v>
      </c>
      <c r="AF818" s="2206">
        <f t="shared" si="615"/>
        <v>18151250</v>
      </c>
      <c r="AG818" s="2206">
        <f t="shared" si="616"/>
        <v>0</v>
      </c>
      <c r="AH818" s="2206">
        <f t="shared" si="617"/>
        <v>18151250</v>
      </c>
      <c r="AI818" s="2207">
        <f t="shared" si="618"/>
        <v>0</v>
      </c>
      <c r="AJ818" s="2246">
        <v>72.605000000000004</v>
      </c>
      <c r="AK818" s="2075"/>
      <c r="AL818" s="2075">
        <v>250000</v>
      </c>
      <c r="AM818" s="2075"/>
      <c r="AN818" s="2206">
        <f t="shared" si="595"/>
        <v>250000</v>
      </c>
      <c r="AO818" s="2206">
        <f t="shared" si="619"/>
        <v>18151250</v>
      </c>
      <c r="AP818" s="2206">
        <f t="shared" si="620"/>
        <v>0</v>
      </c>
      <c r="AQ818" s="2206">
        <f t="shared" si="621"/>
        <v>18151250</v>
      </c>
      <c r="AR818" s="2206">
        <f t="shared" si="622"/>
        <v>0</v>
      </c>
      <c r="AS818" s="2248">
        <v>72.605000000000004</v>
      </c>
      <c r="AT818" s="2075"/>
      <c r="AU818" s="2075">
        <v>250000</v>
      </c>
      <c r="AV818" s="2075"/>
      <c r="AW818" s="2206">
        <f t="shared" si="596"/>
        <v>250000</v>
      </c>
      <c r="AX818" s="2206">
        <f t="shared" si="623"/>
        <v>18151250</v>
      </c>
      <c r="AY818" s="2206">
        <f t="shared" si="624"/>
        <v>0</v>
      </c>
      <c r="AZ818" s="2206">
        <f t="shared" si="625"/>
        <v>18151250</v>
      </c>
      <c r="BA818" s="2206">
        <f t="shared" si="626"/>
        <v>0</v>
      </c>
      <c r="BB818" s="2248">
        <f t="shared" si="637"/>
        <v>0</v>
      </c>
      <c r="BC818" s="2207">
        <f t="shared" si="638"/>
        <v>0</v>
      </c>
      <c r="BD818" s="2248">
        <f t="shared" si="590"/>
        <v>0</v>
      </c>
      <c r="BE818" s="2207">
        <f t="shared" si="591"/>
        <v>0</v>
      </c>
      <c r="BF818" s="2246">
        <v>72.605000000000004</v>
      </c>
      <c r="BG818" s="2075">
        <v>0</v>
      </c>
      <c r="BH818" s="2075">
        <v>250000</v>
      </c>
      <c r="BI818" s="2075">
        <v>0</v>
      </c>
      <c r="BJ818" s="2206">
        <f t="shared" si="597"/>
        <v>250000</v>
      </c>
      <c r="BK818" s="2206">
        <f t="shared" si="627"/>
        <v>18151250</v>
      </c>
      <c r="BL818" s="2206">
        <f t="shared" si="628"/>
        <v>0</v>
      </c>
      <c r="BM818" s="2206">
        <f t="shared" si="629"/>
        <v>18151250</v>
      </c>
      <c r="BN818" s="2206">
        <f t="shared" si="630"/>
        <v>0</v>
      </c>
      <c r="BO818" s="2248">
        <v>72.605000000000004</v>
      </c>
      <c r="BP818" s="2075">
        <v>0</v>
      </c>
      <c r="BQ818" s="2075">
        <v>250000</v>
      </c>
      <c r="BR818" s="2075">
        <v>0</v>
      </c>
      <c r="BS818" s="2206">
        <f t="shared" si="598"/>
        <v>250000</v>
      </c>
      <c r="BT818" s="2206">
        <f t="shared" si="631"/>
        <v>18151250</v>
      </c>
      <c r="BU818" s="2206">
        <f t="shared" si="632"/>
        <v>0</v>
      </c>
      <c r="BV818" s="2206">
        <f t="shared" si="633"/>
        <v>18151250</v>
      </c>
      <c r="BW818" s="2206">
        <f t="shared" si="634"/>
        <v>0</v>
      </c>
      <c r="BX818" s="2248">
        <f t="shared" si="639"/>
        <v>0</v>
      </c>
      <c r="BY818" s="2207">
        <f t="shared" si="640"/>
        <v>0</v>
      </c>
      <c r="BZ818" s="2211">
        <f t="shared" si="641"/>
        <v>0</v>
      </c>
      <c r="CA818" s="2212">
        <f t="shared" si="642"/>
        <v>0</v>
      </c>
      <c r="CB818" s="2083"/>
      <c r="CC818" s="2083"/>
      <c r="CD818" s="2237"/>
      <c r="CF818" s="2200"/>
    </row>
    <row r="819" spans="1:94" s="1974" customFormat="1" ht="18" customHeight="1" outlineLevel="1">
      <c r="A819" s="2235" t="s">
        <v>4554</v>
      </c>
      <c r="B819" s="2235" t="b">
        <v>1</v>
      </c>
      <c r="C819" s="2201"/>
      <c r="D819" s="2236" t="s">
        <v>3826</v>
      </c>
      <c r="E819" s="2243" t="s">
        <v>3821</v>
      </c>
      <c r="F819" s="2204" t="s">
        <v>3822</v>
      </c>
      <c r="G819" s="2244">
        <v>6.694</v>
      </c>
      <c r="H819" s="2206">
        <v>12110</v>
      </c>
      <c r="I819" s="2206">
        <v>234010</v>
      </c>
      <c r="J819" s="2206"/>
      <c r="K819" s="2206">
        <f t="shared" si="599"/>
        <v>246120</v>
      </c>
      <c r="L819" s="2206">
        <f t="shared" si="607"/>
        <v>1647526</v>
      </c>
      <c r="M819" s="2206">
        <f t="shared" si="608"/>
        <v>81064</v>
      </c>
      <c r="N819" s="2206">
        <f t="shared" si="609"/>
        <v>1566462</v>
      </c>
      <c r="O819" s="2206">
        <f t="shared" si="610"/>
        <v>0</v>
      </c>
      <c r="P819" s="2244">
        <v>6.694</v>
      </c>
      <c r="Q819" s="2206">
        <v>12110</v>
      </c>
      <c r="R819" s="2206">
        <v>234010</v>
      </c>
      <c r="S819" s="2206"/>
      <c r="T819" s="2206">
        <f t="shared" si="593"/>
        <v>246120</v>
      </c>
      <c r="U819" s="2206">
        <f t="shared" si="611"/>
        <v>1647526</v>
      </c>
      <c r="V819" s="2206">
        <f t="shared" si="612"/>
        <v>81064</v>
      </c>
      <c r="W819" s="2206">
        <f t="shared" si="613"/>
        <v>1566462</v>
      </c>
      <c r="X819" s="2206">
        <f t="shared" si="614"/>
        <v>0</v>
      </c>
      <c r="Y819" s="2248">
        <f t="shared" si="635"/>
        <v>0</v>
      </c>
      <c r="Z819" s="2207">
        <f t="shared" si="636"/>
        <v>0</v>
      </c>
      <c r="AA819" s="2248">
        <v>6.694</v>
      </c>
      <c r="AB819" s="2206"/>
      <c r="AC819" s="2206">
        <v>250000</v>
      </c>
      <c r="AD819" s="2206"/>
      <c r="AE819" s="2206">
        <f t="shared" si="594"/>
        <v>250000</v>
      </c>
      <c r="AF819" s="2206">
        <f t="shared" si="615"/>
        <v>1673500</v>
      </c>
      <c r="AG819" s="2206">
        <f t="shared" si="616"/>
        <v>0</v>
      </c>
      <c r="AH819" s="2206">
        <f t="shared" si="617"/>
        <v>1673500</v>
      </c>
      <c r="AI819" s="2207">
        <f t="shared" si="618"/>
        <v>0</v>
      </c>
      <c r="AJ819" s="2246">
        <v>6.694</v>
      </c>
      <c r="AK819" s="2075"/>
      <c r="AL819" s="2075">
        <v>250000</v>
      </c>
      <c r="AM819" s="2075"/>
      <c r="AN819" s="2206">
        <f t="shared" si="595"/>
        <v>250000</v>
      </c>
      <c r="AO819" s="2206">
        <f t="shared" si="619"/>
        <v>1673500</v>
      </c>
      <c r="AP819" s="2206">
        <f t="shared" si="620"/>
        <v>0</v>
      </c>
      <c r="AQ819" s="2206">
        <f t="shared" si="621"/>
        <v>1673500</v>
      </c>
      <c r="AR819" s="2206">
        <f t="shared" si="622"/>
        <v>0</v>
      </c>
      <c r="AS819" s="2248">
        <v>6.694</v>
      </c>
      <c r="AT819" s="2075"/>
      <c r="AU819" s="2075">
        <v>250000</v>
      </c>
      <c r="AV819" s="2075"/>
      <c r="AW819" s="2206">
        <f t="shared" si="596"/>
        <v>250000</v>
      </c>
      <c r="AX819" s="2206">
        <f t="shared" si="623"/>
        <v>1673500</v>
      </c>
      <c r="AY819" s="2206">
        <f t="shared" si="624"/>
        <v>0</v>
      </c>
      <c r="AZ819" s="2206">
        <f t="shared" si="625"/>
        <v>1673500</v>
      </c>
      <c r="BA819" s="2206">
        <f t="shared" si="626"/>
        <v>0</v>
      </c>
      <c r="BB819" s="2248">
        <f t="shared" si="637"/>
        <v>0</v>
      </c>
      <c r="BC819" s="2207">
        <f t="shared" si="638"/>
        <v>0</v>
      </c>
      <c r="BD819" s="2248">
        <f t="shared" si="590"/>
        <v>0</v>
      </c>
      <c r="BE819" s="2207">
        <f t="shared" si="591"/>
        <v>0</v>
      </c>
      <c r="BF819" s="2246">
        <v>6.694</v>
      </c>
      <c r="BG819" s="2075">
        <v>0</v>
      </c>
      <c r="BH819" s="2075">
        <v>250000</v>
      </c>
      <c r="BI819" s="2075">
        <v>0</v>
      </c>
      <c r="BJ819" s="2206">
        <f t="shared" si="597"/>
        <v>250000</v>
      </c>
      <c r="BK819" s="2206">
        <f t="shared" si="627"/>
        <v>1673500</v>
      </c>
      <c r="BL819" s="2206">
        <f t="shared" si="628"/>
        <v>0</v>
      </c>
      <c r="BM819" s="2206">
        <f t="shared" si="629"/>
        <v>1673500</v>
      </c>
      <c r="BN819" s="2206">
        <f t="shared" si="630"/>
        <v>0</v>
      </c>
      <c r="BO819" s="2248">
        <v>6.694</v>
      </c>
      <c r="BP819" s="2075">
        <v>0</v>
      </c>
      <c r="BQ819" s="2075">
        <v>250000</v>
      </c>
      <c r="BR819" s="2075">
        <v>0</v>
      </c>
      <c r="BS819" s="2206">
        <f t="shared" si="598"/>
        <v>250000</v>
      </c>
      <c r="BT819" s="2206">
        <f t="shared" si="631"/>
        <v>1673500</v>
      </c>
      <c r="BU819" s="2206">
        <f t="shared" si="632"/>
        <v>0</v>
      </c>
      <c r="BV819" s="2206">
        <f t="shared" si="633"/>
        <v>1673500</v>
      </c>
      <c r="BW819" s="2206">
        <f t="shared" si="634"/>
        <v>0</v>
      </c>
      <c r="BX819" s="2248">
        <f t="shared" si="639"/>
        <v>0</v>
      </c>
      <c r="BY819" s="2207">
        <f t="shared" si="640"/>
        <v>0</v>
      </c>
      <c r="BZ819" s="2211">
        <f t="shared" si="641"/>
        <v>0</v>
      </c>
      <c r="CA819" s="2212">
        <f t="shared" si="642"/>
        <v>0</v>
      </c>
      <c r="CB819" s="2083"/>
      <c r="CC819" s="2083"/>
      <c r="CD819" s="2237"/>
      <c r="CF819" s="2200"/>
    </row>
    <row r="820" spans="1:94" s="1974" customFormat="1" ht="18" customHeight="1" outlineLevel="1">
      <c r="A820" s="2235" t="s">
        <v>4555</v>
      </c>
      <c r="B820" s="2235" t="b">
        <v>1</v>
      </c>
      <c r="C820" s="2201"/>
      <c r="D820" s="2236" t="s">
        <v>3820</v>
      </c>
      <c r="E820" s="2243" t="s">
        <v>3828</v>
      </c>
      <c r="F820" s="2204" t="s">
        <v>3822</v>
      </c>
      <c r="G820" s="2244">
        <v>3.9620000000000002</v>
      </c>
      <c r="H820" s="2206">
        <v>15990</v>
      </c>
      <c r="I820" s="2206">
        <v>195940</v>
      </c>
      <c r="J820" s="2206"/>
      <c r="K820" s="2206">
        <f t="shared" si="599"/>
        <v>211930</v>
      </c>
      <c r="L820" s="2206">
        <f t="shared" si="607"/>
        <v>839666</v>
      </c>
      <c r="M820" s="2206">
        <f t="shared" si="608"/>
        <v>63352</v>
      </c>
      <c r="N820" s="2206">
        <f t="shared" si="609"/>
        <v>776314</v>
      </c>
      <c r="O820" s="2206">
        <f t="shared" si="610"/>
        <v>0</v>
      </c>
      <c r="P820" s="2244">
        <v>3.9620000000000002</v>
      </c>
      <c r="Q820" s="2206">
        <v>15990</v>
      </c>
      <c r="R820" s="2206">
        <v>195940</v>
      </c>
      <c r="S820" s="2206"/>
      <c r="T820" s="2206">
        <f t="shared" si="593"/>
        <v>211930</v>
      </c>
      <c r="U820" s="2206">
        <f t="shared" si="611"/>
        <v>839666</v>
      </c>
      <c r="V820" s="2206">
        <f t="shared" si="612"/>
        <v>63352</v>
      </c>
      <c r="W820" s="2206">
        <f t="shared" si="613"/>
        <v>776314</v>
      </c>
      <c r="X820" s="2206">
        <f t="shared" si="614"/>
        <v>0</v>
      </c>
      <c r="Y820" s="2248">
        <f t="shared" si="635"/>
        <v>0</v>
      </c>
      <c r="Z820" s="2207">
        <f t="shared" si="636"/>
        <v>0</v>
      </c>
      <c r="AA820" s="2248">
        <v>3.9620000000000002</v>
      </c>
      <c r="AB820" s="2206"/>
      <c r="AC820" s="2206">
        <v>250000</v>
      </c>
      <c r="AD820" s="2206"/>
      <c r="AE820" s="2206">
        <f t="shared" si="594"/>
        <v>250000</v>
      </c>
      <c r="AF820" s="2206">
        <f t="shared" si="615"/>
        <v>990500</v>
      </c>
      <c r="AG820" s="2206">
        <f t="shared" si="616"/>
        <v>0</v>
      </c>
      <c r="AH820" s="2206">
        <f t="shared" si="617"/>
        <v>990500</v>
      </c>
      <c r="AI820" s="2207">
        <f t="shared" si="618"/>
        <v>0</v>
      </c>
      <c r="AJ820" s="2246">
        <v>3.9620000000000002</v>
      </c>
      <c r="AK820" s="2075"/>
      <c r="AL820" s="2075">
        <v>250000</v>
      </c>
      <c r="AM820" s="2075"/>
      <c r="AN820" s="2206">
        <f t="shared" si="595"/>
        <v>250000</v>
      </c>
      <c r="AO820" s="2206">
        <f t="shared" si="619"/>
        <v>990500</v>
      </c>
      <c r="AP820" s="2206">
        <f t="shared" si="620"/>
        <v>0</v>
      </c>
      <c r="AQ820" s="2206">
        <f t="shared" si="621"/>
        <v>990500</v>
      </c>
      <c r="AR820" s="2206">
        <f t="shared" si="622"/>
        <v>0</v>
      </c>
      <c r="AS820" s="2248">
        <v>3.9620000000000002</v>
      </c>
      <c r="AT820" s="2075"/>
      <c r="AU820" s="2075">
        <v>250000</v>
      </c>
      <c r="AV820" s="2075"/>
      <c r="AW820" s="2206">
        <f t="shared" si="596"/>
        <v>250000</v>
      </c>
      <c r="AX820" s="2206">
        <f t="shared" si="623"/>
        <v>990500</v>
      </c>
      <c r="AY820" s="2206">
        <f t="shared" si="624"/>
        <v>0</v>
      </c>
      <c r="AZ820" s="2206">
        <f t="shared" si="625"/>
        <v>990500</v>
      </c>
      <c r="BA820" s="2206">
        <f t="shared" si="626"/>
        <v>0</v>
      </c>
      <c r="BB820" s="2248">
        <f t="shared" si="637"/>
        <v>0</v>
      </c>
      <c r="BC820" s="2207">
        <f t="shared" si="638"/>
        <v>0</v>
      </c>
      <c r="BD820" s="2248">
        <f t="shared" si="590"/>
        <v>0</v>
      </c>
      <c r="BE820" s="2207">
        <f t="shared" si="591"/>
        <v>0</v>
      </c>
      <c r="BF820" s="2246">
        <v>3.9620000000000002</v>
      </c>
      <c r="BG820" s="2075">
        <v>0</v>
      </c>
      <c r="BH820" s="2075">
        <v>250000</v>
      </c>
      <c r="BI820" s="2075">
        <v>0</v>
      </c>
      <c r="BJ820" s="2206">
        <f t="shared" si="597"/>
        <v>250000</v>
      </c>
      <c r="BK820" s="2206">
        <f t="shared" si="627"/>
        <v>990500</v>
      </c>
      <c r="BL820" s="2206">
        <f t="shared" si="628"/>
        <v>0</v>
      </c>
      <c r="BM820" s="2206">
        <f t="shared" si="629"/>
        <v>990500</v>
      </c>
      <c r="BN820" s="2206">
        <f t="shared" si="630"/>
        <v>0</v>
      </c>
      <c r="BO820" s="2248">
        <v>3.9620000000000002</v>
      </c>
      <c r="BP820" s="2075">
        <v>0</v>
      </c>
      <c r="BQ820" s="2075">
        <v>250000</v>
      </c>
      <c r="BR820" s="2075">
        <v>0</v>
      </c>
      <c r="BS820" s="2206">
        <f t="shared" si="598"/>
        <v>250000</v>
      </c>
      <c r="BT820" s="2206">
        <f t="shared" si="631"/>
        <v>990500</v>
      </c>
      <c r="BU820" s="2206">
        <f t="shared" si="632"/>
        <v>0</v>
      </c>
      <c r="BV820" s="2206">
        <f t="shared" si="633"/>
        <v>990500</v>
      </c>
      <c r="BW820" s="2206">
        <f t="shared" si="634"/>
        <v>0</v>
      </c>
      <c r="BX820" s="2248">
        <f t="shared" si="639"/>
        <v>0</v>
      </c>
      <c r="BY820" s="2207">
        <f t="shared" si="640"/>
        <v>0</v>
      </c>
      <c r="BZ820" s="2211">
        <f t="shared" si="641"/>
        <v>0</v>
      </c>
      <c r="CA820" s="2212">
        <f t="shared" si="642"/>
        <v>0</v>
      </c>
      <c r="CB820" s="2083"/>
      <c r="CC820" s="2083"/>
      <c r="CD820" s="2237"/>
      <c r="CF820" s="2200"/>
    </row>
    <row r="821" spans="1:94" s="1974" customFormat="1" ht="18" customHeight="1" outlineLevel="1">
      <c r="A821" s="2235" t="s">
        <v>4556</v>
      </c>
      <c r="B821" s="2235" t="b">
        <v>1</v>
      </c>
      <c r="C821" s="2201"/>
      <c r="D821" s="2236" t="s">
        <v>3832</v>
      </c>
      <c r="E821" s="2303" t="s">
        <v>3833</v>
      </c>
      <c r="F821" s="2204" t="s">
        <v>3822</v>
      </c>
      <c r="G821" s="2244">
        <v>0.46400000000000002</v>
      </c>
      <c r="H821" s="2206"/>
      <c r="I821" s="2206">
        <v>32550</v>
      </c>
      <c r="J821" s="2206"/>
      <c r="K821" s="2206">
        <f t="shared" si="599"/>
        <v>32550</v>
      </c>
      <c r="L821" s="2206">
        <f t="shared" si="607"/>
        <v>15103</v>
      </c>
      <c r="M821" s="2206">
        <f t="shared" si="608"/>
        <v>0</v>
      </c>
      <c r="N821" s="2206">
        <f t="shared" si="609"/>
        <v>15103</v>
      </c>
      <c r="O821" s="2206">
        <f t="shared" si="610"/>
        <v>0</v>
      </c>
      <c r="P821" s="2244">
        <v>0.46400000000000002</v>
      </c>
      <c r="Q821" s="2206"/>
      <c r="R821" s="2206">
        <v>32550</v>
      </c>
      <c r="S821" s="2206"/>
      <c r="T821" s="2206">
        <f t="shared" si="593"/>
        <v>32550</v>
      </c>
      <c r="U821" s="2206">
        <f t="shared" si="611"/>
        <v>15103</v>
      </c>
      <c r="V821" s="2206">
        <f t="shared" si="612"/>
        <v>0</v>
      </c>
      <c r="W821" s="2206">
        <f t="shared" si="613"/>
        <v>15103</v>
      </c>
      <c r="X821" s="2206">
        <f t="shared" si="614"/>
        <v>0</v>
      </c>
      <c r="Y821" s="2248">
        <f t="shared" si="635"/>
        <v>0</v>
      </c>
      <c r="Z821" s="2207">
        <f t="shared" si="636"/>
        <v>0</v>
      </c>
      <c r="AA821" s="2248">
        <v>0.46400000000000002</v>
      </c>
      <c r="AB821" s="2206"/>
      <c r="AC821" s="2206">
        <v>100000</v>
      </c>
      <c r="AD821" s="2206"/>
      <c r="AE821" s="2206">
        <f t="shared" si="594"/>
        <v>100000</v>
      </c>
      <c r="AF821" s="2206">
        <f t="shared" si="615"/>
        <v>46400</v>
      </c>
      <c r="AG821" s="2206">
        <f t="shared" si="616"/>
        <v>0</v>
      </c>
      <c r="AH821" s="2206">
        <f t="shared" si="617"/>
        <v>46400</v>
      </c>
      <c r="AI821" s="2207">
        <f t="shared" si="618"/>
        <v>0</v>
      </c>
      <c r="AJ821" s="2246">
        <v>0.46400000000000002</v>
      </c>
      <c r="AK821" s="2075"/>
      <c r="AL821" s="2075">
        <v>100000</v>
      </c>
      <c r="AM821" s="2075"/>
      <c r="AN821" s="2206">
        <f t="shared" si="595"/>
        <v>100000</v>
      </c>
      <c r="AO821" s="2206">
        <f t="shared" si="619"/>
        <v>46400</v>
      </c>
      <c r="AP821" s="2206">
        <f t="shared" si="620"/>
        <v>0</v>
      </c>
      <c r="AQ821" s="2206">
        <f t="shared" si="621"/>
        <v>46400</v>
      </c>
      <c r="AR821" s="2206">
        <f t="shared" si="622"/>
        <v>0</v>
      </c>
      <c r="AS821" s="2248">
        <v>0.46400000000000002</v>
      </c>
      <c r="AT821" s="2075"/>
      <c r="AU821" s="2075">
        <v>100000</v>
      </c>
      <c r="AV821" s="2075"/>
      <c r="AW821" s="2206">
        <f t="shared" si="596"/>
        <v>100000</v>
      </c>
      <c r="AX821" s="2206">
        <f t="shared" si="623"/>
        <v>46400</v>
      </c>
      <c r="AY821" s="2206">
        <f t="shared" si="624"/>
        <v>0</v>
      </c>
      <c r="AZ821" s="2206">
        <f t="shared" si="625"/>
        <v>46400</v>
      </c>
      <c r="BA821" s="2206">
        <f t="shared" si="626"/>
        <v>0</v>
      </c>
      <c r="BB821" s="2248">
        <f t="shared" si="637"/>
        <v>0</v>
      </c>
      <c r="BC821" s="2207">
        <f t="shared" si="638"/>
        <v>0</v>
      </c>
      <c r="BD821" s="2248">
        <f t="shared" si="590"/>
        <v>0</v>
      </c>
      <c r="BE821" s="2207">
        <f t="shared" si="591"/>
        <v>0</v>
      </c>
      <c r="BF821" s="2246">
        <v>0.46400000000000002</v>
      </c>
      <c r="BG821" s="2075">
        <v>0</v>
      </c>
      <c r="BH821" s="2075">
        <v>100000</v>
      </c>
      <c r="BI821" s="2075">
        <v>0</v>
      </c>
      <c r="BJ821" s="2206">
        <f t="shared" si="597"/>
        <v>100000</v>
      </c>
      <c r="BK821" s="2206">
        <f t="shared" si="627"/>
        <v>46400</v>
      </c>
      <c r="BL821" s="2206">
        <f t="shared" si="628"/>
        <v>0</v>
      </c>
      <c r="BM821" s="2206">
        <f t="shared" si="629"/>
        <v>46400</v>
      </c>
      <c r="BN821" s="2206">
        <f t="shared" si="630"/>
        <v>0</v>
      </c>
      <c r="BO821" s="2248">
        <v>0.46400000000000002</v>
      </c>
      <c r="BP821" s="2075">
        <v>0</v>
      </c>
      <c r="BQ821" s="2075">
        <v>100000</v>
      </c>
      <c r="BR821" s="2075">
        <v>0</v>
      </c>
      <c r="BS821" s="2206">
        <f t="shared" si="598"/>
        <v>100000</v>
      </c>
      <c r="BT821" s="2206">
        <f t="shared" si="631"/>
        <v>46400</v>
      </c>
      <c r="BU821" s="2206">
        <f t="shared" si="632"/>
        <v>0</v>
      </c>
      <c r="BV821" s="2206">
        <f t="shared" si="633"/>
        <v>46400</v>
      </c>
      <c r="BW821" s="2206">
        <f t="shared" si="634"/>
        <v>0</v>
      </c>
      <c r="BX821" s="2248">
        <f t="shared" si="639"/>
        <v>0</v>
      </c>
      <c r="BY821" s="2207">
        <f t="shared" si="640"/>
        <v>0</v>
      </c>
      <c r="BZ821" s="2211">
        <f t="shared" si="641"/>
        <v>0</v>
      </c>
      <c r="CA821" s="2212">
        <f t="shared" si="642"/>
        <v>0</v>
      </c>
      <c r="CB821" s="2083"/>
      <c r="CC821" s="2083"/>
      <c r="CD821" s="2237"/>
      <c r="CF821" s="2200"/>
    </row>
    <row r="822" spans="1:94" s="1974" customFormat="1" ht="18" customHeight="1" outlineLevel="1">
      <c r="A822" s="2235" t="s">
        <v>4557</v>
      </c>
      <c r="B822" s="2235" t="b">
        <v>1</v>
      </c>
      <c r="C822" s="2201"/>
      <c r="D822" s="2236" t="s">
        <v>3832</v>
      </c>
      <c r="E822" s="2243" t="s">
        <v>3835</v>
      </c>
      <c r="F822" s="2204" t="s">
        <v>3822</v>
      </c>
      <c r="G822" s="2244">
        <v>82.796999999999997</v>
      </c>
      <c r="H822" s="2206"/>
      <c r="I822" s="2206">
        <v>24280</v>
      </c>
      <c r="J822" s="2206"/>
      <c r="K822" s="2206">
        <f t="shared" si="599"/>
        <v>24280</v>
      </c>
      <c r="L822" s="2206">
        <f t="shared" si="607"/>
        <v>2010311</v>
      </c>
      <c r="M822" s="2206">
        <f t="shared" si="608"/>
        <v>0</v>
      </c>
      <c r="N822" s="2206">
        <f t="shared" si="609"/>
        <v>2010311</v>
      </c>
      <c r="O822" s="2206">
        <f t="shared" si="610"/>
        <v>0</v>
      </c>
      <c r="P822" s="2244">
        <v>82.796999999999997</v>
      </c>
      <c r="Q822" s="2206"/>
      <c r="R822" s="2206">
        <v>24280</v>
      </c>
      <c r="S822" s="2206"/>
      <c r="T822" s="2206">
        <f t="shared" si="593"/>
        <v>24280</v>
      </c>
      <c r="U822" s="2206">
        <f t="shared" si="611"/>
        <v>2010311</v>
      </c>
      <c r="V822" s="2206">
        <f t="shared" si="612"/>
        <v>0</v>
      </c>
      <c r="W822" s="2206">
        <f t="shared" si="613"/>
        <v>2010311</v>
      </c>
      <c r="X822" s="2206">
        <f t="shared" si="614"/>
        <v>0</v>
      </c>
      <c r="Y822" s="2248">
        <f t="shared" si="635"/>
        <v>0</v>
      </c>
      <c r="Z822" s="2207">
        <f t="shared" si="636"/>
        <v>0</v>
      </c>
      <c r="AA822" s="2248">
        <v>82.796999999999997</v>
      </c>
      <c r="AB822" s="2206"/>
      <c r="AC822" s="2206">
        <v>100000</v>
      </c>
      <c r="AD822" s="2206"/>
      <c r="AE822" s="2206">
        <f t="shared" si="594"/>
        <v>100000</v>
      </c>
      <c r="AF822" s="2206">
        <f t="shared" si="615"/>
        <v>8279700</v>
      </c>
      <c r="AG822" s="2206">
        <f t="shared" si="616"/>
        <v>0</v>
      </c>
      <c r="AH822" s="2206">
        <f t="shared" si="617"/>
        <v>8279700</v>
      </c>
      <c r="AI822" s="2207">
        <f t="shared" si="618"/>
        <v>0</v>
      </c>
      <c r="AJ822" s="2246">
        <v>82.796999999999997</v>
      </c>
      <c r="AK822" s="2075"/>
      <c r="AL822" s="2075">
        <v>100000</v>
      </c>
      <c r="AM822" s="2075"/>
      <c r="AN822" s="2206">
        <f t="shared" si="595"/>
        <v>100000</v>
      </c>
      <c r="AO822" s="2206">
        <f t="shared" si="619"/>
        <v>8279700</v>
      </c>
      <c r="AP822" s="2206">
        <f t="shared" si="620"/>
        <v>0</v>
      </c>
      <c r="AQ822" s="2206">
        <f t="shared" si="621"/>
        <v>8279700</v>
      </c>
      <c r="AR822" s="2206">
        <f t="shared" si="622"/>
        <v>0</v>
      </c>
      <c r="AS822" s="2248">
        <v>82.796999999999997</v>
      </c>
      <c r="AT822" s="2075"/>
      <c r="AU822" s="2075">
        <v>100000</v>
      </c>
      <c r="AV822" s="2075"/>
      <c r="AW822" s="2206">
        <f t="shared" si="596"/>
        <v>100000</v>
      </c>
      <c r="AX822" s="2206">
        <f t="shared" si="623"/>
        <v>8279700</v>
      </c>
      <c r="AY822" s="2206">
        <f t="shared" si="624"/>
        <v>0</v>
      </c>
      <c r="AZ822" s="2206">
        <f t="shared" si="625"/>
        <v>8279700</v>
      </c>
      <c r="BA822" s="2206">
        <f t="shared" si="626"/>
        <v>0</v>
      </c>
      <c r="BB822" s="2248">
        <f t="shared" si="637"/>
        <v>0</v>
      </c>
      <c r="BC822" s="2207">
        <f t="shared" si="638"/>
        <v>0</v>
      </c>
      <c r="BD822" s="2248">
        <f t="shared" si="590"/>
        <v>0</v>
      </c>
      <c r="BE822" s="2207">
        <f t="shared" si="591"/>
        <v>0</v>
      </c>
      <c r="BF822" s="2246">
        <v>82.796999999999997</v>
      </c>
      <c r="BG822" s="2075">
        <v>0</v>
      </c>
      <c r="BH822" s="2075">
        <v>100000</v>
      </c>
      <c r="BI822" s="2075">
        <v>0</v>
      </c>
      <c r="BJ822" s="2206">
        <f t="shared" si="597"/>
        <v>100000</v>
      </c>
      <c r="BK822" s="2206">
        <f t="shared" si="627"/>
        <v>8279700</v>
      </c>
      <c r="BL822" s="2206">
        <f t="shared" si="628"/>
        <v>0</v>
      </c>
      <c r="BM822" s="2206">
        <f t="shared" si="629"/>
        <v>8279700</v>
      </c>
      <c r="BN822" s="2206">
        <f t="shared" si="630"/>
        <v>0</v>
      </c>
      <c r="BO822" s="2248">
        <v>82.796999999999997</v>
      </c>
      <c r="BP822" s="2075">
        <v>0</v>
      </c>
      <c r="BQ822" s="2075">
        <v>100000</v>
      </c>
      <c r="BR822" s="2075">
        <v>0</v>
      </c>
      <c r="BS822" s="2206">
        <f t="shared" si="598"/>
        <v>100000</v>
      </c>
      <c r="BT822" s="2206">
        <f t="shared" si="631"/>
        <v>8279700</v>
      </c>
      <c r="BU822" s="2206">
        <f t="shared" si="632"/>
        <v>0</v>
      </c>
      <c r="BV822" s="2206">
        <f t="shared" si="633"/>
        <v>8279700</v>
      </c>
      <c r="BW822" s="2206">
        <f t="shared" si="634"/>
        <v>0</v>
      </c>
      <c r="BX822" s="2248">
        <f t="shared" si="639"/>
        <v>0</v>
      </c>
      <c r="BY822" s="2207">
        <f t="shared" si="640"/>
        <v>0</v>
      </c>
      <c r="BZ822" s="2211">
        <f t="shared" si="641"/>
        <v>0</v>
      </c>
      <c r="CA822" s="2212">
        <f t="shared" si="642"/>
        <v>0</v>
      </c>
      <c r="CB822" s="2083"/>
      <c r="CC822" s="2083"/>
      <c r="CD822" s="2237"/>
      <c r="CF822" s="2200"/>
    </row>
    <row r="823" spans="1:94" s="1974" customFormat="1" ht="18" customHeight="1" outlineLevel="1">
      <c r="A823" s="2235" t="s">
        <v>4558</v>
      </c>
      <c r="B823" s="2235" t="b">
        <v>1</v>
      </c>
      <c r="C823" s="2201"/>
      <c r="D823" s="2236" t="s">
        <v>3837</v>
      </c>
      <c r="E823" s="2243" t="s">
        <v>3838</v>
      </c>
      <c r="F823" s="2204" t="s">
        <v>3066</v>
      </c>
      <c r="G823" s="2244">
        <v>1518</v>
      </c>
      <c r="H823" s="2206">
        <v>450</v>
      </c>
      <c r="I823" s="2206"/>
      <c r="J823" s="2206"/>
      <c r="K823" s="2206">
        <f t="shared" si="599"/>
        <v>450</v>
      </c>
      <c r="L823" s="2206">
        <f t="shared" si="607"/>
        <v>683100</v>
      </c>
      <c r="M823" s="2206">
        <f t="shared" si="608"/>
        <v>683100</v>
      </c>
      <c r="N823" s="2206">
        <f t="shared" si="609"/>
        <v>0</v>
      </c>
      <c r="O823" s="2206">
        <f t="shared" si="610"/>
        <v>0</v>
      </c>
      <c r="P823" s="2244">
        <v>1518</v>
      </c>
      <c r="Q823" s="2206">
        <v>450</v>
      </c>
      <c r="R823" s="2206"/>
      <c r="S823" s="2206"/>
      <c r="T823" s="2206">
        <f t="shared" si="593"/>
        <v>450</v>
      </c>
      <c r="U823" s="2206">
        <f t="shared" si="611"/>
        <v>683100</v>
      </c>
      <c r="V823" s="2206">
        <f t="shared" si="612"/>
        <v>683100</v>
      </c>
      <c r="W823" s="2206">
        <f t="shared" si="613"/>
        <v>0</v>
      </c>
      <c r="X823" s="2206">
        <f t="shared" si="614"/>
        <v>0</v>
      </c>
      <c r="Y823" s="2244">
        <f t="shared" si="635"/>
        <v>0</v>
      </c>
      <c r="Z823" s="2207">
        <f t="shared" si="636"/>
        <v>0</v>
      </c>
      <c r="AA823" s="2244">
        <v>1518</v>
      </c>
      <c r="AB823" s="2206">
        <v>850</v>
      </c>
      <c r="AC823" s="2206"/>
      <c r="AD823" s="2206">
        <v>400</v>
      </c>
      <c r="AE823" s="2206">
        <f t="shared" si="594"/>
        <v>1250</v>
      </c>
      <c r="AF823" s="2206">
        <f t="shared" si="615"/>
        <v>1897500</v>
      </c>
      <c r="AG823" s="2206">
        <f t="shared" si="616"/>
        <v>1290300</v>
      </c>
      <c r="AH823" s="2206">
        <f t="shared" si="617"/>
        <v>0</v>
      </c>
      <c r="AI823" s="2207">
        <f t="shared" si="618"/>
        <v>607200</v>
      </c>
      <c r="AJ823" s="2246">
        <v>1518</v>
      </c>
      <c r="AK823" s="2075">
        <v>850</v>
      </c>
      <c r="AL823" s="2075"/>
      <c r="AM823" s="2075">
        <v>400</v>
      </c>
      <c r="AN823" s="2206">
        <f t="shared" si="595"/>
        <v>1250</v>
      </c>
      <c r="AO823" s="2206">
        <f t="shared" si="619"/>
        <v>1897500</v>
      </c>
      <c r="AP823" s="2206">
        <f t="shared" si="620"/>
        <v>1290300</v>
      </c>
      <c r="AQ823" s="2206">
        <f t="shared" si="621"/>
        <v>0</v>
      </c>
      <c r="AR823" s="2206">
        <f t="shared" si="622"/>
        <v>607200</v>
      </c>
      <c r="AS823" s="2244">
        <v>1518</v>
      </c>
      <c r="AT823" s="2075">
        <v>850</v>
      </c>
      <c r="AU823" s="2075"/>
      <c r="AV823" s="2075">
        <v>400</v>
      </c>
      <c r="AW823" s="2206">
        <f t="shared" si="596"/>
        <v>1250</v>
      </c>
      <c r="AX823" s="2206">
        <f t="shared" si="623"/>
        <v>1897500</v>
      </c>
      <c r="AY823" s="2206">
        <f t="shared" si="624"/>
        <v>1290300</v>
      </c>
      <c r="AZ823" s="2206">
        <f t="shared" si="625"/>
        <v>0</v>
      </c>
      <c r="BA823" s="2206">
        <f t="shared" si="626"/>
        <v>607200</v>
      </c>
      <c r="BB823" s="2244">
        <f t="shared" si="637"/>
        <v>0</v>
      </c>
      <c r="BC823" s="2207">
        <f t="shared" si="638"/>
        <v>0</v>
      </c>
      <c r="BD823" s="2244">
        <f t="shared" si="590"/>
        <v>0</v>
      </c>
      <c r="BE823" s="2207">
        <f t="shared" si="591"/>
        <v>0</v>
      </c>
      <c r="BF823" s="2246">
        <v>1518</v>
      </c>
      <c r="BG823" s="2075">
        <v>850</v>
      </c>
      <c r="BH823" s="2075">
        <v>0</v>
      </c>
      <c r="BI823" s="2075">
        <v>400</v>
      </c>
      <c r="BJ823" s="2206">
        <f t="shared" si="597"/>
        <v>1250</v>
      </c>
      <c r="BK823" s="2206">
        <f t="shared" si="627"/>
        <v>1897500</v>
      </c>
      <c r="BL823" s="2206">
        <f t="shared" si="628"/>
        <v>1290300</v>
      </c>
      <c r="BM823" s="2206">
        <f t="shared" si="629"/>
        <v>0</v>
      </c>
      <c r="BN823" s="2206">
        <f t="shared" si="630"/>
        <v>607200</v>
      </c>
      <c r="BO823" s="2244">
        <v>1518</v>
      </c>
      <c r="BP823" s="2075">
        <v>850</v>
      </c>
      <c r="BQ823" s="2075">
        <v>0</v>
      </c>
      <c r="BR823" s="2075">
        <v>400</v>
      </c>
      <c r="BS823" s="2206">
        <f t="shared" si="598"/>
        <v>1250</v>
      </c>
      <c r="BT823" s="2206">
        <f t="shared" si="631"/>
        <v>1897500</v>
      </c>
      <c r="BU823" s="2206">
        <f t="shared" si="632"/>
        <v>1290300</v>
      </c>
      <c r="BV823" s="2206">
        <f t="shared" si="633"/>
        <v>0</v>
      </c>
      <c r="BW823" s="2206">
        <f t="shared" si="634"/>
        <v>607200</v>
      </c>
      <c r="BX823" s="2244">
        <f t="shared" si="639"/>
        <v>0</v>
      </c>
      <c r="BY823" s="2207">
        <f t="shared" si="640"/>
        <v>0</v>
      </c>
      <c r="BZ823" s="2211">
        <f t="shared" si="641"/>
        <v>0</v>
      </c>
      <c r="CA823" s="2212">
        <f t="shared" si="642"/>
        <v>0</v>
      </c>
      <c r="CB823" s="2083"/>
      <c r="CC823" s="2083"/>
      <c r="CD823" s="2237"/>
      <c r="CF823" s="2200"/>
    </row>
    <row r="824" spans="1:94" s="1974" customFormat="1" ht="18" customHeight="1" outlineLevel="1">
      <c r="A824" s="2235" t="s">
        <v>4559</v>
      </c>
      <c r="B824" s="2235" t="b">
        <v>1</v>
      </c>
      <c r="C824" s="2201"/>
      <c r="D824" s="2236" t="s">
        <v>3840</v>
      </c>
      <c r="E824" s="2243" t="s">
        <v>3841</v>
      </c>
      <c r="F824" s="2204" t="s">
        <v>365</v>
      </c>
      <c r="G824" s="2244">
        <v>116.8</v>
      </c>
      <c r="H824" s="2206"/>
      <c r="I824" s="2206">
        <v>23290</v>
      </c>
      <c r="J824" s="2206"/>
      <c r="K824" s="2206">
        <f t="shared" si="599"/>
        <v>23290</v>
      </c>
      <c r="L824" s="2206">
        <f t="shared" si="607"/>
        <v>2720272</v>
      </c>
      <c r="M824" s="2206">
        <f t="shared" si="608"/>
        <v>0</v>
      </c>
      <c r="N824" s="2206">
        <f t="shared" si="609"/>
        <v>2720272</v>
      </c>
      <c r="O824" s="2206">
        <f t="shared" si="610"/>
        <v>0</v>
      </c>
      <c r="P824" s="2244">
        <v>116.8</v>
      </c>
      <c r="Q824" s="2206"/>
      <c r="R824" s="2206">
        <v>23290</v>
      </c>
      <c r="S824" s="2206"/>
      <c r="T824" s="2206">
        <f t="shared" si="593"/>
        <v>23290</v>
      </c>
      <c r="U824" s="2206">
        <f t="shared" si="611"/>
        <v>2720272</v>
      </c>
      <c r="V824" s="2206">
        <f t="shared" si="612"/>
        <v>0</v>
      </c>
      <c r="W824" s="2206">
        <f t="shared" si="613"/>
        <v>2720272</v>
      </c>
      <c r="X824" s="2206">
        <f t="shared" si="614"/>
        <v>0</v>
      </c>
      <c r="Y824" s="2245">
        <f t="shared" si="635"/>
        <v>0</v>
      </c>
      <c r="Z824" s="2207">
        <f t="shared" si="636"/>
        <v>0</v>
      </c>
      <c r="AA824" s="2245">
        <v>116.8</v>
      </c>
      <c r="AB824" s="2206"/>
      <c r="AC824" s="2206">
        <v>35000</v>
      </c>
      <c r="AD824" s="2206"/>
      <c r="AE824" s="2206">
        <f t="shared" si="594"/>
        <v>35000</v>
      </c>
      <c r="AF824" s="2206">
        <f t="shared" si="615"/>
        <v>4088000</v>
      </c>
      <c r="AG824" s="2206">
        <f t="shared" si="616"/>
        <v>0</v>
      </c>
      <c r="AH824" s="2206">
        <f t="shared" si="617"/>
        <v>4088000</v>
      </c>
      <c r="AI824" s="2207">
        <f t="shared" si="618"/>
        <v>0</v>
      </c>
      <c r="AJ824" s="2246">
        <v>116.8</v>
      </c>
      <c r="AK824" s="2075"/>
      <c r="AL824" s="2075">
        <v>35000</v>
      </c>
      <c r="AM824" s="2075"/>
      <c r="AN824" s="2206">
        <f t="shared" si="595"/>
        <v>35000</v>
      </c>
      <c r="AO824" s="2206">
        <f t="shared" si="619"/>
        <v>4088000</v>
      </c>
      <c r="AP824" s="2206">
        <f t="shared" si="620"/>
        <v>0</v>
      </c>
      <c r="AQ824" s="2206">
        <f t="shared" si="621"/>
        <v>4088000</v>
      </c>
      <c r="AR824" s="2206">
        <f t="shared" si="622"/>
        <v>0</v>
      </c>
      <c r="AS824" s="2245">
        <v>116.8</v>
      </c>
      <c r="AT824" s="2075"/>
      <c r="AU824" s="2075">
        <v>35000</v>
      </c>
      <c r="AV824" s="2075"/>
      <c r="AW824" s="2206">
        <f t="shared" si="596"/>
        <v>35000</v>
      </c>
      <c r="AX824" s="2206">
        <f t="shared" si="623"/>
        <v>4088000</v>
      </c>
      <c r="AY824" s="2206">
        <f t="shared" si="624"/>
        <v>0</v>
      </c>
      <c r="AZ824" s="2206">
        <f t="shared" si="625"/>
        <v>4088000</v>
      </c>
      <c r="BA824" s="2206">
        <f t="shared" si="626"/>
        <v>0</v>
      </c>
      <c r="BB824" s="2245">
        <f t="shared" si="637"/>
        <v>0</v>
      </c>
      <c r="BC824" s="2207">
        <f t="shared" si="638"/>
        <v>0</v>
      </c>
      <c r="BD824" s="2245">
        <f t="shared" si="590"/>
        <v>0</v>
      </c>
      <c r="BE824" s="2207">
        <f t="shared" si="591"/>
        <v>0</v>
      </c>
      <c r="BF824" s="2246">
        <v>116.8</v>
      </c>
      <c r="BG824" s="2075">
        <v>0</v>
      </c>
      <c r="BH824" s="2075">
        <v>35000</v>
      </c>
      <c r="BI824" s="2075">
        <v>0</v>
      </c>
      <c r="BJ824" s="2206">
        <f t="shared" si="597"/>
        <v>35000</v>
      </c>
      <c r="BK824" s="2206">
        <f t="shared" si="627"/>
        <v>4088000</v>
      </c>
      <c r="BL824" s="2206">
        <f t="shared" si="628"/>
        <v>0</v>
      </c>
      <c r="BM824" s="2206">
        <f t="shared" si="629"/>
        <v>4088000</v>
      </c>
      <c r="BN824" s="2206">
        <f t="shared" si="630"/>
        <v>0</v>
      </c>
      <c r="BO824" s="2245">
        <v>116.8</v>
      </c>
      <c r="BP824" s="2075">
        <v>0</v>
      </c>
      <c r="BQ824" s="2075">
        <v>35000</v>
      </c>
      <c r="BR824" s="2075">
        <v>0</v>
      </c>
      <c r="BS824" s="2206">
        <f t="shared" si="598"/>
        <v>35000</v>
      </c>
      <c r="BT824" s="2206">
        <f t="shared" si="631"/>
        <v>4088000</v>
      </c>
      <c r="BU824" s="2206">
        <f t="shared" si="632"/>
        <v>0</v>
      </c>
      <c r="BV824" s="2206">
        <f t="shared" si="633"/>
        <v>4088000</v>
      </c>
      <c r="BW824" s="2206">
        <f t="shared" si="634"/>
        <v>0</v>
      </c>
      <c r="BX824" s="2245">
        <f t="shared" si="639"/>
        <v>0</v>
      </c>
      <c r="BY824" s="2207">
        <f t="shared" si="640"/>
        <v>0</v>
      </c>
      <c r="BZ824" s="2211">
        <f t="shared" si="641"/>
        <v>0</v>
      </c>
      <c r="CA824" s="2212">
        <f t="shared" si="642"/>
        <v>0</v>
      </c>
      <c r="CB824" s="2083"/>
      <c r="CC824" s="2083"/>
      <c r="CD824" s="2237"/>
      <c r="CF824" s="2200"/>
    </row>
    <row r="825" spans="1:94" s="1974" customFormat="1" ht="18" customHeight="1" outlineLevel="1">
      <c r="A825" s="2235" t="s">
        <v>4560</v>
      </c>
      <c r="B825" s="2235" t="b">
        <v>1</v>
      </c>
      <c r="C825" s="2201"/>
      <c r="D825" s="2236" t="s">
        <v>3071</v>
      </c>
      <c r="E825" s="2243" t="s">
        <v>3843</v>
      </c>
      <c r="F825" s="2204" t="s">
        <v>449</v>
      </c>
      <c r="G825" s="2244">
        <v>101.2</v>
      </c>
      <c r="H825" s="2206">
        <v>1300</v>
      </c>
      <c r="I825" s="2206">
        <v>21130</v>
      </c>
      <c r="J825" s="2206"/>
      <c r="K825" s="2206">
        <f t="shared" si="599"/>
        <v>22430</v>
      </c>
      <c r="L825" s="2206">
        <f t="shared" si="607"/>
        <v>2269916</v>
      </c>
      <c r="M825" s="2206">
        <f t="shared" si="608"/>
        <v>131560</v>
      </c>
      <c r="N825" s="2206">
        <f t="shared" si="609"/>
        <v>2138356</v>
      </c>
      <c r="O825" s="2206">
        <f t="shared" si="610"/>
        <v>0</v>
      </c>
      <c r="P825" s="2244">
        <v>101.2</v>
      </c>
      <c r="Q825" s="2206">
        <v>1300</v>
      </c>
      <c r="R825" s="2206">
        <v>21130</v>
      </c>
      <c r="S825" s="2206"/>
      <c r="T825" s="2206">
        <f t="shared" si="593"/>
        <v>22430</v>
      </c>
      <c r="U825" s="2206">
        <f t="shared" si="611"/>
        <v>2269916</v>
      </c>
      <c r="V825" s="2206">
        <f t="shared" si="612"/>
        <v>131560</v>
      </c>
      <c r="W825" s="2206">
        <f t="shared" si="613"/>
        <v>2138356</v>
      </c>
      <c r="X825" s="2206">
        <f t="shared" si="614"/>
        <v>0</v>
      </c>
      <c r="Y825" s="2245">
        <f t="shared" si="635"/>
        <v>0</v>
      </c>
      <c r="Z825" s="2207">
        <f t="shared" si="636"/>
        <v>0</v>
      </c>
      <c r="AA825" s="2245">
        <v>101.2</v>
      </c>
      <c r="AB825" s="2206">
        <v>15000</v>
      </c>
      <c r="AC825" s="2206"/>
      <c r="AD825" s="2206"/>
      <c r="AE825" s="2206">
        <f t="shared" si="594"/>
        <v>15000</v>
      </c>
      <c r="AF825" s="2206">
        <f t="shared" si="615"/>
        <v>1518000</v>
      </c>
      <c r="AG825" s="2206">
        <f t="shared" si="616"/>
        <v>1518000</v>
      </c>
      <c r="AH825" s="2206">
        <f t="shared" si="617"/>
        <v>0</v>
      </c>
      <c r="AI825" s="2207">
        <f t="shared" si="618"/>
        <v>0</v>
      </c>
      <c r="AJ825" s="2246">
        <v>101.2</v>
      </c>
      <c r="AK825" s="2075">
        <v>15000</v>
      </c>
      <c r="AL825" s="2075"/>
      <c r="AM825" s="2075"/>
      <c r="AN825" s="2206">
        <f t="shared" si="595"/>
        <v>15000</v>
      </c>
      <c r="AO825" s="2206">
        <f t="shared" si="619"/>
        <v>1518000</v>
      </c>
      <c r="AP825" s="2206">
        <f t="shared" si="620"/>
        <v>1518000</v>
      </c>
      <c r="AQ825" s="2206">
        <f t="shared" si="621"/>
        <v>0</v>
      </c>
      <c r="AR825" s="2206">
        <f t="shared" si="622"/>
        <v>0</v>
      </c>
      <c r="AS825" s="2245">
        <v>101.2</v>
      </c>
      <c r="AT825" s="2075">
        <v>15000</v>
      </c>
      <c r="AU825" s="2075"/>
      <c r="AV825" s="2075"/>
      <c r="AW825" s="2206">
        <f t="shared" si="596"/>
        <v>15000</v>
      </c>
      <c r="AX825" s="2206">
        <f t="shared" si="623"/>
        <v>1518000</v>
      </c>
      <c r="AY825" s="2206">
        <f t="shared" si="624"/>
        <v>1518000</v>
      </c>
      <c r="AZ825" s="2206">
        <f t="shared" si="625"/>
        <v>0</v>
      </c>
      <c r="BA825" s="2206">
        <f t="shared" si="626"/>
        <v>0</v>
      </c>
      <c r="BB825" s="2245">
        <f t="shared" si="637"/>
        <v>0</v>
      </c>
      <c r="BC825" s="2207">
        <f t="shared" si="638"/>
        <v>0</v>
      </c>
      <c r="BD825" s="2245">
        <f t="shared" si="590"/>
        <v>0</v>
      </c>
      <c r="BE825" s="2207">
        <f t="shared" si="591"/>
        <v>0</v>
      </c>
      <c r="BF825" s="2246">
        <v>101.2</v>
      </c>
      <c r="BG825" s="2075">
        <v>15000</v>
      </c>
      <c r="BH825" s="2075">
        <v>0</v>
      </c>
      <c r="BI825" s="2075">
        <v>0</v>
      </c>
      <c r="BJ825" s="2206">
        <f t="shared" si="597"/>
        <v>15000</v>
      </c>
      <c r="BK825" s="2206">
        <f t="shared" si="627"/>
        <v>1518000</v>
      </c>
      <c r="BL825" s="2206">
        <f t="shared" si="628"/>
        <v>1518000</v>
      </c>
      <c r="BM825" s="2206">
        <f t="shared" si="629"/>
        <v>0</v>
      </c>
      <c r="BN825" s="2206">
        <f t="shared" si="630"/>
        <v>0</v>
      </c>
      <c r="BO825" s="2245">
        <v>101.2</v>
      </c>
      <c r="BP825" s="2075">
        <v>15000</v>
      </c>
      <c r="BQ825" s="2075">
        <v>0</v>
      </c>
      <c r="BR825" s="2075">
        <v>0</v>
      </c>
      <c r="BS825" s="2206">
        <f t="shared" si="598"/>
        <v>15000</v>
      </c>
      <c r="BT825" s="2206">
        <f t="shared" si="631"/>
        <v>1518000</v>
      </c>
      <c r="BU825" s="2206">
        <f t="shared" si="632"/>
        <v>1518000</v>
      </c>
      <c r="BV825" s="2206">
        <f t="shared" si="633"/>
        <v>0</v>
      </c>
      <c r="BW825" s="2206">
        <f t="shared" si="634"/>
        <v>0</v>
      </c>
      <c r="BX825" s="2245">
        <f t="shared" si="639"/>
        <v>0</v>
      </c>
      <c r="BY825" s="2207">
        <f t="shared" si="640"/>
        <v>0</v>
      </c>
      <c r="BZ825" s="2211">
        <f t="shared" si="641"/>
        <v>0</v>
      </c>
      <c r="CA825" s="2212">
        <f t="shared" si="642"/>
        <v>0</v>
      </c>
      <c r="CB825" s="2083"/>
      <c r="CC825" s="2083"/>
      <c r="CD825" s="2237"/>
      <c r="CF825" s="2200"/>
    </row>
    <row r="826" spans="1:94" s="1974" customFormat="1" ht="18" customHeight="1" outlineLevel="1">
      <c r="A826" s="2235" t="s">
        <v>4561</v>
      </c>
      <c r="B826" s="2235" t="b">
        <v>1</v>
      </c>
      <c r="C826" s="2201"/>
      <c r="D826" s="2236" t="s">
        <v>3071</v>
      </c>
      <c r="E826" s="2243" t="s">
        <v>3845</v>
      </c>
      <c r="F826" s="2204" t="s">
        <v>449</v>
      </c>
      <c r="G826" s="2244">
        <v>5.6</v>
      </c>
      <c r="H826" s="2206">
        <v>1550</v>
      </c>
      <c r="I826" s="2206">
        <v>22600</v>
      </c>
      <c r="J826" s="2206"/>
      <c r="K826" s="2206">
        <f t="shared" si="599"/>
        <v>24150</v>
      </c>
      <c r="L826" s="2206">
        <f t="shared" si="607"/>
        <v>135240</v>
      </c>
      <c r="M826" s="2206">
        <f t="shared" si="608"/>
        <v>8680</v>
      </c>
      <c r="N826" s="2206">
        <f t="shared" si="609"/>
        <v>126560</v>
      </c>
      <c r="O826" s="2206">
        <f t="shared" si="610"/>
        <v>0</v>
      </c>
      <c r="P826" s="2244">
        <v>5.6</v>
      </c>
      <c r="Q826" s="2206">
        <v>1550</v>
      </c>
      <c r="R826" s="2206">
        <v>22600</v>
      </c>
      <c r="S826" s="2206"/>
      <c r="T826" s="2206">
        <f t="shared" si="593"/>
        <v>24150</v>
      </c>
      <c r="U826" s="2206">
        <f t="shared" si="611"/>
        <v>135240</v>
      </c>
      <c r="V826" s="2206">
        <f t="shared" si="612"/>
        <v>8680</v>
      </c>
      <c r="W826" s="2206">
        <f t="shared" si="613"/>
        <v>126560</v>
      </c>
      <c r="X826" s="2206">
        <f t="shared" si="614"/>
        <v>0</v>
      </c>
      <c r="Y826" s="2245">
        <f t="shared" si="635"/>
        <v>0</v>
      </c>
      <c r="Z826" s="2207">
        <f t="shared" si="636"/>
        <v>0</v>
      </c>
      <c r="AA826" s="2245">
        <v>5.6</v>
      </c>
      <c r="AB826" s="2206">
        <v>20000</v>
      </c>
      <c r="AC826" s="2206"/>
      <c r="AD826" s="2206"/>
      <c r="AE826" s="2206">
        <f t="shared" si="594"/>
        <v>20000</v>
      </c>
      <c r="AF826" s="2206">
        <f t="shared" si="615"/>
        <v>112000</v>
      </c>
      <c r="AG826" s="2206">
        <f t="shared" si="616"/>
        <v>112000</v>
      </c>
      <c r="AH826" s="2206">
        <f t="shared" si="617"/>
        <v>0</v>
      </c>
      <c r="AI826" s="2207">
        <f t="shared" si="618"/>
        <v>0</v>
      </c>
      <c r="AJ826" s="2246">
        <v>5.6</v>
      </c>
      <c r="AK826" s="2075">
        <v>20000</v>
      </c>
      <c r="AL826" s="2075"/>
      <c r="AM826" s="2075"/>
      <c r="AN826" s="2206">
        <f t="shared" si="595"/>
        <v>20000</v>
      </c>
      <c r="AO826" s="2206">
        <f t="shared" si="619"/>
        <v>112000</v>
      </c>
      <c r="AP826" s="2206">
        <f t="shared" si="620"/>
        <v>112000</v>
      </c>
      <c r="AQ826" s="2206">
        <f t="shared" si="621"/>
        <v>0</v>
      </c>
      <c r="AR826" s="2206">
        <f t="shared" si="622"/>
        <v>0</v>
      </c>
      <c r="AS826" s="2245">
        <v>5.6</v>
      </c>
      <c r="AT826" s="2075">
        <v>20000</v>
      </c>
      <c r="AU826" s="2075"/>
      <c r="AV826" s="2075"/>
      <c r="AW826" s="2206">
        <f t="shared" si="596"/>
        <v>20000</v>
      </c>
      <c r="AX826" s="2206">
        <f t="shared" si="623"/>
        <v>112000</v>
      </c>
      <c r="AY826" s="2206">
        <f t="shared" si="624"/>
        <v>112000</v>
      </c>
      <c r="AZ826" s="2206">
        <f t="shared" si="625"/>
        <v>0</v>
      </c>
      <c r="BA826" s="2206">
        <f t="shared" si="626"/>
        <v>0</v>
      </c>
      <c r="BB826" s="2245">
        <f t="shared" si="637"/>
        <v>0</v>
      </c>
      <c r="BC826" s="2207">
        <f t="shared" si="638"/>
        <v>0</v>
      </c>
      <c r="BD826" s="2245">
        <f t="shared" si="590"/>
        <v>0</v>
      </c>
      <c r="BE826" s="2207">
        <f t="shared" si="591"/>
        <v>0</v>
      </c>
      <c r="BF826" s="2246">
        <v>5.6</v>
      </c>
      <c r="BG826" s="2075">
        <v>20000</v>
      </c>
      <c r="BH826" s="2075">
        <v>0</v>
      </c>
      <c r="BI826" s="2075">
        <v>0</v>
      </c>
      <c r="BJ826" s="2206">
        <f t="shared" si="597"/>
        <v>20000</v>
      </c>
      <c r="BK826" s="2206">
        <f t="shared" si="627"/>
        <v>112000</v>
      </c>
      <c r="BL826" s="2206">
        <f t="shared" si="628"/>
        <v>112000</v>
      </c>
      <c r="BM826" s="2206">
        <f t="shared" si="629"/>
        <v>0</v>
      </c>
      <c r="BN826" s="2206">
        <f t="shared" si="630"/>
        <v>0</v>
      </c>
      <c r="BO826" s="2245">
        <v>5.6</v>
      </c>
      <c r="BP826" s="2075">
        <v>20000</v>
      </c>
      <c r="BQ826" s="2075">
        <v>0</v>
      </c>
      <c r="BR826" s="2075">
        <v>0</v>
      </c>
      <c r="BS826" s="2206">
        <f t="shared" si="598"/>
        <v>20000</v>
      </c>
      <c r="BT826" s="2206">
        <f t="shared" si="631"/>
        <v>112000</v>
      </c>
      <c r="BU826" s="2206">
        <f t="shared" si="632"/>
        <v>112000</v>
      </c>
      <c r="BV826" s="2206">
        <f t="shared" si="633"/>
        <v>0</v>
      </c>
      <c r="BW826" s="2206">
        <f t="shared" si="634"/>
        <v>0</v>
      </c>
      <c r="BX826" s="2245">
        <f t="shared" si="639"/>
        <v>0</v>
      </c>
      <c r="BY826" s="2207">
        <f t="shared" si="640"/>
        <v>0</v>
      </c>
      <c r="BZ826" s="2211">
        <f t="shared" si="641"/>
        <v>0</v>
      </c>
      <c r="CA826" s="2212">
        <f t="shared" si="642"/>
        <v>0</v>
      </c>
      <c r="CB826" s="2083"/>
      <c r="CC826" s="2083"/>
      <c r="CD826" s="2237"/>
      <c r="CF826" s="2200"/>
    </row>
    <row r="827" spans="1:94" s="1974" customFormat="1" ht="18" customHeight="1" outlineLevel="1">
      <c r="A827" s="2235" t="s">
        <v>4562</v>
      </c>
      <c r="B827" s="2235" t="b">
        <v>1</v>
      </c>
      <c r="C827" s="2201"/>
      <c r="D827" s="2236" t="s">
        <v>3071</v>
      </c>
      <c r="E827" s="2243" t="s">
        <v>3072</v>
      </c>
      <c r="F827" s="2204" t="s">
        <v>449</v>
      </c>
      <c r="G827" s="2244">
        <v>2</v>
      </c>
      <c r="H827" s="2206">
        <v>1470</v>
      </c>
      <c r="I827" s="2206">
        <v>21440</v>
      </c>
      <c r="J827" s="2206"/>
      <c r="K827" s="2206">
        <f t="shared" si="599"/>
        <v>22910</v>
      </c>
      <c r="L827" s="2206">
        <f t="shared" si="607"/>
        <v>45820</v>
      </c>
      <c r="M827" s="2206">
        <f t="shared" si="608"/>
        <v>2940</v>
      </c>
      <c r="N827" s="2206">
        <f t="shared" si="609"/>
        <v>42880</v>
      </c>
      <c r="O827" s="2206">
        <f t="shared" si="610"/>
        <v>0</v>
      </c>
      <c r="P827" s="2244">
        <v>2</v>
      </c>
      <c r="Q827" s="2206">
        <v>1470</v>
      </c>
      <c r="R827" s="2206">
        <v>21440</v>
      </c>
      <c r="S827" s="2206"/>
      <c r="T827" s="2206">
        <f t="shared" si="593"/>
        <v>22910</v>
      </c>
      <c r="U827" s="2206">
        <f t="shared" si="611"/>
        <v>45820</v>
      </c>
      <c r="V827" s="2206">
        <f t="shared" si="612"/>
        <v>2940</v>
      </c>
      <c r="W827" s="2206">
        <f t="shared" si="613"/>
        <v>42880</v>
      </c>
      <c r="X827" s="2206">
        <f t="shared" si="614"/>
        <v>0</v>
      </c>
      <c r="Y827" s="2244">
        <f t="shared" si="635"/>
        <v>0</v>
      </c>
      <c r="Z827" s="2207">
        <f t="shared" si="636"/>
        <v>0</v>
      </c>
      <c r="AA827" s="2244">
        <v>2</v>
      </c>
      <c r="AB827" s="2206">
        <v>18000</v>
      </c>
      <c r="AC827" s="2206"/>
      <c r="AD827" s="2206"/>
      <c r="AE827" s="2206">
        <f t="shared" si="594"/>
        <v>18000</v>
      </c>
      <c r="AF827" s="2206">
        <f t="shared" si="615"/>
        <v>36000</v>
      </c>
      <c r="AG827" s="2206">
        <f t="shared" si="616"/>
        <v>36000</v>
      </c>
      <c r="AH827" s="2206">
        <f t="shared" si="617"/>
        <v>0</v>
      </c>
      <c r="AI827" s="2207">
        <f t="shared" si="618"/>
        <v>0</v>
      </c>
      <c r="AJ827" s="2246">
        <v>2</v>
      </c>
      <c r="AK827" s="2075">
        <v>18000</v>
      </c>
      <c r="AL827" s="2075"/>
      <c r="AM827" s="2075"/>
      <c r="AN827" s="2206">
        <f t="shared" si="595"/>
        <v>18000</v>
      </c>
      <c r="AO827" s="2206">
        <f t="shared" si="619"/>
        <v>36000</v>
      </c>
      <c r="AP827" s="2206">
        <f t="shared" si="620"/>
        <v>36000</v>
      </c>
      <c r="AQ827" s="2206">
        <f t="shared" si="621"/>
        <v>0</v>
      </c>
      <c r="AR827" s="2206">
        <f t="shared" si="622"/>
        <v>0</v>
      </c>
      <c r="AS827" s="2244">
        <v>2</v>
      </c>
      <c r="AT827" s="2075">
        <v>18000</v>
      </c>
      <c r="AU827" s="2075"/>
      <c r="AV827" s="2075"/>
      <c r="AW827" s="2206">
        <f t="shared" si="596"/>
        <v>18000</v>
      </c>
      <c r="AX827" s="2206">
        <f t="shared" si="623"/>
        <v>36000</v>
      </c>
      <c r="AY827" s="2206">
        <f t="shared" si="624"/>
        <v>36000</v>
      </c>
      <c r="AZ827" s="2206">
        <f t="shared" si="625"/>
        <v>0</v>
      </c>
      <c r="BA827" s="2206">
        <f t="shared" si="626"/>
        <v>0</v>
      </c>
      <c r="BB827" s="2244">
        <f t="shared" si="637"/>
        <v>0</v>
      </c>
      <c r="BC827" s="2207">
        <f t="shared" si="638"/>
        <v>0</v>
      </c>
      <c r="BD827" s="2244">
        <f t="shared" si="590"/>
        <v>0</v>
      </c>
      <c r="BE827" s="2207">
        <f t="shared" si="591"/>
        <v>0</v>
      </c>
      <c r="BF827" s="2246">
        <v>2</v>
      </c>
      <c r="BG827" s="2075">
        <v>18000</v>
      </c>
      <c r="BH827" s="2075">
        <v>0</v>
      </c>
      <c r="BI827" s="2075">
        <v>0</v>
      </c>
      <c r="BJ827" s="2206">
        <f t="shared" si="597"/>
        <v>18000</v>
      </c>
      <c r="BK827" s="2206">
        <f t="shared" si="627"/>
        <v>36000</v>
      </c>
      <c r="BL827" s="2206">
        <f t="shared" si="628"/>
        <v>36000</v>
      </c>
      <c r="BM827" s="2206">
        <f t="shared" si="629"/>
        <v>0</v>
      </c>
      <c r="BN827" s="2206">
        <f t="shared" si="630"/>
        <v>0</v>
      </c>
      <c r="BO827" s="2244">
        <v>2</v>
      </c>
      <c r="BP827" s="2075">
        <v>18000</v>
      </c>
      <c r="BQ827" s="2075">
        <v>0</v>
      </c>
      <c r="BR827" s="2075">
        <v>0</v>
      </c>
      <c r="BS827" s="2206">
        <f t="shared" si="598"/>
        <v>18000</v>
      </c>
      <c r="BT827" s="2206">
        <f t="shared" si="631"/>
        <v>36000</v>
      </c>
      <c r="BU827" s="2206">
        <f t="shared" si="632"/>
        <v>36000</v>
      </c>
      <c r="BV827" s="2206">
        <f t="shared" si="633"/>
        <v>0</v>
      </c>
      <c r="BW827" s="2206">
        <f t="shared" si="634"/>
        <v>0</v>
      </c>
      <c r="BX827" s="2244">
        <f t="shared" si="639"/>
        <v>0</v>
      </c>
      <c r="BY827" s="2207">
        <f t="shared" si="640"/>
        <v>0</v>
      </c>
      <c r="BZ827" s="2211">
        <f t="shared" si="641"/>
        <v>0</v>
      </c>
      <c r="CA827" s="2212">
        <f t="shared" si="642"/>
        <v>0</v>
      </c>
      <c r="CB827" s="2083"/>
      <c r="CC827" s="2083"/>
      <c r="CD827" s="2237"/>
      <c r="CF827" s="2200"/>
    </row>
    <row r="828" spans="1:94" s="1974" customFormat="1" ht="18" customHeight="1" outlineLevel="1">
      <c r="A828" s="2235" t="s">
        <v>4563</v>
      </c>
      <c r="B828" s="2235" t="b">
        <v>1</v>
      </c>
      <c r="C828" s="2201"/>
      <c r="D828" s="2236" t="s">
        <v>3850</v>
      </c>
      <c r="E828" s="2243" t="s">
        <v>3851</v>
      </c>
      <c r="F828" s="2204" t="s">
        <v>449</v>
      </c>
      <c r="G828" s="2244">
        <v>31.9</v>
      </c>
      <c r="H828" s="2206">
        <v>1590</v>
      </c>
      <c r="I828" s="2206">
        <v>9600</v>
      </c>
      <c r="J828" s="2206"/>
      <c r="K828" s="2206">
        <f t="shared" si="599"/>
        <v>11190</v>
      </c>
      <c r="L828" s="2206">
        <f t="shared" si="607"/>
        <v>356961</v>
      </c>
      <c r="M828" s="2206">
        <f t="shared" si="608"/>
        <v>50721</v>
      </c>
      <c r="N828" s="2206">
        <f t="shared" si="609"/>
        <v>306240</v>
      </c>
      <c r="O828" s="2206">
        <f t="shared" si="610"/>
        <v>0</v>
      </c>
      <c r="P828" s="2244">
        <v>31.9</v>
      </c>
      <c r="Q828" s="2206">
        <v>1590</v>
      </c>
      <c r="R828" s="2206">
        <v>9600</v>
      </c>
      <c r="S828" s="2206"/>
      <c r="T828" s="2206">
        <f t="shared" si="593"/>
        <v>11190</v>
      </c>
      <c r="U828" s="2206">
        <f t="shared" si="611"/>
        <v>356961</v>
      </c>
      <c r="V828" s="2206">
        <f t="shared" si="612"/>
        <v>50721</v>
      </c>
      <c r="W828" s="2206">
        <f t="shared" si="613"/>
        <v>306240</v>
      </c>
      <c r="X828" s="2206">
        <f t="shared" si="614"/>
        <v>0</v>
      </c>
      <c r="Y828" s="2245">
        <f t="shared" si="635"/>
        <v>0</v>
      </c>
      <c r="Z828" s="2207">
        <f t="shared" si="636"/>
        <v>0</v>
      </c>
      <c r="AA828" s="2245">
        <v>31.9</v>
      </c>
      <c r="AB828" s="2206">
        <v>10000</v>
      </c>
      <c r="AC828" s="2206"/>
      <c r="AD828" s="2206"/>
      <c r="AE828" s="2206">
        <f t="shared" si="594"/>
        <v>10000</v>
      </c>
      <c r="AF828" s="2206">
        <f t="shared" si="615"/>
        <v>319000</v>
      </c>
      <c r="AG828" s="2206">
        <f t="shared" si="616"/>
        <v>319000</v>
      </c>
      <c r="AH828" s="2206">
        <f t="shared" si="617"/>
        <v>0</v>
      </c>
      <c r="AI828" s="2207">
        <f t="shared" si="618"/>
        <v>0</v>
      </c>
      <c r="AJ828" s="2246">
        <v>31.9</v>
      </c>
      <c r="AK828" s="2075">
        <v>10000</v>
      </c>
      <c r="AL828" s="2075"/>
      <c r="AM828" s="2075"/>
      <c r="AN828" s="2206">
        <f t="shared" si="595"/>
        <v>10000</v>
      </c>
      <c r="AO828" s="2206">
        <f t="shared" si="619"/>
        <v>319000</v>
      </c>
      <c r="AP828" s="2206">
        <f t="shared" si="620"/>
        <v>319000</v>
      </c>
      <c r="AQ828" s="2206">
        <f t="shared" si="621"/>
        <v>0</v>
      </c>
      <c r="AR828" s="2206">
        <f t="shared" si="622"/>
        <v>0</v>
      </c>
      <c r="AS828" s="2245">
        <v>31.9</v>
      </c>
      <c r="AT828" s="2075">
        <v>10000</v>
      </c>
      <c r="AU828" s="2075"/>
      <c r="AV828" s="2075"/>
      <c r="AW828" s="2206">
        <f t="shared" si="596"/>
        <v>10000</v>
      </c>
      <c r="AX828" s="2206">
        <f t="shared" si="623"/>
        <v>319000</v>
      </c>
      <c r="AY828" s="2206">
        <f t="shared" si="624"/>
        <v>319000</v>
      </c>
      <c r="AZ828" s="2206">
        <f t="shared" si="625"/>
        <v>0</v>
      </c>
      <c r="BA828" s="2206">
        <f t="shared" si="626"/>
        <v>0</v>
      </c>
      <c r="BB828" s="2245">
        <f t="shared" si="637"/>
        <v>0</v>
      </c>
      <c r="BC828" s="2207">
        <f t="shared" si="638"/>
        <v>0</v>
      </c>
      <c r="BD828" s="2245">
        <f t="shared" ref="BD828:BD891" si="643">AS828-AA828</f>
        <v>0</v>
      </c>
      <c r="BE828" s="2207">
        <f t="shared" ref="BE828:BE891" si="644">+AX828-AF828</f>
        <v>0</v>
      </c>
      <c r="BF828" s="2246">
        <v>31.9</v>
      </c>
      <c r="BG828" s="2075">
        <v>10000</v>
      </c>
      <c r="BH828" s="2075">
        <v>0</v>
      </c>
      <c r="BI828" s="2075">
        <v>0</v>
      </c>
      <c r="BJ828" s="2206">
        <f t="shared" si="597"/>
        <v>10000</v>
      </c>
      <c r="BK828" s="2206">
        <f t="shared" si="627"/>
        <v>319000</v>
      </c>
      <c r="BL828" s="2206">
        <f t="shared" si="628"/>
        <v>319000</v>
      </c>
      <c r="BM828" s="2206">
        <f t="shared" si="629"/>
        <v>0</v>
      </c>
      <c r="BN828" s="2206">
        <f t="shared" si="630"/>
        <v>0</v>
      </c>
      <c r="BO828" s="2245">
        <v>31.9</v>
      </c>
      <c r="BP828" s="2075">
        <v>10000</v>
      </c>
      <c r="BQ828" s="2075">
        <v>0</v>
      </c>
      <c r="BR828" s="2075">
        <v>0</v>
      </c>
      <c r="BS828" s="2206">
        <f t="shared" si="598"/>
        <v>10000</v>
      </c>
      <c r="BT828" s="2206">
        <f t="shared" si="631"/>
        <v>319000</v>
      </c>
      <c r="BU828" s="2206">
        <f t="shared" si="632"/>
        <v>319000</v>
      </c>
      <c r="BV828" s="2206">
        <f t="shared" si="633"/>
        <v>0</v>
      </c>
      <c r="BW828" s="2206">
        <f t="shared" si="634"/>
        <v>0</v>
      </c>
      <c r="BX828" s="2245">
        <f t="shared" si="639"/>
        <v>0</v>
      </c>
      <c r="BY828" s="2207">
        <f t="shared" si="640"/>
        <v>0</v>
      </c>
      <c r="BZ828" s="2211">
        <f t="shared" si="641"/>
        <v>0</v>
      </c>
      <c r="CA828" s="2212">
        <f t="shared" si="642"/>
        <v>0</v>
      </c>
      <c r="CB828" s="2083"/>
      <c r="CC828" s="2083"/>
      <c r="CD828" s="2237"/>
      <c r="CF828" s="2200"/>
    </row>
    <row r="829" spans="1:94" s="1974" customFormat="1" ht="18" customHeight="1" outlineLevel="1">
      <c r="B829" s="2235"/>
      <c r="C829" s="2201"/>
      <c r="D829" s="2232" t="s">
        <v>4564</v>
      </c>
      <c r="E829" s="2243"/>
      <c r="F829" s="2204"/>
      <c r="G829" s="2244"/>
      <c r="H829" s="2206"/>
      <c r="I829" s="2206"/>
      <c r="J829" s="2206"/>
      <c r="K829" s="2206">
        <f t="shared" si="599"/>
        <v>0</v>
      </c>
      <c r="L829" s="2206">
        <f t="shared" si="607"/>
        <v>0</v>
      </c>
      <c r="M829" s="2206">
        <f t="shared" si="608"/>
        <v>0</v>
      </c>
      <c r="N829" s="2206">
        <f t="shared" si="609"/>
        <v>0</v>
      </c>
      <c r="O829" s="2206">
        <f t="shared" si="610"/>
        <v>0</v>
      </c>
      <c r="P829" s="2244"/>
      <c r="Q829" s="2206"/>
      <c r="R829" s="2206"/>
      <c r="S829" s="2206"/>
      <c r="T829" s="2206">
        <f t="shared" si="593"/>
        <v>0</v>
      </c>
      <c r="U829" s="2206">
        <f t="shared" si="611"/>
        <v>0</v>
      </c>
      <c r="V829" s="2206">
        <f t="shared" si="612"/>
        <v>0</v>
      </c>
      <c r="W829" s="2206">
        <f t="shared" si="613"/>
        <v>0</v>
      </c>
      <c r="X829" s="2206">
        <f t="shared" si="614"/>
        <v>0</v>
      </c>
      <c r="Y829" s="2244">
        <f t="shared" si="635"/>
        <v>0</v>
      </c>
      <c r="Z829" s="2207">
        <f t="shared" si="636"/>
        <v>0</v>
      </c>
      <c r="AA829" s="2244">
        <v>0</v>
      </c>
      <c r="AB829" s="2206"/>
      <c r="AC829" s="2206"/>
      <c r="AD829" s="2206"/>
      <c r="AE829" s="2206">
        <f t="shared" si="594"/>
        <v>0</v>
      </c>
      <c r="AF829" s="2206">
        <f t="shared" si="615"/>
        <v>0</v>
      </c>
      <c r="AG829" s="2206">
        <f t="shared" si="616"/>
        <v>0</v>
      </c>
      <c r="AH829" s="2206">
        <f t="shared" si="617"/>
        <v>0</v>
      </c>
      <c r="AI829" s="2207">
        <f t="shared" si="618"/>
        <v>0</v>
      </c>
      <c r="AJ829" s="2246">
        <v>0</v>
      </c>
      <c r="AK829" s="2075"/>
      <c r="AL829" s="2075"/>
      <c r="AM829" s="2075"/>
      <c r="AN829" s="2206">
        <f t="shared" si="595"/>
        <v>0</v>
      </c>
      <c r="AO829" s="2206">
        <f t="shared" si="619"/>
        <v>0</v>
      </c>
      <c r="AP829" s="2206">
        <f t="shared" si="620"/>
        <v>0</v>
      </c>
      <c r="AQ829" s="2206">
        <f t="shared" si="621"/>
        <v>0</v>
      </c>
      <c r="AR829" s="2206">
        <f t="shared" si="622"/>
        <v>0</v>
      </c>
      <c r="AS829" s="2244">
        <v>0</v>
      </c>
      <c r="AT829" s="2075"/>
      <c r="AU829" s="2075"/>
      <c r="AV829" s="2075"/>
      <c r="AW829" s="2206">
        <f t="shared" si="596"/>
        <v>0</v>
      </c>
      <c r="AX829" s="2206">
        <f t="shared" si="623"/>
        <v>0</v>
      </c>
      <c r="AY829" s="2206">
        <f t="shared" si="624"/>
        <v>0</v>
      </c>
      <c r="AZ829" s="2206">
        <f t="shared" si="625"/>
        <v>0</v>
      </c>
      <c r="BA829" s="2206">
        <f t="shared" si="626"/>
        <v>0</v>
      </c>
      <c r="BB829" s="2244">
        <f t="shared" si="637"/>
        <v>0</v>
      </c>
      <c r="BC829" s="2207">
        <f t="shared" si="638"/>
        <v>0</v>
      </c>
      <c r="BD829" s="2244">
        <f t="shared" si="643"/>
        <v>0</v>
      </c>
      <c r="BE829" s="2207">
        <f t="shared" si="644"/>
        <v>0</v>
      </c>
      <c r="BF829" s="2246">
        <v>0</v>
      </c>
      <c r="BG829" s="2075">
        <v>0</v>
      </c>
      <c r="BH829" s="2075">
        <v>0</v>
      </c>
      <c r="BI829" s="2075">
        <v>0</v>
      </c>
      <c r="BJ829" s="2206">
        <f t="shared" si="597"/>
        <v>0</v>
      </c>
      <c r="BK829" s="2206">
        <f t="shared" si="627"/>
        <v>0</v>
      </c>
      <c r="BL829" s="2206">
        <f t="shared" si="628"/>
        <v>0</v>
      </c>
      <c r="BM829" s="2206">
        <f t="shared" si="629"/>
        <v>0</v>
      </c>
      <c r="BN829" s="2206">
        <f t="shared" si="630"/>
        <v>0</v>
      </c>
      <c r="BO829" s="2244">
        <v>0</v>
      </c>
      <c r="BP829" s="2075">
        <v>0</v>
      </c>
      <c r="BQ829" s="2075">
        <v>0</v>
      </c>
      <c r="BR829" s="2075">
        <v>0</v>
      </c>
      <c r="BS829" s="2206">
        <f t="shared" si="598"/>
        <v>0</v>
      </c>
      <c r="BT829" s="2206">
        <f t="shared" si="631"/>
        <v>0</v>
      </c>
      <c r="BU829" s="2206">
        <f t="shared" si="632"/>
        <v>0</v>
      </c>
      <c r="BV829" s="2206">
        <f t="shared" si="633"/>
        <v>0</v>
      </c>
      <c r="BW829" s="2206">
        <f t="shared" si="634"/>
        <v>0</v>
      </c>
      <c r="BX829" s="2244">
        <f t="shared" si="639"/>
        <v>0</v>
      </c>
      <c r="BY829" s="2207">
        <f t="shared" si="640"/>
        <v>0</v>
      </c>
      <c r="BZ829" s="2211">
        <f t="shared" si="641"/>
        <v>0</v>
      </c>
      <c r="CA829" s="2212">
        <f t="shared" si="642"/>
        <v>0</v>
      </c>
      <c r="CB829" s="2083"/>
      <c r="CC829" s="2083"/>
      <c r="CD829" s="2237"/>
      <c r="CF829" s="2200"/>
    </row>
    <row r="830" spans="1:94" s="1974" customFormat="1" ht="18" customHeight="1" outlineLevel="1">
      <c r="A830" s="2235" t="s">
        <v>4565</v>
      </c>
      <c r="B830" s="2235" t="b">
        <v>1</v>
      </c>
      <c r="C830" s="2201"/>
      <c r="D830" s="2236" t="s">
        <v>3863</v>
      </c>
      <c r="E830" s="2243" t="s">
        <v>3864</v>
      </c>
      <c r="F830" s="2204" t="s">
        <v>365</v>
      </c>
      <c r="G830" s="2244">
        <v>8.69</v>
      </c>
      <c r="H830" s="2206">
        <v>23370</v>
      </c>
      <c r="I830" s="2206">
        <v>70560</v>
      </c>
      <c r="J830" s="2206"/>
      <c r="K830" s="2206">
        <f t="shared" si="599"/>
        <v>93930</v>
      </c>
      <c r="L830" s="2206">
        <f t="shared" si="607"/>
        <v>816251</v>
      </c>
      <c r="M830" s="2206">
        <f t="shared" si="608"/>
        <v>203085</v>
      </c>
      <c r="N830" s="2206">
        <f t="shared" si="609"/>
        <v>613166</v>
      </c>
      <c r="O830" s="2206">
        <f t="shared" si="610"/>
        <v>0</v>
      </c>
      <c r="P830" s="2244">
        <v>8.69</v>
      </c>
      <c r="Q830" s="2206">
        <v>23370</v>
      </c>
      <c r="R830" s="2206">
        <v>70560</v>
      </c>
      <c r="S830" s="2206"/>
      <c r="T830" s="2206">
        <f t="shared" si="593"/>
        <v>93930</v>
      </c>
      <c r="U830" s="2206">
        <f t="shared" si="611"/>
        <v>816251</v>
      </c>
      <c r="V830" s="2206">
        <f t="shared" si="612"/>
        <v>203085</v>
      </c>
      <c r="W830" s="2206">
        <f t="shared" si="613"/>
        <v>613166</v>
      </c>
      <c r="X830" s="2206">
        <f t="shared" si="614"/>
        <v>0</v>
      </c>
      <c r="Y830" s="2245">
        <f t="shared" si="635"/>
        <v>0</v>
      </c>
      <c r="Z830" s="2207">
        <f t="shared" si="636"/>
        <v>0</v>
      </c>
      <c r="AA830" s="2245">
        <v>11.5</v>
      </c>
      <c r="AB830" s="2206">
        <v>40000</v>
      </c>
      <c r="AC830" s="2206">
        <v>45000</v>
      </c>
      <c r="AD830" s="2206">
        <v>30000</v>
      </c>
      <c r="AE830" s="2206">
        <f t="shared" si="594"/>
        <v>115000</v>
      </c>
      <c r="AF830" s="2206">
        <f t="shared" si="615"/>
        <v>1322500</v>
      </c>
      <c r="AG830" s="2206">
        <f t="shared" si="616"/>
        <v>460000</v>
      </c>
      <c r="AH830" s="2206">
        <f t="shared" si="617"/>
        <v>517500</v>
      </c>
      <c r="AI830" s="2207">
        <f t="shared" si="618"/>
        <v>345000</v>
      </c>
      <c r="AJ830" s="2246">
        <v>8.69</v>
      </c>
      <c r="AK830" s="2075">
        <v>40000</v>
      </c>
      <c r="AL830" s="2075">
        <v>45000</v>
      </c>
      <c r="AM830" s="2075">
        <v>30000</v>
      </c>
      <c r="AN830" s="2206">
        <f t="shared" si="595"/>
        <v>115000</v>
      </c>
      <c r="AO830" s="2206">
        <f t="shared" si="619"/>
        <v>999350</v>
      </c>
      <c r="AP830" s="2206">
        <f t="shared" si="620"/>
        <v>347600</v>
      </c>
      <c r="AQ830" s="2206">
        <f t="shared" si="621"/>
        <v>391050</v>
      </c>
      <c r="AR830" s="2206">
        <f t="shared" si="622"/>
        <v>260700</v>
      </c>
      <c r="AS830" s="2245">
        <v>8.69</v>
      </c>
      <c r="AT830" s="2075">
        <v>40000</v>
      </c>
      <c r="AU830" s="2075">
        <v>45000</v>
      </c>
      <c r="AV830" s="2075">
        <v>30000</v>
      </c>
      <c r="AW830" s="2206">
        <f t="shared" si="596"/>
        <v>115000</v>
      </c>
      <c r="AX830" s="2206">
        <f t="shared" si="623"/>
        <v>999350</v>
      </c>
      <c r="AY830" s="2206">
        <f t="shared" si="624"/>
        <v>347600</v>
      </c>
      <c r="AZ830" s="2206">
        <f t="shared" si="625"/>
        <v>391050</v>
      </c>
      <c r="BA830" s="2206">
        <f t="shared" si="626"/>
        <v>260700</v>
      </c>
      <c r="BB830" s="2245">
        <f t="shared" si="637"/>
        <v>0</v>
      </c>
      <c r="BC830" s="2207">
        <f t="shared" si="638"/>
        <v>0</v>
      </c>
      <c r="BD830" s="2245">
        <f t="shared" si="643"/>
        <v>-2.8100000000000005</v>
      </c>
      <c r="BE830" s="2207">
        <f t="shared" si="644"/>
        <v>-323150</v>
      </c>
      <c r="BF830" s="2246">
        <v>8.69</v>
      </c>
      <c r="BG830" s="2075">
        <v>40000</v>
      </c>
      <c r="BH830" s="2075">
        <v>45000</v>
      </c>
      <c r="BI830" s="2075">
        <v>30000</v>
      </c>
      <c r="BJ830" s="2206">
        <f t="shared" si="597"/>
        <v>115000</v>
      </c>
      <c r="BK830" s="2206">
        <f t="shared" si="627"/>
        <v>999350</v>
      </c>
      <c r="BL830" s="2206">
        <f t="shared" si="628"/>
        <v>347600</v>
      </c>
      <c r="BM830" s="2206">
        <f t="shared" si="629"/>
        <v>391050</v>
      </c>
      <c r="BN830" s="2206">
        <f t="shared" si="630"/>
        <v>260700</v>
      </c>
      <c r="BO830" s="2245">
        <v>8.69</v>
      </c>
      <c r="BP830" s="2075">
        <v>40000</v>
      </c>
      <c r="BQ830" s="2075">
        <v>45000</v>
      </c>
      <c r="BR830" s="2075">
        <v>30000</v>
      </c>
      <c r="BS830" s="2206">
        <f t="shared" si="598"/>
        <v>115000</v>
      </c>
      <c r="BT830" s="2206">
        <f t="shared" si="631"/>
        <v>999350</v>
      </c>
      <c r="BU830" s="2206">
        <f t="shared" si="632"/>
        <v>347600</v>
      </c>
      <c r="BV830" s="2206">
        <f t="shared" si="633"/>
        <v>391050</v>
      </c>
      <c r="BW830" s="2206">
        <f t="shared" si="634"/>
        <v>260700</v>
      </c>
      <c r="BX830" s="2245">
        <f t="shared" si="639"/>
        <v>0</v>
      </c>
      <c r="BY830" s="2207">
        <f t="shared" si="640"/>
        <v>0</v>
      </c>
      <c r="BZ830" s="2211">
        <f t="shared" si="641"/>
        <v>-2.8100000000000005</v>
      </c>
      <c r="CA830" s="2212">
        <f t="shared" si="642"/>
        <v>-323150</v>
      </c>
      <c r="CB830" s="2083"/>
      <c r="CC830" s="2083"/>
      <c r="CD830" s="2237"/>
      <c r="CF830" s="2200"/>
    </row>
    <row r="831" spans="1:94" s="1974" customFormat="1" ht="18" customHeight="1" outlineLevel="1">
      <c r="A831" s="2235" t="s">
        <v>4566</v>
      </c>
      <c r="B831" s="2235" t="b">
        <v>1</v>
      </c>
      <c r="C831" s="2201"/>
      <c r="D831" s="2236" t="s">
        <v>3863</v>
      </c>
      <c r="E831" s="2243" t="s">
        <v>3866</v>
      </c>
      <c r="F831" s="2204" t="s">
        <v>365</v>
      </c>
      <c r="G831" s="2244">
        <v>0</v>
      </c>
      <c r="H831" s="2206">
        <v>24000</v>
      </c>
      <c r="I831" s="2206">
        <v>70560</v>
      </c>
      <c r="J831" s="2206"/>
      <c r="K831" s="2206">
        <f t="shared" si="599"/>
        <v>94560</v>
      </c>
      <c r="L831" s="2206">
        <f t="shared" si="607"/>
        <v>0</v>
      </c>
      <c r="M831" s="2206">
        <f t="shared" si="608"/>
        <v>0</v>
      </c>
      <c r="N831" s="2206">
        <f t="shared" si="609"/>
        <v>0</v>
      </c>
      <c r="O831" s="2206">
        <f t="shared" si="610"/>
        <v>0</v>
      </c>
      <c r="P831" s="2244">
        <v>0</v>
      </c>
      <c r="Q831" s="2206">
        <v>24000</v>
      </c>
      <c r="R831" s="2206">
        <v>70560</v>
      </c>
      <c r="S831" s="2206"/>
      <c r="T831" s="2206">
        <f t="shared" si="593"/>
        <v>94560</v>
      </c>
      <c r="U831" s="2206">
        <f t="shared" si="611"/>
        <v>0</v>
      </c>
      <c r="V831" s="2206">
        <f t="shared" si="612"/>
        <v>0</v>
      </c>
      <c r="W831" s="2206">
        <f t="shared" si="613"/>
        <v>0</v>
      </c>
      <c r="X831" s="2206">
        <f t="shared" si="614"/>
        <v>0</v>
      </c>
      <c r="Y831" s="2244">
        <f t="shared" si="635"/>
        <v>0</v>
      </c>
      <c r="Z831" s="2207">
        <f t="shared" si="636"/>
        <v>0</v>
      </c>
      <c r="AA831" s="2244">
        <v>6.1</v>
      </c>
      <c r="AB831" s="2206">
        <v>40000</v>
      </c>
      <c r="AC831" s="2206">
        <v>45000</v>
      </c>
      <c r="AD831" s="2206">
        <v>30000</v>
      </c>
      <c r="AE831" s="2206">
        <f t="shared" si="594"/>
        <v>115000</v>
      </c>
      <c r="AF831" s="2206">
        <f t="shared" si="615"/>
        <v>701500</v>
      </c>
      <c r="AG831" s="2206">
        <f t="shared" si="616"/>
        <v>244000</v>
      </c>
      <c r="AH831" s="2206">
        <f t="shared" si="617"/>
        <v>274500</v>
      </c>
      <c r="AI831" s="2207">
        <f t="shared" si="618"/>
        <v>183000</v>
      </c>
      <c r="AJ831" s="2246">
        <v>0</v>
      </c>
      <c r="AK831" s="2075">
        <v>40000</v>
      </c>
      <c r="AL831" s="2075">
        <v>45000</v>
      </c>
      <c r="AM831" s="2075">
        <v>30000</v>
      </c>
      <c r="AN831" s="2206">
        <f t="shared" si="595"/>
        <v>115000</v>
      </c>
      <c r="AO831" s="2206">
        <f t="shared" si="619"/>
        <v>0</v>
      </c>
      <c r="AP831" s="2206">
        <f t="shared" si="620"/>
        <v>0</v>
      </c>
      <c r="AQ831" s="2206">
        <f t="shared" si="621"/>
        <v>0</v>
      </c>
      <c r="AR831" s="2206">
        <f t="shared" si="622"/>
        <v>0</v>
      </c>
      <c r="AS831" s="2244">
        <v>0</v>
      </c>
      <c r="AT831" s="2075">
        <v>40000</v>
      </c>
      <c r="AU831" s="2075">
        <v>45000</v>
      </c>
      <c r="AV831" s="2075">
        <v>30000</v>
      </c>
      <c r="AW831" s="2206">
        <f t="shared" si="596"/>
        <v>115000</v>
      </c>
      <c r="AX831" s="2206">
        <f t="shared" si="623"/>
        <v>0</v>
      </c>
      <c r="AY831" s="2206">
        <f t="shared" si="624"/>
        <v>0</v>
      </c>
      <c r="AZ831" s="2206">
        <f t="shared" si="625"/>
        <v>0</v>
      </c>
      <c r="BA831" s="2206">
        <f t="shared" si="626"/>
        <v>0</v>
      </c>
      <c r="BB831" s="2244">
        <f t="shared" si="637"/>
        <v>0</v>
      </c>
      <c r="BC831" s="2207">
        <f t="shared" si="638"/>
        <v>0</v>
      </c>
      <c r="BD831" s="2244">
        <f t="shared" si="643"/>
        <v>-6.1</v>
      </c>
      <c r="BE831" s="2207">
        <f t="shared" si="644"/>
        <v>-701500</v>
      </c>
      <c r="BF831" s="2246">
        <v>0</v>
      </c>
      <c r="BG831" s="2075">
        <v>40000</v>
      </c>
      <c r="BH831" s="2075">
        <v>45000</v>
      </c>
      <c r="BI831" s="2075">
        <v>30000</v>
      </c>
      <c r="BJ831" s="2206">
        <f t="shared" si="597"/>
        <v>115000</v>
      </c>
      <c r="BK831" s="2206">
        <f t="shared" si="627"/>
        <v>0</v>
      </c>
      <c r="BL831" s="2206">
        <f t="shared" si="628"/>
        <v>0</v>
      </c>
      <c r="BM831" s="2206">
        <f t="shared" si="629"/>
        <v>0</v>
      </c>
      <c r="BN831" s="2206">
        <f t="shared" si="630"/>
        <v>0</v>
      </c>
      <c r="BO831" s="2244">
        <v>0</v>
      </c>
      <c r="BP831" s="2075">
        <v>40000</v>
      </c>
      <c r="BQ831" s="2075">
        <v>45000</v>
      </c>
      <c r="BR831" s="2075">
        <v>30000</v>
      </c>
      <c r="BS831" s="2206">
        <f t="shared" si="598"/>
        <v>115000</v>
      </c>
      <c r="BT831" s="2206">
        <f t="shared" si="631"/>
        <v>0</v>
      </c>
      <c r="BU831" s="2206">
        <f t="shared" si="632"/>
        <v>0</v>
      </c>
      <c r="BV831" s="2206">
        <f t="shared" si="633"/>
        <v>0</v>
      </c>
      <c r="BW831" s="2206">
        <f t="shared" si="634"/>
        <v>0</v>
      </c>
      <c r="BX831" s="2244">
        <f t="shared" si="639"/>
        <v>0</v>
      </c>
      <c r="BY831" s="2207">
        <f t="shared" si="640"/>
        <v>0</v>
      </c>
      <c r="BZ831" s="2211">
        <f t="shared" si="641"/>
        <v>-6.1</v>
      </c>
      <c r="CA831" s="2212">
        <f t="shared" si="642"/>
        <v>-701500</v>
      </c>
      <c r="CB831" s="2083"/>
      <c r="CC831" s="2083"/>
      <c r="CD831" s="2237"/>
      <c r="CF831" s="2200"/>
    </row>
    <row r="832" spans="1:94" s="1974" customFormat="1" ht="18" customHeight="1" outlineLevel="1">
      <c r="A832" s="2238" t="s">
        <v>4567</v>
      </c>
      <c r="B832" s="2238" t="b">
        <v>1</v>
      </c>
      <c r="C832" s="2201"/>
      <c r="D832" s="2236" t="s">
        <v>3863</v>
      </c>
      <c r="E832" s="2243" t="s">
        <v>4568</v>
      </c>
      <c r="F832" s="2204"/>
      <c r="G832" s="2244">
        <v>16.03</v>
      </c>
      <c r="H832" s="2240">
        <v>23370</v>
      </c>
      <c r="I832" s="2240">
        <v>70560</v>
      </c>
      <c r="J832" s="2240"/>
      <c r="K832" s="2206">
        <f t="shared" si="599"/>
        <v>93930</v>
      </c>
      <c r="L832" s="2206">
        <f t="shared" si="607"/>
        <v>1505697</v>
      </c>
      <c r="M832" s="2206">
        <f t="shared" si="608"/>
        <v>374621</v>
      </c>
      <c r="N832" s="2206">
        <f t="shared" si="609"/>
        <v>1131076</v>
      </c>
      <c r="O832" s="2206">
        <f t="shared" si="610"/>
        <v>0</v>
      </c>
      <c r="P832" s="2244">
        <v>16.03</v>
      </c>
      <c r="Q832" s="2206">
        <v>23370</v>
      </c>
      <c r="R832" s="2206">
        <v>70560</v>
      </c>
      <c r="S832" s="2206"/>
      <c r="T832" s="2206">
        <f t="shared" si="593"/>
        <v>93930</v>
      </c>
      <c r="U832" s="2206">
        <f t="shared" si="611"/>
        <v>1505697</v>
      </c>
      <c r="V832" s="2206">
        <f t="shared" si="612"/>
        <v>374621</v>
      </c>
      <c r="W832" s="2206">
        <f t="shared" si="613"/>
        <v>1131076</v>
      </c>
      <c r="X832" s="2206">
        <f t="shared" si="614"/>
        <v>0</v>
      </c>
      <c r="Y832" s="2244">
        <f t="shared" si="635"/>
        <v>0</v>
      </c>
      <c r="Z832" s="2207">
        <f t="shared" si="636"/>
        <v>0</v>
      </c>
      <c r="AA832" s="2244"/>
      <c r="AB832" s="2206"/>
      <c r="AC832" s="2206"/>
      <c r="AD832" s="2206"/>
      <c r="AE832" s="2206">
        <f t="shared" si="594"/>
        <v>0</v>
      </c>
      <c r="AF832" s="2206">
        <f t="shared" si="615"/>
        <v>0</v>
      </c>
      <c r="AG832" s="2206">
        <f t="shared" si="616"/>
        <v>0</v>
      </c>
      <c r="AH832" s="2206">
        <f t="shared" si="617"/>
        <v>0</v>
      </c>
      <c r="AI832" s="2207">
        <f t="shared" si="618"/>
        <v>0</v>
      </c>
      <c r="AJ832" s="2246">
        <v>16.03</v>
      </c>
      <c r="AK832" s="2075">
        <v>40000</v>
      </c>
      <c r="AL832" s="2075">
        <v>45000</v>
      </c>
      <c r="AM832" s="2075">
        <v>30000</v>
      </c>
      <c r="AN832" s="2206">
        <f t="shared" si="595"/>
        <v>115000</v>
      </c>
      <c r="AO832" s="2206">
        <f t="shared" si="619"/>
        <v>1843450</v>
      </c>
      <c r="AP832" s="2206">
        <f t="shared" si="620"/>
        <v>641200</v>
      </c>
      <c r="AQ832" s="2206">
        <f t="shared" si="621"/>
        <v>721350</v>
      </c>
      <c r="AR832" s="2206">
        <f t="shared" si="622"/>
        <v>480900</v>
      </c>
      <c r="AS832" s="2244">
        <v>16.03</v>
      </c>
      <c r="AT832" s="2075">
        <v>40000</v>
      </c>
      <c r="AU832" s="2075">
        <v>45000</v>
      </c>
      <c r="AV832" s="2075">
        <v>30000</v>
      </c>
      <c r="AW832" s="2206">
        <f t="shared" si="596"/>
        <v>115000</v>
      </c>
      <c r="AX832" s="2206">
        <f t="shared" si="623"/>
        <v>1843450</v>
      </c>
      <c r="AY832" s="2240">
        <f t="shared" si="624"/>
        <v>641200</v>
      </c>
      <c r="AZ832" s="2240">
        <f t="shared" si="625"/>
        <v>721350</v>
      </c>
      <c r="BA832" s="2240">
        <f t="shared" si="626"/>
        <v>480900</v>
      </c>
      <c r="BB832" s="2244">
        <f t="shared" si="637"/>
        <v>0</v>
      </c>
      <c r="BC832" s="2207">
        <f t="shared" si="638"/>
        <v>0</v>
      </c>
      <c r="BD832" s="2244">
        <f t="shared" si="643"/>
        <v>16.03</v>
      </c>
      <c r="BE832" s="2207">
        <f t="shared" si="644"/>
        <v>1843450</v>
      </c>
      <c r="BF832" s="2246">
        <v>16.03</v>
      </c>
      <c r="BG832" s="2075">
        <v>40000</v>
      </c>
      <c r="BH832" s="2075">
        <v>45000</v>
      </c>
      <c r="BI832" s="2075">
        <v>30000</v>
      </c>
      <c r="BJ832" s="2206">
        <f t="shared" si="597"/>
        <v>115000</v>
      </c>
      <c r="BK832" s="2206">
        <f t="shared" si="627"/>
        <v>1843450</v>
      </c>
      <c r="BL832" s="2206">
        <f t="shared" si="628"/>
        <v>641200</v>
      </c>
      <c r="BM832" s="2206">
        <f t="shared" si="629"/>
        <v>721350</v>
      </c>
      <c r="BN832" s="2206">
        <f t="shared" si="630"/>
        <v>480900</v>
      </c>
      <c r="BO832" s="2244">
        <v>16.03</v>
      </c>
      <c r="BP832" s="2075">
        <v>40000</v>
      </c>
      <c r="BQ832" s="2075">
        <v>45000</v>
      </c>
      <c r="BR832" s="2075">
        <v>30000</v>
      </c>
      <c r="BS832" s="2206">
        <f t="shared" si="598"/>
        <v>115000</v>
      </c>
      <c r="BT832" s="2206">
        <f t="shared" si="631"/>
        <v>1843450</v>
      </c>
      <c r="BU832" s="2206">
        <f t="shared" si="632"/>
        <v>641200</v>
      </c>
      <c r="BV832" s="2206">
        <f t="shared" si="633"/>
        <v>721350</v>
      </c>
      <c r="BW832" s="2206">
        <f t="shared" si="634"/>
        <v>480900</v>
      </c>
      <c r="BX832" s="2244">
        <f t="shared" si="639"/>
        <v>0</v>
      </c>
      <c r="BY832" s="2207">
        <f t="shared" si="640"/>
        <v>0</v>
      </c>
      <c r="BZ832" s="2211">
        <f t="shared" si="641"/>
        <v>16.03</v>
      </c>
      <c r="CA832" s="2212">
        <f t="shared" si="642"/>
        <v>1843450</v>
      </c>
      <c r="CB832" s="2083"/>
      <c r="CC832" s="2083"/>
      <c r="CD832" s="2237"/>
      <c r="CF832" s="2200"/>
      <c r="CJ832" s="1975"/>
      <c r="CK832" s="1975"/>
      <c r="CL832" s="1975"/>
      <c r="CM832" s="1975"/>
      <c r="CN832" s="1975"/>
      <c r="CO832" s="1975"/>
      <c r="CP832" s="1975"/>
    </row>
    <row r="833" spans="1:84" s="1974" customFormat="1" ht="18" customHeight="1" outlineLevel="1">
      <c r="A833" s="2235" t="s">
        <v>4569</v>
      </c>
      <c r="B833" s="2235" t="b">
        <v>1</v>
      </c>
      <c r="C833" s="2201"/>
      <c r="D833" s="2236" t="s">
        <v>3868</v>
      </c>
      <c r="E833" s="2243" t="s">
        <v>3869</v>
      </c>
      <c r="F833" s="2204" t="s">
        <v>365</v>
      </c>
      <c r="G833" s="2244">
        <v>216.9</v>
      </c>
      <c r="H833" s="2206">
        <v>7890</v>
      </c>
      <c r="I833" s="2206">
        <v>50920</v>
      </c>
      <c r="J833" s="2206"/>
      <c r="K833" s="2206">
        <f t="shared" si="599"/>
        <v>58810</v>
      </c>
      <c r="L833" s="2206">
        <f t="shared" si="607"/>
        <v>12755889</v>
      </c>
      <c r="M833" s="2206">
        <f t="shared" si="608"/>
        <v>1711341</v>
      </c>
      <c r="N833" s="2206">
        <f t="shared" si="609"/>
        <v>11044548</v>
      </c>
      <c r="O833" s="2206">
        <f t="shared" si="610"/>
        <v>0</v>
      </c>
      <c r="P833" s="2244">
        <v>216.9</v>
      </c>
      <c r="Q833" s="2206">
        <v>7890</v>
      </c>
      <c r="R833" s="2206">
        <v>50920</v>
      </c>
      <c r="S833" s="2206"/>
      <c r="T833" s="2206">
        <f t="shared" si="593"/>
        <v>58810</v>
      </c>
      <c r="U833" s="2206">
        <f t="shared" si="611"/>
        <v>12755889</v>
      </c>
      <c r="V833" s="2206">
        <f t="shared" si="612"/>
        <v>1711341</v>
      </c>
      <c r="W833" s="2206">
        <f t="shared" si="613"/>
        <v>11044548</v>
      </c>
      <c r="X833" s="2206">
        <f t="shared" si="614"/>
        <v>0</v>
      </c>
      <c r="Y833" s="2245">
        <f t="shared" si="635"/>
        <v>0</v>
      </c>
      <c r="Z833" s="2207">
        <f t="shared" si="636"/>
        <v>0</v>
      </c>
      <c r="AA833" s="2245">
        <v>203.4</v>
      </c>
      <c r="AB833" s="2206">
        <v>10000</v>
      </c>
      <c r="AC833" s="2206">
        <v>20000</v>
      </c>
      <c r="AD833" s="2206">
        <v>30000</v>
      </c>
      <c r="AE833" s="2206">
        <f t="shared" si="594"/>
        <v>60000</v>
      </c>
      <c r="AF833" s="2206">
        <f t="shared" si="615"/>
        <v>12204000</v>
      </c>
      <c r="AG833" s="2206">
        <f t="shared" si="616"/>
        <v>2034000</v>
      </c>
      <c r="AH833" s="2206">
        <f t="shared" si="617"/>
        <v>4068000</v>
      </c>
      <c r="AI833" s="2207">
        <f t="shared" si="618"/>
        <v>6102000</v>
      </c>
      <c r="AJ833" s="2246">
        <v>216.9</v>
      </c>
      <c r="AK833" s="2075">
        <v>10000</v>
      </c>
      <c r="AL833" s="2075">
        <v>20000</v>
      </c>
      <c r="AM833" s="2075">
        <v>30000</v>
      </c>
      <c r="AN833" s="2206">
        <f t="shared" si="595"/>
        <v>60000</v>
      </c>
      <c r="AO833" s="2206">
        <f t="shared" si="619"/>
        <v>13014000</v>
      </c>
      <c r="AP833" s="2206">
        <f t="shared" si="620"/>
        <v>2169000</v>
      </c>
      <c r="AQ833" s="2206">
        <f t="shared" si="621"/>
        <v>4338000</v>
      </c>
      <c r="AR833" s="2206">
        <f t="shared" si="622"/>
        <v>6507000</v>
      </c>
      <c r="AS833" s="2245">
        <v>216.9</v>
      </c>
      <c r="AT833" s="2075">
        <v>10000</v>
      </c>
      <c r="AU833" s="2075">
        <v>20000</v>
      </c>
      <c r="AV833" s="2075">
        <v>30000</v>
      </c>
      <c r="AW833" s="2206">
        <f t="shared" si="596"/>
        <v>60000</v>
      </c>
      <c r="AX833" s="2206">
        <f t="shared" si="623"/>
        <v>13014000</v>
      </c>
      <c r="AY833" s="2206">
        <f t="shared" si="624"/>
        <v>2169000</v>
      </c>
      <c r="AZ833" s="2206">
        <f t="shared" si="625"/>
        <v>4338000</v>
      </c>
      <c r="BA833" s="2206">
        <f t="shared" si="626"/>
        <v>6507000</v>
      </c>
      <c r="BB833" s="2245">
        <f t="shared" si="637"/>
        <v>0</v>
      </c>
      <c r="BC833" s="2207">
        <f t="shared" si="638"/>
        <v>0</v>
      </c>
      <c r="BD833" s="2245">
        <f t="shared" si="643"/>
        <v>13.5</v>
      </c>
      <c r="BE833" s="2207">
        <f t="shared" si="644"/>
        <v>810000</v>
      </c>
      <c r="BF833" s="2246">
        <v>216.9</v>
      </c>
      <c r="BG833" s="2075">
        <v>10000</v>
      </c>
      <c r="BH833" s="2075">
        <v>20000</v>
      </c>
      <c r="BI833" s="2075">
        <v>30000</v>
      </c>
      <c r="BJ833" s="2206">
        <f t="shared" si="597"/>
        <v>60000</v>
      </c>
      <c r="BK833" s="2206">
        <f t="shared" si="627"/>
        <v>13014000</v>
      </c>
      <c r="BL833" s="2206">
        <f t="shared" si="628"/>
        <v>2169000</v>
      </c>
      <c r="BM833" s="2206">
        <f t="shared" si="629"/>
        <v>4338000</v>
      </c>
      <c r="BN833" s="2206">
        <f t="shared" si="630"/>
        <v>6507000</v>
      </c>
      <c r="BO833" s="2245">
        <v>216.9</v>
      </c>
      <c r="BP833" s="2075">
        <v>10000</v>
      </c>
      <c r="BQ833" s="2075">
        <v>20000</v>
      </c>
      <c r="BR833" s="2075">
        <v>30000</v>
      </c>
      <c r="BS833" s="2206">
        <f t="shared" si="598"/>
        <v>60000</v>
      </c>
      <c r="BT833" s="2206">
        <f t="shared" si="631"/>
        <v>13014000</v>
      </c>
      <c r="BU833" s="2206">
        <f t="shared" si="632"/>
        <v>2169000</v>
      </c>
      <c r="BV833" s="2206">
        <f t="shared" si="633"/>
        <v>4338000</v>
      </c>
      <c r="BW833" s="2206">
        <f t="shared" si="634"/>
        <v>6507000</v>
      </c>
      <c r="BX833" s="2245">
        <f t="shared" si="639"/>
        <v>0</v>
      </c>
      <c r="BY833" s="2207">
        <f t="shared" si="640"/>
        <v>0</v>
      </c>
      <c r="BZ833" s="2211">
        <f t="shared" si="641"/>
        <v>13.5</v>
      </c>
      <c r="CA833" s="2212">
        <f t="shared" si="642"/>
        <v>810000</v>
      </c>
      <c r="CB833" s="2083"/>
      <c r="CC833" s="2083"/>
      <c r="CD833" s="2237"/>
      <c r="CF833" s="2200"/>
    </row>
    <row r="834" spans="1:84" s="1974" customFormat="1" ht="18" customHeight="1" outlineLevel="1">
      <c r="A834" s="2235" t="s">
        <v>4570</v>
      </c>
      <c r="B834" s="2235" t="b">
        <v>1</v>
      </c>
      <c r="C834" s="2201"/>
      <c r="D834" s="2236" t="s">
        <v>3868</v>
      </c>
      <c r="E834" s="2243" t="s">
        <v>4571</v>
      </c>
      <c r="F834" s="2204" t="s">
        <v>365</v>
      </c>
      <c r="G834" s="2244">
        <v>58</v>
      </c>
      <c r="H834" s="2206">
        <v>7890</v>
      </c>
      <c r="I834" s="2206">
        <v>50920</v>
      </c>
      <c r="J834" s="2206"/>
      <c r="K834" s="2206">
        <f t="shared" si="599"/>
        <v>58810</v>
      </c>
      <c r="L834" s="2206">
        <f t="shared" si="607"/>
        <v>3410980</v>
      </c>
      <c r="M834" s="2206">
        <f t="shared" si="608"/>
        <v>457620</v>
      </c>
      <c r="N834" s="2206">
        <f t="shared" si="609"/>
        <v>2953360</v>
      </c>
      <c r="O834" s="2206">
        <f t="shared" si="610"/>
        <v>0</v>
      </c>
      <c r="P834" s="2244">
        <v>58</v>
      </c>
      <c r="Q834" s="2206">
        <v>7890</v>
      </c>
      <c r="R834" s="2206">
        <v>50920</v>
      </c>
      <c r="S834" s="2206"/>
      <c r="T834" s="2206">
        <f t="shared" ref="T834:T897" si="645">S834+R834+Q834</f>
        <v>58810</v>
      </c>
      <c r="U834" s="2206">
        <f t="shared" si="611"/>
        <v>3410980</v>
      </c>
      <c r="V834" s="2206">
        <f t="shared" si="612"/>
        <v>457620</v>
      </c>
      <c r="W834" s="2206">
        <f t="shared" si="613"/>
        <v>2953360</v>
      </c>
      <c r="X834" s="2206">
        <f t="shared" si="614"/>
        <v>0</v>
      </c>
      <c r="Y834" s="2244">
        <f t="shared" si="635"/>
        <v>0</v>
      </c>
      <c r="Z834" s="2207">
        <f t="shared" si="636"/>
        <v>0</v>
      </c>
      <c r="AA834" s="2244">
        <v>82.4</v>
      </c>
      <c r="AB834" s="2206">
        <v>15000</v>
      </c>
      <c r="AC834" s="2206">
        <v>25000</v>
      </c>
      <c r="AD834" s="2206">
        <v>30000</v>
      </c>
      <c r="AE834" s="2206">
        <f t="shared" ref="AE834:AE897" si="646">AD834+AC834+AB834</f>
        <v>70000</v>
      </c>
      <c r="AF834" s="2206">
        <f t="shared" si="615"/>
        <v>5768000</v>
      </c>
      <c r="AG834" s="2206">
        <f t="shared" si="616"/>
        <v>1236000</v>
      </c>
      <c r="AH834" s="2206">
        <f t="shared" si="617"/>
        <v>2060000</v>
      </c>
      <c r="AI834" s="2207">
        <f t="shared" si="618"/>
        <v>2472000</v>
      </c>
      <c r="AJ834" s="2246">
        <v>58</v>
      </c>
      <c r="AK834" s="2075">
        <v>15000</v>
      </c>
      <c r="AL834" s="2075">
        <v>25000</v>
      </c>
      <c r="AM834" s="2075">
        <v>30000</v>
      </c>
      <c r="AN834" s="2206">
        <f t="shared" ref="AN834:AN897" si="647">AM834+AL834+AK834</f>
        <v>70000</v>
      </c>
      <c r="AO834" s="2206">
        <f t="shared" si="619"/>
        <v>4060000</v>
      </c>
      <c r="AP834" s="2206">
        <f t="shared" si="620"/>
        <v>870000</v>
      </c>
      <c r="AQ834" s="2206">
        <f t="shared" si="621"/>
        <v>1450000</v>
      </c>
      <c r="AR834" s="2206">
        <f t="shared" si="622"/>
        <v>1740000</v>
      </c>
      <c r="AS834" s="2244">
        <v>58</v>
      </c>
      <c r="AT834" s="2075">
        <v>15000</v>
      </c>
      <c r="AU834" s="2075">
        <v>25000</v>
      </c>
      <c r="AV834" s="2075">
        <v>30000</v>
      </c>
      <c r="AW834" s="2206">
        <f t="shared" ref="AW834:AW897" si="648">AV834+AU834+AT834</f>
        <v>70000</v>
      </c>
      <c r="AX834" s="2206">
        <f t="shared" si="623"/>
        <v>4060000</v>
      </c>
      <c r="AY834" s="2206">
        <f t="shared" si="624"/>
        <v>870000</v>
      </c>
      <c r="AZ834" s="2206">
        <f t="shared" si="625"/>
        <v>1450000</v>
      </c>
      <c r="BA834" s="2206">
        <f t="shared" si="626"/>
        <v>1740000</v>
      </c>
      <c r="BB834" s="2244">
        <f t="shared" si="637"/>
        <v>0</v>
      </c>
      <c r="BC834" s="2207">
        <f t="shared" si="638"/>
        <v>0</v>
      </c>
      <c r="BD834" s="2244">
        <f t="shared" si="643"/>
        <v>-24.400000000000006</v>
      </c>
      <c r="BE834" s="2207">
        <f t="shared" si="644"/>
        <v>-1708000</v>
      </c>
      <c r="BF834" s="2246">
        <v>58</v>
      </c>
      <c r="BG834" s="2075">
        <v>15000</v>
      </c>
      <c r="BH834" s="2075">
        <v>25000</v>
      </c>
      <c r="BI834" s="2075">
        <v>30000</v>
      </c>
      <c r="BJ834" s="2206">
        <f t="shared" ref="BJ834:BJ897" si="649">BI834+BH834+BG834</f>
        <v>70000</v>
      </c>
      <c r="BK834" s="2206">
        <f t="shared" si="627"/>
        <v>4060000</v>
      </c>
      <c r="BL834" s="2206">
        <f t="shared" si="628"/>
        <v>870000</v>
      </c>
      <c r="BM834" s="2206">
        <f t="shared" si="629"/>
        <v>1450000</v>
      </c>
      <c r="BN834" s="2206">
        <f t="shared" si="630"/>
        <v>1740000</v>
      </c>
      <c r="BO834" s="2244">
        <v>58</v>
      </c>
      <c r="BP834" s="2075">
        <v>15000</v>
      </c>
      <c r="BQ834" s="2075">
        <v>25000</v>
      </c>
      <c r="BR834" s="2075">
        <v>30000</v>
      </c>
      <c r="BS834" s="2206">
        <f t="shared" ref="BS834:BS897" si="650">BR834+BQ834+BP834</f>
        <v>70000</v>
      </c>
      <c r="BT834" s="2206">
        <f t="shared" si="631"/>
        <v>4060000</v>
      </c>
      <c r="BU834" s="2206">
        <f t="shared" si="632"/>
        <v>870000</v>
      </c>
      <c r="BV834" s="2206">
        <f t="shared" si="633"/>
        <v>1450000</v>
      </c>
      <c r="BW834" s="2206">
        <f t="shared" si="634"/>
        <v>1740000</v>
      </c>
      <c r="BX834" s="2244">
        <f t="shared" si="639"/>
        <v>0</v>
      </c>
      <c r="BY834" s="2207">
        <f t="shared" si="640"/>
        <v>0</v>
      </c>
      <c r="BZ834" s="2211">
        <f t="shared" si="641"/>
        <v>-24.400000000000006</v>
      </c>
      <c r="CA834" s="2212">
        <f t="shared" si="642"/>
        <v>-1708000</v>
      </c>
      <c r="CB834" s="2083"/>
      <c r="CC834" s="2083"/>
      <c r="CD834" s="2237"/>
      <c r="CF834" s="2200"/>
    </row>
    <row r="835" spans="1:84" s="1974" customFormat="1" ht="18" customHeight="1" outlineLevel="1">
      <c r="A835" s="2235" t="s">
        <v>4572</v>
      </c>
      <c r="B835" s="2235" t="b">
        <v>1</v>
      </c>
      <c r="C835" s="2201"/>
      <c r="D835" s="2236" t="s">
        <v>3871</v>
      </c>
      <c r="E835" s="2243" t="s">
        <v>3872</v>
      </c>
      <c r="F835" s="2204" t="s">
        <v>365</v>
      </c>
      <c r="G835" s="2244">
        <v>58.5</v>
      </c>
      <c r="H835" s="2206">
        <v>9980</v>
      </c>
      <c r="I835" s="2206">
        <v>106150</v>
      </c>
      <c r="J835" s="2206"/>
      <c r="K835" s="2206">
        <f t="shared" si="599"/>
        <v>116130</v>
      </c>
      <c r="L835" s="2206">
        <f t="shared" si="607"/>
        <v>6793605</v>
      </c>
      <c r="M835" s="2206">
        <f t="shared" si="608"/>
        <v>583830</v>
      </c>
      <c r="N835" s="2206">
        <f t="shared" si="609"/>
        <v>6209775</v>
      </c>
      <c r="O835" s="2206">
        <f t="shared" si="610"/>
        <v>0</v>
      </c>
      <c r="P835" s="2244">
        <v>58.5</v>
      </c>
      <c r="Q835" s="2206">
        <v>9980</v>
      </c>
      <c r="R835" s="2206">
        <v>106150</v>
      </c>
      <c r="S835" s="2206"/>
      <c r="T835" s="2206">
        <f t="shared" si="645"/>
        <v>116130</v>
      </c>
      <c r="U835" s="2206">
        <f t="shared" si="611"/>
        <v>6793605</v>
      </c>
      <c r="V835" s="2206">
        <f t="shared" si="612"/>
        <v>583830</v>
      </c>
      <c r="W835" s="2206">
        <f t="shared" si="613"/>
        <v>6209775</v>
      </c>
      <c r="X835" s="2206">
        <f t="shared" si="614"/>
        <v>0</v>
      </c>
      <c r="Y835" s="2245">
        <f t="shared" si="635"/>
        <v>0</v>
      </c>
      <c r="Z835" s="2207">
        <f t="shared" si="636"/>
        <v>0</v>
      </c>
      <c r="AA835" s="2245">
        <v>54.8</v>
      </c>
      <c r="AB835" s="2206">
        <v>15000</v>
      </c>
      <c r="AC835" s="2206">
        <v>25000</v>
      </c>
      <c r="AD835" s="2206">
        <v>30000</v>
      </c>
      <c r="AE835" s="2206">
        <f t="shared" si="646"/>
        <v>70000</v>
      </c>
      <c r="AF835" s="2206">
        <f t="shared" si="615"/>
        <v>3836000</v>
      </c>
      <c r="AG835" s="2206">
        <f t="shared" si="616"/>
        <v>822000</v>
      </c>
      <c r="AH835" s="2206">
        <f t="shared" si="617"/>
        <v>1370000</v>
      </c>
      <c r="AI835" s="2207">
        <f t="shared" si="618"/>
        <v>1644000</v>
      </c>
      <c r="AJ835" s="2246">
        <v>58.5</v>
      </c>
      <c r="AK835" s="2075">
        <v>15000</v>
      </c>
      <c r="AL835" s="2075">
        <v>25000</v>
      </c>
      <c r="AM835" s="2075">
        <v>30000</v>
      </c>
      <c r="AN835" s="2206">
        <f t="shared" si="647"/>
        <v>70000</v>
      </c>
      <c r="AO835" s="2206">
        <f t="shared" si="619"/>
        <v>4095000</v>
      </c>
      <c r="AP835" s="2206">
        <f t="shared" si="620"/>
        <v>877500</v>
      </c>
      <c r="AQ835" s="2206">
        <f t="shared" si="621"/>
        <v>1462500</v>
      </c>
      <c r="AR835" s="2206">
        <f t="shared" si="622"/>
        <v>1755000</v>
      </c>
      <c r="AS835" s="2245">
        <v>58.5</v>
      </c>
      <c r="AT835" s="2075">
        <v>15000</v>
      </c>
      <c r="AU835" s="2075">
        <v>25000</v>
      </c>
      <c r="AV835" s="2075">
        <v>30000</v>
      </c>
      <c r="AW835" s="2206">
        <f t="shared" si="648"/>
        <v>70000</v>
      </c>
      <c r="AX835" s="2206">
        <f t="shared" si="623"/>
        <v>4095000</v>
      </c>
      <c r="AY835" s="2206">
        <f t="shared" si="624"/>
        <v>877500</v>
      </c>
      <c r="AZ835" s="2206">
        <f t="shared" si="625"/>
        <v>1462500</v>
      </c>
      <c r="BA835" s="2206">
        <f t="shared" si="626"/>
        <v>1755000</v>
      </c>
      <c r="BB835" s="2245">
        <f t="shared" si="637"/>
        <v>0</v>
      </c>
      <c r="BC835" s="2207">
        <f t="shared" si="638"/>
        <v>0</v>
      </c>
      <c r="BD835" s="2245">
        <f t="shared" si="643"/>
        <v>3.7000000000000028</v>
      </c>
      <c r="BE835" s="2207">
        <f t="shared" si="644"/>
        <v>259000</v>
      </c>
      <c r="BF835" s="2246">
        <v>58.5</v>
      </c>
      <c r="BG835" s="2075">
        <v>15000</v>
      </c>
      <c r="BH835" s="2075">
        <v>25000</v>
      </c>
      <c r="BI835" s="2075">
        <v>30000</v>
      </c>
      <c r="BJ835" s="2206">
        <f t="shared" si="649"/>
        <v>70000</v>
      </c>
      <c r="BK835" s="2206">
        <f t="shared" si="627"/>
        <v>4095000</v>
      </c>
      <c r="BL835" s="2206">
        <f t="shared" si="628"/>
        <v>877500</v>
      </c>
      <c r="BM835" s="2206">
        <f t="shared" si="629"/>
        <v>1462500</v>
      </c>
      <c r="BN835" s="2206">
        <f t="shared" si="630"/>
        <v>1755000</v>
      </c>
      <c r="BO835" s="2245">
        <v>58.5</v>
      </c>
      <c r="BP835" s="2075">
        <v>15000</v>
      </c>
      <c r="BQ835" s="2075">
        <v>25000</v>
      </c>
      <c r="BR835" s="2075">
        <v>30000</v>
      </c>
      <c r="BS835" s="2206">
        <f t="shared" si="650"/>
        <v>70000</v>
      </c>
      <c r="BT835" s="2206">
        <f t="shared" si="631"/>
        <v>4095000</v>
      </c>
      <c r="BU835" s="2206">
        <f t="shared" si="632"/>
        <v>877500</v>
      </c>
      <c r="BV835" s="2206">
        <f t="shared" si="633"/>
        <v>1462500</v>
      </c>
      <c r="BW835" s="2206">
        <f t="shared" si="634"/>
        <v>1755000</v>
      </c>
      <c r="BX835" s="2245">
        <f t="shared" si="639"/>
        <v>0</v>
      </c>
      <c r="BY835" s="2207">
        <f t="shared" si="640"/>
        <v>0</v>
      </c>
      <c r="BZ835" s="2211">
        <f t="shared" si="641"/>
        <v>3.7000000000000028</v>
      </c>
      <c r="CA835" s="2212">
        <f t="shared" si="642"/>
        <v>259000</v>
      </c>
      <c r="CB835" s="2083"/>
      <c r="CC835" s="2083"/>
      <c r="CD835" s="2237"/>
      <c r="CF835" s="2200"/>
    </row>
    <row r="836" spans="1:84" s="1974" customFormat="1" ht="18" customHeight="1" outlineLevel="1">
      <c r="A836" s="2235" t="s">
        <v>4573</v>
      </c>
      <c r="B836" s="2235" t="b">
        <v>1</v>
      </c>
      <c r="C836" s="2201"/>
      <c r="D836" s="2236" t="s">
        <v>3880</v>
      </c>
      <c r="E836" s="2243" t="s">
        <v>3878</v>
      </c>
      <c r="F836" s="2204" t="s">
        <v>449</v>
      </c>
      <c r="G836" s="2244">
        <v>14.7</v>
      </c>
      <c r="H836" s="2206">
        <v>20150</v>
      </c>
      <c r="I836" s="2206">
        <v>31420</v>
      </c>
      <c r="J836" s="2206"/>
      <c r="K836" s="2206">
        <f t="shared" si="599"/>
        <v>51570</v>
      </c>
      <c r="L836" s="2206">
        <f t="shared" si="607"/>
        <v>758079</v>
      </c>
      <c r="M836" s="2206">
        <f t="shared" si="608"/>
        <v>296205</v>
      </c>
      <c r="N836" s="2206">
        <f t="shared" si="609"/>
        <v>461874</v>
      </c>
      <c r="O836" s="2206">
        <f t="shared" si="610"/>
        <v>0</v>
      </c>
      <c r="P836" s="2244">
        <v>14.7</v>
      </c>
      <c r="Q836" s="2206">
        <v>20150</v>
      </c>
      <c r="R836" s="2206">
        <v>31420</v>
      </c>
      <c r="S836" s="2206"/>
      <c r="T836" s="2206">
        <f t="shared" si="645"/>
        <v>51570</v>
      </c>
      <c r="U836" s="2206">
        <f t="shared" si="611"/>
        <v>758079</v>
      </c>
      <c r="V836" s="2206">
        <f t="shared" si="612"/>
        <v>296205</v>
      </c>
      <c r="W836" s="2206">
        <f t="shared" si="613"/>
        <v>461874</v>
      </c>
      <c r="X836" s="2206">
        <f t="shared" si="614"/>
        <v>0</v>
      </c>
      <c r="Y836" s="2245">
        <f t="shared" si="635"/>
        <v>0</v>
      </c>
      <c r="Z836" s="2207">
        <f t="shared" si="636"/>
        <v>0</v>
      </c>
      <c r="AA836" s="2245">
        <v>16.8</v>
      </c>
      <c r="AB836" s="2206">
        <v>40000</v>
      </c>
      <c r="AC836" s="2206">
        <v>45000</v>
      </c>
      <c r="AD836" s="2206">
        <v>50000</v>
      </c>
      <c r="AE836" s="2206">
        <f t="shared" si="646"/>
        <v>135000</v>
      </c>
      <c r="AF836" s="2206">
        <f t="shared" si="615"/>
        <v>2268000</v>
      </c>
      <c r="AG836" s="2206">
        <f t="shared" si="616"/>
        <v>672000</v>
      </c>
      <c r="AH836" s="2206">
        <f t="shared" si="617"/>
        <v>756000</v>
      </c>
      <c r="AI836" s="2207">
        <f t="shared" si="618"/>
        <v>840000</v>
      </c>
      <c r="AJ836" s="2246">
        <v>14.7</v>
      </c>
      <c r="AK836" s="2075">
        <v>40000</v>
      </c>
      <c r="AL836" s="2075">
        <v>45000</v>
      </c>
      <c r="AM836" s="2075">
        <v>50000</v>
      </c>
      <c r="AN836" s="2206">
        <f t="shared" si="647"/>
        <v>135000</v>
      </c>
      <c r="AO836" s="2206">
        <f t="shared" si="619"/>
        <v>1984500</v>
      </c>
      <c r="AP836" s="2206">
        <f t="shared" si="620"/>
        <v>588000</v>
      </c>
      <c r="AQ836" s="2206">
        <f t="shared" si="621"/>
        <v>661500</v>
      </c>
      <c r="AR836" s="2206">
        <f t="shared" si="622"/>
        <v>735000</v>
      </c>
      <c r="AS836" s="2245">
        <v>14.7</v>
      </c>
      <c r="AT836" s="2075">
        <v>40000</v>
      </c>
      <c r="AU836" s="2075">
        <v>45000</v>
      </c>
      <c r="AV836" s="2075">
        <v>50000</v>
      </c>
      <c r="AW836" s="2206">
        <f t="shared" si="648"/>
        <v>135000</v>
      </c>
      <c r="AX836" s="2206">
        <f t="shared" si="623"/>
        <v>1984500</v>
      </c>
      <c r="AY836" s="2206">
        <f t="shared" si="624"/>
        <v>588000</v>
      </c>
      <c r="AZ836" s="2206">
        <f t="shared" si="625"/>
        <v>661500</v>
      </c>
      <c r="BA836" s="2206">
        <f t="shared" si="626"/>
        <v>735000</v>
      </c>
      <c r="BB836" s="2245">
        <f t="shared" si="637"/>
        <v>0</v>
      </c>
      <c r="BC836" s="2207">
        <f t="shared" si="638"/>
        <v>0</v>
      </c>
      <c r="BD836" s="2245">
        <f t="shared" si="643"/>
        <v>-2.1000000000000014</v>
      </c>
      <c r="BE836" s="2207">
        <f t="shared" si="644"/>
        <v>-283500</v>
      </c>
      <c r="BF836" s="2246">
        <v>14.7</v>
      </c>
      <c r="BG836" s="2075">
        <v>40000</v>
      </c>
      <c r="BH836" s="2075">
        <v>45000</v>
      </c>
      <c r="BI836" s="2075">
        <v>50000</v>
      </c>
      <c r="BJ836" s="2206">
        <f t="shared" si="649"/>
        <v>135000</v>
      </c>
      <c r="BK836" s="2206">
        <f t="shared" si="627"/>
        <v>1984500</v>
      </c>
      <c r="BL836" s="2206">
        <f t="shared" si="628"/>
        <v>588000</v>
      </c>
      <c r="BM836" s="2206">
        <f t="shared" si="629"/>
        <v>661500</v>
      </c>
      <c r="BN836" s="2206">
        <f t="shared" si="630"/>
        <v>735000</v>
      </c>
      <c r="BO836" s="2245">
        <v>14.7</v>
      </c>
      <c r="BP836" s="2075">
        <v>40000</v>
      </c>
      <c r="BQ836" s="2075">
        <v>45000</v>
      </c>
      <c r="BR836" s="2075">
        <v>50000</v>
      </c>
      <c r="BS836" s="2206">
        <f t="shared" si="650"/>
        <v>135000</v>
      </c>
      <c r="BT836" s="2206">
        <f t="shared" si="631"/>
        <v>1984500</v>
      </c>
      <c r="BU836" s="2206">
        <f t="shared" si="632"/>
        <v>588000</v>
      </c>
      <c r="BV836" s="2206">
        <f t="shared" si="633"/>
        <v>661500</v>
      </c>
      <c r="BW836" s="2206">
        <f t="shared" si="634"/>
        <v>735000</v>
      </c>
      <c r="BX836" s="2245">
        <f t="shared" si="639"/>
        <v>0</v>
      </c>
      <c r="BY836" s="2207">
        <f t="shared" si="640"/>
        <v>0</v>
      </c>
      <c r="BZ836" s="2211">
        <f t="shared" si="641"/>
        <v>-2.1000000000000014</v>
      </c>
      <c r="CA836" s="2212">
        <f t="shared" si="642"/>
        <v>-283500</v>
      </c>
      <c r="CB836" s="2083"/>
      <c r="CC836" s="2083"/>
      <c r="CD836" s="2237"/>
      <c r="CF836" s="2200"/>
    </row>
    <row r="837" spans="1:84" s="1974" customFormat="1" ht="18" customHeight="1" outlineLevel="1">
      <c r="A837" s="2235" t="s">
        <v>4574</v>
      </c>
      <c r="B837" s="2235" t="b">
        <v>1</v>
      </c>
      <c r="C837" s="2201"/>
      <c r="D837" s="2236" t="s">
        <v>3885</v>
      </c>
      <c r="E837" s="2243" t="s">
        <v>4575</v>
      </c>
      <c r="F837" s="2204" t="s">
        <v>449</v>
      </c>
      <c r="G837" s="2244">
        <v>0</v>
      </c>
      <c r="H837" s="2206">
        <v>700</v>
      </c>
      <c r="I837" s="2206">
        <v>22990</v>
      </c>
      <c r="J837" s="2206"/>
      <c r="K837" s="2206">
        <f t="shared" si="599"/>
        <v>23690</v>
      </c>
      <c r="L837" s="2206">
        <f t="shared" si="607"/>
        <v>0</v>
      </c>
      <c r="M837" s="2206">
        <f t="shared" si="608"/>
        <v>0</v>
      </c>
      <c r="N837" s="2206">
        <f t="shared" si="609"/>
        <v>0</v>
      </c>
      <c r="O837" s="2206">
        <f t="shared" si="610"/>
        <v>0</v>
      </c>
      <c r="P837" s="2244">
        <v>0</v>
      </c>
      <c r="Q837" s="2206">
        <v>700</v>
      </c>
      <c r="R837" s="2206">
        <v>22990</v>
      </c>
      <c r="S837" s="2206"/>
      <c r="T837" s="2206">
        <f t="shared" si="645"/>
        <v>23690</v>
      </c>
      <c r="U837" s="2206">
        <f t="shared" si="611"/>
        <v>0</v>
      </c>
      <c r="V837" s="2206">
        <f t="shared" si="612"/>
        <v>0</v>
      </c>
      <c r="W837" s="2206">
        <f t="shared" si="613"/>
        <v>0</v>
      </c>
      <c r="X837" s="2206">
        <f t="shared" si="614"/>
        <v>0</v>
      </c>
      <c r="Y837" s="2244">
        <f t="shared" si="635"/>
        <v>0</v>
      </c>
      <c r="Z837" s="2207">
        <f t="shared" si="636"/>
        <v>0</v>
      </c>
      <c r="AA837" s="2244">
        <v>15.7</v>
      </c>
      <c r="AB837" s="2206">
        <v>20000</v>
      </c>
      <c r="AC837" s="2206">
        <v>15000</v>
      </c>
      <c r="AD837" s="2206">
        <v>15000</v>
      </c>
      <c r="AE837" s="2206">
        <f t="shared" si="646"/>
        <v>50000</v>
      </c>
      <c r="AF837" s="2206">
        <f t="shared" si="615"/>
        <v>785000</v>
      </c>
      <c r="AG837" s="2206">
        <f t="shared" si="616"/>
        <v>314000</v>
      </c>
      <c r="AH837" s="2206">
        <f t="shared" si="617"/>
        <v>235500</v>
      </c>
      <c r="AI837" s="2207">
        <f t="shared" si="618"/>
        <v>235500</v>
      </c>
      <c r="AJ837" s="2246">
        <v>0</v>
      </c>
      <c r="AK837" s="2075">
        <v>20000</v>
      </c>
      <c r="AL837" s="2075">
        <v>15000</v>
      </c>
      <c r="AM837" s="2075">
        <v>15000</v>
      </c>
      <c r="AN837" s="2206">
        <f t="shared" si="647"/>
        <v>50000</v>
      </c>
      <c r="AO837" s="2206">
        <f t="shared" si="619"/>
        <v>0</v>
      </c>
      <c r="AP837" s="2206">
        <f t="shared" si="620"/>
        <v>0</v>
      </c>
      <c r="AQ837" s="2206">
        <f t="shared" si="621"/>
        <v>0</v>
      </c>
      <c r="AR837" s="2206">
        <f t="shared" si="622"/>
        <v>0</v>
      </c>
      <c r="AS837" s="2244">
        <v>0</v>
      </c>
      <c r="AT837" s="2075">
        <v>20000</v>
      </c>
      <c r="AU837" s="2075">
        <v>15000</v>
      </c>
      <c r="AV837" s="2075">
        <v>15000</v>
      </c>
      <c r="AW837" s="2206">
        <f t="shared" si="648"/>
        <v>50000</v>
      </c>
      <c r="AX837" s="2206">
        <f t="shared" si="623"/>
        <v>0</v>
      </c>
      <c r="AY837" s="2206">
        <f t="shared" si="624"/>
        <v>0</v>
      </c>
      <c r="AZ837" s="2206">
        <f t="shared" si="625"/>
        <v>0</v>
      </c>
      <c r="BA837" s="2206">
        <f t="shared" si="626"/>
        <v>0</v>
      </c>
      <c r="BB837" s="2244">
        <f t="shared" si="637"/>
        <v>0</v>
      </c>
      <c r="BC837" s="2207">
        <f t="shared" si="638"/>
        <v>0</v>
      </c>
      <c r="BD837" s="2244">
        <f t="shared" si="643"/>
        <v>-15.7</v>
      </c>
      <c r="BE837" s="2207">
        <f t="shared" si="644"/>
        <v>-785000</v>
      </c>
      <c r="BF837" s="2246">
        <v>0</v>
      </c>
      <c r="BG837" s="2075">
        <v>20000</v>
      </c>
      <c r="BH837" s="2075">
        <v>15000</v>
      </c>
      <c r="BI837" s="2075">
        <v>15000</v>
      </c>
      <c r="BJ837" s="2206">
        <f t="shared" si="649"/>
        <v>50000</v>
      </c>
      <c r="BK837" s="2206">
        <f t="shared" si="627"/>
        <v>0</v>
      </c>
      <c r="BL837" s="2206">
        <f t="shared" si="628"/>
        <v>0</v>
      </c>
      <c r="BM837" s="2206">
        <f t="shared" si="629"/>
        <v>0</v>
      </c>
      <c r="BN837" s="2206">
        <f t="shared" si="630"/>
        <v>0</v>
      </c>
      <c r="BO837" s="2244">
        <v>0</v>
      </c>
      <c r="BP837" s="2075">
        <v>20000</v>
      </c>
      <c r="BQ837" s="2075">
        <v>15000</v>
      </c>
      <c r="BR837" s="2075">
        <v>15000</v>
      </c>
      <c r="BS837" s="2206">
        <f t="shared" si="650"/>
        <v>50000</v>
      </c>
      <c r="BT837" s="2206">
        <f t="shared" si="631"/>
        <v>0</v>
      </c>
      <c r="BU837" s="2206">
        <f t="shared" si="632"/>
        <v>0</v>
      </c>
      <c r="BV837" s="2206">
        <f t="shared" si="633"/>
        <v>0</v>
      </c>
      <c r="BW837" s="2206">
        <f t="shared" si="634"/>
        <v>0</v>
      </c>
      <c r="BX837" s="2244">
        <f t="shared" si="639"/>
        <v>0</v>
      </c>
      <c r="BY837" s="2207">
        <f t="shared" si="640"/>
        <v>0</v>
      </c>
      <c r="BZ837" s="2211">
        <f t="shared" si="641"/>
        <v>-15.7</v>
      </c>
      <c r="CA837" s="2212">
        <f t="shared" si="642"/>
        <v>-785000</v>
      </c>
      <c r="CB837" s="2083"/>
      <c r="CC837" s="2083"/>
      <c r="CD837" s="2237"/>
      <c r="CF837" s="2200"/>
    </row>
    <row r="838" spans="1:84" s="1974" customFormat="1" ht="18" customHeight="1" outlineLevel="1">
      <c r="A838" s="2235" t="s">
        <v>4576</v>
      </c>
      <c r="B838" s="2235" t="b">
        <v>1</v>
      </c>
      <c r="C838" s="2201"/>
      <c r="D838" s="2236" t="s">
        <v>3907</v>
      </c>
      <c r="E838" s="2243" t="s">
        <v>3908</v>
      </c>
      <c r="F838" s="2204" t="s">
        <v>449</v>
      </c>
      <c r="G838" s="2244">
        <v>0</v>
      </c>
      <c r="H838" s="2206">
        <v>24560</v>
      </c>
      <c r="I838" s="2206">
        <v>22990</v>
      </c>
      <c r="J838" s="2206"/>
      <c r="K838" s="2206">
        <f t="shared" si="599"/>
        <v>47550</v>
      </c>
      <c r="L838" s="2206">
        <f t="shared" si="607"/>
        <v>0</v>
      </c>
      <c r="M838" s="2206">
        <f t="shared" si="608"/>
        <v>0</v>
      </c>
      <c r="N838" s="2206">
        <f t="shared" si="609"/>
        <v>0</v>
      </c>
      <c r="O838" s="2206">
        <f t="shared" si="610"/>
        <v>0</v>
      </c>
      <c r="P838" s="2244">
        <v>0</v>
      </c>
      <c r="Q838" s="2206">
        <v>24560</v>
      </c>
      <c r="R838" s="2206">
        <v>22990</v>
      </c>
      <c r="S838" s="2206"/>
      <c r="T838" s="2206">
        <f t="shared" si="645"/>
        <v>47550</v>
      </c>
      <c r="U838" s="2206">
        <f t="shared" si="611"/>
        <v>0</v>
      </c>
      <c r="V838" s="2206">
        <f t="shared" si="612"/>
        <v>0</v>
      </c>
      <c r="W838" s="2206">
        <f t="shared" si="613"/>
        <v>0</v>
      </c>
      <c r="X838" s="2206">
        <f t="shared" si="614"/>
        <v>0</v>
      </c>
      <c r="Y838" s="2244">
        <f t="shared" si="635"/>
        <v>0</v>
      </c>
      <c r="Z838" s="2207">
        <f t="shared" si="636"/>
        <v>0</v>
      </c>
      <c r="AA838" s="2244">
        <v>4.8</v>
      </c>
      <c r="AB838" s="2206">
        <v>25000</v>
      </c>
      <c r="AC838" s="2206">
        <v>20000</v>
      </c>
      <c r="AD838" s="2206">
        <v>10000</v>
      </c>
      <c r="AE838" s="2206">
        <f t="shared" si="646"/>
        <v>55000</v>
      </c>
      <c r="AF838" s="2206">
        <f t="shared" si="615"/>
        <v>264000</v>
      </c>
      <c r="AG838" s="2206">
        <f t="shared" si="616"/>
        <v>120000</v>
      </c>
      <c r="AH838" s="2206">
        <f t="shared" si="617"/>
        <v>96000</v>
      </c>
      <c r="AI838" s="2207">
        <f t="shared" si="618"/>
        <v>48000</v>
      </c>
      <c r="AJ838" s="2246">
        <v>0</v>
      </c>
      <c r="AK838" s="2075">
        <v>25000</v>
      </c>
      <c r="AL838" s="2075">
        <v>20000</v>
      </c>
      <c r="AM838" s="2075">
        <v>10000</v>
      </c>
      <c r="AN838" s="2206">
        <f t="shared" si="647"/>
        <v>55000</v>
      </c>
      <c r="AO838" s="2206">
        <f t="shared" si="619"/>
        <v>0</v>
      </c>
      <c r="AP838" s="2206">
        <f t="shared" si="620"/>
        <v>0</v>
      </c>
      <c r="AQ838" s="2206">
        <f t="shared" si="621"/>
        <v>0</v>
      </c>
      <c r="AR838" s="2206">
        <f t="shared" si="622"/>
        <v>0</v>
      </c>
      <c r="AS838" s="2244">
        <v>0</v>
      </c>
      <c r="AT838" s="2075">
        <v>25000</v>
      </c>
      <c r="AU838" s="2075">
        <v>20000</v>
      </c>
      <c r="AV838" s="2075">
        <v>10000</v>
      </c>
      <c r="AW838" s="2206">
        <f t="shared" si="648"/>
        <v>55000</v>
      </c>
      <c r="AX838" s="2206">
        <f t="shared" si="623"/>
        <v>0</v>
      </c>
      <c r="AY838" s="2206">
        <f t="shared" si="624"/>
        <v>0</v>
      </c>
      <c r="AZ838" s="2206">
        <f t="shared" si="625"/>
        <v>0</v>
      </c>
      <c r="BA838" s="2206">
        <f t="shared" si="626"/>
        <v>0</v>
      </c>
      <c r="BB838" s="2244">
        <f t="shared" si="637"/>
        <v>0</v>
      </c>
      <c r="BC838" s="2207">
        <f t="shared" si="638"/>
        <v>0</v>
      </c>
      <c r="BD838" s="2244">
        <f t="shared" si="643"/>
        <v>-4.8</v>
      </c>
      <c r="BE838" s="2207">
        <f t="shared" si="644"/>
        <v>-264000</v>
      </c>
      <c r="BF838" s="2246">
        <v>0</v>
      </c>
      <c r="BG838" s="2075">
        <v>25000</v>
      </c>
      <c r="BH838" s="2075">
        <v>20000</v>
      </c>
      <c r="BI838" s="2075">
        <v>10000</v>
      </c>
      <c r="BJ838" s="2206">
        <f t="shared" si="649"/>
        <v>55000</v>
      </c>
      <c r="BK838" s="2206">
        <f t="shared" si="627"/>
        <v>0</v>
      </c>
      <c r="BL838" s="2206">
        <f t="shared" si="628"/>
        <v>0</v>
      </c>
      <c r="BM838" s="2206">
        <f t="shared" si="629"/>
        <v>0</v>
      </c>
      <c r="BN838" s="2206">
        <f t="shared" si="630"/>
        <v>0</v>
      </c>
      <c r="BO838" s="2244">
        <v>0</v>
      </c>
      <c r="BP838" s="2075">
        <v>25000</v>
      </c>
      <c r="BQ838" s="2075">
        <v>20000</v>
      </c>
      <c r="BR838" s="2075">
        <v>10000</v>
      </c>
      <c r="BS838" s="2206">
        <f t="shared" si="650"/>
        <v>55000</v>
      </c>
      <c r="BT838" s="2206">
        <f t="shared" si="631"/>
        <v>0</v>
      </c>
      <c r="BU838" s="2206">
        <f t="shared" si="632"/>
        <v>0</v>
      </c>
      <c r="BV838" s="2206">
        <f t="shared" si="633"/>
        <v>0</v>
      </c>
      <c r="BW838" s="2206">
        <f t="shared" si="634"/>
        <v>0</v>
      </c>
      <c r="BX838" s="2244">
        <f t="shared" si="639"/>
        <v>0</v>
      </c>
      <c r="BY838" s="2207">
        <f t="shared" si="640"/>
        <v>0</v>
      </c>
      <c r="BZ838" s="2211">
        <f t="shared" si="641"/>
        <v>-4.8</v>
      </c>
      <c r="CA838" s="2212">
        <f t="shared" si="642"/>
        <v>-264000</v>
      </c>
      <c r="CB838" s="2083"/>
      <c r="CC838" s="2083"/>
      <c r="CD838" s="2237"/>
      <c r="CF838" s="2200"/>
    </row>
    <row r="839" spans="1:84" s="1974" customFormat="1" ht="18" customHeight="1" outlineLevel="1">
      <c r="A839" s="2235" t="s">
        <v>4577</v>
      </c>
      <c r="B839" s="2235" t="b">
        <v>1</v>
      </c>
      <c r="C839" s="2201"/>
      <c r="D839" s="2236" t="s">
        <v>3910</v>
      </c>
      <c r="E839" s="2243" t="s">
        <v>3911</v>
      </c>
      <c r="F839" s="2204" t="s">
        <v>154</v>
      </c>
      <c r="G839" s="2244">
        <v>0</v>
      </c>
      <c r="H839" s="2206">
        <v>6630</v>
      </c>
      <c r="I839" s="2206">
        <v>28000</v>
      </c>
      <c r="J839" s="2206"/>
      <c r="K839" s="2206">
        <f t="shared" si="599"/>
        <v>34630</v>
      </c>
      <c r="L839" s="2206">
        <f t="shared" si="607"/>
        <v>0</v>
      </c>
      <c r="M839" s="2206">
        <f t="shared" si="608"/>
        <v>0</v>
      </c>
      <c r="N839" s="2206">
        <f t="shared" si="609"/>
        <v>0</v>
      </c>
      <c r="O839" s="2206">
        <f t="shared" si="610"/>
        <v>0</v>
      </c>
      <c r="P839" s="2244">
        <v>0</v>
      </c>
      <c r="Q839" s="2206">
        <v>6630</v>
      </c>
      <c r="R839" s="2206">
        <v>28000</v>
      </c>
      <c r="S839" s="2206"/>
      <c r="T839" s="2206">
        <f t="shared" si="645"/>
        <v>34630</v>
      </c>
      <c r="U839" s="2206">
        <f t="shared" si="611"/>
        <v>0</v>
      </c>
      <c r="V839" s="2206">
        <f t="shared" si="612"/>
        <v>0</v>
      </c>
      <c r="W839" s="2206">
        <f t="shared" si="613"/>
        <v>0</v>
      </c>
      <c r="X839" s="2206">
        <f t="shared" si="614"/>
        <v>0</v>
      </c>
      <c r="Y839" s="2244">
        <f t="shared" si="635"/>
        <v>0</v>
      </c>
      <c r="Z839" s="2207">
        <f t="shared" si="636"/>
        <v>0</v>
      </c>
      <c r="AA839" s="2244">
        <v>4</v>
      </c>
      <c r="AB839" s="2206">
        <v>40000</v>
      </c>
      <c r="AC839" s="2206">
        <v>40000</v>
      </c>
      <c r="AD839" s="2206">
        <v>10000</v>
      </c>
      <c r="AE839" s="2206">
        <f t="shared" si="646"/>
        <v>90000</v>
      </c>
      <c r="AF839" s="2206">
        <f t="shared" si="615"/>
        <v>360000</v>
      </c>
      <c r="AG839" s="2206">
        <f t="shared" si="616"/>
        <v>160000</v>
      </c>
      <c r="AH839" s="2206">
        <f t="shared" si="617"/>
        <v>160000</v>
      </c>
      <c r="AI839" s="2207">
        <f t="shared" si="618"/>
        <v>40000</v>
      </c>
      <c r="AJ839" s="2246">
        <v>0</v>
      </c>
      <c r="AK839" s="2075">
        <v>40000</v>
      </c>
      <c r="AL839" s="2075">
        <v>40000</v>
      </c>
      <c r="AM839" s="2075">
        <v>10000</v>
      </c>
      <c r="AN839" s="2206">
        <f t="shared" si="647"/>
        <v>90000</v>
      </c>
      <c r="AO839" s="2206">
        <f t="shared" si="619"/>
        <v>0</v>
      </c>
      <c r="AP839" s="2206">
        <f t="shared" si="620"/>
        <v>0</v>
      </c>
      <c r="AQ839" s="2206">
        <f t="shared" si="621"/>
        <v>0</v>
      </c>
      <c r="AR839" s="2206">
        <f t="shared" si="622"/>
        <v>0</v>
      </c>
      <c r="AS839" s="2244">
        <v>0</v>
      </c>
      <c r="AT839" s="2075">
        <v>40000</v>
      </c>
      <c r="AU839" s="2075">
        <v>40000</v>
      </c>
      <c r="AV839" s="2075">
        <v>10000</v>
      </c>
      <c r="AW839" s="2206">
        <f t="shared" si="648"/>
        <v>90000</v>
      </c>
      <c r="AX839" s="2206">
        <f t="shared" si="623"/>
        <v>0</v>
      </c>
      <c r="AY839" s="2206">
        <f t="shared" si="624"/>
        <v>0</v>
      </c>
      <c r="AZ839" s="2206">
        <f t="shared" si="625"/>
        <v>0</v>
      </c>
      <c r="BA839" s="2206">
        <f t="shared" si="626"/>
        <v>0</v>
      </c>
      <c r="BB839" s="2244">
        <f t="shared" si="637"/>
        <v>0</v>
      </c>
      <c r="BC839" s="2207">
        <f t="shared" si="638"/>
        <v>0</v>
      </c>
      <c r="BD839" s="2244">
        <f t="shared" si="643"/>
        <v>-4</v>
      </c>
      <c r="BE839" s="2207">
        <f t="shared" si="644"/>
        <v>-360000</v>
      </c>
      <c r="BF839" s="2246">
        <v>0</v>
      </c>
      <c r="BG839" s="2075">
        <v>40000</v>
      </c>
      <c r="BH839" s="2075">
        <v>40000</v>
      </c>
      <c r="BI839" s="2075">
        <v>10000</v>
      </c>
      <c r="BJ839" s="2206">
        <f t="shared" si="649"/>
        <v>90000</v>
      </c>
      <c r="BK839" s="2206">
        <f t="shared" si="627"/>
        <v>0</v>
      </c>
      <c r="BL839" s="2206">
        <f t="shared" si="628"/>
        <v>0</v>
      </c>
      <c r="BM839" s="2206">
        <f t="shared" si="629"/>
        <v>0</v>
      </c>
      <c r="BN839" s="2206">
        <f t="shared" si="630"/>
        <v>0</v>
      </c>
      <c r="BO839" s="2244">
        <v>0</v>
      </c>
      <c r="BP839" s="2075">
        <v>40000</v>
      </c>
      <c r="BQ839" s="2075">
        <v>40000</v>
      </c>
      <c r="BR839" s="2075">
        <v>10000</v>
      </c>
      <c r="BS839" s="2206">
        <f t="shared" si="650"/>
        <v>90000</v>
      </c>
      <c r="BT839" s="2206">
        <f t="shared" si="631"/>
        <v>0</v>
      </c>
      <c r="BU839" s="2206">
        <f t="shared" si="632"/>
        <v>0</v>
      </c>
      <c r="BV839" s="2206">
        <f t="shared" si="633"/>
        <v>0</v>
      </c>
      <c r="BW839" s="2206">
        <f t="shared" si="634"/>
        <v>0</v>
      </c>
      <c r="BX839" s="2244">
        <f t="shared" si="639"/>
        <v>0</v>
      </c>
      <c r="BY839" s="2207">
        <f t="shared" si="640"/>
        <v>0</v>
      </c>
      <c r="BZ839" s="2211">
        <f t="shared" si="641"/>
        <v>-4</v>
      </c>
      <c r="CA839" s="2212">
        <f t="shared" si="642"/>
        <v>-360000</v>
      </c>
      <c r="CB839" s="2083"/>
      <c r="CC839" s="2083"/>
      <c r="CD839" s="2237"/>
      <c r="CF839" s="2200"/>
    </row>
    <row r="840" spans="1:84" s="1974" customFormat="1" ht="18" customHeight="1" outlineLevel="1">
      <c r="A840" s="2235" t="s">
        <v>4578</v>
      </c>
      <c r="B840" s="2235" t="b">
        <v>1</v>
      </c>
      <c r="C840" s="2201"/>
      <c r="D840" s="2236" t="s">
        <v>4579</v>
      </c>
      <c r="E840" s="2243" t="s">
        <v>4580</v>
      </c>
      <c r="F840" s="2204" t="s">
        <v>449</v>
      </c>
      <c r="G840" s="2244">
        <v>0</v>
      </c>
      <c r="H840" s="2206">
        <v>6720</v>
      </c>
      <c r="I840" s="2206">
        <v>17640</v>
      </c>
      <c r="J840" s="2206"/>
      <c r="K840" s="2206">
        <f t="shared" si="599"/>
        <v>24360</v>
      </c>
      <c r="L840" s="2206">
        <f t="shared" si="607"/>
        <v>0</v>
      </c>
      <c r="M840" s="2206">
        <f t="shared" si="608"/>
        <v>0</v>
      </c>
      <c r="N840" s="2206">
        <f t="shared" si="609"/>
        <v>0</v>
      </c>
      <c r="O840" s="2206">
        <f t="shared" si="610"/>
        <v>0</v>
      </c>
      <c r="P840" s="2244">
        <v>0</v>
      </c>
      <c r="Q840" s="2206">
        <v>6720</v>
      </c>
      <c r="R840" s="2206">
        <v>17640</v>
      </c>
      <c r="S840" s="2206"/>
      <c r="T840" s="2206">
        <f t="shared" si="645"/>
        <v>24360</v>
      </c>
      <c r="U840" s="2206">
        <f t="shared" si="611"/>
        <v>0</v>
      </c>
      <c r="V840" s="2206">
        <f t="shared" si="612"/>
        <v>0</v>
      </c>
      <c r="W840" s="2206">
        <f t="shared" si="613"/>
        <v>0</v>
      </c>
      <c r="X840" s="2206">
        <f t="shared" si="614"/>
        <v>0</v>
      </c>
      <c r="Y840" s="2244">
        <f t="shared" si="635"/>
        <v>0</v>
      </c>
      <c r="Z840" s="2207">
        <f t="shared" si="636"/>
        <v>0</v>
      </c>
      <c r="AA840" s="2244">
        <v>4.8</v>
      </c>
      <c r="AB840" s="2206">
        <v>20000</v>
      </c>
      <c r="AC840" s="2206">
        <v>20000</v>
      </c>
      <c r="AD840" s="2206">
        <v>10000</v>
      </c>
      <c r="AE840" s="2206">
        <f t="shared" si="646"/>
        <v>50000</v>
      </c>
      <c r="AF840" s="2206">
        <f t="shared" si="615"/>
        <v>240000</v>
      </c>
      <c r="AG840" s="2206">
        <f t="shared" si="616"/>
        <v>96000</v>
      </c>
      <c r="AH840" s="2206">
        <f t="shared" si="617"/>
        <v>96000</v>
      </c>
      <c r="AI840" s="2207">
        <f t="shared" si="618"/>
        <v>48000</v>
      </c>
      <c r="AJ840" s="2246">
        <v>0</v>
      </c>
      <c r="AK840" s="2075">
        <v>20000</v>
      </c>
      <c r="AL840" s="2075">
        <v>20000</v>
      </c>
      <c r="AM840" s="2075">
        <v>10000</v>
      </c>
      <c r="AN840" s="2206">
        <f t="shared" si="647"/>
        <v>50000</v>
      </c>
      <c r="AO840" s="2206">
        <f t="shared" si="619"/>
        <v>0</v>
      </c>
      <c r="AP840" s="2206">
        <f t="shared" si="620"/>
        <v>0</v>
      </c>
      <c r="AQ840" s="2206">
        <f t="shared" si="621"/>
        <v>0</v>
      </c>
      <c r="AR840" s="2206">
        <f t="shared" si="622"/>
        <v>0</v>
      </c>
      <c r="AS840" s="2244">
        <v>0</v>
      </c>
      <c r="AT840" s="2075">
        <v>20000</v>
      </c>
      <c r="AU840" s="2075">
        <v>20000</v>
      </c>
      <c r="AV840" s="2075">
        <v>10000</v>
      </c>
      <c r="AW840" s="2206">
        <f t="shared" si="648"/>
        <v>50000</v>
      </c>
      <c r="AX840" s="2206">
        <f t="shared" si="623"/>
        <v>0</v>
      </c>
      <c r="AY840" s="2206">
        <f t="shared" si="624"/>
        <v>0</v>
      </c>
      <c r="AZ840" s="2206">
        <f t="shared" si="625"/>
        <v>0</v>
      </c>
      <c r="BA840" s="2206">
        <f t="shared" si="626"/>
        <v>0</v>
      </c>
      <c r="BB840" s="2244">
        <f t="shared" si="637"/>
        <v>0</v>
      </c>
      <c r="BC840" s="2207">
        <f t="shared" si="638"/>
        <v>0</v>
      </c>
      <c r="BD840" s="2244">
        <f t="shared" si="643"/>
        <v>-4.8</v>
      </c>
      <c r="BE840" s="2207">
        <f t="shared" si="644"/>
        <v>-240000</v>
      </c>
      <c r="BF840" s="2246">
        <v>0</v>
      </c>
      <c r="BG840" s="2075">
        <v>20000</v>
      </c>
      <c r="BH840" s="2075">
        <v>20000</v>
      </c>
      <c r="BI840" s="2075">
        <v>10000</v>
      </c>
      <c r="BJ840" s="2206">
        <f t="shared" si="649"/>
        <v>50000</v>
      </c>
      <c r="BK840" s="2206">
        <f t="shared" si="627"/>
        <v>0</v>
      </c>
      <c r="BL840" s="2206">
        <f t="shared" si="628"/>
        <v>0</v>
      </c>
      <c r="BM840" s="2206">
        <f t="shared" si="629"/>
        <v>0</v>
      </c>
      <c r="BN840" s="2206">
        <f t="shared" si="630"/>
        <v>0</v>
      </c>
      <c r="BO840" s="2244">
        <v>0</v>
      </c>
      <c r="BP840" s="2075">
        <v>20000</v>
      </c>
      <c r="BQ840" s="2075">
        <v>20000</v>
      </c>
      <c r="BR840" s="2075">
        <v>10000</v>
      </c>
      <c r="BS840" s="2206">
        <f t="shared" si="650"/>
        <v>50000</v>
      </c>
      <c r="BT840" s="2206">
        <f t="shared" si="631"/>
        <v>0</v>
      </c>
      <c r="BU840" s="2206">
        <f t="shared" si="632"/>
        <v>0</v>
      </c>
      <c r="BV840" s="2206">
        <f t="shared" si="633"/>
        <v>0</v>
      </c>
      <c r="BW840" s="2206">
        <f t="shared" si="634"/>
        <v>0</v>
      </c>
      <c r="BX840" s="2244">
        <f t="shared" si="639"/>
        <v>0</v>
      </c>
      <c r="BY840" s="2207">
        <f t="shared" si="640"/>
        <v>0</v>
      </c>
      <c r="BZ840" s="2211">
        <f t="shared" si="641"/>
        <v>-4.8</v>
      </c>
      <c r="CA840" s="2212">
        <f t="shared" si="642"/>
        <v>-240000</v>
      </c>
      <c r="CB840" s="2083"/>
      <c r="CC840" s="2083"/>
      <c r="CD840" s="2237"/>
      <c r="CF840" s="2200"/>
    </row>
    <row r="841" spans="1:84" s="1974" customFormat="1" ht="18" customHeight="1" outlineLevel="1">
      <c r="A841" s="2235" t="s">
        <v>4581</v>
      </c>
      <c r="B841" s="2235" t="b">
        <v>1</v>
      </c>
      <c r="C841" s="2201"/>
      <c r="D841" s="2236" t="s">
        <v>3913</v>
      </c>
      <c r="E841" s="2243" t="s">
        <v>3914</v>
      </c>
      <c r="F841" s="2204" t="s">
        <v>449</v>
      </c>
      <c r="G841" s="2244">
        <v>0</v>
      </c>
      <c r="H841" s="2206">
        <v>2400</v>
      </c>
      <c r="I841" s="2206">
        <v>7050</v>
      </c>
      <c r="J841" s="2206"/>
      <c r="K841" s="2206">
        <f t="shared" si="599"/>
        <v>9450</v>
      </c>
      <c r="L841" s="2206">
        <f t="shared" si="607"/>
        <v>0</v>
      </c>
      <c r="M841" s="2206">
        <f t="shared" si="608"/>
        <v>0</v>
      </c>
      <c r="N841" s="2206">
        <f t="shared" si="609"/>
        <v>0</v>
      </c>
      <c r="O841" s="2206">
        <f t="shared" si="610"/>
        <v>0</v>
      </c>
      <c r="P841" s="2244">
        <v>0</v>
      </c>
      <c r="Q841" s="2206">
        <v>2400</v>
      </c>
      <c r="R841" s="2206">
        <v>7050</v>
      </c>
      <c r="S841" s="2206"/>
      <c r="T841" s="2206">
        <f t="shared" si="645"/>
        <v>9450</v>
      </c>
      <c r="U841" s="2206">
        <f t="shared" si="611"/>
        <v>0</v>
      </c>
      <c r="V841" s="2206">
        <f t="shared" si="612"/>
        <v>0</v>
      </c>
      <c r="W841" s="2206">
        <f t="shared" si="613"/>
        <v>0</v>
      </c>
      <c r="X841" s="2206">
        <f t="shared" si="614"/>
        <v>0</v>
      </c>
      <c r="Y841" s="2244">
        <f t="shared" si="635"/>
        <v>0</v>
      </c>
      <c r="Z841" s="2207">
        <f t="shared" si="636"/>
        <v>0</v>
      </c>
      <c r="AA841" s="2244">
        <v>4</v>
      </c>
      <c r="AB841" s="2206">
        <v>15000</v>
      </c>
      <c r="AC841" s="2206">
        <v>20000</v>
      </c>
      <c r="AD841" s="2206">
        <v>10000</v>
      </c>
      <c r="AE841" s="2206">
        <f t="shared" si="646"/>
        <v>45000</v>
      </c>
      <c r="AF841" s="2206">
        <f t="shared" si="615"/>
        <v>180000</v>
      </c>
      <c r="AG841" s="2206">
        <f t="shared" si="616"/>
        <v>60000</v>
      </c>
      <c r="AH841" s="2206">
        <f t="shared" si="617"/>
        <v>80000</v>
      </c>
      <c r="AI841" s="2207">
        <f t="shared" si="618"/>
        <v>40000</v>
      </c>
      <c r="AJ841" s="2246">
        <v>0</v>
      </c>
      <c r="AK841" s="2075">
        <v>15000</v>
      </c>
      <c r="AL841" s="2075">
        <v>20000</v>
      </c>
      <c r="AM841" s="2075">
        <v>10000</v>
      </c>
      <c r="AN841" s="2206">
        <f t="shared" si="647"/>
        <v>45000</v>
      </c>
      <c r="AO841" s="2206">
        <f t="shared" si="619"/>
        <v>0</v>
      </c>
      <c r="AP841" s="2206">
        <f t="shared" si="620"/>
        <v>0</v>
      </c>
      <c r="AQ841" s="2206">
        <f t="shared" si="621"/>
        <v>0</v>
      </c>
      <c r="AR841" s="2206">
        <f t="shared" si="622"/>
        <v>0</v>
      </c>
      <c r="AS841" s="2244">
        <v>0</v>
      </c>
      <c r="AT841" s="2075">
        <v>15000</v>
      </c>
      <c r="AU841" s="2075">
        <v>20000</v>
      </c>
      <c r="AV841" s="2075">
        <v>10000</v>
      </c>
      <c r="AW841" s="2206">
        <f t="shared" si="648"/>
        <v>45000</v>
      </c>
      <c r="AX841" s="2206">
        <f t="shared" si="623"/>
        <v>0</v>
      </c>
      <c r="AY841" s="2206">
        <f t="shared" si="624"/>
        <v>0</v>
      </c>
      <c r="AZ841" s="2206">
        <f t="shared" si="625"/>
        <v>0</v>
      </c>
      <c r="BA841" s="2206">
        <f t="shared" si="626"/>
        <v>0</v>
      </c>
      <c r="BB841" s="2244">
        <f t="shared" si="637"/>
        <v>0</v>
      </c>
      <c r="BC841" s="2207">
        <f t="shared" si="638"/>
        <v>0</v>
      </c>
      <c r="BD841" s="2244">
        <f t="shared" si="643"/>
        <v>-4</v>
      </c>
      <c r="BE841" s="2207">
        <f t="shared" si="644"/>
        <v>-180000</v>
      </c>
      <c r="BF841" s="2246">
        <v>0</v>
      </c>
      <c r="BG841" s="2075">
        <v>15000</v>
      </c>
      <c r="BH841" s="2075">
        <v>20000</v>
      </c>
      <c r="BI841" s="2075">
        <v>10000</v>
      </c>
      <c r="BJ841" s="2206">
        <f t="shared" si="649"/>
        <v>45000</v>
      </c>
      <c r="BK841" s="2206">
        <f t="shared" si="627"/>
        <v>0</v>
      </c>
      <c r="BL841" s="2206">
        <f t="shared" si="628"/>
        <v>0</v>
      </c>
      <c r="BM841" s="2206">
        <f t="shared" si="629"/>
        <v>0</v>
      </c>
      <c r="BN841" s="2206">
        <f t="shared" si="630"/>
        <v>0</v>
      </c>
      <c r="BO841" s="2244">
        <v>0</v>
      </c>
      <c r="BP841" s="2075">
        <v>15000</v>
      </c>
      <c r="BQ841" s="2075">
        <v>20000</v>
      </c>
      <c r="BR841" s="2075">
        <v>10000</v>
      </c>
      <c r="BS841" s="2206">
        <f t="shared" si="650"/>
        <v>45000</v>
      </c>
      <c r="BT841" s="2206">
        <f t="shared" si="631"/>
        <v>0</v>
      </c>
      <c r="BU841" s="2206">
        <f t="shared" si="632"/>
        <v>0</v>
      </c>
      <c r="BV841" s="2206">
        <f t="shared" si="633"/>
        <v>0</v>
      </c>
      <c r="BW841" s="2206">
        <f t="shared" si="634"/>
        <v>0</v>
      </c>
      <c r="BX841" s="2244">
        <f t="shared" si="639"/>
        <v>0</v>
      </c>
      <c r="BY841" s="2207">
        <f t="shared" si="640"/>
        <v>0</v>
      </c>
      <c r="BZ841" s="2211">
        <f t="shared" si="641"/>
        <v>-4</v>
      </c>
      <c r="CA841" s="2212">
        <f t="shared" si="642"/>
        <v>-180000</v>
      </c>
      <c r="CB841" s="2083"/>
      <c r="CC841" s="2083"/>
      <c r="CD841" s="2237"/>
      <c r="CF841" s="2200"/>
    </row>
    <row r="842" spans="1:84" s="1974" customFormat="1" ht="18" customHeight="1" outlineLevel="1">
      <c r="A842" s="2235" t="s">
        <v>4582</v>
      </c>
      <c r="B842" s="2235" t="b">
        <v>1</v>
      </c>
      <c r="C842" s="2201"/>
      <c r="D842" s="2236" t="s">
        <v>4583</v>
      </c>
      <c r="E842" s="2243" t="s">
        <v>4584</v>
      </c>
      <c r="F842" s="2204" t="s">
        <v>449</v>
      </c>
      <c r="G842" s="2244">
        <v>39.6</v>
      </c>
      <c r="H842" s="2206">
        <v>3130</v>
      </c>
      <c r="I842" s="2206">
        <v>11810</v>
      </c>
      <c r="J842" s="2206"/>
      <c r="K842" s="2206">
        <f t="shared" si="599"/>
        <v>14940</v>
      </c>
      <c r="L842" s="2206">
        <f t="shared" si="607"/>
        <v>591624</v>
      </c>
      <c r="M842" s="2206">
        <f t="shared" si="608"/>
        <v>123948</v>
      </c>
      <c r="N842" s="2206">
        <f t="shared" si="609"/>
        <v>467676</v>
      </c>
      <c r="O842" s="2206">
        <f t="shared" si="610"/>
        <v>0</v>
      </c>
      <c r="P842" s="2244">
        <v>39.6</v>
      </c>
      <c r="Q842" s="2206">
        <v>3130</v>
      </c>
      <c r="R842" s="2206">
        <v>11810</v>
      </c>
      <c r="S842" s="2206"/>
      <c r="T842" s="2206">
        <f t="shared" si="645"/>
        <v>14940</v>
      </c>
      <c r="U842" s="2206">
        <f t="shared" si="611"/>
        <v>591624</v>
      </c>
      <c r="V842" s="2206">
        <f t="shared" si="612"/>
        <v>123948</v>
      </c>
      <c r="W842" s="2206">
        <f t="shared" si="613"/>
        <v>467676</v>
      </c>
      <c r="X842" s="2206">
        <f t="shared" si="614"/>
        <v>0</v>
      </c>
      <c r="Y842" s="2245">
        <f t="shared" si="635"/>
        <v>0</v>
      </c>
      <c r="Z842" s="2207">
        <f t="shared" si="636"/>
        <v>0</v>
      </c>
      <c r="AA842" s="2245">
        <v>39.6</v>
      </c>
      <c r="AB842" s="2206">
        <v>15000</v>
      </c>
      <c r="AC842" s="2206">
        <v>15000</v>
      </c>
      <c r="AD842" s="2206">
        <v>10000</v>
      </c>
      <c r="AE842" s="2206">
        <f t="shared" si="646"/>
        <v>40000</v>
      </c>
      <c r="AF842" s="2206">
        <f t="shared" si="615"/>
        <v>1584000</v>
      </c>
      <c r="AG842" s="2206">
        <f t="shared" si="616"/>
        <v>594000</v>
      </c>
      <c r="AH842" s="2206">
        <f t="shared" si="617"/>
        <v>594000</v>
      </c>
      <c r="AI842" s="2207">
        <f t="shared" si="618"/>
        <v>396000</v>
      </c>
      <c r="AJ842" s="2246">
        <v>39.6</v>
      </c>
      <c r="AK842" s="2075">
        <v>15000</v>
      </c>
      <c r="AL842" s="2075">
        <v>15000</v>
      </c>
      <c r="AM842" s="2075">
        <v>10000</v>
      </c>
      <c r="AN842" s="2206">
        <f t="shared" si="647"/>
        <v>40000</v>
      </c>
      <c r="AO842" s="2206">
        <f t="shared" si="619"/>
        <v>1584000</v>
      </c>
      <c r="AP842" s="2206">
        <f t="shared" si="620"/>
        <v>594000</v>
      </c>
      <c r="AQ842" s="2206">
        <f t="shared" si="621"/>
        <v>594000</v>
      </c>
      <c r="AR842" s="2206">
        <f t="shared" si="622"/>
        <v>396000</v>
      </c>
      <c r="AS842" s="2245">
        <v>39.6</v>
      </c>
      <c r="AT842" s="2075">
        <v>15000</v>
      </c>
      <c r="AU842" s="2075">
        <v>15000</v>
      </c>
      <c r="AV842" s="2075">
        <v>10000</v>
      </c>
      <c r="AW842" s="2206">
        <f t="shared" si="648"/>
        <v>40000</v>
      </c>
      <c r="AX842" s="2206">
        <f t="shared" si="623"/>
        <v>1584000</v>
      </c>
      <c r="AY842" s="2206">
        <f t="shared" si="624"/>
        <v>594000</v>
      </c>
      <c r="AZ842" s="2206">
        <f t="shared" si="625"/>
        <v>594000</v>
      </c>
      <c r="BA842" s="2206">
        <f t="shared" si="626"/>
        <v>396000</v>
      </c>
      <c r="BB842" s="2245">
        <f t="shared" si="637"/>
        <v>0</v>
      </c>
      <c r="BC842" s="2207">
        <f t="shared" si="638"/>
        <v>0</v>
      </c>
      <c r="BD842" s="2245">
        <f t="shared" si="643"/>
        <v>0</v>
      </c>
      <c r="BE842" s="2207">
        <f t="shared" si="644"/>
        <v>0</v>
      </c>
      <c r="BF842" s="2246">
        <v>39.6</v>
      </c>
      <c r="BG842" s="2075">
        <v>15000</v>
      </c>
      <c r="BH842" s="2075">
        <v>15000</v>
      </c>
      <c r="BI842" s="2075">
        <v>10000</v>
      </c>
      <c r="BJ842" s="2206">
        <f t="shared" si="649"/>
        <v>40000</v>
      </c>
      <c r="BK842" s="2206">
        <f t="shared" si="627"/>
        <v>1584000</v>
      </c>
      <c r="BL842" s="2206">
        <f t="shared" si="628"/>
        <v>594000</v>
      </c>
      <c r="BM842" s="2206">
        <f t="shared" si="629"/>
        <v>594000</v>
      </c>
      <c r="BN842" s="2206">
        <f t="shared" si="630"/>
        <v>396000</v>
      </c>
      <c r="BO842" s="2245">
        <v>39.6</v>
      </c>
      <c r="BP842" s="2075">
        <v>15000</v>
      </c>
      <c r="BQ842" s="2075">
        <v>15000</v>
      </c>
      <c r="BR842" s="2075">
        <v>10000</v>
      </c>
      <c r="BS842" s="2206">
        <f t="shared" si="650"/>
        <v>40000</v>
      </c>
      <c r="BT842" s="2206">
        <f t="shared" si="631"/>
        <v>1584000</v>
      </c>
      <c r="BU842" s="2206">
        <f t="shared" si="632"/>
        <v>594000</v>
      </c>
      <c r="BV842" s="2206">
        <f t="shared" si="633"/>
        <v>594000</v>
      </c>
      <c r="BW842" s="2206">
        <f t="shared" si="634"/>
        <v>396000</v>
      </c>
      <c r="BX842" s="2245">
        <f t="shared" si="639"/>
        <v>0</v>
      </c>
      <c r="BY842" s="2207">
        <f t="shared" si="640"/>
        <v>0</v>
      </c>
      <c r="BZ842" s="2211">
        <f t="shared" si="641"/>
        <v>0</v>
      </c>
      <c r="CA842" s="2212">
        <f t="shared" si="642"/>
        <v>0</v>
      </c>
      <c r="CB842" s="2083"/>
      <c r="CC842" s="2083"/>
      <c r="CD842" s="2237"/>
      <c r="CF842" s="2200"/>
    </row>
    <row r="843" spans="1:84" s="1974" customFormat="1" ht="18" customHeight="1" outlineLevel="1">
      <c r="A843" s="2235" t="s">
        <v>4585</v>
      </c>
      <c r="B843" s="2235" t="b">
        <v>1</v>
      </c>
      <c r="C843" s="2201"/>
      <c r="D843" s="2236" t="s">
        <v>4586</v>
      </c>
      <c r="E843" s="2243" t="s">
        <v>4587</v>
      </c>
      <c r="F843" s="2204" t="s">
        <v>154</v>
      </c>
      <c r="G843" s="2244">
        <v>0</v>
      </c>
      <c r="H843" s="2206">
        <v>9570</v>
      </c>
      <c r="I843" s="2206">
        <v>13790</v>
      </c>
      <c r="J843" s="2206"/>
      <c r="K843" s="2206">
        <f t="shared" si="599"/>
        <v>23360</v>
      </c>
      <c r="L843" s="2206">
        <f t="shared" si="607"/>
        <v>0</v>
      </c>
      <c r="M843" s="2206">
        <f t="shared" si="608"/>
        <v>0</v>
      </c>
      <c r="N843" s="2206">
        <f t="shared" si="609"/>
        <v>0</v>
      </c>
      <c r="O843" s="2206">
        <f t="shared" si="610"/>
        <v>0</v>
      </c>
      <c r="P843" s="2244">
        <v>0</v>
      </c>
      <c r="Q843" s="2206">
        <v>9570</v>
      </c>
      <c r="R843" s="2206">
        <v>13790</v>
      </c>
      <c r="S843" s="2206"/>
      <c r="T843" s="2206">
        <f t="shared" si="645"/>
        <v>23360</v>
      </c>
      <c r="U843" s="2206">
        <f t="shared" si="611"/>
        <v>0</v>
      </c>
      <c r="V843" s="2206">
        <f t="shared" si="612"/>
        <v>0</v>
      </c>
      <c r="W843" s="2206">
        <f t="shared" si="613"/>
        <v>0</v>
      </c>
      <c r="X843" s="2206">
        <f t="shared" si="614"/>
        <v>0</v>
      </c>
      <c r="Y843" s="2244">
        <f t="shared" si="635"/>
        <v>0</v>
      </c>
      <c r="Z843" s="2207">
        <f t="shared" si="636"/>
        <v>0</v>
      </c>
      <c r="AA843" s="2244">
        <v>28</v>
      </c>
      <c r="AB843" s="2206">
        <v>35000</v>
      </c>
      <c r="AC843" s="2206">
        <v>30000</v>
      </c>
      <c r="AD843" s="2206">
        <v>10000</v>
      </c>
      <c r="AE843" s="2206">
        <f t="shared" si="646"/>
        <v>75000</v>
      </c>
      <c r="AF843" s="2206">
        <f t="shared" si="615"/>
        <v>2100000</v>
      </c>
      <c r="AG843" s="2206">
        <f t="shared" si="616"/>
        <v>980000</v>
      </c>
      <c r="AH843" s="2206">
        <f t="shared" si="617"/>
        <v>840000</v>
      </c>
      <c r="AI843" s="2207">
        <f t="shared" si="618"/>
        <v>280000</v>
      </c>
      <c r="AJ843" s="2246">
        <v>0</v>
      </c>
      <c r="AK843" s="2075">
        <v>35000</v>
      </c>
      <c r="AL843" s="2075">
        <v>30000</v>
      </c>
      <c r="AM843" s="2075">
        <v>10000</v>
      </c>
      <c r="AN843" s="2206">
        <f t="shared" si="647"/>
        <v>75000</v>
      </c>
      <c r="AO843" s="2206">
        <f t="shared" si="619"/>
        <v>0</v>
      </c>
      <c r="AP843" s="2206">
        <f t="shared" si="620"/>
        <v>0</v>
      </c>
      <c r="AQ843" s="2206">
        <f t="shared" si="621"/>
        <v>0</v>
      </c>
      <c r="AR843" s="2206">
        <f t="shared" si="622"/>
        <v>0</v>
      </c>
      <c r="AS843" s="2244">
        <v>0</v>
      </c>
      <c r="AT843" s="2075">
        <v>35000</v>
      </c>
      <c r="AU843" s="2075">
        <v>30000</v>
      </c>
      <c r="AV843" s="2075">
        <v>10000</v>
      </c>
      <c r="AW843" s="2206">
        <f t="shared" si="648"/>
        <v>75000</v>
      </c>
      <c r="AX843" s="2206">
        <f t="shared" si="623"/>
        <v>0</v>
      </c>
      <c r="AY843" s="2206">
        <f t="shared" si="624"/>
        <v>0</v>
      </c>
      <c r="AZ843" s="2206">
        <f t="shared" si="625"/>
        <v>0</v>
      </c>
      <c r="BA843" s="2206">
        <f t="shared" si="626"/>
        <v>0</v>
      </c>
      <c r="BB843" s="2244">
        <f t="shared" si="637"/>
        <v>0</v>
      </c>
      <c r="BC843" s="2207">
        <f t="shared" si="638"/>
        <v>0</v>
      </c>
      <c r="BD843" s="2244">
        <f t="shared" si="643"/>
        <v>-28</v>
      </c>
      <c r="BE843" s="2207">
        <f t="shared" si="644"/>
        <v>-2100000</v>
      </c>
      <c r="BF843" s="2246">
        <v>0</v>
      </c>
      <c r="BG843" s="2075">
        <v>35000</v>
      </c>
      <c r="BH843" s="2075">
        <v>30000</v>
      </c>
      <c r="BI843" s="2075">
        <v>10000</v>
      </c>
      <c r="BJ843" s="2206">
        <f t="shared" si="649"/>
        <v>75000</v>
      </c>
      <c r="BK843" s="2206">
        <f t="shared" si="627"/>
        <v>0</v>
      </c>
      <c r="BL843" s="2206">
        <f t="shared" si="628"/>
        <v>0</v>
      </c>
      <c r="BM843" s="2206">
        <f t="shared" si="629"/>
        <v>0</v>
      </c>
      <c r="BN843" s="2206">
        <f t="shared" si="630"/>
        <v>0</v>
      </c>
      <c r="BO843" s="2244">
        <v>0</v>
      </c>
      <c r="BP843" s="2075">
        <v>35000</v>
      </c>
      <c r="BQ843" s="2075">
        <v>30000</v>
      </c>
      <c r="BR843" s="2075">
        <v>10000</v>
      </c>
      <c r="BS843" s="2206">
        <f t="shared" si="650"/>
        <v>75000</v>
      </c>
      <c r="BT843" s="2206">
        <f t="shared" si="631"/>
        <v>0</v>
      </c>
      <c r="BU843" s="2206">
        <f t="shared" si="632"/>
        <v>0</v>
      </c>
      <c r="BV843" s="2206">
        <f t="shared" si="633"/>
        <v>0</v>
      </c>
      <c r="BW843" s="2206">
        <f t="shared" si="634"/>
        <v>0</v>
      </c>
      <c r="BX843" s="2244">
        <f t="shared" si="639"/>
        <v>0</v>
      </c>
      <c r="BY843" s="2207">
        <f t="shared" si="640"/>
        <v>0</v>
      </c>
      <c r="BZ843" s="2211">
        <f t="shared" si="641"/>
        <v>-28</v>
      </c>
      <c r="CA843" s="2212">
        <f t="shared" si="642"/>
        <v>-2100000</v>
      </c>
      <c r="CB843" s="2083"/>
      <c r="CC843" s="2083"/>
      <c r="CD843" s="2237"/>
      <c r="CF843" s="2200"/>
    </row>
    <row r="844" spans="1:84" s="1974" customFormat="1" ht="18" customHeight="1" outlineLevel="1">
      <c r="A844" s="2235" t="s">
        <v>4588</v>
      </c>
      <c r="B844" s="2235" t="b">
        <v>1</v>
      </c>
      <c r="C844" s="2201"/>
      <c r="D844" s="2236" t="s">
        <v>4589</v>
      </c>
      <c r="E844" s="2243" t="s">
        <v>4590</v>
      </c>
      <c r="F844" s="2204" t="s">
        <v>449</v>
      </c>
      <c r="G844" s="2244">
        <v>28</v>
      </c>
      <c r="H844" s="2206">
        <v>11250</v>
      </c>
      <c r="I844" s="2206">
        <v>7870</v>
      </c>
      <c r="J844" s="2206"/>
      <c r="K844" s="2206">
        <f t="shared" si="599"/>
        <v>19120</v>
      </c>
      <c r="L844" s="2206">
        <f t="shared" si="607"/>
        <v>535360</v>
      </c>
      <c r="M844" s="2206">
        <f t="shared" si="608"/>
        <v>315000</v>
      </c>
      <c r="N844" s="2206">
        <f t="shared" si="609"/>
        <v>220360</v>
      </c>
      <c r="O844" s="2206">
        <f t="shared" si="610"/>
        <v>0</v>
      </c>
      <c r="P844" s="2244">
        <v>28</v>
      </c>
      <c r="Q844" s="2206">
        <v>11250</v>
      </c>
      <c r="R844" s="2206">
        <v>7870</v>
      </c>
      <c r="S844" s="2206"/>
      <c r="T844" s="2206">
        <f t="shared" si="645"/>
        <v>19120</v>
      </c>
      <c r="U844" s="2206">
        <f t="shared" si="611"/>
        <v>535360</v>
      </c>
      <c r="V844" s="2206">
        <f t="shared" si="612"/>
        <v>315000</v>
      </c>
      <c r="W844" s="2206">
        <f t="shared" si="613"/>
        <v>220360</v>
      </c>
      <c r="X844" s="2206">
        <f t="shared" si="614"/>
        <v>0</v>
      </c>
      <c r="Y844" s="2244">
        <f t="shared" si="635"/>
        <v>0</v>
      </c>
      <c r="Z844" s="2207">
        <f t="shared" si="636"/>
        <v>0</v>
      </c>
      <c r="AA844" s="2244">
        <v>29.4</v>
      </c>
      <c r="AB844" s="2206">
        <v>25000</v>
      </c>
      <c r="AC844" s="2206">
        <v>25000</v>
      </c>
      <c r="AD844" s="2206">
        <v>10000</v>
      </c>
      <c r="AE844" s="2206">
        <f t="shared" si="646"/>
        <v>60000</v>
      </c>
      <c r="AF844" s="2206">
        <f t="shared" si="615"/>
        <v>1764000</v>
      </c>
      <c r="AG844" s="2206">
        <f t="shared" si="616"/>
        <v>735000</v>
      </c>
      <c r="AH844" s="2206">
        <f t="shared" si="617"/>
        <v>735000</v>
      </c>
      <c r="AI844" s="2207">
        <f t="shared" si="618"/>
        <v>294000</v>
      </c>
      <c r="AJ844" s="2246">
        <v>28</v>
      </c>
      <c r="AK844" s="2075">
        <v>25000</v>
      </c>
      <c r="AL844" s="2075">
        <v>25000</v>
      </c>
      <c r="AM844" s="2075">
        <v>10000</v>
      </c>
      <c r="AN844" s="2206">
        <f t="shared" si="647"/>
        <v>60000</v>
      </c>
      <c r="AO844" s="2206">
        <f t="shared" si="619"/>
        <v>1680000</v>
      </c>
      <c r="AP844" s="2206">
        <f t="shared" si="620"/>
        <v>700000</v>
      </c>
      <c r="AQ844" s="2206">
        <f t="shared" si="621"/>
        <v>700000</v>
      </c>
      <c r="AR844" s="2206">
        <f t="shared" si="622"/>
        <v>280000</v>
      </c>
      <c r="AS844" s="2244">
        <v>28</v>
      </c>
      <c r="AT844" s="2075">
        <v>25000</v>
      </c>
      <c r="AU844" s="2075">
        <v>25000</v>
      </c>
      <c r="AV844" s="2075">
        <v>10000</v>
      </c>
      <c r="AW844" s="2206">
        <f t="shared" si="648"/>
        <v>60000</v>
      </c>
      <c r="AX844" s="2206">
        <f t="shared" si="623"/>
        <v>1680000</v>
      </c>
      <c r="AY844" s="2206">
        <f t="shared" si="624"/>
        <v>700000</v>
      </c>
      <c r="AZ844" s="2206">
        <f t="shared" si="625"/>
        <v>700000</v>
      </c>
      <c r="BA844" s="2206">
        <f t="shared" si="626"/>
        <v>280000</v>
      </c>
      <c r="BB844" s="2244">
        <f t="shared" si="637"/>
        <v>0</v>
      </c>
      <c r="BC844" s="2207">
        <f t="shared" si="638"/>
        <v>0</v>
      </c>
      <c r="BD844" s="2244">
        <f t="shared" si="643"/>
        <v>-1.3999999999999986</v>
      </c>
      <c r="BE844" s="2207">
        <f t="shared" si="644"/>
        <v>-84000</v>
      </c>
      <c r="BF844" s="2246">
        <v>28</v>
      </c>
      <c r="BG844" s="2075">
        <v>25000</v>
      </c>
      <c r="BH844" s="2075">
        <v>25000</v>
      </c>
      <c r="BI844" s="2075">
        <v>10000</v>
      </c>
      <c r="BJ844" s="2206">
        <f t="shared" si="649"/>
        <v>60000</v>
      </c>
      <c r="BK844" s="2206">
        <f t="shared" si="627"/>
        <v>1680000</v>
      </c>
      <c r="BL844" s="2206">
        <f t="shared" si="628"/>
        <v>700000</v>
      </c>
      <c r="BM844" s="2206">
        <f t="shared" si="629"/>
        <v>700000</v>
      </c>
      <c r="BN844" s="2206">
        <f t="shared" si="630"/>
        <v>280000</v>
      </c>
      <c r="BO844" s="2244">
        <v>28</v>
      </c>
      <c r="BP844" s="2075">
        <v>25000</v>
      </c>
      <c r="BQ844" s="2075">
        <v>25000</v>
      </c>
      <c r="BR844" s="2075">
        <v>10000</v>
      </c>
      <c r="BS844" s="2206">
        <f t="shared" si="650"/>
        <v>60000</v>
      </c>
      <c r="BT844" s="2206">
        <f t="shared" si="631"/>
        <v>1680000</v>
      </c>
      <c r="BU844" s="2206">
        <f t="shared" si="632"/>
        <v>700000</v>
      </c>
      <c r="BV844" s="2206">
        <f t="shared" si="633"/>
        <v>700000</v>
      </c>
      <c r="BW844" s="2206">
        <f t="shared" si="634"/>
        <v>280000</v>
      </c>
      <c r="BX844" s="2244">
        <f t="shared" si="639"/>
        <v>0</v>
      </c>
      <c r="BY844" s="2207">
        <f t="shared" si="640"/>
        <v>0</v>
      </c>
      <c r="BZ844" s="2211">
        <f t="shared" si="641"/>
        <v>-1.3999999999999986</v>
      </c>
      <c r="CA844" s="2212">
        <f t="shared" si="642"/>
        <v>-84000</v>
      </c>
      <c r="CB844" s="2083"/>
      <c r="CC844" s="2083"/>
      <c r="CD844" s="2237"/>
      <c r="CF844" s="2200"/>
    </row>
    <row r="845" spans="1:84" s="1974" customFormat="1" ht="18" customHeight="1" outlineLevel="1">
      <c r="A845" s="2235" t="s">
        <v>4591</v>
      </c>
      <c r="B845" s="2235" t="b">
        <v>1</v>
      </c>
      <c r="C845" s="2201"/>
      <c r="D845" s="2236" t="s">
        <v>4592</v>
      </c>
      <c r="E845" s="2243" t="s">
        <v>4593</v>
      </c>
      <c r="F845" s="2204" t="s">
        <v>449</v>
      </c>
      <c r="G845" s="2244">
        <v>39.6</v>
      </c>
      <c r="H845" s="2206">
        <v>10610</v>
      </c>
      <c r="I845" s="2206">
        <v>11740</v>
      </c>
      <c r="J845" s="2206"/>
      <c r="K845" s="2206">
        <f t="shared" si="599"/>
        <v>22350</v>
      </c>
      <c r="L845" s="2206">
        <f t="shared" si="607"/>
        <v>885060</v>
      </c>
      <c r="M845" s="2206">
        <f t="shared" si="608"/>
        <v>420156</v>
      </c>
      <c r="N845" s="2206">
        <f t="shared" si="609"/>
        <v>464904</v>
      </c>
      <c r="O845" s="2206">
        <f t="shared" si="610"/>
        <v>0</v>
      </c>
      <c r="P845" s="2244">
        <v>39.6</v>
      </c>
      <c r="Q845" s="2206">
        <v>10610</v>
      </c>
      <c r="R845" s="2206">
        <v>11740</v>
      </c>
      <c r="S845" s="2206"/>
      <c r="T845" s="2206">
        <f t="shared" si="645"/>
        <v>22350</v>
      </c>
      <c r="U845" s="2206">
        <f t="shared" si="611"/>
        <v>885060</v>
      </c>
      <c r="V845" s="2206">
        <f t="shared" si="612"/>
        <v>420156</v>
      </c>
      <c r="W845" s="2206">
        <f t="shared" si="613"/>
        <v>464904</v>
      </c>
      <c r="X845" s="2206">
        <f t="shared" si="614"/>
        <v>0</v>
      </c>
      <c r="Y845" s="2245">
        <f t="shared" si="635"/>
        <v>0</v>
      </c>
      <c r="Z845" s="2207">
        <f t="shared" si="636"/>
        <v>0</v>
      </c>
      <c r="AA845" s="2245">
        <v>39.6</v>
      </c>
      <c r="AB845" s="2206">
        <v>15000</v>
      </c>
      <c r="AC845" s="2206">
        <v>15000</v>
      </c>
      <c r="AD845" s="2206">
        <v>10000</v>
      </c>
      <c r="AE845" s="2206">
        <f t="shared" si="646"/>
        <v>40000</v>
      </c>
      <c r="AF845" s="2206">
        <f t="shared" si="615"/>
        <v>1584000</v>
      </c>
      <c r="AG845" s="2206">
        <f t="shared" si="616"/>
        <v>594000</v>
      </c>
      <c r="AH845" s="2206">
        <f t="shared" si="617"/>
        <v>594000</v>
      </c>
      <c r="AI845" s="2207">
        <f t="shared" si="618"/>
        <v>396000</v>
      </c>
      <c r="AJ845" s="2246">
        <v>39.6</v>
      </c>
      <c r="AK845" s="2075">
        <v>15000</v>
      </c>
      <c r="AL845" s="2075">
        <v>15000</v>
      </c>
      <c r="AM845" s="2075">
        <v>10000</v>
      </c>
      <c r="AN845" s="2206">
        <f t="shared" si="647"/>
        <v>40000</v>
      </c>
      <c r="AO845" s="2206">
        <f t="shared" si="619"/>
        <v>1584000</v>
      </c>
      <c r="AP845" s="2206">
        <f t="shared" si="620"/>
        <v>594000</v>
      </c>
      <c r="AQ845" s="2206">
        <f t="shared" si="621"/>
        <v>594000</v>
      </c>
      <c r="AR845" s="2206">
        <f t="shared" si="622"/>
        <v>396000</v>
      </c>
      <c r="AS845" s="2245">
        <v>39.6</v>
      </c>
      <c r="AT845" s="2075">
        <v>15000</v>
      </c>
      <c r="AU845" s="2075">
        <v>15000</v>
      </c>
      <c r="AV845" s="2075">
        <v>10000</v>
      </c>
      <c r="AW845" s="2206">
        <f t="shared" si="648"/>
        <v>40000</v>
      </c>
      <c r="AX845" s="2206">
        <f t="shared" si="623"/>
        <v>1584000</v>
      </c>
      <c r="AY845" s="2206">
        <f t="shared" si="624"/>
        <v>594000</v>
      </c>
      <c r="AZ845" s="2206">
        <f t="shared" si="625"/>
        <v>594000</v>
      </c>
      <c r="BA845" s="2206">
        <f t="shared" si="626"/>
        <v>396000</v>
      </c>
      <c r="BB845" s="2245">
        <f t="shared" si="637"/>
        <v>0</v>
      </c>
      <c r="BC845" s="2207">
        <f t="shared" si="638"/>
        <v>0</v>
      </c>
      <c r="BD845" s="2245">
        <f t="shared" si="643"/>
        <v>0</v>
      </c>
      <c r="BE845" s="2207">
        <f t="shared" si="644"/>
        <v>0</v>
      </c>
      <c r="BF845" s="2246">
        <v>39.6</v>
      </c>
      <c r="BG845" s="2075">
        <v>15000</v>
      </c>
      <c r="BH845" s="2075">
        <v>15000</v>
      </c>
      <c r="BI845" s="2075">
        <v>10000</v>
      </c>
      <c r="BJ845" s="2206">
        <f t="shared" si="649"/>
        <v>40000</v>
      </c>
      <c r="BK845" s="2206">
        <f t="shared" si="627"/>
        <v>1584000</v>
      </c>
      <c r="BL845" s="2206">
        <f t="shared" si="628"/>
        <v>594000</v>
      </c>
      <c r="BM845" s="2206">
        <f t="shared" si="629"/>
        <v>594000</v>
      </c>
      <c r="BN845" s="2206">
        <f t="shared" si="630"/>
        <v>396000</v>
      </c>
      <c r="BO845" s="2245">
        <v>39.6</v>
      </c>
      <c r="BP845" s="2075">
        <v>15000</v>
      </c>
      <c r="BQ845" s="2075">
        <v>15000</v>
      </c>
      <c r="BR845" s="2075">
        <v>10000</v>
      </c>
      <c r="BS845" s="2206">
        <f t="shared" si="650"/>
        <v>40000</v>
      </c>
      <c r="BT845" s="2206">
        <f t="shared" si="631"/>
        <v>1584000</v>
      </c>
      <c r="BU845" s="2206">
        <f t="shared" si="632"/>
        <v>594000</v>
      </c>
      <c r="BV845" s="2206">
        <f t="shared" si="633"/>
        <v>594000</v>
      </c>
      <c r="BW845" s="2206">
        <f t="shared" si="634"/>
        <v>396000</v>
      </c>
      <c r="BX845" s="2245">
        <f t="shared" si="639"/>
        <v>0</v>
      </c>
      <c r="BY845" s="2207">
        <f t="shared" si="640"/>
        <v>0</v>
      </c>
      <c r="BZ845" s="2211">
        <f t="shared" si="641"/>
        <v>0</v>
      </c>
      <c r="CA845" s="2212">
        <f t="shared" si="642"/>
        <v>0</v>
      </c>
      <c r="CB845" s="2083"/>
      <c r="CC845" s="2083"/>
      <c r="CD845" s="2237"/>
      <c r="CF845" s="2200"/>
    </row>
    <row r="846" spans="1:84" s="1974" customFormat="1" ht="18" customHeight="1" outlineLevel="1">
      <c r="B846" s="2235"/>
      <c r="C846" s="2201"/>
      <c r="D846" s="2232" t="s">
        <v>4594</v>
      </c>
      <c r="E846" s="2243"/>
      <c r="F846" s="2204"/>
      <c r="G846" s="2244"/>
      <c r="H846" s="2206"/>
      <c r="I846" s="2206"/>
      <c r="J846" s="2206"/>
      <c r="K846" s="2206">
        <f t="shared" si="599"/>
        <v>0</v>
      </c>
      <c r="L846" s="2206">
        <f t="shared" si="607"/>
        <v>0</v>
      </c>
      <c r="M846" s="2206">
        <f t="shared" si="608"/>
        <v>0</v>
      </c>
      <c r="N846" s="2206">
        <f t="shared" si="609"/>
        <v>0</v>
      </c>
      <c r="O846" s="2206">
        <f t="shared" si="610"/>
        <v>0</v>
      </c>
      <c r="P846" s="2244"/>
      <c r="Q846" s="2206"/>
      <c r="R846" s="2206"/>
      <c r="S846" s="2206"/>
      <c r="T846" s="2206">
        <f t="shared" si="645"/>
        <v>0</v>
      </c>
      <c r="U846" s="2206">
        <f t="shared" si="611"/>
        <v>0</v>
      </c>
      <c r="V846" s="2206">
        <f t="shared" si="612"/>
        <v>0</v>
      </c>
      <c r="W846" s="2206">
        <f t="shared" si="613"/>
        <v>0</v>
      </c>
      <c r="X846" s="2206">
        <f t="shared" si="614"/>
        <v>0</v>
      </c>
      <c r="Y846" s="2244">
        <f t="shared" si="635"/>
        <v>0</v>
      </c>
      <c r="Z846" s="2207">
        <f t="shared" si="636"/>
        <v>0</v>
      </c>
      <c r="AA846" s="2244">
        <v>0</v>
      </c>
      <c r="AB846" s="2206"/>
      <c r="AC846" s="2206"/>
      <c r="AD846" s="2206"/>
      <c r="AE846" s="2206">
        <f t="shared" si="646"/>
        <v>0</v>
      </c>
      <c r="AF846" s="2206">
        <f t="shared" si="615"/>
        <v>0</v>
      </c>
      <c r="AG846" s="2206">
        <f t="shared" si="616"/>
        <v>0</v>
      </c>
      <c r="AH846" s="2206">
        <f t="shared" si="617"/>
        <v>0</v>
      </c>
      <c r="AI846" s="2207">
        <f t="shared" si="618"/>
        <v>0</v>
      </c>
      <c r="AJ846" s="2246">
        <v>0</v>
      </c>
      <c r="AK846" s="2075"/>
      <c r="AL846" s="2075"/>
      <c r="AM846" s="2075"/>
      <c r="AN846" s="2206">
        <f t="shared" si="647"/>
        <v>0</v>
      </c>
      <c r="AO846" s="2206">
        <f t="shared" si="619"/>
        <v>0</v>
      </c>
      <c r="AP846" s="2206">
        <f t="shared" si="620"/>
        <v>0</v>
      </c>
      <c r="AQ846" s="2206">
        <f t="shared" si="621"/>
        <v>0</v>
      </c>
      <c r="AR846" s="2206">
        <f t="shared" si="622"/>
        <v>0</v>
      </c>
      <c r="AS846" s="2244">
        <v>0</v>
      </c>
      <c r="AT846" s="2075"/>
      <c r="AU846" s="2075"/>
      <c r="AV846" s="2075"/>
      <c r="AW846" s="2206">
        <f t="shared" si="648"/>
        <v>0</v>
      </c>
      <c r="AX846" s="2206">
        <f t="shared" si="623"/>
        <v>0</v>
      </c>
      <c r="AY846" s="2206">
        <f t="shared" si="624"/>
        <v>0</v>
      </c>
      <c r="AZ846" s="2206">
        <f t="shared" si="625"/>
        <v>0</v>
      </c>
      <c r="BA846" s="2206">
        <f t="shared" si="626"/>
        <v>0</v>
      </c>
      <c r="BB846" s="2244">
        <f t="shared" si="637"/>
        <v>0</v>
      </c>
      <c r="BC846" s="2207">
        <f t="shared" si="638"/>
        <v>0</v>
      </c>
      <c r="BD846" s="2244">
        <f t="shared" si="643"/>
        <v>0</v>
      </c>
      <c r="BE846" s="2207">
        <f t="shared" si="644"/>
        <v>0</v>
      </c>
      <c r="BF846" s="2246">
        <v>0</v>
      </c>
      <c r="BG846" s="2075">
        <v>0</v>
      </c>
      <c r="BH846" s="2075">
        <v>0</v>
      </c>
      <c r="BI846" s="2075">
        <v>0</v>
      </c>
      <c r="BJ846" s="2206">
        <f t="shared" si="649"/>
        <v>0</v>
      </c>
      <c r="BK846" s="2206">
        <f t="shared" si="627"/>
        <v>0</v>
      </c>
      <c r="BL846" s="2206">
        <f t="shared" si="628"/>
        <v>0</v>
      </c>
      <c r="BM846" s="2206">
        <f t="shared" si="629"/>
        <v>0</v>
      </c>
      <c r="BN846" s="2206">
        <f t="shared" si="630"/>
        <v>0</v>
      </c>
      <c r="BO846" s="2244">
        <v>0</v>
      </c>
      <c r="BP846" s="2075">
        <v>0</v>
      </c>
      <c r="BQ846" s="2075">
        <v>0</v>
      </c>
      <c r="BR846" s="2075">
        <v>0</v>
      </c>
      <c r="BS846" s="2206">
        <f t="shared" si="650"/>
        <v>0</v>
      </c>
      <c r="BT846" s="2206">
        <f t="shared" si="631"/>
        <v>0</v>
      </c>
      <c r="BU846" s="2206">
        <f t="shared" si="632"/>
        <v>0</v>
      </c>
      <c r="BV846" s="2206">
        <f t="shared" si="633"/>
        <v>0</v>
      </c>
      <c r="BW846" s="2206">
        <f t="shared" si="634"/>
        <v>0</v>
      </c>
      <c r="BX846" s="2244">
        <f t="shared" si="639"/>
        <v>0</v>
      </c>
      <c r="BY846" s="2207">
        <f t="shared" si="640"/>
        <v>0</v>
      </c>
      <c r="BZ846" s="2211">
        <f t="shared" si="641"/>
        <v>0</v>
      </c>
      <c r="CA846" s="2212">
        <f t="shared" si="642"/>
        <v>0</v>
      </c>
      <c r="CB846" s="2083"/>
      <c r="CC846" s="2083"/>
      <c r="CD846" s="2237"/>
      <c r="CF846" s="2200"/>
    </row>
    <row r="847" spans="1:84" s="1974" customFormat="1" ht="18" customHeight="1" outlineLevel="1">
      <c r="A847" s="2235" t="s">
        <v>4595</v>
      </c>
      <c r="B847" s="2235" t="b">
        <v>1</v>
      </c>
      <c r="C847" s="2201"/>
      <c r="D847" s="2236" t="s">
        <v>3925</v>
      </c>
      <c r="E847" s="2243" t="s">
        <v>3926</v>
      </c>
      <c r="F847" s="2204" t="s">
        <v>365</v>
      </c>
      <c r="G847" s="2244">
        <v>45.6</v>
      </c>
      <c r="H847" s="2206"/>
      <c r="I847" s="2206">
        <v>35040</v>
      </c>
      <c r="J847" s="2206">
        <v>390</v>
      </c>
      <c r="K847" s="2206">
        <f t="shared" si="599"/>
        <v>35430</v>
      </c>
      <c r="L847" s="2206">
        <f t="shared" si="607"/>
        <v>1615608</v>
      </c>
      <c r="M847" s="2206">
        <f t="shared" si="608"/>
        <v>0</v>
      </c>
      <c r="N847" s="2206">
        <f t="shared" si="609"/>
        <v>1597824</v>
      </c>
      <c r="O847" s="2206">
        <f t="shared" si="610"/>
        <v>17784</v>
      </c>
      <c r="P847" s="2244">
        <v>45.6</v>
      </c>
      <c r="Q847" s="2206"/>
      <c r="R847" s="2206">
        <v>35040</v>
      </c>
      <c r="S847" s="2206">
        <v>390</v>
      </c>
      <c r="T847" s="2206">
        <f t="shared" si="645"/>
        <v>35430</v>
      </c>
      <c r="U847" s="2206">
        <f t="shared" si="611"/>
        <v>1615608</v>
      </c>
      <c r="V847" s="2206">
        <f t="shared" si="612"/>
        <v>0</v>
      </c>
      <c r="W847" s="2206">
        <f t="shared" si="613"/>
        <v>1597824</v>
      </c>
      <c r="X847" s="2206">
        <f t="shared" si="614"/>
        <v>17784</v>
      </c>
      <c r="Y847" s="2245">
        <f t="shared" si="635"/>
        <v>0</v>
      </c>
      <c r="Z847" s="2207">
        <f t="shared" si="636"/>
        <v>0</v>
      </c>
      <c r="AA847" s="2245">
        <v>45.6</v>
      </c>
      <c r="AB847" s="2206">
        <v>9500</v>
      </c>
      <c r="AC847" s="2206">
        <v>45000</v>
      </c>
      <c r="AD847" s="2206">
        <v>5000</v>
      </c>
      <c r="AE847" s="2206">
        <f t="shared" si="646"/>
        <v>59500</v>
      </c>
      <c r="AF847" s="2206">
        <f t="shared" si="615"/>
        <v>2713200</v>
      </c>
      <c r="AG847" s="2206">
        <f t="shared" si="616"/>
        <v>433200</v>
      </c>
      <c r="AH847" s="2206">
        <f t="shared" si="617"/>
        <v>2052000</v>
      </c>
      <c r="AI847" s="2207">
        <f t="shared" si="618"/>
        <v>228000</v>
      </c>
      <c r="AJ847" s="2246">
        <v>45.6</v>
      </c>
      <c r="AK847" s="2075">
        <v>9500</v>
      </c>
      <c r="AL847" s="2075">
        <v>45000</v>
      </c>
      <c r="AM847" s="2075">
        <v>5000</v>
      </c>
      <c r="AN847" s="2206">
        <f t="shared" si="647"/>
        <v>59500</v>
      </c>
      <c r="AO847" s="2206">
        <f t="shared" si="619"/>
        <v>2713200</v>
      </c>
      <c r="AP847" s="2206">
        <f t="shared" si="620"/>
        <v>433200</v>
      </c>
      <c r="AQ847" s="2206">
        <f t="shared" si="621"/>
        <v>2052000</v>
      </c>
      <c r="AR847" s="2206">
        <f t="shared" si="622"/>
        <v>228000</v>
      </c>
      <c r="AS847" s="2245">
        <v>45.6</v>
      </c>
      <c r="AT847" s="2075">
        <v>9500</v>
      </c>
      <c r="AU847" s="2075">
        <v>45000</v>
      </c>
      <c r="AV847" s="2075">
        <v>5000</v>
      </c>
      <c r="AW847" s="2206">
        <f t="shared" si="648"/>
        <v>59500</v>
      </c>
      <c r="AX847" s="2206">
        <f t="shared" si="623"/>
        <v>2713200</v>
      </c>
      <c r="AY847" s="2206">
        <f t="shared" si="624"/>
        <v>433200</v>
      </c>
      <c r="AZ847" s="2206">
        <f t="shared" si="625"/>
        <v>2052000</v>
      </c>
      <c r="BA847" s="2206">
        <f t="shared" si="626"/>
        <v>228000</v>
      </c>
      <c r="BB847" s="2245">
        <f t="shared" si="637"/>
        <v>0</v>
      </c>
      <c r="BC847" s="2207">
        <f t="shared" si="638"/>
        <v>0</v>
      </c>
      <c r="BD847" s="2245">
        <f t="shared" si="643"/>
        <v>0</v>
      </c>
      <c r="BE847" s="2207">
        <f t="shared" si="644"/>
        <v>0</v>
      </c>
      <c r="BF847" s="2246">
        <v>45.6</v>
      </c>
      <c r="BG847" s="2075">
        <v>9500</v>
      </c>
      <c r="BH847" s="2075">
        <v>45000</v>
      </c>
      <c r="BI847" s="2075">
        <v>5000</v>
      </c>
      <c r="BJ847" s="2206">
        <f t="shared" si="649"/>
        <v>59500</v>
      </c>
      <c r="BK847" s="2206">
        <f t="shared" si="627"/>
        <v>2713200</v>
      </c>
      <c r="BL847" s="2206">
        <f t="shared" si="628"/>
        <v>433200</v>
      </c>
      <c r="BM847" s="2206">
        <f t="shared" si="629"/>
        <v>2052000</v>
      </c>
      <c r="BN847" s="2206">
        <f t="shared" si="630"/>
        <v>228000</v>
      </c>
      <c r="BO847" s="2245">
        <v>45.6</v>
      </c>
      <c r="BP847" s="2075">
        <v>9500</v>
      </c>
      <c r="BQ847" s="2075">
        <v>45000</v>
      </c>
      <c r="BR847" s="2075">
        <v>5000</v>
      </c>
      <c r="BS847" s="2206">
        <f t="shared" si="650"/>
        <v>59500</v>
      </c>
      <c r="BT847" s="2206">
        <f t="shared" si="631"/>
        <v>2713200</v>
      </c>
      <c r="BU847" s="2206">
        <f t="shared" si="632"/>
        <v>433200</v>
      </c>
      <c r="BV847" s="2206">
        <f t="shared" si="633"/>
        <v>2052000</v>
      </c>
      <c r="BW847" s="2206">
        <f t="shared" si="634"/>
        <v>228000</v>
      </c>
      <c r="BX847" s="2245">
        <f t="shared" si="639"/>
        <v>0</v>
      </c>
      <c r="BY847" s="2207">
        <f t="shared" si="640"/>
        <v>0</v>
      </c>
      <c r="BZ847" s="2211">
        <f t="shared" si="641"/>
        <v>0</v>
      </c>
      <c r="CA847" s="2212">
        <f t="shared" si="642"/>
        <v>0</v>
      </c>
      <c r="CB847" s="2083"/>
      <c r="CC847" s="2083"/>
      <c r="CD847" s="2237"/>
      <c r="CF847" s="2200"/>
    </row>
    <row r="848" spans="1:84" s="1974" customFormat="1" ht="18" customHeight="1" outlineLevel="1">
      <c r="A848" s="2235" t="s">
        <v>4596</v>
      </c>
      <c r="B848" s="2235" t="b">
        <v>1</v>
      </c>
      <c r="C848" s="2201"/>
      <c r="D848" s="2236" t="s">
        <v>3925</v>
      </c>
      <c r="E848" s="2243" t="s">
        <v>3928</v>
      </c>
      <c r="F848" s="2204" t="s">
        <v>365</v>
      </c>
      <c r="G848" s="2244">
        <v>505.8</v>
      </c>
      <c r="H848" s="2206">
        <v>1250</v>
      </c>
      <c r="I848" s="2206">
        <v>41790</v>
      </c>
      <c r="J848" s="2206">
        <v>500</v>
      </c>
      <c r="K848" s="2206">
        <f t="shared" si="599"/>
        <v>43540</v>
      </c>
      <c r="L848" s="2206">
        <f t="shared" si="607"/>
        <v>22022532</v>
      </c>
      <c r="M848" s="2206">
        <f t="shared" si="608"/>
        <v>632250</v>
      </c>
      <c r="N848" s="2206">
        <f t="shared" si="609"/>
        <v>21137382</v>
      </c>
      <c r="O848" s="2206">
        <f t="shared" si="610"/>
        <v>252900</v>
      </c>
      <c r="P848" s="2244">
        <v>505.8</v>
      </c>
      <c r="Q848" s="2206">
        <v>1250</v>
      </c>
      <c r="R848" s="2206">
        <v>41790</v>
      </c>
      <c r="S848" s="2206">
        <v>500</v>
      </c>
      <c r="T848" s="2206">
        <f t="shared" si="645"/>
        <v>43540</v>
      </c>
      <c r="U848" s="2206">
        <f t="shared" si="611"/>
        <v>22022532</v>
      </c>
      <c r="V848" s="2206">
        <f t="shared" si="612"/>
        <v>632250</v>
      </c>
      <c r="W848" s="2206">
        <f t="shared" si="613"/>
        <v>21137382</v>
      </c>
      <c r="X848" s="2206">
        <f t="shared" si="614"/>
        <v>252900</v>
      </c>
      <c r="Y848" s="2245">
        <f t="shared" si="635"/>
        <v>0</v>
      </c>
      <c r="Z848" s="2207">
        <f t="shared" si="636"/>
        <v>0</v>
      </c>
      <c r="AA848" s="2245">
        <v>505.8</v>
      </c>
      <c r="AB848" s="2206">
        <v>9500</v>
      </c>
      <c r="AC848" s="2206">
        <v>45000</v>
      </c>
      <c r="AD848" s="2206">
        <v>5000</v>
      </c>
      <c r="AE848" s="2206">
        <f t="shared" si="646"/>
        <v>59500</v>
      </c>
      <c r="AF848" s="2206">
        <f t="shared" si="615"/>
        <v>30095100</v>
      </c>
      <c r="AG848" s="2206">
        <f t="shared" si="616"/>
        <v>4805100</v>
      </c>
      <c r="AH848" s="2206">
        <f t="shared" si="617"/>
        <v>22761000</v>
      </c>
      <c r="AI848" s="2207">
        <f t="shared" si="618"/>
        <v>2529000</v>
      </c>
      <c r="AJ848" s="2246">
        <v>505.8</v>
      </c>
      <c r="AK848" s="2075">
        <v>9500</v>
      </c>
      <c r="AL848" s="2075">
        <v>45000</v>
      </c>
      <c r="AM848" s="2075">
        <v>5000</v>
      </c>
      <c r="AN848" s="2206">
        <f t="shared" si="647"/>
        <v>59500</v>
      </c>
      <c r="AO848" s="2206">
        <f t="shared" si="619"/>
        <v>30095100</v>
      </c>
      <c r="AP848" s="2206">
        <f t="shared" si="620"/>
        <v>4805100</v>
      </c>
      <c r="AQ848" s="2206">
        <f t="shared" si="621"/>
        <v>22761000</v>
      </c>
      <c r="AR848" s="2206">
        <f t="shared" si="622"/>
        <v>2529000</v>
      </c>
      <c r="AS848" s="2245">
        <v>505.8</v>
      </c>
      <c r="AT848" s="2075">
        <v>9500</v>
      </c>
      <c r="AU848" s="2075">
        <v>45000</v>
      </c>
      <c r="AV848" s="2075">
        <v>5000</v>
      </c>
      <c r="AW848" s="2206">
        <f t="shared" si="648"/>
        <v>59500</v>
      </c>
      <c r="AX848" s="2206">
        <f t="shared" si="623"/>
        <v>30095100</v>
      </c>
      <c r="AY848" s="2206">
        <f t="shared" si="624"/>
        <v>4805100</v>
      </c>
      <c r="AZ848" s="2206">
        <f t="shared" si="625"/>
        <v>22761000</v>
      </c>
      <c r="BA848" s="2206">
        <f t="shared" si="626"/>
        <v>2529000</v>
      </c>
      <c r="BB848" s="2245">
        <f t="shared" si="637"/>
        <v>0</v>
      </c>
      <c r="BC848" s="2207">
        <f t="shared" si="638"/>
        <v>0</v>
      </c>
      <c r="BD848" s="2245">
        <f t="shared" si="643"/>
        <v>0</v>
      </c>
      <c r="BE848" s="2207">
        <f t="shared" si="644"/>
        <v>0</v>
      </c>
      <c r="BF848" s="2246">
        <v>505.8</v>
      </c>
      <c r="BG848" s="2075">
        <v>9500</v>
      </c>
      <c r="BH848" s="2075">
        <v>45000</v>
      </c>
      <c r="BI848" s="2075">
        <v>5000</v>
      </c>
      <c r="BJ848" s="2206">
        <f t="shared" si="649"/>
        <v>59500</v>
      </c>
      <c r="BK848" s="2206">
        <f t="shared" si="627"/>
        <v>30095100</v>
      </c>
      <c r="BL848" s="2206">
        <f t="shared" si="628"/>
        <v>4805100</v>
      </c>
      <c r="BM848" s="2206">
        <f t="shared" si="629"/>
        <v>22761000</v>
      </c>
      <c r="BN848" s="2206">
        <f t="shared" si="630"/>
        <v>2529000</v>
      </c>
      <c r="BO848" s="2245">
        <v>505.8</v>
      </c>
      <c r="BP848" s="2075">
        <v>9500</v>
      </c>
      <c r="BQ848" s="2075">
        <v>45000</v>
      </c>
      <c r="BR848" s="2075">
        <v>5000</v>
      </c>
      <c r="BS848" s="2206">
        <f t="shared" si="650"/>
        <v>59500</v>
      </c>
      <c r="BT848" s="2206">
        <f t="shared" si="631"/>
        <v>30095100</v>
      </c>
      <c r="BU848" s="2206">
        <f t="shared" si="632"/>
        <v>4805100</v>
      </c>
      <c r="BV848" s="2206">
        <f t="shared" si="633"/>
        <v>22761000</v>
      </c>
      <c r="BW848" s="2206">
        <f t="shared" si="634"/>
        <v>2529000</v>
      </c>
      <c r="BX848" s="2245">
        <f t="shared" si="639"/>
        <v>0</v>
      </c>
      <c r="BY848" s="2207">
        <f t="shared" si="640"/>
        <v>0</v>
      </c>
      <c r="BZ848" s="2211">
        <f t="shared" si="641"/>
        <v>0</v>
      </c>
      <c r="CA848" s="2212">
        <f t="shared" si="642"/>
        <v>0</v>
      </c>
      <c r="CB848" s="2083"/>
      <c r="CC848" s="2083"/>
      <c r="CD848" s="2237"/>
      <c r="CF848" s="2200"/>
    </row>
    <row r="849" spans="1:84" s="1974" customFormat="1" ht="18" customHeight="1" outlineLevel="1">
      <c r="A849" s="2235" t="s">
        <v>4597</v>
      </c>
      <c r="B849" s="2235" t="b">
        <v>1</v>
      </c>
      <c r="C849" s="2201"/>
      <c r="D849" s="2236" t="s">
        <v>4598</v>
      </c>
      <c r="E849" s="2243" t="s">
        <v>4599</v>
      </c>
      <c r="F849" s="2204" t="s">
        <v>365</v>
      </c>
      <c r="G849" s="2244">
        <v>105.7</v>
      </c>
      <c r="H849" s="2206">
        <v>4720</v>
      </c>
      <c r="I849" s="2206">
        <v>18850</v>
      </c>
      <c r="J849" s="2206"/>
      <c r="K849" s="2206">
        <f t="shared" si="599"/>
        <v>23570</v>
      </c>
      <c r="L849" s="2206">
        <f t="shared" si="607"/>
        <v>2491349</v>
      </c>
      <c r="M849" s="2206">
        <f t="shared" si="608"/>
        <v>498904</v>
      </c>
      <c r="N849" s="2206">
        <f t="shared" si="609"/>
        <v>1992445</v>
      </c>
      <c r="O849" s="2206">
        <f t="shared" si="610"/>
        <v>0</v>
      </c>
      <c r="P849" s="2244">
        <v>105.7</v>
      </c>
      <c r="Q849" s="2206">
        <v>4720</v>
      </c>
      <c r="R849" s="2206">
        <v>18850</v>
      </c>
      <c r="S849" s="2206"/>
      <c r="T849" s="2206">
        <f t="shared" si="645"/>
        <v>23570</v>
      </c>
      <c r="U849" s="2206">
        <f t="shared" si="611"/>
        <v>2491349</v>
      </c>
      <c r="V849" s="2206">
        <f t="shared" si="612"/>
        <v>498904</v>
      </c>
      <c r="W849" s="2206">
        <f t="shared" si="613"/>
        <v>1992445</v>
      </c>
      <c r="X849" s="2206">
        <f t="shared" si="614"/>
        <v>0</v>
      </c>
      <c r="Y849" s="2245">
        <f t="shared" si="635"/>
        <v>0</v>
      </c>
      <c r="Z849" s="2207">
        <f t="shared" si="636"/>
        <v>0</v>
      </c>
      <c r="AA849" s="2245">
        <v>105.7</v>
      </c>
      <c r="AB849" s="2206">
        <v>9500</v>
      </c>
      <c r="AC849" s="2206">
        <v>45000</v>
      </c>
      <c r="AD849" s="2206">
        <v>5000</v>
      </c>
      <c r="AE849" s="2206">
        <f t="shared" si="646"/>
        <v>59500</v>
      </c>
      <c r="AF849" s="2206">
        <f t="shared" si="615"/>
        <v>6289150</v>
      </c>
      <c r="AG849" s="2206">
        <f t="shared" si="616"/>
        <v>1004150</v>
      </c>
      <c r="AH849" s="2206">
        <f t="shared" si="617"/>
        <v>4756500</v>
      </c>
      <c r="AI849" s="2207">
        <f t="shared" si="618"/>
        <v>528500</v>
      </c>
      <c r="AJ849" s="2246">
        <v>105.7</v>
      </c>
      <c r="AK849" s="2075">
        <v>9500</v>
      </c>
      <c r="AL849" s="2075">
        <v>45000</v>
      </c>
      <c r="AM849" s="2075">
        <v>5000</v>
      </c>
      <c r="AN849" s="2206">
        <f t="shared" si="647"/>
        <v>59500</v>
      </c>
      <c r="AO849" s="2206">
        <f t="shared" si="619"/>
        <v>6289150</v>
      </c>
      <c r="AP849" s="2206">
        <f t="shared" si="620"/>
        <v>1004150</v>
      </c>
      <c r="AQ849" s="2206">
        <f t="shared" si="621"/>
        <v>4756500</v>
      </c>
      <c r="AR849" s="2206">
        <f t="shared" si="622"/>
        <v>528500</v>
      </c>
      <c r="AS849" s="2245">
        <v>105.7</v>
      </c>
      <c r="AT849" s="2075">
        <v>9500</v>
      </c>
      <c r="AU849" s="2075">
        <v>45000</v>
      </c>
      <c r="AV849" s="2075">
        <v>5000</v>
      </c>
      <c r="AW849" s="2206">
        <f t="shared" si="648"/>
        <v>59500</v>
      </c>
      <c r="AX849" s="2206">
        <f t="shared" si="623"/>
        <v>6289150</v>
      </c>
      <c r="AY849" s="2206">
        <f t="shared" si="624"/>
        <v>1004150</v>
      </c>
      <c r="AZ849" s="2206">
        <f t="shared" si="625"/>
        <v>4756500</v>
      </c>
      <c r="BA849" s="2206">
        <f t="shared" si="626"/>
        <v>528500</v>
      </c>
      <c r="BB849" s="2245">
        <f t="shared" si="637"/>
        <v>0</v>
      </c>
      <c r="BC849" s="2207">
        <f t="shared" si="638"/>
        <v>0</v>
      </c>
      <c r="BD849" s="2245">
        <f t="shared" si="643"/>
        <v>0</v>
      </c>
      <c r="BE849" s="2207">
        <f t="shared" si="644"/>
        <v>0</v>
      </c>
      <c r="BF849" s="2246">
        <v>105.7</v>
      </c>
      <c r="BG849" s="2075">
        <v>9500</v>
      </c>
      <c r="BH849" s="2075">
        <v>45000</v>
      </c>
      <c r="BI849" s="2075">
        <v>5000</v>
      </c>
      <c r="BJ849" s="2206">
        <f t="shared" si="649"/>
        <v>59500</v>
      </c>
      <c r="BK849" s="2206">
        <f t="shared" si="627"/>
        <v>6289150</v>
      </c>
      <c r="BL849" s="2206">
        <f t="shared" si="628"/>
        <v>1004150</v>
      </c>
      <c r="BM849" s="2206">
        <f t="shared" si="629"/>
        <v>4756500</v>
      </c>
      <c r="BN849" s="2206">
        <f t="shared" si="630"/>
        <v>528500</v>
      </c>
      <c r="BO849" s="2245">
        <v>105.7</v>
      </c>
      <c r="BP849" s="2075">
        <v>9500</v>
      </c>
      <c r="BQ849" s="2075">
        <v>45000</v>
      </c>
      <c r="BR849" s="2075">
        <v>5000</v>
      </c>
      <c r="BS849" s="2206">
        <f t="shared" si="650"/>
        <v>59500</v>
      </c>
      <c r="BT849" s="2206">
        <f t="shared" si="631"/>
        <v>6289150</v>
      </c>
      <c r="BU849" s="2206">
        <f t="shared" si="632"/>
        <v>1004150</v>
      </c>
      <c r="BV849" s="2206">
        <f t="shared" si="633"/>
        <v>4756500</v>
      </c>
      <c r="BW849" s="2206">
        <f t="shared" si="634"/>
        <v>528500</v>
      </c>
      <c r="BX849" s="2245">
        <f t="shared" si="639"/>
        <v>0</v>
      </c>
      <c r="BY849" s="2207">
        <f t="shared" si="640"/>
        <v>0</v>
      </c>
      <c r="BZ849" s="2211">
        <f t="shared" si="641"/>
        <v>0</v>
      </c>
      <c r="CA849" s="2212">
        <f t="shared" si="642"/>
        <v>0</v>
      </c>
      <c r="CB849" s="2083"/>
      <c r="CC849" s="2083"/>
      <c r="CD849" s="2237"/>
      <c r="CF849" s="2200"/>
    </row>
    <row r="850" spans="1:84" s="1974" customFormat="1" ht="18" customHeight="1" outlineLevel="1">
      <c r="A850" s="2235" t="s">
        <v>4600</v>
      </c>
      <c r="B850" s="2235" t="b">
        <v>1</v>
      </c>
      <c r="C850" s="2201"/>
      <c r="D850" s="2236" t="s">
        <v>3930</v>
      </c>
      <c r="E850" s="2243" t="s">
        <v>4601</v>
      </c>
      <c r="F850" s="2204" t="s">
        <v>365</v>
      </c>
      <c r="G850" s="2244">
        <v>86.5</v>
      </c>
      <c r="H850" s="2206">
        <v>1250</v>
      </c>
      <c r="I850" s="2206">
        <v>41790</v>
      </c>
      <c r="J850" s="2206">
        <v>500</v>
      </c>
      <c r="K850" s="2206">
        <f t="shared" si="599"/>
        <v>43540</v>
      </c>
      <c r="L850" s="2206">
        <f t="shared" si="607"/>
        <v>3766210</v>
      </c>
      <c r="M850" s="2206">
        <f t="shared" si="608"/>
        <v>108125</v>
      </c>
      <c r="N850" s="2206">
        <f t="shared" si="609"/>
        <v>3614835</v>
      </c>
      <c r="O850" s="2206">
        <f t="shared" si="610"/>
        <v>43250</v>
      </c>
      <c r="P850" s="2244">
        <v>86.5</v>
      </c>
      <c r="Q850" s="2206">
        <v>1250</v>
      </c>
      <c r="R850" s="2206">
        <v>41790</v>
      </c>
      <c r="S850" s="2206">
        <v>500</v>
      </c>
      <c r="T850" s="2206">
        <f t="shared" si="645"/>
        <v>43540</v>
      </c>
      <c r="U850" s="2206">
        <f t="shared" si="611"/>
        <v>3766210</v>
      </c>
      <c r="V850" s="2206">
        <f t="shared" si="612"/>
        <v>108125</v>
      </c>
      <c r="W850" s="2206">
        <f t="shared" si="613"/>
        <v>3614835</v>
      </c>
      <c r="X850" s="2206">
        <f t="shared" si="614"/>
        <v>43250</v>
      </c>
      <c r="Y850" s="2245">
        <f t="shared" si="635"/>
        <v>0</v>
      </c>
      <c r="Z850" s="2207">
        <f t="shared" si="636"/>
        <v>0</v>
      </c>
      <c r="AA850" s="2245">
        <v>86.5</v>
      </c>
      <c r="AB850" s="2206">
        <v>9500</v>
      </c>
      <c r="AC850" s="2206">
        <v>45000</v>
      </c>
      <c r="AD850" s="2206">
        <v>5000</v>
      </c>
      <c r="AE850" s="2206">
        <f t="shared" si="646"/>
        <v>59500</v>
      </c>
      <c r="AF850" s="2206">
        <f t="shared" si="615"/>
        <v>5146750</v>
      </c>
      <c r="AG850" s="2206">
        <f t="shared" si="616"/>
        <v>821750</v>
      </c>
      <c r="AH850" s="2206">
        <f t="shared" si="617"/>
        <v>3892500</v>
      </c>
      <c r="AI850" s="2207">
        <f t="shared" si="618"/>
        <v>432500</v>
      </c>
      <c r="AJ850" s="2246">
        <v>86.5</v>
      </c>
      <c r="AK850" s="2075">
        <v>9500</v>
      </c>
      <c r="AL850" s="2075">
        <v>45000</v>
      </c>
      <c r="AM850" s="2075">
        <v>5000</v>
      </c>
      <c r="AN850" s="2206">
        <f t="shared" si="647"/>
        <v>59500</v>
      </c>
      <c r="AO850" s="2206">
        <f t="shared" si="619"/>
        <v>5146750</v>
      </c>
      <c r="AP850" s="2206">
        <f t="shared" si="620"/>
        <v>821750</v>
      </c>
      <c r="AQ850" s="2206">
        <f t="shared" si="621"/>
        <v>3892500</v>
      </c>
      <c r="AR850" s="2206">
        <f t="shared" si="622"/>
        <v>432500</v>
      </c>
      <c r="AS850" s="2245">
        <v>86.5</v>
      </c>
      <c r="AT850" s="2075">
        <v>9500</v>
      </c>
      <c r="AU850" s="2075">
        <v>45000</v>
      </c>
      <c r="AV850" s="2075">
        <v>5000</v>
      </c>
      <c r="AW850" s="2206">
        <f t="shared" si="648"/>
        <v>59500</v>
      </c>
      <c r="AX850" s="2206">
        <f t="shared" si="623"/>
        <v>5146750</v>
      </c>
      <c r="AY850" s="2206">
        <f t="shared" si="624"/>
        <v>821750</v>
      </c>
      <c r="AZ850" s="2206">
        <f t="shared" si="625"/>
        <v>3892500</v>
      </c>
      <c r="BA850" s="2206">
        <f t="shared" si="626"/>
        <v>432500</v>
      </c>
      <c r="BB850" s="2245">
        <f t="shared" si="637"/>
        <v>0</v>
      </c>
      <c r="BC850" s="2207">
        <f t="shared" si="638"/>
        <v>0</v>
      </c>
      <c r="BD850" s="2245">
        <f t="shared" si="643"/>
        <v>0</v>
      </c>
      <c r="BE850" s="2207">
        <f t="shared" si="644"/>
        <v>0</v>
      </c>
      <c r="BF850" s="2246">
        <v>86.5</v>
      </c>
      <c r="BG850" s="2075">
        <v>9500</v>
      </c>
      <c r="BH850" s="2075">
        <v>45000</v>
      </c>
      <c r="BI850" s="2075">
        <v>5000</v>
      </c>
      <c r="BJ850" s="2206">
        <f t="shared" si="649"/>
        <v>59500</v>
      </c>
      <c r="BK850" s="2206">
        <f t="shared" si="627"/>
        <v>5146750</v>
      </c>
      <c r="BL850" s="2206">
        <f t="shared" si="628"/>
        <v>821750</v>
      </c>
      <c r="BM850" s="2206">
        <f t="shared" si="629"/>
        <v>3892500</v>
      </c>
      <c r="BN850" s="2206">
        <f t="shared" si="630"/>
        <v>432500</v>
      </c>
      <c r="BO850" s="2245">
        <v>86.5</v>
      </c>
      <c r="BP850" s="2075">
        <v>9500</v>
      </c>
      <c r="BQ850" s="2075">
        <v>45000</v>
      </c>
      <c r="BR850" s="2075">
        <v>5000</v>
      </c>
      <c r="BS850" s="2206">
        <f t="shared" si="650"/>
        <v>59500</v>
      </c>
      <c r="BT850" s="2206">
        <f t="shared" si="631"/>
        <v>5146750</v>
      </c>
      <c r="BU850" s="2206">
        <f t="shared" si="632"/>
        <v>821750</v>
      </c>
      <c r="BV850" s="2206">
        <f t="shared" si="633"/>
        <v>3892500</v>
      </c>
      <c r="BW850" s="2206">
        <f t="shared" si="634"/>
        <v>432500</v>
      </c>
      <c r="BX850" s="2245">
        <f t="shared" si="639"/>
        <v>0</v>
      </c>
      <c r="BY850" s="2207">
        <f t="shared" si="640"/>
        <v>0</v>
      </c>
      <c r="BZ850" s="2211">
        <f t="shared" si="641"/>
        <v>0</v>
      </c>
      <c r="CA850" s="2212">
        <f t="shared" si="642"/>
        <v>0</v>
      </c>
      <c r="CB850" s="2083"/>
      <c r="CC850" s="2083"/>
      <c r="CD850" s="2237"/>
      <c r="CF850" s="2200"/>
    </row>
    <row r="851" spans="1:84" s="1974" customFormat="1" ht="18" customHeight="1" outlineLevel="1">
      <c r="A851" s="2235" t="s">
        <v>4602</v>
      </c>
      <c r="B851" s="2235" t="b">
        <v>1</v>
      </c>
      <c r="C851" s="2201"/>
      <c r="D851" s="2236" t="s">
        <v>3930</v>
      </c>
      <c r="E851" s="2243" t="s">
        <v>3931</v>
      </c>
      <c r="F851" s="2204" t="s">
        <v>365</v>
      </c>
      <c r="G851" s="2244">
        <v>103.9</v>
      </c>
      <c r="H851" s="2206">
        <v>1250</v>
      </c>
      <c r="I851" s="2206">
        <v>41790</v>
      </c>
      <c r="J851" s="2206">
        <v>500</v>
      </c>
      <c r="K851" s="2206">
        <f t="shared" si="599"/>
        <v>43540</v>
      </c>
      <c r="L851" s="2206">
        <f t="shared" si="607"/>
        <v>4523806</v>
      </c>
      <c r="M851" s="2206">
        <f t="shared" si="608"/>
        <v>129875</v>
      </c>
      <c r="N851" s="2206">
        <f t="shared" si="609"/>
        <v>4341981</v>
      </c>
      <c r="O851" s="2206">
        <f t="shared" si="610"/>
        <v>51950</v>
      </c>
      <c r="P851" s="2244">
        <v>103.9</v>
      </c>
      <c r="Q851" s="2206">
        <v>1250</v>
      </c>
      <c r="R851" s="2206">
        <v>41790</v>
      </c>
      <c r="S851" s="2206">
        <v>500</v>
      </c>
      <c r="T851" s="2206">
        <f t="shared" si="645"/>
        <v>43540</v>
      </c>
      <c r="U851" s="2206">
        <f t="shared" si="611"/>
        <v>4523806</v>
      </c>
      <c r="V851" s="2206">
        <f t="shared" si="612"/>
        <v>129875</v>
      </c>
      <c r="W851" s="2206">
        <f t="shared" si="613"/>
        <v>4341981</v>
      </c>
      <c r="X851" s="2206">
        <f t="shared" si="614"/>
        <v>51950</v>
      </c>
      <c r="Y851" s="2245">
        <f t="shared" si="635"/>
        <v>0</v>
      </c>
      <c r="Z851" s="2207">
        <f t="shared" si="636"/>
        <v>0</v>
      </c>
      <c r="AA851" s="2245">
        <v>103.9</v>
      </c>
      <c r="AB851" s="2206">
        <v>9500</v>
      </c>
      <c r="AC851" s="2206">
        <v>45000</v>
      </c>
      <c r="AD851" s="2206">
        <v>5000</v>
      </c>
      <c r="AE851" s="2206">
        <f t="shared" si="646"/>
        <v>59500</v>
      </c>
      <c r="AF851" s="2206">
        <f t="shared" si="615"/>
        <v>6182050</v>
      </c>
      <c r="AG851" s="2206">
        <f t="shared" si="616"/>
        <v>987050</v>
      </c>
      <c r="AH851" s="2206">
        <f t="shared" si="617"/>
        <v>4675500</v>
      </c>
      <c r="AI851" s="2207">
        <f t="shared" si="618"/>
        <v>519500</v>
      </c>
      <c r="AJ851" s="2246">
        <v>103.9</v>
      </c>
      <c r="AK851" s="2075">
        <v>9500</v>
      </c>
      <c r="AL851" s="2075">
        <v>45000</v>
      </c>
      <c r="AM851" s="2075">
        <v>5000</v>
      </c>
      <c r="AN851" s="2206">
        <f t="shared" si="647"/>
        <v>59500</v>
      </c>
      <c r="AO851" s="2206">
        <f t="shared" si="619"/>
        <v>6182050</v>
      </c>
      <c r="AP851" s="2206">
        <f t="shared" si="620"/>
        <v>987050</v>
      </c>
      <c r="AQ851" s="2206">
        <f t="shared" si="621"/>
        <v>4675500</v>
      </c>
      <c r="AR851" s="2206">
        <f t="shared" si="622"/>
        <v>519500</v>
      </c>
      <c r="AS851" s="2245">
        <v>103.9</v>
      </c>
      <c r="AT851" s="2075">
        <v>9500</v>
      </c>
      <c r="AU851" s="2075">
        <v>45000</v>
      </c>
      <c r="AV851" s="2075">
        <v>5000</v>
      </c>
      <c r="AW851" s="2206">
        <f t="shared" si="648"/>
        <v>59500</v>
      </c>
      <c r="AX851" s="2206">
        <f t="shared" si="623"/>
        <v>6182050</v>
      </c>
      <c r="AY851" s="2206">
        <f t="shared" si="624"/>
        <v>987050</v>
      </c>
      <c r="AZ851" s="2206">
        <f t="shared" si="625"/>
        <v>4675500</v>
      </c>
      <c r="BA851" s="2206">
        <f t="shared" si="626"/>
        <v>519500</v>
      </c>
      <c r="BB851" s="2245">
        <f t="shared" si="637"/>
        <v>0</v>
      </c>
      <c r="BC851" s="2207">
        <f t="shared" si="638"/>
        <v>0</v>
      </c>
      <c r="BD851" s="2245">
        <f t="shared" si="643"/>
        <v>0</v>
      </c>
      <c r="BE851" s="2207">
        <f t="shared" si="644"/>
        <v>0</v>
      </c>
      <c r="BF851" s="2246">
        <v>103.9</v>
      </c>
      <c r="BG851" s="2075">
        <v>9500</v>
      </c>
      <c r="BH851" s="2075">
        <v>45000</v>
      </c>
      <c r="BI851" s="2075">
        <v>5000</v>
      </c>
      <c r="BJ851" s="2206">
        <f t="shared" si="649"/>
        <v>59500</v>
      </c>
      <c r="BK851" s="2206">
        <f t="shared" si="627"/>
        <v>6182050</v>
      </c>
      <c r="BL851" s="2206">
        <f t="shared" si="628"/>
        <v>987050</v>
      </c>
      <c r="BM851" s="2206">
        <f t="shared" si="629"/>
        <v>4675500</v>
      </c>
      <c r="BN851" s="2206">
        <f t="shared" si="630"/>
        <v>519500</v>
      </c>
      <c r="BO851" s="2245">
        <v>103.9</v>
      </c>
      <c r="BP851" s="2075">
        <v>9500</v>
      </c>
      <c r="BQ851" s="2075">
        <v>45000</v>
      </c>
      <c r="BR851" s="2075">
        <v>5000</v>
      </c>
      <c r="BS851" s="2206">
        <f t="shared" si="650"/>
        <v>59500</v>
      </c>
      <c r="BT851" s="2206">
        <f t="shared" si="631"/>
        <v>6182050</v>
      </c>
      <c r="BU851" s="2206">
        <f t="shared" si="632"/>
        <v>987050</v>
      </c>
      <c r="BV851" s="2206">
        <f t="shared" si="633"/>
        <v>4675500</v>
      </c>
      <c r="BW851" s="2206">
        <f t="shared" si="634"/>
        <v>519500</v>
      </c>
      <c r="BX851" s="2245">
        <f t="shared" si="639"/>
        <v>0</v>
      </c>
      <c r="BY851" s="2207">
        <f t="shared" si="640"/>
        <v>0</v>
      </c>
      <c r="BZ851" s="2211">
        <f t="shared" si="641"/>
        <v>0</v>
      </c>
      <c r="CA851" s="2212">
        <f t="shared" si="642"/>
        <v>0</v>
      </c>
      <c r="CB851" s="2083"/>
      <c r="CC851" s="2083"/>
      <c r="CD851" s="2237"/>
      <c r="CF851" s="2200"/>
    </row>
    <row r="852" spans="1:84" s="1974" customFormat="1" ht="18" customHeight="1" outlineLevel="1">
      <c r="A852" s="2235" t="s">
        <v>4603</v>
      </c>
      <c r="B852" s="2235" t="b">
        <v>1</v>
      </c>
      <c r="C852" s="2201"/>
      <c r="D852" s="2236" t="s">
        <v>3930</v>
      </c>
      <c r="E852" s="2243" t="s">
        <v>4604</v>
      </c>
      <c r="F852" s="2204" t="s">
        <v>365</v>
      </c>
      <c r="G852" s="2244">
        <v>34.6</v>
      </c>
      <c r="H852" s="2206">
        <v>1250</v>
      </c>
      <c r="I852" s="2206">
        <v>41790</v>
      </c>
      <c r="J852" s="2206">
        <v>500</v>
      </c>
      <c r="K852" s="2206">
        <f t="shared" si="599"/>
        <v>43540</v>
      </c>
      <c r="L852" s="2206">
        <f t="shared" si="607"/>
        <v>1506484</v>
      </c>
      <c r="M852" s="2206">
        <f t="shared" si="608"/>
        <v>43250</v>
      </c>
      <c r="N852" s="2206">
        <f t="shared" si="609"/>
        <v>1445934</v>
      </c>
      <c r="O852" s="2206">
        <f t="shared" si="610"/>
        <v>17300</v>
      </c>
      <c r="P852" s="2244">
        <v>34.6</v>
      </c>
      <c r="Q852" s="2206">
        <v>1250</v>
      </c>
      <c r="R852" s="2206">
        <v>41790</v>
      </c>
      <c r="S852" s="2206">
        <v>500</v>
      </c>
      <c r="T852" s="2206">
        <f t="shared" si="645"/>
        <v>43540</v>
      </c>
      <c r="U852" s="2206">
        <f t="shared" si="611"/>
        <v>1506484</v>
      </c>
      <c r="V852" s="2206">
        <f t="shared" si="612"/>
        <v>43250</v>
      </c>
      <c r="W852" s="2206">
        <f t="shared" si="613"/>
        <v>1445934</v>
      </c>
      <c r="X852" s="2206">
        <f t="shared" si="614"/>
        <v>17300</v>
      </c>
      <c r="Y852" s="2245">
        <f t="shared" si="635"/>
        <v>0</v>
      </c>
      <c r="Z852" s="2207">
        <f t="shared" si="636"/>
        <v>0</v>
      </c>
      <c r="AA852" s="2245">
        <v>34.6</v>
      </c>
      <c r="AB852" s="2206">
        <v>9500</v>
      </c>
      <c r="AC852" s="2206">
        <v>45000</v>
      </c>
      <c r="AD852" s="2206">
        <v>5000</v>
      </c>
      <c r="AE852" s="2206">
        <f t="shared" si="646"/>
        <v>59500</v>
      </c>
      <c r="AF852" s="2206">
        <f t="shared" si="615"/>
        <v>2058700</v>
      </c>
      <c r="AG852" s="2206">
        <f t="shared" si="616"/>
        <v>328700</v>
      </c>
      <c r="AH852" s="2206">
        <f t="shared" si="617"/>
        <v>1557000</v>
      </c>
      <c r="AI852" s="2207">
        <f t="shared" si="618"/>
        <v>173000</v>
      </c>
      <c r="AJ852" s="2246">
        <v>34.6</v>
      </c>
      <c r="AK852" s="2075">
        <v>9500</v>
      </c>
      <c r="AL852" s="2075">
        <v>45000</v>
      </c>
      <c r="AM852" s="2075">
        <v>5000</v>
      </c>
      <c r="AN852" s="2206">
        <f t="shared" si="647"/>
        <v>59500</v>
      </c>
      <c r="AO852" s="2206">
        <f t="shared" si="619"/>
        <v>2058700</v>
      </c>
      <c r="AP852" s="2206">
        <f t="shared" si="620"/>
        <v>328700</v>
      </c>
      <c r="AQ852" s="2206">
        <f t="shared" si="621"/>
        <v>1557000</v>
      </c>
      <c r="AR852" s="2206">
        <f t="shared" si="622"/>
        <v>173000</v>
      </c>
      <c r="AS852" s="2245">
        <v>34.6</v>
      </c>
      <c r="AT852" s="2075">
        <v>9500</v>
      </c>
      <c r="AU852" s="2075">
        <v>45000</v>
      </c>
      <c r="AV852" s="2075">
        <v>5000</v>
      </c>
      <c r="AW852" s="2206">
        <f t="shared" si="648"/>
        <v>59500</v>
      </c>
      <c r="AX852" s="2206">
        <f t="shared" si="623"/>
        <v>2058700</v>
      </c>
      <c r="AY852" s="2206">
        <f t="shared" si="624"/>
        <v>328700</v>
      </c>
      <c r="AZ852" s="2206">
        <f t="shared" si="625"/>
        <v>1557000</v>
      </c>
      <c r="BA852" s="2206">
        <f t="shared" si="626"/>
        <v>173000</v>
      </c>
      <c r="BB852" s="2245">
        <f t="shared" si="637"/>
        <v>0</v>
      </c>
      <c r="BC852" s="2207">
        <f t="shared" si="638"/>
        <v>0</v>
      </c>
      <c r="BD852" s="2245">
        <f t="shared" si="643"/>
        <v>0</v>
      </c>
      <c r="BE852" s="2207">
        <f t="shared" si="644"/>
        <v>0</v>
      </c>
      <c r="BF852" s="2246">
        <v>34.6</v>
      </c>
      <c r="BG852" s="2075">
        <v>9500</v>
      </c>
      <c r="BH852" s="2075">
        <v>45000</v>
      </c>
      <c r="BI852" s="2075">
        <v>5000</v>
      </c>
      <c r="BJ852" s="2206">
        <f t="shared" si="649"/>
        <v>59500</v>
      </c>
      <c r="BK852" s="2206">
        <f t="shared" si="627"/>
        <v>2058700</v>
      </c>
      <c r="BL852" s="2206">
        <f t="shared" si="628"/>
        <v>328700</v>
      </c>
      <c r="BM852" s="2206">
        <f t="shared" si="629"/>
        <v>1557000</v>
      </c>
      <c r="BN852" s="2206">
        <f t="shared" si="630"/>
        <v>173000</v>
      </c>
      <c r="BO852" s="2245">
        <v>34.6</v>
      </c>
      <c r="BP852" s="2075">
        <v>9500</v>
      </c>
      <c r="BQ852" s="2075">
        <v>45000</v>
      </c>
      <c r="BR852" s="2075">
        <v>5000</v>
      </c>
      <c r="BS852" s="2206">
        <f t="shared" si="650"/>
        <v>59500</v>
      </c>
      <c r="BT852" s="2206">
        <f t="shared" si="631"/>
        <v>2058700</v>
      </c>
      <c r="BU852" s="2206">
        <f t="shared" si="632"/>
        <v>328700</v>
      </c>
      <c r="BV852" s="2206">
        <f t="shared" si="633"/>
        <v>1557000</v>
      </c>
      <c r="BW852" s="2206">
        <f t="shared" si="634"/>
        <v>173000</v>
      </c>
      <c r="BX852" s="2245">
        <f t="shared" si="639"/>
        <v>0</v>
      </c>
      <c r="BY852" s="2207">
        <f t="shared" si="640"/>
        <v>0</v>
      </c>
      <c r="BZ852" s="2211">
        <f t="shared" si="641"/>
        <v>0</v>
      </c>
      <c r="CA852" s="2212">
        <f t="shared" si="642"/>
        <v>0</v>
      </c>
      <c r="CB852" s="2083"/>
      <c r="CC852" s="2083"/>
      <c r="CD852" s="2237"/>
      <c r="CF852" s="2200"/>
    </row>
    <row r="853" spans="1:84" s="1974" customFormat="1" ht="18" customHeight="1" outlineLevel="1">
      <c r="A853" s="2235" t="s">
        <v>4605</v>
      </c>
      <c r="B853" s="2235" t="b">
        <v>1</v>
      </c>
      <c r="C853" s="2201"/>
      <c r="D853" s="2236" t="s">
        <v>4606</v>
      </c>
      <c r="E853" s="2243" t="s">
        <v>4607</v>
      </c>
      <c r="F853" s="2204" t="s">
        <v>365</v>
      </c>
      <c r="G853" s="2244">
        <v>17.899999999999999</v>
      </c>
      <c r="H853" s="2206">
        <v>11420</v>
      </c>
      <c r="I853" s="2206">
        <v>7470</v>
      </c>
      <c r="J853" s="2206"/>
      <c r="K853" s="2206">
        <f t="shared" ref="K853:K916" si="651">J853+I853+H853</f>
        <v>18890</v>
      </c>
      <c r="L853" s="2206">
        <f t="shared" si="607"/>
        <v>338131</v>
      </c>
      <c r="M853" s="2206">
        <f t="shared" si="608"/>
        <v>204418</v>
      </c>
      <c r="N853" s="2206">
        <f t="shared" si="609"/>
        <v>133713</v>
      </c>
      <c r="O853" s="2206">
        <f t="shared" si="610"/>
        <v>0</v>
      </c>
      <c r="P853" s="2244">
        <v>17.899999999999999</v>
      </c>
      <c r="Q853" s="2206">
        <v>11420</v>
      </c>
      <c r="R853" s="2206">
        <v>7470</v>
      </c>
      <c r="S853" s="2206"/>
      <c r="T853" s="2206">
        <f t="shared" si="645"/>
        <v>18890</v>
      </c>
      <c r="U853" s="2206">
        <f t="shared" si="611"/>
        <v>338131</v>
      </c>
      <c r="V853" s="2206">
        <f t="shared" si="612"/>
        <v>204418</v>
      </c>
      <c r="W853" s="2206">
        <f t="shared" si="613"/>
        <v>133713</v>
      </c>
      <c r="X853" s="2206">
        <f t="shared" si="614"/>
        <v>0</v>
      </c>
      <c r="Y853" s="2245">
        <f t="shared" si="635"/>
        <v>0</v>
      </c>
      <c r="Z853" s="2207">
        <f t="shared" si="636"/>
        <v>0</v>
      </c>
      <c r="AA853" s="2245">
        <v>17.899999999999999</v>
      </c>
      <c r="AB853" s="2206">
        <v>30000</v>
      </c>
      <c r="AC853" s="2206">
        <v>45000</v>
      </c>
      <c r="AD853" s="2206">
        <v>5000</v>
      </c>
      <c r="AE853" s="2206">
        <f t="shared" si="646"/>
        <v>80000</v>
      </c>
      <c r="AF853" s="2206">
        <f t="shared" si="615"/>
        <v>1432000</v>
      </c>
      <c r="AG853" s="2206">
        <f t="shared" si="616"/>
        <v>537000</v>
      </c>
      <c r="AH853" s="2206">
        <f t="shared" si="617"/>
        <v>805500</v>
      </c>
      <c r="AI853" s="2207">
        <f t="shared" si="618"/>
        <v>89500</v>
      </c>
      <c r="AJ853" s="2246">
        <v>17.899999999999999</v>
      </c>
      <c r="AK853" s="2075">
        <v>30000</v>
      </c>
      <c r="AL853" s="2075">
        <v>45000</v>
      </c>
      <c r="AM853" s="2075">
        <v>5000</v>
      </c>
      <c r="AN853" s="2206">
        <f t="shared" si="647"/>
        <v>80000</v>
      </c>
      <c r="AO853" s="2206">
        <f t="shared" si="619"/>
        <v>1432000</v>
      </c>
      <c r="AP853" s="2206">
        <f t="shared" si="620"/>
        <v>537000</v>
      </c>
      <c r="AQ853" s="2206">
        <f t="shared" si="621"/>
        <v>805500</v>
      </c>
      <c r="AR853" s="2206">
        <f t="shared" si="622"/>
        <v>89500</v>
      </c>
      <c r="AS853" s="2245">
        <v>17.899999999999999</v>
      </c>
      <c r="AT853" s="2075">
        <v>30000</v>
      </c>
      <c r="AU853" s="2075">
        <v>45000</v>
      </c>
      <c r="AV853" s="2075">
        <v>5000</v>
      </c>
      <c r="AW853" s="2206">
        <f t="shared" si="648"/>
        <v>80000</v>
      </c>
      <c r="AX853" s="2206">
        <f t="shared" si="623"/>
        <v>1432000</v>
      </c>
      <c r="AY853" s="2206">
        <f t="shared" si="624"/>
        <v>537000</v>
      </c>
      <c r="AZ853" s="2206">
        <f t="shared" si="625"/>
        <v>805500</v>
      </c>
      <c r="BA853" s="2206">
        <f t="shared" si="626"/>
        <v>89500</v>
      </c>
      <c r="BB853" s="2245">
        <f t="shared" si="637"/>
        <v>0</v>
      </c>
      <c r="BC853" s="2207">
        <f t="shared" si="638"/>
        <v>0</v>
      </c>
      <c r="BD853" s="2245">
        <f t="shared" si="643"/>
        <v>0</v>
      </c>
      <c r="BE853" s="2207">
        <f t="shared" si="644"/>
        <v>0</v>
      </c>
      <c r="BF853" s="2246">
        <v>17.899999999999999</v>
      </c>
      <c r="BG853" s="2075">
        <v>30000</v>
      </c>
      <c r="BH853" s="2075">
        <v>45000</v>
      </c>
      <c r="BI853" s="2075">
        <v>5000</v>
      </c>
      <c r="BJ853" s="2206">
        <f t="shared" si="649"/>
        <v>80000</v>
      </c>
      <c r="BK853" s="2206">
        <f t="shared" si="627"/>
        <v>1432000</v>
      </c>
      <c r="BL853" s="2206">
        <f t="shared" si="628"/>
        <v>537000</v>
      </c>
      <c r="BM853" s="2206">
        <f t="shared" si="629"/>
        <v>805500</v>
      </c>
      <c r="BN853" s="2206">
        <f t="shared" si="630"/>
        <v>89500</v>
      </c>
      <c r="BO853" s="2245">
        <v>17.899999999999999</v>
      </c>
      <c r="BP853" s="2075">
        <v>30000</v>
      </c>
      <c r="BQ853" s="2075">
        <v>45000</v>
      </c>
      <c r="BR853" s="2075">
        <v>5000</v>
      </c>
      <c r="BS853" s="2206">
        <f t="shared" si="650"/>
        <v>80000</v>
      </c>
      <c r="BT853" s="2206">
        <f t="shared" si="631"/>
        <v>1432000</v>
      </c>
      <c r="BU853" s="2206">
        <f t="shared" si="632"/>
        <v>537000</v>
      </c>
      <c r="BV853" s="2206">
        <f t="shared" si="633"/>
        <v>805500</v>
      </c>
      <c r="BW853" s="2206">
        <f t="shared" si="634"/>
        <v>89500</v>
      </c>
      <c r="BX853" s="2245">
        <f t="shared" si="639"/>
        <v>0</v>
      </c>
      <c r="BY853" s="2207">
        <f t="shared" si="640"/>
        <v>0</v>
      </c>
      <c r="BZ853" s="2211">
        <f t="shared" si="641"/>
        <v>0</v>
      </c>
      <c r="CA853" s="2212">
        <f t="shared" si="642"/>
        <v>0</v>
      </c>
      <c r="CB853" s="2083"/>
      <c r="CC853" s="2083"/>
      <c r="CD853" s="2237"/>
      <c r="CF853" s="2200"/>
    </row>
    <row r="854" spans="1:84" s="1974" customFormat="1" ht="18" customHeight="1" outlineLevel="1">
      <c r="A854" s="2235" t="s">
        <v>4608</v>
      </c>
      <c r="B854" s="2235" t="b">
        <v>1</v>
      </c>
      <c r="C854" s="2201"/>
      <c r="D854" s="2236" t="s">
        <v>4606</v>
      </c>
      <c r="E854" s="2243" t="s">
        <v>4609</v>
      </c>
      <c r="F854" s="2204" t="s">
        <v>365</v>
      </c>
      <c r="G854" s="2244">
        <v>53.7</v>
      </c>
      <c r="H854" s="2206">
        <v>11420</v>
      </c>
      <c r="I854" s="2206">
        <v>7470</v>
      </c>
      <c r="J854" s="2206"/>
      <c r="K854" s="2206">
        <f t="shared" si="651"/>
        <v>18890</v>
      </c>
      <c r="L854" s="2206">
        <f t="shared" ref="L854:L917" si="652">M854+N854+O854</f>
        <v>1014393</v>
      </c>
      <c r="M854" s="2206">
        <f t="shared" ref="M854:M917" si="653">TRUNC(G854*H854,0)</f>
        <v>613254</v>
      </c>
      <c r="N854" s="2206">
        <f t="shared" ref="N854:N917" si="654">TRUNC(G854*I854,0)</f>
        <v>401139</v>
      </c>
      <c r="O854" s="2206">
        <f t="shared" ref="O854:O917" si="655">TRUNC(G854*J854,0)</f>
        <v>0</v>
      </c>
      <c r="P854" s="2244">
        <v>53.7</v>
      </c>
      <c r="Q854" s="2206">
        <v>11420</v>
      </c>
      <c r="R854" s="2206">
        <v>7470</v>
      </c>
      <c r="S854" s="2206"/>
      <c r="T854" s="2206">
        <f t="shared" si="645"/>
        <v>18890</v>
      </c>
      <c r="U854" s="2206">
        <f t="shared" ref="U854:U917" si="656">V854+W854+X854</f>
        <v>1014393</v>
      </c>
      <c r="V854" s="2206">
        <f t="shared" ref="V854:V917" si="657">TRUNC(P854*Q854,0)</f>
        <v>613254</v>
      </c>
      <c r="W854" s="2206">
        <f t="shared" ref="W854:W917" si="658">TRUNC(P854*R854,0)</f>
        <v>401139</v>
      </c>
      <c r="X854" s="2206">
        <f t="shared" ref="X854:X917" si="659">TRUNC(P854*S854,0)</f>
        <v>0</v>
      </c>
      <c r="Y854" s="2245">
        <f t="shared" si="635"/>
        <v>0</v>
      </c>
      <c r="Z854" s="2207">
        <f t="shared" si="636"/>
        <v>0</v>
      </c>
      <c r="AA854" s="2245">
        <v>53.7</v>
      </c>
      <c r="AB854" s="2206">
        <v>30000</v>
      </c>
      <c r="AC854" s="2206">
        <v>45000</v>
      </c>
      <c r="AD854" s="2206">
        <v>5000</v>
      </c>
      <c r="AE854" s="2206">
        <f t="shared" si="646"/>
        <v>80000</v>
      </c>
      <c r="AF854" s="2206">
        <f t="shared" ref="AF854:AF917" si="660">AG854+AH854+AI854</f>
        <v>4296000</v>
      </c>
      <c r="AG854" s="2206">
        <f t="shared" ref="AG854:AG917" si="661">TRUNC(AA854*AB854,0)</f>
        <v>1611000</v>
      </c>
      <c r="AH854" s="2206">
        <f t="shared" ref="AH854:AH917" si="662">TRUNC(AA854*AC854,0)</f>
        <v>2416500</v>
      </c>
      <c r="AI854" s="2207">
        <f t="shared" ref="AI854:AI917" si="663">TRUNC(AA854*AD854,0)</f>
        <v>268500</v>
      </c>
      <c r="AJ854" s="2246">
        <v>53.7</v>
      </c>
      <c r="AK854" s="2075">
        <v>30000</v>
      </c>
      <c r="AL854" s="2075">
        <v>45000</v>
      </c>
      <c r="AM854" s="2075">
        <v>5000</v>
      </c>
      <c r="AN854" s="2206">
        <f t="shared" si="647"/>
        <v>80000</v>
      </c>
      <c r="AO854" s="2206">
        <f t="shared" ref="AO854:AO917" si="664">AP854+AQ854+AR854</f>
        <v>4296000</v>
      </c>
      <c r="AP854" s="2206">
        <f t="shared" ref="AP854:AP917" si="665">TRUNC(AJ854*AK854,0)</f>
        <v>1611000</v>
      </c>
      <c r="AQ854" s="2206">
        <f t="shared" ref="AQ854:AQ917" si="666">TRUNC(AJ854*AL854,0)</f>
        <v>2416500</v>
      </c>
      <c r="AR854" s="2206">
        <f t="shared" ref="AR854:AR917" si="667">TRUNC(AJ854*AM854,0)</f>
        <v>268500</v>
      </c>
      <c r="AS854" s="2245">
        <v>53.7</v>
      </c>
      <c r="AT854" s="2075">
        <v>30000</v>
      </c>
      <c r="AU854" s="2075">
        <v>45000</v>
      </c>
      <c r="AV854" s="2075">
        <v>5000</v>
      </c>
      <c r="AW854" s="2206">
        <f t="shared" si="648"/>
        <v>80000</v>
      </c>
      <c r="AX854" s="2206">
        <f t="shared" ref="AX854:AX917" si="668">AY854+AZ854+BA854</f>
        <v>4296000</v>
      </c>
      <c r="AY854" s="2206">
        <f t="shared" ref="AY854:AY917" si="669">TRUNC(AS854*AT854,0)</f>
        <v>1611000</v>
      </c>
      <c r="AZ854" s="2206">
        <f t="shared" ref="AZ854:AZ917" si="670">TRUNC(AS854*AU854,0)</f>
        <v>2416500</v>
      </c>
      <c r="BA854" s="2206">
        <f t="shared" ref="BA854:BA917" si="671">TRUNC(AS854*AV854,0)</f>
        <v>268500</v>
      </c>
      <c r="BB854" s="2245">
        <f t="shared" si="637"/>
        <v>0</v>
      </c>
      <c r="BC854" s="2207">
        <f t="shared" si="638"/>
        <v>0</v>
      </c>
      <c r="BD854" s="2245">
        <f t="shared" si="643"/>
        <v>0</v>
      </c>
      <c r="BE854" s="2207">
        <f t="shared" si="644"/>
        <v>0</v>
      </c>
      <c r="BF854" s="2246">
        <v>53.7</v>
      </c>
      <c r="BG854" s="2075">
        <v>30000</v>
      </c>
      <c r="BH854" s="2075">
        <v>45000</v>
      </c>
      <c r="BI854" s="2075">
        <v>5000</v>
      </c>
      <c r="BJ854" s="2206">
        <f t="shared" si="649"/>
        <v>80000</v>
      </c>
      <c r="BK854" s="2206">
        <f t="shared" ref="BK854:BK917" si="672">BL854+BM854+BN854</f>
        <v>4296000</v>
      </c>
      <c r="BL854" s="2206">
        <f t="shared" ref="BL854:BL917" si="673">TRUNC(BF854*BG854,0)</f>
        <v>1611000</v>
      </c>
      <c r="BM854" s="2206">
        <f t="shared" ref="BM854:BM917" si="674">TRUNC(BF854*BH854,0)</f>
        <v>2416500</v>
      </c>
      <c r="BN854" s="2206">
        <f t="shared" ref="BN854:BN917" si="675">TRUNC(BF854*BI854,0)</f>
        <v>268500</v>
      </c>
      <c r="BO854" s="2245">
        <v>53.7</v>
      </c>
      <c r="BP854" s="2075">
        <v>30000</v>
      </c>
      <c r="BQ854" s="2075">
        <v>45000</v>
      </c>
      <c r="BR854" s="2075">
        <v>5000</v>
      </c>
      <c r="BS854" s="2206">
        <f t="shared" si="650"/>
        <v>80000</v>
      </c>
      <c r="BT854" s="2206">
        <f t="shared" ref="BT854:BT917" si="676">BU854+BV854+BW854</f>
        <v>4296000</v>
      </c>
      <c r="BU854" s="2206">
        <f t="shared" ref="BU854:BU917" si="677">TRUNC(BO854*BP854,0)</f>
        <v>1611000</v>
      </c>
      <c r="BV854" s="2206">
        <f t="shared" ref="BV854:BV917" si="678">TRUNC(BO854*BQ854,0)</f>
        <v>2416500</v>
      </c>
      <c r="BW854" s="2206">
        <f t="shared" ref="BW854:BW917" si="679">TRUNC(BO854*BR854,0)</f>
        <v>268500</v>
      </c>
      <c r="BX854" s="2245">
        <f t="shared" si="639"/>
        <v>0</v>
      </c>
      <c r="BY854" s="2207">
        <f t="shared" si="640"/>
        <v>0</v>
      </c>
      <c r="BZ854" s="2211">
        <f t="shared" si="641"/>
        <v>0</v>
      </c>
      <c r="CA854" s="2212">
        <f t="shared" si="642"/>
        <v>0</v>
      </c>
      <c r="CB854" s="2083"/>
      <c r="CC854" s="2083"/>
      <c r="CD854" s="2237"/>
      <c r="CF854" s="2200"/>
    </row>
    <row r="855" spans="1:84" s="1974" customFormat="1" ht="18" customHeight="1" outlineLevel="1">
      <c r="B855" s="2235"/>
      <c r="C855" s="2201"/>
      <c r="D855" s="2232" t="s">
        <v>4610</v>
      </c>
      <c r="E855" s="2243"/>
      <c r="F855" s="2204"/>
      <c r="G855" s="2244"/>
      <c r="H855" s="2206"/>
      <c r="I855" s="2206"/>
      <c r="J855" s="2206"/>
      <c r="K855" s="2206">
        <f t="shared" si="651"/>
        <v>0</v>
      </c>
      <c r="L855" s="2206">
        <f t="shared" si="652"/>
        <v>0</v>
      </c>
      <c r="M855" s="2206">
        <f t="shared" si="653"/>
        <v>0</v>
      </c>
      <c r="N855" s="2206">
        <f t="shared" si="654"/>
        <v>0</v>
      </c>
      <c r="O855" s="2206">
        <f t="shared" si="655"/>
        <v>0</v>
      </c>
      <c r="P855" s="2244"/>
      <c r="Q855" s="2206"/>
      <c r="R855" s="2206"/>
      <c r="S855" s="2206"/>
      <c r="T855" s="2206">
        <f t="shared" si="645"/>
        <v>0</v>
      </c>
      <c r="U855" s="2206">
        <f t="shared" si="656"/>
        <v>0</v>
      </c>
      <c r="V855" s="2206">
        <f t="shared" si="657"/>
        <v>0</v>
      </c>
      <c r="W855" s="2206">
        <f t="shared" si="658"/>
        <v>0</v>
      </c>
      <c r="X855" s="2206">
        <f t="shared" si="659"/>
        <v>0</v>
      </c>
      <c r="Y855" s="2244">
        <f t="shared" si="635"/>
        <v>0</v>
      </c>
      <c r="Z855" s="2207">
        <f t="shared" si="636"/>
        <v>0</v>
      </c>
      <c r="AA855" s="2244">
        <v>0</v>
      </c>
      <c r="AB855" s="2206"/>
      <c r="AC855" s="2206"/>
      <c r="AD855" s="2206"/>
      <c r="AE855" s="2206">
        <f t="shared" si="646"/>
        <v>0</v>
      </c>
      <c r="AF855" s="2206">
        <f t="shared" si="660"/>
        <v>0</v>
      </c>
      <c r="AG855" s="2206">
        <f t="shared" si="661"/>
        <v>0</v>
      </c>
      <c r="AH855" s="2206">
        <f t="shared" si="662"/>
        <v>0</v>
      </c>
      <c r="AI855" s="2207">
        <f t="shared" si="663"/>
        <v>0</v>
      </c>
      <c r="AJ855" s="2246">
        <v>0</v>
      </c>
      <c r="AK855" s="2075"/>
      <c r="AL855" s="2075"/>
      <c r="AM855" s="2075"/>
      <c r="AN855" s="2206">
        <f t="shared" si="647"/>
        <v>0</v>
      </c>
      <c r="AO855" s="2206">
        <f t="shared" si="664"/>
        <v>0</v>
      </c>
      <c r="AP855" s="2206">
        <f t="shared" si="665"/>
        <v>0</v>
      </c>
      <c r="AQ855" s="2206">
        <f t="shared" si="666"/>
        <v>0</v>
      </c>
      <c r="AR855" s="2206">
        <f t="shared" si="667"/>
        <v>0</v>
      </c>
      <c r="AS855" s="2244">
        <v>0</v>
      </c>
      <c r="AT855" s="2075"/>
      <c r="AU855" s="2075"/>
      <c r="AV855" s="2075"/>
      <c r="AW855" s="2206">
        <f t="shared" si="648"/>
        <v>0</v>
      </c>
      <c r="AX855" s="2206">
        <f t="shared" si="668"/>
        <v>0</v>
      </c>
      <c r="AY855" s="2206">
        <f t="shared" si="669"/>
        <v>0</v>
      </c>
      <c r="AZ855" s="2206">
        <f t="shared" si="670"/>
        <v>0</v>
      </c>
      <c r="BA855" s="2206">
        <f t="shared" si="671"/>
        <v>0</v>
      </c>
      <c r="BB855" s="2244">
        <f t="shared" si="637"/>
        <v>0</v>
      </c>
      <c r="BC855" s="2207">
        <f t="shared" si="638"/>
        <v>0</v>
      </c>
      <c r="BD855" s="2244">
        <f t="shared" si="643"/>
        <v>0</v>
      </c>
      <c r="BE855" s="2207">
        <f t="shared" si="644"/>
        <v>0</v>
      </c>
      <c r="BF855" s="2246">
        <v>0</v>
      </c>
      <c r="BG855" s="2075">
        <v>0</v>
      </c>
      <c r="BH855" s="2075">
        <v>0</v>
      </c>
      <c r="BI855" s="2075">
        <v>0</v>
      </c>
      <c r="BJ855" s="2206">
        <f t="shared" si="649"/>
        <v>0</v>
      </c>
      <c r="BK855" s="2206">
        <f t="shared" si="672"/>
        <v>0</v>
      </c>
      <c r="BL855" s="2206">
        <f t="shared" si="673"/>
        <v>0</v>
      </c>
      <c r="BM855" s="2206">
        <f t="shared" si="674"/>
        <v>0</v>
      </c>
      <c r="BN855" s="2206">
        <f t="shared" si="675"/>
        <v>0</v>
      </c>
      <c r="BO855" s="2244">
        <v>0</v>
      </c>
      <c r="BP855" s="2075">
        <v>0</v>
      </c>
      <c r="BQ855" s="2075">
        <v>0</v>
      </c>
      <c r="BR855" s="2075">
        <v>0</v>
      </c>
      <c r="BS855" s="2206">
        <f t="shared" si="650"/>
        <v>0</v>
      </c>
      <c r="BT855" s="2206">
        <f t="shared" si="676"/>
        <v>0</v>
      </c>
      <c r="BU855" s="2206">
        <f t="shared" si="677"/>
        <v>0</v>
      </c>
      <c r="BV855" s="2206">
        <f t="shared" si="678"/>
        <v>0</v>
      </c>
      <c r="BW855" s="2206">
        <f t="shared" si="679"/>
        <v>0</v>
      </c>
      <c r="BX855" s="2244">
        <f t="shared" si="639"/>
        <v>0</v>
      </c>
      <c r="BY855" s="2207">
        <f t="shared" si="640"/>
        <v>0</v>
      </c>
      <c r="BZ855" s="2211">
        <f t="shared" si="641"/>
        <v>0</v>
      </c>
      <c r="CA855" s="2212">
        <f t="shared" si="642"/>
        <v>0</v>
      </c>
      <c r="CB855" s="2083"/>
      <c r="CC855" s="2083"/>
      <c r="CD855" s="2237"/>
      <c r="CF855" s="2200"/>
    </row>
    <row r="856" spans="1:84" s="1974" customFormat="1" ht="18" customHeight="1" outlineLevel="1">
      <c r="A856" s="2235" t="s">
        <v>4611</v>
      </c>
      <c r="B856" s="2235" t="b">
        <v>1</v>
      </c>
      <c r="C856" s="2201"/>
      <c r="D856" s="2236" t="s">
        <v>4612</v>
      </c>
      <c r="E856" s="2243" t="s">
        <v>4613</v>
      </c>
      <c r="F856" s="2204" t="s">
        <v>365</v>
      </c>
      <c r="G856" s="2244">
        <v>727</v>
      </c>
      <c r="H856" s="2206">
        <v>1630</v>
      </c>
      <c r="I856" s="2206">
        <v>19390</v>
      </c>
      <c r="J856" s="2206"/>
      <c r="K856" s="2206">
        <f t="shared" si="651"/>
        <v>21020</v>
      </c>
      <c r="L856" s="2206">
        <f t="shared" si="652"/>
        <v>15281540</v>
      </c>
      <c r="M856" s="2206">
        <f t="shared" si="653"/>
        <v>1185010</v>
      </c>
      <c r="N856" s="2206">
        <f t="shared" si="654"/>
        <v>14096530</v>
      </c>
      <c r="O856" s="2206">
        <f t="shared" si="655"/>
        <v>0</v>
      </c>
      <c r="P856" s="2244">
        <v>727</v>
      </c>
      <c r="Q856" s="2206">
        <v>1630</v>
      </c>
      <c r="R856" s="2206">
        <v>19390</v>
      </c>
      <c r="S856" s="2206"/>
      <c r="T856" s="2206">
        <f t="shared" si="645"/>
        <v>21020</v>
      </c>
      <c r="U856" s="2206">
        <f t="shared" si="656"/>
        <v>15281540</v>
      </c>
      <c r="V856" s="2206">
        <f t="shared" si="657"/>
        <v>1185010</v>
      </c>
      <c r="W856" s="2206">
        <f t="shared" si="658"/>
        <v>14096530</v>
      </c>
      <c r="X856" s="2206">
        <f t="shared" si="659"/>
        <v>0</v>
      </c>
      <c r="Y856" s="2244">
        <f t="shared" si="635"/>
        <v>0</v>
      </c>
      <c r="Z856" s="2207">
        <f t="shared" si="636"/>
        <v>0</v>
      </c>
      <c r="AA856" s="2244">
        <v>727</v>
      </c>
      <c r="AB856" s="2206">
        <v>6500</v>
      </c>
      <c r="AC856" s="2206">
        <v>13500</v>
      </c>
      <c r="AD856" s="2206">
        <v>10000</v>
      </c>
      <c r="AE856" s="2206">
        <f t="shared" si="646"/>
        <v>30000</v>
      </c>
      <c r="AF856" s="2206">
        <f t="shared" si="660"/>
        <v>21810000</v>
      </c>
      <c r="AG856" s="2206">
        <f t="shared" si="661"/>
        <v>4725500</v>
      </c>
      <c r="AH856" s="2206">
        <f t="shared" si="662"/>
        <v>9814500</v>
      </c>
      <c r="AI856" s="2207">
        <f t="shared" si="663"/>
        <v>7270000</v>
      </c>
      <c r="AJ856" s="2246">
        <v>727</v>
      </c>
      <c r="AK856" s="2075">
        <v>6500</v>
      </c>
      <c r="AL856" s="2075">
        <v>13500</v>
      </c>
      <c r="AM856" s="2075">
        <v>10000</v>
      </c>
      <c r="AN856" s="2206">
        <f t="shared" si="647"/>
        <v>30000</v>
      </c>
      <c r="AO856" s="2206">
        <f t="shared" si="664"/>
        <v>21810000</v>
      </c>
      <c r="AP856" s="2206">
        <f t="shared" si="665"/>
        <v>4725500</v>
      </c>
      <c r="AQ856" s="2206">
        <f t="shared" si="666"/>
        <v>9814500</v>
      </c>
      <c r="AR856" s="2206">
        <f t="shared" si="667"/>
        <v>7270000</v>
      </c>
      <c r="AS856" s="2244">
        <v>727</v>
      </c>
      <c r="AT856" s="2075">
        <v>6500</v>
      </c>
      <c r="AU856" s="2075">
        <v>13500</v>
      </c>
      <c r="AV856" s="2075">
        <v>10000</v>
      </c>
      <c r="AW856" s="2206">
        <f t="shared" si="648"/>
        <v>30000</v>
      </c>
      <c r="AX856" s="2206">
        <f t="shared" si="668"/>
        <v>21810000</v>
      </c>
      <c r="AY856" s="2206">
        <f t="shared" si="669"/>
        <v>4725500</v>
      </c>
      <c r="AZ856" s="2206">
        <f t="shared" si="670"/>
        <v>9814500</v>
      </c>
      <c r="BA856" s="2206">
        <f t="shared" si="671"/>
        <v>7270000</v>
      </c>
      <c r="BB856" s="2244">
        <f t="shared" si="637"/>
        <v>0</v>
      </c>
      <c r="BC856" s="2207">
        <f t="shared" si="638"/>
        <v>0</v>
      </c>
      <c r="BD856" s="2244">
        <f t="shared" si="643"/>
        <v>0</v>
      </c>
      <c r="BE856" s="2207">
        <f t="shared" si="644"/>
        <v>0</v>
      </c>
      <c r="BF856" s="2246">
        <v>727</v>
      </c>
      <c r="BG856" s="2075">
        <v>6500</v>
      </c>
      <c r="BH856" s="2075">
        <v>13500</v>
      </c>
      <c r="BI856" s="2075">
        <v>10000</v>
      </c>
      <c r="BJ856" s="2206">
        <f t="shared" si="649"/>
        <v>30000</v>
      </c>
      <c r="BK856" s="2206">
        <f t="shared" si="672"/>
        <v>21810000</v>
      </c>
      <c r="BL856" s="2206">
        <f t="shared" si="673"/>
        <v>4725500</v>
      </c>
      <c r="BM856" s="2206">
        <f t="shared" si="674"/>
        <v>9814500</v>
      </c>
      <c r="BN856" s="2206">
        <f t="shared" si="675"/>
        <v>7270000</v>
      </c>
      <c r="BO856" s="2244">
        <v>727</v>
      </c>
      <c r="BP856" s="2075">
        <v>6500</v>
      </c>
      <c r="BQ856" s="2075">
        <v>13500</v>
      </c>
      <c r="BR856" s="2075">
        <v>10000</v>
      </c>
      <c r="BS856" s="2206">
        <f t="shared" si="650"/>
        <v>30000</v>
      </c>
      <c r="BT856" s="2206">
        <f t="shared" si="676"/>
        <v>21810000</v>
      </c>
      <c r="BU856" s="2206">
        <f t="shared" si="677"/>
        <v>4725500</v>
      </c>
      <c r="BV856" s="2206">
        <f t="shared" si="678"/>
        <v>9814500</v>
      </c>
      <c r="BW856" s="2206">
        <f t="shared" si="679"/>
        <v>7270000</v>
      </c>
      <c r="BX856" s="2244">
        <f t="shared" si="639"/>
        <v>0</v>
      </c>
      <c r="BY856" s="2207">
        <f t="shared" si="640"/>
        <v>0</v>
      </c>
      <c r="BZ856" s="2211">
        <f t="shared" si="641"/>
        <v>0</v>
      </c>
      <c r="CA856" s="2212">
        <f t="shared" si="642"/>
        <v>0</v>
      </c>
      <c r="CB856" s="2083"/>
      <c r="CC856" s="2083"/>
      <c r="CD856" s="2237"/>
      <c r="CF856" s="2200"/>
    </row>
    <row r="857" spans="1:84" s="1974" customFormat="1" ht="18" customHeight="1" outlineLevel="1">
      <c r="A857" s="2235" t="s">
        <v>4614</v>
      </c>
      <c r="B857" s="2235" t="b">
        <v>1</v>
      </c>
      <c r="C857" s="2201"/>
      <c r="D857" s="2236" t="s">
        <v>3986</v>
      </c>
      <c r="E857" s="2243" t="s">
        <v>3990</v>
      </c>
      <c r="F857" s="2204" t="s">
        <v>449</v>
      </c>
      <c r="G857" s="2244">
        <v>148.4</v>
      </c>
      <c r="H857" s="2206"/>
      <c r="I857" s="2206">
        <v>5190</v>
      </c>
      <c r="J857" s="2206">
        <v>50</v>
      </c>
      <c r="K857" s="2206">
        <f t="shared" si="651"/>
        <v>5240</v>
      </c>
      <c r="L857" s="2206">
        <f t="shared" si="652"/>
        <v>777616</v>
      </c>
      <c r="M857" s="2206">
        <f t="shared" si="653"/>
        <v>0</v>
      </c>
      <c r="N857" s="2206">
        <f t="shared" si="654"/>
        <v>770196</v>
      </c>
      <c r="O857" s="2206">
        <f t="shared" si="655"/>
        <v>7420</v>
      </c>
      <c r="P857" s="2244">
        <v>148.4</v>
      </c>
      <c r="Q857" s="2206"/>
      <c r="R857" s="2206">
        <v>5190</v>
      </c>
      <c r="S857" s="2206">
        <v>50</v>
      </c>
      <c r="T857" s="2206">
        <f t="shared" si="645"/>
        <v>5240</v>
      </c>
      <c r="U857" s="2206">
        <f t="shared" si="656"/>
        <v>777616</v>
      </c>
      <c r="V857" s="2206">
        <f t="shared" si="657"/>
        <v>0</v>
      </c>
      <c r="W857" s="2206">
        <f t="shared" si="658"/>
        <v>770196</v>
      </c>
      <c r="X857" s="2206">
        <f t="shared" si="659"/>
        <v>7420</v>
      </c>
      <c r="Y857" s="2245">
        <f t="shared" si="635"/>
        <v>0</v>
      </c>
      <c r="Z857" s="2207">
        <f t="shared" si="636"/>
        <v>0</v>
      </c>
      <c r="AA857" s="2245">
        <v>148.4</v>
      </c>
      <c r="AB857" s="2206">
        <v>5200</v>
      </c>
      <c r="AC857" s="2206">
        <v>13000</v>
      </c>
      <c r="AD857" s="2206">
        <v>5000</v>
      </c>
      <c r="AE857" s="2206">
        <f t="shared" si="646"/>
        <v>23200</v>
      </c>
      <c r="AF857" s="2206">
        <f t="shared" si="660"/>
        <v>3442880</v>
      </c>
      <c r="AG857" s="2206">
        <f t="shared" si="661"/>
        <v>771680</v>
      </c>
      <c r="AH857" s="2206">
        <f t="shared" si="662"/>
        <v>1929200</v>
      </c>
      <c r="AI857" s="2207">
        <f t="shared" si="663"/>
        <v>742000</v>
      </c>
      <c r="AJ857" s="2246">
        <v>148.4</v>
      </c>
      <c r="AK857" s="2075">
        <v>5200</v>
      </c>
      <c r="AL857" s="2075">
        <v>13000</v>
      </c>
      <c r="AM857" s="2075">
        <v>5000</v>
      </c>
      <c r="AN857" s="2206">
        <f t="shared" si="647"/>
        <v>23200</v>
      </c>
      <c r="AO857" s="2206">
        <f t="shared" si="664"/>
        <v>3442880</v>
      </c>
      <c r="AP857" s="2206">
        <f t="shared" si="665"/>
        <v>771680</v>
      </c>
      <c r="AQ857" s="2206">
        <f t="shared" si="666"/>
        <v>1929200</v>
      </c>
      <c r="AR857" s="2206">
        <f t="shared" si="667"/>
        <v>742000</v>
      </c>
      <c r="AS857" s="2245">
        <v>148.4</v>
      </c>
      <c r="AT857" s="2075">
        <v>5200</v>
      </c>
      <c r="AU857" s="2075">
        <v>13000</v>
      </c>
      <c r="AV857" s="2075">
        <v>5000</v>
      </c>
      <c r="AW857" s="2206">
        <f t="shared" si="648"/>
        <v>23200</v>
      </c>
      <c r="AX857" s="2206">
        <f t="shared" si="668"/>
        <v>3442880</v>
      </c>
      <c r="AY857" s="2206">
        <f t="shared" si="669"/>
        <v>771680</v>
      </c>
      <c r="AZ857" s="2206">
        <f t="shared" si="670"/>
        <v>1929200</v>
      </c>
      <c r="BA857" s="2206">
        <f t="shared" si="671"/>
        <v>742000</v>
      </c>
      <c r="BB857" s="2245">
        <f t="shared" si="637"/>
        <v>0</v>
      </c>
      <c r="BC857" s="2207">
        <f t="shared" si="638"/>
        <v>0</v>
      </c>
      <c r="BD857" s="2245">
        <f t="shared" si="643"/>
        <v>0</v>
      </c>
      <c r="BE857" s="2207">
        <f t="shared" si="644"/>
        <v>0</v>
      </c>
      <c r="BF857" s="2246">
        <v>148.4</v>
      </c>
      <c r="BG857" s="2075">
        <v>5200</v>
      </c>
      <c r="BH857" s="2075">
        <v>13000</v>
      </c>
      <c r="BI857" s="2075">
        <v>5000</v>
      </c>
      <c r="BJ857" s="2206">
        <f t="shared" si="649"/>
        <v>23200</v>
      </c>
      <c r="BK857" s="2206">
        <f t="shared" si="672"/>
        <v>3442880</v>
      </c>
      <c r="BL857" s="2206">
        <f t="shared" si="673"/>
        <v>771680</v>
      </c>
      <c r="BM857" s="2206">
        <f t="shared" si="674"/>
        <v>1929200</v>
      </c>
      <c r="BN857" s="2206">
        <f t="shared" si="675"/>
        <v>742000</v>
      </c>
      <c r="BO857" s="2245">
        <v>148.4</v>
      </c>
      <c r="BP857" s="2075">
        <v>5200</v>
      </c>
      <c r="BQ857" s="2075">
        <v>13000</v>
      </c>
      <c r="BR857" s="2075">
        <v>5000</v>
      </c>
      <c r="BS857" s="2206">
        <f t="shared" si="650"/>
        <v>23200</v>
      </c>
      <c r="BT857" s="2206">
        <f t="shared" si="676"/>
        <v>3442880</v>
      </c>
      <c r="BU857" s="2206">
        <f t="shared" si="677"/>
        <v>771680</v>
      </c>
      <c r="BV857" s="2206">
        <f t="shared" si="678"/>
        <v>1929200</v>
      </c>
      <c r="BW857" s="2206">
        <f t="shared" si="679"/>
        <v>742000</v>
      </c>
      <c r="BX857" s="2245">
        <f t="shared" si="639"/>
        <v>0</v>
      </c>
      <c r="BY857" s="2207">
        <f t="shared" si="640"/>
        <v>0</v>
      </c>
      <c r="BZ857" s="2211">
        <f t="shared" si="641"/>
        <v>0</v>
      </c>
      <c r="CA857" s="2212">
        <f t="shared" si="642"/>
        <v>0</v>
      </c>
      <c r="CB857" s="2083"/>
      <c r="CC857" s="2083"/>
      <c r="CD857" s="2237"/>
      <c r="CF857" s="2200"/>
    </row>
    <row r="858" spans="1:84" s="1974" customFormat="1" ht="18" customHeight="1" outlineLevel="1">
      <c r="A858" s="2235" t="s">
        <v>4615</v>
      </c>
      <c r="B858" s="2235" t="b">
        <v>1</v>
      </c>
      <c r="C858" s="2201"/>
      <c r="D858" s="2236" t="s">
        <v>4616</v>
      </c>
      <c r="E858" s="2243" t="s">
        <v>4617</v>
      </c>
      <c r="F858" s="2204" t="s">
        <v>449</v>
      </c>
      <c r="G858" s="2244">
        <v>777.8</v>
      </c>
      <c r="H858" s="2206">
        <v>900</v>
      </c>
      <c r="I858" s="2206">
        <v>1120</v>
      </c>
      <c r="J858" s="2206"/>
      <c r="K858" s="2206">
        <f t="shared" si="651"/>
        <v>2020</v>
      </c>
      <c r="L858" s="2206">
        <f t="shared" si="652"/>
        <v>1571156</v>
      </c>
      <c r="M858" s="2206">
        <f t="shared" si="653"/>
        <v>700020</v>
      </c>
      <c r="N858" s="2206">
        <f t="shared" si="654"/>
        <v>871136</v>
      </c>
      <c r="O858" s="2206">
        <f t="shared" si="655"/>
        <v>0</v>
      </c>
      <c r="P858" s="2244">
        <v>777.8</v>
      </c>
      <c r="Q858" s="2206">
        <v>900</v>
      </c>
      <c r="R858" s="2206">
        <v>1120</v>
      </c>
      <c r="S858" s="2206"/>
      <c r="T858" s="2206">
        <f t="shared" si="645"/>
        <v>2020</v>
      </c>
      <c r="U858" s="2206">
        <f t="shared" si="656"/>
        <v>1571156</v>
      </c>
      <c r="V858" s="2206">
        <f t="shared" si="657"/>
        <v>700020</v>
      </c>
      <c r="W858" s="2206">
        <f t="shared" si="658"/>
        <v>871136</v>
      </c>
      <c r="X858" s="2206">
        <f t="shared" si="659"/>
        <v>0</v>
      </c>
      <c r="Y858" s="2245">
        <f t="shared" si="635"/>
        <v>0</v>
      </c>
      <c r="Z858" s="2207">
        <f t="shared" si="636"/>
        <v>0</v>
      </c>
      <c r="AA858" s="2245">
        <v>699.5</v>
      </c>
      <c r="AB858" s="2206">
        <v>1800</v>
      </c>
      <c r="AC858" s="2206">
        <v>3500</v>
      </c>
      <c r="AD858" s="2206">
        <v>1500</v>
      </c>
      <c r="AE858" s="2206">
        <f t="shared" si="646"/>
        <v>6800</v>
      </c>
      <c r="AF858" s="2206">
        <f t="shared" si="660"/>
        <v>4756600</v>
      </c>
      <c r="AG858" s="2206">
        <f t="shared" si="661"/>
        <v>1259100</v>
      </c>
      <c r="AH858" s="2206">
        <f t="shared" si="662"/>
        <v>2448250</v>
      </c>
      <c r="AI858" s="2207">
        <f t="shared" si="663"/>
        <v>1049250</v>
      </c>
      <c r="AJ858" s="2246">
        <v>777.8</v>
      </c>
      <c r="AK858" s="2075">
        <v>1800</v>
      </c>
      <c r="AL858" s="2075">
        <v>3500</v>
      </c>
      <c r="AM858" s="2075">
        <v>1500</v>
      </c>
      <c r="AN858" s="2206">
        <f t="shared" si="647"/>
        <v>6800</v>
      </c>
      <c r="AO858" s="2206">
        <f t="shared" si="664"/>
        <v>5289040</v>
      </c>
      <c r="AP858" s="2206">
        <f t="shared" si="665"/>
        <v>1400040</v>
      </c>
      <c r="AQ858" s="2206">
        <f t="shared" si="666"/>
        <v>2722300</v>
      </c>
      <c r="AR858" s="2206">
        <f t="shared" si="667"/>
        <v>1166700</v>
      </c>
      <c r="AS858" s="2245">
        <v>777.8</v>
      </c>
      <c r="AT858" s="2075">
        <v>1800</v>
      </c>
      <c r="AU858" s="2075">
        <v>3500</v>
      </c>
      <c r="AV858" s="2075">
        <v>1500</v>
      </c>
      <c r="AW858" s="2206">
        <f t="shared" si="648"/>
        <v>6800</v>
      </c>
      <c r="AX858" s="2206">
        <f t="shared" si="668"/>
        <v>5289040</v>
      </c>
      <c r="AY858" s="2206">
        <f t="shared" si="669"/>
        <v>1400040</v>
      </c>
      <c r="AZ858" s="2206">
        <f t="shared" si="670"/>
        <v>2722300</v>
      </c>
      <c r="BA858" s="2206">
        <f t="shared" si="671"/>
        <v>1166700</v>
      </c>
      <c r="BB858" s="2245">
        <f t="shared" si="637"/>
        <v>0</v>
      </c>
      <c r="BC858" s="2207">
        <f t="shared" si="638"/>
        <v>0</v>
      </c>
      <c r="BD858" s="2245">
        <f t="shared" si="643"/>
        <v>78.299999999999955</v>
      </c>
      <c r="BE858" s="2207">
        <f t="shared" si="644"/>
        <v>532440</v>
      </c>
      <c r="BF858" s="2246">
        <v>777.8</v>
      </c>
      <c r="BG858" s="2075">
        <v>1800</v>
      </c>
      <c r="BH858" s="2075">
        <v>3500</v>
      </c>
      <c r="BI858" s="2075">
        <v>1500</v>
      </c>
      <c r="BJ858" s="2206">
        <f t="shared" si="649"/>
        <v>6800</v>
      </c>
      <c r="BK858" s="2206">
        <f t="shared" si="672"/>
        <v>5289040</v>
      </c>
      <c r="BL858" s="2206">
        <f t="shared" si="673"/>
        <v>1400040</v>
      </c>
      <c r="BM858" s="2206">
        <f t="shared" si="674"/>
        <v>2722300</v>
      </c>
      <c r="BN858" s="2206">
        <f t="shared" si="675"/>
        <v>1166700</v>
      </c>
      <c r="BO858" s="2245">
        <v>777.8</v>
      </c>
      <c r="BP858" s="2075">
        <v>1800</v>
      </c>
      <c r="BQ858" s="2075">
        <v>3500</v>
      </c>
      <c r="BR858" s="2075">
        <v>1500</v>
      </c>
      <c r="BS858" s="2206">
        <f t="shared" si="650"/>
        <v>6800</v>
      </c>
      <c r="BT858" s="2206">
        <f t="shared" si="676"/>
        <v>5289040</v>
      </c>
      <c r="BU858" s="2206">
        <f t="shared" si="677"/>
        <v>1400040</v>
      </c>
      <c r="BV858" s="2206">
        <f t="shared" si="678"/>
        <v>2722300</v>
      </c>
      <c r="BW858" s="2206">
        <f t="shared" si="679"/>
        <v>1166700</v>
      </c>
      <c r="BX858" s="2245">
        <f t="shared" si="639"/>
        <v>0</v>
      </c>
      <c r="BY858" s="2207">
        <f t="shared" si="640"/>
        <v>0</v>
      </c>
      <c r="BZ858" s="2211">
        <f t="shared" si="641"/>
        <v>78.299999999999955</v>
      </c>
      <c r="CA858" s="2212">
        <f t="shared" si="642"/>
        <v>532440</v>
      </c>
      <c r="CB858" s="2083"/>
      <c r="CC858" s="2083"/>
      <c r="CD858" s="2237"/>
      <c r="CF858" s="2200"/>
    </row>
    <row r="859" spans="1:84" s="1974" customFormat="1" ht="18" customHeight="1" outlineLevel="1">
      <c r="A859" s="2235" t="s">
        <v>4618</v>
      </c>
      <c r="B859" s="2235" t="b">
        <v>1</v>
      </c>
      <c r="C859" s="2201"/>
      <c r="D859" s="2236" t="s">
        <v>4616</v>
      </c>
      <c r="E859" s="2243" t="s">
        <v>4619</v>
      </c>
      <c r="F859" s="2204" t="s">
        <v>449</v>
      </c>
      <c r="G859" s="2244">
        <v>149.30000000000001</v>
      </c>
      <c r="H859" s="2206">
        <v>900</v>
      </c>
      <c r="I859" s="2206">
        <v>1120</v>
      </c>
      <c r="J859" s="2206"/>
      <c r="K859" s="2206">
        <f t="shared" si="651"/>
        <v>2020</v>
      </c>
      <c r="L859" s="2206">
        <f t="shared" si="652"/>
        <v>301586</v>
      </c>
      <c r="M859" s="2206">
        <f t="shared" si="653"/>
        <v>134370</v>
      </c>
      <c r="N859" s="2206">
        <f t="shared" si="654"/>
        <v>167216</v>
      </c>
      <c r="O859" s="2206">
        <f t="shared" si="655"/>
        <v>0</v>
      </c>
      <c r="P859" s="2244">
        <v>149.30000000000001</v>
      </c>
      <c r="Q859" s="2206">
        <v>900</v>
      </c>
      <c r="R859" s="2206">
        <v>1120</v>
      </c>
      <c r="S859" s="2206"/>
      <c r="T859" s="2206">
        <f t="shared" si="645"/>
        <v>2020</v>
      </c>
      <c r="U859" s="2206">
        <f t="shared" si="656"/>
        <v>301586</v>
      </c>
      <c r="V859" s="2206">
        <f t="shared" si="657"/>
        <v>134370</v>
      </c>
      <c r="W859" s="2206">
        <f t="shared" si="658"/>
        <v>167216</v>
      </c>
      <c r="X859" s="2206">
        <f t="shared" si="659"/>
        <v>0</v>
      </c>
      <c r="Y859" s="2245">
        <f t="shared" si="635"/>
        <v>0</v>
      </c>
      <c r="Z859" s="2207">
        <f t="shared" si="636"/>
        <v>0</v>
      </c>
      <c r="AA859" s="2245">
        <v>149.19999999999999</v>
      </c>
      <c r="AB859" s="2206">
        <v>1800</v>
      </c>
      <c r="AC859" s="2206">
        <v>3500</v>
      </c>
      <c r="AD859" s="2206">
        <v>1500</v>
      </c>
      <c r="AE859" s="2206">
        <f t="shared" si="646"/>
        <v>6800</v>
      </c>
      <c r="AF859" s="2206">
        <f t="shared" si="660"/>
        <v>1014560</v>
      </c>
      <c r="AG859" s="2206">
        <f t="shared" si="661"/>
        <v>268560</v>
      </c>
      <c r="AH859" s="2206">
        <f t="shared" si="662"/>
        <v>522200</v>
      </c>
      <c r="AI859" s="2207">
        <f t="shared" si="663"/>
        <v>223800</v>
      </c>
      <c r="AJ859" s="2246">
        <v>149.30000000000001</v>
      </c>
      <c r="AK859" s="2075">
        <v>1800</v>
      </c>
      <c r="AL859" s="2075">
        <v>3500</v>
      </c>
      <c r="AM859" s="2075">
        <v>1500</v>
      </c>
      <c r="AN859" s="2206">
        <f t="shared" si="647"/>
        <v>6800</v>
      </c>
      <c r="AO859" s="2206">
        <f t="shared" si="664"/>
        <v>1015240</v>
      </c>
      <c r="AP859" s="2206">
        <f t="shared" si="665"/>
        <v>268740</v>
      </c>
      <c r="AQ859" s="2206">
        <f t="shared" si="666"/>
        <v>522550</v>
      </c>
      <c r="AR859" s="2206">
        <f t="shared" si="667"/>
        <v>223950</v>
      </c>
      <c r="AS859" s="2245">
        <v>149.30000000000001</v>
      </c>
      <c r="AT859" s="2075">
        <v>1800</v>
      </c>
      <c r="AU859" s="2075">
        <v>3500</v>
      </c>
      <c r="AV859" s="2075">
        <v>1500</v>
      </c>
      <c r="AW859" s="2206">
        <f t="shared" si="648"/>
        <v>6800</v>
      </c>
      <c r="AX859" s="2206">
        <f t="shared" si="668"/>
        <v>1015240</v>
      </c>
      <c r="AY859" s="2206">
        <f t="shared" si="669"/>
        <v>268740</v>
      </c>
      <c r="AZ859" s="2206">
        <f t="shared" si="670"/>
        <v>522550</v>
      </c>
      <c r="BA859" s="2206">
        <f t="shared" si="671"/>
        <v>223950</v>
      </c>
      <c r="BB859" s="2245">
        <f t="shared" si="637"/>
        <v>0</v>
      </c>
      <c r="BC859" s="2207">
        <f t="shared" si="638"/>
        <v>0</v>
      </c>
      <c r="BD859" s="2245">
        <f t="shared" si="643"/>
        <v>0.10000000000002274</v>
      </c>
      <c r="BE859" s="2207">
        <f t="shared" si="644"/>
        <v>680</v>
      </c>
      <c r="BF859" s="2246">
        <v>149.30000000000001</v>
      </c>
      <c r="BG859" s="2075">
        <v>1800</v>
      </c>
      <c r="BH859" s="2075">
        <v>3500</v>
      </c>
      <c r="BI859" s="2075">
        <v>1500</v>
      </c>
      <c r="BJ859" s="2206">
        <f t="shared" si="649"/>
        <v>6800</v>
      </c>
      <c r="BK859" s="2206">
        <f t="shared" si="672"/>
        <v>1015240</v>
      </c>
      <c r="BL859" s="2206">
        <f t="shared" si="673"/>
        <v>268740</v>
      </c>
      <c r="BM859" s="2206">
        <f t="shared" si="674"/>
        <v>522550</v>
      </c>
      <c r="BN859" s="2206">
        <f t="shared" si="675"/>
        <v>223950</v>
      </c>
      <c r="BO859" s="2245">
        <v>149.30000000000001</v>
      </c>
      <c r="BP859" s="2075">
        <v>1800</v>
      </c>
      <c r="BQ859" s="2075">
        <v>3500</v>
      </c>
      <c r="BR859" s="2075">
        <v>1500</v>
      </c>
      <c r="BS859" s="2206">
        <f t="shared" si="650"/>
        <v>6800</v>
      </c>
      <c r="BT859" s="2206">
        <f t="shared" si="676"/>
        <v>1015240</v>
      </c>
      <c r="BU859" s="2206">
        <f t="shared" si="677"/>
        <v>268740</v>
      </c>
      <c r="BV859" s="2206">
        <f t="shared" si="678"/>
        <v>522550</v>
      </c>
      <c r="BW859" s="2206">
        <f t="shared" si="679"/>
        <v>223950</v>
      </c>
      <c r="BX859" s="2245">
        <f t="shared" si="639"/>
        <v>0</v>
      </c>
      <c r="BY859" s="2207">
        <f t="shared" si="640"/>
        <v>0</v>
      </c>
      <c r="BZ859" s="2211">
        <f t="shared" si="641"/>
        <v>0.10000000000002274</v>
      </c>
      <c r="CA859" s="2212">
        <f t="shared" si="642"/>
        <v>680</v>
      </c>
      <c r="CB859" s="2083"/>
      <c r="CC859" s="2083"/>
      <c r="CD859" s="2237"/>
      <c r="CF859" s="2200"/>
    </row>
    <row r="860" spans="1:84" s="1974" customFormat="1" ht="18" customHeight="1" outlineLevel="1">
      <c r="B860" s="2235"/>
      <c r="C860" s="2201"/>
      <c r="D860" s="2232" t="s">
        <v>4620</v>
      </c>
      <c r="E860" s="2243"/>
      <c r="F860" s="2204"/>
      <c r="G860" s="2244"/>
      <c r="H860" s="2206"/>
      <c r="I860" s="2206"/>
      <c r="J860" s="2206"/>
      <c r="K860" s="2206">
        <f t="shared" si="651"/>
        <v>0</v>
      </c>
      <c r="L860" s="2206">
        <f t="shared" si="652"/>
        <v>0</v>
      </c>
      <c r="M860" s="2206">
        <f t="shared" si="653"/>
        <v>0</v>
      </c>
      <c r="N860" s="2206">
        <f t="shared" si="654"/>
        <v>0</v>
      </c>
      <c r="O860" s="2206">
        <f t="shared" si="655"/>
        <v>0</v>
      </c>
      <c r="P860" s="2244"/>
      <c r="Q860" s="2206"/>
      <c r="R860" s="2206"/>
      <c r="S860" s="2206"/>
      <c r="T860" s="2206">
        <f t="shared" si="645"/>
        <v>0</v>
      </c>
      <c r="U860" s="2206">
        <f t="shared" si="656"/>
        <v>0</v>
      </c>
      <c r="V860" s="2206">
        <f t="shared" si="657"/>
        <v>0</v>
      </c>
      <c r="W860" s="2206">
        <f t="shared" si="658"/>
        <v>0</v>
      </c>
      <c r="X860" s="2206">
        <f t="shared" si="659"/>
        <v>0</v>
      </c>
      <c r="Y860" s="2244">
        <f t="shared" si="635"/>
        <v>0</v>
      </c>
      <c r="Z860" s="2207">
        <f t="shared" si="636"/>
        <v>0</v>
      </c>
      <c r="AA860" s="2244">
        <v>0</v>
      </c>
      <c r="AB860" s="2206"/>
      <c r="AC860" s="2206"/>
      <c r="AD860" s="2206"/>
      <c r="AE860" s="2206">
        <f t="shared" si="646"/>
        <v>0</v>
      </c>
      <c r="AF860" s="2206">
        <f t="shared" si="660"/>
        <v>0</v>
      </c>
      <c r="AG860" s="2206">
        <f t="shared" si="661"/>
        <v>0</v>
      </c>
      <c r="AH860" s="2206">
        <f t="shared" si="662"/>
        <v>0</v>
      </c>
      <c r="AI860" s="2207">
        <f t="shared" si="663"/>
        <v>0</v>
      </c>
      <c r="AJ860" s="2246">
        <v>0</v>
      </c>
      <c r="AK860" s="2075"/>
      <c r="AL860" s="2075"/>
      <c r="AM860" s="2075"/>
      <c r="AN860" s="2206">
        <f t="shared" si="647"/>
        <v>0</v>
      </c>
      <c r="AO860" s="2206">
        <f t="shared" si="664"/>
        <v>0</v>
      </c>
      <c r="AP860" s="2206">
        <f t="shared" si="665"/>
        <v>0</v>
      </c>
      <c r="AQ860" s="2206">
        <f t="shared" si="666"/>
        <v>0</v>
      </c>
      <c r="AR860" s="2206">
        <f t="shared" si="667"/>
        <v>0</v>
      </c>
      <c r="AS860" s="2244">
        <v>0</v>
      </c>
      <c r="AT860" s="2075"/>
      <c r="AU860" s="2075"/>
      <c r="AV860" s="2075"/>
      <c r="AW860" s="2206">
        <f t="shared" si="648"/>
        <v>0</v>
      </c>
      <c r="AX860" s="2206">
        <f t="shared" si="668"/>
        <v>0</v>
      </c>
      <c r="AY860" s="2206">
        <f t="shared" si="669"/>
        <v>0</v>
      </c>
      <c r="AZ860" s="2206">
        <f t="shared" si="670"/>
        <v>0</v>
      </c>
      <c r="BA860" s="2206">
        <f t="shared" si="671"/>
        <v>0</v>
      </c>
      <c r="BB860" s="2244">
        <f t="shared" si="637"/>
        <v>0</v>
      </c>
      <c r="BC860" s="2207">
        <f t="shared" si="638"/>
        <v>0</v>
      </c>
      <c r="BD860" s="2244">
        <f t="shared" si="643"/>
        <v>0</v>
      </c>
      <c r="BE860" s="2207">
        <f t="shared" si="644"/>
        <v>0</v>
      </c>
      <c r="BF860" s="2246">
        <v>0</v>
      </c>
      <c r="BG860" s="2075">
        <v>0</v>
      </c>
      <c r="BH860" s="2075">
        <v>0</v>
      </c>
      <c r="BI860" s="2075">
        <v>0</v>
      </c>
      <c r="BJ860" s="2206">
        <f t="shared" si="649"/>
        <v>0</v>
      </c>
      <c r="BK860" s="2206">
        <f t="shared" si="672"/>
        <v>0</v>
      </c>
      <c r="BL860" s="2206">
        <f t="shared" si="673"/>
        <v>0</v>
      </c>
      <c r="BM860" s="2206">
        <f t="shared" si="674"/>
        <v>0</v>
      </c>
      <c r="BN860" s="2206">
        <f t="shared" si="675"/>
        <v>0</v>
      </c>
      <c r="BO860" s="2244">
        <v>0</v>
      </c>
      <c r="BP860" s="2075">
        <v>0</v>
      </c>
      <c r="BQ860" s="2075">
        <v>0</v>
      </c>
      <c r="BR860" s="2075">
        <v>0</v>
      </c>
      <c r="BS860" s="2206">
        <f t="shared" si="650"/>
        <v>0</v>
      </c>
      <c r="BT860" s="2206">
        <f t="shared" si="676"/>
        <v>0</v>
      </c>
      <c r="BU860" s="2206">
        <f t="shared" si="677"/>
        <v>0</v>
      </c>
      <c r="BV860" s="2206">
        <f t="shared" si="678"/>
        <v>0</v>
      </c>
      <c r="BW860" s="2206">
        <f t="shared" si="679"/>
        <v>0</v>
      </c>
      <c r="BX860" s="2244">
        <f t="shared" si="639"/>
        <v>0</v>
      </c>
      <c r="BY860" s="2207">
        <f t="shared" si="640"/>
        <v>0</v>
      </c>
      <c r="BZ860" s="2211">
        <f t="shared" si="641"/>
        <v>0</v>
      </c>
      <c r="CA860" s="2212">
        <f t="shared" si="642"/>
        <v>0</v>
      </c>
      <c r="CB860" s="2083"/>
      <c r="CC860" s="2083"/>
      <c r="CD860" s="2237"/>
      <c r="CF860" s="2200"/>
    </row>
    <row r="861" spans="1:84" s="1974" customFormat="1" ht="18" customHeight="1" outlineLevel="1">
      <c r="A861" s="2235" t="s">
        <v>4621</v>
      </c>
      <c r="B861" s="2235" t="b">
        <v>1</v>
      </c>
      <c r="C861" s="2201"/>
      <c r="D861" s="2236" t="s">
        <v>3662</v>
      </c>
      <c r="E861" s="2203" t="s">
        <v>3934</v>
      </c>
      <c r="F861" s="2204" t="s">
        <v>449</v>
      </c>
      <c r="G861" s="2209">
        <v>330.7</v>
      </c>
      <c r="H861" s="2075">
        <v>510</v>
      </c>
      <c r="I861" s="2075">
        <v>4530</v>
      </c>
      <c r="J861" s="2075">
        <v>30</v>
      </c>
      <c r="K861" s="2206">
        <f t="shared" si="651"/>
        <v>5070</v>
      </c>
      <c r="L861" s="2206">
        <f t="shared" si="652"/>
        <v>1676649</v>
      </c>
      <c r="M861" s="2206">
        <f t="shared" si="653"/>
        <v>168657</v>
      </c>
      <c r="N861" s="2206">
        <f t="shared" si="654"/>
        <v>1498071</v>
      </c>
      <c r="O861" s="2206">
        <f t="shared" si="655"/>
        <v>9921</v>
      </c>
      <c r="P861" s="2209">
        <v>330.7</v>
      </c>
      <c r="Q861" s="2075">
        <v>510</v>
      </c>
      <c r="R861" s="2075">
        <v>4530</v>
      </c>
      <c r="S861" s="2075">
        <v>30</v>
      </c>
      <c r="T861" s="2206">
        <f t="shared" si="645"/>
        <v>5070</v>
      </c>
      <c r="U861" s="2206">
        <f t="shared" si="656"/>
        <v>1676649</v>
      </c>
      <c r="V861" s="2206">
        <f t="shared" si="657"/>
        <v>168657</v>
      </c>
      <c r="W861" s="2206">
        <f t="shared" si="658"/>
        <v>1498071</v>
      </c>
      <c r="X861" s="2206">
        <f t="shared" si="659"/>
        <v>9921</v>
      </c>
      <c r="Y861" s="2241">
        <f t="shared" si="635"/>
        <v>0</v>
      </c>
      <c r="Z861" s="2207">
        <f t="shared" si="636"/>
        <v>0</v>
      </c>
      <c r="AA861" s="2241">
        <v>330.7</v>
      </c>
      <c r="AB861" s="2075">
        <v>6000</v>
      </c>
      <c r="AC861" s="2075"/>
      <c r="AD861" s="2075"/>
      <c r="AE861" s="2206">
        <f t="shared" si="646"/>
        <v>6000</v>
      </c>
      <c r="AF861" s="2206">
        <f t="shared" si="660"/>
        <v>1984200</v>
      </c>
      <c r="AG861" s="2206">
        <f t="shared" si="661"/>
        <v>1984200</v>
      </c>
      <c r="AH861" s="2206">
        <f t="shared" si="662"/>
        <v>0</v>
      </c>
      <c r="AI861" s="2207">
        <f t="shared" si="663"/>
        <v>0</v>
      </c>
      <c r="AJ861" s="2233">
        <v>330.7</v>
      </c>
      <c r="AK861" s="2075">
        <v>6000</v>
      </c>
      <c r="AL861" s="2075"/>
      <c r="AM861" s="2075"/>
      <c r="AN861" s="2206">
        <f t="shared" si="647"/>
        <v>6000</v>
      </c>
      <c r="AO861" s="2206">
        <f t="shared" si="664"/>
        <v>1984200</v>
      </c>
      <c r="AP861" s="2206">
        <f t="shared" si="665"/>
        <v>1984200</v>
      </c>
      <c r="AQ861" s="2206">
        <f t="shared" si="666"/>
        <v>0</v>
      </c>
      <c r="AR861" s="2206">
        <f t="shared" si="667"/>
        <v>0</v>
      </c>
      <c r="AS861" s="2241">
        <v>330.7</v>
      </c>
      <c r="AT861" s="2075">
        <v>6000</v>
      </c>
      <c r="AU861" s="2075"/>
      <c r="AV861" s="2075"/>
      <c r="AW861" s="2206">
        <f t="shared" si="648"/>
        <v>6000</v>
      </c>
      <c r="AX861" s="2206">
        <f t="shared" si="668"/>
        <v>1984200</v>
      </c>
      <c r="AY861" s="2206">
        <f t="shared" si="669"/>
        <v>1984200</v>
      </c>
      <c r="AZ861" s="2206">
        <f t="shared" si="670"/>
        <v>0</v>
      </c>
      <c r="BA861" s="2206">
        <f t="shared" si="671"/>
        <v>0</v>
      </c>
      <c r="BB861" s="2241">
        <f t="shared" si="637"/>
        <v>0</v>
      </c>
      <c r="BC861" s="2207">
        <f t="shared" si="638"/>
        <v>0</v>
      </c>
      <c r="BD861" s="2241">
        <f t="shared" si="643"/>
        <v>0</v>
      </c>
      <c r="BE861" s="2207">
        <f t="shared" si="644"/>
        <v>0</v>
      </c>
      <c r="BF861" s="2233">
        <v>330.7</v>
      </c>
      <c r="BG861" s="2075">
        <v>6000</v>
      </c>
      <c r="BH861" s="2075">
        <v>0</v>
      </c>
      <c r="BI861" s="2075">
        <v>0</v>
      </c>
      <c r="BJ861" s="2206">
        <f t="shared" si="649"/>
        <v>6000</v>
      </c>
      <c r="BK861" s="2206">
        <f t="shared" si="672"/>
        <v>1984200</v>
      </c>
      <c r="BL861" s="2206">
        <f t="shared" si="673"/>
        <v>1984200</v>
      </c>
      <c r="BM861" s="2206">
        <f t="shared" si="674"/>
        <v>0</v>
      </c>
      <c r="BN861" s="2206">
        <f t="shared" si="675"/>
        <v>0</v>
      </c>
      <c r="BO861" s="2241">
        <v>330.7</v>
      </c>
      <c r="BP861" s="2075">
        <v>6000</v>
      </c>
      <c r="BQ861" s="2075">
        <v>0</v>
      </c>
      <c r="BR861" s="2075">
        <v>0</v>
      </c>
      <c r="BS861" s="2206">
        <f t="shared" si="650"/>
        <v>6000</v>
      </c>
      <c r="BT861" s="2206">
        <f t="shared" si="676"/>
        <v>1984200</v>
      </c>
      <c r="BU861" s="2206">
        <f t="shared" si="677"/>
        <v>1984200</v>
      </c>
      <c r="BV861" s="2206">
        <f t="shared" si="678"/>
        <v>0</v>
      </c>
      <c r="BW861" s="2206">
        <f t="shared" si="679"/>
        <v>0</v>
      </c>
      <c r="BX861" s="2241">
        <f t="shared" si="639"/>
        <v>0</v>
      </c>
      <c r="BY861" s="2207">
        <f t="shared" si="640"/>
        <v>0</v>
      </c>
      <c r="BZ861" s="2211">
        <f t="shared" si="641"/>
        <v>0</v>
      </c>
      <c r="CA861" s="2212">
        <f t="shared" si="642"/>
        <v>0</v>
      </c>
      <c r="CB861" s="2082"/>
      <c r="CC861" s="2083"/>
      <c r="CD861" s="2237"/>
      <c r="CF861" s="2200"/>
    </row>
    <row r="862" spans="1:84" s="1974" customFormat="1" ht="18" customHeight="1" outlineLevel="1">
      <c r="A862" s="2235" t="s">
        <v>4622</v>
      </c>
      <c r="B862" s="2235" t="b">
        <v>1</v>
      </c>
      <c r="C862" s="2201"/>
      <c r="D862" s="2236" t="s">
        <v>3075</v>
      </c>
      <c r="E862" s="2243" t="s">
        <v>3936</v>
      </c>
      <c r="F862" s="2204" t="s">
        <v>449</v>
      </c>
      <c r="G862" s="2244">
        <v>111.3</v>
      </c>
      <c r="H862" s="2206">
        <v>1790</v>
      </c>
      <c r="I862" s="2206">
        <v>24530</v>
      </c>
      <c r="J862" s="2206"/>
      <c r="K862" s="2206">
        <f t="shared" si="651"/>
        <v>26320</v>
      </c>
      <c r="L862" s="2206">
        <f t="shared" si="652"/>
        <v>2929416</v>
      </c>
      <c r="M862" s="2206">
        <f t="shared" si="653"/>
        <v>199227</v>
      </c>
      <c r="N862" s="2206">
        <f t="shared" si="654"/>
        <v>2730189</v>
      </c>
      <c r="O862" s="2206">
        <f t="shared" si="655"/>
        <v>0</v>
      </c>
      <c r="P862" s="2244">
        <v>111.3</v>
      </c>
      <c r="Q862" s="2206">
        <v>1790</v>
      </c>
      <c r="R862" s="2206">
        <v>24530</v>
      </c>
      <c r="S862" s="2206"/>
      <c r="T862" s="2206">
        <f t="shared" si="645"/>
        <v>26320</v>
      </c>
      <c r="U862" s="2206">
        <f t="shared" si="656"/>
        <v>2929416</v>
      </c>
      <c r="V862" s="2206">
        <f t="shared" si="657"/>
        <v>199227</v>
      </c>
      <c r="W862" s="2206">
        <f t="shared" si="658"/>
        <v>2730189</v>
      </c>
      <c r="X862" s="2206">
        <f t="shared" si="659"/>
        <v>0</v>
      </c>
      <c r="Y862" s="2245">
        <f t="shared" si="635"/>
        <v>0</v>
      </c>
      <c r="Z862" s="2207">
        <f t="shared" si="636"/>
        <v>0</v>
      </c>
      <c r="AA862" s="2245">
        <v>111.3</v>
      </c>
      <c r="AB862" s="2206">
        <v>15000</v>
      </c>
      <c r="AC862" s="2206">
        <v>10000</v>
      </c>
      <c r="AD862" s="2206">
        <v>5000</v>
      </c>
      <c r="AE862" s="2206">
        <f t="shared" si="646"/>
        <v>30000</v>
      </c>
      <c r="AF862" s="2206">
        <f t="shared" si="660"/>
        <v>3339000</v>
      </c>
      <c r="AG862" s="2206">
        <f t="shared" si="661"/>
        <v>1669500</v>
      </c>
      <c r="AH862" s="2206">
        <f t="shared" si="662"/>
        <v>1113000</v>
      </c>
      <c r="AI862" s="2207">
        <f t="shared" si="663"/>
        <v>556500</v>
      </c>
      <c r="AJ862" s="2246">
        <v>111.3</v>
      </c>
      <c r="AK862" s="2075">
        <v>15000</v>
      </c>
      <c r="AL862" s="2075">
        <v>10000</v>
      </c>
      <c r="AM862" s="2075">
        <v>5000</v>
      </c>
      <c r="AN862" s="2206">
        <f t="shared" si="647"/>
        <v>30000</v>
      </c>
      <c r="AO862" s="2206">
        <f t="shared" si="664"/>
        <v>3339000</v>
      </c>
      <c r="AP862" s="2206">
        <f t="shared" si="665"/>
        <v>1669500</v>
      </c>
      <c r="AQ862" s="2206">
        <f t="shared" si="666"/>
        <v>1113000</v>
      </c>
      <c r="AR862" s="2206">
        <f t="shared" si="667"/>
        <v>556500</v>
      </c>
      <c r="AS862" s="2245">
        <v>111.3</v>
      </c>
      <c r="AT862" s="2075">
        <v>15000</v>
      </c>
      <c r="AU862" s="2075">
        <v>10000</v>
      </c>
      <c r="AV862" s="2075">
        <v>5000</v>
      </c>
      <c r="AW862" s="2206">
        <f t="shared" si="648"/>
        <v>30000</v>
      </c>
      <c r="AX862" s="2206">
        <f t="shared" si="668"/>
        <v>3339000</v>
      </c>
      <c r="AY862" s="2206">
        <f t="shared" si="669"/>
        <v>1669500</v>
      </c>
      <c r="AZ862" s="2206">
        <f t="shared" si="670"/>
        <v>1113000</v>
      </c>
      <c r="BA862" s="2206">
        <f t="shared" si="671"/>
        <v>556500</v>
      </c>
      <c r="BB862" s="2245">
        <f t="shared" si="637"/>
        <v>0</v>
      </c>
      <c r="BC862" s="2207">
        <f t="shared" si="638"/>
        <v>0</v>
      </c>
      <c r="BD862" s="2245">
        <f t="shared" si="643"/>
        <v>0</v>
      </c>
      <c r="BE862" s="2207">
        <f t="shared" si="644"/>
        <v>0</v>
      </c>
      <c r="BF862" s="2246">
        <v>111.3</v>
      </c>
      <c r="BG862" s="2075">
        <v>15000</v>
      </c>
      <c r="BH862" s="2075">
        <v>10000</v>
      </c>
      <c r="BI862" s="2075">
        <v>5000</v>
      </c>
      <c r="BJ862" s="2206">
        <f t="shared" si="649"/>
        <v>30000</v>
      </c>
      <c r="BK862" s="2206">
        <f t="shared" si="672"/>
        <v>3339000</v>
      </c>
      <c r="BL862" s="2206">
        <f t="shared" si="673"/>
        <v>1669500</v>
      </c>
      <c r="BM862" s="2206">
        <f t="shared" si="674"/>
        <v>1113000</v>
      </c>
      <c r="BN862" s="2206">
        <f t="shared" si="675"/>
        <v>556500</v>
      </c>
      <c r="BO862" s="2245">
        <v>111.3</v>
      </c>
      <c r="BP862" s="2075">
        <v>15000</v>
      </c>
      <c r="BQ862" s="2075">
        <v>10000</v>
      </c>
      <c r="BR862" s="2075">
        <v>5000</v>
      </c>
      <c r="BS862" s="2206">
        <f t="shared" si="650"/>
        <v>30000</v>
      </c>
      <c r="BT862" s="2206">
        <f t="shared" si="676"/>
        <v>3339000</v>
      </c>
      <c r="BU862" s="2206">
        <f t="shared" si="677"/>
        <v>1669500</v>
      </c>
      <c r="BV862" s="2206">
        <f t="shared" si="678"/>
        <v>1113000</v>
      </c>
      <c r="BW862" s="2206">
        <f t="shared" si="679"/>
        <v>556500</v>
      </c>
      <c r="BX862" s="2245">
        <f t="shared" si="639"/>
        <v>0</v>
      </c>
      <c r="BY862" s="2207">
        <f t="shared" si="640"/>
        <v>0</v>
      </c>
      <c r="BZ862" s="2211">
        <f t="shared" si="641"/>
        <v>0</v>
      </c>
      <c r="CA862" s="2212">
        <f t="shared" si="642"/>
        <v>0</v>
      </c>
      <c r="CB862" s="2083"/>
      <c r="CC862" s="2083"/>
      <c r="CD862" s="2237"/>
      <c r="CF862" s="2200"/>
    </row>
    <row r="863" spans="1:84" s="1974" customFormat="1" ht="18" customHeight="1" outlineLevel="1">
      <c r="A863" s="2235" t="s">
        <v>4623</v>
      </c>
      <c r="B863" s="2235" t="b">
        <v>1</v>
      </c>
      <c r="C863" s="2201"/>
      <c r="D863" s="2236" t="s">
        <v>3938</v>
      </c>
      <c r="E863" s="2243" t="s">
        <v>3939</v>
      </c>
      <c r="F863" s="2204" t="s">
        <v>365</v>
      </c>
      <c r="G863" s="2244">
        <v>353.4</v>
      </c>
      <c r="H863" s="2206">
        <v>14970</v>
      </c>
      <c r="I863" s="2206">
        <v>11910</v>
      </c>
      <c r="J863" s="2206"/>
      <c r="K863" s="2206">
        <f t="shared" si="651"/>
        <v>26880</v>
      </c>
      <c r="L863" s="2206">
        <f t="shared" si="652"/>
        <v>9499392</v>
      </c>
      <c r="M863" s="2206">
        <f t="shared" si="653"/>
        <v>5290398</v>
      </c>
      <c r="N863" s="2206">
        <f t="shared" si="654"/>
        <v>4208994</v>
      </c>
      <c r="O863" s="2206">
        <f t="shared" si="655"/>
        <v>0</v>
      </c>
      <c r="P863" s="2244">
        <v>353.4</v>
      </c>
      <c r="Q863" s="2206">
        <v>14970</v>
      </c>
      <c r="R863" s="2206">
        <v>11910</v>
      </c>
      <c r="S863" s="2206"/>
      <c r="T863" s="2206">
        <f t="shared" si="645"/>
        <v>26880</v>
      </c>
      <c r="U863" s="2206">
        <f t="shared" si="656"/>
        <v>9499392</v>
      </c>
      <c r="V863" s="2206">
        <f t="shared" si="657"/>
        <v>5290398</v>
      </c>
      <c r="W863" s="2206">
        <f t="shared" si="658"/>
        <v>4208994</v>
      </c>
      <c r="X863" s="2206">
        <f t="shared" si="659"/>
        <v>0</v>
      </c>
      <c r="Y863" s="2245">
        <f t="shared" si="635"/>
        <v>0</v>
      </c>
      <c r="Z863" s="2207">
        <f t="shared" si="636"/>
        <v>0</v>
      </c>
      <c r="AA863" s="2245">
        <v>343.9</v>
      </c>
      <c r="AB863" s="2206">
        <v>20000</v>
      </c>
      <c r="AC863" s="2206">
        <v>10000</v>
      </c>
      <c r="AD863" s="2206">
        <v>5000</v>
      </c>
      <c r="AE863" s="2206">
        <f t="shared" si="646"/>
        <v>35000</v>
      </c>
      <c r="AF863" s="2206">
        <f t="shared" si="660"/>
        <v>12036500</v>
      </c>
      <c r="AG863" s="2206">
        <f t="shared" si="661"/>
        <v>6878000</v>
      </c>
      <c r="AH863" s="2206">
        <f t="shared" si="662"/>
        <v>3439000</v>
      </c>
      <c r="AI863" s="2207">
        <f t="shared" si="663"/>
        <v>1719500</v>
      </c>
      <c r="AJ863" s="2246">
        <v>353.4</v>
      </c>
      <c r="AK863" s="2075">
        <v>20000</v>
      </c>
      <c r="AL863" s="2075">
        <v>10000</v>
      </c>
      <c r="AM863" s="2075">
        <v>5000</v>
      </c>
      <c r="AN863" s="2206">
        <f t="shared" si="647"/>
        <v>35000</v>
      </c>
      <c r="AO863" s="2206">
        <f t="shared" si="664"/>
        <v>12369000</v>
      </c>
      <c r="AP863" s="2206">
        <f t="shared" si="665"/>
        <v>7068000</v>
      </c>
      <c r="AQ863" s="2206">
        <f t="shared" si="666"/>
        <v>3534000</v>
      </c>
      <c r="AR863" s="2206">
        <f t="shared" si="667"/>
        <v>1767000</v>
      </c>
      <c r="AS863" s="2245">
        <v>353.4</v>
      </c>
      <c r="AT863" s="2075">
        <v>20000</v>
      </c>
      <c r="AU863" s="2075">
        <v>10000</v>
      </c>
      <c r="AV863" s="2075">
        <v>5000</v>
      </c>
      <c r="AW863" s="2206">
        <f t="shared" si="648"/>
        <v>35000</v>
      </c>
      <c r="AX863" s="2206">
        <f t="shared" si="668"/>
        <v>12369000</v>
      </c>
      <c r="AY863" s="2206">
        <f t="shared" si="669"/>
        <v>7068000</v>
      </c>
      <c r="AZ863" s="2206">
        <f t="shared" si="670"/>
        <v>3534000</v>
      </c>
      <c r="BA863" s="2206">
        <f t="shared" si="671"/>
        <v>1767000</v>
      </c>
      <c r="BB863" s="2245">
        <f t="shared" si="637"/>
        <v>0</v>
      </c>
      <c r="BC863" s="2207">
        <f t="shared" si="638"/>
        <v>0</v>
      </c>
      <c r="BD863" s="2245">
        <f t="shared" si="643"/>
        <v>9.5</v>
      </c>
      <c r="BE863" s="2207">
        <f t="shared" si="644"/>
        <v>332500</v>
      </c>
      <c r="BF863" s="2246">
        <v>353.4</v>
      </c>
      <c r="BG863" s="2075">
        <v>20000</v>
      </c>
      <c r="BH863" s="2075">
        <v>10000</v>
      </c>
      <c r="BI863" s="2075">
        <v>5000</v>
      </c>
      <c r="BJ863" s="2206">
        <f t="shared" si="649"/>
        <v>35000</v>
      </c>
      <c r="BK863" s="2206">
        <f t="shared" si="672"/>
        <v>12369000</v>
      </c>
      <c r="BL863" s="2206">
        <f t="shared" si="673"/>
        <v>7068000</v>
      </c>
      <c r="BM863" s="2206">
        <f t="shared" si="674"/>
        <v>3534000</v>
      </c>
      <c r="BN863" s="2206">
        <f t="shared" si="675"/>
        <v>1767000</v>
      </c>
      <c r="BO863" s="2245">
        <v>353.4</v>
      </c>
      <c r="BP863" s="2075">
        <v>20000</v>
      </c>
      <c r="BQ863" s="2075">
        <v>10000</v>
      </c>
      <c r="BR863" s="2075">
        <v>5000</v>
      </c>
      <c r="BS863" s="2206">
        <f t="shared" si="650"/>
        <v>35000</v>
      </c>
      <c r="BT863" s="2206">
        <f t="shared" si="676"/>
        <v>12369000</v>
      </c>
      <c r="BU863" s="2206">
        <f t="shared" si="677"/>
        <v>7068000</v>
      </c>
      <c r="BV863" s="2206">
        <f t="shared" si="678"/>
        <v>3534000</v>
      </c>
      <c r="BW863" s="2206">
        <f t="shared" si="679"/>
        <v>1767000</v>
      </c>
      <c r="BX863" s="2245">
        <f t="shared" si="639"/>
        <v>0</v>
      </c>
      <c r="BY863" s="2207">
        <f t="shared" si="640"/>
        <v>0</v>
      </c>
      <c r="BZ863" s="2211">
        <f t="shared" si="641"/>
        <v>9.5</v>
      </c>
      <c r="CA863" s="2212">
        <f t="shared" si="642"/>
        <v>332500</v>
      </c>
      <c r="CB863" s="2083"/>
      <c r="CC863" s="2083"/>
      <c r="CD863" s="2237"/>
      <c r="CF863" s="2200"/>
    </row>
    <row r="864" spans="1:84" s="1974" customFormat="1" ht="18" customHeight="1" outlineLevel="1">
      <c r="A864" s="2235" t="s">
        <v>4624</v>
      </c>
      <c r="B864" s="2235" t="b">
        <v>1</v>
      </c>
      <c r="C864" s="2201"/>
      <c r="D864" s="2236" t="s">
        <v>3938</v>
      </c>
      <c r="E864" s="2243" t="s">
        <v>3941</v>
      </c>
      <c r="F864" s="2204" t="s">
        <v>365</v>
      </c>
      <c r="G864" s="2244">
        <v>129.1</v>
      </c>
      <c r="H864" s="2206">
        <v>15020</v>
      </c>
      <c r="I864" s="2206">
        <v>15220</v>
      </c>
      <c r="J864" s="2206"/>
      <c r="K864" s="2206">
        <f t="shared" si="651"/>
        <v>30240</v>
      </c>
      <c r="L864" s="2206">
        <f t="shared" si="652"/>
        <v>3903984</v>
      </c>
      <c r="M864" s="2206">
        <f t="shared" si="653"/>
        <v>1939082</v>
      </c>
      <c r="N864" s="2206">
        <f t="shared" si="654"/>
        <v>1964902</v>
      </c>
      <c r="O864" s="2206">
        <f t="shared" si="655"/>
        <v>0</v>
      </c>
      <c r="P864" s="2244">
        <v>129.1</v>
      </c>
      <c r="Q864" s="2206">
        <v>15020</v>
      </c>
      <c r="R864" s="2206">
        <v>15220</v>
      </c>
      <c r="S864" s="2206"/>
      <c r="T864" s="2206">
        <f t="shared" si="645"/>
        <v>30240</v>
      </c>
      <c r="U864" s="2206">
        <f t="shared" si="656"/>
        <v>3903984</v>
      </c>
      <c r="V864" s="2206">
        <f t="shared" si="657"/>
        <v>1939082</v>
      </c>
      <c r="W864" s="2206">
        <f t="shared" si="658"/>
        <v>1964902</v>
      </c>
      <c r="X864" s="2206">
        <f t="shared" si="659"/>
        <v>0</v>
      </c>
      <c r="Y864" s="2245">
        <f t="shared" si="635"/>
        <v>0</v>
      </c>
      <c r="Z864" s="2207">
        <f t="shared" si="636"/>
        <v>0</v>
      </c>
      <c r="AA864" s="2245">
        <v>93.4</v>
      </c>
      <c r="AB864" s="2206">
        <v>20000</v>
      </c>
      <c r="AC864" s="2206">
        <v>12000</v>
      </c>
      <c r="AD864" s="2206">
        <v>5000</v>
      </c>
      <c r="AE864" s="2206">
        <f t="shared" si="646"/>
        <v>37000</v>
      </c>
      <c r="AF864" s="2206">
        <f t="shared" si="660"/>
        <v>3455800</v>
      </c>
      <c r="AG864" s="2206">
        <f t="shared" si="661"/>
        <v>1868000</v>
      </c>
      <c r="AH864" s="2206">
        <f t="shared" si="662"/>
        <v>1120800</v>
      </c>
      <c r="AI864" s="2207">
        <f t="shared" si="663"/>
        <v>467000</v>
      </c>
      <c r="AJ864" s="2246">
        <v>129.1</v>
      </c>
      <c r="AK864" s="2075">
        <v>20000</v>
      </c>
      <c r="AL864" s="2075">
        <v>12000</v>
      </c>
      <c r="AM864" s="2075">
        <v>5000</v>
      </c>
      <c r="AN864" s="2206">
        <f t="shared" si="647"/>
        <v>37000</v>
      </c>
      <c r="AO864" s="2206">
        <f t="shared" si="664"/>
        <v>4776700</v>
      </c>
      <c r="AP864" s="2206">
        <f t="shared" si="665"/>
        <v>2582000</v>
      </c>
      <c r="AQ864" s="2206">
        <f t="shared" si="666"/>
        <v>1549200</v>
      </c>
      <c r="AR864" s="2206">
        <f t="shared" si="667"/>
        <v>645500</v>
      </c>
      <c r="AS864" s="2245">
        <v>129.1</v>
      </c>
      <c r="AT864" s="2075">
        <v>20000</v>
      </c>
      <c r="AU864" s="2075">
        <v>12000</v>
      </c>
      <c r="AV864" s="2075">
        <v>5000</v>
      </c>
      <c r="AW864" s="2206">
        <f t="shared" si="648"/>
        <v>37000</v>
      </c>
      <c r="AX864" s="2206">
        <f t="shared" si="668"/>
        <v>4776700</v>
      </c>
      <c r="AY864" s="2206">
        <f t="shared" si="669"/>
        <v>2582000</v>
      </c>
      <c r="AZ864" s="2206">
        <f t="shared" si="670"/>
        <v>1549200</v>
      </c>
      <c r="BA864" s="2206">
        <f t="shared" si="671"/>
        <v>645500</v>
      </c>
      <c r="BB864" s="2245">
        <f t="shared" si="637"/>
        <v>0</v>
      </c>
      <c r="BC864" s="2207">
        <f t="shared" si="638"/>
        <v>0</v>
      </c>
      <c r="BD864" s="2245">
        <f t="shared" si="643"/>
        <v>35.699999999999989</v>
      </c>
      <c r="BE864" s="2207">
        <f t="shared" si="644"/>
        <v>1320900</v>
      </c>
      <c r="BF864" s="2246">
        <v>129.1</v>
      </c>
      <c r="BG864" s="2075">
        <v>20000</v>
      </c>
      <c r="BH864" s="2075">
        <v>12000</v>
      </c>
      <c r="BI864" s="2075">
        <v>5000</v>
      </c>
      <c r="BJ864" s="2206">
        <f t="shared" si="649"/>
        <v>37000</v>
      </c>
      <c r="BK864" s="2206">
        <f t="shared" si="672"/>
        <v>4776700</v>
      </c>
      <c r="BL864" s="2206">
        <f t="shared" si="673"/>
        <v>2582000</v>
      </c>
      <c r="BM864" s="2206">
        <f t="shared" si="674"/>
        <v>1549200</v>
      </c>
      <c r="BN864" s="2206">
        <f t="shared" si="675"/>
        <v>645500</v>
      </c>
      <c r="BO864" s="2245">
        <v>129.1</v>
      </c>
      <c r="BP864" s="2075">
        <v>20000</v>
      </c>
      <c r="BQ864" s="2075">
        <v>12000</v>
      </c>
      <c r="BR864" s="2075">
        <v>5000</v>
      </c>
      <c r="BS864" s="2206">
        <f t="shared" si="650"/>
        <v>37000</v>
      </c>
      <c r="BT864" s="2206">
        <f t="shared" si="676"/>
        <v>4776700</v>
      </c>
      <c r="BU864" s="2206">
        <f t="shared" si="677"/>
        <v>2582000</v>
      </c>
      <c r="BV864" s="2206">
        <f t="shared" si="678"/>
        <v>1549200</v>
      </c>
      <c r="BW864" s="2206">
        <f t="shared" si="679"/>
        <v>645500</v>
      </c>
      <c r="BX864" s="2245">
        <f t="shared" si="639"/>
        <v>0</v>
      </c>
      <c r="BY864" s="2207">
        <f t="shared" si="640"/>
        <v>0</v>
      </c>
      <c r="BZ864" s="2211">
        <f t="shared" si="641"/>
        <v>35.699999999999989</v>
      </c>
      <c r="CA864" s="2212">
        <f t="shared" si="642"/>
        <v>1320900</v>
      </c>
      <c r="CB864" s="2083"/>
      <c r="CC864" s="2083"/>
      <c r="CD864" s="2237"/>
      <c r="CF864" s="2200"/>
    </row>
    <row r="865" spans="1:84" s="1974" customFormat="1" ht="18" customHeight="1" outlineLevel="1">
      <c r="A865" s="2235" t="s">
        <v>4625</v>
      </c>
      <c r="B865" s="2235" t="b">
        <v>1</v>
      </c>
      <c r="C865" s="2201"/>
      <c r="D865" s="2236" t="s">
        <v>3943</v>
      </c>
      <c r="E865" s="2243" t="s">
        <v>3944</v>
      </c>
      <c r="F865" s="2204" t="s">
        <v>449</v>
      </c>
      <c r="G865" s="2244">
        <v>236.3</v>
      </c>
      <c r="H865" s="2206">
        <v>1930</v>
      </c>
      <c r="I865" s="2206">
        <v>3770</v>
      </c>
      <c r="J865" s="2206"/>
      <c r="K865" s="2206">
        <f t="shared" si="651"/>
        <v>5700</v>
      </c>
      <c r="L865" s="2206">
        <f t="shared" si="652"/>
        <v>1346910</v>
      </c>
      <c r="M865" s="2206">
        <f t="shared" si="653"/>
        <v>456059</v>
      </c>
      <c r="N865" s="2206">
        <f t="shared" si="654"/>
        <v>890851</v>
      </c>
      <c r="O865" s="2206">
        <f t="shared" si="655"/>
        <v>0</v>
      </c>
      <c r="P865" s="2244">
        <v>236.3</v>
      </c>
      <c r="Q865" s="2206">
        <v>1930</v>
      </c>
      <c r="R865" s="2206">
        <v>3770</v>
      </c>
      <c r="S865" s="2206"/>
      <c r="T865" s="2206">
        <f t="shared" si="645"/>
        <v>5700</v>
      </c>
      <c r="U865" s="2206">
        <f t="shared" si="656"/>
        <v>1346910</v>
      </c>
      <c r="V865" s="2206">
        <f t="shared" si="657"/>
        <v>456059</v>
      </c>
      <c r="W865" s="2206">
        <f t="shared" si="658"/>
        <v>890851</v>
      </c>
      <c r="X865" s="2206">
        <f t="shared" si="659"/>
        <v>0</v>
      </c>
      <c r="Y865" s="2245">
        <f t="shared" si="635"/>
        <v>0</v>
      </c>
      <c r="Z865" s="2207">
        <f t="shared" si="636"/>
        <v>0</v>
      </c>
      <c r="AA865" s="2245">
        <v>228.1</v>
      </c>
      <c r="AB865" s="2206">
        <v>6000</v>
      </c>
      <c r="AC865" s="2206">
        <v>4000</v>
      </c>
      <c r="AD865" s="2206">
        <v>5000</v>
      </c>
      <c r="AE865" s="2206">
        <f t="shared" si="646"/>
        <v>15000</v>
      </c>
      <c r="AF865" s="2206">
        <f t="shared" si="660"/>
        <v>3421500</v>
      </c>
      <c r="AG865" s="2206">
        <f t="shared" si="661"/>
        <v>1368600</v>
      </c>
      <c r="AH865" s="2206">
        <f t="shared" si="662"/>
        <v>912400</v>
      </c>
      <c r="AI865" s="2207">
        <f t="shared" si="663"/>
        <v>1140500</v>
      </c>
      <c r="AJ865" s="2246">
        <v>236.3</v>
      </c>
      <c r="AK865" s="2075">
        <v>6000</v>
      </c>
      <c r="AL865" s="2075">
        <v>4000</v>
      </c>
      <c r="AM865" s="2075">
        <v>5000</v>
      </c>
      <c r="AN865" s="2206">
        <f t="shared" si="647"/>
        <v>15000</v>
      </c>
      <c r="AO865" s="2206">
        <f t="shared" si="664"/>
        <v>3544500</v>
      </c>
      <c r="AP865" s="2206">
        <f t="shared" si="665"/>
        <v>1417800</v>
      </c>
      <c r="AQ865" s="2206">
        <f t="shared" si="666"/>
        <v>945200</v>
      </c>
      <c r="AR865" s="2206">
        <f t="shared" si="667"/>
        <v>1181500</v>
      </c>
      <c r="AS865" s="2245">
        <v>236.3</v>
      </c>
      <c r="AT865" s="2075">
        <v>6000</v>
      </c>
      <c r="AU865" s="2075">
        <v>4000</v>
      </c>
      <c r="AV865" s="2075">
        <v>5000</v>
      </c>
      <c r="AW865" s="2206">
        <f t="shared" si="648"/>
        <v>15000</v>
      </c>
      <c r="AX865" s="2206">
        <f t="shared" si="668"/>
        <v>3544500</v>
      </c>
      <c r="AY865" s="2206">
        <f t="shared" si="669"/>
        <v>1417800</v>
      </c>
      <c r="AZ865" s="2206">
        <f t="shared" si="670"/>
        <v>945200</v>
      </c>
      <c r="BA865" s="2206">
        <f t="shared" si="671"/>
        <v>1181500</v>
      </c>
      <c r="BB865" s="2245">
        <f t="shared" si="637"/>
        <v>0</v>
      </c>
      <c r="BC865" s="2207">
        <f t="shared" si="638"/>
        <v>0</v>
      </c>
      <c r="BD865" s="2245">
        <f t="shared" si="643"/>
        <v>8.2000000000000171</v>
      </c>
      <c r="BE865" s="2207">
        <f t="shared" si="644"/>
        <v>123000</v>
      </c>
      <c r="BF865" s="2246">
        <v>236.3</v>
      </c>
      <c r="BG865" s="2075">
        <v>6000</v>
      </c>
      <c r="BH865" s="2075">
        <v>4000</v>
      </c>
      <c r="BI865" s="2075">
        <v>5000</v>
      </c>
      <c r="BJ865" s="2206">
        <f t="shared" si="649"/>
        <v>15000</v>
      </c>
      <c r="BK865" s="2206">
        <f t="shared" si="672"/>
        <v>3544500</v>
      </c>
      <c r="BL865" s="2206">
        <f t="shared" si="673"/>
        <v>1417800</v>
      </c>
      <c r="BM865" s="2206">
        <f t="shared" si="674"/>
        <v>945200</v>
      </c>
      <c r="BN865" s="2206">
        <f t="shared" si="675"/>
        <v>1181500</v>
      </c>
      <c r="BO865" s="2245">
        <v>236.3</v>
      </c>
      <c r="BP865" s="2075">
        <v>6000</v>
      </c>
      <c r="BQ865" s="2075">
        <v>4000</v>
      </c>
      <c r="BR865" s="2075">
        <v>5000</v>
      </c>
      <c r="BS865" s="2206">
        <f t="shared" si="650"/>
        <v>15000</v>
      </c>
      <c r="BT865" s="2206">
        <f t="shared" si="676"/>
        <v>3544500</v>
      </c>
      <c r="BU865" s="2206">
        <f t="shared" si="677"/>
        <v>1417800</v>
      </c>
      <c r="BV865" s="2206">
        <f t="shared" si="678"/>
        <v>945200</v>
      </c>
      <c r="BW865" s="2206">
        <f t="shared" si="679"/>
        <v>1181500</v>
      </c>
      <c r="BX865" s="2245">
        <f t="shared" si="639"/>
        <v>0</v>
      </c>
      <c r="BY865" s="2207">
        <f t="shared" si="640"/>
        <v>0</v>
      </c>
      <c r="BZ865" s="2211">
        <f t="shared" si="641"/>
        <v>8.2000000000000171</v>
      </c>
      <c r="CA865" s="2212">
        <f t="shared" si="642"/>
        <v>123000</v>
      </c>
      <c r="CB865" s="2083"/>
      <c r="CC865" s="2083"/>
      <c r="CD865" s="2237"/>
      <c r="CF865" s="2200"/>
    </row>
    <row r="866" spans="1:84" s="1974" customFormat="1" ht="18" customHeight="1" outlineLevel="1">
      <c r="A866" s="2235" t="s">
        <v>4626</v>
      </c>
      <c r="B866" s="2235" t="b">
        <v>1</v>
      </c>
      <c r="C866" s="2201"/>
      <c r="D866" s="2236" t="s">
        <v>3095</v>
      </c>
      <c r="E866" s="2243" t="s">
        <v>3949</v>
      </c>
      <c r="F866" s="2204" t="s">
        <v>449</v>
      </c>
      <c r="G866" s="2244">
        <v>3490.7</v>
      </c>
      <c r="H866" s="2206">
        <v>300</v>
      </c>
      <c r="I866" s="2206">
        <v>1320</v>
      </c>
      <c r="J866" s="2206"/>
      <c r="K866" s="2206">
        <f t="shared" si="651"/>
        <v>1620</v>
      </c>
      <c r="L866" s="2206">
        <f t="shared" si="652"/>
        <v>5654934</v>
      </c>
      <c r="M866" s="2206">
        <f t="shared" si="653"/>
        <v>1047210</v>
      </c>
      <c r="N866" s="2206">
        <f t="shared" si="654"/>
        <v>4607724</v>
      </c>
      <c r="O866" s="2206">
        <f t="shared" si="655"/>
        <v>0</v>
      </c>
      <c r="P866" s="2244">
        <v>3490.7</v>
      </c>
      <c r="Q866" s="2206">
        <v>300</v>
      </c>
      <c r="R866" s="2206">
        <v>1320</v>
      </c>
      <c r="S866" s="2206"/>
      <c r="T866" s="2206">
        <f t="shared" si="645"/>
        <v>1620</v>
      </c>
      <c r="U866" s="2206">
        <f t="shared" si="656"/>
        <v>5654934</v>
      </c>
      <c r="V866" s="2206">
        <f t="shared" si="657"/>
        <v>1047210</v>
      </c>
      <c r="W866" s="2206">
        <f t="shared" si="658"/>
        <v>4607724</v>
      </c>
      <c r="X866" s="2206">
        <f t="shared" si="659"/>
        <v>0</v>
      </c>
      <c r="Y866" s="2245">
        <f t="shared" si="635"/>
        <v>0</v>
      </c>
      <c r="Z866" s="2207">
        <f t="shared" si="636"/>
        <v>0</v>
      </c>
      <c r="AA866" s="2245">
        <v>3668.4</v>
      </c>
      <c r="AB866" s="2206">
        <v>800</v>
      </c>
      <c r="AC866" s="2206">
        <v>1000</v>
      </c>
      <c r="AD866" s="2206"/>
      <c r="AE866" s="2206">
        <f t="shared" si="646"/>
        <v>1800</v>
      </c>
      <c r="AF866" s="2206">
        <f t="shared" si="660"/>
        <v>6603120</v>
      </c>
      <c r="AG866" s="2206">
        <f t="shared" si="661"/>
        <v>2934720</v>
      </c>
      <c r="AH866" s="2206">
        <f t="shared" si="662"/>
        <v>3668400</v>
      </c>
      <c r="AI866" s="2207">
        <f t="shared" si="663"/>
        <v>0</v>
      </c>
      <c r="AJ866" s="2246">
        <v>3490.7</v>
      </c>
      <c r="AK866" s="2075">
        <v>800</v>
      </c>
      <c r="AL866" s="2075">
        <v>1000</v>
      </c>
      <c r="AM866" s="2075"/>
      <c r="AN866" s="2206">
        <f t="shared" si="647"/>
        <v>1800</v>
      </c>
      <c r="AO866" s="2206">
        <f t="shared" si="664"/>
        <v>6283260</v>
      </c>
      <c r="AP866" s="2206">
        <f t="shared" si="665"/>
        <v>2792560</v>
      </c>
      <c r="AQ866" s="2206">
        <f t="shared" si="666"/>
        <v>3490700</v>
      </c>
      <c r="AR866" s="2206">
        <f t="shared" si="667"/>
        <v>0</v>
      </c>
      <c r="AS866" s="2245">
        <v>3490.7</v>
      </c>
      <c r="AT866" s="2075">
        <v>800</v>
      </c>
      <c r="AU866" s="2075">
        <v>1000</v>
      </c>
      <c r="AV866" s="2075"/>
      <c r="AW866" s="2206">
        <f t="shared" si="648"/>
        <v>1800</v>
      </c>
      <c r="AX866" s="2206">
        <f t="shared" si="668"/>
        <v>6283260</v>
      </c>
      <c r="AY866" s="2206">
        <f t="shared" si="669"/>
        <v>2792560</v>
      </c>
      <c r="AZ866" s="2206">
        <f t="shared" si="670"/>
        <v>3490700</v>
      </c>
      <c r="BA866" s="2206">
        <f t="shared" si="671"/>
        <v>0</v>
      </c>
      <c r="BB866" s="2245">
        <f t="shared" si="637"/>
        <v>0</v>
      </c>
      <c r="BC866" s="2207">
        <f t="shared" si="638"/>
        <v>0</v>
      </c>
      <c r="BD866" s="2245">
        <f t="shared" si="643"/>
        <v>-177.70000000000027</v>
      </c>
      <c r="BE866" s="2207">
        <f t="shared" si="644"/>
        <v>-319860</v>
      </c>
      <c r="BF866" s="2246">
        <v>3490.7</v>
      </c>
      <c r="BG866" s="2075">
        <v>800</v>
      </c>
      <c r="BH866" s="2075">
        <v>1000</v>
      </c>
      <c r="BI866" s="2075">
        <v>0</v>
      </c>
      <c r="BJ866" s="2206">
        <f t="shared" si="649"/>
        <v>1800</v>
      </c>
      <c r="BK866" s="2206">
        <f t="shared" si="672"/>
        <v>6283260</v>
      </c>
      <c r="BL866" s="2206">
        <f t="shared" si="673"/>
        <v>2792560</v>
      </c>
      <c r="BM866" s="2206">
        <f t="shared" si="674"/>
        <v>3490700</v>
      </c>
      <c r="BN866" s="2206">
        <f t="shared" si="675"/>
        <v>0</v>
      </c>
      <c r="BO866" s="2245">
        <v>3490.7</v>
      </c>
      <c r="BP866" s="2075">
        <v>800</v>
      </c>
      <c r="BQ866" s="2075">
        <v>1000</v>
      </c>
      <c r="BR866" s="2075">
        <v>0</v>
      </c>
      <c r="BS866" s="2206">
        <f t="shared" si="650"/>
        <v>1800</v>
      </c>
      <c r="BT866" s="2206">
        <f t="shared" si="676"/>
        <v>6283260</v>
      </c>
      <c r="BU866" s="2206">
        <f t="shared" si="677"/>
        <v>2792560</v>
      </c>
      <c r="BV866" s="2206">
        <f t="shared" si="678"/>
        <v>3490700</v>
      </c>
      <c r="BW866" s="2206">
        <f t="shared" si="679"/>
        <v>0</v>
      </c>
      <c r="BX866" s="2245">
        <f t="shared" si="639"/>
        <v>0</v>
      </c>
      <c r="BY866" s="2207">
        <f t="shared" si="640"/>
        <v>0</v>
      </c>
      <c r="BZ866" s="2211">
        <f t="shared" si="641"/>
        <v>-177.70000000000027</v>
      </c>
      <c r="CA866" s="2212">
        <f t="shared" si="642"/>
        <v>-319860</v>
      </c>
      <c r="CB866" s="2083"/>
      <c r="CC866" s="2083"/>
      <c r="CD866" s="2237"/>
      <c r="CF866" s="2200"/>
    </row>
    <row r="867" spans="1:84" s="1974" customFormat="1" ht="18" customHeight="1" outlineLevel="1">
      <c r="A867" s="2235" t="s">
        <v>4627</v>
      </c>
      <c r="B867" s="2235" t="b">
        <v>1</v>
      </c>
      <c r="C867" s="2201"/>
      <c r="D867" s="2236" t="s">
        <v>4628</v>
      </c>
      <c r="E867" s="2243" t="s">
        <v>4629</v>
      </c>
      <c r="F867" s="2204" t="s">
        <v>365</v>
      </c>
      <c r="G867" s="2244">
        <v>99.6</v>
      </c>
      <c r="H867" s="2206">
        <v>1930</v>
      </c>
      <c r="I867" s="2206">
        <v>17490</v>
      </c>
      <c r="J867" s="2206"/>
      <c r="K867" s="2206">
        <f t="shared" si="651"/>
        <v>19420</v>
      </c>
      <c r="L867" s="2206">
        <f t="shared" si="652"/>
        <v>1934232</v>
      </c>
      <c r="M867" s="2206">
        <f t="shared" si="653"/>
        <v>192228</v>
      </c>
      <c r="N867" s="2206">
        <f t="shared" si="654"/>
        <v>1742004</v>
      </c>
      <c r="O867" s="2206">
        <f t="shared" si="655"/>
        <v>0</v>
      </c>
      <c r="P867" s="2244">
        <v>99.6</v>
      </c>
      <c r="Q867" s="2206">
        <v>1930</v>
      </c>
      <c r="R867" s="2206">
        <v>17490</v>
      </c>
      <c r="S867" s="2206"/>
      <c r="T867" s="2206">
        <f t="shared" si="645"/>
        <v>19420</v>
      </c>
      <c r="U867" s="2206">
        <f t="shared" si="656"/>
        <v>1934232</v>
      </c>
      <c r="V867" s="2206">
        <f t="shared" si="657"/>
        <v>192228</v>
      </c>
      <c r="W867" s="2206">
        <f t="shared" si="658"/>
        <v>1742004</v>
      </c>
      <c r="X867" s="2206">
        <f t="shared" si="659"/>
        <v>0</v>
      </c>
      <c r="Y867" s="2245">
        <f t="shared" si="635"/>
        <v>0</v>
      </c>
      <c r="Z867" s="2207">
        <f t="shared" si="636"/>
        <v>0</v>
      </c>
      <c r="AA867" s="2245">
        <v>99.6</v>
      </c>
      <c r="AB867" s="2206"/>
      <c r="AC867" s="2206">
        <v>13000</v>
      </c>
      <c r="AD867" s="2206">
        <v>3000</v>
      </c>
      <c r="AE867" s="2206">
        <f t="shared" si="646"/>
        <v>16000</v>
      </c>
      <c r="AF867" s="2206">
        <f t="shared" si="660"/>
        <v>1593600</v>
      </c>
      <c r="AG867" s="2206">
        <f t="shared" si="661"/>
        <v>0</v>
      </c>
      <c r="AH867" s="2206">
        <f t="shared" si="662"/>
        <v>1294800</v>
      </c>
      <c r="AI867" s="2207">
        <f t="shared" si="663"/>
        <v>298800</v>
      </c>
      <c r="AJ867" s="2246">
        <v>99.6</v>
      </c>
      <c r="AK867" s="2075"/>
      <c r="AL867" s="2075">
        <v>13000</v>
      </c>
      <c r="AM867" s="2075">
        <v>3000</v>
      </c>
      <c r="AN867" s="2206">
        <f t="shared" si="647"/>
        <v>16000</v>
      </c>
      <c r="AO867" s="2206">
        <f t="shared" si="664"/>
        <v>1593600</v>
      </c>
      <c r="AP867" s="2206">
        <f t="shared" si="665"/>
        <v>0</v>
      </c>
      <c r="AQ867" s="2206">
        <f t="shared" si="666"/>
        <v>1294800</v>
      </c>
      <c r="AR867" s="2206">
        <f t="shared" si="667"/>
        <v>298800</v>
      </c>
      <c r="AS867" s="2245">
        <v>99.6</v>
      </c>
      <c r="AT867" s="2075"/>
      <c r="AU867" s="2075">
        <v>13000</v>
      </c>
      <c r="AV867" s="2075">
        <v>3000</v>
      </c>
      <c r="AW867" s="2206">
        <f t="shared" si="648"/>
        <v>16000</v>
      </c>
      <c r="AX867" s="2206">
        <f t="shared" si="668"/>
        <v>1593600</v>
      </c>
      <c r="AY867" s="2206">
        <f t="shared" si="669"/>
        <v>0</v>
      </c>
      <c r="AZ867" s="2206">
        <f t="shared" si="670"/>
        <v>1294800</v>
      </c>
      <c r="BA867" s="2206">
        <f t="shared" si="671"/>
        <v>298800</v>
      </c>
      <c r="BB867" s="2245">
        <f t="shared" si="637"/>
        <v>0</v>
      </c>
      <c r="BC867" s="2207">
        <f t="shared" si="638"/>
        <v>0</v>
      </c>
      <c r="BD867" s="2245">
        <f t="shared" si="643"/>
        <v>0</v>
      </c>
      <c r="BE867" s="2207">
        <f t="shared" si="644"/>
        <v>0</v>
      </c>
      <c r="BF867" s="2246">
        <v>99.6</v>
      </c>
      <c r="BG867" s="2075">
        <v>0</v>
      </c>
      <c r="BH867" s="2075">
        <v>13000</v>
      </c>
      <c r="BI867" s="2075">
        <v>3000</v>
      </c>
      <c r="BJ867" s="2206">
        <f t="shared" si="649"/>
        <v>16000</v>
      </c>
      <c r="BK867" s="2206">
        <f t="shared" si="672"/>
        <v>1593600</v>
      </c>
      <c r="BL867" s="2206">
        <f t="shared" si="673"/>
        <v>0</v>
      </c>
      <c r="BM867" s="2206">
        <f t="shared" si="674"/>
        <v>1294800</v>
      </c>
      <c r="BN867" s="2206">
        <f t="shared" si="675"/>
        <v>298800</v>
      </c>
      <c r="BO867" s="2245">
        <v>99.6</v>
      </c>
      <c r="BP867" s="2075">
        <v>0</v>
      </c>
      <c r="BQ867" s="2075">
        <v>13000</v>
      </c>
      <c r="BR867" s="2075">
        <v>3000</v>
      </c>
      <c r="BS867" s="2206">
        <f t="shared" si="650"/>
        <v>16000</v>
      </c>
      <c r="BT867" s="2206">
        <f t="shared" si="676"/>
        <v>1593600</v>
      </c>
      <c r="BU867" s="2206">
        <f t="shared" si="677"/>
        <v>0</v>
      </c>
      <c r="BV867" s="2206">
        <f t="shared" si="678"/>
        <v>1294800</v>
      </c>
      <c r="BW867" s="2206">
        <f t="shared" si="679"/>
        <v>298800</v>
      </c>
      <c r="BX867" s="2245">
        <f t="shared" si="639"/>
        <v>0</v>
      </c>
      <c r="BY867" s="2207">
        <f t="shared" si="640"/>
        <v>0</v>
      </c>
      <c r="BZ867" s="2211">
        <f t="shared" si="641"/>
        <v>0</v>
      </c>
      <c r="CA867" s="2212">
        <f t="shared" si="642"/>
        <v>0</v>
      </c>
      <c r="CB867" s="2083"/>
      <c r="CC867" s="2083"/>
      <c r="CD867" s="2237"/>
      <c r="CF867" s="2200"/>
    </row>
    <row r="868" spans="1:84" s="1974" customFormat="1" ht="18" customHeight="1" outlineLevel="1">
      <c r="A868" s="2235" t="s">
        <v>4630</v>
      </c>
      <c r="B868" s="2235" t="b">
        <v>1</v>
      </c>
      <c r="C868" s="2201"/>
      <c r="D868" s="2236" t="s">
        <v>4628</v>
      </c>
      <c r="E868" s="2243" t="s">
        <v>4631</v>
      </c>
      <c r="F868" s="2204" t="s">
        <v>365</v>
      </c>
      <c r="G868" s="2244">
        <v>112.5</v>
      </c>
      <c r="H868" s="2206">
        <v>3050</v>
      </c>
      <c r="I868" s="2206">
        <v>16200</v>
      </c>
      <c r="J868" s="2206"/>
      <c r="K868" s="2206">
        <f t="shared" si="651"/>
        <v>19250</v>
      </c>
      <c r="L868" s="2206">
        <f t="shared" si="652"/>
        <v>2165625</v>
      </c>
      <c r="M868" s="2206">
        <f t="shared" si="653"/>
        <v>343125</v>
      </c>
      <c r="N868" s="2206">
        <f t="shared" si="654"/>
        <v>1822500</v>
      </c>
      <c r="O868" s="2206">
        <f t="shared" si="655"/>
        <v>0</v>
      </c>
      <c r="P868" s="2244">
        <v>112.5</v>
      </c>
      <c r="Q868" s="2206">
        <v>3050</v>
      </c>
      <c r="R868" s="2206">
        <v>16200</v>
      </c>
      <c r="S868" s="2206"/>
      <c r="T868" s="2206">
        <f t="shared" si="645"/>
        <v>19250</v>
      </c>
      <c r="U868" s="2206">
        <f t="shared" si="656"/>
        <v>2165625</v>
      </c>
      <c r="V868" s="2206">
        <f t="shared" si="657"/>
        <v>343125</v>
      </c>
      <c r="W868" s="2206">
        <f t="shared" si="658"/>
        <v>1822500</v>
      </c>
      <c r="X868" s="2206">
        <f t="shared" si="659"/>
        <v>0</v>
      </c>
      <c r="Y868" s="2245">
        <f t="shared" si="635"/>
        <v>0</v>
      </c>
      <c r="Z868" s="2207">
        <f t="shared" si="636"/>
        <v>0</v>
      </c>
      <c r="AA868" s="2245">
        <v>104.6</v>
      </c>
      <c r="AB868" s="2206"/>
      <c r="AC868" s="2206">
        <v>13000</v>
      </c>
      <c r="AD868" s="2206">
        <v>3000</v>
      </c>
      <c r="AE868" s="2206">
        <f t="shared" si="646"/>
        <v>16000</v>
      </c>
      <c r="AF868" s="2206">
        <f t="shared" si="660"/>
        <v>1673600</v>
      </c>
      <c r="AG868" s="2206">
        <f t="shared" si="661"/>
        <v>0</v>
      </c>
      <c r="AH868" s="2206">
        <f t="shared" si="662"/>
        <v>1359800</v>
      </c>
      <c r="AI868" s="2207">
        <f t="shared" si="663"/>
        <v>313800</v>
      </c>
      <c r="AJ868" s="2246">
        <v>112.5</v>
      </c>
      <c r="AK868" s="2075"/>
      <c r="AL868" s="2075">
        <v>13000</v>
      </c>
      <c r="AM868" s="2075">
        <v>3000</v>
      </c>
      <c r="AN868" s="2206">
        <f t="shared" si="647"/>
        <v>16000</v>
      </c>
      <c r="AO868" s="2206">
        <f t="shared" si="664"/>
        <v>1800000</v>
      </c>
      <c r="AP868" s="2206">
        <f t="shared" si="665"/>
        <v>0</v>
      </c>
      <c r="AQ868" s="2206">
        <f t="shared" si="666"/>
        <v>1462500</v>
      </c>
      <c r="AR868" s="2206">
        <f t="shared" si="667"/>
        <v>337500</v>
      </c>
      <c r="AS868" s="2245">
        <v>112.5</v>
      </c>
      <c r="AT868" s="2075"/>
      <c r="AU868" s="2075">
        <v>13000</v>
      </c>
      <c r="AV868" s="2075">
        <v>3000</v>
      </c>
      <c r="AW868" s="2206">
        <f t="shared" si="648"/>
        <v>16000</v>
      </c>
      <c r="AX868" s="2206">
        <f t="shared" si="668"/>
        <v>1800000</v>
      </c>
      <c r="AY868" s="2206">
        <f t="shared" si="669"/>
        <v>0</v>
      </c>
      <c r="AZ868" s="2206">
        <f t="shared" si="670"/>
        <v>1462500</v>
      </c>
      <c r="BA868" s="2206">
        <f t="shared" si="671"/>
        <v>337500</v>
      </c>
      <c r="BB868" s="2245">
        <f t="shared" si="637"/>
        <v>0</v>
      </c>
      <c r="BC868" s="2207">
        <f t="shared" si="638"/>
        <v>0</v>
      </c>
      <c r="BD868" s="2245">
        <f t="shared" si="643"/>
        <v>7.9000000000000057</v>
      </c>
      <c r="BE868" s="2207">
        <f t="shared" si="644"/>
        <v>126400</v>
      </c>
      <c r="BF868" s="2246">
        <v>112.5</v>
      </c>
      <c r="BG868" s="2075">
        <v>0</v>
      </c>
      <c r="BH868" s="2075">
        <v>13000</v>
      </c>
      <c r="BI868" s="2075">
        <v>3000</v>
      </c>
      <c r="BJ868" s="2206">
        <f t="shared" si="649"/>
        <v>16000</v>
      </c>
      <c r="BK868" s="2206">
        <f t="shared" si="672"/>
        <v>1800000</v>
      </c>
      <c r="BL868" s="2206">
        <f t="shared" si="673"/>
        <v>0</v>
      </c>
      <c r="BM868" s="2206">
        <f t="shared" si="674"/>
        <v>1462500</v>
      </c>
      <c r="BN868" s="2206">
        <f t="shared" si="675"/>
        <v>337500</v>
      </c>
      <c r="BO868" s="2245">
        <v>112.5</v>
      </c>
      <c r="BP868" s="2075">
        <v>0</v>
      </c>
      <c r="BQ868" s="2075">
        <v>13000</v>
      </c>
      <c r="BR868" s="2075">
        <v>3000</v>
      </c>
      <c r="BS868" s="2206">
        <f t="shared" si="650"/>
        <v>16000</v>
      </c>
      <c r="BT868" s="2206">
        <f t="shared" si="676"/>
        <v>1800000</v>
      </c>
      <c r="BU868" s="2206">
        <f t="shared" si="677"/>
        <v>0</v>
      </c>
      <c r="BV868" s="2206">
        <f t="shared" si="678"/>
        <v>1462500</v>
      </c>
      <c r="BW868" s="2206">
        <f t="shared" si="679"/>
        <v>337500</v>
      </c>
      <c r="BX868" s="2245">
        <f t="shared" si="639"/>
        <v>0</v>
      </c>
      <c r="BY868" s="2207">
        <f t="shared" si="640"/>
        <v>0</v>
      </c>
      <c r="BZ868" s="2211">
        <f t="shared" si="641"/>
        <v>7.9000000000000057</v>
      </c>
      <c r="CA868" s="2212">
        <f t="shared" si="642"/>
        <v>126400</v>
      </c>
      <c r="CB868" s="2083"/>
      <c r="CC868" s="2083"/>
      <c r="CD868" s="2237"/>
      <c r="CF868" s="2200"/>
    </row>
    <row r="869" spans="1:84" s="1974" customFormat="1" ht="18" customHeight="1" outlineLevel="1">
      <c r="A869" s="2235" t="s">
        <v>4632</v>
      </c>
      <c r="B869" s="2235" t="b">
        <v>1</v>
      </c>
      <c r="C869" s="2201"/>
      <c r="D869" s="2236" t="s">
        <v>3103</v>
      </c>
      <c r="E869" s="2243" t="s">
        <v>3104</v>
      </c>
      <c r="F869" s="2204" t="s">
        <v>365</v>
      </c>
      <c r="G869" s="2244">
        <v>457.5</v>
      </c>
      <c r="H869" s="2206">
        <v>1330</v>
      </c>
      <c r="I869" s="2206">
        <v>13630</v>
      </c>
      <c r="J869" s="2206"/>
      <c r="K869" s="2206">
        <f t="shared" si="651"/>
        <v>14960</v>
      </c>
      <c r="L869" s="2206">
        <f t="shared" si="652"/>
        <v>6844200</v>
      </c>
      <c r="M869" s="2206">
        <f t="shared" si="653"/>
        <v>608475</v>
      </c>
      <c r="N869" s="2206">
        <f t="shared" si="654"/>
        <v>6235725</v>
      </c>
      <c r="O869" s="2206">
        <f t="shared" si="655"/>
        <v>0</v>
      </c>
      <c r="P869" s="2244">
        <v>457.5</v>
      </c>
      <c r="Q869" s="2206">
        <v>1330</v>
      </c>
      <c r="R869" s="2206">
        <v>13630</v>
      </c>
      <c r="S869" s="2206"/>
      <c r="T869" s="2206">
        <f t="shared" si="645"/>
        <v>14960</v>
      </c>
      <c r="U869" s="2206">
        <f t="shared" si="656"/>
        <v>6844200</v>
      </c>
      <c r="V869" s="2206">
        <f t="shared" si="657"/>
        <v>608475</v>
      </c>
      <c r="W869" s="2206">
        <f t="shared" si="658"/>
        <v>6235725</v>
      </c>
      <c r="X869" s="2206">
        <f t="shared" si="659"/>
        <v>0</v>
      </c>
      <c r="Y869" s="2245">
        <f t="shared" si="635"/>
        <v>0</v>
      </c>
      <c r="Z869" s="2207">
        <f t="shared" si="636"/>
        <v>0</v>
      </c>
      <c r="AA869" s="2245">
        <v>457.5</v>
      </c>
      <c r="AB869" s="2206"/>
      <c r="AC869" s="2206">
        <v>13000</v>
      </c>
      <c r="AD869" s="2206">
        <v>3000</v>
      </c>
      <c r="AE869" s="2206">
        <f t="shared" si="646"/>
        <v>16000</v>
      </c>
      <c r="AF869" s="2206">
        <f t="shared" si="660"/>
        <v>7320000</v>
      </c>
      <c r="AG869" s="2206">
        <f t="shared" si="661"/>
        <v>0</v>
      </c>
      <c r="AH869" s="2206">
        <f t="shared" si="662"/>
        <v>5947500</v>
      </c>
      <c r="AI869" s="2207">
        <f t="shared" si="663"/>
        <v>1372500</v>
      </c>
      <c r="AJ869" s="2246">
        <v>457.5</v>
      </c>
      <c r="AK869" s="2075"/>
      <c r="AL869" s="2075">
        <v>13000</v>
      </c>
      <c r="AM869" s="2075">
        <v>3000</v>
      </c>
      <c r="AN869" s="2206">
        <f t="shared" si="647"/>
        <v>16000</v>
      </c>
      <c r="AO869" s="2206">
        <f t="shared" si="664"/>
        <v>7320000</v>
      </c>
      <c r="AP869" s="2206">
        <f t="shared" si="665"/>
        <v>0</v>
      </c>
      <c r="AQ869" s="2206">
        <f t="shared" si="666"/>
        <v>5947500</v>
      </c>
      <c r="AR869" s="2206">
        <f t="shared" si="667"/>
        <v>1372500</v>
      </c>
      <c r="AS869" s="2245">
        <v>457.5</v>
      </c>
      <c r="AT869" s="2075"/>
      <c r="AU869" s="2075">
        <v>13000</v>
      </c>
      <c r="AV869" s="2075">
        <v>3000</v>
      </c>
      <c r="AW869" s="2206">
        <f t="shared" si="648"/>
        <v>16000</v>
      </c>
      <c r="AX869" s="2206">
        <f t="shared" si="668"/>
        <v>7320000</v>
      </c>
      <c r="AY869" s="2206">
        <f t="shared" si="669"/>
        <v>0</v>
      </c>
      <c r="AZ869" s="2206">
        <f t="shared" si="670"/>
        <v>5947500</v>
      </c>
      <c r="BA869" s="2206">
        <f t="shared" si="671"/>
        <v>1372500</v>
      </c>
      <c r="BB869" s="2245">
        <f t="shared" si="637"/>
        <v>0</v>
      </c>
      <c r="BC869" s="2207">
        <f t="shared" si="638"/>
        <v>0</v>
      </c>
      <c r="BD869" s="2245">
        <f t="shared" si="643"/>
        <v>0</v>
      </c>
      <c r="BE869" s="2207">
        <f t="shared" si="644"/>
        <v>0</v>
      </c>
      <c r="BF869" s="2246">
        <v>457.5</v>
      </c>
      <c r="BG869" s="2075">
        <v>0</v>
      </c>
      <c r="BH869" s="2075">
        <v>13000</v>
      </c>
      <c r="BI869" s="2075">
        <v>3000</v>
      </c>
      <c r="BJ869" s="2206">
        <f t="shared" si="649"/>
        <v>16000</v>
      </c>
      <c r="BK869" s="2206">
        <f t="shared" si="672"/>
        <v>7320000</v>
      </c>
      <c r="BL869" s="2206">
        <f t="shared" si="673"/>
        <v>0</v>
      </c>
      <c r="BM869" s="2206">
        <f t="shared" si="674"/>
        <v>5947500</v>
      </c>
      <c r="BN869" s="2206">
        <f t="shared" si="675"/>
        <v>1372500</v>
      </c>
      <c r="BO869" s="2245">
        <v>457.5</v>
      </c>
      <c r="BP869" s="2075">
        <v>0</v>
      </c>
      <c r="BQ869" s="2075">
        <v>13000</v>
      </c>
      <c r="BR869" s="2075">
        <v>3000</v>
      </c>
      <c r="BS869" s="2206">
        <f t="shared" si="650"/>
        <v>16000</v>
      </c>
      <c r="BT869" s="2206">
        <f t="shared" si="676"/>
        <v>7320000</v>
      </c>
      <c r="BU869" s="2206">
        <f t="shared" si="677"/>
        <v>0</v>
      </c>
      <c r="BV869" s="2206">
        <f t="shared" si="678"/>
        <v>5947500</v>
      </c>
      <c r="BW869" s="2206">
        <f t="shared" si="679"/>
        <v>1372500</v>
      </c>
      <c r="BX869" s="2245">
        <f t="shared" si="639"/>
        <v>0</v>
      </c>
      <c r="BY869" s="2207">
        <f t="shared" si="640"/>
        <v>0</v>
      </c>
      <c r="BZ869" s="2211">
        <f t="shared" si="641"/>
        <v>0</v>
      </c>
      <c r="CA869" s="2212">
        <f t="shared" si="642"/>
        <v>0</v>
      </c>
      <c r="CB869" s="2083"/>
      <c r="CC869" s="2083"/>
      <c r="CD869" s="2237"/>
      <c r="CF869" s="2200"/>
    </row>
    <row r="870" spans="1:84" s="1974" customFormat="1" ht="18" customHeight="1" outlineLevel="1">
      <c r="A870" s="2235" t="s">
        <v>4633</v>
      </c>
      <c r="B870" s="2235" t="b">
        <v>1</v>
      </c>
      <c r="C870" s="2201"/>
      <c r="D870" s="2236" t="s">
        <v>3103</v>
      </c>
      <c r="E870" s="2243" t="s">
        <v>3106</v>
      </c>
      <c r="F870" s="2204" t="s">
        <v>365</v>
      </c>
      <c r="G870" s="2244">
        <v>719.8</v>
      </c>
      <c r="H870" s="2206">
        <v>1150</v>
      </c>
      <c r="I870" s="2206">
        <v>10110</v>
      </c>
      <c r="J870" s="2206"/>
      <c r="K870" s="2206">
        <f t="shared" si="651"/>
        <v>11260</v>
      </c>
      <c r="L870" s="2206">
        <f t="shared" si="652"/>
        <v>8104948</v>
      </c>
      <c r="M870" s="2206">
        <f t="shared" si="653"/>
        <v>827770</v>
      </c>
      <c r="N870" s="2206">
        <f t="shared" si="654"/>
        <v>7277178</v>
      </c>
      <c r="O870" s="2206">
        <f t="shared" si="655"/>
        <v>0</v>
      </c>
      <c r="P870" s="2244">
        <v>719.8</v>
      </c>
      <c r="Q870" s="2206">
        <v>1150</v>
      </c>
      <c r="R870" s="2206">
        <v>10110</v>
      </c>
      <c r="S870" s="2206"/>
      <c r="T870" s="2206">
        <f t="shared" si="645"/>
        <v>11260</v>
      </c>
      <c r="U870" s="2206">
        <f t="shared" si="656"/>
        <v>8104948</v>
      </c>
      <c r="V870" s="2206">
        <f t="shared" si="657"/>
        <v>827770</v>
      </c>
      <c r="W870" s="2206">
        <f t="shared" si="658"/>
        <v>7277178</v>
      </c>
      <c r="X870" s="2206">
        <f t="shared" si="659"/>
        <v>0</v>
      </c>
      <c r="Y870" s="2245">
        <f t="shared" si="635"/>
        <v>0</v>
      </c>
      <c r="Z870" s="2207">
        <f t="shared" si="636"/>
        <v>0</v>
      </c>
      <c r="AA870" s="2245">
        <v>694.8</v>
      </c>
      <c r="AB870" s="2206"/>
      <c r="AC870" s="2206">
        <v>13000</v>
      </c>
      <c r="AD870" s="2206">
        <v>3000</v>
      </c>
      <c r="AE870" s="2206">
        <f t="shared" si="646"/>
        <v>16000</v>
      </c>
      <c r="AF870" s="2206">
        <f t="shared" si="660"/>
        <v>11116800</v>
      </c>
      <c r="AG870" s="2206">
        <f t="shared" si="661"/>
        <v>0</v>
      </c>
      <c r="AH870" s="2206">
        <f t="shared" si="662"/>
        <v>9032400</v>
      </c>
      <c r="AI870" s="2207">
        <f t="shared" si="663"/>
        <v>2084400</v>
      </c>
      <c r="AJ870" s="2246">
        <v>719.8</v>
      </c>
      <c r="AK870" s="2075"/>
      <c r="AL870" s="2075">
        <v>13000</v>
      </c>
      <c r="AM870" s="2075">
        <v>3000</v>
      </c>
      <c r="AN870" s="2206">
        <f t="shared" si="647"/>
        <v>16000</v>
      </c>
      <c r="AO870" s="2206">
        <f t="shared" si="664"/>
        <v>11516800</v>
      </c>
      <c r="AP870" s="2206">
        <f t="shared" si="665"/>
        <v>0</v>
      </c>
      <c r="AQ870" s="2206">
        <f t="shared" si="666"/>
        <v>9357400</v>
      </c>
      <c r="AR870" s="2206">
        <f t="shared" si="667"/>
        <v>2159400</v>
      </c>
      <c r="AS870" s="2245">
        <v>719.8</v>
      </c>
      <c r="AT870" s="2075"/>
      <c r="AU870" s="2075">
        <v>13000</v>
      </c>
      <c r="AV870" s="2075">
        <v>3000</v>
      </c>
      <c r="AW870" s="2206">
        <f t="shared" si="648"/>
        <v>16000</v>
      </c>
      <c r="AX870" s="2206">
        <f t="shared" si="668"/>
        <v>11516800</v>
      </c>
      <c r="AY870" s="2206">
        <f t="shared" si="669"/>
        <v>0</v>
      </c>
      <c r="AZ870" s="2206">
        <f t="shared" si="670"/>
        <v>9357400</v>
      </c>
      <c r="BA870" s="2206">
        <f t="shared" si="671"/>
        <v>2159400</v>
      </c>
      <c r="BB870" s="2245">
        <f t="shared" si="637"/>
        <v>0</v>
      </c>
      <c r="BC870" s="2207">
        <f t="shared" si="638"/>
        <v>0</v>
      </c>
      <c r="BD870" s="2245">
        <f t="shared" si="643"/>
        <v>25</v>
      </c>
      <c r="BE870" s="2207">
        <f t="shared" si="644"/>
        <v>400000</v>
      </c>
      <c r="BF870" s="2246">
        <v>719.8</v>
      </c>
      <c r="BG870" s="2075">
        <v>0</v>
      </c>
      <c r="BH870" s="2075">
        <v>13000</v>
      </c>
      <c r="BI870" s="2075">
        <v>3000</v>
      </c>
      <c r="BJ870" s="2206">
        <f t="shared" si="649"/>
        <v>16000</v>
      </c>
      <c r="BK870" s="2206">
        <f t="shared" si="672"/>
        <v>11516800</v>
      </c>
      <c r="BL870" s="2206">
        <f t="shared" si="673"/>
        <v>0</v>
      </c>
      <c r="BM870" s="2206">
        <f t="shared" si="674"/>
        <v>9357400</v>
      </c>
      <c r="BN870" s="2206">
        <f t="shared" si="675"/>
        <v>2159400</v>
      </c>
      <c r="BO870" s="2245">
        <v>719.8</v>
      </c>
      <c r="BP870" s="2075">
        <v>0</v>
      </c>
      <c r="BQ870" s="2075">
        <v>13000</v>
      </c>
      <c r="BR870" s="2075">
        <v>3000</v>
      </c>
      <c r="BS870" s="2206">
        <f t="shared" si="650"/>
        <v>16000</v>
      </c>
      <c r="BT870" s="2206">
        <f t="shared" si="676"/>
        <v>11516800</v>
      </c>
      <c r="BU870" s="2206">
        <f t="shared" si="677"/>
        <v>0</v>
      </c>
      <c r="BV870" s="2206">
        <f t="shared" si="678"/>
        <v>9357400</v>
      </c>
      <c r="BW870" s="2206">
        <f t="shared" si="679"/>
        <v>2159400</v>
      </c>
      <c r="BX870" s="2245">
        <f t="shared" si="639"/>
        <v>0</v>
      </c>
      <c r="BY870" s="2207">
        <f t="shared" si="640"/>
        <v>0</v>
      </c>
      <c r="BZ870" s="2211">
        <f t="shared" si="641"/>
        <v>25</v>
      </c>
      <c r="CA870" s="2212">
        <f t="shared" si="642"/>
        <v>400000</v>
      </c>
      <c r="CB870" s="2083"/>
      <c r="CC870" s="2083"/>
      <c r="CD870" s="2237"/>
      <c r="CF870" s="2200"/>
    </row>
    <row r="871" spans="1:84" s="1974" customFormat="1" ht="18" customHeight="1" outlineLevel="1">
      <c r="A871" s="2235" t="s">
        <v>4634</v>
      </c>
      <c r="B871" s="2235" t="b">
        <v>1</v>
      </c>
      <c r="C871" s="2201"/>
      <c r="D871" s="2236" t="s">
        <v>3108</v>
      </c>
      <c r="E871" s="2243" t="s">
        <v>3111</v>
      </c>
      <c r="F871" s="2204" t="s">
        <v>365</v>
      </c>
      <c r="G871" s="2244">
        <v>39.9</v>
      </c>
      <c r="H871" s="2206">
        <v>1160</v>
      </c>
      <c r="I871" s="2206">
        <v>11980</v>
      </c>
      <c r="J871" s="2206"/>
      <c r="K871" s="2206">
        <f t="shared" si="651"/>
        <v>13140</v>
      </c>
      <c r="L871" s="2206">
        <f t="shared" si="652"/>
        <v>524286</v>
      </c>
      <c r="M871" s="2206">
        <f t="shared" si="653"/>
        <v>46284</v>
      </c>
      <c r="N871" s="2206">
        <f t="shared" si="654"/>
        <v>478002</v>
      </c>
      <c r="O871" s="2206">
        <f t="shared" si="655"/>
        <v>0</v>
      </c>
      <c r="P871" s="2244">
        <v>39.9</v>
      </c>
      <c r="Q871" s="2206">
        <v>1160</v>
      </c>
      <c r="R871" s="2206">
        <v>11980</v>
      </c>
      <c r="S871" s="2206"/>
      <c r="T871" s="2206">
        <f t="shared" si="645"/>
        <v>13140</v>
      </c>
      <c r="U871" s="2206">
        <f t="shared" si="656"/>
        <v>524286</v>
      </c>
      <c r="V871" s="2206">
        <f t="shared" si="657"/>
        <v>46284</v>
      </c>
      <c r="W871" s="2206">
        <f t="shared" si="658"/>
        <v>478002</v>
      </c>
      <c r="X871" s="2206">
        <f t="shared" si="659"/>
        <v>0</v>
      </c>
      <c r="Y871" s="2245">
        <f t="shared" si="635"/>
        <v>0</v>
      </c>
      <c r="Z871" s="2207">
        <f t="shared" si="636"/>
        <v>0</v>
      </c>
      <c r="AA871" s="2245">
        <v>9.6999999999999993</v>
      </c>
      <c r="AB871" s="2206"/>
      <c r="AC871" s="2206">
        <v>18000</v>
      </c>
      <c r="AD871" s="2206">
        <v>3000</v>
      </c>
      <c r="AE871" s="2206">
        <f t="shared" si="646"/>
        <v>21000</v>
      </c>
      <c r="AF871" s="2206">
        <f t="shared" si="660"/>
        <v>203700</v>
      </c>
      <c r="AG871" s="2206">
        <f t="shared" si="661"/>
        <v>0</v>
      </c>
      <c r="AH871" s="2206">
        <f t="shared" si="662"/>
        <v>174600</v>
      </c>
      <c r="AI871" s="2207">
        <f t="shared" si="663"/>
        <v>29100</v>
      </c>
      <c r="AJ871" s="2246">
        <v>39.9</v>
      </c>
      <c r="AK871" s="2075"/>
      <c r="AL871" s="2075">
        <v>18000</v>
      </c>
      <c r="AM871" s="2075">
        <v>3000</v>
      </c>
      <c r="AN871" s="2206">
        <f t="shared" si="647"/>
        <v>21000</v>
      </c>
      <c r="AO871" s="2206">
        <f t="shared" si="664"/>
        <v>837900</v>
      </c>
      <c r="AP871" s="2206">
        <f t="shared" si="665"/>
        <v>0</v>
      </c>
      <c r="AQ871" s="2206">
        <f t="shared" si="666"/>
        <v>718200</v>
      </c>
      <c r="AR871" s="2206">
        <f t="shared" si="667"/>
        <v>119700</v>
      </c>
      <c r="AS871" s="2245">
        <v>39.9</v>
      </c>
      <c r="AT871" s="2075"/>
      <c r="AU871" s="2075">
        <v>18000</v>
      </c>
      <c r="AV871" s="2075">
        <v>3000</v>
      </c>
      <c r="AW871" s="2206">
        <f t="shared" si="648"/>
        <v>21000</v>
      </c>
      <c r="AX871" s="2206">
        <f t="shared" si="668"/>
        <v>837900</v>
      </c>
      <c r="AY871" s="2206">
        <f t="shared" si="669"/>
        <v>0</v>
      </c>
      <c r="AZ871" s="2206">
        <f t="shared" si="670"/>
        <v>718200</v>
      </c>
      <c r="BA871" s="2206">
        <f t="shared" si="671"/>
        <v>119700</v>
      </c>
      <c r="BB871" s="2245">
        <f t="shared" si="637"/>
        <v>0</v>
      </c>
      <c r="BC871" s="2207">
        <f t="shared" si="638"/>
        <v>0</v>
      </c>
      <c r="BD871" s="2245">
        <f t="shared" si="643"/>
        <v>30.2</v>
      </c>
      <c r="BE871" s="2207">
        <f t="shared" si="644"/>
        <v>634200</v>
      </c>
      <c r="BF871" s="2246">
        <v>39.9</v>
      </c>
      <c r="BG871" s="2075">
        <v>0</v>
      </c>
      <c r="BH871" s="2075">
        <v>18000</v>
      </c>
      <c r="BI871" s="2075">
        <v>3000</v>
      </c>
      <c r="BJ871" s="2206">
        <f t="shared" si="649"/>
        <v>21000</v>
      </c>
      <c r="BK871" s="2206">
        <f t="shared" si="672"/>
        <v>837900</v>
      </c>
      <c r="BL871" s="2206">
        <f t="shared" si="673"/>
        <v>0</v>
      </c>
      <c r="BM871" s="2206">
        <f t="shared" si="674"/>
        <v>718200</v>
      </c>
      <c r="BN871" s="2206">
        <f t="shared" si="675"/>
        <v>119700</v>
      </c>
      <c r="BO871" s="2245">
        <v>39.9</v>
      </c>
      <c r="BP871" s="2075">
        <v>0</v>
      </c>
      <c r="BQ871" s="2075">
        <v>18000</v>
      </c>
      <c r="BR871" s="2075">
        <v>3000</v>
      </c>
      <c r="BS871" s="2206">
        <f t="shared" si="650"/>
        <v>21000</v>
      </c>
      <c r="BT871" s="2206">
        <f t="shared" si="676"/>
        <v>837900</v>
      </c>
      <c r="BU871" s="2206">
        <f t="shared" si="677"/>
        <v>0</v>
      </c>
      <c r="BV871" s="2206">
        <f t="shared" si="678"/>
        <v>718200</v>
      </c>
      <c r="BW871" s="2206">
        <f t="shared" si="679"/>
        <v>119700</v>
      </c>
      <c r="BX871" s="2245">
        <f t="shared" si="639"/>
        <v>0</v>
      </c>
      <c r="BY871" s="2207">
        <f t="shared" si="640"/>
        <v>0</v>
      </c>
      <c r="BZ871" s="2211">
        <f t="shared" si="641"/>
        <v>30.2</v>
      </c>
      <c r="CA871" s="2212">
        <f t="shared" si="642"/>
        <v>634200</v>
      </c>
      <c r="CB871" s="2083"/>
      <c r="CC871" s="2083"/>
      <c r="CD871" s="2237"/>
      <c r="CF871" s="2200"/>
    </row>
    <row r="872" spans="1:84" s="1974" customFormat="1" ht="18" customHeight="1" outlineLevel="1">
      <c r="A872" s="2235" t="s">
        <v>4635</v>
      </c>
      <c r="B872" s="2235" t="b">
        <v>1</v>
      </c>
      <c r="C872" s="2201"/>
      <c r="D872" s="2236" t="s">
        <v>3108</v>
      </c>
      <c r="E872" s="2243" t="s">
        <v>3109</v>
      </c>
      <c r="F872" s="2204" t="s">
        <v>365</v>
      </c>
      <c r="G872" s="2244">
        <v>22.8</v>
      </c>
      <c r="H872" s="2206">
        <v>1160</v>
      </c>
      <c r="I872" s="2206">
        <v>9030</v>
      </c>
      <c r="J872" s="2206"/>
      <c r="K872" s="2206">
        <f t="shared" si="651"/>
        <v>10190</v>
      </c>
      <c r="L872" s="2206">
        <f t="shared" si="652"/>
        <v>232332</v>
      </c>
      <c r="M872" s="2206">
        <f t="shared" si="653"/>
        <v>26448</v>
      </c>
      <c r="N872" s="2206">
        <f t="shared" si="654"/>
        <v>205884</v>
      </c>
      <c r="O872" s="2206">
        <f t="shared" si="655"/>
        <v>0</v>
      </c>
      <c r="P872" s="2244">
        <v>22.8</v>
      </c>
      <c r="Q872" s="2206">
        <v>1160</v>
      </c>
      <c r="R872" s="2206">
        <v>9030</v>
      </c>
      <c r="S872" s="2206"/>
      <c r="T872" s="2206">
        <f t="shared" si="645"/>
        <v>10190</v>
      </c>
      <c r="U872" s="2206">
        <f t="shared" si="656"/>
        <v>232332</v>
      </c>
      <c r="V872" s="2206">
        <f t="shared" si="657"/>
        <v>26448</v>
      </c>
      <c r="W872" s="2206">
        <f t="shared" si="658"/>
        <v>205884</v>
      </c>
      <c r="X872" s="2206">
        <f t="shared" si="659"/>
        <v>0</v>
      </c>
      <c r="Y872" s="2245">
        <f t="shared" si="635"/>
        <v>0</v>
      </c>
      <c r="Z872" s="2207">
        <f t="shared" si="636"/>
        <v>0</v>
      </c>
      <c r="AA872" s="2245">
        <v>22.8</v>
      </c>
      <c r="AB872" s="2206"/>
      <c r="AC872" s="2206">
        <v>13000</v>
      </c>
      <c r="AD872" s="2206">
        <v>3000</v>
      </c>
      <c r="AE872" s="2206">
        <f t="shared" si="646"/>
        <v>16000</v>
      </c>
      <c r="AF872" s="2206">
        <f t="shared" si="660"/>
        <v>364800</v>
      </c>
      <c r="AG872" s="2206">
        <f t="shared" si="661"/>
        <v>0</v>
      </c>
      <c r="AH872" s="2206">
        <f t="shared" si="662"/>
        <v>296400</v>
      </c>
      <c r="AI872" s="2207">
        <f t="shared" si="663"/>
        <v>68400</v>
      </c>
      <c r="AJ872" s="2246">
        <v>22.8</v>
      </c>
      <c r="AK872" s="2075"/>
      <c r="AL872" s="2075">
        <v>13000</v>
      </c>
      <c r="AM872" s="2075">
        <v>3000</v>
      </c>
      <c r="AN872" s="2206">
        <f t="shared" si="647"/>
        <v>16000</v>
      </c>
      <c r="AO872" s="2206">
        <f t="shared" si="664"/>
        <v>364800</v>
      </c>
      <c r="AP872" s="2206">
        <f t="shared" si="665"/>
        <v>0</v>
      </c>
      <c r="AQ872" s="2206">
        <f t="shared" si="666"/>
        <v>296400</v>
      </c>
      <c r="AR872" s="2206">
        <f t="shared" si="667"/>
        <v>68400</v>
      </c>
      <c r="AS872" s="2245">
        <v>22.8</v>
      </c>
      <c r="AT872" s="2075"/>
      <c r="AU872" s="2075">
        <v>13000</v>
      </c>
      <c r="AV872" s="2075">
        <v>3000</v>
      </c>
      <c r="AW872" s="2206">
        <f t="shared" si="648"/>
        <v>16000</v>
      </c>
      <c r="AX872" s="2206">
        <f t="shared" si="668"/>
        <v>364800</v>
      </c>
      <c r="AY872" s="2206">
        <f t="shared" si="669"/>
        <v>0</v>
      </c>
      <c r="AZ872" s="2206">
        <f t="shared" si="670"/>
        <v>296400</v>
      </c>
      <c r="BA872" s="2206">
        <f t="shared" si="671"/>
        <v>68400</v>
      </c>
      <c r="BB872" s="2245">
        <f t="shared" si="637"/>
        <v>0</v>
      </c>
      <c r="BC872" s="2207">
        <f t="shared" si="638"/>
        <v>0</v>
      </c>
      <c r="BD872" s="2245">
        <f t="shared" si="643"/>
        <v>0</v>
      </c>
      <c r="BE872" s="2207">
        <f t="shared" si="644"/>
        <v>0</v>
      </c>
      <c r="BF872" s="2246">
        <v>22.8</v>
      </c>
      <c r="BG872" s="2075">
        <v>0</v>
      </c>
      <c r="BH872" s="2075">
        <v>13000</v>
      </c>
      <c r="BI872" s="2075">
        <v>3000</v>
      </c>
      <c r="BJ872" s="2206">
        <f t="shared" si="649"/>
        <v>16000</v>
      </c>
      <c r="BK872" s="2206">
        <f t="shared" si="672"/>
        <v>364800</v>
      </c>
      <c r="BL872" s="2206">
        <f t="shared" si="673"/>
        <v>0</v>
      </c>
      <c r="BM872" s="2206">
        <f t="shared" si="674"/>
        <v>296400</v>
      </c>
      <c r="BN872" s="2206">
        <f t="shared" si="675"/>
        <v>68400</v>
      </c>
      <c r="BO872" s="2245">
        <v>22.8</v>
      </c>
      <c r="BP872" s="2075">
        <v>0</v>
      </c>
      <c r="BQ872" s="2075">
        <v>13000</v>
      </c>
      <c r="BR872" s="2075">
        <v>3000</v>
      </c>
      <c r="BS872" s="2206">
        <f t="shared" si="650"/>
        <v>16000</v>
      </c>
      <c r="BT872" s="2206">
        <f t="shared" si="676"/>
        <v>364800</v>
      </c>
      <c r="BU872" s="2206">
        <f t="shared" si="677"/>
        <v>0</v>
      </c>
      <c r="BV872" s="2206">
        <f t="shared" si="678"/>
        <v>296400</v>
      </c>
      <c r="BW872" s="2206">
        <f t="shared" si="679"/>
        <v>68400</v>
      </c>
      <c r="BX872" s="2245">
        <f t="shared" si="639"/>
        <v>0</v>
      </c>
      <c r="BY872" s="2207">
        <f t="shared" si="640"/>
        <v>0</v>
      </c>
      <c r="BZ872" s="2211">
        <f t="shared" si="641"/>
        <v>0</v>
      </c>
      <c r="CA872" s="2212">
        <f t="shared" si="642"/>
        <v>0</v>
      </c>
      <c r="CB872" s="2083"/>
      <c r="CC872" s="2083"/>
      <c r="CD872" s="2237"/>
      <c r="CF872" s="2200"/>
    </row>
    <row r="873" spans="1:84" s="1974" customFormat="1" ht="18" customHeight="1" outlineLevel="1">
      <c r="B873" s="2235"/>
      <c r="C873" s="2201"/>
      <c r="D873" s="2232" t="s">
        <v>4636</v>
      </c>
      <c r="E873" s="2243"/>
      <c r="F873" s="2204"/>
      <c r="G873" s="2244"/>
      <c r="H873" s="2206"/>
      <c r="I873" s="2206"/>
      <c r="J873" s="2206"/>
      <c r="K873" s="2206">
        <f t="shared" si="651"/>
        <v>0</v>
      </c>
      <c r="L873" s="2206">
        <f t="shared" si="652"/>
        <v>0</v>
      </c>
      <c r="M873" s="2206">
        <f t="shared" si="653"/>
        <v>0</v>
      </c>
      <c r="N873" s="2206">
        <f t="shared" si="654"/>
        <v>0</v>
      </c>
      <c r="O873" s="2206">
        <f t="shared" si="655"/>
        <v>0</v>
      </c>
      <c r="P873" s="2244"/>
      <c r="Q873" s="2206"/>
      <c r="R873" s="2206"/>
      <c r="S873" s="2206"/>
      <c r="T873" s="2206">
        <f t="shared" si="645"/>
        <v>0</v>
      </c>
      <c r="U873" s="2206">
        <f t="shared" si="656"/>
        <v>0</v>
      </c>
      <c r="V873" s="2206">
        <f t="shared" si="657"/>
        <v>0</v>
      </c>
      <c r="W873" s="2206">
        <f t="shared" si="658"/>
        <v>0</v>
      </c>
      <c r="X873" s="2206">
        <f t="shared" si="659"/>
        <v>0</v>
      </c>
      <c r="Y873" s="2244">
        <f t="shared" si="635"/>
        <v>0</v>
      </c>
      <c r="Z873" s="2207">
        <f t="shared" si="636"/>
        <v>0</v>
      </c>
      <c r="AA873" s="2244">
        <v>0</v>
      </c>
      <c r="AB873" s="2206"/>
      <c r="AC873" s="2206"/>
      <c r="AD873" s="2206"/>
      <c r="AE873" s="2206">
        <f t="shared" si="646"/>
        <v>0</v>
      </c>
      <c r="AF873" s="2206">
        <f t="shared" si="660"/>
        <v>0</v>
      </c>
      <c r="AG873" s="2206">
        <f t="shared" si="661"/>
        <v>0</v>
      </c>
      <c r="AH873" s="2206">
        <f t="shared" si="662"/>
        <v>0</v>
      </c>
      <c r="AI873" s="2207">
        <f t="shared" si="663"/>
        <v>0</v>
      </c>
      <c r="AJ873" s="2246">
        <v>0</v>
      </c>
      <c r="AK873" s="2075"/>
      <c r="AL873" s="2075"/>
      <c r="AM873" s="2075"/>
      <c r="AN873" s="2206">
        <f t="shared" si="647"/>
        <v>0</v>
      </c>
      <c r="AO873" s="2206">
        <f t="shared" si="664"/>
        <v>0</v>
      </c>
      <c r="AP873" s="2206">
        <f t="shared" si="665"/>
        <v>0</v>
      </c>
      <c r="AQ873" s="2206">
        <f t="shared" si="666"/>
        <v>0</v>
      </c>
      <c r="AR873" s="2206">
        <f t="shared" si="667"/>
        <v>0</v>
      </c>
      <c r="AS873" s="2244">
        <v>0</v>
      </c>
      <c r="AT873" s="2075"/>
      <c r="AU873" s="2075"/>
      <c r="AV873" s="2075"/>
      <c r="AW873" s="2206">
        <f t="shared" si="648"/>
        <v>0</v>
      </c>
      <c r="AX873" s="2206">
        <f t="shared" si="668"/>
        <v>0</v>
      </c>
      <c r="AY873" s="2206">
        <f t="shared" si="669"/>
        <v>0</v>
      </c>
      <c r="AZ873" s="2206">
        <f t="shared" si="670"/>
        <v>0</v>
      </c>
      <c r="BA873" s="2206">
        <f t="shared" si="671"/>
        <v>0</v>
      </c>
      <c r="BB873" s="2244">
        <f t="shared" si="637"/>
        <v>0</v>
      </c>
      <c r="BC873" s="2207">
        <f t="shared" si="638"/>
        <v>0</v>
      </c>
      <c r="BD873" s="2244">
        <f t="shared" si="643"/>
        <v>0</v>
      </c>
      <c r="BE873" s="2207">
        <f t="shared" si="644"/>
        <v>0</v>
      </c>
      <c r="BF873" s="2246">
        <v>0</v>
      </c>
      <c r="BG873" s="2075">
        <v>0</v>
      </c>
      <c r="BH873" s="2075">
        <v>0</v>
      </c>
      <c r="BI873" s="2075">
        <v>0</v>
      </c>
      <c r="BJ873" s="2206">
        <f t="shared" si="649"/>
        <v>0</v>
      </c>
      <c r="BK873" s="2206">
        <f t="shared" si="672"/>
        <v>0</v>
      </c>
      <c r="BL873" s="2206">
        <f t="shared" si="673"/>
        <v>0</v>
      </c>
      <c r="BM873" s="2206">
        <f t="shared" si="674"/>
        <v>0</v>
      </c>
      <c r="BN873" s="2206">
        <f t="shared" si="675"/>
        <v>0</v>
      </c>
      <c r="BO873" s="2244">
        <v>0</v>
      </c>
      <c r="BP873" s="2075">
        <v>0</v>
      </c>
      <c r="BQ873" s="2075">
        <v>0</v>
      </c>
      <c r="BR873" s="2075">
        <v>0</v>
      </c>
      <c r="BS873" s="2206">
        <f t="shared" si="650"/>
        <v>0</v>
      </c>
      <c r="BT873" s="2206">
        <f t="shared" si="676"/>
        <v>0</v>
      </c>
      <c r="BU873" s="2206">
        <f t="shared" si="677"/>
        <v>0</v>
      </c>
      <c r="BV873" s="2206">
        <f t="shared" si="678"/>
        <v>0</v>
      </c>
      <c r="BW873" s="2206">
        <f t="shared" si="679"/>
        <v>0</v>
      </c>
      <c r="BX873" s="2244">
        <f t="shared" si="639"/>
        <v>0</v>
      </c>
      <c r="BY873" s="2207">
        <f t="shared" si="640"/>
        <v>0</v>
      </c>
      <c r="BZ873" s="2211">
        <f t="shared" si="641"/>
        <v>0</v>
      </c>
      <c r="CA873" s="2212">
        <f t="shared" si="642"/>
        <v>0</v>
      </c>
      <c r="CB873" s="2083"/>
      <c r="CC873" s="2083"/>
      <c r="CD873" s="2237"/>
      <c r="CF873" s="2200"/>
    </row>
    <row r="874" spans="1:84" s="1974" customFormat="1" ht="18" customHeight="1" outlineLevel="1">
      <c r="A874" s="2235" t="s">
        <v>4637</v>
      </c>
      <c r="B874" s="2235" t="b">
        <v>1</v>
      </c>
      <c r="C874" s="2201"/>
      <c r="D874" s="2236" t="s">
        <v>4638</v>
      </c>
      <c r="E874" s="2243" t="s">
        <v>4639</v>
      </c>
      <c r="F874" s="2204" t="s">
        <v>449</v>
      </c>
      <c r="G874" s="2244">
        <v>0</v>
      </c>
      <c r="H874" s="2206">
        <v>2400</v>
      </c>
      <c r="I874" s="2206">
        <v>5970</v>
      </c>
      <c r="J874" s="2206"/>
      <c r="K874" s="2206">
        <f t="shared" si="651"/>
        <v>8370</v>
      </c>
      <c r="L874" s="2206">
        <f t="shared" si="652"/>
        <v>0</v>
      </c>
      <c r="M874" s="2206">
        <f t="shared" si="653"/>
        <v>0</v>
      </c>
      <c r="N874" s="2206">
        <f t="shared" si="654"/>
        <v>0</v>
      </c>
      <c r="O874" s="2206">
        <f t="shared" si="655"/>
        <v>0</v>
      </c>
      <c r="P874" s="2244">
        <v>0</v>
      </c>
      <c r="Q874" s="2206">
        <v>2400</v>
      </c>
      <c r="R874" s="2206">
        <v>5970</v>
      </c>
      <c r="S874" s="2206"/>
      <c r="T874" s="2206">
        <f t="shared" si="645"/>
        <v>8370</v>
      </c>
      <c r="U874" s="2206">
        <f t="shared" si="656"/>
        <v>0</v>
      </c>
      <c r="V874" s="2206">
        <f t="shared" si="657"/>
        <v>0</v>
      </c>
      <c r="W874" s="2206">
        <f t="shared" si="658"/>
        <v>0</v>
      </c>
      <c r="X874" s="2206">
        <f t="shared" si="659"/>
        <v>0</v>
      </c>
      <c r="Y874" s="2244">
        <f t="shared" si="635"/>
        <v>0</v>
      </c>
      <c r="Z874" s="2207">
        <f t="shared" si="636"/>
        <v>0</v>
      </c>
      <c r="AA874" s="2244">
        <v>88.9</v>
      </c>
      <c r="AB874" s="2206">
        <v>8000</v>
      </c>
      <c r="AC874" s="2206">
        <v>5000</v>
      </c>
      <c r="AD874" s="2206">
        <v>3000</v>
      </c>
      <c r="AE874" s="2206">
        <f t="shared" si="646"/>
        <v>16000</v>
      </c>
      <c r="AF874" s="2206">
        <f t="shared" si="660"/>
        <v>1422400</v>
      </c>
      <c r="AG874" s="2206">
        <f t="shared" si="661"/>
        <v>711200</v>
      </c>
      <c r="AH874" s="2206">
        <f t="shared" si="662"/>
        <v>444500</v>
      </c>
      <c r="AI874" s="2207">
        <f t="shared" si="663"/>
        <v>266700</v>
      </c>
      <c r="AJ874" s="2246">
        <v>0</v>
      </c>
      <c r="AK874" s="2075">
        <v>8000</v>
      </c>
      <c r="AL874" s="2075">
        <v>5000</v>
      </c>
      <c r="AM874" s="2075">
        <v>3000</v>
      </c>
      <c r="AN874" s="2206">
        <f t="shared" si="647"/>
        <v>16000</v>
      </c>
      <c r="AO874" s="2206">
        <f t="shared" si="664"/>
        <v>0</v>
      </c>
      <c r="AP874" s="2206">
        <f t="shared" si="665"/>
        <v>0</v>
      </c>
      <c r="AQ874" s="2206">
        <f t="shared" si="666"/>
        <v>0</v>
      </c>
      <c r="AR874" s="2206">
        <f t="shared" si="667"/>
        <v>0</v>
      </c>
      <c r="AS874" s="2244">
        <v>0</v>
      </c>
      <c r="AT874" s="2075">
        <v>8000</v>
      </c>
      <c r="AU874" s="2075">
        <v>5000</v>
      </c>
      <c r="AV874" s="2075">
        <v>3000</v>
      </c>
      <c r="AW874" s="2206">
        <f t="shared" si="648"/>
        <v>16000</v>
      </c>
      <c r="AX874" s="2206">
        <f t="shared" si="668"/>
        <v>0</v>
      </c>
      <c r="AY874" s="2206">
        <f t="shared" si="669"/>
        <v>0</v>
      </c>
      <c r="AZ874" s="2206">
        <f t="shared" si="670"/>
        <v>0</v>
      </c>
      <c r="BA874" s="2206">
        <f t="shared" si="671"/>
        <v>0</v>
      </c>
      <c r="BB874" s="2244">
        <f t="shared" si="637"/>
        <v>0</v>
      </c>
      <c r="BC874" s="2207">
        <f t="shared" si="638"/>
        <v>0</v>
      </c>
      <c r="BD874" s="2244">
        <f t="shared" si="643"/>
        <v>-88.9</v>
      </c>
      <c r="BE874" s="2207">
        <f t="shared" si="644"/>
        <v>-1422400</v>
      </c>
      <c r="BF874" s="2246">
        <v>0</v>
      </c>
      <c r="BG874" s="2075">
        <v>8000</v>
      </c>
      <c r="BH874" s="2075">
        <v>5000</v>
      </c>
      <c r="BI874" s="2075">
        <v>3000</v>
      </c>
      <c r="BJ874" s="2206">
        <f t="shared" si="649"/>
        <v>16000</v>
      </c>
      <c r="BK874" s="2206">
        <f t="shared" si="672"/>
        <v>0</v>
      </c>
      <c r="BL874" s="2206">
        <f t="shared" si="673"/>
        <v>0</v>
      </c>
      <c r="BM874" s="2206">
        <f t="shared" si="674"/>
        <v>0</v>
      </c>
      <c r="BN874" s="2206">
        <f t="shared" si="675"/>
        <v>0</v>
      </c>
      <c r="BO874" s="2244">
        <v>0</v>
      </c>
      <c r="BP874" s="2075">
        <v>8000</v>
      </c>
      <c r="BQ874" s="2075">
        <v>5000</v>
      </c>
      <c r="BR874" s="2075">
        <v>3000</v>
      </c>
      <c r="BS874" s="2206">
        <f t="shared" si="650"/>
        <v>16000</v>
      </c>
      <c r="BT874" s="2206">
        <f t="shared" si="676"/>
        <v>0</v>
      </c>
      <c r="BU874" s="2206">
        <f t="shared" si="677"/>
        <v>0</v>
      </c>
      <c r="BV874" s="2206">
        <f t="shared" si="678"/>
        <v>0</v>
      </c>
      <c r="BW874" s="2206">
        <f t="shared" si="679"/>
        <v>0</v>
      </c>
      <c r="BX874" s="2244">
        <f t="shared" si="639"/>
        <v>0</v>
      </c>
      <c r="BY874" s="2207">
        <f t="shared" si="640"/>
        <v>0</v>
      </c>
      <c r="BZ874" s="2211">
        <f t="shared" si="641"/>
        <v>-88.9</v>
      </c>
      <c r="CA874" s="2212">
        <f t="shared" si="642"/>
        <v>-1422400</v>
      </c>
      <c r="CB874" s="2083"/>
      <c r="CC874" s="2083"/>
      <c r="CD874" s="2237"/>
      <c r="CF874" s="2200"/>
    </row>
    <row r="875" spans="1:84" s="1974" customFormat="1" ht="18" customHeight="1" outlineLevel="1">
      <c r="A875" s="2235" t="s">
        <v>4640</v>
      </c>
      <c r="B875" s="2235" t="b">
        <v>1</v>
      </c>
      <c r="C875" s="2201"/>
      <c r="D875" s="2236" t="s">
        <v>4638</v>
      </c>
      <c r="E875" s="2243" t="s">
        <v>3130</v>
      </c>
      <c r="F875" s="2204" t="s">
        <v>449</v>
      </c>
      <c r="G875" s="2244">
        <v>85.9</v>
      </c>
      <c r="H875" s="2206">
        <v>3850</v>
      </c>
      <c r="I875" s="2206">
        <v>6400</v>
      </c>
      <c r="J875" s="2206"/>
      <c r="K875" s="2206">
        <f t="shared" si="651"/>
        <v>10250</v>
      </c>
      <c r="L875" s="2206">
        <f t="shared" si="652"/>
        <v>880475</v>
      </c>
      <c r="M875" s="2206">
        <f t="shared" si="653"/>
        <v>330715</v>
      </c>
      <c r="N875" s="2206">
        <f t="shared" si="654"/>
        <v>549760</v>
      </c>
      <c r="O875" s="2206">
        <f t="shared" si="655"/>
        <v>0</v>
      </c>
      <c r="P875" s="2244">
        <v>85.9</v>
      </c>
      <c r="Q875" s="2206">
        <v>3850</v>
      </c>
      <c r="R875" s="2206">
        <v>6400</v>
      </c>
      <c r="S875" s="2206"/>
      <c r="T875" s="2206">
        <f t="shared" si="645"/>
        <v>10250</v>
      </c>
      <c r="U875" s="2206">
        <f t="shared" si="656"/>
        <v>880475</v>
      </c>
      <c r="V875" s="2206">
        <f t="shared" si="657"/>
        <v>330715</v>
      </c>
      <c r="W875" s="2206">
        <f t="shared" si="658"/>
        <v>549760</v>
      </c>
      <c r="X875" s="2206">
        <f t="shared" si="659"/>
        <v>0</v>
      </c>
      <c r="Y875" s="2245">
        <f t="shared" si="635"/>
        <v>0</v>
      </c>
      <c r="Z875" s="2207">
        <f t="shared" si="636"/>
        <v>0</v>
      </c>
      <c r="AA875" s="2245">
        <v>88.3</v>
      </c>
      <c r="AB875" s="2206">
        <v>10000</v>
      </c>
      <c r="AC875" s="2206">
        <v>5000</v>
      </c>
      <c r="AD875" s="2206">
        <v>3000</v>
      </c>
      <c r="AE875" s="2206">
        <f t="shared" si="646"/>
        <v>18000</v>
      </c>
      <c r="AF875" s="2206">
        <f t="shared" si="660"/>
        <v>1589400</v>
      </c>
      <c r="AG875" s="2206">
        <f t="shared" si="661"/>
        <v>883000</v>
      </c>
      <c r="AH875" s="2206">
        <f t="shared" si="662"/>
        <v>441500</v>
      </c>
      <c r="AI875" s="2207">
        <f t="shared" si="663"/>
        <v>264900</v>
      </c>
      <c r="AJ875" s="2246">
        <v>85.9</v>
      </c>
      <c r="AK875" s="2075">
        <v>10000</v>
      </c>
      <c r="AL875" s="2075">
        <v>5000</v>
      </c>
      <c r="AM875" s="2075">
        <v>3000</v>
      </c>
      <c r="AN875" s="2206">
        <f t="shared" si="647"/>
        <v>18000</v>
      </c>
      <c r="AO875" s="2206">
        <f t="shared" si="664"/>
        <v>1546200</v>
      </c>
      <c r="AP875" s="2206">
        <f t="shared" si="665"/>
        <v>859000</v>
      </c>
      <c r="AQ875" s="2206">
        <f t="shared" si="666"/>
        <v>429500</v>
      </c>
      <c r="AR875" s="2206">
        <f t="shared" si="667"/>
        <v>257700</v>
      </c>
      <c r="AS875" s="2245">
        <v>85.9</v>
      </c>
      <c r="AT875" s="2075">
        <v>10000</v>
      </c>
      <c r="AU875" s="2075">
        <v>5000</v>
      </c>
      <c r="AV875" s="2075">
        <v>3000</v>
      </c>
      <c r="AW875" s="2206">
        <f t="shared" si="648"/>
        <v>18000</v>
      </c>
      <c r="AX875" s="2206">
        <f t="shared" si="668"/>
        <v>1546200</v>
      </c>
      <c r="AY875" s="2206">
        <f t="shared" si="669"/>
        <v>859000</v>
      </c>
      <c r="AZ875" s="2206">
        <f t="shared" si="670"/>
        <v>429500</v>
      </c>
      <c r="BA875" s="2206">
        <f t="shared" si="671"/>
        <v>257700</v>
      </c>
      <c r="BB875" s="2245">
        <f t="shared" si="637"/>
        <v>0</v>
      </c>
      <c r="BC875" s="2207">
        <f t="shared" si="638"/>
        <v>0</v>
      </c>
      <c r="BD875" s="2245">
        <f t="shared" si="643"/>
        <v>-2.3999999999999915</v>
      </c>
      <c r="BE875" s="2207">
        <f t="shared" si="644"/>
        <v>-43200</v>
      </c>
      <c r="BF875" s="2246">
        <v>85.9</v>
      </c>
      <c r="BG875" s="2075">
        <v>10000</v>
      </c>
      <c r="BH875" s="2075">
        <v>5000</v>
      </c>
      <c r="BI875" s="2075">
        <v>3000</v>
      </c>
      <c r="BJ875" s="2206">
        <f t="shared" si="649"/>
        <v>18000</v>
      </c>
      <c r="BK875" s="2206">
        <f t="shared" si="672"/>
        <v>1546200</v>
      </c>
      <c r="BL875" s="2206">
        <f t="shared" si="673"/>
        <v>859000</v>
      </c>
      <c r="BM875" s="2206">
        <f t="shared" si="674"/>
        <v>429500</v>
      </c>
      <c r="BN875" s="2206">
        <f t="shared" si="675"/>
        <v>257700</v>
      </c>
      <c r="BO875" s="2245">
        <v>85.9</v>
      </c>
      <c r="BP875" s="2075">
        <v>10000</v>
      </c>
      <c r="BQ875" s="2075">
        <v>5000</v>
      </c>
      <c r="BR875" s="2075">
        <v>3000</v>
      </c>
      <c r="BS875" s="2206">
        <f t="shared" si="650"/>
        <v>18000</v>
      </c>
      <c r="BT875" s="2206">
        <f t="shared" si="676"/>
        <v>1546200</v>
      </c>
      <c r="BU875" s="2206">
        <f t="shared" si="677"/>
        <v>859000</v>
      </c>
      <c r="BV875" s="2206">
        <f t="shared" si="678"/>
        <v>429500</v>
      </c>
      <c r="BW875" s="2206">
        <f t="shared" si="679"/>
        <v>257700</v>
      </c>
      <c r="BX875" s="2245">
        <f t="shared" si="639"/>
        <v>0</v>
      </c>
      <c r="BY875" s="2207">
        <f t="shared" si="640"/>
        <v>0</v>
      </c>
      <c r="BZ875" s="2211">
        <f t="shared" si="641"/>
        <v>-2.3999999999999915</v>
      </c>
      <c r="CA875" s="2212">
        <f t="shared" si="642"/>
        <v>-43200</v>
      </c>
      <c r="CB875" s="2083"/>
      <c r="CC875" s="2083"/>
      <c r="CD875" s="2237"/>
      <c r="CF875" s="2200"/>
    </row>
    <row r="876" spans="1:84" s="1974" customFormat="1" ht="18" customHeight="1" outlineLevel="1">
      <c r="A876" s="2235" t="s">
        <v>4641</v>
      </c>
      <c r="B876" s="2235" t="b">
        <v>1</v>
      </c>
      <c r="C876" s="2201"/>
      <c r="D876" s="2236" t="s">
        <v>3113</v>
      </c>
      <c r="E876" s="2243" t="s">
        <v>4642</v>
      </c>
      <c r="F876" s="2204" t="s">
        <v>154</v>
      </c>
      <c r="G876" s="2244">
        <v>0</v>
      </c>
      <c r="H876" s="2206"/>
      <c r="I876" s="2206">
        <v>7400</v>
      </c>
      <c r="J876" s="2206">
        <v>80</v>
      </c>
      <c r="K876" s="2206">
        <f t="shared" si="651"/>
        <v>7480</v>
      </c>
      <c r="L876" s="2206">
        <f t="shared" si="652"/>
        <v>0</v>
      </c>
      <c r="M876" s="2206">
        <f t="shared" si="653"/>
        <v>0</v>
      </c>
      <c r="N876" s="2206">
        <f t="shared" si="654"/>
        <v>0</v>
      </c>
      <c r="O876" s="2206">
        <f t="shared" si="655"/>
        <v>0</v>
      </c>
      <c r="P876" s="2244">
        <v>0</v>
      </c>
      <c r="Q876" s="2206"/>
      <c r="R876" s="2206">
        <v>7400</v>
      </c>
      <c r="S876" s="2206">
        <v>80</v>
      </c>
      <c r="T876" s="2206">
        <f t="shared" si="645"/>
        <v>7480</v>
      </c>
      <c r="U876" s="2206">
        <f t="shared" si="656"/>
        <v>0</v>
      </c>
      <c r="V876" s="2206">
        <f t="shared" si="657"/>
        <v>0</v>
      </c>
      <c r="W876" s="2206">
        <f t="shared" si="658"/>
        <v>0</v>
      </c>
      <c r="X876" s="2206">
        <f t="shared" si="659"/>
        <v>0</v>
      </c>
      <c r="Y876" s="2244">
        <f t="shared" ref="Y876:Y939" si="680">+P876-G876</f>
        <v>0</v>
      </c>
      <c r="Z876" s="2207">
        <f t="shared" ref="Z876:Z939" si="681">+U876-L876</f>
        <v>0</v>
      </c>
      <c r="AA876" s="2244">
        <v>28</v>
      </c>
      <c r="AB876" s="2206">
        <v>25000</v>
      </c>
      <c r="AC876" s="2206">
        <v>5000</v>
      </c>
      <c r="AD876" s="2206">
        <v>3000</v>
      </c>
      <c r="AE876" s="2206">
        <f t="shared" si="646"/>
        <v>33000</v>
      </c>
      <c r="AF876" s="2206">
        <f t="shared" si="660"/>
        <v>924000</v>
      </c>
      <c r="AG876" s="2206">
        <f t="shared" si="661"/>
        <v>700000</v>
      </c>
      <c r="AH876" s="2206">
        <f t="shared" si="662"/>
        <v>140000</v>
      </c>
      <c r="AI876" s="2207">
        <f t="shared" si="663"/>
        <v>84000</v>
      </c>
      <c r="AJ876" s="2246">
        <v>0</v>
      </c>
      <c r="AK876" s="2075">
        <v>25000</v>
      </c>
      <c r="AL876" s="2075">
        <v>5000</v>
      </c>
      <c r="AM876" s="2075">
        <v>3000</v>
      </c>
      <c r="AN876" s="2206">
        <f t="shared" si="647"/>
        <v>33000</v>
      </c>
      <c r="AO876" s="2206">
        <f t="shared" si="664"/>
        <v>0</v>
      </c>
      <c r="AP876" s="2206">
        <f t="shared" si="665"/>
        <v>0</v>
      </c>
      <c r="AQ876" s="2206">
        <f t="shared" si="666"/>
        <v>0</v>
      </c>
      <c r="AR876" s="2206">
        <f t="shared" si="667"/>
        <v>0</v>
      </c>
      <c r="AS876" s="2244">
        <v>0</v>
      </c>
      <c r="AT876" s="2075">
        <v>25000</v>
      </c>
      <c r="AU876" s="2075">
        <v>5000</v>
      </c>
      <c r="AV876" s="2075">
        <v>3000</v>
      </c>
      <c r="AW876" s="2206">
        <f t="shared" si="648"/>
        <v>33000</v>
      </c>
      <c r="AX876" s="2206">
        <f t="shared" si="668"/>
        <v>0</v>
      </c>
      <c r="AY876" s="2206">
        <f t="shared" si="669"/>
        <v>0</v>
      </c>
      <c r="AZ876" s="2206">
        <f t="shared" si="670"/>
        <v>0</v>
      </c>
      <c r="BA876" s="2206">
        <f t="shared" si="671"/>
        <v>0</v>
      </c>
      <c r="BB876" s="2244">
        <f t="shared" ref="BB876:BB939" si="682">AS876-AJ876</f>
        <v>0</v>
      </c>
      <c r="BC876" s="2207">
        <f t="shared" ref="BC876:BC939" si="683">AX876-AO876</f>
        <v>0</v>
      </c>
      <c r="BD876" s="2244">
        <f t="shared" si="643"/>
        <v>-28</v>
      </c>
      <c r="BE876" s="2207">
        <f t="shared" si="644"/>
        <v>-924000</v>
      </c>
      <c r="BF876" s="2246">
        <v>0</v>
      </c>
      <c r="BG876" s="2075">
        <v>25000</v>
      </c>
      <c r="BH876" s="2075">
        <v>5000</v>
      </c>
      <c r="BI876" s="2075">
        <v>3000</v>
      </c>
      <c r="BJ876" s="2206">
        <f t="shared" si="649"/>
        <v>33000</v>
      </c>
      <c r="BK876" s="2206">
        <f t="shared" si="672"/>
        <v>0</v>
      </c>
      <c r="BL876" s="2206">
        <f t="shared" si="673"/>
        <v>0</v>
      </c>
      <c r="BM876" s="2206">
        <f t="shared" si="674"/>
        <v>0</v>
      </c>
      <c r="BN876" s="2206">
        <f t="shared" si="675"/>
        <v>0</v>
      </c>
      <c r="BO876" s="2244">
        <v>0</v>
      </c>
      <c r="BP876" s="2075">
        <v>25000</v>
      </c>
      <c r="BQ876" s="2075">
        <v>5000</v>
      </c>
      <c r="BR876" s="2075">
        <v>3000</v>
      </c>
      <c r="BS876" s="2206">
        <f t="shared" si="650"/>
        <v>33000</v>
      </c>
      <c r="BT876" s="2206">
        <f t="shared" si="676"/>
        <v>0</v>
      </c>
      <c r="BU876" s="2206">
        <f t="shared" si="677"/>
        <v>0</v>
      </c>
      <c r="BV876" s="2206">
        <f t="shared" si="678"/>
        <v>0</v>
      </c>
      <c r="BW876" s="2206">
        <f t="shared" si="679"/>
        <v>0</v>
      </c>
      <c r="BX876" s="2244">
        <f t="shared" ref="BX876:BX939" si="684">BO876-BF876</f>
        <v>0</v>
      </c>
      <c r="BY876" s="2207">
        <f t="shared" ref="BY876:BY939" si="685">BT876-BK876</f>
        <v>0</v>
      </c>
      <c r="BZ876" s="2211">
        <f t="shared" ref="BZ876:BZ939" si="686">+BO876-AA876</f>
        <v>-28</v>
      </c>
      <c r="CA876" s="2212">
        <f t="shared" ref="CA876:CA939" si="687">+BT876-AF876</f>
        <v>-924000</v>
      </c>
      <c r="CB876" s="2083"/>
      <c r="CC876" s="2083"/>
      <c r="CD876" s="2237"/>
      <c r="CF876" s="2200"/>
    </row>
    <row r="877" spans="1:84" s="1974" customFormat="1" ht="18" customHeight="1" outlineLevel="1">
      <c r="A877" s="2235" t="s">
        <v>4643</v>
      </c>
      <c r="B877" s="2235" t="b">
        <v>1</v>
      </c>
      <c r="C877" s="2201"/>
      <c r="D877" s="2236" t="s">
        <v>3113</v>
      </c>
      <c r="E877" s="2243" t="s">
        <v>4644</v>
      </c>
      <c r="F877" s="2204" t="s">
        <v>154</v>
      </c>
      <c r="G877" s="2244">
        <v>3</v>
      </c>
      <c r="H877" s="2206"/>
      <c r="I877" s="2206">
        <v>7400</v>
      </c>
      <c r="J877" s="2206">
        <v>80</v>
      </c>
      <c r="K877" s="2206">
        <f t="shared" si="651"/>
        <v>7480</v>
      </c>
      <c r="L877" s="2206">
        <f t="shared" si="652"/>
        <v>22440</v>
      </c>
      <c r="M877" s="2206">
        <f t="shared" si="653"/>
        <v>0</v>
      </c>
      <c r="N877" s="2206">
        <f t="shared" si="654"/>
        <v>22200</v>
      </c>
      <c r="O877" s="2206">
        <f t="shared" si="655"/>
        <v>240</v>
      </c>
      <c r="P877" s="2244">
        <v>3</v>
      </c>
      <c r="Q877" s="2206"/>
      <c r="R877" s="2206">
        <v>7400</v>
      </c>
      <c r="S877" s="2206">
        <v>80</v>
      </c>
      <c r="T877" s="2206">
        <f t="shared" si="645"/>
        <v>7480</v>
      </c>
      <c r="U877" s="2206">
        <f t="shared" si="656"/>
        <v>22440</v>
      </c>
      <c r="V877" s="2206">
        <f t="shared" si="657"/>
        <v>0</v>
      </c>
      <c r="W877" s="2206">
        <f t="shared" si="658"/>
        <v>22200</v>
      </c>
      <c r="X877" s="2206">
        <f t="shared" si="659"/>
        <v>240</v>
      </c>
      <c r="Y877" s="2244">
        <f t="shared" si="680"/>
        <v>0</v>
      </c>
      <c r="Z877" s="2207">
        <f t="shared" si="681"/>
        <v>0</v>
      </c>
      <c r="AA877" s="2244">
        <v>4</v>
      </c>
      <c r="AB877" s="2206">
        <v>35000</v>
      </c>
      <c r="AC877" s="2206">
        <v>5000</v>
      </c>
      <c r="AD877" s="2206">
        <v>3000</v>
      </c>
      <c r="AE877" s="2206">
        <f t="shared" si="646"/>
        <v>43000</v>
      </c>
      <c r="AF877" s="2206">
        <f t="shared" si="660"/>
        <v>172000</v>
      </c>
      <c r="AG877" s="2206">
        <f t="shared" si="661"/>
        <v>140000</v>
      </c>
      <c r="AH877" s="2206">
        <f t="shared" si="662"/>
        <v>20000</v>
      </c>
      <c r="AI877" s="2207">
        <f t="shared" si="663"/>
        <v>12000</v>
      </c>
      <c r="AJ877" s="2246">
        <v>3</v>
      </c>
      <c r="AK877" s="2075">
        <v>35000</v>
      </c>
      <c r="AL877" s="2075">
        <v>5000</v>
      </c>
      <c r="AM877" s="2075">
        <v>3000</v>
      </c>
      <c r="AN877" s="2206">
        <f t="shared" si="647"/>
        <v>43000</v>
      </c>
      <c r="AO877" s="2206">
        <f t="shared" si="664"/>
        <v>129000</v>
      </c>
      <c r="AP877" s="2206">
        <f t="shared" si="665"/>
        <v>105000</v>
      </c>
      <c r="AQ877" s="2206">
        <f t="shared" si="666"/>
        <v>15000</v>
      </c>
      <c r="AR877" s="2206">
        <f t="shared" si="667"/>
        <v>9000</v>
      </c>
      <c r="AS877" s="2244">
        <v>3</v>
      </c>
      <c r="AT877" s="2075">
        <v>35000</v>
      </c>
      <c r="AU877" s="2075">
        <v>5000</v>
      </c>
      <c r="AV877" s="2075">
        <v>3000</v>
      </c>
      <c r="AW877" s="2206">
        <f t="shared" si="648"/>
        <v>43000</v>
      </c>
      <c r="AX877" s="2206">
        <f t="shared" si="668"/>
        <v>129000</v>
      </c>
      <c r="AY877" s="2206">
        <f t="shared" si="669"/>
        <v>105000</v>
      </c>
      <c r="AZ877" s="2206">
        <f t="shared" si="670"/>
        <v>15000</v>
      </c>
      <c r="BA877" s="2206">
        <f t="shared" si="671"/>
        <v>9000</v>
      </c>
      <c r="BB877" s="2244">
        <f t="shared" si="682"/>
        <v>0</v>
      </c>
      <c r="BC877" s="2207">
        <f t="shared" si="683"/>
        <v>0</v>
      </c>
      <c r="BD877" s="2244">
        <f t="shared" si="643"/>
        <v>-1</v>
      </c>
      <c r="BE877" s="2207">
        <f t="shared" si="644"/>
        <v>-43000</v>
      </c>
      <c r="BF877" s="2246">
        <v>3</v>
      </c>
      <c r="BG877" s="2075">
        <v>35000</v>
      </c>
      <c r="BH877" s="2075">
        <v>5000</v>
      </c>
      <c r="BI877" s="2075">
        <v>3000</v>
      </c>
      <c r="BJ877" s="2206">
        <f t="shared" si="649"/>
        <v>43000</v>
      </c>
      <c r="BK877" s="2206">
        <f t="shared" si="672"/>
        <v>129000</v>
      </c>
      <c r="BL877" s="2206">
        <f t="shared" si="673"/>
        <v>105000</v>
      </c>
      <c r="BM877" s="2206">
        <f t="shared" si="674"/>
        <v>15000</v>
      </c>
      <c r="BN877" s="2206">
        <f t="shared" si="675"/>
        <v>9000</v>
      </c>
      <c r="BO877" s="2244">
        <v>3</v>
      </c>
      <c r="BP877" s="2075">
        <v>35000</v>
      </c>
      <c r="BQ877" s="2075">
        <v>5000</v>
      </c>
      <c r="BR877" s="2075">
        <v>3000</v>
      </c>
      <c r="BS877" s="2206">
        <f t="shared" si="650"/>
        <v>43000</v>
      </c>
      <c r="BT877" s="2206">
        <f t="shared" si="676"/>
        <v>129000</v>
      </c>
      <c r="BU877" s="2206">
        <f t="shared" si="677"/>
        <v>105000</v>
      </c>
      <c r="BV877" s="2206">
        <f t="shared" si="678"/>
        <v>15000</v>
      </c>
      <c r="BW877" s="2206">
        <f t="shared" si="679"/>
        <v>9000</v>
      </c>
      <c r="BX877" s="2244">
        <f t="shared" si="684"/>
        <v>0</v>
      </c>
      <c r="BY877" s="2207">
        <f t="shared" si="685"/>
        <v>0</v>
      </c>
      <c r="BZ877" s="2211">
        <f t="shared" si="686"/>
        <v>-1</v>
      </c>
      <c r="CA877" s="2212">
        <f t="shared" si="687"/>
        <v>-43000</v>
      </c>
      <c r="CB877" s="2083"/>
      <c r="CC877" s="2083"/>
      <c r="CD877" s="2237"/>
      <c r="CF877" s="2200"/>
    </row>
    <row r="878" spans="1:84" s="1974" customFormat="1" ht="18" customHeight="1" outlineLevel="1">
      <c r="A878" s="2235" t="s">
        <v>4645</v>
      </c>
      <c r="B878" s="2235" t="b">
        <v>1</v>
      </c>
      <c r="C878" s="2201"/>
      <c r="D878" s="2236" t="s">
        <v>3965</v>
      </c>
      <c r="E878" s="2243" t="s">
        <v>3966</v>
      </c>
      <c r="F878" s="2204" t="s">
        <v>449</v>
      </c>
      <c r="G878" s="2244">
        <v>46.1</v>
      </c>
      <c r="H878" s="2206">
        <v>16090</v>
      </c>
      <c r="I878" s="2206">
        <v>18540</v>
      </c>
      <c r="J878" s="2206"/>
      <c r="K878" s="2206">
        <f t="shared" si="651"/>
        <v>34630</v>
      </c>
      <c r="L878" s="2206">
        <f t="shared" si="652"/>
        <v>1596443</v>
      </c>
      <c r="M878" s="2206">
        <f t="shared" si="653"/>
        <v>741749</v>
      </c>
      <c r="N878" s="2206">
        <f t="shared" si="654"/>
        <v>854694</v>
      </c>
      <c r="O878" s="2206">
        <f t="shared" si="655"/>
        <v>0</v>
      </c>
      <c r="P878" s="2244">
        <v>46.1</v>
      </c>
      <c r="Q878" s="2206">
        <v>16090</v>
      </c>
      <c r="R878" s="2206">
        <v>18540</v>
      </c>
      <c r="S878" s="2206"/>
      <c r="T878" s="2206">
        <f t="shared" si="645"/>
        <v>34630</v>
      </c>
      <c r="U878" s="2206">
        <f t="shared" si="656"/>
        <v>1596443</v>
      </c>
      <c r="V878" s="2206">
        <f t="shared" si="657"/>
        <v>741749</v>
      </c>
      <c r="W878" s="2206">
        <f t="shared" si="658"/>
        <v>854694</v>
      </c>
      <c r="X878" s="2206">
        <f t="shared" si="659"/>
        <v>0</v>
      </c>
      <c r="Y878" s="2245">
        <f t="shared" si="680"/>
        <v>0</v>
      </c>
      <c r="Z878" s="2207">
        <f t="shared" si="681"/>
        <v>0</v>
      </c>
      <c r="AA878" s="2245">
        <v>47.1</v>
      </c>
      <c r="AB878" s="2206">
        <v>1500</v>
      </c>
      <c r="AC878" s="2206">
        <v>5000</v>
      </c>
      <c r="AD878" s="2206">
        <v>1500</v>
      </c>
      <c r="AE878" s="2206">
        <f t="shared" si="646"/>
        <v>8000</v>
      </c>
      <c r="AF878" s="2206">
        <f t="shared" si="660"/>
        <v>376800</v>
      </c>
      <c r="AG878" s="2206">
        <f t="shared" si="661"/>
        <v>70650</v>
      </c>
      <c r="AH878" s="2206">
        <f t="shared" si="662"/>
        <v>235500</v>
      </c>
      <c r="AI878" s="2207">
        <f t="shared" si="663"/>
        <v>70650</v>
      </c>
      <c r="AJ878" s="2246">
        <v>46.1</v>
      </c>
      <c r="AK878" s="2075">
        <v>1500</v>
      </c>
      <c r="AL878" s="2075">
        <v>5000</v>
      </c>
      <c r="AM878" s="2075">
        <v>1500</v>
      </c>
      <c r="AN878" s="2206">
        <f t="shared" si="647"/>
        <v>8000</v>
      </c>
      <c r="AO878" s="2206">
        <f t="shared" si="664"/>
        <v>368800</v>
      </c>
      <c r="AP878" s="2206">
        <f t="shared" si="665"/>
        <v>69150</v>
      </c>
      <c r="AQ878" s="2206">
        <f t="shared" si="666"/>
        <v>230500</v>
      </c>
      <c r="AR878" s="2206">
        <f t="shared" si="667"/>
        <v>69150</v>
      </c>
      <c r="AS878" s="2245">
        <v>46.1</v>
      </c>
      <c r="AT878" s="2075">
        <v>1500</v>
      </c>
      <c r="AU878" s="2075">
        <v>5000</v>
      </c>
      <c r="AV878" s="2075">
        <v>1500</v>
      </c>
      <c r="AW878" s="2206">
        <f t="shared" si="648"/>
        <v>8000</v>
      </c>
      <c r="AX878" s="2206">
        <f t="shared" si="668"/>
        <v>368800</v>
      </c>
      <c r="AY878" s="2206">
        <f t="shared" si="669"/>
        <v>69150</v>
      </c>
      <c r="AZ878" s="2206">
        <f t="shared" si="670"/>
        <v>230500</v>
      </c>
      <c r="BA878" s="2206">
        <f t="shared" si="671"/>
        <v>69150</v>
      </c>
      <c r="BB878" s="2245">
        <f t="shared" si="682"/>
        <v>0</v>
      </c>
      <c r="BC878" s="2207">
        <f t="shared" si="683"/>
        <v>0</v>
      </c>
      <c r="BD878" s="2245">
        <f t="shared" si="643"/>
        <v>-1</v>
      </c>
      <c r="BE878" s="2207">
        <f t="shared" si="644"/>
        <v>-8000</v>
      </c>
      <c r="BF878" s="2246">
        <v>46.1</v>
      </c>
      <c r="BG878" s="2075">
        <v>1500</v>
      </c>
      <c r="BH878" s="2075">
        <v>5000</v>
      </c>
      <c r="BI878" s="2075">
        <v>1500</v>
      </c>
      <c r="BJ878" s="2206">
        <f t="shared" si="649"/>
        <v>8000</v>
      </c>
      <c r="BK878" s="2206">
        <f t="shared" si="672"/>
        <v>368800</v>
      </c>
      <c r="BL878" s="2206">
        <f t="shared" si="673"/>
        <v>69150</v>
      </c>
      <c r="BM878" s="2206">
        <f t="shared" si="674"/>
        <v>230500</v>
      </c>
      <c r="BN878" s="2206">
        <f t="shared" si="675"/>
        <v>69150</v>
      </c>
      <c r="BO878" s="2245">
        <v>46.1</v>
      </c>
      <c r="BP878" s="2075">
        <v>1500</v>
      </c>
      <c r="BQ878" s="2075">
        <v>5000</v>
      </c>
      <c r="BR878" s="2075">
        <v>1500</v>
      </c>
      <c r="BS878" s="2206">
        <f t="shared" si="650"/>
        <v>8000</v>
      </c>
      <c r="BT878" s="2206">
        <f t="shared" si="676"/>
        <v>368800</v>
      </c>
      <c r="BU878" s="2206">
        <f t="shared" si="677"/>
        <v>69150</v>
      </c>
      <c r="BV878" s="2206">
        <f t="shared" si="678"/>
        <v>230500</v>
      </c>
      <c r="BW878" s="2206">
        <f t="shared" si="679"/>
        <v>69150</v>
      </c>
      <c r="BX878" s="2245">
        <f t="shared" si="684"/>
        <v>0</v>
      </c>
      <c r="BY878" s="2207">
        <f t="shared" si="685"/>
        <v>0</v>
      </c>
      <c r="BZ878" s="2211">
        <f t="shared" si="686"/>
        <v>-1</v>
      </c>
      <c r="CA878" s="2212">
        <f t="shared" si="687"/>
        <v>-8000</v>
      </c>
      <c r="CB878" s="2083"/>
      <c r="CC878" s="2083"/>
      <c r="CD878" s="2237"/>
      <c r="CF878" s="2200"/>
    </row>
    <row r="879" spans="1:84" s="1974" customFormat="1" ht="18" customHeight="1" outlineLevel="1">
      <c r="A879" s="2235" t="s">
        <v>4646</v>
      </c>
      <c r="B879" s="2235" t="b">
        <v>1</v>
      </c>
      <c r="C879" s="2201"/>
      <c r="D879" s="2236" t="s">
        <v>3968</v>
      </c>
      <c r="E879" s="2243" t="s">
        <v>3969</v>
      </c>
      <c r="F879" s="2204" t="s">
        <v>154</v>
      </c>
      <c r="G879" s="2244">
        <v>6</v>
      </c>
      <c r="H879" s="2206">
        <v>10410</v>
      </c>
      <c r="I879" s="2206">
        <v>21260</v>
      </c>
      <c r="J879" s="2206">
        <v>40</v>
      </c>
      <c r="K879" s="2206">
        <f t="shared" si="651"/>
        <v>31710</v>
      </c>
      <c r="L879" s="2206">
        <f t="shared" si="652"/>
        <v>190260</v>
      </c>
      <c r="M879" s="2206">
        <f t="shared" si="653"/>
        <v>62460</v>
      </c>
      <c r="N879" s="2206">
        <f t="shared" si="654"/>
        <v>127560</v>
      </c>
      <c r="O879" s="2206">
        <f t="shared" si="655"/>
        <v>240</v>
      </c>
      <c r="P879" s="2244">
        <v>6</v>
      </c>
      <c r="Q879" s="2206">
        <v>10410</v>
      </c>
      <c r="R879" s="2206">
        <v>21260</v>
      </c>
      <c r="S879" s="2206">
        <v>40</v>
      </c>
      <c r="T879" s="2206">
        <f t="shared" si="645"/>
        <v>31710</v>
      </c>
      <c r="U879" s="2206">
        <f t="shared" si="656"/>
        <v>190260</v>
      </c>
      <c r="V879" s="2206">
        <f t="shared" si="657"/>
        <v>62460</v>
      </c>
      <c r="W879" s="2206">
        <f t="shared" si="658"/>
        <v>127560</v>
      </c>
      <c r="X879" s="2206">
        <f t="shared" si="659"/>
        <v>240</v>
      </c>
      <c r="Y879" s="2244">
        <f t="shared" si="680"/>
        <v>0</v>
      </c>
      <c r="Z879" s="2207">
        <f t="shared" si="681"/>
        <v>0</v>
      </c>
      <c r="AA879" s="2244">
        <v>4</v>
      </c>
      <c r="AB879" s="2206">
        <v>1500</v>
      </c>
      <c r="AC879" s="2206">
        <v>5000</v>
      </c>
      <c r="AD879" s="2206">
        <v>1500</v>
      </c>
      <c r="AE879" s="2206">
        <f t="shared" si="646"/>
        <v>8000</v>
      </c>
      <c r="AF879" s="2206">
        <f t="shared" si="660"/>
        <v>32000</v>
      </c>
      <c r="AG879" s="2206">
        <f t="shared" si="661"/>
        <v>6000</v>
      </c>
      <c r="AH879" s="2206">
        <f t="shared" si="662"/>
        <v>20000</v>
      </c>
      <c r="AI879" s="2207">
        <f t="shared" si="663"/>
        <v>6000</v>
      </c>
      <c r="AJ879" s="2246">
        <v>6</v>
      </c>
      <c r="AK879" s="2075">
        <v>1500</v>
      </c>
      <c r="AL879" s="2075">
        <v>5000</v>
      </c>
      <c r="AM879" s="2075">
        <v>1500</v>
      </c>
      <c r="AN879" s="2206">
        <f t="shared" si="647"/>
        <v>8000</v>
      </c>
      <c r="AO879" s="2206">
        <f t="shared" si="664"/>
        <v>48000</v>
      </c>
      <c r="AP879" s="2206">
        <f t="shared" si="665"/>
        <v>9000</v>
      </c>
      <c r="AQ879" s="2206">
        <f t="shared" si="666"/>
        <v>30000</v>
      </c>
      <c r="AR879" s="2206">
        <f t="shared" si="667"/>
        <v>9000</v>
      </c>
      <c r="AS879" s="2244">
        <v>6</v>
      </c>
      <c r="AT879" s="2075">
        <v>1500</v>
      </c>
      <c r="AU879" s="2075">
        <v>5000</v>
      </c>
      <c r="AV879" s="2075">
        <v>1500</v>
      </c>
      <c r="AW879" s="2206">
        <f t="shared" si="648"/>
        <v>8000</v>
      </c>
      <c r="AX879" s="2206">
        <f t="shared" si="668"/>
        <v>48000</v>
      </c>
      <c r="AY879" s="2206">
        <f t="shared" si="669"/>
        <v>9000</v>
      </c>
      <c r="AZ879" s="2206">
        <f t="shared" si="670"/>
        <v>30000</v>
      </c>
      <c r="BA879" s="2206">
        <f t="shared" si="671"/>
        <v>9000</v>
      </c>
      <c r="BB879" s="2244">
        <f t="shared" si="682"/>
        <v>0</v>
      </c>
      <c r="BC879" s="2207">
        <f t="shared" si="683"/>
        <v>0</v>
      </c>
      <c r="BD879" s="2244">
        <f t="shared" si="643"/>
        <v>2</v>
      </c>
      <c r="BE879" s="2207">
        <f t="shared" si="644"/>
        <v>16000</v>
      </c>
      <c r="BF879" s="2246">
        <v>6</v>
      </c>
      <c r="BG879" s="2075">
        <v>1500</v>
      </c>
      <c r="BH879" s="2075">
        <v>5000</v>
      </c>
      <c r="BI879" s="2075">
        <v>1500</v>
      </c>
      <c r="BJ879" s="2206">
        <f t="shared" si="649"/>
        <v>8000</v>
      </c>
      <c r="BK879" s="2206">
        <f t="shared" si="672"/>
        <v>48000</v>
      </c>
      <c r="BL879" s="2206">
        <f t="shared" si="673"/>
        <v>9000</v>
      </c>
      <c r="BM879" s="2206">
        <f t="shared" si="674"/>
        <v>30000</v>
      </c>
      <c r="BN879" s="2206">
        <f t="shared" si="675"/>
        <v>9000</v>
      </c>
      <c r="BO879" s="2244">
        <v>6</v>
      </c>
      <c r="BP879" s="2075">
        <v>1500</v>
      </c>
      <c r="BQ879" s="2075">
        <v>5000</v>
      </c>
      <c r="BR879" s="2075">
        <v>1500</v>
      </c>
      <c r="BS879" s="2206">
        <f t="shared" si="650"/>
        <v>8000</v>
      </c>
      <c r="BT879" s="2206">
        <f t="shared" si="676"/>
        <v>48000</v>
      </c>
      <c r="BU879" s="2206">
        <f t="shared" si="677"/>
        <v>9000</v>
      </c>
      <c r="BV879" s="2206">
        <f t="shared" si="678"/>
        <v>30000</v>
      </c>
      <c r="BW879" s="2206">
        <f t="shared" si="679"/>
        <v>9000</v>
      </c>
      <c r="BX879" s="2244">
        <f t="shared" si="684"/>
        <v>0</v>
      </c>
      <c r="BY879" s="2207">
        <f t="shared" si="685"/>
        <v>0</v>
      </c>
      <c r="BZ879" s="2211">
        <f t="shared" si="686"/>
        <v>2</v>
      </c>
      <c r="CA879" s="2212">
        <f t="shared" si="687"/>
        <v>16000</v>
      </c>
      <c r="CB879" s="2083"/>
      <c r="CC879" s="2083"/>
      <c r="CD879" s="2237"/>
      <c r="CF879" s="2200"/>
    </row>
    <row r="880" spans="1:84" s="1974" customFormat="1" ht="18" customHeight="1" outlineLevel="1">
      <c r="A880" s="2235" t="s">
        <v>4647</v>
      </c>
      <c r="B880" s="2235" t="b">
        <v>1</v>
      </c>
      <c r="C880" s="2201"/>
      <c r="D880" s="2236" t="s">
        <v>3971</v>
      </c>
      <c r="E880" s="2243" t="s">
        <v>3972</v>
      </c>
      <c r="F880" s="2204" t="s">
        <v>154</v>
      </c>
      <c r="G880" s="2244">
        <v>4</v>
      </c>
      <c r="H880" s="2206">
        <v>38660</v>
      </c>
      <c r="I880" s="2206">
        <v>22170</v>
      </c>
      <c r="J880" s="2206"/>
      <c r="K880" s="2206">
        <f t="shared" si="651"/>
        <v>60830</v>
      </c>
      <c r="L880" s="2206">
        <f t="shared" si="652"/>
        <v>243320</v>
      </c>
      <c r="M880" s="2206">
        <f t="shared" si="653"/>
        <v>154640</v>
      </c>
      <c r="N880" s="2206">
        <f t="shared" si="654"/>
        <v>88680</v>
      </c>
      <c r="O880" s="2206">
        <f t="shared" si="655"/>
        <v>0</v>
      </c>
      <c r="P880" s="2244">
        <v>4</v>
      </c>
      <c r="Q880" s="2206">
        <v>38660</v>
      </c>
      <c r="R880" s="2206">
        <v>22170</v>
      </c>
      <c r="S880" s="2206"/>
      <c r="T880" s="2206">
        <f t="shared" si="645"/>
        <v>60830</v>
      </c>
      <c r="U880" s="2206">
        <f t="shared" si="656"/>
        <v>243320</v>
      </c>
      <c r="V880" s="2206">
        <f t="shared" si="657"/>
        <v>154640</v>
      </c>
      <c r="W880" s="2206">
        <f t="shared" si="658"/>
        <v>88680</v>
      </c>
      <c r="X880" s="2206">
        <f t="shared" si="659"/>
        <v>0</v>
      </c>
      <c r="Y880" s="2244">
        <f t="shared" si="680"/>
        <v>0</v>
      </c>
      <c r="Z880" s="2207">
        <f t="shared" si="681"/>
        <v>0</v>
      </c>
      <c r="AA880" s="2244">
        <v>4</v>
      </c>
      <c r="AB880" s="2206">
        <v>15000</v>
      </c>
      <c r="AC880" s="2206">
        <v>10000</v>
      </c>
      <c r="AD880" s="2206">
        <v>3000</v>
      </c>
      <c r="AE880" s="2206">
        <f t="shared" si="646"/>
        <v>28000</v>
      </c>
      <c r="AF880" s="2206">
        <f t="shared" si="660"/>
        <v>112000</v>
      </c>
      <c r="AG880" s="2206">
        <f t="shared" si="661"/>
        <v>60000</v>
      </c>
      <c r="AH880" s="2206">
        <f t="shared" si="662"/>
        <v>40000</v>
      </c>
      <c r="AI880" s="2207">
        <f t="shared" si="663"/>
        <v>12000</v>
      </c>
      <c r="AJ880" s="2246">
        <v>4</v>
      </c>
      <c r="AK880" s="2075">
        <v>15000</v>
      </c>
      <c r="AL880" s="2075">
        <v>10000</v>
      </c>
      <c r="AM880" s="2075">
        <v>3000</v>
      </c>
      <c r="AN880" s="2206">
        <f t="shared" si="647"/>
        <v>28000</v>
      </c>
      <c r="AO880" s="2206">
        <f t="shared" si="664"/>
        <v>112000</v>
      </c>
      <c r="AP880" s="2206">
        <f t="shared" si="665"/>
        <v>60000</v>
      </c>
      <c r="AQ880" s="2206">
        <f t="shared" si="666"/>
        <v>40000</v>
      </c>
      <c r="AR880" s="2206">
        <f t="shared" si="667"/>
        <v>12000</v>
      </c>
      <c r="AS880" s="2244">
        <v>4</v>
      </c>
      <c r="AT880" s="2075">
        <v>15000</v>
      </c>
      <c r="AU880" s="2075">
        <v>10000</v>
      </c>
      <c r="AV880" s="2075">
        <v>3000</v>
      </c>
      <c r="AW880" s="2206">
        <f t="shared" si="648"/>
        <v>28000</v>
      </c>
      <c r="AX880" s="2206">
        <f t="shared" si="668"/>
        <v>112000</v>
      </c>
      <c r="AY880" s="2206">
        <f t="shared" si="669"/>
        <v>60000</v>
      </c>
      <c r="AZ880" s="2206">
        <f t="shared" si="670"/>
        <v>40000</v>
      </c>
      <c r="BA880" s="2206">
        <f t="shared" si="671"/>
        <v>12000</v>
      </c>
      <c r="BB880" s="2244">
        <f t="shared" si="682"/>
        <v>0</v>
      </c>
      <c r="BC880" s="2207">
        <f t="shared" si="683"/>
        <v>0</v>
      </c>
      <c r="BD880" s="2244">
        <f t="shared" si="643"/>
        <v>0</v>
      </c>
      <c r="BE880" s="2207">
        <f t="shared" si="644"/>
        <v>0</v>
      </c>
      <c r="BF880" s="2246">
        <v>4</v>
      </c>
      <c r="BG880" s="2075">
        <v>15000</v>
      </c>
      <c r="BH880" s="2075">
        <v>10000</v>
      </c>
      <c r="BI880" s="2075">
        <v>3000</v>
      </c>
      <c r="BJ880" s="2206">
        <f t="shared" si="649"/>
        <v>28000</v>
      </c>
      <c r="BK880" s="2206">
        <f t="shared" si="672"/>
        <v>112000</v>
      </c>
      <c r="BL880" s="2206">
        <f t="shared" si="673"/>
        <v>60000</v>
      </c>
      <c r="BM880" s="2206">
        <f t="shared" si="674"/>
        <v>40000</v>
      </c>
      <c r="BN880" s="2206">
        <f t="shared" si="675"/>
        <v>12000</v>
      </c>
      <c r="BO880" s="2244">
        <v>4</v>
      </c>
      <c r="BP880" s="2075">
        <v>15000</v>
      </c>
      <c r="BQ880" s="2075">
        <v>10000</v>
      </c>
      <c r="BR880" s="2075">
        <v>3000</v>
      </c>
      <c r="BS880" s="2206">
        <f t="shared" si="650"/>
        <v>28000</v>
      </c>
      <c r="BT880" s="2206">
        <f t="shared" si="676"/>
        <v>112000</v>
      </c>
      <c r="BU880" s="2206">
        <f t="shared" si="677"/>
        <v>60000</v>
      </c>
      <c r="BV880" s="2206">
        <f t="shared" si="678"/>
        <v>40000</v>
      </c>
      <c r="BW880" s="2206">
        <f t="shared" si="679"/>
        <v>12000</v>
      </c>
      <c r="BX880" s="2244">
        <f t="shared" si="684"/>
        <v>0</v>
      </c>
      <c r="BY880" s="2207">
        <f t="shared" si="685"/>
        <v>0</v>
      </c>
      <c r="BZ880" s="2211">
        <f t="shared" si="686"/>
        <v>0</v>
      </c>
      <c r="CA880" s="2212">
        <f t="shared" si="687"/>
        <v>0</v>
      </c>
      <c r="CB880" s="2083"/>
      <c r="CC880" s="2083"/>
      <c r="CD880" s="2237"/>
      <c r="CF880" s="2200"/>
    </row>
    <row r="881" spans="1:84" s="1974" customFormat="1" ht="18" customHeight="1" outlineLevel="1">
      <c r="A881" s="2235" t="s">
        <v>4648</v>
      </c>
      <c r="B881" s="2235" t="b">
        <v>1</v>
      </c>
      <c r="C881" s="2201"/>
      <c r="D881" s="2236" t="s">
        <v>3974</v>
      </c>
      <c r="E881" s="2243" t="s">
        <v>3975</v>
      </c>
      <c r="F881" s="2204" t="s">
        <v>154</v>
      </c>
      <c r="G881" s="2244">
        <v>6</v>
      </c>
      <c r="H881" s="2206">
        <v>36870</v>
      </c>
      <c r="I881" s="2206">
        <v>32940</v>
      </c>
      <c r="J881" s="2206"/>
      <c r="K881" s="2206">
        <f t="shared" si="651"/>
        <v>69810</v>
      </c>
      <c r="L881" s="2206">
        <f t="shared" si="652"/>
        <v>418860</v>
      </c>
      <c r="M881" s="2206">
        <f t="shared" si="653"/>
        <v>221220</v>
      </c>
      <c r="N881" s="2206">
        <f t="shared" si="654"/>
        <v>197640</v>
      </c>
      <c r="O881" s="2206">
        <f t="shared" si="655"/>
        <v>0</v>
      </c>
      <c r="P881" s="2244">
        <v>6</v>
      </c>
      <c r="Q881" s="2206">
        <v>36870</v>
      </c>
      <c r="R881" s="2206">
        <v>32940</v>
      </c>
      <c r="S881" s="2206"/>
      <c r="T881" s="2206">
        <f t="shared" si="645"/>
        <v>69810</v>
      </c>
      <c r="U881" s="2206">
        <f t="shared" si="656"/>
        <v>418860</v>
      </c>
      <c r="V881" s="2206">
        <f t="shared" si="657"/>
        <v>221220</v>
      </c>
      <c r="W881" s="2206">
        <f t="shared" si="658"/>
        <v>197640</v>
      </c>
      <c r="X881" s="2206">
        <f t="shared" si="659"/>
        <v>0</v>
      </c>
      <c r="Y881" s="2244">
        <f t="shared" si="680"/>
        <v>0</v>
      </c>
      <c r="Z881" s="2207">
        <f t="shared" si="681"/>
        <v>0</v>
      </c>
      <c r="AA881" s="2244">
        <v>6</v>
      </c>
      <c r="AB881" s="2206">
        <v>15000</v>
      </c>
      <c r="AC881" s="2206">
        <v>10000</v>
      </c>
      <c r="AD881" s="2206">
        <v>3000</v>
      </c>
      <c r="AE881" s="2206">
        <f t="shared" si="646"/>
        <v>28000</v>
      </c>
      <c r="AF881" s="2206">
        <f t="shared" si="660"/>
        <v>168000</v>
      </c>
      <c r="AG881" s="2206">
        <f t="shared" si="661"/>
        <v>90000</v>
      </c>
      <c r="AH881" s="2206">
        <f t="shared" si="662"/>
        <v>60000</v>
      </c>
      <c r="AI881" s="2207">
        <f t="shared" si="663"/>
        <v>18000</v>
      </c>
      <c r="AJ881" s="2246">
        <v>6</v>
      </c>
      <c r="AK881" s="2075">
        <v>15000</v>
      </c>
      <c r="AL881" s="2075">
        <v>10000</v>
      </c>
      <c r="AM881" s="2075">
        <v>3000</v>
      </c>
      <c r="AN881" s="2206">
        <f t="shared" si="647"/>
        <v>28000</v>
      </c>
      <c r="AO881" s="2206">
        <f t="shared" si="664"/>
        <v>168000</v>
      </c>
      <c r="AP881" s="2206">
        <f t="shared" si="665"/>
        <v>90000</v>
      </c>
      <c r="AQ881" s="2206">
        <f t="shared" si="666"/>
        <v>60000</v>
      </c>
      <c r="AR881" s="2206">
        <f t="shared" si="667"/>
        <v>18000</v>
      </c>
      <c r="AS881" s="2244">
        <v>6</v>
      </c>
      <c r="AT881" s="2075">
        <v>15000</v>
      </c>
      <c r="AU881" s="2075">
        <v>10000</v>
      </c>
      <c r="AV881" s="2075">
        <v>3000</v>
      </c>
      <c r="AW881" s="2206">
        <f t="shared" si="648"/>
        <v>28000</v>
      </c>
      <c r="AX881" s="2206">
        <f t="shared" si="668"/>
        <v>168000</v>
      </c>
      <c r="AY881" s="2206">
        <f t="shared" si="669"/>
        <v>90000</v>
      </c>
      <c r="AZ881" s="2206">
        <f t="shared" si="670"/>
        <v>60000</v>
      </c>
      <c r="BA881" s="2206">
        <f t="shared" si="671"/>
        <v>18000</v>
      </c>
      <c r="BB881" s="2244">
        <f t="shared" si="682"/>
        <v>0</v>
      </c>
      <c r="BC881" s="2207">
        <f t="shared" si="683"/>
        <v>0</v>
      </c>
      <c r="BD881" s="2244">
        <f t="shared" si="643"/>
        <v>0</v>
      </c>
      <c r="BE881" s="2207">
        <f t="shared" si="644"/>
        <v>0</v>
      </c>
      <c r="BF881" s="2246">
        <v>6</v>
      </c>
      <c r="BG881" s="2075">
        <v>15000</v>
      </c>
      <c r="BH881" s="2075">
        <v>10000</v>
      </c>
      <c r="BI881" s="2075">
        <v>3000</v>
      </c>
      <c r="BJ881" s="2206">
        <f t="shared" si="649"/>
        <v>28000</v>
      </c>
      <c r="BK881" s="2206">
        <f t="shared" si="672"/>
        <v>168000</v>
      </c>
      <c r="BL881" s="2206">
        <f t="shared" si="673"/>
        <v>90000</v>
      </c>
      <c r="BM881" s="2206">
        <f t="shared" si="674"/>
        <v>60000</v>
      </c>
      <c r="BN881" s="2206">
        <f t="shared" si="675"/>
        <v>18000</v>
      </c>
      <c r="BO881" s="2244">
        <v>6</v>
      </c>
      <c r="BP881" s="2075">
        <v>15000</v>
      </c>
      <c r="BQ881" s="2075">
        <v>10000</v>
      </c>
      <c r="BR881" s="2075">
        <v>3000</v>
      </c>
      <c r="BS881" s="2206">
        <f t="shared" si="650"/>
        <v>28000</v>
      </c>
      <c r="BT881" s="2206">
        <f t="shared" si="676"/>
        <v>168000</v>
      </c>
      <c r="BU881" s="2206">
        <f t="shared" si="677"/>
        <v>90000</v>
      </c>
      <c r="BV881" s="2206">
        <f t="shared" si="678"/>
        <v>60000</v>
      </c>
      <c r="BW881" s="2206">
        <f t="shared" si="679"/>
        <v>18000</v>
      </c>
      <c r="BX881" s="2244">
        <f t="shared" si="684"/>
        <v>0</v>
      </c>
      <c r="BY881" s="2207">
        <f t="shared" si="685"/>
        <v>0</v>
      </c>
      <c r="BZ881" s="2211">
        <f t="shared" si="686"/>
        <v>0</v>
      </c>
      <c r="CA881" s="2212">
        <f t="shared" si="687"/>
        <v>0</v>
      </c>
      <c r="CB881" s="2083"/>
      <c r="CC881" s="2083"/>
      <c r="CD881" s="2237"/>
      <c r="CF881" s="2200"/>
    </row>
    <row r="882" spans="1:84" s="1974" customFormat="1" ht="18" customHeight="1" outlineLevel="1">
      <c r="A882" s="2235" t="s">
        <v>4649</v>
      </c>
      <c r="B882" s="2235" t="b">
        <v>1</v>
      </c>
      <c r="C882" s="2201"/>
      <c r="D882" s="2236" t="s">
        <v>3126</v>
      </c>
      <c r="E882" s="2243" t="s">
        <v>4650</v>
      </c>
      <c r="F882" s="2204" t="s">
        <v>154</v>
      </c>
      <c r="G882" s="2244">
        <v>0</v>
      </c>
      <c r="H882" s="2206">
        <v>9130</v>
      </c>
      <c r="I882" s="2206">
        <v>22170</v>
      </c>
      <c r="J882" s="2206"/>
      <c r="K882" s="2206">
        <f t="shared" si="651"/>
        <v>31300</v>
      </c>
      <c r="L882" s="2206">
        <f t="shared" si="652"/>
        <v>0</v>
      </c>
      <c r="M882" s="2206">
        <f t="shared" si="653"/>
        <v>0</v>
      </c>
      <c r="N882" s="2206">
        <f t="shared" si="654"/>
        <v>0</v>
      </c>
      <c r="O882" s="2206">
        <f t="shared" si="655"/>
        <v>0</v>
      </c>
      <c r="P882" s="2244">
        <v>0</v>
      </c>
      <c r="Q882" s="2206">
        <v>9130</v>
      </c>
      <c r="R882" s="2206">
        <v>22170</v>
      </c>
      <c r="S882" s="2206"/>
      <c r="T882" s="2206">
        <f t="shared" si="645"/>
        <v>31300</v>
      </c>
      <c r="U882" s="2206">
        <f t="shared" si="656"/>
        <v>0</v>
      </c>
      <c r="V882" s="2206">
        <f t="shared" si="657"/>
        <v>0</v>
      </c>
      <c r="W882" s="2206">
        <f t="shared" si="658"/>
        <v>0</v>
      </c>
      <c r="X882" s="2206">
        <f t="shared" si="659"/>
        <v>0</v>
      </c>
      <c r="Y882" s="2244">
        <f t="shared" si="680"/>
        <v>0</v>
      </c>
      <c r="Z882" s="2207">
        <f t="shared" si="681"/>
        <v>0</v>
      </c>
      <c r="AA882" s="2244">
        <v>28</v>
      </c>
      <c r="AB882" s="2206">
        <v>10000</v>
      </c>
      <c r="AC882" s="2206">
        <v>10000</v>
      </c>
      <c r="AD882" s="2206">
        <v>3000</v>
      </c>
      <c r="AE882" s="2206">
        <f t="shared" si="646"/>
        <v>23000</v>
      </c>
      <c r="AF882" s="2206">
        <f t="shared" si="660"/>
        <v>644000</v>
      </c>
      <c r="AG882" s="2206">
        <f t="shared" si="661"/>
        <v>280000</v>
      </c>
      <c r="AH882" s="2206">
        <f t="shared" si="662"/>
        <v>280000</v>
      </c>
      <c r="AI882" s="2207">
        <f t="shared" si="663"/>
        <v>84000</v>
      </c>
      <c r="AJ882" s="2246">
        <v>0</v>
      </c>
      <c r="AK882" s="2075">
        <v>10000</v>
      </c>
      <c r="AL882" s="2075">
        <v>10000</v>
      </c>
      <c r="AM882" s="2075">
        <v>3000</v>
      </c>
      <c r="AN882" s="2206">
        <f t="shared" si="647"/>
        <v>23000</v>
      </c>
      <c r="AO882" s="2206">
        <f t="shared" si="664"/>
        <v>0</v>
      </c>
      <c r="AP882" s="2206">
        <f t="shared" si="665"/>
        <v>0</v>
      </c>
      <c r="AQ882" s="2206">
        <f t="shared" si="666"/>
        <v>0</v>
      </c>
      <c r="AR882" s="2206">
        <f t="shared" si="667"/>
        <v>0</v>
      </c>
      <c r="AS882" s="2244">
        <v>0</v>
      </c>
      <c r="AT882" s="2075">
        <v>10000</v>
      </c>
      <c r="AU882" s="2075">
        <v>10000</v>
      </c>
      <c r="AV882" s="2075">
        <v>3000</v>
      </c>
      <c r="AW882" s="2206">
        <f t="shared" si="648"/>
        <v>23000</v>
      </c>
      <c r="AX882" s="2206">
        <f t="shared" si="668"/>
        <v>0</v>
      </c>
      <c r="AY882" s="2206">
        <f t="shared" si="669"/>
        <v>0</v>
      </c>
      <c r="AZ882" s="2206">
        <f t="shared" si="670"/>
        <v>0</v>
      </c>
      <c r="BA882" s="2206">
        <f t="shared" si="671"/>
        <v>0</v>
      </c>
      <c r="BB882" s="2244">
        <f t="shared" si="682"/>
        <v>0</v>
      </c>
      <c r="BC882" s="2207">
        <f t="shared" si="683"/>
        <v>0</v>
      </c>
      <c r="BD882" s="2244">
        <f t="shared" si="643"/>
        <v>-28</v>
      </c>
      <c r="BE882" s="2207">
        <f t="shared" si="644"/>
        <v>-644000</v>
      </c>
      <c r="BF882" s="2246">
        <v>0</v>
      </c>
      <c r="BG882" s="2075">
        <v>10000</v>
      </c>
      <c r="BH882" s="2075">
        <v>10000</v>
      </c>
      <c r="BI882" s="2075">
        <v>3000</v>
      </c>
      <c r="BJ882" s="2206">
        <f t="shared" si="649"/>
        <v>23000</v>
      </c>
      <c r="BK882" s="2206">
        <f t="shared" si="672"/>
        <v>0</v>
      </c>
      <c r="BL882" s="2206">
        <f t="shared" si="673"/>
        <v>0</v>
      </c>
      <c r="BM882" s="2206">
        <f t="shared" si="674"/>
        <v>0</v>
      </c>
      <c r="BN882" s="2206">
        <f t="shared" si="675"/>
        <v>0</v>
      </c>
      <c r="BO882" s="2244">
        <v>0</v>
      </c>
      <c r="BP882" s="2075">
        <v>10000</v>
      </c>
      <c r="BQ882" s="2075">
        <v>10000</v>
      </c>
      <c r="BR882" s="2075">
        <v>3000</v>
      </c>
      <c r="BS882" s="2206">
        <f t="shared" si="650"/>
        <v>23000</v>
      </c>
      <c r="BT882" s="2206">
        <f t="shared" si="676"/>
        <v>0</v>
      </c>
      <c r="BU882" s="2206">
        <f t="shared" si="677"/>
        <v>0</v>
      </c>
      <c r="BV882" s="2206">
        <f t="shared" si="678"/>
        <v>0</v>
      </c>
      <c r="BW882" s="2206">
        <f t="shared" si="679"/>
        <v>0</v>
      </c>
      <c r="BX882" s="2244">
        <f t="shared" si="684"/>
        <v>0</v>
      </c>
      <c r="BY882" s="2207">
        <f t="shared" si="685"/>
        <v>0</v>
      </c>
      <c r="BZ882" s="2211">
        <f t="shared" si="686"/>
        <v>-28</v>
      </c>
      <c r="CA882" s="2212">
        <f t="shared" si="687"/>
        <v>-644000</v>
      </c>
      <c r="CB882" s="2083"/>
      <c r="CC882" s="2083"/>
      <c r="CD882" s="2237"/>
      <c r="CF882" s="2200"/>
    </row>
    <row r="883" spans="1:84" s="1974" customFormat="1" ht="18" customHeight="1" outlineLevel="1">
      <c r="A883" s="2235" t="s">
        <v>4651</v>
      </c>
      <c r="B883" s="2235" t="b">
        <v>1</v>
      </c>
      <c r="C883" s="2201"/>
      <c r="D883" s="2236" t="s">
        <v>3126</v>
      </c>
      <c r="E883" s="2243" t="s">
        <v>3127</v>
      </c>
      <c r="F883" s="2204" t="s">
        <v>154</v>
      </c>
      <c r="G883" s="2244">
        <v>28</v>
      </c>
      <c r="H883" s="2206">
        <v>8970</v>
      </c>
      <c r="I883" s="2206">
        <v>22170</v>
      </c>
      <c r="J883" s="2206"/>
      <c r="K883" s="2206">
        <f t="shared" si="651"/>
        <v>31140</v>
      </c>
      <c r="L883" s="2206">
        <f t="shared" si="652"/>
        <v>871920</v>
      </c>
      <c r="M883" s="2206">
        <f t="shared" si="653"/>
        <v>251160</v>
      </c>
      <c r="N883" s="2206">
        <f t="shared" si="654"/>
        <v>620760</v>
      </c>
      <c r="O883" s="2206">
        <f t="shared" si="655"/>
        <v>0</v>
      </c>
      <c r="P883" s="2244">
        <v>28</v>
      </c>
      <c r="Q883" s="2206">
        <v>8970</v>
      </c>
      <c r="R883" s="2206">
        <v>22170</v>
      </c>
      <c r="S883" s="2206"/>
      <c r="T883" s="2206">
        <f t="shared" si="645"/>
        <v>31140</v>
      </c>
      <c r="U883" s="2206">
        <f t="shared" si="656"/>
        <v>871920</v>
      </c>
      <c r="V883" s="2206">
        <f t="shared" si="657"/>
        <v>251160</v>
      </c>
      <c r="W883" s="2206">
        <f t="shared" si="658"/>
        <v>620760</v>
      </c>
      <c r="X883" s="2206">
        <f t="shared" si="659"/>
        <v>0</v>
      </c>
      <c r="Y883" s="2244">
        <f t="shared" si="680"/>
        <v>0</v>
      </c>
      <c r="Z883" s="2207">
        <f t="shared" si="681"/>
        <v>0</v>
      </c>
      <c r="AA883" s="2244">
        <v>28</v>
      </c>
      <c r="AB883" s="2206">
        <v>10000</v>
      </c>
      <c r="AC883" s="2206">
        <v>10000</v>
      </c>
      <c r="AD883" s="2206">
        <v>3000</v>
      </c>
      <c r="AE883" s="2206">
        <f t="shared" si="646"/>
        <v>23000</v>
      </c>
      <c r="AF883" s="2206">
        <f t="shared" si="660"/>
        <v>644000</v>
      </c>
      <c r="AG883" s="2206">
        <f t="shared" si="661"/>
        <v>280000</v>
      </c>
      <c r="AH883" s="2206">
        <f t="shared" si="662"/>
        <v>280000</v>
      </c>
      <c r="AI883" s="2207">
        <f t="shared" si="663"/>
        <v>84000</v>
      </c>
      <c r="AJ883" s="2246">
        <v>28</v>
      </c>
      <c r="AK883" s="2075">
        <v>10000</v>
      </c>
      <c r="AL883" s="2075">
        <v>10000</v>
      </c>
      <c r="AM883" s="2075">
        <v>3000</v>
      </c>
      <c r="AN883" s="2206">
        <f t="shared" si="647"/>
        <v>23000</v>
      </c>
      <c r="AO883" s="2206">
        <f t="shared" si="664"/>
        <v>644000</v>
      </c>
      <c r="AP883" s="2206">
        <f t="shared" si="665"/>
        <v>280000</v>
      </c>
      <c r="AQ883" s="2206">
        <f t="shared" si="666"/>
        <v>280000</v>
      </c>
      <c r="AR883" s="2206">
        <f t="shared" si="667"/>
        <v>84000</v>
      </c>
      <c r="AS883" s="2244">
        <v>28</v>
      </c>
      <c r="AT883" s="2075">
        <v>10000</v>
      </c>
      <c r="AU883" s="2075">
        <v>10000</v>
      </c>
      <c r="AV883" s="2075">
        <v>3000</v>
      </c>
      <c r="AW883" s="2206">
        <f t="shared" si="648"/>
        <v>23000</v>
      </c>
      <c r="AX883" s="2206">
        <f t="shared" si="668"/>
        <v>644000</v>
      </c>
      <c r="AY883" s="2206">
        <f t="shared" si="669"/>
        <v>280000</v>
      </c>
      <c r="AZ883" s="2206">
        <f t="shared" si="670"/>
        <v>280000</v>
      </c>
      <c r="BA883" s="2206">
        <f t="shared" si="671"/>
        <v>84000</v>
      </c>
      <c r="BB883" s="2244">
        <f t="shared" si="682"/>
        <v>0</v>
      </c>
      <c r="BC883" s="2207">
        <f t="shared" si="683"/>
        <v>0</v>
      </c>
      <c r="BD883" s="2244">
        <f t="shared" si="643"/>
        <v>0</v>
      </c>
      <c r="BE883" s="2207">
        <f t="shared" si="644"/>
        <v>0</v>
      </c>
      <c r="BF883" s="2246">
        <v>28</v>
      </c>
      <c r="BG883" s="2075">
        <v>10000</v>
      </c>
      <c r="BH883" s="2075">
        <v>10000</v>
      </c>
      <c r="BI883" s="2075">
        <v>3000</v>
      </c>
      <c r="BJ883" s="2206">
        <f t="shared" si="649"/>
        <v>23000</v>
      </c>
      <c r="BK883" s="2206">
        <f t="shared" si="672"/>
        <v>644000</v>
      </c>
      <c r="BL883" s="2206">
        <f t="shared" si="673"/>
        <v>280000</v>
      </c>
      <c r="BM883" s="2206">
        <f t="shared" si="674"/>
        <v>280000</v>
      </c>
      <c r="BN883" s="2206">
        <f t="shared" si="675"/>
        <v>84000</v>
      </c>
      <c r="BO883" s="2244">
        <v>28</v>
      </c>
      <c r="BP883" s="2075">
        <v>10000</v>
      </c>
      <c r="BQ883" s="2075">
        <v>10000</v>
      </c>
      <c r="BR883" s="2075">
        <v>3000</v>
      </c>
      <c r="BS883" s="2206">
        <f t="shared" si="650"/>
        <v>23000</v>
      </c>
      <c r="BT883" s="2206">
        <f t="shared" si="676"/>
        <v>644000</v>
      </c>
      <c r="BU883" s="2206">
        <f t="shared" si="677"/>
        <v>280000</v>
      </c>
      <c r="BV883" s="2206">
        <f t="shared" si="678"/>
        <v>280000</v>
      </c>
      <c r="BW883" s="2206">
        <f t="shared" si="679"/>
        <v>84000</v>
      </c>
      <c r="BX883" s="2244">
        <f t="shared" si="684"/>
        <v>0</v>
      </c>
      <c r="BY883" s="2207">
        <f t="shared" si="685"/>
        <v>0</v>
      </c>
      <c r="BZ883" s="2211">
        <f t="shared" si="686"/>
        <v>0</v>
      </c>
      <c r="CA883" s="2212">
        <f t="shared" si="687"/>
        <v>0</v>
      </c>
      <c r="CB883" s="2083"/>
      <c r="CC883" s="2083"/>
      <c r="CD883" s="2237"/>
      <c r="CF883" s="2200"/>
    </row>
    <row r="884" spans="1:84" s="1974" customFormat="1" ht="18" customHeight="1" outlineLevel="1">
      <c r="A884" s="2235" t="s">
        <v>4652</v>
      </c>
      <c r="B884" s="2235" t="b">
        <v>1</v>
      </c>
      <c r="C884" s="2201"/>
      <c r="D884" s="2236" t="s">
        <v>3977</v>
      </c>
      <c r="E884" s="2243" t="s">
        <v>3978</v>
      </c>
      <c r="F884" s="2204" t="s">
        <v>3066</v>
      </c>
      <c r="G884" s="2244">
        <v>7</v>
      </c>
      <c r="H884" s="2206">
        <v>10840</v>
      </c>
      <c r="I884" s="2206"/>
      <c r="J884" s="2206"/>
      <c r="K884" s="2206">
        <f t="shared" si="651"/>
        <v>10840</v>
      </c>
      <c r="L884" s="2206">
        <f t="shared" si="652"/>
        <v>75880</v>
      </c>
      <c r="M884" s="2206">
        <f t="shared" si="653"/>
        <v>75880</v>
      </c>
      <c r="N884" s="2206">
        <f t="shared" si="654"/>
        <v>0</v>
      </c>
      <c r="O884" s="2206">
        <f t="shared" si="655"/>
        <v>0</v>
      </c>
      <c r="P884" s="2244">
        <v>7</v>
      </c>
      <c r="Q884" s="2206">
        <v>10840</v>
      </c>
      <c r="R884" s="2206"/>
      <c r="S884" s="2206"/>
      <c r="T884" s="2206">
        <f t="shared" si="645"/>
        <v>10840</v>
      </c>
      <c r="U884" s="2206">
        <f t="shared" si="656"/>
        <v>75880</v>
      </c>
      <c r="V884" s="2206">
        <f t="shared" si="657"/>
        <v>75880</v>
      </c>
      <c r="W884" s="2206">
        <f t="shared" si="658"/>
        <v>0</v>
      </c>
      <c r="X884" s="2206">
        <f t="shared" si="659"/>
        <v>0</v>
      </c>
      <c r="Y884" s="2244">
        <f t="shared" si="680"/>
        <v>0</v>
      </c>
      <c r="Z884" s="2207">
        <f t="shared" si="681"/>
        <v>0</v>
      </c>
      <c r="AA884" s="2244">
        <v>6</v>
      </c>
      <c r="AB884" s="2206">
        <v>20000</v>
      </c>
      <c r="AC884" s="2206"/>
      <c r="AD884" s="2206">
        <v>3000</v>
      </c>
      <c r="AE884" s="2206">
        <f t="shared" si="646"/>
        <v>23000</v>
      </c>
      <c r="AF884" s="2206">
        <f t="shared" si="660"/>
        <v>138000</v>
      </c>
      <c r="AG884" s="2206">
        <f t="shared" si="661"/>
        <v>120000</v>
      </c>
      <c r="AH884" s="2206">
        <f t="shared" si="662"/>
        <v>0</v>
      </c>
      <c r="AI884" s="2207">
        <f t="shared" si="663"/>
        <v>18000</v>
      </c>
      <c r="AJ884" s="2246">
        <v>7</v>
      </c>
      <c r="AK884" s="2075">
        <v>20000</v>
      </c>
      <c r="AL884" s="2075"/>
      <c r="AM884" s="2075">
        <v>3000</v>
      </c>
      <c r="AN884" s="2206">
        <f t="shared" si="647"/>
        <v>23000</v>
      </c>
      <c r="AO884" s="2206">
        <f t="shared" si="664"/>
        <v>161000</v>
      </c>
      <c r="AP884" s="2206">
        <f t="shared" si="665"/>
        <v>140000</v>
      </c>
      <c r="AQ884" s="2206">
        <f t="shared" si="666"/>
        <v>0</v>
      </c>
      <c r="AR884" s="2206">
        <f t="shared" si="667"/>
        <v>21000</v>
      </c>
      <c r="AS884" s="2244">
        <v>7</v>
      </c>
      <c r="AT884" s="2075">
        <v>20000</v>
      </c>
      <c r="AU884" s="2075"/>
      <c r="AV884" s="2075">
        <v>3000</v>
      </c>
      <c r="AW884" s="2206">
        <f t="shared" si="648"/>
        <v>23000</v>
      </c>
      <c r="AX884" s="2206">
        <f t="shared" si="668"/>
        <v>161000</v>
      </c>
      <c r="AY884" s="2206">
        <f t="shared" si="669"/>
        <v>140000</v>
      </c>
      <c r="AZ884" s="2206">
        <f t="shared" si="670"/>
        <v>0</v>
      </c>
      <c r="BA884" s="2206">
        <f t="shared" si="671"/>
        <v>21000</v>
      </c>
      <c r="BB884" s="2244">
        <f t="shared" si="682"/>
        <v>0</v>
      </c>
      <c r="BC884" s="2207">
        <f t="shared" si="683"/>
        <v>0</v>
      </c>
      <c r="BD884" s="2244">
        <f t="shared" si="643"/>
        <v>1</v>
      </c>
      <c r="BE884" s="2207">
        <f t="shared" si="644"/>
        <v>23000</v>
      </c>
      <c r="BF884" s="2246">
        <v>7</v>
      </c>
      <c r="BG884" s="2075">
        <v>20000</v>
      </c>
      <c r="BH884" s="2075">
        <v>0</v>
      </c>
      <c r="BI884" s="2075">
        <v>3000</v>
      </c>
      <c r="BJ884" s="2206">
        <f t="shared" si="649"/>
        <v>23000</v>
      </c>
      <c r="BK884" s="2206">
        <f t="shared" si="672"/>
        <v>161000</v>
      </c>
      <c r="BL884" s="2206">
        <f t="shared" si="673"/>
        <v>140000</v>
      </c>
      <c r="BM884" s="2206">
        <f t="shared" si="674"/>
        <v>0</v>
      </c>
      <c r="BN884" s="2206">
        <f t="shared" si="675"/>
        <v>21000</v>
      </c>
      <c r="BO884" s="2244">
        <v>7</v>
      </c>
      <c r="BP884" s="2075">
        <v>20000</v>
      </c>
      <c r="BQ884" s="2075">
        <v>0</v>
      </c>
      <c r="BR884" s="2075">
        <v>3000</v>
      </c>
      <c r="BS884" s="2206">
        <f t="shared" si="650"/>
        <v>23000</v>
      </c>
      <c r="BT884" s="2206">
        <f t="shared" si="676"/>
        <v>161000</v>
      </c>
      <c r="BU884" s="2206">
        <f t="shared" si="677"/>
        <v>140000</v>
      </c>
      <c r="BV884" s="2206">
        <f t="shared" si="678"/>
        <v>0</v>
      </c>
      <c r="BW884" s="2206">
        <f t="shared" si="679"/>
        <v>21000</v>
      </c>
      <c r="BX884" s="2244">
        <f t="shared" si="684"/>
        <v>0</v>
      </c>
      <c r="BY884" s="2207">
        <f t="shared" si="685"/>
        <v>0</v>
      </c>
      <c r="BZ884" s="2211">
        <f t="shared" si="686"/>
        <v>1</v>
      </c>
      <c r="CA884" s="2212">
        <f t="shared" si="687"/>
        <v>23000</v>
      </c>
      <c r="CB884" s="2083"/>
      <c r="CC884" s="2083"/>
      <c r="CD884" s="2237"/>
      <c r="CF884" s="2200"/>
    </row>
    <row r="885" spans="1:84" s="1974" customFormat="1" ht="18" customHeight="1" outlineLevel="1">
      <c r="B885" s="2235"/>
      <c r="C885" s="2201"/>
      <c r="D885" s="2232" t="s">
        <v>4653</v>
      </c>
      <c r="E885" s="2243"/>
      <c r="F885" s="2204"/>
      <c r="G885" s="2244"/>
      <c r="H885" s="2206"/>
      <c r="I885" s="2206"/>
      <c r="J885" s="2206"/>
      <c r="K885" s="2206">
        <f t="shared" si="651"/>
        <v>0</v>
      </c>
      <c r="L885" s="2206">
        <f t="shared" si="652"/>
        <v>0</v>
      </c>
      <c r="M885" s="2206">
        <f t="shared" si="653"/>
        <v>0</v>
      </c>
      <c r="N885" s="2206">
        <f t="shared" si="654"/>
        <v>0</v>
      </c>
      <c r="O885" s="2206">
        <f t="shared" si="655"/>
        <v>0</v>
      </c>
      <c r="P885" s="2244"/>
      <c r="Q885" s="2206"/>
      <c r="R885" s="2206"/>
      <c r="S885" s="2206"/>
      <c r="T885" s="2206">
        <f t="shared" si="645"/>
        <v>0</v>
      </c>
      <c r="U885" s="2206">
        <f t="shared" si="656"/>
        <v>0</v>
      </c>
      <c r="V885" s="2206">
        <f t="shared" si="657"/>
        <v>0</v>
      </c>
      <c r="W885" s="2206">
        <f t="shared" si="658"/>
        <v>0</v>
      </c>
      <c r="X885" s="2206">
        <f t="shared" si="659"/>
        <v>0</v>
      </c>
      <c r="Y885" s="2244">
        <f t="shared" si="680"/>
        <v>0</v>
      </c>
      <c r="Z885" s="2207">
        <f t="shared" si="681"/>
        <v>0</v>
      </c>
      <c r="AA885" s="2244">
        <v>0</v>
      </c>
      <c r="AB885" s="2206"/>
      <c r="AC885" s="2206"/>
      <c r="AD885" s="2206"/>
      <c r="AE885" s="2206">
        <f t="shared" si="646"/>
        <v>0</v>
      </c>
      <c r="AF885" s="2206">
        <f t="shared" si="660"/>
        <v>0</v>
      </c>
      <c r="AG885" s="2206">
        <f t="shared" si="661"/>
        <v>0</v>
      </c>
      <c r="AH885" s="2206">
        <f t="shared" si="662"/>
        <v>0</v>
      </c>
      <c r="AI885" s="2207">
        <f t="shared" si="663"/>
        <v>0</v>
      </c>
      <c r="AJ885" s="2246">
        <v>0</v>
      </c>
      <c r="AK885" s="2075"/>
      <c r="AL885" s="2075"/>
      <c r="AM885" s="2075"/>
      <c r="AN885" s="2206">
        <f t="shared" si="647"/>
        <v>0</v>
      </c>
      <c r="AO885" s="2206">
        <f t="shared" si="664"/>
        <v>0</v>
      </c>
      <c r="AP885" s="2206">
        <f t="shared" si="665"/>
        <v>0</v>
      </c>
      <c r="AQ885" s="2206">
        <f t="shared" si="666"/>
        <v>0</v>
      </c>
      <c r="AR885" s="2206">
        <f t="shared" si="667"/>
        <v>0</v>
      </c>
      <c r="AS885" s="2244">
        <v>0</v>
      </c>
      <c r="AT885" s="2075"/>
      <c r="AU885" s="2075"/>
      <c r="AV885" s="2075"/>
      <c r="AW885" s="2206">
        <f t="shared" si="648"/>
        <v>0</v>
      </c>
      <c r="AX885" s="2206">
        <f t="shared" si="668"/>
        <v>0</v>
      </c>
      <c r="AY885" s="2206">
        <f t="shared" si="669"/>
        <v>0</v>
      </c>
      <c r="AZ885" s="2206">
        <f t="shared" si="670"/>
        <v>0</v>
      </c>
      <c r="BA885" s="2206">
        <f t="shared" si="671"/>
        <v>0</v>
      </c>
      <c r="BB885" s="2244">
        <f t="shared" si="682"/>
        <v>0</v>
      </c>
      <c r="BC885" s="2207">
        <f t="shared" si="683"/>
        <v>0</v>
      </c>
      <c r="BD885" s="2244">
        <f t="shared" si="643"/>
        <v>0</v>
      </c>
      <c r="BE885" s="2207">
        <f t="shared" si="644"/>
        <v>0</v>
      </c>
      <c r="BF885" s="2246">
        <v>0</v>
      </c>
      <c r="BG885" s="2075">
        <v>0</v>
      </c>
      <c r="BH885" s="2075">
        <v>0</v>
      </c>
      <c r="BI885" s="2075">
        <v>0</v>
      </c>
      <c r="BJ885" s="2206">
        <f t="shared" si="649"/>
        <v>0</v>
      </c>
      <c r="BK885" s="2206">
        <f t="shared" si="672"/>
        <v>0</v>
      </c>
      <c r="BL885" s="2206">
        <f t="shared" si="673"/>
        <v>0</v>
      </c>
      <c r="BM885" s="2206">
        <f t="shared" si="674"/>
        <v>0</v>
      </c>
      <c r="BN885" s="2206">
        <f t="shared" si="675"/>
        <v>0</v>
      </c>
      <c r="BO885" s="2244">
        <v>0</v>
      </c>
      <c r="BP885" s="2075">
        <v>0</v>
      </c>
      <c r="BQ885" s="2075">
        <v>0</v>
      </c>
      <c r="BR885" s="2075">
        <v>0</v>
      </c>
      <c r="BS885" s="2206">
        <f t="shared" si="650"/>
        <v>0</v>
      </c>
      <c r="BT885" s="2206">
        <f t="shared" si="676"/>
        <v>0</v>
      </c>
      <c r="BU885" s="2206">
        <f t="shared" si="677"/>
        <v>0</v>
      </c>
      <c r="BV885" s="2206">
        <f t="shared" si="678"/>
        <v>0</v>
      </c>
      <c r="BW885" s="2206">
        <f t="shared" si="679"/>
        <v>0</v>
      </c>
      <c r="BX885" s="2244">
        <f t="shared" si="684"/>
        <v>0</v>
      </c>
      <c r="BY885" s="2207">
        <f t="shared" si="685"/>
        <v>0</v>
      </c>
      <c r="BZ885" s="2211">
        <f t="shared" si="686"/>
        <v>0</v>
      </c>
      <c r="CA885" s="2212">
        <f t="shared" si="687"/>
        <v>0</v>
      </c>
      <c r="CB885" s="2083"/>
      <c r="CC885" s="2083"/>
      <c r="CD885" s="2237"/>
      <c r="CF885" s="2200"/>
    </row>
    <row r="886" spans="1:84" s="1974" customFormat="1" ht="18" customHeight="1" outlineLevel="1">
      <c r="A886" s="2235" t="s">
        <v>4654</v>
      </c>
      <c r="B886" s="2235" t="b">
        <v>1</v>
      </c>
      <c r="C886" s="2201"/>
      <c r="D886" s="2236" t="s">
        <v>3992</v>
      </c>
      <c r="E886" s="2243" t="s">
        <v>4655</v>
      </c>
      <c r="F886" s="2204" t="s">
        <v>449</v>
      </c>
      <c r="G886" s="2244">
        <v>15.7</v>
      </c>
      <c r="H886" s="2206">
        <v>1460</v>
      </c>
      <c r="I886" s="2206">
        <v>4190</v>
      </c>
      <c r="J886" s="2206"/>
      <c r="K886" s="2206">
        <f t="shared" si="651"/>
        <v>5650</v>
      </c>
      <c r="L886" s="2206">
        <f t="shared" si="652"/>
        <v>88705</v>
      </c>
      <c r="M886" s="2206">
        <f t="shared" si="653"/>
        <v>22922</v>
      </c>
      <c r="N886" s="2206">
        <f t="shared" si="654"/>
        <v>65783</v>
      </c>
      <c r="O886" s="2206">
        <f t="shared" si="655"/>
        <v>0</v>
      </c>
      <c r="P886" s="2244">
        <v>15.7</v>
      </c>
      <c r="Q886" s="2206">
        <v>1460</v>
      </c>
      <c r="R886" s="2206">
        <v>4190</v>
      </c>
      <c r="S886" s="2206"/>
      <c r="T886" s="2206">
        <f t="shared" si="645"/>
        <v>5650</v>
      </c>
      <c r="U886" s="2206">
        <f t="shared" si="656"/>
        <v>88705</v>
      </c>
      <c r="V886" s="2206">
        <f t="shared" si="657"/>
        <v>22922</v>
      </c>
      <c r="W886" s="2206">
        <f t="shared" si="658"/>
        <v>65783</v>
      </c>
      <c r="X886" s="2206">
        <f t="shared" si="659"/>
        <v>0</v>
      </c>
      <c r="Y886" s="2245">
        <f t="shared" si="680"/>
        <v>0</v>
      </c>
      <c r="Z886" s="2207">
        <f t="shared" si="681"/>
        <v>0</v>
      </c>
      <c r="AA886" s="2245">
        <v>15.7</v>
      </c>
      <c r="AB886" s="2206">
        <v>1500</v>
      </c>
      <c r="AC886" s="2206"/>
      <c r="AD886" s="2206"/>
      <c r="AE886" s="2206">
        <f t="shared" si="646"/>
        <v>1500</v>
      </c>
      <c r="AF886" s="2206">
        <f t="shared" si="660"/>
        <v>23550</v>
      </c>
      <c r="AG886" s="2206">
        <f t="shared" si="661"/>
        <v>23550</v>
      </c>
      <c r="AH886" s="2206">
        <f t="shared" si="662"/>
        <v>0</v>
      </c>
      <c r="AI886" s="2207">
        <f t="shared" si="663"/>
        <v>0</v>
      </c>
      <c r="AJ886" s="2246">
        <v>15.7</v>
      </c>
      <c r="AK886" s="2075">
        <v>1500</v>
      </c>
      <c r="AL886" s="2075"/>
      <c r="AM886" s="2075"/>
      <c r="AN886" s="2206">
        <f t="shared" si="647"/>
        <v>1500</v>
      </c>
      <c r="AO886" s="2206">
        <f t="shared" si="664"/>
        <v>23550</v>
      </c>
      <c r="AP886" s="2206">
        <f t="shared" si="665"/>
        <v>23550</v>
      </c>
      <c r="AQ886" s="2206">
        <f t="shared" si="666"/>
        <v>0</v>
      </c>
      <c r="AR886" s="2206">
        <f t="shared" si="667"/>
        <v>0</v>
      </c>
      <c r="AS886" s="2245">
        <v>15.7</v>
      </c>
      <c r="AT886" s="2075">
        <v>1500</v>
      </c>
      <c r="AU886" s="2075"/>
      <c r="AV886" s="2075"/>
      <c r="AW886" s="2206">
        <f t="shared" si="648"/>
        <v>1500</v>
      </c>
      <c r="AX886" s="2206">
        <f t="shared" si="668"/>
        <v>23550</v>
      </c>
      <c r="AY886" s="2206">
        <f t="shared" si="669"/>
        <v>23550</v>
      </c>
      <c r="AZ886" s="2206">
        <f t="shared" si="670"/>
        <v>0</v>
      </c>
      <c r="BA886" s="2206">
        <f t="shared" si="671"/>
        <v>0</v>
      </c>
      <c r="BB886" s="2245">
        <f t="shared" si="682"/>
        <v>0</v>
      </c>
      <c r="BC886" s="2207">
        <f t="shared" si="683"/>
        <v>0</v>
      </c>
      <c r="BD886" s="2245">
        <f t="shared" si="643"/>
        <v>0</v>
      </c>
      <c r="BE886" s="2207">
        <f t="shared" si="644"/>
        <v>0</v>
      </c>
      <c r="BF886" s="2246">
        <v>15.7</v>
      </c>
      <c r="BG886" s="2075">
        <v>1500</v>
      </c>
      <c r="BH886" s="2075">
        <v>0</v>
      </c>
      <c r="BI886" s="2075">
        <v>0</v>
      </c>
      <c r="BJ886" s="2206">
        <f t="shared" si="649"/>
        <v>1500</v>
      </c>
      <c r="BK886" s="2206">
        <f t="shared" si="672"/>
        <v>23550</v>
      </c>
      <c r="BL886" s="2206">
        <f t="shared" si="673"/>
        <v>23550</v>
      </c>
      <c r="BM886" s="2206">
        <f t="shared" si="674"/>
        <v>0</v>
      </c>
      <c r="BN886" s="2206">
        <f t="shared" si="675"/>
        <v>0</v>
      </c>
      <c r="BO886" s="2245">
        <v>15.7</v>
      </c>
      <c r="BP886" s="2075">
        <v>1500</v>
      </c>
      <c r="BQ886" s="2075">
        <v>0</v>
      </c>
      <c r="BR886" s="2075">
        <v>0</v>
      </c>
      <c r="BS886" s="2206">
        <f t="shared" si="650"/>
        <v>1500</v>
      </c>
      <c r="BT886" s="2206">
        <f t="shared" si="676"/>
        <v>23550</v>
      </c>
      <c r="BU886" s="2206">
        <f t="shared" si="677"/>
        <v>23550</v>
      </c>
      <c r="BV886" s="2206">
        <f t="shared" si="678"/>
        <v>0</v>
      </c>
      <c r="BW886" s="2206">
        <f t="shared" si="679"/>
        <v>0</v>
      </c>
      <c r="BX886" s="2245">
        <f t="shared" si="684"/>
        <v>0</v>
      </c>
      <c r="BY886" s="2207">
        <f t="shared" si="685"/>
        <v>0</v>
      </c>
      <c r="BZ886" s="2211">
        <f t="shared" si="686"/>
        <v>0</v>
      </c>
      <c r="CA886" s="2212">
        <f t="shared" si="687"/>
        <v>0</v>
      </c>
      <c r="CB886" s="2083"/>
      <c r="CC886" s="2083"/>
      <c r="CD886" s="2237"/>
      <c r="CF886" s="2200"/>
    </row>
    <row r="887" spans="1:84" s="1974" customFormat="1" ht="18" customHeight="1" outlineLevel="1">
      <c r="A887" s="2235" t="s">
        <v>4656</v>
      </c>
      <c r="B887" s="2235" t="b">
        <v>1</v>
      </c>
      <c r="C887" s="2201"/>
      <c r="D887" s="2236" t="s">
        <v>4657</v>
      </c>
      <c r="E887" s="2243" t="s">
        <v>4658</v>
      </c>
      <c r="F887" s="2204" t="s">
        <v>449</v>
      </c>
      <c r="G887" s="2244">
        <v>4.8</v>
      </c>
      <c r="H887" s="2206">
        <v>2360</v>
      </c>
      <c r="I887" s="2206">
        <v>15870</v>
      </c>
      <c r="J887" s="2206">
        <v>20</v>
      </c>
      <c r="K887" s="2206">
        <f t="shared" si="651"/>
        <v>18250</v>
      </c>
      <c r="L887" s="2206">
        <f t="shared" si="652"/>
        <v>87600</v>
      </c>
      <c r="M887" s="2206">
        <f t="shared" si="653"/>
        <v>11328</v>
      </c>
      <c r="N887" s="2206">
        <f t="shared" si="654"/>
        <v>76176</v>
      </c>
      <c r="O887" s="2206">
        <f t="shared" si="655"/>
        <v>96</v>
      </c>
      <c r="P887" s="2244">
        <v>4.8</v>
      </c>
      <c r="Q887" s="2206">
        <v>2360</v>
      </c>
      <c r="R887" s="2206">
        <v>15870</v>
      </c>
      <c r="S887" s="2206">
        <v>20</v>
      </c>
      <c r="T887" s="2206">
        <f t="shared" si="645"/>
        <v>18250</v>
      </c>
      <c r="U887" s="2206">
        <f t="shared" si="656"/>
        <v>87600</v>
      </c>
      <c r="V887" s="2206">
        <f t="shared" si="657"/>
        <v>11328</v>
      </c>
      <c r="W887" s="2206">
        <f t="shared" si="658"/>
        <v>76176</v>
      </c>
      <c r="X887" s="2206">
        <f t="shared" si="659"/>
        <v>96</v>
      </c>
      <c r="Y887" s="2245">
        <f t="shared" si="680"/>
        <v>0</v>
      </c>
      <c r="Z887" s="2207">
        <f t="shared" si="681"/>
        <v>0</v>
      </c>
      <c r="AA887" s="2245">
        <v>4.8</v>
      </c>
      <c r="AB887" s="2206">
        <v>24000</v>
      </c>
      <c r="AC887" s="2206"/>
      <c r="AD887" s="2206"/>
      <c r="AE887" s="2206">
        <f t="shared" si="646"/>
        <v>24000</v>
      </c>
      <c r="AF887" s="2206">
        <f t="shared" si="660"/>
        <v>115200</v>
      </c>
      <c r="AG887" s="2206">
        <f t="shared" si="661"/>
        <v>115200</v>
      </c>
      <c r="AH887" s="2206">
        <f t="shared" si="662"/>
        <v>0</v>
      </c>
      <c r="AI887" s="2207">
        <f t="shared" si="663"/>
        <v>0</v>
      </c>
      <c r="AJ887" s="2246">
        <v>4.8</v>
      </c>
      <c r="AK887" s="2075">
        <v>24000</v>
      </c>
      <c r="AL887" s="2075"/>
      <c r="AM887" s="2075"/>
      <c r="AN887" s="2206">
        <f t="shared" si="647"/>
        <v>24000</v>
      </c>
      <c r="AO887" s="2206">
        <f t="shared" si="664"/>
        <v>115200</v>
      </c>
      <c r="AP887" s="2206">
        <f t="shared" si="665"/>
        <v>115200</v>
      </c>
      <c r="AQ887" s="2206">
        <f t="shared" si="666"/>
        <v>0</v>
      </c>
      <c r="AR887" s="2206">
        <f t="shared" si="667"/>
        <v>0</v>
      </c>
      <c r="AS887" s="2245">
        <v>4.8</v>
      </c>
      <c r="AT887" s="2075">
        <v>24000</v>
      </c>
      <c r="AU887" s="2075"/>
      <c r="AV887" s="2075"/>
      <c r="AW887" s="2206">
        <f t="shared" si="648"/>
        <v>24000</v>
      </c>
      <c r="AX887" s="2206">
        <f t="shared" si="668"/>
        <v>115200</v>
      </c>
      <c r="AY887" s="2206">
        <f t="shared" si="669"/>
        <v>115200</v>
      </c>
      <c r="AZ887" s="2206">
        <f t="shared" si="670"/>
        <v>0</v>
      </c>
      <c r="BA887" s="2206">
        <f t="shared" si="671"/>
        <v>0</v>
      </c>
      <c r="BB887" s="2245">
        <f t="shared" si="682"/>
        <v>0</v>
      </c>
      <c r="BC887" s="2207">
        <f t="shared" si="683"/>
        <v>0</v>
      </c>
      <c r="BD887" s="2245">
        <f t="shared" si="643"/>
        <v>0</v>
      </c>
      <c r="BE887" s="2207">
        <f t="shared" si="644"/>
        <v>0</v>
      </c>
      <c r="BF887" s="2246">
        <v>4.8</v>
      </c>
      <c r="BG887" s="2075">
        <v>24000</v>
      </c>
      <c r="BH887" s="2075">
        <v>0</v>
      </c>
      <c r="BI887" s="2075">
        <v>0</v>
      </c>
      <c r="BJ887" s="2206">
        <f t="shared" si="649"/>
        <v>24000</v>
      </c>
      <c r="BK887" s="2206">
        <f t="shared" si="672"/>
        <v>115200</v>
      </c>
      <c r="BL887" s="2206">
        <f t="shared" si="673"/>
        <v>115200</v>
      </c>
      <c r="BM887" s="2206">
        <f t="shared" si="674"/>
        <v>0</v>
      </c>
      <c r="BN887" s="2206">
        <f t="shared" si="675"/>
        <v>0</v>
      </c>
      <c r="BO887" s="2245">
        <v>4.8</v>
      </c>
      <c r="BP887" s="2075">
        <v>24000</v>
      </c>
      <c r="BQ887" s="2075">
        <v>0</v>
      </c>
      <c r="BR887" s="2075">
        <v>0</v>
      </c>
      <c r="BS887" s="2206">
        <f t="shared" si="650"/>
        <v>24000</v>
      </c>
      <c r="BT887" s="2206">
        <f t="shared" si="676"/>
        <v>115200</v>
      </c>
      <c r="BU887" s="2206">
        <f t="shared" si="677"/>
        <v>115200</v>
      </c>
      <c r="BV887" s="2206">
        <f t="shared" si="678"/>
        <v>0</v>
      </c>
      <c r="BW887" s="2206">
        <f t="shared" si="679"/>
        <v>0</v>
      </c>
      <c r="BX887" s="2245">
        <f t="shared" si="684"/>
        <v>0</v>
      </c>
      <c r="BY887" s="2207">
        <f t="shared" si="685"/>
        <v>0</v>
      </c>
      <c r="BZ887" s="2211">
        <f t="shared" si="686"/>
        <v>0</v>
      </c>
      <c r="CA887" s="2212">
        <f t="shared" si="687"/>
        <v>0</v>
      </c>
      <c r="CB887" s="2083"/>
      <c r="CC887" s="2083"/>
      <c r="CD887" s="2237"/>
      <c r="CF887" s="2200"/>
    </row>
    <row r="888" spans="1:84" s="1974" customFormat="1" ht="18" customHeight="1" outlineLevel="1">
      <c r="A888" s="2235" t="s">
        <v>4659</v>
      </c>
      <c r="B888" s="2235" t="b">
        <v>1</v>
      </c>
      <c r="C888" s="2201"/>
      <c r="D888" s="2236" t="s">
        <v>4660</v>
      </c>
      <c r="E888" s="2243" t="s">
        <v>4661</v>
      </c>
      <c r="F888" s="2204" t="s">
        <v>154</v>
      </c>
      <c r="G888" s="2244">
        <v>30</v>
      </c>
      <c r="H888" s="2206">
        <v>53600</v>
      </c>
      <c r="I888" s="2206"/>
      <c r="J888" s="2206"/>
      <c r="K888" s="2206">
        <f t="shared" si="651"/>
        <v>53600</v>
      </c>
      <c r="L888" s="2206">
        <f t="shared" si="652"/>
        <v>1608000</v>
      </c>
      <c r="M888" s="2206">
        <f t="shared" si="653"/>
        <v>1608000</v>
      </c>
      <c r="N888" s="2206">
        <f t="shared" si="654"/>
        <v>0</v>
      </c>
      <c r="O888" s="2206">
        <f t="shared" si="655"/>
        <v>0</v>
      </c>
      <c r="P888" s="2244">
        <v>30</v>
      </c>
      <c r="Q888" s="2206">
        <v>53600</v>
      </c>
      <c r="R888" s="2206"/>
      <c r="S888" s="2206"/>
      <c r="T888" s="2206">
        <f t="shared" si="645"/>
        <v>53600</v>
      </c>
      <c r="U888" s="2206">
        <f t="shared" si="656"/>
        <v>1608000</v>
      </c>
      <c r="V888" s="2206">
        <f t="shared" si="657"/>
        <v>1608000</v>
      </c>
      <c r="W888" s="2206">
        <f t="shared" si="658"/>
        <v>0</v>
      </c>
      <c r="X888" s="2206">
        <f t="shared" si="659"/>
        <v>0</v>
      </c>
      <c r="Y888" s="2244">
        <f t="shared" si="680"/>
        <v>0</v>
      </c>
      <c r="Z888" s="2207">
        <f t="shared" si="681"/>
        <v>0</v>
      </c>
      <c r="AA888" s="2244">
        <v>30</v>
      </c>
      <c r="AB888" s="2206">
        <v>20000</v>
      </c>
      <c r="AC888" s="2206"/>
      <c r="AD888" s="2206"/>
      <c r="AE888" s="2206">
        <f t="shared" si="646"/>
        <v>20000</v>
      </c>
      <c r="AF888" s="2206">
        <f t="shared" si="660"/>
        <v>600000</v>
      </c>
      <c r="AG888" s="2206">
        <f t="shared" si="661"/>
        <v>600000</v>
      </c>
      <c r="AH888" s="2206">
        <f t="shared" si="662"/>
        <v>0</v>
      </c>
      <c r="AI888" s="2207">
        <f t="shared" si="663"/>
        <v>0</v>
      </c>
      <c r="AJ888" s="2246">
        <v>30</v>
      </c>
      <c r="AK888" s="2075">
        <v>20000</v>
      </c>
      <c r="AL888" s="2075"/>
      <c r="AM888" s="2075"/>
      <c r="AN888" s="2206">
        <f t="shared" si="647"/>
        <v>20000</v>
      </c>
      <c r="AO888" s="2206">
        <f t="shared" si="664"/>
        <v>600000</v>
      </c>
      <c r="AP888" s="2206">
        <f t="shared" si="665"/>
        <v>600000</v>
      </c>
      <c r="AQ888" s="2206">
        <f t="shared" si="666"/>
        <v>0</v>
      </c>
      <c r="AR888" s="2206">
        <f t="shared" si="667"/>
        <v>0</v>
      </c>
      <c r="AS888" s="2244">
        <v>30</v>
      </c>
      <c r="AT888" s="2075">
        <v>20000</v>
      </c>
      <c r="AU888" s="2075"/>
      <c r="AV888" s="2075"/>
      <c r="AW888" s="2206">
        <f t="shared" si="648"/>
        <v>20000</v>
      </c>
      <c r="AX888" s="2206">
        <f t="shared" si="668"/>
        <v>600000</v>
      </c>
      <c r="AY888" s="2206">
        <f t="shared" si="669"/>
        <v>600000</v>
      </c>
      <c r="AZ888" s="2206">
        <f t="shared" si="670"/>
        <v>0</v>
      </c>
      <c r="BA888" s="2206">
        <f t="shared" si="671"/>
        <v>0</v>
      </c>
      <c r="BB888" s="2244">
        <f t="shared" si="682"/>
        <v>0</v>
      </c>
      <c r="BC888" s="2207">
        <f t="shared" si="683"/>
        <v>0</v>
      </c>
      <c r="BD888" s="2244">
        <f t="shared" si="643"/>
        <v>0</v>
      </c>
      <c r="BE888" s="2207">
        <f t="shared" si="644"/>
        <v>0</v>
      </c>
      <c r="BF888" s="2246">
        <v>30</v>
      </c>
      <c r="BG888" s="2075">
        <v>20000</v>
      </c>
      <c r="BH888" s="2075">
        <v>0</v>
      </c>
      <c r="BI888" s="2075">
        <v>0</v>
      </c>
      <c r="BJ888" s="2206">
        <f t="shared" si="649"/>
        <v>20000</v>
      </c>
      <c r="BK888" s="2206">
        <f t="shared" si="672"/>
        <v>600000</v>
      </c>
      <c r="BL888" s="2206">
        <f t="shared" si="673"/>
        <v>600000</v>
      </c>
      <c r="BM888" s="2206">
        <f t="shared" si="674"/>
        <v>0</v>
      </c>
      <c r="BN888" s="2206">
        <f t="shared" si="675"/>
        <v>0</v>
      </c>
      <c r="BO888" s="2244">
        <v>30</v>
      </c>
      <c r="BP888" s="2075">
        <v>20000</v>
      </c>
      <c r="BQ888" s="2075">
        <v>0</v>
      </c>
      <c r="BR888" s="2075">
        <v>0</v>
      </c>
      <c r="BS888" s="2206">
        <f t="shared" si="650"/>
        <v>20000</v>
      </c>
      <c r="BT888" s="2206">
        <f t="shared" si="676"/>
        <v>600000</v>
      </c>
      <c r="BU888" s="2206">
        <f t="shared" si="677"/>
        <v>600000</v>
      </c>
      <c r="BV888" s="2206">
        <f t="shared" si="678"/>
        <v>0</v>
      </c>
      <c r="BW888" s="2206">
        <f t="shared" si="679"/>
        <v>0</v>
      </c>
      <c r="BX888" s="2244">
        <f t="shared" si="684"/>
        <v>0</v>
      </c>
      <c r="BY888" s="2207">
        <f t="shared" si="685"/>
        <v>0</v>
      </c>
      <c r="BZ888" s="2211">
        <f t="shared" si="686"/>
        <v>0</v>
      </c>
      <c r="CA888" s="2212">
        <f t="shared" si="687"/>
        <v>0</v>
      </c>
      <c r="CB888" s="2083"/>
      <c r="CC888" s="2083"/>
      <c r="CD888" s="2237"/>
      <c r="CF888" s="2200"/>
    </row>
    <row r="889" spans="1:84" s="1974" customFormat="1" ht="18" customHeight="1" outlineLevel="1">
      <c r="A889" s="2235" t="s">
        <v>4662</v>
      </c>
      <c r="B889" s="2235" t="b">
        <v>1</v>
      </c>
      <c r="C889" s="2201"/>
      <c r="D889" s="2236" t="s">
        <v>4010</v>
      </c>
      <c r="E889" s="2243" t="s">
        <v>4011</v>
      </c>
      <c r="F889" s="2204" t="s">
        <v>365</v>
      </c>
      <c r="G889" s="2244">
        <v>335</v>
      </c>
      <c r="H889" s="2206">
        <v>2590</v>
      </c>
      <c r="I889" s="2206">
        <v>870</v>
      </c>
      <c r="J889" s="2206"/>
      <c r="K889" s="2206">
        <f t="shared" si="651"/>
        <v>3460</v>
      </c>
      <c r="L889" s="2206">
        <f t="shared" si="652"/>
        <v>1159100</v>
      </c>
      <c r="M889" s="2206">
        <f t="shared" si="653"/>
        <v>867650</v>
      </c>
      <c r="N889" s="2206">
        <f t="shared" si="654"/>
        <v>291450</v>
      </c>
      <c r="O889" s="2206">
        <f t="shared" si="655"/>
        <v>0</v>
      </c>
      <c r="P889" s="2244">
        <v>335</v>
      </c>
      <c r="Q889" s="2206">
        <v>2590</v>
      </c>
      <c r="R889" s="2206">
        <v>870</v>
      </c>
      <c r="S889" s="2206"/>
      <c r="T889" s="2206">
        <f t="shared" si="645"/>
        <v>3460</v>
      </c>
      <c r="U889" s="2206">
        <f t="shared" si="656"/>
        <v>1159100</v>
      </c>
      <c r="V889" s="2206">
        <f t="shared" si="657"/>
        <v>867650</v>
      </c>
      <c r="W889" s="2206">
        <f t="shared" si="658"/>
        <v>291450</v>
      </c>
      <c r="X889" s="2206">
        <f t="shared" si="659"/>
        <v>0</v>
      </c>
      <c r="Y889" s="2244">
        <f t="shared" si="680"/>
        <v>0</v>
      </c>
      <c r="Z889" s="2207">
        <f t="shared" si="681"/>
        <v>0</v>
      </c>
      <c r="AA889" s="2244">
        <v>335</v>
      </c>
      <c r="AB889" s="2206">
        <v>2000</v>
      </c>
      <c r="AC889" s="2206">
        <v>1000</v>
      </c>
      <c r="AD889" s="2206">
        <v>500</v>
      </c>
      <c r="AE889" s="2206">
        <f t="shared" si="646"/>
        <v>3500</v>
      </c>
      <c r="AF889" s="2206">
        <f t="shared" si="660"/>
        <v>1172500</v>
      </c>
      <c r="AG889" s="2206">
        <f t="shared" si="661"/>
        <v>670000</v>
      </c>
      <c r="AH889" s="2206">
        <f t="shared" si="662"/>
        <v>335000</v>
      </c>
      <c r="AI889" s="2207">
        <f t="shared" si="663"/>
        <v>167500</v>
      </c>
      <c r="AJ889" s="2246">
        <v>335</v>
      </c>
      <c r="AK889" s="2075">
        <v>2000</v>
      </c>
      <c r="AL889" s="2075">
        <v>1000</v>
      </c>
      <c r="AM889" s="2075">
        <v>500</v>
      </c>
      <c r="AN889" s="2206">
        <f t="shared" si="647"/>
        <v>3500</v>
      </c>
      <c r="AO889" s="2206">
        <f t="shared" si="664"/>
        <v>1172500</v>
      </c>
      <c r="AP889" s="2206">
        <f t="shared" si="665"/>
        <v>670000</v>
      </c>
      <c r="AQ889" s="2206">
        <f t="shared" si="666"/>
        <v>335000</v>
      </c>
      <c r="AR889" s="2206">
        <f t="shared" si="667"/>
        <v>167500</v>
      </c>
      <c r="AS889" s="2244">
        <v>335</v>
      </c>
      <c r="AT889" s="2075">
        <v>2000</v>
      </c>
      <c r="AU889" s="2075">
        <v>1000</v>
      </c>
      <c r="AV889" s="2075">
        <v>500</v>
      </c>
      <c r="AW889" s="2206">
        <f t="shared" si="648"/>
        <v>3500</v>
      </c>
      <c r="AX889" s="2206">
        <f t="shared" si="668"/>
        <v>1172500</v>
      </c>
      <c r="AY889" s="2206">
        <f t="shared" si="669"/>
        <v>670000</v>
      </c>
      <c r="AZ889" s="2206">
        <f t="shared" si="670"/>
        <v>335000</v>
      </c>
      <c r="BA889" s="2206">
        <f t="shared" si="671"/>
        <v>167500</v>
      </c>
      <c r="BB889" s="2244">
        <f t="shared" si="682"/>
        <v>0</v>
      </c>
      <c r="BC889" s="2207">
        <f t="shared" si="683"/>
        <v>0</v>
      </c>
      <c r="BD889" s="2244">
        <f t="shared" si="643"/>
        <v>0</v>
      </c>
      <c r="BE889" s="2207">
        <f t="shared" si="644"/>
        <v>0</v>
      </c>
      <c r="BF889" s="2246">
        <v>335</v>
      </c>
      <c r="BG889" s="2075">
        <v>2000</v>
      </c>
      <c r="BH889" s="2075">
        <v>1000</v>
      </c>
      <c r="BI889" s="2075">
        <v>500</v>
      </c>
      <c r="BJ889" s="2206">
        <f t="shared" si="649"/>
        <v>3500</v>
      </c>
      <c r="BK889" s="2206">
        <f t="shared" si="672"/>
        <v>1172500</v>
      </c>
      <c r="BL889" s="2206">
        <f t="shared" si="673"/>
        <v>670000</v>
      </c>
      <c r="BM889" s="2206">
        <f t="shared" si="674"/>
        <v>335000</v>
      </c>
      <c r="BN889" s="2206">
        <f t="shared" si="675"/>
        <v>167500</v>
      </c>
      <c r="BO889" s="2244">
        <v>335</v>
      </c>
      <c r="BP889" s="2075">
        <v>2000</v>
      </c>
      <c r="BQ889" s="2075">
        <v>1000</v>
      </c>
      <c r="BR889" s="2075">
        <v>500</v>
      </c>
      <c r="BS889" s="2206">
        <f t="shared" si="650"/>
        <v>3500</v>
      </c>
      <c r="BT889" s="2206">
        <f t="shared" si="676"/>
        <v>1172500</v>
      </c>
      <c r="BU889" s="2206">
        <f t="shared" si="677"/>
        <v>670000</v>
      </c>
      <c r="BV889" s="2206">
        <f t="shared" si="678"/>
        <v>335000</v>
      </c>
      <c r="BW889" s="2206">
        <f t="shared" si="679"/>
        <v>167500</v>
      </c>
      <c r="BX889" s="2244">
        <f t="shared" si="684"/>
        <v>0</v>
      </c>
      <c r="BY889" s="2207">
        <f t="shared" si="685"/>
        <v>0</v>
      </c>
      <c r="BZ889" s="2211">
        <f t="shared" si="686"/>
        <v>0</v>
      </c>
      <c r="CA889" s="2212">
        <f t="shared" si="687"/>
        <v>0</v>
      </c>
      <c r="CB889" s="2083"/>
      <c r="CC889" s="2083"/>
      <c r="CD889" s="2237"/>
      <c r="CF889" s="2200"/>
    </row>
    <row r="890" spans="1:84" s="1974" customFormat="1" ht="18" customHeight="1" outlineLevel="1">
      <c r="A890" s="2235" t="s">
        <v>4663</v>
      </c>
      <c r="B890" s="2235" t="b">
        <v>1</v>
      </c>
      <c r="C890" s="2201"/>
      <c r="D890" s="2236" t="s">
        <v>3149</v>
      </c>
      <c r="E890" s="2243" t="s">
        <v>3150</v>
      </c>
      <c r="F890" s="2204" t="s">
        <v>449</v>
      </c>
      <c r="G890" s="2244">
        <v>2.6</v>
      </c>
      <c r="H890" s="2206">
        <v>9680</v>
      </c>
      <c r="I890" s="2206">
        <v>48590</v>
      </c>
      <c r="J890" s="2206">
        <v>10</v>
      </c>
      <c r="K890" s="2206">
        <f t="shared" si="651"/>
        <v>58280</v>
      </c>
      <c r="L890" s="2206">
        <f t="shared" si="652"/>
        <v>151528</v>
      </c>
      <c r="M890" s="2206">
        <f t="shared" si="653"/>
        <v>25168</v>
      </c>
      <c r="N890" s="2206">
        <f t="shared" si="654"/>
        <v>126334</v>
      </c>
      <c r="O890" s="2206">
        <f t="shared" si="655"/>
        <v>26</v>
      </c>
      <c r="P890" s="2244">
        <v>2.6</v>
      </c>
      <c r="Q890" s="2206">
        <v>9680</v>
      </c>
      <c r="R890" s="2206">
        <v>48590</v>
      </c>
      <c r="S890" s="2206">
        <v>10</v>
      </c>
      <c r="T890" s="2206">
        <f t="shared" si="645"/>
        <v>58280</v>
      </c>
      <c r="U890" s="2206">
        <f t="shared" si="656"/>
        <v>151528</v>
      </c>
      <c r="V890" s="2206">
        <f t="shared" si="657"/>
        <v>25168</v>
      </c>
      <c r="W890" s="2206">
        <f t="shared" si="658"/>
        <v>126334</v>
      </c>
      <c r="X890" s="2206">
        <f t="shared" si="659"/>
        <v>26</v>
      </c>
      <c r="Y890" s="2245">
        <f t="shared" si="680"/>
        <v>0</v>
      </c>
      <c r="Z890" s="2207">
        <f t="shared" si="681"/>
        <v>0</v>
      </c>
      <c r="AA890" s="2245">
        <v>2.6</v>
      </c>
      <c r="AB890" s="2206">
        <v>70000</v>
      </c>
      <c r="AC890" s="2206"/>
      <c r="AD890" s="2206"/>
      <c r="AE890" s="2206">
        <f t="shared" si="646"/>
        <v>70000</v>
      </c>
      <c r="AF890" s="2206">
        <f t="shared" si="660"/>
        <v>182000</v>
      </c>
      <c r="AG890" s="2206">
        <f t="shared" si="661"/>
        <v>182000</v>
      </c>
      <c r="AH890" s="2206">
        <f t="shared" si="662"/>
        <v>0</v>
      </c>
      <c r="AI890" s="2207">
        <f t="shared" si="663"/>
        <v>0</v>
      </c>
      <c r="AJ890" s="2246">
        <v>2.6</v>
      </c>
      <c r="AK890" s="2075">
        <v>70000</v>
      </c>
      <c r="AL890" s="2075"/>
      <c r="AM890" s="2075"/>
      <c r="AN890" s="2206">
        <f t="shared" si="647"/>
        <v>70000</v>
      </c>
      <c r="AO890" s="2206">
        <f t="shared" si="664"/>
        <v>182000</v>
      </c>
      <c r="AP890" s="2206">
        <f t="shared" si="665"/>
        <v>182000</v>
      </c>
      <c r="AQ890" s="2206">
        <f t="shared" si="666"/>
        <v>0</v>
      </c>
      <c r="AR890" s="2206">
        <f t="shared" si="667"/>
        <v>0</v>
      </c>
      <c r="AS890" s="2245">
        <v>2.6</v>
      </c>
      <c r="AT890" s="2075">
        <v>70000</v>
      </c>
      <c r="AU890" s="2075"/>
      <c r="AV890" s="2075"/>
      <c r="AW890" s="2206">
        <f t="shared" si="648"/>
        <v>70000</v>
      </c>
      <c r="AX890" s="2206">
        <f t="shared" si="668"/>
        <v>182000</v>
      </c>
      <c r="AY890" s="2206">
        <f t="shared" si="669"/>
        <v>182000</v>
      </c>
      <c r="AZ890" s="2206">
        <f t="shared" si="670"/>
        <v>0</v>
      </c>
      <c r="BA890" s="2206">
        <f t="shared" si="671"/>
        <v>0</v>
      </c>
      <c r="BB890" s="2245">
        <f t="shared" si="682"/>
        <v>0</v>
      </c>
      <c r="BC890" s="2207">
        <f t="shared" si="683"/>
        <v>0</v>
      </c>
      <c r="BD890" s="2245">
        <f t="shared" si="643"/>
        <v>0</v>
      </c>
      <c r="BE890" s="2207">
        <f t="shared" si="644"/>
        <v>0</v>
      </c>
      <c r="BF890" s="2246">
        <v>2.6</v>
      </c>
      <c r="BG890" s="2075">
        <v>70000</v>
      </c>
      <c r="BH890" s="2075">
        <v>0</v>
      </c>
      <c r="BI890" s="2075">
        <v>0</v>
      </c>
      <c r="BJ890" s="2206">
        <f t="shared" si="649"/>
        <v>70000</v>
      </c>
      <c r="BK890" s="2206">
        <f t="shared" si="672"/>
        <v>182000</v>
      </c>
      <c r="BL890" s="2206">
        <f t="shared" si="673"/>
        <v>182000</v>
      </c>
      <c r="BM890" s="2206">
        <f t="shared" si="674"/>
        <v>0</v>
      </c>
      <c r="BN890" s="2206">
        <f t="shared" si="675"/>
        <v>0</v>
      </c>
      <c r="BO890" s="2245">
        <v>2.6</v>
      </c>
      <c r="BP890" s="2075">
        <v>70000</v>
      </c>
      <c r="BQ890" s="2075">
        <v>0</v>
      </c>
      <c r="BR890" s="2075">
        <v>0</v>
      </c>
      <c r="BS890" s="2206">
        <f t="shared" si="650"/>
        <v>70000</v>
      </c>
      <c r="BT890" s="2206">
        <f t="shared" si="676"/>
        <v>182000</v>
      </c>
      <c r="BU890" s="2206">
        <f t="shared" si="677"/>
        <v>182000</v>
      </c>
      <c r="BV890" s="2206">
        <f t="shared" si="678"/>
        <v>0</v>
      </c>
      <c r="BW890" s="2206">
        <f t="shared" si="679"/>
        <v>0</v>
      </c>
      <c r="BX890" s="2245">
        <f t="shared" si="684"/>
        <v>0</v>
      </c>
      <c r="BY890" s="2207">
        <f t="shared" si="685"/>
        <v>0</v>
      </c>
      <c r="BZ890" s="2211">
        <f t="shared" si="686"/>
        <v>0</v>
      </c>
      <c r="CA890" s="2212">
        <f t="shared" si="687"/>
        <v>0</v>
      </c>
      <c r="CB890" s="2083"/>
      <c r="CC890" s="2083"/>
      <c r="CD890" s="2237"/>
      <c r="CF890" s="2200"/>
    </row>
    <row r="891" spans="1:84" s="1974" customFormat="1" ht="18" customHeight="1" outlineLevel="1">
      <c r="A891" s="2235" t="s">
        <v>4664</v>
      </c>
      <c r="B891" s="2235" t="b">
        <v>1</v>
      </c>
      <c r="C891" s="2201"/>
      <c r="D891" s="2236" t="s">
        <v>4665</v>
      </c>
      <c r="E891" s="2243" t="s">
        <v>4666</v>
      </c>
      <c r="F891" s="2204" t="s">
        <v>154</v>
      </c>
      <c r="G891" s="2244">
        <v>1</v>
      </c>
      <c r="H891" s="2206">
        <v>10170</v>
      </c>
      <c r="I891" s="2206">
        <v>424700</v>
      </c>
      <c r="J891" s="2206">
        <v>80</v>
      </c>
      <c r="K891" s="2206">
        <f t="shared" si="651"/>
        <v>434950</v>
      </c>
      <c r="L891" s="2206">
        <f t="shared" si="652"/>
        <v>434950</v>
      </c>
      <c r="M891" s="2206">
        <f t="shared" si="653"/>
        <v>10170</v>
      </c>
      <c r="N891" s="2206">
        <f t="shared" si="654"/>
        <v>424700</v>
      </c>
      <c r="O891" s="2206">
        <f t="shared" si="655"/>
        <v>80</v>
      </c>
      <c r="P891" s="2244">
        <v>1</v>
      </c>
      <c r="Q891" s="2206">
        <v>10170</v>
      </c>
      <c r="R891" s="2206">
        <v>424700</v>
      </c>
      <c r="S891" s="2206">
        <v>80</v>
      </c>
      <c r="T891" s="2206">
        <f t="shared" si="645"/>
        <v>434950</v>
      </c>
      <c r="U891" s="2206">
        <f t="shared" si="656"/>
        <v>434950</v>
      </c>
      <c r="V891" s="2206">
        <f t="shared" si="657"/>
        <v>10170</v>
      </c>
      <c r="W891" s="2206">
        <f t="shared" si="658"/>
        <v>424700</v>
      </c>
      <c r="X891" s="2206">
        <f t="shared" si="659"/>
        <v>80</v>
      </c>
      <c r="Y891" s="2244">
        <f t="shared" si="680"/>
        <v>0</v>
      </c>
      <c r="Z891" s="2207">
        <f t="shared" si="681"/>
        <v>0</v>
      </c>
      <c r="AA891" s="2244">
        <v>1</v>
      </c>
      <c r="AB891" s="2206">
        <v>320000</v>
      </c>
      <c r="AC891" s="2206"/>
      <c r="AD891" s="2206"/>
      <c r="AE891" s="2206">
        <f t="shared" si="646"/>
        <v>320000</v>
      </c>
      <c r="AF891" s="2206">
        <f t="shared" si="660"/>
        <v>320000</v>
      </c>
      <c r="AG891" s="2206">
        <f t="shared" si="661"/>
        <v>320000</v>
      </c>
      <c r="AH891" s="2206">
        <f t="shared" si="662"/>
        <v>0</v>
      </c>
      <c r="AI891" s="2207">
        <f t="shared" si="663"/>
        <v>0</v>
      </c>
      <c r="AJ891" s="2246">
        <v>1</v>
      </c>
      <c r="AK891" s="2075">
        <v>320000</v>
      </c>
      <c r="AL891" s="2075"/>
      <c r="AM891" s="2075"/>
      <c r="AN891" s="2206">
        <f t="shared" si="647"/>
        <v>320000</v>
      </c>
      <c r="AO891" s="2206">
        <f t="shared" si="664"/>
        <v>320000</v>
      </c>
      <c r="AP891" s="2206">
        <f t="shared" si="665"/>
        <v>320000</v>
      </c>
      <c r="AQ891" s="2206">
        <f t="shared" si="666"/>
        <v>0</v>
      </c>
      <c r="AR891" s="2206">
        <f t="shared" si="667"/>
        <v>0</v>
      </c>
      <c r="AS891" s="2244">
        <v>1</v>
      </c>
      <c r="AT891" s="2075">
        <v>320000</v>
      </c>
      <c r="AU891" s="2075"/>
      <c r="AV891" s="2075"/>
      <c r="AW891" s="2206">
        <f t="shared" si="648"/>
        <v>320000</v>
      </c>
      <c r="AX891" s="2206">
        <f t="shared" si="668"/>
        <v>320000</v>
      </c>
      <c r="AY891" s="2206">
        <f t="shared" si="669"/>
        <v>320000</v>
      </c>
      <c r="AZ891" s="2206">
        <f t="shared" si="670"/>
        <v>0</v>
      </c>
      <c r="BA891" s="2206">
        <f t="shared" si="671"/>
        <v>0</v>
      </c>
      <c r="BB891" s="2244">
        <f t="shared" si="682"/>
        <v>0</v>
      </c>
      <c r="BC891" s="2207">
        <f t="shared" si="683"/>
        <v>0</v>
      </c>
      <c r="BD891" s="2244">
        <f t="shared" si="643"/>
        <v>0</v>
      </c>
      <c r="BE891" s="2207">
        <f t="shared" si="644"/>
        <v>0</v>
      </c>
      <c r="BF891" s="2246">
        <v>1</v>
      </c>
      <c r="BG891" s="2075">
        <v>320000</v>
      </c>
      <c r="BH891" s="2075">
        <v>0</v>
      </c>
      <c r="BI891" s="2075">
        <v>0</v>
      </c>
      <c r="BJ891" s="2206">
        <f t="shared" si="649"/>
        <v>320000</v>
      </c>
      <c r="BK891" s="2206">
        <f t="shared" si="672"/>
        <v>320000</v>
      </c>
      <c r="BL891" s="2206">
        <f t="shared" si="673"/>
        <v>320000</v>
      </c>
      <c r="BM891" s="2206">
        <f t="shared" si="674"/>
        <v>0</v>
      </c>
      <c r="BN891" s="2206">
        <f t="shared" si="675"/>
        <v>0</v>
      </c>
      <c r="BO891" s="2244">
        <v>1</v>
      </c>
      <c r="BP891" s="2075">
        <v>320000</v>
      </c>
      <c r="BQ891" s="2075">
        <v>0</v>
      </c>
      <c r="BR891" s="2075">
        <v>0</v>
      </c>
      <c r="BS891" s="2206">
        <f t="shared" si="650"/>
        <v>320000</v>
      </c>
      <c r="BT891" s="2206">
        <f t="shared" si="676"/>
        <v>320000</v>
      </c>
      <c r="BU891" s="2206">
        <f t="shared" si="677"/>
        <v>320000</v>
      </c>
      <c r="BV891" s="2206">
        <f t="shared" si="678"/>
        <v>0</v>
      </c>
      <c r="BW891" s="2206">
        <f t="shared" si="679"/>
        <v>0</v>
      </c>
      <c r="BX891" s="2244">
        <f t="shared" si="684"/>
        <v>0</v>
      </c>
      <c r="BY891" s="2207">
        <f t="shared" si="685"/>
        <v>0</v>
      </c>
      <c r="BZ891" s="2211">
        <f t="shared" si="686"/>
        <v>0</v>
      </c>
      <c r="CA891" s="2212">
        <f t="shared" si="687"/>
        <v>0</v>
      </c>
      <c r="CB891" s="2083"/>
      <c r="CC891" s="2083"/>
      <c r="CD891" s="2237"/>
      <c r="CF891" s="2200"/>
    </row>
    <row r="892" spans="1:84" s="1974" customFormat="1" ht="18" customHeight="1" outlineLevel="1">
      <c r="A892" s="2235" t="s">
        <v>4667</v>
      </c>
      <c r="B892" s="2235" t="b">
        <v>1</v>
      </c>
      <c r="C892" s="2201"/>
      <c r="D892" s="2236" t="s">
        <v>4017</v>
      </c>
      <c r="E892" s="2243" t="s">
        <v>4018</v>
      </c>
      <c r="F892" s="2204" t="s">
        <v>449</v>
      </c>
      <c r="G892" s="2244">
        <v>31.4</v>
      </c>
      <c r="H892" s="2206">
        <v>95720</v>
      </c>
      <c r="I892" s="2206"/>
      <c r="J892" s="2206"/>
      <c r="K892" s="2206">
        <f t="shared" si="651"/>
        <v>95720</v>
      </c>
      <c r="L892" s="2206">
        <f t="shared" si="652"/>
        <v>3005608</v>
      </c>
      <c r="M892" s="2206">
        <f t="shared" si="653"/>
        <v>3005608</v>
      </c>
      <c r="N892" s="2206">
        <f t="shared" si="654"/>
        <v>0</v>
      </c>
      <c r="O892" s="2206">
        <f t="shared" si="655"/>
        <v>0</v>
      </c>
      <c r="P892" s="2244">
        <v>31.4</v>
      </c>
      <c r="Q892" s="2206">
        <v>95720</v>
      </c>
      <c r="R892" s="2206"/>
      <c r="S892" s="2206"/>
      <c r="T892" s="2206">
        <f t="shared" si="645"/>
        <v>95720</v>
      </c>
      <c r="U892" s="2206">
        <f t="shared" si="656"/>
        <v>3005608</v>
      </c>
      <c r="V892" s="2206">
        <f t="shared" si="657"/>
        <v>3005608</v>
      </c>
      <c r="W892" s="2206">
        <f t="shared" si="658"/>
        <v>0</v>
      </c>
      <c r="X892" s="2206">
        <f t="shared" si="659"/>
        <v>0</v>
      </c>
      <c r="Y892" s="2245">
        <f t="shared" si="680"/>
        <v>0</v>
      </c>
      <c r="Z892" s="2207">
        <f t="shared" si="681"/>
        <v>0</v>
      </c>
      <c r="AA892" s="2245">
        <v>31.4</v>
      </c>
      <c r="AB892" s="2206">
        <v>108000</v>
      </c>
      <c r="AC892" s="2206"/>
      <c r="AD892" s="2206"/>
      <c r="AE892" s="2206">
        <f t="shared" si="646"/>
        <v>108000</v>
      </c>
      <c r="AF892" s="2206">
        <f t="shared" si="660"/>
        <v>3391200</v>
      </c>
      <c r="AG892" s="2206">
        <f t="shared" si="661"/>
        <v>3391200</v>
      </c>
      <c r="AH892" s="2206">
        <f t="shared" si="662"/>
        <v>0</v>
      </c>
      <c r="AI892" s="2207">
        <f t="shared" si="663"/>
        <v>0</v>
      </c>
      <c r="AJ892" s="2246">
        <v>31.4</v>
      </c>
      <c r="AK892" s="2075">
        <v>108000</v>
      </c>
      <c r="AL892" s="2075"/>
      <c r="AM892" s="2075"/>
      <c r="AN892" s="2206">
        <f t="shared" si="647"/>
        <v>108000</v>
      </c>
      <c r="AO892" s="2206">
        <f t="shared" si="664"/>
        <v>3391200</v>
      </c>
      <c r="AP892" s="2206">
        <f t="shared" si="665"/>
        <v>3391200</v>
      </c>
      <c r="AQ892" s="2206">
        <f t="shared" si="666"/>
        <v>0</v>
      </c>
      <c r="AR892" s="2206">
        <f t="shared" si="667"/>
        <v>0</v>
      </c>
      <c r="AS892" s="2245">
        <v>31.4</v>
      </c>
      <c r="AT892" s="2075">
        <v>108000</v>
      </c>
      <c r="AU892" s="2075"/>
      <c r="AV892" s="2075"/>
      <c r="AW892" s="2206">
        <f t="shared" si="648"/>
        <v>108000</v>
      </c>
      <c r="AX892" s="2206">
        <f t="shared" si="668"/>
        <v>3391200</v>
      </c>
      <c r="AY892" s="2206">
        <f t="shared" si="669"/>
        <v>3391200</v>
      </c>
      <c r="AZ892" s="2206">
        <f t="shared" si="670"/>
        <v>0</v>
      </c>
      <c r="BA892" s="2206">
        <f t="shared" si="671"/>
        <v>0</v>
      </c>
      <c r="BB892" s="2245">
        <f t="shared" si="682"/>
        <v>0</v>
      </c>
      <c r="BC892" s="2207">
        <f t="shared" si="683"/>
        <v>0</v>
      </c>
      <c r="BD892" s="2245">
        <f t="shared" ref="BD892:BD955" si="688">AS892-AA892</f>
        <v>0</v>
      </c>
      <c r="BE892" s="2207">
        <f t="shared" ref="BE892:BE955" si="689">+AX892-AF892</f>
        <v>0</v>
      </c>
      <c r="BF892" s="2246">
        <v>31.4</v>
      </c>
      <c r="BG892" s="2075">
        <v>108000</v>
      </c>
      <c r="BH892" s="2075">
        <v>0</v>
      </c>
      <c r="BI892" s="2075">
        <v>0</v>
      </c>
      <c r="BJ892" s="2206">
        <f t="shared" si="649"/>
        <v>108000</v>
      </c>
      <c r="BK892" s="2206">
        <f t="shared" si="672"/>
        <v>3391200</v>
      </c>
      <c r="BL892" s="2206">
        <f t="shared" si="673"/>
        <v>3391200</v>
      </c>
      <c r="BM892" s="2206">
        <f t="shared" si="674"/>
        <v>0</v>
      </c>
      <c r="BN892" s="2206">
        <f t="shared" si="675"/>
        <v>0</v>
      </c>
      <c r="BO892" s="2245">
        <v>31.4</v>
      </c>
      <c r="BP892" s="2075">
        <v>108000</v>
      </c>
      <c r="BQ892" s="2075">
        <v>0</v>
      </c>
      <c r="BR892" s="2075">
        <v>0</v>
      </c>
      <c r="BS892" s="2206">
        <f t="shared" si="650"/>
        <v>108000</v>
      </c>
      <c r="BT892" s="2206">
        <f t="shared" si="676"/>
        <v>3391200</v>
      </c>
      <c r="BU892" s="2206">
        <f t="shared" si="677"/>
        <v>3391200</v>
      </c>
      <c r="BV892" s="2206">
        <f t="shared" si="678"/>
        <v>0</v>
      </c>
      <c r="BW892" s="2206">
        <f t="shared" si="679"/>
        <v>0</v>
      </c>
      <c r="BX892" s="2245">
        <f t="shared" si="684"/>
        <v>0</v>
      </c>
      <c r="BY892" s="2207">
        <f t="shared" si="685"/>
        <v>0</v>
      </c>
      <c r="BZ892" s="2211">
        <f t="shared" si="686"/>
        <v>0</v>
      </c>
      <c r="CA892" s="2212">
        <f t="shared" si="687"/>
        <v>0</v>
      </c>
      <c r="CB892" s="2083"/>
      <c r="CC892" s="2083"/>
      <c r="CD892" s="2237"/>
      <c r="CF892" s="2200"/>
    </row>
    <row r="893" spans="1:84" s="1974" customFormat="1" ht="18" customHeight="1" outlineLevel="1">
      <c r="A893" s="2235" t="s">
        <v>4668</v>
      </c>
      <c r="B893" s="2235" t="b">
        <v>1</v>
      </c>
      <c r="C893" s="2201"/>
      <c r="D893" s="2236" t="s">
        <v>4017</v>
      </c>
      <c r="E893" s="2243" t="s">
        <v>4020</v>
      </c>
      <c r="F893" s="2204" t="s">
        <v>449</v>
      </c>
      <c r="G893" s="2244">
        <v>3.4</v>
      </c>
      <c r="H893" s="2206">
        <v>95720</v>
      </c>
      <c r="I893" s="2206"/>
      <c r="J893" s="2206"/>
      <c r="K893" s="2206">
        <f t="shared" si="651"/>
        <v>95720</v>
      </c>
      <c r="L893" s="2206">
        <f t="shared" si="652"/>
        <v>325448</v>
      </c>
      <c r="M893" s="2206">
        <f t="shared" si="653"/>
        <v>325448</v>
      </c>
      <c r="N893" s="2206">
        <f t="shared" si="654"/>
        <v>0</v>
      </c>
      <c r="O893" s="2206">
        <f t="shared" si="655"/>
        <v>0</v>
      </c>
      <c r="P893" s="2244">
        <v>3.4</v>
      </c>
      <c r="Q893" s="2206">
        <v>95720</v>
      </c>
      <c r="R893" s="2206"/>
      <c r="S893" s="2206"/>
      <c r="T893" s="2206">
        <f t="shared" si="645"/>
        <v>95720</v>
      </c>
      <c r="U893" s="2206">
        <f t="shared" si="656"/>
        <v>325448</v>
      </c>
      <c r="V893" s="2206">
        <f t="shared" si="657"/>
        <v>325448</v>
      </c>
      <c r="W893" s="2206">
        <f t="shared" si="658"/>
        <v>0</v>
      </c>
      <c r="X893" s="2206">
        <f t="shared" si="659"/>
        <v>0</v>
      </c>
      <c r="Y893" s="2245">
        <f t="shared" si="680"/>
        <v>0</v>
      </c>
      <c r="Z893" s="2207">
        <f t="shared" si="681"/>
        <v>0</v>
      </c>
      <c r="AA893" s="2245">
        <v>3.4</v>
      </c>
      <c r="AB893" s="2206">
        <v>128000</v>
      </c>
      <c r="AC893" s="2206"/>
      <c r="AD893" s="2206"/>
      <c r="AE893" s="2206">
        <f t="shared" si="646"/>
        <v>128000</v>
      </c>
      <c r="AF893" s="2206">
        <f t="shared" si="660"/>
        <v>435200</v>
      </c>
      <c r="AG893" s="2206">
        <f t="shared" si="661"/>
        <v>435200</v>
      </c>
      <c r="AH893" s="2206">
        <f t="shared" si="662"/>
        <v>0</v>
      </c>
      <c r="AI893" s="2207">
        <f t="shared" si="663"/>
        <v>0</v>
      </c>
      <c r="AJ893" s="2246">
        <v>3.4</v>
      </c>
      <c r="AK893" s="2075">
        <v>128000</v>
      </c>
      <c r="AL893" s="2075"/>
      <c r="AM893" s="2075"/>
      <c r="AN893" s="2206">
        <f t="shared" si="647"/>
        <v>128000</v>
      </c>
      <c r="AO893" s="2206">
        <f t="shared" si="664"/>
        <v>435200</v>
      </c>
      <c r="AP893" s="2206">
        <f t="shared" si="665"/>
        <v>435200</v>
      </c>
      <c r="AQ893" s="2206">
        <f t="shared" si="666"/>
        <v>0</v>
      </c>
      <c r="AR893" s="2206">
        <f t="shared" si="667"/>
        <v>0</v>
      </c>
      <c r="AS893" s="2245">
        <v>3.4</v>
      </c>
      <c r="AT893" s="2075">
        <v>128000</v>
      </c>
      <c r="AU893" s="2075"/>
      <c r="AV893" s="2075"/>
      <c r="AW893" s="2206">
        <f t="shared" si="648"/>
        <v>128000</v>
      </c>
      <c r="AX893" s="2206">
        <f t="shared" si="668"/>
        <v>435200</v>
      </c>
      <c r="AY893" s="2206">
        <f t="shared" si="669"/>
        <v>435200</v>
      </c>
      <c r="AZ893" s="2206">
        <f t="shared" si="670"/>
        <v>0</v>
      </c>
      <c r="BA893" s="2206">
        <f t="shared" si="671"/>
        <v>0</v>
      </c>
      <c r="BB893" s="2245">
        <f t="shared" si="682"/>
        <v>0</v>
      </c>
      <c r="BC893" s="2207">
        <f t="shared" si="683"/>
        <v>0</v>
      </c>
      <c r="BD893" s="2245">
        <f t="shared" si="688"/>
        <v>0</v>
      </c>
      <c r="BE893" s="2207">
        <f t="shared" si="689"/>
        <v>0</v>
      </c>
      <c r="BF893" s="2246">
        <v>3.4</v>
      </c>
      <c r="BG893" s="2075">
        <v>128000</v>
      </c>
      <c r="BH893" s="2075">
        <v>0</v>
      </c>
      <c r="BI893" s="2075">
        <v>0</v>
      </c>
      <c r="BJ893" s="2206">
        <f t="shared" si="649"/>
        <v>128000</v>
      </c>
      <c r="BK893" s="2206">
        <f t="shared" si="672"/>
        <v>435200</v>
      </c>
      <c r="BL893" s="2206">
        <f t="shared" si="673"/>
        <v>435200</v>
      </c>
      <c r="BM893" s="2206">
        <f t="shared" si="674"/>
        <v>0</v>
      </c>
      <c r="BN893" s="2206">
        <f t="shared" si="675"/>
        <v>0</v>
      </c>
      <c r="BO893" s="2245">
        <v>3.4</v>
      </c>
      <c r="BP893" s="2075">
        <v>128000</v>
      </c>
      <c r="BQ893" s="2075">
        <v>0</v>
      </c>
      <c r="BR893" s="2075">
        <v>0</v>
      </c>
      <c r="BS893" s="2206">
        <f t="shared" si="650"/>
        <v>128000</v>
      </c>
      <c r="BT893" s="2206">
        <f t="shared" si="676"/>
        <v>435200</v>
      </c>
      <c r="BU893" s="2206">
        <f t="shared" si="677"/>
        <v>435200</v>
      </c>
      <c r="BV893" s="2206">
        <f t="shared" si="678"/>
        <v>0</v>
      </c>
      <c r="BW893" s="2206">
        <f t="shared" si="679"/>
        <v>0</v>
      </c>
      <c r="BX893" s="2245">
        <f t="shared" si="684"/>
        <v>0</v>
      </c>
      <c r="BY893" s="2207">
        <f t="shared" si="685"/>
        <v>0</v>
      </c>
      <c r="BZ893" s="2211">
        <f t="shared" si="686"/>
        <v>0</v>
      </c>
      <c r="CA893" s="2212">
        <f t="shared" si="687"/>
        <v>0</v>
      </c>
      <c r="CB893" s="2083"/>
      <c r="CC893" s="2083"/>
      <c r="CD893" s="2237"/>
      <c r="CF893" s="2200"/>
    </row>
    <row r="894" spans="1:84" s="1974" customFormat="1" ht="18" customHeight="1" outlineLevel="1">
      <c r="A894" s="2235" t="s">
        <v>4669</v>
      </c>
      <c r="B894" s="2235" t="b">
        <v>1</v>
      </c>
      <c r="C894" s="2201"/>
      <c r="D894" s="2236" t="s">
        <v>3153</v>
      </c>
      <c r="E894" s="2243" t="s">
        <v>4670</v>
      </c>
      <c r="F894" s="2204" t="s">
        <v>154</v>
      </c>
      <c r="G894" s="2244">
        <v>1</v>
      </c>
      <c r="H894" s="2206">
        <v>38970</v>
      </c>
      <c r="I894" s="2206">
        <v>244000</v>
      </c>
      <c r="J894" s="2206">
        <v>130</v>
      </c>
      <c r="K894" s="2206">
        <f t="shared" si="651"/>
        <v>283100</v>
      </c>
      <c r="L894" s="2206">
        <f t="shared" si="652"/>
        <v>283100</v>
      </c>
      <c r="M894" s="2206">
        <f t="shared" si="653"/>
        <v>38970</v>
      </c>
      <c r="N894" s="2206">
        <f t="shared" si="654"/>
        <v>244000</v>
      </c>
      <c r="O894" s="2206">
        <f t="shared" si="655"/>
        <v>130</v>
      </c>
      <c r="P894" s="2244">
        <v>1</v>
      </c>
      <c r="Q894" s="2206">
        <v>38970</v>
      </c>
      <c r="R894" s="2206">
        <v>244000</v>
      </c>
      <c r="S894" s="2206">
        <v>130</v>
      </c>
      <c r="T894" s="2206">
        <f t="shared" si="645"/>
        <v>283100</v>
      </c>
      <c r="U894" s="2206">
        <f t="shared" si="656"/>
        <v>283100</v>
      </c>
      <c r="V894" s="2206">
        <f t="shared" si="657"/>
        <v>38970</v>
      </c>
      <c r="W894" s="2206">
        <f t="shared" si="658"/>
        <v>244000</v>
      </c>
      <c r="X894" s="2206">
        <f t="shared" si="659"/>
        <v>130</v>
      </c>
      <c r="Y894" s="2244">
        <f t="shared" si="680"/>
        <v>0</v>
      </c>
      <c r="Z894" s="2207">
        <f t="shared" si="681"/>
        <v>0</v>
      </c>
      <c r="AA894" s="2244">
        <v>1</v>
      </c>
      <c r="AB894" s="2206">
        <v>170000</v>
      </c>
      <c r="AC894" s="2206"/>
      <c r="AD894" s="2206"/>
      <c r="AE894" s="2206">
        <f t="shared" si="646"/>
        <v>170000</v>
      </c>
      <c r="AF894" s="2206">
        <f t="shared" si="660"/>
        <v>170000</v>
      </c>
      <c r="AG894" s="2206">
        <f t="shared" si="661"/>
        <v>170000</v>
      </c>
      <c r="AH894" s="2206">
        <f t="shared" si="662"/>
        <v>0</v>
      </c>
      <c r="AI894" s="2207">
        <f t="shared" si="663"/>
        <v>0</v>
      </c>
      <c r="AJ894" s="2246">
        <v>1</v>
      </c>
      <c r="AK894" s="2075">
        <v>170000</v>
      </c>
      <c r="AL894" s="2075"/>
      <c r="AM894" s="2075"/>
      <c r="AN894" s="2206">
        <f t="shared" si="647"/>
        <v>170000</v>
      </c>
      <c r="AO894" s="2206">
        <f t="shared" si="664"/>
        <v>170000</v>
      </c>
      <c r="AP894" s="2206">
        <f t="shared" si="665"/>
        <v>170000</v>
      </c>
      <c r="AQ894" s="2206">
        <f t="shared" si="666"/>
        <v>0</v>
      </c>
      <c r="AR894" s="2206">
        <f t="shared" si="667"/>
        <v>0</v>
      </c>
      <c r="AS894" s="2244">
        <v>1</v>
      </c>
      <c r="AT894" s="2075">
        <v>170000</v>
      </c>
      <c r="AU894" s="2075"/>
      <c r="AV894" s="2075"/>
      <c r="AW894" s="2206">
        <f t="shared" si="648"/>
        <v>170000</v>
      </c>
      <c r="AX894" s="2206">
        <f t="shared" si="668"/>
        <v>170000</v>
      </c>
      <c r="AY894" s="2206">
        <f t="shared" si="669"/>
        <v>170000</v>
      </c>
      <c r="AZ894" s="2206">
        <f t="shared" si="670"/>
        <v>0</v>
      </c>
      <c r="BA894" s="2206">
        <f t="shared" si="671"/>
        <v>0</v>
      </c>
      <c r="BB894" s="2244">
        <f t="shared" si="682"/>
        <v>0</v>
      </c>
      <c r="BC894" s="2207">
        <f t="shared" si="683"/>
        <v>0</v>
      </c>
      <c r="BD894" s="2244">
        <f t="shared" si="688"/>
        <v>0</v>
      </c>
      <c r="BE894" s="2207">
        <f t="shared" si="689"/>
        <v>0</v>
      </c>
      <c r="BF894" s="2246">
        <v>1</v>
      </c>
      <c r="BG894" s="2075">
        <v>170000</v>
      </c>
      <c r="BH894" s="2075">
        <v>0</v>
      </c>
      <c r="BI894" s="2075">
        <v>0</v>
      </c>
      <c r="BJ894" s="2206">
        <f t="shared" si="649"/>
        <v>170000</v>
      </c>
      <c r="BK894" s="2206">
        <f t="shared" si="672"/>
        <v>170000</v>
      </c>
      <c r="BL894" s="2206">
        <f t="shared" si="673"/>
        <v>170000</v>
      </c>
      <c r="BM894" s="2206">
        <f t="shared" si="674"/>
        <v>0</v>
      </c>
      <c r="BN894" s="2206">
        <f t="shared" si="675"/>
        <v>0</v>
      </c>
      <c r="BO894" s="2244">
        <v>1</v>
      </c>
      <c r="BP894" s="2075">
        <v>170000</v>
      </c>
      <c r="BQ894" s="2075">
        <v>0</v>
      </c>
      <c r="BR894" s="2075">
        <v>0</v>
      </c>
      <c r="BS894" s="2206">
        <f t="shared" si="650"/>
        <v>170000</v>
      </c>
      <c r="BT894" s="2206">
        <f t="shared" si="676"/>
        <v>170000</v>
      </c>
      <c r="BU894" s="2206">
        <f t="shared" si="677"/>
        <v>170000</v>
      </c>
      <c r="BV894" s="2206">
        <f t="shared" si="678"/>
        <v>0</v>
      </c>
      <c r="BW894" s="2206">
        <f t="shared" si="679"/>
        <v>0</v>
      </c>
      <c r="BX894" s="2244">
        <f t="shared" si="684"/>
        <v>0</v>
      </c>
      <c r="BY894" s="2207">
        <f t="shared" si="685"/>
        <v>0</v>
      </c>
      <c r="BZ894" s="2211">
        <f t="shared" si="686"/>
        <v>0</v>
      </c>
      <c r="CA894" s="2212">
        <f t="shared" si="687"/>
        <v>0</v>
      </c>
      <c r="CB894" s="2083"/>
      <c r="CC894" s="2083"/>
      <c r="CD894" s="2237"/>
      <c r="CF894" s="2200"/>
    </row>
    <row r="895" spans="1:84" s="1974" customFormat="1" ht="18" customHeight="1" outlineLevel="1">
      <c r="A895" s="2235" t="s">
        <v>4671</v>
      </c>
      <c r="B895" s="2235" t="b">
        <v>1</v>
      </c>
      <c r="C895" s="2201"/>
      <c r="D895" s="2236" t="s">
        <v>3180</v>
      </c>
      <c r="E895" s="2243" t="s">
        <v>4029</v>
      </c>
      <c r="F895" s="2204" t="s">
        <v>449</v>
      </c>
      <c r="G895" s="2244">
        <v>138.4</v>
      </c>
      <c r="H895" s="2206">
        <v>930</v>
      </c>
      <c r="I895" s="2206">
        <v>6270</v>
      </c>
      <c r="J895" s="2206">
        <v>3</v>
      </c>
      <c r="K895" s="2206">
        <f t="shared" si="651"/>
        <v>7203</v>
      </c>
      <c r="L895" s="2206">
        <f t="shared" si="652"/>
        <v>996895</v>
      </c>
      <c r="M895" s="2206">
        <f t="shared" si="653"/>
        <v>128712</v>
      </c>
      <c r="N895" s="2206">
        <f t="shared" si="654"/>
        <v>867768</v>
      </c>
      <c r="O895" s="2206">
        <f t="shared" si="655"/>
        <v>415</v>
      </c>
      <c r="P895" s="2244">
        <v>138.4</v>
      </c>
      <c r="Q895" s="2206">
        <v>930</v>
      </c>
      <c r="R895" s="2206">
        <v>6270</v>
      </c>
      <c r="S895" s="2206">
        <v>3</v>
      </c>
      <c r="T895" s="2206">
        <f t="shared" si="645"/>
        <v>7203</v>
      </c>
      <c r="U895" s="2206">
        <f t="shared" si="656"/>
        <v>996895</v>
      </c>
      <c r="V895" s="2206">
        <f t="shared" si="657"/>
        <v>128712</v>
      </c>
      <c r="W895" s="2206">
        <f t="shared" si="658"/>
        <v>867768</v>
      </c>
      <c r="X895" s="2206">
        <f t="shared" si="659"/>
        <v>415</v>
      </c>
      <c r="Y895" s="2245">
        <f t="shared" si="680"/>
        <v>0</v>
      </c>
      <c r="Z895" s="2207">
        <f t="shared" si="681"/>
        <v>0</v>
      </c>
      <c r="AA895" s="2245">
        <v>138.4</v>
      </c>
      <c r="AB895" s="2206">
        <v>27000</v>
      </c>
      <c r="AC895" s="2206"/>
      <c r="AD895" s="2206"/>
      <c r="AE895" s="2206">
        <f t="shared" si="646"/>
        <v>27000</v>
      </c>
      <c r="AF895" s="2206">
        <f t="shared" si="660"/>
        <v>3736800</v>
      </c>
      <c r="AG895" s="2206">
        <f t="shared" si="661"/>
        <v>3736800</v>
      </c>
      <c r="AH895" s="2206">
        <f t="shared" si="662"/>
        <v>0</v>
      </c>
      <c r="AI895" s="2207">
        <f t="shared" si="663"/>
        <v>0</v>
      </c>
      <c r="AJ895" s="2246">
        <v>138.4</v>
      </c>
      <c r="AK895" s="2075">
        <v>27000</v>
      </c>
      <c r="AL895" s="2075"/>
      <c r="AM895" s="2075"/>
      <c r="AN895" s="2206">
        <f t="shared" si="647"/>
        <v>27000</v>
      </c>
      <c r="AO895" s="2206">
        <f t="shared" si="664"/>
        <v>3736800</v>
      </c>
      <c r="AP895" s="2206">
        <f t="shared" si="665"/>
        <v>3736800</v>
      </c>
      <c r="AQ895" s="2206">
        <f t="shared" si="666"/>
        <v>0</v>
      </c>
      <c r="AR895" s="2206">
        <f t="shared" si="667"/>
        <v>0</v>
      </c>
      <c r="AS895" s="2245">
        <v>138.4</v>
      </c>
      <c r="AT895" s="2075">
        <v>27000</v>
      </c>
      <c r="AU895" s="2075"/>
      <c r="AV895" s="2075"/>
      <c r="AW895" s="2206">
        <f t="shared" si="648"/>
        <v>27000</v>
      </c>
      <c r="AX895" s="2206">
        <f t="shared" si="668"/>
        <v>3736800</v>
      </c>
      <c r="AY895" s="2206">
        <f t="shared" si="669"/>
        <v>3736800</v>
      </c>
      <c r="AZ895" s="2206">
        <f t="shared" si="670"/>
        <v>0</v>
      </c>
      <c r="BA895" s="2206">
        <f t="shared" si="671"/>
        <v>0</v>
      </c>
      <c r="BB895" s="2245">
        <f t="shared" si="682"/>
        <v>0</v>
      </c>
      <c r="BC895" s="2207">
        <f t="shared" si="683"/>
        <v>0</v>
      </c>
      <c r="BD895" s="2245">
        <f t="shared" si="688"/>
        <v>0</v>
      </c>
      <c r="BE895" s="2207">
        <f t="shared" si="689"/>
        <v>0</v>
      </c>
      <c r="BF895" s="2246">
        <v>138.4</v>
      </c>
      <c r="BG895" s="2075">
        <v>27000</v>
      </c>
      <c r="BH895" s="2075">
        <v>0</v>
      </c>
      <c r="BI895" s="2075">
        <v>0</v>
      </c>
      <c r="BJ895" s="2206">
        <f t="shared" si="649"/>
        <v>27000</v>
      </c>
      <c r="BK895" s="2206">
        <f t="shared" si="672"/>
        <v>3736800</v>
      </c>
      <c r="BL895" s="2206">
        <f t="shared" si="673"/>
        <v>3736800</v>
      </c>
      <c r="BM895" s="2206">
        <f t="shared" si="674"/>
        <v>0</v>
      </c>
      <c r="BN895" s="2206">
        <f t="shared" si="675"/>
        <v>0</v>
      </c>
      <c r="BO895" s="2245">
        <v>138.4</v>
      </c>
      <c r="BP895" s="2075">
        <v>27000</v>
      </c>
      <c r="BQ895" s="2075">
        <v>0</v>
      </c>
      <c r="BR895" s="2075">
        <v>0</v>
      </c>
      <c r="BS895" s="2206">
        <f t="shared" si="650"/>
        <v>27000</v>
      </c>
      <c r="BT895" s="2206">
        <f t="shared" si="676"/>
        <v>3736800</v>
      </c>
      <c r="BU895" s="2206">
        <f t="shared" si="677"/>
        <v>3736800</v>
      </c>
      <c r="BV895" s="2206">
        <f t="shared" si="678"/>
        <v>0</v>
      </c>
      <c r="BW895" s="2206">
        <f t="shared" si="679"/>
        <v>0</v>
      </c>
      <c r="BX895" s="2245">
        <f t="shared" si="684"/>
        <v>0</v>
      </c>
      <c r="BY895" s="2207">
        <f t="shared" si="685"/>
        <v>0</v>
      </c>
      <c r="BZ895" s="2211">
        <f t="shared" si="686"/>
        <v>0</v>
      </c>
      <c r="CA895" s="2212">
        <f t="shared" si="687"/>
        <v>0</v>
      </c>
      <c r="CB895" s="2083"/>
      <c r="CC895" s="2083"/>
      <c r="CD895" s="2237"/>
      <c r="CF895" s="2200"/>
    </row>
    <row r="896" spans="1:84" s="1974" customFormat="1" ht="18" customHeight="1" outlineLevel="1">
      <c r="A896" s="2235" t="s">
        <v>4672</v>
      </c>
      <c r="B896" s="2235" t="b">
        <v>1</v>
      </c>
      <c r="C896" s="2201"/>
      <c r="D896" s="2236" t="s">
        <v>3180</v>
      </c>
      <c r="E896" s="2243" t="s">
        <v>4032</v>
      </c>
      <c r="F896" s="2204" t="s">
        <v>449</v>
      </c>
      <c r="G896" s="2244">
        <v>2.1</v>
      </c>
      <c r="H896" s="2206">
        <v>10620</v>
      </c>
      <c r="I896" s="2206">
        <v>24620</v>
      </c>
      <c r="J896" s="2206">
        <v>10</v>
      </c>
      <c r="K896" s="2206">
        <f t="shared" si="651"/>
        <v>35250</v>
      </c>
      <c r="L896" s="2206">
        <f t="shared" si="652"/>
        <v>74025</v>
      </c>
      <c r="M896" s="2206">
        <f t="shared" si="653"/>
        <v>22302</v>
      </c>
      <c r="N896" s="2206">
        <f t="shared" si="654"/>
        <v>51702</v>
      </c>
      <c r="O896" s="2206">
        <f t="shared" si="655"/>
        <v>21</v>
      </c>
      <c r="P896" s="2244">
        <v>2.1</v>
      </c>
      <c r="Q896" s="2206">
        <v>10620</v>
      </c>
      <c r="R896" s="2206">
        <v>24620</v>
      </c>
      <c r="S896" s="2206">
        <v>10</v>
      </c>
      <c r="T896" s="2206">
        <f t="shared" si="645"/>
        <v>35250</v>
      </c>
      <c r="U896" s="2206">
        <f t="shared" si="656"/>
        <v>74025</v>
      </c>
      <c r="V896" s="2206">
        <f t="shared" si="657"/>
        <v>22302</v>
      </c>
      <c r="W896" s="2206">
        <f t="shared" si="658"/>
        <v>51702</v>
      </c>
      <c r="X896" s="2206">
        <f t="shared" si="659"/>
        <v>21</v>
      </c>
      <c r="Y896" s="2245">
        <f t="shared" si="680"/>
        <v>0</v>
      </c>
      <c r="Z896" s="2207">
        <f t="shared" si="681"/>
        <v>0</v>
      </c>
      <c r="AA896" s="2245">
        <v>2.1</v>
      </c>
      <c r="AB896" s="2206">
        <v>82000</v>
      </c>
      <c r="AC896" s="2206"/>
      <c r="AD896" s="2206"/>
      <c r="AE896" s="2206">
        <f t="shared" si="646"/>
        <v>82000</v>
      </c>
      <c r="AF896" s="2206">
        <f t="shared" si="660"/>
        <v>172200</v>
      </c>
      <c r="AG896" s="2206">
        <f t="shared" si="661"/>
        <v>172200</v>
      </c>
      <c r="AH896" s="2206">
        <f t="shared" si="662"/>
        <v>0</v>
      </c>
      <c r="AI896" s="2207">
        <f t="shared" si="663"/>
        <v>0</v>
      </c>
      <c r="AJ896" s="2246">
        <v>2.1</v>
      </c>
      <c r="AK896" s="2075">
        <v>82000</v>
      </c>
      <c r="AL896" s="2075"/>
      <c r="AM896" s="2075"/>
      <c r="AN896" s="2206">
        <f t="shared" si="647"/>
        <v>82000</v>
      </c>
      <c r="AO896" s="2206">
        <f t="shared" si="664"/>
        <v>172200</v>
      </c>
      <c r="AP896" s="2206">
        <f t="shared" si="665"/>
        <v>172200</v>
      </c>
      <c r="AQ896" s="2206">
        <f t="shared" si="666"/>
        <v>0</v>
      </c>
      <c r="AR896" s="2206">
        <f t="shared" si="667"/>
        <v>0</v>
      </c>
      <c r="AS896" s="2245">
        <v>2.1</v>
      </c>
      <c r="AT896" s="2075">
        <v>82000</v>
      </c>
      <c r="AU896" s="2075"/>
      <c r="AV896" s="2075"/>
      <c r="AW896" s="2206">
        <f t="shared" si="648"/>
        <v>82000</v>
      </c>
      <c r="AX896" s="2206">
        <f t="shared" si="668"/>
        <v>172200</v>
      </c>
      <c r="AY896" s="2206">
        <f t="shared" si="669"/>
        <v>172200</v>
      </c>
      <c r="AZ896" s="2206">
        <f t="shared" si="670"/>
        <v>0</v>
      </c>
      <c r="BA896" s="2206">
        <f t="shared" si="671"/>
        <v>0</v>
      </c>
      <c r="BB896" s="2245">
        <f t="shared" si="682"/>
        <v>0</v>
      </c>
      <c r="BC896" s="2207">
        <f t="shared" si="683"/>
        <v>0</v>
      </c>
      <c r="BD896" s="2245">
        <f t="shared" si="688"/>
        <v>0</v>
      </c>
      <c r="BE896" s="2207">
        <f t="shared" si="689"/>
        <v>0</v>
      </c>
      <c r="BF896" s="2246">
        <v>2.1</v>
      </c>
      <c r="BG896" s="2075">
        <v>82000</v>
      </c>
      <c r="BH896" s="2075">
        <v>0</v>
      </c>
      <c r="BI896" s="2075">
        <v>0</v>
      </c>
      <c r="BJ896" s="2206">
        <f t="shared" si="649"/>
        <v>82000</v>
      </c>
      <c r="BK896" s="2206">
        <f t="shared" si="672"/>
        <v>172200</v>
      </c>
      <c r="BL896" s="2206">
        <f t="shared" si="673"/>
        <v>172200</v>
      </c>
      <c r="BM896" s="2206">
        <f t="shared" si="674"/>
        <v>0</v>
      </c>
      <c r="BN896" s="2206">
        <f t="shared" si="675"/>
        <v>0</v>
      </c>
      <c r="BO896" s="2245">
        <v>2.1</v>
      </c>
      <c r="BP896" s="2075">
        <v>82000</v>
      </c>
      <c r="BQ896" s="2075">
        <v>0</v>
      </c>
      <c r="BR896" s="2075">
        <v>0</v>
      </c>
      <c r="BS896" s="2206">
        <f t="shared" si="650"/>
        <v>82000</v>
      </c>
      <c r="BT896" s="2206">
        <f t="shared" si="676"/>
        <v>172200</v>
      </c>
      <c r="BU896" s="2206">
        <f t="shared" si="677"/>
        <v>172200</v>
      </c>
      <c r="BV896" s="2206">
        <f t="shared" si="678"/>
        <v>0</v>
      </c>
      <c r="BW896" s="2206">
        <f t="shared" si="679"/>
        <v>0</v>
      </c>
      <c r="BX896" s="2245">
        <f t="shared" si="684"/>
        <v>0</v>
      </c>
      <c r="BY896" s="2207">
        <f t="shared" si="685"/>
        <v>0</v>
      </c>
      <c r="BZ896" s="2211">
        <f t="shared" si="686"/>
        <v>0</v>
      </c>
      <c r="CA896" s="2212">
        <f t="shared" si="687"/>
        <v>0</v>
      </c>
      <c r="CB896" s="2083"/>
      <c r="CC896" s="2083"/>
      <c r="CD896" s="2237"/>
      <c r="CF896" s="2200"/>
    </row>
    <row r="897" spans="1:94" s="1974" customFormat="1" ht="18" customHeight="1" outlineLevel="1">
      <c r="A897" s="2235" t="s">
        <v>4673</v>
      </c>
      <c r="B897" s="2235" t="b">
        <v>1</v>
      </c>
      <c r="C897" s="2201"/>
      <c r="D897" s="2236" t="s">
        <v>4674</v>
      </c>
      <c r="E897" s="2243" t="s">
        <v>4675</v>
      </c>
      <c r="F897" s="2204" t="s">
        <v>154</v>
      </c>
      <c r="G897" s="2244">
        <v>28</v>
      </c>
      <c r="H897" s="2206">
        <v>8290</v>
      </c>
      <c r="I897" s="2206"/>
      <c r="J897" s="2206"/>
      <c r="K897" s="2206">
        <f t="shared" si="651"/>
        <v>8290</v>
      </c>
      <c r="L897" s="2206">
        <f t="shared" si="652"/>
        <v>232120</v>
      </c>
      <c r="M897" s="2206">
        <f t="shared" si="653"/>
        <v>232120</v>
      </c>
      <c r="N897" s="2206">
        <f t="shared" si="654"/>
        <v>0</v>
      </c>
      <c r="O897" s="2206">
        <f t="shared" si="655"/>
        <v>0</v>
      </c>
      <c r="P897" s="2244">
        <v>28</v>
      </c>
      <c r="Q897" s="2206">
        <v>8290</v>
      </c>
      <c r="R897" s="2206"/>
      <c r="S897" s="2206"/>
      <c r="T897" s="2206">
        <f t="shared" si="645"/>
        <v>8290</v>
      </c>
      <c r="U897" s="2206">
        <f t="shared" si="656"/>
        <v>232120</v>
      </c>
      <c r="V897" s="2206">
        <f t="shared" si="657"/>
        <v>232120</v>
      </c>
      <c r="W897" s="2206">
        <f t="shared" si="658"/>
        <v>0</v>
      </c>
      <c r="X897" s="2206">
        <f t="shared" si="659"/>
        <v>0</v>
      </c>
      <c r="Y897" s="2244">
        <f t="shared" si="680"/>
        <v>0</v>
      </c>
      <c r="Z897" s="2207">
        <f t="shared" si="681"/>
        <v>0</v>
      </c>
      <c r="AA897" s="2244">
        <v>28</v>
      </c>
      <c r="AB897" s="2206">
        <v>45000</v>
      </c>
      <c r="AC897" s="2206"/>
      <c r="AD897" s="2206"/>
      <c r="AE897" s="2206">
        <f t="shared" si="646"/>
        <v>45000</v>
      </c>
      <c r="AF897" s="2206">
        <f t="shared" si="660"/>
        <v>1260000</v>
      </c>
      <c r="AG897" s="2206">
        <f t="shared" si="661"/>
        <v>1260000</v>
      </c>
      <c r="AH897" s="2206">
        <f t="shared" si="662"/>
        <v>0</v>
      </c>
      <c r="AI897" s="2207">
        <f t="shared" si="663"/>
        <v>0</v>
      </c>
      <c r="AJ897" s="2246">
        <v>28</v>
      </c>
      <c r="AK897" s="2075">
        <v>45000</v>
      </c>
      <c r="AL897" s="2075"/>
      <c r="AM897" s="2075"/>
      <c r="AN897" s="2206">
        <f t="shared" si="647"/>
        <v>45000</v>
      </c>
      <c r="AO897" s="2206">
        <f t="shared" si="664"/>
        <v>1260000</v>
      </c>
      <c r="AP897" s="2206">
        <f t="shared" si="665"/>
        <v>1260000</v>
      </c>
      <c r="AQ897" s="2206">
        <f t="shared" si="666"/>
        <v>0</v>
      </c>
      <c r="AR897" s="2206">
        <f t="shared" si="667"/>
        <v>0</v>
      </c>
      <c r="AS897" s="2244">
        <v>28</v>
      </c>
      <c r="AT897" s="2075">
        <v>45000</v>
      </c>
      <c r="AU897" s="2075"/>
      <c r="AV897" s="2075"/>
      <c r="AW897" s="2206">
        <f t="shared" si="648"/>
        <v>45000</v>
      </c>
      <c r="AX897" s="2206">
        <f t="shared" si="668"/>
        <v>1260000</v>
      </c>
      <c r="AY897" s="2206">
        <f t="shared" si="669"/>
        <v>1260000</v>
      </c>
      <c r="AZ897" s="2206">
        <f t="shared" si="670"/>
        <v>0</v>
      </c>
      <c r="BA897" s="2206">
        <f t="shared" si="671"/>
        <v>0</v>
      </c>
      <c r="BB897" s="2244">
        <f t="shared" si="682"/>
        <v>0</v>
      </c>
      <c r="BC897" s="2207">
        <f t="shared" si="683"/>
        <v>0</v>
      </c>
      <c r="BD897" s="2244">
        <f t="shared" si="688"/>
        <v>0</v>
      </c>
      <c r="BE897" s="2207">
        <f t="shared" si="689"/>
        <v>0</v>
      </c>
      <c r="BF897" s="2246">
        <v>28</v>
      </c>
      <c r="BG897" s="2075">
        <v>45000</v>
      </c>
      <c r="BH897" s="2075">
        <v>0</v>
      </c>
      <c r="BI897" s="2075">
        <v>0</v>
      </c>
      <c r="BJ897" s="2206">
        <f t="shared" si="649"/>
        <v>45000</v>
      </c>
      <c r="BK897" s="2206">
        <f t="shared" si="672"/>
        <v>1260000</v>
      </c>
      <c r="BL897" s="2206">
        <f t="shared" si="673"/>
        <v>1260000</v>
      </c>
      <c r="BM897" s="2206">
        <f t="shared" si="674"/>
        <v>0</v>
      </c>
      <c r="BN897" s="2206">
        <f t="shared" si="675"/>
        <v>0</v>
      </c>
      <c r="BO897" s="2244">
        <v>28</v>
      </c>
      <c r="BP897" s="2075">
        <v>45000</v>
      </c>
      <c r="BQ897" s="2075">
        <v>0</v>
      </c>
      <c r="BR897" s="2075">
        <v>0</v>
      </c>
      <c r="BS897" s="2206">
        <f t="shared" si="650"/>
        <v>45000</v>
      </c>
      <c r="BT897" s="2206">
        <f t="shared" si="676"/>
        <v>1260000</v>
      </c>
      <c r="BU897" s="2206">
        <f t="shared" si="677"/>
        <v>1260000</v>
      </c>
      <c r="BV897" s="2206">
        <f t="shared" si="678"/>
        <v>0</v>
      </c>
      <c r="BW897" s="2206">
        <f t="shared" si="679"/>
        <v>0</v>
      </c>
      <c r="BX897" s="2244">
        <f t="shared" si="684"/>
        <v>0</v>
      </c>
      <c r="BY897" s="2207">
        <f t="shared" si="685"/>
        <v>0</v>
      </c>
      <c r="BZ897" s="2211">
        <f t="shared" si="686"/>
        <v>0</v>
      </c>
      <c r="CA897" s="2212">
        <f t="shared" si="687"/>
        <v>0</v>
      </c>
      <c r="CB897" s="2083"/>
      <c r="CC897" s="2083"/>
      <c r="CD897" s="2237"/>
      <c r="CF897" s="2200"/>
    </row>
    <row r="898" spans="1:94" s="1974" customFormat="1" ht="18" customHeight="1" outlineLevel="1">
      <c r="A898" s="2235" t="s">
        <v>4676</v>
      </c>
      <c r="B898" s="2235" t="b">
        <v>1</v>
      </c>
      <c r="C898" s="2201"/>
      <c r="D898" s="2236" t="s">
        <v>4677</v>
      </c>
      <c r="E898" s="2243" t="s">
        <v>4044</v>
      </c>
      <c r="F898" s="2204" t="s">
        <v>449</v>
      </c>
      <c r="G898" s="2244">
        <v>7.2</v>
      </c>
      <c r="H898" s="2206">
        <v>2760</v>
      </c>
      <c r="I898" s="2206">
        <v>8920</v>
      </c>
      <c r="J898" s="2206">
        <v>10</v>
      </c>
      <c r="K898" s="2206">
        <f t="shared" si="651"/>
        <v>11690</v>
      </c>
      <c r="L898" s="2206">
        <f t="shared" si="652"/>
        <v>84168</v>
      </c>
      <c r="M898" s="2206">
        <f t="shared" si="653"/>
        <v>19872</v>
      </c>
      <c r="N898" s="2206">
        <f t="shared" si="654"/>
        <v>64224</v>
      </c>
      <c r="O898" s="2206">
        <f t="shared" si="655"/>
        <v>72</v>
      </c>
      <c r="P898" s="2244">
        <v>7.2</v>
      </c>
      <c r="Q898" s="2206">
        <v>2760</v>
      </c>
      <c r="R898" s="2206">
        <v>8920</v>
      </c>
      <c r="S898" s="2206">
        <v>10</v>
      </c>
      <c r="T898" s="2206">
        <f t="shared" ref="T898:T961" si="690">S898+R898+Q898</f>
        <v>11690</v>
      </c>
      <c r="U898" s="2206">
        <f t="shared" si="656"/>
        <v>84168</v>
      </c>
      <c r="V898" s="2206">
        <f t="shared" si="657"/>
        <v>19872</v>
      </c>
      <c r="W898" s="2206">
        <f t="shared" si="658"/>
        <v>64224</v>
      </c>
      <c r="X898" s="2206">
        <f t="shared" si="659"/>
        <v>72</v>
      </c>
      <c r="Y898" s="2245">
        <f t="shared" si="680"/>
        <v>0</v>
      </c>
      <c r="Z898" s="2207">
        <f t="shared" si="681"/>
        <v>0</v>
      </c>
      <c r="AA898" s="2245">
        <v>3.6</v>
      </c>
      <c r="AB898" s="2206">
        <v>20000</v>
      </c>
      <c r="AC898" s="2206"/>
      <c r="AD898" s="2206"/>
      <c r="AE898" s="2206">
        <f t="shared" ref="AE898:AE961" si="691">AD898+AC898+AB898</f>
        <v>20000</v>
      </c>
      <c r="AF898" s="2206">
        <f t="shared" si="660"/>
        <v>72000</v>
      </c>
      <c r="AG898" s="2206">
        <f t="shared" si="661"/>
        <v>72000</v>
      </c>
      <c r="AH898" s="2206">
        <f t="shared" si="662"/>
        <v>0</v>
      </c>
      <c r="AI898" s="2207">
        <f t="shared" si="663"/>
        <v>0</v>
      </c>
      <c r="AJ898" s="2246">
        <v>7.2</v>
      </c>
      <c r="AK898" s="2075">
        <v>20000</v>
      </c>
      <c r="AL898" s="2075"/>
      <c r="AM898" s="2075"/>
      <c r="AN898" s="2206">
        <f t="shared" ref="AN898:AN961" si="692">AM898+AL898+AK898</f>
        <v>20000</v>
      </c>
      <c r="AO898" s="2206">
        <f t="shared" si="664"/>
        <v>144000</v>
      </c>
      <c r="AP898" s="2206">
        <f t="shared" si="665"/>
        <v>144000</v>
      </c>
      <c r="AQ898" s="2206">
        <f t="shared" si="666"/>
        <v>0</v>
      </c>
      <c r="AR898" s="2206">
        <f t="shared" si="667"/>
        <v>0</v>
      </c>
      <c r="AS898" s="2244">
        <v>7.2</v>
      </c>
      <c r="AT898" s="2075">
        <v>20000</v>
      </c>
      <c r="AU898" s="2075"/>
      <c r="AV898" s="2075"/>
      <c r="AW898" s="2206">
        <f t="shared" ref="AW898:AW961" si="693">AV898+AU898+AT898</f>
        <v>20000</v>
      </c>
      <c r="AX898" s="2206">
        <f t="shared" si="668"/>
        <v>144000</v>
      </c>
      <c r="AY898" s="2206">
        <f t="shared" si="669"/>
        <v>144000</v>
      </c>
      <c r="AZ898" s="2206">
        <f t="shared" si="670"/>
        <v>0</v>
      </c>
      <c r="BA898" s="2206">
        <f t="shared" si="671"/>
        <v>0</v>
      </c>
      <c r="BB898" s="2245">
        <f t="shared" si="682"/>
        <v>0</v>
      </c>
      <c r="BC898" s="2207">
        <f t="shared" si="683"/>
        <v>0</v>
      </c>
      <c r="BD898" s="2245">
        <f t="shared" si="688"/>
        <v>3.6</v>
      </c>
      <c r="BE898" s="2207">
        <f t="shared" si="689"/>
        <v>72000</v>
      </c>
      <c r="BF898" s="2246">
        <v>7.2</v>
      </c>
      <c r="BG898" s="2075">
        <v>20000</v>
      </c>
      <c r="BH898" s="2075">
        <v>0</v>
      </c>
      <c r="BI898" s="2075">
        <v>0</v>
      </c>
      <c r="BJ898" s="2206">
        <f t="shared" ref="BJ898:BJ961" si="694">BI898+BH898+BG898</f>
        <v>20000</v>
      </c>
      <c r="BK898" s="2206">
        <f t="shared" si="672"/>
        <v>144000</v>
      </c>
      <c r="BL898" s="2206">
        <f t="shared" si="673"/>
        <v>144000</v>
      </c>
      <c r="BM898" s="2206">
        <f t="shared" si="674"/>
        <v>0</v>
      </c>
      <c r="BN898" s="2206">
        <f t="shared" si="675"/>
        <v>0</v>
      </c>
      <c r="BO898" s="2244">
        <v>7.2</v>
      </c>
      <c r="BP898" s="2075">
        <v>20000</v>
      </c>
      <c r="BQ898" s="2075">
        <v>0</v>
      </c>
      <c r="BR898" s="2075">
        <v>0</v>
      </c>
      <c r="BS898" s="2206">
        <f t="shared" ref="BS898:BS961" si="695">BR898+BQ898+BP898</f>
        <v>20000</v>
      </c>
      <c r="BT898" s="2206">
        <f t="shared" si="676"/>
        <v>144000</v>
      </c>
      <c r="BU898" s="2206">
        <f t="shared" si="677"/>
        <v>144000</v>
      </c>
      <c r="BV898" s="2206">
        <f t="shared" si="678"/>
        <v>0</v>
      </c>
      <c r="BW898" s="2206">
        <f t="shared" si="679"/>
        <v>0</v>
      </c>
      <c r="BX898" s="2245">
        <f t="shared" si="684"/>
        <v>0</v>
      </c>
      <c r="BY898" s="2207">
        <f t="shared" si="685"/>
        <v>0</v>
      </c>
      <c r="BZ898" s="2211">
        <f t="shared" si="686"/>
        <v>3.6</v>
      </c>
      <c r="CA898" s="2212">
        <f t="shared" si="687"/>
        <v>72000</v>
      </c>
      <c r="CB898" s="2083"/>
      <c r="CC898" s="2083"/>
      <c r="CD898" s="2237"/>
      <c r="CF898" s="2200"/>
    </row>
    <row r="899" spans="1:94" s="1974" customFormat="1" ht="18" customHeight="1" outlineLevel="1">
      <c r="A899" s="2238" t="s">
        <v>4678</v>
      </c>
      <c r="B899" s="2238" t="b">
        <v>1</v>
      </c>
      <c r="C899" s="2201"/>
      <c r="D899" s="2236" t="s">
        <v>3998</v>
      </c>
      <c r="E899" s="2243" t="s">
        <v>3999</v>
      </c>
      <c r="F899" s="2204" t="s">
        <v>449</v>
      </c>
      <c r="G899" s="2244">
        <v>57</v>
      </c>
      <c r="H899" s="2240">
        <v>250</v>
      </c>
      <c r="I899" s="2240">
        <v>3130</v>
      </c>
      <c r="J899" s="2240"/>
      <c r="K899" s="2206">
        <f t="shared" si="651"/>
        <v>3380</v>
      </c>
      <c r="L899" s="2206">
        <f t="shared" si="652"/>
        <v>192660</v>
      </c>
      <c r="M899" s="2206">
        <f t="shared" si="653"/>
        <v>14250</v>
      </c>
      <c r="N899" s="2206">
        <f t="shared" si="654"/>
        <v>178410</v>
      </c>
      <c r="O899" s="2206">
        <f t="shared" si="655"/>
        <v>0</v>
      </c>
      <c r="P899" s="2244">
        <v>57</v>
      </c>
      <c r="Q899" s="2206">
        <v>250</v>
      </c>
      <c r="R899" s="2206">
        <v>3130</v>
      </c>
      <c r="S899" s="2206"/>
      <c r="T899" s="2206">
        <f t="shared" si="690"/>
        <v>3380</v>
      </c>
      <c r="U899" s="2206">
        <f t="shared" si="656"/>
        <v>192660</v>
      </c>
      <c r="V899" s="2206">
        <f t="shared" si="657"/>
        <v>14250</v>
      </c>
      <c r="W899" s="2206">
        <f t="shared" si="658"/>
        <v>178410</v>
      </c>
      <c r="X899" s="2206">
        <f t="shared" si="659"/>
        <v>0</v>
      </c>
      <c r="Y899" s="2244">
        <f t="shared" si="680"/>
        <v>0</v>
      </c>
      <c r="Z899" s="2207">
        <f t="shared" si="681"/>
        <v>0</v>
      </c>
      <c r="AA899" s="2244"/>
      <c r="AB899" s="2206"/>
      <c r="AC899" s="2206"/>
      <c r="AD899" s="2206"/>
      <c r="AE899" s="2206">
        <f t="shared" si="691"/>
        <v>0</v>
      </c>
      <c r="AF899" s="2206">
        <f t="shared" si="660"/>
        <v>0</v>
      </c>
      <c r="AG899" s="2206">
        <f t="shared" si="661"/>
        <v>0</v>
      </c>
      <c r="AH899" s="2206">
        <f t="shared" si="662"/>
        <v>0</v>
      </c>
      <c r="AI899" s="2207">
        <f t="shared" si="663"/>
        <v>0</v>
      </c>
      <c r="AJ899" s="2246">
        <v>57</v>
      </c>
      <c r="AK899" s="2075">
        <v>4000</v>
      </c>
      <c r="AL899" s="2075">
        <v>0</v>
      </c>
      <c r="AM899" s="2075">
        <v>500</v>
      </c>
      <c r="AN899" s="2206">
        <f t="shared" si="692"/>
        <v>4500</v>
      </c>
      <c r="AO899" s="2206">
        <f t="shared" si="664"/>
        <v>256500</v>
      </c>
      <c r="AP899" s="2206">
        <f t="shared" si="665"/>
        <v>228000</v>
      </c>
      <c r="AQ899" s="2206">
        <f t="shared" si="666"/>
        <v>0</v>
      </c>
      <c r="AR899" s="2206">
        <f t="shared" si="667"/>
        <v>28500</v>
      </c>
      <c r="AS899" s="2244">
        <v>57</v>
      </c>
      <c r="AT899" s="2075">
        <v>4000</v>
      </c>
      <c r="AU899" s="2075">
        <v>0</v>
      </c>
      <c r="AV899" s="2075">
        <v>500</v>
      </c>
      <c r="AW899" s="2206">
        <f t="shared" si="693"/>
        <v>4500</v>
      </c>
      <c r="AX899" s="2206">
        <f t="shared" si="668"/>
        <v>256500</v>
      </c>
      <c r="AY899" s="2240">
        <f t="shared" si="669"/>
        <v>228000</v>
      </c>
      <c r="AZ899" s="2240">
        <f t="shared" si="670"/>
        <v>0</v>
      </c>
      <c r="BA899" s="2240">
        <f t="shared" si="671"/>
        <v>28500</v>
      </c>
      <c r="BB899" s="2244">
        <f t="shared" si="682"/>
        <v>0</v>
      </c>
      <c r="BC899" s="2207">
        <f t="shared" si="683"/>
        <v>0</v>
      </c>
      <c r="BD899" s="2244">
        <f t="shared" si="688"/>
        <v>57</v>
      </c>
      <c r="BE899" s="2207">
        <f t="shared" si="689"/>
        <v>256500</v>
      </c>
      <c r="BF899" s="2246">
        <v>57</v>
      </c>
      <c r="BG899" s="2075">
        <v>4000</v>
      </c>
      <c r="BH899" s="2075">
        <v>0</v>
      </c>
      <c r="BI899" s="2075">
        <v>500</v>
      </c>
      <c r="BJ899" s="2206">
        <f t="shared" si="694"/>
        <v>4500</v>
      </c>
      <c r="BK899" s="2206">
        <f t="shared" si="672"/>
        <v>256500</v>
      </c>
      <c r="BL899" s="2206">
        <f t="shared" si="673"/>
        <v>228000</v>
      </c>
      <c r="BM899" s="2206">
        <f t="shared" si="674"/>
        <v>0</v>
      </c>
      <c r="BN899" s="2206">
        <f t="shared" si="675"/>
        <v>28500</v>
      </c>
      <c r="BO899" s="2244">
        <v>57</v>
      </c>
      <c r="BP899" s="2075">
        <v>4000</v>
      </c>
      <c r="BQ899" s="2075">
        <v>0</v>
      </c>
      <c r="BR899" s="2075">
        <v>500</v>
      </c>
      <c r="BS899" s="2206">
        <f t="shared" si="695"/>
        <v>4500</v>
      </c>
      <c r="BT899" s="2206">
        <f t="shared" si="676"/>
        <v>256500</v>
      </c>
      <c r="BU899" s="2206">
        <f t="shared" si="677"/>
        <v>228000</v>
      </c>
      <c r="BV899" s="2206">
        <f t="shared" si="678"/>
        <v>0</v>
      </c>
      <c r="BW899" s="2206">
        <f t="shared" si="679"/>
        <v>28500</v>
      </c>
      <c r="BX899" s="2244">
        <f t="shared" si="684"/>
        <v>0</v>
      </c>
      <c r="BY899" s="2207">
        <f t="shared" si="685"/>
        <v>0</v>
      </c>
      <c r="BZ899" s="2211">
        <f t="shared" si="686"/>
        <v>57</v>
      </c>
      <c r="CA899" s="2212">
        <f t="shared" si="687"/>
        <v>256500</v>
      </c>
      <c r="CB899" s="2083"/>
      <c r="CC899" s="2083"/>
      <c r="CD899" s="2237"/>
      <c r="CF899" s="2200"/>
      <c r="CJ899" s="1975"/>
      <c r="CK899" s="1975"/>
      <c r="CL899" s="1975"/>
      <c r="CM899" s="1975"/>
      <c r="CN899" s="1975"/>
      <c r="CO899" s="1975"/>
      <c r="CP899" s="1975"/>
    </row>
    <row r="900" spans="1:94" s="1974" customFormat="1" ht="18" customHeight="1" outlineLevel="1">
      <c r="B900" s="2235"/>
      <c r="C900" s="2201"/>
      <c r="D900" s="2232" t="s">
        <v>4679</v>
      </c>
      <c r="E900" s="2243"/>
      <c r="F900" s="2204"/>
      <c r="G900" s="2244"/>
      <c r="H900" s="2206"/>
      <c r="I900" s="2206"/>
      <c r="J900" s="2206"/>
      <c r="K900" s="2206">
        <f t="shared" si="651"/>
        <v>0</v>
      </c>
      <c r="L900" s="2206">
        <f t="shared" si="652"/>
        <v>0</v>
      </c>
      <c r="M900" s="2206">
        <f t="shared" si="653"/>
        <v>0</v>
      </c>
      <c r="N900" s="2206">
        <f t="shared" si="654"/>
        <v>0</v>
      </c>
      <c r="O900" s="2206">
        <f t="shared" si="655"/>
        <v>0</v>
      </c>
      <c r="P900" s="2244"/>
      <c r="Q900" s="2206"/>
      <c r="R900" s="2206"/>
      <c r="S900" s="2206"/>
      <c r="T900" s="2206">
        <f t="shared" si="690"/>
        <v>0</v>
      </c>
      <c r="U900" s="2206">
        <f t="shared" si="656"/>
        <v>0</v>
      </c>
      <c r="V900" s="2206">
        <f t="shared" si="657"/>
        <v>0</v>
      </c>
      <c r="W900" s="2206">
        <f t="shared" si="658"/>
        <v>0</v>
      </c>
      <c r="X900" s="2206">
        <f t="shared" si="659"/>
        <v>0</v>
      </c>
      <c r="Y900" s="2244">
        <f t="shared" si="680"/>
        <v>0</v>
      </c>
      <c r="Z900" s="2207">
        <f t="shared" si="681"/>
        <v>0</v>
      </c>
      <c r="AA900" s="2244">
        <v>0</v>
      </c>
      <c r="AB900" s="2206"/>
      <c r="AC900" s="2206"/>
      <c r="AD900" s="2206"/>
      <c r="AE900" s="2206">
        <f t="shared" si="691"/>
        <v>0</v>
      </c>
      <c r="AF900" s="2206">
        <f t="shared" si="660"/>
        <v>0</v>
      </c>
      <c r="AG900" s="2206">
        <f t="shared" si="661"/>
        <v>0</v>
      </c>
      <c r="AH900" s="2206">
        <f t="shared" si="662"/>
        <v>0</v>
      </c>
      <c r="AI900" s="2207">
        <f t="shared" si="663"/>
        <v>0</v>
      </c>
      <c r="AJ900" s="2246">
        <v>0</v>
      </c>
      <c r="AK900" s="2075"/>
      <c r="AL900" s="2075"/>
      <c r="AM900" s="2075"/>
      <c r="AN900" s="2206">
        <f t="shared" si="692"/>
        <v>0</v>
      </c>
      <c r="AO900" s="2206">
        <f t="shared" si="664"/>
        <v>0</v>
      </c>
      <c r="AP900" s="2206">
        <f t="shared" si="665"/>
        <v>0</v>
      </c>
      <c r="AQ900" s="2206">
        <f t="shared" si="666"/>
        <v>0</v>
      </c>
      <c r="AR900" s="2206">
        <f t="shared" si="667"/>
        <v>0</v>
      </c>
      <c r="AS900" s="2244">
        <v>0</v>
      </c>
      <c r="AT900" s="2075"/>
      <c r="AU900" s="2075"/>
      <c r="AV900" s="2075"/>
      <c r="AW900" s="2206">
        <f t="shared" si="693"/>
        <v>0</v>
      </c>
      <c r="AX900" s="2206">
        <f t="shared" si="668"/>
        <v>0</v>
      </c>
      <c r="AY900" s="2206">
        <f t="shared" si="669"/>
        <v>0</v>
      </c>
      <c r="AZ900" s="2206">
        <f t="shared" si="670"/>
        <v>0</v>
      </c>
      <c r="BA900" s="2206">
        <f t="shared" si="671"/>
        <v>0</v>
      </c>
      <c r="BB900" s="2244">
        <f t="shared" si="682"/>
        <v>0</v>
      </c>
      <c r="BC900" s="2207">
        <f t="shared" si="683"/>
        <v>0</v>
      </c>
      <c r="BD900" s="2244">
        <f t="shared" si="688"/>
        <v>0</v>
      </c>
      <c r="BE900" s="2207">
        <f t="shared" si="689"/>
        <v>0</v>
      </c>
      <c r="BF900" s="2246">
        <v>0</v>
      </c>
      <c r="BG900" s="2075">
        <v>0</v>
      </c>
      <c r="BH900" s="2075">
        <v>0</v>
      </c>
      <c r="BI900" s="2075">
        <v>0</v>
      </c>
      <c r="BJ900" s="2206">
        <f t="shared" si="694"/>
        <v>0</v>
      </c>
      <c r="BK900" s="2206">
        <f t="shared" si="672"/>
        <v>0</v>
      </c>
      <c r="BL900" s="2206">
        <f t="shared" si="673"/>
        <v>0</v>
      </c>
      <c r="BM900" s="2206">
        <f t="shared" si="674"/>
        <v>0</v>
      </c>
      <c r="BN900" s="2206">
        <f t="shared" si="675"/>
        <v>0</v>
      </c>
      <c r="BO900" s="2244">
        <v>0</v>
      </c>
      <c r="BP900" s="2075">
        <v>0</v>
      </c>
      <c r="BQ900" s="2075">
        <v>0</v>
      </c>
      <c r="BR900" s="2075">
        <v>0</v>
      </c>
      <c r="BS900" s="2206">
        <f t="shared" si="695"/>
        <v>0</v>
      </c>
      <c r="BT900" s="2206">
        <f t="shared" si="676"/>
        <v>0</v>
      </c>
      <c r="BU900" s="2206">
        <f t="shared" si="677"/>
        <v>0</v>
      </c>
      <c r="BV900" s="2206">
        <f t="shared" si="678"/>
        <v>0</v>
      </c>
      <c r="BW900" s="2206">
        <f t="shared" si="679"/>
        <v>0</v>
      </c>
      <c r="BX900" s="2244">
        <f t="shared" si="684"/>
        <v>0</v>
      </c>
      <c r="BY900" s="2207">
        <f t="shared" si="685"/>
        <v>0</v>
      </c>
      <c r="BZ900" s="2211">
        <f t="shared" si="686"/>
        <v>0</v>
      </c>
      <c r="CA900" s="2212">
        <f t="shared" si="687"/>
        <v>0</v>
      </c>
      <c r="CB900" s="2083"/>
      <c r="CC900" s="2083"/>
      <c r="CD900" s="2237"/>
      <c r="CF900" s="2200"/>
    </row>
    <row r="901" spans="1:94" s="1974" customFormat="1" ht="18" customHeight="1" outlineLevel="1">
      <c r="A901" s="2235" t="s">
        <v>4680</v>
      </c>
      <c r="B901" s="2235" t="b">
        <v>1</v>
      </c>
      <c r="C901" s="2201"/>
      <c r="D901" s="2236" t="s">
        <v>3098</v>
      </c>
      <c r="E901" s="2243" t="s">
        <v>4070</v>
      </c>
      <c r="F901" s="2204" t="s">
        <v>365</v>
      </c>
      <c r="G901" s="2244">
        <v>769.12</v>
      </c>
      <c r="H901" s="2206">
        <v>980</v>
      </c>
      <c r="I901" s="2206">
        <v>23490</v>
      </c>
      <c r="J901" s="2206"/>
      <c r="K901" s="2206">
        <f t="shared" si="651"/>
        <v>24470</v>
      </c>
      <c r="L901" s="2206">
        <f t="shared" si="652"/>
        <v>18820365</v>
      </c>
      <c r="M901" s="2206">
        <f t="shared" si="653"/>
        <v>753737</v>
      </c>
      <c r="N901" s="2206">
        <f t="shared" si="654"/>
        <v>18066628</v>
      </c>
      <c r="O901" s="2206">
        <f t="shared" si="655"/>
        <v>0</v>
      </c>
      <c r="P901" s="2244">
        <v>769.12</v>
      </c>
      <c r="Q901" s="2206">
        <v>980</v>
      </c>
      <c r="R901" s="2206">
        <v>23490</v>
      </c>
      <c r="S901" s="2206"/>
      <c r="T901" s="2206">
        <f t="shared" si="690"/>
        <v>24470</v>
      </c>
      <c r="U901" s="2206">
        <f t="shared" si="656"/>
        <v>18820365</v>
      </c>
      <c r="V901" s="2206">
        <f t="shared" si="657"/>
        <v>753737</v>
      </c>
      <c r="W901" s="2206">
        <f t="shared" si="658"/>
        <v>18066628</v>
      </c>
      <c r="X901" s="2206">
        <f t="shared" si="659"/>
        <v>0</v>
      </c>
      <c r="Y901" s="2245">
        <f t="shared" si="680"/>
        <v>0</v>
      </c>
      <c r="Z901" s="2207">
        <f t="shared" si="681"/>
        <v>0</v>
      </c>
      <c r="AA901" s="2245">
        <v>671</v>
      </c>
      <c r="AB901" s="2206">
        <v>5000</v>
      </c>
      <c r="AC901" s="2206">
        <v>15000</v>
      </c>
      <c r="AD901" s="2206"/>
      <c r="AE901" s="2206">
        <f t="shared" si="691"/>
        <v>20000</v>
      </c>
      <c r="AF901" s="2206">
        <f t="shared" si="660"/>
        <v>13420000</v>
      </c>
      <c r="AG901" s="2206">
        <f t="shared" si="661"/>
        <v>3355000</v>
      </c>
      <c r="AH901" s="2206">
        <f t="shared" si="662"/>
        <v>10065000</v>
      </c>
      <c r="AI901" s="2207">
        <f t="shared" si="663"/>
        <v>0</v>
      </c>
      <c r="AJ901" s="2246">
        <v>769.12</v>
      </c>
      <c r="AK901" s="2075">
        <v>5000</v>
      </c>
      <c r="AL901" s="2075">
        <v>15000</v>
      </c>
      <c r="AM901" s="2075"/>
      <c r="AN901" s="2206">
        <f t="shared" si="692"/>
        <v>20000</v>
      </c>
      <c r="AO901" s="2206">
        <f t="shared" si="664"/>
        <v>15382400</v>
      </c>
      <c r="AP901" s="2206">
        <f t="shared" si="665"/>
        <v>3845600</v>
      </c>
      <c r="AQ901" s="2206">
        <f t="shared" si="666"/>
        <v>11536800</v>
      </c>
      <c r="AR901" s="2206">
        <f t="shared" si="667"/>
        <v>0</v>
      </c>
      <c r="AS901" s="2245">
        <v>769.12</v>
      </c>
      <c r="AT901" s="2075">
        <v>5000</v>
      </c>
      <c r="AU901" s="2075">
        <v>15000</v>
      </c>
      <c r="AV901" s="2075"/>
      <c r="AW901" s="2206">
        <f t="shared" si="693"/>
        <v>20000</v>
      </c>
      <c r="AX901" s="2206">
        <f t="shared" si="668"/>
        <v>15382400</v>
      </c>
      <c r="AY901" s="2206">
        <f t="shared" si="669"/>
        <v>3845600</v>
      </c>
      <c r="AZ901" s="2206">
        <f t="shared" si="670"/>
        <v>11536800</v>
      </c>
      <c r="BA901" s="2206">
        <f t="shared" si="671"/>
        <v>0</v>
      </c>
      <c r="BB901" s="2245">
        <f t="shared" si="682"/>
        <v>0</v>
      </c>
      <c r="BC901" s="2207">
        <f t="shared" si="683"/>
        <v>0</v>
      </c>
      <c r="BD901" s="2245">
        <f t="shared" si="688"/>
        <v>98.12</v>
      </c>
      <c r="BE901" s="2207">
        <f t="shared" si="689"/>
        <v>1962400</v>
      </c>
      <c r="BF901" s="2246">
        <v>769.12</v>
      </c>
      <c r="BG901" s="2075">
        <v>5000</v>
      </c>
      <c r="BH901" s="2075">
        <v>15000</v>
      </c>
      <c r="BI901" s="2075">
        <v>0</v>
      </c>
      <c r="BJ901" s="2206">
        <f t="shared" si="694"/>
        <v>20000</v>
      </c>
      <c r="BK901" s="2206">
        <f t="shared" si="672"/>
        <v>15382400</v>
      </c>
      <c r="BL901" s="2206">
        <f t="shared" si="673"/>
        <v>3845600</v>
      </c>
      <c r="BM901" s="2206">
        <f t="shared" si="674"/>
        <v>11536800</v>
      </c>
      <c r="BN901" s="2206">
        <f t="shared" si="675"/>
        <v>0</v>
      </c>
      <c r="BO901" s="2245">
        <v>769.12</v>
      </c>
      <c r="BP901" s="2075">
        <v>5000</v>
      </c>
      <c r="BQ901" s="2075">
        <v>15000</v>
      </c>
      <c r="BR901" s="2075">
        <v>0</v>
      </c>
      <c r="BS901" s="2206">
        <f t="shared" si="695"/>
        <v>20000</v>
      </c>
      <c r="BT901" s="2206">
        <f t="shared" si="676"/>
        <v>15382400</v>
      </c>
      <c r="BU901" s="2206">
        <f t="shared" si="677"/>
        <v>3845600</v>
      </c>
      <c r="BV901" s="2206">
        <f t="shared" si="678"/>
        <v>11536800</v>
      </c>
      <c r="BW901" s="2206">
        <f t="shared" si="679"/>
        <v>0</v>
      </c>
      <c r="BX901" s="2245">
        <f t="shared" si="684"/>
        <v>0</v>
      </c>
      <c r="BY901" s="2207">
        <f t="shared" si="685"/>
        <v>0</v>
      </c>
      <c r="BZ901" s="2211">
        <f t="shared" si="686"/>
        <v>98.12</v>
      </c>
      <c r="CA901" s="2212">
        <f t="shared" si="687"/>
        <v>1962400</v>
      </c>
      <c r="CB901" s="2083"/>
      <c r="CC901" s="2083"/>
      <c r="CD901" s="2237"/>
      <c r="CF901" s="2200"/>
    </row>
    <row r="902" spans="1:94" s="1974" customFormat="1" ht="18" customHeight="1" outlineLevel="1">
      <c r="A902" s="2235" t="s">
        <v>4681</v>
      </c>
      <c r="B902" s="2235" t="b">
        <v>1</v>
      </c>
      <c r="C902" s="2201"/>
      <c r="D902" s="2236" t="s">
        <v>3098</v>
      </c>
      <c r="E902" s="2243" t="s">
        <v>4077</v>
      </c>
      <c r="F902" s="2204" t="s">
        <v>365</v>
      </c>
      <c r="G902" s="2244">
        <v>119.19</v>
      </c>
      <c r="H902" s="2206">
        <v>980</v>
      </c>
      <c r="I902" s="2206">
        <v>23490</v>
      </c>
      <c r="J902" s="2206"/>
      <c r="K902" s="2206">
        <f t="shared" si="651"/>
        <v>24470</v>
      </c>
      <c r="L902" s="2206">
        <f t="shared" si="652"/>
        <v>2916579</v>
      </c>
      <c r="M902" s="2206">
        <f t="shared" si="653"/>
        <v>116806</v>
      </c>
      <c r="N902" s="2206">
        <f t="shared" si="654"/>
        <v>2799773</v>
      </c>
      <c r="O902" s="2206">
        <f t="shared" si="655"/>
        <v>0</v>
      </c>
      <c r="P902" s="2244">
        <v>119.19</v>
      </c>
      <c r="Q902" s="2206">
        <v>980</v>
      </c>
      <c r="R902" s="2206">
        <v>23490</v>
      </c>
      <c r="S902" s="2206"/>
      <c r="T902" s="2206">
        <f t="shared" si="690"/>
        <v>24470</v>
      </c>
      <c r="U902" s="2206">
        <f t="shared" si="656"/>
        <v>2916579</v>
      </c>
      <c r="V902" s="2206">
        <f t="shared" si="657"/>
        <v>116806</v>
      </c>
      <c r="W902" s="2206">
        <f t="shared" si="658"/>
        <v>2799773</v>
      </c>
      <c r="X902" s="2206">
        <f t="shared" si="659"/>
        <v>0</v>
      </c>
      <c r="Y902" s="2245">
        <f t="shared" si="680"/>
        <v>0</v>
      </c>
      <c r="Z902" s="2207">
        <f t="shared" si="681"/>
        <v>0</v>
      </c>
      <c r="AA902" s="2245">
        <v>87.9</v>
      </c>
      <c r="AB902" s="2206">
        <v>5000</v>
      </c>
      <c r="AC902" s="2206">
        <v>17000</v>
      </c>
      <c r="AD902" s="2206"/>
      <c r="AE902" s="2206">
        <f t="shared" si="691"/>
        <v>22000</v>
      </c>
      <c r="AF902" s="2206">
        <f t="shared" si="660"/>
        <v>1933800</v>
      </c>
      <c r="AG902" s="2206">
        <f t="shared" si="661"/>
        <v>439500</v>
      </c>
      <c r="AH902" s="2206">
        <f t="shared" si="662"/>
        <v>1494300</v>
      </c>
      <c r="AI902" s="2207">
        <f t="shared" si="663"/>
        <v>0</v>
      </c>
      <c r="AJ902" s="2246">
        <v>119.19</v>
      </c>
      <c r="AK902" s="2075">
        <v>5000</v>
      </c>
      <c r="AL902" s="2075">
        <v>17000</v>
      </c>
      <c r="AM902" s="2075"/>
      <c r="AN902" s="2206">
        <f t="shared" si="692"/>
        <v>22000</v>
      </c>
      <c r="AO902" s="2206">
        <f t="shared" si="664"/>
        <v>2622180</v>
      </c>
      <c r="AP902" s="2206">
        <f t="shared" si="665"/>
        <v>595950</v>
      </c>
      <c r="AQ902" s="2206">
        <f t="shared" si="666"/>
        <v>2026230</v>
      </c>
      <c r="AR902" s="2206">
        <f t="shared" si="667"/>
        <v>0</v>
      </c>
      <c r="AS902" s="2245">
        <v>119.19</v>
      </c>
      <c r="AT902" s="2075">
        <v>5000</v>
      </c>
      <c r="AU902" s="2075">
        <v>17000</v>
      </c>
      <c r="AV902" s="2075"/>
      <c r="AW902" s="2206">
        <f t="shared" si="693"/>
        <v>22000</v>
      </c>
      <c r="AX902" s="2206">
        <f t="shared" si="668"/>
        <v>2622180</v>
      </c>
      <c r="AY902" s="2206">
        <f t="shared" si="669"/>
        <v>595950</v>
      </c>
      <c r="AZ902" s="2206">
        <f t="shared" si="670"/>
        <v>2026230</v>
      </c>
      <c r="BA902" s="2206">
        <f t="shared" si="671"/>
        <v>0</v>
      </c>
      <c r="BB902" s="2245">
        <f t="shared" si="682"/>
        <v>0</v>
      </c>
      <c r="BC902" s="2207">
        <f t="shared" si="683"/>
        <v>0</v>
      </c>
      <c r="BD902" s="2245">
        <f t="shared" si="688"/>
        <v>31.289999999999992</v>
      </c>
      <c r="BE902" s="2207">
        <f t="shared" si="689"/>
        <v>688380</v>
      </c>
      <c r="BF902" s="2246">
        <v>119.19</v>
      </c>
      <c r="BG902" s="2075">
        <v>5000</v>
      </c>
      <c r="BH902" s="2075">
        <v>17000</v>
      </c>
      <c r="BI902" s="2075">
        <v>0</v>
      </c>
      <c r="BJ902" s="2206">
        <f t="shared" si="694"/>
        <v>22000</v>
      </c>
      <c r="BK902" s="2206">
        <f t="shared" si="672"/>
        <v>2622180</v>
      </c>
      <c r="BL902" s="2206">
        <f t="shared" si="673"/>
        <v>595950</v>
      </c>
      <c r="BM902" s="2206">
        <f t="shared" si="674"/>
        <v>2026230</v>
      </c>
      <c r="BN902" s="2206">
        <f t="shared" si="675"/>
        <v>0</v>
      </c>
      <c r="BO902" s="2245">
        <v>119.19</v>
      </c>
      <c r="BP902" s="2075">
        <v>5000</v>
      </c>
      <c r="BQ902" s="2075">
        <v>17000</v>
      </c>
      <c r="BR902" s="2075">
        <v>0</v>
      </c>
      <c r="BS902" s="2206">
        <f t="shared" si="695"/>
        <v>22000</v>
      </c>
      <c r="BT902" s="2206">
        <f t="shared" si="676"/>
        <v>2622180</v>
      </c>
      <c r="BU902" s="2206">
        <f t="shared" si="677"/>
        <v>595950</v>
      </c>
      <c r="BV902" s="2206">
        <f t="shared" si="678"/>
        <v>2026230</v>
      </c>
      <c r="BW902" s="2206">
        <f t="shared" si="679"/>
        <v>0</v>
      </c>
      <c r="BX902" s="2245">
        <f t="shared" si="684"/>
        <v>0</v>
      </c>
      <c r="BY902" s="2207">
        <f t="shared" si="685"/>
        <v>0</v>
      </c>
      <c r="BZ902" s="2211">
        <f t="shared" si="686"/>
        <v>31.289999999999992</v>
      </c>
      <c r="CA902" s="2212">
        <f t="shared" si="687"/>
        <v>688380</v>
      </c>
      <c r="CB902" s="2083"/>
      <c r="CC902" s="2083"/>
      <c r="CD902" s="2237"/>
      <c r="CF902" s="2200"/>
    </row>
    <row r="903" spans="1:94" s="1974" customFormat="1" ht="18" customHeight="1" outlineLevel="1">
      <c r="A903" s="2235" t="s">
        <v>4682</v>
      </c>
      <c r="B903" s="2235" t="b">
        <v>1</v>
      </c>
      <c r="C903" s="2201"/>
      <c r="D903" s="2236" t="s">
        <v>3221</v>
      </c>
      <c r="E903" s="2243" t="s">
        <v>3222</v>
      </c>
      <c r="F903" s="2204" t="s">
        <v>365</v>
      </c>
      <c r="G903" s="2244">
        <v>2176.94</v>
      </c>
      <c r="H903" s="2206">
        <v>70</v>
      </c>
      <c r="I903" s="2206">
        <v>2260</v>
      </c>
      <c r="J903" s="2206"/>
      <c r="K903" s="2206">
        <f t="shared" si="651"/>
        <v>2330</v>
      </c>
      <c r="L903" s="2206">
        <f t="shared" si="652"/>
        <v>5072269</v>
      </c>
      <c r="M903" s="2206">
        <f t="shared" si="653"/>
        <v>152385</v>
      </c>
      <c r="N903" s="2206">
        <f t="shared" si="654"/>
        <v>4919884</v>
      </c>
      <c r="O903" s="2206">
        <f t="shared" si="655"/>
        <v>0</v>
      </c>
      <c r="P903" s="2244">
        <v>2176.94</v>
      </c>
      <c r="Q903" s="2206">
        <v>70</v>
      </c>
      <c r="R903" s="2206">
        <v>2260</v>
      </c>
      <c r="S903" s="2206"/>
      <c r="T903" s="2206">
        <f t="shared" si="690"/>
        <v>2330</v>
      </c>
      <c r="U903" s="2206">
        <f t="shared" si="656"/>
        <v>5072269</v>
      </c>
      <c r="V903" s="2206">
        <f t="shared" si="657"/>
        <v>152385</v>
      </c>
      <c r="W903" s="2206">
        <f t="shared" si="658"/>
        <v>4919884</v>
      </c>
      <c r="X903" s="2206">
        <f t="shared" si="659"/>
        <v>0</v>
      </c>
      <c r="Y903" s="2245">
        <f t="shared" si="680"/>
        <v>0</v>
      </c>
      <c r="Z903" s="2207">
        <f t="shared" si="681"/>
        <v>0</v>
      </c>
      <c r="AA903" s="2245">
        <v>2258</v>
      </c>
      <c r="AB903" s="2206">
        <v>3000</v>
      </c>
      <c r="AC903" s="2206">
        <v>5000</v>
      </c>
      <c r="AD903" s="2206"/>
      <c r="AE903" s="2206">
        <f t="shared" si="691"/>
        <v>8000</v>
      </c>
      <c r="AF903" s="2206">
        <f t="shared" si="660"/>
        <v>18064000</v>
      </c>
      <c r="AG903" s="2206">
        <f t="shared" si="661"/>
        <v>6774000</v>
      </c>
      <c r="AH903" s="2206">
        <f t="shared" si="662"/>
        <v>11290000</v>
      </c>
      <c r="AI903" s="2207">
        <f t="shared" si="663"/>
        <v>0</v>
      </c>
      <c r="AJ903" s="2246">
        <v>2176.94</v>
      </c>
      <c r="AK903" s="2075">
        <v>3000</v>
      </c>
      <c r="AL903" s="2075">
        <v>5000</v>
      </c>
      <c r="AM903" s="2075"/>
      <c r="AN903" s="2206">
        <f t="shared" si="692"/>
        <v>8000</v>
      </c>
      <c r="AO903" s="2206">
        <f t="shared" si="664"/>
        <v>17415520</v>
      </c>
      <c r="AP903" s="2206">
        <f t="shared" si="665"/>
        <v>6530820</v>
      </c>
      <c r="AQ903" s="2206">
        <f t="shared" si="666"/>
        <v>10884700</v>
      </c>
      <c r="AR903" s="2206">
        <f t="shared" si="667"/>
        <v>0</v>
      </c>
      <c r="AS903" s="2245">
        <v>2176.94</v>
      </c>
      <c r="AT903" s="2075">
        <v>3000</v>
      </c>
      <c r="AU903" s="2075">
        <v>5000</v>
      </c>
      <c r="AV903" s="2075"/>
      <c r="AW903" s="2206">
        <f t="shared" si="693"/>
        <v>8000</v>
      </c>
      <c r="AX903" s="2206">
        <f t="shared" si="668"/>
        <v>17415520</v>
      </c>
      <c r="AY903" s="2206">
        <f t="shared" si="669"/>
        <v>6530820</v>
      </c>
      <c r="AZ903" s="2206">
        <f t="shared" si="670"/>
        <v>10884700</v>
      </c>
      <c r="BA903" s="2206">
        <f t="shared" si="671"/>
        <v>0</v>
      </c>
      <c r="BB903" s="2245">
        <f t="shared" si="682"/>
        <v>0</v>
      </c>
      <c r="BC903" s="2207">
        <f t="shared" si="683"/>
        <v>0</v>
      </c>
      <c r="BD903" s="2245">
        <f t="shared" si="688"/>
        <v>-81.059999999999945</v>
      </c>
      <c r="BE903" s="2207">
        <f t="shared" si="689"/>
        <v>-648480</v>
      </c>
      <c r="BF903" s="2246">
        <v>2176.94</v>
      </c>
      <c r="BG903" s="2075">
        <v>3000</v>
      </c>
      <c r="BH903" s="2075">
        <v>5000</v>
      </c>
      <c r="BI903" s="2075">
        <v>0</v>
      </c>
      <c r="BJ903" s="2206">
        <f t="shared" si="694"/>
        <v>8000</v>
      </c>
      <c r="BK903" s="2206">
        <f t="shared" si="672"/>
        <v>17415520</v>
      </c>
      <c r="BL903" s="2206">
        <f t="shared" si="673"/>
        <v>6530820</v>
      </c>
      <c r="BM903" s="2206">
        <f t="shared" si="674"/>
        <v>10884700</v>
      </c>
      <c r="BN903" s="2206">
        <f t="shared" si="675"/>
        <v>0</v>
      </c>
      <c r="BO903" s="2245">
        <v>2176.94</v>
      </c>
      <c r="BP903" s="2075">
        <v>3000</v>
      </c>
      <c r="BQ903" s="2075">
        <v>5000</v>
      </c>
      <c r="BR903" s="2075">
        <v>0</v>
      </c>
      <c r="BS903" s="2206">
        <f t="shared" si="695"/>
        <v>8000</v>
      </c>
      <c r="BT903" s="2206">
        <f t="shared" si="676"/>
        <v>17415520</v>
      </c>
      <c r="BU903" s="2206">
        <f t="shared" si="677"/>
        <v>6530820</v>
      </c>
      <c r="BV903" s="2206">
        <f t="shared" si="678"/>
        <v>10884700</v>
      </c>
      <c r="BW903" s="2206">
        <f t="shared" si="679"/>
        <v>0</v>
      </c>
      <c r="BX903" s="2245">
        <f t="shared" si="684"/>
        <v>0</v>
      </c>
      <c r="BY903" s="2207">
        <f t="shared" si="685"/>
        <v>0</v>
      </c>
      <c r="BZ903" s="2211">
        <f t="shared" si="686"/>
        <v>-81.059999999999945</v>
      </c>
      <c r="CA903" s="2212">
        <f t="shared" si="687"/>
        <v>-648480</v>
      </c>
      <c r="CB903" s="2083"/>
      <c r="CC903" s="2083"/>
      <c r="CD903" s="2237"/>
      <c r="CF903" s="2200"/>
    </row>
    <row r="904" spans="1:94" s="1974" customFormat="1" ht="18" customHeight="1" outlineLevel="1">
      <c r="A904" s="2235" t="s">
        <v>4683</v>
      </c>
      <c r="B904" s="2235" t="b">
        <v>1</v>
      </c>
      <c r="C904" s="2201"/>
      <c r="D904" s="2236" t="s">
        <v>3221</v>
      </c>
      <c r="E904" s="2243" t="s">
        <v>3224</v>
      </c>
      <c r="F904" s="2204" t="s">
        <v>365</v>
      </c>
      <c r="G904" s="2244">
        <v>1400</v>
      </c>
      <c r="H904" s="2206">
        <v>70</v>
      </c>
      <c r="I904" s="2206">
        <v>2260</v>
      </c>
      <c r="J904" s="2206"/>
      <c r="K904" s="2206">
        <f t="shared" si="651"/>
        <v>2330</v>
      </c>
      <c r="L904" s="2206">
        <f t="shared" si="652"/>
        <v>3262000</v>
      </c>
      <c r="M904" s="2206">
        <f t="shared" si="653"/>
        <v>98000</v>
      </c>
      <c r="N904" s="2206">
        <f t="shared" si="654"/>
        <v>3164000</v>
      </c>
      <c r="O904" s="2206">
        <f t="shared" si="655"/>
        <v>0</v>
      </c>
      <c r="P904" s="2244">
        <v>1400</v>
      </c>
      <c r="Q904" s="2206">
        <v>70</v>
      </c>
      <c r="R904" s="2206">
        <v>2260</v>
      </c>
      <c r="S904" s="2206"/>
      <c r="T904" s="2206">
        <f t="shared" si="690"/>
        <v>2330</v>
      </c>
      <c r="U904" s="2206">
        <f t="shared" si="656"/>
        <v>3262000</v>
      </c>
      <c r="V904" s="2206">
        <f t="shared" si="657"/>
        <v>98000</v>
      </c>
      <c r="W904" s="2206">
        <f t="shared" si="658"/>
        <v>3164000</v>
      </c>
      <c r="X904" s="2206">
        <f t="shared" si="659"/>
        <v>0</v>
      </c>
      <c r="Y904" s="2244">
        <f t="shared" si="680"/>
        <v>0</v>
      </c>
      <c r="Z904" s="2207">
        <f t="shared" si="681"/>
        <v>0</v>
      </c>
      <c r="AA904" s="2244">
        <v>1431</v>
      </c>
      <c r="AB904" s="2206">
        <v>2000</v>
      </c>
      <c r="AC904" s="2206">
        <v>5000</v>
      </c>
      <c r="AD904" s="2206"/>
      <c r="AE904" s="2206">
        <f t="shared" si="691"/>
        <v>7000</v>
      </c>
      <c r="AF904" s="2206">
        <f t="shared" si="660"/>
        <v>10017000</v>
      </c>
      <c r="AG904" s="2206">
        <f t="shared" si="661"/>
        <v>2862000</v>
      </c>
      <c r="AH904" s="2206">
        <f t="shared" si="662"/>
        <v>7155000</v>
      </c>
      <c r="AI904" s="2207">
        <f t="shared" si="663"/>
        <v>0</v>
      </c>
      <c r="AJ904" s="2246">
        <v>1400</v>
      </c>
      <c r="AK904" s="2075">
        <v>2000</v>
      </c>
      <c r="AL904" s="2075">
        <v>5000</v>
      </c>
      <c r="AM904" s="2075"/>
      <c r="AN904" s="2206">
        <f t="shared" si="692"/>
        <v>7000</v>
      </c>
      <c r="AO904" s="2206">
        <f t="shared" si="664"/>
        <v>9800000</v>
      </c>
      <c r="AP904" s="2206">
        <f t="shared" si="665"/>
        <v>2800000</v>
      </c>
      <c r="AQ904" s="2206">
        <f t="shared" si="666"/>
        <v>7000000</v>
      </c>
      <c r="AR904" s="2206">
        <f t="shared" si="667"/>
        <v>0</v>
      </c>
      <c r="AS904" s="2244">
        <v>1400</v>
      </c>
      <c r="AT904" s="2075">
        <v>2000</v>
      </c>
      <c r="AU904" s="2075">
        <v>5000</v>
      </c>
      <c r="AV904" s="2075"/>
      <c r="AW904" s="2206">
        <f t="shared" si="693"/>
        <v>7000</v>
      </c>
      <c r="AX904" s="2206">
        <f t="shared" si="668"/>
        <v>9800000</v>
      </c>
      <c r="AY904" s="2206">
        <f t="shared" si="669"/>
        <v>2800000</v>
      </c>
      <c r="AZ904" s="2206">
        <f t="shared" si="670"/>
        <v>7000000</v>
      </c>
      <c r="BA904" s="2206">
        <f t="shared" si="671"/>
        <v>0</v>
      </c>
      <c r="BB904" s="2244">
        <f t="shared" si="682"/>
        <v>0</v>
      </c>
      <c r="BC904" s="2207">
        <f t="shared" si="683"/>
        <v>0</v>
      </c>
      <c r="BD904" s="2244">
        <f t="shared" si="688"/>
        <v>-31</v>
      </c>
      <c r="BE904" s="2207">
        <f t="shared" si="689"/>
        <v>-217000</v>
      </c>
      <c r="BF904" s="2246">
        <v>1400</v>
      </c>
      <c r="BG904" s="2075">
        <v>2000</v>
      </c>
      <c r="BH904" s="2075">
        <v>5000</v>
      </c>
      <c r="BI904" s="2075">
        <v>0</v>
      </c>
      <c r="BJ904" s="2206">
        <f t="shared" si="694"/>
        <v>7000</v>
      </c>
      <c r="BK904" s="2206">
        <f t="shared" si="672"/>
        <v>9800000</v>
      </c>
      <c r="BL904" s="2206">
        <f t="shared" si="673"/>
        <v>2800000</v>
      </c>
      <c r="BM904" s="2206">
        <f t="shared" si="674"/>
        <v>7000000</v>
      </c>
      <c r="BN904" s="2206">
        <f t="shared" si="675"/>
        <v>0</v>
      </c>
      <c r="BO904" s="2244">
        <v>1400</v>
      </c>
      <c r="BP904" s="2075">
        <v>2000</v>
      </c>
      <c r="BQ904" s="2075">
        <v>5000</v>
      </c>
      <c r="BR904" s="2075">
        <v>0</v>
      </c>
      <c r="BS904" s="2206">
        <f t="shared" si="695"/>
        <v>7000</v>
      </c>
      <c r="BT904" s="2206">
        <f t="shared" si="676"/>
        <v>9800000</v>
      </c>
      <c r="BU904" s="2206">
        <f t="shared" si="677"/>
        <v>2800000</v>
      </c>
      <c r="BV904" s="2206">
        <f t="shared" si="678"/>
        <v>7000000</v>
      </c>
      <c r="BW904" s="2206">
        <f t="shared" si="679"/>
        <v>0</v>
      </c>
      <c r="BX904" s="2244">
        <f t="shared" si="684"/>
        <v>0</v>
      </c>
      <c r="BY904" s="2207">
        <f t="shared" si="685"/>
        <v>0</v>
      </c>
      <c r="BZ904" s="2211">
        <f t="shared" si="686"/>
        <v>-31</v>
      </c>
      <c r="CA904" s="2212">
        <f t="shared" si="687"/>
        <v>-217000</v>
      </c>
      <c r="CB904" s="2083"/>
      <c r="CC904" s="2083"/>
      <c r="CD904" s="2237"/>
      <c r="CF904" s="2200"/>
    </row>
    <row r="905" spans="1:94" s="1974" customFormat="1" ht="18" customHeight="1" outlineLevel="1">
      <c r="A905" s="2235" t="s">
        <v>4684</v>
      </c>
      <c r="B905" s="2235" t="b">
        <v>1</v>
      </c>
      <c r="C905" s="2201"/>
      <c r="D905" s="2236" t="s">
        <v>3226</v>
      </c>
      <c r="E905" s="2243"/>
      <c r="F905" s="2204" t="s">
        <v>365</v>
      </c>
      <c r="G905" s="2244">
        <v>0</v>
      </c>
      <c r="H905" s="2206"/>
      <c r="I905" s="2206">
        <v>4870</v>
      </c>
      <c r="J905" s="2206"/>
      <c r="K905" s="2206">
        <f t="shared" si="651"/>
        <v>4870</v>
      </c>
      <c r="L905" s="2206">
        <f t="shared" si="652"/>
        <v>0</v>
      </c>
      <c r="M905" s="2206">
        <f t="shared" si="653"/>
        <v>0</v>
      </c>
      <c r="N905" s="2206">
        <f t="shared" si="654"/>
        <v>0</v>
      </c>
      <c r="O905" s="2206">
        <f t="shared" si="655"/>
        <v>0</v>
      </c>
      <c r="P905" s="2244">
        <v>0</v>
      </c>
      <c r="Q905" s="2206"/>
      <c r="R905" s="2206">
        <v>4870</v>
      </c>
      <c r="S905" s="2206"/>
      <c r="T905" s="2206">
        <f t="shared" si="690"/>
        <v>4870</v>
      </c>
      <c r="U905" s="2206">
        <f t="shared" si="656"/>
        <v>0</v>
      </c>
      <c r="V905" s="2206">
        <f t="shared" si="657"/>
        <v>0</v>
      </c>
      <c r="W905" s="2206">
        <f t="shared" si="658"/>
        <v>0</v>
      </c>
      <c r="X905" s="2206">
        <f t="shared" si="659"/>
        <v>0</v>
      </c>
      <c r="Y905" s="2244">
        <f t="shared" si="680"/>
        <v>0</v>
      </c>
      <c r="Z905" s="2207">
        <f t="shared" si="681"/>
        <v>0</v>
      </c>
      <c r="AA905" s="2244">
        <v>5</v>
      </c>
      <c r="AB905" s="2206"/>
      <c r="AC905" s="2206">
        <v>15000</v>
      </c>
      <c r="AD905" s="2206"/>
      <c r="AE905" s="2206">
        <f t="shared" si="691"/>
        <v>15000</v>
      </c>
      <c r="AF905" s="2206">
        <f t="shared" si="660"/>
        <v>75000</v>
      </c>
      <c r="AG905" s="2206">
        <f t="shared" si="661"/>
        <v>0</v>
      </c>
      <c r="AH905" s="2206">
        <f t="shared" si="662"/>
        <v>75000</v>
      </c>
      <c r="AI905" s="2207">
        <f t="shared" si="663"/>
        <v>0</v>
      </c>
      <c r="AJ905" s="2246">
        <v>0</v>
      </c>
      <c r="AK905" s="2075"/>
      <c r="AL905" s="2075">
        <v>15000</v>
      </c>
      <c r="AM905" s="2075"/>
      <c r="AN905" s="2206">
        <f t="shared" si="692"/>
        <v>15000</v>
      </c>
      <c r="AO905" s="2206">
        <f t="shared" si="664"/>
        <v>0</v>
      </c>
      <c r="AP905" s="2206">
        <f t="shared" si="665"/>
        <v>0</v>
      </c>
      <c r="AQ905" s="2206">
        <f t="shared" si="666"/>
        <v>0</v>
      </c>
      <c r="AR905" s="2206">
        <f t="shared" si="667"/>
        <v>0</v>
      </c>
      <c r="AS905" s="2244">
        <v>0</v>
      </c>
      <c r="AT905" s="2075"/>
      <c r="AU905" s="2075">
        <v>15000</v>
      </c>
      <c r="AV905" s="2075"/>
      <c r="AW905" s="2206">
        <f t="shared" si="693"/>
        <v>15000</v>
      </c>
      <c r="AX905" s="2206">
        <f t="shared" si="668"/>
        <v>0</v>
      </c>
      <c r="AY905" s="2206">
        <f t="shared" si="669"/>
        <v>0</v>
      </c>
      <c r="AZ905" s="2206">
        <f t="shared" si="670"/>
        <v>0</v>
      </c>
      <c r="BA905" s="2206">
        <f t="shared" si="671"/>
        <v>0</v>
      </c>
      <c r="BB905" s="2244">
        <f t="shared" si="682"/>
        <v>0</v>
      </c>
      <c r="BC905" s="2207">
        <f t="shared" si="683"/>
        <v>0</v>
      </c>
      <c r="BD905" s="2244">
        <f t="shared" si="688"/>
        <v>-5</v>
      </c>
      <c r="BE905" s="2207">
        <f t="shared" si="689"/>
        <v>-75000</v>
      </c>
      <c r="BF905" s="2246">
        <v>0</v>
      </c>
      <c r="BG905" s="2075">
        <v>0</v>
      </c>
      <c r="BH905" s="2075">
        <v>15000</v>
      </c>
      <c r="BI905" s="2075">
        <v>0</v>
      </c>
      <c r="BJ905" s="2206">
        <f t="shared" si="694"/>
        <v>15000</v>
      </c>
      <c r="BK905" s="2206">
        <f t="shared" si="672"/>
        <v>0</v>
      </c>
      <c r="BL905" s="2206">
        <f t="shared" si="673"/>
        <v>0</v>
      </c>
      <c r="BM905" s="2206">
        <f t="shared" si="674"/>
        <v>0</v>
      </c>
      <c r="BN905" s="2206">
        <f t="shared" si="675"/>
        <v>0</v>
      </c>
      <c r="BO905" s="2244">
        <v>0</v>
      </c>
      <c r="BP905" s="2075">
        <v>0</v>
      </c>
      <c r="BQ905" s="2075">
        <v>15000</v>
      </c>
      <c r="BR905" s="2075">
        <v>0</v>
      </c>
      <c r="BS905" s="2206">
        <f t="shared" si="695"/>
        <v>15000</v>
      </c>
      <c r="BT905" s="2206">
        <f t="shared" si="676"/>
        <v>0</v>
      </c>
      <c r="BU905" s="2206">
        <f t="shared" si="677"/>
        <v>0</v>
      </c>
      <c r="BV905" s="2206">
        <f t="shared" si="678"/>
        <v>0</v>
      </c>
      <c r="BW905" s="2206">
        <f t="shared" si="679"/>
        <v>0</v>
      </c>
      <c r="BX905" s="2244">
        <f t="shared" si="684"/>
        <v>0</v>
      </c>
      <c r="BY905" s="2207">
        <f t="shared" si="685"/>
        <v>0</v>
      </c>
      <c r="BZ905" s="2211">
        <f t="shared" si="686"/>
        <v>-5</v>
      </c>
      <c r="CA905" s="2212">
        <f t="shared" si="687"/>
        <v>-75000</v>
      </c>
      <c r="CB905" s="2083"/>
      <c r="CC905" s="2083"/>
      <c r="CD905" s="2237"/>
      <c r="CF905" s="2200"/>
    </row>
    <row r="906" spans="1:94" s="1974" customFormat="1" ht="18" customHeight="1" outlineLevel="1">
      <c r="A906" s="2235" t="s">
        <v>4685</v>
      </c>
      <c r="B906" s="2235" t="b">
        <v>1</v>
      </c>
      <c r="C906" s="2201"/>
      <c r="D906" s="2236" t="s">
        <v>3228</v>
      </c>
      <c r="E906" s="2243"/>
      <c r="F906" s="2204" t="s">
        <v>365</v>
      </c>
      <c r="G906" s="2244">
        <v>480.6</v>
      </c>
      <c r="H906" s="2206">
        <v>10</v>
      </c>
      <c r="I906" s="2206">
        <v>340</v>
      </c>
      <c r="J906" s="2206">
        <v>8</v>
      </c>
      <c r="K906" s="2206">
        <f t="shared" si="651"/>
        <v>358</v>
      </c>
      <c r="L906" s="2206">
        <f t="shared" si="652"/>
        <v>172054</v>
      </c>
      <c r="M906" s="2206">
        <f t="shared" si="653"/>
        <v>4806</v>
      </c>
      <c r="N906" s="2206">
        <f t="shared" si="654"/>
        <v>163404</v>
      </c>
      <c r="O906" s="2206">
        <f t="shared" si="655"/>
        <v>3844</v>
      </c>
      <c r="P906" s="2244">
        <v>480.6</v>
      </c>
      <c r="Q906" s="2206">
        <v>10</v>
      </c>
      <c r="R906" s="2206">
        <v>340</v>
      </c>
      <c r="S906" s="2206">
        <v>8</v>
      </c>
      <c r="T906" s="2206">
        <f t="shared" si="690"/>
        <v>358</v>
      </c>
      <c r="U906" s="2206">
        <f t="shared" si="656"/>
        <v>172054</v>
      </c>
      <c r="V906" s="2206">
        <f t="shared" si="657"/>
        <v>4806</v>
      </c>
      <c r="W906" s="2206">
        <f t="shared" si="658"/>
        <v>163404</v>
      </c>
      <c r="X906" s="2206">
        <f t="shared" si="659"/>
        <v>3844</v>
      </c>
      <c r="Y906" s="2245">
        <f t="shared" si="680"/>
        <v>0</v>
      </c>
      <c r="Z906" s="2207">
        <f t="shared" si="681"/>
        <v>0</v>
      </c>
      <c r="AA906" s="2245">
        <v>496</v>
      </c>
      <c r="AB906" s="2206"/>
      <c r="AC906" s="2206">
        <v>2000</v>
      </c>
      <c r="AD906" s="2206"/>
      <c r="AE906" s="2206">
        <f t="shared" si="691"/>
        <v>2000</v>
      </c>
      <c r="AF906" s="2206">
        <f t="shared" si="660"/>
        <v>992000</v>
      </c>
      <c r="AG906" s="2206">
        <f t="shared" si="661"/>
        <v>0</v>
      </c>
      <c r="AH906" s="2206">
        <f t="shared" si="662"/>
        <v>992000</v>
      </c>
      <c r="AI906" s="2207">
        <f t="shared" si="663"/>
        <v>0</v>
      </c>
      <c r="AJ906" s="2246">
        <v>480.6</v>
      </c>
      <c r="AK906" s="2075"/>
      <c r="AL906" s="2075">
        <v>2000</v>
      </c>
      <c r="AM906" s="2075"/>
      <c r="AN906" s="2206">
        <f t="shared" si="692"/>
        <v>2000</v>
      </c>
      <c r="AO906" s="2206">
        <f t="shared" si="664"/>
        <v>961200</v>
      </c>
      <c r="AP906" s="2206">
        <f t="shared" si="665"/>
        <v>0</v>
      </c>
      <c r="AQ906" s="2206">
        <f t="shared" si="666"/>
        <v>961200</v>
      </c>
      <c r="AR906" s="2206">
        <f t="shared" si="667"/>
        <v>0</v>
      </c>
      <c r="AS906" s="2245">
        <v>480.6</v>
      </c>
      <c r="AT906" s="2075"/>
      <c r="AU906" s="2075">
        <v>2000</v>
      </c>
      <c r="AV906" s="2075"/>
      <c r="AW906" s="2206">
        <f t="shared" si="693"/>
        <v>2000</v>
      </c>
      <c r="AX906" s="2206">
        <f t="shared" si="668"/>
        <v>961200</v>
      </c>
      <c r="AY906" s="2206">
        <f t="shared" si="669"/>
        <v>0</v>
      </c>
      <c r="AZ906" s="2206">
        <f t="shared" si="670"/>
        <v>961200</v>
      </c>
      <c r="BA906" s="2206">
        <f t="shared" si="671"/>
        <v>0</v>
      </c>
      <c r="BB906" s="2245">
        <f t="shared" si="682"/>
        <v>0</v>
      </c>
      <c r="BC906" s="2207">
        <f t="shared" si="683"/>
        <v>0</v>
      </c>
      <c r="BD906" s="2245">
        <f t="shared" si="688"/>
        <v>-15.399999999999977</v>
      </c>
      <c r="BE906" s="2207">
        <f t="shared" si="689"/>
        <v>-30800</v>
      </c>
      <c r="BF906" s="2246">
        <v>480.6</v>
      </c>
      <c r="BG906" s="2075">
        <v>0</v>
      </c>
      <c r="BH906" s="2075">
        <v>2000</v>
      </c>
      <c r="BI906" s="2075">
        <v>0</v>
      </c>
      <c r="BJ906" s="2206">
        <f t="shared" si="694"/>
        <v>2000</v>
      </c>
      <c r="BK906" s="2206">
        <f t="shared" si="672"/>
        <v>961200</v>
      </c>
      <c r="BL906" s="2206">
        <f t="shared" si="673"/>
        <v>0</v>
      </c>
      <c r="BM906" s="2206">
        <f t="shared" si="674"/>
        <v>961200</v>
      </c>
      <c r="BN906" s="2206">
        <f t="shared" si="675"/>
        <v>0</v>
      </c>
      <c r="BO906" s="2245">
        <v>480.6</v>
      </c>
      <c r="BP906" s="2075">
        <v>0</v>
      </c>
      <c r="BQ906" s="2075">
        <v>2000</v>
      </c>
      <c r="BR906" s="2075">
        <v>0</v>
      </c>
      <c r="BS906" s="2206">
        <f t="shared" si="695"/>
        <v>2000</v>
      </c>
      <c r="BT906" s="2206">
        <f t="shared" si="676"/>
        <v>961200</v>
      </c>
      <c r="BU906" s="2206">
        <f t="shared" si="677"/>
        <v>0</v>
      </c>
      <c r="BV906" s="2206">
        <f t="shared" si="678"/>
        <v>961200</v>
      </c>
      <c r="BW906" s="2206">
        <f t="shared" si="679"/>
        <v>0</v>
      </c>
      <c r="BX906" s="2245">
        <f t="shared" si="684"/>
        <v>0</v>
      </c>
      <c r="BY906" s="2207">
        <f t="shared" si="685"/>
        <v>0</v>
      </c>
      <c r="BZ906" s="2211">
        <f t="shared" si="686"/>
        <v>-15.399999999999977</v>
      </c>
      <c r="CA906" s="2212">
        <f t="shared" si="687"/>
        <v>-30800</v>
      </c>
      <c r="CB906" s="2083"/>
      <c r="CC906" s="2083"/>
      <c r="CD906" s="2237"/>
      <c r="CF906" s="2200"/>
    </row>
    <row r="907" spans="1:94" s="1974" customFormat="1" ht="18" customHeight="1" outlineLevel="1">
      <c r="A907" s="2235" t="s">
        <v>4686</v>
      </c>
      <c r="B907" s="2235" t="b">
        <v>1</v>
      </c>
      <c r="C907" s="2201"/>
      <c r="D907" s="2236" t="s">
        <v>4082</v>
      </c>
      <c r="E907" s="2243" t="s">
        <v>4687</v>
      </c>
      <c r="F907" s="2204" t="s">
        <v>365</v>
      </c>
      <c r="G907" s="2244">
        <v>430.4</v>
      </c>
      <c r="H907" s="2206">
        <v>8390</v>
      </c>
      <c r="I907" s="2206">
        <v>14700</v>
      </c>
      <c r="J907" s="2206">
        <v>170</v>
      </c>
      <c r="K907" s="2206">
        <f t="shared" si="651"/>
        <v>23260</v>
      </c>
      <c r="L907" s="2206">
        <f t="shared" si="652"/>
        <v>10011104</v>
      </c>
      <c r="M907" s="2206">
        <f t="shared" si="653"/>
        <v>3611056</v>
      </c>
      <c r="N907" s="2206">
        <f t="shared" si="654"/>
        <v>6326880</v>
      </c>
      <c r="O907" s="2206">
        <f t="shared" si="655"/>
        <v>73168</v>
      </c>
      <c r="P907" s="2244">
        <v>430.4</v>
      </c>
      <c r="Q907" s="2206">
        <v>8390</v>
      </c>
      <c r="R907" s="2206">
        <v>14700</v>
      </c>
      <c r="S907" s="2206">
        <v>170</v>
      </c>
      <c r="T907" s="2206">
        <f t="shared" si="690"/>
        <v>23260</v>
      </c>
      <c r="U907" s="2206">
        <f t="shared" si="656"/>
        <v>10011104</v>
      </c>
      <c r="V907" s="2206">
        <f t="shared" si="657"/>
        <v>3611056</v>
      </c>
      <c r="W907" s="2206">
        <f t="shared" si="658"/>
        <v>6326880</v>
      </c>
      <c r="X907" s="2206">
        <f t="shared" si="659"/>
        <v>73168</v>
      </c>
      <c r="Y907" s="2245">
        <f t="shared" si="680"/>
        <v>0</v>
      </c>
      <c r="Z907" s="2207">
        <f t="shared" si="681"/>
        <v>0</v>
      </c>
      <c r="AA907" s="2245">
        <v>430.4</v>
      </c>
      <c r="AB907" s="2206">
        <v>17000</v>
      </c>
      <c r="AC907" s="2206"/>
      <c r="AD907" s="2206">
        <v>10000</v>
      </c>
      <c r="AE907" s="2206">
        <f t="shared" si="691"/>
        <v>27000</v>
      </c>
      <c r="AF907" s="2206">
        <f t="shared" si="660"/>
        <v>11620800</v>
      </c>
      <c r="AG907" s="2206">
        <f t="shared" si="661"/>
        <v>7316800</v>
      </c>
      <c r="AH907" s="2206">
        <f t="shared" si="662"/>
        <v>0</v>
      </c>
      <c r="AI907" s="2207">
        <f t="shared" si="663"/>
        <v>4304000</v>
      </c>
      <c r="AJ907" s="2246">
        <v>430.4</v>
      </c>
      <c r="AK907" s="2075">
        <v>17000</v>
      </c>
      <c r="AL907" s="2075"/>
      <c r="AM907" s="2075">
        <v>10000</v>
      </c>
      <c r="AN907" s="2206">
        <f t="shared" si="692"/>
        <v>27000</v>
      </c>
      <c r="AO907" s="2206">
        <f t="shared" si="664"/>
        <v>11620800</v>
      </c>
      <c r="AP907" s="2206">
        <f t="shared" si="665"/>
        <v>7316800</v>
      </c>
      <c r="AQ907" s="2206">
        <f t="shared" si="666"/>
        <v>0</v>
      </c>
      <c r="AR907" s="2206">
        <f t="shared" si="667"/>
        <v>4304000</v>
      </c>
      <c r="AS907" s="2245">
        <v>430.4</v>
      </c>
      <c r="AT907" s="2075">
        <v>17000</v>
      </c>
      <c r="AU907" s="2075"/>
      <c r="AV907" s="2075">
        <v>10000</v>
      </c>
      <c r="AW907" s="2206">
        <f t="shared" si="693"/>
        <v>27000</v>
      </c>
      <c r="AX907" s="2206">
        <f t="shared" si="668"/>
        <v>11620800</v>
      </c>
      <c r="AY907" s="2206">
        <f t="shared" si="669"/>
        <v>7316800</v>
      </c>
      <c r="AZ907" s="2206">
        <f t="shared" si="670"/>
        <v>0</v>
      </c>
      <c r="BA907" s="2206">
        <f t="shared" si="671"/>
        <v>4304000</v>
      </c>
      <c r="BB907" s="2245">
        <f t="shared" si="682"/>
        <v>0</v>
      </c>
      <c r="BC907" s="2207">
        <f t="shared" si="683"/>
        <v>0</v>
      </c>
      <c r="BD907" s="2245">
        <f t="shared" si="688"/>
        <v>0</v>
      </c>
      <c r="BE907" s="2207">
        <f t="shared" si="689"/>
        <v>0</v>
      </c>
      <c r="BF907" s="2246">
        <v>430.4</v>
      </c>
      <c r="BG907" s="2075">
        <v>17000</v>
      </c>
      <c r="BH907" s="2075">
        <v>0</v>
      </c>
      <c r="BI907" s="2075">
        <v>10000</v>
      </c>
      <c r="BJ907" s="2206">
        <f t="shared" si="694"/>
        <v>27000</v>
      </c>
      <c r="BK907" s="2206">
        <f t="shared" si="672"/>
        <v>11620800</v>
      </c>
      <c r="BL907" s="2206">
        <f t="shared" si="673"/>
        <v>7316800</v>
      </c>
      <c r="BM907" s="2206">
        <f t="shared" si="674"/>
        <v>0</v>
      </c>
      <c r="BN907" s="2206">
        <f t="shared" si="675"/>
        <v>4304000</v>
      </c>
      <c r="BO907" s="2245">
        <v>430.4</v>
      </c>
      <c r="BP907" s="2075">
        <v>17000</v>
      </c>
      <c r="BQ907" s="2075">
        <v>0</v>
      </c>
      <c r="BR907" s="2075">
        <v>10000</v>
      </c>
      <c r="BS907" s="2206">
        <f t="shared" si="695"/>
        <v>27000</v>
      </c>
      <c r="BT907" s="2206">
        <f t="shared" si="676"/>
        <v>11620800</v>
      </c>
      <c r="BU907" s="2206">
        <f t="shared" si="677"/>
        <v>7316800</v>
      </c>
      <c r="BV907" s="2206">
        <f t="shared" si="678"/>
        <v>0</v>
      </c>
      <c r="BW907" s="2206">
        <f t="shared" si="679"/>
        <v>4304000</v>
      </c>
      <c r="BX907" s="2245">
        <f t="shared" si="684"/>
        <v>0</v>
      </c>
      <c r="BY907" s="2207">
        <f t="shared" si="685"/>
        <v>0</v>
      </c>
      <c r="BZ907" s="2211">
        <f t="shared" si="686"/>
        <v>0</v>
      </c>
      <c r="CA907" s="2212">
        <f t="shared" si="687"/>
        <v>0</v>
      </c>
      <c r="CB907" s="2083"/>
      <c r="CC907" s="2083"/>
      <c r="CD907" s="2237"/>
      <c r="CF907" s="2200"/>
    </row>
    <row r="908" spans="1:94" s="1974" customFormat="1" ht="18" customHeight="1" outlineLevel="1">
      <c r="A908" s="2235" t="s">
        <v>4688</v>
      </c>
      <c r="B908" s="2235" t="b">
        <v>1</v>
      </c>
      <c r="C908" s="2201"/>
      <c r="D908" s="2236" t="s">
        <v>4082</v>
      </c>
      <c r="E908" s="2243" t="s">
        <v>4689</v>
      </c>
      <c r="F908" s="2204" t="s">
        <v>365</v>
      </c>
      <c r="G908" s="2244">
        <v>143.69999999999999</v>
      </c>
      <c r="H908" s="2206">
        <v>8390</v>
      </c>
      <c r="I908" s="2206">
        <v>14700</v>
      </c>
      <c r="J908" s="2206">
        <v>170</v>
      </c>
      <c r="K908" s="2206">
        <f t="shared" si="651"/>
        <v>23260</v>
      </c>
      <c r="L908" s="2206">
        <f t="shared" si="652"/>
        <v>3342462</v>
      </c>
      <c r="M908" s="2206">
        <f t="shared" si="653"/>
        <v>1205643</v>
      </c>
      <c r="N908" s="2206">
        <f t="shared" si="654"/>
        <v>2112390</v>
      </c>
      <c r="O908" s="2206">
        <f t="shared" si="655"/>
        <v>24429</v>
      </c>
      <c r="P908" s="2244">
        <v>143.69999999999999</v>
      </c>
      <c r="Q908" s="2206">
        <v>8390</v>
      </c>
      <c r="R908" s="2206">
        <v>14700</v>
      </c>
      <c r="S908" s="2206">
        <v>170</v>
      </c>
      <c r="T908" s="2206">
        <f t="shared" si="690"/>
        <v>23260</v>
      </c>
      <c r="U908" s="2206">
        <f t="shared" si="656"/>
        <v>3342462</v>
      </c>
      <c r="V908" s="2206">
        <f t="shared" si="657"/>
        <v>1205643</v>
      </c>
      <c r="W908" s="2206">
        <f t="shared" si="658"/>
        <v>2112390</v>
      </c>
      <c r="X908" s="2206">
        <f t="shared" si="659"/>
        <v>24429</v>
      </c>
      <c r="Y908" s="2245">
        <f t="shared" si="680"/>
        <v>0</v>
      </c>
      <c r="Z908" s="2207">
        <f t="shared" si="681"/>
        <v>0</v>
      </c>
      <c r="AA908" s="2245">
        <v>143.69999999999999</v>
      </c>
      <c r="AB908" s="2206">
        <v>20000</v>
      </c>
      <c r="AC908" s="2206"/>
      <c r="AD908" s="2206">
        <v>10000</v>
      </c>
      <c r="AE908" s="2206">
        <f t="shared" si="691"/>
        <v>30000</v>
      </c>
      <c r="AF908" s="2206">
        <f t="shared" si="660"/>
        <v>4311000</v>
      </c>
      <c r="AG908" s="2206">
        <f t="shared" si="661"/>
        <v>2874000</v>
      </c>
      <c r="AH908" s="2206">
        <f t="shared" si="662"/>
        <v>0</v>
      </c>
      <c r="AI908" s="2207">
        <f t="shared" si="663"/>
        <v>1437000</v>
      </c>
      <c r="AJ908" s="2246">
        <v>143.69999999999999</v>
      </c>
      <c r="AK908" s="2075">
        <v>20000</v>
      </c>
      <c r="AL908" s="2075"/>
      <c r="AM908" s="2075">
        <v>10000</v>
      </c>
      <c r="AN908" s="2206">
        <f t="shared" si="692"/>
        <v>30000</v>
      </c>
      <c r="AO908" s="2206">
        <f t="shared" si="664"/>
        <v>4311000</v>
      </c>
      <c r="AP908" s="2206">
        <f t="shared" si="665"/>
        <v>2874000</v>
      </c>
      <c r="AQ908" s="2206">
        <f t="shared" si="666"/>
        <v>0</v>
      </c>
      <c r="AR908" s="2206">
        <f t="shared" si="667"/>
        <v>1437000</v>
      </c>
      <c r="AS908" s="2245">
        <v>143.69999999999999</v>
      </c>
      <c r="AT908" s="2075">
        <v>20000</v>
      </c>
      <c r="AU908" s="2075"/>
      <c r="AV908" s="2075">
        <v>10000</v>
      </c>
      <c r="AW908" s="2206">
        <f t="shared" si="693"/>
        <v>30000</v>
      </c>
      <c r="AX908" s="2206">
        <f t="shared" si="668"/>
        <v>4311000</v>
      </c>
      <c r="AY908" s="2206">
        <f t="shared" si="669"/>
        <v>2874000</v>
      </c>
      <c r="AZ908" s="2206">
        <f t="shared" si="670"/>
        <v>0</v>
      </c>
      <c r="BA908" s="2206">
        <f t="shared" si="671"/>
        <v>1437000</v>
      </c>
      <c r="BB908" s="2245">
        <f t="shared" si="682"/>
        <v>0</v>
      </c>
      <c r="BC908" s="2207">
        <f t="shared" si="683"/>
        <v>0</v>
      </c>
      <c r="BD908" s="2245">
        <f t="shared" si="688"/>
        <v>0</v>
      </c>
      <c r="BE908" s="2207">
        <f t="shared" si="689"/>
        <v>0</v>
      </c>
      <c r="BF908" s="2246">
        <v>143.69999999999999</v>
      </c>
      <c r="BG908" s="2075">
        <v>20000</v>
      </c>
      <c r="BH908" s="2075">
        <v>0</v>
      </c>
      <c r="BI908" s="2075">
        <v>10000</v>
      </c>
      <c r="BJ908" s="2206">
        <f t="shared" si="694"/>
        <v>30000</v>
      </c>
      <c r="BK908" s="2206">
        <f t="shared" si="672"/>
        <v>4311000</v>
      </c>
      <c r="BL908" s="2206">
        <f t="shared" si="673"/>
        <v>2874000</v>
      </c>
      <c r="BM908" s="2206">
        <f t="shared" si="674"/>
        <v>0</v>
      </c>
      <c r="BN908" s="2206">
        <f t="shared" si="675"/>
        <v>1437000</v>
      </c>
      <c r="BO908" s="2245">
        <v>143.69999999999999</v>
      </c>
      <c r="BP908" s="2075">
        <v>20000</v>
      </c>
      <c r="BQ908" s="2075">
        <v>0</v>
      </c>
      <c r="BR908" s="2075">
        <v>10000</v>
      </c>
      <c r="BS908" s="2206">
        <f t="shared" si="695"/>
        <v>30000</v>
      </c>
      <c r="BT908" s="2206">
        <f t="shared" si="676"/>
        <v>4311000</v>
      </c>
      <c r="BU908" s="2206">
        <f t="shared" si="677"/>
        <v>2874000</v>
      </c>
      <c r="BV908" s="2206">
        <f t="shared" si="678"/>
        <v>0</v>
      </c>
      <c r="BW908" s="2206">
        <f t="shared" si="679"/>
        <v>1437000</v>
      </c>
      <c r="BX908" s="2245">
        <f t="shared" si="684"/>
        <v>0</v>
      </c>
      <c r="BY908" s="2207">
        <f t="shared" si="685"/>
        <v>0</v>
      </c>
      <c r="BZ908" s="2211">
        <f t="shared" si="686"/>
        <v>0</v>
      </c>
      <c r="CA908" s="2212">
        <f t="shared" si="687"/>
        <v>0</v>
      </c>
      <c r="CB908" s="2083"/>
      <c r="CC908" s="2083"/>
      <c r="CD908" s="2237"/>
      <c r="CF908" s="2200"/>
    </row>
    <row r="909" spans="1:94" s="1974" customFormat="1" ht="18" customHeight="1" outlineLevel="1">
      <c r="A909" s="2235" t="s">
        <v>4690</v>
      </c>
      <c r="B909" s="2235" t="b">
        <v>1</v>
      </c>
      <c r="C909" s="2201"/>
      <c r="D909" s="2236" t="s">
        <v>4082</v>
      </c>
      <c r="E909" s="2243" t="s">
        <v>4691</v>
      </c>
      <c r="F909" s="2204" t="s">
        <v>365</v>
      </c>
      <c r="G909" s="2244">
        <v>21.6</v>
      </c>
      <c r="H909" s="2206">
        <v>3880</v>
      </c>
      <c r="I909" s="2206">
        <v>1960</v>
      </c>
      <c r="J909" s="2206">
        <v>40</v>
      </c>
      <c r="K909" s="2206">
        <f t="shared" si="651"/>
        <v>5880</v>
      </c>
      <c r="L909" s="2206">
        <f t="shared" si="652"/>
        <v>127008</v>
      </c>
      <c r="M909" s="2206">
        <f t="shared" si="653"/>
        <v>83808</v>
      </c>
      <c r="N909" s="2206">
        <f t="shared" si="654"/>
        <v>42336</v>
      </c>
      <c r="O909" s="2206">
        <f t="shared" si="655"/>
        <v>864</v>
      </c>
      <c r="P909" s="2244">
        <v>21.6</v>
      </c>
      <c r="Q909" s="2206">
        <v>3880</v>
      </c>
      <c r="R909" s="2206">
        <v>1960</v>
      </c>
      <c r="S909" s="2206">
        <v>40</v>
      </c>
      <c r="T909" s="2206">
        <f t="shared" si="690"/>
        <v>5880</v>
      </c>
      <c r="U909" s="2206">
        <f t="shared" si="656"/>
        <v>127008</v>
      </c>
      <c r="V909" s="2206">
        <f t="shared" si="657"/>
        <v>83808</v>
      </c>
      <c r="W909" s="2206">
        <f t="shared" si="658"/>
        <v>42336</v>
      </c>
      <c r="X909" s="2206">
        <f t="shared" si="659"/>
        <v>864</v>
      </c>
      <c r="Y909" s="2245">
        <f t="shared" si="680"/>
        <v>0</v>
      </c>
      <c r="Z909" s="2207">
        <f t="shared" si="681"/>
        <v>0</v>
      </c>
      <c r="AA909" s="2245">
        <v>21.6</v>
      </c>
      <c r="AB909" s="2206">
        <v>18000</v>
      </c>
      <c r="AC909" s="2206"/>
      <c r="AD909" s="2206">
        <v>10000</v>
      </c>
      <c r="AE909" s="2206">
        <f t="shared" si="691"/>
        <v>28000</v>
      </c>
      <c r="AF909" s="2206">
        <f t="shared" si="660"/>
        <v>604800</v>
      </c>
      <c r="AG909" s="2206">
        <f t="shared" si="661"/>
        <v>388800</v>
      </c>
      <c r="AH909" s="2206">
        <f t="shared" si="662"/>
        <v>0</v>
      </c>
      <c r="AI909" s="2207">
        <f t="shared" si="663"/>
        <v>216000</v>
      </c>
      <c r="AJ909" s="2246">
        <v>21.6</v>
      </c>
      <c r="AK909" s="2075">
        <v>18000</v>
      </c>
      <c r="AL909" s="2075"/>
      <c r="AM909" s="2075">
        <v>10000</v>
      </c>
      <c r="AN909" s="2206">
        <f t="shared" si="692"/>
        <v>28000</v>
      </c>
      <c r="AO909" s="2206">
        <f t="shared" si="664"/>
        <v>604800</v>
      </c>
      <c r="AP909" s="2206">
        <f t="shared" si="665"/>
        <v>388800</v>
      </c>
      <c r="AQ909" s="2206">
        <f t="shared" si="666"/>
        <v>0</v>
      </c>
      <c r="AR909" s="2206">
        <f t="shared" si="667"/>
        <v>216000</v>
      </c>
      <c r="AS909" s="2245">
        <v>21.6</v>
      </c>
      <c r="AT909" s="2075">
        <v>18000</v>
      </c>
      <c r="AU909" s="2075"/>
      <c r="AV909" s="2075">
        <v>10000</v>
      </c>
      <c r="AW909" s="2206">
        <f t="shared" si="693"/>
        <v>28000</v>
      </c>
      <c r="AX909" s="2206">
        <f t="shared" si="668"/>
        <v>604800</v>
      </c>
      <c r="AY909" s="2206">
        <f t="shared" si="669"/>
        <v>388800</v>
      </c>
      <c r="AZ909" s="2206">
        <f t="shared" si="670"/>
        <v>0</v>
      </c>
      <c r="BA909" s="2206">
        <f t="shared" si="671"/>
        <v>216000</v>
      </c>
      <c r="BB909" s="2245">
        <f t="shared" si="682"/>
        <v>0</v>
      </c>
      <c r="BC909" s="2207">
        <f t="shared" si="683"/>
        <v>0</v>
      </c>
      <c r="BD909" s="2245">
        <f t="shared" si="688"/>
        <v>0</v>
      </c>
      <c r="BE909" s="2207">
        <f t="shared" si="689"/>
        <v>0</v>
      </c>
      <c r="BF909" s="2246">
        <v>21.6</v>
      </c>
      <c r="BG909" s="2075">
        <v>18000</v>
      </c>
      <c r="BH909" s="2075">
        <v>0</v>
      </c>
      <c r="BI909" s="2075">
        <v>10000</v>
      </c>
      <c r="BJ909" s="2206">
        <f t="shared" si="694"/>
        <v>28000</v>
      </c>
      <c r="BK909" s="2206">
        <f t="shared" si="672"/>
        <v>604800</v>
      </c>
      <c r="BL909" s="2206">
        <f t="shared" si="673"/>
        <v>388800</v>
      </c>
      <c r="BM909" s="2206">
        <f t="shared" si="674"/>
        <v>0</v>
      </c>
      <c r="BN909" s="2206">
        <f t="shared" si="675"/>
        <v>216000</v>
      </c>
      <c r="BO909" s="2245">
        <v>21.6</v>
      </c>
      <c r="BP909" s="2075">
        <v>18000</v>
      </c>
      <c r="BQ909" s="2075">
        <v>0</v>
      </c>
      <c r="BR909" s="2075">
        <v>10000</v>
      </c>
      <c r="BS909" s="2206">
        <f t="shared" si="695"/>
        <v>28000</v>
      </c>
      <c r="BT909" s="2206">
        <f t="shared" si="676"/>
        <v>604800</v>
      </c>
      <c r="BU909" s="2206">
        <f t="shared" si="677"/>
        <v>388800</v>
      </c>
      <c r="BV909" s="2206">
        <f t="shared" si="678"/>
        <v>0</v>
      </c>
      <c r="BW909" s="2206">
        <f t="shared" si="679"/>
        <v>216000</v>
      </c>
      <c r="BX909" s="2245">
        <f t="shared" si="684"/>
        <v>0</v>
      </c>
      <c r="BY909" s="2207">
        <f t="shared" si="685"/>
        <v>0</v>
      </c>
      <c r="BZ909" s="2211">
        <f t="shared" si="686"/>
        <v>0</v>
      </c>
      <c r="CA909" s="2212">
        <f t="shared" si="687"/>
        <v>0</v>
      </c>
      <c r="CB909" s="2083"/>
      <c r="CC909" s="2083"/>
      <c r="CD909" s="2237"/>
      <c r="CF909" s="2200"/>
    </row>
    <row r="910" spans="1:94" s="1974" customFormat="1" ht="18" customHeight="1" outlineLevel="1">
      <c r="B910" s="2235"/>
      <c r="C910" s="2201"/>
      <c r="D910" s="2232" t="s">
        <v>4692</v>
      </c>
      <c r="E910" s="2243"/>
      <c r="F910" s="2204"/>
      <c r="G910" s="2244"/>
      <c r="H910" s="2206"/>
      <c r="I910" s="2206"/>
      <c r="J910" s="2206"/>
      <c r="K910" s="2206">
        <f t="shared" si="651"/>
        <v>0</v>
      </c>
      <c r="L910" s="2206">
        <f t="shared" si="652"/>
        <v>0</v>
      </c>
      <c r="M910" s="2206">
        <f t="shared" si="653"/>
        <v>0</v>
      </c>
      <c r="N910" s="2206">
        <f t="shared" si="654"/>
        <v>0</v>
      </c>
      <c r="O910" s="2206">
        <f t="shared" si="655"/>
        <v>0</v>
      </c>
      <c r="P910" s="2244"/>
      <c r="Q910" s="2206"/>
      <c r="R910" s="2206"/>
      <c r="S910" s="2206"/>
      <c r="T910" s="2206">
        <f t="shared" si="690"/>
        <v>0</v>
      </c>
      <c r="U910" s="2206">
        <f t="shared" si="656"/>
        <v>0</v>
      </c>
      <c r="V910" s="2206">
        <f t="shared" si="657"/>
        <v>0</v>
      </c>
      <c r="W910" s="2206">
        <f t="shared" si="658"/>
        <v>0</v>
      </c>
      <c r="X910" s="2206">
        <f t="shared" si="659"/>
        <v>0</v>
      </c>
      <c r="Y910" s="2244">
        <f t="shared" si="680"/>
        <v>0</v>
      </c>
      <c r="Z910" s="2207">
        <f t="shared" si="681"/>
        <v>0</v>
      </c>
      <c r="AA910" s="2244">
        <v>0</v>
      </c>
      <c r="AB910" s="2206"/>
      <c r="AC910" s="2206"/>
      <c r="AD910" s="2206"/>
      <c r="AE910" s="2206">
        <f t="shared" si="691"/>
        <v>0</v>
      </c>
      <c r="AF910" s="2206">
        <f t="shared" si="660"/>
        <v>0</v>
      </c>
      <c r="AG910" s="2206">
        <f t="shared" si="661"/>
        <v>0</v>
      </c>
      <c r="AH910" s="2206">
        <f t="shared" si="662"/>
        <v>0</v>
      </c>
      <c r="AI910" s="2207">
        <f t="shared" si="663"/>
        <v>0</v>
      </c>
      <c r="AJ910" s="2246">
        <v>0</v>
      </c>
      <c r="AK910" s="2075"/>
      <c r="AL910" s="2075"/>
      <c r="AM910" s="2075"/>
      <c r="AN910" s="2206">
        <f t="shared" si="692"/>
        <v>0</v>
      </c>
      <c r="AO910" s="2206">
        <f t="shared" si="664"/>
        <v>0</v>
      </c>
      <c r="AP910" s="2206">
        <f t="shared" si="665"/>
        <v>0</v>
      </c>
      <c r="AQ910" s="2206">
        <f t="shared" si="666"/>
        <v>0</v>
      </c>
      <c r="AR910" s="2206">
        <f t="shared" si="667"/>
        <v>0</v>
      </c>
      <c r="AS910" s="2244">
        <v>0</v>
      </c>
      <c r="AT910" s="2075"/>
      <c r="AU910" s="2075"/>
      <c r="AV910" s="2075"/>
      <c r="AW910" s="2206">
        <f t="shared" si="693"/>
        <v>0</v>
      </c>
      <c r="AX910" s="2206">
        <f t="shared" si="668"/>
        <v>0</v>
      </c>
      <c r="AY910" s="2206">
        <f t="shared" si="669"/>
        <v>0</v>
      </c>
      <c r="AZ910" s="2206">
        <f t="shared" si="670"/>
        <v>0</v>
      </c>
      <c r="BA910" s="2206">
        <f t="shared" si="671"/>
        <v>0</v>
      </c>
      <c r="BB910" s="2244">
        <f t="shared" si="682"/>
        <v>0</v>
      </c>
      <c r="BC910" s="2207">
        <f t="shared" si="683"/>
        <v>0</v>
      </c>
      <c r="BD910" s="2244">
        <f t="shared" si="688"/>
        <v>0</v>
      </c>
      <c r="BE910" s="2207">
        <f t="shared" si="689"/>
        <v>0</v>
      </c>
      <c r="BF910" s="2246">
        <v>0</v>
      </c>
      <c r="BG910" s="2075">
        <v>0</v>
      </c>
      <c r="BH910" s="2075">
        <v>0</v>
      </c>
      <c r="BI910" s="2075">
        <v>0</v>
      </c>
      <c r="BJ910" s="2206">
        <f t="shared" si="694"/>
        <v>0</v>
      </c>
      <c r="BK910" s="2206">
        <f t="shared" si="672"/>
        <v>0</v>
      </c>
      <c r="BL910" s="2206">
        <f t="shared" si="673"/>
        <v>0</v>
      </c>
      <c r="BM910" s="2206">
        <f t="shared" si="674"/>
        <v>0</v>
      </c>
      <c r="BN910" s="2206">
        <f t="shared" si="675"/>
        <v>0</v>
      </c>
      <c r="BO910" s="2244">
        <v>0</v>
      </c>
      <c r="BP910" s="2075">
        <v>0</v>
      </c>
      <c r="BQ910" s="2075">
        <v>0</v>
      </c>
      <c r="BR910" s="2075">
        <v>0</v>
      </c>
      <c r="BS910" s="2206">
        <f t="shared" si="695"/>
        <v>0</v>
      </c>
      <c r="BT910" s="2206">
        <f t="shared" si="676"/>
        <v>0</v>
      </c>
      <c r="BU910" s="2206">
        <f t="shared" si="677"/>
        <v>0</v>
      </c>
      <c r="BV910" s="2206">
        <f t="shared" si="678"/>
        <v>0</v>
      </c>
      <c r="BW910" s="2206">
        <f t="shared" si="679"/>
        <v>0</v>
      </c>
      <c r="BX910" s="2244">
        <f t="shared" si="684"/>
        <v>0</v>
      </c>
      <c r="BY910" s="2207">
        <f t="shared" si="685"/>
        <v>0</v>
      </c>
      <c r="BZ910" s="2211">
        <f t="shared" si="686"/>
        <v>0</v>
      </c>
      <c r="CA910" s="2212">
        <f t="shared" si="687"/>
        <v>0</v>
      </c>
      <c r="CB910" s="2083"/>
      <c r="CC910" s="2083"/>
      <c r="CD910" s="2237"/>
      <c r="CF910" s="2200"/>
    </row>
    <row r="911" spans="1:94" s="1974" customFormat="1" ht="18" customHeight="1" outlineLevel="1">
      <c r="A911" s="2235" t="s">
        <v>4693</v>
      </c>
      <c r="B911" s="2235" t="b">
        <v>1</v>
      </c>
      <c r="C911" s="2201"/>
      <c r="D911" s="2236" t="s">
        <v>3236</v>
      </c>
      <c r="E911" s="2243" t="s">
        <v>4694</v>
      </c>
      <c r="F911" s="2204" t="s">
        <v>154</v>
      </c>
      <c r="G911" s="2244">
        <v>28</v>
      </c>
      <c r="H911" s="2206">
        <v>53230</v>
      </c>
      <c r="I911" s="2206">
        <v>515420</v>
      </c>
      <c r="J911" s="2206">
        <v>70</v>
      </c>
      <c r="K911" s="2206">
        <f t="shared" si="651"/>
        <v>568720</v>
      </c>
      <c r="L911" s="2206">
        <f t="shared" si="652"/>
        <v>15924160</v>
      </c>
      <c r="M911" s="2206">
        <f t="shared" si="653"/>
        <v>1490440</v>
      </c>
      <c r="N911" s="2206">
        <f t="shared" si="654"/>
        <v>14431760</v>
      </c>
      <c r="O911" s="2206">
        <f t="shared" si="655"/>
        <v>1960</v>
      </c>
      <c r="P911" s="2244">
        <v>28</v>
      </c>
      <c r="Q911" s="2206">
        <v>53230</v>
      </c>
      <c r="R911" s="2206">
        <v>515420</v>
      </c>
      <c r="S911" s="2206">
        <v>70</v>
      </c>
      <c r="T911" s="2206">
        <f t="shared" si="690"/>
        <v>568720</v>
      </c>
      <c r="U911" s="2206">
        <f t="shared" si="656"/>
        <v>15924160</v>
      </c>
      <c r="V911" s="2206">
        <f t="shared" si="657"/>
        <v>1490440</v>
      </c>
      <c r="W911" s="2206">
        <f t="shared" si="658"/>
        <v>14431760</v>
      </c>
      <c r="X911" s="2206">
        <f t="shared" si="659"/>
        <v>1960</v>
      </c>
      <c r="Y911" s="2244">
        <f t="shared" si="680"/>
        <v>0</v>
      </c>
      <c r="Z911" s="2207">
        <f t="shared" si="681"/>
        <v>0</v>
      </c>
      <c r="AA911" s="2244">
        <v>28</v>
      </c>
      <c r="AB911" s="2206">
        <v>640000</v>
      </c>
      <c r="AC911" s="2206"/>
      <c r="AD911" s="2206">
        <v>150000</v>
      </c>
      <c r="AE911" s="2206">
        <f t="shared" si="691"/>
        <v>790000</v>
      </c>
      <c r="AF911" s="2206">
        <f t="shared" si="660"/>
        <v>22120000</v>
      </c>
      <c r="AG911" s="2206">
        <f t="shared" si="661"/>
        <v>17920000</v>
      </c>
      <c r="AH911" s="2206">
        <f t="shared" si="662"/>
        <v>0</v>
      </c>
      <c r="AI911" s="2207">
        <f t="shared" si="663"/>
        <v>4200000</v>
      </c>
      <c r="AJ911" s="2246">
        <v>28</v>
      </c>
      <c r="AK911" s="2075">
        <v>640000</v>
      </c>
      <c r="AL911" s="2075"/>
      <c r="AM911" s="2075">
        <v>150000</v>
      </c>
      <c r="AN911" s="2206">
        <f t="shared" si="692"/>
        <v>790000</v>
      </c>
      <c r="AO911" s="2206">
        <f t="shared" si="664"/>
        <v>22120000</v>
      </c>
      <c r="AP911" s="2206">
        <f t="shared" si="665"/>
        <v>17920000</v>
      </c>
      <c r="AQ911" s="2206">
        <f t="shared" si="666"/>
        <v>0</v>
      </c>
      <c r="AR911" s="2206">
        <f t="shared" si="667"/>
        <v>4200000</v>
      </c>
      <c r="AS911" s="2244">
        <v>28</v>
      </c>
      <c r="AT911" s="2075">
        <v>640000</v>
      </c>
      <c r="AU911" s="2075"/>
      <c r="AV911" s="2075">
        <v>150000</v>
      </c>
      <c r="AW911" s="2206">
        <f t="shared" si="693"/>
        <v>790000</v>
      </c>
      <c r="AX911" s="2206">
        <f t="shared" si="668"/>
        <v>22120000</v>
      </c>
      <c r="AY911" s="2206">
        <f t="shared" si="669"/>
        <v>17920000</v>
      </c>
      <c r="AZ911" s="2206">
        <f t="shared" si="670"/>
        <v>0</v>
      </c>
      <c r="BA911" s="2206">
        <f t="shared" si="671"/>
        <v>4200000</v>
      </c>
      <c r="BB911" s="2244">
        <f t="shared" si="682"/>
        <v>0</v>
      </c>
      <c r="BC911" s="2207">
        <f t="shared" si="683"/>
        <v>0</v>
      </c>
      <c r="BD911" s="2244">
        <f t="shared" si="688"/>
        <v>0</v>
      </c>
      <c r="BE911" s="2207">
        <f t="shared" si="689"/>
        <v>0</v>
      </c>
      <c r="BF911" s="2246">
        <v>28</v>
      </c>
      <c r="BG911" s="2075">
        <v>640000</v>
      </c>
      <c r="BH911" s="2075">
        <v>0</v>
      </c>
      <c r="BI911" s="2075">
        <v>150000</v>
      </c>
      <c r="BJ911" s="2206">
        <f t="shared" si="694"/>
        <v>790000</v>
      </c>
      <c r="BK911" s="2206">
        <f t="shared" si="672"/>
        <v>22120000</v>
      </c>
      <c r="BL911" s="2206">
        <f t="shared" si="673"/>
        <v>17920000</v>
      </c>
      <c r="BM911" s="2206">
        <f t="shared" si="674"/>
        <v>0</v>
      </c>
      <c r="BN911" s="2206">
        <f t="shared" si="675"/>
        <v>4200000</v>
      </c>
      <c r="BO911" s="2244">
        <v>28</v>
      </c>
      <c r="BP911" s="2075">
        <v>640000</v>
      </c>
      <c r="BQ911" s="2075">
        <v>0</v>
      </c>
      <c r="BR911" s="2075">
        <v>150000</v>
      </c>
      <c r="BS911" s="2206">
        <f t="shared" si="695"/>
        <v>790000</v>
      </c>
      <c r="BT911" s="2206">
        <f t="shared" si="676"/>
        <v>22120000</v>
      </c>
      <c r="BU911" s="2206">
        <f t="shared" si="677"/>
        <v>17920000</v>
      </c>
      <c r="BV911" s="2206">
        <f t="shared" si="678"/>
        <v>0</v>
      </c>
      <c r="BW911" s="2206">
        <f t="shared" si="679"/>
        <v>4200000</v>
      </c>
      <c r="BX911" s="2244">
        <f t="shared" si="684"/>
        <v>0</v>
      </c>
      <c r="BY911" s="2207">
        <f t="shared" si="685"/>
        <v>0</v>
      </c>
      <c r="BZ911" s="2211">
        <f t="shared" si="686"/>
        <v>0</v>
      </c>
      <c r="CA911" s="2212">
        <f t="shared" si="687"/>
        <v>0</v>
      </c>
      <c r="CB911" s="2083"/>
      <c r="CC911" s="2083"/>
      <c r="CD911" s="2237"/>
      <c r="CF911" s="2200"/>
    </row>
    <row r="912" spans="1:94" s="1974" customFormat="1" ht="18" customHeight="1" outlineLevel="1">
      <c r="A912" s="2235" t="s">
        <v>4695</v>
      </c>
      <c r="B912" s="2235" t="b">
        <v>1</v>
      </c>
      <c r="C912" s="2201"/>
      <c r="D912" s="2236" t="s">
        <v>3239</v>
      </c>
      <c r="E912" s="2243" t="s">
        <v>4696</v>
      </c>
      <c r="F912" s="2204" t="s">
        <v>154</v>
      </c>
      <c r="G912" s="2244">
        <v>3</v>
      </c>
      <c r="H912" s="2206">
        <v>10880</v>
      </c>
      <c r="I912" s="2206">
        <v>105420</v>
      </c>
      <c r="J912" s="2206">
        <v>10</v>
      </c>
      <c r="K912" s="2206">
        <f t="shared" si="651"/>
        <v>116310</v>
      </c>
      <c r="L912" s="2206">
        <f t="shared" si="652"/>
        <v>348930</v>
      </c>
      <c r="M912" s="2206">
        <f t="shared" si="653"/>
        <v>32640</v>
      </c>
      <c r="N912" s="2206">
        <f t="shared" si="654"/>
        <v>316260</v>
      </c>
      <c r="O912" s="2206">
        <f t="shared" si="655"/>
        <v>30</v>
      </c>
      <c r="P912" s="2244">
        <v>3</v>
      </c>
      <c r="Q912" s="2206">
        <v>10880</v>
      </c>
      <c r="R912" s="2206">
        <v>105420</v>
      </c>
      <c r="S912" s="2206">
        <v>10</v>
      </c>
      <c r="T912" s="2206">
        <f t="shared" si="690"/>
        <v>116310</v>
      </c>
      <c r="U912" s="2206">
        <f t="shared" si="656"/>
        <v>348930</v>
      </c>
      <c r="V912" s="2206">
        <f t="shared" si="657"/>
        <v>32640</v>
      </c>
      <c r="W912" s="2206">
        <f t="shared" si="658"/>
        <v>316260</v>
      </c>
      <c r="X912" s="2206">
        <f t="shared" si="659"/>
        <v>30</v>
      </c>
      <c r="Y912" s="2244">
        <f t="shared" si="680"/>
        <v>0</v>
      </c>
      <c r="Z912" s="2207">
        <f t="shared" si="681"/>
        <v>0</v>
      </c>
      <c r="AA912" s="2244">
        <v>3</v>
      </c>
      <c r="AB912" s="2206">
        <v>90000</v>
      </c>
      <c r="AC912" s="2206"/>
      <c r="AD912" s="2206">
        <v>20000</v>
      </c>
      <c r="AE912" s="2206">
        <f t="shared" si="691"/>
        <v>110000</v>
      </c>
      <c r="AF912" s="2206">
        <f t="shared" si="660"/>
        <v>330000</v>
      </c>
      <c r="AG912" s="2206">
        <f t="shared" si="661"/>
        <v>270000</v>
      </c>
      <c r="AH912" s="2206">
        <f t="shared" si="662"/>
        <v>0</v>
      </c>
      <c r="AI912" s="2207">
        <f t="shared" si="663"/>
        <v>60000</v>
      </c>
      <c r="AJ912" s="2246">
        <v>3</v>
      </c>
      <c r="AK912" s="2075">
        <v>90000</v>
      </c>
      <c r="AL912" s="2075"/>
      <c r="AM912" s="2075">
        <v>20000</v>
      </c>
      <c r="AN912" s="2206">
        <f t="shared" si="692"/>
        <v>110000</v>
      </c>
      <c r="AO912" s="2206">
        <f t="shared" si="664"/>
        <v>330000</v>
      </c>
      <c r="AP912" s="2206">
        <f t="shared" si="665"/>
        <v>270000</v>
      </c>
      <c r="AQ912" s="2206">
        <f t="shared" si="666"/>
        <v>0</v>
      </c>
      <c r="AR912" s="2206">
        <f t="shared" si="667"/>
        <v>60000</v>
      </c>
      <c r="AS912" s="2244">
        <v>3</v>
      </c>
      <c r="AT912" s="2075">
        <v>90000</v>
      </c>
      <c r="AU912" s="2075"/>
      <c r="AV912" s="2075">
        <v>20000</v>
      </c>
      <c r="AW912" s="2206">
        <f t="shared" si="693"/>
        <v>110000</v>
      </c>
      <c r="AX912" s="2206">
        <f t="shared" si="668"/>
        <v>330000</v>
      </c>
      <c r="AY912" s="2206">
        <f t="shared" si="669"/>
        <v>270000</v>
      </c>
      <c r="AZ912" s="2206">
        <f t="shared" si="670"/>
        <v>0</v>
      </c>
      <c r="BA912" s="2206">
        <f t="shared" si="671"/>
        <v>60000</v>
      </c>
      <c r="BB912" s="2244">
        <f t="shared" si="682"/>
        <v>0</v>
      </c>
      <c r="BC912" s="2207">
        <f t="shared" si="683"/>
        <v>0</v>
      </c>
      <c r="BD912" s="2244">
        <f t="shared" si="688"/>
        <v>0</v>
      </c>
      <c r="BE912" s="2207">
        <f t="shared" si="689"/>
        <v>0</v>
      </c>
      <c r="BF912" s="2246">
        <v>3</v>
      </c>
      <c r="BG912" s="2075">
        <v>90000</v>
      </c>
      <c r="BH912" s="2075">
        <v>0</v>
      </c>
      <c r="BI912" s="2075">
        <v>20000</v>
      </c>
      <c r="BJ912" s="2206">
        <f t="shared" si="694"/>
        <v>110000</v>
      </c>
      <c r="BK912" s="2206">
        <f t="shared" si="672"/>
        <v>330000</v>
      </c>
      <c r="BL912" s="2206">
        <f t="shared" si="673"/>
        <v>270000</v>
      </c>
      <c r="BM912" s="2206">
        <f t="shared" si="674"/>
        <v>0</v>
      </c>
      <c r="BN912" s="2206">
        <f t="shared" si="675"/>
        <v>60000</v>
      </c>
      <c r="BO912" s="2244">
        <v>3</v>
      </c>
      <c r="BP912" s="2075">
        <v>90000</v>
      </c>
      <c r="BQ912" s="2075">
        <v>0</v>
      </c>
      <c r="BR912" s="2075">
        <v>20000</v>
      </c>
      <c r="BS912" s="2206">
        <f t="shared" si="695"/>
        <v>110000</v>
      </c>
      <c r="BT912" s="2206">
        <f t="shared" si="676"/>
        <v>330000</v>
      </c>
      <c r="BU912" s="2206">
        <f t="shared" si="677"/>
        <v>270000</v>
      </c>
      <c r="BV912" s="2206">
        <f t="shared" si="678"/>
        <v>0</v>
      </c>
      <c r="BW912" s="2206">
        <f t="shared" si="679"/>
        <v>60000</v>
      </c>
      <c r="BX912" s="2244">
        <f t="shared" si="684"/>
        <v>0</v>
      </c>
      <c r="BY912" s="2207">
        <f t="shared" si="685"/>
        <v>0</v>
      </c>
      <c r="BZ912" s="2211">
        <f t="shared" si="686"/>
        <v>0</v>
      </c>
      <c r="CA912" s="2212">
        <f t="shared" si="687"/>
        <v>0</v>
      </c>
      <c r="CB912" s="2083"/>
      <c r="CC912" s="2083"/>
      <c r="CD912" s="2237"/>
      <c r="CF912" s="2200"/>
    </row>
    <row r="913" spans="1:84" s="1974" customFormat="1" ht="18" customHeight="1" outlineLevel="1">
      <c r="A913" s="2235" t="s">
        <v>4697</v>
      </c>
      <c r="B913" s="2235" t="b">
        <v>1</v>
      </c>
      <c r="C913" s="2201"/>
      <c r="D913" s="2236" t="s">
        <v>3242</v>
      </c>
      <c r="E913" s="2243" t="s">
        <v>3246</v>
      </c>
      <c r="F913" s="2204" t="s">
        <v>154</v>
      </c>
      <c r="G913" s="2244">
        <v>8</v>
      </c>
      <c r="H913" s="2206">
        <v>4830</v>
      </c>
      <c r="I913" s="2206">
        <v>46850</v>
      </c>
      <c r="J913" s="2206">
        <v>6</v>
      </c>
      <c r="K913" s="2206">
        <f t="shared" si="651"/>
        <v>51686</v>
      </c>
      <c r="L913" s="2206">
        <f t="shared" si="652"/>
        <v>413488</v>
      </c>
      <c r="M913" s="2206">
        <f t="shared" si="653"/>
        <v>38640</v>
      </c>
      <c r="N913" s="2206">
        <f t="shared" si="654"/>
        <v>374800</v>
      </c>
      <c r="O913" s="2206">
        <f t="shared" si="655"/>
        <v>48</v>
      </c>
      <c r="P913" s="2244">
        <v>8</v>
      </c>
      <c r="Q913" s="2206">
        <v>4830</v>
      </c>
      <c r="R913" s="2206">
        <v>46850</v>
      </c>
      <c r="S913" s="2206">
        <v>6</v>
      </c>
      <c r="T913" s="2206">
        <f t="shared" si="690"/>
        <v>51686</v>
      </c>
      <c r="U913" s="2206">
        <f t="shared" si="656"/>
        <v>413488</v>
      </c>
      <c r="V913" s="2206">
        <f t="shared" si="657"/>
        <v>38640</v>
      </c>
      <c r="W913" s="2206">
        <f t="shared" si="658"/>
        <v>374800</v>
      </c>
      <c r="X913" s="2206">
        <f t="shared" si="659"/>
        <v>48</v>
      </c>
      <c r="Y913" s="2244">
        <f t="shared" si="680"/>
        <v>0</v>
      </c>
      <c r="Z913" s="2207">
        <f t="shared" si="681"/>
        <v>0</v>
      </c>
      <c r="AA913" s="2244">
        <v>8</v>
      </c>
      <c r="AB913" s="2206">
        <v>38000</v>
      </c>
      <c r="AC913" s="2206"/>
      <c r="AD913" s="2206">
        <v>10000</v>
      </c>
      <c r="AE913" s="2206">
        <f t="shared" si="691"/>
        <v>48000</v>
      </c>
      <c r="AF913" s="2206">
        <f t="shared" si="660"/>
        <v>384000</v>
      </c>
      <c r="AG913" s="2206">
        <f t="shared" si="661"/>
        <v>304000</v>
      </c>
      <c r="AH913" s="2206">
        <f t="shared" si="662"/>
        <v>0</v>
      </c>
      <c r="AI913" s="2207">
        <f t="shared" si="663"/>
        <v>80000</v>
      </c>
      <c r="AJ913" s="2246">
        <v>8</v>
      </c>
      <c r="AK913" s="2075">
        <v>38000</v>
      </c>
      <c r="AL913" s="2075"/>
      <c r="AM913" s="2075">
        <v>10000</v>
      </c>
      <c r="AN913" s="2206">
        <f t="shared" si="692"/>
        <v>48000</v>
      </c>
      <c r="AO913" s="2206">
        <f t="shared" si="664"/>
        <v>384000</v>
      </c>
      <c r="AP913" s="2206">
        <f t="shared" si="665"/>
        <v>304000</v>
      </c>
      <c r="AQ913" s="2206">
        <f t="shared" si="666"/>
        <v>0</v>
      </c>
      <c r="AR913" s="2206">
        <f t="shared" si="667"/>
        <v>80000</v>
      </c>
      <c r="AS913" s="2244">
        <v>8</v>
      </c>
      <c r="AT913" s="2075">
        <v>38000</v>
      </c>
      <c r="AU913" s="2075"/>
      <c r="AV913" s="2075">
        <v>10000</v>
      </c>
      <c r="AW913" s="2206">
        <f t="shared" si="693"/>
        <v>48000</v>
      </c>
      <c r="AX913" s="2206">
        <f t="shared" si="668"/>
        <v>384000</v>
      </c>
      <c r="AY913" s="2206">
        <f t="shared" si="669"/>
        <v>304000</v>
      </c>
      <c r="AZ913" s="2206">
        <f t="shared" si="670"/>
        <v>0</v>
      </c>
      <c r="BA913" s="2206">
        <f t="shared" si="671"/>
        <v>80000</v>
      </c>
      <c r="BB913" s="2244">
        <f t="shared" si="682"/>
        <v>0</v>
      </c>
      <c r="BC913" s="2207">
        <f t="shared" si="683"/>
        <v>0</v>
      </c>
      <c r="BD913" s="2244">
        <f t="shared" si="688"/>
        <v>0</v>
      </c>
      <c r="BE913" s="2207">
        <f t="shared" si="689"/>
        <v>0</v>
      </c>
      <c r="BF913" s="2246">
        <v>8</v>
      </c>
      <c r="BG913" s="2075">
        <v>38000</v>
      </c>
      <c r="BH913" s="2075">
        <v>0</v>
      </c>
      <c r="BI913" s="2075">
        <v>10000</v>
      </c>
      <c r="BJ913" s="2206">
        <f t="shared" si="694"/>
        <v>48000</v>
      </c>
      <c r="BK913" s="2206">
        <f t="shared" si="672"/>
        <v>384000</v>
      </c>
      <c r="BL913" s="2206">
        <f t="shared" si="673"/>
        <v>304000</v>
      </c>
      <c r="BM913" s="2206">
        <f t="shared" si="674"/>
        <v>0</v>
      </c>
      <c r="BN913" s="2206">
        <f t="shared" si="675"/>
        <v>80000</v>
      </c>
      <c r="BO913" s="2244">
        <v>8</v>
      </c>
      <c r="BP913" s="2075">
        <v>38000</v>
      </c>
      <c r="BQ913" s="2075">
        <v>0</v>
      </c>
      <c r="BR913" s="2075">
        <v>10000</v>
      </c>
      <c r="BS913" s="2206">
        <f t="shared" si="695"/>
        <v>48000</v>
      </c>
      <c r="BT913" s="2206">
        <f t="shared" si="676"/>
        <v>384000</v>
      </c>
      <c r="BU913" s="2206">
        <f t="shared" si="677"/>
        <v>304000</v>
      </c>
      <c r="BV913" s="2206">
        <f t="shared" si="678"/>
        <v>0</v>
      </c>
      <c r="BW913" s="2206">
        <f t="shared" si="679"/>
        <v>80000</v>
      </c>
      <c r="BX913" s="2244">
        <f t="shared" si="684"/>
        <v>0</v>
      </c>
      <c r="BY913" s="2207">
        <f t="shared" si="685"/>
        <v>0</v>
      </c>
      <c r="BZ913" s="2211">
        <f t="shared" si="686"/>
        <v>0</v>
      </c>
      <c r="CA913" s="2212">
        <f t="shared" si="687"/>
        <v>0</v>
      </c>
      <c r="CB913" s="2083"/>
      <c r="CC913" s="2083"/>
      <c r="CD913" s="2237"/>
      <c r="CF913" s="2200"/>
    </row>
    <row r="914" spans="1:84" s="1974" customFormat="1" ht="18" customHeight="1" outlineLevel="1">
      <c r="A914" s="2235" t="s">
        <v>4698</v>
      </c>
      <c r="B914" s="2235" t="b">
        <v>1</v>
      </c>
      <c r="C914" s="2201"/>
      <c r="D914" s="2236" t="s">
        <v>4096</v>
      </c>
      <c r="E914" s="2243" t="s">
        <v>4699</v>
      </c>
      <c r="F914" s="2204" t="s">
        <v>154</v>
      </c>
      <c r="G914" s="2244">
        <v>16</v>
      </c>
      <c r="H914" s="2206">
        <v>139730</v>
      </c>
      <c r="I914" s="2206">
        <v>1352980</v>
      </c>
      <c r="J914" s="2206">
        <v>190</v>
      </c>
      <c r="K914" s="2206">
        <f t="shared" si="651"/>
        <v>1492900</v>
      </c>
      <c r="L914" s="2206">
        <f t="shared" si="652"/>
        <v>23886400</v>
      </c>
      <c r="M914" s="2206">
        <f t="shared" si="653"/>
        <v>2235680</v>
      </c>
      <c r="N914" s="2206">
        <f t="shared" si="654"/>
        <v>21647680</v>
      </c>
      <c r="O914" s="2206">
        <f t="shared" si="655"/>
        <v>3040</v>
      </c>
      <c r="P914" s="2244">
        <v>16</v>
      </c>
      <c r="Q914" s="2206">
        <v>139730</v>
      </c>
      <c r="R914" s="2206">
        <v>1352980</v>
      </c>
      <c r="S914" s="2206">
        <v>190</v>
      </c>
      <c r="T914" s="2206">
        <f t="shared" si="690"/>
        <v>1492900</v>
      </c>
      <c r="U914" s="2206">
        <f t="shared" si="656"/>
        <v>23886400</v>
      </c>
      <c r="V914" s="2206">
        <f t="shared" si="657"/>
        <v>2235680</v>
      </c>
      <c r="W914" s="2206">
        <f t="shared" si="658"/>
        <v>21647680</v>
      </c>
      <c r="X914" s="2206">
        <f t="shared" si="659"/>
        <v>3040</v>
      </c>
      <c r="Y914" s="2244">
        <f t="shared" si="680"/>
        <v>0</v>
      </c>
      <c r="Z914" s="2207">
        <f t="shared" si="681"/>
        <v>0</v>
      </c>
      <c r="AA914" s="2244">
        <v>16</v>
      </c>
      <c r="AB914" s="2206">
        <v>2200000</v>
      </c>
      <c r="AC914" s="2206"/>
      <c r="AD914" s="2206">
        <v>30000</v>
      </c>
      <c r="AE914" s="2206">
        <f t="shared" si="691"/>
        <v>2230000</v>
      </c>
      <c r="AF914" s="2206">
        <f t="shared" si="660"/>
        <v>35680000</v>
      </c>
      <c r="AG914" s="2206">
        <f t="shared" si="661"/>
        <v>35200000</v>
      </c>
      <c r="AH914" s="2206">
        <f t="shared" si="662"/>
        <v>0</v>
      </c>
      <c r="AI914" s="2207">
        <f t="shared" si="663"/>
        <v>480000</v>
      </c>
      <c r="AJ914" s="2246">
        <v>16</v>
      </c>
      <c r="AK914" s="2075">
        <v>2200000</v>
      </c>
      <c r="AL914" s="2075"/>
      <c r="AM914" s="2075">
        <v>30000</v>
      </c>
      <c r="AN914" s="2206">
        <f t="shared" si="692"/>
        <v>2230000</v>
      </c>
      <c r="AO914" s="2206">
        <f t="shared" si="664"/>
        <v>35680000</v>
      </c>
      <c r="AP914" s="2206">
        <f t="shared" si="665"/>
        <v>35200000</v>
      </c>
      <c r="AQ914" s="2206">
        <f t="shared" si="666"/>
        <v>0</v>
      </c>
      <c r="AR914" s="2206">
        <f t="shared" si="667"/>
        <v>480000</v>
      </c>
      <c r="AS914" s="2244">
        <v>16</v>
      </c>
      <c r="AT914" s="2075">
        <v>2200000</v>
      </c>
      <c r="AU914" s="2075"/>
      <c r="AV914" s="2075">
        <v>30000</v>
      </c>
      <c r="AW914" s="2206">
        <f t="shared" si="693"/>
        <v>2230000</v>
      </c>
      <c r="AX914" s="2206">
        <f t="shared" si="668"/>
        <v>35680000</v>
      </c>
      <c r="AY914" s="2206">
        <f t="shared" si="669"/>
        <v>35200000</v>
      </c>
      <c r="AZ914" s="2206">
        <f t="shared" si="670"/>
        <v>0</v>
      </c>
      <c r="BA914" s="2206">
        <f t="shared" si="671"/>
        <v>480000</v>
      </c>
      <c r="BB914" s="2244">
        <f t="shared" si="682"/>
        <v>0</v>
      </c>
      <c r="BC914" s="2207">
        <f t="shared" si="683"/>
        <v>0</v>
      </c>
      <c r="BD914" s="2244">
        <f t="shared" si="688"/>
        <v>0</v>
      </c>
      <c r="BE914" s="2207">
        <f t="shared" si="689"/>
        <v>0</v>
      </c>
      <c r="BF914" s="2246">
        <v>16</v>
      </c>
      <c r="BG914" s="2075">
        <v>2200000</v>
      </c>
      <c r="BH914" s="2075">
        <v>0</v>
      </c>
      <c r="BI914" s="2075">
        <v>30000</v>
      </c>
      <c r="BJ914" s="2206">
        <f t="shared" si="694"/>
        <v>2230000</v>
      </c>
      <c r="BK914" s="2206">
        <f t="shared" si="672"/>
        <v>35680000</v>
      </c>
      <c r="BL914" s="2206">
        <f t="shared" si="673"/>
        <v>35200000</v>
      </c>
      <c r="BM914" s="2206">
        <f t="shared" si="674"/>
        <v>0</v>
      </c>
      <c r="BN914" s="2206">
        <f t="shared" si="675"/>
        <v>480000</v>
      </c>
      <c r="BO914" s="2244">
        <v>16</v>
      </c>
      <c r="BP914" s="2075">
        <v>2200000</v>
      </c>
      <c r="BQ914" s="2075">
        <v>0</v>
      </c>
      <c r="BR914" s="2075">
        <v>30000</v>
      </c>
      <c r="BS914" s="2206">
        <f t="shared" si="695"/>
        <v>2230000</v>
      </c>
      <c r="BT914" s="2206">
        <f t="shared" si="676"/>
        <v>35680000</v>
      </c>
      <c r="BU914" s="2206">
        <f t="shared" si="677"/>
        <v>35200000</v>
      </c>
      <c r="BV914" s="2206">
        <f t="shared" si="678"/>
        <v>0</v>
      </c>
      <c r="BW914" s="2206">
        <f t="shared" si="679"/>
        <v>480000</v>
      </c>
      <c r="BX914" s="2244">
        <f t="shared" si="684"/>
        <v>0</v>
      </c>
      <c r="BY914" s="2207">
        <f t="shared" si="685"/>
        <v>0</v>
      </c>
      <c r="BZ914" s="2211">
        <f t="shared" si="686"/>
        <v>0</v>
      </c>
      <c r="CA914" s="2212">
        <f t="shared" si="687"/>
        <v>0</v>
      </c>
      <c r="CB914" s="2083"/>
      <c r="CC914" s="2083"/>
      <c r="CD914" s="2237"/>
      <c r="CF914" s="2200"/>
    </row>
    <row r="915" spans="1:84" s="1974" customFormat="1" ht="18" customHeight="1" outlineLevel="1">
      <c r="A915" s="2235" t="s">
        <v>4700</v>
      </c>
      <c r="B915" s="2235" t="b">
        <v>1</v>
      </c>
      <c r="C915" s="2201"/>
      <c r="D915" s="2236" t="s">
        <v>4099</v>
      </c>
      <c r="E915" s="2243" t="s">
        <v>4701</v>
      </c>
      <c r="F915" s="2204" t="s">
        <v>154</v>
      </c>
      <c r="G915" s="2244">
        <v>12</v>
      </c>
      <c r="H915" s="2206">
        <v>119770</v>
      </c>
      <c r="I915" s="2206">
        <v>1159690</v>
      </c>
      <c r="J915" s="2206">
        <v>160</v>
      </c>
      <c r="K915" s="2206">
        <f t="shared" si="651"/>
        <v>1279620</v>
      </c>
      <c r="L915" s="2206">
        <f t="shared" si="652"/>
        <v>15355440</v>
      </c>
      <c r="M915" s="2206">
        <f t="shared" si="653"/>
        <v>1437240</v>
      </c>
      <c r="N915" s="2206">
        <f t="shared" si="654"/>
        <v>13916280</v>
      </c>
      <c r="O915" s="2206">
        <f t="shared" si="655"/>
        <v>1920</v>
      </c>
      <c r="P915" s="2244">
        <v>12</v>
      </c>
      <c r="Q915" s="2206">
        <v>119770</v>
      </c>
      <c r="R915" s="2206">
        <v>1159690</v>
      </c>
      <c r="S915" s="2206">
        <v>160</v>
      </c>
      <c r="T915" s="2206">
        <f t="shared" si="690"/>
        <v>1279620</v>
      </c>
      <c r="U915" s="2206">
        <f t="shared" si="656"/>
        <v>15355440</v>
      </c>
      <c r="V915" s="2206">
        <f t="shared" si="657"/>
        <v>1437240</v>
      </c>
      <c r="W915" s="2206">
        <f t="shared" si="658"/>
        <v>13916280</v>
      </c>
      <c r="X915" s="2206">
        <f t="shared" si="659"/>
        <v>1920</v>
      </c>
      <c r="Y915" s="2244">
        <f t="shared" si="680"/>
        <v>0</v>
      </c>
      <c r="Z915" s="2207">
        <f t="shared" si="681"/>
        <v>0</v>
      </c>
      <c r="AA915" s="2244">
        <v>12</v>
      </c>
      <c r="AB915" s="2206">
        <v>1800000</v>
      </c>
      <c r="AC915" s="2206"/>
      <c r="AD915" s="2206">
        <v>20000</v>
      </c>
      <c r="AE915" s="2206">
        <f t="shared" si="691"/>
        <v>1820000</v>
      </c>
      <c r="AF915" s="2206">
        <f t="shared" si="660"/>
        <v>21840000</v>
      </c>
      <c r="AG915" s="2206">
        <f t="shared" si="661"/>
        <v>21600000</v>
      </c>
      <c r="AH915" s="2206">
        <f t="shared" si="662"/>
        <v>0</v>
      </c>
      <c r="AI915" s="2207">
        <f t="shared" si="663"/>
        <v>240000</v>
      </c>
      <c r="AJ915" s="2246">
        <v>12</v>
      </c>
      <c r="AK915" s="2075">
        <v>1800000</v>
      </c>
      <c r="AL915" s="2075"/>
      <c r="AM915" s="2075">
        <v>20000</v>
      </c>
      <c r="AN915" s="2206">
        <f t="shared" si="692"/>
        <v>1820000</v>
      </c>
      <c r="AO915" s="2206">
        <f t="shared" si="664"/>
        <v>21840000</v>
      </c>
      <c r="AP915" s="2206">
        <f t="shared" si="665"/>
        <v>21600000</v>
      </c>
      <c r="AQ915" s="2206">
        <f t="shared" si="666"/>
        <v>0</v>
      </c>
      <c r="AR915" s="2206">
        <f t="shared" si="667"/>
        <v>240000</v>
      </c>
      <c r="AS915" s="2244">
        <v>12</v>
      </c>
      <c r="AT915" s="2075">
        <v>1800000</v>
      </c>
      <c r="AU915" s="2075"/>
      <c r="AV915" s="2075">
        <v>20000</v>
      </c>
      <c r="AW915" s="2206">
        <f t="shared" si="693"/>
        <v>1820000</v>
      </c>
      <c r="AX915" s="2206">
        <f t="shared" si="668"/>
        <v>21840000</v>
      </c>
      <c r="AY915" s="2206">
        <f t="shared" si="669"/>
        <v>21600000</v>
      </c>
      <c r="AZ915" s="2206">
        <f t="shared" si="670"/>
        <v>0</v>
      </c>
      <c r="BA915" s="2206">
        <f t="shared" si="671"/>
        <v>240000</v>
      </c>
      <c r="BB915" s="2244">
        <f t="shared" si="682"/>
        <v>0</v>
      </c>
      <c r="BC915" s="2207">
        <f t="shared" si="683"/>
        <v>0</v>
      </c>
      <c r="BD915" s="2244">
        <f t="shared" si="688"/>
        <v>0</v>
      </c>
      <c r="BE915" s="2207">
        <f t="shared" si="689"/>
        <v>0</v>
      </c>
      <c r="BF915" s="2246">
        <v>12</v>
      </c>
      <c r="BG915" s="2075">
        <v>1800000</v>
      </c>
      <c r="BH915" s="2075">
        <v>0</v>
      </c>
      <c r="BI915" s="2075">
        <v>20000</v>
      </c>
      <c r="BJ915" s="2206">
        <f t="shared" si="694"/>
        <v>1820000</v>
      </c>
      <c r="BK915" s="2206">
        <f t="shared" si="672"/>
        <v>21840000</v>
      </c>
      <c r="BL915" s="2206">
        <f t="shared" si="673"/>
        <v>21600000</v>
      </c>
      <c r="BM915" s="2206">
        <f t="shared" si="674"/>
        <v>0</v>
      </c>
      <c r="BN915" s="2206">
        <f t="shared" si="675"/>
        <v>240000</v>
      </c>
      <c r="BO915" s="2244">
        <v>12</v>
      </c>
      <c r="BP915" s="2075">
        <v>1800000</v>
      </c>
      <c r="BQ915" s="2075">
        <v>0</v>
      </c>
      <c r="BR915" s="2075">
        <v>20000</v>
      </c>
      <c r="BS915" s="2206">
        <f t="shared" si="695"/>
        <v>1820000</v>
      </c>
      <c r="BT915" s="2206">
        <f t="shared" si="676"/>
        <v>21840000</v>
      </c>
      <c r="BU915" s="2206">
        <f t="shared" si="677"/>
        <v>21600000</v>
      </c>
      <c r="BV915" s="2206">
        <f t="shared" si="678"/>
        <v>0</v>
      </c>
      <c r="BW915" s="2206">
        <f t="shared" si="679"/>
        <v>240000</v>
      </c>
      <c r="BX915" s="2244">
        <f t="shared" si="684"/>
        <v>0</v>
      </c>
      <c r="BY915" s="2207">
        <f t="shared" si="685"/>
        <v>0</v>
      </c>
      <c r="BZ915" s="2211">
        <f t="shared" si="686"/>
        <v>0</v>
      </c>
      <c r="CA915" s="2212">
        <f t="shared" si="687"/>
        <v>0</v>
      </c>
      <c r="CB915" s="2083"/>
      <c r="CC915" s="2083"/>
      <c r="CD915" s="2237"/>
      <c r="CF915" s="2200"/>
    </row>
    <row r="916" spans="1:84" s="1974" customFormat="1" ht="18" customHeight="1" outlineLevel="1">
      <c r="A916" s="2235" t="s">
        <v>4702</v>
      </c>
      <c r="B916" s="2235" t="b">
        <v>1</v>
      </c>
      <c r="C916" s="2201"/>
      <c r="D916" s="2236" t="s">
        <v>4102</v>
      </c>
      <c r="E916" s="2243" t="s">
        <v>4703</v>
      </c>
      <c r="F916" s="2204" t="s">
        <v>154</v>
      </c>
      <c r="G916" s="2244">
        <v>8</v>
      </c>
      <c r="H916" s="2206">
        <v>59880</v>
      </c>
      <c r="I916" s="2206">
        <v>579840</v>
      </c>
      <c r="J916" s="2206">
        <v>80</v>
      </c>
      <c r="K916" s="2206">
        <f t="shared" si="651"/>
        <v>639800</v>
      </c>
      <c r="L916" s="2206">
        <f t="shared" si="652"/>
        <v>5118400</v>
      </c>
      <c r="M916" s="2206">
        <f t="shared" si="653"/>
        <v>479040</v>
      </c>
      <c r="N916" s="2206">
        <f t="shared" si="654"/>
        <v>4638720</v>
      </c>
      <c r="O916" s="2206">
        <f t="shared" si="655"/>
        <v>640</v>
      </c>
      <c r="P916" s="2244">
        <v>8</v>
      </c>
      <c r="Q916" s="2206">
        <v>59880</v>
      </c>
      <c r="R916" s="2206">
        <v>579840</v>
      </c>
      <c r="S916" s="2206">
        <v>80</v>
      </c>
      <c r="T916" s="2206">
        <f t="shared" si="690"/>
        <v>639800</v>
      </c>
      <c r="U916" s="2206">
        <f t="shared" si="656"/>
        <v>5118400</v>
      </c>
      <c r="V916" s="2206">
        <f t="shared" si="657"/>
        <v>479040</v>
      </c>
      <c r="W916" s="2206">
        <f t="shared" si="658"/>
        <v>4638720</v>
      </c>
      <c r="X916" s="2206">
        <f t="shared" si="659"/>
        <v>640</v>
      </c>
      <c r="Y916" s="2244">
        <f t="shared" si="680"/>
        <v>0</v>
      </c>
      <c r="Z916" s="2207">
        <f t="shared" si="681"/>
        <v>0</v>
      </c>
      <c r="AA916" s="2244">
        <v>8</v>
      </c>
      <c r="AB916" s="2206">
        <v>1300000</v>
      </c>
      <c r="AC916" s="2206"/>
      <c r="AD916" s="2206">
        <v>150000</v>
      </c>
      <c r="AE916" s="2206">
        <f t="shared" si="691"/>
        <v>1450000</v>
      </c>
      <c r="AF916" s="2206">
        <f t="shared" si="660"/>
        <v>11600000</v>
      </c>
      <c r="AG916" s="2206">
        <f t="shared" si="661"/>
        <v>10400000</v>
      </c>
      <c r="AH916" s="2206">
        <f t="shared" si="662"/>
        <v>0</v>
      </c>
      <c r="AI916" s="2207">
        <f t="shared" si="663"/>
        <v>1200000</v>
      </c>
      <c r="AJ916" s="2246">
        <v>8</v>
      </c>
      <c r="AK916" s="2075">
        <v>1300000</v>
      </c>
      <c r="AL916" s="2075"/>
      <c r="AM916" s="2075">
        <v>150000</v>
      </c>
      <c r="AN916" s="2206">
        <f t="shared" si="692"/>
        <v>1450000</v>
      </c>
      <c r="AO916" s="2206">
        <f t="shared" si="664"/>
        <v>11600000</v>
      </c>
      <c r="AP916" s="2206">
        <f t="shared" si="665"/>
        <v>10400000</v>
      </c>
      <c r="AQ916" s="2206">
        <f t="shared" si="666"/>
        <v>0</v>
      </c>
      <c r="AR916" s="2206">
        <f t="shared" si="667"/>
        <v>1200000</v>
      </c>
      <c r="AS916" s="2244">
        <v>8</v>
      </c>
      <c r="AT916" s="2075">
        <v>1300000</v>
      </c>
      <c r="AU916" s="2075"/>
      <c r="AV916" s="2075">
        <v>150000</v>
      </c>
      <c r="AW916" s="2206">
        <f t="shared" si="693"/>
        <v>1450000</v>
      </c>
      <c r="AX916" s="2206">
        <f t="shared" si="668"/>
        <v>11600000</v>
      </c>
      <c r="AY916" s="2206">
        <f t="shared" si="669"/>
        <v>10400000</v>
      </c>
      <c r="AZ916" s="2206">
        <f t="shared" si="670"/>
        <v>0</v>
      </c>
      <c r="BA916" s="2206">
        <f t="shared" si="671"/>
        <v>1200000</v>
      </c>
      <c r="BB916" s="2244">
        <f t="shared" si="682"/>
        <v>0</v>
      </c>
      <c r="BC916" s="2207">
        <f t="shared" si="683"/>
        <v>0</v>
      </c>
      <c r="BD916" s="2244">
        <f t="shared" si="688"/>
        <v>0</v>
      </c>
      <c r="BE916" s="2207">
        <f t="shared" si="689"/>
        <v>0</v>
      </c>
      <c r="BF916" s="2246">
        <v>8</v>
      </c>
      <c r="BG916" s="2075">
        <v>1300000</v>
      </c>
      <c r="BH916" s="2075">
        <v>0</v>
      </c>
      <c r="BI916" s="2075">
        <v>150000</v>
      </c>
      <c r="BJ916" s="2206">
        <f t="shared" si="694"/>
        <v>1450000</v>
      </c>
      <c r="BK916" s="2206">
        <f t="shared" si="672"/>
        <v>11600000</v>
      </c>
      <c r="BL916" s="2206">
        <f t="shared" si="673"/>
        <v>10400000</v>
      </c>
      <c r="BM916" s="2206">
        <f t="shared" si="674"/>
        <v>0</v>
      </c>
      <c r="BN916" s="2206">
        <f t="shared" si="675"/>
        <v>1200000</v>
      </c>
      <c r="BO916" s="2244">
        <v>8</v>
      </c>
      <c r="BP916" s="2075">
        <v>1300000</v>
      </c>
      <c r="BQ916" s="2075">
        <v>0</v>
      </c>
      <c r="BR916" s="2075">
        <v>150000</v>
      </c>
      <c r="BS916" s="2206">
        <f t="shared" si="695"/>
        <v>1450000</v>
      </c>
      <c r="BT916" s="2206">
        <f t="shared" si="676"/>
        <v>11600000</v>
      </c>
      <c r="BU916" s="2206">
        <f t="shared" si="677"/>
        <v>10400000</v>
      </c>
      <c r="BV916" s="2206">
        <f t="shared" si="678"/>
        <v>0</v>
      </c>
      <c r="BW916" s="2206">
        <f t="shared" si="679"/>
        <v>1200000</v>
      </c>
      <c r="BX916" s="2244">
        <f t="shared" si="684"/>
        <v>0</v>
      </c>
      <c r="BY916" s="2207">
        <f t="shared" si="685"/>
        <v>0</v>
      </c>
      <c r="BZ916" s="2211">
        <f t="shared" si="686"/>
        <v>0</v>
      </c>
      <c r="CA916" s="2212">
        <f t="shared" si="687"/>
        <v>0</v>
      </c>
      <c r="CB916" s="2083"/>
      <c r="CC916" s="2083"/>
      <c r="CD916" s="2237"/>
      <c r="CF916" s="2200"/>
    </row>
    <row r="917" spans="1:84" s="1974" customFormat="1" ht="18" customHeight="1" outlineLevel="1">
      <c r="A917" s="2235" t="s">
        <v>4704</v>
      </c>
      <c r="B917" s="2235" t="b">
        <v>1</v>
      </c>
      <c r="C917" s="2201"/>
      <c r="D917" s="2236" t="s">
        <v>4705</v>
      </c>
      <c r="E917" s="2243" t="s">
        <v>4706</v>
      </c>
      <c r="F917" s="2204" t="s">
        <v>154</v>
      </c>
      <c r="G917" s="2244">
        <v>40</v>
      </c>
      <c r="H917" s="2206">
        <v>49900</v>
      </c>
      <c r="I917" s="2206">
        <v>483200</v>
      </c>
      <c r="J917" s="2206">
        <v>60</v>
      </c>
      <c r="K917" s="2206">
        <f t="shared" ref="K917:K980" si="696">J917+I917+H917</f>
        <v>533160</v>
      </c>
      <c r="L917" s="2206">
        <f t="shared" si="652"/>
        <v>21326400</v>
      </c>
      <c r="M917" s="2206">
        <f t="shared" si="653"/>
        <v>1996000</v>
      </c>
      <c r="N917" s="2206">
        <f t="shared" si="654"/>
        <v>19328000</v>
      </c>
      <c r="O917" s="2206">
        <f t="shared" si="655"/>
        <v>2400</v>
      </c>
      <c r="P917" s="2244">
        <v>40</v>
      </c>
      <c r="Q917" s="2206">
        <v>49900</v>
      </c>
      <c r="R917" s="2206">
        <v>483200</v>
      </c>
      <c r="S917" s="2206">
        <v>60</v>
      </c>
      <c r="T917" s="2206">
        <f t="shared" si="690"/>
        <v>533160</v>
      </c>
      <c r="U917" s="2206">
        <f t="shared" si="656"/>
        <v>21326400</v>
      </c>
      <c r="V917" s="2206">
        <f t="shared" si="657"/>
        <v>1996000</v>
      </c>
      <c r="W917" s="2206">
        <f t="shared" si="658"/>
        <v>19328000</v>
      </c>
      <c r="X917" s="2206">
        <f t="shared" si="659"/>
        <v>2400</v>
      </c>
      <c r="Y917" s="2244">
        <f t="shared" si="680"/>
        <v>0</v>
      </c>
      <c r="Z917" s="2207">
        <f t="shared" si="681"/>
        <v>0</v>
      </c>
      <c r="AA917" s="2244">
        <v>40</v>
      </c>
      <c r="AB917" s="2206">
        <v>1250000</v>
      </c>
      <c r="AC917" s="2206"/>
      <c r="AD917" s="2206">
        <v>150000</v>
      </c>
      <c r="AE917" s="2206">
        <f t="shared" si="691"/>
        <v>1400000</v>
      </c>
      <c r="AF917" s="2206">
        <f t="shared" si="660"/>
        <v>56000000</v>
      </c>
      <c r="AG917" s="2206">
        <f t="shared" si="661"/>
        <v>50000000</v>
      </c>
      <c r="AH917" s="2206">
        <f t="shared" si="662"/>
        <v>0</v>
      </c>
      <c r="AI917" s="2207">
        <f t="shared" si="663"/>
        <v>6000000</v>
      </c>
      <c r="AJ917" s="2246">
        <v>40</v>
      </c>
      <c r="AK917" s="2075">
        <v>1250000</v>
      </c>
      <c r="AL917" s="2075"/>
      <c r="AM917" s="2075">
        <v>150000</v>
      </c>
      <c r="AN917" s="2206">
        <f t="shared" si="692"/>
        <v>1400000</v>
      </c>
      <c r="AO917" s="2206">
        <f t="shared" si="664"/>
        <v>56000000</v>
      </c>
      <c r="AP917" s="2206">
        <f t="shared" si="665"/>
        <v>50000000</v>
      </c>
      <c r="AQ917" s="2206">
        <f t="shared" si="666"/>
        <v>0</v>
      </c>
      <c r="AR917" s="2206">
        <f t="shared" si="667"/>
        <v>6000000</v>
      </c>
      <c r="AS917" s="2244">
        <v>40</v>
      </c>
      <c r="AT917" s="2075">
        <v>1250000</v>
      </c>
      <c r="AU917" s="2075"/>
      <c r="AV917" s="2075">
        <v>150000</v>
      </c>
      <c r="AW917" s="2206">
        <f t="shared" si="693"/>
        <v>1400000</v>
      </c>
      <c r="AX917" s="2206">
        <f t="shared" si="668"/>
        <v>56000000</v>
      </c>
      <c r="AY917" s="2206">
        <f t="shared" si="669"/>
        <v>50000000</v>
      </c>
      <c r="AZ917" s="2206">
        <f t="shared" si="670"/>
        <v>0</v>
      </c>
      <c r="BA917" s="2206">
        <f t="shared" si="671"/>
        <v>6000000</v>
      </c>
      <c r="BB917" s="2244">
        <f t="shared" si="682"/>
        <v>0</v>
      </c>
      <c r="BC917" s="2207">
        <f t="shared" si="683"/>
        <v>0</v>
      </c>
      <c r="BD917" s="2244">
        <f t="shared" si="688"/>
        <v>0</v>
      </c>
      <c r="BE917" s="2207">
        <f t="shared" si="689"/>
        <v>0</v>
      </c>
      <c r="BF917" s="2246">
        <v>40</v>
      </c>
      <c r="BG917" s="2075">
        <v>1250000</v>
      </c>
      <c r="BH917" s="2075">
        <v>0</v>
      </c>
      <c r="BI917" s="2075">
        <v>150000</v>
      </c>
      <c r="BJ917" s="2206">
        <f t="shared" si="694"/>
        <v>1400000</v>
      </c>
      <c r="BK917" s="2206">
        <f t="shared" si="672"/>
        <v>56000000</v>
      </c>
      <c r="BL917" s="2206">
        <f t="shared" si="673"/>
        <v>50000000</v>
      </c>
      <c r="BM917" s="2206">
        <f t="shared" si="674"/>
        <v>0</v>
      </c>
      <c r="BN917" s="2206">
        <f t="shared" si="675"/>
        <v>6000000</v>
      </c>
      <c r="BO917" s="2244">
        <v>40</v>
      </c>
      <c r="BP917" s="2075">
        <v>1250000</v>
      </c>
      <c r="BQ917" s="2075">
        <v>0</v>
      </c>
      <c r="BR917" s="2075">
        <v>150000</v>
      </c>
      <c r="BS917" s="2206">
        <f t="shared" si="695"/>
        <v>1400000</v>
      </c>
      <c r="BT917" s="2206">
        <f t="shared" si="676"/>
        <v>56000000</v>
      </c>
      <c r="BU917" s="2206">
        <f t="shared" si="677"/>
        <v>50000000</v>
      </c>
      <c r="BV917" s="2206">
        <f t="shared" si="678"/>
        <v>0</v>
      </c>
      <c r="BW917" s="2206">
        <f t="shared" si="679"/>
        <v>6000000</v>
      </c>
      <c r="BX917" s="2244">
        <f t="shared" si="684"/>
        <v>0</v>
      </c>
      <c r="BY917" s="2207">
        <f t="shared" si="685"/>
        <v>0</v>
      </c>
      <c r="BZ917" s="2211">
        <f t="shared" si="686"/>
        <v>0</v>
      </c>
      <c r="CA917" s="2212">
        <f t="shared" si="687"/>
        <v>0</v>
      </c>
      <c r="CB917" s="2083"/>
      <c r="CC917" s="2083"/>
      <c r="CD917" s="2237"/>
      <c r="CF917" s="2200"/>
    </row>
    <row r="918" spans="1:84" s="1974" customFormat="1" ht="18" customHeight="1" outlineLevel="1">
      <c r="A918" s="2235" t="s">
        <v>4707</v>
      </c>
      <c r="B918" s="2235" t="b">
        <v>1</v>
      </c>
      <c r="C918" s="2201"/>
      <c r="D918" s="2236" t="s">
        <v>4708</v>
      </c>
      <c r="E918" s="2243" t="s">
        <v>4709</v>
      </c>
      <c r="F918" s="2204" t="s">
        <v>154</v>
      </c>
      <c r="G918" s="2244">
        <v>5</v>
      </c>
      <c r="H918" s="2206">
        <v>81660</v>
      </c>
      <c r="I918" s="2206">
        <v>790700</v>
      </c>
      <c r="J918" s="2206">
        <v>110</v>
      </c>
      <c r="K918" s="2206">
        <f t="shared" si="696"/>
        <v>872470</v>
      </c>
      <c r="L918" s="2206">
        <f t="shared" ref="L918:L981" si="697">M918+N918+O918</f>
        <v>4362350</v>
      </c>
      <c r="M918" s="2206">
        <f t="shared" ref="M918:M981" si="698">TRUNC(G918*H918,0)</f>
        <v>408300</v>
      </c>
      <c r="N918" s="2206">
        <f t="shared" ref="N918:N981" si="699">TRUNC(G918*I918,0)</f>
        <v>3953500</v>
      </c>
      <c r="O918" s="2206">
        <f t="shared" ref="O918:O981" si="700">TRUNC(G918*J918,0)</f>
        <v>550</v>
      </c>
      <c r="P918" s="2244">
        <v>5</v>
      </c>
      <c r="Q918" s="2206">
        <v>81660</v>
      </c>
      <c r="R918" s="2206">
        <v>790700</v>
      </c>
      <c r="S918" s="2206">
        <v>110</v>
      </c>
      <c r="T918" s="2206">
        <f t="shared" si="690"/>
        <v>872470</v>
      </c>
      <c r="U918" s="2206">
        <f t="shared" ref="U918:U981" si="701">V918+W918+X918</f>
        <v>4362350</v>
      </c>
      <c r="V918" s="2206">
        <f t="shared" ref="V918:V981" si="702">TRUNC(P918*Q918,0)</f>
        <v>408300</v>
      </c>
      <c r="W918" s="2206">
        <f t="shared" ref="W918:W981" si="703">TRUNC(P918*R918,0)</f>
        <v>3953500</v>
      </c>
      <c r="X918" s="2206">
        <f t="shared" ref="X918:X981" si="704">TRUNC(P918*S918,0)</f>
        <v>550</v>
      </c>
      <c r="Y918" s="2244">
        <f t="shared" si="680"/>
        <v>0</v>
      </c>
      <c r="Z918" s="2207">
        <f t="shared" si="681"/>
        <v>0</v>
      </c>
      <c r="AA918" s="2244">
        <v>5</v>
      </c>
      <c r="AB918" s="2206">
        <v>2000000</v>
      </c>
      <c r="AC918" s="2206"/>
      <c r="AD918" s="2206">
        <v>200000</v>
      </c>
      <c r="AE918" s="2206">
        <f t="shared" si="691"/>
        <v>2200000</v>
      </c>
      <c r="AF918" s="2206">
        <f t="shared" ref="AF918:AF981" si="705">AG918+AH918+AI918</f>
        <v>11000000</v>
      </c>
      <c r="AG918" s="2206">
        <f t="shared" ref="AG918:AG981" si="706">TRUNC(AA918*AB918,0)</f>
        <v>10000000</v>
      </c>
      <c r="AH918" s="2206">
        <f t="shared" ref="AH918:AH981" si="707">TRUNC(AA918*AC918,0)</f>
        <v>0</v>
      </c>
      <c r="AI918" s="2207">
        <f t="shared" ref="AI918:AI981" si="708">TRUNC(AA918*AD918,0)</f>
        <v>1000000</v>
      </c>
      <c r="AJ918" s="2246">
        <v>5</v>
      </c>
      <c r="AK918" s="2075">
        <v>2000000</v>
      </c>
      <c r="AL918" s="2075"/>
      <c r="AM918" s="2075">
        <v>200000</v>
      </c>
      <c r="AN918" s="2206">
        <f t="shared" si="692"/>
        <v>2200000</v>
      </c>
      <c r="AO918" s="2206">
        <f t="shared" ref="AO918:AO981" si="709">AP918+AQ918+AR918</f>
        <v>11000000</v>
      </c>
      <c r="AP918" s="2206">
        <f t="shared" ref="AP918:AP981" si="710">TRUNC(AJ918*AK918,0)</f>
        <v>10000000</v>
      </c>
      <c r="AQ918" s="2206">
        <f t="shared" ref="AQ918:AQ981" si="711">TRUNC(AJ918*AL918,0)</f>
        <v>0</v>
      </c>
      <c r="AR918" s="2206">
        <f t="shared" ref="AR918:AR981" si="712">TRUNC(AJ918*AM918,0)</f>
        <v>1000000</v>
      </c>
      <c r="AS918" s="2244">
        <v>5</v>
      </c>
      <c r="AT918" s="2075">
        <v>2000000</v>
      </c>
      <c r="AU918" s="2075"/>
      <c r="AV918" s="2075">
        <v>200000</v>
      </c>
      <c r="AW918" s="2206">
        <f t="shared" si="693"/>
        <v>2200000</v>
      </c>
      <c r="AX918" s="2206">
        <f t="shared" ref="AX918:AX981" si="713">AY918+AZ918+BA918</f>
        <v>11000000</v>
      </c>
      <c r="AY918" s="2206">
        <f t="shared" ref="AY918:AY981" si="714">TRUNC(AS918*AT918,0)</f>
        <v>10000000</v>
      </c>
      <c r="AZ918" s="2206">
        <f t="shared" ref="AZ918:AZ981" si="715">TRUNC(AS918*AU918,0)</f>
        <v>0</v>
      </c>
      <c r="BA918" s="2206">
        <f t="shared" ref="BA918:BA981" si="716">TRUNC(AS918*AV918,0)</f>
        <v>1000000</v>
      </c>
      <c r="BB918" s="2244">
        <f t="shared" si="682"/>
        <v>0</v>
      </c>
      <c r="BC918" s="2207">
        <f t="shared" si="683"/>
        <v>0</v>
      </c>
      <c r="BD918" s="2244">
        <f t="shared" si="688"/>
        <v>0</v>
      </c>
      <c r="BE918" s="2207">
        <f t="shared" si="689"/>
        <v>0</v>
      </c>
      <c r="BF918" s="2246">
        <v>5</v>
      </c>
      <c r="BG918" s="2075">
        <v>2000000</v>
      </c>
      <c r="BH918" s="2075">
        <v>0</v>
      </c>
      <c r="BI918" s="2075">
        <v>200000</v>
      </c>
      <c r="BJ918" s="2206">
        <f t="shared" si="694"/>
        <v>2200000</v>
      </c>
      <c r="BK918" s="2206">
        <f t="shared" ref="BK918:BK981" si="717">BL918+BM918+BN918</f>
        <v>11000000</v>
      </c>
      <c r="BL918" s="2206">
        <f t="shared" ref="BL918:BL981" si="718">TRUNC(BF918*BG918,0)</f>
        <v>10000000</v>
      </c>
      <c r="BM918" s="2206">
        <f t="shared" ref="BM918:BM981" si="719">TRUNC(BF918*BH918,0)</f>
        <v>0</v>
      </c>
      <c r="BN918" s="2206">
        <f t="shared" ref="BN918:BN981" si="720">TRUNC(BF918*BI918,0)</f>
        <v>1000000</v>
      </c>
      <c r="BO918" s="2244">
        <v>5</v>
      </c>
      <c r="BP918" s="2075">
        <v>2000000</v>
      </c>
      <c r="BQ918" s="2075">
        <v>0</v>
      </c>
      <c r="BR918" s="2075">
        <v>200000</v>
      </c>
      <c r="BS918" s="2206">
        <f t="shared" si="695"/>
        <v>2200000</v>
      </c>
      <c r="BT918" s="2206">
        <f t="shared" ref="BT918:BT981" si="721">BU918+BV918+BW918</f>
        <v>11000000</v>
      </c>
      <c r="BU918" s="2206">
        <f t="shared" ref="BU918:BU981" si="722">TRUNC(BO918*BP918,0)</f>
        <v>10000000</v>
      </c>
      <c r="BV918" s="2206">
        <f t="shared" ref="BV918:BV981" si="723">TRUNC(BO918*BQ918,0)</f>
        <v>0</v>
      </c>
      <c r="BW918" s="2206">
        <f t="shared" ref="BW918:BW981" si="724">TRUNC(BO918*BR918,0)</f>
        <v>1000000</v>
      </c>
      <c r="BX918" s="2244">
        <f t="shared" si="684"/>
        <v>0</v>
      </c>
      <c r="BY918" s="2207">
        <f t="shared" si="685"/>
        <v>0</v>
      </c>
      <c r="BZ918" s="2211">
        <f t="shared" si="686"/>
        <v>0</v>
      </c>
      <c r="CA918" s="2212">
        <f t="shared" si="687"/>
        <v>0</v>
      </c>
      <c r="CB918" s="2083"/>
      <c r="CC918" s="2083"/>
      <c r="CD918" s="2237"/>
      <c r="CF918" s="2200"/>
    </row>
    <row r="919" spans="1:84" s="1974" customFormat="1" ht="18" customHeight="1" outlineLevel="1">
      <c r="A919" s="2235" t="s">
        <v>4710</v>
      </c>
      <c r="B919" s="2235" t="b">
        <v>1</v>
      </c>
      <c r="C919" s="2201"/>
      <c r="D919" s="2236" t="s">
        <v>4711</v>
      </c>
      <c r="E919" s="2243" t="s">
        <v>4712</v>
      </c>
      <c r="F919" s="2204" t="s">
        <v>154</v>
      </c>
      <c r="G919" s="2244">
        <v>4</v>
      </c>
      <c r="H919" s="2206">
        <v>186300</v>
      </c>
      <c r="I919" s="2206">
        <v>1803970</v>
      </c>
      <c r="J919" s="2206">
        <v>250</v>
      </c>
      <c r="K919" s="2206">
        <f t="shared" si="696"/>
        <v>1990520</v>
      </c>
      <c r="L919" s="2206">
        <f t="shared" si="697"/>
        <v>7962080</v>
      </c>
      <c r="M919" s="2206">
        <f t="shared" si="698"/>
        <v>745200</v>
      </c>
      <c r="N919" s="2206">
        <f t="shared" si="699"/>
        <v>7215880</v>
      </c>
      <c r="O919" s="2206">
        <f t="shared" si="700"/>
        <v>1000</v>
      </c>
      <c r="P919" s="2244">
        <v>4</v>
      </c>
      <c r="Q919" s="2206">
        <v>186300</v>
      </c>
      <c r="R919" s="2206">
        <v>1803970</v>
      </c>
      <c r="S919" s="2206">
        <v>250</v>
      </c>
      <c r="T919" s="2206">
        <f t="shared" si="690"/>
        <v>1990520</v>
      </c>
      <c r="U919" s="2206">
        <f t="shared" si="701"/>
        <v>7962080</v>
      </c>
      <c r="V919" s="2206">
        <f t="shared" si="702"/>
        <v>745200</v>
      </c>
      <c r="W919" s="2206">
        <f t="shared" si="703"/>
        <v>7215880</v>
      </c>
      <c r="X919" s="2206">
        <f t="shared" si="704"/>
        <v>1000</v>
      </c>
      <c r="Y919" s="2244">
        <f t="shared" si="680"/>
        <v>0</v>
      </c>
      <c r="Z919" s="2207">
        <f t="shared" si="681"/>
        <v>0</v>
      </c>
      <c r="AA919" s="2244">
        <v>3</v>
      </c>
      <c r="AB919" s="2206">
        <v>3500000</v>
      </c>
      <c r="AC919" s="2206"/>
      <c r="AD919" s="2206">
        <v>300000</v>
      </c>
      <c r="AE919" s="2206">
        <f t="shared" si="691"/>
        <v>3800000</v>
      </c>
      <c r="AF919" s="2206">
        <f t="shared" si="705"/>
        <v>11400000</v>
      </c>
      <c r="AG919" s="2206">
        <f t="shared" si="706"/>
        <v>10500000</v>
      </c>
      <c r="AH919" s="2206">
        <f t="shared" si="707"/>
        <v>0</v>
      </c>
      <c r="AI919" s="2207">
        <f t="shared" si="708"/>
        <v>900000</v>
      </c>
      <c r="AJ919" s="2246">
        <v>4</v>
      </c>
      <c r="AK919" s="2075">
        <v>3500000</v>
      </c>
      <c r="AL919" s="2075"/>
      <c r="AM919" s="2075">
        <v>300000</v>
      </c>
      <c r="AN919" s="2206">
        <f t="shared" si="692"/>
        <v>3800000</v>
      </c>
      <c r="AO919" s="2206">
        <f t="shared" si="709"/>
        <v>15200000</v>
      </c>
      <c r="AP919" s="2206">
        <f t="shared" si="710"/>
        <v>14000000</v>
      </c>
      <c r="AQ919" s="2206">
        <f t="shared" si="711"/>
        <v>0</v>
      </c>
      <c r="AR919" s="2206">
        <f t="shared" si="712"/>
        <v>1200000</v>
      </c>
      <c r="AS919" s="2244">
        <v>4</v>
      </c>
      <c r="AT919" s="2075">
        <v>3500000</v>
      </c>
      <c r="AU919" s="2075"/>
      <c r="AV919" s="2075">
        <v>300000</v>
      </c>
      <c r="AW919" s="2206">
        <f t="shared" si="693"/>
        <v>3800000</v>
      </c>
      <c r="AX919" s="2206">
        <f t="shared" si="713"/>
        <v>15200000</v>
      </c>
      <c r="AY919" s="2206">
        <f t="shared" si="714"/>
        <v>14000000</v>
      </c>
      <c r="AZ919" s="2206">
        <f t="shared" si="715"/>
        <v>0</v>
      </c>
      <c r="BA919" s="2206">
        <f t="shared" si="716"/>
        <v>1200000</v>
      </c>
      <c r="BB919" s="2244">
        <f t="shared" si="682"/>
        <v>0</v>
      </c>
      <c r="BC919" s="2207">
        <f t="shared" si="683"/>
        <v>0</v>
      </c>
      <c r="BD919" s="2244">
        <f t="shared" si="688"/>
        <v>1</v>
      </c>
      <c r="BE919" s="2207">
        <f t="shared" si="689"/>
        <v>3800000</v>
      </c>
      <c r="BF919" s="2246">
        <v>4</v>
      </c>
      <c r="BG919" s="2075">
        <v>3500000</v>
      </c>
      <c r="BH919" s="2075">
        <v>0</v>
      </c>
      <c r="BI919" s="2075">
        <v>300000</v>
      </c>
      <c r="BJ919" s="2206">
        <f t="shared" si="694"/>
        <v>3800000</v>
      </c>
      <c r="BK919" s="2206">
        <f t="shared" si="717"/>
        <v>15200000</v>
      </c>
      <c r="BL919" s="2206">
        <f t="shared" si="718"/>
        <v>14000000</v>
      </c>
      <c r="BM919" s="2206">
        <f t="shared" si="719"/>
        <v>0</v>
      </c>
      <c r="BN919" s="2206">
        <f t="shared" si="720"/>
        <v>1200000</v>
      </c>
      <c r="BO919" s="2244">
        <v>4</v>
      </c>
      <c r="BP919" s="2075">
        <v>3500000</v>
      </c>
      <c r="BQ919" s="2075">
        <v>0</v>
      </c>
      <c r="BR919" s="2075">
        <v>300000</v>
      </c>
      <c r="BS919" s="2206">
        <f t="shared" si="695"/>
        <v>3800000</v>
      </c>
      <c r="BT919" s="2206">
        <f t="shared" si="721"/>
        <v>15200000</v>
      </c>
      <c r="BU919" s="2206">
        <f t="shared" si="722"/>
        <v>14000000</v>
      </c>
      <c r="BV919" s="2206">
        <f t="shared" si="723"/>
        <v>0</v>
      </c>
      <c r="BW919" s="2206">
        <f t="shared" si="724"/>
        <v>1200000</v>
      </c>
      <c r="BX919" s="2244">
        <f t="shared" si="684"/>
        <v>0</v>
      </c>
      <c r="BY919" s="2207">
        <f t="shared" si="685"/>
        <v>0</v>
      </c>
      <c r="BZ919" s="2211">
        <f t="shared" si="686"/>
        <v>1</v>
      </c>
      <c r="CA919" s="2212">
        <f t="shared" si="687"/>
        <v>3800000</v>
      </c>
      <c r="CB919" s="2083"/>
      <c r="CC919" s="2083"/>
      <c r="CD919" s="2237"/>
      <c r="CF919" s="2200"/>
    </row>
    <row r="920" spans="1:84" s="1974" customFormat="1" ht="18" customHeight="1" outlineLevel="1">
      <c r="A920" s="2235" t="s">
        <v>4713</v>
      </c>
      <c r="B920" s="2235" t="b">
        <v>1</v>
      </c>
      <c r="C920" s="2201"/>
      <c r="D920" s="2236" t="s">
        <v>3256</v>
      </c>
      <c r="E920" s="2243" t="s">
        <v>3257</v>
      </c>
      <c r="F920" s="2204" t="s">
        <v>154</v>
      </c>
      <c r="G920" s="2244">
        <v>28</v>
      </c>
      <c r="H920" s="2206">
        <v>63510</v>
      </c>
      <c r="I920" s="2206">
        <v>614980</v>
      </c>
      <c r="J920" s="2206">
        <v>80</v>
      </c>
      <c r="K920" s="2206">
        <f t="shared" si="696"/>
        <v>678570</v>
      </c>
      <c r="L920" s="2206">
        <f t="shared" si="697"/>
        <v>18999960</v>
      </c>
      <c r="M920" s="2206">
        <f t="shared" si="698"/>
        <v>1778280</v>
      </c>
      <c r="N920" s="2206">
        <f t="shared" si="699"/>
        <v>17219440</v>
      </c>
      <c r="O920" s="2206">
        <f t="shared" si="700"/>
        <v>2240</v>
      </c>
      <c r="P920" s="2244">
        <v>28</v>
      </c>
      <c r="Q920" s="2206">
        <v>63510</v>
      </c>
      <c r="R920" s="2206">
        <v>614980</v>
      </c>
      <c r="S920" s="2206">
        <v>80</v>
      </c>
      <c r="T920" s="2206">
        <f t="shared" si="690"/>
        <v>678570</v>
      </c>
      <c r="U920" s="2206">
        <f t="shared" si="701"/>
        <v>18999960</v>
      </c>
      <c r="V920" s="2206">
        <f t="shared" si="702"/>
        <v>1778280</v>
      </c>
      <c r="W920" s="2206">
        <f t="shared" si="703"/>
        <v>17219440</v>
      </c>
      <c r="X920" s="2206">
        <f t="shared" si="704"/>
        <v>2240</v>
      </c>
      <c r="Y920" s="2244">
        <f t="shared" si="680"/>
        <v>0</v>
      </c>
      <c r="Z920" s="2207">
        <f t="shared" si="681"/>
        <v>0</v>
      </c>
      <c r="AA920" s="2244">
        <v>28</v>
      </c>
      <c r="AB920" s="2206">
        <v>640000</v>
      </c>
      <c r="AC920" s="2206"/>
      <c r="AD920" s="2206">
        <v>150000</v>
      </c>
      <c r="AE920" s="2206">
        <f t="shared" si="691"/>
        <v>790000</v>
      </c>
      <c r="AF920" s="2206">
        <f t="shared" si="705"/>
        <v>22120000</v>
      </c>
      <c r="AG920" s="2206">
        <f t="shared" si="706"/>
        <v>17920000</v>
      </c>
      <c r="AH920" s="2206">
        <f t="shared" si="707"/>
        <v>0</v>
      </c>
      <c r="AI920" s="2207">
        <f t="shared" si="708"/>
        <v>4200000</v>
      </c>
      <c r="AJ920" s="2246">
        <v>28</v>
      </c>
      <c r="AK920" s="2075">
        <v>640000</v>
      </c>
      <c r="AL920" s="2075"/>
      <c r="AM920" s="2075">
        <v>150000</v>
      </c>
      <c r="AN920" s="2206">
        <f t="shared" si="692"/>
        <v>790000</v>
      </c>
      <c r="AO920" s="2206">
        <f t="shared" si="709"/>
        <v>22120000</v>
      </c>
      <c r="AP920" s="2206">
        <f t="shared" si="710"/>
        <v>17920000</v>
      </c>
      <c r="AQ920" s="2206">
        <f t="shared" si="711"/>
        <v>0</v>
      </c>
      <c r="AR920" s="2206">
        <f t="shared" si="712"/>
        <v>4200000</v>
      </c>
      <c r="AS920" s="2244">
        <v>28</v>
      </c>
      <c r="AT920" s="2075">
        <v>640000</v>
      </c>
      <c r="AU920" s="2075"/>
      <c r="AV920" s="2075">
        <v>150000</v>
      </c>
      <c r="AW920" s="2206">
        <f t="shared" si="693"/>
        <v>790000</v>
      </c>
      <c r="AX920" s="2206">
        <f t="shared" si="713"/>
        <v>22120000</v>
      </c>
      <c r="AY920" s="2206">
        <f t="shared" si="714"/>
        <v>17920000</v>
      </c>
      <c r="AZ920" s="2206">
        <f t="shared" si="715"/>
        <v>0</v>
      </c>
      <c r="BA920" s="2206">
        <f t="shared" si="716"/>
        <v>4200000</v>
      </c>
      <c r="BB920" s="2244">
        <f t="shared" si="682"/>
        <v>0</v>
      </c>
      <c r="BC920" s="2207">
        <f t="shared" si="683"/>
        <v>0</v>
      </c>
      <c r="BD920" s="2244">
        <f t="shared" si="688"/>
        <v>0</v>
      </c>
      <c r="BE920" s="2207">
        <f t="shared" si="689"/>
        <v>0</v>
      </c>
      <c r="BF920" s="2246">
        <v>28</v>
      </c>
      <c r="BG920" s="2075">
        <v>640000</v>
      </c>
      <c r="BH920" s="2075">
        <v>0</v>
      </c>
      <c r="BI920" s="2075">
        <v>150000</v>
      </c>
      <c r="BJ920" s="2206">
        <f t="shared" si="694"/>
        <v>790000</v>
      </c>
      <c r="BK920" s="2206">
        <f t="shared" si="717"/>
        <v>22120000</v>
      </c>
      <c r="BL920" s="2206">
        <f t="shared" si="718"/>
        <v>17920000</v>
      </c>
      <c r="BM920" s="2206">
        <f t="shared" si="719"/>
        <v>0</v>
      </c>
      <c r="BN920" s="2206">
        <f t="shared" si="720"/>
        <v>4200000</v>
      </c>
      <c r="BO920" s="2244">
        <v>28</v>
      </c>
      <c r="BP920" s="2075">
        <v>640000</v>
      </c>
      <c r="BQ920" s="2075">
        <v>0</v>
      </c>
      <c r="BR920" s="2075">
        <v>150000</v>
      </c>
      <c r="BS920" s="2206">
        <f t="shared" si="695"/>
        <v>790000</v>
      </c>
      <c r="BT920" s="2206">
        <f t="shared" si="721"/>
        <v>22120000</v>
      </c>
      <c r="BU920" s="2206">
        <f t="shared" si="722"/>
        <v>17920000</v>
      </c>
      <c r="BV920" s="2206">
        <f t="shared" si="723"/>
        <v>0</v>
      </c>
      <c r="BW920" s="2206">
        <f t="shared" si="724"/>
        <v>4200000</v>
      </c>
      <c r="BX920" s="2244">
        <f t="shared" si="684"/>
        <v>0</v>
      </c>
      <c r="BY920" s="2207">
        <f t="shared" si="685"/>
        <v>0</v>
      </c>
      <c r="BZ920" s="2211">
        <f t="shared" si="686"/>
        <v>0</v>
      </c>
      <c r="CA920" s="2212">
        <f t="shared" si="687"/>
        <v>0</v>
      </c>
      <c r="CB920" s="2083"/>
      <c r="CC920" s="2083"/>
      <c r="CD920" s="2237"/>
      <c r="CF920" s="2200"/>
    </row>
    <row r="921" spans="1:84" s="1974" customFormat="1" ht="18" customHeight="1" outlineLevel="1">
      <c r="A921" s="2235" t="s">
        <v>4714</v>
      </c>
      <c r="B921" s="2235" t="b">
        <v>1</v>
      </c>
      <c r="C921" s="2201"/>
      <c r="D921" s="2236" t="s">
        <v>4107</v>
      </c>
      <c r="E921" s="2243" t="s">
        <v>4715</v>
      </c>
      <c r="F921" s="2204" t="s">
        <v>154</v>
      </c>
      <c r="G921" s="2244">
        <v>3</v>
      </c>
      <c r="H921" s="2206">
        <v>114320</v>
      </c>
      <c r="I921" s="2206">
        <v>1106980</v>
      </c>
      <c r="J921" s="2206">
        <v>150</v>
      </c>
      <c r="K921" s="2206">
        <f t="shared" si="696"/>
        <v>1221450</v>
      </c>
      <c r="L921" s="2206">
        <f t="shared" si="697"/>
        <v>3664350</v>
      </c>
      <c r="M921" s="2206">
        <f t="shared" si="698"/>
        <v>342960</v>
      </c>
      <c r="N921" s="2206">
        <f t="shared" si="699"/>
        <v>3320940</v>
      </c>
      <c r="O921" s="2206">
        <f t="shared" si="700"/>
        <v>450</v>
      </c>
      <c r="P921" s="2244">
        <v>3</v>
      </c>
      <c r="Q921" s="2206">
        <v>114320</v>
      </c>
      <c r="R921" s="2206">
        <v>1106980</v>
      </c>
      <c r="S921" s="2206">
        <v>150</v>
      </c>
      <c r="T921" s="2206">
        <f t="shared" si="690"/>
        <v>1221450</v>
      </c>
      <c r="U921" s="2206">
        <f t="shared" si="701"/>
        <v>3664350</v>
      </c>
      <c r="V921" s="2206">
        <f t="shared" si="702"/>
        <v>342960</v>
      </c>
      <c r="W921" s="2206">
        <f t="shared" si="703"/>
        <v>3320940</v>
      </c>
      <c r="X921" s="2206">
        <f t="shared" si="704"/>
        <v>450</v>
      </c>
      <c r="Y921" s="2244">
        <f t="shared" si="680"/>
        <v>0</v>
      </c>
      <c r="Z921" s="2207">
        <f t="shared" si="681"/>
        <v>0</v>
      </c>
      <c r="AA921" s="2244">
        <v>3</v>
      </c>
      <c r="AB921" s="2206">
        <v>1150000</v>
      </c>
      <c r="AC921" s="2206"/>
      <c r="AD921" s="2206">
        <v>150000</v>
      </c>
      <c r="AE921" s="2206">
        <f t="shared" si="691"/>
        <v>1300000</v>
      </c>
      <c r="AF921" s="2206">
        <f t="shared" si="705"/>
        <v>3900000</v>
      </c>
      <c r="AG921" s="2206">
        <f t="shared" si="706"/>
        <v>3450000</v>
      </c>
      <c r="AH921" s="2206">
        <f t="shared" si="707"/>
        <v>0</v>
      </c>
      <c r="AI921" s="2207">
        <f t="shared" si="708"/>
        <v>450000</v>
      </c>
      <c r="AJ921" s="2246">
        <v>3</v>
      </c>
      <c r="AK921" s="2075">
        <v>1150000</v>
      </c>
      <c r="AL921" s="2075"/>
      <c r="AM921" s="2075">
        <v>150000</v>
      </c>
      <c r="AN921" s="2206">
        <f t="shared" si="692"/>
        <v>1300000</v>
      </c>
      <c r="AO921" s="2206">
        <f t="shared" si="709"/>
        <v>3900000</v>
      </c>
      <c r="AP921" s="2206">
        <f t="shared" si="710"/>
        <v>3450000</v>
      </c>
      <c r="AQ921" s="2206">
        <f t="shared" si="711"/>
        <v>0</v>
      </c>
      <c r="AR921" s="2206">
        <f t="shared" si="712"/>
        <v>450000</v>
      </c>
      <c r="AS921" s="2244">
        <v>3</v>
      </c>
      <c r="AT921" s="2075">
        <v>1150000</v>
      </c>
      <c r="AU921" s="2075"/>
      <c r="AV921" s="2075">
        <v>150000</v>
      </c>
      <c r="AW921" s="2206">
        <f t="shared" si="693"/>
        <v>1300000</v>
      </c>
      <c r="AX921" s="2206">
        <f t="shared" si="713"/>
        <v>3900000</v>
      </c>
      <c r="AY921" s="2206">
        <f t="shared" si="714"/>
        <v>3450000</v>
      </c>
      <c r="AZ921" s="2206">
        <f t="shared" si="715"/>
        <v>0</v>
      </c>
      <c r="BA921" s="2206">
        <f t="shared" si="716"/>
        <v>450000</v>
      </c>
      <c r="BB921" s="2244">
        <f t="shared" si="682"/>
        <v>0</v>
      </c>
      <c r="BC921" s="2207">
        <f t="shared" si="683"/>
        <v>0</v>
      </c>
      <c r="BD921" s="2244">
        <f t="shared" si="688"/>
        <v>0</v>
      </c>
      <c r="BE921" s="2207">
        <f t="shared" si="689"/>
        <v>0</v>
      </c>
      <c r="BF921" s="2246">
        <v>3</v>
      </c>
      <c r="BG921" s="2075">
        <v>1150000</v>
      </c>
      <c r="BH921" s="2075">
        <v>0</v>
      </c>
      <c r="BI921" s="2075">
        <v>150000</v>
      </c>
      <c r="BJ921" s="2206">
        <f t="shared" si="694"/>
        <v>1300000</v>
      </c>
      <c r="BK921" s="2206">
        <f t="shared" si="717"/>
        <v>3900000</v>
      </c>
      <c r="BL921" s="2206">
        <f t="shared" si="718"/>
        <v>3450000</v>
      </c>
      <c r="BM921" s="2206">
        <f t="shared" si="719"/>
        <v>0</v>
      </c>
      <c r="BN921" s="2206">
        <f t="shared" si="720"/>
        <v>450000</v>
      </c>
      <c r="BO921" s="2244">
        <v>3</v>
      </c>
      <c r="BP921" s="2075">
        <v>1150000</v>
      </c>
      <c r="BQ921" s="2075">
        <v>0</v>
      </c>
      <c r="BR921" s="2075">
        <v>150000</v>
      </c>
      <c r="BS921" s="2206">
        <f t="shared" si="695"/>
        <v>1300000</v>
      </c>
      <c r="BT921" s="2206">
        <f t="shared" si="721"/>
        <v>3900000</v>
      </c>
      <c r="BU921" s="2206">
        <f t="shared" si="722"/>
        <v>3450000</v>
      </c>
      <c r="BV921" s="2206">
        <f t="shared" si="723"/>
        <v>0</v>
      </c>
      <c r="BW921" s="2206">
        <f t="shared" si="724"/>
        <v>450000</v>
      </c>
      <c r="BX921" s="2244">
        <f t="shared" si="684"/>
        <v>0</v>
      </c>
      <c r="BY921" s="2207">
        <f t="shared" si="685"/>
        <v>0</v>
      </c>
      <c r="BZ921" s="2211">
        <f t="shared" si="686"/>
        <v>0</v>
      </c>
      <c r="CA921" s="2212">
        <f t="shared" si="687"/>
        <v>0</v>
      </c>
      <c r="CB921" s="2083"/>
      <c r="CC921" s="2083"/>
      <c r="CD921" s="2237"/>
      <c r="CF921" s="2200"/>
    </row>
    <row r="922" spans="1:84" s="1974" customFormat="1" ht="18" customHeight="1" outlineLevel="1">
      <c r="A922" s="2235" t="s">
        <v>4716</v>
      </c>
      <c r="B922" s="2235" t="b">
        <v>1</v>
      </c>
      <c r="C922" s="2201"/>
      <c r="D922" s="2236" t="s">
        <v>4717</v>
      </c>
      <c r="E922" s="2243" t="s">
        <v>3257</v>
      </c>
      <c r="F922" s="2204" t="s">
        <v>154</v>
      </c>
      <c r="G922" s="2244">
        <v>1</v>
      </c>
      <c r="H922" s="2206">
        <v>63510</v>
      </c>
      <c r="I922" s="2206">
        <v>614980</v>
      </c>
      <c r="J922" s="2206">
        <v>80</v>
      </c>
      <c r="K922" s="2206">
        <f t="shared" si="696"/>
        <v>678570</v>
      </c>
      <c r="L922" s="2206">
        <f t="shared" si="697"/>
        <v>678570</v>
      </c>
      <c r="M922" s="2206">
        <f t="shared" si="698"/>
        <v>63510</v>
      </c>
      <c r="N922" s="2206">
        <f t="shared" si="699"/>
        <v>614980</v>
      </c>
      <c r="O922" s="2206">
        <f t="shared" si="700"/>
        <v>80</v>
      </c>
      <c r="P922" s="2244">
        <v>1</v>
      </c>
      <c r="Q922" s="2206">
        <v>63510</v>
      </c>
      <c r="R922" s="2206">
        <v>614980</v>
      </c>
      <c r="S922" s="2206">
        <v>80</v>
      </c>
      <c r="T922" s="2206">
        <f t="shared" si="690"/>
        <v>678570</v>
      </c>
      <c r="U922" s="2206">
        <f t="shared" si="701"/>
        <v>678570</v>
      </c>
      <c r="V922" s="2206">
        <f t="shared" si="702"/>
        <v>63510</v>
      </c>
      <c r="W922" s="2206">
        <f t="shared" si="703"/>
        <v>614980</v>
      </c>
      <c r="X922" s="2206">
        <f t="shared" si="704"/>
        <v>80</v>
      </c>
      <c r="Y922" s="2244">
        <f t="shared" si="680"/>
        <v>0</v>
      </c>
      <c r="Z922" s="2207">
        <f t="shared" si="681"/>
        <v>0</v>
      </c>
      <c r="AA922" s="2244">
        <v>1</v>
      </c>
      <c r="AB922" s="2206">
        <v>650000</v>
      </c>
      <c r="AC922" s="2206"/>
      <c r="AD922" s="2206">
        <v>100000</v>
      </c>
      <c r="AE922" s="2206">
        <f t="shared" si="691"/>
        <v>750000</v>
      </c>
      <c r="AF922" s="2206">
        <f t="shared" si="705"/>
        <v>750000</v>
      </c>
      <c r="AG922" s="2206">
        <f t="shared" si="706"/>
        <v>650000</v>
      </c>
      <c r="AH922" s="2206">
        <f t="shared" si="707"/>
        <v>0</v>
      </c>
      <c r="AI922" s="2207">
        <f t="shared" si="708"/>
        <v>100000</v>
      </c>
      <c r="AJ922" s="2246">
        <v>1</v>
      </c>
      <c r="AK922" s="2075">
        <v>650000</v>
      </c>
      <c r="AL922" s="2075"/>
      <c r="AM922" s="2075">
        <v>100000</v>
      </c>
      <c r="AN922" s="2206">
        <f t="shared" si="692"/>
        <v>750000</v>
      </c>
      <c r="AO922" s="2206">
        <f t="shared" si="709"/>
        <v>750000</v>
      </c>
      <c r="AP922" s="2206">
        <f t="shared" si="710"/>
        <v>650000</v>
      </c>
      <c r="AQ922" s="2206">
        <f t="shared" si="711"/>
        <v>0</v>
      </c>
      <c r="AR922" s="2206">
        <f t="shared" si="712"/>
        <v>100000</v>
      </c>
      <c r="AS922" s="2244">
        <v>1</v>
      </c>
      <c r="AT922" s="2075">
        <v>650000</v>
      </c>
      <c r="AU922" s="2075"/>
      <c r="AV922" s="2075">
        <v>100000</v>
      </c>
      <c r="AW922" s="2206">
        <f t="shared" si="693"/>
        <v>750000</v>
      </c>
      <c r="AX922" s="2206">
        <f t="shared" si="713"/>
        <v>750000</v>
      </c>
      <c r="AY922" s="2206">
        <f t="shared" si="714"/>
        <v>650000</v>
      </c>
      <c r="AZ922" s="2206">
        <f t="shared" si="715"/>
        <v>0</v>
      </c>
      <c r="BA922" s="2206">
        <f t="shared" si="716"/>
        <v>100000</v>
      </c>
      <c r="BB922" s="2244">
        <f t="shared" si="682"/>
        <v>0</v>
      </c>
      <c r="BC922" s="2207">
        <f t="shared" si="683"/>
        <v>0</v>
      </c>
      <c r="BD922" s="2244">
        <f t="shared" si="688"/>
        <v>0</v>
      </c>
      <c r="BE922" s="2207">
        <f t="shared" si="689"/>
        <v>0</v>
      </c>
      <c r="BF922" s="2246">
        <v>1</v>
      </c>
      <c r="BG922" s="2075">
        <v>650000</v>
      </c>
      <c r="BH922" s="2075">
        <v>0</v>
      </c>
      <c r="BI922" s="2075">
        <v>100000</v>
      </c>
      <c r="BJ922" s="2206">
        <f t="shared" si="694"/>
        <v>750000</v>
      </c>
      <c r="BK922" s="2206">
        <f t="shared" si="717"/>
        <v>750000</v>
      </c>
      <c r="BL922" s="2206">
        <f t="shared" si="718"/>
        <v>650000</v>
      </c>
      <c r="BM922" s="2206">
        <f t="shared" si="719"/>
        <v>0</v>
      </c>
      <c r="BN922" s="2206">
        <f t="shared" si="720"/>
        <v>100000</v>
      </c>
      <c r="BO922" s="2244">
        <v>1</v>
      </c>
      <c r="BP922" s="2075">
        <v>650000</v>
      </c>
      <c r="BQ922" s="2075">
        <v>0</v>
      </c>
      <c r="BR922" s="2075">
        <v>100000</v>
      </c>
      <c r="BS922" s="2206">
        <f t="shared" si="695"/>
        <v>750000</v>
      </c>
      <c r="BT922" s="2206">
        <f t="shared" si="721"/>
        <v>750000</v>
      </c>
      <c r="BU922" s="2206">
        <f t="shared" si="722"/>
        <v>650000</v>
      </c>
      <c r="BV922" s="2206">
        <f t="shared" si="723"/>
        <v>0</v>
      </c>
      <c r="BW922" s="2206">
        <f t="shared" si="724"/>
        <v>100000</v>
      </c>
      <c r="BX922" s="2244">
        <f t="shared" si="684"/>
        <v>0</v>
      </c>
      <c r="BY922" s="2207">
        <f t="shared" si="685"/>
        <v>0</v>
      </c>
      <c r="BZ922" s="2211">
        <f t="shared" si="686"/>
        <v>0</v>
      </c>
      <c r="CA922" s="2212">
        <f t="shared" si="687"/>
        <v>0</v>
      </c>
      <c r="CB922" s="2083"/>
      <c r="CC922" s="2083"/>
      <c r="CD922" s="2237"/>
      <c r="CF922" s="2200"/>
    </row>
    <row r="923" spans="1:84" s="1974" customFormat="1" ht="18" customHeight="1" outlineLevel="1">
      <c r="A923" s="2235" t="s">
        <v>4718</v>
      </c>
      <c r="B923" s="2235" t="b">
        <v>1</v>
      </c>
      <c r="C923" s="2201"/>
      <c r="D923" s="2236" t="s">
        <v>4719</v>
      </c>
      <c r="E923" s="2243" t="s">
        <v>4720</v>
      </c>
      <c r="F923" s="2204" t="s">
        <v>154</v>
      </c>
      <c r="G923" s="2244">
        <v>1</v>
      </c>
      <c r="H923" s="2206">
        <v>133380</v>
      </c>
      <c r="I923" s="2206">
        <v>1291480</v>
      </c>
      <c r="J923" s="2206">
        <v>180</v>
      </c>
      <c r="K923" s="2206">
        <f t="shared" si="696"/>
        <v>1425040</v>
      </c>
      <c r="L923" s="2206">
        <f t="shared" si="697"/>
        <v>1425040</v>
      </c>
      <c r="M923" s="2206">
        <f t="shared" si="698"/>
        <v>133380</v>
      </c>
      <c r="N923" s="2206">
        <f t="shared" si="699"/>
        <v>1291480</v>
      </c>
      <c r="O923" s="2206">
        <f t="shared" si="700"/>
        <v>180</v>
      </c>
      <c r="P923" s="2244">
        <v>1</v>
      </c>
      <c r="Q923" s="2206">
        <v>133380</v>
      </c>
      <c r="R923" s="2206">
        <v>1291480</v>
      </c>
      <c r="S923" s="2206">
        <v>180</v>
      </c>
      <c r="T923" s="2206">
        <f t="shared" si="690"/>
        <v>1425040</v>
      </c>
      <c r="U923" s="2206">
        <f t="shared" si="701"/>
        <v>1425040</v>
      </c>
      <c r="V923" s="2206">
        <f t="shared" si="702"/>
        <v>133380</v>
      </c>
      <c r="W923" s="2206">
        <f t="shared" si="703"/>
        <v>1291480</v>
      </c>
      <c r="X923" s="2206">
        <f t="shared" si="704"/>
        <v>180</v>
      </c>
      <c r="Y923" s="2244">
        <f t="shared" si="680"/>
        <v>0</v>
      </c>
      <c r="Z923" s="2207">
        <f t="shared" si="681"/>
        <v>0</v>
      </c>
      <c r="AA923" s="2244">
        <v>1</v>
      </c>
      <c r="AB923" s="2206">
        <v>1100000</v>
      </c>
      <c r="AC923" s="2206"/>
      <c r="AD923" s="2206">
        <v>150000</v>
      </c>
      <c r="AE923" s="2206">
        <f t="shared" si="691"/>
        <v>1250000</v>
      </c>
      <c r="AF923" s="2206">
        <f t="shared" si="705"/>
        <v>1250000</v>
      </c>
      <c r="AG923" s="2206">
        <f t="shared" si="706"/>
        <v>1100000</v>
      </c>
      <c r="AH923" s="2206">
        <f t="shared" si="707"/>
        <v>0</v>
      </c>
      <c r="AI923" s="2207">
        <f t="shared" si="708"/>
        <v>150000</v>
      </c>
      <c r="AJ923" s="2246">
        <v>1</v>
      </c>
      <c r="AK923" s="2075">
        <v>1100000</v>
      </c>
      <c r="AL923" s="2075"/>
      <c r="AM923" s="2075">
        <v>150000</v>
      </c>
      <c r="AN923" s="2206">
        <f t="shared" si="692"/>
        <v>1250000</v>
      </c>
      <c r="AO923" s="2206">
        <f t="shared" si="709"/>
        <v>1250000</v>
      </c>
      <c r="AP923" s="2206">
        <f t="shared" si="710"/>
        <v>1100000</v>
      </c>
      <c r="AQ923" s="2206">
        <f t="shared" si="711"/>
        <v>0</v>
      </c>
      <c r="AR923" s="2206">
        <f t="shared" si="712"/>
        <v>150000</v>
      </c>
      <c r="AS923" s="2244">
        <v>1</v>
      </c>
      <c r="AT923" s="2075">
        <v>1100000</v>
      </c>
      <c r="AU923" s="2075"/>
      <c r="AV923" s="2075">
        <v>150000</v>
      </c>
      <c r="AW923" s="2206">
        <f t="shared" si="693"/>
        <v>1250000</v>
      </c>
      <c r="AX923" s="2206">
        <f t="shared" si="713"/>
        <v>1250000</v>
      </c>
      <c r="AY923" s="2206">
        <f t="shared" si="714"/>
        <v>1100000</v>
      </c>
      <c r="AZ923" s="2206">
        <f t="shared" si="715"/>
        <v>0</v>
      </c>
      <c r="BA923" s="2206">
        <f t="shared" si="716"/>
        <v>150000</v>
      </c>
      <c r="BB923" s="2244">
        <f t="shared" si="682"/>
        <v>0</v>
      </c>
      <c r="BC923" s="2207">
        <f t="shared" si="683"/>
        <v>0</v>
      </c>
      <c r="BD923" s="2244">
        <f t="shared" si="688"/>
        <v>0</v>
      </c>
      <c r="BE923" s="2207">
        <f t="shared" si="689"/>
        <v>0</v>
      </c>
      <c r="BF923" s="2246">
        <v>1</v>
      </c>
      <c r="BG923" s="2075">
        <v>1100000</v>
      </c>
      <c r="BH923" s="2075">
        <v>0</v>
      </c>
      <c r="BI923" s="2075">
        <v>150000</v>
      </c>
      <c r="BJ923" s="2206">
        <f t="shared" si="694"/>
        <v>1250000</v>
      </c>
      <c r="BK923" s="2206">
        <f t="shared" si="717"/>
        <v>1250000</v>
      </c>
      <c r="BL923" s="2206">
        <f t="shared" si="718"/>
        <v>1100000</v>
      </c>
      <c r="BM923" s="2206">
        <f t="shared" si="719"/>
        <v>0</v>
      </c>
      <c r="BN923" s="2206">
        <f t="shared" si="720"/>
        <v>150000</v>
      </c>
      <c r="BO923" s="2244">
        <v>1</v>
      </c>
      <c r="BP923" s="2075">
        <v>1100000</v>
      </c>
      <c r="BQ923" s="2075">
        <v>0</v>
      </c>
      <c r="BR923" s="2075">
        <v>150000</v>
      </c>
      <c r="BS923" s="2206">
        <f t="shared" si="695"/>
        <v>1250000</v>
      </c>
      <c r="BT923" s="2206">
        <f t="shared" si="721"/>
        <v>1250000</v>
      </c>
      <c r="BU923" s="2206">
        <f t="shared" si="722"/>
        <v>1100000</v>
      </c>
      <c r="BV923" s="2206">
        <f t="shared" si="723"/>
        <v>0</v>
      </c>
      <c r="BW923" s="2206">
        <f t="shared" si="724"/>
        <v>150000</v>
      </c>
      <c r="BX923" s="2244">
        <f t="shared" si="684"/>
        <v>0</v>
      </c>
      <c r="BY923" s="2207">
        <f t="shared" si="685"/>
        <v>0</v>
      </c>
      <c r="BZ923" s="2211">
        <f t="shared" si="686"/>
        <v>0</v>
      </c>
      <c r="CA923" s="2212">
        <f t="shared" si="687"/>
        <v>0</v>
      </c>
      <c r="CB923" s="2083"/>
      <c r="CC923" s="2083"/>
      <c r="CD923" s="2237"/>
      <c r="CF923" s="2200"/>
    </row>
    <row r="924" spans="1:84" s="1974" customFormat="1" ht="18" customHeight="1" outlineLevel="1">
      <c r="A924" s="2235" t="s">
        <v>4721</v>
      </c>
      <c r="B924" s="2235" t="b">
        <v>1</v>
      </c>
      <c r="C924" s="2201"/>
      <c r="D924" s="2236" t="s">
        <v>4722</v>
      </c>
      <c r="E924" s="2243" t="s">
        <v>4723</v>
      </c>
      <c r="F924" s="2204" t="s">
        <v>154</v>
      </c>
      <c r="G924" s="2244">
        <v>1</v>
      </c>
      <c r="H924" s="2206">
        <v>48390</v>
      </c>
      <c r="I924" s="2206">
        <v>468560</v>
      </c>
      <c r="J924" s="2206">
        <v>60</v>
      </c>
      <c r="K924" s="2206">
        <f t="shared" si="696"/>
        <v>517010</v>
      </c>
      <c r="L924" s="2206">
        <f t="shared" si="697"/>
        <v>517010</v>
      </c>
      <c r="M924" s="2206">
        <f t="shared" si="698"/>
        <v>48390</v>
      </c>
      <c r="N924" s="2206">
        <f t="shared" si="699"/>
        <v>468560</v>
      </c>
      <c r="O924" s="2206">
        <f t="shared" si="700"/>
        <v>60</v>
      </c>
      <c r="P924" s="2244">
        <v>1</v>
      </c>
      <c r="Q924" s="2206">
        <v>48390</v>
      </c>
      <c r="R924" s="2206">
        <v>468560</v>
      </c>
      <c r="S924" s="2206">
        <v>60</v>
      </c>
      <c r="T924" s="2206">
        <f t="shared" si="690"/>
        <v>517010</v>
      </c>
      <c r="U924" s="2206">
        <f t="shared" si="701"/>
        <v>517010</v>
      </c>
      <c r="V924" s="2206">
        <f t="shared" si="702"/>
        <v>48390</v>
      </c>
      <c r="W924" s="2206">
        <f t="shared" si="703"/>
        <v>468560</v>
      </c>
      <c r="X924" s="2206">
        <f t="shared" si="704"/>
        <v>60</v>
      </c>
      <c r="Y924" s="2244">
        <f t="shared" si="680"/>
        <v>0</v>
      </c>
      <c r="Z924" s="2207">
        <f t="shared" si="681"/>
        <v>0</v>
      </c>
      <c r="AA924" s="2244">
        <v>1</v>
      </c>
      <c r="AB924" s="2206">
        <v>410000</v>
      </c>
      <c r="AC924" s="2206"/>
      <c r="AD924" s="2206">
        <v>80000</v>
      </c>
      <c r="AE924" s="2206">
        <f t="shared" si="691"/>
        <v>490000</v>
      </c>
      <c r="AF924" s="2206">
        <f t="shared" si="705"/>
        <v>490000</v>
      </c>
      <c r="AG924" s="2206">
        <f t="shared" si="706"/>
        <v>410000</v>
      </c>
      <c r="AH924" s="2206">
        <f t="shared" si="707"/>
        <v>0</v>
      </c>
      <c r="AI924" s="2207">
        <f t="shared" si="708"/>
        <v>80000</v>
      </c>
      <c r="AJ924" s="2246">
        <v>1</v>
      </c>
      <c r="AK924" s="2075">
        <v>410000</v>
      </c>
      <c r="AL924" s="2075"/>
      <c r="AM924" s="2075">
        <v>80000</v>
      </c>
      <c r="AN924" s="2206">
        <f t="shared" si="692"/>
        <v>490000</v>
      </c>
      <c r="AO924" s="2206">
        <f t="shared" si="709"/>
        <v>490000</v>
      </c>
      <c r="AP924" s="2206">
        <f t="shared" si="710"/>
        <v>410000</v>
      </c>
      <c r="AQ924" s="2206">
        <f t="shared" si="711"/>
        <v>0</v>
      </c>
      <c r="AR924" s="2206">
        <f t="shared" si="712"/>
        <v>80000</v>
      </c>
      <c r="AS924" s="2244">
        <v>1</v>
      </c>
      <c r="AT924" s="2075">
        <v>410000</v>
      </c>
      <c r="AU924" s="2075"/>
      <c r="AV924" s="2075">
        <v>80000</v>
      </c>
      <c r="AW924" s="2206">
        <f t="shared" si="693"/>
        <v>490000</v>
      </c>
      <c r="AX924" s="2206">
        <f t="shared" si="713"/>
        <v>490000</v>
      </c>
      <c r="AY924" s="2206">
        <f t="shared" si="714"/>
        <v>410000</v>
      </c>
      <c r="AZ924" s="2206">
        <f t="shared" si="715"/>
        <v>0</v>
      </c>
      <c r="BA924" s="2206">
        <f t="shared" si="716"/>
        <v>80000</v>
      </c>
      <c r="BB924" s="2244">
        <f t="shared" si="682"/>
        <v>0</v>
      </c>
      <c r="BC924" s="2207">
        <f t="shared" si="683"/>
        <v>0</v>
      </c>
      <c r="BD924" s="2244">
        <f t="shared" si="688"/>
        <v>0</v>
      </c>
      <c r="BE924" s="2207">
        <f t="shared" si="689"/>
        <v>0</v>
      </c>
      <c r="BF924" s="2246">
        <v>1</v>
      </c>
      <c r="BG924" s="2075">
        <v>410000</v>
      </c>
      <c r="BH924" s="2075">
        <v>0</v>
      </c>
      <c r="BI924" s="2075">
        <v>80000</v>
      </c>
      <c r="BJ924" s="2206">
        <f t="shared" si="694"/>
        <v>490000</v>
      </c>
      <c r="BK924" s="2206">
        <f t="shared" si="717"/>
        <v>490000</v>
      </c>
      <c r="BL924" s="2206">
        <f t="shared" si="718"/>
        <v>410000</v>
      </c>
      <c r="BM924" s="2206">
        <f t="shared" si="719"/>
        <v>0</v>
      </c>
      <c r="BN924" s="2206">
        <f t="shared" si="720"/>
        <v>80000</v>
      </c>
      <c r="BO924" s="2244">
        <v>1</v>
      </c>
      <c r="BP924" s="2075">
        <v>410000</v>
      </c>
      <c r="BQ924" s="2075">
        <v>0</v>
      </c>
      <c r="BR924" s="2075">
        <v>80000</v>
      </c>
      <c r="BS924" s="2206">
        <f t="shared" si="695"/>
        <v>490000</v>
      </c>
      <c r="BT924" s="2206">
        <f t="shared" si="721"/>
        <v>490000</v>
      </c>
      <c r="BU924" s="2206">
        <f t="shared" si="722"/>
        <v>410000</v>
      </c>
      <c r="BV924" s="2206">
        <f t="shared" si="723"/>
        <v>0</v>
      </c>
      <c r="BW924" s="2206">
        <f t="shared" si="724"/>
        <v>80000</v>
      </c>
      <c r="BX924" s="2244">
        <f t="shared" si="684"/>
        <v>0</v>
      </c>
      <c r="BY924" s="2207">
        <f t="shared" si="685"/>
        <v>0</v>
      </c>
      <c r="BZ924" s="2211">
        <f t="shared" si="686"/>
        <v>0</v>
      </c>
      <c r="CA924" s="2212">
        <f t="shared" si="687"/>
        <v>0</v>
      </c>
      <c r="CB924" s="2083"/>
      <c r="CC924" s="2083"/>
      <c r="CD924" s="2237"/>
      <c r="CF924" s="2200"/>
    </row>
    <row r="925" spans="1:84" s="1974" customFormat="1" ht="18" customHeight="1" outlineLevel="1">
      <c r="A925" s="2235" t="s">
        <v>4724</v>
      </c>
      <c r="B925" s="2235" t="b">
        <v>1</v>
      </c>
      <c r="C925" s="2201"/>
      <c r="D925" s="2236" t="s">
        <v>4110</v>
      </c>
      <c r="E925" s="2243" t="s">
        <v>4725</v>
      </c>
      <c r="F925" s="2204" t="s">
        <v>154</v>
      </c>
      <c r="G925" s="2244">
        <v>16</v>
      </c>
      <c r="H925" s="2206">
        <v>57160</v>
      </c>
      <c r="I925" s="2206">
        <v>553490</v>
      </c>
      <c r="J925" s="2206">
        <v>70</v>
      </c>
      <c r="K925" s="2206">
        <f t="shared" si="696"/>
        <v>610720</v>
      </c>
      <c r="L925" s="2206">
        <f t="shared" si="697"/>
        <v>9771520</v>
      </c>
      <c r="M925" s="2206">
        <f t="shared" si="698"/>
        <v>914560</v>
      </c>
      <c r="N925" s="2206">
        <f t="shared" si="699"/>
        <v>8855840</v>
      </c>
      <c r="O925" s="2206">
        <f t="shared" si="700"/>
        <v>1120</v>
      </c>
      <c r="P925" s="2244">
        <v>16</v>
      </c>
      <c r="Q925" s="2206">
        <v>57160</v>
      </c>
      <c r="R925" s="2206">
        <v>553490</v>
      </c>
      <c r="S925" s="2206">
        <v>70</v>
      </c>
      <c r="T925" s="2206">
        <f t="shared" si="690"/>
        <v>610720</v>
      </c>
      <c r="U925" s="2206">
        <f t="shared" si="701"/>
        <v>9771520</v>
      </c>
      <c r="V925" s="2206">
        <f t="shared" si="702"/>
        <v>914560</v>
      </c>
      <c r="W925" s="2206">
        <f t="shared" si="703"/>
        <v>8855840</v>
      </c>
      <c r="X925" s="2206">
        <f t="shared" si="704"/>
        <v>1120</v>
      </c>
      <c r="Y925" s="2244">
        <f t="shared" si="680"/>
        <v>0</v>
      </c>
      <c r="Z925" s="2207">
        <f t="shared" si="681"/>
        <v>0</v>
      </c>
      <c r="AA925" s="2244">
        <v>16</v>
      </c>
      <c r="AB925" s="2206">
        <v>320000</v>
      </c>
      <c r="AC925" s="2206"/>
      <c r="AD925" s="2206">
        <v>50000</v>
      </c>
      <c r="AE925" s="2206">
        <f t="shared" si="691"/>
        <v>370000</v>
      </c>
      <c r="AF925" s="2206">
        <f t="shared" si="705"/>
        <v>5920000</v>
      </c>
      <c r="AG925" s="2206">
        <f t="shared" si="706"/>
        <v>5120000</v>
      </c>
      <c r="AH925" s="2206">
        <f t="shared" si="707"/>
        <v>0</v>
      </c>
      <c r="AI925" s="2207">
        <f t="shared" si="708"/>
        <v>800000</v>
      </c>
      <c r="AJ925" s="2246">
        <v>16</v>
      </c>
      <c r="AK925" s="2075">
        <v>320000</v>
      </c>
      <c r="AL925" s="2075"/>
      <c r="AM925" s="2075">
        <v>50000</v>
      </c>
      <c r="AN925" s="2206">
        <f t="shared" si="692"/>
        <v>370000</v>
      </c>
      <c r="AO925" s="2206">
        <f t="shared" si="709"/>
        <v>5920000</v>
      </c>
      <c r="AP925" s="2206">
        <f t="shared" si="710"/>
        <v>5120000</v>
      </c>
      <c r="AQ925" s="2206">
        <f t="shared" si="711"/>
        <v>0</v>
      </c>
      <c r="AR925" s="2206">
        <f t="shared" si="712"/>
        <v>800000</v>
      </c>
      <c r="AS925" s="2244">
        <v>16</v>
      </c>
      <c r="AT925" s="2075">
        <v>320000</v>
      </c>
      <c r="AU925" s="2075"/>
      <c r="AV925" s="2075">
        <v>50000</v>
      </c>
      <c r="AW925" s="2206">
        <f t="shared" si="693"/>
        <v>370000</v>
      </c>
      <c r="AX925" s="2206">
        <f t="shared" si="713"/>
        <v>5920000</v>
      </c>
      <c r="AY925" s="2206">
        <f t="shared" si="714"/>
        <v>5120000</v>
      </c>
      <c r="AZ925" s="2206">
        <f t="shared" si="715"/>
        <v>0</v>
      </c>
      <c r="BA925" s="2206">
        <f t="shared" si="716"/>
        <v>800000</v>
      </c>
      <c r="BB925" s="2244">
        <f t="shared" si="682"/>
        <v>0</v>
      </c>
      <c r="BC925" s="2207">
        <f t="shared" si="683"/>
        <v>0</v>
      </c>
      <c r="BD925" s="2244">
        <f t="shared" si="688"/>
        <v>0</v>
      </c>
      <c r="BE925" s="2207">
        <f t="shared" si="689"/>
        <v>0</v>
      </c>
      <c r="BF925" s="2246">
        <v>16</v>
      </c>
      <c r="BG925" s="2075">
        <v>320000</v>
      </c>
      <c r="BH925" s="2075">
        <v>0</v>
      </c>
      <c r="BI925" s="2075">
        <v>50000</v>
      </c>
      <c r="BJ925" s="2206">
        <f t="shared" si="694"/>
        <v>370000</v>
      </c>
      <c r="BK925" s="2206">
        <f t="shared" si="717"/>
        <v>5920000</v>
      </c>
      <c r="BL925" s="2206">
        <f t="shared" si="718"/>
        <v>5120000</v>
      </c>
      <c r="BM925" s="2206">
        <f t="shared" si="719"/>
        <v>0</v>
      </c>
      <c r="BN925" s="2206">
        <f t="shared" si="720"/>
        <v>800000</v>
      </c>
      <c r="BO925" s="2244">
        <v>16</v>
      </c>
      <c r="BP925" s="2075">
        <v>320000</v>
      </c>
      <c r="BQ925" s="2075">
        <v>0</v>
      </c>
      <c r="BR925" s="2075">
        <v>50000</v>
      </c>
      <c r="BS925" s="2206">
        <f t="shared" si="695"/>
        <v>370000</v>
      </c>
      <c r="BT925" s="2206">
        <f t="shared" si="721"/>
        <v>5920000</v>
      </c>
      <c r="BU925" s="2206">
        <f t="shared" si="722"/>
        <v>5120000</v>
      </c>
      <c r="BV925" s="2206">
        <f t="shared" si="723"/>
        <v>0</v>
      </c>
      <c r="BW925" s="2206">
        <f t="shared" si="724"/>
        <v>800000</v>
      </c>
      <c r="BX925" s="2244">
        <f t="shared" si="684"/>
        <v>0</v>
      </c>
      <c r="BY925" s="2207">
        <f t="shared" si="685"/>
        <v>0</v>
      </c>
      <c r="BZ925" s="2211">
        <f t="shared" si="686"/>
        <v>0</v>
      </c>
      <c r="CA925" s="2212">
        <f t="shared" si="687"/>
        <v>0</v>
      </c>
      <c r="CB925" s="2083"/>
      <c r="CC925" s="2083"/>
      <c r="CD925" s="2237"/>
      <c r="CF925" s="2200"/>
    </row>
    <row r="926" spans="1:84" s="1974" customFormat="1" ht="18" customHeight="1" outlineLevel="1">
      <c r="A926" s="2235" t="s">
        <v>4726</v>
      </c>
      <c r="B926" s="2235" t="b">
        <v>1</v>
      </c>
      <c r="C926" s="2201"/>
      <c r="D926" s="2236" t="s">
        <v>4112</v>
      </c>
      <c r="E926" s="2243" t="s">
        <v>4727</v>
      </c>
      <c r="F926" s="2204" t="s">
        <v>154</v>
      </c>
      <c r="G926" s="2244">
        <v>28</v>
      </c>
      <c r="H926" s="2206">
        <v>47630</v>
      </c>
      <c r="I926" s="2206">
        <v>461240</v>
      </c>
      <c r="J926" s="2206">
        <v>60</v>
      </c>
      <c r="K926" s="2206">
        <f t="shared" si="696"/>
        <v>508930</v>
      </c>
      <c r="L926" s="2206">
        <f t="shared" si="697"/>
        <v>14250040</v>
      </c>
      <c r="M926" s="2206">
        <f t="shared" si="698"/>
        <v>1333640</v>
      </c>
      <c r="N926" s="2206">
        <f t="shared" si="699"/>
        <v>12914720</v>
      </c>
      <c r="O926" s="2206">
        <f t="shared" si="700"/>
        <v>1680</v>
      </c>
      <c r="P926" s="2244">
        <v>28</v>
      </c>
      <c r="Q926" s="2206">
        <v>47630</v>
      </c>
      <c r="R926" s="2206">
        <v>461240</v>
      </c>
      <c r="S926" s="2206">
        <v>60</v>
      </c>
      <c r="T926" s="2206">
        <f t="shared" si="690"/>
        <v>508930</v>
      </c>
      <c r="U926" s="2206">
        <f t="shared" si="701"/>
        <v>14250040</v>
      </c>
      <c r="V926" s="2206">
        <f t="shared" si="702"/>
        <v>1333640</v>
      </c>
      <c r="W926" s="2206">
        <f t="shared" si="703"/>
        <v>12914720</v>
      </c>
      <c r="X926" s="2206">
        <f t="shared" si="704"/>
        <v>1680</v>
      </c>
      <c r="Y926" s="2244">
        <f t="shared" si="680"/>
        <v>0</v>
      </c>
      <c r="Z926" s="2207">
        <f t="shared" si="681"/>
        <v>0</v>
      </c>
      <c r="AA926" s="2244">
        <v>28</v>
      </c>
      <c r="AB926" s="2206">
        <v>320000</v>
      </c>
      <c r="AC926" s="2206"/>
      <c r="AD926" s="2206">
        <v>50000</v>
      </c>
      <c r="AE926" s="2206">
        <f t="shared" si="691"/>
        <v>370000</v>
      </c>
      <c r="AF926" s="2206">
        <f t="shared" si="705"/>
        <v>10360000</v>
      </c>
      <c r="AG926" s="2206">
        <f t="shared" si="706"/>
        <v>8960000</v>
      </c>
      <c r="AH926" s="2206">
        <f t="shared" si="707"/>
        <v>0</v>
      </c>
      <c r="AI926" s="2207">
        <f t="shared" si="708"/>
        <v>1400000</v>
      </c>
      <c r="AJ926" s="2246">
        <v>28</v>
      </c>
      <c r="AK926" s="2075">
        <v>320000</v>
      </c>
      <c r="AL926" s="2075"/>
      <c r="AM926" s="2075">
        <v>50000</v>
      </c>
      <c r="AN926" s="2206">
        <f t="shared" si="692"/>
        <v>370000</v>
      </c>
      <c r="AO926" s="2206">
        <f t="shared" si="709"/>
        <v>10360000</v>
      </c>
      <c r="AP926" s="2206">
        <f t="shared" si="710"/>
        <v>8960000</v>
      </c>
      <c r="AQ926" s="2206">
        <f t="shared" si="711"/>
        <v>0</v>
      </c>
      <c r="AR926" s="2206">
        <f t="shared" si="712"/>
        <v>1400000</v>
      </c>
      <c r="AS926" s="2244">
        <v>28</v>
      </c>
      <c r="AT926" s="2075">
        <v>320000</v>
      </c>
      <c r="AU926" s="2075"/>
      <c r="AV926" s="2075">
        <v>50000</v>
      </c>
      <c r="AW926" s="2206">
        <f t="shared" si="693"/>
        <v>370000</v>
      </c>
      <c r="AX926" s="2206">
        <f t="shared" si="713"/>
        <v>10360000</v>
      </c>
      <c r="AY926" s="2206">
        <f t="shared" si="714"/>
        <v>8960000</v>
      </c>
      <c r="AZ926" s="2206">
        <f t="shared" si="715"/>
        <v>0</v>
      </c>
      <c r="BA926" s="2206">
        <f t="shared" si="716"/>
        <v>1400000</v>
      </c>
      <c r="BB926" s="2244">
        <f t="shared" si="682"/>
        <v>0</v>
      </c>
      <c r="BC926" s="2207">
        <f t="shared" si="683"/>
        <v>0</v>
      </c>
      <c r="BD926" s="2244">
        <f t="shared" si="688"/>
        <v>0</v>
      </c>
      <c r="BE926" s="2207">
        <f t="shared" si="689"/>
        <v>0</v>
      </c>
      <c r="BF926" s="2246">
        <v>28</v>
      </c>
      <c r="BG926" s="2075">
        <v>320000</v>
      </c>
      <c r="BH926" s="2075">
        <v>0</v>
      </c>
      <c r="BI926" s="2075">
        <v>50000</v>
      </c>
      <c r="BJ926" s="2206">
        <f t="shared" si="694"/>
        <v>370000</v>
      </c>
      <c r="BK926" s="2206">
        <f t="shared" si="717"/>
        <v>10360000</v>
      </c>
      <c r="BL926" s="2206">
        <f t="shared" si="718"/>
        <v>8960000</v>
      </c>
      <c r="BM926" s="2206">
        <f t="shared" si="719"/>
        <v>0</v>
      </c>
      <c r="BN926" s="2206">
        <f t="shared" si="720"/>
        <v>1400000</v>
      </c>
      <c r="BO926" s="2244">
        <v>28</v>
      </c>
      <c r="BP926" s="2075">
        <v>320000</v>
      </c>
      <c r="BQ926" s="2075">
        <v>0</v>
      </c>
      <c r="BR926" s="2075">
        <v>50000</v>
      </c>
      <c r="BS926" s="2206">
        <f t="shared" si="695"/>
        <v>370000</v>
      </c>
      <c r="BT926" s="2206">
        <f t="shared" si="721"/>
        <v>10360000</v>
      </c>
      <c r="BU926" s="2206">
        <f t="shared" si="722"/>
        <v>8960000</v>
      </c>
      <c r="BV926" s="2206">
        <f t="shared" si="723"/>
        <v>0</v>
      </c>
      <c r="BW926" s="2206">
        <f t="shared" si="724"/>
        <v>1400000</v>
      </c>
      <c r="BX926" s="2244">
        <f t="shared" si="684"/>
        <v>0</v>
      </c>
      <c r="BY926" s="2207">
        <f t="shared" si="685"/>
        <v>0</v>
      </c>
      <c r="BZ926" s="2211">
        <f t="shared" si="686"/>
        <v>0</v>
      </c>
      <c r="CA926" s="2212">
        <f t="shared" si="687"/>
        <v>0</v>
      </c>
      <c r="CB926" s="2083"/>
      <c r="CC926" s="2083"/>
      <c r="CD926" s="2237"/>
      <c r="CF926" s="2200"/>
    </row>
    <row r="927" spans="1:84" s="1974" customFormat="1" ht="18" customHeight="1" outlineLevel="1">
      <c r="A927" s="2235" t="s">
        <v>4728</v>
      </c>
      <c r="B927" s="2235" t="b">
        <v>1</v>
      </c>
      <c r="C927" s="2201"/>
      <c r="D927" s="2236" t="s">
        <v>4115</v>
      </c>
      <c r="E927" s="2243" t="s">
        <v>4729</v>
      </c>
      <c r="F927" s="2204" t="s">
        <v>154</v>
      </c>
      <c r="G927" s="2244">
        <v>16</v>
      </c>
      <c r="H927" s="2206">
        <v>152430</v>
      </c>
      <c r="I927" s="2206">
        <v>1475970</v>
      </c>
      <c r="J927" s="2206">
        <v>200</v>
      </c>
      <c r="K927" s="2206">
        <f t="shared" si="696"/>
        <v>1628600</v>
      </c>
      <c r="L927" s="2206">
        <f t="shared" si="697"/>
        <v>26057600</v>
      </c>
      <c r="M927" s="2206">
        <f t="shared" si="698"/>
        <v>2438880</v>
      </c>
      <c r="N927" s="2206">
        <f t="shared" si="699"/>
        <v>23615520</v>
      </c>
      <c r="O927" s="2206">
        <f t="shared" si="700"/>
        <v>3200</v>
      </c>
      <c r="P927" s="2244">
        <v>16</v>
      </c>
      <c r="Q927" s="2206">
        <v>152430</v>
      </c>
      <c r="R927" s="2206">
        <v>1475970</v>
      </c>
      <c r="S927" s="2206">
        <v>200</v>
      </c>
      <c r="T927" s="2206">
        <f t="shared" si="690"/>
        <v>1628600</v>
      </c>
      <c r="U927" s="2206">
        <f t="shared" si="701"/>
        <v>26057600</v>
      </c>
      <c r="V927" s="2206">
        <f t="shared" si="702"/>
        <v>2438880</v>
      </c>
      <c r="W927" s="2206">
        <f t="shared" si="703"/>
        <v>23615520</v>
      </c>
      <c r="X927" s="2206">
        <f t="shared" si="704"/>
        <v>3200</v>
      </c>
      <c r="Y927" s="2244">
        <f t="shared" si="680"/>
        <v>0</v>
      </c>
      <c r="Z927" s="2207">
        <f t="shared" si="681"/>
        <v>0</v>
      </c>
      <c r="AA927" s="2244">
        <v>16</v>
      </c>
      <c r="AB927" s="2206">
        <v>1100000</v>
      </c>
      <c r="AC927" s="2206"/>
      <c r="AD927" s="2206">
        <v>100000</v>
      </c>
      <c r="AE927" s="2206">
        <f t="shared" si="691"/>
        <v>1200000</v>
      </c>
      <c r="AF927" s="2206">
        <f t="shared" si="705"/>
        <v>19200000</v>
      </c>
      <c r="AG927" s="2206">
        <f t="shared" si="706"/>
        <v>17600000</v>
      </c>
      <c r="AH927" s="2206">
        <f t="shared" si="707"/>
        <v>0</v>
      </c>
      <c r="AI927" s="2207">
        <f t="shared" si="708"/>
        <v>1600000</v>
      </c>
      <c r="AJ927" s="2246">
        <v>16</v>
      </c>
      <c r="AK927" s="2075">
        <v>1100000</v>
      </c>
      <c r="AL927" s="2075"/>
      <c r="AM927" s="2075">
        <v>100000</v>
      </c>
      <c r="AN927" s="2206">
        <f t="shared" si="692"/>
        <v>1200000</v>
      </c>
      <c r="AO927" s="2206">
        <f t="shared" si="709"/>
        <v>19200000</v>
      </c>
      <c r="AP927" s="2206">
        <f t="shared" si="710"/>
        <v>17600000</v>
      </c>
      <c r="AQ927" s="2206">
        <f t="shared" si="711"/>
        <v>0</v>
      </c>
      <c r="AR927" s="2206">
        <f t="shared" si="712"/>
        <v>1600000</v>
      </c>
      <c r="AS927" s="2244">
        <v>16</v>
      </c>
      <c r="AT927" s="2075">
        <v>1100000</v>
      </c>
      <c r="AU927" s="2075"/>
      <c r="AV927" s="2075">
        <v>100000</v>
      </c>
      <c r="AW927" s="2206">
        <f t="shared" si="693"/>
        <v>1200000</v>
      </c>
      <c r="AX927" s="2206">
        <f t="shared" si="713"/>
        <v>19200000</v>
      </c>
      <c r="AY927" s="2206">
        <f t="shared" si="714"/>
        <v>17600000</v>
      </c>
      <c r="AZ927" s="2206">
        <f t="shared" si="715"/>
        <v>0</v>
      </c>
      <c r="BA927" s="2206">
        <f t="shared" si="716"/>
        <v>1600000</v>
      </c>
      <c r="BB927" s="2244">
        <f t="shared" si="682"/>
        <v>0</v>
      </c>
      <c r="BC927" s="2207">
        <f t="shared" si="683"/>
        <v>0</v>
      </c>
      <c r="BD927" s="2244">
        <f t="shared" si="688"/>
        <v>0</v>
      </c>
      <c r="BE927" s="2207">
        <f t="shared" si="689"/>
        <v>0</v>
      </c>
      <c r="BF927" s="2246">
        <v>16</v>
      </c>
      <c r="BG927" s="2075">
        <v>1100000</v>
      </c>
      <c r="BH927" s="2075">
        <v>0</v>
      </c>
      <c r="BI927" s="2075">
        <v>100000</v>
      </c>
      <c r="BJ927" s="2206">
        <f t="shared" si="694"/>
        <v>1200000</v>
      </c>
      <c r="BK927" s="2206">
        <f t="shared" si="717"/>
        <v>19200000</v>
      </c>
      <c r="BL927" s="2206">
        <f t="shared" si="718"/>
        <v>17600000</v>
      </c>
      <c r="BM927" s="2206">
        <f t="shared" si="719"/>
        <v>0</v>
      </c>
      <c r="BN927" s="2206">
        <f t="shared" si="720"/>
        <v>1600000</v>
      </c>
      <c r="BO927" s="2244">
        <v>16</v>
      </c>
      <c r="BP927" s="2075">
        <v>1100000</v>
      </c>
      <c r="BQ927" s="2075">
        <v>0</v>
      </c>
      <c r="BR927" s="2075">
        <v>100000</v>
      </c>
      <c r="BS927" s="2206">
        <f t="shared" si="695"/>
        <v>1200000</v>
      </c>
      <c r="BT927" s="2206">
        <f t="shared" si="721"/>
        <v>19200000</v>
      </c>
      <c r="BU927" s="2206">
        <f t="shared" si="722"/>
        <v>17600000</v>
      </c>
      <c r="BV927" s="2206">
        <f t="shared" si="723"/>
        <v>0</v>
      </c>
      <c r="BW927" s="2206">
        <f t="shared" si="724"/>
        <v>1600000</v>
      </c>
      <c r="BX927" s="2244">
        <f t="shared" si="684"/>
        <v>0</v>
      </c>
      <c r="BY927" s="2207">
        <f t="shared" si="685"/>
        <v>0</v>
      </c>
      <c r="BZ927" s="2211">
        <f t="shared" si="686"/>
        <v>0</v>
      </c>
      <c r="CA927" s="2212">
        <f t="shared" si="687"/>
        <v>0</v>
      </c>
      <c r="CB927" s="2083"/>
      <c r="CC927" s="2083"/>
      <c r="CD927" s="2237"/>
      <c r="CF927" s="2200"/>
    </row>
    <row r="928" spans="1:84" s="1974" customFormat="1" ht="18" customHeight="1" outlineLevel="1">
      <c r="A928" s="2235" t="s">
        <v>4730</v>
      </c>
      <c r="B928" s="2235" t="b">
        <v>1</v>
      </c>
      <c r="C928" s="2201"/>
      <c r="D928" s="2236" t="s">
        <v>4117</v>
      </c>
      <c r="E928" s="2243" t="s">
        <v>4731</v>
      </c>
      <c r="F928" s="2204" t="s">
        <v>154</v>
      </c>
      <c r="G928" s="2244">
        <v>12</v>
      </c>
      <c r="H928" s="2206">
        <v>130650</v>
      </c>
      <c r="I928" s="2206">
        <v>1265120</v>
      </c>
      <c r="J928" s="2206">
        <v>170</v>
      </c>
      <c r="K928" s="2206">
        <f t="shared" si="696"/>
        <v>1395940</v>
      </c>
      <c r="L928" s="2206">
        <f t="shared" si="697"/>
        <v>16751280</v>
      </c>
      <c r="M928" s="2206">
        <f t="shared" si="698"/>
        <v>1567800</v>
      </c>
      <c r="N928" s="2206">
        <f t="shared" si="699"/>
        <v>15181440</v>
      </c>
      <c r="O928" s="2206">
        <f t="shared" si="700"/>
        <v>2040</v>
      </c>
      <c r="P928" s="2244">
        <v>12</v>
      </c>
      <c r="Q928" s="2206">
        <v>130650</v>
      </c>
      <c r="R928" s="2206">
        <v>1265120</v>
      </c>
      <c r="S928" s="2206">
        <v>170</v>
      </c>
      <c r="T928" s="2206">
        <f t="shared" si="690"/>
        <v>1395940</v>
      </c>
      <c r="U928" s="2206">
        <f t="shared" si="701"/>
        <v>16751280</v>
      </c>
      <c r="V928" s="2206">
        <f t="shared" si="702"/>
        <v>1567800</v>
      </c>
      <c r="W928" s="2206">
        <f t="shared" si="703"/>
        <v>15181440</v>
      </c>
      <c r="X928" s="2206">
        <f t="shared" si="704"/>
        <v>2040</v>
      </c>
      <c r="Y928" s="2244">
        <f t="shared" si="680"/>
        <v>0</v>
      </c>
      <c r="Z928" s="2207">
        <f t="shared" si="681"/>
        <v>0</v>
      </c>
      <c r="AA928" s="2244">
        <v>12</v>
      </c>
      <c r="AB928" s="2206">
        <v>900000</v>
      </c>
      <c r="AC928" s="2206"/>
      <c r="AD928" s="2206">
        <v>100000</v>
      </c>
      <c r="AE928" s="2206">
        <f t="shared" si="691"/>
        <v>1000000</v>
      </c>
      <c r="AF928" s="2206">
        <f t="shared" si="705"/>
        <v>12000000</v>
      </c>
      <c r="AG928" s="2206">
        <f t="shared" si="706"/>
        <v>10800000</v>
      </c>
      <c r="AH928" s="2206">
        <f t="shared" si="707"/>
        <v>0</v>
      </c>
      <c r="AI928" s="2207">
        <f t="shared" si="708"/>
        <v>1200000</v>
      </c>
      <c r="AJ928" s="2246">
        <v>12</v>
      </c>
      <c r="AK928" s="2075">
        <v>900000</v>
      </c>
      <c r="AL928" s="2075"/>
      <c r="AM928" s="2075">
        <v>100000</v>
      </c>
      <c r="AN928" s="2206">
        <f t="shared" si="692"/>
        <v>1000000</v>
      </c>
      <c r="AO928" s="2206">
        <f t="shared" si="709"/>
        <v>12000000</v>
      </c>
      <c r="AP928" s="2206">
        <f t="shared" si="710"/>
        <v>10800000</v>
      </c>
      <c r="AQ928" s="2206">
        <f t="shared" si="711"/>
        <v>0</v>
      </c>
      <c r="AR928" s="2206">
        <f t="shared" si="712"/>
        <v>1200000</v>
      </c>
      <c r="AS928" s="2244">
        <v>12</v>
      </c>
      <c r="AT928" s="2075">
        <v>900000</v>
      </c>
      <c r="AU928" s="2075"/>
      <c r="AV928" s="2075">
        <v>100000</v>
      </c>
      <c r="AW928" s="2206">
        <f t="shared" si="693"/>
        <v>1000000</v>
      </c>
      <c r="AX928" s="2206">
        <f t="shared" si="713"/>
        <v>12000000</v>
      </c>
      <c r="AY928" s="2206">
        <f t="shared" si="714"/>
        <v>10800000</v>
      </c>
      <c r="AZ928" s="2206">
        <f t="shared" si="715"/>
        <v>0</v>
      </c>
      <c r="BA928" s="2206">
        <f t="shared" si="716"/>
        <v>1200000</v>
      </c>
      <c r="BB928" s="2244">
        <f t="shared" si="682"/>
        <v>0</v>
      </c>
      <c r="BC928" s="2207">
        <f t="shared" si="683"/>
        <v>0</v>
      </c>
      <c r="BD928" s="2244">
        <f t="shared" si="688"/>
        <v>0</v>
      </c>
      <c r="BE928" s="2207">
        <f t="shared" si="689"/>
        <v>0</v>
      </c>
      <c r="BF928" s="2246">
        <v>12</v>
      </c>
      <c r="BG928" s="2075">
        <v>900000</v>
      </c>
      <c r="BH928" s="2075">
        <v>0</v>
      </c>
      <c r="BI928" s="2075">
        <v>100000</v>
      </c>
      <c r="BJ928" s="2206">
        <f t="shared" si="694"/>
        <v>1000000</v>
      </c>
      <c r="BK928" s="2206">
        <f t="shared" si="717"/>
        <v>12000000</v>
      </c>
      <c r="BL928" s="2206">
        <f t="shared" si="718"/>
        <v>10800000</v>
      </c>
      <c r="BM928" s="2206">
        <f t="shared" si="719"/>
        <v>0</v>
      </c>
      <c r="BN928" s="2206">
        <f t="shared" si="720"/>
        <v>1200000</v>
      </c>
      <c r="BO928" s="2244">
        <v>12</v>
      </c>
      <c r="BP928" s="2075">
        <v>900000</v>
      </c>
      <c r="BQ928" s="2075">
        <v>0</v>
      </c>
      <c r="BR928" s="2075">
        <v>100000</v>
      </c>
      <c r="BS928" s="2206">
        <f t="shared" si="695"/>
        <v>1000000</v>
      </c>
      <c r="BT928" s="2206">
        <f t="shared" si="721"/>
        <v>12000000</v>
      </c>
      <c r="BU928" s="2206">
        <f t="shared" si="722"/>
        <v>10800000</v>
      </c>
      <c r="BV928" s="2206">
        <f t="shared" si="723"/>
        <v>0</v>
      </c>
      <c r="BW928" s="2206">
        <f t="shared" si="724"/>
        <v>1200000</v>
      </c>
      <c r="BX928" s="2244">
        <f t="shared" si="684"/>
        <v>0</v>
      </c>
      <c r="BY928" s="2207">
        <f t="shared" si="685"/>
        <v>0</v>
      </c>
      <c r="BZ928" s="2211">
        <f t="shared" si="686"/>
        <v>0</v>
      </c>
      <c r="CA928" s="2212">
        <f t="shared" si="687"/>
        <v>0</v>
      </c>
      <c r="CB928" s="2083"/>
      <c r="CC928" s="2083"/>
      <c r="CD928" s="2237"/>
      <c r="CF928" s="2200"/>
    </row>
    <row r="929" spans="1:94" s="1974" customFormat="1" ht="18" customHeight="1" outlineLevel="1">
      <c r="A929" s="2235" t="s">
        <v>4732</v>
      </c>
      <c r="B929" s="2235" t="b">
        <v>1</v>
      </c>
      <c r="C929" s="2201"/>
      <c r="D929" s="2236" t="s">
        <v>4119</v>
      </c>
      <c r="E929" s="2243" t="s">
        <v>3257</v>
      </c>
      <c r="F929" s="2204" t="s">
        <v>154</v>
      </c>
      <c r="G929" s="2244">
        <v>4</v>
      </c>
      <c r="H929" s="2206">
        <v>63510</v>
      </c>
      <c r="I929" s="2206">
        <v>614980</v>
      </c>
      <c r="J929" s="2206">
        <v>80</v>
      </c>
      <c r="K929" s="2206">
        <f t="shared" si="696"/>
        <v>678570</v>
      </c>
      <c r="L929" s="2206">
        <f t="shared" si="697"/>
        <v>2714280</v>
      </c>
      <c r="M929" s="2206">
        <f t="shared" si="698"/>
        <v>254040</v>
      </c>
      <c r="N929" s="2206">
        <f t="shared" si="699"/>
        <v>2459920</v>
      </c>
      <c r="O929" s="2206">
        <f t="shared" si="700"/>
        <v>320</v>
      </c>
      <c r="P929" s="2244">
        <v>4</v>
      </c>
      <c r="Q929" s="2206">
        <v>63510</v>
      </c>
      <c r="R929" s="2206">
        <v>614980</v>
      </c>
      <c r="S929" s="2206">
        <v>80</v>
      </c>
      <c r="T929" s="2206">
        <f t="shared" si="690"/>
        <v>678570</v>
      </c>
      <c r="U929" s="2206">
        <f t="shared" si="701"/>
        <v>2714280</v>
      </c>
      <c r="V929" s="2206">
        <f t="shared" si="702"/>
        <v>254040</v>
      </c>
      <c r="W929" s="2206">
        <f t="shared" si="703"/>
        <v>2459920</v>
      </c>
      <c r="X929" s="2206">
        <f t="shared" si="704"/>
        <v>320</v>
      </c>
      <c r="Y929" s="2244">
        <f t="shared" si="680"/>
        <v>0</v>
      </c>
      <c r="Z929" s="2207">
        <f t="shared" si="681"/>
        <v>0</v>
      </c>
      <c r="AA929" s="2244">
        <v>4</v>
      </c>
      <c r="AB929" s="2206">
        <v>340000</v>
      </c>
      <c r="AC929" s="2206"/>
      <c r="AD929" s="2206">
        <v>80000</v>
      </c>
      <c r="AE929" s="2206">
        <f t="shared" si="691"/>
        <v>420000</v>
      </c>
      <c r="AF929" s="2206">
        <f t="shared" si="705"/>
        <v>1680000</v>
      </c>
      <c r="AG929" s="2206">
        <f t="shared" si="706"/>
        <v>1360000</v>
      </c>
      <c r="AH929" s="2206">
        <f t="shared" si="707"/>
        <v>0</v>
      </c>
      <c r="AI929" s="2207">
        <f t="shared" si="708"/>
        <v>320000</v>
      </c>
      <c r="AJ929" s="2246">
        <v>4</v>
      </c>
      <c r="AK929" s="2075">
        <v>340000</v>
      </c>
      <c r="AL929" s="2075"/>
      <c r="AM929" s="2075">
        <v>80000</v>
      </c>
      <c r="AN929" s="2206">
        <f t="shared" si="692"/>
        <v>420000</v>
      </c>
      <c r="AO929" s="2206">
        <f t="shared" si="709"/>
        <v>1680000</v>
      </c>
      <c r="AP929" s="2206">
        <f t="shared" si="710"/>
        <v>1360000</v>
      </c>
      <c r="AQ929" s="2206">
        <f t="shared" si="711"/>
        <v>0</v>
      </c>
      <c r="AR929" s="2206">
        <f t="shared" si="712"/>
        <v>320000</v>
      </c>
      <c r="AS929" s="2244">
        <v>4</v>
      </c>
      <c r="AT929" s="2075">
        <v>340000</v>
      </c>
      <c r="AU929" s="2075"/>
      <c r="AV929" s="2075">
        <v>80000</v>
      </c>
      <c r="AW929" s="2206">
        <f t="shared" si="693"/>
        <v>420000</v>
      </c>
      <c r="AX929" s="2206">
        <f t="shared" si="713"/>
        <v>1680000</v>
      </c>
      <c r="AY929" s="2206">
        <f t="shared" si="714"/>
        <v>1360000</v>
      </c>
      <c r="AZ929" s="2206">
        <f t="shared" si="715"/>
        <v>0</v>
      </c>
      <c r="BA929" s="2206">
        <f t="shared" si="716"/>
        <v>320000</v>
      </c>
      <c r="BB929" s="2244">
        <f t="shared" si="682"/>
        <v>0</v>
      </c>
      <c r="BC929" s="2207">
        <f t="shared" si="683"/>
        <v>0</v>
      </c>
      <c r="BD929" s="2244">
        <f t="shared" si="688"/>
        <v>0</v>
      </c>
      <c r="BE929" s="2207">
        <f t="shared" si="689"/>
        <v>0</v>
      </c>
      <c r="BF929" s="2246">
        <v>4</v>
      </c>
      <c r="BG929" s="2075">
        <v>340000</v>
      </c>
      <c r="BH929" s="2075">
        <v>0</v>
      </c>
      <c r="BI929" s="2075">
        <v>80000</v>
      </c>
      <c r="BJ929" s="2206">
        <f t="shared" si="694"/>
        <v>420000</v>
      </c>
      <c r="BK929" s="2206">
        <f t="shared" si="717"/>
        <v>1680000</v>
      </c>
      <c r="BL929" s="2206">
        <f t="shared" si="718"/>
        <v>1360000</v>
      </c>
      <c r="BM929" s="2206">
        <f t="shared" si="719"/>
        <v>0</v>
      </c>
      <c r="BN929" s="2206">
        <f t="shared" si="720"/>
        <v>320000</v>
      </c>
      <c r="BO929" s="2244">
        <v>4</v>
      </c>
      <c r="BP929" s="2075">
        <v>340000</v>
      </c>
      <c r="BQ929" s="2075">
        <v>0</v>
      </c>
      <c r="BR929" s="2075">
        <v>80000</v>
      </c>
      <c r="BS929" s="2206">
        <f t="shared" si="695"/>
        <v>420000</v>
      </c>
      <c r="BT929" s="2206">
        <f t="shared" si="721"/>
        <v>1680000</v>
      </c>
      <c r="BU929" s="2206">
        <f t="shared" si="722"/>
        <v>1360000</v>
      </c>
      <c r="BV929" s="2206">
        <f t="shared" si="723"/>
        <v>0</v>
      </c>
      <c r="BW929" s="2206">
        <f t="shared" si="724"/>
        <v>320000</v>
      </c>
      <c r="BX929" s="2244">
        <f t="shared" si="684"/>
        <v>0</v>
      </c>
      <c r="BY929" s="2207">
        <f t="shared" si="685"/>
        <v>0</v>
      </c>
      <c r="BZ929" s="2211">
        <f t="shared" si="686"/>
        <v>0</v>
      </c>
      <c r="CA929" s="2212">
        <f t="shared" si="687"/>
        <v>0</v>
      </c>
      <c r="CB929" s="2083"/>
      <c r="CC929" s="2083"/>
      <c r="CD929" s="2237"/>
      <c r="CF929" s="2200"/>
    </row>
    <row r="930" spans="1:94" s="1974" customFormat="1" ht="18" customHeight="1" outlineLevel="1">
      <c r="A930" s="2235" t="s">
        <v>4733</v>
      </c>
      <c r="B930" s="2235" t="b">
        <v>1</v>
      </c>
      <c r="C930" s="2201"/>
      <c r="D930" s="2236" t="s">
        <v>3251</v>
      </c>
      <c r="E930" s="2243" t="s">
        <v>4734</v>
      </c>
      <c r="F930" s="2204" t="s">
        <v>154</v>
      </c>
      <c r="G930" s="2244">
        <v>16</v>
      </c>
      <c r="H930" s="2206">
        <v>43550</v>
      </c>
      <c r="I930" s="2206">
        <v>421700</v>
      </c>
      <c r="J930" s="2206">
        <v>50</v>
      </c>
      <c r="K930" s="2206">
        <f t="shared" si="696"/>
        <v>465300</v>
      </c>
      <c r="L930" s="2206">
        <f t="shared" si="697"/>
        <v>7444800</v>
      </c>
      <c r="M930" s="2206">
        <f t="shared" si="698"/>
        <v>696800</v>
      </c>
      <c r="N930" s="2206">
        <f t="shared" si="699"/>
        <v>6747200</v>
      </c>
      <c r="O930" s="2206">
        <f t="shared" si="700"/>
        <v>800</v>
      </c>
      <c r="P930" s="2244">
        <v>16</v>
      </c>
      <c r="Q930" s="2206">
        <v>43550</v>
      </c>
      <c r="R930" s="2206">
        <v>421700</v>
      </c>
      <c r="S930" s="2206">
        <v>50</v>
      </c>
      <c r="T930" s="2206">
        <f t="shared" si="690"/>
        <v>465300</v>
      </c>
      <c r="U930" s="2206">
        <f t="shared" si="701"/>
        <v>7444800</v>
      </c>
      <c r="V930" s="2206">
        <f t="shared" si="702"/>
        <v>696800</v>
      </c>
      <c r="W930" s="2206">
        <f t="shared" si="703"/>
        <v>6747200</v>
      </c>
      <c r="X930" s="2206">
        <f t="shared" si="704"/>
        <v>800</v>
      </c>
      <c r="Y930" s="2244">
        <f t="shared" si="680"/>
        <v>0</v>
      </c>
      <c r="Z930" s="2207">
        <f t="shared" si="681"/>
        <v>0</v>
      </c>
      <c r="AA930" s="2244">
        <v>16</v>
      </c>
      <c r="AB930" s="2206">
        <v>318000</v>
      </c>
      <c r="AC930" s="2206"/>
      <c r="AD930" s="2206">
        <v>80000</v>
      </c>
      <c r="AE930" s="2206">
        <f t="shared" si="691"/>
        <v>398000</v>
      </c>
      <c r="AF930" s="2206">
        <f t="shared" si="705"/>
        <v>6368000</v>
      </c>
      <c r="AG930" s="2206">
        <f t="shared" si="706"/>
        <v>5088000</v>
      </c>
      <c r="AH930" s="2206">
        <f t="shared" si="707"/>
        <v>0</v>
      </c>
      <c r="AI930" s="2207">
        <f t="shared" si="708"/>
        <v>1280000</v>
      </c>
      <c r="AJ930" s="2246">
        <v>16</v>
      </c>
      <c r="AK930" s="2075">
        <v>318000</v>
      </c>
      <c r="AL930" s="2075"/>
      <c r="AM930" s="2075">
        <v>80000</v>
      </c>
      <c r="AN930" s="2206">
        <f t="shared" si="692"/>
        <v>398000</v>
      </c>
      <c r="AO930" s="2206">
        <f t="shared" si="709"/>
        <v>6368000</v>
      </c>
      <c r="AP930" s="2206">
        <f t="shared" si="710"/>
        <v>5088000</v>
      </c>
      <c r="AQ930" s="2206">
        <f t="shared" si="711"/>
        <v>0</v>
      </c>
      <c r="AR930" s="2206">
        <f t="shared" si="712"/>
        <v>1280000</v>
      </c>
      <c r="AS930" s="2244">
        <v>16</v>
      </c>
      <c r="AT930" s="2075">
        <v>318000</v>
      </c>
      <c r="AU930" s="2075"/>
      <c r="AV930" s="2075">
        <v>80000</v>
      </c>
      <c r="AW930" s="2206">
        <f t="shared" si="693"/>
        <v>398000</v>
      </c>
      <c r="AX930" s="2206">
        <f t="shared" si="713"/>
        <v>6368000</v>
      </c>
      <c r="AY930" s="2206">
        <f t="shared" si="714"/>
        <v>5088000</v>
      </c>
      <c r="AZ930" s="2206">
        <f t="shared" si="715"/>
        <v>0</v>
      </c>
      <c r="BA930" s="2206">
        <f t="shared" si="716"/>
        <v>1280000</v>
      </c>
      <c r="BB930" s="2244">
        <f t="shared" si="682"/>
        <v>0</v>
      </c>
      <c r="BC930" s="2207">
        <f t="shared" si="683"/>
        <v>0</v>
      </c>
      <c r="BD930" s="2244">
        <f t="shared" si="688"/>
        <v>0</v>
      </c>
      <c r="BE930" s="2207">
        <f t="shared" si="689"/>
        <v>0</v>
      </c>
      <c r="BF930" s="2246">
        <v>16</v>
      </c>
      <c r="BG930" s="2075">
        <v>318000</v>
      </c>
      <c r="BH930" s="2075">
        <v>0</v>
      </c>
      <c r="BI930" s="2075">
        <v>80000</v>
      </c>
      <c r="BJ930" s="2206">
        <f t="shared" si="694"/>
        <v>398000</v>
      </c>
      <c r="BK930" s="2206">
        <f t="shared" si="717"/>
        <v>6368000</v>
      </c>
      <c r="BL930" s="2206">
        <f t="shared" si="718"/>
        <v>5088000</v>
      </c>
      <c r="BM930" s="2206">
        <f t="shared" si="719"/>
        <v>0</v>
      </c>
      <c r="BN930" s="2206">
        <f t="shared" si="720"/>
        <v>1280000</v>
      </c>
      <c r="BO930" s="2244">
        <v>16</v>
      </c>
      <c r="BP930" s="2075">
        <v>318000</v>
      </c>
      <c r="BQ930" s="2075">
        <v>0</v>
      </c>
      <c r="BR930" s="2075">
        <v>80000</v>
      </c>
      <c r="BS930" s="2206">
        <f t="shared" si="695"/>
        <v>398000</v>
      </c>
      <c r="BT930" s="2206">
        <f t="shared" si="721"/>
        <v>6368000</v>
      </c>
      <c r="BU930" s="2206">
        <f t="shared" si="722"/>
        <v>5088000</v>
      </c>
      <c r="BV930" s="2206">
        <f t="shared" si="723"/>
        <v>0</v>
      </c>
      <c r="BW930" s="2206">
        <f t="shared" si="724"/>
        <v>1280000</v>
      </c>
      <c r="BX930" s="2244">
        <f t="shared" si="684"/>
        <v>0</v>
      </c>
      <c r="BY930" s="2207">
        <f t="shared" si="685"/>
        <v>0</v>
      </c>
      <c r="BZ930" s="2211">
        <f t="shared" si="686"/>
        <v>0</v>
      </c>
      <c r="CA930" s="2212">
        <f t="shared" si="687"/>
        <v>0</v>
      </c>
      <c r="CB930" s="2083"/>
      <c r="CC930" s="2083"/>
      <c r="CD930" s="2237"/>
      <c r="CF930" s="2200"/>
    </row>
    <row r="931" spans="1:94" s="1974" customFormat="1" ht="18" customHeight="1" outlineLevel="1">
      <c r="A931" s="2235" t="s">
        <v>4735</v>
      </c>
      <c r="B931" s="2235" t="b">
        <v>1</v>
      </c>
      <c r="C931" s="2201"/>
      <c r="D931" s="2236" t="s">
        <v>3254</v>
      </c>
      <c r="E931" s="2243" t="s">
        <v>4736</v>
      </c>
      <c r="F931" s="2204" t="s">
        <v>154</v>
      </c>
      <c r="G931" s="2244">
        <v>4</v>
      </c>
      <c r="H931" s="2206">
        <v>39920</v>
      </c>
      <c r="I931" s="2206">
        <v>386560</v>
      </c>
      <c r="J931" s="2206">
        <v>50</v>
      </c>
      <c r="K931" s="2206">
        <f t="shared" si="696"/>
        <v>426530</v>
      </c>
      <c r="L931" s="2206">
        <f t="shared" si="697"/>
        <v>1706120</v>
      </c>
      <c r="M931" s="2206">
        <f t="shared" si="698"/>
        <v>159680</v>
      </c>
      <c r="N931" s="2206">
        <f t="shared" si="699"/>
        <v>1546240</v>
      </c>
      <c r="O931" s="2206">
        <f t="shared" si="700"/>
        <v>200</v>
      </c>
      <c r="P931" s="2244">
        <v>4</v>
      </c>
      <c r="Q931" s="2206">
        <v>39920</v>
      </c>
      <c r="R931" s="2206">
        <v>386560</v>
      </c>
      <c r="S931" s="2206">
        <v>50</v>
      </c>
      <c r="T931" s="2206">
        <f t="shared" si="690"/>
        <v>426530</v>
      </c>
      <c r="U931" s="2206">
        <f t="shared" si="701"/>
        <v>1706120</v>
      </c>
      <c r="V931" s="2206">
        <f t="shared" si="702"/>
        <v>159680</v>
      </c>
      <c r="W931" s="2206">
        <f t="shared" si="703"/>
        <v>1546240</v>
      </c>
      <c r="X931" s="2206">
        <f t="shared" si="704"/>
        <v>200</v>
      </c>
      <c r="Y931" s="2244">
        <f t="shared" si="680"/>
        <v>0</v>
      </c>
      <c r="Z931" s="2207">
        <f t="shared" si="681"/>
        <v>0</v>
      </c>
      <c r="AA931" s="2244">
        <v>4</v>
      </c>
      <c r="AB931" s="2206">
        <v>180000</v>
      </c>
      <c r="AC931" s="2206"/>
      <c r="AD931" s="2206">
        <v>50000</v>
      </c>
      <c r="AE931" s="2206">
        <f t="shared" si="691"/>
        <v>230000</v>
      </c>
      <c r="AF931" s="2206">
        <f t="shared" si="705"/>
        <v>920000</v>
      </c>
      <c r="AG931" s="2206">
        <f t="shared" si="706"/>
        <v>720000</v>
      </c>
      <c r="AH931" s="2206">
        <f t="shared" si="707"/>
        <v>0</v>
      </c>
      <c r="AI931" s="2207">
        <f t="shared" si="708"/>
        <v>200000</v>
      </c>
      <c r="AJ931" s="2246">
        <v>4</v>
      </c>
      <c r="AK931" s="2075">
        <v>180000</v>
      </c>
      <c r="AL931" s="2075"/>
      <c r="AM931" s="2075">
        <v>50000</v>
      </c>
      <c r="AN931" s="2206">
        <f t="shared" si="692"/>
        <v>230000</v>
      </c>
      <c r="AO931" s="2206">
        <f t="shared" si="709"/>
        <v>920000</v>
      </c>
      <c r="AP931" s="2206">
        <f t="shared" si="710"/>
        <v>720000</v>
      </c>
      <c r="AQ931" s="2206">
        <f t="shared" si="711"/>
        <v>0</v>
      </c>
      <c r="AR931" s="2206">
        <f t="shared" si="712"/>
        <v>200000</v>
      </c>
      <c r="AS931" s="2244">
        <v>4</v>
      </c>
      <c r="AT931" s="2075">
        <v>180000</v>
      </c>
      <c r="AU931" s="2075"/>
      <c r="AV931" s="2075">
        <v>50000</v>
      </c>
      <c r="AW931" s="2206">
        <f t="shared" si="693"/>
        <v>230000</v>
      </c>
      <c r="AX931" s="2206">
        <f t="shared" si="713"/>
        <v>920000</v>
      </c>
      <c r="AY931" s="2206">
        <f t="shared" si="714"/>
        <v>720000</v>
      </c>
      <c r="AZ931" s="2206">
        <f t="shared" si="715"/>
        <v>0</v>
      </c>
      <c r="BA931" s="2206">
        <f t="shared" si="716"/>
        <v>200000</v>
      </c>
      <c r="BB931" s="2244">
        <f t="shared" si="682"/>
        <v>0</v>
      </c>
      <c r="BC931" s="2207">
        <f t="shared" si="683"/>
        <v>0</v>
      </c>
      <c r="BD931" s="2244">
        <f t="shared" si="688"/>
        <v>0</v>
      </c>
      <c r="BE931" s="2207">
        <f t="shared" si="689"/>
        <v>0</v>
      </c>
      <c r="BF931" s="2246">
        <v>4</v>
      </c>
      <c r="BG931" s="2075">
        <v>180000</v>
      </c>
      <c r="BH931" s="2075">
        <v>0</v>
      </c>
      <c r="BI931" s="2075">
        <v>50000</v>
      </c>
      <c r="BJ931" s="2206">
        <f t="shared" si="694"/>
        <v>230000</v>
      </c>
      <c r="BK931" s="2206">
        <f t="shared" si="717"/>
        <v>920000</v>
      </c>
      <c r="BL931" s="2206">
        <f t="shared" si="718"/>
        <v>720000</v>
      </c>
      <c r="BM931" s="2206">
        <f t="shared" si="719"/>
        <v>0</v>
      </c>
      <c r="BN931" s="2206">
        <f t="shared" si="720"/>
        <v>200000</v>
      </c>
      <c r="BO931" s="2244">
        <v>4</v>
      </c>
      <c r="BP931" s="2075">
        <v>180000</v>
      </c>
      <c r="BQ931" s="2075">
        <v>0</v>
      </c>
      <c r="BR931" s="2075">
        <v>50000</v>
      </c>
      <c r="BS931" s="2206">
        <f t="shared" si="695"/>
        <v>230000</v>
      </c>
      <c r="BT931" s="2206">
        <f t="shared" si="721"/>
        <v>920000</v>
      </c>
      <c r="BU931" s="2206">
        <f t="shared" si="722"/>
        <v>720000</v>
      </c>
      <c r="BV931" s="2206">
        <f t="shared" si="723"/>
        <v>0</v>
      </c>
      <c r="BW931" s="2206">
        <f t="shared" si="724"/>
        <v>200000</v>
      </c>
      <c r="BX931" s="2244">
        <f t="shared" si="684"/>
        <v>0</v>
      </c>
      <c r="BY931" s="2207">
        <f t="shared" si="685"/>
        <v>0</v>
      </c>
      <c r="BZ931" s="2211">
        <f t="shared" si="686"/>
        <v>0</v>
      </c>
      <c r="CA931" s="2212">
        <f t="shared" si="687"/>
        <v>0</v>
      </c>
      <c r="CB931" s="2083"/>
      <c r="CC931" s="2083"/>
      <c r="CD931" s="2237"/>
      <c r="CF931" s="2200"/>
    </row>
    <row r="932" spans="1:94" s="1974" customFormat="1" ht="18" customHeight="1" outlineLevel="1">
      <c r="A932" s="2235" t="s">
        <v>4737</v>
      </c>
      <c r="B932" s="2235" t="b">
        <v>1</v>
      </c>
      <c r="C932" s="2201"/>
      <c r="D932" s="2236" t="s">
        <v>3679</v>
      </c>
      <c r="E932" s="2243" t="s">
        <v>4738</v>
      </c>
      <c r="F932" s="2204" t="s">
        <v>154</v>
      </c>
      <c r="G932" s="2244">
        <v>3</v>
      </c>
      <c r="H932" s="2206">
        <v>69860</v>
      </c>
      <c r="I932" s="2206">
        <v>676480</v>
      </c>
      <c r="J932" s="2206">
        <v>90</v>
      </c>
      <c r="K932" s="2206">
        <f t="shared" si="696"/>
        <v>746430</v>
      </c>
      <c r="L932" s="2206">
        <f t="shared" si="697"/>
        <v>2239290</v>
      </c>
      <c r="M932" s="2206">
        <f t="shared" si="698"/>
        <v>209580</v>
      </c>
      <c r="N932" s="2206">
        <f t="shared" si="699"/>
        <v>2029440</v>
      </c>
      <c r="O932" s="2206">
        <f t="shared" si="700"/>
        <v>270</v>
      </c>
      <c r="P932" s="2244">
        <v>3</v>
      </c>
      <c r="Q932" s="2206">
        <v>69860</v>
      </c>
      <c r="R932" s="2206">
        <v>676480</v>
      </c>
      <c r="S932" s="2206">
        <v>90</v>
      </c>
      <c r="T932" s="2206">
        <f t="shared" si="690"/>
        <v>746430</v>
      </c>
      <c r="U932" s="2206">
        <f t="shared" si="701"/>
        <v>2239290</v>
      </c>
      <c r="V932" s="2206">
        <f t="shared" si="702"/>
        <v>209580</v>
      </c>
      <c r="W932" s="2206">
        <f t="shared" si="703"/>
        <v>2029440</v>
      </c>
      <c r="X932" s="2206">
        <f t="shared" si="704"/>
        <v>270</v>
      </c>
      <c r="Y932" s="2244">
        <f t="shared" si="680"/>
        <v>0</v>
      </c>
      <c r="Z932" s="2207">
        <f t="shared" si="681"/>
        <v>0</v>
      </c>
      <c r="AA932" s="2244">
        <v>3</v>
      </c>
      <c r="AB932" s="2206">
        <v>300000</v>
      </c>
      <c r="AC932" s="2206"/>
      <c r="AD932" s="2206">
        <v>80000</v>
      </c>
      <c r="AE932" s="2206">
        <f t="shared" si="691"/>
        <v>380000</v>
      </c>
      <c r="AF932" s="2206">
        <f t="shared" si="705"/>
        <v>1140000</v>
      </c>
      <c r="AG932" s="2206">
        <f t="shared" si="706"/>
        <v>900000</v>
      </c>
      <c r="AH932" s="2206">
        <f t="shared" si="707"/>
        <v>0</v>
      </c>
      <c r="AI932" s="2207">
        <f t="shared" si="708"/>
        <v>240000</v>
      </c>
      <c r="AJ932" s="2246">
        <v>3</v>
      </c>
      <c r="AK932" s="2075">
        <v>300000</v>
      </c>
      <c r="AL932" s="2075"/>
      <c r="AM932" s="2075">
        <v>80000</v>
      </c>
      <c r="AN932" s="2206">
        <f t="shared" si="692"/>
        <v>380000</v>
      </c>
      <c r="AO932" s="2206">
        <f t="shared" si="709"/>
        <v>1140000</v>
      </c>
      <c r="AP932" s="2206">
        <f t="shared" si="710"/>
        <v>900000</v>
      </c>
      <c r="AQ932" s="2206">
        <f t="shared" si="711"/>
        <v>0</v>
      </c>
      <c r="AR932" s="2206">
        <f t="shared" si="712"/>
        <v>240000</v>
      </c>
      <c r="AS932" s="2244">
        <v>3</v>
      </c>
      <c r="AT932" s="2075">
        <v>300000</v>
      </c>
      <c r="AU932" s="2075"/>
      <c r="AV932" s="2075">
        <v>80000</v>
      </c>
      <c r="AW932" s="2206">
        <f t="shared" si="693"/>
        <v>380000</v>
      </c>
      <c r="AX932" s="2206">
        <f t="shared" si="713"/>
        <v>1140000</v>
      </c>
      <c r="AY932" s="2206">
        <f t="shared" si="714"/>
        <v>900000</v>
      </c>
      <c r="AZ932" s="2206">
        <f t="shared" si="715"/>
        <v>0</v>
      </c>
      <c r="BA932" s="2206">
        <f t="shared" si="716"/>
        <v>240000</v>
      </c>
      <c r="BB932" s="2244">
        <f t="shared" si="682"/>
        <v>0</v>
      </c>
      <c r="BC932" s="2207">
        <f t="shared" si="683"/>
        <v>0</v>
      </c>
      <c r="BD932" s="2244">
        <f t="shared" si="688"/>
        <v>0</v>
      </c>
      <c r="BE932" s="2207">
        <f t="shared" si="689"/>
        <v>0</v>
      </c>
      <c r="BF932" s="2246">
        <v>3</v>
      </c>
      <c r="BG932" s="2075">
        <v>300000</v>
      </c>
      <c r="BH932" s="2075">
        <v>0</v>
      </c>
      <c r="BI932" s="2075">
        <v>80000</v>
      </c>
      <c r="BJ932" s="2206">
        <f t="shared" si="694"/>
        <v>380000</v>
      </c>
      <c r="BK932" s="2206">
        <f t="shared" si="717"/>
        <v>1140000</v>
      </c>
      <c r="BL932" s="2206">
        <f t="shared" si="718"/>
        <v>900000</v>
      </c>
      <c r="BM932" s="2206">
        <f t="shared" si="719"/>
        <v>0</v>
      </c>
      <c r="BN932" s="2206">
        <f t="shared" si="720"/>
        <v>240000</v>
      </c>
      <c r="BO932" s="2244">
        <v>3</v>
      </c>
      <c r="BP932" s="2075">
        <v>300000</v>
      </c>
      <c r="BQ932" s="2075">
        <v>0</v>
      </c>
      <c r="BR932" s="2075">
        <v>80000</v>
      </c>
      <c r="BS932" s="2206">
        <f t="shared" si="695"/>
        <v>380000</v>
      </c>
      <c r="BT932" s="2206">
        <f t="shared" si="721"/>
        <v>1140000</v>
      </c>
      <c r="BU932" s="2206">
        <f t="shared" si="722"/>
        <v>900000</v>
      </c>
      <c r="BV932" s="2206">
        <f t="shared" si="723"/>
        <v>0</v>
      </c>
      <c r="BW932" s="2206">
        <f t="shared" si="724"/>
        <v>240000</v>
      </c>
      <c r="BX932" s="2244">
        <f t="shared" si="684"/>
        <v>0</v>
      </c>
      <c r="BY932" s="2207">
        <f t="shared" si="685"/>
        <v>0</v>
      </c>
      <c r="BZ932" s="2211">
        <f t="shared" si="686"/>
        <v>0</v>
      </c>
      <c r="CA932" s="2212">
        <f t="shared" si="687"/>
        <v>0</v>
      </c>
      <c r="CB932" s="2083"/>
      <c r="CC932" s="2083"/>
      <c r="CD932" s="2237"/>
      <c r="CF932" s="2200"/>
    </row>
    <row r="933" spans="1:94" s="1974" customFormat="1" ht="18" customHeight="1" outlineLevel="1">
      <c r="A933" s="2235" t="s">
        <v>4739</v>
      </c>
      <c r="B933" s="2235" t="b">
        <v>1</v>
      </c>
      <c r="C933" s="2201"/>
      <c r="D933" s="2236" t="s">
        <v>3259</v>
      </c>
      <c r="E933" s="2243" t="s">
        <v>3257</v>
      </c>
      <c r="F933" s="2204" t="s">
        <v>154</v>
      </c>
      <c r="G933" s="2244">
        <v>1</v>
      </c>
      <c r="H933" s="2206">
        <v>63510</v>
      </c>
      <c r="I933" s="2206">
        <v>614980</v>
      </c>
      <c r="J933" s="2206">
        <v>80</v>
      </c>
      <c r="K933" s="2206">
        <f t="shared" si="696"/>
        <v>678570</v>
      </c>
      <c r="L933" s="2206">
        <f t="shared" si="697"/>
        <v>678570</v>
      </c>
      <c r="M933" s="2206">
        <f t="shared" si="698"/>
        <v>63510</v>
      </c>
      <c r="N933" s="2206">
        <f t="shared" si="699"/>
        <v>614980</v>
      </c>
      <c r="O933" s="2206">
        <f t="shared" si="700"/>
        <v>80</v>
      </c>
      <c r="P933" s="2244">
        <v>1</v>
      </c>
      <c r="Q933" s="2206">
        <v>63510</v>
      </c>
      <c r="R933" s="2206">
        <v>614980</v>
      </c>
      <c r="S933" s="2206">
        <v>80</v>
      </c>
      <c r="T933" s="2206">
        <f t="shared" si="690"/>
        <v>678570</v>
      </c>
      <c r="U933" s="2206">
        <f t="shared" si="701"/>
        <v>678570</v>
      </c>
      <c r="V933" s="2206">
        <f t="shared" si="702"/>
        <v>63510</v>
      </c>
      <c r="W933" s="2206">
        <f t="shared" si="703"/>
        <v>614980</v>
      </c>
      <c r="X933" s="2206">
        <f t="shared" si="704"/>
        <v>80</v>
      </c>
      <c r="Y933" s="2244">
        <f t="shared" si="680"/>
        <v>0</v>
      </c>
      <c r="Z933" s="2207">
        <f t="shared" si="681"/>
        <v>0</v>
      </c>
      <c r="AA933" s="2244">
        <v>1</v>
      </c>
      <c r="AB933" s="2206">
        <v>600000</v>
      </c>
      <c r="AC933" s="2206"/>
      <c r="AD933" s="2206">
        <v>150000</v>
      </c>
      <c r="AE933" s="2206">
        <f t="shared" si="691"/>
        <v>750000</v>
      </c>
      <c r="AF933" s="2206">
        <f t="shared" si="705"/>
        <v>750000</v>
      </c>
      <c r="AG933" s="2206">
        <f t="shared" si="706"/>
        <v>600000</v>
      </c>
      <c r="AH933" s="2206">
        <f t="shared" si="707"/>
        <v>0</v>
      </c>
      <c r="AI933" s="2207">
        <f t="shared" si="708"/>
        <v>150000</v>
      </c>
      <c r="AJ933" s="2246">
        <v>1</v>
      </c>
      <c r="AK933" s="2075">
        <v>600000</v>
      </c>
      <c r="AL933" s="2075"/>
      <c r="AM933" s="2075">
        <v>150000</v>
      </c>
      <c r="AN933" s="2206">
        <f t="shared" si="692"/>
        <v>750000</v>
      </c>
      <c r="AO933" s="2206">
        <f t="shared" si="709"/>
        <v>750000</v>
      </c>
      <c r="AP933" s="2206">
        <f t="shared" si="710"/>
        <v>600000</v>
      </c>
      <c r="AQ933" s="2206">
        <f t="shared" si="711"/>
        <v>0</v>
      </c>
      <c r="AR933" s="2206">
        <f t="shared" si="712"/>
        <v>150000</v>
      </c>
      <c r="AS933" s="2244">
        <v>1</v>
      </c>
      <c r="AT933" s="2075">
        <v>600000</v>
      </c>
      <c r="AU933" s="2075"/>
      <c r="AV933" s="2075">
        <v>150000</v>
      </c>
      <c r="AW933" s="2206">
        <f t="shared" si="693"/>
        <v>750000</v>
      </c>
      <c r="AX933" s="2206">
        <f t="shared" si="713"/>
        <v>750000</v>
      </c>
      <c r="AY933" s="2206">
        <f t="shared" si="714"/>
        <v>600000</v>
      </c>
      <c r="AZ933" s="2206">
        <f t="shared" si="715"/>
        <v>0</v>
      </c>
      <c r="BA933" s="2206">
        <f t="shared" si="716"/>
        <v>150000</v>
      </c>
      <c r="BB933" s="2244">
        <f t="shared" si="682"/>
        <v>0</v>
      </c>
      <c r="BC933" s="2207">
        <f t="shared" si="683"/>
        <v>0</v>
      </c>
      <c r="BD933" s="2244">
        <f t="shared" si="688"/>
        <v>0</v>
      </c>
      <c r="BE933" s="2207">
        <f t="shared" si="689"/>
        <v>0</v>
      </c>
      <c r="BF933" s="2246">
        <v>1</v>
      </c>
      <c r="BG933" s="2075">
        <v>600000</v>
      </c>
      <c r="BH933" s="2075">
        <v>0</v>
      </c>
      <c r="BI933" s="2075">
        <v>150000</v>
      </c>
      <c r="BJ933" s="2206">
        <f t="shared" si="694"/>
        <v>750000</v>
      </c>
      <c r="BK933" s="2206">
        <f t="shared" si="717"/>
        <v>750000</v>
      </c>
      <c r="BL933" s="2206">
        <f t="shared" si="718"/>
        <v>600000</v>
      </c>
      <c r="BM933" s="2206">
        <f t="shared" si="719"/>
        <v>0</v>
      </c>
      <c r="BN933" s="2206">
        <f t="shared" si="720"/>
        <v>150000</v>
      </c>
      <c r="BO933" s="2244">
        <v>1</v>
      </c>
      <c r="BP933" s="2075">
        <v>600000</v>
      </c>
      <c r="BQ933" s="2075">
        <v>0</v>
      </c>
      <c r="BR933" s="2075">
        <v>150000</v>
      </c>
      <c r="BS933" s="2206">
        <f t="shared" si="695"/>
        <v>750000</v>
      </c>
      <c r="BT933" s="2206">
        <f t="shared" si="721"/>
        <v>750000</v>
      </c>
      <c r="BU933" s="2206">
        <f t="shared" si="722"/>
        <v>600000</v>
      </c>
      <c r="BV933" s="2206">
        <f t="shared" si="723"/>
        <v>0</v>
      </c>
      <c r="BW933" s="2206">
        <f t="shared" si="724"/>
        <v>150000</v>
      </c>
      <c r="BX933" s="2244">
        <f t="shared" si="684"/>
        <v>0</v>
      </c>
      <c r="BY933" s="2207">
        <f t="shared" si="685"/>
        <v>0</v>
      </c>
      <c r="BZ933" s="2211">
        <f t="shared" si="686"/>
        <v>0</v>
      </c>
      <c r="CA933" s="2212">
        <f t="shared" si="687"/>
        <v>0</v>
      </c>
      <c r="CB933" s="2083"/>
      <c r="CC933" s="2083"/>
      <c r="CD933" s="2237"/>
      <c r="CF933" s="2200"/>
    </row>
    <row r="934" spans="1:94" s="1974" customFormat="1" ht="18" customHeight="1" outlineLevel="1">
      <c r="A934" s="2235" t="s">
        <v>4740</v>
      </c>
      <c r="B934" s="2235" t="b">
        <v>1</v>
      </c>
      <c r="C934" s="2201"/>
      <c r="D934" s="2236" t="s">
        <v>3264</v>
      </c>
      <c r="E934" s="2243" t="s">
        <v>4741</v>
      </c>
      <c r="F934" s="2204" t="s">
        <v>154</v>
      </c>
      <c r="G934" s="2244">
        <v>4</v>
      </c>
      <c r="H934" s="2206">
        <v>43550</v>
      </c>
      <c r="I934" s="2206">
        <v>421700</v>
      </c>
      <c r="J934" s="2206">
        <v>50</v>
      </c>
      <c r="K934" s="2206">
        <f t="shared" si="696"/>
        <v>465300</v>
      </c>
      <c r="L934" s="2206">
        <f t="shared" si="697"/>
        <v>1861200</v>
      </c>
      <c r="M934" s="2206">
        <f t="shared" si="698"/>
        <v>174200</v>
      </c>
      <c r="N934" s="2206">
        <f t="shared" si="699"/>
        <v>1686800</v>
      </c>
      <c r="O934" s="2206">
        <f t="shared" si="700"/>
        <v>200</v>
      </c>
      <c r="P934" s="2244">
        <v>4</v>
      </c>
      <c r="Q934" s="2206">
        <v>43550</v>
      </c>
      <c r="R934" s="2206">
        <v>421700</v>
      </c>
      <c r="S934" s="2206">
        <v>50</v>
      </c>
      <c r="T934" s="2206">
        <f t="shared" si="690"/>
        <v>465300</v>
      </c>
      <c r="U934" s="2206">
        <f t="shared" si="701"/>
        <v>1861200</v>
      </c>
      <c r="V934" s="2206">
        <f t="shared" si="702"/>
        <v>174200</v>
      </c>
      <c r="W934" s="2206">
        <f t="shared" si="703"/>
        <v>1686800</v>
      </c>
      <c r="X934" s="2206">
        <f t="shared" si="704"/>
        <v>200</v>
      </c>
      <c r="Y934" s="2244">
        <f t="shared" si="680"/>
        <v>0</v>
      </c>
      <c r="Z934" s="2207">
        <f t="shared" si="681"/>
        <v>0</v>
      </c>
      <c r="AA934" s="2244">
        <v>4</v>
      </c>
      <c r="AB934" s="2206">
        <v>450000</v>
      </c>
      <c r="AC934" s="2206"/>
      <c r="AD934" s="2206">
        <v>100000</v>
      </c>
      <c r="AE934" s="2206">
        <f t="shared" si="691"/>
        <v>550000</v>
      </c>
      <c r="AF934" s="2206">
        <f t="shared" si="705"/>
        <v>2200000</v>
      </c>
      <c r="AG934" s="2206">
        <f t="shared" si="706"/>
        <v>1800000</v>
      </c>
      <c r="AH934" s="2206">
        <f t="shared" si="707"/>
        <v>0</v>
      </c>
      <c r="AI934" s="2207">
        <f t="shared" si="708"/>
        <v>400000</v>
      </c>
      <c r="AJ934" s="2246">
        <v>4</v>
      </c>
      <c r="AK934" s="2075">
        <v>450000</v>
      </c>
      <c r="AL934" s="2075"/>
      <c r="AM934" s="2075">
        <v>100000</v>
      </c>
      <c r="AN934" s="2206">
        <f t="shared" si="692"/>
        <v>550000</v>
      </c>
      <c r="AO934" s="2206">
        <f t="shared" si="709"/>
        <v>2200000</v>
      </c>
      <c r="AP934" s="2206">
        <f t="shared" si="710"/>
        <v>1800000</v>
      </c>
      <c r="AQ934" s="2206">
        <f t="shared" si="711"/>
        <v>0</v>
      </c>
      <c r="AR934" s="2206">
        <f t="shared" si="712"/>
        <v>400000</v>
      </c>
      <c r="AS934" s="2244">
        <v>4</v>
      </c>
      <c r="AT934" s="2075">
        <v>450000</v>
      </c>
      <c r="AU934" s="2075"/>
      <c r="AV934" s="2075">
        <v>100000</v>
      </c>
      <c r="AW934" s="2206">
        <f t="shared" si="693"/>
        <v>550000</v>
      </c>
      <c r="AX934" s="2206">
        <f t="shared" si="713"/>
        <v>2200000</v>
      </c>
      <c r="AY934" s="2206">
        <f t="shared" si="714"/>
        <v>1800000</v>
      </c>
      <c r="AZ934" s="2206">
        <f t="shared" si="715"/>
        <v>0</v>
      </c>
      <c r="BA934" s="2206">
        <f t="shared" si="716"/>
        <v>400000</v>
      </c>
      <c r="BB934" s="2244">
        <f t="shared" si="682"/>
        <v>0</v>
      </c>
      <c r="BC934" s="2207">
        <f t="shared" si="683"/>
        <v>0</v>
      </c>
      <c r="BD934" s="2244">
        <f t="shared" si="688"/>
        <v>0</v>
      </c>
      <c r="BE934" s="2207">
        <f t="shared" si="689"/>
        <v>0</v>
      </c>
      <c r="BF934" s="2246">
        <v>4</v>
      </c>
      <c r="BG934" s="2075">
        <v>450000</v>
      </c>
      <c r="BH934" s="2075">
        <v>0</v>
      </c>
      <c r="BI934" s="2075">
        <v>100000</v>
      </c>
      <c r="BJ934" s="2206">
        <f t="shared" si="694"/>
        <v>550000</v>
      </c>
      <c r="BK934" s="2206">
        <f t="shared" si="717"/>
        <v>2200000</v>
      </c>
      <c r="BL934" s="2206">
        <f t="shared" si="718"/>
        <v>1800000</v>
      </c>
      <c r="BM934" s="2206">
        <f t="shared" si="719"/>
        <v>0</v>
      </c>
      <c r="BN934" s="2206">
        <f t="shared" si="720"/>
        <v>400000</v>
      </c>
      <c r="BO934" s="2244">
        <v>4</v>
      </c>
      <c r="BP934" s="2075">
        <v>450000</v>
      </c>
      <c r="BQ934" s="2075">
        <v>0</v>
      </c>
      <c r="BR934" s="2075">
        <v>100000</v>
      </c>
      <c r="BS934" s="2206">
        <f t="shared" si="695"/>
        <v>550000</v>
      </c>
      <c r="BT934" s="2206">
        <f t="shared" si="721"/>
        <v>2200000</v>
      </c>
      <c r="BU934" s="2206">
        <f t="shared" si="722"/>
        <v>1800000</v>
      </c>
      <c r="BV934" s="2206">
        <f t="shared" si="723"/>
        <v>0</v>
      </c>
      <c r="BW934" s="2206">
        <f t="shared" si="724"/>
        <v>400000</v>
      </c>
      <c r="BX934" s="2244">
        <f t="shared" si="684"/>
        <v>0</v>
      </c>
      <c r="BY934" s="2207">
        <f t="shared" si="685"/>
        <v>0</v>
      </c>
      <c r="BZ934" s="2211">
        <f t="shared" si="686"/>
        <v>0</v>
      </c>
      <c r="CA934" s="2212">
        <f t="shared" si="687"/>
        <v>0</v>
      </c>
      <c r="CB934" s="2083"/>
      <c r="CC934" s="2083"/>
      <c r="CD934" s="2237"/>
      <c r="CF934" s="2200"/>
    </row>
    <row r="935" spans="1:94" s="1974" customFormat="1" ht="18" customHeight="1" outlineLevel="1">
      <c r="A935" s="2235" t="s">
        <v>4742</v>
      </c>
      <c r="B935" s="2235" t="b">
        <v>1</v>
      </c>
      <c r="C935" s="2201"/>
      <c r="D935" s="2236" t="s">
        <v>3267</v>
      </c>
      <c r="E935" s="2243" t="s">
        <v>4743</v>
      </c>
      <c r="F935" s="2204" t="s">
        <v>154</v>
      </c>
      <c r="G935" s="2244">
        <v>28</v>
      </c>
      <c r="H935" s="2206">
        <v>44450</v>
      </c>
      <c r="I935" s="2206">
        <v>430490</v>
      </c>
      <c r="J935" s="2206">
        <v>60</v>
      </c>
      <c r="K935" s="2206">
        <f t="shared" si="696"/>
        <v>475000</v>
      </c>
      <c r="L935" s="2206">
        <f t="shared" si="697"/>
        <v>13300000</v>
      </c>
      <c r="M935" s="2206">
        <f t="shared" si="698"/>
        <v>1244600</v>
      </c>
      <c r="N935" s="2206">
        <f t="shared" si="699"/>
        <v>12053720</v>
      </c>
      <c r="O935" s="2206">
        <f t="shared" si="700"/>
        <v>1680</v>
      </c>
      <c r="P935" s="2244">
        <v>28</v>
      </c>
      <c r="Q935" s="2206">
        <v>44450</v>
      </c>
      <c r="R935" s="2206">
        <v>430490</v>
      </c>
      <c r="S935" s="2206">
        <v>60</v>
      </c>
      <c r="T935" s="2206">
        <f t="shared" si="690"/>
        <v>475000</v>
      </c>
      <c r="U935" s="2206">
        <f t="shared" si="701"/>
        <v>13300000</v>
      </c>
      <c r="V935" s="2206">
        <f t="shared" si="702"/>
        <v>1244600</v>
      </c>
      <c r="W935" s="2206">
        <f t="shared" si="703"/>
        <v>12053720</v>
      </c>
      <c r="X935" s="2206">
        <f t="shared" si="704"/>
        <v>1680</v>
      </c>
      <c r="Y935" s="2244">
        <f t="shared" si="680"/>
        <v>0</v>
      </c>
      <c r="Z935" s="2207">
        <f t="shared" si="681"/>
        <v>0</v>
      </c>
      <c r="AA935" s="2244">
        <v>28</v>
      </c>
      <c r="AB935" s="2206">
        <v>420000</v>
      </c>
      <c r="AC935" s="2206"/>
      <c r="AD935" s="2206">
        <v>100000</v>
      </c>
      <c r="AE935" s="2206">
        <f t="shared" si="691"/>
        <v>520000</v>
      </c>
      <c r="AF935" s="2206">
        <f t="shared" si="705"/>
        <v>14560000</v>
      </c>
      <c r="AG935" s="2206">
        <f t="shared" si="706"/>
        <v>11760000</v>
      </c>
      <c r="AH935" s="2206">
        <f t="shared" si="707"/>
        <v>0</v>
      </c>
      <c r="AI935" s="2207">
        <f t="shared" si="708"/>
        <v>2800000</v>
      </c>
      <c r="AJ935" s="2246">
        <v>28</v>
      </c>
      <c r="AK935" s="2075">
        <v>420000</v>
      </c>
      <c r="AL935" s="2075"/>
      <c r="AM935" s="2075">
        <v>100000</v>
      </c>
      <c r="AN935" s="2206">
        <f t="shared" si="692"/>
        <v>520000</v>
      </c>
      <c r="AO935" s="2206">
        <f t="shared" si="709"/>
        <v>14560000</v>
      </c>
      <c r="AP935" s="2206">
        <f t="shared" si="710"/>
        <v>11760000</v>
      </c>
      <c r="AQ935" s="2206">
        <f t="shared" si="711"/>
        <v>0</v>
      </c>
      <c r="AR935" s="2206">
        <f t="shared" si="712"/>
        <v>2800000</v>
      </c>
      <c r="AS935" s="2244">
        <v>28</v>
      </c>
      <c r="AT935" s="2075">
        <v>420000</v>
      </c>
      <c r="AU935" s="2075"/>
      <c r="AV935" s="2075">
        <v>100000</v>
      </c>
      <c r="AW935" s="2206">
        <f t="shared" si="693"/>
        <v>520000</v>
      </c>
      <c r="AX935" s="2206">
        <f t="shared" si="713"/>
        <v>14560000</v>
      </c>
      <c r="AY935" s="2206">
        <f t="shared" si="714"/>
        <v>11760000</v>
      </c>
      <c r="AZ935" s="2206">
        <f t="shared" si="715"/>
        <v>0</v>
      </c>
      <c r="BA935" s="2206">
        <f t="shared" si="716"/>
        <v>2800000</v>
      </c>
      <c r="BB935" s="2244">
        <f t="shared" si="682"/>
        <v>0</v>
      </c>
      <c r="BC935" s="2207">
        <f t="shared" si="683"/>
        <v>0</v>
      </c>
      <c r="BD935" s="2244">
        <f t="shared" si="688"/>
        <v>0</v>
      </c>
      <c r="BE935" s="2207">
        <f t="shared" si="689"/>
        <v>0</v>
      </c>
      <c r="BF935" s="2246">
        <v>28</v>
      </c>
      <c r="BG935" s="2075">
        <v>420000</v>
      </c>
      <c r="BH935" s="2075">
        <v>0</v>
      </c>
      <c r="BI935" s="2075">
        <v>100000</v>
      </c>
      <c r="BJ935" s="2206">
        <f t="shared" si="694"/>
        <v>520000</v>
      </c>
      <c r="BK935" s="2206">
        <f t="shared" si="717"/>
        <v>14560000</v>
      </c>
      <c r="BL935" s="2206">
        <f t="shared" si="718"/>
        <v>11760000</v>
      </c>
      <c r="BM935" s="2206">
        <f t="shared" si="719"/>
        <v>0</v>
      </c>
      <c r="BN935" s="2206">
        <f t="shared" si="720"/>
        <v>2800000</v>
      </c>
      <c r="BO935" s="2244">
        <v>28</v>
      </c>
      <c r="BP935" s="2075">
        <v>420000</v>
      </c>
      <c r="BQ935" s="2075">
        <v>0</v>
      </c>
      <c r="BR935" s="2075">
        <v>100000</v>
      </c>
      <c r="BS935" s="2206">
        <f t="shared" si="695"/>
        <v>520000</v>
      </c>
      <c r="BT935" s="2206">
        <f t="shared" si="721"/>
        <v>14560000</v>
      </c>
      <c r="BU935" s="2206">
        <f t="shared" si="722"/>
        <v>11760000</v>
      </c>
      <c r="BV935" s="2206">
        <f t="shared" si="723"/>
        <v>0</v>
      </c>
      <c r="BW935" s="2206">
        <f t="shared" si="724"/>
        <v>2800000</v>
      </c>
      <c r="BX935" s="2244">
        <f t="shared" si="684"/>
        <v>0</v>
      </c>
      <c r="BY935" s="2207">
        <f t="shared" si="685"/>
        <v>0</v>
      </c>
      <c r="BZ935" s="2211">
        <f t="shared" si="686"/>
        <v>0</v>
      </c>
      <c r="CA935" s="2212">
        <f t="shared" si="687"/>
        <v>0</v>
      </c>
      <c r="CB935" s="2083"/>
      <c r="CC935" s="2083"/>
      <c r="CD935" s="2237"/>
      <c r="CF935" s="2200"/>
    </row>
    <row r="936" spans="1:94" s="1974" customFormat="1" ht="18" customHeight="1" outlineLevel="1">
      <c r="A936" s="2250" t="s">
        <v>4744</v>
      </c>
      <c r="B936" s="2250" t="b">
        <v>1</v>
      </c>
      <c r="C936" s="2201"/>
      <c r="D936" s="2236" t="s">
        <v>3269</v>
      </c>
      <c r="E936" s="2243" t="s">
        <v>4745</v>
      </c>
      <c r="F936" s="2204" t="s">
        <v>154</v>
      </c>
      <c r="G936" s="2244">
        <v>7</v>
      </c>
      <c r="H936" s="2251">
        <v>226250</v>
      </c>
      <c r="I936" s="2251"/>
      <c r="J936" s="2251"/>
      <c r="K936" s="2206">
        <f t="shared" si="696"/>
        <v>226250</v>
      </c>
      <c r="L936" s="2206">
        <f t="shared" si="697"/>
        <v>1583750</v>
      </c>
      <c r="M936" s="2206">
        <f t="shared" si="698"/>
        <v>1583750</v>
      </c>
      <c r="N936" s="2206">
        <f t="shared" si="699"/>
        <v>0</v>
      </c>
      <c r="O936" s="2206">
        <f t="shared" si="700"/>
        <v>0</v>
      </c>
      <c r="P936" s="2244">
        <v>7</v>
      </c>
      <c r="Q936" s="2206">
        <v>226250</v>
      </c>
      <c r="R936" s="2206"/>
      <c r="S936" s="2206"/>
      <c r="T936" s="2206">
        <f t="shared" si="690"/>
        <v>226250</v>
      </c>
      <c r="U936" s="2206">
        <f t="shared" si="701"/>
        <v>1583750</v>
      </c>
      <c r="V936" s="2206">
        <f t="shared" si="702"/>
        <v>1583750</v>
      </c>
      <c r="W936" s="2206">
        <f t="shared" si="703"/>
        <v>0</v>
      </c>
      <c r="X936" s="2206">
        <f t="shared" si="704"/>
        <v>0</v>
      </c>
      <c r="Y936" s="2244">
        <f t="shared" si="680"/>
        <v>0</v>
      </c>
      <c r="Z936" s="2207">
        <f t="shared" si="681"/>
        <v>0</v>
      </c>
      <c r="AA936" s="2244"/>
      <c r="AB936" s="2206"/>
      <c r="AC936" s="2206"/>
      <c r="AD936" s="2206"/>
      <c r="AE936" s="2206">
        <f t="shared" si="691"/>
        <v>0</v>
      </c>
      <c r="AF936" s="2206">
        <f t="shared" si="705"/>
        <v>0</v>
      </c>
      <c r="AG936" s="2206">
        <f t="shared" si="706"/>
        <v>0</v>
      </c>
      <c r="AH936" s="2206">
        <f t="shared" si="707"/>
        <v>0</v>
      </c>
      <c r="AI936" s="2207">
        <f t="shared" si="708"/>
        <v>0</v>
      </c>
      <c r="AJ936" s="2246">
        <v>7</v>
      </c>
      <c r="AK936" s="2075">
        <v>226250</v>
      </c>
      <c r="AL936" s="2075">
        <v>0</v>
      </c>
      <c r="AM936" s="2075">
        <v>0</v>
      </c>
      <c r="AN936" s="2206">
        <f t="shared" si="692"/>
        <v>226250</v>
      </c>
      <c r="AO936" s="2206">
        <f t="shared" si="709"/>
        <v>1583750</v>
      </c>
      <c r="AP936" s="2206">
        <f t="shared" si="710"/>
        <v>1583750</v>
      </c>
      <c r="AQ936" s="2206">
        <f t="shared" si="711"/>
        <v>0</v>
      </c>
      <c r="AR936" s="2206">
        <f t="shared" si="712"/>
        <v>0</v>
      </c>
      <c r="AS936" s="2244">
        <v>7</v>
      </c>
      <c r="AT936" s="2075">
        <v>226250</v>
      </c>
      <c r="AU936" s="2075">
        <v>0</v>
      </c>
      <c r="AV936" s="2075">
        <v>0</v>
      </c>
      <c r="AW936" s="2206">
        <f t="shared" si="693"/>
        <v>226250</v>
      </c>
      <c r="AX936" s="2206">
        <f t="shared" si="713"/>
        <v>1583750</v>
      </c>
      <c r="AY936" s="2251">
        <f t="shared" si="714"/>
        <v>1583750</v>
      </c>
      <c r="AZ936" s="2251">
        <f t="shared" si="715"/>
        <v>0</v>
      </c>
      <c r="BA936" s="2251">
        <f t="shared" si="716"/>
        <v>0</v>
      </c>
      <c r="BB936" s="2244">
        <f t="shared" si="682"/>
        <v>0</v>
      </c>
      <c r="BC936" s="2207">
        <f t="shared" si="683"/>
        <v>0</v>
      </c>
      <c r="BD936" s="2244">
        <f t="shared" si="688"/>
        <v>7</v>
      </c>
      <c r="BE936" s="2207">
        <f t="shared" si="689"/>
        <v>1583750</v>
      </c>
      <c r="BF936" s="2246">
        <v>7</v>
      </c>
      <c r="BG936" s="2075">
        <v>226250</v>
      </c>
      <c r="BH936" s="2075">
        <v>0</v>
      </c>
      <c r="BI936" s="2075">
        <v>0</v>
      </c>
      <c r="BJ936" s="2206">
        <f t="shared" si="694"/>
        <v>226250</v>
      </c>
      <c r="BK936" s="2206">
        <f t="shared" si="717"/>
        <v>1583750</v>
      </c>
      <c r="BL936" s="2206">
        <f t="shared" si="718"/>
        <v>1583750</v>
      </c>
      <c r="BM936" s="2206">
        <f t="shared" si="719"/>
        <v>0</v>
      </c>
      <c r="BN936" s="2206">
        <f t="shared" si="720"/>
        <v>0</v>
      </c>
      <c r="BO936" s="2244">
        <v>7</v>
      </c>
      <c r="BP936" s="2075">
        <v>226250</v>
      </c>
      <c r="BQ936" s="2075">
        <v>0</v>
      </c>
      <c r="BR936" s="2075">
        <v>0</v>
      </c>
      <c r="BS936" s="2206">
        <f t="shared" si="695"/>
        <v>226250</v>
      </c>
      <c r="BT936" s="2206">
        <f t="shared" si="721"/>
        <v>1583750</v>
      </c>
      <c r="BU936" s="2206">
        <f t="shared" si="722"/>
        <v>1583750</v>
      </c>
      <c r="BV936" s="2206">
        <f t="shared" si="723"/>
        <v>0</v>
      </c>
      <c r="BW936" s="2206">
        <f t="shared" si="724"/>
        <v>0</v>
      </c>
      <c r="BX936" s="2244">
        <f t="shared" si="684"/>
        <v>0</v>
      </c>
      <c r="BY936" s="2207">
        <f t="shared" si="685"/>
        <v>0</v>
      </c>
      <c r="BZ936" s="2211">
        <f t="shared" si="686"/>
        <v>7</v>
      </c>
      <c r="CA936" s="2212">
        <f t="shared" si="687"/>
        <v>1583750</v>
      </c>
      <c r="CB936" s="2083"/>
      <c r="CC936" s="2083"/>
      <c r="CD936" s="2237"/>
      <c r="CF936" s="2200"/>
      <c r="CJ936" s="1975"/>
      <c r="CK936" s="1975"/>
      <c r="CL936" s="1975"/>
      <c r="CM936" s="1975"/>
      <c r="CN936" s="1975"/>
      <c r="CO936" s="1975"/>
      <c r="CP936" s="1975"/>
    </row>
    <row r="937" spans="1:94" s="1974" customFormat="1" ht="18" customHeight="1" outlineLevel="1">
      <c r="A937" s="2235" t="s">
        <v>4746</v>
      </c>
      <c r="B937" s="2235" t="b">
        <v>1</v>
      </c>
      <c r="C937" s="2201"/>
      <c r="D937" s="2236" t="s">
        <v>3275</v>
      </c>
      <c r="E937" s="2243" t="s">
        <v>4747</v>
      </c>
      <c r="F937" s="2204" t="s">
        <v>154</v>
      </c>
      <c r="G937" s="2244">
        <v>4</v>
      </c>
      <c r="H937" s="2206">
        <v>211710</v>
      </c>
      <c r="I937" s="2206">
        <v>2049970</v>
      </c>
      <c r="J937" s="2206">
        <v>290</v>
      </c>
      <c r="K937" s="2206">
        <f t="shared" si="696"/>
        <v>2261970</v>
      </c>
      <c r="L937" s="2206">
        <f t="shared" si="697"/>
        <v>9047880</v>
      </c>
      <c r="M937" s="2206">
        <f t="shared" si="698"/>
        <v>846840</v>
      </c>
      <c r="N937" s="2206">
        <f t="shared" si="699"/>
        <v>8199880</v>
      </c>
      <c r="O937" s="2206">
        <f t="shared" si="700"/>
        <v>1160</v>
      </c>
      <c r="P937" s="2244">
        <v>4</v>
      </c>
      <c r="Q937" s="2206">
        <v>211710</v>
      </c>
      <c r="R937" s="2206">
        <v>2049970</v>
      </c>
      <c r="S937" s="2206">
        <v>290</v>
      </c>
      <c r="T937" s="2206">
        <f t="shared" si="690"/>
        <v>2261970</v>
      </c>
      <c r="U937" s="2206">
        <f t="shared" si="701"/>
        <v>9047880</v>
      </c>
      <c r="V937" s="2206">
        <f t="shared" si="702"/>
        <v>846840</v>
      </c>
      <c r="W937" s="2206">
        <f t="shared" si="703"/>
        <v>8199880</v>
      </c>
      <c r="X937" s="2206">
        <f t="shared" si="704"/>
        <v>1160</v>
      </c>
      <c r="Y937" s="2244">
        <f t="shared" si="680"/>
        <v>0</v>
      </c>
      <c r="Z937" s="2207">
        <f t="shared" si="681"/>
        <v>0</v>
      </c>
      <c r="AA937" s="2244">
        <v>4</v>
      </c>
      <c r="AB937" s="2206">
        <v>950000</v>
      </c>
      <c r="AC937" s="2206"/>
      <c r="AD937" s="2206">
        <v>150000</v>
      </c>
      <c r="AE937" s="2206">
        <f t="shared" si="691"/>
        <v>1100000</v>
      </c>
      <c r="AF937" s="2206">
        <f t="shared" si="705"/>
        <v>4400000</v>
      </c>
      <c r="AG937" s="2206">
        <f t="shared" si="706"/>
        <v>3800000</v>
      </c>
      <c r="AH937" s="2206">
        <f t="shared" si="707"/>
        <v>0</v>
      </c>
      <c r="AI937" s="2207">
        <f t="shared" si="708"/>
        <v>600000</v>
      </c>
      <c r="AJ937" s="2246">
        <v>4</v>
      </c>
      <c r="AK937" s="2075">
        <v>950000</v>
      </c>
      <c r="AL937" s="2075"/>
      <c r="AM937" s="2075">
        <v>150000</v>
      </c>
      <c r="AN937" s="2206">
        <f t="shared" si="692"/>
        <v>1100000</v>
      </c>
      <c r="AO937" s="2206">
        <f t="shared" si="709"/>
        <v>4400000</v>
      </c>
      <c r="AP937" s="2206">
        <f t="shared" si="710"/>
        <v>3800000</v>
      </c>
      <c r="AQ937" s="2206">
        <f t="shared" si="711"/>
        <v>0</v>
      </c>
      <c r="AR937" s="2206">
        <f t="shared" si="712"/>
        <v>600000</v>
      </c>
      <c r="AS937" s="2244">
        <v>4</v>
      </c>
      <c r="AT937" s="2075">
        <v>950000</v>
      </c>
      <c r="AU937" s="2075"/>
      <c r="AV937" s="2075">
        <v>150000</v>
      </c>
      <c r="AW937" s="2206">
        <f t="shared" si="693"/>
        <v>1100000</v>
      </c>
      <c r="AX937" s="2206">
        <f t="shared" si="713"/>
        <v>4400000</v>
      </c>
      <c r="AY937" s="2206">
        <f t="shared" si="714"/>
        <v>3800000</v>
      </c>
      <c r="AZ937" s="2206">
        <f t="shared" si="715"/>
        <v>0</v>
      </c>
      <c r="BA937" s="2206">
        <f t="shared" si="716"/>
        <v>600000</v>
      </c>
      <c r="BB937" s="2244">
        <f t="shared" si="682"/>
        <v>0</v>
      </c>
      <c r="BC937" s="2207">
        <f t="shared" si="683"/>
        <v>0</v>
      </c>
      <c r="BD937" s="2244">
        <f t="shared" si="688"/>
        <v>0</v>
      </c>
      <c r="BE937" s="2207">
        <f t="shared" si="689"/>
        <v>0</v>
      </c>
      <c r="BF937" s="2246">
        <v>4</v>
      </c>
      <c r="BG937" s="2075">
        <v>950000</v>
      </c>
      <c r="BH937" s="2075">
        <v>0</v>
      </c>
      <c r="BI937" s="2075">
        <v>150000</v>
      </c>
      <c r="BJ937" s="2206">
        <f t="shared" si="694"/>
        <v>1100000</v>
      </c>
      <c r="BK937" s="2206">
        <f t="shared" si="717"/>
        <v>4400000</v>
      </c>
      <c r="BL937" s="2206">
        <f t="shared" si="718"/>
        <v>3800000</v>
      </c>
      <c r="BM937" s="2206">
        <f t="shared" si="719"/>
        <v>0</v>
      </c>
      <c r="BN937" s="2206">
        <f t="shared" si="720"/>
        <v>600000</v>
      </c>
      <c r="BO937" s="2244">
        <v>4</v>
      </c>
      <c r="BP937" s="2075">
        <v>950000</v>
      </c>
      <c r="BQ937" s="2075">
        <v>0</v>
      </c>
      <c r="BR937" s="2075">
        <v>150000</v>
      </c>
      <c r="BS937" s="2206">
        <f t="shared" si="695"/>
        <v>1100000</v>
      </c>
      <c r="BT937" s="2206">
        <f t="shared" si="721"/>
        <v>4400000</v>
      </c>
      <c r="BU937" s="2206">
        <f t="shared" si="722"/>
        <v>3800000</v>
      </c>
      <c r="BV937" s="2206">
        <f t="shared" si="723"/>
        <v>0</v>
      </c>
      <c r="BW937" s="2206">
        <f t="shared" si="724"/>
        <v>600000</v>
      </c>
      <c r="BX937" s="2244">
        <f t="shared" si="684"/>
        <v>0</v>
      </c>
      <c r="BY937" s="2207">
        <f t="shared" si="685"/>
        <v>0</v>
      </c>
      <c r="BZ937" s="2211">
        <f t="shared" si="686"/>
        <v>0</v>
      </c>
      <c r="CA937" s="2212">
        <f t="shared" si="687"/>
        <v>0</v>
      </c>
      <c r="CB937" s="2083"/>
      <c r="CC937" s="2083"/>
      <c r="CD937" s="2237"/>
      <c r="CF937" s="2200"/>
    </row>
    <row r="938" spans="1:94" s="1974" customFormat="1" ht="18" customHeight="1" outlineLevel="1">
      <c r="A938" s="2235" t="s">
        <v>4748</v>
      </c>
      <c r="B938" s="2235" t="b">
        <v>1</v>
      </c>
      <c r="C938" s="2201"/>
      <c r="D938" s="2236" t="s">
        <v>4147</v>
      </c>
      <c r="E938" s="2243" t="s">
        <v>4749</v>
      </c>
      <c r="F938" s="2204" t="s">
        <v>154</v>
      </c>
      <c r="G938" s="2244">
        <v>8</v>
      </c>
      <c r="H938" s="2206">
        <v>106340</v>
      </c>
      <c r="I938" s="2206">
        <v>1029670</v>
      </c>
      <c r="J938" s="2206">
        <v>140</v>
      </c>
      <c r="K938" s="2206">
        <f t="shared" si="696"/>
        <v>1136150</v>
      </c>
      <c r="L938" s="2206">
        <f t="shared" si="697"/>
        <v>9089200</v>
      </c>
      <c r="M938" s="2206">
        <f t="shared" si="698"/>
        <v>850720</v>
      </c>
      <c r="N938" s="2206">
        <f t="shared" si="699"/>
        <v>8237360</v>
      </c>
      <c r="O938" s="2206">
        <f t="shared" si="700"/>
        <v>1120</v>
      </c>
      <c r="P938" s="2244">
        <v>8</v>
      </c>
      <c r="Q938" s="2206">
        <v>106340</v>
      </c>
      <c r="R938" s="2206">
        <v>1029670</v>
      </c>
      <c r="S938" s="2206">
        <v>140</v>
      </c>
      <c r="T938" s="2206">
        <f t="shared" si="690"/>
        <v>1136150</v>
      </c>
      <c r="U938" s="2206">
        <f t="shared" si="701"/>
        <v>9089200</v>
      </c>
      <c r="V938" s="2206">
        <f t="shared" si="702"/>
        <v>850720</v>
      </c>
      <c r="W938" s="2206">
        <f t="shared" si="703"/>
        <v>8237360</v>
      </c>
      <c r="X938" s="2206">
        <f t="shared" si="704"/>
        <v>1120</v>
      </c>
      <c r="Y938" s="2244">
        <f t="shared" si="680"/>
        <v>0</v>
      </c>
      <c r="Z938" s="2207">
        <f t="shared" si="681"/>
        <v>0</v>
      </c>
      <c r="AA938" s="2244">
        <v>8</v>
      </c>
      <c r="AB938" s="2206">
        <v>750000</v>
      </c>
      <c r="AC938" s="2206"/>
      <c r="AD938" s="2206">
        <v>150000</v>
      </c>
      <c r="AE938" s="2206">
        <f t="shared" si="691"/>
        <v>900000</v>
      </c>
      <c r="AF938" s="2206">
        <f t="shared" si="705"/>
        <v>7200000</v>
      </c>
      <c r="AG938" s="2206">
        <f t="shared" si="706"/>
        <v>6000000</v>
      </c>
      <c r="AH938" s="2206">
        <f t="shared" si="707"/>
        <v>0</v>
      </c>
      <c r="AI938" s="2207">
        <f t="shared" si="708"/>
        <v>1200000</v>
      </c>
      <c r="AJ938" s="2246">
        <v>8</v>
      </c>
      <c r="AK938" s="2075">
        <v>750000</v>
      </c>
      <c r="AL938" s="2075"/>
      <c r="AM938" s="2075">
        <v>150000</v>
      </c>
      <c r="AN938" s="2206">
        <f t="shared" si="692"/>
        <v>900000</v>
      </c>
      <c r="AO938" s="2206">
        <f t="shared" si="709"/>
        <v>7200000</v>
      </c>
      <c r="AP938" s="2206">
        <f t="shared" si="710"/>
        <v>6000000</v>
      </c>
      <c r="AQ938" s="2206">
        <f t="shared" si="711"/>
        <v>0</v>
      </c>
      <c r="AR938" s="2206">
        <f t="shared" si="712"/>
        <v>1200000</v>
      </c>
      <c r="AS938" s="2244">
        <v>8</v>
      </c>
      <c r="AT938" s="2075">
        <v>750000</v>
      </c>
      <c r="AU938" s="2075"/>
      <c r="AV938" s="2075">
        <v>150000</v>
      </c>
      <c r="AW938" s="2206">
        <f t="shared" si="693"/>
        <v>900000</v>
      </c>
      <c r="AX938" s="2206">
        <f t="shared" si="713"/>
        <v>7200000</v>
      </c>
      <c r="AY938" s="2206">
        <f t="shared" si="714"/>
        <v>6000000</v>
      </c>
      <c r="AZ938" s="2206">
        <f t="shared" si="715"/>
        <v>0</v>
      </c>
      <c r="BA938" s="2206">
        <f t="shared" si="716"/>
        <v>1200000</v>
      </c>
      <c r="BB938" s="2244">
        <f t="shared" si="682"/>
        <v>0</v>
      </c>
      <c r="BC938" s="2207">
        <f t="shared" si="683"/>
        <v>0</v>
      </c>
      <c r="BD938" s="2244">
        <f t="shared" si="688"/>
        <v>0</v>
      </c>
      <c r="BE938" s="2207">
        <f t="shared" si="689"/>
        <v>0</v>
      </c>
      <c r="BF938" s="2246">
        <v>8</v>
      </c>
      <c r="BG938" s="2075">
        <v>750000</v>
      </c>
      <c r="BH938" s="2075">
        <v>0</v>
      </c>
      <c r="BI938" s="2075">
        <v>150000</v>
      </c>
      <c r="BJ938" s="2206">
        <f t="shared" si="694"/>
        <v>900000</v>
      </c>
      <c r="BK938" s="2206">
        <f t="shared" si="717"/>
        <v>7200000</v>
      </c>
      <c r="BL938" s="2206">
        <f t="shared" si="718"/>
        <v>6000000</v>
      </c>
      <c r="BM938" s="2206">
        <f t="shared" si="719"/>
        <v>0</v>
      </c>
      <c r="BN938" s="2206">
        <f t="shared" si="720"/>
        <v>1200000</v>
      </c>
      <c r="BO938" s="2244">
        <v>8</v>
      </c>
      <c r="BP938" s="2075">
        <v>750000</v>
      </c>
      <c r="BQ938" s="2075">
        <v>0</v>
      </c>
      <c r="BR938" s="2075">
        <v>150000</v>
      </c>
      <c r="BS938" s="2206">
        <f t="shared" si="695"/>
        <v>900000</v>
      </c>
      <c r="BT938" s="2206">
        <f t="shared" si="721"/>
        <v>7200000</v>
      </c>
      <c r="BU938" s="2206">
        <f t="shared" si="722"/>
        <v>6000000</v>
      </c>
      <c r="BV938" s="2206">
        <f t="shared" si="723"/>
        <v>0</v>
      </c>
      <c r="BW938" s="2206">
        <f t="shared" si="724"/>
        <v>1200000</v>
      </c>
      <c r="BX938" s="2244">
        <f t="shared" si="684"/>
        <v>0</v>
      </c>
      <c r="BY938" s="2207">
        <f t="shared" si="685"/>
        <v>0</v>
      </c>
      <c r="BZ938" s="2211">
        <f t="shared" si="686"/>
        <v>0</v>
      </c>
      <c r="CA938" s="2212">
        <f t="shared" si="687"/>
        <v>0</v>
      </c>
      <c r="CB938" s="2083"/>
      <c r="CC938" s="2083"/>
      <c r="CD938" s="2237"/>
      <c r="CF938" s="2200"/>
    </row>
    <row r="939" spans="1:94" s="1974" customFormat="1" ht="18" customHeight="1" outlineLevel="1">
      <c r="A939" s="2235" t="s">
        <v>4750</v>
      </c>
      <c r="B939" s="2235" t="b">
        <v>1</v>
      </c>
      <c r="C939" s="2201"/>
      <c r="D939" s="2236" t="s">
        <v>4153</v>
      </c>
      <c r="E939" s="2243" t="s">
        <v>4163</v>
      </c>
      <c r="F939" s="2204" t="s">
        <v>154</v>
      </c>
      <c r="G939" s="2244">
        <v>4</v>
      </c>
      <c r="H939" s="2206">
        <v>18140</v>
      </c>
      <c r="I939" s="2206">
        <v>175710</v>
      </c>
      <c r="J939" s="2206">
        <v>20</v>
      </c>
      <c r="K939" s="2206">
        <f t="shared" si="696"/>
        <v>193870</v>
      </c>
      <c r="L939" s="2206">
        <f t="shared" si="697"/>
        <v>775480</v>
      </c>
      <c r="M939" s="2206">
        <f t="shared" si="698"/>
        <v>72560</v>
      </c>
      <c r="N939" s="2206">
        <f t="shared" si="699"/>
        <v>702840</v>
      </c>
      <c r="O939" s="2206">
        <f t="shared" si="700"/>
        <v>80</v>
      </c>
      <c r="P939" s="2244">
        <v>4</v>
      </c>
      <c r="Q939" s="2206">
        <v>18140</v>
      </c>
      <c r="R939" s="2206">
        <v>175710</v>
      </c>
      <c r="S939" s="2206">
        <v>20</v>
      </c>
      <c r="T939" s="2206">
        <f t="shared" si="690"/>
        <v>193870</v>
      </c>
      <c r="U939" s="2206">
        <f t="shared" si="701"/>
        <v>775480</v>
      </c>
      <c r="V939" s="2206">
        <f t="shared" si="702"/>
        <v>72560</v>
      </c>
      <c r="W939" s="2206">
        <f t="shared" si="703"/>
        <v>702840</v>
      </c>
      <c r="X939" s="2206">
        <f t="shared" si="704"/>
        <v>80</v>
      </c>
      <c r="Y939" s="2244">
        <f t="shared" si="680"/>
        <v>0</v>
      </c>
      <c r="Z939" s="2207">
        <f t="shared" si="681"/>
        <v>0</v>
      </c>
      <c r="AA939" s="2244">
        <v>4</v>
      </c>
      <c r="AB939" s="2206">
        <v>250000</v>
      </c>
      <c r="AC939" s="2206"/>
      <c r="AD939" s="2206">
        <v>50000</v>
      </c>
      <c r="AE939" s="2206">
        <f t="shared" si="691"/>
        <v>300000</v>
      </c>
      <c r="AF939" s="2206">
        <f t="shared" si="705"/>
        <v>1200000</v>
      </c>
      <c r="AG939" s="2206">
        <f t="shared" si="706"/>
        <v>1000000</v>
      </c>
      <c r="AH939" s="2206">
        <f t="shared" si="707"/>
        <v>0</v>
      </c>
      <c r="AI939" s="2207">
        <f t="shared" si="708"/>
        <v>200000</v>
      </c>
      <c r="AJ939" s="2246">
        <v>4</v>
      </c>
      <c r="AK939" s="2075">
        <v>250000</v>
      </c>
      <c r="AL939" s="2075"/>
      <c r="AM939" s="2075">
        <v>50000</v>
      </c>
      <c r="AN939" s="2206">
        <f t="shared" si="692"/>
        <v>300000</v>
      </c>
      <c r="AO939" s="2206">
        <f t="shared" si="709"/>
        <v>1200000</v>
      </c>
      <c r="AP939" s="2206">
        <f t="shared" si="710"/>
        <v>1000000</v>
      </c>
      <c r="AQ939" s="2206">
        <f t="shared" si="711"/>
        <v>0</v>
      </c>
      <c r="AR939" s="2206">
        <f t="shared" si="712"/>
        <v>200000</v>
      </c>
      <c r="AS939" s="2244">
        <v>4</v>
      </c>
      <c r="AT939" s="2075">
        <v>250000</v>
      </c>
      <c r="AU939" s="2075"/>
      <c r="AV939" s="2075">
        <v>50000</v>
      </c>
      <c r="AW939" s="2206">
        <f t="shared" si="693"/>
        <v>300000</v>
      </c>
      <c r="AX939" s="2206">
        <f t="shared" si="713"/>
        <v>1200000</v>
      </c>
      <c r="AY939" s="2206">
        <f t="shared" si="714"/>
        <v>1000000</v>
      </c>
      <c r="AZ939" s="2206">
        <f t="shared" si="715"/>
        <v>0</v>
      </c>
      <c r="BA939" s="2206">
        <f t="shared" si="716"/>
        <v>200000</v>
      </c>
      <c r="BB939" s="2244">
        <f t="shared" si="682"/>
        <v>0</v>
      </c>
      <c r="BC939" s="2207">
        <f t="shared" si="683"/>
        <v>0</v>
      </c>
      <c r="BD939" s="2244">
        <f t="shared" si="688"/>
        <v>0</v>
      </c>
      <c r="BE939" s="2207">
        <f t="shared" si="689"/>
        <v>0</v>
      </c>
      <c r="BF939" s="2246">
        <v>4</v>
      </c>
      <c r="BG939" s="2075">
        <v>250000</v>
      </c>
      <c r="BH939" s="2075">
        <v>0</v>
      </c>
      <c r="BI939" s="2075">
        <v>50000</v>
      </c>
      <c r="BJ939" s="2206">
        <f t="shared" si="694"/>
        <v>300000</v>
      </c>
      <c r="BK939" s="2206">
        <f t="shared" si="717"/>
        <v>1200000</v>
      </c>
      <c r="BL939" s="2206">
        <f t="shared" si="718"/>
        <v>1000000</v>
      </c>
      <c r="BM939" s="2206">
        <f t="shared" si="719"/>
        <v>0</v>
      </c>
      <c r="BN939" s="2206">
        <f t="shared" si="720"/>
        <v>200000</v>
      </c>
      <c r="BO939" s="2244">
        <v>4</v>
      </c>
      <c r="BP939" s="2075">
        <v>250000</v>
      </c>
      <c r="BQ939" s="2075">
        <v>0</v>
      </c>
      <c r="BR939" s="2075">
        <v>50000</v>
      </c>
      <c r="BS939" s="2206">
        <f t="shared" si="695"/>
        <v>300000</v>
      </c>
      <c r="BT939" s="2206">
        <f t="shared" si="721"/>
        <v>1200000</v>
      </c>
      <c r="BU939" s="2206">
        <f t="shared" si="722"/>
        <v>1000000</v>
      </c>
      <c r="BV939" s="2206">
        <f t="shared" si="723"/>
        <v>0</v>
      </c>
      <c r="BW939" s="2206">
        <f t="shared" si="724"/>
        <v>200000</v>
      </c>
      <c r="BX939" s="2244">
        <f t="shared" si="684"/>
        <v>0</v>
      </c>
      <c r="BY939" s="2207">
        <f t="shared" si="685"/>
        <v>0</v>
      </c>
      <c r="BZ939" s="2211">
        <f t="shared" si="686"/>
        <v>0</v>
      </c>
      <c r="CA939" s="2212">
        <f t="shared" si="687"/>
        <v>0</v>
      </c>
      <c r="CB939" s="2083"/>
      <c r="CC939" s="2083"/>
      <c r="CD939" s="2237"/>
      <c r="CF939" s="2200"/>
    </row>
    <row r="940" spans="1:94" s="1974" customFormat="1" ht="18" customHeight="1" outlineLevel="1">
      <c r="A940" s="2235" t="s">
        <v>4751</v>
      </c>
      <c r="B940" s="2235" t="b">
        <v>1</v>
      </c>
      <c r="C940" s="2201"/>
      <c r="D940" s="2236" t="s">
        <v>4175</v>
      </c>
      <c r="E940" s="2243" t="s">
        <v>4734</v>
      </c>
      <c r="F940" s="2204" t="s">
        <v>154</v>
      </c>
      <c r="G940" s="2244">
        <v>16</v>
      </c>
      <c r="H940" s="2206">
        <v>43550</v>
      </c>
      <c r="I940" s="2206">
        <v>421700</v>
      </c>
      <c r="J940" s="2206">
        <v>50</v>
      </c>
      <c r="K940" s="2206">
        <f t="shared" si="696"/>
        <v>465300</v>
      </c>
      <c r="L940" s="2206">
        <f t="shared" si="697"/>
        <v>7444800</v>
      </c>
      <c r="M940" s="2206">
        <f t="shared" si="698"/>
        <v>696800</v>
      </c>
      <c r="N940" s="2206">
        <f t="shared" si="699"/>
        <v>6747200</v>
      </c>
      <c r="O940" s="2206">
        <f t="shared" si="700"/>
        <v>800</v>
      </c>
      <c r="P940" s="2244">
        <v>16</v>
      </c>
      <c r="Q940" s="2206">
        <v>43550</v>
      </c>
      <c r="R940" s="2206">
        <v>421700</v>
      </c>
      <c r="S940" s="2206">
        <v>50</v>
      </c>
      <c r="T940" s="2206">
        <f t="shared" si="690"/>
        <v>465300</v>
      </c>
      <c r="U940" s="2206">
        <f t="shared" si="701"/>
        <v>7444800</v>
      </c>
      <c r="V940" s="2206">
        <f t="shared" si="702"/>
        <v>696800</v>
      </c>
      <c r="W940" s="2206">
        <f t="shared" si="703"/>
        <v>6747200</v>
      </c>
      <c r="X940" s="2206">
        <f t="shared" si="704"/>
        <v>800</v>
      </c>
      <c r="Y940" s="2244">
        <f t="shared" ref="Y940:Y1003" si="725">+P940-G940</f>
        <v>0</v>
      </c>
      <c r="Z940" s="2207">
        <f t="shared" ref="Z940:Z1003" si="726">+U940-L940</f>
        <v>0</v>
      </c>
      <c r="AA940" s="2244">
        <v>16</v>
      </c>
      <c r="AB940" s="2206">
        <v>150000</v>
      </c>
      <c r="AC940" s="2206"/>
      <c r="AD940" s="2206">
        <v>50000</v>
      </c>
      <c r="AE940" s="2206">
        <f t="shared" si="691"/>
        <v>200000</v>
      </c>
      <c r="AF940" s="2206">
        <f t="shared" si="705"/>
        <v>3200000</v>
      </c>
      <c r="AG940" s="2206">
        <f t="shared" si="706"/>
        <v>2400000</v>
      </c>
      <c r="AH940" s="2206">
        <f t="shared" si="707"/>
        <v>0</v>
      </c>
      <c r="AI940" s="2207">
        <f t="shared" si="708"/>
        <v>800000</v>
      </c>
      <c r="AJ940" s="2246">
        <v>16</v>
      </c>
      <c r="AK940" s="2075">
        <v>150000</v>
      </c>
      <c r="AL940" s="2075"/>
      <c r="AM940" s="2075">
        <v>50000</v>
      </c>
      <c r="AN940" s="2206">
        <f t="shared" si="692"/>
        <v>200000</v>
      </c>
      <c r="AO940" s="2206">
        <f t="shared" si="709"/>
        <v>3200000</v>
      </c>
      <c r="AP940" s="2206">
        <f t="shared" si="710"/>
        <v>2400000</v>
      </c>
      <c r="AQ940" s="2206">
        <f t="shared" si="711"/>
        <v>0</v>
      </c>
      <c r="AR940" s="2206">
        <f t="shared" si="712"/>
        <v>800000</v>
      </c>
      <c r="AS940" s="2244">
        <v>16</v>
      </c>
      <c r="AT940" s="2075">
        <v>150000</v>
      </c>
      <c r="AU940" s="2075"/>
      <c r="AV940" s="2075">
        <v>50000</v>
      </c>
      <c r="AW940" s="2206">
        <f t="shared" si="693"/>
        <v>200000</v>
      </c>
      <c r="AX940" s="2206">
        <f t="shared" si="713"/>
        <v>3200000</v>
      </c>
      <c r="AY940" s="2206">
        <f t="shared" si="714"/>
        <v>2400000</v>
      </c>
      <c r="AZ940" s="2206">
        <f t="shared" si="715"/>
        <v>0</v>
      </c>
      <c r="BA940" s="2206">
        <f t="shared" si="716"/>
        <v>800000</v>
      </c>
      <c r="BB940" s="2244">
        <f t="shared" ref="BB940:BB1003" si="727">AS940-AJ940</f>
        <v>0</v>
      </c>
      <c r="BC940" s="2207">
        <f t="shared" ref="BC940:BC1003" si="728">AX940-AO940</f>
        <v>0</v>
      </c>
      <c r="BD940" s="2244">
        <f t="shared" si="688"/>
        <v>0</v>
      </c>
      <c r="BE940" s="2207">
        <f t="shared" si="689"/>
        <v>0</v>
      </c>
      <c r="BF940" s="2246">
        <v>16</v>
      </c>
      <c r="BG940" s="2075">
        <v>150000</v>
      </c>
      <c r="BH940" s="2075">
        <v>0</v>
      </c>
      <c r="BI940" s="2075">
        <v>50000</v>
      </c>
      <c r="BJ940" s="2206">
        <f t="shared" si="694"/>
        <v>200000</v>
      </c>
      <c r="BK940" s="2206">
        <f t="shared" si="717"/>
        <v>3200000</v>
      </c>
      <c r="BL940" s="2206">
        <f t="shared" si="718"/>
        <v>2400000</v>
      </c>
      <c r="BM940" s="2206">
        <f t="shared" si="719"/>
        <v>0</v>
      </c>
      <c r="BN940" s="2206">
        <f t="shared" si="720"/>
        <v>800000</v>
      </c>
      <c r="BO940" s="2244">
        <v>16</v>
      </c>
      <c r="BP940" s="2075">
        <v>150000</v>
      </c>
      <c r="BQ940" s="2075">
        <v>0</v>
      </c>
      <c r="BR940" s="2075">
        <v>50000</v>
      </c>
      <c r="BS940" s="2206">
        <f t="shared" si="695"/>
        <v>200000</v>
      </c>
      <c r="BT940" s="2206">
        <f t="shared" si="721"/>
        <v>3200000</v>
      </c>
      <c r="BU940" s="2206">
        <f t="shared" si="722"/>
        <v>2400000</v>
      </c>
      <c r="BV940" s="2206">
        <f t="shared" si="723"/>
        <v>0</v>
      </c>
      <c r="BW940" s="2206">
        <f t="shared" si="724"/>
        <v>800000</v>
      </c>
      <c r="BX940" s="2244">
        <f t="shared" ref="BX940:BX1003" si="729">BO940-BF940</f>
        <v>0</v>
      </c>
      <c r="BY940" s="2207">
        <f t="shared" ref="BY940:BY1003" si="730">BT940-BK940</f>
        <v>0</v>
      </c>
      <c r="BZ940" s="2211">
        <f t="shared" ref="BZ940:BZ1003" si="731">+BO940-AA940</f>
        <v>0</v>
      </c>
      <c r="CA940" s="2212">
        <f t="shared" ref="CA940:CA1003" si="732">+BT940-AF940</f>
        <v>0</v>
      </c>
      <c r="CB940" s="2083"/>
      <c r="CC940" s="2083"/>
      <c r="CD940" s="2237"/>
      <c r="CF940" s="2200"/>
    </row>
    <row r="941" spans="1:94" s="1974" customFormat="1" ht="18" customHeight="1" outlineLevel="1">
      <c r="A941" s="2235" t="s">
        <v>4752</v>
      </c>
      <c r="B941" s="2235" t="b">
        <v>1</v>
      </c>
      <c r="C941" s="2201"/>
      <c r="D941" s="2236" t="s">
        <v>4753</v>
      </c>
      <c r="E941" s="2243" t="s">
        <v>4754</v>
      </c>
      <c r="F941" s="2204" t="s">
        <v>154</v>
      </c>
      <c r="G941" s="2244">
        <v>0</v>
      </c>
      <c r="H941" s="2206">
        <v>82560</v>
      </c>
      <c r="I941" s="2206">
        <v>799480</v>
      </c>
      <c r="J941" s="2206">
        <v>110</v>
      </c>
      <c r="K941" s="2206">
        <f t="shared" si="696"/>
        <v>882150</v>
      </c>
      <c r="L941" s="2206">
        <f t="shared" si="697"/>
        <v>0</v>
      </c>
      <c r="M941" s="2206">
        <f t="shared" si="698"/>
        <v>0</v>
      </c>
      <c r="N941" s="2206">
        <f t="shared" si="699"/>
        <v>0</v>
      </c>
      <c r="O941" s="2206">
        <f t="shared" si="700"/>
        <v>0</v>
      </c>
      <c r="P941" s="2244">
        <v>0</v>
      </c>
      <c r="Q941" s="2206">
        <v>82560</v>
      </c>
      <c r="R941" s="2206">
        <v>799480</v>
      </c>
      <c r="S941" s="2206">
        <v>110</v>
      </c>
      <c r="T941" s="2206">
        <f t="shared" si="690"/>
        <v>882150</v>
      </c>
      <c r="U941" s="2206">
        <f t="shared" si="701"/>
        <v>0</v>
      </c>
      <c r="V941" s="2206">
        <f t="shared" si="702"/>
        <v>0</v>
      </c>
      <c r="W941" s="2206">
        <f t="shared" si="703"/>
        <v>0</v>
      </c>
      <c r="X941" s="2206">
        <f t="shared" si="704"/>
        <v>0</v>
      </c>
      <c r="Y941" s="2244">
        <f t="shared" si="725"/>
        <v>0</v>
      </c>
      <c r="Z941" s="2207">
        <f t="shared" si="726"/>
        <v>0</v>
      </c>
      <c r="AA941" s="2244">
        <v>16</v>
      </c>
      <c r="AB941" s="2206">
        <v>600000</v>
      </c>
      <c r="AC941" s="2206"/>
      <c r="AD941" s="2206">
        <v>150000</v>
      </c>
      <c r="AE941" s="2206">
        <f t="shared" si="691"/>
        <v>750000</v>
      </c>
      <c r="AF941" s="2206">
        <f t="shared" si="705"/>
        <v>12000000</v>
      </c>
      <c r="AG941" s="2206">
        <f t="shared" si="706"/>
        <v>9600000</v>
      </c>
      <c r="AH941" s="2206">
        <f t="shared" si="707"/>
        <v>0</v>
      </c>
      <c r="AI941" s="2207">
        <f t="shared" si="708"/>
        <v>2400000</v>
      </c>
      <c r="AJ941" s="2246">
        <v>0</v>
      </c>
      <c r="AK941" s="2075">
        <v>600000</v>
      </c>
      <c r="AL941" s="2075"/>
      <c r="AM941" s="2075">
        <v>150000</v>
      </c>
      <c r="AN941" s="2206">
        <f t="shared" si="692"/>
        <v>750000</v>
      </c>
      <c r="AO941" s="2206">
        <f t="shared" si="709"/>
        <v>0</v>
      </c>
      <c r="AP941" s="2206">
        <f t="shared" si="710"/>
        <v>0</v>
      </c>
      <c r="AQ941" s="2206">
        <f t="shared" si="711"/>
        <v>0</v>
      </c>
      <c r="AR941" s="2206">
        <f t="shared" si="712"/>
        <v>0</v>
      </c>
      <c r="AS941" s="2244">
        <v>0</v>
      </c>
      <c r="AT941" s="2075">
        <v>600000</v>
      </c>
      <c r="AU941" s="2075"/>
      <c r="AV941" s="2075">
        <v>150000</v>
      </c>
      <c r="AW941" s="2206">
        <f t="shared" si="693"/>
        <v>750000</v>
      </c>
      <c r="AX941" s="2206">
        <f t="shared" si="713"/>
        <v>0</v>
      </c>
      <c r="AY941" s="2206">
        <f t="shared" si="714"/>
        <v>0</v>
      </c>
      <c r="AZ941" s="2206">
        <f t="shared" si="715"/>
        <v>0</v>
      </c>
      <c r="BA941" s="2206">
        <f t="shared" si="716"/>
        <v>0</v>
      </c>
      <c r="BB941" s="2244">
        <f t="shared" si="727"/>
        <v>0</v>
      </c>
      <c r="BC941" s="2207">
        <f t="shared" si="728"/>
        <v>0</v>
      </c>
      <c r="BD941" s="2244">
        <f t="shared" si="688"/>
        <v>-16</v>
      </c>
      <c r="BE941" s="2207">
        <f t="shared" si="689"/>
        <v>-12000000</v>
      </c>
      <c r="BF941" s="2246">
        <v>0</v>
      </c>
      <c r="BG941" s="2075">
        <v>600000</v>
      </c>
      <c r="BH941" s="2075">
        <v>0</v>
      </c>
      <c r="BI941" s="2075">
        <v>150000</v>
      </c>
      <c r="BJ941" s="2206">
        <f t="shared" si="694"/>
        <v>750000</v>
      </c>
      <c r="BK941" s="2206">
        <f t="shared" si="717"/>
        <v>0</v>
      </c>
      <c r="BL941" s="2206">
        <f t="shared" si="718"/>
        <v>0</v>
      </c>
      <c r="BM941" s="2206">
        <f t="shared" si="719"/>
        <v>0</v>
      </c>
      <c r="BN941" s="2206">
        <f t="shared" si="720"/>
        <v>0</v>
      </c>
      <c r="BO941" s="2244">
        <v>0</v>
      </c>
      <c r="BP941" s="2075">
        <v>600000</v>
      </c>
      <c r="BQ941" s="2075">
        <v>0</v>
      </c>
      <c r="BR941" s="2075">
        <v>150000</v>
      </c>
      <c r="BS941" s="2206">
        <f t="shared" si="695"/>
        <v>750000</v>
      </c>
      <c r="BT941" s="2206">
        <f t="shared" si="721"/>
        <v>0</v>
      </c>
      <c r="BU941" s="2206">
        <f t="shared" si="722"/>
        <v>0</v>
      </c>
      <c r="BV941" s="2206">
        <f t="shared" si="723"/>
        <v>0</v>
      </c>
      <c r="BW941" s="2206">
        <f t="shared" si="724"/>
        <v>0</v>
      </c>
      <c r="BX941" s="2244">
        <f t="shared" si="729"/>
        <v>0</v>
      </c>
      <c r="BY941" s="2207">
        <f t="shared" si="730"/>
        <v>0</v>
      </c>
      <c r="BZ941" s="2211">
        <f t="shared" si="731"/>
        <v>-16</v>
      </c>
      <c r="CA941" s="2212">
        <f t="shared" si="732"/>
        <v>-12000000</v>
      </c>
      <c r="CB941" s="2083"/>
      <c r="CC941" s="2083"/>
      <c r="CD941" s="2237"/>
      <c r="CF941" s="2200"/>
    </row>
    <row r="942" spans="1:94" s="1974" customFormat="1" ht="18" customHeight="1" outlineLevel="1">
      <c r="A942" s="2250" t="s">
        <v>4755</v>
      </c>
      <c r="B942" s="2250" t="b">
        <v>1</v>
      </c>
      <c r="C942" s="2201"/>
      <c r="D942" s="2236" t="s">
        <v>4756</v>
      </c>
      <c r="E942" s="2243" t="s">
        <v>4757</v>
      </c>
      <c r="F942" s="2204" t="s">
        <v>154</v>
      </c>
      <c r="G942" s="2244">
        <v>4</v>
      </c>
      <c r="H942" s="2251">
        <v>9050</v>
      </c>
      <c r="I942" s="2251"/>
      <c r="J942" s="2251"/>
      <c r="K942" s="2206">
        <f t="shared" si="696"/>
        <v>9050</v>
      </c>
      <c r="L942" s="2206">
        <f t="shared" si="697"/>
        <v>36200</v>
      </c>
      <c r="M942" s="2206">
        <f t="shared" si="698"/>
        <v>36200</v>
      </c>
      <c r="N942" s="2206">
        <f t="shared" si="699"/>
        <v>0</v>
      </c>
      <c r="O942" s="2206">
        <f t="shared" si="700"/>
        <v>0</v>
      </c>
      <c r="P942" s="2244">
        <v>4</v>
      </c>
      <c r="Q942" s="2206">
        <v>9050</v>
      </c>
      <c r="R942" s="2206"/>
      <c r="S942" s="2206"/>
      <c r="T942" s="2206">
        <f t="shared" si="690"/>
        <v>9050</v>
      </c>
      <c r="U942" s="2206">
        <f t="shared" si="701"/>
        <v>36200</v>
      </c>
      <c r="V942" s="2206">
        <f t="shared" si="702"/>
        <v>36200</v>
      </c>
      <c r="W942" s="2206">
        <f t="shared" si="703"/>
        <v>0</v>
      </c>
      <c r="X942" s="2206">
        <f t="shared" si="704"/>
        <v>0</v>
      </c>
      <c r="Y942" s="2244">
        <f t="shared" si="725"/>
        <v>0</v>
      </c>
      <c r="Z942" s="2207">
        <f t="shared" si="726"/>
        <v>0</v>
      </c>
      <c r="AA942" s="2244"/>
      <c r="AB942" s="2206"/>
      <c r="AC942" s="2206"/>
      <c r="AD942" s="2206"/>
      <c r="AE942" s="2206">
        <f t="shared" si="691"/>
        <v>0</v>
      </c>
      <c r="AF942" s="2206">
        <f t="shared" si="705"/>
        <v>0</v>
      </c>
      <c r="AG942" s="2206">
        <f t="shared" si="706"/>
        <v>0</v>
      </c>
      <c r="AH942" s="2206">
        <f t="shared" si="707"/>
        <v>0</v>
      </c>
      <c r="AI942" s="2207">
        <f t="shared" si="708"/>
        <v>0</v>
      </c>
      <c r="AJ942" s="2246">
        <v>4</v>
      </c>
      <c r="AK942" s="2075">
        <v>9050</v>
      </c>
      <c r="AL942" s="2075">
        <v>0</v>
      </c>
      <c r="AM942" s="2075">
        <v>0</v>
      </c>
      <c r="AN942" s="2206">
        <f t="shared" si="692"/>
        <v>9050</v>
      </c>
      <c r="AO942" s="2206">
        <f t="shared" si="709"/>
        <v>36200</v>
      </c>
      <c r="AP942" s="2206">
        <f t="shared" si="710"/>
        <v>36200</v>
      </c>
      <c r="AQ942" s="2206">
        <f t="shared" si="711"/>
        <v>0</v>
      </c>
      <c r="AR942" s="2206">
        <f t="shared" si="712"/>
        <v>0</v>
      </c>
      <c r="AS942" s="2244">
        <v>4</v>
      </c>
      <c r="AT942" s="2075">
        <v>9050</v>
      </c>
      <c r="AU942" s="2075">
        <v>0</v>
      </c>
      <c r="AV942" s="2075">
        <v>0</v>
      </c>
      <c r="AW942" s="2206">
        <f t="shared" si="693"/>
        <v>9050</v>
      </c>
      <c r="AX942" s="2206">
        <f t="shared" si="713"/>
        <v>36200</v>
      </c>
      <c r="AY942" s="2251">
        <f t="shared" si="714"/>
        <v>36200</v>
      </c>
      <c r="AZ942" s="2251">
        <f t="shared" si="715"/>
        <v>0</v>
      </c>
      <c r="BA942" s="2251">
        <f t="shared" si="716"/>
        <v>0</v>
      </c>
      <c r="BB942" s="2244">
        <f t="shared" si="727"/>
        <v>0</v>
      </c>
      <c r="BC942" s="2207">
        <f t="shared" si="728"/>
        <v>0</v>
      </c>
      <c r="BD942" s="2244">
        <f t="shared" si="688"/>
        <v>4</v>
      </c>
      <c r="BE942" s="2207">
        <f t="shared" si="689"/>
        <v>36200</v>
      </c>
      <c r="BF942" s="2246">
        <v>4</v>
      </c>
      <c r="BG942" s="2075">
        <v>9050</v>
      </c>
      <c r="BH942" s="2075">
        <v>0</v>
      </c>
      <c r="BI942" s="2075">
        <v>0</v>
      </c>
      <c r="BJ942" s="2206">
        <f t="shared" si="694"/>
        <v>9050</v>
      </c>
      <c r="BK942" s="2206">
        <f t="shared" si="717"/>
        <v>36200</v>
      </c>
      <c r="BL942" s="2206">
        <f t="shared" si="718"/>
        <v>36200</v>
      </c>
      <c r="BM942" s="2206">
        <f t="shared" si="719"/>
        <v>0</v>
      </c>
      <c r="BN942" s="2206">
        <f t="shared" si="720"/>
        <v>0</v>
      </c>
      <c r="BO942" s="2244">
        <v>4</v>
      </c>
      <c r="BP942" s="2075">
        <v>9050</v>
      </c>
      <c r="BQ942" s="2075">
        <v>0</v>
      </c>
      <c r="BR942" s="2075">
        <v>0</v>
      </c>
      <c r="BS942" s="2206">
        <f t="shared" si="695"/>
        <v>9050</v>
      </c>
      <c r="BT942" s="2206">
        <f t="shared" si="721"/>
        <v>36200</v>
      </c>
      <c r="BU942" s="2206">
        <f t="shared" si="722"/>
        <v>36200</v>
      </c>
      <c r="BV942" s="2206">
        <f t="shared" si="723"/>
        <v>0</v>
      </c>
      <c r="BW942" s="2206">
        <f t="shared" si="724"/>
        <v>0</v>
      </c>
      <c r="BX942" s="2244">
        <f t="shared" si="729"/>
        <v>0</v>
      </c>
      <c r="BY942" s="2207">
        <f t="shared" si="730"/>
        <v>0</v>
      </c>
      <c r="BZ942" s="2211">
        <f t="shared" si="731"/>
        <v>4</v>
      </c>
      <c r="CA942" s="2212">
        <f t="shared" si="732"/>
        <v>36200</v>
      </c>
      <c r="CB942" s="2083"/>
      <c r="CC942" s="2083"/>
      <c r="CD942" s="2237"/>
      <c r="CF942" s="2200"/>
      <c r="CJ942" s="1975"/>
      <c r="CK942" s="1975"/>
      <c r="CL942" s="1975"/>
      <c r="CM942" s="1975"/>
      <c r="CN942" s="1975"/>
      <c r="CO942" s="1975"/>
      <c r="CP942" s="1975"/>
    </row>
    <row r="943" spans="1:94" s="1974" customFormat="1" ht="18" customHeight="1" outlineLevel="1">
      <c r="A943" s="2250" t="s">
        <v>4758</v>
      </c>
      <c r="B943" s="2250" t="b">
        <v>1</v>
      </c>
      <c r="C943" s="2201"/>
      <c r="D943" s="2236" t="s">
        <v>4759</v>
      </c>
      <c r="E943" s="2243" t="s">
        <v>4760</v>
      </c>
      <c r="F943" s="2204" t="s">
        <v>154</v>
      </c>
      <c r="G943" s="2244">
        <v>4</v>
      </c>
      <c r="H943" s="2251">
        <v>45250</v>
      </c>
      <c r="I943" s="2251"/>
      <c r="J943" s="2251"/>
      <c r="K943" s="2206">
        <f t="shared" si="696"/>
        <v>45250</v>
      </c>
      <c r="L943" s="2206">
        <f t="shared" si="697"/>
        <v>181000</v>
      </c>
      <c r="M943" s="2206">
        <f t="shared" si="698"/>
        <v>181000</v>
      </c>
      <c r="N943" s="2206">
        <f t="shared" si="699"/>
        <v>0</v>
      </c>
      <c r="O943" s="2206">
        <f t="shared" si="700"/>
        <v>0</v>
      </c>
      <c r="P943" s="2244">
        <v>4</v>
      </c>
      <c r="Q943" s="2206">
        <v>45250</v>
      </c>
      <c r="R943" s="2206"/>
      <c r="S943" s="2206"/>
      <c r="T943" s="2206">
        <f t="shared" si="690"/>
        <v>45250</v>
      </c>
      <c r="U943" s="2206">
        <f t="shared" si="701"/>
        <v>181000</v>
      </c>
      <c r="V943" s="2206">
        <f t="shared" si="702"/>
        <v>181000</v>
      </c>
      <c r="W943" s="2206">
        <f t="shared" si="703"/>
        <v>0</v>
      </c>
      <c r="X943" s="2206">
        <f t="shared" si="704"/>
        <v>0</v>
      </c>
      <c r="Y943" s="2244">
        <f t="shared" si="725"/>
        <v>0</v>
      </c>
      <c r="Z943" s="2207">
        <f t="shared" si="726"/>
        <v>0</v>
      </c>
      <c r="AA943" s="2244"/>
      <c r="AB943" s="2206"/>
      <c r="AC943" s="2206"/>
      <c r="AD943" s="2206"/>
      <c r="AE943" s="2206">
        <f t="shared" si="691"/>
        <v>0</v>
      </c>
      <c r="AF943" s="2206">
        <f t="shared" si="705"/>
        <v>0</v>
      </c>
      <c r="AG943" s="2206">
        <f t="shared" si="706"/>
        <v>0</v>
      </c>
      <c r="AH943" s="2206">
        <f t="shared" si="707"/>
        <v>0</v>
      </c>
      <c r="AI943" s="2207">
        <f t="shared" si="708"/>
        <v>0</v>
      </c>
      <c r="AJ943" s="2246">
        <v>4</v>
      </c>
      <c r="AK943" s="2075">
        <v>45250</v>
      </c>
      <c r="AL943" s="2075">
        <v>0</v>
      </c>
      <c r="AM943" s="2075">
        <v>0</v>
      </c>
      <c r="AN943" s="2206">
        <f t="shared" si="692"/>
        <v>45250</v>
      </c>
      <c r="AO943" s="2206">
        <f t="shared" si="709"/>
        <v>181000</v>
      </c>
      <c r="AP943" s="2206">
        <f t="shared" si="710"/>
        <v>181000</v>
      </c>
      <c r="AQ943" s="2206">
        <f t="shared" si="711"/>
        <v>0</v>
      </c>
      <c r="AR943" s="2206">
        <f t="shared" si="712"/>
        <v>0</v>
      </c>
      <c r="AS943" s="2244">
        <v>4</v>
      </c>
      <c r="AT943" s="2075">
        <v>45250</v>
      </c>
      <c r="AU943" s="2075">
        <v>0</v>
      </c>
      <c r="AV943" s="2075">
        <v>0</v>
      </c>
      <c r="AW943" s="2206">
        <f t="shared" si="693"/>
        <v>45250</v>
      </c>
      <c r="AX943" s="2206">
        <f t="shared" si="713"/>
        <v>181000</v>
      </c>
      <c r="AY943" s="2251">
        <f t="shared" si="714"/>
        <v>181000</v>
      </c>
      <c r="AZ943" s="2251">
        <f t="shared" si="715"/>
        <v>0</v>
      </c>
      <c r="BA943" s="2251">
        <f t="shared" si="716"/>
        <v>0</v>
      </c>
      <c r="BB943" s="2244">
        <f t="shared" si="727"/>
        <v>0</v>
      </c>
      <c r="BC943" s="2207">
        <f t="shared" si="728"/>
        <v>0</v>
      </c>
      <c r="BD943" s="2244">
        <f t="shared" si="688"/>
        <v>4</v>
      </c>
      <c r="BE943" s="2207">
        <f t="shared" si="689"/>
        <v>181000</v>
      </c>
      <c r="BF943" s="2246">
        <v>4</v>
      </c>
      <c r="BG943" s="2075">
        <v>45250</v>
      </c>
      <c r="BH943" s="2075">
        <v>0</v>
      </c>
      <c r="BI943" s="2075">
        <v>0</v>
      </c>
      <c r="BJ943" s="2206">
        <f t="shared" si="694"/>
        <v>45250</v>
      </c>
      <c r="BK943" s="2206">
        <f t="shared" si="717"/>
        <v>181000</v>
      </c>
      <c r="BL943" s="2206">
        <f t="shared" si="718"/>
        <v>181000</v>
      </c>
      <c r="BM943" s="2206">
        <f t="shared" si="719"/>
        <v>0</v>
      </c>
      <c r="BN943" s="2206">
        <f t="shared" si="720"/>
        <v>0</v>
      </c>
      <c r="BO943" s="2244">
        <v>4</v>
      </c>
      <c r="BP943" s="2075">
        <v>45250</v>
      </c>
      <c r="BQ943" s="2075">
        <v>0</v>
      </c>
      <c r="BR943" s="2075">
        <v>0</v>
      </c>
      <c r="BS943" s="2206">
        <f t="shared" si="695"/>
        <v>45250</v>
      </c>
      <c r="BT943" s="2206">
        <f t="shared" si="721"/>
        <v>181000</v>
      </c>
      <c r="BU943" s="2206">
        <f t="shared" si="722"/>
        <v>181000</v>
      </c>
      <c r="BV943" s="2206">
        <f t="shared" si="723"/>
        <v>0</v>
      </c>
      <c r="BW943" s="2206">
        <f t="shared" si="724"/>
        <v>0</v>
      </c>
      <c r="BX943" s="2244">
        <f t="shared" si="729"/>
        <v>0</v>
      </c>
      <c r="BY943" s="2207">
        <f t="shared" si="730"/>
        <v>0</v>
      </c>
      <c r="BZ943" s="2211">
        <f t="shared" si="731"/>
        <v>4</v>
      </c>
      <c r="CA943" s="2212">
        <f t="shared" si="732"/>
        <v>181000</v>
      </c>
      <c r="CB943" s="2083"/>
      <c r="CC943" s="2083"/>
      <c r="CD943" s="2237"/>
      <c r="CF943" s="2200"/>
      <c r="CJ943" s="1975"/>
      <c r="CK943" s="1975"/>
      <c r="CL943" s="1975"/>
      <c r="CM943" s="1975"/>
      <c r="CN943" s="1975"/>
      <c r="CO943" s="1975"/>
      <c r="CP943" s="1975"/>
    </row>
    <row r="944" spans="1:94" s="1974" customFormat="1" ht="18" customHeight="1" outlineLevel="1">
      <c r="A944" s="2250" t="s">
        <v>4761</v>
      </c>
      <c r="B944" s="2250" t="b">
        <v>1</v>
      </c>
      <c r="C944" s="2201"/>
      <c r="D944" s="2236" t="s">
        <v>4762</v>
      </c>
      <c r="E944" s="2243" t="s">
        <v>4763</v>
      </c>
      <c r="F944" s="2204" t="s">
        <v>154</v>
      </c>
      <c r="G944" s="2244">
        <v>16</v>
      </c>
      <c r="H944" s="2251">
        <v>1040750</v>
      </c>
      <c r="I944" s="2251"/>
      <c r="J944" s="2251"/>
      <c r="K944" s="2206">
        <f t="shared" si="696"/>
        <v>1040750</v>
      </c>
      <c r="L944" s="2206">
        <f t="shared" si="697"/>
        <v>16652000</v>
      </c>
      <c r="M944" s="2206">
        <f t="shared" si="698"/>
        <v>16652000</v>
      </c>
      <c r="N944" s="2206">
        <f t="shared" si="699"/>
        <v>0</v>
      </c>
      <c r="O944" s="2206">
        <f t="shared" si="700"/>
        <v>0</v>
      </c>
      <c r="P944" s="2244">
        <v>16</v>
      </c>
      <c r="Q944" s="2206">
        <v>1040750</v>
      </c>
      <c r="R944" s="2206"/>
      <c r="S944" s="2206"/>
      <c r="T944" s="2206">
        <f t="shared" si="690"/>
        <v>1040750</v>
      </c>
      <c r="U944" s="2206">
        <f t="shared" si="701"/>
        <v>16652000</v>
      </c>
      <c r="V944" s="2206">
        <f t="shared" si="702"/>
        <v>16652000</v>
      </c>
      <c r="W944" s="2206">
        <f t="shared" si="703"/>
        <v>0</v>
      </c>
      <c r="X944" s="2206">
        <f t="shared" si="704"/>
        <v>0</v>
      </c>
      <c r="Y944" s="2244">
        <f t="shared" si="725"/>
        <v>0</v>
      </c>
      <c r="Z944" s="2207">
        <f t="shared" si="726"/>
        <v>0</v>
      </c>
      <c r="AA944" s="2244"/>
      <c r="AB944" s="2206"/>
      <c r="AC944" s="2206"/>
      <c r="AD944" s="2206"/>
      <c r="AE944" s="2206">
        <f t="shared" si="691"/>
        <v>0</v>
      </c>
      <c r="AF944" s="2206">
        <f t="shared" si="705"/>
        <v>0</v>
      </c>
      <c r="AG944" s="2206">
        <f t="shared" si="706"/>
        <v>0</v>
      </c>
      <c r="AH944" s="2206">
        <f t="shared" si="707"/>
        <v>0</v>
      </c>
      <c r="AI944" s="2207">
        <f t="shared" si="708"/>
        <v>0</v>
      </c>
      <c r="AJ944" s="2246">
        <v>16</v>
      </c>
      <c r="AK944" s="2075">
        <v>1040750</v>
      </c>
      <c r="AL944" s="2075">
        <v>0</v>
      </c>
      <c r="AM944" s="2075">
        <v>0</v>
      </c>
      <c r="AN944" s="2206">
        <f t="shared" si="692"/>
        <v>1040750</v>
      </c>
      <c r="AO944" s="2206">
        <f t="shared" si="709"/>
        <v>16652000</v>
      </c>
      <c r="AP944" s="2206">
        <f t="shared" si="710"/>
        <v>16652000</v>
      </c>
      <c r="AQ944" s="2206">
        <f t="shared" si="711"/>
        <v>0</v>
      </c>
      <c r="AR944" s="2206">
        <f t="shared" si="712"/>
        <v>0</v>
      </c>
      <c r="AS944" s="2244">
        <v>16</v>
      </c>
      <c r="AT944" s="2075">
        <v>1040750</v>
      </c>
      <c r="AU944" s="2075">
        <v>0</v>
      </c>
      <c r="AV944" s="2075">
        <v>0</v>
      </c>
      <c r="AW944" s="2206">
        <f t="shared" si="693"/>
        <v>1040750</v>
      </c>
      <c r="AX944" s="2206">
        <f t="shared" si="713"/>
        <v>16652000</v>
      </c>
      <c r="AY944" s="2251">
        <f t="shared" si="714"/>
        <v>16652000</v>
      </c>
      <c r="AZ944" s="2251">
        <f t="shared" si="715"/>
        <v>0</v>
      </c>
      <c r="BA944" s="2251">
        <f t="shared" si="716"/>
        <v>0</v>
      </c>
      <c r="BB944" s="2244">
        <f t="shared" si="727"/>
        <v>0</v>
      </c>
      <c r="BC944" s="2207">
        <f t="shared" si="728"/>
        <v>0</v>
      </c>
      <c r="BD944" s="2244">
        <f t="shared" si="688"/>
        <v>16</v>
      </c>
      <c r="BE944" s="2207">
        <f t="shared" si="689"/>
        <v>16652000</v>
      </c>
      <c r="BF944" s="2246">
        <v>16</v>
      </c>
      <c r="BG944" s="2075">
        <v>1040750</v>
      </c>
      <c r="BH944" s="2075">
        <v>0</v>
      </c>
      <c r="BI944" s="2075">
        <v>0</v>
      </c>
      <c r="BJ944" s="2206">
        <f t="shared" si="694"/>
        <v>1040750</v>
      </c>
      <c r="BK944" s="2206">
        <f t="shared" si="717"/>
        <v>16652000</v>
      </c>
      <c r="BL944" s="2206">
        <f t="shared" si="718"/>
        <v>16652000</v>
      </c>
      <c r="BM944" s="2206">
        <f t="shared" si="719"/>
        <v>0</v>
      </c>
      <c r="BN944" s="2206">
        <f t="shared" si="720"/>
        <v>0</v>
      </c>
      <c r="BO944" s="2244">
        <v>16</v>
      </c>
      <c r="BP944" s="2075">
        <v>1040750</v>
      </c>
      <c r="BQ944" s="2075">
        <v>0</v>
      </c>
      <c r="BR944" s="2075">
        <v>0</v>
      </c>
      <c r="BS944" s="2206">
        <f t="shared" si="695"/>
        <v>1040750</v>
      </c>
      <c r="BT944" s="2206">
        <f t="shared" si="721"/>
        <v>16652000</v>
      </c>
      <c r="BU944" s="2206">
        <f t="shared" si="722"/>
        <v>16652000</v>
      </c>
      <c r="BV944" s="2206">
        <f t="shared" si="723"/>
        <v>0</v>
      </c>
      <c r="BW944" s="2206">
        <f t="shared" si="724"/>
        <v>0</v>
      </c>
      <c r="BX944" s="2244">
        <f t="shared" si="729"/>
        <v>0</v>
      </c>
      <c r="BY944" s="2207">
        <f t="shared" si="730"/>
        <v>0</v>
      </c>
      <c r="BZ944" s="2211">
        <f t="shared" si="731"/>
        <v>16</v>
      </c>
      <c r="CA944" s="2212">
        <f t="shared" si="732"/>
        <v>16652000</v>
      </c>
      <c r="CB944" s="2083"/>
      <c r="CC944" s="2083"/>
      <c r="CD944" s="2237"/>
      <c r="CF944" s="2200"/>
      <c r="CJ944" s="1975"/>
      <c r="CK944" s="1975"/>
      <c r="CL944" s="1975"/>
      <c r="CM944" s="1975"/>
      <c r="CN944" s="1975"/>
      <c r="CO944" s="1975"/>
      <c r="CP944" s="1975"/>
    </row>
    <row r="945" spans="1:94" s="1974" customFormat="1" ht="18" customHeight="1" outlineLevel="1">
      <c r="A945" s="2235" t="s">
        <v>4764</v>
      </c>
      <c r="B945" s="2235" t="b">
        <v>1</v>
      </c>
      <c r="C945" s="2201"/>
      <c r="D945" s="2236" t="s">
        <v>3318</v>
      </c>
      <c r="E945" s="2243" t="s">
        <v>3319</v>
      </c>
      <c r="F945" s="2204" t="s">
        <v>365</v>
      </c>
      <c r="G945" s="2244">
        <v>14.2</v>
      </c>
      <c r="H945" s="2206">
        <v>19390</v>
      </c>
      <c r="I945" s="2206">
        <v>1240</v>
      </c>
      <c r="J945" s="2206"/>
      <c r="K945" s="2206">
        <f t="shared" si="696"/>
        <v>20630</v>
      </c>
      <c r="L945" s="2206">
        <f t="shared" si="697"/>
        <v>292946</v>
      </c>
      <c r="M945" s="2206">
        <f t="shared" si="698"/>
        <v>275338</v>
      </c>
      <c r="N945" s="2206">
        <f t="shared" si="699"/>
        <v>17608</v>
      </c>
      <c r="O945" s="2206">
        <f t="shared" si="700"/>
        <v>0</v>
      </c>
      <c r="P945" s="2244">
        <v>14.2</v>
      </c>
      <c r="Q945" s="2206">
        <v>19390</v>
      </c>
      <c r="R945" s="2206">
        <v>1240</v>
      </c>
      <c r="S945" s="2206"/>
      <c r="T945" s="2206">
        <f t="shared" si="690"/>
        <v>20630</v>
      </c>
      <c r="U945" s="2206">
        <f t="shared" si="701"/>
        <v>292946</v>
      </c>
      <c r="V945" s="2206">
        <f t="shared" si="702"/>
        <v>275338</v>
      </c>
      <c r="W945" s="2206">
        <f t="shared" si="703"/>
        <v>17608</v>
      </c>
      <c r="X945" s="2206">
        <f t="shared" si="704"/>
        <v>0</v>
      </c>
      <c r="Y945" s="2245">
        <f t="shared" si="725"/>
        <v>0</v>
      </c>
      <c r="Z945" s="2207">
        <f t="shared" si="726"/>
        <v>0</v>
      </c>
      <c r="AA945" s="2245">
        <v>15</v>
      </c>
      <c r="AB945" s="2206">
        <v>40000</v>
      </c>
      <c r="AC945" s="2206"/>
      <c r="AD945" s="2206">
        <v>100000</v>
      </c>
      <c r="AE945" s="2206">
        <f t="shared" si="691"/>
        <v>140000</v>
      </c>
      <c r="AF945" s="2206">
        <f t="shared" si="705"/>
        <v>2100000</v>
      </c>
      <c r="AG945" s="2206">
        <f t="shared" si="706"/>
        <v>600000</v>
      </c>
      <c r="AH945" s="2206">
        <f t="shared" si="707"/>
        <v>0</v>
      </c>
      <c r="AI945" s="2207">
        <f t="shared" si="708"/>
        <v>1500000</v>
      </c>
      <c r="AJ945" s="2246">
        <v>14.2</v>
      </c>
      <c r="AK945" s="2075">
        <v>40000</v>
      </c>
      <c r="AL945" s="2075"/>
      <c r="AM945" s="2075">
        <v>100000</v>
      </c>
      <c r="AN945" s="2206">
        <f t="shared" si="692"/>
        <v>140000</v>
      </c>
      <c r="AO945" s="2206">
        <f t="shared" si="709"/>
        <v>1988000</v>
      </c>
      <c r="AP945" s="2206">
        <f t="shared" si="710"/>
        <v>568000</v>
      </c>
      <c r="AQ945" s="2206">
        <f t="shared" si="711"/>
        <v>0</v>
      </c>
      <c r="AR945" s="2206">
        <f t="shared" si="712"/>
        <v>1420000</v>
      </c>
      <c r="AS945" s="2245">
        <v>14.2</v>
      </c>
      <c r="AT945" s="2075">
        <v>40000</v>
      </c>
      <c r="AU945" s="2075"/>
      <c r="AV945" s="2075">
        <v>100000</v>
      </c>
      <c r="AW945" s="2206">
        <f t="shared" si="693"/>
        <v>140000</v>
      </c>
      <c r="AX945" s="2206">
        <f t="shared" si="713"/>
        <v>1988000</v>
      </c>
      <c r="AY945" s="2206">
        <f t="shared" si="714"/>
        <v>568000</v>
      </c>
      <c r="AZ945" s="2206">
        <f t="shared" si="715"/>
        <v>0</v>
      </c>
      <c r="BA945" s="2206">
        <f t="shared" si="716"/>
        <v>1420000</v>
      </c>
      <c r="BB945" s="2245">
        <f t="shared" si="727"/>
        <v>0</v>
      </c>
      <c r="BC945" s="2207">
        <f t="shared" si="728"/>
        <v>0</v>
      </c>
      <c r="BD945" s="2245">
        <f t="shared" si="688"/>
        <v>-0.80000000000000071</v>
      </c>
      <c r="BE945" s="2207">
        <f t="shared" si="689"/>
        <v>-112000</v>
      </c>
      <c r="BF945" s="2246">
        <v>14.2</v>
      </c>
      <c r="BG945" s="2075">
        <v>40000</v>
      </c>
      <c r="BH945" s="2075">
        <v>0</v>
      </c>
      <c r="BI945" s="2075">
        <v>100000</v>
      </c>
      <c r="BJ945" s="2206">
        <f t="shared" si="694"/>
        <v>140000</v>
      </c>
      <c r="BK945" s="2206">
        <f t="shared" si="717"/>
        <v>1988000</v>
      </c>
      <c r="BL945" s="2206">
        <f t="shared" si="718"/>
        <v>568000</v>
      </c>
      <c r="BM945" s="2206">
        <f t="shared" si="719"/>
        <v>0</v>
      </c>
      <c r="BN945" s="2206">
        <f t="shared" si="720"/>
        <v>1420000</v>
      </c>
      <c r="BO945" s="2245">
        <v>14.2</v>
      </c>
      <c r="BP945" s="2075">
        <v>40000</v>
      </c>
      <c r="BQ945" s="2075">
        <v>0</v>
      </c>
      <c r="BR945" s="2075">
        <v>100000</v>
      </c>
      <c r="BS945" s="2206">
        <f t="shared" si="695"/>
        <v>140000</v>
      </c>
      <c r="BT945" s="2206">
        <f t="shared" si="721"/>
        <v>1988000</v>
      </c>
      <c r="BU945" s="2206">
        <f t="shared" si="722"/>
        <v>568000</v>
      </c>
      <c r="BV945" s="2206">
        <f t="shared" si="723"/>
        <v>0</v>
      </c>
      <c r="BW945" s="2206">
        <f t="shared" si="724"/>
        <v>1420000</v>
      </c>
      <c r="BX945" s="2245">
        <f t="shared" si="729"/>
        <v>0</v>
      </c>
      <c r="BY945" s="2207">
        <f t="shared" si="730"/>
        <v>0</v>
      </c>
      <c r="BZ945" s="2211">
        <f t="shared" si="731"/>
        <v>-0.80000000000000071</v>
      </c>
      <c r="CA945" s="2212">
        <f t="shared" si="732"/>
        <v>-112000</v>
      </c>
      <c r="CB945" s="2083"/>
      <c r="CC945" s="2083"/>
      <c r="CD945" s="2237"/>
      <c r="CF945" s="2200"/>
    </row>
    <row r="946" spans="1:94" s="1974" customFormat="1" ht="18" customHeight="1" outlineLevel="1">
      <c r="A946" s="2235" t="s">
        <v>4765</v>
      </c>
      <c r="B946" s="2235" t="b">
        <v>1</v>
      </c>
      <c r="C946" s="2201"/>
      <c r="D946" s="2236" t="s">
        <v>4183</v>
      </c>
      <c r="E946" s="2243"/>
      <c r="F946" s="2204" t="s">
        <v>154</v>
      </c>
      <c r="G946" s="2244">
        <v>144</v>
      </c>
      <c r="H946" s="2206">
        <v>2830</v>
      </c>
      <c r="I946" s="2206"/>
      <c r="J946" s="2206"/>
      <c r="K946" s="2206">
        <f t="shared" si="696"/>
        <v>2830</v>
      </c>
      <c r="L946" s="2206">
        <f t="shared" si="697"/>
        <v>407520</v>
      </c>
      <c r="M946" s="2206">
        <f t="shared" si="698"/>
        <v>407520</v>
      </c>
      <c r="N946" s="2206">
        <f t="shared" si="699"/>
        <v>0</v>
      </c>
      <c r="O946" s="2206">
        <f t="shared" si="700"/>
        <v>0</v>
      </c>
      <c r="P946" s="2244">
        <v>144</v>
      </c>
      <c r="Q946" s="2206">
        <v>2830</v>
      </c>
      <c r="R946" s="2206"/>
      <c r="S946" s="2206"/>
      <c r="T946" s="2206">
        <f t="shared" si="690"/>
        <v>2830</v>
      </c>
      <c r="U946" s="2206">
        <f t="shared" si="701"/>
        <v>407520</v>
      </c>
      <c r="V946" s="2206">
        <f t="shared" si="702"/>
        <v>407520</v>
      </c>
      <c r="W946" s="2206">
        <f t="shared" si="703"/>
        <v>0</v>
      </c>
      <c r="X946" s="2206">
        <f t="shared" si="704"/>
        <v>0</v>
      </c>
      <c r="Y946" s="2244">
        <f t="shared" si="725"/>
        <v>0</v>
      </c>
      <c r="Z946" s="2207">
        <f t="shared" si="726"/>
        <v>0</v>
      </c>
      <c r="AA946" s="2244">
        <v>144</v>
      </c>
      <c r="AB946" s="2206">
        <v>3000</v>
      </c>
      <c r="AC946" s="2206"/>
      <c r="AD946" s="2206"/>
      <c r="AE946" s="2206">
        <f t="shared" si="691"/>
        <v>3000</v>
      </c>
      <c r="AF946" s="2206">
        <f t="shared" si="705"/>
        <v>432000</v>
      </c>
      <c r="AG946" s="2206">
        <f t="shared" si="706"/>
        <v>432000</v>
      </c>
      <c r="AH946" s="2206">
        <f t="shared" si="707"/>
        <v>0</v>
      </c>
      <c r="AI946" s="2207">
        <f t="shared" si="708"/>
        <v>0</v>
      </c>
      <c r="AJ946" s="2246">
        <v>144</v>
      </c>
      <c r="AK946" s="2075">
        <v>3000</v>
      </c>
      <c r="AL946" s="2075"/>
      <c r="AM946" s="2075"/>
      <c r="AN946" s="2206">
        <f t="shared" si="692"/>
        <v>3000</v>
      </c>
      <c r="AO946" s="2206">
        <f t="shared" si="709"/>
        <v>432000</v>
      </c>
      <c r="AP946" s="2206">
        <f t="shared" si="710"/>
        <v>432000</v>
      </c>
      <c r="AQ946" s="2206">
        <f t="shared" si="711"/>
        <v>0</v>
      </c>
      <c r="AR946" s="2206">
        <f t="shared" si="712"/>
        <v>0</v>
      </c>
      <c r="AS946" s="2244">
        <v>144</v>
      </c>
      <c r="AT946" s="2075">
        <v>3000</v>
      </c>
      <c r="AU946" s="2075"/>
      <c r="AV946" s="2075"/>
      <c r="AW946" s="2206">
        <f t="shared" si="693"/>
        <v>3000</v>
      </c>
      <c r="AX946" s="2206">
        <f t="shared" si="713"/>
        <v>432000</v>
      </c>
      <c r="AY946" s="2206">
        <f t="shared" si="714"/>
        <v>432000</v>
      </c>
      <c r="AZ946" s="2206">
        <f t="shared" si="715"/>
        <v>0</v>
      </c>
      <c r="BA946" s="2206">
        <f t="shared" si="716"/>
        <v>0</v>
      </c>
      <c r="BB946" s="2244">
        <f t="shared" si="727"/>
        <v>0</v>
      </c>
      <c r="BC946" s="2207">
        <f t="shared" si="728"/>
        <v>0</v>
      </c>
      <c r="BD946" s="2244">
        <f t="shared" si="688"/>
        <v>0</v>
      </c>
      <c r="BE946" s="2207">
        <f t="shared" si="689"/>
        <v>0</v>
      </c>
      <c r="BF946" s="2246">
        <v>144</v>
      </c>
      <c r="BG946" s="2075">
        <v>3000</v>
      </c>
      <c r="BH946" s="2075">
        <v>0</v>
      </c>
      <c r="BI946" s="2075">
        <v>0</v>
      </c>
      <c r="BJ946" s="2206">
        <f t="shared" si="694"/>
        <v>3000</v>
      </c>
      <c r="BK946" s="2206">
        <f t="shared" si="717"/>
        <v>432000</v>
      </c>
      <c r="BL946" s="2206">
        <f t="shared" si="718"/>
        <v>432000</v>
      </c>
      <c r="BM946" s="2206">
        <f t="shared" si="719"/>
        <v>0</v>
      </c>
      <c r="BN946" s="2206">
        <f t="shared" si="720"/>
        <v>0</v>
      </c>
      <c r="BO946" s="2244">
        <v>144</v>
      </c>
      <c r="BP946" s="2075">
        <v>3000</v>
      </c>
      <c r="BQ946" s="2075">
        <v>0</v>
      </c>
      <c r="BR946" s="2075">
        <v>0</v>
      </c>
      <c r="BS946" s="2206">
        <f t="shared" si="695"/>
        <v>3000</v>
      </c>
      <c r="BT946" s="2206">
        <f t="shared" si="721"/>
        <v>432000</v>
      </c>
      <c r="BU946" s="2206">
        <f t="shared" si="722"/>
        <v>432000</v>
      </c>
      <c r="BV946" s="2206">
        <f t="shared" si="723"/>
        <v>0</v>
      </c>
      <c r="BW946" s="2206">
        <f t="shared" si="724"/>
        <v>0</v>
      </c>
      <c r="BX946" s="2244">
        <f t="shared" si="729"/>
        <v>0</v>
      </c>
      <c r="BY946" s="2207">
        <f t="shared" si="730"/>
        <v>0</v>
      </c>
      <c r="BZ946" s="2211">
        <f t="shared" si="731"/>
        <v>0</v>
      </c>
      <c r="CA946" s="2212">
        <f t="shared" si="732"/>
        <v>0</v>
      </c>
      <c r="CB946" s="2083"/>
      <c r="CC946" s="2083"/>
      <c r="CD946" s="2237"/>
      <c r="CF946" s="2200"/>
    </row>
    <row r="947" spans="1:94" s="1974" customFormat="1" ht="18" customHeight="1" outlineLevel="1">
      <c r="A947" s="2235" t="s">
        <v>4766</v>
      </c>
      <c r="B947" s="2235" t="b">
        <v>1</v>
      </c>
      <c r="C947" s="2201"/>
      <c r="D947" s="2236" t="s">
        <v>3277</v>
      </c>
      <c r="E947" s="2243" t="s">
        <v>3278</v>
      </c>
      <c r="F947" s="2204" t="s">
        <v>154</v>
      </c>
      <c r="G947" s="2244">
        <v>58</v>
      </c>
      <c r="H947" s="2206">
        <v>44670</v>
      </c>
      <c r="I947" s="2206"/>
      <c r="J947" s="2206"/>
      <c r="K947" s="2206">
        <f t="shared" si="696"/>
        <v>44670</v>
      </c>
      <c r="L947" s="2206">
        <f t="shared" si="697"/>
        <v>2590860</v>
      </c>
      <c r="M947" s="2206">
        <f t="shared" si="698"/>
        <v>2590860</v>
      </c>
      <c r="N947" s="2206">
        <f t="shared" si="699"/>
        <v>0</v>
      </c>
      <c r="O947" s="2206">
        <f t="shared" si="700"/>
        <v>0</v>
      </c>
      <c r="P947" s="2244">
        <v>58</v>
      </c>
      <c r="Q947" s="2206">
        <v>44670</v>
      </c>
      <c r="R947" s="2206"/>
      <c r="S947" s="2206"/>
      <c r="T947" s="2206">
        <f t="shared" si="690"/>
        <v>44670</v>
      </c>
      <c r="U947" s="2206">
        <f t="shared" si="701"/>
        <v>2590860</v>
      </c>
      <c r="V947" s="2206">
        <f t="shared" si="702"/>
        <v>2590860</v>
      </c>
      <c r="W947" s="2206">
        <f t="shared" si="703"/>
        <v>0</v>
      </c>
      <c r="X947" s="2206">
        <f t="shared" si="704"/>
        <v>0</v>
      </c>
      <c r="Y947" s="2244">
        <f t="shared" si="725"/>
        <v>0</v>
      </c>
      <c r="Z947" s="2207">
        <f t="shared" si="726"/>
        <v>0</v>
      </c>
      <c r="AA947" s="2244">
        <v>58</v>
      </c>
      <c r="AB947" s="2206">
        <v>250000</v>
      </c>
      <c r="AC947" s="2206"/>
      <c r="AD947" s="2206">
        <v>80000</v>
      </c>
      <c r="AE947" s="2206">
        <f t="shared" si="691"/>
        <v>330000</v>
      </c>
      <c r="AF947" s="2206">
        <f t="shared" si="705"/>
        <v>19140000</v>
      </c>
      <c r="AG947" s="2206">
        <f t="shared" si="706"/>
        <v>14500000</v>
      </c>
      <c r="AH947" s="2206">
        <f t="shared" si="707"/>
        <v>0</v>
      </c>
      <c r="AI947" s="2207">
        <f t="shared" si="708"/>
        <v>4640000</v>
      </c>
      <c r="AJ947" s="2246">
        <v>58</v>
      </c>
      <c r="AK947" s="2075">
        <v>250000</v>
      </c>
      <c r="AL947" s="2075"/>
      <c r="AM947" s="2075">
        <v>80000</v>
      </c>
      <c r="AN947" s="2206">
        <f t="shared" si="692"/>
        <v>330000</v>
      </c>
      <c r="AO947" s="2206">
        <f t="shared" si="709"/>
        <v>19140000</v>
      </c>
      <c r="AP947" s="2206">
        <f t="shared" si="710"/>
        <v>14500000</v>
      </c>
      <c r="AQ947" s="2206">
        <f t="shared" si="711"/>
        <v>0</v>
      </c>
      <c r="AR947" s="2206">
        <f t="shared" si="712"/>
        <v>4640000</v>
      </c>
      <c r="AS947" s="2244">
        <v>58</v>
      </c>
      <c r="AT947" s="2075">
        <v>250000</v>
      </c>
      <c r="AU947" s="2075"/>
      <c r="AV947" s="2075">
        <v>80000</v>
      </c>
      <c r="AW947" s="2206">
        <f t="shared" si="693"/>
        <v>330000</v>
      </c>
      <c r="AX947" s="2206">
        <f t="shared" si="713"/>
        <v>19140000</v>
      </c>
      <c r="AY947" s="2206">
        <f t="shared" si="714"/>
        <v>14500000</v>
      </c>
      <c r="AZ947" s="2206">
        <f t="shared" si="715"/>
        <v>0</v>
      </c>
      <c r="BA947" s="2206">
        <f t="shared" si="716"/>
        <v>4640000</v>
      </c>
      <c r="BB947" s="2244">
        <f t="shared" si="727"/>
        <v>0</v>
      </c>
      <c r="BC947" s="2207">
        <f t="shared" si="728"/>
        <v>0</v>
      </c>
      <c r="BD947" s="2244">
        <f t="shared" si="688"/>
        <v>0</v>
      </c>
      <c r="BE947" s="2207">
        <f t="shared" si="689"/>
        <v>0</v>
      </c>
      <c r="BF947" s="2246">
        <v>58</v>
      </c>
      <c r="BG947" s="2075">
        <v>250000</v>
      </c>
      <c r="BH947" s="2075">
        <v>0</v>
      </c>
      <c r="BI947" s="2075">
        <v>80000</v>
      </c>
      <c r="BJ947" s="2206">
        <f t="shared" si="694"/>
        <v>330000</v>
      </c>
      <c r="BK947" s="2206">
        <f t="shared" si="717"/>
        <v>19140000</v>
      </c>
      <c r="BL947" s="2206">
        <f t="shared" si="718"/>
        <v>14500000</v>
      </c>
      <c r="BM947" s="2206">
        <f t="shared" si="719"/>
        <v>0</v>
      </c>
      <c r="BN947" s="2206">
        <f t="shared" si="720"/>
        <v>4640000</v>
      </c>
      <c r="BO947" s="2244">
        <v>58</v>
      </c>
      <c r="BP947" s="2075">
        <v>250000</v>
      </c>
      <c r="BQ947" s="2075">
        <v>0</v>
      </c>
      <c r="BR947" s="2075">
        <v>80000</v>
      </c>
      <c r="BS947" s="2206">
        <f t="shared" si="695"/>
        <v>330000</v>
      </c>
      <c r="BT947" s="2206">
        <f t="shared" si="721"/>
        <v>19140000</v>
      </c>
      <c r="BU947" s="2206">
        <f t="shared" si="722"/>
        <v>14500000</v>
      </c>
      <c r="BV947" s="2206">
        <f t="shared" si="723"/>
        <v>0</v>
      </c>
      <c r="BW947" s="2206">
        <f t="shared" si="724"/>
        <v>4640000</v>
      </c>
      <c r="BX947" s="2244">
        <f t="shared" si="729"/>
        <v>0</v>
      </c>
      <c r="BY947" s="2207">
        <f t="shared" si="730"/>
        <v>0</v>
      </c>
      <c r="BZ947" s="2211">
        <f t="shared" si="731"/>
        <v>0</v>
      </c>
      <c r="CA947" s="2212">
        <f t="shared" si="732"/>
        <v>0</v>
      </c>
      <c r="CB947" s="2083"/>
      <c r="CC947" s="2083"/>
      <c r="CD947" s="2237"/>
      <c r="CF947" s="2200"/>
    </row>
    <row r="948" spans="1:94" s="1974" customFormat="1" ht="18" customHeight="1" outlineLevel="1">
      <c r="A948" s="2235" t="s">
        <v>4767</v>
      </c>
      <c r="B948" s="2235" t="b">
        <v>1</v>
      </c>
      <c r="C948" s="2201"/>
      <c r="D948" s="2236" t="s">
        <v>3277</v>
      </c>
      <c r="E948" s="2243" t="s">
        <v>3280</v>
      </c>
      <c r="F948" s="2204" t="s">
        <v>154</v>
      </c>
      <c r="G948" s="2244">
        <v>2</v>
      </c>
      <c r="H948" s="2206">
        <v>44670</v>
      </c>
      <c r="I948" s="2206"/>
      <c r="J948" s="2206"/>
      <c r="K948" s="2206">
        <f t="shared" si="696"/>
        <v>44670</v>
      </c>
      <c r="L948" s="2206">
        <f t="shared" si="697"/>
        <v>89340</v>
      </c>
      <c r="M948" s="2206">
        <f t="shared" si="698"/>
        <v>89340</v>
      </c>
      <c r="N948" s="2206">
        <f t="shared" si="699"/>
        <v>0</v>
      </c>
      <c r="O948" s="2206">
        <f t="shared" si="700"/>
        <v>0</v>
      </c>
      <c r="P948" s="2244">
        <v>2</v>
      </c>
      <c r="Q948" s="2206">
        <v>44670</v>
      </c>
      <c r="R948" s="2206"/>
      <c r="S948" s="2206"/>
      <c r="T948" s="2206">
        <f t="shared" si="690"/>
        <v>44670</v>
      </c>
      <c r="U948" s="2206">
        <f t="shared" si="701"/>
        <v>89340</v>
      </c>
      <c r="V948" s="2206">
        <f t="shared" si="702"/>
        <v>89340</v>
      </c>
      <c r="W948" s="2206">
        <f t="shared" si="703"/>
        <v>0</v>
      </c>
      <c r="X948" s="2206">
        <f t="shared" si="704"/>
        <v>0</v>
      </c>
      <c r="Y948" s="2244">
        <f t="shared" si="725"/>
        <v>0</v>
      </c>
      <c r="Z948" s="2207">
        <f t="shared" si="726"/>
        <v>0</v>
      </c>
      <c r="AA948" s="2244">
        <v>2</v>
      </c>
      <c r="AB948" s="2206">
        <v>30000</v>
      </c>
      <c r="AC948" s="2206"/>
      <c r="AD948" s="2206">
        <v>10000</v>
      </c>
      <c r="AE948" s="2206">
        <f t="shared" si="691"/>
        <v>40000</v>
      </c>
      <c r="AF948" s="2206">
        <f t="shared" si="705"/>
        <v>80000</v>
      </c>
      <c r="AG948" s="2206">
        <f t="shared" si="706"/>
        <v>60000</v>
      </c>
      <c r="AH948" s="2206">
        <f t="shared" si="707"/>
        <v>0</v>
      </c>
      <c r="AI948" s="2207">
        <f t="shared" si="708"/>
        <v>20000</v>
      </c>
      <c r="AJ948" s="2246">
        <v>2</v>
      </c>
      <c r="AK948" s="2075">
        <v>30000</v>
      </c>
      <c r="AL948" s="2075"/>
      <c r="AM948" s="2075">
        <v>10000</v>
      </c>
      <c r="AN948" s="2206">
        <f t="shared" si="692"/>
        <v>40000</v>
      </c>
      <c r="AO948" s="2206">
        <f t="shared" si="709"/>
        <v>80000</v>
      </c>
      <c r="AP948" s="2206">
        <f t="shared" si="710"/>
        <v>60000</v>
      </c>
      <c r="AQ948" s="2206">
        <f t="shared" si="711"/>
        <v>0</v>
      </c>
      <c r="AR948" s="2206">
        <f t="shared" si="712"/>
        <v>20000</v>
      </c>
      <c r="AS948" s="2244">
        <v>2</v>
      </c>
      <c r="AT948" s="2075">
        <v>30000</v>
      </c>
      <c r="AU948" s="2075"/>
      <c r="AV948" s="2075">
        <v>10000</v>
      </c>
      <c r="AW948" s="2206">
        <f t="shared" si="693"/>
        <v>40000</v>
      </c>
      <c r="AX948" s="2206">
        <f t="shared" si="713"/>
        <v>80000</v>
      </c>
      <c r="AY948" s="2206">
        <f t="shared" si="714"/>
        <v>60000</v>
      </c>
      <c r="AZ948" s="2206">
        <f t="shared" si="715"/>
        <v>0</v>
      </c>
      <c r="BA948" s="2206">
        <f t="shared" si="716"/>
        <v>20000</v>
      </c>
      <c r="BB948" s="2244">
        <f t="shared" si="727"/>
        <v>0</v>
      </c>
      <c r="BC948" s="2207">
        <f t="shared" si="728"/>
        <v>0</v>
      </c>
      <c r="BD948" s="2244">
        <f t="shared" si="688"/>
        <v>0</v>
      </c>
      <c r="BE948" s="2207">
        <f t="shared" si="689"/>
        <v>0</v>
      </c>
      <c r="BF948" s="2246">
        <v>2</v>
      </c>
      <c r="BG948" s="2075">
        <v>30000</v>
      </c>
      <c r="BH948" s="2075">
        <v>0</v>
      </c>
      <c r="BI948" s="2075">
        <v>10000</v>
      </c>
      <c r="BJ948" s="2206">
        <f t="shared" si="694"/>
        <v>40000</v>
      </c>
      <c r="BK948" s="2206">
        <f t="shared" si="717"/>
        <v>80000</v>
      </c>
      <c r="BL948" s="2206">
        <f t="shared" si="718"/>
        <v>60000</v>
      </c>
      <c r="BM948" s="2206">
        <f t="shared" si="719"/>
        <v>0</v>
      </c>
      <c r="BN948" s="2206">
        <f t="shared" si="720"/>
        <v>20000</v>
      </c>
      <c r="BO948" s="2244">
        <v>2</v>
      </c>
      <c r="BP948" s="2075">
        <v>30000</v>
      </c>
      <c r="BQ948" s="2075">
        <v>0</v>
      </c>
      <c r="BR948" s="2075">
        <v>10000</v>
      </c>
      <c r="BS948" s="2206">
        <f t="shared" si="695"/>
        <v>40000</v>
      </c>
      <c r="BT948" s="2206">
        <f t="shared" si="721"/>
        <v>80000</v>
      </c>
      <c r="BU948" s="2206">
        <f t="shared" si="722"/>
        <v>60000</v>
      </c>
      <c r="BV948" s="2206">
        <f t="shared" si="723"/>
        <v>0</v>
      </c>
      <c r="BW948" s="2206">
        <f t="shared" si="724"/>
        <v>20000</v>
      </c>
      <c r="BX948" s="2244">
        <f t="shared" si="729"/>
        <v>0</v>
      </c>
      <c r="BY948" s="2207">
        <f t="shared" si="730"/>
        <v>0</v>
      </c>
      <c r="BZ948" s="2211">
        <f t="shared" si="731"/>
        <v>0</v>
      </c>
      <c r="CA948" s="2212">
        <f t="shared" si="732"/>
        <v>0</v>
      </c>
      <c r="CB948" s="2083"/>
      <c r="CC948" s="2083"/>
      <c r="CD948" s="2237"/>
      <c r="CF948" s="2200"/>
    </row>
    <row r="949" spans="1:94" s="1974" customFormat="1" ht="18" customHeight="1" outlineLevel="1">
      <c r="A949" s="2235" t="s">
        <v>4768</v>
      </c>
      <c r="B949" s="2235" t="b">
        <v>1</v>
      </c>
      <c r="C949" s="2201"/>
      <c r="D949" s="2236" t="s">
        <v>4186</v>
      </c>
      <c r="E949" s="2243"/>
      <c r="F949" s="2204" t="s">
        <v>154</v>
      </c>
      <c r="G949" s="2244">
        <v>4</v>
      </c>
      <c r="H949" s="2206">
        <v>9570</v>
      </c>
      <c r="I949" s="2206"/>
      <c r="J949" s="2206"/>
      <c r="K949" s="2206">
        <f t="shared" si="696"/>
        <v>9570</v>
      </c>
      <c r="L949" s="2206">
        <f t="shared" si="697"/>
        <v>38280</v>
      </c>
      <c r="M949" s="2206">
        <f t="shared" si="698"/>
        <v>38280</v>
      </c>
      <c r="N949" s="2206">
        <f t="shared" si="699"/>
        <v>0</v>
      </c>
      <c r="O949" s="2206">
        <f t="shared" si="700"/>
        <v>0</v>
      </c>
      <c r="P949" s="2244">
        <v>4</v>
      </c>
      <c r="Q949" s="2206">
        <v>9570</v>
      </c>
      <c r="R949" s="2206"/>
      <c r="S949" s="2206"/>
      <c r="T949" s="2206">
        <f t="shared" si="690"/>
        <v>9570</v>
      </c>
      <c r="U949" s="2206">
        <f t="shared" si="701"/>
        <v>38280</v>
      </c>
      <c r="V949" s="2206">
        <f t="shared" si="702"/>
        <v>38280</v>
      </c>
      <c r="W949" s="2206">
        <f t="shared" si="703"/>
        <v>0</v>
      </c>
      <c r="X949" s="2206">
        <f t="shared" si="704"/>
        <v>0</v>
      </c>
      <c r="Y949" s="2244">
        <f t="shared" si="725"/>
        <v>0</v>
      </c>
      <c r="Z949" s="2207">
        <f t="shared" si="726"/>
        <v>0</v>
      </c>
      <c r="AA949" s="2244">
        <v>5</v>
      </c>
      <c r="AB949" s="2206">
        <v>8000</v>
      </c>
      <c r="AC949" s="2206"/>
      <c r="AD949" s="2206"/>
      <c r="AE949" s="2206">
        <f t="shared" si="691"/>
        <v>8000</v>
      </c>
      <c r="AF949" s="2206">
        <f t="shared" si="705"/>
        <v>40000</v>
      </c>
      <c r="AG949" s="2206">
        <f t="shared" si="706"/>
        <v>40000</v>
      </c>
      <c r="AH949" s="2206">
        <f t="shared" si="707"/>
        <v>0</v>
      </c>
      <c r="AI949" s="2207">
        <f t="shared" si="708"/>
        <v>0</v>
      </c>
      <c r="AJ949" s="2246">
        <v>4</v>
      </c>
      <c r="AK949" s="2075">
        <v>8000</v>
      </c>
      <c r="AL949" s="2075"/>
      <c r="AM949" s="2075"/>
      <c r="AN949" s="2206">
        <f t="shared" si="692"/>
        <v>8000</v>
      </c>
      <c r="AO949" s="2206">
        <f t="shared" si="709"/>
        <v>32000</v>
      </c>
      <c r="AP949" s="2206">
        <f t="shared" si="710"/>
        <v>32000</v>
      </c>
      <c r="AQ949" s="2206">
        <f t="shared" si="711"/>
        <v>0</v>
      </c>
      <c r="AR949" s="2206">
        <f t="shared" si="712"/>
        <v>0</v>
      </c>
      <c r="AS949" s="2244">
        <v>4</v>
      </c>
      <c r="AT949" s="2075">
        <v>8000</v>
      </c>
      <c r="AU949" s="2075"/>
      <c r="AV949" s="2075"/>
      <c r="AW949" s="2206">
        <f t="shared" si="693"/>
        <v>8000</v>
      </c>
      <c r="AX949" s="2206">
        <f t="shared" si="713"/>
        <v>32000</v>
      </c>
      <c r="AY949" s="2206">
        <f t="shared" si="714"/>
        <v>32000</v>
      </c>
      <c r="AZ949" s="2206">
        <f t="shared" si="715"/>
        <v>0</v>
      </c>
      <c r="BA949" s="2206">
        <f t="shared" si="716"/>
        <v>0</v>
      </c>
      <c r="BB949" s="2244">
        <f t="shared" si="727"/>
        <v>0</v>
      </c>
      <c r="BC949" s="2207">
        <f t="shared" si="728"/>
        <v>0</v>
      </c>
      <c r="BD949" s="2244">
        <f t="shared" si="688"/>
        <v>-1</v>
      </c>
      <c r="BE949" s="2207">
        <f t="shared" si="689"/>
        <v>-8000</v>
      </c>
      <c r="BF949" s="2246">
        <v>4</v>
      </c>
      <c r="BG949" s="2075">
        <v>8000</v>
      </c>
      <c r="BH949" s="2075">
        <v>0</v>
      </c>
      <c r="BI949" s="2075">
        <v>0</v>
      </c>
      <c r="BJ949" s="2206">
        <f t="shared" si="694"/>
        <v>8000</v>
      </c>
      <c r="BK949" s="2206">
        <f t="shared" si="717"/>
        <v>32000</v>
      </c>
      <c r="BL949" s="2206">
        <f t="shared" si="718"/>
        <v>32000</v>
      </c>
      <c r="BM949" s="2206">
        <f t="shared" si="719"/>
        <v>0</v>
      </c>
      <c r="BN949" s="2206">
        <f t="shared" si="720"/>
        <v>0</v>
      </c>
      <c r="BO949" s="2244">
        <v>4</v>
      </c>
      <c r="BP949" s="2075">
        <v>8000</v>
      </c>
      <c r="BQ949" s="2075">
        <v>0</v>
      </c>
      <c r="BR949" s="2075">
        <v>0</v>
      </c>
      <c r="BS949" s="2206">
        <f t="shared" si="695"/>
        <v>8000</v>
      </c>
      <c r="BT949" s="2206">
        <f t="shared" si="721"/>
        <v>32000</v>
      </c>
      <c r="BU949" s="2206">
        <f t="shared" si="722"/>
        <v>32000</v>
      </c>
      <c r="BV949" s="2206">
        <f t="shared" si="723"/>
        <v>0</v>
      </c>
      <c r="BW949" s="2206">
        <f t="shared" si="724"/>
        <v>0</v>
      </c>
      <c r="BX949" s="2244">
        <f t="shared" si="729"/>
        <v>0</v>
      </c>
      <c r="BY949" s="2207">
        <f t="shared" si="730"/>
        <v>0</v>
      </c>
      <c r="BZ949" s="2211">
        <f t="shared" si="731"/>
        <v>-1</v>
      </c>
      <c r="CA949" s="2212">
        <f t="shared" si="732"/>
        <v>-8000</v>
      </c>
      <c r="CB949" s="2083"/>
      <c r="CC949" s="2083"/>
      <c r="CD949" s="2237"/>
      <c r="CF949" s="2200"/>
    </row>
    <row r="950" spans="1:94" s="1974" customFormat="1" ht="18" customHeight="1" outlineLevel="1">
      <c r="A950" s="2235" t="s">
        <v>4769</v>
      </c>
      <c r="B950" s="2235" t="b">
        <v>1</v>
      </c>
      <c r="C950" s="2201"/>
      <c r="D950" s="2236" t="s">
        <v>4188</v>
      </c>
      <c r="E950" s="2243" t="s">
        <v>4770</v>
      </c>
      <c r="F950" s="2204" t="s">
        <v>154</v>
      </c>
      <c r="G950" s="2244">
        <v>6</v>
      </c>
      <c r="H950" s="2206">
        <v>172300</v>
      </c>
      <c r="I950" s="2206"/>
      <c r="J950" s="2206"/>
      <c r="K950" s="2206">
        <f t="shared" si="696"/>
        <v>172300</v>
      </c>
      <c r="L950" s="2206">
        <f t="shared" si="697"/>
        <v>1033800</v>
      </c>
      <c r="M950" s="2206">
        <f t="shared" si="698"/>
        <v>1033800</v>
      </c>
      <c r="N950" s="2206">
        <f t="shared" si="699"/>
        <v>0</v>
      </c>
      <c r="O950" s="2206">
        <f t="shared" si="700"/>
        <v>0</v>
      </c>
      <c r="P950" s="2244">
        <v>6</v>
      </c>
      <c r="Q950" s="2206">
        <v>172300</v>
      </c>
      <c r="R950" s="2206"/>
      <c r="S950" s="2206"/>
      <c r="T950" s="2206">
        <f t="shared" si="690"/>
        <v>172300</v>
      </c>
      <c r="U950" s="2206">
        <f t="shared" si="701"/>
        <v>1033800</v>
      </c>
      <c r="V950" s="2206">
        <f t="shared" si="702"/>
        <v>1033800</v>
      </c>
      <c r="W950" s="2206">
        <f t="shared" si="703"/>
        <v>0</v>
      </c>
      <c r="X950" s="2206">
        <f t="shared" si="704"/>
        <v>0</v>
      </c>
      <c r="Y950" s="2244">
        <f t="shared" si="725"/>
        <v>0</v>
      </c>
      <c r="Z950" s="2207">
        <f t="shared" si="726"/>
        <v>0</v>
      </c>
      <c r="AA950" s="2244">
        <v>6</v>
      </c>
      <c r="AB950" s="2206">
        <v>60000</v>
      </c>
      <c r="AC950" s="2206"/>
      <c r="AD950" s="2206">
        <v>10000</v>
      </c>
      <c r="AE950" s="2206">
        <f t="shared" si="691"/>
        <v>70000</v>
      </c>
      <c r="AF950" s="2206">
        <f t="shared" si="705"/>
        <v>420000</v>
      </c>
      <c r="AG950" s="2206">
        <f t="shared" si="706"/>
        <v>360000</v>
      </c>
      <c r="AH950" s="2206">
        <f t="shared" si="707"/>
        <v>0</v>
      </c>
      <c r="AI950" s="2207">
        <f t="shared" si="708"/>
        <v>60000</v>
      </c>
      <c r="AJ950" s="2246">
        <v>6</v>
      </c>
      <c r="AK950" s="2075">
        <v>60000</v>
      </c>
      <c r="AL950" s="2075"/>
      <c r="AM950" s="2075">
        <v>10000</v>
      </c>
      <c r="AN950" s="2206">
        <f t="shared" si="692"/>
        <v>70000</v>
      </c>
      <c r="AO950" s="2206">
        <f t="shared" si="709"/>
        <v>420000</v>
      </c>
      <c r="AP950" s="2206">
        <f t="shared" si="710"/>
        <v>360000</v>
      </c>
      <c r="AQ950" s="2206">
        <f t="shared" si="711"/>
        <v>0</v>
      </c>
      <c r="AR950" s="2206">
        <f t="shared" si="712"/>
        <v>60000</v>
      </c>
      <c r="AS950" s="2244">
        <v>6</v>
      </c>
      <c r="AT950" s="2075">
        <v>60000</v>
      </c>
      <c r="AU950" s="2075"/>
      <c r="AV950" s="2075">
        <v>10000</v>
      </c>
      <c r="AW950" s="2206">
        <f t="shared" si="693"/>
        <v>70000</v>
      </c>
      <c r="AX950" s="2206">
        <f t="shared" si="713"/>
        <v>420000</v>
      </c>
      <c r="AY950" s="2206">
        <f t="shared" si="714"/>
        <v>360000</v>
      </c>
      <c r="AZ950" s="2206">
        <f t="shared" si="715"/>
        <v>0</v>
      </c>
      <c r="BA950" s="2206">
        <f t="shared" si="716"/>
        <v>60000</v>
      </c>
      <c r="BB950" s="2244">
        <f t="shared" si="727"/>
        <v>0</v>
      </c>
      <c r="BC950" s="2207">
        <f t="shared" si="728"/>
        <v>0</v>
      </c>
      <c r="BD950" s="2244">
        <f t="shared" si="688"/>
        <v>0</v>
      </c>
      <c r="BE950" s="2207">
        <f t="shared" si="689"/>
        <v>0</v>
      </c>
      <c r="BF950" s="2246">
        <v>6</v>
      </c>
      <c r="BG950" s="2075">
        <v>60000</v>
      </c>
      <c r="BH950" s="2075">
        <v>0</v>
      </c>
      <c r="BI950" s="2075">
        <v>10000</v>
      </c>
      <c r="BJ950" s="2206">
        <f t="shared" si="694"/>
        <v>70000</v>
      </c>
      <c r="BK950" s="2206">
        <f t="shared" si="717"/>
        <v>420000</v>
      </c>
      <c r="BL950" s="2206">
        <f t="shared" si="718"/>
        <v>360000</v>
      </c>
      <c r="BM950" s="2206">
        <f t="shared" si="719"/>
        <v>0</v>
      </c>
      <c r="BN950" s="2206">
        <f t="shared" si="720"/>
        <v>60000</v>
      </c>
      <c r="BO950" s="2244">
        <v>6</v>
      </c>
      <c r="BP950" s="2075">
        <v>60000</v>
      </c>
      <c r="BQ950" s="2075">
        <v>0</v>
      </c>
      <c r="BR950" s="2075">
        <v>10000</v>
      </c>
      <c r="BS950" s="2206">
        <f t="shared" si="695"/>
        <v>70000</v>
      </c>
      <c r="BT950" s="2206">
        <f t="shared" si="721"/>
        <v>420000</v>
      </c>
      <c r="BU950" s="2206">
        <f t="shared" si="722"/>
        <v>360000</v>
      </c>
      <c r="BV950" s="2206">
        <f t="shared" si="723"/>
        <v>0</v>
      </c>
      <c r="BW950" s="2206">
        <f t="shared" si="724"/>
        <v>60000</v>
      </c>
      <c r="BX950" s="2244">
        <f t="shared" si="729"/>
        <v>0</v>
      </c>
      <c r="BY950" s="2207">
        <f t="shared" si="730"/>
        <v>0</v>
      </c>
      <c r="BZ950" s="2211">
        <f t="shared" si="731"/>
        <v>0</v>
      </c>
      <c r="CA950" s="2212">
        <f t="shared" si="732"/>
        <v>0</v>
      </c>
      <c r="CB950" s="2083"/>
      <c r="CC950" s="2083"/>
      <c r="CD950" s="2237"/>
      <c r="CF950" s="2200"/>
    </row>
    <row r="951" spans="1:94" s="1974" customFormat="1" ht="18" customHeight="1" outlineLevel="1">
      <c r="A951" s="2235" t="s">
        <v>4771</v>
      </c>
      <c r="B951" s="2235" t="b">
        <v>1</v>
      </c>
      <c r="C951" s="2201"/>
      <c r="D951" s="2236" t="s">
        <v>4191</v>
      </c>
      <c r="E951" s="2243" t="s">
        <v>4192</v>
      </c>
      <c r="F951" s="2204" t="s">
        <v>154</v>
      </c>
      <c r="G951" s="2244">
        <v>31</v>
      </c>
      <c r="H951" s="2206">
        <v>57430</v>
      </c>
      <c r="I951" s="2206"/>
      <c r="J951" s="2206"/>
      <c r="K951" s="2206">
        <f t="shared" si="696"/>
        <v>57430</v>
      </c>
      <c r="L951" s="2206">
        <f t="shared" si="697"/>
        <v>1780330</v>
      </c>
      <c r="M951" s="2206">
        <f t="shared" si="698"/>
        <v>1780330</v>
      </c>
      <c r="N951" s="2206">
        <f t="shared" si="699"/>
        <v>0</v>
      </c>
      <c r="O951" s="2206">
        <f t="shared" si="700"/>
        <v>0</v>
      </c>
      <c r="P951" s="2244">
        <v>31</v>
      </c>
      <c r="Q951" s="2206">
        <v>57430</v>
      </c>
      <c r="R951" s="2206"/>
      <c r="S951" s="2206"/>
      <c r="T951" s="2206">
        <f t="shared" si="690"/>
        <v>57430</v>
      </c>
      <c r="U951" s="2206">
        <f t="shared" si="701"/>
        <v>1780330</v>
      </c>
      <c r="V951" s="2206">
        <f t="shared" si="702"/>
        <v>1780330</v>
      </c>
      <c r="W951" s="2206">
        <f t="shared" si="703"/>
        <v>0</v>
      </c>
      <c r="X951" s="2206">
        <f t="shared" si="704"/>
        <v>0</v>
      </c>
      <c r="Y951" s="2244">
        <f t="shared" si="725"/>
        <v>0</v>
      </c>
      <c r="Z951" s="2207">
        <f t="shared" si="726"/>
        <v>0</v>
      </c>
      <c r="AA951" s="2244">
        <v>3</v>
      </c>
      <c r="AB951" s="2206">
        <v>44000</v>
      </c>
      <c r="AC951" s="2206"/>
      <c r="AD951" s="2206">
        <v>10000</v>
      </c>
      <c r="AE951" s="2206">
        <f t="shared" si="691"/>
        <v>54000</v>
      </c>
      <c r="AF951" s="2206">
        <f t="shared" si="705"/>
        <v>162000</v>
      </c>
      <c r="AG951" s="2206">
        <f t="shared" si="706"/>
        <v>132000</v>
      </c>
      <c r="AH951" s="2206">
        <f t="shared" si="707"/>
        <v>0</v>
      </c>
      <c r="AI951" s="2207">
        <f t="shared" si="708"/>
        <v>30000</v>
      </c>
      <c r="AJ951" s="2246">
        <v>31</v>
      </c>
      <c r="AK951" s="2075">
        <v>44000</v>
      </c>
      <c r="AL951" s="2075"/>
      <c r="AM951" s="2075">
        <v>10000</v>
      </c>
      <c r="AN951" s="2206">
        <f t="shared" si="692"/>
        <v>54000</v>
      </c>
      <c r="AO951" s="2206">
        <f t="shared" si="709"/>
        <v>1674000</v>
      </c>
      <c r="AP951" s="2206">
        <f t="shared" si="710"/>
        <v>1364000</v>
      </c>
      <c r="AQ951" s="2206">
        <f t="shared" si="711"/>
        <v>0</v>
      </c>
      <c r="AR951" s="2206">
        <f t="shared" si="712"/>
        <v>310000</v>
      </c>
      <c r="AS951" s="2244">
        <v>31</v>
      </c>
      <c r="AT951" s="2075">
        <v>44000</v>
      </c>
      <c r="AU951" s="2075"/>
      <c r="AV951" s="2075">
        <v>10000</v>
      </c>
      <c r="AW951" s="2206">
        <f t="shared" si="693"/>
        <v>54000</v>
      </c>
      <c r="AX951" s="2206">
        <f t="shared" si="713"/>
        <v>1674000</v>
      </c>
      <c r="AY951" s="2206">
        <f t="shared" si="714"/>
        <v>1364000</v>
      </c>
      <c r="AZ951" s="2206">
        <f t="shared" si="715"/>
        <v>0</v>
      </c>
      <c r="BA951" s="2206">
        <f t="shared" si="716"/>
        <v>310000</v>
      </c>
      <c r="BB951" s="2244">
        <f t="shared" si="727"/>
        <v>0</v>
      </c>
      <c r="BC951" s="2207">
        <f t="shared" si="728"/>
        <v>0</v>
      </c>
      <c r="BD951" s="2244">
        <f t="shared" si="688"/>
        <v>28</v>
      </c>
      <c r="BE951" s="2207">
        <f t="shared" si="689"/>
        <v>1512000</v>
      </c>
      <c r="BF951" s="2246">
        <v>31</v>
      </c>
      <c r="BG951" s="2075">
        <v>44000</v>
      </c>
      <c r="BH951" s="2075">
        <v>0</v>
      </c>
      <c r="BI951" s="2075">
        <v>10000</v>
      </c>
      <c r="BJ951" s="2206">
        <f t="shared" si="694"/>
        <v>54000</v>
      </c>
      <c r="BK951" s="2206">
        <f t="shared" si="717"/>
        <v>1674000</v>
      </c>
      <c r="BL951" s="2206">
        <f t="shared" si="718"/>
        <v>1364000</v>
      </c>
      <c r="BM951" s="2206">
        <f t="shared" si="719"/>
        <v>0</v>
      </c>
      <c r="BN951" s="2206">
        <f t="shared" si="720"/>
        <v>310000</v>
      </c>
      <c r="BO951" s="2244">
        <v>31</v>
      </c>
      <c r="BP951" s="2075">
        <v>44000</v>
      </c>
      <c r="BQ951" s="2075">
        <v>0</v>
      </c>
      <c r="BR951" s="2075">
        <v>10000</v>
      </c>
      <c r="BS951" s="2206">
        <f t="shared" si="695"/>
        <v>54000</v>
      </c>
      <c r="BT951" s="2206">
        <f t="shared" si="721"/>
        <v>1674000</v>
      </c>
      <c r="BU951" s="2206">
        <f t="shared" si="722"/>
        <v>1364000</v>
      </c>
      <c r="BV951" s="2206">
        <f t="shared" si="723"/>
        <v>0</v>
      </c>
      <c r="BW951" s="2206">
        <f t="shared" si="724"/>
        <v>310000</v>
      </c>
      <c r="BX951" s="2244">
        <f t="shared" si="729"/>
        <v>0</v>
      </c>
      <c r="BY951" s="2207">
        <f t="shared" si="730"/>
        <v>0</v>
      </c>
      <c r="BZ951" s="2211">
        <f t="shared" si="731"/>
        <v>28</v>
      </c>
      <c r="CA951" s="2212">
        <f t="shared" si="732"/>
        <v>1512000</v>
      </c>
      <c r="CB951" s="2083"/>
      <c r="CC951" s="2083"/>
      <c r="CD951" s="2237"/>
      <c r="CF951" s="2200"/>
    </row>
    <row r="952" spans="1:94" s="1974" customFormat="1" ht="18" customHeight="1" outlineLevel="1">
      <c r="A952" s="2235" t="s">
        <v>4772</v>
      </c>
      <c r="B952" s="2235" t="b">
        <v>1</v>
      </c>
      <c r="C952" s="2201"/>
      <c r="D952" s="2236" t="s">
        <v>4194</v>
      </c>
      <c r="E952" s="2243" t="s">
        <v>4192</v>
      </c>
      <c r="F952" s="2204" t="s">
        <v>154</v>
      </c>
      <c r="G952" s="2244">
        <v>4</v>
      </c>
      <c r="H952" s="2206">
        <v>57430</v>
      </c>
      <c r="I952" s="2206"/>
      <c r="J952" s="2206"/>
      <c r="K952" s="2206">
        <f t="shared" si="696"/>
        <v>57430</v>
      </c>
      <c r="L952" s="2206">
        <f t="shared" si="697"/>
        <v>229720</v>
      </c>
      <c r="M952" s="2206">
        <f t="shared" si="698"/>
        <v>229720</v>
      </c>
      <c r="N952" s="2206">
        <f t="shared" si="699"/>
        <v>0</v>
      </c>
      <c r="O952" s="2206">
        <f t="shared" si="700"/>
        <v>0</v>
      </c>
      <c r="P952" s="2244">
        <v>4</v>
      </c>
      <c r="Q952" s="2206">
        <v>57430</v>
      </c>
      <c r="R952" s="2206"/>
      <c r="S952" s="2206"/>
      <c r="T952" s="2206">
        <f t="shared" si="690"/>
        <v>57430</v>
      </c>
      <c r="U952" s="2206">
        <f t="shared" si="701"/>
        <v>229720</v>
      </c>
      <c r="V952" s="2206">
        <f t="shared" si="702"/>
        <v>229720</v>
      </c>
      <c r="W952" s="2206">
        <f t="shared" si="703"/>
        <v>0</v>
      </c>
      <c r="X952" s="2206">
        <f t="shared" si="704"/>
        <v>0</v>
      </c>
      <c r="Y952" s="2244">
        <f t="shared" si="725"/>
        <v>0</v>
      </c>
      <c r="Z952" s="2207">
        <f t="shared" si="726"/>
        <v>0</v>
      </c>
      <c r="AA952" s="2244">
        <v>32</v>
      </c>
      <c r="AB952" s="2206">
        <v>40000</v>
      </c>
      <c r="AC952" s="2206"/>
      <c r="AD952" s="2206">
        <v>10000</v>
      </c>
      <c r="AE952" s="2206">
        <f t="shared" si="691"/>
        <v>50000</v>
      </c>
      <c r="AF952" s="2206">
        <f t="shared" si="705"/>
        <v>1600000</v>
      </c>
      <c r="AG952" s="2206">
        <f t="shared" si="706"/>
        <v>1280000</v>
      </c>
      <c r="AH952" s="2206">
        <f t="shared" si="707"/>
        <v>0</v>
      </c>
      <c r="AI952" s="2207">
        <f t="shared" si="708"/>
        <v>320000</v>
      </c>
      <c r="AJ952" s="2246">
        <v>4</v>
      </c>
      <c r="AK952" s="2075">
        <v>40000</v>
      </c>
      <c r="AL952" s="2075"/>
      <c r="AM952" s="2075">
        <v>10000</v>
      </c>
      <c r="AN952" s="2206">
        <f t="shared" si="692"/>
        <v>50000</v>
      </c>
      <c r="AO952" s="2206">
        <f t="shared" si="709"/>
        <v>200000</v>
      </c>
      <c r="AP952" s="2206">
        <f t="shared" si="710"/>
        <v>160000</v>
      </c>
      <c r="AQ952" s="2206">
        <f t="shared" si="711"/>
        <v>0</v>
      </c>
      <c r="AR952" s="2206">
        <f t="shared" si="712"/>
        <v>40000</v>
      </c>
      <c r="AS952" s="2244">
        <v>4</v>
      </c>
      <c r="AT952" s="2075">
        <v>40000</v>
      </c>
      <c r="AU952" s="2075"/>
      <c r="AV952" s="2075">
        <v>10000</v>
      </c>
      <c r="AW952" s="2206">
        <f t="shared" si="693"/>
        <v>50000</v>
      </c>
      <c r="AX952" s="2206">
        <f t="shared" si="713"/>
        <v>200000</v>
      </c>
      <c r="AY952" s="2206">
        <f t="shared" si="714"/>
        <v>160000</v>
      </c>
      <c r="AZ952" s="2206">
        <f t="shared" si="715"/>
        <v>0</v>
      </c>
      <c r="BA952" s="2206">
        <f t="shared" si="716"/>
        <v>40000</v>
      </c>
      <c r="BB952" s="2244">
        <f t="shared" si="727"/>
        <v>0</v>
      </c>
      <c r="BC952" s="2207">
        <f t="shared" si="728"/>
        <v>0</v>
      </c>
      <c r="BD952" s="2244">
        <f t="shared" si="688"/>
        <v>-28</v>
      </c>
      <c r="BE952" s="2207">
        <f t="shared" si="689"/>
        <v>-1400000</v>
      </c>
      <c r="BF952" s="2246">
        <v>4</v>
      </c>
      <c r="BG952" s="2075">
        <v>40000</v>
      </c>
      <c r="BH952" s="2075">
        <v>0</v>
      </c>
      <c r="BI952" s="2075">
        <v>10000</v>
      </c>
      <c r="BJ952" s="2206">
        <f t="shared" si="694"/>
        <v>50000</v>
      </c>
      <c r="BK952" s="2206">
        <f t="shared" si="717"/>
        <v>200000</v>
      </c>
      <c r="BL952" s="2206">
        <f t="shared" si="718"/>
        <v>160000</v>
      </c>
      <c r="BM952" s="2206">
        <f t="shared" si="719"/>
        <v>0</v>
      </c>
      <c r="BN952" s="2206">
        <f t="shared" si="720"/>
        <v>40000</v>
      </c>
      <c r="BO952" s="2244">
        <v>4</v>
      </c>
      <c r="BP952" s="2075">
        <v>40000</v>
      </c>
      <c r="BQ952" s="2075">
        <v>0</v>
      </c>
      <c r="BR952" s="2075">
        <v>10000</v>
      </c>
      <c r="BS952" s="2206">
        <f t="shared" si="695"/>
        <v>50000</v>
      </c>
      <c r="BT952" s="2206">
        <f t="shared" si="721"/>
        <v>200000</v>
      </c>
      <c r="BU952" s="2206">
        <f t="shared" si="722"/>
        <v>160000</v>
      </c>
      <c r="BV952" s="2206">
        <f t="shared" si="723"/>
        <v>0</v>
      </c>
      <c r="BW952" s="2206">
        <f t="shared" si="724"/>
        <v>40000</v>
      </c>
      <c r="BX952" s="2244">
        <f t="shared" si="729"/>
        <v>0</v>
      </c>
      <c r="BY952" s="2207">
        <f t="shared" si="730"/>
        <v>0</v>
      </c>
      <c r="BZ952" s="2211">
        <f t="shared" si="731"/>
        <v>-28</v>
      </c>
      <c r="CA952" s="2212">
        <f t="shared" si="732"/>
        <v>-1400000</v>
      </c>
      <c r="CB952" s="2083"/>
      <c r="CC952" s="2083"/>
      <c r="CD952" s="2237"/>
      <c r="CF952" s="2200"/>
    </row>
    <row r="953" spans="1:94" s="1974" customFormat="1" ht="18" customHeight="1" outlineLevel="1">
      <c r="A953" s="2235" t="s">
        <v>4773</v>
      </c>
      <c r="B953" s="2235" t="b">
        <v>1</v>
      </c>
      <c r="C953" s="2201"/>
      <c r="D953" s="2236" t="s">
        <v>4196</v>
      </c>
      <c r="E953" s="2243" t="s">
        <v>4192</v>
      </c>
      <c r="F953" s="2204" t="s">
        <v>154</v>
      </c>
      <c r="G953" s="2244">
        <v>1</v>
      </c>
      <c r="H953" s="2206">
        <v>57430</v>
      </c>
      <c r="I953" s="2206"/>
      <c r="J953" s="2206"/>
      <c r="K953" s="2206">
        <f t="shared" si="696"/>
        <v>57430</v>
      </c>
      <c r="L953" s="2206">
        <f t="shared" si="697"/>
        <v>57430</v>
      </c>
      <c r="M953" s="2206">
        <f t="shared" si="698"/>
        <v>57430</v>
      </c>
      <c r="N953" s="2206">
        <f t="shared" si="699"/>
        <v>0</v>
      </c>
      <c r="O953" s="2206">
        <f t="shared" si="700"/>
        <v>0</v>
      </c>
      <c r="P953" s="2244">
        <v>1</v>
      </c>
      <c r="Q953" s="2206">
        <v>57430</v>
      </c>
      <c r="R953" s="2206"/>
      <c r="S953" s="2206"/>
      <c r="T953" s="2206">
        <f t="shared" si="690"/>
        <v>57430</v>
      </c>
      <c r="U953" s="2206">
        <f t="shared" si="701"/>
        <v>57430</v>
      </c>
      <c r="V953" s="2206">
        <f t="shared" si="702"/>
        <v>57430</v>
      </c>
      <c r="W953" s="2206">
        <f t="shared" si="703"/>
        <v>0</v>
      </c>
      <c r="X953" s="2206">
        <f t="shared" si="704"/>
        <v>0</v>
      </c>
      <c r="Y953" s="2244">
        <f t="shared" si="725"/>
        <v>0</v>
      </c>
      <c r="Z953" s="2207">
        <f t="shared" si="726"/>
        <v>0</v>
      </c>
      <c r="AA953" s="2244">
        <v>1</v>
      </c>
      <c r="AB953" s="2206">
        <v>26500</v>
      </c>
      <c r="AC953" s="2206"/>
      <c r="AD953" s="2206">
        <v>5000</v>
      </c>
      <c r="AE953" s="2206">
        <f t="shared" si="691"/>
        <v>31500</v>
      </c>
      <c r="AF953" s="2206">
        <f t="shared" si="705"/>
        <v>31500</v>
      </c>
      <c r="AG953" s="2206">
        <f t="shared" si="706"/>
        <v>26500</v>
      </c>
      <c r="AH953" s="2206">
        <f t="shared" si="707"/>
        <v>0</v>
      </c>
      <c r="AI953" s="2207">
        <f t="shared" si="708"/>
        <v>5000</v>
      </c>
      <c r="AJ953" s="2246">
        <v>1</v>
      </c>
      <c r="AK953" s="2075">
        <v>26500</v>
      </c>
      <c r="AL953" s="2075"/>
      <c r="AM953" s="2075">
        <v>5000</v>
      </c>
      <c r="AN953" s="2206">
        <f t="shared" si="692"/>
        <v>31500</v>
      </c>
      <c r="AO953" s="2206">
        <f t="shared" si="709"/>
        <v>31500</v>
      </c>
      <c r="AP953" s="2206">
        <f t="shared" si="710"/>
        <v>26500</v>
      </c>
      <c r="AQ953" s="2206">
        <f t="shared" si="711"/>
        <v>0</v>
      </c>
      <c r="AR953" s="2206">
        <f t="shared" si="712"/>
        <v>5000</v>
      </c>
      <c r="AS953" s="2244">
        <v>1</v>
      </c>
      <c r="AT953" s="2075">
        <v>26500</v>
      </c>
      <c r="AU953" s="2075"/>
      <c r="AV953" s="2075">
        <v>5000</v>
      </c>
      <c r="AW953" s="2206">
        <f t="shared" si="693"/>
        <v>31500</v>
      </c>
      <c r="AX953" s="2206">
        <f t="shared" si="713"/>
        <v>31500</v>
      </c>
      <c r="AY953" s="2206">
        <f t="shared" si="714"/>
        <v>26500</v>
      </c>
      <c r="AZ953" s="2206">
        <f t="shared" si="715"/>
        <v>0</v>
      </c>
      <c r="BA953" s="2206">
        <f t="shared" si="716"/>
        <v>5000</v>
      </c>
      <c r="BB953" s="2244">
        <f t="shared" si="727"/>
        <v>0</v>
      </c>
      <c r="BC953" s="2207">
        <f t="shared" si="728"/>
        <v>0</v>
      </c>
      <c r="BD953" s="2244">
        <f t="shared" si="688"/>
        <v>0</v>
      </c>
      <c r="BE953" s="2207">
        <f t="shared" si="689"/>
        <v>0</v>
      </c>
      <c r="BF953" s="2246">
        <v>1</v>
      </c>
      <c r="BG953" s="2075">
        <v>26500</v>
      </c>
      <c r="BH953" s="2075">
        <v>0</v>
      </c>
      <c r="BI953" s="2075">
        <v>5000</v>
      </c>
      <c r="BJ953" s="2206">
        <f t="shared" si="694"/>
        <v>31500</v>
      </c>
      <c r="BK953" s="2206">
        <f t="shared" si="717"/>
        <v>31500</v>
      </c>
      <c r="BL953" s="2206">
        <f t="shared" si="718"/>
        <v>26500</v>
      </c>
      <c r="BM953" s="2206">
        <f t="shared" si="719"/>
        <v>0</v>
      </c>
      <c r="BN953" s="2206">
        <f t="shared" si="720"/>
        <v>5000</v>
      </c>
      <c r="BO953" s="2244">
        <v>1</v>
      </c>
      <c r="BP953" s="2075">
        <v>26500</v>
      </c>
      <c r="BQ953" s="2075">
        <v>0</v>
      </c>
      <c r="BR953" s="2075">
        <v>5000</v>
      </c>
      <c r="BS953" s="2206">
        <f t="shared" si="695"/>
        <v>31500</v>
      </c>
      <c r="BT953" s="2206">
        <f t="shared" si="721"/>
        <v>31500</v>
      </c>
      <c r="BU953" s="2206">
        <f t="shared" si="722"/>
        <v>26500</v>
      </c>
      <c r="BV953" s="2206">
        <f t="shared" si="723"/>
        <v>0</v>
      </c>
      <c r="BW953" s="2206">
        <f t="shared" si="724"/>
        <v>5000</v>
      </c>
      <c r="BX953" s="2244">
        <f t="shared" si="729"/>
        <v>0</v>
      </c>
      <c r="BY953" s="2207">
        <f t="shared" si="730"/>
        <v>0</v>
      </c>
      <c r="BZ953" s="2211">
        <f t="shared" si="731"/>
        <v>0</v>
      </c>
      <c r="CA953" s="2212">
        <f t="shared" si="732"/>
        <v>0</v>
      </c>
      <c r="CB953" s="2083"/>
      <c r="CC953" s="2083"/>
      <c r="CD953" s="2237"/>
      <c r="CF953" s="2200"/>
    </row>
    <row r="954" spans="1:94" s="1974" customFormat="1" ht="18" customHeight="1" outlineLevel="1">
      <c r="A954" s="2235" t="s">
        <v>4774</v>
      </c>
      <c r="B954" s="2235" t="b">
        <v>1</v>
      </c>
      <c r="C954" s="2201"/>
      <c r="D954" s="2236" t="s">
        <v>4775</v>
      </c>
      <c r="E954" s="2243"/>
      <c r="F954" s="2204" t="s">
        <v>154</v>
      </c>
      <c r="G954" s="2244">
        <v>0</v>
      </c>
      <c r="H954" s="2206">
        <v>19140</v>
      </c>
      <c r="I954" s="2206"/>
      <c r="J954" s="2206"/>
      <c r="K954" s="2206">
        <f t="shared" si="696"/>
        <v>19140</v>
      </c>
      <c r="L954" s="2206">
        <f t="shared" si="697"/>
        <v>0</v>
      </c>
      <c r="M954" s="2206">
        <f t="shared" si="698"/>
        <v>0</v>
      </c>
      <c r="N954" s="2206">
        <f t="shared" si="699"/>
        <v>0</v>
      </c>
      <c r="O954" s="2206">
        <f t="shared" si="700"/>
        <v>0</v>
      </c>
      <c r="P954" s="2244">
        <v>0</v>
      </c>
      <c r="Q954" s="2206">
        <v>19140</v>
      </c>
      <c r="R954" s="2206"/>
      <c r="S954" s="2206"/>
      <c r="T954" s="2206">
        <f t="shared" si="690"/>
        <v>19140</v>
      </c>
      <c r="U954" s="2206">
        <f t="shared" si="701"/>
        <v>0</v>
      </c>
      <c r="V954" s="2206">
        <f t="shared" si="702"/>
        <v>0</v>
      </c>
      <c r="W954" s="2206">
        <f t="shared" si="703"/>
        <v>0</v>
      </c>
      <c r="X954" s="2206">
        <f t="shared" si="704"/>
        <v>0</v>
      </c>
      <c r="Y954" s="2244">
        <f t="shared" si="725"/>
        <v>0</v>
      </c>
      <c r="Z954" s="2207">
        <f t="shared" si="726"/>
        <v>0</v>
      </c>
      <c r="AA954" s="2244">
        <v>28</v>
      </c>
      <c r="AB954" s="2206">
        <v>19000</v>
      </c>
      <c r="AC954" s="2206"/>
      <c r="AD954" s="2206">
        <v>5000</v>
      </c>
      <c r="AE954" s="2206">
        <f t="shared" si="691"/>
        <v>24000</v>
      </c>
      <c r="AF954" s="2206">
        <f t="shared" si="705"/>
        <v>672000</v>
      </c>
      <c r="AG954" s="2206">
        <f t="shared" si="706"/>
        <v>532000</v>
      </c>
      <c r="AH954" s="2206">
        <f t="shared" si="707"/>
        <v>0</v>
      </c>
      <c r="AI954" s="2207">
        <f t="shared" si="708"/>
        <v>140000</v>
      </c>
      <c r="AJ954" s="2246">
        <v>0</v>
      </c>
      <c r="AK954" s="2075">
        <v>19000</v>
      </c>
      <c r="AL954" s="2075"/>
      <c r="AM954" s="2075">
        <v>5000</v>
      </c>
      <c r="AN954" s="2206">
        <f t="shared" si="692"/>
        <v>24000</v>
      </c>
      <c r="AO954" s="2206">
        <f t="shared" si="709"/>
        <v>0</v>
      </c>
      <c r="AP954" s="2206">
        <f t="shared" si="710"/>
        <v>0</v>
      </c>
      <c r="AQ954" s="2206">
        <f t="shared" si="711"/>
        <v>0</v>
      </c>
      <c r="AR954" s="2206">
        <f t="shared" si="712"/>
        <v>0</v>
      </c>
      <c r="AS954" s="2244">
        <v>0</v>
      </c>
      <c r="AT954" s="2075">
        <v>19000</v>
      </c>
      <c r="AU954" s="2075"/>
      <c r="AV954" s="2075">
        <v>5000</v>
      </c>
      <c r="AW954" s="2206">
        <f t="shared" si="693"/>
        <v>24000</v>
      </c>
      <c r="AX954" s="2206">
        <f t="shared" si="713"/>
        <v>0</v>
      </c>
      <c r="AY954" s="2206">
        <f t="shared" si="714"/>
        <v>0</v>
      </c>
      <c r="AZ954" s="2206">
        <f t="shared" si="715"/>
        <v>0</v>
      </c>
      <c r="BA954" s="2206">
        <f t="shared" si="716"/>
        <v>0</v>
      </c>
      <c r="BB954" s="2244">
        <f t="shared" si="727"/>
        <v>0</v>
      </c>
      <c r="BC954" s="2207">
        <f t="shared" si="728"/>
        <v>0</v>
      </c>
      <c r="BD954" s="2244">
        <f t="shared" si="688"/>
        <v>-28</v>
      </c>
      <c r="BE954" s="2207">
        <f t="shared" si="689"/>
        <v>-672000</v>
      </c>
      <c r="BF954" s="2246">
        <v>0</v>
      </c>
      <c r="BG954" s="2075">
        <v>19000</v>
      </c>
      <c r="BH954" s="2075">
        <v>0</v>
      </c>
      <c r="BI954" s="2075">
        <v>5000</v>
      </c>
      <c r="BJ954" s="2206">
        <f t="shared" si="694"/>
        <v>24000</v>
      </c>
      <c r="BK954" s="2206">
        <f t="shared" si="717"/>
        <v>0</v>
      </c>
      <c r="BL954" s="2206">
        <f t="shared" si="718"/>
        <v>0</v>
      </c>
      <c r="BM954" s="2206">
        <f t="shared" si="719"/>
        <v>0</v>
      </c>
      <c r="BN954" s="2206">
        <f t="shared" si="720"/>
        <v>0</v>
      </c>
      <c r="BO954" s="2244">
        <v>0</v>
      </c>
      <c r="BP954" s="2075">
        <v>19000</v>
      </c>
      <c r="BQ954" s="2075">
        <v>0</v>
      </c>
      <c r="BR954" s="2075">
        <v>5000</v>
      </c>
      <c r="BS954" s="2206">
        <f t="shared" si="695"/>
        <v>24000</v>
      </c>
      <c r="BT954" s="2206">
        <f t="shared" si="721"/>
        <v>0</v>
      </c>
      <c r="BU954" s="2206">
        <f t="shared" si="722"/>
        <v>0</v>
      </c>
      <c r="BV954" s="2206">
        <f t="shared" si="723"/>
        <v>0</v>
      </c>
      <c r="BW954" s="2206">
        <f t="shared" si="724"/>
        <v>0</v>
      </c>
      <c r="BX954" s="2244">
        <f t="shared" si="729"/>
        <v>0</v>
      </c>
      <c r="BY954" s="2207">
        <f t="shared" si="730"/>
        <v>0</v>
      </c>
      <c r="BZ954" s="2211">
        <f t="shared" si="731"/>
        <v>-28</v>
      </c>
      <c r="CA954" s="2212">
        <f t="shared" si="732"/>
        <v>-672000</v>
      </c>
      <c r="CB954" s="2083"/>
      <c r="CC954" s="2083"/>
      <c r="CD954" s="2237"/>
      <c r="CF954" s="2200"/>
    </row>
    <row r="955" spans="1:94" s="1974" customFormat="1" ht="18" customHeight="1" outlineLevel="1">
      <c r="A955" s="2235" t="s">
        <v>4776</v>
      </c>
      <c r="B955" s="2235" t="b">
        <v>1</v>
      </c>
      <c r="C955" s="2201"/>
      <c r="D955" s="2236" t="s">
        <v>4198</v>
      </c>
      <c r="E955" s="2243"/>
      <c r="F955" s="2204" t="s">
        <v>154</v>
      </c>
      <c r="G955" s="2244">
        <v>44</v>
      </c>
      <c r="H955" s="2206">
        <v>19140</v>
      </c>
      <c r="I955" s="2206"/>
      <c r="J955" s="2206"/>
      <c r="K955" s="2206">
        <f t="shared" si="696"/>
        <v>19140</v>
      </c>
      <c r="L955" s="2206">
        <f t="shared" si="697"/>
        <v>842160</v>
      </c>
      <c r="M955" s="2206">
        <f t="shared" si="698"/>
        <v>842160</v>
      </c>
      <c r="N955" s="2206">
        <f t="shared" si="699"/>
        <v>0</v>
      </c>
      <c r="O955" s="2206">
        <f t="shared" si="700"/>
        <v>0</v>
      </c>
      <c r="P955" s="2244">
        <v>44</v>
      </c>
      <c r="Q955" s="2206">
        <v>19140</v>
      </c>
      <c r="R955" s="2206"/>
      <c r="S955" s="2206"/>
      <c r="T955" s="2206">
        <f t="shared" si="690"/>
        <v>19140</v>
      </c>
      <c r="U955" s="2206">
        <f t="shared" si="701"/>
        <v>842160</v>
      </c>
      <c r="V955" s="2206">
        <f t="shared" si="702"/>
        <v>842160</v>
      </c>
      <c r="W955" s="2206">
        <f t="shared" si="703"/>
        <v>0</v>
      </c>
      <c r="X955" s="2206">
        <f t="shared" si="704"/>
        <v>0</v>
      </c>
      <c r="Y955" s="2244">
        <f t="shared" si="725"/>
        <v>0</v>
      </c>
      <c r="Z955" s="2207">
        <f t="shared" si="726"/>
        <v>0</v>
      </c>
      <c r="AA955" s="2244">
        <v>44</v>
      </c>
      <c r="AB955" s="2206">
        <v>18000</v>
      </c>
      <c r="AC955" s="2206"/>
      <c r="AD955" s="2206">
        <v>10000</v>
      </c>
      <c r="AE955" s="2206">
        <f t="shared" si="691"/>
        <v>28000</v>
      </c>
      <c r="AF955" s="2206">
        <f t="shared" si="705"/>
        <v>1232000</v>
      </c>
      <c r="AG955" s="2206">
        <f t="shared" si="706"/>
        <v>792000</v>
      </c>
      <c r="AH955" s="2206">
        <f t="shared" si="707"/>
        <v>0</v>
      </c>
      <c r="AI955" s="2207">
        <f t="shared" si="708"/>
        <v>440000</v>
      </c>
      <c r="AJ955" s="2246">
        <v>44</v>
      </c>
      <c r="AK955" s="2075">
        <v>18000</v>
      </c>
      <c r="AL955" s="2075"/>
      <c r="AM955" s="2075">
        <v>10000</v>
      </c>
      <c r="AN955" s="2206">
        <f t="shared" si="692"/>
        <v>28000</v>
      </c>
      <c r="AO955" s="2206">
        <f t="shared" si="709"/>
        <v>1232000</v>
      </c>
      <c r="AP955" s="2206">
        <f t="shared" si="710"/>
        <v>792000</v>
      </c>
      <c r="AQ955" s="2206">
        <f t="shared" si="711"/>
        <v>0</v>
      </c>
      <c r="AR955" s="2206">
        <f t="shared" si="712"/>
        <v>440000</v>
      </c>
      <c r="AS955" s="2244">
        <v>44</v>
      </c>
      <c r="AT955" s="2075">
        <v>18000</v>
      </c>
      <c r="AU955" s="2075"/>
      <c r="AV955" s="2075">
        <v>10000</v>
      </c>
      <c r="AW955" s="2206">
        <f t="shared" si="693"/>
        <v>28000</v>
      </c>
      <c r="AX955" s="2206">
        <f t="shared" si="713"/>
        <v>1232000</v>
      </c>
      <c r="AY955" s="2206">
        <f t="shared" si="714"/>
        <v>792000</v>
      </c>
      <c r="AZ955" s="2206">
        <f t="shared" si="715"/>
        <v>0</v>
      </c>
      <c r="BA955" s="2206">
        <f t="shared" si="716"/>
        <v>440000</v>
      </c>
      <c r="BB955" s="2244">
        <f t="shared" si="727"/>
        <v>0</v>
      </c>
      <c r="BC955" s="2207">
        <f t="shared" si="728"/>
        <v>0</v>
      </c>
      <c r="BD955" s="2244">
        <f t="shared" si="688"/>
        <v>0</v>
      </c>
      <c r="BE955" s="2207">
        <f t="shared" si="689"/>
        <v>0</v>
      </c>
      <c r="BF955" s="2246">
        <v>44</v>
      </c>
      <c r="BG955" s="2075">
        <v>18000</v>
      </c>
      <c r="BH955" s="2075">
        <v>0</v>
      </c>
      <c r="BI955" s="2075">
        <v>10000</v>
      </c>
      <c r="BJ955" s="2206">
        <f t="shared" si="694"/>
        <v>28000</v>
      </c>
      <c r="BK955" s="2206">
        <f t="shared" si="717"/>
        <v>1232000</v>
      </c>
      <c r="BL955" s="2206">
        <f t="shared" si="718"/>
        <v>792000</v>
      </c>
      <c r="BM955" s="2206">
        <f t="shared" si="719"/>
        <v>0</v>
      </c>
      <c r="BN955" s="2206">
        <f t="shared" si="720"/>
        <v>440000</v>
      </c>
      <c r="BO955" s="2244">
        <v>44</v>
      </c>
      <c r="BP955" s="2075">
        <v>18000</v>
      </c>
      <c r="BQ955" s="2075">
        <v>0</v>
      </c>
      <c r="BR955" s="2075">
        <v>10000</v>
      </c>
      <c r="BS955" s="2206">
        <f t="shared" si="695"/>
        <v>28000</v>
      </c>
      <c r="BT955" s="2206">
        <f t="shared" si="721"/>
        <v>1232000</v>
      </c>
      <c r="BU955" s="2206">
        <f t="shared" si="722"/>
        <v>792000</v>
      </c>
      <c r="BV955" s="2206">
        <f t="shared" si="723"/>
        <v>0</v>
      </c>
      <c r="BW955" s="2206">
        <f t="shared" si="724"/>
        <v>440000</v>
      </c>
      <c r="BX955" s="2244">
        <f t="shared" si="729"/>
        <v>0</v>
      </c>
      <c r="BY955" s="2207">
        <f t="shared" si="730"/>
        <v>0</v>
      </c>
      <c r="BZ955" s="2211">
        <f t="shared" si="731"/>
        <v>0</v>
      </c>
      <c r="CA955" s="2212">
        <f t="shared" si="732"/>
        <v>0</v>
      </c>
      <c r="CB955" s="2083"/>
      <c r="CC955" s="2083"/>
      <c r="CD955" s="2237"/>
      <c r="CF955" s="2200"/>
    </row>
    <row r="956" spans="1:94" s="1974" customFormat="1" ht="18" customHeight="1" outlineLevel="1">
      <c r="A956" s="2235" t="s">
        <v>4777</v>
      </c>
      <c r="B956" s="2235" t="b">
        <v>1</v>
      </c>
      <c r="C956" s="2201"/>
      <c r="D956" s="2236" t="s">
        <v>3289</v>
      </c>
      <c r="E956" s="2243" t="s">
        <v>3290</v>
      </c>
      <c r="F956" s="2204" t="s">
        <v>154</v>
      </c>
      <c r="G956" s="2244">
        <v>1</v>
      </c>
      <c r="H956" s="2206">
        <v>142940</v>
      </c>
      <c r="I956" s="2206"/>
      <c r="J956" s="2206"/>
      <c r="K956" s="2206">
        <f t="shared" si="696"/>
        <v>142940</v>
      </c>
      <c r="L956" s="2206">
        <f t="shared" si="697"/>
        <v>142940</v>
      </c>
      <c r="M956" s="2206">
        <f t="shared" si="698"/>
        <v>142940</v>
      </c>
      <c r="N956" s="2206">
        <f t="shared" si="699"/>
        <v>0</v>
      </c>
      <c r="O956" s="2206">
        <f t="shared" si="700"/>
        <v>0</v>
      </c>
      <c r="P956" s="2244">
        <v>1</v>
      </c>
      <c r="Q956" s="2206">
        <v>142940</v>
      </c>
      <c r="R956" s="2206"/>
      <c r="S956" s="2206"/>
      <c r="T956" s="2206">
        <f t="shared" si="690"/>
        <v>142940</v>
      </c>
      <c r="U956" s="2206">
        <f t="shared" si="701"/>
        <v>142940</v>
      </c>
      <c r="V956" s="2206">
        <f t="shared" si="702"/>
        <v>142940</v>
      </c>
      <c r="W956" s="2206">
        <f t="shared" si="703"/>
        <v>0</v>
      </c>
      <c r="X956" s="2206">
        <f t="shared" si="704"/>
        <v>0</v>
      </c>
      <c r="Y956" s="2244">
        <f t="shared" si="725"/>
        <v>0</v>
      </c>
      <c r="Z956" s="2207">
        <f t="shared" si="726"/>
        <v>0</v>
      </c>
      <c r="AA956" s="2244">
        <v>29</v>
      </c>
      <c r="AB956" s="2206">
        <v>100000</v>
      </c>
      <c r="AC956" s="2206"/>
      <c r="AD956" s="2206">
        <v>10000</v>
      </c>
      <c r="AE956" s="2206">
        <f t="shared" si="691"/>
        <v>110000</v>
      </c>
      <c r="AF956" s="2206">
        <f t="shared" si="705"/>
        <v>3190000</v>
      </c>
      <c r="AG956" s="2206">
        <f t="shared" si="706"/>
        <v>2900000</v>
      </c>
      <c r="AH956" s="2206">
        <f t="shared" si="707"/>
        <v>0</v>
      </c>
      <c r="AI956" s="2207">
        <f t="shared" si="708"/>
        <v>290000</v>
      </c>
      <c r="AJ956" s="2246">
        <v>1</v>
      </c>
      <c r="AK956" s="2075">
        <v>100000</v>
      </c>
      <c r="AL956" s="2075"/>
      <c r="AM956" s="2075">
        <v>10000</v>
      </c>
      <c r="AN956" s="2206">
        <f t="shared" si="692"/>
        <v>110000</v>
      </c>
      <c r="AO956" s="2206">
        <f t="shared" si="709"/>
        <v>110000</v>
      </c>
      <c r="AP956" s="2206">
        <f t="shared" si="710"/>
        <v>100000</v>
      </c>
      <c r="AQ956" s="2206">
        <f t="shared" si="711"/>
        <v>0</v>
      </c>
      <c r="AR956" s="2206">
        <f t="shared" si="712"/>
        <v>10000</v>
      </c>
      <c r="AS956" s="2244">
        <v>1</v>
      </c>
      <c r="AT956" s="2075">
        <v>100000</v>
      </c>
      <c r="AU956" s="2075"/>
      <c r="AV956" s="2075">
        <v>10000</v>
      </c>
      <c r="AW956" s="2206">
        <f t="shared" si="693"/>
        <v>110000</v>
      </c>
      <c r="AX956" s="2206">
        <f t="shared" si="713"/>
        <v>110000</v>
      </c>
      <c r="AY956" s="2206">
        <f t="shared" si="714"/>
        <v>100000</v>
      </c>
      <c r="AZ956" s="2206">
        <f t="shared" si="715"/>
        <v>0</v>
      </c>
      <c r="BA956" s="2206">
        <f t="shared" si="716"/>
        <v>10000</v>
      </c>
      <c r="BB956" s="2244">
        <f t="shared" si="727"/>
        <v>0</v>
      </c>
      <c r="BC956" s="2207">
        <f t="shared" si="728"/>
        <v>0</v>
      </c>
      <c r="BD956" s="2244">
        <f t="shared" ref="BD956:BD1019" si="733">AS956-AA956</f>
        <v>-28</v>
      </c>
      <c r="BE956" s="2207">
        <f t="shared" ref="BE956:BE1019" si="734">+AX956-AF956</f>
        <v>-3080000</v>
      </c>
      <c r="BF956" s="2246">
        <v>1</v>
      </c>
      <c r="BG956" s="2075">
        <v>100000</v>
      </c>
      <c r="BH956" s="2075">
        <v>0</v>
      </c>
      <c r="BI956" s="2075">
        <v>10000</v>
      </c>
      <c r="BJ956" s="2206">
        <f t="shared" si="694"/>
        <v>110000</v>
      </c>
      <c r="BK956" s="2206">
        <f t="shared" si="717"/>
        <v>110000</v>
      </c>
      <c r="BL956" s="2206">
        <f t="shared" si="718"/>
        <v>100000</v>
      </c>
      <c r="BM956" s="2206">
        <f t="shared" si="719"/>
        <v>0</v>
      </c>
      <c r="BN956" s="2206">
        <f t="shared" si="720"/>
        <v>10000</v>
      </c>
      <c r="BO956" s="2244">
        <v>1</v>
      </c>
      <c r="BP956" s="2075">
        <v>100000</v>
      </c>
      <c r="BQ956" s="2075">
        <v>0</v>
      </c>
      <c r="BR956" s="2075">
        <v>10000</v>
      </c>
      <c r="BS956" s="2206">
        <f t="shared" si="695"/>
        <v>110000</v>
      </c>
      <c r="BT956" s="2206">
        <f t="shared" si="721"/>
        <v>110000</v>
      </c>
      <c r="BU956" s="2206">
        <f t="shared" si="722"/>
        <v>100000</v>
      </c>
      <c r="BV956" s="2206">
        <f t="shared" si="723"/>
        <v>0</v>
      </c>
      <c r="BW956" s="2206">
        <f t="shared" si="724"/>
        <v>10000</v>
      </c>
      <c r="BX956" s="2244">
        <f t="shared" si="729"/>
        <v>0</v>
      </c>
      <c r="BY956" s="2207">
        <f t="shared" si="730"/>
        <v>0</v>
      </c>
      <c r="BZ956" s="2211">
        <f t="shared" si="731"/>
        <v>-28</v>
      </c>
      <c r="CA956" s="2212">
        <f t="shared" si="732"/>
        <v>-3080000</v>
      </c>
      <c r="CB956" s="2083"/>
      <c r="CC956" s="2083"/>
      <c r="CD956" s="2237"/>
      <c r="CF956" s="2200"/>
    </row>
    <row r="957" spans="1:94" s="1974" customFormat="1" ht="18" customHeight="1" outlineLevel="1">
      <c r="A957" s="2250" t="s">
        <v>4778</v>
      </c>
      <c r="B957" s="2250" t="b">
        <v>1</v>
      </c>
      <c r="C957" s="2201"/>
      <c r="D957" s="2236" t="s">
        <v>4779</v>
      </c>
      <c r="E957" s="2243" t="s">
        <v>4780</v>
      </c>
      <c r="F957" s="2204" t="s">
        <v>154</v>
      </c>
      <c r="G957" s="2244">
        <v>28</v>
      </c>
      <c r="H957" s="2251">
        <v>226250</v>
      </c>
      <c r="I957" s="2251">
        <v>1983</v>
      </c>
      <c r="J957" s="2251">
        <v>40</v>
      </c>
      <c r="K957" s="2206">
        <f t="shared" si="696"/>
        <v>228273</v>
      </c>
      <c r="L957" s="2206">
        <f t="shared" si="697"/>
        <v>6391644</v>
      </c>
      <c r="M957" s="2206">
        <f t="shared" si="698"/>
        <v>6335000</v>
      </c>
      <c r="N957" s="2206">
        <f t="shared" si="699"/>
        <v>55524</v>
      </c>
      <c r="O957" s="2206">
        <f t="shared" si="700"/>
        <v>1120</v>
      </c>
      <c r="P957" s="2244">
        <v>28</v>
      </c>
      <c r="Q957" s="2206">
        <v>226250</v>
      </c>
      <c r="R957" s="2206">
        <v>1983</v>
      </c>
      <c r="S957" s="2206">
        <v>40</v>
      </c>
      <c r="T957" s="2206">
        <f t="shared" si="690"/>
        <v>228273</v>
      </c>
      <c r="U957" s="2206">
        <f t="shared" si="701"/>
        <v>6391644</v>
      </c>
      <c r="V957" s="2206">
        <f t="shared" si="702"/>
        <v>6335000</v>
      </c>
      <c r="W957" s="2206">
        <f t="shared" si="703"/>
        <v>55524</v>
      </c>
      <c r="X957" s="2206">
        <f t="shared" si="704"/>
        <v>1120</v>
      </c>
      <c r="Y957" s="2244">
        <f t="shared" si="725"/>
        <v>0</v>
      </c>
      <c r="Z957" s="2206">
        <f t="shared" si="726"/>
        <v>0</v>
      </c>
      <c r="AA957" s="2244"/>
      <c r="AB957" s="2206"/>
      <c r="AC957" s="2206"/>
      <c r="AD957" s="2206"/>
      <c r="AE957" s="2206">
        <f t="shared" si="691"/>
        <v>0</v>
      </c>
      <c r="AF957" s="2206">
        <f t="shared" si="705"/>
        <v>0</v>
      </c>
      <c r="AG957" s="2206">
        <f t="shared" si="706"/>
        <v>0</v>
      </c>
      <c r="AH957" s="2206">
        <f t="shared" si="707"/>
        <v>0</v>
      </c>
      <c r="AI957" s="2207">
        <f t="shared" si="708"/>
        <v>0</v>
      </c>
      <c r="AJ957" s="2246">
        <v>28</v>
      </c>
      <c r="AK957" s="2075">
        <v>226250</v>
      </c>
      <c r="AL957" s="2075">
        <v>2181</v>
      </c>
      <c r="AM957" s="2075">
        <v>40</v>
      </c>
      <c r="AN957" s="2206">
        <f t="shared" si="692"/>
        <v>228471</v>
      </c>
      <c r="AO957" s="2206">
        <f t="shared" si="709"/>
        <v>6397188</v>
      </c>
      <c r="AP957" s="2206">
        <f t="shared" si="710"/>
        <v>6335000</v>
      </c>
      <c r="AQ957" s="2206">
        <f t="shared" si="711"/>
        <v>61068</v>
      </c>
      <c r="AR957" s="2206">
        <f t="shared" si="712"/>
        <v>1120</v>
      </c>
      <c r="AS957" s="2244">
        <v>28</v>
      </c>
      <c r="AT957" s="2075">
        <v>226250</v>
      </c>
      <c r="AU957" s="2075">
        <v>2181</v>
      </c>
      <c r="AV957" s="2075">
        <v>40</v>
      </c>
      <c r="AW957" s="2206">
        <f t="shared" si="693"/>
        <v>228471</v>
      </c>
      <c r="AX957" s="2206">
        <f t="shared" si="713"/>
        <v>6397188</v>
      </c>
      <c r="AY957" s="2251">
        <f t="shared" si="714"/>
        <v>6335000</v>
      </c>
      <c r="AZ957" s="2251">
        <f t="shared" si="715"/>
        <v>61068</v>
      </c>
      <c r="BA957" s="2251">
        <f t="shared" si="716"/>
        <v>1120</v>
      </c>
      <c r="BB957" s="2244">
        <f t="shared" si="727"/>
        <v>0</v>
      </c>
      <c r="BC957" s="2207">
        <f t="shared" si="728"/>
        <v>0</v>
      </c>
      <c r="BD957" s="2244">
        <f t="shared" si="733"/>
        <v>28</v>
      </c>
      <c r="BE957" s="2207">
        <f t="shared" si="734"/>
        <v>6397188</v>
      </c>
      <c r="BF957" s="2246">
        <v>28</v>
      </c>
      <c r="BG957" s="2075">
        <v>226250</v>
      </c>
      <c r="BH957" s="2075">
        <v>2181</v>
      </c>
      <c r="BI957" s="2075">
        <v>40</v>
      </c>
      <c r="BJ957" s="2206">
        <f t="shared" si="694"/>
        <v>228471</v>
      </c>
      <c r="BK957" s="2206">
        <f t="shared" si="717"/>
        <v>6397188</v>
      </c>
      <c r="BL957" s="2206">
        <f t="shared" si="718"/>
        <v>6335000</v>
      </c>
      <c r="BM957" s="2206">
        <f t="shared" si="719"/>
        <v>61068</v>
      </c>
      <c r="BN957" s="2206">
        <f t="shared" si="720"/>
        <v>1120</v>
      </c>
      <c r="BO957" s="2244">
        <v>28</v>
      </c>
      <c r="BP957" s="2075">
        <v>226250</v>
      </c>
      <c r="BQ957" s="2075">
        <v>2181</v>
      </c>
      <c r="BR957" s="2075">
        <v>40</v>
      </c>
      <c r="BS957" s="2206">
        <f t="shared" si="695"/>
        <v>228471</v>
      </c>
      <c r="BT957" s="2206">
        <f t="shared" si="721"/>
        <v>6397188</v>
      </c>
      <c r="BU957" s="2206">
        <f t="shared" si="722"/>
        <v>6335000</v>
      </c>
      <c r="BV957" s="2206">
        <f t="shared" si="723"/>
        <v>61068</v>
      </c>
      <c r="BW957" s="2206">
        <f t="shared" si="724"/>
        <v>1120</v>
      </c>
      <c r="BX957" s="2244">
        <f t="shared" si="729"/>
        <v>0</v>
      </c>
      <c r="BY957" s="2207">
        <f t="shared" si="730"/>
        <v>0</v>
      </c>
      <c r="BZ957" s="2211">
        <f t="shared" si="731"/>
        <v>28</v>
      </c>
      <c r="CA957" s="2212">
        <f t="shared" si="732"/>
        <v>6397188</v>
      </c>
      <c r="CB957" s="2083"/>
      <c r="CC957" s="2083"/>
      <c r="CD957" s="2237"/>
      <c r="CF957" s="2200"/>
      <c r="CJ957" s="1975"/>
      <c r="CK957" s="1975"/>
      <c r="CL957" s="1975"/>
      <c r="CM957" s="1975"/>
      <c r="CN957" s="1975"/>
      <c r="CO957" s="1975"/>
      <c r="CP957" s="1975"/>
    </row>
    <row r="958" spans="1:94" s="1974" customFormat="1" ht="18" customHeight="1" outlineLevel="1">
      <c r="A958" s="2235" t="s">
        <v>4781</v>
      </c>
      <c r="B958" s="2235" t="b">
        <v>1</v>
      </c>
      <c r="C958" s="2201"/>
      <c r="D958" s="2236" t="s">
        <v>4201</v>
      </c>
      <c r="E958" s="2243" t="s">
        <v>4202</v>
      </c>
      <c r="F958" s="2204" t="s">
        <v>154</v>
      </c>
      <c r="G958" s="2244">
        <v>0</v>
      </c>
      <c r="H958" s="2206">
        <v>82960</v>
      </c>
      <c r="I958" s="2206"/>
      <c r="J958" s="2206"/>
      <c r="K958" s="2206">
        <f t="shared" si="696"/>
        <v>82960</v>
      </c>
      <c r="L958" s="2206">
        <f t="shared" si="697"/>
        <v>0</v>
      </c>
      <c r="M958" s="2206">
        <f t="shared" si="698"/>
        <v>0</v>
      </c>
      <c r="N958" s="2206">
        <f t="shared" si="699"/>
        <v>0</v>
      </c>
      <c r="O958" s="2206">
        <f t="shared" si="700"/>
        <v>0</v>
      </c>
      <c r="P958" s="2244">
        <v>0</v>
      </c>
      <c r="Q958" s="2206">
        <v>82960</v>
      </c>
      <c r="R958" s="2206"/>
      <c r="S958" s="2206"/>
      <c r="T958" s="2206">
        <f t="shared" si="690"/>
        <v>82960</v>
      </c>
      <c r="U958" s="2206">
        <f t="shared" si="701"/>
        <v>0</v>
      </c>
      <c r="V958" s="2206">
        <f t="shared" si="702"/>
        <v>0</v>
      </c>
      <c r="W958" s="2206">
        <f t="shared" si="703"/>
        <v>0</v>
      </c>
      <c r="X958" s="2206">
        <f t="shared" si="704"/>
        <v>0</v>
      </c>
      <c r="Y958" s="2244">
        <f t="shared" si="725"/>
        <v>0</v>
      </c>
      <c r="Z958" s="2207">
        <f t="shared" si="726"/>
        <v>0</v>
      </c>
      <c r="AA958" s="2244">
        <v>29</v>
      </c>
      <c r="AB958" s="2206">
        <v>45000</v>
      </c>
      <c r="AC958" s="2206"/>
      <c r="AD958" s="2206">
        <v>5000</v>
      </c>
      <c r="AE958" s="2206">
        <f t="shared" si="691"/>
        <v>50000</v>
      </c>
      <c r="AF958" s="2206">
        <f t="shared" si="705"/>
        <v>1450000</v>
      </c>
      <c r="AG958" s="2206">
        <f t="shared" si="706"/>
        <v>1305000</v>
      </c>
      <c r="AH958" s="2206">
        <f t="shared" si="707"/>
        <v>0</v>
      </c>
      <c r="AI958" s="2207">
        <f t="shared" si="708"/>
        <v>145000</v>
      </c>
      <c r="AJ958" s="2246">
        <v>0</v>
      </c>
      <c r="AK958" s="2075">
        <v>45000</v>
      </c>
      <c r="AL958" s="2075"/>
      <c r="AM958" s="2075">
        <v>5000</v>
      </c>
      <c r="AN958" s="2206">
        <f t="shared" si="692"/>
        <v>50000</v>
      </c>
      <c r="AO958" s="2206">
        <f t="shared" si="709"/>
        <v>0</v>
      </c>
      <c r="AP958" s="2206">
        <f t="shared" si="710"/>
        <v>0</v>
      </c>
      <c r="AQ958" s="2206">
        <f t="shared" si="711"/>
        <v>0</v>
      </c>
      <c r="AR958" s="2206">
        <f t="shared" si="712"/>
        <v>0</v>
      </c>
      <c r="AS958" s="2244">
        <v>0</v>
      </c>
      <c r="AT958" s="2075">
        <v>45000</v>
      </c>
      <c r="AU958" s="2075"/>
      <c r="AV958" s="2075">
        <v>5000</v>
      </c>
      <c r="AW958" s="2206">
        <f t="shared" si="693"/>
        <v>50000</v>
      </c>
      <c r="AX958" s="2206">
        <f t="shared" si="713"/>
        <v>0</v>
      </c>
      <c r="AY958" s="2206">
        <f t="shared" si="714"/>
        <v>0</v>
      </c>
      <c r="AZ958" s="2206">
        <f t="shared" si="715"/>
        <v>0</v>
      </c>
      <c r="BA958" s="2206">
        <f t="shared" si="716"/>
        <v>0</v>
      </c>
      <c r="BB958" s="2244">
        <f t="shared" si="727"/>
        <v>0</v>
      </c>
      <c r="BC958" s="2207">
        <f t="shared" si="728"/>
        <v>0</v>
      </c>
      <c r="BD958" s="2244">
        <f t="shared" si="733"/>
        <v>-29</v>
      </c>
      <c r="BE958" s="2207">
        <f t="shared" si="734"/>
        <v>-1450000</v>
      </c>
      <c r="BF958" s="2246">
        <v>0</v>
      </c>
      <c r="BG958" s="2075">
        <v>45000</v>
      </c>
      <c r="BH958" s="2075">
        <v>0</v>
      </c>
      <c r="BI958" s="2075">
        <v>5000</v>
      </c>
      <c r="BJ958" s="2206">
        <f t="shared" si="694"/>
        <v>50000</v>
      </c>
      <c r="BK958" s="2206">
        <f t="shared" si="717"/>
        <v>0</v>
      </c>
      <c r="BL958" s="2206">
        <f t="shared" si="718"/>
        <v>0</v>
      </c>
      <c r="BM958" s="2206">
        <f t="shared" si="719"/>
        <v>0</v>
      </c>
      <c r="BN958" s="2206">
        <f t="shared" si="720"/>
        <v>0</v>
      </c>
      <c r="BO958" s="2244">
        <v>0</v>
      </c>
      <c r="BP958" s="2075">
        <v>45000</v>
      </c>
      <c r="BQ958" s="2075">
        <v>0</v>
      </c>
      <c r="BR958" s="2075">
        <v>5000</v>
      </c>
      <c r="BS958" s="2206">
        <f t="shared" si="695"/>
        <v>50000</v>
      </c>
      <c r="BT958" s="2206">
        <f t="shared" si="721"/>
        <v>0</v>
      </c>
      <c r="BU958" s="2206">
        <f t="shared" si="722"/>
        <v>0</v>
      </c>
      <c r="BV958" s="2206">
        <f t="shared" si="723"/>
        <v>0</v>
      </c>
      <c r="BW958" s="2206">
        <f t="shared" si="724"/>
        <v>0</v>
      </c>
      <c r="BX958" s="2244">
        <f t="shared" si="729"/>
        <v>0</v>
      </c>
      <c r="BY958" s="2207">
        <f t="shared" si="730"/>
        <v>0</v>
      </c>
      <c r="BZ958" s="2211">
        <f t="shared" si="731"/>
        <v>-29</v>
      </c>
      <c r="CA958" s="2212">
        <f t="shared" si="732"/>
        <v>-1450000</v>
      </c>
      <c r="CB958" s="2083"/>
      <c r="CC958" s="2083"/>
      <c r="CD958" s="2237"/>
      <c r="CF958" s="2200"/>
    </row>
    <row r="959" spans="1:94" s="1974" customFormat="1" ht="18" customHeight="1" outlineLevel="1">
      <c r="A959" s="2250" t="s">
        <v>4782</v>
      </c>
      <c r="B959" s="2250" t="b">
        <v>1</v>
      </c>
      <c r="C959" s="2201"/>
      <c r="D959" s="2236" t="s">
        <v>4783</v>
      </c>
      <c r="E959" s="2243" t="s">
        <v>4784</v>
      </c>
      <c r="F959" s="2204" t="s">
        <v>154</v>
      </c>
      <c r="G959" s="2244">
        <v>31</v>
      </c>
      <c r="H959" s="2251">
        <v>89595</v>
      </c>
      <c r="I959" s="2251">
        <v>11176</v>
      </c>
      <c r="J959" s="2251">
        <v>224</v>
      </c>
      <c r="K959" s="2206">
        <f t="shared" si="696"/>
        <v>100995</v>
      </c>
      <c r="L959" s="2206">
        <f t="shared" si="697"/>
        <v>3130845</v>
      </c>
      <c r="M959" s="2206">
        <f t="shared" si="698"/>
        <v>2777445</v>
      </c>
      <c r="N959" s="2206">
        <f t="shared" si="699"/>
        <v>346456</v>
      </c>
      <c r="O959" s="2206">
        <f t="shared" si="700"/>
        <v>6944</v>
      </c>
      <c r="P959" s="2244">
        <v>31</v>
      </c>
      <c r="Q959" s="2206">
        <v>89595</v>
      </c>
      <c r="R959" s="2206">
        <v>11176</v>
      </c>
      <c r="S959" s="2206">
        <v>224</v>
      </c>
      <c r="T959" s="2206">
        <f t="shared" si="690"/>
        <v>100995</v>
      </c>
      <c r="U959" s="2206">
        <f t="shared" si="701"/>
        <v>3130845</v>
      </c>
      <c r="V959" s="2206">
        <f t="shared" si="702"/>
        <v>2777445</v>
      </c>
      <c r="W959" s="2206">
        <f t="shared" si="703"/>
        <v>346456</v>
      </c>
      <c r="X959" s="2206">
        <f t="shared" si="704"/>
        <v>6944</v>
      </c>
      <c r="Y959" s="2244">
        <f t="shared" si="725"/>
        <v>0</v>
      </c>
      <c r="Z959" s="2206">
        <f t="shared" si="726"/>
        <v>0</v>
      </c>
      <c r="AA959" s="2244"/>
      <c r="AB959" s="2206"/>
      <c r="AC959" s="2206"/>
      <c r="AD959" s="2206"/>
      <c r="AE959" s="2206">
        <f t="shared" si="691"/>
        <v>0</v>
      </c>
      <c r="AF959" s="2206">
        <f t="shared" si="705"/>
        <v>0</v>
      </c>
      <c r="AG959" s="2206">
        <f t="shared" si="706"/>
        <v>0</v>
      </c>
      <c r="AH959" s="2206">
        <f t="shared" si="707"/>
        <v>0</v>
      </c>
      <c r="AI959" s="2207">
        <f t="shared" si="708"/>
        <v>0</v>
      </c>
      <c r="AJ959" s="2246">
        <v>31</v>
      </c>
      <c r="AK959" s="2075">
        <v>89595</v>
      </c>
      <c r="AL959" s="2075">
        <v>12226</v>
      </c>
      <c r="AM959" s="2075">
        <v>224</v>
      </c>
      <c r="AN959" s="2206">
        <f t="shared" si="692"/>
        <v>102045</v>
      </c>
      <c r="AO959" s="2206">
        <f t="shared" si="709"/>
        <v>3163395</v>
      </c>
      <c r="AP959" s="2206">
        <f t="shared" si="710"/>
        <v>2777445</v>
      </c>
      <c r="AQ959" s="2206">
        <f t="shared" si="711"/>
        <v>379006</v>
      </c>
      <c r="AR959" s="2206">
        <f t="shared" si="712"/>
        <v>6944</v>
      </c>
      <c r="AS959" s="2244">
        <v>31</v>
      </c>
      <c r="AT959" s="2075">
        <v>89595</v>
      </c>
      <c r="AU959" s="2075">
        <v>12226</v>
      </c>
      <c r="AV959" s="2075">
        <v>224</v>
      </c>
      <c r="AW959" s="2206">
        <f t="shared" si="693"/>
        <v>102045</v>
      </c>
      <c r="AX959" s="2206">
        <f t="shared" si="713"/>
        <v>3163395</v>
      </c>
      <c r="AY959" s="2251">
        <f t="shared" si="714"/>
        <v>2777445</v>
      </c>
      <c r="AZ959" s="2251">
        <f t="shared" si="715"/>
        <v>379006</v>
      </c>
      <c r="BA959" s="2251">
        <f t="shared" si="716"/>
        <v>6944</v>
      </c>
      <c r="BB959" s="2244">
        <f t="shared" si="727"/>
        <v>0</v>
      </c>
      <c r="BC959" s="2207">
        <f t="shared" si="728"/>
        <v>0</v>
      </c>
      <c r="BD959" s="2244">
        <f t="shared" si="733"/>
        <v>31</v>
      </c>
      <c r="BE959" s="2207">
        <f t="shared" si="734"/>
        <v>3163395</v>
      </c>
      <c r="BF959" s="2246">
        <v>31</v>
      </c>
      <c r="BG959" s="2075">
        <v>89595</v>
      </c>
      <c r="BH959" s="2075">
        <v>12226</v>
      </c>
      <c r="BI959" s="2075">
        <v>224</v>
      </c>
      <c r="BJ959" s="2206">
        <f t="shared" si="694"/>
        <v>102045</v>
      </c>
      <c r="BK959" s="2206">
        <f t="shared" si="717"/>
        <v>3163395</v>
      </c>
      <c r="BL959" s="2206">
        <f t="shared" si="718"/>
        <v>2777445</v>
      </c>
      <c r="BM959" s="2206">
        <f t="shared" si="719"/>
        <v>379006</v>
      </c>
      <c r="BN959" s="2206">
        <f t="shared" si="720"/>
        <v>6944</v>
      </c>
      <c r="BO959" s="2244">
        <v>31</v>
      </c>
      <c r="BP959" s="2075">
        <v>89595</v>
      </c>
      <c r="BQ959" s="2075">
        <v>12226</v>
      </c>
      <c r="BR959" s="2075">
        <v>224</v>
      </c>
      <c r="BS959" s="2206">
        <f t="shared" si="695"/>
        <v>102045</v>
      </c>
      <c r="BT959" s="2206">
        <f t="shared" si="721"/>
        <v>3163395</v>
      </c>
      <c r="BU959" s="2206">
        <f t="shared" si="722"/>
        <v>2777445</v>
      </c>
      <c r="BV959" s="2206">
        <f t="shared" si="723"/>
        <v>379006</v>
      </c>
      <c r="BW959" s="2206">
        <f t="shared" si="724"/>
        <v>6944</v>
      </c>
      <c r="BX959" s="2244">
        <f t="shared" si="729"/>
        <v>0</v>
      </c>
      <c r="BY959" s="2207">
        <f t="shared" si="730"/>
        <v>0</v>
      </c>
      <c r="BZ959" s="2211">
        <f t="shared" si="731"/>
        <v>31</v>
      </c>
      <c r="CA959" s="2212">
        <f t="shared" si="732"/>
        <v>3163395</v>
      </c>
      <c r="CB959" s="2083"/>
      <c r="CC959" s="2083"/>
      <c r="CD959" s="2237"/>
      <c r="CF959" s="2200"/>
      <c r="CJ959" s="1975"/>
      <c r="CK959" s="1975"/>
      <c r="CL959" s="1975"/>
      <c r="CM959" s="1975"/>
      <c r="CN959" s="1975"/>
      <c r="CO959" s="1975"/>
      <c r="CP959" s="1975"/>
    </row>
    <row r="960" spans="1:94" s="1974" customFormat="1" ht="18" customHeight="1" outlineLevel="1">
      <c r="A960" s="2235" t="s">
        <v>4785</v>
      </c>
      <c r="B960" s="2235" t="b">
        <v>1</v>
      </c>
      <c r="C960" s="2201"/>
      <c r="D960" s="2236" t="s">
        <v>4201</v>
      </c>
      <c r="E960" s="2243" t="s">
        <v>3280</v>
      </c>
      <c r="F960" s="2204" t="s">
        <v>154</v>
      </c>
      <c r="G960" s="2244">
        <v>0</v>
      </c>
      <c r="H960" s="2206">
        <v>102100</v>
      </c>
      <c r="I960" s="2206"/>
      <c r="J960" s="2206"/>
      <c r="K960" s="2206">
        <f t="shared" si="696"/>
        <v>102100</v>
      </c>
      <c r="L960" s="2206">
        <f t="shared" si="697"/>
        <v>0</v>
      </c>
      <c r="M960" s="2206">
        <f t="shared" si="698"/>
        <v>0</v>
      </c>
      <c r="N960" s="2206">
        <f t="shared" si="699"/>
        <v>0</v>
      </c>
      <c r="O960" s="2206">
        <f t="shared" si="700"/>
        <v>0</v>
      </c>
      <c r="P960" s="2244">
        <v>0</v>
      </c>
      <c r="Q960" s="2206">
        <v>102100</v>
      </c>
      <c r="R960" s="2206"/>
      <c r="S960" s="2206"/>
      <c r="T960" s="2206">
        <f t="shared" si="690"/>
        <v>102100</v>
      </c>
      <c r="U960" s="2206">
        <f t="shared" si="701"/>
        <v>0</v>
      </c>
      <c r="V960" s="2206">
        <f t="shared" si="702"/>
        <v>0</v>
      </c>
      <c r="W960" s="2206">
        <f t="shared" si="703"/>
        <v>0</v>
      </c>
      <c r="X960" s="2206">
        <f t="shared" si="704"/>
        <v>0</v>
      </c>
      <c r="Y960" s="2244">
        <f t="shared" si="725"/>
        <v>0</v>
      </c>
      <c r="Z960" s="2207">
        <f t="shared" si="726"/>
        <v>0</v>
      </c>
      <c r="AA960" s="2244">
        <v>1</v>
      </c>
      <c r="AB960" s="2206">
        <v>94500</v>
      </c>
      <c r="AC960" s="2206"/>
      <c r="AD960" s="2206">
        <v>5000</v>
      </c>
      <c r="AE960" s="2206">
        <f t="shared" si="691"/>
        <v>99500</v>
      </c>
      <c r="AF960" s="2206">
        <f t="shared" si="705"/>
        <v>99500</v>
      </c>
      <c r="AG960" s="2206">
        <f t="shared" si="706"/>
        <v>94500</v>
      </c>
      <c r="AH960" s="2206">
        <f t="shared" si="707"/>
        <v>0</v>
      </c>
      <c r="AI960" s="2207">
        <f t="shared" si="708"/>
        <v>5000</v>
      </c>
      <c r="AJ960" s="2246">
        <v>0</v>
      </c>
      <c r="AK960" s="2075">
        <v>94500</v>
      </c>
      <c r="AL960" s="2075"/>
      <c r="AM960" s="2075">
        <v>5000</v>
      </c>
      <c r="AN960" s="2206">
        <f t="shared" si="692"/>
        <v>99500</v>
      </c>
      <c r="AO960" s="2206">
        <f t="shared" si="709"/>
        <v>0</v>
      </c>
      <c r="AP960" s="2206">
        <f t="shared" si="710"/>
        <v>0</v>
      </c>
      <c r="AQ960" s="2206">
        <f t="shared" si="711"/>
        <v>0</v>
      </c>
      <c r="AR960" s="2206">
        <f t="shared" si="712"/>
        <v>0</v>
      </c>
      <c r="AS960" s="2244">
        <v>0</v>
      </c>
      <c r="AT960" s="2075">
        <v>94500</v>
      </c>
      <c r="AU960" s="2075"/>
      <c r="AV960" s="2075">
        <v>5000</v>
      </c>
      <c r="AW960" s="2206">
        <f t="shared" si="693"/>
        <v>99500</v>
      </c>
      <c r="AX960" s="2206">
        <f t="shared" si="713"/>
        <v>0</v>
      </c>
      <c r="AY960" s="2206">
        <f t="shared" si="714"/>
        <v>0</v>
      </c>
      <c r="AZ960" s="2206">
        <f t="shared" si="715"/>
        <v>0</v>
      </c>
      <c r="BA960" s="2206">
        <f t="shared" si="716"/>
        <v>0</v>
      </c>
      <c r="BB960" s="2244">
        <f t="shared" si="727"/>
        <v>0</v>
      </c>
      <c r="BC960" s="2207">
        <f t="shared" si="728"/>
        <v>0</v>
      </c>
      <c r="BD960" s="2244">
        <f t="shared" si="733"/>
        <v>-1</v>
      </c>
      <c r="BE960" s="2207">
        <f t="shared" si="734"/>
        <v>-99500</v>
      </c>
      <c r="BF960" s="2246">
        <v>0</v>
      </c>
      <c r="BG960" s="2075">
        <v>94500</v>
      </c>
      <c r="BH960" s="2075">
        <v>0</v>
      </c>
      <c r="BI960" s="2075">
        <v>5000</v>
      </c>
      <c r="BJ960" s="2206">
        <f t="shared" si="694"/>
        <v>99500</v>
      </c>
      <c r="BK960" s="2206">
        <f t="shared" si="717"/>
        <v>0</v>
      </c>
      <c r="BL960" s="2206">
        <f t="shared" si="718"/>
        <v>0</v>
      </c>
      <c r="BM960" s="2206">
        <f t="shared" si="719"/>
        <v>0</v>
      </c>
      <c r="BN960" s="2206">
        <f t="shared" si="720"/>
        <v>0</v>
      </c>
      <c r="BO960" s="2244">
        <v>0</v>
      </c>
      <c r="BP960" s="2075">
        <v>94500</v>
      </c>
      <c r="BQ960" s="2075">
        <v>0</v>
      </c>
      <c r="BR960" s="2075">
        <v>5000</v>
      </c>
      <c r="BS960" s="2206">
        <f t="shared" si="695"/>
        <v>99500</v>
      </c>
      <c r="BT960" s="2206">
        <f t="shared" si="721"/>
        <v>0</v>
      </c>
      <c r="BU960" s="2206">
        <f t="shared" si="722"/>
        <v>0</v>
      </c>
      <c r="BV960" s="2206">
        <f t="shared" si="723"/>
        <v>0</v>
      </c>
      <c r="BW960" s="2206">
        <f t="shared" si="724"/>
        <v>0</v>
      </c>
      <c r="BX960" s="2244">
        <f t="shared" si="729"/>
        <v>0</v>
      </c>
      <c r="BY960" s="2207">
        <f t="shared" si="730"/>
        <v>0</v>
      </c>
      <c r="BZ960" s="2211">
        <f t="shared" si="731"/>
        <v>-1</v>
      </c>
      <c r="CA960" s="2212">
        <f t="shared" si="732"/>
        <v>-99500</v>
      </c>
      <c r="CB960" s="2083"/>
      <c r="CC960" s="2083"/>
      <c r="CD960" s="2237"/>
      <c r="CF960" s="2200"/>
    </row>
    <row r="961" spans="1:84" s="1974" customFormat="1" ht="18" customHeight="1" outlineLevel="1">
      <c r="A961" s="2235" t="s">
        <v>4786</v>
      </c>
      <c r="B961" s="2235" t="b">
        <v>1</v>
      </c>
      <c r="C961" s="2201"/>
      <c r="D961" s="2236" t="s">
        <v>4209</v>
      </c>
      <c r="E961" s="2243" t="s">
        <v>3280</v>
      </c>
      <c r="F961" s="2204" t="s">
        <v>154</v>
      </c>
      <c r="G961" s="2244">
        <v>8</v>
      </c>
      <c r="H961" s="2206">
        <v>51050</v>
      </c>
      <c r="I961" s="2206"/>
      <c r="J961" s="2206"/>
      <c r="K961" s="2206">
        <f t="shared" si="696"/>
        <v>51050</v>
      </c>
      <c r="L961" s="2206">
        <f t="shared" si="697"/>
        <v>408400</v>
      </c>
      <c r="M961" s="2206">
        <f t="shared" si="698"/>
        <v>408400</v>
      </c>
      <c r="N961" s="2206">
        <f t="shared" si="699"/>
        <v>0</v>
      </c>
      <c r="O961" s="2206">
        <f t="shared" si="700"/>
        <v>0</v>
      </c>
      <c r="P961" s="2244">
        <v>8</v>
      </c>
      <c r="Q961" s="2206">
        <v>51050</v>
      </c>
      <c r="R961" s="2206"/>
      <c r="S961" s="2206"/>
      <c r="T961" s="2206">
        <f t="shared" si="690"/>
        <v>51050</v>
      </c>
      <c r="U961" s="2206">
        <f t="shared" si="701"/>
        <v>408400</v>
      </c>
      <c r="V961" s="2206">
        <f t="shared" si="702"/>
        <v>408400</v>
      </c>
      <c r="W961" s="2206">
        <f t="shared" si="703"/>
        <v>0</v>
      </c>
      <c r="X961" s="2206">
        <f t="shared" si="704"/>
        <v>0</v>
      </c>
      <c r="Y961" s="2244">
        <f t="shared" si="725"/>
        <v>0</v>
      </c>
      <c r="Z961" s="2207">
        <f t="shared" si="726"/>
        <v>0</v>
      </c>
      <c r="AA961" s="2244">
        <v>8</v>
      </c>
      <c r="AB961" s="2206">
        <v>100000</v>
      </c>
      <c r="AC961" s="2206"/>
      <c r="AD961" s="2206">
        <v>10000</v>
      </c>
      <c r="AE961" s="2206">
        <f t="shared" si="691"/>
        <v>110000</v>
      </c>
      <c r="AF961" s="2206">
        <f t="shared" si="705"/>
        <v>880000</v>
      </c>
      <c r="AG961" s="2206">
        <f t="shared" si="706"/>
        <v>800000</v>
      </c>
      <c r="AH961" s="2206">
        <f t="shared" si="707"/>
        <v>0</v>
      </c>
      <c r="AI961" s="2207">
        <f t="shared" si="708"/>
        <v>80000</v>
      </c>
      <c r="AJ961" s="2246">
        <v>8</v>
      </c>
      <c r="AK961" s="2075">
        <v>100000</v>
      </c>
      <c r="AL961" s="2075"/>
      <c r="AM961" s="2075">
        <v>10000</v>
      </c>
      <c r="AN961" s="2206">
        <f t="shared" si="692"/>
        <v>110000</v>
      </c>
      <c r="AO961" s="2206">
        <f t="shared" si="709"/>
        <v>880000</v>
      </c>
      <c r="AP961" s="2206">
        <f t="shared" si="710"/>
        <v>800000</v>
      </c>
      <c r="AQ961" s="2206">
        <f t="shared" si="711"/>
        <v>0</v>
      </c>
      <c r="AR961" s="2206">
        <f t="shared" si="712"/>
        <v>80000</v>
      </c>
      <c r="AS961" s="2244">
        <v>8</v>
      </c>
      <c r="AT961" s="2075">
        <v>100000</v>
      </c>
      <c r="AU961" s="2075"/>
      <c r="AV961" s="2075">
        <v>10000</v>
      </c>
      <c r="AW961" s="2206">
        <f t="shared" si="693"/>
        <v>110000</v>
      </c>
      <c r="AX961" s="2206">
        <f t="shared" si="713"/>
        <v>880000</v>
      </c>
      <c r="AY961" s="2206">
        <f t="shared" si="714"/>
        <v>800000</v>
      </c>
      <c r="AZ961" s="2206">
        <f t="shared" si="715"/>
        <v>0</v>
      </c>
      <c r="BA961" s="2206">
        <f t="shared" si="716"/>
        <v>80000</v>
      </c>
      <c r="BB961" s="2244">
        <f t="shared" si="727"/>
        <v>0</v>
      </c>
      <c r="BC961" s="2207">
        <f t="shared" si="728"/>
        <v>0</v>
      </c>
      <c r="BD961" s="2244">
        <f t="shared" si="733"/>
        <v>0</v>
      </c>
      <c r="BE961" s="2207">
        <f t="shared" si="734"/>
        <v>0</v>
      </c>
      <c r="BF961" s="2246">
        <v>8</v>
      </c>
      <c r="BG961" s="2075">
        <v>100000</v>
      </c>
      <c r="BH961" s="2075">
        <v>0</v>
      </c>
      <c r="BI961" s="2075">
        <v>10000</v>
      </c>
      <c r="BJ961" s="2206">
        <f t="shared" si="694"/>
        <v>110000</v>
      </c>
      <c r="BK961" s="2206">
        <f t="shared" si="717"/>
        <v>880000</v>
      </c>
      <c r="BL961" s="2206">
        <f t="shared" si="718"/>
        <v>800000</v>
      </c>
      <c r="BM961" s="2206">
        <f t="shared" si="719"/>
        <v>0</v>
      </c>
      <c r="BN961" s="2206">
        <f t="shared" si="720"/>
        <v>80000</v>
      </c>
      <c r="BO961" s="2244">
        <v>8</v>
      </c>
      <c r="BP961" s="2075">
        <v>100000</v>
      </c>
      <c r="BQ961" s="2075">
        <v>0</v>
      </c>
      <c r="BR961" s="2075">
        <v>10000</v>
      </c>
      <c r="BS961" s="2206">
        <f t="shared" si="695"/>
        <v>110000</v>
      </c>
      <c r="BT961" s="2206">
        <f t="shared" si="721"/>
        <v>880000</v>
      </c>
      <c r="BU961" s="2206">
        <f t="shared" si="722"/>
        <v>800000</v>
      </c>
      <c r="BV961" s="2206">
        <f t="shared" si="723"/>
        <v>0</v>
      </c>
      <c r="BW961" s="2206">
        <f t="shared" si="724"/>
        <v>80000</v>
      </c>
      <c r="BX961" s="2244">
        <f t="shared" si="729"/>
        <v>0</v>
      </c>
      <c r="BY961" s="2207">
        <f t="shared" si="730"/>
        <v>0</v>
      </c>
      <c r="BZ961" s="2211">
        <f t="shared" si="731"/>
        <v>0</v>
      </c>
      <c r="CA961" s="2212">
        <f t="shared" si="732"/>
        <v>0</v>
      </c>
      <c r="CB961" s="2083"/>
      <c r="CC961" s="2083"/>
      <c r="CD961" s="2237"/>
      <c r="CF961" s="2200"/>
    </row>
    <row r="962" spans="1:84" s="1974" customFormat="1" ht="18" customHeight="1" outlineLevel="1">
      <c r="A962" s="2235" t="s">
        <v>4787</v>
      </c>
      <c r="B962" s="2235" t="b">
        <v>1</v>
      </c>
      <c r="C962" s="2201"/>
      <c r="D962" s="2236" t="s">
        <v>4209</v>
      </c>
      <c r="E962" s="2243" t="s">
        <v>4202</v>
      </c>
      <c r="F962" s="2204" t="s">
        <v>154</v>
      </c>
      <c r="G962" s="2244">
        <v>8</v>
      </c>
      <c r="H962" s="2206">
        <v>51050</v>
      </c>
      <c r="I962" s="2206"/>
      <c r="J962" s="2206"/>
      <c r="K962" s="2206">
        <f t="shared" si="696"/>
        <v>51050</v>
      </c>
      <c r="L962" s="2206">
        <f t="shared" si="697"/>
        <v>408400</v>
      </c>
      <c r="M962" s="2206">
        <f t="shared" si="698"/>
        <v>408400</v>
      </c>
      <c r="N962" s="2206">
        <f t="shared" si="699"/>
        <v>0</v>
      </c>
      <c r="O962" s="2206">
        <f t="shared" si="700"/>
        <v>0</v>
      </c>
      <c r="P962" s="2244">
        <v>8</v>
      </c>
      <c r="Q962" s="2206">
        <v>51050</v>
      </c>
      <c r="R962" s="2206"/>
      <c r="S962" s="2206"/>
      <c r="T962" s="2206">
        <f t="shared" ref="T962:T1025" si="735">S962+R962+Q962</f>
        <v>51050</v>
      </c>
      <c r="U962" s="2206">
        <f t="shared" si="701"/>
        <v>408400</v>
      </c>
      <c r="V962" s="2206">
        <f t="shared" si="702"/>
        <v>408400</v>
      </c>
      <c r="W962" s="2206">
        <f t="shared" si="703"/>
        <v>0</v>
      </c>
      <c r="X962" s="2206">
        <f t="shared" si="704"/>
        <v>0</v>
      </c>
      <c r="Y962" s="2244">
        <f t="shared" si="725"/>
        <v>0</v>
      </c>
      <c r="Z962" s="2207">
        <f t="shared" si="726"/>
        <v>0</v>
      </c>
      <c r="AA962" s="2244">
        <v>8</v>
      </c>
      <c r="AB962" s="2206">
        <v>75000</v>
      </c>
      <c r="AC962" s="2206"/>
      <c r="AD962" s="2206">
        <v>10000</v>
      </c>
      <c r="AE962" s="2206">
        <f t="shared" ref="AE962:AE1025" si="736">AD962+AC962+AB962</f>
        <v>85000</v>
      </c>
      <c r="AF962" s="2206">
        <f t="shared" si="705"/>
        <v>680000</v>
      </c>
      <c r="AG962" s="2206">
        <f t="shared" si="706"/>
        <v>600000</v>
      </c>
      <c r="AH962" s="2206">
        <f t="shared" si="707"/>
        <v>0</v>
      </c>
      <c r="AI962" s="2207">
        <f t="shared" si="708"/>
        <v>80000</v>
      </c>
      <c r="AJ962" s="2246">
        <v>8</v>
      </c>
      <c r="AK962" s="2075">
        <v>75000</v>
      </c>
      <c r="AL962" s="2075"/>
      <c r="AM962" s="2075">
        <v>10000</v>
      </c>
      <c r="AN962" s="2206">
        <f t="shared" ref="AN962:AN1025" si="737">AM962+AL962+AK962</f>
        <v>85000</v>
      </c>
      <c r="AO962" s="2206">
        <f t="shared" si="709"/>
        <v>680000</v>
      </c>
      <c r="AP962" s="2206">
        <f t="shared" si="710"/>
        <v>600000</v>
      </c>
      <c r="AQ962" s="2206">
        <f t="shared" si="711"/>
        <v>0</v>
      </c>
      <c r="AR962" s="2206">
        <f t="shared" si="712"/>
        <v>80000</v>
      </c>
      <c r="AS962" s="2244">
        <v>8</v>
      </c>
      <c r="AT962" s="2075">
        <v>75000</v>
      </c>
      <c r="AU962" s="2075"/>
      <c r="AV962" s="2075">
        <v>10000</v>
      </c>
      <c r="AW962" s="2206">
        <f t="shared" ref="AW962:AW1025" si="738">AV962+AU962+AT962</f>
        <v>85000</v>
      </c>
      <c r="AX962" s="2206">
        <f t="shared" si="713"/>
        <v>680000</v>
      </c>
      <c r="AY962" s="2206">
        <f t="shared" si="714"/>
        <v>600000</v>
      </c>
      <c r="AZ962" s="2206">
        <f t="shared" si="715"/>
        <v>0</v>
      </c>
      <c r="BA962" s="2206">
        <f t="shared" si="716"/>
        <v>80000</v>
      </c>
      <c r="BB962" s="2244">
        <f t="shared" si="727"/>
        <v>0</v>
      </c>
      <c r="BC962" s="2207">
        <f t="shared" si="728"/>
        <v>0</v>
      </c>
      <c r="BD962" s="2244">
        <f t="shared" si="733"/>
        <v>0</v>
      </c>
      <c r="BE962" s="2207">
        <f t="shared" si="734"/>
        <v>0</v>
      </c>
      <c r="BF962" s="2246">
        <v>8</v>
      </c>
      <c r="BG962" s="2075">
        <v>75000</v>
      </c>
      <c r="BH962" s="2075">
        <v>0</v>
      </c>
      <c r="BI962" s="2075">
        <v>10000</v>
      </c>
      <c r="BJ962" s="2206">
        <f t="shared" ref="BJ962:BJ1025" si="739">BI962+BH962+BG962</f>
        <v>85000</v>
      </c>
      <c r="BK962" s="2206">
        <f t="shared" si="717"/>
        <v>680000</v>
      </c>
      <c r="BL962" s="2206">
        <f t="shared" si="718"/>
        <v>600000</v>
      </c>
      <c r="BM962" s="2206">
        <f t="shared" si="719"/>
        <v>0</v>
      </c>
      <c r="BN962" s="2206">
        <f t="shared" si="720"/>
        <v>80000</v>
      </c>
      <c r="BO962" s="2244">
        <v>8</v>
      </c>
      <c r="BP962" s="2075">
        <v>75000</v>
      </c>
      <c r="BQ962" s="2075">
        <v>0</v>
      </c>
      <c r="BR962" s="2075">
        <v>10000</v>
      </c>
      <c r="BS962" s="2206">
        <f t="shared" ref="BS962:BS1025" si="740">BR962+BQ962+BP962</f>
        <v>85000</v>
      </c>
      <c r="BT962" s="2206">
        <f t="shared" si="721"/>
        <v>680000</v>
      </c>
      <c r="BU962" s="2206">
        <f t="shared" si="722"/>
        <v>600000</v>
      </c>
      <c r="BV962" s="2206">
        <f t="shared" si="723"/>
        <v>0</v>
      </c>
      <c r="BW962" s="2206">
        <f t="shared" si="724"/>
        <v>80000</v>
      </c>
      <c r="BX962" s="2244">
        <f t="shared" si="729"/>
        <v>0</v>
      </c>
      <c r="BY962" s="2207">
        <f t="shared" si="730"/>
        <v>0</v>
      </c>
      <c r="BZ962" s="2211">
        <f t="shared" si="731"/>
        <v>0</v>
      </c>
      <c r="CA962" s="2212">
        <f t="shared" si="732"/>
        <v>0</v>
      </c>
      <c r="CB962" s="2083"/>
      <c r="CC962" s="2083"/>
      <c r="CD962" s="2237"/>
      <c r="CF962" s="2200"/>
    </row>
    <row r="963" spans="1:84" s="1974" customFormat="1" ht="18" customHeight="1" outlineLevel="1">
      <c r="A963" s="2235" t="s">
        <v>4788</v>
      </c>
      <c r="B963" s="2235" t="b">
        <v>1</v>
      </c>
      <c r="C963" s="2201"/>
      <c r="D963" s="2236" t="s">
        <v>4214</v>
      </c>
      <c r="E963" s="2243"/>
      <c r="F963" s="2204" t="s">
        <v>154</v>
      </c>
      <c r="G963" s="2244">
        <v>12</v>
      </c>
      <c r="H963" s="2206">
        <v>17230</v>
      </c>
      <c r="I963" s="2206"/>
      <c r="J963" s="2206"/>
      <c r="K963" s="2206">
        <f t="shared" si="696"/>
        <v>17230</v>
      </c>
      <c r="L963" s="2206">
        <f t="shared" si="697"/>
        <v>206760</v>
      </c>
      <c r="M963" s="2206">
        <f t="shared" si="698"/>
        <v>206760</v>
      </c>
      <c r="N963" s="2206">
        <f t="shared" si="699"/>
        <v>0</v>
      </c>
      <c r="O963" s="2206">
        <f t="shared" si="700"/>
        <v>0</v>
      </c>
      <c r="P963" s="2244">
        <v>12</v>
      </c>
      <c r="Q963" s="2206">
        <v>17230</v>
      </c>
      <c r="R963" s="2206"/>
      <c r="S963" s="2206"/>
      <c r="T963" s="2206">
        <f t="shared" si="735"/>
        <v>17230</v>
      </c>
      <c r="U963" s="2206">
        <f t="shared" si="701"/>
        <v>206760</v>
      </c>
      <c r="V963" s="2206">
        <f t="shared" si="702"/>
        <v>206760</v>
      </c>
      <c r="W963" s="2206">
        <f t="shared" si="703"/>
        <v>0</v>
      </c>
      <c r="X963" s="2206">
        <f t="shared" si="704"/>
        <v>0</v>
      </c>
      <c r="Y963" s="2244">
        <f t="shared" si="725"/>
        <v>0</v>
      </c>
      <c r="Z963" s="2207">
        <f t="shared" si="726"/>
        <v>0</v>
      </c>
      <c r="AA963" s="2244">
        <v>12</v>
      </c>
      <c r="AB963" s="2206">
        <v>25000</v>
      </c>
      <c r="AC963" s="2206"/>
      <c r="AD963" s="2206">
        <v>5000</v>
      </c>
      <c r="AE963" s="2206">
        <f t="shared" si="736"/>
        <v>30000</v>
      </c>
      <c r="AF963" s="2206">
        <f t="shared" si="705"/>
        <v>360000</v>
      </c>
      <c r="AG963" s="2206">
        <f t="shared" si="706"/>
        <v>300000</v>
      </c>
      <c r="AH963" s="2206">
        <f t="shared" si="707"/>
        <v>0</v>
      </c>
      <c r="AI963" s="2207">
        <f t="shared" si="708"/>
        <v>60000</v>
      </c>
      <c r="AJ963" s="2246">
        <v>12</v>
      </c>
      <c r="AK963" s="2075">
        <v>25000</v>
      </c>
      <c r="AL963" s="2075"/>
      <c r="AM963" s="2075">
        <v>5000</v>
      </c>
      <c r="AN963" s="2206">
        <f t="shared" si="737"/>
        <v>30000</v>
      </c>
      <c r="AO963" s="2206">
        <f t="shared" si="709"/>
        <v>360000</v>
      </c>
      <c r="AP963" s="2206">
        <f t="shared" si="710"/>
        <v>300000</v>
      </c>
      <c r="AQ963" s="2206">
        <f t="shared" si="711"/>
        <v>0</v>
      </c>
      <c r="AR963" s="2206">
        <f t="shared" si="712"/>
        <v>60000</v>
      </c>
      <c r="AS963" s="2244">
        <v>12</v>
      </c>
      <c r="AT963" s="2075">
        <v>25000</v>
      </c>
      <c r="AU963" s="2075"/>
      <c r="AV963" s="2075">
        <v>5000</v>
      </c>
      <c r="AW963" s="2206">
        <f t="shared" si="738"/>
        <v>30000</v>
      </c>
      <c r="AX963" s="2206">
        <f t="shared" si="713"/>
        <v>360000</v>
      </c>
      <c r="AY963" s="2206">
        <f t="shared" si="714"/>
        <v>300000</v>
      </c>
      <c r="AZ963" s="2206">
        <f t="shared" si="715"/>
        <v>0</v>
      </c>
      <c r="BA963" s="2206">
        <f t="shared" si="716"/>
        <v>60000</v>
      </c>
      <c r="BB963" s="2244">
        <f t="shared" si="727"/>
        <v>0</v>
      </c>
      <c r="BC963" s="2207">
        <f t="shared" si="728"/>
        <v>0</v>
      </c>
      <c r="BD963" s="2244">
        <f t="shared" si="733"/>
        <v>0</v>
      </c>
      <c r="BE963" s="2207">
        <f t="shared" si="734"/>
        <v>0</v>
      </c>
      <c r="BF963" s="2246">
        <v>12</v>
      </c>
      <c r="BG963" s="2075">
        <v>25000</v>
      </c>
      <c r="BH963" s="2075">
        <v>0</v>
      </c>
      <c r="BI963" s="2075">
        <v>5000</v>
      </c>
      <c r="BJ963" s="2206">
        <f t="shared" si="739"/>
        <v>30000</v>
      </c>
      <c r="BK963" s="2206">
        <f t="shared" si="717"/>
        <v>360000</v>
      </c>
      <c r="BL963" s="2206">
        <f t="shared" si="718"/>
        <v>300000</v>
      </c>
      <c r="BM963" s="2206">
        <f t="shared" si="719"/>
        <v>0</v>
      </c>
      <c r="BN963" s="2206">
        <f t="shared" si="720"/>
        <v>60000</v>
      </c>
      <c r="BO963" s="2244">
        <v>12</v>
      </c>
      <c r="BP963" s="2075">
        <v>25000</v>
      </c>
      <c r="BQ963" s="2075">
        <v>0</v>
      </c>
      <c r="BR963" s="2075">
        <v>5000</v>
      </c>
      <c r="BS963" s="2206">
        <f t="shared" si="740"/>
        <v>30000</v>
      </c>
      <c r="BT963" s="2206">
        <f t="shared" si="721"/>
        <v>360000</v>
      </c>
      <c r="BU963" s="2206">
        <f t="shared" si="722"/>
        <v>300000</v>
      </c>
      <c r="BV963" s="2206">
        <f t="shared" si="723"/>
        <v>0</v>
      </c>
      <c r="BW963" s="2206">
        <f t="shared" si="724"/>
        <v>60000</v>
      </c>
      <c r="BX963" s="2244">
        <f t="shared" si="729"/>
        <v>0</v>
      </c>
      <c r="BY963" s="2207">
        <f t="shared" si="730"/>
        <v>0</v>
      </c>
      <c r="BZ963" s="2211">
        <f t="shared" si="731"/>
        <v>0</v>
      </c>
      <c r="CA963" s="2212">
        <f t="shared" si="732"/>
        <v>0</v>
      </c>
      <c r="CB963" s="2083"/>
      <c r="CC963" s="2083"/>
      <c r="CD963" s="2237"/>
      <c r="CF963" s="2200"/>
    </row>
    <row r="964" spans="1:84" s="1974" customFormat="1" ht="18" customHeight="1" outlineLevel="1">
      <c r="A964" s="2235" t="s">
        <v>4789</v>
      </c>
      <c r="B964" s="2235" t="b">
        <v>1</v>
      </c>
      <c r="C964" s="2201"/>
      <c r="D964" s="2236" t="s">
        <v>4216</v>
      </c>
      <c r="E964" s="2243"/>
      <c r="F964" s="2204" t="s">
        <v>154</v>
      </c>
      <c r="G964" s="2244">
        <v>10</v>
      </c>
      <c r="H964" s="2206">
        <v>8610</v>
      </c>
      <c r="I964" s="2206"/>
      <c r="J964" s="2206"/>
      <c r="K964" s="2206">
        <f t="shared" si="696"/>
        <v>8610</v>
      </c>
      <c r="L964" s="2206">
        <f t="shared" si="697"/>
        <v>86100</v>
      </c>
      <c r="M964" s="2206">
        <f t="shared" si="698"/>
        <v>86100</v>
      </c>
      <c r="N964" s="2206">
        <f t="shared" si="699"/>
        <v>0</v>
      </c>
      <c r="O964" s="2206">
        <f t="shared" si="700"/>
        <v>0</v>
      </c>
      <c r="P964" s="2244">
        <v>10</v>
      </c>
      <c r="Q964" s="2206">
        <v>8610</v>
      </c>
      <c r="R964" s="2206"/>
      <c r="S964" s="2206"/>
      <c r="T964" s="2206">
        <f t="shared" si="735"/>
        <v>8610</v>
      </c>
      <c r="U964" s="2206">
        <f t="shared" si="701"/>
        <v>86100</v>
      </c>
      <c r="V964" s="2206">
        <f t="shared" si="702"/>
        <v>86100</v>
      </c>
      <c r="W964" s="2206">
        <f t="shared" si="703"/>
        <v>0</v>
      </c>
      <c r="X964" s="2206">
        <f t="shared" si="704"/>
        <v>0</v>
      </c>
      <c r="Y964" s="2244">
        <f t="shared" si="725"/>
        <v>0</v>
      </c>
      <c r="Z964" s="2207">
        <f t="shared" si="726"/>
        <v>0</v>
      </c>
      <c r="AA964" s="2244">
        <v>12</v>
      </c>
      <c r="AB964" s="2206">
        <v>25000</v>
      </c>
      <c r="AC964" s="2206"/>
      <c r="AD964" s="2206">
        <v>5000</v>
      </c>
      <c r="AE964" s="2206">
        <f t="shared" si="736"/>
        <v>30000</v>
      </c>
      <c r="AF964" s="2206">
        <f t="shared" si="705"/>
        <v>360000</v>
      </c>
      <c r="AG964" s="2206">
        <f t="shared" si="706"/>
        <v>300000</v>
      </c>
      <c r="AH964" s="2206">
        <f t="shared" si="707"/>
        <v>0</v>
      </c>
      <c r="AI964" s="2207">
        <f t="shared" si="708"/>
        <v>60000</v>
      </c>
      <c r="AJ964" s="2246">
        <v>10</v>
      </c>
      <c r="AK964" s="2075">
        <v>25000</v>
      </c>
      <c r="AL964" s="2075"/>
      <c r="AM964" s="2075">
        <v>5000</v>
      </c>
      <c r="AN964" s="2206">
        <f t="shared" si="737"/>
        <v>30000</v>
      </c>
      <c r="AO964" s="2206">
        <f t="shared" si="709"/>
        <v>300000</v>
      </c>
      <c r="AP964" s="2206">
        <f t="shared" si="710"/>
        <v>250000</v>
      </c>
      <c r="AQ964" s="2206">
        <f t="shared" si="711"/>
        <v>0</v>
      </c>
      <c r="AR964" s="2206">
        <f t="shared" si="712"/>
        <v>50000</v>
      </c>
      <c r="AS964" s="2244">
        <v>10</v>
      </c>
      <c r="AT964" s="2075">
        <v>25000</v>
      </c>
      <c r="AU964" s="2075"/>
      <c r="AV964" s="2075">
        <v>5000</v>
      </c>
      <c r="AW964" s="2206">
        <f t="shared" si="738"/>
        <v>30000</v>
      </c>
      <c r="AX964" s="2206">
        <f t="shared" si="713"/>
        <v>300000</v>
      </c>
      <c r="AY964" s="2206">
        <f t="shared" si="714"/>
        <v>250000</v>
      </c>
      <c r="AZ964" s="2206">
        <f t="shared" si="715"/>
        <v>0</v>
      </c>
      <c r="BA964" s="2206">
        <f t="shared" si="716"/>
        <v>50000</v>
      </c>
      <c r="BB964" s="2244">
        <f t="shared" si="727"/>
        <v>0</v>
      </c>
      <c r="BC964" s="2207">
        <f t="shared" si="728"/>
        <v>0</v>
      </c>
      <c r="BD964" s="2244">
        <f t="shared" si="733"/>
        <v>-2</v>
      </c>
      <c r="BE964" s="2207">
        <f t="shared" si="734"/>
        <v>-60000</v>
      </c>
      <c r="BF964" s="2246">
        <v>10</v>
      </c>
      <c r="BG964" s="2075">
        <v>25000</v>
      </c>
      <c r="BH964" s="2075">
        <v>0</v>
      </c>
      <c r="BI964" s="2075">
        <v>5000</v>
      </c>
      <c r="BJ964" s="2206">
        <f t="shared" si="739"/>
        <v>30000</v>
      </c>
      <c r="BK964" s="2206">
        <f t="shared" si="717"/>
        <v>300000</v>
      </c>
      <c r="BL964" s="2206">
        <f t="shared" si="718"/>
        <v>250000</v>
      </c>
      <c r="BM964" s="2206">
        <f t="shared" si="719"/>
        <v>0</v>
      </c>
      <c r="BN964" s="2206">
        <f t="shared" si="720"/>
        <v>50000</v>
      </c>
      <c r="BO964" s="2244">
        <v>10</v>
      </c>
      <c r="BP964" s="2075">
        <v>25000</v>
      </c>
      <c r="BQ964" s="2075">
        <v>0</v>
      </c>
      <c r="BR964" s="2075">
        <v>5000</v>
      </c>
      <c r="BS964" s="2206">
        <f t="shared" si="740"/>
        <v>30000</v>
      </c>
      <c r="BT964" s="2206">
        <f t="shared" si="721"/>
        <v>300000</v>
      </c>
      <c r="BU964" s="2206">
        <f t="shared" si="722"/>
        <v>250000</v>
      </c>
      <c r="BV964" s="2206">
        <f t="shared" si="723"/>
        <v>0</v>
      </c>
      <c r="BW964" s="2206">
        <f t="shared" si="724"/>
        <v>50000</v>
      </c>
      <c r="BX964" s="2244">
        <f t="shared" si="729"/>
        <v>0</v>
      </c>
      <c r="BY964" s="2207">
        <f t="shared" si="730"/>
        <v>0</v>
      </c>
      <c r="BZ964" s="2211">
        <f t="shared" si="731"/>
        <v>-2</v>
      </c>
      <c r="CA964" s="2212">
        <f t="shared" si="732"/>
        <v>-60000</v>
      </c>
      <c r="CB964" s="2083"/>
      <c r="CC964" s="2083"/>
      <c r="CD964" s="2237"/>
      <c r="CF964" s="2200"/>
    </row>
    <row r="965" spans="1:84" s="1974" customFormat="1" ht="18" customHeight="1" outlineLevel="1">
      <c r="A965" s="2235" t="s">
        <v>4790</v>
      </c>
      <c r="B965" s="2235" t="b">
        <v>1</v>
      </c>
      <c r="C965" s="2201"/>
      <c r="D965" s="2236" t="s">
        <v>4218</v>
      </c>
      <c r="E965" s="2243"/>
      <c r="F965" s="2204" t="s">
        <v>154</v>
      </c>
      <c r="G965" s="2244">
        <v>10</v>
      </c>
      <c r="H965" s="2206">
        <v>19140</v>
      </c>
      <c r="I965" s="2206"/>
      <c r="J965" s="2206"/>
      <c r="K965" s="2206">
        <f t="shared" si="696"/>
        <v>19140</v>
      </c>
      <c r="L965" s="2206">
        <f t="shared" si="697"/>
        <v>191400</v>
      </c>
      <c r="M965" s="2206">
        <f t="shared" si="698"/>
        <v>191400</v>
      </c>
      <c r="N965" s="2206">
        <f t="shared" si="699"/>
        <v>0</v>
      </c>
      <c r="O965" s="2206">
        <f t="shared" si="700"/>
        <v>0</v>
      </c>
      <c r="P965" s="2244">
        <v>10</v>
      </c>
      <c r="Q965" s="2206">
        <v>19140</v>
      </c>
      <c r="R965" s="2206"/>
      <c r="S965" s="2206"/>
      <c r="T965" s="2206">
        <f t="shared" si="735"/>
        <v>19140</v>
      </c>
      <c r="U965" s="2206">
        <f t="shared" si="701"/>
        <v>191400</v>
      </c>
      <c r="V965" s="2206">
        <f t="shared" si="702"/>
        <v>191400</v>
      </c>
      <c r="W965" s="2206">
        <f t="shared" si="703"/>
        <v>0</v>
      </c>
      <c r="X965" s="2206">
        <f t="shared" si="704"/>
        <v>0</v>
      </c>
      <c r="Y965" s="2244">
        <f t="shared" si="725"/>
        <v>0</v>
      </c>
      <c r="Z965" s="2207">
        <f t="shared" si="726"/>
        <v>0</v>
      </c>
      <c r="AA965" s="2244">
        <v>12</v>
      </c>
      <c r="AB965" s="2206">
        <v>15000</v>
      </c>
      <c r="AC965" s="2206"/>
      <c r="AD965" s="2206">
        <v>5000</v>
      </c>
      <c r="AE965" s="2206">
        <f t="shared" si="736"/>
        <v>20000</v>
      </c>
      <c r="AF965" s="2206">
        <f t="shared" si="705"/>
        <v>240000</v>
      </c>
      <c r="AG965" s="2206">
        <f t="shared" si="706"/>
        <v>180000</v>
      </c>
      <c r="AH965" s="2206">
        <f t="shared" si="707"/>
        <v>0</v>
      </c>
      <c r="AI965" s="2207">
        <f t="shared" si="708"/>
        <v>60000</v>
      </c>
      <c r="AJ965" s="2246">
        <v>10</v>
      </c>
      <c r="AK965" s="2075">
        <v>15000</v>
      </c>
      <c r="AL965" s="2075"/>
      <c r="AM965" s="2075">
        <v>5000</v>
      </c>
      <c r="AN965" s="2206">
        <f t="shared" si="737"/>
        <v>20000</v>
      </c>
      <c r="AO965" s="2206">
        <f t="shared" si="709"/>
        <v>200000</v>
      </c>
      <c r="AP965" s="2206">
        <f t="shared" si="710"/>
        <v>150000</v>
      </c>
      <c r="AQ965" s="2206">
        <f t="shared" si="711"/>
        <v>0</v>
      </c>
      <c r="AR965" s="2206">
        <f t="shared" si="712"/>
        <v>50000</v>
      </c>
      <c r="AS965" s="2244">
        <v>10</v>
      </c>
      <c r="AT965" s="2075">
        <v>15000</v>
      </c>
      <c r="AU965" s="2075"/>
      <c r="AV965" s="2075">
        <v>5000</v>
      </c>
      <c r="AW965" s="2206">
        <f t="shared" si="738"/>
        <v>20000</v>
      </c>
      <c r="AX965" s="2206">
        <f t="shared" si="713"/>
        <v>200000</v>
      </c>
      <c r="AY965" s="2206">
        <f t="shared" si="714"/>
        <v>150000</v>
      </c>
      <c r="AZ965" s="2206">
        <f t="shared" si="715"/>
        <v>0</v>
      </c>
      <c r="BA965" s="2206">
        <f t="shared" si="716"/>
        <v>50000</v>
      </c>
      <c r="BB965" s="2244">
        <f t="shared" si="727"/>
        <v>0</v>
      </c>
      <c r="BC965" s="2207">
        <f t="shared" si="728"/>
        <v>0</v>
      </c>
      <c r="BD965" s="2244">
        <f t="shared" si="733"/>
        <v>-2</v>
      </c>
      <c r="BE965" s="2207">
        <f t="shared" si="734"/>
        <v>-40000</v>
      </c>
      <c r="BF965" s="2246">
        <v>10</v>
      </c>
      <c r="BG965" s="2075">
        <v>15000</v>
      </c>
      <c r="BH965" s="2075">
        <v>0</v>
      </c>
      <c r="BI965" s="2075">
        <v>5000</v>
      </c>
      <c r="BJ965" s="2206">
        <f t="shared" si="739"/>
        <v>20000</v>
      </c>
      <c r="BK965" s="2206">
        <f t="shared" si="717"/>
        <v>200000</v>
      </c>
      <c r="BL965" s="2206">
        <f t="shared" si="718"/>
        <v>150000</v>
      </c>
      <c r="BM965" s="2206">
        <f t="shared" si="719"/>
        <v>0</v>
      </c>
      <c r="BN965" s="2206">
        <f t="shared" si="720"/>
        <v>50000</v>
      </c>
      <c r="BO965" s="2244">
        <v>10</v>
      </c>
      <c r="BP965" s="2075">
        <v>15000</v>
      </c>
      <c r="BQ965" s="2075">
        <v>0</v>
      </c>
      <c r="BR965" s="2075">
        <v>5000</v>
      </c>
      <c r="BS965" s="2206">
        <f t="shared" si="740"/>
        <v>20000</v>
      </c>
      <c r="BT965" s="2206">
        <f t="shared" si="721"/>
        <v>200000</v>
      </c>
      <c r="BU965" s="2206">
        <f t="shared" si="722"/>
        <v>150000</v>
      </c>
      <c r="BV965" s="2206">
        <f t="shared" si="723"/>
        <v>0</v>
      </c>
      <c r="BW965" s="2206">
        <f t="shared" si="724"/>
        <v>50000</v>
      </c>
      <c r="BX965" s="2244">
        <f t="shared" si="729"/>
        <v>0</v>
      </c>
      <c r="BY965" s="2207">
        <f t="shared" si="730"/>
        <v>0</v>
      </c>
      <c r="BZ965" s="2211">
        <f t="shared" si="731"/>
        <v>-2</v>
      </c>
      <c r="CA965" s="2212">
        <f t="shared" si="732"/>
        <v>-40000</v>
      </c>
      <c r="CB965" s="2083"/>
      <c r="CC965" s="2083"/>
      <c r="CD965" s="2237"/>
      <c r="CF965" s="2200"/>
    </row>
    <row r="966" spans="1:84" s="1974" customFormat="1" ht="18" customHeight="1" outlineLevel="1">
      <c r="A966" s="2235" t="s">
        <v>4791</v>
      </c>
      <c r="B966" s="2235" t="b">
        <v>1</v>
      </c>
      <c r="C966" s="2201"/>
      <c r="D966" s="2236" t="s">
        <v>4220</v>
      </c>
      <c r="E966" s="2243" t="s">
        <v>4221</v>
      </c>
      <c r="F966" s="2204" t="s">
        <v>154</v>
      </c>
      <c r="G966" s="2244">
        <v>8</v>
      </c>
      <c r="H966" s="2206">
        <v>12760</v>
      </c>
      <c r="I966" s="2206"/>
      <c r="J966" s="2206"/>
      <c r="K966" s="2206">
        <f t="shared" si="696"/>
        <v>12760</v>
      </c>
      <c r="L966" s="2206">
        <f t="shared" si="697"/>
        <v>102080</v>
      </c>
      <c r="M966" s="2206">
        <f t="shared" si="698"/>
        <v>102080</v>
      </c>
      <c r="N966" s="2206">
        <f t="shared" si="699"/>
        <v>0</v>
      </c>
      <c r="O966" s="2206">
        <f t="shared" si="700"/>
        <v>0</v>
      </c>
      <c r="P966" s="2244">
        <v>8</v>
      </c>
      <c r="Q966" s="2206">
        <v>12760</v>
      </c>
      <c r="R966" s="2206"/>
      <c r="S966" s="2206"/>
      <c r="T966" s="2206">
        <f t="shared" si="735"/>
        <v>12760</v>
      </c>
      <c r="U966" s="2206">
        <f t="shared" si="701"/>
        <v>102080</v>
      </c>
      <c r="V966" s="2206">
        <f t="shared" si="702"/>
        <v>102080</v>
      </c>
      <c r="W966" s="2206">
        <f t="shared" si="703"/>
        <v>0</v>
      </c>
      <c r="X966" s="2206">
        <f t="shared" si="704"/>
        <v>0</v>
      </c>
      <c r="Y966" s="2244">
        <f t="shared" si="725"/>
        <v>0</v>
      </c>
      <c r="Z966" s="2207">
        <f t="shared" si="726"/>
        <v>0</v>
      </c>
      <c r="AA966" s="2244">
        <v>8</v>
      </c>
      <c r="AB966" s="2206">
        <v>120000</v>
      </c>
      <c r="AC966" s="2206"/>
      <c r="AD966" s="2206">
        <v>10000</v>
      </c>
      <c r="AE966" s="2206">
        <f t="shared" si="736"/>
        <v>130000</v>
      </c>
      <c r="AF966" s="2206">
        <f t="shared" si="705"/>
        <v>1040000</v>
      </c>
      <c r="AG966" s="2206">
        <f t="shared" si="706"/>
        <v>960000</v>
      </c>
      <c r="AH966" s="2206">
        <f t="shared" si="707"/>
        <v>0</v>
      </c>
      <c r="AI966" s="2207">
        <f t="shared" si="708"/>
        <v>80000</v>
      </c>
      <c r="AJ966" s="2246">
        <v>8</v>
      </c>
      <c r="AK966" s="2075">
        <v>120000</v>
      </c>
      <c r="AL966" s="2075"/>
      <c r="AM966" s="2075">
        <v>10000</v>
      </c>
      <c r="AN966" s="2206">
        <f t="shared" si="737"/>
        <v>130000</v>
      </c>
      <c r="AO966" s="2206">
        <f t="shared" si="709"/>
        <v>1040000</v>
      </c>
      <c r="AP966" s="2206">
        <f t="shared" si="710"/>
        <v>960000</v>
      </c>
      <c r="AQ966" s="2206">
        <f t="shared" si="711"/>
        <v>0</v>
      </c>
      <c r="AR966" s="2206">
        <f t="shared" si="712"/>
        <v>80000</v>
      </c>
      <c r="AS966" s="2244">
        <v>8</v>
      </c>
      <c r="AT966" s="2075">
        <v>120000</v>
      </c>
      <c r="AU966" s="2075"/>
      <c r="AV966" s="2075">
        <v>10000</v>
      </c>
      <c r="AW966" s="2206">
        <f t="shared" si="738"/>
        <v>130000</v>
      </c>
      <c r="AX966" s="2206">
        <f t="shared" si="713"/>
        <v>1040000</v>
      </c>
      <c r="AY966" s="2206">
        <f t="shared" si="714"/>
        <v>960000</v>
      </c>
      <c r="AZ966" s="2206">
        <f t="shared" si="715"/>
        <v>0</v>
      </c>
      <c r="BA966" s="2206">
        <f t="shared" si="716"/>
        <v>80000</v>
      </c>
      <c r="BB966" s="2244">
        <f t="shared" si="727"/>
        <v>0</v>
      </c>
      <c r="BC966" s="2207">
        <f t="shared" si="728"/>
        <v>0</v>
      </c>
      <c r="BD966" s="2244">
        <f t="shared" si="733"/>
        <v>0</v>
      </c>
      <c r="BE966" s="2207">
        <f t="shared" si="734"/>
        <v>0</v>
      </c>
      <c r="BF966" s="2246">
        <v>8</v>
      </c>
      <c r="BG966" s="2075">
        <v>120000</v>
      </c>
      <c r="BH966" s="2075">
        <v>0</v>
      </c>
      <c r="BI966" s="2075">
        <v>10000</v>
      </c>
      <c r="BJ966" s="2206">
        <f t="shared" si="739"/>
        <v>130000</v>
      </c>
      <c r="BK966" s="2206">
        <f t="shared" si="717"/>
        <v>1040000</v>
      </c>
      <c r="BL966" s="2206">
        <f t="shared" si="718"/>
        <v>960000</v>
      </c>
      <c r="BM966" s="2206">
        <f t="shared" si="719"/>
        <v>0</v>
      </c>
      <c r="BN966" s="2206">
        <f t="shared" si="720"/>
        <v>80000</v>
      </c>
      <c r="BO966" s="2244">
        <v>8</v>
      </c>
      <c r="BP966" s="2075">
        <v>120000</v>
      </c>
      <c r="BQ966" s="2075">
        <v>0</v>
      </c>
      <c r="BR966" s="2075">
        <v>10000</v>
      </c>
      <c r="BS966" s="2206">
        <f t="shared" si="740"/>
        <v>130000</v>
      </c>
      <c r="BT966" s="2206">
        <f t="shared" si="721"/>
        <v>1040000</v>
      </c>
      <c r="BU966" s="2206">
        <f t="shared" si="722"/>
        <v>960000</v>
      </c>
      <c r="BV966" s="2206">
        <f t="shared" si="723"/>
        <v>0</v>
      </c>
      <c r="BW966" s="2206">
        <f t="shared" si="724"/>
        <v>80000</v>
      </c>
      <c r="BX966" s="2244">
        <f t="shared" si="729"/>
        <v>0</v>
      </c>
      <c r="BY966" s="2207">
        <f t="shared" si="730"/>
        <v>0</v>
      </c>
      <c r="BZ966" s="2211">
        <f t="shared" si="731"/>
        <v>0</v>
      </c>
      <c r="CA966" s="2212">
        <f t="shared" si="732"/>
        <v>0</v>
      </c>
      <c r="CB966" s="2083"/>
      <c r="CC966" s="2083"/>
      <c r="CD966" s="2237"/>
      <c r="CF966" s="2200"/>
    </row>
    <row r="967" spans="1:84" s="1974" customFormat="1" ht="18" customHeight="1" outlineLevel="1">
      <c r="A967" s="2235" t="s">
        <v>4792</v>
      </c>
      <c r="B967" s="2235" t="b">
        <v>1</v>
      </c>
      <c r="C967" s="2201"/>
      <c r="D967" s="2236" t="s">
        <v>4220</v>
      </c>
      <c r="E967" s="2243" t="s">
        <v>4223</v>
      </c>
      <c r="F967" s="2204" t="s">
        <v>154</v>
      </c>
      <c r="G967" s="2244">
        <v>8</v>
      </c>
      <c r="H967" s="2206">
        <v>12760</v>
      </c>
      <c r="I967" s="2206"/>
      <c r="J967" s="2206"/>
      <c r="K967" s="2206">
        <f t="shared" si="696"/>
        <v>12760</v>
      </c>
      <c r="L967" s="2206">
        <f t="shared" si="697"/>
        <v>102080</v>
      </c>
      <c r="M967" s="2206">
        <f t="shared" si="698"/>
        <v>102080</v>
      </c>
      <c r="N967" s="2206">
        <f t="shared" si="699"/>
        <v>0</v>
      </c>
      <c r="O967" s="2206">
        <f t="shared" si="700"/>
        <v>0</v>
      </c>
      <c r="P967" s="2244">
        <v>8</v>
      </c>
      <c r="Q967" s="2206">
        <v>12760</v>
      </c>
      <c r="R967" s="2206"/>
      <c r="S967" s="2206"/>
      <c r="T967" s="2206">
        <f t="shared" si="735"/>
        <v>12760</v>
      </c>
      <c r="U967" s="2206">
        <f t="shared" si="701"/>
        <v>102080</v>
      </c>
      <c r="V967" s="2206">
        <f t="shared" si="702"/>
        <v>102080</v>
      </c>
      <c r="W967" s="2206">
        <f t="shared" si="703"/>
        <v>0</v>
      </c>
      <c r="X967" s="2206">
        <f t="shared" si="704"/>
        <v>0</v>
      </c>
      <c r="Y967" s="2244">
        <f t="shared" si="725"/>
        <v>0</v>
      </c>
      <c r="Z967" s="2207">
        <f t="shared" si="726"/>
        <v>0</v>
      </c>
      <c r="AA967" s="2244">
        <v>8</v>
      </c>
      <c r="AB967" s="2206">
        <v>72000</v>
      </c>
      <c r="AC967" s="2206"/>
      <c r="AD967" s="2206">
        <v>10000</v>
      </c>
      <c r="AE967" s="2206">
        <f t="shared" si="736"/>
        <v>82000</v>
      </c>
      <c r="AF967" s="2206">
        <f t="shared" si="705"/>
        <v>656000</v>
      </c>
      <c r="AG967" s="2206">
        <f t="shared" si="706"/>
        <v>576000</v>
      </c>
      <c r="AH967" s="2206">
        <f t="shared" si="707"/>
        <v>0</v>
      </c>
      <c r="AI967" s="2207">
        <f t="shared" si="708"/>
        <v>80000</v>
      </c>
      <c r="AJ967" s="2246">
        <v>8</v>
      </c>
      <c r="AK967" s="2075">
        <v>72000</v>
      </c>
      <c r="AL967" s="2075"/>
      <c r="AM967" s="2075">
        <v>10000</v>
      </c>
      <c r="AN967" s="2206">
        <f t="shared" si="737"/>
        <v>82000</v>
      </c>
      <c r="AO967" s="2206">
        <f t="shared" si="709"/>
        <v>656000</v>
      </c>
      <c r="AP967" s="2206">
        <f t="shared" si="710"/>
        <v>576000</v>
      </c>
      <c r="AQ967" s="2206">
        <f t="shared" si="711"/>
        <v>0</v>
      </c>
      <c r="AR967" s="2206">
        <f t="shared" si="712"/>
        <v>80000</v>
      </c>
      <c r="AS967" s="2244">
        <v>8</v>
      </c>
      <c r="AT967" s="2075">
        <v>72000</v>
      </c>
      <c r="AU967" s="2075"/>
      <c r="AV967" s="2075">
        <v>10000</v>
      </c>
      <c r="AW967" s="2206">
        <f t="shared" si="738"/>
        <v>82000</v>
      </c>
      <c r="AX967" s="2206">
        <f t="shared" si="713"/>
        <v>656000</v>
      </c>
      <c r="AY967" s="2206">
        <f t="shared" si="714"/>
        <v>576000</v>
      </c>
      <c r="AZ967" s="2206">
        <f t="shared" si="715"/>
        <v>0</v>
      </c>
      <c r="BA967" s="2206">
        <f t="shared" si="716"/>
        <v>80000</v>
      </c>
      <c r="BB967" s="2244">
        <f t="shared" si="727"/>
        <v>0</v>
      </c>
      <c r="BC967" s="2207">
        <f t="shared" si="728"/>
        <v>0</v>
      </c>
      <c r="BD967" s="2244">
        <f t="shared" si="733"/>
        <v>0</v>
      </c>
      <c r="BE967" s="2207">
        <f t="shared" si="734"/>
        <v>0</v>
      </c>
      <c r="BF967" s="2246">
        <v>8</v>
      </c>
      <c r="BG967" s="2075">
        <v>72000</v>
      </c>
      <c r="BH967" s="2075">
        <v>0</v>
      </c>
      <c r="BI967" s="2075">
        <v>10000</v>
      </c>
      <c r="BJ967" s="2206">
        <f t="shared" si="739"/>
        <v>82000</v>
      </c>
      <c r="BK967" s="2206">
        <f t="shared" si="717"/>
        <v>656000</v>
      </c>
      <c r="BL967" s="2206">
        <f t="shared" si="718"/>
        <v>576000</v>
      </c>
      <c r="BM967" s="2206">
        <f t="shared" si="719"/>
        <v>0</v>
      </c>
      <c r="BN967" s="2206">
        <f t="shared" si="720"/>
        <v>80000</v>
      </c>
      <c r="BO967" s="2244">
        <v>8</v>
      </c>
      <c r="BP967" s="2075">
        <v>72000</v>
      </c>
      <c r="BQ967" s="2075">
        <v>0</v>
      </c>
      <c r="BR967" s="2075">
        <v>10000</v>
      </c>
      <c r="BS967" s="2206">
        <f t="shared" si="740"/>
        <v>82000</v>
      </c>
      <c r="BT967" s="2206">
        <f t="shared" si="721"/>
        <v>656000</v>
      </c>
      <c r="BU967" s="2206">
        <f t="shared" si="722"/>
        <v>576000</v>
      </c>
      <c r="BV967" s="2206">
        <f t="shared" si="723"/>
        <v>0</v>
      </c>
      <c r="BW967" s="2206">
        <f t="shared" si="724"/>
        <v>80000</v>
      </c>
      <c r="BX967" s="2244">
        <f t="shared" si="729"/>
        <v>0</v>
      </c>
      <c r="BY967" s="2207">
        <f t="shared" si="730"/>
        <v>0</v>
      </c>
      <c r="BZ967" s="2211">
        <f t="shared" si="731"/>
        <v>0</v>
      </c>
      <c r="CA967" s="2212">
        <f t="shared" si="732"/>
        <v>0</v>
      </c>
      <c r="CB967" s="2083"/>
      <c r="CC967" s="2083"/>
      <c r="CD967" s="2237"/>
      <c r="CF967" s="2200"/>
    </row>
    <row r="968" spans="1:84" s="1974" customFormat="1" ht="18" customHeight="1" outlineLevel="1">
      <c r="A968" s="2235" t="s">
        <v>4793</v>
      </c>
      <c r="B968" s="2235" t="b">
        <v>1</v>
      </c>
      <c r="C968" s="2201"/>
      <c r="D968" s="2236" t="s">
        <v>4225</v>
      </c>
      <c r="E968" s="2243"/>
      <c r="F968" s="2204" t="s">
        <v>154</v>
      </c>
      <c r="G968" s="2244">
        <v>6</v>
      </c>
      <c r="H968" s="2206">
        <v>12760</v>
      </c>
      <c r="I968" s="2206"/>
      <c r="J968" s="2206"/>
      <c r="K968" s="2206">
        <f t="shared" si="696"/>
        <v>12760</v>
      </c>
      <c r="L968" s="2206">
        <f t="shared" si="697"/>
        <v>76560</v>
      </c>
      <c r="M968" s="2206">
        <f t="shared" si="698"/>
        <v>76560</v>
      </c>
      <c r="N968" s="2206">
        <f t="shared" si="699"/>
        <v>0</v>
      </c>
      <c r="O968" s="2206">
        <f t="shared" si="700"/>
        <v>0</v>
      </c>
      <c r="P968" s="2244">
        <v>6</v>
      </c>
      <c r="Q968" s="2206">
        <v>12760</v>
      </c>
      <c r="R968" s="2206"/>
      <c r="S968" s="2206"/>
      <c r="T968" s="2206">
        <f t="shared" si="735"/>
        <v>12760</v>
      </c>
      <c r="U968" s="2206">
        <f t="shared" si="701"/>
        <v>76560</v>
      </c>
      <c r="V968" s="2206">
        <f t="shared" si="702"/>
        <v>76560</v>
      </c>
      <c r="W968" s="2206">
        <f t="shared" si="703"/>
        <v>0</v>
      </c>
      <c r="X968" s="2206">
        <f t="shared" si="704"/>
        <v>0</v>
      </c>
      <c r="Y968" s="2244">
        <f t="shared" si="725"/>
        <v>0</v>
      </c>
      <c r="Z968" s="2207">
        <f t="shared" si="726"/>
        <v>0</v>
      </c>
      <c r="AA968" s="2244">
        <v>6</v>
      </c>
      <c r="AB968" s="2206">
        <v>5500</v>
      </c>
      <c r="AC968" s="2206"/>
      <c r="AD968" s="2206">
        <v>2000</v>
      </c>
      <c r="AE968" s="2206">
        <f t="shared" si="736"/>
        <v>7500</v>
      </c>
      <c r="AF968" s="2206">
        <f t="shared" si="705"/>
        <v>45000</v>
      </c>
      <c r="AG968" s="2206">
        <f t="shared" si="706"/>
        <v>33000</v>
      </c>
      <c r="AH968" s="2206">
        <f t="shared" si="707"/>
        <v>0</v>
      </c>
      <c r="AI968" s="2207">
        <f t="shared" si="708"/>
        <v>12000</v>
      </c>
      <c r="AJ968" s="2246">
        <v>6</v>
      </c>
      <c r="AK968" s="2075">
        <v>5500</v>
      </c>
      <c r="AL968" s="2075"/>
      <c r="AM968" s="2075">
        <v>2000</v>
      </c>
      <c r="AN968" s="2206">
        <f t="shared" si="737"/>
        <v>7500</v>
      </c>
      <c r="AO968" s="2206">
        <f t="shared" si="709"/>
        <v>45000</v>
      </c>
      <c r="AP968" s="2206">
        <f t="shared" si="710"/>
        <v>33000</v>
      </c>
      <c r="AQ968" s="2206">
        <f t="shared" si="711"/>
        <v>0</v>
      </c>
      <c r="AR968" s="2206">
        <f t="shared" si="712"/>
        <v>12000</v>
      </c>
      <c r="AS968" s="2244">
        <v>6</v>
      </c>
      <c r="AT968" s="2075">
        <v>5500</v>
      </c>
      <c r="AU968" s="2075"/>
      <c r="AV968" s="2075">
        <v>2000</v>
      </c>
      <c r="AW968" s="2206">
        <f t="shared" si="738"/>
        <v>7500</v>
      </c>
      <c r="AX968" s="2206">
        <f t="shared" si="713"/>
        <v>45000</v>
      </c>
      <c r="AY968" s="2206">
        <f t="shared" si="714"/>
        <v>33000</v>
      </c>
      <c r="AZ968" s="2206">
        <f t="shared" si="715"/>
        <v>0</v>
      </c>
      <c r="BA968" s="2206">
        <f t="shared" si="716"/>
        <v>12000</v>
      </c>
      <c r="BB968" s="2244">
        <f t="shared" si="727"/>
        <v>0</v>
      </c>
      <c r="BC968" s="2207">
        <f t="shared" si="728"/>
        <v>0</v>
      </c>
      <c r="BD968" s="2244">
        <f t="shared" si="733"/>
        <v>0</v>
      </c>
      <c r="BE968" s="2207">
        <f t="shared" si="734"/>
        <v>0</v>
      </c>
      <c r="BF968" s="2246">
        <v>6</v>
      </c>
      <c r="BG968" s="2075">
        <v>5500</v>
      </c>
      <c r="BH968" s="2075">
        <v>0</v>
      </c>
      <c r="BI968" s="2075">
        <v>2000</v>
      </c>
      <c r="BJ968" s="2206">
        <f t="shared" si="739"/>
        <v>7500</v>
      </c>
      <c r="BK968" s="2206">
        <f t="shared" si="717"/>
        <v>45000</v>
      </c>
      <c r="BL968" s="2206">
        <f t="shared" si="718"/>
        <v>33000</v>
      </c>
      <c r="BM968" s="2206">
        <f t="shared" si="719"/>
        <v>0</v>
      </c>
      <c r="BN968" s="2206">
        <f t="shared" si="720"/>
        <v>12000</v>
      </c>
      <c r="BO968" s="2244">
        <v>6</v>
      </c>
      <c r="BP968" s="2075">
        <v>5500</v>
      </c>
      <c r="BQ968" s="2075">
        <v>0</v>
      </c>
      <c r="BR968" s="2075">
        <v>2000</v>
      </c>
      <c r="BS968" s="2206">
        <f t="shared" si="740"/>
        <v>7500</v>
      </c>
      <c r="BT968" s="2206">
        <f t="shared" si="721"/>
        <v>45000</v>
      </c>
      <c r="BU968" s="2206">
        <f t="shared" si="722"/>
        <v>33000</v>
      </c>
      <c r="BV968" s="2206">
        <f t="shared" si="723"/>
        <v>0</v>
      </c>
      <c r="BW968" s="2206">
        <f t="shared" si="724"/>
        <v>12000</v>
      </c>
      <c r="BX968" s="2244">
        <f t="shared" si="729"/>
        <v>0</v>
      </c>
      <c r="BY968" s="2207">
        <f t="shared" si="730"/>
        <v>0</v>
      </c>
      <c r="BZ968" s="2211">
        <f t="shared" si="731"/>
        <v>0</v>
      </c>
      <c r="CA968" s="2212">
        <f t="shared" si="732"/>
        <v>0</v>
      </c>
      <c r="CB968" s="2083"/>
      <c r="CC968" s="2083"/>
      <c r="CD968" s="2237"/>
      <c r="CF968" s="2200"/>
    </row>
    <row r="969" spans="1:84" s="1974" customFormat="1" ht="18" customHeight="1" outlineLevel="1">
      <c r="A969" s="2235" t="s">
        <v>4794</v>
      </c>
      <c r="B969" s="2235" t="b">
        <v>1</v>
      </c>
      <c r="C969" s="2201"/>
      <c r="D969" s="2236" t="s">
        <v>4795</v>
      </c>
      <c r="E969" s="2243"/>
      <c r="F969" s="2204" t="s">
        <v>154</v>
      </c>
      <c r="G969" s="2244">
        <v>0</v>
      </c>
      <c r="H969" s="2206">
        <v>2870</v>
      </c>
      <c r="I969" s="2206"/>
      <c r="J969" s="2206"/>
      <c r="K969" s="2206">
        <f t="shared" si="696"/>
        <v>2870</v>
      </c>
      <c r="L969" s="2206">
        <f t="shared" si="697"/>
        <v>0</v>
      </c>
      <c r="M969" s="2206">
        <f t="shared" si="698"/>
        <v>0</v>
      </c>
      <c r="N969" s="2206">
        <f t="shared" si="699"/>
        <v>0</v>
      </c>
      <c r="O969" s="2206">
        <f t="shared" si="700"/>
        <v>0</v>
      </c>
      <c r="P969" s="2244">
        <v>0</v>
      </c>
      <c r="Q969" s="2206">
        <v>2870</v>
      </c>
      <c r="R969" s="2206"/>
      <c r="S969" s="2206"/>
      <c r="T969" s="2206">
        <f t="shared" si="735"/>
        <v>2870</v>
      </c>
      <c r="U969" s="2206">
        <f t="shared" si="701"/>
        <v>0</v>
      </c>
      <c r="V969" s="2206">
        <f t="shared" si="702"/>
        <v>0</v>
      </c>
      <c r="W969" s="2206">
        <f t="shared" si="703"/>
        <v>0</v>
      </c>
      <c r="X969" s="2206">
        <f t="shared" si="704"/>
        <v>0</v>
      </c>
      <c r="Y969" s="2244">
        <f t="shared" si="725"/>
        <v>0</v>
      </c>
      <c r="Z969" s="2207">
        <f t="shared" si="726"/>
        <v>0</v>
      </c>
      <c r="AA969" s="2244">
        <v>1</v>
      </c>
      <c r="AB969" s="2206">
        <v>9000</v>
      </c>
      <c r="AC969" s="2206"/>
      <c r="AD969" s="2206">
        <v>3000</v>
      </c>
      <c r="AE969" s="2206">
        <f t="shared" si="736"/>
        <v>12000</v>
      </c>
      <c r="AF969" s="2206">
        <f t="shared" si="705"/>
        <v>12000</v>
      </c>
      <c r="AG969" s="2206">
        <f t="shared" si="706"/>
        <v>9000</v>
      </c>
      <c r="AH969" s="2206">
        <f t="shared" si="707"/>
        <v>0</v>
      </c>
      <c r="AI969" s="2207">
        <f t="shared" si="708"/>
        <v>3000</v>
      </c>
      <c r="AJ969" s="2246">
        <v>0</v>
      </c>
      <c r="AK969" s="2075">
        <v>9000</v>
      </c>
      <c r="AL969" s="2075"/>
      <c r="AM969" s="2075">
        <v>3000</v>
      </c>
      <c r="AN969" s="2206">
        <f t="shared" si="737"/>
        <v>12000</v>
      </c>
      <c r="AO969" s="2206">
        <f t="shared" si="709"/>
        <v>0</v>
      </c>
      <c r="AP969" s="2206">
        <f t="shared" si="710"/>
        <v>0</v>
      </c>
      <c r="AQ969" s="2206">
        <f t="shared" si="711"/>
        <v>0</v>
      </c>
      <c r="AR969" s="2206">
        <f t="shared" si="712"/>
        <v>0</v>
      </c>
      <c r="AS969" s="2244">
        <v>0</v>
      </c>
      <c r="AT969" s="2075">
        <v>9000</v>
      </c>
      <c r="AU969" s="2075"/>
      <c r="AV969" s="2075">
        <v>3000</v>
      </c>
      <c r="AW969" s="2206">
        <f t="shared" si="738"/>
        <v>12000</v>
      </c>
      <c r="AX969" s="2206">
        <f t="shared" si="713"/>
        <v>0</v>
      </c>
      <c r="AY969" s="2206">
        <f t="shared" si="714"/>
        <v>0</v>
      </c>
      <c r="AZ969" s="2206">
        <f t="shared" si="715"/>
        <v>0</v>
      </c>
      <c r="BA969" s="2206">
        <f t="shared" si="716"/>
        <v>0</v>
      </c>
      <c r="BB969" s="2244">
        <f t="shared" si="727"/>
        <v>0</v>
      </c>
      <c r="BC969" s="2207">
        <f t="shared" si="728"/>
        <v>0</v>
      </c>
      <c r="BD969" s="2244">
        <f t="shared" si="733"/>
        <v>-1</v>
      </c>
      <c r="BE969" s="2207">
        <f t="shared" si="734"/>
        <v>-12000</v>
      </c>
      <c r="BF969" s="2246">
        <v>0</v>
      </c>
      <c r="BG969" s="2075">
        <v>9000</v>
      </c>
      <c r="BH969" s="2075">
        <v>0</v>
      </c>
      <c r="BI969" s="2075">
        <v>3000</v>
      </c>
      <c r="BJ969" s="2206">
        <f t="shared" si="739"/>
        <v>12000</v>
      </c>
      <c r="BK969" s="2206">
        <f t="shared" si="717"/>
        <v>0</v>
      </c>
      <c r="BL969" s="2206">
        <f t="shared" si="718"/>
        <v>0</v>
      </c>
      <c r="BM969" s="2206">
        <f t="shared" si="719"/>
        <v>0</v>
      </c>
      <c r="BN969" s="2206">
        <f t="shared" si="720"/>
        <v>0</v>
      </c>
      <c r="BO969" s="2244">
        <v>0</v>
      </c>
      <c r="BP969" s="2075">
        <v>9000</v>
      </c>
      <c r="BQ969" s="2075">
        <v>0</v>
      </c>
      <c r="BR969" s="2075">
        <v>3000</v>
      </c>
      <c r="BS969" s="2206">
        <f t="shared" si="740"/>
        <v>12000</v>
      </c>
      <c r="BT969" s="2206">
        <f t="shared" si="721"/>
        <v>0</v>
      </c>
      <c r="BU969" s="2206">
        <f t="shared" si="722"/>
        <v>0</v>
      </c>
      <c r="BV969" s="2206">
        <f t="shared" si="723"/>
        <v>0</v>
      </c>
      <c r="BW969" s="2206">
        <f t="shared" si="724"/>
        <v>0</v>
      </c>
      <c r="BX969" s="2244">
        <f t="shared" si="729"/>
        <v>0</v>
      </c>
      <c r="BY969" s="2207">
        <f t="shared" si="730"/>
        <v>0</v>
      </c>
      <c r="BZ969" s="2211">
        <f t="shared" si="731"/>
        <v>-1</v>
      </c>
      <c r="CA969" s="2212">
        <f t="shared" si="732"/>
        <v>-12000</v>
      </c>
      <c r="CB969" s="2083"/>
      <c r="CC969" s="2083"/>
      <c r="CD969" s="2237"/>
      <c r="CF969" s="2200"/>
    </row>
    <row r="970" spans="1:84" s="1974" customFormat="1" ht="18" customHeight="1" outlineLevel="1">
      <c r="A970" s="2235" t="s">
        <v>4796</v>
      </c>
      <c r="B970" s="2235" t="b">
        <v>1</v>
      </c>
      <c r="C970" s="2201"/>
      <c r="D970" s="2236" t="s">
        <v>3298</v>
      </c>
      <c r="E970" s="2243"/>
      <c r="F970" s="2204" t="s">
        <v>154</v>
      </c>
      <c r="G970" s="2244">
        <v>4</v>
      </c>
      <c r="H970" s="2206">
        <v>28710</v>
      </c>
      <c r="I970" s="2206"/>
      <c r="J970" s="2206"/>
      <c r="K970" s="2206">
        <f t="shared" si="696"/>
        <v>28710</v>
      </c>
      <c r="L970" s="2206">
        <f t="shared" si="697"/>
        <v>114840</v>
      </c>
      <c r="M970" s="2206">
        <f t="shared" si="698"/>
        <v>114840</v>
      </c>
      <c r="N970" s="2206">
        <f t="shared" si="699"/>
        <v>0</v>
      </c>
      <c r="O970" s="2206">
        <f t="shared" si="700"/>
        <v>0</v>
      </c>
      <c r="P970" s="2244">
        <v>4</v>
      </c>
      <c r="Q970" s="2206">
        <v>28710</v>
      </c>
      <c r="R970" s="2206"/>
      <c r="S970" s="2206"/>
      <c r="T970" s="2206">
        <f t="shared" si="735"/>
        <v>28710</v>
      </c>
      <c r="U970" s="2206">
        <f t="shared" si="701"/>
        <v>114840</v>
      </c>
      <c r="V970" s="2206">
        <f t="shared" si="702"/>
        <v>114840</v>
      </c>
      <c r="W970" s="2206">
        <f t="shared" si="703"/>
        <v>0</v>
      </c>
      <c r="X970" s="2206">
        <f t="shared" si="704"/>
        <v>0</v>
      </c>
      <c r="Y970" s="2244">
        <f t="shared" si="725"/>
        <v>0</v>
      </c>
      <c r="Z970" s="2207">
        <f t="shared" si="726"/>
        <v>0</v>
      </c>
      <c r="AA970" s="2244">
        <v>4</v>
      </c>
      <c r="AB970" s="2206">
        <v>36000</v>
      </c>
      <c r="AC970" s="2206"/>
      <c r="AD970" s="2206">
        <v>10000</v>
      </c>
      <c r="AE970" s="2206">
        <f t="shared" si="736"/>
        <v>46000</v>
      </c>
      <c r="AF970" s="2206">
        <f t="shared" si="705"/>
        <v>184000</v>
      </c>
      <c r="AG970" s="2206">
        <f t="shared" si="706"/>
        <v>144000</v>
      </c>
      <c r="AH970" s="2206">
        <f t="shared" si="707"/>
        <v>0</v>
      </c>
      <c r="AI970" s="2207">
        <f t="shared" si="708"/>
        <v>40000</v>
      </c>
      <c r="AJ970" s="2246">
        <v>4</v>
      </c>
      <c r="AK970" s="2075">
        <v>36000</v>
      </c>
      <c r="AL970" s="2075"/>
      <c r="AM970" s="2075">
        <v>10000</v>
      </c>
      <c r="AN970" s="2206">
        <f t="shared" si="737"/>
        <v>46000</v>
      </c>
      <c r="AO970" s="2206">
        <f t="shared" si="709"/>
        <v>184000</v>
      </c>
      <c r="AP970" s="2206">
        <f t="shared" si="710"/>
        <v>144000</v>
      </c>
      <c r="AQ970" s="2206">
        <f t="shared" si="711"/>
        <v>0</v>
      </c>
      <c r="AR970" s="2206">
        <f t="shared" si="712"/>
        <v>40000</v>
      </c>
      <c r="AS970" s="2244">
        <v>4</v>
      </c>
      <c r="AT970" s="2075">
        <v>36000</v>
      </c>
      <c r="AU970" s="2075"/>
      <c r="AV970" s="2075">
        <v>10000</v>
      </c>
      <c r="AW970" s="2206">
        <f t="shared" si="738"/>
        <v>46000</v>
      </c>
      <c r="AX970" s="2206">
        <f t="shared" si="713"/>
        <v>184000</v>
      </c>
      <c r="AY970" s="2206">
        <f t="shared" si="714"/>
        <v>144000</v>
      </c>
      <c r="AZ970" s="2206">
        <f t="shared" si="715"/>
        <v>0</v>
      </c>
      <c r="BA970" s="2206">
        <f t="shared" si="716"/>
        <v>40000</v>
      </c>
      <c r="BB970" s="2244">
        <f t="shared" si="727"/>
        <v>0</v>
      </c>
      <c r="BC970" s="2207">
        <f t="shared" si="728"/>
        <v>0</v>
      </c>
      <c r="BD970" s="2244">
        <f t="shared" si="733"/>
        <v>0</v>
      </c>
      <c r="BE970" s="2207">
        <f t="shared" si="734"/>
        <v>0</v>
      </c>
      <c r="BF970" s="2246">
        <v>4</v>
      </c>
      <c r="BG970" s="2075">
        <v>36000</v>
      </c>
      <c r="BH970" s="2075">
        <v>0</v>
      </c>
      <c r="BI970" s="2075">
        <v>10000</v>
      </c>
      <c r="BJ970" s="2206">
        <f t="shared" si="739"/>
        <v>46000</v>
      </c>
      <c r="BK970" s="2206">
        <f t="shared" si="717"/>
        <v>184000</v>
      </c>
      <c r="BL970" s="2206">
        <f t="shared" si="718"/>
        <v>144000</v>
      </c>
      <c r="BM970" s="2206">
        <f t="shared" si="719"/>
        <v>0</v>
      </c>
      <c r="BN970" s="2206">
        <f t="shared" si="720"/>
        <v>40000</v>
      </c>
      <c r="BO970" s="2244">
        <v>4</v>
      </c>
      <c r="BP970" s="2075">
        <v>36000</v>
      </c>
      <c r="BQ970" s="2075">
        <v>0</v>
      </c>
      <c r="BR970" s="2075">
        <v>10000</v>
      </c>
      <c r="BS970" s="2206">
        <f t="shared" si="740"/>
        <v>46000</v>
      </c>
      <c r="BT970" s="2206">
        <f t="shared" si="721"/>
        <v>184000</v>
      </c>
      <c r="BU970" s="2206">
        <f t="shared" si="722"/>
        <v>144000</v>
      </c>
      <c r="BV970" s="2206">
        <f t="shared" si="723"/>
        <v>0</v>
      </c>
      <c r="BW970" s="2206">
        <f t="shared" si="724"/>
        <v>40000</v>
      </c>
      <c r="BX970" s="2244">
        <f t="shared" si="729"/>
        <v>0</v>
      </c>
      <c r="BY970" s="2207">
        <f t="shared" si="730"/>
        <v>0</v>
      </c>
      <c r="BZ970" s="2211">
        <f t="shared" si="731"/>
        <v>0</v>
      </c>
      <c r="CA970" s="2212">
        <f t="shared" si="732"/>
        <v>0</v>
      </c>
      <c r="CB970" s="2083"/>
      <c r="CC970" s="2083"/>
      <c r="CD970" s="2237"/>
      <c r="CF970" s="2200"/>
    </row>
    <row r="971" spans="1:84" s="1974" customFormat="1" ht="18" customHeight="1" outlineLevel="1">
      <c r="A971" s="2235" t="s">
        <v>4797</v>
      </c>
      <c r="B971" s="2235" t="b">
        <v>1</v>
      </c>
      <c r="C971" s="2201"/>
      <c r="D971" s="2236" t="s">
        <v>4228</v>
      </c>
      <c r="E971" s="2243"/>
      <c r="F971" s="2204" t="s">
        <v>154</v>
      </c>
      <c r="G971" s="2244">
        <v>6</v>
      </c>
      <c r="H971" s="2206">
        <v>76570</v>
      </c>
      <c r="I971" s="2206"/>
      <c r="J971" s="2206"/>
      <c r="K971" s="2206">
        <f t="shared" si="696"/>
        <v>76570</v>
      </c>
      <c r="L971" s="2206">
        <f t="shared" si="697"/>
        <v>459420</v>
      </c>
      <c r="M971" s="2206">
        <f t="shared" si="698"/>
        <v>459420</v>
      </c>
      <c r="N971" s="2206">
        <f t="shared" si="699"/>
        <v>0</v>
      </c>
      <c r="O971" s="2206">
        <f t="shared" si="700"/>
        <v>0</v>
      </c>
      <c r="P971" s="2244">
        <v>6</v>
      </c>
      <c r="Q971" s="2206">
        <v>76570</v>
      </c>
      <c r="R971" s="2206"/>
      <c r="S971" s="2206"/>
      <c r="T971" s="2206">
        <f t="shared" si="735"/>
        <v>76570</v>
      </c>
      <c r="U971" s="2206">
        <f t="shared" si="701"/>
        <v>459420</v>
      </c>
      <c r="V971" s="2206">
        <f t="shared" si="702"/>
        <v>459420</v>
      </c>
      <c r="W971" s="2206">
        <f t="shared" si="703"/>
        <v>0</v>
      </c>
      <c r="X971" s="2206">
        <f t="shared" si="704"/>
        <v>0</v>
      </c>
      <c r="Y971" s="2244">
        <f t="shared" si="725"/>
        <v>0</v>
      </c>
      <c r="Z971" s="2207">
        <f t="shared" si="726"/>
        <v>0</v>
      </c>
      <c r="AA971" s="2244">
        <v>6</v>
      </c>
      <c r="AB971" s="2206">
        <v>40000</v>
      </c>
      <c r="AC971" s="2206"/>
      <c r="AD971" s="2206">
        <v>10000</v>
      </c>
      <c r="AE971" s="2206">
        <f t="shared" si="736"/>
        <v>50000</v>
      </c>
      <c r="AF971" s="2206">
        <f t="shared" si="705"/>
        <v>300000</v>
      </c>
      <c r="AG971" s="2206">
        <f t="shared" si="706"/>
        <v>240000</v>
      </c>
      <c r="AH971" s="2206">
        <f t="shared" si="707"/>
        <v>0</v>
      </c>
      <c r="AI971" s="2207">
        <f t="shared" si="708"/>
        <v>60000</v>
      </c>
      <c r="AJ971" s="2246">
        <v>6</v>
      </c>
      <c r="AK971" s="2075">
        <v>40000</v>
      </c>
      <c r="AL971" s="2075"/>
      <c r="AM971" s="2075">
        <v>10000</v>
      </c>
      <c r="AN971" s="2206">
        <f t="shared" si="737"/>
        <v>50000</v>
      </c>
      <c r="AO971" s="2206">
        <f t="shared" si="709"/>
        <v>300000</v>
      </c>
      <c r="AP971" s="2206">
        <f t="shared" si="710"/>
        <v>240000</v>
      </c>
      <c r="AQ971" s="2206">
        <f t="shared" si="711"/>
        <v>0</v>
      </c>
      <c r="AR971" s="2206">
        <f t="shared" si="712"/>
        <v>60000</v>
      </c>
      <c r="AS971" s="2244">
        <v>6</v>
      </c>
      <c r="AT971" s="2075">
        <v>40000</v>
      </c>
      <c r="AU971" s="2075"/>
      <c r="AV971" s="2075">
        <v>10000</v>
      </c>
      <c r="AW971" s="2206">
        <f t="shared" si="738"/>
        <v>50000</v>
      </c>
      <c r="AX971" s="2206">
        <f t="shared" si="713"/>
        <v>300000</v>
      </c>
      <c r="AY971" s="2206">
        <f t="shared" si="714"/>
        <v>240000</v>
      </c>
      <c r="AZ971" s="2206">
        <f t="shared" si="715"/>
        <v>0</v>
      </c>
      <c r="BA971" s="2206">
        <f t="shared" si="716"/>
        <v>60000</v>
      </c>
      <c r="BB971" s="2244">
        <f t="shared" si="727"/>
        <v>0</v>
      </c>
      <c r="BC971" s="2207">
        <f t="shared" si="728"/>
        <v>0</v>
      </c>
      <c r="BD971" s="2244">
        <f t="shared" si="733"/>
        <v>0</v>
      </c>
      <c r="BE971" s="2207">
        <f t="shared" si="734"/>
        <v>0</v>
      </c>
      <c r="BF971" s="2246">
        <v>6</v>
      </c>
      <c r="BG971" s="2075">
        <v>40000</v>
      </c>
      <c r="BH971" s="2075">
        <v>0</v>
      </c>
      <c r="BI971" s="2075">
        <v>10000</v>
      </c>
      <c r="BJ971" s="2206">
        <f t="shared" si="739"/>
        <v>50000</v>
      </c>
      <c r="BK971" s="2206">
        <f t="shared" si="717"/>
        <v>300000</v>
      </c>
      <c r="BL971" s="2206">
        <f t="shared" si="718"/>
        <v>240000</v>
      </c>
      <c r="BM971" s="2206">
        <f t="shared" si="719"/>
        <v>0</v>
      </c>
      <c r="BN971" s="2206">
        <f t="shared" si="720"/>
        <v>60000</v>
      </c>
      <c r="BO971" s="2244">
        <v>6</v>
      </c>
      <c r="BP971" s="2075">
        <v>40000</v>
      </c>
      <c r="BQ971" s="2075">
        <v>0</v>
      </c>
      <c r="BR971" s="2075">
        <v>10000</v>
      </c>
      <c r="BS971" s="2206">
        <f t="shared" si="740"/>
        <v>50000</v>
      </c>
      <c r="BT971" s="2206">
        <f t="shared" si="721"/>
        <v>300000</v>
      </c>
      <c r="BU971" s="2206">
        <f t="shared" si="722"/>
        <v>240000</v>
      </c>
      <c r="BV971" s="2206">
        <f t="shared" si="723"/>
        <v>0</v>
      </c>
      <c r="BW971" s="2206">
        <f t="shared" si="724"/>
        <v>60000</v>
      </c>
      <c r="BX971" s="2244">
        <f t="shared" si="729"/>
        <v>0</v>
      </c>
      <c r="BY971" s="2207">
        <f t="shared" si="730"/>
        <v>0</v>
      </c>
      <c r="BZ971" s="2211">
        <f t="shared" si="731"/>
        <v>0</v>
      </c>
      <c r="CA971" s="2212">
        <f t="shared" si="732"/>
        <v>0</v>
      </c>
      <c r="CB971" s="2083"/>
      <c r="CC971" s="2083"/>
      <c r="CD971" s="2237"/>
      <c r="CF971" s="2200"/>
    </row>
    <row r="972" spans="1:84" s="1974" customFormat="1" ht="18" customHeight="1" outlineLevel="1">
      <c r="A972" s="2235" t="s">
        <v>4798</v>
      </c>
      <c r="B972" s="2235" t="b">
        <v>1</v>
      </c>
      <c r="C972" s="2201"/>
      <c r="D972" s="2236" t="s">
        <v>4230</v>
      </c>
      <c r="E972" s="2243"/>
      <c r="F972" s="2204" t="s">
        <v>154</v>
      </c>
      <c r="G972" s="2244">
        <v>3</v>
      </c>
      <c r="H972" s="2206">
        <v>41480</v>
      </c>
      <c r="I972" s="2206"/>
      <c r="J972" s="2206"/>
      <c r="K972" s="2206">
        <f t="shared" si="696"/>
        <v>41480</v>
      </c>
      <c r="L972" s="2206">
        <f t="shared" si="697"/>
        <v>124440</v>
      </c>
      <c r="M972" s="2206">
        <f t="shared" si="698"/>
        <v>124440</v>
      </c>
      <c r="N972" s="2206">
        <f t="shared" si="699"/>
        <v>0</v>
      </c>
      <c r="O972" s="2206">
        <f t="shared" si="700"/>
        <v>0</v>
      </c>
      <c r="P972" s="2244">
        <v>3</v>
      </c>
      <c r="Q972" s="2206">
        <v>41480</v>
      </c>
      <c r="R972" s="2206"/>
      <c r="S972" s="2206"/>
      <c r="T972" s="2206">
        <f t="shared" si="735"/>
        <v>41480</v>
      </c>
      <c r="U972" s="2206">
        <f t="shared" si="701"/>
        <v>124440</v>
      </c>
      <c r="V972" s="2206">
        <f t="shared" si="702"/>
        <v>124440</v>
      </c>
      <c r="W972" s="2206">
        <f t="shared" si="703"/>
        <v>0</v>
      </c>
      <c r="X972" s="2206">
        <f t="shared" si="704"/>
        <v>0</v>
      </c>
      <c r="Y972" s="2244">
        <f t="shared" si="725"/>
        <v>0</v>
      </c>
      <c r="Z972" s="2207">
        <f t="shared" si="726"/>
        <v>0</v>
      </c>
      <c r="AA972" s="2244">
        <v>3</v>
      </c>
      <c r="AB972" s="2206">
        <v>31000</v>
      </c>
      <c r="AC972" s="2206"/>
      <c r="AD972" s="2206">
        <v>10000</v>
      </c>
      <c r="AE972" s="2206">
        <f t="shared" si="736"/>
        <v>41000</v>
      </c>
      <c r="AF972" s="2206">
        <f t="shared" si="705"/>
        <v>123000</v>
      </c>
      <c r="AG972" s="2206">
        <f t="shared" si="706"/>
        <v>93000</v>
      </c>
      <c r="AH972" s="2206">
        <f t="shared" si="707"/>
        <v>0</v>
      </c>
      <c r="AI972" s="2207">
        <f t="shared" si="708"/>
        <v>30000</v>
      </c>
      <c r="AJ972" s="2246">
        <v>3</v>
      </c>
      <c r="AK972" s="2075">
        <v>31000</v>
      </c>
      <c r="AL972" s="2075"/>
      <c r="AM972" s="2075">
        <v>10000</v>
      </c>
      <c r="AN972" s="2206">
        <f t="shared" si="737"/>
        <v>41000</v>
      </c>
      <c r="AO972" s="2206">
        <f t="shared" si="709"/>
        <v>123000</v>
      </c>
      <c r="AP972" s="2206">
        <f t="shared" si="710"/>
        <v>93000</v>
      </c>
      <c r="AQ972" s="2206">
        <f t="shared" si="711"/>
        <v>0</v>
      </c>
      <c r="AR972" s="2206">
        <f t="shared" si="712"/>
        <v>30000</v>
      </c>
      <c r="AS972" s="2244">
        <v>3</v>
      </c>
      <c r="AT972" s="2075">
        <v>31000</v>
      </c>
      <c r="AU972" s="2075"/>
      <c r="AV972" s="2075">
        <v>10000</v>
      </c>
      <c r="AW972" s="2206">
        <f t="shared" si="738"/>
        <v>41000</v>
      </c>
      <c r="AX972" s="2206">
        <f t="shared" si="713"/>
        <v>123000</v>
      </c>
      <c r="AY972" s="2206">
        <f t="shared" si="714"/>
        <v>93000</v>
      </c>
      <c r="AZ972" s="2206">
        <f t="shared" si="715"/>
        <v>0</v>
      </c>
      <c r="BA972" s="2206">
        <f t="shared" si="716"/>
        <v>30000</v>
      </c>
      <c r="BB972" s="2244">
        <f t="shared" si="727"/>
        <v>0</v>
      </c>
      <c r="BC972" s="2207">
        <f t="shared" si="728"/>
        <v>0</v>
      </c>
      <c r="BD972" s="2244">
        <f t="shared" si="733"/>
        <v>0</v>
      </c>
      <c r="BE972" s="2207">
        <f t="shared" si="734"/>
        <v>0</v>
      </c>
      <c r="BF972" s="2246">
        <v>3</v>
      </c>
      <c r="BG972" s="2075">
        <v>31000</v>
      </c>
      <c r="BH972" s="2075">
        <v>0</v>
      </c>
      <c r="BI972" s="2075">
        <v>10000</v>
      </c>
      <c r="BJ972" s="2206">
        <f t="shared" si="739"/>
        <v>41000</v>
      </c>
      <c r="BK972" s="2206">
        <f t="shared" si="717"/>
        <v>123000</v>
      </c>
      <c r="BL972" s="2206">
        <f t="shared" si="718"/>
        <v>93000</v>
      </c>
      <c r="BM972" s="2206">
        <f t="shared" si="719"/>
        <v>0</v>
      </c>
      <c r="BN972" s="2206">
        <f t="shared" si="720"/>
        <v>30000</v>
      </c>
      <c r="BO972" s="2244">
        <v>3</v>
      </c>
      <c r="BP972" s="2075">
        <v>31000</v>
      </c>
      <c r="BQ972" s="2075">
        <v>0</v>
      </c>
      <c r="BR972" s="2075">
        <v>10000</v>
      </c>
      <c r="BS972" s="2206">
        <f t="shared" si="740"/>
        <v>41000</v>
      </c>
      <c r="BT972" s="2206">
        <f t="shared" si="721"/>
        <v>123000</v>
      </c>
      <c r="BU972" s="2206">
        <f t="shared" si="722"/>
        <v>93000</v>
      </c>
      <c r="BV972" s="2206">
        <f t="shared" si="723"/>
        <v>0</v>
      </c>
      <c r="BW972" s="2206">
        <f t="shared" si="724"/>
        <v>30000</v>
      </c>
      <c r="BX972" s="2244">
        <f t="shared" si="729"/>
        <v>0</v>
      </c>
      <c r="BY972" s="2207">
        <f t="shared" si="730"/>
        <v>0</v>
      </c>
      <c r="BZ972" s="2211">
        <f t="shared" si="731"/>
        <v>0</v>
      </c>
      <c r="CA972" s="2212">
        <f t="shared" si="732"/>
        <v>0</v>
      </c>
      <c r="CB972" s="2083"/>
      <c r="CC972" s="2083"/>
      <c r="CD972" s="2237"/>
      <c r="CF972" s="2200"/>
    </row>
    <row r="973" spans="1:84" s="1974" customFormat="1" ht="18" customHeight="1" outlineLevel="1">
      <c r="A973" s="2235" t="s">
        <v>4799</v>
      </c>
      <c r="B973" s="2235" t="b">
        <v>1</v>
      </c>
      <c r="C973" s="2201"/>
      <c r="D973" s="2236" t="s">
        <v>3300</v>
      </c>
      <c r="E973" s="2243" t="s">
        <v>3301</v>
      </c>
      <c r="F973" s="2204" t="s">
        <v>154</v>
      </c>
      <c r="G973" s="2244">
        <v>2</v>
      </c>
      <c r="H973" s="2206">
        <v>7650</v>
      </c>
      <c r="I973" s="2206"/>
      <c r="J973" s="2206"/>
      <c r="K973" s="2206">
        <f t="shared" si="696"/>
        <v>7650</v>
      </c>
      <c r="L973" s="2206">
        <f t="shared" si="697"/>
        <v>15300</v>
      </c>
      <c r="M973" s="2206">
        <f t="shared" si="698"/>
        <v>15300</v>
      </c>
      <c r="N973" s="2206">
        <f t="shared" si="699"/>
        <v>0</v>
      </c>
      <c r="O973" s="2206">
        <f t="shared" si="700"/>
        <v>0</v>
      </c>
      <c r="P973" s="2244">
        <v>2</v>
      </c>
      <c r="Q973" s="2206">
        <v>7650</v>
      </c>
      <c r="R973" s="2206"/>
      <c r="S973" s="2206"/>
      <c r="T973" s="2206">
        <f t="shared" si="735"/>
        <v>7650</v>
      </c>
      <c r="U973" s="2206">
        <f t="shared" si="701"/>
        <v>15300</v>
      </c>
      <c r="V973" s="2206">
        <f t="shared" si="702"/>
        <v>15300</v>
      </c>
      <c r="W973" s="2206">
        <f t="shared" si="703"/>
        <v>0</v>
      </c>
      <c r="X973" s="2206">
        <f t="shared" si="704"/>
        <v>0</v>
      </c>
      <c r="Y973" s="2244">
        <f t="shared" si="725"/>
        <v>0</v>
      </c>
      <c r="Z973" s="2207">
        <f t="shared" si="726"/>
        <v>0</v>
      </c>
      <c r="AA973" s="2244">
        <v>2</v>
      </c>
      <c r="AB973" s="2206">
        <v>11000</v>
      </c>
      <c r="AC973" s="2206"/>
      <c r="AD973" s="2206">
        <v>2000</v>
      </c>
      <c r="AE973" s="2206">
        <f t="shared" si="736"/>
        <v>13000</v>
      </c>
      <c r="AF973" s="2206">
        <f t="shared" si="705"/>
        <v>26000</v>
      </c>
      <c r="AG973" s="2206">
        <f t="shared" si="706"/>
        <v>22000</v>
      </c>
      <c r="AH973" s="2206">
        <f t="shared" si="707"/>
        <v>0</v>
      </c>
      <c r="AI973" s="2207">
        <f t="shared" si="708"/>
        <v>4000</v>
      </c>
      <c r="AJ973" s="2246">
        <v>2</v>
      </c>
      <c r="AK973" s="2075">
        <v>11000</v>
      </c>
      <c r="AL973" s="2075"/>
      <c r="AM973" s="2075">
        <v>2000</v>
      </c>
      <c r="AN973" s="2206">
        <f t="shared" si="737"/>
        <v>13000</v>
      </c>
      <c r="AO973" s="2206">
        <f t="shared" si="709"/>
        <v>26000</v>
      </c>
      <c r="AP973" s="2206">
        <f t="shared" si="710"/>
        <v>22000</v>
      </c>
      <c r="AQ973" s="2206">
        <f t="shared" si="711"/>
        <v>0</v>
      </c>
      <c r="AR973" s="2206">
        <f t="shared" si="712"/>
        <v>4000</v>
      </c>
      <c r="AS973" s="2244">
        <v>2</v>
      </c>
      <c r="AT973" s="2075">
        <v>11000</v>
      </c>
      <c r="AU973" s="2075"/>
      <c r="AV973" s="2075">
        <v>2000</v>
      </c>
      <c r="AW973" s="2206">
        <f t="shared" si="738"/>
        <v>13000</v>
      </c>
      <c r="AX973" s="2206">
        <f t="shared" si="713"/>
        <v>26000</v>
      </c>
      <c r="AY973" s="2206">
        <f t="shared" si="714"/>
        <v>22000</v>
      </c>
      <c r="AZ973" s="2206">
        <f t="shared" si="715"/>
        <v>0</v>
      </c>
      <c r="BA973" s="2206">
        <f t="shared" si="716"/>
        <v>4000</v>
      </c>
      <c r="BB973" s="2244">
        <f t="shared" si="727"/>
        <v>0</v>
      </c>
      <c r="BC973" s="2207">
        <f t="shared" si="728"/>
        <v>0</v>
      </c>
      <c r="BD973" s="2244">
        <f t="shared" si="733"/>
        <v>0</v>
      </c>
      <c r="BE973" s="2207">
        <f t="shared" si="734"/>
        <v>0</v>
      </c>
      <c r="BF973" s="2246">
        <v>2</v>
      </c>
      <c r="BG973" s="2075">
        <v>11000</v>
      </c>
      <c r="BH973" s="2075">
        <v>0</v>
      </c>
      <c r="BI973" s="2075">
        <v>2000</v>
      </c>
      <c r="BJ973" s="2206">
        <f t="shared" si="739"/>
        <v>13000</v>
      </c>
      <c r="BK973" s="2206">
        <f t="shared" si="717"/>
        <v>26000</v>
      </c>
      <c r="BL973" s="2206">
        <f t="shared" si="718"/>
        <v>22000</v>
      </c>
      <c r="BM973" s="2206">
        <f t="shared" si="719"/>
        <v>0</v>
      </c>
      <c r="BN973" s="2206">
        <f t="shared" si="720"/>
        <v>4000</v>
      </c>
      <c r="BO973" s="2244">
        <v>2</v>
      </c>
      <c r="BP973" s="2075">
        <v>11000</v>
      </c>
      <c r="BQ973" s="2075">
        <v>0</v>
      </c>
      <c r="BR973" s="2075">
        <v>2000</v>
      </c>
      <c r="BS973" s="2206">
        <f t="shared" si="740"/>
        <v>13000</v>
      </c>
      <c r="BT973" s="2206">
        <f t="shared" si="721"/>
        <v>26000</v>
      </c>
      <c r="BU973" s="2206">
        <f t="shared" si="722"/>
        <v>22000</v>
      </c>
      <c r="BV973" s="2206">
        <f t="shared" si="723"/>
        <v>0</v>
      </c>
      <c r="BW973" s="2206">
        <f t="shared" si="724"/>
        <v>4000</v>
      </c>
      <c r="BX973" s="2244">
        <f t="shared" si="729"/>
        <v>0</v>
      </c>
      <c r="BY973" s="2207">
        <f t="shared" si="730"/>
        <v>0</v>
      </c>
      <c r="BZ973" s="2211">
        <f t="shared" si="731"/>
        <v>0</v>
      </c>
      <c r="CA973" s="2212">
        <f t="shared" si="732"/>
        <v>0</v>
      </c>
      <c r="CB973" s="2083"/>
      <c r="CC973" s="2083"/>
      <c r="CD973" s="2237"/>
      <c r="CF973" s="2200"/>
    </row>
    <row r="974" spans="1:84" s="1974" customFormat="1" ht="18" customHeight="1" outlineLevel="1">
      <c r="A974" s="2235" t="s">
        <v>4800</v>
      </c>
      <c r="B974" s="2235" t="b">
        <v>1</v>
      </c>
      <c r="C974" s="2201"/>
      <c r="D974" s="2236" t="s">
        <v>4233</v>
      </c>
      <c r="E974" s="2243"/>
      <c r="F974" s="2204" t="s">
        <v>154</v>
      </c>
      <c r="G974" s="2244">
        <v>0</v>
      </c>
      <c r="H974" s="2206">
        <v>570</v>
      </c>
      <c r="I974" s="2206"/>
      <c r="J974" s="2206"/>
      <c r="K974" s="2206">
        <f t="shared" si="696"/>
        <v>570</v>
      </c>
      <c r="L974" s="2206">
        <f t="shared" si="697"/>
        <v>0</v>
      </c>
      <c r="M974" s="2206">
        <f t="shared" si="698"/>
        <v>0</v>
      </c>
      <c r="N974" s="2206">
        <f t="shared" si="699"/>
        <v>0</v>
      </c>
      <c r="O974" s="2206">
        <f t="shared" si="700"/>
        <v>0</v>
      </c>
      <c r="P974" s="2244">
        <v>0</v>
      </c>
      <c r="Q974" s="2206">
        <v>570</v>
      </c>
      <c r="R974" s="2206"/>
      <c r="S974" s="2206"/>
      <c r="T974" s="2206">
        <f t="shared" si="735"/>
        <v>570</v>
      </c>
      <c r="U974" s="2206">
        <f t="shared" si="701"/>
        <v>0</v>
      </c>
      <c r="V974" s="2206">
        <f t="shared" si="702"/>
        <v>0</v>
      </c>
      <c r="W974" s="2206">
        <f t="shared" si="703"/>
        <v>0</v>
      </c>
      <c r="X974" s="2206">
        <f t="shared" si="704"/>
        <v>0</v>
      </c>
      <c r="Y974" s="2244">
        <f t="shared" si="725"/>
        <v>0</v>
      </c>
      <c r="Z974" s="2207">
        <f t="shared" si="726"/>
        <v>0</v>
      </c>
      <c r="AA974" s="2244">
        <v>12</v>
      </c>
      <c r="AB974" s="2206">
        <v>3500</v>
      </c>
      <c r="AC974" s="2206"/>
      <c r="AD974" s="2206">
        <v>1000</v>
      </c>
      <c r="AE974" s="2206">
        <f t="shared" si="736"/>
        <v>4500</v>
      </c>
      <c r="AF974" s="2206">
        <f t="shared" si="705"/>
        <v>54000</v>
      </c>
      <c r="AG974" s="2206">
        <f t="shared" si="706"/>
        <v>42000</v>
      </c>
      <c r="AH974" s="2206">
        <f t="shared" si="707"/>
        <v>0</v>
      </c>
      <c r="AI974" s="2207">
        <f t="shared" si="708"/>
        <v>12000</v>
      </c>
      <c r="AJ974" s="2246">
        <v>0</v>
      </c>
      <c r="AK974" s="2075">
        <v>3500</v>
      </c>
      <c r="AL974" s="2075"/>
      <c r="AM974" s="2075">
        <v>1000</v>
      </c>
      <c r="AN974" s="2206">
        <f t="shared" si="737"/>
        <v>4500</v>
      </c>
      <c r="AO974" s="2206">
        <f t="shared" si="709"/>
        <v>0</v>
      </c>
      <c r="AP974" s="2206">
        <f t="shared" si="710"/>
        <v>0</v>
      </c>
      <c r="AQ974" s="2206">
        <f t="shared" si="711"/>
        <v>0</v>
      </c>
      <c r="AR974" s="2206">
        <f t="shared" si="712"/>
        <v>0</v>
      </c>
      <c r="AS974" s="2244">
        <v>0</v>
      </c>
      <c r="AT974" s="2075">
        <v>3500</v>
      </c>
      <c r="AU974" s="2075"/>
      <c r="AV974" s="2075">
        <v>1000</v>
      </c>
      <c r="AW974" s="2206">
        <f t="shared" si="738"/>
        <v>4500</v>
      </c>
      <c r="AX974" s="2206">
        <f t="shared" si="713"/>
        <v>0</v>
      </c>
      <c r="AY974" s="2206">
        <f t="shared" si="714"/>
        <v>0</v>
      </c>
      <c r="AZ974" s="2206">
        <f t="shared" si="715"/>
        <v>0</v>
      </c>
      <c r="BA974" s="2206">
        <f t="shared" si="716"/>
        <v>0</v>
      </c>
      <c r="BB974" s="2244">
        <f t="shared" si="727"/>
        <v>0</v>
      </c>
      <c r="BC974" s="2207">
        <f t="shared" si="728"/>
        <v>0</v>
      </c>
      <c r="BD974" s="2244">
        <f t="shared" si="733"/>
        <v>-12</v>
      </c>
      <c r="BE974" s="2207">
        <f t="shared" si="734"/>
        <v>-54000</v>
      </c>
      <c r="BF974" s="2246">
        <v>0</v>
      </c>
      <c r="BG974" s="2075">
        <v>3500</v>
      </c>
      <c r="BH974" s="2075">
        <v>0</v>
      </c>
      <c r="BI974" s="2075">
        <v>1000</v>
      </c>
      <c r="BJ974" s="2206">
        <f t="shared" si="739"/>
        <v>4500</v>
      </c>
      <c r="BK974" s="2206">
        <f t="shared" si="717"/>
        <v>0</v>
      </c>
      <c r="BL974" s="2206">
        <f t="shared" si="718"/>
        <v>0</v>
      </c>
      <c r="BM974" s="2206">
        <f t="shared" si="719"/>
        <v>0</v>
      </c>
      <c r="BN974" s="2206">
        <f t="shared" si="720"/>
        <v>0</v>
      </c>
      <c r="BO974" s="2244">
        <v>0</v>
      </c>
      <c r="BP974" s="2075">
        <v>3500</v>
      </c>
      <c r="BQ974" s="2075">
        <v>0</v>
      </c>
      <c r="BR974" s="2075">
        <v>1000</v>
      </c>
      <c r="BS974" s="2206">
        <f t="shared" si="740"/>
        <v>4500</v>
      </c>
      <c r="BT974" s="2206">
        <f t="shared" si="721"/>
        <v>0</v>
      </c>
      <c r="BU974" s="2206">
        <f t="shared" si="722"/>
        <v>0</v>
      </c>
      <c r="BV974" s="2206">
        <f t="shared" si="723"/>
        <v>0</v>
      </c>
      <c r="BW974" s="2206">
        <f t="shared" si="724"/>
        <v>0</v>
      </c>
      <c r="BX974" s="2244">
        <f t="shared" si="729"/>
        <v>0</v>
      </c>
      <c r="BY974" s="2207">
        <f t="shared" si="730"/>
        <v>0</v>
      </c>
      <c r="BZ974" s="2211">
        <f t="shared" si="731"/>
        <v>-12</v>
      </c>
      <c r="CA974" s="2212">
        <f t="shared" si="732"/>
        <v>-54000</v>
      </c>
      <c r="CB974" s="2083"/>
      <c r="CC974" s="2083"/>
      <c r="CD974" s="2237"/>
      <c r="CF974" s="2200"/>
    </row>
    <row r="975" spans="1:84" s="1974" customFormat="1" ht="18" customHeight="1" outlineLevel="1">
      <c r="A975" s="2235" t="s">
        <v>4801</v>
      </c>
      <c r="B975" s="2235" t="b">
        <v>1</v>
      </c>
      <c r="C975" s="2201"/>
      <c r="D975" s="2236" t="s">
        <v>4237</v>
      </c>
      <c r="E975" s="2243"/>
      <c r="F975" s="2204" t="s">
        <v>154</v>
      </c>
      <c r="G975" s="2244">
        <v>0</v>
      </c>
      <c r="H975" s="2206">
        <v>1590</v>
      </c>
      <c r="I975" s="2206"/>
      <c r="J975" s="2206"/>
      <c r="K975" s="2206">
        <f t="shared" si="696"/>
        <v>1590</v>
      </c>
      <c r="L975" s="2206">
        <f t="shared" si="697"/>
        <v>0</v>
      </c>
      <c r="M975" s="2206">
        <f t="shared" si="698"/>
        <v>0</v>
      </c>
      <c r="N975" s="2206">
        <f t="shared" si="699"/>
        <v>0</v>
      </c>
      <c r="O975" s="2206">
        <f t="shared" si="700"/>
        <v>0</v>
      </c>
      <c r="P975" s="2244">
        <v>0</v>
      </c>
      <c r="Q975" s="2206">
        <v>1590</v>
      </c>
      <c r="R975" s="2206"/>
      <c r="S975" s="2206"/>
      <c r="T975" s="2206">
        <f t="shared" si="735"/>
        <v>1590</v>
      </c>
      <c r="U975" s="2206">
        <f t="shared" si="701"/>
        <v>0</v>
      </c>
      <c r="V975" s="2206">
        <f t="shared" si="702"/>
        <v>0</v>
      </c>
      <c r="W975" s="2206">
        <f t="shared" si="703"/>
        <v>0</v>
      </c>
      <c r="X975" s="2206">
        <f t="shared" si="704"/>
        <v>0</v>
      </c>
      <c r="Y975" s="2244">
        <f t="shared" si="725"/>
        <v>0</v>
      </c>
      <c r="Z975" s="2207">
        <f t="shared" si="726"/>
        <v>0</v>
      </c>
      <c r="AA975" s="2244">
        <v>1</v>
      </c>
      <c r="AB975" s="2206">
        <v>2500</v>
      </c>
      <c r="AC975" s="2206"/>
      <c r="AD975" s="2206">
        <v>1000</v>
      </c>
      <c r="AE975" s="2206">
        <f t="shared" si="736"/>
        <v>3500</v>
      </c>
      <c r="AF975" s="2206">
        <f t="shared" si="705"/>
        <v>3500</v>
      </c>
      <c r="AG975" s="2206">
        <f t="shared" si="706"/>
        <v>2500</v>
      </c>
      <c r="AH975" s="2206">
        <f t="shared" si="707"/>
        <v>0</v>
      </c>
      <c r="AI975" s="2207">
        <f t="shared" si="708"/>
        <v>1000</v>
      </c>
      <c r="AJ975" s="2246">
        <v>0</v>
      </c>
      <c r="AK975" s="2075">
        <v>2500</v>
      </c>
      <c r="AL975" s="2075"/>
      <c r="AM975" s="2075">
        <v>1000</v>
      </c>
      <c r="AN975" s="2206">
        <f t="shared" si="737"/>
        <v>3500</v>
      </c>
      <c r="AO975" s="2206">
        <f t="shared" si="709"/>
        <v>0</v>
      </c>
      <c r="AP975" s="2206">
        <f t="shared" si="710"/>
        <v>0</v>
      </c>
      <c r="AQ975" s="2206">
        <f t="shared" si="711"/>
        <v>0</v>
      </c>
      <c r="AR975" s="2206">
        <f t="shared" si="712"/>
        <v>0</v>
      </c>
      <c r="AS975" s="2244">
        <v>0</v>
      </c>
      <c r="AT975" s="2075">
        <v>2500</v>
      </c>
      <c r="AU975" s="2075"/>
      <c r="AV975" s="2075">
        <v>1000</v>
      </c>
      <c r="AW975" s="2206">
        <f t="shared" si="738"/>
        <v>3500</v>
      </c>
      <c r="AX975" s="2206">
        <f t="shared" si="713"/>
        <v>0</v>
      </c>
      <c r="AY975" s="2206">
        <f t="shared" si="714"/>
        <v>0</v>
      </c>
      <c r="AZ975" s="2206">
        <f t="shared" si="715"/>
        <v>0</v>
      </c>
      <c r="BA975" s="2206">
        <f t="shared" si="716"/>
        <v>0</v>
      </c>
      <c r="BB975" s="2244">
        <f t="shared" si="727"/>
        <v>0</v>
      </c>
      <c r="BC975" s="2207">
        <f t="shared" si="728"/>
        <v>0</v>
      </c>
      <c r="BD975" s="2244">
        <f t="shared" si="733"/>
        <v>-1</v>
      </c>
      <c r="BE975" s="2207">
        <f t="shared" si="734"/>
        <v>-3500</v>
      </c>
      <c r="BF975" s="2246">
        <v>0</v>
      </c>
      <c r="BG975" s="2075">
        <v>2500</v>
      </c>
      <c r="BH975" s="2075">
        <v>0</v>
      </c>
      <c r="BI975" s="2075">
        <v>1000</v>
      </c>
      <c r="BJ975" s="2206">
        <f t="shared" si="739"/>
        <v>3500</v>
      </c>
      <c r="BK975" s="2206">
        <f t="shared" si="717"/>
        <v>0</v>
      </c>
      <c r="BL975" s="2206">
        <f t="shared" si="718"/>
        <v>0</v>
      </c>
      <c r="BM975" s="2206">
        <f t="shared" si="719"/>
        <v>0</v>
      </c>
      <c r="BN975" s="2206">
        <f t="shared" si="720"/>
        <v>0</v>
      </c>
      <c r="BO975" s="2244">
        <v>0</v>
      </c>
      <c r="BP975" s="2075">
        <v>2500</v>
      </c>
      <c r="BQ975" s="2075">
        <v>0</v>
      </c>
      <c r="BR975" s="2075">
        <v>1000</v>
      </c>
      <c r="BS975" s="2206">
        <f t="shared" si="740"/>
        <v>3500</v>
      </c>
      <c r="BT975" s="2206">
        <f t="shared" si="721"/>
        <v>0</v>
      </c>
      <c r="BU975" s="2206">
        <f t="shared" si="722"/>
        <v>0</v>
      </c>
      <c r="BV975" s="2206">
        <f t="shared" si="723"/>
        <v>0</v>
      </c>
      <c r="BW975" s="2206">
        <f t="shared" si="724"/>
        <v>0</v>
      </c>
      <c r="BX975" s="2244">
        <f t="shared" si="729"/>
        <v>0</v>
      </c>
      <c r="BY975" s="2207">
        <f t="shared" si="730"/>
        <v>0</v>
      </c>
      <c r="BZ975" s="2211">
        <f t="shared" si="731"/>
        <v>-1</v>
      </c>
      <c r="CA975" s="2212">
        <f t="shared" si="732"/>
        <v>-3500</v>
      </c>
      <c r="CB975" s="2083"/>
      <c r="CC975" s="2083"/>
      <c r="CD975" s="2237"/>
      <c r="CF975" s="2200"/>
    </row>
    <row r="976" spans="1:84" s="1974" customFormat="1" ht="18" customHeight="1" outlineLevel="1">
      <c r="A976" s="2235" t="s">
        <v>4802</v>
      </c>
      <c r="B976" s="2235" t="b">
        <v>1</v>
      </c>
      <c r="C976" s="2201"/>
      <c r="D976" s="2236" t="s">
        <v>4239</v>
      </c>
      <c r="E976" s="2243"/>
      <c r="F976" s="2204" t="s">
        <v>154</v>
      </c>
      <c r="G976" s="2244">
        <v>0</v>
      </c>
      <c r="H976" s="2206">
        <v>1590</v>
      </c>
      <c r="I976" s="2206"/>
      <c r="J976" s="2206"/>
      <c r="K976" s="2206">
        <f t="shared" si="696"/>
        <v>1590</v>
      </c>
      <c r="L976" s="2206">
        <f t="shared" si="697"/>
        <v>0</v>
      </c>
      <c r="M976" s="2206">
        <f t="shared" si="698"/>
        <v>0</v>
      </c>
      <c r="N976" s="2206">
        <f t="shared" si="699"/>
        <v>0</v>
      </c>
      <c r="O976" s="2206">
        <f t="shared" si="700"/>
        <v>0</v>
      </c>
      <c r="P976" s="2244">
        <v>0</v>
      </c>
      <c r="Q976" s="2206">
        <v>1590</v>
      </c>
      <c r="R976" s="2206"/>
      <c r="S976" s="2206"/>
      <c r="T976" s="2206">
        <f t="shared" si="735"/>
        <v>1590</v>
      </c>
      <c r="U976" s="2206">
        <f t="shared" si="701"/>
        <v>0</v>
      </c>
      <c r="V976" s="2206">
        <f t="shared" si="702"/>
        <v>0</v>
      </c>
      <c r="W976" s="2206">
        <f t="shared" si="703"/>
        <v>0</v>
      </c>
      <c r="X976" s="2206">
        <f t="shared" si="704"/>
        <v>0</v>
      </c>
      <c r="Y976" s="2244">
        <f t="shared" si="725"/>
        <v>0</v>
      </c>
      <c r="Z976" s="2207">
        <f t="shared" si="726"/>
        <v>0</v>
      </c>
      <c r="AA976" s="2244">
        <v>4</v>
      </c>
      <c r="AB976" s="2206">
        <v>3500</v>
      </c>
      <c r="AC976" s="2206"/>
      <c r="AD976" s="2206">
        <v>1000</v>
      </c>
      <c r="AE976" s="2206">
        <f t="shared" si="736"/>
        <v>4500</v>
      </c>
      <c r="AF976" s="2206">
        <f t="shared" si="705"/>
        <v>18000</v>
      </c>
      <c r="AG976" s="2206">
        <f t="shared" si="706"/>
        <v>14000</v>
      </c>
      <c r="AH976" s="2206">
        <f t="shared" si="707"/>
        <v>0</v>
      </c>
      <c r="AI976" s="2207">
        <f t="shared" si="708"/>
        <v>4000</v>
      </c>
      <c r="AJ976" s="2246">
        <v>0</v>
      </c>
      <c r="AK976" s="2075">
        <v>3500</v>
      </c>
      <c r="AL976" s="2075"/>
      <c r="AM976" s="2075">
        <v>1000</v>
      </c>
      <c r="AN976" s="2206">
        <f t="shared" si="737"/>
        <v>4500</v>
      </c>
      <c r="AO976" s="2206">
        <f t="shared" si="709"/>
        <v>0</v>
      </c>
      <c r="AP976" s="2206">
        <f t="shared" si="710"/>
        <v>0</v>
      </c>
      <c r="AQ976" s="2206">
        <f t="shared" si="711"/>
        <v>0</v>
      </c>
      <c r="AR976" s="2206">
        <f t="shared" si="712"/>
        <v>0</v>
      </c>
      <c r="AS976" s="2244">
        <v>0</v>
      </c>
      <c r="AT976" s="2075">
        <v>3500</v>
      </c>
      <c r="AU976" s="2075"/>
      <c r="AV976" s="2075">
        <v>1000</v>
      </c>
      <c r="AW976" s="2206">
        <f t="shared" si="738"/>
        <v>4500</v>
      </c>
      <c r="AX976" s="2206">
        <f t="shared" si="713"/>
        <v>0</v>
      </c>
      <c r="AY976" s="2206">
        <f t="shared" si="714"/>
        <v>0</v>
      </c>
      <c r="AZ976" s="2206">
        <f t="shared" si="715"/>
        <v>0</v>
      </c>
      <c r="BA976" s="2206">
        <f t="shared" si="716"/>
        <v>0</v>
      </c>
      <c r="BB976" s="2244">
        <f t="shared" si="727"/>
        <v>0</v>
      </c>
      <c r="BC976" s="2207">
        <f t="shared" si="728"/>
        <v>0</v>
      </c>
      <c r="BD976" s="2244">
        <f t="shared" si="733"/>
        <v>-4</v>
      </c>
      <c r="BE976" s="2207">
        <f t="shared" si="734"/>
        <v>-18000</v>
      </c>
      <c r="BF976" s="2246">
        <v>0</v>
      </c>
      <c r="BG976" s="2075">
        <v>3500</v>
      </c>
      <c r="BH976" s="2075">
        <v>0</v>
      </c>
      <c r="BI976" s="2075">
        <v>1000</v>
      </c>
      <c r="BJ976" s="2206">
        <f t="shared" si="739"/>
        <v>4500</v>
      </c>
      <c r="BK976" s="2206">
        <f t="shared" si="717"/>
        <v>0</v>
      </c>
      <c r="BL976" s="2206">
        <f t="shared" si="718"/>
        <v>0</v>
      </c>
      <c r="BM976" s="2206">
        <f t="shared" si="719"/>
        <v>0</v>
      </c>
      <c r="BN976" s="2206">
        <f t="shared" si="720"/>
        <v>0</v>
      </c>
      <c r="BO976" s="2244">
        <v>0</v>
      </c>
      <c r="BP976" s="2075">
        <v>3500</v>
      </c>
      <c r="BQ976" s="2075">
        <v>0</v>
      </c>
      <c r="BR976" s="2075">
        <v>1000</v>
      </c>
      <c r="BS976" s="2206">
        <f t="shared" si="740"/>
        <v>4500</v>
      </c>
      <c r="BT976" s="2206">
        <f t="shared" si="721"/>
        <v>0</v>
      </c>
      <c r="BU976" s="2206">
        <f t="shared" si="722"/>
        <v>0</v>
      </c>
      <c r="BV976" s="2206">
        <f t="shared" si="723"/>
        <v>0</v>
      </c>
      <c r="BW976" s="2206">
        <f t="shared" si="724"/>
        <v>0</v>
      </c>
      <c r="BX976" s="2244">
        <f t="shared" si="729"/>
        <v>0</v>
      </c>
      <c r="BY976" s="2207">
        <f t="shared" si="730"/>
        <v>0</v>
      </c>
      <c r="BZ976" s="2211">
        <f t="shared" si="731"/>
        <v>-4</v>
      </c>
      <c r="CA976" s="2212">
        <f t="shared" si="732"/>
        <v>-18000</v>
      </c>
      <c r="CB976" s="2083"/>
      <c r="CC976" s="2083"/>
      <c r="CD976" s="2237"/>
      <c r="CF976" s="2200"/>
    </row>
    <row r="977" spans="1:84" s="1974" customFormat="1" ht="18" customHeight="1" outlineLevel="1">
      <c r="A977" s="2235" t="s">
        <v>4803</v>
      </c>
      <c r="B977" s="2235" t="b">
        <v>1</v>
      </c>
      <c r="C977" s="2201"/>
      <c r="D977" s="2236" t="s">
        <v>4241</v>
      </c>
      <c r="E977" s="2243"/>
      <c r="F977" s="2204" t="s">
        <v>154</v>
      </c>
      <c r="G977" s="2244">
        <v>50</v>
      </c>
      <c r="H977" s="2206">
        <v>1590</v>
      </c>
      <c r="I977" s="2206"/>
      <c r="J977" s="2206"/>
      <c r="K977" s="2206">
        <f t="shared" si="696"/>
        <v>1590</v>
      </c>
      <c r="L977" s="2206">
        <f t="shared" si="697"/>
        <v>79500</v>
      </c>
      <c r="M977" s="2206">
        <f t="shared" si="698"/>
        <v>79500</v>
      </c>
      <c r="N977" s="2206">
        <f t="shared" si="699"/>
        <v>0</v>
      </c>
      <c r="O977" s="2206">
        <f t="shared" si="700"/>
        <v>0</v>
      </c>
      <c r="P977" s="2244">
        <v>50</v>
      </c>
      <c r="Q977" s="2206">
        <v>1590</v>
      </c>
      <c r="R977" s="2206"/>
      <c r="S977" s="2206"/>
      <c r="T977" s="2206">
        <f t="shared" si="735"/>
        <v>1590</v>
      </c>
      <c r="U977" s="2206">
        <f t="shared" si="701"/>
        <v>79500</v>
      </c>
      <c r="V977" s="2206">
        <f t="shared" si="702"/>
        <v>79500</v>
      </c>
      <c r="W977" s="2206">
        <f t="shared" si="703"/>
        <v>0</v>
      </c>
      <c r="X977" s="2206">
        <f t="shared" si="704"/>
        <v>0</v>
      </c>
      <c r="Y977" s="2244">
        <f t="shared" si="725"/>
        <v>0</v>
      </c>
      <c r="Z977" s="2207">
        <f t="shared" si="726"/>
        <v>0</v>
      </c>
      <c r="AA977" s="2244">
        <v>44</v>
      </c>
      <c r="AB977" s="2206">
        <v>3500</v>
      </c>
      <c r="AC977" s="2206"/>
      <c r="AD977" s="2206">
        <v>1000</v>
      </c>
      <c r="AE977" s="2206">
        <f t="shared" si="736"/>
        <v>4500</v>
      </c>
      <c r="AF977" s="2206">
        <f t="shared" si="705"/>
        <v>198000</v>
      </c>
      <c r="AG977" s="2206">
        <f t="shared" si="706"/>
        <v>154000</v>
      </c>
      <c r="AH977" s="2206">
        <f t="shared" si="707"/>
        <v>0</v>
      </c>
      <c r="AI977" s="2207">
        <f t="shared" si="708"/>
        <v>44000</v>
      </c>
      <c r="AJ977" s="2246">
        <v>50</v>
      </c>
      <c r="AK977" s="2075">
        <v>3500</v>
      </c>
      <c r="AL977" s="2075"/>
      <c r="AM977" s="2075">
        <v>1000</v>
      </c>
      <c r="AN977" s="2206">
        <f t="shared" si="737"/>
        <v>4500</v>
      </c>
      <c r="AO977" s="2206">
        <f t="shared" si="709"/>
        <v>225000</v>
      </c>
      <c r="AP977" s="2206">
        <f t="shared" si="710"/>
        <v>175000</v>
      </c>
      <c r="AQ977" s="2206">
        <f t="shared" si="711"/>
        <v>0</v>
      </c>
      <c r="AR977" s="2206">
        <f t="shared" si="712"/>
        <v>50000</v>
      </c>
      <c r="AS977" s="2244">
        <v>50</v>
      </c>
      <c r="AT977" s="2075">
        <v>3500</v>
      </c>
      <c r="AU977" s="2075"/>
      <c r="AV977" s="2075">
        <v>1000</v>
      </c>
      <c r="AW977" s="2206">
        <f t="shared" si="738"/>
        <v>4500</v>
      </c>
      <c r="AX977" s="2206">
        <f t="shared" si="713"/>
        <v>225000</v>
      </c>
      <c r="AY977" s="2206">
        <f t="shared" si="714"/>
        <v>175000</v>
      </c>
      <c r="AZ977" s="2206">
        <f t="shared" si="715"/>
        <v>0</v>
      </c>
      <c r="BA977" s="2206">
        <f t="shared" si="716"/>
        <v>50000</v>
      </c>
      <c r="BB977" s="2244">
        <f t="shared" si="727"/>
        <v>0</v>
      </c>
      <c r="BC977" s="2207">
        <f t="shared" si="728"/>
        <v>0</v>
      </c>
      <c r="BD977" s="2244">
        <f t="shared" si="733"/>
        <v>6</v>
      </c>
      <c r="BE977" s="2207">
        <f t="shared" si="734"/>
        <v>27000</v>
      </c>
      <c r="BF977" s="2246">
        <v>50</v>
      </c>
      <c r="BG977" s="2075">
        <v>3500</v>
      </c>
      <c r="BH977" s="2075">
        <v>0</v>
      </c>
      <c r="BI977" s="2075">
        <v>1000</v>
      </c>
      <c r="BJ977" s="2206">
        <f t="shared" si="739"/>
        <v>4500</v>
      </c>
      <c r="BK977" s="2206">
        <f t="shared" si="717"/>
        <v>225000</v>
      </c>
      <c r="BL977" s="2206">
        <f t="shared" si="718"/>
        <v>175000</v>
      </c>
      <c r="BM977" s="2206">
        <f t="shared" si="719"/>
        <v>0</v>
      </c>
      <c r="BN977" s="2206">
        <f t="shared" si="720"/>
        <v>50000</v>
      </c>
      <c r="BO977" s="2244">
        <v>50</v>
      </c>
      <c r="BP977" s="2075">
        <v>3500</v>
      </c>
      <c r="BQ977" s="2075">
        <v>0</v>
      </c>
      <c r="BR977" s="2075">
        <v>1000</v>
      </c>
      <c r="BS977" s="2206">
        <f t="shared" si="740"/>
        <v>4500</v>
      </c>
      <c r="BT977" s="2206">
        <f t="shared" si="721"/>
        <v>225000</v>
      </c>
      <c r="BU977" s="2206">
        <f t="shared" si="722"/>
        <v>175000</v>
      </c>
      <c r="BV977" s="2206">
        <f t="shared" si="723"/>
        <v>0</v>
      </c>
      <c r="BW977" s="2206">
        <f t="shared" si="724"/>
        <v>50000</v>
      </c>
      <c r="BX977" s="2244">
        <f t="shared" si="729"/>
        <v>0</v>
      </c>
      <c r="BY977" s="2207">
        <f t="shared" si="730"/>
        <v>0</v>
      </c>
      <c r="BZ977" s="2211">
        <f t="shared" si="731"/>
        <v>6</v>
      </c>
      <c r="CA977" s="2212">
        <f t="shared" si="732"/>
        <v>27000</v>
      </c>
      <c r="CB977" s="2083"/>
      <c r="CC977" s="2083"/>
      <c r="CD977" s="2237"/>
      <c r="CF977" s="2200"/>
    </row>
    <row r="978" spans="1:84" s="1974" customFormat="1" ht="18" customHeight="1" outlineLevel="1">
      <c r="A978" s="2235" t="s">
        <v>4804</v>
      </c>
      <c r="B978" s="2235" t="b">
        <v>1</v>
      </c>
      <c r="C978" s="2201"/>
      <c r="D978" s="2236" t="s">
        <v>4243</v>
      </c>
      <c r="E978" s="2243" t="s">
        <v>4244</v>
      </c>
      <c r="F978" s="2204" t="s">
        <v>154</v>
      </c>
      <c r="G978" s="2244">
        <v>6</v>
      </c>
      <c r="H978" s="2206">
        <v>4460</v>
      </c>
      <c r="I978" s="2206"/>
      <c r="J978" s="2206"/>
      <c r="K978" s="2206">
        <f t="shared" si="696"/>
        <v>4460</v>
      </c>
      <c r="L978" s="2206">
        <f t="shared" si="697"/>
        <v>26760</v>
      </c>
      <c r="M978" s="2206">
        <f t="shared" si="698"/>
        <v>26760</v>
      </c>
      <c r="N978" s="2206">
        <f t="shared" si="699"/>
        <v>0</v>
      </c>
      <c r="O978" s="2206">
        <f t="shared" si="700"/>
        <v>0</v>
      </c>
      <c r="P978" s="2244">
        <v>6</v>
      </c>
      <c r="Q978" s="2206">
        <v>4460</v>
      </c>
      <c r="R978" s="2206"/>
      <c r="S978" s="2206"/>
      <c r="T978" s="2206">
        <f t="shared" si="735"/>
        <v>4460</v>
      </c>
      <c r="U978" s="2206">
        <f t="shared" si="701"/>
        <v>26760</v>
      </c>
      <c r="V978" s="2206">
        <f t="shared" si="702"/>
        <v>26760</v>
      </c>
      <c r="W978" s="2206">
        <f t="shared" si="703"/>
        <v>0</v>
      </c>
      <c r="X978" s="2206">
        <f t="shared" si="704"/>
        <v>0</v>
      </c>
      <c r="Y978" s="2244">
        <f t="shared" si="725"/>
        <v>0</v>
      </c>
      <c r="Z978" s="2207">
        <f t="shared" si="726"/>
        <v>0</v>
      </c>
      <c r="AA978" s="2244">
        <v>6</v>
      </c>
      <c r="AB978" s="2206">
        <v>17000</v>
      </c>
      <c r="AC978" s="2206"/>
      <c r="AD978" s="2206">
        <v>3000</v>
      </c>
      <c r="AE978" s="2206">
        <f t="shared" si="736"/>
        <v>20000</v>
      </c>
      <c r="AF978" s="2206">
        <f t="shared" si="705"/>
        <v>120000</v>
      </c>
      <c r="AG978" s="2206">
        <f t="shared" si="706"/>
        <v>102000</v>
      </c>
      <c r="AH978" s="2206">
        <f t="shared" si="707"/>
        <v>0</v>
      </c>
      <c r="AI978" s="2207">
        <f t="shared" si="708"/>
        <v>18000</v>
      </c>
      <c r="AJ978" s="2246">
        <v>6</v>
      </c>
      <c r="AK978" s="2075">
        <v>17000</v>
      </c>
      <c r="AL978" s="2075"/>
      <c r="AM978" s="2075">
        <v>3000</v>
      </c>
      <c r="AN978" s="2206">
        <f t="shared" si="737"/>
        <v>20000</v>
      </c>
      <c r="AO978" s="2206">
        <f t="shared" si="709"/>
        <v>120000</v>
      </c>
      <c r="AP978" s="2206">
        <f t="shared" si="710"/>
        <v>102000</v>
      </c>
      <c r="AQ978" s="2206">
        <f t="shared" si="711"/>
        <v>0</v>
      </c>
      <c r="AR978" s="2206">
        <f t="shared" si="712"/>
        <v>18000</v>
      </c>
      <c r="AS978" s="2244">
        <v>6</v>
      </c>
      <c r="AT978" s="2075">
        <v>17000</v>
      </c>
      <c r="AU978" s="2075"/>
      <c r="AV978" s="2075">
        <v>3000</v>
      </c>
      <c r="AW978" s="2206">
        <f t="shared" si="738"/>
        <v>20000</v>
      </c>
      <c r="AX978" s="2206">
        <f t="shared" si="713"/>
        <v>120000</v>
      </c>
      <c r="AY978" s="2206">
        <f t="shared" si="714"/>
        <v>102000</v>
      </c>
      <c r="AZ978" s="2206">
        <f t="shared" si="715"/>
        <v>0</v>
      </c>
      <c r="BA978" s="2206">
        <f t="shared" si="716"/>
        <v>18000</v>
      </c>
      <c r="BB978" s="2244">
        <f t="shared" si="727"/>
        <v>0</v>
      </c>
      <c r="BC978" s="2207">
        <f t="shared" si="728"/>
        <v>0</v>
      </c>
      <c r="BD978" s="2244">
        <f t="shared" si="733"/>
        <v>0</v>
      </c>
      <c r="BE978" s="2207">
        <f t="shared" si="734"/>
        <v>0</v>
      </c>
      <c r="BF978" s="2246">
        <v>6</v>
      </c>
      <c r="BG978" s="2075">
        <v>17000</v>
      </c>
      <c r="BH978" s="2075">
        <v>0</v>
      </c>
      <c r="BI978" s="2075">
        <v>3000</v>
      </c>
      <c r="BJ978" s="2206">
        <f t="shared" si="739"/>
        <v>20000</v>
      </c>
      <c r="BK978" s="2206">
        <f t="shared" si="717"/>
        <v>120000</v>
      </c>
      <c r="BL978" s="2206">
        <f t="shared" si="718"/>
        <v>102000</v>
      </c>
      <c r="BM978" s="2206">
        <f t="shared" si="719"/>
        <v>0</v>
      </c>
      <c r="BN978" s="2206">
        <f t="shared" si="720"/>
        <v>18000</v>
      </c>
      <c r="BO978" s="2244">
        <v>6</v>
      </c>
      <c r="BP978" s="2075">
        <v>17000</v>
      </c>
      <c r="BQ978" s="2075">
        <v>0</v>
      </c>
      <c r="BR978" s="2075">
        <v>3000</v>
      </c>
      <c r="BS978" s="2206">
        <f t="shared" si="740"/>
        <v>20000</v>
      </c>
      <c r="BT978" s="2206">
        <f t="shared" si="721"/>
        <v>120000</v>
      </c>
      <c r="BU978" s="2206">
        <f t="shared" si="722"/>
        <v>102000</v>
      </c>
      <c r="BV978" s="2206">
        <f t="shared" si="723"/>
        <v>0</v>
      </c>
      <c r="BW978" s="2206">
        <f t="shared" si="724"/>
        <v>18000</v>
      </c>
      <c r="BX978" s="2244">
        <f t="shared" si="729"/>
        <v>0</v>
      </c>
      <c r="BY978" s="2207">
        <f t="shared" si="730"/>
        <v>0</v>
      </c>
      <c r="BZ978" s="2211">
        <f t="shared" si="731"/>
        <v>0</v>
      </c>
      <c r="CA978" s="2212">
        <f t="shared" si="732"/>
        <v>0</v>
      </c>
      <c r="CB978" s="2083"/>
      <c r="CC978" s="2083"/>
      <c r="CD978" s="2237"/>
      <c r="CF978" s="2200"/>
    </row>
    <row r="979" spans="1:84" s="1974" customFormat="1" ht="18" customHeight="1" outlineLevel="1">
      <c r="A979" s="2235" t="s">
        <v>4805</v>
      </c>
      <c r="B979" s="2235" t="b">
        <v>1</v>
      </c>
      <c r="C979" s="2201"/>
      <c r="D979" s="2236" t="s">
        <v>3308</v>
      </c>
      <c r="E979" s="2243" t="s">
        <v>3309</v>
      </c>
      <c r="F979" s="2204" t="s">
        <v>154</v>
      </c>
      <c r="G979" s="2244">
        <v>1</v>
      </c>
      <c r="H979" s="2206">
        <v>22330</v>
      </c>
      <c r="I979" s="2206"/>
      <c r="J979" s="2206"/>
      <c r="K979" s="2206">
        <f t="shared" si="696"/>
        <v>22330</v>
      </c>
      <c r="L979" s="2206">
        <f t="shared" si="697"/>
        <v>22330</v>
      </c>
      <c r="M979" s="2206">
        <f t="shared" si="698"/>
        <v>22330</v>
      </c>
      <c r="N979" s="2206">
        <f t="shared" si="699"/>
        <v>0</v>
      </c>
      <c r="O979" s="2206">
        <f t="shared" si="700"/>
        <v>0</v>
      </c>
      <c r="P979" s="2244">
        <v>1</v>
      </c>
      <c r="Q979" s="2206">
        <v>22330</v>
      </c>
      <c r="R979" s="2206"/>
      <c r="S979" s="2206"/>
      <c r="T979" s="2206">
        <f t="shared" si="735"/>
        <v>22330</v>
      </c>
      <c r="U979" s="2206">
        <f t="shared" si="701"/>
        <v>22330</v>
      </c>
      <c r="V979" s="2206">
        <f t="shared" si="702"/>
        <v>22330</v>
      </c>
      <c r="W979" s="2206">
        <f t="shared" si="703"/>
        <v>0</v>
      </c>
      <c r="X979" s="2206">
        <f t="shared" si="704"/>
        <v>0</v>
      </c>
      <c r="Y979" s="2244">
        <f t="shared" si="725"/>
        <v>0</v>
      </c>
      <c r="Z979" s="2207">
        <f t="shared" si="726"/>
        <v>0</v>
      </c>
      <c r="AA979" s="2244">
        <v>1</v>
      </c>
      <c r="AB979" s="2206">
        <v>5000</v>
      </c>
      <c r="AC979" s="2206"/>
      <c r="AD979" s="2206">
        <v>5000</v>
      </c>
      <c r="AE979" s="2206">
        <f t="shared" si="736"/>
        <v>10000</v>
      </c>
      <c r="AF979" s="2206">
        <f t="shared" si="705"/>
        <v>10000</v>
      </c>
      <c r="AG979" s="2206">
        <f t="shared" si="706"/>
        <v>5000</v>
      </c>
      <c r="AH979" s="2206">
        <f t="shared" si="707"/>
        <v>0</v>
      </c>
      <c r="AI979" s="2207">
        <f t="shared" si="708"/>
        <v>5000</v>
      </c>
      <c r="AJ979" s="2246">
        <v>1</v>
      </c>
      <c r="AK979" s="2075">
        <v>5000</v>
      </c>
      <c r="AL979" s="2075"/>
      <c r="AM979" s="2075">
        <v>5000</v>
      </c>
      <c r="AN979" s="2206">
        <f t="shared" si="737"/>
        <v>10000</v>
      </c>
      <c r="AO979" s="2206">
        <f t="shared" si="709"/>
        <v>10000</v>
      </c>
      <c r="AP979" s="2206">
        <f t="shared" si="710"/>
        <v>5000</v>
      </c>
      <c r="AQ979" s="2206">
        <f t="shared" si="711"/>
        <v>0</v>
      </c>
      <c r="AR979" s="2206">
        <f t="shared" si="712"/>
        <v>5000</v>
      </c>
      <c r="AS979" s="2244">
        <v>1</v>
      </c>
      <c r="AT979" s="2075">
        <v>5000</v>
      </c>
      <c r="AU979" s="2075"/>
      <c r="AV979" s="2075">
        <v>5000</v>
      </c>
      <c r="AW979" s="2206">
        <f t="shared" si="738"/>
        <v>10000</v>
      </c>
      <c r="AX979" s="2206">
        <f t="shared" si="713"/>
        <v>10000</v>
      </c>
      <c r="AY979" s="2206">
        <f t="shared" si="714"/>
        <v>5000</v>
      </c>
      <c r="AZ979" s="2206">
        <f t="shared" si="715"/>
        <v>0</v>
      </c>
      <c r="BA979" s="2206">
        <f t="shared" si="716"/>
        <v>5000</v>
      </c>
      <c r="BB979" s="2244">
        <f t="shared" si="727"/>
        <v>0</v>
      </c>
      <c r="BC979" s="2207">
        <f t="shared" si="728"/>
        <v>0</v>
      </c>
      <c r="BD979" s="2244">
        <f t="shared" si="733"/>
        <v>0</v>
      </c>
      <c r="BE979" s="2207">
        <f t="shared" si="734"/>
        <v>0</v>
      </c>
      <c r="BF979" s="2246">
        <v>1</v>
      </c>
      <c r="BG979" s="2075">
        <v>5000</v>
      </c>
      <c r="BH979" s="2075">
        <v>0</v>
      </c>
      <c r="BI979" s="2075">
        <v>5000</v>
      </c>
      <c r="BJ979" s="2206">
        <f t="shared" si="739"/>
        <v>10000</v>
      </c>
      <c r="BK979" s="2206">
        <f t="shared" si="717"/>
        <v>10000</v>
      </c>
      <c r="BL979" s="2206">
        <f t="shared" si="718"/>
        <v>5000</v>
      </c>
      <c r="BM979" s="2206">
        <f t="shared" si="719"/>
        <v>0</v>
      </c>
      <c r="BN979" s="2206">
        <f t="shared" si="720"/>
        <v>5000</v>
      </c>
      <c r="BO979" s="2244">
        <v>1</v>
      </c>
      <c r="BP979" s="2075">
        <v>5000</v>
      </c>
      <c r="BQ979" s="2075">
        <v>0</v>
      </c>
      <c r="BR979" s="2075">
        <v>5000</v>
      </c>
      <c r="BS979" s="2206">
        <f t="shared" si="740"/>
        <v>10000</v>
      </c>
      <c r="BT979" s="2206">
        <f t="shared" si="721"/>
        <v>10000</v>
      </c>
      <c r="BU979" s="2206">
        <f t="shared" si="722"/>
        <v>5000</v>
      </c>
      <c r="BV979" s="2206">
        <f t="shared" si="723"/>
        <v>0</v>
      </c>
      <c r="BW979" s="2206">
        <f t="shared" si="724"/>
        <v>5000</v>
      </c>
      <c r="BX979" s="2244">
        <f t="shared" si="729"/>
        <v>0</v>
      </c>
      <c r="BY979" s="2207">
        <f t="shared" si="730"/>
        <v>0</v>
      </c>
      <c r="BZ979" s="2211">
        <f t="shared" si="731"/>
        <v>0</v>
      </c>
      <c r="CA979" s="2212">
        <f t="shared" si="732"/>
        <v>0</v>
      </c>
      <c r="CB979" s="2083"/>
      <c r="CC979" s="2083"/>
      <c r="CD979" s="2237"/>
      <c r="CF979" s="2200"/>
    </row>
    <row r="980" spans="1:84" s="1974" customFormat="1" ht="18" customHeight="1" outlineLevel="1">
      <c r="A980" s="2235" t="s">
        <v>4806</v>
      </c>
      <c r="B980" s="2235" t="b">
        <v>1</v>
      </c>
      <c r="C980" s="2201"/>
      <c r="D980" s="2236" t="s">
        <v>3311</v>
      </c>
      <c r="E980" s="2243" t="s">
        <v>4248</v>
      </c>
      <c r="F980" s="2204" t="s">
        <v>154</v>
      </c>
      <c r="G980" s="2244">
        <v>32</v>
      </c>
      <c r="H980" s="2206"/>
      <c r="I980" s="2206">
        <v>26440</v>
      </c>
      <c r="J980" s="2206">
        <v>250</v>
      </c>
      <c r="K980" s="2206">
        <f t="shared" si="696"/>
        <v>26690</v>
      </c>
      <c r="L980" s="2206">
        <f t="shared" si="697"/>
        <v>854080</v>
      </c>
      <c r="M980" s="2206">
        <f t="shared" si="698"/>
        <v>0</v>
      </c>
      <c r="N980" s="2206">
        <f t="shared" si="699"/>
        <v>846080</v>
      </c>
      <c r="O980" s="2206">
        <f t="shared" si="700"/>
        <v>8000</v>
      </c>
      <c r="P980" s="2244">
        <v>32</v>
      </c>
      <c r="Q980" s="2206"/>
      <c r="R980" s="2206">
        <v>26440</v>
      </c>
      <c r="S980" s="2206">
        <v>250</v>
      </c>
      <c r="T980" s="2206">
        <f t="shared" si="735"/>
        <v>26690</v>
      </c>
      <c r="U980" s="2206">
        <f t="shared" si="701"/>
        <v>854080</v>
      </c>
      <c r="V980" s="2206">
        <f t="shared" si="702"/>
        <v>0</v>
      </c>
      <c r="W980" s="2206">
        <f t="shared" si="703"/>
        <v>846080</v>
      </c>
      <c r="X980" s="2206">
        <f t="shared" si="704"/>
        <v>8000</v>
      </c>
      <c r="Y980" s="2244">
        <f t="shared" si="725"/>
        <v>0</v>
      </c>
      <c r="Z980" s="2207">
        <f t="shared" si="726"/>
        <v>0</v>
      </c>
      <c r="AA980" s="2244">
        <v>64</v>
      </c>
      <c r="AB980" s="2206">
        <v>3000</v>
      </c>
      <c r="AC980" s="2206"/>
      <c r="AD980" s="2206">
        <v>1000</v>
      </c>
      <c r="AE980" s="2206">
        <f t="shared" si="736"/>
        <v>4000</v>
      </c>
      <c r="AF980" s="2206">
        <f t="shared" si="705"/>
        <v>256000</v>
      </c>
      <c r="AG980" s="2206">
        <f t="shared" si="706"/>
        <v>192000</v>
      </c>
      <c r="AH980" s="2206">
        <f t="shared" si="707"/>
        <v>0</v>
      </c>
      <c r="AI980" s="2207">
        <f t="shared" si="708"/>
        <v>64000</v>
      </c>
      <c r="AJ980" s="2246">
        <v>32</v>
      </c>
      <c r="AK980" s="2075">
        <v>3000</v>
      </c>
      <c r="AL980" s="2075"/>
      <c r="AM980" s="2075">
        <v>1000</v>
      </c>
      <c r="AN980" s="2206">
        <f t="shared" si="737"/>
        <v>4000</v>
      </c>
      <c r="AO980" s="2206">
        <f t="shared" si="709"/>
        <v>128000</v>
      </c>
      <c r="AP980" s="2206">
        <f t="shared" si="710"/>
        <v>96000</v>
      </c>
      <c r="AQ980" s="2206">
        <f t="shared" si="711"/>
        <v>0</v>
      </c>
      <c r="AR980" s="2206">
        <f t="shared" si="712"/>
        <v>32000</v>
      </c>
      <c r="AS980" s="2244">
        <v>32</v>
      </c>
      <c r="AT980" s="2075">
        <v>3000</v>
      </c>
      <c r="AU980" s="2075"/>
      <c r="AV980" s="2075">
        <v>1000</v>
      </c>
      <c r="AW980" s="2206">
        <f t="shared" si="738"/>
        <v>4000</v>
      </c>
      <c r="AX980" s="2206">
        <f t="shared" si="713"/>
        <v>128000</v>
      </c>
      <c r="AY980" s="2206">
        <f t="shared" si="714"/>
        <v>96000</v>
      </c>
      <c r="AZ980" s="2206">
        <f t="shared" si="715"/>
        <v>0</v>
      </c>
      <c r="BA980" s="2206">
        <f t="shared" si="716"/>
        <v>32000</v>
      </c>
      <c r="BB980" s="2244">
        <f t="shared" si="727"/>
        <v>0</v>
      </c>
      <c r="BC980" s="2207">
        <f t="shared" si="728"/>
        <v>0</v>
      </c>
      <c r="BD980" s="2244">
        <f t="shared" si="733"/>
        <v>-32</v>
      </c>
      <c r="BE980" s="2207">
        <f t="shared" si="734"/>
        <v>-128000</v>
      </c>
      <c r="BF980" s="2246">
        <v>32</v>
      </c>
      <c r="BG980" s="2075">
        <v>3000</v>
      </c>
      <c r="BH980" s="2075">
        <v>0</v>
      </c>
      <c r="BI980" s="2075">
        <v>1000</v>
      </c>
      <c r="BJ980" s="2206">
        <f t="shared" si="739"/>
        <v>4000</v>
      </c>
      <c r="BK980" s="2206">
        <f t="shared" si="717"/>
        <v>128000</v>
      </c>
      <c r="BL980" s="2206">
        <f t="shared" si="718"/>
        <v>96000</v>
      </c>
      <c r="BM980" s="2206">
        <f t="shared" si="719"/>
        <v>0</v>
      </c>
      <c r="BN980" s="2206">
        <f t="shared" si="720"/>
        <v>32000</v>
      </c>
      <c r="BO980" s="2244">
        <v>32</v>
      </c>
      <c r="BP980" s="2075">
        <v>3000</v>
      </c>
      <c r="BQ980" s="2075">
        <v>0</v>
      </c>
      <c r="BR980" s="2075">
        <v>1000</v>
      </c>
      <c r="BS980" s="2206">
        <f t="shared" si="740"/>
        <v>4000</v>
      </c>
      <c r="BT980" s="2206">
        <f t="shared" si="721"/>
        <v>128000</v>
      </c>
      <c r="BU980" s="2206">
        <f t="shared" si="722"/>
        <v>96000</v>
      </c>
      <c r="BV980" s="2206">
        <f t="shared" si="723"/>
        <v>0</v>
      </c>
      <c r="BW980" s="2206">
        <f t="shared" si="724"/>
        <v>32000</v>
      </c>
      <c r="BX980" s="2244">
        <f t="shared" si="729"/>
        <v>0</v>
      </c>
      <c r="BY980" s="2207">
        <f t="shared" si="730"/>
        <v>0</v>
      </c>
      <c r="BZ980" s="2211">
        <f t="shared" si="731"/>
        <v>-32</v>
      </c>
      <c r="CA980" s="2212">
        <f t="shared" si="732"/>
        <v>-128000</v>
      </c>
      <c r="CB980" s="2083"/>
      <c r="CC980" s="2083"/>
      <c r="CD980" s="2237"/>
      <c r="CF980" s="2200"/>
    </row>
    <row r="981" spans="1:84" s="1974" customFormat="1" ht="18" customHeight="1" outlineLevel="1">
      <c r="A981" s="2235" t="s">
        <v>4807</v>
      </c>
      <c r="B981" s="2235" t="b">
        <v>1</v>
      </c>
      <c r="C981" s="2201"/>
      <c r="D981" s="2236" t="s">
        <v>3311</v>
      </c>
      <c r="E981" s="2243" t="s">
        <v>3312</v>
      </c>
      <c r="F981" s="2204" t="s">
        <v>154</v>
      </c>
      <c r="G981" s="2244">
        <v>48</v>
      </c>
      <c r="H981" s="2206"/>
      <c r="I981" s="2206">
        <v>26440</v>
      </c>
      <c r="J981" s="2206">
        <v>250</v>
      </c>
      <c r="K981" s="2206">
        <f t="shared" ref="K981:K1044" si="741">J981+I981+H981</f>
        <v>26690</v>
      </c>
      <c r="L981" s="2206">
        <f t="shared" si="697"/>
        <v>1281120</v>
      </c>
      <c r="M981" s="2206">
        <f t="shared" si="698"/>
        <v>0</v>
      </c>
      <c r="N981" s="2206">
        <f t="shared" si="699"/>
        <v>1269120</v>
      </c>
      <c r="O981" s="2206">
        <f t="shared" si="700"/>
        <v>12000</v>
      </c>
      <c r="P981" s="2244">
        <v>48</v>
      </c>
      <c r="Q981" s="2206"/>
      <c r="R981" s="2206">
        <v>26440</v>
      </c>
      <c r="S981" s="2206">
        <v>250</v>
      </c>
      <c r="T981" s="2206">
        <f t="shared" si="735"/>
        <v>26690</v>
      </c>
      <c r="U981" s="2206">
        <f t="shared" si="701"/>
        <v>1281120</v>
      </c>
      <c r="V981" s="2206">
        <f t="shared" si="702"/>
        <v>0</v>
      </c>
      <c r="W981" s="2206">
        <f t="shared" si="703"/>
        <v>1269120</v>
      </c>
      <c r="X981" s="2206">
        <f t="shared" si="704"/>
        <v>12000</v>
      </c>
      <c r="Y981" s="2244">
        <f t="shared" si="725"/>
        <v>0</v>
      </c>
      <c r="Z981" s="2207">
        <f t="shared" si="726"/>
        <v>0</v>
      </c>
      <c r="AA981" s="2244">
        <v>66</v>
      </c>
      <c r="AB981" s="2206">
        <v>2000</v>
      </c>
      <c r="AC981" s="2206"/>
      <c r="AD981" s="2206">
        <v>3000</v>
      </c>
      <c r="AE981" s="2206">
        <f t="shared" si="736"/>
        <v>5000</v>
      </c>
      <c r="AF981" s="2206">
        <f t="shared" si="705"/>
        <v>330000</v>
      </c>
      <c r="AG981" s="2206">
        <f t="shared" si="706"/>
        <v>132000</v>
      </c>
      <c r="AH981" s="2206">
        <f t="shared" si="707"/>
        <v>0</v>
      </c>
      <c r="AI981" s="2207">
        <f t="shared" si="708"/>
        <v>198000</v>
      </c>
      <c r="AJ981" s="2246">
        <v>48</v>
      </c>
      <c r="AK981" s="2075">
        <v>2000</v>
      </c>
      <c r="AL981" s="2075"/>
      <c r="AM981" s="2075">
        <v>3000</v>
      </c>
      <c r="AN981" s="2206">
        <f t="shared" si="737"/>
        <v>5000</v>
      </c>
      <c r="AO981" s="2206">
        <f t="shared" si="709"/>
        <v>240000</v>
      </c>
      <c r="AP981" s="2206">
        <f t="shared" si="710"/>
        <v>96000</v>
      </c>
      <c r="AQ981" s="2206">
        <f t="shared" si="711"/>
        <v>0</v>
      </c>
      <c r="AR981" s="2206">
        <f t="shared" si="712"/>
        <v>144000</v>
      </c>
      <c r="AS981" s="2244">
        <v>48</v>
      </c>
      <c r="AT981" s="2075">
        <v>2000</v>
      </c>
      <c r="AU981" s="2075"/>
      <c r="AV981" s="2075">
        <v>3000</v>
      </c>
      <c r="AW981" s="2206">
        <f t="shared" si="738"/>
        <v>5000</v>
      </c>
      <c r="AX981" s="2206">
        <f t="shared" si="713"/>
        <v>240000</v>
      </c>
      <c r="AY981" s="2206">
        <f t="shared" si="714"/>
        <v>96000</v>
      </c>
      <c r="AZ981" s="2206">
        <f t="shared" si="715"/>
        <v>0</v>
      </c>
      <c r="BA981" s="2206">
        <f t="shared" si="716"/>
        <v>144000</v>
      </c>
      <c r="BB981" s="2244">
        <f t="shared" si="727"/>
        <v>0</v>
      </c>
      <c r="BC981" s="2207">
        <f t="shared" si="728"/>
        <v>0</v>
      </c>
      <c r="BD981" s="2244">
        <f t="shared" si="733"/>
        <v>-18</v>
      </c>
      <c r="BE981" s="2207">
        <f t="shared" si="734"/>
        <v>-90000</v>
      </c>
      <c r="BF981" s="2246">
        <v>48</v>
      </c>
      <c r="BG981" s="2075">
        <v>2000</v>
      </c>
      <c r="BH981" s="2075">
        <v>0</v>
      </c>
      <c r="BI981" s="2075">
        <v>3000</v>
      </c>
      <c r="BJ981" s="2206">
        <f t="shared" si="739"/>
        <v>5000</v>
      </c>
      <c r="BK981" s="2206">
        <f t="shared" si="717"/>
        <v>240000</v>
      </c>
      <c r="BL981" s="2206">
        <f t="shared" si="718"/>
        <v>96000</v>
      </c>
      <c r="BM981" s="2206">
        <f t="shared" si="719"/>
        <v>0</v>
      </c>
      <c r="BN981" s="2206">
        <f t="shared" si="720"/>
        <v>144000</v>
      </c>
      <c r="BO981" s="2244">
        <v>48</v>
      </c>
      <c r="BP981" s="2075">
        <v>2000</v>
      </c>
      <c r="BQ981" s="2075">
        <v>0</v>
      </c>
      <c r="BR981" s="2075">
        <v>3000</v>
      </c>
      <c r="BS981" s="2206">
        <f t="shared" si="740"/>
        <v>5000</v>
      </c>
      <c r="BT981" s="2206">
        <f t="shared" si="721"/>
        <v>240000</v>
      </c>
      <c r="BU981" s="2206">
        <f t="shared" si="722"/>
        <v>96000</v>
      </c>
      <c r="BV981" s="2206">
        <f t="shared" si="723"/>
        <v>0</v>
      </c>
      <c r="BW981" s="2206">
        <f t="shared" si="724"/>
        <v>144000</v>
      </c>
      <c r="BX981" s="2244">
        <f t="shared" si="729"/>
        <v>0</v>
      </c>
      <c r="BY981" s="2207">
        <f t="shared" si="730"/>
        <v>0</v>
      </c>
      <c r="BZ981" s="2211">
        <f t="shared" si="731"/>
        <v>-18</v>
      </c>
      <c r="CA981" s="2212">
        <f t="shared" si="732"/>
        <v>-90000</v>
      </c>
      <c r="CB981" s="2083"/>
      <c r="CC981" s="2083"/>
      <c r="CD981" s="2237"/>
      <c r="CF981" s="2200"/>
    </row>
    <row r="982" spans="1:84" s="1974" customFormat="1" ht="18" customHeight="1" outlineLevel="1">
      <c r="A982" s="2235" t="s">
        <v>4808</v>
      </c>
      <c r="B982" s="2235" t="b">
        <v>1</v>
      </c>
      <c r="C982" s="2201"/>
      <c r="D982" s="2236" t="s">
        <v>3314</v>
      </c>
      <c r="E982" s="2243" t="s">
        <v>4251</v>
      </c>
      <c r="F982" s="2204" t="s">
        <v>154</v>
      </c>
      <c r="G982" s="2244">
        <v>31</v>
      </c>
      <c r="H982" s="2206"/>
      <c r="I982" s="2206">
        <v>9810</v>
      </c>
      <c r="J982" s="2206"/>
      <c r="K982" s="2206">
        <f t="shared" si="741"/>
        <v>9810</v>
      </c>
      <c r="L982" s="2206">
        <f t="shared" ref="L982:L1045" si="742">M982+N982+O982</f>
        <v>304110</v>
      </c>
      <c r="M982" s="2206">
        <f t="shared" ref="M982:M1045" si="743">TRUNC(G982*H982,0)</f>
        <v>0</v>
      </c>
      <c r="N982" s="2206">
        <f t="shared" ref="N982:N1045" si="744">TRUNC(G982*I982,0)</f>
        <v>304110</v>
      </c>
      <c r="O982" s="2206">
        <f t="shared" ref="O982:O1045" si="745">TRUNC(G982*J982,0)</f>
        <v>0</v>
      </c>
      <c r="P982" s="2244">
        <v>31</v>
      </c>
      <c r="Q982" s="2206"/>
      <c r="R982" s="2206">
        <v>9810</v>
      </c>
      <c r="S982" s="2206"/>
      <c r="T982" s="2206">
        <f t="shared" si="735"/>
        <v>9810</v>
      </c>
      <c r="U982" s="2206">
        <f t="shared" ref="U982:U1045" si="746">V982+W982+X982</f>
        <v>304110</v>
      </c>
      <c r="V982" s="2206">
        <f t="shared" ref="V982:V1045" si="747">TRUNC(P982*Q982,0)</f>
        <v>0</v>
      </c>
      <c r="W982" s="2206">
        <f t="shared" ref="W982:W1045" si="748">TRUNC(P982*R982,0)</f>
        <v>304110</v>
      </c>
      <c r="X982" s="2206">
        <f t="shared" ref="X982:X1045" si="749">TRUNC(P982*S982,0)</f>
        <v>0</v>
      </c>
      <c r="Y982" s="2244">
        <f t="shared" si="725"/>
        <v>0</v>
      </c>
      <c r="Z982" s="2207">
        <f t="shared" si="726"/>
        <v>0</v>
      </c>
      <c r="AA982" s="2244">
        <v>86</v>
      </c>
      <c r="AB982" s="2206">
        <v>15000</v>
      </c>
      <c r="AC982" s="2206"/>
      <c r="AD982" s="2206">
        <v>3000</v>
      </c>
      <c r="AE982" s="2206">
        <f t="shared" si="736"/>
        <v>18000</v>
      </c>
      <c r="AF982" s="2206">
        <f t="shared" ref="AF982:AF1045" si="750">AG982+AH982+AI982</f>
        <v>1548000</v>
      </c>
      <c r="AG982" s="2206">
        <f t="shared" ref="AG982:AG1045" si="751">TRUNC(AA982*AB982,0)</f>
        <v>1290000</v>
      </c>
      <c r="AH982" s="2206">
        <f t="shared" ref="AH982:AH1045" si="752">TRUNC(AA982*AC982,0)</f>
        <v>0</v>
      </c>
      <c r="AI982" s="2207">
        <f t="shared" ref="AI982:AI1045" si="753">TRUNC(AA982*AD982,0)</f>
        <v>258000</v>
      </c>
      <c r="AJ982" s="2246">
        <v>31</v>
      </c>
      <c r="AK982" s="2075">
        <v>15000</v>
      </c>
      <c r="AL982" s="2075"/>
      <c r="AM982" s="2075">
        <v>3000</v>
      </c>
      <c r="AN982" s="2206">
        <f t="shared" si="737"/>
        <v>18000</v>
      </c>
      <c r="AO982" s="2206">
        <f t="shared" ref="AO982:AO1045" si="754">AP982+AQ982+AR982</f>
        <v>558000</v>
      </c>
      <c r="AP982" s="2206">
        <f t="shared" ref="AP982:AP1045" si="755">TRUNC(AJ982*AK982,0)</f>
        <v>465000</v>
      </c>
      <c r="AQ982" s="2206">
        <f t="shared" ref="AQ982:AQ1045" si="756">TRUNC(AJ982*AL982,0)</f>
        <v>0</v>
      </c>
      <c r="AR982" s="2206">
        <f t="shared" ref="AR982:AR1045" si="757">TRUNC(AJ982*AM982,0)</f>
        <v>93000</v>
      </c>
      <c r="AS982" s="2244">
        <v>31</v>
      </c>
      <c r="AT982" s="2075">
        <v>15000</v>
      </c>
      <c r="AU982" s="2075"/>
      <c r="AV982" s="2075">
        <v>3000</v>
      </c>
      <c r="AW982" s="2206">
        <f t="shared" si="738"/>
        <v>18000</v>
      </c>
      <c r="AX982" s="2206">
        <f t="shared" ref="AX982:AX1045" si="758">AY982+AZ982+BA982</f>
        <v>558000</v>
      </c>
      <c r="AY982" s="2206">
        <f t="shared" ref="AY982:AY1045" si="759">TRUNC(AS982*AT982,0)</f>
        <v>465000</v>
      </c>
      <c r="AZ982" s="2206">
        <f t="shared" ref="AZ982:AZ1045" si="760">TRUNC(AS982*AU982,0)</f>
        <v>0</v>
      </c>
      <c r="BA982" s="2206">
        <f t="shared" ref="BA982:BA1045" si="761">TRUNC(AS982*AV982,0)</f>
        <v>93000</v>
      </c>
      <c r="BB982" s="2244">
        <f t="shared" si="727"/>
        <v>0</v>
      </c>
      <c r="BC982" s="2207">
        <f t="shared" si="728"/>
        <v>0</v>
      </c>
      <c r="BD982" s="2244">
        <f t="shared" si="733"/>
        <v>-55</v>
      </c>
      <c r="BE982" s="2207">
        <f t="shared" si="734"/>
        <v>-990000</v>
      </c>
      <c r="BF982" s="2246">
        <v>31</v>
      </c>
      <c r="BG982" s="2075">
        <v>15000</v>
      </c>
      <c r="BH982" s="2075">
        <v>0</v>
      </c>
      <c r="BI982" s="2075">
        <v>3000</v>
      </c>
      <c r="BJ982" s="2206">
        <f t="shared" si="739"/>
        <v>18000</v>
      </c>
      <c r="BK982" s="2206">
        <f t="shared" ref="BK982:BK1045" si="762">BL982+BM982+BN982</f>
        <v>558000</v>
      </c>
      <c r="BL982" s="2206">
        <f t="shared" ref="BL982:BL1045" si="763">TRUNC(BF982*BG982,0)</f>
        <v>465000</v>
      </c>
      <c r="BM982" s="2206">
        <f t="shared" ref="BM982:BM1045" si="764">TRUNC(BF982*BH982,0)</f>
        <v>0</v>
      </c>
      <c r="BN982" s="2206">
        <f t="shared" ref="BN982:BN1045" si="765">TRUNC(BF982*BI982,0)</f>
        <v>93000</v>
      </c>
      <c r="BO982" s="2244">
        <v>31</v>
      </c>
      <c r="BP982" s="2075">
        <v>15000</v>
      </c>
      <c r="BQ982" s="2075">
        <v>0</v>
      </c>
      <c r="BR982" s="2075">
        <v>3000</v>
      </c>
      <c r="BS982" s="2206">
        <f t="shared" si="740"/>
        <v>18000</v>
      </c>
      <c r="BT982" s="2206">
        <f t="shared" ref="BT982:BT1045" si="766">BU982+BV982+BW982</f>
        <v>558000</v>
      </c>
      <c r="BU982" s="2206">
        <f t="shared" ref="BU982:BU1045" si="767">TRUNC(BO982*BP982,0)</f>
        <v>465000</v>
      </c>
      <c r="BV982" s="2206">
        <f t="shared" ref="BV982:BV1045" si="768">TRUNC(BO982*BQ982,0)</f>
        <v>0</v>
      </c>
      <c r="BW982" s="2206">
        <f t="shared" ref="BW982:BW1045" si="769">TRUNC(BO982*BR982,0)</f>
        <v>93000</v>
      </c>
      <c r="BX982" s="2244">
        <f t="shared" si="729"/>
        <v>0</v>
      </c>
      <c r="BY982" s="2207">
        <f t="shared" si="730"/>
        <v>0</v>
      </c>
      <c r="BZ982" s="2211">
        <f t="shared" si="731"/>
        <v>-55</v>
      </c>
      <c r="CA982" s="2212">
        <f t="shared" si="732"/>
        <v>-990000</v>
      </c>
      <c r="CB982" s="2083"/>
      <c r="CC982" s="2083"/>
      <c r="CD982" s="2237"/>
      <c r="CF982" s="2200"/>
    </row>
    <row r="983" spans="1:84" s="1974" customFormat="1" ht="18" customHeight="1" outlineLevel="1">
      <c r="A983" s="2235" t="s">
        <v>4809</v>
      </c>
      <c r="B983" s="2235" t="b">
        <v>1</v>
      </c>
      <c r="C983" s="2201"/>
      <c r="D983" s="2236" t="s">
        <v>4253</v>
      </c>
      <c r="E983" s="2243" t="s">
        <v>4251</v>
      </c>
      <c r="F983" s="2204" t="s">
        <v>154</v>
      </c>
      <c r="G983" s="2244">
        <v>16</v>
      </c>
      <c r="H983" s="2206"/>
      <c r="I983" s="2206">
        <v>11490</v>
      </c>
      <c r="J983" s="2206"/>
      <c r="K983" s="2206">
        <f t="shared" si="741"/>
        <v>11490</v>
      </c>
      <c r="L983" s="2206">
        <f t="shared" si="742"/>
        <v>183840</v>
      </c>
      <c r="M983" s="2206">
        <f t="shared" si="743"/>
        <v>0</v>
      </c>
      <c r="N983" s="2206">
        <f t="shared" si="744"/>
        <v>183840</v>
      </c>
      <c r="O983" s="2206">
        <f t="shared" si="745"/>
        <v>0</v>
      </c>
      <c r="P983" s="2244">
        <v>16</v>
      </c>
      <c r="Q983" s="2206"/>
      <c r="R983" s="2206">
        <v>11490</v>
      </c>
      <c r="S983" s="2206"/>
      <c r="T983" s="2206">
        <f t="shared" si="735"/>
        <v>11490</v>
      </c>
      <c r="U983" s="2206">
        <f t="shared" si="746"/>
        <v>183840</v>
      </c>
      <c r="V983" s="2206">
        <f t="shared" si="747"/>
        <v>0</v>
      </c>
      <c r="W983" s="2206">
        <f t="shared" si="748"/>
        <v>183840</v>
      </c>
      <c r="X983" s="2206">
        <f t="shared" si="749"/>
        <v>0</v>
      </c>
      <c r="Y983" s="2244">
        <f t="shared" si="725"/>
        <v>0</v>
      </c>
      <c r="Z983" s="2207">
        <f t="shared" si="726"/>
        <v>0</v>
      </c>
      <c r="AA983" s="2244">
        <v>16</v>
      </c>
      <c r="AB983" s="2206">
        <v>20000</v>
      </c>
      <c r="AC983" s="2206"/>
      <c r="AD983" s="2206">
        <v>3000</v>
      </c>
      <c r="AE983" s="2206">
        <f t="shared" si="736"/>
        <v>23000</v>
      </c>
      <c r="AF983" s="2206">
        <f t="shared" si="750"/>
        <v>368000</v>
      </c>
      <c r="AG983" s="2206">
        <f t="shared" si="751"/>
        <v>320000</v>
      </c>
      <c r="AH983" s="2206">
        <f t="shared" si="752"/>
        <v>0</v>
      </c>
      <c r="AI983" s="2207">
        <f t="shared" si="753"/>
        <v>48000</v>
      </c>
      <c r="AJ983" s="2246">
        <v>16</v>
      </c>
      <c r="AK983" s="2075">
        <v>20000</v>
      </c>
      <c r="AL983" s="2075"/>
      <c r="AM983" s="2075">
        <v>3000</v>
      </c>
      <c r="AN983" s="2206">
        <f t="shared" si="737"/>
        <v>23000</v>
      </c>
      <c r="AO983" s="2206">
        <f t="shared" si="754"/>
        <v>368000</v>
      </c>
      <c r="AP983" s="2206">
        <f t="shared" si="755"/>
        <v>320000</v>
      </c>
      <c r="AQ983" s="2206">
        <f t="shared" si="756"/>
        <v>0</v>
      </c>
      <c r="AR983" s="2206">
        <f t="shared" si="757"/>
        <v>48000</v>
      </c>
      <c r="AS983" s="2244">
        <v>16</v>
      </c>
      <c r="AT983" s="2075">
        <v>20000</v>
      </c>
      <c r="AU983" s="2075"/>
      <c r="AV983" s="2075">
        <v>3000</v>
      </c>
      <c r="AW983" s="2206">
        <f t="shared" si="738"/>
        <v>23000</v>
      </c>
      <c r="AX983" s="2206">
        <f t="shared" si="758"/>
        <v>368000</v>
      </c>
      <c r="AY983" s="2206">
        <f t="shared" si="759"/>
        <v>320000</v>
      </c>
      <c r="AZ983" s="2206">
        <f t="shared" si="760"/>
        <v>0</v>
      </c>
      <c r="BA983" s="2206">
        <f t="shared" si="761"/>
        <v>48000</v>
      </c>
      <c r="BB983" s="2244">
        <f t="shared" si="727"/>
        <v>0</v>
      </c>
      <c r="BC983" s="2207">
        <f t="shared" si="728"/>
        <v>0</v>
      </c>
      <c r="BD983" s="2244">
        <f t="shared" si="733"/>
        <v>0</v>
      </c>
      <c r="BE983" s="2207">
        <f t="shared" si="734"/>
        <v>0</v>
      </c>
      <c r="BF983" s="2246">
        <v>16</v>
      </c>
      <c r="BG983" s="2075">
        <v>20000</v>
      </c>
      <c r="BH983" s="2075">
        <v>0</v>
      </c>
      <c r="BI983" s="2075">
        <v>3000</v>
      </c>
      <c r="BJ983" s="2206">
        <f t="shared" si="739"/>
        <v>23000</v>
      </c>
      <c r="BK983" s="2206">
        <f t="shared" si="762"/>
        <v>368000</v>
      </c>
      <c r="BL983" s="2206">
        <f t="shared" si="763"/>
        <v>320000</v>
      </c>
      <c r="BM983" s="2206">
        <f t="shared" si="764"/>
        <v>0</v>
      </c>
      <c r="BN983" s="2206">
        <f t="shared" si="765"/>
        <v>48000</v>
      </c>
      <c r="BO983" s="2244">
        <v>16</v>
      </c>
      <c r="BP983" s="2075">
        <v>20000</v>
      </c>
      <c r="BQ983" s="2075">
        <v>0</v>
      </c>
      <c r="BR983" s="2075">
        <v>3000</v>
      </c>
      <c r="BS983" s="2206">
        <f t="shared" si="740"/>
        <v>23000</v>
      </c>
      <c r="BT983" s="2206">
        <f t="shared" si="766"/>
        <v>368000</v>
      </c>
      <c r="BU983" s="2206">
        <f t="shared" si="767"/>
        <v>320000</v>
      </c>
      <c r="BV983" s="2206">
        <f t="shared" si="768"/>
        <v>0</v>
      </c>
      <c r="BW983" s="2206">
        <f t="shared" si="769"/>
        <v>48000</v>
      </c>
      <c r="BX983" s="2244">
        <f t="shared" si="729"/>
        <v>0</v>
      </c>
      <c r="BY983" s="2207">
        <f t="shared" si="730"/>
        <v>0</v>
      </c>
      <c r="BZ983" s="2211">
        <f t="shared" si="731"/>
        <v>0</v>
      </c>
      <c r="CA983" s="2212">
        <f t="shared" si="732"/>
        <v>0</v>
      </c>
      <c r="CB983" s="2083"/>
      <c r="CC983" s="2083"/>
      <c r="CD983" s="2237"/>
      <c r="CF983" s="2200"/>
    </row>
    <row r="984" spans="1:84" s="1974" customFormat="1" ht="18" customHeight="1" outlineLevel="1">
      <c r="A984" s="2235" t="s">
        <v>4810</v>
      </c>
      <c r="B984" s="2235" t="b">
        <v>1</v>
      </c>
      <c r="C984" s="2201"/>
      <c r="D984" s="2236" t="s">
        <v>3316</v>
      </c>
      <c r="E984" s="2243" t="s">
        <v>4251</v>
      </c>
      <c r="F984" s="2204" t="s">
        <v>154</v>
      </c>
      <c r="G984" s="2244">
        <v>58</v>
      </c>
      <c r="H984" s="2206"/>
      <c r="I984" s="2206">
        <v>11490</v>
      </c>
      <c r="J984" s="2206"/>
      <c r="K984" s="2206">
        <f t="shared" si="741"/>
        <v>11490</v>
      </c>
      <c r="L984" s="2206">
        <f t="shared" si="742"/>
        <v>666420</v>
      </c>
      <c r="M984" s="2206">
        <f t="shared" si="743"/>
        <v>0</v>
      </c>
      <c r="N984" s="2206">
        <f t="shared" si="744"/>
        <v>666420</v>
      </c>
      <c r="O984" s="2206">
        <f t="shared" si="745"/>
        <v>0</v>
      </c>
      <c r="P984" s="2244">
        <v>58</v>
      </c>
      <c r="Q984" s="2206"/>
      <c r="R984" s="2206">
        <v>11490</v>
      </c>
      <c r="S984" s="2206"/>
      <c r="T984" s="2206">
        <f t="shared" si="735"/>
        <v>11490</v>
      </c>
      <c r="U984" s="2206">
        <f t="shared" si="746"/>
        <v>666420</v>
      </c>
      <c r="V984" s="2206">
        <f t="shared" si="747"/>
        <v>0</v>
      </c>
      <c r="W984" s="2206">
        <f t="shared" si="748"/>
        <v>666420</v>
      </c>
      <c r="X984" s="2206">
        <f t="shared" si="749"/>
        <v>0</v>
      </c>
      <c r="Y984" s="2244">
        <f t="shared" si="725"/>
        <v>0</v>
      </c>
      <c r="Z984" s="2207">
        <f t="shared" si="726"/>
        <v>0</v>
      </c>
      <c r="AA984" s="2244">
        <v>58</v>
      </c>
      <c r="AB984" s="2206">
        <v>15000</v>
      </c>
      <c r="AC984" s="2206"/>
      <c r="AD984" s="2206">
        <v>3000</v>
      </c>
      <c r="AE984" s="2206">
        <f t="shared" si="736"/>
        <v>18000</v>
      </c>
      <c r="AF984" s="2206">
        <f t="shared" si="750"/>
        <v>1044000</v>
      </c>
      <c r="AG984" s="2206">
        <f t="shared" si="751"/>
        <v>870000</v>
      </c>
      <c r="AH984" s="2206">
        <f t="shared" si="752"/>
        <v>0</v>
      </c>
      <c r="AI984" s="2207">
        <f t="shared" si="753"/>
        <v>174000</v>
      </c>
      <c r="AJ984" s="2246">
        <v>58</v>
      </c>
      <c r="AK984" s="2075">
        <v>15000</v>
      </c>
      <c r="AL984" s="2075"/>
      <c r="AM984" s="2075">
        <v>3000</v>
      </c>
      <c r="AN984" s="2206">
        <f t="shared" si="737"/>
        <v>18000</v>
      </c>
      <c r="AO984" s="2206">
        <f t="shared" si="754"/>
        <v>1044000</v>
      </c>
      <c r="AP984" s="2206">
        <f t="shared" si="755"/>
        <v>870000</v>
      </c>
      <c r="AQ984" s="2206">
        <f t="shared" si="756"/>
        <v>0</v>
      </c>
      <c r="AR984" s="2206">
        <f t="shared" si="757"/>
        <v>174000</v>
      </c>
      <c r="AS984" s="2244">
        <v>58</v>
      </c>
      <c r="AT984" s="2075">
        <v>15000</v>
      </c>
      <c r="AU984" s="2075"/>
      <c r="AV984" s="2075">
        <v>3000</v>
      </c>
      <c r="AW984" s="2206">
        <f t="shared" si="738"/>
        <v>18000</v>
      </c>
      <c r="AX984" s="2206">
        <f t="shared" si="758"/>
        <v>1044000</v>
      </c>
      <c r="AY984" s="2206">
        <f t="shared" si="759"/>
        <v>870000</v>
      </c>
      <c r="AZ984" s="2206">
        <f t="shared" si="760"/>
        <v>0</v>
      </c>
      <c r="BA984" s="2206">
        <f t="shared" si="761"/>
        <v>174000</v>
      </c>
      <c r="BB984" s="2244">
        <f t="shared" si="727"/>
        <v>0</v>
      </c>
      <c r="BC984" s="2207">
        <f t="shared" si="728"/>
        <v>0</v>
      </c>
      <c r="BD984" s="2244">
        <f t="shared" si="733"/>
        <v>0</v>
      </c>
      <c r="BE984" s="2207">
        <f t="shared" si="734"/>
        <v>0</v>
      </c>
      <c r="BF984" s="2246">
        <v>58</v>
      </c>
      <c r="BG984" s="2075">
        <v>15000</v>
      </c>
      <c r="BH984" s="2075">
        <v>0</v>
      </c>
      <c r="BI984" s="2075">
        <v>3000</v>
      </c>
      <c r="BJ984" s="2206">
        <f t="shared" si="739"/>
        <v>18000</v>
      </c>
      <c r="BK984" s="2206">
        <f t="shared" si="762"/>
        <v>1044000</v>
      </c>
      <c r="BL984" s="2206">
        <f t="shared" si="763"/>
        <v>870000</v>
      </c>
      <c r="BM984" s="2206">
        <f t="shared" si="764"/>
        <v>0</v>
      </c>
      <c r="BN984" s="2206">
        <f t="shared" si="765"/>
        <v>174000</v>
      </c>
      <c r="BO984" s="2244">
        <v>58</v>
      </c>
      <c r="BP984" s="2075">
        <v>15000</v>
      </c>
      <c r="BQ984" s="2075">
        <v>0</v>
      </c>
      <c r="BR984" s="2075">
        <v>3000</v>
      </c>
      <c r="BS984" s="2206">
        <f t="shared" si="740"/>
        <v>18000</v>
      </c>
      <c r="BT984" s="2206">
        <f t="shared" si="766"/>
        <v>1044000</v>
      </c>
      <c r="BU984" s="2206">
        <f t="shared" si="767"/>
        <v>870000</v>
      </c>
      <c r="BV984" s="2206">
        <f t="shared" si="768"/>
        <v>0</v>
      </c>
      <c r="BW984" s="2206">
        <f t="shared" si="769"/>
        <v>174000</v>
      </c>
      <c r="BX984" s="2244">
        <f t="shared" si="729"/>
        <v>0</v>
      </c>
      <c r="BY984" s="2207">
        <f t="shared" si="730"/>
        <v>0</v>
      </c>
      <c r="BZ984" s="2211">
        <f t="shared" si="731"/>
        <v>0</v>
      </c>
      <c r="CA984" s="2212">
        <f t="shared" si="732"/>
        <v>0</v>
      </c>
      <c r="CB984" s="2083"/>
      <c r="CC984" s="2083"/>
      <c r="CD984" s="2237"/>
      <c r="CF984" s="2200"/>
    </row>
    <row r="985" spans="1:84" s="1974" customFormat="1" ht="18" customHeight="1" outlineLevel="1">
      <c r="A985" s="2235" t="s">
        <v>4811</v>
      </c>
      <c r="B985" s="2235" t="b">
        <v>1</v>
      </c>
      <c r="C985" s="2201"/>
      <c r="D985" s="2236" t="s">
        <v>4256</v>
      </c>
      <c r="E985" s="2243" t="s">
        <v>4257</v>
      </c>
      <c r="F985" s="2204" t="s">
        <v>154</v>
      </c>
      <c r="G985" s="2244">
        <v>8</v>
      </c>
      <c r="H985" s="2206">
        <v>98530</v>
      </c>
      <c r="I985" s="2206"/>
      <c r="J985" s="2206"/>
      <c r="K985" s="2206">
        <f t="shared" si="741"/>
        <v>98530</v>
      </c>
      <c r="L985" s="2206">
        <f t="shared" si="742"/>
        <v>788240</v>
      </c>
      <c r="M985" s="2206">
        <f t="shared" si="743"/>
        <v>788240</v>
      </c>
      <c r="N985" s="2206">
        <f t="shared" si="744"/>
        <v>0</v>
      </c>
      <c r="O985" s="2206">
        <f t="shared" si="745"/>
        <v>0</v>
      </c>
      <c r="P985" s="2244">
        <v>8</v>
      </c>
      <c r="Q985" s="2206">
        <v>98530</v>
      </c>
      <c r="R985" s="2206"/>
      <c r="S985" s="2206"/>
      <c r="T985" s="2206">
        <f t="shared" si="735"/>
        <v>98530</v>
      </c>
      <c r="U985" s="2206">
        <f t="shared" si="746"/>
        <v>788240</v>
      </c>
      <c r="V985" s="2206">
        <f t="shared" si="747"/>
        <v>788240</v>
      </c>
      <c r="W985" s="2206">
        <f t="shared" si="748"/>
        <v>0</v>
      </c>
      <c r="X985" s="2206">
        <f t="shared" si="749"/>
        <v>0</v>
      </c>
      <c r="Y985" s="2244">
        <f t="shared" si="725"/>
        <v>0</v>
      </c>
      <c r="Z985" s="2207">
        <f t="shared" si="726"/>
        <v>0</v>
      </c>
      <c r="AA985" s="2244">
        <v>8</v>
      </c>
      <c r="AB985" s="2206">
        <v>200000</v>
      </c>
      <c r="AC985" s="2206"/>
      <c r="AD985" s="2206">
        <v>50000</v>
      </c>
      <c r="AE985" s="2206">
        <f t="shared" si="736"/>
        <v>250000</v>
      </c>
      <c r="AF985" s="2206">
        <f t="shared" si="750"/>
        <v>2000000</v>
      </c>
      <c r="AG985" s="2206">
        <f t="shared" si="751"/>
        <v>1600000</v>
      </c>
      <c r="AH985" s="2206">
        <f t="shared" si="752"/>
        <v>0</v>
      </c>
      <c r="AI985" s="2207">
        <f t="shared" si="753"/>
        <v>400000</v>
      </c>
      <c r="AJ985" s="2246">
        <v>8</v>
      </c>
      <c r="AK985" s="2075">
        <v>200000</v>
      </c>
      <c r="AL985" s="2075"/>
      <c r="AM985" s="2075">
        <v>50000</v>
      </c>
      <c r="AN985" s="2206">
        <f t="shared" si="737"/>
        <v>250000</v>
      </c>
      <c r="AO985" s="2206">
        <f t="shared" si="754"/>
        <v>2000000</v>
      </c>
      <c r="AP985" s="2206">
        <f t="shared" si="755"/>
        <v>1600000</v>
      </c>
      <c r="AQ985" s="2206">
        <f t="shared" si="756"/>
        <v>0</v>
      </c>
      <c r="AR985" s="2206">
        <f t="shared" si="757"/>
        <v>400000</v>
      </c>
      <c r="AS985" s="2244">
        <v>8</v>
      </c>
      <c r="AT985" s="2075">
        <v>200000</v>
      </c>
      <c r="AU985" s="2075"/>
      <c r="AV985" s="2075">
        <v>50000</v>
      </c>
      <c r="AW985" s="2206">
        <f t="shared" si="738"/>
        <v>250000</v>
      </c>
      <c r="AX985" s="2206">
        <f t="shared" si="758"/>
        <v>2000000</v>
      </c>
      <c r="AY985" s="2206">
        <f t="shared" si="759"/>
        <v>1600000</v>
      </c>
      <c r="AZ985" s="2206">
        <f t="shared" si="760"/>
        <v>0</v>
      </c>
      <c r="BA985" s="2206">
        <f t="shared" si="761"/>
        <v>400000</v>
      </c>
      <c r="BB985" s="2244">
        <f t="shared" si="727"/>
        <v>0</v>
      </c>
      <c r="BC985" s="2207">
        <f t="shared" si="728"/>
        <v>0</v>
      </c>
      <c r="BD985" s="2244">
        <f t="shared" si="733"/>
        <v>0</v>
      </c>
      <c r="BE985" s="2207">
        <f t="shared" si="734"/>
        <v>0</v>
      </c>
      <c r="BF985" s="2246">
        <v>8</v>
      </c>
      <c r="BG985" s="2075">
        <v>200000</v>
      </c>
      <c r="BH985" s="2075">
        <v>0</v>
      </c>
      <c r="BI985" s="2075">
        <v>50000</v>
      </c>
      <c r="BJ985" s="2206">
        <f t="shared" si="739"/>
        <v>250000</v>
      </c>
      <c r="BK985" s="2206">
        <f t="shared" si="762"/>
        <v>2000000</v>
      </c>
      <c r="BL985" s="2206">
        <f t="shared" si="763"/>
        <v>1600000</v>
      </c>
      <c r="BM985" s="2206">
        <f t="shared" si="764"/>
        <v>0</v>
      </c>
      <c r="BN985" s="2206">
        <f t="shared" si="765"/>
        <v>400000</v>
      </c>
      <c r="BO985" s="2244">
        <v>8</v>
      </c>
      <c r="BP985" s="2075">
        <v>200000</v>
      </c>
      <c r="BQ985" s="2075">
        <v>0</v>
      </c>
      <c r="BR985" s="2075">
        <v>50000</v>
      </c>
      <c r="BS985" s="2206">
        <f t="shared" si="740"/>
        <v>250000</v>
      </c>
      <c r="BT985" s="2206">
        <f t="shared" si="766"/>
        <v>2000000</v>
      </c>
      <c r="BU985" s="2206">
        <f t="shared" si="767"/>
        <v>1600000</v>
      </c>
      <c r="BV985" s="2206">
        <f t="shared" si="768"/>
        <v>0</v>
      </c>
      <c r="BW985" s="2206">
        <f t="shared" si="769"/>
        <v>400000</v>
      </c>
      <c r="BX985" s="2244">
        <f t="shared" si="729"/>
        <v>0</v>
      </c>
      <c r="BY985" s="2207">
        <f t="shared" si="730"/>
        <v>0</v>
      </c>
      <c r="BZ985" s="2211">
        <f t="shared" si="731"/>
        <v>0</v>
      </c>
      <c r="CA985" s="2212">
        <f t="shared" si="732"/>
        <v>0</v>
      </c>
      <c r="CB985" s="2083"/>
      <c r="CC985" s="2083"/>
      <c r="CD985" s="2237"/>
      <c r="CF985" s="2200"/>
    </row>
    <row r="986" spans="1:84" s="1974" customFormat="1" ht="18" customHeight="1" outlineLevel="1">
      <c r="A986" s="2235" t="s">
        <v>4812</v>
      </c>
      <c r="B986" s="2235" t="b">
        <v>1</v>
      </c>
      <c r="C986" s="2201"/>
      <c r="D986" s="2236" t="s">
        <v>4256</v>
      </c>
      <c r="E986" s="2243" t="s">
        <v>4261</v>
      </c>
      <c r="F986" s="2204" t="s">
        <v>154</v>
      </c>
      <c r="G986" s="2244">
        <v>8</v>
      </c>
      <c r="H986" s="2206">
        <v>98530</v>
      </c>
      <c r="I986" s="2206"/>
      <c r="J986" s="2206"/>
      <c r="K986" s="2206">
        <f t="shared" si="741"/>
        <v>98530</v>
      </c>
      <c r="L986" s="2206">
        <f t="shared" si="742"/>
        <v>788240</v>
      </c>
      <c r="M986" s="2206">
        <f t="shared" si="743"/>
        <v>788240</v>
      </c>
      <c r="N986" s="2206">
        <f t="shared" si="744"/>
        <v>0</v>
      </c>
      <c r="O986" s="2206">
        <f t="shared" si="745"/>
        <v>0</v>
      </c>
      <c r="P986" s="2244">
        <v>8</v>
      </c>
      <c r="Q986" s="2206">
        <v>98530</v>
      </c>
      <c r="R986" s="2206"/>
      <c r="S986" s="2206"/>
      <c r="T986" s="2206">
        <f t="shared" si="735"/>
        <v>98530</v>
      </c>
      <c r="U986" s="2206">
        <f t="shared" si="746"/>
        <v>788240</v>
      </c>
      <c r="V986" s="2206">
        <f t="shared" si="747"/>
        <v>788240</v>
      </c>
      <c r="W986" s="2206">
        <f t="shared" si="748"/>
        <v>0</v>
      </c>
      <c r="X986" s="2206">
        <f t="shared" si="749"/>
        <v>0</v>
      </c>
      <c r="Y986" s="2244">
        <f t="shared" si="725"/>
        <v>0</v>
      </c>
      <c r="Z986" s="2207">
        <f t="shared" si="726"/>
        <v>0</v>
      </c>
      <c r="AA986" s="2244">
        <v>8</v>
      </c>
      <c r="AB986" s="2206">
        <v>420000</v>
      </c>
      <c r="AC986" s="2206"/>
      <c r="AD986" s="2206">
        <v>150000</v>
      </c>
      <c r="AE986" s="2206">
        <f t="shared" si="736"/>
        <v>570000</v>
      </c>
      <c r="AF986" s="2206">
        <f t="shared" si="750"/>
        <v>4560000</v>
      </c>
      <c r="AG986" s="2206">
        <f t="shared" si="751"/>
        <v>3360000</v>
      </c>
      <c r="AH986" s="2206">
        <f t="shared" si="752"/>
        <v>0</v>
      </c>
      <c r="AI986" s="2207">
        <f t="shared" si="753"/>
        <v>1200000</v>
      </c>
      <c r="AJ986" s="2246">
        <v>8</v>
      </c>
      <c r="AK986" s="2075">
        <v>420000</v>
      </c>
      <c r="AL986" s="2075"/>
      <c r="AM986" s="2075">
        <v>150000</v>
      </c>
      <c r="AN986" s="2206">
        <f t="shared" si="737"/>
        <v>570000</v>
      </c>
      <c r="AO986" s="2206">
        <f t="shared" si="754"/>
        <v>4560000</v>
      </c>
      <c r="AP986" s="2206">
        <f t="shared" si="755"/>
        <v>3360000</v>
      </c>
      <c r="AQ986" s="2206">
        <f t="shared" si="756"/>
        <v>0</v>
      </c>
      <c r="AR986" s="2206">
        <f t="shared" si="757"/>
        <v>1200000</v>
      </c>
      <c r="AS986" s="2244">
        <v>8</v>
      </c>
      <c r="AT986" s="2075">
        <v>420000</v>
      </c>
      <c r="AU986" s="2075"/>
      <c r="AV986" s="2075">
        <v>150000</v>
      </c>
      <c r="AW986" s="2206">
        <f t="shared" si="738"/>
        <v>570000</v>
      </c>
      <c r="AX986" s="2206">
        <f t="shared" si="758"/>
        <v>4560000</v>
      </c>
      <c r="AY986" s="2206">
        <f t="shared" si="759"/>
        <v>3360000</v>
      </c>
      <c r="AZ986" s="2206">
        <f t="shared" si="760"/>
        <v>0</v>
      </c>
      <c r="BA986" s="2206">
        <f t="shared" si="761"/>
        <v>1200000</v>
      </c>
      <c r="BB986" s="2244">
        <f t="shared" si="727"/>
        <v>0</v>
      </c>
      <c r="BC986" s="2207">
        <f t="shared" si="728"/>
        <v>0</v>
      </c>
      <c r="BD986" s="2244">
        <f t="shared" si="733"/>
        <v>0</v>
      </c>
      <c r="BE986" s="2207">
        <f t="shared" si="734"/>
        <v>0</v>
      </c>
      <c r="BF986" s="2246">
        <v>8</v>
      </c>
      <c r="BG986" s="2075">
        <v>420000</v>
      </c>
      <c r="BH986" s="2075">
        <v>0</v>
      </c>
      <c r="BI986" s="2075">
        <v>150000</v>
      </c>
      <c r="BJ986" s="2206">
        <f t="shared" si="739"/>
        <v>570000</v>
      </c>
      <c r="BK986" s="2206">
        <f t="shared" si="762"/>
        <v>4560000</v>
      </c>
      <c r="BL986" s="2206">
        <f t="shared" si="763"/>
        <v>3360000</v>
      </c>
      <c r="BM986" s="2206">
        <f t="shared" si="764"/>
        <v>0</v>
      </c>
      <c r="BN986" s="2206">
        <f t="shared" si="765"/>
        <v>1200000</v>
      </c>
      <c r="BO986" s="2244">
        <v>8</v>
      </c>
      <c r="BP986" s="2075">
        <v>420000</v>
      </c>
      <c r="BQ986" s="2075">
        <v>0</v>
      </c>
      <c r="BR986" s="2075">
        <v>150000</v>
      </c>
      <c r="BS986" s="2206">
        <f t="shared" si="740"/>
        <v>570000</v>
      </c>
      <c r="BT986" s="2206">
        <f t="shared" si="766"/>
        <v>4560000</v>
      </c>
      <c r="BU986" s="2206">
        <f t="shared" si="767"/>
        <v>3360000</v>
      </c>
      <c r="BV986" s="2206">
        <f t="shared" si="768"/>
        <v>0</v>
      </c>
      <c r="BW986" s="2206">
        <f t="shared" si="769"/>
        <v>1200000</v>
      </c>
      <c r="BX986" s="2244">
        <f t="shared" si="729"/>
        <v>0</v>
      </c>
      <c r="BY986" s="2207">
        <f t="shared" si="730"/>
        <v>0</v>
      </c>
      <c r="BZ986" s="2211">
        <f t="shared" si="731"/>
        <v>0</v>
      </c>
      <c r="CA986" s="2212">
        <f t="shared" si="732"/>
        <v>0</v>
      </c>
      <c r="CB986" s="2083"/>
      <c r="CC986" s="2083"/>
      <c r="CD986" s="2237"/>
      <c r="CF986" s="2200"/>
    </row>
    <row r="987" spans="1:84" s="1974" customFormat="1" ht="18" customHeight="1" outlineLevel="1">
      <c r="A987" s="2235" t="s">
        <v>4813</v>
      </c>
      <c r="B987" s="2235" t="b">
        <v>1</v>
      </c>
      <c r="C987" s="2201"/>
      <c r="D987" s="2236" t="s">
        <v>4263</v>
      </c>
      <c r="E987" s="2243" t="s">
        <v>4264</v>
      </c>
      <c r="F987" s="2204" t="s">
        <v>365</v>
      </c>
      <c r="G987" s="2244">
        <v>24</v>
      </c>
      <c r="H987" s="2206">
        <v>15100</v>
      </c>
      <c r="I987" s="2206"/>
      <c r="J987" s="2206"/>
      <c r="K987" s="2206">
        <f t="shared" si="741"/>
        <v>15100</v>
      </c>
      <c r="L987" s="2206">
        <f t="shared" si="742"/>
        <v>362400</v>
      </c>
      <c r="M987" s="2206">
        <f t="shared" si="743"/>
        <v>362400</v>
      </c>
      <c r="N987" s="2206">
        <f t="shared" si="744"/>
        <v>0</v>
      </c>
      <c r="O987" s="2206">
        <f t="shared" si="745"/>
        <v>0</v>
      </c>
      <c r="P987" s="2244">
        <v>24</v>
      </c>
      <c r="Q987" s="2206">
        <v>15100</v>
      </c>
      <c r="R987" s="2206"/>
      <c r="S987" s="2206"/>
      <c r="T987" s="2206">
        <f t="shared" si="735"/>
        <v>15100</v>
      </c>
      <c r="U987" s="2206">
        <f t="shared" si="746"/>
        <v>362400</v>
      </c>
      <c r="V987" s="2206">
        <f t="shared" si="747"/>
        <v>362400</v>
      </c>
      <c r="W987" s="2206">
        <f t="shared" si="748"/>
        <v>0</v>
      </c>
      <c r="X987" s="2206">
        <f t="shared" si="749"/>
        <v>0</v>
      </c>
      <c r="Y987" s="2244">
        <f t="shared" si="725"/>
        <v>0</v>
      </c>
      <c r="Z987" s="2207">
        <f t="shared" si="726"/>
        <v>0</v>
      </c>
      <c r="AA987" s="2244">
        <v>25</v>
      </c>
      <c r="AB987" s="2206">
        <v>36000</v>
      </c>
      <c r="AC987" s="2206"/>
      <c r="AD987" s="2206">
        <v>20000</v>
      </c>
      <c r="AE987" s="2206">
        <f t="shared" si="736"/>
        <v>56000</v>
      </c>
      <c r="AF987" s="2206">
        <f t="shared" si="750"/>
        <v>1400000</v>
      </c>
      <c r="AG987" s="2206">
        <f t="shared" si="751"/>
        <v>900000</v>
      </c>
      <c r="AH987" s="2206">
        <f t="shared" si="752"/>
        <v>0</v>
      </c>
      <c r="AI987" s="2207">
        <f t="shared" si="753"/>
        <v>500000</v>
      </c>
      <c r="AJ987" s="2246">
        <v>24</v>
      </c>
      <c r="AK987" s="2075">
        <v>36000</v>
      </c>
      <c r="AL987" s="2075"/>
      <c r="AM987" s="2075">
        <v>20000</v>
      </c>
      <c r="AN987" s="2206">
        <f t="shared" si="737"/>
        <v>56000</v>
      </c>
      <c r="AO987" s="2206">
        <f t="shared" si="754"/>
        <v>1344000</v>
      </c>
      <c r="AP987" s="2206">
        <f t="shared" si="755"/>
        <v>864000</v>
      </c>
      <c r="AQ987" s="2206">
        <f t="shared" si="756"/>
        <v>0</v>
      </c>
      <c r="AR987" s="2206">
        <f t="shared" si="757"/>
        <v>480000</v>
      </c>
      <c r="AS987" s="2244">
        <v>24</v>
      </c>
      <c r="AT987" s="2075">
        <v>36000</v>
      </c>
      <c r="AU987" s="2075"/>
      <c r="AV987" s="2075">
        <v>20000</v>
      </c>
      <c r="AW987" s="2206">
        <f t="shared" si="738"/>
        <v>56000</v>
      </c>
      <c r="AX987" s="2206">
        <f t="shared" si="758"/>
        <v>1344000</v>
      </c>
      <c r="AY987" s="2206">
        <f t="shared" si="759"/>
        <v>864000</v>
      </c>
      <c r="AZ987" s="2206">
        <f t="shared" si="760"/>
        <v>0</v>
      </c>
      <c r="BA987" s="2206">
        <f t="shared" si="761"/>
        <v>480000</v>
      </c>
      <c r="BB987" s="2244">
        <f t="shared" si="727"/>
        <v>0</v>
      </c>
      <c r="BC987" s="2207">
        <f t="shared" si="728"/>
        <v>0</v>
      </c>
      <c r="BD987" s="2244">
        <f t="shared" si="733"/>
        <v>-1</v>
      </c>
      <c r="BE987" s="2207">
        <f t="shared" si="734"/>
        <v>-56000</v>
      </c>
      <c r="BF987" s="2246">
        <v>24</v>
      </c>
      <c r="BG987" s="2075">
        <v>36000</v>
      </c>
      <c r="BH987" s="2075">
        <v>0</v>
      </c>
      <c r="BI987" s="2075">
        <v>20000</v>
      </c>
      <c r="BJ987" s="2206">
        <f t="shared" si="739"/>
        <v>56000</v>
      </c>
      <c r="BK987" s="2206">
        <f t="shared" si="762"/>
        <v>1344000</v>
      </c>
      <c r="BL987" s="2206">
        <f t="shared" si="763"/>
        <v>864000</v>
      </c>
      <c r="BM987" s="2206">
        <f t="shared" si="764"/>
        <v>0</v>
      </c>
      <c r="BN987" s="2206">
        <f t="shared" si="765"/>
        <v>480000</v>
      </c>
      <c r="BO987" s="2244">
        <v>24</v>
      </c>
      <c r="BP987" s="2075">
        <v>36000</v>
      </c>
      <c r="BQ987" s="2075">
        <v>0</v>
      </c>
      <c r="BR987" s="2075">
        <v>20000</v>
      </c>
      <c r="BS987" s="2206">
        <f t="shared" si="740"/>
        <v>56000</v>
      </c>
      <c r="BT987" s="2206">
        <f t="shared" si="766"/>
        <v>1344000</v>
      </c>
      <c r="BU987" s="2206">
        <f t="shared" si="767"/>
        <v>864000</v>
      </c>
      <c r="BV987" s="2206">
        <f t="shared" si="768"/>
        <v>0</v>
      </c>
      <c r="BW987" s="2206">
        <f t="shared" si="769"/>
        <v>480000</v>
      </c>
      <c r="BX987" s="2244">
        <f t="shared" si="729"/>
        <v>0</v>
      </c>
      <c r="BY987" s="2207">
        <f t="shared" si="730"/>
        <v>0</v>
      </c>
      <c r="BZ987" s="2211">
        <f t="shared" si="731"/>
        <v>-1</v>
      </c>
      <c r="CA987" s="2212">
        <f t="shared" si="732"/>
        <v>-56000</v>
      </c>
      <c r="CB987" s="2083"/>
      <c r="CC987" s="2083"/>
      <c r="CD987" s="2237"/>
      <c r="CF987" s="2200"/>
    </row>
    <row r="988" spans="1:84" s="1974" customFormat="1" ht="18" customHeight="1" outlineLevel="1">
      <c r="A988" s="2235" t="s">
        <v>4814</v>
      </c>
      <c r="B988" s="2235" t="b">
        <v>1</v>
      </c>
      <c r="C988" s="2201"/>
      <c r="D988" s="2236" t="s">
        <v>3325</v>
      </c>
      <c r="E988" s="2243" t="s">
        <v>4269</v>
      </c>
      <c r="F988" s="2204" t="s">
        <v>365</v>
      </c>
      <c r="G988" s="2244">
        <v>73</v>
      </c>
      <c r="H988" s="2206">
        <v>14760</v>
      </c>
      <c r="I988" s="2206"/>
      <c r="J988" s="2206"/>
      <c r="K988" s="2206">
        <f t="shared" si="741"/>
        <v>14760</v>
      </c>
      <c r="L988" s="2206">
        <f t="shared" si="742"/>
        <v>1077480</v>
      </c>
      <c r="M988" s="2206">
        <f t="shared" si="743"/>
        <v>1077480</v>
      </c>
      <c r="N988" s="2206">
        <f t="shared" si="744"/>
        <v>0</v>
      </c>
      <c r="O988" s="2206">
        <f t="shared" si="745"/>
        <v>0</v>
      </c>
      <c r="P988" s="2244">
        <v>73</v>
      </c>
      <c r="Q988" s="2206">
        <v>14760</v>
      </c>
      <c r="R988" s="2206"/>
      <c r="S988" s="2206"/>
      <c r="T988" s="2206">
        <f t="shared" si="735"/>
        <v>14760</v>
      </c>
      <c r="U988" s="2206">
        <f t="shared" si="746"/>
        <v>1077480</v>
      </c>
      <c r="V988" s="2206">
        <f t="shared" si="747"/>
        <v>1077480</v>
      </c>
      <c r="W988" s="2206">
        <f t="shared" si="748"/>
        <v>0</v>
      </c>
      <c r="X988" s="2206">
        <f t="shared" si="749"/>
        <v>0</v>
      </c>
      <c r="Y988" s="2244">
        <f t="shared" si="725"/>
        <v>0</v>
      </c>
      <c r="Z988" s="2207">
        <f t="shared" si="726"/>
        <v>0</v>
      </c>
      <c r="AA988" s="2244">
        <v>73</v>
      </c>
      <c r="AB988" s="2206">
        <v>33000</v>
      </c>
      <c r="AC988" s="2206"/>
      <c r="AD988" s="2206">
        <v>20000</v>
      </c>
      <c r="AE988" s="2206">
        <f t="shared" si="736"/>
        <v>53000</v>
      </c>
      <c r="AF988" s="2206">
        <f t="shared" si="750"/>
        <v>3869000</v>
      </c>
      <c r="AG988" s="2206">
        <f t="shared" si="751"/>
        <v>2409000</v>
      </c>
      <c r="AH988" s="2206">
        <f t="shared" si="752"/>
        <v>0</v>
      </c>
      <c r="AI988" s="2207">
        <f t="shared" si="753"/>
        <v>1460000</v>
      </c>
      <c r="AJ988" s="2246">
        <v>73</v>
      </c>
      <c r="AK988" s="2075">
        <v>33000</v>
      </c>
      <c r="AL988" s="2075"/>
      <c r="AM988" s="2075">
        <v>20000</v>
      </c>
      <c r="AN988" s="2206">
        <f t="shared" si="737"/>
        <v>53000</v>
      </c>
      <c r="AO988" s="2206">
        <f t="shared" si="754"/>
        <v>3869000</v>
      </c>
      <c r="AP988" s="2206">
        <f t="shared" si="755"/>
        <v>2409000</v>
      </c>
      <c r="AQ988" s="2206">
        <f t="shared" si="756"/>
        <v>0</v>
      </c>
      <c r="AR988" s="2206">
        <f t="shared" si="757"/>
        <v>1460000</v>
      </c>
      <c r="AS988" s="2244">
        <v>73</v>
      </c>
      <c r="AT988" s="2075">
        <v>33000</v>
      </c>
      <c r="AU988" s="2075"/>
      <c r="AV988" s="2075">
        <v>20000</v>
      </c>
      <c r="AW988" s="2206">
        <f t="shared" si="738"/>
        <v>53000</v>
      </c>
      <c r="AX988" s="2206">
        <f t="shared" si="758"/>
        <v>3869000</v>
      </c>
      <c r="AY988" s="2206">
        <f t="shared" si="759"/>
        <v>2409000</v>
      </c>
      <c r="AZ988" s="2206">
        <f t="shared" si="760"/>
        <v>0</v>
      </c>
      <c r="BA988" s="2206">
        <f t="shared" si="761"/>
        <v>1460000</v>
      </c>
      <c r="BB988" s="2244">
        <f t="shared" si="727"/>
        <v>0</v>
      </c>
      <c r="BC988" s="2207">
        <f t="shared" si="728"/>
        <v>0</v>
      </c>
      <c r="BD988" s="2244">
        <f t="shared" si="733"/>
        <v>0</v>
      </c>
      <c r="BE988" s="2207">
        <f t="shared" si="734"/>
        <v>0</v>
      </c>
      <c r="BF988" s="2246">
        <v>73</v>
      </c>
      <c r="BG988" s="2075">
        <v>33000</v>
      </c>
      <c r="BH988" s="2075">
        <v>0</v>
      </c>
      <c r="BI988" s="2075">
        <v>20000</v>
      </c>
      <c r="BJ988" s="2206">
        <f t="shared" si="739"/>
        <v>53000</v>
      </c>
      <c r="BK988" s="2206">
        <f t="shared" si="762"/>
        <v>3869000</v>
      </c>
      <c r="BL988" s="2206">
        <f t="shared" si="763"/>
        <v>2409000</v>
      </c>
      <c r="BM988" s="2206">
        <f t="shared" si="764"/>
        <v>0</v>
      </c>
      <c r="BN988" s="2206">
        <f t="shared" si="765"/>
        <v>1460000</v>
      </c>
      <c r="BO988" s="2244">
        <v>73</v>
      </c>
      <c r="BP988" s="2075">
        <v>33000</v>
      </c>
      <c r="BQ988" s="2075">
        <v>0</v>
      </c>
      <c r="BR988" s="2075">
        <v>20000</v>
      </c>
      <c r="BS988" s="2206">
        <f t="shared" si="740"/>
        <v>53000</v>
      </c>
      <c r="BT988" s="2206">
        <f t="shared" si="766"/>
        <v>3869000</v>
      </c>
      <c r="BU988" s="2206">
        <f t="shared" si="767"/>
        <v>2409000</v>
      </c>
      <c r="BV988" s="2206">
        <f t="shared" si="768"/>
        <v>0</v>
      </c>
      <c r="BW988" s="2206">
        <f t="shared" si="769"/>
        <v>1460000</v>
      </c>
      <c r="BX988" s="2244">
        <f t="shared" si="729"/>
        <v>0</v>
      </c>
      <c r="BY988" s="2207">
        <f t="shared" si="730"/>
        <v>0</v>
      </c>
      <c r="BZ988" s="2211">
        <f t="shared" si="731"/>
        <v>0</v>
      </c>
      <c r="CA988" s="2212">
        <f t="shared" si="732"/>
        <v>0</v>
      </c>
      <c r="CB988" s="2083"/>
      <c r="CC988" s="2083"/>
      <c r="CD988" s="2237"/>
      <c r="CF988" s="2200"/>
    </row>
    <row r="989" spans="1:84" s="1974" customFormat="1" ht="18" customHeight="1" outlineLevel="1">
      <c r="A989" s="2235" t="s">
        <v>4815</v>
      </c>
      <c r="B989" s="2235" t="b">
        <v>1</v>
      </c>
      <c r="C989" s="2201"/>
      <c r="D989" s="2236" t="s">
        <v>3325</v>
      </c>
      <c r="E989" s="2243" t="s">
        <v>4816</v>
      </c>
      <c r="F989" s="2204" t="s">
        <v>365</v>
      </c>
      <c r="G989" s="2244">
        <v>265</v>
      </c>
      <c r="H989" s="2206">
        <v>18370</v>
      </c>
      <c r="I989" s="2206"/>
      <c r="J989" s="2206"/>
      <c r="K989" s="2206">
        <f t="shared" si="741"/>
        <v>18370</v>
      </c>
      <c r="L989" s="2206">
        <f t="shared" si="742"/>
        <v>4868050</v>
      </c>
      <c r="M989" s="2206">
        <f t="shared" si="743"/>
        <v>4868050</v>
      </c>
      <c r="N989" s="2206">
        <f t="shared" si="744"/>
        <v>0</v>
      </c>
      <c r="O989" s="2206">
        <f t="shared" si="745"/>
        <v>0</v>
      </c>
      <c r="P989" s="2244">
        <v>265</v>
      </c>
      <c r="Q989" s="2206">
        <v>18370</v>
      </c>
      <c r="R989" s="2206"/>
      <c r="S989" s="2206"/>
      <c r="T989" s="2206">
        <f t="shared" si="735"/>
        <v>18370</v>
      </c>
      <c r="U989" s="2206">
        <f t="shared" si="746"/>
        <v>4868050</v>
      </c>
      <c r="V989" s="2206">
        <f t="shared" si="747"/>
        <v>4868050</v>
      </c>
      <c r="W989" s="2206">
        <f t="shared" si="748"/>
        <v>0</v>
      </c>
      <c r="X989" s="2206">
        <f t="shared" si="749"/>
        <v>0</v>
      </c>
      <c r="Y989" s="2244">
        <f t="shared" si="725"/>
        <v>0</v>
      </c>
      <c r="Z989" s="2207">
        <f t="shared" si="726"/>
        <v>0</v>
      </c>
      <c r="AA989" s="2244">
        <v>265</v>
      </c>
      <c r="AB989" s="2206">
        <v>39000</v>
      </c>
      <c r="AC989" s="2206"/>
      <c r="AD989" s="2206">
        <v>20000</v>
      </c>
      <c r="AE989" s="2206">
        <f t="shared" si="736"/>
        <v>59000</v>
      </c>
      <c r="AF989" s="2206">
        <f t="shared" si="750"/>
        <v>15635000</v>
      </c>
      <c r="AG989" s="2206">
        <f t="shared" si="751"/>
        <v>10335000</v>
      </c>
      <c r="AH989" s="2206">
        <f t="shared" si="752"/>
        <v>0</v>
      </c>
      <c r="AI989" s="2207">
        <f t="shared" si="753"/>
        <v>5300000</v>
      </c>
      <c r="AJ989" s="2246">
        <v>265</v>
      </c>
      <c r="AK989" s="2075">
        <v>39000</v>
      </c>
      <c r="AL989" s="2075"/>
      <c r="AM989" s="2075">
        <v>20000</v>
      </c>
      <c r="AN989" s="2206">
        <f t="shared" si="737"/>
        <v>59000</v>
      </c>
      <c r="AO989" s="2206">
        <f t="shared" si="754"/>
        <v>15635000</v>
      </c>
      <c r="AP989" s="2206">
        <f t="shared" si="755"/>
        <v>10335000</v>
      </c>
      <c r="AQ989" s="2206">
        <f t="shared" si="756"/>
        <v>0</v>
      </c>
      <c r="AR989" s="2206">
        <f t="shared" si="757"/>
        <v>5300000</v>
      </c>
      <c r="AS989" s="2244">
        <v>265</v>
      </c>
      <c r="AT989" s="2075">
        <v>39000</v>
      </c>
      <c r="AU989" s="2075"/>
      <c r="AV989" s="2075">
        <v>20000</v>
      </c>
      <c r="AW989" s="2206">
        <f t="shared" si="738"/>
        <v>59000</v>
      </c>
      <c r="AX989" s="2206">
        <f t="shared" si="758"/>
        <v>15635000</v>
      </c>
      <c r="AY989" s="2206">
        <f t="shared" si="759"/>
        <v>10335000</v>
      </c>
      <c r="AZ989" s="2206">
        <f t="shared" si="760"/>
        <v>0</v>
      </c>
      <c r="BA989" s="2206">
        <f t="shared" si="761"/>
        <v>5300000</v>
      </c>
      <c r="BB989" s="2244">
        <f t="shared" si="727"/>
        <v>0</v>
      </c>
      <c r="BC989" s="2207">
        <f t="shared" si="728"/>
        <v>0</v>
      </c>
      <c r="BD989" s="2244">
        <f t="shared" si="733"/>
        <v>0</v>
      </c>
      <c r="BE989" s="2207">
        <f t="shared" si="734"/>
        <v>0</v>
      </c>
      <c r="BF989" s="2246">
        <v>265</v>
      </c>
      <c r="BG989" s="2075">
        <v>39000</v>
      </c>
      <c r="BH989" s="2075">
        <v>0</v>
      </c>
      <c r="BI989" s="2075">
        <v>20000</v>
      </c>
      <c r="BJ989" s="2206">
        <f t="shared" si="739"/>
        <v>59000</v>
      </c>
      <c r="BK989" s="2206">
        <f t="shared" si="762"/>
        <v>15635000</v>
      </c>
      <c r="BL989" s="2206">
        <f t="shared" si="763"/>
        <v>10335000</v>
      </c>
      <c r="BM989" s="2206">
        <f t="shared" si="764"/>
        <v>0</v>
      </c>
      <c r="BN989" s="2206">
        <f t="shared" si="765"/>
        <v>5300000</v>
      </c>
      <c r="BO989" s="2244">
        <v>265</v>
      </c>
      <c r="BP989" s="2075">
        <v>39000</v>
      </c>
      <c r="BQ989" s="2075">
        <v>0</v>
      </c>
      <c r="BR989" s="2075">
        <v>20000</v>
      </c>
      <c r="BS989" s="2206">
        <f t="shared" si="740"/>
        <v>59000</v>
      </c>
      <c r="BT989" s="2206">
        <f t="shared" si="766"/>
        <v>15635000</v>
      </c>
      <c r="BU989" s="2206">
        <f t="shared" si="767"/>
        <v>10335000</v>
      </c>
      <c r="BV989" s="2206">
        <f t="shared" si="768"/>
        <v>0</v>
      </c>
      <c r="BW989" s="2206">
        <f t="shared" si="769"/>
        <v>5300000</v>
      </c>
      <c r="BX989" s="2244">
        <f t="shared" si="729"/>
        <v>0</v>
      </c>
      <c r="BY989" s="2207">
        <f t="shared" si="730"/>
        <v>0</v>
      </c>
      <c r="BZ989" s="2211">
        <f t="shared" si="731"/>
        <v>0</v>
      </c>
      <c r="CA989" s="2212">
        <f t="shared" si="732"/>
        <v>0</v>
      </c>
      <c r="CB989" s="2083"/>
      <c r="CC989" s="2083"/>
      <c r="CD989" s="2237"/>
      <c r="CF989" s="2200"/>
    </row>
    <row r="990" spans="1:84" s="1974" customFormat="1" ht="18" customHeight="1" outlineLevel="1">
      <c r="A990" s="2235" t="s">
        <v>4817</v>
      </c>
      <c r="B990" s="2235" t="b">
        <v>1</v>
      </c>
      <c r="C990" s="2201"/>
      <c r="D990" s="2236" t="s">
        <v>3325</v>
      </c>
      <c r="E990" s="2243" t="s">
        <v>4271</v>
      </c>
      <c r="F990" s="2204" t="s">
        <v>365</v>
      </c>
      <c r="G990" s="2244">
        <v>46</v>
      </c>
      <c r="H990" s="2206">
        <v>20900</v>
      </c>
      <c r="I990" s="2206"/>
      <c r="J990" s="2206"/>
      <c r="K990" s="2206">
        <f t="shared" si="741"/>
        <v>20900</v>
      </c>
      <c r="L990" s="2206">
        <f t="shared" si="742"/>
        <v>961400</v>
      </c>
      <c r="M990" s="2206">
        <f t="shared" si="743"/>
        <v>961400</v>
      </c>
      <c r="N990" s="2206">
        <f t="shared" si="744"/>
        <v>0</v>
      </c>
      <c r="O990" s="2206">
        <f t="shared" si="745"/>
        <v>0</v>
      </c>
      <c r="P990" s="2244">
        <v>46</v>
      </c>
      <c r="Q990" s="2206">
        <v>20900</v>
      </c>
      <c r="R990" s="2206"/>
      <c r="S990" s="2206"/>
      <c r="T990" s="2206">
        <f t="shared" si="735"/>
        <v>20900</v>
      </c>
      <c r="U990" s="2206">
        <f t="shared" si="746"/>
        <v>961400</v>
      </c>
      <c r="V990" s="2206">
        <f t="shared" si="747"/>
        <v>961400</v>
      </c>
      <c r="W990" s="2206">
        <f t="shared" si="748"/>
        <v>0</v>
      </c>
      <c r="X990" s="2206">
        <f t="shared" si="749"/>
        <v>0</v>
      </c>
      <c r="Y990" s="2244">
        <f t="shared" si="725"/>
        <v>0</v>
      </c>
      <c r="Z990" s="2207">
        <f t="shared" si="726"/>
        <v>0</v>
      </c>
      <c r="AA990" s="2244">
        <v>46</v>
      </c>
      <c r="AB990" s="2206">
        <v>39000</v>
      </c>
      <c r="AC990" s="2206"/>
      <c r="AD990" s="2206">
        <v>20000</v>
      </c>
      <c r="AE990" s="2206">
        <f t="shared" si="736"/>
        <v>59000</v>
      </c>
      <c r="AF990" s="2206">
        <f t="shared" si="750"/>
        <v>2714000</v>
      </c>
      <c r="AG990" s="2206">
        <f t="shared" si="751"/>
        <v>1794000</v>
      </c>
      <c r="AH990" s="2206">
        <f t="shared" si="752"/>
        <v>0</v>
      </c>
      <c r="AI990" s="2207">
        <f t="shared" si="753"/>
        <v>920000</v>
      </c>
      <c r="AJ990" s="2246">
        <v>46</v>
      </c>
      <c r="AK990" s="2075">
        <v>39000</v>
      </c>
      <c r="AL990" s="2075"/>
      <c r="AM990" s="2075">
        <v>20000</v>
      </c>
      <c r="AN990" s="2206">
        <f t="shared" si="737"/>
        <v>59000</v>
      </c>
      <c r="AO990" s="2206">
        <f t="shared" si="754"/>
        <v>2714000</v>
      </c>
      <c r="AP990" s="2206">
        <f t="shared" si="755"/>
        <v>1794000</v>
      </c>
      <c r="AQ990" s="2206">
        <f t="shared" si="756"/>
        <v>0</v>
      </c>
      <c r="AR990" s="2206">
        <f t="shared" si="757"/>
        <v>920000</v>
      </c>
      <c r="AS990" s="2244">
        <v>46</v>
      </c>
      <c r="AT990" s="2075">
        <v>39000</v>
      </c>
      <c r="AU990" s="2075"/>
      <c r="AV990" s="2075">
        <v>20000</v>
      </c>
      <c r="AW990" s="2206">
        <f t="shared" si="738"/>
        <v>59000</v>
      </c>
      <c r="AX990" s="2206">
        <f t="shared" si="758"/>
        <v>2714000</v>
      </c>
      <c r="AY990" s="2206">
        <f t="shared" si="759"/>
        <v>1794000</v>
      </c>
      <c r="AZ990" s="2206">
        <f t="shared" si="760"/>
        <v>0</v>
      </c>
      <c r="BA990" s="2206">
        <f t="shared" si="761"/>
        <v>920000</v>
      </c>
      <c r="BB990" s="2244">
        <f t="shared" si="727"/>
        <v>0</v>
      </c>
      <c r="BC990" s="2207">
        <f t="shared" si="728"/>
        <v>0</v>
      </c>
      <c r="BD990" s="2244">
        <f t="shared" si="733"/>
        <v>0</v>
      </c>
      <c r="BE990" s="2207">
        <f t="shared" si="734"/>
        <v>0</v>
      </c>
      <c r="BF990" s="2246">
        <v>46</v>
      </c>
      <c r="BG990" s="2075">
        <v>39000</v>
      </c>
      <c r="BH990" s="2075">
        <v>0</v>
      </c>
      <c r="BI990" s="2075">
        <v>20000</v>
      </c>
      <c r="BJ990" s="2206">
        <f t="shared" si="739"/>
        <v>59000</v>
      </c>
      <c r="BK990" s="2206">
        <f t="shared" si="762"/>
        <v>2714000</v>
      </c>
      <c r="BL990" s="2206">
        <f t="shared" si="763"/>
        <v>1794000</v>
      </c>
      <c r="BM990" s="2206">
        <f t="shared" si="764"/>
        <v>0</v>
      </c>
      <c r="BN990" s="2206">
        <f t="shared" si="765"/>
        <v>920000</v>
      </c>
      <c r="BO990" s="2244">
        <v>46</v>
      </c>
      <c r="BP990" s="2075">
        <v>39000</v>
      </c>
      <c r="BQ990" s="2075">
        <v>0</v>
      </c>
      <c r="BR990" s="2075">
        <v>20000</v>
      </c>
      <c r="BS990" s="2206">
        <f t="shared" si="740"/>
        <v>59000</v>
      </c>
      <c r="BT990" s="2206">
        <f t="shared" si="766"/>
        <v>2714000</v>
      </c>
      <c r="BU990" s="2206">
        <f t="shared" si="767"/>
        <v>1794000</v>
      </c>
      <c r="BV990" s="2206">
        <f t="shared" si="768"/>
        <v>0</v>
      </c>
      <c r="BW990" s="2206">
        <f t="shared" si="769"/>
        <v>920000</v>
      </c>
      <c r="BX990" s="2244">
        <f t="shared" si="729"/>
        <v>0</v>
      </c>
      <c r="BY990" s="2207">
        <f t="shared" si="730"/>
        <v>0</v>
      </c>
      <c r="BZ990" s="2211">
        <f t="shared" si="731"/>
        <v>0</v>
      </c>
      <c r="CA990" s="2212">
        <f t="shared" si="732"/>
        <v>0</v>
      </c>
      <c r="CB990" s="2083"/>
      <c r="CC990" s="2083"/>
      <c r="CD990" s="2237"/>
      <c r="CF990" s="2200"/>
    </row>
    <row r="991" spans="1:84" s="1974" customFormat="1" ht="18" customHeight="1" outlineLevel="1">
      <c r="A991" s="2235" t="s">
        <v>4818</v>
      </c>
      <c r="B991" s="2235" t="b">
        <v>1</v>
      </c>
      <c r="C991" s="2201"/>
      <c r="D991" s="2236" t="s">
        <v>3325</v>
      </c>
      <c r="E991" s="2243" t="s">
        <v>4819</v>
      </c>
      <c r="F991" s="2204" t="s">
        <v>365</v>
      </c>
      <c r="G991" s="2244">
        <v>120</v>
      </c>
      <c r="H991" s="2206">
        <v>20900</v>
      </c>
      <c r="I991" s="2206"/>
      <c r="J991" s="2206"/>
      <c r="K991" s="2206">
        <f t="shared" si="741"/>
        <v>20900</v>
      </c>
      <c r="L991" s="2206">
        <f t="shared" si="742"/>
        <v>2508000</v>
      </c>
      <c r="M991" s="2206">
        <f t="shared" si="743"/>
        <v>2508000</v>
      </c>
      <c r="N991" s="2206">
        <f t="shared" si="744"/>
        <v>0</v>
      </c>
      <c r="O991" s="2206">
        <f t="shared" si="745"/>
        <v>0</v>
      </c>
      <c r="P991" s="2244">
        <v>120</v>
      </c>
      <c r="Q991" s="2206">
        <v>20900</v>
      </c>
      <c r="R991" s="2206"/>
      <c r="S991" s="2206"/>
      <c r="T991" s="2206">
        <f t="shared" si="735"/>
        <v>20900</v>
      </c>
      <c r="U991" s="2206">
        <f t="shared" si="746"/>
        <v>2508000</v>
      </c>
      <c r="V991" s="2206">
        <f t="shared" si="747"/>
        <v>2508000</v>
      </c>
      <c r="W991" s="2206">
        <f t="shared" si="748"/>
        <v>0</v>
      </c>
      <c r="X991" s="2206">
        <f t="shared" si="749"/>
        <v>0</v>
      </c>
      <c r="Y991" s="2244">
        <f t="shared" si="725"/>
        <v>0</v>
      </c>
      <c r="Z991" s="2207">
        <f t="shared" si="726"/>
        <v>0</v>
      </c>
      <c r="AA991" s="2244">
        <v>114</v>
      </c>
      <c r="AB991" s="2206">
        <v>45000</v>
      </c>
      <c r="AC991" s="2206"/>
      <c r="AD991" s="2206">
        <v>20000</v>
      </c>
      <c r="AE991" s="2206">
        <f t="shared" si="736"/>
        <v>65000</v>
      </c>
      <c r="AF991" s="2206">
        <f t="shared" si="750"/>
        <v>7410000</v>
      </c>
      <c r="AG991" s="2206">
        <f t="shared" si="751"/>
        <v>5130000</v>
      </c>
      <c r="AH991" s="2206">
        <f t="shared" si="752"/>
        <v>0</v>
      </c>
      <c r="AI991" s="2207">
        <f t="shared" si="753"/>
        <v>2280000</v>
      </c>
      <c r="AJ991" s="2246">
        <v>120</v>
      </c>
      <c r="AK991" s="2075">
        <v>45000</v>
      </c>
      <c r="AL991" s="2075"/>
      <c r="AM991" s="2075">
        <v>20000</v>
      </c>
      <c r="AN991" s="2206">
        <f t="shared" si="737"/>
        <v>65000</v>
      </c>
      <c r="AO991" s="2206">
        <f t="shared" si="754"/>
        <v>7800000</v>
      </c>
      <c r="AP991" s="2206">
        <f t="shared" si="755"/>
        <v>5400000</v>
      </c>
      <c r="AQ991" s="2206">
        <f t="shared" si="756"/>
        <v>0</v>
      </c>
      <c r="AR991" s="2206">
        <f t="shared" si="757"/>
        <v>2400000</v>
      </c>
      <c r="AS991" s="2244">
        <v>120</v>
      </c>
      <c r="AT991" s="2075">
        <v>45000</v>
      </c>
      <c r="AU991" s="2075"/>
      <c r="AV991" s="2075">
        <v>20000</v>
      </c>
      <c r="AW991" s="2206">
        <f t="shared" si="738"/>
        <v>65000</v>
      </c>
      <c r="AX991" s="2206">
        <f t="shared" si="758"/>
        <v>7800000</v>
      </c>
      <c r="AY991" s="2206">
        <f t="shared" si="759"/>
        <v>5400000</v>
      </c>
      <c r="AZ991" s="2206">
        <f t="shared" si="760"/>
        <v>0</v>
      </c>
      <c r="BA991" s="2206">
        <f t="shared" si="761"/>
        <v>2400000</v>
      </c>
      <c r="BB991" s="2244">
        <f t="shared" si="727"/>
        <v>0</v>
      </c>
      <c r="BC991" s="2207">
        <f t="shared" si="728"/>
        <v>0</v>
      </c>
      <c r="BD991" s="2244">
        <f t="shared" si="733"/>
        <v>6</v>
      </c>
      <c r="BE991" s="2207">
        <f t="shared" si="734"/>
        <v>390000</v>
      </c>
      <c r="BF991" s="2246">
        <v>120</v>
      </c>
      <c r="BG991" s="2075">
        <v>45000</v>
      </c>
      <c r="BH991" s="2075">
        <v>0</v>
      </c>
      <c r="BI991" s="2075">
        <v>20000</v>
      </c>
      <c r="BJ991" s="2206">
        <f t="shared" si="739"/>
        <v>65000</v>
      </c>
      <c r="BK991" s="2206">
        <f t="shared" si="762"/>
        <v>7800000</v>
      </c>
      <c r="BL991" s="2206">
        <f t="shared" si="763"/>
        <v>5400000</v>
      </c>
      <c r="BM991" s="2206">
        <f t="shared" si="764"/>
        <v>0</v>
      </c>
      <c r="BN991" s="2206">
        <f t="shared" si="765"/>
        <v>2400000</v>
      </c>
      <c r="BO991" s="2244">
        <v>120</v>
      </c>
      <c r="BP991" s="2075">
        <v>45000</v>
      </c>
      <c r="BQ991" s="2075">
        <v>0</v>
      </c>
      <c r="BR991" s="2075">
        <v>20000</v>
      </c>
      <c r="BS991" s="2206">
        <f t="shared" si="740"/>
        <v>65000</v>
      </c>
      <c r="BT991" s="2206">
        <f t="shared" si="766"/>
        <v>7800000</v>
      </c>
      <c r="BU991" s="2206">
        <f t="shared" si="767"/>
        <v>5400000</v>
      </c>
      <c r="BV991" s="2206">
        <f t="shared" si="768"/>
        <v>0</v>
      </c>
      <c r="BW991" s="2206">
        <f t="shared" si="769"/>
        <v>2400000</v>
      </c>
      <c r="BX991" s="2244">
        <f t="shared" si="729"/>
        <v>0</v>
      </c>
      <c r="BY991" s="2207">
        <f t="shared" si="730"/>
        <v>0</v>
      </c>
      <c r="BZ991" s="2211">
        <f t="shared" si="731"/>
        <v>6</v>
      </c>
      <c r="CA991" s="2212">
        <f t="shared" si="732"/>
        <v>390000</v>
      </c>
      <c r="CB991" s="2083"/>
      <c r="CC991" s="2083"/>
      <c r="CD991" s="2237"/>
      <c r="CF991" s="2200"/>
    </row>
    <row r="992" spans="1:84" s="1974" customFormat="1" ht="18" customHeight="1" outlineLevel="1">
      <c r="A992" s="2235" t="s">
        <v>4820</v>
      </c>
      <c r="B992" s="2235" t="b">
        <v>1</v>
      </c>
      <c r="C992" s="2201"/>
      <c r="D992" s="2236" t="s">
        <v>4821</v>
      </c>
      <c r="E992" s="2243" t="s">
        <v>4822</v>
      </c>
      <c r="F992" s="2204" t="s">
        <v>365</v>
      </c>
      <c r="G992" s="2244">
        <v>61</v>
      </c>
      <c r="H992" s="2206">
        <v>52370</v>
      </c>
      <c r="I992" s="2206"/>
      <c r="J992" s="2206"/>
      <c r="K992" s="2206">
        <f t="shared" si="741"/>
        <v>52370</v>
      </c>
      <c r="L992" s="2206">
        <f t="shared" si="742"/>
        <v>3194570</v>
      </c>
      <c r="M992" s="2206">
        <f t="shared" si="743"/>
        <v>3194570</v>
      </c>
      <c r="N992" s="2206">
        <f t="shared" si="744"/>
        <v>0</v>
      </c>
      <c r="O992" s="2206">
        <f t="shared" si="745"/>
        <v>0</v>
      </c>
      <c r="P992" s="2244">
        <v>61</v>
      </c>
      <c r="Q992" s="2206">
        <v>52370</v>
      </c>
      <c r="R992" s="2206"/>
      <c r="S992" s="2206"/>
      <c r="T992" s="2206">
        <f t="shared" si="735"/>
        <v>52370</v>
      </c>
      <c r="U992" s="2206">
        <f t="shared" si="746"/>
        <v>3194570</v>
      </c>
      <c r="V992" s="2206">
        <f t="shared" si="747"/>
        <v>3194570</v>
      </c>
      <c r="W992" s="2206">
        <f t="shared" si="748"/>
        <v>0</v>
      </c>
      <c r="X992" s="2206">
        <f t="shared" si="749"/>
        <v>0</v>
      </c>
      <c r="Y992" s="2244">
        <f t="shared" si="725"/>
        <v>0</v>
      </c>
      <c r="Z992" s="2207">
        <f t="shared" si="726"/>
        <v>0</v>
      </c>
      <c r="AA992" s="2244">
        <v>61</v>
      </c>
      <c r="AB992" s="2206">
        <v>75000</v>
      </c>
      <c r="AC992" s="2206"/>
      <c r="AD992" s="2206">
        <v>30000</v>
      </c>
      <c r="AE992" s="2206">
        <f t="shared" si="736"/>
        <v>105000</v>
      </c>
      <c r="AF992" s="2206">
        <f t="shared" si="750"/>
        <v>6405000</v>
      </c>
      <c r="AG992" s="2206">
        <f t="shared" si="751"/>
        <v>4575000</v>
      </c>
      <c r="AH992" s="2206">
        <f t="shared" si="752"/>
        <v>0</v>
      </c>
      <c r="AI992" s="2207">
        <f t="shared" si="753"/>
        <v>1830000</v>
      </c>
      <c r="AJ992" s="2246">
        <v>61</v>
      </c>
      <c r="AK992" s="2075">
        <v>75000</v>
      </c>
      <c r="AL992" s="2075"/>
      <c r="AM992" s="2075">
        <v>30000</v>
      </c>
      <c r="AN992" s="2206">
        <f t="shared" si="737"/>
        <v>105000</v>
      </c>
      <c r="AO992" s="2206">
        <f t="shared" si="754"/>
        <v>6405000</v>
      </c>
      <c r="AP992" s="2206">
        <f t="shared" si="755"/>
        <v>4575000</v>
      </c>
      <c r="AQ992" s="2206">
        <f t="shared" si="756"/>
        <v>0</v>
      </c>
      <c r="AR992" s="2206">
        <f t="shared" si="757"/>
        <v>1830000</v>
      </c>
      <c r="AS992" s="2244">
        <v>61</v>
      </c>
      <c r="AT992" s="2075">
        <v>75000</v>
      </c>
      <c r="AU992" s="2075"/>
      <c r="AV992" s="2075">
        <v>30000</v>
      </c>
      <c r="AW992" s="2206">
        <f t="shared" si="738"/>
        <v>105000</v>
      </c>
      <c r="AX992" s="2206">
        <f t="shared" si="758"/>
        <v>6405000</v>
      </c>
      <c r="AY992" s="2206">
        <f t="shared" si="759"/>
        <v>4575000</v>
      </c>
      <c r="AZ992" s="2206">
        <f t="shared" si="760"/>
        <v>0</v>
      </c>
      <c r="BA992" s="2206">
        <f t="shared" si="761"/>
        <v>1830000</v>
      </c>
      <c r="BB992" s="2244">
        <f t="shared" si="727"/>
        <v>0</v>
      </c>
      <c r="BC992" s="2207">
        <f t="shared" si="728"/>
        <v>0</v>
      </c>
      <c r="BD992" s="2244">
        <f t="shared" si="733"/>
        <v>0</v>
      </c>
      <c r="BE992" s="2207">
        <f t="shared" si="734"/>
        <v>0</v>
      </c>
      <c r="BF992" s="2246">
        <v>61</v>
      </c>
      <c r="BG992" s="2075">
        <v>75000</v>
      </c>
      <c r="BH992" s="2075">
        <v>0</v>
      </c>
      <c r="BI992" s="2075">
        <v>30000</v>
      </c>
      <c r="BJ992" s="2206">
        <f t="shared" si="739"/>
        <v>105000</v>
      </c>
      <c r="BK992" s="2206">
        <f t="shared" si="762"/>
        <v>6405000</v>
      </c>
      <c r="BL992" s="2206">
        <f t="shared" si="763"/>
        <v>4575000</v>
      </c>
      <c r="BM992" s="2206">
        <f t="shared" si="764"/>
        <v>0</v>
      </c>
      <c r="BN992" s="2206">
        <f t="shared" si="765"/>
        <v>1830000</v>
      </c>
      <c r="BO992" s="2244">
        <v>61</v>
      </c>
      <c r="BP992" s="2075">
        <v>75000</v>
      </c>
      <c r="BQ992" s="2075">
        <v>0</v>
      </c>
      <c r="BR992" s="2075">
        <v>30000</v>
      </c>
      <c r="BS992" s="2206">
        <f t="shared" si="740"/>
        <v>105000</v>
      </c>
      <c r="BT992" s="2206">
        <f t="shared" si="766"/>
        <v>6405000</v>
      </c>
      <c r="BU992" s="2206">
        <f t="shared" si="767"/>
        <v>4575000</v>
      </c>
      <c r="BV992" s="2206">
        <f t="shared" si="768"/>
        <v>0</v>
      </c>
      <c r="BW992" s="2206">
        <f t="shared" si="769"/>
        <v>1830000</v>
      </c>
      <c r="BX992" s="2244">
        <f t="shared" si="729"/>
        <v>0</v>
      </c>
      <c r="BY992" s="2207">
        <f t="shared" si="730"/>
        <v>0</v>
      </c>
      <c r="BZ992" s="2211">
        <f t="shared" si="731"/>
        <v>0</v>
      </c>
      <c r="CA992" s="2212">
        <f t="shared" si="732"/>
        <v>0</v>
      </c>
      <c r="CB992" s="2083"/>
      <c r="CC992" s="2083"/>
      <c r="CD992" s="2237"/>
      <c r="CF992" s="2200"/>
    </row>
    <row r="993" spans="1:94" s="1974" customFormat="1" ht="18" customHeight="1" outlineLevel="1">
      <c r="A993" s="2235" t="s">
        <v>4823</v>
      </c>
      <c r="B993" s="2235" t="b">
        <v>1</v>
      </c>
      <c r="C993" s="2201"/>
      <c r="D993" s="2236" t="s">
        <v>3331</v>
      </c>
      <c r="E993" s="2243" t="s">
        <v>3332</v>
      </c>
      <c r="F993" s="2204" t="s">
        <v>449</v>
      </c>
      <c r="G993" s="2244">
        <v>4644</v>
      </c>
      <c r="H993" s="2206">
        <v>150</v>
      </c>
      <c r="I993" s="2206"/>
      <c r="J993" s="2206"/>
      <c r="K993" s="2206">
        <f t="shared" si="741"/>
        <v>150</v>
      </c>
      <c r="L993" s="2206">
        <f t="shared" si="742"/>
        <v>696600</v>
      </c>
      <c r="M993" s="2206">
        <f t="shared" si="743"/>
        <v>696600</v>
      </c>
      <c r="N993" s="2206">
        <f t="shared" si="744"/>
        <v>0</v>
      </c>
      <c r="O993" s="2206">
        <f t="shared" si="745"/>
        <v>0</v>
      </c>
      <c r="P993" s="2244">
        <v>4644</v>
      </c>
      <c r="Q993" s="2206">
        <v>150</v>
      </c>
      <c r="R993" s="2206"/>
      <c r="S993" s="2206"/>
      <c r="T993" s="2206">
        <f t="shared" si="735"/>
        <v>150</v>
      </c>
      <c r="U993" s="2206">
        <f t="shared" si="746"/>
        <v>696600</v>
      </c>
      <c r="V993" s="2206">
        <f t="shared" si="747"/>
        <v>696600</v>
      </c>
      <c r="W993" s="2206">
        <f t="shared" si="748"/>
        <v>0</v>
      </c>
      <c r="X993" s="2206">
        <f t="shared" si="749"/>
        <v>0</v>
      </c>
      <c r="Y993" s="2244">
        <f t="shared" si="725"/>
        <v>0</v>
      </c>
      <c r="Z993" s="2207">
        <f t="shared" si="726"/>
        <v>0</v>
      </c>
      <c r="AA993" s="2244">
        <v>4570.8999999999996</v>
      </c>
      <c r="AB993" s="2206">
        <v>500</v>
      </c>
      <c r="AC993" s="2206">
        <v>500</v>
      </c>
      <c r="AD993" s="2206"/>
      <c r="AE993" s="2206">
        <f t="shared" si="736"/>
        <v>1000</v>
      </c>
      <c r="AF993" s="2206">
        <f t="shared" si="750"/>
        <v>4570900</v>
      </c>
      <c r="AG993" s="2206">
        <f t="shared" si="751"/>
        <v>2285450</v>
      </c>
      <c r="AH993" s="2206">
        <f t="shared" si="752"/>
        <v>2285450</v>
      </c>
      <c r="AI993" s="2207">
        <f t="shared" si="753"/>
        <v>0</v>
      </c>
      <c r="AJ993" s="2246">
        <v>4644</v>
      </c>
      <c r="AK993" s="2075">
        <v>500</v>
      </c>
      <c r="AL993" s="2075">
        <v>500</v>
      </c>
      <c r="AM993" s="2075"/>
      <c r="AN993" s="2206">
        <f t="shared" si="737"/>
        <v>1000</v>
      </c>
      <c r="AO993" s="2206">
        <f t="shared" si="754"/>
        <v>4644000</v>
      </c>
      <c r="AP993" s="2206">
        <f t="shared" si="755"/>
        <v>2322000</v>
      </c>
      <c r="AQ993" s="2206">
        <f t="shared" si="756"/>
        <v>2322000</v>
      </c>
      <c r="AR993" s="2206">
        <f t="shared" si="757"/>
        <v>0</v>
      </c>
      <c r="AS993" s="2244">
        <v>4644</v>
      </c>
      <c r="AT993" s="2075">
        <v>500</v>
      </c>
      <c r="AU993" s="2075">
        <v>500</v>
      </c>
      <c r="AV993" s="2075"/>
      <c r="AW993" s="2206">
        <f t="shared" si="738"/>
        <v>1000</v>
      </c>
      <c r="AX993" s="2206">
        <f t="shared" si="758"/>
        <v>4644000</v>
      </c>
      <c r="AY993" s="2206">
        <f t="shared" si="759"/>
        <v>2322000</v>
      </c>
      <c r="AZ993" s="2206">
        <f t="shared" si="760"/>
        <v>2322000</v>
      </c>
      <c r="BA993" s="2206">
        <f t="shared" si="761"/>
        <v>0</v>
      </c>
      <c r="BB993" s="2244">
        <f t="shared" si="727"/>
        <v>0</v>
      </c>
      <c r="BC993" s="2207">
        <f t="shared" si="728"/>
        <v>0</v>
      </c>
      <c r="BD993" s="2244">
        <f t="shared" si="733"/>
        <v>73.100000000000364</v>
      </c>
      <c r="BE993" s="2207">
        <f t="shared" si="734"/>
        <v>73100</v>
      </c>
      <c r="BF993" s="2246">
        <v>4644</v>
      </c>
      <c r="BG993" s="2075">
        <v>500</v>
      </c>
      <c r="BH993" s="2075">
        <v>500</v>
      </c>
      <c r="BI993" s="2075">
        <v>0</v>
      </c>
      <c r="BJ993" s="2206">
        <f t="shared" si="739"/>
        <v>1000</v>
      </c>
      <c r="BK993" s="2206">
        <f t="shared" si="762"/>
        <v>4644000</v>
      </c>
      <c r="BL993" s="2206">
        <f t="shared" si="763"/>
        <v>2322000</v>
      </c>
      <c r="BM993" s="2206">
        <f t="shared" si="764"/>
        <v>2322000</v>
      </c>
      <c r="BN993" s="2206">
        <f t="shared" si="765"/>
        <v>0</v>
      </c>
      <c r="BO993" s="2244">
        <v>4644</v>
      </c>
      <c r="BP993" s="2075">
        <v>500</v>
      </c>
      <c r="BQ993" s="2075">
        <v>500</v>
      </c>
      <c r="BR993" s="2075">
        <v>0</v>
      </c>
      <c r="BS993" s="2206">
        <f t="shared" si="740"/>
        <v>1000</v>
      </c>
      <c r="BT993" s="2206">
        <f t="shared" si="766"/>
        <v>4644000</v>
      </c>
      <c r="BU993" s="2206">
        <f t="shared" si="767"/>
        <v>2322000</v>
      </c>
      <c r="BV993" s="2206">
        <f t="shared" si="768"/>
        <v>2322000</v>
      </c>
      <c r="BW993" s="2206">
        <f t="shared" si="769"/>
        <v>0</v>
      </c>
      <c r="BX993" s="2244">
        <f t="shared" si="729"/>
        <v>0</v>
      </c>
      <c r="BY993" s="2207">
        <f t="shared" si="730"/>
        <v>0</v>
      </c>
      <c r="BZ993" s="2211">
        <f t="shared" si="731"/>
        <v>73.100000000000364</v>
      </c>
      <c r="CA993" s="2212">
        <f t="shared" si="732"/>
        <v>73100</v>
      </c>
      <c r="CB993" s="2083"/>
      <c r="CC993" s="2083"/>
      <c r="CD993" s="2237"/>
      <c r="CF993" s="2200"/>
    </row>
    <row r="994" spans="1:94" s="1974" customFormat="1" ht="18" customHeight="1" outlineLevel="1">
      <c r="A994" s="2235" t="s">
        <v>4824</v>
      </c>
      <c r="B994" s="2235" t="b">
        <v>1</v>
      </c>
      <c r="C994" s="2201"/>
      <c r="D994" s="2236" t="s">
        <v>4825</v>
      </c>
      <c r="E994" s="2243" t="s">
        <v>4826</v>
      </c>
      <c r="F994" s="2204" t="s">
        <v>365</v>
      </c>
      <c r="G994" s="2244">
        <v>24.2</v>
      </c>
      <c r="H994" s="2206"/>
      <c r="I994" s="2206">
        <v>12250</v>
      </c>
      <c r="J994" s="2206"/>
      <c r="K994" s="2206">
        <f t="shared" si="741"/>
        <v>12250</v>
      </c>
      <c r="L994" s="2206">
        <f t="shared" si="742"/>
        <v>296450</v>
      </c>
      <c r="M994" s="2206">
        <f t="shared" si="743"/>
        <v>0</v>
      </c>
      <c r="N994" s="2206">
        <f t="shared" si="744"/>
        <v>296450</v>
      </c>
      <c r="O994" s="2206">
        <f t="shared" si="745"/>
        <v>0</v>
      </c>
      <c r="P994" s="2244">
        <v>24.2</v>
      </c>
      <c r="Q994" s="2206"/>
      <c r="R994" s="2206">
        <v>12250</v>
      </c>
      <c r="S994" s="2206"/>
      <c r="T994" s="2206">
        <f t="shared" si="735"/>
        <v>12250</v>
      </c>
      <c r="U994" s="2206">
        <f t="shared" si="746"/>
        <v>296450</v>
      </c>
      <c r="V994" s="2206">
        <f t="shared" si="747"/>
        <v>0</v>
      </c>
      <c r="W994" s="2206">
        <f t="shared" si="748"/>
        <v>296450</v>
      </c>
      <c r="X994" s="2206">
        <f t="shared" si="749"/>
        <v>0</v>
      </c>
      <c r="Y994" s="2245">
        <f t="shared" si="725"/>
        <v>0</v>
      </c>
      <c r="Z994" s="2207">
        <f t="shared" si="726"/>
        <v>0</v>
      </c>
      <c r="AA994" s="2245">
        <v>24.2</v>
      </c>
      <c r="AB994" s="2206"/>
      <c r="AC994" s="2206">
        <v>20000</v>
      </c>
      <c r="AD994" s="2206"/>
      <c r="AE994" s="2206">
        <f t="shared" si="736"/>
        <v>20000</v>
      </c>
      <c r="AF994" s="2206">
        <f t="shared" si="750"/>
        <v>484000</v>
      </c>
      <c r="AG994" s="2206">
        <f t="shared" si="751"/>
        <v>0</v>
      </c>
      <c r="AH994" s="2206">
        <f t="shared" si="752"/>
        <v>484000</v>
      </c>
      <c r="AI994" s="2207">
        <f t="shared" si="753"/>
        <v>0</v>
      </c>
      <c r="AJ994" s="2246">
        <v>24.2</v>
      </c>
      <c r="AK994" s="2075"/>
      <c r="AL994" s="2075">
        <v>20000</v>
      </c>
      <c r="AM994" s="2075"/>
      <c r="AN994" s="2206">
        <f t="shared" si="737"/>
        <v>20000</v>
      </c>
      <c r="AO994" s="2206">
        <f t="shared" si="754"/>
        <v>484000</v>
      </c>
      <c r="AP994" s="2206">
        <f t="shared" si="755"/>
        <v>0</v>
      </c>
      <c r="AQ994" s="2206">
        <f t="shared" si="756"/>
        <v>484000</v>
      </c>
      <c r="AR994" s="2206">
        <f t="shared" si="757"/>
        <v>0</v>
      </c>
      <c r="AS994" s="2245">
        <v>24.2</v>
      </c>
      <c r="AT994" s="2075"/>
      <c r="AU994" s="2075">
        <v>20000</v>
      </c>
      <c r="AV994" s="2075"/>
      <c r="AW994" s="2206">
        <f t="shared" si="738"/>
        <v>20000</v>
      </c>
      <c r="AX994" s="2206">
        <f t="shared" si="758"/>
        <v>484000</v>
      </c>
      <c r="AY994" s="2206">
        <f t="shared" si="759"/>
        <v>0</v>
      </c>
      <c r="AZ994" s="2206">
        <f t="shared" si="760"/>
        <v>484000</v>
      </c>
      <c r="BA994" s="2206">
        <f t="shared" si="761"/>
        <v>0</v>
      </c>
      <c r="BB994" s="2245">
        <f t="shared" si="727"/>
        <v>0</v>
      </c>
      <c r="BC994" s="2207">
        <f t="shared" si="728"/>
        <v>0</v>
      </c>
      <c r="BD994" s="2245">
        <f t="shared" si="733"/>
        <v>0</v>
      </c>
      <c r="BE994" s="2207">
        <f t="shared" si="734"/>
        <v>0</v>
      </c>
      <c r="BF994" s="2246">
        <v>24.2</v>
      </c>
      <c r="BG994" s="2075">
        <v>0</v>
      </c>
      <c r="BH994" s="2075">
        <v>20000</v>
      </c>
      <c r="BI994" s="2075">
        <v>0</v>
      </c>
      <c r="BJ994" s="2206">
        <f t="shared" si="739"/>
        <v>20000</v>
      </c>
      <c r="BK994" s="2206">
        <f t="shared" si="762"/>
        <v>484000</v>
      </c>
      <c r="BL994" s="2206">
        <f t="shared" si="763"/>
        <v>0</v>
      </c>
      <c r="BM994" s="2206">
        <f t="shared" si="764"/>
        <v>484000</v>
      </c>
      <c r="BN994" s="2206">
        <f t="shared" si="765"/>
        <v>0</v>
      </c>
      <c r="BO994" s="2245">
        <v>24.2</v>
      </c>
      <c r="BP994" s="2075">
        <v>0</v>
      </c>
      <c r="BQ994" s="2075">
        <v>20000</v>
      </c>
      <c r="BR994" s="2075">
        <v>0</v>
      </c>
      <c r="BS994" s="2206">
        <f t="shared" si="740"/>
        <v>20000</v>
      </c>
      <c r="BT994" s="2206">
        <f t="shared" si="766"/>
        <v>484000</v>
      </c>
      <c r="BU994" s="2206">
        <f t="shared" si="767"/>
        <v>0</v>
      </c>
      <c r="BV994" s="2206">
        <f t="shared" si="768"/>
        <v>484000</v>
      </c>
      <c r="BW994" s="2206">
        <f t="shared" si="769"/>
        <v>0</v>
      </c>
      <c r="BX994" s="2245">
        <f t="shared" si="729"/>
        <v>0</v>
      </c>
      <c r="BY994" s="2207">
        <f t="shared" si="730"/>
        <v>0</v>
      </c>
      <c r="BZ994" s="2211">
        <f t="shared" si="731"/>
        <v>0</v>
      </c>
      <c r="CA994" s="2212">
        <f t="shared" si="732"/>
        <v>0</v>
      </c>
      <c r="CB994" s="2083"/>
      <c r="CC994" s="2083"/>
      <c r="CD994" s="2237"/>
      <c r="CF994" s="2200"/>
    </row>
    <row r="995" spans="1:94" s="1974" customFormat="1" ht="18" customHeight="1" outlineLevel="1">
      <c r="A995" s="2235" t="s">
        <v>4827</v>
      </c>
      <c r="B995" s="2235" t="b">
        <v>1</v>
      </c>
      <c r="C995" s="2201"/>
      <c r="D995" s="2236" t="s">
        <v>4825</v>
      </c>
      <c r="E995" s="2243" t="s">
        <v>4828</v>
      </c>
      <c r="F995" s="2204" t="s">
        <v>365</v>
      </c>
      <c r="G995" s="2244">
        <v>72.900000000000006</v>
      </c>
      <c r="H995" s="2206"/>
      <c r="I995" s="2206">
        <v>21510</v>
      </c>
      <c r="J995" s="2206"/>
      <c r="K995" s="2206">
        <f t="shared" si="741"/>
        <v>21510</v>
      </c>
      <c r="L995" s="2206">
        <f t="shared" si="742"/>
        <v>1568079</v>
      </c>
      <c r="M995" s="2206">
        <f t="shared" si="743"/>
        <v>0</v>
      </c>
      <c r="N995" s="2206">
        <f t="shared" si="744"/>
        <v>1568079</v>
      </c>
      <c r="O995" s="2206">
        <f t="shared" si="745"/>
        <v>0</v>
      </c>
      <c r="P995" s="2244">
        <v>72.900000000000006</v>
      </c>
      <c r="Q995" s="2206"/>
      <c r="R995" s="2206">
        <v>21510</v>
      </c>
      <c r="S995" s="2206"/>
      <c r="T995" s="2206">
        <f t="shared" si="735"/>
        <v>21510</v>
      </c>
      <c r="U995" s="2206">
        <f t="shared" si="746"/>
        <v>1568079</v>
      </c>
      <c r="V995" s="2206">
        <f t="shared" si="747"/>
        <v>0</v>
      </c>
      <c r="W995" s="2206">
        <f t="shared" si="748"/>
        <v>1568079</v>
      </c>
      <c r="X995" s="2206">
        <f t="shared" si="749"/>
        <v>0</v>
      </c>
      <c r="Y995" s="2245">
        <f t="shared" si="725"/>
        <v>0</v>
      </c>
      <c r="Z995" s="2207">
        <f t="shared" si="726"/>
        <v>0</v>
      </c>
      <c r="AA995" s="2245">
        <v>72.900000000000006</v>
      </c>
      <c r="AB995" s="2206"/>
      <c r="AC995" s="2206">
        <v>20000</v>
      </c>
      <c r="AD995" s="2206"/>
      <c r="AE995" s="2206">
        <f t="shared" si="736"/>
        <v>20000</v>
      </c>
      <c r="AF995" s="2206">
        <f t="shared" si="750"/>
        <v>1458000</v>
      </c>
      <c r="AG995" s="2206">
        <f t="shared" si="751"/>
        <v>0</v>
      </c>
      <c r="AH995" s="2206">
        <f t="shared" si="752"/>
        <v>1458000</v>
      </c>
      <c r="AI995" s="2207">
        <f t="shared" si="753"/>
        <v>0</v>
      </c>
      <c r="AJ995" s="2246">
        <v>72.900000000000006</v>
      </c>
      <c r="AK995" s="2075"/>
      <c r="AL995" s="2075">
        <v>20000</v>
      </c>
      <c r="AM995" s="2075"/>
      <c r="AN995" s="2206">
        <f t="shared" si="737"/>
        <v>20000</v>
      </c>
      <c r="AO995" s="2206">
        <f t="shared" si="754"/>
        <v>1458000</v>
      </c>
      <c r="AP995" s="2206">
        <f t="shared" si="755"/>
        <v>0</v>
      </c>
      <c r="AQ995" s="2206">
        <f t="shared" si="756"/>
        <v>1458000</v>
      </c>
      <c r="AR995" s="2206">
        <f t="shared" si="757"/>
        <v>0</v>
      </c>
      <c r="AS995" s="2245">
        <v>72.900000000000006</v>
      </c>
      <c r="AT995" s="2075"/>
      <c r="AU995" s="2075">
        <v>20000</v>
      </c>
      <c r="AV995" s="2075"/>
      <c r="AW995" s="2206">
        <f t="shared" si="738"/>
        <v>20000</v>
      </c>
      <c r="AX995" s="2206">
        <f t="shared" si="758"/>
        <v>1458000</v>
      </c>
      <c r="AY995" s="2206">
        <f t="shared" si="759"/>
        <v>0</v>
      </c>
      <c r="AZ995" s="2206">
        <f t="shared" si="760"/>
        <v>1458000</v>
      </c>
      <c r="BA995" s="2206">
        <f t="shared" si="761"/>
        <v>0</v>
      </c>
      <c r="BB995" s="2245">
        <f t="shared" si="727"/>
        <v>0</v>
      </c>
      <c r="BC995" s="2207">
        <f t="shared" si="728"/>
        <v>0</v>
      </c>
      <c r="BD995" s="2245">
        <f t="shared" si="733"/>
        <v>0</v>
      </c>
      <c r="BE995" s="2207">
        <f t="shared" si="734"/>
        <v>0</v>
      </c>
      <c r="BF995" s="2246">
        <v>72.900000000000006</v>
      </c>
      <c r="BG995" s="2075">
        <v>0</v>
      </c>
      <c r="BH995" s="2075">
        <v>20000</v>
      </c>
      <c r="BI995" s="2075">
        <v>0</v>
      </c>
      <c r="BJ995" s="2206">
        <f t="shared" si="739"/>
        <v>20000</v>
      </c>
      <c r="BK995" s="2206">
        <f t="shared" si="762"/>
        <v>1458000</v>
      </c>
      <c r="BL995" s="2206">
        <f t="shared" si="763"/>
        <v>0</v>
      </c>
      <c r="BM995" s="2206">
        <f t="shared" si="764"/>
        <v>1458000</v>
      </c>
      <c r="BN995" s="2206">
        <f t="shared" si="765"/>
        <v>0</v>
      </c>
      <c r="BO995" s="2245">
        <v>72.900000000000006</v>
      </c>
      <c r="BP995" s="2075">
        <v>0</v>
      </c>
      <c r="BQ995" s="2075">
        <v>20000</v>
      </c>
      <c r="BR995" s="2075">
        <v>0</v>
      </c>
      <c r="BS995" s="2206">
        <f t="shared" si="740"/>
        <v>20000</v>
      </c>
      <c r="BT995" s="2206">
        <f t="shared" si="766"/>
        <v>1458000</v>
      </c>
      <c r="BU995" s="2206">
        <f t="shared" si="767"/>
        <v>0</v>
      </c>
      <c r="BV995" s="2206">
        <f t="shared" si="768"/>
        <v>1458000</v>
      </c>
      <c r="BW995" s="2206">
        <f t="shared" si="769"/>
        <v>0</v>
      </c>
      <c r="BX995" s="2245">
        <f t="shared" si="729"/>
        <v>0</v>
      </c>
      <c r="BY995" s="2207">
        <f t="shared" si="730"/>
        <v>0</v>
      </c>
      <c r="BZ995" s="2211">
        <f t="shared" si="731"/>
        <v>0</v>
      </c>
      <c r="CA995" s="2212">
        <f t="shared" si="732"/>
        <v>0</v>
      </c>
      <c r="CB995" s="2083"/>
      <c r="CC995" s="2083"/>
      <c r="CD995" s="2237"/>
      <c r="CF995" s="2200"/>
    </row>
    <row r="996" spans="1:94" s="1974" customFormat="1" ht="18" customHeight="1" outlineLevel="1">
      <c r="A996" s="2235" t="s">
        <v>4829</v>
      </c>
      <c r="B996" s="2235" t="b">
        <v>1</v>
      </c>
      <c r="C996" s="2201"/>
      <c r="D996" s="2236" t="s">
        <v>4825</v>
      </c>
      <c r="E996" s="2243" t="s">
        <v>4830</v>
      </c>
      <c r="F996" s="2204" t="s">
        <v>365</v>
      </c>
      <c r="G996" s="2244">
        <v>264.89999999999998</v>
      </c>
      <c r="H996" s="2206"/>
      <c r="I996" s="2206">
        <v>15370</v>
      </c>
      <c r="J996" s="2206"/>
      <c r="K996" s="2206">
        <f t="shared" si="741"/>
        <v>15370</v>
      </c>
      <c r="L996" s="2206">
        <f t="shared" si="742"/>
        <v>4071513</v>
      </c>
      <c r="M996" s="2206">
        <f t="shared" si="743"/>
        <v>0</v>
      </c>
      <c r="N996" s="2206">
        <f t="shared" si="744"/>
        <v>4071513</v>
      </c>
      <c r="O996" s="2206">
        <f t="shared" si="745"/>
        <v>0</v>
      </c>
      <c r="P996" s="2244">
        <v>264.89999999999998</v>
      </c>
      <c r="Q996" s="2206"/>
      <c r="R996" s="2206">
        <v>15370</v>
      </c>
      <c r="S996" s="2206"/>
      <c r="T996" s="2206">
        <f t="shared" si="735"/>
        <v>15370</v>
      </c>
      <c r="U996" s="2206">
        <f t="shared" si="746"/>
        <v>4071513</v>
      </c>
      <c r="V996" s="2206">
        <f t="shared" si="747"/>
        <v>0</v>
      </c>
      <c r="W996" s="2206">
        <f t="shared" si="748"/>
        <v>4071513</v>
      </c>
      <c r="X996" s="2206">
        <f t="shared" si="749"/>
        <v>0</v>
      </c>
      <c r="Y996" s="2245">
        <f t="shared" si="725"/>
        <v>0</v>
      </c>
      <c r="Z996" s="2207">
        <f t="shared" si="726"/>
        <v>0</v>
      </c>
      <c r="AA996" s="2245">
        <v>264.89999999999998</v>
      </c>
      <c r="AB996" s="2206"/>
      <c r="AC996" s="2206">
        <v>20000</v>
      </c>
      <c r="AD996" s="2206"/>
      <c r="AE996" s="2206">
        <f t="shared" si="736"/>
        <v>20000</v>
      </c>
      <c r="AF996" s="2206">
        <f t="shared" si="750"/>
        <v>5298000</v>
      </c>
      <c r="AG996" s="2206">
        <f t="shared" si="751"/>
        <v>0</v>
      </c>
      <c r="AH996" s="2206">
        <f t="shared" si="752"/>
        <v>5298000</v>
      </c>
      <c r="AI996" s="2207">
        <f t="shared" si="753"/>
        <v>0</v>
      </c>
      <c r="AJ996" s="2246">
        <v>264.89999999999998</v>
      </c>
      <c r="AK996" s="2075"/>
      <c r="AL996" s="2075">
        <v>20000</v>
      </c>
      <c r="AM996" s="2075"/>
      <c r="AN996" s="2206">
        <f t="shared" si="737"/>
        <v>20000</v>
      </c>
      <c r="AO996" s="2206">
        <f t="shared" si="754"/>
        <v>5298000</v>
      </c>
      <c r="AP996" s="2206">
        <f t="shared" si="755"/>
        <v>0</v>
      </c>
      <c r="AQ996" s="2206">
        <f t="shared" si="756"/>
        <v>5298000</v>
      </c>
      <c r="AR996" s="2206">
        <f t="shared" si="757"/>
        <v>0</v>
      </c>
      <c r="AS996" s="2245">
        <v>264.89999999999998</v>
      </c>
      <c r="AT996" s="2075"/>
      <c r="AU996" s="2075">
        <v>20000</v>
      </c>
      <c r="AV996" s="2075"/>
      <c r="AW996" s="2206">
        <f t="shared" si="738"/>
        <v>20000</v>
      </c>
      <c r="AX996" s="2206">
        <f t="shared" si="758"/>
        <v>5298000</v>
      </c>
      <c r="AY996" s="2206">
        <f t="shared" si="759"/>
        <v>0</v>
      </c>
      <c r="AZ996" s="2206">
        <f t="shared" si="760"/>
        <v>5298000</v>
      </c>
      <c r="BA996" s="2206">
        <f t="shared" si="761"/>
        <v>0</v>
      </c>
      <c r="BB996" s="2245">
        <f t="shared" si="727"/>
        <v>0</v>
      </c>
      <c r="BC996" s="2207">
        <f t="shared" si="728"/>
        <v>0</v>
      </c>
      <c r="BD996" s="2245">
        <f t="shared" si="733"/>
        <v>0</v>
      </c>
      <c r="BE996" s="2207">
        <f t="shared" si="734"/>
        <v>0</v>
      </c>
      <c r="BF996" s="2246">
        <v>264.89999999999998</v>
      </c>
      <c r="BG996" s="2075">
        <v>0</v>
      </c>
      <c r="BH996" s="2075">
        <v>20000</v>
      </c>
      <c r="BI996" s="2075">
        <v>0</v>
      </c>
      <c r="BJ996" s="2206">
        <f t="shared" si="739"/>
        <v>20000</v>
      </c>
      <c r="BK996" s="2206">
        <f t="shared" si="762"/>
        <v>5298000</v>
      </c>
      <c r="BL996" s="2206">
        <f t="shared" si="763"/>
        <v>0</v>
      </c>
      <c r="BM996" s="2206">
        <f t="shared" si="764"/>
        <v>5298000</v>
      </c>
      <c r="BN996" s="2206">
        <f t="shared" si="765"/>
        <v>0</v>
      </c>
      <c r="BO996" s="2245">
        <v>264.89999999999998</v>
      </c>
      <c r="BP996" s="2075">
        <v>0</v>
      </c>
      <c r="BQ996" s="2075">
        <v>20000</v>
      </c>
      <c r="BR996" s="2075">
        <v>0</v>
      </c>
      <c r="BS996" s="2206">
        <f t="shared" si="740"/>
        <v>20000</v>
      </c>
      <c r="BT996" s="2206">
        <f t="shared" si="766"/>
        <v>5298000</v>
      </c>
      <c r="BU996" s="2206">
        <f t="shared" si="767"/>
        <v>0</v>
      </c>
      <c r="BV996" s="2206">
        <f t="shared" si="768"/>
        <v>5298000</v>
      </c>
      <c r="BW996" s="2206">
        <f t="shared" si="769"/>
        <v>0</v>
      </c>
      <c r="BX996" s="2245">
        <f t="shared" si="729"/>
        <v>0</v>
      </c>
      <c r="BY996" s="2207">
        <f t="shared" si="730"/>
        <v>0</v>
      </c>
      <c r="BZ996" s="2211">
        <f t="shared" si="731"/>
        <v>0</v>
      </c>
      <c r="CA996" s="2212">
        <f t="shared" si="732"/>
        <v>0</v>
      </c>
      <c r="CB996" s="2083"/>
      <c r="CC996" s="2083"/>
      <c r="CD996" s="2237"/>
      <c r="CF996" s="2200"/>
    </row>
    <row r="997" spans="1:94" s="1974" customFormat="1" ht="18" customHeight="1" outlineLevel="1">
      <c r="A997" s="2235" t="s">
        <v>4831</v>
      </c>
      <c r="B997" s="2235" t="b">
        <v>1</v>
      </c>
      <c r="C997" s="2201"/>
      <c r="D997" s="2236" t="s">
        <v>4825</v>
      </c>
      <c r="E997" s="2243" t="s">
        <v>4832</v>
      </c>
      <c r="F997" s="2204" t="s">
        <v>365</v>
      </c>
      <c r="G997" s="2244">
        <v>166.1</v>
      </c>
      <c r="H997" s="2206"/>
      <c r="I997" s="2206">
        <v>15940</v>
      </c>
      <c r="J997" s="2206"/>
      <c r="K997" s="2206">
        <f t="shared" si="741"/>
        <v>15940</v>
      </c>
      <c r="L997" s="2206">
        <f t="shared" si="742"/>
        <v>2647634</v>
      </c>
      <c r="M997" s="2206">
        <f t="shared" si="743"/>
        <v>0</v>
      </c>
      <c r="N997" s="2206">
        <f t="shared" si="744"/>
        <v>2647634</v>
      </c>
      <c r="O997" s="2206">
        <f t="shared" si="745"/>
        <v>0</v>
      </c>
      <c r="P997" s="2244">
        <v>166.1</v>
      </c>
      <c r="Q997" s="2206"/>
      <c r="R997" s="2206">
        <v>15940</v>
      </c>
      <c r="S997" s="2206"/>
      <c r="T997" s="2206">
        <f t="shared" si="735"/>
        <v>15940</v>
      </c>
      <c r="U997" s="2206">
        <f t="shared" si="746"/>
        <v>2647634</v>
      </c>
      <c r="V997" s="2206">
        <f t="shared" si="747"/>
        <v>0</v>
      </c>
      <c r="W997" s="2206">
        <f t="shared" si="748"/>
        <v>2647634</v>
      </c>
      <c r="X997" s="2206">
        <f t="shared" si="749"/>
        <v>0</v>
      </c>
      <c r="Y997" s="2245">
        <f t="shared" si="725"/>
        <v>0</v>
      </c>
      <c r="Z997" s="2207">
        <f t="shared" si="726"/>
        <v>0</v>
      </c>
      <c r="AA997" s="2245">
        <v>159.9</v>
      </c>
      <c r="AB997" s="2206"/>
      <c r="AC997" s="2206">
        <v>35000</v>
      </c>
      <c r="AD997" s="2206"/>
      <c r="AE997" s="2206">
        <f t="shared" si="736"/>
        <v>35000</v>
      </c>
      <c r="AF997" s="2206">
        <f t="shared" si="750"/>
        <v>5596500</v>
      </c>
      <c r="AG997" s="2206">
        <f t="shared" si="751"/>
        <v>0</v>
      </c>
      <c r="AH997" s="2206">
        <f t="shared" si="752"/>
        <v>5596500</v>
      </c>
      <c r="AI997" s="2207">
        <f t="shared" si="753"/>
        <v>0</v>
      </c>
      <c r="AJ997" s="2246">
        <v>166.1</v>
      </c>
      <c r="AK997" s="2075"/>
      <c r="AL997" s="2075">
        <v>35000</v>
      </c>
      <c r="AM997" s="2075"/>
      <c r="AN997" s="2206">
        <f t="shared" si="737"/>
        <v>35000</v>
      </c>
      <c r="AO997" s="2206">
        <f t="shared" si="754"/>
        <v>5813500</v>
      </c>
      <c r="AP997" s="2206">
        <f t="shared" si="755"/>
        <v>0</v>
      </c>
      <c r="AQ997" s="2206">
        <f t="shared" si="756"/>
        <v>5813500</v>
      </c>
      <c r="AR997" s="2206">
        <f t="shared" si="757"/>
        <v>0</v>
      </c>
      <c r="AS997" s="2245">
        <v>166.1</v>
      </c>
      <c r="AT997" s="2075"/>
      <c r="AU997" s="2075">
        <v>35000</v>
      </c>
      <c r="AV997" s="2075"/>
      <c r="AW997" s="2206">
        <f t="shared" si="738"/>
        <v>35000</v>
      </c>
      <c r="AX997" s="2206">
        <f t="shared" si="758"/>
        <v>5813500</v>
      </c>
      <c r="AY997" s="2206">
        <f t="shared" si="759"/>
        <v>0</v>
      </c>
      <c r="AZ997" s="2206">
        <f t="shared" si="760"/>
        <v>5813500</v>
      </c>
      <c r="BA997" s="2206">
        <f t="shared" si="761"/>
        <v>0</v>
      </c>
      <c r="BB997" s="2245">
        <f t="shared" si="727"/>
        <v>0</v>
      </c>
      <c r="BC997" s="2207">
        <f t="shared" si="728"/>
        <v>0</v>
      </c>
      <c r="BD997" s="2245">
        <f t="shared" si="733"/>
        <v>6.1999999999999886</v>
      </c>
      <c r="BE997" s="2207">
        <f t="shared" si="734"/>
        <v>217000</v>
      </c>
      <c r="BF997" s="2246">
        <v>166.1</v>
      </c>
      <c r="BG997" s="2075">
        <v>0</v>
      </c>
      <c r="BH997" s="2075">
        <v>35000</v>
      </c>
      <c r="BI997" s="2075">
        <v>0</v>
      </c>
      <c r="BJ997" s="2206">
        <f t="shared" si="739"/>
        <v>35000</v>
      </c>
      <c r="BK997" s="2206">
        <f t="shared" si="762"/>
        <v>5813500</v>
      </c>
      <c r="BL997" s="2206">
        <f t="shared" si="763"/>
        <v>0</v>
      </c>
      <c r="BM997" s="2206">
        <f t="shared" si="764"/>
        <v>5813500</v>
      </c>
      <c r="BN997" s="2206">
        <f t="shared" si="765"/>
        <v>0</v>
      </c>
      <c r="BO997" s="2245">
        <v>166.1</v>
      </c>
      <c r="BP997" s="2075">
        <v>0</v>
      </c>
      <c r="BQ997" s="2075">
        <v>35000</v>
      </c>
      <c r="BR997" s="2075">
        <v>0</v>
      </c>
      <c r="BS997" s="2206">
        <f t="shared" si="740"/>
        <v>35000</v>
      </c>
      <c r="BT997" s="2206">
        <f t="shared" si="766"/>
        <v>5813500</v>
      </c>
      <c r="BU997" s="2206">
        <f t="shared" si="767"/>
        <v>0</v>
      </c>
      <c r="BV997" s="2206">
        <f t="shared" si="768"/>
        <v>5813500</v>
      </c>
      <c r="BW997" s="2206">
        <f t="shared" si="769"/>
        <v>0</v>
      </c>
      <c r="BX997" s="2245">
        <f t="shared" si="729"/>
        <v>0</v>
      </c>
      <c r="BY997" s="2207">
        <f t="shared" si="730"/>
        <v>0</v>
      </c>
      <c r="BZ997" s="2211">
        <f t="shared" si="731"/>
        <v>6.1999999999999886</v>
      </c>
      <c r="CA997" s="2212">
        <f t="shared" si="732"/>
        <v>217000</v>
      </c>
      <c r="CB997" s="2083"/>
      <c r="CC997" s="2083"/>
      <c r="CD997" s="2237"/>
      <c r="CF997" s="2200"/>
    </row>
    <row r="998" spans="1:94" s="1974" customFormat="1" ht="18" customHeight="1" outlineLevel="1">
      <c r="A998" s="2235" t="s">
        <v>4833</v>
      </c>
      <c r="B998" s="2235" t="b">
        <v>1</v>
      </c>
      <c r="C998" s="2201"/>
      <c r="D998" s="2236" t="s">
        <v>4825</v>
      </c>
      <c r="E998" s="2243" t="s">
        <v>4834</v>
      </c>
      <c r="F998" s="2204" t="s">
        <v>365</v>
      </c>
      <c r="G998" s="2244">
        <v>60.7</v>
      </c>
      <c r="H998" s="2206"/>
      <c r="I998" s="2206">
        <v>15940</v>
      </c>
      <c r="J998" s="2206"/>
      <c r="K998" s="2206">
        <f t="shared" si="741"/>
        <v>15940</v>
      </c>
      <c r="L998" s="2206">
        <f t="shared" si="742"/>
        <v>967558</v>
      </c>
      <c r="M998" s="2206">
        <f t="shared" si="743"/>
        <v>0</v>
      </c>
      <c r="N998" s="2206">
        <f t="shared" si="744"/>
        <v>967558</v>
      </c>
      <c r="O998" s="2206">
        <f t="shared" si="745"/>
        <v>0</v>
      </c>
      <c r="P998" s="2244">
        <v>60.7</v>
      </c>
      <c r="Q998" s="2206"/>
      <c r="R998" s="2206">
        <v>15940</v>
      </c>
      <c r="S998" s="2206"/>
      <c r="T998" s="2206">
        <f t="shared" si="735"/>
        <v>15940</v>
      </c>
      <c r="U998" s="2206">
        <f t="shared" si="746"/>
        <v>967558</v>
      </c>
      <c r="V998" s="2206">
        <f t="shared" si="747"/>
        <v>0</v>
      </c>
      <c r="W998" s="2206">
        <f t="shared" si="748"/>
        <v>967558</v>
      </c>
      <c r="X998" s="2206">
        <f t="shared" si="749"/>
        <v>0</v>
      </c>
      <c r="Y998" s="2245">
        <f t="shared" si="725"/>
        <v>0</v>
      </c>
      <c r="Z998" s="2207">
        <f t="shared" si="726"/>
        <v>0</v>
      </c>
      <c r="AA998" s="2245">
        <v>60.7</v>
      </c>
      <c r="AB998" s="2206"/>
      <c r="AC998" s="2206">
        <v>40000</v>
      </c>
      <c r="AD998" s="2206"/>
      <c r="AE998" s="2206">
        <f t="shared" si="736"/>
        <v>40000</v>
      </c>
      <c r="AF998" s="2206">
        <f t="shared" si="750"/>
        <v>2428000</v>
      </c>
      <c r="AG998" s="2206">
        <f t="shared" si="751"/>
        <v>0</v>
      </c>
      <c r="AH998" s="2206">
        <f t="shared" si="752"/>
        <v>2428000</v>
      </c>
      <c r="AI998" s="2207">
        <f t="shared" si="753"/>
        <v>0</v>
      </c>
      <c r="AJ998" s="2246">
        <v>60.7</v>
      </c>
      <c r="AK998" s="2075"/>
      <c r="AL998" s="2075">
        <v>40000</v>
      </c>
      <c r="AM998" s="2075"/>
      <c r="AN998" s="2206">
        <f t="shared" si="737"/>
        <v>40000</v>
      </c>
      <c r="AO998" s="2206">
        <f t="shared" si="754"/>
        <v>2428000</v>
      </c>
      <c r="AP998" s="2206">
        <f t="shared" si="755"/>
        <v>0</v>
      </c>
      <c r="AQ998" s="2206">
        <f t="shared" si="756"/>
        <v>2428000</v>
      </c>
      <c r="AR998" s="2206">
        <f t="shared" si="757"/>
        <v>0</v>
      </c>
      <c r="AS998" s="2245">
        <v>60.7</v>
      </c>
      <c r="AT998" s="2075"/>
      <c r="AU998" s="2075">
        <v>40000</v>
      </c>
      <c r="AV998" s="2075"/>
      <c r="AW998" s="2206">
        <f t="shared" si="738"/>
        <v>40000</v>
      </c>
      <c r="AX998" s="2206">
        <f t="shared" si="758"/>
        <v>2428000</v>
      </c>
      <c r="AY998" s="2206">
        <f t="shared" si="759"/>
        <v>0</v>
      </c>
      <c r="AZ998" s="2206">
        <f t="shared" si="760"/>
        <v>2428000</v>
      </c>
      <c r="BA998" s="2206">
        <f t="shared" si="761"/>
        <v>0</v>
      </c>
      <c r="BB998" s="2245">
        <f t="shared" si="727"/>
        <v>0</v>
      </c>
      <c r="BC998" s="2207">
        <f t="shared" si="728"/>
        <v>0</v>
      </c>
      <c r="BD998" s="2245">
        <f t="shared" si="733"/>
        <v>0</v>
      </c>
      <c r="BE998" s="2207">
        <f t="shared" si="734"/>
        <v>0</v>
      </c>
      <c r="BF998" s="2246">
        <v>60.7</v>
      </c>
      <c r="BG998" s="2075">
        <v>0</v>
      </c>
      <c r="BH998" s="2075">
        <v>40000</v>
      </c>
      <c r="BI998" s="2075">
        <v>0</v>
      </c>
      <c r="BJ998" s="2206">
        <f t="shared" si="739"/>
        <v>40000</v>
      </c>
      <c r="BK998" s="2206">
        <f t="shared" si="762"/>
        <v>2428000</v>
      </c>
      <c r="BL998" s="2206">
        <f t="shared" si="763"/>
        <v>0</v>
      </c>
      <c r="BM998" s="2206">
        <f t="shared" si="764"/>
        <v>2428000</v>
      </c>
      <c r="BN998" s="2206">
        <f t="shared" si="765"/>
        <v>0</v>
      </c>
      <c r="BO998" s="2245">
        <v>60.7</v>
      </c>
      <c r="BP998" s="2075">
        <v>0</v>
      </c>
      <c r="BQ998" s="2075">
        <v>40000</v>
      </c>
      <c r="BR998" s="2075">
        <v>0</v>
      </c>
      <c r="BS998" s="2206">
        <f t="shared" si="740"/>
        <v>40000</v>
      </c>
      <c r="BT998" s="2206">
        <f t="shared" si="766"/>
        <v>2428000</v>
      </c>
      <c r="BU998" s="2206">
        <f t="shared" si="767"/>
        <v>0</v>
      </c>
      <c r="BV998" s="2206">
        <f t="shared" si="768"/>
        <v>2428000</v>
      </c>
      <c r="BW998" s="2206">
        <f t="shared" si="769"/>
        <v>0</v>
      </c>
      <c r="BX998" s="2245">
        <f t="shared" si="729"/>
        <v>0</v>
      </c>
      <c r="BY998" s="2207">
        <f t="shared" si="730"/>
        <v>0</v>
      </c>
      <c r="BZ998" s="2211">
        <f t="shared" si="731"/>
        <v>0</v>
      </c>
      <c r="CA998" s="2212">
        <f t="shared" si="732"/>
        <v>0</v>
      </c>
      <c r="CB998" s="2083"/>
      <c r="CC998" s="2083"/>
      <c r="CD998" s="2237"/>
      <c r="CF998" s="2200"/>
    </row>
    <row r="999" spans="1:94" s="1974" customFormat="1" ht="18" customHeight="1" outlineLevel="1">
      <c r="A999" s="2235" t="s">
        <v>4835</v>
      </c>
      <c r="B999" s="2235" t="b">
        <v>1</v>
      </c>
      <c r="C999" s="2201"/>
      <c r="D999" s="2236" t="s">
        <v>4836</v>
      </c>
      <c r="E999" s="2243" t="s">
        <v>4837</v>
      </c>
      <c r="F999" s="2204" t="s">
        <v>154</v>
      </c>
      <c r="G999" s="2244">
        <v>12</v>
      </c>
      <c r="H999" s="2206">
        <v>161660</v>
      </c>
      <c r="I999" s="2206">
        <v>93320</v>
      </c>
      <c r="J999" s="2206"/>
      <c r="K999" s="2206">
        <f t="shared" si="741"/>
        <v>254980</v>
      </c>
      <c r="L999" s="2206">
        <f t="shared" si="742"/>
        <v>3059760</v>
      </c>
      <c r="M999" s="2206">
        <f t="shared" si="743"/>
        <v>1939920</v>
      </c>
      <c r="N999" s="2206">
        <f t="shared" si="744"/>
        <v>1119840</v>
      </c>
      <c r="O999" s="2206">
        <f t="shared" si="745"/>
        <v>0</v>
      </c>
      <c r="P999" s="2244">
        <v>12</v>
      </c>
      <c r="Q999" s="2206">
        <v>161660</v>
      </c>
      <c r="R999" s="2206">
        <v>93320</v>
      </c>
      <c r="S999" s="2206"/>
      <c r="T999" s="2206">
        <f t="shared" si="735"/>
        <v>254980</v>
      </c>
      <c r="U999" s="2206">
        <f t="shared" si="746"/>
        <v>3059760</v>
      </c>
      <c r="V999" s="2206">
        <f t="shared" si="747"/>
        <v>1939920</v>
      </c>
      <c r="W999" s="2206">
        <f t="shared" si="748"/>
        <v>1119840</v>
      </c>
      <c r="X999" s="2206">
        <f t="shared" si="749"/>
        <v>0</v>
      </c>
      <c r="Y999" s="2244">
        <f t="shared" si="725"/>
        <v>0</v>
      </c>
      <c r="Z999" s="2207">
        <f t="shared" si="726"/>
        <v>0</v>
      </c>
      <c r="AA999" s="2244">
        <v>28</v>
      </c>
      <c r="AB999" s="2206">
        <v>80000</v>
      </c>
      <c r="AC999" s="2206"/>
      <c r="AD999" s="2206"/>
      <c r="AE999" s="2206">
        <f t="shared" si="736"/>
        <v>80000</v>
      </c>
      <c r="AF999" s="2206">
        <f t="shared" si="750"/>
        <v>2240000</v>
      </c>
      <c r="AG999" s="2206">
        <f t="shared" si="751"/>
        <v>2240000</v>
      </c>
      <c r="AH999" s="2206">
        <f t="shared" si="752"/>
        <v>0</v>
      </c>
      <c r="AI999" s="2207">
        <f t="shared" si="753"/>
        <v>0</v>
      </c>
      <c r="AJ999" s="2246">
        <v>12</v>
      </c>
      <c r="AK999" s="2075">
        <v>80000</v>
      </c>
      <c r="AL999" s="2075"/>
      <c r="AM999" s="2075"/>
      <c r="AN999" s="2206">
        <f t="shared" si="737"/>
        <v>80000</v>
      </c>
      <c r="AO999" s="2206">
        <f t="shared" si="754"/>
        <v>960000</v>
      </c>
      <c r="AP999" s="2206">
        <f t="shared" si="755"/>
        <v>960000</v>
      </c>
      <c r="AQ999" s="2206">
        <f t="shared" si="756"/>
        <v>0</v>
      </c>
      <c r="AR999" s="2206">
        <f t="shared" si="757"/>
        <v>0</v>
      </c>
      <c r="AS999" s="2244">
        <v>12</v>
      </c>
      <c r="AT999" s="2075">
        <v>80000</v>
      </c>
      <c r="AU999" s="2075"/>
      <c r="AV999" s="2075"/>
      <c r="AW999" s="2206">
        <f t="shared" si="738"/>
        <v>80000</v>
      </c>
      <c r="AX999" s="2206">
        <f t="shared" si="758"/>
        <v>960000</v>
      </c>
      <c r="AY999" s="2206">
        <f t="shared" si="759"/>
        <v>960000</v>
      </c>
      <c r="AZ999" s="2206">
        <f t="shared" si="760"/>
        <v>0</v>
      </c>
      <c r="BA999" s="2206">
        <f t="shared" si="761"/>
        <v>0</v>
      </c>
      <c r="BB999" s="2244">
        <f t="shared" si="727"/>
        <v>0</v>
      </c>
      <c r="BC999" s="2207">
        <f t="shared" si="728"/>
        <v>0</v>
      </c>
      <c r="BD999" s="2244">
        <f t="shared" si="733"/>
        <v>-16</v>
      </c>
      <c r="BE999" s="2207">
        <f t="shared" si="734"/>
        <v>-1280000</v>
      </c>
      <c r="BF999" s="2246">
        <v>12</v>
      </c>
      <c r="BG999" s="2075">
        <v>80000</v>
      </c>
      <c r="BH999" s="2075">
        <v>0</v>
      </c>
      <c r="BI999" s="2075">
        <v>0</v>
      </c>
      <c r="BJ999" s="2206">
        <f t="shared" si="739"/>
        <v>80000</v>
      </c>
      <c r="BK999" s="2206">
        <f t="shared" si="762"/>
        <v>960000</v>
      </c>
      <c r="BL999" s="2206">
        <f t="shared" si="763"/>
        <v>960000</v>
      </c>
      <c r="BM999" s="2206">
        <f t="shared" si="764"/>
        <v>0</v>
      </c>
      <c r="BN999" s="2206">
        <f t="shared" si="765"/>
        <v>0</v>
      </c>
      <c r="BO999" s="2244">
        <v>12</v>
      </c>
      <c r="BP999" s="2075">
        <v>80000</v>
      </c>
      <c r="BQ999" s="2075">
        <v>0</v>
      </c>
      <c r="BR999" s="2075">
        <v>0</v>
      </c>
      <c r="BS999" s="2206">
        <f t="shared" si="740"/>
        <v>80000</v>
      </c>
      <c r="BT999" s="2206">
        <f t="shared" si="766"/>
        <v>960000</v>
      </c>
      <c r="BU999" s="2206">
        <f t="shared" si="767"/>
        <v>960000</v>
      </c>
      <c r="BV999" s="2206">
        <f t="shared" si="768"/>
        <v>0</v>
      </c>
      <c r="BW999" s="2206">
        <f t="shared" si="769"/>
        <v>0</v>
      </c>
      <c r="BX999" s="2244">
        <f t="shared" si="729"/>
        <v>0</v>
      </c>
      <c r="BY999" s="2207">
        <f t="shared" si="730"/>
        <v>0</v>
      </c>
      <c r="BZ999" s="2211">
        <f t="shared" si="731"/>
        <v>-16</v>
      </c>
      <c r="CA999" s="2212">
        <f t="shared" si="732"/>
        <v>-1280000</v>
      </c>
      <c r="CB999" s="2083"/>
      <c r="CC999" s="2083"/>
      <c r="CD999" s="2237"/>
      <c r="CF999" s="2200"/>
    </row>
    <row r="1000" spans="1:94" s="1974" customFormat="1" ht="18" customHeight="1" outlineLevel="1">
      <c r="A1000" s="2250" t="s">
        <v>4838</v>
      </c>
      <c r="B1000" s="2250" t="b">
        <v>1</v>
      </c>
      <c r="C1000" s="2201"/>
      <c r="D1000" s="2236" t="s">
        <v>4839</v>
      </c>
      <c r="E1000" s="2243" t="s">
        <v>4840</v>
      </c>
      <c r="F1000" s="2204" t="s">
        <v>154</v>
      </c>
      <c r="G1000" s="2244">
        <v>16</v>
      </c>
      <c r="H1000" s="2251">
        <v>452500</v>
      </c>
      <c r="I1000" s="2251"/>
      <c r="J1000" s="2251"/>
      <c r="K1000" s="2206">
        <f t="shared" si="741"/>
        <v>452500</v>
      </c>
      <c r="L1000" s="2206">
        <f t="shared" si="742"/>
        <v>7240000</v>
      </c>
      <c r="M1000" s="2206">
        <f t="shared" si="743"/>
        <v>7240000</v>
      </c>
      <c r="N1000" s="2206">
        <f t="shared" si="744"/>
        <v>0</v>
      </c>
      <c r="O1000" s="2206">
        <f t="shared" si="745"/>
        <v>0</v>
      </c>
      <c r="P1000" s="2244">
        <v>16</v>
      </c>
      <c r="Q1000" s="2206">
        <v>452500</v>
      </c>
      <c r="R1000" s="2206"/>
      <c r="S1000" s="2206"/>
      <c r="T1000" s="2206">
        <f t="shared" si="735"/>
        <v>452500</v>
      </c>
      <c r="U1000" s="2206">
        <f t="shared" si="746"/>
        <v>7240000</v>
      </c>
      <c r="V1000" s="2206">
        <f t="shared" si="747"/>
        <v>7240000</v>
      </c>
      <c r="W1000" s="2206">
        <f t="shared" si="748"/>
        <v>0</v>
      </c>
      <c r="X1000" s="2206">
        <f t="shared" si="749"/>
        <v>0</v>
      </c>
      <c r="Y1000" s="2244">
        <f t="shared" si="725"/>
        <v>0</v>
      </c>
      <c r="Z1000" s="2207">
        <f t="shared" si="726"/>
        <v>0</v>
      </c>
      <c r="AA1000" s="2244"/>
      <c r="AB1000" s="2206"/>
      <c r="AC1000" s="2206"/>
      <c r="AD1000" s="2206"/>
      <c r="AE1000" s="2206">
        <f t="shared" si="736"/>
        <v>0</v>
      </c>
      <c r="AF1000" s="2206">
        <f t="shared" si="750"/>
        <v>0</v>
      </c>
      <c r="AG1000" s="2206">
        <f t="shared" si="751"/>
        <v>0</v>
      </c>
      <c r="AH1000" s="2206">
        <f t="shared" si="752"/>
        <v>0</v>
      </c>
      <c r="AI1000" s="2207">
        <f t="shared" si="753"/>
        <v>0</v>
      </c>
      <c r="AJ1000" s="2246">
        <v>16</v>
      </c>
      <c r="AK1000" s="2075">
        <v>452500</v>
      </c>
      <c r="AL1000" s="2075">
        <v>0</v>
      </c>
      <c r="AM1000" s="2075">
        <v>0</v>
      </c>
      <c r="AN1000" s="2206">
        <f t="shared" si="737"/>
        <v>452500</v>
      </c>
      <c r="AO1000" s="2206">
        <f t="shared" si="754"/>
        <v>7240000</v>
      </c>
      <c r="AP1000" s="2206">
        <f t="shared" si="755"/>
        <v>7240000</v>
      </c>
      <c r="AQ1000" s="2206">
        <f t="shared" si="756"/>
        <v>0</v>
      </c>
      <c r="AR1000" s="2206">
        <f t="shared" si="757"/>
        <v>0</v>
      </c>
      <c r="AS1000" s="2244">
        <v>16</v>
      </c>
      <c r="AT1000" s="2075">
        <v>452500</v>
      </c>
      <c r="AU1000" s="2075">
        <v>0</v>
      </c>
      <c r="AV1000" s="2075">
        <v>0</v>
      </c>
      <c r="AW1000" s="2206">
        <f t="shared" si="738"/>
        <v>452500</v>
      </c>
      <c r="AX1000" s="2206">
        <f t="shared" si="758"/>
        <v>7240000</v>
      </c>
      <c r="AY1000" s="2251">
        <f t="shared" si="759"/>
        <v>7240000</v>
      </c>
      <c r="AZ1000" s="2251">
        <f t="shared" si="760"/>
        <v>0</v>
      </c>
      <c r="BA1000" s="2251">
        <f t="shared" si="761"/>
        <v>0</v>
      </c>
      <c r="BB1000" s="2244">
        <f t="shared" si="727"/>
        <v>0</v>
      </c>
      <c r="BC1000" s="2207">
        <f t="shared" si="728"/>
        <v>0</v>
      </c>
      <c r="BD1000" s="2244">
        <f t="shared" si="733"/>
        <v>16</v>
      </c>
      <c r="BE1000" s="2207">
        <f t="shared" si="734"/>
        <v>7240000</v>
      </c>
      <c r="BF1000" s="2246">
        <v>16</v>
      </c>
      <c r="BG1000" s="2075">
        <v>452500</v>
      </c>
      <c r="BH1000" s="2075">
        <v>0</v>
      </c>
      <c r="BI1000" s="2075">
        <v>0</v>
      </c>
      <c r="BJ1000" s="2206">
        <f t="shared" si="739"/>
        <v>452500</v>
      </c>
      <c r="BK1000" s="2206">
        <f t="shared" si="762"/>
        <v>7240000</v>
      </c>
      <c r="BL1000" s="2206">
        <f t="shared" si="763"/>
        <v>7240000</v>
      </c>
      <c r="BM1000" s="2206">
        <f t="shared" si="764"/>
        <v>0</v>
      </c>
      <c r="BN1000" s="2206">
        <f t="shared" si="765"/>
        <v>0</v>
      </c>
      <c r="BO1000" s="2244">
        <v>16</v>
      </c>
      <c r="BP1000" s="2075">
        <v>452500</v>
      </c>
      <c r="BQ1000" s="2075">
        <v>0</v>
      </c>
      <c r="BR1000" s="2075">
        <v>0</v>
      </c>
      <c r="BS1000" s="2206">
        <f t="shared" si="740"/>
        <v>452500</v>
      </c>
      <c r="BT1000" s="2206">
        <f t="shared" si="766"/>
        <v>7240000</v>
      </c>
      <c r="BU1000" s="2206">
        <f t="shared" si="767"/>
        <v>7240000</v>
      </c>
      <c r="BV1000" s="2206">
        <f t="shared" si="768"/>
        <v>0</v>
      </c>
      <c r="BW1000" s="2206">
        <f t="shared" si="769"/>
        <v>0</v>
      </c>
      <c r="BX1000" s="2244">
        <f t="shared" si="729"/>
        <v>0</v>
      </c>
      <c r="BY1000" s="2207">
        <f t="shared" si="730"/>
        <v>0</v>
      </c>
      <c r="BZ1000" s="2211">
        <f t="shared" si="731"/>
        <v>16</v>
      </c>
      <c r="CA1000" s="2212">
        <f t="shared" si="732"/>
        <v>7240000</v>
      </c>
      <c r="CB1000" s="2083"/>
      <c r="CC1000" s="2083"/>
      <c r="CD1000" s="2237"/>
      <c r="CF1000" s="2200"/>
      <c r="CJ1000" s="1975"/>
      <c r="CK1000" s="1975"/>
      <c r="CL1000" s="1975"/>
      <c r="CM1000" s="1975"/>
      <c r="CN1000" s="1975"/>
      <c r="CO1000" s="1975"/>
      <c r="CP1000" s="1975"/>
    </row>
    <row r="1001" spans="1:94" s="1974" customFormat="1" ht="18" customHeight="1" outlineLevel="1">
      <c r="A1001" s="2235" t="s">
        <v>4841</v>
      </c>
      <c r="B1001" s="2235" t="b">
        <v>0</v>
      </c>
      <c r="C1001" s="2201"/>
      <c r="D1001" s="2236" t="s">
        <v>3334</v>
      </c>
      <c r="E1001" s="2243" t="s">
        <v>3335</v>
      </c>
      <c r="F1001" s="2204" t="s">
        <v>449</v>
      </c>
      <c r="G1001" s="2244">
        <v>362</v>
      </c>
      <c r="H1001" s="2206">
        <v>260</v>
      </c>
      <c r="I1001" s="2206">
        <v>3210</v>
      </c>
      <c r="J1001" s="2206"/>
      <c r="K1001" s="2206">
        <f t="shared" si="741"/>
        <v>3470</v>
      </c>
      <c r="L1001" s="2206">
        <f t="shared" si="742"/>
        <v>1256140</v>
      </c>
      <c r="M1001" s="2206">
        <f t="shared" si="743"/>
        <v>94120</v>
      </c>
      <c r="N1001" s="2206">
        <f t="shared" si="744"/>
        <v>1162020</v>
      </c>
      <c r="O1001" s="2206">
        <f t="shared" si="745"/>
        <v>0</v>
      </c>
      <c r="P1001" s="2244">
        <v>362</v>
      </c>
      <c r="Q1001" s="2206">
        <v>260</v>
      </c>
      <c r="R1001" s="2206">
        <v>3210</v>
      </c>
      <c r="S1001" s="2206"/>
      <c r="T1001" s="2206">
        <f t="shared" si="735"/>
        <v>3470</v>
      </c>
      <c r="U1001" s="2206">
        <f t="shared" si="746"/>
        <v>1256140</v>
      </c>
      <c r="V1001" s="2206">
        <f t="shared" si="747"/>
        <v>94120</v>
      </c>
      <c r="W1001" s="2206">
        <f t="shared" si="748"/>
        <v>1162020</v>
      </c>
      <c r="X1001" s="2206">
        <f t="shared" si="749"/>
        <v>0</v>
      </c>
      <c r="Y1001" s="2244">
        <f t="shared" si="725"/>
        <v>0</v>
      </c>
      <c r="Z1001" s="2207">
        <f t="shared" si="726"/>
        <v>0</v>
      </c>
      <c r="AA1001" s="2244">
        <v>324</v>
      </c>
      <c r="AB1001" s="2206"/>
      <c r="AC1001" s="2206">
        <v>3000</v>
      </c>
      <c r="AD1001" s="2206"/>
      <c r="AE1001" s="2206">
        <f t="shared" si="736"/>
        <v>3000</v>
      </c>
      <c r="AF1001" s="2206">
        <f t="shared" si="750"/>
        <v>972000</v>
      </c>
      <c r="AG1001" s="2206">
        <f t="shared" si="751"/>
        <v>0</v>
      </c>
      <c r="AH1001" s="2206">
        <f t="shared" si="752"/>
        <v>972000</v>
      </c>
      <c r="AI1001" s="2207">
        <f t="shared" si="753"/>
        <v>0</v>
      </c>
      <c r="AJ1001" s="2246">
        <v>362</v>
      </c>
      <c r="AK1001" s="2075"/>
      <c r="AL1001" s="2075">
        <v>3000</v>
      </c>
      <c r="AM1001" s="2075"/>
      <c r="AN1001" s="2206">
        <f t="shared" si="737"/>
        <v>3000</v>
      </c>
      <c r="AO1001" s="2206">
        <f t="shared" si="754"/>
        <v>1086000</v>
      </c>
      <c r="AP1001" s="2206">
        <f t="shared" si="755"/>
        <v>0</v>
      </c>
      <c r="AQ1001" s="2206">
        <f t="shared" si="756"/>
        <v>1086000</v>
      </c>
      <c r="AR1001" s="2206">
        <f t="shared" si="757"/>
        <v>0</v>
      </c>
      <c r="AS1001" s="2244">
        <v>362</v>
      </c>
      <c r="AT1001" s="2075"/>
      <c r="AU1001" s="2075">
        <v>3000</v>
      </c>
      <c r="AV1001" s="2075"/>
      <c r="AW1001" s="2206">
        <f t="shared" si="738"/>
        <v>3000</v>
      </c>
      <c r="AX1001" s="2206">
        <f t="shared" si="758"/>
        <v>1086000</v>
      </c>
      <c r="AY1001" s="2206">
        <f t="shared" si="759"/>
        <v>0</v>
      </c>
      <c r="AZ1001" s="2206">
        <f t="shared" si="760"/>
        <v>1086000</v>
      </c>
      <c r="BA1001" s="2206">
        <f t="shared" si="761"/>
        <v>0</v>
      </c>
      <c r="BB1001" s="2244">
        <f t="shared" si="727"/>
        <v>0</v>
      </c>
      <c r="BC1001" s="2207">
        <f t="shared" si="728"/>
        <v>0</v>
      </c>
      <c r="BD1001" s="2244">
        <f t="shared" si="733"/>
        <v>38</v>
      </c>
      <c r="BE1001" s="2207">
        <f t="shared" si="734"/>
        <v>114000</v>
      </c>
      <c r="BF1001" s="2246">
        <v>362</v>
      </c>
      <c r="BG1001" s="2075">
        <v>0</v>
      </c>
      <c r="BH1001" s="2075">
        <v>3000</v>
      </c>
      <c r="BI1001" s="2075">
        <v>0</v>
      </c>
      <c r="BJ1001" s="2206">
        <f t="shared" si="739"/>
        <v>3000</v>
      </c>
      <c r="BK1001" s="2206">
        <f t="shared" si="762"/>
        <v>1086000</v>
      </c>
      <c r="BL1001" s="2206">
        <f t="shared" si="763"/>
        <v>0</v>
      </c>
      <c r="BM1001" s="2206">
        <f t="shared" si="764"/>
        <v>1086000</v>
      </c>
      <c r="BN1001" s="2206">
        <f t="shared" si="765"/>
        <v>0</v>
      </c>
      <c r="BO1001" s="2244">
        <v>362</v>
      </c>
      <c r="BP1001" s="2075">
        <v>0</v>
      </c>
      <c r="BQ1001" s="2075">
        <v>3000</v>
      </c>
      <c r="BR1001" s="2075">
        <v>0</v>
      </c>
      <c r="BS1001" s="2206">
        <f t="shared" si="740"/>
        <v>3000</v>
      </c>
      <c r="BT1001" s="2206">
        <f t="shared" si="766"/>
        <v>1086000</v>
      </c>
      <c r="BU1001" s="2206">
        <f t="shared" si="767"/>
        <v>0</v>
      </c>
      <c r="BV1001" s="2206">
        <f t="shared" si="768"/>
        <v>1086000</v>
      </c>
      <c r="BW1001" s="2206">
        <f t="shared" si="769"/>
        <v>0</v>
      </c>
      <c r="BX1001" s="2244">
        <f t="shared" si="729"/>
        <v>0</v>
      </c>
      <c r="BY1001" s="2207">
        <f t="shared" si="730"/>
        <v>0</v>
      </c>
      <c r="BZ1001" s="2211">
        <f t="shared" si="731"/>
        <v>38</v>
      </c>
      <c r="CA1001" s="2212">
        <f t="shared" si="732"/>
        <v>114000</v>
      </c>
      <c r="CB1001" s="2083"/>
      <c r="CC1001" s="2083"/>
      <c r="CD1001" s="2237"/>
      <c r="CF1001" s="2200"/>
    </row>
    <row r="1002" spans="1:94" s="1974" customFormat="1" ht="18" customHeight="1" outlineLevel="1">
      <c r="A1002" s="2235" t="s">
        <v>4842</v>
      </c>
      <c r="B1002" s="2235" t="b">
        <v>0</v>
      </c>
      <c r="C1002" s="2201"/>
      <c r="D1002" s="2236" t="s">
        <v>3337</v>
      </c>
      <c r="E1002" s="2243" t="s">
        <v>3338</v>
      </c>
      <c r="F1002" s="2204" t="s">
        <v>449</v>
      </c>
      <c r="G1002" s="2244">
        <v>1527</v>
      </c>
      <c r="H1002" s="2206">
        <v>460</v>
      </c>
      <c r="I1002" s="2206">
        <v>2630</v>
      </c>
      <c r="J1002" s="2206"/>
      <c r="K1002" s="2206">
        <f t="shared" si="741"/>
        <v>3090</v>
      </c>
      <c r="L1002" s="2206">
        <f t="shared" si="742"/>
        <v>4718430</v>
      </c>
      <c r="M1002" s="2206">
        <f t="shared" si="743"/>
        <v>702420</v>
      </c>
      <c r="N1002" s="2206">
        <f t="shared" si="744"/>
        <v>4016010</v>
      </c>
      <c r="O1002" s="2206">
        <f t="shared" si="745"/>
        <v>0</v>
      </c>
      <c r="P1002" s="2244">
        <v>1527</v>
      </c>
      <c r="Q1002" s="2206">
        <v>460</v>
      </c>
      <c r="R1002" s="2206">
        <v>2630</v>
      </c>
      <c r="S1002" s="2206"/>
      <c r="T1002" s="2206">
        <f t="shared" si="735"/>
        <v>3090</v>
      </c>
      <c r="U1002" s="2206">
        <f t="shared" si="746"/>
        <v>4718430</v>
      </c>
      <c r="V1002" s="2206">
        <f t="shared" si="747"/>
        <v>702420</v>
      </c>
      <c r="W1002" s="2206">
        <f t="shared" si="748"/>
        <v>4016010</v>
      </c>
      <c r="X1002" s="2206">
        <f t="shared" si="749"/>
        <v>0</v>
      </c>
      <c r="Y1002" s="2244">
        <f t="shared" si="725"/>
        <v>0</v>
      </c>
      <c r="Z1002" s="2207">
        <f t="shared" si="726"/>
        <v>0</v>
      </c>
      <c r="AA1002" s="2244">
        <v>1515</v>
      </c>
      <c r="AB1002" s="2206">
        <v>1000</v>
      </c>
      <c r="AC1002" s="2206">
        <v>2000</v>
      </c>
      <c r="AD1002" s="2206"/>
      <c r="AE1002" s="2206">
        <f t="shared" si="736"/>
        <v>3000</v>
      </c>
      <c r="AF1002" s="2206">
        <f t="shared" si="750"/>
        <v>4545000</v>
      </c>
      <c r="AG1002" s="2206">
        <f t="shared" si="751"/>
        <v>1515000</v>
      </c>
      <c r="AH1002" s="2206">
        <f t="shared" si="752"/>
        <v>3030000</v>
      </c>
      <c r="AI1002" s="2207">
        <f t="shared" si="753"/>
        <v>0</v>
      </c>
      <c r="AJ1002" s="2246">
        <v>1527</v>
      </c>
      <c r="AK1002" s="2075">
        <v>1000</v>
      </c>
      <c r="AL1002" s="2075">
        <v>2000</v>
      </c>
      <c r="AM1002" s="2075"/>
      <c r="AN1002" s="2206">
        <f t="shared" si="737"/>
        <v>3000</v>
      </c>
      <c r="AO1002" s="2206">
        <f t="shared" si="754"/>
        <v>4581000</v>
      </c>
      <c r="AP1002" s="2206">
        <f t="shared" si="755"/>
        <v>1527000</v>
      </c>
      <c r="AQ1002" s="2206">
        <f t="shared" si="756"/>
        <v>3054000</v>
      </c>
      <c r="AR1002" s="2206">
        <f t="shared" si="757"/>
        <v>0</v>
      </c>
      <c r="AS1002" s="2244">
        <v>1527</v>
      </c>
      <c r="AT1002" s="2075">
        <v>1000</v>
      </c>
      <c r="AU1002" s="2075">
        <v>2000</v>
      </c>
      <c r="AV1002" s="2075"/>
      <c r="AW1002" s="2206">
        <f t="shared" si="738"/>
        <v>3000</v>
      </c>
      <c r="AX1002" s="2206">
        <f t="shared" si="758"/>
        <v>4581000</v>
      </c>
      <c r="AY1002" s="2206">
        <f t="shared" si="759"/>
        <v>1527000</v>
      </c>
      <c r="AZ1002" s="2206">
        <f t="shared" si="760"/>
        <v>3054000</v>
      </c>
      <c r="BA1002" s="2206">
        <f t="shared" si="761"/>
        <v>0</v>
      </c>
      <c r="BB1002" s="2244">
        <f t="shared" si="727"/>
        <v>0</v>
      </c>
      <c r="BC1002" s="2207">
        <f t="shared" si="728"/>
        <v>0</v>
      </c>
      <c r="BD1002" s="2244">
        <f t="shared" si="733"/>
        <v>12</v>
      </c>
      <c r="BE1002" s="2207">
        <f t="shared" si="734"/>
        <v>36000</v>
      </c>
      <c r="BF1002" s="2246">
        <v>1527</v>
      </c>
      <c r="BG1002" s="2075">
        <v>1000</v>
      </c>
      <c r="BH1002" s="2075">
        <v>2000</v>
      </c>
      <c r="BI1002" s="2075">
        <v>0</v>
      </c>
      <c r="BJ1002" s="2206">
        <f t="shared" si="739"/>
        <v>3000</v>
      </c>
      <c r="BK1002" s="2206">
        <f t="shared" si="762"/>
        <v>4581000</v>
      </c>
      <c r="BL1002" s="2206">
        <f t="shared" si="763"/>
        <v>1527000</v>
      </c>
      <c r="BM1002" s="2206">
        <f t="shared" si="764"/>
        <v>3054000</v>
      </c>
      <c r="BN1002" s="2206">
        <f t="shared" si="765"/>
        <v>0</v>
      </c>
      <c r="BO1002" s="2244">
        <v>1527</v>
      </c>
      <c r="BP1002" s="2075">
        <v>1000</v>
      </c>
      <c r="BQ1002" s="2075">
        <v>2000</v>
      </c>
      <c r="BR1002" s="2075">
        <v>0</v>
      </c>
      <c r="BS1002" s="2206">
        <f t="shared" si="740"/>
        <v>3000</v>
      </c>
      <c r="BT1002" s="2206">
        <f t="shared" si="766"/>
        <v>4581000</v>
      </c>
      <c r="BU1002" s="2206">
        <f t="shared" si="767"/>
        <v>1527000</v>
      </c>
      <c r="BV1002" s="2206">
        <f t="shared" si="768"/>
        <v>3054000</v>
      </c>
      <c r="BW1002" s="2206">
        <f t="shared" si="769"/>
        <v>0</v>
      </c>
      <c r="BX1002" s="2244">
        <f t="shared" si="729"/>
        <v>0</v>
      </c>
      <c r="BY1002" s="2207">
        <f t="shared" si="730"/>
        <v>0</v>
      </c>
      <c r="BZ1002" s="2211">
        <f t="shared" si="731"/>
        <v>12</v>
      </c>
      <c r="CA1002" s="2212">
        <f t="shared" si="732"/>
        <v>36000</v>
      </c>
      <c r="CB1002" s="2083"/>
      <c r="CC1002" s="2083"/>
      <c r="CD1002" s="2237"/>
      <c r="CF1002" s="2200"/>
    </row>
    <row r="1003" spans="1:94" s="1974" customFormat="1" ht="18" customHeight="1" outlineLevel="1">
      <c r="A1003" s="2235" t="s">
        <v>4843</v>
      </c>
      <c r="B1003" s="2235" t="b">
        <v>1</v>
      </c>
      <c r="C1003" s="2201"/>
      <c r="D1003" s="2236" t="s">
        <v>4844</v>
      </c>
      <c r="E1003" s="2243" t="s">
        <v>4845</v>
      </c>
      <c r="F1003" s="2204" t="s">
        <v>4846</v>
      </c>
      <c r="G1003" s="2244">
        <v>16</v>
      </c>
      <c r="H1003" s="2206">
        <v>12507</v>
      </c>
      <c r="I1003" s="2206">
        <v>123467</v>
      </c>
      <c r="J1003" s="2206">
        <v>13</v>
      </c>
      <c r="K1003" s="2206">
        <f t="shared" si="741"/>
        <v>135987</v>
      </c>
      <c r="L1003" s="2206">
        <f t="shared" si="742"/>
        <v>2175792</v>
      </c>
      <c r="M1003" s="2206">
        <f t="shared" si="743"/>
        <v>200112</v>
      </c>
      <c r="N1003" s="2206">
        <f t="shared" si="744"/>
        <v>1975472</v>
      </c>
      <c r="O1003" s="2206">
        <f t="shared" si="745"/>
        <v>208</v>
      </c>
      <c r="P1003" s="2244">
        <v>16</v>
      </c>
      <c r="Q1003" s="2206">
        <v>12507</v>
      </c>
      <c r="R1003" s="2206">
        <v>123467</v>
      </c>
      <c r="S1003" s="2206">
        <v>13</v>
      </c>
      <c r="T1003" s="2206">
        <f t="shared" si="735"/>
        <v>135987</v>
      </c>
      <c r="U1003" s="2206">
        <f t="shared" si="746"/>
        <v>2175792</v>
      </c>
      <c r="V1003" s="2206">
        <f t="shared" si="747"/>
        <v>200112</v>
      </c>
      <c r="W1003" s="2206">
        <f t="shared" si="748"/>
        <v>1975472</v>
      </c>
      <c r="X1003" s="2206">
        <f t="shared" si="749"/>
        <v>208</v>
      </c>
      <c r="Y1003" s="2244">
        <f t="shared" si="725"/>
        <v>0</v>
      </c>
      <c r="Z1003" s="2207">
        <f t="shared" si="726"/>
        <v>0</v>
      </c>
      <c r="AA1003" s="2244"/>
      <c r="AB1003" s="2206"/>
      <c r="AC1003" s="2206"/>
      <c r="AD1003" s="2206"/>
      <c r="AE1003" s="2206">
        <f t="shared" si="736"/>
        <v>0</v>
      </c>
      <c r="AF1003" s="2206">
        <f t="shared" si="750"/>
        <v>0</v>
      </c>
      <c r="AG1003" s="2206">
        <f t="shared" si="751"/>
        <v>0</v>
      </c>
      <c r="AH1003" s="2206">
        <f t="shared" si="752"/>
        <v>0</v>
      </c>
      <c r="AI1003" s="2207">
        <f t="shared" si="753"/>
        <v>0</v>
      </c>
      <c r="AJ1003" s="2246">
        <v>16</v>
      </c>
      <c r="AK1003" s="2075">
        <v>12507</v>
      </c>
      <c r="AL1003" s="2075">
        <v>123467</v>
      </c>
      <c r="AM1003" s="2075">
        <v>13</v>
      </c>
      <c r="AN1003" s="2206">
        <f t="shared" si="737"/>
        <v>135987</v>
      </c>
      <c r="AO1003" s="2206">
        <f t="shared" si="754"/>
        <v>2175792</v>
      </c>
      <c r="AP1003" s="2206">
        <f t="shared" si="755"/>
        <v>200112</v>
      </c>
      <c r="AQ1003" s="2206">
        <f t="shared" si="756"/>
        <v>1975472</v>
      </c>
      <c r="AR1003" s="2206">
        <f t="shared" si="757"/>
        <v>208</v>
      </c>
      <c r="AS1003" s="2244">
        <v>16</v>
      </c>
      <c r="AT1003" s="2075">
        <v>12507</v>
      </c>
      <c r="AU1003" s="2075">
        <v>123467</v>
      </c>
      <c r="AV1003" s="2075">
        <v>13</v>
      </c>
      <c r="AW1003" s="2206">
        <f t="shared" si="738"/>
        <v>135987</v>
      </c>
      <c r="AX1003" s="2206">
        <f t="shared" si="758"/>
        <v>2175792</v>
      </c>
      <c r="AY1003" s="2206">
        <f t="shared" si="759"/>
        <v>200112</v>
      </c>
      <c r="AZ1003" s="2206">
        <f t="shared" si="760"/>
        <v>1975472</v>
      </c>
      <c r="BA1003" s="2206">
        <f t="shared" si="761"/>
        <v>208</v>
      </c>
      <c r="BB1003" s="2244">
        <f t="shared" si="727"/>
        <v>0</v>
      </c>
      <c r="BC1003" s="2207">
        <f t="shared" si="728"/>
        <v>0</v>
      </c>
      <c r="BD1003" s="2244">
        <f t="shared" si="733"/>
        <v>16</v>
      </c>
      <c r="BE1003" s="2207">
        <f t="shared" si="734"/>
        <v>2175792</v>
      </c>
      <c r="BF1003" s="2246">
        <v>16</v>
      </c>
      <c r="BG1003" s="2075">
        <v>12507</v>
      </c>
      <c r="BH1003" s="2075">
        <v>123467</v>
      </c>
      <c r="BI1003" s="2075">
        <v>13</v>
      </c>
      <c r="BJ1003" s="2206">
        <f t="shared" si="739"/>
        <v>135987</v>
      </c>
      <c r="BK1003" s="2206">
        <f t="shared" si="762"/>
        <v>2175792</v>
      </c>
      <c r="BL1003" s="2206">
        <f t="shared" si="763"/>
        <v>200112</v>
      </c>
      <c r="BM1003" s="2206">
        <f t="shared" si="764"/>
        <v>1975472</v>
      </c>
      <c r="BN1003" s="2206">
        <f t="shared" si="765"/>
        <v>208</v>
      </c>
      <c r="BO1003" s="2244">
        <v>16</v>
      </c>
      <c r="BP1003" s="2075">
        <v>12507</v>
      </c>
      <c r="BQ1003" s="2075">
        <v>123467</v>
      </c>
      <c r="BR1003" s="2075">
        <v>13</v>
      </c>
      <c r="BS1003" s="2206">
        <f t="shared" si="740"/>
        <v>135987</v>
      </c>
      <c r="BT1003" s="2206">
        <f t="shared" si="766"/>
        <v>2175792</v>
      </c>
      <c r="BU1003" s="2206">
        <f t="shared" si="767"/>
        <v>200112</v>
      </c>
      <c r="BV1003" s="2206">
        <f t="shared" si="768"/>
        <v>1975472</v>
      </c>
      <c r="BW1003" s="2206">
        <f t="shared" si="769"/>
        <v>208</v>
      </c>
      <c r="BX1003" s="2244">
        <f t="shared" si="729"/>
        <v>0</v>
      </c>
      <c r="BY1003" s="2207">
        <f t="shared" si="730"/>
        <v>0</v>
      </c>
      <c r="BZ1003" s="2211">
        <f t="shared" si="731"/>
        <v>16</v>
      </c>
      <c r="CA1003" s="2212">
        <f t="shared" si="732"/>
        <v>2175792</v>
      </c>
      <c r="CB1003" s="2083"/>
      <c r="CC1003" s="2083"/>
      <c r="CD1003" s="2237"/>
      <c r="CF1003" s="2200"/>
    </row>
    <row r="1004" spans="1:94" s="1974" customFormat="1" ht="18" customHeight="1" outlineLevel="1">
      <c r="B1004" s="2235"/>
      <c r="C1004" s="2201"/>
      <c r="D1004" s="2232" t="s">
        <v>4847</v>
      </c>
      <c r="E1004" s="2243"/>
      <c r="F1004" s="2204"/>
      <c r="G1004" s="2244"/>
      <c r="H1004" s="2206"/>
      <c r="I1004" s="2206"/>
      <c r="J1004" s="2206"/>
      <c r="K1004" s="2206">
        <f t="shared" si="741"/>
        <v>0</v>
      </c>
      <c r="L1004" s="2206">
        <f t="shared" si="742"/>
        <v>0</v>
      </c>
      <c r="M1004" s="2206">
        <f t="shared" si="743"/>
        <v>0</v>
      </c>
      <c r="N1004" s="2206">
        <f t="shared" si="744"/>
        <v>0</v>
      </c>
      <c r="O1004" s="2206">
        <f t="shared" si="745"/>
        <v>0</v>
      </c>
      <c r="P1004" s="2244"/>
      <c r="Q1004" s="2206"/>
      <c r="R1004" s="2206"/>
      <c r="S1004" s="2206"/>
      <c r="T1004" s="2206">
        <f t="shared" si="735"/>
        <v>0</v>
      </c>
      <c r="U1004" s="2206">
        <f t="shared" si="746"/>
        <v>0</v>
      </c>
      <c r="V1004" s="2206">
        <f t="shared" si="747"/>
        <v>0</v>
      </c>
      <c r="W1004" s="2206">
        <f t="shared" si="748"/>
        <v>0</v>
      </c>
      <c r="X1004" s="2206">
        <f t="shared" si="749"/>
        <v>0</v>
      </c>
      <c r="Y1004" s="2244">
        <f t="shared" ref="Y1004:Y1067" si="770">+P1004-G1004</f>
        <v>0</v>
      </c>
      <c r="Z1004" s="2207">
        <f t="shared" ref="Z1004:Z1067" si="771">+U1004-L1004</f>
        <v>0</v>
      </c>
      <c r="AA1004" s="2244">
        <v>0</v>
      </c>
      <c r="AB1004" s="2206"/>
      <c r="AC1004" s="2206"/>
      <c r="AD1004" s="2206"/>
      <c r="AE1004" s="2206">
        <f t="shared" si="736"/>
        <v>0</v>
      </c>
      <c r="AF1004" s="2206">
        <f t="shared" si="750"/>
        <v>0</v>
      </c>
      <c r="AG1004" s="2206">
        <f t="shared" si="751"/>
        <v>0</v>
      </c>
      <c r="AH1004" s="2206">
        <f t="shared" si="752"/>
        <v>0</v>
      </c>
      <c r="AI1004" s="2207">
        <f t="shared" si="753"/>
        <v>0</v>
      </c>
      <c r="AJ1004" s="2246">
        <v>0</v>
      </c>
      <c r="AK1004" s="2075"/>
      <c r="AL1004" s="2075"/>
      <c r="AM1004" s="2075"/>
      <c r="AN1004" s="2206">
        <f t="shared" si="737"/>
        <v>0</v>
      </c>
      <c r="AO1004" s="2206">
        <f t="shared" si="754"/>
        <v>0</v>
      </c>
      <c r="AP1004" s="2206">
        <f t="shared" si="755"/>
        <v>0</v>
      </c>
      <c r="AQ1004" s="2206">
        <f t="shared" si="756"/>
        <v>0</v>
      </c>
      <c r="AR1004" s="2206">
        <f t="shared" si="757"/>
        <v>0</v>
      </c>
      <c r="AS1004" s="2244">
        <v>0</v>
      </c>
      <c r="AT1004" s="2075"/>
      <c r="AU1004" s="2075"/>
      <c r="AV1004" s="2075"/>
      <c r="AW1004" s="2206">
        <f t="shared" si="738"/>
        <v>0</v>
      </c>
      <c r="AX1004" s="2206">
        <f t="shared" si="758"/>
        <v>0</v>
      </c>
      <c r="AY1004" s="2206">
        <f t="shared" si="759"/>
        <v>0</v>
      </c>
      <c r="AZ1004" s="2206">
        <f t="shared" si="760"/>
        <v>0</v>
      </c>
      <c r="BA1004" s="2206">
        <f t="shared" si="761"/>
        <v>0</v>
      </c>
      <c r="BB1004" s="2244">
        <f t="shared" ref="BB1004:BB1067" si="772">AS1004-AJ1004</f>
        <v>0</v>
      </c>
      <c r="BC1004" s="2207">
        <f t="shared" ref="BC1004:BC1067" si="773">AX1004-AO1004</f>
        <v>0</v>
      </c>
      <c r="BD1004" s="2244">
        <f t="shared" si="733"/>
        <v>0</v>
      </c>
      <c r="BE1004" s="2207">
        <f t="shared" si="734"/>
        <v>0</v>
      </c>
      <c r="BF1004" s="2246">
        <v>0</v>
      </c>
      <c r="BG1004" s="2075">
        <v>0</v>
      </c>
      <c r="BH1004" s="2075">
        <v>0</v>
      </c>
      <c r="BI1004" s="2075">
        <v>0</v>
      </c>
      <c r="BJ1004" s="2206">
        <f t="shared" si="739"/>
        <v>0</v>
      </c>
      <c r="BK1004" s="2206">
        <f t="shared" si="762"/>
        <v>0</v>
      </c>
      <c r="BL1004" s="2206">
        <f t="shared" si="763"/>
        <v>0</v>
      </c>
      <c r="BM1004" s="2206">
        <f t="shared" si="764"/>
        <v>0</v>
      </c>
      <c r="BN1004" s="2206">
        <f t="shared" si="765"/>
        <v>0</v>
      </c>
      <c r="BO1004" s="2244">
        <v>0</v>
      </c>
      <c r="BP1004" s="2075">
        <v>0</v>
      </c>
      <c r="BQ1004" s="2075">
        <v>0</v>
      </c>
      <c r="BR1004" s="2075">
        <v>0</v>
      </c>
      <c r="BS1004" s="2206">
        <f t="shared" si="740"/>
        <v>0</v>
      </c>
      <c r="BT1004" s="2206">
        <f t="shared" si="766"/>
        <v>0</v>
      </c>
      <c r="BU1004" s="2206">
        <f t="shared" si="767"/>
        <v>0</v>
      </c>
      <c r="BV1004" s="2206">
        <f t="shared" si="768"/>
        <v>0</v>
      </c>
      <c r="BW1004" s="2206">
        <f t="shared" si="769"/>
        <v>0</v>
      </c>
      <c r="BX1004" s="2244">
        <f t="shared" ref="BX1004:BX1067" si="774">BO1004-BF1004</f>
        <v>0</v>
      </c>
      <c r="BY1004" s="2207">
        <f t="shared" ref="BY1004:BY1067" si="775">BT1004-BK1004</f>
        <v>0</v>
      </c>
      <c r="BZ1004" s="2211">
        <f t="shared" ref="BZ1004:BZ1009" si="776">+BO1004-AA1004</f>
        <v>0</v>
      </c>
      <c r="CA1004" s="2212">
        <f t="shared" ref="CA1004:CA1009" si="777">+BT1004-AF1004</f>
        <v>0</v>
      </c>
      <c r="CB1004" s="2083"/>
      <c r="CC1004" s="2083"/>
      <c r="CD1004" s="2237"/>
      <c r="CF1004" s="2200"/>
    </row>
    <row r="1005" spans="1:94" s="1974" customFormat="1" ht="18" customHeight="1" outlineLevel="1">
      <c r="A1005" s="2235" t="s">
        <v>4848</v>
      </c>
      <c r="B1005" s="2235" t="b">
        <v>1</v>
      </c>
      <c r="C1005" s="2201"/>
      <c r="D1005" s="2236" t="s">
        <v>3341</v>
      </c>
      <c r="E1005" s="2243" t="s">
        <v>4303</v>
      </c>
      <c r="F1005" s="2204" t="s">
        <v>365</v>
      </c>
      <c r="G1005" s="2244">
        <v>75.8</v>
      </c>
      <c r="H1005" s="2206"/>
      <c r="I1005" s="2206">
        <v>12800</v>
      </c>
      <c r="J1005" s="2206"/>
      <c r="K1005" s="2206">
        <f t="shared" si="741"/>
        <v>12800</v>
      </c>
      <c r="L1005" s="2206">
        <f t="shared" si="742"/>
        <v>970240</v>
      </c>
      <c r="M1005" s="2206">
        <f t="shared" si="743"/>
        <v>0</v>
      </c>
      <c r="N1005" s="2206">
        <f t="shared" si="744"/>
        <v>970240</v>
      </c>
      <c r="O1005" s="2206">
        <f t="shared" si="745"/>
        <v>0</v>
      </c>
      <c r="P1005" s="2244">
        <v>75.8</v>
      </c>
      <c r="Q1005" s="2206"/>
      <c r="R1005" s="2206">
        <v>12800</v>
      </c>
      <c r="S1005" s="2206"/>
      <c r="T1005" s="2206">
        <f t="shared" si="735"/>
        <v>12800</v>
      </c>
      <c r="U1005" s="2206">
        <f t="shared" si="746"/>
        <v>970240</v>
      </c>
      <c r="V1005" s="2206">
        <f t="shared" si="747"/>
        <v>0</v>
      </c>
      <c r="W1005" s="2206">
        <f t="shared" si="748"/>
        <v>970240</v>
      </c>
      <c r="X1005" s="2206">
        <f t="shared" si="749"/>
        <v>0</v>
      </c>
      <c r="Y1005" s="2245">
        <f t="shared" si="770"/>
        <v>0</v>
      </c>
      <c r="Z1005" s="2207">
        <f t="shared" si="771"/>
        <v>0</v>
      </c>
      <c r="AA1005" s="2245">
        <v>69.8</v>
      </c>
      <c r="AB1005" s="2206">
        <v>4000</v>
      </c>
      <c r="AC1005" s="2206">
        <v>8000</v>
      </c>
      <c r="AD1005" s="2206">
        <v>3000</v>
      </c>
      <c r="AE1005" s="2206">
        <f t="shared" si="736"/>
        <v>15000</v>
      </c>
      <c r="AF1005" s="2206">
        <f t="shared" si="750"/>
        <v>1047000</v>
      </c>
      <c r="AG1005" s="2206">
        <f t="shared" si="751"/>
        <v>279200</v>
      </c>
      <c r="AH1005" s="2206">
        <f t="shared" si="752"/>
        <v>558400</v>
      </c>
      <c r="AI1005" s="2207">
        <f t="shared" si="753"/>
        <v>209400</v>
      </c>
      <c r="AJ1005" s="2246">
        <v>75.8</v>
      </c>
      <c r="AK1005" s="2075">
        <v>4000</v>
      </c>
      <c r="AL1005" s="2075">
        <v>8000</v>
      </c>
      <c r="AM1005" s="2075">
        <v>3000</v>
      </c>
      <c r="AN1005" s="2206">
        <f t="shared" si="737"/>
        <v>15000</v>
      </c>
      <c r="AO1005" s="2206">
        <f t="shared" si="754"/>
        <v>1137000</v>
      </c>
      <c r="AP1005" s="2206">
        <f t="shared" si="755"/>
        <v>303200</v>
      </c>
      <c r="AQ1005" s="2206">
        <f t="shared" si="756"/>
        <v>606400</v>
      </c>
      <c r="AR1005" s="2206">
        <f t="shared" si="757"/>
        <v>227400</v>
      </c>
      <c r="AS1005" s="2245">
        <v>75.8</v>
      </c>
      <c r="AT1005" s="2075">
        <v>4000</v>
      </c>
      <c r="AU1005" s="2075">
        <v>8000</v>
      </c>
      <c r="AV1005" s="2075">
        <v>3000</v>
      </c>
      <c r="AW1005" s="2206">
        <f t="shared" si="738"/>
        <v>15000</v>
      </c>
      <c r="AX1005" s="2206">
        <f t="shared" si="758"/>
        <v>1137000</v>
      </c>
      <c r="AY1005" s="2206">
        <f t="shared" si="759"/>
        <v>303200</v>
      </c>
      <c r="AZ1005" s="2206">
        <f t="shared" si="760"/>
        <v>606400</v>
      </c>
      <c r="BA1005" s="2206">
        <f t="shared" si="761"/>
        <v>227400</v>
      </c>
      <c r="BB1005" s="2245">
        <f t="shared" si="772"/>
        <v>0</v>
      </c>
      <c r="BC1005" s="2207">
        <f t="shared" si="773"/>
        <v>0</v>
      </c>
      <c r="BD1005" s="2245">
        <f t="shared" si="733"/>
        <v>6</v>
      </c>
      <c r="BE1005" s="2207">
        <f t="shared" si="734"/>
        <v>90000</v>
      </c>
      <c r="BF1005" s="2246">
        <v>75.8</v>
      </c>
      <c r="BG1005" s="2075">
        <v>4000</v>
      </c>
      <c r="BH1005" s="2075">
        <v>8000</v>
      </c>
      <c r="BI1005" s="2075">
        <v>3000</v>
      </c>
      <c r="BJ1005" s="2206">
        <f t="shared" si="739"/>
        <v>15000</v>
      </c>
      <c r="BK1005" s="2206">
        <f t="shared" si="762"/>
        <v>1137000</v>
      </c>
      <c r="BL1005" s="2206">
        <f t="shared" si="763"/>
        <v>303200</v>
      </c>
      <c r="BM1005" s="2206">
        <f t="shared" si="764"/>
        <v>606400</v>
      </c>
      <c r="BN1005" s="2206">
        <f t="shared" si="765"/>
        <v>227400</v>
      </c>
      <c r="BO1005" s="2245">
        <v>75.8</v>
      </c>
      <c r="BP1005" s="2075">
        <v>4000</v>
      </c>
      <c r="BQ1005" s="2075">
        <v>8000</v>
      </c>
      <c r="BR1005" s="2075">
        <v>3000</v>
      </c>
      <c r="BS1005" s="2206">
        <f t="shared" si="740"/>
        <v>15000</v>
      </c>
      <c r="BT1005" s="2206">
        <f t="shared" si="766"/>
        <v>1137000</v>
      </c>
      <c r="BU1005" s="2206">
        <f t="shared" si="767"/>
        <v>303200</v>
      </c>
      <c r="BV1005" s="2206">
        <f t="shared" si="768"/>
        <v>606400</v>
      </c>
      <c r="BW1005" s="2206">
        <f t="shared" si="769"/>
        <v>227400</v>
      </c>
      <c r="BX1005" s="2245">
        <f t="shared" si="774"/>
        <v>0</v>
      </c>
      <c r="BY1005" s="2207">
        <f t="shared" si="775"/>
        <v>0</v>
      </c>
      <c r="BZ1005" s="2211">
        <f t="shared" si="776"/>
        <v>6</v>
      </c>
      <c r="CA1005" s="2212">
        <f t="shared" si="777"/>
        <v>90000</v>
      </c>
      <c r="CB1005" s="2083"/>
      <c r="CC1005" s="2083"/>
      <c r="CD1005" s="2237"/>
      <c r="CF1005" s="2200"/>
    </row>
    <row r="1006" spans="1:94" s="1974" customFormat="1" ht="18" customHeight="1" outlineLevel="1">
      <c r="A1006" s="2235" t="s">
        <v>4849</v>
      </c>
      <c r="B1006" s="2235" t="b">
        <v>1</v>
      </c>
      <c r="C1006" s="2201"/>
      <c r="D1006" s="2236" t="s">
        <v>3347</v>
      </c>
      <c r="E1006" s="2243" t="s">
        <v>4305</v>
      </c>
      <c r="F1006" s="2204" t="s">
        <v>365</v>
      </c>
      <c r="G1006" s="2244">
        <v>1339.6</v>
      </c>
      <c r="H1006" s="2206">
        <v>440</v>
      </c>
      <c r="I1006" s="2206">
        <v>4600</v>
      </c>
      <c r="J1006" s="2206"/>
      <c r="K1006" s="2206">
        <f t="shared" si="741"/>
        <v>5040</v>
      </c>
      <c r="L1006" s="2206">
        <f t="shared" si="742"/>
        <v>6751584</v>
      </c>
      <c r="M1006" s="2206">
        <f t="shared" si="743"/>
        <v>589424</v>
      </c>
      <c r="N1006" s="2206">
        <f t="shared" si="744"/>
        <v>6162160</v>
      </c>
      <c r="O1006" s="2206">
        <f t="shared" si="745"/>
        <v>0</v>
      </c>
      <c r="P1006" s="2244">
        <v>1339.6</v>
      </c>
      <c r="Q1006" s="2206">
        <v>440</v>
      </c>
      <c r="R1006" s="2206">
        <v>4600</v>
      </c>
      <c r="S1006" s="2206"/>
      <c r="T1006" s="2206">
        <f t="shared" si="735"/>
        <v>5040</v>
      </c>
      <c r="U1006" s="2206">
        <f t="shared" si="746"/>
        <v>6751584</v>
      </c>
      <c r="V1006" s="2206">
        <f t="shared" si="747"/>
        <v>589424</v>
      </c>
      <c r="W1006" s="2206">
        <f t="shared" si="748"/>
        <v>6162160</v>
      </c>
      <c r="X1006" s="2206">
        <f t="shared" si="749"/>
        <v>0</v>
      </c>
      <c r="Y1006" s="2245">
        <f t="shared" si="770"/>
        <v>0</v>
      </c>
      <c r="Z1006" s="2207">
        <f t="shared" si="771"/>
        <v>0</v>
      </c>
      <c r="AA1006" s="2245">
        <v>1356.5</v>
      </c>
      <c r="AB1006" s="2206">
        <v>3000</v>
      </c>
      <c r="AC1006" s="2206">
        <v>2000</v>
      </c>
      <c r="AD1006" s="2206">
        <v>3000</v>
      </c>
      <c r="AE1006" s="2206">
        <f t="shared" si="736"/>
        <v>8000</v>
      </c>
      <c r="AF1006" s="2206">
        <f t="shared" si="750"/>
        <v>10852000</v>
      </c>
      <c r="AG1006" s="2206">
        <f t="shared" si="751"/>
        <v>4069500</v>
      </c>
      <c r="AH1006" s="2206">
        <f t="shared" si="752"/>
        <v>2713000</v>
      </c>
      <c r="AI1006" s="2207">
        <f t="shared" si="753"/>
        <v>4069500</v>
      </c>
      <c r="AJ1006" s="2246">
        <v>1339.6</v>
      </c>
      <c r="AK1006" s="2075">
        <v>3000</v>
      </c>
      <c r="AL1006" s="2075">
        <v>2000</v>
      </c>
      <c r="AM1006" s="2075">
        <v>3000</v>
      </c>
      <c r="AN1006" s="2206">
        <f t="shared" si="737"/>
        <v>8000</v>
      </c>
      <c r="AO1006" s="2206">
        <f t="shared" si="754"/>
        <v>10716800</v>
      </c>
      <c r="AP1006" s="2206">
        <f t="shared" si="755"/>
        <v>4018800</v>
      </c>
      <c r="AQ1006" s="2206">
        <f t="shared" si="756"/>
        <v>2679200</v>
      </c>
      <c r="AR1006" s="2206">
        <f t="shared" si="757"/>
        <v>4018800</v>
      </c>
      <c r="AS1006" s="2245">
        <v>1339.6</v>
      </c>
      <c r="AT1006" s="2075">
        <v>3000</v>
      </c>
      <c r="AU1006" s="2075">
        <v>2000</v>
      </c>
      <c r="AV1006" s="2075">
        <v>3000</v>
      </c>
      <c r="AW1006" s="2206">
        <f t="shared" si="738"/>
        <v>8000</v>
      </c>
      <c r="AX1006" s="2206">
        <f t="shared" si="758"/>
        <v>10716800</v>
      </c>
      <c r="AY1006" s="2206">
        <f t="shared" si="759"/>
        <v>4018800</v>
      </c>
      <c r="AZ1006" s="2206">
        <f t="shared" si="760"/>
        <v>2679200</v>
      </c>
      <c r="BA1006" s="2206">
        <f t="shared" si="761"/>
        <v>4018800</v>
      </c>
      <c r="BB1006" s="2245">
        <f t="shared" si="772"/>
        <v>0</v>
      </c>
      <c r="BC1006" s="2207">
        <f t="shared" si="773"/>
        <v>0</v>
      </c>
      <c r="BD1006" s="2245">
        <f t="shared" si="733"/>
        <v>-16.900000000000091</v>
      </c>
      <c r="BE1006" s="2207">
        <f t="shared" si="734"/>
        <v>-135200</v>
      </c>
      <c r="BF1006" s="2246">
        <v>1339.6</v>
      </c>
      <c r="BG1006" s="2075">
        <v>3000</v>
      </c>
      <c r="BH1006" s="2075">
        <v>2000</v>
      </c>
      <c r="BI1006" s="2075">
        <v>3000</v>
      </c>
      <c r="BJ1006" s="2206">
        <f t="shared" si="739"/>
        <v>8000</v>
      </c>
      <c r="BK1006" s="2206">
        <f t="shared" si="762"/>
        <v>10716800</v>
      </c>
      <c r="BL1006" s="2206">
        <f t="shared" si="763"/>
        <v>4018800</v>
      </c>
      <c r="BM1006" s="2206">
        <f t="shared" si="764"/>
        <v>2679200</v>
      </c>
      <c r="BN1006" s="2206">
        <f t="shared" si="765"/>
        <v>4018800</v>
      </c>
      <c r="BO1006" s="2245">
        <v>1339.6</v>
      </c>
      <c r="BP1006" s="2075">
        <v>3000</v>
      </c>
      <c r="BQ1006" s="2075">
        <v>2000</v>
      </c>
      <c r="BR1006" s="2075">
        <v>3000</v>
      </c>
      <c r="BS1006" s="2206">
        <f t="shared" si="740"/>
        <v>8000</v>
      </c>
      <c r="BT1006" s="2206">
        <f t="shared" si="766"/>
        <v>10716800</v>
      </c>
      <c r="BU1006" s="2206">
        <f t="shared" si="767"/>
        <v>4018800</v>
      </c>
      <c r="BV1006" s="2206">
        <f t="shared" si="768"/>
        <v>2679200</v>
      </c>
      <c r="BW1006" s="2206">
        <f t="shared" si="769"/>
        <v>4018800</v>
      </c>
      <c r="BX1006" s="2245">
        <f t="shared" si="774"/>
        <v>0</v>
      </c>
      <c r="BY1006" s="2207">
        <f t="shared" si="775"/>
        <v>0</v>
      </c>
      <c r="BZ1006" s="2211">
        <f t="shared" si="776"/>
        <v>-16.900000000000091</v>
      </c>
      <c r="CA1006" s="2212">
        <f t="shared" si="777"/>
        <v>-135200</v>
      </c>
      <c r="CB1006" s="2083"/>
      <c r="CC1006" s="2083"/>
      <c r="CD1006" s="2237"/>
      <c r="CF1006" s="2200"/>
    </row>
    <row r="1007" spans="1:94" s="1974" customFormat="1" ht="18" customHeight="1" outlineLevel="1">
      <c r="A1007" s="2235" t="s">
        <v>4850</v>
      </c>
      <c r="B1007" s="2235" t="b">
        <v>1</v>
      </c>
      <c r="C1007" s="2201"/>
      <c r="D1007" s="2236" t="s">
        <v>3347</v>
      </c>
      <c r="E1007" s="2243" t="s">
        <v>4851</v>
      </c>
      <c r="F1007" s="2204" t="s">
        <v>365</v>
      </c>
      <c r="G1007" s="2244">
        <v>1205.2</v>
      </c>
      <c r="H1007" s="2206">
        <v>750</v>
      </c>
      <c r="I1007" s="2206">
        <v>4600</v>
      </c>
      <c r="J1007" s="2206"/>
      <c r="K1007" s="2206">
        <f t="shared" si="741"/>
        <v>5350</v>
      </c>
      <c r="L1007" s="2206">
        <f t="shared" si="742"/>
        <v>6447820</v>
      </c>
      <c r="M1007" s="2206">
        <f t="shared" si="743"/>
        <v>903900</v>
      </c>
      <c r="N1007" s="2206">
        <f t="shared" si="744"/>
        <v>5543920</v>
      </c>
      <c r="O1007" s="2206">
        <f t="shared" si="745"/>
        <v>0</v>
      </c>
      <c r="P1007" s="2244">
        <v>1205.2</v>
      </c>
      <c r="Q1007" s="2206">
        <v>750</v>
      </c>
      <c r="R1007" s="2206">
        <v>4600</v>
      </c>
      <c r="S1007" s="2206"/>
      <c r="T1007" s="2206">
        <f t="shared" si="735"/>
        <v>5350</v>
      </c>
      <c r="U1007" s="2206">
        <f t="shared" si="746"/>
        <v>6447820</v>
      </c>
      <c r="V1007" s="2206">
        <f t="shared" si="747"/>
        <v>903900</v>
      </c>
      <c r="W1007" s="2206">
        <f t="shared" si="748"/>
        <v>5543920</v>
      </c>
      <c r="X1007" s="2206">
        <f t="shared" si="749"/>
        <v>0</v>
      </c>
      <c r="Y1007" s="2245">
        <f t="shared" si="770"/>
        <v>0</v>
      </c>
      <c r="Z1007" s="2207">
        <f t="shared" si="771"/>
        <v>0</v>
      </c>
      <c r="AA1007" s="2245">
        <v>1355.6</v>
      </c>
      <c r="AB1007" s="2206">
        <v>3000</v>
      </c>
      <c r="AC1007" s="2206">
        <v>2000</v>
      </c>
      <c r="AD1007" s="2206">
        <v>3000</v>
      </c>
      <c r="AE1007" s="2206">
        <f t="shared" si="736"/>
        <v>8000</v>
      </c>
      <c r="AF1007" s="2206">
        <f t="shared" si="750"/>
        <v>10844800</v>
      </c>
      <c r="AG1007" s="2206">
        <f t="shared" si="751"/>
        <v>4066800</v>
      </c>
      <c r="AH1007" s="2206">
        <f t="shared" si="752"/>
        <v>2711200</v>
      </c>
      <c r="AI1007" s="2207">
        <f t="shared" si="753"/>
        <v>4066800</v>
      </c>
      <c r="AJ1007" s="2246">
        <v>1205.2</v>
      </c>
      <c r="AK1007" s="2075">
        <v>3000</v>
      </c>
      <c r="AL1007" s="2075">
        <v>2000</v>
      </c>
      <c r="AM1007" s="2075">
        <v>3000</v>
      </c>
      <c r="AN1007" s="2206">
        <f t="shared" si="737"/>
        <v>8000</v>
      </c>
      <c r="AO1007" s="2206">
        <f t="shared" si="754"/>
        <v>9641600</v>
      </c>
      <c r="AP1007" s="2206">
        <f t="shared" si="755"/>
        <v>3615600</v>
      </c>
      <c r="AQ1007" s="2206">
        <f t="shared" si="756"/>
        <v>2410400</v>
      </c>
      <c r="AR1007" s="2206">
        <f t="shared" si="757"/>
        <v>3615600</v>
      </c>
      <c r="AS1007" s="2245">
        <v>1205.2</v>
      </c>
      <c r="AT1007" s="2075">
        <v>3000</v>
      </c>
      <c r="AU1007" s="2075">
        <v>2000</v>
      </c>
      <c r="AV1007" s="2075">
        <v>3000</v>
      </c>
      <c r="AW1007" s="2206">
        <f t="shared" si="738"/>
        <v>8000</v>
      </c>
      <c r="AX1007" s="2206">
        <f t="shared" si="758"/>
        <v>9641600</v>
      </c>
      <c r="AY1007" s="2206">
        <f t="shared" si="759"/>
        <v>3615600</v>
      </c>
      <c r="AZ1007" s="2206">
        <f t="shared" si="760"/>
        <v>2410400</v>
      </c>
      <c r="BA1007" s="2206">
        <f t="shared" si="761"/>
        <v>3615600</v>
      </c>
      <c r="BB1007" s="2245">
        <f t="shared" si="772"/>
        <v>0</v>
      </c>
      <c r="BC1007" s="2207">
        <f t="shared" si="773"/>
        <v>0</v>
      </c>
      <c r="BD1007" s="2245">
        <f t="shared" si="733"/>
        <v>-150.39999999999986</v>
      </c>
      <c r="BE1007" s="2207">
        <f t="shared" si="734"/>
        <v>-1203200</v>
      </c>
      <c r="BF1007" s="2246">
        <v>1205.2</v>
      </c>
      <c r="BG1007" s="2075">
        <v>3000</v>
      </c>
      <c r="BH1007" s="2075">
        <v>2000</v>
      </c>
      <c r="BI1007" s="2075">
        <v>3000</v>
      </c>
      <c r="BJ1007" s="2206">
        <f t="shared" si="739"/>
        <v>8000</v>
      </c>
      <c r="BK1007" s="2206">
        <f t="shared" si="762"/>
        <v>9641600</v>
      </c>
      <c r="BL1007" s="2206">
        <f t="shared" si="763"/>
        <v>3615600</v>
      </c>
      <c r="BM1007" s="2206">
        <f t="shared" si="764"/>
        <v>2410400</v>
      </c>
      <c r="BN1007" s="2206">
        <f t="shared" si="765"/>
        <v>3615600</v>
      </c>
      <c r="BO1007" s="2245">
        <v>1205.2</v>
      </c>
      <c r="BP1007" s="2075">
        <v>3000</v>
      </c>
      <c r="BQ1007" s="2075">
        <v>2000</v>
      </c>
      <c r="BR1007" s="2075">
        <v>3000</v>
      </c>
      <c r="BS1007" s="2206">
        <f t="shared" si="740"/>
        <v>8000</v>
      </c>
      <c r="BT1007" s="2206">
        <f t="shared" si="766"/>
        <v>9641600</v>
      </c>
      <c r="BU1007" s="2206">
        <f t="shared" si="767"/>
        <v>3615600</v>
      </c>
      <c r="BV1007" s="2206">
        <f t="shared" si="768"/>
        <v>2410400</v>
      </c>
      <c r="BW1007" s="2206">
        <f t="shared" si="769"/>
        <v>3615600</v>
      </c>
      <c r="BX1007" s="2245">
        <f t="shared" si="774"/>
        <v>0</v>
      </c>
      <c r="BY1007" s="2207">
        <f t="shared" si="775"/>
        <v>0</v>
      </c>
      <c r="BZ1007" s="2211">
        <f t="shared" si="776"/>
        <v>-150.39999999999986</v>
      </c>
      <c r="CA1007" s="2212">
        <f t="shared" si="777"/>
        <v>-1203200</v>
      </c>
      <c r="CB1007" s="2083"/>
      <c r="CC1007" s="2083"/>
      <c r="CD1007" s="2237"/>
      <c r="CF1007" s="2200"/>
    </row>
    <row r="1008" spans="1:94" s="1974" customFormat="1" ht="18" customHeight="1" outlineLevel="1">
      <c r="A1008" s="2235" t="s">
        <v>4852</v>
      </c>
      <c r="B1008" s="2235" t="b">
        <v>1</v>
      </c>
      <c r="C1008" s="2201"/>
      <c r="D1008" s="2236" t="s">
        <v>3347</v>
      </c>
      <c r="E1008" s="2243" t="s">
        <v>4307</v>
      </c>
      <c r="F1008" s="2204" t="s">
        <v>365</v>
      </c>
      <c r="G1008" s="2244">
        <v>332.2</v>
      </c>
      <c r="H1008" s="2206"/>
      <c r="I1008" s="2206">
        <v>8260</v>
      </c>
      <c r="J1008" s="2206"/>
      <c r="K1008" s="2206">
        <f t="shared" si="741"/>
        <v>8260</v>
      </c>
      <c r="L1008" s="2206">
        <f t="shared" si="742"/>
        <v>2743972</v>
      </c>
      <c r="M1008" s="2206">
        <f t="shared" si="743"/>
        <v>0</v>
      </c>
      <c r="N1008" s="2206">
        <f t="shared" si="744"/>
        <v>2743972</v>
      </c>
      <c r="O1008" s="2206">
        <f t="shared" si="745"/>
        <v>0</v>
      </c>
      <c r="P1008" s="2244">
        <v>332.2</v>
      </c>
      <c r="Q1008" s="2206"/>
      <c r="R1008" s="2206">
        <v>8260</v>
      </c>
      <c r="S1008" s="2206"/>
      <c r="T1008" s="2206">
        <f t="shared" si="735"/>
        <v>8260</v>
      </c>
      <c r="U1008" s="2206">
        <f t="shared" si="746"/>
        <v>2743972</v>
      </c>
      <c r="V1008" s="2206">
        <f t="shared" si="747"/>
        <v>0</v>
      </c>
      <c r="W1008" s="2206">
        <f t="shared" si="748"/>
        <v>2743972</v>
      </c>
      <c r="X1008" s="2206">
        <f t="shared" si="749"/>
        <v>0</v>
      </c>
      <c r="Y1008" s="2245">
        <f t="shared" si="770"/>
        <v>0</v>
      </c>
      <c r="Z1008" s="2207">
        <f t="shared" si="771"/>
        <v>0</v>
      </c>
      <c r="AA1008" s="2245">
        <v>358.1</v>
      </c>
      <c r="AB1008" s="2206">
        <v>3000</v>
      </c>
      <c r="AC1008" s="2206">
        <v>2000</v>
      </c>
      <c r="AD1008" s="2206">
        <v>3000</v>
      </c>
      <c r="AE1008" s="2206">
        <f t="shared" si="736"/>
        <v>8000</v>
      </c>
      <c r="AF1008" s="2206">
        <f t="shared" si="750"/>
        <v>2864800</v>
      </c>
      <c r="AG1008" s="2206">
        <f t="shared" si="751"/>
        <v>1074300</v>
      </c>
      <c r="AH1008" s="2206">
        <f t="shared" si="752"/>
        <v>716200</v>
      </c>
      <c r="AI1008" s="2207">
        <f t="shared" si="753"/>
        <v>1074300</v>
      </c>
      <c r="AJ1008" s="2246">
        <v>332.2</v>
      </c>
      <c r="AK1008" s="2075">
        <v>3000</v>
      </c>
      <c r="AL1008" s="2075">
        <v>2000</v>
      </c>
      <c r="AM1008" s="2075">
        <v>3000</v>
      </c>
      <c r="AN1008" s="2206">
        <f t="shared" si="737"/>
        <v>8000</v>
      </c>
      <c r="AO1008" s="2206">
        <f t="shared" si="754"/>
        <v>2657600</v>
      </c>
      <c r="AP1008" s="2206">
        <f t="shared" si="755"/>
        <v>996600</v>
      </c>
      <c r="AQ1008" s="2206">
        <f t="shared" si="756"/>
        <v>664400</v>
      </c>
      <c r="AR1008" s="2206">
        <f t="shared" si="757"/>
        <v>996600</v>
      </c>
      <c r="AS1008" s="2245">
        <v>332.2</v>
      </c>
      <c r="AT1008" s="2075">
        <v>3000</v>
      </c>
      <c r="AU1008" s="2075">
        <v>2000</v>
      </c>
      <c r="AV1008" s="2075">
        <v>3000</v>
      </c>
      <c r="AW1008" s="2206">
        <f t="shared" si="738"/>
        <v>8000</v>
      </c>
      <c r="AX1008" s="2206">
        <f t="shared" si="758"/>
        <v>2657600</v>
      </c>
      <c r="AY1008" s="2206">
        <f t="shared" si="759"/>
        <v>996600</v>
      </c>
      <c r="AZ1008" s="2206">
        <f t="shared" si="760"/>
        <v>664400</v>
      </c>
      <c r="BA1008" s="2206">
        <f t="shared" si="761"/>
        <v>996600</v>
      </c>
      <c r="BB1008" s="2245">
        <f t="shared" si="772"/>
        <v>0</v>
      </c>
      <c r="BC1008" s="2207">
        <f t="shared" si="773"/>
        <v>0</v>
      </c>
      <c r="BD1008" s="2245">
        <f t="shared" si="733"/>
        <v>-25.900000000000034</v>
      </c>
      <c r="BE1008" s="2207">
        <f t="shared" si="734"/>
        <v>-207200</v>
      </c>
      <c r="BF1008" s="2246">
        <v>332.2</v>
      </c>
      <c r="BG1008" s="2075">
        <v>3000</v>
      </c>
      <c r="BH1008" s="2075">
        <v>2000</v>
      </c>
      <c r="BI1008" s="2075">
        <v>3000</v>
      </c>
      <c r="BJ1008" s="2206">
        <f t="shared" si="739"/>
        <v>8000</v>
      </c>
      <c r="BK1008" s="2206">
        <f t="shared" si="762"/>
        <v>2657600</v>
      </c>
      <c r="BL1008" s="2206">
        <f t="shared" si="763"/>
        <v>996600</v>
      </c>
      <c r="BM1008" s="2206">
        <f t="shared" si="764"/>
        <v>664400</v>
      </c>
      <c r="BN1008" s="2206">
        <f t="shared" si="765"/>
        <v>996600</v>
      </c>
      <c r="BO1008" s="2245">
        <v>332.2</v>
      </c>
      <c r="BP1008" s="2075">
        <v>3000</v>
      </c>
      <c r="BQ1008" s="2075">
        <v>2000</v>
      </c>
      <c r="BR1008" s="2075">
        <v>3000</v>
      </c>
      <c r="BS1008" s="2206">
        <f t="shared" si="740"/>
        <v>8000</v>
      </c>
      <c r="BT1008" s="2206">
        <f t="shared" si="766"/>
        <v>2657600</v>
      </c>
      <c r="BU1008" s="2206">
        <f t="shared" si="767"/>
        <v>996600</v>
      </c>
      <c r="BV1008" s="2206">
        <f t="shared" si="768"/>
        <v>664400</v>
      </c>
      <c r="BW1008" s="2206">
        <f t="shared" si="769"/>
        <v>996600</v>
      </c>
      <c r="BX1008" s="2245">
        <f t="shared" si="774"/>
        <v>0</v>
      </c>
      <c r="BY1008" s="2207">
        <f t="shared" si="775"/>
        <v>0</v>
      </c>
      <c r="BZ1008" s="2211">
        <f t="shared" si="776"/>
        <v>-25.900000000000034</v>
      </c>
      <c r="CA1008" s="2212">
        <f t="shared" si="777"/>
        <v>-207200</v>
      </c>
      <c r="CB1008" s="2083"/>
      <c r="CC1008" s="2083"/>
      <c r="CD1008" s="2237"/>
      <c r="CF1008" s="2200"/>
    </row>
    <row r="1009" spans="1:94" s="1974" customFormat="1" ht="18" customHeight="1" outlineLevel="1">
      <c r="A1009" s="2235" t="s">
        <v>4853</v>
      </c>
      <c r="B1009" s="2235" t="b">
        <v>1</v>
      </c>
      <c r="C1009" s="2201"/>
      <c r="D1009" s="2236" t="s">
        <v>3347</v>
      </c>
      <c r="E1009" s="2243" t="s">
        <v>4854</v>
      </c>
      <c r="F1009" s="2204" t="s">
        <v>365</v>
      </c>
      <c r="G1009" s="2244">
        <v>9.1</v>
      </c>
      <c r="H1009" s="2206">
        <v>750</v>
      </c>
      <c r="I1009" s="2206">
        <v>5520</v>
      </c>
      <c r="J1009" s="2206"/>
      <c r="K1009" s="2206">
        <f t="shared" si="741"/>
        <v>6270</v>
      </c>
      <c r="L1009" s="2206">
        <f t="shared" si="742"/>
        <v>57057</v>
      </c>
      <c r="M1009" s="2206">
        <f t="shared" si="743"/>
        <v>6825</v>
      </c>
      <c r="N1009" s="2206">
        <f t="shared" si="744"/>
        <v>50232</v>
      </c>
      <c r="O1009" s="2206">
        <f t="shared" si="745"/>
        <v>0</v>
      </c>
      <c r="P1009" s="2244">
        <v>9.1</v>
      </c>
      <c r="Q1009" s="2206">
        <v>750</v>
      </c>
      <c r="R1009" s="2206">
        <v>5520</v>
      </c>
      <c r="S1009" s="2206"/>
      <c r="T1009" s="2206">
        <f t="shared" si="735"/>
        <v>6270</v>
      </c>
      <c r="U1009" s="2206">
        <f t="shared" si="746"/>
        <v>57057</v>
      </c>
      <c r="V1009" s="2206">
        <f t="shared" si="747"/>
        <v>6825</v>
      </c>
      <c r="W1009" s="2206">
        <f t="shared" si="748"/>
        <v>50232</v>
      </c>
      <c r="X1009" s="2206">
        <f t="shared" si="749"/>
        <v>0</v>
      </c>
      <c r="Y1009" s="2245">
        <f t="shared" si="770"/>
        <v>0</v>
      </c>
      <c r="Z1009" s="2207">
        <f t="shared" si="771"/>
        <v>0</v>
      </c>
      <c r="AA1009" s="2245">
        <v>75.7</v>
      </c>
      <c r="AB1009" s="2206">
        <v>3000</v>
      </c>
      <c r="AC1009" s="2206">
        <v>2000</v>
      </c>
      <c r="AD1009" s="2206">
        <v>3000</v>
      </c>
      <c r="AE1009" s="2206">
        <f t="shared" si="736"/>
        <v>8000</v>
      </c>
      <c r="AF1009" s="2206">
        <f t="shared" si="750"/>
        <v>605600</v>
      </c>
      <c r="AG1009" s="2206">
        <f t="shared" si="751"/>
        <v>227100</v>
      </c>
      <c r="AH1009" s="2206">
        <f t="shared" si="752"/>
        <v>151400</v>
      </c>
      <c r="AI1009" s="2207">
        <f t="shared" si="753"/>
        <v>227100</v>
      </c>
      <c r="AJ1009" s="2246">
        <v>9.1</v>
      </c>
      <c r="AK1009" s="2075">
        <v>3000</v>
      </c>
      <c r="AL1009" s="2075">
        <v>2000</v>
      </c>
      <c r="AM1009" s="2075">
        <v>3000</v>
      </c>
      <c r="AN1009" s="2206">
        <f t="shared" si="737"/>
        <v>8000</v>
      </c>
      <c r="AO1009" s="2206">
        <f t="shared" si="754"/>
        <v>72800</v>
      </c>
      <c r="AP1009" s="2206">
        <f t="shared" si="755"/>
        <v>27300</v>
      </c>
      <c r="AQ1009" s="2206">
        <f t="shared" si="756"/>
        <v>18200</v>
      </c>
      <c r="AR1009" s="2206">
        <f t="shared" si="757"/>
        <v>27300</v>
      </c>
      <c r="AS1009" s="2245">
        <v>9.1</v>
      </c>
      <c r="AT1009" s="2075">
        <v>3000</v>
      </c>
      <c r="AU1009" s="2075">
        <v>2000</v>
      </c>
      <c r="AV1009" s="2075">
        <v>3000</v>
      </c>
      <c r="AW1009" s="2206">
        <f t="shared" si="738"/>
        <v>8000</v>
      </c>
      <c r="AX1009" s="2206">
        <f t="shared" si="758"/>
        <v>72800</v>
      </c>
      <c r="AY1009" s="2206">
        <f t="shared" si="759"/>
        <v>27300</v>
      </c>
      <c r="AZ1009" s="2206">
        <f t="shared" si="760"/>
        <v>18200</v>
      </c>
      <c r="BA1009" s="2206">
        <f t="shared" si="761"/>
        <v>27300</v>
      </c>
      <c r="BB1009" s="2245">
        <f t="shared" si="772"/>
        <v>0</v>
      </c>
      <c r="BC1009" s="2207">
        <f t="shared" si="773"/>
        <v>0</v>
      </c>
      <c r="BD1009" s="2245">
        <f t="shared" si="733"/>
        <v>-66.600000000000009</v>
      </c>
      <c r="BE1009" s="2207">
        <f t="shared" si="734"/>
        <v>-532800</v>
      </c>
      <c r="BF1009" s="2246">
        <v>9.1</v>
      </c>
      <c r="BG1009" s="2075">
        <v>3000</v>
      </c>
      <c r="BH1009" s="2075">
        <v>2000</v>
      </c>
      <c r="BI1009" s="2075">
        <v>3000</v>
      </c>
      <c r="BJ1009" s="2206">
        <f t="shared" si="739"/>
        <v>8000</v>
      </c>
      <c r="BK1009" s="2206">
        <f t="shared" si="762"/>
        <v>72800</v>
      </c>
      <c r="BL1009" s="2206">
        <f t="shared" si="763"/>
        <v>27300</v>
      </c>
      <c r="BM1009" s="2206">
        <f t="shared" si="764"/>
        <v>18200</v>
      </c>
      <c r="BN1009" s="2206">
        <f t="shared" si="765"/>
        <v>27300</v>
      </c>
      <c r="BO1009" s="2245">
        <v>9.1</v>
      </c>
      <c r="BP1009" s="2075">
        <v>3000</v>
      </c>
      <c r="BQ1009" s="2075">
        <v>2000</v>
      </c>
      <c r="BR1009" s="2075">
        <v>3000</v>
      </c>
      <c r="BS1009" s="2206">
        <f t="shared" si="740"/>
        <v>8000</v>
      </c>
      <c r="BT1009" s="2206">
        <f t="shared" si="766"/>
        <v>72800</v>
      </c>
      <c r="BU1009" s="2206">
        <f t="shared" si="767"/>
        <v>27300</v>
      </c>
      <c r="BV1009" s="2206">
        <f t="shared" si="768"/>
        <v>18200</v>
      </c>
      <c r="BW1009" s="2206">
        <f t="shared" si="769"/>
        <v>27300</v>
      </c>
      <c r="BX1009" s="2245">
        <f t="shared" si="774"/>
        <v>0</v>
      </c>
      <c r="BY1009" s="2207">
        <f t="shared" si="775"/>
        <v>0</v>
      </c>
      <c r="BZ1009" s="2211">
        <f t="shared" si="776"/>
        <v>-66.600000000000009</v>
      </c>
      <c r="CA1009" s="2212">
        <f t="shared" si="777"/>
        <v>-532800</v>
      </c>
      <c r="CB1009" s="2083"/>
      <c r="CC1009" s="2083"/>
      <c r="CD1009" s="2237"/>
      <c r="CF1009" s="2200"/>
    </row>
    <row r="1010" spans="1:94" s="1974" customFormat="1" ht="18" customHeight="1" outlineLevel="1">
      <c r="A1010" s="2238" t="s">
        <v>4855</v>
      </c>
      <c r="B1010" s="2238" t="b">
        <v>1</v>
      </c>
      <c r="C1010" s="2201"/>
      <c r="D1010" s="2236" t="s">
        <v>3347</v>
      </c>
      <c r="E1010" s="2243" t="s">
        <v>4856</v>
      </c>
      <c r="F1010" s="2204" t="s">
        <v>365</v>
      </c>
      <c r="G1010" s="2244">
        <v>105.2</v>
      </c>
      <c r="H1010" s="2240"/>
      <c r="I1010" s="2240">
        <v>8260</v>
      </c>
      <c r="J1010" s="2240"/>
      <c r="K1010" s="2206">
        <f t="shared" si="741"/>
        <v>8260</v>
      </c>
      <c r="L1010" s="2206">
        <f t="shared" si="742"/>
        <v>868952</v>
      </c>
      <c r="M1010" s="2206">
        <f t="shared" si="743"/>
        <v>0</v>
      </c>
      <c r="N1010" s="2206">
        <f t="shared" si="744"/>
        <v>868952</v>
      </c>
      <c r="O1010" s="2206">
        <f t="shared" si="745"/>
        <v>0</v>
      </c>
      <c r="P1010" s="2244">
        <v>105.2</v>
      </c>
      <c r="Q1010" s="2206"/>
      <c r="R1010" s="2206">
        <v>8260</v>
      </c>
      <c r="S1010" s="2206"/>
      <c r="T1010" s="2206">
        <f t="shared" si="735"/>
        <v>8260</v>
      </c>
      <c r="U1010" s="2206">
        <f t="shared" si="746"/>
        <v>868952</v>
      </c>
      <c r="V1010" s="2206">
        <f t="shared" si="747"/>
        <v>0</v>
      </c>
      <c r="W1010" s="2206">
        <f t="shared" si="748"/>
        <v>868952</v>
      </c>
      <c r="X1010" s="2206">
        <f t="shared" si="749"/>
        <v>0</v>
      </c>
      <c r="Y1010" s="2245">
        <f t="shared" si="770"/>
        <v>0</v>
      </c>
      <c r="Z1010" s="2207">
        <f t="shared" si="771"/>
        <v>0</v>
      </c>
      <c r="AA1010" s="2245"/>
      <c r="AB1010" s="2206"/>
      <c r="AC1010" s="2206"/>
      <c r="AD1010" s="2206"/>
      <c r="AE1010" s="2206">
        <f t="shared" si="736"/>
        <v>0</v>
      </c>
      <c r="AF1010" s="2206">
        <f t="shared" si="750"/>
        <v>0</v>
      </c>
      <c r="AG1010" s="2206">
        <f t="shared" si="751"/>
        <v>0</v>
      </c>
      <c r="AH1010" s="2206">
        <f t="shared" si="752"/>
        <v>0</v>
      </c>
      <c r="AI1010" s="2207">
        <f t="shared" si="753"/>
        <v>0</v>
      </c>
      <c r="AJ1010" s="2246">
        <v>105.2</v>
      </c>
      <c r="AK1010" s="2075">
        <v>3000</v>
      </c>
      <c r="AL1010" s="2075">
        <v>2000</v>
      </c>
      <c r="AM1010" s="2075">
        <v>3000</v>
      </c>
      <c r="AN1010" s="2206">
        <f t="shared" si="737"/>
        <v>8000</v>
      </c>
      <c r="AO1010" s="2206">
        <f t="shared" si="754"/>
        <v>841600</v>
      </c>
      <c r="AP1010" s="2206">
        <f t="shared" si="755"/>
        <v>315600</v>
      </c>
      <c r="AQ1010" s="2206">
        <f t="shared" si="756"/>
        <v>210400</v>
      </c>
      <c r="AR1010" s="2206">
        <f t="shared" si="757"/>
        <v>315600</v>
      </c>
      <c r="AS1010" s="2245">
        <v>105.2</v>
      </c>
      <c r="AT1010" s="2075">
        <v>3000</v>
      </c>
      <c r="AU1010" s="2075">
        <v>2000</v>
      </c>
      <c r="AV1010" s="2075">
        <v>3000</v>
      </c>
      <c r="AW1010" s="2206">
        <f t="shared" si="738"/>
        <v>8000</v>
      </c>
      <c r="AX1010" s="2206">
        <f t="shared" si="758"/>
        <v>841600</v>
      </c>
      <c r="AY1010" s="2240">
        <f t="shared" si="759"/>
        <v>315600</v>
      </c>
      <c r="AZ1010" s="2240">
        <f t="shared" si="760"/>
        <v>210400</v>
      </c>
      <c r="BA1010" s="2240">
        <f t="shared" si="761"/>
        <v>315600</v>
      </c>
      <c r="BB1010" s="2245">
        <f t="shared" si="772"/>
        <v>0</v>
      </c>
      <c r="BC1010" s="2207">
        <f t="shared" si="773"/>
        <v>0</v>
      </c>
      <c r="BD1010" s="2245">
        <f t="shared" si="733"/>
        <v>105.2</v>
      </c>
      <c r="BE1010" s="2207">
        <f t="shared" si="734"/>
        <v>841600</v>
      </c>
      <c r="BF1010" s="2246">
        <v>105.2</v>
      </c>
      <c r="BG1010" s="2075">
        <v>3000</v>
      </c>
      <c r="BH1010" s="2075">
        <v>2000</v>
      </c>
      <c r="BI1010" s="2075">
        <v>3000</v>
      </c>
      <c r="BJ1010" s="2206">
        <f t="shared" si="739"/>
        <v>8000</v>
      </c>
      <c r="BK1010" s="2206">
        <f t="shared" si="762"/>
        <v>841600</v>
      </c>
      <c r="BL1010" s="2206">
        <f t="shared" si="763"/>
        <v>315600</v>
      </c>
      <c r="BM1010" s="2206">
        <f t="shared" si="764"/>
        <v>210400</v>
      </c>
      <c r="BN1010" s="2206">
        <f t="shared" si="765"/>
        <v>315600</v>
      </c>
      <c r="BO1010" s="2245">
        <v>105.2</v>
      </c>
      <c r="BP1010" s="2075">
        <v>3000</v>
      </c>
      <c r="BQ1010" s="2075">
        <v>2000</v>
      </c>
      <c r="BR1010" s="2075">
        <v>3000</v>
      </c>
      <c r="BS1010" s="2206">
        <f t="shared" si="740"/>
        <v>8000</v>
      </c>
      <c r="BT1010" s="2206">
        <f t="shared" si="766"/>
        <v>841600</v>
      </c>
      <c r="BU1010" s="2206">
        <f t="shared" si="767"/>
        <v>315600</v>
      </c>
      <c r="BV1010" s="2206">
        <f t="shared" si="768"/>
        <v>210400</v>
      </c>
      <c r="BW1010" s="2206">
        <f t="shared" si="769"/>
        <v>315600</v>
      </c>
      <c r="BX1010" s="2245">
        <f t="shared" si="774"/>
        <v>0</v>
      </c>
      <c r="BY1010" s="2207">
        <f t="shared" si="775"/>
        <v>0</v>
      </c>
      <c r="BZ1010" s="2211"/>
      <c r="CA1010" s="2212"/>
      <c r="CB1010" s="2083"/>
      <c r="CC1010" s="2083"/>
      <c r="CD1010" s="2237"/>
      <c r="CF1010" s="2200"/>
      <c r="CJ1010" s="1975"/>
      <c r="CK1010" s="1975"/>
      <c r="CL1010" s="1975"/>
      <c r="CM1010" s="1975"/>
      <c r="CN1010" s="1975"/>
      <c r="CO1010" s="1975"/>
      <c r="CP1010" s="1975"/>
    </row>
    <row r="1011" spans="1:94" s="1974" customFormat="1" ht="18" customHeight="1" outlineLevel="1">
      <c r="A1011" s="2235" t="s">
        <v>4857</v>
      </c>
      <c r="B1011" s="2235" t="b">
        <v>1</v>
      </c>
      <c r="C1011" s="2201"/>
      <c r="D1011" s="2236" t="s">
        <v>4314</v>
      </c>
      <c r="E1011" s="2243" t="s">
        <v>4315</v>
      </c>
      <c r="F1011" s="2204" t="s">
        <v>365</v>
      </c>
      <c r="G1011" s="2244">
        <v>144.1</v>
      </c>
      <c r="H1011" s="2206">
        <v>2660</v>
      </c>
      <c r="I1011" s="2206">
        <v>3610</v>
      </c>
      <c r="J1011" s="2206"/>
      <c r="K1011" s="2206">
        <f t="shared" si="741"/>
        <v>6270</v>
      </c>
      <c r="L1011" s="2206">
        <f t="shared" si="742"/>
        <v>903507</v>
      </c>
      <c r="M1011" s="2206">
        <f t="shared" si="743"/>
        <v>383306</v>
      </c>
      <c r="N1011" s="2206">
        <f t="shared" si="744"/>
        <v>520201</v>
      </c>
      <c r="O1011" s="2206">
        <f t="shared" si="745"/>
        <v>0</v>
      </c>
      <c r="P1011" s="2244">
        <v>144.1</v>
      </c>
      <c r="Q1011" s="2206">
        <v>2660</v>
      </c>
      <c r="R1011" s="2206">
        <v>3610</v>
      </c>
      <c r="S1011" s="2206"/>
      <c r="T1011" s="2206">
        <f t="shared" si="735"/>
        <v>6270</v>
      </c>
      <c r="U1011" s="2206">
        <f t="shared" si="746"/>
        <v>903507</v>
      </c>
      <c r="V1011" s="2206">
        <f t="shared" si="747"/>
        <v>383306</v>
      </c>
      <c r="W1011" s="2206">
        <f t="shared" si="748"/>
        <v>520201</v>
      </c>
      <c r="X1011" s="2206">
        <f t="shared" si="749"/>
        <v>0</v>
      </c>
      <c r="Y1011" s="2245">
        <f t="shared" si="770"/>
        <v>0</v>
      </c>
      <c r="Z1011" s="2207">
        <f t="shared" si="771"/>
        <v>0</v>
      </c>
      <c r="AA1011" s="2245">
        <v>161</v>
      </c>
      <c r="AB1011" s="2206">
        <v>6000</v>
      </c>
      <c r="AC1011" s="2206">
        <v>4000</v>
      </c>
      <c r="AD1011" s="2206">
        <v>3000</v>
      </c>
      <c r="AE1011" s="2206">
        <f t="shared" si="736"/>
        <v>13000</v>
      </c>
      <c r="AF1011" s="2206">
        <f t="shared" si="750"/>
        <v>2093000</v>
      </c>
      <c r="AG1011" s="2206">
        <f t="shared" si="751"/>
        <v>966000</v>
      </c>
      <c r="AH1011" s="2206">
        <f t="shared" si="752"/>
        <v>644000</v>
      </c>
      <c r="AI1011" s="2207">
        <f t="shared" si="753"/>
        <v>483000</v>
      </c>
      <c r="AJ1011" s="2246">
        <v>144.1</v>
      </c>
      <c r="AK1011" s="2075">
        <v>6000</v>
      </c>
      <c r="AL1011" s="2075">
        <v>4000</v>
      </c>
      <c r="AM1011" s="2075">
        <v>3000</v>
      </c>
      <c r="AN1011" s="2206">
        <f t="shared" si="737"/>
        <v>13000</v>
      </c>
      <c r="AO1011" s="2206">
        <f t="shared" si="754"/>
        <v>1873300</v>
      </c>
      <c r="AP1011" s="2206">
        <f t="shared" si="755"/>
        <v>864600</v>
      </c>
      <c r="AQ1011" s="2206">
        <f t="shared" si="756"/>
        <v>576400</v>
      </c>
      <c r="AR1011" s="2206">
        <f t="shared" si="757"/>
        <v>432300</v>
      </c>
      <c r="AS1011" s="2245">
        <v>144.1</v>
      </c>
      <c r="AT1011" s="2075">
        <v>6000</v>
      </c>
      <c r="AU1011" s="2075">
        <v>4000</v>
      </c>
      <c r="AV1011" s="2075">
        <v>3000</v>
      </c>
      <c r="AW1011" s="2206">
        <f t="shared" si="738"/>
        <v>13000</v>
      </c>
      <c r="AX1011" s="2206">
        <f t="shared" si="758"/>
        <v>1873300</v>
      </c>
      <c r="AY1011" s="2206">
        <f t="shared" si="759"/>
        <v>864600</v>
      </c>
      <c r="AZ1011" s="2206">
        <f t="shared" si="760"/>
        <v>576400</v>
      </c>
      <c r="BA1011" s="2206">
        <f t="shared" si="761"/>
        <v>432300</v>
      </c>
      <c r="BB1011" s="2245">
        <f t="shared" si="772"/>
        <v>0</v>
      </c>
      <c r="BC1011" s="2207">
        <f t="shared" si="773"/>
        <v>0</v>
      </c>
      <c r="BD1011" s="2245">
        <f t="shared" si="733"/>
        <v>-16.900000000000006</v>
      </c>
      <c r="BE1011" s="2207">
        <f t="shared" si="734"/>
        <v>-219700</v>
      </c>
      <c r="BF1011" s="2246">
        <v>144.1</v>
      </c>
      <c r="BG1011" s="2075">
        <v>6000</v>
      </c>
      <c r="BH1011" s="2075">
        <v>4000</v>
      </c>
      <c r="BI1011" s="2075">
        <v>3000</v>
      </c>
      <c r="BJ1011" s="2206">
        <f t="shared" si="739"/>
        <v>13000</v>
      </c>
      <c r="BK1011" s="2206">
        <f t="shared" si="762"/>
        <v>1873300</v>
      </c>
      <c r="BL1011" s="2206">
        <f t="shared" si="763"/>
        <v>864600</v>
      </c>
      <c r="BM1011" s="2206">
        <f t="shared" si="764"/>
        <v>576400</v>
      </c>
      <c r="BN1011" s="2206">
        <f t="shared" si="765"/>
        <v>432300</v>
      </c>
      <c r="BO1011" s="2245">
        <v>144.1</v>
      </c>
      <c r="BP1011" s="2075">
        <v>6000</v>
      </c>
      <c r="BQ1011" s="2075">
        <v>4000</v>
      </c>
      <c r="BR1011" s="2075">
        <v>3000</v>
      </c>
      <c r="BS1011" s="2206">
        <f t="shared" si="740"/>
        <v>13000</v>
      </c>
      <c r="BT1011" s="2206">
        <f t="shared" si="766"/>
        <v>1873300</v>
      </c>
      <c r="BU1011" s="2206">
        <f t="shared" si="767"/>
        <v>864600</v>
      </c>
      <c r="BV1011" s="2206">
        <f t="shared" si="768"/>
        <v>576400</v>
      </c>
      <c r="BW1011" s="2206">
        <f t="shared" si="769"/>
        <v>432300</v>
      </c>
      <c r="BX1011" s="2245">
        <f t="shared" si="774"/>
        <v>0</v>
      </c>
      <c r="BY1011" s="2207">
        <f t="shared" si="775"/>
        <v>0</v>
      </c>
      <c r="BZ1011" s="2211">
        <f>+BO1011-AA1011</f>
        <v>-16.900000000000006</v>
      </c>
      <c r="CA1011" s="2212">
        <f>+BT1011-AF1011</f>
        <v>-219700</v>
      </c>
      <c r="CB1011" s="2083"/>
      <c r="CC1011" s="2083"/>
      <c r="CD1011" s="2237"/>
      <c r="CF1011" s="2200"/>
    </row>
    <row r="1012" spans="1:94" s="1974" customFormat="1" ht="18" customHeight="1" outlineLevel="1">
      <c r="A1012" s="2235" t="s">
        <v>4858</v>
      </c>
      <c r="B1012" s="2235" t="b">
        <v>1</v>
      </c>
      <c r="C1012" s="2201"/>
      <c r="D1012" s="2236" t="s">
        <v>4859</v>
      </c>
      <c r="E1012" s="2243" t="s">
        <v>4860</v>
      </c>
      <c r="F1012" s="2204" t="s">
        <v>365</v>
      </c>
      <c r="G1012" s="2244">
        <v>306.8</v>
      </c>
      <c r="H1012" s="2206">
        <v>860</v>
      </c>
      <c r="I1012" s="2206">
        <v>3800</v>
      </c>
      <c r="J1012" s="2206"/>
      <c r="K1012" s="2206">
        <f t="shared" si="741"/>
        <v>4660</v>
      </c>
      <c r="L1012" s="2206">
        <f t="shared" si="742"/>
        <v>1429688</v>
      </c>
      <c r="M1012" s="2206">
        <f t="shared" si="743"/>
        <v>263848</v>
      </c>
      <c r="N1012" s="2206">
        <f t="shared" si="744"/>
        <v>1165840</v>
      </c>
      <c r="O1012" s="2206">
        <f t="shared" si="745"/>
        <v>0</v>
      </c>
      <c r="P1012" s="2244">
        <v>306.8</v>
      </c>
      <c r="Q1012" s="2206">
        <v>860</v>
      </c>
      <c r="R1012" s="2206">
        <v>3800</v>
      </c>
      <c r="S1012" s="2206"/>
      <c r="T1012" s="2206">
        <f t="shared" si="735"/>
        <v>4660</v>
      </c>
      <c r="U1012" s="2206">
        <f t="shared" si="746"/>
        <v>1429688</v>
      </c>
      <c r="V1012" s="2206">
        <f t="shared" si="747"/>
        <v>263848</v>
      </c>
      <c r="W1012" s="2206">
        <f t="shared" si="748"/>
        <v>1165840</v>
      </c>
      <c r="X1012" s="2206">
        <f t="shared" si="749"/>
        <v>0</v>
      </c>
      <c r="Y1012" s="2245">
        <f t="shared" si="770"/>
        <v>0</v>
      </c>
      <c r="Z1012" s="2207">
        <f t="shared" si="771"/>
        <v>0</v>
      </c>
      <c r="AA1012" s="2245">
        <v>395.4</v>
      </c>
      <c r="AB1012" s="2206">
        <v>3000</v>
      </c>
      <c r="AC1012" s="2206">
        <v>2000</v>
      </c>
      <c r="AD1012" s="2206">
        <v>3000</v>
      </c>
      <c r="AE1012" s="2206">
        <f t="shared" si="736"/>
        <v>8000</v>
      </c>
      <c r="AF1012" s="2206">
        <f t="shared" si="750"/>
        <v>3163200</v>
      </c>
      <c r="AG1012" s="2206">
        <f t="shared" si="751"/>
        <v>1186200</v>
      </c>
      <c r="AH1012" s="2206">
        <f t="shared" si="752"/>
        <v>790800</v>
      </c>
      <c r="AI1012" s="2207">
        <f t="shared" si="753"/>
        <v>1186200</v>
      </c>
      <c r="AJ1012" s="2246">
        <v>306.8</v>
      </c>
      <c r="AK1012" s="2075">
        <v>3000</v>
      </c>
      <c r="AL1012" s="2075">
        <v>2000</v>
      </c>
      <c r="AM1012" s="2075">
        <v>3000</v>
      </c>
      <c r="AN1012" s="2206">
        <f t="shared" si="737"/>
        <v>8000</v>
      </c>
      <c r="AO1012" s="2206">
        <f t="shared" si="754"/>
        <v>2454400</v>
      </c>
      <c r="AP1012" s="2206">
        <f t="shared" si="755"/>
        <v>920400</v>
      </c>
      <c r="AQ1012" s="2206">
        <f t="shared" si="756"/>
        <v>613600</v>
      </c>
      <c r="AR1012" s="2206">
        <f t="shared" si="757"/>
        <v>920400</v>
      </c>
      <c r="AS1012" s="2245">
        <v>306.8</v>
      </c>
      <c r="AT1012" s="2075">
        <v>3000</v>
      </c>
      <c r="AU1012" s="2075">
        <v>2000</v>
      </c>
      <c r="AV1012" s="2075">
        <v>3000</v>
      </c>
      <c r="AW1012" s="2206">
        <f t="shared" si="738"/>
        <v>8000</v>
      </c>
      <c r="AX1012" s="2206">
        <f t="shared" si="758"/>
        <v>2454400</v>
      </c>
      <c r="AY1012" s="2206">
        <f t="shared" si="759"/>
        <v>920400</v>
      </c>
      <c r="AZ1012" s="2206">
        <f t="shared" si="760"/>
        <v>613600</v>
      </c>
      <c r="BA1012" s="2206">
        <f t="shared" si="761"/>
        <v>920400</v>
      </c>
      <c r="BB1012" s="2245">
        <f t="shared" si="772"/>
        <v>0</v>
      </c>
      <c r="BC1012" s="2207">
        <f t="shared" si="773"/>
        <v>0</v>
      </c>
      <c r="BD1012" s="2245">
        <f t="shared" si="733"/>
        <v>-88.599999999999966</v>
      </c>
      <c r="BE1012" s="2207">
        <f t="shared" si="734"/>
        <v>-708800</v>
      </c>
      <c r="BF1012" s="2246">
        <v>306.8</v>
      </c>
      <c r="BG1012" s="2075">
        <v>3000</v>
      </c>
      <c r="BH1012" s="2075">
        <v>2000</v>
      </c>
      <c r="BI1012" s="2075">
        <v>3000</v>
      </c>
      <c r="BJ1012" s="2206">
        <f t="shared" si="739"/>
        <v>8000</v>
      </c>
      <c r="BK1012" s="2206">
        <f t="shared" si="762"/>
        <v>2454400</v>
      </c>
      <c r="BL1012" s="2206">
        <f t="shared" si="763"/>
        <v>920400</v>
      </c>
      <c r="BM1012" s="2206">
        <f t="shared" si="764"/>
        <v>613600</v>
      </c>
      <c r="BN1012" s="2206">
        <f t="shared" si="765"/>
        <v>920400</v>
      </c>
      <c r="BO1012" s="2245">
        <v>306.8</v>
      </c>
      <c r="BP1012" s="2075">
        <v>3000</v>
      </c>
      <c r="BQ1012" s="2075">
        <v>2000</v>
      </c>
      <c r="BR1012" s="2075">
        <v>3000</v>
      </c>
      <c r="BS1012" s="2206">
        <f t="shared" si="740"/>
        <v>8000</v>
      </c>
      <c r="BT1012" s="2206">
        <f t="shared" si="766"/>
        <v>2454400</v>
      </c>
      <c r="BU1012" s="2206">
        <f t="shared" si="767"/>
        <v>920400</v>
      </c>
      <c r="BV1012" s="2206">
        <f t="shared" si="768"/>
        <v>613600</v>
      </c>
      <c r="BW1012" s="2206">
        <f t="shared" si="769"/>
        <v>920400</v>
      </c>
      <c r="BX1012" s="2245">
        <f t="shared" si="774"/>
        <v>0</v>
      </c>
      <c r="BY1012" s="2207">
        <f t="shared" si="775"/>
        <v>0</v>
      </c>
      <c r="BZ1012" s="2211">
        <f>+BO1012-AA1012</f>
        <v>-88.599999999999966</v>
      </c>
      <c r="CA1012" s="2212">
        <f>+BT1012-AF1012</f>
        <v>-708800</v>
      </c>
      <c r="CB1012" s="2083"/>
      <c r="CC1012" s="2083"/>
      <c r="CD1012" s="2237"/>
      <c r="CF1012" s="2200"/>
    </row>
    <row r="1013" spans="1:94" s="1974" customFormat="1" ht="18" customHeight="1" outlineLevel="1">
      <c r="A1013" s="2250" t="s">
        <v>4861</v>
      </c>
      <c r="B1013" s="2250" t="b">
        <v>1</v>
      </c>
      <c r="C1013" s="2201"/>
      <c r="D1013" s="2236" t="s">
        <v>4862</v>
      </c>
      <c r="E1013" s="2243" t="s">
        <v>4863</v>
      </c>
      <c r="F1013" s="2204" t="s">
        <v>343</v>
      </c>
      <c r="G1013" s="2244">
        <v>1</v>
      </c>
      <c r="H1013" s="2251">
        <v>2800000</v>
      </c>
      <c r="I1013" s="2251"/>
      <c r="J1013" s="2251"/>
      <c r="K1013" s="2206">
        <f t="shared" si="741"/>
        <v>2800000</v>
      </c>
      <c r="L1013" s="2206">
        <f t="shared" si="742"/>
        <v>2800000</v>
      </c>
      <c r="M1013" s="2206">
        <f t="shared" si="743"/>
        <v>2800000</v>
      </c>
      <c r="N1013" s="2206">
        <f t="shared" si="744"/>
        <v>0</v>
      </c>
      <c r="O1013" s="2206">
        <f t="shared" si="745"/>
        <v>0</v>
      </c>
      <c r="P1013" s="2244">
        <v>1</v>
      </c>
      <c r="Q1013" s="2206">
        <v>2800000</v>
      </c>
      <c r="R1013" s="2206"/>
      <c r="S1013" s="2206"/>
      <c r="T1013" s="2206">
        <f t="shared" si="735"/>
        <v>2800000</v>
      </c>
      <c r="U1013" s="2206">
        <f t="shared" si="746"/>
        <v>2800000</v>
      </c>
      <c r="V1013" s="2206">
        <f t="shared" si="747"/>
        <v>2800000</v>
      </c>
      <c r="W1013" s="2206">
        <f t="shared" si="748"/>
        <v>0</v>
      </c>
      <c r="X1013" s="2206">
        <f t="shared" si="749"/>
        <v>0</v>
      </c>
      <c r="Y1013" s="2244">
        <f t="shared" si="770"/>
        <v>0</v>
      </c>
      <c r="Z1013" s="2207">
        <f t="shared" si="771"/>
        <v>0</v>
      </c>
      <c r="AA1013" s="2244"/>
      <c r="AB1013" s="2206"/>
      <c r="AC1013" s="2206"/>
      <c r="AD1013" s="2206"/>
      <c r="AE1013" s="2206">
        <f t="shared" si="736"/>
        <v>0</v>
      </c>
      <c r="AF1013" s="2206">
        <f t="shared" si="750"/>
        <v>0</v>
      </c>
      <c r="AG1013" s="2206">
        <f t="shared" si="751"/>
        <v>0</v>
      </c>
      <c r="AH1013" s="2206">
        <f t="shared" si="752"/>
        <v>0</v>
      </c>
      <c r="AI1013" s="2207">
        <f t="shared" si="753"/>
        <v>0</v>
      </c>
      <c r="AJ1013" s="2246">
        <v>1</v>
      </c>
      <c r="AK1013" s="2075">
        <v>2800000</v>
      </c>
      <c r="AL1013" s="2075">
        <v>0</v>
      </c>
      <c r="AM1013" s="2075">
        <v>0</v>
      </c>
      <c r="AN1013" s="2206">
        <f t="shared" si="737"/>
        <v>2800000</v>
      </c>
      <c r="AO1013" s="2206">
        <f t="shared" si="754"/>
        <v>2800000</v>
      </c>
      <c r="AP1013" s="2206">
        <f t="shared" si="755"/>
        <v>2800000</v>
      </c>
      <c r="AQ1013" s="2206">
        <f t="shared" si="756"/>
        <v>0</v>
      </c>
      <c r="AR1013" s="2206">
        <f t="shared" si="757"/>
        <v>0</v>
      </c>
      <c r="AS1013" s="2244">
        <v>1</v>
      </c>
      <c r="AT1013" s="2075">
        <v>2800000</v>
      </c>
      <c r="AU1013" s="2075">
        <v>0</v>
      </c>
      <c r="AV1013" s="2075">
        <v>0</v>
      </c>
      <c r="AW1013" s="2206">
        <f t="shared" si="738"/>
        <v>2800000</v>
      </c>
      <c r="AX1013" s="2206">
        <f t="shared" si="758"/>
        <v>2800000</v>
      </c>
      <c r="AY1013" s="2251">
        <f t="shared" si="759"/>
        <v>2800000</v>
      </c>
      <c r="AZ1013" s="2251">
        <f t="shared" si="760"/>
        <v>0</v>
      </c>
      <c r="BA1013" s="2251">
        <f t="shared" si="761"/>
        <v>0</v>
      </c>
      <c r="BB1013" s="2244">
        <f t="shared" si="772"/>
        <v>0</v>
      </c>
      <c r="BC1013" s="2207">
        <f t="shared" si="773"/>
        <v>0</v>
      </c>
      <c r="BD1013" s="2244">
        <f t="shared" si="733"/>
        <v>1</v>
      </c>
      <c r="BE1013" s="2207">
        <f t="shared" si="734"/>
        <v>2800000</v>
      </c>
      <c r="BF1013" s="2246">
        <v>1</v>
      </c>
      <c r="BG1013" s="2075">
        <v>2800000</v>
      </c>
      <c r="BH1013" s="2075">
        <v>0</v>
      </c>
      <c r="BI1013" s="2075">
        <v>0</v>
      </c>
      <c r="BJ1013" s="2206">
        <f t="shared" si="739"/>
        <v>2800000</v>
      </c>
      <c r="BK1013" s="2206">
        <f t="shared" si="762"/>
        <v>2800000</v>
      </c>
      <c r="BL1013" s="2206">
        <f t="shared" si="763"/>
        <v>2800000</v>
      </c>
      <c r="BM1013" s="2206">
        <f t="shared" si="764"/>
        <v>0</v>
      </c>
      <c r="BN1013" s="2206">
        <f t="shared" si="765"/>
        <v>0</v>
      </c>
      <c r="BO1013" s="2244">
        <v>1</v>
      </c>
      <c r="BP1013" s="2075">
        <v>2800000</v>
      </c>
      <c r="BQ1013" s="2075">
        <v>0</v>
      </c>
      <c r="BR1013" s="2075">
        <v>0</v>
      </c>
      <c r="BS1013" s="2206">
        <f t="shared" si="740"/>
        <v>2800000</v>
      </c>
      <c r="BT1013" s="2206">
        <f t="shared" si="766"/>
        <v>2800000</v>
      </c>
      <c r="BU1013" s="2206">
        <f t="shared" si="767"/>
        <v>2800000</v>
      </c>
      <c r="BV1013" s="2206">
        <f t="shared" si="768"/>
        <v>0</v>
      </c>
      <c r="BW1013" s="2206">
        <f t="shared" si="769"/>
        <v>0</v>
      </c>
      <c r="BX1013" s="2244">
        <f t="shared" si="774"/>
        <v>0</v>
      </c>
      <c r="BY1013" s="2207">
        <f t="shared" si="775"/>
        <v>0</v>
      </c>
      <c r="BZ1013" s="2211"/>
      <c r="CA1013" s="2212"/>
      <c r="CB1013" s="2083"/>
      <c r="CC1013" s="2083"/>
      <c r="CD1013" s="2237"/>
      <c r="CF1013" s="2200"/>
      <c r="CJ1013" s="1975"/>
      <c r="CK1013" s="1975"/>
      <c r="CL1013" s="1975"/>
      <c r="CM1013" s="1975"/>
      <c r="CN1013" s="1975"/>
      <c r="CO1013" s="1975"/>
      <c r="CP1013" s="1975"/>
    </row>
    <row r="1014" spans="1:94" s="1974" customFormat="1" ht="18" customHeight="1" outlineLevel="1">
      <c r="A1014" s="2235"/>
      <c r="B1014" s="2235"/>
      <c r="C1014" s="2201"/>
      <c r="D1014" s="2232" t="s">
        <v>4864</v>
      </c>
      <c r="E1014" s="2243"/>
      <c r="F1014" s="2204"/>
      <c r="G1014" s="2244"/>
      <c r="H1014" s="2206"/>
      <c r="I1014" s="2206"/>
      <c r="J1014" s="2206"/>
      <c r="K1014" s="2206">
        <f t="shared" si="741"/>
        <v>0</v>
      </c>
      <c r="L1014" s="2206">
        <f t="shared" si="742"/>
        <v>0</v>
      </c>
      <c r="M1014" s="2206">
        <f t="shared" si="743"/>
        <v>0</v>
      </c>
      <c r="N1014" s="2206">
        <f t="shared" si="744"/>
        <v>0</v>
      </c>
      <c r="O1014" s="2206">
        <f t="shared" si="745"/>
        <v>0</v>
      </c>
      <c r="P1014" s="2244"/>
      <c r="Q1014" s="2206"/>
      <c r="R1014" s="2206"/>
      <c r="S1014" s="2206"/>
      <c r="T1014" s="2206">
        <f t="shared" si="735"/>
        <v>0</v>
      </c>
      <c r="U1014" s="2206">
        <f t="shared" si="746"/>
        <v>0</v>
      </c>
      <c r="V1014" s="2206">
        <f t="shared" si="747"/>
        <v>0</v>
      </c>
      <c r="W1014" s="2206">
        <f t="shared" si="748"/>
        <v>0</v>
      </c>
      <c r="X1014" s="2206">
        <f t="shared" si="749"/>
        <v>0</v>
      </c>
      <c r="Y1014" s="2244">
        <f t="shared" si="770"/>
        <v>0</v>
      </c>
      <c r="Z1014" s="2207">
        <f t="shared" si="771"/>
        <v>0</v>
      </c>
      <c r="AA1014" s="2244">
        <v>0</v>
      </c>
      <c r="AB1014" s="2206"/>
      <c r="AC1014" s="2206"/>
      <c r="AD1014" s="2206"/>
      <c r="AE1014" s="2206">
        <f t="shared" si="736"/>
        <v>0</v>
      </c>
      <c r="AF1014" s="2206">
        <f t="shared" si="750"/>
        <v>0</v>
      </c>
      <c r="AG1014" s="2206">
        <f t="shared" si="751"/>
        <v>0</v>
      </c>
      <c r="AH1014" s="2206">
        <f t="shared" si="752"/>
        <v>0</v>
      </c>
      <c r="AI1014" s="2207">
        <f t="shared" si="753"/>
        <v>0</v>
      </c>
      <c r="AJ1014" s="2246">
        <v>0</v>
      </c>
      <c r="AK1014" s="2075"/>
      <c r="AL1014" s="2075"/>
      <c r="AM1014" s="2075"/>
      <c r="AN1014" s="2206">
        <f t="shared" si="737"/>
        <v>0</v>
      </c>
      <c r="AO1014" s="2206">
        <f t="shared" si="754"/>
        <v>0</v>
      </c>
      <c r="AP1014" s="2206">
        <f t="shared" si="755"/>
        <v>0</v>
      </c>
      <c r="AQ1014" s="2206">
        <f t="shared" si="756"/>
        <v>0</v>
      </c>
      <c r="AR1014" s="2206">
        <f t="shared" si="757"/>
        <v>0</v>
      </c>
      <c r="AS1014" s="2244">
        <v>0</v>
      </c>
      <c r="AT1014" s="2075"/>
      <c r="AU1014" s="2075"/>
      <c r="AV1014" s="2075"/>
      <c r="AW1014" s="2206">
        <f t="shared" si="738"/>
        <v>0</v>
      </c>
      <c r="AX1014" s="2206">
        <f t="shared" si="758"/>
        <v>0</v>
      </c>
      <c r="AY1014" s="2206">
        <f t="shared" si="759"/>
        <v>0</v>
      </c>
      <c r="AZ1014" s="2206">
        <f t="shared" si="760"/>
        <v>0</v>
      </c>
      <c r="BA1014" s="2206">
        <f t="shared" si="761"/>
        <v>0</v>
      </c>
      <c r="BB1014" s="2244">
        <f t="shared" si="772"/>
        <v>0</v>
      </c>
      <c r="BC1014" s="2207">
        <f t="shared" si="773"/>
        <v>0</v>
      </c>
      <c r="BD1014" s="2244">
        <f t="shared" si="733"/>
        <v>0</v>
      </c>
      <c r="BE1014" s="2207">
        <f t="shared" si="734"/>
        <v>0</v>
      </c>
      <c r="BF1014" s="2246">
        <v>0</v>
      </c>
      <c r="BG1014" s="2075">
        <v>0</v>
      </c>
      <c r="BH1014" s="2075">
        <v>0</v>
      </c>
      <c r="BI1014" s="2075">
        <v>0</v>
      </c>
      <c r="BJ1014" s="2206">
        <f t="shared" si="739"/>
        <v>0</v>
      </c>
      <c r="BK1014" s="2206">
        <f t="shared" si="762"/>
        <v>0</v>
      </c>
      <c r="BL1014" s="2206">
        <f t="shared" si="763"/>
        <v>0</v>
      </c>
      <c r="BM1014" s="2206">
        <f t="shared" si="764"/>
        <v>0</v>
      </c>
      <c r="BN1014" s="2206">
        <f t="shared" si="765"/>
        <v>0</v>
      </c>
      <c r="BO1014" s="2244">
        <v>0</v>
      </c>
      <c r="BP1014" s="2075">
        <v>0</v>
      </c>
      <c r="BQ1014" s="2075">
        <v>0</v>
      </c>
      <c r="BR1014" s="2075">
        <v>0</v>
      </c>
      <c r="BS1014" s="2206">
        <f t="shared" si="740"/>
        <v>0</v>
      </c>
      <c r="BT1014" s="2206">
        <f t="shared" si="766"/>
        <v>0</v>
      </c>
      <c r="BU1014" s="2206">
        <f t="shared" si="767"/>
        <v>0</v>
      </c>
      <c r="BV1014" s="2206">
        <f t="shared" si="768"/>
        <v>0</v>
      </c>
      <c r="BW1014" s="2206">
        <f t="shared" si="769"/>
        <v>0</v>
      </c>
      <c r="BX1014" s="2244">
        <f t="shared" si="774"/>
        <v>0</v>
      </c>
      <c r="BY1014" s="2207">
        <f t="shared" si="775"/>
        <v>0</v>
      </c>
      <c r="BZ1014" s="2211">
        <f t="shared" ref="BZ1014:BZ1063" si="778">+BO1014-AA1014</f>
        <v>0</v>
      </c>
      <c r="CA1014" s="2212">
        <f t="shared" ref="CA1014:CA1063" si="779">+BT1014-AF1014</f>
        <v>0</v>
      </c>
      <c r="CB1014" s="2083"/>
      <c r="CC1014" s="2083"/>
      <c r="CD1014" s="2237"/>
      <c r="CF1014" s="2200"/>
    </row>
    <row r="1015" spans="1:94" s="1974" customFormat="1" ht="18" customHeight="1" outlineLevel="1">
      <c r="A1015" s="2235" t="s">
        <v>4865</v>
      </c>
      <c r="B1015" s="2235" t="b">
        <v>1</v>
      </c>
      <c r="C1015" s="2201"/>
      <c r="D1015" s="2236" t="s">
        <v>4355</v>
      </c>
      <c r="E1015" s="2243" t="s">
        <v>4356</v>
      </c>
      <c r="F1015" s="2204" t="s">
        <v>365</v>
      </c>
      <c r="G1015" s="2244">
        <v>240.4</v>
      </c>
      <c r="H1015" s="2206">
        <v>1910</v>
      </c>
      <c r="I1015" s="2206"/>
      <c r="J1015" s="2206"/>
      <c r="K1015" s="2206">
        <f t="shared" si="741"/>
        <v>1910</v>
      </c>
      <c r="L1015" s="2206">
        <f t="shared" si="742"/>
        <v>459164</v>
      </c>
      <c r="M1015" s="2206">
        <f t="shared" si="743"/>
        <v>459164</v>
      </c>
      <c r="N1015" s="2206">
        <f t="shared" si="744"/>
        <v>0</v>
      </c>
      <c r="O1015" s="2206">
        <f t="shared" si="745"/>
        <v>0</v>
      </c>
      <c r="P1015" s="2244">
        <v>240.4</v>
      </c>
      <c r="Q1015" s="2206">
        <v>1910</v>
      </c>
      <c r="R1015" s="2206"/>
      <c r="S1015" s="2206"/>
      <c r="T1015" s="2206">
        <f t="shared" si="735"/>
        <v>1910</v>
      </c>
      <c r="U1015" s="2206">
        <f t="shared" si="746"/>
        <v>459164</v>
      </c>
      <c r="V1015" s="2206">
        <f t="shared" si="747"/>
        <v>459164</v>
      </c>
      <c r="W1015" s="2206">
        <f t="shared" si="748"/>
        <v>0</v>
      </c>
      <c r="X1015" s="2206">
        <f t="shared" si="749"/>
        <v>0</v>
      </c>
      <c r="Y1015" s="2245">
        <f t="shared" si="770"/>
        <v>0</v>
      </c>
      <c r="Z1015" s="2207">
        <f t="shared" si="771"/>
        <v>0</v>
      </c>
      <c r="AA1015" s="2245">
        <v>211.8</v>
      </c>
      <c r="AB1015" s="2206">
        <v>25000</v>
      </c>
      <c r="AC1015" s="2206">
        <v>25000</v>
      </c>
      <c r="AD1015" s="2206">
        <v>10000</v>
      </c>
      <c r="AE1015" s="2206">
        <f t="shared" si="736"/>
        <v>60000</v>
      </c>
      <c r="AF1015" s="2206">
        <f t="shared" si="750"/>
        <v>12708000</v>
      </c>
      <c r="AG1015" s="2206">
        <f t="shared" si="751"/>
        <v>5295000</v>
      </c>
      <c r="AH1015" s="2206">
        <f t="shared" si="752"/>
        <v>5295000</v>
      </c>
      <c r="AI1015" s="2207">
        <f t="shared" si="753"/>
        <v>2118000</v>
      </c>
      <c r="AJ1015" s="2246">
        <v>240.4</v>
      </c>
      <c r="AK1015" s="2075">
        <v>25000</v>
      </c>
      <c r="AL1015" s="2075">
        <v>25000</v>
      </c>
      <c r="AM1015" s="2075">
        <v>10000</v>
      </c>
      <c r="AN1015" s="2206">
        <f t="shared" si="737"/>
        <v>60000</v>
      </c>
      <c r="AO1015" s="2206">
        <f t="shared" si="754"/>
        <v>14424000</v>
      </c>
      <c r="AP1015" s="2206">
        <f t="shared" si="755"/>
        <v>6010000</v>
      </c>
      <c r="AQ1015" s="2206">
        <f t="shared" si="756"/>
        <v>6010000</v>
      </c>
      <c r="AR1015" s="2206">
        <f t="shared" si="757"/>
        <v>2404000</v>
      </c>
      <c r="AS1015" s="2245">
        <v>240.4</v>
      </c>
      <c r="AT1015" s="2075">
        <v>25000</v>
      </c>
      <c r="AU1015" s="2075">
        <v>25000</v>
      </c>
      <c r="AV1015" s="2075">
        <v>10000</v>
      </c>
      <c r="AW1015" s="2206">
        <f t="shared" si="738"/>
        <v>60000</v>
      </c>
      <c r="AX1015" s="2206">
        <f t="shared" si="758"/>
        <v>14424000</v>
      </c>
      <c r="AY1015" s="2206">
        <f t="shared" si="759"/>
        <v>6010000</v>
      </c>
      <c r="AZ1015" s="2206">
        <f t="shared" si="760"/>
        <v>6010000</v>
      </c>
      <c r="BA1015" s="2206">
        <f t="shared" si="761"/>
        <v>2404000</v>
      </c>
      <c r="BB1015" s="2245">
        <f t="shared" si="772"/>
        <v>0</v>
      </c>
      <c r="BC1015" s="2207">
        <f t="shared" si="773"/>
        <v>0</v>
      </c>
      <c r="BD1015" s="2245">
        <f t="shared" si="733"/>
        <v>28.599999999999994</v>
      </c>
      <c r="BE1015" s="2207">
        <f t="shared" si="734"/>
        <v>1716000</v>
      </c>
      <c r="BF1015" s="2246">
        <v>240.4</v>
      </c>
      <c r="BG1015" s="2075">
        <v>25000</v>
      </c>
      <c r="BH1015" s="2075">
        <v>25000</v>
      </c>
      <c r="BI1015" s="2075">
        <v>10000</v>
      </c>
      <c r="BJ1015" s="2206">
        <f t="shared" si="739"/>
        <v>60000</v>
      </c>
      <c r="BK1015" s="2206">
        <f t="shared" si="762"/>
        <v>14424000</v>
      </c>
      <c r="BL1015" s="2206">
        <f t="shared" si="763"/>
        <v>6010000</v>
      </c>
      <c r="BM1015" s="2206">
        <f t="shared" si="764"/>
        <v>6010000</v>
      </c>
      <c r="BN1015" s="2206">
        <f t="shared" si="765"/>
        <v>2404000</v>
      </c>
      <c r="BO1015" s="2245">
        <v>240.4</v>
      </c>
      <c r="BP1015" s="2075">
        <v>25000</v>
      </c>
      <c r="BQ1015" s="2075">
        <v>25000</v>
      </c>
      <c r="BR1015" s="2075">
        <v>10000</v>
      </c>
      <c r="BS1015" s="2206">
        <f t="shared" si="740"/>
        <v>60000</v>
      </c>
      <c r="BT1015" s="2206">
        <f t="shared" si="766"/>
        <v>14424000</v>
      </c>
      <c r="BU1015" s="2206">
        <f t="shared" si="767"/>
        <v>6010000</v>
      </c>
      <c r="BV1015" s="2206">
        <f t="shared" si="768"/>
        <v>6010000</v>
      </c>
      <c r="BW1015" s="2206">
        <f t="shared" si="769"/>
        <v>2404000</v>
      </c>
      <c r="BX1015" s="2245">
        <f t="shared" si="774"/>
        <v>0</v>
      </c>
      <c r="BY1015" s="2207">
        <f t="shared" si="775"/>
        <v>0</v>
      </c>
      <c r="BZ1015" s="2211">
        <f t="shared" si="778"/>
        <v>28.599999999999994</v>
      </c>
      <c r="CA1015" s="2212">
        <f t="shared" si="779"/>
        <v>1716000</v>
      </c>
      <c r="CB1015" s="2083"/>
      <c r="CC1015" s="2083"/>
      <c r="CD1015" s="2237"/>
      <c r="CF1015" s="2200"/>
    </row>
    <row r="1016" spans="1:94" s="1974" customFormat="1" ht="18" customHeight="1" outlineLevel="1">
      <c r="A1016" s="2235" t="s">
        <v>4866</v>
      </c>
      <c r="B1016" s="2235" t="b">
        <v>1</v>
      </c>
      <c r="C1016" s="2201"/>
      <c r="D1016" s="2236" t="s">
        <v>4340</v>
      </c>
      <c r="E1016" s="2243" t="s">
        <v>4867</v>
      </c>
      <c r="F1016" s="2204" t="s">
        <v>365</v>
      </c>
      <c r="G1016" s="2244">
        <v>108</v>
      </c>
      <c r="H1016" s="2206">
        <v>25840</v>
      </c>
      <c r="I1016" s="2206"/>
      <c r="J1016" s="2206"/>
      <c r="K1016" s="2206">
        <f t="shared" si="741"/>
        <v>25840</v>
      </c>
      <c r="L1016" s="2206">
        <f t="shared" si="742"/>
        <v>2790720</v>
      </c>
      <c r="M1016" s="2206">
        <f t="shared" si="743"/>
        <v>2790720</v>
      </c>
      <c r="N1016" s="2206">
        <f t="shared" si="744"/>
        <v>0</v>
      </c>
      <c r="O1016" s="2206">
        <f t="shared" si="745"/>
        <v>0</v>
      </c>
      <c r="P1016" s="2244">
        <v>108</v>
      </c>
      <c r="Q1016" s="2206">
        <v>25840</v>
      </c>
      <c r="R1016" s="2206"/>
      <c r="S1016" s="2206"/>
      <c r="T1016" s="2206">
        <f t="shared" si="735"/>
        <v>25840</v>
      </c>
      <c r="U1016" s="2206">
        <f t="shared" si="746"/>
        <v>2790720</v>
      </c>
      <c r="V1016" s="2206">
        <f t="shared" si="747"/>
        <v>2790720</v>
      </c>
      <c r="W1016" s="2206">
        <f t="shared" si="748"/>
        <v>0</v>
      </c>
      <c r="X1016" s="2206">
        <f t="shared" si="749"/>
        <v>0</v>
      </c>
      <c r="Y1016" s="2244">
        <f t="shared" si="770"/>
        <v>0</v>
      </c>
      <c r="Z1016" s="2207">
        <f t="shared" si="771"/>
        <v>0</v>
      </c>
      <c r="AA1016" s="2244">
        <v>110</v>
      </c>
      <c r="AB1016" s="2206">
        <v>22000</v>
      </c>
      <c r="AC1016" s="2206">
        <v>25000</v>
      </c>
      <c r="AD1016" s="2206">
        <v>10000</v>
      </c>
      <c r="AE1016" s="2206">
        <f t="shared" si="736"/>
        <v>57000</v>
      </c>
      <c r="AF1016" s="2206">
        <f t="shared" si="750"/>
        <v>6270000</v>
      </c>
      <c r="AG1016" s="2206">
        <f t="shared" si="751"/>
        <v>2420000</v>
      </c>
      <c r="AH1016" s="2206">
        <f t="shared" si="752"/>
        <v>2750000</v>
      </c>
      <c r="AI1016" s="2207">
        <f t="shared" si="753"/>
        <v>1100000</v>
      </c>
      <c r="AJ1016" s="2246">
        <v>108</v>
      </c>
      <c r="AK1016" s="2075">
        <v>22000</v>
      </c>
      <c r="AL1016" s="2075">
        <v>25000</v>
      </c>
      <c r="AM1016" s="2075">
        <v>10000</v>
      </c>
      <c r="AN1016" s="2206">
        <f t="shared" si="737"/>
        <v>57000</v>
      </c>
      <c r="AO1016" s="2206">
        <f t="shared" si="754"/>
        <v>6156000</v>
      </c>
      <c r="AP1016" s="2206">
        <f t="shared" si="755"/>
        <v>2376000</v>
      </c>
      <c r="AQ1016" s="2206">
        <f t="shared" si="756"/>
        <v>2700000</v>
      </c>
      <c r="AR1016" s="2206">
        <f t="shared" si="757"/>
        <v>1080000</v>
      </c>
      <c r="AS1016" s="2244">
        <v>108</v>
      </c>
      <c r="AT1016" s="2075">
        <v>22000</v>
      </c>
      <c r="AU1016" s="2075">
        <v>25000</v>
      </c>
      <c r="AV1016" s="2075">
        <v>10000</v>
      </c>
      <c r="AW1016" s="2206">
        <f t="shared" si="738"/>
        <v>57000</v>
      </c>
      <c r="AX1016" s="2206">
        <f t="shared" si="758"/>
        <v>6156000</v>
      </c>
      <c r="AY1016" s="2206">
        <f t="shared" si="759"/>
        <v>2376000</v>
      </c>
      <c r="AZ1016" s="2206">
        <f t="shared" si="760"/>
        <v>2700000</v>
      </c>
      <c r="BA1016" s="2206">
        <f t="shared" si="761"/>
        <v>1080000</v>
      </c>
      <c r="BB1016" s="2244">
        <f t="shared" si="772"/>
        <v>0</v>
      </c>
      <c r="BC1016" s="2207">
        <f t="shared" si="773"/>
        <v>0</v>
      </c>
      <c r="BD1016" s="2244">
        <f t="shared" si="733"/>
        <v>-2</v>
      </c>
      <c r="BE1016" s="2207">
        <f t="shared" si="734"/>
        <v>-114000</v>
      </c>
      <c r="BF1016" s="2246">
        <v>108</v>
      </c>
      <c r="BG1016" s="2075">
        <v>22000</v>
      </c>
      <c r="BH1016" s="2075">
        <v>25000</v>
      </c>
      <c r="BI1016" s="2075">
        <v>10000</v>
      </c>
      <c r="BJ1016" s="2206">
        <f t="shared" si="739"/>
        <v>57000</v>
      </c>
      <c r="BK1016" s="2206">
        <f t="shared" si="762"/>
        <v>6156000</v>
      </c>
      <c r="BL1016" s="2206">
        <f t="shared" si="763"/>
        <v>2376000</v>
      </c>
      <c r="BM1016" s="2206">
        <f t="shared" si="764"/>
        <v>2700000</v>
      </c>
      <c r="BN1016" s="2206">
        <f t="shared" si="765"/>
        <v>1080000</v>
      </c>
      <c r="BO1016" s="2244">
        <v>108</v>
      </c>
      <c r="BP1016" s="2075">
        <v>22000</v>
      </c>
      <c r="BQ1016" s="2075">
        <v>25000</v>
      </c>
      <c r="BR1016" s="2075">
        <v>10000</v>
      </c>
      <c r="BS1016" s="2206">
        <f t="shared" si="740"/>
        <v>57000</v>
      </c>
      <c r="BT1016" s="2206">
        <f t="shared" si="766"/>
        <v>6156000</v>
      </c>
      <c r="BU1016" s="2206">
        <f t="shared" si="767"/>
        <v>2376000</v>
      </c>
      <c r="BV1016" s="2206">
        <f t="shared" si="768"/>
        <v>2700000</v>
      </c>
      <c r="BW1016" s="2206">
        <f t="shared" si="769"/>
        <v>1080000</v>
      </c>
      <c r="BX1016" s="2244">
        <f t="shared" si="774"/>
        <v>0</v>
      </c>
      <c r="BY1016" s="2207">
        <f t="shared" si="775"/>
        <v>0</v>
      </c>
      <c r="BZ1016" s="2211">
        <f t="shared" si="778"/>
        <v>-2</v>
      </c>
      <c r="CA1016" s="2212">
        <f t="shared" si="779"/>
        <v>-114000</v>
      </c>
      <c r="CB1016" s="2083"/>
      <c r="CC1016" s="2083"/>
      <c r="CD1016" s="2237"/>
      <c r="CF1016" s="2200"/>
    </row>
    <row r="1017" spans="1:94" s="1974" customFormat="1" ht="18" customHeight="1" outlineLevel="1">
      <c r="A1017" s="2235" t="s">
        <v>4868</v>
      </c>
      <c r="B1017" s="2235" t="b">
        <v>1</v>
      </c>
      <c r="C1017" s="2201"/>
      <c r="D1017" s="2236" t="s">
        <v>4343</v>
      </c>
      <c r="E1017" s="2243" t="s">
        <v>4869</v>
      </c>
      <c r="F1017" s="2204" t="s">
        <v>365</v>
      </c>
      <c r="G1017" s="2244">
        <v>21.1</v>
      </c>
      <c r="H1017" s="2206">
        <v>24690</v>
      </c>
      <c r="I1017" s="2206"/>
      <c r="J1017" s="2206"/>
      <c r="K1017" s="2206">
        <f t="shared" si="741"/>
        <v>24690</v>
      </c>
      <c r="L1017" s="2206">
        <f t="shared" si="742"/>
        <v>520959</v>
      </c>
      <c r="M1017" s="2206">
        <f t="shared" si="743"/>
        <v>520959</v>
      </c>
      <c r="N1017" s="2206">
        <f t="shared" si="744"/>
        <v>0</v>
      </c>
      <c r="O1017" s="2206">
        <f t="shared" si="745"/>
        <v>0</v>
      </c>
      <c r="P1017" s="2244">
        <v>21.1</v>
      </c>
      <c r="Q1017" s="2206">
        <v>24690</v>
      </c>
      <c r="R1017" s="2206"/>
      <c r="S1017" s="2206"/>
      <c r="T1017" s="2206">
        <f t="shared" si="735"/>
        <v>24690</v>
      </c>
      <c r="U1017" s="2206">
        <f t="shared" si="746"/>
        <v>520959</v>
      </c>
      <c r="V1017" s="2206">
        <f t="shared" si="747"/>
        <v>520959</v>
      </c>
      <c r="W1017" s="2206">
        <f t="shared" si="748"/>
        <v>0</v>
      </c>
      <c r="X1017" s="2206">
        <f t="shared" si="749"/>
        <v>0</v>
      </c>
      <c r="Y1017" s="2245">
        <f t="shared" si="770"/>
        <v>0</v>
      </c>
      <c r="Z1017" s="2207">
        <f t="shared" si="771"/>
        <v>0</v>
      </c>
      <c r="AA1017" s="2245">
        <v>58</v>
      </c>
      <c r="AB1017" s="2206">
        <v>22000</v>
      </c>
      <c r="AC1017" s="2206">
        <v>15000</v>
      </c>
      <c r="AD1017" s="2206">
        <v>10000</v>
      </c>
      <c r="AE1017" s="2206">
        <f t="shared" si="736"/>
        <v>47000</v>
      </c>
      <c r="AF1017" s="2206">
        <f t="shared" si="750"/>
        <v>2726000</v>
      </c>
      <c r="AG1017" s="2206">
        <f t="shared" si="751"/>
        <v>1276000</v>
      </c>
      <c r="AH1017" s="2206">
        <f t="shared" si="752"/>
        <v>870000</v>
      </c>
      <c r="AI1017" s="2207">
        <f t="shared" si="753"/>
        <v>580000</v>
      </c>
      <c r="AJ1017" s="2246">
        <v>21.1</v>
      </c>
      <c r="AK1017" s="2075">
        <v>22000</v>
      </c>
      <c r="AL1017" s="2075">
        <v>15000</v>
      </c>
      <c r="AM1017" s="2075">
        <v>10000</v>
      </c>
      <c r="AN1017" s="2206">
        <f t="shared" si="737"/>
        <v>47000</v>
      </c>
      <c r="AO1017" s="2206">
        <f t="shared" si="754"/>
        <v>991700</v>
      </c>
      <c r="AP1017" s="2206">
        <f t="shared" si="755"/>
        <v>464200</v>
      </c>
      <c r="AQ1017" s="2206">
        <f t="shared" si="756"/>
        <v>316500</v>
      </c>
      <c r="AR1017" s="2206">
        <f t="shared" si="757"/>
        <v>211000</v>
      </c>
      <c r="AS1017" s="2245">
        <v>21.1</v>
      </c>
      <c r="AT1017" s="2075">
        <v>22000</v>
      </c>
      <c r="AU1017" s="2075">
        <v>15000</v>
      </c>
      <c r="AV1017" s="2075">
        <v>10000</v>
      </c>
      <c r="AW1017" s="2206">
        <f t="shared" si="738"/>
        <v>47000</v>
      </c>
      <c r="AX1017" s="2206">
        <f t="shared" si="758"/>
        <v>991700</v>
      </c>
      <c r="AY1017" s="2206">
        <f t="shared" si="759"/>
        <v>464200</v>
      </c>
      <c r="AZ1017" s="2206">
        <f t="shared" si="760"/>
        <v>316500</v>
      </c>
      <c r="BA1017" s="2206">
        <f t="shared" si="761"/>
        <v>211000</v>
      </c>
      <c r="BB1017" s="2245">
        <f t="shared" si="772"/>
        <v>0</v>
      </c>
      <c r="BC1017" s="2207">
        <f t="shared" si="773"/>
        <v>0</v>
      </c>
      <c r="BD1017" s="2245">
        <f t="shared" si="733"/>
        <v>-36.9</v>
      </c>
      <c r="BE1017" s="2207">
        <f t="shared" si="734"/>
        <v>-1734300</v>
      </c>
      <c r="BF1017" s="2246">
        <v>21.1</v>
      </c>
      <c r="BG1017" s="2075">
        <v>22000</v>
      </c>
      <c r="BH1017" s="2075">
        <v>15000</v>
      </c>
      <c r="BI1017" s="2075">
        <v>10000</v>
      </c>
      <c r="BJ1017" s="2206">
        <f t="shared" si="739"/>
        <v>47000</v>
      </c>
      <c r="BK1017" s="2206">
        <f t="shared" si="762"/>
        <v>991700</v>
      </c>
      <c r="BL1017" s="2206">
        <f t="shared" si="763"/>
        <v>464200</v>
      </c>
      <c r="BM1017" s="2206">
        <f t="shared" si="764"/>
        <v>316500</v>
      </c>
      <c r="BN1017" s="2206">
        <f t="shared" si="765"/>
        <v>211000</v>
      </c>
      <c r="BO1017" s="2245">
        <v>21.1</v>
      </c>
      <c r="BP1017" s="2075">
        <v>22000</v>
      </c>
      <c r="BQ1017" s="2075">
        <v>15000</v>
      </c>
      <c r="BR1017" s="2075">
        <v>10000</v>
      </c>
      <c r="BS1017" s="2206">
        <f t="shared" si="740"/>
        <v>47000</v>
      </c>
      <c r="BT1017" s="2206">
        <f t="shared" si="766"/>
        <v>991700</v>
      </c>
      <c r="BU1017" s="2206">
        <f t="shared" si="767"/>
        <v>464200</v>
      </c>
      <c r="BV1017" s="2206">
        <f t="shared" si="768"/>
        <v>316500</v>
      </c>
      <c r="BW1017" s="2206">
        <f t="shared" si="769"/>
        <v>211000</v>
      </c>
      <c r="BX1017" s="2245">
        <f t="shared" si="774"/>
        <v>0</v>
      </c>
      <c r="BY1017" s="2207">
        <f t="shared" si="775"/>
        <v>0</v>
      </c>
      <c r="BZ1017" s="2211">
        <f t="shared" si="778"/>
        <v>-36.9</v>
      </c>
      <c r="CA1017" s="2212">
        <f t="shared" si="779"/>
        <v>-1734300</v>
      </c>
      <c r="CB1017" s="2083"/>
      <c r="CC1017" s="2083"/>
      <c r="CD1017" s="2237"/>
      <c r="CF1017" s="2200"/>
    </row>
    <row r="1018" spans="1:94" s="1974" customFormat="1" ht="18" customHeight="1" outlineLevel="1">
      <c r="A1018" s="2250" t="s">
        <v>4870</v>
      </c>
      <c r="B1018" s="2250" t="b">
        <v>1</v>
      </c>
      <c r="C1018" s="2201"/>
      <c r="D1018" s="2236" t="s">
        <v>4871</v>
      </c>
      <c r="E1018" s="2243" t="s">
        <v>4872</v>
      </c>
      <c r="F1018" s="2204" t="s">
        <v>365</v>
      </c>
      <c r="G1018" s="2244">
        <v>34.6</v>
      </c>
      <c r="H1018" s="2251">
        <v>57024</v>
      </c>
      <c r="I1018" s="2251">
        <v>30040</v>
      </c>
      <c r="J1018" s="2251"/>
      <c r="K1018" s="2206">
        <f t="shared" si="741"/>
        <v>87064</v>
      </c>
      <c r="L1018" s="2206">
        <f t="shared" si="742"/>
        <v>3012414</v>
      </c>
      <c r="M1018" s="2251">
        <f t="shared" si="743"/>
        <v>1973030</v>
      </c>
      <c r="N1018" s="2251">
        <f t="shared" si="744"/>
        <v>1039384</v>
      </c>
      <c r="O1018" s="2251">
        <f t="shared" si="745"/>
        <v>0</v>
      </c>
      <c r="P1018" s="2244">
        <v>34.6</v>
      </c>
      <c r="Q1018" s="2251">
        <v>57024</v>
      </c>
      <c r="R1018" s="2251">
        <v>30040</v>
      </c>
      <c r="S1018" s="2251"/>
      <c r="T1018" s="2206">
        <f t="shared" si="735"/>
        <v>87064</v>
      </c>
      <c r="U1018" s="2206">
        <f t="shared" si="746"/>
        <v>3012414</v>
      </c>
      <c r="V1018" s="2251">
        <f t="shared" si="747"/>
        <v>1973030</v>
      </c>
      <c r="W1018" s="2251">
        <f t="shared" si="748"/>
        <v>1039384</v>
      </c>
      <c r="X1018" s="2251">
        <f t="shared" si="749"/>
        <v>0</v>
      </c>
      <c r="Y1018" s="2245">
        <f t="shared" si="770"/>
        <v>0</v>
      </c>
      <c r="Z1018" s="2207">
        <f t="shared" si="771"/>
        <v>0</v>
      </c>
      <c r="AA1018" s="2245"/>
      <c r="AB1018" s="2251"/>
      <c r="AC1018" s="2251"/>
      <c r="AD1018" s="2251"/>
      <c r="AE1018" s="2206">
        <f t="shared" si="736"/>
        <v>0</v>
      </c>
      <c r="AF1018" s="2206">
        <f t="shared" si="750"/>
        <v>0</v>
      </c>
      <c r="AG1018" s="2251">
        <f t="shared" si="751"/>
        <v>0</v>
      </c>
      <c r="AH1018" s="2251">
        <f t="shared" si="752"/>
        <v>0</v>
      </c>
      <c r="AI1018" s="2252">
        <f t="shared" si="753"/>
        <v>0</v>
      </c>
      <c r="AJ1018" s="2246">
        <v>34.6</v>
      </c>
      <c r="AK1018" s="2253">
        <v>57024</v>
      </c>
      <c r="AL1018" s="2253">
        <v>33044</v>
      </c>
      <c r="AM1018" s="2253">
        <v>0</v>
      </c>
      <c r="AN1018" s="2206">
        <f t="shared" si="737"/>
        <v>90068</v>
      </c>
      <c r="AO1018" s="2206">
        <f t="shared" si="754"/>
        <v>3116352</v>
      </c>
      <c r="AP1018" s="2251">
        <f t="shared" si="755"/>
        <v>1973030</v>
      </c>
      <c r="AQ1018" s="2251">
        <f t="shared" si="756"/>
        <v>1143322</v>
      </c>
      <c r="AR1018" s="2251">
        <f t="shared" si="757"/>
        <v>0</v>
      </c>
      <c r="AS1018" s="2245">
        <v>34.6</v>
      </c>
      <c r="AT1018" s="2253">
        <v>57024</v>
      </c>
      <c r="AU1018" s="2253">
        <v>33044</v>
      </c>
      <c r="AV1018" s="2253">
        <v>0</v>
      </c>
      <c r="AW1018" s="2206">
        <f t="shared" si="738"/>
        <v>90068</v>
      </c>
      <c r="AX1018" s="2206">
        <f t="shared" si="758"/>
        <v>3116352</v>
      </c>
      <c r="AY1018" s="2251">
        <f t="shared" si="759"/>
        <v>1973030</v>
      </c>
      <c r="AZ1018" s="2251">
        <f t="shared" si="760"/>
        <v>1143322</v>
      </c>
      <c r="BA1018" s="2251">
        <f t="shared" si="761"/>
        <v>0</v>
      </c>
      <c r="BB1018" s="2245">
        <f t="shared" si="772"/>
        <v>0</v>
      </c>
      <c r="BC1018" s="2207">
        <f t="shared" si="773"/>
        <v>0</v>
      </c>
      <c r="BD1018" s="2245">
        <f t="shared" si="733"/>
        <v>34.6</v>
      </c>
      <c r="BE1018" s="2207">
        <f t="shared" si="734"/>
        <v>3116352</v>
      </c>
      <c r="BF1018" s="2246">
        <v>34.6</v>
      </c>
      <c r="BG1018" s="2075">
        <v>57024</v>
      </c>
      <c r="BH1018" s="2075">
        <v>33044</v>
      </c>
      <c r="BI1018" s="2075">
        <v>0</v>
      </c>
      <c r="BJ1018" s="2206">
        <f t="shared" si="739"/>
        <v>90068</v>
      </c>
      <c r="BK1018" s="2206">
        <f t="shared" si="762"/>
        <v>3116352</v>
      </c>
      <c r="BL1018" s="2206">
        <f t="shared" si="763"/>
        <v>1973030</v>
      </c>
      <c r="BM1018" s="2206">
        <f t="shared" si="764"/>
        <v>1143322</v>
      </c>
      <c r="BN1018" s="2206">
        <f t="shared" si="765"/>
        <v>0</v>
      </c>
      <c r="BO1018" s="2245">
        <v>34.6</v>
      </c>
      <c r="BP1018" s="2075">
        <v>57024</v>
      </c>
      <c r="BQ1018" s="2075">
        <v>33044</v>
      </c>
      <c r="BR1018" s="2075">
        <v>0</v>
      </c>
      <c r="BS1018" s="2206">
        <f t="shared" si="740"/>
        <v>90068</v>
      </c>
      <c r="BT1018" s="2206">
        <f t="shared" si="766"/>
        <v>3116352</v>
      </c>
      <c r="BU1018" s="2206">
        <f t="shared" si="767"/>
        <v>1973030</v>
      </c>
      <c r="BV1018" s="2206">
        <f t="shared" si="768"/>
        <v>1143322</v>
      </c>
      <c r="BW1018" s="2206">
        <f t="shared" si="769"/>
        <v>0</v>
      </c>
      <c r="BX1018" s="2245">
        <f t="shared" si="774"/>
        <v>0</v>
      </c>
      <c r="BY1018" s="2207">
        <f t="shared" si="775"/>
        <v>0</v>
      </c>
      <c r="BZ1018" s="2211">
        <f t="shared" si="778"/>
        <v>34.6</v>
      </c>
      <c r="CA1018" s="2212">
        <f t="shared" si="779"/>
        <v>3116352</v>
      </c>
      <c r="CB1018" s="2083"/>
      <c r="CC1018" s="2083"/>
      <c r="CD1018" s="2237"/>
      <c r="CF1018" s="2200"/>
      <c r="CJ1018" s="1975"/>
      <c r="CK1018" s="1975"/>
      <c r="CL1018" s="1975"/>
      <c r="CM1018" s="1975"/>
      <c r="CN1018" s="1975"/>
      <c r="CO1018" s="1975"/>
      <c r="CP1018" s="1975"/>
    </row>
    <row r="1019" spans="1:94" s="1974" customFormat="1" ht="18" customHeight="1" outlineLevel="1">
      <c r="A1019" s="2235" t="s">
        <v>4873</v>
      </c>
      <c r="B1019" s="2235" t="b">
        <v>1</v>
      </c>
      <c r="C1019" s="2201"/>
      <c r="D1019" s="2236" t="s">
        <v>4874</v>
      </c>
      <c r="E1019" s="2243"/>
      <c r="F1019" s="2204" t="s">
        <v>365</v>
      </c>
      <c r="G1019" s="2244">
        <v>4.7</v>
      </c>
      <c r="H1019" s="2206"/>
      <c r="I1019" s="2206">
        <v>22990</v>
      </c>
      <c r="J1019" s="2206"/>
      <c r="K1019" s="2206">
        <f t="shared" si="741"/>
        <v>22990</v>
      </c>
      <c r="L1019" s="2206">
        <f t="shared" si="742"/>
        <v>108053</v>
      </c>
      <c r="M1019" s="2206">
        <f t="shared" si="743"/>
        <v>0</v>
      </c>
      <c r="N1019" s="2206">
        <f t="shared" si="744"/>
        <v>108053</v>
      </c>
      <c r="O1019" s="2206">
        <f t="shared" si="745"/>
        <v>0</v>
      </c>
      <c r="P1019" s="2244">
        <v>4.7</v>
      </c>
      <c r="Q1019" s="2206"/>
      <c r="R1019" s="2206">
        <v>22990</v>
      </c>
      <c r="S1019" s="2206"/>
      <c r="T1019" s="2206">
        <f t="shared" si="735"/>
        <v>22990</v>
      </c>
      <c r="U1019" s="2206">
        <f t="shared" si="746"/>
        <v>108053</v>
      </c>
      <c r="V1019" s="2206">
        <f t="shared" si="747"/>
        <v>0</v>
      </c>
      <c r="W1019" s="2206">
        <f t="shared" si="748"/>
        <v>108053</v>
      </c>
      <c r="X1019" s="2206">
        <f t="shared" si="749"/>
        <v>0</v>
      </c>
      <c r="Y1019" s="2245">
        <f t="shared" si="770"/>
        <v>0</v>
      </c>
      <c r="Z1019" s="2207">
        <f t="shared" si="771"/>
        <v>0</v>
      </c>
      <c r="AA1019" s="2245">
        <v>5.3</v>
      </c>
      <c r="AB1019" s="2206">
        <v>14000</v>
      </c>
      <c r="AC1019" s="2206">
        <v>10000</v>
      </c>
      <c r="AD1019" s="2206">
        <v>5000</v>
      </c>
      <c r="AE1019" s="2206">
        <f t="shared" si="736"/>
        <v>29000</v>
      </c>
      <c r="AF1019" s="2206">
        <f t="shared" si="750"/>
        <v>153700</v>
      </c>
      <c r="AG1019" s="2206">
        <f t="shared" si="751"/>
        <v>74200</v>
      </c>
      <c r="AH1019" s="2206">
        <f t="shared" si="752"/>
        <v>53000</v>
      </c>
      <c r="AI1019" s="2207">
        <f t="shared" si="753"/>
        <v>26500</v>
      </c>
      <c r="AJ1019" s="2246">
        <v>4.7</v>
      </c>
      <c r="AK1019" s="2075">
        <v>14000</v>
      </c>
      <c r="AL1019" s="2075">
        <v>10000</v>
      </c>
      <c r="AM1019" s="2075">
        <v>5000</v>
      </c>
      <c r="AN1019" s="2206">
        <f t="shared" si="737"/>
        <v>29000</v>
      </c>
      <c r="AO1019" s="2206">
        <f t="shared" si="754"/>
        <v>136300</v>
      </c>
      <c r="AP1019" s="2206">
        <f t="shared" si="755"/>
        <v>65800</v>
      </c>
      <c r="AQ1019" s="2206">
        <f t="shared" si="756"/>
        <v>47000</v>
      </c>
      <c r="AR1019" s="2206">
        <f t="shared" si="757"/>
        <v>23500</v>
      </c>
      <c r="AS1019" s="2245">
        <v>4.7</v>
      </c>
      <c r="AT1019" s="2075">
        <v>14000</v>
      </c>
      <c r="AU1019" s="2075">
        <v>10000</v>
      </c>
      <c r="AV1019" s="2075">
        <v>5000</v>
      </c>
      <c r="AW1019" s="2206">
        <f t="shared" si="738"/>
        <v>29000</v>
      </c>
      <c r="AX1019" s="2206">
        <f t="shared" si="758"/>
        <v>136300</v>
      </c>
      <c r="AY1019" s="2206">
        <f t="shared" si="759"/>
        <v>65800</v>
      </c>
      <c r="AZ1019" s="2206">
        <f t="shared" si="760"/>
        <v>47000</v>
      </c>
      <c r="BA1019" s="2206">
        <f t="shared" si="761"/>
        <v>23500</v>
      </c>
      <c r="BB1019" s="2245">
        <f t="shared" si="772"/>
        <v>0</v>
      </c>
      <c r="BC1019" s="2207">
        <f t="shared" si="773"/>
        <v>0</v>
      </c>
      <c r="BD1019" s="2245">
        <f t="shared" si="733"/>
        <v>-0.59999999999999964</v>
      </c>
      <c r="BE1019" s="2207">
        <f t="shared" si="734"/>
        <v>-17400</v>
      </c>
      <c r="BF1019" s="2246">
        <v>4.7</v>
      </c>
      <c r="BG1019" s="2075">
        <v>14000</v>
      </c>
      <c r="BH1019" s="2075">
        <v>10000</v>
      </c>
      <c r="BI1019" s="2075">
        <v>5000</v>
      </c>
      <c r="BJ1019" s="2206">
        <f t="shared" si="739"/>
        <v>29000</v>
      </c>
      <c r="BK1019" s="2206">
        <f t="shared" si="762"/>
        <v>136300</v>
      </c>
      <c r="BL1019" s="2206">
        <f t="shared" si="763"/>
        <v>65800</v>
      </c>
      <c r="BM1019" s="2206">
        <f t="shared" si="764"/>
        <v>47000</v>
      </c>
      <c r="BN1019" s="2206">
        <f t="shared" si="765"/>
        <v>23500</v>
      </c>
      <c r="BO1019" s="2245">
        <v>4.7</v>
      </c>
      <c r="BP1019" s="2075">
        <v>14000</v>
      </c>
      <c r="BQ1019" s="2075">
        <v>10000</v>
      </c>
      <c r="BR1019" s="2075">
        <v>5000</v>
      </c>
      <c r="BS1019" s="2206">
        <f t="shared" si="740"/>
        <v>29000</v>
      </c>
      <c r="BT1019" s="2206">
        <f t="shared" si="766"/>
        <v>136300</v>
      </c>
      <c r="BU1019" s="2206">
        <f t="shared" si="767"/>
        <v>65800</v>
      </c>
      <c r="BV1019" s="2206">
        <f t="shared" si="768"/>
        <v>47000</v>
      </c>
      <c r="BW1019" s="2206">
        <f t="shared" si="769"/>
        <v>23500</v>
      </c>
      <c r="BX1019" s="2245">
        <f t="shared" si="774"/>
        <v>0</v>
      </c>
      <c r="BY1019" s="2207">
        <f t="shared" si="775"/>
        <v>0</v>
      </c>
      <c r="BZ1019" s="2211">
        <f t="shared" si="778"/>
        <v>-0.59999999999999964</v>
      </c>
      <c r="CA1019" s="2212">
        <f t="shared" si="779"/>
        <v>-17400</v>
      </c>
      <c r="CB1019" s="2083"/>
      <c r="CC1019" s="2083"/>
      <c r="CD1019" s="2237"/>
      <c r="CF1019" s="2200"/>
    </row>
    <row r="1020" spans="1:94" s="1974" customFormat="1" ht="18" customHeight="1" outlineLevel="1">
      <c r="A1020" s="2235" t="s">
        <v>4875</v>
      </c>
      <c r="B1020" s="2235" t="b">
        <v>1</v>
      </c>
      <c r="C1020" s="2201"/>
      <c r="D1020" s="2236" t="s">
        <v>4876</v>
      </c>
      <c r="E1020" s="2243" t="s">
        <v>4359</v>
      </c>
      <c r="F1020" s="2204" t="s">
        <v>365</v>
      </c>
      <c r="G1020" s="2244">
        <v>196</v>
      </c>
      <c r="H1020" s="2206"/>
      <c r="I1020" s="2206">
        <v>25290</v>
      </c>
      <c r="J1020" s="2206"/>
      <c r="K1020" s="2206">
        <f t="shared" si="741"/>
        <v>25290</v>
      </c>
      <c r="L1020" s="2206">
        <f t="shared" si="742"/>
        <v>4956840</v>
      </c>
      <c r="M1020" s="2206">
        <f t="shared" si="743"/>
        <v>0</v>
      </c>
      <c r="N1020" s="2206">
        <f t="shared" si="744"/>
        <v>4956840</v>
      </c>
      <c r="O1020" s="2206">
        <f t="shared" si="745"/>
        <v>0</v>
      </c>
      <c r="P1020" s="2244">
        <v>196</v>
      </c>
      <c r="Q1020" s="2206"/>
      <c r="R1020" s="2206">
        <v>25290</v>
      </c>
      <c r="S1020" s="2206"/>
      <c r="T1020" s="2206">
        <f t="shared" si="735"/>
        <v>25290</v>
      </c>
      <c r="U1020" s="2206">
        <f t="shared" si="746"/>
        <v>4956840</v>
      </c>
      <c r="V1020" s="2206">
        <f t="shared" si="747"/>
        <v>0</v>
      </c>
      <c r="W1020" s="2206">
        <f t="shared" si="748"/>
        <v>4956840</v>
      </c>
      <c r="X1020" s="2206">
        <f t="shared" si="749"/>
        <v>0</v>
      </c>
      <c r="Y1020" s="2244">
        <f t="shared" si="770"/>
        <v>0</v>
      </c>
      <c r="Z1020" s="2207">
        <f t="shared" si="771"/>
        <v>0</v>
      </c>
      <c r="AA1020" s="2244">
        <v>196</v>
      </c>
      <c r="AB1020" s="2206">
        <v>14000</v>
      </c>
      <c r="AC1020" s="2206">
        <v>10000</v>
      </c>
      <c r="AD1020" s="2206">
        <v>5000</v>
      </c>
      <c r="AE1020" s="2206">
        <f t="shared" si="736"/>
        <v>29000</v>
      </c>
      <c r="AF1020" s="2206">
        <f t="shared" si="750"/>
        <v>5684000</v>
      </c>
      <c r="AG1020" s="2206">
        <f t="shared" si="751"/>
        <v>2744000</v>
      </c>
      <c r="AH1020" s="2206">
        <f t="shared" si="752"/>
        <v>1960000</v>
      </c>
      <c r="AI1020" s="2207">
        <f t="shared" si="753"/>
        <v>980000</v>
      </c>
      <c r="AJ1020" s="2246">
        <v>196</v>
      </c>
      <c r="AK1020" s="2075">
        <v>14000</v>
      </c>
      <c r="AL1020" s="2075">
        <v>10000</v>
      </c>
      <c r="AM1020" s="2075">
        <v>5000</v>
      </c>
      <c r="AN1020" s="2206">
        <f t="shared" si="737"/>
        <v>29000</v>
      </c>
      <c r="AO1020" s="2206">
        <f t="shared" si="754"/>
        <v>5684000</v>
      </c>
      <c r="AP1020" s="2206">
        <f t="shared" si="755"/>
        <v>2744000</v>
      </c>
      <c r="AQ1020" s="2206">
        <f t="shared" si="756"/>
        <v>1960000</v>
      </c>
      <c r="AR1020" s="2206">
        <f t="shared" si="757"/>
        <v>980000</v>
      </c>
      <c r="AS1020" s="2244">
        <v>196</v>
      </c>
      <c r="AT1020" s="2075">
        <v>14000</v>
      </c>
      <c r="AU1020" s="2075">
        <v>10000</v>
      </c>
      <c r="AV1020" s="2075">
        <v>5000</v>
      </c>
      <c r="AW1020" s="2206">
        <f t="shared" si="738"/>
        <v>29000</v>
      </c>
      <c r="AX1020" s="2206">
        <f t="shared" si="758"/>
        <v>5684000</v>
      </c>
      <c r="AY1020" s="2206">
        <f t="shared" si="759"/>
        <v>2744000</v>
      </c>
      <c r="AZ1020" s="2206">
        <f t="shared" si="760"/>
        <v>1960000</v>
      </c>
      <c r="BA1020" s="2206">
        <f t="shared" si="761"/>
        <v>980000</v>
      </c>
      <c r="BB1020" s="2244">
        <f t="shared" si="772"/>
        <v>0</v>
      </c>
      <c r="BC1020" s="2207">
        <f t="shared" si="773"/>
        <v>0</v>
      </c>
      <c r="BD1020" s="2244">
        <f t="shared" ref="BD1020:BD1083" si="780">AS1020-AA1020</f>
        <v>0</v>
      </c>
      <c r="BE1020" s="2207">
        <f t="shared" ref="BE1020:BE1083" si="781">+AX1020-AF1020</f>
        <v>0</v>
      </c>
      <c r="BF1020" s="2246">
        <v>196</v>
      </c>
      <c r="BG1020" s="2075">
        <v>14000</v>
      </c>
      <c r="BH1020" s="2075">
        <v>10000</v>
      </c>
      <c r="BI1020" s="2075">
        <v>5000</v>
      </c>
      <c r="BJ1020" s="2206">
        <f t="shared" si="739"/>
        <v>29000</v>
      </c>
      <c r="BK1020" s="2206">
        <f t="shared" si="762"/>
        <v>5684000</v>
      </c>
      <c r="BL1020" s="2206">
        <f t="shared" si="763"/>
        <v>2744000</v>
      </c>
      <c r="BM1020" s="2206">
        <f t="shared" si="764"/>
        <v>1960000</v>
      </c>
      <c r="BN1020" s="2206">
        <f t="shared" si="765"/>
        <v>980000</v>
      </c>
      <c r="BO1020" s="2244">
        <v>196</v>
      </c>
      <c r="BP1020" s="2075">
        <v>14000</v>
      </c>
      <c r="BQ1020" s="2075">
        <v>10000</v>
      </c>
      <c r="BR1020" s="2075">
        <v>5000</v>
      </c>
      <c r="BS1020" s="2206">
        <f t="shared" si="740"/>
        <v>29000</v>
      </c>
      <c r="BT1020" s="2206">
        <f t="shared" si="766"/>
        <v>5684000</v>
      </c>
      <c r="BU1020" s="2206">
        <f t="shared" si="767"/>
        <v>2744000</v>
      </c>
      <c r="BV1020" s="2206">
        <f t="shared" si="768"/>
        <v>1960000</v>
      </c>
      <c r="BW1020" s="2206">
        <f t="shared" si="769"/>
        <v>980000</v>
      </c>
      <c r="BX1020" s="2244">
        <f t="shared" si="774"/>
        <v>0</v>
      </c>
      <c r="BY1020" s="2207">
        <f t="shared" si="775"/>
        <v>0</v>
      </c>
      <c r="BZ1020" s="2211">
        <f t="shared" si="778"/>
        <v>0</v>
      </c>
      <c r="CA1020" s="2212">
        <f t="shared" si="779"/>
        <v>0</v>
      </c>
      <c r="CB1020" s="2083"/>
      <c r="CC1020" s="2083"/>
      <c r="CD1020" s="2237"/>
      <c r="CF1020" s="2200"/>
    </row>
    <row r="1021" spans="1:94" s="1974" customFormat="1" ht="18" customHeight="1" outlineLevel="1">
      <c r="A1021" s="2250" t="s">
        <v>4877</v>
      </c>
      <c r="B1021" s="2250" t="b">
        <v>1</v>
      </c>
      <c r="C1021" s="2201"/>
      <c r="D1021" s="2236" t="s">
        <v>4358</v>
      </c>
      <c r="E1021" s="2243" t="s">
        <v>4359</v>
      </c>
      <c r="F1021" s="2204" t="s">
        <v>365</v>
      </c>
      <c r="G1021" s="2244">
        <v>154.80000000000001</v>
      </c>
      <c r="H1021" s="2251">
        <v>20100</v>
      </c>
      <c r="I1021" s="2251"/>
      <c r="J1021" s="2251"/>
      <c r="K1021" s="2206">
        <f t="shared" si="741"/>
        <v>20100</v>
      </c>
      <c r="L1021" s="2206">
        <f t="shared" si="742"/>
        <v>3111480</v>
      </c>
      <c r="M1021" s="2251">
        <f t="shared" si="743"/>
        <v>3111480</v>
      </c>
      <c r="N1021" s="2251">
        <f t="shared" si="744"/>
        <v>0</v>
      </c>
      <c r="O1021" s="2251">
        <f t="shared" si="745"/>
        <v>0</v>
      </c>
      <c r="P1021" s="2244">
        <v>154.80000000000001</v>
      </c>
      <c r="Q1021" s="2251">
        <v>20100</v>
      </c>
      <c r="R1021" s="2251"/>
      <c r="S1021" s="2251"/>
      <c r="T1021" s="2206">
        <f t="shared" si="735"/>
        <v>20100</v>
      </c>
      <c r="U1021" s="2206">
        <f t="shared" si="746"/>
        <v>3111480</v>
      </c>
      <c r="V1021" s="2251">
        <f t="shared" si="747"/>
        <v>3111480</v>
      </c>
      <c r="W1021" s="2251">
        <f t="shared" si="748"/>
        <v>0</v>
      </c>
      <c r="X1021" s="2251">
        <f t="shared" si="749"/>
        <v>0</v>
      </c>
      <c r="Y1021" s="2245">
        <f t="shared" si="770"/>
        <v>0</v>
      </c>
      <c r="Z1021" s="2207">
        <f t="shared" si="771"/>
        <v>0</v>
      </c>
      <c r="AA1021" s="2245"/>
      <c r="AB1021" s="2251"/>
      <c r="AC1021" s="2251"/>
      <c r="AD1021" s="2251"/>
      <c r="AE1021" s="2206">
        <f t="shared" si="736"/>
        <v>0</v>
      </c>
      <c r="AF1021" s="2206">
        <f t="shared" si="750"/>
        <v>0</v>
      </c>
      <c r="AG1021" s="2251">
        <f t="shared" si="751"/>
        <v>0</v>
      </c>
      <c r="AH1021" s="2251">
        <f t="shared" si="752"/>
        <v>0</v>
      </c>
      <c r="AI1021" s="2252">
        <f t="shared" si="753"/>
        <v>0</v>
      </c>
      <c r="AJ1021" s="2246">
        <v>154.80000000000001</v>
      </c>
      <c r="AK1021" s="2253">
        <v>20100</v>
      </c>
      <c r="AL1021" s="2253">
        <v>0</v>
      </c>
      <c r="AM1021" s="2253">
        <v>0</v>
      </c>
      <c r="AN1021" s="2206">
        <f t="shared" si="737"/>
        <v>20100</v>
      </c>
      <c r="AO1021" s="2206">
        <f t="shared" si="754"/>
        <v>3111480</v>
      </c>
      <c r="AP1021" s="2251">
        <f t="shared" si="755"/>
        <v>3111480</v>
      </c>
      <c r="AQ1021" s="2251">
        <f t="shared" si="756"/>
        <v>0</v>
      </c>
      <c r="AR1021" s="2251">
        <f t="shared" si="757"/>
        <v>0</v>
      </c>
      <c r="AS1021" s="2245">
        <v>154.80000000000001</v>
      </c>
      <c r="AT1021" s="2253">
        <v>20100</v>
      </c>
      <c r="AU1021" s="2253">
        <v>0</v>
      </c>
      <c r="AV1021" s="2253">
        <v>0</v>
      </c>
      <c r="AW1021" s="2206">
        <f t="shared" si="738"/>
        <v>20100</v>
      </c>
      <c r="AX1021" s="2206">
        <f t="shared" si="758"/>
        <v>3111480</v>
      </c>
      <c r="AY1021" s="2251">
        <f t="shared" si="759"/>
        <v>3111480</v>
      </c>
      <c r="AZ1021" s="2251">
        <f t="shared" si="760"/>
        <v>0</v>
      </c>
      <c r="BA1021" s="2251">
        <f t="shared" si="761"/>
        <v>0</v>
      </c>
      <c r="BB1021" s="2245">
        <f t="shared" si="772"/>
        <v>0</v>
      </c>
      <c r="BC1021" s="2207">
        <f t="shared" si="773"/>
        <v>0</v>
      </c>
      <c r="BD1021" s="2245">
        <f t="shared" si="780"/>
        <v>154.80000000000001</v>
      </c>
      <c r="BE1021" s="2207">
        <f t="shared" si="781"/>
        <v>3111480</v>
      </c>
      <c r="BF1021" s="2246">
        <v>154.80000000000001</v>
      </c>
      <c r="BG1021" s="2075">
        <v>20100</v>
      </c>
      <c r="BH1021" s="2075">
        <v>0</v>
      </c>
      <c r="BI1021" s="2075">
        <v>0</v>
      </c>
      <c r="BJ1021" s="2206">
        <f t="shared" si="739"/>
        <v>20100</v>
      </c>
      <c r="BK1021" s="2206">
        <f t="shared" si="762"/>
        <v>3111480</v>
      </c>
      <c r="BL1021" s="2206">
        <f t="shared" si="763"/>
        <v>3111480</v>
      </c>
      <c r="BM1021" s="2206">
        <f t="shared" si="764"/>
        <v>0</v>
      </c>
      <c r="BN1021" s="2206">
        <f t="shared" si="765"/>
        <v>0</v>
      </c>
      <c r="BO1021" s="2245">
        <v>154.80000000000001</v>
      </c>
      <c r="BP1021" s="2075">
        <v>20100</v>
      </c>
      <c r="BQ1021" s="2075">
        <v>0</v>
      </c>
      <c r="BR1021" s="2075">
        <v>0</v>
      </c>
      <c r="BS1021" s="2206">
        <f t="shared" si="740"/>
        <v>20100</v>
      </c>
      <c r="BT1021" s="2206">
        <f t="shared" si="766"/>
        <v>3111480</v>
      </c>
      <c r="BU1021" s="2206">
        <f t="shared" si="767"/>
        <v>3111480</v>
      </c>
      <c r="BV1021" s="2206">
        <f t="shared" si="768"/>
        <v>0</v>
      </c>
      <c r="BW1021" s="2206">
        <f t="shared" si="769"/>
        <v>0</v>
      </c>
      <c r="BX1021" s="2245">
        <f t="shared" si="774"/>
        <v>0</v>
      </c>
      <c r="BY1021" s="2207">
        <f t="shared" si="775"/>
        <v>0</v>
      </c>
      <c r="BZ1021" s="2211">
        <f t="shared" si="778"/>
        <v>154.80000000000001</v>
      </c>
      <c r="CA1021" s="2212">
        <f t="shared" si="779"/>
        <v>3111480</v>
      </c>
      <c r="CB1021" s="2083"/>
      <c r="CC1021" s="2083"/>
      <c r="CD1021" s="2237"/>
      <c r="CF1021" s="2200"/>
      <c r="CJ1021" s="1975"/>
      <c r="CK1021" s="1975"/>
      <c r="CL1021" s="1975"/>
      <c r="CM1021" s="1975"/>
      <c r="CN1021" s="1975"/>
      <c r="CO1021" s="1975"/>
      <c r="CP1021" s="1975"/>
    </row>
    <row r="1022" spans="1:94" s="1974" customFormat="1" ht="18" customHeight="1" outlineLevel="1">
      <c r="A1022" s="2235" t="s">
        <v>4878</v>
      </c>
      <c r="B1022" s="2235" t="b">
        <v>1</v>
      </c>
      <c r="C1022" s="2201"/>
      <c r="D1022" s="2236" t="s">
        <v>4365</v>
      </c>
      <c r="E1022" s="2243" t="s">
        <v>4879</v>
      </c>
      <c r="F1022" s="2204" t="s">
        <v>365</v>
      </c>
      <c r="G1022" s="2244">
        <v>93</v>
      </c>
      <c r="H1022" s="2206">
        <v>11460</v>
      </c>
      <c r="I1022" s="2206">
        <v>3310</v>
      </c>
      <c r="J1022" s="2206"/>
      <c r="K1022" s="2206">
        <f t="shared" si="741"/>
        <v>14770</v>
      </c>
      <c r="L1022" s="2206">
        <f t="shared" si="742"/>
        <v>1373610</v>
      </c>
      <c r="M1022" s="2206">
        <f t="shared" si="743"/>
        <v>1065780</v>
      </c>
      <c r="N1022" s="2206">
        <f t="shared" si="744"/>
        <v>307830</v>
      </c>
      <c r="O1022" s="2206">
        <f t="shared" si="745"/>
        <v>0</v>
      </c>
      <c r="P1022" s="2244">
        <v>93</v>
      </c>
      <c r="Q1022" s="2206">
        <v>11460</v>
      </c>
      <c r="R1022" s="2206">
        <v>3310</v>
      </c>
      <c r="S1022" s="2206"/>
      <c r="T1022" s="2206">
        <f t="shared" si="735"/>
        <v>14770</v>
      </c>
      <c r="U1022" s="2206">
        <f t="shared" si="746"/>
        <v>1373610</v>
      </c>
      <c r="V1022" s="2206">
        <f t="shared" si="747"/>
        <v>1065780</v>
      </c>
      <c r="W1022" s="2206">
        <f t="shared" si="748"/>
        <v>307830</v>
      </c>
      <c r="X1022" s="2206">
        <f t="shared" si="749"/>
        <v>0</v>
      </c>
      <c r="Y1022" s="2244">
        <f t="shared" si="770"/>
        <v>0</v>
      </c>
      <c r="Z1022" s="2207">
        <f t="shared" si="771"/>
        <v>0</v>
      </c>
      <c r="AA1022" s="2244">
        <v>93.9</v>
      </c>
      <c r="AB1022" s="2206">
        <v>15000</v>
      </c>
      <c r="AC1022" s="2206">
        <v>10000</v>
      </c>
      <c r="AD1022" s="2206">
        <v>5000</v>
      </c>
      <c r="AE1022" s="2206">
        <f t="shared" si="736"/>
        <v>30000</v>
      </c>
      <c r="AF1022" s="2206">
        <f t="shared" si="750"/>
        <v>2817000</v>
      </c>
      <c r="AG1022" s="2206">
        <f t="shared" si="751"/>
        <v>1408500</v>
      </c>
      <c r="AH1022" s="2206">
        <f t="shared" si="752"/>
        <v>939000</v>
      </c>
      <c r="AI1022" s="2207">
        <f t="shared" si="753"/>
        <v>469500</v>
      </c>
      <c r="AJ1022" s="2246">
        <v>93</v>
      </c>
      <c r="AK1022" s="2075">
        <v>15000</v>
      </c>
      <c r="AL1022" s="2075">
        <v>10000</v>
      </c>
      <c r="AM1022" s="2075">
        <v>5000</v>
      </c>
      <c r="AN1022" s="2206">
        <f t="shared" si="737"/>
        <v>30000</v>
      </c>
      <c r="AO1022" s="2206">
        <f t="shared" si="754"/>
        <v>2790000</v>
      </c>
      <c r="AP1022" s="2206">
        <f t="shared" si="755"/>
        <v>1395000</v>
      </c>
      <c r="AQ1022" s="2206">
        <f t="shared" si="756"/>
        <v>930000</v>
      </c>
      <c r="AR1022" s="2206">
        <f t="shared" si="757"/>
        <v>465000</v>
      </c>
      <c r="AS1022" s="2244">
        <v>93</v>
      </c>
      <c r="AT1022" s="2075">
        <v>15000</v>
      </c>
      <c r="AU1022" s="2075">
        <v>10000</v>
      </c>
      <c r="AV1022" s="2075">
        <v>5000</v>
      </c>
      <c r="AW1022" s="2206">
        <f t="shared" si="738"/>
        <v>30000</v>
      </c>
      <c r="AX1022" s="2206">
        <f t="shared" si="758"/>
        <v>2790000</v>
      </c>
      <c r="AY1022" s="2206">
        <f t="shared" si="759"/>
        <v>1395000</v>
      </c>
      <c r="AZ1022" s="2206">
        <f t="shared" si="760"/>
        <v>930000</v>
      </c>
      <c r="BA1022" s="2206">
        <f t="shared" si="761"/>
        <v>465000</v>
      </c>
      <c r="BB1022" s="2244">
        <f t="shared" si="772"/>
        <v>0</v>
      </c>
      <c r="BC1022" s="2207">
        <f t="shared" si="773"/>
        <v>0</v>
      </c>
      <c r="BD1022" s="2244">
        <f t="shared" si="780"/>
        <v>-0.90000000000000568</v>
      </c>
      <c r="BE1022" s="2207">
        <f t="shared" si="781"/>
        <v>-27000</v>
      </c>
      <c r="BF1022" s="2246">
        <v>93</v>
      </c>
      <c r="BG1022" s="2075">
        <v>15000</v>
      </c>
      <c r="BH1022" s="2075">
        <v>10000</v>
      </c>
      <c r="BI1022" s="2075">
        <v>5000</v>
      </c>
      <c r="BJ1022" s="2206">
        <f t="shared" si="739"/>
        <v>30000</v>
      </c>
      <c r="BK1022" s="2206">
        <f t="shared" si="762"/>
        <v>2790000</v>
      </c>
      <c r="BL1022" s="2206">
        <f t="shared" si="763"/>
        <v>1395000</v>
      </c>
      <c r="BM1022" s="2206">
        <f t="shared" si="764"/>
        <v>930000</v>
      </c>
      <c r="BN1022" s="2206">
        <f t="shared" si="765"/>
        <v>465000</v>
      </c>
      <c r="BO1022" s="2244">
        <v>93</v>
      </c>
      <c r="BP1022" s="2075">
        <v>15000</v>
      </c>
      <c r="BQ1022" s="2075">
        <v>10000</v>
      </c>
      <c r="BR1022" s="2075">
        <v>5000</v>
      </c>
      <c r="BS1022" s="2206">
        <f t="shared" si="740"/>
        <v>30000</v>
      </c>
      <c r="BT1022" s="2206">
        <f t="shared" si="766"/>
        <v>2790000</v>
      </c>
      <c r="BU1022" s="2206">
        <f t="shared" si="767"/>
        <v>1395000</v>
      </c>
      <c r="BV1022" s="2206">
        <f t="shared" si="768"/>
        <v>930000</v>
      </c>
      <c r="BW1022" s="2206">
        <f t="shared" si="769"/>
        <v>465000</v>
      </c>
      <c r="BX1022" s="2244">
        <f t="shared" si="774"/>
        <v>0</v>
      </c>
      <c r="BY1022" s="2207">
        <f t="shared" si="775"/>
        <v>0</v>
      </c>
      <c r="BZ1022" s="2211">
        <f t="shared" si="778"/>
        <v>-0.90000000000000568</v>
      </c>
      <c r="CA1022" s="2212">
        <f t="shared" si="779"/>
        <v>-27000</v>
      </c>
      <c r="CB1022" s="2083"/>
      <c r="CC1022" s="2083"/>
      <c r="CD1022" s="2237"/>
      <c r="CF1022" s="2200"/>
    </row>
    <row r="1023" spans="1:94" s="1974" customFormat="1" ht="18" customHeight="1" outlineLevel="1">
      <c r="A1023" s="2235" t="s">
        <v>4880</v>
      </c>
      <c r="B1023" s="2235" t="b">
        <v>1</v>
      </c>
      <c r="C1023" s="2201"/>
      <c r="D1023" s="2236" t="s">
        <v>4365</v>
      </c>
      <c r="E1023" s="2243" t="s">
        <v>4881</v>
      </c>
      <c r="F1023" s="2204" t="s">
        <v>365</v>
      </c>
      <c r="G1023" s="2244">
        <v>393.2</v>
      </c>
      <c r="H1023" s="2206">
        <v>11460</v>
      </c>
      <c r="I1023" s="2206">
        <v>3310</v>
      </c>
      <c r="J1023" s="2206"/>
      <c r="K1023" s="2206">
        <f t="shared" si="741"/>
        <v>14770</v>
      </c>
      <c r="L1023" s="2206">
        <f t="shared" si="742"/>
        <v>5807564</v>
      </c>
      <c r="M1023" s="2206">
        <f t="shared" si="743"/>
        <v>4506072</v>
      </c>
      <c r="N1023" s="2206">
        <f t="shared" si="744"/>
        <v>1301492</v>
      </c>
      <c r="O1023" s="2206">
        <f t="shared" si="745"/>
        <v>0</v>
      </c>
      <c r="P1023" s="2244">
        <v>393.2</v>
      </c>
      <c r="Q1023" s="2206">
        <v>11460</v>
      </c>
      <c r="R1023" s="2206">
        <v>3310</v>
      </c>
      <c r="S1023" s="2206"/>
      <c r="T1023" s="2206">
        <f t="shared" si="735"/>
        <v>14770</v>
      </c>
      <c r="U1023" s="2206">
        <f t="shared" si="746"/>
        <v>5807564</v>
      </c>
      <c r="V1023" s="2206">
        <f t="shared" si="747"/>
        <v>4506072</v>
      </c>
      <c r="W1023" s="2206">
        <f t="shared" si="748"/>
        <v>1301492</v>
      </c>
      <c r="X1023" s="2206">
        <f t="shared" si="749"/>
        <v>0</v>
      </c>
      <c r="Y1023" s="2245">
        <f t="shared" si="770"/>
        <v>0</v>
      </c>
      <c r="Z1023" s="2207">
        <f t="shared" si="771"/>
        <v>0</v>
      </c>
      <c r="AA1023" s="2245">
        <v>393</v>
      </c>
      <c r="AB1023" s="2206">
        <v>15000</v>
      </c>
      <c r="AC1023" s="2206">
        <v>10000</v>
      </c>
      <c r="AD1023" s="2206">
        <v>5000</v>
      </c>
      <c r="AE1023" s="2206">
        <f t="shared" si="736"/>
        <v>30000</v>
      </c>
      <c r="AF1023" s="2206">
        <f t="shared" si="750"/>
        <v>11790000</v>
      </c>
      <c r="AG1023" s="2206">
        <f t="shared" si="751"/>
        <v>5895000</v>
      </c>
      <c r="AH1023" s="2206">
        <f t="shared" si="752"/>
        <v>3930000</v>
      </c>
      <c r="AI1023" s="2207">
        <f t="shared" si="753"/>
        <v>1965000</v>
      </c>
      <c r="AJ1023" s="2246">
        <v>393.2</v>
      </c>
      <c r="AK1023" s="2075">
        <v>15000</v>
      </c>
      <c r="AL1023" s="2075">
        <v>10000</v>
      </c>
      <c r="AM1023" s="2075">
        <v>5000</v>
      </c>
      <c r="AN1023" s="2206">
        <f t="shared" si="737"/>
        <v>30000</v>
      </c>
      <c r="AO1023" s="2206">
        <f t="shared" si="754"/>
        <v>11796000</v>
      </c>
      <c r="AP1023" s="2206">
        <f t="shared" si="755"/>
        <v>5898000</v>
      </c>
      <c r="AQ1023" s="2206">
        <f t="shared" si="756"/>
        <v>3932000</v>
      </c>
      <c r="AR1023" s="2206">
        <f t="shared" si="757"/>
        <v>1966000</v>
      </c>
      <c r="AS1023" s="2245">
        <v>393.2</v>
      </c>
      <c r="AT1023" s="2075">
        <v>15000</v>
      </c>
      <c r="AU1023" s="2075">
        <v>10000</v>
      </c>
      <c r="AV1023" s="2075">
        <v>5000</v>
      </c>
      <c r="AW1023" s="2206">
        <f t="shared" si="738"/>
        <v>30000</v>
      </c>
      <c r="AX1023" s="2206">
        <f t="shared" si="758"/>
        <v>11796000</v>
      </c>
      <c r="AY1023" s="2206">
        <f t="shared" si="759"/>
        <v>5898000</v>
      </c>
      <c r="AZ1023" s="2206">
        <f t="shared" si="760"/>
        <v>3932000</v>
      </c>
      <c r="BA1023" s="2206">
        <f t="shared" si="761"/>
        <v>1966000</v>
      </c>
      <c r="BB1023" s="2245">
        <f t="shared" si="772"/>
        <v>0</v>
      </c>
      <c r="BC1023" s="2207">
        <f t="shared" si="773"/>
        <v>0</v>
      </c>
      <c r="BD1023" s="2245">
        <f t="shared" si="780"/>
        <v>0.19999999999998863</v>
      </c>
      <c r="BE1023" s="2207">
        <f t="shared" si="781"/>
        <v>6000</v>
      </c>
      <c r="BF1023" s="2246">
        <v>393.2</v>
      </c>
      <c r="BG1023" s="2075">
        <v>15000</v>
      </c>
      <c r="BH1023" s="2075">
        <v>10000</v>
      </c>
      <c r="BI1023" s="2075">
        <v>5000</v>
      </c>
      <c r="BJ1023" s="2206">
        <f t="shared" si="739"/>
        <v>30000</v>
      </c>
      <c r="BK1023" s="2206">
        <f t="shared" si="762"/>
        <v>11796000</v>
      </c>
      <c r="BL1023" s="2206">
        <f t="shared" si="763"/>
        <v>5898000</v>
      </c>
      <c r="BM1023" s="2206">
        <f t="shared" si="764"/>
        <v>3932000</v>
      </c>
      <c r="BN1023" s="2206">
        <f t="shared" si="765"/>
        <v>1966000</v>
      </c>
      <c r="BO1023" s="2245">
        <v>393.2</v>
      </c>
      <c r="BP1023" s="2075">
        <v>15000</v>
      </c>
      <c r="BQ1023" s="2075">
        <v>10000</v>
      </c>
      <c r="BR1023" s="2075">
        <v>5000</v>
      </c>
      <c r="BS1023" s="2206">
        <f t="shared" si="740"/>
        <v>30000</v>
      </c>
      <c r="BT1023" s="2206">
        <f t="shared" si="766"/>
        <v>11796000</v>
      </c>
      <c r="BU1023" s="2206">
        <f t="shared" si="767"/>
        <v>5898000</v>
      </c>
      <c r="BV1023" s="2206">
        <f t="shared" si="768"/>
        <v>3932000</v>
      </c>
      <c r="BW1023" s="2206">
        <f t="shared" si="769"/>
        <v>1966000</v>
      </c>
      <c r="BX1023" s="2245">
        <f t="shared" si="774"/>
        <v>0</v>
      </c>
      <c r="BY1023" s="2207">
        <f t="shared" si="775"/>
        <v>0</v>
      </c>
      <c r="BZ1023" s="2211">
        <f t="shared" si="778"/>
        <v>0.19999999999998863</v>
      </c>
      <c r="CA1023" s="2212">
        <f t="shared" si="779"/>
        <v>6000</v>
      </c>
      <c r="CB1023" s="2083"/>
      <c r="CC1023" s="2083"/>
      <c r="CD1023" s="2237"/>
      <c r="CF1023" s="2200"/>
    </row>
    <row r="1024" spans="1:94" s="1974" customFormat="1" ht="18" customHeight="1" outlineLevel="1">
      <c r="A1024" s="2235" t="s">
        <v>4882</v>
      </c>
      <c r="B1024" s="2235" t="b">
        <v>1</v>
      </c>
      <c r="C1024" s="2201"/>
      <c r="D1024" s="2236" t="s">
        <v>4365</v>
      </c>
      <c r="E1024" s="2243" t="s">
        <v>4883</v>
      </c>
      <c r="F1024" s="2204" t="s">
        <v>365</v>
      </c>
      <c r="G1024" s="2244">
        <v>86.9</v>
      </c>
      <c r="H1024" s="2206">
        <v>11460</v>
      </c>
      <c r="I1024" s="2206">
        <v>3310</v>
      </c>
      <c r="J1024" s="2206"/>
      <c r="K1024" s="2206">
        <f t="shared" si="741"/>
        <v>14770</v>
      </c>
      <c r="L1024" s="2206">
        <f t="shared" si="742"/>
        <v>1283513</v>
      </c>
      <c r="M1024" s="2206">
        <f t="shared" si="743"/>
        <v>995874</v>
      </c>
      <c r="N1024" s="2206">
        <f t="shared" si="744"/>
        <v>287639</v>
      </c>
      <c r="O1024" s="2206">
        <f t="shared" si="745"/>
        <v>0</v>
      </c>
      <c r="P1024" s="2244">
        <v>86.9</v>
      </c>
      <c r="Q1024" s="2206">
        <v>11460</v>
      </c>
      <c r="R1024" s="2206">
        <v>3310</v>
      </c>
      <c r="S1024" s="2206"/>
      <c r="T1024" s="2206">
        <f t="shared" si="735"/>
        <v>14770</v>
      </c>
      <c r="U1024" s="2206">
        <f t="shared" si="746"/>
        <v>1283513</v>
      </c>
      <c r="V1024" s="2206">
        <f t="shared" si="747"/>
        <v>995874</v>
      </c>
      <c r="W1024" s="2206">
        <f t="shared" si="748"/>
        <v>287639</v>
      </c>
      <c r="X1024" s="2206">
        <f t="shared" si="749"/>
        <v>0</v>
      </c>
      <c r="Y1024" s="2245">
        <f t="shared" si="770"/>
        <v>0</v>
      </c>
      <c r="Z1024" s="2207">
        <f t="shared" si="771"/>
        <v>0</v>
      </c>
      <c r="AA1024" s="2245">
        <v>86.9</v>
      </c>
      <c r="AB1024" s="2206">
        <v>15000</v>
      </c>
      <c r="AC1024" s="2206">
        <v>10000</v>
      </c>
      <c r="AD1024" s="2206">
        <v>5000</v>
      </c>
      <c r="AE1024" s="2206">
        <f t="shared" si="736"/>
        <v>30000</v>
      </c>
      <c r="AF1024" s="2206">
        <f t="shared" si="750"/>
        <v>2607000</v>
      </c>
      <c r="AG1024" s="2206">
        <f t="shared" si="751"/>
        <v>1303500</v>
      </c>
      <c r="AH1024" s="2206">
        <f t="shared" si="752"/>
        <v>869000</v>
      </c>
      <c r="AI1024" s="2207">
        <f t="shared" si="753"/>
        <v>434500</v>
      </c>
      <c r="AJ1024" s="2246">
        <v>86.9</v>
      </c>
      <c r="AK1024" s="2075">
        <v>15000</v>
      </c>
      <c r="AL1024" s="2075">
        <v>10000</v>
      </c>
      <c r="AM1024" s="2075">
        <v>5000</v>
      </c>
      <c r="AN1024" s="2206">
        <f t="shared" si="737"/>
        <v>30000</v>
      </c>
      <c r="AO1024" s="2206">
        <f t="shared" si="754"/>
        <v>2607000</v>
      </c>
      <c r="AP1024" s="2206">
        <f t="shared" si="755"/>
        <v>1303500</v>
      </c>
      <c r="AQ1024" s="2206">
        <f t="shared" si="756"/>
        <v>869000</v>
      </c>
      <c r="AR1024" s="2206">
        <f t="shared" si="757"/>
        <v>434500</v>
      </c>
      <c r="AS1024" s="2245">
        <v>86.9</v>
      </c>
      <c r="AT1024" s="2075">
        <v>15000</v>
      </c>
      <c r="AU1024" s="2075">
        <v>10000</v>
      </c>
      <c r="AV1024" s="2075">
        <v>5000</v>
      </c>
      <c r="AW1024" s="2206">
        <f t="shared" si="738"/>
        <v>30000</v>
      </c>
      <c r="AX1024" s="2206">
        <f t="shared" si="758"/>
        <v>2607000</v>
      </c>
      <c r="AY1024" s="2206">
        <f t="shared" si="759"/>
        <v>1303500</v>
      </c>
      <c r="AZ1024" s="2206">
        <f t="shared" si="760"/>
        <v>869000</v>
      </c>
      <c r="BA1024" s="2206">
        <f t="shared" si="761"/>
        <v>434500</v>
      </c>
      <c r="BB1024" s="2245">
        <f t="shared" si="772"/>
        <v>0</v>
      </c>
      <c r="BC1024" s="2207">
        <f t="shared" si="773"/>
        <v>0</v>
      </c>
      <c r="BD1024" s="2245">
        <f t="shared" si="780"/>
        <v>0</v>
      </c>
      <c r="BE1024" s="2207">
        <f t="shared" si="781"/>
        <v>0</v>
      </c>
      <c r="BF1024" s="2246">
        <v>86.9</v>
      </c>
      <c r="BG1024" s="2075">
        <v>15000</v>
      </c>
      <c r="BH1024" s="2075">
        <v>10000</v>
      </c>
      <c r="BI1024" s="2075">
        <v>5000</v>
      </c>
      <c r="BJ1024" s="2206">
        <f t="shared" si="739"/>
        <v>30000</v>
      </c>
      <c r="BK1024" s="2206">
        <f t="shared" si="762"/>
        <v>2607000</v>
      </c>
      <c r="BL1024" s="2206">
        <f t="shared" si="763"/>
        <v>1303500</v>
      </c>
      <c r="BM1024" s="2206">
        <f t="shared" si="764"/>
        <v>869000</v>
      </c>
      <c r="BN1024" s="2206">
        <f t="shared" si="765"/>
        <v>434500</v>
      </c>
      <c r="BO1024" s="2245">
        <v>86.9</v>
      </c>
      <c r="BP1024" s="2075">
        <v>15000</v>
      </c>
      <c r="BQ1024" s="2075">
        <v>10000</v>
      </c>
      <c r="BR1024" s="2075">
        <v>5000</v>
      </c>
      <c r="BS1024" s="2206">
        <f t="shared" si="740"/>
        <v>30000</v>
      </c>
      <c r="BT1024" s="2206">
        <f t="shared" si="766"/>
        <v>2607000</v>
      </c>
      <c r="BU1024" s="2206">
        <f t="shared" si="767"/>
        <v>1303500</v>
      </c>
      <c r="BV1024" s="2206">
        <f t="shared" si="768"/>
        <v>869000</v>
      </c>
      <c r="BW1024" s="2206">
        <f t="shared" si="769"/>
        <v>434500</v>
      </c>
      <c r="BX1024" s="2245">
        <f t="shared" si="774"/>
        <v>0</v>
      </c>
      <c r="BY1024" s="2207">
        <f t="shared" si="775"/>
        <v>0</v>
      </c>
      <c r="BZ1024" s="2211">
        <f t="shared" si="778"/>
        <v>0</v>
      </c>
      <c r="CA1024" s="2212">
        <f t="shared" si="779"/>
        <v>0</v>
      </c>
      <c r="CB1024" s="2083"/>
      <c r="CC1024" s="2083"/>
      <c r="CD1024" s="2237"/>
      <c r="CF1024" s="2200"/>
    </row>
    <row r="1025" spans="1:94" s="1974" customFormat="1" ht="18" customHeight="1" outlineLevel="1">
      <c r="A1025" s="2235" t="s">
        <v>4884</v>
      </c>
      <c r="B1025" s="2235" t="b">
        <v>1</v>
      </c>
      <c r="C1025" s="2201"/>
      <c r="D1025" s="2236" t="s">
        <v>4368</v>
      </c>
      <c r="E1025" s="2243" t="s">
        <v>4885</v>
      </c>
      <c r="F1025" s="2204" t="s">
        <v>449</v>
      </c>
      <c r="G1025" s="2244">
        <v>582.5</v>
      </c>
      <c r="H1025" s="2206">
        <v>300</v>
      </c>
      <c r="I1025" s="2206">
        <v>1980</v>
      </c>
      <c r="J1025" s="2206">
        <v>20</v>
      </c>
      <c r="K1025" s="2206">
        <f t="shared" si="741"/>
        <v>2300</v>
      </c>
      <c r="L1025" s="2206">
        <f t="shared" si="742"/>
        <v>1339750</v>
      </c>
      <c r="M1025" s="2206">
        <f t="shared" si="743"/>
        <v>174750</v>
      </c>
      <c r="N1025" s="2206">
        <f t="shared" si="744"/>
        <v>1153350</v>
      </c>
      <c r="O1025" s="2206">
        <f t="shared" si="745"/>
        <v>11650</v>
      </c>
      <c r="P1025" s="2244">
        <v>582.5</v>
      </c>
      <c r="Q1025" s="2206">
        <v>300</v>
      </c>
      <c r="R1025" s="2206">
        <v>1980</v>
      </c>
      <c r="S1025" s="2206">
        <v>20</v>
      </c>
      <c r="T1025" s="2206">
        <f t="shared" si="735"/>
        <v>2300</v>
      </c>
      <c r="U1025" s="2206">
        <f t="shared" si="746"/>
        <v>1339750</v>
      </c>
      <c r="V1025" s="2206">
        <f t="shared" si="747"/>
        <v>174750</v>
      </c>
      <c r="W1025" s="2206">
        <f t="shared" si="748"/>
        <v>1153350</v>
      </c>
      <c r="X1025" s="2206">
        <f t="shared" si="749"/>
        <v>11650</v>
      </c>
      <c r="Y1025" s="2245">
        <f t="shared" si="770"/>
        <v>0</v>
      </c>
      <c r="Z1025" s="2207">
        <f t="shared" si="771"/>
        <v>0</v>
      </c>
      <c r="AA1025" s="2245">
        <v>619.29999999999995</v>
      </c>
      <c r="AB1025" s="2206">
        <v>2500</v>
      </c>
      <c r="AC1025" s="2206">
        <v>4500</v>
      </c>
      <c r="AD1025" s="2206">
        <v>1000</v>
      </c>
      <c r="AE1025" s="2206">
        <f t="shared" si="736"/>
        <v>8000</v>
      </c>
      <c r="AF1025" s="2206">
        <f t="shared" si="750"/>
        <v>4954400</v>
      </c>
      <c r="AG1025" s="2206">
        <f t="shared" si="751"/>
        <v>1548250</v>
      </c>
      <c r="AH1025" s="2206">
        <f t="shared" si="752"/>
        <v>2786850</v>
      </c>
      <c r="AI1025" s="2207">
        <f t="shared" si="753"/>
        <v>619300</v>
      </c>
      <c r="AJ1025" s="2246">
        <v>582.5</v>
      </c>
      <c r="AK1025" s="2075">
        <v>2500</v>
      </c>
      <c r="AL1025" s="2075">
        <v>4500</v>
      </c>
      <c r="AM1025" s="2075">
        <v>1000</v>
      </c>
      <c r="AN1025" s="2206">
        <f t="shared" si="737"/>
        <v>8000</v>
      </c>
      <c r="AO1025" s="2206">
        <f t="shared" si="754"/>
        <v>4660000</v>
      </c>
      <c r="AP1025" s="2206">
        <f t="shared" si="755"/>
        <v>1456250</v>
      </c>
      <c r="AQ1025" s="2206">
        <f t="shared" si="756"/>
        <v>2621250</v>
      </c>
      <c r="AR1025" s="2206">
        <f t="shared" si="757"/>
        <v>582500</v>
      </c>
      <c r="AS1025" s="2245">
        <v>582.5</v>
      </c>
      <c r="AT1025" s="2075">
        <v>2500</v>
      </c>
      <c r="AU1025" s="2075">
        <v>4500</v>
      </c>
      <c r="AV1025" s="2075">
        <v>1000</v>
      </c>
      <c r="AW1025" s="2206">
        <f t="shared" si="738"/>
        <v>8000</v>
      </c>
      <c r="AX1025" s="2206">
        <f t="shared" si="758"/>
        <v>4660000</v>
      </c>
      <c r="AY1025" s="2206">
        <f t="shared" si="759"/>
        <v>1456250</v>
      </c>
      <c r="AZ1025" s="2206">
        <f t="shared" si="760"/>
        <v>2621250</v>
      </c>
      <c r="BA1025" s="2206">
        <f t="shared" si="761"/>
        <v>582500</v>
      </c>
      <c r="BB1025" s="2245">
        <f t="shared" si="772"/>
        <v>0</v>
      </c>
      <c r="BC1025" s="2207">
        <f t="shared" si="773"/>
        <v>0</v>
      </c>
      <c r="BD1025" s="2245">
        <f t="shared" si="780"/>
        <v>-36.799999999999955</v>
      </c>
      <c r="BE1025" s="2207">
        <f t="shared" si="781"/>
        <v>-294400</v>
      </c>
      <c r="BF1025" s="2246">
        <v>582.5</v>
      </c>
      <c r="BG1025" s="2075">
        <v>2500</v>
      </c>
      <c r="BH1025" s="2075">
        <v>4500</v>
      </c>
      <c r="BI1025" s="2075">
        <v>1000</v>
      </c>
      <c r="BJ1025" s="2206">
        <f t="shared" si="739"/>
        <v>8000</v>
      </c>
      <c r="BK1025" s="2206">
        <f t="shared" si="762"/>
        <v>4660000</v>
      </c>
      <c r="BL1025" s="2206">
        <f t="shared" si="763"/>
        <v>1456250</v>
      </c>
      <c r="BM1025" s="2206">
        <f t="shared" si="764"/>
        <v>2621250</v>
      </c>
      <c r="BN1025" s="2206">
        <f t="shared" si="765"/>
        <v>582500</v>
      </c>
      <c r="BO1025" s="2245">
        <v>582.5</v>
      </c>
      <c r="BP1025" s="2075">
        <v>2500</v>
      </c>
      <c r="BQ1025" s="2075">
        <v>4500</v>
      </c>
      <c r="BR1025" s="2075">
        <v>1000</v>
      </c>
      <c r="BS1025" s="2206">
        <f t="shared" si="740"/>
        <v>8000</v>
      </c>
      <c r="BT1025" s="2206">
        <f t="shared" si="766"/>
        <v>4660000</v>
      </c>
      <c r="BU1025" s="2206">
        <f t="shared" si="767"/>
        <v>1456250</v>
      </c>
      <c r="BV1025" s="2206">
        <f t="shared" si="768"/>
        <v>2621250</v>
      </c>
      <c r="BW1025" s="2206">
        <f t="shared" si="769"/>
        <v>582500</v>
      </c>
      <c r="BX1025" s="2245">
        <f t="shared" si="774"/>
        <v>0</v>
      </c>
      <c r="BY1025" s="2207">
        <f t="shared" si="775"/>
        <v>0</v>
      </c>
      <c r="BZ1025" s="2211">
        <f t="shared" si="778"/>
        <v>-36.799999999999955</v>
      </c>
      <c r="CA1025" s="2212">
        <f t="shared" si="779"/>
        <v>-294400</v>
      </c>
      <c r="CB1025" s="2083"/>
      <c r="CC1025" s="2083"/>
      <c r="CD1025" s="2237"/>
      <c r="CF1025" s="2200"/>
    </row>
    <row r="1026" spans="1:94" s="1974" customFormat="1" ht="18" customHeight="1" outlineLevel="1">
      <c r="A1026" s="2235" t="s">
        <v>4886</v>
      </c>
      <c r="B1026" s="2235" t="b">
        <v>1</v>
      </c>
      <c r="C1026" s="2201"/>
      <c r="D1026" s="2236" t="s">
        <v>4887</v>
      </c>
      <c r="E1026" s="2243" t="s">
        <v>4888</v>
      </c>
      <c r="F1026" s="2204" t="s">
        <v>365</v>
      </c>
      <c r="G1026" s="2244">
        <v>123.6</v>
      </c>
      <c r="H1026" s="2206">
        <v>12340</v>
      </c>
      <c r="I1026" s="2206">
        <v>3390</v>
      </c>
      <c r="J1026" s="2206"/>
      <c r="K1026" s="2206">
        <f t="shared" si="741"/>
        <v>15730</v>
      </c>
      <c r="L1026" s="2206">
        <f t="shared" si="742"/>
        <v>1944228</v>
      </c>
      <c r="M1026" s="2206">
        <f t="shared" si="743"/>
        <v>1525224</v>
      </c>
      <c r="N1026" s="2206">
        <f t="shared" si="744"/>
        <v>419004</v>
      </c>
      <c r="O1026" s="2206">
        <f t="shared" si="745"/>
        <v>0</v>
      </c>
      <c r="P1026" s="2244">
        <v>123.6</v>
      </c>
      <c r="Q1026" s="2206">
        <v>12340</v>
      </c>
      <c r="R1026" s="2206">
        <v>3390</v>
      </c>
      <c r="S1026" s="2206"/>
      <c r="T1026" s="2206">
        <f t="shared" ref="T1026:T1089" si="782">S1026+R1026+Q1026</f>
        <v>15730</v>
      </c>
      <c r="U1026" s="2206">
        <f t="shared" si="746"/>
        <v>1944228</v>
      </c>
      <c r="V1026" s="2206">
        <f t="shared" si="747"/>
        <v>1525224</v>
      </c>
      <c r="W1026" s="2206">
        <f t="shared" si="748"/>
        <v>419004</v>
      </c>
      <c r="X1026" s="2206">
        <f t="shared" si="749"/>
        <v>0</v>
      </c>
      <c r="Y1026" s="2245">
        <f t="shared" si="770"/>
        <v>0</v>
      </c>
      <c r="Z1026" s="2207">
        <f t="shared" si="771"/>
        <v>0</v>
      </c>
      <c r="AA1026" s="2245">
        <v>98.2</v>
      </c>
      <c r="AB1026" s="2206">
        <v>7500</v>
      </c>
      <c r="AC1026" s="2206">
        <v>7500</v>
      </c>
      <c r="AD1026" s="2206">
        <v>5000</v>
      </c>
      <c r="AE1026" s="2206">
        <f t="shared" ref="AE1026:AE1089" si="783">AD1026+AC1026+AB1026</f>
        <v>20000</v>
      </c>
      <c r="AF1026" s="2206">
        <f t="shared" si="750"/>
        <v>1964000</v>
      </c>
      <c r="AG1026" s="2206">
        <f t="shared" si="751"/>
        <v>736500</v>
      </c>
      <c r="AH1026" s="2206">
        <f t="shared" si="752"/>
        <v>736500</v>
      </c>
      <c r="AI1026" s="2207">
        <f t="shared" si="753"/>
        <v>491000</v>
      </c>
      <c r="AJ1026" s="2246">
        <v>123.6</v>
      </c>
      <c r="AK1026" s="2075">
        <v>7500</v>
      </c>
      <c r="AL1026" s="2075">
        <v>7500</v>
      </c>
      <c r="AM1026" s="2075">
        <v>5000</v>
      </c>
      <c r="AN1026" s="2206">
        <f t="shared" ref="AN1026:AN1089" si="784">AM1026+AL1026+AK1026</f>
        <v>20000</v>
      </c>
      <c r="AO1026" s="2206">
        <f t="shared" si="754"/>
        <v>2472000</v>
      </c>
      <c r="AP1026" s="2206">
        <f t="shared" si="755"/>
        <v>927000</v>
      </c>
      <c r="AQ1026" s="2206">
        <f t="shared" si="756"/>
        <v>927000</v>
      </c>
      <c r="AR1026" s="2206">
        <f t="shared" si="757"/>
        <v>618000</v>
      </c>
      <c r="AS1026" s="2245">
        <v>123.6</v>
      </c>
      <c r="AT1026" s="2075">
        <v>7500</v>
      </c>
      <c r="AU1026" s="2075">
        <v>7500</v>
      </c>
      <c r="AV1026" s="2075">
        <v>5000</v>
      </c>
      <c r="AW1026" s="2206">
        <f t="shared" ref="AW1026:AW1089" si="785">AV1026+AU1026+AT1026</f>
        <v>20000</v>
      </c>
      <c r="AX1026" s="2206">
        <f t="shared" si="758"/>
        <v>2472000</v>
      </c>
      <c r="AY1026" s="2206">
        <f t="shared" si="759"/>
        <v>927000</v>
      </c>
      <c r="AZ1026" s="2206">
        <f t="shared" si="760"/>
        <v>927000</v>
      </c>
      <c r="BA1026" s="2206">
        <f t="shared" si="761"/>
        <v>618000</v>
      </c>
      <c r="BB1026" s="2245">
        <f t="shared" si="772"/>
        <v>0</v>
      </c>
      <c r="BC1026" s="2207">
        <f t="shared" si="773"/>
        <v>0</v>
      </c>
      <c r="BD1026" s="2245">
        <f t="shared" si="780"/>
        <v>25.399999999999991</v>
      </c>
      <c r="BE1026" s="2207">
        <f t="shared" si="781"/>
        <v>508000</v>
      </c>
      <c r="BF1026" s="2246">
        <v>123.6</v>
      </c>
      <c r="BG1026" s="2075">
        <v>7500</v>
      </c>
      <c r="BH1026" s="2075">
        <v>7500</v>
      </c>
      <c r="BI1026" s="2075">
        <v>5000</v>
      </c>
      <c r="BJ1026" s="2206">
        <f t="shared" ref="BJ1026:BJ1089" si="786">BI1026+BH1026+BG1026</f>
        <v>20000</v>
      </c>
      <c r="BK1026" s="2206">
        <f t="shared" si="762"/>
        <v>2472000</v>
      </c>
      <c r="BL1026" s="2206">
        <f t="shared" si="763"/>
        <v>927000</v>
      </c>
      <c r="BM1026" s="2206">
        <f t="shared" si="764"/>
        <v>927000</v>
      </c>
      <c r="BN1026" s="2206">
        <f t="shared" si="765"/>
        <v>618000</v>
      </c>
      <c r="BO1026" s="2245">
        <v>123.6</v>
      </c>
      <c r="BP1026" s="2075">
        <v>7500</v>
      </c>
      <c r="BQ1026" s="2075">
        <v>7500</v>
      </c>
      <c r="BR1026" s="2075">
        <v>5000</v>
      </c>
      <c r="BS1026" s="2206">
        <f t="shared" ref="BS1026:BS1089" si="787">BR1026+BQ1026+BP1026</f>
        <v>20000</v>
      </c>
      <c r="BT1026" s="2206">
        <f t="shared" si="766"/>
        <v>2472000</v>
      </c>
      <c r="BU1026" s="2206">
        <f t="shared" si="767"/>
        <v>927000</v>
      </c>
      <c r="BV1026" s="2206">
        <f t="shared" si="768"/>
        <v>927000</v>
      </c>
      <c r="BW1026" s="2206">
        <f t="shared" si="769"/>
        <v>618000</v>
      </c>
      <c r="BX1026" s="2245">
        <f t="shared" si="774"/>
        <v>0</v>
      </c>
      <c r="BY1026" s="2207">
        <f t="shared" si="775"/>
        <v>0</v>
      </c>
      <c r="BZ1026" s="2211">
        <f t="shared" si="778"/>
        <v>25.399999999999991</v>
      </c>
      <c r="CA1026" s="2212">
        <f t="shared" si="779"/>
        <v>508000</v>
      </c>
      <c r="CB1026" s="2083"/>
      <c r="CC1026" s="2083"/>
      <c r="CD1026" s="2237"/>
      <c r="CF1026" s="2200"/>
    </row>
    <row r="1027" spans="1:94" s="1974" customFormat="1" ht="18" customHeight="1" outlineLevel="1">
      <c r="A1027" s="2235" t="s">
        <v>4889</v>
      </c>
      <c r="B1027" s="2235" t="b">
        <v>1</v>
      </c>
      <c r="C1027" s="2201"/>
      <c r="D1027" s="2236" t="s">
        <v>4887</v>
      </c>
      <c r="E1027" s="2243" t="s">
        <v>4890</v>
      </c>
      <c r="F1027" s="2204" t="s">
        <v>365</v>
      </c>
      <c r="G1027" s="2244">
        <v>267.7</v>
      </c>
      <c r="H1027" s="2206">
        <v>11800</v>
      </c>
      <c r="I1027" s="2206">
        <v>2700</v>
      </c>
      <c r="J1027" s="2206"/>
      <c r="K1027" s="2206">
        <f t="shared" si="741"/>
        <v>14500</v>
      </c>
      <c r="L1027" s="2206">
        <f t="shared" si="742"/>
        <v>3881650</v>
      </c>
      <c r="M1027" s="2206">
        <f t="shared" si="743"/>
        <v>3158860</v>
      </c>
      <c r="N1027" s="2206">
        <f t="shared" si="744"/>
        <v>722790</v>
      </c>
      <c r="O1027" s="2206">
        <f t="shared" si="745"/>
        <v>0</v>
      </c>
      <c r="P1027" s="2244">
        <v>267.7</v>
      </c>
      <c r="Q1027" s="2206">
        <v>11800</v>
      </c>
      <c r="R1027" s="2206">
        <v>2700</v>
      </c>
      <c r="S1027" s="2206"/>
      <c r="T1027" s="2206">
        <f t="shared" si="782"/>
        <v>14500</v>
      </c>
      <c r="U1027" s="2206">
        <f t="shared" si="746"/>
        <v>3881650</v>
      </c>
      <c r="V1027" s="2206">
        <f t="shared" si="747"/>
        <v>3158860</v>
      </c>
      <c r="W1027" s="2206">
        <f t="shared" si="748"/>
        <v>722790</v>
      </c>
      <c r="X1027" s="2206">
        <f t="shared" si="749"/>
        <v>0</v>
      </c>
      <c r="Y1027" s="2245">
        <f t="shared" si="770"/>
        <v>0</v>
      </c>
      <c r="Z1027" s="2207">
        <f t="shared" si="771"/>
        <v>0</v>
      </c>
      <c r="AA1027" s="2245">
        <v>296.8</v>
      </c>
      <c r="AB1027" s="2206">
        <v>7500</v>
      </c>
      <c r="AC1027" s="2206">
        <v>7500</v>
      </c>
      <c r="AD1027" s="2206">
        <v>5000</v>
      </c>
      <c r="AE1027" s="2206">
        <f t="shared" si="783"/>
        <v>20000</v>
      </c>
      <c r="AF1027" s="2206">
        <f t="shared" si="750"/>
        <v>5936000</v>
      </c>
      <c r="AG1027" s="2206">
        <f t="shared" si="751"/>
        <v>2226000</v>
      </c>
      <c r="AH1027" s="2206">
        <f t="shared" si="752"/>
        <v>2226000</v>
      </c>
      <c r="AI1027" s="2207">
        <f t="shared" si="753"/>
        <v>1484000</v>
      </c>
      <c r="AJ1027" s="2246">
        <v>267.7</v>
      </c>
      <c r="AK1027" s="2075">
        <v>7500</v>
      </c>
      <c r="AL1027" s="2075">
        <v>7500</v>
      </c>
      <c r="AM1027" s="2075">
        <v>5000</v>
      </c>
      <c r="AN1027" s="2206">
        <f t="shared" si="784"/>
        <v>20000</v>
      </c>
      <c r="AO1027" s="2206">
        <f t="shared" si="754"/>
        <v>5354000</v>
      </c>
      <c r="AP1027" s="2206">
        <f t="shared" si="755"/>
        <v>2007750</v>
      </c>
      <c r="AQ1027" s="2206">
        <f t="shared" si="756"/>
        <v>2007750</v>
      </c>
      <c r="AR1027" s="2206">
        <f t="shared" si="757"/>
        <v>1338500</v>
      </c>
      <c r="AS1027" s="2245">
        <v>267.7</v>
      </c>
      <c r="AT1027" s="2075">
        <v>7500</v>
      </c>
      <c r="AU1027" s="2075">
        <v>7500</v>
      </c>
      <c r="AV1027" s="2075">
        <v>5000</v>
      </c>
      <c r="AW1027" s="2206">
        <f t="shared" si="785"/>
        <v>20000</v>
      </c>
      <c r="AX1027" s="2206">
        <f t="shared" si="758"/>
        <v>5354000</v>
      </c>
      <c r="AY1027" s="2206">
        <f t="shared" si="759"/>
        <v>2007750</v>
      </c>
      <c r="AZ1027" s="2206">
        <f t="shared" si="760"/>
        <v>2007750</v>
      </c>
      <c r="BA1027" s="2206">
        <f t="shared" si="761"/>
        <v>1338500</v>
      </c>
      <c r="BB1027" s="2245">
        <f t="shared" si="772"/>
        <v>0</v>
      </c>
      <c r="BC1027" s="2207">
        <f t="shared" si="773"/>
        <v>0</v>
      </c>
      <c r="BD1027" s="2245">
        <f t="shared" si="780"/>
        <v>-29.100000000000023</v>
      </c>
      <c r="BE1027" s="2207">
        <f t="shared" si="781"/>
        <v>-582000</v>
      </c>
      <c r="BF1027" s="2246">
        <v>267.7</v>
      </c>
      <c r="BG1027" s="2075">
        <v>7500</v>
      </c>
      <c r="BH1027" s="2075">
        <v>7500</v>
      </c>
      <c r="BI1027" s="2075">
        <v>5000</v>
      </c>
      <c r="BJ1027" s="2206">
        <f t="shared" si="786"/>
        <v>20000</v>
      </c>
      <c r="BK1027" s="2206">
        <f t="shared" si="762"/>
        <v>5354000</v>
      </c>
      <c r="BL1027" s="2206">
        <f t="shared" si="763"/>
        <v>2007750</v>
      </c>
      <c r="BM1027" s="2206">
        <f t="shared" si="764"/>
        <v>2007750</v>
      </c>
      <c r="BN1027" s="2206">
        <f t="shared" si="765"/>
        <v>1338500</v>
      </c>
      <c r="BO1027" s="2245">
        <v>267.7</v>
      </c>
      <c r="BP1027" s="2075">
        <v>7500</v>
      </c>
      <c r="BQ1027" s="2075">
        <v>7500</v>
      </c>
      <c r="BR1027" s="2075">
        <v>5000</v>
      </c>
      <c r="BS1027" s="2206">
        <f t="shared" si="787"/>
        <v>20000</v>
      </c>
      <c r="BT1027" s="2206">
        <f t="shared" si="766"/>
        <v>5354000</v>
      </c>
      <c r="BU1027" s="2206">
        <f t="shared" si="767"/>
        <v>2007750</v>
      </c>
      <c r="BV1027" s="2206">
        <f t="shared" si="768"/>
        <v>2007750</v>
      </c>
      <c r="BW1027" s="2206">
        <f t="shared" si="769"/>
        <v>1338500</v>
      </c>
      <c r="BX1027" s="2245">
        <f t="shared" si="774"/>
        <v>0</v>
      </c>
      <c r="BY1027" s="2207">
        <f t="shared" si="775"/>
        <v>0</v>
      </c>
      <c r="BZ1027" s="2211">
        <f t="shared" si="778"/>
        <v>-29.100000000000023</v>
      </c>
      <c r="CA1027" s="2212">
        <f t="shared" si="779"/>
        <v>-582000</v>
      </c>
      <c r="CB1027" s="2083"/>
      <c r="CC1027" s="2083"/>
      <c r="CD1027" s="2237"/>
      <c r="CF1027" s="2200"/>
    </row>
    <row r="1028" spans="1:94" s="1974" customFormat="1" ht="18" customHeight="1" outlineLevel="1">
      <c r="A1028" s="2235" t="s">
        <v>4891</v>
      </c>
      <c r="B1028" s="2235" t="b">
        <v>1</v>
      </c>
      <c r="C1028" s="2201"/>
      <c r="D1028" s="2236" t="s">
        <v>4887</v>
      </c>
      <c r="E1028" s="2243" t="s">
        <v>4892</v>
      </c>
      <c r="F1028" s="2204" t="s">
        <v>365</v>
      </c>
      <c r="G1028" s="2244">
        <v>76.2</v>
      </c>
      <c r="H1028" s="2206">
        <v>13720</v>
      </c>
      <c r="I1028" s="2206">
        <v>2940</v>
      </c>
      <c r="J1028" s="2206"/>
      <c r="K1028" s="2206">
        <f t="shared" si="741"/>
        <v>16660</v>
      </c>
      <c r="L1028" s="2206">
        <f t="shared" si="742"/>
        <v>1269492</v>
      </c>
      <c r="M1028" s="2206">
        <f t="shared" si="743"/>
        <v>1045464</v>
      </c>
      <c r="N1028" s="2206">
        <f t="shared" si="744"/>
        <v>224028</v>
      </c>
      <c r="O1028" s="2206">
        <f t="shared" si="745"/>
        <v>0</v>
      </c>
      <c r="P1028" s="2244">
        <v>76.2</v>
      </c>
      <c r="Q1028" s="2206">
        <v>13720</v>
      </c>
      <c r="R1028" s="2206">
        <v>2940</v>
      </c>
      <c r="S1028" s="2206"/>
      <c r="T1028" s="2206">
        <f t="shared" si="782"/>
        <v>16660</v>
      </c>
      <c r="U1028" s="2206">
        <f t="shared" si="746"/>
        <v>1269492</v>
      </c>
      <c r="V1028" s="2206">
        <f t="shared" si="747"/>
        <v>1045464</v>
      </c>
      <c r="W1028" s="2206">
        <f t="shared" si="748"/>
        <v>224028</v>
      </c>
      <c r="X1028" s="2206">
        <f t="shared" si="749"/>
        <v>0</v>
      </c>
      <c r="Y1028" s="2245">
        <f t="shared" si="770"/>
        <v>0</v>
      </c>
      <c r="Z1028" s="2207">
        <f t="shared" si="771"/>
        <v>0</v>
      </c>
      <c r="AA1028" s="2245">
        <v>106.6</v>
      </c>
      <c r="AB1028" s="2206">
        <v>7500</v>
      </c>
      <c r="AC1028" s="2206">
        <v>7500</v>
      </c>
      <c r="AD1028" s="2206">
        <v>5000</v>
      </c>
      <c r="AE1028" s="2206">
        <f t="shared" si="783"/>
        <v>20000</v>
      </c>
      <c r="AF1028" s="2206">
        <f t="shared" si="750"/>
        <v>2132000</v>
      </c>
      <c r="AG1028" s="2206">
        <f t="shared" si="751"/>
        <v>799500</v>
      </c>
      <c r="AH1028" s="2206">
        <f t="shared" si="752"/>
        <v>799500</v>
      </c>
      <c r="AI1028" s="2207">
        <f t="shared" si="753"/>
        <v>533000</v>
      </c>
      <c r="AJ1028" s="2246">
        <v>76.2</v>
      </c>
      <c r="AK1028" s="2075">
        <v>7500</v>
      </c>
      <c r="AL1028" s="2075">
        <v>7500</v>
      </c>
      <c r="AM1028" s="2075">
        <v>5000</v>
      </c>
      <c r="AN1028" s="2206">
        <f t="shared" si="784"/>
        <v>20000</v>
      </c>
      <c r="AO1028" s="2206">
        <f t="shared" si="754"/>
        <v>1524000</v>
      </c>
      <c r="AP1028" s="2206">
        <f t="shared" si="755"/>
        <v>571500</v>
      </c>
      <c r="AQ1028" s="2206">
        <f t="shared" si="756"/>
        <v>571500</v>
      </c>
      <c r="AR1028" s="2206">
        <f t="shared" si="757"/>
        <v>381000</v>
      </c>
      <c r="AS1028" s="2245">
        <v>76.2</v>
      </c>
      <c r="AT1028" s="2075">
        <v>7500</v>
      </c>
      <c r="AU1028" s="2075">
        <v>7500</v>
      </c>
      <c r="AV1028" s="2075">
        <v>5000</v>
      </c>
      <c r="AW1028" s="2206">
        <f t="shared" si="785"/>
        <v>20000</v>
      </c>
      <c r="AX1028" s="2206">
        <f t="shared" si="758"/>
        <v>1524000</v>
      </c>
      <c r="AY1028" s="2206">
        <f t="shared" si="759"/>
        <v>571500</v>
      </c>
      <c r="AZ1028" s="2206">
        <f t="shared" si="760"/>
        <v>571500</v>
      </c>
      <c r="BA1028" s="2206">
        <f t="shared" si="761"/>
        <v>381000</v>
      </c>
      <c r="BB1028" s="2245">
        <f t="shared" si="772"/>
        <v>0</v>
      </c>
      <c r="BC1028" s="2207">
        <f t="shared" si="773"/>
        <v>0</v>
      </c>
      <c r="BD1028" s="2245">
        <f t="shared" si="780"/>
        <v>-30.399999999999991</v>
      </c>
      <c r="BE1028" s="2207">
        <f t="shared" si="781"/>
        <v>-608000</v>
      </c>
      <c r="BF1028" s="2246">
        <v>76.2</v>
      </c>
      <c r="BG1028" s="2075">
        <v>7500</v>
      </c>
      <c r="BH1028" s="2075">
        <v>7500</v>
      </c>
      <c r="BI1028" s="2075">
        <v>5000</v>
      </c>
      <c r="BJ1028" s="2206">
        <f t="shared" si="786"/>
        <v>20000</v>
      </c>
      <c r="BK1028" s="2206">
        <f t="shared" si="762"/>
        <v>1524000</v>
      </c>
      <c r="BL1028" s="2206">
        <f t="shared" si="763"/>
        <v>571500</v>
      </c>
      <c r="BM1028" s="2206">
        <f t="shared" si="764"/>
        <v>571500</v>
      </c>
      <c r="BN1028" s="2206">
        <f t="shared" si="765"/>
        <v>381000</v>
      </c>
      <c r="BO1028" s="2245">
        <v>76.2</v>
      </c>
      <c r="BP1028" s="2075">
        <v>7500</v>
      </c>
      <c r="BQ1028" s="2075">
        <v>7500</v>
      </c>
      <c r="BR1028" s="2075">
        <v>5000</v>
      </c>
      <c r="BS1028" s="2206">
        <f t="shared" si="787"/>
        <v>20000</v>
      </c>
      <c r="BT1028" s="2206">
        <f t="shared" si="766"/>
        <v>1524000</v>
      </c>
      <c r="BU1028" s="2206">
        <f t="shared" si="767"/>
        <v>571500</v>
      </c>
      <c r="BV1028" s="2206">
        <f t="shared" si="768"/>
        <v>571500</v>
      </c>
      <c r="BW1028" s="2206">
        <f t="shared" si="769"/>
        <v>381000</v>
      </c>
      <c r="BX1028" s="2245">
        <f t="shared" si="774"/>
        <v>0</v>
      </c>
      <c r="BY1028" s="2207">
        <f t="shared" si="775"/>
        <v>0</v>
      </c>
      <c r="BZ1028" s="2211">
        <f t="shared" si="778"/>
        <v>-30.399999999999991</v>
      </c>
      <c r="CA1028" s="2212">
        <f t="shared" si="779"/>
        <v>-608000</v>
      </c>
      <c r="CB1028" s="2083"/>
      <c r="CC1028" s="2083"/>
      <c r="CD1028" s="2237"/>
      <c r="CF1028" s="2200"/>
    </row>
    <row r="1029" spans="1:94" s="1974" customFormat="1" ht="18" customHeight="1" outlineLevel="1">
      <c r="A1029" s="2235" t="s">
        <v>4893</v>
      </c>
      <c r="B1029" s="2235" t="b">
        <v>1</v>
      </c>
      <c r="C1029" s="2201"/>
      <c r="D1029" s="2236" t="s">
        <v>4894</v>
      </c>
      <c r="E1029" s="2243" t="s">
        <v>4888</v>
      </c>
      <c r="F1029" s="2204" t="s">
        <v>365</v>
      </c>
      <c r="G1029" s="2244">
        <v>228.8</v>
      </c>
      <c r="H1029" s="2206">
        <v>12370</v>
      </c>
      <c r="I1029" s="2206">
        <v>3060</v>
      </c>
      <c r="J1029" s="2206"/>
      <c r="K1029" s="2206">
        <f t="shared" si="741"/>
        <v>15430</v>
      </c>
      <c r="L1029" s="2206">
        <f t="shared" si="742"/>
        <v>3530384</v>
      </c>
      <c r="M1029" s="2206">
        <f t="shared" si="743"/>
        <v>2830256</v>
      </c>
      <c r="N1029" s="2206">
        <f t="shared" si="744"/>
        <v>700128</v>
      </c>
      <c r="O1029" s="2206">
        <f t="shared" si="745"/>
        <v>0</v>
      </c>
      <c r="P1029" s="2244">
        <v>228.8</v>
      </c>
      <c r="Q1029" s="2206">
        <v>12370</v>
      </c>
      <c r="R1029" s="2206">
        <v>3060</v>
      </c>
      <c r="S1029" s="2206"/>
      <c r="T1029" s="2206">
        <f t="shared" si="782"/>
        <v>15430</v>
      </c>
      <c r="U1029" s="2206">
        <f t="shared" si="746"/>
        <v>3530384</v>
      </c>
      <c r="V1029" s="2206">
        <f t="shared" si="747"/>
        <v>2830256</v>
      </c>
      <c r="W1029" s="2206">
        <f t="shared" si="748"/>
        <v>700128</v>
      </c>
      <c r="X1029" s="2206">
        <f t="shared" si="749"/>
        <v>0</v>
      </c>
      <c r="Y1029" s="2245">
        <f t="shared" si="770"/>
        <v>0</v>
      </c>
      <c r="Z1029" s="2207">
        <f t="shared" si="771"/>
        <v>0</v>
      </c>
      <c r="AA1029" s="2245">
        <v>138.1</v>
      </c>
      <c r="AB1029" s="2206">
        <v>7500</v>
      </c>
      <c r="AC1029" s="2206">
        <v>7500</v>
      </c>
      <c r="AD1029" s="2206">
        <v>5000</v>
      </c>
      <c r="AE1029" s="2206">
        <f t="shared" si="783"/>
        <v>20000</v>
      </c>
      <c r="AF1029" s="2206">
        <f t="shared" si="750"/>
        <v>2762000</v>
      </c>
      <c r="AG1029" s="2206">
        <f t="shared" si="751"/>
        <v>1035750</v>
      </c>
      <c r="AH1029" s="2206">
        <f t="shared" si="752"/>
        <v>1035750</v>
      </c>
      <c r="AI1029" s="2207">
        <f t="shared" si="753"/>
        <v>690500</v>
      </c>
      <c r="AJ1029" s="2246">
        <v>228.8</v>
      </c>
      <c r="AK1029" s="2075">
        <v>7500</v>
      </c>
      <c r="AL1029" s="2075">
        <v>7500</v>
      </c>
      <c r="AM1029" s="2075">
        <v>5000</v>
      </c>
      <c r="AN1029" s="2206">
        <f t="shared" si="784"/>
        <v>20000</v>
      </c>
      <c r="AO1029" s="2206">
        <f t="shared" si="754"/>
        <v>4576000</v>
      </c>
      <c r="AP1029" s="2206">
        <f t="shared" si="755"/>
        <v>1716000</v>
      </c>
      <c r="AQ1029" s="2206">
        <f t="shared" si="756"/>
        <v>1716000</v>
      </c>
      <c r="AR1029" s="2206">
        <f t="shared" si="757"/>
        <v>1144000</v>
      </c>
      <c r="AS1029" s="2245">
        <v>228.8</v>
      </c>
      <c r="AT1029" s="2075">
        <v>7500</v>
      </c>
      <c r="AU1029" s="2075">
        <v>7500</v>
      </c>
      <c r="AV1029" s="2075">
        <v>5000</v>
      </c>
      <c r="AW1029" s="2206">
        <f t="shared" si="785"/>
        <v>20000</v>
      </c>
      <c r="AX1029" s="2206">
        <f t="shared" si="758"/>
        <v>4576000</v>
      </c>
      <c r="AY1029" s="2206">
        <f t="shared" si="759"/>
        <v>1716000</v>
      </c>
      <c r="AZ1029" s="2206">
        <f t="shared" si="760"/>
        <v>1716000</v>
      </c>
      <c r="BA1029" s="2206">
        <f t="shared" si="761"/>
        <v>1144000</v>
      </c>
      <c r="BB1029" s="2245">
        <f t="shared" si="772"/>
        <v>0</v>
      </c>
      <c r="BC1029" s="2207">
        <f t="shared" si="773"/>
        <v>0</v>
      </c>
      <c r="BD1029" s="2245">
        <f t="shared" si="780"/>
        <v>90.700000000000017</v>
      </c>
      <c r="BE1029" s="2207">
        <f t="shared" si="781"/>
        <v>1814000</v>
      </c>
      <c r="BF1029" s="2246">
        <v>228.8</v>
      </c>
      <c r="BG1029" s="2075">
        <v>7500</v>
      </c>
      <c r="BH1029" s="2075">
        <v>7500</v>
      </c>
      <c r="BI1029" s="2075">
        <v>5000</v>
      </c>
      <c r="BJ1029" s="2206">
        <f t="shared" si="786"/>
        <v>20000</v>
      </c>
      <c r="BK1029" s="2206">
        <f t="shared" si="762"/>
        <v>4576000</v>
      </c>
      <c r="BL1029" s="2206">
        <f t="shared" si="763"/>
        <v>1716000</v>
      </c>
      <c r="BM1029" s="2206">
        <f t="shared" si="764"/>
        <v>1716000</v>
      </c>
      <c r="BN1029" s="2206">
        <f t="shared" si="765"/>
        <v>1144000</v>
      </c>
      <c r="BO1029" s="2245">
        <v>228.8</v>
      </c>
      <c r="BP1029" s="2075">
        <v>7500</v>
      </c>
      <c r="BQ1029" s="2075">
        <v>7500</v>
      </c>
      <c r="BR1029" s="2075">
        <v>5000</v>
      </c>
      <c r="BS1029" s="2206">
        <f t="shared" si="787"/>
        <v>20000</v>
      </c>
      <c r="BT1029" s="2206">
        <f t="shared" si="766"/>
        <v>4576000</v>
      </c>
      <c r="BU1029" s="2206">
        <f t="shared" si="767"/>
        <v>1716000</v>
      </c>
      <c r="BV1029" s="2206">
        <f t="shared" si="768"/>
        <v>1716000</v>
      </c>
      <c r="BW1029" s="2206">
        <f t="shared" si="769"/>
        <v>1144000</v>
      </c>
      <c r="BX1029" s="2245">
        <f t="shared" si="774"/>
        <v>0</v>
      </c>
      <c r="BY1029" s="2207">
        <f t="shared" si="775"/>
        <v>0</v>
      </c>
      <c r="BZ1029" s="2211">
        <f t="shared" si="778"/>
        <v>90.700000000000017</v>
      </c>
      <c r="CA1029" s="2212">
        <f t="shared" si="779"/>
        <v>1814000</v>
      </c>
      <c r="CB1029" s="2083"/>
      <c r="CC1029" s="2083"/>
      <c r="CD1029" s="2237"/>
      <c r="CF1029" s="2200"/>
    </row>
    <row r="1030" spans="1:94" s="1974" customFormat="1" ht="18" customHeight="1" outlineLevel="1">
      <c r="A1030" s="2235" t="s">
        <v>4895</v>
      </c>
      <c r="B1030" s="2235" t="b">
        <v>1</v>
      </c>
      <c r="C1030" s="2201"/>
      <c r="D1030" s="2236" t="s">
        <v>4894</v>
      </c>
      <c r="E1030" s="2243" t="s">
        <v>4890</v>
      </c>
      <c r="F1030" s="2204" t="s">
        <v>365</v>
      </c>
      <c r="G1030" s="2244">
        <v>530.1</v>
      </c>
      <c r="H1030" s="2206">
        <v>11800</v>
      </c>
      <c r="I1030" s="2206">
        <v>2700</v>
      </c>
      <c r="J1030" s="2206"/>
      <c r="K1030" s="2206">
        <f t="shared" si="741"/>
        <v>14500</v>
      </c>
      <c r="L1030" s="2206">
        <f t="shared" si="742"/>
        <v>7686450</v>
      </c>
      <c r="M1030" s="2206">
        <f t="shared" si="743"/>
        <v>6255180</v>
      </c>
      <c r="N1030" s="2206">
        <f t="shared" si="744"/>
        <v>1431270</v>
      </c>
      <c r="O1030" s="2206">
        <f t="shared" si="745"/>
        <v>0</v>
      </c>
      <c r="P1030" s="2244">
        <v>530.1</v>
      </c>
      <c r="Q1030" s="2206">
        <v>11800</v>
      </c>
      <c r="R1030" s="2206">
        <v>2700</v>
      </c>
      <c r="S1030" s="2206"/>
      <c r="T1030" s="2206">
        <f t="shared" si="782"/>
        <v>14500</v>
      </c>
      <c r="U1030" s="2206">
        <f t="shared" si="746"/>
        <v>7686450</v>
      </c>
      <c r="V1030" s="2206">
        <f t="shared" si="747"/>
        <v>6255180</v>
      </c>
      <c r="W1030" s="2206">
        <f t="shared" si="748"/>
        <v>1431270</v>
      </c>
      <c r="X1030" s="2206">
        <f t="shared" si="749"/>
        <v>0</v>
      </c>
      <c r="Y1030" s="2245">
        <f t="shared" si="770"/>
        <v>0</v>
      </c>
      <c r="Z1030" s="2207">
        <f t="shared" si="771"/>
        <v>0</v>
      </c>
      <c r="AA1030" s="2245">
        <v>530</v>
      </c>
      <c r="AB1030" s="2206">
        <v>7500</v>
      </c>
      <c r="AC1030" s="2206">
        <v>7500</v>
      </c>
      <c r="AD1030" s="2206">
        <v>5000</v>
      </c>
      <c r="AE1030" s="2206">
        <f t="shared" si="783"/>
        <v>20000</v>
      </c>
      <c r="AF1030" s="2206">
        <f t="shared" si="750"/>
        <v>10600000</v>
      </c>
      <c r="AG1030" s="2206">
        <f t="shared" si="751"/>
        <v>3975000</v>
      </c>
      <c r="AH1030" s="2206">
        <f t="shared" si="752"/>
        <v>3975000</v>
      </c>
      <c r="AI1030" s="2207">
        <f t="shared" si="753"/>
        <v>2650000</v>
      </c>
      <c r="AJ1030" s="2246">
        <v>530.1</v>
      </c>
      <c r="AK1030" s="2075">
        <v>7500</v>
      </c>
      <c r="AL1030" s="2075">
        <v>7500</v>
      </c>
      <c r="AM1030" s="2075">
        <v>5000</v>
      </c>
      <c r="AN1030" s="2206">
        <f t="shared" si="784"/>
        <v>20000</v>
      </c>
      <c r="AO1030" s="2206">
        <f t="shared" si="754"/>
        <v>10602000</v>
      </c>
      <c r="AP1030" s="2206">
        <f t="shared" si="755"/>
        <v>3975750</v>
      </c>
      <c r="AQ1030" s="2206">
        <f t="shared" si="756"/>
        <v>3975750</v>
      </c>
      <c r="AR1030" s="2206">
        <f t="shared" si="757"/>
        <v>2650500</v>
      </c>
      <c r="AS1030" s="2245">
        <v>530.1</v>
      </c>
      <c r="AT1030" s="2075">
        <v>7500</v>
      </c>
      <c r="AU1030" s="2075">
        <v>7500</v>
      </c>
      <c r="AV1030" s="2075">
        <v>5000</v>
      </c>
      <c r="AW1030" s="2206">
        <f t="shared" si="785"/>
        <v>20000</v>
      </c>
      <c r="AX1030" s="2206">
        <f t="shared" si="758"/>
        <v>10602000</v>
      </c>
      <c r="AY1030" s="2206">
        <f t="shared" si="759"/>
        <v>3975750</v>
      </c>
      <c r="AZ1030" s="2206">
        <f t="shared" si="760"/>
        <v>3975750</v>
      </c>
      <c r="BA1030" s="2206">
        <f t="shared" si="761"/>
        <v>2650500</v>
      </c>
      <c r="BB1030" s="2245">
        <f t="shared" si="772"/>
        <v>0</v>
      </c>
      <c r="BC1030" s="2207">
        <f t="shared" si="773"/>
        <v>0</v>
      </c>
      <c r="BD1030" s="2245">
        <f t="shared" si="780"/>
        <v>0.10000000000002274</v>
      </c>
      <c r="BE1030" s="2207">
        <f t="shared" si="781"/>
        <v>2000</v>
      </c>
      <c r="BF1030" s="2246">
        <v>530.1</v>
      </c>
      <c r="BG1030" s="2075">
        <v>7500</v>
      </c>
      <c r="BH1030" s="2075">
        <v>7500</v>
      </c>
      <c r="BI1030" s="2075">
        <v>5000</v>
      </c>
      <c r="BJ1030" s="2206">
        <f t="shared" si="786"/>
        <v>20000</v>
      </c>
      <c r="BK1030" s="2206">
        <f t="shared" si="762"/>
        <v>10602000</v>
      </c>
      <c r="BL1030" s="2206">
        <f t="shared" si="763"/>
        <v>3975750</v>
      </c>
      <c r="BM1030" s="2206">
        <f t="shared" si="764"/>
        <v>3975750</v>
      </c>
      <c r="BN1030" s="2206">
        <f t="shared" si="765"/>
        <v>2650500</v>
      </c>
      <c r="BO1030" s="2245">
        <v>530.1</v>
      </c>
      <c r="BP1030" s="2075">
        <v>7500</v>
      </c>
      <c r="BQ1030" s="2075">
        <v>7500</v>
      </c>
      <c r="BR1030" s="2075">
        <v>5000</v>
      </c>
      <c r="BS1030" s="2206">
        <f t="shared" si="787"/>
        <v>20000</v>
      </c>
      <c r="BT1030" s="2206">
        <f t="shared" si="766"/>
        <v>10602000</v>
      </c>
      <c r="BU1030" s="2206">
        <f t="shared" si="767"/>
        <v>3975750</v>
      </c>
      <c r="BV1030" s="2206">
        <f t="shared" si="768"/>
        <v>3975750</v>
      </c>
      <c r="BW1030" s="2206">
        <f t="shared" si="769"/>
        <v>2650500</v>
      </c>
      <c r="BX1030" s="2245">
        <f t="shared" si="774"/>
        <v>0</v>
      </c>
      <c r="BY1030" s="2207">
        <f t="shared" si="775"/>
        <v>0</v>
      </c>
      <c r="BZ1030" s="2211">
        <f t="shared" si="778"/>
        <v>0.10000000000002274</v>
      </c>
      <c r="CA1030" s="2212">
        <f t="shared" si="779"/>
        <v>2000</v>
      </c>
      <c r="CB1030" s="2083"/>
      <c r="CC1030" s="2083"/>
      <c r="CD1030" s="2237"/>
      <c r="CF1030" s="2200"/>
    </row>
    <row r="1031" spans="1:94" s="1974" customFormat="1" ht="18" customHeight="1" outlineLevel="1">
      <c r="A1031" s="2235" t="s">
        <v>4896</v>
      </c>
      <c r="B1031" s="2235" t="b">
        <v>1</v>
      </c>
      <c r="C1031" s="2201"/>
      <c r="D1031" s="2236" t="s">
        <v>4894</v>
      </c>
      <c r="E1031" s="2243" t="s">
        <v>4892</v>
      </c>
      <c r="F1031" s="2204" t="s">
        <v>365</v>
      </c>
      <c r="G1031" s="2244">
        <v>145.19999999999999</v>
      </c>
      <c r="H1031" s="2206">
        <v>13720</v>
      </c>
      <c r="I1031" s="2206">
        <v>2940</v>
      </c>
      <c r="J1031" s="2206"/>
      <c r="K1031" s="2206">
        <f t="shared" si="741"/>
        <v>16660</v>
      </c>
      <c r="L1031" s="2206">
        <f t="shared" si="742"/>
        <v>2419032</v>
      </c>
      <c r="M1031" s="2206">
        <f t="shared" si="743"/>
        <v>1992144</v>
      </c>
      <c r="N1031" s="2206">
        <f t="shared" si="744"/>
        <v>426888</v>
      </c>
      <c r="O1031" s="2206">
        <f t="shared" si="745"/>
        <v>0</v>
      </c>
      <c r="P1031" s="2244">
        <v>145.19999999999999</v>
      </c>
      <c r="Q1031" s="2206">
        <v>13720</v>
      </c>
      <c r="R1031" s="2206">
        <v>2940</v>
      </c>
      <c r="S1031" s="2206"/>
      <c r="T1031" s="2206">
        <f t="shared" si="782"/>
        <v>16660</v>
      </c>
      <c r="U1031" s="2206">
        <f t="shared" si="746"/>
        <v>2419032</v>
      </c>
      <c r="V1031" s="2206">
        <f t="shared" si="747"/>
        <v>1992144</v>
      </c>
      <c r="W1031" s="2206">
        <f t="shared" si="748"/>
        <v>426888</v>
      </c>
      <c r="X1031" s="2206">
        <f t="shared" si="749"/>
        <v>0</v>
      </c>
      <c r="Y1031" s="2245">
        <f t="shared" si="770"/>
        <v>0</v>
      </c>
      <c r="Z1031" s="2207">
        <f t="shared" si="771"/>
        <v>0</v>
      </c>
      <c r="AA1031" s="2245">
        <v>190.9</v>
      </c>
      <c r="AB1031" s="2206">
        <v>7500</v>
      </c>
      <c r="AC1031" s="2206">
        <v>7500</v>
      </c>
      <c r="AD1031" s="2206">
        <v>5000</v>
      </c>
      <c r="AE1031" s="2206">
        <f t="shared" si="783"/>
        <v>20000</v>
      </c>
      <c r="AF1031" s="2206">
        <f t="shared" si="750"/>
        <v>3818000</v>
      </c>
      <c r="AG1031" s="2206">
        <f t="shared" si="751"/>
        <v>1431750</v>
      </c>
      <c r="AH1031" s="2206">
        <f t="shared" si="752"/>
        <v>1431750</v>
      </c>
      <c r="AI1031" s="2207">
        <f t="shared" si="753"/>
        <v>954500</v>
      </c>
      <c r="AJ1031" s="2246">
        <v>145.19999999999999</v>
      </c>
      <c r="AK1031" s="2075">
        <v>7500</v>
      </c>
      <c r="AL1031" s="2075">
        <v>7500</v>
      </c>
      <c r="AM1031" s="2075">
        <v>5000</v>
      </c>
      <c r="AN1031" s="2206">
        <f t="shared" si="784"/>
        <v>20000</v>
      </c>
      <c r="AO1031" s="2206">
        <f t="shared" si="754"/>
        <v>2904000</v>
      </c>
      <c r="AP1031" s="2206">
        <f t="shared" si="755"/>
        <v>1089000</v>
      </c>
      <c r="AQ1031" s="2206">
        <f t="shared" si="756"/>
        <v>1089000</v>
      </c>
      <c r="AR1031" s="2206">
        <f t="shared" si="757"/>
        <v>726000</v>
      </c>
      <c r="AS1031" s="2245">
        <v>145.19999999999999</v>
      </c>
      <c r="AT1031" s="2075">
        <v>7500</v>
      </c>
      <c r="AU1031" s="2075">
        <v>7500</v>
      </c>
      <c r="AV1031" s="2075">
        <v>5000</v>
      </c>
      <c r="AW1031" s="2206">
        <f t="shared" si="785"/>
        <v>20000</v>
      </c>
      <c r="AX1031" s="2206">
        <f t="shared" si="758"/>
        <v>2904000</v>
      </c>
      <c r="AY1031" s="2206">
        <f t="shared" si="759"/>
        <v>1089000</v>
      </c>
      <c r="AZ1031" s="2206">
        <f t="shared" si="760"/>
        <v>1089000</v>
      </c>
      <c r="BA1031" s="2206">
        <f t="shared" si="761"/>
        <v>726000</v>
      </c>
      <c r="BB1031" s="2245">
        <f t="shared" si="772"/>
        <v>0</v>
      </c>
      <c r="BC1031" s="2207">
        <f t="shared" si="773"/>
        <v>0</v>
      </c>
      <c r="BD1031" s="2245">
        <f t="shared" si="780"/>
        <v>-45.700000000000017</v>
      </c>
      <c r="BE1031" s="2207">
        <f t="shared" si="781"/>
        <v>-914000</v>
      </c>
      <c r="BF1031" s="2246">
        <v>145.19999999999999</v>
      </c>
      <c r="BG1031" s="2075">
        <v>7500</v>
      </c>
      <c r="BH1031" s="2075">
        <v>7500</v>
      </c>
      <c r="BI1031" s="2075">
        <v>5000</v>
      </c>
      <c r="BJ1031" s="2206">
        <f t="shared" si="786"/>
        <v>20000</v>
      </c>
      <c r="BK1031" s="2206">
        <f t="shared" si="762"/>
        <v>2904000</v>
      </c>
      <c r="BL1031" s="2206">
        <f t="shared" si="763"/>
        <v>1089000</v>
      </c>
      <c r="BM1031" s="2206">
        <f t="shared" si="764"/>
        <v>1089000</v>
      </c>
      <c r="BN1031" s="2206">
        <f t="shared" si="765"/>
        <v>726000</v>
      </c>
      <c r="BO1031" s="2245">
        <v>145.19999999999999</v>
      </c>
      <c r="BP1031" s="2075">
        <v>7500</v>
      </c>
      <c r="BQ1031" s="2075">
        <v>7500</v>
      </c>
      <c r="BR1031" s="2075">
        <v>5000</v>
      </c>
      <c r="BS1031" s="2206">
        <f t="shared" si="787"/>
        <v>20000</v>
      </c>
      <c r="BT1031" s="2206">
        <f t="shared" si="766"/>
        <v>2904000</v>
      </c>
      <c r="BU1031" s="2206">
        <f t="shared" si="767"/>
        <v>1089000</v>
      </c>
      <c r="BV1031" s="2206">
        <f t="shared" si="768"/>
        <v>1089000</v>
      </c>
      <c r="BW1031" s="2206">
        <f t="shared" si="769"/>
        <v>726000</v>
      </c>
      <c r="BX1031" s="2245">
        <f t="shared" si="774"/>
        <v>0</v>
      </c>
      <c r="BY1031" s="2207">
        <f t="shared" si="775"/>
        <v>0</v>
      </c>
      <c r="BZ1031" s="2211">
        <f t="shared" si="778"/>
        <v>-45.700000000000017</v>
      </c>
      <c r="CA1031" s="2212">
        <f t="shared" si="779"/>
        <v>-914000</v>
      </c>
      <c r="CB1031" s="2083"/>
      <c r="CC1031" s="2083"/>
      <c r="CD1031" s="2237"/>
      <c r="CF1031" s="2200"/>
    </row>
    <row r="1032" spans="1:94" s="1974" customFormat="1" ht="18" customHeight="1" outlineLevel="1">
      <c r="A1032" s="2235" t="s">
        <v>4897</v>
      </c>
      <c r="B1032" s="2235" t="b">
        <v>1</v>
      </c>
      <c r="C1032" s="2201"/>
      <c r="D1032" s="2236" t="s">
        <v>4887</v>
      </c>
      <c r="E1032" s="2243" t="s">
        <v>4898</v>
      </c>
      <c r="F1032" s="2204" t="s">
        <v>365</v>
      </c>
      <c r="G1032" s="2244">
        <v>78.400000000000006</v>
      </c>
      <c r="H1032" s="2206">
        <v>12340</v>
      </c>
      <c r="I1032" s="2206">
        <v>4410</v>
      </c>
      <c r="J1032" s="2206"/>
      <c r="K1032" s="2206">
        <f t="shared" si="741"/>
        <v>16750</v>
      </c>
      <c r="L1032" s="2206">
        <f t="shared" si="742"/>
        <v>1313200</v>
      </c>
      <c r="M1032" s="2206">
        <f t="shared" si="743"/>
        <v>967456</v>
      </c>
      <c r="N1032" s="2206">
        <f t="shared" si="744"/>
        <v>345744</v>
      </c>
      <c r="O1032" s="2206">
        <f t="shared" si="745"/>
        <v>0</v>
      </c>
      <c r="P1032" s="2244">
        <v>78.400000000000006</v>
      </c>
      <c r="Q1032" s="2206">
        <v>12340</v>
      </c>
      <c r="R1032" s="2206">
        <v>4410</v>
      </c>
      <c r="S1032" s="2206"/>
      <c r="T1032" s="2206">
        <f t="shared" si="782"/>
        <v>16750</v>
      </c>
      <c r="U1032" s="2206">
        <f t="shared" si="746"/>
        <v>1313200</v>
      </c>
      <c r="V1032" s="2206">
        <f t="shared" si="747"/>
        <v>967456</v>
      </c>
      <c r="W1032" s="2206">
        <f t="shared" si="748"/>
        <v>345744</v>
      </c>
      <c r="X1032" s="2206">
        <f t="shared" si="749"/>
        <v>0</v>
      </c>
      <c r="Y1032" s="2245">
        <f t="shared" si="770"/>
        <v>0</v>
      </c>
      <c r="Z1032" s="2207">
        <f t="shared" si="771"/>
        <v>0</v>
      </c>
      <c r="AA1032" s="2245">
        <v>142.19999999999999</v>
      </c>
      <c r="AB1032" s="2206">
        <v>7500</v>
      </c>
      <c r="AC1032" s="2206">
        <v>7500</v>
      </c>
      <c r="AD1032" s="2206">
        <v>5000</v>
      </c>
      <c r="AE1032" s="2206">
        <f t="shared" si="783"/>
        <v>20000</v>
      </c>
      <c r="AF1032" s="2206">
        <f t="shared" si="750"/>
        <v>2844000</v>
      </c>
      <c r="AG1032" s="2206">
        <f t="shared" si="751"/>
        <v>1066500</v>
      </c>
      <c r="AH1032" s="2206">
        <f t="shared" si="752"/>
        <v>1066500</v>
      </c>
      <c r="AI1032" s="2207">
        <f t="shared" si="753"/>
        <v>711000</v>
      </c>
      <c r="AJ1032" s="2246">
        <v>78.400000000000006</v>
      </c>
      <c r="AK1032" s="2075">
        <v>7500</v>
      </c>
      <c r="AL1032" s="2075">
        <v>7500</v>
      </c>
      <c r="AM1032" s="2075">
        <v>5000</v>
      </c>
      <c r="AN1032" s="2206">
        <f t="shared" si="784"/>
        <v>20000</v>
      </c>
      <c r="AO1032" s="2206">
        <f t="shared" si="754"/>
        <v>1568000</v>
      </c>
      <c r="AP1032" s="2206">
        <f t="shared" si="755"/>
        <v>588000</v>
      </c>
      <c r="AQ1032" s="2206">
        <f t="shared" si="756"/>
        <v>588000</v>
      </c>
      <c r="AR1032" s="2206">
        <f t="shared" si="757"/>
        <v>392000</v>
      </c>
      <c r="AS1032" s="2245">
        <v>78.400000000000006</v>
      </c>
      <c r="AT1032" s="2075">
        <v>7500</v>
      </c>
      <c r="AU1032" s="2075">
        <v>7500</v>
      </c>
      <c r="AV1032" s="2075">
        <v>5000</v>
      </c>
      <c r="AW1032" s="2206">
        <f t="shared" si="785"/>
        <v>20000</v>
      </c>
      <c r="AX1032" s="2206">
        <f t="shared" si="758"/>
        <v>1568000</v>
      </c>
      <c r="AY1032" s="2206">
        <f t="shared" si="759"/>
        <v>588000</v>
      </c>
      <c r="AZ1032" s="2206">
        <f t="shared" si="760"/>
        <v>588000</v>
      </c>
      <c r="BA1032" s="2206">
        <f t="shared" si="761"/>
        <v>392000</v>
      </c>
      <c r="BB1032" s="2245">
        <f t="shared" si="772"/>
        <v>0</v>
      </c>
      <c r="BC1032" s="2207">
        <f t="shared" si="773"/>
        <v>0</v>
      </c>
      <c r="BD1032" s="2245">
        <f t="shared" si="780"/>
        <v>-63.799999999999983</v>
      </c>
      <c r="BE1032" s="2207">
        <f t="shared" si="781"/>
        <v>-1276000</v>
      </c>
      <c r="BF1032" s="2246">
        <v>78.400000000000006</v>
      </c>
      <c r="BG1032" s="2075">
        <v>7500</v>
      </c>
      <c r="BH1032" s="2075">
        <v>7500</v>
      </c>
      <c r="BI1032" s="2075">
        <v>5000</v>
      </c>
      <c r="BJ1032" s="2206">
        <f t="shared" si="786"/>
        <v>20000</v>
      </c>
      <c r="BK1032" s="2206">
        <f t="shared" si="762"/>
        <v>1568000</v>
      </c>
      <c r="BL1032" s="2206">
        <f t="shared" si="763"/>
        <v>588000</v>
      </c>
      <c r="BM1032" s="2206">
        <f t="shared" si="764"/>
        <v>588000</v>
      </c>
      <c r="BN1032" s="2206">
        <f t="shared" si="765"/>
        <v>392000</v>
      </c>
      <c r="BO1032" s="2245">
        <v>78.400000000000006</v>
      </c>
      <c r="BP1032" s="2075">
        <v>7500</v>
      </c>
      <c r="BQ1032" s="2075">
        <v>7500</v>
      </c>
      <c r="BR1032" s="2075">
        <v>5000</v>
      </c>
      <c r="BS1032" s="2206">
        <f t="shared" si="787"/>
        <v>20000</v>
      </c>
      <c r="BT1032" s="2206">
        <f t="shared" si="766"/>
        <v>1568000</v>
      </c>
      <c r="BU1032" s="2206">
        <f t="shared" si="767"/>
        <v>588000</v>
      </c>
      <c r="BV1032" s="2206">
        <f t="shared" si="768"/>
        <v>588000</v>
      </c>
      <c r="BW1032" s="2206">
        <f t="shared" si="769"/>
        <v>392000</v>
      </c>
      <c r="BX1032" s="2245">
        <f t="shared" si="774"/>
        <v>0</v>
      </c>
      <c r="BY1032" s="2207">
        <f t="shared" si="775"/>
        <v>0</v>
      </c>
      <c r="BZ1032" s="2211">
        <f t="shared" si="778"/>
        <v>-63.799999999999983</v>
      </c>
      <c r="CA1032" s="2212">
        <f t="shared" si="779"/>
        <v>-1276000</v>
      </c>
      <c r="CB1032" s="2083"/>
      <c r="CC1032" s="2083"/>
      <c r="CD1032" s="2237"/>
      <c r="CF1032" s="2200"/>
    </row>
    <row r="1033" spans="1:94" s="1974" customFormat="1" ht="18" customHeight="1" outlineLevel="1">
      <c r="A1033" s="2235" t="s">
        <v>4899</v>
      </c>
      <c r="B1033" s="2235" t="b">
        <v>1</v>
      </c>
      <c r="C1033" s="2201"/>
      <c r="D1033" s="2236" t="s">
        <v>4887</v>
      </c>
      <c r="E1033" s="2243" t="s">
        <v>4900</v>
      </c>
      <c r="F1033" s="2204" t="s">
        <v>365</v>
      </c>
      <c r="G1033" s="2244">
        <v>393.2</v>
      </c>
      <c r="H1033" s="2206">
        <v>11800</v>
      </c>
      <c r="I1033" s="2206">
        <v>2700</v>
      </c>
      <c r="J1033" s="2206"/>
      <c r="K1033" s="2206">
        <f t="shared" si="741"/>
        <v>14500</v>
      </c>
      <c r="L1033" s="2206">
        <f t="shared" si="742"/>
        <v>5701400</v>
      </c>
      <c r="M1033" s="2206">
        <f t="shared" si="743"/>
        <v>4639760</v>
      </c>
      <c r="N1033" s="2206">
        <f t="shared" si="744"/>
        <v>1061640</v>
      </c>
      <c r="O1033" s="2206">
        <f t="shared" si="745"/>
        <v>0</v>
      </c>
      <c r="P1033" s="2244">
        <v>393.2</v>
      </c>
      <c r="Q1033" s="2206">
        <v>11800</v>
      </c>
      <c r="R1033" s="2206">
        <v>2700</v>
      </c>
      <c r="S1033" s="2206"/>
      <c r="T1033" s="2206">
        <f t="shared" si="782"/>
        <v>14500</v>
      </c>
      <c r="U1033" s="2206">
        <f t="shared" si="746"/>
        <v>5701400</v>
      </c>
      <c r="V1033" s="2206">
        <f t="shared" si="747"/>
        <v>4639760</v>
      </c>
      <c r="W1033" s="2206">
        <f t="shared" si="748"/>
        <v>1061640</v>
      </c>
      <c r="X1033" s="2206">
        <f t="shared" si="749"/>
        <v>0</v>
      </c>
      <c r="Y1033" s="2245">
        <f t="shared" si="770"/>
        <v>0</v>
      </c>
      <c r="Z1033" s="2207">
        <f t="shared" si="771"/>
        <v>0</v>
      </c>
      <c r="AA1033" s="2245">
        <v>393</v>
      </c>
      <c r="AB1033" s="2206">
        <v>7500</v>
      </c>
      <c r="AC1033" s="2206">
        <v>7500</v>
      </c>
      <c r="AD1033" s="2206">
        <v>5000</v>
      </c>
      <c r="AE1033" s="2206">
        <f t="shared" si="783"/>
        <v>20000</v>
      </c>
      <c r="AF1033" s="2206">
        <f t="shared" si="750"/>
        <v>7860000</v>
      </c>
      <c r="AG1033" s="2206">
        <f t="shared" si="751"/>
        <v>2947500</v>
      </c>
      <c r="AH1033" s="2206">
        <f t="shared" si="752"/>
        <v>2947500</v>
      </c>
      <c r="AI1033" s="2207">
        <f t="shared" si="753"/>
        <v>1965000</v>
      </c>
      <c r="AJ1033" s="2246">
        <v>393.2</v>
      </c>
      <c r="AK1033" s="2075">
        <v>7500</v>
      </c>
      <c r="AL1033" s="2075">
        <v>7500</v>
      </c>
      <c r="AM1033" s="2075">
        <v>5000</v>
      </c>
      <c r="AN1033" s="2206">
        <f t="shared" si="784"/>
        <v>20000</v>
      </c>
      <c r="AO1033" s="2206">
        <f t="shared" si="754"/>
        <v>7864000</v>
      </c>
      <c r="AP1033" s="2206">
        <f t="shared" si="755"/>
        <v>2949000</v>
      </c>
      <c r="AQ1033" s="2206">
        <f t="shared" si="756"/>
        <v>2949000</v>
      </c>
      <c r="AR1033" s="2206">
        <f t="shared" si="757"/>
        <v>1966000</v>
      </c>
      <c r="AS1033" s="2245">
        <v>393.2</v>
      </c>
      <c r="AT1033" s="2075">
        <v>7500</v>
      </c>
      <c r="AU1033" s="2075">
        <v>7500</v>
      </c>
      <c r="AV1033" s="2075">
        <v>5000</v>
      </c>
      <c r="AW1033" s="2206">
        <f t="shared" si="785"/>
        <v>20000</v>
      </c>
      <c r="AX1033" s="2206">
        <f t="shared" si="758"/>
        <v>7864000</v>
      </c>
      <c r="AY1033" s="2206">
        <f t="shared" si="759"/>
        <v>2949000</v>
      </c>
      <c r="AZ1033" s="2206">
        <f t="shared" si="760"/>
        <v>2949000</v>
      </c>
      <c r="BA1033" s="2206">
        <f t="shared" si="761"/>
        <v>1966000</v>
      </c>
      <c r="BB1033" s="2245">
        <f t="shared" si="772"/>
        <v>0</v>
      </c>
      <c r="BC1033" s="2207">
        <f t="shared" si="773"/>
        <v>0</v>
      </c>
      <c r="BD1033" s="2245">
        <f t="shared" si="780"/>
        <v>0.19999999999998863</v>
      </c>
      <c r="BE1033" s="2207">
        <f t="shared" si="781"/>
        <v>4000</v>
      </c>
      <c r="BF1033" s="2246">
        <v>393.2</v>
      </c>
      <c r="BG1033" s="2075">
        <v>7500</v>
      </c>
      <c r="BH1033" s="2075">
        <v>7500</v>
      </c>
      <c r="BI1033" s="2075">
        <v>5000</v>
      </c>
      <c r="BJ1033" s="2206">
        <f t="shared" si="786"/>
        <v>20000</v>
      </c>
      <c r="BK1033" s="2206">
        <f t="shared" si="762"/>
        <v>7864000</v>
      </c>
      <c r="BL1033" s="2206">
        <f t="shared" si="763"/>
        <v>2949000</v>
      </c>
      <c r="BM1033" s="2206">
        <f t="shared" si="764"/>
        <v>2949000</v>
      </c>
      <c r="BN1033" s="2206">
        <f t="shared" si="765"/>
        <v>1966000</v>
      </c>
      <c r="BO1033" s="2245">
        <v>393.2</v>
      </c>
      <c r="BP1033" s="2075">
        <v>7500</v>
      </c>
      <c r="BQ1033" s="2075">
        <v>7500</v>
      </c>
      <c r="BR1033" s="2075">
        <v>5000</v>
      </c>
      <c r="BS1033" s="2206">
        <f t="shared" si="787"/>
        <v>20000</v>
      </c>
      <c r="BT1033" s="2206">
        <f t="shared" si="766"/>
        <v>7864000</v>
      </c>
      <c r="BU1033" s="2206">
        <f t="shared" si="767"/>
        <v>2949000</v>
      </c>
      <c r="BV1033" s="2206">
        <f t="shared" si="768"/>
        <v>2949000</v>
      </c>
      <c r="BW1033" s="2206">
        <f t="shared" si="769"/>
        <v>1966000</v>
      </c>
      <c r="BX1033" s="2245">
        <f t="shared" si="774"/>
        <v>0</v>
      </c>
      <c r="BY1033" s="2207">
        <f t="shared" si="775"/>
        <v>0</v>
      </c>
      <c r="BZ1033" s="2211">
        <f t="shared" si="778"/>
        <v>0.19999999999998863</v>
      </c>
      <c r="CA1033" s="2212">
        <f t="shared" si="779"/>
        <v>4000</v>
      </c>
      <c r="CB1033" s="2083"/>
      <c r="CC1033" s="2083"/>
      <c r="CD1033" s="2237"/>
      <c r="CF1033" s="2200"/>
    </row>
    <row r="1034" spans="1:94" s="1974" customFormat="1" ht="18" customHeight="1" outlineLevel="1">
      <c r="A1034" s="2235" t="s">
        <v>4901</v>
      </c>
      <c r="B1034" s="2235" t="b">
        <v>1</v>
      </c>
      <c r="C1034" s="2201"/>
      <c r="D1034" s="2236" t="s">
        <v>4887</v>
      </c>
      <c r="E1034" s="2243" t="s">
        <v>4902</v>
      </c>
      <c r="F1034" s="2204" t="s">
        <v>365</v>
      </c>
      <c r="G1034" s="2244">
        <v>76.099999999999994</v>
      </c>
      <c r="H1034" s="2206">
        <v>13720</v>
      </c>
      <c r="I1034" s="2206">
        <v>2940</v>
      </c>
      <c r="J1034" s="2206"/>
      <c r="K1034" s="2206">
        <f t="shared" si="741"/>
        <v>16660</v>
      </c>
      <c r="L1034" s="2206">
        <f t="shared" si="742"/>
        <v>1267826</v>
      </c>
      <c r="M1034" s="2206">
        <f t="shared" si="743"/>
        <v>1044092</v>
      </c>
      <c r="N1034" s="2206">
        <f t="shared" si="744"/>
        <v>223734</v>
      </c>
      <c r="O1034" s="2206">
        <f t="shared" si="745"/>
        <v>0</v>
      </c>
      <c r="P1034" s="2244">
        <v>76.099999999999994</v>
      </c>
      <c r="Q1034" s="2206">
        <v>13720</v>
      </c>
      <c r="R1034" s="2206">
        <v>2940</v>
      </c>
      <c r="S1034" s="2206"/>
      <c r="T1034" s="2206">
        <f t="shared" si="782"/>
        <v>16660</v>
      </c>
      <c r="U1034" s="2206">
        <f t="shared" si="746"/>
        <v>1267826</v>
      </c>
      <c r="V1034" s="2206">
        <f t="shared" si="747"/>
        <v>1044092</v>
      </c>
      <c r="W1034" s="2206">
        <f t="shared" si="748"/>
        <v>223734</v>
      </c>
      <c r="X1034" s="2206">
        <f t="shared" si="749"/>
        <v>0</v>
      </c>
      <c r="Y1034" s="2245">
        <f t="shared" si="770"/>
        <v>0</v>
      </c>
      <c r="Z1034" s="2207">
        <f t="shared" si="771"/>
        <v>0</v>
      </c>
      <c r="AA1034" s="2245">
        <v>86.8</v>
      </c>
      <c r="AB1034" s="2206">
        <v>7500</v>
      </c>
      <c r="AC1034" s="2206">
        <v>7500</v>
      </c>
      <c r="AD1034" s="2206">
        <v>5000</v>
      </c>
      <c r="AE1034" s="2206">
        <f t="shared" si="783"/>
        <v>20000</v>
      </c>
      <c r="AF1034" s="2206">
        <f t="shared" si="750"/>
        <v>1736000</v>
      </c>
      <c r="AG1034" s="2206">
        <f t="shared" si="751"/>
        <v>651000</v>
      </c>
      <c r="AH1034" s="2206">
        <f t="shared" si="752"/>
        <v>651000</v>
      </c>
      <c r="AI1034" s="2207">
        <f t="shared" si="753"/>
        <v>434000</v>
      </c>
      <c r="AJ1034" s="2246">
        <v>76.099999999999994</v>
      </c>
      <c r="AK1034" s="2075">
        <v>7500</v>
      </c>
      <c r="AL1034" s="2075">
        <v>7500</v>
      </c>
      <c r="AM1034" s="2075">
        <v>5000</v>
      </c>
      <c r="AN1034" s="2206">
        <f t="shared" si="784"/>
        <v>20000</v>
      </c>
      <c r="AO1034" s="2206">
        <f t="shared" si="754"/>
        <v>1522000</v>
      </c>
      <c r="AP1034" s="2206">
        <f t="shared" si="755"/>
        <v>570750</v>
      </c>
      <c r="AQ1034" s="2206">
        <f t="shared" si="756"/>
        <v>570750</v>
      </c>
      <c r="AR1034" s="2206">
        <f t="shared" si="757"/>
        <v>380500</v>
      </c>
      <c r="AS1034" s="2245">
        <v>76.099999999999994</v>
      </c>
      <c r="AT1034" s="2075">
        <v>7500</v>
      </c>
      <c r="AU1034" s="2075">
        <v>7500</v>
      </c>
      <c r="AV1034" s="2075">
        <v>5000</v>
      </c>
      <c r="AW1034" s="2206">
        <f t="shared" si="785"/>
        <v>20000</v>
      </c>
      <c r="AX1034" s="2206">
        <f t="shared" si="758"/>
        <v>1522000</v>
      </c>
      <c r="AY1034" s="2206">
        <f t="shared" si="759"/>
        <v>570750</v>
      </c>
      <c r="AZ1034" s="2206">
        <f t="shared" si="760"/>
        <v>570750</v>
      </c>
      <c r="BA1034" s="2206">
        <f t="shared" si="761"/>
        <v>380500</v>
      </c>
      <c r="BB1034" s="2245">
        <f t="shared" si="772"/>
        <v>0</v>
      </c>
      <c r="BC1034" s="2207">
        <f t="shared" si="773"/>
        <v>0</v>
      </c>
      <c r="BD1034" s="2245">
        <f t="shared" si="780"/>
        <v>-10.700000000000003</v>
      </c>
      <c r="BE1034" s="2207">
        <f t="shared" si="781"/>
        <v>-214000</v>
      </c>
      <c r="BF1034" s="2246">
        <v>76.099999999999994</v>
      </c>
      <c r="BG1034" s="2075">
        <v>7500</v>
      </c>
      <c r="BH1034" s="2075">
        <v>7500</v>
      </c>
      <c r="BI1034" s="2075">
        <v>5000</v>
      </c>
      <c r="BJ1034" s="2206">
        <f t="shared" si="786"/>
        <v>20000</v>
      </c>
      <c r="BK1034" s="2206">
        <f t="shared" si="762"/>
        <v>1522000</v>
      </c>
      <c r="BL1034" s="2206">
        <f t="shared" si="763"/>
        <v>570750</v>
      </c>
      <c r="BM1034" s="2206">
        <f t="shared" si="764"/>
        <v>570750</v>
      </c>
      <c r="BN1034" s="2206">
        <f t="shared" si="765"/>
        <v>380500</v>
      </c>
      <c r="BO1034" s="2245">
        <v>76.099999999999994</v>
      </c>
      <c r="BP1034" s="2075">
        <v>7500</v>
      </c>
      <c r="BQ1034" s="2075">
        <v>7500</v>
      </c>
      <c r="BR1034" s="2075">
        <v>5000</v>
      </c>
      <c r="BS1034" s="2206">
        <f t="shared" si="787"/>
        <v>20000</v>
      </c>
      <c r="BT1034" s="2206">
        <f t="shared" si="766"/>
        <v>1522000</v>
      </c>
      <c r="BU1034" s="2206">
        <f t="shared" si="767"/>
        <v>570750</v>
      </c>
      <c r="BV1034" s="2206">
        <f t="shared" si="768"/>
        <v>570750</v>
      </c>
      <c r="BW1034" s="2206">
        <f t="shared" si="769"/>
        <v>380500</v>
      </c>
      <c r="BX1034" s="2245">
        <f t="shared" si="774"/>
        <v>0</v>
      </c>
      <c r="BY1034" s="2207">
        <f t="shared" si="775"/>
        <v>0</v>
      </c>
      <c r="BZ1034" s="2211">
        <f t="shared" si="778"/>
        <v>-10.700000000000003</v>
      </c>
      <c r="CA1034" s="2212">
        <f t="shared" si="779"/>
        <v>-214000</v>
      </c>
      <c r="CB1034" s="2083"/>
      <c r="CC1034" s="2083"/>
      <c r="CD1034" s="2237"/>
      <c r="CF1034" s="2200"/>
    </row>
    <row r="1035" spans="1:94" s="1974" customFormat="1" ht="18" customHeight="1" outlineLevel="1">
      <c r="A1035" s="2235" t="s">
        <v>4903</v>
      </c>
      <c r="B1035" s="2235" t="b">
        <v>1</v>
      </c>
      <c r="C1035" s="2201"/>
      <c r="D1035" s="2236" t="s">
        <v>4904</v>
      </c>
      <c r="E1035" s="2243" t="s">
        <v>4905</v>
      </c>
      <c r="F1035" s="2204" t="s">
        <v>365</v>
      </c>
      <c r="G1035" s="2244">
        <v>632.6</v>
      </c>
      <c r="H1035" s="2206"/>
      <c r="I1035" s="2206">
        <v>7200</v>
      </c>
      <c r="J1035" s="2206">
        <v>30</v>
      </c>
      <c r="K1035" s="2206">
        <f t="shared" si="741"/>
        <v>7230</v>
      </c>
      <c r="L1035" s="2206">
        <f t="shared" si="742"/>
        <v>4573698</v>
      </c>
      <c r="M1035" s="2206">
        <f t="shared" si="743"/>
        <v>0</v>
      </c>
      <c r="N1035" s="2206">
        <f t="shared" si="744"/>
        <v>4554720</v>
      </c>
      <c r="O1035" s="2206">
        <f t="shared" si="745"/>
        <v>18978</v>
      </c>
      <c r="P1035" s="2244">
        <v>632.6</v>
      </c>
      <c r="Q1035" s="2206"/>
      <c r="R1035" s="2206">
        <v>7200</v>
      </c>
      <c r="S1035" s="2206">
        <v>30</v>
      </c>
      <c r="T1035" s="2206">
        <f t="shared" si="782"/>
        <v>7230</v>
      </c>
      <c r="U1035" s="2206">
        <f t="shared" si="746"/>
        <v>4573698</v>
      </c>
      <c r="V1035" s="2206">
        <f t="shared" si="747"/>
        <v>0</v>
      </c>
      <c r="W1035" s="2206">
        <f t="shared" si="748"/>
        <v>4554720</v>
      </c>
      <c r="X1035" s="2206">
        <f t="shared" si="749"/>
        <v>18978</v>
      </c>
      <c r="Y1035" s="2245">
        <f t="shared" si="770"/>
        <v>0</v>
      </c>
      <c r="Z1035" s="2207">
        <f t="shared" si="771"/>
        <v>0</v>
      </c>
      <c r="AA1035" s="2245">
        <v>691.7</v>
      </c>
      <c r="AB1035" s="2206">
        <v>5000</v>
      </c>
      <c r="AC1035" s="2206">
        <v>5000</v>
      </c>
      <c r="AD1035" s="2206">
        <v>3000</v>
      </c>
      <c r="AE1035" s="2206">
        <f t="shared" si="783"/>
        <v>13000</v>
      </c>
      <c r="AF1035" s="2206">
        <f t="shared" si="750"/>
        <v>8992100</v>
      </c>
      <c r="AG1035" s="2206">
        <f t="shared" si="751"/>
        <v>3458500</v>
      </c>
      <c r="AH1035" s="2206">
        <f t="shared" si="752"/>
        <v>3458500</v>
      </c>
      <c r="AI1035" s="2207">
        <f t="shared" si="753"/>
        <v>2075100</v>
      </c>
      <c r="AJ1035" s="2246">
        <v>632.6</v>
      </c>
      <c r="AK1035" s="2075">
        <v>5000</v>
      </c>
      <c r="AL1035" s="2075">
        <v>5000</v>
      </c>
      <c r="AM1035" s="2075">
        <v>3000</v>
      </c>
      <c r="AN1035" s="2206">
        <f t="shared" si="784"/>
        <v>13000</v>
      </c>
      <c r="AO1035" s="2206">
        <f t="shared" si="754"/>
        <v>8223800</v>
      </c>
      <c r="AP1035" s="2206">
        <f t="shared" si="755"/>
        <v>3163000</v>
      </c>
      <c r="AQ1035" s="2206">
        <f t="shared" si="756"/>
        <v>3163000</v>
      </c>
      <c r="AR1035" s="2206">
        <f t="shared" si="757"/>
        <v>1897800</v>
      </c>
      <c r="AS1035" s="2245">
        <v>632.6</v>
      </c>
      <c r="AT1035" s="2075">
        <v>5000</v>
      </c>
      <c r="AU1035" s="2075">
        <v>5000</v>
      </c>
      <c r="AV1035" s="2075">
        <v>3000</v>
      </c>
      <c r="AW1035" s="2206">
        <f t="shared" si="785"/>
        <v>13000</v>
      </c>
      <c r="AX1035" s="2206">
        <f t="shared" si="758"/>
        <v>8223800</v>
      </c>
      <c r="AY1035" s="2206">
        <f t="shared" si="759"/>
        <v>3163000</v>
      </c>
      <c r="AZ1035" s="2206">
        <f t="shared" si="760"/>
        <v>3163000</v>
      </c>
      <c r="BA1035" s="2206">
        <f t="shared" si="761"/>
        <v>1897800</v>
      </c>
      <c r="BB1035" s="2245">
        <f t="shared" si="772"/>
        <v>0</v>
      </c>
      <c r="BC1035" s="2207">
        <f t="shared" si="773"/>
        <v>0</v>
      </c>
      <c r="BD1035" s="2245">
        <f t="shared" si="780"/>
        <v>-59.100000000000023</v>
      </c>
      <c r="BE1035" s="2207">
        <f t="shared" si="781"/>
        <v>-768300</v>
      </c>
      <c r="BF1035" s="2246">
        <v>632.6</v>
      </c>
      <c r="BG1035" s="2075">
        <v>5000</v>
      </c>
      <c r="BH1035" s="2075">
        <v>5000</v>
      </c>
      <c r="BI1035" s="2075">
        <v>3000</v>
      </c>
      <c r="BJ1035" s="2206">
        <f t="shared" si="786"/>
        <v>13000</v>
      </c>
      <c r="BK1035" s="2206">
        <f t="shared" si="762"/>
        <v>8223800</v>
      </c>
      <c r="BL1035" s="2206">
        <f t="shared" si="763"/>
        <v>3163000</v>
      </c>
      <c r="BM1035" s="2206">
        <f t="shared" si="764"/>
        <v>3163000</v>
      </c>
      <c r="BN1035" s="2206">
        <f t="shared" si="765"/>
        <v>1897800</v>
      </c>
      <c r="BO1035" s="2245">
        <v>632.6</v>
      </c>
      <c r="BP1035" s="2075">
        <v>5000</v>
      </c>
      <c r="BQ1035" s="2075">
        <v>5000</v>
      </c>
      <c r="BR1035" s="2075">
        <v>3000</v>
      </c>
      <c r="BS1035" s="2206">
        <f t="shared" si="787"/>
        <v>13000</v>
      </c>
      <c r="BT1035" s="2206">
        <f t="shared" si="766"/>
        <v>8223800</v>
      </c>
      <c r="BU1035" s="2206">
        <f t="shared" si="767"/>
        <v>3163000</v>
      </c>
      <c r="BV1035" s="2206">
        <f t="shared" si="768"/>
        <v>3163000</v>
      </c>
      <c r="BW1035" s="2206">
        <f t="shared" si="769"/>
        <v>1897800</v>
      </c>
      <c r="BX1035" s="2245">
        <f t="shared" si="774"/>
        <v>0</v>
      </c>
      <c r="BY1035" s="2207">
        <f t="shared" si="775"/>
        <v>0</v>
      </c>
      <c r="BZ1035" s="2211">
        <f t="shared" si="778"/>
        <v>-59.100000000000023</v>
      </c>
      <c r="CA1035" s="2212">
        <f t="shared" si="779"/>
        <v>-768300</v>
      </c>
      <c r="CB1035" s="2083"/>
      <c r="CC1035" s="2083"/>
      <c r="CD1035" s="2237"/>
      <c r="CF1035" s="2200"/>
    </row>
    <row r="1036" spans="1:94" s="1974" customFormat="1" ht="18" customHeight="1" outlineLevel="1">
      <c r="A1036" s="2250" t="s">
        <v>4906</v>
      </c>
      <c r="B1036" s="2250" t="b">
        <v>1</v>
      </c>
      <c r="C1036" s="2201"/>
      <c r="D1036" s="2236" t="s">
        <v>4904</v>
      </c>
      <c r="E1036" s="2243" t="s">
        <v>4907</v>
      </c>
      <c r="F1036" s="2204" t="s">
        <v>365</v>
      </c>
      <c r="G1036" s="2244">
        <v>70.599999999999994</v>
      </c>
      <c r="H1036" s="2251"/>
      <c r="I1036" s="2251">
        <v>14400</v>
      </c>
      <c r="J1036" s="2251">
        <v>60</v>
      </c>
      <c r="K1036" s="2206">
        <f t="shared" si="741"/>
        <v>14460</v>
      </c>
      <c r="L1036" s="2206">
        <f t="shared" si="742"/>
        <v>1020876</v>
      </c>
      <c r="M1036" s="2251">
        <f t="shared" si="743"/>
        <v>0</v>
      </c>
      <c r="N1036" s="2251">
        <f t="shared" si="744"/>
        <v>1016640</v>
      </c>
      <c r="O1036" s="2251">
        <f t="shared" si="745"/>
        <v>4236</v>
      </c>
      <c r="P1036" s="2244">
        <v>70.599999999999994</v>
      </c>
      <c r="Q1036" s="2251"/>
      <c r="R1036" s="2251">
        <v>14400</v>
      </c>
      <c r="S1036" s="2251">
        <v>60</v>
      </c>
      <c r="T1036" s="2206">
        <f t="shared" si="782"/>
        <v>14460</v>
      </c>
      <c r="U1036" s="2206">
        <f t="shared" si="746"/>
        <v>1020876</v>
      </c>
      <c r="V1036" s="2251">
        <f t="shared" si="747"/>
        <v>0</v>
      </c>
      <c r="W1036" s="2251">
        <f t="shared" si="748"/>
        <v>1016640</v>
      </c>
      <c r="X1036" s="2251">
        <f t="shared" si="749"/>
        <v>4236</v>
      </c>
      <c r="Y1036" s="2245">
        <f t="shared" si="770"/>
        <v>0</v>
      </c>
      <c r="Z1036" s="2207">
        <f t="shared" si="771"/>
        <v>0</v>
      </c>
      <c r="AA1036" s="2245"/>
      <c r="AB1036" s="2251"/>
      <c r="AC1036" s="2251"/>
      <c r="AD1036" s="2251"/>
      <c r="AE1036" s="2206">
        <f t="shared" si="783"/>
        <v>0</v>
      </c>
      <c r="AF1036" s="2206">
        <f t="shared" si="750"/>
        <v>0</v>
      </c>
      <c r="AG1036" s="2251">
        <f t="shared" si="751"/>
        <v>0</v>
      </c>
      <c r="AH1036" s="2251">
        <f t="shared" si="752"/>
        <v>0</v>
      </c>
      <c r="AI1036" s="2252">
        <f t="shared" si="753"/>
        <v>0</v>
      </c>
      <c r="AJ1036" s="2246">
        <v>70.599999999999994</v>
      </c>
      <c r="AK1036" s="2253">
        <v>10000</v>
      </c>
      <c r="AL1036" s="2253">
        <v>10000</v>
      </c>
      <c r="AM1036" s="2253">
        <v>6000</v>
      </c>
      <c r="AN1036" s="2206">
        <f t="shared" si="784"/>
        <v>26000</v>
      </c>
      <c r="AO1036" s="2206">
        <f t="shared" si="754"/>
        <v>1835600</v>
      </c>
      <c r="AP1036" s="2251">
        <f t="shared" si="755"/>
        <v>706000</v>
      </c>
      <c r="AQ1036" s="2251">
        <f t="shared" si="756"/>
        <v>706000</v>
      </c>
      <c r="AR1036" s="2251">
        <f t="shared" si="757"/>
        <v>423600</v>
      </c>
      <c r="AS1036" s="2245">
        <v>70.599999999999994</v>
      </c>
      <c r="AT1036" s="2253">
        <v>10000</v>
      </c>
      <c r="AU1036" s="2253">
        <v>10000</v>
      </c>
      <c r="AV1036" s="2253">
        <v>6000</v>
      </c>
      <c r="AW1036" s="2206">
        <f t="shared" si="785"/>
        <v>26000</v>
      </c>
      <c r="AX1036" s="2206">
        <f t="shared" si="758"/>
        <v>1835600</v>
      </c>
      <c r="AY1036" s="2251">
        <f t="shared" si="759"/>
        <v>706000</v>
      </c>
      <c r="AZ1036" s="2251">
        <f t="shared" si="760"/>
        <v>706000</v>
      </c>
      <c r="BA1036" s="2251">
        <f t="shared" si="761"/>
        <v>423600</v>
      </c>
      <c r="BB1036" s="2245">
        <f t="shared" si="772"/>
        <v>0</v>
      </c>
      <c r="BC1036" s="2207">
        <f t="shared" si="773"/>
        <v>0</v>
      </c>
      <c r="BD1036" s="2245">
        <f t="shared" si="780"/>
        <v>70.599999999999994</v>
      </c>
      <c r="BE1036" s="2207">
        <f t="shared" si="781"/>
        <v>1835600</v>
      </c>
      <c r="BF1036" s="2246">
        <v>70.599999999999994</v>
      </c>
      <c r="BG1036" s="2075">
        <v>10000</v>
      </c>
      <c r="BH1036" s="2075">
        <v>10000</v>
      </c>
      <c r="BI1036" s="2075">
        <v>6000</v>
      </c>
      <c r="BJ1036" s="2206">
        <f t="shared" si="786"/>
        <v>26000</v>
      </c>
      <c r="BK1036" s="2206">
        <f t="shared" si="762"/>
        <v>1835600</v>
      </c>
      <c r="BL1036" s="2206">
        <f t="shared" si="763"/>
        <v>706000</v>
      </c>
      <c r="BM1036" s="2206">
        <f t="shared" si="764"/>
        <v>706000</v>
      </c>
      <c r="BN1036" s="2206">
        <f t="shared" si="765"/>
        <v>423600</v>
      </c>
      <c r="BO1036" s="2245">
        <v>70.599999999999994</v>
      </c>
      <c r="BP1036" s="2075">
        <v>10000</v>
      </c>
      <c r="BQ1036" s="2075">
        <v>10000</v>
      </c>
      <c r="BR1036" s="2075">
        <v>6000</v>
      </c>
      <c r="BS1036" s="2206">
        <f t="shared" si="787"/>
        <v>26000</v>
      </c>
      <c r="BT1036" s="2206">
        <f t="shared" si="766"/>
        <v>1835600</v>
      </c>
      <c r="BU1036" s="2206">
        <f t="shared" si="767"/>
        <v>706000</v>
      </c>
      <c r="BV1036" s="2206">
        <f t="shared" si="768"/>
        <v>706000</v>
      </c>
      <c r="BW1036" s="2206">
        <f t="shared" si="769"/>
        <v>423600</v>
      </c>
      <c r="BX1036" s="2245">
        <f t="shared" si="774"/>
        <v>0</v>
      </c>
      <c r="BY1036" s="2207">
        <f t="shared" si="775"/>
        <v>0</v>
      </c>
      <c r="BZ1036" s="2211">
        <f t="shared" si="778"/>
        <v>70.599999999999994</v>
      </c>
      <c r="CA1036" s="2212">
        <f t="shared" si="779"/>
        <v>1835600</v>
      </c>
      <c r="CB1036" s="2083"/>
      <c r="CC1036" s="2083"/>
      <c r="CD1036" s="2237"/>
      <c r="CF1036" s="2200"/>
      <c r="CJ1036" s="1975"/>
      <c r="CK1036" s="1975"/>
      <c r="CL1036" s="1975"/>
      <c r="CM1036" s="1975"/>
      <c r="CN1036" s="1975"/>
      <c r="CO1036" s="1975"/>
      <c r="CP1036" s="1975"/>
    </row>
    <row r="1037" spans="1:94" s="1974" customFormat="1" ht="18" customHeight="1" outlineLevel="1">
      <c r="A1037" s="2235" t="s">
        <v>4908</v>
      </c>
      <c r="B1037" s="2235" t="b">
        <v>1</v>
      </c>
      <c r="C1037" s="2201"/>
      <c r="D1037" s="2236" t="s">
        <v>4909</v>
      </c>
      <c r="E1037" s="2243" t="s">
        <v>4910</v>
      </c>
      <c r="F1037" s="2204" t="s">
        <v>365</v>
      </c>
      <c r="G1037" s="2244">
        <v>34.6</v>
      </c>
      <c r="H1037" s="2206">
        <v>4080</v>
      </c>
      <c r="I1037" s="2206"/>
      <c r="J1037" s="2206"/>
      <c r="K1037" s="2206">
        <f t="shared" si="741"/>
        <v>4080</v>
      </c>
      <c r="L1037" s="2206">
        <f t="shared" si="742"/>
        <v>141168</v>
      </c>
      <c r="M1037" s="2206">
        <f t="shared" si="743"/>
        <v>141168</v>
      </c>
      <c r="N1037" s="2206">
        <f t="shared" si="744"/>
        <v>0</v>
      </c>
      <c r="O1037" s="2206">
        <f t="shared" si="745"/>
        <v>0</v>
      </c>
      <c r="P1037" s="2244">
        <v>34.6</v>
      </c>
      <c r="Q1037" s="2206">
        <v>4080</v>
      </c>
      <c r="R1037" s="2206"/>
      <c r="S1037" s="2206"/>
      <c r="T1037" s="2206">
        <f t="shared" si="782"/>
        <v>4080</v>
      </c>
      <c r="U1037" s="2206">
        <f t="shared" si="746"/>
        <v>141168</v>
      </c>
      <c r="V1037" s="2206">
        <f t="shared" si="747"/>
        <v>141168</v>
      </c>
      <c r="W1037" s="2206">
        <f t="shared" si="748"/>
        <v>0</v>
      </c>
      <c r="X1037" s="2206">
        <f t="shared" si="749"/>
        <v>0</v>
      </c>
      <c r="Y1037" s="2245">
        <f t="shared" si="770"/>
        <v>0</v>
      </c>
      <c r="Z1037" s="2207">
        <f t="shared" si="771"/>
        <v>0</v>
      </c>
      <c r="AA1037" s="2245">
        <v>34.6</v>
      </c>
      <c r="AB1037" s="2206">
        <v>14000</v>
      </c>
      <c r="AC1037" s="2206"/>
      <c r="AD1037" s="2206">
        <v>10000</v>
      </c>
      <c r="AE1037" s="2206">
        <f t="shared" si="783"/>
        <v>24000</v>
      </c>
      <c r="AF1037" s="2206">
        <f t="shared" si="750"/>
        <v>830400</v>
      </c>
      <c r="AG1037" s="2206">
        <f t="shared" si="751"/>
        <v>484400</v>
      </c>
      <c r="AH1037" s="2206">
        <f t="shared" si="752"/>
        <v>0</v>
      </c>
      <c r="AI1037" s="2207">
        <f t="shared" si="753"/>
        <v>346000</v>
      </c>
      <c r="AJ1037" s="2246">
        <v>34.6</v>
      </c>
      <c r="AK1037" s="2075">
        <v>14000</v>
      </c>
      <c r="AL1037" s="2075"/>
      <c r="AM1037" s="2075">
        <v>10000</v>
      </c>
      <c r="AN1037" s="2206">
        <f t="shared" si="784"/>
        <v>24000</v>
      </c>
      <c r="AO1037" s="2206">
        <f t="shared" si="754"/>
        <v>830400</v>
      </c>
      <c r="AP1037" s="2206">
        <f t="shared" si="755"/>
        <v>484400</v>
      </c>
      <c r="AQ1037" s="2206">
        <f t="shared" si="756"/>
        <v>0</v>
      </c>
      <c r="AR1037" s="2206">
        <f t="shared" si="757"/>
        <v>346000</v>
      </c>
      <c r="AS1037" s="2245">
        <v>34.6</v>
      </c>
      <c r="AT1037" s="2075">
        <v>14000</v>
      </c>
      <c r="AU1037" s="2075"/>
      <c r="AV1037" s="2075">
        <v>10000</v>
      </c>
      <c r="AW1037" s="2206">
        <f t="shared" si="785"/>
        <v>24000</v>
      </c>
      <c r="AX1037" s="2206">
        <f t="shared" si="758"/>
        <v>830400</v>
      </c>
      <c r="AY1037" s="2206">
        <f t="shared" si="759"/>
        <v>484400</v>
      </c>
      <c r="AZ1037" s="2206">
        <f t="shared" si="760"/>
        <v>0</v>
      </c>
      <c r="BA1037" s="2206">
        <f t="shared" si="761"/>
        <v>346000</v>
      </c>
      <c r="BB1037" s="2245">
        <f t="shared" si="772"/>
        <v>0</v>
      </c>
      <c r="BC1037" s="2207">
        <f t="shared" si="773"/>
        <v>0</v>
      </c>
      <c r="BD1037" s="2245">
        <f t="shared" si="780"/>
        <v>0</v>
      </c>
      <c r="BE1037" s="2207">
        <f t="shared" si="781"/>
        <v>0</v>
      </c>
      <c r="BF1037" s="2246">
        <v>34.6</v>
      </c>
      <c r="BG1037" s="2075">
        <v>14000</v>
      </c>
      <c r="BH1037" s="2075">
        <v>0</v>
      </c>
      <c r="BI1037" s="2075">
        <v>10000</v>
      </c>
      <c r="BJ1037" s="2206">
        <f t="shared" si="786"/>
        <v>24000</v>
      </c>
      <c r="BK1037" s="2206">
        <f t="shared" si="762"/>
        <v>830400</v>
      </c>
      <c r="BL1037" s="2206">
        <f t="shared" si="763"/>
        <v>484400</v>
      </c>
      <c r="BM1037" s="2206">
        <f t="shared" si="764"/>
        <v>0</v>
      </c>
      <c r="BN1037" s="2206">
        <f t="shared" si="765"/>
        <v>346000</v>
      </c>
      <c r="BO1037" s="2245">
        <v>34.6</v>
      </c>
      <c r="BP1037" s="2075">
        <v>14000</v>
      </c>
      <c r="BQ1037" s="2075">
        <v>0</v>
      </c>
      <c r="BR1037" s="2075">
        <v>10000</v>
      </c>
      <c r="BS1037" s="2206">
        <f t="shared" si="787"/>
        <v>24000</v>
      </c>
      <c r="BT1037" s="2206">
        <f t="shared" si="766"/>
        <v>830400</v>
      </c>
      <c r="BU1037" s="2206">
        <f t="shared" si="767"/>
        <v>484400</v>
      </c>
      <c r="BV1037" s="2206">
        <f t="shared" si="768"/>
        <v>0</v>
      </c>
      <c r="BW1037" s="2206">
        <f t="shared" si="769"/>
        <v>346000</v>
      </c>
      <c r="BX1037" s="2245">
        <f t="shared" si="774"/>
        <v>0</v>
      </c>
      <c r="BY1037" s="2207">
        <f t="shared" si="775"/>
        <v>0</v>
      </c>
      <c r="BZ1037" s="2211">
        <f t="shared" si="778"/>
        <v>0</v>
      </c>
      <c r="CA1037" s="2212">
        <f t="shared" si="779"/>
        <v>0</v>
      </c>
      <c r="CB1037" s="2083"/>
      <c r="CC1037" s="2083"/>
      <c r="CD1037" s="2237"/>
      <c r="CF1037" s="2200"/>
    </row>
    <row r="1038" spans="1:94" s="1974" customFormat="1" ht="18" customHeight="1" outlineLevel="1">
      <c r="A1038" s="2235" t="s">
        <v>4911</v>
      </c>
      <c r="B1038" s="2235" t="b">
        <v>1</v>
      </c>
      <c r="C1038" s="2201"/>
      <c r="D1038" s="2236" t="s">
        <v>4912</v>
      </c>
      <c r="E1038" s="2243" t="s">
        <v>4913</v>
      </c>
      <c r="F1038" s="2204" t="s">
        <v>365</v>
      </c>
      <c r="G1038" s="2244">
        <v>0</v>
      </c>
      <c r="H1038" s="2206">
        <v>15310</v>
      </c>
      <c r="I1038" s="2206"/>
      <c r="J1038" s="2206"/>
      <c r="K1038" s="2206">
        <f t="shared" si="741"/>
        <v>15310</v>
      </c>
      <c r="L1038" s="2206">
        <f t="shared" si="742"/>
        <v>0</v>
      </c>
      <c r="M1038" s="2206">
        <f t="shared" si="743"/>
        <v>0</v>
      </c>
      <c r="N1038" s="2206">
        <f t="shared" si="744"/>
        <v>0</v>
      </c>
      <c r="O1038" s="2206">
        <f t="shared" si="745"/>
        <v>0</v>
      </c>
      <c r="P1038" s="2244">
        <v>0</v>
      </c>
      <c r="Q1038" s="2206">
        <v>15310</v>
      </c>
      <c r="R1038" s="2206"/>
      <c r="S1038" s="2206"/>
      <c r="T1038" s="2206">
        <f t="shared" si="782"/>
        <v>15310</v>
      </c>
      <c r="U1038" s="2206">
        <f t="shared" si="746"/>
        <v>0</v>
      </c>
      <c r="V1038" s="2206">
        <f t="shared" si="747"/>
        <v>0</v>
      </c>
      <c r="W1038" s="2206">
        <f t="shared" si="748"/>
        <v>0</v>
      </c>
      <c r="X1038" s="2206">
        <f t="shared" si="749"/>
        <v>0</v>
      </c>
      <c r="Y1038" s="2244">
        <f t="shared" si="770"/>
        <v>0</v>
      </c>
      <c r="Z1038" s="2207">
        <f t="shared" si="771"/>
        <v>0</v>
      </c>
      <c r="AA1038" s="2244">
        <v>41.9</v>
      </c>
      <c r="AB1038" s="2206">
        <v>32000</v>
      </c>
      <c r="AC1038" s="2206"/>
      <c r="AD1038" s="2206">
        <v>15000</v>
      </c>
      <c r="AE1038" s="2206">
        <f t="shared" si="783"/>
        <v>47000</v>
      </c>
      <c r="AF1038" s="2206">
        <f t="shared" si="750"/>
        <v>1969300</v>
      </c>
      <c r="AG1038" s="2206">
        <f t="shared" si="751"/>
        <v>1340800</v>
      </c>
      <c r="AH1038" s="2206">
        <f t="shared" si="752"/>
        <v>0</v>
      </c>
      <c r="AI1038" s="2207">
        <f t="shared" si="753"/>
        <v>628500</v>
      </c>
      <c r="AJ1038" s="2246">
        <v>0</v>
      </c>
      <c r="AK1038" s="2075">
        <v>32000</v>
      </c>
      <c r="AL1038" s="2075"/>
      <c r="AM1038" s="2075">
        <v>15000</v>
      </c>
      <c r="AN1038" s="2206">
        <f t="shared" si="784"/>
        <v>47000</v>
      </c>
      <c r="AO1038" s="2206">
        <f t="shared" si="754"/>
        <v>0</v>
      </c>
      <c r="AP1038" s="2206">
        <f t="shared" si="755"/>
        <v>0</v>
      </c>
      <c r="AQ1038" s="2206">
        <f t="shared" si="756"/>
        <v>0</v>
      </c>
      <c r="AR1038" s="2206">
        <f t="shared" si="757"/>
        <v>0</v>
      </c>
      <c r="AS1038" s="2244">
        <v>0</v>
      </c>
      <c r="AT1038" s="2075">
        <v>32000</v>
      </c>
      <c r="AU1038" s="2075"/>
      <c r="AV1038" s="2075">
        <v>15000</v>
      </c>
      <c r="AW1038" s="2206">
        <f t="shared" si="785"/>
        <v>47000</v>
      </c>
      <c r="AX1038" s="2206">
        <f t="shared" si="758"/>
        <v>0</v>
      </c>
      <c r="AY1038" s="2206">
        <f t="shared" si="759"/>
        <v>0</v>
      </c>
      <c r="AZ1038" s="2206">
        <f t="shared" si="760"/>
        <v>0</v>
      </c>
      <c r="BA1038" s="2206">
        <f t="shared" si="761"/>
        <v>0</v>
      </c>
      <c r="BB1038" s="2244">
        <f t="shared" si="772"/>
        <v>0</v>
      </c>
      <c r="BC1038" s="2207">
        <f t="shared" si="773"/>
        <v>0</v>
      </c>
      <c r="BD1038" s="2244">
        <f t="shared" si="780"/>
        <v>-41.9</v>
      </c>
      <c r="BE1038" s="2207">
        <f t="shared" si="781"/>
        <v>-1969300</v>
      </c>
      <c r="BF1038" s="2246">
        <v>0</v>
      </c>
      <c r="BG1038" s="2075">
        <v>32000</v>
      </c>
      <c r="BH1038" s="2075">
        <v>0</v>
      </c>
      <c r="BI1038" s="2075">
        <v>15000</v>
      </c>
      <c r="BJ1038" s="2206">
        <f t="shared" si="786"/>
        <v>47000</v>
      </c>
      <c r="BK1038" s="2206">
        <f t="shared" si="762"/>
        <v>0</v>
      </c>
      <c r="BL1038" s="2206">
        <f t="shared" si="763"/>
        <v>0</v>
      </c>
      <c r="BM1038" s="2206">
        <f t="shared" si="764"/>
        <v>0</v>
      </c>
      <c r="BN1038" s="2206">
        <f t="shared" si="765"/>
        <v>0</v>
      </c>
      <c r="BO1038" s="2244">
        <v>0</v>
      </c>
      <c r="BP1038" s="2075">
        <v>32000</v>
      </c>
      <c r="BQ1038" s="2075">
        <v>0</v>
      </c>
      <c r="BR1038" s="2075">
        <v>15000</v>
      </c>
      <c r="BS1038" s="2206">
        <f t="shared" si="787"/>
        <v>47000</v>
      </c>
      <c r="BT1038" s="2206">
        <f t="shared" si="766"/>
        <v>0</v>
      </c>
      <c r="BU1038" s="2206">
        <f t="shared" si="767"/>
        <v>0</v>
      </c>
      <c r="BV1038" s="2206">
        <f t="shared" si="768"/>
        <v>0</v>
      </c>
      <c r="BW1038" s="2206">
        <f t="shared" si="769"/>
        <v>0</v>
      </c>
      <c r="BX1038" s="2244">
        <f t="shared" si="774"/>
        <v>0</v>
      </c>
      <c r="BY1038" s="2207">
        <f t="shared" si="775"/>
        <v>0</v>
      </c>
      <c r="BZ1038" s="2211">
        <f t="shared" si="778"/>
        <v>-41.9</v>
      </c>
      <c r="CA1038" s="2212">
        <f t="shared" si="779"/>
        <v>-1969300</v>
      </c>
      <c r="CB1038" s="2083"/>
      <c r="CC1038" s="2083"/>
      <c r="CD1038" s="2237"/>
      <c r="CF1038" s="2200"/>
    </row>
    <row r="1039" spans="1:94" s="1974" customFormat="1" ht="18" customHeight="1" outlineLevel="1">
      <c r="A1039" s="2235" t="s">
        <v>4914</v>
      </c>
      <c r="B1039" s="2235" t="b">
        <v>1</v>
      </c>
      <c r="C1039" s="2201"/>
      <c r="D1039" s="2236" t="s">
        <v>3360</v>
      </c>
      <c r="E1039" s="2243" t="s">
        <v>4381</v>
      </c>
      <c r="F1039" s="2204" t="s">
        <v>365</v>
      </c>
      <c r="G1039" s="2244">
        <v>62.9</v>
      </c>
      <c r="H1039" s="2206">
        <v>40</v>
      </c>
      <c r="I1039" s="2206">
        <v>3850</v>
      </c>
      <c r="J1039" s="2206"/>
      <c r="K1039" s="2206">
        <f t="shared" si="741"/>
        <v>3890</v>
      </c>
      <c r="L1039" s="2206">
        <f t="shared" si="742"/>
        <v>244681</v>
      </c>
      <c r="M1039" s="2206">
        <f t="shared" si="743"/>
        <v>2516</v>
      </c>
      <c r="N1039" s="2206">
        <f t="shared" si="744"/>
        <v>242165</v>
      </c>
      <c r="O1039" s="2206">
        <f t="shared" si="745"/>
        <v>0</v>
      </c>
      <c r="P1039" s="2244">
        <v>62.9</v>
      </c>
      <c r="Q1039" s="2206">
        <v>40</v>
      </c>
      <c r="R1039" s="2206">
        <v>3850</v>
      </c>
      <c r="S1039" s="2206"/>
      <c r="T1039" s="2206">
        <f t="shared" si="782"/>
        <v>3890</v>
      </c>
      <c r="U1039" s="2206">
        <f t="shared" si="746"/>
        <v>244681</v>
      </c>
      <c r="V1039" s="2206">
        <f t="shared" si="747"/>
        <v>2516</v>
      </c>
      <c r="W1039" s="2206">
        <f t="shared" si="748"/>
        <v>242165</v>
      </c>
      <c r="X1039" s="2206">
        <f t="shared" si="749"/>
        <v>0</v>
      </c>
      <c r="Y1039" s="2245">
        <f t="shared" si="770"/>
        <v>0</v>
      </c>
      <c r="Z1039" s="2207">
        <f t="shared" si="771"/>
        <v>0</v>
      </c>
      <c r="AA1039" s="2245">
        <v>42.4</v>
      </c>
      <c r="AB1039" s="2206">
        <v>25000</v>
      </c>
      <c r="AC1039" s="2206">
        <v>3000</v>
      </c>
      <c r="AD1039" s="2206">
        <v>13000</v>
      </c>
      <c r="AE1039" s="2206">
        <f t="shared" si="783"/>
        <v>41000</v>
      </c>
      <c r="AF1039" s="2206">
        <f t="shared" si="750"/>
        <v>1738400</v>
      </c>
      <c r="AG1039" s="2206">
        <f t="shared" si="751"/>
        <v>1060000</v>
      </c>
      <c r="AH1039" s="2206">
        <f t="shared" si="752"/>
        <v>127200</v>
      </c>
      <c r="AI1039" s="2207">
        <f t="shared" si="753"/>
        <v>551200</v>
      </c>
      <c r="AJ1039" s="2246">
        <v>62.9</v>
      </c>
      <c r="AK1039" s="2075">
        <v>25000</v>
      </c>
      <c r="AL1039" s="2075">
        <v>3000</v>
      </c>
      <c r="AM1039" s="2075">
        <v>13000</v>
      </c>
      <c r="AN1039" s="2206">
        <f t="shared" si="784"/>
        <v>41000</v>
      </c>
      <c r="AO1039" s="2206">
        <f t="shared" si="754"/>
        <v>2578900</v>
      </c>
      <c r="AP1039" s="2206">
        <f t="shared" si="755"/>
        <v>1572500</v>
      </c>
      <c r="AQ1039" s="2206">
        <f t="shared" si="756"/>
        <v>188700</v>
      </c>
      <c r="AR1039" s="2206">
        <f t="shared" si="757"/>
        <v>817700</v>
      </c>
      <c r="AS1039" s="2245">
        <v>62.9</v>
      </c>
      <c r="AT1039" s="2075">
        <v>25000</v>
      </c>
      <c r="AU1039" s="2075">
        <v>3000</v>
      </c>
      <c r="AV1039" s="2075">
        <v>13000</v>
      </c>
      <c r="AW1039" s="2206">
        <f t="shared" si="785"/>
        <v>41000</v>
      </c>
      <c r="AX1039" s="2206">
        <f t="shared" si="758"/>
        <v>2578900</v>
      </c>
      <c r="AY1039" s="2206">
        <f t="shared" si="759"/>
        <v>1572500</v>
      </c>
      <c r="AZ1039" s="2206">
        <f t="shared" si="760"/>
        <v>188700</v>
      </c>
      <c r="BA1039" s="2206">
        <f t="shared" si="761"/>
        <v>817700</v>
      </c>
      <c r="BB1039" s="2245">
        <f t="shared" si="772"/>
        <v>0</v>
      </c>
      <c r="BC1039" s="2207">
        <f t="shared" si="773"/>
        <v>0</v>
      </c>
      <c r="BD1039" s="2245">
        <f t="shared" si="780"/>
        <v>20.5</v>
      </c>
      <c r="BE1039" s="2207">
        <f t="shared" si="781"/>
        <v>840500</v>
      </c>
      <c r="BF1039" s="2246">
        <v>62.9</v>
      </c>
      <c r="BG1039" s="2075">
        <v>25000</v>
      </c>
      <c r="BH1039" s="2075">
        <v>3000</v>
      </c>
      <c r="BI1039" s="2075">
        <v>13000</v>
      </c>
      <c r="BJ1039" s="2206">
        <f t="shared" si="786"/>
        <v>41000</v>
      </c>
      <c r="BK1039" s="2206">
        <f t="shared" si="762"/>
        <v>2578900</v>
      </c>
      <c r="BL1039" s="2206">
        <f t="shared" si="763"/>
        <v>1572500</v>
      </c>
      <c r="BM1039" s="2206">
        <f t="shared" si="764"/>
        <v>188700</v>
      </c>
      <c r="BN1039" s="2206">
        <f t="shared" si="765"/>
        <v>817700</v>
      </c>
      <c r="BO1039" s="2245">
        <v>62.9</v>
      </c>
      <c r="BP1039" s="2075">
        <v>25000</v>
      </c>
      <c r="BQ1039" s="2075">
        <v>3000</v>
      </c>
      <c r="BR1039" s="2075">
        <v>13000</v>
      </c>
      <c r="BS1039" s="2206">
        <f t="shared" si="787"/>
        <v>41000</v>
      </c>
      <c r="BT1039" s="2206">
        <f t="shared" si="766"/>
        <v>2578900</v>
      </c>
      <c r="BU1039" s="2206">
        <f t="shared" si="767"/>
        <v>1572500</v>
      </c>
      <c r="BV1039" s="2206">
        <f t="shared" si="768"/>
        <v>188700</v>
      </c>
      <c r="BW1039" s="2206">
        <f t="shared" si="769"/>
        <v>817700</v>
      </c>
      <c r="BX1039" s="2245">
        <f t="shared" si="774"/>
        <v>0</v>
      </c>
      <c r="BY1039" s="2207">
        <f t="shared" si="775"/>
        <v>0</v>
      </c>
      <c r="BZ1039" s="2211">
        <f t="shared" si="778"/>
        <v>20.5</v>
      </c>
      <c r="CA1039" s="2212">
        <f t="shared" si="779"/>
        <v>840500</v>
      </c>
      <c r="CB1039" s="2083"/>
      <c r="CC1039" s="2083"/>
      <c r="CD1039" s="2237"/>
      <c r="CF1039" s="2200"/>
    </row>
    <row r="1040" spans="1:94" s="1974" customFormat="1" ht="18" customHeight="1" outlineLevel="1">
      <c r="A1040" s="2235" t="s">
        <v>4915</v>
      </c>
      <c r="B1040" s="2235" t="b">
        <v>1</v>
      </c>
      <c r="C1040" s="2201"/>
      <c r="D1040" s="2236" t="s">
        <v>3360</v>
      </c>
      <c r="E1040" s="2243" t="s">
        <v>4916</v>
      </c>
      <c r="F1040" s="2204" t="s">
        <v>365</v>
      </c>
      <c r="G1040" s="2244">
        <v>40.6</v>
      </c>
      <c r="H1040" s="2206">
        <v>6440</v>
      </c>
      <c r="I1040" s="2206">
        <v>7910</v>
      </c>
      <c r="J1040" s="2206"/>
      <c r="K1040" s="2206">
        <f t="shared" si="741"/>
        <v>14350</v>
      </c>
      <c r="L1040" s="2206">
        <f t="shared" si="742"/>
        <v>582610</v>
      </c>
      <c r="M1040" s="2206">
        <f t="shared" si="743"/>
        <v>261464</v>
      </c>
      <c r="N1040" s="2206">
        <f t="shared" si="744"/>
        <v>321146</v>
      </c>
      <c r="O1040" s="2206">
        <f t="shared" si="745"/>
        <v>0</v>
      </c>
      <c r="P1040" s="2244">
        <v>40.6</v>
      </c>
      <c r="Q1040" s="2206">
        <v>6440</v>
      </c>
      <c r="R1040" s="2206">
        <v>7910</v>
      </c>
      <c r="S1040" s="2206"/>
      <c r="T1040" s="2206">
        <f t="shared" si="782"/>
        <v>14350</v>
      </c>
      <c r="U1040" s="2206">
        <f t="shared" si="746"/>
        <v>582610</v>
      </c>
      <c r="V1040" s="2206">
        <f t="shared" si="747"/>
        <v>261464</v>
      </c>
      <c r="W1040" s="2206">
        <f t="shared" si="748"/>
        <v>321146</v>
      </c>
      <c r="X1040" s="2206">
        <f t="shared" si="749"/>
        <v>0</v>
      </c>
      <c r="Y1040" s="2245">
        <f t="shared" si="770"/>
        <v>0</v>
      </c>
      <c r="Z1040" s="2207">
        <f t="shared" si="771"/>
        <v>0</v>
      </c>
      <c r="AA1040" s="2245">
        <v>39.4</v>
      </c>
      <c r="AB1040" s="2206">
        <v>10000</v>
      </c>
      <c r="AC1040" s="2206">
        <v>3000</v>
      </c>
      <c r="AD1040" s="2206">
        <v>5000</v>
      </c>
      <c r="AE1040" s="2206">
        <f t="shared" si="783"/>
        <v>18000</v>
      </c>
      <c r="AF1040" s="2206">
        <f t="shared" si="750"/>
        <v>709200</v>
      </c>
      <c r="AG1040" s="2206">
        <f t="shared" si="751"/>
        <v>394000</v>
      </c>
      <c r="AH1040" s="2206">
        <f t="shared" si="752"/>
        <v>118200</v>
      </c>
      <c r="AI1040" s="2207">
        <f t="shared" si="753"/>
        <v>197000</v>
      </c>
      <c r="AJ1040" s="2246">
        <v>40.6</v>
      </c>
      <c r="AK1040" s="2075">
        <v>10000</v>
      </c>
      <c r="AL1040" s="2075">
        <v>3000</v>
      </c>
      <c r="AM1040" s="2075">
        <v>5000</v>
      </c>
      <c r="AN1040" s="2206">
        <f t="shared" si="784"/>
        <v>18000</v>
      </c>
      <c r="AO1040" s="2206">
        <f t="shared" si="754"/>
        <v>730800</v>
      </c>
      <c r="AP1040" s="2206">
        <f t="shared" si="755"/>
        <v>406000</v>
      </c>
      <c r="AQ1040" s="2206">
        <f t="shared" si="756"/>
        <v>121800</v>
      </c>
      <c r="AR1040" s="2206">
        <f t="shared" si="757"/>
        <v>203000</v>
      </c>
      <c r="AS1040" s="2245">
        <v>40.6</v>
      </c>
      <c r="AT1040" s="2075">
        <v>10000</v>
      </c>
      <c r="AU1040" s="2075">
        <v>3000</v>
      </c>
      <c r="AV1040" s="2075">
        <v>5000</v>
      </c>
      <c r="AW1040" s="2206">
        <f t="shared" si="785"/>
        <v>18000</v>
      </c>
      <c r="AX1040" s="2206">
        <f t="shared" si="758"/>
        <v>730800</v>
      </c>
      <c r="AY1040" s="2206">
        <f t="shared" si="759"/>
        <v>406000</v>
      </c>
      <c r="AZ1040" s="2206">
        <f t="shared" si="760"/>
        <v>121800</v>
      </c>
      <c r="BA1040" s="2206">
        <f t="shared" si="761"/>
        <v>203000</v>
      </c>
      <c r="BB1040" s="2245">
        <f t="shared" si="772"/>
        <v>0</v>
      </c>
      <c r="BC1040" s="2207">
        <f t="shared" si="773"/>
        <v>0</v>
      </c>
      <c r="BD1040" s="2245">
        <f t="shared" si="780"/>
        <v>1.2000000000000028</v>
      </c>
      <c r="BE1040" s="2207">
        <f t="shared" si="781"/>
        <v>21600</v>
      </c>
      <c r="BF1040" s="2246">
        <v>40.6</v>
      </c>
      <c r="BG1040" s="2075">
        <v>10000</v>
      </c>
      <c r="BH1040" s="2075">
        <v>3000</v>
      </c>
      <c r="BI1040" s="2075">
        <v>5000</v>
      </c>
      <c r="BJ1040" s="2206">
        <f t="shared" si="786"/>
        <v>18000</v>
      </c>
      <c r="BK1040" s="2206">
        <f t="shared" si="762"/>
        <v>730800</v>
      </c>
      <c r="BL1040" s="2206">
        <f t="shared" si="763"/>
        <v>406000</v>
      </c>
      <c r="BM1040" s="2206">
        <f t="shared" si="764"/>
        <v>121800</v>
      </c>
      <c r="BN1040" s="2206">
        <f t="shared" si="765"/>
        <v>203000</v>
      </c>
      <c r="BO1040" s="2245">
        <v>40.6</v>
      </c>
      <c r="BP1040" s="2075">
        <v>10000</v>
      </c>
      <c r="BQ1040" s="2075">
        <v>3000</v>
      </c>
      <c r="BR1040" s="2075">
        <v>5000</v>
      </c>
      <c r="BS1040" s="2206">
        <f t="shared" si="787"/>
        <v>18000</v>
      </c>
      <c r="BT1040" s="2206">
        <f t="shared" si="766"/>
        <v>730800</v>
      </c>
      <c r="BU1040" s="2206">
        <f t="shared" si="767"/>
        <v>406000</v>
      </c>
      <c r="BV1040" s="2206">
        <f t="shared" si="768"/>
        <v>121800</v>
      </c>
      <c r="BW1040" s="2206">
        <f t="shared" si="769"/>
        <v>203000</v>
      </c>
      <c r="BX1040" s="2245">
        <f t="shared" si="774"/>
        <v>0</v>
      </c>
      <c r="BY1040" s="2207">
        <f t="shared" si="775"/>
        <v>0</v>
      </c>
      <c r="BZ1040" s="2211">
        <f t="shared" si="778"/>
        <v>1.2000000000000028</v>
      </c>
      <c r="CA1040" s="2212">
        <f t="shared" si="779"/>
        <v>21600</v>
      </c>
      <c r="CB1040" s="2083"/>
      <c r="CC1040" s="2083"/>
      <c r="CD1040" s="2237"/>
      <c r="CF1040" s="2200"/>
    </row>
    <row r="1041" spans="1:94" s="1974" customFormat="1" ht="18" customHeight="1" outlineLevel="1">
      <c r="A1041" s="2235" t="s">
        <v>4917</v>
      </c>
      <c r="B1041" s="2235" t="b">
        <v>1</v>
      </c>
      <c r="C1041" s="2201"/>
      <c r="D1041" s="2236" t="s">
        <v>4380</v>
      </c>
      <c r="E1041" s="2243" t="s">
        <v>4918</v>
      </c>
      <c r="F1041" s="2204" t="s">
        <v>449</v>
      </c>
      <c r="G1041" s="2244">
        <v>170</v>
      </c>
      <c r="H1041" s="2206">
        <v>16880</v>
      </c>
      <c r="I1041" s="2206">
        <v>6800</v>
      </c>
      <c r="J1041" s="2206"/>
      <c r="K1041" s="2206">
        <f t="shared" si="741"/>
        <v>23680</v>
      </c>
      <c r="L1041" s="2206">
        <f t="shared" si="742"/>
        <v>4025600</v>
      </c>
      <c r="M1041" s="2206">
        <f t="shared" si="743"/>
        <v>2869600</v>
      </c>
      <c r="N1041" s="2206">
        <f t="shared" si="744"/>
        <v>1156000</v>
      </c>
      <c r="O1041" s="2206">
        <f t="shared" si="745"/>
        <v>0</v>
      </c>
      <c r="P1041" s="2244">
        <v>170</v>
      </c>
      <c r="Q1041" s="2206">
        <v>16880</v>
      </c>
      <c r="R1041" s="2206">
        <v>6800</v>
      </c>
      <c r="S1041" s="2206"/>
      <c r="T1041" s="2206">
        <f t="shared" si="782"/>
        <v>23680</v>
      </c>
      <c r="U1041" s="2206">
        <f t="shared" si="746"/>
        <v>4025600</v>
      </c>
      <c r="V1041" s="2206">
        <f t="shared" si="747"/>
        <v>2869600</v>
      </c>
      <c r="W1041" s="2206">
        <f t="shared" si="748"/>
        <v>1156000</v>
      </c>
      <c r="X1041" s="2206">
        <f t="shared" si="749"/>
        <v>0</v>
      </c>
      <c r="Y1041" s="2244">
        <f t="shared" si="770"/>
        <v>0</v>
      </c>
      <c r="Z1041" s="2207">
        <f t="shared" si="771"/>
        <v>0</v>
      </c>
      <c r="AA1041" s="2244">
        <v>153.4</v>
      </c>
      <c r="AB1041" s="2206">
        <v>1000</v>
      </c>
      <c r="AC1041" s="2206">
        <v>500</v>
      </c>
      <c r="AD1041" s="2206">
        <v>500</v>
      </c>
      <c r="AE1041" s="2206">
        <f t="shared" si="783"/>
        <v>2000</v>
      </c>
      <c r="AF1041" s="2206">
        <f t="shared" si="750"/>
        <v>306800</v>
      </c>
      <c r="AG1041" s="2206">
        <f t="shared" si="751"/>
        <v>153400</v>
      </c>
      <c r="AH1041" s="2206">
        <f t="shared" si="752"/>
        <v>76700</v>
      </c>
      <c r="AI1041" s="2207">
        <f t="shared" si="753"/>
        <v>76700</v>
      </c>
      <c r="AJ1041" s="2246">
        <v>170</v>
      </c>
      <c r="AK1041" s="2075">
        <v>1000</v>
      </c>
      <c r="AL1041" s="2075">
        <v>500</v>
      </c>
      <c r="AM1041" s="2075">
        <v>500</v>
      </c>
      <c r="AN1041" s="2206">
        <f t="shared" si="784"/>
        <v>2000</v>
      </c>
      <c r="AO1041" s="2206">
        <f t="shared" si="754"/>
        <v>340000</v>
      </c>
      <c r="AP1041" s="2206">
        <f t="shared" si="755"/>
        <v>170000</v>
      </c>
      <c r="AQ1041" s="2206">
        <f t="shared" si="756"/>
        <v>85000</v>
      </c>
      <c r="AR1041" s="2206">
        <f t="shared" si="757"/>
        <v>85000</v>
      </c>
      <c r="AS1041" s="2244">
        <v>170</v>
      </c>
      <c r="AT1041" s="2075">
        <v>1000</v>
      </c>
      <c r="AU1041" s="2075">
        <v>500</v>
      </c>
      <c r="AV1041" s="2075">
        <v>500</v>
      </c>
      <c r="AW1041" s="2206">
        <f t="shared" si="785"/>
        <v>2000</v>
      </c>
      <c r="AX1041" s="2206">
        <f t="shared" si="758"/>
        <v>340000</v>
      </c>
      <c r="AY1041" s="2206">
        <f t="shared" si="759"/>
        <v>170000</v>
      </c>
      <c r="AZ1041" s="2206">
        <f t="shared" si="760"/>
        <v>85000</v>
      </c>
      <c r="BA1041" s="2206">
        <f t="shared" si="761"/>
        <v>85000</v>
      </c>
      <c r="BB1041" s="2244">
        <f t="shared" si="772"/>
        <v>0</v>
      </c>
      <c r="BC1041" s="2207">
        <f t="shared" si="773"/>
        <v>0</v>
      </c>
      <c r="BD1041" s="2244">
        <f t="shared" si="780"/>
        <v>16.599999999999994</v>
      </c>
      <c r="BE1041" s="2207">
        <f t="shared" si="781"/>
        <v>33200</v>
      </c>
      <c r="BF1041" s="2246">
        <v>170</v>
      </c>
      <c r="BG1041" s="2075">
        <v>1000</v>
      </c>
      <c r="BH1041" s="2075">
        <v>500</v>
      </c>
      <c r="BI1041" s="2075">
        <v>500</v>
      </c>
      <c r="BJ1041" s="2206">
        <f t="shared" si="786"/>
        <v>2000</v>
      </c>
      <c r="BK1041" s="2206">
        <f t="shared" si="762"/>
        <v>340000</v>
      </c>
      <c r="BL1041" s="2206">
        <f t="shared" si="763"/>
        <v>170000</v>
      </c>
      <c r="BM1041" s="2206">
        <f t="shared" si="764"/>
        <v>85000</v>
      </c>
      <c r="BN1041" s="2206">
        <f t="shared" si="765"/>
        <v>85000</v>
      </c>
      <c r="BO1041" s="2244">
        <v>170</v>
      </c>
      <c r="BP1041" s="2075">
        <v>1000</v>
      </c>
      <c r="BQ1041" s="2075">
        <v>500</v>
      </c>
      <c r="BR1041" s="2075">
        <v>500</v>
      </c>
      <c r="BS1041" s="2206">
        <f t="shared" si="787"/>
        <v>2000</v>
      </c>
      <c r="BT1041" s="2206">
        <f t="shared" si="766"/>
        <v>340000</v>
      </c>
      <c r="BU1041" s="2206">
        <f t="shared" si="767"/>
        <v>170000</v>
      </c>
      <c r="BV1041" s="2206">
        <f t="shared" si="768"/>
        <v>85000</v>
      </c>
      <c r="BW1041" s="2206">
        <f t="shared" si="769"/>
        <v>85000</v>
      </c>
      <c r="BX1041" s="2244">
        <f t="shared" si="774"/>
        <v>0</v>
      </c>
      <c r="BY1041" s="2207">
        <f t="shared" si="775"/>
        <v>0</v>
      </c>
      <c r="BZ1041" s="2211">
        <f t="shared" si="778"/>
        <v>16.599999999999994</v>
      </c>
      <c r="CA1041" s="2212">
        <f t="shared" si="779"/>
        <v>33200</v>
      </c>
      <c r="CB1041" s="2083"/>
      <c r="CC1041" s="2083"/>
      <c r="CD1041" s="2237"/>
      <c r="CF1041" s="2200"/>
    </row>
    <row r="1042" spans="1:94" s="1974" customFormat="1" ht="18" customHeight="1" outlineLevel="1">
      <c r="A1042" s="2235" t="s">
        <v>4919</v>
      </c>
      <c r="B1042" s="2235" t="b">
        <v>1</v>
      </c>
      <c r="C1042" s="2201"/>
      <c r="D1042" s="2236" t="s">
        <v>4380</v>
      </c>
      <c r="E1042" s="2243" t="s">
        <v>4920</v>
      </c>
      <c r="F1042" s="2204" t="s">
        <v>365</v>
      </c>
      <c r="G1042" s="2244">
        <v>68</v>
      </c>
      <c r="H1042" s="2206"/>
      <c r="I1042" s="2206">
        <v>4840</v>
      </c>
      <c r="J1042" s="2206"/>
      <c r="K1042" s="2206">
        <f t="shared" si="741"/>
        <v>4840</v>
      </c>
      <c r="L1042" s="2206">
        <f t="shared" si="742"/>
        <v>329120</v>
      </c>
      <c r="M1042" s="2206">
        <f t="shared" si="743"/>
        <v>0</v>
      </c>
      <c r="N1042" s="2206">
        <f t="shared" si="744"/>
        <v>329120</v>
      </c>
      <c r="O1042" s="2206">
        <f t="shared" si="745"/>
        <v>0</v>
      </c>
      <c r="P1042" s="2244">
        <v>68</v>
      </c>
      <c r="Q1042" s="2206"/>
      <c r="R1042" s="2206">
        <v>4840</v>
      </c>
      <c r="S1042" s="2206"/>
      <c r="T1042" s="2206">
        <f t="shared" si="782"/>
        <v>4840</v>
      </c>
      <c r="U1042" s="2206">
        <f t="shared" si="746"/>
        <v>329120</v>
      </c>
      <c r="V1042" s="2206">
        <f t="shared" si="747"/>
        <v>0</v>
      </c>
      <c r="W1042" s="2206">
        <f t="shared" si="748"/>
        <v>329120</v>
      </c>
      <c r="X1042" s="2206">
        <f t="shared" si="749"/>
        <v>0</v>
      </c>
      <c r="Y1042" s="2244">
        <f t="shared" si="770"/>
        <v>0</v>
      </c>
      <c r="Z1042" s="2207">
        <f t="shared" si="771"/>
        <v>0</v>
      </c>
      <c r="AA1042" s="2244">
        <v>50.7</v>
      </c>
      <c r="AB1042" s="2206">
        <v>12000</v>
      </c>
      <c r="AC1042" s="2206">
        <v>3000</v>
      </c>
      <c r="AD1042" s="2206">
        <v>7000</v>
      </c>
      <c r="AE1042" s="2206">
        <f t="shared" si="783"/>
        <v>22000</v>
      </c>
      <c r="AF1042" s="2206">
        <f t="shared" si="750"/>
        <v>1115400</v>
      </c>
      <c r="AG1042" s="2206">
        <f t="shared" si="751"/>
        <v>608400</v>
      </c>
      <c r="AH1042" s="2206">
        <f t="shared" si="752"/>
        <v>152100</v>
      </c>
      <c r="AI1042" s="2207">
        <f t="shared" si="753"/>
        <v>354900</v>
      </c>
      <c r="AJ1042" s="2246">
        <v>68</v>
      </c>
      <c r="AK1042" s="2075">
        <v>12000</v>
      </c>
      <c r="AL1042" s="2075">
        <v>3000</v>
      </c>
      <c r="AM1042" s="2075">
        <v>7000</v>
      </c>
      <c r="AN1042" s="2206">
        <f t="shared" si="784"/>
        <v>22000</v>
      </c>
      <c r="AO1042" s="2206">
        <f t="shared" si="754"/>
        <v>1496000</v>
      </c>
      <c r="AP1042" s="2206">
        <f t="shared" si="755"/>
        <v>816000</v>
      </c>
      <c r="AQ1042" s="2206">
        <f t="shared" si="756"/>
        <v>204000</v>
      </c>
      <c r="AR1042" s="2206">
        <f t="shared" si="757"/>
        <v>476000</v>
      </c>
      <c r="AS1042" s="2244">
        <v>68</v>
      </c>
      <c r="AT1042" s="2075">
        <v>12000</v>
      </c>
      <c r="AU1042" s="2075">
        <v>3000</v>
      </c>
      <c r="AV1042" s="2075">
        <v>7000</v>
      </c>
      <c r="AW1042" s="2206">
        <f t="shared" si="785"/>
        <v>22000</v>
      </c>
      <c r="AX1042" s="2206">
        <f t="shared" si="758"/>
        <v>1496000</v>
      </c>
      <c r="AY1042" s="2206">
        <f t="shared" si="759"/>
        <v>816000</v>
      </c>
      <c r="AZ1042" s="2206">
        <f t="shared" si="760"/>
        <v>204000</v>
      </c>
      <c r="BA1042" s="2206">
        <f t="shared" si="761"/>
        <v>476000</v>
      </c>
      <c r="BB1042" s="2244">
        <f t="shared" si="772"/>
        <v>0</v>
      </c>
      <c r="BC1042" s="2207">
        <f t="shared" si="773"/>
        <v>0</v>
      </c>
      <c r="BD1042" s="2244">
        <f t="shared" si="780"/>
        <v>17.299999999999997</v>
      </c>
      <c r="BE1042" s="2207">
        <f t="shared" si="781"/>
        <v>380600</v>
      </c>
      <c r="BF1042" s="2246">
        <v>68</v>
      </c>
      <c r="BG1042" s="2075">
        <v>12000</v>
      </c>
      <c r="BH1042" s="2075">
        <v>3000</v>
      </c>
      <c r="BI1042" s="2075">
        <v>7000</v>
      </c>
      <c r="BJ1042" s="2206">
        <f t="shared" si="786"/>
        <v>22000</v>
      </c>
      <c r="BK1042" s="2206">
        <f t="shared" si="762"/>
        <v>1496000</v>
      </c>
      <c r="BL1042" s="2206">
        <f t="shared" si="763"/>
        <v>816000</v>
      </c>
      <c r="BM1042" s="2206">
        <f t="shared" si="764"/>
        <v>204000</v>
      </c>
      <c r="BN1042" s="2206">
        <f t="shared" si="765"/>
        <v>476000</v>
      </c>
      <c r="BO1042" s="2244">
        <v>68</v>
      </c>
      <c r="BP1042" s="2075">
        <v>12000</v>
      </c>
      <c r="BQ1042" s="2075">
        <v>3000</v>
      </c>
      <c r="BR1042" s="2075">
        <v>7000</v>
      </c>
      <c r="BS1042" s="2206">
        <f t="shared" si="787"/>
        <v>22000</v>
      </c>
      <c r="BT1042" s="2206">
        <f t="shared" si="766"/>
        <v>1496000</v>
      </c>
      <c r="BU1042" s="2206">
        <f t="shared" si="767"/>
        <v>816000</v>
      </c>
      <c r="BV1042" s="2206">
        <f t="shared" si="768"/>
        <v>204000</v>
      </c>
      <c r="BW1042" s="2206">
        <f t="shared" si="769"/>
        <v>476000</v>
      </c>
      <c r="BX1042" s="2244">
        <f t="shared" si="774"/>
        <v>0</v>
      </c>
      <c r="BY1042" s="2207">
        <f t="shared" si="775"/>
        <v>0</v>
      </c>
      <c r="BZ1042" s="2211">
        <f t="shared" si="778"/>
        <v>17.299999999999997</v>
      </c>
      <c r="CA1042" s="2212">
        <f t="shared" si="779"/>
        <v>380600</v>
      </c>
      <c r="CB1042" s="2083"/>
      <c r="CC1042" s="2083"/>
      <c r="CD1042" s="2237"/>
      <c r="CF1042" s="2200"/>
    </row>
    <row r="1043" spans="1:94" s="1974" customFormat="1" ht="18" customHeight="1" outlineLevel="1">
      <c r="A1043" s="2235" t="s">
        <v>4921</v>
      </c>
      <c r="B1043" s="2235" t="b">
        <v>1</v>
      </c>
      <c r="C1043" s="2201"/>
      <c r="D1043" s="2236" t="s">
        <v>4380</v>
      </c>
      <c r="E1043" s="2243" t="s">
        <v>4922</v>
      </c>
      <c r="F1043" s="2204" t="s">
        <v>365</v>
      </c>
      <c r="G1043" s="2244">
        <v>70.8</v>
      </c>
      <c r="H1043" s="2206">
        <v>8110</v>
      </c>
      <c r="I1043" s="2206">
        <v>4840</v>
      </c>
      <c r="J1043" s="2206"/>
      <c r="K1043" s="2206">
        <f t="shared" si="741"/>
        <v>12950</v>
      </c>
      <c r="L1043" s="2206">
        <f t="shared" si="742"/>
        <v>916860</v>
      </c>
      <c r="M1043" s="2206">
        <f t="shared" si="743"/>
        <v>574188</v>
      </c>
      <c r="N1043" s="2206">
        <f t="shared" si="744"/>
        <v>342672</v>
      </c>
      <c r="O1043" s="2206">
        <f t="shared" si="745"/>
        <v>0</v>
      </c>
      <c r="P1043" s="2244">
        <v>70.8</v>
      </c>
      <c r="Q1043" s="2206">
        <v>8110</v>
      </c>
      <c r="R1043" s="2206">
        <v>4840</v>
      </c>
      <c r="S1043" s="2206"/>
      <c r="T1043" s="2206">
        <f t="shared" si="782"/>
        <v>12950</v>
      </c>
      <c r="U1043" s="2206">
        <f t="shared" si="746"/>
        <v>916860</v>
      </c>
      <c r="V1043" s="2206">
        <f t="shared" si="747"/>
        <v>574188</v>
      </c>
      <c r="W1043" s="2206">
        <f t="shared" si="748"/>
        <v>342672</v>
      </c>
      <c r="X1043" s="2206">
        <f t="shared" si="749"/>
        <v>0</v>
      </c>
      <c r="Y1043" s="2245">
        <f t="shared" si="770"/>
        <v>0</v>
      </c>
      <c r="Z1043" s="2207">
        <f t="shared" si="771"/>
        <v>0</v>
      </c>
      <c r="AA1043" s="2245">
        <v>73.3</v>
      </c>
      <c r="AB1043" s="2206">
        <v>14000</v>
      </c>
      <c r="AC1043" s="2206">
        <v>3000</v>
      </c>
      <c r="AD1043" s="2206">
        <v>8000</v>
      </c>
      <c r="AE1043" s="2206">
        <f t="shared" si="783"/>
        <v>25000</v>
      </c>
      <c r="AF1043" s="2206">
        <f t="shared" si="750"/>
        <v>1832500</v>
      </c>
      <c r="AG1043" s="2206">
        <f t="shared" si="751"/>
        <v>1026200</v>
      </c>
      <c r="AH1043" s="2206">
        <f t="shared" si="752"/>
        <v>219900</v>
      </c>
      <c r="AI1043" s="2207">
        <f t="shared" si="753"/>
        <v>586400</v>
      </c>
      <c r="AJ1043" s="2246">
        <v>70.8</v>
      </c>
      <c r="AK1043" s="2075">
        <v>14000</v>
      </c>
      <c r="AL1043" s="2075">
        <v>3000</v>
      </c>
      <c r="AM1043" s="2075">
        <v>8000</v>
      </c>
      <c r="AN1043" s="2206">
        <f t="shared" si="784"/>
        <v>25000</v>
      </c>
      <c r="AO1043" s="2206">
        <f t="shared" si="754"/>
        <v>1770000</v>
      </c>
      <c r="AP1043" s="2206">
        <f t="shared" si="755"/>
        <v>991200</v>
      </c>
      <c r="AQ1043" s="2206">
        <f t="shared" si="756"/>
        <v>212400</v>
      </c>
      <c r="AR1043" s="2206">
        <f t="shared" si="757"/>
        <v>566400</v>
      </c>
      <c r="AS1043" s="2245">
        <v>70.8</v>
      </c>
      <c r="AT1043" s="2075">
        <v>14000</v>
      </c>
      <c r="AU1043" s="2075">
        <v>3000</v>
      </c>
      <c r="AV1043" s="2075">
        <v>8000</v>
      </c>
      <c r="AW1043" s="2206">
        <f t="shared" si="785"/>
        <v>25000</v>
      </c>
      <c r="AX1043" s="2206">
        <f t="shared" si="758"/>
        <v>1770000</v>
      </c>
      <c r="AY1043" s="2206">
        <f t="shared" si="759"/>
        <v>991200</v>
      </c>
      <c r="AZ1043" s="2206">
        <f t="shared" si="760"/>
        <v>212400</v>
      </c>
      <c r="BA1043" s="2206">
        <f t="shared" si="761"/>
        <v>566400</v>
      </c>
      <c r="BB1043" s="2245">
        <f t="shared" si="772"/>
        <v>0</v>
      </c>
      <c r="BC1043" s="2207">
        <f t="shared" si="773"/>
        <v>0</v>
      </c>
      <c r="BD1043" s="2245">
        <f t="shared" si="780"/>
        <v>-2.5</v>
      </c>
      <c r="BE1043" s="2207">
        <f t="shared" si="781"/>
        <v>-62500</v>
      </c>
      <c r="BF1043" s="2246">
        <v>70.8</v>
      </c>
      <c r="BG1043" s="2075">
        <v>14000</v>
      </c>
      <c r="BH1043" s="2075">
        <v>3000</v>
      </c>
      <c r="BI1043" s="2075">
        <v>8000</v>
      </c>
      <c r="BJ1043" s="2206">
        <f t="shared" si="786"/>
        <v>25000</v>
      </c>
      <c r="BK1043" s="2206">
        <f t="shared" si="762"/>
        <v>1770000</v>
      </c>
      <c r="BL1043" s="2206">
        <f t="shared" si="763"/>
        <v>991200</v>
      </c>
      <c r="BM1043" s="2206">
        <f t="shared" si="764"/>
        <v>212400</v>
      </c>
      <c r="BN1043" s="2206">
        <f t="shared" si="765"/>
        <v>566400</v>
      </c>
      <c r="BO1043" s="2245">
        <v>70.8</v>
      </c>
      <c r="BP1043" s="2075">
        <v>14000</v>
      </c>
      <c r="BQ1043" s="2075">
        <v>3000</v>
      </c>
      <c r="BR1043" s="2075">
        <v>8000</v>
      </c>
      <c r="BS1043" s="2206">
        <f t="shared" si="787"/>
        <v>25000</v>
      </c>
      <c r="BT1043" s="2206">
        <f t="shared" si="766"/>
        <v>1770000</v>
      </c>
      <c r="BU1043" s="2206">
        <f t="shared" si="767"/>
        <v>991200</v>
      </c>
      <c r="BV1043" s="2206">
        <f t="shared" si="768"/>
        <v>212400</v>
      </c>
      <c r="BW1043" s="2206">
        <f t="shared" si="769"/>
        <v>566400</v>
      </c>
      <c r="BX1043" s="2245">
        <f t="shared" si="774"/>
        <v>0</v>
      </c>
      <c r="BY1043" s="2207">
        <f t="shared" si="775"/>
        <v>0</v>
      </c>
      <c r="BZ1043" s="2211">
        <f t="shared" si="778"/>
        <v>-2.5</v>
      </c>
      <c r="CA1043" s="2212">
        <f t="shared" si="779"/>
        <v>-62500</v>
      </c>
      <c r="CB1043" s="2083"/>
      <c r="CC1043" s="2083"/>
      <c r="CD1043" s="2237"/>
      <c r="CF1043" s="2200"/>
    </row>
    <row r="1044" spans="1:94" s="1974" customFormat="1" ht="18" customHeight="1" outlineLevel="1">
      <c r="A1044" s="2235" t="s">
        <v>4923</v>
      </c>
      <c r="B1044" s="2235" t="b">
        <v>1</v>
      </c>
      <c r="C1044" s="2201"/>
      <c r="D1044" s="2236" t="s">
        <v>4380</v>
      </c>
      <c r="E1044" s="2243" t="s">
        <v>4381</v>
      </c>
      <c r="F1044" s="2204" t="s">
        <v>365</v>
      </c>
      <c r="G1044" s="2244">
        <v>63.5</v>
      </c>
      <c r="H1044" s="2206"/>
      <c r="I1044" s="2206">
        <v>5050</v>
      </c>
      <c r="J1044" s="2206"/>
      <c r="K1044" s="2206">
        <f t="shared" si="741"/>
        <v>5050</v>
      </c>
      <c r="L1044" s="2206">
        <f t="shared" si="742"/>
        <v>320675</v>
      </c>
      <c r="M1044" s="2206">
        <f t="shared" si="743"/>
        <v>0</v>
      </c>
      <c r="N1044" s="2206">
        <f t="shared" si="744"/>
        <v>320675</v>
      </c>
      <c r="O1044" s="2206">
        <f t="shared" si="745"/>
        <v>0</v>
      </c>
      <c r="P1044" s="2244">
        <v>63.5</v>
      </c>
      <c r="Q1044" s="2206"/>
      <c r="R1044" s="2206">
        <v>5050</v>
      </c>
      <c r="S1044" s="2206"/>
      <c r="T1044" s="2206">
        <f t="shared" si="782"/>
        <v>5050</v>
      </c>
      <c r="U1044" s="2206">
        <f t="shared" si="746"/>
        <v>320675</v>
      </c>
      <c r="V1044" s="2206">
        <f t="shared" si="747"/>
        <v>0</v>
      </c>
      <c r="W1044" s="2206">
        <f t="shared" si="748"/>
        <v>320675</v>
      </c>
      <c r="X1044" s="2206">
        <f t="shared" si="749"/>
        <v>0</v>
      </c>
      <c r="Y1044" s="2245">
        <f t="shared" si="770"/>
        <v>0</v>
      </c>
      <c r="Z1044" s="2207">
        <f t="shared" si="771"/>
        <v>0</v>
      </c>
      <c r="AA1044" s="2245">
        <v>61.8</v>
      </c>
      <c r="AB1044" s="2206">
        <v>25000</v>
      </c>
      <c r="AC1044" s="2206">
        <v>3000</v>
      </c>
      <c r="AD1044" s="2206">
        <v>13000</v>
      </c>
      <c r="AE1044" s="2206">
        <f t="shared" si="783"/>
        <v>41000</v>
      </c>
      <c r="AF1044" s="2206">
        <f t="shared" si="750"/>
        <v>2533800</v>
      </c>
      <c r="AG1044" s="2206">
        <f t="shared" si="751"/>
        <v>1545000</v>
      </c>
      <c r="AH1044" s="2206">
        <f t="shared" si="752"/>
        <v>185400</v>
      </c>
      <c r="AI1044" s="2207">
        <f t="shared" si="753"/>
        <v>803400</v>
      </c>
      <c r="AJ1044" s="2246">
        <v>63.5</v>
      </c>
      <c r="AK1044" s="2075">
        <v>25000</v>
      </c>
      <c r="AL1044" s="2075">
        <v>3000</v>
      </c>
      <c r="AM1044" s="2075">
        <v>13000</v>
      </c>
      <c r="AN1044" s="2206">
        <f t="shared" si="784"/>
        <v>41000</v>
      </c>
      <c r="AO1044" s="2206">
        <f t="shared" si="754"/>
        <v>2603500</v>
      </c>
      <c r="AP1044" s="2206">
        <f t="shared" si="755"/>
        <v>1587500</v>
      </c>
      <c r="AQ1044" s="2206">
        <f t="shared" si="756"/>
        <v>190500</v>
      </c>
      <c r="AR1044" s="2206">
        <f t="shared" si="757"/>
        <v>825500</v>
      </c>
      <c r="AS1044" s="2245">
        <v>63.5</v>
      </c>
      <c r="AT1044" s="2075">
        <v>25000</v>
      </c>
      <c r="AU1044" s="2075">
        <v>3000</v>
      </c>
      <c r="AV1044" s="2075">
        <v>13000</v>
      </c>
      <c r="AW1044" s="2206">
        <f t="shared" si="785"/>
        <v>41000</v>
      </c>
      <c r="AX1044" s="2206">
        <f t="shared" si="758"/>
        <v>2603500</v>
      </c>
      <c r="AY1044" s="2206">
        <f t="shared" si="759"/>
        <v>1587500</v>
      </c>
      <c r="AZ1044" s="2206">
        <f t="shared" si="760"/>
        <v>190500</v>
      </c>
      <c r="BA1044" s="2206">
        <f t="shared" si="761"/>
        <v>825500</v>
      </c>
      <c r="BB1044" s="2245">
        <f t="shared" si="772"/>
        <v>0</v>
      </c>
      <c r="BC1044" s="2207">
        <f t="shared" si="773"/>
        <v>0</v>
      </c>
      <c r="BD1044" s="2245">
        <f t="shared" si="780"/>
        <v>1.7000000000000028</v>
      </c>
      <c r="BE1044" s="2207">
        <f t="shared" si="781"/>
        <v>69700</v>
      </c>
      <c r="BF1044" s="2246">
        <v>63.5</v>
      </c>
      <c r="BG1044" s="2075">
        <v>25000</v>
      </c>
      <c r="BH1044" s="2075">
        <v>3000</v>
      </c>
      <c r="BI1044" s="2075">
        <v>13000</v>
      </c>
      <c r="BJ1044" s="2206">
        <f t="shared" si="786"/>
        <v>41000</v>
      </c>
      <c r="BK1044" s="2206">
        <f t="shared" si="762"/>
        <v>2603500</v>
      </c>
      <c r="BL1044" s="2206">
        <f t="shared" si="763"/>
        <v>1587500</v>
      </c>
      <c r="BM1044" s="2206">
        <f t="shared" si="764"/>
        <v>190500</v>
      </c>
      <c r="BN1044" s="2206">
        <f t="shared" si="765"/>
        <v>825500</v>
      </c>
      <c r="BO1044" s="2245">
        <v>63.5</v>
      </c>
      <c r="BP1044" s="2075">
        <v>25000</v>
      </c>
      <c r="BQ1044" s="2075">
        <v>3000</v>
      </c>
      <c r="BR1044" s="2075">
        <v>13000</v>
      </c>
      <c r="BS1044" s="2206">
        <f t="shared" si="787"/>
        <v>41000</v>
      </c>
      <c r="BT1044" s="2206">
        <f t="shared" si="766"/>
        <v>2603500</v>
      </c>
      <c r="BU1044" s="2206">
        <f t="shared" si="767"/>
        <v>1587500</v>
      </c>
      <c r="BV1044" s="2206">
        <f t="shared" si="768"/>
        <v>190500</v>
      </c>
      <c r="BW1044" s="2206">
        <f t="shared" si="769"/>
        <v>825500</v>
      </c>
      <c r="BX1044" s="2245">
        <f t="shared" si="774"/>
        <v>0</v>
      </c>
      <c r="BY1044" s="2207">
        <f t="shared" si="775"/>
        <v>0</v>
      </c>
      <c r="BZ1044" s="2211">
        <f t="shared" si="778"/>
        <v>1.7000000000000028</v>
      </c>
      <c r="CA1044" s="2212">
        <f t="shared" si="779"/>
        <v>69700</v>
      </c>
      <c r="CB1044" s="2083"/>
      <c r="CC1044" s="2083"/>
      <c r="CD1044" s="2237"/>
      <c r="CF1044" s="2200"/>
    </row>
    <row r="1045" spans="1:94" s="1974" customFormat="1" ht="18" customHeight="1" outlineLevel="1">
      <c r="A1045" s="2235" t="s">
        <v>4924</v>
      </c>
      <c r="B1045" s="2235" t="b">
        <v>1</v>
      </c>
      <c r="C1045" s="2201"/>
      <c r="D1045" s="2236" t="s">
        <v>4380</v>
      </c>
      <c r="E1045" s="2243" t="s">
        <v>4383</v>
      </c>
      <c r="F1045" s="2204" t="s">
        <v>365</v>
      </c>
      <c r="G1045" s="2244">
        <v>125.2</v>
      </c>
      <c r="H1045" s="2206">
        <v>16880</v>
      </c>
      <c r="I1045" s="2206">
        <v>6800</v>
      </c>
      <c r="J1045" s="2206"/>
      <c r="K1045" s="2206">
        <f t="shared" ref="K1045:K1108" si="788">J1045+I1045+H1045</f>
        <v>23680</v>
      </c>
      <c r="L1045" s="2206">
        <f t="shared" si="742"/>
        <v>2964736</v>
      </c>
      <c r="M1045" s="2206">
        <f t="shared" si="743"/>
        <v>2113376</v>
      </c>
      <c r="N1045" s="2206">
        <f t="shared" si="744"/>
        <v>851360</v>
      </c>
      <c r="O1045" s="2206">
        <f t="shared" si="745"/>
        <v>0</v>
      </c>
      <c r="P1045" s="2244">
        <v>125.2</v>
      </c>
      <c r="Q1045" s="2206">
        <v>16880</v>
      </c>
      <c r="R1045" s="2206">
        <v>6800</v>
      </c>
      <c r="S1045" s="2206"/>
      <c r="T1045" s="2206">
        <f t="shared" si="782"/>
        <v>23680</v>
      </c>
      <c r="U1045" s="2206">
        <f t="shared" si="746"/>
        <v>2964736</v>
      </c>
      <c r="V1045" s="2206">
        <f t="shared" si="747"/>
        <v>2113376</v>
      </c>
      <c r="W1045" s="2206">
        <f t="shared" si="748"/>
        <v>851360</v>
      </c>
      <c r="X1045" s="2206">
        <f t="shared" si="749"/>
        <v>0</v>
      </c>
      <c r="Y1045" s="2245">
        <f t="shared" si="770"/>
        <v>0</v>
      </c>
      <c r="Z1045" s="2207">
        <f t="shared" si="771"/>
        <v>0</v>
      </c>
      <c r="AA1045" s="2245">
        <v>125.2</v>
      </c>
      <c r="AB1045" s="2206">
        <v>32000</v>
      </c>
      <c r="AC1045" s="2206">
        <v>3000</v>
      </c>
      <c r="AD1045" s="2206">
        <v>18000</v>
      </c>
      <c r="AE1045" s="2206">
        <f t="shared" si="783"/>
        <v>53000</v>
      </c>
      <c r="AF1045" s="2206">
        <f t="shared" si="750"/>
        <v>6635600</v>
      </c>
      <c r="AG1045" s="2206">
        <f t="shared" si="751"/>
        <v>4006400</v>
      </c>
      <c r="AH1045" s="2206">
        <f t="shared" si="752"/>
        <v>375600</v>
      </c>
      <c r="AI1045" s="2207">
        <f t="shared" si="753"/>
        <v>2253600</v>
      </c>
      <c r="AJ1045" s="2246">
        <v>125.2</v>
      </c>
      <c r="AK1045" s="2075">
        <v>32000</v>
      </c>
      <c r="AL1045" s="2075">
        <v>3000</v>
      </c>
      <c r="AM1045" s="2075">
        <v>18000</v>
      </c>
      <c r="AN1045" s="2206">
        <f t="shared" si="784"/>
        <v>53000</v>
      </c>
      <c r="AO1045" s="2206">
        <f t="shared" si="754"/>
        <v>6635600</v>
      </c>
      <c r="AP1045" s="2206">
        <f t="shared" si="755"/>
        <v>4006400</v>
      </c>
      <c r="AQ1045" s="2206">
        <f t="shared" si="756"/>
        <v>375600</v>
      </c>
      <c r="AR1045" s="2206">
        <f t="shared" si="757"/>
        <v>2253600</v>
      </c>
      <c r="AS1045" s="2245">
        <v>125.2</v>
      </c>
      <c r="AT1045" s="2075">
        <v>32000</v>
      </c>
      <c r="AU1045" s="2075">
        <v>3000</v>
      </c>
      <c r="AV1045" s="2075">
        <v>18000</v>
      </c>
      <c r="AW1045" s="2206">
        <f t="shared" si="785"/>
        <v>53000</v>
      </c>
      <c r="AX1045" s="2206">
        <f t="shared" si="758"/>
        <v>6635600</v>
      </c>
      <c r="AY1045" s="2206">
        <f t="shared" si="759"/>
        <v>4006400</v>
      </c>
      <c r="AZ1045" s="2206">
        <f t="shared" si="760"/>
        <v>375600</v>
      </c>
      <c r="BA1045" s="2206">
        <f t="shared" si="761"/>
        <v>2253600</v>
      </c>
      <c r="BB1045" s="2245">
        <f t="shared" si="772"/>
        <v>0</v>
      </c>
      <c r="BC1045" s="2207">
        <f t="shared" si="773"/>
        <v>0</v>
      </c>
      <c r="BD1045" s="2245">
        <f t="shared" si="780"/>
        <v>0</v>
      </c>
      <c r="BE1045" s="2207">
        <f t="shared" si="781"/>
        <v>0</v>
      </c>
      <c r="BF1045" s="2246">
        <v>125.2</v>
      </c>
      <c r="BG1045" s="2075">
        <v>32000</v>
      </c>
      <c r="BH1045" s="2075">
        <v>3000</v>
      </c>
      <c r="BI1045" s="2075">
        <v>18000</v>
      </c>
      <c r="BJ1045" s="2206">
        <f t="shared" si="786"/>
        <v>53000</v>
      </c>
      <c r="BK1045" s="2206">
        <f t="shared" si="762"/>
        <v>6635600</v>
      </c>
      <c r="BL1045" s="2206">
        <f t="shared" si="763"/>
        <v>4006400</v>
      </c>
      <c r="BM1045" s="2206">
        <f t="shared" si="764"/>
        <v>375600</v>
      </c>
      <c r="BN1045" s="2206">
        <f t="shared" si="765"/>
        <v>2253600</v>
      </c>
      <c r="BO1045" s="2245">
        <v>125.2</v>
      </c>
      <c r="BP1045" s="2075">
        <v>32000</v>
      </c>
      <c r="BQ1045" s="2075">
        <v>3000</v>
      </c>
      <c r="BR1045" s="2075">
        <v>18000</v>
      </c>
      <c r="BS1045" s="2206">
        <f t="shared" si="787"/>
        <v>53000</v>
      </c>
      <c r="BT1045" s="2206">
        <f t="shared" si="766"/>
        <v>6635600</v>
      </c>
      <c r="BU1045" s="2206">
        <f t="shared" si="767"/>
        <v>4006400</v>
      </c>
      <c r="BV1045" s="2206">
        <f t="shared" si="768"/>
        <v>375600</v>
      </c>
      <c r="BW1045" s="2206">
        <f t="shared" si="769"/>
        <v>2253600</v>
      </c>
      <c r="BX1045" s="2245">
        <f t="shared" si="774"/>
        <v>0</v>
      </c>
      <c r="BY1045" s="2207">
        <f t="shared" si="775"/>
        <v>0</v>
      </c>
      <c r="BZ1045" s="2211">
        <f t="shared" si="778"/>
        <v>0</v>
      </c>
      <c r="CA1045" s="2212">
        <f t="shared" si="779"/>
        <v>0</v>
      </c>
      <c r="CB1045" s="2083"/>
      <c r="CC1045" s="2083"/>
      <c r="CD1045" s="2237"/>
      <c r="CF1045" s="2200"/>
    </row>
    <row r="1046" spans="1:94" s="1974" customFormat="1" ht="18" customHeight="1" outlineLevel="1">
      <c r="A1046" s="2235" t="s">
        <v>4925</v>
      </c>
      <c r="B1046" s="2235" t="b">
        <v>1</v>
      </c>
      <c r="C1046" s="2201"/>
      <c r="D1046" s="2236" t="s">
        <v>4380</v>
      </c>
      <c r="E1046" s="2243" t="s">
        <v>4926</v>
      </c>
      <c r="F1046" s="2204" t="s">
        <v>449</v>
      </c>
      <c r="G1046" s="2244">
        <v>248</v>
      </c>
      <c r="H1046" s="2206">
        <v>16880</v>
      </c>
      <c r="I1046" s="2206">
        <v>6800</v>
      </c>
      <c r="J1046" s="2206"/>
      <c r="K1046" s="2206">
        <f t="shared" si="788"/>
        <v>23680</v>
      </c>
      <c r="L1046" s="2206">
        <f t="shared" ref="L1046:L1102" si="789">M1046+N1046+O1046</f>
        <v>5872640</v>
      </c>
      <c r="M1046" s="2206">
        <f t="shared" ref="M1046:M1102" si="790">TRUNC(G1046*H1046,0)</f>
        <v>4186240</v>
      </c>
      <c r="N1046" s="2206">
        <f t="shared" ref="N1046:N1102" si="791">TRUNC(G1046*I1046,0)</f>
        <v>1686400</v>
      </c>
      <c r="O1046" s="2206">
        <f t="shared" ref="O1046:O1102" si="792">TRUNC(G1046*J1046,0)</f>
        <v>0</v>
      </c>
      <c r="P1046" s="2244">
        <v>248</v>
      </c>
      <c r="Q1046" s="2206">
        <v>16880</v>
      </c>
      <c r="R1046" s="2206">
        <v>6800</v>
      </c>
      <c r="S1046" s="2206"/>
      <c r="T1046" s="2206">
        <f t="shared" si="782"/>
        <v>23680</v>
      </c>
      <c r="U1046" s="2206">
        <f t="shared" ref="U1046:U1102" si="793">V1046+W1046+X1046</f>
        <v>5872640</v>
      </c>
      <c r="V1046" s="2206">
        <f t="shared" ref="V1046:V1102" si="794">TRUNC(P1046*Q1046,0)</f>
        <v>4186240</v>
      </c>
      <c r="W1046" s="2206">
        <f t="shared" ref="W1046:W1102" si="795">TRUNC(P1046*R1046,0)</f>
        <v>1686400</v>
      </c>
      <c r="X1046" s="2206">
        <f t="shared" ref="X1046:X1102" si="796">TRUNC(P1046*S1046,0)</f>
        <v>0</v>
      </c>
      <c r="Y1046" s="2244">
        <f t="shared" si="770"/>
        <v>0</v>
      </c>
      <c r="Z1046" s="2207">
        <f t="shared" si="771"/>
        <v>0</v>
      </c>
      <c r="AA1046" s="2244">
        <v>206.2</v>
      </c>
      <c r="AB1046" s="2206">
        <v>1000</v>
      </c>
      <c r="AC1046" s="2206">
        <v>500</v>
      </c>
      <c r="AD1046" s="2206">
        <v>500</v>
      </c>
      <c r="AE1046" s="2206">
        <f t="shared" si="783"/>
        <v>2000</v>
      </c>
      <c r="AF1046" s="2206">
        <f t="shared" ref="AF1046:AF1102" si="797">AG1046+AH1046+AI1046</f>
        <v>412400</v>
      </c>
      <c r="AG1046" s="2206">
        <f t="shared" ref="AG1046:AG1102" si="798">TRUNC(AA1046*AB1046,0)</f>
        <v>206200</v>
      </c>
      <c r="AH1046" s="2206">
        <f t="shared" ref="AH1046:AH1102" si="799">TRUNC(AA1046*AC1046,0)</f>
        <v>103100</v>
      </c>
      <c r="AI1046" s="2207">
        <f t="shared" ref="AI1046:AI1102" si="800">TRUNC(AA1046*AD1046,0)</f>
        <v>103100</v>
      </c>
      <c r="AJ1046" s="2246">
        <v>248</v>
      </c>
      <c r="AK1046" s="2075">
        <v>1000</v>
      </c>
      <c r="AL1046" s="2075">
        <v>500</v>
      </c>
      <c r="AM1046" s="2075">
        <v>500</v>
      </c>
      <c r="AN1046" s="2206">
        <f t="shared" si="784"/>
        <v>2000</v>
      </c>
      <c r="AO1046" s="2206">
        <f t="shared" ref="AO1046:AO1102" si="801">AP1046+AQ1046+AR1046</f>
        <v>496000</v>
      </c>
      <c r="AP1046" s="2206">
        <f t="shared" ref="AP1046:AP1102" si="802">TRUNC(AJ1046*AK1046,0)</f>
        <v>248000</v>
      </c>
      <c r="AQ1046" s="2206">
        <f t="shared" ref="AQ1046:AQ1102" si="803">TRUNC(AJ1046*AL1046,0)</f>
        <v>124000</v>
      </c>
      <c r="AR1046" s="2206">
        <f t="shared" ref="AR1046:AR1102" si="804">TRUNC(AJ1046*AM1046,0)</f>
        <v>124000</v>
      </c>
      <c r="AS1046" s="2244">
        <v>248</v>
      </c>
      <c r="AT1046" s="2075">
        <v>1000</v>
      </c>
      <c r="AU1046" s="2075">
        <v>500</v>
      </c>
      <c r="AV1046" s="2075">
        <v>500</v>
      </c>
      <c r="AW1046" s="2206">
        <f t="shared" si="785"/>
        <v>2000</v>
      </c>
      <c r="AX1046" s="2206">
        <f t="shared" ref="AX1046:AX1102" si="805">AY1046+AZ1046+BA1046</f>
        <v>496000</v>
      </c>
      <c r="AY1046" s="2206">
        <f t="shared" ref="AY1046:AY1102" si="806">TRUNC(AS1046*AT1046,0)</f>
        <v>248000</v>
      </c>
      <c r="AZ1046" s="2206">
        <f t="shared" ref="AZ1046:AZ1102" si="807">TRUNC(AS1046*AU1046,0)</f>
        <v>124000</v>
      </c>
      <c r="BA1046" s="2206">
        <f t="shared" ref="BA1046:BA1102" si="808">TRUNC(AS1046*AV1046,0)</f>
        <v>124000</v>
      </c>
      <c r="BB1046" s="2244">
        <f t="shared" si="772"/>
        <v>0</v>
      </c>
      <c r="BC1046" s="2207">
        <f t="shared" si="773"/>
        <v>0</v>
      </c>
      <c r="BD1046" s="2244">
        <f t="shared" si="780"/>
        <v>41.800000000000011</v>
      </c>
      <c r="BE1046" s="2207">
        <f t="shared" si="781"/>
        <v>83600</v>
      </c>
      <c r="BF1046" s="2246">
        <v>248</v>
      </c>
      <c r="BG1046" s="2075">
        <v>1000</v>
      </c>
      <c r="BH1046" s="2075">
        <v>500</v>
      </c>
      <c r="BI1046" s="2075">
        <v>500</v>
      </c>
      <c r="BJ1046" s="2206">
        <f t="shared" si="786"/>
        <v>2000</v>
      </c>
      <c r="BK1046" s="2206">
        <f t="shared" ref="BK1046:BK1102" si="809">BL1046+BM1046+BN1046</f>
        <v>496000</v>
      </c>
      <c r="BL1046" s="2206">
        <f t="shared" ref="BL1046:BL1102" si="810">TRUNC(BF1046*BG1046,0)</f>
        <v>248000</v>
      </c>
      <c r="BM1046" s="2206">
        <f t="shared" ref="BM1046:BM1102" si="811">TRUNC(BF1046*BH1046,0)</f>
        <v>124000</v>
      </c>
      <c r="BN1046" s="2206">
        <f t="shared" ref="BN1046:BN1102" si="812">TRUNC(BF1046*BI1046,0)</f>
        <v>124000</v>
      </c>
      <c r="BO1046" s="2244">
        <v>248</v>
      </c>
      <c r="BP1046" s="2075">
        <v>1000</v>
      </c>
      <c r="BQ1046" s="2075">
        <v>500</v>
      </c>
      <c r="BR1046" s="2075">
        <v>500</v>
      </c>
      <c r="BS1046" s="2206">
        <f t="shared" si="787"/>
        <v>2000</v>
      </c>
      <c r="BT1046" s="2206">
        <f t="shared" ref="BT1046:BT1102" si="813">BU1046+BV1046+BW1046</f>
        <v>496000</v>
      </c>
      <c r="BU1046" s="2206">
        <f t="shared" ref="BU1046:BU1102" si="814">TRUNC(BO1046*BP1046,0)</f>
        <v>248000</v>
      </c>
      <c r="BV1046" s="2206">
        <f t="shared" ref="BV1046:BV1102" si="815">TRUNC(BO1046*BQ1046,0)</f>
        <v>124000</v>
      </c>
      <c r="BW1046" s="2206">
        <f t="shared" ref="BW1046:BW1102" si="816">TRUNC(BO1046*BR1046,0)</f>
        <v>124000</v>
      </c>
      <c r="BX1046" s="2244">
        <f t="shared" si="774"/>
        <v>0</v>
      </c>
      <c r="BY1046" s="2207">
        <f t="shared" si="775"/>
        <v>0</v>
      </c>
      <c r="BZ1046" s="2211">
        <f t="shared" si="778"/>
        <v>41.800000000000011</v>
      </c>
      <c r="CA1046" s="2212">
        <f t="shared" si="779"/>
        <v>83600</v>
      </c>
      <c r="CB1046" s="2083"/>
      <c r="CC1046" s="2083"/>
      <c r="CD1046" s="2237"/>
      <c r="CF1046" s="2200"/>
    </row>
    <row r="1047" spans="1:94" s="1974" customFormat="1" ht="18" customHeight="1" outlineLevel="1">
      <c r="A1047" s="2235" t="s">
        <v>4927</v>
      </c>
      <c r="B1047" s="2235" t="b">
        <v>1</v>
      </c>
      <c r="C1047" s="2201"/>
      <c r="D1047" s="2236" t="s">
        <v>4380</v>
      </c>
      <c r="E1047" s="2243" t="s">
        <v>4928</v>
      </c>
      <c r="F1047" s="2204" t="s">
        <v>365</v>
      </c>
      <c r="G1047" s="2244">
        <v>64.900000000000006</v>
      </c>
      <c r="H1047" s="2206">
        <v>3050</v>
      </c>
      <c r="I1047" s="2206">
        <v>4620</v>
      </c>
      <c r="J1047" s="2206"/>
      <c r="K1047" s="2206">
        <f t="shared" si="788"/>
        <v>7670</v>
      </c>
      <c r="L1047" s="2206">
        <f t="shared" si="789"/>
        <v>497783</v>
      </c>
      <c r="M1047" s="2206">
        <f t="shared" si="790"/>
        <v>197945</v>
      </c>
      <c r="N1047" s="2206">
        <f t="shared" si="791"/>
        <v>299838</v>
      </c>
      <c r="O1047" s="2206">
        <f t="shared" si="792"/>
        <v>0</v>
      </c>
      <c r="P1047" s="2244">
        <v>64.900000000000006</v>
      </c>
      <c r="Q1047" s="2206">
        <v>3050</v>
      </c>
      <c r="R1047" s="2206">
        <v>4620</v>
      </c>
      <c r="S1047" s="2206"/>
      <c r="T1047" s="2206">
        <f t="shared" si="782"/>
        <v>7670</v>
      </c>
      <c r="U1047" s="2206">
        <f t="shared" si="793"/>
        <v>497783</v>
      </c>
      <c r="V1047" s="2206">
        <f t="shared" si="794"/>
        <v>197945</v>
      </c>
      <c r="W1047" s="2206">
        <f t="shared" si="795"/>
        <v>299838</v>
      </c>
      <c r="X1047" s="2206">
        <f t="shared" si="796"/>
        <v>0</v>
      </c>
      <c r="Y1047" s="2245">
        <f t="shared" si="770"/>
        <v>0</v>
      </c>
      <c r="Z1047" s="2207">
        <f t="shared" si="771"/>
        <v>0</v>
      </c>
      <c r="AA1047" s="2245">
        <v>64.900000000000006</v>
      </c>
      <c r="AB1047" s="2206">
        <v>5000</v>
      </c>
      <c r="AC1047" s="2206">
        <v>3000</v>
      </c>
      <c r="AD1047" s="2206">
        <v>3000</v>
      </c>
      <c r="AE1047" s="2206">
        <f t="shared" si="783"/>
        <v>11000</v>
      </c>
      <c r="AF1047" s="2206">
        <f t="shared" si="797"/>
        <v>713900</v>
      </c>
      <c r="AG1047" s="2206">
        <f t="shared" si="798"/>
        <v>324500</v>
      </c>
      <c r="AH1047" s="2206">
        <f t="shared" si="799"/>
        <v>194700</v>
      </c>
      <c r="AI1047" s="2207">
        <f t="shared" si="800"/>
        <v>194700</v>
      </c>
      <c r="AJ1047" s="2246">
        <v>64.900000000000006</v>
      </c>
      <c r="AK1047" s="2075">
        <v>5000</v>
      </c>
      <c r="AL1047" s="2075">
        <v>3000</v>
      </c>
      <c r="AM1047" s="2075">
        <v>3000</v>
      </c>
      <c r="AN1047" s="2206">
        <f t="shared" si="784"/>
        <v>11000</v>
      </c>
      <c r="AO1047" s="2206">
        <f t="shared" si="801"/>
        <v>713900</v>
      </c>
      <c r="AP1047" s="2206">
        <f t="shared" si="802"/>
        <v>324500</v>
      </c>
      <c r="AQ1047" s="2206">
        <f t="shared" si="803"/>
        <v>194700</v>
      </c>
      <c r="AR1047" s="2206">
        <f t="shared" si="804"/>
        <v>194700</v>
      </c>
      <c r="AS1047" s="2245">
        <v>64.900000000000006</v>
      </c>
      <c r="AT1047" s="2075">
        <v>5000</v>
      </c>
      <c r="AU1047" s="2075">
        <v>3000</v>
      </c>
      <c r="AV1047" s="2075">
        <v>3000</v>
      </c>
      <c r="AW1047" s="2206">
        <f t="shared" si="785"/>
        <v>11000</v>
      </c>
      <c r="AX1047" s="2206">
        <f t="shared" si="805"/>
        <v>713900</v>
      </c>
      <c r="AY1047" s="2206">
        <f t="shared" si="806"/>
        <v>324500</v>
      </c>
      <c r="AZ1047" s="2206">
        <f t="shared" si="807"/>
        <v>194700</v>
      </c>
      <c r="BA1047" s="2206">
        <f t="shared" si="808"/>
        <v>194700</v>
      </c>
      <c r="BB1047" s="2245">
        <f t="shared" si="772"/>
        <v>0</v>
      </c>
      <c r="BC1047" s="2207">
        <f t="shared" si="773"/>
        <v>0</v>
      </c>
      <c r="BD1047" s="2245">
        <f t="shared" si="780"/>
        <v>0</v>
      </c>
      <c r="BE1047" s="2207">
        <f t="shared" si="781"/>
        <v>0</v>
      </c>
      <c r="BF1047" s="2246">
        <v>64.900000000000006</v>
      </c>
      <c r="BG1047" s="2075">
        <v>5000</v>
      </c>
      <c r="BH1047" s="2075">
        <v>3000</v>
      </c>
      <c r="BI1047" s="2075">
        <v>3000</v>
      </c>
      <c r="BJ1047" s="2206">
        <f t="shared" si="786"/>
        <v>11000</v>
      </c>
      <c r="BK1047" s="2206">
        <f t="shared" si="809"/>
        <v>713900</v>
      </c>
      <c r="BL1047" s="2206">
        <f t="shared" si="810"/>
        <v>324500</v>
      </c>
      <c r="BM1047" s="2206">
        <f t="shared" si="811"/>
        <v>194700</v>
      </c>
      <c r="BN1047" s="2206">
        <f t="shared" si="812"/>
        <v>194700</v>
      </c>
      <c r="BO1047" s="2245">
        <v>64.900000000000006</v>
      </c>
      <c r="BP1047" s="2075">
        <v>5000</v>
      </c>
      <c r="BQ1047" s="2075">
        <v>3000</v>
      </c>
      <c r="BR1047" s="2075">
        <v>3000</v>
      </c>
      <c r="BS1047" s="2206">
        <f t="shared" si="787"/>
        <v>11000</v>
      </c>
      <c r="BT1047" s="2206">
        <f t="shared" si="813"/>
        <v>713900</v>
      </c>
      <c r="BU1047" s="2206">
        <f t="shared" si="814"/>
        <v>324500</v>
      </c>
      <c r="BV1047" s="2206">
        <f t="shared" si="815"/>
        <v>194700</v>
      </c>
      <c r="BW1047" s="2206">
        <f t="shared" si="816"/>
        <v>194700</v>
      </c>
      <c r="BX1047" s="2245">
        <f t="shared" si="774"/>
        <v>0</v>
      </c>
      <c r="BY1047" s="2207">
        <f t="shared" si="775"/>
        <v>0</v>
      </c>
      <c r="BZ1047" s="2211">
        <f t="shared" si="778"/>
        <v>0</v>
      </c>
      <c r="CA1047" s="2212">
        <f t="shared" si="779"/>
        <v>0</v>
      </c>
      <c r="CB1047" s="2083"/>
      <c r="CC1047" s="2083"/>
      <c r="CD1047" s="2237"/>
      <c r="CF1047" s="2200"/>
    </row>
    <row r="1048" spans="1:94" s="1974" customFormat="1" ht="18" customHeight="1" outlineLevel="1">
      <c r="A1048" s="2235" t="s">
        <v>4929</v>
      </c>
      <c r="B1048" s="2235" t="b">
        <v>1</v>
      </c>
      <c r="C1048" s="2201"/>
      <c r="D1048" s="2236" t="s">
        <v>4380</v>
      </c>
      <c r="E1048" s="2243" t="s">
        <v>4930</v>
      </c>
      <c r="F1048" s="2204" t="s">
        <v>365</v>
      </c>
      <c r="G1048" s="2244">
        <v>315</v>
      </c>
      <c r="H1048" s="2206">
        <v>6100</v>
      </c>
      <c r="I1048" s="2206">
        <v>4620</v>
      </c>
      <c r="J1048" s="2206"/>
      <c r="K1048" s="2206">
        <f t="shared" si="788"/>
        <v>10720</v>
      </c>
      <c r="L1048" s="2206">
        <f t="shared" si="789"/>
        <v>3376800</v>
      </c>
      <c r="M1048" s="2206">
        <f t="shared" si="790"/>
        <v>1921500</v>
      </c>
      <c r="N1048" s="2206">
        <f t="shared" si="791"/>
        <v>1455300</v>
      </c>
      <c r="O1048" s="2206">
        <f t="shared" si="792"/>
        <v>0</v>
      </c>
      <c r="P1048" s="2244">
        <v>315</v>
      </c>
      <c r="Q1048" s="2206">
        <v>6100</v>
      </c>
      <c r="R1048" s="2206">
        <v>4620</v>
      </c>
      <c r="S1048" s="2206"/>
      <c r="T1048" s="2206">
        <f t="shared" si="782"/>
        <v>10720</v>
      </c>
      <c r="U1048" s="2206">
        <f t="shared" si="793"/>
        <v>3376800</v>
      </c>
      <c r="V1048" s="2206">
        <f t="shared" si="794"/>
        <v>1921500</v>
      </c>
      <c r="W1048" s="2206">
        <f t="shared" si="795"/>
        <v>1455300</v>
      </c>
      <c r="X1048" s="2206">
        <f t="shared" si="796"/>
        <v>0</v>
      </c>
      <c r="Y1048" s="2244">
        <f t="shared" si="770"/>
        <v>0</v>
      </c>
      <c r="Z1048" s="2207">
        <f t="shared" si="771"/>
        <v>0</v>
      </c>
      <c r="AA1048" s="2244">
        <v>295.2</v>
      </c>
      <c r="AB1048" s="2206">
        <v>10000</v>
      </c>
      <c r="AC1048" s="2206">
        <v>3000</v>
      </c>
      <c r="AD1048" s="2206">
        <v>5000</v>
      </c>
      <c r="AE1048" s="2206">
        <f t="shared" si="783"/>
        <v>18000</v>
      </c>
      <c r="AF1048" s="2206">
        <f t="shared" si="797"/>
        <v>5313600</v>
      </c>
      <c r="AG1048" s="2206">
        <f t="shared" si="798"/>
        <v>2952000</v>
      </c>
      <c r="AH1048" s="2206">
        <f t="shared" si="799"/>
        <v>885600</v>
      </c>
      <c r="AI1048" s="2207">
        <f t="shared" si="800"/>
        <v>1476000</v>
      </c>
      <c r="AJ1048" s="2246">
        <v>315</v>
      </c>
      <c r="AK1048" s="2075">
        <v>10000</v>
      </c>
      <c r="AL1048" s="2075">
        <v>3000</v>
      </c>
      <c r="AM1048" s="2075">
        <v>5000</v>
      </c>
      <c r="AN1048" s="2206">
        <f t="shared" si="784"/>
        <v>18000</v>
      </c>
      <c r="AO1048" s="2206">
        <f t="shared" si="801"/>
        <v>5670000</v>
      </c>
      <c r="AP1048" s="2206">
        <f t="shared" si="802"/>
        <v>3150000</v>
      </c>
      <c r="AQ1048" s="2206">
        <f t="shared" si="803"/>
        <v>945000</v>
      </c>
      <c r="AR1048" s="2206">
        <f t="shared" si="804"/>
        <v>1575000</v>
      </c>
      <c r="AS1048" s="2244">
        <v>315</v>
      </c>
      <c r="AT1048" s="2075">
        <v>10000</v>
      </c>
      <c r="AU1048" s="2075">
        <v>3000</v>
      </c>
      <c r="AV1048" s="2075">
        <v>5000</v>
      </c>
      <c r="AW1048" s="2206">
        <f t="shared" si="785"/>
        <v>18000</v>
      </c>
      <c r="AX1048" s="2206">
        <f t="shared" si="805"/>
        <v>5670000</v>
      </c>
      <c r="AY1048" s="2206">
        <f t="shared" si="806"/>
        <v>3150000</v>
      </c>
      <c r="AZ1048" s="2206">
        <f t="shared" si="807"/>
        <v>945000</v>
      </c>
      <c r="BA1048" s="2206">
        <f t="shared" si="808"/>
        <v>1575000</v>
      </c>
      <c r="BB1048" s="2244">
        <f t="shared" si="772"/>
        <v>0</v>
      </c>
      <c r="BC1048" s="2207">
        <f t="shared" si="773"/>
        <v>0</v>
      </c>
      <c r="BD1048" s="2244">
        <f t="shared" si="780"/>
        <v>19.800000000000011</v>
      </c>
      <c r="BE1048" s="2207">
        <f t="shared" si="781"/>
        <v>356400</v>
      </c>
      <c r="BF1048" s="2246">
        <v>315</v>
      </c>
      <c r="BG1048" s="2075">
        <v>10000</v>
      </c>
      <c r="BH1048" s="2075">
        <v>3000</v>
      </c>
      <c r="BI1048" s="2075">
        <v>5000</v>
      </c>
      <c r="BJ1048" s="2206">
        <f t="shared" si="786"/>
        <v>18000</v>
      </c>
      <c r="BK1048" s="2206">
        <f t="shared" si="809"/>
        <v>5670000</v>
      </c>
      <c r="BL1048" s="2206">
        <f t="shared" si="810"/>
        <v>3150000</v>
      </c>
      <c r="BM1048" s="2206">
        <f t="shared" si="811"/>
        <v>945000</v>
      </c>
      <c r="BN1048" s="2206">
        <f t="shared" si="812"/>
        <v>1575000</v>
      </c>
      <c r="BO1048" s="2244">
        <v>315</v>
      </c>
      <c r="BP1048" s="2075">
        <v>10000</v>
      </c>
      <c r="BQ1048" s="2075">
        <v>3000</v>
      </c>
      <c r="BR1048" s="2075">
        <v>5000</v>
      </c>
      <c r="BS1048" s="2206">
        <f t="shared" si="787"/>
        <v>18000</v>
      </c>
      <c r="BT1048" s="2206">
        <f t="shared" si="813"/>
        <v>5670000</v>
      </c>
      <c r="BU1048" s="2206">
        <f t="shared" si="814"/>
        <v>3150000</v>
      </c>
      <c r="BV1048" s="2206">
        <f t="shared" si="815"/>
        <v>945000</v>
      </c>
      <c r="BW1048" s="2206">
        <f t="shared" si="816"/>
        <v>1575000</v>
      </c>
      <c r="BX1048" s="2244">
        <f t="shared" si="774"/>
        <v>0</v>
      </c>
      <c r="BY1048" s="2207">
        <f t="shared" si="775"/>
        <v>0</v>
      </c>
      <c r="BZ1048" s="2211">
        <f t="shared" si="778"/>
        <v>19.800000000000011</v>
      </c>
      <c r="CA1048" s="2212">
        <f t="shared" si="779"/>
        <v>356400</v>
      </c>
      <c r="CB1048" s="2083"/>
      <c r="CC1048" s="2083"/>
      <c r="CD1048" s="2237"/>
      <c r="CF1048" s="2200"/>
    </row>
    <row r="1049" spans="1:94" s="1974" customFormat="1" ht="18" customHeight="1" outlineLevel="1">
      <c r="A1049" s="2235" t="s">
        <v>4931</v>
      </c>
      <c r="B1049" s="2235" t="b">
        <v>1</v>
      </c>
      <c r="C1049" s="2201"/>
      <c r="D1049" s="2236" t="s">
        <v>4380</v>
      </c>
      <c r="E1049" s="2243" t="s">
        <v>4390</v>
      </c>
      <c r="F1049" s="2204" t="s">
        <v>365</v>
      </c>
      <c r="G1049" s="2244">
        <v>335.2</v>
      </c>
      <c r="H1049" s="2206">
        <v>16880</v>
      </c>
      <c r="I1049" s="2206">
        <v>6800</v>
      </c>
      <c r="J1049" s="2206"/>
      <c r="K1049" s="2206">
        <f t="shared" si="788"/>
        <v>23680</v>
      </c>
      <c r="L1049" s="2206">
        <f t="shared" si="789"/>
        <v>7937536</v>
      </c>
      <c r="M1049" s="2206">
        <f t="shared" si="790"/>
        <v>5658176</v>
      </c>
      <c r="N1049" s="2206">
        <f t="shared" si="791"/>
        <v>2279360</v>
      </c>
      <c r="O1049" s="2206">
        <f t="shared" si="792"/>
        <v>0</v>
      </c>
      <c r="P1049" s="2244">
        <v>335.2</v>
      </c>
      <c r="Q1049" s="2206">
        <v>16880</v>
      </c>
      <c r="R1049" s="2206">
        <v>6800</v>
      </c>
      <c r="S1049" s="2206"/>
      <c r="T1049" s="2206">
        <f t="shared" si="782"/>
        <v>23680</v>
      </c>
      <c r="U1049" s="2206">
        <f t="shared" si="793"/>
        <v>7937536</v>
      </c>
      <c r="V1049" s="2206">
        <f t="shared" si="794"/>
        <v>5658176</v>
      </c>
      <c r="W1049" s="2206">
        <f t="shared" si="795"/>
        <v>2279360</v>
      </c>
      <c r="X1049" s="2206">
        <f t="shared" si="796"/>
        <v>0</v>
      </c>
      <c r="Y1049" s="2245">
        <f t="shared" si="770"/>
        <v>0</v>
      </c>
      <c r="Z1049" s="2207">
        <f t="shared" si="771"/>
        <v>0</v>
      </c>
      <c r="AA1049" s="2245">
        <v>335.2</v>
      </c>
      <c r="AB1049" s="2206">
        <v>32000</v>
      </c>
      <c r="AC1049" s="2206">
        <v>3000</v>
      </c>
      <c r="AD1049" s="2206">
        <v>15000</v>
      </c>
      <c r="AE1049" s="2206">
        <f t="shared" si="783"/>
        <v>50000</v>
      </c>
      <c r="AF1049" s="2206">
        <f t="shared" si="797"/>
        <v>16760000</v>
      </c>
      <c r="AG1049" s="2206">
        <f t="shared" si="798"/>
        <v>10726400</v>
      </c>
      <c r="AH1049" s="2206">
        <f t="shared" si="799"/>
        <v>1005600</v>
      </c>
      <c r="AI1049" s="2207">
        <f t="shared" si="800"/>
        <v>5028000</v>
      </c>
      <c r="AJ1049" s="2246">
        <v>335.2</v>
      </c>
      <c r="AK1049" s="2075">
        <v>32000</v>
      </c>
      <c r="AL1049" s="2075">
        <v>3000</v>
      </c>
      <c r="AM1049" s="2075">
        <v>15000</v>
      </c>
      <c r="AN1049" s="2206">
        <f t="shared" si="784"/>
        <v>50000</v>
      </c>
      <c r="AO1049" s="2206">
        <f t="shared" si="801"/>
        <v>16760000</v>
      </c>
      <c r="AP1049" s="2206">
        <f t="shared" si="802"/>
        <v>10726400</v>
      </c>
      <c r="AQ1049" s="2206">
        <f t="shared" si="803"/>
        <v>1005600</v>
      </c>
      <c r="AR1049" s="2206">
        <f t="shared" si="804"/>
        <v>5028000</v>
      </c>
      <c r="AS1049" s="2245">
        <v>335.2</v>
      </c>
      <c r="AT1049" s="2075">
        <v>32000</v>
      </c>
      <c r="AU1049" s="2075">
        <v>3000</v>
      </c>
      <c r="AV1049" s="2075">
        <v>15000</v>
      </c>
      <c r="AW1049" s="2206">
        <f t="shared" si="785"/>
        <v>50000</v>
      </c>
      <c r="AX1049" s="2206">
        <f t="shared" si="805"/>
        <v>16760000</v>
      </c>
      <c r="AY1049" s="2206">
        <f t="shared" si="806"/>
        <v>10726400</v>
      </c>
      <c r="AZ1049" s="2206">
        <f t="shared" si="807"/>
        <v>1005600</v>
      </c>
      <c r="BA1049" s="2206">
        <f t="shared" si="808"/>
        <v>5028000</v>
      </c>
      <c r="BB1049" s="2245">
        <f t="shared" si="772"/>
        <v>0</v>
      </c>
      <c r="BC1049" s="2207">
        <f t="shared" si="773"/>
        <v>0</v>
      </c>
      <c r="BD1049" s="2245">
        <f t="shared" si="780"/>
        <v>0</v>
      </c>
      <c r="BE1049" s="2207">
        <f t="shared" si="781"/>
        <v>0</v>
      </c>
      <c r="BF1049" s="2246">
        <v>335.2</v>
      </c>
      <c r="BG1049" s="2075">
        <v>32000</v>
      </c>
      <c r="BH1049" s="2075">
        <v>3000</v>
      </c>
      <c r="BI1049" s="2075">
        <v>15000</v>
      </c>
      <c r="BJ1049" s="2206">
        <f t="shared" si="786"/>
        <v>50000</v>
      </c>
      <c r="BK1049" s="2206">
        <f t="shared" si="809"/>
        <v>16760000</v>
      </c>
      <c r="BL1049" s="2206">
        <f t="shared" si="810"/>
        <v>10726400</v>
      </c>
      <c r="BM1049" s="2206">
        <f t="shared" si="811"/>
        <v>1005600</v>
      </c>
      <c r="BN1049" s="2206">
        <f t="shared" si="812"/>
        <v>5028000</v>
      </c>
      <c r="BO1049" s="2245">
        <v>335.2</v>
      </c>
      <c r="BP1049" s="2075">
        <v>32000</v>
      </c>
      <c r="BQ1049" s="2075">
        <v>3000</v>
      </c>
      <c r="BR1049" s="2075">
        <v>15000</v>
      </c>
      <c r="BS1049" s="2206">
        <f t="shared" si="787"/>
        <v>50000</v>
      </c>
      <c r="BT1049" s="2206">
        <f t="shared" si="813"/>
        <v>16760000</v>
      </c>
      <c r="BU1049" s="2206">
        <f t="shared" si="814"/>
        <v>10726400</v>
      </c>
      <c r="BV1049" s="2206">
        <f t="shared" si="815"/>
        <v>1005600</v>
      </c>
      <c r="BW1049" s="2206">
        <f t="shared" si="816"/>
        <v>5028000</v>
      </c>
      <c r="BX1049" s="2245">
        <f t="shared" si="774"/>
        <v>0</v>
      </c>
      <c r="BY1049" s="2207">
        <f t="shared" si="775"/>
        <v>0</v>
      </c>
      <c r="BZ1049" s="2211">
        <f t="shared" si="778"/>
        <v>0</v>
      </c>
      <c r="CA1049" s="2212">
        <f t="shared" si="779"/>
        <v>0</v>
      </c>
      <c r="CB1049" s="2083"/>
      <c r="CC1049" s="2083"/>
      <c r="CD1049" s="2237"/>
      <c r="CF1049" s="2200"/>
    </row>
    <row r="1050" spans="1:94" s="1974" customFormat="1" ht="18" customHeight="1" outlineLevel="1">
      <c r="A1050" s="2235" t="s">
        <v>4932</v>
      </c>
      <c r="B1050" s="2235" t="b">
        <v>1</v>
      </c>
      <c r="C1050" s="2201"/>
      <c r="D1050" s="2236" t="s">
        <v>4933</v>
      </c>
      <c r="E1050" s="2243" t="s">
        <v>4934</v>
      </c>
      <c r="F1050" s="2204" t="s">
        <v>365</v>
      </c>
      <c r="G1050" s="2244">
        <v>227.2</v>
      </c>
      <c r="H1050" s="2206">
        <v>14630</v>
      </c>
      <c r="I1050" s="2206">
        <v>20440</v>
      </c>
      <c r="J1050" s="2206">
        <v>40</v>
      </c>
      <c r="K1050" s="2206">
        <f t="shared" si="788"/>
        <v>35110</v>
      </c>
      <c r="L1050" s="2206">
        <f t="shared" si="789"/>
        <v>7976992</v>
      </c>
      <c r="M1050" s="2206">
        <f t="shared" si="790"/>
        <v>3323936</v>
      </c>
      <c r="N1050" s="2206">
        <f t="shared" si="791"/>
        <v>4643968</v>
      </c>
      <c r="O1050" s="2206">
        <f t="shared" si="792"/>
        <v>9088</v>
      </c>
      <c r="P1050" s="2244">
        <v>227.2</v>
      </c>
      <c r="Q1050" s="2206">
        <v>14630</v>
      </c>
      <c r="R1050" s="2206">
        <v>20440</v>
      </c>
      <c r="S1050" s="2206">
        <v>40</v>
      </c>
      <c r="T1050" s="2206">
        <f t="shared" si="782"/>
        <v>35110</v>
      </c>
      <c r="U1050" s="2206">
        <f t="shared" si="793"/>
        <v>7976992</v>
      </c>
      <c r="V1050" s="2206">
        <f t="shared" si="794"/>
        <v>3323936</v>
      </c>
      <c r="W1050" s="2206">
        <f t="shared" si="795"/>
        <v>4643968</v>
      </c>
      <c r="X1050" s="2206">
        <f t="shared" si="796"/>
        <v>9088</v>
      </c>
      <c r="Y1050" s="2245">
        <f t="shared" si="770"/>
        <v>0</v>
      </c>
      <c r="Z1050" s="2207">
        <f t="shared" si="771"/>
        <v>0</v>
      </c>
      <c r="AA1050" s="2245">
        <v>225.2</v>
      </c>
      <c r="AB1050" s="2206">
        <v>28000</v>
      </c>
      <c r="AC1050" s="2206">
        <v>12000</v>
      </c>
      <c r="AD1050" s="2206">
        <v>15000</v>
      </c>
      <c r="AE1050" s="2206">
        <f t="shared" si="783"/>
        <v>55000</v>
      </c>
      <c r="AF1050" s="2206">
        <f t="shared" si="797"/>
        <v>12386000</v>
      </c>
      <c r="AG1050" s="2206">
        <f t="shared" si="798"/>
        <v>6305600</v>
      </c>
      <c r="AH1050" s="2206">
        <f t="shared" si="799"/>
        <v>2702400</v>
      </c>
      <c r="AI1050" s="2207">
        <f t="shared" si="800"/>
        <v>3378000</v>
      </c>
      <c r="AJ1050" s="2246">
        <v>227.2</v>
      </c>
      <c r="AK1050" s="2075">
        <v>28000</v>
      </c>
      <c r="AL1050" s="2075">
        <v>12000</v>
      </c>
      <c r="AM1050" s="2075">
        <v>15000</v>
      </c>
      <c r="AN1050" s="2206">
        <f t="shared" si="784"/>
        <v>55000</v>
      </c>
      <c r="AO1050" s="2206">
        <f t="shared" si="801"/>
        <v>12496000</v>
      </c>
      <c r="AP1050" s="2206">
        <f t="shared" si="802"/>
        <v>6361600</v>
      </c>
      <c r="AQ1050" s="2206">
        <f t="shared" si="803"/>
        <v>2726400</v>
      </c>
      <c r="AR1050" s="2206">
        <f t="shared" si="804"/>
        <v>3408000</v>
      </c>
      <c r="AS1050" s="2245">
        <v>227.2</v>
      </c>
      <c r="AT1050" s="2075">
        <v>28000</v>
      </c>
      <c r="AU1050" s="2075">
        <v>12000</v>
      </c>
      <c r="AV1050" s="2075">
        <v>15000</v>
      </c>
      <c r="AW1050" s="2206">
        <f t="shared" si="785"/>
        <v>55000</v>
      </c>
      <c r="AX1050" s="2206">
        <f t="shared" si="805"/>
        <v>12496000</v>
      </c>
      <c r="AY1050" s="2206">
        <f t="shared" si="806"/>
        <v>6361600</v>
      </c>
      <c r="AZ1050" s="2206">
        <f t="shared" si="807"/>
        <v>2726400</v>
      </c>
      <c r="BA1050" s="2206">
        <f t="shared" si="808"/>
        <v>3408000</v>
      </c>
      <c r="BB1050" s="2245">
        <f t="shared" si="772"/>
        <v>0</v>
      </c>
      <c r="BC1050" s="2207">
        <f t="shared" si="773"/>
        <v>0</v>
      </c>
      <c r="BD1050" s="2245">
        <f t="shared" si="780"/>
        <v>2</v>
      </c>
      <c r="BE1050" s="2207">
        <f t="shared" si="781"/>
        <v>110000</v>
      </c>
      <c r="BF1050" s="2246">
        <v>227.2</v>
      </c>
      <c r="BG1050" s="2075">
        <v>28000</v>
      </c>
      <c r="BH1050" s="2075">
        <v>12000</v>
      </c>
      <c r="BI1050" s="2075">
        <v>15000</v>
      </c>
      <c r="BJ1050" s="2206">
        <f t="shared" si="786"/>
        <v>55000</v>
      </c>
      <c r="BK1050" s="2206">
        <f t="shared" si="809"/>
        <v>12496000</v>
      </c>
      <c r="BL1050" s="2206">
        <f t="shared" si="810"/>
        <v>6361600</v>
      </c>
      <c r="BM1050" s="2206">
        <f t="shared" si="811"/>
        <v>2726400</v>
      </c>
      <c r="BN1050" s="2206">
        <f t="shared" si="812"/>
        <v>3408000</v>
      </c>
      <c r="BO1050" s="2245">
        <v>227.2</v>
      </c>
      <c r="BP1050" s="2075">
        <v>28000</v>
      </c>
      <c r="BQ1050" s="2075">
        <v>12000</v>
      </c>
      <c r="BR1050" s="2075">
        <v>15000</v>
      </c>
      <c r="BS1050" s="2206">
        <f t="shared" si="787"/>
        <v>55000</v>
      </c>
      <c r="BT1050" s="2206">
        <f t="shared" si="813"/>
        <v>12496000</v>
      </c>
      <c r="BU1050" s="2206">
        <f t="shared" si="814"/>
        <v>6361600</v>
      </c>
      <c r="BV1050" s="2206">
        <f t="shared" si="815"/>
        <v>2726400</v>
      </c>
      <c r="BW1050" s="2206">
        <f t="shared" si="816"/>
        <v>3408000</v>
      </c>
      <c r="BX1050" s="2245">
        <f t="shared" si="774"/>
        <v>0</v>
      </c>
      <c r="BY1050" s="2207">
        <f t="shared" si="775"/>
        <v>0</v>
      </c>
      <c r="BZ1050" s="2211">
        <f t="shared" si="778"/>
        <v>2</v>
      </c>
      <c r="CA1050" s="2212">
        <f t="shared" si="779"/>
        <v>110000</v>
      </c>
      <c r="CB1050" s="2083"/>
      <c r="CC1050" s="2083"/>
      <c r="CD1050" s="2237"/>
      <c r="CF1050" s="2200"/>
    </row>
    <row r="1051" spans="1:94" s="1974" customFormat="1" ht="18" customHeight="1" outlineLevel="1">
      <c r="A1051" s="2235" t="s">
        <v>4935</v>
      </c>
      <c r="B1051" s="2235" t="b">
        <v>1</v>
      </c>
      <c r="C1051" s="2201"/>
      <c r="D1051" s="2236" t="s">
        <v>4933</v>
      </c>
      <c r="E1051" s="2243" t="s">
        <v>4936</v>
      </c>
      <c r="F1051" s="2204" t="s">
        <v>365</v>
      </c>
      <c r="G1051" s="2244">
        <v>371.7</v>
      </c>
      <c r="H1051" s="2206">
        <v>10130</v>
      </c>
      <c r="I1051" s="2206">
        <v>19760</v>
      </c>
      <c r="J1051" s="2206">
        <v>40</v>
      </c>
      <c r="K1051" s="2206">
        <f t="shared" si="788"/>
        <v>29930</v>
      </c>
      <c r="L1051" s="2206">
        <f t="shared" si="789"/>
        <v>11124981</v>
      </c>
      <c r="M1051" s="2206">
        <f t="shared" si="790"/>
        <v>3765321</v>
      </c>
      <c r="N1051" s="2206">
        <f t="shared" si="791"/>
        <v>7344792</v>
      </c>
      <c r="O1051" s="2206">
        <f t="shared" si="792"/>
        <v>14868</v>
      </c>
      <c r="P1051" s="2244">
        <v>371.7</v>
      </c>
      <c r="Q1051" s="2206">
        <v>10130</v>
      </c>
      <c r="R1051" s="2206">
        <v>19760</v>
      </c>
      <c r="S1051" s="2206">
        <v>40</v>
      </c>
      <c r="T1051" s="2206">
        <f t="shared" si="782"/>
        <v>29930</v>
      </c>
      <c r="U1051" s="2206">
        <f t="shared" si="793"/>
        <v>11124981</v>
      </c>
      <c r="V1051" s="2206">
        <f t="shared" si="794"/>
        <v>3765321</v>
      </c>
      <c r="W1051" s="2206">
        <f t="shared" si="795"/>
        <v>7344792</v>
      </c>
      <c r="X1051" s="2206">
        <f t="shared" si="796"/>
        <v>14868</v>
      </c>
      <c r="Y1051" s="2245">
        <f t="shared" si="770"/>
        <v>0</v>
      </c>
      <c r="Z1051" s="2207">
        <f t="shared" si="771"/>
        <v>0</v>
      </c>
      <c r="AA1051" s="2245">
        <v>366.1</v>
      </c>
      <c r="AB1051" s="2206">
        <v>18000</v>
      </c>
      <c r="AC1051" s="2206">
        <v>12000</v>
      </c>
      <c r="AD1051" s="2206">
        <v>10000</v>
      </c>
      <c r="AE1051" s="2206">
        <f t="shared" si="783"/>
        <v>40000</v>
      </c>
      <c r="AF1051" s="2206">
        <f t="shared" si="797"/>
        <v>14644000</v>
      </c>
      <c r="AG1051" s="2206">
        <f t="shared" si="798"/>
        <v>6589800</v>
      </c>
      <c r="AH1051" s="2206">
        <f t="shared" si="799"/>
        <v>4393200</v>
      </c>
      <c r="AI1051" s="2207">
        <f t="shared" si="800"/>
        <v>3661000</v>
      </c>
      <c r="AJ1051" s="2246">
        <v>371.7</v>
      </c>
      <c r="AK1051" s="2075">
        <v>18000</v>
      </c>
      <c r="AL1051" s="2075">
        <v>12000</v>
      </c>
      <c r="AM1051" s="2075">
        <v>10000</v>
      </c>
      <c r="AN1051" s="2206">
        <f t="shared" si="784"/>
        <v>40000</v>
      </c>
      <c r="AO1051" s="2206">
        <f t="shared" si="801"/>
        <v>14868000</v>
      </c>
      <c r="AP1051" s="2206">
        <f t="shared" si="802"/>
        <v>6690600</v>
      </c>
      <c r="AQ1051" s="2206">
        <f t="shared" si="803"/>
        <v>4460400</v>
      </c>
      <c r="AR1051" s="2206">
        <f t="shared" si="804"/>
        <v>3717000</v>
      </c>
      <c r="AS1051" s="2245">
        <v>371.7</v>
      </c>
      <c r="AT1051" s="2075">
        <v>18000</v>
      </c>
      <c r="AU1051" s="2075">
        <v>12000</v>
      </c>
      <c r="AV1051" s="2075">
        <v>10000</v>
      </c>
      <c r="AW1051" s="2206">
        <f t="shared" si="785"/>
        <v>40000</v>
      </c>
      <c r="AX1051" s="2206">
        <f t="shared" si="805"/>
        <v>14868000</v>
      </c>
      <c r="AY1051" s="2206">
        <f t="shared" si="806"/>
        <v>6690600</v>
      </c>
      <c r="AZ1051" s="2206">
        <f t="shared" si="807"/>
        <v>4460400</v>
      </c>
      <c r="BA1051" s="2206">
        <f t="shared" si="808"/>
        <v>3717000</v>
      </c>
      <c r="BB1051" s="2245">
        <f t="shared" si="772"/>
        <v>0</v>
      </c>
      <c r="BC1051" s="2207">
        <f t="shared" si="773"/>
        <v>0</v>
      </c>
      <c r="BD1051" s="2245">
        <f t="shared" si="780"/>
        <v>5.5999999999999659</v>
      </c>
      <c r="BE1051" s="2207">
        <f t="shared" si="781"/>
        <v>224000</v>
      </c>
      <c r="BF1051" s="2246">
        <v>371.7</v>
      </c>
      <c r="BG1051" s="2075">
        <v>18000</v>
      </c>
      <c r="BH1051" s="2075">
        <v>12000</v>
      </c>
      <c r="BI1051" s="2075">
        <v>10000</v>
      </c>
      <c r="BJ1051" s="2206">
        <f t="shared" si="786"/>
        <v>40000</v>
      </c>
      <c r="BK1051" s="2206">
        <f t="shared" si="809"/>
        <v>14868000</v>
      </c>
      <c r="BL1051" s="2206">
        <f t="shared" si="810"/>
        <v>6690600</v>
      </c>
      <c r="BM1051" s="2206">
        <f t="shared" si="811"/>
        <v>4460400</v>
      </c>
      <c r="BN1051" s="2206">
        <f t="shared" si="812"/>
        <v>3717000</v>
      </c>
      <c r="BO1051" s="2245">
        <v>371.7</v>
      </c>
      <c r="BP1051" s="2075">
        <v>18000</v>
      </c>
      <c r="BQ1051" s="2075">
        <v>12000</v>
      </c>
      <c r="BR1051" s="2075">
        <v>10000</v>
      </c>
      <c r="BS1051" s="2206">
        <f t="shared" si="787"/>
        <v>40000</v>
      </c>
      <c r="BT1051" s="2206">
        <f t="shared" si="813"/>
        <v>14868000</v>
      </c>
      <c r="BU1051" s="2206">
        <f t="shared" si="814"/>
        <v>6690600</v>
      </c>
      <c r="BV1051" s="2206">
        <f t="shared" si="815"/>
        <v>4460400</v>
      </c>
      <c r="BW1051" s="2206">
        <f t="shared" si="816"/>
        <v>3717000</v>
      </c>
      <c r="BX1051" s="2245">
        <f t="shared" si="774"/>
        <v>0</v>
      </c>
      <c r="BY1051" s="2207">
        <f t="shared" si="775"/>
        <v>0</v>
      </c>
      <c r="BZ1051" s="2211">
        <f t="shared" si="778"/>
        <v>5.5999999999999659</v>
      </c>
      <c r="CA1051" s="2212">
        <f t="shared" si="779"/>
        <v>224000</v>
      </c>
      <c r="CB1051" s="2083"/>
      <c r="CC1051" s="2083"/>
      <c r="CD1051" s="2237"/>
      <c r="CF1051" s="2200"/>
    </row>
    <row r="1052" spans="1:94" s="1974" customFormat="1" ht="18" customHeight="1" outlineLevel="1">
      <c r="A1052" s="2235" t="s">
        <v>4937</v>
      </c>
      <c r="B1052" s="2235" t="b">
        <v>1</v>
      </c>
      <c r="C1052" s="2201"/>
      <c r="D1052" s="2236" t="s">
        <v>4933</v>
      </c>
      <c r="E1052" s="2243" t="s">
        <v>4938</v>
      </c>
      <c r="F1052" s="2204" t="s">
        <v>365</v>
      </c>
      <c r="G1052" s="2244">
        <v>27.3</v>
      </c>
      <c r="H1052" s="2206">
        <v>10130</v>
      </c>
      <c r="I1052" s="2206">
        <v>19760</v>
      </c>
      <c r="J1052" s="2206">
        <v>40</v>
      </c>
      <c r="K1052" s="2206">
        <f t="shared" si="788"/>
        <v>29930</v>
      </c>
      <c r="L1052" s="2206">
        <f t="shared" si="789"/>
        <v>817089</v>
      </c>
      <c r="M1052" s="2206">
        <f t="shared" si="790"/>
        <v>276549</v>
      </c>
      <c r="N1052" s="2206">
        <f t="shared" si="791"/>
        <v>539448</v>
      </c>
      <c r="O1052" s="2206">
        <f t="shared" si="792"/>
        <v>1092</v>
      </c>
      <c r="P1052" s="2244">
        <v>27.3</v>
      </c>
      <c r="Q1052" s="2206">
        <v>10130</v>
      </c>
      <c r="R1052" s="2206">
        <v>19760</v>
      </c>
      <c r="S1052" s="2206">
        <v>40</v>
      </c>
      <c r="T1052" s="2206">
        <f t="shared" si="782"/>
        <v>29930</v>
      </c>
      <c r="U1052" s="2206">
        <f t="shared" si="793"/>
        <v>817089</v>
      </c>
      <c r="V1052" s="2206">
        <f t="shared" si="794"/>
        <v>276549</v>
      </c>
      <c r="W1052" s="2206">
        <f t="shared" si="795"/>
        <v>539448</v>
      </c>
      <c r="X1052" s="2206">
        <f t="shared" si="796"/>
        <v>1092</v>
      </c>
      <c r="Y1052" s="2245">
        <f t="shared" si="770"/>
        <v>0</v>
      </c>
      <c r="Z1052" s="2207">
        <f t="shared" si="771"/>
        <v>0</v>
      </c>
      <c r="AA1052" s="2245">
        <v>28.4</v>
      </c>
      <c r="AB1052" s="2206">
        <v>20000</v>
      </c>
      <c r="AC1052" s="2206">
        <v>12000</v>
      </c>
      <c r="AD1052" s="2206">
        <v>10000</v>
      </c>
      <c r="AE1052" s="2206">
        <f t="shared" si="783"/>
        <v>42000</v>
      </c>
      <c r="AF1052" s="2206">
        <f t="shared" si="797"/>
        <v>1192800</v>
      </c>
      <c r="AG1052" s="2206">
        <f t="shared" si="798"/>
        <v>568000</v>
      </c>
      <c r="AH1052" s="2206">
        <f t="shared" si="799"/>
        <v>340800</v>
      </c>
      <c r="AI1052" s="2207">
        <f t="shared" si="800"/>
        <v>284000</v>
      </c>
      <c r="AJ1052" s="2246">
        <v>27.3</v>
      </c>
      <c r="AK1052" s="2075">
        <v>20000</v>
      </c>
      <c r="AL1052" s="2075">
        <v>12000</v>
      </c>
      <c r="AM1052" s="2075">
        <v>10000</v>
      </c>
      <c r="AN1052" s="2206">
        <f t="shared" si="784"/>
        <v>42000</v>
      </c>
      <c r="AO1052" s="2206">
        <f t="shared" si="801"/>
        <v>1146600</v>
      </c>
      <c r="AP1052" s="2206">
        <f t="shared" si="802"/>
        <v>546000</v>
      </c>
      <c r="AQ1052" s="2206">
        <f t="shared" si="803"/>
        <v>327600</v>
      </c>
      <c r="AR1052" s="2206">
        <f t="shared" si="804"/>
        <v>273000</v>
      </c>
      <c r="AS1052" s="2245">
        <v>27.3</v>
      </c>
      <c r="AT1052" s="2075">
        <v>20000</v>
      </c>
      <c r="AU1052" s="2075">
        <v>12000</v>
      </c>
      <c r="AV1052" s="2075">
        <v>10000</v>
      </c>
      <c r="AW1052" s="2206">
        <f t="shared" si="785"/>
        <v>42000</v>
      </c>
      <c r="AX1052" s="2206">
        <f t="shared" si="805"/>
        <v>1146600</v>
      </c>
      <c r="AY1052" s="2206">
        <f t="shared" si="806"/>
        <v>546000</v>
      </c>
      <c r="AZ1052" s="2206">
        <f t="shared" si="807"/>
        <v>327600</v>
      </c>
      <c r="BA1052" s="2206">
        <f t="shared" si="808"/>
        <v>273000</v>
      </c>
      <c r="BB1052" s="2245">
        <f t="shared" si="772"/>
        <v>0</v>
      </c>
      <c r="BC1052" s="2207">
        <f t="shared" si="773"/>
        <v>0</v>
      </c>
      <c r="BD1052" s="2245">
        <f t="shared" si="780"/>
        <v>-1.0999999999999979</v>
      </c>
      <c r="BE1052" s="2207">
        <f t="shared" si="781"/>
        <v>-46200</v>
      </c>
      <c r="BF1052" s="2246">
        <v>27.3</v>
      </c>
      <c r="BG1052" s="2075">
        <v>20000</v>
      </c>
      <c r="BH1052" s="2075">
        <v>12000</v>
      </c>
      <c r="BI1052" s="2075">
        <v>10000</v>
      </c>
      <c r="BJ1052" s="2206">
        <f t="shared" si="786"/>
        <v>42000</v>
      </c>
      <c r="BK1052" s="2206">
        <f t="shared" si="809"/>
        <v>1146600</v>
      </c>
      <c r="BL1052" s="2206">
        <f t="shared" si="810"/>
        <v>546000</v>
      </c>
      <c r="BM1052" s="2206">
        <f t="shared" si="811"/>
        <v>327600</v>
      </c>
      <c r="BN1052" s="2206">
        <f t="shared" si="812"/>
        <v>273000</v>
      </c>
      <c r="BO1052" s="2245">
        <v>27.3</v>
      </c>
      <c r="BP1052" s="2075">
        <v>20000</v>
      </c>
      <c r="BQ1052" s="2075">
        <v>12000</v>
      </c>
      <c r="BR1052" s="2075">
        <v>10000</v>
      </c>
      <c r="BS1052" s="2206">
        <f t="shared" si="787"/>
        <v>42000</v>
      </c>
      <c r="BT1052" s="2206">
        <f t="shared" si="813"/>
        <v>1146600</v>
      </c>
      <c r="BU1052" s="2206">
        <f t="shared" si="814"/>
        <v>546000</v>
      </c>
      <c r="BV1052" s="2206">
        <f t="shared" si="815"/>
        <v>327600</v>
      </c>
      <c r="BW1052" s="2206">
        <f t="shared" si="816"/>
        <v>273000</v>
      </c>
      <c r="BX1052" s="2245">
        <f t="shared" si="774"/>
        <v>0</v>
      </c>
      <c r="BY1052" s="2207">
        <f t="shared" si="775"/>
        <v>0</v>
      </c>
      <c r="BZ1052" s="2211">
        <f t="shared" si="778"/>
        <v>-1.0999999999999979</v>
      </c>
      <c r="CA1052" s="2212">
        <f t="shared" si="779"/>
        <v>-46200</v>
      </c>
      <c r="CB1052" s="2083"/>
      <c r="CC1052" s="2083"/>
      <c r="CD1052" s="2237"/>
      <c r="CF1052" s="2200"/>
    </row>
    <row r="1053" spans="1:94" s="1974" customFormat="1" ht="18" customHeight="1" outlineLevel="1">
      <c r="B1053" s="2235"/>
      <c r="C1053" s="2201"/>
      <c r="D1053" s="2232" t="s">
        <v>4939</v>
      </c>
      <c r="E1053" s="2243"/>
      <c r="F1053" s="2204"/>
      <c r="G1053" s="2244"/>
      <c r="H1053" s="2206"/>
      <c r="I1053" s="2206"/>
      <c r="J1053" s="2206"/>
      <c r="K1053" s="2206">
        <f t="shared" si="788"/>
        <v>0</v>
      </c>
      <c r="L1053" s="2206">
        <f t="shared" si="789"/>
        <v>0</v>
      </c>
      <c r="M1053" s="2206">
        <f t="shared" si="790"/>
        <v>0</v>
      </c>
      <c r="N1053" s="2206">
        <f t="shared" si="791"/>
        <v>0</v>
      </c>
      <c r="O1053" s="2206">
        <f t="shared" si="792"/>
        <v>0</v>
      </c>
      <c r="P1053" s="2244"/>
      <c r="Q1053" s="2206"/>
      <c r="R1053" s="2206"/>
      <c r="S1053" s="2206"/>
      <c r="T1053" s="2206">
        <f t="shared" si="782"/>
        <v>0</v>
      </c>
      <c r="U1053" s="2206">
        <f t="shared" si="793"/>
        <v>0</v>
      </c>
      <c r="V1053" s="2206">
        <f t="shared" si="794"/>
        <v>0</v>
      </c>
      <c r="W1053" s="2206">
        <f t="shared" si="795"/>
        <v>0</v>
      </c>
      <c r="X1053" s="2206">
        <f t="shared" si="796"/>
        <v>0</v>
      </c>
      <c r="Y1053" s="2244">
        <f t="shared" si="770"/>
        <v>0</v>
      </c>
      <c r="Z1053" s="2207">
        <f t="shared" si="771"/>
        <v>0</v>
      </c>
      <c r="AA1053" s="2244">
        <v>0</v>
      </c>
      <c r="AB1053" s="2206"/>
      <c r="AC1053" s="2206"/>
      <c r="AD1053" s="2206"/>
      <c r="AE1053" s="2206">
        <f t="shared" si="783"/>
        <v>0</v>
      </c>
      <c r="AF1053" s="2206">
        <f t="shared" si="797"/>
        <v>0</v>
      </c>
      <c r="AG1053" s="2206">
        <f t="shared" si="798"/>
        <v>0</v>
      </c>
      <c r="AH1053" s="2206">
        <f t="shared" si="799"/>
        <v>0</v>
      </c>
      <c r="AI1053" s="2207">
        <f t="shared" si="800"/>
        <v>0</v>
      </c>
      <c r="AJ1053" s="2246">
        <v>0</v>
      </c>
      <c r="AK1053" s="2075"/>
      <c r="AL1053" s="2075"/>
      <c r="AM1053" s="2075"/>
      <c r="AN1053" s="2206">
        <f t="shared" si="784"/>
        <v>0</v>
      </c>
      <c r="AO1053" s="2206">
        <f t="shared" si="801"/>
        <v>0</v>
      </c>
      <c r="AP1053" s="2206">
        <f t="shared" si="802"/>
        <v>0</v>
      </c>
      <c r="AQ1053" s="2206">
        <f t="shared" si="803"/>
        <v>0</v>
      </c>
      <c r="AR1053" s="2206">
        <f t="shared" si="804"/>
        <v>0</v>
      </c>
      <c r="AS1053" s="2244">
        <v>0</v>
      </c>
      <c r="AT1053" s="2075"/>
      <c r="AU1053" s="2075"/>
      <c r="AV1053" s="2075"/>
      <c r="AW1053" s="2206">
        <f t="shared" si="785"/>
        <v>0</v>
      </c>
      <c r="AX1053" s="2206">
        <f t="shared" si="805"/>
        <v>0</v>
      </c>
      <c r="AY1053" s="2206">
        <f t="shared" si="806"/>
        <v>0</v>
      </c>
      <c r="AZ1053" s="2206">
        <f t="shared" si="807"/>
        <v>0</v>
      </c>
      <c r="BA1053" s="2206">
        <f t="shared" si="808"/>
        <v>0</v>
      </c>
      <c r="BB1053" s="2244">
        <f t="shared" si="772"/>
        <v>0</v>
      </c>
      <c r="BC1053" s="2207">
        <f t="shared" si="773"/>
        <v>0</v>
      </c>
      <c r="BD1053" s="2244">
        <f t="shared" si="780"/>
        <v>0</v>
      </c>
      <c r="BE1053" s="2207">
        <f t="shared" si="781"/>
        <v>0</v>
      </c>
      <c r="BF1053" s="2246">
        <v>0</v>
      </c>
      <c r="BG1053" s="2075">
        <v>0</v>
      </c>
      <c r="BH1053" s="2075">
        <v>0</v>
      </c>
      <c r="BI1053" s="2075">
        <v>0</v>
      </c>
      <c r="BJ1053" s="2206">
        <f t="shared" si="786"/>
        <v>0</v>
      </c>
      <c r="BK1053" s="2206">
        <f t="shared" si="809"/>
        <v>0</v>
      </c>
      <c r="BL1053" s="2206">
        <f t="shared" si="810"/>
        <v>0</v>
      </c>
      <c r="BM1053" s="2206">
        <f t="shared" si="811"/>
        <v>0</v>
      </c>
      <c r="BN1053" s="2206">
        <f t="shared" si="812"/>
        <v>0</v>
      </c>
      <c r="BO1053" s="2244">
        <v>0</v>
      </c>
      <c r="BP1053" s="2075">
        <v>0</v>
      </c>
      <c r="BQ1053" s="2075">
        <v>0</v>
      </c>
      <c r="BR1053" s="2075">
        <v>0</v>
      </c>
      <c r="BS1053" s="2206">
        <f t="shared" si="787"/>
        <v>0</v>
      </c>
      <c r="BT1053" s="2206">
        <f t="shared" si="813"/>
        <v>0</v>
      </c>
      <c r="BU1053" s="2206">
        <f t="shared" si="814"/>
        <v>0</v>
      </c>
      <c r="BV1053" s="2206">
        <f t="shared" si="815"/>
        <v>0</v>
      </c>
      <c r="BW1053" s="2206">
        <f t="shared" si="816"/>
        <v>0</v>
      </c>
      <c r="BX1053" s="2244">
        <f t="shared" si="774"/>
        <v>0</v>
      </c>
      <c r="BY1053" s="2207">
        <f t="shared" si="775"/>
        <v>0</v>
      </c>
      <c r="BZ1053" s="2211">
        <f t="shared" si="778"/>
        <v>0</v>
      </c>
      <c r="CA1053" s="2212">
        <f t="shared" si="779"/>
        <v>0</v>
      </c>
      <c r="CB1053" s="2083"/>
      <c r="CC1053" s="2083"/>
      <c r="CD1053" s="2237"/>
      <c r="CF1053" s="2200"/>
    </row>
    <row r="1054" spans="1:94" s="1974" customFormat="1" ht="18" customHeight="1" outlineLevel="1">
      <c r="A1054" s="2235" t="s">
        <v>4940</v>
      </c>
      <c r="B1054" s="2235" t="b">
        <v>1</v>
      </c>
      <c r="C1054" s="2201"/>
      <c r="D1054" s="2236" t="s">
        <v>4396</v>
      </c>
      <c r="E1054" s="2243" t="s">
        <v>4941</v>
      </c>
      <c r="F1054" s="2204" t="s">
        <v>154</v>
      </c>
      <c r="G1054" s="2244">
        <v>0</v>
      </c>
      <c r="H1054" s="2206">
        <v>160</v>
      </c>
      <c r="I1054" s="2206">
        <v>5250</v>
      </c>
      <c r="J1054" s="2206"/>
      <c r="K1054" s="2206">
        <f t="shared" si="788"/>
        <v>5410</v>
      </c>
      <c r="L1054" s="2206">
        <f t="shared" si="789"/>
        <v>0</v>
      </c>
      <c r="M1054" s="2206">
        <f t="shared" si="790"/>
        <v>0</v>
      </c>
      <c r="N1054" s="2206">
        <f t="shared" si="791"/>
        <v>0</v>
      </c>
      <c r="O1054" s="2206">
        <f t="shared" si="792"/>
        <v>0</v>
      </c>
      <c r="P1054" s="2244">
        <v>0</v>
      </c>
      <c r="Q1054" s="2206">
        <v>160</v>
      </c>
      <c r="R1054" s="2206">
        <v>5250</v>
      </c>
      <c r="S1054" s="2206"/>
      <c r="T1054" s="2206">
        <f t="shared" si="782"/>
        <v>5410</v>
      </c>
      <c r="U1054" s="2206">
        <f t="shared" si="793"/>
        <v>0</v>
      </c>
      <c r="V1054" s="2206">
        <f t="shared" si="794"/>
        <v>0</v>
      </c>
      <c r="W1054" s="2206">
        <f t="shared" si="795"/>
        <v>0</v>
      </c>
      <c r="X1054" s="2206">
        <f t="shared" si="796"/>
        <v>0</v>
      </c>
      <c r="Y1054" s="2244">
        <f t="shared" si="770"/>
        <v>0</v>
      </c>
      <c r="Z1054" s="2207">
        <f t="shared" si="771"/>
        <v>0</v>
      </c>
      <c r="AA1054" s="2244">
        <v>1</v>
      </c>
      <c r="AB1054" s="2206">
        <v>10000</v>
      </c>
      <c r="AC1054" s="2206">
        <v>20000</v>
      </c>
      <c r="AD1054" s="2206"/>
      <c r="AE1054" s="2206">
        <f t="shared" si="783"/>
        <v>30000</v>
      </c>
      <c r="AF1054" s="2206">
        <f t="shared" si="797"/>
        <v>30000</v>
      </c>
      <c r="AG1054" s="2206">
        <f t="shared" si="798"/>
        <v>10000</v>
      </c>
      <c r="AH1054" s="2206">
        <f t="shared" si="799"/>
        <v>20000</v>
      </c>
      <c r="AI1054" s="2207">
        <f t="shared" si="800"/>
        <v>0</v>
      </c>
      <c r="AJ1054" s="2246">
        <v>0</v>
      </c>
      <c r="AK1054" s="2075">
        <v>10000</v>
      </c>
      <c r="AL1054" s="2075">
        <v>20000</v>
      </c>
      <c r="AM1054" s="2075"/>
      <c r="AN1054" s="2206">
        <f t="shared" si="784"/>
        <v>30000</v>
      </c>
      <c r="AO1054" s="2206">
        <f t="shared" si="801"/>
        <v>0</v>
      </c>
      <c r="AP1054" s="2206">
        <f t="shared" si="802"/>
        <v>0</v>
      </c>
      <c r="AQ1054" s="2206">
        <f t="shared" si="803"/>
        <v>0</v>
      </c>
      <c r="AR1054" s="2206">
        <f t="shared" si="804"/>
        <v>0</v>
      </c>
      <c r="AS1054" s="2244">
        <v>0</v>
      </c>
      <c r="AT1054" s="2075">
        <v>10000</v>
      </c>
      <c r="AU1054" s="2075">
        <v>20000</v>
      </c>
      <c r="AV1054" s="2075"/>
      <c r="AW1054" s="2206">
        <f t="shared" si="785"/>
        <v>30000</v>
      </c>
      <c r="AX1054" s="2206">
        <f t="shared" si="805"/>
        <v>0</v>
      </c>
      <c r="AY1054" s="2206">
        <f t="shared" si="806"/>
        <v>0</v>
      </c>
      <c r="AZ1054" s="2206">
        <f t="shared" si="807"/>
        <v>0</v>
      </c>
      <c r="BA1054" s="2206">
        <f t="shared" si="808"/>
        <v>0</v>
      </c>
      <c r="BB1054" s="2244">
        <f t="shared" si="772"/>
        <v>0</v>
      </c>
      <c r="BC1054" s="2207">
        <f t="shared" si="773"/>
        <v>0</v>
      </c>
      <c r="BD1054" s="2244">
        <f t="shared" si="780"/>
        <v>-1</v>
      </c>
      <c r="BE1054" s="2207">
        <f t="shared" si="781"/>
        <v>-30000</v>
      </c>
      <c r="BF1054" s="2246">
        <v>0</v>
      </c>
      <c r="BG1054" s="2075">
        <v>10000</v>
      </c>
      <c r="BH1054" s="2075">
        <v>20000</v>
      </c>
      <c r="BI1054" s="2075">
        <v>0</v>
      </c>
      <c r="BJ1054" s="2206">
        <f t="shared" si="786"/>
        <v>30000</v>
      </c>
      <c r="BK1054" s="2206">
        <f t="shared" si="809"/>
        <v>0</v>
      </c>
      <c r="BL1054" s="2206">
        <f t="shared" si="810"/>
        <v>0</v>
      </c>
      <c r="BM1054" s="2206">
        <f t="shared" si="811"/>
        <v>0</v>
      </c>
      <c r="BN1054" s="2206">
        <f t="shared" si="812"/>
        <v>0</v>
      </c>
      <c r="BO1054" s="2244">
        <v>0</v>
      </c>
      <c r="BP1054" s="2075">
        <v>10000</v>
      </c>
      <c r="BQ1054" s="2075">
        <v>20000</v>
      </c>
      <c r="BR1054" s="2075">
        <v>0</v>
      </c>
      <c r="BS1054" s="2206">
        <f t="shared" si="787"/>
        <v>30000</v>
      </c>
      <c r="BT1054" s="2206">
        <f t="shared" si="813"/>
        <v>0</v>
      </c>
      <c r="BU1054" s="2206">
        <f t="shared" si="814"/>
        <v>0</v>
      </c>
      <c r="BV1054" s="2206">
        <f t="shared" si="815"/>
        <v>0</v>
      </c>
      <c r="BW1054" s="2206">
        <f t="shared" si="816"/>
        <v>0</v>
      </c>
      <c r="BX1054" s="2244">
        <f t="shared" si="774"/>
        <v>0</v>
      </c>
      <c r="BY1054" s="2207">
        <f t="shared" si="775"/>
        <v>0</v>
      </c>
      <c r="BZ1054" s="2211">
        <f t="shared" si="778"/>
        <v>-1</v>
      </c>
      <c r="CA1054" s="2212">
        <f t="shared" si="779"/>
        <v>-30000</v>
      </c>
      <c r="CB1054" s="2083"/>
      <c r="CC1054" s="2083"/>
      <c r="CD1054" s="2237"/>
      <c r="CF1054" s="2200"/>
    </row>
    <row r="1055" spans="1:94" s="1974" customFormat="1" ht="18" customHeight="1" outlineLevel="1">
      <c r="A1055" s="2238" t="s">
        <v>4942</v>
      </c>
      <c r="B1055" s="2238" t="b">
        <v>0</v>
      </c>
      <c r="C1055" s="2201"/>
      <c r="D1055" s="2236" t="s">
        <v>4396</v>
      </c>
      <c r="E1055" s="2243" t="s">
        <v>4943</v>
      </c>
      <c r="F1055" s="2204" t="s">
        <v>154</v>
      </c>
      <c r="G1055" s="2244">
        <v>1</v>
      </c>
      <c r="H1055" s="2240">
        <v>160</v>
      </c>
      <c r="I1055" s="2240">
        <v>5250</v>
      </c>
      <c r="J1055" s="2240"/>
      <c r="K1055" s="2206">
        <f t="shared" si="788"/>
        <v>5410</v>
      </c>
      <c r="L1055" s="2206">
        <f t="shared" si="789"/>
        <v>5410</v>
      </c>
      <c r="M1055" s="2240">
        <f t="shared" si="790"/>
        <v>160</v>
      </c>
      <c r="N1055" s="2240">
        <f t="shared" si="791"/>
        <v>5250</v>
      </c>
      <c r="O1055" s="2240">
        <f t="shared" si="792"/>
        <v>0</v>
      </c>
      <c r="P1055" s="2244">
        <v>1</v>
      </c>
      <c r="Q1055" s="2240">
        <v>160</v>
      </c>
      <c r="R1055" s="2240">
        <v>5250</v>
      </c>
      <c r="S1055" s="2240"/>
      <c r="T1055" s="2206">
        <f t="shared" si="782"/>
        <v>5410</v>
      </c>
      <c r="U1055" s="2206">
        <f t="shared" si="793"/>
        <v>5410</v>
      </c>
      <c r="V1055" s="2240">
        <f t="shared" si="794"/>
        <v>160</v>
      </c>
      <c r="W1055" s="2240">
        <f t="shared" si="795"/>
        <v>5250</v>
      </c>
      <c r="X1055" s="2240">
        <f t="shared" si="796"/>
        <v>0</v>
      </c>
      <c r="Y1055" s="2244">
        <f t="shared" si="770"/>
        <v>0</v>
      </c>
      <c r="Z1055" s="2207">
        <f t="shared" si="771"/>
        <v>0</v>
      </c>
      <c r="AA1055" s="2244"/>
      <c r="AB1055" s="2240"/>
      <c r="AC1055" s="2240"/>
      <c r="AD1055" s="2240"/>
      <c r="AE1055" s="2206">
        <f t="shared" si="783"/>
        <v>0</v>
      </c>
      <c r="AF1055" s="2206">
        <f t="shared" si="797"/>
        <v>0</v>
      </c>
      <c r="AG1055" s="2240">
        <f t="shared" si="798"/>
        <v>0</v>
      </c>
      <c r="AH1055" s="2240">
        <f t="shared" si="799"/>
        <v>0</v>
      </c>
      <c r="AI1055" s="2242">
        <f t="shared" si="800"/>
        <v>0</v>
      </c>
      <c r="AJ1055" s="2246">
        <v>1</v>
      </c>
      <c r="AK1055" s="2239">
        <v>10000</v>
      </c>
      <c r="AL1055" s="2239">
        <v>20000</v>
      </c>
      <c r="AM1055" s="2239">
        <v>0</v>
      </c>
      <c r="AN1055" s="2206">
        <f t="shared" si="784"/>
        <v>30000</v>
      </c>
      <c r="AO1055" s="2206">
        <f t="shared" si="801"/>
        <v>30000</v>
      </c>
      <c r="AP1055" s="2240">
        <f t="shared" si="802"/>
        <v>10000</v>
      </c>
      <c r="AQ1055" s="2240">
        <f t="shared" si="803"/>
        <v>20000</v>
      </c>
      <c r="AR1055" s="2240">
        <f t="shared" si="804"/>
        <v>0</v>
      </c>
      <c r="AS1055" s="2244">
        <v>1</v>
      </c>
      <c r="AT1055" s="2239">
        <v>10000</v>
      </c>
      <c r="AU1055" s="2239">
        <v>20000</v>
      </c>
      <c r="AV1055" s="2239">
        <v>0</v>
      </c>
      <c r="AW1055" s="2206">
        <f t="shared" si="785"/>
        <v>30000</v>
      </c>
      <c r="AX1055" s="2206">
        <f t="shared" si="805"/>
        <v>30000</v>
      </c>
      <c r="AY1055" s="2240">
        <f t="shared" si="806"/>
        <v>10000</v>
      </c>
      <c r="AZ1055" s="2240">
        <f t="shared" si="807"/>
        <v>20000</v>
      </c>
      <c r="BA1055" s="2240">
        <f t="shared" si="808"/>
        <v>0</v>
      </c>
      <c r="BB1055" s="2244">
        <f t="shared" si="772"/>
        <v>0</v>
      </c>
      <c r="BC1055" s="2207">
        <f t="shared" si="773"/>
        <v>0</v>
      </c>
      <c r="BD1055" s="2244">
        <f t="shared" si="780"/>
        <v>1</v>
      </c>
      <c r="BE1055" s="2207">
        <f t="shared" si="781"/>
        <v>30000</v>
      </c>
      <c r="BF1055" s="2246">
        <v>1</v>
      </c>
      <c r="BG1055" s="2075">
        <v>10000</v>
      </c>
      <c r="BH1055" s="2075">
        <v>20000</v>
      </c>
      <c r="BI1055" s="2075">
        <v>0</v>
      </c>
      <c r="BJ1055" s="2206">
        <f t="shared" si="786"/>
        <v>30000</v>
      </c>
      <c r="BK1055" s="2206">
        <f t="shared" si="809"/>
        <v>30000</v>
      </c>
      <c r="BL1055" s="2206">
        <f t="shared" si="810"/>
        <v>10000</v>
      </c>
      <c r="BM1055" s="2206">
        <f t="shared" si="811"/>
        <v>20000</v>
      </c>
      <c r="BN1055" s="2206">
        <f t="shared" si="812"/>
        <v>0</v>
      </c>
      <c r="BO1055" s="2244">
        <v>1</v>
      </c>
      <c r="BP1055" s="2075">
        <v>10000</v>
      </c>
      <c r="BQ1055" s="2075">
        <v>20000</v>
      </c>
      <c r="BR1055" s="2075">
        <v>0</v>
      </c>
      <c r="BS1055" s="2206">
        <f t="shared" si="787"/>
        <v>30000</v>
      </c>
      <c r="BT1055" s="2206">
        <f t="shared" si="813"/>
        <v>30000</v>
      </c>
      <c r="BU1055" s="2206">
        <f t="shared" si="814"/>
        <v>10000</v>
      </c>
      <c r="BV1055" s="2206">
        <f t="shared" si="815"/>
        <v>20000</v>
      </c>
      <c r="BW1055" s="2206">
        <f t="shared" si="816"/>
        <v>0</v>
      </c>
      <c r="BX1055" s="2244">
        <f t="shared" si="774"/>
        <v>0</v>
      </c>
      <c r="BY1055" s="2207">
        <f t="shared" si="775"/>
        <v>0</v>
      </c>
      <c r="BZ1055" s="2211">
        <f t="shared" si="778"/>
        <v>1</v>
      </c>
      <c r="CA1055" s="2212">
        <f t="shared" si="779"/>
        <v>30000</v>
      </c>
      <c r="CB1055" s="2083"/>
      <c r="CC1055" s="2083"/>
      <c r="CD1055" s="2237"/>
      <c r="CF1055" s="2200"/>
      <c r="CJ1055" s="1975"/>
      <c r="CK1055" s="1975"/>
      <c r="CL1055" s="1975"/>
      <c r="CM1055" s="1975"/>
      <c r="CN1055" s="1975"/>
      <c r="CO1055" s="1975"/>
      <c r="CP1055" s="1975"/>
    </row>
    <row r="1056" spans="1:94" s="1974" customFormat="1" ht="18" customHeight="1" outlineLevel="1">
      <c r="A1056" s="2235" t="s">
        <v>4944</v>
      </c>
      <c r="B1056" s="2235" t="b">
        <v>1</v>
      </c>
      <c r="C1056" s="2201"/>
      <c r="D1056" s="2236" t="s">
        <v>4396</v>
      </c>
      <c r="E1056" s="2243" t="s">
        <v>4945</v>
      </c>
      <c r="F1056" s="2204" t="s">
        <v>154</v>
      </c>
      <c r="G1056" s="2244">
        <v>1</v>
      </c>
      <c r="H1056" s="2206">
        <v>160</v>
      </c>
      <c r="I1056" s="2206">
        <v>5250</v>
      </c>
      <c r="J1056" s="2206"/>
      <c r="K1056" s="2206">
        <f t="shared" si="788"/>
        <v>5410</v>
      </c>
      <c r="L1056" s="2206">
        <f t="shared" si="789"/>
        <v>5410</v>
      </c>
      <c r="M1056" s="2206">
        <f t="shared" si="790"/>
        <v>160</v>
      </c>
      <c r="N1056" s="2206">
        <f t="shared" si="791"/>
        <v>5250</v>
      </c>
      <c r="O1056" s="2206">
        <f t="shared" si="792"/>
        <v>0</v>
      </c>
      <c r="P1056" s="2244">
        <v>1</v>
      </c>
      <c r="Q1056" s="2206">
        <v>160</v>
      </c>
      <c r="R1056" s="2206">
        <v>5250</v>
      </c>
      <c r="S1056" s="2206"/>
      <c r="T1056" s="2206">
        <f t="shared" si="782"/>
        <v>5410</v>
      </c>
      <c r="U1056" s="2206">
        <f t="shared" si="793"/>
        <v>5410</v>
      </c>
      <c r="V1056" s="2206">
        <f t="shared" si="794"/>
        <v>160</v>
      </c>
      <c r="W1056" s="2206">
        <f t="shared" si="795"/>
        <v>5250</v>
      </c>
      <c r="X1056" s="2206">
        <f t="shared" si="796"/>
        <v>0</v>
      </c>
      <c r="Y1056" s="2244">
        <f t="shared" si="770"/>
        <v>0</v>
      </c>
      <c r="Z1056" s="2207">
        <f t="shared" si="771"/>
        <v>0</v>
      </c>
      <c r="AA1056" s="2244">
        <v>1</v>
      </c>
      <c r="AB1056" s="2206">
        <v>10000</v>
      </c>
      <c r="AC1056" s="2206">
        <v>15000</v>
      </c>
      <c r="AD1056" s="2206"/>
      <c r="AE1056" s="2206">
        <f t="shared" si="783"/>
        <v>25000</v>
      </c>
      <c r="AF1056" s="2206">
        <f t="shared" si="797"/>
        <v>25000</v>
      </c>
      <c r="AG1056" s="2206">
        <f t="shared" si="798"/>
        <v>10000</v>
      </c>
      <c r="AH1056" s="2206">
        <f t="shared" si="799"/>
        <v>15000</v>
      </c>
      <c r="AI1056" s="2207">
        <f t="shared" si="800"/>
        <v>0</v>
      </c>
      <c r="AJ1056" s="2246">
        <v>1</v>
      </c>
      <c r="AK1056" s="2075">
        <v>10000</v>
      </c>
      <c r="AL1056" s="2075">
        <v>15000</v>
      </c>
      <c r="AM1056" s="2075"/>
      <c r="AN1056" s="2206">
        <f t="shared" si="784"/>
        <v>25000</v>
      </c>
      <c r="AO1056" s="2206">
        <f t="shared" si="801"/>
        <v>25000</v>
      </c>
      <c r="AP1056" s="2206">
        <f t="shared" si="802"/>
        <v>10000</v>
      </c>
      <c r="AQ1056" s="2206">
        <f t="shared" si="803"/>
        <v>15000</v>
      </c>
      <c r="AR1056" s="2206">
        <f t="shared" si="804"/>
        <v>0</v>
      </c>
      <c r="AS1056" s="2244">
        <v>1</v>
      </c>
      <c r="AT1056" s="2075">
        <v>10000</v>
      </c>
      <c r="AU1056" s="2075">
        <v>15000</v>
      </c>
      <c r="AV1056" s="2075"/>
      <c r="AW1056" s="2206">
        <f t="shared" si="785"/>
        <v>25000</v>
      </c>
      <c r="AX1056" s="2206">
        <f t="shared" si="805"/>
        <v>25000</v>
      </c>
      <c r="AY1056" s="2206">
        <f t="shared" si="806"/>
        <v>10000</v>
      </c>
      <c r="AZ1056" s="2206">
        <f t="shared" si="807"/>
        <v>15000</v>
      </c>
      <c r="BA1056" s="2206">
        <f t="shared" si="808"/>
        <v>0</v>
      </c>
      <c r="BB1056" s="2244">
        <f t="shared" si="772"/>
        <v>0</v>
      </c>
      <c r="BC1056" s="2207">
        <f t="shared" si="773"/>
        <v>0</v>
      </c>
      <c r="BD1056" s="2244">
        <f t="shared" si="780"/>
        <v>0</v>
      </c>
      <c r="BE1056" s="2207">
        <f t="shared" si="781"/>
        <v>0</v>
      </c>
      <c r="BF1056" s="2246">
        <v>1</v>
      </c>
      <c r="BG1056" s="2075">
        <v>10000</v>
      </c>
      <c r="BH1056" s="2075">
        <v>15000</v>
      </c>
      <c r="BI1056" s="2075">
        <v>0</v>
      </c>
      <c r="BJ1056" s="2206">
        <f t="shared" si="786"/>
        <v>25000</v>
      </c>
      <c r="BK1056" s="2206">
        <f t="shared" si="809"/>
        <v>25000</v>
      </c>
      <c r="BL1056" s="2206">
        <f t="shared" si="810"/>
        <v>10000</v>
      </c>
      <c r="BM1056" s="2206">
        <f t="shared" si="811"/>
        <v>15000</v>
      </c>
      <c r="BN1056" s="2206">
        <f t="shared" si="812"/>
        <v>0</v>
      </c>
      <c r="BO1056" s="2244">
        <v>1</v>
      </c>
      <c r="BP1056" s="2075">
        <v>10000</v>
      </c>
      <c r="BQ1056" s="2075">
        <v>15000</v>
      </c>
      <c r="BR1056" s="2075">
        <v>0</v>
      </c>
      <c r="BS1056" s="2206">
        <f t="shared" si="787"/>
        <v>25000</v>
      </c>
      <c r="BT1056" s="2206">
        <f t="shared" si="813"/>
        <v>25000</v>
      </c>
      <c r="BU1056" s="2206">
        <f t="shared" si="814"/>
        <v>10000</v>
      </c>
      <c r="BV1056" s="2206">
        <f t="shared" si="815"/>
        <v>15000</v>
      </c>
      <c r="BW1056" s="2206">
        <f t="shared" si="816"/>
        <v>0</v>
      </c>
      <c r="BX1056" s="2244">
        <f t="shared" si="774"/>
        <v>0</v>
      </c>
      <c r="BY1056" s="2207">
        <f t="shared" si="775"/>
        <v>0</v>
      </c>
      <c r="BZ1056" s="2211">
        <f t="shared" si="778"/>
        <v>0</v>
      </c>
      <c r="CA1056" s="2212">
        <f t="shared" si="779"/>
        <v>0</v>
      </c>
      <c r="CB1056" s="2083"/>
      <c r="CC1056" s="2083"/>
      <c r="CD1056" s="2237"/>
      <c r="CF1056" s="2200"/>
    </row>
    <row r="1057" spans="1:94" s="1974" customFormat="1" ht="18" customHeight="1" outlineLevel="1">
      <c r="A1057" s="2235" t="s">
        <v>4946</v>
      </c>
      <c r="B1057" s="2235" t="b">
        <v>1</v>
      </c>
      <c r="C1057" s="2201"/>
      <c r="D1057" s="2236" t="s">
        <v>4396</v>
      </c>
      <c r="E1057" s="2243" t="s">
        <v>4947</v>
      </c>
      <c r="F1057" s="2204" t="s">
        <v>154</v>
      </c>
      <c r="G1057" s="2244">
        <v>1</v>
      </c>
      <c r="H1057" s="2206">
        <v>160</v>
      </c>
      <c r="I1057" s="2206">
        <v>5250</v>
      </c>
      <c r="J1057" s="2206"/>
      <c r="K1057" s="2206">
        <f t="shared" si="788"/>
        <v>5410</v>
      </c>
      <c r="L1057" s="2206">
        <f t="shared" si="789"/>
        <v>5410</v>
      </c>
      <c r="M1057" s="2206">
        <f t="shared" si="790"/>
        <v>160</v>
      </c>
      <c r="N1057" s="2206">
        <f t="shared" si="791"/>
        <v>5250</v>
      </c>
      <c r="O1057" s="2206">
        <f t="shared" si="792"/>
        <v>0</v>
      </c>
      <c r="P1057" s="2244">
        <v>1</v>
      </c>
      <c r="Q1057" s="2206">
        <v>160</v>
      </c>
      <c r="R1057" s="2206">
        <v>5250</v>
      </c>
      <c r="S1057" s="2206"/>
      <c r="T1057" s="2206">
        <f t="shared" si="782"/>
        <v>5410</v>
      </c>
      <c r="U1057" s="2206">
        <f t="shared" si="793"/>
        <v>5410</v>
      </c>
      <c r="V1057" s="2206">
        <f t="shared" si="794"/>
        <v>160</v>
      </c>
      <c r="W1057" s="2206">
        <f t="shared" si="795"/>
        <v>5250</v>
      </c>
      <c r="X1057" s="2206">
        <f t="shared" si="796"/>
        <v>0</v>
      </c>
      <c r="Y1057" s="2244">
        <f t="shared" si="770"/>
        <v>0</v>
      </c>
      <c r="Z1057" s="2207">
        <f t="shared" si="771"/>
        <v>0</v>
      </c>
      <c r="AA1057" s="2244">
        <v>1</v>
      </c>
      <c r="AB1057" s="2206">
        <v>10000</v>
      </c>
      <c r="AC1057" s="2206">
        <v>10000</v>
      </c>
      <c r="AD1057" s="2206"/>
      <c r="AE1057" s="2206">
        <f t="shared" si="783"/>
        <v>20000</v>
      </c>
      <c r="AF1057" s="2206">
        <f t="shared" si="797"/>
        <v>20000</v>
      </c>
      <c r="AG1057" s="2206">
        <f t="shared" si="798"/>
        <v>10000</v>
      </c>
      <c r="AH1057" s="2206">
        <f t="shared" si="799"/>
        <v>10000</v>
      </c>
      <c r="AI1057" s="2207">
        <f t="shared" si="800"/>
        <v>0</v>
      </c>
      <c r="AJ1057" s="2246">
        <v>1</v>
      </c>
      <c r="AK1057" s="2075">
        <v>10000</v>
      </c>
      <c r="AL1057" s="2075">
        <v>10000</v>
      </c>
      <c r="AM1057" s="2075"/>
      <c r="AN1057" s="2206">
        <f t="shared" si="784"/>
        <v>20000</v>
      </c>
      <c r="AO1057" s="2206">
        <f t="shared" si="801"/>
        <v>20000</v>
      </c>
      <c r="AP1057" s="2206">
        <f t="shared" si="802"/>
        <v>10000</v>
      </c>
      <c r="AQ1057" s="2206">
        <f t="shared" si="803"/>
        <v>10000</v>
      </c>
      <c r="AR1057" s="2206">
        <f t="shared" si="804"/>
        <v>0</v>
      </c>
      <c r="AS1057" s="2244">
        <v>1</v>
      </c>
      <c r="AT1057" s="2075">
        <v>10000</v>
      </c>
      <c r="AU1057" s="2075">
        <v>10000</v>
      </c>
      <c r="AV1057" s="2075"/>
      <c r="AW1057" s="2206">
        <f t="shared" si="785"/>
        <v>20000</v>
      </c>
      <c r="AX1057" s="2206">
        <f t="shared" si="805"/>
        <v>20000</v>
      </c>
      <c r="AY1057" s="2206">
        <f t="shared" si="806"/>
        <v>10000</v>
      </c>
      <c r="AZ1057" s="2206">
        <f t="shared" si="807"/>
        <v>10000</v>
      </c>
      <c r="BA1057" s="2206">
        <f t="shared" si="808"/>
        <v>0</v>
      </c>
      <c r="BB1057" s="2244">
        <f t="shared" si="772"/>
        <v>0</v>
      </c>
      <c r="BC1057" s="2207">
        <f t="shared" si="773"/>
        <v>0</v>
      </c>
      <c r="BD1057" s="2244">
        <f t="shared" si="780"/>
        <v>0</v>
      </c>
      <c r="BE1057" s="2207">
        <f t="shared" si="781"/>
        <v>0</v>
      </c>
      <c r="BF1057" s="2246">
        <v>1</v>
      </c>
      <c r="BG1057" s="2075">
        <v>10000</v>
      </c>
      <c r="BH1057" s="2075">
        <v>10000</v>
      </c>
      <c r="BI1057" s="2075">
        <v>0</v>
      </c>
      <c r="BJ1057" s="2206">
        <f t="shared" si="786"/>
        <v>20000</v>
      </c>
      <c r="BK1057" s="2206">
        <f t="shared" si="809"/>
        <v>20000</v>
      </c>
      <c r="BL1057" s="2206">
        <f t="shared" si="810"/>
        <v>10000</v>
      </c>
      <c r="BM1057" s="2206">
        <f t="shared" si="811"/>
        <v>10000</v>
      </c>
      <c r="BN1057" s="2206">
        <f t="shared" si="812"/>
        <v>0</v>
      </c>
      <c r="BO1057" s="2244">
        <v>1</v>
      </c>
      <c r="BP1057" s="2075">
        <v>10000</v>
      </c>
      <c r="BQ1057" s="2075">
        <v>10000</v>
      </c>
      <c r="BR1057" s="2075">
        <v>0</v>
      </c>
      <c r="BS1057" s="2206">
        <f t="shared" si="787"/>
        <v>20000</v>
      </c>
      <c r="BT1057" s="2206">
        <f t="shared" si="813"/>
        <v>20000</v>
      </c>
      <c r="BU1057" s="2206">
        <f t="shared" si="814"/>
        <v>10000</v>
      </c>
      <c r="BV1057" s="2206">
        <f t="shared" si="815"/>
        <v>10000</v>
      </c>
      <c r="BW1057" s="2206">
        <f t="shared" si="816"/>
        <v>0</v>
      </c>
      <c r="BX1057" s="2244">
        <f t="shared" si="774"/>
        <v>0</v>
      </c>
      <c r="BY1057" s="2207">
        <f t="shared" si="775"/>
        <v>0</v>
      </c>
      <c r="BZ1057" s="2211">
        <f t="shared" si="778"/>
        <v>0</v>
      </c>
      <c r="CA1057" s="2212">
        <f t="shared" si="779"/>
        <v>0</v>
      </c>
      <c r="CB1057" s="2083"/>
      <c r="CC1057" s="2083"/>
      <c r="CD1057" s="2237"/>
      <c r="CF1057" s="2200"/>
    </row>
    <row r="1058" spans="1:94" s="1974" customFormat="1" ht="18" customHeight="1" outlineLevel="1">
      <c r="A1058" s="2235" t="s">
        <v>4948</v>
      </c>
      <c r="B1058" s="2235" t="b">
        <v>1</v>
      </c>
      <c r="C1058" s="2201"/>
      <c r="D1058" s="2236" t="s">
        <v>4396</v>
      </c>
      <c r="E1058" s="2243" t="s">
        <v>4397</v>
      </c>
      <c r="F1058" s="2204" t="s">
        <v>154</v>
      </c>
      <c r="G1058" s="2244">
        <v>0</v>
      </c>
      <c r="H1058" s="2206">
        <v>160</v>
      </c>
      <c r="I1058" s="2206">
        <v>5250</v>
      </c>
      <c r="J1058" s="2206"/>
      <c r="K1058" s="2206">
        <f t="shared" si="788"/>
        <v>5410</v>
      </c>
      <c r="L1058" s="2206">
        <f t="shared" si="789"/>
        <v>0</v>
      </c>
      <c r="M1058" s="2206">
        <f t="shared" si="790"/>
        <v>0</v>
      </c>
      <c r="N1058" s="2206">
        <f t="shared" si="791"/>
        <v>0</v>
      </c>
      <c r="O1058" s="2206">
        <f t="shared" si="792"/>
        <v>0</v>
      </c>
      <c r="P1058" s="2244">
        <v>0</v>
      </c>
      <c r="Q1058" s="2206">
        <v>160</v>
      </c>
      <c r="R1058" s="2206">
        <v>5250</v>
      </c>
      <c r="S1058" s="2206"/>
      <c r="T1058" s="2206">
        <f t="shared" si="782"/>
        <v>5410</v>
      </c>
      <c r="U1058" s="2206">
        <f t="shared" si="793"/>
        <v>0</v>
      </c>
      <c r="V1058" s="2206">
        <f t="shared" si="794"/>
        <v>0</v>
      </c>
      <c r="W1058" s="2206">
        <f t="shared" si="795"/>
        <v>0</v>
      </c>
      <c r="X1058" s="2206">
        <f t="shared" si="796"/>
        <v>0</v>
      </c>
      <c r="Y1058" s="2244">
        <f t="shared" si="770"/>
        <v>0</v>
      </c>
      <c r="Z1058" s="2207">
        <f t="shared" si="771"/>
        <v>0</v>
      </c>
      <c r="AA1058" s="2244">
        <v>1</v>
      </c>
      <c r="AB1058" s="2206">
        <v>10000</v>
      </c>
      <c r="AC1058" s="2206">
        <v>15000</v>
      </c>
      <c r="AD1058" s="2206"/>
      <c r="AE1058" s="2206">
        <f t="shared" si="783"/>
        <v>25000</v>
      </c>
      <c r="AF1058" s="2206">
        <f t="shared" si="797"/>
        <v>25000</v>
      </c>
      <c r="AG1058" s="2206">
        <f t="shared" si="798"/>
        <v>10000</v>
      </c>
      <c r="AH1058" s="2206">
        <f t="shared" si="799"/>
        <v>15000</v>
      </c>
      <c r="AI1058" s="2207">
        <f t="shared" si="800"/>
        <v>0</v>
      </c>
      <c r="AJ1058" s="2246">
        <v>0</v>
      </c>
      <c r="AK1058" s="2075">
        <v>10000</v>
      </c>
      <c r="AL1058" s="2075">
        <v>15000</v>
      </c>
      <c r="AM1058" s="2075"/>
      <c r="AN1058" s="2206">
        <f t="shared" si="784"/>
        <v>25000</v>
      </c>
      <c r="AO1058" s="2206">
        <f t="shared" si="801"/>
        <v>0</v>
      </c>
      <c r="AP1058" s="2206">
        <f t="shared" si="802"/>
        <v>0</v>
      </c>
      <c r="AQ1058" s="2206">
        <f t="shared" si="803"/>
        <v>0</v>
      </c>
      <c r="AR1058" s="2206">
        <f t="shared" si="804"/>
        <v>0</v>
      </c>
      <c r="AS1058" s="2244">
        <v>0</v>
      </c>
      <c r="AT1058" s="2075">
        <v>10000</v>
      </c>
      <c r="AU1058" s="2075">
        <v>15000</v>
      </c>
      <c r="AV1058" s="2075"/>
      <c r="AW1058" s="2206">
        <f t="shared" si="785"/>
        <v>25000</v>
      </c>
      <c r="AX1058" s="2206">
        <f t="shared" si="805"/>
        <v>0</v>
      </c>
      <c r="AY1058" s="2206">
        <f t="shared" si="806"/>
        <v>0</v>
      </c>
      <c r="AZ1058" s="2206">
        <f t="shared" si="807"/>
        <v>0</v>
      </c>
      <c r="BA1058" s="2206">
        <f t="shared" si="808"/>
        <v>0</v>
      </c>
      <c r="BB1058" s="2244">
        <f t="shared" si="772"/>
        <v>0</v>
      </c>
      <c r="BC1058" s="2207">
        <f t="shared" si="773"/>
        <v>0</v>
      </c>
      <c r="BD1058" s="2244">
        <f t="shared" si="780"/>
        <v>-1</v>
      </c>
      <c r="BE1058" s="2207">
        <f t="shared" si="781"/>
        <v>-25000</v>
      </c>
      <c r="BF1058" s="2246">
        <v>0</v>
      </c>
      <c r="BG1058" s="2075">
        <v>10000</v>
      </c>
      <c r="BH1058" s="2075">
        <v>15000</v>
      </c>
      <c r="BI1058" s="2075">
        <v>0</v>
      </c>
      <c r="BJ1058" s="2206">
        <f t="shared" si="786"/>
        <v>25000</v>
      </c>
      <c r="BK1058" s="2206">
        <f t="shared" si="809"/>
        <v>0</v>
      </c>
      <c r="BL1058" s="2206">
        <f t="shared" si="810"/>
        <v>0</v>
      </c>
      <c r="BM1058" s="2206">
        <f t="shared" si="811"/>
        <v>0</v>
      </c>
      <c r="BN1058" s="2206">
        <f t="shared" si="812"/>
        <v>0</v>
      </c>
      <c r="BO1058" s="2244">
        <v>0</v>
      </c>
      <c r="BP1058" s="2075">
        <v>10000</v>
      </c>
      <c r="BQ1058" s="2075">
        <v>15000</v>
      </c>
      <c r="BR1058" s="2075">
        <v>0</v>
      </c>
      <c r="BS1058" s="2206">
        <f t="shared" si="787"/>
        <v>25000</v>
      </c>
      <c r="BT1058" s="2206">
        <f t="shared" si="813"/>
        <v>0</v>
      </c>
      <c r="BU1058" s="2206">
        <f t="shared" si="814"/>
        <v>0</v>
      </c>
      <c r="BV1058" s="2206">
        <f t="shared" si="815"/>
        <v>0</v>
      </c>
      <c r="BW1058" s="2206">
        <f t="shared" si="816"/>
        <v>0</v>
      </c>
      <c r="BX1058" s="2244">
        <f t="shared" si="774"/>
        <v>0</v>
      </c>
      <c r="BY1058" s="2207">
        <f t="shared" si="775"/>
        <v>0</v>
      </c>
      <c r="BZ1058" s="2211">
        <f t="shared" si="778"/>
        <v>-1</v>
      </c>
      <c r="CA1058" s="2212">
        <f t="shared" si="779"/>
        <v>-25000</v>
      </c>
      <c r="CB1058" s="2083"/>
      <c r="CC1058" s="2083"/>
      <c r="CD1058" s="2237"/>
      <c r="CF1058" s="2200"/>
    </row>
    <row r="1059" spans="1:94" s="1974" customFormat="1" ht="18" customHeight="1" outlineLevel="1">
      <c r="A1059" s="2238" t="s">
        <v>4949</v>
      </c>
      <c r="B1059" s="2238" t="b">
        <v>0</v>
      </c>
      <c r="C1059" s="2201"/>
      <c r="D1059" s="2236" t="s">
        <v>4396</v>
      </c>
      <c r="E1059" s="2243" t="s">
        <v>4950</v>
      </c>
      <c r="F1059" s="2204" t="s">
        <v>154</v>
      </c>
      <c r="G1059" s="2244">
        <v>1</v>
      </c>
      <c r="H1059" s="2240">
        <v>160</v>
      </c>
      <c r="I1059" s="2240">
        <v>5250</v>
      </c>
      <c r="J1059" s="2240"/>
      <c r="K1059" s="2206">
        <f t="shared" si="788"/>
        <v>5410</v>
      </c>
      <c r="L1059" s="2206">
        <f t="shared" si="789"/>
        <v>5410</v>
      </c>
      <c r="M1059" s="2240">
        <f t="shared" si="790"/>
        <v>160</v>
      </c>
      <c r="N1059" s="2240">
        <f t="shared" si="791"/>
        <v>5250</v>
      </c>
      <c r="O1059" s="2240">
        <f t="shared" si="792"/>
        <v>0</v>
      </c>
      <c r="P1059" s="2244">
        <v>1</v>
      </c>
      <c r="Q1059" s="2240">
        <v>160</v>
      </c>
      <c r="R1059" s="2240">
        <v>5250</v>
      </c>
      <c r="S1059" s="2240"/>
      <c r="T1059" s="2206">
        <f t="shared" si="782"/>
        <v>5410</v>
      </c>
      <c r="U1059" s="2206">
        <f t="shared" si="793"/>
        <v>5410</v>
      </c>
      <c r="V1059" s="2240">
        <f t="shared" si="794"/>
        <v>160</v>
      </c>
      <c r="W1059" s="2240">
        <f t="shared" si="795"/>
        <v>5250</v>
      </c>
      <c r="X1059" s="2240">
        <f t="shared" si="796"/>
        <v>0</v>
      </c>
      <c r="Y1059" s="2244">
        <f t="shared" si="770"/>
        <v>0</v>
      </c>
      <c r="Z1059" s="2207">
        <f t="shared" si="771"/>
        <v>0</v>
      </c>
      <c r="AA1059" s="2244"/>
      <c r="AB1059" s="2240"/>
      <c r="AC1059" s="2240"/>
      <c r="AD1059" s="2240"/>
      <c r="AE1059" s="2206">
        <f t="shared" si="783"/>
        <v>0</v>
      </c>
      <c r="AF1059" s="2206">
        <f t="shared" si="797"/>
        <v>0</v>
      </c>
      <c r="AG1059" s="2240">
        <f t="shared" si="798"/>
        <v>0</v>
      </c>
      <c r="AH1059" s="2240">
        <f t="shared" si="799"/>
        <v>0</v>
      </c>
      <c r="AI1059" s="2242">
        <f t="shared" si="800"/>
        <v>0</v>
      </c>
      <c r="AJ1059" s="2246">
        <v>1</v>
      </c>
      <c r="AK1059" s="2239">
        <v>10000</v>
      </c>
      <c r="AL1059" s="2239">
        <v>15000</v>
      </c>
      <c r="AM1059" s="2239">
        <v>0</v>
      </c>
      <c r="AN1059" s="2206">
        <f t="shared" si="784"/>
        <v>25000</v>
      </c>
      <c r="AO1059" s="2206">
        <f t="shared" si="801"/>
        <v>25000</v>
      </c>
      <c r="AP1059" s="2240">
        <f t="shared" si="802"/>
        <v>10000</v>
      </c>
      <c r="AQ1059" s="2240">
        <f t="shared" si="803"/>
        <v>15000</v>
      </c>
      <c r="AR1059" s="2240">
        <f t="shared" si="804"/>
        <v>0</v>
      </c>
      <c r="AS1059" s="2244">
        <v>1</v>
      </c>
      <c r="AT1059" s="2239">
        <v>10000</v>
      </c>
      <c r="AU1059" s="2239">
        <v>15000</v>
      </c>
      <c r="AV1059" s="2239">
        <v>0</v>
      </c>
      <c r="AW1059" s="2206">
        <f t="shared" si="785"/>
        <v>25000</v>
      </c>
      <c r="AX1059" s="2206">
        <f t="shared" si="805"/>
        <v>25000</v>
      </c>
      <c r="AY1059" s="2240">
        <f t="shared" si="806"/>
        <v>10000</v>
      </c>
      <c r="AZ1059" s="2240">
        <f t="shared" si="807"/>
        <v>15000</v>
      </c>
      <c r="BA1059" s="2240">
        <f t="shared" si="808"/>
        <v>0</v>
      </c>
      <c r="BB1059" s="2244">
        <f t="shared" si="772"/>
        <v>0</v>
      </c>
      <c r="BC1059" s="2207">
        <f t="shared" si="773"/>
        <v>0</v>
      </c>
      <c r="BD1059" s="2244">
        <f t="shared" si="780"/>
        <v>1</v>
      </c>
      <c r="BE1059" s="2207">
        <f t="shared" si="781"/>
        <v>25000</v>
      </c>
      <c r="BF1059" s="2246">
        <v>1</v>
      </c>
      <c r="BG1059" s="2075">
        <v>10000</v>
      </c>
      <c r="BH1059" s="2075">
        <v>15000</v>
      </c>
      <c r="BI1059" s="2075">
        <v>0</v>
      </c>
      <c r="BJ1059" s="2206">
        <f t="shared" si="786"/>
        <v>25000</v>
      </c>
      <c r="BK1059" s="2206">
        <f t="shared" si="809"/>
        <v>25000</v>
      </c>
      <c r="BL1059" s="2206">
        <f t="shared" si="810"/>
        <v>10000</v>
      </c>
      <c r="BM1059" s="2206">
        <f t="shared" si="811"/>
        <v>15000</v>
      </c>
      <c r="BN1059" s="2206">
        <f t="shared" si="812"/>
        <v>0</v>
      </c>
      <c r="BO1059" s="2244">
        <v>1</v>
      </c>
      <c r="BP1059" s="2075">
        <v>10000</v>
      </c>
      <c r="BQ1059" s="2075">
        <v>15000</v>
      </c>
      <c r="BR1059" s="2075">
        <v>0</v>
      </c>
      <c r="BS1059" s="2206">
        <f t="shared" si="787"/>
        <v>25000</v>
      </c>
      <c r="BT1059" s="2206">
        <f t="shared" si="813"/>
        <v>25000</v>
      </c>
      <c r="BU1059" s="2206">
        <f t="shared" si="814"/>
        <v>10000</v>
      </c>
      <c r="BV1059" s="2206">
        <f t="shared" si="815"/>
        <v>15000</v>
      </c>
      <c r="BW1059" s="2206">
        <f t="shared" si="816"/>
        <v>0</v>
      </c>
      <c r="BX1059" s="2244">
        <f t="shared" si="774"/>
        <v>0</v>
      </c>
      <c r="BY1059" s="2207">
        <f t="shared" si="775"/>
        <v>0</v>
      </c>
      <c r="BZ1059" s="2211">
        <f t="shared" si="778"/>
        <v>1</v>
      </c>
      <c r="CA1059" s="2212">
        <f t="shared" si="779"/>
        <v>25000</v>
      </c>
      <c r="CB1059" s="2083"/>
      <c r="CC1059" s="2083"/>
      <c r="CD1059" s="2237"/>
      <c r="CF1059" s="2200"/>
      <c r="CJ1059" s="1975"/>
      <c r="CK1059" s="1975"/>
      <c r="CL1059" s="1975"/>
      <c r="CM1059" s="1975"/>
      <c r="CN1059" s="1975"/>
      <c r="CO1059" s="1975"/>
      <c r="CP1059" s="1975"/>
    </row>
    <row r="1060" spans="1:94" s="1974" customFormat="1" ht="18" customHeight="1" outlineLevel="1">
      <c r="A1060" s="2235" t="s">
        <v>4951</v>
      </c>
      <c r="B1060" s="2235" t="b">
        <v>1</v>
      </c>
      <c r="C1060" s="2201"/>
      <c r="D1060" s="2236" t="s">
        <v>4396</v>
      </c>
      <c r="E1060" s="2243" t="s">
        <v>4952</v>
      </c>
      <c r="F1060" s="2204" t="s">
        <v>154</v>
      </c>
      <c r="G1060" s="2244">
        <v>1</v>
      </c>
      <c r="H1060" s="2206">
        <v>160</v>
      </c>
      <c r="I1060" s="2206">
        <v>5250</v>
      </c>
      <c r="J1060" s="2206"/>
      <c r="K1060" s="2206">
        <f t="shared" si="788"/>
        <v>5410</v>
      </c>
      <c r="L1060" s="2206">
        <f t="shared" si="789"/>
        <v>5410</v>
      </c>
      <c r="M1060" s="2206">
        <f t="shared" si="790"/>
        <v>160</v>
      </c>
      <c r="N1060" s="2206">
        <f t="shared" si="791"/>
        <v>5250</v>
      </c>
      <c r="O1060" s="2206">
        <f t="shared" si="792"/>
        <v>0</v>
      </c>
      <c r="P1060" s="2244">
        <v>1</v>
      </c>
      <c r="Q1060" s="2206">
        <v>160</v>
      </c>
      <c r="R1060" s="2206">
        <v>5250</v>
      </c>
      <c r="S1060" s="2206"/>
      <c r="T1060" s="2206">
        <f t="shared" si="782"/>
        <v>5410</v>
      </c>
      <c r="U1060" s="2206">
        <f t="shared" si="793"/>
        <v>5410</v>
      </c>
      <c r="V1060" s="2206">
        <f t="shared" si="794"/>
        <v>160</v>
      </c>
      <c r="W1060" s="2206">
        <f t="shared" si="795"/>
        <v>5250</v>
      </c>
      <c r="X1060" s="2206">
        <f t="shared" si="796"/>
        <v>0</v>
      </c>
      <c r="Y1060" s="2244">
        <f t="shared" si="770"/>
        <v>0</v>
      </c>
      <c r="Z1060" s="2207">
        <f t="shared" si="771"/>
        <v>0</v>
      </c>
      <c r="AA1060" s="2244">
        <v>1</v>
      </c>
      <c r="AB1060" s="2206">
        <v>10000</v>
      </c>
      <c r="AC1060" s="2206">
        <v>25000</v>
      </c>
      <c r="AD1060" s="2206"/>
      <c r="AE1060" s="2206">
        <f t="shared" si="783"/>
        <v>35000</v>
      </c>
      <c r="AF1060" s="2206">
        <f t="shared" si="797"/>
        <v>35000</v>
      </c>
      <c r="AG1060" s="2206">
        <f t="shared" si="798"/>
        <v>10000</v>
      </c>
      <c r="AH1060" s="2206">
        <f t="shared" si="799"/>
        <v>25000</v>
      </c>
      <c r="AI1060" s="2207">
        <f t="shared" si="800"/>
        <v>0</v>
      </c>
      <c r="AJ1060" s="2246">
        <v>1</v>
      </c>
      <c r="AK1060" s="2075">
        <v>10000</v>
      </c>
      <c r="AL1060" s="2075">
        <v>25000</v>
      </c>
      <c r="AM1060" s="2075"/>
      <c r="AN1060" s="2206">
        <f t="shared" si="784"/>
        <v>35000</v>
      </c>
      <c r="AO1060" s="2206">
        <f t="shared" si="801"/>
        <v>35000</v>
      </c>
      <c r="AP1060" s="2206">
        <f t="shared" si="802"/>
        <v>10000</v>
      </c>
      <c r="AQ1060" s="2206">
        <f t="shared" si="803"/>
        <v>25000</v>
      </c>
      <c r="AR1060" s="2206">
        <f t="shared" si="804"/>
        <v>0</v>
      </c>
      <c r="AS1060" s="2244">
        <v>1</v>
      </c>
      <c r="AT1060" s="2075">
        <v>10000</v>
      </c>
      <c r="AU1060" s="2075">
        <v>25000</v>
      </c>
      <c r="AV1060" s="2075"/>
      <c r="AW1060" s="2206">
        <f t="shared" si="785"/>
        <v>35000</v>
      </c>
      <c r="AX1060" s="2206">
        <f t="shared" si="805"/>
        <v>35000</v>
      </c>
      <c r="AY1060" s="2206">
        <f t="shared" si="806"/>
        <v>10000</v>
      </c>
      <c r="AZ1060" s="2206">
        <f t="shared" si="807"/>
        <v>25000</v>
      </c>
      <c r="BA1060" s="2206">
        <f t="shared" si="808"/>
        <v>0</v>
      </c>
      <c r="BB1060" s="2244">
        <f t="shared" si="772"/>
        <v>0</v>
      </c>
      <c r="BC1060" s="2207">
        <f t="shared" si="773"/>
        <v>0</v>
      </c>
      <c r="BD1060" s="2244">
        <f t="shared" si="780"/>
        <v>0</v>
      </c>
      <c r="BE1060" s="2207">
        <f t="shared" si="781"/>
        <v>0</v>
      </c>
      <c r="BF1060" s="2246">
        <v>1</v>
      </c>
      <c r="BG1060" s="2075">
        <v>10000</v>
      </c>
      <c r="BH1060" s="2075">
        <v>25000</v>
      </c>
      <c r="BI1060" s="2075">
        <v>0</v>
      </c>
      <c r="BJ1060" s="2206">
        <f t="shared" si="786"/>
        <v>35000</v>
      </c>
      <c r="BK1060" s="2206">
        <f t="shared" si="809"/>
        <v>35000</v>
      </c>
      <c r="BL1060" s="2206">
        <f t="shared" si="810"/>
        <v>10000</v>
      </c>
      <c r="BM1060" s="2206">
        <f t="shared" si="811"/>
        <v>25000</v>
      </c>
      <c r="BN1060" s="2206">
        <f t="shared" si="812"/>
        <v>0</v>
      </c>
      <c r="BO1060" s="2244">
        <v>1</v>
      </c>
      <c r="BP1060" s="2075">
        <v>10000</v>
      </c>
      <c r="BQ1060" s="2075">
        <v>25000</v>
      </c>
      <c r="BR1060" s="2075">
        <v>0</v>
      </c>
      <c r="BS1060" s="2206">
        <f t="shared" si="787"/>
        <v>35000</v>
      </c>
      <c r="BT1060" s="2206">
        <f t="shared" si="813"/>
        <v>35000</v>
      </c>
      <c r="BU1060" s="2206">
        <f t="shared" si="814"/>
        <v>10000</v>
      </c>
      <c r="BV1060" s="2206">
        <f t="shared" si="815"/>
        <v>25000</v>
      </c>
      <c r="BW1060" s="2206">
        <f t="shared" si="816"/>
        <v>0</v>
      </c>
      <c r="BX1060" s="2244">
        <f t="shared" si="774"/>
        <v>0</v>
      </c>
      <c r="BY1060" s="2207">
        <f t="shared" si="775"/>
        <v>0</v>
      </c>
      <c r="BZ1060" s="2211">
        <f t="shared" si="778"/>
        <v>0</v>
      </c>
      <c r="CA1060" s="2212">
        <f t="shared" si="779"/>
        <v>0</v>
      </c>
      <c r="CB1060" s="2083"/>
      <c r="CC1060" s="2083"/>
      <c r="CD1060" s="2237"/>
      <c r="CF1060" s="2200"/>
    </row>
    <row r="1061" spans="1:94" s="1974" customFormat="1" ht="18" customHeight="1" outlineLevel="1">
      <c r="A1061" s="2235" t="s">
        <v>4953</v>
      </c>
      <c r="B1061" s="2235" t="b">
        <v>1</v>
      </c>
      <c r="C1061" s="2201"/>
      <c r="D1061" s="2236" t="s">
        <v>4396</v>
      </c>
      <c r="E1061" s="2243" t="s">
        <v>4954</v>
      </c>
      <c r="F1061" s="2204" t="s">
        <v>154</v>
      </c>
      <c r="G1061" s="2244">
        <v>1</v>
      </c>
      <c r="H1061" s="2206">
        <v>160</v>
      </c>
      <c r="I1061" s="2206">
        <v>5250</v>
      </c>
      <c r="J1061" s="2206"/>
      <c r="K1061" s="2206">
        <f t="shared" si="788"/>
        <v>5410</v>
      </c>
      <c r="L1061" s="2206">
        <f t="shared" si="789"/>
        <v>5410</v>
      </c>
      <c r="M1061" s="2206">
        <f t="shared" si="790"/>
        <v>160</v>
      </c>
      <c r="N1061" s="2206">
        <f t="shared" si="791"/>
        <v>5250</v>
      </c>
      <c r="O1061" s="2206">
        <f t="shared" si="792"/>
        <v>0</v>
      </c>
      <c r="P1061" s="2244">
        <v>1</v>
      </c>
      <c r="Q1061" s="2206">
        <v>160</v>
      </c>
      <c r="R1061" s="2206">
        <v>5250</v>
      </c>
      <c r="S1061" s="2206"/>
      <c r="T1061" s="2206">
        <f t="shared" si="782"/>
        <v>5410</v>
      </c>
      <c r="U1061" s="2206">
        <f t="shared" si="793"/>
        <v>5410</v>
      </c>
      <c r="V1061" s="2206">
        <f t="shared" si="794"/>
        <v>160</v>
      </c>
      <c r="W1061" s="2206">
        <f t="shared" si="795"/>
        <v>5250</v>
      </c>
      <c r="X1061" s="2206">
        <f t="shared" si="796"/>
        <v>0</v>
      </c>
      <c r="Y1061" s="2244">
        <f t="shared" si="770"/>
        <v>0</v>
      </c>
      <c r="Z1061" s="2207">
        <f t="shared" si="771"/>
        <v>0</v>
      </c>
      <c r="AA1061" s="2244">
        <v>1</v>
      </c>
      <c r="AB1061" s="2206">
        <v>10000</v>
      </c>
      <c r="AC1061" s="2206">
        <v>10000</v>
      </c>
      <c r="AD1061" s="2206"/>
      <c r="AE1061" s="2206">
        <f t="shared" si="783"/>
        <v>20000</v>
      </c>
      <c r="AF1061" s="2206">
        <f t="shared" si="797"/>
        <v>20000</v>
      </c>
      <c r="AG1061" s="2206">
        <f t="shared" si="798"/>
        <v>10000</v>
      </c>
      <c r="AH1061" s="2206">
        <f t="shared" si="799"/>
        <v>10000</v>
      </c>
      <c r="AI1061" s="2207">
        <f t="shared" si="800"/>
        <v>0</v>
      </c>
      <c r="AJ1061" s="2246">
        <v>1</v>
      </c>
      <c r="AK1061" s="2075">
        <v>10000</v>
      </c>
      <c r="AL1061" s="2075">
        <v>10000</v>
      </c>
      <c r="AM1061" s="2075"/>
      <c r="AN1061" s="2206">
        <f t="shared" si="784"/>
        <v>20000</v>
      </c>
      <c r="AO1061" s="2206">
        <f t="shared" si="801"/>
        <v>20000</v>
      </c>
      <c r="AP1061" s="2206">
        <f t="shared" si="802"/>
        <v>10000</v>
      </c>
      <c r="AQ1061" s="2206">
        <f t="shared" si="803"/>
        <v>10000</v>
      </c>
      <c r="AR1061" s="2206">
        <f t="shared" si="804"/>
        <v>0</v>
      </c>
      <c r="AS1061" s="2244">
        <v>1</v>
      </c>
      <c r="AT1061" s="2075">
        <v>10000</v>
      </c>
      <c r="AU1061" s="2075">
        <v>10000</v>
      </c>
      <c r="AV1061" s="2075"/>
      <c r="AW1061" s="2206">
        <f t="shared" si="785"/>
        <v>20000</v>
      </c>
      <c r="AX1061" s="2206">
        <f t="shared" si="805"/>
        <v>20000</v>
      </c>
      <c r="AY1061" s="2206">
        <f t="shared" si="806"/>
        <v>10000</v>
      </c>
      <c r="AZ1061" s="2206">
        <f t="shared" si="807"/>
        <v>10000</v>
      </c>
      <c r="BA1061" s="2206">
        <f t="shared" si="808"/>
        <v>0</v>
      </c>
      <c r="BB1061" s="2244">
        <f t="shared" si="772"/>
        <v>0</v>
      </c>
      <c r="BC1061" s="2207">
        <f t="shared" si="773"/>
        <v>0</v>
      </c>
      <c r="BD1061" s="2244">
        <f t="shared" si="780"/>
        <v>0</v>
      </c>
      <c r="BE1061" s="2207">
        <f t="shared" si="781"/>
        <v>0</v>
      </c>
      <c r="BF1061" s="2246">
        <v>1</v>
      </c>
      <c r="BG1061" s="2075">
        <v>10000</v>
      </c>
      <c r="BH1061" s="2075">
        <v>10000</v>
      </c>
      <c r="BI1061" s="2075">
        <v>0</v>
      </c>
      <c r="BJ1061" s="2206">
        <f t="shared" si="786"/>
        <v>20000</v>
      </c>
      <c r="BK1061" s="2206">
        <f t="shared" si="809"/>
        <v>20000</v>
      </c>
      <c r="BL1061" s="2206">
        <f t="shared" si="810"/>
        <v>10000</v>
      </c>
      <c r="BM1061" s="2206">
        <f t="shared" si="811"/>
        <v>10000</v>
      </c>
      <c r="BN1061" s="2206">
        <f t="shared" si="812"/>
        <v>0</v>
      </c>
      <c r="BO1061" s="2244">
        <v>1</v>
      </c>
      <c r="BP1061" s="2075">
        <v>10000</v>
      </c>
      <c r="BQ1061" s="2075">
        <v>10000</v>
      </c>
      <c r="BR1061" s="2075">
        <v>0</v>
      </c>
      <c r="BS1061" s="2206">
        <f t="shared" si="787"/>
        <v>20000</v>
      </c>
      <c r="BT1061" s="2206">
        <f t="shared" si="813"/>
        <v>20000</v>
      </c>
      <c r="BU1061" s="2206">
        <f t="shared" si="814"/>
        <v>10000</v>
      </c>
      <c r="BV1061" s="2206">
        <f t="shared" si="815"/>
        <v>10000</v>
      </c>
      <c r="BW1061" s="2206">
        <f t="shared" si="816"/>
        <v>0</v>
      </c>
      <c r="BX1061" s="2244">
        <f t="shared" si="774"/>
        <v>0</v>
      </c>
      <c r="BY1061" s="2207">
        <f t="shared" si="775"/>
        <v>0</v>
      </c>
      <c r="BZ1061" s="2211">
        <f t="shared" si="778"/>
        <v>0</v>
      </c>
      <c r="CA1061" s="2212">
        <f t="shared" si="779"/>
        <v>0</v>
      </c>
      <c r="CB1061" s="2083"/>
      <c r="CC1061" s="2083"/>
      <c r="CD1061" s="2237"/>
      <c r="CF1061" s="2200"/>
    </row>
    <row r="1062" spans="1:94" s="1974" customFormat="1" ht="18" customHeight="1" outlineLevel="1">
      <c r="A1062" s="2235" t="s">
        <v>4955</v>
      </c>
      <c r="B1062" s="2235" t="b">
        <v>1</v>
      </c>
      <c r="C1062" s="2201"/>
      <c r="D1062" s="2236" t="s">
        <v>4401</v>
      </c>
      <c r="E1062" s="2243" t="s">
        <v>4956</v>
      </c>
      <c r="F1062" s="2204" t="s">
        <v>154</v>
      </c>
      <c r="G1062" s="2244">
        <v>0</v>
      </c>
      <c r="H1062" s="2206">
        <v>160</v>
      </c>
      <c r="I1062" s="2206">
        <v>5250</v>
      </c>
      <c r="J1062" s="2206"/>
      <c r="K1062" s="2206">
        <f t="shared" si="788"/>
        <v>5410</v>
      </c>
      <c r="L1062" s="2206">
        <f t="shared" si="789"/>
        <v>0</v>
      </c>
      <c r="M1062" s="2206">
        <f t="shared" si="790"/>
        <v>0</v>
      </c>
      <c r="N1062" s="2206">
        <f t="shared" si="791"/>
        <v>0</v>
      </c>
      <c r="O1062" s="2206">
        <f t="shared" si="792"/>
        <v>0</v>
      </c>
      <c r="P1062" s="2244">
        <v>0</v>
      </c>
      <c r="Q1062" s="2206">
        <v>160</v>
      </c>
      <c r="R1062" s="2206">
        <v>5250</v>
      </c>
      <c r="S1062" s="2206"/>
      <c r="T1062" s="2206">
        <f t="shared" si="782"/>
        <v>5410</v>
      </c>
      <c r="U1062" s="2206">
        <f t="shared" si="793"/>
        <v>0</v>
      </c>
      <c r="V1062" s="2206">
        <f t="shared" si="794"/>
        <v>0</v>
      </c>
      <c r="W1062" s="2206">
        <f t="shared" si="795"/>
        <v>0</v>
      </c>
      <c r="X1062" s="2206">
        <f t="shared" si="796"/>
        <v>0</v>
      </c>
      <c r="Y1062" s="2244">
        <f t="shared" si="770"/>
        <v>0</v>
      </c>
      <c r="Z1062" s="2207">
        <f t="shared" si="771"/>
        <v>0</v>
      </c>
      <c r="AA1062" s="2244">
        <v>13</v>
      </c>
      <c r="AB1062" s="2206">
        <v>10000</v>
      </c>
      <c r="AC1062" s="2206">
        <v>30000</v>
      </c>
      <c r="AD1062" s="2206"/>
      <c r="AE1062" s="2206">
        <f t="shared" si="783"/>
        <v>40000</v>
      </c>
      <c r="AF1062" s="2206">
        <f t="shared" si="797"/>
        <v>520000</v>
      </c>
      <c r="AG1062" s="2206">
        <f t="shared" si="798"/>
        <v>130000</v>
      </c>
      <c r="AH1062" s="2206">
        <f t="shared" si="799"/>
        <v>390000</v>
      </c>
      <c r="AI1062" s="2207">
        <f t="shared" si="800"/>
        <v>0</v>
      </c>
      <c r="AJ1062" s="2246">
        <v>0</v>
      </c>
      <c r="AK1062" s="2075">
        <v>10000</v>
      </c>
      <c r="AL1062" s="2075">
        <v>30000</v>
      </c>
      <c r="AM1062" s="2075"/>
      <c r="AN1062" s="2206">
        <f t="shared" si="784"/>
        <v>40000</v>
      </c>
      <c r="AO1062" s="2206">
        <f t="shared" si="801"/>
        <v>0</v>
      </c>
      <c r="AP1062" s="2206">
        <f t="shared" si="802"/>
        <v>0</v>
      </c>
      <c r="AQ1062" s="2206">
        <f t="shared" si="803"/>
        <v>0</v>
      </c>
      <c r="AR1062" s="2206">
        <f t="shared" si="804"/>
        <v>0</v>
      </c>
      <c r="AS1062" s="2244">
        <v>0</v>
      </c>
      <c r="AT1062" s="2075">
        <v>10000</v>
      </c>
      <c r="AU1062" s="2075">
        <v>30000</v>
      </c>
      <c r="AV1062" s="2075"/>
      <c r="AW1062" s="2206">
        <f t="shared" si="785"/>
        <v>40000</v>
      </c>
      <c r="AX1062" s="2206">
        <f t="shared" si="805"/>
        <v>0</v>
      </c>
      <c r="AY1062" s="2206">
        <f t="shared" si="806"/>
        <v>0</v>
      </c>
      <c r="AZ1062" s="2206">
        <f t="shared" si="807"/>
        <v>0</v>
      </c>
      <c r="BA1062" s="2206">
        <f t="shared" si="808"/>
        <v>0</v>
      </c>
      <c r="BB1062" s="2244">
        <f t="shared" si="772"/>
        <v>0</v>
      </c>
      <c r="BC1062" s="2207">
        <f t="shared" si="773"/>
        <v>0</v>
      </c>
      <c r="BD1062" s="2244">
        <f t="shared" si="780"/>
        <v>-13</v>
      </c>
      <c r="BE1062" s="2207">
        <f t="shared" si="781"/>
        <v>-520000</v>
      </c>
      <c r="BF1062" s="2246">
        <v>0</v>
      </c>
      <c r="BG1062" s="2075">
        <v>10000</v>
      </c>
      <c r="BH1062" s="2075">
        <v>30000</v>
      </c>
      <c r="BI1062" s="2075">
        <v>0</v>
      </c>
      <c r="BJ1062" s="2206">
        <f t="shared" si="786"/>
        <v>40000</v>
      </c>
      <c r="BK1062" s="2206">
        <f t="shared" si="809"/>
        <v>0</v>
      </c>
      <c r="BL1062" s="2206">
        <f t="shared" si="810"/>
        <v>0</v>
      </c>
      <c r="BM1062" s="2206">
        <f t="shared" si="811"/>
        <v>0</v>
      </c>
      <c r="BN1062" s="2206">
        <f t="shared" si="812"/>
        <v>0</v>
      </c>
      <c r="BO1062" s="2244">
        <v>0</v>
      </c>
      <c r="BP1062" s="2075">
        <v>10000</v>
      </c>
      <c r="BQ1062" s="2075">
        <v>30000</v>
      </c>
      <c r="BR1062" s="2075">
        <v>0</v>
      </c>
      <c r="BS1062" s="2206">
        <f t="shared" si="787"/>
        <v>40000</v>
      </c>
      <c r="BT1062" s="2206">
        <f t="shared" si="813"/>
        <v>0</v>
      </c>
      <c r="BU1062" s="2206">
        <f t="shared" si="814"/>
        <v>0</v>
      </c>
      <c r="BV1062" s="2206">
        <f t="shared" si="815"/>
        <v>0</v>
      </c>
      <c r="BW1062" s="2206">
        <f t="shared" si="816"/>
        <v>0</v>
      </c>
      <c r="BX1062" s="2244">
        <f t="shared" si="774"/>
        <v>0</v>
      </c>
      <c r="BY1062" s="2207">
        <f t="shared" si="775"/>
        <v>0</v>
      </c>
      <c r="BZ1062" s="2211">
        <f t="shared" si="778"/>
        <v>-13</v>
      </c>
      <c r="CA1062" s="2212">
        <f t="shared" si="779"/>
        <v>-520000</v>
      </c>
      <c r="CB1062" s="2083"/>
      <c r="CC1062" s="2083"/>
      <c r="CD1062" s="2237"/>
      <c r="CF1062" s="2200"/>
    </row>
    <row r="1063" spans="1:94" s="1974" customFormat="1" ht="18" customHeight="1" outlineLevel="1">
      <c r="A1063" s="2238" t="s">
        <v>4957</v>
      </c>
      <c r="B1063" s="2238" t="b">
        <v>1</v>
      </c>
      <c r="C1063" s="2201"/>
      <c r="D1063" s="2236" t="s">
        <v>4401</v>
      </c>
      <c r="E1063" s="2243" t="s">
        <v>4958</v>
      </c>
      <c r="F1063" s="2204" t="s">
        <v>154</v>
      </c>
      <c r="G1063" s="2244">
        <v>13</v>
      </c>
      <c r="H1063" s="2240">
        <v>160</v>
      </c>
      <c r="I1063" s="2240">
        <v>5250</v>
      </c>
      <c r="J1063" s="2240"/>
      <c r="K1063" s="2206">
        <f t="shared" si="788"/>
        <v>5410</v>
      </c>
      <c r="L1063" s="2206">
        <f t="shared" si="789"/>
        <v>70330</v>
      </c>
      <c r="M1063" s="2240">
        <f t="shared" si="790"/>
        <v>2080</v>
      </c>
      <c r="N1063" s="2240">
        <f t="shared" si="791"/>
        <v>68250</v>
      </c>
      <c r="O1063" s="2240">
        <f t="shared" si="792"/>
        <v>0</v>
      </c>
      <c r="P1063" s="2244">
        <v>13</v>
      </c>
      <c r="Q1063" s="2240">
        <v>160</v>
      </c>
      <c r="R1063" s="2240">
        <v>5250</v>
      </c>
      <c r="S1063" s="2240"/>
      <c r="T1063" s="2206">
        <f t="shared" si="782"/>
        <v>5410</v>
      </c>
      <c r="U1063" s="2206">
        <f t="shared" si="793"/>
        <v>70330</v>
      </c>
      <c r="V1063" s="2240">
        <f t="shared" si="794"/>
        <v>2080</v>
      </c>
      <c r="W1063" s="2240">
        <f t="shared" si="795"/>
        <v>68250</v>
      </c>
      <c r="X1063" s="2240">
        <f t="shared" si="796"/>
        <v>0</v>
      </c>
      <c r="Y1063" s="2244">
        <f t="shared" si="770"/>
        <v>0</v>
      </c>
      <c r="Z1063" s="2207">
        <f t="shared" si="771"/>
        <v>0</v>
      </c>
      <c r="AA1063" s="2244"/>
      <c r="AB1063" s="2240"/>
      <c r="AC1063" s="2240"/>
      <c r="AD1063" s="2240"/>
      <c r="AE1063" s="2206">
        <f t="shared" si="783"/>
        <v>0</v>
      </c>
      <c r="AF1063" s="2206">
        <f t="shared" si="797"/>
        <v>0</v>
      </c>
      <c r="AG1063" s="2240">
        <f t="shared" si="798"/>
        <v>0</v>
      </c>
      <c r="AH1063" s="2240">
        <f t="shared" si="799"/>
        <v>0</v>
      </c>
      <c r="AI1063" s="2242">
        <f t="shared" si="800"/>
        <v>0</v>
      </c>
      <c r="AJ1063" s="2246">
        <v>13</v>
      </c>
      <c r="AK1063" s="2239">
        <v>10000</v>
      </c>
      <c r="AL1063" s="2239">
        <v>30000</v>
      </c>
      <c r="AM1063" s="2239">
        <v>0</v>
      </c>
      <c r="AN1063" s="2206">
        <f t="shared" si="784"/>
        <v>40000</v>
      </c>
      <c r="AO1063" s="2206">
        <f t="shared" si="801"/>
        <v>520000</v>
      </c>
      <c r="AP1063" s="2240">
        <f t="shared" si="802"/>
        <v>130000</v>
      </c>
      <c r="AQ1063" s="2240">
        <f t="shared" si="803"/>
        <v>390000</v>
      </c>
      <c r="AR1063" s="2240">
        <f t="shared" si="804"/>
        <v>0</v>
      </c>
      <c r="AS1063" s="2244">
        <v>13</v>
      </c>
      <c r="AT1063" s="2239">
        <v>10000</v>
      </c>
      <c r="AU1063" s="2239">
        <v>30000</v>
      </c>
      <c r="AV1063" s="2239">
        <v>0</v>
      </c>
      <c r="AW1063" s="2206">
        <f t="shared" si="785"/>
        <v>40000</v>
      </c>
      <c r="AX1063" s="2206">
        <f t="shared" si="805"/>
        <v>520000</v>
      </c>
      <c r="AY1063" s="2240">
        <f t="shared" si="806"/>
        <v>130000</v>
      </c>
      <c r="AZ1063" s="2240">
        <f t="shared" si="807"/>
        <v>390000</v>
      </c>
      <c r="BA1063" s="2240">
        <f t="shared" si="808"/>
        <v>0</v>
      </c>
      <c r="BB1063" s="2244">
        <f t="shared" si="772"/>
        <v>0</v>
      </c>
      <c r="BC1063" s="2207">
        <f t="shared" si="773"/>
        <v>0</v>
      </c>
      <c r="BD1063" s="2244">
        <f t="shared" si="780"/>
        <v>13</v>
      </c>
      <c r="BE1063" s="2207">
        <f t="shared" si="781"/>
        <v>520000</v>
      </c>
      <c r="BF1063" s="2246">
        <v>13</v>
      </c>
      <c r="BG1063" s="2075">
        <v>10000</v>
      </c>
      <c r="BH1063" s="2075">
        <v>30000</v>
      </c>
      <c r="BI1063" s="2075">
        <v>0</v>
      </c>
      <c r="BJ1063" s="2206">
        <f t="shared" si="786"/>
        <v>40000</v>
      </c>
      <c r="BK1063" s="2206">
        <f t="shared" si="809"/>
        <v>520000</v>
      </c>
      <c r="BL1063" s="2206">
        <f t="shared" si="810"/>
        <v>130000</v>
      </c>
      <c r="BM1063" s="2206">
        <f t="shared" si="811"/>
        <v>390000</v>
      </c>
      <c r="BN1063" s="2206">
        <f t="shared" si="812"/>
        <v>0</v>
      </c>
      <c r="BO1063" s="2244">
        <v>13</v>
      </c>
      <c r="BP1063" s="2075">
        <v>10000</v>
      </c>
      <c r="BQ1063" s="2075">
        <v>30000</v>
      </c>
      <c r="BR1063" s="2075">
        <v>0</v>
      </c>
      <c r="BS1063" s="2206">
        <f t="shared" si="787"/>
        <v>40000</v>
      </c>
      <c r="BT1063" s="2206">
        <f t="shared" si="813"/>
        <v>520000</v>
      </c>
      <c r="BU1063" s="2206">
        <f t="shared" si="814"/>
        <v>130000</v>
      </c>
      <c r="BV1063" s="2206">
        <f t="shared" si="815"/>
        <v>390000</v>
      </c>
      <c r="BW1063" s="2206">
        <f t="shared" si="816"/>
        <v>0</v>
      </c>
      <c r="BX1063" s="2244">
        <f t="shared" si="774"/>
        <v>0</v>
      </c>
      <c r="BY1063" s="2207">
        <f t="shared" si="775"/>
        <v>0</v>
      </c>
      <c r="BZ1063" s="2211">
        <f t="shared" si="778"/>
        <v>13</v>
      </c>
      <c r="CA1063" s="2212">
        <f t="shared" si="779"/>
        <v>520000</v>
      </c>
      <c r="CB1063" s="2083"/>
      <c r="CC1063" s="2083"/>
      <c r="CD1063" s="2237"/>
      <c r="CF1063" s="2200"/>
      <c r="CJ1063" s="1975"/>
      <c r="CK1063" s="1975"/>
      <c r="CL1063" s="1975"/>
      <c r="CM1063" s="1975"/>
      <c r="CN1063" s="1975"/>
      <c r="CO1063" s="1975"/>
      <c r="CP1063" s="1975"/>
    </row>
    <row r="1064" spans="1:94" s="1974" customFormat="1" ht="18" customHeight="1" outlineLevel="1">
      <c r="A1064" s="2250" t="s">
        <v>4959</v>
      </c>
      <c r="B1064" s="2250" t="e">
        <v>#N/A</v>
      </c>
      <c r="C1064" s="2201"/>
      <c r="D1064" s="2236" t="s">
        <v>4960</v>
      </c>
      <c r="E1064" s="2243" t="s">
        <v>4961</v>
      </c>
      <c r="F1064" s="2204" t="s">
        <v>365</v>
      </c>
      <c r="G1064" s="2244">
        <v>13</v>
      </c>
      <c r="H1064" s="2251">
        <v>48732</v>
      </c>
      <c r="I1064" s="2251">
        <v>19672</v>
      </c>
      <c r="J1064" s="2251"/>
      <c r="K1064" s="2206">
        <f t="shared" si="788"/>
        <v>68404</v>
      </c>
      <c r="L1064" s="2206">
        <f t="shared" si="789"/>
        <v>889252</v>
      </c>
      <c r="M1064" s="2251">
        <f t="shared" si="790"/>
        <v>633516</v>
      </c>
      <c r="N1064" s="2251">
        <f t="shared" si="791"/>
        <v>255736</v>
      </c>
      <c r="O1064" s="2251">
        <f t="shared" si="792"/>
        <v>0</v>
      </c>
      <c r="P1064" s="2244">
        <v>13</v>
      </c>
      <c r="Q1064" s="2251">
        <v>48732</v>
      </c>
      <c r="R1064" s="2251">
        <v>19672</v>
      </c>
      <c r="S1064" s="2251"/>
      <c r="T1064" s="2206">
        <f t="shared" si="782"/>
        <v>68404</v>
      </c>
      <c r="U1064" s="2206">
        <f t="shared" si="793"/>
        <v>889252</v>
      </c>
      <c r="V1064" s="2251">
        <f t="shared" si="794"/>
        <v>633516</v>
      </c>
      <c r="W1064" s="2251">
        <f t="shared" si="795"/>
        <v>255736</v>
      </c>
      <c r="X1064" s="2251">
        <f t="shared" si="796"/>
        <v>0</v>
      </c>
      <c r="Y1064" s="2244">
        <f t="shared" si="770"/>
        <v>0</v>
      </c>
      <c r="Z1064" s="2207">
        <f t="shared" si="771"/>
        <v>0</v>
      </c>
      <c r="AA1064" s="2244"/>
      <c r="AB1064" s="2251"/>
      <c r="AC1064" s="2251"/>
      <c r="AD1064" s="2251"/>
      <c r="AE1064" s="2206">
        <f t="shared" si="783"/>
        <v>0</v>
      </c>
      <c r="AF1064" s="2206">
        <f t="shared" si="797"/>
        <v>0</v>
      </c>
      <c r="AG1064" s="2251">
        <f t="shared" si="798"/>
        <v>0</v>
      </c>
      <c r="AH1064" s="2251">
        <f t="shared" si="799"/>
        <v>0</v>
      </c>
      <c r="AI1064" s="2252">
        <f t="shared" si="800"/>
        <v>0</v>
      </c>
      <c r="AJ1064" s="2246">
        <v>13</v>
      </c>
      <c r="AK1064" s="2253">
        <v>11004</v>
      </c>
      <c r="AL1064" s="2253">
        <v>21521</v>
      </c>
      <c r="AM1064" s="2253">
        <v>0</v>
      </c>
      <c r="AN1064" s="2206">
        <f t="shared" si="784"/>
        <v>32525</v>
      </c>
      <c r="AO1064" s="2206">
        <f t="shared" si="801"/>
        <v>422825</v>
      </c>
      <c r="AP1064" s="2251">
        <f t="shared" si="802"/>
        <v>143052</v>
      </c>
      <c r="AQ1064" s="2251">
        <f t="shared" si="803"/>
        <v>279773</v>
      </c>
      <c r="AR1064" s="2251">
        <f t="shared" si="804"/>
        <v>0</v>
      </c>
      <c r="AS1064" s="2244">
        <v>13</v>
      </c>
      <c r="AT1064" s="2253">
        <v>11004</v>
      </c>
      <c r="AU1064" s="2253">
        <v>21521</v>
      </c>
      <c r="AV1064" s="2253">
        <v>0</v>
      </c>
      <c r="AW1064" s="2206">
        <f t="shared" si="785"/>
        <v>32525</v>
      </c>
      <c r="AX1064" s="2206">
        <f t="shared" si="805"/>
        <v>422825</v>
      </c>
      <c r="AY1064" s="2251">
        <f t="shared" si="806"/>
        <v>143052</v>
      </c>
      <c r="AZ1064" s="2251">
        <f t="shared" si="807"/>
        <v>279773</v>
      </c>
      <c r="BA1064" s="2251">
        <f t="shared" si="808"/>
        <v>0</v>
      </c>
      <c r="BB1064" s="2244">
        <f t="shared" si="772"/>
        <v>0</v>
      </c>
      <c r="BC1064" s="2207">
        <f t="shared" si="773"/>
        <v>0</v>
      </c>
      <c r="BD1064" s="2244">
        <f t="shared" si="780"/>
        <v>13</v>
      </c>
      <c r="BE1064" s="2207">
        <f t="shared" si="781"/>
        <v>422825</v>
      </c>
      <c r="BF1064" s="2246">
        <v>13</v>
      </c>
      <c r="BG1064" s="2075">
        <v>11004</v>
      </c>
      <c r="BH1064" s="2075">
        <v>21521</v>
      </c>
      <c r="BI1064" s="2075">
        <v>0</v>
      </c>
      <c r="BJ1064" s="2206">
        <f t="shared" si="786"/>
        <v>32525</v>
      </c>
      <c r="BK1064" s="2206">
        <f t="shared" si="809"/>
        <v>422825</v>
      </c>
      <c r="BL1064" s="2206">
        <f t="shared" si="810"/>
        <v>143052</v>
      </c>
      <c r="BM1064" s="2206">
        <f t="shared" si="811"/>
        <v>279773</v>
      </c>
      <c r="BN1064" s="2206">
        <f t="shared" si="812"/>
        <v>0</v>
      </c>
      <c r="BO1064" s="2244">
        <v>13</v>
      </c>
      <c r="BP1064" s="2075">
        <v>11004</v>
      </c>
      <c r="BQ1064" s="2075">
        <v>21521</v>
      </c>
      <c r="BR1064" s="2075">
        <v>0</v>
      </c>
      <c r="BS1064" s="2206">
        <f t="shared" si="787"/>
        <v>32525</v>
      </c>
      <c r="BT1064" s="2206">
        <f t="shared" si="813"/>
        <v>422825</v>
      </c>
      <c r="BU1064" s="2206">
        <f t="shared" si="814"/>
        <v>143052</v>
      </c>
      <c r="BV1064" s="2206">
        <f t="shared" si="815"/>
        <v>279773</v>
      </c>
      <c r="BW1064" s="2206">
        <f t="shared" si="816"/>
        <v>0</v>
      </c>
      <c r="BX1064" s="2244">
        <f t="shared" si="774"/>
        <v>0</v>
      </c>
      <c r="BY1064" s="2207">
        <f t="shared" si="775"/>
        <v>0</v>
      </c>
      <c r="BZ1064" s="2211"/>
      <c r="CA1064" s="2212"/>
      <c r="CB1064" s="2083"/>
      <c r="CC1064" s="2083"/>
      <c r="CD1064" s="2237"/>
      <c r="CF1064" s="2200"/>
      <c r="CI1064" s="2311"/>
      <c r="CJ1064" s="1975"/>
      <c r="CK1064" s="1975"/>
      <c r="CL1064" s="1975"/>
      <c r="CM1064" s="1975"/>
      <c r="CN1064" s="1975"/>
      <c r="CO1064" s="1975"/>
      <c r="CP1064" s="1975"/>
    </row>
    <row r="1065" spans="1:94" s="1974" customFormat="1" ht="18" customHeight="1" outlineLevel="1">
      <c r="B1065" s="2235"/>
      <c r="C1065" s="2201"/>
      <c r="D1065" s="2232" t="s">
        <v>4962</v>
      </c>
      <c r="E1065" s="2243"/>
      <c r="F1065" s="2204"/>
      <c r="G1065" s="2244"/>
      <c r="H1065" s="2206"/>
      <c r="I1065" s="2206"/>
      <c r="J1065" s="2206"/>
      <c r="K1065" s="2206">
        <f t="shared" si="788"/>
        <v>0</v>
      </c>
      <c r="L1065" s="2206">
        <f t="shared" si="789"/>
        <v>0</v>
      </c>
      <c r="M1065" s="2206">
        <f t="shared" si="790"/>
        <v>0</v>
      </c>
      <c r="N1065" s="2206">
        <f t="shared" si="791"/>
        <v>0</v>
      </c>
      <c r="O1065" s="2206">
        <f t="shared" si="792"/>
        <v>0</v>
      </c>
      <c r="P1065" s="2244"/>
      <c r="Q1065" s="2206"/>
      <c r="R1065" s="2206"/>
      <c r="S1065" s="2206"/>
      <c r="T1065" s="2206">
        <f t="shared" si="782"/>
        <v>0</v>
      </c>
      <c r="U1065" s="2206">
        <f t="shared" si="793"/>
        <v>0</v>
      </c>
      <c r="V1065" s="2206">
        <f t="shared" si="794"/>
        <v>0</v>
      </c>
      <c r="W1065" s="2206">
        <f t="shared" si="795"/>
        <v>0</v>
      </c>
      <c r="X1065" s="2206">
        <f t="shared" si="796"/>
        <v>0</v>
      </c>
      <c r="Y1065" s="2244">
        <f t="shared" si="770"/>
        <v>0</v>
      </c>
      <c r="Z1065" s="2207">
        <f t="shared" si="771"/>
        <v>0</v>
      </c>
      <c r="AA1065" s="2244">
        <v>0</v>
      </c>
      <c r="AB1065" s="2206"/>
      <c r="AC1065" s="2206"/>
      <c r="AD1065" s="2206"/>
      <c r="AE1065" s="2206">
        <f t="shared" si="783"/>
        <v>0</v>
      </c>
      <c r="AF1065" s="2206">
        <f t="shared" si="797"/>
        <v>0</v>
      </c>
      <c r="AG1065" s="2206">
        <f t="shared" si="798"/>
        <v>0</v>
      </c>
      <c r="AH1065" s="2206">
        <f t="shared" si="799"/>
        <v>0</v>
      </c>
      <c r="AI1065" s="2207">
        <f t="shared" si="800"/>
        <v>0</v>
      </c>
      <c r="AJ1065" s="2246">
        <v>0</v>
      </c>
      <c r="AK1065" s="2075"/>
      <c r="AL1065" s="2075"/>
      <c r="AM1065" s="2075"/>
      <c r="AN1065" s="2206">
        <f t="shared" si="784"/>
        <v>0</v>
      </c>
      <c r="AO1065" s="2206">
        <f t="shared" si="801"/>
        <v>0</v>
      </c>
      <c r="AP1065" s="2206">
        <f t="shared" si="802"/>
        <v>0</v>
      </c>
      <c r="AQ1065" s="2206">
        <f t="shared" si="803"/>
        <v>0</v>
      </c>
      <c r="AR1065" s="2206">
        <f t="shared" si="804"/>
        <v>0</v>
      </c>
      <c r="AS1065" s="2244">
        <v>0</v>
      </c>
      <c r="AT1065" s="2075"/>
      <c r="AU1065" s="2075"/>
      <c r="AV1065" s="2075"/>
      <c r="AW1065" s="2206">
        <f t="shared" si="785"/>
        <v>0</v>
      </c>
      <c r="AX1065" s="2206">
        <f t="shared" si="805"/>
        <v>0</v>
      </c>
      <c r="AY1065" s="2206">
        <f t="shared" si="806"/>
        <v>0</v>
      </c>
      <c r="AZ1065" s="2206">
        <f t="shared" si="807"/>
        <v>0</v>
      </c>
      <c r="BA1065" s="2206">
        <f t="shared" si="808"/>
        <v>0</v>
      </c>
      <c r="BB1065" s="2244">
        <f t="shared" si="772"/>
        <v>0</v>
      </c>
      <c r="BC1065" s="2207">
        <f t="shared" si="773"/>
        <v>0</v>
      </c>
      <c r="BD1065" s="2244">
        <f t="shared" si="780"/>
        <v>0</v>
      </c>
      <c r="BE1065" s="2207">
        <f t="shared" si="781"/>
        <v>0</v>
      </c>
      <c r="BF1065" s="2246">
        <v>0</v>
      </c>
      <c r="BG1065" s="2075">
        <v>0</v>
      </c>
      <c r="BH1065" s="2075">
        <v>0</v>
      </c>
      <c r="BI1065" s="2075">
        <v>0</v>
      </c>
      <c r="BJ1065" s="2206">
        <f t="shared" si="786"/>
        <v>0</v>
      </c>
      <c r="BK1065" s="2206">
        <f t="shared" si="809"/>
        <v>0</v>
      </c>
      <c r="BL1065" s="2206">
        <f t="shared" si="810"/>
        <v>0</v>
      </c>
      <c r="BM1065" s="2206">
        <f t="shared" si="811"/>
        <v>0</v>
      </c>
      <c r="BN1065" s="2206">
        <f t="shared" si="812"/>
        <v>0</v>
      </c>
      <c r="BO1065" s="2244">
        <v>0</v>
      </c>
      <c r="BP1065" s="2075">
        <v>0</v>
      </c>
      <c r="BQ1065" s="2075">
        <v>0</v>
      </c>
      <c r="BR1065" s="2075">
        <v>0</v>
      </c>
      <c r="BS1065" s="2206">
        <f t="shared" si="787"/>
        <v>0</v>
      </c>
      <c r="BT1065" s="2206">
        <f t="shared" si="813"/>
        <v>0</v>
      </c>
      <c r="BU1065" s="2206">
        <f t="shared" si="814"/>
        <v>0</v>
      </c>
      <c r="BV1065" s="2206">
        <f t="shared" si="815"/>
        <v>0</v>
      </c>
      <c r="BW1065" s="2206">
        <f t="shared" si="816"/>
        <v>0</v>
      </c>
      <c r="BX1065" s="2244">
        <f t="shared" si="774"/>
        <v>0</v>
      </c>
      <c r="BY1065" s="2207">
        <f t="shared" si="775"/>
        <v>0</v>
      </c>
      <c r="BZ1065" s="2211">
        <f t="shared" ref="BZ1065:BZ1128" si="817">+BO1065-AA1065</f>
        <v>0</v>
      </c>
      <c r="CA1065" s="2212">
        <f t="shared" ref="CA1065:CA1128" si="818">+BT1065-AF1065</f>
        <v>0</v>
      </c>
      <c r="CB1065" s="2083"/>
      <c r="CC1065" s="2083"/>
      <c r="CD1065" s="2237"/>
      <c r="CF1065" s="2200"/>
    </row>
    <row r="1066" spans="1:94" s="1974" customFormat="1" ht="18" customHeight="1" outlineLevel="1">
      <c r="A1066" s="2235" t="s">
        <v>4963</v>
      </c>
      <c r="B1066" s="2235" t="b">
        <v>1</v>
      </c>
      <c r="C1066" s="2201"/>
      <c r="D1066" s="2236" t="s">
        <v>3366</v>
      </c>
      <c r="E1066" s="2243" t="s">
        <v>3367</v>
      </c>
      <c r="F1066" s="2204" t="s">
        <v>3368</v>
      </c>
      <c r="G1066" s="2244">
        <v>1414</v>
      </c>
      <c r="H1066" s="2206">
        <v>2060</v>
      </c>
      <c r="I1066" s="2206"/>
      <c r="J1066" s="2206"/>
      <c r="K1066" s="2206">
        <f t="shared" si="788"/>
        <v>2060</v>
      </c>
      <c r="L1066" s="2206">
        <f t="shared" si="789"/>
        <v>2912840</v>
      </c>
      <c r="M1066" s="2206">
        <f t="shared" si="790"/>
        <v>2912840</v>
      </c>
      <c r="N1066" s="2206">
        <f t="shared" si="791"/>
        <v>0</v>
      </c>
      <c r="O1066" s="2206">
        <f t="shared" si="792"/>
        <v>0</v>
      </c>
      <c r="P1066" s="2244">
        <v>1414</v>
      </c>
      <c r="Q1066" s="2206">
        <v>2060</v>
      </c>
      <c r="R1066" s="2206"/>
      <c r="S1066" s="2206"/>
      <c r="T1066" s="2206">
        <f t="shared" si="782"/>
        <v>2060</v>
      </c>
      <c r="U1066" s="2206">
        <f t="shared" si="793"/>
        <v>2912840</v>
      </c>
      <c r="V1066" s="2206">
        <f t="shared" si="794"/>
        <v>2912840</v>
      </c>
      <c r="W1066" s="2206">
        <f t="shared" si="795"/>
        <v>0</v>
      </c>
      <c r="X1066" s="2206">
        <f t="shared" si="796"/>
        <v>0</v>
      </c>
      <c r="Y1066" s="2244">
        <f t="shared" si="770"/>
        <v>0</v>
      </c>
      <c r="Z1066" s="2207">
        <f t="shared" si="771"/>
        <v>0</v>
      </c>
      <c r="AA1066" s="2244">
        <v>3419</v>
      </c>
      <c r="AB1066" s="2206">
        <v>3000</v>
      </c>
      <c r="AC1066" s="2206"/>
      <c r="AD1066" s="2206">
        <v>5500</v>
      </c>
      <c r="AE1066" s="2206">
        <f t="shared" si="783"/>
        <v>8500</v>
      </c>
      <c r="AF1066" s="2206">
        <f t="shared" si="797"/>
        <v>29061500</v>
      </c>
      <c r="AG1066" s="2206">
        <f t="shared" si="798"/>
        <v>10257000</v>
      </c>
      <c r="AH1066" s="2206">
        <f t="shared" si="799"/>
        <v>0</v>
      </c>
      <c r="AI1066" s="2207">
        <f t="shared" si="800"/>
        <v>18804500</v>
      </c>
      <c r="AJ1066" s="2246">
        <v>1414</v>
      </c>
      <c r="AK1066" s="2075">
        <v>3000</v>
      </c>
      <c r="AL1066" s="2075"/>
      <c r="AM1066" s="2075">
        <v>5500</v>
      </c>
      <c r="AN1066" s="2206">
        <f t="shared" si="784"/>
        <v>8500</v>
      </c>
      <c r="AO1066" s="2206">
        <f t="shared" si="801"/>
        <v>12019000</v>
      </c>
      <c r="AP1066" s="2206">
        <f t="shared" si="802"/>
        <v>4242000</v>
      </c>
      <c r="AQ1066" s="2206">
        <f t="shared" si="803"/>
        <v>0</v>
      </c>
      <c r="AR1066" s="2206">
        <f t="shared" si="804"/>
        <v>7777000</v>
      </c>
      <c r="AS1066" s="2244">
        <v>1414</v>
      </c>
      <c r="AT1066" s="2075">
        <v>3000</v>
      </c>
      <c r="AU1066" s="2075"/>
      <c r="AV1066" s="2075">
        <v>5500</v>
      </c>
      <c r="AW1066" s="2206">
        <f t="shared" si="785"/>
        <v>8500</v>
      </c>
      <c r="AX1066" s="2206">
        <f t="shared" si="805"/>
        <v>12019000</v>
      </c>
      <c r="AY1066" s="2206">
        <f t="shared" si="806"/>
        <v>4242000</v>
      </c>
      <c r="AZ1066" s="2206">
        <f t="shared" si="807"/>
        <v>0</v>
      </c>
      <c r="BA1066" s="2206">
        <f t="shared" si="808"/>
        <v>7777000</v>
      </c>
      <c r="BB1066" s="2244">
        <f t="shared" si="772"/>
        <v>0</v>
      </c>
      <c r="BC1066" s="2207">
        <f t="shared" si="773"/>
        <v>0</v>
      </c>
      <c r="BD1066" s="2244">
        <f t="shared" si="780"/>
        <v>-2005</v>
      </c>
      <c r="BE1066" s="2207">
        <f t="shared" si="781"/>
        <v>-17042500</v>
      </c>
      <c r="BF1066" s="2246">
        <v>1414</v>
      </c>
      <c r="BG1066" s="2075">
        <v>3000</v>
      </c>
      <c r="BH1066" s="2075">
        <v>0</v>
      </c>
      <c r="BI1066" s="2075">
        <v>5500</v>
      </c>
      <c r="BJ1066" s="2206">
        <f t="shared" si="786"/>
        <v>8500</v>
      </c>
      <c r="BK1066" s="2206">
        <f t="shared" si="809"/>
        <v>12019000</v>
      </c>
      <c r="BL1066" s="2206">
        <f t="shared" si="810"/>
        <v>4242000</v>
      </c>
      <c r="BM1066" s="2206">
        <f t="shared" si="811"/>
        <v>0</v>
      </c>
      <c r="BN1066" s="2206">
        <f t="shared" si="812"/>
        <v>7777000</v>
      </c>
      <c r="BO1066" s="2244">
        <v>1414</v>
      </c>
      <c r="BP1066" s="2075">
        <v>3000</v>
      </c>
      <c r="BQ1066" s="2075">
        <v>0</v>
      </c>
      <c r="BR1066" s="2075">
        <v>5500</v>
      </c>
      <c r="BS1066" s="2206">
        <f t="shared" si="787"/>
        <v>8500</v>
      </c>
      <c r="BT1066" s="2206">
        <f t="shared" si="813"/>
        <v>12019000</v>
      </c>
      <c r="BU1066" s="2206">
        <f t="shared" si="814"/>
        <v>4242000</v>
      </c>
      <c r="BV1066" s="2206">
        <f t="shared" si="815"/>
        <v>0</v>
      </c>
      <c r="BW1066" s="2206">
        <f t="shared" si="816"/>
        <v>7777000</v>
      </c>
      <c r="BX1066" s="2244">
        <f t="shared" si="774"/>
        <v>0</v>
      </c>
      <c r="BY1066" s="2207">
        <f t="shared" si="775"/>
        <v>0</v>
      </c>
      <c r="BZ1066" s="2211">
        <f t="shared" si="817"/>
        <v>-2005</v>
      </c>
      <c r="CA1066" s="2212">
        <f t="shared" si="818"/>
        <v>-17042500</v>
      </c>
      <c r="CB1066" s="2083"/>
      <c r="CC1066" s="2083"/>
      <c r="CD1066" s="2237"/>
      <c r="CF1066" s="2200"/>
    </row>
    <row r="1067" spans="1:94" s="1974" customFormat="1" ht="18" customHeight="1" outlineLevel="1">
      <c r="A1067" s="2250" t="s">
        <v>4964</v>
      </c>
      <c r="B1067" s="2250" t="b">
        <v>0</v>
      </c>
      <c r="C1067" s="2201"/>
      <c r="D1067" s="2236" t="s">
        <v>4444</v>
      </c>
      <c r="E1067" s="2243" t="s">
        <v>4445</v>
      </c>
      <c r="F1067" s="2204" t="s">
        <v>4446</v>
      </c>
      <c r="G1067" s="2244">
        <v>2382</v>
      </c>
      <c r="H1067" s="2251">
        <v>3648.6</v>
      </c>
      <c r="I1067" s="2251"/>
      <c r="J1067" s="2251"/>
      <c r="K1067" s="2206">
        <f t="shared" si="788"/>
        <v>3648.6</v>
      </c>
      <c r="L1067" s="2206">
        <f t="shared" si="789"/>
        <v>8690965</v>
      </c>
      <c r="M1067" s="2251">
        <f t="shared" si="790"/>
        <v>8690965</v>
      </c>
      <c r="N1067" s="2251">
        <f t="shared" si="791"/>
        <v>0</v>
      </c>
      <c r="O1067" s="2251">
        <f t="shared" si="792"/>
        <v>0</v>
      </c>
      <c r="P1067" s="2244">
        <v>2382</v>
      </c>
      <c r="Q1067" s="2251">
        <v>3648.6</v>
      </c>
      <c r="R1067" s="2251"/>
      <c r="S1067" s="2251"/>
      <c r="T1067" s="2206">
        <f t="shared" si="782"/>
        <v>3648.6</v>
      </c>
      <c r="U1067" s="2206">
        <f t="shared" si="793"/>
        <v>8690965</v>
      </c>
      <c r="V1067" s="2251">
        <f t="shared" si="794"/>
        <v>8690965</v>
      </c>
      <c r="W1067" s="2251">
        <f t="shared" si="795"/>
        <v>0</v>
      </c>
      <c r="X1067" s="2251">
        <f t="shared" si="796"/>
        <v>0</v>
      </c>
      <c r="Y1067" s="2244">
        <f t="shared" si="770"/>
        <v>0</v>
      </c>
      <c r="Z1067" s="2207">
        <f t="shared" si="771"/>
        <v>0</v>
      </c>
      <c r="AA1067" s="2244"/>
      <c r="AB1067" s="2251"/>
      <c r="AC1067" s="2251"/>
      <c r="AD1067" s="2251"/>
      <c r="AE1067" s="2206">
        <f t="shared" si="783"/>
        <v>0</v>
      </c>
      <c r="AF1067" s="2206">
        <f t="shared" si="797"/>
        <v>0</v>
      </c>
      <c r="AG1067" s="2251">
        <f t="shared" si="798"/>
        <v>0</v>
      </c>
      <c r="AH1067" s="2251">
        <f t="shared" si="799"/>
        <v>0</v>
      </c>
      <c r="AI1067" s="2252">
        <f t="shared" si="800"/>
        <v>0</v>
      </c>
      <c r="AJ1067" s="2246">
        <v>2382</v>
      </c>
      <c r="AK1067" s="2253">
        <v>3649</v>
      </c>
      <c r="AL1067" s="2253">
        <v>0</v>
      </c>
      <c r="AM1067" s="2253">
        <v>5500</v>
      </c>
      <c r="AN1067" s="2206">
        <f t="shared" si="784"/>
        <v>9149</v>
      </c>
      <c r="AO1067" s="2206">
        <f t="shared" si="801"/>
        <v>21792918</v>
      </c>
      <c r="AP1067" s="2251">
        <f t="shared" si="802"/>
        <v>8691918</v>
      </c>
      <c r="AQ1067" s="2251">
        <f t="shared" si="803"/>
        <v>0</v>
      </c>
      <c r="AR1067" s="2251">
        <f t="shared" si="804"/>
        <v>13101000</v>
      </c>
      <c r="AS1067" s="2244">
        <v>2382</v>
      </c>
      <c r="AT1067" s="2253">
        <v>3649</v>
      </c>
      <c r="AU1067" s="2253">
        <v>0</v>
      </c>
      <c r="AV1067" s="2253">
        <v>5500</v>
      </c>
      <c r="AW1067" s="2206">
        <f t="shared" si="785"/>
        <v>9149</v>
      </c>
      <c r="AX1067" s="2206">
        <f t="shared" si="805"/>
        <v>21792918</v>
      </c>
      <c r="AY1067" s="2251">
        <f t="shared" si="806"/>
        <v>8691918</v>
      </c>
      <c r="AZ1067" s="2251">
        <f t="shared" si="807"/>
        <v>0</v>
      </c>
      <c r="BA1067" s="2251">
        <f t="shared" si="808"/>
        <v>13101000</v>
      </c>
      <c r="BB1067" s="2244">
        <f t="shared" si="772"/>
        <v>0</v>
      </c>
      <c r="BC1067" s="2207">
        <f t="shared" si="773"/>
        <v>0</v>
      </c>
      <c r="BD1067" s="2244">
        <f t="shared" si="780"/>
        <v>2382</v>
      </c>
      <c r="BE1067" s="2207">
        <f t="shared" si="781"/>
        <v>21792918</v>
      </c>
      <c r="BF1067" s="2246">
        <v>2382</v>
      </c>
      <c r="BG1067" s="2075">
        <v>3649</v>
      </c>
      <c r="BH1067" s="2075">
        <v>0</v>
      </c>
      <c r="BI1067" s="2075">
        <v>5500</v>
      </c>
      <c r="BJ1067" s="2206">
        <f t="shared" si="786"/>
        <v>9149</v>
      </c>
      <c r="BK1067" s="2206">
        <f t="shared" si="809"/>
        <v>21792918</v>
      </c>
      <c r="BL1067" s="2206">
        <f t="shared" si="810"/>
        <v>8691918</v>
      </c>
      <c r="BM1067" s="2206">
        <f t="shared" si="811"/>
        <v>0</v>
      </c>
      <c r="BN1067" s="2206">
        <f t="shared" si="812"/>
        <v>13101000</v>
      </c>
      <c r="BO1067" s="2244">
        <v>2382</v>
      </c>
      <c r="BP1067" s="2075">
        <v>3649</v>
      </c>
      <c r="BQ1067" s="2075">
        <v>0</v>
      </c>
      <c r="BR1067" s="2075">
        <v>5500</v>
      </c>
      <c r="BS1067" s="2206">
        <f t="shared" si="787"/>
        <v>9149</v>
      </c>
      <c r="BT1067" s="2206">
        <f t="shared" si="813"/>
        <v>21792918</v>
      </c>
      <c r="BU1067" s="2206">
        <f t="shared" si="814"/>
        <v>8691918</v>
      </c>
      <c r="BV1067" s="2206">
        <f t="shared" si="815"/>
        <v>0</v>
      </c>
      <c r="BW1067" s="2206">
        <f t="shared" si="816"/>
        <v>13101000</v>
      </c>
      <c r="BX1067" s="2244">
        <f t="shared" si="774"/>
        <v>0</v>
      </c>
      <c r="BY1067" s="2207">
        <f t="shared" si="775"/>
        <v>0</v>
      </c>
      <c r="BZ1067" s="2211">
        <f t="shared" si="817"/>
        <v>2382</v>
      </c>
      <c r="CA1067" s="2212">
        <f t="shared" si="818"/>
        <v>21792918</v>
      </c>
      <c r="CB1067" s="2083"/>
      <c r="CC1067" s="2083"/>
      <c r="CD1067" s="2237"/>
      <c r="CF1067" s="2200"/>
      <c r="CJ1067" s="1975"/>
      <c r="CK1067" s="1975"/>
      <c r="CL1067" s="1975"/>
      <c r="CM1067" s="1975"/>
      <c r="CN1067" s="1975"/>
      <c r="CO1067" s="1975"/>
      <c r="CP1067" s="1975"/>
    </row>
    <row r="1068" spans="1:94" s="1974" customFormat="1" ht="18" customHeight="1" outlineLevel="1">
      <c r="A1068" s="2235" t="s">
        <v>4965</v>
      </c>
      <c r="B1068" s="2235" t="b">
        <v>1</v>
      </c>
      <c r="C1068" s="2201"/>
      <c r="D1068" s="2236" t="s">
        <v>3372</v>
      </c>
      <c r="E1068" s="2243" t="s">
        <v>3373</v>
      </c>
      <c r="F1068" s="2204" t="s">
        <v>380</v>
      </c>
      <c r="G1068" s="2244">
        <v>57</v>
      </c>
      <c r="H1068" s="2206">
        <v>20100</v>
      </c>
      <c r="I1068" s="2206"/>
      <c r="J1068" s="2206"/>
      <c r="K1068" s="2206">
        <f t="shared" si="788"/>
        <v>20100</v>
      </c>
      <c r="L1068" s="2206">
        <f t="shared" si="789"/>
        <v>1145700</v>
      </c>
      <c r="M1068" s="2206">
        <f t="shared" si="790"/>
        <v>1145700</v>
      </c>
      <c r="N1068" s="2206">
        <f t="shared" si="791"/>
        <v>0</v>
      </c>
      <c r="O1068" s="2206">
        <f t="shared" si="792"/>
        <v>0</v>
      </c>
      <c r="P1068" s="2244">
        <v>57</v>
      </c>
      <c r="Q1068" s="2206">
        <v>20100</v>
      </c>
      <c r="R1068" s="2206"/>
      <c r="S1068" s="2206"/>
      <c r="T1068" s="2206">
        <f t="shared" si="782"/>
        <v>20100</v>
      </c>
      <c r="U1068" s="2206">
        <f t="shared" si="793"/>
        <v>1145700</v>
      </c>
      <c r="V1068" s="2206">
        <f t="shared" si="794"/>
        <v>1145700</v>
      </c>
      <c r="W1068" s="2206">
        <f t="shared" si="795"/>
        <v>0</v>
      </c>
      <c r="X1068" s="2206">
        <f t="shared" si="796"/>
        <v>0</v>
      </c>
      <c r="Y1068" s="2244">
        <f t="shared" ref="Y1068:Y1101" si="819">+P1068-G1068</f>
        <v>0</v>
      </c>
      <c r="Z1068" s="2207">
        <f t="shared" ref="Z1068:Z1101" si="820">+U1068-L1068</f>
        <v>0</v>
      </c>
      <c r="AA1068" s="2244">
        <v>171</v>
      </c>
      <c r="AB1068" s="2206">
        <v>20000</v>
      </c>
      <c r="AC1068" s="2206"/>
      <c r="AD1068" s="2206">
        <v>40000</v>
      </c>
      <c r="AE1068" s="2206">
        <f t="shared" si="783"/>
        <v>60000</v>
      </c>
      <c r="AF1068" s="2206">
        <f t="shared" si="797"/>
        <v>10260000</v>
      </c>
      <c r="AG1068" s="2206">
        <f t="shared" si="798"/>
        <v>3420000</v>
      </c>
      <c r="AH1068" s="2206">
        <f t="shared" si="799"/>
        <v>0</v>
      </c>
      <c r="AI1068" s="2207">
        <f t="shared" si="800"/>
        <v>6840000</v>
      </c>
      <c r="AJ1068" s="2246">
        <v>57</v>
      </c>
      <c r="AK1068" s="2075">
        <v>20000</v>
      </c>
      <c r="AL1068" s="2075"/>
      <c r="AM1068" s="2075">
        <v>40000</v>
      </c>
      <c r="AN1068" s="2206">
        <f t="shared" si="784"/>
        <v>60000</v>
      </c>
      <c r="AO1068" s="2206">
        <f t="shared" si="801"/>
        <v>3420000</v>
      </c>
      <c r="AP1068" s="2206">
        <f t="shared" si="802"/>
        <v>1140000</v>
      </c>
      <c r="AQ1068" s="2206">
        <f t="shared" si="803"/>
        <v>0</v>
      </c>
      <c r="AR1068" s="2206">
        <f t="shared" si="804"/>
        <v>2280000</v>
      </c>
      <c r="AS1068" s="2244">
        <v>57</v>
      </c>
      <c r="AT1068" s="2075">
        <v>20000</v>
      </c>
      <c r="AU1068" s="2075"/>
      <c r="AV1068" s="2075">
        <v>40000</v>
      </c>
      <c r="AW1068" s="2206">
        <f t="shared" si="785"/>
        <v>60000</v>
      </c>
      <c r="AX1068" s="2206">
        <f t="shared" si="805"/>
        <v>3420000</v>
      </c>
      <c r="AY1068" s="2206">
        <f t="shared" si="806"/>
        <v>1140000</v>
      </c>
      <c r="AZ1068" s="2206">
        <f t="shared" si="807"/>
        <v>0</v>
      </c>
      <c r="BA1068" s="2206">
        <f t="shared" si="808"/>
        <v>2280000</v>
      </c>
      <c r="BB1068" s="2244">
        <f t="shared" ref="BB1068:BB1131" si="821">AS1068-AJ1068</f>
        <v>0</v>
      </c>
      <c r="BC1068" s="2207">
        <f t="shared" ref="BC1068:BC1131" si="822">AX1068-AO1068</f>
        <v>0</v>
      </c>
      <c r="BD1068" s="2244">
        <f t="shared" si="780"/>
        <v>-114</v>
      </c>
      <c r="BE1068" s="2207">
        <f t="shared" si="781"/>
        <v>-6840000</v>
      </c>
      <c r="BF1068" s="2246">
        <v>57</v>
      </c>
      <c r="BG1068" s="2075">
        <v>20000</v>
      </c>
      <c r="BH1068" s="2075">
        <v>0</v>
      </c>
      <c r="BI1068" s="2075">
        <v>40000</v>
      </c>
      <c r="BJ1068" s="2206">
        <f t="shared" si="786"/>
        <v>60000</v>
      </c>
      <c r="BK1068" s="2206">
        <f t="shared" si="809"/>
        <v>3420000</v>
      </c>
      <c r="BL1068" s="2206">
        <f t="shared" si="810"/>
        <v>1140000</v>
      </c>
      <c r="BM1068" s="2206">
        <f t="shared" si="811"/>
        <v>0</v>
      </c>
      <c r="BN1068" s="2206">
        <f t="shared" si="812"/>
        <v>2280000</v>
      </c>
      <c r="BO1068" s="2244">
        <v>57</v>
      </c>
      <c r="BP1068" s="2075">
        <v>20000</v>
      </c>
      <c r="BQ1068" s="2075">
        <v>0</v>
      </c>
      <c r="BR1068" s="2075">
        <v>40000</v>
      </c>
      <c r="BS1068" s="2206">
        <f t="shared" si="787"/>
        <v>60000</v>
      </c>
      <c r="BT1068" s="2206">
        <f t="shared" si="813"/>
        <v>3420000</v>
      </c>
      <c r="BU1068" s="2206">
        <f t="shared" si="814"/>
        <v>1140000</v>
      </c>
      <c r="BV1068" s="2206">
        <f t="shared" si="815"/>
        <v>0</v>
      </c>
      <c r="BW1068" s="2206">
        <f t="shared" si="816"/>
        <v>2280000</v>
      </c>
      <c r="BX1068" s="2244">
        <f t="shared" ref="BX1068:BX1131" si="823">BO1068-BF1068</f>
        <v>0</v>
      </c>
      <c r="BY1068" s="2207">
        <f t="shared" ref="BY1068:BY1131" si="824">BT1068-BK1068</f>
        <v>0</v>
      </c>
      <c r="BZ1068" s="2211">
        <f t="shared" si="817"/>
        <v>-114</v>
      </c>
      <c r="CA1068" s="2212">
        <f t="shared" si="818"/>
        <v>-6840000</v>
      </c>
      <c r="CB1068" s="2083"/>
      <c r="CC1068" s="2083"/>
      <c r="CD1068" s="2237"/>
      <c r="CF1068" s="2200"/>
    </row>
    <row r="1069" spans="1:94" s="1974" customFormat="1" ht="18" customHeight="1" outlineLevel="1">
      <c r="A1069" s="2235"/>
      <c r="B1069" s="2235"/>
      <c r="C1069" s="2201"/>
      <c r="D1069" s="2232" t="s">
        <v>4966</v>
      </c>
      <c r="E1069" s="2243"/>
      <c r="F1069" s="2204"/>
      <c r="G1069" s="2244"/>
      <c r="H1069" s="2206"/>
      <c r="I1069" s="2206"/>
      <c r="J1069" s="2206"/>
      <c r="K1069" s="2206">
        <f t="shared" si="788"/>
        <v>0</v>
      </c>
      <c r="L1069" s="2206">
        <f t="shared" si="789"/>
        <v>0</v>
      </c>
      <c r="M1069" s="2206">
        <f t="shared" si="790"/>
        <v>0</v>
      </c>
      <c r="N1069" s="2206">
        <f t="shared" si="791"/>
        <v>0</v>
      </c>
      <c r="O1069" s="2206">
        <f t="shared" si="792"/>
        <v>0</v>
      </c>
      <c r="P1069" s="2244"/>
      <c r="Q1069" s="2206"/>
      <c r="R1069" s="2206"/>
      <c r="S1069" s="2206"/>
      <c r="T1069" s="2206">
        <f t="shared" si="782"/>
        <v>0</v>
      </c>
      <c r="U1069" s="2206">
        <f t="shared" si="793"/>
        <v>0</v>
      </c>
      <c r="V1069" s="2206">
        <f t="shared" si="794"/>
        <v>0</v>
      </c>
      <c r="W1069" s="2206">
        <f t="shared" si="795"/>
        <v>0</v>
      </c>
      <c r="X1069" s="2206">
        <f t="shared" si="796"/>
        <v>0</v>
      </c>
      <c r="Y1069" s="2244">
        <f t="shared" si="819"/>
        <v>0</v>
      </c>
      <c r="Z1069" s="2207">
        <f t="shared" si="820"/>
        <v>0</v>
      </c>
      <c r="AA1069" s="2244">
        <v>0</v>
      </c>
      <c r="AB1069" s="2206"/>
      <c r="AC1069" s="2206"/>
      <c r="AD1069" s="2206"/>
      <c r="AE1069" s="2206">
        <f t="shared" si="783"/>
        <v>0</v>
      </c>
      <c r="AF1069" s="2206">
        <f t="shared" si="797"/>
        <v>0</v>
      </c>
      <c r="AG1069" s="2206">
        <f t="shared" si="798"/>
        <v>0</v>
      </c>
      <c r="AH1069" s="2206">
        <f t="shared" si="799"/>
        <v>0</v>
      </c>
      <c r="AI1069" s="2207">
        <f t="shared" si="800"/>
        <v>0</v>
      </c>
      <c r="AJ1069" s="2246">
        <v>0</v>
      </c>
      <c r="AK1069" s="2075"/>
      <c r="AL1069" s="2075"/>
      <c r="AM1069" s="2075"/>
      <c r="AN1069" s="2206">
        <f t="shared" si="784"/>
        <v>0</v>
      </c>
      <c r="AO1069" s="2206">
        <f t="shared" si="801"/>
        <v>0</v>
      </c>
      <c r="AP1069" s="2206">
        <f t="shared" si="802"/>
        <v>0</v>
      </c>
      <c r="AQ1069" s="2206">
        <f t="shared" si="803"/>
        <v>0</v>
      </c>
      <c r="AR1069" s="2206">
        <f t="shared" si="804"/>
        <v>0</v>
      </c>
      <c r="AS1069" s="2244">
        <v>0</v>
      </c>
      <c r="AT1069" s="2075"/>
      <c r="AU1069" s="2075"/>
      <c r="AV1069" s="2075"/>
      <c r="AW1069" s="2206">
        <f t="shared" si="785"/>
        <v>0</v>
      </c>
      <c r="AX1069" s="2206">
        <f t="shared" si="805"/>
        <v>0</v>
      </c>
      <c r="AY1069" s="2206">
        <f t="shared" si="806"/>
        <v>0</v>
      </c>
      <c r="AZ1069" s="2206">
        <f t="shared" si="807"/>
        <v>0</v>
      </c>
      <c r="BA1069" s="2206">
        <f t="shared" si="808"/>
        <v>0</v>
      </c>
      <c r="BB1069" s="2244">
        <f t="shared" si="821"/>
        <v>0</v>
      </c>
      <c r="BC1069" s="2207">
        <f t="shared" si="822"/>
        <v>0</v>
      </c>
      <c r="BD1069" s="2244">
        <f t="shared" si="780"/>
        <v>0</v>
      </c>
      <c r="BE1069" s="2207">
        <f t="shared" si="781"/>
        <v>0</v>
      </c>
      <c r="BF1069" s="2246">
        <v>0</v>
      </c>
      <c r="BG1069" s="2075">
        <v>0</v>
      </c>
      <c r="BH1069" s="2075">
        <v>0</v>
      </c>
      <c r="BI1069" s="2075">
        <v>0</v>
      </c>
      <c r="BJ1069" s="2206">
        <f t="shared" si="786"/>
        <v>0</v>
      </c>
      <c r="BK1069" s="2206">
        <f t="shared" si="809"/>
        <v>0</v>
      </c>
      <c r="BL1069" s="2206">
        <f t="shared" si="810"/>
        <v>0</v>
      </c>
      <c r="BM1069" s="2206">
        <f t="shared" si="811"/>
        <v>0</v>
      </c>
      <c r="BN1069" s="2206">
        <f t="shared" si="812"/>
        <v>0</v>
      </c>
      <c r="BO1069" s="2244">
        <v>0</v>
      </c>
      <c r="BP1069" s="2075">
        <v>0</v>
      </c>
      <c r="BQ1069" s="2075">
        <v>0</v>
      </c>
      <c r="BR1069" s="2075">
        <v>0</v>
      </c>
      <c r="BS1069" s="2206">
        <f t="shared" si="787"/>
        <v>0</v>
      </c>
      <c r="BT1069" s="2206">
        <f t="shared" si="813"/>
        <v>0</v>
      </c>
      <c r="BU1069" s="2206">
        <f t="shared" si="814"/>
        <v>0</v>
      </c>
      <c r="BV1069" s="2206">
        <f t="shared" si="815"/>
        <v>0</v>
      </c>
      <c r="BW1069" s="2206">
        <f t="shared" si="816"/>
        <v>0</v>
      </c>
      <c r="BX1069" s="2244">
        <f t="shared" si="823"/>
        <v>0</v>
      </c>
      <c r="BY1069" s="2207">
        <f t="shared" si="824"/>
        <v>0</v>
      </c>
      <c r="BZ1069" s="2211">
        <f t="shared" si="817"/>
        <v>0</v>
      </c>
      <c r="CA1069" s="2212">
        <f t="shared" si="818"/>
        <v>0</v>
      </c>
      <c r="CB1069" s="2083"/>
      <c r="CC1069" s="2083"/>
      <c r="CD1069" s="2237"/>
      <c r="CF1069" s="2200"/>
    </row>
    <row r="1070" spans="1:94" s="1974" customFormat="1" ht="18" customHeight="1" outlineLevel="1">
      <c r="A1070" s="2235" t="s">
        <v>4967</v>
      </c>
      <c r="B1070" s="2235" t="b">
        <v>1</v>
      </c>
      <c r="C1070" s="2201"/>
      <c r="D1070" s="2236" t="s">
        <v>3376</v>
      </c>
      <c r="E1070" s="2243" t="s">
        <v>3377</v>
      </c>
      <c r="F1070" s="2204" t="s">
        <v>444</v>
      </c>
      <c r="G1070" s="2244">
        <v>-2.931</v>
      </c>
      <c r="H1070" s="2206">
        <v>127630</v>
      </c>
      <c r="I1070" s="2206"/>
      <c r="J1070" s="2206"/>
      <c r="K1070" s="2206">
        <f t="shared" si="788"/>
        <v>127630</v>
      </c>
      <c r="L1070" s="2206">
        <f t="shared" si="789"/>
        <v>-374083</v>
      </c>
      <c r="M1070" s="2206">
        <f t="shared" si="790"/>
        <v>-374083</v>
      </c>
      <c r="N1070" s="2206">
        <f t="shared" si="791"/>
        <v>0</v>
      </c>
      <c r="O1070" s="2206">
        <f t="shared" si="792"/>
        <v>0</v>
      </c>
      <c r="P1070" s="2244">
        <v>-2.931</v>
      </c>
      <c r="Q1070" s="2206">
        <v>127630</v>
      </c>
      <c r="R1070" s="2206"/>
      <c r="S1070" s="2206"/>
      <c r="T1070" s="2206">
        <f t="shared" si="782"/>
        <v>127630</v>
      </c>
      <c r="U1070" s="2206">
        <f t="shared" si="793"/>
        <v>-374083</v>
      </c>
      <c r="V1070" s="2206">
        <f t="shared" si="794"/>
        <v>-374083</v>
      </c>
      <c r="W1070" s="2206">
        <f t="shared" si="795"/>
        <v>0</v>
      </c>
      <c r="X1070" s="2206">
        <f t="shared" si="796"/>
        <v>0</v>
      </c>
      <c r="Y1070" s="2244">
        <f t="shared" si="819"/>
        <v>0</v>
      </c>
      <c r="Z1070" s="2207">
        <f t="shared" si="820"/>
        <v>0</v>
      </c>
      <c r="AA1070" s="2244">
        <v>-2.931</v>
      </c>
      <c r="AB1070" s="2206"/>
      <c r="AC1070" s="2206"/>
      <c r="AD1070" s="2206"/>
      <c r="AE1070" s="2206">
        <f t="shared" si="783"/>
        <v>0</v>
      </c>
      <c r="AF1070" s="2206">
        <f t="shared" si="797"/>
        <v>0</v>
      </c>
      <c r="AG1070" s="2206">
        <f t="shared" si="798"/>
        <v>0</v>
      </c>
      <c r="AH1070" s="2206">
        <f t="shared" si="799"/>
        <v>0</v>
      </c>
      <c r="AI1070" s="2207">
        <f t="shared" si="800"/>
        <v>0</v>
      </c>
      <c r="AJ1070" s="2246">
        <v>-2.931</v>
      </c>
      <c r="AK1070" s="2075"/>
      <c r="AL1070" s="2075"/>
      <c r="AM1070" s="2075"/>
      <c r="AN1070" s="2206">
        <f t="shared" si="784"/>
        <v>0</v>
      </c>
      <c r="AO1070" s="2206">
        <f t="shared" si="801"/>
        <v>0</v>
      </c>
      <c r="AP1070" s="2206">
        <f t="shared" si="802"/>
        <v>0</v>
      </c>
      <c r="AQ1070" s="2206">
        <f t="shared" si="803"/>
        <v>0</v>
      </c>
      <c r="AR1070" s="2206">
        <f t="shared" si="804"/>
        <v>0</v>
      </c>
      <c r="AS1070" s="2244">
        <v>-2.931</v>
      </c>
      <c r="AT1070" s="2075"/>
      <c r="AU1070" s="2075"/>
      <c r="AV1070" s="2075"/>
      <c r="AW1070" s="2206">
        <f t="shared" si="785"/>
        <v>0</v>
      </c>
      <c r="AX1070" s="2206">
        <f t="shared" si="805"/>
        <v>0</v>
      </c>
      <c r="AY1070" s="2206">
        <f t="shared" si="806"/>
        <v>0</v>
      </c>
      <c r="AZ1070" s="2206">
        <f t="shared" si="807"/>
        <v>0</v>
      </c>
      <c r="BA1070" s="2206">
        <f t="shared" si="808"/>
        <v>0</v>
      </c>
      <c r="BB1070" s="2244">
        <f t="shared" si="821"/>
        <v>0</v>
      </c>
      <c r="BC1070" s="2207">
        <f t="shared" si="822"/>
        <v>0</v>
      </c>
      <c r="BD1070" s="2244">
        <f t="shared" si="780"/>
        <v>0</v>
      </c>
      <c r="BE1070" s="2207">
        <f t="shared" si="781"/>
        <v>0</v>
      </c>
      <c r="BF1070" s="2246">
        <v>-2.931</v>
      </c>
      <c r="BG1070" s="2075">
        <v>0</v>
      </c>
      <c r="BH1070" s="2075">
        <v>0</v>
      </c>
      <c r="BI1070" s="2075">
        <v>0</v>
      </c>
      <c r="BJ1070" s="2206">
        <f t="shared" si="786"/>
        <v>0</v>
      </c>
      <c r="BK1070" s="2206">
        <f t="shared" si="809"/>
        <v>0</v>
      </c>
      <c r="BL1070" s="2206">
        <f t="shared" si="810"/>
        <v>0</v>
      </c>
      <c r="BM1070" s="2206">
        <f t="shared" si="811"/>
        <v>0</v>
      </c>
      <c r="BN1070" s="2206">
        <f t="shared" si="812"/>
        <v>0</v>
      </c>
      <c r="BO1070" s="2244">
        <v>-2.931</v>
      </c>
      <c r="BP1070" s="2075">
        <v>0</v>
      </c>
      <c r="BQ1070" s="2075">
        <v>0</v>
      </c>
      <c r="BR1070" s="2075">
        <v>0</v>
      </c>
      <c r="BS1070" s="2206">
        <f t="shared" si="787"/>
        <v>0</v>
      </c>
      <c r="BT1070" s="2206">
        <f t="shared" si="813"/>
        <v>0</v>
      </c>
      <c r="BU1070" s="2206">
        <f t="shared" si="814"/>
        <v>0</v>
      </c>
      <c r="BV1070" s="2206">
        <f t="shared" si="815"/>
        <v>0</v>
      </c>
      <c r="BW1070" s="2206">
        <f t="shared" si="816"/>
        <v>0</v>
      </c>
      <c r="BX1070" s="2244">
        <f t="shared" si="823"/>
        <v>0</v>
      </c>
      <c r="BY1070" s="2207">
        <f t="shared" si="824"/>
        <v>0</v>
      </c>
      <c r="BZ1070" s="2211">
        <f t="shared" si="817"/>
        <v>0</v>
      </c>
      <c r="CA1070" s="2212">
        <f t="shared" si="818"/>
        <v>0</v>
      </c>
      <c r="CB1070" s="2083"/>
      <c r="CC1070" s="2083"/>
      <c r="CD1070" s="2237"/>
      <c r="CF1070" s="2200"/>
    </row>
    <row r="1071" spans="1:94" s="1974" customFormat="1" ht="18" customHeight="1" outlineLevel="1">
      <c r="A1071" s="2235" t="s">
        <v>4968</v>
      </c>
      <c r="B1071" s="2235" t="b">
        <v>0</v>
      </c>
      <c r="C1071" s="2201"/>
      <c r="D1071" s="2236" t="s">
        <v>3379</v>
      </c>
      <c r="E1071" s="2243" t="s">
        <v>3380</v>
      </c>
      <c r="F1071" s="2204" t="s">
        <v>343</v>
      </c>
      <c r="G1071" s="2210">
        <v>1</v>
      </c>
      <c r="H1071" s="2206"/>
      <c r="I1071" s="2206">
        <v>81396376</v>
      </c>
      <c r="J1071" s="2206"/>
      <c r="K1071" s="2206">
        <f t="shared" si="788"/>
        <v>81396376</v>
      </c>
      <c r="L1071" s="2206">
        <f t="shared" si="789"/>
        <v>81396376</v>
      </c>
      <c r="M1071" s="2206">
        <f t="shared" si="790"/>
        <v>0</v>
      </c>
      <c r="N1071" s="2206">
        <f t="shared" si="791"/>
        <v>81396376</v>
      </c>
      <c r="O1071" s="2206">
        <f t="shared" si="792"/>
        <v>0</v>
      </c>
      <c r="P1071" s="2210">
        <v>1</v>
      </c>
      <c r="Q1071" s="2206"/>
      <c r="R1071" s="2206">
        <v>81396376</v>
      </c>
      <c r="S1071" s="2206"/>
      <c r="T1071" s="2206">
        <f t="shared" si="782"/>
        <v>81396376</v>
      </c>
      <c r="U1071" s="2206">
        <f t="shared" si="793"/>
        <v>81396376</v>
      </c>
      <c r="V1071" s="2206">
        <f t="shared" si="794"/>
        <v>0</v>
      </c>
      <c r="W1071" s="2206">
        <f t="shared" si="795"/>
        <v>81396376</v>
      </c>
      <c r="X1071" s="2206">
        <f t="shared" si="796"/>
        <v>0</v>
      </c>
      <c r="Y1071" s="2210">
        <f t="shared" si="819"/>
        <v>0</v>
      </c>
      <c r="Z1071" s="2207">
        <f t="shared" si="820"/>
        <v>0</v>
      </c>
      <c r="AA1071" s="2210"/>
      <c r="AB1071" s="2206"/>
      <c r="AC1071" s="2206"/>
      <c r="AD1071" s="2206"/>
      <c r="AE1071" s="2206">
        <f t="shared" si="783"/>
        <v>0</v>
      </c>
      <c r="AF1071" s="2206">
        <f t="shared" si="797"/>
        <v>0</v>
      </c>
      <c r="AG1071" s="2206">
        <f t="shared" si="798"/>
        <v>0</v>
      </c>
      <c r="AH1071" s="2206">
        <f t="shared" si="799"/>
        <v>0</v>
      </c>
      <c r="AI1071" s="2207">
        <f t="shared" si="800"/>
        <v>0</v>
      </c>
      <c r="AJ1071" s="2298"/>
      <c r="AK1071" s="2075"/>
      <c r="AL1071" s="2075"/>
      <c r="AM1071" s="2075"/>
      <c r="AN1071" s="2206">
        <f t="shared" si="784"/>
        <v>0</v>
      </c>
      <c r="AO1071" s="2206">
        <f t="shared" si="801"/>
        <v>0</v>
      </c>
      <c r="AP1071" s="2206">
        <f t="shared" si="802"/>
        <v>0</v>
      </c>
      <c r="AQ1071" s="2206">
        <f t="shared" si="803"/>
        <v>0</v>
      </c>
      <c r="AR1071" s="2206">
        <f t="shared" si="804"/>
        <v>0</v>
      </c>
      <c r="AS1071" s="2210"/>
      <c r="AT1071" s="2075"/>
      <c r="AU1071" s="2075"/>
      <c r="AV1071" s="2075"/>
      <c r="AW1071" s="2206">
        <f t="shared" si="785"/>
        <v>0</v>
      </c>
      <c r="AX1071" s="2206">
        <f t="shared" si="805"/>
        <v>0</v>
      </c>
      <c r="AY1071" s="2206">
        <f t="shared" si="806"/>
        <v>0</v>
      </c>
      <c r="AZ1071" s="2206">
        <f t="shared" si="807"/>
        <v>0</v>
      </c>
      <c r="BA1071" s="2206">
        <f t="shared" si="808"/>
        <v>0</v>
      </c>
      <c r="BB1071" s="2210">
        <f t="shared" si="821"/>
        <v>0</v>
      </c>
      <c r="BC1071" s="2207">
        <f t="shared" si="822"/>
        <v>0</v>
      </c>
      <c r="BD1071" s="2210">
        <f t="shared" si="780"/>
        <v>0</v>
      </c>
      <c r="BE1071" s="2207">
        <f t="shared" si="781"/>
        <v>0</v>
      </c>
      <c r="BF1071" s="2298"/>
      <c r="BG1071" s="2075">
        <v>0</v>
      </c>
      <c r="BH1071" s="2075">
        <v>0</v>
      </c>
      <c r="BI1071" s="2075">
        <v>0</v>
      </c>
      <c r="BJ1071" s="2206">
        <f t="shared" si="786"/>
        <v>0</v>
      </c>
      <c r="BK1071" s="2206">
        <f t="shared" si="809"/>
        <v>0</v>
      </c>
      <c r="BL1071" s="2206">
        <f t="shared" si="810"/>
        <v>0</v>
      </c>
      <c r="BM1071" s="2206">
        <f t="shared" si="811"/>
        <v>0</v>
      </c>
      <c r="BN1071" s="2206">
        <f t="shared" si="812"/>
        <v>0</v>
      </c>
      <c r="BO1071" s="2210"/>
      <c r="BP1071" s="2075">
        <v>0</v>
      </c>
      <c r="BQ1071" s="2075">
        <v>0</v>
      </c>
      <c r="BR1071" s="2075">
        <v>0</v>
      </c>
      <c r="BS1071" s="2206">
        <f t="shared" si="787"/>
        <v>0</v>
      </c>
      <c r="BT1071" s="2206">
        <f t="shared" si="813"/>
        <v>0</v>
      </c>
      <c r="BU1071" s="2206">
        <f t="shared" si="814"/>
        <v>0</v>
      </c>
      <c r="BV1071" s="2206">
        <f t="shared" si="815"/>
        <v>0</v>
      </c>
      <c r="BW1071" s="2206">
        <f t="shared" si="816"/>
        <v>0</v>
      </c>
      <c r="BX1071" s="2210">
        <f t="shared" si="823"/>
        <v>0</v>
      </c>
      <c r="BY1071" s="2207">
        <f t="shared" si="824"/>
        <v>0</v>
      </c>
      <c r="BZ1071" s="2211">
        <f t="shared" si="817"/>
        <v>0</v>
      </c>
      <c r="CA1071" s="2212">
        <f t="shared" si="818"/>
        <v>0</v>
      </c>
      <c r="CB1071" s="2083"/>
      <c r="CC1071" s="2083"/>
      <c r="CD1071" s="2237"/>
      <c r="CF1071" s="2200"/>
    </row>
    <row r="1072" spans="1:94" s="1974" customFormat="1" ht="18" customHeight="1" outlineLevel="1">
      <c r="B1072" s="2235"/>
      <c r="C1072" s="2201"/>
      <c r="D1072" s="2232" t="s">
        <v>4969</v>
      </c>
      <c r="E1072" s="2243"/>
      <c r="F1072" s="2204"/>
      <c r="G1072" s="2244"/>
      <c r="H1072" s="2206"/>
      <c r="I1072" s="2206"/>
      <c r="J1072" s="2206"/>
      <c r="K1072" s="2206">
        <f t="shared" si="788"/>
        <v>0</v>
      </c>
      <c r="L1072" s="2206">
        <f t="shared" si="789"/>
        <v>0</v>
      </c>
      <c r="M1072" s="2206">
        <f t="shared" si="790"/>
        <v>0</v>
      </c>
      <c r="N1072" s="2206">
        <f t="shared" si="791"/>
        <v>0</v>
      </c>
      <c r="O1072" s="2206">
        <f t="shared" si="792"/>
        <v>0</v>
      </c>
      <c r="P1072" s="2244"/>
      <c r="Q1072" s="2206"/>
      <c r="R1072" s="2206"/>
      <c r="S1072" s="2206"/>
      <c r="T1072" s="2206">
        <f t="shared" si="782"/>
        <v>0</v>
      </c>
      <c r="U1072" s="2206">
        <f t="shared" si="793"/>
        <v>0</v>
      </c>
      <c r="V1072" s="2206">
        <f t="shared" si="794"/>
        <v>0</v>
      </c>
      <c r="W1072" s="2206">
        <f t="shared" si="795"/>
        <v>0</v>
      </c>
      <c r="X1072" s="2206">
        <f t="shared" si="796"/>
        <v>0</v>
      </c>
      <c r="Y1072" s="2244">
        <f t="shared" si="819"/>
        <v>0</v>
      </c>
      <c r="Z1072" s="2207">
        <f t="shared" si="820"/>
        <v>0</v>
      </c>
      <c r="AA1072" s="2244"/>
      <c r="AB1072" s="2206"/>
      <c r="AC1072" s="2206"/>
      <c r="AD1072" s="2206"/>
      <c r="AE1072" s="2206">
        <f t="shared" si="783"/>
        <v>0</v>
      </c>
      <c r="AF1072" s="2206">
        <f t="shared" si="797"/>
        <v>0</v>
      </c>
      <c r="AG1072" s="2206">
        <f t="shared" si="798"/>
        <v>0</v>
      </c>
      <c r="AH1072" s="2206">
        <f t="shared" si="799"/>
        <v>0</v>
      </c>
      <c r="AI1072" s="2207">
        <f t="shared" si="800"/>
        <v>0</v>
      </c>
      <c r="AJ1072" s="2246">
        <v>0</v>
      </c>
      <c r="AK1072" s="2075"/>
      <c r="AL1072" s="2075"/>
      <c r="AM1072" s="2075"/>
      <c r="AN1072" s="2206">
        <f t="shared" si="784"/>
        <v>0</v>
      </c>
      <c r="AO1072" s="2206">
        <f t="shared" si="801"/>
        <v>0</v>
      </c>
      <c r="AP1072" s="2206">
        <f t="shared" si="802"/>
        <v>0</v>
      </c>
      <c r="AQ1072" s="2206">
        <f t="shared" si="803"/>
        <v>0</v>
      </c>
      <c r="AR1072" s="2206">
        <f t="shared" si="804"/>
        <v>0</v>
      </c>
      <c r="AS1072" s="2244">
        <v>0</v>
      </c>
      <c r="AT1072" s="2075"/>
      <c r="AU1072" s="2075"/>
      <c r="AV1072" s="2075"/>
      <c r="AW1072" s="2206">
        <f t="shared" si="785"/>
        <v>0</v>
      </c>
      <c r="AX1072" s="2206">
        <f t="shared" si="805"/>
        <v>0</v>
      </c>
      <c r="AY1072" s="2206">
        <f t="shared" si="806"/>
        <v>0</v>
      </c>
      <c r="AZ1072" s="2206">
        <f t="shared" si="807"/>
        <v>0</v>
      </c>
      <c r="BA1072" s="2206">
        <f t="shared" si="808"/>
        <v>0</v>
      </c>
      <c r="BB1072" s="2244">
        <f t="shared" si="821"/>
        <v>0</v>
      </c>
      <c r="BC1072" s="2207">
        <f t="shared" si="822"/>
        <v>0</v>
      </c>
      <c r="BD1072" s="2244">
        <f t="shared" si="780"/>
        <v>0</v>
      </c>
      <c r="BE1072" s="2207">
        <f t="shared" si="781"/>
        <v>0</v>
      </c>
      <c r="BF1072" s="2246"/>
      <c r="BG1072" s="2075">
        <v>0</v>
      </c>
      <c r="BH1072" s="2075">
        <v>0</v>
      </c>
      <c r="BI1072" s="2075">
        <v>0</v>
      </c>
      <c r="BJ1072" s="2206">
        <f t="shared" si="786"/>
        <v>0</v>
      </c>
      <c r="BK1072" s="2206">
        <f t="shared" si="809"/>
        <v>0</v>
      </c>
      <c r="BL1072" s="2206">
        <f t="shared" si="810"/>
        <v>0</v>
      </c>
      <c r="BM1072" s="2206">
        <f t="shared" si="811"/>
        <v>0</v>
      </c>
      <c r="BN1072" s="2206">
        <f t="shared" si="812"/>
        <v>0</v>
      </c>
      <c r="BO1072" s="2244"/>
      <c r="BP1072" s="2075">
        <v>0</v>
      </c>
      <c r="BQ1072" s="2075">
        <v>0</v>
      </c>
      <c r="BR1072" s="2075">
        <v>0</v>
      </c>
      <c r="BS1072" s="2206">
        <f t="shared" si="787"/>
        <v>0</v>
      </c>
      <c r="BT1072" s="2206">
        <f t="shared" si="813"/>
        <v>0</v>
      </c>
      <c r="BU1072" s="2206">
        <f t="shared" si="814"/>
        <v>0</v>
      </c>
      <c r="BV1072" s="2206">
        <f t="shared" si="815"/>
        <v>0</v>
      </c>
      <c r="BW1072" s="2206">
        <f t="shared" si="816"/>
        <v>0</v>
      </c>
      <c r="BX1072" s="2244">
        <f t="shared" si="823"/>
        <v>0</v>
      </c>
      <c r="BY1072" s="2207">
        <f t="shared" si="824"/>
        <v>0</v>
      </c>
      <c r="BZ1072" s="2211">
        <f t="shared" si="817"/>
        <v>0</v>
      </c>
      <c r="CA1072" s="2212">
        <f t="shared" si="818"/>
        <v>0</v>
      </c>
      <c r="CB1072" s="2083"/>
      <c r="CC1072" s="2083"/>
      <c r="CD1072" s="2237"/>
      <c r="CF1072" s="2200"/>
    </row>
    <row r="1073" spans="1:84" s="1974" customFormat="1" ht="18" customHeight="1" outlineLevel="1">
      <c r="B1073" s="2235"/>
      <c r="C1073" s="2201"/>
      <c r="D1073" s="2232" t="s">
        <v>3393</v>
      </c>
      <c r="E1073" s="2243"/>
      <c r="F1073" s="2204"/>
      <c r="G1073" s="2244"/>
      <c r="H1073" s="2206"/>
      <c r="I1073" s="2206"/>
      <c r="J1073" s="2206"/>
      <c r="K1073" s="2206">
        <f t="shared" si="788"/>
        <v>0</v>
      </c>
      <c r="L1073" s="2206">
        <f t="shared" si="789"/>
        <v>0</v>
      </c>
      <c r="M1073" s="2206">
        <f t="shared" si="790"/>
        <v>0</v>
      </c>
      <c r="N1073" s="2206">
        <f t="shared" si="791"/>
        <v>0</v>
      </c>
      <c r="O1073" s="2206">
        <f t="shared" si="792"/>
        <v>0</v>
      </c>
      <c r="P1073" s="2244"/>
      <c r="Q1073" s="2206"/>
      <c r="R1073" s="2206"/>
      <c r="S1073" s="2206"/>
      <c r="T1073" s="2206">
        <f t="shared" si="782"/>
        <v>0</v>
      </c>
      <c r="U1073" s="2206">
        <f t="shared" si="793"/>
        <v>0</v>
      </c>
      <c r="V1073" s="2206">
        <f t="shared" si="794"/>
        <v>0</v>
      </c>
      <c r="W1073" s="2206">
        <f t="shared" si="795"/>
        <v>0</v>
      </c>
      <c r="X1073" s="2206">
        <f t="shared" si="796"/>
        <v>0</v>
      </c>
      <c r="Y1073" s="2244">
        <f t="shared" si="819"/>
        <v>0</v>
      </c>
      <c r="Z1073" s="2207">
        <f t="shared" si="820"/>
        <v>0</v>
      </c>
      <c r="AA1073" s="2244"/>
      <c r="AB1073" s="2206"/>
      <c r="AC1073" s="2206"/>
      <c r="AD1073" s="2206"/>
      <c r="AE1073" s="2206">
        <f t="shared" si="783"/>
        <v>0</v>
      </c>
      <c r="AF1073" s="2206">
        <f t="shared" si="797"/>
        <v>0</v>
      </c>
      <c r="AG1073" s="2206">
        <f t="shared" si="798"/>
        <v>0</v>
      </c>
      <c r="AH1073" s="2206">
        <f t="shared" si="799"/>
        <v>0</v>
      </c>
      <c r="AI1073" s="2207">
        <f t="shared" si="800"/>
        <v>0</v>
      </c>
      <c r="AJ1073" s="2246"/>
      <c r="AK1073" s="2075"/>
      <c r="AL1073" s="2075"/>
      <c r="AM1073" s="2075"/>
      <c r="AN1073" s="2206">
        <f t="shared" si="784"/>
        <v>0</v>
      </c>
      <c r="AO1073" s="2206">
        <f t="shared" si="801"/>
        <v>0</v>
      </c>
      <c r="AP1073" s="2206">
        <f t="shared" si="802"/>
        <v>0</v>
      </c>
      <c r="AQ1073" s="2206">
        <f t="shared" si="803"/>
        <v>0</v>
      </c>
      <c r="AR1073" s="2206">
        <f t="shared" si="804"/>
        <v>0</v>
      </c>
      <c r="AS1073" s="2244"/>
      <c r="AT1073" s="2075"/>
      <c r="AU1073" s="2075"/>
      <c r="AV1073" s="2075"/>
      <c r="AW1073" s="2206">
        <f t="shared" si="785"/>
        <v>0</v>
      </c>
      <c r="AX1073" s="2206">
        <f t="shared" si="805"/>
        <v>0</v>
      </c>
      <c r="AY1073" s="2206">
        <f t="shared" si="806"/>
        <v>0</v>
      </c>
      <c r="AZ1073" s="2206">
        <f t="shared" si="807"/>
        <v>0</v>
      </c>
      <c r="BA1073" s="2206">
        <f t="shared" si="808"/>
        <v>0</v>
      </c>
      <c r="BB1073" s="2244">
        <f t="shared" si="821"/>
        <v>0</v>
      </c>
      <c r="BC1073" s="2207">
        <f t="shared" si="822"/>
        <v>0</v>
      </c>
      <c r="BD1073" s="2244">
        <f t="shared" si="780"/>
        <v>0</v>
      </c>
      <c r="BE1073" s="2207">
        <f t="shared" si="781"/>
        <v>0</v>
      </c>
      <c r="BF1073" s="2246">
        <v>0</v>
      </c>
      <c r="BG1073" s="2075">
        <v>0</v>
      </c>
      <c r="BH1073" s="2075">
        <v>0</v>
      </c>
      <c r="BI1073" s="2075">
        <v>0</v>
      </c>
      <c r="BJ1073" s="2206">
        <f t="shared" si="786"/>
        <v>0</v>
      </c>
      <c r="BK1073" s="2206">
        <f t="shared" si="809"/>
        <v>0</v>
      </c>
      <c r="BL1073" s="2206">
        <f t="shared" si="810"/>
        <v>0</v>
      </c>
      <c r="BM1073" s="2206">
        <f t="shared" si="811"/>
        <v>0</v>
      </c>
      <c r="BN1073" s="2206">
        <f t="shared" si="812"/>
        <v>0</v>
      </c>
      <c r="BO1073" s="2244">
        <v>0</v>
      </c>
      <c r="BP1073" s="2075">
        <v>0</v>
      </c>
      <c r="BQ1073" s="2075">
        <v>0</v>
      </c>
      <c r="BR1073" s="2075">
        <v>0</v>
      </c>
      <c r="BS1073" s="2206">
        <f t="shared" si="787"/>
        <v>0</v>
      </c>
      <c r="BT1073" s="2206">
        <f t="shared" si="813"/>
        <v>0</v>
      </c>
      <c r="BU1073" s="2206">
        <f t="shared" si="814"/>
        <v>0</v>
      </c>
      <c r="BV1073" s="2206">
        <f t="shared" si="815"/>
        <v>0</v>
      </c>
      <c r="BW1073" s="2206">
        <f t="shared" si="816"/>
        <v>0</v>
      </c>
      <c r="BX1073" s="2244">
        <f t="shared" si="823"/>
        <v>0</v>
      </c>
      <c r="BY1073" s="2207">
        <f t="shared" si="824"/>
        <v>0</v>
      </c>
      <c r="BZ1073" s="2211">
        <f t="shared" si="817"/>
        <v>0</v>
      </c>
      <c r="CA1073" s="2212">
        <f t="shared" si="818"/>
        <v>0</v>
      </c>
      <c r="CB1073" s="2083"/>
      <c r="CC1073" s="2083"/>
      <c r="CD1073" s="2237"/>
      <c r="CF1073" s="2200"/>
    </row>
    <row r="1074" spans="1:84" s="1974" customFormat="1" ht="18" customHeight="1" outlineLevel="1">
      <c r="A1074" s="1974" t="s">
        <v>4970</v>
      </c>
      <c r="B1074" s="2235" t="b">
        <v>1</v>
      </c>
      <c r="C1074" s="2201"/>
      <c r="D1074" s="2236" t="s">
        <v>3395</v>
      </c>
      <c r="E1074" s="2243" t="s">
        <v>3396</v>
      </c>
      <c r="F1074" s="2204" t="s">
        <v>444</v>
      </c>
      <c r="G1074" s="2210">
        <v>106.27999999999999</v>
      </c>
      <c r="H1074" s="2206">
        <v>570</v>
      </c>
      <c r="I1074" s="2206">
        <v>1720</v>
      </c>
      <c r="J1074" s="2206">
        <v>1950</v>
      </c>
      <c r="K1074" s="2206">
        <f t="shared" si="788"/>
        <v>4240</v>
      </c>
      <c r="L1074" s="2206">
        <f t="shared" si="789"/>
        <v>450626</v>
      </c>
      <c r="M1074" s="2206">
        <f t="shared" si="790"/>
        <v>60579</v>
      </c>
      <c r="N1074" s="2206">
        <f t="shared" si="791"/>
        <v>182801</v>
      </c>
      <c r="O1074" s="2206">
        <f t="shared" si="792"/>
        <v>207246</v>
      </c>
      <c r="P1074" s="2210">
        <v>106.27999999999999</v>
      </c>
      <c r="Q1074" s="2206">
        <v>570</v>
      </c>
      <c r="R1074" s="2206">
        <v>1720</v>
      </c>
      <c r="S1074" s="2206">
        <v>1950</v>
      </c>
      <c r="T1074" s="2206">
        <f t="shared" si="782"/>
        <v>4240</v>
      </c>
      <c r="U1074" s="2206">
        <f t="shared" si="793"/>
        <v>450626</v>
      </c>
      <c r="V1074" s="2206">
        <f t="shared" si="794"/>
        <v>60579</v>
      </c>
      <c r="W1074" s="2206">
        <f t="shared" si="795"/>
        <v>182801</v>
      </c>
      <c r="X1074" s="2206">
        <f t="shared" si="796"/>
        <v>207246</v>
      </c>
      <c r="Y1074" s="2210">
        <f t="shared" si="819"/>
        <v>0</v>
      </c>
      <c r="Z1074" s="2207">
        <f t="shared" si="820"/>
        <v>0</v>
      </c>
      <c r="AA1074" s="2210"/>
      <c r="AB1074" s="2206"/>
      <c r="AC1074" s="2206"/>
      <c r="AD1074" s="2206"/>
      <c r="AE1074" s="2206">
        <f t="shared" si="783"/>
        <v>0</v>
      </c>
      <c r="AF1074" s="2206">
        <f t="shared" si="797"/>
        <v>0</v>
      </c>
      <c r="AG1074" s="2206">
        <f t="shared" si="798"/>
        <v>0</v>
      </c>
      <c r="AH1074" s="2206">
        <f t="shared" si="799"/>
        <v>0</v>
      </c>
      <c r="AI1074" s="2207">
        <f t="shared" si="800"/>
        <v>0</v>
      </c>
      <c r="AJ1074" s="2298"/>
      <c r="AK1074" s="2075"/>
      <c r="AL1074" s="2075"/>
      <c r="AM1074" s="2075"/>
      <c r="AN1074" s="2206">
        <f t="shared" si="784"/>
        <v>0</v>
      </c>
      <c r="AO1074" s="2206">
        <f t="shared" si="801"/>
        <v>0</v>
      </c>
      <c r="AP1074" s="2206">
        <f t="shared" si="802"/>
        <v>0</v>
      </c>
      <c r="AQ1074" s="2206">
        <f t="shared" si="803"/>
        <v>0</v>
      </c>
      <c r="AR1074" s="2206">
        <f t="shared" si="804"/>
        <v>0</v>
      </c>
      <c r="AS1074" s="2210"/>
      <c r="AT1074" s="2075"/>
      <c r="AU1074" s="2075"/>
      <c r="AV1074" s="2075"/>
      <c r="AW1074" s="2206">
        <f t="shared" si="785"/>
        <v>0</v>
      </c>
      <c r="AX1074" s="2206">
        <f t="shared" si="805"/>
        <v>0</v>
      </c>
      <c r="AY1074" s="2206">
        <f t="shared" si="806"/>
        <v>0</v>
      </c>
      <c r="AZ1074" s="2206">
        <f t="shared" si="807"/>
        <v>0</v>
      </c>
      <c r="BA1074" s="2206">
        <f t="shared" si="808"/>
        <v>0</v>
      </c>
      <c r="BB1074" s="2210">
        <f t="shared" si="821"/>
        <v>0</v>
      </c>
      <c r="BC1074" s="2207">
        <f t="shared" si="822"/>
        <v>0</v>
      </c>
      <c r="BD1074" s="2210">
        <f t="shared" si="780"/>
        <v>0</v>
      </c>
      <c r="BE1074" s="2207">
        <f t="shared" si="781"/>
        <v>0</v>
      </c>
      <c r="BF1074" s="2298">
        <v>0</v>
      </c>
      <c r="BG1074" s="2075">
        <v>0</v>
      </c>
      <c r="BH1074" s="2075">
        <v>0</v>
      </c>
      <c r="BI1074" s="2075">
        <v>0</v>
      </c>
      <c r="BJ1074" s="2206">
        <f t="shared" si="786"/>
        <v>0</v>
      </c>
      <c r="BK1074" s="2206">
        <f t="shared" si="809"/>
        <v>0</v>
      </c>
      <c r="BL1074" s="2206">
        <f t="shared" si="810"/>
        <v>0</v>
      </c>
      <c r="BM1074" s="2206">
        <f t="shared" si="811"/>
        <v>0</v>
      </c>
      <c r="BN1074" s="2206">
        <f t="shared" si="812"/>
        <v>0</v>
      </c>
      <c r="BO1074" s="2210">
        <v>0</v>
      </c>
      <c r="BP1074" s="2075">
        <v>0</v>
      </c>
      <c r="BQ1074" s="2075">
        <v>0</v>
      </c>
      <c r="BR1074" s="2075">
        <v>0</v>
      </c>
      <c r="BS1074" s="2206">
        <f t="shared" si="787"/>
        <v>0</v>
      </c>
      <c r="BT1074" s="2206">
        <f t="shared" si="813"/>
        <v>0</v>
      </c>
      <c r="BU1074" s="2206">
        <f t="shared" si="814"/>
        <v>0</v>
      </c>
      <c r="BV1074" s="2206">
        <f t="shared" si="815"/>
        <v>0</v>
      </c>
      <c r="BW1074" s="2206">
        <f t="shared" si="816"/>
        <v>0</v>
      </c>
      <c r="BX1074" s="2210">
        <f t="shared" si="823"/>
        <v>0</v>
      </c>
      <c r="BY1074" s="2207">
        <f t="shared" si="824"/>
        <v>0</v>
      </c>
      <c r="BZ1074" s="2211">
        <f t="shared" si="817"/>
        <v>0</v>
      </c>
      <c r="CA1074" s="2212">
        <f t="shared" si="818"/>
        <v>0</v>
      </c>
      <c r="CB1074" s="2083"/>
      <c r="CC1074" s="2083"/>
      <c r="CD1074" s="2237"/>
      <c r="CF1074" s="2200"/>
    </row>
    <row r="1075" spans="1:84" s="1974" customFormat="1" ht="18" customHeight="1" outlineLevel="1">
      <c r="A1075" s="1974" t="s">
        <v>4971</v>
      </c>
      <c r="B1075" s="2235" t="b">
        <v>1</v>
      </c>
      <c r="C1075" s="2201"/>
      <c r="D1075" s="2236" t="s">
        <v>3398</v>
      </c>
      <c r="E1075" s="2243" t="s">
        <v>3399</v>
      </c>
      <c r="F1075" s="2204" t="s">
        <v>444</v>
      </c>
      <c r="G1075" s="2210">
        <v>415.88900000000001</v>
      </c>
      <c r="H1075" s="2206"/>
      <c r="I1075" s="2206"/>
      <c r="J1075" s="2206">
        <v>6320</v>
      </c>
      <c r="K1075" s="2206">
        <f t="shared" si="788"/>
        <v>6320</v>
      </c>
      <c r="L1075" s="2206">
        <f t="shared" si="789"/>
        <v>2628418</v>
      </c>
      <c r="M1075" s="2206">
        <f t="shared" si="790"/>
        <v>0</v>
      </c>
      <c r="N1075" s="2206">
        <f t="shared" si="791"/>
        <v>0</v>
      </c>
      <c r="O1075" s="2206">
        <f t="shared" si="792"/>
        <v>2628418</v>
      </c>
      <c r="P1075" s="2210">
        <v>415.88900000000001</v>
      </c>
      <c r="Q1075" s="2206"/>
      <c r="R1075" s="2206"/>
      <c r="S1075" s="2206">
        <v>6320</v>
      </c>
      <c r="T1075" s="2206">
        <f t="shared" si="782"/>
        <v>6320</v>
      </c>
      <c r="U1075" s="2206">
        <f t="shared" si="793"/>
        <v>2628418</v>
      </c>
      <c r="V1075" s="2206">
        <f t="shared" si="794"/>
        <v>0</v>
      </c>
      <c r="W1075" s="2206">
        <f t="shared" si="795"/>
        <v>0</v>
      </c>
      <c r="X1075" s="2206">
        <f t="shared" si="796"/>
        <v>2628418</v>
      </c>
      <c r="Y1075" s="2210">
        <f t="shared" si="819"/>
        <v>0</v>
      </c>
      <c r="Z1075" s="2207">
        <f t="shared" si="820"/>
        <v>0</v>
      </c>
      <c r="AA1075" s="2210"/>
      <c r="AB1075" s="2206"/>
      <c r="AC1075" s="2206"/>
      <c r="AD1075" s="2206"/>
      <c r="AE1075" s="2206">
        <f t="shared" si="783"/>
        <v>0</v>
      </c>
      <c r="AF1075" s="2206">
        <f t="shared" si="797"/>
        <v>0</v>
      </c>
      <c r="AG1075" s="2206">
        <f t="shared" si="798"/>
        <v>0</v>
      </c>
      <c r="AH1075" s="2206">
        <f t="shared" si="799"/>
        <v>0</v>
      </c>
      <c r="AI1075" s="2207">
        <f t="shared" si="800"/>
        <v>0</v>
      </c>
      <c r="AJ1075" s="2298"/>
      <c r="AK1075" s="2075"/>
      <c r="AL1075" s="2075"/>
      <c r="AM1075" s="2075"/>
      <c r="AN1075" s="2206">
        <f t="shared" si="784"/>
        <v>0</v>
      </c>
      <c r="AO1075" s="2206">
        <f t="shared" si="801"/>
        <v>0</v>
      </c>
      <c r="AP1075" s="2206">
        <f t="shared" si="802"/>
        <v>0</v>
      </c>
      <c r="AQ1075" s="2206">
        <f t="shared" si="803"/>
        <v>0</v>
      </c>
      <c r="AR1075" s="2206">
        <f t="shared" si="804"/>
        <v>0</v>
      </c>
      <c r="AS1075" s="2210"/>
      <c r="AT1075" s="2075"/>
      <c r="AU1075" s="2075"/>
      <c r="AV1075" s="2075"/>
      <c r="AW1075" s="2206">
        <f t="shared" si="785"/>
        <v>0</v>
      </c>
      <c r="AX1075" s="2206">
        <f t="shared" si="805"/>
        <v>0</v>
      </c>
      <c r="AY1075" s="2206">
        <f t="shared" si="806"/>
        <v>0</v>
      </c>
      <c r="AZ1075" s="2206">
        <f t="shared" si="807"/>
        <v>0</v>
      </c>
      <c r="BA1075" s="2206">
        <f t="shared" si="808"/>
        <v>0</v>
      </c>
      <c r="BB1075" s="2210">
        <f t="shared" si="821"/>
        <v>0</v>
      </c>
      <c r="BC1075" s="2207">
        <f t="shared" si="822"/>
        <v>0</v>
      </c>
      <c r="BD1075" s="2210">
        <f t="shared" si="780"/>
        <v>0</v>
      </c>
      <c r="BE1075" s="2207">
        <f t="shared" si="781"/>
        <v>0</v>
      </c>
      <c r="BF1075" s="2298">
        <v>0</v>
      </c>
      <c r="BG1075" s="2075">
        <v>0</v>
      </c>
      <c r="BH1075" s="2075">
        <v>0</v>
      </c>
      <c r="BI1075" s="2075">
        <v>0</v>
      </c>
      <c r="BJ1075" s="2206">
        <f t="shared" si="786"/>
        <v>0</v>
      </c>
      <c r="BK1075" s="2206">
        <f t="shared" si="809"/>
        <v>0</v>
      </c>
      <c r="BL1075" s="2206">
        <f t="shared" si="810"/>
        <v>0</v>
      </c>
      <c r="BM1075" s="2206">
        <f t="shared" si="811"/>
        <v>0</v>
      </c>
      <c r="BN1075" s="2206">
        <f t="shared" si="812"/>
        <v>0</v>
      </c>
      <c r="BO1075" s="2210">
        <v>0</v>
      </c>
      <c r="BP1075" s="2075">
        <v>0</v>
      </c>
      <c r="BQ1075" s="2075">
        <v>0</v>
      </c>
      <c r="BR1075" s="2075">
        <v>0</v>
      </c>
      <c r="BS1075" s="2206">
        <f t="shared" si="787"/>
        <v>0</v>
      </c>
      <c r="BT1075" s="2206">
        <f t="shared" si="813"/>
        <v>0</v>
      </c>
      <c r="BU1075" s="2206">
        <f t="shared" si="814"/>
        <v>0</v>
      </c>
      <c r="BV1075" s="2206">
        <f t="shared" si="815"/>
        <v>0</v>
      </c>
      <c r="BW1075" s="2206">
        <f t="shared" si="816"/>
        <v>0</v>
      </c>
      <c r="BX1075" s="2210">
        <f t="shared" si="823"/>
        <v>0</v>
      </c>
      <c r="BY1075" s="2207">
        <f t="shared" si="824"/>
        <v>0</v>
      </c>
      <c r="BZ1075" s="2211">
        <f t="shared" si="817"/>
        <v>0</v>
      </c>
      <c r="CA1075" s="2212">
        <f t="shared" si="818"/>
        <v>0</v>
      </c>
      <c r="CB1075" s="2083"/>
      <c r="CC1075" s="2083"/>
      <c r="CD1075" s="2237"/>
      <c r="CF1075" s="2200"/>
    </row>
    <row r="1076" spans="1:84" s="1974" customFormat="1" ht="18" customHeight="1" outlineLevel="1">
      <c r="A1076" s="1974" t="s">
        <v>4972</v>
      </c>
      <c r="B1076" s="2235" t="b">
        <v>0</v>
      </c>
      <c r="C1076" s="2201"/>
      <c r="D1076" s="2236" t="s">
        <v>3401</v>
      </c>
      <c r="E1076" s="2243" t="s">
        <v>3402</v>
      </c>
      <c r="F1076" s="2204" t="s">
        <v>380</v>
      </c>
      <c r="G1076" s="2210">
        <v>1101.4649999999999</v>
      </c>
      <c r="H1076" s="2206">
        <v>490</v>
      </c>
      <c r="I1076" s="2206">
        <v>1910</v>
      </c>
      <c r="J1076" s="2206">
        <v>390</v>
      </c>
      <c r="K1076" s="2206">
        <f t="shared" si="788"/>
        <v>2790</v>
      </c>
      <c r="L1076" s="2206">
        <f t="shared" si="789"/>
        <v>3073086</v>
      </c>
      <c r="M1076" s="2206">
        <f t="shared" si="790"/>
        <v>539717</v>
      </c>
      <c r="N1076" s="2206">
        <f t="shared" si="791"/>
        <v>2103798</v>
      </c>
      <c r="O1076" s="2206">
        <f t="shared" si="792"/>
        <v>429571</v>
      </c>
      <c r="P1076" s="2210">
        <v>1101.4649999999999</v>
      </c>
      <c r="Q1076" s="2206">
        <v>490</v>
      </c>
      <c r="R1076" s="2206">
        <v>1910</v>
      </c>
      <c r="S1076" s="2206">
        <v>390</v>
      </c>
      <c r="T1076" s="2206">
        <f t="shared" si="782"/>
        <v>2790</v>
      </c>
      <c r="U1076" s="2206">
        <f t="shared" si="793"/>
        <v>3073086</v>
      </c>
      <c r="V1076" s="2206">
        <f t="shared" si="794"/>
        <v>539717</v>
      </c>
      <c r="W1076" s="2206">
        <f t="shared" si="795"/>
        <v>2103798</v>
      </c>
      <c r="X1076" s="2206">
        <f t="shared" si="796"/>
        <v>429571</v>
      </c>
      <c r="Y1076" s="2210">
        <f t="shared" si="819"/>
        <v>0</v>
      </c>
      <c r="Z1076" s="2207">
        <f t="shared" si="820"/>
        <v>0</v>
      </c>
      <c r="AA1076" s="2210"/>
      <c r="AB1076" s="2206"/>
      <c r="AC1076" s="2206"/>
      <c r="AD1076" s="2206"/>
      <c r="AE1076" s="2206">
        <f t="shared" si="783"/>
        <v>0</v>
      </c>
      <c r="AF1076" s="2206">
        <f t="shared" si="797"/>
        <v>0</v>
      </c>
      <c r="AG1076" s="2206">
        <f t="shared" si="798"/>
        <v>0</v>
      </c>
      <c r="AH1076" s="2206">
        <f t="shared" si="799"/>
        <v>0</v>
      </c>
      <c r="AI1076" s="2207">
        <f t="shared" si="800"/>
        <v>0</v>
      </c>
      <c r="AJ1076" s="2298"/>
      <c r="AK1076" s="2075"/>
      <c r="AL1076" s="2075"/>
      <c r="AM1076" s="2075"/>
      <c r="AN1076" s="2206">
        <f t="shared" si="784"/>
        <v>0</v>
      </c>
      <c r="AO1076" s="2206">
        <f t="shared" si="801"/>
        <v>0</v>
      </c>
      <c r="AP1076" s="2206">
        <f t="shared" si="802"/>
        <v>0</v>
      </c>
      <c r="AQ1076" s="2206">
        <f t="shared" si="803"/>
        <v>0</v>
      </c>
      <c r="AR1076" s="2206">
        <f t="shared" si="804"/>
        <v>0</v>
      </c>
      <c r="AS1076" s="2210"/>
      <c r="AT1076" s="2075"/>
      <c r="AU1076" s="2075"/>
      <c r="AV1076" s="2075"/>
      <c r="AW1076" s="2206">
        <f t="shared" si="785"/>
        <v>0</v>
      </c>
      <c r="AX1076" s="2206">
        <f t="shared" si="805"/>
        <v>0</v>
      </c>
      <c r="AY1076" s="2206">
        <f t="shared" si="806"/>
        <v>0</v>
      </c>
      <c r="AZ1076" s="2206">
        <f t="shared" si="807"/>
        <v>0</v>
      </c>
      <c r="BA1076" s="2206">
        <f t="shared" si="808"/>
        <v>0</v>
      </c>
      <c r="BB1076" s="2210">
        <f t="shared" si="821"/>
        <v>0</v>
      </c>
      <c r="BC1076" s="2207">
        <f t="shared" si="822"/>
        <v>0</v>
      </c>
      <c r="BD1076" s="2210">
        <f t="shared" si="780"/>
        <v>0</v>
      </c>
      <c r="BE1076" s="2207">
        <f t="shared" si="781"/>
        <v>0</v>
      </c>
      <c r="BF1076" s="2298">
        <v>0</v>
      </c>
      <c r="BG1076" s="2075">
        <v>0</v>
      </c>
      <c r="BH1076" s="2075">
        <v>0</v>
      </c>
      <c r="BI1076" s="2075">
        <v>0</v>
      </c>
      <c r="BJ1076" s="2206">
        <f t="shared" si="786"/>
        <v>0</v>
      </c>
      <c r="BK1076" s="2206">
        <f t="shared" si="809"/>
        <v>0</v>
      </c>
      <c r="BL1076" s="2206">
        <f t="shared" si="810"/>
        <v>0</v>
      </c>
      <c r="BM1076" s="2206">
        <f t="shared" si="811"/>
        <v>0</v>
      </c>
      <c r="BN1076" s="2206">
        <f t="shared" si="812"/>
        <v>0</v>
      </c>
      <c r="BO1076" s="2210">
        <v>0</v>
      </c>
      <c r="BP1076" s="2075">
        <v>0</v>
      </c>
      <c r="BQ1076" s="2075">
        <v>0</v>
      </c>
      <c r="BR1076" s="2075">
        <v>0</v>
      </c>
      <c r="BS1076" s="2206">
        <f t="shared" si="787"/>
        <v>0</v>
      </c>
      <c r="BT1076" s="2206">
        <f t="shared" si="813"/>
        <v>0</v>
      </c>
      <c r="BU1076" s="2206">
        <f t="shared" si="814"/>
        <v>0</v>
      </c>
      <c r="BV1076" s="2206">
        <f t="shared" si="815"/>
        <v>0</v>
      </c>
      <c r="BW1076" s="2206">
        <f t="shared" si="816"/>
        <v>0</v>
      </c>
      <c r="BX1076" s="2210">
        <f t="shared" si="823"/>
        <v>0</v>
      </c>
      <c r="BY1076" s="2207">
        <f t="shared" si="824"/>
        <v>0</v>
      </c>
      <c r="BZ1076" s="2211">
        <f t="shared" si="817"/>
        <v>0</v>
      </c>
      <c r="CA1076" s="2212">
        <f t="shared" si="818"/>
        <v>0</v>
      </c>
      <c r="CB1076" s="2083"/>
      <c r="CC1076" s="2083"/>
      <c r="CD1076" s="2237"/>
      <c r="CF1076" s="2200"/>
    </row>
    <row r="1077" spans="1:84" s="1974" customFormat="1" ht="18" customHeight="1" outlineLevel="1">
      <c r="A1077" s="1974" t="s">
        <v>4973</v>
      </c>
      <c r="B1077" s="2235" t="b">
        <v>1</v>
      </c>
      <c r="C1077" s="2201"/>
      <c r="D1077" s="2236" t="s">
        <v>3404</v>
      </c>
      <c r="E1077" s="2243" t="s">
        <v>3405</v>
      </c>
      <c r="F1077" s="2204" t="s">
        <v>444</v>
      </c>
      <c r="G1077" s="2210">
        <v>415.88900000000001</v>
      </c>
      <c r="H1077" s="2206">
        <v>1440</v>
      </c>
      <c r="I1077" s="2206">
        <v>160</v>
      </c>
      <c r="J1077" s="2206">
        <v>6610</v>
      </c>
      <c r="K1077" s="2206">
        <f t="shared" si="788"/>
        <v>8210</v>
      </c>
      <c r="L1077" s="2206">
        <f t="shared" si="789"/>
        <v>3414448</v>
      </c>
      <c r="M1077" s="2206">
        <f t="shared" si="790"/>
        <v>598880</v>
      </c>
      <c r="N1077" s="2206">
        <f t="shared" si="791"/>
        <v>66542</v>
      </c>
      <c r="O1077" s="2206">
        <f t="shared" si="792"/>
        <v>2749026</v>
      </c>
      <c r="P1077" s="2210">
        <v>415.88900000000001</v>
      </c>
      <c r="Q1077" s="2206">
        <v>1440</v>
      </c>
      <c r="R1077" s="2206">
        <v>160</v>
      </c>
      <c r="S1077" s="2206">
        <v>6610</v>
      </c>
      <c r="T1077" s="2206">
        <f t="shared" si="782"/>
        <v>8210</v>
      </c>
      <c r="U1077" s="2206">
        <f t="shared" si="793"/>
        <v>3414448</v>
      </c>
      <c r="V1077" s="2206">
        <f t="shared" si="794"/>
        <v>598880</v>
      </c>
      <c r="W1077" s="2206">
        <f t="shared" si="795"/>
        <v>66542</v>
      </c>
      <c r="X1077" s="2206">
        <f t="shared" si="796"/>
        <v>2749026</v>
      </c>
      <c r="Y1077" s="2210">
        <f t="shared" si="819"/>
        <v>0</v>
      </c>
      <c r="Z1077" s="2207">
        <f t="shared" si="820"/>
        <v>0</v>
      </c>
      <c r="AA1077" s="2210"/>
      <c r="AB1077" s="2206"/>
      <c r="AC1077" s="2206"/>
      <c r="AD1077" s="2206"/>
      <c r="AE1077" s="2206">
        <f t="shared" si="783"/>
        <v>0</v>
      </c>
      <c r="AF1077" s="2206">
        <f t="shared" si="797"/>
        <v>0</v>
      </c>
      <c r="AG1077" s="2206">
        <f t="shared" si="798"/>
        <v>0</v>
      </c>
      <c r="AH1077" s="2206">
        <f t="shared" si="799"/>
        <v>0</v>
      </c>
      <c r="AI1077" s="2207">
        <f t="shared" si="800"/>
        <v>0</v>
      </c>
      <c r="AJ1077" s="2298"/>
      <c r="AK1077" s="2075"/>
      <c r="AL1077" s="2075"/>
      <c r="AM1077" s="2075"/>
      <c r="AN1077" s="2206">
        <f t="shared" si="784"/>
        <v>0</v>
      </c>
      <c r="AO1077" s="2206">
        <f t="shared" si="801"/>
        <v>0</v>
      </c>
      <c r="AP1077" s="2206">
        <f t="shared" si="802"/>
        <v>0</v>
      </c>
      <c r="AQ1077" s="2206">
        <f t="shared" si="803"/>
        <v>0</v>
      </c>
      <c r="AR1077" s="2206">
        <f t="shared" si="804"/>
        <v>0</v>
      </c>
      <c r="AS1077" s="2210"/>
      <c r="AT1077" s="2075"/>
      <c r="AU1077" s="2075"/>
      <c r="AV1077" s="2075"/>
      <c r="AW1077" s="2206">
        <f t="shared" si="785"/>
        <v>0</v>
      </c>
      <c r="AX1077" s="2206">
        <f t="shared" si="805"/>
        <v>0</v>
      </c>
      <c r="AY1077" s="2206">
        <f t="shared" si="806"/>
        <v>0</v>
      </c>
      <c r="AZ1077" s="2206">
        <f t="shared" si="807"/>
        <v>0</v>
      </c>
      <c r="BA1077" s="2206">
        <f t="shared" si="808"/>
        <v>0</v>
      </c>
      <c r="BB1077" s="2210">
        <f t="shared" si="821"/>
        <v>0</v>
      </c>
      <c r="BC1077" s="2207">
        <f t="shared" si="822"/>
        <v>0</v>
      </c>
      <c r="BD1077" s="2210">
        <f t="shared" si="780"/>
        <v>0</v>
      </c>
      <c r="BE1077" s="2207">
        <f t="shared" si="781"/>
        <v>0</v>
      </c>
      <c r="BF1077" s="2298">
        <v>0</v>
      </c>
      <c r="BG1077" s="2075">
        <v>0</v>
      </c>
      <c r="BH1077" s="2075">
        <v>0</v>
      </c>
      <c r="BI1077" s="2075">
        <v>0</v>
      </c>
      <c r="BJ1077" s="2206">
        <f t="shared" si="786"/>
        <v>0</v>
      </c>
      <c r="BK1077" s="2206">
        <f t="shared" si="809"/>
        <v>0</v>
      </c>
      <c r="BL1077" s="2206">
        <f t="shared" si="810"/>
        <v>0</v>
      </c>
      <c r="BM1077" s="2206">
        <f t="shared" si="811"/>
        <v>0</v>
      </c>
      <c r="BN1077" s="2206">
        <f t="shared" si="812"/>
        <v>0</v>
      </c>
      <c r="BO1077" s="2210">
        <v>0</v>
      </c>
      <c r="BP1077" s="2075">
        <v>0</v>
      </c>
      <c r="BQ1077" s="2075">
        <v>0</v>
      </c>
      <c r="BR1077" s="2075">
        <v>0</v>
      </c>
      <c r="BS1077" s="2206">
        <f t="shared" si="787"/>
        <v>0</v>
      </c>
      <c r="BT1077" s="2206">
        <f t="shared" si="813"/>
        <v>0</v>
      </c>
      <c r="BU1077" s="2206">
        <f t="shared" si="814"/>
        <v>0</v>
      </c>
      <c r="BV1077" s="2206">
        <f t="shared" si="815"/>
        <v>0</v>
      </c>
      <c r="BW1077" s="2206">
        <f t="shared" si="816"/>
        <v>0</v>
      </c>
      <c r="BX1077" s="2210">
        <f t="shared" si="823"/>
        <v>0</v>
      </c>
      <c r="BY1077" s="2207">
        <f t="shared" si="824"/>
        <v>0</v>
      </c>
      <c r="BZ1077" s="2211">
        <f t="shared" si="817"/>
        <v>0</v>
      </c>
      <c r="CA1077" s="2212">
        <f t="shared" si="818"/>
        <v>0</v>
      </c>
      <c r="CB1077" s="2083"/>
      <c r="CC1077" s="2083"/>
      <c r="CD1077" s="2237"/>
      <c r="CF1077" s="2200"/>
    </row>
    <row r="1078" spans="1:84" s="1974" customFormat="1" ht="18" customHeight="1" outlineLevel="1">
      <c r="A1078" s="1974" t="s">
        <v>4974</v>
      </c>
      <c r="B1078" s="2235" t="b">
        <v>1</v>
      </c>
      <c r="C1078" s="2201"/>
      <c r="D1078" s="2236" t="s">
        <v>3407</v>
      </c>
      <c r="E1078" s="2243" t="s">
        <v>3408</v>
      </c>
      <c r="F1078" s="2204" t="s">
        <v>380</v>
      </c>
      <c r="G1078" s="2210">
        <v>57</v>
      </c>
      <c r="H1078" s="2206">
        <v>890</v>
      </c>
      <c r="I1078" s="2206">
        <v>2310</v>
      </c>
      <c r="J1078" s="2206">
        <v>720</v>
      </c>
      <c r="K1078" s="2206">
        <f t="shared" si="788"/>
        <v>3920</v>
      </c>
      <c r="L1078" s="2206">
        <f t="shared" si="789"/>
        <v>223440</v>
      </c>
      <c r="M1078" s="2206">
        <f t="shared" si="790"/>
        <v>50730</v>
      </c>
      <c r="N1078" s="2206">
        <f t="shared" si="791"/>
        <v>131670</v>
      </c>
      <c r="O1078" s="2206">
        <f t="shared" si="792"/>
        <v>41040</v>
      </c>
      <c r="P1078" s="2210">
        <v>57</v>
      </c>
      <c r="Q1078" s="2206">
        <v>890</v>
      </c>
      <c r="R1078" s="2206">
        <v>2310</v>
      </c>
      <c r="S1078" s="2206">
        <v>720</v>
      </c>
      <c r="T1078" s="2206">
        <f t="shared" si="782"/>
        <v>3920</v>
      </c>
      <c r="U1078" s="2206">
        <f t="shared" si="793"/>
        <v>223440</v>
      </c>
      <c r="V1078" s="2206">
        <f t="shared" si="794"/>
        <v>50730</v>
      </c>
      <c r="W1078" s="2206">
        <f t="shared" si="795"/>
        <v>131670</v>
      </c>
      <c r="X1078" s="2206">
        <f t="shared" si="796"/>
        <v>41040</v>
      </c>
      <c r="Y1078" s="2210">
        <f t="shared" si="819"/>
        <v>0</v>
      </c>
      <c r="Z1078" s="2207">
        <f t="shared" si="820"/>
        <v>0</v>
      </c>
      <c r="AA1078" s="2210"/>
      <c r="AB1078" s="2206"/>
      <c r="AC1078" s="2206"/>
      <c r="AD1078" s="2206"/>
      <c r="AE1078" s="2206">
        <f t="shared" si="783"/>
        <v>0</v>
      </c>
      <c r="AF1078" s="2206">
        <f t="shared" si="797"/>
        <v>0</v>
      </c>
      <c r="AG1078" s="2206">
        <f t="shared" si="798"/>
        <v>0</v>
      </c>
      <c r="AH1078" s="2206">
        <f t="shared" si="799"/>
        <v>0</v>
      </c>
      <c r="AI1078" s="2207">
        <f t="shared" si="800"/>
        <v>0</v>
      </c>
      <c r="AJ1078" s="2298"/>
      <c r="AK1078" s="2075"/>
      <c r="AL1078" s="2075"/>
      <c r="AM1078" s="2075"/>
      <c r="AN1078" s="2206">
        <f t="shared" si="784"/>
        <v>0</v>
      </c>
      <c r="AO1078" s="2206">
        <f t="shared" si="801"/>
        <v>0</v>
      </c>
      <c r="AP1078" s="2206">
        <f t="shared" si="802"/>
        <v>0</v>
      </c>
      <c r="AQ1078" s="2206">
        <f t="shared" si="803"/>
        <v>0</v>
      </c>
      <c r="AR1078" s="2206">
        <f t="shared" si="804"/>
        <v>0</v>
      </c>
      <c r="AS1078" s="2210"/>
      <c r="AT1078" s="2075"/>
      <c r="AU1078" s="2075"/>
      <c r="AV1078" s="2075"/>
      <c r="AW1078" s="2206">
        <f t="shared" si="785"/>
        <v>0</v>
      </c>
      <c r="AX1078" s="2206">
        <f t="shared" si="805"/>
        <v>0</v>
      </c>
      <c r="AY1078" s="2206">
        <f t="shared" si="806"/>
        <v>0</v>
      </c>
      <c r="AZ1078" s="2206">
        <f t="shared" si="807"/>
        <v>0</v>
      </c>
      <c r="BA1078" s="2206">
        <f t="shared" si="808"/>
        <v>0</v>
      </c>
      <c r="BB1078" s="2210">
        <f t="shared" si="821"/>
        <v>0</v>
      </c>
      <c r="BC1078" s="2207">
        <f t="shared" si="822"/>
        <v>0</v>
      </c>
      <c r="BD1078" s="2210">
        <f t="shared" si="780"/>
        <v>0</v>
      </c>
      <c r="BE1078" s="2207">
        <f t="shared" si="781"/>
        <v>0</v>
      </c>
      <c r="BF1078" s="2298">
        <v>0</v>
      </c>
      <c r="BG1078" s="2075">
        <v>0</v>
      </c>
      <c r="BH1078" s="2075">
        <v>0</v>
      </c>
      <c r="BI1078" s="2075">
        <v>0</v>
      </c>
      <c r="BJ1078" s="2206">
        <f t="shared" si="786"/>
        <v>0</v>
      </c>
      <c r="BK1078" s="2206">
        <f t="shared" si="809"/>
        <v>0</v>
      </c>
      <c r="BL1078" s="2206">
        <f t="shared" si="810"/>
        <v>0</v>
      </c>
      <c r="BM1078" s="2206">
        <f t="shared" si="811"/>
        <v>0</v>
      </c>
      <c r="BN1078" s="2206">
        <f t="shared" si="812"/>
        <v>0</v>
      </c>
      <c r="BO1078" s="2210">
        <v>0</v>
      </c>
      <c r="BP1078" s="2075">
        <v>0</v>
      </c>
      <c r="BQ1078" s="2075">
        <v>0</v>
      </c>
      <c r="BR1078" s="2075">
        <v>0</v>
      </c>
      <c r="BS1078" s="2206">
        <f t="shared" si="787"/>
        <v>0</v>
      </c>
      <c r="BT1078" s="2206">
        <f t="shared" si="813"/>
        <v>0</v>
      </c>
      <c r="BU1078" s="2206">
        <f t="shared" si="814"/>
        <v>0</v>
      </c>
      <c r="BV1078" s="2206">
        <f t="shared" si="815"/>
        <v>0</v>
      </c>
      <c r="BW1078" s="2206">
        <f t="shared" si="816"/>
        <v>0</v>
      </c>
      <c r="BX1078" s="2210">
        <f t="shared" si="823"/>
        <v>0</v>
      </c>
      <c r="BY1078" s="2207">
        <f t="shared" si="824"/>
        <v>0</v>
      </c>
      <c r="BZ1078" s="2211">
        <f t="shared" si="817"/>
        <v>0</v>
      </c>
      <c r="CA1078" s="2212">
        <f t="shared" si="818"/>
        <v>0</v>
      </c>
      <c r="CB1078" s="2083"/>
      <c r="CC1078" s="2083"/>
      <c r="CD1078" s="2237"/>
      <c r="CF1078" s="2200"/>
    </row>
    <row r="1079" spans="1:84" s="1974" customFormat="1" ht="18" customHeight="1" outlineLevel="1">
      <c r="B1079" s="2235"/>
      <c r="C1079" s="2201"/>
      <c r="D1079" s="2232" t="s">
        <v>3409</v>
      </c>
      <c r="E1079" s="2243"/>
      <c r="F1079" s="2204"/>
      <c r="G1079" s="2244"/>
      <c r="H1079" s="2206"/>
      <c r="I1079" s="2206"/>
      <c r="J1079" s="2206"/>
      <c r="K1079" s="2206">
        <f t="shared" si="788"/>
        <v>0</v>
      </c>
      <c r="L1079" s="2206">
        <f t="shared" si="789"/>
        <v>0</v>
      </c>
      <c r="M1079" s="2206">
        <f t="shared" si="790"/>
        <v>0</v>
      </c>
      <c r="N1079" s="2206">
        <f t="shared" si="791"/>
        <v>0</v>
      </c>
      <c r="O1079" s="2206">
        <f t="shared" si="792"/>
        <v>0</v>
      </c>
      <c r="P1079" s="2244"/>
      <c r="Q1079" s="2206"/>
      <c r="R1079" s="2206"/>
      <c r="S1079" s="2206"/>
      <c r="T1079" s="2206">
        <f t="shared" si="782"/>
        <v>0</v>
      </c>
      <c r="U1079" s="2206">
        <f t="shared" si="793"/>
        <v>0</v>
      </c>
      <c r="V1079" s="2206">
        <f t="shared" si="794"/>
        <v>0</v>
      </c>
      <c r="W1079" s="2206">
        <f t="shared" si="795"/>
        <v>0</v>
      </c>
      <c r="X1079" s="2206">
        <f t="shared" si="796"/>
        <v>0</v>
      </c>
      <c r="Y1079" s="2244">
        <f t="shared" si="819"/>
        <v>0</v>
      </c>
      <c r="Z1079" s="2207">
        <f t="shared" si="820"/>
        <v>0</v>
      </c>
      <c r="AA1079" s="2244"/>
      <c r="AB1079" s="2206"/>
      <c r="AC1079" s="2206"/>
      <c r="AD1079" s="2206"/>
      <c r="AE1079" s="2206">
        <f t="shared" si="783"/>
        <v>0</v>
      </c>
      <c r="AF1079" s="2206">
        <f t="shared" si="797"/>
        <v>0</v>
      </c>
      <c r="AG1079" s="2206">
        <f t="shared" si="798"/>
        <v>0</v>
      </c>
      <c r="AH1079" s="2206">
        <f t="shared" si="799"/>
        <v>0</v>
      </c>
      <c r="AI1079" s="2207">
        <f t="shared" si="800"/>
        <v>0</v>
      </c>
      <c r="AJ1079" s="2246"/>
      <c r="AK1079" s="2075"/>
      <c r="AL1079" s="2075"/>
      <c r="AM1079" s="2075"/>
      <c r="AN1079" s="2206">
        <f t="shared" si="784"/>
        <v>0</v>
      </c>
      <c r="AO1079" s="2206">
        <f t="shared" si="801"/>
        <v>0</v>
      </c>
      <c r="AP1079" s="2206">
        <f t="shared" si="802"/>
        <v>0</v>
      </c>
      <c r="AQ1079" s="2206">
        <f t="shared" si="803"/>
        <v>0</v>
      </c>
      <c r="AR1079" s="2206">
        <f t="shared" si="804"/>
        <v>0</v>
      </c>
      <c r="AS1079" s="2244"/>
      <c r="AT1079" s="2075"/>
      <c r="AU1079" s="2075"/>
      <c r="AV1079" s="2075"/>
      <c r="AW1079" s="2206">
        <f t="shared" si="785"/>
        <v>0</v>
      </c>
      <c r="AX1079" s="2206">
        <f t="shared" si="805"/>
        <v>0</v>
      </c>
      <c r="AY1079" s="2206">
        <f t="shared" si="806"/>
        <v>0</v>
      </c>
      <c r="AZ1079" s="2206">
        <f t="shared" si="807"/>
        <v>0</v>
      </c>
      <c r="BA1079" s="2206">
        <f t="shared" si="808"/>
        <v>0</v>
      </c>
      <c r="BB1079" s="2244">
        <f t="shared" si="821"/>
        <v>0</v>
      </c>
      <c r="BC1079" s="2207">
        <f t="shared" si="822"/>
        <v>0</v>
      </c>
      <c r="BD1079" s="2244">
        <f t="shared" si="780"/>
        <v>0</v>
      </c>
      <c r="BE1079" s="2207">
        <f t="shared" si="781"/>
        <v>0</v>
      </c>
      <c r="BF1079" s="2246">
        <v>0</v>
      </c>
      <c r="BG1079" s="2075">
        <v>0</v>
      </c>
      <c r="BH1079" s="2075">
        <v>0</v>
      </c>
      <c r="BI1079" s="2075">
        <v>0</v>
      </c>
      <c r="BJ1079" s="2206">
        <f t="shared" si="786"/>
        <v>0</v>
      </c>
      <c r="BK1079" s="2206">
        <f t="shared" si="809"/>
        <v>0</v>
      </c>
      <c r="BL1079" s="2206">
        <f t="shared" si="810"/>
        <v>0</v>
      </c>
      <c r="BM1079" s="2206">
        <f t="shared" si="811"/>
        <v>0</v>
      </c>
      <c r="BN1079" s="2206">
        <f t="shared" si="812"/>
        <v>0</v>
      </c>
      <c r="BO1079" s="2244">
        <v>0</v>
      </c>
      <c r="BP1079" s="2075">
        <v>0</v>
      </c>
      <c r="BQ1079" s="2075">
        <v>0</v>
      </c>
      <c r="BR1079" s="2075">
        <v>0</v>
      </c>
      <c r="BS1079" s="2206">
        <f t="shared" si="787"/>
        <v>0</v>
      </c>
      <c r="BT1079" s="2206">
        <f t="shared" si="813"/>
        <v>0</v>
      </c>
      <c r="BU1079" s="2206">
        <f t="shared" si="814"/>
        <v>0</v>
      </c>
      <c r="BV1079" s="2206">
        <f t="shared" si="815"/>
        <v>0</v>
      </c>
      <c r="BW1079" s="2206">
        <f t="shared" si="816"/>
        <v>0</v>
      </c>
      <c r="BX1079" s="2244">
        <f t="shared" si="823"/>
        <v>0</v>
      </c>
      <c r="BY1079" s="2207">
        <f t="shared" si="824"/>
        <v>0</v>
      </c>
      <c r="BZ1079" s="2211">
        <f t="shared" si="817"/>
        <v>0</v>
      </c>
      <c r="CA1079" s="2212">
        <f t="shared" si="818"/>
        <v>0</v>
      </c>
      <c r="CB1079" s="2083"/>
      <c r="CC1079" s="2083"/>
      <c r="CD1079" s="2237"/>
      <c r="CF1079" s="2200"/>
    </row>
    <row r="1080" spans="1:84" s="1974" customFormat="1" ht="18" customHeight="1" outlineLevel="1">
      <c r="A1080" s="1974" t="s">
        <v>4975</v>
      </c>
      <c r="B1080" s="2235" t="b">
        <v>1</v>
      </c>
      <c r="C1080" s="2201"/>
      <c r="D1080" s="2236" t="s">
        <v>3411</v>
      </c>
      <c r="E1080" s="2243" t="s">
        <v>3412</v>
      </c>
      <c r="F1080" s="2204" t="s">
        <v>444</v>
      </c>
      <c r="G1080" s="2210">
        <v>106.27999999999999</v>
      </c>
      <c r="H1080" s="2206">
        <v>7950</v>
      </c>
      <c r="I1080" s="2206">
        <v>40850</v>
      </c>
      <c r="J1080" s="2206">
        <v>8340</v>
      </c>
      <c r="K1080" s="2206">
        <f t="shared" si="788"/>
        <v>57140</v>
      </c>
      <c r="L1080" s="2206">
        <f t="shared" si="789"/>
        <v>6072839</v>
      </c>
      <c r="M1080" s="2206">
        <f t="shared" si="790"/>
        <v>844926</v>
      </c>
      <c r="N1080" s="2206">
        <f t="shared" si="791"/>
        <v>4341538</v>
      </c>
      <c r="O1080" s="2206">
        <f t="shared" si="792"/>
        <v>886375</v>
      </c>
      <c r="P1080" s="2210">
        <v>106.27999999999999</v>
      </c>
      <c r="Q1080" s="2206">
        <v>7950</v>
      </c>
      <c r="R1080" s="2206">
        <v>40850</v>
      </c>
      <c r="S1080" s="2206">
        <v>8340</v>
      </c>
      <c r="T1080" s="2206">
        <f t="shared" si="782"/>
        <v>57140</v>
      </c>
      <c r="U1080" s="2206">
        <f t="shared" si="793"/>
        <v>6072839</v>
      </c>
      <c r="V1080" s="2206">
        <f t="shared" si="794"/>
        <v>844926</v>
      </c>
      <c r="W1080" s="2206">
        <f t="shared" si="795"/>
        <v>4341538</v>
      </c>
      <c r="X1080" s="2206">
        <f t="shared" si="796"/>
        <v>886375</v>
      </c>
      <c r="Y1080" s="2210">
        <f t="shared" si="819"/>
        <v>0</v>
      </c>
      <c r="Z1080" s="2207">
        <f t="shared" si="820"/>
        <v>0</v>
      </c>
      <c r="AA1080" s="2210"/>
      <c r="AB1080" s="2206"/>
      <c r="AC1080" s="2206"/>
      <c r="AD1080" s="2206"/>
      <c r="AE1080" s="2206">
        <f t="shared" si="783"/>
        <v>0</v>
      </c>
      <c r="AF1080" s="2206">
        <f t="shared" si="797"/>
        <v>0</v>
      </c>
      <c r="AG1080" s="2206">
        <f t="shared" si="798"/>
        <v>0</v>
      </c>
      <c r="AH1080" s="2206">
        <f t="shared" si="799"/>
        <v>0</v>
      </c>
      <c r="AI1080" s="2207">
        <f t="shared" si="800"/>
        <v>0</v>
      </c>
      <c r="AJ1080" s="2298"/>
      <c r="AK1080" s="2075"/>
      <c r="AL1080" s="2075"/>
      <c r="AM1080" s="2075"/>
      <c r="AN1080" s="2206">
        <f t="shared" si="784"/>
        <v>0</v>
      </c>
      <c r="AO1080" s="2206">
        <f t="shared" si="801"/>
        <v>0</v>
      </c>
      <c r="AP1080" s="2206">
        <f t="shared" si="802"/>
        <v>0</v>
      </c>
      <c r="AQ1080" s="2206">
        <f t="shared" si="803"/>
        <v>0</v>
      </c>
      <c r="AR1080" s="2206">
        <f t="shared" si="804"/>
        <v>0</v>
      </c>
      <c r="AS1080" s="2210"/>
      <c r="AT1080" s="2075"/>
      <c r="AU1080" s="2075"/>
      <c r="AV1080" s="2075"/>
      <c r="AW1080" s="2206">
        <f t="shared" si="785"/>
        <v>0</v>
      </c>
      <c r="AX1080" s="2206">
        <f t="shared" si="805"/>
        <v>0</v>
      </c>
      <c r="AY1080" s="2206">
        <f t="shared" si="806"/>
        <v>0</v>
      </c>
      <c r="AZ1080" s="2206">
        <f t="shared" si="807"/>
        <v>0</v>
      </c>
      <c r="BA1080" s="2206">
        <f t="shared" si="808"/>
        <v>0</v>
      </c>
      <c r="BB1080" s="2210">
        <f t="shared" si="821"/>
        <v>0</v>
      </c>
      <c r="BC1080" s="2207">
        <f t="shared" si="822"/>
        <v>0</v>
      </c>
      <c r="BD1080" s="2210">
        <f t="shared" si="780"/>
        <v>0</v>
      </c>
      <c r="BE1080" s="2207">
        <f t="shared" si="781"/>
        <v>0</v>
      </c>
      <c r="BF1080" s="2298">
        <v>0</v>
      </c>
      <c r="BG1080" s="2075">
        <v>0</v>
      </c>
      <c r="BH1080" s="2075">
        <v>0</v>
      </c>
      <c r="BI1080" s="2075">
        <v>0</v>
      </c>
      <c r="BJ1080" s="2206">
        <f t="shared" si="786"/>
        <v>0</v>
      </c>
      <c r="BK1080" s="2206">
        <f t="shared" si="809"/>
        <v>0</v>
      </c>
      <c r="BL1080" s="2206">
        <f t="shared" si="810"/>
        <v>0</v>
      </c>
      <c r="BM1080" s="2206">
        <f t="shared" si="811"/>
        <v>0</v>
      </c>
      <c r="BN1080" s="2206">
        <f t="shared" si="812"/>
        <v>0</v>
      </c>
      <c r="BO1080" s="2210">
        <v>0</v>
      </c>
      <c r="BP1080" s="2075">
        <v>0</v>
      </c>
      <c r="BQ1080" s="2075">
        <v>0</v>
      </c>
      <c r="BR1080" s="2075">
        <v>0</v>
      </c>
      <c r="BS1080" s="2206">
        <f t="shared" si="787"/>
        <v>0</v>
      </c>
      <c r="BT1080" s="2206">
        <f t="shared" si="813"/>
        <v>0</v>
      </c>
      <c r="BU1080" s="2206">
        <f t="shared" si="814"/>
        <v>0</v>
      </c>
      <c r="BV1080" s="2206">
        <f t="shared" si="815"/>
        <v>0</v>
      </c>
      <c r="BW1080" s="2206">
        <f t="shared" si="816"/>
        <v>0</v>
      </c>
      <c r="BX1080" s="2210">
        <f t="shared" si="823"/>
        <v>0</v>
      </c>
      <c r="BY1080" s="2207">
        <f t="shared" si="824"/>
        <v>0</v>
      </c>
      <c r="BZ1080" s="2211">
        <f t="shared" si="817"/>
        <v>0</v>
      </c>
      <c r="CA1080" s="2212">
        <f t="shared" si="818"/>
        <v>0</v>
      </c>
      <c r="CB1080" s="2083"/>
      <c r="CC1080" s="2083"/>
      <c r="CD1080" s="2237"/>
      <c r="CF1080" s="2200"/>
    </row>
    <row r="1081" spans="1:84" s="1974" customFormat="1" ht="18" customHeight="1" outlineLevel="1">
      <c r="A1081" s="1974" t="s">
        <v>4976</v>
      </c>
      <c r="B1081" s="2235" t="b">
        <v>1</v>
      </c>
      <c r="C1081" s="2201"/>
      <c r="D1081" s="2236" t="s">
        <v>3414</v>
      </c>
      <c r="E1081" s="2243" t="s">
        <v>3412</v>
      </c>
      <c r="F1081" s="2204" t="s">
        <v>444</v>
      </c>
      <c r="G1081" s="2210">
        <v>415.88900000000001</v>
      </c>
      <c r="H1081" s="2206">
        <v>8200</v>
      </c>
      <c r="I1081" s="2206">
        <v>41870</v>
      </c>
      <c r="J1081" s="2206">
        <v>8410</v>
      </c>
      <c r="K1081" s="2206">
        <f t="shared" si="788"/>
        <v>58480</v>
      </c>
      <c r="L1081" s="2206">
        <f t="shared" si="789"/>
        <v>24321187</v>
      </c>
      <c r="M1081" s="2206">
        <f t="shared" si="790"/>
        <v>3410289</v>
      </c>
      <c r="N1081" s="2206">
        <f t="shared" si="791"/>
        <v>17413272</v>
      </c>
      <c r="O1081" s="2206">
        <f t="shared" si="792"/>
        <v>3497626</v>
      </c>
      <c r="P1081" s="2210">
        <v>415.88900000000001</v>
      </c>
      <c r="Q1081" s="2206">
        <v>8200</v>
      </c>
      <c r="R1081" s="2206">
        <v>41870</v>
      </c>
      <c r="S1081" s="2206">
        <v>8410</v>
      </c>
      <c r="T1081" s="2206">
        <f t="shared" si="782"/>
        <v>58480</v>
      </c>
      <c r="U1081" s="2206">
        <f t="shared" si="793"/>
        <v>24321187</v>
      </c>
      <c r="V1081" s="2206">
        <f t="shared" si="794"/>
        <v>3410289</v>
      </c>
      <c r="W1081" s="2206">
        <f t="shared" si="795"/>
        <v>17413272</v>
      </c>
      <c r="X1081" s="2206">
        <f t="shared" si="796"/>
        <v>3497626</v>
      </c>
      <c r="Y1081" s="2210">
        <f t="shared" si="819"/>
        <v>0</v>
      </c>
      <c r="Z1081" s="2207">
        <f t="shared" si="820"/>
        <v>0</v>
      </c>
      <c r="AA1081" s="2210"/>
      <c r="AB1081" s="2206"/>
      <c r="AC1081" s="2206"/>
      <c r="AD1081" s="2206"/>
      <c r="AE1081" s="2206">
        <f t="shared" si="783"/>
        <v>0</v>
      </c>
      <c r="AF1081" s="2206">
        <f t="shared" si="797"/>
        <v>0</v>
      </c>
      <c r="AG1081" s="2206">
        <f t="shared" si="798"/>
        <v>0</v>
      </c>
      <c r="AH1081" s="2206">
        <f t="shared" si="799"/>
        <v>0</v>
      </c>
      <c r="AI1081" s="2207">
        <f t="shared" si="800"/>
        <v>0</v>
      </c>
      <c r="AJ1081" s="2298"/>
      <c r="AK1081" s="2075"/>
      <c r="AL1081" s="2075"/>
      <c r="AM1081" s="2075"/>
      <c r="AN1081" s="2206">
        <f t="shared" si="784"/>
        <v>0</v>
      </c>
      <c r="AO1081" s="2206">
        <f t="shared" si="801"/>
        <v>0</v>
      </c>
      <c r="AP1081" s="2206">
        <f t="shared" si="802"/>
        <v>0</v>
      </c>
      <c r="AQ1081" s="2206">
        <f t="shared" si="803"/>
        <v>0</v>
      </c>
      <c r="AR1081" s="2206">
        <f t="shared" si="804"/>
        <v>0</v>
      </c>
      <c r="AS1081" s="2210"/>
      <c r="AT1081" s="2075"/>
      <c r="AU1081" s="2075"/>
      <c r="AV1081" s="2075"/>
      <c r="AW1081" s="2206">
        <f t="shared" si="785"/>
        <v>0</v>
      </c>
      <c r="AX1081" s="2206">
        <f t="shared" si="805"/>
        <v>0</v>
      </c>
      <c r="AY1081" s="2206">
        <f t="shared" si="806"/>
        <v>0</v>
      </c>
      <c r="AZ1081" s="2206">
        <f t="shared" si="807"/>
        <v>0</v>
      </c>
      <c r="BA1081" s="2206">
        <f t="shared" si="808"/>
        <v>0</v>
      </c>
      <c r="BB1081" s="2210">
        <f t="shared" si="821"/>
        <v>0</v>
      </c>
      <c r="BC1081" s="2207">
        <f t="shared" si="822"/>
        <v>0</v>
      </c>
      <c r="BD1081" s="2210">
        <f t="shared" si="780"/>
        <v>0</v>
      </c>
      <c r="BE1081" s="2207">
        <f t="shared" si="781"/>
        <v>0</v>
      </c>
      <c r="BF1081" s="2298">
        <v>0</v>
      </c>
      <c r="BG1081" s="2075">
        <v>0</v>
      </c>
      <c r="BH1081" s="2075">
        <v>0</v>
      </c>
      <c r="BI1081" s="2075">
        <v>0</v>
      </c>
      <c r="BJ1081" s="2206">
        <f t="shared" si="786"/>
        <v>0</v>
      </c>
      <c r="BK1081" s="2206">
        <f t="shared" si="809"/>
        <v>0</v>
      </c>
      <c r="BL1081" s="2206">
        <f t="shared" si="810"/>
        <v>0</v>
      </c>
      <c r="BM1081" s="2206">
        <f t="shared" si="811"/>
        <v>0</v>
      </c>
      <c r="BN1081" s="2206">
        <f t="shared" si="812"/>
        <v>0</v>
      </c>
      <c r="BO1081" s="2210">
        <v>0</v>
      </c>
      <c r="BP1081" s="2075">
        <v>0</v>
      </c>
      <c r="BQ1081" s="2075">
        <v>0</v>
      </c>
      <c r="BR1081" s="2075">
        <v>0</v>
      </c>
      <c r="BS1081" s="2206">
        <f t="shared" si="787"/>
        <v>0</v>
      </c>
      <c r="BT1081" s="2206">
        <f t="shared" si="813"/>
        <v>0</v>
      </c>
      <c r="BU1081" s="2206">
        <f t="shared" si="814"/>
        <v>0</v>
      </c>
      <c r="BV1081" s="2206">
        <f t="shared" si="815"/>
        <v>0</v>
      </c>
      <c r="BW1081" s="2206">
        <f t="shared" si="816"/>
        <v>0</v>
      </c>
      <c r="BX1081" s="2210">
        <f t="shared" si="823"/>
        <v>0</v>
      </c>
      <c r="BY1081" s="2207">
        <f t="shared" si="824"/>
        <v>0</v>
      </c>
      <c r="BZ1081" s="2211">
        <f t="shared" si="817"/>
        <v>0</v>
      </c>
      <c r="CA1081" s="2212">
        <f t="shared" si="818"/>
        <v>0</v>
      </c>
      <c r="CB1081" s="2083"/>
      <c r="CC1081" s="2083"/>
      <c r="CD1081" s="2237"/>
      <c r="CF1081" s="2200"/>
    </row>
    <row r="1082" spans="1:84" s="1974" customFormat="1" ht="18" customHeight="1" outlineLevel="1">
      <c r="A1082" s="1974" t="s">
        <v>4977</v>
      </c>
      <c r="B1082" s="2235" t="b">
        <v>0</v>
      </c>
      <c r="C1082" s="2201"/>
      <c r="D1082" s="2236" t="s">
        <v>3414</v>
      </c>
      <c r="E1082" s="2243" t="s">
        <v>3412</v>
      </c>
      <c r="F1082" s="2204" t="s">
        <v>380</v>
      </c>
      <c r="G1082" s="2210">
        <v>1101.46514662</v>
      </c>
      <c r="H1082" s="2206">
        <v>5550</v>
      </c>
      <c r="I1082" s="2206">
        <v>28560</v>
      </c>
      <c r="J1082" s="2206">
        <v>4620</v>
      </c>
      <c r="K1082" s="2206">
        <f t="shared" si="788"/>
        <v>38730</v>
      </c>
      <c r="L1082" s="2206">
        <f t="shared" si="789"/>
        <v>42659743</v>
      </c>
      <c r="M1082" s="2206">
        <f t="shared" si="790"/>
        <v>6113131</v>
      </c>
      <c r="N1082" s="2206">
        <f t="shared" si="791"/>
        <v>31457844</v>
      </c>
      <c r="O1082" s="2206">
        <f t="shared" si="792"/>
        <v>5088768</v>
      </c>
      <c r="P1082" s="2210">
        <v>1101.46514662</v>
      </c>
      <c r="Q1082" s="2206">
        <v>5550</v>
      </c>
      <c r="R1082" s="2206">
        <v>28560</v>
      </c>
      <c r="S1082" s="2206">
        <v>4620</v>
      </c>
      <c r="T1082" s="2206">
        <f t="shared" si="782"/>
        <v>38730</v>
      </c>
      <c r="U1082" s="2206">
        <f t="shared" si="793"/>
        <v>42659743</v>
      </c>
      <c r="V1082" s="2206">
        <f t="shared" si="794"/>
        <v>6113131</v>
      </c>
      <c r="W1082" s="2206">
        <f t="shared" si="795"/>
        <v>31457844</v>
      </c>
      <c r="X1082" s="2206">
        <f t="shared" si="796"/>
        <v>5088768</v>
      </c>
      <c r="Y1082" s="2210">
        <f t="shared" si="819"/>
        <v>0</v>
      </c>
      <c r="Z1082" s="2207">
        <f t="shared" si="820"/>
        <v>0</v>
      </c>
      <c r="AA1082" s="2210"/>
      <c r="AB1082" s="2206"/>
      <c r="AC1082" s="2206"/>
      <c r="AD1082" s="2206"/>
      <c r="AE1082" s="2206">
        <f t="shared" si="783"/>
        <v>0</v>
      </c>
      <c r="AF1082" s="2206">
        <f t="shared" si="797"/>
        <v>0</v>
      </c>
      <c r="AG1082" s="2206">
        <f t="shared" si="798"/>
        <v>0</v>
      </c>
      <c r="AH1082" s="2206">
        <f t="shared" si="799"/>
        <v>0</v>
      </c>
      <c r="AI1082" s="2207">
        <f t="shared" si="800"/>
        <v>0</v>
      </c>
      <c r="AJ1082" s="2298"/>
      <c r="AK1082" s="2075"/>
      <c r="AL1082" s="2075"/>
      <c r="AM1082" s="2075"/>
      <c r="AN1082" s="2206">
        <f t="shared" si="784"/>
        <v>0</v>
      </c>
      <c r="AO1082" s="2206">
        <f t="shared" si="801"/>
        <v>0</v>
      </c>
      <c r="AP1082" s="2206">
        <f t="shared" si="802"/>
        <v>0</v>
      </c>
      <c r="AQ1082" s="2206">
        <f t="shared" si="803"/>
        <v>0</v>
      </c>
      <c r="AR1082" s="2206">
        <f t="shared" si="804"/>
        <v>0</v>
      </c>
      <c r="AS1082" s="2210"/>
      <c r="AT1082" s="2075"/>
      <c r="AU1082" s="2075"/>
      <c r="AV1082" s="2075"/>
      <c r="AW1082" s="2206">
        <f t="shared" si="785"/>
        <v>0</v>
      </c>
      <c r="AX1082" s="2206">
        <f t="shared" si="805"/>
        <v>0</v>
      </c>
      <c r="AY1082" s="2206">
        <f t="shared" si="806"/>
        <v>0</v>
      </c>
      <c r="AZ1082" s="2206">
        <f t="shared" si="807"/>
        <v>0</v>
      </c>
      <c r="BA1082" s="2206">
        <f t="shared" si="808"/>
        <v>0</v>
      </c>
      <c r="BB1082" s="2210">
        <f t="shared" si="821"/>
        <v>0</v>
      </c>
      <c r="BC1082" s="2207">
        <f t="shared" si="822"/>
        <v>0</v>
      </c>
      <c r="BD1082" s="2210">
        <f t="shared" si="780"/>
        <v>0</v>
      </c>
      <c r="BE1082" s="2207">
        <f t="shared" si="781"/>
        <v>0</v>
      </c>
      <c r="BF1082" s="2298">
        <v>0</v>
      </c>
      <c r="BG1082" s="2075">
        <v>0</v>
      </c>
      <c r="BH1082" s="2075">
        <v>0</v>
      </c>
      <c r="BI1082" s="2075">
        <v>0</v>
      </c>
      <c r="BJ1082" s="2206">
        <f t="shared" si="786"/>
        <v>0</v>
      </c>
      <c r="BK1082" s="2206">
        <f t="shared" si="809"/>
        <v>0</v>
      </c>
      <c r="BL1082" s="2206">
        <f t="shared" si="810"/>
        <v>0</v>
      </c>
      <c r="BM1082" s="2206">
        <f t="shared" si="811"/>
        <v>0</v>
      </c>
      <c r="BN1082" s="2206">
        <f t="shared" si="812"/>
        <v>0</v>
      </c>
      <c r="BO1082" s="2210">
        <v>0</v>
      </c>
      <c r="BP1082" s="2075">
        <v>0</v>
      </c>
      <c r="BQ1082" s="2075">
        <v>0</v>
      </c>
      <c r="BR1082" s="2075">
        <v>0</v>
      </c>
      <c r="BS1082" s="2206">
        <f t="shared" si="787"/>
        <v>0</v>
      </c>
      <c r="BT1082" s="2206">
        <f t="shared" si="813"/>
        <v>0</v>
      </c>
      <c r="BU1082" s="2206">
        <f t="shared" si="814"/>
        <v>0</v>
      </c>
      <c r="BV1082" s="2206">
        <f t="shared" si="815"/>
        <v>0</v>
      </c>
      <c r="BW1082" s="2206">
        <f t="shared" si="816"/>
        <v>0</v>
      </c>
      <c r="BX1082" s="2210">
        <f t="shared" si="823"/>
        <v>0</v>
      </c>
      <c r="BY1082" s="2207">
        <f t="shared" si="824"/>
        <v>0</v>
      </c>
      <c r="BZ1082" s="2211">
        <f t="shared" si="817"/>
        <v>0</v>
      </c>
      <c r="CA1082" s="2212">
        <f t="shared" si="818"/>
        <v>0</v>
      </c>
      <c r="CB1082" s="2083"/>
      <c r="CC1082" s="2083"/>
      <c r="CD1082" s="2237"/>
      <c r="CF1082" s="2200"/>
    </row>
    <row r="1083" spans="1:84" s="1974" customFormat="1" ht="18" customHeight="1" outlineLevel="1">
      <c r="A1083" s="1974" t="s">
        <v>4978</v>
      </c>
      <c r="B1083" s="2235" t="b">
        <v>1</v>
      </c>
      <c r="C1083" s="2201"/>
      <c r="D1083" s="2236" t="s">
        <v>3417</v>
      </c>
      <c r="E1083" s="2243" t="s">
        <v>3412</v>
      </c>
      <c r="F1083" s="2204" t="s">
        <v>380</v>
      </c>
      <c r="G1083" s="2210">
        <v>277.25964242191736</v>
      </c>
      <c r="H1083" s="2206">
        <v>25160</v>
      </c>
      <c r="I1083" s="2206">
        <v>129100</v>
      </c>
      <c r="J1083" s="2206">
        <v>25570</v>
      </c>
      <c r="K1083" s="2206">
        <f t="shared" si="788"/>
        <v>179830</v>
      </c>
      <c r="L1083" s="2206">
        <f t="shared" si="789"/>
        <v>49859600</v>
      </c>
      <c r="M1083" s="2206">
        <f t="shared" si="790"/>
        <v>6975852</v>
      </c>
      <c r="N1083" s="2206">
        <f t="shared" si="791"/>
        <v>35794219</v>
      </c>
      <c r="O1083" s="2206">
        <f t="shared" si="792"/>
        <v>7089529</v>
      </c>
      <c r="P1083" s="2210">
        <v>277.25964242191736</v>
      </c>
      <c r="Q1083" s="2206">
        <v>25160</v>
      </c>
      <c r="R1083" s="2206">
        <v>129100</v>
      </c>
      <c r="S1083" s="2206">
        <v>25570</v>
      </c>
      <c r="T1083" s="2206">
        <f t="shared" si="782"/>
        <v>179830</v>
      </c>
      <c r="U1083" s="2206">
        <f t="shared" si="793"/>
        <v>49859600</v>
      </c>
      <c r="V1083" s="2206">
        <f t="shared" si="794"/>
        <v>6975852</v>
      </c>
      <c r="W1083" s="2206">
        <f t="shared" si="795"/>
        <v>35794219</v>
      </c>
      <c r="X1083" s="2206">
        <f t="shared" si="796"/>
        <v>7089529</v>
      </c>
      <c r="Y1083" s="2210">
        <f t="shared" si="819"/>
        <v>0</v>
      </c>
      <c r="Z1083" s="2207">
        <f t="shared" si="820"/>
        <v>0</v>
      </c>
      <c r="AA1083" s="2210"/>
      <c r="AB1083" s="2206"/>
      <c r="AC1083" s="2206"/>
      <c r="AD1083" s="2206"/>
      <c r="AE1083" s="2206">
        <f t="shared" si="783"/>
        <v>0</v>
      </c>
      <c r="AF1083" s="2206">
        <f t="shared" si="797"/>
        <v>0</v>
      </c>
      <c r="AG1083" s="2206">
        <f t="shared" si="798"/>
        <v>0</v>
      </c>
      <c r="AH1083" s="2206">
        <f t="shared" si="799"/>
        <v>0</v>
      </c>
      <c r="AI1083" s="2207">
        <f t="shared" si="800"/>
        <v>0</v>
      </c>
      <c r="AJ1083" s="2298"/>
      <c r="AK1083" s="2075"/>
      <c r="AL1083" s="2075"/>
      <c r="AM1083" s="2075"/>
      <c r="AN1083" s="2206">
        <f t="shared" si="784"/>
        <v>0</v>
      </c>
      <c r="AO1083" s="2206">
        <f t="shared" si="801"/>
        <v>0</v>
      </c>
      <c r="AP1083" s="2206">
        <f t="shared" si="802"/>
        <v>0</v>
      </c>
      <c r="AQ1083" s="2206">
        <f t="shared" si="803"/>
        <v>0</v>
      </c>
      <c r="AR1083" s="2206">
        <f t="shared" si="804"/>
        <v>0</v>
      </c>
      <c r="AS1083" s="2210"/>
      <c r="AT1083" s="2075"/>
      <c r="AU1083" s="2075"/>
      <c r="AV1083" s="2075"/>
      <c r="AW1083" s="2206">
        <f t="shared" si="785"/>
        <v>0</v>
      </c>
      <c r="AX1083" s="2206">
        <f t="shared" si="805"/>
        <v>0</v>
      </c>
      <c r="AY1083" s="2206">
        <f t="shared" si="806"/>
        <v>0</v>
      </c>
      <c r="AZ1083" s="2206">
        <f t="shared" si="807"/>
        <v>0</v>
      </c>
      <c r="BA1083" s="2206">
        <f t="shared" si="808"/>
        <v>0</v>
      </c>
      <c r="BB1083" s="2210">
        <f t="shared" si="821"/>
        <v>0</v>
      </c>
      <c r="BC1083" s="2207">
        <f t="shared" si="822"/>
        <v>0</v>
      </c>
      <c r="BD1083" s="2210">
        <f t="shared" si="780"/>
        <v>0</v>
      </c>
      <c r="BE1083" s="2207">
        <f t="shared" si="781"/>
        <v>0</v>
      </c>
      <c r="BF1083" s="2298">
        <v>0</v>
      </c>
      <c r="BG1083" s="2075">
        <v>0</v>
      </c>
      <c r="BH1083" s="2075">
        <v>0</v>
      </c>
      <c r="BI1083" s="2075">
        <v>0</v>
      </c>
      <c r="BJ1083" s="2206">
        <f t="shared" si="786"/>
        <v>0</v>
      </c>
      <c r="BK1083" s="2206">
        <f t="shared" si="809"/>
        <v>0</v>
      </c>
      <c r="BL1083" s="2206">
        <f t="shared" si="810"/>
        <v>0</v>
      </c>
      <c r="BM1083" s="2206">
        <f t="shared" si="811"/>
        <v>0</v>
      </c>
      <c r="BN1083" s="2206">
        <f t="shared" si="812"/>
        <v>0</v>
      </c>
      <c r="BO1083" s="2210">
        <v>0</v>
      </c>
      <c r="BP1083" s="2075">
        <v>0</v>
      </c>
      <c r="BQ1083" s="2075">
        <v>0</v>
      </c>
      <c r="BR1083" s="2075">
        <v>0</v>
      </c>
      <c r="BS1083" s="2206">
        <f t="shared" si="787"/>
        <v>0</v>
      </c>
      <c r="BT1083" s="2206">
        <f t="shared" si="813"/>
        <v>0</v>
      </c>
      <c r="BU1083" s="2206">
        <f t="shared" si="814"/>
        <v>0</v>
      </c>
      <c r="BV1083" s="2206">
        <f t="shared" si="815"/>
        <v>0</v>
      </c>
      <c r="BW1083" s="2206">
        <f t="shared" si="816"/>
        <v>0</v>
      </c>
      <c r="BX1083" s="2210">
        <f t="shared" si="823"/>
        <v>0</v>
      </c>
      <c r="BY1083" s="2207">
        <f t="shared" si="824"/>
        <v>0</v>
      </c>
      <c r="BZ1083" s="2211">
        <f t="shared" si="817"/>
        <v>0</v>
      </c>
      <c r="CA1083" s="2212">
        <f t="shared" si="818"/>
        <v>0</v>
      </c>
      <c r="CB1083" s="2083"/>
      <c r="CC1083" s="2083"/>
      <c r="CD1083" s="2237"/>
      <c r="CF1083" s="2200"/>
    </row>
    <row r="1084" spans="1:84" s="1974" customFormat="1" ht="18" customHeight="1" outlineLevel="1">
      <c r="A1084" s="1974" t="s">
        <v>4979</v>
      </c>
      <c r="B1084" s="2235" t="b">
        <v>1</v>
      </c>
      <c r="C1084" s="2201"/>
      <c r="D1084" s="2236" t="s">
        <v>3419</v>
      </c>
      <c r="E1084" s="2243" t="s">
        <v>3412</v>
      </c>
      <c r="F1084" s="2204" t="s">
        <v>380</v>
      </c>
      <c r="G1084" s="2210">
        <v>57</v>
      </c>
      <c r="H1084" s="2206">
        <v>16060</v>
      </c>
      <c r="I1084" s="2206">
        <v>82430</v>
      </c>
      <c r="J1084" s="2206">
        <v>13390</v>
      </c>
      <c r="K1084" s="2206">
        <f t="shared" si="788"/>
        <v>111880</v>
      </c>
      <c r="L1084" s="2206">
        <f t="shared" si="789"/>
        <v>6377160</v>
      </c>
      <c r="M1084" s="2206">
        <f t="shared" si="790"/>
        <v>915420</v>
      </c>
      <c r="N1084" s="2206">
        <f t="shared" si="791"/>
        <v>4698510</v>
      </c>
      <c r="O1084" s="2206">
        <f t="shared" si="792"/>
        <v>763230</v>
      </c>
      <c r="P1084" s="2210">
        <v>57</v>
      </c>
      <c r="Q1084" s="2206">
        <v>16060</v>
      </c>
      <c r="R1084" s="2206">
        <v>82430</v>
      </c>
      <c r="S1084" s="2206">
        <v>13390</v>
      </c>
      <c r="T1084" s="2206">
        <f t="shared" si="782"/>
        <v>111880</v>
      </c>
      <c r="U1084" s="2206">
        <f t="shared" si="793"/>
        <v>6377160</v>
      </c>
      <c r="V1084" s="2206">
        <f t="shared" si="794"/>
        <v>915420</v>
      </c>
      <c r="W1084" s="2206">
        <f t="shared" si="795"/>
        <v>4698510</v>
      </c>
      <c r="X1084" s="2206">
        <f t="shared" si="796"/>
        <v>763230</v>
      </c>
      <c r="Y1084" s="2210">
        <f t="shared" si="819"/>
        <v>0</v>
      </c>
      <c r="Z1084" s="2207">
        <f t="shared" si="820"/>
        <v>0</v>
      </c>
      <c r="AA1084" s="2210"/>
      <c r="AB1084" s="2206"/>
      <c r="AC1084" s="2206"/>
      <c r="AD1084" s="2206"/>
      <c r="AE1084" s="2206">
        <f t="shared" si="783"/>
        <v>0</v>
      </c>
      <c r="AF1084" s="2206">
        <f t="shared" si="797"/>
        <v>0</v>
      </c>
      <c r="AG1084" s="2206">
        <f t="shared" si="798"/>
        <v>0</v>
      </c>
      <c r="AH1084" s="2206">
        <f t="shared" si="799"/>
        <v>0</v>
      </c>
      <c r="AI1084" s="2207">
        <f t="shared" si="800"/>
        <v>0</v>
      </c>
      <c r="AJ1084" s="2298"/>
      <c r="AK1084" s="2075"/>
      <c r="AL1084" s="2075"/>
      <c r="AM1084" s="2075"/>
      <c r="AN1084" s="2206">
        <f t="shared" si="784"/>
        <v>0</v>
      </c>
      <c r="AO1084" s="2206">
        <f t="shared" si="801"/>
        <v>0</v>
      </c>
      <c r="AP1084" s="2206">
        <f t="shared" si="802"/>
        <v>0</v>
      </c>
      <c r="AQ1084" s="2206">
        <f t="shared" si="803"/>
        <v>0</v>
      </c>
      <c r="AR1084" s="2206">
        <f t="shared" si="804"/>
        <v>0</v>
      </c>
      <c r="AS1084" s="2210"/>
      <c r="AT1084" s="2075"/>
      <c r="AU1084" s="2075"/>
      <c r="AV1084" s="2075"/>
      <c r="AW1084" s="2206">
        <f t="shared" si="785"/>
        <v>0</v>
      </c>
      <c r="AX1084" s="2206">
        <f t="shared" si="805"/>
        <v>0</v>
      </c>
      <c r="AY1084" s="2206">
        <f t="shared" si="806"/>
        <v>0</v>
      </c>
      <c r="AZ1084" s="2206">
        <f t="shared" si="807"/>
        <v>0</v>
      </c>
      <c r="BA1084" s="2206">
        <f t="shared" si="808"/>
        <v>0</v>
      </c>
      <c r="BB1084" s="2210">
        <f t="shared" si="821"/>
        <v>0</v>
      </c>
      <c r="BC1084" s="2207">
        <f t="shared" si="822"/>
        <v>0</v>
      </c>
      <c r="BD1084" s="2210">
        <f t="shared" ref="BD1084:BD1147" si="825">AS1084-AA1084</f>
        <v>0</v>
      </c>
      <c r="BE1084" s="2207">
        <f t="shared" ref="BE1084:BE1147" si="826">+AX1084-AF1084</f>
        <v>0</v>
      </c>
      <c r="BF1084" s="2298">
        <v>0</v>
      </c>
      <c r="BG1084" s="2075">
        <v>0</v>
      </c>
      <c r="BH1084" s="2075">
        <v>0</v>
      </c>
      <c r="BI1084" s="2075">
        <v>0</v>
      </c>
      <c r="BJ1084" s="2206">
        <f t="shared" si="786"/>
        <v>0</v>
      </c>
      <c r="BK1084" s="2206">
        <f t="shared" si="809"/>
        <v>0</v>
      </c>
      <c r="BL1084" s="2206">
        <f t="shared" si="810"/>
        <v>0</v>
      </c>
      <c r="BM1084" s="2206">
        <f t="shared" si="811"/>
        <v>0</v>
      </c>
      <c r="BN1084" s="2206">
        <f t="shared" si="812"/>
        <v>0</v>
      </c>
      <c r="BO1084" s="2210">
        <v>0</v>
      </c>
      <c r="BP1084" s="2075">
        <v>0</v>
      </c>
      <c r="BQ1084" s="2075">
        <v>0</v>
      </c>
      <c r="BR1084" s="2075">
        <v>0</v>
      </c>
      <c r="BS1084" s="2206">
        <f t="shared" si="787"/>
        <v>0</v>
      </c>
      <c r="BT1084" s="2206">
        <f t="shared" si="813"/>
        <v>0</v>
      </c>
      <c r="BU1084" s="2206">
        <f t="shared" si="814"/>
        <v>0</v>
      </c>
      <c r="BV1084" s="2206">
        <f t="shared" si="815"/>
        <v>0</v>
      </c>
      <c r="BW1084" s="2206">
        <f t="shared" si="816"/>
        <v>0</v>
      </c>
      <c r="BX1084" s="2210">
        <f t="shared" si="823"/>
        <v>0</v>
      </c>
      <c r="BY1084" s="2207">
        <f t="shared" si="824"/>
        <v>0</v>
      </c>
      <c r="BZ1084" s="2211">
        <f t="shared" si="817"/>
        <v>0</v>
      </c>
      <c r="CA1084" s="2212">
        <f t="shared" si="818"/>
        <v>0</v>
      </c>
      <c r="CB1084" s="2083"/>
      <c r="CC1084" s="2083"/>
      <c r="CD1084" s="2237"/>
      <c r="CF1084" s="2200"/>
    </row>
    <row r="1085" spans="1:84" s="1974" customFormat="1" ht="18" customHeight="1" outlineLevel="1">
      <c r="B1085" s="2235"/>
      <c r="C1085" s="2201"/>
      <c r="D1085" s="2232" t="s">
        <v>3423</v>
      </c>
      <c r="E1085" s="2243"/>
      <c r="F1085" s="2204"/>
      <c r="G1085" s="2244"/>
      <c r="H1085" s="2206"/>
      <c r="I1085" s="2206"/>
      <c r="J1085" s="2206"/>
      <c r="K1085" s="2206">
        <f t="shared" si="788"/>
        <v>0</v>
      </c>
      <c r="L1085" s="2206">
        <f t="shared" si="789"/>
        <v>0</v>
      </c>
      <c r="M1085" s="2206">
        <f t="shared" si="790"/>
        <v>0</v>
      </c>
      <c r="N1085" s="2206">
        <f t="shared" si="791"/>
        <v>0</v>
      </c>
      <c r="O1085" s="2206">
        <f t="shared" si="792"/>
        <v>0</v>
      </c>
      <c r="P1085" s="2244"/>
      <c r="Q1085" s="2206"/>
      <c r="R1085" s="2206"/>
      <c r="S1085" s="2206"/>
      <c r="T1085" s="2206">
        <f t="shared" si="782"/>
        <v>0</v>
      </c>
      <c r="U1085" s="2206">
        <f t="shared" si="793"/>
        <v>0</v>
      </c>
      <c r="V1085" s="2206">
        <f t="shared" si="794"/>
        <v>0</v>
      </c>
      <c r="W1085" s="2206">
        <f t="shared" si="795"/>
        <v>0</v>
      </c>
      <c r="X1085" s="2206">
        <f t="shared" si="796"/>
        <v>0</v>
      </c>
      <c r="Y1085" s="2244">
        <f t="shared" si="819"/>
        <v>0</v>
      </c>
      <c r="Z1085" s="2207">
        <f t="shared" si="820"/>
        <v>0</v>
      </c>
      <c r="AA1085" s="2244"/>
      <c r="AB1085" s="2206"/>
      <c r="AC1085" s="2206"/>
      <c r="AD1085" s="2206"/>
      <c r="AE1085" s="2206">
        <f t="shared" si="783"/>
        <v>0</v>
      </c>
      <c r="AF1085" s="2206">
        <f t="shared" si="797"/>
        <v>0</v>
      </c>
      <c r="AG1085" s="2206">
        <f t="shared" si="798"/>
        <v>0</v>
      </c>
      <c r="AH1085" s="2206">
        <f t="shared" si="799"/>
        <v>0</v>
      </c>
      <c r="AI1085" s="2207">
        <f t="shared" si="800"/>
        <v>0</v>
      </c>
      <c r="AJ1085" s="2246"/>
      <c r="AK1085" s="2075"/>
      <c r="AL1085" s="2075"/>
      <c r="AM1085" s="2075"/>
      <c r="AN1085" s="2206">
        <f t="shared" si="784"/>
        <v>0</v>
      </c>
      <c r="AO1085" s="2206">
        <f t="shared" si="801"/>
        <v>0</v>
      </c>
      <c r="AP1085" s="2206">
        <f t="shared" si="802"/>
        <v>0</v>
      </c>
      <c r="AQ1085" s="2206">
        <f t="shared" si="803"/>
        <v>0</v>
      </c>
      <c r="AR1085" s="2206">
        <f t="shared" si="804"/>
        <v>0</v>
      </c>
      <c r="AS1085" s="2244"/>
      <c r="AT1085" s="2075"/>
      <c r="AU1085" s="2075"/>
      <c r="AV1085" s="2075"/>
      <c r="AW1085" s="2206">
        <f t="shared" si="785"/>
        <v>0</v>
      </c>
      <c r="AX1085" s="2206">
        <f t="shared" si="805"/>
        <v>0</v>
      </c>
      <c r="AY1085" s="2206">
        <f t="shared" si="806"/>
        <v>0</v>
      </c>
      <c r="AZ1085" s="2206">
        <f t="shared" si="807"/>
        <v>0</v>
      </c>
      <c r="BA1085" s="2206">
        <f t="shared" si="808"/>
        <v>0</v>
      </c>
      <c r="BB1085" s="2244">
        <f t="shared" si="821"/>
        <v>0</v>
      </c>
      <c r="BC1085" s="2207">
        <f t="shared" si="822"/>
        <v>0</v>
      </c>
      <c r="BD1085" s="2244">
        <f t="shared" si="825"/>
        <v>0</v>
      </c>
      <c r="BE1085" s="2207">
        <f t="shared" si="826"/>
        <v>0</v>
      </c>
      <c r="BF1085" s="2246">
        <v>0</v>
      </c>
      <c r="BG1085" s="2075">
        <v>0</v>
      </c>
      <c r="BH1085" s="2075">
        <v>0</v>
      </c>
      <c r="BI1085" s="2075">
        <v>0</v>
      </c>
      <c r="BJ1085" s="2206">
        <f t="shared" si="786"/>
        <v>0</v>
      </c>
      <c r="BK1085" s="2206">
        <f t="shared" si="809"/>
        <v>0</v>
      </c>
      <c r="BL1085" s="2206">
        <f t="shared" si="810"/>
        <v>0</v>
      </c>
      <c r="BM1085" s="2206">
        <f t="shared" si="811"/>
        <v>0</v>
      </c>
      <c r="BN1085" s="2206">
        <f t="shared" si="812"/>
        <v>0</v>
      </c>
      <c r="BO1085" s="2244">
        <v>0</v>
      </c>
      <c r="BP1085" s="2075">
        <v>0</v>
      </c>
      <c r="BQ1085" s="2075">
        <v>0</v>
      </c>
      <c r="BR1085" s="2075">
        <v>0</v>
      </c>
      <c r="BS1085" s="2206">
        <f t="shared" si="787"/>
        <v>0</v>
      </c>
      <c r="BT1085" s="2206">
        <f t="shared" si="813"/>
        <v>0</v>
      </c>
      <c r="BU1085" s="2206">
        <f t="shared" si="814"/>
        <v>0</v>
      </c>
      <c r="BV1085" s="2206">
        <f t="shared" si="815"/>
        <v>0</v>
      </c>
      <c r="BW1085" s="2206">
        <f t="shared" si="816"/>
        <v>0</v>
      </c>
      <c r="BX1085" s="2244">
        <f t="shared" si="823"/>
        <v>0</v>
      </c>
      <c r="BY1085" s="2207">
        <f t="shared" si="824"/>
        <v>0</v>
      </c>
      <c r="BZ1085" s="2211">
        <f t="shared" si="817"/>
        <v>0</v>
      </c>
      <c r="CA1085" s="2212">
        <f t="shared" si="818"/>
        <v>0</v>
      </c>
      <c r="CB1085" s="2083"/>
      <c r="CC1085" s="2083"/>
      <c r="CD1085" s="2237"/>
      <c r="CF1085" s="2200"/>
    </row>
    <row r="1086" spans="1:84" s="1974" customFormat="1" ht="18" customHeight="1" outlineLevel="1">
      <c r="A1086" s="1974" t="s">
        <v>4980</v>
      </c>
      <c r="B1086" s="2235" t="b">
        <v>1</v>
      </c>
      <c r="C1086" s="2201"/>
      <c r="D1086" s="2236" t="s">
        <v>3425</v>
      </c>
      <c r="E1086" s="2243" t="s">
        <v>3426</v>
      </c>
      <c r="F1086" s="2204" t="s">
        <v>444</v>
      </c>
      <c r="G1086" s="2210">
        <v>106.27999999999999</v>
      </c>
      <c r="H1086" s="2206">
        <v>230</v>
      </c>
      <c r="I1086" s="2206">
        <v>630</v>
      </c>
      <c r="J1086" s="2206">
        <v>1670</v>
      </c>
      <c r="K1086" s="2206">
        <f t="shared" si="788"/>
        <v>2530</v>
      </c>
      <c r="L1086" s="2206">
        <f t="shared" si="789"/>
        <v>268887</v>
      </c>
      <c r="M1086" s="2206">
        <f t="shared" si="790"/>
        <v>24444</v>
      </c>
      <c r="N1086" s="2206">
        <f t="shared" si="791"/>
        <v>66956</v>
      </c>
      <c r="O1086" s="2206">
        <f t="shared" si="792"/>
        <v>177487</v>
      </c>
      <c r="P1086" s="2210">
        <v>106.27999999999999</v>
      </c>
      <c r="Q1086" s="2206">
        <v>230</v>
      </c>
      <c r="R1086" s="2206">
        <v>630</v>
      </c>
      <c r="S1086" s="2206">
        <v>1670</v>
      </c>
      <c r="T1086" s="2206">
        <f t="shared" si="782"/>
        <v>2530</v>
      </c>
      <c r="U1086" s="2206">
        <f t="shared" si="793"/>
        <v>268887</v>
      </c>
      <c r="V1086" s="2206">
        <f t="shared" si="794"/>
        <v>24444</v>
      </c>
      <c r="W1086" s="2206">
        <f t="shared" si="795"/>
        <v>66956</v>
      </c>
      <c r="X1086" s="2206">
        <f t="shared" si="796"/>
        <v>177487</v>
      </c>
      <c r="Y1086" s="2210">
        <f t="shared" si="819"/>
        <v>0</v>
      </c>
      <c r="Z1086" s="2207">
        <f t="shared" si="820"/>
        <v>0</v>
      </c>
      <c r="AA1086" s="2210"/>
      <c r="AB1086" s="2206"/>
      <c r="AC1086" s="2206"/>
      <c r="AD1086" s="2206"/>
      <c r="AE1086" s="2206">
        <f t="shared" si="783"/>
        <v>0</v>
      </c>
      <c r="AF1086" s="2206">
        <f t="shared" si="797"/>
        <v>0</v>
      </c>
      <c r="AG1086" s="2206">
        <f t="shared" si="798"/>
        <v>0</v>
      </c>
      <c r="AH1086" s="2206">
        <f t="shared" si="799"/>
        <v>0</v>
      </c>
      <c r="AI1086" s="2207">
        <f t="shared" si="800"/>
        <v>0</v>
      </c>
      <c r="AJ1086" s="2298"/>
      <c r="AK1086" s="2075"/>
      <c r="AL1086" s="2075"/>
      <c r="AM1086" s="2075"/>
      <c r="AN1086" s="2206">
        <f t="shared" si="784"/>
        <v>0</v>
      </c>
      <c r="AO1086" s="2206">
        <f t="shared" si="801"/>
        <v>0</v>
      </c>
      <c r="AP1086" s="2206">
        <f t="shared" si="802"/>
        <v>0</v>
      </c>
      <c r="AQ1086" s="2206">
        <f t="shared" si="803"/>
        <v>0</v>
      </c>
      <c r="AR1086" s="2206">
        <f t="shared" si="804"/>
        <v>0</v>
      </c>
      <c r="AS1086" s="2210"/>
      <c r="AT1086" s="2075"/>
      <c r="AU1086" s="2075"/>
      <c r="AV1086" s="2075"/>
      <c r="AW1086" s="2206">
        <f t="shared" si="785"/>
        <v>0</v>
      </c>
      <c r="AX1086" s="2206">
        <f t="shared" si="805"/>
        <v>0</v>
      </c>
      <c r="AY1086" s="2206">
        <f t="shared" si="806"/>
        <v>0</v>
      </c>
      <c r="AZ1086" s="2206">
        <f t="shared" si="807"/>
        <v>0</v>
      </c>
      <c r="BA1086" s="2206">
        <f t="shared" si="808"/>
        <v>0</v>
      </c>
      <c r="BB1086" s="2210">
        <f t="shared" si="821"/>
        <v>0</v>
      </c>
      <c r="BC1086" s="2207">
        <f t="shared" si="822"/>
        <v>0</v>
      </c>
      <c r="BD1086" s="2210">
        <f t="shared" si="825"/>
        <v>0</v>
      </c>
      <c r="BE1086" s="2207">
        <f t="shared" si="826"/>
        <v>0</v>
      </c>
      <c r="BF1086" s="2298">
        <v>0</v>
      </c>
      <c r="BG1086" s="2075">
        <v>0</v>
      </c>
      <c r="BH1086" s="2075">
        <v>0</v>
      </c>
      <c r="BI1086" s="2075">
        <v>0</v>
      </c>
      <c r="BJ1086" s="2206">
        <f t="shared" si="786"/>
        <v>0</v>
      </c>
      <c r="BK1086" s="2206">
        <f t="shared" si="809"/>
        <v>0</v>
      </c>
      <c r="BL1086" s="2206">
        <f t="shared" si="810"/>
        <v>0</v>
      </c>
      <c r="BM1086" s="2206">
        <f t="shared" si="811"/>
        <v>0</v>
      </c>
      <c r="BN1086" s="2206">
        <f t="shared" si="812"/>
        <v>0</v>
      </c>
      <c r="BO1086" s="2210">
        <v>0</v>
      </c>
      <c r="BP1086" s="2075">
        <v>0</v>
      </c>
      <c r="BQ1086" s="2075">
        <v>0</v>
      </c>
      <c r="BR1086" s="2075">
        <v>0</v>
      </c>
      <c r="BS1086" s="2206">
        <f t="shared" si="787"/>
        <v>0</v>
      </c>
      <c r="BT1086" s="2206">
        <f t="shared" si="813"/>
        <v>0</v>
      </c>
      <c r="BU1086" s="2206">
        <f t="shared" si="814"/>
        <v>0</v>
      </c>
      <c r="BV1086" s="2206">
        <f t="shared" si="815"/>
        <v>0</v>
      </c>
      <c r="BW1086" s="2206">
        <f t="shared" si="816"/>
        <v>0</v>
      </c>
      <c r="BX1086" s="2210">
        <f t="shared" si="823"/>
        <v>0</v>
      </c>
      <c r="BY1086" s="2207">
        <f t="shared" si="824"/>
        <v>0</v>
      </c>
      <c r="BZ1086" s="2211">
        <f t="shared" si="817"/>
        <v>0</v>
      </c>
      <c r="CA1086" s="2212">
        <f t="shared" si="818"/>
        <v>0</v>
      </c>
      <c r="CB1086" s="2083"/>
      <c r="CC1086" s="2083"/>
      <c r="CD1086" s="2237"/>
      <c r="CF1086" s="2200"/>
    </row>
    <row r="1087" spans="1:84" s="1974" customFormat="1" ht="18" customHeight="1" outlineLevel="1">
      <c r="A1087" s="1974" t="s">
        <v>4981</v>
      </c>
      <c r="B1087" s="2235" t="b">
        <v>1</v>
      </c>
      <c r="C1087" s="2201"/>
      <c r="D1087" s="2236" t="s">
        <v>3428</v>
      </c>
      <c r="E1087" s="2243" t="s">
        <v>3429</v>
      </c>
      <c r="F1087" s="2204" t="s">
        <v>444</v>
      </c>
      <c r="G1087" s="2210">
        <v>415.88900000000001</v>
      </c>
      <c r="H1087" s="2206">
        <v>1140</v>
      </c>
      <c r="I1087" s="2206">
        <v>2410</v>
      </c>
      <c r="J1087" s="2206">
        <v>470</v>
      </c>
      <c r="K1087" s="2206">
        <f t="shared" si="788"/>
        <v>4020</v>
      </c>
      <c r="L1087" s="2206">
        <f t="shared" si="789"/>
        <v>1671872</v>
      </c>
      <c r="M1087" s="2206">
        <f t="shared" si="790"/>
        <v>474113</v>
      </c>
      <c r="N1087" s="2206">
        <f t="shared" si="791"/>
        <v>1002292</v>
      </c>
      <c r="O1087" s="2206">
        <f t="shared" si="792"/>
        <v>195467</v>
      </c>
      <c r="P1087" s="2210">
        <v>415.88900000000001</v>
      </c>
      <c r="Q1087" s="2206">
        <v>1140</v>
      </c>
      <c r="R1087" s="2206">
        <v>2410</v>
      </c>
      <c r="S1087" s="2206">
        <v>470</v>
      </c>
      <c r="T1087" s="2206">
        <f t="shared" si="782"/>
        <v>4020</v>
      </c>
      <c r="U1087" s="2206">
        <f t="shared" si="793"/>
        <v>1671872</v>
      </c>
      <c r="V1087" s="2206">
        <f t="shared" si="794"/>
        <v>474113</v>
      </c>
      <c r="W1087" s="2206">
        <f t="shared" si="795"/>
        <v>1002292</v>
      </c>
      <c r="X1087" s="2206">
        <f t="shared" si="796"/>
        <v>195467</v>
      </c>
      <c r="Y1087" s="2210">
        <f t="shared" si="819"/>
        <v>0</v>
      </c>
      <c r="Z1087" s="2207">
        <f t="shared" si="820"/>
        <v>0</v>
      </c>
      <c r="AA1087" s="2210"/>
      <c r="AB1087" s="2206"/>
      <c r="AC1087" s="2206"/>
      <c r="AD1087" s="2206"/>
      <c r="AE1087" s="2206">
        <f t="shared" si="783"/>
        <v>0</v>
      </c>
      <c r="AF1087" s="2206">
        <f t="shared" si="797"/>
        <v>0</v>
      </c>
      <c r="AG1087" s="2206">
        <f t="shared" si="798"/>
        <v>0</v>
      </c>
      <c r="AH1087" s="2206">
        <f t="shared" si="799"/>
        <v>0</v>
      </c>
      <c r="AI1087" s="2207">
        <f t="shared" si="800"/>
        <v>0</v>
      </c>
      <c r="AJ1087" s="2298"/>
      <c r="AK1087" s="2075"/>
      <c r="AL1087" s="2075"/>
      <c r="AM1087" s="2075"/>
      <c r="AN1087" s="2206">
        <f t="shared" si="784"/>
        <v>0</v>
      </c>
      <c r="AO1087" s="2206">
        <f t="shared" si="801"/>
        <v>0</v>
      </c>
      <c r="AP1087" s="2206">
        <f t="shared" si="802"/>
        <v>0</v>
      </c>
      <c r="AQ1087" s="2206">
        <f t="shared" si="803"/>
        <v>0</v>
      </c>
      <c r="AR1087" s="2206">
        <f t="shared" si="804"/>
        <v>0</v>
      </c>
      <c r="AS1087" s="2210"/>
      <c r="AT1087" s="2075"/>
      <c r="AU1087" s="2075"/>
      <c r="AV1087" s="2075"/>
      <c r="AW1087" s="2206">
        <f t="shared" si="785"/>
        <v>0</v>
      </c>
      <c r="AX1087" s="2206">
        <f t="shared" si="805"/>
        <v>0</v>
      </c>
      <c r="AY1087" s="2206">
        <f t="shared" si="806"/>
        <v>0</v>
      </c>
      <c r="AZ1087" s="2206">
        <f t="shared" si="807"/>
        <v>0</v>
      </c>
      <c r="BA1087" s="2206">
        <f t="shared" si="808"/>
        <v>0</v>
      </c>
      <c r="BB1087" s="2210">
        <f t="shared" si="821"/>
        <v>0</v>
      </c>
      <c r="BC1087" s="2207">
        <f t="shared" si="822"/>
        <v>0</v>
      </c>
      <c r="BD1087" s="2210">
        <f t="shared" si="825"/>
        <v>0</v>
      </c>
      <c r="BE1087" s="2207">
        <f t="shared" si="826"/>
        <v>0</v>
      </c>
      <c r="BF1087" s="2298">
        <v>0</v>
      </c>
      <c r="BG1087" s="2075">
        <v>0</v>
      </c>
      <c r="BH1087" s="2075">
        <v>0</v>
      </c>
      <c r="BI1087" s="2075">
        <v>0</v>
      </c>
      <c r="BJ1087" s="2206">
        <f t="shared" si="786"/>
        <v>0</v>
      </c>
      <c r="BK1087" s="2206">
        <f t="shared" si="809"/>
        <v>0</v>
      </c>
      <c r="BL1087" s="2206">
        <f t="shared" si="810"/>
        <v>0</v>
      </c>
      <c r="BM1087" s="2206">
        <f t="shared" si="811"/>
        <v>0</v>
      </c>
      <c r="BN1087" s="2206">
        <f t="shared" si="812"/>
        <v>0</v>
      </c>
      <c r="BO1087" s="2210">
        <v>0</v>
      </c>
      <c r="BP1087" s="2075">
        <v>0</v>
      </c>
      <c r="BQ1087" s="2075">
        <v>0</v>
      </c>
      <c r="BR1087" s="2075">
        <v>0</v>
      </c>
      <c r="BS1087" s="2206">
        <f t="shared" si="787"/>
        <v>0</v>
      </c>
      <c r="BT1087" s="2206">
        <f t="shared" si="813"/>
        <v>0</v>
      </c>
      <c r="BU1087" s="2206">
        <f t="shared" si="814"/>
        <v>0</v>
      </c>
      <c r="BV1087" s="2206">
        <f t="shared" si="815"/>
        <v>0</v>
      </c>
      <c r="BW1087" s="2206">
        <f t="shared" si="816"/>
        <v>0</v>
      </c>
      <c r="BX1087" s="2210">
        <f t="shared" si="823"/>
        <v>0</v>
      </c>
      <c r="BY1087" s="2207">
        <f t="shared" si="824"/>
        <v>0</v>
      </c>
      <c r="BZ1087" s="2211">
        <f t="shared" si="817"/>
        <v>0</v>
      </c>
      <c r="CA1087" s="2212">
        <f t="shared" si="818"/>
        <v>0</v>
      </c>
      <c r="CB1087" s="2083"/>
      <c r="CC1087" s="2083"/>
      <c r="CD1087" s="2237"/>
      <c r="CF1087" s="2200"/>
    </row>
    <row r="1088" spans="1:84" s="1974" customFormat="1" ht="18" customHeight="1" outlineLevel="1">
      <c r="A1088" s="1974" t="s">
        <v>4982</v>
      </c>
      <c r="B1088" s="2235" t="b">
        <v>0</v>
      </c>
      <c r="C1088" s="2201"/>
      <c r="D1088" s="2236" t="s">
        <v>3428</v>
      </c>
      <c r="E1088" s="2243" t="s">
        <v>3429</v>
      </c>
      <c r="F1088" s="2204" t="s">
        <v>380</v>
      </c>
      <c r="G1088" s="2210">
        <v>1101.4649999999999</v>
      </c>
      <c r="H1088" s="2206">
        <v>490</v>
      </c>
      <c r="I1088" s="2206">
        <v>2200</v>
      </c>
      <c r="J1088" s="2206">
        <v>380</v>
      </c>
      <c r="K1088" s="2206">
        <f t="shared" si="788"/>
        <v>3070</v>
      </c>
      <c r="L1088" s="2206">
        <f t="shared" si="789"/>
        <v>3381496</v>
      </c>
      <c r="M1088" s="2206">
        <f t="shared" si="790"/>
        <v>539717</v>
      </c>
      <c r="N1088" s="2206">
        <f t="shared" si="791"/>
        <v>2423223</v>
      </c>
      <c r="O1088" s="2206">
        <f t="shared" si="792"/>
        <v>418556</v>
      </c>
      <c r="P1088" s="2210">
        <v>1101.4649999999999</v>
      </c>
      <c r="Q1088" s="2206">
        <v>490</v>
      </c>
      <c r="R1088" s="2206">
        <v>2200</v>
      </c>
      <c r="S1088" s="2206">
        <v>380</v>
      </c>
      <c r="T1088" s="2206">
        <f t="shared" si="782"/>
        <v>3070</v>
      </c>
      <c r="U1088" s="2206">
        <f t="shared" si="793"/>
        <v>3381496</v>
      </c>
      <c r="V1088" s="2206">
        <f t="shared" si="794"/>
        <v>539717</v>
      </c>
      <c r="W1088" s="2206">
        <f t="shared" si="795"/>
        <v>2423223</v>
      </c>
      <c r="X1088" s="2206">
        <f t="shared" si="796"/>
        <v>418556</v>
      </c>
      <c r="Y1088" s="2210">
        <f t="shared" si="819"/>
        <v>0</v>
      </c>
      <c r="Z1088" s="2207">
        <f t="shared" si="820"/>
        <v>0</v>
      </c>
      <c r="AA1088" s="2210"/>
      <c r="AB1088" s="2206"/>
      <c r="AC1088" s="2206"/>
      <c r="AD1088" s="2206"/>
      <c r="AE1088" s="2206">
        <f t="shared" si="783"/>
        <v>0</v>
      </c>
      <c r="AF1088" s="2206">
        <f t="shared" si="797"/>
        <v>0</v>
      </c>
      <c r="AG1088" s="2206">
        <f t="shared" si="798"/>
        <v>0</v>
      </c>
      <c r="AH1088" s="2206">
        <f t="shared" si="799"/>
        <v>0</v>
      </c>
      <c r="AI1088" s="2207">
        <f t="shared" si="800"/>
        <v>0</v>
      </c>
      <c r="AJ1088" s="2298"/>
      <c r="AK1088" s="2075"/>
      <c r="AL1088" s="2075"/>
      <c r="AM1088" s="2075"/>
      <c r="AN1088" s="2206">
        <f t="shared" si="784"/>
        <v>0</v>
      </c>
      <c r="AO1088" s="2206">
        <f t="shared" si="801"/>
        <v>0</v>
      </c>
      <c r="AP1088" s="2206">
        <f t="shared" si="802"/>
        <v>0</v>
      </c>
      <c r="AQ1088" s="2206">
        <f t="shared" si="803"/>
        <v>0</v>
      </c>
      <c r="AR1088" s="2206">
        <f t="shared" si="804"/>
        <v>0</v>
      </c>
      <c r="AS1088" s="2210"/>
      <c r="AT1088" s="2075"/>
      <c r="AU1088" s="2075"/>
      <c r="AV1088" s="2075"/>
      <c r="AW1088" s="2206">
        <f t="shared" si="785"/>
        <v>0</v>
      </c>
      <c r="AX1088" s="2206">
        <f t="shared" si="805"/>
        <v>0</v>
      </c>
      <c r="AY1088" s="2206">
        <f t="shared" si="806"/>
        <v>0</v>
      </c>
      <c r="AZ1088" s="2206">
        <f t="shared" si="807"/>
        <v>0</v>
      </c>
      <c r="BA1088" s="2206">
        <f t="shared" si="808"/>
        <v>0</v>
      </c>
      <c r="BB1088" s="2210">
        <f t="shared" si="821"/>
        <v>0</v>
      </c>
      <c r="BC1088" s="2207">
        <f t="shared" si="822"/>
        <v>0</v>
      </c>
      <c r="BD1088" s="2210">
        <f t="shared" si="825"/>
        <v>0</v>
      </c>
      <c r="BE1088" s="2207">
        <f t="shared" si="826"/>
        <v>0</v>
      </c>
      <c r="BF1088" s="2298">
        <v>0</v>
      </c>
      <c r="BG1088" s="2075">
        <v>0</v>
      </c>
      <c r="BH1088" s="2075">
        <v>0</v>
      </c>
      <c r="BI1088" s="2075">
        <v>0</v>
      </c>
      <c r="BJ1088" s="2206">
        <f t="shared" si="786"/>
        <v>0</v>
      </c>
      <c r="BK1088" s="2206">
        <f t="shared" si="809"/>
        <v>0</v>
      </c>
      <c r="BL1088" s="2206">
        <f t="shared" si="810"/>
        <v>0</v>
      </c>
      <c r="BM1088" s="2206">
        <f t="shared" si="811"/>
        <v>0</v>
      </c>
      <c r="BN1088" s="2206">
        <f t="shared" si="812"/>
        <v>0</v>
      </c>
      <c r="BO1088" s="2210">
        <v>0</v>
      </c>
      <c r="BP1088" s="2075">
        <v>0</v>
      </c>
      <c r="BQ1088" s="2075">
        <v>0</v>
      </c>
      <c r="BR1088" s="2075">
        <v>0</v>
      </c>
      <c r="BS1088" s="2206">
        <f t="shared" si="787"/>
        <v>0</v>
      </c>
      <c r="BT1088" s="2206">
        <f t="shared" si="813"/>
        <v>0</v>
      </c>
      <c r="BU1088" s="2206">
        <f t="shared" si="814"/>
        <v>0</v>
      </c>
      <c r="BV1088" s="2206">
        <f t="shared" si="815"/>
        <v>0</v>
      </c>
      <c r="BW1088" s="2206">
        <f t="shared" si="816"/>
        <v>0</v>
      </c>
      <c r="BX1088" s="2210">
        <f t="shared" si="823"/>
        <v>0</v>
      </c>
      <c r="BY1088" s="2207">
        <f t="shared" si="824"/>
        <v>0</v>
      </c>
      <c r="BZ1088" s="2211">
        <f t="shared" si="817"/>
        <v>0</v>
      </c>
      <c r="CA1088" s="2212">
        <f t="shared" si="818"/>
        <v>0</v>
      </c>
      <c r="CB1088" s="2083"/>
      <c r="CC1088" s="2083"/>
      <c r="CD1088" s="2237"/>
      <c r="CF1088" s="2200"/>
    </row>
    <row r="1089" spans="1:84" s="1974" customFormat="1" ht="18" customHeight="1" outlineLevel="1">
      <c r="A1089" s="1974" t="s">
        <v>4983</v>
      </c>
      <c r="B1089" s="2235" t="b">
        <v>1</v>
      </c>
      <c r="C1089" s="2201"/>
      <c r="D1089" s="2236" t="s">
        <v>3432</v>
      </c>
      <c r="E1089" s="2243" t="s">
        <v>3433</v>
      </c>
      <c r="F1089" s="2204" t="s">
        <v>444</v>
      </c>
      <c r="G1089" s="2210">
        <v>415.88900000000001</v>
      </c>
      <c r="H1089" s="2206">
        <v>600</v>
      </c>
      <c r="I1089" s="2206">
        <v>160</v>
      </c>
      <c r="J1089" s="2206">
        <v>3580</v>
      </c>
      <c r="K1089" s="2206">
        <f t="shared" si="788"/>
        <v>4340</v>
      </c>
      <c r="L1089" s="2206">
        <f t="shared" si="789"/>
        <v>1804957</v>
      </c>
      <c r="M1089" s="2206">
        <f t="shared" si="790"/>
        <v>249533</v>
      </c>
      <c r="N1089" s="2206">
        <f t="shared" si="791"/>
        <v>66542</v>
      </c>
      <c r="O1089" s="2206">
        <f t="shared" si="792"/>
        <v>1488882</v>
      </c>
      <c r="P1089" s="2210">
        <v>415.88900000000001</v>
      </c>
      <c r="Q1089" s="2206">
        <v>600</v>
      </c>
      <c r="R1089" s="2206">
        <v>160</v>
      </c>
      <c r="S1089" s="2206">
        <v>3580</v>
      </c>
      <c r="T1089" s="2206">
        <f t="shared" si="782"/>
        <v>4340</v>
      </c>
      <c r="U1089" s="2206">
        <f t="shared" si="793"/>
        <v>1804957</v>
      </c>
      <c r="V1089" s="2206">
        <f t="shared" si="794"/>
        <v>249533</v>
      </c>
      <c r="W1089" s="2206">
        <f t="shared" si="795"/>
        <v>66542</v>
      </c>
      <c r="X1089" s="2206">
        <f t="shared" si="796"/>
        <v>1488882</v>
      </c>
      <c r="Y1089" s="2210">
        <f t="shared" si="819"/>
        <v>0</v>
      </c>
      <c r="Z1089" s="2207">
        <f t="shared" si="820"/>
        <v>0</v>
      </c>
      <c r="AA1089" s="2210"/>
      <c r="AB1089" s="2206"/>
      <c r="AC1089" s="2206"/>
      <c r="AD1089" s="2206"/>
      <c r="AE1089" s="2206">
        <f t="shared" si="783"/>
        <v>0</v>
      </c>
      <c r="AF1089" s="2206">
        <f t="shared" si="797"/>
        <v>0</v>
      </c>
      <c r="AG1089" s="2206">
        <f t="shared" si="798"/>
        <v>0</v>
      </c>
      <c r="AH1089" s="2206">
        <f t="shared" si="799"/>
        <v>0</v>
      </c>
      <c r="AI1089" s="2207">
        <f t="shared" si="800"/>
        <v>0</v>
      </c>
      <c r="AJ1089" s="2298"/>
      <c r="AK1089" s="2075"/>
      <c r="AL1089" s="2075"/>
      <c r="AM1089" s="2075"/>
      <c r="AN1089" s="2206">
        <f t="shared" si="784"/>
        <v>0</v>
      </c>
      <c r="AO1089" s="2206">
        <f t="shared" si="801"/>
        <v>0</v>
      </c>
      <c r="AP1089" s="2206">
        <f t="shared" si="802"/>
        <v>0</v>
      </c>
      <c r="AQ1089" s="2206">
        <f t="shared" si="803"/>
        <v>0</v>
      </c>
      <c r="AR1089" s="2206">
        <f t="shared" si="804"/>
        <v>0</v>
      </c>
      <c r="AS1089" s="2210"/>
      <c r="AT1089" s="2075"/>
      <c r="AU1089" s="2075"/>
      <c r="AV1089" s="2075"/>
      <c r="AW1089" s="2206">
        <f t="shared" si="785"/>
        <v>0</v>
      </c>
      <c r="AX1089" s="2206">
        <f t="shared" si="805"/>
        <v>0</v>
      </c>
      <c r="AY1089" s="2206">
        <f t="shared" si="806"/>
        <v>0</v>
      </c>
      <c r="AZ1089" s="2206">
        <f t="shared" si="807"/>
        <v>0</v>
      </c>
      <c r="BA1089" s="2206">
        <f t="shared" si="808"/>
        <v>0</v>
      </c>
      <c r="BB1089" s="2210">
        <f t="shared" si="821"/>
        <v>0</v>
      </c>
      <c r="BC1089" s="2207">
        <f t="shared" si="822"/>
        <v>0</v>
      </c>
      <c r="BD1089" s="2210">
        <f t="shared" si="825"/>
        <v>0</v>
      </c>
      <c r="BE1089" s="2207">
        <f t="shared" si="826"/>
        <v>0</v>
      </c>
      <c r="BF1089" s="2298">
        <v>0</v>
      </c>
      <c r="BG1089" s="2075">
        <v>0</v>
      </c>
      <c r="BH1089" s="2075">
        <v>0</v>
      </c>
      <c r="BI1089" s="2075">
        <v>0</v>
      </c>
      <c r="BJ1089" s="2206">
        <f t="shared" si="786"/>
        <v>0</v>
      </c>
      <c r="BK1089" s="2206">
        <f t="shared" si="809"/>
        <v>0</v>
      </c>
      <c r="BL1089" s="2206">
        <f t="shared" si="810"/>
        <v>0</v>
      </c>
      <c r="BM1089" s="2206">
        <f t="shared" si="811"/>
        <v>0</v>
      </c>
      <c r="BN1089" s="2206">
        <f t="shared" si="812"/>
        <v>0</v>
      </c>
      <c r="BO1089" s="2210">
        <v>0</v>
      </c>
      <c r="BP1089" s="2075">
        <v>0</v>
      </c>
      <c r="BQ1089" s="2075">
        <v>0</v>
      </c>
      <c r="BR1089" s="2075">
        <v>0</v>
      </c>
      <c r="BS1089" s="2206">
        <f t="shared" si="787"/>
        <v>0</v>
      </c>
      <c r="BT1089" s="2206">
        <f t="shared" si="813"/>
        <v>0</v>
      </c>
      <c r="BU1089" s="2206">
        <f t="shared" si="814"/>
        <v>0</v>
      </c>
      <c r="BV1089" s="2206">
        <f t="shared" si="815"/>
        <v>0</v>
      </c>
      <c r="BW1089" s="2206">
        <f t="shared" si="816"/>
        <v>0</v>
      </c>
      <c r="BX1089" s="2210">
        <f t="shared" si="823"/>
        <v>0</v>
      </c>
      <c r="BY1089" s="2207">
        <f t="shared" si="824"/>
        <v>0</v>
      </c>
      <c r="BZ1089" s="2211">
        <f t="shared" si="817"/>
        <v>0</v>
      </c>
      <c r="CA1089" s="2212">
        <f t="shared" si="818"/>
        <v>0</v>
      </c>
      <c r="CB1089" s="2083"/>
      <c r="CC1089" s="2083"/>
      <c r="CD1089" s="2237"/>
      <c r="CF1089" s="2200"/>
    </row>
    <row r="1090" spans="1:84" s="1974" customFormat="1" ht="18" customHeight="1" outlineLevel="1">
      <c r="A1090" s="1974" t="s">
        <v>4984</v>
      </c>
      <c r="B1090" s="2235" t="b">
        <v>1</v>
      </c>
      <c r="C1090" s="2201"/>
      <c r="D1090" s="2236" t="s">
        <v>3435</v>
      </c>
      <c r="E1090" s="2243" t="s">
        <v>3436</v>
      </c>
      <c r="F1090" s="2204" t="s">
        <v>380</v>
      </c>
      <c r="G1090" s="2210">
        <v>57</v>
      </c>
      <c r="H1090" s="2206">
        <v>470</v>
      </c>
      <c r="I1090" s="2206">
        <v>1230</v>
      </c>
      <c r="J1090" s="2206">
        <v>380</v>
      </c>
      <c r="K1090" s="2206">
        <f t="shared" si="788"/>
        <v>2080</v>
      </c>
      <c r="L1090" s="2206">
        <f t="shared" si="789"/>
        <v>118560</v>
      </c>
      <c r="M1090" s="2206">
        <f t="shared" si="790"/>
        <v>26790</v>
      </c>
      <c r="N1090" s="2206">
        <f t="shared" si="791"/>
        <v>70110</v>
      </c>
      <c r="O1090" s="2206">
        <f t="shared" si="792"/>
        <v>21660</v>
      </c>
      <c r="P1090" s="2210">
        <v>57</v>
      </c>
      <c r="Q1090" s="2206">
        <v>470</v>
      </c>
      <c r="R1090" s="2206">
        <v>1230</v>
      </c>
      <c r="S1090" s="2206">
        <v>380</v>
      </c>
      <c r="T1090" s="2206">
        <f t="shared" ref="T1090:T1153" si="827">S1090+R1090+Q1090</f>
        <v>2080</v>
      </c>
      <c r="U1090" s="2206">
        <f t="shared" si="793"/>
        <v>118560</v>
      </c>
      <c r="V1090" s="2206">
        <f t="shared" si="794"/>
        <v>26790</v>
      </c>
      <c r="W1090" s="2206">
        <f t="shared" si="795"/>
        <v>70110</v>
      </c>
      <c r="X1090" s="2206">
        <f t="shared" si="796"/>
        <v>21660</v>
      </c>
      <c r="Y1090" s="2210">
        <f t="shared" si="819"/>
        <v>0</v>
      </c>
      <c r="Z1090" s="2207">
        <f t="shared" si="820"/>
        <v>0</v>
      </c>
      <c r="AA1090" s="2210"/>
      <c r="AB1090" s="2206"/>
      <c r="AC1090" s="2206"/>
      <c r="AD1090" s="2206"/>
      <c r="AE1090" s="2206">
        <f t="shared" ref="AE1090:AE1153" si="828">AD1090+AC1090+AB1090</f>
        <v>0</v>
      </c>
      <c r="AF1090" s="2206">
        <f t="shared" si="797"/>
        <v>0</v>
      </c>
      <c r="AG1090" s="2206">
        <f t="shared" si="798"/>
        <v>0</v>
      </c>
      <c r="AH1090" s="2206">
        <f t="shared" si="799"/>
        <v>0</v>
      </c>
      <c r="AI1090" s="2207">
        <f t="shared" si="800"/>
        <v>0</v>
      </c>
      <c r="AJ1090" s="2298"/>
      <c r="AK1090" s="2075"/>
      <c r="AL1090" s="2075"/>
      <c r="AM1090" s="2075"/>
      <c r="AN1090" s="2206">
        <f t="shared" ref="AN1090:AN1153" si="829">AM1090+AL1090+AK1090</f>
        <v>0</v>
      </c>
      <c r="AO1090" s="2206">
        <f t="shared" si="801"/>
        <v>0</v>
      </c>
      <c r="AP1090" s="2206">
        <f t="shared" si="802"/>
        <v>0</v>
      </c>
      <c r="AQ1090" s="2206">
        <f t="shared" si="803"/>
        <v>0</v>
      </c>
      <c r="AR1090" s="2206">
        <f t="shared" si="804"/>
        <v>0</v>
      </c>
      <c r="AS1090" s="2210"/>
      <c r="AT1090" s="2075"/>
      <c r="AU1090" s="2075"/>
      <c r="AV1090" s="2075"/>
      <c r="AW1090" s="2206">
        <f t="shared" ref="AW1090:AW1153" si="830">AV1090+AU1090+AT1090</f>
        <v>0</v>
      </c>
      <c r="AX1090" s="2206">
        <f t="shared" si="805"/>
        <v>0</v>
      </c>
      <c r="AY1090" s="2206">
        <f t="shared" si="806"/>
        <v>0</v>
      </c>
      <c r="AZ1090" s="2206">
        <f t="shared" si="807"/>
        <v>0</v>
      </c>
      <c r="BA1090" s="2206">
        <f t="shared" si="808"/>
        <v>0</v>
      </c>
      <c r="BB1090" s="2210">
        <f t="shared" si="821"/>
        <v>0</v>
      </c>
      <c r="BC1090" s="2207">
        <f t="shared" si="822"/>
        <v>0</v>
      </c>
      <c r="BD1090" s="2210">
        <f t="shared" si="825"/>
        <v>0</v>
      </c>
      <c r="BE1090" s="2207">
        <f t="shared" si="826"/>
        <v>0</v>
      </c>
      <c r="BF1090" s="2298">
        <v>0</v>
      </c>
      <c r="BG1090" s="2075">
        <v>0</v>
      </c>
      <c r="BH1090" s="2075">
        <v>0</v>
      </c>
      <c r="BI1090" s="2075">
        <v>0</v>
      </c>
      <c r="BJ1090" s="2206">
        <f t="shared" ref="BJ1090:BJ1153" si="831">BI1090+BH1090+BG1090</f>
        <v>0</v>
      </c>
      <c r="BK1090" s="2206">
        <f t="shared" si="809"/>
        <v>0</v>
      </c>
      <c r="BL1090" s="2206">
        <f t="shared" si="810"/>
        <v>0</v>
      </c>
      <c r="BM1090" s="2206">
        <f t="shared" si="811"/>
        <v>0</v>
      </c>
      <c r="BN1090" s="2206">
        <f t="shared" si="812"/>
        <v>0</v>
      </c>
      <c r="BO1090" s="2210">
        <v>0</v>
      </c>
      <c r="BP1090" s="2075">
        <v>0</v>
      </c>
      <c r="BQ1090" s="2075">
        <v>0</v>
      </c>
      <c r="BR1090" s="2075">
        <v>0</v>
      </c>
      <c r="BS1090" s="2206">
        <f t="shared" ref="BS1090:BS1153" si="832">BR1090+BQ1090+BP1090</f>
        <v>0</v>
      </c>
      <c r="BT1090" s="2206">
        <f t="shared" si="813"/>
        <v>0</v>
      </c>
      <c r="BU1090" s="2206">
        <f t="shared" si="814"/>
        <v>0</v>
      </c>
      <c r="BV1090" s="2206">
        <f t="shared" si="815"/>
        <v>0</v>
      </c>
      <c r="BW1090" s="2206">
        <f t="shared" si="816"/>
        <v>0</v>
      </c>
      <c r="BX1090" s="2210">
        <f t="shared" si="823"/>
        <v>0</v>
      </c>
      <c r="BY1090" s="2207">
        <f t="shared" si="824"/>
        <v>0</v>
      </c>
      <c r="BZ1090" s="2211">
        <f t="shared" si="817"/>
        <v>0</v>
      </c>
      <c r="CA1090" s="2212">
        <f t="shared" si="818"/>
        <v>0</v>
      </c>
      <c r="CB1090" s="2083"/>
      <c r="CC1090" s="2083"/>
      <c r="CD1090" s="2237"/>
      <c r="CF1090" s="2200"/>
    </row>
    <row r="1091" spans="1:84" s="1974" customFormat="1" ht="18" customHeight="1" outlineLevel="1">
      <c r="B1091" s="2235"/>
      <c r="C1091" s="2201"/>
      <c r="D1091" s="2232" t="s">
        <v>4985</v>
      </c>
      <c r="E1091" s="2243"/>
      <c r="F1091" s="2204"/>
      <c r="G1091" s="2244"/>
      <c r="H1091" s="2206"/>
      <c r="I1091" s="2206"/>
      <c r="J1091" s="2206"/>
      <c r="K1091" s="2206">
        <f t="shared" si="788"/>
        <v>0</v>
      </c>
      <c r="L1091" s="2206">
        <f t="shared" si="789"/>
        <v>0</v>
      </c>
      <c r="M1091" s="2206">
        <f t="shared" si="790"/>
        <v>0</v>
      </c>
      <c r="N1091" s="2206">
        <f t="shared" si="791"/>
        <v>0</v>
      </c>
      <c r="O1091" s="2206">
        <f t="shared" si="792"/>
        <v>0</v>
      </c>
      <c r="P1091" s="2244"/>
      <c r="Q1091" s="2206"/>
      <c r="R1091" s="2206"/>
      <c r="S1091" s="2206"/>
      <c r="T1091" s="2206">
        <f t="shared" si="827"/>
        <v>0</v>
      </c>
      <c r="U1091" s="2206">
        <f t="shared" si="793"/>
        <v>0</v>
      </c>
      <c r="V1091" s="2206">
        <f t="shared" si="794"/>
        <v>0</v>
      </c>
      <c r="W1091" s="2206">
        <f t="shared" si="795"/>
        <v>0</v>
      </c>
      <c r="X1091" s="2206">
        <f t="shared" si="796"/>
        <v>0</v>
      </c>
      <c r="Y1091" s="2244">
        <f t="shared" si="819"/>
        <v>0</v>
      </c>
      <c r="Z1091" s="2207">
        <f t="shared" si="820"/>
        <v>0</v>
      </c>
      <c r="AA1091" s="2244"/>
      <c r="AB1091" s="2206"/>
      <c r="AC1091" s="2206"/>
      <c r="AD1091" s="2206"/>
      <c r="AE1091" s="2206">
        <f t="shared" si="828"/>
        <v>0</v>
      </c>
      <c r="AF1091" s="2206">
        <f t="shared" si="797"/>
        <v>0</v>
      </c>
      <c r="AG1091" s="2206">
        <f t="shared" si="798"/>
        <v>0</v>
      </c>
      <c r="AH1091" s="2206">
        <f t="shared" si="799"/>
        <v>0</v>
      </c>
      <c r="AI1091" s="2207">
        <f t="shared" si="800"/>
        <v>0</v>
      </c>
      <c r="AJ1091" s="2246">
        <v>0</v>
      </c>
      <c r="AK1091" s="2075"/>
      <c r="AL1091" s="2075"/>
      <c r="AM1091" s="2075"/>
      <c r="AN1091" s="2206">
        <f t="shared" si="829"/>
        <v>0</v>
      </c>
      <c r="AO1091" s="2206">
        <f t="shared" si="801"/>
        <v>0</v>
      </c>
      <c r="AP1091" s="2206">
        <f t="shared" si="802"/>
        <v>0</v>
      </c>
      <c r="AQ1091" s="2206">
        <f t="shared" si="803"/>
        <v>0</v>
      </c>
      <c r="AR1091" s="2206">
        <f t="shared" si="804"/>
        <v>0</v>
      </c>
      <c r="AS1091" s="2244">
        <v>0</v>
      </c>
      <c r="AT1091" s="2075"/>
      <c r="AU1091" s="2075"/>
      <c r="AV1091" s="2075"/>
      <c r="AW1091" s="2206">
        <f t="shared" si="830"/>
        <v>0</v>
      </c>
      <c r="AX1091" s="2206">
        <f t="shared" si="805"/>
        <v>0</v>
      </c>
      <c r="AY1091" s="2206">
        <f t="shared" si="806"/>
        <v>0</v>
      </c>
      <c r="AZ1091" s="2206">
        <f t="shared" si="807"/>
        <v>0</v>
      </c>
      <c r="BA1091" s="2206">
        <f t="shared" si="808"/>
        <v>0</v>
      </c>
      <c r="BB1091" s="2244">
        <f t="shared" si="821"/>
        <v>0</v>
      </c>
      <c r="BC1091" s="2207">
        <f t="shared" si="822"/>
        <v>0</v>
      </c>
      <c r="BD1091" s="2244">
        <f t="shared" si="825"/>
        <v>0</v>
      </c>
      <c r="BE1091" s="2207">
        <f t="shared" si="826"/>
        <v>0</v>
      </c>
      <c r="BF1091" s="2246">
        <v>0</v>
      </c>
      <c r="BG1091" s="2075">
        <v>0</v>
      </c>
      <c r="BH1091" s="2075">
        <v>0</v>
      </c>
      <c r="BI1091" s="2075">
        <v>0</v>
      </c>
      <c r="BJ1091" s="2206">
        <f t="shared" si="831"/>
        <v>0</v>
      </c>
      <c r="BK1091" s="2206">
        <f t="shared" si="809"/>
        <v>0</v>
      </c>
      <c r="BL1091" s="2206">
        <f t="shared" si="810"/>
        <v>0</v>
      </c>
      <c r="BM1091" s="2206">
        <f t="shared" si="811"/>
        <v>0</v>
      </c>
      <c r="BN1091" s="2206">
        <f t="shared" si="812"/>
        <v>0</v>
      </c>
      <c r="BO1091" s="2244">
        <v>0</v>
      </c>
      <c r="BP1091" s="2075">
        <v>0</v>
      </c>
      <c r="BQ1091" s="2075">
        <v>0</v>
      </c>
      <c r="BR1091" s="2075">
        <v>0</v>
      </c>
      <c r="BS1091" s="2206">
        <f t="shared" si="832"/>
        <v>0</v>
      </c>
      <c r="BT1091" s="2206">
        <f t="shared" si="813"/>
        <v>0</v>
      </c>
      <c r="BU1091" s="2206">
        <f t="shared" si="814"/>
        <v>0</v>
      </c>
      <c r="BV1091" s="2206">
        <f t="shared" si="815"/>
        <v>0</v>
      </c>
      <c r="BW1091" s="2206">
        <f t="shared" si="816"/>
        <v>0</v>
      </c>
      <c r="BX1091" s="2244">
        <f t="shared" si="823"/>
        <v>0</v>
      </c>
      <c r="BY1091" s="2207">
        <f t="shared" si="824"/>
        <v>0</v>
      </c>
      <c r="BZ1091" s="2211">
        <f t="shared" si="817"/>
        <v>0</v>
      </c>
      <c r="CA1091" s="2212">
        <f t="shared" si="818"/>
        <v>0</v>
      </c>
      <c r="CB1091" s="2083"/>
      <c r="CC1091" s="2083"/>
      <c r="CD1091" s="2237"/>
      <c r="CF1091" s="2200"/>
    </row>
    <row r="1092" spans="1:84" s="1974" customFormat="1" ht="18" customHeight="1" outlineLevel="1">
      <c r="A1092" s="2235" t="s">
        <v>4986</v>
      </c>
      <c r="B1092" s="2235" t="b">
        <v>1</v>
      </c>
      <c r="C1092" s="2201"/>
      <c r="D1092" s="2236" t="s">
        <v>4987</v>
      </c>
      <c r="E1092" s="2243" t="s">
        <v>4988</v>
      </c>
      <c r="F1092" s="2204" t="s">
        <v>154</v>
      </c>
      <c r="G1092" s="2244">
        <v>12</v>
      </c>
      <c r="H1092" s="2206">
        <v>108480</v>
      </c>
      <c r="I1092" s="2206"/>
      <c r="J1092" s="2206"/>
      <c r="K1092" s="2206">
        <f t="shared" si="788"/>
        <v>108480</v>
      </c>
      <c r="L1092" s="2206">
        <f t="shared" si="789"/>
        <v>1301760</v>
      </c>
      <c r="M1092" s="2206">
        <f t="shared" si="790"/>
        <v>1301760</v>
      </c>
      <c r="N1092" s="2206">
        <f t="shared" si="791"/>
        <v>0</v>
      </c>
      <c r="O1092" s="2206">
        <f t="shared" si="792"/>
        <v>0</v>
      </c>
      <c r="P1092" s="2244">
        <v>12</v>
      </c>
      <c r="Q1092" s="2206">
        <v>108480</v>
      </c>
      <c r="R1092" s="2206"/>
      <c r="S1092" s="2206"/>
      <c r="T1092" s="2206">
        <f t="shared" si="827"/>
        <v>108480</v>
      </c>
      <c r="U1092" s="2206">
        <f t="shared" si="793"/>
        <v>1301760</v>
      </c>
      <c r="V1092" s="2206">
        <f t="shared" si="794"/>
        <v>1301760</v>
      </c>
      <c r="W1092" s="2206">
        <f t="shared" si="795"/>
        <v>0</v>
      </c>
      <c r="X1092" s="2206">
        <f t="shared" si="796"/>
        <v>0</v>
      </c>
      <c r="Y1092" s="2244">
        <f t="shared" si="819"/>
        <v>0</v>
      </c>
      <c r="Z1092" s="2207">
        <f t="shared" si="820"/>
        <v>0</v>
      </c>
      <c r="AA1092" s="2244">
        <v>12</v>
      </c>
      <c r="AB1092" s="2206">
        <v>550000</v>
      </c>
      <c r="AC1092" s="2206"/>
      <c r="AD1092" s="2206">
        <v>150000</v>
      </c>
      <c r="AE1092" s="2206">
        <f t="shared" si="828"/>
        <v>700000</v>
      </c>
      <c r="AF1092" s="2206">
        <f t="shared" si="797"/>
        <v>8400000</v>
      </c>
      <c r="AG1092" s="2206">
        <f t="shared" si="798"/>
        <v>6600000</v>
      </c>
      <c r="AH1092" s="2206">
        <f t="shared" si="799"/>
        <v>0</v>
      </c>
      <c r="AI1092" s="2207">
        <f t="shared" si="800"/>
        <v>1800000</v>
      </c>
      <c r="AJ1092" s="2246">
        <v>12</v>
      </c>
      <c r="AK1092" s="2075">
        <v>550000</v>
      </c>
      <c r="AL1092" s="2075"/>
      <c r="AM1092" s="2075">
        <v>150000</v>
      </c>
      <c r="AN1092" s="2206">
        <f t="shared" si="829"/>
        <v>700000</v>
      </c>
      <c r="AO1092" s="2206">
        <f t="shared" si="801"/>
        <v>8400000</v>
      </c>
      <c r="AP1092" s="2206">
        <f t="shared" si="802"/>
        <v>6600000</v>
      </c>
      <c r="AQ1092" s="2206">
        <f t="shared" si="803"/>
        <v>0</v>
      </c>
      <c r="AR1092" s="2206">
        <f t="shared" si="804"/>
        <v>1800000</v>
      </c>
      <c r="AS1092" s="2244">
        <v>12</v>
      </c>
      <c r="AT1092" s="2075">
        <v>550000</v>
      </c>
      <c r="AU1092" s="2075"/>
      <c r="AV1092" s="2075">
        <v>150000</v>
      </c>
      <c r="AW1092" s="2206">
        <f t="shared" si="830"/>
        <v>700000</v>
      </c>
      <c r="AX1092" s="2206">
        <f t="shared" si="805"/>
        <v>8400000</v>
      </c>
      <c r="AY1092" s="2206">
        <f t="shared" si="806"/>
        <v>6600000</v>
      </c>
      <c r="AZ1092" s="2206">
        <f t="shared" si="807"/>
        <v>0</v>
      </c>
      <c r="BA1092" s="2206">
        <f t="shared" si="808"/>
        <v>1800000</v>
      </c>
      <c r="BB1092" s="2244">
        <f t="shared" si="821"/>
        <v>0</v>
      </c>
      <c r="BC1092" s="2207">
        <f t="shared" si="822"/>
        <v>0</v>
      </c>
      <c r="BD1092" s="2244">
        <f t="shared" si="825"/>
        <v>0</v>
      </c>
      <c r="BE1092" s="2207">
        <f t="shared" si="826"/>
        <v>0</v>
      </c>
      <c r="BF1092" s="2246">
        <v>12</v>
      </c>
      <c r="BG1092" s="2075">
        <v>550000</v>
      </c>
      <c r="BH1092" s="2075">
        <v>0</v>
      </c>
      <c r="BI1092" s="2075">
        <v>150000</v>
      </c>
      <c r="BJ1092" s="2206">
        <f t="shared" si="831"/>
        <v>700000</v>
      </c>
      <c r="BK1092" s="2206">
        <f t="shared" si="809"/>
        <v>8400000</v>
      </c>
      <c r="BL1092" s="2206">
        <f t="shared" si="810"/>
        <v>6600000</v>
      </c>
      <c r="BM1092" s="2206">
        <f t="shared" si="811"/>
        <v>0</v>
      </c>
      <c r="BN1092" s="2206">
        <f t="shared" si="812"/>
        <v>1800000</v>
      </c>
      <c r="BO1092" s="2244">
        <v>12</v>
      </c>
      <c r="BP1092" s="2075">
        <v>550000</v>
      </c>
      <c r="BQ1092" s="2075">
        <v>0</v>
      </c>
      <c r="BR1092" s="2075">
        <v>150000</v>
      </c>
      <c r="BS1092" s="2206">
        <f t="shared" si="832"/>
        <v>700000</v>
      </c>
      <c r="BT1092" s="2206">
        <f t="shared" si="813"/>
        <v>8400000</v>
      </c>
      <c r="BU1092" s="2206">
        <f t="shared" si="814"/>
        <v>6600000</v>
      </c>
      <c r="BV1092" s="2206">
        <f t="shared" si="815"/>
        <v>0</v>
      </c>
      <c r="BW1092" s="2206">
        <f t="shared" si="816"/>
        <v>1800000</v>
      </c>
      <c r="BX1092" s="2244">
        <f t="shared" si="823"/>
        <v>0</v>
      </c>
      <c r="BY1092" s="2207">
        <f t="shared" si="824"/>
        <v>0</v>
      </c>
      <c r="BZ1092" s="2211">
        <f t="shared" si="817"/>
        <v>0</v>
      </c>
      <c r="CA1092" s="2212">
        <f t="shared" si="818"/>
        <v>0</v>
      </c>
      <c r="CB1092" s="2083"/>
      <c r="CC1092" s="2083"/>
      <c r="CD1092" s="2237"/>
      <c r="CF1092" s="2200"/>
    </row>
    <row r="1093" spans="1:84" s="1974" customFormat="1" ht="18" customHeight="1" outlineLevel="1">
      <c r="A1093" s="2235" t="s">
        <v>4989</v>
      </c>
      <c r="B1093" s="2235" t="b">
        <v>1</v>
      </c>
      <c r="C1093" s="2201"/>
      <c r="D1093" s="2236" t="s">
        <v>4987</v>
      </c>
      <c r="E1093" s="2243" t="s">
        <v>4990</v>
      </c>
      <c r="F1093" s="2204" t="s">
        <v>154</v>
      </c>
      <c r="G1093" s="2244">
        <v>16</v>
      </c>
      <c r="H1093" s="2206">
        <v>146770</v>
      </c>
      <c r="I1093" s="2206"/>
      <c r="J1093" s="2206"/>
      <c r="K1093" s="2206">
        <f t="shared" si="788"/>
        <v>146770</v>
      </c>
      <c r="L1093" s="2206">
        <f t="shared" si="789"/>
        <v>2348320</v>
      </c>
      <c r="M1093" s="2206">
        <f t="shared" si="790"/>
        <v>2348320</v>
      </c>
      <c r="N1093" s="2206">
        <f t="shared" si="791"/>
        <v>0</v>
      </c>
      <c r="O1093" s="2206">
        <f t="shared" si="792"/>
        <v>0</v>
      </c>
      <c r="P1093" s="2244">
        <v>16</v>
      </c>
      <c r="Q1093" s="2206">
        <v>146770</v>
      </c>
      <c r="R1093" s="2206"/>
      <c r="S1093" s="2206"/>
      <c r="T1093" s="2206">
        <f t="shared" si="827"/>
        <v>146770</v>
      </c>
      <c r="U1093" s="2206">
        <f t="shared" si="793"/>
        <v>2348320</v>
      </c>
      <c r="V1093" s="2206">
        <f t="shared" si="794"/>
        <v>2348320</v>
      </c>
      <c r="W1093" s="2206">
        <f t="shared" si="795"/>
        <v>0</v>
      </c>
      <c r="X1093" s="2206">
        <f t="shared" si="796"/>
        <v>0</v>
      </c>
      <c r="Y1093" s="2244">
        <f t="shared" si="819"/>
        <v>0</v>
      </c>
      <c r="Z1093" s="2207">
        <f t="shared" si="820"/>
        <v>0</v>
      </c>
      <c r="AA1093" s="2244">
        <v>16</v>
      </c>
      <c r="AB1093" s="2206">
        <v>600000</v>
      </c>
      <c r="AC1093" s="2206"/>
      <c r="AD1093" s="2206">
        <v>200000</v>
      </c>
      <c r="AE1093" s="2206">
        <f t="shared" si="828"/>
        <v>800000</v>
      </c>
      <c r="AF1093" s="2206">
        <f t="shared" si="797"/>
        <v>12800000</v>
      </c>
      <c r="AG1093" s="2206">
        <f t="shared" si="798"/>
        <v>9600000</v>
      </c>
      <c r="AH1093" s="2206">
        <f t="shared" si="799"/>
        <v>0</v>
      </c>
      <c r="AI1093" s="2207">
        <f t="shared" si="800"/>
        <v>3200000</v>
      </c>
      <c r="AJ1093" s="2246">
        <v>16</v>
      </c>
      <c r="AK1093" s="2075">
        <v>600000</v>
      </c>
      <c r="AL1093" s="2075"/>
      <c r="AM1093" s="2075">
        <v>200000</v>
      </c>
      <c r="AN1093" s="2206">
        <f t="shared" si="829"/>
        <v>800000</v>
      </c>
      <c r="AO1093" s="2206">
        <f t="shared" si="801"/>
        <v>12800000</v>
      </c>
      <c r="AP1093" s="2206">
        <f t="shared" si="802"/>
        <v>9600000</v>
      </c>
      <c r="AQ1093" s="2206">
        <f t="shared" si="803"/>
        <v>0</v>
      </c>
      <c r="AR1093" s="2206">
        <f t="shared" si="804"/>
        <v>3200000</v>
      </c>
      <c r="AS1093" s="2244">
        <v>16</v>
      </c>
      <c r="AT1093" s="2075">
        <v>600000</v>
      </c>
      <c r="AU1093" s="2075"/>
      <c r="AV1093" s="2075">
        <v>200000</v>
      </c>
      <c r="AW1093" s="2206">
        <f t="shared" si="830"/>
        <v>800000</v>
      </c>
      <c r="AX1093" s="2206">
        <f t="shared" si="805"/>
        <v>12800000</v>
      </c>
      <c r="AY1093" s="2206">
        <f t="shared" si="806"/>
        <v>9600000</v>
      </c>
      <c r="AZ1093" s="2206">
        <f t="shared" si="807"/>
        <v>0</v>
      </c>
      <c r="BA1093" s="2206">
        <f t="shared" si="808"/>
        <v>3200000</v>
      </c>
      <c r="BB1093" s="2244">
        <f t="shared" si="821"/>
        <v>0</v>
      </c>
      <c r="BC1093" s="2207">
        <f t="shared" si="822"/>
        <v>0</v>
      </c>
      <c r="BD1093" s="2244">
        <f t="shared" si="825"/>
        <v>0</v>
      </c>
      <c r="BE1093" s="2207">
        <f t="shared" si="826"/>
        <v>0</v>
      </c>
      <c r="BF1093" s="2246">
        <v>16</v>
      </c>
      <c r="BG1093" s="2075">
        <v>600000</v>
      </c>
      <c r="BH1093" s="2075">
        <v>0</v>
      </c>
      <c r="BI1093" s="2075">
        <v>200000</v>
      </c>
      <c r="BJ1093" s="2206">
        <f t="shared" si="831"/>
        <v>800000</v>
      </c>
      <c r="BK1093" s="2206">
        <f t="shared" si="809"/>
        <v>12800000</v>
      </c>
      <c r="BL1093" s="2206">
        <f t="shared" si="810"/>
        <v>9600000</v>
      </c>
      <c r="BM1093" s="2206">
        <f t="shared" si="811"/>
        <v>0</v>
      </c>
      <c r="BN1093" s="2206">
        <f t="shared" si="812"/>
        <v>3200000</v>
      </c>
      <c r="BO1093" s="2244">
        <v>16</v>
      </c>
      <c r="BP1093" s="2075">
        <v>600000</v>
      </c>
      <c r="BQ1093" s="2075">
        <v>0</v>
      </c>
      <c r="BR1093" s="2075">
        <v>200000</v>
      </c>
      <c r="BS1093" s="2206">
        <f t="shared" si="832"/>
        <v>800000</v>
      </c>
      <c r="BT1093" s="2206">
        <f t="shared" si="813"/>
        <v>12800000</v>
      </c>
      <c r="BU1093" s="2206">
        <f t="shared" si="814"/>
        <v>9600000</v>
      </c>
      <c r="BV1093" s="2206">
        <f t="shared" si="815"/>
        <v>0</v>
      </c>
      <c r="BW1093" s="2206">
        <f t="shared" si="816"/>
        <v>3200000</v>
      </c>
      <c r="BX1093" s="2244">
        <f t="shared" si="823"/>
        <v>0</v>
      </c>
      <c r="BY1093" s="2207">
        <f t="shared" si="824"/>
        <v>0</v>
      </c>
      <c r="BZ1093" s="2211">
        <f t="shared" si="817"/>
        <v>0</v>
      </c>
      <c r="CA1093" s="2212">
        <f t="shared" si="818"/>
        <v>0</v>
      </c>
      <c r="CB1093" s="2083"/>
      <c r="CC1093" s="2083"/>
      <c r="CD1093" s="2237"/>
      <c r="CF1093" s="2200"/>
    </row>
    <row r="1094" spans="1:84" s="1974" customFormat="1" ht="18" customHeight="1" outlineLevel="1">
      <c r="A1094" s="2235" t="s">
        <v>4991</v>
      </c>
      <c r="B1094" s="2235" t="b">
        <v>1</v>
      </c>
      <c r="C1094" s="2201"/>
      <c r="D1094" s="2236" t="s">
        <v>4992</v>
      </c>
      <c r="E1094" s="2243" t="s">
        <v>4993</v>
      </c>
      <c r="F1094" s="2204" t="s">
        <v>154</v>
      </c>
      <c r="G1094" s="2244">
        <v>28</v>
      </c>
      <c r="H1094" s="2206">
        <v>159540</v>
      </c>
      <c r="I1094" s="2206"/>
      <c r="J1094" s="2206"/>
      <c r="K1094" s="2206">
        <f t="shared" si="788"/>
        <v>159540</v>
      </c>
      <c r="L1094" s="2206">
        <f t="shared" si="789"/>
        <v>4467120</v>
      </c>
      <c r="M1094" s="2206">
        <f t="shared" si="790"/>
        <v>4467120</v>
      </c>
      <c r="N1094" s="2206">
        <f t="shared" si="791"/>
        <v>0</v>
      </c>
      <c r="O1094" s="2206">
        <f t="shared" si="792"/>
        <v>0</v>
      </c>
      <c r="P1094" s="2244">
        <v>28</v>
      </c>
      <c r="Q1094" s="2206">
        <v>159540</v>
      </c>
      <c r="R1094" s="2206"/>
      <c r="S1094" s="2206"/>
      <c r="T1094" s="2206">
        <f t="shared" si="827"/>
        <v>159540</v>
      </c>
      <c r="U1094" s="2206">
        <f t="shared" si="793"/>
        <v>4467120</v>
      </c>
      <c r="V1094" s="2206">
        <f t="shared" si="794"/>
        <v>4467120</v>
      </c>
      <c r="W1094" s="2206">
        <f t="shared" si="795"/>
        <v>0</v>
      </c>
      <c r="X1094" s="2206">
        <f t="shared" si="796"/>
        <v>0</v>
      </c>
      <c r="Y1094" s="2244">
        <f t="shared" si="819"/>
        <v>0</v>
      </c>
      <c r="Z1094" s="2207">
        <f t="shared" si="820"/>
        <v>0</v>
      </c>
      <c r="AA1094" s="2244">
        <v>28</v>
      </c>
      <c r="AB1094" s="2206">
        <v>1200000</v>
      </c>
      <c r="AC1094" s="2206"/>
      <c r="AD1094" s="2206">
        <v>400000</v>
      </c>
      <c r="AE1094" s="2206">
        <f t="shared" si="828"/>
        <v>1600000</v>
      </c>
      <c r="AF1094" s="2206">
        <f t="shared" si="797"/>
        <v>44800000</v>
      </c>
      <c r="AG1094" s="2206">
        <f t="shared" si="798"/>
        <v>33600000</v>
      </c>
      <c r="AH1094" s="2206">
        <f t="shared" si="799"/>
        <v>0</v>
      </c>
      <c r="AI1094" s="2207">
        <f t="shared" si="800"/>
        <v>11200000</v>
      </c>
      <c r="AJ1094" s="2246">
        <v>28</v>
      </c>
      <c r="AK1094" s="2075">
        <v>1200000</v>
      </c>
      <c r="AL1094" s="2075"/>
      <c r="AM1094" s="2075">
        <v>400000</v>
      </c>
      <c r="AN1094" s="2206">
        <f t="shared" si="829"/>
        <v>1600000</v>
      </c>
      <c r="AO1094" s="2206">
        <f t="shared" si="801"/>
        <v>44800000</v>
      </c>
      <c r="AP1094" s="2206">
        <f t="shared" si="802"/>
        <v>33600000</v>
      </c>
      <c r="AQ1094" s="2206">
        <f t="shared" si="803"/>
        <v>0</v>
      </c>
      <c r="AR1094" s="2206">
        <f t="shared" si="804"/>
        <v>11200000</v>
      </c>
      <c r="AS1094" s="2244">
        <v>28</v>
      </c>
      <c r="AT1094" s="2075">
        <v>1200000</v>
      </c>
      <c r="AU1094" s="2075"/>
      <c r="AV1094" s="2075">
        <v>400000</v>
      </c>
      <c r="AW1094" s="2206">
        <f t="shared" si="830"/>
        <v>1600000</v>
      </c>
      <c r="AX1094" s="2206">
        <f t="shared" si="805"/>
        <v>44800000</v>
      </c>
      <c r="AY1094" s="2206">
        <f t="shared" si="806"/>
        <v>33600000</v>
      </c>
      <c r="AZ1094" s="2206">
        <f t="shared" si="807"/>
        <v>0</v>
      </c>
      <c r="BA1094" s="2206">
        <f t="shared" si="808"/>
        <v>11200000</v>
      </c>
      <c r="BB1094" s="2244">
        <f t="shared" si="821"/>
        <v>0</v>
      </c>
      <c r="BC1094" s="2207">
        <f t="shared" si="822"/>
        <v>0</v>
      </c>
      <c r="BD1094" s="2244">
        <f t="shared" si="825"/>
        <v>0</v>
      </c>
      <c r="BE1094" s="2207">
        <f t="shared" si="826"/>
        <v>0</v>
      </c>
      <c r="BF1094" s="2246">
        <v>28</v>
      </c>
      <c r="BG1094" s="2075">
        <v>1200000</v>
      </c>
      <c r="BH1094" s="2075">
        <v>0</v>
      </c>
      <c r="BI1094" s="2075">
        <v>400000</v>
      </c>
      <c r="BJ1094" s="2206">
        <f t="shared" si="831"/>
        <v>1600000</v>
      </c>
      <c r="BK1094" s="2206">
        <f t="shared" si="809"/>
        <v>44800000</v>
      </c>
      <c r="BL1094" s="2206">
        <f t="shared" si="810"/>
        <v>33600000</v>
      </c>
      <c r="BM1094" s="2206">
        <f t="shared" si="811"/>
        <v>0</v>
      </c>
      <c r="BN1094" s="2206">
        <f t="shared" si="812"/>
        <v>11200000</v>
      </c>
      <c r="BO1094" s="2244">
        <v>28</v>
      </c>
      <c r="BP1094" s="2075">
        <v>1200000</v>
      </c>
      <c r="BQ1094" s="2075">
        <v>0</v>
      </c>
      <c r="BR1094" s="2075">
        <v>400000</v>
      </c>
      <c r="BS1094" s="2206">
        <f t="shared" si="832"/>
        <v>1600000</v>
      </c>
      <c r="BT1094" s="2206">
        <f t="shared" si="813"/>
        <v>44800000</v>
      </c>
      <c r="BU1094" s="2206">
        <f t="shared" si="814"/>
        <v>33600000</v>
      </c>
      <c r="BV1094" s="2206">
        <f t="shared" si="815"/>
        <v>0</v>
      </c>
      <c r="BW1094" s="2206">
        <f t="shared" si="816"/>
        <v>11200000</v>
      </c>
      <c r="BX1094" s="2244">
        <f t="shared" si="823"/>
        <v>0</v>
      </c>
      <c r="BY1094" s="2207">
        <f t="shared" si="824"/>
        <v>0</v>
      </c>
      <c r="BZ1094" s="2211">
        <f t="shared" si="817"/>
        <v>0</v>
      </c>
      <c r="CA1094" s="2212">
        <f t="shared" si="818"/>
        <v>0</v>
      </c>
      <c r="CB1094" s="2083"/>
      <c r="CC1094" s="2083"/>
      <c r="CD1094" s="2237"/>
      <c r="CF1094" s="2200"/>
    </row>
    <row r="1095" spans="1:84" s="1974" customFormat="1" ht="18" customHeight="1" outlineLevel="1">
      <c r="A1095" s="2235" t="s">
        <v>4994</v>
      </c>
      <c r="B1095" s="2235" t="b">
        <v>1</v>
      </c>
      <c r="C1095" s="2201"/>
      <c r="D1095" s="2236" t="s">
        <v>4995</v>
      </c>
      <c r="E1095" s="2243" t="s">
        <v>4996</v>
      </c>
      <c r="F1095" s="2204" t="s">
        <v>154</v>
      </c>
      <c r="G1095" s="2244">
        <v>12</v>
      </c>
      <c r="H1095" s="2206">
        <v>159540</v>
      </c>
      <c r="I1095" s="2206"/>
      <c r="J1095" s="2206"/>
      <c r="K1095" s="2206">
        <f t="shared" si="788"/>
        <v>159540</v>
      </c>
      <c r="L1095" s="2206">
        <f t="shared" si="789"/>
        <v>1914480</v>
      </c>
      <c r="M1095" s="2206">
        <f t="shared" si="790"/>
        <v>1914480</v>
      </c>
      <c r="N1095" s="2206">
        <f t="shared" si="791"/>
        <v>0</v>
      </c>
      <c r="O1095" s="2206">
        <f t="shared" si="792"/>
        <v>0</v>
      </c>
      <c r="P1095" s="2244">
        <v>12</v>
      </c>
      <c r="Q1095" s="2206">
        <v>159540</v>
      </c>
      <c r="R1095" s="2206"/>
      <c r="S1095" s="2206"/>
      <c r="T1095" s="2206">
        <f t="shared" si="827"/>
        <v>159540</v>
      </c>
      <c r="U1095" s="2206">
        <f t="shared" si="793"/>
        <v>1914480</v>
      </c>
      <c r="V1095" s="2206">
        <f t="shared" si="794"/>
        <v>1914480</v>
      </c>
      <c r="W1095" s="2206">
        <f t="shared" si="795"/>
        <v>0</v>
      </c>
      <c r="X1095" s="2206">
        <f t="shared" si="796"/>
        <v>0</v>
      </c>
      <c r="Y1095" s="2244">
        <f t="shared" si="819"/>
        <v>0</v>
      </c>
      <c r="Z1095" s="2207">
        <f t="shared" si="820"/>
        <v>0</v>
      </c>
      <c r="AA1095" s="2244">
        <v>12</v>
      </c>
      <c r="AB1095" s="2206">
        <v>1150000</v>
      </c>
      <c r="AC1095" s="2206"/>
      <c r="AD1095" s="2206">
        <v>250000</v>
      </c>
      <c r="AE1095" s="2206">
        <f t="shared" si="828"/>
        <v>1400000</v>
      </c>
      <c r="AF1095" s="2206">
        <f t="shared" si="797"/>
        <v>16800000</v>
      </c>
      <c r="AG1095" s="2206">
        <f t="shared" si="798"/>
        <v>13800000</v>
      </c>
      <c r="AH1095" s="2206">
        <f t="shared" si="799"/>
        <v>0</v>
      </c>
      <c r="AI1095" s="2207">
        <f t="shared" si="800"/>
        <v>3000000</v>
      </c>
      <c r="AJ1095" s="2246">
        <v>12</v>
      </c>
      <c r="AK1095" s="2075">
        <v>1150000</v>
      </c>
      <c r="AL1095" s="2075"/>
      <c r="AM1095" s="2075">
        <v>250000</v>
      </c>
      <c r="AN1095" s="2206">
        <f t="shared" si="829"/>
        <v>1400000</v>
      </c>
      <c r="AO1095" s="2206">
        <f t="shared" si="801"/>
        <v>16800000</v>
      </c>
      <c r="AP1095" s="2206">
        <f t="shared" si="802"/>
        <v>13800000</v>
      </c>
      <c r="AQ1095" s="2206">
        <f t="shared" si="803"/>
        <v>0</v>
      </c>
      <c r="AR1095" s="2206">
        <f t="shared" si="804"/>
        <v>3000000</v>
      </c>
      <c r="AS1095" s="2244">
        <v>12</v>
      </c>
      <c r="AT1095" s="2075">
        <v>1150000</v>
      </c>
      <c r="AU1095" s="2075"/>
      <c r="AV1095" s="2075">
        <v>250000</v>
      </c>
      <c r="AW1095" s="2206">
        <f t="shared" si="830"/>
        <v>1400000</v>
      </c>
      <c r="AX1095" s="2206">
        <f t="shared" si="805"/>
        <v>16800000</v>
      </c>
      <c r="AY1095" s="2206">
        <f t="shared" si="806"/>
        <v>13800000</v>
      </c>
      <c r="AZ1095" s="2206">
        <f t="shared" si="807"/>
        <v>0</v>
      </c>
      <c r="BA1095" s="2206">
        <f t="shared" si="808"/>
        <v>3000000</v>
      </c>
      <c r="BB1095" s="2244">
        <f t="shared" si="821"/>
        <v>0</v>
      </c>
      <c r="BC1095" s="2207">
        <f t="shared" si="822"/>
        <v>0</v>
      </c>
      <c r="BD1095" s="2244">
        <f t="shared" si="825"/>
        <v>0</v>
      </c>
      <c r="BE1095" s="2207">
        <f t="shared" si="826"/>
        <v>0</v>
      </c>
      <c r="BF1095" s="2246">
        <v>12</v>
      </c>
      <c r="BG1095" s="2075">
        <v>1150000</v>
      </c>
      <c r="BH1095" s="2075">
        <v>0</v>
      </c>
      <c r="BI1095" s="2075">
        <v>250000</v>
      </c>
      <c r="BJ1095" s="2206">
        <f t="shared" si="831"/>
        <v>1400000</v>
      </c>
      <c r="BK1095" s="2206">
        <f t="shared" si="809"/>
        <v>16800000</v>
      </c>
      <c r="BL1095" s="2206">
        <f t="shared" si="810"/>
        <v>13800000</v>
      </c>
      <c r="BM1095" s="2206">
        <f t="shared" si="811"/>
        <v>0</v>
      </c>
      <c r="BN1095" s="2206">
        <f t="shared" si="812"/>
        <v>3000000</v>
      </c>
      <c r="BO1095" s="2244">
        <v>12</v>
      </c>
      <c r="BP1095" s="2075">
        <v>1150000</v>
      </c>
      <c r="BQ1095" s="2075">
        <v>0</v>
      </c>
      <c r="BR1095" s="2075">
        <v>250000</v>
      </c>
      <c r="BS1095" s="2206">
        <f t="shared" si="832"/>
        <v>1400000</v>
      </c>
      <c r="BT1095" s="2206">
        <f t="shared" si="813"/>
        <v>16800000</v>
      </c>
      <c r="BU1095" s="2206">
        <f t="shared" si="814"/>
        <v>13800000</v>
      </c>
      <c r="BV1095" s="2206">
        <f t="shared" si="815"/>
        <v>0</v>
      </c>
      <c r="BW1095" s="2206">
        <f t="shared" si="816"/>
        <v>3000000</v>
      </c>
      <c r="BX1095" s="2244">
        <f t="shared" si="823"/>
        <v>0</v>
      </c>
      <c r="BY1095" s="2207">
        <f t="shared" si="824"/>
        <v>0</v>
      </c>
      <c r="BZ1095" s="2211">
        <f t="shared" si="817"/>
        <v>0</v>
      </c>
      <c r="CA1095" s="2212">
        <f t="shared" si="818"/>
        <v>0</v>
      </c>
      <c r="CB1095" s="2083"/>
      <c r="CC1095" s="2083"/>
      <c r="CD1095" s="2237"/>
      <c r="CF1095" s="2200"/>
    </row>
    <row r="1096" spans="1:84" s="1974" customFormat="1" ht="18" customHeight="1" outlineLevel="1">
      <c r="A1096" s="2235" t="s">
        <v>4997</v>
      </c>
      <c r="B1096" s="2235" t="b">
        <v>1</v>
      </c>
      <c r="C1096" s="2201"/>
      <c r="D1096" s="2236" t="s">
        <v>4995</v>
      </c>
      <c r="E1096" s="2243" t="s">
        <v>4993</v>
      </c>
      <c r="F1096" s="2204" t="s">
        <v>154</v>
      </c>
      <c r="G1096" s="2244">
        <v>16</v>
      </c>
      <c r="H1096" s="2206">
        <v>159540</v>
      </c>
      <c r="I1096" s="2206"/>
      <c r="J1096" s="2206"/>
      <c r="K1096" s="2206">
        <f t="shared" si="788"/>
        <v>159540</v>
      </c>
      <c r="L1096" s="2206">
        <f t="shared" si="789"/>
        <v>2552640</v>
      </c>
      <c r="M1096" s="2206">
        <f t="shared" si="790"/>
        <v>2552640</v>
      </c>
      <c r="N1096" s="2206">
        <f t="shared" si="791"/>
        <v>0</v>
      </c>
      <c r="O1096" s="2206">
        <f t="shared" si="792"/>
        <v>0</v>
      </c>
      <c r="P1096" s="2244">
        <v>16</v>
      </c>
      <c r="Q1096" s="2206">
        <v>159540</v>
      </c>
      <c r="R1096" s="2206"/>
      <c r="S1096" s="2206"/>
      <c r="T1096" s="2206">
        <f t="shared" si="827"/>
        <v>159540</v>
      </c>
      <c r="U1096" s="2206">
        <f t="shared" si="793"/>
        <v>2552640</v>
      </c>
      <c r="V1096" s="2206">
        <f t="shared" si="794"/>
        <v>2552640</v>
      </c>
      <c r="W1096" s="2206">
        <f t="shared" si="795"/>
        <v>0</v>
      </c>
      <c r="X1096" s="2206">
        <f t="shared" si="796"/>
        <v>0</v>
      </c>
      <c r="Y1096" s="2244">
        <f t="shared" si="819"/>
        <v>0</v>
      </c>
      <c r="Z1096" s="2207">
        <f t="shared" si="820"/>
        <v>0</v>
      </c>
      <c r="AA1096" s="2244">
        <v>16</v>
      </c>
      <c r="AB1096" s="2206">
        <v>1150000</v>
      </c>
      <c r="AC1096" s="2206"/>
      <c r="AD1096" s="2206">
        <v>250000</v>
      </c>
      <c r="AE1096" s="2206">
        <f t="shared" si="828"/>
        <v>1400000</v>
      </c>
      <c r="AF1096" s="2206">
        <f t="shared" si="797"/>
        <v>22400000</v>
      </c>
      <c r="AG1096" s="2206">
        <f t="shared" si="798"/>
        <v>18400000</v>
      </c>
      <c r="AH1096" s="2206">
        <f t="shared" si="799"/>
        <v>0</v>
      </c>
      <c r="AI1096" s="2207">
        <f t="shared" si="800"/>
        <v>4000000</v>
      </c>
      <c r="AJ1096" s="2246">
        <v>16</v>
      </c>
      <c r="AK1096" s="2075">
        <v>1150000</v>
      </c>
      <c r="AL1096" s="2075"/>
      <c r="AM1096" s="2075">
        <v>250000</v>
      </c>
      <c r="AN1096" s="2206">
        <f t="shared" si="829"/>
        <v>1400000</v>
      </c>
      <c r="AO1096" s="2206">
        <f t="shared" si="801"/>
        <v>22400000</v>
      </c>
      <c r="AP1096" s="2206">
        <f t="shared" si="802"/>
        <v>18400000</v>
      </c>
      <c r="AQ1096" s="2206">
        <f t="shared" si="803"/>
        <v>0</v>
      </c>
      <c r="AR1096" s="2206">
        <f t="shared" si="804"/>
        <v>4000000</v>
      </c>
      <c r="AS1096" s="2244">
        <v>16</v>
      </c>
      <c r="AT1096" s="2075">
        <v>1150000</v>
      </c>
      <c r="AU1096" s="2075"/>
      <c r="AV1096" s="2075">
        <v>250000</v>
      </c>
      <c r="AW1096" s="2206">
        <f t="shared" si="830"/>
        <v>1400000</v>
      </c>
      <c r="AX1096" s="2206">
        <f t="shared" si="805"/>
        <v>22400000</v>
      </c>
      <c r="AY1096" s="2206">
        <f t="shared" si="806"/>
        <v>18400000</v>
      </c>
      <c r="AZ1096" s="2206">
        <f t="shared" si="807"/>
        <v>0</v>
      </c>
      <c r="BA1096" s="2206">
        <f t="shared" si="808"/>
        <v>4000000</v>
      </c>
      <c r="BB1096" s="2244">
        <f t="shared" si="821"/>
        <v>0</v>
      </c>
      <c r="BC1096" s="2207">
        <f t="shared" si="822"/>
        <v>0</v>
      </c>
      <c r="BD1096" s="2244">
        <f t="shared" si="825"/>
        <v>0</v>
      </c>
      <c r="BE1096" s="2207">
        <f t="shared" si="826"/>
        <v>0</v>
      </c>
      <c r="BF1096" s="2246">
        <v>16</v>
      </c>
      <c r="BG1096" s="2075">
        <v>1150000</v>
      </c>
      <c r="BH1096" s="2075">
        <v>0</v>
      </c>
      <c r="BI1096" s="2075">
        <v>250000</v>
      </c>
      <c r="BJ1096" s="2206">
        <f t="shared" si="831"/>
        <v>1400000</v>
      </c>
      <c r="BK1096" s="2206">
        <f t="shared" si="809"/>
        <v>22400000</v>
      </c>
      <c r="BL1096" s="2206">
        <f t="shared" si="810"/>
        <v>18400000</v>
      </c>
      <c r="BM1096" s="2206">
        <f t="shared" si="811"/>
        <v>0</v>
      </c>
      <c r="BN1096" s="2206">
        <f t="shared" si="812"/>
        <v>4000000</v>
      </c>
      <c r="BO1096" s="2244">
        <v>16</v>
      </c>
      <c r="BP1096" s="2075">
        <v>1150000</v>
      </c>
      <c r="BQ1096" s="2075">
        <v>0</v>
      </c>
      <c r="BR1096" s="2075">
        <v>250000</v>
      </c>
      <c r="BS1096" s="2206">
        <f t="shared" si="832"/>
        <v>1400000</v>
      </c>
      <c r="BT1096" s="2206">
        <f t="shared" si="813"/>
        <v>22400000</v>
      </c>
      <c r="BU1096" s="2206">
        <f t="shared" si="814"/>
        <v>18400000</v>
      </c>
      <c r="BV1096" s="2206">
        <f t="shared" si="815"/>
        <v>0</v>
      </c>
      <c r="BW1096" s="2206">
        <f t="shared" si="816"/>
        <v>4000000</v>
      </c>
      <c r="BX1096" s="2244">
        <f t="shared" si="823"/>
        <v>0</v>
      </c>
      <c r="BY1096" s="2207">
        <f t="shared" si="824"/>
        <v>0</v>
      </c>
      <c r="BZ1096" s="2211">
        <f t="shared" si="817"/>
        <v>0</v>
      </c>
      <c r="CA1096" s="2212">
        <f t="shared" si="818"/>
        <v>0</v>
      </c>
      <c r="CB1096" s="2083"/>
      <c r="CC1096" s="2083"/>
      <c r="CD1096" s="2237"/>
      <c r="CF1096" s="2200"/>
    </row>
    <row r="1097" spans="1:84" s="1974" customFormat="1" ht="18" customHeight="1" outlineLevel="1">
      <c r="A1097" s="2235" t="s">
        <v>4998</v>
      </c>
      <c r="B1097" s="2235" t="b">
        <v>1</v>
      </c>
      <c r="C1097" s="2201"/>
      <c r="D1097" s="2236" t="s">
        <v>4521</v>
      </c>
      <c r="E1097" s="2243" t="s">
        <v>4522</v>
      </c>
      <c r="F1097" s="2204" t="s">
        <v>154</v>
      </c>
      <c r="G1097" s="2244">
        <v>12</v>
      </c>
      <c r="H1097" s="2206">
        <v>76570</v>
      </c>
      <c r="I1097" s="2206"/>
      <c r="J1097" s="2206"/>
      <c r="K1097" s="2206">
        <f t="shared" si="788"/>
        <v>76570</v>
      </c>
      <c r="L1097" s="2206">
        <f t="shared" si="789"/>
        <v>918840</v>
      </c>
      <c r="M1097" s="2206">
        <f t="shared" si="790"/>
        <v>918840</v>
      </c>
      <c r="N1097" s="2206">
        <f t="shared" si="791"/>
        <v>0</v>
      </c>
      <c r="O1097" s="2206">
        <f t="shared" si="792"/>
        <v>0</v>
      </c>
      <c r="P1097" s="2244">
        <v>12</v>
      </c>
      <c r="Q1097" s="2206">
        <v>76570</v>
      </c>
      <c r="R1097" s="2206"/>
      <c r="S1097" s="2206"/>
      <c r="T1097" s="2206">
        <f t="shared" si="827"/>
        <v>76570</v>
      </c>
      <c r="U1097" s="2206">
        <f t="shared" si="793"/>
        <v>918840</v>
      </c>
      <c r="V1097" s="2206">
        <f t="shared" si="794"/>
        <v>918840</v>
      </c>
      <c r="W1097" s="2206">
        <f t="shared" si="795"/>
        <v>0</v>
      </c>
      <c r="X1097" s="2206">
        <f t="shared" si="796"/>
        <v>0</v>
      </c>
      <c r="Y1097" s="2244">
        <f t="shared" si="819"/>
        <v>0</v>
      </c>
      <c r="Z1097" s="2207">
        <f t="shared" si="820"/>
        <v>0</v>
      </c>
      <c r="AA1097" s="2244">
        <v>12</v>
      </c>
      <c r="AB1097" s="2206">
        <v>350000</v>
      </c>
      <c r="AC1097" s="2206"/>
      <c r="AD1097" s="2206">
        <v>100000</v>
      </c>
      <c r="AE1097" s="2206">
        <f t="shared" si="828"/>
        <v>450000</v>
      </c>
      <c r="AF1097" s="2206">
        <f t="shared" si="797"/>
        <v>5400000</v>
      </c>
      <c r="AG1097" s="2206">
        <f t="shared" si="798"/>
        <v>4200000</v>
      </c>
      <c r="AH1097" s="2206">
        <f t="shared" si="799"/>
        <v>0</v>
      </c>
      <c r="AI1097" s="2207">
        <f t="shared" si="800"/>
        <v>1200000</v>
      </c>
      <c r="AJ1097" s="2246">
        <v>12</v>
      </c>
      <c r="AK1097" s="2075">
        <v>350000</v>
      </c>
      <c r="AL1097" s="2075"/>
      <c r="AM1097" s="2075">
        <v>100000</v>
      </c>
      <c r="AN1097" s="2206">
        <f t="shared" si="829"/>
        <v>450000</v>
      </c>
      <c r="AO1097" s="2206">
        <f t="shared" si="801"/>
        <v>5400000</v>
      </c>
      <c r="AP1097" s="2206">
        <f t="shared" si="802"/>
        <v>4200000</v>
      </c>
      <c r="AQ1097" s="2206">
        <f t="shared" si="803"/>
        <v>0</v>
      </c>
      <c r="AR1097" s="2206">
        <f t="shared" si="804"/>
        <v>1200000</v>
      </c>
      <c r="AS1097" s="2244">
        <v>12</v>
      </c>
      <c r="AT1097" s="2075">
        <v>350000</v>
      </c>
      <c r="AU1097" s="2075"/>
      <c r="AV1097" s="2075">
        <v>100000</v>
      </c>
      <c r="AW1097" s="2206">
        <f t="shared" si="830"/>
        <v>450000</v>
      </c>
      <c r="AX1097" s="2206">
        <f t="shared" si="805"/>
        <v>5400000</v>
      </c>
      <c r="AY1097" s="2206">
        <f t="shared" si="806"/>
        <v>4200000</v>
      </c>
      <c r="AZ1097" s="2206">
        <f t="shared" si="807"/>
        <v>0</v>
      </c>
      <c r="BA1097" s="2206">
        <f t="shared" si="808"/>
        <v>1200000</v>
      </c>
      <c r="BB1097" s="2244">
        <f t="shared" si="821"/>
        <v>0</v>
      </c>
      <c r="BC1097" s="2207">
        <f t="shared" si="822"/>
        <v>0</v>
      </c>
      <c r="BD1097" s="2244">
        <f t="shared" si="825"/>
        <v>0</v>
      </c>
      <c r="BE1097" s="2207">
        <f t="shared" si="826"/>
        <v>0</v>
      </c>
      <c r="BF1097" s="2246">
        <v>12</v>
      </c>
      <c r="BG1097" s="2075">
        <v>350000</v>
      </c>
      <c r="BH1097" s="2075">
        <v>0</v>
      </c>
      <c r="BI1097" s="2075">
        <v>100000</v>
      </c>
      <c r="BJ1097" s="2206">
        <f t="shared" si="831"/>
        <v>450000</v>
      </c>
      <c r="BK1097" s="2206">
        <f t="shared" si="809"/>
        <v>5400000</v>
      </c>
      <c r="BL1097" s="2206">
        <f t="shared" si="810"/>
        <v>4200000</v>
      </c>
      <c r="BM1097" s="2206">
        <f t="shared" si="811"/>
        <v>0</v>
      </c>
      <c r="BN1097" s="2206">
        <f t="shared" si="812"/>
        <v>1200000</v>
      </c>
      <c r="BO1097" s="2244">
        <v>12</v>
      </c>
      <c r="BP1097" s="2075">
        <v>350000</v>
      </c>
      <c r="BQ1097" s="2075">
        <v>0</v>
      </c>
      <c r="BR1097" s="2075">
        <v>100000</v>
      </c>
      <c r="BS1097" s="2206">
        <f t="shared" si="832"/>
        <v>450000</v>
      </c>
      <c r="BT1097" s="2206">
        <f t="shared" si="813"/>
        <v>5400000</v>
      </c>
      <c r="BU1097" s="2206">
        <f t="shared" si="814"/>
        <v>4200000</v>
      </c>
      <c r="BV1097" s="2206">
        <f t="shared" si="815"/>
        <v>0</v>
      </c>
      <c r="BW1097" s="2206">
        <f t="shared" si="816"/>
        <v>1200000</v>
      </c>
      <c r="BX1097" s="2244">
        <f t="shared" si="823"/>
        <v>0</v>
      </c>
      <c r="BY1097" s="2207">
        <f t="shared" si="824"/>
        <v>0</v>
      </c>
      <c r="BZ1097" s="2211">
        <f t="shared" si="817"/>
        <v>0</v>
      </c>
      <c r="CA1097" s="2212">
        <f t="shared" si="818"/>
        <v>0</v>
      </c>
      <c r="CB1097" s="2083"/>
      <c r="CC1097" s="2083"/>
      <c r="CD1097" s="2237"/>
      <c r="CF1097" s="2200"/>
    </row>
    <row r="1098" spans="1:84" s="1974" customFormat="1" ht="18" customHeight="1" outlineLevel="1">
      <c r="A1098" s="2235" t="s">
        <v>4999</v>
      </c>
      <c r="B1098" s="2235" t="b">
        <v>1</v>
      </c>
      <c r="C1098" s="2201"/>
      <c r="D1098" s="2236" t="s">
        <v>4521</v>
      </c>
      <c r="E1098" s="2243" t="s">
        <v>5000</v>
      </c>
      <c r="F1098" s="2204" t="s">
        <v>154</v>
      </c>
      <c r="G1098" s="2244">
        <v>16</v>
      </c>
      <c r="H1098" s="2206">
        <v>76570</v>
      </c>
      <c r="I1098" s="2206"/>
      <c r="J1098" s="2206"/>
      <c r="K1098" s="2206">
        <f t="shared" si="788"/>
        <v>76570</v>
      </c>
      <c r="L1098" s="2206">
        <f t="shared" si="789"/>
        <v>1225120</v>
      </c>
      <c r="M1098" s="2206">
        <f t="shared" si="790"/>
        <v>1225120</v>
      </c>
      <c r="N1098" s="2206">
        <f t="shared" si="791"/>
        <v>0</v>
      </c>
      <c r="O1098" s="2206">
        <f t="shared" si="792"/>
        <v>0</v>
      </c>
      <c r="P1098" s="2244">
        <v>16</v>
      </c>
      <c r="Q1098" s="2206">
        <v>76570</v>
      </c>
      <c r="R1098" s="2206"/>
      <c r="S1098" s="2206"/>
      <c r="T1098" s="2206">
        <f t="shared" si="827"/>
        <v>76570</v>
      </c>
      <c r="U1098" s="2206">
        <f t="shared" si="793"/>
        <v>1225120</v>
      </c>
      <c r="V1098" s="2206">
        <f t="shared" si="794"/>
        <v>1225120</v>
      </c>
      <c r="W1098" s="2206">
        <f t="shared" si="795"/>
        <v>0</v>
      </c>
      <c r="X1098" s="2206">
        <f t="shared" si="796"/>
        <v>0</v>
      </c>
      <c r="Y1098" s="2244">
        <f t="shared" si="819"/>
        <v>0</v>
      </c>
      <c r="Z1098" s="2207">
        <f t="shared" si="820"/>
        <v>0</v>
      </c>
      <c r="AA1098" s="2244">
        <v>16</v>
      </c>
      <c r="AB1098" s="2206">
        <v>420000</v>
      </c>
      <c r="AC1098" s="2206"/>
      <c r="AD1098" s="2206">
        <v>120000</v>
      </c>
      <c r="AE1098" s="2206">
        <f t="shared" si="828"/>
        <v>540000</v>
      </c>
      <c r="AF1098" s="2206">
        <f t="shared" si="797"/>
        <v>8640000</v>
      </c>
      <c r="AG1098" s="2206">
        <f t="shared" si="798"/>
        <v>6720000</v>
      </c>
      <c r="AH1098" s="2206">
        <f t="shared" si="799"/>
        <v>0</v>
      </c>
      <c r="AI1098" s="2207">
        <f t="shared" si="800"/>
        <v>1920000</v>
      </c>
      <c r="AJ1098" s="2246">
        <v>16</v>
      </c>
      <c r="AK1098" s="2075">
        <v>420000</v>
      </c>
      <c r="AL1098" s="2075"/>
      <c r="AM1098" s="2075">
        <v>120000</v>
      </c>
      <c r="AN1098" s="2206">
        <f t="shared" si="829"/>
        <v>540000</v>
      </c>
      <c r="AO1098" s="2206">
        <f t="shared" si="801"/>
        <v>8640000</v>
      </c>
      <c r="AP1098" s="2206">
        <f t="shared" si="802"/>
        <v>6720000</v>
      </c>
      <c r="AQ1098" s="2206">
        <f t="shared" si="803"/>
        <v>0</v>
      </c>
      <c r="AR1098" s="2206">
        <f t="shared" si="804"/>
        <v>1920000</v>
      </c>
      <c r="AS1098" s="2244">
        <v>16</v>
      </c>
      <c r="AT1098" s="2075">
        <v>420000</v>
      </c>
      <c r="AU1098" s="2075"/>
      <c r="AV1098" s="2075">
        <v>120000</v>
      </c>
      <c r="AW1098" s="2206">
        <f t="shared" si="830"/>
        <v>540000</v>
      </c>
      <c r="AX1098" s="2206">
        <f t="shared" si="805"/>
        <v>8640000</v>
      </c>
      <c r="AY1098" s="2206">
        <f t="shared" si="806"/>
        <v>6720000</v>
      </c>
      <c r="AZ1098" s="2206">
        <f t="shared" si="807"/>
        <v>0</v>
      </c>
      <c r="BA1098" s="2206">
        <f t="shared" si="808"/>
        <v>1920000</v>
      </c>
      <c r="BB1098" s="2244">
        <f t="shared" si="821"/>
        <v>0</v>
      </c>
      <c r="BC1098" s="2207">
        <f t="shared" si="822"/>
        <v>0</v>
      </c>
      <c r="BD1098" s="2244">
        <f t="shared" si="825"/>
        <v>0</v>
      </c>
      <c r="BE1098" s="2207">
        <f t="shared" si="826"/>
        <v>0</v>
      </c>
      <c r="BF1098" s="2246">
        <v>16</v>
      </c>
      <c r="BG1098" s="2075">
        <v>420000</v>
      </c>
      <c r="BH1098" s="2075">
        <v>0</v>
      </c>
      <c r="BI1098" s="2075">
        <v>120000</v>
      </c>
      <c r="BJ1098" s="2206">
        <f t="shared" si="831"/>
        <v>540000</v>
      </c>
      <c r="BK1098" s="2206">
        <f t="shared" si="809"/>
        <v>8640000</v>
      </c>
      <c r="BL1098" s="2206">
        <f t="shared" si="810"/>
        <v>6720000</v>
      </c>
      <c r="BM1098" s="2206">
        <f t="shared" si="811"/>
        <v>0</v>
      </c>
      <c r="BN1098" s="2206">
        <f t="shared" si="812"/>
        <v>1920000</v>
      </c>
      <c r="BO1098" s="2244">
        <v>16</v>
      </c>
      <c r="BP1098" s="2075">
        <v>420000</v>
      </c>
      <c r="BQ1098" s="2075">
        <v>0</v>
      </c>
      <c r="BR1098" s="2075">
        <v>120000</v>
      </c>
      <c r="BS1098" s="2206">
        <f t="shared" si="832"/>
        <v>540000</v>
      </c>
      <c r="BT1098" s="2206">
        <f t="shared" si="813"/>
        <v>8640000</v>
      </c>
      <c r="BU1098" s="2206">
        <f t="shared" si="814"/>
        <v>6720000</v>
      </c>
      <c r="BV1098" s="2206">
        <f t="shared" si="815"/>
        <v>0</v>
      </c>
      <c r="BW1098" s="2206">
        <f t="shared" si="816"/>
        <v>1920000</v>
      </c>
      <c r="BX1098" s="2244">
        <f t="shared" si="823"/>
        <v>0</v>
      </c>
      <c r="BY1098" s="2207">
        <f t="shared" si="824"/>
        <v>0</v>
      </c>
      <c r="BZ1098" s="2211">
        <f t="shared" si="817"/>
        <v>0</v>
      </c>
      <c r="CA1098" s="2212">
        <f t="shared" si="818"/>
        <v>0</v>
      </c>
      <c r="CB1098" s="2083"/>
      <c r="CC1098" s="2083"/>
      <c r="CD1098" s="2237"/>
      <c r="CF1098" s="2200"/>
    </row>
    <row r="1099" spans="1:84" s="1974" customFormat="1" ht="18" customHeight="1" outlineLevel="1">
      <c r="A1099" s="2235" t="s">
        <v>5001</v>
      </c>
      <c r="B1099" s="2235" t="b">
        <v>1</v>
      </c>
      <c r="C1099" s="2201"/>
      <c r="D1099" s="2236" t="s">
        <v>5002</v>
      </c>
      <c r="E1099" s="2243" t="s">
        <v>5003</v>
      </c>
      <c r="F1099" s="2204" t="s">
        <v>1045</v>
      </c>
      <c r="G1099" s="2244">
        <v>16</v>
      </c>
      <c r="H1099" s="2206">
        <v>319080</v>
      </c>
      <c r="I1099" s="2206"/>
      <c r="J1099" s="2206"/>
      <c r="K1099" s="2206">
        <f t="shared" si="788"/>
        <v>319080</v>
      </c>
      <c r="L1099" s="2206">
        <f t="shared" si="789"/>
        <v>5105280</v>
      </c>
      <c r="M1099" s="2206">
        <f t="shared" si="790"/>
        <v>5105280</v>
      </c>
      <c r="N1099" s="2206">
        <f t="shared" si="791"/>
        <v>0</v>
      </c>
      <c r="O1099" s="2206">
        <f t="shared" si="792"/>
        <v>0</v>
      </c>
      <c r="P1099" s="2244">
        <v>16</v>
      </c>
      <c r="Q1099" s="2206">
        <v>319080</v>
      </c>
      <c r="R1099" s="2206"/>
      <c r="S1099" s="2206"/>
      <c r="T1099" s="2206">
        <f t="shared" si="827"/>
        <v>319080</v>
      </c>
      <c r="U1099" s="2206">
        <f t="shared" si="793"/>
        <v>5105280</v>
      </c>
      <c r="V1099" s="2206">
        <f t="shared" si="794"/>
        <v>5105280</v>
      </c>
      <c r="W1099" s="2206">
        <f t="shared" si="795"/>
        <v>0</v>
      </c>
      <c r="X1099" s="2206">
        <f t="shared" si="796"/>
        <v>0</v>
      </c>
      <c r="Y1099" s="2244">
        <f t="shared" si="819"/>
        <v>0</v>
      </c>
      <c r="Z1099" s="2207">
        <f t="shared" si="820"/>
        <v>0</v>
      </c>
      <c r="AA1099" s="2244">
        <v>16</v>
      </c>
      <c r="AB1099" s="2206">
        <v>2300000</v>
      </c>
      <c r="AC1099" s="2206"/>
      <c r="AD1099" s="2206">
        <v>800000</v>
      </c>
      <c r="AE1099" s="2206">
        <f t="shared" si="828"/>
        <v>3100000</v>
      </c>
      <c r="AF1099" s="2206">
        <f t="shared" si="797"/>
        <v>49600000</v>
      </c>
      <c r="AG1099" s="2206">
        <f t="shared" si="798"/>
        <v>36800000</v>
      </c>
      <c r="AH1099" s="2206">
        <f t="shared" si="799"/>
        <v>0</v>
      </c>
      <c r="AI1099" s="2207">
        <f t="shared" si="800"/>
        <v>12800000</v>
      </c>
      <c r="AJ1099" s="2246">
        <v>16</v>
      </c>
      <c r="AK1099" s="2075">
        <v>2300000</v>
      </c>
      <c r="AL1099" s="2075"/>
      <c r="AM1099" s="2075">
        <v>800000</v>
      </c>
      <c r="AN1099" s="2206">
        <f t="shared" si="829"/>
        <v>3100000</v>
      </c>
      <c r="AO1099" s="2206">
        <f t="shared" si="801"/>
        <v>49600000</v>
      </c>
      <c r="AP1099" s="2206">
        <f t="shared" si="802"/>
        <v>36800000</v>
      </c>
      <c r="AQ1099" s="2206">
        <f t="shared" si="803"/>
        <v>0</v>
      </c>
      <c r="AR1099" s="2206">
        <f t="shared" si="804"/>
        <v>12800000</v>
      </c>
      <c r="AS1099" s="2244">
        <v>16</v>
      </c>
      <c r="AT1099" s="2075">
        <v>2300000</v>
      </c>
      <c r="AU1099" s="2075"/>
      <c r="AV1099" s="2075">
        <v>800000</v>
      </c>
      <c r="AW1099" s="2206">
        <f t="shared" si="830"/>
        <v>3100000</v>
      </c>
      <c r="AX1099" s="2206">
        <f t="shared" si="805"/>
        <v>49600000</v>
      </c>
      <c r="AY1099" s="2206">
        <f t="shared" si="806"/>
        <v>36800000</v>
      </c>
      <c r="AZ1099" s="2206">
        <f t="shared" si="807"/>
        <v>0</v>
      </c>
      <c r="BA1099" s="2206">
        <f t="shared" si="808"/>
        <v>12800000</v>
      </c>
      <c r="BB1099" s="2244">
        <f t="shared" si="821"/>
        <v>0</v>
      </c>
      <c r="BC1099" s="2207">
        <f t="shared" si="822"/>
        <v>0</v>
      </c>
      <c r="BD1099" s="2244">
        <f t="shared" si="825"/>
        <v>0</v>
      </c>
      <c r="BE1099" s="2207">
        <f t="shared" si="826"/>
        <v>0</v>
      </c>
      <c r="BF1099" s="2246">
        <v>16</v>
      </c>
      <c r="BG1099" s="2075">
        <v>2300000</v>
      </c>
      <c r="BH1099" s="2075">
        <v>0</v>
      </c>
      <c r="BI1099" s="2075">
        <v>800000</v>
      </c>
      <c r="BJ1099" s="2206">
        <f t="shared" si="831"/>
        <v>3100000</v>
      </c>
      <c r="BK1099" s="2206">
        <f t="shared" si="809"/>
        <v>49600000</v>
      </c>
      <c r="BL1099" s="2206">
        <f t="shared" si="810"/>
        <v>36800000</v>
      </c>
      <c r="BM1099" s="2206">
        <f t="shared" si="811"/>
        <v>0</v>
      </c>
      <c r="BN1099" s="2206">
        <f t="shared" si="812"/>
        <v>12800000</v>
      </c>
      <c r="BO1099" s="2244">
        <v>16</v>
      </c>
      <c r="BP1099" s="2075">
        <v>2300000</v>
      </c>
      <c r="BQ1099" s="2075">
        <v>0</v>
      </c>
      <c r="BR1099" s="2075">
        <v>800000</v>
      </c>
      <c r="BS1099" s="2206">
        <f t="shared" si="832"/>
        <v>3100000</v>
      </c>
      <c r="BT1099" s="2206">
        <f t="shared" si="813"/>
        <v>49600000</v>
      </c>
      <c r="BU1099" s="2206">
        <f t="shared" si="814"/>
        <v>36800000</v>
      </c>
      <c r="BV1099" s="2206">
        <f t="shared" si="815"/>
        <v>0</v>
      </c>
      <c r="BW1099" s="2206">
        <f t="shared" si="816"/>
        <v>12800000</v>
      </c>
      <c r="BX1099" s="2244">
        <f t="shared" si="823"/>
        <v>0</v>
      </c>
      <c r="BY1099" s="2207">
        <f t="shared" si="824"/>
        <v>0</v>
      </c>
      <c r="BZ1099" s="2211">
        <f t="shared" si="817"/>
        <v>0</v>
      </c>
      <c r="CA1099" s="2212">
        <f t="shared" si="818"/>
        <v>0</v>
      </c>
      <c r="CB1099" s="2083"/>
      <c r="CC1099" s="2083"/>
      <c r="CD1099" s="2237"/>
      <c r="CF1099" s="2200"/>
    </row>
    <row r="1100" spans="1:84" s="1974" customFormat="1" ht="18" customHeight="1" outlineLevel="1">
      <c r="A1100" s="2235" t="s">
        <v>5004</v>
      </c>
      <c r="B1100" s="2235" t="b">
        <v>1</v>
      </c>
      <c r="C1100" s="2201"/>
      <c r="D1100" s="2236" t="s">
        <v>5005</v>
      </c>
      <c r="E1100" s="2243" t="s">
        <v>5006</v>
      </c>
      <c r="F1100" s="2204" t="s">
        <v>1045</v>
      </c>
      <c r="G1100" s="2244">
        <v>16</v>
      </c>
      <c r="H1100" s="2206">
        <v>510530</v>
      </c>
      <c r="I1100" s="2206"/>
      <c r="J1100" s="2206"/>
      <c r="K1100" s="2206">
        <f t="shared" si="788"/>
        <v>510530</v>
      </c>
      <c r="L1100" s="2206">
        <f t="shared" si="789"/>
        <v>8168480</v>
      </c>
      <c r="M1100" s="2206">
        <f t="shared" si="790"/>
        <v>8168480</v>
      </c>
      <c r="N1100" s="2206">
        <f t="shared" si="791"/>
        <v>0</v>
      </c>
      <c r="O1100" s="2206">
        <f t="shared" si="792"/>
        <v>0</v>
      </c>
      <c r="P1100" s="2244">
        <v>16</v>
      </c>
      <c r="Q1100" s="2206">
        <v>510530</v>
      </c>
      <c r="R1100" s="2206"/>
      <c r="S1100" s="2206"/>
      <c r="T1100" s="2206">
        <f t="shared" si="827"/>
        <v>510530</v>
      </c>
      <c r="U1100" s="2206">
        <f t="shared" si="793"/>
        <v>8168480</v>
      </c>
      <c r="V1100" s="2206">
        <f t="shared" si="794"/>
        <v>8168480</v>
      </c>
      <c r="W1100" s="2206">
        <f t="shared" si="795"/>
        <v>0</v>
      </c>
      <c r="X1100" s="2206">
        <f t="shared" si="796"/>
        <v>0</v>
      </c>
      <c r="Y1100" s="2244">
        <f t="shared" si="819"/>
        <v>0</v>
      </c>
      <c r="Z1100" s="2207">
        <f t="shared" si="820"/>
        <v>0</v>
      </c>
      <c r="AA1100" s="2244">
        <v>16</v>
      </c>
      <c r="AB1100" s="2206">
        <v>910000</v>
      </c>
      <c r="AC1100" s="2206"/>
      <c r="AD1100" s="2206">
        <v>300000</v>
      </c>
      <c r="AE1100" s="2206">
        <f t="shared" si="828"/>
        <v>1210000</v>
      </c>
      <c r="AF1100" s="2206">
        <f t="shared" si="797"/>
        <v>19360000</v>
      </c>
      <c r="AG1100" s="2206">
        <f t="shared" si="798"/>
        <v>14560000</v>
      </c>
      <c r="AH1100" s="2206">
        <f t="shared" si="799"/>
        <v>0</v>
      </c>
      <c r="AI1100" s="2207">
        <f t="shared" si="800"/>
        <v>4800000</v>
      </c>
      <c r="AJ1100" s="2246">
        <v>16</v>
      </c>
      <c r="AK1100" s="2075">
        <v>910000</v>
      </c>
      <c r="AL1100" s="2075"/>
      <c r="AM1100" s="2075">
        <v>300000</v>
      </c>
      <c r="AN1100" s="2206">
        <f t="shared" si="829"/>
        <v>1210000</v>
      </c>
      <c r="AO1100" s="2206">
        <f t="shared" si="801"/>
        <v>19360000</v>
      </c>
      <c r="AP1100" s="2206">
        <f t="shared" si="802"/>
        <v>14560000</v>
      </c>
      <c r="AQ1100" s="2206">
        <f t="shared" si="803"/>
        <v>0</v>
      </c>
      <c r="AR1100" s="2206">
        <f t="shared" si="804"/>
        <v>4800000</v>
      </c>
      <c r="AS1100" s="2244">
        <v>16</v>
      </c>
      <c r="AT1100" s="2075">
        <v>910000</v>
      </c>
      <c r="AU1100" s="2075"/>
      <c r="AV1100" s="2075">
        <v>300000</v>
      </c>
      <c r="AW1100" s="2206">
        <f t="shared" si="830"/>
        <v>1210000</v>
      </c>
      <c r="AX1100" s="2206">
        <f t="shared" si="805"/>
        <v>19360000</v>
      </c>
      <c r="AY1100" s="2206">
        <f t="shared" si="806"/>
        <v>14560000</v>
      </c>
      <c r="AZ1100" s="2206">
        <f t="shared" si="807"/>
        <v>0</v>
      </c>
      <c r="BA1100" s="2206">
        <f t="shared" si="808"/>
        <v>4800000</v>
      </c>
      <c r="BB1100" s="2244">
        <f t="shared" si="821"/>
        <v>0</v>
      </c>
      <c r="BC1100" s="2207">
        <f t="shared" si="822"/>
        <v>0</v>
      </c>
      <c r="BD1100" s="2244">
        <f t="shared" si="825"/>
        <v>0</v>
      </c>
      <c r="BE1100" s="2207">
        <f t="shared" si="826"/>
        <v>0</v>
      </c>
      <c r="BF1100" s="2246">
        <v>16</v>
      </c>
      <c r="BG1100" s="2075">
        <v>910000</v>
      </c>
      <c r="BH1100" s="2075">
        <v>0</v>
      </c>
      <c r="BI1100" s="2075">
        <v>300000</v>
      </c>
      <c r="BJ1100" s="2206">
        <f t="shared" si="831"/>
        <v>1210000</v>
      </c>
      <c r="BK1100" s="2206">
        <f t="shared" si="809"/>
        <v>19360000</v>
      </c>
      <c r="BL1100" s="2206">
        <f t="shared" si="810"/>
        <v>14560000</v>
      </c>
      <c r="BM1100" s="2206">
        <f t="shared" si="811"/>
        <v>0</v>
      </c>
      <c r="BN1100" s="2206">
        <f t="shared" si="812"/>
        <v>4800000</v>
      </c>
      <c r="BO1100" s="2244">
        <v>16</v>
      </c>
      <c r="BP1100" s="2075">
        <v>910000</v>
      </c>
      <c r="BQ1100" s="2075">
        <v>0</v>
      </c>
      <c r="BR1100" s="2075">
        <v>300000</v>
      </c>
      <c r="BS1100" s="2206">
        <f t="shared" si="832"/>
        <v>1210000</v>
      </c>
      <c r="BT1100" s="2206">
        <f t="shared" si="813"/>
        <v>19360000</v>
      </c>
      <c r="BU1100" s="2206">
        <f t="shared" si="814"/>
        <v>14560000</v>
      </c>
      <c r="BV1100" s="2206">
        <f t="shared" si="815"/>
        <v>0</v>
      </c>
      <c r="BW1100" s="2206">
        <f t="shared" si="816"/>
        <v>4800000</v>
      </c>
      <c r="BX1100" s="2244">
        <f t="shared" si="823"/>
        <v>0</v>
      </c>
      <c r="BY1100" s="2207">
        <f t="shared" si="824"/>
        <v>0</v>
      </c>
      <c r="BZ1100" s="2211">
        <f t="shared" si="817"/>
        <v>0</v>
      </c>
      <c r="CA1100" s="2212">
        <f t="shared" si="818"/>
        <v>0</v>
      </c>
      <c r="CB1100" s="2083"/>
      <c r="CC1100" s="2083"/>
      <c r="CD1100" s="2237"/>
      <c r="CF1100" s="2200"/>
    </row>
    <row r="1101" spans="1:84" s="1974" customFormat="1" ht="18" customHeight="1" outlineLevel="1">
      <c r="A1101" s="2235" t="s">
        <v>5007</v>
      </c>
      <c r="B1101" s="2235" t="b">
        <v>1</v>
      </c>
      <c r="C1101" s="2201"/>
      <c r="D1101" s="2236" t="s">
        <v>5008</v>
      </c>
      <c r="E1101" s="2243" t="s">
        <v>5009</v>
      </c>
      <c r="F1101" s="2204" t="s">
        <v>1045</v>
      </c>
      <c r="G1101" s="2244">
        <v>16</v>
      </c>
      <c r="H1101" s="2206">
        <v>957240</v>
      </c>
      <c r="I1101" s="2206"/>
      <c r="J1101" s="2206"/>
      <c r="K1101" s="2206">
        <f t="shared" si="788"/>
        <v>957240</v>
      </c>
      <c r="L1101" s="2206">
        <f t="shared" si="789"/>
        <v>15315840</v>
      </c>
      <c r="M1101" s="2206">
        <f t="shared" si="790"/>
        <v>15315840</v>
      </c>
      <c r="N1101" s="2206">
        <f t="shared" si="791"/>
        <v>0</v>
      </c>
      <c r="O1101" s="2206">
        <f t="shared" si="792"/>
        <v>0</v>
      </c>
      <c r="P1101" s="2244">
        <v>16</v>
      </c>
      <c r="Q1101" s="2206">
        <v>957240</v>
      </c>
      <c r="R1101" s="2206"/>
      <c r="S1101" s="2206"/>
      <c r="T1101" s="2206">
        <f t="shared" si="827"/>
        <v>957240</v>
      </c>
      <c r="U1101" s="2206">
        <f t="shared" si="793"/>
        <v>15315840</v>
      </c>
      <c r="V1101" s="2206">
        <f t="shared" si="794"/>
        <v>15315840</v>
      </c>
      <c r="W1101" s="2206">
        <f t="shared" si="795"/>
        <v>0</v>
      </c>
      <c r="X1101" s="2206">
        <f t="shared" si="796"/>
        <v>0</v>
      </c>
      <c r="Y1101" s="2244">
        <f t="shared" si="819"/>
        <v>0</v>
      </c>
      <c r="Z1101" s="2207">
        <f t="shared" si="820"/>
        <v>0</v>
      </c>
      <c r="AA1101" s="2244">
        <v>16</v>
      </c>
      <c r="AB1101" s="2206">
        <v>800000</v>
      </c>
      <c r="AC1101" s="2206"/>
      <c r="AD1101" s="2206">
        <v>300000</v>
      </c>
      <c r="AE1101" s="2206">
        <f t="shared" si="828"/>
        <v>1100000</v>
      </c>
      <c r="AF1101" s="2206">
        <f t="shared" si="797"/>
        <v>17600000</v>
      </c>
      <c r="AG1101" s="2206">
        <f t="shared" si="798"/>
        <v>12800000</v>
      </c>
      <c r="AH1101" s="2206">
        <f t="shared" si="799"/>
        <v>0</v>
      </c>
      <c r="AI1101" s="2207">
        <f t="shared" si="800"/>
        <v>4800000</v>
      </c>
      <c r="AJ1101" s="2246">
        <v>16</v>
      </c>
      <c r="AK1101" s="2075">
        <v>800000</v>
      </c>
      <c r="AL1101" s="2075"/>
      <c r="AM1101" s="2075">
        <v>300000</v>
      </c>
      <c r="AN1101" s="2206">
        <f t="shared" si="829"/>
        <v>1100000</v>
      </c>
      <c r="AO1101" s="2206">
        <f t="shared" si="801"/>
        <v>17600000</v>
      </c>
      <c r="AP1101" s="2206">
        <f t="shared" si="802"/>
        <v>12800000</v>
      </c>
      <c r="AQ1101" s="2206">
        <f t="shared" si="803"/>
        <v>0</v>
      </c>
      <c r="AR1101" s="2206">
        <f t="shared" si="804"/>
        <v>4800000</v>
      </c>
      <c r="AS1101" s="2244">
        <v>16</v>
      </c>
      <c r="AT1101" s="2075">
        <v>800000</v>
      </c>
      <c r="AU1101" s="2075"/>
      <c r="AV1101" s="2075">
        <v>300000</v>
      </c>
      <c r="AW1101" s="2206">
        <f t="shared" si="830"/>
        <v>1100000</v>
      </c>
      <c r="AX1101" s="2206">
        <f t="shared" si="805"/>
        <v>17600000</v>
      </c>
      <c r="AY1101" s="2206">
        <f t="shared" si="806"/>
        <v>12800000</v>
      </c>
      <c r="AZ1101" s="2206">
        <f t="shared" si="807"/>
        <v>0</v>
      </c>
      <c r="BA1101" s="2206">
        <f t="shared" si="808"/>
        <v>4800000</v>
      </c>
      <c r="BB1101" s="2244">
        <f t="shared" si="821"/>
        <v>0</v>
      </c>
      <c r="BC1101" s="2207">
        <f t="shared" si="822"/>
        <v>0</v>
      </c>
      <c r="BD1101" s="2244">
        <f t="shared" si="825"/>
        <v>0</v>
      </c>
      <c r="BE1101" s="2207">
        <f t="shared" si="826"/>
        <v>0</v>
      </c>
      <c r="BF1101" s="2246">
        <v>16</v>
      </c>
      <c r="BG1101" s="2075">
        <v>800000</v>
      </c>
      <c r="BH1101" s="2075">
        <v>0</v>
      </c>
      <c r="BI1101" s="2075">
        <v>300000</v>
      </c>
      <c r="BJ1101" s="2206">
        <f t="shared" si="831"/>
        <v>1100000</v>
      </c>
      <c r="BK1101" s="2206">
        <f t="shared" si="809"/>
        <v>17600000</v>
      </c>
      <c r="BL1101" s="2206">
        <f t="shared" si="810"/>
        <v>12800000</v>
      </c>
      <c r="BM1101" s="2206">
        <f t="shared" si="811"/>
        <v>0</v>
      </c>
      <c r="BN1101" s="2206">
        <f t="shared" si="812"/>
        <v>4800000</v>
      </c>
      <c r="BO1101" s="2244">
        <v>16</v>
      </c>
      <c r="BP1101" s="2075">
        <v>800000</v>
      </c>
      <c r="BQ1101" s="2075">
        <v>0</v>
      </c>
      <c r="BR1101" s="2075">
        <v>300000</v>
      </c>
      <c r="BS1101" s="2206">
        <f t="shared" si="832"/>
        <v>1100000</v>
      </c>
      <c r="BT1101" s="2206">
        <f t="shared" si="813"/>
        <v>17600000</v>
      </c>
      <c r="BU1101" s="2206">
        <f t="shared" si="814"/>
        <v>12800000</v>
      </c>
      <c r="BV1101" s="2206">
        <f t="shared" si="815"/>
        <v>0</v>
      </c>
      <c r="BW1101" s="2206">
        <f t="shared" si="816"/>
        <v>4800000</v>
      </c>
      <c r="BX1101" s="2244">
        <f t="shared" si="823"/>
        <v>0</v>
      </c>
      <c r="BY1101" s="2207">
        <f t="shared" si="824"/>
        <v>0</v>
      </c>
      <c r="BZ1101" s="2211">
        <f t="shared" si="817"/>
        <v>0</v>
      </c>
      <c r="CA1101" s="2212">
        <f t="shared" si="818"/>
        <v>0</v>
      </c>
      <c r="CB1101" s="2083"/>
      <c r="CC1101" s="2083"/>
      <c r="CD1101" s="2237"/>
      <c r="CF1101" s="2200"/>
    </row>
    <row r="1102" spans="1:84" s="1974" customFormat="1" ht="18" customHeight="1">
      <c r="B1102" s="2235"/>
      <c r="C1102" s="2201"/>
      <c r="D1102" s="2236"/>
      <c r="E1102" s="2243"/>
      <c r="F1102" s="2204"/>
      <c r="G1102" s="2244"/>
      <c r="H1102" s="2206"/>
      <c r="I1102" s="2206"/>
      <c r="J1102" s="2206"/>
      <c r="K1102" s="2206">
        <f t="shared" si="788"/>
        <v>0</v>
      </c>
      <c r="L1102" s="2206">
        <f t="shared" si="789"/>
        <v>0</v>
      </c>
      <c r="M1102" s="2206">
        <f t="shared" si="790"/>
        <v>0</v>
      </c>
      <c r="N1102" s="2206">
        <f t="shared" si="791"/>
        <v>0</v>
      </c>
      <c r="O1102" s="2206">
        <f t="shared" si="792"/>
        <v>0</v>
      </c>
      <c r="P1102" s="2244"/>
      <c r="Q1102" s="2206"/>
      <c r="R1102" s="2206"/>
      <c r="S1102" s="2206"/>
      <c r="T1102" s="2206">
        <f t="shared" si="827"/>
        <v>0</v>
      </c>
      <c r="U1102" s="2206">
        <f t="shared" si="793"/>
        <v>0</v>
      </c>
      <c r="V1102" s="2206">
        <f t="shared" si="794"/>
        <v>0</v>
      </c>
      <c r="W1102" s="2206">
        <f t="shared" si="795"/>
        <v>0</v>
      </c>
      <c r="X1102" s="2206">
        <f t="shared" si="796"/>
        <v>0</v>
      </c>
      <c r="Y1102" s="2244"/>
      <c r="Z1102" s="2207"/>
      <c r="AA1102" s="2244"/>
      <c r="AB1102" s="2206"/>
      <c r="AC1102" s="2206"/>
      <c r="AD1102" s="2206"/>
      <c r="AE1102" s="2206">
        <f t="shared" si="828"/>
        <v>0</v>
      </c>
      <c r="AF1102" s="2206">
        <f t="shared" si="797"/>
        <v>0</v>
      </c>
      <c r="AG1102" s="2206">
        <f t="shared" si="798"/>
        <v>0</v>
      </c>
      <c r="AH1102" s="2206">
        <f t="shared" si="799"/>
        <v>0</v>
      </c>
      <c r="AI1102" s="2207">
        <f t="shared" si="800"/>
        <v>0</v>
      </c>
      <c r="AJ1102" s="2246">
        <v>0</v>
      </c>
      <c r="AK1102" s="2075"/>
      <c r="AL1102" s="2075"/>
      <c r="AM1102" s="2075"/>
      <c r="AN1102" s="2206">
        <f t="shared" si="829"/>
        <v>0</v>
      </c>
      <c r="AO1102" s="2206">
        <f t="shared" si="801"/>
        <v>0</v>
      </c>
      <c r="AP1102" s="2206">
        <f t="shared" si="802"/>
        <v>0</v>
      </c>
      <c r="AQ1102" s="2206">
        <f t="shared" si="803"/>
        <v>0</v>
      </c>
      <c r="AR1102" s="2206">
        <f t="shared" si="804"/>
        <v>0</v>
      </c>
      <c r="AS1102" s="2244">
        <v>0</v>
      </c>
      <c r="AT1102" s="2075"/>
      <c r="AU1102" s="2075"/>
      <c r="AV1102" s="2075"/>
      <c r="AW1102" s="2206">
        <f t="shared" si="830"/>
        <v>0</v>
      </c>
      <c r="AX1102" s="2206">
        <f t="shared" si="805"/>
        <v>0</v>
      </c>
      <c r="AY1102" s="2206">
        <f t="shared" si="806"/>
        <v>0</v>
      </c>
      <c r="AZ1102" s="2206">
        <f t="shared" si="807"/>
        <v>0</v>
      </c>
      <c r="BA1102" s="2206">
        <f t="shared" si="808"/>
        <v>0</v>
      </c>
      <c r="BB1102" s="2244">
        <f t="shared" si="821"/>
        <v>0</v>
      </c>
      <c r="BC1102" s="2207">
        <f t="shared" si="822"/>
        <v>0</v>
      </c>
      <c r="BD1102" s="2244">
        <f t="shared" si="825"/>
        <v>0</v>
      </c>
      <c r="BE1102" s="2207">
        <f t="shared" si="826"/>
        <v>0</v>
      </c>
      <c r="BF1102" s="2246">
        <v>0</v>
      </c>
      <c r="BG1102" s="2075">
        <v>0</v>
      </c>
      <c r="BH1102" s="2075">
        <v>0</v>
      </c>
      <c r="BI1102" s="2075">
        <v>0</v>
      </c>
      <c r="BJ1102" s="2206">
        <f t="shared" si="831"/>
        <v>0</v>
      </c>
      <c r="BK1102" s="2206">
        <f t="shared" si="809"/>
        <v>0</v>
      </c>
      <c r="BL1102" s="2206">
        <f t="shared" si="810"/>
        <v>0</v>
      </c>
      <c r="BM1102" s="2206">
        <f t="shared" si="811"/>
        <v>0</v>
      </c>
      <c r="BN1102" s="2206">
        <f t="shared" si="812"/>
        <v>0</v>
      </c>
      <c r="BO1102" s="2244">
        <v>0</v>
      </c>
      <c r="BP1102" s="2075">
        <v>0</v>
      </c>
      <c r="BQ1102" s="2075">
        <v>0</v>
      </c>
      <c r="BR1102" s="2075">
        <v>0</v>
      </c>
      <c r="BS1102" s="2206">
        <f t="shared" si="832"/>
        <v>0</v>
      </c>
      <c r="BT1102" s="2206">
        <f t="shared" si="813"/>
        <v>0</v>
      </c>
      <c r="BU1102" s="2206">
        <f t="shared" si="814"/>
        <v>0</v>
      </c>
      <c r="BV1102" s="2206">
        <f t="shared" si="815"/>
        <v>0</v>
      </c>
      <c r="BW1102" s="2206">
        <f t="shared" si="816"/>
        <v>0</v>
      </c>
      <c r="BX1102" s="2244">
        <f t="shared" si="823"/>
        <v>0</v>
      </c>
      <c r="BY1102" s="2081">
        <f t="shared" si="824"/>
        <v>0</v>
      </c>
      <c r="BZ1102" s="2211">
        <f t="shared" si="817"/>
        <v>0</v>
      </c>
      <c r="CA1102" s="2212">
        <f t="shared" si="818"/>
        <v>0</v>
      </c>
      <c r="CB1102" s="2083"/>
      <c r="CC1102" s="2083"/>
      <c r="CD1102" s="2237"/>
      <c r="CF1102" s="2200"/>
    </row>
    <row r="1103" spans="1:84" s="2213" customFormat="1" ht="18" customHeight="1">
      <c r="B1103" s="2299"/>
      <c r="C1103" s="2214"/>
      <c r="D1103" s="2215" t="s">
        <v>5010</v>
      </c>
      <c r="E1103" s="2304"/>
      <c r="F1103" s="2217"/>
      <c r="G1103" s="2305"/>
      <c r="H1103" s="2220"/>
      <c r="I1103" s="2220"/>
      <c r="J1103" s="2220"/>
      <c r="K1103" s="2220">
        <f t="shared" si="788"/>
        <v>0</v>
      </c>
      <c r="L1103" s="2220">
        <f>SUM(L1104:L1303)</f>
        <v>162410761</v>
      </c>
      <c r="M1103" s="2220">
        <f t="shared" ref="M1103:O1103" si="833">SUM(M1104:M1303)</f>
        <v>43124074</v>
      </c>
      <c r="N1103" s="2220">
        <f t="shared" si="833"/>
        <v>116402950</v>
      </c>
      <c r="O1103" s="2220">
        <f t="shared" si="833"/>
        <v>2883737</v>
      </c>
      <c r="P1103" s="2305"/>
      <c r="Q1103" s="2220"/>
      <c r="R1103" s="2220"/>
      <c r="S1103" s="2220"/>
      <c r="T1103" s="2220">
        <f t="shared" si="827"/>
        <v>0</v>
      </c>
      <c r="U1103" s="2220">
        <f>SUM(U1104:U1303)</f>
        <v>162410761</v>
      </c>
      <c r="V1103" s="2220">
        <f t="shared" ref="V1103:X1103" si="834">SUM(V1104:V1303)</f>
        <v>43124074</v>
      </c>
      <c r="W1103" s="2220">
        <f t="shared" si="834"/>
        <v>116402950</v>
      </c>
      <c r="X1103" s="2220">
        <f t="shared" si="834"/>
        <v>2883737</v>
      </c>
      <c r="Y1103" s="2305">
        <f t="shared" ref="Y1103:Y1166" si="835">+P1103-G1103</f>
        <v>0</v>
      </c>
      <c r="Z1103" s="2222">
        <f t="shared" ref="Z1103:Z1166" si="836">+U1103-L1103</f>
        <v>0</v>
      </c>
      <c r="AA1103" s="2305">
        <v>0</v>
      </c>
      <c r="AB1103" s="2220"/>
      <c r="AC1103" s="2220"/>
      <c r="AD1103" s="2220">
        <v>0</v>
      </c>
      <c r="AE1103" s="2220">
        <f t="shared" si="828"/>
        <v>0</v>
      </c>
      <c r="AF1103" s="2220">
        <f>SUM(AF1104:AF1303)</f>
        <v>293676910</v>
      </c>
      <c r="AG1103" s="2220">
        <f t="shared" ref="AG1103:AI1103" si="837">SUM(AG1104:AG1303)</f>
        <v>143885880</v>
      </c>
      <c r="AH1103" s="2220">
        <f t="shared" si="837"/>
        <v>93919840</v>
      </c>
      <c r="AI1103" s="2222">
        <f t="shared" si="837"/>
        <v>55871190</v>
      </c>
      <c r="AJ1103" s="2306">
        <v>0</v>
      </c>
      <c r="AK1103" s="2219"/>
      <c r="AL1103" s="2219"/>
      <c r="AM1103" s="2219">
        <v>0</v>
      </c>
      <c r="AN1103" s="2220">
        <f t="shared" si="829"/>
        <v>0</v>
      </c>
      <c r="AO1103" s="2220">
        <f>SUM(AO1104:AO1303)</f>
        <v>276818802</v>
      </c>
      <c r="AP1103" s="2220">
        <f t="shared" ref="AP1103:AR1103" si="838">SUM(AP1104:AP1303)</f>
        <v>133035620</v>
      </c>
      <c r="AQ1103" s="2220">
        <f t="shared" si="838"/>
        <v>89237552</v>
      </c>
      <c r="AR1103" s="2220">
        <f t="shared" si="838"/>
        <v>54545630</v>
      </c>
      <c r="AS1103" s="2305">
        <v>0</v>
      </c>
      <c r="AT1103" s="2219"/>
      <c r="AU1103" s="2219"/>
      <c r="AV1103" s="2219">
        <v>0</v>
      </c>
      <c r="AW1103" s="2220">
        <f t="shared" si="830"/>
        <v>0</v>
      </c>
      <c r="AX1103" s="2220">
        <f>SUM(AX1104:AX1303)</f>
        <v>276818802</v>
      </c>
      <c r="AY1103" s="2220">
        <f t="shared" ref="AY1103:BA1103" si="839">SUM(AY1104:AY1303)</f>
        <v>133035620</v>
      </c>
      <c r="AZ1103" s="2220">
        <f t="shared" si="839"/>
        <v>89237552</v>
      </c>
      <c r="BA1103" s="2220">
        <f t="shared" si="839"/>
        <v>54545630</v>
      </c>
      <c r="BB1103" s="2305">
        <f t="shared" si="821"/>
        <v>0</v>
      </c>
      <c r="BC1103" s="2222">
        <f t="shared" si="822"/>
        <v>0</v>
      </c>
      <c r="BD1103" s="2305">
        <f t="shared" si="825"/>
        <v>0</v>
      </c>
      <c r="BE1103" s="2222">
        <f t="shared" si="826"/>
        <v>-16858108</v>
      </c>
      <c r="BF1103" s="2306">
        <v>0</v>
      </c>
      <c r="BG1103" s="2219">
        <v>0</v>
      </c>
      <c r="BH1103" s="2219">
        <v>0</v>
      </c>
      <c r="BI1103" s="2219">
        <v>0</v>
      </c>
      <c r="BJ1103" s="2220">
        <f t="shared" si="831"/>
        <v>0</v>
      </c>
      <c r="BK1103" s="2220">
        <f>SUM(BK1104:BK1303)</f>
        <v>276759090</v>
      </c>
      <c r="BL1103" s="2220">
        <f t="shared" ref="BL1103:BN1103" si="840">SUM(BL1104:BL1303)</f>
        <v>133098620</v>
      </c>
      <c r="BM1103" s="2220">
        <f t="shared" si="840"/>
        <v>89114840</v>
      </c>
      <c r="BN1103" s="2220">
        <f t="shared" si="840"/>
        <v>54545630</v>
      </c>
      <c r="BO1103" s="2305">
        <v>0</v>
      </c>
      <c r="BP1103" s="2219">
        <v>0</v>
      </c>
      <c r="BQ1103" s="2219">
        <v>0</v>
      </c>
      <c r="BR1103" s="2219">
        <v>0</v>
      </c>
      <c r="BS1103" s="2220">
        <f t="shared" si="832"/>
        <v>0</v>
      </c>
      <c r="BT1103" s="2220">
        <f>SUM(BT1104:BT1303)</f>
        <v>276759090</v>
      </c>
      <c r="BU1103" s="2220">
        <f t="shared" ref="BU1103:BW1103" si="841">SUM(BU1104:BU1303)</f>
        <v>133098620</v>
      </c>
      <c r="BV1103" s="2220">
        <f t="shared" si="841"/>
        <v>89114840</v>
      </c>
      <c r="BW1103" s="2220">
        <f t="shared" si="841"/>
        <v>54545630</v>
      </c>
      <c r="BX1103" s="2305">
        <f t="shared" si="823"/>
        <v>0</v>
      </c>
      <c r="BY1103" s="2227">
        <f t="shared" si="824"/>
        <v>0</v>
      </c>
      <c r="BZ1103" s="2228">
        <f t="shared" si="817"/>
        <v>0</v>
      </c>
      <c r="CA1103" s="2229">
        <f t="shared" si="818"/>
        <v>-16917820</v>
      </c>
      <c r="CB1103" s="2231"/>
      <c r="CC1103" s="2231"/>
      <c r="CD1103" s="2300"/>
      <c r="CF1103" s="2301"/>
    </row>
    <row r="1104" spans="1:84" s="1974" customFormat="1" ht="18" customHeight="1" outlineLevel="1">
      <c r="B1104" s="2235"/>
      <c r="C1104" s="2201"/>
      <c r="D1104" s="2232" t="s">
        <v>5011</v>
      </c>
      <c r="E1104" s="2243"/>
      <c r="F1104" s="2204"/>
      <c r="G1104" s="2244"/>
      <c r="H1104" s="2206"/>
      <c r="I1104" s="2206"/>
      <c r="J1104" s="2206"/>
      <c r="K1104" s="2206">
        <f t="shared" si="788"/>
        <v>0</v>
      </c>
      <c r="L1104" s="2206">
        <f t="shared" ref="L1104:L1167" si="842">M1104+N1104+O1104</f>
        <v>0</v>
      </c>
      <c r="M1104" s="2206">
        <f t="shared" ref="M1104:M1167" si="843">TRUNC(G1104*H1104,0)</f>
        <v>0</v>
      </c>
      <c r="N1104" s="2206">
        <f t="shared" ref="N1104:N1167" si="844">TRUNC(G1104*I1104,0)</f>
        <v>0</v>
      </c>
      <c r="O1104" s="2206">
        <f t="shared" ref="O1104:O1167" si="845">TRUNC(G1104*J1104,0)</f>
        <v>0</v>
      </c>
      <c r="P1104" s="2244"/>
      <c r="Q1104" s="2206"/>
      <c r="R1104" s="2206"/>
      <c r="S1104" s="2206"/>
      <c r="T1104" s="2206">
        <f t="shared" si="827"/>
        <v>0</v>
      </c>
      <c r="U1104" s="2206">
        <f t="shared" ref="U1104:U1167" si="846">V1104+W1104+X1104</f>
        <v>0</v>
      </c>
      <c r="V1104" s="2206">
        <f t="shared" ref="V1104:V1167" si="847">TRUNC(P1104*Q1104,0)</f>
        <v>0</v>
      </c>
      <c r="W1104" s="2206">
        <f t="shared" ref="W1104:W1167" si="848">TRUNC(P1104*R1104,0)</f>
        <v>0</v>
      </c>
      <c r="X1104" s="2206">
        <f t="shared" ref="X1104:X1167" si="849">TRUNC(P1104*S1104,0)</f>
        <v>0</v>
      </c>
      <c r="Y1104" s="2244">
        <f t="shared" si="835"/>
        <v>0</v>
      </c>
      <c r="Z1104" s="2207">
        <f t="shared" si="836"/>
        <v>0</v>
      </c>
      <c r="AA1104" s="2244">
        <v>0</v>
      </c>
      <c r="AB1104" s="2206"/>
      <c r="AC1104" s="2206"/>
      <c r="AD1104" s="2206">
        <v>0</v>
      </c>
      <c r="AE1104" s="2206">
        <f t="shared" si="828"/>
        <v>0</v>
      </c>
      <c r="AF1104" s="2206">
        <f t="shared" ref="AF1104:AF1167" si="850">AG1104+AH1104+AI1104</f>
        <v>0</v>
      </c>
      <c r="AG1104" s="2206">
        <f t="shared" ref="AG1104:AG1167" si="851">TRUNC(AA1104*AB1104,0)</f>
        <v>0</v>
      </c>
      <c r="AH1104" s="2206">
        <f t="shared" ref="AH1104:AH1167" si="852">TRUNC(AA1104*AC1104,0)</f>
        <v>0</v>
      </c>
      <c r="AI1104" s="2207">
        <f t="shared" ref="AI1104:AI1167" si="853">TRUNC(AA1104*AD1104,0)</f>
        <v>0</v>
      </c>
      <c r="AJ1104" s="2246">
        <v>0</v>
      </c>
      <c r="AK1104" s="2075"/>
      <c r="AL1104" s="2075"/>
      <c r="AM1104" s="2075">
        <v>0</v>
      </c>
      <c r="AN1104" s="2206">
        <f t="shared" si="829"/>
        <v>0</v>
      </c>
      <c r="AO1104" s="2206">
        <f t="shared" ref="AO1104:AO1167" si="854">AP1104+AQ1104+AR1104</f>
        <v>0</v>
      </c>
      <c r="AP1104" s="2206">
        <f t="shared" ref="AP1104:AP1167" si="855">TRUNC(AJ1104*AK1104,0)</f>
        <v>0</v>
      </c>
      <c r="AQ1104" s="2206">
        <f t="shared" ref="AQ1104:AQ1167" si="856">TRUNC(AJ1104*AL1104,0)</f>
        <v>0</v>
      </c>
      <c r="AR1104" s="2206">
        <f t="shared" ref="AR1104:AR1167" si="857">TRUNC(AJ1104*AM1104,0)</f>
        <v>0</v>
      </c>
      <c r="AS1104" s="2244">
        <v>0</v>
      </c>
      <c r="AT1104" s="2075"/>
      <c r="AU1104" s="2075"/>
      <c r="AV1104" s="2075">
        <v>0</v>
      </c>
      <c r="AW1104" s="2206">
        <f t="shared" si="830"/>
        <v>0</v>
      </c>
      <c r="AX1104" s="2206">
        <f t="shared" ref="AX1104:AX1167" si="858">AY1104+AZ1104+BA1104</f>
        <v>0</v>
      </c>
      <c r="AY1104" s="2206">
        <f t="shared" ref="AY1104:AY1167" si="859">TRUNC(AS1104*AT1104,0)</f>
        <v>0</v>
      </c>
      <c r="AZ1104" s="2206">
        <f t="shared" ref="AZ1104:AZ1167" si="860">TRUNC(AS1104*AU1104,0)</f>
        <v>0</v>
      </c>
      <c r="BA1104" s="2206">
        <f t="shared" ref="BA1104:BA1167" si="861">TRUNC(AS1104*AV1104,0)</f>
        <v>0</v>
      </c>
      <c r="BB1104" s="2244">
        <f t="shared" si="821"/>
        <v>0</v>
      </c>
      <c r="BC1104" s="2207">
        <f t="shared" si="822"/>
        <v>0</v>
      </c>
      <c r="BD1104" s="2244">
        <f t="shared" si="825"/>
        <v>0</v>
      </c>
      <c r="BE1104" s="2207">
        <f t="shared" si="826"/>
        <v>0</v>
      </c>
      <c r="BF1104" s="2246">
        <v>0</v>
      </c>
      <c r="BG1104" s="2075">
        <v>0</v>
      </c>
      <c r="BH1104" s="2075">
        <v>0</v>
      </c>
      <c r="BI1104" s="2075">
        <v>0</v>
      </c>
      <c r="BJ1104" s="2206">
        <f t="shared" si="831"/>
        <v>0</v>
      </c>
      <c r="BK1104" s="2206">
        <f t="shared" ref="BK1104:BK1167" si="862">BL1104+BM1104+BN1104</f>
        <v>0</v>
      </c>
      <c r="BL1104" s="2206">
        <f t="shared" ref="BL1104:BL1167" si="863">TRUNC(BF1104*BG1104,0)</f>
        <v>0</v>
      </c>
      <c r="BM1104" s="2206">
        <f t="shared" ref="BM1104:BM1167" si="864">TRUNC(BF1104*BH1104,0)</f>
        <v>0</v>
      </c>
      <c r="BN1104" s="2206">
        <f t="shared" ref="BN1104:BN1167" si="865">TRUNC(BF1104*BI1104,0)</f>
        <v>0</v>
      </c>
      <c r="BO1104" s="2244">
        <v>0</v>
      </c>
      <c r="BP1104" s="2075">
        <v>0</v>
      </c>
      <c r="BQ1104" s="2075">
        <v>0</v>
      </c>
      <c r="BR1104" s="2075">
        <v>0</v>
      </c>
      <c r="BS1104" s="2206">
        <f t="shared" si="832"/>
        <v>0</v>
      </c>
      <c r="BT1104" s="2206">
        <f t="shared" ref="BT1104:BT1167" si="866">BU1104+BV1104+BW1104</f>
        <v>0</v>
      </c>
      <c r="BU1104" s="2206">
        <f t="shared" ref="BU1104:BU1167" si="867">TRUNC(BO1104*BP1104,0)</f>
        <v>0</v>
      </c>
      <c r="BV1104" s="2206">
        <f t="shared" ref="BV1104:BV1167" si="868">TRUNC(BO1104*BQ1104,0)</f>
        <v>0</v>
      </c>
      <c r="BW1104" s="2206">
        <f t="shared" ref="BW1104:BW1167" si="869">TRUNC(BO1104*BR1104,0)</f>
        <v>0</v>
      </c>
      <c r="BX1104" s="2244">
        <f t="shared" si="823"/>
        <v>0</v>
      </c>
      <c r="BY1104" s="2081">
        <f t="shared" si="824"/>
        <v>0</v>
      </c>
      <c r="BZ1104" s="2211">
        <f t="shared" si="817"/>
        <v>0</v>
      </c>
      <c r="CA1104" s="2212">
        <f t="shared" si="818"/>
        <v>0</v>
      </c>
      <c r="CB1104" s="2083"/>
      <c r="CC1104" s="2083"/>
      <c r="CD1104" s="2237"/>
      <c r="CF1104" s="2200"/>
    </row>
    <row r="1105" spans="1:84" s="1974" customFormat="1" ht="18" customHeight="1" outlineLevel="1">
      <c r="A1105" s="2235" t="s">
        <v>5012</v>
      </c>
      <c r="B1105" s="2235" t="b">
        <v>1</v>
      </c>
      <c r="C1105" s="2201"/>
      <c r="D1105" s="2236" t="s">
        <v>363</v>
      </c>
      <c r="E1105" s="2243" t="s">
        <v>3440</v>
      </c>
      <c r="F1105" s="2204" t="s">
        <v>365</v>
      </c>
      <c r="G1105" s="2244">
        <v>213</v>
      </c>
      <c r="H1105" s="2206">
        <v>1420</v>
      </c>
      <c r="I1105" s="2206">
        <v>13030</v>
      </c>
      <c r="J1105" s="2206"/>
      <c r="K1105" s="2206">
        <f t="shared" si="788"/>
        <v>14450</v>
      </c>
      <c r="L1105" s="2206">
        <f t="shared" si="842"/>
        <v>3077850</v>
      </c>
      <c r="M1105" s="2206">
        <f t="shared" si="843"/>
        <v>302460</v>
      </c>
      <c r="N1105" s="2206">
        <f t="shared" si="844"/>
        <v>2775390</v>
      </c>
      <c r="O1105" s="2206">
        <f t="shared" si="845"/>
        <v>0</v>
      </c>
      <c r="P1105" s="2244">
        <v>213</v>
      </c>
      <c r="Q1105" s="2206">
        <v>1420</v>
      </c>
      <c r="R1105" s="2206">
        <v>13030</v>
      </c>
      <c r="S1105" s="2206"/>
      <c r="T1105" s="2206">
        <f t="shared" si="827"/>
        <v>14450</v>
      </c>
      <c r="U1105" s="2206">
        <f t="shared" si="846"/>
        <v>3077850</v>
      </c>
      <c r="V1105" s="2206">
        <f t="shared" si="847"/>
        <v>302460</v>
      </c>
      <c r="W1105" s="2206">
        <f t="shared" si="848"/>
        <v>2775390</v>
      </c>
      <c r="X1105" s="2206">
        <f t="shared" si="849"/>
        <v>0</v>
      </c>
      <c r="Y1105" s="2244">
        <f t="shared" si="835"/>
        <v>0</v>
      </c>
      <c r="Z1105" s="2207">
        <f t="shared" si="836"/>
        <v>0</v>
      </c>
      <c r="AA1105" s="2244">
        <v>213</v>
      </c>
      <c r="AB1105" s="2206">
        <v>6000</v>
      </c>
      <c r="AC1105" s="2206">
        <v>10000</v>
      </c>
      <c r="AD1105" s="2206">
        <v>3000</v>
      </c>
      <c r="AE1105" s="2206">
        <f t="shared" si="828"/>
        <v>19000</v>
      </c>
      <c r="AF1105" s="2206">
        <f t="shared" si="850"/>
        <v>4047000</v>
      </c>
      <c r="AG1105" s="2206">
        <f t="shared" si="851"/>
        <v>1278000</v>
      </c>
      <c r="AH1105" s="2206">
        <f t="shared" si="852"/>
        <v>2130000</v>
      </c>
      <c r="AI1105" s="2207">
        <f t="shared" si="853"/>
        <v>639000</v>
      </c>
      <c r="AJ1105" s="2246">
        <v>213</v>
      </c>
      <c r="AK1105" s="2075">
        <v>6000</v>
      </c>
      <c r="AL1105" s="2075">
        <v>10000</v>
      </c>
      <c r="AM1105" s="2075">
        <v>3000</v>
      </c>
      <c r="AN1105" s="2206">
        <f t="shared" si="829"/>
        <v>19000</v>
      </c>
      <c r="AO1105" s="2206">
        <f t="shared" si="854"/>
        <v>4047000</v>
      </c>
      <c r="AP1105" s="2206">
        <f t="shared" si="855"/>
        <v>1278000</v>
      </c>
      <c r="AQ1105" s="2206">
        <f t="shared" si="856"/>
        <v>2130000</v>
      </c>
      <c r="AR1105" s="2206">
        <f t="shared" si="857"/>
        <v>639000</v>
      </c>
      <c r="AS1105" s="2244">
        <v>213</v>
      </c>
      <c r="AT1105" s="2075">
        <v>6000</v>
      </c>
      <c r="AU1105" s="2075">
        <v>10000</v>
      </c>
      <c r="AV1105" s="2075">
        <v>3000</v>
      </c>
      <c r="AW1105" s="2206">
        <f t="shared" si="830"/>
        <v>19000</v>
      </c>
      <c r="AX1105" s="2206">
        <f t="shared" si="858"/>
        <v>4047000</v>
      </c>
      <c r="AY1105" s="2206">
        <f t="shared" si="859"/>
        <v>1278000</v>
      </c>
      <c r="AZ1105" s="2206">
        <f t="shared" si="860"/>
        <v>2130000</v>
      </c>
      <c r="BA1105" s="2206">
        <f t="shared" si="861"/>
        <v>639000</v>
      </c>
      <c r="BB1105" s="2244">
        <f t="shared" si="821"/>
        <v>0</v>
      </c>
      <c r="BC1105" s="2207">
        <f t="shared" si="822"/>
        <v>0</v>
      </c>
      <c r="BD1105" s="2244">
        <f t="shared" si="825"/>
        <v>0</v>
      </c>
      <c r="BE1105" s="2207">
        <f t="shared" si="826"/>
        <v>0</v>
      </c>
      <c r="BF1105" s="2246">
        <v>213</v>
      </c>
      <c r="BG1105" s="2075">
        <v>6000</v>
      </c>
      <c r="BH1105" s="2075">
        <v>10000</v>
      </c>
      <c r="BI1105" s="2075">
        <v>3000</v>
      </c>
      <c r="BJ1105" s="2206">
        <f t="shared" si="831"/>
        <v>19000</v>
      </c>
      <c r="BK1105" s="2206">
        <f t="shared" si="862"/>
        <v>4047000</v>
      </c>
      <c r="BL1105" s="2206">
        <f t="shared" si="863"/>
        <v>1278000</v>
      </c>
      <c r="BM1105" s="2206">
        <f t="shared" si="864"/>
        <v>2130000</v>
      </c>
      <c r="BN1105" s="2206">
        <f t="shared" si="865"/>
        <v>639000</v>
      </c>
      <c r="BO1105" s="2244">
        <v>213</v>
      </c>
      <c r="BP1105" s="2075">
        <v>6000</v>
      </c>
      <c r="BQ1105" s="2075">
        <v>10000</v>
      </c>
      <c r="BR1105" s="2075">
        <v>3000</v>
      </c>
      <c r="BS1105" s="2206">
        <f t="shared" si="832"/>
        <v>19000</v>
      </c>
      <c r="BT1105" s="2206">
        <f t="shared" si="866"/>
        <v>4047000</v>
      </c>
      <c r="BU1105" s="2206">
        <f t="shared" si="867"/>
        <v>1278000</v>
      </c>
      <c r="BV1105" s="2206">
        <f t="shared" si="868"/>
        <v>2130000</v>
      </c>
      <c r="BW1105" s="2206">
        <f t="shared" si="869"/>
        <v>639000</v>
      </c>
      <c r="BX1105" s="2244">
        <f t="shared" si="823"/>
        <v>0</v>
      </c>
      <c r="BY1105" s="2207">
        <f t="shared" si="824"/>
        <v>0</v>
      </c>
      <c r="BZ1105" s="2211">
        <f t="shared" si="817"/>
        <v>0</v>
      </c>
      <c r="CA1105" s="2212">
        <f t="shared" si="818"/>
        <v>0</v>
      </c>
      <c r="CB1105" s="2083"/>
      <c r="CC1105" s="2083"/>
      <c r="CD1105" s="2237"/>
      <c r="CF1105" s="2200"/>
    </row>
    <row r="1106" spans="1:84" s="1974" customFormat="1" ht="18" customHeight="1" outlineLevel="1">
      <c r="A1106" s="2235" t="s">
        <v>5013</v>
      </c>
      <c r="B1106" s="2235" t="b">
        <v>1</v>
      </c>
      <c r="C1106" s="2201"/>
      <c r="D1106" s="2236" t="s">
        <v>367</v>
      </c>
      <c r="E1106" s="2243" t="s">
        <v>368</v>
      </c>
      <c r="F1106" s="2204" t="s">
        <v>365</v>
      </c>
      <c r="G1106" s="2244">
        <v>20.2</v>
      </c>
      <c r="H1106" s="2206">
        <v>7740</v>
      </c>
      <c r="I1106" s="2206">
        <v>37330</v>
      </c>
      <c r="J1106" s="2206"/>
      <c r="K1106" s="2206">
        <f t="shared" si="788"/>
        <v>45070</v>
      </c>
      <c r="L1106" s="2206">
        <f t="shared" si="842"/>
        <v>910414</v>
      </c>
      <c r="M1106" s="2206">
        <f t="shared" si="843"/>
        <v>156348</v>
      </c>
      <c r="N1106" s="2206">
        <f t="shared" si="844"/>
        <v>754066</v>
      </c>
      <c r="O1106" s="2206">
        <f t="shared" si="845"/>
        <v>0</v>
      </c>
      <c r="P1106" s="2244">
        <v>20.2</v>
      </c>
      <c r="Q1106" s="2206">
        <v>7740</v>
      </c>
      <c r="R1106" s="2206">
        <v>37330</v>
      </c>
      <c r="S1106" s="2206"/>
      <c r="T1106" s="2206">
        <f t="shared" si="827"/>
        <v>45070</v>
      </c>
      <c r="U1106" s="2206">
        <f t="shared" si="846"/>
        <v>910414</v>
      </c>
      <c r="V1106" s="2206">
        <f t="shared" si="847"/>
        <v>156348</v>
      </c>
      <c r="W1106" s="2206">
        <f t="shared" si="848"/>
        <v>754066</v>
      </c>
      <c r="X1106" s="2206">
        <f t="shared" si="849"/>
        <v>0</v>
      </c>
      <c r="Y1106" s="2245">
        <f t="shared" si="835"/>
        <v>0</v>
      </c>
      <c r="Z1106" s="2207">
        <f t="shared" si="836"/>
        <v>0</v>
      </c>
      <c r="AA1106" s="2245">
        <v>20.2</v>
      </c>
      <c r="AB1106" s="2206">
        <v>15000</v>
      </c>
      <c r="AC1106" s="2206">
        <v>60000</v>
      </c>
      <c r="AD1106" s="2206">
        <v>5000</v>
      </c>
      <c r="AE1106" s="2206">
        <f t="shared" si="828"/>
        <v>80000</v>
      </c>
      <c r="AF1106" s="2206">
        <f t="shared" si="850"/>
        <v>1616000</v>
      </c>
      <c r="AG1106" s="2206">
        <f t="shared" si="851"/>
        <v>303000</v>
      </c>
      <c r="AH1106" s="2206">
        <f t="shared" si="852"/>
        <v>1212000</v>
      </c>
      <c r="AI1106" s="2207">
        <f t="shared" si="853"/>
        <v>101000</v>
      </c>
      <c r="AJ1106" s="2246">
        <v>20.2</v>
      </c>
      <c r="AK1106" s="2075">
        <v>15000</v>
      </c>
      <c r="AL1106" s="2075">
        <v>60000</v>
      </c>
      <c r="AM1106" s="2075">
        <v>5000</v>
      </c>
      <c r="AN1106" s="2206">
        <f t="shared" si="829"/>
        <v>80000</v>
      </c>
      <c r="AO1106" s="2206">
        <f t="shared" si="854"/>
        <v>1616000</v>
      </c>
      <c r="AP1106" s="2206">
        <f t="shared" si="855"/>
        <v>303000</v>
      </c>
      <c r="AQ1106" s="2206">
        <f t="shared" si="856"/>
        <v>1212000</v>
      </c>
      <c r="AR1106" s="2206">
        <f t="shared" si="857"/>
        <v>101000</v>
      </c>
      <c r="AS1106" s="2245">
        <v>20.2</v>
      </c>
      <c r="AT1106" s="2075">
        <v>15000</v>
      </c>
      <c r="AU1106" s="2075">
        <v>60000</v>
      </c>
      <c r="AV1106" s="2075">
        <v>5000</v>
      </c>
      <c r="AW1106" s="2206">
        <f t="shared" si="830"/>
        <v>80000</v>
      </c>
      <c r="AX1106" s="2206">
        <f t="shared" si="858"/>
        <v>1616000</v>
      </c>
      <c r="AY1106" s="2206">
        <f t="shared" si="859"/>
        <v>303000</v>
      </c>
      <c r="AZ1106" s="2206">
        <f t="shared" si="860"/>
        <v>1212000</v>
      </c>
      <c r="BA1106" s="2206">
        <f t="shared" si="861"/>
        <v>101000</v>
      </c>
      <c r="BB1106" s="2245">
        <f t="shared" si="821"/>
        <v>0</v>
      </c>
      <c r="BC1106" s="2207">
        <f t="shared" si="822"/>
        <v>0</v>
      </c>
      <c r="BD1106" s="2245">
        <f t="shared" si="825"/>
        <v>0</v>
      </c>
      <c r="BE1106" s="2207">
        <f t="shared" si="826"/>
        <v>0</v>
      </c>
      <c r="BF1106" s="2246">
        <v>20.2</v>
      </c>
      <c r="BG1106" s="2075">
        <v>15000</v>
      </c>
      <c r="BH1106" s="2075">
        <v>60000</v>
      </c>
      <c r="BI1106" s="2075">
        <v>5000</v>
      </c>
      <c r="BJ1106" s="2206">
        <f t="shared" si="831"/>
        <v>80000</v>
      </c>
      <c r="BK1106" s="2206">
        <f t="shared" si="862"/>
        <v>1616000</v>
      </c>
      <c r="BL1106" s="2206">
        <f t="shared" si="863"/>
        <v>303000</v>
      </c>
      <c r="BM1106" s="2206">
        <f t="shared" si="864"/>
        <v>1212000</v>
      </c>
      <c r="BN1106" s="2206">
        <f t="shared" si="865"/>
        <v>101000</v>
      </c>
      <c r="BO1106" s="2245">
        <v>20.2</v>
      </c>
      <c r="BP1106" s="2075">
        <v>15000</v>
      </c>
      <c r="BQ1106" s="2075">
        <v>60000</v>
      </c>
      <c r="BR1106" s="2075">
        <v>5000</v>
      </c>
      <c r="BS1106" s="2206">
        <f t="shared" si="832"/>
        <v>80000</v>
      </c>
      <c r="BT1106" s="2206">
        <f t="shared" si="866"/>
        <v>1616000</v>
      </c>
      <c r="BU1106" s="2206">
        <f t="shared" si="867"/>
        <v>303000</v>
      </c>
      <c r="BV1106" s="2206">
        <f t="shared" si="868"/>
        <v>1212000</v>
      </c>
      <c r="BW1106" s="2206">
        <f t="shared" si="869"/>
        <v>101000</v>
      </c>
      <c r="BX1106" s="2245">
        <f t="shared" si="823"/>
        <v>0</v>
      </c>
      <c r="BY1106" s="2207">
        <f t="shared" si="824"/>
        <v>0</v>
      </c>
      <c r="BZ1106" s="2211">
        <f t="shared" si="817"/>
        <v>0</v>
      </c>
      <c r="CA1106" s="2212">
        <f t="shared" si="818"/>
        <v>0</v>
      </c>
      <c r="CB1106" s="2083"/>
      <c r="CC1106" s="2083"/>
      <c r="CD1106" s="2237"/>
      <c r="CF1106" s="2200"/>
    </row>
    <row r="1107" spans="1:84" s="1974" customFormat="1" ht="18" customHeight="1" outlineLevel="1">
      <c r="A1107" s="2235" t="s">
        <v>5014</v>
      </c>
      <c r="B1107" s="2235" t="b">
        <v>1</v>
      </c>
      <c r="C1107" s="2201"/>
      <c r="D1107" s="2236" t="s">
        <v>369</v>
      </c>
      <c r="E1107" s="2243" t="s">
        <v>370</v>
      </c>
      <c r="F1107" s="2204" t="s">
        <v>154</v>
      </c>
      <c r="G1107" s="2244">
        <v>3</v>
      </c>
      <c r="H1107" s="2206">
        <v>11480</v>
      </c>
      <c r="I1107" s="2206">
        <v>69290</v>
      </c>
      <c r="J1107" s="2206"/>
      <c r="K1107" s="2206">
        <f t="shared" si="788"/>
        <v>80770</v>
      </c>
      <c r="L1107" s="2206">
        <f t="shared" si="842"/>
        <v>242310</v>
      </c>
      <c r="M1107" s="2206">
        <f t="shared" si="843"/>
        <v>34440</v>
      </c>
      <c r="N1107" s="2206">
        <f t="shared" si="844"/>
        <v>207870</v>
      </c>
      <c r="O1107" s="2206">
        <f t="shared" si="845"/>
        <v>0</v>
      </c>
      <c r="P1107" s="2244">
        <v>3</v>
      </c>
      <c r="Q1107" s="2206">
        <v>11480</v>
      </c>
      <c r="R1107" s="2206">
        <v>69290</v>
      </c>
      <c r="S1107" s="2206"/>
      <c r="T1107" s="2206">
        <f t="shared" si="827"/>
        <v>80770</v>
      </c>
      <c r="U1107" s="2206">
        <f t="shared" si="846"/>
        <v>242310</v>
      </c>
      <c r="V1107" s="2206">
        <f t="shared" si="847"/>
        <v>34440</v>
      </c>
      <c r="W1107" s="2206">
        <f t="shared" si="848"/>
        <v>207870</v>
      </c>
      <c r="X1107" s="2206">
        <f t="shared" si="849"/>
        <v>0</v>
      </c>
      <c r="Y1107" s="2244">
        <f t="shared" si="835"/>
        <v>0</v>
      </c>
      <c r="Z1107" s="2207">
        <f t="shared" si="836"/>
        <v>0</v>
      </c>
      <c r="AA1107" s="2244">
        <v>3</v>
      </c>
      <c r="AB1107" s="2206">
        <v>30000</v>
      </c>
      <c r="AC1107" s="2206">
        <v>50000</v>
      </c>
      <c r="AD1107" s="2206">
        <v>5000</v>
      </c>
      <c r="AE1107" s="2206">
        <f t="shared" si="828"/>
        <v>85000</v>
      </c>
      <c r="AF1107" s="2206">
        <f t="shared" si="850"/>
        <v>255000</v>
      </c>
      <c r="AG1107" s="2206">
        <f t="shared" si="851"/>
        <v>90000</v>
      </c>
      <c r="AH1107" s="2206">
        <f t="shared" si="852"/>
        <v>150000</v>
      </c>
      <c r="AI1107" s="2207">
        <f t="shared" si="853"/>
        <v>15000</v>
      </c>
      <c r="AJ1107" s="2246">
        <v>3</v>
      </c>
      <c r="AK1107" s="2075">
        <v>30000</v>
      </c>
      <c r="AL1107" s="2075">
        <v>50000</v>
      </c>
      <c r="AM1107" s="2075">
        <v>5000</v>
      </c>
      <c r="AN1107" s="2206">
        <f t="shared" si="829"/>
        <v>85000</v>
      </c>
      <c r="AO1107" s="2206">
        <f t="shared" si="854"/>
        <v>255000</v>
      </c>
      <c r="AP1107" s="2206">
        <f t="shared" si="855"/>
        <v>90000</v>
      </c>
      <c r="AQ1107" s="2206">
        <f t="shared" si="856"/>
        <v>150000</v>
      </c>
      <c r="AR1107" s="2206">
        <f t="shared" si="857"/>
        <v>15000</v>
      </c>
      <c r="AS1107" s="2244">
        <v>3</v>
      </c>
      <c r="AT1107" s="2075">
        <v>30000</v>
      </c>
      <c r="AU1107" s="2075">
        <v>50000</v>
      </c>
      <c r="AV1107" s="2075">
        <v>5000</v>
      </c>
      <c r="AW1107" s="2206">
        <f t="shared" si="830"/>
        <v>85000</v>
      </c>
      <c r="AX1107" s="2206">
        <f t="shared" si="858"/>
        <v>255000</v>
      </c>
      <c r="AY1107" s="2206">
        <f t="shared" si="859"/>
        <v>90000</v>
      </c>
      <c r="AZ1107" s="2206">
        <f t="shared" si="860"/>
        <v>150000</v>
      </c>
      <c r="BA1107" s="2206">
        <f t="shared" si="861"/>
        <v>15000</v>
      </c>
      <c r="BB1107" s="2244">
        <f t="shared" si="821"/>
        <v>0</v>
      </c>
      <c r="BC1107" s="2207">
        <f t="shared" si="822"/>
        <v>0</v>
      </c>
      <c r="BD1107" s="2244">
        <f t="shared" si="825"/>
        <v>0</v>
      </c>
      <c r="BE1107" s="2207">
        <f t="shared" si="826"/>
        <v>0</v>
      </c>
      <c r="BF1107" s="2246">
        <v>3</v>
      </c>
      <c r="BG1107" s="2075">
        <v>30000</v>
      </c>
      <c r="BH1107" s="2075">
        <v>50000</v>
      </c>
      <c r="BI1107" s="2075">
        <v>5000</v>
      </c>
      <c r="BJ1107" s="2206">
        <f t="shared" si="831"/>
        <v>85000</v>
      </c>
      <c r="BK1107" s="2206">
        <f t="shared" si="862"/>
        <v>255000</v>
      </c>
      <c r="BL1107" s="2206">
        <f t="shared" si="863"/>
        <v>90000</v>
      </c>
      <c r="BM1107" s="2206">
        <f t="shared" si="864"/>
        <v>150000</v>
      </c>
      <c r="BN1107" s="2206">
        <f t="shared" si="865"/>
        <v>15000</v>
      </c>
      <c r="BO1107" s="2244">
        <v>3</v>
      </c>
      <c r="BP1107" s="2075">
        <v>30000</v>
      </c>
      <c r="BQ1107" s="2075">
        <v>50000</v>
      </c>
      <c r="BR1107" s="2075">
        <v>5000</v>
      </c>
      <c r="BS1107" s="2206">
        <f t="shared" si="832"/>
        <v>85000</v>
      </c>
      <c r="BT1107" s="2206">
        <f t="shared" si="866"/>
        <v>255000</v>
      </c>
      <c r="BU1107" s="2206">
        <f t="shared" si="867"/>
        <v>90000</v>
      </c>
      <c r="BV1107" s="2206">
        <f t="shared" si="868"/>
        <v>150000</v>
      </c>
      <c r="BW1107" s="2206">
        <f t="shared" si="869"/>
        <v>15000</v>
      </c>
      <c r="BX1107" s="2244">
        <f t="shared" si="823"/>
        <v>0</v>
      </c>
      <c r="BY1107" s="2207">
        <f t="shared" si="824"/>
        <v>0</v>
      </c>
      <c r="BZ1107" s="2211">
        <f t="shared" si="817"/>
        <v>0</v>
      </c>
      <c r="CA1107" s="2212">
        <f t="shared" si="818"/>
        <v>0</v>
      </c>
      <c r="CB1107" s="2083"/>
      <c r="CC1107" s="2083"/>
      <c r="CD1107" s="2237"/>
      <c r="CF1107" s="2200"/>
    </row>
    <row r="1108" spans="1:84" s="1974" customFormat="1" ht="18" customHeight="1" outlineLevel="1">
      <c r="A1108" s="2235" t="s">
        <v>5015</v>
      </c>
      <c r="B1108" s="2235" t="b">
        <v>1</v>
      </c>
      <c r="C1108" s="2201"/>
      <c r="D1108" s="2236" t="s">
        <v>373</v>
      </c>
      <c r="E1108" s="2243" t="s">
        <v>374</v>
      </c>
      <c r="F1108" s="2204" t="s">
        <v>154</v>
      </c>
      <c r="G1108" s="2244">
        <v>5</v>
      </c>
      <c r="H1108" s="2206">
        <v>1240</v>
      </c>
      <c r="I1108" s="2206">
        <v>35000</v>
      </c>
      <c r="J1108" s="2206"/>
      <c r="K1108" s="2206">
        <f t="shared" si="788"/>
        <v>36240</v>
      </c>
      <c r="L1108" s="2206">
        <f t="shared" si="842"/>
        <v>181200</v>
      </c>
      <c r="M1108" s="2206">
        <f t="shared" si="843"/>
        <v>6200</v>
      </c>
      <c r="N1108" s="2206">
        <f t="shared" si="844"/>
        <v>175000</v>
      </c>
      <c r="O1108" s="2206">
        <f t="shared" si="845"/>
        <v>0</v>
      </c>
      <c r="P1108" s="2244">
        <v>5</v>
      </c>
      <c r="Q1108" s="2206">
        <v>1240</v>
      </c>
      <c r="R1108" s="2206">
        <v>35000</v>
      </c>
      <c r="S1108" s="2206"/>
      <c r="T1108" s="2206">
        <f t="shared" si="827"/>
        <v>36240</v>
      </c>
      <c r="U1108" s="2206">
        <f t="shared" si="846"/>
        <v>181200</v>
      </c>
      <c r="V1108" s="2206">
        <f t="shared" si="847"/>
        <v>6200</v>
      </c>
      <c r="W1108" s="2206">
        <f t="shared" si="848"/>
        <v>175000</v>
      </c>
      <c r="X1108" s="2206">
        <f t="shared" si="849"/>
        <v>0</v>
      </c>
      <c r="Y1108" s="2244">
        <f t="shared" si="835"/>
        <v>0</v>
      </c>
      <c r="Z1108" s="2207">
        <f t="shared" si="836"/>
        <v>0</v>
      </c>
      <c r="AA1108" s="2244">
        <v>5</v>
      </c>
      <c r="AB1108" s="2206">
        <v>6000</v>
      </c>
      <c r="AC1108" s="2206">
        <v>25000</v>
      </c>
      <c r="AD1108" s="2206"/>
      <c r="AE1108" s="2206">
        <f t="shared" si="828"/>
        <v>31000</v>
      </c>
      <c r="AF1108" s="2206">
        <f t="shared" si="850"/>
        <v>155000</v>
      </c>
      <c r="AG1108" s="2206">
        <f t="shared" si="851"/>
        <v>30000</v>
      </c>
      <c r="AH1108" s="2206">
        <f t="shared" si="852"/>
        <v>125000</v>
      </c>
      <c r="AI1108" s="2207">
        <f t="shared" si="853"/>
        <v>0</v>
      </c>
      <c r="AJ1108" s="2246">
        <v>5</v>
      </c>
      <c r="AK1108" s="2075">
        <v>6000</v>
      </c>
      <c r="AL1108" s="2075">
        <v>25000</v>
      </c>
      <c r="AM1108" s="2075"/>
      <c r="AN1108" s="2206">
        <f t="shared" si="829"/>
        <v>31000</v>
      </c>
      <c r="AO1108" s="2206">
        <f t="shared" si="854"/>
        <v>155000</v>
      </c>
      <c r="AP1108" s="2206">
        <f t="shared" si="855"/>
        <v>30000</v>
      </c>
      <c r="AQ1108" s="2206">
        <f t="shared" si="856"/>
        <v>125000</v>
      </c>
      <c r="AR1108" s="2206">
        <f t="shared" si="857"/>
        <v>0</v>
      </c>
      <c r="AS1108" s="2244">
        <v>5</v>
      </c>
      <c r="AT1108" s="2075">
        <v>6000</v>
      </c>
      <c r="AU1108" s="2075">
        <v>25000</v>
      </c>
      <c r="AV1108" s="2075"/>
      <c r="AW1108" s="2206">
        <f t="shared" si="830"/>
        <v>31000</v>
      </c>
      <c r="AX1108" s="2206">
        <f t="shared" si="858"/>
        <v>155000</v>
      </c>
      <c r="AY1108" s="2206">
        <f t="shared" si="859"/>
        <v>30000</v>
      </c>
      <c r="AZ1108" s="2206">
        <f t="shared" si="860"/>
        <v>125000</v>
      </c>
      <c r="BA1108" s="2206">
        <f t="shared" si="861"/>
        <v>0</v>
      </c>
      <c r="BB1108" s="2244">
        <f t="shared" si="821"/>
        <v>0</v>
      </c>
      <c r="BC1108" s="2207">
        <f t="shared" si="822"/>
        <v>0</v>
      </c>
      <c r="BD1108" s="2244">
        <f t="shared" si="825"/>
        <v>0</v>
      </c>
      <c r="BE1108" s="2207">
        <f t="shared" si="826"/>
        <v>0</v>
      </c>
      <c r="BF1108" s="2246">
        <v>5</v>
      </c>
      <c r="BG1108" s="2075">
        <v>6000</v>
      </c>
      <c r="BH1108" s="2075">
        <v>25000</v>
      </c>
      <c r="BI1108" s="2075">
        <v>0</v>
      </c>
      <c r="BJ1108" s="2206">
        <f t="shared" si="831"/>
        <v>31000</v>
      </c>
      <c r="BK1108" s="2206">
        <f t="shared" si="862"/>
        <v>155000</v>
      </c>
      <c r="BL1108" s="2206">
        <f t="shared" si="863"/>
        <v>30000</v>
      </c>
      <c r="BM1108" s="2206">
        <f t="shared" si="864"/>
        <v>125000</v>
      </c>
      <c r="BN1108" s="2206">
        <f t="shared" si="865"/>
        <v>0</v>
      </c>
      <c r="BO1108" s="2244">
        <v>5</v>
      </c>
      <c r="BP1108" s="2075">
        <v>6000</v>
      </c>
      <c r="BQ1108" s="2075">
        <v>25000</v>
      </c>
      <c r="BR1108" s="2075">
        <v>0</v>
      </c>
      <c r="BS1108" s="2206">
        <f t="shared" si="832"/>
        <v>31000</v>
      </c>
      <c r="BT1108" s="2206">
        <f t="shared" si="866"/>
        <v>155000</v>
      </c>
      <c r="BU1108" s="2206">
        <f t="shared" si="867"/>
        <v>30000</v>
      </c>
      <c r="BV1108" s="2206">
        <f t="shared" si="868"/>
        <v>125000</v>
      </c>
      <c r="BW1108" s="2206">
        <f t="shared" si="869"/>
        <v>0</v>
      </c>
      <c r="BX1108" s="2244">
        <f t="shared" si="823"/>
        <v>0</v>
      </c>
      <c r="BY1108" s="2207">
        <f t="shared" si="824"/>
        <v>0</v>
      </c>
      <c r="BZ1108" s="2211">
        <f t="shared" si="817"/>
        <v>0</v>
      </c>
      <c r="CA1108" s="2212">
        <f t="shared" si="818"/>
        <v>0</v>
      </c>
      <c r="CB1108" s="2083"/>
      <c r="CC1108" s="2083"/>
      <c r="CD1108" s="2237"/>
      <c r="CF1108" s="2200"/>
    </row>
    <row r="1109" spans="1:84" s="1974" customFormat="1" ht="18" customHeight="1" outlineLevel="1">
      <c r="A1109" s="2235" t="s">
        <v>5016</v>
      </c>
      <c r="B1109" s="2235" t="b">
        <v>1</v>
      </c>
      <c r="C1109" s="2201"/>
      <c r="D1109" s="2236" t="s">
        <v>373</v>
      </c>
      <c r="E1109" s="2243" t="s">
        <v>375</v>
      </c>
      <c r="F1109" s="2204" t="s">
        <v>154</v>
      </c>
      <c r="G1109" s="2244">
        <v>8</v>
      </c>
      <c r="H1109" s="2206">
        <v>1730</v>
      </c>
      <c r="I1109" s="2206">
        <v>59320</v>
      </c>
      <c r="J1109" s="2206"/>
      <c r="K1109" s="2206">
        <f t="shared" ref="K1109:K1172" si="870">J1109+I1109+H1109</f>
        <v>61050</v>
      </c>
      <c r="L1109" s="2206">
        <f t="shared" si="842"/>
        <v>488400</v>
      </c>
      <c r="M1109" s="2206">
        <f t="shared" si="843"/>
        <v>13840</v>
      </c>
      <c r="N1109" s="2206">
        <f t="shared" si="844"/>
        <v>474560</v>
      </c>
      <c r="O1109" s="2206">
        <f t="shared" si="845"/>
        <v>0</v>
      </c>
      <c r="P1109" s="2244">
        <v>8</v>
      </c>
      <c r="Q1109" s="2206">
        <v>1730</v>
      </c>
      <c r="R1109" s="2206">
        <v>59320</v>
      </c>
      <c r="S1109" s="2206"/>
      <c r="T1109" s="2206">
        <f t="shared" si="827"/>
        <v>61050</v>
      </c>
      <c r="U1109" s="2206">
        <f t="shared" si="846"/>
        <v>488400</v>
      </c>
      <c r="V1109" s="2206">
        <f t="shared" si="847"/>
        <v>13840</v>
      </c>
      <c r="W1109" s="2206">
        <f t="shared" si="848"/>
        <v>474560</v>
      </c>
      <c r="X1109" s="2206">
        <f t="shared" si="849"/>
        <v>0</v>
      </c>
      <c r="Y1109" s="2244">
        <f t="shared" si="835"/>
        <v>0</v>
      </c>
      <c r="Z1109" s="2207">
        <f t="shared" si="836"/>
        <v>0</v>
      </c>
      <c r="AA1109" s="2244">
        <v>8</v>
      </c>
      <c r="AB1109" s="2206">
        <v>20000</v>
      </c>
      <c r="AC1109" s="2206">
        <v>30000</v>
      </c>
      <c r="AD1109" s="2206"/>
      <c r="AE1109" s="2206">
        <f t="shared" si="828"/>
        <v>50000</v>
      </c>
      <c r="AF1109" s="2206">
        <f t="shared" si="850"/>
        <v>400000</v>
      </c>
      <c r="AG1109" s="2206">
        <f t="shared" si="851"/>
        <v>160000</v>
      </c>
      <c r="AH1109" s="2206">
        <f t="shared" si="852"/>
        <v>240000</v>
      </c>
      <c r="AI1109" s="2207">
        <f t="shared" si="853"/>
        <v>0</v>
      </c>
      <c r="AJ1109" s="2246">
        <v>8</v>
      </c>
      <c r="AK1109" s="2075">
        <v>20000</v>
      </c>
      <c r="AL1109" s="2075">
        <v>30000</v>
      </c>
      <c r="AM1109" s="2075"/>
      <c r="AN1109" s="2206">
        <f t="shared" si="829"/>
        <v>50000</v>
      </c>
      <c r="AO1109" s="2206">
        <f t="shared" si="854"/>
        <v>400000</v>
      </c>
      <c r="AP1109" s="2206">
        <f t="shared" si="855"/>
        <v>160000</v>
      </c>
      <c r="AQ1109" s="2206">
        <f t="shared" si="856"/>
        <v>240000</v>
      </c>
      <c r="AR1109" s="2206">
        <f t="shared" si="857"/>
        <v>0</v>
      </c>
      <c r="AS1109" s="2244">
        <v>8</v>
      </c>
      <c r="AT1109" s="2075">
        <v>20000</v>
      </c>
      <c r="AU1109" s="2075">
        <v>30000</v>
      </c>
      <c r="AV1109" s="2075"/>
      <c r="AW1109" s="2206">
        <f t="shared" si="830"/>
        <v>50000</v>
      </c>
      <c r="AX1109" s="2206">
        <f t="shared" si="858"/>
        <v>400000</v>
      </c>
      <c r="AY1109" s="2206">
        <f t="shared" si="859"/>
        <v>160000</v>
      </c>
      <c r="AZ1109" s="2206">
        <f t="shared" si="860"/>
        <v>240000</v>
      </c>
      <c r="BA1109" s="2206">
        <f t="shared" si="861"/>
        <v>0</v>
      </c>
      <c r="BB1109" s="2244">
        <f t="shared" si="821"/>
        <v>0</v>
      </c>
      <c r="BC1109" s="2207">
        <f t="shared" si="822"/>
        <v>0</v>
      </c>
      <c r="BD1109" s="2244">
        <f t="shared" si="825"/>
        <v>0</v>
      </c>
      <c r="BE1109" s="2207">
        <f t="shared" si="826"/>
        <v>0</v>
      </c>
      <c r="BF1109" s="2246">
        <v>8</v>
      </c>
      <c r="BG1109" s="2075">
        <v>20000</v>
      </c>
      <c r="BH1109" s="2075">
        <v>30000</v>
      </c>
      <c r="BI1109" s="2075">
        <v>0</v>
      </c>
      <c r="BJ1109" s="2206">
        <f t="shared" si="831"/>
        <v>50000</v>
      </c>
      <c r="BK1109" s="2206">
        <f t="shared" si="862"/>
        <v>400000</v>
      </c>
      <c r="BL1109" s="2206">
        <f t="shared" si="863"/>
        <v>160000</v>
      </c>
      <c r="BM1109" s="2206">
        <f t="shared" si="864"/>
        <v>240000</v>
      </c>
      <c r="BN1109" s="2206">
        <f t="shared" si="865"/>
        <v>0</v>
      </c>
      <c r="BO1109" s="2244">
        <v>8</v>
      </c>
      <c r="BP1109" s="2075">
        <v>20000</v>
      </c>
      <c r="BQ1109" s="2075">
        <v>30000</v>
      </c>
      <c r="BR1109" s="2075">
        <v>0</v>
      </c>
      <c r="BS1109" s="2206">
        <f t="shared" si="832"/>
        <v>50000</v>
      </c>
      <c r="BT1109" s="2206">
        <f t="shared" si="866"/>
        <v>400000</v>
      </c>
      <c r="BU1109" s="2206">
        <f t="shared" si="867"/>
        <v>160000</v>
      </c>
      <c r="BV1109" s="2206">
        <f t="shared" si="868"/>
        <v>240000</v>
      </c>
      <c r="BW1109" s="2206">
        <f t="shared" si="869"/>
        <v>0</v>
      </c>
      <c r="BX1109" s="2244">
        <f t="shared" si="823"/>
        <v>0</v>
      </c>
      <c r="BY1109" s="2207">
        <f t="shared" si="824"/>
        <v>0</v>
      </c>
      <c r="BZ1109" s="2211">
        <f t="shared" si="817"/>
        <v>0</v>
      </c>
      <c r="CA1109" s="2212">
        <f t="shared" si="818"/>
        <v>0</v>
      </c>
      <c r="CB1109" s="2083"/>
      <c r="CC1109" s="2083"/>
      <c r="CD1109" s="2237"/>
      <c r="CF1109" s="2200"/>
    </row>
    <row r="1110" spans="1:84" s="1974" customFormat="1" ht="18" customHeight="1" outlineLevel="1">
      <c r="A1110" s="2235" t="s">
        <v>5017</v>
      </c>
      <c r="B1110" s="2235" t="b">
        <v>1</v>
      </c>
      <c r="C1110" s="2201"/>
      <c r="D1110" s="2236" t="s">
        <v>376</v>
      </c>
      <c r="E1110" s="2243" t="s">
        <v>377</v>
      </c>
      <c r="F1110" s="2204" t="s">
        <v>365</v>
      </c>
      <c r="G1110" s="2244">
        <v>165.3</v>
      </c>
      <c r="H1110" s="2206">
        <v>620</v>
      </c>
      <c r="I1110" s="2206">
        <v>5950</v>
      </c>
      <c r="J1110" s="2206"/>
      <c r="K1110" s="2206">
        <f t="shared" si="870"/>
        <v>6570</v>
      </c>
      <c r="L1110" s="2206">
        <f t="shared" si="842"/>
        <v>1086021</v>
      </c>
      <c r="M1110" s="2206">
        <f t="shared" si="843"/>
        <v>102486</v>
      </c>
      <c r="N1110" s="2206">
        <f t="shared" si="844"/>
        <v>983535</v>
      </c>
      <c r="O1110" s="2206">
        <f t="shared" si="845"/>
        <v>0</v>
      </c>
      <c r="P1110" s="2244">
        <v>165.3</v>
      </c>
      <c r="Q1110" s="2206">
        <v>620</v>
      </c>
      <c r="R1110" s="2206">
        <v>5950</v>
      </c>
      <c r="S1110" s="2206"/>
      <c r="T1110" s="2206">
        <f t="shared" si="827"/>
        <v>6570</v>
      </c>
      <c r="U1110" s="2206">
        <f t="shared" si="846"/>
        <v>1086021</v>
      </c>
      <c r="V1110" s="2206">
        <f t="shared" si="847"/>
        <v>102486</v>
      </c>
      <c r="W1110" s="2206">
        <f t="shared" si="848"/>
        <v>983535</v>
      </c>
      <c r="X1110" s="2206">
        <f t="shared" si="849"/>
        <v>0</v>
      </c>
      <c r="Y1110" s="2245">
        <f t="shared" si="835"/>
        <v>0</v>
      </c>
      <c r="Z1110" s="2207">
        <f t="shared" si="836"/>
        <v>0</v>
      </c>
      <c r="AA1110" s="2245">
        <v>165.3</v>
      </c>
      <c r="AB1110" s="2206">
        <v>4000</v>
      </c>
      <c r="AC1110" s="2206">
        <v>4000</v>
      </c>
      <c r="AD1110" s="2206">
        <v>1000</v>
      </c>
      <c r="AE1110" s="2206">
        <f t="shared" si="828"/>
        <v>9000</v>
      </c>
      <c r="AF1110" s="2206">
        <f t="shared" si="850"/>
        <v>1487700</v>
      </c>
      <c r="AG1110" s="2206">
        <f t="shared" si="851"/>
        <v>661200</v>
      </c>
      <c r="AH1110" s="2206">
        <f t="shared" si="852"/>
        <v>661200</v>
      </c>
      <c r="AI1110" s="2207">
        <f t="shared" si="853"/>
        <v>165300</v>
      </c>
      <c r="AJ1110" s="2246">
        <v>165.3</v>
      </c>
      <c r="AK1110" s="2075">
        <v>4000</v>
      </c>
      <c r="AL1110" s="2075">
        <v>4000</v>
      </c>
      <c r="AM1110" s="2075">
        <v>1000</v>
      </c>
      <c r="AN1110" s="2206">
        <f t="shared" si="829"/>
        <v>9000</v>
      </c>
      <c r="AO1110" s="2206">
        <f t="shared" si="854"/>
        <v>1487700</v>
      </c>
      <c r="AP1110" s="2206">
        <f t="shared" si="855"/>
        <v>661200</v>
      </c>
      <c r="AQ1110" s="2206">
        <f t="shared" si="856"/>
        <v>661200</v>
      </c>
      <c r="AR1110" s="2206">
        <f t="shared" si="857"/>
        <v>165300</v>
      </c>
      <c r="AS1110" s="2245">
        <v>165.3</v>
      </c>
      <c r="AT1110" s="2075">
        <v>4000</v>
      </c>
      <c r="AU1110" s="2075">
        <v>4000</v>
      </c>
      <c r="AV1110" s="2075">
        <v>1000</v>
      </c>
      <c r="AW1110" s="2206">
        <f t="shared" si="830"/>
        <v>9000</v>
      </c>
      <c r="AX1110" s="2206">
        <f t="shared" si="858"/>
        <v>1487700</v>
      </c>
      <c r="AY1110" s="2206">
        <f t="shared" si="859"/>
        <v>661200</v>
      </c>
      <c r="AZ1110" s="2206">
        <f t="shared" si="860"/>
        <v>661200</v>
      </c>
      <c r="BA1110" s="2206">
        <f t="shared" si="861"/>
        <v>165300</v>
      </c>
      <c r="BB1110" s="2245">
        <f t="shared" si="821"/>
        <v>0</v>
      </c>
      <c r="BC1110" s="2207">
        <f t="shared" si="822"/>
        <v>0</v>
      </c>
      <c r="BD1110" s="2245">
        <f t="shared" si="825"/>
        <v>0</v>
      </c>
      <c r="BE1110" s="2207">
        <f t="shared" si="826"/>
        <v>0</v>
      </c>
      <c r="BF1110" s="2246">
        <v>165.3</v>
      </c>
      <c r="BG1110" s="2075">
        <v>4000</v>
      </c>
      <c r="BH1110" s="2075">
        <v>4000</v>
      </c>
      <c r="BI1110" s="2075">
        <v>1000</v>
      </c>
      <c r="BJ1110" s="2206">
        <f t="shared" si="831"/>
        <v>9000</v>
      </c>
      <c r="BK1110" s="2206">
        <f t="shared" si="862"/>
        <v>1487700</v>
      </c>
      <c r="BL1110" s="2206">
        <f t="shared" si="863"/>
        <v>661200</v>
      </c>
      <c r="BM1110" s="2206">
        <f t="shared" si="864"/>
        <v>661200</v>
      </c>
      <c r="BN1110" s="2206">
        <f t="shared" si="865"/>
        <v>165300</v>
      </c>
      <c r="BO1110" s="2245">
        <v>165.3</v>
      </c>
      <c r="BP1110" s="2075">
        <v>4000</v>
      </c>
      <c r="BQ1110" s="2075">
        <v>4000</v>
      </c>
      <c r="BR1110" s="2075">
        <v>1000</v>
      </c>
      <c r="BS1110" s="2206">
        <f t="shared" si="832"/>
        <v>9000</v>
      </c>
      <c r="BT1110" s="2206">
        <f t="shared" si="866"/>
        <v>1487700</v>
      </c>
      <c r="BU1110" s="2206">
        <f t="shared" si="867"/>
        <v>661200</v>
      </c>
      <c r="BV1110" s="2206">
        <f t="shared" si="868"/>
        <v>661200</v>
      </c>
      <c r="BW1110" s="2206">
        <f t="shared" si="869"/>
        <v>165300</v>
      </c>
      <c r="BX1110" s="2245">
        <f t="shared" si="823"/>
        <v>0</v>
      </c>
      <c r="BY1110" s="2207">
        <f t="shared" si="824"/>
        <v>0</v>
      </c>
      <c r="BZ1110" s="2211">
        <f t="shared" si="817"/>
        <v>0</v>
      </c>
      <c r="CA1110" s="2212">
        <f t="shared" si="818"/>
        <v>0</v>
      </c>
      <c r="CB1110" s="2083"/>
      <c r="CC1110" s="2083"/>
      <c r="CD1110" s="2237"/>
      <c r="CF1110" s="2200"/>
    </row>
    <row r="1111" spans="1:84" s="1974" customFormat="1" ht="18" customHeight="1" outlineLevel="1">
      <c r="A1111" s="2235" t="s">
        <v>5018</v>
      </c>
      <c r="B1111" s="2235" t="b">
        <v>1</v>
      </c>
      <c r="C1111" s="2201"/>
      <c r="D1111" s="2236" t="s">
        <v>381</v>
      </c>
      <c r="E1111" s="2243" t="s">
        <v>5019</v>
      </c>
      <c r="F1111" s="2204" t="s">
        <v>365</v>
      </c>
      <c r="G1111" s="2244">
        <v>116</v>
      </c>
      <c r="H1111" s="2206"/>
      <c r="I1111" s="2206">
        <v>970</v>
      </c>
      <c r="J1111" s="2206"/>
      <c r="K1111" s="2206">
        <f t="shared" si="870"/>
        <v>970</v>
      </c>
      <c r="L1111" s="2206">
        <f t="shared" si="842"/>
        <v>112520</v>
      </c>
      <c r="M1111" s="2206">
        <f t="shared" si="843"/>
        <v>0</v>
      </c>
      <c r="N1111" s="2206">
        <f t="shared" si="844"/>
        <v>112520</v>
      </c>
      <c r="O1111" s="2206">
        <f t="shared" si="845"/>
        <v>0</v>
      </c>
      <c r="P1111" s="2244">
        <v>116</v>
      </c>
      <c r="Q1111" s="2206"/>
      <c r="R1111" s="2206">
        <v>970</v>
      </c>
      <c r="S1111" s="2206"/>
      <c r="T1111" s="2206">
        <f t="shared" si="827"/>
        <v>970</v>
      </c>
      <c r="U1111" s="2206">
        <f t="shared" si="846"/>
        <v>112520</v>
      </c>
      <c r="V1111" s="2206">
        <f t="shared" si="847"/>
        <v>0</v>
      </c>
      <c r="W1111" s="2206">
        <f t="shared" si="848"/>
        <v>112520</v>
      </c>
      <c r="X1111" s="2206">
        <f t="shared" si="849"/>
        <v>0</v>
      </c>
      <c r="Y1111" s="2244">
        <f t="shared" si="835"/>
        <v>0</v>
      </c>
      <c r="Z1111" s="2207">
        <f t="shared" si="836"/>
        <v>0</v>
      </c>
      <c r="AA1111" s="2244">
        <v>116</v>
      </c>
      <c r="AB1111" s="2206"/>
      <c r="AC1111" s="2206">
        <v>1000</v>
      </c>
      <c r="AD1111" s="2206"/>
      <c r="AE1111" s="2206">
        <f t="shared" si="828"/>
        <v>1000</v>
      </c>
      <c r="AF1111" s="2206">
        <f t="shared" si="850"/>
        <v>116000</v>
      </c>
      <c r="AG1111" s="2206">
        <f t="shared" si="851"/>
        <v>0</v>
      </c>
      <c r="AH1111" s="2206">
        <f t="shared" si="852"/>
        <v>116000</v>
      </c>
      <c r="AI1111" s="2207">
        <f t="shared" si="853"/>
        <v>0</v>
      </c>
      <c r="AJ1111" s="2246">
        <v>116</v>
      </c>
      <c r="AK1111" s="2075"/>
      <c r="AL1111" s="2075">
        <v>1000</v>
      </c>
      <c r="AM1111" s="2075"/>
      <c r="AN1111" s="2206">
        <f t="shared" si="829"/>
        <v>1000</v>
      </c>
      <c r="AO1111" s="2206">
        <f t="shared" si="854"/>
        <v>116000</v>
      </c>
      <c r="AP1111" s="2206">
        <f t="shared" si="855"/>
        <v>0</v>
      </c>
      <c r="AQ1111" s="2206">
        <f t="shared" si="856"/>
        <v>116000</v>
      </c>
      <c r="AR1111" s="2206">
        <f t="shared" si="857"/>
        <v>0</v>
      </c>
      <c r="AS1111" s="2244">
        <v>116</v>
      </c>
      <c r="AT1111" s="2075"/>
      <c r="AU1111" s="2075">
        <v>1000</v>
      </c>
      <c r="AV1111" s="2075"/>
      <c r="AW1111" s="2206">
        <f t="shared" si="830"/>
        <v>1000</v>
      </c>
      <c r="AX1111" s="2206">
        <f t="shared" si="858"/>
        <v>116000</v>
      </c>
      <c r="AY1111" s="2206">
        <f t="shared" si="859"/>
        <v>0</v>
      </c>
      <c r="AZ1111" s="2206">
        <f t="shared" si="860"/>
        <v>116000</v>
      </c>
      <c r="BA1111" s="2206">
        <f t="shared" si="861"/>
        <v>0</v>
      </c>
      <c r="BB1111" s="2244">
        <f t="shared" si="821"/>
        <v>0</v>
      </c>
      <c r="BC1111" s="2207">
        <f t="shared" si="822"/>
        <v>0</v>
      </c>
      <c r="BD1111" s="2244">
        <f t="shared" si="825"/>
        <v>0</v>
      </c>
      <c r="BE1111" s="2207">
        <f t="shared" si="826"/>
        <v>0</v>
      </c>
      <c r="BF1111" s="2246">
        <v>116</v>
      </c>
      <c r="BG1111" s="2075">
        <v>0</v>
      </c>
      <c r="BH1111" s="2075">
        <v>1000</v>
      </c>
      <c r="BI1111" s="2075">
        <v>0</v>
      </c>
      <c r="BJ1111" s="2206">
        <f t="shared" si="831"/>
        <v>1000</v>
      </c>
      <c r="BK1111" s="2206">
        <f t="shared" si="862"/>
        <v>116000</v>
      </c>
      <c r="BL1111" s="2206">
        <f t="shared" si="863"/>
        <v>0</v>
      </c>
      <c r="BM1111" s="2206">
        <f t="shared" si="864"/>
        <v>116000</v>
      </c>
      <c r="BN1111" s="2206">
        <f t="shared" si="865"/>
        <v>0</v>
      </c>
      <c r="BO1111" s="2244">
        <v>116</v>
      </c>
      <c r="BP1111" s="2075">
        <v>0</v>
      </c>
      <c r="BQ1111" s="2075">
        <v>1000</v>
      </c>
      <c r="BR1111" s="2075">
        <v>0</v>
      </c>
      <c r="BS1111" s="2206">
        <f t="shared" si="832"/>
        <v>1000</v>
      </c>
      <c r="BT1111" s="2206">
        <f t="shared" si="866"/>
        <v>116000</v>
      </c>
      <c r="BU1111" s="2206">
        <f t="shared" si="867"/>
        <v>0</v>
      </c>
      <c r="BV1111" s="2206">
        <f t="shared" si="868"/>
        <v>116000</v>
      </c>
      <c r="BW1111" s="2206">
        <f t="shared" si="869"/>
        <v>0</v>
      </c>
      <c r="BX1111" s="2244">
        <f t="shared" si="823"/>
        <v>0</v>
      </c>
      <c r="BY1111" s="2207">
        <f t="shared" si="824"/>
        <v>0</v>
      </c>
      <c r="BZ1111" s="2211">
        <f t="shared" si="817"/>
        <v>0</v>
      </c>
      <c r="CA1111" s="2212">
        <f t="shared" si="818"/>
        <v>0</v>
      </c>
      <c r="CB1111" s="2083"/>
      <c r="CC1111" s="2083"/>
      <c r="CD1111" s="2237"/>
      <c r="CF1111" s="2200"/>
    </row>
    <row r="1112" spans="1:84" s="1974" customFormat="1" ht="18" customHeight="1" outlineLevel="1">
      <c r="A1112" s="2235" t="s">
        <v>5020</v>
      </c>
      <c r="B1112" s="2235" t="b">
        <v>1</v>
      </c>
      <c r="C1112" s="2201"/>
      <c r="D1112" s="2236" t="s">
        <v>383</v>
      </c>
      <c r="E1112" s="2243" t="s">
        <v>384</v>
      </c>
      <c r="F1112" s="2204" t="s">
        <v>365</v>
      </c>
      <c r="G1112" s="2244">
        <v>299</v>
      </c>
      <c r="H1112" s="2206"/>
      <c r="I1112" s="2206">
        <v>490</v>
      </c>
      <c r="J1112" s="2206"/>
      <c r="K1112" s="2206">
        <f t="shared" si="870"/>
        <v>490</v>
      </c>
      <c r="L1112" s="2206">
        <f t="shared" si="842"/>
        <v>146510</v>
      </c>
      <c r="M1112" s="2206">
        <f t="shared" si="843"/>
        <v>0</v>
      </c>
      <c r="N1112" s="2206">
        <f t="shared" si="844"/>
        <v>146510</v>
      </c>
      <c r="O1112" s="2206">
        <f t="shared" si="845"/>
        <v>0</v>
      </c>
      <c r="P1112" s="2244">
        <v>299</v>
      </c>
      <c r="Q1112" s="2206"/>
      <c r="R1112" s="2206">
        <v>490</v>
      </c>
      <c r="S1112" s="2206"/>
      <c r="T1112" s="2206">
        <f t="shared" si="827"/>
        <v>490</v>
      </c>
      <c r="U1112" s="2206">
        <f t="shared" si="846"/>
        <v>146510</v>
      </c>
      <c r="V1112" s="2206">
        <f t="shared" si="847"/>
        <v>0</v>
      </c>
      <c r="W1112" s="2206">
        <f t="shared" si="848"/>
        <v>146510</v>
      </c>
      <c r="X1112" s="2206">
        <f t="shared" si="849"/>
        <v>0</v>
      </c>
      <c r="Y1112" s="2244">
        <f t="shared" si="835"/>
        <v>0</v>
      </c>
      <c r="Z1112" s="2207">
        <f t="shared" si="836"/>
        <v>0</v>
      </c>
      <c r="AA1112" s="2244">
        <v>299</v>
      </c>
      <c r="AB1112" s="2206">
        <v>100</v>
      </c>
      <c r="AC1112" s="2206">
        <v>300</v>
      </c>
      <c r="AD1112" s="2206"/>
      <c r="AE1112" s="2206">
        <f t="shared" si="828"/>
        <v>400</v>
      </c>
      <c r="AF1112" s="2206">
        <f t="shared" si="850"/>
        <v>119600</v>
      </c>
      <c r="AG1112" s="2206">
        <f t="shared" si="851"/>
        <v>29900</v>
      </c>
      <c r="AH1112" s="2206">
        <f t="shared" si="852"/>
        <v>89700</v>
      </c>
      <c r="AI1112" s="2207">
        <f t="shared" si="853"/>
        <v>0</v>
      </c>
      <c r="AJ1112" s="2246">
        <v>299</v>
      </c>
      <c r="AK1112" s="2075">
        <v>100</v>
      </c>
      <c r="AL1112" s="2075">
        <v>300</v>
      </c>
      <c r="AM1112" s="2075"/>
      <c r="AN1112" s="2206">
        <f t="shared" si="829"/>
        <v>400</v>
      </c>
      <c r="AO1112" s="2206">
        <f t="shared" si="854"/>
        <v>119600</v>
      </c>
      <c r="AP1112" s="2206">
        <f t="shared" si="855"/>
        <v>29900</v>
      </c>
      <c r="AQ1112" s="2206">
        <f t="shared" si="856"/>
        <v>89700</v>
      </c>
      <c r="AR1112" s="2206">
        <f t="shared" si="857"/>
        <v>0</v>
      </c>
      <c r="AS1112" s="2244">
        <v>299</v>
      </c>
      <c r="AT1112" s="2075">
        <v>100</v>
      </c>
      <c r="AU1112" s="2075">
        <v>300</v>
      </c>
      <c r="AV1112" s="2075"/>
      <c r="AW1112" s="2206">
        <f t="shared" si="830"/>
        <v>400</v>
      </c>
      <c r="AX1112" s="2206">
        <f t="shared" si="858"/>
        <v>119600</v>
      </c>
      <c r="AY1112" s="2206">
        <f t="shared" si="859"/>
        <v>29900</v>
      </c>
      <c r="AZ1112" s="2206">
        <f t="shared" si="860"/>
        <v>89700</v>
      </c>
      <c r="BA1112" s="2206">
        <f t="shared" si="861"/>
        <v>0</v>
      </c>
      <c r="BB1112" s="2244">
        <f t="shared" si="821"/>
        <v>0</v>
      </c>
      <c r="BC1112" s="2207">
        <f t="shared" si="822"/>
        <v>0</v>
      </c>
      <c r="BD1112" s="2244">
        <f t="shared" si="825"/>
        <v>0</v>
      </c>
      <c r="BE1112" s="2207">
        <f t="shared" si="826"/>
        <v>0</v>
      </c>
      <c r="BF1112" s="2246">
        <v>299</v>
      </c>
      <c r="BG1112" s="2075">
        <v>100</v>
      </c>
      <c r="BH1112" s="2075">
        <v>300</v>
      </c>
      <c r="BI1112" s="2075">
        <v>0</v>
      </c>
      <c r="BJ1112" s="2206">
        <f t="shared" si="831"/>
        <v>400</v>
      </c>
      <c r="BK1112" s="2206">
        <f t="shared" si="862"/>
        <v>119600</v>
      </c>
      <c r="BL1112" s="2206">
        <f t="shared" si="863"/>
        <v>29900</v>
      </c>
      <c r="BM1112" s="2206">
        <f t="shared" si="864"/>
        <v>89700</v>
      </c>
      <c r="BN1112" s="2206">
        <f t="shared" si="865"/>
        <v>0</v>
      </c>
      <c r="BO1112" s="2244">
        <v>299</v>
      </c>
      <c r="BP1112" s="2075">
        <v>100</v>
      </c>
      <c r="BQ1112" s="2075">
        <v>300</v>
      </c>
      <c r="BR1112" s="2075">
        <v>0</v>
      </c>
      <c r="BS1112" s="2206">
        <f t="shared" si="832"/>
        <v>400</v>
      </c>
      <c r="BT1112" s="2206">
        <f t="shared" si="866"/>
        <v>119600</v>
      </c>
      <c r="BU1112" s="2206">
        <f t="shared" si="867"/>
        <v>29900</v>
      </c>
      <c r="BV1112" s="2206">
        <f t="shared" si="868"/>
        <v>89700</v>
      </c>
      <c r="BW1112" s="2206">
        <f t="shared" si="869"/>
        <v>0</v>
      </c>
      <c r="BX1112" s="2244">
        <f t="shared" si="823"/>
        <v>0</v>
      </c>
      <c r="BY1112" s="2207">
        <f t="shared" si="824"/>
        <v>0</v>
      </c>
      <c r="BZ1112" s="2211">
        <f t="shared" si="817"/>
        <v>0</v>
      </c>
      <c r="CA1112" s="2212">
        <f t="shared" si="818"/>
        <v>0</v>
      </c>
      <c r="CB1112" s="2083"/>
      <c r="CC1112" s="2083"/>
      <c r="CD1112" s="2237"/>
      <c r="CF1112" s="2200"/>
    </row>
    <row r="1113" spans="1:84" s="1974" customFormat="1" ht="18" customHeight="1" outlineLevel="1">
      <c r="A1113" s="2235" t="s">
        <v>5021</v>
      </c>
      <c r="B1113" s="2235" t="b">
        <v>1</v>
      </c>
      <c r="C1113" s="2201"/>
      <c r="D1113" s="2236" t="s">
        <v>3792</v>
      </c>
      <c r="E1113" s="2243" t="s">
        <v>3793</v>
      </c>
      <c r="F1113" s="2204" t="s">
        <v>365</v>
      </c>
      <c r="G1113" s="2244">
        <v>14</v>
      </c>
      <c r="H1113" s="2206"/>
      <c r="I1113" s="2206">
        <v>160</v>
      </c>
      <c r="J1113" s="2206"/>
      <c r="K1113" s="2206">
        <f t="shared" si="870"/>
        <v>160</v>
      </c>
      <c r="L1113" s="2206">
        <f t="shared" si="842"/>
        <v>2240</v>
      </c>
      <c r="M1113" s="2206">
        <f t="shared" si="843"/>
        <v>0</v>
      </c>
      <c r="N1113" s="2206">
        <f t="shared" si="844"/>
        <v>2240</v>
      </c>
      <c r="O1113" s="2206">
        <f t="shared" si="845"/>
        <v>0</v>
      </c>
      <c r="P1113" s="2244">
        <v>14</v>
      </c>
      <c r="Q1113" s="2206"/>
      <c r="R1113" s="2206">
        <v>160</v>
      </c>
      <c r="S1113" s="2206"/>
      <c r="T1113" s="2206">
        <f t="shared" si="827"/>
        <v>160</v>
      </c>
      <c r="U1113" s="2206">
        <f t="shared" si="846"/>
        <v>2240</v>
      </c>
      <c r="V1113" s="2206">
        <f t="shared" si="847"/>
        <v>0</v>
      </c>
      <c r="W1113" s="2206">
        <f t="shared" si="848"/>
        <v>2240</v>
      </c>
      <c r="X1113" s="2206">
        <f t="shared" si="849"/>
        <v>0</v>
      </c>
      <c r="Y1113" s="2244">
        <f t="shared" si="835"/>
        <v>0</v>
      </c>
      <c r="Z1113" s="2207">
        <f t="shared" si="836"/>
        <v>0</v>
      </c>
      <c r="AA1113" s="2244">
        <v>14</v>
      </c>
      <c r="AB1113" s="2206">
        <v>500</v>
      </c>
      <c r="AC1113" s="2206"/>
      <c r="AD1113" s="2206"/>
      <c r="AE1113" s="2206">
        <f t="shared" si="828"/>
        <v>500</v>
      </c>
      <c r="AF1113" s="2206">
        <f t="shared" si="850"/>
        <v>7000</v>
      </c>
      <c r="AG1113" s="2206">
        <f t="shared" si="851"/>
        <v>7000</v>
      </c>
      <c r="AH1113" s="2206">
        <f t="shared" si="852"/>
        <v>0</v>
      </c>
      <c r="AI1113" s="2207">
        <f t="shared" si="853"/>
        <v>0</v>
      </c>
      <c r="AJ1113" s="2246">
        <v>14</v>
      </c>
      <c r="AK1113" s="2075">
        <v>500</v>
      </c>
      <c r="AL1113" s="2075"/>
      <c r="AM1113" s="2075"/>
      <c r="AN1113" s="2206">
        <f t="shared" si="829"/>
        <v>500</v>
      </c>
      <c r="AO1113" s="2206">
        <f t="shared" si="854"/>
        <v>7000</v>
      </c>
      <c r="AP1113" s="2206">
        <f t="shared" si="855"/>
        <v>7000</v>
      </c>
      <c r="AQ1113" s="2206">
        <f t="shared" si="856"/>
        <v>0</v>
      </c>
      <c r="AR1113" s="2206">
        <f t="shared" si="857"/>
        <v>0</v>
      </c>
      <c r="AS1113" s="2244">
        <v>14</v>
      </c>
      <c r="AT1113" s="2075">
        <v>500</v>
      </c>
      <c r="AU1113" s="2075"/>
      <c r="AV1113" s="2075"/>
      <c r="AW1113" s="2206">
        <f t="shared" si="830"/>
        <v>500</v>
      </c>
      <c r="AX1113" s="2206">
        <f t="shared" si="858"/>
        <v>7000</v>
      </c>
      <c r="AY1113" s="2206">
        <f t="shared" si="859"/>
        <v>7000</v>
      </c>
      <c r="AZ1113" s="2206">
        <f t="shared" si="860"/>
        <v>0</v>
      </c>
      <c r="BA1113" s="2206">
        <f t="shared" si="861"/>
        <v>0</v>
      </c>
      <c r="BB1113" s="2244">
        <f t="shared" si="821"/>
        <v>0</v>
      </c>
      <c r="BC1113" s="2207">
        <f t="shared" si="822"/>
        <v>0</v>
      </c>
      <c r="BD1113" s="2244">
        <f t="shared" si="825"/>
        <v>0</v>
      </c>
      <c r="BE1113" s="2207">
        <f t="shared" si="826"/>
        <v>0</v>
      </c>
      <c r="BF1113" s="2246">
        <v>14</v>
      </c>
      <c r="BG1113" s="2075">
        <v>500</v>
      </c>
      <c r="BH1113" s="2075">
        <v>0</v>
      </c>
      <c r="BI1113" s="2075">
        <v>0</v>
      </c>
      <c r="BJ1113" s="2206">
        <f t="shared" si="831"/>
        <v>500</v>
      </c>
      <c r="BK1113" s="2206">
        <f t="shared" si="862"/>
        <v>7000</v>
      </c>
      <c r="BL1113" s="2206">
        <f t="shared" si="863"/>
        <v>7000</v>
      </c>
      <c r="BM1113" s="2206">
        <f t="shared" si="864"/>
        <v>0</v>
      </c>
      <c r="BN1113" s="2206">
        <f t="shared" si="865"/>
        <v>0</v>
      </c>
      <c r="BO1113" s="2244">
        <v>14</v>
      </c>
      <c r="BP1113" s="2075">
        <v>500</v>
      </c>
      <c r="BQ1113" s="2075">
        <v>0</v>
      </c>
      <c r="BR1113" s="2075">
        <v>0</v>
      </c>
      <c r="BS1113" s="2206">
        <f t="shared" si="832"/>
        <v>500</v>
      </c>
      <c r="BT1113" s="2206">
        <f t="shared" si="866"/>
        <v>7000</v>
      </c>
      <c r="BU1113" s="2206">
        <f t="shared" si="867"/>
        <v>7000</v>
      </c>
      <c r="BV1113" s="2206">
        <f t="shared" si="868"/>
        <v>0</v>
      </c>
      <c r="BW1113" s="2206">
        <f t="shared" si="869"/>
        <v>0</v>
      </c>
      <c r="BX1113" s="2244">
        <f t="shared" si="823"/>
        <v>0</v>
      </c>
      <c r="BY1113" s="2207">
        <f t="shared" si="824"/>
        <v>0</v>
      </c>
      <c r="BZ1113" s="2211">
        <f t="shared" si="817"/>
        <v>0</v>
      </c>
      <c r="CA1113" s="2212">
        <f t="shared" si="818"/>
        <v>0</v>
      </c>
      <c r="CB1113" s="2083"/>
      <c r="CC1113" s="2083"/>
      <c r="CD1113" s="2237"/>
      <c r="CF1113" s="2200"/>
    </row>
    <row r="1114" spans="1:84" s="1974" customFormat="1" ht="18" customHeight="1" outlineLevel="1">
      <c r="A1114" s="2235" t="s">
        <v>5022</v>
      </c>
      <c r="B1114" s="2235" t="b">
        <v>1</v>
      </c>
      <c r="C1114" s="2201"/>
      <c r="D1114" s="2236" t="s">
        <v>385</v>
      </c>
      <c r="E1114" s="2243" t="s">
        <v>386</v>
      </c>
      <c r="F1114" s="2204" t="s">
        <v>365</v>
      </c>
      <c r="G1114" s="2244">
        <v>116</v>
      </c>
      <c r="H1114" s="2206"/>
      <c r="I1114" s="2206">
        <v>9520</v>
      </c>
      <c r="J1114" s="2206"/>
      <c r="K1114" s="2206">
        <f t="shared" si="870"/>
        <v>9520</v>
      </c>
      <c r="L1114" s="2206">
        <f t="shared" si="842"/>
        <v>1104320</v>
      </c>
      <c r="M1114" s="2206">
        <f t="shared" si="843"/>
        <v>0</v>
      </c>
      <c r="N1114" s="2206">
        <f t="shared" si="844"/>
        <v>1104320</v>
      </c>
      <c r="O1114" s="2206">
        <f t="shared" si="845"/>
        <v>0</v>
      </c>
      <c r="P1114" s="2244">
        <v>116</v>
      </c>
      <c r="Q1114" s="2206"/>
      <c r="R1114" s="2206">
        <v>9520</v>
      </c>
      <c r="S1114" s="2206"/>
      <c r="T1114" s="2206">
        <f t="shared" si="827"/>
        <v>9520</v>
      </c>
      <c r="U1114" s="2206">
        <f t="shared" si="846"/>
        <v>1104320</v>
      </c>
      <c r="V1114" s="2206">
        <f t="shared" si="847"/>
        <v>0</v>
      </c>
      <c r="W1114" s="2206">
        <f t="shared" si="848"/>
        <v>1104320</v>
      </c>
      <c r="X1114" s="2206">
        <f t="shared" si="849"/>
        <v>0</v>
      </c>
      <c r="Y1114" s="2244">
        <f t="shared" si="835"/>
        <v>0</v>
      </c>
      <c r="Z1114" s="2207">
        <f t="shared" si="836"/>
        <v>0</v>
      </c>
      <c r="AA1114" s="2244">
        <v>116</v>
      </c>
      <c r="AB1114" s="2206">
        <v>3000</v>
      </c>
      <c r="AC1114" s="2206">
        <v>9000</v>
      </c>
      <c r="AD1114" s="2206"/>
      <c r="AE1114" s="2206">
        <f t="shared" si="828"/>
        <v>12000</v>
      </c>
      <c r="AF1114" s="2206">
        <f t="shared" si="850"/>
        <v>1392000</v>
      </c>
      <c r="AG1114" s="2206">
        <f t="shared" si="851"/>
        <v>348000</v>
      </c>
      <c r="AH1114" s="2206">
        <f t="shared" si="852"/>
        <v>1044000</v>
      </c>
      <c r="AI1114" s="2207">
        <f t="shared" si="853"/>
        <v>0</v>
      </c>
      <c r="AJ1114" s="2246">
        <v>116</v>
      </c>
      <c r="AK1114" s="2075">
        <v>3000</v>
      </c>
      <c r="AL1114" s="2075">
        <v>9000</v>
      </c>
      <c r="AM1114" s="2075"/>
      <c r="AN1114" s="2206">
        <f t="shared" si="829"/>
        <v>12000</v>
      </c>
      <c r="AO1114" s="2206">
        <f t="shared" si="854"/>
        <v>1392000</v>
      </c>
      <c r="AP1114" s="2206">
        <f t="shared" si="855"/>
        <v>348000</v>
      </c>
      <c r="AQ1114" s="2206">
        <f t="shared" si="856"/>
        <v>1044000</v>
      </c>
      <c r="AR1114" s="2206">
        <f t="shared" si="857"/>
        <v>0</v>
      </c>
      <c r="AS1114" s="2244">
        <v>116</v>
      </c>
      <c r="AT1114" s="2075">
        <v>3000</v>
      </c>
      <c r="AU1114" s="2075">
        <v>9000</v>
      </c>
      <c r="AV1114" s="2075"/>
      <c r="AW1114" s="2206">
        <f t="shared" si="830"/>
        <v>12000</v>
      </c>
      <c r="AX1114" s="2206">
        <f t="shared" si="858"/>
        <v>1392000</v>
      </c>
      <c r="AY1114" s="2206">
        <f t="shared" si="859"/>
        <v>348000</v>
      </c>
      <c r="AZ1114" s="2206">
        <f t="shared" si="860"/>
        <v>1044000</v>
      </c>
      <c r="BA1114" s="2206">
        <f t="shared" si="861"/>
        <v>0</v>
      </c>
      <c r="BB1114" s="2244">
        <f t="shared" si="821"/>
        <v>0</v>
      </c>
      <c r="BC1114" s="2207">
        <f t="shared" si="822"/>
        <v>0</v>
      </c>
      <c r="BD1114" s="2244">
        <f t="shared" si="825"/>
        <v>0</v>
      </c>
      <c r="BE1114" s="2207">
        <f t="shared" si="826"/>
        <v>0</v>
      </c>
      <c r="BF1114" s="2246">
        <v>116</v>
      </c>
      <c r="BG1114" s="2075">
        <v>3000</v>
      </c>
      <c r="BH1114" s="2075">
        <v>9000</v>
      </c>
      <c r="BI1114" s="2075">
        <v>0</v>
      </c>
      <c r="BJ1114" s="2206">
        <f t="shared" si="831"/>
        <v>12000</v>
      </c>
      <c r="BK1114" s="2206">
        <f t="shared" si="862"/>
        <v>1392000</v>
      </c>
      <c r="BL1114" s="2206">
        <f t="shared" si="863"/>
        <v>348000</v>
      </c>
      <c r="BM1114" s="2206">
        <f t="shared" si="864"/>
        <v>1044000</v>
      </c>
      <c r="BN1114" s="2206">
        <f t="shared" si="865"/>
        <v>0</v>
      </c>
      <c r="BO1114" s="2244">
        <v>116</v>
      </c>
      <c r="BP1114" s="2075">
        <v>3000</v>
      </c>
      <c r="BQ1114" s="2075">
        <v>9000</v>
      </c>
      <c r="BR1114" s="2075">
        <v>0</v>
      </c>
      <c r="BS1114" s="2206">
        <f t="shared" si="832"/>
        <v>12000</v>
      </c>
      <c r="BT1114" s="2206">
        <f t="shared" si="866"/>
        <v>1392000</v>
      </c>
      <c r="BU1114" s="2206">
        <f t="shared" si="867"/>
        <v>348000</v>
      </c>
      <c r="BV1114" s="2206">
        <f t="shared" si="868"/>
        <v>1044000</v>
      </c>
      <c r="BW1114" s="2206">
        <f t="shared" si="869"/>
        <v>0</v>
      </c>
      <c r="BX1114" s="2244">
        <f t="shared" si="823"/>
        <v>0</v>
      </c>
      <c r="BY1114" s="2207">
        <f t="shared" si="824"/>
        <v>0</v>
      </c>
      <c r="BZ1114" s="2211">
        <f t="shared" si="817"/>
        <v>0</v>
      </c>
      <c r="CA1114" s="2212">
        <f t="shared" si="818"/>
        <v>0</v>
      </c>
      <c r="CB1114" s="2083"/>
      <c r="CC1114" s="2083"/>
      <c r="CD1114" s="2237"/>
      <c r="CF1114" s="2200"/>
    </row>
    <row r="1115" spans="1:84" s="1974" customFormat="1" ht="18" customHeight="1" outlineLevel="1">
      <c r="B1115" s="2235"/>
      <c r="C1115" s="2201"/>
      <c r="D1115" s="2232" t="s">
        <v>5023</v>
      </c>
      <c r="E1115" s="2243"/>
      <c r="F1115" s="2204"/>
      <c r="G1115" s="2244"/>
      <c r="H1115" s="2206"/>
      <c r="I1115" s="2206"/>
      <c r="J1115" s="2206"/>
      <c r="K1115" s="2206">
        <f t="shared" si="870"/>
        <v>0</v>
      </c>
      <c r="L1115" s="2206">
        <f t="shared" si="842"/>
        <v>0</v>
      </c>
      <c r="M1115" s="2206">
        <f t="shared" si="843"/>
        <v>0</v>
      </c>
      <c r="N1115" s="2206">
        <f t="shared" si="844"/>
        <v>0</v>
      </c>
      <c r="O1115" s="2206">
        <f t="shared" si="845"/>
        <v>0</v>
      </c>
      <c r="P1115" s="2244"/>
      <c r="Q1115" s="2206"/>
      <c r="R1115" s="2206"/>
      <c r="S1115" s="2206"/>
      <c r="T1115" s="2206">
        <f t="shared" si="827"/>
        <v>0</v>
      </c>
      <c r="U1115" s="2206">
        <f t="shared" si="846"/>
        <v>0</v>
      </c>
      <c r="V1115" s="2206">
        <f t="shared" si="847"/>
        <v>0</v>
      </c>
      <c r="W1115" s="2206">
        <f t="shared" si="848"/>
        <v>0</v>
      </c>
      <c r="X1115" s="2206">
        <f t="shared" si="849"/>
        <v>0</v>
      </c>
      <c r="Y1115" s="2244">
        <f t="shared" si="835"/>
        <v>0</v>
      </c>
      <c r="Z1115" s="2207">
        <f t="shared" si="836"/>
        <v>0</v>
      </c>
      <c r="AA1115" s="2244">
        <v>0</v>
      </c>
      <c r="AB1115" s="2206"/>
      <c r="AC1115" s="2206"/>
      <c r="AD1115" s="2206"/>
      <c r="AE1115" s="2206">
        <f t="shared" si="828"/>
        <v>0</v>
      </c>
      <c r="AF1115" s="2206">
        <f t="shared" si="850"/>
        <v>0</v>
      </c>
      <c r="AG1115" s="2206">
        <f t="shared" si="851"/>
        <v>0</v>
      </c>
      <c r="AH1115" s="2206">
        <f t="shared" si="852"/>
        <v>0</v>
      </c>
      <c r="AI1115" s="2207">
        <f t="shared" si="853"/>
        <v>0</v>
      </c>
      <c r="AJ1115" s="2246">
        <v>0</v>
      </c>
      <c r="AK1115" s="2075"/>
      <c r="AL1115" s="2075"/>
      <c r="AM1115" s="2075"/>
      <c r="AN1115" s="2206">
        <f t="shared" si="829"/>
        <v>0</v>
      </c>
      <c r="AO1115" s="2206">
        <f t="shared" si="854"/>
        <v>0</v>
      </c>
      <c r="AP1115" s="2206">
        <f t="shared" si="855"/>
        <v>0</v>
      </c>
      <c r="AQ1115" s="2206">
        <f t="shared" si="856"/>
        <v>0</v>
      </c>
      <c r="AR1115" s="2206">
        <f t="shared" si="857"/>
        <v>0</v>
      </c>
      <c r="AS1115" s="2244">
        <v>0</v>
      </c>
      <c r="AT1115" s="2075"/>
      <c r="AU1115" s="2075"/>
      <c r="AV1115" s="2075"/>
      <c r="AW1115" s="2206">
        <f t="shared" si="830"/>
        <v>0</v>
      </c>
      <c r="AX1115" s="2206">
        <f t="shared" si="858"/>
        <v>0</v>
      </c>
      <c r="AY1115" s="2206">
        <f t="shared" si="859"/>
        <v>0</v>
      </c>
      <c r="AZ1115" s="2206">
        <f t="shared" si="860"/>
        <v>0</v>
      </c>
      <c r="BA1115" s="2206">
        <f t="shared" si="861"/>
        <v>0</v>
      </c>
      <c r="BB1115" s="2244">
        <f t="shared" si="821"/>
        <v>0</v>
      </c>
      <c r="BC1115" s="2207">
        <f t="shared" si="822"/>
        <v>0</v>
      </c>
      <c r="BD1115" s="2244">
        <f t="shared" si="825"/>
        <v>0</v>
      </c>
      <c r="BE1115" s="2207">
        <f t="shared" si="826"/>
        <v>0</v>
      </c>
      <c r="BF1115" s="2246">
        <v>0</v>
      </c>
      <c r="BG1115" s="2075">
        <v>0</v>
      </c>
      <c r="BH1115" s="2075">
        <v>0</v>
      </c>
      <c r="BI1115" s="2075">
        <v>0</v>
      </c>
      <c r="BJ1115" s="2206">
        <f t="shared" si="831"/>
        <v>0</v>
      </c>
      <c r="BK1115" s="2206">
        <f t="shared" si="862"/>
        <v>0</v>
      </c>
      <c r="BL1115" s="2206">
        <f t="shared" si="863"/>
        <v>0</v>
      </c>
      <c r="BM1115" s="2206">
        <f t="shared" si="864"/>
        <v>0</v>
      </c>
      <c r="BN1115" s="2206">
        <f t="shared" si="865"/>
        <v>0</v>
      </c>
      <c r="BO1115" s="2244">
        <v>0</v>
      </c>
      <c r="BP1115" s="2075">
        <v>0</v>
      </c>
      <c r="BQ1115" s="2075">
        <v>0</v>
      </c>
      <c r="BR1115" s="2075">
        <v>0</v>
      </c>
      <c r="BS1115" s="2206">
        <f t="shared" si="832"/>
        <v>0</v>
      </c>
      <c r="BT1115" s="2206">
        <f t="shared" si="866"/>
        <v>0</v>
      </c>
      <c r="BU1115" s="2206">
        <f t="shared" si="867"/>
        <v>0</v>
      </c>
      <c r="BV1115" s="2206">
        <f t="shared" si="868"/>
        <v>0</v>
      </c>
      <c r="BW1115" s="2206">
        <f t="shared" si="869"/>
        <v>0</v>
      </c>
      <c r="BX1115" s="2244">
        <f t="shared" si="823"/>
        <v>0</v>
      </c>
      <c r="BY1115" s="2207">
        <f t="shared" si="824"/>
        <v>0</v>
      </c>
      <c r="BZ1115" s="2211">
        <f t="shared" si="817"/>
        <v>0</v>
      </c>
      <c r="CA1115" s="2212">
        <f t="shared" si="818"/>
        <v>0</v>
      </c>
      <c r="CB1115" s="2083"/>
      <c r="CC1115" s="2083"/>
      <c r="CD1115" s="2237"/>
      <c r="CF1115" s="2200"/>
    </row>
    <row r="1116" spans="1:84" s="1974" customFormat="1" ht="18" customHeight="1" outlineLevel="1">
      <c r="A1116" s="2235" t="s">
        <v>5024</v>
      </c>
      <c r="B1116" s="2235" t="b">
        <v>1</v>
      </c>
      <c r="C1116" s="2201"/>
      <c r="D1116" s="2236" t="s">
        <v>3015</v>
      </c>
      <c r="E1116" s="2243" t="s">
        <v>3016</v>
      </c>
      <c r="F1116" s="2204" t="s">
        <v>365</v>
      </c>
      <c r="G1116" s="2244">
        <v>151.4</v>
      </c>
      <c r="H1116" s="2206">
        <v>690</v>
      </c>
      <c r="I1116" s="2206">
        <v>1040</v>
      </c>
      <c r="J1116" s="2206"/>
      <c r="K1116" s="2206">
        <f t="shared" si="870"/>
        <v>1730</v>
      </c>
      <c r="L1116" s="2206">
        <f t="shared" si="842"/>
        <v>261922</v>
      </c>
      <c r="M1116" s="2206">
        <f t="shared" si="843"/>
        <v>104466</v>
      </c>
      <c r="N1116" s="2206">
        <f t="shared" si="844"/>
        <v>157456</v>
      </c>
      <c r="O1116" s="2206">
        <f t="shared" si="845"/>
        <v>0</v>
      </c>
      <c r="P1116" s="2244">
        <v>151.4</v>
      </c>
      <c r="Q1116" s="2206">
        <v>690</v>
      </c>
      <c r="R1116" s="2206">
        <v>1040</v>
      </c>
      <c r="S1116" s="2206"/>
      <c r="T1116" s="2206">
        <f t="shared" si="827"/>
        <v>1730</v>
      </c>
      <c r="U1116" s="2206">
        <f t="shared" si="846"/>
        <v>261922</v>
      </c>
      <c r="V1116" s="2206">
        <f t="shared" si="847"/>
        <v>104466</v>
      </c>
      <c r="W1116" s="2206">
        <f t="shared" si="848"/>
        <v>157456</v>
      </c>
      <c r="X1116" s="2206">
        <f t="shared" si="849"/>
        <v>0</v>
      </c>
      <c r="Y1116" s="2245">
        <f t="shared" si="835"/>
        <v>0</v>
      </c>
      <c r="Z1116" s="2207">
        <f t="shared" si="836"/>
        <v>0</v>
      </c>
      <c r="AA1116" s="2245">
        <v>151.4</v>
      </c>
      <c r="AB1116" s="2206">
        <v>500</v>
      </c>
      <c r="AC1116" s="2206">
        <v>100</v>
      </c>
      <c r="AD1116" s="2206"/>
      <c r="AE1116" s="2206">
        <f t="shared" si="828"/>
        <v>600</v>
      </c>
      <c r="AF1116" s="2206">
        <f t="shared" si="850"/>
        <v>90840</v>
      </c>
      <c r="AG1116" s="2206">
        <f t="shared" si="851"/>
        <v>75700</v>
      </c>
      <c r="AH1116" s="2206">
        <f t="shared" si="852"/>
        <v>15140</v>
      </c>
      <c r="AI1116" s="2207">
        <f t="shared" si="853"/>
        <v>0</v>
      </c>
      <c r="AJ1116" s="2246">
        <v>151.4</v>
      </c>
      <c r="AK1116" s="2075">
        <v>500</v>
      </c>
      <c r="AL1116" s="2075">
        <v>100</v>
      </c>
      <c r="AM1116" s="2075"/>
      <c r="AN1116" s="2206">
        <f t="shared" si="829"/>
        <v>600</v>
      </c>
      <c r="AO1116" s="2206">
        <f t="shared" si="854"/>
        <v>90840</v>
      </c>
      <c r="AP1116" s="2206">
        <f t="shared" si="855"/>
        <v>75700</v>
      </c>
      <c r="AQ1116" s="2206">
        <f t="shared" si="856"/>
        <v>15140</v>
      </c>
      <c r="AR1116" s="2206">
        <f t="shared" si="857"/>
        <v>0</v>
      </c>
      <c r="AS1116" s="2245">
        <v>151.4</v>
      </c>
      <c r="AT1116" s="2075">
        <v>500</v>
      </c>
      <c r="AU1116" s="2075">
        <v>100</v>
      </c>
      <c r="AV1116" s="2075"/>
      <c r="AW1116" s="2206">
        <f t="shared" si="830"/>
        <v>600</v>
      </c>
      <c r="AX1116" s="2206">
        <f t="shared" si="858"/>
        <v>90840</v>
      </c>
      <c r="AY1116" s="2206">
        <f t="shared" si="859"/>
        <v>75700</v>
      </c>
      <c r="AZ1116" s="2206">
        <f t="shared" si="860"/>
        <v>15140</v>
      </c>
      <c r="BA1116" s="2206">
        <f t="shared" si="861"/>
        <v>0</v>
      </c>
      <c r="BB1116" s="2245">
        <f t="shared" si="821"/>
        <v>0</v>
      </c>
      <c r="BC1116" s="2207">
        <f t="shared" si="822"/>
        <v>0</v>
      </c>
      <c r="BD1116" s="2245">
        <f t="shared" si="825"/>
        <v>0</v>
      </c>
      <c r="BE1116" s="2207">
        <f t="shared" si="826"/>
        <v>0</v>
      </c>
      <c r="BF1116" s="2246">
        <v>151.4</v>
      </c>
      <c r="BG1116" s="2075">
        <v>500</v>
      </c>
      <c r="BH1116" s="2075">
        <v>100</v>
      </c>
      <c r="BI1116" s="2075">
        <v>0</v>
      </c>
      <c r="BJ1116" s="2206">
        <f t="shared" si="831"/>
        <v>600</v>
      </c>
      <c r="BK1116" s="2206">
        <f t="shared" si="862"/>
        <v>90840</v>
      </c>
      <c r="BL1116" s="2206">
        <f t="shared" si="863"/>
        <v>75700</v>
      </c>
      <c r="BM1116" s="2206">
        <f t="shared" si="864"/>
        <v>15140</v>
      </c>
      <c r="BN1116" s="2206">
        <f t="shared" si="865"/>
        <v>0</v>
      </c>
      <c r="BO1116" s="2245">
        <v>151.4</v>
      </c>
      <c r="BP1116" s="2075">
        <v>500</v>
      </c>
      <c r="BQ1116" s="2075">
        <v>100</v>
      </c>
      <c r="BR1116" s="2075">
        <v>0</v>
      </c>
      <c r="BS1116" s="2206">
        <f t="shared" si="832"/>
        <v>600</v>
      </c>
      <c r="BT1116" s="2206">
        <f t="shared" si="866"/>
        <v>90840</v>
      </c>
      <c r="BU1116" s="2206">
        <f t="shared" si="867"/>
        <v>75700</v>
      </c>
      <c r="BV1116" s="2206">
        <f t="shared" si="868"/>
        <v>15140</v>
      </c>
      <c r="BW1116" s="2206">
        <f t="shared" si="869"/>
        <v>0</v>
      </c>
      <c r="BX1116" s="2245">
        <f t="shared" si="823"/>
        <v>0</v>
      </c>
      <c r="BY1116" s="2207">
        <f t="shared" si="824"/>
        <v>0</v>
      </c>
      <c r="BZ1116" s="2211">
        <f t="shared" si="817"/>
        <v>0</v>
      </c>
      <c r="CA1116" s="2212">
        <f t="shared" si="818"/>
        <v>0</v>
      </c>
      <c r="CB1116" s="2083"/>
      <c r="CC1116" s="2083"/>
      <c r="CD1116" s="2237"/>
      <c r="CF1116" s="2200"/>
    </row>
    <row r="1117" spans="1:84" s="1974" customFormat="1" ht="18" customHeight="1" outlineLevel="1">
      <c r="A1117" s="2235" t="s">
        <v>5025</v>
      </c>
      <c r="B1117" s="2235" t="b">
        <v>1</v>
      </c>
      <c r="C1117" s="2201"/>
      <c r="D1117" s="2236" t="s">
        <v>3798</v>
      </c>
      <c r="E1117" s="2243" t="s">
        <v>3799</v>
      </c>
      <c r="F1117" s="2204" t="s">
        <v>365</v>
      </c>
      <c r="G1117" s="2244">
        <v>114.3</v>
      </c>
      <c r="H1117" s="2206">
        <v>9670</v>
      </c>
      <c r="I1117" s="2206">
        <v>2200</v>
      </c>
      <c r="J1117" s="2206"/>
      <c r="K1117" s="2206">
        <f t="shared" si="870"/>
        <v>11870</v>
      </c>
      <c r="L1117" s="2206">
        <f t="shared" si="842"/>
        <v>1356741</v>
      </c>
      <c r="M1117" s="2206">
        <f t="shared" si="843"/>
        <v>1105281</v>
      </c>
      <c r="N1117" s="2206">
        <f t="shared" si="844"/>
        <v>251460</v>
      </c>
      <c r="O1117" s="2206">
        <f t="shared" si="845"/>
        <v>0</v>
      </c>
      <c r="P1117" s="2244">
        <v>114.3</v>
      </c>
      <c r="Q1117" s="2206">
        <v>9670</v>
      </c>
      <c r="R1117" s="2206">
        <v>2200</v>
      </c>
      <c r="S1117" s="2206"/>
      <c r="T1117" s="2206">
        <f t="shared" si="827"/>
        <v>11870</v>
      </c>
      <c r="U1117" s="2206">
        <f t="shared" si="846"/>
        <v>1356741</v>
      </c>
      <c r="V1117" s="2206">
        <f t="shared" si="847"/>
        <v>1105281</v>
      </c>
      <c r="W1117" s="2206">
        <f t="shared" si="848"/>
        <v>251460</v>
      </c>
      <c r="X1117" s="2206">
        <f t="shared" si="849"/>
        <v>0</v>
      </c>
      <c r="Y1117" s="2245">
        <f t="shared" si="835"/>
        <v>0</v>
      </c>
      <c r="Z1117" s="2207">
        <f t="shared" si="836"/>
        <v>0</v>
      </c>
      <c r="AA1117" s="2245">
        <v>114.3</v>
      </c>
      <c r="AB1117" s="2206">
        <v>30000</v>
      </c>
      <c r="AC1117" s="2206">
        <v>5000</v>
      </c>
      <c r="AD1117" s="2206">
        <v>13000</v>
      </c>
      <c r="AE1117" s="2206">
        <f t="shared" si="828"/>
        <v>48000</v>
      </c>
      <c r="AF1117" s="2206">
        <f t="shared" si="850"/>
        <v>5486400</v>
      </c>
      <c r="AG1117" s="2206">
        <f t="shared" si="851"/>
        <v>3429000</v>
      </c>
      <c r="AH1117" s="2206">
        <f t="shared" si="852"/>
        <v>571500</v>
      </c>
      <c r="AI1117" s="2207">
        <f t="shared" si="853"/>
        <v>1485900</v>
      </c>
      <c r="AJ1117" s="2246">
        <v>114.3</v>
      </c>
      <c r="AK1117" s="2075">
        <v>30000</v>
      </c>
      <c r="AL1117" s="2075">
        <v>5000</v>
      </c>
      <c r="AM1117" s="2075">
        <v>13000</v>
      </c>
      <c r="AN1117" s="2206">
        <f t="shared" si="829"/>
        <v>48000</v>
      </c>
      <c r="AO1117" s="2206">
        <f t="shared" si="854"/>
        <v>5486400</v>
      </c>
      <c r="AP1117" s="2206">
        <f t="shared" si="855"/>
        <v>3429000</v>
      </c>
      <c r="AQ1117" s="2206">
        <f t="shared" si="856"/>
        <v>571500</v>
      </c>
      <c r="AR1117" s="2206">
        <f t="shared" si="857"/>
        <v>1485900</v>
      </c>
      <c r="AS1117" s="2245">
        <v>114.3</v>
      </c>
      <c r="AT1117" s="2075">
        <v>30000</v>
      </c>
      <c r="AU1117" s="2075">
        <v>5000</v>
      </c>
      <c r="AV1117" s="2075">
        <v>13000</v>
      </c>
      <c r="AW1117" s="2206">
        <f t="shared" si="830"/>
        <v>48000</v>
      </c>
      <c r="AX1117" s="2206">
        <f t="shared" si="858"/>
        <v>5486400</v>
      </c>
      <c r="AY1117" s="2206">
        <f t="shared" si="859"/>
        <v>3429000</v>
      </c>
      <c r="AZ1117" s="2206">
        <f t="shared" si="860"/>
        <v>571500</v>
      </c>
      <c r="BA1117" s="2206">
        <f t="shared" si="861"/>
        <v>1485900</v>
      </c>
      <c r="BB1117" s="2245">
        <f t="shared" si="821"/>
        <v>0</v>
      </c>
      <c r="BC1117" s="2207">
        <f t="shared" si="822"/>
        <v>0</v>
      </c>
      <c r="BD1117" s="2245">
        <f t="shared" si="825"/>
        <v>0</v>
      </c>
      <c r="BE1117" s="2207">
        <f t="shared" si="826"/>
        <v>0</v>
      </c>
      <c r="BF1117" s="2246">
        <v>114.3</v>
      </c>
      <c r="BG1117" s="2075">
        <v>30000</v>
      </c>
      <c r="BH1117" s="2075">
        <v>5000</v>
      </c>
      <c r="BI1117" s="2075">
        <v>13000</v>
      </c>
      <c r="BJ1117" s="2206">
        <f t="shared" si="831"/>
        <v>48000</v>
      </c>
      <c r="BK1117" s="2206">
        <f t="shared" si="862"/>
        <v>5486400</v>
      </c>
      <c r="BL1117" s="2206">
        <f t="shared" si="863"/>
        <v>3429000</v>
      </c>
      <c r="BM1117" s="2206">
        <f t="shared" si="864"/>
        <v>571500</v>
      </c>
      <c r="BN1117" s="2206">
        <f t="shared" si="865"/>
        <v>1485900</v>
      </c>
      <c r="BO1117" s="2245">
        <v>114.3</v>
      </c>
      <c r="BP1117" s="2075">
        <v>30000</v>
      </c>
      <c r="BQ1117" s="2075">
        <v>5000</v>
      </c>
      <c r="BR1117" s="2075">
        <v>13000</v>
      </c>
      <c r="BS1117" s="2206">
        <f t="shared" si="832"/>
        <v>48000</v>
      </c>
      <c r="BT1117" s="2206">
        <f t="shared" si="866"/>
        <v>5486400</v>
      </c>
      <c r="BU1117" s="2206">
        <f t="shared" si="867"/>
        <v>3429000</v>
      </c>
      <c r="BV1117" s="2206">
        <f t="shared" si="868"/>
        <v>571500</v>
      </c>
      <c r="BW1117" s="2206">
        <f t="shared" si="869"/>
        <v>1485900</v>
      </c>
      <c r="BX1117" s="2245">
        <f t="shared" si="823"/>
        <v>0</v>
      </c>
      <c r="BY1117" s="2207">
        <f t="shared" si="824"/>
        <v>0</v>
      </c>
      <c r="BZ1117" s="2211">
        <f t="shared" si="817"/>
        <v>0</v>
      </c>
      <c r="CA1117" s="2212">
        <f t="shared" si="818"/>
        <v>0</v>
      </c>
      <c r="CB1117" s="2083"/>
      <c r="CC1117" s="2083"/>
      <c r="CD1117" s="2237"/>
      <c r="CF1117" s="2200"/>
    </row>
    <row r="1118" spans="1:84" s="1974" customFormat="1" ht="18" customHeight="1" outlineLevel="1">
      <c r="A1118" s="2235" t="s">
        <v>5026</v>
      </c>
      <c r="B1118" s="2235" t="b">
        <v>1</v>
      </c>
      <c r="C1118" s="2201"/>
      <c r="D1118" s="2236" t="s">
        <v>3018</v>
      </c>
      <c r="E1118" s="2243" t="s">
        <v>3019</v>
      </c>
      <c r="F1118" s="2204" t="s">
        <v>444</v>
      </c>
      <c r="G1118" s="2244">
        <v>16.704000000000001</v>
      </c>
      <c r="H1118" s="2206">
        <v>10250</v>
      </c>
      <c r="I1118" s="2206">
        <v>443460</v>
      </c>
      <c r="J1118" s="2206"/>
      <c r="K1118" s="2206">
        <f t="shared" si="870"/>
        <v>453710</v>
      </c>
      <c r="L1118" s="2206">
        <f t="shared" si="842"/>
        <v>7578771</v>
      </c>
      <c r="M1118" s="2206">
        <f t="shared" si="843"/>
        <v>171216</v>
      </c>
      <c r="N1118" s="2206">
        <f t="shared" si="844"/>
        <v>7407555</v>
      </c>
      <c r="O1118" s="2206">
        <f t="shared" si="845"/>
        <v>0</v>
      </c>
      <c r="P1118" s="2244">
        <v>16.704000000000001</v>
      </c>
      <c r="Q1118" s="2206">
        <v>10250</v>
      </c>
      <c r="R1118" s="2206">
        <v>443460</v>
      </c>
      <c r="S1118" s="2206"/>
      <c r="T1118" s="2206">
        <f t="shared" si="827"/>
        <v>453710</v>
      </c>
      <c r="U1118" s="2206">
        <f t="shared" si="846"/>
        <v>7578771</v>
      </c>
      <c r="V1118" s="2206">
        <f t="shared" si="847"/>
        <v>171216</v>
      </c>
      <c r="W1118" s="2206">
        <f t="shared" si="848"/>
        <v>7407555</v>
      </c>
      <c r="X1118" s="2206">
        <f t="shared" si="849"/>
        <v>0</v>
      </c>
      <c r="Y1118" s="2248">
        <f t="shared" si="835"/>
        <v>0</v>
      </c>
      <c r="Z1118" s="2207">
        <f t="shared" si="836"/>
        <v>0</v>
      </c>
      <c r="AA1118" s="2248">
        <v>16.853999999999999</v>
      </c>
      <c r="AB1118" s="2206"/>
      <c r="AC1118" s="2206">
        <v>500000</v>
      </c>
      <c r="AD1118" s="2206"/>
      <c r="AE1118" s="2206">
        <f t="shared" si="828"/>
        <v>500000</v>
      </c>
      <c r="AF1118" s="2206">
        <f t="shared" si="850"/>
        <v>8427000</v>
      </c>
      <c r="AG1118" s="2206">
        <f t="shared" si="851"/>
        <v>0</v>
      </c>
      <c r="AH1118" s="2206">
        <f t="shared" si="852"/>
        <v>8427000</v>
      </c>
      <c r="AI1118" s="2207">
        <f t="shared" si="853"/>
        <v>0</v>
      </c>
      <c r="AJ1118" s="2246">
        <v>16.704000000000001</v>
      </c>
      <c r="AK1118" s="2075"/>
      <c r="AL1118" s="2075">
        <v>500000</v>
      </c>
      <c r="AM1118" s="2075"/>
      <c r="AN1118" s="2206">
        <f t="shared" si="829"/>
        <v>500000</v>
      </c>
      <c r="AO1118" s="2206">
        <f t="shared" si="854"/>
        <v>8352000</v>
      </c>
      <c r="AP1118" s="2206">
        <f t="shared" si="855"/>
        <v>0</v>
      </c>
      <c r="AQ1118" s="2206">
        <f t="shared" si="856"/>
        <v>8352000</v>
      </c>
      <c r="AR1118" s="2206">
        <f t="shared" si="857"/>
        <v>0</v>
      </c>
      <c r="AS1118" s="2248">
        <v>16.704000000000001</v>
      </c>
      <c r="AT1118" s="2075"/>
      <c r="AU1118" s="2075">
        <v>500000</v>
      </c>
      <c r="AV1118" s="2075"/>
      <c r="AW1118" s="2206">
        <f t="shared" si="830"/>
        <v>500000</v>
      </c>
      <c r="AX1118" s="2206">
        <f t="shared" si="858"/>
        <v>8352000</v>
      </c>
      <c r="AY1118" s="2206">
        <f t="shared" si="859"/>
        <v>0</v>
      </c>
      <c r="AZ1118" s="2206">
        <f t="shared" si="860"/>
        <v>8352000</v>
      </c>
      <c r="BA1118" s="2206">
        <f t="shared" si="861"/>
        <v>0</v>
      </c>
      <c r="BB1118" s="2248">
        <f t="shared" si="821"/>
        <v>0</v>
      </c>
      <c r="BC1118" s="2207">
        <f t="shared" si="822"/>
        <v>0</v>
      </c>
      <c r="BD1118" s="2248">
        <f t="shared" si="825"/>
        <v>-0.14999999999999858</v>
      </c>
      <c r="BE1118" s="2207">
        <f t="shared" si="826"/>
        <v>-75000</v>
      </c>
      <c r="BF1118" s="2246">
        <v>16.704000000000001</v>
      </c>
      <c r="BG1118" s="2075">
        <v>0</v>
      </c>
      <c r="BH1118" s="2075">
        <v>500000</v>
      </c>
      <c r="BI1118" s="2075">
        <v>0</v>
      </c>
      <c r="BJ1118" s="2206">
        <f t="shared" si="831"/>
        <v>500000</v>
      </c>
      <c r="BK1118" s="2206">
        <f t="shared" si="862"/>
        <v>8352000</v>
      </c>
      <c r="BL1118" s="2206">
        <f t="shared" si="863"/>
        <v>0</v>
      </c>
      <c r="BM1118" s="2206">
        <f t="shared" si="864"/>
        <v>8352000</v>
      </c>
      <c r="BN1118" s="2206">
        <f t="shared" si="865"/>
        <v>0</v>
      </c>
      <c r="BO1118" s="2248">
        <v>16.704000000000001</v>
      </c>
      <c r="BP1118" s="2075">
        <v>0</v>
      </c>
      <c r="BQ1118" s="2075">
        <v>500000</v>
      </c>
      <c r="BR1118" s="2075">
        <v>0</v>
      </c>
      <c r="BS1118" s="2206">
        <f t="shared" si="832"/>
        <v>500000</v>
      </c>
      <c r="BT1118" s="2206">
        <f t="shared" si="866"/>
        <v>8352000</v>
      </c>
      <c r="BU1118" s="2206">
        <f t="shared" si="867"/>
        <v>0</v>
      </c>
      <c r="BV1118" s="2206">
        <f t="shared" si="868"/>
        <v>8352000</v>
      </c>
      <c r="BW1118" s="2206">
        <f t="shared" si="869"/>
        <v>0</v>
      </c>
      <c r="BX1118" s="2248">
        <f t="shared" si="823"/>
        <v>0</v>
      </c>
      <c r="BY1118" s="2207">
        <f t="shared" si="824"/>
        <v>0</v>
      </c>
      <c r="BZ1118" s="2211">
        <f t="shared" si="817"/>
        <v>-0.14999999999999858</v>
      </c>
      <c r="CA1118" s="2212">
        <f t="shared" si="818"/>
        <v>-75000</v>
      </c>
      <c r="CB1118" s="2083"/>
      <c r="CC1118" s="2083"/>
      <c r="CD1118" s="2237"/>
      <c r="CF1118" s="2200"/>
    </row>
    <row r="1119" spans="1:84" s="1974" customFormat="1" ht="18" customHeight="1" outlineLevel="1">
      <c r="A1119" s="2235" t="s">
        <v>5027</v>
      </c>
      <c r="B1119" s="2235" t="b">
        <v>1</v>
      </c>
      <c r="C1119" s="2201"/>
      <c r="D1119" s="2236" t="s">
        <v>3021</v>
      </c>
      <c r="E1119" s="2243" t="s">
        <v>3022</v>
      </c>
      <c r="F1119" s="2204" t="s">
        <v>444</v>
      </c>
      <c r="G1119" s="2244">
        <v>3.1040000000000001</v>
      </c>
      <c r="H1119" s="2206">
        <v>405230</v>
      </c>
      <c r="I1119" s="2206"/>
      <c r="J1119" s="2206"/>
      <c r="K1119" s="2206">
        <f t="shared" si="870"/>
        <v>405230</v>
      </c>
      <c r="L1119" s="2206">
        <f t="shared" si="842"/>
        <v>1257833</v>
      </c>
      <c r="M1119" s="2206">
        <f t="shared" si="843"/>
        <v>1257833</v>
      </c>
      <c r="N1119" s="2206">
        <f t="shared" si="844"/>
        <v>0</v>
      </c>
      <c r="O1119" s="2206">
        <f t="shared" si="845"/>
        <v>0</v>
      </c>
      <c r="P1119" s="2244">
        <v>3.1040000000000001</v>
      </c>
      <c r="Q1119" s="2206">
        <v>405230</v>
      </c>
      <c r="R1119" s="2206"/>
      <c r="S1119" s="2206"/>
      <c r="T1119" s="2206">
        <f t="shared" si="827"/>
        <v>405230</v>
      </c>
      <c r="U1119" s="2206">
        <f t="shared" si="846"/>
        <v>1257833</v>
      </c>
      <c r="V1119" s="2206">
        <f t="shared" si="847"/>
        <v>1257833</v>
      </c>
      <c r="W1119" s="2206">
        <f t="shared" si="848"/>
        <v>0</v>
      </c>
      <c r="X1119" s="2206">
        <f t="shared" si="849"/>
        <v>0</v>
      </c>
      <c r="Y1119" s="2248">
        <f t="shared" si="835"/>
        <v>0</v>
      </c>
      <c r="Z1119" s="2207">
        <f t="shared" si="836"/>
        <v>0</v>
      </c>
      <c r="AA1119" s="2248">
        <v>5.9059999999999997</v>
      </c>
      <c r="AB1119" s="2206">
        <v>680000</v>
      </c>
      <c r="AC1119" s="2206"/>
      <c r="AD1119" s="2206">
        <v>130000</v>
      </c>
      <c r="AE1119" s="2206">
        <f t="shared" si="828"/>
        <v>810000</v>
      </c>
      <c r="AF1119" s="2206">
        <f t="shared" si="850"/>
        <v>4783860</v>
      </c>
      <c r="AG1119" s="2206">
        <f t="shared" si="851"/>
        <v>4016080</v>
      </c>
      <c r="AH1119" s="2206">
        <f t="shared" si="852"/>
        <v>0</v>
      </c>
      <c r="AI1119" s="2207">
        <f t="shared" si="853"/>
        <v>767780</v>
      </c>
      <c r="AJ1119" s="2246">
        <v>3.1040000000000001</v>
      </c>
      <c r="AK1119" s="2075">
        <v>680000</v>
      </c>
      <c r="AL1119" s="2075"/>
      <c r="AM1119" s="2075">
        <v>130000</v>
      </c>
      <c r="AN1119" s="2206">
        <f t="shared" si="829"/>
        <v>810000</v>
      </c>
      <c r="AO1119" s="2206">
        <f t="shared" si="854"/>
        <v>2514240</v>
      </c>
      <c r="AP1119" s="2206">
        <f t="shared" si="855"/>
        <v>2110720</v>
      </c>
      <c r="AQ1119" s="2206">
        <f t="shared" si="856"/>
        <v>0</v>
      </c>
      <c r="AR1119" s="2206">
        <f t="shared" si="857"/>
        <v>403520</v>
      </c>
      <c r="AS1119" s="2248">
        <v>3.1040000000000001</v>
      </c>
      <c r="AT1119" s="2075">
        <v>680000</v>
      </c>
      <c r="AU1119" s="2075"/>
      <c r="AV1119" s="2075">
        <v>130000</v>
      </c>
      <c r="AW1119" s="2206">
        <f t="shared" si="830"/>
        <v>810000</v>
      </c>
      <c r="AX1119" s="2206">
        <f t="shared" si="858"/>
        <v>2514240</v>
      </c>
      <c r="AY1119" s="2206">
        <f t="shared" si="859"/>
        <v>2110720</v>
      </c>
      <c r="AZ1119" s="2206">
        <f t="shared" si="860"/>
        <v>0</v>
      </c>
      <c r="BA1119" s="2206">
        <f t="shared" si="861"/>
        <v>403520</v>
      </c>
      <c r="BB1119" s="2248">
        <f t="shared" si="821"/>
        <v>0</v>
      </c>
      <c r="BC1119" s="2207">
        <f t="shared" si="822"/>
        <v>0</v>
      </c>
      <c r="BD1119" s="2248">
        <f t="shared" si="825"/>
        <v>-2.8019999999999996</v>
      </c>
      <c r="BE1119" s="2207">
        <f t="shared" si="826"/>
        <v>-2269620</v>
      </c>
      <c r="BF1119" s="2246">
        <v>3.1040000000000001</v>
      </c>
      <c r="BG1119" s="2075">
        <v>680000</v>
      </c>
      <c r="BH1119" s="2075">
        <v>0</v>
      </c>
      <c r="BI1119" s="2075">
        <v>130000</v>
      </c>
      <c r="BJ1119" s="2206">
        <f t="shared" si="831"/>
        <v>810000</v>
      </c>
      <c r="BK1119" s="2206">
        <f t="shared" si="862"/>
        <v>2514240</v>
      </c>
      <c r="BL1119" s="2206">
        <f t="shared" si="863"/>
        <v>2110720</v>
      </c>
      <c r="BM1119" s="2206">
        <f t="shared" si="864"/>
        <v>0</v>
      </c>
      <c r="BN1119" s="2206">
        <f t="shared" si="865"/>
        <v>403520</v>
      </c>
      <c r="BO1119" s="2248">
        <v>3.1040000000000001</v>
      </c>
      <c r="BP1119" s="2075">
        <v>680000</v>
      </c>
      <c r="BQ1119" s="2075">
        <v>0</v>
      </c>
      <c r="BR1119" s="2075">
        <v>130000</v>
      </c>
      <c r="BS1119" s="2206">
        <f t="shared" si="832"/>
        <v>810000</v>
      </c>
      <c r="BT1119" s="2206">
        <f t="shared" si="866"/>
        <v>2514240</v>
      </c>
      <c r="BU1119" s="2206">
        <f t="shared" si="867"/>
        <v>2110720</v>
      </c>
      <c r="BV1119" s="2206">
        <f t="shared" si="868"/>
        <v>0</v>
      </c>
      <c r="BW1119" s="2206">
        <f t="shared" si="869"/>
        <v>403520</v>
      </c>
      <c r="BX1119" s="2248">
        <f t="shared" si="823"/>
        <v>0</v>
      </c>
      <c r="BY1119" s="2207">
        <f t="shared" si="824"/>
        <v>0</v>
      </c>
      <c r="BZ1119" s="2211">
        <f t="shared" si="817"/>
        <v>-2.8019999999999996</v>
      </c>
      <c r="CA1119" s="2212">
        <f t="shared" si="818"/>
        <v>-2269620</v>
      </c>
      <c r="CB1119" s="2083"/>
      <c r="CC1119" s="2083"/>
      <c r="CD1119" s="2237"/>
      <c r="CF1119" s="2200"/>
    </row>
    <row r="1120" spans="1:84" s="1974" customFormat="1" ht="18" customHeight="1" outlineLevel="1">
      <c r="A1120" s="2235" t="s">
        <v>5028</v>
      </c>
      <c r="B1120" s="2235" t="b">
        <v>1</v>
      </c>
      <c r="C1120" s="2201"/>
      <c r="D1120" s="2236" t="s">
        <v>3021</v>
      </c>
      <c r="E1120" s="2243" t="s">
        <v>3024</v>
      </c>
      <c r="F1120" s="2204" t="s">
        <v>444</v>
      </c>
      <c r="G1120" s="2244">
        <v>10.521000000000001</v>
      </c>
      <c r="H1120" s="2206">
        <v>398850</v>
      </c>
      <c r="I1120" s="2206"/>
      <c r="J1120" s="2206"/>
      <c r="K1120" s="2206">
        <f t="shared" si="870"/>
        <v>398850</v>
      </c>
      <c r="L1120" s="2206">
        <f t="shared" si="842"/>
        <v>4196300</v>
      </c>
      <c r="M1120" s="2206">
        <f t="shared" si="843"/>
        <v>4196300</v>
      </c>
      <c r="N1120" s="2206">
        <f t="shared" si="844"/>
        <v>0</v>
      </c>
      <c r="O1120" s="2206">
        <f t="shared" si="845"/>
        <v>0</v>
      </c>
      <c r="P1120" s="2244">
        <v>10.521000000000001</v>
      </c>
      <c r="Q1120" s="2206">
        <v>398850</v>
      </c>
      <c r="R1120" s="2206"/>
      <c r="S1120" s="2206"/>
      <c r="T1120" s="2206">
        <f t="shared" si="827"/>
        <v>398850</v>
      </c>
      <c r="U1120" s="2206">
        <f t="shared" si="846"/>
        <v>4196300</v>
      </c>
      <c r="V1120" s="2206">
        <f t="shared" si="847"/>
        <v>4196300</v>
      </c>
      <c r="W1120" s="2206">
        <f t="shared" si="848"/>
        <v>0</v>
      </c>
      <c r="X1120" s="2206">
        <f t="shared" si="849"/>
        <v>0</v>
      </c>
      <c r="Y1120" s="2248">
        <f t="shared" si="835"/>
        <v>0</v>
      </c>
      <c r="Z1120" s="2207">
        <f t="shared" si="836"/>
        <v>0</v>
      </c>
      <c r="AA1120" s="2248">
        <v>7.2560000000000002</v>
      </c>
      <c r="AB1120" s="2206">
        <v>680000</v>
      </c>
      <c r="AC1120" s="2206"/>
      <c r="AD1120" s="2206">
        <v>130000</v>
      </c>
      <c r="AE1120" s="2206">
        <f t="shared" si="828"/>
        <v>810000</v>
      </c>
      <c r="AF1120" s="2206">
        <f t="shared" si="850"/>
        <v>5877360</v>
      </c>
      <c r="AG1120" s="2206">
        <f t="shared" si="851"/>
        <v>4934080</v>
      </c>
      <c r="AH1120" s="2206">
        <f t="shared" si="852"/>
        <v>0</v>
      </c>
      <c r="AI1120" s="2207">
        <f t="shared" si="853"/>
        <v>943280</v>
      </c>
      <c r="AJ1120" s="2246">
        <v>10.521000000000001</v>
      </c>
      <c r="AK1120" s="2075">
        <v>680000</v>
      </c>
      <c r="AL1120" s="2075"/>
      <c r="AM1120" s="2075">
        <v>130000</v>
      </c>
      <c r="AN1120" s="2206">
        <f t="shared" si="829"/>
        <v>810000</v>
      </c>
      <c r="AO1120" s="2206">
        <f t="shared" si="854"/>
        <v>8522010</v>
      </c>
      <c r="AP1120" s="2206">
        <f t="shared" si="855"/>
        <v>7154280</v>
      </c>
      <c r="AQ1120" s="2206">
        <f t="shared" si="856"/>
        <v>0</v>
      </c>
      <c r="AR1120" s="2206">
        <f t="shared" si="857"/>
        <v>1367730</v>
      </c>
      <c r="AS1120" s="2248">
        <v>10.521000000000001</v>
      </c>
      <c r="AT1120" s="2075">
        <v>680000</v>
      </c>
      <c r="AU1120" s="2075"/>
      <c r="AV1120" s="2075">
        <v>130000</v>
      </c>
      <c r="AW1120" s="2206">
        <f t="shared" si="830"/>
        <v>810000</v>
      </c>
      <c r="AX1120" s="2206">
        <f t="shared" si="858"/>
        <v>8522010</v>
      </c>
      <c r="AY1120" s="2206">
        <f t="shared" si="859"/>
        <v>7154280</v>
      </c>
      <c r="AZ1120" s="2206">
        <f t="shared" si="860"/>
        <v>0</v>
      </c>
      <c r="BA1120" s="2206">
        <f t="shared" si="861"/>
        <v>1367730</v>
      </c>
      <c r="BB1120" s="2248">
        <f t="shared" si="821"/>
        <v>0</v>
      </c>
      <c r="BC1120" s="2207">
        <f t="shared" si="822"/>
        <v>0</v>
      </c>
      <c r="BD1120" s="2248">
        <f t="shared" si="825"/>
        <v>3.2650000000000006</v>
      </c>
      <c r="BE1120" s="2207">
        <f t="shared" si="826"/>
        <v>2644650</v>
      </c>
      <c r="BF1120" s="2246">
        <v>10.521000000000001</v>
      </c>
      <c r="BG1120" s="2075">
        <v>680000</v>
      </c>
      <c r="BH1120" s="2075">
        <v>0</v>
      </c>
      <c r="BI1120" s="2075">
        <v>130000</v>
      </c>
      <c r="BJ1120" s="2206">
        <f t="shared" si="831"/>
        <v>810000</v>
      </c>
      <c r="BK1120" s="2206">
        <f t="shared" si="862"/>
        <v>8522010</v>
      </c>
      <c r="BL1120" s="2206">
        <f t="shared" si="863"/>
        <v>7154280</v>
      </c>
      <c r="BM1120" s="2206">
        <f t="shared" si="864"/>
        <v>0</v>
      </c>
      <c r="BN1120" s="2206">
        <f t="shared" si="865"/>
        <v>1367730</v>
      </c>
      <c r="BO1120" s="2248">
        <v>10.521000000000001</v>
      </c>
      <c r="BP1120" s="2075">
        <v>680000</v>
      </c>
      <c r="BQ1120" s="2075">
        <v>0</v>
      </c>
      <c r="BR1120" s="2075">
        <v>130000</v>
      </c>
      <c r="BS1120" s="2206">
        <f t="shared" si="832"/>
        <v>810000</v>
      </c>
      <c r="BT1120" s="2206">
        <f t="shared" si="866"/>
        <v>8522010</v>
      </c>
      <c r="BU1120" s="2206">
        <f t="shared" si="867"/>
        <v>7154280</v>
      </c>
      <c r="BV1120" s="2206">
        <f t="shared" si="868"/>
        <v>0</v>
      </c>
      <c r="BW1120" s="2206">
        <f t="shared" si="869"/>
        <v>1367730</v>
      </c>
      <c r="BX1120" s="2248">
        <f t="shared" si="823"/>
        <v>0</v>
      </c>
      <c r="BY1120" s="2207">
        <f t="shared" si="824"/>
        <v>0</v>
      </c>
      <c r="BZ1120" s="2211">
        <f t="shared" si="817"/>
        <v>3.2650000000000006</v>
      </c>
      <c r="CA1120" s="2212">
        <f t="shared" si="818"/>
        <v>2644650</v>
      </c>
      <c r="CB1120" s="2083"/>
      <c r="CC1120" s="2083"/>
      <c r="CD1120" s="2237"/>
      <c r="CF1120" s="2200"/>
    </row>
    <row r="1121" spans="1:84" s="1974" customFormat="1" ht="18" customHeight="1" outlineLevel="1">
      <c r="A1121" s="2235" t="s">
        <v>5029</v>
      </c>
      <c r="B1121" s="2235" t="b">
        <v>1</v>
      </c>
      <c r="C1121" s="2201"/>
      <c r="D1121" s="2236" t="s">
        <v>3021</v>
      </c>
      <c r="E1121" s="2303" t="s">
        <v>3026</v>
      </c>
      <c r="F1121" s="2204" t="s">
        <v>444</v>
      </c>
      <c r="G1121" s="2244">
        <v>2.4630000000000001</v>
      </c>
      <c r="H1121" s="2206">
        <v>395660</v>
      </c>
      <c r="I1121" s="2206"/>
      <c r="J1121" s="2206"/>
      <c r="K1121" s="2206">
        <f t="shared" si="870"/>
        <v>395660</v>
      </c>
      <c r="L1121" s="2206">
        <f t="shared" si="842"/>
        <v>974510</v>
      </c>
      <c r="M1121" s="2206">
        <f t="shared" si="843"/>
        <v>974510</v>
      </c>
      <c r="N1121" s="2206">
        <f t="shared" si="844"/>
        <v>0</v>
      </c>
      <c r="O1121" s="2206">
        <f t="shared" si="845"/>
        <v>0</v>
      </c>
      <c r="P1121" s="2244">
        <v>2.4630000000000001</v>
      </c>
      <c r="Q1121" s="2206">
        <v>395660</v>
      </c>
      <c r="R1121" s="2206"/>
      <c r="S1121" s="2206"/>
      <c r="T1121" s="2206">
        <f t="shared" si="827"/>
        <v>395660</v>
      </c>
      <c r="U1121" s="2206">
        <f t="shared" si="846"/>
        <v>974510</v>
      </c>
      <c r="V1121" s="2206">
        <f t="shared" si="847"/>
        <v>974510</v>
      </c>
      <c r="W1121" s="2206">
        <f t="shared" si="848"/>
        <v>0</v>
      </c>
      <c r="X1121" s="2206">
        <f t="shared" si="849"/>
        <v>0</v>
      </c>
      <c r="Y1121" s="2248">
        <f t="shared" si="835"/>
        <v>0</v>
      </c>
      <c r="Z1121" s="2207">
        <f t="shared" si="836"/>
        <v>0</v>
      </c>
      <c r="AA1121" s="2248">
        <v>7.9000000000000001E-2</v>
      </c>
      <c r="AB1121" s="2206">
        <v>680000</v>
      </c>
      <c r="AC1121" s="2206"/>
      <c r="AD1121" s="2206">
        <v>130000</v>
      </c>
      <c r="AE1121" s="2206">
        <f t="shared" si="828"/>
        <v>810000</v>
      </c>
      <c r="AF1121" s="2206">
        <f t="shared" si="850"/>
        <v>63990</v>
      </c>
      <c r="AG1121" s="2206">
        <f t="shared" si="851"/>
        <v>53720</v>
      </c>
      <c r="AH1121" s="2206">
        <f t="shared" si="852"/>
        <v>0</v>
      </c>
      <c r="AI1121" s="2207">
        <f t="shared" si="853"/>
        <v>10270</v>
      </c>
      <c r="AJ1121" s="2246">
        <v>2.4630000000000001</v>
      </c>
      <c r="AK1121" s="2075">
        <v>680000</v>
      </c>
      <c r="AL1121" s="2075"/>
      <c r="AM1121" s="2075">
        <v>130000</v>
      </c>
      <c r="AN1121" s="2206">
        <f t="shared" si="829"/>
        <v>810000</v>
      </c>
      <c r="AO1121" s="2206">
        <f t="shared" si="854"/>
        <v>1995030</v>
      </c>
      <c r="AP1121" s="2206">
        <f t="shared" si="855"/>
        <v>1674840</v>
      </c>
      <c r="AQ1121" s="2206">
        <f t="shared" si="856"/>
        <v>0</v>
      </c>
      <c r="AR1121" s="2206">
        <f t="shared" si="857"/>
        <v>320190</v>
      </c>
      <c r="AS1121" s="2248">
        <v>2.4630000000000001</v>
      </c>
      <c r="AT1121" s="2075">
        <v>680000</v>
      </c>
      <c r="AU1121" s="2075"/>
      <c r="AV1121" s="2075">
        <v>130000</v>
      </c>
      <c r="AW1121" s="2206">
        <f t="shared" si="830"/>
        <v>810000</v>
      </c>
      <c r="AX1121" s="2206">
        <f t="shared" si="858"/>
        <v>1995030</v>
      </c>
      <c r="AY1121" s="2206">
        <f t="shared" si="859"/>
        <v>1674840</v>
      </c>
      <c r="AZ1121" s="2206">
        <f t="shared" si="860"/>
        <v>0</v>
      </c>
      <c r="BA1121" s="2206">
        <f t="shared" si="861"/>
        <v>320190</v>
      </c>
      <c r="BB1121" s="2248">
        <f t="shared" si="821"/>
        <v>0</v>
      </c>
      <c r="BC1121" s="2207">
        <f t="shared" si="822"/>
        <v>0</v>
      </c>
      <c r="BD1121" s="2248">
        <f t="shared" si="825"/>
        <v>2.3839999999999999</v>
      </c>
      <c r="BE1121" s="2207">
        <f t="shared" si="826"/>
        <v>1931040</v>
      </c>
      <c r="BF1121" s="2246">
        <v>2.4630000000000001</v>
      </c>
      <c r="BG1121" s="2075">
        <v>680000</v>
      </c>
      <c r="BH1121" s="2075">
        <v>0</v>
      </c>
      <c r="BI1121" s="2075">
        <v>130000</v>
      </c>
      <c r="BJ1121" s="2206">
        <f t="shared" si="831"/>
        <v>810000</v>
      </c>
      <c r="BK1121" s="2206">
        <f t="shared" si="862"/>
        <v>1995030</v>
      </c>
      <c r="BL1121" s="2206">
        <f t="shared" si="863"/>
        <v>1674840</v>
      </c>
      <c r="BM1121" s="2206">
        <f t="shared" si="864"/>
        <v>0</v>
      </c>
      <c r="BN1121" s="2206">
        <f t="shared" si="865"/>
        <v>320190</v>
      </c>
      <c r="BO1121" s="2248">
        <v>2.4630000000000001</v>
      </c>
      <c r="BP1121" s="2075">
        <v>680000</v>
      </c>
      <c r="BQ1121" s="2075">
        <v>0</v>
      </c>
      <c r="BR1121" s="2075">
        <v>130000</v>
      </c>
      <c r="BS1121" s="2206">
        <f t="shared" si="832"/>
        <v>810000</v>
      </c>
      <c r="BT1121" s="2206">
        <f t="shared" si="866"/>
        <v>1995030</v>
      </c>
      <c r="BU1121" s="2206">
        <f t="shared" si="867"/>
        <v>1674840</v>
      </c>
      <c r="BV1121" s="2206">
        <f t="shared" si="868"/>
        <v>0</v>
      </c>
      <c r="BW1121" s="2206">
        <f t="shared" si="869"/>
        <v>320190</v>
      </c>
      <c r="BX1121" s="2248">
        <f t="shared" si="823"/>
        <v>0</v>
      </c>
      <c r="BY1121" s="2207">
        <f t="shared" si="824"/>
        <v>0</v>
      </c>
      <c r="BZ1121" s="2211">
        <f t="shared" si="817"/>
        <v>2.3839999999999999</v>
      </c>
      <c r="CA1121" s="2212">
        <f t="shared" si="818"/>
        <v>1931040</v>
      </c>
      <c r="CB1121" s="2083"/>
      <c r="CC1121" s="2083"/>
      <c r="CD1121" s="2237"/>
      <c r="CF1121" s="2200"/>
    </row>
    <row r="1122" spans="1:84" s="1974" customFormat="1" ht="18" customHeight="1" outlineLevel="1">
      <c r="A1122" s="2235" t="s">
        <v>5030</v>
      </c>
      <c r="B1122" s="2235" t="b">
        <v>1</v>
      </c>
      <c r="C1122" s="2201"/>
      <c r="D1122" s="2236" t="s">
        <v>3021</v>
      </c>
      <c r="E1122" s="2243" t="s">
        <v>3028</v>
      </c>
      <c r="F1122" s="2204" t="s">
        <v>444</v>
      </c>
      <c r="G1122" s="2244">
        <v>0.91700000000000004</v>
      </c>
      <c r="H1122" s="2206">
        <v>395660</v>
      </c>
      <c r="I1122" s="2206"/>
      <c r="J1122" s="2206"/>
      <c r="K1122" s="2206">
        <f t="shared" si="870"/>
        <v>395660</v>
      </c>
      <c r="L1122" s="2206">
        <f t="shared" si="842"/>
        <v>362820</v>
      </c>
      <c r="M1122" s="2206">
        <f t="shared" si="843"/>
        <v>362820</v>
      </c>
      <c r="N1122" s="2206">
        <f t="shared" si="844"/>
        <v>0</v>
      </c>
      <c r="O1122" s="2206">
        <f t="shared" si="845"/>
        <v>0</v>
      </c>
      <c r="P1122" s="2244">
        <v>0.91700000000000004</v>
      </c>
      <c r="Q1122" s="2206">
        <v>395660</v>
      </c>
      <c r="R1122" s="2206"/>
      <c r="S1122" s="2206"/>
      <c r="T1122" s="2206">
        <f t="shared" si="827"/>
        <v>395660</v>
      </c>
      <c r="U1122" s="2206">
        <f t="shared" si="846"/>
        <v>362820</v>
      </c>
      <c r="V1122" s="2206">
        <f t="shared" si="847"/>
        <v>362820</v>
      </c>
      <c r="W1122" s="2206">
        <f t="shared" si="848"/>
        <v>0</v>
      </c>
      <c r="X1122" s="2206">
        <f t="shared" si="849"/>
        <v>0</v>
      </c>
      <c r="Y1122" s="2248">
        <f t="shared" si="835"/>
        <v>0</v>
      </c>
      <c r="Z1122" s="2207">
        <f t="shared" si="836"/>
        <v>0</v>
      </c>
      <c r="AA1122" s="2248">
        <v>3.8610000000000002</v>
      </c>
      <c r="AB1122" s="2206">
        <v>680000</v>
      </c>
      <c r="AC1122" s="2206"/>
      <c r="AD1122" s="2206">
        <v>130000</v>
      </c>
      <c r="AE1122" s="2206">
        <f t="shared" si="828"/>
        <v>810000</v>
      </c>
      <c r="AF1122" s="2206">
        <f t="shared" si="850"/>
        <v>3127410</v>
      </c>
      <c r="AG1122" s="2206">
        <f t="shared" si="851"/>
        <v>2625480</v>
      </c>
      <c r="AH1122" s="2206">
        <f t="shared" si="852"/>
        <v>0</v>
      </c>
      <c r="AI1122" s="2207">
        <f t="shared" si="853"/>
        <v>501930</v>
      </c>
      <c r="AJ1122" s="2246">
        <v>0.91700000000000004</v>
      </c>
      <c r="AK1122" s="2075">
        <v>680000</v>
      </c>
      <c r="AL1122" s="2075"/>
      <c r="AM1122" s="2075">
        <v>130000</v>
      </c>
      <c r="AN1122" s="2206">
        <f t="shared" si="829"/>
        <v>810000</v>
      </c>
      <c r="AO1122" s="2206">
        <f t="shared" si="854"/>
        <v>742770</v>
      </c>
      <c r="AP1122" s="2206">
        <f t="shared" si="855"/>
        <v>623560</v>
      </c>
      <c r="AQ1122" s="2206">
        <f t="shared" si="856"/>
        <v>0</v>
      </c>
      <c r="AR1122" s="2206">
        <f t="shared" si="857"/>
        <v>119210</v>
      </c>
      <c r="AS1122" s="2248">
        <v>0.91700000000000004</v>
      </c>
      <c r="AT1122" s="2075">
        <v>680000</v>
      </c>
      <c r="AU1122" s="2075"/>
      <c r="AV1122" s="2075">
        <v>130000</v>
      </c>
      <c r="AW1122" s="2206">
        <f t="shared" si="830"/>
        <v>810000</v>
      </c>
      <c r="AX1122" s="2206">
        <f t="shared" si="858"/>
        <v>742770</v>
      </c>
      <c r="AY1122" s="2206">
        <f t="shared" si="859"/>
        <v>623560</v>
      </c>
      <c r="AZ1122" s="2206">
        <f t="shared" si="860"/>
        <v>0</v>
      </c>
      <c r="BA1122" s="2206">
        <f t="shared" si="861"/>
        <v>119210</v>
      </c>
      <c r="BB1122" s="2248">
        <f t="shared" si="821"/>
        <v>0</v>
      </c>
      <c r="BC1122" s="2207">
        <f t="shared" si="822"/>
        <v>0</v>
      </c>
      <c r="BD1122" s="2248">
        <f t="shared" si="825"/>
        <v>-2.944</v>
      </c>
      <c r="BE1122" s="2207">
        <f t="shared" si="826"/>
        <v>-2384640</v>
      </c>
      <c r="BF1122" s="2246">
        <v>0.91700000000000004</v>
      </c>
      <c r="BG1122" s="2075">
        <v>680000</v>
      </c>
      <c r="BH1122" s="2075">
        <v>0</v>
      </c>
      <c r="BI1122" s="2075">
        <v>130000</v>
      </c>
      <c r="BJ1122" s="2206">
        <f t="shared" si="831"/>
        <v>810000</v>
      </c>
      <c r="BK1122" s="2206">
        <f t="shared" si="862"/>
        <v>742770</v>
      </c>
      <c r="BL1122" s="2206">
        <f t="shared" si="863"/>
        <v>623560</v>
      </c>
      <c r="BM1122" s="2206">
        <f t="shared" si="864"/>
        <v>0</v>
      </c>
      <c r="BN1122" s="2206">
        <f t="shared" si="865"/>
        <v>119210</v>
      </c>
      <c r="BO1122" s="2248">
        <v>0.91700000000000004</v>
      </c>
      <c r="BP1122" s="2075">
        <v>680000</v>
      </c>
      <c r="BQ1122" s="2075">
        <v>0</v>
      </c>
      <c r="BR1122" s="2075">
        <v>130000</v>
      </c>
      <c r="BS1122" s="2206">
        <f t="shared" si="832"/>
        <v>810000</v>
      </c>
      <c r="BT1122" s="2206">
        <f t="shared" si="866"/>
        <v>742770</v>
      </c>
      <c r="BU1122" s="2206">
        <f t="shared" si="867"/>
        <v>623560</v>
      </c>
      <c r="BV1122" s="2206">
        <f t="shared" si="868"/>
        <v>0</v>
      </c>
      <c r="BW1122" s="2206">
        <f t="shared" si="869"/>
        <v>119210</v>
      </c>
      <c r="BX1122" s="2248">
        <f t="shared" si="823"/>
        <v>0</v>
      </c>
      <c r="BY1122" s="2207">
        <f t="shared" si="824"/>
        <v>0</v>
      </c>
      <c r="BZ1122" s="2211">
        <f t="shared" si="817"/>
        <v>-2.944</v>
      </c>
      <c r="CA1122" s="2212">
        <f t="shared" si="818"/>
        <v>-2384640</v>
      </c>
      <c r="CB1122" s="2083"/>
      <c r="CC1122" s="2083"/>
      <c r="CD1122" s="2237"/>
      <c r="CF1122" s="2200"/>
    </row>
    <row r="1123" spans="1:84" s="1974" customFormat="1" ht="18" customHeight="1" outlineLevel="1">
      <c r="A1123" s="2235" t="s">
        <v>5031</v>
      </c>
      <c r="B1123" s="2235" t="b">
        <v>1</v>
      </c>
      <c r="C1123" s="2201"/>
      <c r="D1123" s="2236" t="s">
        <v>3021</v>
      </c>
      <c r="E1123" s="2303" t="s">
        <v>3456</v>
      </c>
      <c r="F1123" s="2204" t="s">
        <v>444</v>
      </c>
      <c r="G1123" s="2244">
        <v>0.25600000000000001</v>
      </c>
      <c r="H1123" s="2206">
        <v>395660</v>
      </c>
      <c r="I1123" s="2206"/>
      <c r="J1123" s="2206"/>
      <c r="K1123" s="2206">
        <f t="shared" si="870"/>
        <v>395660</v>
      </c>
      <c r="L1123" s="2206">
        <f t="shared" si="842"/>
        <v>101288</v>
      </c>
      <c r="M1123" s="2206">
        <f t="shared" si="843"/>
        <v>101288</v>
      </c>
      <c r="N1123" s="2206">
        <f t="shared" si="844"/>
        <v>0</v>
      </c>
      <c r="O1123" s="2206">
        <f t="shared" si="845"/>
        <v>0</v>
      </c>
      <c r="P1123" s="2244">
        <v>0.25600000000000001</v>
      </c>
      <c r="Q1123" s="2206">
        <v>395660</v>
      </c>
      <c r="R1123" s="2206"/>
      <c r="S1123" s="2206"/>
      <c r="T1123" s="2206">
        <f t="shared" si="827"/>
        <v>395660</v>
      </c>
      <c r="U1123" s="2206">
        <f t="shared" si="846"/>
        <v>101288</v>
      </c>
      <c r="V1123" s="2206">
        <f t="shared" si="847"/>
        <v>101288</v>
      </c>
      <c r="W1123" s="2206">
        <f t="shared" si="848"/>
        <v>0</v>
      </c>
      <c r="X1123" s="2206">
        <f t="shared" si="849"/>
        <v>0</v>
      </c>
      <c r="Y1123" s="2248">
        <f t="shared" si="835"/>
        <v>0</v>
      </c>
      <c r="Z1123" s="2207">
        <f t="shared" si="836"/>
        <v>0</v>
      </c>
      <c r="AA1123" s="2248">
        <v>0.25600000000000001</v>
      </c>
      <c r="AB1123" s="2206">
        <v>680000</v>
      </c>
      <c r="AC1123" s="2206"/>
      <c r="AD1123" s="2206">
        <v>130000</v>
      </c>
      <c r="AE1123" s="2206">
        <f t="shared" si="828"/>
        <v>810000</v>
      </c>
      <c r="AF1123" s="2206">
        <f t="shared" si="850"/>
        <v>207360</v>
      </c>
      <c r="AG1123" s="2206">
        <f t="shared" si="851"/>
        <v>174080</v>
      </c>
      <c r="AH1123" s="2206">
        <f t="shared" si="852"/>
        <v>0</v>
      </c>
      <c r="AI1123" s="2207">
        <f t="shared" si="853"/>
        <v>33280</v>
      </c>
      <c r="AJ1123" s="2246">
        <v>0.25600000000000001</v>
      </c>
      <c r="AK1123" s="2075">
        <v>680000</v>
      </c>
      <c r="AL1123" s="2075"/>
      <c r="AM1123" s="2075">
        <v>130000</v>
      </c>
      <c r="AN1123" s="2206">
        <f t="shared" si="829"/>
        <v>810000</v>
      </c>
      <c r="AO1123" s="2206">
        <f t="shared" si="854"/>
        <v>207360</v>
      </c>
      <c r="AP1123" s="2206">
        <f t="shared" si="855"/>
        <v>174080</v>
      </c>
      <c r="AQ1123" s="2206">
        <f t="shared" si="856"/>
        <v>0</v>
      </c>
      <c r="AR1123" s="2206">
        <f t="shared" si="857"/>
        <v>33280</v>
      </c>
      <c r="AS1123" s="2248">
        <v>0.25600000000000001</v>
      </c>
      <c r="AT1123" s="2075">
        <v>680000</v>
      </c>
      <c r="AU1123" s="2075"/>
      <c r="AV1123" s="2075">
        <v>130000</v>
      </c>
      <c r="AW1123" s="2206">
        <f t="shared" si="830"/>
        <v>810000</v>
      </c>
      <c r="AX1123" s="2206">
        <f t="shared" si="858"/>
        <v>207360</v>
      </c>
      <c r="AY1123" s="2206">
        <f t="shared" si="859"/>
        <v>174080</v>
      </c>
      <c r="AZ1123" s="2206">
        <f t="shared" si="860"/>
        <v>0</v>
      </c>
      <c r="BA1123" s="2206">
        <f t="shared" si="861"/>
        <v>33280</v>
      </c>
      <c r="BB1123" s="2248">
        <f t="shared" si="821"/>
        <v>0</v>
      </c>
      <c r="BC1123" s="2207">
        <f t="shared" si="822"/>
        <v>0</v>
      </c>
      <c r="BD1123" s="2248">
        <f t="shared" si="825"/>
        <v>0</v>
      </c>
      <c r="BE1123" s="2207">
        <f t="shared" si="826"/>
        <v>0</v>
      </c>
      <c r="BF1123" s="2246">
        <v>0.25600000000000001</v>
      </c>
      <c r="BG1123" s="2075">
        <v>680000</v>
      </c>
      <c r="BH1123" s="2075">
        <v>0</v>
      </c>
      <c r="BI1123" s="2075">
        <v>130000</v>
      </c>
      <c r="BJ1123" s="2206">
        <f t="shared" si="831"/>
        <v>810000</v>
      </c>
      <c r="BK1123" s="2206">
        <f t="shared" si="862"/>
        <v>207360</v>
      </c>
      <c r="BL1123" s="2206">
        <f t="shared" si="863"/>
        <v>174080</v>
      </c>
      <c r="BM1123" s="2206">
        <f t="shared" si="864"/>
        <v>0</v>
      </c>
      <c r="BN1123" s="2206">
        <f t="shared" si="865"/>
        <v>33280</v>
      </c>
      <c r="BO1123" s="2248">
        <v>0.25600000000000001</v>
      </c>
      <c r="BP1123" s="2075">
        <v>680000</v>
      </c>
      <c r="BQ1123" s="2075">
        <v>0</v>
      </c>
      <c r="BR1123" s="2075">
        <v>130000</v>
      </c>
      <c r="BS1123" s="2206">
        <f t="shared" si="832"/>
        <v>810000</v>
      </c>
      <c r="BT1123" s="2206">
        <f t="shared" si="866"/>
        <v>207360</v>
      </c>
      <c r="BU1123" s="2206">
        <f t="shared" si="867"/>
        <v>174080</v>
      </c>
      <c r="BV1123" s="2206">
        <f t="shared" si="868"/>
        <v>0</v>
      </c>
      <c r="BW1123" s="2206">
        <f t="shared" si="869"/>
        <v>33280</v>
      </c>
      <c r="BX1123" s="2248">
        <f t="shared" si="823"/>
        <v>0</v>
      </c>
      <c r="BY1123" s="2207">
        <f t="shared" si="824"/>
        <v>0</v>
      </c>
      <c r="BZ1123" s="2211">
        <f t="shared" si="817"/>
        <v>0</v>
      </c>
      <c r="CA1123" s="2212">
        <f t="shared" si="818"/>
        <v>0</v>
      </c>
      <c r="CB1123" s="2083"/>
      <c r="CC1123" s="2083"/>
      <c r="CD1123" s="2237"/>
      <c r="CF1123" s="2200"/>
    </row>
    <row r="1124" spans="1:84" s="1974" customFormat="1" ht="18" customHeight="1" outlineLevel="1">
      <c r="A1124" s="2235" t="s">
        <v>5032</v>
      </c>
      <c r="B1124" s="2235" t="b">
        <v>1</v>
      </c>
      <c r="C1124" s="2201"/>
      <c r="D1124" s="2236" t="s">
        <v>3032</v>
      </c>
      <c r="E1124" s="2243" t="s">
        <v>3033</v>
      </c>
      <c r="F1124" s="2204" t="s">
        <v>365</v>
      </c>
      <c r="G1124" s="2244">
        <v>204.7</v>
      </c>
      <c r="H1124" s="2206">
        <v>5180</v>
      </c>
      <c r="I1124" s="2206">
        <v>21780</v>
      </c>
      <c r="J1124" s="2206"/>
      <c r="K1124" s="2206">
        <f t="shared" si="870"/>
        <v>26960</v>
      </c>
      <c r="L1124" s="2206">
        <f t="shared" si="842"/>
        <v>5518712</v>
      </c>
      <c r="M1124" s="2206">
        <f t="shared" si="843"/>
        <v>1060346</v>
      </c>
      <c r="N1124" s="2206">
        <f t="shared" si="844"/>
        <v>4458366</v>
      </c>
      <c r="O1124" s="2206">
        <f t="shared" si="845"/>
        <v>0</v>
      </c>
      <c r="P1124" s="2244">
        <v>204.7</v>
      </c>
      <c r="Q1124" s="2206">
        <v>5180</v>
      </c>
      <c r="R1124" s="2206">
        <v>21780</v>
      </c>
      <c r="S1124" s="2206"/>
      <c r="T1124" s="2206">
        <f t="shared" si="827"/>
        <v>26960</v>
      </c>
      <c r="U1124" s="2206">
        <f t="shared" si="846"/>
        <v>5518712</v>
      </c>
      <c r="V1124" s="2206">
        <f t="shared" si="847"/>
        <v>1060346</v>
      </c>
      <c r="W1124" s="2206">
        <f t="shared" si="848"/>
        <v>4458366</v>
      </c>
      <c r="X1124" s="2206">
        <f t="shared" si="849"/>
        <v>0</v>
      </c>
      <c r="Y1124" s="2245">
        <f t="shared" si="835"/>
        <v>0</v>
      </c>
      <c r="Z1124" s="2207">
        <f t="shared" si="836"/>
        <v>0</v>
      </c>
      <c r="AA1124" s="2245">
        <v>204.7</v>
      </c>
      <c r="AB1124" s="2206">
        <v>15000</v>
      </c>
      <c r="AC1124" s="2206">
        <v>31000</v>
      </c>
      <c r="AD1124" s="2206">
        <v>3500</v>
      </c>
      <c r="AE1124" s="2206">
        <f t="shared" si="828"/>
        <v>49500</v>
      </c>
      <c r="AF1124" s="2206">
        <f t="shared" si="850"/>
        <v>10132650</v>
      </c>
      <c r="AG1124" s="2206">
        <f t="shared" si="851"/>
        <v>3070500</v>
      </c>
      <c r="AH1124" s="2206">
        <f t="shared" si="852"/>
        <v>6345700</v>
      </c>
      <c r="AI1124" s="2207">
        <f t="shared" si="853"/>
        <v>716450</v>
      </c>
      <c r="AJ1124" s="2246">
        <v>204.7</v>
      </c>
      <c r="AK1124" s="2075">
        <v>15000</v>
      </c>
      <c r="AL1124" s="2075">
        <v>31000</v>
      </c>
      <c r="AM1124" s="2075">
        <v>3500</v>
      </c>
      <c r="AN1124" s="2206">
        <f t="shared" si="829"/>
        <v>49500</v>
      </c>
      <c r="AO1124" s="2206">
        <f t="shared" si="854"/>
        <v>10132650</v>
      </c>
      <c r="AP1124" s="2206">
        <f t="shared" si="855"/>
        <v>3070500</v>
      </c>
      <c r="AQ1124" s="2206">
        <f t="shared" si="856"/>
        <v>6345700</v>
      </c>
      <c r="AR1124" s="2206">
        <f t="shared" si="857"/>
        <v>716450</v>
      </c>
      <c r="AS1124" s="2245">
        <v>204.7</v>
      </c>
      <c r="AT1124" s="2075">
        <v>15000</v>
      </c>
      <c r="AU1124" s="2075">
        <v>31000</v>
      </c>
      <c r="AV1124" s="2075">
        <v>3500</v>
      </c>
      <c r="AW1124" s="2206">
        <f t="shared" si="830"/>
        <v>49500</v>
      </c>
      <c r="AX1124" s="2206">
        <f t="shared" si="858"/>
        <v>10132650</v>
      </c>
      <c r="AY1124" s="2206">
        <f t="shared" si="859"/>
        <v>3070500</v>
      </c>
      <c r="AZ1124" s="2206">
        <f t="shared" si="860"/>
        <v>6345700</v>
      </c>
      <c r="BA1124" s="2206">
        <f t="shared" si="861"/>
        <v>716450</v>
      </c>
      <c r="BB1124" s="2245">
        <f t="shared" si="821"/>
        <v>0</v>
      </c>
      <c r="BC1124" s="2207">
        <f t="shared" si="822"/>
        <v>0</v>
      </c>
      <c r="BD1124" s="2245">
        <f t="shared" si="825"/>
        <v>0</v>
      </c>
      <c r="BE1124" s="2207">
        <f t="shared" si="826"/>
        <v>0</v>
      </c>
      <c r="BF1124" s="2246">
        <v>204.7</v>
      </c>
      <c r="BG1124" s="2075">
        <v>15000</v>
      </c>
      <c r="BH1124" s="2075">
        <v>31000</v>
      </c>
      <c r="BI1124" s="2075">
        <v>3500</v>
      </c>
      <c r="BJ1124" s="2206">
        <f t="shared" si="831"/>
        <v>49500</v>
      </c>
      <c r="BK1124" s="2206">
        <f t="shared" si="862"/>
        <v>10132650</v>
      </c>
      <c r="BL1124" s="2206">
        <f t="shared" si="863"/>
        <v>3070500</v>
      </c>
      <c r="BM1124" s="2206">
        <f t="shared" si="864"/>
        <v>6345700</v>
      </c>
      <c r="BN1124" s="2206">
        <f t="shared" si="865"/>
        <v>716450</v>
      </c>
      <c r="BO1124" s="2245">
        <v>204.7</v>
      </c>
      <c r="BP1124" s="2075">
        <v>15000</v>
      </c>
      <c r="BQ1124" s="2075">
        <v>31000</v>
      </c>
      <c r="BR1124" s="2075">
        <v>3500</v>
      </c>
      <c r="BS1124" s="2206">
        <f t="shared" si="832"/>
        <v>49500</v>
      </c>
      <c r="BT1124" s="2206">
        <f t="shared" si="866"/>
        <v>10132650</v>
      </c>
      <c r="BU1124" s="2206">
        <f t="shared" si="867"/>
        <v>3070500</v>
      </c>
      <c r="BV1124" s="2206">
        <f t="shared" si="868"/>
        <v>6345700</v>
      </c>
      <c r="BW1124" s="2206">
        <f t="shared" si="869"/>
        <v>716450</v>
      </c>
      <c r="BX1124" s="2245">
        <f t="shared" si="823"/>
        <v>0</v>
      </c>
      <c r="BY1124" s="2207">
        <f t="shared" si="824"/>
        <v>0</v>
      </c>
      <c r="BZ1124" s="2211">
        <f t="shared" si="817"/>
        <v>0</v>
      </c>
      <c r="CA1124" s="2212">
        <f t="shared" si="818"/>
        <v>0</v>
      </c>
      <c r="CB1124" s="2083"/>
      <c r="CC1124" s="2083"/>
      <c r="CD1124" s="2237"/>
      <c r="CF1124" s="2200"/>
    </row>
    <row r="1125" spans="1:84" s="1974" customFormat="1" ht="18" customHeight="1" outlineLevel="1">
      <c r="A1125" s="2235" t="s">
        <v>5033</v>
      </c>
      <c r="B1125" s="2235" t="b">
        <v>1</v>
      </c>
      <c r="C1125" s="2201"/>
      <c r="D1125" s="2236" t="s">
        <v>3032</v>
      </c>
      <c r="E1125" s="2243" t="s">
        <v>3035</v>
      </c>
      <c r="F1125" s="2204" t="s">
        <v>365</v>
      </c>
      <c r="G1125" s="2244">
        <v>603</v>
      </c>
      <c r="H1125" s="2206">
        <v>1960</v>
      </c>
      <c r="I1125" s="2206">
        <v>21760</v>
      </c>
      <c r="J1125" s="2206"/>
      <c r="K1125" s="2206">
        <f t="shared" si="870"/>
        <v>23720</v>
      </c>
      <c r="L1125" s="2206">
        <f t="shared" si="842"/>
        <v>14303160</v>
      </c>
      <c r="M1125" s="2206">
        <f t="shared" si="843"/>
        <v>1181880</v>
      </c>
      <c r="N1125" s="2206">
        <f t="shared" si="844"/>
        <v>13121280</v>
      </c>
      <c r="O1125" s="2206">
        <f t="shared" si="845"/>
        <v>0</v>
      </c>
      <c r="P1125" s="2244">
        <v>603</v>
      </c>
      <c r="Q1125" s="2206">
        <v>1960</v>
      </c>
      <c r="R1125" s="2206">
        <v>21760</v>
      </c>
      <c r="S1125" s="2206"/>
      <c r="T1125" s="2206">
        <f t="shared" si="827"/>
        <v>23720</v>
      </c>
      <c r="U1125" s="2206">
        <f t="shared" si="846"/>
        <v>14303160</v>
      </c>
      <c r="V1125" s="2206">
        <f t="shared" si="847"/>
        <v>1181880</v>
      </c>
      <c r="W1125" s="2206">
        <f t="shared" si="848"/>
        <v>13121280</v>
      </c>
      <c r="X1125" s="2206">
        <f t="shared" si="849"/>
        <v>0</v>
      </c>
      <c r="Y1125" s="2244">
        <f t="shared" si="835"/>
        <v>0</v>
      </c>
      <c r="Z1125" s="2207">
        <f t="shared" si="836"/>
        <v>0</v>
      </c>
      <c r="AA1125" s="2244">
        <v>776.5</v>
      </c>
      <c r="AB1125" s="2206">
        <v>15000</v>
      </c>
      <c r="AC1125" s="2206">
        <v>29000</v>
      </c>
      <c r="AD1125" s="2206">
        <v>3500</v>
      </c>
      <c r="AE1125" s="2206">
        <f t="shared" si="828"/>
        <v>47500</v>
      </c>
      <c r="AF1125" s="2206">
        <f t="shared" si="850"/>
        <v>36883750</v>
      </c>
      <c r="AG1125" s="2206">
        <f t="shared" si="851"/>
        <v>11647500</v>
      </c>
      <c r="AH1125" s="2206">
        <f t="shared" si="852"/>
        <v>22518500</v>
      </c>
      <c r="AI1125" s="2207">
        <f t="shared" si="853"/>
        <v>2717750</v>
      </c>
      <c r="AJ1125" s="2246">
        <v>603</v>
      </c>
      <c r="AK1125" s="2075">
        <v>15000</v>
      </c>
      <c r="AL1125" s="2075">
        <v>29000</v>
      </c>
      <c r="AM1125" s="2075">
        <v>3500</v>
      </c>
      <c r="AN1125" s="2206">
        <f t="shared" si="829"/>
        <v>47500</v>
      </c>
      <c r="AO1125" s="2206">
        <f t="shared" si="854"/>
        <v>28642500</v>
      </c>
      <c r="AP1125" s="2206">
        <f t="shared" si="855"/>
        <v>9045000</v>
      </c>
      <c r="AQ1125" s="2206">
        <f t="shared" si="856"/>
        <v>17487000</v>
      </c>
      <c r="AR1125" s="2206">
        <f t="shared" si="857"/>
        <v>2110500</v>
      </c>
      <c r="AS1125" s="2244">
        <v>603</v>
      </c>
      <c r="AT1125" s="2075">
        <v>15000</v>
      </c>
      <c r="AU1125" s="2075">
        <v>29000</v>
      </c>
      <c r="AV1125" s="2075">
        <v>3500</v>
      </c>
      <c r="AW1125" s="2206">
        <f t="shared" si="830"/>
        <v>47500</v>
      </c>
      <c r="AX1125" s="2206">
        <f t="shared" si="858"/>
        <v>28642500</v>
      </c>
      <c r="AY1125" s="2206">
        <f t="shared" si="859"/>
        <v>9045000</v>
      </c>
      <c r="AZ1125" s="2206">
        <f t="shared" si="860"/>
        <v>17487000</v>
      </c>
      <c r="BA1125" s="2206">
        <f t="shared" si="861"/>
        <v>2110500</v>
      </c>
      <c r="BB1125" s="2244">
        <f t="shared" si="821"/>
        <v>0</v>
      </c>
      <c r="BC1125" s="2207">
        <f t="shared" si="822"/>
        <v>0</v>
      </c>
      <c r="BD1125" s="2244">
        <f t="shared" si="825"/>
        <v>-173.5</v>
      </c>
      <c r="BE1125" s="2207">
        <f t="shared" si="826"/>
        <v>-8241250</v>
      </c>
      <c r="BF1125" s="2246">
        <v>603</v>
      </c>
      <c r="BG1125" s="2075">
        <v>15000</v>
      </c>
      <c r="BH1125" s="2075">
        <v>29000</v>
      </c>
      <c r="BI1125" s="2075">
        <v>3500</v>
      </c>
      <c r="BJ1125" s="2206">
        <f t="shared" si="831"/>
        <v>47500</v>
      </c>
      <c r="BK1125" s="2206">
        <f t="shared" si="862"/>
        <v>28642500</v>
      </c>
      <c r="BL1125" s="2206">
        <f t="shared" si="863"/>
        <v>9045000</v>
      </c>
      <c r="BM1125" s="2206">
        <f t="shared" si="864"/>
        <v>17487000</v>
      </c>
      <c r="BN1125" s="2206">
        <f t="shared" si="865"/>
        <v>2110500</v>
      </c>
      <c r="BO1125" s="2244">
        <v>603</v>
      </c>
      <c r="BP1125" s="2075">
        <v>15000</v>
      </c>
      <c r="BQ1125" s="2075">
        <v>29000</v>
      </c>
      <c r="BR1125" s="2075">
        <v>3500</v>
      </c>
      <c r="BS1125" s="2206">
        <f t="shared" si="832"/>
        <v>47500</v>
      </c>
      <c r="BT1125" s="2206">
        <f t="shared" si="866"/>
        <v>28642500</v>
      </c>
      <c r="BU1125" s="2206">
        <f t="shared" si="867"/>
        <v>9045000</v>
      </c>
      <c r="BV1125" s="2206">
        <f t="shared" si="868"/>
        <v>17487000</v>
      </c>
      <c r="BW1125" s="2206">
        <f t="shared" si="869"/>
        <v>2110500</v>
      </c>
      <c r="BX1125" s="2244">
        <f t="shared" si="823"/>
        <v>0</v>
      </c>
      <c r="BY1125" s="2207">
        <f t="shared" si="824"/>
        <v>0</v>
      </c>
      <c r="BZ1125" s="2211">
        <f t="shared" si="817"/>
        <v>-173.5</v>
      </c>
      <c r="CA1125" s="2212">
        <f t="shared" si="818"/>
        <v>-8241250</v>
      </c>
      <c r="CB1125" s="2083"/>
      <c r="CC1125" s="2083"/>
      <c r="CD1125" s="2237"/>
      <c r="CF1125" s="2200"/>
    </row>
    <row r="1126" spans="1:84" s="1974" customFormat="1" ht="18" customHeight="1" outlineLevel="1">
      <c r="A1126" s="2235" t="s">
        <v>5034</v>
      </c>
      <c r="B1126" s="2235" t="b">
        <v>1</v>
      </c>
      <c r="C1126" s="2201"/>
      <c r="D1126" s="2236" t="s">
        <v>3037</v>
      </c>
      <c r="E1126" s="2243" t="s">
        <v>3038</v>
      </c>
      <c r="F1126" s="2204" t="s">
        <v>380</v>
      </c>
      <c r="G1126" s="2244">
        <v>8</v>
      </c>
      <c r="H1126" s="2206">
        <v>500</v>
      </c>
      <c r="I1126" s="2206">
        <v>11370</v>
      </c>
      <c r="J1126" s="2206"/>
      <c r="K1126" s="2206">
        <f t="shared" si="870"/>
        <v>11870</v>
      </c>
      <c r="L1126" s="2206">
        <f t="shared" si="842"/>
        <v>94960</v>
      </c>
      <c r="M1126" s="2206">
        <f t="shared" si="843"/>
        <v>4000</v>
      </c>
      <c r="N1126" s="2206">
        <f t="shared" si="844"/>
        <v>90960</v>
      </c>
      <c r="O1126" s="2206">
        <f t="shared" si="845"/>
        <v>0</v>
      </c>
      <c r="P1126" s="2244">
        <v>8</v>
      </c>
      <c r="Q1126" s="2206">
        <v>500</v>
      </c>
      <c r="R1126" s="2206">
        <v>11370</v>
      </c>
      <c r="S1126" s="2206"/>
      <c r="T1126" s="2206">
        <f t="shared" si="827"/>
        <v>11870</v>
      </c>
      <c r="U1126" s="2206">
        <f t="shared" si="846"/>
        <v>94960</v>
      </c>
      <c r="V1126" s="2206">
        <f t="shared" si="847"/>
        <v>4000</v>
      </c>
      <c r="W1126" s="2206">
        <f t="shared" si="848"/>
        <v>90960</v>
      </c>
      <c r="X1126" s="2206">
        <f t="shared" si="849"/>
        <v>0</v>
      </c>
      <c r="Y1126" s="2244">
        <f t="shared" si="835"/>
        <v>0</v>
      </c>
      <c r="Z1126" s="2207">
        <f t="shared" si="836"/>
        <v>0</v>
      </c>
      <c r="AA1126" s="2244">
        <v>8</v>
      </c>
      <c r="AB1126" s="2206">
        <v>5000</v>
      </c>
      <c r="AC1126" s="2206">
        <v>15000</v>
      </c>
      <c r="AD1126" s="2206">
        <v>5000</v>
      </c>
      <c r="AE1126" s="2206">
        <f t="shared" si="828"/>
        <v>25000</v>
      </c>
      <c r="AF1126" s="2206">
        <f t="shared" si="850"/>
        <v>200000</v>
      </c>
      <c r="AG1126" s="2206">
        <f t="shared" si="851"/>
        <v>40000</v>
      </c>
      <c r="AH1126" s="2206">
        <f t="shared" si="852"/>
        <v>120000</v>
      </c>
      <c r="AI1126" s="2207">
        <f t="shared" si="853"/>
        <v>40000</v>
      </c>
      <c r="AJ1126" s="2246">
        <v>8</v>
      </c>
      <c r="AK1126" s="2075">
        <v>5000</v>
      </c>
      <c r="AL1126" s="2075">
        <v>15000</v>
      </c>
      <c r="AM1126" s="2075">
        <v>5000</v>
      </c>
      <c r="AN1126" s="2206">
        <f t="shared" si="829"/>
        <v>25000</v>
      </c>
      <c r="AO1126" s="2206">
        <f t="shared" si="854"/>
        <v>200000</v>
      </c>
      <c r="AP1126" s="2206">
        <f t="shared" si="855"/>
        <v>40000</v>
      </c>
      <c r="AQ1126" s="2206">
        <f t="shared" si="856"/>
        <v>120000</v>
      </c>
      <c r="AR1126" s="2206">
        <f t="shared" si="857"/>
        <v>40000</v>
      </c>
      <c r="AS1126" s="2244">
        <v>8</v>
      </c>
      <c r="AT1126" s="2075">
        <v>5000</v>
      </c>
      <c r="AU1126" s="2075">
        <v>15000</v>
      </c>
      <c r="AV1126" s="2075">
        <v>5000</v>
      </c>
      <c r="AW1126" s="2206">
        <f t="shared" si="830"/>
        <v>25000</v>
      </c>
      <c r="AX1126" s="2206">
        <f t="shared" si="858"/>
        <v>200000</v>
      </c>
      <c r="AY1126" s="2206">
        <f t="shared" si="859"/>
        <v>40000</v>
      </c>
      <c r="AZ1126" s="2206">
        <f t="shared" si="860"/>
        <v>120000</v>
      </c>
      <c r="BA1126" s="2206">
        <f t="shared" si="861"/>
        <v>40000</v>
      </c>
      <c r="BB1126" s="2244">
        <f t="shared" si="821"/>
        <v>0</v>
      </c>
      <c r="BC1126" s="2207">
        <f t="shared" si="822"/>
        <v>0</v>
      </c>
      <c r="BD1126" s="2244">
        <f t="shared" si="825"/>
        <v>0</v>
      </c>
      <c r="BE1126" s="2207">
        <f t="shared" si="826"/>
        <v>0</v>
      </c>
      <c r="BF1126" s="2246">
        <v>8</v>
      </c>
      <c r="BG1126" s="2075">
        <v>5000</v>
      </c>
      <c r="BH1126" s="2075">
        <v>15000</v>
      </c>
      <c r="BI1126" s="2075">
        <v>5000</v>
      </c>
      <c r="BJ1126" s="2206">
        <f t="shared" si="831"/>
        <v>25000</v>
      </c>
      <c r="BK1126" s="2206">
        <f t="shared" si="862"/>
        <v>200000</v>
      </c>
      <c r="BL1126" s="2206">
        <f t="shared" si="863"/>
        <v>40000</v>
      </c>
      <c r="BM1126" s="2206">
        <f t="shared" si="864"/>
        <v>120000</v>
      </c>
      <c r="BN1126" s="2206">
        <f t="shared" si="865"/>
        <v>40000</v>
      </c>
      <c r="BO1126" s="2244">
        <v>8</v>
      </c>
      <c r="BP1126" s="2075">
        <v>5000</v>
      </c>
      <c r="BQ1126" s="2075">
        <v>15000</v>
      </c>
      <c r="BR1126" s="2075">
        <v>5000</v>
      </c>
      <c r="BS1126" s="2206">
        <f t="shared" si="832"/>
        <v>25000</v>
      </c>
      <c r="BT1126" s="2206">
        <f t="shared" si="866"/>
        <v>200000</v>
      </c>
      <c r="BU1126" s="2206">
        <f t="shared" si="867"/>
        <v>40000</v>
      </c>
      <c r="BV1126" s="2206">
        <f t="shared" si="868"/>
        <v>120000</v>
      </c>
      <c r="BW1126" s="2206">
        <f t="shared" si="869"/>
        <v>40000</v>
      </c>
      <c r="BX1126" s="2244">
        <f t="shared" si="823"/>
        <v>0</v>
      </c>
      <c r="BY1126" s="2207">
        <f t="shared" si="824"/>
        <v>0</v>
      </c>
      <c r="BZ1126" s="2211">
        <f t="shared" si="817"/>
        <v>0</v>
      </c>
      <c r="CA1126" s="2212">
        <f t="shared" si="818"/>
        <v>0</v>
      </c>
      <c r="CB1126" s="2083"/>
      <c r="CC1126" s="2083"/>
      <c r="CD1126" s="2237"/>
      <c r="CF1126" s="2200"/>
    </row>
    <row r="1127" spans="1:84" s="1974" customFormat="1" ht="18" customHeight="1" outlineLevel="1">
      <c r="A1127" s="2235" t="s">
        <v>5035</v>
      </c>
      <c r="B1127" s="2235" t="b">
        <v>1</v>
      </c>
      <c r="C1127" s="2201"/>
      <c r="D1127" s="2236" t="s">
        <v>3037</v>
      </c>
      <c r="E1127" s="2243" t="s">
        <v>3040</v>
      </c>
      <c r="F1127" s="2204" t="s">
        <v>380</v>
      </c>
      <c r="G1127" s="2244">
        <v>186</v>
      </c>
      <c r="H1127" s="2206">
        <v>180</v>
      </c>
      <c r="I1127" s="2206">
        <v>12000</v>
      </c>
      <c r="J1127" s="2206"/>
      <c r="K1127" s="2206">
        <f t="shared" si="870"/>
        <v>12180</v>
      </c>
      <c r="L1127" s="2206">
        <f t="shared" si="842"/>
        <v>2265480</v>
      </c>
      <c r="M1127" s="2206">
        <f t="shared" si="843"/>
        <v>33480</v>
      </c>
      <c r="N1127" s="2206">
        <f t="shared" si="844"/>
        <v>2232000</v>
      </c>
      <c r="O1127" s="2206">
        <f t="shared" si="845"/>
        <v>0</v>
      </c>
      <c r="P1127" s="2244">
        <v>186</v>
      </c>
      <c r="Q1127" s="2206">
        <v>180</v>
      </c>
      <c r="R1127" s="2206">
        <v>12000</v>
      </c>
      <c r="S1127" s="2206"/>
      <c r="T1127" s="2206">
        <f t="shared" si="827"/>
        <v>12180</v>
      </c>
      <c r="U1127" s="2206">
        <f t="shared" si="846"/>
        <v>2265480</v>
      </c>
      <c r="V1127" s="2206">
        <f t="shared" si="847"/>
        <v>33480</v>
      </c>
      <c r="W1127" s="2206">
        <f t="shared" si="848"/>
        <v>2232000</v>
      </c>
      <c r="X1127" s="2206">
        <f t="shared" si="849"/>
        <v>0</v>
      </c>
      <c r="Y1127" s="2244">
        <f t="shared" si="835"/>
        <v>0</v>
      </c>
      <c r="Z1127" s="2207">
        <f t="shared" si="836"/>
        <v>0</v>
      </c>
      <c r="AA1127" s="2244">
        <v>164</v>
      </c>
      <c r="AB1127" s="2206">
        <v>5000</v>
      </c>
      <c r="AC1127" s="2206">
        <v>15000</v>
      </c>
      <c r="AD1127" s="2206">
        <v>5000</v>
      </c>
      <c r="AE1127" s="2206">
        <f t="shared" si="828"/>
        <v>25000</v>
      </c>
      <c r="AF1127" s="2206">
        <f t="shared" si="850"/>
        <v>4100000</v>
      </c>
      <c r="AG1127" s="2206">
        <f t="shared" si="851"/>
        <v>820000</v>
      </c>
      <c r="AH1127" s="2206">
        <f t="shared" si="852"/>
        <v>2460000</v>
      </c>
      <c r="AI1127" s="2207">
        <f t="shared" si="853"/>
        <v>820000</v>
      </c>
      <c r="AJ1127" s="2246">
        <v>186</v>
      </c>
      <c r="AK1127" s="2075">
        <v>5000</v>
      </c>
      <c r="AL1127" s="2075">
        <v>15000</v>
      </c>
      <c r="AM1127" s="2075">
        <v>5000</v>
      </c>
      <c r="AN1127" s="2206">
        <f t="shared" si="829"/>
        <v>25000</v>
      </c>
      <c r="AO1127" s="2206">
        <f t="shared" si="854"/>
        <v>4650000</v>
      </c>
      <c r="AP1127" s="2206">
        <f t="shared" si="855"/>
        <v>930000</v>
      </c>
      <c r="AQ1127" s="2206">
        <f t="shared" si="856"/>
        <v>2790000</v>
      </c>
      <c r="AR1127" s="2206">
        <f t="shared" si="857"/>
        <v>930000</v>
      </c>
      <c r="AS1127" s="2244">
        <v>186</v>
      </c>
      <c r="AT1127" s="2075">
        <v>5000</v>
      </c>
      <c r="AU1127" s="2075">
        <v>15000</v>
      </c>
      <c r="AV1127" s="2075">
        <v>5000</v>
      </c>
      <c r="AW1127" s="2206">
        <f t="shared" si="830"/>
        <v>25000</v>
      </c>
      <c r="AX1127" s="2206">
        <f t="shared" si="858"/>
        <v>4650000</v>
      </c>
      <c r="AY1127" s="2206">
        <f t="shared" si="859"/>
        <v>930000</v>
      </c>
      <c r="AZ1127" s="2206">
        <f t="shared" si="860"/>
        <v>2790000</v>
      </c>
      <c r="BA1127" s="2206">
        <f t="shared" si="861"/>
        <v>930000</v>
      </c>
      <c r="BB1127" s="2244">
        <f t="shared" si="821"/>
        <v>0</v>
      </c>
      <c r="BC1127" s="2207">
        <f t="shared" si="822"/>
        <v>0</v>
      </c>
      <c r="BD1127" s="2244">
        <f t="shared" si="825"/>
        <v>22</v>
      </c>
      <c r="BE1127" s="2207">
        <f t="shared" si="826"/>
        <v>550000</v>
      </c>
      <c r="BF1127" s="2246">
        <v>186</v>
      </c>
      <c r="BG1127" s="2075">
        <v>5000</v>
      </c>
      <c r="BH1127" s="2075">
        <v>15000</v>
      </c>
      <c r="BI1127" s="2075">
        <v>5000</v>
      </c>
      <c r="BJ1127" s="2206">
        <f t="shared" si="831"/>
        <v>25000</v>
      </c>
      <c r="BK1127" s="2206">
        <f t="shared" si="862"/>
        <v>4650000</v>
      </c>
      <c r="BL1127" s="2206">
        <f t="shared" si="863"/>
        <v>930000</v>
      </c>
      <c r="BM1127" s="2206">
        <f t="shared" si="864"/>
        <v>2790000</v>
      </c>
      <c r="BN1127" s="2206">
        <f t="shared" si="865"/>
        <v>930000</v>
      </c>
      <c r="BO1127" s="2244">
        <v>186</v>
      </c>
      <c r="BP1127" s="2075">
        <v>5000</v>
      </c>
      <c r="BQ1127" s="2075">
        <v>15000</v>
      </c>
      <c r="BR1127" s="2075">
        <v>5000</v>
      </c>
      <c r="BS1127" s="2206">
        <f t="shared" si="832"/>
        <v>25000</v>
      </c>
      <c r="BT1127" s="2206">
        <f t="shared" si="866"/>
        <v>4650000</v>
      </c>
      <c r="BU1127" s="2206">
        <f t="shared" si="867"/>
        <v>930000</v>
      </c>
      <c r="BV1127" s="2206">
        <f t="shared" si="868"/>
        <v>2790000</v>
      </c>
      <c r="BW1127" s="2206">
        <f t="shared" si="869"/>
        <v>930000</v>
      </c>
      <c r="BX1127" s="2244">
        <f t="shared" si="823"/>
        <v>0</v>
      </c>
      <c r="BY1127" s="2207">
        <f t="shared" si="824"/>
        <v>0</v>
      </c>
      <c r="BZ1127" s="2211">
        <f t="shared" si="817"/>
        <v>22</v>
      </c>
      <c r="CA1127" s="2212">
        <f t="shared" si="818"/>
        <v>550000</v>
      </c>
      <c r="CB1127" s="2083"/>
      <c r="CC1127" s="2083"/>
      <c r="CD1127" s="2237"/>
      <c r="CF1127" s="2200"/>
    </row>
    <row r="1128" spans="1:84" s="1974" customFormat="1" ht="18" customHeight="1" outlineLevel="1">
      <c r="A1128" s="2235" t="s">
        <v>5036</v>
      </c>
      <c r="B1128" s="2235" t="b">
        <v>1</v>
      </c>
      <c r="C1128" s="2201"/>
      <c r="D1128" s="2236" t="s">
        <v>3042</v>
      </c>
      <c r="E1128" s="2243" t="s">
        <v>3043</v>
      </c>
      <c r="F1128" s="2204" t="s">
        <v>380</v>
      </c>
      <c r="G1128" s="2244">
        <v>186</v>
      </c>
      <c r="H1128" s="2206">
        <v>40</v>
      </c>
      <c r="I1128" s="2206"/>
      <c r="J1128" s="2206">
        <v>3</v>
      </c>
      <c r="K1128" s="2206">
        <f t="shared" si="870"/>
        <v>43</v>
      </c>
      <c r="L1128" s="2206">
        <f t="shared" si="842"/>
        <v>7998</v>
      </c>
      <c r="M1128" s="2206">
        <f t="shared" si="843"/>
        <v>7440</v>
      </c>
      <c r="N1128" s="2206">
        <f t="shared" si="844"/>
        <v>0</v>
      </c>
      <c r="O1128" s="2206">
        <f t="shared" si="845"/>
        <v>558</v>
      </c>
      <c r="P1128" s="2244">
        <v>186</v>
      </c>
      <c r="Q1128" s="2206">
        <v>40</v>
      </c>
      <c r="R1128" s="2206"/>
      <c r="S1128" s="2206">
        <v>3</v>
      </c>
      <c r="T1128" s="2206">
        <f t="shared" si="827"/>
        <v>43</v>
      </c>
      <c r="U1128" s="2206">
        <f t="shared" si="846"/>
        <v>7998</v>
      </c>
      <c r="V1128" s="2206">
        <f t="shared" si="847"/>
        <v>7440</v>
      </c>
      <c r="W1128" s="2206">
        <f t="shared" si="848"/>
        <v>0</v>
      </c>
      <c r="X1128" s="2206">
        <f t="shared" si="849"/>
        <v>558</v>
      </c>
      <c r="Y1128" s="2244">
        <f t="shared" si="835"/>
        <v>0</v>
      </c>
      <c r="Z1128" s="2207">
        <f t="shared" si="836"/>
        <v>0</v>
      </c>
      <c r="AA1128" s="2244"/>
      <c r="AB1128" s="2206"/>
      <c r="AC1128" s="2206"/>
      <c r="AD1128" s="2206"/>
      <c r="AE1128" s="2206">
        <f t="shared" si="828"/>
        <v>0</v>
      </c>
      <c r="AF1128" s="2206">
        <f t="shared" si="850"/>
        <v>0</v>
      </c>
      <c r="AG1128" s="2206">
        <f t="shared" si="851"/>
        <v>0</v>
      </c>
      <c r="AH1128" s="2206">
        <f t="shared" si="852"/>
        <v>0</v>
      </c>
      <c r="AI1128" s="2207">
        <f t="shared" si="853"/>
        <v>0</v>
      </c>
      <c r="AJ1128" s="2246"/>
      <c r="AK1128" s="2075"/>
      <c r="AL1128" s="2075"/>
      <c r="AM1128" s="2075"/>
      <c r="AN1128" s="2206">
        <f t="shared" si="829"/>
        <v>0</v>
      </c>
      <c r="AO1128" s="2206">
        <f t="shared" si="854"/>
        <v>0</v>
      </c>
      <c r="AP1128" s="2206">
        <f t="shared" si="855"/>
        <v>0</v>
      </c>
      <c r="AQ1128" s="2206">
        <f t="shared" si="856"/>
        <v>0</v>
      </c>
      <c r="AR1128" s="2206">
        <f t="shared" si="857"/>
        <v>0</v>
      </c>
      <c r="AS1128" s="2244"/>
      <c r="AT1128" s="2075"/>
      <c r="AU1128" s="2075"/>
      <c r="AV1128" s="2075"/>
      <c r="AW1128" s="2206">
        <f t="shared" si="830"/>
        <v>0</v>
      </c>
      <c r="AX1128" s="2206">
        <f t="shared" si="858"/>
        <v>0</v>
      </c>
      <c r="AY1128" s="2206">
        <f t="shared" si="859"/>
        <v>0</v>
      </c>
      <c r="AZ1128" s="2206">
        <f t="shared" si="860"/>
        <v>0</v>
      </c>
      <c r="BA1128" s="2206">
        <f t="shared" si="861"/>
        <v>0</v>
      </c>
      <c r="BB1128" s="2244">
        <f t="shared" si="821"/>
        <v>0</v>
      </c>
      <c r="BC1128" s="2207">
        <f t="shared" si="822"/>
        <v>0</v>
      </c>
      <c r="BD1128" s="2244">
        <f t="shared" si="825"/>
        <v>0</v>
      </c>
      <c r="BE1128" s="2207">
        <f t="shared" si="826"/>
        <v>0</v>
      </c>
      <c r="BF1128" s="2246">
        <v>0</v>
      </c>
      <c r="BG1128" s="2075">
        <v>0</v>
      </c>
      <c r="BH1128" s="2075">
        <v>0</v>
      </c>
      <c r="BI1128" s="2075">
        <v>0</v>
      </c>
      <c r="BJ1128" s="2206">
        <f t="shared" si="831"/>
        <v>0</v>
      </c>
      <c r="BK1128" s="2206">
        <f t="shared" si="862"/>
        <v>0</v>
      </c>
      <c r="BL1128" s="2206">
        <f t="shared" si="863"/>
        <v>0</v>
      </c>
      <c r="BM1128" s="2206">
        <f t="shared" si="864"/>
        <v>0</v>
      </c>
      <c r="BN1128" s="2206">
        <f t="shared" si="865"/>
        <v>0</v>
      </c>
      <c r="BO1128" s="2244">
        <v>0</v>
      </c>
      <c r="BP1128" s="2075">
        <v>0</v>
      </c>
      <c r="BQ1128" s="2075">
        <v>0</v>
      </c>
      <c r="BR1128" s="2075">
        <v>0</v>
      </c>
      <c r="BS1128" s="2206">
        <f t="shared" si="832"/>
        <v>0</v>
      </c>
      <c r="BT1128" s="2206">
        <f t="shared" si="866"/>
        <v>0</v>
      </c>
      <c r="BU1128" s="2206">
        <f t="shared" si="867"/>
        <v>0</v>
      </c>
      <c r="BV1128" s="2206">
        <f t="shared" si="868"/>
        <v>0</v>
      </c>
      <c r="BW1128" s="2206">
        <f t="shared" si="869"/>
        <v>0</v>
      </c>
      <c r="BX1128" s="2244">
        <f t="shared" si="823"/>
        <v>0</v>
      </c>
      <c r="BY1128" s="2207">
        <f t="shared" si="824"/>
        <v>0</v>
      </c>
      <c r="BZ1128" s="2211">
        <f t="shared" si="817"/>
        <v>0</v>
      </c>
      <c r="CA1128" s="2212">
        <f t="shared" si="818"/>
        <v>0</v>
      </c>
      <c r="CB1128" s="2083"/>
      <c r="CC1128" s="2083"/>
      <c r="CD1128" s="2237"/>
      <c r="CF1128" s="2200"/>
    </row>
    <row r="1129" spans="1:84" s="1974" customFormat="1" ht="18" customHeight="1" outlineLevel="1">
      <c r="A1129" s="2235" t="s">
        <v>5037</v>
      </c>
      <c r="B1129" s="2235" t="b">
        <v>1</v>
      </c>
      <c r="C1129" s="2201"/>
      <c r="D1129" s="2236" t="s">
        <v>3045</v>
      </c>
      <c r="E1129" s="2243" t="s">
        <v>3046</v>
      </c>
      <c r="F1129" s="2204" t="s">
        <v>365</v>
      </c>
      <c r="G1129" s="2244">
        <v>78</v>
      </c>
      <c r="H1129" s="2206">
        <v>60</v>
      </c>
      <c r="I1129" s="2206"/>
      <c r="J1129" s="2206"/>
      <c r="K1129" s="2206">
        <f t="shared" si="870"/>
        <v>60</v>
      </c>
      <c r="L1129" s="2206">
        <f t="shared" si="842"/>
        <v>4680</v>
      </c>
      <c r="M1129" s="2206">
        <f t="shared" si="843"/>
        <v>4680</v>
      </c>
      <c r="N1129" s="2206">
        <f t="shared" si="844"/>
        <v>0</v>
      </c>
      <c r="O1129" s="2206">
        <f t="shared" si="845"/>
        <v>0</v>
      </c>
      <c r="P1129" s="2244">
        <v>78</v>
      </c>
      <c r="Q1129" s="2206">
        <v>60</v>
      </c>
      <c r="R1129" s="2206"/>
      <c r="S1129" s="2206"/>
      <c r="T1129" s="2206">
        <f t="shared" si="827"/>
        <v>60</v>
      </c>
      <c r="U1129" s="2206">
        <f t="shared" si="846"/>
        <v>4680</v>
      </c>
      <c r="V1129" s="2206">
        <f t="shared" si="847"/>
        <v>4680</v>
      </c>
      <c r="W1129" s="2206">
        <f t="shared" si="848"/>
        <v>0</v>
      </c>
      <c r="X1129" s="2206">
        <f t="shared" si="849"/>
        <v>0</v>
      </c>
      <c r="Y1129" s="2244">
        <f t="shared" si="835"/>
        <v>0</v>
      </c>
      <c r="Z1129" s="2207">
        <f t="shared" si="836"/>
        <v>0</v>
      </c>
      <c r="AA1129" s="2244">
        <v>78</v>
      </c>
      <c r="AB1129" s="2206">
        <v>30</v>
      </c>
      <c r="AC1129" s="2206">
        <v>1500</v>
      </c>
      <c r="AD1129" s="2206"/>
      <c r="AE1129" s="2206">
        <f t="shared" si="828"/>
        <v>1530</v>
      </c>
      <c r="AF1129" s="2206">
        <f t="shared" si="850"/>
        <v>119340</v>
      </c>
      <c r="AG1129" s="2206">
        <f t="shared" si="851"/>
        <v>2340</v>
      </c>
      <c r="AH1129" s="2206">
        <f t="shared" si="852"/>
        <v>117000</v>
      </c>
      <c r="AI1129" s="2207">
        <f t="shared" si="853"/>
        <v>0</v>
      </c>
      <c r="AJ1129" s="2246">
        <v>78</v>
      </c>
      <c r="AK1129" s="2075">
        <v>30</v>
      </c>
      <c r="AL1129" s="2075">
        <v>1500</v>
      </c>
      <c r="AM1129" s="2075"/>
      <c r="AN1129" s="2206">
        <f t="shared" si="829"/>
        <v>1530</v>
      </c>
      <c r="AO1129" s="2206">
        <f t="shared" si="854"/>
        <v>119340</v>
      </c>
      <c r="AP1129" s="2206">
        <f t="shared" si="855"/>
        <v>2340</v>
      </c>
      <c r="AQ1129" s="2206">
        <f t="shared" si="856"/>
        <v>117000</v>
      </c>
      <c r="AR1129" s="2206">
        <f t="shared" si="857"/>
        <v>0</v>
      </c>
      <c r="AS1129" s="2244">
        <v>78</v>
      </c>
      <c r="AT1129" s="2075">
        <v>30</v>
      </c>
      <c r="AU1129" s="2075">
        <v>1500</v>
      </c>
      <c r="AV1129" s="2075"/>
      <c r="AW1129" s="2206">
        <f t="shared" si="830"/>
        <v>1530</v>
      </c>
      <c r="AX1129" s="2206">
        <f t="shared" si="858"/>
        <v>119340</v>
      </c>
      <c r="AY1129" s="2206">
        <f t="shared" si="859"/>
        <v>2340</v>
      </c>
      <c r="AZ1129" s="2206">
        <f t="shared" si="860"/>
        <v>117000</v>
      </c>
      <c r="BA1129" s="2206">
        <f t="shared" si="861"/>
        <v>0</v>
      </c>
      <c r="BB1129" s="2244">
        <f t="shared" si="821"/>
        <v>0</v>
      </c>
      <c r="BC1129" s="2207">
        <f t="shared" si="822"/>
        <v>0</v>
      </c>
      <c r="BD1129" s="2244">
        <f t="shared" si="825"/>
        <v>0</v>
      </c>
      <c r="BE1129" s="2207">
        <f t="shared" si="826"/>
        <v>0</v>
      </c>
      <c r="BF1129" s="2246">
        <v>78</v>
      </c>
      <c r="BG1129" s="2075">
        <v>30</v>
      </c>
      <c r="BH1129" s="2075">
        <v>1500</v>
      </c>
      <c r="BI1129" s="2075">
        <v>0</v>
      </c>
      <c r="BJ1129" s="2206">
        <f t="shared" si="831"/>
        <v>1530</v>
      </c>
      <c r="BK1129" s="2206">
        <f t="shared" si="862"/>
        <v>119340</v>
      </c>
      <c r="BL1129" s="2206">
        <f t="shared" si="863"/>
        <v>2340</v>
      </c>
      <c r="BM1129" s="2206">
        <f t="shared" si="864"/>
        <v>117000</v>
      </c>
      <c r="BN1129" s="2206">
        <f t="shared" si="865"/>
        <v>0</v>
      </c>
      <c r="BO1129" s="2244">
        <v>78</v>
      </c>
      <c r="BP1129" s="2075">
        <v>30</v>
      </c>
      <c r="BQ1129" s="2075">
        <v>1500</v>
      </c>
      <c r="BR1129" s="2075">
        <v>0</v>
      </c>
      <c r="BS1129" s="2206">
        <f t="shared" si="832"/>
        <v>1530</v>
      </c>
      <c r="BT1129" s="2206">
        <f t="shared" si="866"/>
        <v>119340</v>
      </c>
      <c r="BU1129" s="2206">
        <f t="shared" si="867"/>
        <v>2340</v>
      </c>
      <c r="BV1129" s="2206">
        <f t="shared" si="868"/>
        <v>117000</v>
      </c>
      <c r="BW1129" s="2206">
        <f t="shared" si="869"/>
        <v>0</v>
      </c>
      <c r="BX1129" s="2244">
        <f t="shared" si="823"/>
        <v>0</v>
      </c>
      <c r="BY1129" s="2207">
        <f t="shared" si="824"/>
        <v>0</v>
      </c>
      <c r="BZ1129" s="2211">
        <f t="shared" ref="BZ1129:BZ1192" si="871">+BO1129-AA1129</f>
        <v>0</v>
      </c>
      <c r="CA1129" s="2212">
        <f t="shared" ref="CA1129:CA1192" si="872">+BT1129-AF1129</f>
        <v>0</v>
      </c>
      <c r="CB1129" s="2083"/>
      <c r="CC1129" s="2083"/>
      <c r="CD1129" s="2237"/>
      <c r="CF1129" s="2200"/>
    </row>
    <row r="1130" spans="1:84" s="1974" customFormat="1" ht="18" customHeight="1" outlineLevel="1">
      <c r="A1130" s="2235"/>
      <c r="B1130" s="2235"/>
      <c r="C1130" s="2201"/>
      <c r="D1130" s="2232" t="s">
        <v>5038</v>
      </c>
      <c r="E1130" s="2243"/>
      <c r="F1130" s="2204"/>
      <c r="G1130" s="2244"/>
      <c r="H1130" s="2206"/>
      <c r="I1130" s="2206"/>
      <c r="J1130" s="2206"/>
      <c r="K1130" s="2206">
        <f t="shared" si="870"/>
        <v>0</v>
      </c>
      <c r="L1130" s="2206">
        <f t="shared" si="842"/>
        <v>0</v>
      </c>
      <c r="M1130" s="2206">
        <f t="shared" si="843"/>
        <v>0</v>
      </c>
      <c r="N1130" s="2206">
        <f t="shared" si="844"/>
        <v>0</v>
      </c>
      <c r="O1130" s="2206">
        <f t="shared" si="845"/>
        <v>0</v>
      </c>
      <c r="P1130" s="2244"/>
      <c r="Q1130" s="2206"/>
      <c r="R1130" s="2206"/>
      <c r="S1130" s="2206"/>
      <c r="T1130" s="2206">
        <f t="shared" si="827"/>
        <v>0</v>
      </c>
      <c r="U1130" s="2206">
        <f t="shared" si="846"/>
        <v>0</v>
      </c>
      <c r="V1130" s="2206">
        <f t="shared" si="847"/>
        <v>0</v>
      </c>
      <c r="W1130" s="2206">
        <f t="shared" si="848"/>
        <v>0</v>
      </c>
      <c r="X1130" s="2206">
        <f t="shared" si="849"/>
        <v>0</v>
      </c>
      <c r="Y1130" s="2244">
        <f t="shared" si="835"/>
        <v>0</v>
      </c>
      <c r="Z1130" s="2207">
        <f t="shared" si="836"/>
        <v>0</v>
      </c>
      <c r="AA1130" s="2244">
        <v>0</v>
      </c>
      <c r="AB1130" s="2206"/>
      <c r="AC1130" s="2206"/>
      <c r="AD1130" s="2206"/>
      <c r="AE1130" s="2206">
        <f t="shared" si="828"/>
        <v>0</v>
      </c>
      <c r="AF1130" s="2206">
        <f t="shared" si="850"/>
        <v>0</v>
      </c>
      <c r="AG1130" s="2206">
        <f t="shared" si="851"/>
        <v>0</v>
      </c>
      <c r="AH1130" s="2206">
        <f t="shared" si="852"/>
        <v>0</v>
      </c>
      <c r="AI1130" s="2207">
        <f t="shared" si="853"/>
        <v>0</v>
      </c>
      <c r="AJ1130" s="2246">
        <v>0</v>
      </c>
      <c r="AK1130" s="2075"/>
      <c r="AL1130" s="2075"/>
      <c r="AM1130" s="2075"/>
      <c r="AN1130" s="2206">
        <f t="shared" si="829"/>
        <v>0</v>
      </c>
      <c r="AO1130" s="2206">
        <f t="shared" si="854"/>
        <v>0</v>
      </c>
      <c r="AP1130" s="2206">
        <f t="shared" si="855"/>
        <v>0</v>
      </c>
      <c r="AQ1130" s="2206">
        <f t="shared" si="856"/>
        <v>0</v>
      </c>
      <c r="AR1130" s="2206">
        <f t="shared" si="857"/>
        <v>0</v>
      </c>
      <c r="AS1130" s="2244">
        <v>0</v>
      </c>
      <c r="AT1130" s="2075"/>
      <c r="AU1130" s="2075"/>
      <c r="AV1130" s="2075"/>
      <c r="AW1130" s="2206">
        <f t="shared" si="830"/>
        <v>0</v>
      </c>
      <c r="AX1130" s="2206">
        <f t="shared" si="858"/>
        <v>0</v>
      </c>
      <c r="AY1130" s="2206">
        <f t="shared" si="859"/>
        <v>0</v>
      </c>
      <c r="AZ1130" s="2206">
        <f t="shared" si="860"/>
        <v>0</v>
      </c>
      <c r="BA1130" s="2206">
        <f t="shared" si="861"/>
        <v>0</v>
      </c>
      <c r="BB1130" s="2244">
        <f t="shared" si="821"/>
        <v>0</v>
      </c>
      <c r="BC1130" s="2207">
        <f t="shared" si="822"/>
        <v>0</v>
      </c>
      <c r="BD1130" s="2244">
        <f t="shared" si="825"/>
        <v>0</v>
      </c>
      <c r="BE1130" s="2207">
        <f t="shared" si="826"/>
        <v>0</v>
      </c>
      <c r="BF1130" s="2246">
        <v>0</v>
      </c>
      <c r="BG1130" s="2075">
        <v>0</v>
      </c>
      <c r="BH1130" s="2075">
        <v>0</v>
      </c>
      <c r="BI1130" s="2075">
        <v>0</v>
      </c>
      <c r="BJ1130" s="2206">
        <f t="shared" si="831"/>
        <v>0</v>
      </c>
      <c r="BK1130" s="2206">
        <f t="shared" si="862"/>
        <v>0</v>
      </c>
      <c r="BL1130" s="2206">
        <f t="shared" si="863"/>
        <v>0</v>
      </c>
      <c r="BM1130" s="2206">
        <f t="shared" si="864"/>
        <v>0</v>
      </c>
      <c r="BN1130" s="2206">
        <f t="shared" si="865"/>
        <v>0</v>
      </c>
      <c r="BO1130" s="2244">
        <v>0</v>
      </c>
      <c r="BP1130" s="2075">
        <v>0</v>
      </c>
      <c r="BQ1130" s="2075">
        <v>0</v>
      </c>
      <c r="BR1130" s="2075">
        <v>0</v>
      </c>
      <c r="BS1130" s="2206">
        <f t="shared" si="832"/>
        <v>0</v>
      </c>
      <c r="BT1130" s="2206">
        <f t="shared" si="866"/>
        <v>0</v>
      </c>
      <c r="BU1130" s="2206">
        <f t="shared" si="867"/>
        <v>0</v>
      </c>
      <c r="BV1130" s="2206">
        <f t="shared" si="868"/>
        <v>0</v>
      </c>
      <c r="BW1130" s="2206">
        <f t="shared" si="869"/>
        <v>0</v>
      </c>
      <c r="BX1130" s="2244">
        <f t="shared" si="823"/>
        <v>0</v>
      </c>
      <c r="BY1130" s="2207">
        <f t="shared" si="824"/>
        <v>0</v>
      </c>
      <c r="BZ1130" s="2211">
        <f t="shared" si="871"/>
        <v>0</v>
      </c>
      <c r="CA1130" s="2212">
        <f t="shared" si="872"/>
        <v>0</v>
      </c>
      <c r="CB1130" s="2083"/>
      <c r="CC1130" s="2083"/>
      <c r="CD1130" s="2237"/>
      <c r="CF1130" s="2200"/>
    </row>
    <row r="1131" spans="1:84" s="1974" customFormat="1" ht="18" customHeight="1" outlineLevel="1">
      <c r="A1131" s="2235" t="s">
        <v>5039</v>
      </c>
      <c r="B1131" s="2235" t="b">
        <v>1</v>
      </c>
      <c r="C1131" s="2201"/>
      <c r="D1131" s="2236" t="s">
        <v>3817</v>
      </c>
      <c r="E1131" s="2243" t="s">
        <v>3818</v>
      </c>
      <c r="F1131" s="2204" t="s">
        <v>3066</v>
      </c>
      <c r="G1131" s="2244">
        <v>13840</v>
      </c>
      <c r="H1131" s="2206">
        <v>30</v>
      </c>
      <c r="I1131" s="2206"/>
      <c r="J1131" s="2206"/>
      <c r="K1131" s="2206">
        <f t="shared" si="870"/>
        <v>30</v>
      </c>
      <c r="L1131" s="2206">
        <f t="shared" si="842"/>
        <v>415200</v>
      </c>
      <c r="M1131" s="2206">
        <f t="shared" si="843"/>
        <v>415200</v>
      </c>
      <c r="N1131" s="2206">
        <f t="shared" si="844"/>
        <v>0</v>
      </c>
      <c r="O1131" s="2206">
        <f t="shared" si="845"/>
        <v>0</v>
      </c>
      <c r="P1131" s="2244">
        <v>13840</v>
      </c>
      <c r="Q1131" s="2206">
        <v>30</v>
      </c>
      <c r="R1131" s="2206"/>
      <c r="S1131" s="2206"/>
      <c r="T1131" s="2206">
        <f t="shared" si="827"/>
        <v>30</v>
      </c>
      <c r="U1131" s="2206">
        <f t="shared" si="846"/>
        <v>415200</v>
      </c>
      <c r="V1131" s="2206">
        <f t="shared" si="847"/>
        <v>415200</v>
      </c>
      <c r="W1131" s="2206">
        <f t="shared" si="848"/>
        <v>0</v>
      </c>
      <c r="X1131" s="2206">
        <f t="shared" si="849"/>
        <v>0</v>
      </c>
      <c r="Y1131" s="2244">
        <f t="shared" si="835"/>
        <v>0</v>
      </c>
      <c r="Z1131" s="2207">
        <f t="shared" si="836"/>
        <v>0</v>
      </c>
      <c r="AA1131" s="2244">
        <v>13840</v>
      </c>
      <c r="AB1131" s="2206">
        <v>70</v>
      </c>
      <c r="AC1131" s="2206"/>
      <c r="AD1131" s="2206">
        <v>250</v>
      </c>
      <c r="AE1131" s="2206">
        <f t="shared" si="828"/>
        <v>320</v>
      </c>
      <c r="AF1131" s="2206">
        <f t="shared" si="850"/>
        <v>4428800</v>
      </c>
      <c r="AG1131" s="2206">
        <f t="shared" si="851"/>
        <v>968800</v>
      </c>
      <c r="AH1131" s="2206">
        <f t="shared" si="852"/>
        <v>0</v>
      </c>
      <c r="AI1131" s="2207">
        <f t="shared" si="853"/>
        <v>3460000</v>
      </c>
      <c r="AJ1131" s="2246">
        <v>13840</v>
      </c>
      <c r="AK1131" s="2075">
        <v>70</v>
      </c>
      <c r="AL1131" s="2075"/>
      <c r="AM1131" s="2075">
        <v>250</v>
      </c>
      <c r="AN1131" s="2206">
        <f t="shared" si="829"/>
        <v>320</v>
      </c>
      <c r="AO1131" s="2206">
        <f t="shared" si="854"/>
        <v>4428800</v>
      </c>
      <c r="AP1131" s="2206">
        <f t="shared" si="855"/>
        <v>968800</v>
      </c>
      <c r="AQ1131" s="2206">
        <f t="shared" si="856"/>
        <v>0</v>
      </c>
      <c r="AR1131" s="2206">
        <f t="shared" si="857"/>
        <v>3460000</v>
      </c>
      <c r="AS1131" s="2244">
        <v>13840</v>
      </c>
      <c r="AT1131" s="2075">
        <v>70</v>
      </c>
      <c r="AU1131" s="2075"/>
      <c r="AV1131" s="2075">
        <v>250</v>
      </c>
      <c r="AW1131" s="2206">
        <f t="shared" si="830"/>
        <v>320</v>
      </c>
      <c r="AX1131" s="2206">
        <f t="shared" si="858"/>
        <v>4428800</v>
      </c>
      <c r="AY1131" s="2206">
        <f t="shared" si="859"/>
        <v>968800</v>
      </c>
      <c r="AZ1131" s="2206">
        <f t="shared" si="860"/>
        <v>0</v>
      </c>
      <c r="BA1131" s="2206">
        <f t="shared" si="861"/>
        <v>3460000</v>
      </c>
      <c r="BB1131" s="2244">
        <f t="shared" si="821"/>
        <v>0</v>
      </c>
      <c r="BC1131" s="2207">
        <f t="shared" si="822"/>
        <v>0</v>
      </c>
      <c r="BD1131" s="2244">
        <f t="shared" si="825"/>
        <v>0</v>
      </c>
      <c r="BE1131" s="2207">
        <f t="shared" si="826"/>
        <v>0</v>
      </c>
      <c r="BF1131" s="2246">
        <v>13840</v>
      </c>
      <c r="BG1131" s="2075">
        <v>70</v>
      </c>
      <c r="BH1131" s="2075">
        <v>0</v>
      </c>
      <c r="BI1131" s="2075">
        <v>250</v>
      </c>
      <c r="BJ1131" s="2206">
        <f t="shared" si="831"/>
        <v>320</v>
      </c>
      <c r="BK1131" s="2206">
        <f t="shared" si="862"/>
        <v>4428800</v>
      </c>
      <c r="BL1131" s="2206">
        <f t="shared" si="863"/>
        <v>968800</v>
      </c>
      <c r="BM1131" s="2206">
        <f t="shared" si="864"/>
        <v>0</v>
      </c>
      <c r="BN1131" s="2206">
        <f t="shared" si="865"/>
        <v>3460000</v>
      </c>
      <c r="BO1131" s="2244">
        <v>13840</v>
      </c>
      <c r="BP1131" s="2075">
        <v>70</v>
      </c>
      <c r="BQ1131" s="2075">
        <v>0</v>
      </c>
      <c r="BR1131" s="2075">
        <v>250</v>
      </c>
      <c r="BS1131" s="2206">
        <f t="shared" si="832"/>
        <v>320</v>
      </c>
      <c r="BT1131" s="2206">
        <f t="shared" si="866"/>
        <v>4428800</v>
      </c>
      <c r="BU1131" s="2206">
        <f t="shared" si="867"/>
        <v>968800</v>
      </c>
      <c r="BV1131" s="2206">
        <f t="shared" si="868"/>
        <v>0</v>
      </c>
      <c r="BW1131" s="2206">
        <f t="shared" si="869"/>
        <v>3460000</v>
      </c>
      <c r="BX1131" s="2244">
        <f t="shared" si="823"/>
        <v>0</v>
      </c>
      <c r="BY1131" s="2207">
        <f t="shared" si="824"/>
        <v>0</v>
      </c>
      <c r="BZ1131" s="2211">
        <f t="shared" si="871"/>
        <v>0</v>
      </c>
      <c r="CA1131" s="2212">
        <f t="shared" si="872"/>
        <v>0</v>
      </c>
      <c r="CB1131" s="2083"/>
      <c r="CC1131" s="2083"/>
      <c r="CD1131" s="2237"/>
      <c r="CF1131" s="2200"/>
    </row>
    <row r="1132" spans="1:84" s="1974" customFormat="1" ht="18" customHeight="1" outlineLevel="1">
      <c r="A1132" s="2235" t="s">
        <v>5040</v>
      </c>
      <c r="B1132" s="2235" t="b">
        <v>1</v>
      </c>
      <c r="C1132" s="2201"/>
      <c r="D1132" s="2236" t="s">
        <v>3820</v>
      </c>
      <c r="E1132" s="2303" t="s">
        <v>3821</v>
      </c>
      <c r="F1132" s="2204" t="s">
        <v>3822</v>
      </c>
      <c r="G1132" s="2244">
        <v>0.35199999999999998</v>
      </c>
      <c r="H1132" s="2206"/>
      <c r="I1132" s="2206">
        <v>237000</v>
      </c>
      <c r="J1132" s="2206"/>
      <c r="K1132" s="2206">
        <f t="shared" si="870"/>
        <v>237000</v>
      </c>
      <c r="L1132" s="2206">
        <f t="shared" si="842"/>
        <v>83424</v>
      </c>
      <c r="M1132" s="2206">
        <f t="shared" si="843"/>
        <v>0</v>
      </c>
      <c r="N1132" s="2206">
        <f t="shared" si="844"/>
        <v>83424</v>
      </c>
      <c r="O1132" s="2206">
        <f t="shared" si="845"/>
        <v>0</v>
      </c>
      <c r="P1132" s="2244">
        <v>0.35199999999999998</v>
      </c>
      <c r="Q1132" s="2206"/>
      <c r="R1132" s="2206">
        <v>237000</v>
      </c>
      <c r="S1132" s="2206"/>
      <c r="T1132" s="2206">
        <f t="shared" si="827"/>
        <v>237000</v>
      </c>
      <c r="U1132" s="2206">
        <f t="shared" si="846"/>
        <v>83424</v>
      </c>
      <c r="V1132" s="2206">
        <f t="shared" si="847"/>
        <v>0</v>
      </c>
      <c r="W1132" s="2206">
        <f t="shared" si="848"/>
        <v>83424</v>
      </c>
      <c r="X1132" s="2206">
        <f t="shared" si="849"/>
        <v>0</v>
      </c>
      <c r="Y1132" s="2248">
        <f t="shared" si="835"/>
        <v>0</v>
      </c>
      <c r="Z1132" s="2207">
        <f t="shared" si="836"/>
        <v>0</v>
      </c>
      <c r="AA1132" s="2248">
        <v>0.35199999999999998</v>
      </c>
      <c r="AB1132" s="2206"/>
      <c r="AC1132" s="2206">
        <v>250000</v>
      </c>
      <c r="AD1132" s="2206"/>
      <c r="AE1132" s="2206">
        <f t="shared" si="828"/>
        <v>250000</v>
      </c>
      <c r="AF1132" s="2206">
        <f t="shared" si="850"/>
        <v>88000</v>
      </c>
      <c r="AG1132" s="2206">
        <f t="shared" si="851"/>
        <v>0</v>
      </c>
      <c r="AH1132" s="2206">
        <f t="shared" si="852"/>
        <v>88000</v>
      </c>
      <c r="AI1132" s="2207">
        <f t="shared" si="853"/>
        <v>0</v>
      </c>
      <c r="AJ1132" s="2246">
        <v>0.35199999999999998</v>
      </c>
      <c r="AK1132" s="2075"/>
      <c r="AL1132" s="2075">
        <v>250000</v>
      </c>
      <c r="AM1132" s="2075"/>
      <c r="AN1132" s="2206">
        <f t="shared" si="829"/>
        <v>250000</v>
      </c>
      <c r="AO1132" s="2206">
        <f t="shared" si="854"/>
        <v>88000</v>
      </c>
      <c r="AP1132" s="2206">
        <f t="shared" si="855"/>
        <v>0</v>
      </c>
      <c r="AQ1132" s="2206">
        <f t="shared" si="856"/>
        <v>88000</v>
      </c>
      <c r="AR1132" s="2206">
        <f t="shared" si="857"/>
        <v>0</v>
      </c>
      <c r="AS1132" s="2248">
        <v>0.35199999999999998</v>
      </c>
      <c r="AT1132" s="2075"/>
      <c r="AU1132" s="2075">
        <v>250000</v>
      </c>
      <c r="AV1132" s="2075"/>
      <c r="AW1132" s="2206">
        <f t="shared" si="830"/>
        <v>250000</v>
      </c>
      <c r="AX1132" s="2206">
        <f t="shared" si="858"/>
        <v>88000</v>
      </c>
      <c r="AY1132" s="2206">
        <f t="shared" si="859"/>
        <v>0</v>
      </c>
      <c r="AZ1132" s="2206">
        <f t="shared" si="860"/>
        <v>88000</v>
      </c>
      <c r="BA1132" s="2206">
        <f t="shared" si="861"/>
        <v>0</v>
      </c>
      <c r="BB1132" s="2248">
        <f t="shared" ref="BB1132:BB1195" si="873">AS1132-AJ1132</f>
        <v>0</v>
      </c>
      <c r="BC1132" s="2207">
        <f t="shared" ref="BC1132:BC1195" si="874">AX1132-AO1132</f>
        <v>0</v>
      </c>
      <c r="BD1132" s="2248">
        <f t="shared" si="825"/>
        <v>0</v>
      </c>
      <c r="BE1132" s="2207">
        <f t="shared" si="826"/>
        <v>0</v>
      </c>
      <c r="BF1132" s="2246">
        <v>0.35199999999999998</v>
      </c>
      <c r="BG1132" s="2075">
        <v>0</v>
      </c>
      <c r="BH1132" s="2075">
        <v>250000</v>
      </c>
      <c r="BI1132" s="2075">
        <v>0</v>
      </c>
      <c r="BJ1132" s="2206">
        <f t="shared" si="831"/>
        <v>250000</v>
      </c>
      <c r="BK1132" s="2206">
        <f t="shared" si="862"/>
        <v>88000</v>
      </c>
      <c r="BL1132" s="2206">
        <f t="shared" si="863"/>
        <v>0</v>
      </c>
      <c r="BM1132" s="2206">
        <f t="shared" si="864"/>
        <v>88000</v>
      </c>
      <c r="BN1132" s="2206">
        <f t="shared" si="865"/>
        <v>0</v>
      </c>
      <c r="BO1132" s="2248">
        <v>0.35199999999999998</v>
      </c>
      <c r="BP1132" s="2075">
        <v>0</v>
      </c>
      <c r="BQ1132" s="2075">
        <v>250000</v>
      </c>
      <c r="BR1132" s="2075">
        <v>0</v>
      </c>
      <c r="BS1132" s="2206">
        <f t="shared" si="832"/>
        <v>250000</v>
      </c>
      <c r="BT1132" s="2206">
        <f t="shared" si="866"/>
        <v>88000</v>
      </c>
      <c r="BU1132" s="2206">
        <f t="shared" si="867"/>
        <v>0</v>
      </c>
      <c r="BV1132" s="2206">
        <f t="shared" si="868"/>
        <v>88000</v>
      </c>
      <c r="BW1132" s="2206">
        <f t="shared" si="869"/>
        <v>0</v>
      </c>
      <c r="BX1132" s="2248">
        <f t="shared" ref="BX1132:BX1195" si="875">BO1132-BF1132</f>
        <v>0</v>
      </c>
      <c r="BY1132" s="2207">
        <f t="shared" ref="BY1132:BY1195" si="876">BT1132-BK1132</f>
        <v>0</v>
      </c>
      <c r="BZ1132" s="2211">
        <f t="shared" si="871"/>
        <v>0</v>
      </c>
      <c r="CA1132" s="2212">
        <f t="shared" si="872"/>
        <v>0</v>
      </c>
      <c r="CB1132" s="2083"/>
      <c r="CC1132" s="2083"/>
      <c r="CD1132" s="2237"/>
      <c r="CF1132" s="2200"/>
    </row>
    <row r="1133" spans="1:84" s="1974" customFormat="1" ht="18" customHeight="1" outlineLevel="1">
      <c r="A1133" s="2235" t="s">
        <v>5041</v>
      </c>
      <c r="B1133" s="2235" t="b">
        <v>1</v>
      </c>
      <c r="C1133" s="2201"/>
      <c r="D1133" s="2236" t="s">
        <v>3820</v>
      </c>
      <c r="E1133" s="2243" t="s">
        <v>3828</v>
      </c>
      <c r="F1133" s="2204" t="s">
        <v>3822</v>
      </c>
      <c r="G1133" s="2244">
        <v>10.869</v>
      </c>
      <c r="H1133" s="2206">
        <v>15990</v>
      </c>
      <c r="I1133" s="2206">
        <v>195940</v>
      </c>
      <c r="J1133" s="2206"/>
      <c r="K1133" s="2206">
        <f t="shared" si="870"/>
        <v>211930</v>
      </c>
      <c r="L1133" s="2206">
        <f t="shared" si="842"/>
        <v>2303466</v>
      </c>
      <c r="M1133" s="2206">
        <f t="shared" si="843"/>
        <v>173795</v>
      </c>
      <c r="N1133" s="2206">
        <f t="shared" si="844"/>
        <v>2129671</v>
      </c>
      <c r="O1133" s="2206">
        <f t="shared" si="845"/>
        <v>0</v>
      </c>
      <c r="P1133" s="2244">
        <v>10.869</v>
      </c>
      <c r="Q1133" s="2206">
        <v>15990</v>
      </c>
      <c r="R1133" s="2206">
        <v>195940</v>
      </c>
      <c r="S1133" s="2206"/>
      <c r="T1133" s="2206">
        <f t="shared" si="827"/>
        <v>211930</v>
      </c>
      <c r="U1133" s="2206">
        <f t="shared" si="846"/>
        <v>2303466</v>
      </c>
      <c r="V1133" s="2206">
        <f t="shared" si="847"/>
        <v>173795</v>
      </c>
      <c r="W1133" s="2206">
        <f t="shared" si="848"/>
        <v>2129671</v>
      </c>
      <c r="X1133" s="2206">
        <f t="shared" si="849"/>
        <v>0</v>
      </c>
      <c r="Y1133" s="2248">
        <f t="shared" si="835"/>
        <v>0</v>
      </c>
      <c r="Z1133" s="2207">
        <f t="shared" si="836"/>
        <v>0</v>
      </c>
      <c r="AA1133" s="2248">
        <v>10.869</v>
      </c>
      <c r="AB1133" s="2206"/>
      <c r="AC1133" s="2206">
        <v>250000</v>
      </c>
      <c r="AD1133" s="2206"/>
      <c r="AE1133" s="2206">
        <f t="shared" si="828"/>
        <v>250000</v>
      </c>
      <c r="AF1133" s="2206">
        <f t="shared" si="850"/>
        <v>2717250</v>
      </c>
      <c r="AG1133" s="2206">
        <f t="shared" si="851"/>
        <v>0</v>
      </c>
      <c r="AH1133" s="2206">
        <f t="shared" si="852"/>
        <v>2717250</v>
      </c>
      <c r="AI1133" s="2207">
        <f t="shared" si="853"/>
        <v>0</v>
      </c>
      <c r="AJ1133" s="2246">
        <v>10.869</v>
      </c>
      <c r="AK1133" s="2075"/>
      <c r="AL1133" s="2075">
        <v>250000</v>
      </c>
      <c r="AM1133" s="2075"/>
      <c r="AN1133" s="2206">
        <f t="shared" si="829"/>
        <v>250000</v>
      </c>
      <c r="AO1133" s="2206">
        <f t="shared" si="854"/>
        <v>2717250</v>
      </c>
      <c r="AP1133" s="2206">
        <f t="shared" si="855"/>
        <v>0</v>
      </c>
      <c r="AQ1133" s="2206">
        <f t="shared" si="856"/>
        <v>2717250</v>
      </c>
      <c r="AR1133" s="2206">
        <f t="shared" si="857"/>
        <v>0</v>
      </c>
      <c r="AS1133" s="2248">
        <v>10.869</v>
      </c>
      <c r="AT1133" s="2075"/>
      <c r="AU1133" s="2075">
        <v>250000</v>
      </c>
      <c r="AV1133" s="2075"/>
      <c r="AW1133" s="2206">
        <f t="shared" si="830"/>
        <v>250000</v>
      </c>
      <c r="AX1133" s="2206">
        <f t="shared" si="858"/>
        <v>2717250</v>
      </c>
      <c r="AY1133" s="2206">
        <f t="shared" si="859"/>
        <v>0</v>
      </c>
      <c r="AZ1133" s="2206">
        <f t="shared" si="860"/>
        <v>2717250</v>
      </c>
      <c r="BA1133" s="2206">
        <f t="shared" si="861"/>
        <v>0</v>
      </c>
      <c r="BB1133" s="2248">
        <f t="shared" si="873"/>
        <v>0</v>
      </c>
      <c r="BC1133" s="2207">
        <f t="shared" si="874"/>
        <v>0</v>
      </c>
      <c r="BD1133" s="2248">
        <f t="shared" si="825"/>
        <v>0</v>
      </c>
      <c r="BE1133" s="2207">
        <f t="shared" si="826"/>
        <v>0</v>
      </c>
      <c r="BF1133" s="2246">
        <v>10.869</v>
      </c>
      <c r="BG1133" s="2075">
        <v>0</v>
      </c>
      <c r="BH1133" s="2075">
        <v>250000</v>
      </c>
      <c r="BI1133" s="2075">
        <v>0</v>
      </c>
      <c r="BJ1133" s="2206">
        <f t="shared" si="831"/>
        <v>250000</v>
      </c>
      <c r="BK1133" s="2206">
        <f t="shared" si="862"/>
        <v>2717250</v>
      </c>
      <c r="BL1133" s="2206">
        <f t="shared" si="863"/>
        <v>0</v>
      </c>
      <c r="BM1133" s="2206">
        <f t="shared" si="864"/>
        <v>2717250</v>
      </c>
      <c r="BN1133" s="2206">
        <f t="shared" si="865"/>
        <v>0</v>
      </c>
      <c r="BO1133" s="2248">
        <v>10.869</v>
      </c>
      <c r="BP1133" s="2075">
        <v>0</v>
      </c>
      <c r="BQ1133" s="2075">
        <v>250000</v>
      </c>
      <c r="BR1133" s="2075">
        <v>0</v>
      </c>
      <c r="BS1133" s="2206">
        <f t="shared" si="832"/>
        <v>250000</v>
      </c>
      <c r="BT1133" s="2206">
        <f t="shared" si="866"/>
        <v>2717250</v>
      </c>
      <c r="BU1133" s="2206">
        <f t="shared" si="867"/>
        <v>0</v>
      </c>
      <c r="BV1133" s="2206">
        <f t="shared" si="868"/>
        <v>2717250</v>
      </c>
      <c r="BW1133" s="2206">
        <f t="shared" si="869"/>
        <v>0</v>
      </c>
      <c r="BX1133" s="2248">
        <f t="shared" si="875"/>
        <v>0</v>
      </c>
      <c r="BY1133" s="2207">
        <f t="shared" si="876"/>
        <v>0</v>
      </c>
      <c r="BZ1133" s="2211">
        <f t="shared" si="871"/>
        <v>0</v>
      </c>
      <c r="CA1133" s="2212">
        <f t="shared" si="872"/>
        <v>0</v>
      </c>
      <c r="CB1133" s="2083"/>
      <c r="CC1133" s="2083"/>
      <c r="CD1133" s="2237"/>
      <c r="CF1133" s="2200"/>
    </row>
    <row r="1134" spans="1:84" s="1974" customFormat="1" ht="18" customHeight="1" outlineLevel="1">
      <c r="A1134" s="2235" t="s">
        <v>5042</v>
      </c>
      <c r="B1134" s="2235" t="b">
        <v>1</v>
      </c>
      <c r="C1134" s="2201"/>
      <c r="D1134" s="2236" t="s">
        <v>3820</v>
      </c>
      <c r="E1134" s="2243" t="s">
        <v>3830</v>
      </c>
      <c r="F1134" s="2204" t="s">
        <v>3822</v>
      </c>
      <c r="G1134" s="2244">
        <v>1.96</v>
      </c>
      <c r="H1134" s="2206"/>
      <c r="I1134" s="2206">
        <v>288270</v>
      </c>
      <c r="J1134" s="2206"/>
      <c r="K1134" s="2206">
        <f t="shared" si="870"/>
        <v>288270</v>
      </c>
      <c r="L1134" s="2206">
        <f t="shared" si="842"/>
        <v>565009</v>
      </c>
      <c r="M1134" s="2206">
        <f t="shared" si="843"/>
        <v>0</v>
      </c>
      <c r="N1134" s="2206">
        <f t="shared" si="844"/>
        <v>565009</v>
      </c>
      <c r="O1134" s="2206">
        <f t="shared" si="845"/>
        <v>0</v>
      </c>
      <c r="P1134" s="2244">
        <v>1.96</v>
      </c>
      <c r="Q1134" s="2206"/>
      <c r="R1134" s="2206">
        <v>288270</v>
      </c>
      <c r="S1134" s="2206"/>
      <c r="T1134" s="2206">
        <f t="shared" si="827"/>
        <v>288270</v>
      </c>
      <c r="U1134" s="2206">
        <f t="shared" si="846"/>
        <v>565009</v>
      </c>
      <c r="V1134" s="2206">
        <f t="shared" si="847"/>
        <v>0</v>
      </c>
      <c r="W1134" s="2206">
        <f t="shared" si="848"/>
        <v>565009</v>
      </c>
      <c r="X1134" s="2206">
        <f t="shared" si="849"/>
        <v>0</v>
      </c>
      <c r="Y1134" s="2248">
        <f t="shared" si="835"/>
        <v>0</v>
      </c>
      <c r="Z1134" s="2207">
        <f t="shared" si="836"/>
        <v>0</v>
      </c>
      <c r="AA1134" s="2248">
        <v>1.96</v>
      </c>
      <c r="AB1134" s="2206"/>
      <c r="AC1134" s="2206">
        <v>250000</v>
      </c>
      <c r="AD1134" s="2206"/>
      <c r="AE1134" s="2206">
        <f t="shared" si="828"/>
        <v>250000</v>
      </c>
      <c r="AF1134" s="2206">
        <f t="shared" si="850"/>
        <v>490000</v>
      </c>
      <c r="AG1134" s="2206">
        <f t="shared" si="851"/>
        <v>0</v>
      </c>
      <c r="AH1134" s="2206">
        <f t="shared" si="852"/>
        <v>490000</v>
      </c>
      <c r="AI1134" s="2207">
        <f t="shared" si="853"/>
        <v>0</v>
      </c>
      <c r="AJ1134" s="2246">
        <v>1.96</v>
      </c>
      <c r="AK1134" s="2075"/>
      <c r="AL1134" s="2075">
        <v>250000</v>
      </c>
      <c r="AM1134" s="2075"/>
      <c r="AN1134" s="2206">
        <f t="shared" si="829"/>
        <v>250000</v>
      </c>
      <c r="AO1134" s="2206">
        <f t="shared" si="854"/>
        <v>490000</v>
      </c>
      <c r="AP1134" s="2206">
        <f t="shared" si="855"/>
        <v>0</v>
      </c>
      <c r="AQ1134" s="2206">
        <f t="shared" si="856"/>
        <v>490000</v>
      </c>
      <c r="AR1134" s="2206">
        <f t="shared" si="857"/>
        <v>0</v>
      </c>
      <c r="AS1134" s="2248">
        <v>1.96</v>
      </c>
      <c r="AT1134" s="2075"/>
      <c r="AU1134" s="2075">
        <v>250000</v>
      </c>
      <c r="AV1134" s="2075"/>
      <c r="AW1134" s="2206">
        <f t="shared" si="830"/>
        <v>250000</v>
      </c>
      <c r="AX1134" s="2206">
        <f t="shared" si="858"/>
        <v>490000</v>
      </c>
      <c r="AY1134" s="2206">
        <f t="shared" si="859"/>
        <v>0</v>
      </c>
      <c r="AZ1134" s="2206">
        <f t="shared" si="860"/>
        <v>490000</v>
      </c>
      <c r="BA1134" s="2206">
        <f t="shared" si="861"/>
        <v>0</v>
      </c>
      <c r="BB1134" s="2248">
        <f t="shared" si="873"/>
        <v>0</v>
      </c>
      <c r="BC1134" s="2207">
        <f t="shared" si="874"/>
        <v>0</v>
      </c>
      <c r="BD1134" s="2248">
        <f t="shared" si="825"/>
        <v>0</v>
      </c>
      <c r="BE1134" s="2207">
        <f t="shared" si="826"/>
        <v>0</v>
      </c>
      <c r="BF1134" s="2246">
        <v>1.96</v>
      </c>
      <c r="BG1134" s="2075">
        <v>0</v>
      </c>
      <c r="BH1134" s="2075">
        <v>250000</v>
      </c>
      <c r="BI1134" s="2075">
        <v>0</v>
      </c>
      <c r="BJ1134" s="2206">
        <f t="shared" si="831"/>
        <v>250000</v>
      </c>
      <c r="BK1134" s="2206">
        <f t="shared" si="862"/>
        <v>490000</v>
      </c>
      <c r="BL1134" s="2206">
        <f t="shared" si="863"/>
        <v>0</v>
      </c>
      <c r="BM1134" s="2206">
        <f t="shared" si="864"/>
        <v>490000</v>
      </c>
      <c r="BN1134" s="2206">
        <f t="shared" si="865"/>
        <v>0</v>
      </c>
      <c r="BO1134" s="2248">
        <v>1.96</v>
      </c>
      <c r="BP1134" s="2075">
        <v>0</v>
      </c>
      <c r="BQ1134" s="2075">
        <v>250000</v>
      </c>
      <c r="BR1134" s="2075">
        <v>0</v>
      </c>
      <c r="BS1134" s="2206">
        <f t="shared" si="832"/>
        <v>250000</v>
      </c>
      <c r="BT1134" s="2206">
        <f t="shared" si="866"/>
        <v>490000</v>
      </c>
      <c r="BU1134" s="2206">
        <f t="shared" si="867"/>
        <v>0</v>
      </c>
      <c r="BV1134" s="2206">
        <f t="shared" si="868"/>
        <v>490000</v>
      </c>
      <c r="BW1134" s="2206">
        <f t="shared" si="869"/>
        <v>0</v>
      </c>
      <c r="BX1134" s="2248">
        <f t="shared" si="875"/>
        <v>0</v>
      </c>
      <c r="BY1134" s="2207">
        <f t="shared" si="876"/>
        <v>0</v>
      </c>
      <c r="BZ1134" s="2211">
        <f t="shared" si="871"/>
        <v>0</v>
      </c>
      <c r="CA1134" s="2212">
        <f t="shared" si="872"/>
        <v>0</v>
      </c>
      <c r="CB1134" s="2083"/>
      <c r="CC1134" s="2083"/>
      <c r="CD1134" s="2237"/>
      <c r="CF1134" s="2200"/>
    </row>
    <row r="1135" spans="1:84" s="1974" customFormat="1" ht="18" customHeight="1" outlineLevel="1">
      <c r="A1135" s="2235" t="s">
        <v>5043</v>
      </c>
      <c r="B1135" s="2235" t="b">
        <v>1</v>
      </c>
      <c r="C1135" s="2201"/>
      <c r="D1135" s="2236" t="s">
        <v>5044</v>
      </c>
      <c r="E1135" s="2243" t="s">
        <v>5045</v>
      </c>
      <c r="F1135" s="2204" t="s">
        <v>3066</v>
      </c>
      <c r="G1135" s="2244">
        <v>14215</v>
      </c>
      <c r="H1135" s="2206">
        <v>220</v>
      </c>
      <c r="I1135" s="2206"/>
      <c r="J1135" s="2206"/>
      <c r="K1135" s="2206">
        <f t="shared" si="870"/>
        <v>220</v>
      </c>
      <c r="L1135" s="2206">
        <f t="shared" si="842"/>
        <v>3127300</v>
      </c>
      <c r="M1135" s="2206">
        <f t="shared" si="843"/>
        <v>3127300</v>
      </c>
      <c r="N1135" s="2206">
        <f t="shared" si="844"/>
        <v>0</v>
      </c>
      <c r="O1135" s="2206">
        <f t="shared" si="845"/>
        <v>0</v>
      </c>
      <c r="P1135" s="2244">
        <v>14215</v>
      </c>
      <c r="Q1135" s="2206">
        <v>220</v>
      </c>
      <c r="R1135" s="2206"/>
      <c r="S1135" s="2206"/>
      <c r="T1135" s="2206">
        <f t="shared" si="827"/>
        <v>220</v>
      </c>
      <c r="U1135" s="2206">
        <f t="shared" si="846"/>
        <v>3127300</v>
      </c>
      <c r="V1135" s="2206">
        <f t="shared" si="847"/>
        <v>3127300</v>
      </c>
      <c r="W1135" s="2206">
        <f t="shared" si="848"/>
        <v>0</v>
      </c>
      <c r="X1135" s="2206">
        <f t="shared" si="849"/>
        <v>0</v>
      </c>
      <c r="Y1135" s="2244">
        <f t="shared" si="835"/>
        <v>0</v>
      </c>
      <c r="Z1135" s="2207">
        <f t="shared" si="836"/>
        <v>0</v>
      </c>
      <c r="AA1135" s="2244">
        <v>14215</v>
      </c>
      <c r="AB1135" s="2206">
        <v>700</v>
      </c>
      <c r="AC1135" s="2206"/>
      <c r="AD1135" s="2206">
        <v>450</v>
      </c>
      <c r="AE1135" s="2206">
        <f t="shared" si="828"/>
        <v>1150</v>
      </c>
      <c r="AF1135" s="2206">
        <f t="shared" si="850"/>
        <v>16347250</v>
      </c>
      <c r="AG1135" s="2206">
        <f t="shared" si="851"/>
        <v>9950500</v>
      </c>
      <c r="AH1135" s="2206">
        <f t="shared" si="852"/>
        <v>0</v>
      </c>
      <c r="AI1135" s="2207">
        <f t="shared" si="853"/>
        <v>6396750</v>
      </c>
      <c r="AJ1135" s="2246">
        <v>14215</v>
      </c>
      <c r="AK1135" s="2075">
        <v>700</v>
      </c>
      <c r="AL1135" s="2075"/>
      <c r="AM1135" s="2075">
        <v>450</v>
      </c>
      <c r="AN1135" s="2206">
        <f t="shared" si="829"/>
        <v>1150</v>
      </c>
      <c r="AO1135" s="2206">
        <f t="shared" si="854"/>
        <v>16347250</v>
      </c>
      <c r="AP1135" s="2206">
        <f t="shared" si="855"/>
        <v>9950500</v>
      </c>
      <c r="AQ1135" s="2206">
        <f t="shared" si="856"/>
        <v>0</v>
      </c>
      <c r="AR1135" s="2206">
        <f t="shared" si="857"/>
        <v>6396750</v>
      </c>
      <c r="AS1135" s="2244">
        <v>14215</v>
      </c>
      <c r="AT1135" s="2075">
        <v>700</v>
      </c>
      <c r="AU1135" s="2075"/>
      <c r="AV1135" s="2075">
        <v>450</v>
      </c>
      <c r="AW1135" s="2206">
        <f t="shared" si="830"/>
        <v>1150</v>
      </c>
      <c r="AX1135" s="2206">
        <f t="shared" si="858"/>
        <v>16347250</v>
      </c>
      <c r="AY1135" s="2206">
        <f t="shared" si="859"/>
        <v>9950500</v>
      </c>
      <c r="AZ1135" s="2206">
        <f t="shared" si="860"/>
        <v>0</v>
      </c>
      <c r="BA1135" s="2206">
        <f t="shared" si="861"/>
        <v>6396750</v>
      </c>
      <c r="BB1135" s="2244">
        <f t="shared" si="873"/>
        <v>0</v>
      </c>
      <c r="BC1135" s="2207">
        <f t="shared" si="874"/>
        <v>0</v>
      </c>
      <c r="BD1135" s="2244">
        <f t="shared" si="825"/>
        <v>0</v>
      </c>
      <c r="BE1135" s="2207">
        <f t="shared" si="826"/>
        <v>0</v>
      </c>
      <c r="BF1135" s="2246">
        <v>14215</v>
      </c>
      <c r="BG1135" s="2075">
        <v>700</v>
      </c>
      <c r="BH1135" s="2075">
        <v>0</v>
      </c>
      <c r="BI1135" s="2075">
        <v>450</v>
      </c>
      <c r="BJ1135" s="2206">
        <f t="shared" si="831"/>
        <v>1150</v>
      </c>
      <c r="BK1135" s="2206">
        <f t="shared" si="862"/>
        <v>16347250</v>
      </c>
      <c r="BL1135" s="2206">
        <f t="shared" si="863"/>
        <v>9950500</v>
      </c>
      <c r="BM1135" s="2206">
        <f t="shared" si="864"/>
        <v>0</v>
      </c>
      <c r="BN1135" s="2206">
        <f t="shared" si="865"/>
        <v>6396750</v>
      </c>
      <c r="BO1135" s="2244">
        <v>14215</v>
      </c>
      <c r="BP1135" s="2075">
        <v>700</v>
      </c>
      <c r="BQ1135" s="2075">
        <v>0</v>
      </c>
      <c r="BR1135" s="2075">
        <v>450</v>
      </c>
      <c r="BS1135" s="2206">
        <f t="shared" si="832"/>
        <v>1150</v>
      </c>
      <c r="BT1135" s="2206">
        <f t="shared" si="866"/>
        <v>16347250</v>
      </c>
      <c r="BU1135" s="2206">
        <f t="shared" si="867"/>
        <v>9950500</v>
      </c>
      <c r="BV1135" s="2206">
        <f t="shared" si="868"/>
        <v>0</v>
      </c>
      <c r="BW1135" s="2206">
        <f t="shared" si="869"/>
        <v>6396750</v>
      </c>
      <c r="BX1135" s="2244">
        <f t="shared" si="875"/>
        <v>0</v>
      </c>
      <c r="BY1135" s="2207">
        <f t="shared" si="876"/>
        <v>0</v>
      </c>
      <c r="BZ1135" s="2211">
        <f t="shared" si="871"/>
        <v>0</v>
      </c>
      <c r="CA1135" s="2212">
        <f t="shared" si="872"/>
        <v>0</v>
      </c>
      <c r="CB1135" s="2083"/>
      <c r="CC1135" s="2083"/>
      <c r="CD1135" s="2237"/>
      <c r="CF1135" s="2200"/>
    </row>
    <row r="1136" spans="1:84" s="1974" customFormat="1" ht="18" customHeight="1" outlineLevel="1">
      <c r="A1136" s="2235" t="s">
        <v>5046</v>
      </c>
      <c r="B1136" s="2235" t="b">
        <v>1</v>
      </c>
      <c r="C1136" s="2201"/>
      <c r="D1136" s="2236" t="s">
        <v>5047</v>
      </c>
      <c r="E1136" s="2243" t="s">
        <v>5048</v>
      </c>
      <c r="F1136" s="2204" t="s">
        <v>3822</v>
      </c>
      <c r="G1136" s="2244">
        <v>13.801</v>
      </c>
      <c r="H1136" s="2206"/>
      <c r="I1136" s="2206">
        <v>451130</v>
      </c>
      <c r="J1136" s="2206"/>
      <c r="K1136" s="2206">
        <f t="shared" si="870"/>
        <v>451130</v>
      </c>
      <c r="L1136" s="2206">
        <f t="shared" si="842"/>
        <v>6226045</v>
      </c>
      <c r="M1136" s="2206">
        <f t="shared" si="843"/>
        <v>0</v>
      </c>
      <c r="N1136" s="2206">
        <f t="shared" si="844"/>
        <v>6226045</v>
      </c>
      <c r="O1136" s="2206">
        <f t="shared" si="845"/>
        <v>0</v>
      </c>
      <c r="P1136" s="2244">
        <v>13.801</v>
      </c>
      <c r="Q1136" s="2206"/>
      <c r="R1136" s="2206">
        <v>451130</v>
      </c>
      <c r="S1136" s="2206"/>
      <c r="T1136" s="2206">
        <f t="shared" si="827"/>
        <v>451130</v>
      </c>
      <c r="U1136" s="2206">
        <f t="shared" si="846"/>
        <v>6226045</v>
      </c>
      <c r="V1136" s="2206">
        <f t="shared" si="847"/>
        <v>0</v>
      </c>
      <c r="W1136" s="2206">
        <f t="shared" si="848"/>
        <v>6226045</v>
      </c>
      <c r="X1136" s="2206">
        <f t="shared" si="849"/>
        <v>0</v>
      </c>
      <c r="Y1136" s="2248">
        <f t="shared" si="835"/>
        <v>0</v>
      </c>
      <c r="Z1136" s="2207">
        <f t="shared" si="836"/>
        <v>0</v>
      </c>
      <c r="AA1136" s="2248">
        <v>13.801</v>
      </c>
      <c r="AB1136" s="2206"/>
      <c r="AC1136" s="2206">
        <v>700000</v>
      </c>
      <c r="AD1136" s="2206">
        <v>100000</v>
      </c>
      <c r="AE1136" s="2206">
        <f t="shared" si="828"/>
        <v>800000</v>
      </c>
      <c r="AF1136" s="2206">
        <f t="shared" si="850"/>
        <v>11040800</v>
      </c>
      <c r="AG1136" s="2206">
        <f t="shared" si="851"/>
        <v>0</v>
      </c>
      <c r="AH1136" s="2206">
        <f t="shared" si="852"/>
        <v>9660700</v>
      </c>
      <c r="AI1136" s="2207">
        <f t="shared" si="853"/>
        <v>1380100</v>
      </c>
      <c r="AJ1136" s="2246">
        <v>13.801</v>
      </c>
      <c r="AK1136" s="2075"/>
      <c r="AL1136" s="2075">
        <v>700000</v>
      </c>
      <c r="AM1136" s="2075">
        <v>100000</v>
      </c>
      <c r="AN1136" s="2206">
        <f t="shared" si="829"/>
        <v>800000</v>
      </c>
      <c r="AO1136" s="2206">
        <f t="shared" si="854"/>
        <v>11040800</v>
      </c>
      <c r="AP1136" s="2206">
        <f t="shared" si="855"/>
        <v>0</v>
      </c>
      <c r="AQ1136" s="2206">
        <f t="shared" si="856"/>
        <v>9660700</v>
      </c>
      <c r="AR1136" s="2206">
        <f t="shared" si="857"/>
        <v>1380100</v>
      </c>
      <c r="AS1136" s="2248">
        <v>13.801</v>
      </c>
      <c r="AT1136" s="2075"/>
      <c r="AU1136" s="2075">
        <v>700000</v>
      </c>
      <c r="AV1136" s="2075">
        <v>100000</v>
      </c>
      <c r="AW1136" s="2206">
        <f t="shared" si="830"/>
        <v>800000</v>
      </c>
      <c r="AX1136" s="2206">
        <f t="shared" si="858"/>
        <v>11040800</v>
      </c>
      <c r="AY1136" s="2206">
        <f t="shared" si="859"/>
        <v>0</v>
      </c>
      <c r="AZ1136" s="2206">
        <f t="shared" si="860"/>
        <v>9660700</v>
      </c>
      <c r="BA1136" s="2206">
        <f t="shared" si="861"/>
        <v>1380100</v>
      </c>
      <c r="BB1136" s="2248">
        <f t="shared" si="873"/>
        <v>0</v>
      </c>
      <c r="BC1136" s="2207">
        <f t="shared" si="874"/>
        <v>0</v>
      </c>
      <c r="BD1136" s="2248">
        <f t="shared" si="825"/>
        <v>0</v>
      </c>
      <c r="BE1136" s="2207">
        <f t="shared" si="826"/>
        <v>0</v>
      </c>
      <c r="BF1136" s="2246">
        <v>13.801</v>
      </c>
      <c r="BG1136" s="2075">
        <v>0</v>
      </c>
      <c r="BH1136" s="2075">
        <v>700000</v>
      </c>
      <c r="BI1136" s="2075">
        <v>100000</v>
      </c>
      <c r="BJ1136" s="2206">
        <f t="shared" si="831"/>
        <v>800000</v>
      </c>
      <c r="BK1136" s="2206">
        <f t="shared" si="862"/>
        <v>11040800</v>
      </c>
      <c r="BL1136" s="2206">
        <f t="shared" si="863"/>
        <v>0</v>
      </c>
      <c r="BM1136" s="2206">
        <f t="shared" si="864"/>
        <v>9660700</v>
      </c>
      <c r="BN1136" s="2206">
        <f t="shared" si="865"/>
        <v>1380100</v>
      </c>
      <c r="BO1136" s="2248">
        <v>13.801</v>
      </c>
      <c r="BP1136" s="2075">
        <v>0</v>
      </c>
      <c r="BQ1136" s="2075">
        <v>700000</v>
      </c>
      <c r="BR1136" s="2075">
        <v>100000</v>
      </c>
      <c r="BS1136" s="2206">
        <f t="shared" si="832"/>
        <v>800000</v>
      </c>
      <c r="BT1136" s="2206">
        <f t="shared" si="866"/>
        <v>11040800</v>
      </c>
      <c r="BU1136" s="2206">
        <f t="shared" si="867"/>
        <v>0</v>
      </c>
      <c r="BV1136" s="2206">
        <f t="shared" si="868"/>
        <v>9660700</v>
      </c>
      <c r="BW1136" s="2206">
        <f t="shared" si="869"/>
        <v>1380100</v>
      </c>
      <c r="BX1136" s="2248">
        <f t="shared" si="875"/>
        <v>0</v>
      </c>
      <c r="BY1136" s="2207">
        <f t="shared" si="876"/>
        <v>0</v>
      </c>
      <c r="BZ1136" s="2211">
        <f t="shared" si="871"/>
        <v>0</v>
      </c>
      <c r="CA1136" s="2212">
        <f t="shared" si="872"/>
        <v>0</v>
      </c>
      <c r="CB1136" s="2083"/>
      <c r="CC1136" s="2083"/>
      <c r="CD1136" s="2237"/>
      <c r="CF1136" s="2200"/>
    </row>
    <row r="1137" spans="1:84" s="1974" customFormat="1" ht="18" customHeight="1" outlineLevel="1">
      <c r="A1137" s="2235" t="s">
        <v>5049</v>
      </c>
      <c r="B1137" s="2235" t="b">
        <v>1</v>
      </c>
      <c r="C1137" s="2201"/>
      <c r="D1137" s="2236" t="s">
        <v>5050</v>
      </c>
      <c r="E1137" s="2243" t="s">
        <v>5051</v>
      </c>
      <c r="F1137" s="2204" t="s">
        <v>3822</v>
      </c>
      <c r="G1137" s="2244">
        <v>13.801</v>
      </c>
      <c r="H1137" s="2206">
        <v>2230</v>
      </c>
      <c r="I1137" s="2206">
        <v>68980</v>
      </c>
      <c r="J1137" s="2206"/>
      <c r="K1137" s="2206">
        <f t="shared" si="870"/>
        <v>71210</v>
      </c>
      <c r="L1137" s="2206">
        <f t="shared" si="842"/>
        <v>982768</v>
      </c>
      <c r="M1137" s="2206">
        <f t="shared" si="843"/>
        <v>30776</v>
      </c>
      <c r="N1137" s="2206">
        <f t="shared" si="844"/>
        <v>951992</v>
      </c>
      <c r="O1137" s="2206">
        <f t="shared" si="845"/>
        <v>0</v>
      </c>
      <c r="P1137" s="2244">
        <v>13.801</v>
      </c>
      <c r="Q1137" s="2206">
        <v>2230</v>
      </c>
      <c r="R1137" s="2206">
        <v>68980</v>
      </c>
      <c r="S1137" s="2206"/>
      <c r="T1137" s="2206">
        <f t="shared" si="827"/>
        <v>71210</v>
      </c>
      <c r="U1137" s="2206">
        <f t="shared" si="846"/>
        <v>982768</v>
      </c>
      <c r="V1137" s="2206">
        <f t="shared" si="847"/>
        <v>30776</v>
      </c>
      <c r="W1137" s="2206">
        <f t="shared" si="848"/>
        <v>951992</v>
      </c>
      <c r="X1137" s="2206">
        <f t="shared" si="849"/>
        <v>0</v>
      </c>
      <c r="Y1137" s="2248">
        <f t="shared" si="835"/>
        <v>0</v>
      </c>
      <c r="Z1137" s="2207">
        <f t="shared" si="836"/>
        <v>0</v>
      </c>
      <c r="AA1137" s="2248">
        <v>13.801</v>
      </c>
      <c r="AB1137" s="2206">
        <v>100000</v>
      </c>
      <c r="AC1137" s="2206">
        <v>250000</v>
      </c>
      <c r="AD1137" s="2206">
        <v>50000</v>
      </c>
      <c r="AE1137" s="2206">
        <f t="shared" si="828"/>
        <v>400000</v>
      </c>
      <c r="AF1137" s="2206">
        <f t="shared" si="850"/>
        <v>5520400</v>
      </c>
      <c r="AG1137" s="2206">
        <f t="shared" si="851"/>
        <v>1380100</v>
      </c>
      <c r="AH1137" s="2206">
        <f t="shared" si="852"/>
        <v>3450250</v>
      </c>
      <c r="AI1137" s="2207">
        <f t="shared" si="853"/>
        <v>690050</v>
      </c>
      <c r="AJ1137" s="2246">
        <v>13.801</v>
      </c>
      <c r="AK1137" s="2075">
        <v>100000</v>
      </c>
      <c r="AL1137" s="2075">
        <v>250000</v>
      </c>
      <c r="AM1137" s="2075">
        <v>50000</v>
      </c>
      <c r="AN1137" s="2206">
        <f t="shared" si="829"/>
        <v>400000</v>
      </c>
      <c r="AO1137" s="2206">
        <f t="shared" si="854"/>
        <v>5520400</v>
      </c>
      <c r="AP1137" s="2206">
        <f t="shared" si="855"/>
        <v>1380100</v>
      </c>
      <c r="AQ1137" s="2206">
        <f t="shared" si="856"/>
        <v>3450250</v>
      </c>
      <c r="AR1137" s="2206">
        <f t="shared" si="857"/>
        <v>690050</v>
      </c>
      <c r="AS1137" s="2248">
        <v>13.801</v>
      </c>
      <c r="AT1137" s="2075">
        <v>100000</v>
      </c>
      <c r="AU1137" s="2075">
        <v>250000</v>
      </c>
      <c r="AV1137" s="2075">
        <v>50000</v>
      </c>
      <c r="AW1137" s="2206">
        <f t="shared" si="830"/>
        <v>400000</v>
      </c>
      <c r="AX1137" s="2206">
        <f t="shared" si="858"/>
        <v>5520400</v>
      </c>
      <c r="AY1137" s="2206">
        <f t="shared" si="859"/>
        <v>1380100</v>
      </c>
      <c r="AZ1137" s="2206">
        <f t="shared" si="860"/>
        <v>3450250</v>
      </c>
      <c r="BA1137" s="2206">
        <f t="shared" si="861"/>
        <v>690050</v>
      </c>
      <c r="BB1137" s="2248">
        <f t="shared" si="873"/>
        <v>0</v>
      </c>
      <c r="BC1137" s="2207">
        <f t="shared" si="874"/>
        <v>0</v>
      </c>
      <c r="BD1137" s="2248">
        <f t="shared" si="825"/>
        <v>0</v>
      </c>
      <c r="BE1137" s="2207">
        <f t="shared" si="826"/>
        <v>0</v>
      </c>
      <c r="BF1137" s="2246">
        <v>13.801</v>
      </c>
      <c r="BG1137" s="2075">
        <v>100000</v>
      </c>
      <c r="BH1137" s="2075">
        <v>250000</v>
      </c>
      <c r="BI1137" s="2075">
        <v>50000</v>
      </c>
      <c r="BJ1137" s="2206">
        <f t="shared" si="831"/>
        <v>400000</v>
      </c>
      <c r="BK1137" s="2206">
        <f t="shared" si="862"/>
        <v>5520400</v>
      </c>
      <c r="BL1137" s="2206">
        <f t="shared" si="863"/>
        <v>1380100</v>
      </c>
      <c r="BM1137" s="2206">
        <f t="shared" si="864"/>
        <v>3450250</v>
      </c>
      <c r="BN1137" s="2206">
        <f t="shared" si="865"/>
        <v>690050</v>
      </c>
      <c r="BO1137" s="2248">
        <v>13.801</v>
      </c>
      <c r="BP1137" s="2075">
        <v>100000</v>
      </c>
      <c r="BQ1137" s="2075">
        <v>250000</v>
      </c>
      <c r="BR1137" s="2075">
        <v>50000</v>
      </c>
      <c r="BS1137" s="2206">
        <f t="shared" si="832"/>
        <v>400000</v>
      </c>
      <c r="BT1137" s="2206">
        <f t="shared" si="866"/>
        <v>5520400</v>
      </c>
      <c r="BU1137" s="2206">
        <f t="shared" si="867"/>
        <v>1380100</v>
      </c>
      <c r="BV1137" s="2206">
        <f t="shared" si="868"/>
        <v>3450250</v>
      </c>
      <c r="BW1137" s="2206">
        <f t="shared" si="869"/>
        <v>690050</v>
      </c>
      <c r="BX1137" s="2248">
        <f t="shared" si="875"/>
        <v>0</v>
      </c>
      <c r="BY1137" s="2207">
        <f t="shared" si="876"/>
        <v>0</v>
      </c>
      <c r="BZ1137" s="2211">
        <f t="shared" si="871"/>
        <v>0</v>
      </c>
      <c r="CA1137" s="2212">
        <f t="shared" si="872"/>
        <v>0</v>
      </c>
      <c r="CB1137" s="2083"/>
      <c r="CC1137" s="2083"/>
      <c r="CD1137" s="2237"/>
      <c r="CF1137" s="2200"/>
    </row>
    <row r="1138" spans="1:84" s="1974" customFormat="1" ht="18" customHeight="1" outlineLevel="1">
      <c r="A1138" s="2235" t="s">
        <v>5052</v>
      </c>
      <c r="B1138" s="2235" t="b">
        <v>1</v>
      </c>
      <c r="C1138" s="2201"/>
      <c r="D1138" s="2236" t="s">
        <v>3832</v>
      </c>
      <c r="E1138" s="2243" t="s">
        <v>3833</v>
      </c>
      <c r="F1138" s="2204" t="s">
        <v>3822</v>
      </c>
      <c r="G1138" s="2244">
        <v>26.981999999999999</v>
      </c>
      <c r="H1138" s="2206"/>
      <c r="I1138" s="2206">
        <v>32550</v>
      </c>
      <c r="J1138" s="2206"/>
      <c r="K1138" s="2206">
        <f t="shared" si="870"/>
        <v>32550</v>
      </c>
      <c r="L1138" s="2206">
        <f t="shared" si="842"/>
        <v>878264</v>
      </c>
      <c r="M1138" s="2206">
        <f t="shared" si="843"/>
        <v>0</v>
      </c>
      <c r="N1138" s="2206">
        <f t="shared" si="844"/>
        <v>878264</v>
      </c>
      <c r="O1138" s="2206">
        <f t="shared" si="845"/>
        <v>0</v>
      </c>
      <c r="P1138" s="2244">
        <v>26.981999999999999</v>
      </c>
      <c r="Q1138" s="2206"/>
      <c r="R1138" s="2206">
        <v>32550</v>
      </c>
      <c r="S1138" s="2206"/>
      <c r="T1138" s="2206">
        <f t="shared" si="827"/>
        <v>32550</v>
      </c>
      <c r="U1138" s="2206">
        <f t="shared" si="846"/>
        <v>878264</v>
      </c>
      <c r="V1138" s="2206">
        <f t="shared" si="847"/>
        <v>0</v>
      </c>
      <c r="W1138" s="2206">
        <f t="shared" si="848"/>
        <v>878264</v>
      </c>
      <c r="X1138" s="2206">
        <f t="shared" si="849"/>
        <v>0</v>
      </c>
      <c r="Y1138" s="2248">
        <f t="shared" si="835"/>
        <v>0</v>
      </c>
      <c r="Z1138" s="2207">
        <f t="shared" si="836"/>
        <v>0</v>
      </c>
      <c r="AA1138" s="2248">
        <v>26.981999999999999</v>
      </c>
      <c r="AB1138" s="2206"/>
      <c r="AC1138" s="2206">
        <v>100000</v>
      </c>
      <c r="AD1138" s="2206">
        <v>100000</v>
      </c>
      <c r="AE1138" s="2206">
        <f t="shared" si="828"/>
        <v>200000</v>
      </c>
      <c r="AF1138" s="2206">
        <f t="shared" si="850"/>
        <v>5396400</v>
      </c>
      <c r="AG1138" s="2206">
        <f t="shared" si="851"/>
        <v>0</v>
      </c>
      <c r="AH1138" s="2206">
        <f t="shared" si="852"/>
        <v>2698200</v>
      </c>
      <c r="AI1138" s="2207">
        <f t="shared" si="853"/>
        <v>2698200</v>
      </c>
      <c r="AJ1138" s="2246">
        <v>26.981999999999999</v>
      </c>
      <c r="AK1138" s="2075"/>
      <c r="AL1138" s="2075">
        <v>100000</v>
      </c>
      <c r="AM1138" s="2075">
        <v>100000</v>
      </c>
      <c r="AN1138" s="2206">
        <f t="shared" si="829"/>
        <v>200000</v>
      </c>
      <c r="AO1138" s="2206">
        <f t="shared" si="854"/>
        <v>5396400</v>
      </c>
      <c r="AP1138" s="2206">
        <f t="shared" si="855"/>
        <v>0</v>
      </c>
      <c r="AQ1138" s="2206">
        <f t="shared" si="856"/>
        <v>2698200</v>
      </c>
      <c r="AR1138" s="2206">
        <f t="shared" si="857"/>
        <v>2698200</v>
      </c>
      <c r="AS1138" s="2248">
        <v>26.981999999999999</v>
      </c>
      <c r="AT1138" s="2075"/>
      <c r="AU1138" s="2075">
        <v>100000</v>
      </c>
      <c r="AV1138" s="2075">
        <v>100000</v>
      </c>
      <c r="AW1138" s="2206">
        <f t="shared" si="830"/>
        <v>200000</v>
      </c>
      <c r="AX1138" s="2206">
        <f t="shared" si="858"/>
        <v>5396400</v>
      </c>
      <c r="AY1138" s="2206">
        <f t="shared" si="859"/>
        <v>0</v>
      </c>
      <c r="AZ1138" s="2206">
        <f t="shared" si="860"/>
        <v>2698200</v>
      </c>
      <c r="BA1138" s="2206">
        <f t="shared" si="861"/>
        <v>2698200</v>
      </c>
      <c r="BB1138" s="2248">
        <f t="shared" si="873"/>
        <v>0</v>
      </c>
      <c r="BC1138" s="2207">
        <f t="shared" si="874"/>
        <v>0</v>
      </c>
      <c r="BD1138" s="2248">
        <f t="shared" si="825"/>
        <v>0</v>
      </c>
      <c r="BE1138" s="2207">
        <f t="shared" si="826"/>
        <v>0</v>
      </c>
      <c r="BF1138" s="2246">
        <v>26.981999999999999</v>
      </c>
      <c r="BG1138" s="2075">
        <v>0</v>
      </c>
      <c r="BH1138" s="2075">
        <v>100000</v>
      </c>
      <c r="BI1138" s="2075">
        <v>100000</v>
      </c>
      <c r="BJ1138" s="2206">
        <f t="shared" si="831"/>
        <v>200000</v>
      </c>
      <c r="BK1138" s="2206">
        <f t="shared" si="862"/>
        <v>5396400</v>
      </c>
      <c r="BL1138" s="2206">
        <f t="shared" si="863"/>
        <v>0</v>
      </c>
      <c r="BM1138" s="2206">
        <f t="shared" si="864"/>
        <v>2698200</v>
      </c>
      <c r="BN1138" s="2206">
        <f t="shared" si="865"/>
        <v>2698200</v>
      </c>
      <c r="BO1138" s="2248">
        <v>26.981999999999999</v>
      </c>
      <c r="BP1138" s="2075">
        <v>0</v>
      </c>
      <c r="BQ1138" s="2075">
        <v>100000</v>
      </c>
      <c r="BR1138" s="2075">
        <v>100000</v>
      </c>
      <c r="BS1138" s="2206">
        <f t="shared" si="832"/>
        <v>200000</v>
      </c>
      <c r="BT1138" s="2206">
        <f t="shared" si="866"/>
        <v>5396400</v>
      </c>
      <c r="BU1138" s="2206">
        <f t="shared" si="867"/>
        <v>0</v>
      </c>
      <c r="BV1138" s="2206">
        <f t="shared" si="868"/>
        <v>2698200</v>
      </c>
      <c r="BW1138" s="2206">
        <f t="shared" si="869"/>
        <v>2698200</v>
      </c>
      <c r="BX1138" s="2248">
        <f t="shared" si="875"/>
        <v>0</v>
      </c>
      <c r="BY1138" s="2207">
        <f t="shared" si="876"/>
        <v>0</v>
      </c>
      <c r="BZ1138" s="2211">
        <f t="shared" si="871"/>
        <v>0</v>
      </c>
      <c r="CA1138" s="2212">
        <f t="shared" si="872"/>
        <v>0</v>
      </c>
      <c r="CB1138" s="2083"/>
      <c r="CC1138" s="2083"/>
      <c r="CD1138" s="2237"/>
      <c r="CF1138" s="2200"/>
    </row>
    <row r="1139" spans="1:84" s="1974" customFormat="1" ht="18" customHeight="1" outlineLevel="1">
      <c r="A1139" s="2235" t="s">
        <v>5053</v>
      </c>
      <c r="B1139" s="2235" t="b">
        <v>1</v>
      </c>
      <c r="C1139" s="2201"/>
      <c r="D1139" s="2236" t="s">
        <v>3071</v>
      </c>
      <c r="E1139" s="2243" t="s">
        <v>3845</v>
      </c>
      <c r="F1139" s="2204" t="s">
        <v>449</v>
      </c>
      <c r="G1139" s="2244">
        <v>11.9</v>
      </c>
      <c r="H1139" s="2206">
        <v>1550</v>
      </c>
      <c r="I1139" s="2206">
        <v>22600</v>
      </c>
      <c r="J1139" s="2206"/>
      <c r="K1139" s="2206">
        <f t="shared" si="870"/>
        <v>24150</v>
      </c>
      <c r="L1139" s="2206">
        <f t="shared" si="842"/>
        <v>287385</v>
      </c>
      <c r="M1139" s="2206">
        <f t="shared" si="843"/>
        <v>18445</v>
      </c>
      <c r="N1139" s="2206">
        <f t="shared" si="844"/>
        <v>268940</v>
      </c>
      <c r="O1139" s="2206">
        <f t="shared" si="845"/>
        <v>0</v>
      </c>
      <c r="P1139" s="2244">
        <v>11.9</v>
      </c>
      <c r="Q1139" s="2206">
        <v>1550</v>
      </c>
      <c r="R1139" s="2206">
        <v>22600</v>
      </c>
      <c r="S1139" s="2206"/>
      <c r="T1139" s="2206">
        <f t="shared" si="827"/>
        <v>24150</v>
      </c>
      <c r="U1139" s="2206">
        <f t="shared" si="846"/>
        <v>287385</v>
      </c>
      <c r="V1139" s="2206">
        <f t="shared" si="847"/>
        <v>18445</v>
      </c>
      <c r="W1139" s="2206">
        <f t="shared" si="848"/>
        <v>268940</v>
      </c>
      <c r="X1139" s="2206">
        <f t="shared" si="849"/>
        <v>0</v>
      </c>
      <c r="Y1139" s="2245">
        <f t="shared" si="835"/>
        <v>0</v>
      </c>
      <c r="Z1139" s="2207">
        <f t="shared" si="836"/>
        <v>0</v>
      </c>
      <c r="AA1139" s="2245">
        <v>11.9</v>
      </c>
      <c r="AB1139" s="2206">
        <v>20000</v>
      </c>
      <c r="AC1139" s="2206">
        <v>10000</v>
      </c>
      <c r="AD1139" s="2206"/>
      <c r="AE1139" s="2206">
        <f t="shared" si="828"/>
        <v>30000</v>
      </c>
      <c r="AF1139" s="2206">
        <f t="shared" si="850"/>
        <v>357000</v>
      </c>
      <c r="AG1139" s="2206">
        <f t="shared" si="851"/>
        <v>238000</v>
      </c>
      <c r="AH1139" s="2206">
        <f t="shared" si="852"/>
        <v>119000</v>
      </c>
      <c r="AI1139" s="2207">
        <f t="shared" si="853"/>
        <v>0</v>
      </c>
      <c r="AJ1139" s="2246">
        <v>11.9</v>
      </c>
      <c r="AK1139" s="2075">
        <v>20000</v>
      </c>
      <c r="AL1139" s="2075">
        <v>10000</v>
      </c>
      <c r="AM1139" s="2075"/>
      <c r="AN1139" s="2206">
        <f t="shared" si="829"/>
        <v>30000</v>
      </c>
      <c r="AO1139" s="2206">
        <f t="shared" si="854"/>
        <v>357000</v>
      </c>
      <c r="AP1139" s="2206">
        <f t="shared" si="855"/>
        <v>238000</v>
      </c>
      <c r="AQ1139" s="2206">
        <f t="shared" si="856"/>
        <v>119000</v>
      </c>
      <c r="AR1139" s="2206">
        <f t="shared" si="857"/>
        <v>0</v>
      </c>
      <c r="AS1139" s="2245">
        <v>11.9</v>
      </c>
      <c r="AT1139" s="2075">
        <v>20000</v>
      </c>
      <c r="AU1139" s="2075">
        <v>10000</v>
      </c>
      <c r="AV1139" s="2075"/>
      <c r="AW1139" s="2206">
        <f t="shared" si="830"/>
        <v>30000</v>
      </c>
      <c r="AX1139" s="2206">
        <f t="shared" si="858"/>
        <v>357000</v>
      </c>
      <c r="AY1139" s="2206">
        <f t="shared" si="859"/>
        <v>238000</v>
      </c>
      <c r="AZ1139" s="2206">
        <f t="shared" si="860"/>
        <v>119000</v>
      </c>
      <c r="BA1139" s="2206">
        <f t="shared" si="861"/>
        <v>0</v>
      </c>
      <c r="BB1139" s="2245">
        <f t="shared" si="873"/>
        <v>0</v>
      </c>
      <c r="BC1139" s="2207">
        <f t="shared" si="874"/>
        <v>0</v>
      </c>
      <c r="BD1139" s="2245">
        <f t="shared" si="825"/>
        <v>0</v>
      </c>
      <c r="BE1139" s="2207">
        <f t="shared" si="826"/>
        <v>0</v>
      </c>
      <c r="BF1139" s="2246">
        <v>11.9</v>
      </c>
      <c r="BG1139" s="2075">
        <v>20000</v>
      </c>
      <c r="BH1139" s="2075">
        <v>10000</v>
      </c>
      <c r="BI1139" s="2075">
        <v>0</v>
      </c>
      <c r="BJ1139" s="2206">
        <f t="shared" si="831"/>
        <v>30000</v>
      </c>
      <c r="BK1139" s="2206">
        <f t="shared" si="862"/>
        <v>357000</v>
      </c>
      <c r="BL1139" s="2206">
        <f t="shared" si="863"/>
        <v>238000</v>
      </c>
      <c r="BM1139" s="2206">
        <f t="shared" si="864"/>
        <v>119000</v>
      </c>
      <c r="BN1139" s="2206">
        <f t="shared" si="865"/>
        <v>0</v>
      </c>
      <c r="BO1139" s="2245">
        <v>11.9</v>
      </c>
      <c r="BP1139" s="2075">
        <v>20000</v>
      </c>
      <c r="BQ1139" s="2075">
        <v>10000</v>
      </c>
      <c r="BR1139" s="2075">
        <v>0</v>
      </c>
      <c r="BS1139" s="2206">
        <f t="shared" si="832"/>
        <v>30000</v>
      </c>
      <c r="BT1139" s="2206">
        <f t="shared" si="866"/>
        <v>357000</v>
      </c>
      <c r="BU1139" s="2206">
        <f t="shared" si="867"/>
        <v>238000</v>
      </c>
      <c r="BV1139" s="2206">
        <f t="shared" si="868"/>
        <v>119000</v>
      </c>
      <c r="BW1139" s="2206">
        <f t="shared" si="869"/>
        <v>0</v>
      </c>
      <c r="BX1139" s="2245">
        <f t="shared" si="875"/>
        <v>0</v>
      </c>
      <c r="BY1139" s="2207">
        <f t="shared" si="876"/>
        <v>0</v>
      </c>
      <c r="BZ1139" s="2211">
        <f t="shared" si="871"/>
        <v>0</v>
      </c>
      <c r="CA1139" s="2212">
        <f t="shared" si="872"/>
        <v>0</v>
      </c>
      <c r="CB1139" s="2083"/>
      <c r="CC1139" s="2083"/>
      <c r="CD1139" s="2237"/>
      <c r="CF1139" s="2200"/>
    </row>
    <row r="1140" spans="1:84" s="1974" customFormat="1" ht="18" customHeight="1" outlineLevel="1">
      <c r="B1140" s="2235"/>
      <c r="C1140" s="2201"/>
      <c r="D1140" s="2232" t="s">
        <v>5054</v>
      </c>
      <c r="E1140" s="2243"/>
      <c r="F1140" s="2204"/>
      <c r="G1140" s="2244"/>
      <c r="H1140" s="2206"/>
      <c r="I1140" s="2206"/>
      <c r="J1140" s="2206"/>
      <c r="K1140" s="2206">
        <f t="shared" si="870"/>
        <v>0</v>
      </c>
      <c r="L1140" s="2206">
        <f t="shared" si="842"/>
        <v>0</v>
      </c>
      <c r="M1140" s="2206">
        <f t="shared" si="843"/>
        <v>0</v>
      </c>
      <c r="N1140" s="2206">
        <f t="shared" si="844"/>
        <v>0</v>
      </c>
      <c r="O1140" s="2206">
        <f t="shared" si="845"/>
        <v>0</v>
      </c>
      <c r="P1140" s="2244"/>
      <c r="Q1140" s="2206"/>
      <c r="R1140" s="2206"/>
      <c r="S1140" s="2206"/>
      <c r="T1140" s="2206">
        <f t="shared" si="827"/>
        <v>0</v>
      </c>
      <c r="U1140" s="2206">
        <f t="shared" si="846"/>
        <v>0</v>
      </c>
      <c r="V1140" s="2206">
        <f t="shared" si="847"/>
        <v>0</v>
      </c>
      <c r="W1140" s="2206">
        <f t="shared" si="848"/>
        <v>0</v>
      </c>
      <c r="X1140" s="2206">
        <f t="shared" si="849"/>
        <v>0</v>
      </c>
      <c r="Y1140" s="2244">
        <f t="shared" si="835"/>
        <v>0</v>
      </c>
      <c r="Z1140" s="2207">
        <f t="shared" si="836"/>
        <v>0</v>
      </c>
      <c r="AA1140" s="2244">
        <v>0</v>
      </c>
      <c r="AB1140" s="2206"/>
      <c r="AC1140" s="2206"/>
      <c r="AD1140" s="2206"/>
      <c r="AE1140" s="2206">
        <f t="shared" si="828"/>
        <v>0</v>
      </c>
      <c r="AF1140" s="2206">
        <f t="shared" si="850"/>
        <v>0</v>
      </c>
      <c r="AG1140" s="2206">
        <f t="shared" si="851"/>
        <v>0</v>
      </c>
      <c r="AH1140" s="2206">
        <f t="shared" si="852"/>
        <v>0</v>
      </c>
      <c r="AI1140" s="2207">
        <f t="shared" si="853"/>
        <v>0</v>
      </c>
      <c r="AJ1140" s="2246">
        <v>0</v>
      </c>
      <c r="AK1140" s="2075"/>
      <c r="AL1140" s="2075"/>
      <c r="AM1140" s="2075"/>
      <c r="AN1140" s="2206">
        <f t="shared" si="829"/>
        <v>0</v>
      </c>
      <c r="AO1140" s="2206">
        <f t="shared" si="854"/>
        <v>0</v>
      </c>
      <c r="AP1140" s="2206">
        <f t="shared" si="855"/>
        <v>0</v>
      </c>
      <c r="AQ1140" s="2206">
        <f t="shared" si="856"/>
        <v>0</v>
      </c>
      <c r="AR1140" s="2206">
        <f t="shared" si="857"/>
        <v>0</v>
      </c>
      <c r="AS1140" s="2244">
        <v>0</v>
      </c>
      <c r="AT1140" s="2075"/>
      <c r="AU1140" s="2075"/>
      <c r="AV1140" s="2075"/>
      <c r="AW1140" s="2206">
        <f t="shared" si="830"/>
        <v>0</v>
      </c>
      <c r="AX1140" s="2206">
        <f t="shared" si="858"/>
        <v>0</v>
      </c>
      <c r="AY1140" s="2206">
        <f t="shared" si="859"/>
        <v>0</v>
      </c>
      <c r="AZ1140" s="2206">
        <f t="shared" si="860"/>
        <v>0</v>
      </c>
      <c r="BA1140" s="2206">
        <f t="shared" si="861"/>
        <v>0</v>
      </c>
      <c r="BB1140" s="2244">
        <f t="shared" si="873"/>
        <v>0</v>
      </c>
      <c r="BC1140" s="2207">
        <f t="shared" si="874"/>
        <v>0</v>
      </c>
      <c r="BD1140" s="2244">
        <f t="shared" si="825"/>
        <v>0</v>
      </c>
      <c r="BE1140" s="2207">
        <f t="shared" si="826"/>
        <v>0</v>
      </c>
      <c r="BF1140" s="2246">
        <v>0</v>
      </c>
      <c r="BG1140" s="2075">
        <v>0</v>
      </c>
      <c r="BH1140" s="2075">
        <v>0</v>
      </c>
      <c r="BI1140" s="2075">
        <v>0</v>
      </c>
      <c r="BJ1140" s="2206">
        <f t="shared" si="831"/>
        <v>0</v>
      </c>
      <c r="BK1140" s="2206">
        <f t="shared" si="862"/>
        <v>0</v>
      </c>
      <c r="BL1140" s="2206">
        <f t="shared" si="863"/>
        <v>0</v>
      </c>
      <c r="BM1140" s="2206">
        <f t="shared" si="864"/>
        <v>0</v>
      </c>
      <c r="BN1140" s="2206">
        <f t="shared" si="865"/>
        <v>0</v>
      </c>
      <c r="BO1140" s="2244">
        <v>0</v>
      </c>
      <c r="BP1140" s="2075">
        <v>0</v>
      </c>
      <c r="BQ1140" s="2075">
        <v>0</v>
      </c>
      <c r="BR1140" s="2075">
        <v>0</v>
      </c>
      <c r="BS1140" s="2206">
        <f t="shared" si="832"/>
        <v>0</v>
      </c>
      <c r="BT1140" s="2206">
        <f t="shared" si="866"/>
        <v>0</v>
      </c>
      <c r="BU1140" s="2206">
        <f t="shared" si="867"/>
        <v>0</v>
      </c>
      <c r="BV1140" s="2206">
        <f t="shared" si="868"/>
        <v>0</v>
      </c>
      <c r="BW1140" s="2206">
        <f t="shared" si="869"/>
        <v>0</v>
      </c>
      <c r="BX1140" s="2244">
        <f t="shared" si="875"/>
        <v>0</v>
      </c>
      <c r="BY1140" s="2207">
        <f t="shared" si="876"/>
        <v>0</v>
      </c>
      <c r="BZ1140" s="2211">
        <f t="shared" si="871"/>
        <v>0</v>
      </c>
      <c r="CA1140" s="2212">
        <f t="shared" si="872"/>
        <v>0</v>
      </c>
      <c r="CB1140" s="2083"/>
      <c r="CC1140" s="2083"/>
      <c r="CD1140" s="2237"/>
      <c r="CF1140" s="2200"/>
    </row>
    <row r="1141" spans="1:84" s="1974" customFormat="1" ht="18" customHeight="1" outlineLevel="1">
      <c r="A1141" s="2235" t="s">
        <v>5055</v>
      </c>
      <c r="B1141" s="2235" t="b">
        <v>1</v>
      </c>
      <c r="C1141" s="2201"/>
      <c r="D1141" s="2236" t="s">
        <v>3863</v>
      </c>
      <c r="E1141" s="2243" t="s">
        <v>3864</v>
      </c>
      <c r="F1141" s="2204" t="s">
        <v>365</v>
      </c>
      <c r="G1141" s="2244">
        <v>4.5</v>
      </c>
      <c r="H1141" s="2206">
        <v>23370</v>
      </c>
      <c r="I1141" s="2206">
        <v>70560</v>
      </c>
      <c r="J1141" s="2206"/>
      <c r="K1141" s="2206">
        <f t="shared" si="870"/>
        <v>93930</v>
      </c>
      <c r="L1141" s="2206">
        <f t="shared" si="842"/>
        <v>422685</v>
      </c>
      <c r="M1141" s="2206">
        <f t="shared" si="843"/>
        <v>105165</v>
      </c>
      <c r="N1141" s="2206">
        <f t="shared" si="844"/>
        <v>317520</v>
      </c>
      <c r="O1141" s="2206">
        <f t="shared" si="845"/>
        <v>0</v>
      </c>
      <c r="P1141" s="2244">
        <v>4.5</v>
      </c>
      <c r="Q1141" s="2206">
        <v>23370</v>
      </c>
      <c r="R1141" s="2206">
        <v>70560</v>
      </c>
      <c r="S1141" s="2206"/>
      <c r="T1141" s="2206">
        <f t="shared" si="827"/>
        <v>93930</v>
      </c>
      <c r="U1141" s="2206">
        <f t="shared" si="846"/>
        <v>422685</v>
      </c>
      <c r="V1141" s="2206">
        <f t="shared" si="847"/>
        <v>105165</v>
      </c>
      <c r="W1141" s="2206">
        <f t="shared" si="848"/>
        <v>317520</v>
      </c>
      <c r="X1141" s="2206">
        <f t="shared" si="849"/>
        <v>0</v>
      </c>
      <c r="Y1141" s="2245">
        <f t="shared" si="835"/>
        <v>0</v>
      </c>
      <c r="Z1141" s="2207">
        <f t="shared" si="836"/>
        <v>0</v>
      </c>
      <c r="AA1141" s="2245">
        <v>4.5</v>
      </c>
      <c r="AB1141" s="2206">
        <v>40000</v>
      </c>
      <c r="AC1141" s="2206">
        <v>45000</v>
      </c>
      <c r="AD1141" s="2206">
        <v>30000</v>
      </c>
      <c r="AE1141" s="2206">
        <f t="shared" si="828"/>
        <v>115000</v>
      </c>
      <c r="AF1141" s="2206">
        <f t="shared" si="850"/>
        <v>517500</v>
      </c>
      <c r="AG1141" s="2206">
        <f t="shared" si="851"/>
        <v>180000</v>
      </c>
      <c r="AH1141" s="2206">
        <f t="shared" si="852"/>
        <v>202500</v>
      </c>
      <c r="AI1141" s="2207">
        <f t="shared" si="853"/>
        <v>135000</v>
      </c>
      <c r="AJ1141" s="2246">
        <v>4.5</v>
      </c>
      <c r="AK1141" s="2075">
        <v>40000</v>
      </c>
      <c r="AL1141" s="2075">
        <v>45000</v>
      </c>
      <c r="AM1141" s="2075">
        <v>30000</v>
      </c>
      <c r="AN1141" s="2206">
        <f t="shared" si="829"/>
        <v>115000</v>
      </c>
      <c r="AO1141" s="2206">
        <f t="shared" si="854"/>
        <v>517500</v>
      </c>
      <c r="AP1141" s="2206">
        <f t="shared" si="855"/>
        <v>180000</v>
      </c>
      <c r="AQ1141" s="2206">
        <f t="shared" si="856"/>
        <v>202500</v>
      </c>
      <c r="AR1141" s="2206">
        <f t="shared" si="857"/>
        <v>135000</v>
      </c>
      <c r="AS1141" s="2245">
        <v>4.5</v>
      </c>
      <c r="AT1141" s="2075">
        <v>40000</v>
      </c>
      <c r="AU1141" s="2075">
        <v>45000</v>
      </c>
      <c r="AV1141" s="2075">
        <v>30000</v>
      </c>
      <c r="AW1141" s="2206">
        <f t="shared" si="830"/>
        <v>115000</v>
      </c>
      <c r="AX1141" s="2206">
        <f t="shared" si="858"/>
        <v>517500</v>
      </c>
      <c r="AY1141" s="2206">
        <f t="shared" si="859"/>
        <v>180000</v>
      </c>
      <c r="AZ1141" s="2206">
        <f t="shared" si="860"/>
        <v>202500</v>
      </c>
      <c r="BA1141" s="2206">
        <f t="shared" si="861"/>
        <v>135000</v>
      </c>
      <c r="BB1141" s="2245">
        <f t="shared" si="873"/>
        <v>0</v>
      </c>
      <c r="BC1141" s="2207">
        <f t="shared" si="874"/>
        <v>0</v>
      </c>
      <c r="BD1141" s="2245">
        <f t="shared" si="825"/>
        <v>0</v>
      </c>
      <c r="BE1141" s="2207">
        <f t="shared" si="826"/>
        <v>0</v>
      </c>
      <c r="BF1141" s="2246">
        <v>4.5</v>
      </c>
      <c r="BG1141" s="2075">
        <v>40000</v>
      </c>
      <c r="BH1141" s="2075">
        <v>45000</v>
      </c>
      <c r="BI1141" s="2075">
        <v>30000</v>
      </c>
      <c r="BJ1141" s="2206">
        <f t="shared" si="831"/>
        <v>115000</v>
      </c>
      <c r="BK1141" s="2206">
        <f t="shared" si="862"/>
        <v>517500</v>
      </c>
      <c r="BL1141" s="2206">
        <f t="shared" si="863"/>
        <v>180000</v>
      </c>
      <c r="BM1141" s="2206">
        <f t="shared" si="864"/>
        <v>202500</v>
      </c>
      <c r="BN1141" s="2206">
        <f t="shared" si="865"/>
        <v>135000</v>
      </c>
      <c r="BO1141" s="2245">
        <v>4.5</v>
      </c>
      <c r="BP1141" s="2075">
        <v>40000</v>
      </c>
      <c r="BQ1141" s="2075">
        <v>45000</v>
      </c>
      <c r="BR1141" s="2075">
        <v>30000</v>
      </c>
      <c r="BS1141" s="2206">
        <f t="shared" si="832"/>
        <v>115000</v>
      </c>
      <c r="BT1141" s="2206">
        <f t="shared" si="866"/>
        <v>517500</v>
      </c>
      <c r="BU1141" s="2206">
        <f t="shared" si="867"/>
        <v>180000</v>
      </c>
      <c r="BV1141" s="2206">
        <f t="shared" si="868"/>
        <v>202500</v>
      </c>
      <c r="BW1141" s="2206">
        <f t="shared" si="869"/>
        <v>135000</v>
      </c>
      <c r="BX1141" s="2245">
        <f t="shared" si="875"/>
        <v>0</v>
      </c>
      <c r="BY1141" s="2207">
        <f t="shared" si="876"/>
        <v>0</v>
      </c>
      <c r="BZ1141" s="2211">
        <f t="shared" si="871"/>
        <v>0</v>
      </c>
      <c r="CA1141" s="2212">
        <f t="shared" si="872"/>
        <v>0</v>
      </c>
      <c r="CB1141" s="2083"/>
      <c r="CC1141" s="2083"/>
      <c r="CD1141" s="2237"/>
      <c r="CF1141" s="2200"/>
    </row>
    <row r="1142" spans="1:84" s="1974" customFormat="1" ht="18" customHeight="1" outlineLevel="1">
      <c r="A1142" s="2235" t="s">
        <v>5056</v>
      </c>
      <c r="B1142" s="2235" t="b">
        <v>1</v>
      </c>
      <c r="C1142" s="2201"/>
      <c r="D1142" s="2236" t="s">
        <v>3880</v>
      </c>
      <c r="E1142" s="2243" t="s">
        <v>3878</v>
      </c>
      <c r="F1142" s="2204" t="s">
        <v>449</v>
      </c>
      <c r="G1142" s="2244">
        <v>5.7</v>
      </c>
      <c r="H1142" s="2206">
        <v>20150</v>
      </c>
      <c r="I1142" s="2206">
        <v>31420</v>
      </c>
      <c r="J1142" s="2206"/>
      <c r="K1142" s="2206">
        <f t="shared" si="870"/>
        <v>51570</v>
      </c>
      <c r="L1142" s="2206">
        <f t="shared" si="842"/>
        <v>293949</v>
      </c>
      <c r="M1142" s="2206">
        <f t="shared" si="843"/>
        <v>114855</v>
      </c>
      <c r="N1142" s="2206">
        <f t="shared" si="844"/>
        <v>179094</v>
      </c>
      <c r="O1142" s="2206">
        <f t="shared" si="845"/>
        <v>0</v>
      </c>
      <c r="P1142" s="2244">
        <v>5.7</v>
      </c>
      <c r="Q1142" s="2206">
        <v>20150</v>
      </c>
      <c r="R1142" s="2206">
        <v>31420</v>
      </c>
      <c r="S1142" s="2206"/>
      <c r="T1142" s="2206">
        <f t="shared" si="827"/>
        <v>51570</v>
      </c>
      <c r="U1142" s="2206">
        <f t="shared" si="846"/>
        <v>293949</v>
      </c>
      <c r="V1142" s="2206">
        <f t="shared" si="847"/>
        <v>114855</v>
      </c>
      <c r="W1142" s="2206">
        <f t="shared" si="848"/>
        <v>179094</v>
      </c>
      <c r="X1142" s="2206">
        <f t="shared" si="849"/>
        <v>0</v>
      </c>
      <c r="Y1142" s="2245">
        <f t="shared" si="835"/>
        <v>0</v>
      </c>
      <c r="Z1142" s="2207">
        <f t="shared" si="836"/>
        <v>0</v>
      </c>
      <c r="AA1142" s="2245">
        <v>5.7</v>
      </c>
      <c r="AB1142" s="2206">
        <v>40000</v>
      </c>
      <c r="AC1142" s="2206">
        <v>45000</v>
      </c>
      <c r="AD1142" s="2206">
        <v>30000</v>
      </c>
      <c r="AE1142" s="2206">
        <f t="shared" si="828"/>
        <v>115000</v>
      </c>
      <c r="AF1142" s="2206">
        <f t="shared" si="850"/>
        <v>655500</v>
      </c>
      <c r="AG1142" s="2206">
        <f t="shared" si="851"/>
        <v>228000</v>
      </c>
      <c r="AH1142" s="2206">
        <f t="shared" si="852"/>
        <v>256500</v>
      </c>
      <c r="AI1142" s="2207">
        <f t="shared" si="853"/>
        <v>171000</v>
      </c>
      <c r="AJ1142" s="2246">
        <v>5.7</v>
      </c>
      <c r="AK1142" s="2075">
        <v>40000</v>
      </c>
      <c r="AL1142" s="2075">
        <v>45000</v>
      </c>
      <c r="AM1142" s="2075">
        <v>30000</v>
      </c>
      <c r="AN1142" s="2206">
        <f t="shared" si="829"/>
        <v>115000</v>
      </c>
      <c r="AO1142" s="2206">
        <f t="shared" si="854"/>
        <v>655500</v>
      </c>
      <c r="AP1142" s="2206">
        <f t="shared" si="855"/>
        <v>228000</v>
      </c>
      <c r="AQ1142" s="2206">
        <f t="shared" si="856"/>
        <v>256500</v>
      </c>
      <c r="AR1142" s="2206">
        <f t="shared" si="857"/>
        <v>171000</v>
      </c>
      <c r="AS1142" s="2245">
        <v>5.7</v>
      </c>
      <c r="AT1142" s="2075">
        <v>40000</v>
      </c>
      <c r="AU1142" s="2075">
        <v>45000</v>
      </c>
      <c r="AV1142" s="2075">
        <v>30000</v>
      </c>
      <c r="AW1142" s="2206">
        <f t="shared" si="830"/>
        <v>115000</v>
      </c>
      <c r="AX1142" s="2206">
        <f t="shared" si="858"/>
        <v>655500</v>
      </c>
      <c r="AY1142" s="2206">
        <f t="shared" si="859"/>
        <v>228000</v>
      </c>
      <c r="AZ1142" s="2206">
        <f t="shared" si="860"/>
        <v>256500</v>
      </c>
      <c r="BA1142" s="2206">
        <f t="shared" si="861"/>
        <v>171000</v>
      </c>
      <c r="BB1142" s="2245">
        <f t="shared" si="873"/>
        <v>0</v>
      </c>
      <c r="BC1142" s="2207">
        <f t="shared" si="874"/>
        <v>0</v>
      </c>
      <c r="BD1142" s="2245">
        <f t="shared" si="825"/>
        <v>0</v>
      </c>
      <c r="BE1142" s="2207">
        <f t="shared" si="826"/>
        <v>0</v>
      </c>
      <c r="BF1142" s="2246">
        <v>5.7</v>
      </c>
      <c r="BG1142" s="2075">
        <v>40000</v>
      </c>
      <c r="BH1142" s="2075">
        <v>45000</v>
      </c>
      <c r="BI1142" s="2075">
        <v>30000</v>
      </c>
      <c r="BJ1142" s="2206">
        <f t="shared" si="831"/>
        <v>115000</v>
      </c>
      <c r="BK1142" s="2206">
        <f t="shared" si="862"/>
        <v>655500</v>
      </c>
      <c r="BL1142" s="2206">
        <f t="shared" si="863"/>
        <v>228000</v>
      </c>
      <c r="BM1142" s="2206">
        <f t="shared" si="864"/>
        <v>256500</v>
      </c>
      <c r="BN1142" s="2206">
        <f t="shared" si="865"/>
        <v>171000</v>
      </c>
      <c r="BO1142" s="2245">
        <v>5.7</v>
      </c>
      <c r="BP1142" s="2075">
        <v>40000</v>
      </c>
      <c r="BQ1142" s="2075">
        <v>45000</v>
      </c>
      <c r="BR1142" s="2075">
        <v>30000</v>
      </c>
      <c r="BS1142" s="2206">
        <f t="shared" si="832"/>
        <v>115000</v>
      </c>
      <c r="BT1142" s="2206">
        <f t="shared" si="866"/>
        <v>655500</v>
      </c>
      <c r="BU1142" s="2206">
        <f t="shared" si="867"/>
        <v>228000</v>
      </c>
      <c r="BV1142" s="2206">
        <f t="shared" si="868"/>
        <v>256500</v>
      </c>
      <c r="BW1142" s="2206">
        <f t="shared" si="869"/>
        <v>171000</v>
      </c>
      <c r="BX1142" s="2245">
        <f t="shared" si="875"/>
        <v>0</v>
      </c>
      <c r="BY1142" s="2207">
        <f t="shared" si="876"/>
        <v>0</v>
      </c>
      <c r="BZ1142" s="2211">
        <f t="shared" si="871"/>
        <v>0</v>
      </c>
      <c r="CA1142" s="2212">
        <f t="shared" si="872"/>
        <v>0</v>
      </c>
      <c r="CB1142" s="2083"/>
      <c r="CC1142" s="2083"/>
      <c r="CD1142" s="2237"/>
      <c r="CF1142" s="2200"/>
    </row>
    <row r="1143" spans="1:84" s="1974" customFormat="1" ht="18" customHeight="1" outlineLevel="1">
      <c r="A1143" s="2235" t="s">
        <v>5057</v>
      </c>
      <c r="B1143" s="2235" t="b">
        <v>1</v>
      </c>
      <c r="C1143" s="2201"/>
      <c r="D1143" s="2236" t="s">
        <v>3885</v>
      </c>
      <c r="E1143" s="2243" t="s">
        <v>5058</v>
      </c>
      <c r="F1143" s="2204" t="s">
        <v>449</v>
      </c>
      <c r="G1143" s="2244">
        <v>2.9</v>
      </c>
      <c r="H1143" s="2206">
        <v>8410</v>
      </c>
      <c r="I1143" s="2206">
        <v>21160</v>
      </c>
      <c r="J1143" s="2206"/>
      <c r="K1143" s="2206">
        <f t="shared" si="870"/>
        <v>29570</v>
      </c>
      <c r="L1143" s="2206">
        <f t="shared" si="842"/>
        <v>85753</v>
      </c>
      <c r="M1143" s="2206">
        <f t="shared" si="843"/>
        <v>24389</v>
      </c>
      <c r="N1143" s="2206">
        <f t="shared" si="844"/>
        <v>61364</v>
      </c>
      <c r="O1143" s="2206">
        <f t="shared" si="845"/>
        <v>0</v>
      </c>
      <c r="P1143" s="2244">
        <v>2.9</v>
      </c>
      <c r="Q1143" s="2206">
        <v>8410</v>
      </c>
      <c r="R1143" s="2206">
        <v>21160</v>
      </c>
      <c r="S1143" s="2206"/>
      <c r="T1143" s="2206">
        <f t="shared" si="827"/>
        <v>29570</v>
      </c>
      <c r="U1143" s="2206">
        <f t="shared" si="846"/>
        <v>85753</v>
      </c>
      <c r="V1143" s="2206">
        <f t="shared" si="847"/>
        <v>24389</v>
      </c>
      <c r="W1143" s="2206">
        <f t="shared" si="848"/>
        <v>61364</v>
      </c>
      <c r="X1143" s="2206">
        <f t="shared" si="849"/>
        <v>0</v>
      </c>
      <c r="Y1143" s="2245">
        <f t="shared" si="835"/>
        <v>0</v>
      </c>
      <c r="Z1143" s="2207">
        <f t="shared" si="836"/>
        <v>0</v>
      </c>
      <c r="AA1143" s="2245">
        <v>2.9</v>
      </c>
      <c r="AB1143" s="2206">
        <v>25000</v>
      </c>
      <c r="AC1143" s="2206">
        <v>25000</v>
      </c>
      <c r="AD1143" s="2206">
        <v>15000</v>
      </c>
      <c r="AE1143" s="2206">
        <f t="shared" si="828"/>
        <v>65000</v>
      </c>
      <c r="AF1143" s="2206">
        <f t="shared" si="850"/>
        <v>188500</v>
      </c>
      <c r="AG1143" s="2206">
        <f t="shared" si="851"/>
        <v>72500</v>
      </c>
      <c r="AH1143" s="2206">
        <f t="shared" si="852"/>
        <v>72500</v>
      </c>
      <c r="AI1143" s="2207">
        <f t="shared" si="853"/>
        <v>43500</v>
      </c>
      <c r="AJ1143" s="2246">
        <v>2.9</v>
      </c>
      <c r="AK1143" s="2075">
        <v>25000</v>
      </c>
      <c r="AL1143" s="2075">
        <v>25000</v>
      </c>
      <c r="AM1143" s="2075">
        <v>15000</v>
      </c>
      <c r="AN1143" s="2206">
        <f t="shared" si="829"/>
        <v>65000</v>
      </c>
      <c r="AO1143" s="2206">
        <f t="shared" si="854"/>
        <v>188500</v>
      </c>
      <c r="AP1143" s="2206">
        <f t="shared" si="855"/>
        <v>72500</v>
      </c>
      <c r="AQ1143" s="2206">
        <f t="shared" si="856"/>
        <v>72500</v>
      </c>
      <c r="AR1143" s="2206">
        <f t="shared" si="857"/>
        <v>43500</v>
      </c>
      <c r="AS1143" s="2245">
        <v>2.9</v>
      </c>
      <c r="AT1143" s="2075">
        <v>25000</v>
      </c>
      <c r="AU1143" s="2075">
        <v>25000</v>
      </c>
      <c r="AV1143" s="2075">
        <v>15000</v>
      </c>
      <c r="AW1143" s="2206">
        <f t="shared" si="830"/>
        <v>65000</v>
      </c>
      <c r="AX1143" s="2206">
        <f t="shared" si="858"/>
        <v>188500</v>
      </c>
      <c r="AY1143" s="2206">
        <f t="shared" si="859"/>
        <v>72500</v>
      </c>
      <c r="AZ1143" s="2206">
        <f t="shared" si="860"/>
        <v>72500</v>
      </c>
      <c r="BA1143" s="2206">
        <f t="shared" si="861"/>
        <v>43500</v>
      </c>
      <c r="BB1143" s="2245">
        <f t="shared" si="873"/>
        <v>0</v>
      </c>
      <c r="BC1143" s="2207">
        <f t="shared" si="874"/>
        <v>0</v>
      </c>
      <c r="BD1143" s="2245">
        <f t="shared" si="825"/>
        <v>0</v>
      </c>
      <c r="BE1143" s="2207">
        <f t="shared" si="826"/>
        <v>0</v>
      </c>
      <c r="BF1143" s="2246">
        <v>2.9</v>
      </c>
      <c r="BG1143" s="2075">
        <v>25000</v>
      </c>
      <c r="BH1143" s="2075">
        <v>25000</v>
      </c>
      <c r="BI1143" s="2075">
        <v>15000</v>
      </c>
      <c r="BJ1143" s="2206">
        <f t="shared" si="831"/>
        <v>65000</v>
      </c>
      <c r="BK1143" s="2206">
        <f t="shared" si="862"/>
        <v>188500</v>
      </c>
      <c r="BL1143" s="2206">
        <f t="shared" si="863"/>
        <v>72500</v>
      </c>
      <c r="BM1143" s="2206">
        <f t="shared" si="864"/>
        <v>72500</v>
      </c>
      <c r="BN1143" s="2206">
        <f t="shared" si="865"/>
        <v>43500</v>
      </c>
      <c r="BO1143" s="2245">
        <v>2.9</v>
      </c>
      <c r="BP1143" s="2075">
        <v>25000</v>
      </c>
      <c r="BQ1143" s="2075">
        <v>25000</v>
      </c>
      <c r="BR1143" s="2075">
        <v>15000</v>
      </c>
      <c r="BS1143" s="2206">
        <f t="shared" si="832"/>
        <v>65000</v>
      </c>
      <c r="BT1143" s="2206">
        <f t="shared" si="866"/>
        <v>188500</v>
      </c>
      <c r="BU1143" s="2206">
        <f t="shared" si="867"/>
        <v>72500</v>
      </c>
      <c r="BV1143" s="2206">
        <f t="shared" si="868"/>
        <v>72500</v>
      </c>
      <c r="BW1143" s="2206">
        <f t="shared" si="869"/>
        <v>43500</v>
      </c>
      <c r="BX1143" s="2245">
        <f t="shared" si="875"/>
        <v>0</v>
      </c>
      <c r="BY1143" s="2207">
        <f t="shared" si="876"/>
        <v>0</v>
      </c>
      <c r="BZ1143" s="2211">
        <f t="shared" si="871"/>
        <v>0</v>
      </c>
      <c r="CA1143" s="2212">
        <f t="shared" si="872"/>
        <v>0</v>
      </c>
      <c r="CB1143" s="2083"/>
      <c r="CC1143" s="2083"/>
      <c r="CD1143" s="2237"/>
      <c r="CF1143" s="2200"/>
    </row>
    <row r="1144" spans="1:84" s="1974" customFormat="1" ht="18" customHeight="1" outlineLevel="1">
      <c r="A1144" s="2235" t="s">
        <v>5059</v>
      </c>
      <c r="B1144" s="2235" t="b">
        <v>1</v>
      </c>
      <c r="C1144" s="2201"/>
      <c r="D1144" s="2236" t="s">
        <v>4592</v>
      </c>
      <c r="E1144" s="2243" t="s">
        <v>5060</v>
      </c>
      <c r="F1144" s="2204" t="s">
        <v>449</v>
      </c>
      <c r="G1144" s="2244">
        <v>2.6</v>
      </c>
      <c r="H1144" s="2206">
        <v>10610</v>
      </c>
      <c r="I1144" s="2206">
        <v>11740</v>
      </c>
      <c r="J1144" s="2206"/>
      <c r="K1144" s="2206">
        <f t="shared" si="870"/>
        <v>22350</v>
      </c>
      <c r="L1144" s="2206">
        <f t="shared" si="842"/>
        <v>58110</v>
      </c>
      <c r="M1144" s="2206">
        <f t="shared" si="843"/>
        <v>27586</v>
      </c>
      <c r="N1144" s="2206">
        <f t="shared" si="844"/>
        <v>30524</v>
      </c>
      <c r="O1144" s="2206">
        <f t="shared" si="845"/>
        <v>0</v>
      </c>
      <c r="P1144" s="2244">
        <v>2.6</v>
      </c>
      <c r="Q1144" s="2206">
        <v>10610</v>
      </c>
      <c r="R1144" s="2206">
        <v>11740</v>
      </c>
      <c r="S1144" s="2206"/>
      <c r="T1144" s="2206">
        <f t="shared" si="827"/>
        <v>22350</v>
      </c>
      <c r="U1144" s="2206">
        <f t="shared" si="846"/>
        <v>58110</v>
      </c>
      <c r="V1144" s="2206">
        <f t="shared" si="847"/>
        <v>27586</v>
      </c>
      <c r="W1144" s="2206">
        <f t="shared" si="848"/>
        <v>30524</v>
      </c>
      <c r="X1144" s="2206">
        <f t="shared" si="849"/>
        <v>0</v>
      </c>
      <c r="Y1144" s="2245">
        <f t="shared" si="835"/>
        <v>0</v>
      </c>
      <c r="Z1144" s="2207">
        <f t="shared" si="836"/>
        <v>0</v>
      </c>
      <c r="AA1144" s="2245">
        <v>2.6</v>
      </c>
      <c r="AB1144" s="2206">
        <v>15000</v>
      </c>
      <c r="AC1144" s="2206">
        <v>10000</v>
      </c>
      <c r="AD1144" s="2206">
        <v>15000</v>
      </c>
      <c r="AE1144" s="2206">
        <f t="shared" si="828"/>
        <v>40000</v>
      </c>
      <c r="AF1144" s="2206">
        <f t="shared" si="850"/>
        <v>104000</v>
      </c>
      <c r="AG1144" s="2206">
        <f t="shared" si="851"/>
        <v>39000</v>
      </c>
      <c r="AH1144" s="2206">
        <f t="shared" si="852"/>
        <v>26000</v>
      </c>
      <c r="AI1144" s="2207">
        <f t="shared" si="853"/>
        <v>39000</v>
      </c>
      <c r="AJ1144" s="2246">
        <v>2.6</v>
      </c>
      <c r="AK1144" s="2075">
        <v>15000</v>
      </c>
      <c r="AL1144" s="2075">
        <v>10000</v>
      </c>
      <c r="AM1144" s="2075">
        <v>15000</v>
      </c>
      <c r="AN1144" s="2206">
        <f t="shared" si="829"/>
        <v>40000</v>
      </c>
      <c r="AO1144" s="2206">
        <f t="shared" si="854"/>
        <v>104000</v>
      </c>
      <c r="AP1144" s="2206">
        <f t="shared" si="855"/>
        <v>39000</v>
      </c>
      <c r="AQ1144" s="2206">
        <f t="shared" si="856"/>
        <v>26000</v>
      </c>
      <c r="AR1144" s="2206">
        <f t="shared" si="857"/>
        <v>39000</v>
      </c>
      <c r="AS1144" s="2245">
        <v>2.6</v>
      </c>
      <c r="AT1144" s="2075">
        <v>15000</v>
      </c>
      <c r="AU1144" s="2075">
        <v>10000</v>
      </c>
      <c r="AV1144" s="2075">
        <v>15000</v>
      </c>
      <c r="AW1144" s="2206">
        <f t="shared" si="830"/>
        <v>40000</v>
      </c>
      <c r="AX1144" s="2206">
        <f t="shared" si="858"/>
        <v>104000</v>
      </c>
      <c r="AY1144" s="2206">
        <f t="shared" si="859"/>
        <v>39000</v>
      </c>
      <c r="AZ1144" s="2206">
        <f t="shared" si="860"/>
        <v>26000</v>
      </c>
      <c r="BA1144" s="2206">
        <f t="shared" si="861"/>
        <v>39000</v>
      </c>
      <c r="BB1144" s="2245">
        <f t="shared" si="873"/>
        <v>0</v>
      </c>
      <c r="BC1144" s="2207">
        <f t="shared" si="874"/>
        <v>0</v>
      </c>
      <c r="BD1144" s="2245">
        <f t="shared" si="825"/>
        <v>0</v>
      </c>
      <c r="BE1144" s="2207">
        <f t="shared" si="826"/>
        <v>0</v>
      </c>
      <c r="BF1144" s="2246">
        <v>2.6</v>
      </c>
      <c r="BG1144" s="2075">
        <v>15000</v>
      </c>
      <c r="BH1144" s="2075">
        <v>10000</v>
      </c>
      <c r="BI1144" s="2075">
        <v>15000</v>
      </c>
      <c r="BJ1144" s="2206">
        <f t="shared" si="831"/>
        <v>40000</v>
      </c>
      <c r="BK1144" s="2206">
        <f t="shared" si="862"/>
        <v>104000</v>
      </c>
      <c r="BL1144" s="2206">
        <f t="shared" si="863"/>
        <v>39000</v>
      </c>
      <c r="BM1144" s="2206">
        <f t="shared" si="864"/>
        <v>26000</v>
      </c>
      <c r="BN1144" s="2206">
        <f t="shared" si="865"/>
        <v>39000</v>
      </c>
      <c r="BO1144" s="2245">
        <v>2.6</v>
      </c>
      <c r="BP1144" s="2075">
        <v>15000</v>
      </c>
      <c r="BQ1144" s="2075">
        <v>10000</v>
      </c>
      <c r="BR1144" s="2075">
        <v>15000</v>
      </c>
      <c r="BS1144" s="2206">
        <f t="shared" si="832"/>
        <v>40000</v>
      </c>
      <c r="BT1144" s="2206">
        <f t="shared" si="866"/>
        <v>104000</v>
      </c>
      <c r="BU1144" s="2206">
        <f t="shared" si="867"/>
        <v>39000</v>
      </c>
      <c r="BV1144" s="2206">
        <f t="shared" si="868"/>
        <v>26000</v>
      </c>
      <c r="BW1144" s="2206">
        <f t="shared" si="869"/>
        <v>39000</v>
      </c>
      <c r="BX1144" s="2245">
        <f t="shared" si="875"/>
        <v>0</v>
      </c>
      <c r="BY1144" s="2207">
        <f t="shared" si="876"/>
        <v>0</v>
      </c>
      <c r="BZ1144" s="2211">
        <f t="shared" si="871"/>
        <v>0</v>
      </c>
      <c r="CA1144" s="2212">
        <f t="shared" si="872"/>
        <v>0</v>
      </c>
      <c r="CB1144" s="2083"/>
      <c r="CC1144" s="2083"/>
      <c r="CD1144" s="2237"/>
      <c r="CF1144" s="2200"/>
    </row>
    <row r="1145" spans="1:84" s="1974" customFormat="1" ht="18" customHeight="1" outlineLevel="1">
      <c r="A1145" s="2235" t="s">
        <v>5061</v>
      </c>
      <c r="B1145" s="2235" t="b">
        <v>1</v>
      </c>
      <c r="C1145" s="2201"/>
      <c r="D1145" s="2236" t="s">
        <v>4586</v>
      </c>
      <c r="E1145" s="2243" t="s">
        <v>4587</v>
      </c>
      <c r="F1145" s="2204" t="s">
        <v>154</v>
      </c>
      <c r="G1145" s="2244">
        <v>2</v>
      </c>
      <c r="H1145" s="2206">
        <v>9570</v>
      </c>
      <c r="I1145" s="2206">
        <v>13790</v>
      </c>
      <c r="J1145" s="2206"/>
      <c r="K1145" s="2206">
        <f t="shared" si="870"/>
        <v>23360</v>
      </c>
      <c r="L1145" s="2206">
        <f t="shared" si="842"/>
        <v>46720</v>
      </c>
      <c r="M1145" s="2206">
        <f t="shared" si="843"/>
        <v>19140</v>
      </c>
      <c r="N1145" s="2206">
        <f t="shared" si="844"/>
        <v>27580</v>
      </c>
      <c r="O1145" s="2206">
        <f t="shared" si="845"/>
        <v>0</v>
      </c>
      <c r="P1145" s="2244">
        <v>2</v>
      </c>
      <c r="Q1145" s="2206">
        <v>9570</v>
      </c>
      <c r="R1145" s="2206">
        <v>13790</v>
      </c>
      <c r="S1145" s="2206"/>
      <c r="T1145" s="2206">
        <f t="shared" si="827"/>
        <v>23360</v>
      </c>
      <c r="U1145" s="2206">
        <f t="shared" si="846"/>
        <v>46720</v>
      </c>
      <c r="V1145" s="2206">
        <f t="shared" si="847"/>
        <v>19140</v>
      </c>
      <c r="W1145" s="2206">
        <f t="shared" si="848"/>
        <v>27580</v>
      </c>
      <c r="X1145" s="2206">
        <f t="shared" si="849"/>
        <v>0</v>
      </c>
      <c r="Y1145" s="2244">
        <f t="shared" si="835"/>
        <v>0</v>
      </c>
      <c r="Z1145" s="2207">
        <f t="shared" si="836"/>
        <v>0</v>
      </c>
      <c r="AA1145" s="2244">
        <v>2</v>
      </c>
      <c r="AB1145" s="2206">
        <v>35000</v>
      </c>
      <c r="AC1145" s="2206">
        <v>25000</v>
      </c>
      <c r="AD1145" s="2206">
        <v>15000</v>
      </c>
      <c r="AE1145" s="2206">
        <f t="shared" si="828"/>
        <v>75000</v>
      </c>
      <c r="AF1145" s="2206">
        <f t="shared" si="850"/>
        <v>150000</v>
      </c>
      <c r="AG1145" s="2206">
        <f t="shared" si="851"/>
        <v>70000</v>
      </c>
      <c r="AH1145" s="2206">
        <f t="shared" si="852"/>
        <v>50000</v>
      </c>
      <c r="AI1145" s="2207">
        <f t="shared" si="853"/>
        <v>30000</v>
      </c>
      <c r="AJ1145" s="2246">
        <v>2</v>
      </c>
      <c r="AK1145" s="2075">
        <v>35000</v>
      </c>
      <c r="AL1145" s="2075">
        <v>25000</v>
      </c>
      <c r="AM1145" s="2075">
        <v>15000</v>
      </c>
      <c r="AN1145" s="2206">
        <f t="shared" si="829"/>
        <v>75000</v>
      </c>
      <c r="AO1145" s="2206">
        <f t="shared" si="854"/>
        <v>150000</v>
      </c>
      <c r="AP1145" s="2206">
        <f t="shared" si="855"/>
        <v>70000</v>
      </c>
      <c r="AQ1145" s="2206">
        <f t="shared" si="856"/>
        <v>50000</v>
      </c>
      <c r="AR1145" s="2206">
        <f t="shared" si="857"/>
        <v>30000</v>
      </c>
      <c r="AS1145" s="2244">
        <v>2</v>
      </c>
      <c r="AT1145" s="2075">
        <v>35000</v>
      </c>
      <c r="AU1145" s="2075">
        <v>25000</v>
      </c>
      <c r="AV1145" s="2075">
        <v>15000</v>
      </c>
      <c r="AW1145" s="2206">
        <f t="shared" si="830"/>
        <v>75000</v>
      </c>
      <c r="AX1145" s="2206">
        <f t="shared" si="858"/>
        <v>150000</v>
      </c>
      <c r="AY1145" s="2206">
        <f t="shared" si="859"/>
        <v>70000</v>
      </c>
      <c r="AZ1145" s="2206">
        <f t="shared" si="860"/>
        <v>50000</v>
      </c>
      <c r="BA1145" s="2206">
        <f t="shared" si="861"/>
        <v>30000</v>
      </c>
      <c r="BB1145" s="2244">
        <f t="shared" si="873"/>
        <v>0</v>
      </c>
      <c r="BC1145" s="2207">
        <f t="shared" si="874"/>
        <v>0</v>
      </c>
      <c r="BD1145" s="2244">
        <f t="shared" si="825"/>
        <v>0</v>
      </c>
      <c r="BE1145" s="2207">
        <f t="shared" si="826"/>
        <v>0</v>
      </c>
      <c r="BF1145" s="2246">
        <v>2</v>
      </c>
      <c r="BG1145" s="2075">
        <v>35000</v>
      </c>
      <c r="BH1145" s="2075">
        <v>25000</v>
      </c>
      <c r="BI1145" s="2075">
        <v>15000</v>
      </c>
      <c r="BJ1145" s="2206">
        <f t="shared" si="831"/>
        <v>75000</v>
      </c>
      <c r="BK1145" s="2206">
        <f t="shared" si="862"/>
        <v>150000</v>
      </c>
      <c r="BL1145" s="2206">
        <f t="shared" si="863"/>
        <v>70000</v>
      </c>
      <c r="BM1145" s="2206">
        <f t="shared" si="864"/>
        <v>50000</v>
      </c>
      <c r="BN1145" s="2206">
        <f t="shared" si="865"/>
        <v>30000</v>
      </c>
      <c r="BO1145" s="2244">
        <v>2</v>
      </c>
      <c r="BP1145" s="2075">
        <v>35000</v>
      </c>
      <c r="BQ1145" s="2075">
        <v>25000</v>
      </c>
      <c r="BR1145" s="2075">
        <v>15000</v>
      </c>
      <c r="BS1145" s="2206">
        <f t="shared" si="832"/>
        <v>75000</v>
      </c>
      <c r="BT1145" s="2206">
        <f t="shared" si="866"/>
        <v>150000</v>
      </c>
      <c r="BU1145" s="2206">
        <f t="shared" si="867"/>
        <v>70000</v>
      </c>
      <c r="BV1145" s="2206">
        <f t="shared" si="868"/>
        <v>50000</v>
      </c>
      <c r="BW1145" s="2206">
        <f t="shared" si="869"/>
        <v>30000</v>
      </c>
      <c r="BX1145" s="2244">
        <f t="shared" si="875"/>
        <v>0</v>
      </c>
      <c r="BY1145" s="2207">
        <f t="shared" si="876"/>
        <v>0</v>
      </c>
      <c r="BZ1145" s="2211">
        <f t="shared" si="871"/>
        <v>0</v>
      </c>
      <c r="CA1145" s="2212">
        <f t="shared" si="872"/>
        <v>0</v>
      </c>
      <c r="CB1145" s="2083"/>
      <c r="CC1145" s="2083"/>
      <c r="CD1145" s="2237"/>
      <c r="CF1145" s="2200"/>
    </row>
    <row r="1146" spans="1:84" s="1974" customFormat="1" ht="18" customHeight="1" outlineLevel="1">
      <c r="B1146" s="2235"/>
      <c r="C1146" s="2201"/>
      <c r="D1146" s="2232" t="s">
        <v>5062</v>
      </c>
      <c r="E1146" s="2243"/>
      <c r="F1146" s="2204"/>
      <c r="G1146" s="2244"/>
      <c r="H1146" s="2206"/>
      <c r="I1146" s="2206"/>
      <c r="J1146" s="2206"/>
      <c r="K1146" s="2206">
        <f t="shared" si="870"/>
        <v>0</v>
      </c>
      <c r="L1146" s="2206">
        <f t="shared" si="842"/>
        <v>0</v>
      </c>
      <c r="M1146" s="2206">
        <f t="shared" si="843"/>
        <v>0</v>
      </c>
      <c r="N1146" s="2206">
        <f t="shared" si="844"/>
        <v>0</v>
      </c>
      <c r="O1146" s="2206">
        <f t="shared" si="845"/>
        <v>0</v>
      </c>
      <c r="P1146" s="2244"/>
      <c r="Q1146" s="2206"/>
      <c r="R1146" s="2206"/>
      <c r="S1146" s="2206"/>
      <c r="T1146" s="2206">
        <f t="shared" si="827"/>
        <v>0</v>
      </c>
      <c r="U1146" s="2206">
        <f t="shared" si="846"/>
        <v>0</v>
      </c>
      <c r="V1146" s="2206">
        <f t="shared" si="847"/>
        <v>0</v>
      </c>
      <c r="W1146" s="2206">
        <f t="shared" si="848"/>
        <v>0</v>
      </c>
      <c r="X1146" s="2206">
        <f t="shared" si="849"/>
        <v>0</v>
      </c>
      <c r="Y1146" s="2244">
        <f t="shared" si="835"/>
        <v>0</v>
      </c>
      <c r="Z1146" s="2207">
        <f t="shared" si="836"/>
        <v>0</v>
      </c>
      <c r="AA1146" s="2244">
        <v>0</v>
      </c>
      <c r="AB1146" s="2206"/>
      <c r="AC1146" s="2206"/>
      <c r="AD1146" s="2206"/>
      <c r="AE1146" s="2206">
        <f t="shared" si="828"/>
        <v>0</v>
      </c>
      <c r="AF1146" s="2206">
        <f t="shared" si="850"/>
        <v>0</v>
      </c>
      <c r="AG1146" s="2206">
        <f t="shared" si="851"/>
        <v>0</v>
      </c>
      <c r="AH1146" s="2206">
        <f t="shared" si="852"/>
        <v>0</v>
      </c>
      <c r="AI1146" s="2207">
        <f t="shared" si="853"/>
        <v>0</v>
      </c>
      <c r="AJ1146" s="2246">
        <v>0</v>
      </c>
      <c r="AK1146" s="2075"/>
      <c r="AL1146" s="2075"/>
      <c r="AM1146" s="2075"/>
      <c r="AN1146" s="2206">
        <f t="shared" si="829"/>
        <v>0</v>
      </c>
      <c r="AO1146" s="2206">
        <f t="shared" si="854"/>
        <v>0</v>
      </c>
      <c r="AP1146" s="2206">
        <f t="shared" si="855"/>
        <v>0</v>
      </c>
      <c r="AQ1146" s="2206">
        <f t="shared" si="856"/>
        <v>0</v>
      </c>
      <c r="AR1146" s="2206">
        <f t="shared" si="857"/>
        <v>0</v>
      </c>
      <c r="AS1146" s="2244">
        <v>0</v>
      </c>
      <c r="AT1146" s="2075"/>
      <c r="AU1146" s="2075"/>
      <c r="AV1146" s="2075"/>
      <c r="AW1146" s="2206">
        <f t="shared" si="830"/>
        <v>0</v>
      </c>
      <c r="AX1146" s="2206">
        <f t="shared" si="858"/>
        <v>0</v>
      </c>
      <c r="AY1146" s="2206">
        <f t="shared" si="859"/>
        <v>0</v>
      </c>
      <c r="AZ1146" s="2206">
        <f t="shared" si="860"/>
        <v>0</v>
      </c>
      <c r="BA1146" s="2206">
        <f t="shared" si="861"/>
        <v>0</v>
      </c>
      <c r="BB1146" s="2244">
        <f t="shared" si="873"/>
        <v>0</v>
      </c>
      <c r="BC1146" s="2207">
        <f t="shared" si="874"/>
        <v>0</v>
      </c>
      <c r="BD1146" s="2244">
        <f t="shared" si="825"/>
        <v>0</v>
      </c>
      <c r="BE1146" s="2207">
        <f t="shared" si="826"/>
        <v>0</v>
      </c>
      <c r="BF1146" s="2246">
        <v>0</v>
      </c>
      <c r="BG1146" s="2075">
        <v>0</v>
      </c>
      <c r="BH1146" s="2075">
        <v>0</v>
      </c>
      <c r="BI1146" s="2075">
        <v>0</v>
      </c>
      <c r="BJ1146" s="2206">
        <f t="shared" si="831"/>
        <v>0</v>
      </c>
      <c r="BK1146" s="2206">
        <f t="shared" si="862"/>
        <v>0</v>
      </c>
      <c r="BL1146" s="2206">
        <f t="shared" si="863"/>
        <v>0</v>
      </c>
      <c r="BM1146" s="2206">
        <f t="shared" si="864"/>
        <v>0</v>
      </c>
      <c r="BN1146" s="2206">
        <f t="shared" si="865"/>
        <v>0</v>
      </c>
      <c r="BO1146" s="2244">
        <v>0</v>
      </c>
      <c r="BP1146" s="2075">
        <v>0</v>
      </c>
      <c r="BQ1146" s="2075">
        <v>0</v>
      </c>
      <c r="BR1146" s="2075">
        <v>0</v>
      </c>
      <c r="BS1146" s="2206">
        <f t="shared" si="832"/>
        <v>0</v>
      </c>
      <c r="BT1146" s="2206">
        <f t="shared" si="866"/>
        <v>0</v>
      </c>
      <c r="BU1146" s="2206">
        <f t="shared" si="867"/>
        <v>0</v>
      </c>
      <c r="BV1146" s="2206">
        <f t="shared" si="868"/>
        <v>0</v>
      </c>
      <c r="BW1146" s="2206">
        <f t="shared" si="869"/>
        <v>0</v>
      </c>
      <c r="BX1146" s="2244">
        <f t="shared" si="875"/>
        <v>0</v>
      </c>
      <c r="BY1146" s="2207">
        <f t="shared" si="876"/>
        <v>0</v>
      </c>
      <c r="BZ1146" s="2211">
        <f t="shared" si="871"/>
        <v>0</v>
      </c>
      <c r="CA1146" s="2212">
        <f t="shared" si="872"/>
        <v>0</v>
      </c>
      <c r="CB1146" s="2083"/>
      <c r="CC1146" s="2083"/>
      <c r="CD1146" s="2237"/>
      <c r="CF1146" s="2200"/>
    </row>
    <row r="1147" spans="1:84" s="1974" customFormat="1" ht="18" customHeight="1" outlineLevel="1">
      <c r="A1147" s="2235" t="s">
        <v>5063</v>
      </c>
      <c r="B1147" s="2235" t="b">
        <v>1</v>
      </c>
      <c r="C1147" s="2201"/>
      <c r="D1147" s="2236" t="s">
        <v>3925</v>
      </c>
      <c r="E1147" s="2243" t="s">
        <v>3926</v>
      </c>
      <c r="F1147" s="2204" t="s">
        <v>365</v>
      </c>
      <c r="G1147" s="2244">
        <v>31.4</v>
      </c>
      <c r="H1147" s="2206">
        <v>1250</v>
      </c>
      <c r="I1147" s="2206">
        <v>41790</v>
      </c>
      <c r="J1147" s="2206">
        <v>500</v>
      </c>
      <c r="K1147" s="2206">
        <f t="shared" si="870"/>
        <v>43540</v>
      </c>
      <c r="L1147" s="2206">
        <f t="shared" si="842"/>
        <v>1367156</v>
      </c>
      <c r="M1147" s="2206">
        <f t="shared" si="843"/>
        <v>39250</v>
      </c>
      <c r="N1147" s="2206">
        <f t="shared" si="844"/>
        <v>1312206</v>
      </c>
      <c r="O1147" s="2206">
        <f t="shared" si="845"/>
        <v>15700</v>
      </c>
      <c r="P1147" s="2244">
        <v>31.4</v>
      </c>
      <c r="Q1147" s="2206">
        <v>1250</v>
      </c>
      <c r="R1147" s="2206">
        <v>41790</v>
      </c>
      <c r="S1147" s="2206">
        <v>500</v>
      </c>
      <c r="T1147" s="2206">
        <f t="shared" si="827"/>
        <v>43540</v>
      </c>
      <c r="U1147" s="2206">
        <f t="shared" si="846"/>
        <v>1367156</v>
      </c>
      <c r="V1147" s="2206">
        <f t="shared" si="847"/>
        <v>39250</v>
      </c>
      <c r="W1147" s="2206">
        <f t="shared" si="848"/>
        <v>1312206</v>
      </c>
      <c r="X1147" s="2206">
        <f t="shared" si="849"/>
        <v>15700</v>
      </c>
      <c r="Y1147" s="2245">
        <f t="shared" si="835"/>
        <v>0</v>
      </c>
      <c r="Z1147" s="2207">
        <f t="shared" si="836"/>
        <v>0</v>
      </c>
      <c r="AA1147" s="2245">
        <v>31.4</v>
      </c>
      <c r="AB1147" s="2206">
        <v>9500</v>
      </c>
      <c r="AC1147" s="2206">
        <v>45000</v>
      </c>
      <c r="AD1147" s="2206">
        <v>3000</v>
      </c>
      <c r="AE1147" s="2206">
        <f t="shared" si="828"/>
        <v>57500</v>
      </c>
      <c r="AF1147" s="2206">
        <f t="shared" si="850"/>
        <v>1805500</v>
      </c>
      <c r="AG1147" s="2206">
        <f t="shared" si="851"/>
        <v>298300</v>
      </c>
      <c r="AH1147" s="2206">
        <f t="shared" si="852"/>
        <v>1413000</v>
      </c>
      <c r="AI1147" s="2207">
        <f t="shared" si="853"/>
        <v>94200</v>
      </c>
      <c r="AJ1147" s="2246">
        <v>31.4</v>
      </c>
      <c r="AK1147" s="2075">
        <v>9500</v>
      </c>
      <c r="AL1147" s="2075">
        <v>45000</v>
      </c>
      <c r="AM1147" s="2075">
        <v>3000</v>
      </c>
      <c r="AN1147" s="2206">
        <f t="shared" si="829"/>
        <v>57500</v>
      </c>
      <c r="AO1147" s="2206">
        <f t="shared" si="854"/>
        <v>1805500</v>
      </c>
      <c r="AP1147" s="2206">
        <f t="shared" si="855"/>
        <v>298300</v>
      </c>
      <c r="AQ1147" s="2206">
        <f t="shared" si="856"/>
        <v>1413000</v>
      </c>
      <c r="AR1147" s="2206">
        <f t="shared" si="857"/>
        <v>94200</v>
      </c>
      <c r="AS1147" s="2245">
        <v>31.4</v>
      </c>
      <c r="AT1147" s="2075">
        <v>9500</v>
      </c>
      <c r="AU1147" s="2075">
        <v>45000</v>
      </c>
      <c r="AV1147" s="2075">
        <v>3000</v>
      </c>
      <c r="AW1147" s="2206">
        <f t="shared" si="830"/>
        <v>57500</v>
      </c>
      <c r="AX1147" s="2206">
        <f t="shared" si="858"/>
        <v>1805500</v>
      </c>
      <c r="AY1147" s="2206">
        <f t="shared" si="859"/>
        <v>298300</v>
      </c>
      <c r="AZ1147" s="2206">
        <f t="shared" si="860"/>
        <v>1413000</v>
      </c>
      <c r="BA1147" s="2206">
        <f t="shared" si="861"/>
        <v>94200</v>
      </c>
      <c r="BB1147" s="2245">
        <f t="shared" si="873"/>
        <v>0</v>
      </c>
      <c r="BC1147" s="2207">
        <f t="shared" si="874"/>
        <v>0</v>
      </c>
      <c r="BD1147" s="2245">
        <f t="shared" si="825"/>
        <v>0</v>
      </c>
      <c r="BE1147" s="2207">
        <f t="shared" si="826"/>
        <v>0</v>
      </c>
      <c r="BF1147" s="2246">
        <v>31.4</v>
      </c>
      <c r="BG1147" s="2075">
        <v>9500</v>
      </c>
      <c r="BH1147" s="2075">
        <v>45000</v>
      </c>
      <c r="BI1147" s="2075">
        <v>3000</v>
      </c>
      <c r="BJ1147" s="2206">
        <f t="shared" si="831"/>
        <v>57500</v>
      </c>
      <c r="BK1147" s="2206">
        <f t="shared" si="862"/>
        <v>1805500</v>
      </c>
      <c r="BL1147" s="2206">
        <f t="shared" si="863"/>
        <v>298300</v>
      </c>
      <c r="BM1147" s="2206">
        <f t="shared" si="864"/>
        <v>1413000</v>
      </c>
      <c r="BN1147" s="2206">
        <f t="shared" si="865"/>
        <v>94200</v>
      </c>
      <c r="BO1147" s="2245">
        <v>31.4</v>
      </c>
      <c r="BP1147" s="2075">
        <v>9500</v>
      </c>
      <c r="BQ1147" s="2075">
        <v>45000</v>
      </c>
      <c r="BR1147" s="2075">
        <v>3000</v>
      </c>
      <c r="BS1147" s="2206">
        <f t="shared" si="832"/>
        <v>57500</v>
      </c>
      <c r="BT1147" s="2206">
        <f t="shared" si="866"/>
        <v>1805500</v>
      </c>
      <c r="BU1147" s="2206">
        <f t="shared" si="867"/>
        <v>298300</v>
      </c>
      <c r="BV1147" s="2206">
        <f t="shared" si="868"/>
        <v>1413000</v>
      </c>
      <c r="BW1147" s="2206">
        <f t="shared" si="869"/>
        <v>94200</v>
      </c>
      <c r="BX1147" s="2245">
        <f t="shared" si="875"/>
        <v>0</v>
      </c>
      <c r="BY1147" s="2207">
        <f t="shared" si="876"/>
        <v>0</v>
      </c>
      <c r="BZ1147" s="2211">
        <f t="shared" si="871"/>
        <v>0</v>
      </c>
      <c r="CA1147" s="2212">
        <f t="shared" si="872"/>
        <v>0</v>
      </c>
      <c r="CB1147" s="2083"/>
      <c r="CC1147" s="2083"/>
      <c r="CD1147" s="2237"/>
      <c r="CF1147" s="2200"/>
    </row>
    <row r="1148" spans="1:84" s="1974" customFormat="1" ht="18" customHeight="1" outlineLevel="1">
      <c r="A1148" s="2235" t="s">
        <v>5064</v>
      </c>
      <c r="B1148" s="2235" t="b">
        <v>1</v>
      </c>
      <c r="C1148" s="2201"/>
      <c r="D1148" s="2236" t="s">
        <v>4598</v>
      </c>
      <c r="E1148" s="2243" t="s">
        <v>4599</v>
      </c>
      <c r="F1148" s="2204" t="s">
        <v>365</v>
      </c>
      <c r="G1148" s="2244">
        <v>8.5</v>
      </c>
      <c r="H1148" s="2206">
        <v>4720</v>
      </c>
      <c r="I1148" s="2206">
        <v>18850</v>
      </c>
      <c r="J1148" s="2206"/>
      <c r="K1148" s="2206">
        <f t="shared" si="870"/>
        <v>23570</v>
      </c>
      <c r="L1148" s="2206">
        <f t="shared" si="842"/>
        <v>200345</v>
      </c>
      <c r="M1148" s="2206">
        <f t="shared" si="843"/>
        <v>40120</v>
      </c>
      <c r="N1148" s="2206">
        <f t="shared" si="844"/>
        <v>160225</v>
      </c>
      <c r="O1148" s="2206">
        <f t="shared" si="845"/>
        <v>0</v>
      </c>
      <c r="P1148" s="2244">
        <v>8.5</v>
      </c>
      <c r="Q1148" s="2206">
        <v>4720</v>
      </c>
      <c r="R1148" s="2206">
        <v>18850</v>
      </c>
      <c r="S1148" s="2206"/>
      <c r="T1148" s="2206">
        <f t="shared" si="827"/>
        <v>23570</v>
      </c>
      <c r="U1148" s="2206">
        <f t="shared" si="846"/>
        <v>200345</v>
      </c>
      <c r="V1148" s="2206">
        <f t="shared" si="847"/>
        <v>40120</v>
      </c>
      <c r="W1148" s="2206">
        <f t="shared" si="848"/>
        <v>160225</v>
      </c>
      <c r="X1148" s="2206">
        <f t="shared" si="849"/>
        <v>0</v>
      </c>
      <c r="Y1148" s="2245">
        <f t="shared" si="835"/>
        <v>0</v>
      </c>
      <c r="Z1148" s="2207">
        <f t="shared" si="836"/>
        <v>0</v>
      </c>
      <c r="AA1148" s="2245">
        <v>8.5</v>
      </c>
      <c r="AB1148" s="2206">
        <v>9500</v>
      </c>
      <c r="AC1148" s="2206">
        <v>45000</v>
      </c>
      <c r="AD1148" s="2206">
        <v>3000</v>
      </c>
      <c r="AE1148" s="2206">
        <f t="shared" si="828"/>
        <v>57500</v>
      </c>
      <c r="AF1148" s="2206">
        <f t="shared" si="850"/>
        <v>488750</v>
      </c>
      <c r="AG1148" s="2206">
        <f t="shared" si="851"/>
        <v>80750</v>
      </c>
      <c r="AH1148" s="2206">
        <f t="shared" si="852"/>
        <v>382500</v>
      </c>
      <c r="AI1148" s="2207">
        <f t="shared" si="853"/>
        <v>25500</v>
      </c>
      <c r="AJ1148" s="2246">
        <v>8.5</v>
      </c>
      <c r="AK1148" s="2075">
        <v>9500</v>
      </c>
      <c r="AL1148" s="2075">
        <v>45000</v>
      </c>
      <c r="AM1148" s="2075">
        <v>3000</v>
      </c>
      <c r="AN1148" s="2206">
        <f t="shared" si="829"/>
        <v>57500</v>
      </c>
      <c r="AO1148" s="2206">
        <f t="shared" si="854"/>
        <v>488750</v>
      </c>
      <c r="AP1148" s="2206">
        <f t="shared" si="855"/>
        <v>80750</v>
      </c>
      <c r="AQ1148" s="2206">
        <f t="shared" si="856"/>
        <v>382500</v>
      </c>
      <c r="AR1148" s="2206">
        <f t="shared" si="857"/>
        <v>25500</v>
      </c>
      <c r="AS1148" s="2245">
        <v>8.5</v>
      </c>
      <c r="AT1148" s="2075">
        <v>9500</v>
      </c>
      <c r="AU1148" s="2075">
        <v>45000</v>
      </c>
      <c r="AV1148" s="2075">
        <v>3000</v>
      </c>
      <c r="AW1148" s="2206">
        <f t="shared" si="830"/>
        <v>57500</v>
      </c>
      <c r="AX1148" s="2206">
        <f t="shared" si="858"/>
        <v>488750</v>
      </c>
      <c r="AY1148" s="2206">
        <f t="shared" si="859"/>
        <v>80750</v>
      </c>
      <c r="AZ1148" s="2206">
        <f t="shared" si="860"/>
        <v>382500</v>
      </c>
      <c r="BA1148" s="2206">
        <f t="shared" si="861"/>
        <v>25500</v>
      </c>
      <c r="BB1148" s="2245">
        <f t="shared" si="873"/>
        <v>0</v>
      </c>
      <c r="BC1148" s="2207">
        <f t="shared" si="874"/>
        <v>0</v>
      </c>
      <c r="BD1148" s="2245">
        <f t="shared" ref="BD1148:BD1211" si="877">AS1148-AA1148</f>
        <v>0</v>
      </c>
      <c r="BE1148" s="2207">
        <f t="shared" ref="BE1148:BE1211" si="878">+AX1148-AF1148</f>
        <v>0</v>
      </c>
      <c r="BF1148" s="2246">
        <v>8.5</v>
      </c>
      <c r="BG1148" s="2075">
        <v>9500</v>
      </c>
      <c r="BH1148" s="2075">
        <v>45000</v>
      </c>
      <c r="BI1148" s="2075">
        <v>3000</v>
      </c>
      <c r="BJ1148" s="2206">
        <f t="shared" si="831"/>
        <v>57500</v>
      </c>
      <c r="BK1148" s="2206">
        <f t="shared" si="862"/>
        <v>488750</v>
      </c>
      <c r="BL1148" s="2206">
        <f t="shared" si="863"/>
        <v>80750</v>
      </c>
      <c r="BM1148" s="2206">
        <f t="shared" si="864"/>
        <v>382500</v>
      </c>
      <c r="BN1148" s="2206">
        <f t="shared" si="865"/>
        <v>25500</v>
      </c>
      <c r="BO1148" s="2245">
        <v>8.5</v>
      </c>
      <c r="BP1148" s="2075">
        <v>9500</v>
      </c>
      <c r="BQ1148" s="2075">
        <v>45000</v>
      </c>
      <c r="BR1148" s="2075">
        <v>3000</v>
      </c>
      <c r="BS1148" s="2206">
        <f t="shared" si="832"/>
        <v>57500</v>
      </c>
      <c r="BT1148" s="2206">
        <f t="shared" si="866"/>
        <v>488750</v>
      </c>
      <c r="BU1148" s="2206">
        <f t="shared" si="867"/>
        <v>80750</v>
      </c>
      <c r="BV1148" s="2206">
        <f t="shared" si="868"/>
        <v>382500</v>
      </c>
      <c r="BW1148" s="2206">
        <f t="shared" si="869"/>
        <v>25500</v>
      </c>
      <c r="BX1148" s="2245">
        <f t="shared" si="875"/>
        <v>0</v>
      </c>
      <c r="BY1148" s="2207">
        <f t="shared" si="876"/>
        <v>0</v>
      </c>
      <c r="BZ1148" s="2211">
        <f t="shared" si="871"/>
        <v>0</v>
      </c>
      <c r="CA1148" s="2212">
        <f t="shared" si="872"/>
        <v>0</v>
      </c>
      <c r="CB1148" s="2083"/>
      <c r="CC1148" s="2083"/>
      <c r="CD1148" s="2237"/>
      <c r="CF1148" s="2200"/>
    </row>
    <row r="1149" spans="1:84" s="1974" customFormat="1" ht="18" customHeight="1" outlineLevel="1">
      <c r="A1149" s="2235" t="s">
        <v>5065</v>
      </c>
      <c r="B1149" s="2235" t="b">
        <v>1</v>
      </c>
      <c r="C1149" s="2201"/>
      <c r="D1149" s="2236" t="s">
        <v>3930</v>
      </c>
      <c r="E1149" s="2243" t="s">
        <v>4601</v>
      </c>
      <c r="F1149" s="2204" t="s">
        <v>365</v>
      </c>
      <c r="G1149" s="2244">
        <v>5.9</v>
      </c>
      <c r="H1149" s="2206">
        <v>1250</v>
      </c>
      <c r="I1149" s="2206">
        <v>41790</v>
      </c>
      <c r="J1149" s="2206">
        <v>500</v>
      </c>
      <c r="K1149" s="2206">
        <f t="shared" si="870"/>
        <v>43540</v>
      </c>
      <c r="L1149" s="2206">
        <f t="shared" si="842"/>
        <v>256886</v>
      </c>
      <c r="M1149" s="2206">
        <f t="shared" si="843"/>
        <v>7375</v>
      </c>
      <c r="N1149" s="2206">
        <f t="shared" si="844"/>
        <v>246561</v>
      </c>
      <c r="O1149" s="2206">
        <f t="shared" si="845"/>
        <v>2950</v>
      </c>
      <c r="P1149" s="2244">
        <v>5.9</v>
      </c>
      <c r="Q1149" s="2206">
        <v>1250</v>
      </c>
      <c r="R1149" s="2206">
        <v>41790</v>
      </c>
      <c r="S1149" s="2206">
        <v>500</v>
      </c>
      <c r="T1149" s="2206">
        <f t="shared" si="827"/>
        <v>43540</v>
      </c>
      <c r="U1149" s="2206">
        <f t="shared" si="846"/>
        <v>256886</v>
      </c>
      <c r="V1149" s="2206">
        <f t="shared" si="847"/>
        <v>7375</v>
      </c>
      <c r="W1149" s="2206">
        <f t="shared" si="848"/>
        <v>246561</v>
      </c>
      <c r="X1149" s="2206">
        <f t="shared" si="849"/>
        <v>2950</v>
      </c>
      <c r="Y1149" s="2245">
        <f t="shared" si="835"/>
        <v>0</v>
      </c>
      <c r="Z1149" s="2207">
        <f t="shared" si="836"/>
        <v>0</v>
      </c>
      <c r="AA1149" s="2245">
        <v>5.9</v>
      </c>
      <c r="AB1149" s="2206">
        <v>9500</v>
      </c>
      <c r="AC1149" s="2206">
        <v>45000</v>
      </c>
      <c r="AD1149" s="2206">
        <v>3000</v>
      </c>
      <c r="AE1149" s="2206">
        <f t="shared" si="828"/>
        <v>57500</v>
      </c>
      <c r="AF1149" s="2206">
        <f t="shared" si="850"/>
        <v>339250</v>
      </c>
      <c r="AG1149" s="2206">
        <f t="shared" si="851"/>
        <v>56050</v>
      </c>
      <c r="AH1149" s="2206">
        <f t="shared" si="852"/>
        <v>265500</v>
      </c>
      <c r="AI1149" s="2207">
        <f t="shared" si="853"/>
        <v>17700</v>
      </c>
      <c r="AJ1149" s="2246">
        <v>5.9</v>
      </c>
      <c r="AK1149" s="2075">
        <v>9500</v>
      </c>
      <c r="AL1149" s="2075">
        <v>45000</v>
      </c>
      <c r="AM1149" s="2075">
        <v>3000</v>
      </c>
      <c r="AN1149" s="2206">
        <f t="shared" si="829"/>
        <v>57500</v>
      </c>
      <c r="AO1149" s="2206">
        <f t="shared" si="854"/>
        <v>339250</v>
      </c>
      <c r="AP1149" s="2206">
        <f t="shared" si="855"/>
        <v>56050</v>
      </c>
      <c r="AQ1149" s="2206">
        <f t="shared" si="856"/>
        <v>265500</v>
      </c>
      <c r="AR1149" s="2206">
        <f t="shared" si="857"/>
        <v>17700</v>
      </c>
      <c r="AS1149" s="2245">
        <v>5.9</v>
      </c>
      <c r="AT1149" s="2075">
        <v>9500</v>
      </c>
      <c r="AU1149" s="2075">
        <v>45000</v>
      </c>
      <c r="AV1149" s="2075">
        <v>3000</v>
      </c>
      <c r="AW1149" s="2206">
        <f t="shared" si="830"/>
        <v>57500</v>
      </c>
      <c r="AX1149" s="2206">
        <f t="shared" si="858"/>
        <v>339250</v>
      </c>
      <c r="AY1149" s="2206">
        <f t="shared" si="859"/>
        <v>56050</v>
      </c>
      <c r="AZ1149" s="2206">
        <f t="shared" si="860"/>
        <v>265500</v>
      </c>
      <c r="BA1149" s="2206">
        <f t="shared" si="861"/>
        <v>17700</v>
      </c>
      <c r="BB1149" s="2245">
        <f t="shared" si="873"/>
        <v>0</v>
      </c>
      <c r="BC1149" s="2207">
        <f t="shared" si="874"/>
        <v>0</v>
      </c>
      <c r="BD1149" s="2245">
        <f t="shared" si="877"/>
        <v>0</v>
      </c>
      <c r="BE1149" s="2207">
        <f t="shared" si="878"/>
        <v>0</v>
      </c>
      <c r="BF1149" s="2246">
        <v>5.9</v>
      </c>
      <c r="BG1149" s="2075">
        <v>9500</v>
      </c>
      <c r="BH1149" s="2075">
        <v>45000</v>
      </c>
      <c r="BI1149" s="2075">
        <v>3000</v>
      </c>
      <c r="BJ1149" s="2206">
        <f t="shared" si="831"/>
        <v>57500</v>
      </c>
      <c r="BK1149" s="2206">
        <f t="shared" si="862"/>
        <v>339250</v>
      </c>
      <c r="BL1149" s="2206">
        <f t="shared" si="863"/>
        <v>56050</v>
      </c>
      <c r="BM1149" s="2206">
        <f t="shared" si="864"/>
        <v>265500</v>
      </c>
      <c r="BN1149" s="2206">
        <f t="shared" si="865"/>
        <v>17700</v>
      </c>
      <c r="BO1149" s="2245">
        <v>5.9</v>
      </c>
      <c r="BP1149" s="2075">
        <v>9500</v>
      </c>
      <c r="BQ1149" s="2075">
        <v>45000</v>
      </c>
      <c r="BR1149" s="2075">
        <v>3000</v>
      </c>
      <c r="BS1149" s="2206">
        <f t="shared" si="832"/>
        <v>57500</v>
      </c>
      <c r="BT1149" s="2206">
        <f t="shared" si="866"/>
        <v>339250</v>
      </c>
      <c r="BU1149" s="2206">
        <f t="shared" si="867"/>
        <v>56050</v>
      </c>
      <c r="BV1149" s="2206">
        <f t="shared" si="868"/>
        <v>265500</v>
      </c>
      <c r="BW1149" s="2206">
        <f t="shared" si="869"/>
        <v>17700</v>
      </c>
      <c r="BX1149" s="2245">
        <f t="shared" si="875"/>
        <v>0</v>
      </c>
      <c r="BY1149" s="2207">
        <f t="shared" si="876"/>
        <v>0</v>
      </c>
      <c r="BZ1149" s="2211">
        <f t="shared" si="871"/>
        <v>0</v>
      </c>
      <c r="CA1149" s="2212">
        <f t="shared" si="872"/>
        <v>0</v>
      </c>
      <c r="CB1149" s="2083"/>
      <c r="CC1149" s="2083"/>
      <c r="CD1149" s="2237"/>
      <c r="CF1149" s="2200"/>
    </row>
    <row r="1150" spans="1:84" s="1974" customFormat="1" ht="18" customHeight="1" outlineLevel="1">
      <c r="A1150" s="2235" t="s">
        <v>5066</v>
      </c>
      <c r="B1150" s="2235" t="b">
        <v>1</v>
      </c>
      <c r="C1150" s="2201"/>
      <c r="D1150" s="2236" t="s">
        <v>3930</v>
      </c>
      <c r="E1150" s="2243" t="s">
        <v>3931</v>
      </c>
      <c r="F1150" s="2204" t="s">
        <v>365</v>
      </c>
      <c r="G1150" s="2244">
        <v>1.3</v>
      </c>
      <c r="H1150" s="2206">
        <v>1250</v>
      </c>
      <c r="I1150" s="2206">
        <v>41790</v>
      </c>
      <c r="J1150" s="2206">
        <v>500</v>
      </c>
      <c r="K1150" s="2206">
        <f t="shared" si="870"/>
        <v>43540</v>
      </c>
      <c r="L1150" s="2206">
        <f t="shared" si="842"/>
        <v>56602</v>
      </c>
      <c r="M1150" s="2206">
        <f t="shared" si="843"/>
        <v>1625</v>
      </c>
      <c r="N1150" s="2206">
        <f t="shared" si="844"/>
        <v>54327</v>
      </c>
      <c r="O1150" s="2206">
        <f t="shared" si="845"/>
        <v>650</v>
      </c>
      <c r="P1150" s="2244">
        <v>1.3</v>
      </c>
      <c r="Q1150" s="2206">
        <v>1250</v>
      </c>
      <c r="R1150" s="2206">
        <v>41790</v>
      </c>
      <c r="S1150" s="2206">
        <v>500</v>
      </c>
      <c r="T1150" s="2206">
        <f t="shared" si="827"/>
        <v>43540</v>
      </c>
      <c r="U1150" s="2206">
        <f t="shared" si="846"/>
        <v>56602</v>
      </c>
      <c r="V1150" s="2206">
        <f t="shared" si="847"/>
        <v>1625</v>
      </c>
      <c r="W1150" s="2206">
        <f t="shared" si="848"/>
        <v>54327</v>
      </c>
      <c r="X1150" s="2206">
        <f t="shared" si="849"/>
        <v>650</v>
      </c>
      <c r="Y1150" s="2245">
        <f t="shared" si="835"/>
        <v>0</v>
      </c>
      <c r="Z1150" s="2207">
        <f t="shared" si="836"/>
        <v>0</v>
      </c>
      <c r="AA1150" s="2245">
        <v>1.3</v>
      </c>
      <c r="AB1150" s="2206">
        <v>9500</v>
      </c>
      <c r="AC1150" s="2206">
        <v>45000</v>
      </c>
      <c r="AD1150" s="2206">
        <v>3000</v>
      </c>
      <c r="AE1150" s="2206">
        <f t="shared" si="828"/>
        <v>57500</v>
      </c>
      <c r="AF1150" s="2206">
        <f t="shared" si="850"/>
        <v>74750</v>
      </c>
      <c r="AG1150" s="2206">
        <f t="shared" si="851"/>
        <v>12350</v>
      </c>
      <c r="AH1150" s="2206">
        <f t="shared" si="852"/>
        <v>58500</v>
      </c>
      <c r="AI1150" s="2207">
        <f t="shared" si="853"/>
        <v>3900</v>
      </c>
      <c r="AJ1150" s="2246">
        <v>1.3</v>
      </c>
      <c r="AK1150" s="2075">
        <v>9500</v>
      </c>
      <c r="AL1150" s="2075">
        <v>45000</v>
      </c>
      <c r="AM1150" s="2075">
        <v>3000</v>
      </c>
      <c r="AN1150" s="2206">
        <f t="shared" si="829"/>
        <v>57500</v>
      </c>
      <c r="AO1150" s="2206">
        <f t="shared" si="854"/>
        <v>74750</v>
      </c>
      <c r="AP1150" s="2206">
        <f t="shared" si="855"/>
        <v>12350</v>
      </c>
      <c r="AQ1150" s="2206">
        <f t="shared" si="856"/>
        <v>58500</v>
      </c>
      <c r="AR1150" s="2206">
        <f t="shared" si="857"/>
        <v>3900</v>
      </c>
      <c r="AS1150" s="2245">
        <v>1.3</v>
      </c>
      <c r="AT1150" s="2075">
        <v>9500</v>
      </c>
      <c r="AU1150" s="2075">
        <v>45000</v>
      </c>
      <c r="AV1150" s="2075">
        <v>3000</v>
      </c>
      <c r="AW1150" s="2206">
        <f t="shared" si="830"/>
        <v>57500</v>
      </c>
      <c r="AX1150" s="2206">
        <f t="shared" si="858"/>
        <v>74750</v>
      </c>
      <c r="AY1150" s="2206">
        <f t="shared" si="859"/>
        <v>12350</v>
      </c>
      <c r="AZ1150" s="2206">
        <f t="shared" si="860"/>
        <v>58500</v>
      </c>
      <c r="BA1150" s="2206">
        <f t="shared" si="861"/>
        <v>3900</v>
      </c>
      <c r="BB1150" s="2245">
        <f t="shared" si="873"/>
        <v>0</v>
      </c>
      <c r="BC1150" s="2207">
        <f t="shared" si="874"/>
        <v>0</v>
      </c>
      <c r="BD1150" s="2245">
        <f t="shared" si="877"/>
        <v>0</v>
      </c>
      <c r="BE1150" s="2207">
        <f t="shared" si="878"/>
        <v>0</v>
      </c>
      <c r="BF1150" s="2246">
        <v>1.3</v>
      </c>
      <c r="BG1150" s="2075">
        <v>9500</v>
      </c>
      <c r="BH1150" s="2075">
        <v>45000</v>
      </c>
      <c r="BI1150" s="2075">
        <v>3000</v>
      </c>
      <c r="BJ1150" s="2206">
        <f t="shared" si="831"/>
        <v>57500</v>
      </c>
      <c r="BK1150" s="2206">
        <f t="shared" si="862"/>
        <v>74750</v>
      </c>
      <c r="BL1150" s="2206">
        <f t="shared" si="863"/>
        <v>12350</v>
      </c>
      <c r="BM1150" s="2206">
        <f t="shared" si="864"/>
        <v>58500</v>
      </c>
      <c r="BN1150" s="2206">
        <f t="shared" si="865"/>
        <v>3900</v>
      </c>
      <c r="BO1150" s="2245">
        <v>1.3</v>
      </c>
      <c r="BP1150" s="2075">
        <v>9500</v>
      </c>
      <c r="BQ1150" s="2075">
        <v>45000</v>
      </c>
      <c r="BR1150" s="2075">
        <v>3000</v>
      </c>
      <c r="BS1150" s="2206">
        <f t="shared" si="832"/>
        <v>57500</v>
      </c>
      <c r="BT1150" s="2206">
        <f t="shared" si="866"/>
        <v>74750</v>
      </c>
      <c r="BU1150" s="2206">
        <f t="shared" si="867"/>
        <v>12350</v>
      </c>
      <c r="BV1150" s="2206">
        <f t="shared" si="868"/>
        <v>58500</v>
      </c>
      <c r="BW1150" s="2206">
        <f t="shared" si="869"/>
        <v>3900</v>
      </c>
      <c r="BX1150" s="2245">
        <f t="shared" si="875"/>
        <v>0</v>
      </c>
      <c r="BY1150" s="2207">
        <f t="shared" si="876"/>
        <v>0</v>
      </c>
      <c r="BZ1150" s="2211">
        <f t="shared" si="871"/>
        <v>0</v>
      </c>
      <c r="CA1150" s="2212">
        <f t="shared" si="872"/>
        <v>0</v>
      </c>
      <c r="CB1150" s="2083"/>
      <c r="CC1150" s="2083"/>
      <c r="CD1150" s="2237"/>
      <c r="CF1150" s="2200"/>
    </row>
    <row r="1151" spans="1:84" s="1974" customFormat="1" ht="18" customHeight="1" outlineLevel="1">
      <c r="A1151" s="2235" t="s">
        <v>5067</v>
      </c>
      <c r="B1151" s="2235" t="b">
        <v>1</v>
      </c>
      <c r="C1151" s="2201"/>
      <c r="D1151" s="2236" t="s">
        <v>4606</v>
      </c>
      <c r="E1151" s="2243" t="s">
        <v>4609</v>
      </c>
      <c r="F1151" s="2204" t="s">
        <v>365</v>
      </c>
      <c r="G1151" s="2244">
        <v>3.3</v>
      </c>
      <c r="H1151" s="2206">
        <v>11420</v>
      </c>
      <c r="I1151" s="2206">
        <v>7470</v>
      </c>
      <c r="J1151" s="2206"/>
      <c r="K1151" s="2206">
        <f t="shared" si="870"/>
        <v>18890</v>
      </c>
      <c r="L1151" s="2206">
        <f t="shared" si="842"/>
        <v>62337</v>
      </c>
      <c r="M1151" s="2206">
        <f t="shared" si="843"/>
        <v>37686</v>
      </c>
      <c r="N1151" s="2206">
        <f t="shared" si="844"/>
        <v>24651</v>
      </c>
      <c r="O1151" s="2206">
        <f t="shared" si="845"/>
        <v>0</v>
      </c>
      <c r="P1151" s="2244">
        <v>3.3</v>
      </c>
      <c r="Q1151" s="2206">
        <v>11420</v>
      </c>
      <c r="R1151" s="2206">
        <v>7470</v>
      </c>
      <c r="S1151" s="2206"/>
      <c r="T1151" s="2206">
        <f t="shared" si="827"/>
        <v>18890</v>
      </c>
      <c r="U1151" s="2206">
        <f t="shared" si="846"/>
        <v>62337</v>
      </c>
      <c r="V1151" s="2206">
        <f t="shared" si="847"/>
        <v>37686</v>
      </c>
      <c r="W1151" s="2206">
        <f t="shared" si="848"/>
        <v>24651</v>
      </c>
      <c r="X1151" s="2206">
        <f t="shared" si="849"/>
        <v>0</v>
      </c>
      <c r="Y1151" s="2245">
        <f t="shared" si="835"/>
        <v>0</v>
      </c>
      <c r="Z1151" s="2207">
        <f t="shared" si="836"/>
        <v>0</v>
      </c>
      <c r="AA1151" s="2245">
        <v>3.3</v>
      </c>
      <c r="AB1151" s="2206">
        <v>30000</v>
      </c>
      <c r="AC1151" s="2206">
        <v>45000</v>
      </c>
      <c r="AD1151" s="2206">
        <v>3000</v>
      </c>
      <c r="AE1151" s="2206">
        <f t="shared" si="828"/>
        <v>78000</v>
      </c>
      <c r="AF1151" s="2206">
        <f t="shared" si="850"/>
        <v>257400</v>
      </c>
      <c r="AG1151" s="2206">
        <f t="shared" si="851"/>
        <v>99000</v>
      </c>
      <c r="AH1151" s="2206">
        <f t="shared" si="852"/>
        <v>148500</v>
      </c>
      <c r="AI1151" s="2207">
        <f t="shared" si="853"/>
        <v>9900</v>
      </c>
      <c r="AJ1151" s="2246">
        <v>3.3</v>
      </c>
      <c r="AK1151" s="2075">
        <v>30000</v>
      </c>
      <c r="AL1151" s="2075">
        <v>45000</v>
      </c>
      <c r="AM1151" s="2075">
        <v>3000</v>
      </c>
      <c r="AN1151" s="2206">
        <f t="shared" si="829"/>
        <v>78000</v>
      </c>
      <c r="AO1151" s="2206">
        <f t="shared" si="854"/>
        <v>257400</v>
      </c>
      <c r="AP1151" s="2206">
        <f t="shared" si="855"/>
        <v>99000</v>
      </c>
      <c r="AQ1151" s="2206">
        <f t="shared" si="856"/>
        <v>148500</v>
      </c>
      <c r="AR1151" s="2206">
        <f t="shared" si="857"/>
        <v>9900</v>
      </c>
      <c r="AS1151" s="2245">
        <v>3.3</v>
      </c>
      <c r="AT1151" s="2075">
        <v>30000</v>
      </c>
      <c r="AU1151" s="2075">
        <v>45000</v>
      </c>
      <c r="AV1151" s="2075">
        <v>3000</v>
      </c>
      <c r="AW1151" s="2206">
        <f t="shared" si="830"/>
        <v>78000</v>
      </c>
      <c r="AX1151" s="2206">
        <f t="shared" si="858"/>
        <v>257400</v>
      </c>
      <c r="AY1151" s="2206">
        <f t="shared" si="859"/>
        <v>99000</v>
      </c>
      <c r="AZ1151" s="2206">
        <f t="shared" si="860"/>
        <v>148500</v>
      </c>
      <c r="BA1151" s="2206">
        <f t="shared" si="861"/>
        <v>9900</v>
      </c>
      <c r="BB1151" s="2245">
        <f t="shared" si="873"/>
        <v>0</v>
      </c>
      <c r="BC1151" s="2207">
        <f t="shared" si="874"/>
        <v>0</v>
      </c>
      <c r="BD1151" s="2245">
        <f t="shared" si="877"/>
        <v>0</v>
      </c>
      <c r="BE1151" s="2207">
        <f t="shared" si="878"/>
        <v>0</v>
      </c>
      <c r="BF1151" s="2246">
        <v>3.3</v>
      </c>
      <c r="BG1151" s="2075">
        <v>30000</v>
      </c>
      <c r="BH1151" s="2075">
        <v>45000</v>
      </c>
      <c r="BI1151" s="2075">
        <v>3000</v>
      </c>
      <c r="BJ1151" s="2206">
        <f t="shared" si="831"/>
        <v>78000</v>
      </c>
      <c r="BK1151" s="2206">
        <f t="shared" si="862"/>
        <v>257400</v>
      </c>
      <c r="BL1151" s="2206">
        <f t="shared" si="863"/>
        <v>99000</v>
      </c>
      <c r="BM1151" s="2206">
        <f t="shared" si="864"/>
        <v>148500</v>
      </c>
      <c r="BN1151" s="2206">
        <f t="shared" si="865"/>
        <v>9900</v>
      </c>
      <c r="BO1151" s="2245">
        <v>3.3</v>
      </c>
      <c r="BP1151" s="2075">
        <v>30000</v>
      </c>
      <c r="BQ1151" s="2075">
        <v>45000</v>
      </c>
      <c r="BR1151" s="2075">
        <v>3000</v>
      </c>
      <c r="BS1151" s="2206">
        <f t="shared" si="832"/>
        <v>78000</v>
      </c>
      <c r="BT1151" s="2206">
        <f t="shared" si="866"/>
        <v>257400</v>
      </c>
      <c r="BU1151" s="2206">
        <f t="shared" si="867"/>
        <v>99000</v>
      </c>
      <c r="BV1151" s="2206">
        <f t="shared" si="868"/>
        <v>148500</v>
      </c>
      <c r="BW1151" s="2206">
        <f t="shared" si="869"/>
        <v>9900</v>
      </c>
      <c r="BX1151" s="2245">
        <f t="shared" si="875"/>
        <v>0</v>
      </c>
      <c r="BY1151" s="2207">
        <f t="shared" si="876"/>
        <v>0</v>
      </c>
      <c r="BZ1151" s="2211">
        <f t="shared" si="871"/>
        <v>0</v>
      </c>
      <c r="CA1151" s="2212">
        <f t="shared" si="872"/>
        <v>0</v>
      </c>
      <c r="CB1151" s="2083"/>
      <c r="CC1151" s="2083"/>
      <c r="CD1151" s="2237"/>
      <c r="CF1151" s="2200"/>
    </row>
    <row r="1152" spans="1:84" s="1974" customFormat="1" ht="18" customHeight="1" outlineLevel="1">
      <c r="B1152" s="2235"/>
      <c r="C1152" s="2201"/>
      <c r="D1152" s="2232" t="s">
        <v>5068</v>
      </c>
      <c r="E1152" s="2243"/>
      <c r="F1152" s="2204"/>
      <c r="G1152" s="2244"/>
      <c r="H1152" s="2206"/>
      <c r="I1152" s="2206"/>
      <c r="J1152" s="2206"/>
      <c r="K1152" s="2206">
        <f t="shared" si="870"/>
        <v>0</v>
      </c>
      <c r="L1152" s="2206">
        <f t="shared" si="842"/>
        <v>0</v>
      </c>
      <c r="M1152" s="2206">
        <f t="shared" si="843"/>
        <v>0</v>
      </c>
      <c r="N1152" s="2206">
        <f t="shared" si="844"/>
        <v>0</v>
      </c>
      <c r="O1152" s="2206">
        <f t="shared" si="845"/>
        <v>0</v>
      </c>
      <c r="P1152" s="2244"/>
      <c r="Q1152" s="2206"/>
      <c r="R1152" s="2206"/>
      <c r="S1152" s="2206"/>
      <c r="T1152" s="2206">
        <f t="shared" si="827"/>
        <v>0</v>
      </c>
      <c r="U1152" s="2206">
        <f t="shared" si="846"/>
        <v>0</v>
      </c>
      <c r="V1152" s="2206">
        <f t="shared" si="847"/>
        <v>0</v>
      </c>
      <c r="W1152" s="2206">
        <f t="shared" si="848"/>
        <v>0</v>
      </c>
      <c r="X1152" s="2206">
        <f t="shared" si="849"/>
        <v>0</v>
      </c>
      <c r="Y1152" s="2244">
        <f t="shared" si="835"/>
        <v>0</v>
      </c>
      <c r="Z1152" s="2207">
        <f t="shared" si="836"/>
        <v>0</v>
      </c>
      <c r="AA1152" s="2244">
        <v>0</v>
      </c>
      <c r="AB1152" s="2206"/>
      <c r="AC1152" s="2206"/>
      <c r="AD1152" s="2206"/>
      <c r="AE1152" s="2206">
        <f t="shared" si="828"/>
        <v>0</v>
      </c>
      <c r="AF1152" s="2206">
        <f t="shared" si="850"/>
        <v>0</v>
      </c>
      <c r="AG1152" s="2206">
        <f t="shared" si="851"/>
        <v>0</v>
      </c>
      <c r="AH1152" s="2206">
        <f t="shared" si="852"/>
        <v>0</v>
      </c>
      <c r="AI1152" s="2207">
        <f t="shared" si="853"/>
        <v>0</v>
      </c>
      <c r="AJ1152" s="2246">
        <v>0</v>
      </c>
      <c r="AK1152" s="2075"/>
      <c r="AL1152" s="2075"/>
      <c r="AM1152" s="2075"/>
      <c r="AN1152" s="2206">
        <f t="shared" si="829"/>
        <v>0</v>
      </c>
      <c r="AO1152" s="2206">
        <f t="shared" si="854"/>
        <v>0</v>
      </c>
      <c r="AP1152" s="2206">
        <f t="shared" si="855"/>
        <v>0</v>
      </c>
      <c r="AQ1152" s="2206">
        <f t="shared" si="856"/>
        <v>0</v>
      </c>
      <c r="AR1152" s="2206">
        <f t="shared" si="857"/>
        <v>0</v>
      </c>
      <c r="AS1152" s="2244">
        <v>0</v>
      </c>
      <c r="AT1152" s="2075"/>
      <c r="AU1152" s="2075"/>
      <c r="AV1152" s="2075"/>
      <c r="AW1152" s="2206">
        <f t="shared" si="830"/>
        <v>0</v>
      </c>
      <c r="AX1152" s="2206">
        <f t="shared" si="858"/>
        <v>0</v>
      </c>
      <c r="AY1152" s="2206">
        <f t="shared" si="859"/>
        <v>0</v>
      </c>
      <c r="AZ1152" s="2206">
        <f t="shared" si="860"/>
        <v>0</v>
      </c>
      <c r="BA1152" s="2206">
        <f t="shared" si="861"/>
        <v>0</v>
      </c>
      <c r="BB1152" s="2244">
        <f t="shared" si="873"/>
        <v>0</v>
      </c>
      <c r="BC1152" s="2207">
        <f t="shared" si="874"/>
        <v>0</v>
      </c>
      <c r="BD1152" s="2244">
        <f t="shared" si="877"/>
        <v>0</v>
      </c>
      <c r="BE1152" s="2207">
        <f t="shared" si="878"/>
        <v>0</v>
      </c>
      <c r="BF1152" s="2246">
        <v>0</v>
      </c>
      <c r="BG1152" s="2075">
        <v>0</v>
      </c>
      <c r="BH1152" s="2075">
        <v>0</v>
      </c>
      <c r="BI1152" s="2075">
        <v>0</v>
      </c>
      <c r="BJ1152" s="2206">
        <f t="shared" si="831"/>
        <v>0</v>
      </c>
      <c r="BK1152" s="2206">
        <f t="shared" si="862"/>
        <v>0</v>
      </c>
      <c r="BL1152" s="2206">
        <f t="shared" si="863"/>
        <v>0</v>
      </c>
      <c r="BM1152" s="2206">
        <f t="shared" si="864"/>
        <v>0</v>
      </c>
      <c r="BN1152" s="2206">
        <f t="shared" si="865"/>
        <v>0</v>
      </c>
      <c r="BO1152" s="2244">
        <v>0</v>
      </c>
      <c r="BP1152" s="2075">
        <v>0</v>
      </c>
      <c r="BQ1152" s="2075">
        <v>0</v>
      </c>
      <c r="BR1152" s="2075">
        <v>0</v>
      </c>
      <c r="BS1152" s="2206">
        <f t="shared" si="832"/>
        <v>0</v>
      </c>
      <c r="BT1152" s="2206">
        <f t="shared" si="866"/>
        <v>0</v>
      </c>
      <c r="BU1152" s="2206">
        <f t="shared" si="867"/>
        <v>0</v>
      </c>
      <c r="BV1152" s="2206">
        <f t="shared" si="868"/>
        <v>0</v>
      </c>
      <c r="BW1152" s="2206">
        <f t="shared" si="869"/>
        <v>0</v>
      </c>
      <c r="BX1152" s="2244">
        <f t="shared" si="875"/>
        <v>0</v>
      </c>
      <c r="BY1152" s="2207">
        <f t="shared" si="876"/>
        <v>0</v>
      </c>
      <c r="BZ1152" s="2211">
        <f t="shared" si="871"/>
        <v>0</v>
      </c>
      <c r="CA1152" s="2212">
        <f t="shared" si="872"/>
        <v>0</v>
      </c>
      <c r="CB1152" s="2083"/>
      <c r="CC1152" s="2083"/>
      <c r="CD1152" s="2237"/>
      <c r="CF1152" s="2200"/>
    </row>
    <row r="1153" spans="1:84" s="1974" customFormat="1" ht="18" customHeight="1" outlineLevel="1">
      <c r="A1153" s="2235" t="s">
        <v>5069</v>
      </c>
      <c r="B1153" s="2235" t="b">
        <v>1</v>
      </c>
      <c r="C1153" s="2201"/>
      <c r="D1153" s="2236" t="s">
        <v>5070</v>
      </c>
      <c r="E1153" s="2243" t="s">
        <v>3990</v>
      </c>
      <c r="F1153" s="2204" t="s">
        <v>449</v>
      </c>
      <c r="G1153" s="2244">
        <v>18.5</v>
      </c>
      <c r="H1153" s="2206"/>
      <c r="I1153" s="2206">
        <v>5190</v>
      </c>
      <c r="J1153" s="2206">
        <v>50</v>
      </c>
      <c r="K1153" s="2206">
        <f t="shared" si="870"/>
        <v>5240</v>
      </c>
      <c r="L1153" s="2206">
        <f t="shared" si="842"/>
        <v>96940</v>
      </c>
      <c r="M1153" s="2206">
        <f t="shared" si="843"/>
        <v>0</v>
      </c>
      <c r="N1153" s="2206">
        <f t="shared" si="844"/>
        <v>96015</v>
      </c>
      <c r="O1153" s="2206">
        <f t="shared" si="845"/>
        <v>925</v>
      </c>
      <c r="P1153" s="2244">
        <v>18.5</v>
      </c>
      <c r="Q1153" s="2206"/>
      <c r="R1153" s="2206">
        <v>5190</v>
      </c>
      <c r="S1153" s="2206">
        <v>50</v>
      </c>
      <c r="T1153" s="2206">
        <f t="shared" si="827"/>
        <v>5240</v>
      </c>
      <c r="U1153" s="2206">
        <f t="shared" si="846"/>
        <v>96940</v>
      </c>
      <c r="V1153" s="2206">
        <f t="shared" si="847"/>
        <v>0</v>
      </c>
      <c r="W1153" s="2206">
        <f t="shared" si="848"/>
        <v>96015</v>
      </c>
      <c r="X1153" s="2206">
        <f t="shared" si="849"/>
        <v>925</v>
      </c>
      <c r="Y1153" s="2245">
        <f t="shared" si="835"/>
        <v>0</v>
      </c>
      <c r="Z1153" s="2207">
        <f t="shared" si="836"/>
        <v>0</v>
      </c>
      <c r="AA1153" s="2245">
        <v>18.5</v>
      </c>
      <c r="AB1153" s="2206">
        <v>5200</v>
      </c>
      <c r="AC1153" s="2206">
        <v>30000</v>
      </c>
      <c r="AD1153" s="2206">
        <v>5000</v>
      </c>
      <c r="AE1153" s="2206">
        <f t="shared" si="828"/>
        <v>40200</v>
      </c>
      <c r="AF1153" s="2206">
        <f t="shared" si="850"/>
        <v>743700</v>
      </c>
      <c r="AG1153" s="2206">
        <f t="shared" si="851"/>
        <v>96200</v>
      </c>
      <c r="AH1153" s="2206">
        <f t="shared" si="852"/>
        <v>555000</v>
      </c>
      <c r="AI1153" s="2207">
        <f t="shared" si="853"/>
        <v>92500</v>
      </c>
      <c r="AJ1153" s="2246">
        <v>18.5</v>
      </c>
      <c r="AK1153" s="2075">
        <v>5200</v>
      </c>
      <c r="AL1153" s="2075">
        <v>30000</v>
      </c>
      <c r="AM1153" s="2075">
        <v>5000</v>
      </c>
      <c r="AN1153" s="2206">
        <f t="shared" si="829"/>
        <v>40200</v>
      </c>
      <c r="AO1153" s="2206">
        <f t="shared" si="854"/>
        <v>743700</v>
      </c>
      <c r="AP1153" s="2206">
        <f t="shared" si="855"/>
        <v>96200</v>
      </c>
      <c r="AQ1153" s="2206">
        <f t="shared" si="856"/>
        <v>555000</v>
      </c>
      <c r="AR1153" s="2206">
        <f t="shared" si="857"/>
        <v>92500</v>
      </c>
      <c r="AS1153" s="2245">
        <v>18.5</v>
      </c>
      <c r="AT1153" s="2075">
        <v>5200</v>
      </c>
      <c r="AU1153" s="2075">
        <v>30000</v>
      </c>
      <c r="AV1153" s="2075">
        <v>5000</v>
      </c>
      <c r="AW1153" s="2206">
        <f t="shared" si="830"/>
        <v>40200</v>
      </c>
      <c r="AX1153" s="2206">
        <f t="shared" si="858"/>
        <v>743700</v>
      </c>
      <c r="AY1153" s="2206">
        <f t="shared" si="859"/>
        <v>96200</v>
      </c>
      <c r="AZ1153" s="2206">
        <f t="shared" si="860"/>
        <v>555000</v>
      </c>
      <c r="BA1153" s="2206">
        <f t="shared" si="861"/>
        <v>92500</v>
      </c>
      <c r="BB1153" s="2245">
        <f t="shared" si="873"/>
        <v>0</v>
      </c>
      <c r="BC1153" s="2207">
        <f t="shared" si="874"/>
        <v>0</v>
      </c>
      <c r="BD1153" s="2245">
        <f t="shared" si="877"/>
        <v>0</v>
      </c>
      <c r="BE1153" s="2207">
        <f t="shared" si="878"/>
        <v>0</v>
      </c>
      <c r="BF1153" s="2246">
        <v>18.5</v>
      </c>
      <c r="BG1153" s="2075">
        <v>5200</v>
      </c>
      <c r="BH1153" s="2075">
        <v>30000</v>
      </c>
      <c r="BI1153" s="2075">
        <v>5000</v>
      </c>
      <c r="BJ1153" s="2206">
        <f t="shared" si="831"/>
        <v>40200</v>
      </c>
      <c r="BK1153" s="2206">
        <f t="shared" si="862"/>
        <v>743700</v>
      </c>
      <c r="BL1153" s="2206">
        <f t="shared" si="863"/>
        <v>96200</v>
      </c>
      <c r="BM1153" s="2206">
        <f t="shared" si="864"/>
        <v>555000</v>
      </c>
      <c r="BN1153" s="2206">
        <f t="shared" si="865"/>
        <v>92500</v>
      </c>
      <c r="BO1153" s="2245">
        <v>18.5</v>
      </c>
      <c r="BP1153" s="2075">
        <v>5200</v>
      </c>
      <c r="BQ1153" s="2075">
        <v>30000</v>
      </c>
      <c r="BR1153" s="2075">
        <v>5000</v>
      </c>
      <c r="BS1153" s="2206">
        <f t="shared" si="832"/>
        <v>40200</v>
      </c>
      <c r="BT1153" s="2206">
        <f t="shared" si="866"/>
        <v>743700</v>
      </c>
      <c r="BU1153" s="2206">
        <f t="shared" si="867"/>
        <v>96200</v>
      </c>
      <c r="BV1153" s="2206">
        <f t="shared" si="868"/>
        <v>555000</v>
      </c>
      <c r="BW1153" s="2206">
        <f t="shared" si="869"/>
        <v>92500</v>
      </c>
      <c r="BX1153" s="2245">
        <f t="shared" si="875"/>
        <v>0</v>
      </c>
      <c r="BY1153" s="2207">
        <f t="shared" si="876"/>
        <v>0</v>
      </c>
      <c r="BZ1153" s="2211">
        <f t="shared" si="871"/>
        <v>0</v>
      </c>
      <c r="CA1153" s="2212">
        <f t="shared" si="872"/>
        <v>0</v>
      </c>
      <c r="CB1153" s="2083"/>
      <c r="CC1153" s="2083"/>
      <c r="CD1153" s="2237"/>
      <c r="CF1153" s="2200"/>
    </row>
    <row r="1154" spans="1:84" s="1974" customFormat="1" ht="18" customHeight="1" outlineLevel="1">
      <c r="A1154" s="2235" t="s">
        <v>5071</v>
      </c>
      <c r="B1154" s="2235" t="b">
        <v>1</v>
      </c>
      <c r="C1154" s="2201"/>
      <c r="D1154" s="2236" t="s">
        <v>4616</v>
      </c>
      <c r="E1154" s="2243" t="s">
        <v>4617</v>
      </c>
      <c r="F1154" s="2204" t="s">
        <v>449</v>
      </c>
      <c r="G1154" s="2244">
        <v>110.4</v>
      </c>
      <c r="H1154" s="2206">
        <v>900</v>
      </c>
      <c r="I1154" s="2206">
        <v>1120</v>
      </c>
      <c r="J1154" s="2206"/>
      <c r="K1154" s="2206">
        <f t="shared" si="870"/>
        <v>2020</v>
      </c>
      <c r="L1154" s="2206">
        <f t="shared" si="842"/>
        <v>223008</v>
      </c>
      <c r="M1154" s="2206">
        <f t="shared" si="843"/>
        <v>99360</v>
      </c>
      <c r="N1154" s="2206">
        <f t="shared" si="844"/>
        <v>123648</v>
      </c>
      <c r="O1154" s="2206">
        <f t="shared" si="845"/>
        <v>0</v>
      </c>
      <c r="P1154" s="2244">
        <v>110.4</v>
      </c>
      <c r="Q1154" s="2206">
        <v>900</v>
      </c>
      <c r="R1154" s="2206">
        <v>1120</v>
      </c>
      <c r="S1154" s="2206"/>
      <c r="T1154" s="2206">
        <f t="shared" ref="T1154:T1217" si="879">S1154+R1154+Q1154</f>
        <v>2020</v>
      </c>
      <c r="U1154" s="2206">
        <f t="shared" si="846"/>
        <v>223008</v>
      </c>
      <c r="V1154" s="2206">
        <f t="shared" si="847"/>
        <v>99360</v>
      </c>
      <c r="W1154" s="2206">
        <f t="shared" si="848"/>
        <v>123648</v>
      </c>
      <c r="X1154" s="2206">
        <f t="shared" si="849"/>
        <v>0</v>
      </c>
      <c r="Y1154" s="2245">
        <f t="shared" si="835"/>
        <v>0</v>
      </c>
      <c r="Z1154" s="2207">
        <f t="shared" si="836"/>
        <v>0</v>
      </c>
      <c r="AA1154" s="2245">
        <v>110.4</v>
      </c>
      <c r="AB1154" s="2206">
        <v>1800</v>
      </c>
      <c r="AC1154" s="2206">
        <v>5000</v>
      </c>
      <c r="AD1154" s="2206">
        <v>2000</v>
      </c>
      <c r="AE1154" s="2206">
        <f t="shared" ref="AE1154:AE1217" si="880">AD1154+AC1154+AB1154</f>
        <v>8800</v>
      </c>
      <c r="AF1154" s="2206">
        <f t="shared" si="850"/>
        <v>971520</v>
      </c>
      <c r="AG1154" s="2206">
        <f t="shared" si="851"/>
        <v>198720</v>
      </c>
      <c r="AH1154" s="2206">
        <f t="shared" si="852"/>
        <v>552000</v>
      </c>
      <c r="AI1154" s="2207">
        <f t="shared" si="853"/>
        <v>220800</v>
      </c>
      <c r="AJ1154" s="2246">
        <v>110.4</v>
      </c>
      <c r="AK1154" s="2075">
        <v>1800</v>
      </c>
      <c r="AL1154" s="2075">
        <v>5000</v>
      </c>
      <c r="AM1154" s="2075">
        <v>2000</v>
      </c>
      <c r="AN1154" s="2206">
        <f t="shared" ref="AN1154:AN1217" si="881">AM1154+AL1154+AK1154</f>
        <v>8800</v>
      </c>
      <c r="AO1154" s="2206">
        <f t="shared" si="854"/>
        <v>971520</v>
      </c>
      <c r="AP1154" s="2206">
        <f t="shared" si="855"/>
        <v>198720</v>
      </c>
      <c r="AQ1154" s="2206">
        <f t="shared" si="856"/>
        <v>552000</v>
      </c>
      <c r="AR1154" s="2206">
        <f t="shared" si="857"/>
        <v>220800</v>
      </c>
      <c r="AS1154" s="2245">
        <v>110.4</v>
      </c>
      <c r="AT1154" s="2075">
        <v>1800</v>
      </c>
      <c r="AU1154" s="2075">
        <v>5000</v>
      </c>
      <c r="AV1154" s="2075">
        <v>2000</v>
      </c>
      <c r="AW1154" s="2206">
        <f t="shared" ref="AW1154:AW1217" si="882">AV1154+AU1154+AT1154</f>
        <v>8800</v>
      </c>
      <c r="AX1154" s="2206">
        <f t="shared" si="858"/>
        <v>971520</v>
      </c>
      <c r="AY1154" s="2206">
        <f t="shared" si="859"/>
        <v>198720</v>
      </c>
      <c r="AZ1154" s="2206">
        <f t="shared" si="860"/>
        <v>552000</v>
      </c>
      <c r="BA1154" s="2206">
        <f t="shared" si="861"/>
        <v>220800</v>
      </c>
      <c r="BB1154" s="2245">
        <f t="shared" si="873"/>
        <v>0</v>
      </c>
      <c r="BC1154" s="2207">
        <f t="shared" si="874"/>
        <v>0</v>
      </c>
      <c r="BD1154" s="2245">
        <f t="shared" si="877"/>
        <v>0</v>
      </c>
      <c r="BE1154" s="2207">
        <f t="shared" si="878"/>
        <v>0</v>
      </c>
      <c r="BF1154" s="2246">
        <v>110.4</v>
      </c>
      <c r="BG1154" s="2075">
        <v>1800</v>
      </c>
      <c r="BH1154" s="2075">
        <v>5000</v>
      </c>
      <c r="BI1154" s="2075">
        <v>2000</v>
      </c>
      <c r="BJ1154" s="2206">
        <f t="shared" ref="BJ1154:BJ1217" si="883">BI1154+BH1154+BG1154</f>
        <v>8800</v>
      </c>
      <c r="BK1154" s="2206">
        <f t="shared" si="862"/>
        <v>971520</v>
      </c>
      <c r="BL1154" s="2206">
        <f t="shared" si="863"/>
        <v>198720</v>
      </c>
      <c r="BM1154" s="2206">
        <f t="shared" si="864"/>
        <v>552000</v>
      </c>
      <c r="BN1154" s="2206">
        <f t="shared" si="865"/>
        <v>220800</v>
      </c>
      <c r="BO1154" s="2245">
        <v>110.4</v>
      </c>
      <c r="BP1154" s="2075">
        <v>1800</v>
      </c>
      <c r="BQ1154" s="2075">
        <v>5000</v>
      </c>
      <c r="BR1154" s="2075">
        <v>2000</v>
      </c>
      <c r="BS1154" s="2206">
        <f t="shared" ref="BS1154:BS1217" si="884">BR1154+BQ1154+BP1154</f>
        <v>8800</v>
      </c>
      <c r="BT1154" s="2206">
        <f t="shared" si="866"/>
        <v>971520</v>
      </c>
      <c r="BU1154" s="2206">
        <f t="shared" si="867"/>
        <v>198720</v>
      </c>
      <c r="BV1154" s="2206">
        <f t="shared" si="868"/>
        <v>552000</v>
      </c>
      <c r="BW1154" s="2206">
        <f t="shared" si="869"/>
        <v>220800</v>
      </c>
      <c r="BX1154" s="2245">
        <f t="shared" si="875"/>
        <v>0</v>
      </c>
      <c r="BY1154" s="2207">
        <f t="shared" si="876"/>
        <v>0</v>
      </c>
      <c r="BZ1154" s="2211">
        <f t="shared" si="871"/>
        <v>0</v>
      </c>
      <c r="CA1154" s="2212">
        <f t="shared" si="872"/>
        <v>0</v>
      </c>
      <c r="CB1154" s="2083"/>
      <c r="CC1154" s="2083"/>
      <c r="CD1154" s="2237"/>
      <c r="CF1154" s="2200"/>
    </row>
    <row r="1155" spans="1:84" s="1974" customFormat="1" ht="18" customHeight="1" outlineLevel="1">
      <c r="A1155" s="2235" t="s">
        <v>5072</v>
      </c>
      <c r="B1155" s="2235" t="b">
        <v>1</v>
      </c>
      <c r="C1155" s="2201"/>
      <c r="D1155" s="2236" t="s">
        <v>5073</v>
      </c>
      <c r="E1155" s="2243" t="s">
        <v>5074</v>
      </c>
      <c r="F1155" s="2204" t="s">
        <v>449</v>
      </c>
      <c r="G1155" s="2244">
        <v>9.6</v>
      </c>
      <c r="H1155" s="2206">
        <v>950</v>
      </c>
      <c r="I1155" s="2206">
        <v>800</v>
      </c>
      <c r="J1155" s="2206"/>
      <c r="K1155" s="2206">
        <f t="shared" si="870"/>
        <v>1750</v>
      </c>
      <c r="L1155" s="2206">
        <f t="shared" si="842"/>
        <v>16800</v>
      </c>
      <c r="M1155" s="2206">
        <f t="shared" si="843"/>
        <v>9120</v>
      </c>
      <c r="N1155" s="2206">
        <f t="shared" si="844"/>
        <v>7680</v>
      </c>
      <c r="O1155" s="2206">
        <f t="shared" si="845"/>
        <v>0</v>
      </c>
      <c r="P1155" s="2244">
        <v>9.6</v>
      </c>
      <c r="Q1155" s="2206">
        <v>950</v>
      </c>
      <c r="R1155" s="2206">
        <v>800</v>
      </c>
      <c r="S1155" s="2206"/>
      <c r="T1155" s="2206">
        <f t="shared" si="879"/>
        <v>1750</v>
      </c>
      <c r="U1155" s="2206">
        <f t="shared" si="846"/>
        <v>16800</v>
      </c>
      <c r="V1155" s="2206">
        <f t="shared" si="847"/>
        <v>9120</v>
      </c>
      <c r="W1155" s="2206">
        <f t="shared" si="848"/>
        <v>7680</v>
      </c>
      <c r="X1155" s="2206">
        <f t="shared" si="849"/>
        <v>0</v>
      </c>
      <c r="Y1155" s="2245">
        <f t="shared" si="835"/>
        <v>0</v>
      </c>
      <c r="Z1155" s="2207">
        <f t="shared" si="836"/>
        <v>0</v>
      </c>
      <c r="AA1155" s="2245">
        <v>9.6</v>
      </c>
      <c r="AB1155" s="2206">
        <v>25000</v>
      </c>
      <c r="AC1155" s="2206">
        <v>30000</v>
      </c>
      <c r="AD1155" s="2206">
        <v>5000</v>
      </c>
      <c r="AE1155" s="2206">
        <f t="shared" si="880"/>
        <v>60000</v>
      </c>
      <c r="AF1155" s="2206">
        <f t="shared" si="850"/>
        <v>576000</v>
      </c>
      <c r="AG1155" s="2206">
        <f t="shared" si="851"/>
        <v>240000</v>
      </c>
      <c r="AH1155" s="2206">
        <f t="shared" si="852"/>
        <v>288000</v>
      </c>
      <c r="AI1155" s="2207">
        <f t="shared" si="853"/>
        <v>48000</v>
      </c>
      <c r="AJ1155" s="2246">
        <v>9.6</v>
      </c>
      <c r="AK1155" s="2075">
        <v>25000</v>
      </c>
      <c r="AL1155" s="2075">
        <v>30000</v>
      </c>
      <c r="AM1155" s="2075">
        <v>5000</v>
      </c>
      <c r="AN1155" s="2206">
        <f t="shared" si="881"/>
        <v>60000</v>
      </c>
      <c r="AO1155" s="2206">
        <f t="shared" si="854"/>
        <v>576000</v>
      </c>
      <c r="AP1155" s="2206">
        <f t="shared" si="855"/>
        <v>240000</v>
      </c>
      <c r="AQ1155" s="2206">
        <f t="shared" si="856"/>
        <v>288000</v>
      </c>
      <c r="AR1155" s="2206">
        <f t="shared" si="857"/>
        <v>48000</v>
      </c>
      <c r="AS1155" s="2245">
        <v>9.6</v>
      </c>
      <c r="AT1155" s="2075">
        <v>25000</v>
      </c>
      <c r="AU1155" s="2075">
        <v>30000</v>
      </c>
      <c r="AV1155" s="2075">
        <v>5000</v>
      </c>
      <c r="AW1155" s="2206">
        <f t="shared" si="882"/>
        <v>60000</v>
      </c>
      <c r="AX1155" s="2206">
        <f t="shared" si="858"/>
        <v>576000</v>
      </c>
      <c r="AY1155" s="2206">
        <f t="shared" si="859"/>
        <v>240000</v>
      </c>
      <c r="AZ1155" s="2206">
        <f t="shared" si="860"/>
        <v>288000</v>
      </c>
      <c r="BA1155" s="2206">
        <f t="shared" si="861"/>
        <v>48000</v>
      </c>
      <c r="BB1155" s="2245">
        <f t="shared" si="873"/>
        <v>0</v>
      </c>
      <c r="BC1155" s="2207">
        <f t="shared" si="874"/>
        <v>0</v>
      </c>
      <c r="BD1155" s="2245">
        <f t="shared" si="877"/>
        <v>0</v>
      </c>
      <c r="BE1155" s="2207">
        <f t="shared" si="878"/>
        <v>0</v>
      </c>
      <c r="BF1155" s="2246">
        <v>9.6</v>
      </c>
      <c r="BG1155" s="2075">
        <v>25000</v>
      </c>
      <c r="BH1155" s="2075">
        <v>30000</v>
      </c>
      <c r="BI1155" s="2075">
        <v>5000</v>
      </c>
      <c r="BJ1155" s="2206">
        <f t="shared" si="883"/>
        <v>60000</v>
      </c>
      <c r="BK1155" s="2206">
        <f t="shared" si="862"/>
        <v>576000</v>
      </c>
      <c r="BL1155" s="2206">
        <f t="shared" si="863"/>
        <v>240000</v>
      </c>
      <c r="BM1155" s="2206">
        <f t="shared" si="864"/>
        <v>288000</v>
      </c>
      <c r="BN1155" s="2206">
        <f t="shared" si="865"/>
        <v>48000</v>
      </c>
      <c r="BO1155" s="2245">
        <v>9.6</v>
      </c>
      <c r="BP1155" s="2075">
        <v>25000</v>
      </c>
      <c r="BQ1155" s="2075">
        <v>30000</v>
      </c>
      <c r="BR1155" s="2075">
        <v>5000</v>
      </c>
      <c r="BS1155" s="2206">
        <f t="shared" si="884"/>
        <v>60000</v>
      </c>
      <c r="BT1155" s="2206">
        <f t="shared" si="866"/>
        <v>576000</v>
      </c>
      <c r="BU1155" s="2206">
        <f t="shared" si="867"/>
        <v>240000</v>
      </c>
      <c r="BV1155" s="2206">
        <f t="shared" si="868"/>
        <v>288000</v>
      </c>
      <c r="BW1155" s="2206">
        <f t="shared" si="869"/>
        <v>48000</v>
      </c>
      <c r="BX1155" s="2245">
        <f t="shared" si="875"/>
        <v>0</v>
      </c>
      <c r="BY1155" s="2207">
        <f t="shared" si="876"/>
        <v>0</v>
      </c>
      <c r="BZ1155" s="2211">
        <f t="shared" si="871"/>
        <v>0</v>
      </c>
      <c r="CA1155" s="2212">
        <f t="shared" si="872"/>
        <v>0</v>
      </c>
      <c r="CB1155" s="2083"/>
      <c r="CC1155" s="2083"/>
      <c r="CD1155" s="2237"/>
      <c r="CF1155" s="2200"/>
    </row>
    <row r="1156" spans="1:84" s="1974" customFormat="1" ht="18" customHeight="1" outlineLevel="1">
      <c r="A1156" s="2235" t="s">
        <v>5075</v>
      </c>
      <c r="B1156" s="2235" t="b">
        <v>1</v>
      </c>
      <c r="C1156" s="2201"/>
      <c r="D1156" s="2236" t="s">
        <v>5076</v>
      </c>
      <c r="E1156" s="2243" t="s">
        <v>5077</v>
      </c>
      <c r="F1156" s="2204" t="s">
        <v>365</v>
      </c>
      <c r="G1156" s="2244">
        <v>14.3</v>
      </c>
      <c r="H1156" s="2206">
        <v>41480</v>
      </c>
      <c r="I1156" s="2206">
        <v>40240</v>
      </c>
      <c r="J1156" s="2206"/>
      <c r="K1156" s="2206">
        <f t="shared" si="870"/>
        <v>81720</v>
      </c>
      <c r="L1156" s="2206">
        <f t="shared" si="842"/>
        <v>1168596</v>
      </c>
      <c r="M1156" s="2206">
        <f t="shared" si="843"/>
        <v>593164</v>
      </c>
      <c r="N1156" s="2206">
        <f t="shared" si="844"/>
        <v>575432</v>
      </c>
      <c r="O1156" s="2206">
        <f t="shared" si="845"/>
        <v>0</v>
      </c>
      <c r="P1156" s="2244">
        <v>14.3</v>
      </c>
      <c r="Q1156" s="2206">
        <v>41480</v>
      </c>
      <c r="R1156" s="2206">
        <v>40240</v>
      </c>
      <c r="S1156" s="2206"/>
      <c r="T1156" s="2206">
        <f t="shared" si="879"/>
        <v>81720</v>
      </c>
      <c r="U1156" s="2206">
        <f t="shared" si="846"/>
        <v>1168596</v>
      </c>
      <c r="V1156" s="2206">
        <f t="shared" si="847"/>
        <v>593164</v>
      </c>
      <c r="W1156" s="2206">
        <f t="shared" si="848"/>
        <v>575432</v>
      </c>
      <c r="X1156" s="2206">
        <f t="shared" si="849"/>
        <v>0</v>
      </c>
      <c r="Y1156" s="2245">
        <f t="shared" si="835"/>
        <v>0</v>
      </c>
      <c r="Z1156" s="2207">
        <f t="shared" si="836"/>
        <v>0</v>
      </c>
      <c r="AA1156" s="2245">
        <v>14.3</v>
      </c>
      <c r="AB1156" s="2206">
        <v>32000</v>
      </c>
      <c r="AC1156" s="2206">
        <v>45000</v>
      </c>
      <c r="AD1156" s="2206">
        <v>15000</v>
      </c>
      <c r="AE1156" s="2206">
        <f t="shared" si="880"/>
        <v>92000</v>
      </c>
      <c r="AF1156" s="2206">
        <f t="shared" si="850"/>
        <v>1315600</v>
      </c>
      <c r="AG1156" s="2206">
        <f t="shared" si="851"/>
        <v>457600</v>
      </c>
      <c r="AH1156" s="2206">
        <f t="shared" si="852"/>
        <v>643500</v>
      </c>
      <c r="AI1156" s="2207">
        <f t="shared" si="853"/>
        <v>214500</v>
      </c>
      <c r="AJ1156" s="2246">
        <v>14.3</v>
      </c>
      <c r="AK1156" s="2075">
        <v>32000</v>
      </c>
      <c r="AL1156" s="2075">
        <v>45000</v>
      </c>
      <c r="AM1156" s="2075">
        <v>15000</v>
      </c>
      <c r="AN1156" s="2206">
        <f t="shared" si="881"/>
        <v>92000</v>
      </c>
      <c r="AO1156" s="2206">
        <f t="shared" si="854"/>
        <v>1315600</v>
      </c>
      <c r="AP1156" s="2206">
        <f t="shared" si="855"/>
        <v>457600</v>
      </c>
      <c r="AQ1156" s="2206">
        <f t="shared" si="856"/>
        <v>643500</v>
      </c>
      <c r="AR1156" s="2206">
        <f t="shared" si="857"/>
        <v>214500</v>
      </c>
      <c r="AS1156" s="2245">
        <v>14.3</v>
      </c>
      <c r="AT1156" s="2075">
        <v>32000</v>
      </c>
      <c r="AU1156" s="2075">
        <v>45000</v>
      </c>
      <c r="AV1156" s="2075">
        <v>15000</v>
      </c>
      <c r="AW1156" s="2206">
        <f t="shared" si="882"/>
        <v>92000</v>
      </c>
      <c r="AX1156" s="2206">
        <f t="shared" si="858"/>
        <v>1315600</v>
      </c>
      <c r="AY1156" s="2206">
        <f t="shared" si="859"/>
        <v>457600</v>
      </c>
      <c r="AZ1156" s="2206">
        <f t="shared" si="860"/>
        <v>643500</v>
      </c>
      <c r="BA1156" s="2206">
        <f t="shared" si="861"/>
        <v>214500</v>
      </c>
      <c r="BB1156" s="2245">
        <f t="shared" si="873"/>
        <v>0</v>
      </c>
      <c r="BC1156" s="2207">
        <f t="shared" si="874"/>
        <v>0</v>
      </c>
      <c r="BD1156" s="2245">
        <f t="shared" si="877"/>
        <v>0</v>
      </c>
      <c r="BE1156" s="2207">
        <f t="shared" si="878"/>
        <v>0</v>
      </c>
      <c r="BF1156" s="2246">
        <v>14.3</v>
      </c>
      <c r="BG1156" s="2075">
        <v>32000</v>
      </c>
      <c r="BH1156" s="2075">
        <v>45000</v>
      </c>
      <c r="BI1156" s="2075">
        <v>15000</v>
      </c>
      <c r="BJ1156" s="2206">
        <f t="shared" si="883"/>
        <v>92000</v>
      </c>
      <c r="BK1156" s="2206">
        <f t="shared" si="862"/>
        <v>1315600</v>
      </c>
      <c r="BL1156" s="2206">
        <f t="shared" si="863"/>
        <v>457600</v>
      </c>
      <c r="BM1156" s="2206">
        <f t="shared" si="864"/>
        <v>643500</v>
      </c>
      <c r="BN1156" s="2206">
        <f t="shared" si="865"/>
        <v>214500</v>
      </c>
      <c r="BO1156" s="2245">
        <v>14.3</v>
      </c>
      <c r="BP1156" s="2075">
        <v>32000</v>
      </c>
      <c r="BQ1156" s="2075">
        <v>45000</v>
      </c>
      <c r="BR1156" s="2075">
        <v>15000</v>
      </c>
      <c r="BS1156" s="2206">
        <f t="shared" si="884"/>
        <v>92000</v>
      </c>
      <c r="BT1156" s="2206">
        <f t="shared" si="866"/>
        <v>1315600</v>
      </c>
      <c r="BU1156" s="2206">
        <f t="shared" si="867"/>
        <v>457600</v>
      </c>
      <c r="BV1156" s="2206">
        <f t="shared" si="868"/>
        <v>643500</v>
      </c>
      <c r="BW1156" s="2206">
        <f t="shared" si="869"/>
        <v>214500</v>
      </c>
      <c r="BX1156" s="2245">
        <f t="shared" si="875"/>
        <v>0</v>
      </c>
      <c r="BY1156" s="2207">
        <f t="shared" si="876"/>
        <v>0</v>
      </c>
      <c r="BZ1156" s="2211">
        <f t="shared" si="871"/>
        <v>0</v>
      </c>
      <c r="CA1156" s="2212">
        <f t="shared" si="872"/>
        <v>0</v>
      </c>
      <c r="CB1156" s="2083"/>
      <c r="CC1156" s="2083"/>
      <c r="CD1156" s="2237"/>
      <c r="CF1156" s="2200"/>
    </row>
    <row r="1157" spans="1:84" s="1974" customFormat="1" ht="18" customHeight="1" outlineLevel="1">
      <c r="A1157" s="2235" t="s">
        <v>5078</v>
      </c>
      <c r="B1157" s="2235" t="b">
        <v>1</v>
      </c>
      <c r="C1157" s="2201"/>
      <c r="D1157" s="2236" t="s">
        <v>5079</v>
      </c>
      <c r="E1157" s="2243" t="s">
        <v>5080</v>
      </c>
      <c r="F1157" s="2204" t="s">
        <v>365</v>
      </c>
      <c r="G1157" s="2244">
        <v>26.8</v>
      </c>
      <c r="H1157" s="2206">
        <v>9570</v>
      </c>
      <c r="I1157" s="2206">
        <v>39090</v>
      </c>
      <c r="J1157" s="2206"/>
      <c r="K1157" s="2206">
        <f t="shared" si="870"/>
        <v>48660</v>
      </c>
      <c r="L1157" s="2206">
        <f t="shared" si="842"/>
        <v>1304088</v>
      </c>
      <c r="M1157" s="2206">
        <f t="shared" si="843"/>
        <v>256476</v>
      </c>
      <c r="N1157" s="2206">
        <f t="shared" si="844"/>
        <v>1047612</v>
      </c>
      <c r="O1157" s="2206">
        <f t="shared" si="845"/>
        <v>0</v>
      </c>
      <c r="P1157" s="2244">
        <v>26.8</v>
      </c>
      <c r="Q1157" s="2206">
        <v>9570</v>
      </c>
      <c r="R1157" s="2206">
        <v>39090</v>
      </c>
      <c r="S1157" s="2206"/>
      <c r="T1157" s="2206">
        <f t="shared" si="879"/>
        <v>48660</v>
      </c>
      <c r="U1157" s="2206">
        <f t="shared" si="846"/>
        <v>1304088</v>
      </c>
      <c r="V1157" s="2206">
        <f t="shared" si="847"/>
        <v>256476</v>
      </c>
      <c r="W1157" s="2206">
        <f t="shared" si="848"/>
        <v>1047612</v>
      </c>
      <c r="X1157" s="2206">
        <f t="shared" si="849"/>
        <v>0</v>
      </c>
      <c r="Y1157" s="2245">
        <f t="shared" si="835"/>
        <v>0</v>
      </c>
      <c r="Z1157" s="2207">
        <f t="shared" si="836"/>
        <v>0</v>
      </c>
      <c r="AA1157" s="2245">
        <v>26.8</v>
      </c>
      <c r="AB1157" s="2206">
        <v>64000</v>
      </c>
      <c r="AC1157" s="2206">
        <v>45000</v>
      </c>
      <c r="AD1157" s="2206">
        <v>20000</v>
      </c>
      <c r="AE1157" s="2206">
        <f t="shared" si="880"/>
        <v>129000</v>
      </c>
      <c r="AF1157" s="2206">
        <f t="shared" si="850"/>
        <v>3457200</v>
      </c>
      <c r="AG1157" s="2206">
        <f t="shared" si="851"/>
        <v>1715200</v>
      </c>
      <c r="AH1157" s="2206">
        <f t="shared" si="852"/>
        <v>1206000</v>
      </c>
      <c r="AI1157" s="2207">
        <f t="shared" si="853"/>
        <v>536000</v>
      </c>
      <c r="AJ1157" s="2246">
        <v>26.8</v>
      </c>
      <c r="AK1157" s="2075">
        <v>64000</v>
      </c>
      <c r="AL1157" s="2075">
        <v>45000</v>
      </c>
      <c r="AM1157" s="2075">
        <v>20000</v>
      </c>
      <c r="AN1157" s="2206">
        <f t="shared" si="881"/>
        <v>129000</v>
      </c>
      <c r="AO1157" s="2206">
        <f t="shared" si="854"/>
        <v>3457200</v>
      </c>
      <c r="AP1157" s="2206">
        <f t="shared" si="855"/>
        <v>1715200</v>
      </c>
      <c r="AQ1157" s="2206">
        <f t="shared" si="856"/>
        <v>1206000</v>
      </c>
      <c r="AR1157" s="2206">
        <f t="shared" si="857"/>
        <v>536000</v>
      </c>
      <c r="AS1157" s="2245">
        <v>26.8</v>
      </c>
      <c r="AT1157" s="2075">
        <v>64000</v>
      </c>
      <c r="AU1157" s="2075">
        <v>45000</v>
      </c>
      <c r="AV1157" s="2075">
        <v>20000</v>
      </c>
      <c r="AW1157" s="2206">
        <f t="shared" si="882"/>
        <v>129000</v>
      </c>
      <c r="AX1157" s="2206">
        <f t="shared" si="858"/>
        <v>3457200</v>
      </c>
      <c r="AY1157" s="2206">
        <f t="shared" si="859"/>
        <v>1715200</v>
      </c>
      <c r="AZ1157" s="2206">
        <f t="shared" si="860"/>
        <v>1206000</v>
      </c>
      <c r="BA1157" s="2206">
        <f t="shared" si="861"/>
        <v>536000</v>
      </c>
      <c r="BB1157" s="2245">
        <f t="shared" si="873"/>
        <v>0</v>
      </c>
      <c r="BC1157" s="2207">
        <f t="shared" si="874"/>
        <v>0</v>
      </c>
      <c r="BD1157" s="2245">
        <f t="shared" si="877"/>
        <v>0</v>
      </c>
      <c r="BE1157" s="2207">
        <f t="shared" si="878"/>
        <v>0</v>
      </c>
      <c r="BF1157" s="2246">
        <v>26.8</v>
      </c>
      <c r="BG1157" s="2075">
        <v>64000</v>
      </c>
      <c r="BH1157" s="2075">
        <v>45000</v>
      </c>
      <c r="BI1157" s="2075">
        <v>20000</v>
      </c>
      <c r="BJ1157" s="2206">
        <f t="shared" si="883"/>
        <v>129000</v>
      </c>
      <c r="BK1157" s="2206">
        <f t="shared" si="862"/>
        <v>3457200</v>
      </c>
      <c r="BL1157" s="2206">
        <f t="shared" si="863"/>
        <v>1715200</v>
      </c>
      <c r="BM1157" s="2206">
        <f t="shared" si="864"/>
        <v>1206000</v>
      </c>
      <c r="BN1157" s="2206">
        <f t="shared" si="865"/>
        <v>536000</v>
      </c>
      <c r="BO1157" s="2245">
        <v>26.8</v>
      </c>
      <c r="BP1157" s="2075">
        <v>64000</v>
      </c>
      <c r="BQ1157" s="2075">
        <v>45000</v>
      </c>
      <c r="BR1157" s="2075">
        <v>20000</v>
      </c>
      <c r="BS1157" s="2206">
        <f t="shared" si="884"/>
        <v>129000</v>
      </c>
      <c r="BT1157" s="2206">
        <f t="shared" si="866"/>
        <v>3457200</v>
      </c>
      <c r="BU1157" s="2206">
        <f t="shared" si="867"/>
        <v>1715200</v>
      </c>
      <c r="BV1157" s="2206">
        <f t="shared" si="868"/>
        <v>1206000</v>
      </c>
      <c r="BW1157" s="2206">
        <f t="shared" si="869"/>
        <v>536000</v>
      </c>
      <c r="BX1157" s="2245">
        <f t="shared" si="875"/>
        <v>0</v>
      </c>
      <c r="BY1157" s="2207">
        <f t="shared" si="876"/>
        <v>0</v>
      </c>
      <c r="BZ1157" s="2211">
        <f t="shared" si="871"/>
        <v>0</v>
      </c>
      <c r="CA1157" s="2212">
        <f t="shared" si="872"/>
        <v>0</v>
      </c>
      <c r="CB1157" s="2083"/>
      <c r="CC1157" s="2083"/>
      <c r="CD1157" s="2237"/>
      <c r="CF1157" s="2200"/>
    </row>
    <row r="1158" spans="1:84" s="1974" customFormat="1" ht="18" customHeight="1" outlineLevel="1">
      <c r="A1158" s="2235" t="s">
        <v>5081</v>
      </c>
      <c r="B1158" s="2235" t="b">
        <v>1</v>
      </c>
      <c r="C1158" s="2201"/>
      <c r="D1158" s="2236" t="s">
        <v>5082</v>
      </c>
      <c r="E1158" s="2243" t="s">
        <v>5083</v>
      </c>
      <c r="F1158" s="2204" t="s">
        <v>365</v>
      </c>
      <c r="G1158" s="2244">
        <v>3.5</v>
      </c>
      <c r="H1158" s="2206">
        <v>2200</v>
      </c>
      <c r="I1158" s="2206">
        <v>8380</v>
      </c>
      <c r="J1158" s="2206">
        <v>90</v>
      </c>
      <c r="K1158" s="2206">
        <f t="shared" si="870"/>
        <v>10670</v>
      </c>
      <c r="L1158" s="2206">
        <f t="shared" si="842"/>
        <v>37345</v>
      </c>
      <c r="M1158" s="2206">
        <f t="shared" si="843"/>
        <v>7700</v>
      </c>
      <c r="N1158" s="2206">
        <f t="shared" si="844"/>
        <v>29330</v>
      </c>
      <c r="O1158" s="2206">
        <f t="shared" si="845"/>
        <v>315</v>
      </c>
      <c r="P1158" s="2244">
        <v>3.5</v>
      </c>
      <c r="Q1158" s="2206">
        <v>2200</v>
      </c>
      <c r="R1158" s="2206">
        <v>8380</v>
      </c>
      <c r="S1158" s="2206">
        <v>90</v>
      </c>
      <c r="T1158" s="2206">
        <f t="shared" si="879"/>
        <v>10670</v>
      </c>
      <c r="U1158" s="2206">
        <f t="shared" si="846"/>
        <v>37345</v>
      </c>
      <c r="V1158" s="2206">
        <f t="shared" si="847"/>
        <v>7700</v>
      </c>
      <c r="W1158" s="2206">
        <f t="shared" si="848"/>
        <v>29330</v>
      </c>
      <c r="X1158" s="2206">
        <f t="shared" si="849"/>
        <v>315</v>
      </c>
      <c r="Y1158" s="2245">
        <f t="shared" si="835"/>
        <v>0</v>
      </c>
      <c r="Z1158" s="2207">
        <f t="shared" si="836"/>
        <v>0</v>
      </c>
      <c r="AA1158" s="2245">
        <v>3.5</v>
      </c>
      <c r="AB1158" s="2206">
        <v>4500</v>
      </c>
      <c r="AC1158" s="2206">
        <v>4500</v>
      </c>
      <c r="AD1158" s="2206">
        <v>2500</v>
      </c>
      <c r="AE1158" s="2206">
        <f t="shared" si="880"/>
        <v>11500</v>
      </c>
      <c r="AF1158" s="2206">
        <f t="shared" si="850"/>
        <v>40250</v>
      </c>
      <c r="AG1158" s="2206">
        <f t="shared" si="851"/>
        <v>15750</v>
      </c>
      <c r="AH1158" s="2206">
        <f t="shared" si="852"/>
        <v>15750</v>
      </c>
      <c r="AI1158" s="2207">
        <f t="shared" si="853"/>
        <v>8750</v>
      </c>
      <c r="AJ1158" s="2246">
        <v>3.5</v>
      </c>
      <c r="AK1158" s="2075">
        <v>4500</v>
      </c>
      <c r="AL1158" s="2075">
        <v>4500</v>
      </c>
      <c r="AM1158" s="2075">
        <v>2500</v>
      </c>
      <c r="AN1158" s="2206">
        <f t="shared" si="881"/>
        <v>11500</v>
      </c>
      <c r="AO1158" s="2206">
        <f t="shared" si="854"/>
        <v>40250</v>
      </c>
      <c r="AP1158" s="2206">
        <f t="shared" si="855"/>
        <v>15750</v>
      </c>
      <c r="AQ1158" s="2206">
        <f t="shared" si="856"/>
        <v>15750</v>
      </c>
      <c r="AR1158" s="2206">
        <f t="shared" si="857"/>
        <v>8750</v>
      </c>
      <c r="AS1158" s="2245">
        <v>3.5</v>
      </c>
      <c r="AT1158" s="2075">
        <v>4500</v>
      </c>
      <c r="AU1158" s="2075">
        <v>4500</v>
      </c>
      <c r="AV1158" s="2075">
        <v>2500</v>
      </c>
      <c r="AW1158" s="2206">
        <f t="shared" si="882"/>
        <v>11500</v>
      </c>
      <c r="AX1158" s="2206">
        <f t="shared" si="858"/>
        <v>40250</v>
      </c>
      <c r="AY1158" s="2206">
        <f t="shared" si="859"/>
        <v>15750</v>
      </c>
      <c r="AZ1158" s="2206">
        <f t="shared" si="860"/>
        <v>15750</v>
      </c>
      <c r="BA1158" s="2206">
        <f t="shared" si="861"/>
        <v>8750</v>
      </c>
      <c r="BB1158" s="2245">
        <f t="shared" si="873"/>
        <v>0</v>
      </c>
      <c r="BC1158" s="2207">
        <f t="shared" si="874"/>
        <v>0</v>
      </c>
      <c r="BD1158" s="2245">
        <f t="shared" si="877"/>
        <v>0</v>
      </c>
      <c r="BE1158" s="2207">
        <f t="shared" si="878"/>
        <v>0</v>
      </c>
      <c r="BF1158" s="2246">
        <v>3.5</v>
      </c>
      <c r="BG1158" s="2075">
        <v>4500</v>
      </c>
      <c r="BH1158" s="2075">
        <v>4500</v>
      </c>
      <c r="BI1158" s="2075">
        <v>2500</v>
      </c>
      <c r="BJ1158" s="2206">
        <f t="shared" si="883"/>
        <v>11500</v>
      </c>
      <c r="BK1158" s="2206">
        <f t="shared" si="862"/>
        <v>40250</v>
      </c>
      <c r="BL1158" s="2206">
        <f t="shared" si="863"/>
        <v>15750</v>
      </c>
      <c r="BM1158" s="2206">
        <f t="shared" si="864"/>
        <v>15750</v>
      </c>
      <c r="BN1158" s="2206">
        <f t="shared" si="865"/>
        <v>8750</v>
      </c>
      <c r="BO1158" s="2245">
        <v>3.5</v>
      </c>
      <c r="BP1158" s="2075">
        <v>4500</v>
      </c>
      <c r="BQ1158" s="2075">
        <v>4500</v>
      </c>
      <c r="BR1158" s="2075">
        <v>2500</v>
      </c>
      <c r="BS1158" s="2206">
        <f t="shared" si="884"/>
        <v>11500</v>
      </c>
      <c r="BT1158" s="2206">
        <f t="shared" si="866"/>
        <v>40250</v>
      </c>
      <c r="BU1158" s="2206">
        <f t="shared" si="867"/>
        <v>15750</v>
      </c>
      <c r="BV1158" s="2206">
        <f t="shared" si="868"/>
        <v>15750</v>
      </c>
      <c r="BW1158" s="2206">
        <f t="shared" si="869"/>
        <v>8750</v>
      </c>
      <c r="BX1158" s="2245">
        <f t="shared" si="875"/>
        <v>0</v>
      </c>
      <c r="BY1158" s="2207">
        <f t="shared" si="876"/>
        <v>0</v>
      </c>
      <c r="BZ1158" s="2211">
        <f t="shared" si="871"/>
        <v>0</v>
      </c>
      <c r="CA1158" s="2212">
        <f t="shared" si="872"/>
        <v>0</v>
      </c>
      <c r="CB1158" s="2083"/>
      <c r="CC1158" s="2083"/>
      <c r="CD1158" s="2237"/>
      <c r="CF1158" s="2200"/>
    </row>
    <row r="1159" spans="1:84" s="1974" customFormat="1" ht="18" customHeight="1" outlineLevel="1">
      <c r="A1159" s="2235" t="s">
        <v>5084</v>
      </c>
      <c r="B1159" s="2235" t="b">
        <v>1</v>
      </c>
      <c r="C1159" s="2201"/>
      <c r="D1159" s="2236" t="s">
        <v>5085</v>
      </c>
      <c r="E1159" s="2243" t="s">
        <v>5086</v>
      </c>
      <c r="F1159" s="2204" t="s">
        <v>449</v>
      </c>
      <c r="G1159" s="2244">
        <v>11</v>
      </c>
      <c r="H1159" s="2206">
        <v>1590</v>
      </c>
      <c r="I1159" s="2206">
        <v>4020</v>
      </c>
      <c r="J1159" s="2206"/>
      <c r="K1159" s="2206">
        <f t="shared" si="870"/>
        <v>5610</v>
      </c>
      <c r="L1159" s="2206">
        <f t="shared" si="842"/>
        <v>61710</v>
      </c>
      <c r="M1159" s="2206">
        <f t="shared" si="843"/>
        <v>17490</v>
      </c>
      <c r="N1159" s="2206">
        <f t="shared" si="844"/>
        <v>44220</v>
      </c>
      <c r="O1159" s="2206">
        <f t="shared" si="845"/>
        <v>0</v>
      </c>
      <c r="P1159" s="2244">
        <v>11</v>
      </c>
      <c r="Q1159" s="2206">
        <v>1590</v>
      </c>
      <c r="R1159" s="2206">
        <v>4020</v>
      </c>
      <c r="S1159" s="2206"/>
      <c r="T1159" s="2206">
        <f t="shared" si="879"/>
        <v>5610</v>
      </c>
      <c r="U1159" s="2206">
        <f t="shared" si="846"/>
        <v>61710</v>
      </c>
      <c r="V1159" s="2206">
        <f t="shared" si="847"/>
        <v>17490</v>
      </c>
      <c r="W1159" s="2206">
        <f t="shared" si="848"/>
        <v>44220</v>
      </c>
      <c r="X1159" s="2206">
        <f t="shared" si="849"/>
        <v>0</v>
      </c>
      <c r="Y1159" s="2244">
        <f t="shared" si="835"/>
        <v>0</v>
      </c>
      <c r="Z1159" s="2207">
        <f t="shared" si="836"/>
        <v>0</v>
      </c>
      <c r="AA1159" s="2244">
        <v>11</v>
      </c>
      <c r="AB1159" s="2206">
        <v>2000</v>
      </c>
      <c r="AC1159" s="2206">
        <v>15000</v>
      </c>
      <c r="AD1159" s="2206">
        <v>5000</v>
      </c>
      <c r="AE1159" s="2206">
        <f t="shared" si="880"/>
        <v>22000</v>
      </c>
      <c r="AF1159" s="2206">
        <f t="shared" si="850"/>
        <v>242000</v>
      </c>
      <c r="AG1159" s="2206">
        <f t="shared" si="851"/>
        <v>22000</v>
      </c>
      <c r="AH1159" s="2206">
        <f t="shared" si="852"/>
        <v>165000</v>
      </c>
      <c r="AI1159" s="2207">
        <f t="shared" si="853"/>
        <v>55000</v>
      </c>
      <c r="AJ1159" s="2246">
        <v>11</v>
      </c>
      <c r="AK1159" s="2075">
        <v>2000</v>
      </c>
      <c r="AL1159" s="2075">
        <v>15000</v>
      </c>
      <c r="AM1159" s="2075">
        <v>5000</v>
      </c>
      <c r="AN1159" s="2206">
        <f t="shared" si="881"/>
        <v>22000</v>
      </c>
      <c r="AO1159" s="2206">
        <f t="shared" si="854"/>
        <v>242000</v>
      </c>
      <c r="AP1159" s="2206">
        <f t="shared" si="855"/>
        <v>22000</v>
      </c>
      <c r="AQ1159" s="2206">
        <f t="shared" si="856"/>
        <v>165000</v>
      </c>
      <c r="AR1159" s="2206">
        <f t="shared" si="857"/>
        <v>55000</v>
      </c>
      <c r="AS1159" s="2244">
        <v>11</v>
      </c>
      <c r="AT1159" s="2075">
        <v>2000</v>
      </c>
      <c r="AU1159" s="2075">
        <v>15000</v>
      </c>
      <c r="AV1159" s="2075">
        <v>5000</v>
      </c>
      <c r="AW1159" s="2206">
        <f t="shared" si="882"/>
        <v>22000</v>
      </c>
      <c r="AX1159" s="2206">
        <f t="shared" si="858"/>
        <v>242000</v>
      </c>
      <c r="AY1159" s="2206">
        <f t="shared" si="859"/>
        <v>22000</v>
      </c>
      <c r="AZ1159" s="2206">
        <f t="shared" si="860"/>
        <v>165000</v>
      </c>
      <c r="BA1159" s="2206">
        <f t="shared" si="861"/>
        <v>55000</v>
      </c>
      <c r="BB1159" s="2244">
        <f t="shared" si="873"/>
        <v>0</v>
      </c>
      <c r="BC1159" s="2207">
        <f t="shared" si="874"/>
        <v>0</v>
      </c>
      <c r="BD1159" s="2244">
        <f t="shared" si="877"/>
        <v>0</v>
      </c>
      <c r="BE1159" s="2207">
        <f t="shared" si="878"/>
        <v>0</v>
      </c>
      <c r="BF1159" s="2246">
        <v>11</v>
      </c>
      <c r="BG1159" s="2075">
        <v>2000</v>
      </c>
      <c r="BH1159" s="2075">
        <v>15000</v>
      </c>
      <c r="BI1159" s="2075">
        <v>5000</v>
      </c>
      <c r="BJ1159" s="2206">
        <f t="shared" si="883"/>
        <v>22000</v>
      </c>
      <c r="BK1159" s="2206">
        <f t="shared" si="862"/>
        <v>242000</v>
      </c>
      <c r="BL1159" s="2206">
        <f t="shared" si="863"/>
        <v>22000</v>
      </c>
      <c r="BM1159" s="2206">
        <f t="shared" si="864"/>
        <v>165000</v>
      </c>
      <c r="BN1159" s="2206">
        <f t="shared" si="865"/>
        <v>55000</v>
      </c>
      <c r="BO1159" s="2244">
        <v>11</v>
      </c>
      <c r="BP1159" s="2075">
        <v>2000</v>
      </c>
      <c r="BQ1159" s="2075">
        <v>15000</v>
      </c>
      <c r="BR1159" s="2075">
        <v>5000</v>
      </c>
      <c r="BS1159" s="2206">
        <f t="shared" si="884"/>
        <v>22000</v>
      </c>
      <c r="BT1159" s="2206">
        <f t="shared" si="866"/>
        <v>242000</v>
      </c>
      <c r="BU1159" s="2206">
        <f t="shared" si="867"/>
        <v>22000</v>
      </c>
      <c r="BV1159" s="2206">
        <f t="shared" si="868"/>
        <v>165000</v>
      </c>
      <c r="BW1159" s="2206">
        <f t="shared" si="869"/>
        <v>55000</v>
      </c>
      <c r="BX1159" s="2244">
        <f t="shared" si="875"/>
        <v>0</v>
      </c>
      <c r="BY1159" s="2207">
        <f t="shared" si="876"/>
        <v>0</v>
      </c>
      <c r="BZ1159" s="2211">
        <f t="shared" si="871"/>
        <v>0</v>
      </c>
      <c r="CA1159" s="2212">
        <f t="shared" si="872"/>
        <v>0</v>
      </c>
      <c r="CB1159" s="2083"/>
      <c r="CC1159" s="2083"/>
      <c r="CD1159" s="2237"/>
      <c r="CF1159" s="2200"/>
    </row>
    <row r="1160" spans="1:84" s="1974" customFormat="1" ht="18" customHeight="1" outlineLevel="1">
      <c r="B1160" s="2235"/>
      <c r="C1160" s="2201"/>
      <c r="D1160" s="2232" t="s">
        <v>5087</v>
      </c>
      <c r="E1160" s="2243"/>
      <c r="F1160" s="2204"/>
      <c r="G1160" s="2244"/>
      <c r="H1160" s="2206"/>
      <c r="I1160" s="2206"/>
      <c r="J1160" s="2206"/>
      <c r="K1160" s="2206">
        <f t="shared" si="870"/>
        <v>0</v>
      </c>
      <c r="L1160" s="2206">
        <f t="shared" si="842"/>
        <v>0</v>
      </c>
      <c r="M1160" s="2206">
        <f t="shared" si="843"/>
        <v>0</v>
      </c>
      <c r="N1160" s="2206">
        <f t="shared" si="844"/>
        <v>0</v>
      </c>
      <c r="O1160" s="2206">
        <f t="shared" si="845"/>
        <v>0</v>
      </c>
      <c r="P1160" s="2244"/>
      <c r="Q1160" s="2206"/>
      <c r="R1160" s="2206"/>
      <c r="S1160" s="2206"/>
      <c r="T1160" s="2206">
        <f t="shared" si="879"/>
        <v>0</v>
      </c>
      <c r="U1160" s="2206">
        <f t="shared" si="846"/>
        <v>0</v>
      </c>
      <c r="V1160" s="2206">
        <f t="shared" si="847"/>
        <v>0</v>
      </c>
      <c r="W1160" s="2206">
        <f t="shared" si="848"/>
        <v>0</v>
      </c>
      <c r="X1160" s="2206">
        <f t="shared" si="849"/>
        <v>0</v>
      </c>
      <c r="Y1160" s="2244">
        <f t="shared" si="835"/>
        <v>0</v>
      </c>
      <c r="Z1160" s="2207">
        <f t="shared" si="836"/>
        <v>0</v>
      </c>
      <c r="AA1160" s="2244">
        <v>0</v>
      </c>
      <c r="AB1160" s="2206"/>
      <c r="AC1160" s="2206"/>
      <c r="AD1160" s="2206"/>
      <c r="AE1160" s="2206">
        <f t="shared" si="880"/>
        <v>0</v>
      </c>
      <c r="AF1160" s="2206">
        <f t="shared" si="850"/>
        <v>0</v>
      </c>
      <c r="AG1160" s="2206">
        <f t="shared" si="851"/>
        <v>0</v>
      </c>
      <c r="AH1160" s="2206">
        <f t="shared" si="852"/>
        <v>0</v>
      </c>
      <c r="AI1160" s="2207">
        <f t="shared" si="853"/>
        <v>0</v>
      </c>
      <c r="AJ1160" s="2246">
        <v>0</v>
      </c>
      <c r="AK1160" s="2075"/>
      <c r="AL1160" s="2075"/>
      <c r="AM1160" s="2075"/>
      <c r="AN1160" s="2206">
        <f t="shared" si="881"/>
        <v>0</v>
      </c>
      <c r="AO1160" s="2206">
        <f t="shared" si="854"/>
        <v>0</v>
      </c>
      <c r="AP1160" s="2206">
        <f t="shared" si="855"/>
        <v>0</v>
      </c>
      <c r="AQ1160" s="2206">
        <f t="shared" si="856"/>
        <v>0</v>
      </c>
      <c r="AR1160" s="2206">
        <f t="shared" si="857"/>
        <v>0</v>
      </c>
      <c r="AS1160" s="2244">
        <v>0</v>
      </c>
      <c r="AT1160" s="2075"/>
      <c r="AU1160" s="2075"/>
      <c r="AV1160" s="2075"/>
      <c r="AW1160" s="2206">
        <f t="shared" si="882"/>
        <v>0</v>
      </c>
      <c r="AX1160" s="2206">
        <f t="shared" si="858"/>
        <v>0</v>
      </c>
      <c r="AY1160" s="2206">
        <f t="shared" si="859"/>
        <v>0</v>
      </c>
      <c r="AZ1160" s="2206">
        <f t="shared" si="860"/>
        <v>0</v>
      </c>
      <c r="BA1160" s="2206">
        <f t="shared" si="861"/>
        <v>0</v>
      </c>
      <c r="BB1160" s="2244">
        <f t="shared" si="873"/>
        <v>0</v>
      </c>
      <c r="BC1160" s="2207">
        <f t="shared" si="874"/>
        <v>0</v>
      </c>
      <c r="BD1160" s="2244">
        <f t="shared" si="877"/>
        <v>0</v>
      </c>
      <c r="BE1160" s="2207">
        <f t="shared" si="878"/>
        <v>0</v>
      </c>
      <c r="BF1160" s="2246">
        <v>0</v>
      </c>
      <c r="BG1160" s="2075">
        <v>0</v>
      </c>
      <c r="BH1160" s="2075">
        <v>0</v>
      </c>
      <c r="BI1160" s="2075">
        <v>0</v>
      </c>
      <c r="BJ1160" s="2206">
        <f t="shared" si="883"/>
        <v>0</v>
      </c>
      <c r="BK1160" s="2206">
        <f t="shared" si="862"/>
        <v>0</v>
      </c>
      <c r="BL1160" s="2206">
        <f t="shared" si="863"/>
        <v>0</v>
      </c>
      <c r="BM1160" s="2206">
        <f t="shared" si="864"/>
        <v>0</v>
      </c>
      <c r="BN1160" s="2206">
        <f t="shared" si="865"/>
        <v>0</v>
      </c>
      <c r="BO1160" s="2244">
        <v>0</v>
      </c>
      <c r="BP1160" s="2075">
        <v>0</v>
      </c>
      <c r="BQ1160" s="2075">
        <v>0</v>
      </c>
      <c r="BR1160" s="2075">
        <v>0</v>
      </c>
      <c r="BS1160" s="2206">
        <f t="shared" si="884"/>
        <v>0</v>
      </c>
      <c r="BT1160" s="2206">
        <f t="shared" si="866"/>
        <v>0</v>
      </c>
      <c r="BU1160" s="2206">
        <f t="shared" si="867"/>
        <v>0</v>
      </c>
      <c r="BV1160" s="2206">
        <f t="shared" si="868"/>
        <v>0</v>
      </c>
      <c r="BW1160" s="2206">
        <f t="shared" si="869"/>
        <v>0</v>
      </c>
      <c r="BX1160" s="2244">
        <f t="shared" si="875"/>
        <v>0</v>
      </c>
      <c r="BY1160" s="2207">
        <f t="shared" si="876"/>
        <v>0</v>
      </c>
      <c r="BZ1160" s="2211">
        <f t="shared" si="871"/>
        <v>0</v>
      </c>
      <c r="CA1160" s="2212">
        <f t="shared" si="872"/>
        <v>0</v>
      </c>
      <c r="CB1160" s="2083"/>
      <c r="CC1160" s="2083"/>
      <c r="CD1160" s="2237"/>
      <c r="CF1160" s="2200"/>
    </row>
    <row r="1161" spans="1:84" s="1974" customFormat="1" ht="18" customHeight="1" outlineLevel="1">
      <c r="A1161" s="2235" t="s">
        <v>5088</v>
      </c>
      <c r="B1161" s="2235" t="b">
        <v>1</v>
      </c>
      <c r="C1161" s="2201"/>
      <c r="D1161" s="2236" t="s">
        <v>3938</v>
      </c>
      <c r="E1161" s="2243" t="s">
        <v>3939</v>
      </c>
      <c r="F1161" s="2204" t="s">
        <v>365</v>
      </c>
      <c r="G1161" s="2244">
        <v>12.2</v>
      </c>
      <c r="H1161" s="2206">
        <v>14970</v>
      </c>
      <c r="I1161" s="2206">
        <v>11910</v>
      </c>
      <c r="J1161" s="2206"/>
      <c r="K1161" s="2206">
        <f t="shared" si="870"/>
        <v>26880</v>
      </c>
      <c r="L1161" s="2206">
        <f t="shared" si="842"/>
        <v>327936</v>
      </c>
      <c r="M1161" s="2206">
        <f t="shared" si="843"/>
        <v>182634</v>
      </c>
      <c r="N1161" s="2206">
        <f t="shared" si="844"/>
        <v>145302</v>
      </c>
      <c r="O1161" s="2206">
        <f t="shared" si="845"/>
        <v>0</v>
      </c>
      <c r="P1161" s="2244">
        <v>12.2</v>
      </c>
      <c r="Q1161" s="2206">
        <v>14970</v>
      </c>
      <c r="R1161" s="2206">
        <v>11910</v>
      </c>
      <c r="S1161" s="2206"/>
      <c r="T1161" s="2206">
        <f t="shared" si="879"/>
        <v>26880</v>
      </c>
      <c r="U1161" s="2206">
        <f t="shared" si="846"/>
        <v>327936</v>
      </c>
      <c r="V1161" s="2206">
        <f t="shared" si="847"/>
        <v>182634</v>
      </c>
      <c r="W1161" s="2206">
        <f t="shared" si="848"/>
        <v>145302</v>
      </c>
      <c r="X1161" s="2206">
        <f t="shared" si="849"/>
        <v>0</v>
      </c>
      <c r="Y1161" s="2245">
        <f t="shared" si="835"/>
        <v>0</v>
      </c>
      <c r="Z1161" s="2207">
        <f t="shared" si="836"/>
        <v>0</v>
      </c>
      <c r="AA1161" s="2245">
        <v>12.2</v>
      </c>
      <c r="AB1161" s="2206">
        <v>20000</v>
      </c>
      <c r="AC1161" s="2206">
        <v>10000</v>
      </c>
      <c r="AD1161" s="2206">
        <v>5000</v>
      </c>
      <c r="AE1161" s="2206">
        <f t="shared" si="880"/>
        <v>35000</v>
      </c>
      <c r="AF1161" s="2206">
        <f t="shared" si="850"/>
        <v>427000</v>
      </c>
      <c r="AG1161" s="2206">
        <f t="shared" si="851"/>
        <v>244000</v>
      </c>
      <c r="AH1161" s="2206">
        <f t="shared" si="852"/>
        <v>122000</v>
      </c>
      <c r="AI1161" s="2207">
        <f t="shared" si="853"/>
        <v>61000</v>
      </c>
      <c r="AJ1161" s="2246">
        <v>12.2</v>
      </c>
      <c r="AK1161" s="2075">
        <v>20000</v>
      </c>
      <c r="AL1161" s="2075">
        <v>10000</v>
      </c>
      <c r="AM1161" s="2075">
        <v>5000</v>
      </c>
      <c r="AN1161" s="2206">
        <f t="shared" si="881"/>
        <v>35000</v>
      </c>
      <c r="AO1161" s="2206">
        <f t="shared" si="854"/>
        <v>427000</v>
      </c>
      <c r="AP1161" s="2206">
        <f t="shared" si="855"/>
        <v>244000</v>
      </c>
      <c r="AQ1161" s="2206">
        <f t="shared" si="856"/>
        <v>122000</v>
      </c>
      <c r="AR1161" s="2206">
        <f t="shared" si="857"/>
        <v>61000</v>
      </c>
      <c r="AS1161" s="2245">
        <v>12.2</v>
      </c>
      <c r="AT1161" s="2075">
        <v>20000</v>
      </c>
      <c r="AU1161" s="2075">
        <v>10000</v>
      </c>
      <c r="AV1161" s="2075">
        <v>5000</v>
      </c>
      <c r="AW1161" s="2206">
        <f t="shared" si="882"/>
        <v>35000</v>
      </c>
      <c r="AX1161" s="2206">
        <f t="shared" si="858"/>
        <v>427000</v>
      </c>
      <c r="AY1161" s="2206">
        <f t="shared" si="859"/>
        <v>244000</v>
      </c>
      <c r="AZ1161" s="2206">
        <f t="shared" si="860"/>
        <v>122000</v>
      </c>
      <c r="BA1161" s="2206">
        <f t="shared" si="861"/>
        <v>61000</v>
      </c>
      <c r="BB1161" s="2245">
        <f t="shared" si="873"/>
        <v>0</v>
      </c>
      <c r="BC1161" s="2207">
        <f t="shared" si="874"/>
        <v>0</v>
      </c>
      <c r="BD1161" s="2245">
        <f t="shared" si="877"/>
        <v>0</v>
      </c>
      <c r="BE1161" s="2207">
        <f t="shared" si="878"/>
        <v>0</v>
      </c>
      <c r="BF1161" s="2246">
        <v>12.2</v>
      </c>
      <c r="BG1161" s="2075">
        <v>20000</v>
      </c>
      <c r="BH1161" s="2075">
        <v>10000</v>
      </c>
      <c r="BI1161" s="2075">
        <v>5000</v>
      </c>
      <c r="BJ1161" s="2206">
        <f t="shared" si="883"/>
        <v>35000</v>
      </c>
      <c r="BK1161" s="2206">
        <f t="shared" si="862"/>
        <v>427000</v>
      </c>
      <c r="BL1161" s="2206">
        <f t="shared" si="863"/>
        <v>244000</v>
      </c>
      <c r="BM1161" s="2206">
        <f t="shared" si="864"/>
        <v>122000</v>
      </c>
      <c r="BN1161" s="2206">
        <f t="shared" si="865"/>
        <v>61000</v>
      </c>
      <c r="BO1161" s="2245">
        <v>12.2</v>
      </c>
      <c r="BP1161" s="2075">
        <v>20000</v>
      </c>
      <c r="BQ1161" s="2075">
        <v>10000</v>
      </c>
      <c r="BR1161" s="2075">
        <v>5000</v>
      </c>
      <c r="BS1161" s="2206">
        <f t="shared" si="884"/>
        <v>35000</v>
      </c>
      <c r="BT1161" s="2206">
        <f t="shared" si="866"/>
        <v>427000</v>
      </c>
      <c r="BU1161" s="2206">
        <f t="shared" si="867"/>
        <v>244000</v>
      </c>
      <c r="BV1161" s="2206">
        <f t="shared" si="868"/>
        <v>122000</v>
      </c>
      <c r="BW1161" s="2206">
        <f t="shared" si="869"/>
        <v>61000</v>
      </c>
      <c r="BX1161" s="2245">
        <f t="shared" si="875"/>
        <v>0</v>
      </c>
      <c r="BY1161" s="2207">
        <f t="shared" si="876"/>
        <v>0</v>
      </c>
      <c r="BZ1161" s="2211">
        <f t="shared" si="871"/>
        <v>0</v>
      </c>
      <c r="CA1161" s="2212">
        <f t="shared" si="872"/>
        <v>0</v>
      </c>
      <c r="CB1161" s="2083"/>
      <c r="CC1161" s="2083"/>
      <c r="CD1161" s="2237"/>
      <c r="CF1161" s="2200"/>
    </row>
    <row r="1162" spans="1:84" s="1974" customFormat="1" ht="18" customHeight="1" outlineLevel="1">
      <c r="A1162" s="2235" t="s">
        <v>5089</v>
      </c>
      <c r="B1162" s="2235" t="b">
        <v>1</v>
      </c>
      <c r="C1162" s="2201"/>
      <c r="D1162" s="2236" t="s">
        <v>3938</v>
      </c>
      <c r="E1162" s="2243" t="s">
        <v>3941</v>
      </c>
      <c r="F1162" s="2204" t="s">
        <v>365</v>
      </c>
      <c r="G1162" s="2244">
        <v>3.9</v>
      </c>
      <c r="H1162" s="2206">
        <v>15020</v>
      </c>
      <c r="I1162" s="2206">
        <v>15220</v>
      </c>
      <c r="J1162" s="2206"/>
      <c r="K1162" s="2206">
        <f t="shared" si="870"/>
        <v>30240</v>
      </c>
      <c r="L1162" s="2206">
        <f t="shared" si="842"/>
        <v>117936</v>
      </c>
      <c r="M1162" s="2206">
        <f t="shared" si="843"/>
        <v>58578</v>
      </c>
      <c r="N1162" s="2206">
        <f t="shared" si="844"/>
        <v>59358</v>
      </c>
      <c r="O1162" s="2206">
        <f t="shared" si="845"/>
        <v>0</v>
      </c>
      <c r="P1162" s="2244">
        <v>3.9</v>
      </c>
      <c r="Q1162" s="2206">
        <v>15020</v>
      </c>
      <c r="R1162" s="2206">
        <v>15220</v>
      </c>
      <c r="S1162" s="2206"/>
      <c r="T1162" s="2206">
        <f t="shared" si="879"/>
        <v>30240</v>
      </c>
      <c r="U1162" s="2206">
        <f t="shared" si="846"/>
        <v>117936</v>
      </c>
      <c r="V1162" s="2206">
        <f t="shared" si="847"/>
        <v>58578</v>
      </c>
      <c r="W1162" s="2206">
        <f t="shared" si="848"/>
        <v>59358</v>
      </c>
      <c r="X1162" s="2206">
        <f t="shared" si="849"/>
        <v>0</v>
      </c>
      <c r="Y1162" s="2245">
        <f t="shared" si="835"/>
        <v>0</v>
      </c>
      <c r="Z1162" s="2207">
        <f t="shared" si="836"/>
        <v>0</v>
      </c>
      <c r="AA1162" s="2245">
        <v>3.9</v>
      </c>
      <c r="AB1162" s="2206">
        <v>20000</v>
      </c>
      <c r="AC1162" s="2206">
        <v>12000</v>
      </c>
      <c r="AD1162" s="2206">
        <v>5000</v>
      </c>
      <c r="AE1162" s="2206">
        <f t="shared" si="880"/>
        <v>37000</v>
      </c>
      <c r="AF1162" s="2206">
        <f t="shared" si="850"/>
        <v>144300</v>
      </c>
      <c r="AG1162" s="2206">
        <f t="shared" si="851"/>
        <v>78000</v>
      </c>
      <c r="AH1162" s="2206">
        <f t="shared" si="852"/>
        <v>46800</v>
      </c>
      <c r="AI1162" s="2207">
        <f t="shared" si="853"/>
        <v>19500</v>
      </c>
      <c r="AJ1162" s="2246">
        <v>3.9</v>
      </c>
      <c r="AK1162" s="2075">
        <v>20000</v>
      </c>
      <c r="AL1162" s="2075">
        <v>12000</v>
      </c>
      <c r="AM1162" s="2075">
        <v>5000</v>
      </c>
      <c r="AN1162" s="2206">
        <f t="shared" si="881"/>
        <v>37000</v>
      </c>
      <c r="AO1162" s="2206">
        <f t="shared" si="854"/>
        <v>144300</v>
      </c>
      <c r="AP1162" s="2206">
        <f t="shared" si="855"/>
        <v>78000</v>
      </c>
      <c r="AQ1162" s="2206">
        <f t="shared" si="856"/>
        <v>46800</v>
      </c>
      <c r="AR1162" s="2206">
        <f t="shared" si="857"/>
        <v>19500</v>
      </c>
      <c r="AS1162" s="2245">
        <v>3.9</v>
      </c>
      <c r="AT1162" s="2075">
        <v>20000</v>
      </c>
      <c r="AU1162" s="2075">
        <v>12000</v>
      </c>
      <c r="AV1162" s="2075">
        <v>5000</v>
      </c>
      <c r="AW1162" s="2206">
        <f t="shared" si="882"/>
        <v>37000</v>
      </c>
      <c r="AX1162" s="2206">
        <f t="shared" si="858"/>
        <v>144300</v>
      </c>
      <c r="AY1162" s="2206">
        <f t="shared" si="859"/>
        <v>78000</v>
      </c>
      <c r="AZ1162" s="2206">
        <f t="shared" si="860"/>
        <v>46800</v>
      </c>
      <c r="BA1162" s="2206">
        <f t="shared" si="861"/>
        <v>19500</v>
      </c>
      <c r="BB1162" s="2245">
        <f t="shared" si="873"/>
        <v>0</v>
      </c>
      <c r="BC1162" s="2207">
        <f t="shared" si="874"/>
        <v>0</v>
      </c>
      <c r="BD1162" s="2245">
        <f t="shared" si="877"/>
        <v>0</v>
      </c>
      <c r="BE1162" s="2207">
        <f t="shared" si="878"/>
        <v>0</v>
      </c>
      <c r="BF1162" s="2246">
        <v>3.9</v>
      </c>
      <c r="BG1162" s="2075">
        <v>20000</v>
      </c>
      <c r="BH1162" s="2075">
        <v>12000</v>
      </c>
      <c r="BI1162" s="2075">
        <v>5000</v>
      </c>
      <c r="BJ1162" s="2206">
        <f t="shared" si="883"/>
        <v>37000</v>
      </c>
      <c r="BK1162" s="2206">
        <f t="shared" si="862"/>
        <v>144300</v>
      </c>
      <c r="BL1162" s="2206">
        <f t="shared" si="863"/>
        <v>78000</v>
      </c>
      <c r="BM1162" s="2206">
        <f t="shared" si="864"/>
        <v>46800</v>
      </c>
      <c r="BN1162" s="2206">
        <f t="shared" si="865"/>
        <v>19500</v>
      </c>
      <c r="BO1162" s="2245">
        <v>3.9</v>
      </c>
      <c r="BP1162" s="2075">
        <v>20000</v>
      </c>
      <c r="BQ1162" s="2075">
        <v>12000</v>
      </c>
      <c r="BR1162" s="2075">
        <v>5000</v>
      </c>
      <c r="BS1162" s="2206">
        <f t="shared" si="884"/>
        <v>37000</v>
      </c>
      <c r="BT1162" s="2206">
        <f t="shared" si="866"/>
        <v>144300</v>
      </c>
      <c r="BU1162" s="2206">
        <f t="shared" si="867"/>
        <v>78000</v>
      </c>
      <c r="BV1162" s="2206">
        <f t="shared" si="868"/>
        <v>46800</v>
      </c>
      <c r="BW1162" s="2206">
        <f t="shared" si="869"/>
        <v>19500</v>
      </c>
      <c r="BX1162" s="2245">
        <f t="shared" si="875"/>
        <v>0</v>
      </c>
      <c r="BY1162" s="2207">
        <f t="shared" si="876"/>
        <v>0</v>
      </c>
      <c r="BZ1162" s="2211">
        <f t="shared" si="871"/>
        <v>0</v>
      </c>
      <c r="CA1162" s="2212">
        <f t="shared" si="872"/>
        <v>0</v>
      </c>
      <c r="CB1162" s="2083"/>
      <c r="CC1162" s="2083"/>
      <c r="CD1162" s="2237"/>
      <c r="CF1162" s="2200"/>
    </row>
    <row r="1163" spans="1:84" s="1974" customFormat="1" ht="18" customHeight="1" outlineLevel="1">
      <c r="A1163" s="2235" t="s">
        <v>5090</v>
      </c>
      <c r="B1163" s="2235" t="b">
        <v>1</v>
      </c>
      <c r="C1163" s="2201"/>
      <c r="D1163" s="2236" t="s">
        <v>3943</v>
      </c>
      <c r="E1163" s="2243" t="s">
        <v>3944</v>
      </c>
      <c r="F1163" s="2204" t="s">
        <v>449</v>
      </c>
      <c r="G1163" s="2244">
        <v>13.7</v>
      </c>
      <c r="H1163" s="2206">
        <v>1930</v>
      </c>
      <c r="I1163" s="2206">
        <v>3770</v>
      </c>
      <c r="J1163" s="2206"/>
      <c r="K1163" s="2206">
        <f t="shared" si="870"/>
        <v>5700</v>
      </c>
      <c r="L1163" s="2206">
        <f t="shared" si="842"/>
        <v>78090</v>
      </c>
      <c r="M1163" s="2206">
        <f t="shared" si="843"/>
        <v>26441</v>
      </c>
      <c r="N1163" s="2206">
        <f t="shared" si="844"/>
        <v>51649</v>
      </c>
      <c r="O1163" s="2206">
        <f t="shared" si="845"/>
        <v>0</v>
      </c>
      <c r="P1163" s="2244">
        <v>13.7</v>
      </c>
      <c r="Q1163" s="2206">
        <v>1930</v>
      </c>
      <c r="R1163" s="2206">
        <v>3770</v>
      </c>
      <c r="S1163" s="2206"/>
      <c r="T1163" s="2206">
        <f t="shared" si="879"/>
        <v>5700</v>
      </c>
      <c r="U1163" s="2206">
        <f t="shared" si="846"/>
        <v>78090</v>
      </c>
      <c r="V1163" s="2206">
        <f t="shared" si="847"/>
        <v>26441</v>
      </c>
      <c r="W1163" s="2206">
        <f t="shared" si="848"/>
        <v>51649</v>
      </c>
      <c r="X1163" s="2206">
        <f t="shared" si="849"/>
        <v>0</v>
      </c>
      <c r="Y1163" s="2245">
        <f t="shared" si="835"/>
        <v>0</v>
      </c>
      <c r="Z1163" s="2207">
        <f t="shared" si="836"/>
        <v>0</v>
      </c>
      <c r="AA1163" s="2245">
        <v>13.7</v>
      </c>
      <c r="AB1163" s="2206">
        <v>6000</v>
      </c>
      <c r="AC1163" s="2206">
        <v>4000</v>
      </c>
      <c r="AD1163" s="2206">
        <v>5000</v>
      </c>
      <c r="AE1163" s="2206">
        <f t="shared" si="880"/>
        <v>15000</v>
      </c>
      <c r="AF1163" s="2206">
        <f t="shared" si="850"/>
        <v>205500</v>
      </c>
      <c r="AG1163" s="2206">
        <f t="shared" si="851"/>
        <v>82200</v>
      </c>
      <c r="AH1163" s="2206">
        <f t="shared" si="852"/>
        <v>54800</v>
      </c>
      <c r="AI1163" s="2207">
        <f t="shared" si="853"/>
        <v>68500</v>
      </c>
      <c r="AJ1163" s="2246">
        <v>13.7</v>
      </c>
      <c r="AK1163" s="2075">
        <v>6000</v>
      </c>
      <c r="AL1163" s="2075">
        <v>4000</v>
      </c>
      <c r="AM1163" s="2075">
        <v>5000</v>
      </c>
      <c r="AN1163" s="2206">
        <f t="shared" si="881"/>
        <v>15000</v>
      </c>
      <c r="AO1163" s="2206">
        <f t="shared" si="854"/>
        <v>205500</v>
      </c>
      <c r="AP1163" s="2206">
        <f t="shared" si="855"/>
        <v>82200</v>
      </c>
      <c r="AQ1163" s="2206">
        <f t="shared" si="856"/>
        <v>54800</v>
      </c>
      <c r="AR1163" s="2206">
        <f t="shared" si="857"/>
        <v>68500</v>
      </c>
      <c r="AS1163" s="2245">
        <v>13.7</v>
      </c>
      <c r="AT1163" s="2075">
        <v>6000</v>
      </c>
      <c r="AU1163" s="2075">
        <v>4000</v>
      </c>
      <c r="AV1163" s="2075">
        <v>5000</v>
      </c>
      <c r="AW1163" s="2206">
        <f t="shared" si="882"/>
        <v>15000</v>
      </c>
      <c r="AX1163" s="2206">
        <f t="shared" si="858"/>
        <v>205500</v>
      </c>
      <c r="AY1163" s="2206">
        <f t="shared" si="859"/>
        <v>82200</v>
      </c>
      <c r="AZ1163" s="2206">
        <f t="shared" si="860"/>
        <v>54800</v>
      </c>
      <c r="BA1163" s="2206">
        <f t="shared" si="861"/>
        <v>68500</v>
      </c>
      <c r="BB1163" s="2245">
        <f t="shared" si="873"/>
        <v>0</v>
      </c>
      <c r="BC1163" s="2207">
        <f t="shared" si="874"/>
        <v>0</v>
      </c>
      <c r="BD1163" s="2245">
        <f t="shared" si="877"/>
        <v>0</v>
      </c>
      <c r="BE1163" s="2207">
        <f t="shared" si="878"/>
        <v>0</v>
      </c>
      <c r="BF1163" s="2246">
        <v>13.7</v>
      </c>
      <c r="BG1163" s="2075">
        <v>6000</v>
      </c>
      <c r="BH1163" s="2075">
        <v>4000</v>
      </c>
      <c r="BI1163" s="2075">
        <v>5000</v>
      </c>
      <c r="BJ1163" s="2206">
        <f t="shared" si="883"/>
        <v>15000</v>
      </c>
      <c r="BK1163" s="2206">
        <f t="shared" si="862"/>
        <v>205500</v>
      </c>
      <c r="BL1163" s="2206">
        <f t="shared" si="863"/>
        <v>82200</v>
      </c>
      <c r="BM1163" s="2206">
        <f t="shared" si="864"/>
        <v>54800</v>
      </c>
      <c r="BN1163" s="2206">
        <f t="shared" si="865"/>
        <v>68500</v>
      </c>
      <c r="BO1163" s="2245">
        <v>13.7</v>
      </c>
      <c r="BP1163" s="2075">
        <v>6000</v>
      </c>
      <c r="BQ1163" s="2075">
        <v>4000</v>
      </c>
      <c r="BR1163" s="2075">
        <v>5000</v>
      </c>
      <c r="BS1163" s="2206">
        <f t="shared" si="884"/>
        <v>15000</v>
      </c>
      <c r="BT1163" s="2206">
        <f t="shared" si="866"/>
        <v>205500</v>
      </c>
      <c r="BU1163" s="2206">
        <f t="shared" si="867"/>
        <v>82200</v>
      </c>
      <c r="BV1163" s="2206">
        <f t="shared" si="868"/>
        <v>54800</v>
      </c>
      <c r="BW1163" s="2206">
        <f t="shared" si="869"/>
        <v>68500</v>
      </c>
      <c r="BX1163" s="2245">
        <f t="shared" si="875"/>
        <v>0</v>
      </c>
      <c r="BY1163" s="2207">
        <f t="shared" si="876"/>
        <v>0</v>
      </c>
      <c r="BZ1163" s="2211">
        <f t="shared" si="871"/>
        <v>0</v>
      </c>
      <c r="CA1163" s="2212">
        <f t="shared" si="872"/>
        <v>0</v>
      </c>
      <c r="CB1163" s="2083"/>
      <c r="CC1163" s="2083"/>
      <c r="CD1163" s="2237"/>
      <c r="CF1163" s="2200"/>
    </row>
    <row r="1164" spans="1:84" s="1974" customFormat="1" ht="18" customHeight="1" outlineLevel="1">
      <c r="A1164" s="2235" t="s">
        <v>5091</v>
      </c>
      <c r="B1164" s="2235" t="b">
        <v>1</v>
      </c>
      <c r="C1164" s="2201"/>
      <c r="D1164" s="2236" t="s">
        <v>3095</v>
      </c>
      <c r="E1164" s="2243" t="s">
        <v>3949</v>
      </c>
      <c r="F1164" s="2204" t="s">
        <v>449</v>
      </c>
      <c r="G1164" s="2244">
        <v>265.60000000000002</v>
      </c>
      <c r="H1164" s="2206">
        <v>300</v>
      </c>
      <c r="I1164" s="2206">
        <v>1320</v>
      </c>
      <c r="J1164" s="2206"/>
      <c r="K1164" s="2206">
        <f t="shared" si="870"/>
        <v>1620</v>
      </c>
      <c r="L1164" s="2206">
        <f t="shared" si="842"/>
        <v>430272</v>
      </c>
      <c r="M1164" s="2206">
        <f t="shared" si="843"/>
        <v>79680</v>
      </c>
      <c r="N1164" s="2206">
        <f t="shared" si="844"/>
        <v>350592</v>
      </c>
      <c r="O1164" s="2206">
        <f t="shared" si="845"/>
        <v>0</v>
      </c>
      <c r="P1164" s="2244">
        <v>265.60000000000002</v>
      </c>
      <c r="Q1164" s="2206">
        <v>300</v>
      </c>
      <c r="R1164" s="2206">
        <v>1320</v>
      </c>
      <c r="S1164" s="2206"/>
      <c r="T1164" s="2206">
        <f t="shared" si="879"/>
        <v>1620</v>
      </c>
      <c r="U1164" s="2206">
        <f t="shared" si="846"/>
        <v>430272</v>
      </c>
      <c r="V1164" s="2206">
        <f t="shared" si="847"/>
        <v>79680</v>
      </c>
      <c r="W1164" s="2206">
        <f t="shared" si="848"/>
        <v>350592</v>
      </c>
      <c r="X1164" s="2206">
        <f t="shared" si="849"/>
        <v>0</v>
      </c>
      <c r="Y1164" s="2245">
        <f t="shared" si="835"/>
        <v>0</v>
      </c>
      <c r="Z1164" s="2207">
        <f t="shared" si="836"/>
        <v>0</v>
      </c>
      <c r="AA1164" s="2245">
        <v>265.60000000000002</v>
      </c>
      <c r="AB1164" s="2206">
        <v>800</v>
      </c>
      <c r="AC1164" s="2206">
        <v>1000</v>
      </c>
      <c r="AD1164" s="2206"/>
      <c r="AE1164" s="2206">
        <f t="shared" si="880"/>
        <v>1800</v>
      </c>
      <c r="AF1164" s="2206">
        <f t="shared" si="850"/>
        <v>478080</v>
      </c>
      <c r="AG1164" s="2206">
        <f t="shared" si="851"/>
        <v>212480</v>
      </c>
      <c r="AH1164" s="2206">
        <f t="shared" si="852"/>
        <v>265600</v>
      </c>
      <c r="AI1164" s="2207">
        <f t="shared" si="853"/>
        <v>0</v>
      </c>
      <c r="AJ1164" s="2246">
        <v>265.60000000000002</v>
      </c>
      <c r="AK1164" s="2075">
        <v>800</v>
      </c>
      <c r="AL1164" s="2075">
        <v>1000</v>
      </c>
      <c r="AM1164" s="2075"/>
      <c r="AN1164" s="2206">
        <f t="shared" si="881"/>
        <v>1800</v>
      </c>
      <c r="AO1164" s="2206">
        <f t="shared" si="854"/>
        <v>478080</v>
      </c>
      <c r="AP1164" s="2206">
        <f t="shared" si="855"/>
        <v>212480</v>
      </c>
      <c r="AQ1164" s="2206">
        <f t="shared" si="856"/>
        <v>265600</v>
      </c>
      <c r="AR1164" s="2206">
        <f t="shared" si="857"/>
        <v>0</v>
      </c>
      <c r="AS1164" s="2245">
        <v>265.60000000000002</v>
      </c>
      <c r="AT1164" s="2075">
        <v>800</v>
      </c>
      <c r="AU1164" s="2075">
        <v>1000</v>
      </c>
      <c r="AV1164" s="2075"/>
      <c r="AW1164" s="2206">
        <f t="shared" si="882"/>
        <v>1800</v>
      </c>
      <c r="AX1164" s="2206">
        <f t="shared" si="858"/>
        <v>478080</v>
      </c>
      <c r="AY1164" s="2206">
        <f t="shared" si="859"/>
        <v>212480</v>
      </c>
      <c r="AZ1164" s="2206">
        <f t="shared" si="860"/>
        <v>265600</v>
      </c>
      <c r="BA1164" s="2206">
        <f t="shared" si="861"/>
        <v>0</v>
      </c>
      <c r="BB1164" s="2245">
        <f t="shared" si="873"/>
        <v>0</v>
      </c>
      <c r="BC1164" s="2207">
        <f t="shared" si="874"/>
        <v>0</v>
      </c>
      <c r="BD1164" s="2245">
        <f t="shared" si="877"/>
        <v>0</v>
      </c>
      <c r="BE1164" s="2207">
        <f t="shared" si="878"/>
        <v>0</v>
      </c>
      <c r="BF1164" s="2246">
        <v>265.60000000000002</v>
      </c>
      <c r="BG1164" s="2075">
        <v>800</v>
      </c>
      <c r="BH1164" s="2075">
        <v>1000</v>
      </c>
      <c r="BI1164" s="2075">
        <v>0</v>
      </c>
      <c r="BJ1164" s="2206">
        <f t="shared" si="883"/>
        <v>1800</v>
      </c>
      <c r="BK1164" s="2206">
        <f t="shared" si="862"/>
        <v>478080</v>
      </c>
      <c r="BL1164" s="2206">
        <f t="shared" si="863"/>
        <v>212480</v>
      </c>
      <c r="BM1164" s="2206">
        <f t="shared" si="864"/>
        <v>265600</v>
      </c>
      <c r="BN1164" s="2206">
        <f t="shared" si="865"/>
        <v>0</v>
      </c>
      <c r="BO1164" s="2245">
        <v>265.60000000000002</v>
      </c>
      <c r="BP1164" s="2075">
        <v>800</v>
      </c>
      <c r="BQ1164" s="2075">
        <v>1000</v>
      </c>
      <c r="BR1164" s="2075">
        <v>0</v>
      </c>
      <c r="BS1164" s="2206">
        <f t="shared" si="884"/>
        <v>1800</v>
      </c>
      <c r="BT1164" s="2206">
        <f t="shared" si="866"/>
        <v>478080</v>
      </c>
      <c r="BU1164" s="2206">
        <f t="shared" si="867"/>
        <v>212480</v>
      </c>
      <c r="BV1164" s="2206">
        <f t="shared" si="868"/>
        <v>265600</v>
      </c>
      <c r="BW1164" s="2206">
        <f t="shared" si="869"/>
        <v>0</v>
      </c>
      <c r="BX1164" s="2245">
        <f t="shared" si="875"/>
        <v>0</v>
      </c>
      <c r="BY1164" s="2207">
        <f t="shared" si="876"/>
        <v>0</v>
      </c>
      <c r="BZ1164" s="2211">
        <f t="shared" si="871"/>
        <v>0</v>
      </c>
      <c r="CA1164" s="2212">
        <f t="shared" si="872"/>
        <v>0</v>
      </c>
      <c r="CB1164" s="2083"/>
      <c r="CC1164" s="2083"/>
      <c r="CD1164" s="2237"/>
      <c r="CF1164" s="2200"/>
    </row>
    <row r="1165" spans="1:84" s="1974" customFormat="1" ht="18" customHeight="1" outlineLevel="1">
      <c r="A1165" s="2235" t="s">
        <v>5092</v>
      </c>
      <c r="B1165" s="2235" t="b">
        <v>1</v>
      </c>
      <c r="C1165" s="2201"/>
      <c r="D1165" s="2236" t="s">
        <v>3103</v>
      </c>
      <c r="E1165" s="2243" t="s">
        <v>3104</v>
      </c>
      <c r="F1165" s="2204" t="s">
        <v>365</v>
      </c>
      <c r="G1165" s="2244">
        <v>199</v>
      </c>
      <c r="H1165" s="2206">
        <v>1330</v>
      </c>
      <c r="I1165" s="2206">
        <v>13630</v>
      </c>
      <c r="J1165" s="2206"/>
      <c r="K1165" s="2206">
        <f t="shared" si="870"/>
        <v>14960</v>
      </c>
      <c r="L1165" s="2206">
        <f t="shared" si="842"/>
        <v>2977040</v>
      </c>
      <c r="M1165" s="2206">
        <f t="shared" si="843"/>
        <v>264670</v>
      </c>
      <c r="N1165" s="2206">
        <f t="shared" si="844"/>
        <v>2712370</v>
      </c>
      <c r="O1165" s="2206">
        <f t="shared" si="845"/>
        <v>0</v>
      </c>
      <c r="P1165" s="2244">
        <v>199</v>
      </c>
      <c r="Q1165" s="2206">
        <v>1330</v>
      </c>
      <c r="R1165" s="2206">
        <v>13630</v>
      </c>
      <c r="S1165" s="2206"/>
      <c r="T1165" s="2206">
        <f t="shared" si="879"/>
        <v>14960</v>
      </c>
      <c r="U1165" s="2206">
        <f t="shared" si="846"/>
        <v>2977040</v>
      </c>
      <c r="V1165" s="2206">
        <f t="shared" si="847"/>
        <v>264670</v>
      </c>
      <c r="W1165" s="2206">
        <f t="shared" si="848"/>
        <v>2712370</v>
      </c>
      <c r="X1165" s="2206">
        <f t="shared" si="849"/>
        <v>0</v>
      </c>
      <c r="Y1165" s="2244">
        <f t="shared" si="835"/>
        <v>0</v>
      </c>
      <c r="Z1165" s="2207">
        <f t="shared" si="836"/>
        <v>0</v>
      </c>
      <c r="AA1165" s="2244">
        <v>199</v>
      </c>
      <c r="AB1165" s="2206"/>
      <c r="AC1165" s="2206">
        <v>13000</v>
      </c>
      <c r="AD1165" s="2206"/>
      <c r="AE1165" s="2206">
        <f t="shared" si="880"/>
        <v>13000</v>
      </c>
      <c r="AF1165" s="2206">
        <f t="shared" si="850"/>
        <v>2587000</v>
      </c>
      <c r="AG1165" s="2206">
        <f t="shared" si="851"/>
        <v>0</v>
      </c>
      <c r="AH1165" s="2206">
        <f t="shared" si="852"/>
        <v>2587000</v>
      </c>
      <c r="AI1165" s="2207">
        <f t="shared" si="853"/>
        <v>0</v>
      </c>
      <c r="AJ1165" s="2246">
        <v>199</v>
      </c>
      <c r="AK1165" s="2075"/>
      <c r="AL1165" s="2075">
        <v>13000</v>
      </c>
      <c r="AM1165" s="2075"/>
      <c r="AN1165" s="2206">
        <f t="shared" si="881"/>
        <v>13000</v>
      </c>
      <c r="AO1165" s="2206">
        <f t="shared" si="854"/>
        <v>2587000</v>
      </c>
      <c r="AP1165" s="2206">
        <f t="shared" si="855"/>
        <v>0</v>
      </c>
      <c r="AQ1165" s="2206">
        <f t="shared" si="856"/>
        <v>2587000</v>
      </c>
      <c r="AR1165" s="2206">
        <f t="shared" si="857"/>
        <v>0</v>
      </c>
      <c r="AS1165" s="2244">
        <v>199</v>
      </c>
      <c r="AT1165" s="2075"/>
      <c r="AU1165" s="2075">
        <v>13000</v>
      </c>
      <c r="AV1165" s="2075"/>
      <c r="AW1165" s="2206">
        <f t="shared" si="882"/>
        <v>13000</v>
      </c>
      <c r="AX1165" s="2206">
        <f t="shared" si="858"/>
        <v>2587000</v>
      </c>
      <c r="AY1165" s="2206">
        <f t="shared" si="859"/>
        <v>0</v>
      </c>
      <c r="AZ1165" s="2206">
        <f t="shared" si="860"/>
        <v>2587000</v>
      </c>
      <c r="BA1165" s="2206">
        <f t="shared" si="861"/>
        <v>0</v>
      </c>
      <c r="BB1165" s="2244">
        <f t="shared" si="873"/>
        <v>0</v>
      </c>
      <c r="BC1165" s="2207">
        <f t="shared" si="874"/>
        <v>0</v>
      </c>
      <c r="BD1165" s="2244">
        <f t="shared" si="877"/>
        <v>0</v>
      </c>
      <c r="BE1165" s="2207">
        <f t="shared" si="878"/>
        <v>0</v>
      </c>
      <c r="BF1165" s="2246">
        <v>199</v>
      </c>
      <c r="BG1165" s="2075">
        <v>0</v>
      </c>
      <c r="BH1165" s="2075">
        <v>13000</v>
      </c>
      <c r="BI1165" s="2075">
        <v>0</v>
      </c>
      <c r="BJ1165" s="2206">
        <f t="shared" si="883"/>
        <v>13000</v>
      </c>
      <c r="BK1165" s="2206">
        <f t="shared" si="862"/>
        <v>2587000</v>
      </c>
      <c r="BL1165" s="2206">
        <f t="shared" si="863"/>
        <v>0</v>
      </c>
      <c r="BM1165" s="2206">
        <f t="shared" si="864"/>
        <v>2587000</v>
      </c>
      <c r="BN1165" s="2206">
        <f t="shared" si="865"/>
        <v>0</v>
      </c>
      <c r="BO1165" s="2244">
        <v>199</v>
      </c>
      <c r="BP1165" s="2075">
        <v>0</v>
      </c>
      <c r="BQ1165" s="2075">
        <v>13000</v>
      </c>
      <c r="BR1165" s="2075">
        <v>0</v>
      </c>
      <c r="BS1165" s="2206">
        <f t="shared" si="884"/>
        <v>13000</v>
      </c>
      <c r="BT1165" s="2206">
        <f t="shared" si="866"/>
        <v>2587000</v>
      </c>
      <c r="BU1165" s="2206">
        <f t="shared" si="867"/>
        <v>0</v>
      </c>
      <c r="BV1165" s="2206">
        <f t="shared" si="868"/>
        <v>2587000</v>
      </c>
      <c r="BW1165" s="2206">
        <f t="shared" si="869"/>
        <v>0</v>
      </c>
      <c r="BX1165" s="2244">
        <f t="shared" si="875"/>
        <v>0</v>
      </c>
      <c r="BY1165" s="2207">
        <f t="shared" si="876"/>
        <v>0</v>
      </c>
      <c r="BZ1165" s="2211">
        <f t="shared" si="871"/>
        <v>0</v>
      </c>
      <c r="CA1165" s="2212">
        <f t="shared" si="872"/>
        <v>0</v>
      </c>
      <c r="CB1165" s="2083"/>
      <c r="CC1165" s="2083"/>
      <c r="CD1165" s="2237"/>
      <c r="CF1165" s="2200"/>
    </row>
    <row r="1166" spans="1:84" s="1974" customFormat="1" ht="18" customHeight="1" outlineLevel="1">
      <c r="A1166" s="2235" t="s">
        <v>5093</v>
      </c>
      <c r="B1166" s="2235" t="b">
        <v>1</v>
      </c>
      <c r="C1166" s="2201"/>
      <c r="D1166" s="2236" t="s">
        <v>3103</v>
      </c>
      <c r="E1166" s="2243" t="s">
        <v>3106</v>
      </c>
      <c r="F1166" s="2204" t="s">
        <v>365</v>
      </c>
      <c r="G1166" s="2244">
        <v>33.299999999999997</v>
      </c>
      <c r="H1166" s="2206">
        <v>1150</v>
      </c>
      <c r="I1166" s="2206">
        <v>10110</v>
      </c>
      <c r="J1166" s="2206"/>
      <c r="K1166" s="2206">
        <f t="shared" si="870"/>
        <v>11260</v>
      </c>
      <c r="L1166" s="2206">
        <f t="shared" si="842"/>
        <v>374958</v>
      </c>
      <c r="M1166" s="2206">
        <f t="shared" si="843"/>
        <v>38295</v>
      </c>
      <c r="N1166" s="2206">
        <f t="shared" si="844"/>
        <v>336663</v>
      </c>
      <c r="O1166" s="2206">
        <f t="shared" si="845"/>
        <v>0</v>
      </c>
      <c r="P1166" s="2244">
        <v>33.299999999999997</v>
      </c>
      <c r="Q1166" s="2206">
        <v>1150</v>
      </c>
      <c r="R1166" s="2206">
        <v>10110</v>
      </c>
      <c r="S1166" s="2206"/>
      <c r="T1166" s="2206">
        <f t="shared" si="879"/>
        <v>11260</v>
      </c>
      <c r="U1166" s="2206">
        <f t="shared" si="846"/>
        <v>374958</v>
      </c>
      <c r="V1166" s="2206">
        <f t="shared" si="847"/>
        <v>38295</v>
      </c>
      <c r="W1166" s="2206">
        <f t="shared" si="848"/>
        <v>336663</v>
      </c>
      <c r="X1166" s="2206">
        <f t="shared" si="849"/>
        <v>0</v>
      </c>
      <c r="Y1166" s="2245">
        <f t="shared" si="835"/>
        <v>0</v>
      </c>
      <c r="Z1166" s="2207">
        <f t="shared" si="836"/>
        <v>0</v>
      </c>
      <c r="AA1166" s="2245">
        <v>33.299999999999997</v>
      </c>
      <c r="AB1166" s="2206"/>
      <c r="AC1166" s="2206">
        <v>13000</v>
      </c>
      <c r="AD1166" s="2206"/>
      <c r="AE1166" s="2206">
        <f t="shared" si="880"/>
        <v>13000</v>
      </c>
      <c r="AF1166" s="2206">
        <f t="shared" si="850"/>
        <v>432900</v>
      </c>
      <c r="AG1166" s="2206">
        <f t="shared" si="851"/>
        <v>0</v>
      </c>
      <c r="AH1166" s="2206">
        <f t="shared" si="852"/>
        <v>432900</v>
      </c>
      <c r="AI1166" s="2207">
        <f t="shared" si="853"/>
        <v>0</v>
      </c>
      <c r="AJ1166" s="2246">
        <v>33.299999999999997</v>
      </c>
      <c r="AK1166" s="2075"/>
      <c r="AL1166" s="2075">
        <v>13000</v>
      </c>
      <c r="AM1166" s="2075"/>
      <c r="AN1166" s="2206">
        <f t="shared" si="881"/>
        <v>13000</v>
      </c>
      <c r="AO1166" s="2206">
        <f t="shared" si="854"/>
        <v>432900</v>
      </c>
      <c r="AP1166" s="2206">
        <f t="shared" si="855"/>
        <v>0</v>
      </c>
      <c r="AQ1166" s="2206">
        <f t="shared" si="856"/>
        <v>432900</v>
      </c>
      <c r="AR1166" s="2206">
        <f t="shared" si="857"/>
        <v>0</v>
      </c>
      <c r="AS1166" s="2245">
        <v>33.299999999999997</v>
      </c>
      <c r="AT1166" s="2075"/>
      <c r="AU1166" s="2075">
        <v>13000</v>
      </c>
      <c r="AV1166" s="2075"/>
      <c r="AW1166" s="2206">
        <f t="shared" si="882"/>
        <v>13000</v>
      </c>
      <c r="AX1166" s="2206">
        <f t="shared" si="858"/>
        <v>432900</v>
      </c>
      <c r="AY1166" s="2206">
        <f t="shared" si="859"/>
        <v>0</v>
      </c>
      <c r="AZ1166" s="2206">
        <f t="shared" si="860"/>
        <v>432900</v>
      </c>
      <c r="BA1166" s="2206">
        <f t="shared" si="861"/>
        <v>0</v>
      </c>
      <c r="BB1166" s="2245">
        <f t="shared" si="873"/>
        <v>0</v>
      </c>
      <c r="BC1166" s="2207">
        <f t="shared" si="874"/>
        <v>0</v>
      </c>
      <c r="BD1166" s="2245">
        <f t="shared" si="877"/>
        <v>0</v>
      </c>
      <c r="BE1166" s="2207">
        <f t="shared" si="878"/>
        <v>0</v>
      </c>
      <c r="BF1166" s="2246">
        <v>33.299999999999997</v>
      </c>
      <c r="BG1166" s="2075">
        <v>0</v>
      </c>
      <c r="BH1166" s="2075">
        <v>13000</v>
      </c>
      <c r="BI1166" s="2075">
        <v>0</v>
      </c>
      <c r="BJ1166" s="2206">
        <f t="shared" si="883"/>
        <v>13000</v>
      </c>
      <c r="BK1166" s="2206">
        <f t="shared" si="862"/>
        <v>432900</v>
      </c>
      <c r="BL1166" s="2206">
        <f t="shared" si="863"/>
        <v>0</v>
      </c>
      <c r="BM1166" s="2206">
        <f t="shared" si="864"/>
        <v>432900</v>
      </c>
      <c r="BN1166" s="2206">
        <f t="shared" si="865"/>
        <v>0</v>
      </c>
      <c r="BO1166" s="2245">
        <v>33.299999999999997</v>
      </c>
      <c r="BP1166" s="2075">
        <v>0</v>
      </c>
      <c r="BQ1166" s="2075">
        <v>13000</v>
      </c>
      <c r="BR1166" s="2075">
        <v>0</v>
      </c>
      <c r="BS1166" s="2206">
        <f t="shared" si="884"/>
        <v>13000</v>
      </c>
      <c r="BT1166" s="2206">
        <f t="shared" si="866"/>
        <v>432900</v>
      </c>
      <c r="BU1166" s="2206">
        <f t="shared" si="867"/>
        <v>0</v>
      </c>
      <c r="BV1166" s="2206">
        <f t="shared" si="868"/>
        <v>432900</v>
      </c>
      <c r="BW1166" s="2206">
        <f t="shared" si="869"/>
        <v>0</v>
      </c>
      <c r="BX1166" s="2245">
        <f t="shared" si="875"/>
        <v>0</v>
      </c>
      <c r="BY1166" s="2207">
        <f t="shared" si="876"/>
        <v>0</v>
      </c>
      <c r="BZ1166" s="2211">
        <f t="shared" si="871"/>
        <v>0</v>
      </c>
      <c r="CA1166" s="2212">
        <f t="shared" si="872"/>
        <v>0</v>
      </c>
      <c r="CB1166" s="2083"/>
      <c r="CC1166" s="2083"/>
      <c r="CD1166" s="2237"/>
      <c r="CF1166" s="2200"/>
    </row>
    <row r="1167" spans="1:84" s="1974" customFormat="1" ht="18" customHeight="1" outlineLevel="1">
      <c r="A1167" s="2235" t="s">
        <v>5094</v>
      </c>
      <c r="B1167" s="2235" t="b">
        <v>1</v>
      </c>
      <c r="C1167" s="2201"/>
      <c r="D1167" s="2236" t="s">
        <v>3108</v>
      </c>
      <c r="E1167" s="2243" t="s">
        <v>3109</v>
      </c>
      <c r="F1167" s="2204" t="s">
        <v>365</v>
      </c>
      <c r="G1167" s="2244">
        <v>26.6</v>
      </c>
      <c r="H1167" s="2206">
        <v>1160</v>
      </c>
      <c r="I1167" s="2206">
        <v>9030</v>
      </c>
      <c r="J1167" s="2206"/>
      <c r="K1167" s="2206">
        <f t="shared" si="870"/>
        <v>10190</v>
      </c>
      <c r="L1167" s="2206">
        <f t="shared" si="842"/>
        <v>271054</v>
      </c>
      <c r="M1167" s="2206">
        <f t="shared" si="843"/>
        <v>30856</v>
      </c>
      <c r="N1167" s="2206">
        <f t="shared" si="844"/>
        <v>240198</v>
      </c>
      <c r="O1167" s="2206">
        <f t="shared" si="845"/>
        <v>0</v>
      </c>
      <c r="P1167" s="2244">
        <v>26.6</v>
      </c>
      <c r="Q1167" s="2206">
        <v>1160</v>
      </c>
      <c r="R1167" s="2206">
        <v>9030</v>
      </c>
      <c r="S1167" s="2206"/>
      <c r="T1167" s="2206">
        <f t="shared" si="879"/>
        <v>10190</v>
      </c>
      <c r="U1167" s="2206">
        <f t="shared" si="846"/>
        <v>271054</v>
      </c>
      <c r="V1167" s="2206">
        <f t="shared" si="847"/>
        <v>30856</v>
      </c>
      <c r="W1167" s="2206">
        <f t="shared" si="848"/>
        <v>240198</v>
      </c>
      <c r="X1167" s="2206">
        <f t="shared" si="849"/>
        <v>0</v>
      </c>
      <c r="Y1167" s="2245">
        <f t="shared" ref="Y1167:Y1230" si="885">+P1167-G1167</f>
        <v>0</v>
      </c>
      <c r="Z1167" s="2207">
        <f t="shared" ref="Z1167:Z1230" si="886">+U1167-L1167</f>
        <v>0</v>
      </c>
      <c r="AA1167" s="2245">
        <v>26.6</v>
      </c>
      <c r="AB1167" s="2206"/>
      <c r="AC1167" s="2206">
        <v>6000</v>
      </c>
      <c r="AD1167" s="2206"/>
      <c r="AE1167" s="2206">
        <f t="shared" si="880"/>
        <v>6000</v>
      </c>
      <c r="AF1167" s="2206">
        <f t="shared" si="850"/>
        <v>159600</v>
      </c>
      <c r="AG1167" s="2206">
        <f t="shared" si="851"/>
        <v>0</v>
      </c>
      <c r="AH1167" s="2206">
        <f t="shared" si="852"/>
        <v>159600</v>
      </c>
      <c r="AI1167" s="2207">
        <f t="shared" si="853"/>
        <v>0</v>
      </c>
      <c r="AJ1167" s="2246">
        <v>26.6</v>
      </c>
      <c r="AK1167" s="2075"/>
      <c r="AL1167" s="2075">
        <v>6000</v>
      </c>
      <c r="AM1167" s="2075"/>
      <c r="AN1167" s="2206">
        <f t="shared" si="881"/>
        <v>6000</v>
      </c>
      <c r="AO1167" s="2206">
        <f t="shared" si="854"/>
        <v>159600</v>
      </c>
      <c r="AP1167" s="2206">
        <f t="shared" si="855"/>
        <v>0</v>
      </c>
      <c r="AQ1167" s="2206">
        <f t="shared" si="856"/>
        <v>159600</v>
      </c>
      <c r="AR1167" s="2206">
        <f t="shared" si="857"/>
        <v>0</v>
      </c>
      <c r="AS1167" s="2245">
        <v>26.6</v>
      </c>
      <c r="AT1167" s="2075"/>
      <c r="AU1167" s="2075">
        <v>6000</v>
      </c>
      <c r="AV1167" s="2075"/>
      <c r="AW1167" s="2206">
        <f t="shared" si="882"/>
        <v>6000</v>
      </c>
      <c r="AX1167" s="2206">
        <f t="shared" si="858"/>
        <v>159600</v>
      </c>
      <c r="AY1167" s="2206">
        <f t="shared" si="859"/>
        <v>0</v>
      </c>
      <c r="AZ1167" s="2206">
        <f t="shared" si="860"/>
        <v>159600</v>
      </c>
      <c r="BA1167" s="2206">
        <f t="shared" si="861"/>
        <v>0</v>
      </c>
      <c r="BB1167" s="2245">
        <f t="shared" si="873"/>
        <v>0</v>
      </c>
      <c r="BC1167" s="2207">
        <f t="shared" si="874"/>
        <v>0</v>
      </c>
      <c r="BD1167" s="2245">
        <f t="shared" si="877"/>
        <v>0</v>
      </c>
      <c r="BE1167" s="2207">
        <f t="shared" si="878"/>
        <v>0</v>
      </c>
      <c r="BF1167" s="2246">
        <v>26.6</v>
      </c>
      <c r="BG1167" s="2075">
        <v>0</v>
      </c>
      <c r="BH1167" s="2075">
        <v>6000</v>
      </c>
      <c r="BI1167" s="2075">
        <v>0</v>
      </c>
      <c r="BJ1167" s="2206">
        <f t="shared" si="883"/>
        <v>6000</v>
      </c>
      <c r="BK1167" s="2206">
        <f t="shared" si="862"/>
        <v>159600</v>
      </c>
      <c r="BL1167" s="2206">
        <f t="shared" si="863"/>
        <v>0</v>
      </c>
      <c r="BM1167" s="2206">
        <f t="shared" si="864"/>
        <v>159600</v>
      </c>
      <c r="BN1167" s="2206">
        <f t="shared" si="865"/>
        <v>0</v>
      </c>
      <c r="BO1167" s="2245">
        <v>26.6</v>
      </c>
      <c r="BP1167" s="2075">
        <v>0</v>
      </c>
      <c r="BQ1167" s="2075">
        <v>6000</v>
      </c>
      <c r="BR1167" s="2075">
        <v>0</v>
      </c>
      <c r="BS1167" s="2206">
        <f t="shared" si="884"/>
        <v>6000</v>
      </c>
      <c r="BT1167" s="2206">
        <f t="shared" si="866"/>
        <v>159600</v>
      </c>
      <c r="BU1167" s="2206">
        <f t="shared" si="867"/>
        <v>0</v>
      </c>
      <c r="BV1167" s="2206">
        <f t="shared" si="868"/>
        <v>159600</v>
      </c>
      <c r="BW1167" s="2206">
        <f t="shared" si="869"/>
        <v>0</v>
      </c>
      <c r="BX1167" s="2245">
        <f t="shared" si="875"/>
        <v>0</v>
      </c>
      <c r="BY1167" s="2207">
        <f t="shared" si="876"/>
        <v>0</v>
      </c>
      <c r="BZ1167" s="2211">
        <f t="shared" si="871"/>
        <v>0</v>
      </c>
      <c r="CA1167" s="2212">
        <f t="shared" si="872"/>
        <v>0</v>
      </c>
      <c r="CB1167" s="2083"/>
      <c r="CC1167" s="2083"/>
      <c r="CD1167" s="2237"/>
      <c r="CF1167" s="2200"/>
    </row>
    <row r="1168" spans="1:84" s="1974" customFormat="1" ht="18" customHeight="1" outlineLevel="1">
      <c r="A1168" s="2235" t="s">
        <v>5095</v>
      </c>
      <c r="B1168" s="2235" t="b">
        <v>1</v>
      </c>
      <c r="C1168" s="2201"/>
      <c r="D1168" s="2236" t="s">
        <v>3108</v>
      </c>
      <c r="E1168" s="2243" t="s">
        <v>3111</v>
      </c>
      <c r="F1168" s="2204" t="s">
        <v>365</v>
      </c>
      <c r="G1168" s="2244">
        <v>3.9</v>
      </c>
      <c r="H1168" s="2206">
        <v>1160</v>
      </c>
      <c r="I1168" s="2206">
        <v>11980</v>
      </c>
      <c r="J1168" s="2206"/>
      <c r="K1168" s="2206">
        <f t="shared" si="870"/>
        <v>13140</v>
      </c>
      <c r="L1168" s="2206">
        <f t="shared" ref="L1168:L1231" si="887">M1168+N1168+O1168</f>
        <v>51246</v>
      </c>
      <c r="M1168" s="2206">
        <f t="shared" ref="M1168:M1231" si="888">TRUNC(G1168*H1168,0)</f>
        <v>4524</v>
      </c>
      <c r="N1168" s="2206">
        <f t="shared" ref="N1168:N1231" si="889">TRUNC(G1168*I1168,0)</f>
        <v>46722</v>
      </c>
      <c r="O1168" s="2206">
        <f t="shared" ref="O1168:O1231" si="890">TRUNC(G1168*J1168,0)</f>
        <v>0</v>
      </c>
      <c r="P1168" s="2244">
        <v>3.9</v>
      </c>
      <c r="Q1168" s="2206">
        <v>1160</v>
      </c>
      <c r="R1168" s="2206">
        <v>11980</v>
      </c>
      <c r="S1168" s="2206"/>
      <c r="T1168" s="2206">
        <f t="shared" si="879"/>
        <v>13140</v>
      </c>
      <c r="U1168" s="2206">
        <f t="shared" ref="U1168:U1231" si="891">V1168+W1168+X1168</f>
        <v>51246</v>
      </c>
      <c r="V1168" s="2206">
        <f t="shared" ref="V1168:V1231" si="892">TRUNC(P1168*Q1168,0)</f>
        <v>4524</v>
      </c>
      <c r="W1168" s="2206">
        <f t="shared" ref="W1168:W1231" si="893">TRUNC(P1168*R1168,0)</f>
        <v>46722</v>
      </c>
      <c r="X1168" s="2206">
        <f t="shared" ref="X1168:X1231" si="894">TRUNC(P1168*S1168,0)</f>
        <v>0</v>
      </c>
      <c r="Y1168" s="2245">
        <f t="shared" si="885"/>
        <v>0</v>
      </c>
      <c r="Z1168" s="2207">
        <f t="shared" si="886"/>
        <v>0</v>
      </c>
      <c r="AA1168" s="2245">
        <v>3.9</v>
      </c>
      <c r="AB1168" s="2206"/>
      <c r="AC1168" s="2206">
        <v>17000</v>
      </c>
      <c r="AD1168" s="2206"/>
      <c r="AE1168" s="2206">
        <f t="shared" si="880"/>
        <v>17000</v>
      </c>
      <c r="AF1168" s="2206">
        <f t="shared" ref="AF1168:AF1231" si="895">AG1168+AH1168+AI1168</f>
        <v>66300</v>
      </c>
      <c r="AG1168" s="2206">
        <f t="shared" ref="AG1168:AG1231" si="896">TRUNC(AA1168*AB1168,0)</f>
        <v>0</v>
      </c>
      <c r="AH1168" s="2206">
        <f t="shared" ref="AH1168:AH1231" si="897">TRUNC(AA1168*AC1168,0)</f>
        <v>66300</v>
      </c>
      <c r="AI1168" s="2207">
        <f t="shared" ref="AI1168:AI1231" si="898">TRUNC(AA1168*AD1168,0)</f>
        <v>0</v>
      </c>
      <c r="AJ1168" s="2246">
        <v>3.9</v>
      </c>
      <c r="AK1168" s="2075"/>
      <c r="AL1168" s="2075">
        <v>17000</v>
      </c>
      <c r="AM1168" s="2075"/>
      <c r="AN1168" s="2206">
        <f t="shared" si="881"/>
        <v>17000</v>
      </c>
      <c r="AO1168" s="2206">
        <f t="shared" ref="AO1168:AO1231" si="899">AP1168+AQ1168+AR1168</f>
        <v>66300</v>
      </c>
      <c r="AP1168" s="2206">
        <f t="shared" ref="AP1168:AP1231" si="900">TRUNC(AJ1168*AK1168,0)</f>
        <v>0</v>
      </c>
      <c r="AQ1168" s="2206">
        <f t="shared" ref="AQ1168:AQ1231" si="901">TRUNC(AJ1168*AL1168,0)</f>
        <v>66300</v>
      </c>
      <c r="AR1168" s="2206">
        <f t="shared" ref="AR1168:AR1231" si="902">TRUNC(AJ1168*AM1168,0)</f>
        <v>0</v>
      </c>
      <c r="AS1168" s="2245">
        <v>3.9</v>
      </c>
      <c r="AT1168" s="2075"/>
      <c r="AU1168" s="2075">
        <v>17000</v>
      </c>
      <c r="AV1168" s="2075"/>
      <c r="AW1168" s="2206">
        <f t="shared" si="882"/>
        <v>17000</v>
      </c>
      <c r="AX1168" s="2206">
        <f t="shared" ref="AX1168:AX1231" si="903">AY1168+AZ1168+BA1168</f>
        <v>66300</v>
      </c>
      <c r="AY1168" s="2206">
        <f t="shared" ref="AY1168:AY1231" si="904">TRUNC(AS1168*AT1168,0)</f>
        <v>0</v>
      </c>
      <c r="AZ1168" s="2206">
        <f t="shared" ref="AZ1168:AZ1231" si="905">TRUNC(AS1168*AU1168,0)</f>
        <v>66300</v>
      </c>
      <c r="BA1168" s="2206">
        <f t="shared" ref="BA1168:BA1231" si="906">TRUNC(AS1168*AV1168,0)</f>
        <v>0</v>
      </c>
      <c r="BB1168" s="2245">
        <f t="shared" si="873"/>
        <v>0</v>
      </c>
      <c r="BC1168" s="2207">
        <f t="shared" si="874"/>
        <v>0</v>
      </c>
      <c r="BD1168" s="2245">
        <f t="shared" si="877"/>
        <v>0</v>
      </c>
      <c r="BE1168" s="2207">
        <f t="shared" si="878"/>
        <v>0</v>
      </c>
      <c r="BF1168" s="2246">
        <v>3.9</v>
      </c>
      <c r="BG1168" s="2075">
        <v>0</v>
      </c>
      <c r="BH1168" s="2075">
        <v>17000</v>
      </c>
      <c r="BI1168" s="2075">
        <v>0</v>
      </c>
      <c r="BJ1168" s="2206">
        <f t="shared" si="883"/>
        <v>17000</v>
      </c>
      <c r="BK1168" s="2206">
        <f t="shared" ref="BK1168:BK1231" si="907">BL1168+BM1168+BN1168</f>
        <v>66300</v>
      </c>
      <c r="BL1168" s="2206">
        <f t="shared" ref="BL1168:BL1231" si="908">TRUNC(BF1168*BG1168,0)</f>
        <v>0</v>
      </c>
      <c r="BM1168" s="2206">
        <f t="shared" ref="BM1168:BM1231" si="909">TRUNC(BF1168*BH1168,0)</f>
        <v>66300</v>
      </c>
      <c r="BN1168" s="2206">
        <f t="shared" ref="BN1168:BN1231" si="910">TRUNC(BF1168*BI1168,0)</f>
        <v>0</v>
      </c>
      <c r="BO1168" s="2245">
        <v>3.9</v>
      </c>
      <c r="BP1168" s="2075">
        <v>0</v>
      </c>
      <c r="BQ1168" s="2075">
        <v>17000</v>
      </c>
      <c r="BR1168" s="2075">
        <v>0</v>
      </c>
      <c r="BS1168" s="2206">
        <f t="shared" si="884"/>
        <v>17000</v>
      </c>
      <c r="BT1168" s="2206">
        <f t="shared" ref="BT1168:BT1231" si="911">BU1168+BV1168+BW1168</f>
        <v>66300</v>
      </c>
      <c r="BU1168" s="2206">
        <f t="shared" ref="BU1168:BU1231" si="912">TRUNC(BO1168*BP1168,0)</f>
        <v>0</v>
      </c>
      <c r="BV1168" s="2206">
        <f t="shared" ref="BV1168:BV1231" si="913">TRUNC(BO1168*BQ1168,0)</f>
        <v>66300</v>
      </c>
      <c r="BW1168" s="2206">
        <f t="shared" ref="BW1168:BW1231" si="914">TRUNC(BO1168*BR1168,0)</f>
        <v>0</v>
      </c>
      <c r="BX1168" s="2245">
        <f t="shared" si="875"/>
        <v>0</v>
      </c>
      <c r="BY1168" s="2207">
        <f t="shared" si="876"/>
        <v>0</v>
      </c>
      <c r="BZ1168" s="2211">
        <f t="shared" si="871"/>
        <v>0</v>
      </c>
      <c r="CA1168" s="2212">
        <f t="shared" si="872"/>
        <v>0</v>
      </c>
      <c r="CB1168" s="2083"/>
      <c r="CC1168" s="2083"/>
      <c r="CD1168" s="2237"/>
      <c r="CF1168" s="2200"/>
    </row>
    <row r="1169" spans="1:84" s="1974" customFormat="1" ht="18" customHeight="1" outlineLevel="1">
      <c r="B1169" s="2235"/>
      <c r="C1169" s="2201"/>
      <c r="D1169" s="2232" t="s">
        <v>5096</v>
      </c>
      <c r="E1169" s="2243"/>
      <c r="F1169" s="2204"/>
      <c r="G1169" s="2244"/>
      <c r="H1169" s="2206"/>
      <c r="I1169" s="2206"/>
      <c r="J1169" s="2206"/>
      <c r="K1169" s="2206">
        <f t="shared" si="870"/>
        <v>0</v>
      </c>
      <c r="L1169" s="2206">
        <f t="shared" si="887"/>
        <v>0</v>
      </c>
      <c r="M1169" s="2206">
        <f t="shared" si="888"/>
        <v>0</v>
      </c>
      <c r="N1169" s="2206">
        <f t="shared" si="889"/>
        <v>0</v>
      </c>
      <c r="O1169" s="2206">
        <f t="shared" si="890"/>
        <v>0</v>
      </c>
      <c r="P1169" s="2244"/>
      <c r="Q1169" s="2206"/>
      <c r="R1169" s="2206"/>
      <c r="S1169" s="2206"/>
      <c r="T1169" s="2206">
        <f t="shared" si="879"/>
        <v>0</v>
      </c>
      <c r="U1169" s="2206">
        <f t="shared" si="891"/>
        <v>0</v>
      </c>
      <c r="V1169" s="2206">
        <f t="shared" si="892"/>
        <v>0</v>
      </c>
      <c r="W1169" s="2206">
        <f t="shared" si="893"/>
        <v>0</v>
      </c>
      <c r="X1169" s="2206">
        <f t="shared" si="894"/>
        <v>0</v>
      </c>
      <c r="Y1169" s="2244">
        <f t="shared" si="885"/>
        <v>0</v>
      </c>
      <c r="Z1169" s="2207">
        <f t="shared" si="886"/>
        <v>0</v>
      </c>
      <c r="AA1169" s="2244">
        <v>0</v>
      </c>
      <c r="AB1169" s="2206"/>
      <c r="AC1169" s="2206"/>
      <c r="AD1169" s="2206"/>
      <c r="AE1169" s="2206">
        <f t="shared" si="880"/>
        <v>0</v>
      </c>
      <c r="AF1169" s="2206">
        <f t="shared" si="895"/>
        <v>0</v>
      </c>
      <c r="AG1169" s="2206">
        <f t="shared" si="896"/>
        <v>0</v>
      </c>
      <c r="AH1169" s="2206">
        <f t="shared" si="897"/>
        <v>0</v>
      </c>
      <c r="AI1169" s="2207">
        <f t="shared" si="898"/>
        <v>0</v>
      </c>
      <c r="AJ1169" s="2246">
        <v>0</v>
      </c>
      <c r="AK1169" s="2075"/>
      <c r="AL1169" s="2075"/>
      <c r="AM1169" s="2075"/>
      <c r="AN1169" s="2206">
        <f t="shared" si="881"/>
        <v>0</v>
      </c>
      <c r="AO1169" s="2206">
        <f t="shared" si="899"/>
        <v>0</v>
      </c>
      <c r="AP1169" s="2206">
        <f t="shared" si="900"/>
        <v>0</v>
      </c>
      <c r="AQ1169" s="2206">
        <f t="shared" si="901"/>
        <v>0</v>
      </c>
      <c r="AR1169" s="2206">
        <f t="shared" si="902"/>
        <v>0</v>
      </c>
      <c r="AS1169" s="2244">
        <v>0</v>
      </c>
      <c r="AT1169" s="2075"/>
      <c r="AU1169" s="2075"/>
      <c r="AV1169" s="2075"/>
      <c r="AW1169" s="2206">
        <f t="shared" si="882"/>
        <v>0</v>
      </c>
      <c r="AX1169" s="2206">
        <f t="shared" si="903"/>
        <v>0</v>
      </c>
      <c r="AY1169" s="2206">
        <f t="shared" si="904"/>
        <v>0</v>
      </c>
      <c r="AZ1169" s="2206">
        <f t="shared" si="905"/>
        <v>0</v>
      </c>
      <c r="BA1169" s="2206">
        <f t="shared" si="906"/>
        <v>0</v>
      </c>
      <c r="BB1169" s="2244">
        <f t="shared" si="873"/>
        <v>0</v>
      </c>
      <c r="BC1169" s="2207">
        <f t="shared" si="874"/>
        <v>0</v>
      </c>
      <c r="BD1169" s="2244">
        <f t="shared" si="877"/>
        <v>0</v>
      </c>
      <c r="BE1169" s="2207">
        <f t="shared" si="878"/>
        <v>0</v>
      </c>
      <c r="BF1169" s="2246">
        <v>0</v>
      </c>
      <c r="BG1169" s="2075">
        <v>0</v>
      </c>
      <c r="BH1169" s="2075">
        <v>0</v>
      </c>
      <c r="BI1169" s="2075">
        <v>0</v>
      </c>
      <c r="BJ1169" s="2206">
        <f t="shared" si="883"/>
        <v>0</v>
      </c>
      <c r="BK1169" s="2206">
        <f t="shared" si="907"/>
        <v>0</v>
      </c>
      <c r="BL1169" s="2206">
        <f t="shared" si="908"/>
        <v>0</v>
      </c>
      <c r="BM1169" s="2206">
        <f t="shared" si="909"/>
        <v>0</v>
      </c>
      <c r="BN1169" s="2206">
        <f t="shared" si="910"/>
        <v>0</v>
      </c>
      <c r="BO1169" s="2244">
        <v>0</v>
      </c>
      <c r="BP1169" s="2075">
        <v>0</v>
      </c>
      <c r="BQ1169" s="2075">
        <v>0</v>
      </c>
      <c r="BR1169" s="2075">
        <v>0</v>
      </c>
      <c r="BS1169" s="2206">
        <f t="shared" si="884"/>
        <v>0</v>
      </c>
      <c r="BT1169" s="2206">
        <f t="shared" si="911"/>
        <v>0</v>
      </c>
      <c r="BU1169" s="2206">
        <f t="shared" si="912"/>
        <v>0</v>
      </c>
      <c r="BV1169" s="2206">
        <f t="shared" si="913"/>
        <v>0</v>
      </c>
      <c r="BW1169" s="2206">
        <f t="shared" si="914"/>
        <v>0</v>
      </c>
      <c r="BX1169" s="2244">
        <f t="shared" si="875"/>
        <v>0</v>
      </c>
      <c r="BY1169" s="2207">
        <f t="shared" si="876"/>
        <v>0</v>
      </c>
      <c r="BZ1169" s="2211">
        <f t="shared" si="871"/>
        <v>0</v>
      </c>
      <c r="CA1169" s="2212">
        <f t="shared" si="872"/>
        <v>0</v>
      </c>
      <c r="CB1169" s="2083"/>
      <c r="CC1169" s="2083"/>
      <c r="CD1169" s="2237"/>
      <c r="CF1169" s="2200"/>
    </row>
    <row r="1170" spans="1:84" s="1974" customFormat="1" ht="18" customHeight="1" outlineLevel="1">
      <c r="A1170" s="2235" t="s">
        <v>5097</v>
      </c>
      <c r="B1170" s="2235" t="b">
        <v>1</v>
      </c>
      <c r="C1170" s="2201"/>
      <c r="D1170" s="2236" t="s">
        <v>5098</v>
      </c>
      <c r="E1170" s="2243" t="s">
        <v>5099</v>
      </c>
      <c r="F1170" s="2204" t="s">
        <v>365</v>
      </c>
      <c r="G1170" s="2244">
        <v>169.4</v>
      </c>
      <c r="H1170" s="2206">
        <v>19220</v>
      </c>
      <c r="I1170" s="2206">
        <v>26950</v>
      </c>
      <c r="J1170" s="2206"/>
      <c r="K1170" s="2206">
        <f t="shared" si="870"/>
        <v>46170</v>
      </c>
      <c r="L1170" s="2206">
        <f t="shared" si="887"/>
        <v>7821198</v>
      </c>
      <c r="M1170" s="2206">
        <f t="shared" si="888"/>
        <v>3255868</v>
      </c>
      <c r="N1170" s="2206">
        <f t="shared" si="889"/>
        <v>4565330</v>
      </c>
      <c r="O1170" s="2206">
        <f t="shared" si="890"/>
        <v>0</v>
      </c>
      <c r="P1170" s="2244">
        <v>169.4</v>
      </c>
      <c r="Q1170" s="2206">
        <v>19220</v>
      </c>
      <c r="R1170" s="2206">
        <v>26950</v>
      </c>
      <c r="S1170" s="2206"/>
      <c r="T1170" s="2206">
        <f t="shared" si="879"/>
        <v>46170</v>
      </c>
      <c r="U1170" s="2206">
        <f t="shared" si="891"/>
        <v>7821198</v>
      </c>
      <c r="V1170" s="2206">
        <f t="shared" si="892"/>
        <v>3255868</v>
      </c>
      <c r="W1170" s="2206">
        <f t="shared" si="893"/>
        <v>4565330</v>
      </c>
      <c r="X1170" s="2206">
        <f t="shared" si="894"/>
        <v>0</v>
      </c>
      <c r="Y1170" s="2245">
        <f t="shared" si="885"/>
        <v>0</v>
      </c>
      <c r="Z1170" s="2207">
        <f t="shared" si="886"/>
        <v>0</v>
      </c>
      <c r="AA1170" s="2245">
        <v>169.4</v>
      </c>
      <c r="AB1170" s="2206">
        <v>60000</v>
      </c>
      <c r="AC1170" s="2206">
        <v>30000</v>
      </c>
      <c r="AD1170" s="2206">
        <v>30000</v>
      </c>
      <c r="AE1170" s="2206">
        <f t="shared" si="880"/>
        <v>120000</v>
      </c>
      <c r="AF1170" s="2206">
        <f t="shared" si="895"/>
        <v>20328000</v>
      </c>
      <c r="AG1170" s="2206">
        <f t="shared" si="896"/>
        <v>10164000</v>
      </c>
      <c r="AH1170" s="2206">
        <f t="shared" si="897"/>
        <v>5082000</v>
      </c>
      <c r="AI1170" s="2207">
        <f t="shared" si="898"/>
        <v>5082000</v>
      </c>
      <c r="AJ1170" s="2246">
        <v>169.4</v>
      </c>
      <c r="AK1170" s="2075">
        <v>60000</v>
      </c>
      <c r="AL1170" s="2075">
        <v>30000</v>
      </c>
      <c r="AM1170" s="2075">
        <v>30000</v>
      </c>
      <c r="AN1170" s="2206">
        <f t="shared" si="881"/>
        <v>120000</v>
      </c>
      <c r="AO1170" s="2206">
        <f t="shared" si="899"/>
        <v>20328000</v>
      </c>
      <c r="AP1170" s="2206">
        <f t="shared" si="900"/>
        <v>10164000</v>
      </c>
      <c r="AQ1170" s="2206">
        <f t="shared" si="901"/>
        <v>5082000</v>
      </c>
      <c r="AR1170" s="2206">
        <f t="shared" si="902"/>
        <v>5082000</v>
      </c>
      <c r="AS1170" s="2245">
        <v>169.4</v>
      </c>
      <c r="AT1170" s="2075">
        <v>60000</v>
      </c>
      <c r="AU1170" s="2075">
        <v>30000</v>
      </c>
      <c r="AV1170" s="2075">
        <v>30000</v>
      </c>
      <c r="AW1170" s="2206">
        <f t="shared" si="882"/>
        <v>120000</v>
      </c>
      <c r="AX1170" s="2206">
        <f t="shared" si="903"/>
        <v>20328000</v>
      </c>
      <c r="AY1170" s="2206">
        <f t="shared" si="904"/>
        <v>10164000</v>
      </c>
      <c r="AZ1170" s="2206">
        <f t="shared" si="905"/>
        <v>5082000</v>
      </c>
      <c r="BA1170" s="2206">
        <f t="shared" si="906"/>
        <v>5082000</v>
      </c>
      <c r="BB1170" s="2245">
        <f t="shared" si="873"/>
        <v>0</v>
      </c>
      <c r="BC1170" s="2207">
        <f t="shared" si="874"/>
        <v>0</v>
      </c>
      <c r="BD1170" s="2245">
        <f t="shared" si="877"/>
        <v>0</v>
      </c>
      <c r="BE1170" s="2207">
        <f t="shared" si="878"/>
        <v>0</v>
      </c>
      <c r="BF1170" s="2246">
        <v>169.4</v>
      </c>
      <c r="BG1170" s="2075">
        <v>60000</v>
      </c>
      <c r="BH1170" s="2075">
        <v>30000</v>
      </c>
      <c r="BI1170" s="2075">
        <v>30000</v>
      </c>
      <c r="BJ1170" s="2206">
        <f t="shared" si="883"/>
        <v>120000</v>
      </c>
      <c r="BK1170" s="2206">
        <f t="shared" si="907"/>
        <v>20328000</v>
      </c>
      <c r="BL1170" s="2206">
        <f t="shared" si="908"/>
        <v>10164000</v>
      </c>
      <c r="BM1170" s="2206">
        <f t="shared" si="909"/>
        <v>5082000</v>
      </c>
      <c r="BN1170" s="2206">
        <f t="shared" si="910"/>
        <v>5082000</v>
      </c>
      <c r="BO1170" s="2245">
        <v>169.4</v>
      </c>
      <c r="BP1170" s="2075">
        <v>60000</v>
      </c>
      <c r="BQ1170" s="2075">
        <v>30000</v>
      </c>
      <c r="BR1170" s="2075">
        <v>30000</v>
      </c>
      <c r="BS1170" s="2206">
        <f t="shared" si="884"/>
        <v>120000</v>
      </c>
      <c r="BT1170" s="2206">
        <f t="shared" si="911"/>
        <v>20328000</v>
      </c>
      <c r="BU1170" s="2206">
        <f t="shared" si="912"/>
        <v>10164000</v>
      </c>
      <c r="BV1170" s="2206">
        <f t="shared" si="913"/>
        <v>5082000</v>
      </c>
      <c r="BW1170" s="2206">
        <f t="shared" si="914"/>
        <v>5082000</v>
      </c>
      <c r="BX1170" s="2245">
        <f t="shared" si="875"/>
        <v>0</v>
      </c>
      <c r="BY1170" s="2207">
        <f t="shared" si="876"/>
        <v>0</v>
      </c>
      <c r="BZ1170" s="2211">
        <f t="shared" si="871"/>
        <v>0</v>
      </c>
      <c r="CA1170" s="2212">
        <f t="shared" si="872"/>
        <v>0</v>
      </c>
      <c r="CB1170" s="2083"/>
      <c r="CC1170" s="2083"/>
      <c r="CD1170" s="2237"/>
      <c r="CF1170" s="2200"/>
    </row>
    <row r="1171" spans="1:84" s="1974" customFormat="1" ht="18" customHeight="1" outlineLevel="1">
      <c r="A1171" s="2235" t="s">
        <v>5100</v>
      </c>
      <c r="B1171" s="2235" t="b">
        <v>1</v>
      </c>
      <c r="C1171" s="2201"/>
      <c r="D1171" s="2236" t="s">
        <v>5101</v>
      </c>
      <c r="E1171" s="2243" t="s">
        <v>5102</v>
      </c>
      <c r="F1171" s="2204" t="s">
        <v>449</v>
      </c>
      <c r="G1171" s="2244">
        <v>16.8</v>
      </c>
      <c r="H1171" s="2206">
        <v>27770</v>
      </c>
      <c r="I1171" s="2206">
        <v>18120</v>
      </c>
      <c r="J1171" s="2206"/>
      <c r="K1171" s="2206">
        <f t="shared" si="870"/>
        <v>45890</v>
      </c>
      <c r="L1171" s="2206">
        <f t="shared" si="887"/>
        <v>770952</v>
      </c>
      <c r="M1171" s="2206">
        <f t="shared" si="888"/>
        <v>466536</v>
      </c>
      <c r="N1171" s="2206">
        <f t="shared" si="889"/>
        <v>304416</v>
      </c>
      <c r="O1171" s="2206">
        <f t="shared" si="890"/>
        <v>0</v>
      </c>
      <c r="P1171" s="2244">
        <v>16.8</v>
      </c>
      <c r="Q1171" s="2206">
        <v>27770</v>
      </c>
      <c r="R1171" s="2206">
        <v>18120</v>
      </c>
      <c r="S1171" s="2206"/>
      <c r="T1171" s="2206">
        <f t="shared" si="879"/>
        <v>45890</v>
      </c>
      <c r="U1171" s="2206">
        <f t="shared" si="891"/>
        <v>770952</v>
      </c>
      <c r="V1171" s="2206">
        <f t="shared" si="892"/>
        <v>466536</v>
      </c>
      <c r="W1171" s="2206">
        <f t="shared" si="893"/>
        <v>304416</v>
      </c>
      <c r="X1171" s="2206">
        <f t="shared" si="894"/>
        <v>0</v>
      </c>
      <c r="Y1171" s="2245">
        <f t="shared" si="885"/>
        <v>0</v>
      </c>
      <c r="Z1171" s="2207">
        <f t="shared" si="886"/>
        <v>0</v>
      </c>
      <c r="AA1171" s="2245">
        <v>16.8</v>
      </c>
      <c r="AB1171" s="2206">
        <v>80000</v>
      </c>
      <c r="AC1171" s="2206">
        <v>30000</v>
      </c>
      <c r="AD1171" s="2206">
        <v>25000</v>
      </c>
      <c r="AE1171" s="2206">
        <f t="shared" si="880"/>
        <v>135000</v>
      </c>
      <c r="AF1171" s="2206">
        <f t="shared" si="895"/>
        <v>2268000</v>
      </c>
      <c r="AG1171" s="2206">
        <f t="shared" si="896"/>
        <v>1344000</v>
      </c>
      <c r="AH1171" s="2206">
        <f t="shared" si="897"/>
        <v>504000</v>
      </c>
      <c r="AI1171" s="2207">
        <f t="shared" si="898"/>
        <v>420000</v>
      </c>
      <c r="AJ1171" s="2246">
        <v>16.8</v>
      </c>
      <c r="AK1171" s="2075">
        <v>80000</v>
      </c>
      <c r="AL1171" s="2075">
        <v>30000</v>
      </c>
      <c r="AM1171" s="2075">
        <v>25000</v>
      </c>
      <c r="AN1171" s="2206">
        <f t="shared" si="881"/>
        <v>135000</v>
      </c>
      <c r="AO1171" s="2206">
        <f t="shared" si="899"/>
        <v>2268000</v>
      </c>
      <c r="AP1171" s="2206">
        <f t="shared" si="900"/>
        <v>1344000</v>
      </c>
      <c r="AQ1171" s="2206">
        <f t="shared" si="901"/>
        <v>504000</v>
      </c>
      <c r="AR1171" s="2206">
        <f t="shared" si="902"/>
        <v>420000</v>
      </c>
      <c r="AS1171" s="2245">
        <v>16.8</v>
      </c>
      <c r="AT1171" s="2075">
        <v>80000</v>
      </c>
      <c r="AU1171" s="2075">
        <v>30000</v>
      </c>
      <c r="AV1171" s="2075">
        <v>25000</v>
      </c>
      <c r="AW1171" s="2206">
        <f t="shared" si="882"/>
        <v>135000</v>
      </c>
      <c r="AX1171" s="2206">
        <f t="shared" si="903"/>
        <v>2268000</v>
      </c>
      <c r="AY1171" s="2206">
        <f t="shared" si="904"/>
        <v>1344000</v>
      </c>
      <c r="AZ1171" s="2206">
        <f t="shared" si="905"/>
        <v>504000</v>
      </c>
      <c r="BA1171" s="2206">
        <f t="shared" si="906"/>
        <v>420000</v>
      </c>
      <c r="BB1171" s="2245">
        <f t="shared" si="873"/>
        <v>0</v>
      </c>
      <c r="BC1171" s="2207">
        <f t="shared" si="874"/>
        <v>0</v>
      </c>
      <c r="BD1171" s="2245">
        <f t="shared" si="877"/>
        <v>0</v>
      </c>
      <c r="BE1171" s="2207">
        <f t="shared" si="878"/>
        <v>0</v>
      </c>
      <c r="BF1171" s="2246">
        <v>16.8</v>
      </c>
      <c r="BG1171" s="2075">
        <v>80000</v>
      </c>
      <c r="BH1171" s="2075">
        <v>30000</v>
      </c>
      <c r="BI1171" s="2075">
        <v>25000</v>
      </c>
      <c r="BJ1171" s="2206">
        <f t="shared" si="883"/>
        <v>135000</v>
      </c>
      <c r="BK1171" s="2206">
        <f t="shared" si="907"/>
        <v>2268000</v>
      </c>
      <c r="BL1171" s="2206">
        <f t="shared" si="908"/>
        <v>1344000</v>
      </c>
      <c r="BM1171" s="2206">
        <f t="shared" si="909"/>
        <v>504000</v>
      </c>
      <c r="BN1171" s="2206">
        <f t="shared" si="910"/>
        <v>420000</v>
      </c>
      <c r="BO1171" s="2245">
        <v>16.8</v>
      </c>
      <c r="BP1171" s="2075">
        <v>80000</v>
      </c>
      <c r="BQ1171" s="2075">
        <v>30000</v>
      </c>
      <c r="BR1171" s="2075">
        <v>25000</v>
      </c>
      <c r="BS1171" s="2206">
        <f t="shared" si="884"/>
        <v>135000</v>
      </c>
      <c r="BT1171" s="2206">
        <f t="shared" si="911"/>
        <v>2268000</v>
      </c>
      <c r="BU1171" s="2206">
        <f t="shared" si="912"/>
        <v>1344000</v>
      </c>
      <c r="BV1171" s="2206">
        <f t="shared" si="913"/>
        <v>504000</v>
      </c>
      <c r="BW1171" s="2206">
        <f t="shared" si="914"/>
        <v>420000</v>
      </c>
      <c r="BX1171" s="2245">
        <f t="shared" si="875"/>
        <v>0</v>
      </c>
      <c r="BY1171" s="2207">
        <f t="shared" si="876"/>
        <v>0</v>
      </c>
      <c r="BZ1171" s="2211">
        <f t="shared" si="871"/>
        <v>0</v>
      </c>
      <c r="CA1171" s="2212">
        <f t="shared" si="872"/>
        <v>0</v>
      </c>
      <c r="CB1171" s="2083"/>
      <c r="CC1171" s="2083"/>
      <c r="CD1171" s="2237"/>
      <c r="CF1171" s="2200"/>
    </row>
    <row r="1172" spans="1:84" s="1974" customFormat="1" ht="18" customHeight="1" outlineLevel="1">
      <c r="A1172" s="2235" t="s">
        <v>5103</v>
      </c>
      <c r="B1172" s="2235" t="b">
        <v>1</v>
      </c>
      <c r="C1172" s="2201"/>
      <c r="D1172" s="2236" t="s">
        <v>5104</v>
      </c>
      <c r="E1172" s="2243" t="s">
        <v>5105</v>
      </c>
      <c r="F1172" s="2204" t="s">
        <v>449</v>
      </c>
      <c r="G1172" s="2244">
        <v>2.8</v>
      </c>
      <c r="H1172" s="2206">
        <v>17340</v>
      </c>
      <c r="I1172" s="2206">
        <v>2260</v>
      </c>
      <c r="J1172" s="2206"/>
      <c r="K1172" s="2206">
        <f t="shared" si="870"/>
        <v>19600</v>
      </c>
      <c r="L1172" s="2206">
        <f t="shared" si="887"/>
        <v>54880</v>
      </c>
      <c r="M1172" s="2206">
        <f t="shared" si="888"/>
        <v>48552</v>
      </c>
      <c r="N1172" s="2206">
        <f t="shared" si="889"/>
        <v>6328</v>
      </c>
      <c r="O1172" s="2206">
        <f t="shared" si="890"/>
        <v>0</v>
      </c>
      <c r="P1172" s="2244">
        <v>2.8</v>
      </c>
      <c r="Q1172" s="2206">
        <v>17340</v>
      </c>
      <c r="R1172" s="2206">
        <v>2260</v>
      </c>
      <c r="S1172" s="2206"/>
      <c r="T1172" s="2206">
        <f t="shared" si="879"/>
        <v>19600</v>
      </c>
      <c r="U1172" s="2206">
        <f t="shared" si="891"/>
        <v>54880</v>
      </c>
      <c r="V1172" s="2206">
        <f t="shared" si="892"/>
        <v>48552</v>
      </c>
      <c r="W1172" s="2206">
        <f t="shared" si="893"/>
        <v>6328</v>
      </c>
      <c r="X1172" s="2206">
        <f t="shared" si="894"/>
        <v>0</v>
      </c>
      <c r="Y1172" s="2245">
        <f t="shared" si="885"/>
        <v>0</v>
      </c>
      <c r="Z1172" s="2207">
        <f t="shared" si="886"/>
        <v>0</v>
      </c>
      <c r="AA1172" s="2245">
        <v>2.8</v>
      </c>
      <c r="AB1172" s="2206">
        <v>35000</v>
      </c>
      <c r="AC1172" s="2206">
        <v>10000</v>
      </c>
      <c r="AD1172" s="2206">
        <v>15000</v>
      </c>
      <c r="AE1172" s="2206">
        <f t="shared" si="880"/>
        <v>60000</v>
      </c>
      <c r="AF1172" s="2206">
        <f t="shared" si="895"/>
        <v>168000</v>
      </c>
      <c r="AG1172" s="2206">
        <f t="shared" si="896"/>
        <v>98000</v>
      </c>
      <c r="AH1172" s="2206">
        <f t="shared" si="897"/>
        <v>28000</v>
      </c>
      <c r="AI1172" s="2207">
        <f t="shared" si="898"/>
        <v>42000</v>
      </c>
      <c r="AJ1172" s="2246">
        <v>2.8</v>
      </c>
      <c r="AK1172" s="2075">
        <v>35000</v>
      </c>
      <c r="AL1172" s="2075">
        <v>10000</v>
      </c>
      <c r="AM1172" s="2075">
        <v>15000</v>
      </c>
      <c r="AN1172" s="2206">
        <f t="shared" si="881"/>
        <v>60000</v>
      </c>
      <c r="AO1172" s="2206">
        <f t="shared" si="899"/>
        <v>168000</v>
      </c>
      <c r="AP1172" s="2206">
        <f t="shared" si="900"/>
        <v>98000</v>
      </c>
      <c r="AQ1172" s="2206">
        <f t="shared" si="901"/>
        <v>28000</v>
      </c>
      <c r="AR1172" s="2206">
        <f t="shared" si="902"/>
        <v>42000</v>
      </c>
      <c r="AS1172" s="2245">
        <v>2.8</v>
      </c>
      <c r="AT1172" s="2075">
        <v>35000</v>
      </c>
      <c r="AU1172" s="2075">
        <v>10000</v>
      </c>
      <c r="AV1172" s="2075">
        <v>15000</v>
      </c>
      <c r="AW1172" s="2206">
        <f t="shared" si="882"/>
        <v>60000</v>
      </c>
      <c r="AX1172" s="2206">
        <f t="shared" si="903"/>
        <v>168000</v>
      </c>
      <c r="AY1172" s="2206">
        <f t="shared" si="904"/>
        <v>98000</v>
      </c>
      <c r="AZ1172" s="2206">
        <f t="shared" si="905"/>
        <v>28000</v>
      </c>
      <c r="BA1172" s="2206">
        <f t="shared" si="906"/>
        <v>42000</v>
      </c>
      <c r="BB1172" s="2245">
        <f t="shared" si="873"/>
        <v>0</v>
      </c>
      <c r="BC1172" s="2207">
        <f t="shared" si="874"/>
        <v>0</v>
      </c>
      <c r="BD1172" s="2245">
        <f t="shared" si="877"/>
        <v>0</v>
      </c>
      <c r="BE1172" s="2207">
        <f t="shared" si="878"/>
        <v>0</v>
      </c>
      <c r="BF1172" s="2246">
        <v>2.8</v>
      </c>
      <c r="BG1172" s="2075">
        <v>35000</v>
      </c>
      <c r="BH1172" s="2075">
        <v>10000</v>
      </c>
      <c r="BI1172" s="2075">
        <v>15000</v>
      </c>
      <c r="BJ1172" s="2206">
        <f t="shared" si="883"/>
        <v>60000</v>
      </c>
      <c r="BK1172" s="2206">
        <f t="shared" si="907"/>
        <v>168000</v>
      </c>
      <c r="BL1172" s="2206">
        <f t="shared" si="908"/>
        <v>98000</v>
      </c>
      <c r="BM1172" s="2206">
        <f t="shared" si="909"/>
        <v>28000</v>
      </c>
      <c r="BN1172" s="2206">
        <f t="shared" si="910"/>
        <v>42000</v>
      </c>
      <c r="BO1172" s="2245">
        <v>2.8</v>
      </c>
      <c r="BP1172" s="2075">
        <v>35000</v>
      </c>
      <c r="BQ1172" s="2075">
        <v>10000</v>
      </c>
      <c r="BR1172" s="2075">
        <v>15000</v>
      </c>
      <c r="BS1172" s="2206">
        <f t="shared" si="884"/>
        <v>60000</v>
      </c>
      <c r="BT1172" s="2206">
        <f t="shared" si="911"/>
        <v>168000</v>
      </c>
      <c r="BU1172" s="2206">
        <f t="shared" si="912"/>
        <v>98000</v>
      </c>
      <c r="BV1172" s="2206">
        <f t="shared" si="913"/>
        <v>28000</v>
      </c>
      <c r="BW1172" s="2206">
        <f t="shared" si="914"/>
        <v>42000</v>
      </c>
      <c r="BX1172" s="2245">
        <f t="shared" si="875"/>
        <v>0</v>
      </c>
      <c r="BY1172" s="2207">
        <f t="shared" si="876"/>
        <v>0</v>
      </c>
      <c r="BZ1172" s="2211">
        <f t="shared" si="871"/>
        <v>0</v>
      </c>
      <c r="CA1172" s="2212">
        <f t="shared" si="872"/>
        <v>0</v>
      </c>
      <c r="CB1172" s="2083"/>
      <c r="CC1172" s="2083"/>
      <c r="CD1172" s="2237"/>
      <c r="CF1172" s="2200"/>
    </row>
    <row r="1173" spans="1:84" s="1974" customFormat="1" ht="18" customHeight="1" outlineLevel="1">
      <c r="A1173" s="2235" t="s">
        <v>5106</v>
      </c>
      <c r="B1173" s="2235" t="b">
        <v>1</v>
      </c>
      <c r="C1173" s="2201"/>
      <c r="D1173" s="2236" t="s">
        <v>5107</v>
      </c>
      <c r="E1173" s="2243" t="s">
        <v>5108</v>
      </c>
      <c r="F1173" s="2204" t="s">
        <v>449</v>
      </c>
      <c r="G1173" s="2244">
        <v>3.3</v>
      </c>
      <c r="H1173" s="2206">
        <v>12810</v>
      </c>
      <c r="I1173" s="2206">
        <v>19510</v>
      </c>
      <c r="J1173" s="2206"/>
      <c r="K1173" s="2206">
        <f t="shared" ref="K1173:K1236" si="915">J1173+I1173+H1173</f>
        <v>32320</v>
      </c>
      <c r="L1173" s="2206">
        <f t="shared" si="887"/>
        <v>106656</v>
      </c>
      <c r="M1173" s="2206">
        <f t="shared" si="888"/>
        <v>42273</v>
      </c>
      <c r="N1173" s="2206">
        <f t="shared" si="889"/>
        <v>64383</v>
      </c>
      <c r="O1173" s="2206">
        <f t="shared" si="890"/>
        <v>0</v>
      </c>
      <c r="P1173" s="2244">
        <v>3.3</v>
      </c>
      <c r="Q1173" s="2206">
        <v>12810</v>
      </c>
      <c r="R1173" s="2206">
        <v>19510</v>
      </c>
      <c r="S1173" s="2206"/>
      <c r="T1173" s="2206">
        <f t="shared" si="879"/>
        <v>32320</v>
      </c>
      <c r="U1173" s="2206">
        <f t="shared" si="891"/>
        <v>106656</v>
      </c>
      <c r="V1173" s="2206">
        <f t="shared" si="892"/>
        <v>42273</v>
      </c>
      <c r="W1173" s="2206">
        <f t="shared" si="893"/>
        <v>64383</v>
      </c>
      <c r="X1173" s="2206">
        <f t="shared" si="894"/>
        <v>0</v>
      </c>
      <c r="Y1173" s="2245">
        <f t="shared" si="885"/>
        <v>0</v>
      </c>
      <c r="Z1173" s="2207">
        <f t="shared" si="886"/>
        <v>0</v>
      </c>
      <c r="AA1173" s="2245">
        <v>3.3</v>
      </c>
      <c r="AB1173" s="2206">
        <v>60000</v>
      </c>
      <c r="AC1173" s="2206">
        <v>20000</v>
      </c>
      <c r="AD1173" s="2206">
        <v>25000</v>
      </c>
      <c r="AE1173" s="2206">
        <f t="shared" si="880"/>
        <v>105000</v>
      </c>
      <c r="AF1173" s="2206">
        <f t="shared" si="895"/>
        <v>346500</v>
      </c>
      <c r="AG1173" s="2206">
        <f t="shared" si="896"/>
        <v>198000</v>
      </c>
      <c r="AH1173" s="2206">
        <f t="shared" si="897"/>
        <v>66000</v>
      </c>
      <c r="AI1173" s="2207">
        <f t="shared" si="898"/>
        <v>82500</v>
      </c>
      <c r="AJ1173" s="2246">
        <v>3.3</v>
      </c>
      <c r="AK1173" s="2075">
        <v>60000</v>
      </c>
      <c r="AL1173" s="2075">
        <v>20000</v>
      </c>
      <c r="AM1173" s="2075">
        <v>25000</v>
      </c>
      <c r="AN1173" s="2206">
        <f t="shared" si="881"/>
        <v>105000</v>
      </c>
      <c r="AO1173" s="2206">
        <f t="shared" si="899"/>
        <v>346500</v>
      </c>
      <c r="AP1173" s="2206">
        <f t="shared" si="900"/>
        <v>198000</v>
      </c>
      <c r="AQ1173" s="2206">
        <f t="shared" si="901"/>
        <v>66000</v>
      </c>
      <c r="AR1173" s="2206">
        <f t="shared" si="902"/>
        <v>82500</v>
      </c>
      <c r="AS1173" s="2245">
        <v>3.3</v>
      </c>
      <c r="AT1173" s="2075">
        <v>60000</v>
      </c>
      <c r="AU1173" s="2075">
        <v>20000</v>
      </c>
      <c r="AV1173" s="2075">
        <v>25000</v>
      </c>
      <c r="AW1173" s="2206">
        <f t="shared" si="882"/>
        <v>105000</v>
      </c>
      <c r="AX1173" s="2206">
        <f t="shared" si="903"/>
        <v>346500</v>
      </c>
      <c r="AY1173" s="2206">
        <f t="shared" si="904"/>
        <v>198000</v>
      </c>
      <c r="AZ1173" s="2206">
        <f t="shared" si="905"/>
        <v>66000</v>
      </c>
      <c r="BA1173" s="2206">
        <f t="shared" si="906"/>
        <v>82500</v>
      </c>
      <c r="BB1173" s="2245">
        <f t="shared" si="873"/>
        <v>0</v>
      </c>
      <c r="BC1173" s="2207">
        <f t="shared" si="874"/>
        <v>0</v>
      </c>
      <c r="BD1173" s="2245">
        <f t="shared" si="877"/>
        <v>0</v>
      </c>
      <c r="BE1173" s="2207">
        <f t="shared" si="878"/>
        <v>0</v>
      </c>
      <c r="BF1173" s="2246">
        <v>3.3</v>
      </c>
      <c r="BG1173" s="2075">
        <v>60000</v>
      </c>
      <c r="BH1173" s="2075">
        <v>20000</v>
      </c>
      <c r="BI1173" s="2075">
        <v>25000</v>
      </c>
      <c r="BJ1173" s="2206">
        <f t="shared" si="883"/>
        <v>105000</v>
      </c>
      <c r="BK1173" s="2206">
        <f t="shared" si="907"/>
        <v>346500</v>
      </c>
      <c r="BL1173" s="2206">
        <f t="shared" si="908"/>
        <v>198000</v>
      </c>
      <c r="BM1173" s="2206">
        <f t="shared" si="909"/>
        <v>66000</v>
      </c>
      <c r="BN1173" s="2206">
        <f t="shared" si="910"/>
        <v>82500</v>
      </c>
      <c r="BO1173" s="2245">
        <v>3.3</v>
      </c>
      <c r="BP1173" s="2075">
        <v>60000</v>
      </c>
      <c r="BQ1173" s="2075">
        <v>20000</v>
      </c>
      <c r="BR1173" s="2075">
        <v>25000</v>
      </c>
      <c r="BS1173" s="2206">
        <f t="shared" si="884"/>
        <v>105000</v>
      </c>
      <c r="BT1173" s="2206">
        <f t="shared" si="911"/>
        <v>346500</v>
      </c>
      <c r="BU1173" s="2206">
        <f t="shared" si="912"/>
        <v>198000</v>
      </c>
      <c r="BV1173" s="2206">
        <f t="shared" si="913"/>
        <v>66000</v>
      </c>
      <c r="BW1173" s="2206">
        <f t="shared" si="914"/>
        <v>82500</v>
      </c>
      <c r="BX1173" s="2245">
        <f t="shared" si="875"/>
        <v>0</v>
      </c>
      <c r="BY1173" s="2207">
        <f t="shared" si="876"/>
        <v>0</v>
      </c>
      <c r="BZ1173" s="2211">
        <f t="shared" si="871"/>
        <v>0</v>
      </c>
      <c r="CA1173" s="2212">
        <f t="shared" si="872"/>
        <v>0</v>
      </c>
      <c r="CB1173" s="2083"/>
      <c r="CC1173" s="2083"/>
      <c r="CD1173" s="2237"/>
      <c r="CF1173" s="2200"/>
    </row>
    <row r="1174" spans="1:84" s="1974" customFormat="1" ht="18" customHeight="1" outlineLevel="1">
      <c r="A1174" s="2235" t="s">
        <v>5109</v>
      </c>
      <c r="B1174" s="2235" t="b">
        <v>1</v>
      </c>
      <c r="C1174" s="2201"/>
      <c r="D1174" s="2236" t="s">
        <v>3968</v>
      </c>
      <c r="E1174" s="2243" t="s">
        <v>3969</v>
      </c>
      <c r="F1174" s="2204" t="s">
        <v>154</v>
      </c>
      <c r="G1174" s="2244">
        <v>1</v>
      </c>
      <c r="H1174" s="2206">
        <v>10410</v>
      </c>
      <c r="I1174" s="2206">
        <v>21260</v>
      </c>
      <c r="J1174" s="2206">
        <v>40</v>
      </c>
      <c r="K1174" s="2206">
        <f t="shared" si="915"/>
        <v>31710</v>
      </c>
      <c r="L1174" s="2206">
        <f t="shared" si="887"/>
        <v>31710</v>
      </c>
      <c r="M1174" s="2206">
        <f t="shared" si="888"/>
        <v>10410</v>
      </c>
      <c r="N1174" s="2206">
        <f t="shared" si="889"/>
        <v>21260</v>
      </c>
      <c r="O1174" s="2206">
        <f t="shared" si="890"/>
        <v>40</v>
      </c>
      <c r="P1174" s="2244">
        <v>1</v>
      </c>
      <c r="Q1174" s="2206">
        <v>10410</v>
      </c>
      <c r="R1174" s="2206">
        <v>21260</v>
      </c>
      <c r="S1174" s="2206">
        <v>40</v>
      </c>
      <c r="T1174" s="2206">
        <f t="shared" si="879"/>
        <v>31710</v>
      </c>
      <c r="U1174" s="2206">
        <f t="shared" si="891"/>
        <v>31710</v>
      </c>
      <c r="V1174" s="2206">
        <f t="shared" si="892"/>
        <v>10410</v>
      </c>
      <c r="W1174" s="2206">
        <f t="shared" si="893"/>
        <v>21260</v>
      </c>
      <c r="X1174" s="2206">
        <f t="shared" si="894"/>
        <v>40</v>
      </c>
      <c r="Y1174" s="2244">
        <f t="shared" si="885"/>
        <v>0</v>
      </c>
      <c r="Z1174" s="2207">
        <f t="shared" si="886"/>
        <v>0</v>
      </c>
      <c r="AA1174" s="2244">
        <v>1</v>
      </c>
      <c r="AB1174" s="2206">
        <v>50000</v>
      </c>
      <c r="AC1174" s="2206">
        <v>20000</v>
      </c>
      <c r="AD1174" s="2206">
        <v>20000</v>
      </c>
      <c r="AE1174" s="2206">
        <f t="shared" si="880"/>
        <v>90000</v>
      </c>
      <c r="AF1174" s="2206">
        <f t="shared" si="895"/>
        <v>90000</v>
      </c>
      <c r="AG1174" s="2206">
        <f t="shared" si="896"/>
        <v>50000</v>
      </c>
      <c r="AH1174" s="2206">
        <f t="shared" si="897"/>
        <v>20000</v>
      </c>
      <c r="AI1174" s="2207">
        <f t="shared" si="898"/>
        <v>20000</v>
      </c>
      <c r="AJ1174" s="2246">
        <v>1</v>
      </c>
      <c r="AK1174" s="2075">
        <v>50000</v>
      </c>
      <c r="AL1174" s="2075">
        <v>20000</v>
      </c>
      <c r="AM1174" s="2075">
        <v>20000</v>
      </c>
      <c r="AN1174" s="2206">
        <f t="shared" si="881"/>
        <v>90000</v>
      </c>
      <c r="AO1174" s="2206">
        <f t="shared" si="899"/>
        <v>90000</v>
      </c>
      <c r="AP1174" s="2206">
        <f t="shared" si="900"/>
        <v>50000</v>
      </c>
      <c r="AQ1174" s="2206">
        <f t="shared" si="901"/>
        <v>20000</v>
      </c>
      <c r="AR1174" s="2206">
        <f t="shared" si="902"/>
        <v>20000</v>
      </c>
      <c r="AS1174" s="2244">
        <v>1</v>
      </c>
      <c r="AT1174" s="2075">
        <v>50000</v>
      </c>
      <c r="AU1174" s="2075">
        <v>20000</v>
      </c>
      <c r="AV1174" s="2075">
        <v>20000</v>
      </c>
      <c r="AW1174" s="2206">
        <f t="shared" si="882"/>
        <v>90000</v>
      </c>
      <c r="AX1174" s="2206">
        <f t="shared" si="903"/>
        <v>90000</v>
      </c>
      <c r="AY1174" s="2206">
        <f t="shared" si="904"/>
        <v>50000</v>
      </c>
      <c r="AZ1174" s="2206">
        <f t="shared" si="905"/>
        <v>20000</v>
      </c>
      <c r="BA1174" s="2206">
        <f t="shared" si="906"/>
        <v>20000</v>
      </c>
      <c r="BB1174" s="2244">
        <f t="shared" si="873"/>
        <v>0</v>
      </c>
      <c r="BC1174" s="2207">
        <f t="shared" si="874"/>
        <v>0</v>
      </c>
      <c r="BD1174" s="2244">
        <f t="shared" si="877"/>
        <v>0</v>
      </c>
      <c r="BE1174" s="2207">
        <f t="shared" si="878"/>
        <v>0</v>
      </c>
      <c r="BF1174" s="2246">
        <v>1</v>
      </c>
      <c r="BG1174" s="2075">
        <v>50000</v>
      </c>
      <c r="BH1174" s="2075">
        <v>20000</v>
      </c>
      <c r="BI1174" s="2075">
        <v>20000</v>
      </c>
      <c r="BJ1174" s="2206">
        <f t="shared" si="883"/>
        <v>90000</v>
      </c>
      <c r="BK1174" s="2206">
        <f t="shared" si="907"/>
        <v>90000</v>
      </c>
      <c r="BL1174" s="2206">
        <f t="shared" si="908"/>
        <v>50000</v>
      </c>
      <c r="BM1174" s="2206">
        <f t="shared" si="909"/>
        <v>20000</v>
      </c>
      <c r="BN1174" s="2206">
        <f t="shared" si="910"/>
        <v>20000</v>
      </c>
      <c r="BO1174" s="2244">
        <v>1</v>
      </c>
      <c r="BP1174" s="2075">
        <v>50000</v>
      </c>
      <c r="BQ1174" s="2075">
        <v>20000</v>
      </c>
      <c r="BR1174" s="2075">
        <v>20000</v>
      </c>
      <c r="BS1174" s="2206">
        <f t="shared" si="884"/>
        <v>90000</v>
      </c>
      <c r="BT1174" s="2206">
        <f t="shared" si="911"/>
        <v>90000</v>
      </c>
      <c r="BU1174" s="2206">
        <f t="shared" si="912"/>
        <v>50000</v>
      </c>
      <c r="BV1174" s="2206">
        <f t="shared" si="913"/>
        <v>20000</v>
      </c>
      <c r="BW1174" s="2206">
        <f t="shared" si="914"/>
        <v>20000</v>
      </c>
      <c r="BX1174" s="2244">
        <f t="shared" si="875"/>
        <v>0</v>
      </c>
      <c r="BY1174" s="2207">
        <f t="shared" si="876"/>
        <v>0</v>
      </c>
      <c r="BZ1174" s="2211">
        <f t="shared" si="871"/>
        <v>0</v>
      </c>
      <c r="CA1174" s="2212">
        <f t="shared" si="872"/>
        <v>0</v>
      </c>
      <c r="CB1174" s="2083"/>
      <c r="CC1174" s="2083"/>
      <c r="CD1174" s="2237"/>
      <c r="CF1174" s="2200"/>
    </row>
    <row r="1175" spans="1:84" s="1974" customFormat="1" ht="18" customHeight="1" outlineLevel="1">
      <c r="A1175" s="2235" t="s">
        <v>5110</v>
      </c>
      <c r="B1175" s="2235" t="b">
        <v>1</v>
      </c>
      <c r="C1175" s="2201"/>
      <c r="D1175" s="2236" t="s">
        <v>3971</v>
      </c>
      <c r="E1175" s="2243" t="s">
        <v>5111</v>
      </c>
      <c r="F1175" s="2204" t="s">
        <v>154</v>
      </c>
      <c r="G1175" s="2244">
        <v>1</v>
      </c>
      <c r="H1175" s="2206">
        <v>78940</v>
      </c>
      <c r="I1175" s="2206">
        <v>22170</v>
      </c>
      <c r="J1175" s="2206"/>
      <c r="K1175" s="2206">
        <f t="shared" si="915"/>
        <v>101110</v>
      </c>
      <c r="L1175" s="2206">
        <f t="shared" si="887"/>
        <v>101110</v>
      </c>
      <c r="M1175" s="2206">
        <f t="shared" si="888"/>
        <v>78940</v>
      </c>
      <c r="N1175" s="2206">
        <f t="shared" si="889"/>
        <v>22170</v>
      </c>
      <c r="O1175" s="2206">
        <f t="shared" si="890"/>
        <v>0</v>
      </c>
      <c r="P1175" s="2244">
        <v>1</v>
      </c>
      <c r="Q1175" s="2206">
        <v>78940</v>
      </c>
      <c r="R1175" s="2206">
        <v>22170</v>
      </c>
      <c r="S1175" s="2206"/>
      <c r="T1175" s="2206">
        <f t="shared" si="879"/>
        <v>101110</v>
      </c>
      <c r="U1175" s="2206">
        <f t="shared" si="891"/>
        <v>101110</v>
      </c>
      <c r="V1175" s="2206">
        <f t="shared" si="892"/>
        <v>78940</v>
      </c>
      <c r="W1175" s="2206">
        <f t="shared" si="893"/>
        <v>22170</v>
      </c>
      <c r="X1175" s="2206">
        <f t="shared" si="894"/>
        <v>0</v>
      </c>
      <c r="Y1175" s="2244">
        <f t="shared" si="885"/>
        <v>0</v>
      </c>
      <c r="Z1175" s="2207">
        <f t="shared" si="886"/>
        <v>0</v>
      </c>
      <c r="AA1175" s="2244">
        <v>1</v>
      </c>
      <c r="AB1175" s="2206">
        <v>60000</v>
      </c>
      <c r="AC1175" s="2206">
        <v>20000</v>
      </c>
      <c r="AD1175" s="2206">
        <v>20000</v>
      </c>
      <c r="AE1175" s="2206">
        <f t="shared" si="880"/>
        <v>100000</v>
      </c>
      <c r="AF1175" s="2206">
        <f t="shared" si="895"/>
        <v>100000</v>
      </c>
      <c r="AG1175" s="2206">
        <f t="shared" si="896"/>
        <v>60000</v>
      </c>
      <c r="AH1175" s="2206">
        <f t="shared" si="897"/>
        <v>20000</v>
      </c>
      <c r="AI1175" s="2207">
        <f t="shared" si="898"/>
        <v>20000</v>
      </c>
      <c r="AJ1175" s="2246">
        <v>1</v>
      </c>
      <c r="AK1175" s="2075">
        <v>60000</v>
      </c>
      <c r="AL1175" s="2075">
        <v>20000</v>
      </c>
      <c r="AM1175" s="2075">
        <v>20000</v>
      </c>
      <c r="AN1175" s="2206">
        <f t="shared" si="881"/>
        <v>100000</v>
      </c>
      <c r="AO1175" s="2206">
        <f t="shared" si="899"/>
        <v>100000</v>
      </c>
      <c r="AP1175" s="2206">
        <f t="shared" si="900"/>
        <v>60000</v>
      </c>
      <c r="AQ1175" s="2206">
        <f t="shared" si="901"/>
        <v>20000</v>
      </c>
      <c r="AR1175" s="2206">
        <f t="shared" si="902"/>
        <v>20000</v>
      </c>
      <c r="AS1175" s="2244">
        <v>1</v>
      </c>
      <c r="AT1175" s="2075">
        <v>60000</v>
      </c>
      <c r="AU1175" s="2075">
        <v>20000</v>
      </c>
      <c r="AV1175" s="2075">
        <v>20000</v>
      </c>
      <c r="AW1175" s="2206">
        <f t="shared" si="882"/>
        <v>100000</v>
      </c>
      <c r="AX1175" s="2206">
        <f t="shared" si="903"/>
        <v>100000</v>
      </c>
      <c r="AY1175" s="2206">
        <f t="shared" si="904"/>
        <v>60000</v>
      </c>
      <c r="AZ1175" s="2206">
        <f t="shared" si="905"/>
        <v>20000</v>
      </c>
      <c r="BA1175" s="2206">
        <f t="shared" si="906"/>
        <v>20000</v>
      </c>
      <c r="BB1175" s="2244">
        <f t="shared" si="873"/>
        <v>0</v>
      </c>
      <c r="BC1175" s="2207">
        <f t="shared" si="874"/>
        <v>0</v>
      </c>
      <c r="BD1175" s="2244">
        <f t="shared" si="877"/>
        <v>0</v>
      </c>
      <c r="BE1175" s="2207">
        <f t="shared" si="878"/>
        <v>0</v>
      </c>
      <c r="BF1175" s="2246">
        <v>1</v>
      </c>
      <c r="BG1175" s="2075">
        <v>60000</v>
      </c>
      <c r="BH1175" s="2075">
        <v>20000</v>
      </c>
      <c r="BI1175" s="2075">
        <v>20000</v>
      </c>
      <c r="BJ1175" s="2206">
        <f t="shared" si="883"/>
        <v>100000</v>
      </c>
      <c r="BK1175" s="2206">
        <f t="shared" si="907"/>
        <v>100000</v>
      </c>
      <c r="BL1175" s="2206">
        <f t="shared" si="908"/>
        <v>60000</v>
      </c>
      <c r="BM1175" s="2206">
        <f t="shared" si="909"/>
        <v>20000</v>
      </c>
      <c r="BN1175" s="2206">
        <f t="shared" si="910"/>
        <v>20000</v>
      </c>
      <c r="BO1175" s="2244">
        <v>1</v>
      </c>
      <c r="BP1175" s="2075">
        <v>60000</v>
      </c>
      <c r="BQ1175" s="2075">
        <v>20000</v>
      </c>
      <c r="BR1175" s="2075">
        <v>20000</v>
      </c>
      <c r="BS1175" s="2206">
        <f t="shared" si="884"/>
        <v>100000</v>
      </c>
      <c r="BT1175" s="2206">
        <f t="shared" si="911"/>
        <v>100000</v>
      </c>
      <c r="BU1175" s="2206">
        <f t="shared" si="912"/>
        <v>60000</v>
      </c>
      <c r="BV1175" s="2206">
        <f t="shared" si="913"/>
        <v>20000</v>
      </c>
      <c r="BW1175" s="2206">
        <f t="shared" si="914"/>
        <v>20000</v>
      </c>
      <c r="BX1175" s="2244">
        <f t="shared" si="875"/>
        <v>0</v>
      </c>
      <c r="BY1175" s="2207">
        <f t="shared" si="876"/>
        <v>0</v>
      </c>
      <c r="BZ1175" s="2211">
        <f t="shared" si="871"/>
        <v>0</v>
      </c>
      <c r="CA1175" s="2212">
        <f t="shared" si="872"/>
        <v>0</v>
      </c>
      <c r="CB1175" s="2083"/>
      <c r="CC1175" s="2083"/>
      <c r="CD1175" s="2237"/>
      <c r="CF1175" s="2200"/>
    </row>
    <row r="1176" spans="1:84" s="1974" customFormat="1" ht="18" customHeight="1" outlineLevel="1">
      <c r="A1176" s="2235" t="s">
        <v>5112</v>
      </c>
      <c r="B1176" s="2235" t="b">
        <v>1</v>
      </c>
      <c r="C1176" s="2201"/>
      <c r="D1176" s="2236" t="s">
        <v>3977</v>
      </c>
      <c r="E1176" s="2243" t="s">
        <v>3978</v>
      </c>
      <c r="F1176" s="2204" t="s">
        <v>3066</v>
      </c>
      <c r="G1176" s="2244">
        <v>1</v>
      </c>
      <c r="H1176" s="2206">
        <v>10840</v>
      </c>
      <c r="I1176" s="2206"/>
      <c r="J1176" s="2206"/>
      <c r="K1176" s="2206">
        <f t="shared" si="915"/>
        <v>10840</v>
      </c>
      <c r="L1176" s="2206">
        <f t="shared" si="887"/>
        <v>10840</v>
      </c>
      <c r="M1176" s="2206">
        <f t="shared" si="888"/>
        <v>10840</v>
      </c>
      <c r="N1176" s="2206">
        <f t="shared" si="889"/>
        <v>0</v>
      </c>
      <c r="O1176" s="2206">
        <f t="shared" si="890"/>
        <v>0</v>
      </c>
      <c r="P1176" s="2244">
        <v>1</v>
      </c>
      <c r="Q1176" s="2206">
        <v>10840</v>
      </c>
      <c r="R1176" s="2206"/>
      <c r="S1176" s="2206"/>
      <c r="T1176" s="2206">
        <f t="shared" si="879"/>
        <v>10840</v>
      </c>
      <c r="U1176" s="2206">
        <f t="shared" si="891"/>
        <v>10840</v>
      </c>
      <c r="V1176" s="2206">
        <f t="shared" si="892"/>
        <v>10840</v>
      </c>
      <c r="W1176" s="2206">
        <f t="shared" si="893"/>
        <v>0</v>
      </c>
      <c r="X1176" s="2206">
        <f t="shared" si="894"/>
        <v>0</v>
      </c>
      <c r="Y1176" s="2244">
        <f t="shared" si="885"/>
        <v>0</v>
      </c>
      <c r="Z1176" s="2207">
        <f t="shared" si="886"/>
        <v>0</v>
      </c>
      <c r="AA1176" s="2244">
        <v>1</v>
      </c>
      <c r="AB1176" s="2206">
        <v>15000</v>
      </c>
      <c r="AC1176" s="2206">
        <v>5000</v>
      </c>
      <c r="AD1176" s="2206">
        <v>5000</v>
      </c>
      <c r="AE1176" s="2206">
        <f t="shared" si="880"/>
        <v>25000</v>
      </c>
      <c r="AF1176" s="2206">
        <f t="shared" si="895"/>
        <v>25000</v>
      </c>
      <c r="AG1176" s="2206">
        <f t="shared" si="896"/>
        <v>15000</v>
      </c>
      <c r="AH1176" s="2206">
        <f t="shared" si="897"/>
        <v>5000</v>
      </c>
      <c r="AI1176" s="2207">
        <f t="shared" si="898"/>
        <v>5000</v>
      </c>
      <c r="AJ1176" s="2246">
        <v>1</v>
      </c>
      <c r="AK1176" s="2075">
        <v>15000</v>
      </c>
      <c r="AL1176" s="2075">
        <v>5000</v>
      </c>
      <c r="AM1176" s="2075">
        <v>5000</v>
      </c>
      <c r="AN1176" s="2206">
        <f t="shared" si="881"/>
        <v>25000</v>
      </c>
      <c r="AO1176" s="2206">
        <f t="shared" si="899"/>
        <v>25000</v>
      </c>
      <c r="AP1176" s="2206">
        <f t="shared" si="900"/>
        <v>15000</v>
      </c>
      <c r="AQ1176" s="2206">
        <f t="shared" si="901"/>
        <v>5000</v>
      </c>
      <c r="AR1176" s="2206">
        <f t="shared" si="902"/>
        <v>5000</v>
      </c>
      <c r="AS1176" s="2244">
        <v>1</v>
      </c>
      <c r="AT1176" s="2075">
        <v>15000</v>
      </c>
      <c r="AU1176" s="2075">
        <v>5000</v>
      </c>
      <c r="AV1176" s="2075">
        <v>5000</v>
      </c>
      <c r="AW1176" s="2206">
        <f t="shared" si="882"/>
        <v>25000</v>
      </c>
      <c r="AX1176" s="2206">
        <f t="shared" si="903"/>
        <v>25000</v>
      </c>
      <c r="AY1176" s="2206">
        <f t="shared" si="904"/>
        <v>15000</v>
      </c>
      <c r="AZ1176" s="2206">
        <f t="shared" si="905"/>
        <v>5000</v>
      </c>
      <c r="BA1176" s="2206">
        <f t="shared" si="906"/>
        <v>5000</v>
      </c>
      <c r="BB1176" s="2244">
        <f t="shared" si="873"/>
        <v>0</v>
      </c>
      <c r="BC1176" s="2207">
        <f t="shared" si="874"/>
        <v>0</v>
      </c>
      <c r="BD1176" s="2244">
        <f t="shared" si="877"/>
        <v>0</v>
      </c>
      <c r="BE1176" s="2207">
        <f t="shared" si="878"/>
        <v>0</v>
      </c>
      <c r="BF1176" s="2246">
        <v>1</v>
      </c>
      <c r="BG1176" s="2075">
        <v>15000</v>
      </c>
      <c r="BH1176" s="2075">
        <v>5000</v>
      </c>
      <c r="BI1176" s="2075">
        <v>5000</v>
      </c>
      <c r="BJ1176" s="2206">
        <f t="shared" si="883"/>
        <v>25000</v>
      </c>
      <c r="BK1176" s="2206">
        <f t="shared" si="907"/>
        <v>25000</v>
      </c>
      <c r="BL1176" s="2206">
        <f t="shared" si="908"/>
        <v>15000</v>
      </c>
      <c r="BM1176" s="2206">
        <f t="shared" si="909"/>
        <v>5000</v>
      </c>
      <c r="BN1176" s="2206">
        <f t="shared" si="910"/>
        <v>5000</v>
      </c>
      <c r="BO1176" s="2244">
        <v>1</v>
      </c>
      <c r="BP1176" s="2075">
        <v>15000</v>
      </c>
      <c r="BQ1176" s="2075">
        <v>5000</v>
      </c>
      <c r="BR1176" s="2075">
        <v>5000</v>
      </c>
      <c r="BS1176" s="2206">
        <f t="shared" si="884"/>
        <v>25000</v>
      </c>
      <c r="BT1176" s="2206">
        <f t="shared" si="911"/>
        <v>25000</v>
      </c>
      <c r="BU1176" s="2206">
        <f t="shared" si="912"/>
        <v>15000</v>
      </c>
      <c r="BV1176" s="2206">
        <f t="shared" si="913"/>
        <v>5000</v>
      </c>
      <c r="BW1176" s="2206">
        <f t="shared" si="914"/>
        <v>5000</v>
      </c>
      <c r="BX1176" s="2244">
        <f t="shared" si="875"/>
        <v>0</v>
      </c>
      <c r="BY1176" s="2207">
        <f t="shared" si="876"/>
        <v>0</v>
      </c>
      <c r="BZ1176" s="2211">
        <f t="shared" si="871"/>
        <v>0</v>
      </c>
      <c r="CA1176" s="2212">
        <f t="shared" si="872"/>
        <v>0</v>
      </c>
      <c r="CB1176" s="2083"/>
      <c r="CC1176" s="2083"/>
      <c r="CD1176" s="2237"/>
      <c r="CF1176" s="2200"/>
    </row>
    <row r="1177" spans="1:84" s="1974" customFormat="1" ht="18" customHeight="1" outlineLevel="1">
      <c r="B1177" s="2235"/>
      <c r="C1177" s="2201"/>
      <c r="D1177" s="2232" t="s">
        <v>5113</v>
      </c>
      <c r="E1177" s="2243"/>
      <c r="F1177" s="2204"/>
      <c r="G1177" s="2244"/>
      <c r="H1177" s="2206"/>
      <c r="I1177" s="2206"/>
      <c r="J1177" s="2206"/>
      <c r="K1177" s="2206">
        <f t="shared" si="915"/>
        <v>0</v>
      </c>
      <c r="L1177" s="2206">
        <f t="shared" si="887"/>
        <v>0</v>
      </c>
      <c r="M1177" s="2206">
        <f t="shared" si="888"/>
        <v>0</v>
      </c>
      <c r="N1177" s="2206">
        <f t="shared" si="889"/>
        <v>0</v>
      </c>
      <c r="O1177" s="2206">
        <f t="shared" si="890"/>
        <v>0</v>
      </c>
      <c r="P1177" s="2244"/>
      <c r="Q1177" s="2206"/>
      <c r="R1177" s="2206"/>
      <c r="S1177" s="2206"/>
      <c r="T1177" s="2206">
        <f t="shared" si="879"/>
        <v>0</v>
      </c>
      <c r="U1177" s="2206">
        <f t="shared" si="891"/>
        <v>0</v>
      </c>
      <c r="V1177" s="2206">
        <f t="shared" si="892"/>
        <v>0</v>
      </c>
      <c r="W1177" s="2206">
        <f t="shared" si="893"/>
        <v>0</v>
      </c>
      <c r="X1177" s="2206">
        <f t="shared" si="894"/>
        <v>0</v>
      </c>
      <c r="Y1177" s="2244">
        <f t="shared" si="885"/>
        <v>0</v>
      </c>
      <c r="Z1177" s="2207">
        <f t="shared" si="886"/>
        <v>0</v>
      </c>
      <c r="AA1177" s="2244">
        <v>0</v>
      </c>
      <c r="AB1177" s="2206"/>
      <c r="AC1177" s="2206"/>
      <c r="AD1177" s="2206"/>
      <c r="AE1177" s="2206">
        <f t="shared" si="880"/>
        <v>0</v>
      </c>
      <c r="AF1177" s="2206">
        <f t="shared" si="895"/>
        <v>0</v>
      </c>
      <c r="AG1177" s="2206">
        <f t="shared" si="896"/>
        <v>0</v>
      </c>
      <c r="AH1177" s="2206">
        <f t="shared" si="897"/>
        <v>0</v>
      </c>
      <c r="AI1177" s="2207">
        <f t="shared" si="898"/>
        <v>0</v>
      </c>
      <c r="AJ1177" s="2246">
        <v>0</v>
      </c>
      <c r="AK1177" s="2075"/>
      <c r="AL1177" s="2075"/>
      <c r="AM1177" s="2075"/>
      <c r="AN1177" s="2206">
        <f t="shared" si="881"/>
        <v>0</v>
      </c>
      <c r="AO1177" s="2206">
        <f t="shared" si="899"/>
        <v>0</v>
      </c>
      <c r="AP1177" s="2206">
        <f t="shared" si="900"/>
        <v>0</v>
      </c>
      <c r="AQ1177" s="2206">
        <f t="shared" si="901"/>
        <v>0</v>
      </c>
      <c r="AR1177" s="2206">
        <f t="shared" si="902"/>
        <v>0</v>
      </c>
      <c r="AS1177" s="2244">
        <v>0</v>
      </c>
      <c r="AT1177" s="2075"/>
      <c r="AU1177" s="2075"/>
      <c r="AV1177" s="2075"/>
      <c r="AW1177" s="2206">
        <f t="shared" si="882"/>
        <v>0</v>
      </c>
      <c r="AX1177" s="2206">
        <f t="shared" si="903"/>
        <v>0</v>
      </c>
      <c r="AY1177" s="2206">
        <f t="shared" si="904"/>
        <v>0</v>
      </c>
      <c r="AZ1177" s="2206">
        <f t="shared" si="905"/>
        <v>0</v>
      </c>
      <c r="BA1177" s="2206">
        <f t="shared" si="906"/>
        <v>0</v>
      </c>
      <c r="BB1177" s="2244">
        <f t="shared" si="873"/>
        <v>0</v>
      </c>
      <c r="BC1177" s="2207">
        <f t="shared" si="874"/>
        <v>0</v>
      </c>
      <c r="BD1177" s="2244">
        <f t="shared" si="877"/>
        <v>0</v>
      </c>
      <c r="BE1177" s="2207">
        <f t="shared" si="878"/>
        <v>0</v>
      </c>
      <c r="BF1177" s="2246">
        <v>0</v>
      </c>
      <c r="BG1177" s="2075">
        <v>0</v>
      </c>
      <c r="BH1177" s="2075">
        <v>0</v>
      </c>
      <c r="BI1177" s="2075">
        <v>0</v>
      </c>
      <c r="BJ1177" s="2206">
        <f t="shared" si="883"/>
        <v>0</v>
      </c>
      <c r="BK1177" s="2206">
        <f t="shared" si="907"/>
        <v>0</v>
      </c>
      <c r="BL1177" s="2206">
        <f t="shared" si="908"/>
        <v>0</v>
      </c>
      <c r="BM1177" s="2206">
        <f t="shared" si="909"/>
        <v>0</v>
      </c>
      <c r="BN1177" s="2206">
        <f t="shared" si="910"/>
        <v>0</v>
      </c>
      <c r="BO1177" s="2244">
        <v>0</v>
      </c>
      <c r="BP1177" s="2075">
        <v>0</v>
      </c>
      <c r="BQ1177" s="2075">
        <v>0</v>
      </c>
      <c r="BR1177" s="2075">
        <v>0</v>
      </c>
      <c r="BS1177" s="2206">
        <f t="shared" si="884"/>
        <v>0</v>
      </c>
      <c r="BT1177" s="2206">
        <f t="shared" si="911"/>
        <v>0</v>
      </c>
      <c r="BU1177" s="2206">
        <f t="shared" si="912"/>
        <v>0</v>
      </c>
      <c r="BV1177" s="2206">
        <f t="shared" si="913"/>
        <v>0</v>
      </c>
      <c r="BW1177" s="2206">
        <f t="shared" si="914"/>
        <v>0</v>
      </c>
      <c r="BX1177" s="2244">
        <f t="shared" si="875"/>
        <v>0</v>
      </c>
      <c r="BY1177" s="2207">
        <f t="shared" si="876"/>
        <v>0</v>
      </c>
      <c r="BZ1177" s="2211">
        <f t="shared" si="871"/>
        <v>0</v>
      </c>
      <c r="CA1177" s="2212">
        <f t="shared" si="872"/>
        <v>0</v>
      </c>
      <c r="CB1177" s="2083"/>
      <c r="CC1177" s="2083"/>
      <c r="CD1177" s="2237"/>
      <c r="CF1177" s="2200"/>
    </row>
    <row r="1178" spans="1:84" s="1974" customFormat="1" ht="18" customHeight="1" outlineLevel="1">
      <c r="A1178" s="2235" t="s">
        <v>5114</v>
      </c>
      <c r="B1178" s="2235" t="b">
        <v>1</v>
      </c>
      <c r="C1178" s="2201"/>
      <c r="D1178" s="2236" t="s">
        <v>3981</v>
      </c>
      <c r="E1178" s="2243" t="s">
        <v>3982</v>
      </c>
      <c r="F1178" s="2204" t="s">
        <v>365</v>
      </c>
      <c r="G1178" s="2244">
        <v>94.1</v>
      </c>
      <c r="H1178" s="2206">
        <v>2560</v>
      </c>
      <c r="I1178" s="2206">
        <v>22570</v>
      </c>
      <c r="J1178" s="2206"/>
      <c r="K1178" s="2206">
        <f t="shared" si="915"/>
        <v>25130</v>
      </c>
      <c r="L1178" s="2206">
        <f t="shared" si="887"/>
        <v>2364733</v>
      </c>
      <c r="M1178" s="2206">
        <f t="shared" si="888"/>
        <v>240896</v>
      </c>
      <c r="N1178" s="2206">
        <f t="shared" si="889"/>
        <v>2123837</v>
      </c>
      <c r="O1178" s="2206">
        <f t="shared" si="890"/>
        <v>0</v>
      </c>
      <c r="P1178" s="2244">
        <v>94.1</v>
      </c>
      <c r="Q1178" s="2206">
        <v>2560</v>
      </c>
      <c r="R1178" s="2206">
        <v>22570</v>
      </c>
      <c r="S1178" s="2206"/>
      <c r="T1178" s="2206">
        <f t="shared" si="879"/>
        <v>25130</v>
      </c>
      <c r="U1178" s="2206">
        <f t="shared" si="891"/>
        <v>2364733</v>
      </c>
      <c r="V1178" s="2206">
        <f t="shared" si="892"/>
        <v>240896</v>
      </c>
      <c r="W1178" s="2206">
        <f t="shared" si="893"/>
        <v>2123837</v>
      </c>
      <c r="X1178" s="2206">
        <f t="shared" si="894"/>
        <v>0</v>
      </c>
      <c r="Y1178" s="2245">
        <f t="shared" si="885"/>
        <v>0</v>
      </c>
      <c r="Z1178" s="2207">
        <f t="shared" si="886"/>
        <v>0</v>
      </c>
      <c r="AA1178" s="2245">
        <v>94.1</v>
      </c>
      <c r="AB1178" s="2206">
        <v>5000</v>
      </c>
      <c r="AC1178" s="2206">
        <v>14000</v>
      </c>
      <c r="AD1178" s="2206">
        <v>5000</v>
      </c>
      <c r="AE1178" s="2206">
        <f t="shared" si="880"/>
        <v>24000</v>
      </c>
      <c r="AF1178" s="2206">
        <f t="shared" si="895"/>
        <v>2258400</v>
      </c>
      <c r="AG1178" s="2206">
        <f t="shared" si="896"/>
        <v>470500</v>
      </c>
      <c r="AH1178" s="2206">
        <f t="shared" si="897"/>
        <v>1317400</v>
      </c>
      <c r="AI1178" s="2207">
        <f t="shared" si="898"/>
        <v>470500</v>
      </c>
      <c r="AJ1178" s="2246">
        <v>94.1</v>
      </c>
      <c r="AK1178" s="2075">
        <v>5000</v>
      </c>
      <c r="AL1178" s="2075">
        <v>14000</v>
      </c>
      <c r="AM1178" s="2075">
        <v>5000</v>
      </c>
      <c r="AN1178" s="2206">
        <f t="shared" si="881"/>
        <v>24000</v>
      </c>
      <c r="AO1178" s="2206">
        <f t="shared" si="899"/>
        <v>2258400</v>
      </c>
      <c r="AP1178" s="2206">
        <f t="shared" si="900"/>
        <v>470500</v>
      </c>
      <c r="AQ1178" s="2206">
        <f t="shared" si="901"/>
        <v>1317400</v>
      </c>
      <c r="AR1178" s="2206">
        <f t="shared" si="902"/>
        <v>470500</v>
      </c>
      <c r="AS1178" s="2245">
        <v>94.1</v>
      </c>
      <c r="AT1178" s="2075">
        <v>5000</v>
      </c>
      <c r="AU1178" s="2075">
        <v>14000</v>
      </c>
      <c r="AV1178" s="2075">
        <v>5000</v>
      </c>
      <c r="AW1178" s="2206">
        <f t="shared" si="882"/>
        <v>24000</v>
      </c>
      <c r="AX1178" s="2206">
        <f t="shared" si="903"/>
        <v>2258400</v>
      </c>
      <c r="AY1178" s="2206">
        <f t="shared" si="904"/>
        <v>470500</v>
      </c>
      <c r="AZ1178" s="2206">
        <f t="shared" si="905"/>
        <v>1317400</v>
      </c>
      <c r="BA1178" s="2206">
        <f t="shared" si="906"/>
        <v>470500</v>
      </c>
      <c r="BB1178" s="2245">
        <f t="shared" si="873"/>
        <v>0</v>
      </c>
      <c r="BC1178" s="2207">
        <f t="shared" si="874"/>
        <v>0</v>
      </c>
      <c r="BD1178" s="2245">
        <f t="shared" si="877"/>
        <v>0</v>
      </c>
      <c r="BE1178" s="2207">
        <f t="shared" si="878"/>
        <v>0</v>
      </c>
      <c r="BF1178" s="2246">
        <v>94.1</v>
      </c>
      <c r="BG1178" s="2075">
        <v>5000</v>
      </c>
      <c r="BH1178" s="2075">
        <v>14000</v>
      </c>
      <c r="BI1178" s="2075">
        <v>5000</v>
      </c>
      <c r="BJ1178" s="2206">
        <f t="shared" si="883"/>
        <v>24000</v>
      </c>
      <c r="BK1178" s="2206">
        <f t="shared" si="907"/>
        <v>2258400</v>
      </c>
      <c r="BL1178" s="2206">
        <f t="shared" si="908"/>
        <v>470500</v>
      </c>
      <c r="BM1178" s="2206">
        <f t="shared" si="909"/>
        <v>1317400</v>
      </c>
      <c r="BN1178" s="2206">
        <f t="shared" si="910"/>
        <v>470500</v>
      </c>
      <c r="BO1178" s="2245">
        <v>94.1</v>
      </c>
      <c r="BP1178" s="2075">
        <v>5000</v>
      </c>
      <c r="BQ1178" s="2075">
        <v>14000</v>
      </c>
      <c r="BR1178" s="2075">
        <v>5000</v>
      </c>
      <c r="BS1178" s="2206">
        <f t="shared" si="884"/>
        <v>24000</v>
      </c>
      <c r="BT1178" s="2206">
        <f t="shared" si="911"/>
        <v>2258400</v>
      </c>
      <c r="BU1178" s="2206">
        <f t="shared" si="912"/>
        <v>470500</v>
      </c>
      <c r="BV1178" s="2206">
        <f t="shared" si="913"/>
        <v>1317400</v>
      </c>
      <c r="BW1178" s="2206">
        <f t="shared" si="914"/>
        <v>470500</v>
      </c>
      <c r="BX1178" s="2245">
        <f t="shared" si="875"/>
        <v>0</v>
      </c>
      <c r="BY1178" s="2207">
        <f t="shared" si="876"/>
        <v>0</v>
      </c>
      <c r="BZ1178" s="2211">
        <f t="shared" si="871"/>
        <v>0</v>
      </c>
      <c r="CA1178" s="2212">
        <f t="shared" si="872"/>
        <v>0</v>
      </c>
      <c r="CB1178" s="2083"/>
      <c r="CC1178" s="2083"/>
      <c r="CD1178" s="2237"/>
      <c r="CF1178" s="2200"/>
    </row>
    <row r="1179" spans="1:84" s="1974" customFormat="1" ht="18" customHeight="1" outlineLevel="1">
      <c r="A1179" s="2235" t="s">
        <v>5115</v>
      </c>
      <c r="B1179" s="2235" t="b">
        <v>1</v>
      </c>
      <c r="C1179" s="2201"/>
      <c r="D1179" s="2236" t="s">
        <v>3992</v>
      </c>
      <c r="E1179" s="2243" t="s">
        <v>4655</v>
      </c>
      <c r="F1179" s="2204" t="s">
        <v>449</v>
      </c>
      <c r="G1179" s="2244">
        <v>4.5999999999999996</v>
      </c>
      <c r="H1179" s="2206">
        <v>1460</v>
      </c>
      <c r="I1179" s="2206">
        <v>4190</v>
      </c>
      <c r="J1179" s="2206"/>
      <c r="K1179" s="2206">
        <f t="shared" si="915"/>
        <v>5650</v>
      </c>
      <c r="L1179" s="2206">
        <f t="shared" si="887"/>
        <v>25990</v>
      </c>
      <c r="M1179" s="2206">
        <f t="shared" si="888"/>
        <v>6716</v>
      </c>
      <c r="N1179" s="2206">
        <f t="shared" si="889"/>
        <v>19274</v>
      </c>
      <c r="O1179" s="2206">
        <f t="shared" si="890"/>
        <v>0</v>
      </c>
      <c r="P1179" s="2244">
        <v>4.5999999999999996</v>
      </c>
      <c r="Q1179" s="2206">
        <v>1460</v>
      </c>
      <c r="R1179" s="2206">
        <v>4190</v>
      </c>
      <c r="S1179" s="2206"/>
      <c r="T1179" s="2206">
        <f t="shared" si="879"/>
        <v>5650</v>
      </c>
      <c r="U1179" s="2206">
        <f t="shared" si="891"/>
        <v>25990</v>
      </c>
      <c r="V1179" s="2206">
        <f t="shared" si="892"/>
        <v>6716</v>
      </c>
      <c r="W1179" s="2206">
        <f t="shared" si="893"/>
        <v>19274</v>
      </c>
      <c r="X1179" s="2206">
        <f t="shared" si="894"/>
        <v>0</v>
      </c>
      <c r="Y1179" s="2245">
        <f t="shared" si="885"/>
        <v>0</v>
      </c>
      <c r="Z1179" s="2207">
        <f t="shared" si="886"/>
        <v>0</v>
      </c>
      <c r="AA1179" s="2245">
        <v>4.5999999999999996</v>
      </c>
      <c r="AB1179" s="2206">
        <v>1500</v>
      </c>
      <c r="AC1179" s="2206"/>
      <c r="AD1179" s="2206">
        <v>3000</v>
      </c>
      <c r="AE1179" s="2206">
        <f t="shared" si="880"/>
        <v>4500</v>
      </c>
      <c r="AF1179" s="2206">
        <f t="shared" si="895"/>
        <v>20700</v>
      </c>
      <c r="AG1179" s="2206">
        <f t="shared" si="896"/>
        <v>6900</v>
      </c>
      <c r="AH1179" s="2206">
        <f t="shared" si="897"/>
        <v>0</v>
      </c>
      <c r="AI1179" s="2207">
        <f t="shared" si="898"/>
        <v>13800</v>
      </c>
      <c r="AJ1179" s="2246">
        <v>4.5999999999999996</v>
      </c>
      <c r="AK1179" s="2075">
        <v>1500</v>
      </c>
      <c r="AL1179" s="2075"/>
      <c r="AM1179" s="2075">
        <v>3000</v>
      </c>
      <c r="AN1179" s="2206">
        <f t="shared" si="881"/>
        <v>4500</v>
      </c>
      <c r="AO1179" s="2206">
        <f t="shared" si="899"/>
        <v>20700</v>
      </c>
      <c r="AP1179" s="2206">
        <f t="shared" si="900"/>
        <v>6900</v>
      </c>
      <c r="AQ1179" s="2206">
        <f t="shared" si="901"/>
        <v>0</v>
      </c>
      <c r="AR1179" s="2206">
        <f t="shared" si="902"/>
        <v>13800</v>
      </c>
      <c r="AS1179" s="2245">
        <v>4.5999999999999996</v>
      </c>
      <c r="AT1179" s="2075">
        <v>1500</v>
      </c>
      <c r="AU1179" s="2075"/>
      <c r="AV1179" s="2075">
        <v>3000</v>
      </c>
      <c r="AW1179" s="2206">
        <f t="shared" si="882"/>
        <v>4500</v>
      </c>
      <c r="AX1179" s="2206">
        <f t="shared" si="903"/>
        <v>20700</v>
      </c>
      <c r="AY1179" s="2206">
        <f t="shared" si="904"/>
        <v>6900</v>
      </c>
      <c r="AZ1179" s="2206">
        <f t="shared" si="905"/>
        <v>0</v>
      </c>
      <c r="BA1179" s="2206">
        <f t="shared" si="906"/>
        <v>13800</v>
      </c>
      <c r="BB1179" s="2245">
        <f t="shared" si="873"/>
        <v>0</v>
      </c>
      <c r="BC1179" s="2207">
        <f t="shared" si="874"/>
        <v>0</v>
      </c>
      <c r="BD1179" s="2245">
        <f t="shared" si="877"/>
        <v>0</v>
      </c>
      <c r="BE1179" s="2207">
        <f t="shared" si="878"/>
        <v>0</v>
      </c>
      <c r="BF1179" s="2246">
        <v>4.5999999999999996</v>
      </c>
      <c r="BG1179" s="2075">
        <v>1500</v>
      </c>
      <c r="BH1179" s="2075">
        <v>0</v>
      </c>
      <c r="BI1179" s="2075">
        <v>3000</v>
      </c>
      <c r="BJ1179" s="2206">
        <f t="shared" si="883"/>
        <v>4500</v>
      </c>
      <c r="BK1179" s="2206">
        <f t="shared" si="907"/>
        <v>20700</v>
      </c>
      <c r="BL1179" s="2206">
        <f t="shared" si="908"/>
        <v>6900</v>
      </c>
      <c r="BM1179" s="2206">
        <f t="shared" si="909"/>
        <v>0</v>
      </c>
      <c r="BN1179" s="2206">
        <f t="shared" si="910"/>
        <v>13800</v>
      </c>
      <c r="BO1179" s="2245">
        <v>4.5999999999999996</v>
      </c>
      <c r="BP1179" s="2075">
        <v>1500</v>
      </c>
      <c r="BQ1179" s="2075">
        <v>0</v>
      </c>
      <c r="BR1179" s="2075">
        <v>3000</v>
      </c>
      <c r="BS1179" s="2206">
        <f t="shared" si="884"/>
        <v>4500</v>
      </c>
      <c r="BT1179" s="2206">
        <f t="shared" si="911"/>
        <v>20700</v>
      </c>
      <c r="BU1179" s="2206">
        <f t="shared" si="912"/>
        <v>6900</v>
      </c>
      <c r="BV1179" s="2206">
        <f t="shared" si="913"/>
        <v>0</v>
      </c>
      <c r="BW1179" s="2206">
        <f t="shared" si="914"/>
        <v>13800</v>
      </c>
      <c r="BX1179" s="2245">
        <f t="shared" si="875"/>
        <v>0</v>
      </c>
      <c r="BY1179" s="2207">
        <f t="shared" si="876"/>
        <v>0</v>
      </c>
      <c r="BZ1179" s="2211">
        <f t="shared" si="871"/>
        <v>0</v>
      </c>
      <c r="CA1179" s="2212">
        <f t="shared" si="872"/>
        <v>0</v>
      </c>
      <c r="CB1179" s="2083"/>
      <c r="CC1179" s="2083"/>
      <c r="CD1179" s="2237"/>
      <c r="CF1179" s="2200"/>
    </row>
    <row r="1180" spans="1:84" s="1974" customFormat="1" ht="18" customHeight="1" outlineLevel="1">
      <c r="A1180" s="2235" t="s">
        <v>5116</v>
      </c>
      <c r="B1180" s="2235" t="b">
        <v>1</v>
      </c>
      <c r="C1180" s="2201"/>
      <c r="D1180" s="2236" t="s">
        <v>4677</v>
      </c>
      <c r="E1180" s="2243" t="s">
        <v>3167</v>
      </c>
      <c r="F1180" s="2204" t="s">
        <v>449</v>
      </c>
      <c r="G1180" s="2244">
        <v>1</v>
      </c>
      <c r="H1180" s="2206">
        <v>3750</v>
      </c>
      <c r="I1180" s="2206">
        <v>12430</v>
      </c>
      <c r="J1180" s="2206">
        <v>20</v>
      </c>
      <c r="K1180" s="2206">
        <f t="shared" si="915"/>
        <v>16200</v>
      </c>
      <c r="L1180" s="2206">
        <f t="shared" si="887"/>
        <v>16200</v>
      </c>
      <c r="M1180" s="2206">
        <f t="shared" si="888"/>
        <v>3750</v>
      </c>
      <c r="N1180" s="2206">
        <f t="shared" si="889"/>
        <v>12430</v>
      </c>
      <c r="O1180" s="2206">
        <f t="shared" si="890"/>
        <v>20</v>
      </c>
      <c r="P1180" s="2244">
        <v>1</v>
      </c>
      <c r="Q1180" s="2206">
        <v>3750</v>
      </c>
      <c r="R1180" s="2206">
        <v>12430</v>
      </c>
      <c r="S1180" s="2206">
        <v>20</v>
      </c>
      <c r="T1180" s="2206">
        <f t="shared" si="879"/>
        <v>16200</v>
      </c>
      <c r="U1180" s="2206">
        <f t="shared" si="891"/>
        <v>16200</v>
      </c>
      <c r="V1180" s="2206">
        <f t="shared" si="892"/>
        <v>3750</v>
      </c>
      <c r="W1180" s="2206">
        <f t="shared" si="893"/>
        <v>12430</v>
      </c>
      <c r="X1180" s="2206">
        <f t="shared" si="894"/>
        <v>20</v>
      </c>
      <c r="Y1180" s="2244">
        <f t="shared" si="885"/>
        <v>0</v>
      </c>
      <c r="Z1180" s="2207">
        <f t="shared" si="886"/>
        <v>0</v>
      </c>
      <c r="AA1180" s="2244">
        <v>1</v>
      </c>
      <c r="AB1180" s="2206">
        <v>20000</v>
      </c>
      <c r="AC1180" s="2206"/>
      <c r="AD1180" s="2206">
        <v>3000</v>
      </c>
      <c r="AE1180" s="2206">
        <f t="shared" si="880"/>
        <v>23000</v>
      </c>
      <c r="AF1180" s="2206">
        <f t="shared" si="895"/>
        <v>23000</v>
      </c>
      <c r="AG1180" s="2206">
        <f t="shared" si="896"/>
        <v>20000</v>
      </c>
      <c r="AH1180" s="2206">
        <f t="shared" si="897"/>
        <v>0</v>
      </c>
      <c r="AI1180" s="2207">
        <f t="shared" si="898"/>
        <v>3000</v>
      </c>
      <c r="AJ1180" s="2246">
        <v>1</v>
      </c>
      <c r="AK1180" s="2075">
        <v>20000</v>
      </c>
      <c r="AL1180" s="2075"/>
      <c r="AM1180" s="2075">
        <v>3000</v>
      </c>
      <c r="AN1180" s="2206">
        <f t="shared" si="881"/>
        <v>23000</v>
      </c>
      <c r="AO1180" s="2206">
        <f t="shared" si="899"/>
        <v>23000</v>
      </c>
      <c r="AP1180" s="2206">
        <f t="shared" si="900"/>
        <v>20000</v>
      </c>
      <c r="AQ1180" s="2206">
        <f t="shared" si="901"/>
        <v>0</v>
      </c>
      <c r="AR1180" s="2206">
        <f t="shared" si="902"/>
        <v>3000</v>
      </c>
      <c r="AS1180" s="2244">
        <v>1</v>
      </c>
      <c r="AT1180" s="2075">
        <v>20000</v>
      </c>
      <c r="AU1180" s="2075"/>
      <c r="AV1180" s="2075">
        <v>3000</v>
      </c>
      <c r="AW1180" s="2206">
        <f t="shared" si="882"/>
        <v>23000</v>
      </c>
      <c r="AX1180" s="2206">
        <f t="shared" si="903"/>
        <v>23000</v>
      </c>
      <c r="AY1180" s="2206">
        <f t="shared" si="904"/>
        <v>20000</v>
      </c>
      <c r="AZ1180" s="2206">
        <f t="shared" si="905"/>
        <v>0</v>
      </c>
      <c r="BA1180" s="2206">
        <f t="shared" si="906"/>
        <v>3000</v>
      </c>
      <c r="BB1180" s="2244">
        <f t="shared" si="873"/>
        <v>0</v>
      </c>
      <c r="BC1180" s="2207">
        <f t="shared" si="874"/>
        <v>0</v>
      </c>
      <c r="BD1180" s="2244">
        <f t="shared" si="877"/>
        <v>0</v>
      </c>
      <c r="BE1180" s="2207">
        <f t="shared" si="878"/>
        <v>0</v>
      </c>
      <c r="BF1180" s="2246">
        <v>1</v>
      </c>
      <c r="BG1180" s="2075">
        <v>20000</v>
      </c>
      <c r="BH1180" s="2075">
        <v>0</v>
      </c>
      <c r="BI1180" s="2075">
        <v>3000</v>
      </c>
      <c r="BJ1180" s="2206">
        <f t="shared" si="883"/>
        <v>23000</v>
      </c>
      <c r="BK1180" s="2206">
        <f t="shared" si="907"/>
        <v>23000</v>
      </c>
      <c r="BL1180" s="2206">
        <f t="shared" si="908"/>
        <v>20000</v>
      </c>
      <c r="BM1180" s="2206">
        <f t="shared" si="909"/>
        <v>0</v>
      </c>
      <c r="BN1180" s="2206">
        <f t="shared" si="910"/>
        <v>3000</v>
      </c>
      <c r="BO1180" s="2244">
        <v>1</v>
      </c>
      <c r="BP1180" s="2075">
        <v>20000</v>
      </c>
      <c r="BQ1180" s="2075">
        <v>0</v>
      </c>
      <c r="BR1180" s="2075">
        <v>3000</v>
      </c>
      <c r="BS1180" s="2206">
        <f t="shared" si="884"/>
        <v>23000</v>
      </c>
      <c r="BT1180" s="2206">
        <f t="shared" si="911"/>
        <v>23000</v>
      </c>
      <c r="BU1180" s="2206">
        <f t="shared" si="912"/>
        <v>20000</v>
      </c>
      <c r="BV1180" s="2206">
        <f t="shared" si="913"/>
        <v>0</v>
      </c>
      <c r="BW1180" s="2206">
        <f t="shared" si="914"/>
        <v>3000</v>
      </c>
      <c r="BX1180" s="2244">
        <f t="shared" si="875"/>
        <v>0</v>
      </c>
      <c r="BY1180" s="2207">
        <f t="shared" si="876"/>
        <v>0</v>
      </c>
      <c r="BZ1180" s="2211">
        <f t="shared" si="871"/>
        <v>0</v>
      </c>
      <c r="CA1180" s="2212">
        <f t="shared" si="872"/>
        <v>0</v>
      </c>
      <c r="CB1180" s="2083"/>
      <c r="CC1180" s="2083"/>
      <c r="CD1180" s="2237"/>
      <c r="CF1180" s="2200"/>
    </row>
    <row r="1181" spans="1:84" s="1974" customFormat="1" ht="18" customHeight="1" outlineLevel="1">
      <c r="B1181" s="2235"/>
      <c r="C1181" s="2201"/>
      <c r="D1181" s="2232" t="s">
        <v>5117</v>
      </c>
      <c r="E1181" s="2243"/>
      <c r="F1181" s="2204"/>
      <c r="G1181" s="2244"/>
      <c r="H1181" s="2206"/>
      <c r="I1181" s="2206"/>
      <c r="J1181" s="2206"/>
      <c r="K1181" s="2206">
        <f t="shared" si="915"/>
        <v>0</v>
      </c>
      <c r="L1181" s="2206">
        <f t="shared" si="887"/>
        <v>0</v>
      </c>
      <c r="M1181" s="2206">
        <f t="shared" si="888"/>
        <v>0</v>
      </c>
      <c r="N1181" s="2206">
        <f t="shared" si="889"/>
        <v>0</v>
      </c>
      <c r="O1181" s="2206">
        <f t="shared" si="890"/>
        <v>0</v>
      </c>
      <c r="P1181" s="2244"/>
      <c r="Q1181" s="2206"/>
      <c r="R1181" s="2206"/>
      <c r="S1181" s="2206"/>
      <c r="T1181" s="2206">
        <f t="shared" si="879"/>
        <v>0</v>
      </c>
      <c r="U1181" s="2206">
        <f t="shared" si="891"/>
        <v>0</v>
      </c>
      <c r="V1181" s="2206">
        <f t="shared" si="892"/>
        <v>0</v>
      </c>
      <c r="W1181" s="2206">
        <f t="shared" si="893"/>
        <v>0</v>
      </c>
      <c r="X1181" s="2206">
        <f t="shared" si="894"/>
        <v>0</v>
      </c>
      <c r="Y1181" s="2244">
        <f t="shared" si="885"/>
        <v>0</v>
      </c>
      <c r="Z1181" s="2207">
        <f t="shared" si="886"/>
        <v>0</v>
      </c>
      <c r="AA1181" s="2244">
        <v>0</v>
      </c>
      <c r="AB1181" s="2206"/>
      <c r="AC1181" s="2206"/>
      <c r="AD1181" s="2206"/>
      <c r="AE1181" s="2206">
        <f t="shared" si="880"/>
        <v>0</v>
      </c>
      <c r="AF1181" s="2206">
        <f t="shared" si="895"/>
        <v>0</v>
      </c>
      <c r="AG1181" s="2206">
        <f t="shared" si="896"/>
        <v>0</v>
      </c>
      <c r="AH1181" s="2206">
        <f t="shared" si="897"/>
        <v>0</v>
      </c>
      <c r="AI1181" s="2207">
        <f t="shared" si="898"/>
        <v>0</v>
      </c>
      <c r="AJ1181" s="2246">
        <v>0</v>
      </c>
      <c r="AK1181" s="2075"/>
      <c r="AL1181" s="2075"/>
      <c r="AM1181" s="2075"/>
      <c r="AN1181" s="2206">
        <f t="shared" si="881"/>
        <v>0</v>
      </c>
      <c r="AO1181" s="2206">
        <f t="shared" si="899"/>
        <v>0</v>
      </c>
      <c r="AP1181" s="2206">
        <f t="shared" si="900"/>
        <v>0</v>
      </c>
      <c r="AQ1181" s="2206">
        <f t="shared" si="901"/>
        <v>0</v>
      </c>
      <c r="AR1181" s="2206">
        <f t="shared" si="902"/>
        <v>0</v>
      </c>
      <c r="AS1181" s="2244">
        <v>0</v>
      </c>
      <c r="AT1181" s="2075"/>
      <c r="AU1181" s="2075"/>
      <c r="AV1181" s="2075"/>
      <c r="AW1181" s="2206">
        <f t="shared" si="882"/>
        <v>0</v>
      </c>
      <c r="AX1181" s="2206">
        <f t="shared" si="903"/>
        <v>0</v>
      </c>
      <c r="AY1181" s="2206">
        <f t="shared" si="904"/>
        <v>0</v>
      </c>
      <c r="AZ1181" s="2206">
        <f t="shared" si="905"/>
        <v>0</v>
      </c>
      <c r="BA1181" s="2206">
        <f t="shared" si="906"/>
        <v>0</v>
      </c>
      <c r="BB1181" s="2244">
        <f t="shared" si="873"/>
        <v>0</v>
      </c>
      <c r="BC1181" s="2207">
        <f t="shared" si="874"/>
        <v>0</v>
      </c>
      <c r="BD1181" s="2244">
        <f t="shared" si="877"/>
        <v>0</v>
      </c>
      <c r="BE1181" s="2207">
        <f t="shared" si="878"/>
        <v>0</v>
      </c>
      <c r="BF1181" s="2246">
        <v>0</v>
      </c>
      <c r="BG1181" s="2075">
        <v>0</v>
      </c>
      <c r="BH1181" s="2075">
        <v>0</v>
      </c>
      <c r="BI1181" s="2075">
        <v>0</v>
      </c>
      <c r="BJ1181" s="2206">
        <f t="shared" si="883"/>
        <v>0</v>
      </c>
      <c r="BK1181" s="2206">
        <f t="shared" si="907"/>
        <v>0</v>
      </c>
      <c r="BL1181" s="2206">
        <f t="shared" si="908"/>
        <v>0</v>
      </c>
      <c r="BM1181" s="2206">
        <f t="shared" si="909"/>
        <v>0</v>
      </c>
      <c r="BN1181" s="2206">
        <f t="shared" si="910"/>
        <v>0</v>
      </c>
      <c r="BO1181" s="2244">
        <v>0</v>
      </c>
      <c r="BP1181" s="2075">
        <v>0</v>
      </c>
      <c r="BQ1181" s="2075">
        <v>0</v>
      </c>
      <c r="BR1181" s="2075">
        <v>0</v>
      </c>
      <c r="BS1181" s="2206">
        <f t="shared" si="884"/>
        <v>0</v>
      </c>
      <c r="BT1181" s="2206">
        <f t="shared" si="911"/>
        <v>0</v>
      </c>
      <c r="BU1181" s="2206">
        <f t="shared" si="912"/>
        <v>0</v>
      </c>
      <c r="BV1181" s="2206">
        <f t="shared" si="913"/>
        <v>0</v>
      </c>
      <c r="BW1181" s="2206">
        <f t="shared" si="914"/>
        <v>0</v>
      </c>
      <c r="BX1181" s="2244">
        <f t="shared" si="875"/>
        <v>0</v>
      </c>
      <c r="BY1181" s="2207">
        <f t="shared" si="876"/>
        <v>0</v>
      </c>
      <c r="BZ1181" s="2211">
        <f t="shared" si="871"/>
        <v>0</v>
      </c>
      <c r="CA1181" s="2212">
        <f t="shared" si="872"/>
        <v>0</v>
      </c>
      <c r="CB1181" s="2083"/>
      <c r="CC1181" s="2083"/>
      <c r="CD1181" s="2237"/>
      <c r="CF1181" s="2200"/>
    </row>
    <row r="1182" spans="1:84" s="1974" customFormat="1" ht="18" customHeight="1" outlineLevel="1">
      <c r="A1182" s="2235" t="s">
        <v>5118</v>
      </c>
      <c r="B1182" s="2235" t="b">
        <v>1</v>
      </c>
      <c r="C1182" s="2201"/>
      <c r="D1182" s="2236" t="s">
        <v>3215</v>
      </c>
      <c r="E1182" s="2243" t="s">
        <v>4068</v>
      </c>
      <c r="F1182" s="2204" t="s">
        <v>380</v>
      </c>
      <c r="G1182" s="2244">
        <v>1.08</v>
      </c>
      <c r="H1182" s="2206">
        <v>373320</v>
      </c>
      <c r="I1182" s="2206">
        <v>85090</v>
      </c>
      <c r="J1182" s="2206"/>
      <c r="K1182" s="2206">
        <f t="shared" si="915"/>
        <v>458410</v>
      </c>
      <c r="L1182" s="2206">
        <f t="shared" si="887"/>
        <v>495082</v>
      </c>
      <c r="M1182" s="2206">
        <f t="shared" si="888"/>
        <v>403185</v>
      </c>
      <c r="N1182" s="2206">
        <f t="shared" si="889"/>
        <v>91897</v>
      </c>
      <c r="O1182" s="2206">
        <f t="shared" si="890"/>
        <v>0</v>
      </c>
      <c r="P1182" s="2244">
        <v>1.08</v>
      </c>
      <c r="Q1182" s="2206">
        <v>373320</v>
      </c>
      <c r="R1182" s="2206">
        <v>85090</v>
      </c>
      <c r="S1182" s="2206"/>
      <c r="T1182" s="2206">
        <f t="shared" si="879"/>
        <v>458410</v>
      </c>
      <c r="U1182" s="2206">
        <f t="shared" si="891"/>
        <v>495082</v>
      </c>
      <c r="V1182" s="2206">
        <f t="shared" si="892"/>
        <v>403185</v>
      </c>
      <c r="W1182" s="2206">
        <f t="shared" si="893"/>
        <v>91897</v>
      </c>
      <c r="X1182" s="2206">
        <f t="shared" si="894"/>
        <v>0</v>
      </c>
      <c r="Y1182" s="2297">
        <f t="shared" si="885"/>
        <v>0</v>
      </c>
      <c r="Z1182" s="2207">
        <f t="shared" si="886"/>
        <v>0</v>
      </c>
      <c r="AA1182" s="2297">
        <v>1.08</v>
      </c>
      <c r="AB1182" s="2206">
        <v>1060000</v>
      </c>
      <c r="AC1182" s="2206"/>
      <c r="AD1182" s="2206"/>
      <c r="AE1182" s="2206">
        <f t="shared" si="880"/>
        <v>1060000</v>
      </c>
      <c r="AF1182" s="2206">
        <f t="shared" si="895"/>
        <v>1144800</v>
      </c>
      <c r="AG1182" s="2206">
        <f t="shared" si="896"/>
        <v>1144800</v>
      </c>
      <c r="AH1182" s="2206">
        <f t="shared" si="897"/>
        <v>0</v>
      </c>
      <c r="AI1182" s="2207">
        <f t="shared" si="898"/>
        <v>0</v>
      </c>
      <c r="AJ1182" s="2246">
        <v>1.08</v>
      </c>
      <c r="AK1182" s="2075">
        <v>1060000</v>
      </c>
      <c r="AL1182" s="2075"/>
      <c r="AM1182" s="2075"/>
      <c r="AN1182" s="2206">
        <f t="shared" si="881"/>
        <v>1060000</v>
      </c>
      <c r="AO1182" s="2206">
        <f t="shared" si="899"/>
        <v>1144800</v>
      </c>
      <c r="AP1182" s="2206">
        <f t="shared" si="900"/>
        <v>1144800</v>
      </c>
      <c r="AQ1182" s="2206">
        <f t="shared" si="901"/>
        <v>0</v>
      </c>
      <c r="AR1182" s="2206">
        <f t="shared" si="902"/>
        <v>0</v>
      </c>
      <c r="AS1182" s="2297">
        <v>1.08</v>
      </c>
      <c r="AT1182" s="2075">
        <v>1060000</v>
      </c>
      <c r="AU1182" s="2075"/>
      <c r="AV1182" s="2075"/>
      <c r="AW1182" s="2206">
        <f t="shared" si="882"/>
        <v>1060000</v>
      </c>
      <c r="AX1182" s="2206">
        <f t="shared" si="903"/>
        <v>1144800</v>
      </c>
      <c r="AY1182" s="2206">
        <f t="shared" si="904"/>
        <v>1144800</v>
      </c>
      <c r="AZ1182" s="2206">
        <f t="shared" si="905"/>
        <v>0</v>
      </c>
      <c r="BA1182" s="2206">
        <f t="shared" si="906"/>
        <v>0</v>
      </c>
      <c r="BB1182" s="2297">
        <f t="shared" si="873"/>
        <v>0</v>
      </c>
      <c r="BC1182" s="2207">
        <f t="shared" si="874"/>
        <v>0</v>
      </c>
      <c r="BD1182" s="2297">
        <f t="shared" si="877"/>
        <v>0</v>
      </c>
      <c r="BE1182" s="2207">
        <f t="shared" si="878"/>
        <v>0</v>
      </c>
      <c r="BF1182" s="2246">
        <v>1.08</v>
      </c>
      <c r="BG1182" s="2075">
        <v>1060000</v>
      </c>
      <c r="BH1182" s="2075">
        <v>0</v>
      </c>
      <c r="BI1182" s="2075">
        <v>0</v>
      </c>
      <c r="BJ1182" s="2206">
        <f t="shared" si="883"/>
        <v>1060000</v>
      </c>
      <c r="BK1182" s="2206">
        <f t="shared" si="907"/>
        <v>1144800</v>
      </c>
      <c r="BL1182" s="2206">
        <f t="shared" si="908"/>
        <v>1144800</v>
      </c>
      <c r="BM1182" s="2206">
        <f t="shared" si="909"/>
        <v>0</v>
      </c>
      <c r="BN1182" s="2206">
        <f t="shared" si="910"/>
        <v>0</v>
      </c>
      <c r="BO1182" s="2297">
        <v>1.08</v>
      </c>
      <c r="BP1182" s="2075">
        <v>1060000</v>
      </c>
      <c r="BQ1182" s="2075">
        <v>0</v>
      </c>
      <c r="BR1182" s="2075">
        <v>0</v>
      </c>
      <c r="BS1182" s="2206">
        <f t="shared" si="884"/>
        <v>1060000</v>
      </c>
      <c r="BT1182" s="2206">
        <f t="shared" si="911"/>
        <v>1144800</v>
      </c>
      <c r="BU1182" s="2206">
        <f t="shared" si="912"/>
        <v>1144800</v>
      </c>
      <c r="BV1182" s="2206">
        <f t="shared" si="913"/>
        <v>0</v>
      </c>
      <c r="BW1182" s="2206">
        <f t="shared" si="914"/>
        <v>0</v>
      </c>
      <c r="BX1182" s="2297">
        <f t="shared" si="875"/>
        <v>0</v>
      </c>
      <c r="BY1182" s="2207">
        <f t="shared" si="876"/>
        <v>0</v>
      </c>
      <c r="BZ1182" s="2211">
        <f t="shared" si="871"/>
        <v>0</v>
      </c>
      <c r="CA1182" s="2212">
        <f t="shared" si="872"/>
        <v>0</v>
      </c>
      <c r="CB1182" s="2083"/>
      <c r="CC1182" s="2083"/>
      <c r="CD1182" s="2237"/>
      <c r="CF1182" s="2200"/>
    </row>
    <row r="1183" spans="1:84" s="1974" customFormat="1" ht="18" customHeight="1" outlineLevel="1">
      <c r="A1183" s="2235" t="s">
        <v>5119</v>
      </c>
      <c r="B1183" s="2235" t="b">
        <v>1</v>
      </c>
      <c r="C1183" s="2201"/>
      <c r="D1183" s="2236" t="s">
        <v>5120</v>
      </c>
      <c r="E1183" s="2243" t="s">
        <v>4070</v>
      </c>
      <c r="F1183" s="2204" t="s">
        <v>365</v>
      </c>
      <c r="G1183" s="2244">
        <v>81.2</v>
      </c>
      <c r="H1183" s="2206">
        <v>980</v>
      </c>
      <c r="I1183" s="2206">
        <v>23490</v>
      </c>
      <c r="J1183" s="2206"/>
      <c r="K1183" s="2206">
        <f t="shared" si="915"/>
        <v>24470</v>
      </c>
      <c r="L1183" s="2206">
        <f t="shared" si="887"/>
        <v>1986964</v>
      </c>
      <c r="M1183" s="2206">
        <f t="shared" si="888"/>
        <v>79576</v>
      </c>
      <c r="N1183" s="2206">
        <f t="shared" si="889"/>
        <v>1907388</v>
      </c>
      <c r="O1183" s="2206">
        <f t="shared" si="890"/>
        <v>0</v>
      </c>
      <c r="P1183" s="2244">
        <v>81.2</v>
      </c>
      <c r="Q1183" s="2206">
        <v>980</v>
      </c>
      <c r="R1183" s="2206">
        <v>23490</v>
      </c>
      <c r="S1183" s="2206"/>
      <c r="T1183" s="2206">
        <f t="shared" si="879"/>
        <v>24470</v>
      </c>
      <c r="U1183" s="2206">
        <f t="shared" si="891"/>
        <v>1986964</v>
      </c>
      <c r="V1183" s="2206">
        <f t="shared" si="892"/>
        <v>79576</v>
      </c>
      <c r="W1183" s="2206">
        <f t="shared" si="893"/>
        <v>1907388</v>
      </c>
      <c r="X1183" s="2206">
        <f t="shared" si="894"/>
        <v>0</v>
      </c>
      <c r="Y1183" s="2245">
        <f t="shared" si="885"/>
        <v>0</v>
      </c>
      <c r="Z1183" s="2207">
        <f t="shared" si="886"/>
        <v>0</v>
      </c>
      <c r="AA1183" s="2245">
        <v>81.2</v>
      </c>
      <c r="AB1183" s="2206"/>
      <c r="AC1183" s="2206">
        <v>15000</v>
      </c>
      <c r="AD1183" s="2206">
        <v>3000</v>
      </c>
      <c r="AE1183" s="2206">
        <f t="shared" si="880"/>
        <v>18000</v>
      </c>
      <c r="AF1183" s="2206">
        <f t="shared" si="895"/>
        <v>1461600</v>
      </c>
      <c r="AG1183" s="2206">
        <f t="shared" si="896"/>
        <v>0</v>
      </c>
      <c r="AH1183" s="2206">
        <f t="shared" si="897"/>
        <v>1218000</v>
      </c>
      <c r="AI1183" s="2207">
        <f t="shared" si="898"/>
        <v>243600</v>
      </c>
      <c r="AJ1183" s="2246">
        <v>81.2</v>
      </c>
      <c r="AK1183" s="2075"/>
      <c r="AL1183" s="2075">
        <v>15000</v>
      </c>
      <c r="AM1183" s="2075">
        <v>3000</v>
      </c>
      <c r="AN1183" s="2206">
        <f t="shared" si="881"/>
        <v>18000</v>
      </c>
      <c r="AO1183" s="2206">
        <f t="shared" si="899"/>
        <v>1461600</v>
      </c>
      <c r="AP1183" s="2206">
        <f t="shared" si="900"/>
        <v>0</v>
      </c>
      <c r="AQ1183" s="2206">
        <f t="shared" si="901"/>
        <v>1218000</v>
      </c>
      <c r="AR1183" s="2206">
        <f t="shared" si="902"/>
        <v>243600</v>
      </c>
      <c r="AS1183" s="2245">
        <v>81.2</v>
      </c>
      <c r="AT1183" s="2075"/>
      <c r="AU1183" s="2075">
        <v>15000</v>
      </c>
      <c r="AV1183" s="2075">
        <v>3000</v>
      </c>
      <c r="AW1183" s="2206">
        <f t="shared" si="882"/>
        <v>18000</v>
      </c>
      <c r="AX1183" s="2206">
        <f t="shared" si="903"/>
        <v>1461600</v>
      </c>
      <c r="AY1183" s="2206">
        <f t="shared" si="904"/>
        <v>0</v>
      </c>
      <c r="AZ1183" s="2206">
        <f t="shared" si="905"/>
        <v>1218000</v>
      </c>
      <c r="BA1183" s="2206">
        <f t="shared" si="906"/>
        <v>243600</v>
      </c>
      <c r="BB1183" s="2245">
        <f t="shared" si="873"/>
        <v>0</v>
      </c>
      <c r="BC1183" s="2207">
        <f t="shared" si="874"/>
        <v>0</v>
      </c>
      <c r="BD1183" s="2245">
        <f t="shared" si="877"/>
        <v>0</v>
      </c>
      <c r="BE1183" s="2207">
        <f t="shared" si="878"/>
        <v>0</v>
      </c>
      <c r="BF1183" s="2246">
        <v>81.2</v>
      </c>
      <c r="BG1183" s="2075">
        <v>0</v>
      </c>
      <c r="BH1183" s="2075">
        <v>15000</v>
      </c>
      <c r="BI1183" s="2075">
        <v>3000</v>
      </c>
      <c r="BJ1183" s="2206">
        <f t="shared" si="883"/>
        <v>18000</v>
      </c>
      <c r="BK1183" s="2206">
        <f t="shared" si="907"/>
        <v>1461600</v>
      </c>
      <c r="BL1183" s="2206">
        <f t="shared" si="908"/>
        <v>0</v>
      </c>
      <c r="BM1183" s="2206">
        <f t="shared" si="909"/>
        <v>1218000</v>
      </c>
      <c r="BN1183" s="2206">
        <f t="shared" si="910"/>
        <v>243600</v>
      </c>
      <c r="BO1183" s="2245">
        <v>81.2</v>
      </c>
      <c r="BP1183" s="2075">
        <v>0</v>
      </c>
      <c r="BQ1183" s="2075">
        <v>15000</v>
      </c>
      <c r="BR1183" s="2075">
        <v>3000</v>
      </c>
      <c r="BS1183" s="2206">
        <f t="shared" si="884"/>
        <v>18000</v>
      </c>
      <c r="BT1183" s="2206">
        <f t="shared" si="911"/>
        <v>1461600</v>
      </c>
      <c r="BU1183" s="2206">
        <f t="shared" si="912"/>
        <v>0</v>
      </c>
      <c r="BV1183" s="2206">
        <f t="shared" si="913"/>
        <v>1218000</v>
      </c>
      <c r="BW1183" s="2206">
        <f t="shared" si="914"/>
        <v>243600</v>
      </c>
      <c r="BX1183" s="2245">
        <f t="shared" si="875"/>
        <v>0</v>
      </c>
      <c r="BY1183" s="2207">
        <f t="shared" si="876"/>
        <v>0</v>
      </c>
      <c r="BZ1183" s="2211">
        <f t="shared" si="871"/>
        <v>0</v>
      </c>
      <c r="CA1183" s="2212">
        <f t="shared" si="872"/>
        <v>0</v>
      </c>
      <c r="CB1183" s="2083"/>
      <c r="CC1183" s="2083"/>
      <c r="CD1183" s="2237"/>
      <c r="CF1183" s="2200"/>
    </row>
    <row r="1184" spans="1:84" s="1974" customFormat="1" ht="18" customHeight="1" outlineLevel="1">
      <c r="A1184" s="2235" t="s">
        <v>5121</v>
      </c>
      <c r="B1184" s="2235" t="b">
        <v>1</v>
      </c>
      <c r="C1184" s="2201"/>
      <c r="D1184" s="2236" t="s">
        <v>3221</v>
      </c>
      <c r="E1184" s="2243" t="s">
        <v>3222</v>
      </c>
      <c r="F1184" s="2204" t="s">
        <v>365</v>
      </c>
      <c r="G1184" s="2244">
        <v>131</v>
      </c>
      <c r="H1184" s="2206">
        <v>70</v>
      </c>
      <c r="I1184" s="2206">
        <v>2260</v>
      </c>
      <c r="J1184" s="2206"/>
      <c r="K1184" s="2206">
        <f t="shared" si="915"/>
        <v>2330</v>
      </c>
      <c r="L1184" s="2206">
        <f t="shared" si="887"/>
        <v>305230</v>
      </c>
      <c r="M1184" s="2206">
        <f t="shared" si="888"/>
        <v>9170</v>
      </c>
      <c r="N1184" s="2206">
        <f t="shared" si="889"/>
        <v>296060</v>
      </c>
      <c r="O1184" s="2206">
        <f t="shared" si="890"/>
        <v>0</v>
      </c>
      <c r="P1184" s="2244">
        <v>131</v>
      </c>
      <c r="Q1184" s="2206">
        <v>70</v>
      </c>
      <c r="R1184" s="2206">
        <v>2260</v>
      </c>
      <c r="S1184" s="2206"/>
      <c r="T1184" s="2206">
        <f t="shared" si="879"/>
        <v>2330</v>
      </c>
      <c r="U1184" s="2206">
        <f t="shared" si="891"/>
        <v>305230</v>
      </c>
      <c r="V1184" s="2206">
        <f t="shared" si="892"/>
        <v>9170</v>
      </c>
      <c r="W1184" s="2206">
        <f t="shared" si="893"/>
        <v>296060</v>
      </c>
      <c r="X1184" s="2206">
        <f t="shared" si="894"/>
        <v>0</v>
      </c>
      <c r="Y1184" s="2244">
        <f t="shared" si="885"/>
        <v>0</v>
      </c>
      <c r="Z1184" s="2207">
        <f t="shared" si="886"/>
        <v>0</v>
      </c>
      <c r="AA1184" s="2244">
        <v>131</v>
      </c>
      <c r="AB1184" s="2206">
        <v>3000</v>
      </c>
      <c r="AC1184" s="2206">
        <v>5000</v>
      </c>
      <c r="AD1184" s="2206">
        <v>3000</v>
      </c>
      <c r="AE1184" s="2206">
        <f t="shared" si="880"/>
        <v>11000</v>
      </c>
      <c r="AF1184" s="2206">
        <f t="shared" si="895"/>
        <v>1441000</v>
      </c>
      <c r="AG1184" s="2206">
        <f t="shared" si="896"/>
        <v>393000</v>
      </c>
      <c r="AH1184" s="2206">
        <f t="shared" si="897"/>
        <v>655000</v>
      </c>
      <c r="AI1184" s="2207">
        <f t="shared" si="898"/>
        <v>393000</v>
      </c>
      <c r="AJ1184" s="2246">
        <v>131</v>
      </c>
      <c r="AK1184" s="2075">
        <v>3000</v>
      </c>
      <c r="AL1184" s="2075">
        <v>5000</v>
      </c>
      <c r="AM1184" s="2075">
        <v>3000</v>
      </c>
      <c r="AN1184" s="2206">
        <f t="shared" si="881"/>
        <v>11000</v>
      </c>
      <c r="AO1184" s="2206">
        <f t="shared" si="899"/>
        <v>1441000</v>
      </c>
      <c r="AP1184" s="2206">
        <f t="shared" si="900"/>
        <v>393000</v>
      </c>
      <c r="AQ1184" s="2206">
        <f t="shared" si="901"/>
        <v>655000</v>
      </c>
      <c r="AR1184" s="2206">
        <f t="shared" si="902"/>
        <v>393000</v>
      </c>
      <c r="AS1184" s="2244">
        <v>131</v>
      </c>
      <c r="AT1184" s="2075">
        <v>3000</v>
      </c>
      <c r="AU1184" s="2075">
        <v>5000</v>
      </c>
      <c r="AV1184" s="2075">
        <v>3000</v>
      </c>
      <c r="AW1184" s="2206">
        <f t="shared" si="882"/>
        <v>11000</v>
      </c>
      <c r="AX1184" s="2206">
        <f t="shared" si="903"/>
        <v>1441000</v>
      </c>
      <c r="AY1184" s="2206">
        <f t="shared" si="904"/>
        <v>393000</v>
      </c>
      <c r="AZ1184" s="2206">
        <f t="shared" si="905"/>
        <v>655000</v>
      </c>
      <c r="BA1184" s="2206">
        <f t="shared" si="906"/>
        <v>393000</v>
      </c>
      <c r="BB1184" s="2244">
        <f t="shared" si="873"/>
        <v>0</v>
      </c>
      <c r="BC1184" s="2207">
        <f t="shared" si="874"/>
        <v>0</v>
      </c>
      <c r="BD1184" s="2244">
        <f t="shared" si="877"/>
        <v>0</v>
      </c>
      <c r="BE1184" s="2207">
        <f t="shared" si="878"/>
        <v>0</v>
      </c>
      <c r="BF1184" s="2246">
        <v>131</v>
      </c>
      <c r="BG1184" s="2075">
        <v>3000</v>
      </c>
      <c r="BH1184" s="2075">
        <v>5000</v>
      </c>
      <c r="BI1184" s="2075">
        <v>3000</v>
      </c>
      <c r="BJ1184" s="2206">
        <f t="shared" si="883"/>
        <v>11000</v>
      </c>
      <c r="BK1184" s="2206">
        <f t="shared" si="907"/>
        <v>1441000</v>
      </c>
      <c r="BL1184" s="2206">
        <f t="shared" si="908"/>
        <v>393000</v>
      </c>
      <c r="BM1184" s="2206">
        <f t="shared" si="909"/>
        <v>655000</v>
      </c>
      <c r="BN1184" s="2206">
        <f t="shared" si="910"/>
        <v>393000</v>
      </c>
      <c r="BO1184" s="2244">
        <v>131</v>
      </c>
      <c r="BP1184" s="2075">
        <v>3000</v>
      </c>
      <c r="BQ1184" s="2075">
        <v>5000</v>
      </c>
      <c r="BR1184" s="2075">
        <v>3000</v>
      </c>
      <c r="BS1184" s="2206">
        <f t="shared" si="884"/>
        <v>11000</v>
      </c>
      <c r="BT1184" s="2206">
        <f t="shared" si="911"/>
        <v>1441000</v>
      </c>
      <c r="BU1184" s="2206">
        <f t="shared" si="912"/>
        <v>393000</v>
      </c>
      <c r="BV1184" s="2206">
        <f t="shared" si="913"/>
        <v>655000</v>
      </c>
      <c r="BW1184" s="2206">
        <f t="shared" si="914"/>
        <v>393000</v>
      </c>
      <c r="BX1184" s="2244">
        <f t="shared" si="875"/>
        <v>0</v>
      </c>
      <c r="BY1184" s="2207">
        <f t="shared" si="876"/>
        <v>0</v>
      </c>
      <c r="BZ1184" s="2211">
        <f t="shared" si="871"/>
        <v>0</v>
      </c>
      <c r="CA1184" s="2212">
        <f t="shared" si="872"/>
        <v>0</v>
      </c>
      <c r="CB1184" s="2083"/>
      <c r="CC1184" s="2083"/>
      <c r="CD1184" s="2237"/>
      <c r="CF1184" s="2200"/>
    </row>
    <row r="1185" spans="1:84" s="1974" customFormat="1" ht="18" customHeight="1" outlineLevel="1">
      <c r="A1185" s="2235" t="s">
        <v>5122</v>
      </c>
      <c r="B1185" s="2235" t="b">
        <v>1</v>
      </c>
      <c r="C1185" s="2201"/>
      <c r="D1185" s="2236" t="s">
        <v>3221</v>
      </c>
      <c r="E1185" s="2243" t="s">
        <v>3224</v>
      </c>
      <c r="F1185" s="2204" t="s">
        <v>365</v>
      </c>
      <c r="G1185" s="2244">
        <v>93</v>
      </c>
      <c r="H1185" s="2206">
        <v>70</v>
      </c>
      <c r="I1185" s="2206">
        <v>2260</v>
      </c>
      <c r="J1185" s="2206"/>
      <c r="K1185" s="2206">
        <f t="shared" si="915"/>
        <v>2330</v>
      </c>
      <c r="L1185" s="2206">
        <f t="shared" si="887"/>
        <v>216690</v>
      </c>
      <c r="M1185" s="2206">
        <f t="shared" si="888"/>
        <v>6510</v>
      </c>
      <c r="N1185" s="2206">
        <f t="shared" si="889"/>
        <v>210180</v>
      </c>
      <c r="O1185" s="2206">
        <f t="shared" si="890"/>
        <v>0</v>
      </c>
      <c r="P1185" s="2244">
        <v>93</v>
      </c>
      <c r="Q1185" s="2206">
        <v>70</v>
      </c>
      <c r="R1185" s="2206">
        <v>2260</v>
      </c>
      <c r="S1185" s="2206"/>
      <c r="T1185" s="2206">
        <f t="shared" si="879"/>
        <v>2330</v>
      </c>
      <c r="U1185" s="2206">
        <f t="shared" si="891"/>
        <v>216690</v>
      </c>
      <c r="V1185" s="2206">
        <f t="shared" si="892"/>
        <v>6510</v>
      </c>
      <c r="W1185" s="2206">
        <f t="shared" si="893"/>
        <v>210180</v>
      </c>
      <c r="X1185" s="2206">
        <f t="shared" si="894"/>
        <v>0</v>
      </c>
      <c r="Y1185" s="2244">
        <f t="shared" si="885"/>
        <v>0</v>
      </c>
      <c r="Z1185" s="2207">
        <f t="shared" si="886"/>
        <v>0</v>
      </c>
      <c r="AA1185" s="2244">
        <v>93</v>
      </c>
      <c r="AB1185" s="2206">
        <v>3000</v>
      </c>
      <c r="AC1185" s="2206">
        <v>5000</v>
      </c>
      <c r="AD1185" s="2206"/>
      <c r="AE1185" s="2206">
        <f t="shared" si="880"/>
        <v>8000</v>
      </c>
      <c r="AF1185" s="2206">
        <f t="shared" si="895"/>
        <v>744000</v>
      </c>
      <c r="AG1185" s="2206">
        <f t="shared" si="896"/>
        <v>279000</v>
      </c>
      <c r="AH1185" s="2206">
        <f t="shared" si="897"/>
        <v>465000</v>
      </c>
      <c r="AI1185" s="2207">
        <f t="shared" si="898"/>
        <v>0</v>
      </c>
      <c r="AJ1185" s="2246">
        <v>93</v>
      </c>
      <c r="AK1185" s="2075">
        <v>3000</v>
      </c>
      <c r="AL1185" s="2075">
        <v>5000</v>
      </c>
      <c r="AM1185" s="2075"/>
      <c r="AN1185" s="2206">
        <f t="shared" si="881"/>
        <v>8000</v>
      </c>
      <c r="AO1185" s="2206">
        <f t="shared" si="899"/>
        <v>744000</v>
      </c>
      <c r="AP1185" s="2206">
        <f t="shared" si="900"/>
        <v>279000</v>
      </c>
      <c r="AQ1185" s="2206">
        <f t="shared" si="901"/>
        <v>465000</v>
      </c>
      <c r="AR1185" s="2206">
        <f t="shared" si="902"/>
        <v>0</v>
      </c>
      <c r="AS1185" s="2244">
        <v>93</v>
      </c>
      <c r="AT1185" s="2075">
        <v>3000</v>
      </c>
      <c r="AU1185" s="2075">
        <v>5000</v>
      </c>
      <c r="AV1185" s="2075"/>
      <c r="AW1185" s="2206">
        <f t="shared" si="882"/>
        <v>8000</v>
      </c>
      <c r="AX1185" s="2206">
        <f t="shared" si="903"/>
        <v>744000</v>
      </c>
      <c r="AY1185" s="2206">
        <f t="shared" si="904"/>
        <v>279000</v>
      </c>
      <c r="AZ1185" s="2206">
        <f t="shared" si="905"/>
        <v>465000</v>
      </c>
      <c r="BA1185" s="2206">
        <f t="shared" si="906"/>
        <v>0</v>
      </c>
      <c r="BB1185" s="2244">
        <f t="shared" si="873"/>
        <v>0</v>
      </c>
      <c r="BC1185" s="2207">
        <f t="shared" si="874"/>
        <v>0</v>
      </c>
      <c r="BD1185" s="2244">
        <f t="shared" si="877"/>
        <v>0</v>
      </c>
      <c r="BE1185" s="2207">
        <f t="shared" si="878"/>
        <v>0</v>
      </c>
      <c r="BF1185" s="2246">
        <v>93</v>
      </c>
      <c r="BG1185" s="2075">
        <v>3000</v>
      </c>
      <c r="BH1185" s="2075">
        <v>5000</v>
      </c>
      <c r="BI1185" s="2075">
        <v>0</v>
      </c>
      <c r="BJ1185" s="2206">
        <f t="shared" si="883"/>
        <v>8000</v>
      </c>
      <c r="BK1185" s="2206">
        <f t="shared" si="907"/>
        <v>744000</v>
      </c>
      <c r="BL1185" s="2206">
        <f t="shared" si="908"/>
        <v>279000</v>
      </c>
      <c r="BM1185" s="2206">
        <f t="shared" si="909"/>
        <v>465000</v>
      </c>
      <c r="BN1185" s="2206">
        <f t="shared" si="910"/>
        <v>0</v>
      </c>
      <c r="BO1185" s="2244">
        <v>93</v>
      </c>
      <c r="BP1185" s="2075">
        <v>3000</v>
      </c>
      <c r="BQ1185" s="2075">
        <v>5000</v>
      </c>
      <c r="BR1185" s="2075">
        <v>0</v>
      </c>
      <c r="BS1185" s="2206">
        <f t="shared" si="884"/>
        <v>8000</v>
      </c>
      <c r="BT1185" s="2206">
        <f t="shared" si="911"/>
        <v>744000</v>
      </c>
      <c r="BU1185" s="2206">
        <f t="shared" si="912"/>
        <v>279000</v>
      </c>
      <c r="BV1185" s="2206">
        <f t="shared" si="913"/>
        <v>465000</v>
      </c>
      <c r="BW1185" s="2206">
        <f t="shared" si="914"/>
        <v>0</v>
      </c>
      <c r="BX1185" s="2244">
        <f t="shared" si="875"/>
        <v>0</v>
      </c>
      <c r="BY1185" s="2207">
        <f t="shared" si="876"/>
        <v>0</v>
      </c>
      <c r="BZ1185" s="2211">
        <f t="shared" si="871"/>
        <v>0</v>
      </c>
      <c r="CA1185" s="2212">
        <f t="shared" si="872"/>
        <v>0</v>
      </c>
      <c r="CB1185" s="2083"/>
      <c r="CC1185" s="2083"/>
      <c r="CD1185" s="2237"/>
      <c r="CF1185" s="2200"/>
    </row>
    <row r="1186" spans="1:84" s="1974" customFormat="1" ht="18" customHeight="1" outlineLevel="1">
      <c r="A1186" s="2235" t="s">
        <v>5123</v>
      </c>
      <c r="B1186" s="2235" t="b">
        <v>1</v>
      </c>
      <c r="C1186" s="2201"/>
      <c r="D1186" s="2236" t="s">
        <v>3226</v>
      </c>
      <c r="E1186" s="2243"/>
      <c r="F1186" s="2204" t="s">
        <v>365</v>
      </c>
      <c r="G1186" s="2244">
        <v>2</v>
      </c>
      <c r="H1186" s="2206"/>
      <c r="I1186" s="2206">
        <v>4870</v>
      </c>
      <c r="J1186" s="2206"/>
      <c r="K1186" s="2206">
        <f t="shared" si="915"/>
        <v>4870</v>
      </c>
      <c r="L1186" s="2206">
        <f t="shared" si="887"/>
        <v>9740</v>
      </c>
      <c r="M1186" s="2206">
        <f t="shared" si="888"/>
        <v>0</v>
      </c>
      <c r="N1186" s="2206">
        <f t="shared" si="889"/>
        <v>9740</v>
      </c>
      <c r="O1186" s="2206">
        <f t="shared" si="890"/>
        <v>0</v>
      </c>
      <c r="P1186" s="2244">
        <v>2</v>
      </c>
      <c r="Q1186" s="2206"/>
      <c r="R1186" s="2206">
        <v>4870</v>
      </c>
      <c r="S1186" s="2206"/>
      <c r="T1186" s="2206">
        <f t="shared" si="879"/>
        <v>4870</v>
      </c>
      <c r="U1186" s="2206">
        <f t="shared" si="891"/>
        <v>9740</v>
      </c>
      <c r="V1186" s="2206">
        <f t="shared" si="892"/>
        <v>0</v>
      </c>
      <c r="W1186" s="2206">
        <f t="shared" si="893"/>
        <v>9740</v>
      </c>
      <c r="X1186" s="2206">
        <f t="shared" si="894"/>
        <v>0</v>
      </c>
      <c r="Y1186" s="2244">
        <f t="shared" si="885"/>
        <v>0</v>
      </c>
      <c r="Z1186" s="2207">
        <f t="shared" si="886"/>
        <v>0</v>
      </c>
      <c r="AA1186" s="2244">
        <v>2</v>
      </c>
      <c r="AB1186" s="2206"/>
      <c r="AC1186" s="2206">
        <v>15000</v>
      </c>
      <c r="AD1186" s="2206"/>
      <c r="AE1186" s="2206">
        <f t="shared" si="880"/>
        <v>15000</v>
      </c>
      <c r="AF1186" s="2206">
        <f t="shared" si="895"/>
        <v>30000</v>
      </c>
      <c r="AG1186" s="2206">
        <f t="shared" si="896"/>
        <v>0</v>
      </c>
      <c r="AH1186" s="2206">
        <f t="shared" si="897"/>
        <v>30000</v>
      </c>
      <c r="AI1186" s="2207">
        <f t="shared" si="898"/>
        <v>0</v>
      </c>
      <c r="AJ1186" s="2246">
        <v>2</v>
      </c>
      <c r="AK1186" s="2075"/>
      <c r="AL1186" s="2075">
        <v>15000</v>
      </c>
      <c r="AM1186" s="2075"/>
      <c r="AN1186" s="2206">
        <f t="shared" si="881"/>
        <v>15000</v>
      </c>
      <c r="AO1186" s="2206">
        <f t="shared" si="899"/>
        <v>30000</v>
      </c>
      <c r="AP1186" s="2206">
        <f t="shared" si="900"/>
        <v>0</v>
      </c>
      <c r="AQ1186" s="2206">
        <f t="shared" si="901"/>
        <v>30000</v>
      </c>
      <c r="AR1186" s="2206">
        <f t="shared" si="902"/>
        <v>0</v>
      </c>
      <c r="AS1186" s="2244">
        <v>2</v>
      </c>
      <c r="AT1186" s="2075"/>
      <c r="AU1186" s="2075">
        <v>15000</v>
      </c>
      <c r="AV1186" s="2075"/>
      <c r="AW1186" s="2206">
        <f t="shared" si="882"/>
        <v>15000</v>
      </c>
      <c r="AX1186" s="2206">
        <f t="shared" si="903"/>
        <v>30000</v>
      </c>
      <c r="AY1186" s="2206">
        <f t="shared" si="904"/>
        <v>0</v>
      </c>
      <c r="AZ1186" s="2206">
        <f t="shared" si="905"/>
        <v>30000</v>
      </c>
      <c r="BA1186" s="2206">
        <f t="shared" si="906"/>
        <v>0</v>
      </c>
      <c r="BB1186" s="2244">
        <f t="shared" si="873"/>
        <v>0</v>
      </c>
      <c r="BC1186" s="2207">
        <f t="shared" si="874"/>
        <v>0</v>
      </c>
      <c r="BD1186" s="2244">
        <f t="shared" si="877"/>
        <v>0</v>
      </c>
      <c r="BE1186" s="2207">
        <f t="shared" si="878"/>
        <v>0</v>
      </c>
      <c r="BF1186" s="2246">
        <v>2</v>
      </c>
      <c r="BG1186" s="2075">
        <v>0</v>
      </c>
      <c r="BH1186" s="2075">
        <v>15000</v>
      </c>
      <c r="BI1186" s="2075">
        <v>0</v>
      </c>
      <c r="BJ1186" s="2206">
        <f t="shared" si="883"/>
        <v>15000</v>
      </c>
      <c r="BK1186" s="2206">
        <f t="shared" si="907"/>
        <v>30000</v>
      </c>
      <c r="BL1186" s="2206">
        <f t="shared" si="908"/>
        <v>0</v>
      </c>
      <c r="BM1186" s="2206">
        <f t="shared" si="909"/>
        <v>30000</v>
      </c>
      <c r="BN1186" s="2206">
        <f t="shared" si="910"/>
        <v>0</v>
      </c>
      <c r="BO1186" s="2244">
        <v>2</v>
      </c>
      <c r="BP1186" s="2075">
        <v>0</v>
      </c>
      <c r="BQ1186" s="2075">
        <v>15000</v>
      </c>
      <c r="BR1186" s="2075">
        <v>0</v>
      </c>
      <c r="BS1186" s="2206">
        <f t="shared" si="884"/>
        <v>15000</v>
      </c>
      <c r="BT1186" s="2206">
        <f t="shared" si="911"/>
        <v>30000</v>
      </c>
      <c r="BU1186" s="2206">
        <f t="shared" si="912"/>
        <v>0</v>
      </c>
      <c r="BV1186" s="2206">
        <f t="shared" si="913"/>
        <v>30000</v>
      </c>
      <c r="BW1186" s="2206">
        <f t="shared" si="914"/>
        <v>0</v>
      </c>
      <c r="BX1186" s="2244">
        <f t="shared" si="875"/>
        <v>0</v>
      </c>
      <c r="BY1186" s="2207">
        <f t="shared" si="876"/>
        <v>0</v>
      </c>
      <c r="BZ1186" s="2211">
        <f t="shared" si="871"/>
        <v>0</v>
      </c>
      <c r="CA1186" s="2212">
        <f t="shared" si="872"/>
        <v>0</v>
      </c>
      <c r="CB1186" s="2083"/>
      <c r="CC1186" s="2083"/>
      <c r="CD1186" s="2237"/>
      <c r="CF1186" s="2200"/>
    </row>
    <row r="1187" spans="1:84" s="1974" customFormat="1" ht="18" customHeight="1" outlineLevel="1">
      <c r="A1187" s="2235" t="s">
        <v>5124</v>
      </c>
      <c r="B1187" s="2235" t="b">
        <v>1</v>
      </c>
      <c r="C1187" s="2201"/>
      <c r="D1187" s="2236" t="s">
        <v>4082</v>
      </c>
      <c r="E1187" s="2243" t="s">
        <v>5125</v>
      </c>
      <c r="F1187" s="2204" t="s">
        <v>365</v>
      </c>
      <c r="G1187" s="2244">
        <v>89.7</v>
      </c>
      <c r="H1187" s="2206">
        <v>8390</v>
      </c>
      <c r="I1187" s="2206">
        <v>14700</v>
      </c>
      <c r="J1187" s="2206">
        <v>170</v>
      </c>
      <c r="K1187" s="2206">
        <f t="shared" si="915"/>
        <v>23260</v>
      </c>
      <c r="L1187" s="2206">
        <f t="shared" si="887"/>
        <v>2086422</v>
      </c>
      <c r="M1187" s="2206">
        <f t="shared" si="888"/>
        <v>752583</v>
      </c>
      <c r="N1187" s="2206">
        <f t="shared" si="889"/>
        <v>1318590</v>
      </c>
      <c r="O1187" s="2206">
        <f t="shared" si="890"/>
        <v>15249</v>
      </c>
      <c r="P1187" s="2244">
        <v>89.7</v>
      </c>
      <c r="Q1187" s="2206">
        <v>8390</v>
      </c>
      <c r="R1187" s="2206">
        <v>14700</v>
      </c>
      <c r="S1187" s="2206">
        <v>170</v>
      </c>
      <c r="T1187" s="2206">
        <f t="shared" si="879"/>
        <v>23260</v>
      </c>
      <c r="U1187" s="2206">
        <f t="shared" si="891"/>
        <v>2086422</v>
      </c>
      <c r="V1187" s="2206">
        <f t="shared" si="892"/>
        <v>752583</v>
      </c>
      <c r="W1187" s="2206">
        <f t="shared" si="893"/>
        <v>1318590</v>
      </c>
      <c r="X1187" s="2206">
        <f t="shared" si="894"/>
        <v>15249</v>
      </c>
      <c r="Y1187" s="2245">
        <f t="shared" si="885"/>
        <v>0</v>
      </c>
      <c r="Z1187" s="2207">
        <f t="shared" si="886"/>
        <v>0</v>
      </c>
      <c r="AA1187" s="2245">
        <v>89.7</v>
      </c>
      <c r="AB1187" s="2206">
        <v>18000</v>
      </c>
      <c r="AC1187" s="2206">
        <v>15000</v>
      </c>
      <c r="AD1187" s="2206">
        <v>15000</v>
      </c>
      <c r="AE1187" s="2206">
        <f t="shared" si="880"/>
        <v>48000</v>
      </c>
      <c r="AF1187" s="2206">
        <f t="shared" si="895"/>
        <v>4305600</v>
      </c>
      <c r="AG1187" s="2206">
        <f t="shared" si="896"/>
        <v>1614600</v>
      </c>
      <c r="AH1187" s="2206">
        <f t="shared" si="897"/>
        <v>1345500</v>
      </c>
      <c r="AI1187" s="2207">
        <f t="shared" si="898"/>
        <v>1345500</v>
      </c>
      <c r="AJ1187" s="2246">
        <v>89.7</v>
      </c>
      <c r="AK1187" s="2075">
        <v>18000</v>
      </c>
      <c r="AL1187" s="2075">
        <v>15000</v>
      </c>
      <c r="AM1187" s="2075">
        <v>15000</v>
      </c>
      <c r="AN1187" s="2206">
        <f t="shared" si="881"/>
        <v>48000</v>
      </c>
      <c r="AO1187" s="2206">
        <f t="shared" si="899"/>
        <v>4305600</v>
      </c>
      <c r="AP1187" s="2206">
        <f t="shared" si="900"/>
        <v>1614600</v>
      </c>
      <c r="AQ1187" s="2206">
        <f t="shared" si="901"/>
        <v>1345500</v>
      </c>
      <c r="AR1187" s="2206">
        <f t="shared" si="902"/>
        <v>1345500</v>
      </c>
      <c r="AS1187" s="2245">
        <v>89.7</v>
      </c>
      <c r="AT1187" s="2075">
        <v>18000</v>
      </c>
      <c r="AU1187" s="2075">
        <v>15000</v>
      </c>
      <c r="AV1187" s="2075">
        <v>15000</v>
      </c>
      <c r="AW1187" s="2206">
        <f t="shared" si="882"/>
        <v>48000</v>
      </c>
      <c r="AX1187" s="2206">
        <f t="shared" si="903"/>
        <v>4305600</v>
      </c>
      <c r="AY1187" s="2206">
        <f t="shared" si="904"/>
        <v>1614600</v>
      </c>
      <c r="AZ1187" s="2206">
        <f t="shared" si="905"/>
        <v>1345500</v>
      </c>
      <c r="BA1187" s="2206">
        <f t="shared" si="906"/>
        <v>1345500</v>
      </c>
      <c r="BB1187" s="2245">
        <f t="shared" si="873"/>
        <v>0</v>
      </c>
      <c r="BC1187" s="2207">
        <f t="shared" si="874"/>
        <v>0</v>
      </c>
      <c r="BD1187" s="2245">
        <f t="shared" si="877"/>
        <v>0</v>
      </c>
      <c r="BE1187" s="2207">
        <f t="shared" si="878"/>
        <v>0</v>
      </c>
      <c r="BF1187" s="2246">
        <v>89.7</v>
      </c>
      <c r="BG1187" s="2075">
        <v>18000</v>
      </c>
      <c r="BH1187" s="2075">
        <v>15000</v>
      </c>
      <c r="BI1187" s="2075">
        <v>15000</v>
      </c>
      <c r="BJ1187" s="2206">
        <f t="shared" si="883"/>
        <v>48000</v>
      </c>
      <c r="BK1187" s="2206">
        <f t="shared" si="907"/>
        <v>4305600</v>
      </c>
      <c r="BL1187" s="2206">
        <f t="shared" si="908"/>
        <v>1614600</v>
      </c>
      <c r="BM1187" s="2206">
        <f t="shared" si="909"/>
        <v>1345500</v>
      </c>
      <c r="BN1187" s="2206">
        <f t="shared" si="910"/>
        <v>1345500</v>
      </c>
      <c r="BO1187" s="2245">
        <v>89.7</v>
      </c>
      <c r="BP1187" s="2075">
        <v>18000</v>
      </c>
      <c r="BQ1187" s="2075">
        <v>15000</v>
      </c>
      <c r="BR1187" s="2075">
        <v>15000</v>
      </c>
      <c r="BS1187" s="2206">
        <f t="shared" si="884"/>
        <v>48000</v>
      </c>
      <c r="BT1187" s="2206">
        <f t="shared" si="911"/>
        <v>4305600</v>
      </c>
      <c r="BU1187" s="2206">
        <f t="shared" si="912"/>
        <v>1614600</v>
      </c>
      <c r="BV1187" s="2206">
        <f t="shared" si="913"/>
        <v>1345500</v>
      </c>
      <c r="BW1187" s="2206">
        <f t="shared" si="914"/>
        <v>1345500</v>
      </c>
      <c r="BX1187" s="2245">
        <f t="shared" si="875"/>
        <v>0</v>
      </c>
      <c r="BY1187" s="2207">
        <f t="shared" si="876"/>
        <v>0</v>
      </c>
      <c r="BZ1187" s="2211">
        <f t="shared" si="871"/>
        <v>0</v>
      </c>
      <c r="CA1187" s="2212">
        <f t="shared" si="872"/>
        <v>0</v>
      </c>
      <c r="CB1187" s="2083"/>
      <c r="CC1187" s="2083"/>
      <c r="CD1187" s="2237"/>
      <c r="CF1187" s="2200"/>
    </row>
    <row r="1188" spans="1:84" s="1974" customFormat="1" ht="18" customHeight="1" outlineLevel="1">
      <c r="B1188" s="2235"/>
      <c r="C1188" s="2201"/>
      <c r="D1188" s="2232" t="s">
        <v>5126</v>
      </c>
      <c r="E1188" s="2243"/>
      <c r="F1188" s="2204"/>
      <c r="G1188" s="2244"/>
      <c r="H1188" s="2206"/>
      <c r="I1188" s="2206"/>
      <c r="J1188" s="2206"/>
      <c r="K1188" s="2206">
        <f t="shared" si="915"/>
        <v>0</v>
      </c>
      <c r="L1188" s="2206">
        <f t="shared" si="887"/>
        <v>0</v>
      </c>
      <c r="M1188" s="2206">
        <f t="shared" si="888"/>
        <v>0</v>
      </c>
      <c r="N1188" s="2206">
        <f t="shared" si="889"/>
        <v>0</v>
      </c>
      <c r="O1188" s="2206">
        <f t="shared" si="890"/>
        <v>0</v>
      </c>
      <c r="P1188" s="2244"/>
      <c r="Q1188" s="2206"/>
      <c r="R1188" s="2206"/>
      <c r="S1188" s="2206"/>
      <c r="T1188" s="2206">
        <f t="shared" si="879"/>
        <v>0</v>
      </c>
      <c r="U1188" s="2206">
        <f t="shared" si="891"/>
        <v>0</v>
      </c>
      <c r="V1188" s="2206">
        <f t="shared" si="892"/>
        <v>0</v>
      </c>
      <c r="W1188" s="2206">
        <f t="shared" si="893"/>
        <v>0</v>
      </c>
      <c r="X1188" s="2206">
        <f t="shared" si="894"/>
        <v>0</v>
      </c>
      <c r="Y1188" s="2244">
        <f t="shared" si="885"/>
        <v>0</v>
      </c>
      <c r="Z1188" s="2207">
        <f t="shared" si="886"/>
        <v>0</v>
      </c>
      <c r="AA1188" s="2244">
        <v>0</v>
      </c>
      <c r="AB1188" s="2206"/>
      <c r="AC1188" s="2206"/>
      <c r="AD1188" s="2206"/>
      <c r="AE1188" s="2206">
        <f t="shared" si="880"/>
        <v>0</v>
      </c>
      <c r="AF1188" s="2206">
        <f t="shared" si="895"/>
        <v>0</v>
      </c>
      <c r="AG1188" s="2206">
        <f t="shared" si="896"/>
        <v>0</v>
      </c>
      <c r="AH1188" s="2206">
        <f t="shared" si="897"/>
        <v>0</v>
      </c>
      <c r="AI1188" s="2207">
        <f t="shared" si="898"/>
        <v>0</v>
      </c>
      <c r="AJ1188" s="2246">
        <v>0</v>
      </c>
      <c r="AK1188" s="2075"/>
      <c r="AL1188" s="2075"/>
      <c r="AM1188" s="2075"/>
      <c r="AN1188" s="2206">
        <f t="shared" si="881"/>
        <v>0</v>
      </c>
      <c r="AO1188" s="2206">
        <f t="shared" si="899"/>
        <v>0</v>
      </c>
      <c r="AP1188" s="2206">
        <f t="shared" si="900"/>
        <v>0</v>
      </c>
      <c r="AQ1188" s="2206">
        <f t="shared" si="901"/>
        <v>0</v>
      </c>
      <c r="AR1188" s="2206">
        <f t="shared" si="902"/>
        <v>0</v>
      </c>
      <c r="AS1188" s="2244">
        <v>0</v>
      </c>
      <c r="AT1188" s="2075"/>
      <c r="AU1188" s="2075"/>
      <c r="AV1188" s="2075"/>
      <c r="AW1188" s="2206">
        <f t="shared" si="882"/>
        <v>0</v>
      </c>
      <c r="AX1188" s="2206">
        <f t="shared" si="903"/>
        <v>0</v>
      </c>
      <c r="AY1188" s="2206">
        <f t="shared" si="904"/>
        <v>0</v>
      </c>
      <c r="AZ1188" s="2206">
        <f t="shared" si="905"/>
        <v>0</v>
      </c>
      <c r="BA1188" s="2206">
        <f t="shared" si="906"/>
        <v>0</v>
      </c>
      <c r="BB1188" s="2244">
        <f t="shared" si="873"/>
        <v>0</v>
      </c>
      <c r="BC1188" s="2207">
        <f t="shared" si="874"/>
        <v>0</v>
      </c>
      <c r="BD1188" s="2244">
        <f t="shared" si="877"/>
        <v>0</v>
      </c>
      <c r="BE1188" s="2207">
        <f t="shared" si="878"/>
        <v>0</v>
      </c>
      <c r="BF1188" s="2246">
        <v>0</v>
      </c>
      <c r="BG1188" s="2075">
        <v>0</v>
      </c>
      <c r="BH1188" s="2075">
        <v>0</v>
      </c>
      <c r="BI1188" s="2075">
        <v>0</v>
      </c>
      <c r="BJ1188" s="2206">
        <f t="shared" si="883"/>
        <v>0</v>
      </c>
      <c r="BK1188" s="2206">
        <f t="shared" si="907"/>
        <v>0</v>
      </c>
      <c r="BL1188" s="2206">
        <f t="shared" si="908"/>
        <v>0</v>
      </c>
      <c r="BM1188" s="2206">
        <f t="shared" si="909"/>
        <v>0</v>
      </c>
      <c r="BN1188" s="2206">
        <f t="shared" si="910"/>
        <v>0</v>
      </c>
      <c r="BO1188" s="2244">
        <v>0</v>
      </c>
      <c r="BP1188" s="2075">
        <v>0</v>
      </c>
      <c r="BQ1188" s="2075">
        <v>0</v>
      </c>
      <c r="BR1188" s="2075">
        <v>0</v>
      </c>
      <c r="BS1188" s="2206">
        <f t="shared" si="884"/>
        <v>0</v>
      </c>
      <c r="BT1188" s="2206">
        <f t="shared" si="911"/>
        <v>0</v>
      </c>
      <c r="BU1188" s="2206">
        <f t="shared" si="912"/>
        <v>0</v>
      </c>
      <c r="BV1188" s="2206">
        <f t="shared" si="913"/>
        <v>0</v>
      </c>
      <c r="BW1188" s="2206">
        <f t="shared" si="914"/>
        <v>0</v>
      </c>
      <c r="BX1188" s="2244">
        <f t="shared" si="875"/>
        <v>0</v>
      </c>
      <c r="BY1188" s="2207">
        <f t="shared" si="876"/>
        <v>0</v>
      </c>
      <c r="BZ1188" s="2211">
        <f t="shared" si="871"/>
        <v>0</v>
      </c>
      <c r="CA1188" s="2212">
        <f t="shared" si="872"/>
        <v>0</v>
      </c>
      <c r="CB1188" s="2083"/>
      <c r="CC1188" s="2083"/>
      <c r="CD1188" s="2237"/>
      <c r="CF1188" s="2200"/>
    </row>
    <row r="1189" spans="1:84" s="1974" customFormat="1" ht="18" customHeight="1" outlineLevel="1">
      <c r="A1189" s="2235" t="s">
        <v>5127</v>
      </c>
      <c r="B1189" s="2235" t="b">
        <v>1</v>
      </c>
      <c r="C1189" s="2201"/>
      <c r="D1189" s="2236" t="s">
        <v>5128</v>
      </c>
      <c r="E1189" s="2243" t="s">
        <v>4754</v>
      </c>
      <c r="F1189" s="2204" t="s">
        <v>154</v>
      </c>
      <c r="G1189" s="2244">
        <v>1</v>
      </c>
      <c r="H1189" s="2206">
        <v>82560</v>
      </c>
      <c r="I1189" s="2206">
        <v>799480</v>
      </c>
      <c r="J1189" s="2206">
        <v>110</v>
      </c>
      <c r="K1189" s="2206">
        <f t="shared" si="915"/>
        <v>882150</v>
      </c>
      <c r="L1189" s="2206">
        <f t="shared" si="887"/>
        <v>882150</v>
      </c>
      <c r="M1189" s="2206">
        <f t="shared" si="888"/>
        <v>82560</v>
      </c>
      <c r="N1189" s="2206">
        <f t="shared" si="889"/>
        <v>799480</v>
      </c>
      <c r="O1189" s="2206">
        <f t="shared" si="890"/>
        <v>110</v>
      </c>
      <c r="P1189" s="2244">
        <v>1</v>
      </c>
      <c r="Q1189" s="2206">
        <v>82560</v>
      </c>
      <c r="R1189" s="2206">
        <v>799480</v>
      </c>
      <c r="S1189" s="2206">
        <v>110</v>
      </c>
      <c r="T1189" s="2206">
        <f t="shared" si="879"/>
        <v>882150</v>
      </c>
      <c r="U1189" s="2206">
        <f t="shared" si="891"/>
        <v>882150</v>
      </c>
      <c r="V1189" s="2206">
        <f t="shared" si="892"/>
        <v>82560</v>
      </c>
      <c r="W1189" s="2206">
        <f t="shared" si="893"/>
        <v>799480</v>
      </c>
      <c r="X1189" s="2206">
        <f t="shared" si="894"/>
        <v>110</v>
      </c>
      <c r="Y1189" s="2244">
        <f t="shared" si="885"/>
        <v>0</v>
      </c>
      <c r="Z1189" s="2207">
        <f t="shared" si="886"/>
        <v>0</v>
      </c>
      <c r="AA1189" s="2244">
        <v>1</v>
      </c>
      <c r="AB1189" s="2206">
        <v>2200000</v>
      </c>
      <c r="AC1189" s="2206"/>
      <c r="AD1189" s="2206">
        <v>300000</v>
      </c>
      <c r="AE1189" s="2206">
        <f t="shared" si="880"/>
        <v>2500000</v>
      </c>
      <c r="AF1189" s="2206">
        <f t="shared" si="895"/>
        <v>2500000</v>
      </c>
      <c r="AG1189" s="2206">
        <f t="shared" si="896"/>
        <v>2200000</v>
      </c>
      <c r="AH1189" s="2206">
        <f t="shared" si="897"/>
        <v>0</v>
      </c>
      <c r="AI1189" s="2207">
        <f t="shared" si="898"/>
        <v>300000</v>
      </c>
      <c r="AJ1189" s="2246">
        <v>1</v>
      </c>
      <c r="AK1189" s="2075">
        <v>2200000</v>
      </c>
      <c r="AL1189" s="2075"/>
      <c r="AM1189" s="2075">
        <v>300000</v>
      </c>
      <c r="AN1189" s="2206">
        <f t="shared" si="881"/>
        <v>2500000</v>
      </c>
      <c r="AO1189" s="2206">
        <f t="shared" si="899"/>
        <v>2500000</v>
      </c>
      <c r="AP1189" s="2206">
        <f t="shared" si="900"/>
        <v>2200000</v>
      </c>
      <c r="AQ1189" s="2206">
        <f t="shared" si="901"/>
        <v>0</v>
      </c>
      <c r="AR1189" s="2206">
        <f t="shared" si="902"/>
        <v>300000</v>
      </c>
      <c r="AS1189" s="2244">
        <v>1</v>
      </c>
      <c r="AT1189" s="2075">
        <v>2200000</v>
      </c>
      <c r="AU1189" s="2075"/>
      <c r="AV1189" s="2075">
        <v>300000</v>
      </c>
      <c r="AW1189" s="2206">
        <f t="shared" si="882"/>
        <v>2500000</v>
      </c>
      <c r="AX1189" s="2206">
        <f t="shared" si="903"/>
        <v>2500000</v>
      </c>
      <c r="AY1189" s="2206">
        <f t="shared" si="904"/>
        <v>2200000</v>
      </c>
      <c r="AZ1189" s="2206">
        <f t="shared" si="905"/>
        <v>0</v>
      </c>
      <c r="BA1189" s="2206">
        <f t="shared" si="906"/>
        <v>300000</v>
      </c>
      <c r="BB1189" s="2244">
        <f t="shared" si="873"/>
        <v>0</v>
      </c>
      <c r="BC1189" s="2207">
        <f t="shared" si="874"/>
        <v>0</v>
      </c>
      <c r="BD1189" s="2244">
        <f t="shared" si="877"/>
        <v>0</v>
      </c>
      <c r="BE1189" s="2207">
        <f t="shared" si="878"/>
        <v>0</v>
      </c>
      <c r="BF1189" s="2246">
        <v>1</v>
      </c>
      <c r="BG1189" s="2075">
        <v>2200000</v>
      </c>
      <c r="BH1189" s="2075">
        <v>0</v>
      </c>
      <c r="BI1189" s="2075">
        <v>300000</v>
      </c>
      <c r="BJ1189" s="2206">
        <f t="shared" si="883"/>
        <v>2500000</v>
      </c>
      <c r="BK1189" s="2206">
        <f t="shared" si="907"/>
        <v>2500000</v>
      </c>
      <c r="BL1189" s="2206">
        <f t="shared" si="908"/>
        <v>2200000</v>
      </c>
      <c r="BM1189" s="2206">
        <f t="shared" si="909"/>
        <v>0</v>
      </c>
      <c r="BN1189" s="2206">
        <f t="shared" si="910"/>
        <v>300000</v>
      </c>
      <c r="BO1189" s="2244">
        <v>1</v>
      </c>
      <c r="BP1189" s="2075">
        <v>2200000</v>
      </c>
      <c r="BQ1189" s="2075">
        <v>0</v>
      </c>
      <c r="BR1189" s="2075">
        <v>300000</v>
      </c>
      <c r="BS1189" s="2206">
        <f t="shared" si="884"/>
        <v>2500000</v>
      </c>
      <c r="BT1189" s="2206">
        <f t="shared" si="911"/>
        <v>2500000</v>
      </c>
      <c r="BU1189" s="2206">
        <f t="shared" si="912"/>
        <v>2200000</v>
      </c>
      <c r="BV1189" s="2206">
        <f t="shared" si="913"/>
        <v>0</v>
      </c>
      <c r="BW1189" s="2206">
        <f t="shared" si="914"/>
        <v>300000</v>
      </c>
      <c r="BX1189" s="2244">
        <f t="shared" si="875"/>
        <v>0</v>
      </c>
      <c r="BY1189" s="2207">
        <f t="shared" si="876"/>
        <v>0</v>
      </c>
      <c r="BZ1189" s="2211">
        <f t="shared" si="871"/>
        <v>0</v>
      </c>
      <c r="CA1189" s="2212">
        <f t="shared" si="872"/>
        <v>0</v>
      </c>
      <c r="CB1189" s="2083"/>
      <c r="CC1189" s="2083"/>
      <c r="CD1189" s="2237"/>
      <c r="CF1189" s="2200"/>
    </row>
    <row r="1190" spans="1:84" s="1974" customFormat="1" ht="18" customHeight="1" outlineLevel="1">
      <c r="A1190" s="2235" t="s">
        <v>5129</v>
      </c>
      <c r="B1190" s="2235" t="b">
        <v>1</v>
      </c>
      <c r="C1190" s="2201"/>
      <c r="D1190" s="2236" t="s">
        <v>5130</v>
      </c>
      <c r="E1190" s="2243" t="s">
        <v>5131</v>
      </c>
      <c r="F1190" s="2204" t="s">
        <v>154</v>
      </c>
      <c r="G1190" s="2244">
        <v>1</v>
      </c>
      <c r="H1190" s="2206">
        <v>83470</v>
      </c>
      <c r="I1190" s="2206">
        <v>808270</v>
      </c>
      <c r="J1190" s="2206">
        <v>110</v>
      </c>
      <c r="K1190" s="2206">
        <f t="shared" si="915"/>
        <v>891850</v>
      </c>
      <c r="L1190" s="2206">
        <f t="shared" si="887"/>
        <v>891850</v>
      </c>
      <c r="M1190" s="2206">
        <f t="shared" si="888"/>
        <v>83470</v>
      </c>
      <c r="N1190" s="2206">
        <f t="shared" si="889"/>
        <v>808270</v>
      </c>
      <c r="O1190" s="2206">
        <f t="shared" si="890"/>
        <v>110</v>
      </c>
      <c r="P1190" s="2244">
        <v>1</v>
      </c>
      <c r="Q1190" s="2206">
        <v>83470</v>
      </c>
      <c r="R1190" s="2206">
        <v>808270</v>
      </c>
      <c r="S1190" s="2206">
        <v>110</v>
      </c>
      <c r="T1190" s="2206">
        <f t="shared" si="879"/>
        <v>891850</v>
      </c>
      <c r="U1190" s="2206">
        <f t="shared" si="891"/>
        <v>891850</v>
      </c>
      <c r="V1190" s="2206">
        <f t="shared" si="892"/>
        <v>83470</v>
      </c>
      <c r="W1190" s="2206">
        <f t="shared" si="893"/>
        <v>808270</v>
      </c>
      <c r="X1190" s="2206">
        <f t="shared" si="894"/>
        <v>110</v>
      </c>
      <c r="Y1190" s="2244">
        <f t="shared" si="885"/>
        <v>0</v>
      </c>
      <c r="Z1190" s="2207">
        <f t="shared" si="886"/>
        <v>0</v>
      </c>
      <c r="AA1190" s="2244">
        <v>1</v>
      </c>
      <c r="AB1190" s="2206">
        <v>2300000</v>
      </c>
      <c r="AC1190" s="2206"/>
      <c r="AD1190" s="2206">
        <v>300000</v>
      </c>
      <c r="AE1190" s="2206">
        <f t="shared" si="880"/>
        <v>2600000</v>
      </c>
      <c r="AF1190" s="2206">
        <f t="shared" si="895"/>
        <v>2600000</v>
      </c>
      <c r="AG1190" s="2206">
        <f t="shared" si="896"/>
        <v>2300000</v>
      </c>
      <c r="AH1190" s="2206">
        <f t="shared" si="897"/>
        <v>0</v>
      </c>
      <c r="AI1190" s="2207">
        <f t="shared" si="898"/>
        <v>300000</v>
      </c>
      <c r="AJ1190" s="2246">
        <v>1</v>
      </c>
      <c r="AK1190" s="2075">
        <v>2300000</v>
      </c>
      <c r="AL1190" s="2075"/>
      <c r="AM1190" s="2075">
        <v>300000</v>
      </c>
      <c r="AN1190" s="2206">
        <f t="shared" si="881"/>
        <v>2600000</v>
      </c>
      <c r="AO1190" s="2206">
        <f t="shared" si="899"/>
        <v>2600000</v>
      </c>
      <c r="AP1190" s="2206">
        <f t="shared" si="900"/>
        <v>2300000</v>
      </c>
      <c r="AQ1190" s="2206">
        <f t="shared" si="901"/>
        <v>0</v>
      </c>
      <c r="AR1190" s="2206">
        <f t="shared" si="902"/>
        <v>300000</v>
      </c>
      <c r="AS1190" s="2244">
        <v>1</v>
      </c>
      <c r="AT1190" s="2075">
        <v>2300000</v>
      </c>
      <c r="AU1190" s="2075"/>
      <c r="AV1190" s="2075">
        <v>300000</v>
      </c>
      <c r="AW1190" s="2206">
        <f t="shared" si="882"/>
        <v>2600000</v>
      </c>
      <c r="AX1190" s="2206">
        <f t="shared" si="903"/>
        <v>2600000</v>
      </c>
      <c r="AY1190" s="2206">
        <f t="shared" si="904"/>
        <v>2300000</v>
      </c>
      <c r="AZ1190" s="2206">
        <f t="shared" si="905"/>
        <v>0</v>
      </c>
      <c r="BA1190" s="2206">
        <f t="shared" si="906"/>
        <v>300000</v>
      </c>
      <c r="BB1190" s="2244">
        <f t="shared" si="873"/>
        <v>0</v>
      </c>
      <c r="BC1190" s="2207">
        <f t="shared" si="874"/>
        <v>0</v>
      </c>
      <c r="BD1190" s="2244">
        <f t="shared" si="877"/>
        <v>0</v>
      </c>
      <c r="BE1190" s="2207">
        <f t="shared" si="878"/>
        <v>0</v>
      </c>
      <c r="BF1190" s="2246">
        <v>1</v>
      </c>
      <c r="BG1190" s="2075">
        <v>2300000</v>
      </c>
      <c r="BH1190" s="2075">
        <v>0</v>
      </c>
      <c r="BI1190" s="2075">
        <v>300000</v>
      </c>
      <c r="BJ1190" s="2206">
        <f t="shared" si="883"/>
        <v>2600000</v>
      </c>
      <c r="BK1190" s="2206">
        <f t="shared" si="907"/>
        <v>2600000</v>
      </c>
      <c r="BL1190" s="2206">
        <f t="shared" si="908"/>
        <v>2300000</v>
      </c>
      <c r="BM1190" s="2206">
        <f t="shared" si="909"/>
        <v>0</v>
      </c>
      <c r="BN1190" s="2206">
        <f t="shared" si="910"/>
        <v>300000</v>
      </c>
      <c r="BO1190" s="2244">
        <v>1</v>
      </c>
      <c r="BP1190" s="2075">
        <v>2300000</v>
      </c>
      <c r="BQ1190" s="2075">
        <v>0</v>
      </c>
      <c r="BR1190" s="2075">
        <v>300000</v>
      </c>
      <c r="BS1190" s="2206">
        <f t="shared" si="884"/>
        <v>2600000</v>
      </c>
      <c r="BT1190" s="2206">
        <f t="shared" si="911"/>
        <v>2600000</v>
      </c>
      <c r="BU1190" s="2206">
        <f t="shared" si="912"/>
        <v>2300000</v>
      </c>
      <c r="BV1190" s="2206">
        <f t="shared" si="913"/>
        <v>0</v>
      </c>
      <c r="BW1190" s="2206">
        <f t="shared" si="914"/>
        <v>300000</v>
      </c>
      <c r="BX1190" s="2244">
        <f t="shared" si="875"/>
        <v>0</v>
      </c>
      <c r="BY1190" s="2207">
        <f t="shared" si="876"/>
        <v>0</v>
      </c>
      <c r="BZ1190" s="2211">
        <f t="shared" si="871"/>
        <v>0</v>
      </c>
      <c r="CA1190" s="2212">
        <f t="shared" si="872"/>
        <v>0</v>
      </c>
      <c r="CB1190" s="2083"/>
      <c r="CC1190" s="2083"/>
      <c r="CD1190" s="2237"/>
      <c r="CF1190" s="2200"/>
    </row>
    <row r="1191" spans="1:84" s="1974" customFormat="1" ht="18" customHeight="1" outlineLevel="1">
      <c r="A1191" s="2235" t="s">
        <v>5132</v>
      </c>
      <c r="B1191" s="2235" t="b">
        <v>1</v>
      </c>
      <c r="C1191" s="2201"/>
      <c r="D1191" s="2236" t="s">
        <v>4110</v>
      </c>
      <c r="E1191" s="2243" t="s">
        <v>5133</v>
      </c>
      <c r="F1191" s="2204" t="s">
        <v>154</v>
      </c>
      <c r="G1191" s="2244">
        <v>5</v>
      </c>
      <c r="H1191" s="2206">
        <v>69560</v>
      </c>
      <c r="I1191" s="2206">
        <v>673560</v>
      </c>
      <c r="J1191" s="2206">
        <v>90</v>
      </c>
      <c r="K1191" s="2206">
        <f t="shared" si="915"/>
        <v>743210</v>
      </c>
      <c r="L1191" s="2206">
        <f t="shared" si="887"/>
        <v>3716050</v>
      </c>
      <c r="M1191" s="2206">
        <f t="shared" si="888"/>
        <v>347800</v>
      </c>
      <c r="N1191" s="2206">
        <f t="shared" si="889"/>
        <v>3367800</v>
      </c>
      <c r="O1191" s="2206">
        <f t="shared" si="890"/>
        <v>450</v>
      </c>
      <c r="P1191" s="2244">
        <v>5</v>
      </c>
      <c r="Q1191" s="2206">
        <v>69560</v>
      </c>
      <c r="R1191" s="2206">
        <v>673560</v>
      </c>
      <c r="S1191" s="2206">
        <v>90</v>
      </c>
      <c r="T1191" s="2206">
        <f t="shared" si="879"/>
        <v>743210</v>
      </c>
      <c r="U1191" s="2206">
        <f t="shared" si="891"/>
        <v>3716050</v>
      </c>
      <c r="V1191" s="2206">
        <f t="shared" si="892"/>
        <v>347800</v>
      </c>
      <c r="W1191" s="2206">
        <f t="shared" si="893"/>
        <v>3367800</v>
      </c>
      <c r="X1191" s="2206">
        <f t="shared" si="894"/>
        <v>450</v>
      </c>
      <c r="Y1191" s="2244">
        <f t="shared" si="885"/>
        <v>0</v>
      </c>
      <c r="Z1191" s="2207">
        <f t="shared" si="886"/>
        <v>0</v>
      </c>
      <c r="AA1191" s="2244">
        <v>5</v>
      </c>
      <c r="AB1191" s="2206">
        <v>350000</v>
      </c>
      <c r="AC1191" s="2206"/>
      <c r="AD1191" s="2206">
        <v>100000</v>
      </c>
      <c r="AE1191" s="2206">
        <f t="shared" si="880"/>
        <v>450000</v>
      </c>
      <c r="AF1191" s="2206">
        <f t="shared" si="895"/>
        <v>2250000</v>
      </c>
      <c r="AG1191" s="2206">
        <f t="shared" si="896"/>
        <v>1750000</v>
      </c>
      <c r="AH1191" s="2206">
        <f t="shared" si="897"/>
        <v>0</v>
      </c>
      <c r="AI1191" s="2207">
        <f t="shared" si="898"/>
        <v>500000</v>
      </c>
      <c r="AJ1191" s="2246">
        <v>5</v>
      </c>
      <c r="AK1191" s="2075">
        <v>350000</v>
      </c>
      <c r="AL1191" s="2075"/>
      <c r="AM1191" s="2075">
        <v>100000</v>
      </c>
      <c r="AN1191" s="2206">
        <f t="shared" si="881"/>
        <v>450000</v>
      </c>
      <c r="AO1191" s="2206">
        <f t="shared" si="899"/>
        <v>2250000</v>
      </c>
      <c r="AP1191" s="2206">
        <f t="shared" si="900"/>
        <v>1750000</v>
      </c>
      <c r="AQ1191" s="2206">
        <f t="shared" si="901"/>
        <v>0</v>
      </c>
      <c r="AR1191" s="2206">
        <f t="shared" si="902"/>
        <v>500000</v>
      </c>
      <c r="AS1191" s="2244">
        <v>5</v>
      </c>
      <c r="AT1191" s="2075">
        <v>350000</v>
      </c>
      <c r="AU1191" s="2075"/>
      <c r="AV1191" s="2075">
        <v>100000</v>
      </c>
      <c r="AW1191" s="2206">
        <f t="shared" si="882"/>
        <v>450000</v>
      </c>
      <c r="AX1191" s="2206">
        <f t="shared" si="903"/>
        <v>2250000</v>
      </c>
      <c r="AY1191" s="2206">
        <f t="shared" si="904"/>
        <v>1750000</v>
      </c>
      <c r="AZ1191" s="2206">
        <f t="shared" si="905"/>
        <v>0</v>
      </c>
      <c r="BA1191" s="2206">
        <f t="shared" si="906"/>
        <v>500000</v>
      </c>
      <c r="BB1191" s="2244">
        <f t="shared" si="873"/>
        <v>0</v>
      </c>
      <c r="BC1191" s="2207">
        <f t="shared" si="874"/>
        <v>0</v>
      </c>
      <c r="BD1191" s="2244">
        <f t="shared" si="877"/>
        <v>0</v>
      </c>
      <c r="BE1191" s="2207">
        <f t="shared" si="878"/>
        <v>0</v>
      </c>
      <c r="BF1191" s="2246">
        <v>5</v>
      </c>
      <c r="BG1191" s="2075">
        <v>350000</v>
      </c>
      <c r="BH1191" s="2075">
        <v>0</v>
      </c>
      <c r="BI1191" s="2075">
        <v>100000</v>
      </c>
      <c r="BJ1191" s="2206">
        <f t="shared" si="883"/>
        <v>450000</v>
      </c>
      <c r="BK1191" s="2206">
        <f t="shared" si="907"/>
        <v>2250000</v>
      </c>
      <c r="BL1191" s="2206">
        <f t="shared" si="908"/>
        <v>1750000</v>
      </c>
      <c r="BM1191" s="2206">
        <f t="shared" si="909"/>
        <v>0</v>
      </c>
      <c r="BN1191" s="2206">
        <f t="shared" si="910"/>
        <v>500000</v>
      </c>
      <c r="BO1191" s="2244">
        <v>5</v>
      </c>
      <c r="BP1191" s="2075">
        <v>350000</v>
      </c>
      <c r="BQ1191" s="2075">
        <v>0</v>
      </c>
      <c r="BR1191" s="2075">
        <v>100000</v>
      </c>
      <c r="BS1191" s="2206">
        <f t="shared" si="884"/>
        <v>450000</v>
      </c>
      <c r="BT1191" s="2206">
        <f t="shared" si="911"/>
        <v>2250000</v>
      </c>
      <c r="BU1191" s="2206">
        <f t="shared" si="912"/>
        <v>1750000</v>
      </c>
      <c r="BV1191" s="2206">
        <f t="shared" si="913"/>
        <v>0</v>
      </c>
      <c r="BW1191" s="2206">
        <f t="shared" si="914"/>
        <v>500000</v>
      </c>
      <c r="BX1191" s="2244">
        <f t="shared" si="875"/>
        <v>0</v>
      </c>
      <c r="BY1191" s="2207">
        <f t="shared" si="876"/>
        <v>0</v>
      </c>
      <c r="BZ1191" s="2211">
        <f t="shared" si="871"/>
        <v>0</v>
      </c>
      <c r="CA1191" s="2212">
        <f t="shared" si="872"/>
        <v>0</v>
      </c>
      <c r="CB1191" s="2083"/>
      <c r="CC1191" s="2083"/>
      <c r="CD1191" s="2237"/>
      <c r="CF1191" s="2200"/>
    </row>
    <row r="1192" spans="1:84" s="1974" customFormat="1" ht="18" customHeight="1" outlineLevel="1">
      <c r="A1192" s="2235" t="s">
        <v>5134</v>
      </c>
      <c r="B1192" s="2235" t="b">
        <v>1</v>
      </c>
      <c r="C1192" s="2201"/>
      <c r="D1192" s="2236" t="s">
        <v>4112</v>
      </c>
      <c r="E1192" s="2243" t="s">
        <v>5135</v>
      </c>
      <c r="F1192" s="2204" t="s">
        <v>154</v>
      </c>
      <c r="G1192" s="2244">
        <v>2</v>
      </c>
      <c r="H1192" s="2206">
        <v>52170</v>
      </c>
      <c r="I1192" s="2206">
        <v>505160</v>
      </c>
      <c r="J1192" s="2206">
        <v>70</v>
      </c>
      <c r="K1192" s="2206">
        <f t="shared" si="915"/>
        <v>557400</v>
      </c>
      <c r="L1192" s="2206">
        <f t="shared" si="887"/>
        <v>1114800</v>
      </c>
      <c r="M1192" s="2206">
        <f t="shared" si="888"/>
        <v>104340</v>
      </c>
      <c r="N1192" s="2206">
        <f t="shared" si="889"/>
        <v>1010320</v>
      </c>
      <c r="O1192" s="2206">
        <f t="shared" si="890"/>
        <v>140</v>
      </c>
      <c r="P1192" s="2244">
        <v>2</v>
      </c>
      <c r="Q1192" s="2206">
        <v>52170</v>
      </c>
      <c r="R1192" s="2206">
        <v>505160</v>
      </c>
      <c r="S1192" s="2206">
        <v>70</v>
      </c>
      <c r="T1192" s="2206">
        <f t="shared" si="879"/>
        <v>557400</v>
      </c>
      <c r="U1192" s="2206">
        <f t="shared" si="891"/>
        <v>1114800</v>
      </c>
      <c r="V1192" s="2206">
        <f t="shared" si="892"/>
        <v>104340</v>
      </c>
      <c r="W1192" s="2206">
        <f t="shared" si="893"/>
        <v>1010320</v>
      </c>
      <c r="X1192" s="2206">
        <f t="shared" si="894"/>
        <v>140</v>
      </c>
      <c r="Y1192" s="2244">
        <f t="shared" si="885"/>
        <v>0</v>
      </c>
      <c r="Z1192" s="2207">
        <f t="shared" si="886"/>
        <v>0</v>
      </c>
      <c r="AA1192" s="2244">
        <v>2</v>
      </c>
      <c r="AB1192" s="2206">
        <v>350000</v>
      </c>
      <c r="AC1192" s="2206"/>
      <c r="AD1192" s="2206">
        <v>100000</v>
      </c>
      <c r="AE1192" s="2206">
        <f t="shared" si="880"/>
        <v>450000</v>
      </c>
      <c r="AF1192" s="2206">
        <f t="shared" si="895"/>
        <v>900000</v>
      </c>
      <c r="AG1192" s="2206">
        <f t="shared" si="896"/>
        <v>700000</v>
      </c>
      <c r="AH1192" s="2206">
        <f t="shared" si="897"/>
        <v>0</v>
      </c>
      <c r="AI1192" s="2207">
        <f t="shared" si="898"/>
        <v>200000</v>
      </c>
      <c r="AJ1192" s="2246">
        <v>2</v>
      </c>
      <c r="AK1192" s="2075">
        <v>350000</v>
      </c>
      <c r="AL1192" s="2075"/>
      <c r="AM1192" s="2075">
        <v>100000</v>
      </c>
      <c r="AN1192" s="2206">
        <f t="shared" si="881"/>
        <v>450000</v>
      </c>
      <c r="AO1192" s="2206">
        <f t="shared" si="899"/>
        <v>900000</v>
      </c>
      <c r="AP1192" s="2206">
        <f t="shared" si="900"/>
        <v>700000</v>
      </c>
      <c r="AQ1192" s="2206">
        <f t="shared" si="901"/>
        <v>0</v>
      </c>
      <c r="AR1192" s="2206">
        <f t="shared" si="902"/>
        <v>200000</v>
      </c>
      <c r="AS1192" s="2244">
        <v>2</v>
      </c>
      <c r="AT1192" s="2075">
        <v>350000</v>
      </c>
      <c r="AU1192" s="2075"/>
      <c r="AV1192" s="2075">
        <v>100000</v>
      </c>
      <c r="AW1192" s="2206">
        <f t="shared" si="882"/>
        <v>450000</v>
      </c>
      <c r="AX1192" s="2206">
        <f t="shared" si="903"/>
        <v>900000</v>
      </c>
      <c r="AY1192" s="2206">
        <f t="shared" si="904"/>
        <v>700000</v>
      </c>
      <c r="AZ1192" s="2206">
        <f t="shared" si="905"/>
        <v>0</v>
      </c>
      <c r="BA1192" s="2206">
        <f t="shared" si="906"/>
        <v>200000</v>
      </c>
      <c r="BB1192" s="2244">
        <f t="shared" si="873"/>
        <v>0</v>
      </c>
      <c r="BC1192" s="2207">
        <f t="shared" si="874"/>
        <v>0</v>
      </c>
      <c r="BD1192" s="2244">
        <f t="shared" si="877"/>
        <v>0</v>
      </c>
      <c r="BE1192" s="2207">
        <f t="shared" si="878"/>
        <v>0</v>
      </c>
      <c r="BF1192" s="2246">
        <v>2</v>
      </c>
      <c r="BG1192" s="2075">
        <v>350000</v>
      </c>
      <c r="BH1192" s="2075">
        <v>0</v>
      </c>
      <c r="BI1192" s="2075">
        <v>100000</v>
      </c>
      <c r="BJ1192" s="2206">
        <f t="shared" si="883"/>
        <v>450000</v>
      </c>
      <c r="BK1192" s="2206">
        <f t="shared" si="907"/>
        <v>900000</v>
      </c>
      <c r="BL1192" s="2206">
        <f t="shared" si="908"/>
        <v>700000</v>
      </c>
      <c r="BM1192" s="2206">
        <f t="shared" si="909"/>
        <v>0</v>
      </c>
      <c r="BN1192" s="2206">
        <f t="shared" si="910"/>
        <v>200000</v>
      </c>
      <c r="BO1192" s="2244">
        <v>2</v>
      </c>
      <c r="BP1192" s="2075">
        <v>350000</v>
      </c>
      <c r="BQ1192" s="2075">
        <v>0</v>
      </c>
      <c r="BR1192" s="2075">
        <v>100000</v>
      </c>
      <c r="BS1192" s="2206">
        <f t="shared" si="884"/>
        <v>450000</v>
      </c>
      <c r="BT1192" s="2206">
        <f t="shared" si="911"/>
        <v>900000</v>
      </c>
      <c r="BU1192" s="2206">
        <f t="shared" si="912"/>
        <v>700000</v>
      </c>
      <c r="BV1192" s="2206">
        <f t="shared" si="913"/>
        <v>0</v>
      </c>
      <c r="BW1192" s="2206">
        <f t="shared" si="914"/>
        <v>200000</v>
      </c>
      <c r="BX1192" s="2244">
        <f t="shared" si="875"/>
        <v>0</v>
      </c>
      <c r="BY1192" s="2207">
        <f t="shared" si="876"/>
        <v>0</v>
      </c>
      <c r="BZ1192" s="2211">
        <f t="shared" si="871"/>
        <v>0</v>
      </c>
      <c r="CA1192" s="2212">
        <f t="shared" si="872"/>
        <v>0</v>
      </c>
      <c r="CB1192" s="2083"/>
      <c r="CC1192" s="2083"/>
      <c r="CD1192" s="2237"/>
      <c r="CF1192" s="2200"/>
    </row>
    <row r="1193" spans="1:84" s="1974" customFormat="1" ht="18" customHeight="1" outlineLevel="1">
      <c r="A1193" s="2235" t="s">
        <v>5136</v>
      </c>
      <c r="B1193" s="2235" t="b">
        <v>1</v>
      </c>
      <c r="C1193" s="2201"/>
      <c r="D1193" s="2236" t="s">
        <v>5137</v>
      </c>
      <c r="E1193" s="2243" t="s">
        <v>5133</v>
      </c>
      <c r="F1193" s="2204" t="s">
        <v>154</v>
      </c>
      <c r="G1193" s="2244">
        <v>1</v>
      </c>
      <c r="H1193" s="2206">
        <v>69560</v>
      </c>
      <c r="I1193" s="2206">
        <v>673560</v>
      </c>
      <c r="J1193" s="2206">
        <v>90</v>
      </c>
      <c r="K1193" s="2206">
        <f t="shared" si="915"/>
        <v>743210</v>
      </c>
      <c r="L1193" s="2206">
        <f t="shared" si="887"/>
        <v>743210</v>
      </c>
      <c r="M1193" s="2206">
        <f t="shared" si="888"/>
        <v>69560</v>
      </c>
      <c r="N1193" s="2206">
        <f t="shared" si="889"/>
        <v>673560</v>
      </c>
      <c r="O1193" s="2206">
        <f t="shared" si="890"/>
        <v>90</v>
      </c>
      <c r="P1193" s="2244">
        <v>1</v>
      </c>
      <c r="Q1193" s="2206">
        <v>69560</v>
      </c>
      <c r="R1193" s="2206">
        <v>673560</v>
      </c>
      <c r="S1193" s="2206">
        <v>90</v>
      </c>
      <c r="T1193" s="2206">
        <f t="shared" si="879"/>
        <v>743210</v>
      </c>
      <c r="U1193" s="2206">
        <f t="shared" si="891"/>
        <v>743210</v>
      </c>
      <c r="V1193" s="2206">
        <f t="shared" si="892"/>
        <v>69560</v>
      </c>
      <c r="W1193" s="2206">
        <f t="shared" si="893"/>
        <v>673560</v>
      </c>
      <c r="X1193" s="2206">
        <f t="shared" si="894"/>
        <v>90</v>
      </c>
      <c r="Y1193" s="2244">
        <f t="shared" si="885"/>
        <v>0</v>
      </c>
      <c r="Z1193" s="2207">
        <f t="shared" si="886"/>
        <v>0</v>
      </c>
      <c r="AA1193" s="2244">
        <v>1</v>
      </c>
      <c r="AB1193" s="2206">
        <v>220000</v>
      </c>
      <c r="AC1193" s="2206"/>
      <c r="AD1193" s="2206">
        <v>80000</v>
      </c>
      <c r="AE1193" s="2206">
        <f t="shared" si="880"/>
        <v>300000</v>
      </c>
      <c r="AF1193" s="2206">
        <f t="shared" si="895"/>
        <v>300000</v>
      </c>
      <c r="AG1193" s="2206">
        <f t="shared" si="896"/>
        <v>220000</v>
      </c>
      <c r="AH1193" s="2206">
        <f t="shared" si="897"/>
        <v>0</v>
      </c>
      <c r="AI1193" s="2207">
        <f t="shared" si="898"/>
        <v>80000</v>
      </c>
      <c r="AJ1193" s="2246">
        <v>1</v>
      </c>
      <c r="AK1193" s="2075">
        <v>220000</v>
      </c>
      <c r="AL1193" s="2075"/>
      <c r="AM1193" s="2075">
        <v>80000</v>
      </c>
      <c r="AN1193" s="2206">
        <f t="shared" si="881"/>
        <v>300000</v>
      </c>
      <c r="AO1193" s="2206">
        <f t="shared" si="899"/>
        <v>300000</v>
      </c>
      <c r="AP1193" s="2206">
        <f t="shared" si="900"/>
        <v>220000</v>
      </c>
      <c r="AQ1193" s="2206">
        <f t="shared" si="901"/>
        <v>0</v>
      </c>
      <c r="AR1193" s="2206">
        <f t="shared" si="902"/>
        <v>80000</v>
      </c>
      <c r="AS1193" s="2244">
        <v>1</v>
      </c>
      <c r="AT1193" s="2075">
        <v>220000</v>
      </c>
      <c r="AU1193" s="2075"/>
      <c r="AV1193" s="2075">
        <v>80000</v>
      </c>
      <c r="AW1193" s="2206">
        <f t="shared" si="882"/>
        <v>300000</v>
      </c>
      <c r="AX1193" s="2206">
        <f t="shared" si="903"/>
        <v>300000</v>
      </c>
      <c r="AY1193" s="2206">
        <f t="shared" si="904"/>
        <v>220000</v>
      </c>
      <c r="AZ1193" s="2206">
        <f t="shared" si="905"/>
        <v>0</v>
      </c>
      <c r="BA1193" s="2206">
        <f t="shared" si="906"/>
        <v>80000</v>
      </c>
      <c r="BB1193" s="2244">
        <f t="shared" si="873"/>
        <v>0</v>
      </c>
      <c r="BC1193" s="2207">
        <f t="shared" si="874"/>
        <v>0</v>
      </c>
      <c r="BD1193" s="2244">
        <f t="shared" si="877"/>
        <v>0</v>
      </c>
      <c r="BE1193" s="2207">
        <f t="shared" si="878"/>
        <v>0</v>
      </c>
      <c r="BF1193" s="2246">
        <v>1</v>
      </c>
      <c r="BG1193" s="2075">
        <v>220000</v>
      </c>
      <c r="BH1193" s="2075">
        <v>0</v>
      </c>
      <c r="BI1193" s="2075">
        <v>80000</v>
      </c>
      <c r="BJ1193" s="2206">
        <f t="shared" si="883"/>
        <v>300000</v>
      </c>
      <c r="BK1193" s="2206">
        <f t="shared" si="907"/>
        <v>300000</v>
      </c>
      <c r="BL1193" s="2206">
        <f t="shared" si="908"/>
        <v>220000</v>
      </c>
      <c r="BM1193" s="2206">
        <f t="shared" si="909"/>
        <v>0</v>
      </c>
      <c r="BN1193" s="2206">
        <f t="shared" si="910"/>
        <v>80000</v>
      </c>
      <c r="BO1193" s="2244">
        <v>1</v>
      </c>
      <c r="BP1193" s="2075">
        <v>220000</v>
      </c>
      <c r="BQ1193" s="2075">
        <v>0</v>
      </c>
      <c r="BR1193" s="2075">
        <v>80000</v>
      </c>
      <c r="BS1193" s="2206">
        <f t="shared" si="884"/>
        <v>300000</v>
      </c>
      <c r="BT1193" s="2206">
        <f t="shared" si="911"/>
        <v>300000</v>
      </c>
      <c r="BU1193" s="2206">
        <f t="shared" si="912"/>
        <v>220000</v>
      </c>
      <c r="BV1193" s="2206">
        <f t="shared" si="913"/>
        <v>0</v>
      </c>
      <c r="BW1193" s="2206">
        <f t="shared" si="914"/>
        <v>80000</v>
      </c>
      <c r="BX1193" s="2244">
        <f t="shared" si="875"/>
        <v>0</v>
      </c>
      <c r="BY1193" s="2207">
        <f t="shared" si="876"/>
        <v>0</v>
      </c>
      <c r="BZ1193" s="2211">
        <f t="shared" ref="BZ1193:BZ1256" si="916">+BO1193-AA1193</f>
        <v>0</v>
      </c>
      <c r="CA1193" s="2212">
        <f t="shared" ref="CA1193:CA1256" si="917">+BT1193-AF1193</f>
        <v>0</v>
      </c>
      <c r="CB1193" s="2083"/>
      <c r="CC1193" s="2083"/>
      <c r="CD1193" s="2237"/>
      <c r="CF1193" s="2200"/>
    </row>
    <row r="1194" spans="1:84" s="1974" customFormat="1" ht="18" customHeight="1" outlineLevel="1">
      <c r="A1194" s="2235" t="s">
        <v>5138</v>
      </c>
      <c r="B1194" s="2235" t="b">
        <v>1</v>
      </c>
      <c r="C1194" s="2201"/>
      <c r="D1194" s="2236" t="s">
        <v>3251</v>
      </c>
      <c r="E1194" s="2243" t="s">
        <v>5139</v>
      </c>
      <c r="F1194" s="2204" t="s">
        <v>154</v>
      </c>
      <c r="G1194" s="2244">
        <v>1</v>
      </c>
      <c r="H1194" s="2206">
        <v>250420</v>
      </c>
      <c r="I1194" s="2206">
        <v>2424820</v>
      </c>
      <c r="J1194" s="2206">
        <v>340</v>
      </c>
      <c r="K1194" s="2206">
        <f t="shared" si="915"/>
        <v>2675580</v>
      </c>
      <c r="L1194" s="2206">
        <f t="shared" si="887"/>
        <v>2675580</v>
      </c>
      <c r="M1194" s="2206">
        <f t="shared" si="888"/>
        <v>250420</v>
      </c>
      <c r="N1194" s="2206">
        <f t="shared" si="889"/>
        <v>2424820</v>
      </c>
      <c r="O1194" s="2206">
        <f t="shared" si="890"/>
        <v>340</v>
      </c>
      <c r="P1194" s="2244">
        <v>1</v>
      </c>
      <c r="Q1194" s="2206">
        <v>250420</v>
      </c>
      <c r="R1194" s="2206">
        <v>2424820</v>
      </c>
      <c r="S1194" s="2206">
        <v>340</v>
      </c>
      <c r="T1194" s="2206">
        <f t="shared" si="879"/>
        <v>2675580</v>
      </c>
      <c r="U1194" s="2206">
        <f t="shared" si="891"/>
        <v>2675580</v>
      </c>
      <c r="V1194" s="2206">
        <f t="shared" si="892"/>
        <v>250420</v>
      </c>
      <c r="W1194" s="2206">
        <f t="shared" si="893"/>
        <v>2424820</v>
      </c>
      <c r="X1194" s="2206">
        <f t="shared" si="894"/>
        <v>340</v>
      </c>
      <c r="Y1194" s="2244">
        <f t="shared" si="885"/>
        <v>0</v>
      </c>
      <c r="Z1194" s="2207">
        <f t="shared" si="886"/>
        <v>0</v>
      </c>
      <c r="AA1194" s="2244">
        <v>1</v>
      </c>
      <c r="AB1194" s="2206">
        <v>1900000</v>
      </c>
      <c r="AC1194" s="2206"/>
      <c r="AD1194" s="2206">
        <v>250000</v>
      </c>
      <c r="AE1194" s="2206">
        <f t="shared" si="880"/>
        <v>2150000</v>
      </c>
      <c r="AF1194" s="2206">
        <f t="shared" si="895"/>
        <v>2150000</v>
      </c>
      <c r="AG1194" s="2206">
        <f t="shared" si="896"/>
        <v>1900000</v>
      </c>
      <c r="AH1194" s="2206">
        <f t="shared" si="897"/>
        <v>0</v>
      </c>
      <c r="AI1194" s="2207">
        <f t="shared" si="898"/>
        <v>250000</v>
      </c>
      <c r="AJ1194" s="2246">
        <v>1</v>
      </c>
      <c r="AK1194" s="2075">
        <v>1900000</v>
      </c>
      <c r="AL1194" s="2075"/>
      <c r="AM1194" s="2075">
        <v>250000</v>
      </c>
      <c r="AN1194" s="2206">
        <f t="shared" si="881"/>
        <v>2150000</v>
      </c>
      <c r="AO1194" s="2206">
        <f t="shared" si="899"/>
        <v>2150000</v>
      </c>
      <c r="AP1194" s="2206">
        <f t="shared" si="900"/>
        <v>1900000</v>
      </c>
      <c r="AQ1194" s="2206">
        <f t="shared" si="901"/>
        <v>0</v>
      </c>
      <c r="AR1194" s="2206">
        <f t="shared" si="902"/>
        <v>250000</v>
      </c>
      <c r="AS1194" s="2244">
        <v>1</v>
      </c>
      <c r="AT1194" s="2075">
        <v>1900000</v>
      </c>
      <c r="AU1194" s="2075"/>
      <c r="AV1194" s="2075">
        <v>250000</v>
      </c>
      <c r="AW1194" s="2206">
        <f t="shared" si="882"/>
        <v>2150000</v>
      </c>
      <c r="AX1194" s="2206">
        <f t="shared" si="903"/>
        <v>2150000</v>
      </c>
      <c r="AY1194" s="2206">
        <f t="shared" si="904"/>
        <v>1900000</v>
      </c>
      <c r="AZ1194" s="2206">
        <f t="shared" si="905"/>
        <v>0</v>
      </c>
      <c r="BA1194" s="2206">
        <f t="shared" si="906"/>
        <v>250000</v>
      </c>
      <c r="BB1194" s="2244">
        <f t="shared" si="873"/>
        <v>0</v>
      </c>
      <c r="BC1194" s="2207">
        <f t="shared" si="874"/>
        <v>0</v>
      </c>
      <c r="BD1194" s="2244">
        <f t="shared" si="877"/>
        <v>0</v>
      </c>
      <c r="BE1194" s="2207">
        <f t="shared" si="878"/>
        <v>0</v>
      </c>
      <c r="BF1194" s="2246">
        <v>1</v>
      </c>
      <c r="BG1194" s="2075">
        <v>1900000</v>
      </c>
      <c r="BH1194" s="2075">
        <v>0</v>
      </c>
      <c r="BI1194" s="2075">
        <v>250000</v>
      </c>
      <c r="BJ1194" s="2206">
        <f t="shared" si="883"/>
        <v>2150000</v>
      </c>
      <c r="BK1194" s="2206">
        <f t="shared" si="907"/>
        <v>2150000</v>
      </c>
      <c r="BL1194" s="2206">
        <f t="shared" si="908"/>
        <v>1900000</v>
      </c>
      <c r="BM1194" s="2206">
        <f t="shared" si="909"/>
        <v>0</v>
      </c>
      <c r="BN1194" s="2206">
        <f t="shared" si="910"/>
        <v>250000</v>
      </c>
      <c r="BO1194" s="2244">
        <v>1</v>
      </c>
      <c r="BP1194" s="2075">
        <v>1900000</v>
      </c>
      <c r="BQ1194" s="2075">
        <v>0</v>
      </c>
      <c r="BR1194" s="2075">
        <v>250000</v>
      </c>
      <c r="BS1194" s="2206">
        <f t="shared" si="884"/>
        <v>2150000</v>
      </c>
      <c r="BT1194" s="2206">
        <f t="shared" si="911"/>
        <v>2150000</v>
      </c>
      <c r="BU1194" s="2206">
        <f t="shared" si="912"/>
        <v>1900000</v>
      </c>
      <c r="BV1194" s="2206">
        <f t="shared" si="913"/>
        <v>0</v>
      </c>
      <c r="BW1194" s="2206">
        <f t="shared" si="914"/>
        <v>250000</v>
      </c>
      <c r="BX1194" s="2244">
        <f t="shared" si="875"/>
        <v>0</v>
      </c>
      <c r="BY1194" s="2207">
        <f t="shared" si="876"/>
        <v>0</v>
      </c>
      <c r="BZ1194" s="2211">
        <f t="shared" si="916"/>
        <v>0</v>
      </c>
      <c r="CA1194" s="2212">
        <f t="shared" si="917"/>
        <v>0</v>
      </c>
      <c r="CB1194" s="2083"/>
      <c r="CC1194" s="2083"/>
      <c r="CD1194" s="2237"/>
      <c r="CF1194" s="2200"/>
    </row>
    <row r="1195" spans="1:84" s="1974" customFormat="1" ht="18" customHeight="1" outlineLevel="1">
      <c r="A1195" s="2235" t="s">
        <v>5140</v>
      </c>
      <c r="B1195" s="2235" t="b">
        <v>1</v>
      </c>
      <c r="C1195" s="2201"/>
      <c r="D1195" s="2236" t="s">
        <v>3254</v>
      </c>
      <c r="E1195" s="2243" t="s">
        <v>4180</v>
      </c>
      <c r="F1195" s="2204" t="s">
        <v>154</v>
      </c>
      <c r="G1195" s="2244">
        <v>1</v>
      </c>
      <c r="H1195" s="2206">
        <v>108880</v>
      </c>
      <c r="I1195" s="2206">
        <v>1054260</v>
      </c>
      <c r="J1195" s="2206">
        <v>140</v>
      </c>
      <c r="K1195" s="2206">
        <f t="shared" si="915"/>
        <v>1163280</v>
      </c>
      <c r="L1195" s="2206">
        <f t="shared" si="887"/>
        <v>1163280</v>
      </c>
      <c r="M1195" s="2206">
        <f t="shared" si="888"/>
        <v>108880</v>
      </c>
      <c r="N1195" s="2206">
        <f t="shared" si="889"/>
        <v>1054260</v>
      </c>
      <c r="O1195" s="2206">
        <f t="shared" si="890"/>
        <v>140</v>
      </c>
      <c r="P1195" s="2244">
        <v>1</v>
      </c>
      <c r="Q1195" s="2206">
        <v>108880</v>
      </c>
      <c r="R1195" s="2206">
        <v>1054260</v>
      </c>
      <c r="S1195" s="2206">
        <v>140</v>
      </c>
      <c r="T1195" s="2206">
        <f t="shared" si="879"/>
        <v>1163280</v>
      </c>
      <c r="U1195" s="2206">
        <f t="shared" si="891"/>
        <v>1163280</v>
      </c>
      <c r="V1195" s="2206">
        <f t="shared" si="892"/>
        <v>108880</v>
      </c>
      <c r="W1195" s="2206">
        <f t="shared" si="893"/>
        <v>1054260</v>
      </c>
      <c r="X1195" s="2206">
        <f t="shared" si="894"/>
        <v>140</v>
      </c>
      <c r="Y1195" s="2244">
        <f t="shared" si="885"/>
        <v>0</v>
      </c>
      <c r="Z1195" s="2207">
        <f t="shared" si="886"/>
        <v>0</v>
      </c>
      <c r="AA1195" s="2244">
        <v>1</v>
      </c>
      <c r="AB1195" s="2206">
        <v>800000</v>
      </c>
      <c r="AC1195" s="2206"/>
      <c r="AD1195" s="2206">
        <v>150000</v>
      </c>
      <c r="AE1195" s="2206">
        <f t="shared" si="880"/>
        <v>950000</v>
      </c>
      <c r="AF1195" s="2206">
        <f t="shared" si="895"/>
        <v>950000</v>
      </c>
      <c r="AG1195" s="2206">
        <f t="shared" si="896"/>
        <v>800000</v>
      </c>
      <c r="AH1195" s="2206">
        <f t="shared" si="897"/>
        <v>0</v>
      </c>
      <c r="AI1195" s="2207">
        <f t="shared" si="898"/>
        <v>150000</v>
      </c>
      <c r="AJ1195" s="2246">
        <v>1</v>
      </c>
      <c r="AK1195" s="2075">
        <v>800000</v>
      </c>
      <c r="AL1195" s="2075"/>
      <c r="AM1195" s="2075">
        <v>150000</v>
      </c>
      <c r="AN1195" s="2206">
        <f t="shared" si="881"/>
        <v>950000</v>
      </c>
      <c r="AO1195" s="2206">
        <f t="shared" si="899"/>
        <v>950000</v>
      </c>
      <c r="AP1195" s="2206">
        <f t="shared" si="900"/>
        <v>800000</v>
      </c>
      <c r="AQ1195" s="2206">
        <f t="shared" si="901"/>
        <v>0</v>
      </c>
      <c r="AR1195" s="2206">
        <f t="shared" si="902"/>
        <v>150000</v>
      </c>
      <c r="AS1195" s="2244">
        <v>1</v>
      </c>
      <c r="AT1195" s="2075">
        <v>800000</v>
      </c>
      <c r="AU1195" s="2075"/>
      <c r="AV1195" s="2075">
        <v>150000</v>
      </c>
      <c r="AW1195" s="2206">
        <f t="shared" si="882"/>
        <v>950000</v>
      </c>
      <c r="AX1195" s="2206">
        <f t="shared" si="903"/>
        <v>950000</v>
      </c>
      <c r="AY1195" s="2206">
        <f t="shared" si="904"/>
        <v>800000</v>
      </c>
      <c r="AZ1195" s="2206">
        <f t="shared" si="905"/>
        <v>0</v>
      </c>
      <c r="BA1195" s="2206">
        <f t="shared" si="906"/>
        <v>150000</v>
      </c>
      <c r="BB1195" s="2244">
        <f t="shared" si="873"/>
        <v>0</v>
      </c>
      <c r="BC1195" s="2207">
        <f t="shared" si="874"/>
        <v>0</v>
      </c>
      <c r="BD1195" s="2244">
        <f t="shared" si="877"/>
        <v>0</v>
      </c>
      <c r="BE1195" s="2207">
        <f t="shared" si="878"/>
        <v>0</v>
      </c>
      <c r="BF1195" s="2246">
        <v>1</v>
      </c>
      <c r="BG1195" s="2075">
        <v>800000</v>
      </c>
      <c r="BH1195" s="2075">
        <v>0</v>
      </c>
      <c r="BI1195" s="2075">
        <v>150000</v>
      </c>
      <c r="BJ1195" s="2206">
        <f t="shared" si="883"/>
        <v>950000</v>
      </c>
      <c r="BK1195" s="2206">
        <f t="shared" si="907"/>
        <v>950000</v>
      </c>
      <c r="BL1195" s="2206">
        <f t="shared" si="908"/>
        <v>800000</v>
      </c>
      <c r="BM1195" s="2206">
        <f t="shared" si="909"/>
        <v>0</v>
      </c>
      <c r="BN1195" s="2206">
        <f t="shared" si="910"/>
        <v>150000</v>
      </c>
      <c r="BO1195" s="2244">
        <v>1</v>
      </c>
      <c r="BP1195" s="2075">
        <v>800000</v>
      </c>
      <c r="BQ1195" s="2075">
        <v>0</v>
      </c>
      <c r="BR1195" s="2075">
        <v>150000</v>
      </c>
      <c r="BS1195" s="2206">
        <f t="shared" si="884"/>
        <v>950000</v>
      </c>
      <c r="BT1195" s="2206">
        <f t="shared" si="911"/>
        <v>950000</v>
      </c>
      <c r="BU1195" s="2206">
        <f t="shared" si="912"/>
        <v>800000</v>
      </c>
      <c r="BV1195" s="2206">
        <f t="shared" si="913"/>
        <v>0</v>
      </c>
      <c r="BW1195" s="2206">
        <f t="shared" si="914"/>
        <v>150000</v>
      </c>
      <c r="BX1195" s="2244">
        <f t="shared" si="875"/>
        <v>0</v>
      </c>
      <c r="BY1195" s="2207">
        <f t="shared" si="876"/>
        <v>0</v>
      </c>
      <c r="BZ1195" s="2211">
        <f t="shared" si="916"/>
        <v>0</v>
      </c>
      <c r="CA1195" s="2212">
        <f t="shared" si="917"/>
        <v>0</v>
      </c>
      <c r="CB1195" s="2083"/>
      <c r="CC1195" s="2083"/>
      <c r="CD1195" s="2237"/>
      <c r="CF1195" s="2200"/>
    </row>
    <row r="1196" spans="1:84" s="1974" customFormat="1" ht="18" customHeight="1" outlineLevel="1">
      <c r="A1196" s="2235" t="s">
        <v>5141</v>
      </c>
      <c r="B1196" s="2235" t="b">
        <v>1</v>
      </c>
      <c r="C1196" s="2201"/>
      <c r="D1196" s="2236" t="s">
        <v>3679</v>
      </c>
      <c r="E1196" s="2243" t="s">
        <v>5142</v>
      </c>
      <c r="F1196" s="2204" t="s">
        <v>154</v>
      </c>
      <c r="G1196" s="2244">
        <v>1</v>
      </c>
      <c r="H1196" s="2206">
        <v>95270</v>
      </c>
      <c r="I1196" s="2206">
        <v>922480</v>
      </c>
      <c r="J1196" s="2206">
        <v>120</v>
      </c>
      <c r="K1196" s="2206">
        <f t="shared" si="915"/>
        <v>1017870</v>
      </c>
      <c r="L1196" s="2206">
        <f t="shared" si="887"/>
        <v>1017870</v>
      </c>
      <c r="M1196" s="2206">
        <f t="shared" si="888"/>
        <v>95270</v>
      </c>
      <c r="N1196" s="2206">
        <f t="shared" si="889"/>
        <v>922480</v>
      </c>
      <c r="O1196" s="2206">
        <f t="shared" si="890"/>
        <v>120</v>
      </c>
      <c r="P1196" s="2244">
        <v>1</v>
      </c>
      <c r="Q1196" s="2206">
        <v>95270</v>
      </c>
      <c r="R1196" s="2206">
        <v>922480</v>
      </c>
      <c r="S1196" s="2206">
        <v>120</v>
      </c>
      <c r="T1196" s="2206">
        <f t="shared" si="879"/>
        <v>1017870</v>
      </c>
      <c r="U1196" s="2206">
        <f t="shared" si="891"/>
        <v>1017870</v>
      </c>
      <c r="V1196" s="2206">
        <f t="shared" si="892"/>
        <v>95270</v>
      </c>
      <c r="W1196" s="2206">
        <f t="shared" si="893"/>
        <v>922480</v>
      </c>
      <c r="X1196" s="2206">
        <f t="shared" si="894"/>
        <v>120</v>
      </c>
      <c r="Y1196" s="2244">
        <f t="shared" si="885"/>
        <v>0</v>
      </c>
      <c r="Z1196" s="2207">
        <f t="shared" si="886"/>
        <v>0</v>
      </c>
      <c r="AA1196" s="2244">
        <v>1</v>
      </c>
      <c r="AB1196" s="2206">
        <v>650000</v>
      </c>
      <c r="AC1196" s="2206"/>
      <c r="AD1196" s="2206">
        <v>100000</v>
      </c>
      <c r="AE1196" s="2206">
        <f t="shared" si="880"/>
        <v>750000</v>
      </c>
      <c r="AF1196" s="2206">
        <f t="shared" si="895"/>
        <v>750000</v>
      </c>
      <c r="AG1196" s="2206">
        <f t="shared" si="896"/>
        <v>650000</v>
      </c>
      <c r="AH1196" s="2206">
        <f t="shared" si="897"/>
        <v>0</v>
      </c>
      <c r="AI1196" s="2207">
        <f t="shared" si="898"/>
        <v>100000</v>
      </c>
      <c r="AJ1196" s="2246">
        <v>1</v>
      </c>
      <c r="AK1196" s="2075">
        <v>650000</v>
      </c>
      <c r="AL1196" s="2075"/>
      <c r="AM1196" s="2075">
        <v>100000</v>
      </c>
      <c r="AN1196" s="2206">
        <f t="shared" si="881"/>
        <v>750000</v>
      </c>
      <c r="AO1196" s="2206">
        <f t="shared" si="899"/>
        <v>750000</v>
      </c>
      <c r="AP1196" s="2206">
        <f t="shared" si="900"/>
        <v>650000</v>
      </c>
      <c r="AQ1196" s="2206">
        <f t="shared" si="901"/>
        <v>0</v>
      </c>
      <c r="AR1196" s="2206">
        <f t="shared" si="902"/>
        <v>100000</v>
      </c>
      <c r="AS1196" s="2244">
        <v>1</v>
      </c>
      <c r="AT1196" s="2075">
        <v>650000</v>
      </c>
      <c r="AU1196" s="2075"/>
      <c r="AV1196" s="2075">
        <v>100000</v>
      </c>
      <c r="AW1196" s="2206">
        <f t="shared" si="882"/>
        <v>750000</v>
      </c>
      <c r="AX1196" s="2206">
        <f t="shared" si="903"/>
        <v>750000</v>
      </c>
      <c r="AY1196" s="2206">
        <f t="shared" si="904"/>
        <v>650000</v>
      </c>
      <c r="AZ1196" s="2206">
        <f t="shared" si="905"/>
        <v>0</v>
      </c>
      <c r="BA1196" s="2206">
        <f t="shared" si="906"/>
        <v>100000</v>
      </c>
      <c r="BB1196" s="2244">
        <f t="shared" ref="BB1196:BB1259" si="918">AS1196-AJ1196</f>
        <v>0</v>
      </c>
      <c r="BC1196" s="2207">
        <f t="shared" ref="BC1196:BC1259" si="919">AX1196-AO1196</f>
        <v>0</v>
      </c>
      <c r="BD1196" s="2244">
        <f t="shared" si="877"/>
        <v>0</v>
      </c>
      <c r="BE1196" s="2207">
        <f t="shared" si="878"/>
        <v>0</v>
      </c>
      <c r="BF1196" s="2246">
        <v>1</v>
      </c>
      <c r="BG1196" s="2075">
        <v>650000</v>
      </c>
      <c r="BH1196" s="2075">
        <v>0</v>
      </c>
      <c r="BI1196" s="2075">
        <v>100000</v>
      </c>
      <c r="BJ1196" s="2206">
        <f t="shared" si="883"/>
        <v>750000</v>
      </c>
      <c r="BK1196" s="2206">
        <f t="shared" si="907"/>
        <v>750000</v>
      </c>
      <c r="BL1196" s="2206">
        <f t="shared" si="908"/>
        <v>650000</v>
      </c>
      <c r="BM1196" s="2206">
        <f t="shared" si="909"/>
        <v>0</v>
      </c>
      <c r="BN1196" s="2206">
        <f t="shared" si="910"/>
        <v>100000</v>
      </c>
      <c r="BO1196" s="2244">
        <v>1</v>
      </c>
      <c r="BP1196" s="2075">
        <v>650000</v>
      </c>
      <c r="BQ1196" s="2075">
        <v>0</v>
      </c>
      <c r="BR1196" s="2075">
        <v>100000</v>
      </c>
      <c r="BS1196" s="2206">
        <f t="shared" si="884"/>
        <v>750000</v>
      </c>
      <c r="BT1196" s="2206">
        <f t="shared" si="911"/>
        <v>750000</v>
      </c>
      <c r="BU1196" s="2206">
        <f t="shared" si="912"/>
        <v>650000</v>
      </c>
      <c r="BV1196" s="2206">
        <f t="shared" si="913"/>
        <v>0</v>
      </c>
      <c r="BW1196" s="2206">
        <f t="shared" si="914"/>
        <v>100000</v>
      </c>
      <c r="BX1196" s="2244">
        <f t="shared" ref="BX1196:BX1259" si="920">BO1196-BF1196</f>
        <v>0</v>
      </c>
      <c r="BY1196" s="2207">
        <f t="shared" ref="BY1196:BY1259" si="921">BT1196-BK1196</f>
        <v>0</v>
      </c>
      <c r="BZ1196" s="2211">
        <f t="shared" si="916"/>
        <v>0</v>
      </c>
      <c r="CA1196" s="2212">
        <f t="shared" si="917"/>
        <v>0</v>
      </c>
      <c r="CB1196" s="2083"/>
      <c r="CC1196" s="2083"/>
      <c r="CD1196" s="2237"/>
      <c r="CF1196" s="2200"/>
    </row>
    <row r="1197" spans="1:84" s="1974" customFormat="1" ht="18" customHeight="1" outlineLevel="1">
      <c r="A1197" s="2235" t="s">
        <v>5143</v>
      </c>
      <c r="B1197" s="2235" t="b">
        <v>1</v>
      </c>
      <c r="C1197" s="2201"/>
      <c r="D1197" s="2236" t="s">
        <v>3681</v>
      </c>
      <c r="E1197" s="2243" t="s">
        <v>5144</v>
      </c>
      <c r="F1197" s="2204" t="s">
        <v>154</v>
      </c>
      <c r="G1197" s="2244">
        <v>1</v>
      </c>
      <c r="H1197" s="2206">
        <v>68050</v>
      </c>
      <c r="I1197" s="2206">
        <v>658910</v>
      </c>
      <c r="J1197" s="2206">
        <v>90</v>
      </c>
      <c r="K1197" s="2206">
        <f t="shared" si="915"/>
        <v>727050</v>
      </c>
      <c r="L1197" s="2206">
        <f t="shared" si="887"/>
        <v>727050</v>
      </c>
      <c r="M1197" s="2206">
        <f t="shared" si="888"/>
        <v>68050</v>
      </c>
      <c r="N1197" s="2206">
        <f t="shared" si="889"/>
        <v>658910</v>
      </c>
      <c r="O1197" s="2206">
        <f t="shared" si="890"/>
        <v>90</v>
      </c>
      <c r="P1197" s="2244">
        <v>1</v>
      </c>
      <c r="Q1197" s="2206">
        <v>68050</v>
      </c>
      <c r="R1197" s="2206">
        <v>658910</v>
      </c>
      <c r="S1197" s="2206">
        <v>90</v>
      </c>
      <c r="T1197" s="2206">
        <f t="shared" si="879"/>
        <v>727050</v>
      </c>
      <c r="U1197" s="2206">
        <f t="shared" si="891"/>
        <v>727050</v>
      </c>
      <c r="V1197" s="2206">
        <f t="shared" si="892"/>
        <v>68050</v>
      </c>
      <c r="W1197" s="2206">
        <f t="shared" si="893"/>
        <v>658910</v>
      </c>
      <c r="X1197" s="2206">
        <f t="shared" si="894"/>
        <v>90</v>
      </c>
      <c r="Y1197" s="2244">
        <f t="shared" si="885"/>
        <v>0</v>
      </c>
      <c r="Z1197" s="2207">
        <f t="shared" si="886"/>
        <v>0</v>
      </c>
      <c r="AA1197" s="2244">
        <v>1</v>
      </c>
      <c r="AB1197" s="2206">
        <v>500000</v>
      </c>
      <c r="AC1197" s="2206"/>
      <c r="AD1197" s="2206">
        <v>100000</v>
      </c>
      <c r="AE1197" s="2206">
        <f t="shared" si="880"/>
        <v>600000</v>
      </c>
      <c r="AF1197" s="2206">
        <f t="shared" si="895"/>
        <v>600000</v>
      </c>
      <c r="AG1197" s="2206">
        <f t="shared" si="896"/>
        <v>500000</v>
      </c>
      <c r="AH1197" s="2206">
        <f t="shared" si="897"/>
        <v>0</v>
      </c>
      <c r="AI1197" s="2207">
        <f t="shared" si="898"/>
        <v>100000</v>
      </c>
      <c r="AJ1197" s="2246">
        <v>1</v>
      </c>
      <c r="AK1197" s="2075">
        <v>500000</v>
      </c>
      <c r="AL1197" s="2075"/>
      <c r="AM1197" s="2075">
        <v>100000</v>
      </c>
      <c r="AN1197" s="2206">
        <f t="shared" si="881"/>
        <v>600000</v>
      </c>
      <c r="AO1197" s="2206">
        <f t="shared" si="899"/>
        <v>600000</v>
      </c>
      <c r="AP1197" s="2206">
        <f t="shared" si="900"/>
        <v>500000</v>
      </c>
      <c r="AQ1197" s="2206">
        <f t="shared" si="901"/>
        <v>0</v>
      </c>
      <c r="AR1197" s="2206">
        <f t="shared" si="902"/>
        <v>100000</v>
      </c>
      <c r="AS1197" s="2244">
        <v>1</v>
      </c>
      <c r="AT1197" s="2075">
        <v>500000</v>
      </c>
      <c r="AU1197" s="2075"/>
      <c r="AV1197" s="2075">
        <v>100000</v>
      </c>
      <c r="AW1197" s="2206">
        <f t="shared" si="882"/>
        <v>600000</v>
      </c>
      <c r="AX1197" s="2206">
        <f t="shared" si="903"/>
        <v>600000</v>
      </c>
      <c r="AY1197" s="2206">
        <f t="shared" si="904"/>
        <v>500000</v>
      </c>
      <c r="AZ1197" s="2206">
        <f t="shared" si="905"/>
        <v>0</v>
      </c>
      <c r="BA1197" s="2206">
        <f t="shared" si="906"/>
        <v>100000</v>
      </c>
      <c r="BB1197" s="2244">
        <f t="shared" si="918"/>
        <v>0</v>
      </c>
      <c r="BC1197" s="2207">
        <f t="shared" si="919"/>
        <v>0</v>
      </c>
      <c r="BD1197" s="2244">
        <f t="shared" si="877"/>
        <v>0</v>
      </c>
      <c r="BE1197" s="2207">
        <f t="shared" si="878"/>
        <v>0</v>
      </c>
      <c r="BF1197" s="2246">
        <v>1</v>
      </c>
      <c r="BG1197" s="2075">
        <v>500000</v>
      </c>
      <c r="BH1197" s="2075">
        <v>0</v>
      </c>
      <c r="BI1197" s="2075">
        <v>100000</v>
      </c>
      <c r="BJ1197" s="2206">
        <f t="shared" si="883"/>
        <v>600000</v>
      </c>
      <c r="BK1197" s="2206">
        <f t="shared" si="907"/>
        <v>600000</v>
      </c>
      <c r="BL1197" s="2206">
        <f t="shared" si="908"/>
        <v>500000</v>
      </c>
      <c r="BM1197" s="2206">
        <f t="shared" si="909"/>
        <v>0</v>
      </c>
      <c r="BN1197" s="2206">
        <f t="shared" si="910"/>
        <v>100000</v>
      </c>
      <c r="BO1197" s="2244">
        <v>1</v>
      </c>
      <c r="BP1197" s="2075">
        <v>500000</v>
      </c>
      <c r="BQ1197" s="2075">
        <v>0</v>
      </c>
      <c r="BR1197" s="2075">
        <v>100000</v>
      </c>
      <c r="BS1197" s="2206">
        <f t="shared" si="884"/>
        <v>600000</v>
      </c>
      <c r="BT1197" s="2206">
        <f t="shared" si="911"/>
        <v>600000</v>
      </c>
      <c r="BU1197" s="2206">
        <f t="shared" si="912"/>
        <v>500000</v>
      </c>
      <c r="BV1197" s="2206">
        <f t="shared" si="913"/>
        <v>0</v>
      </c>
      <c r="BW1197" s="2206">
        <f t="shared" si="914"/>
        <v>100000</v>
      </c>
      <c r="BX1197" s="2244">
        <f t="shared" si="920"/>
        <v>0</v>
      </c>
      <c r="BY1197" s="2207">
        <f t="shared" si="921"/>
        <v>0</v>
      </c>
      <c r="BZ1197" s="2211">
        <f t="shared" si="916"/>
        <v>0</v>
      </c>
      <c r="CA1197" s="2212">
        <f t="shared" si="917"/>
        <v>0</v>
      </c>
      <c r="CB1197" s="2083"/>
      <c r="CC1197" s="2083"/>
      <c r="CD1197" s="2237"/>
      <c r="CF1197" s="2200"/>
    </row>
    <row r="1198" spans="1:84" s="1974" customFormat="1" ht="18" customHeight="1" outlineLevel="1">
      <c r="A1198" s="2235" t="s">
        <v>5145</v>
      </c>
      <c r="B1198" s="2235" t="b">
        <v>1</v>
      </c>
      <c r="C1198" s="2201"/>
      <c r="D1198" s="2236" t="s">
        <v>5146</v>
      </c>
      <c r="E1198" s="2243" t="s">
        <v>5147</v>
      </c>
      <c r="F1198" s="2204" t="s">
        <v>154</v>
      </c>
      <c r="G1198" s="2244">
        <v>2</v>
      </c>
      <c r="H1198" s="2206">
        <v>54440</v>
      </c>
      <c r="I1198" s="2206">
        <v>527130</v>
      </c>
      <c r="J1198" s="2206">
        <v>70</v>
      </c>
      <c r="K1198" s="2206">
        <f t="shared" si="915"/>
        <v>581640</v>
      </c>
      <c r="L1198" s="2206">
        <f t="shared" si="887"/>
        <v>1163280</v>
      </c>
      <c r="M1198" s="2206">
        <f t="shared" si="888"/>
        <v>108880</v>
      </c>
      <c r="N1198" s="2206">
        <f t="shared" si="889"/>
        <v>1054260</v>
      </c>
      <c r="O1198" s="2206">
        <f t="shared" si="890"/>
        <v>140</v>
      </c>
      <c r="P1198" s="2244">
        <v>2</v>
      </c>
      <c r="Q1198" s="2206">
        <v>54440</v>
      </c>
      <c r="R1198" s="2206">
        <v>527130</v>
      </c>
      <c r="S1198" s="2206">
        <v>70</v>
      </c>
      <c r="T1198" s="2206">
        <f t="shared" si="879"/>
        <v>581640</v>
      </c>
      <c r="U1198" s="2206">
        <f t="shared" si="891"/>
        <v>1163280</v>
      </c>
      <c r="V1198" s="2206">
        <f t="shared" si="892"/>
        <v>108880</v>
      </c>
      <c r="W1198" s="2206">
        <f t="shared" si="893"/>
        <v>1054260</v>
      </c>
      <c r="X1198" s="2206">
        <f t="shared" si="894"/>
        <v>140</v>
      </c>
      <c r="Y1198" s="2244">
        <f t="shared" si="885"/>
        <v>0</v>
      </c>
      <c r="Z1198" s="2207">
        <f t="shared" si="886"/>
        <v>0</v>
      </c>
      <c r="AA1198" s="2244">
        <v>2</v>
      </c>
      <c r="AB1198" s="2206">
        <v>400000</v>
      </c>
      <c r="AC1198" s="2206"/>
      <c r="AD1198" s="2206">
        <v>80000</v>
      </c>
      <c r="AE1198" s="2206">
        <f t="shared" si="880"/>
        <v>480000</v>
      </c>
      <c r="AF1198" s="2206">
        <f t="shared" si="895"/>
        <v>960000</v>
      </c>
      <c r="AG1198" s="2206">
        <f t="shared" si="896"/>
        <v>800000</v>
      </c>
      <c r="AH1198" s="2206">
        <f t="shared" si="897"/>
        <v>0</v>
      </c>
      <c r="AI1198" s="2207">
        <f t="shared" si="898"/>
        <v>160000</v>
      </c>
      <c r="AJ1198" s="2246">
        <v>2</v>
      </c>
      <c r="AK1198" s="2075">
        <v>400000</v>
      </c>
      <c r="AL1198" s="2075"/>
      <c r="AM1198" s="2075">
        <v>80000</v>
      </c>
      <c r="AN1198" s="2206">
        <f t="shared" si="881"/>
        <v>480000</v>
      </c>
      <c r="AO1198" s="2206">
        <f t="shared" si="899"/>
        <v>960000</v>
      </c>
      <c r="AP1198" s="2206">
        <f t="shared" si="900"/>
        <v>800000</v>
      </c>
      <c r="AQ1198" s="2206">
        <f t="shared" si="901"/>
        <v>0</v>
      </c>
      <c r="AR1198" s="2206">
        <f t="shared" si="902"/>
        <v>160000</v>
      </c>
      <c r="AS1198" s="2244">
        <v>2</v>
      </c>
      <c r="AT1198" s="2075">
        <v>400000</v>
      </c>
      <c r="AU1198" s="2075"/>
      <c r="AV1198" s="2075">
        <v>80000</v>
      </c>
      <c r="AW1198" s="2206">
        <f t="shared" si="882"/>
        <v>480000</v>
      </c>
      <c r="AX1198" s="2206">
        <f t="shared" si="903"/>
        <v>960000</v>
      </c>
      <c r="AY1198" s="2206">
        <f t="shared" si="904"/>
        <v>800000</v>
      </c>
      <c r="AZ1198" s="2206">
        <f t="shared" si="905"/>
        <v>0</v>
      </c>
      <c r="BA1198" s="2206">
        <f t="shared" si="906"/>
        <v>160000</v>
      </c>
      <c r="BB1198" s="2244">
        <f t="shared" si="918"/>
        <v>0</v>
      </c>
      <c r="BC1198" s="2207">
        <f t="shared" si="919"/>
        <v>0</v>
      </c>
      <c r="BD1198" s="2244">
        <f t="shared" si="877"/>
        <v>0</v>
      </c>
      <c r="BE1198" s="2207">
        <f t="shared" si="878"/>
        <v>0</v>
      </c>
      <c r="BF1198" s="2246">
        <v>2</v>
      </c>
      <c r="BG1198" s="2075">
        <v>400000</v>
      </c>
      <c r="BH1198" s="2075">
        <v>0</v>
      </c>
      <c r="BI1198" s="2075">
        <v>80000</v>
      </c>
      <c r="BJ1198" s="2206">
        <f t="shared" si="883"/>
        <v>480000</v>
      </c>
      <c r="BK1198" s="2206">
        <f t="shared" si="907"/>
        <v>960000</v>
      </c>
      <c r="BL1198" s="2206">
        <f t="shared" si="908"/>
        <v>800000</v>
      </c>
      <c r="BM1198" s="2206">
        <f t="shared" si="909"/>
        <v>0</v>
      </c>
      <c r="BN1198" s="2206">
        <f t="shared" si="910"/>
        <v>160000</v>
      </c>
      <c r="BO1198" s="2244">
        <v>2</v>
      </c>
      <c r="BP1198" s="2075">
        <v>400000</v>
      </c>
      <c r="BQ1198" s="2075">
        <v>0</v>
      </c>
      <c r="BR1198" s="2075">
        <v>80000</v>
      </c>
      <c r="BS1198" s="2206">
        <f t="shared" si="884"/>
        <v>480000</v>
      </c>
      <c r="BT1198" s="2206">
        <f t="shared" si="911"/>
        <v>960000</v>
      </c>
      <c r="BU1198" s="2206">
        <f t="shared" si="912"/>
        <v>800000</v>
      </c>
      <c r="BV1198" s="2206">
        <f t="shared" si="913"/>
        <v>0</v>
      </c>
      <c r="BW1198" s="2206">
        <f t="shared" si="914"/>
        <v>160000</v>
      </c>
      <c r="BX1198" s="2244">
        <f t="shared" si="920"/>
        <v>0</v>
      </c>
      <c r="BY1198" s="2207">
        <f t="shared" si="921"/>
        <v>0</v>
      </c>
      <c r="BZ1198" s="2211">
        <f t="shared" si="916"/>
        <v>0</v>
      </c>
      <c r="CA1198" s="2212">
        <f t="shared" si="917"/>
        <v>0</v>
      </c>
      <c r="CB1198" s="2083"/>
      <c r="CC1198" s="2083"/>
      <c r="CD1198" s="2237"/>
      <c r="CF1198" s="2200"/>
    </row>
    <row r="1199" spans="1:84" s="1974" customFormat="1" ht="18" customHeight="1" outlineLevel="1">
      <c r="A1199" s="2235" t="s">
        <v>5148</v>
      </c>
      <c r="B1199" s="2235" t="b">
        <v>1</v>
      </c>
      <c r="C1199" s="2201"/>
      <c r="D1199" s="2236" t="s">
        <v>5149</v>
      </c>
      <c r="E1199" s="2243" t="s">
        <v>5150</v>
      </c>
      <c r="F1199" s="2204" t="s">
        <v>154</v>
      </c>
      <c r="G1199" s="2244">
        <v>3</v>
      </c>
      <c r="H1199" s="2206">
        <v>28580</v>
      </c>
      <c r="I1199" s="2206">
        <v>276740</v>
      </c>
      <c r="J1199" s="2206">
        <v>30</v>
      </c>
      <c r="K1199" s="2206">
        <f t="shared" si="915"/>
        <v>305350</v>
      </c>
      <c r="L1199" s="2206">
        <f t="shared" si="887"/>
        <v>916050</v>
      </c>
      <c r="M1199" s="2206">
        <f t="shared" si="888"/>
        <v>85740</v>
      </c>
      <c r="N1199" s="2206">
        <f t="shared" si="889"/>
        <v>830220</v>
      </c>
      <c r="O1199" s="2206">
        <f t="shared" si="890"/>
        <v>90</v>
      </c>
      <c r="P1199" s="2244">
        <v>3</v>
      </c>
      <c r="Q1199" s="2206">
        <v>28580</v>
      </c>
      <c r="R1199" s="2206">
        <v>276740</v>
      </c>
      <c r="S1199" s="2206">
        <v>30</v>
      </c>
      <c r="T1199" s="2206">
        <f t="shared" si="879"/>
        <v>305350</v>
      </c>
      <c r="U1199" s="2206">
        <f t="shared" si="891"/>
        <v>916050</v>
      </c>
      <c r="V1199" s="2206">
        <f t="shared" si="892"/>
        <v>85740</v>
      </c>
      <c r="W1199" s="2206">
        <f t="shared" si="893"/>
        <v>830220</v>
      </c>
      <c r="X1199" s="2206">
        <f t="shared" si="894"/>
        <v>90</v>
      </c>
      <c r="Y1199" s="2244">
        <f t="shared" si="885"/>
        <v>0</v>
      </c>
      <c r="Z1199" s="2207">
        <f t="shared" si="886"/>
        <v>0</v>
      </c>
      <c r="AA1199" s="2244">
        <v>3</v>
      </c>
      <c r="AB1199" s="2206">
        <v>2200000</v>
      </c>
      <c r="AC1199" s="2206"/>
      <c r="AD1199" s="2206">
        <v>500000</v>
      </c>
      <c r="AE1199" s="2206">
        <f t="shared" si="880"/>
        <v>2700000</v>
      </c>
      <c r="AF1199" s="2206">
        <f t="shared" si="895"/>
        <v>8100000</v>
      </c>
      <c r="AG1199" s="2206">
        <f t="shared" si="896"/>
        <v>6600000</v>
      </c>
      <c r="AH1199" s="2206">
        <f t="shared" si="897"/>
        <v>0</v>
      </c>
      <c r="AI1199" s="2207">
        <f t="shared" si="898"/>
        <v>1500000</v>
      </c>
      <c r="AJ1199" s="2246">
        <v>3</v>
      </c>
      <c r="AK1199" s="2075">
        <v>2200000</v>
      </c>
      <c r="AL1199" s="2075"/>
      <c r="AM1199" s="2075">
        <v>500000</v>
      </c>
      <c r="AN1199" s="2206">
        <f t="shared" si="881"/>
        <v>2700000</v>
      </c>
      <c r="AO1199" s="2206">
        <f t="shared" si="899"/>
        <v>8100000</v>
      </c>
      <c r="AP1199" s="2206">
        <f t="shared" si="900"/>
        <v>6600000</v>
      </c>
      <c r="AQ1199" s="2206">
        <f t="shared" si="901"/>
        <v>0</v>
      </c>
      <c r="AR1199" s="2206">
        <f t="shared" si="902"/>
        <v>1500000</v>
      </c>
      <c r="AS1199" s="2244">
        <v>3</v>
      </c>
      <c r="AT1199" s="2075">
        <v>2200000</v>
      </c>
      <c r="AU1199" s="2075"/>
      <c r="AV1199" s="2075">
        <v>500000</v>
      </c>
      <c r="AW1199" s="2206">
        <f t="shared" si="882"/>
        <v>2700000</v>
      </c>
      <c r="AX1199" s="2206">
        <f t="shared" si="903"/>
        <v>8100000</v>
      </c>
      <c r="AY1199" s="2206">
        <f t="shared" si="904"/>
        <v>6600000</v>
      </c>
      <c r="AZ1199" s="2206">
        <f t="shared" si="905"/>
        <v>0</v>
      </c>
      <c r="BA1199" s="2206">
        <f t="shared" si="906"/>
        <v>1500000</v>
      </c>
      <c r="BB1199" s="2244">
        <f t="shared" si="918"/>
        <v>0</v>
      </c>
      <c r="BC1199" s="2207">
        <f t="shared" si="919"/>
        <v>0</v>
      </c>
      <c r="BD1199" s="2244">
        <f t="shared" si="877"/>
        <v>0</v>
      </c>
      <c r="BE1199" s="2207">
        <f t="shared" si="878"/>
        <v>0</v>
      </c>
      <c r="BF1199" s="2246">
        <v>3</v>
      </c>
      <c r="BG1199" s="2075">
        <v>2200000</v>
      </c>
      <c r="BH1199" s="2075">
        <v>0</v>
      </c>
      <c r="BI1199" s="2075">
        <v>500000</v>
      </c>
      <c r="BJ1199" s="2206">
        <f t="shared" si="883"/>
        <v>2700000</v>
      </c>
      <c r="BK1199" s="2206">
        <f t="shared" si="907"/>
        <v>8100000</v>
      </c>
      <c r="BL1199" s="2206">
        <f t="shared" si="908"/>
        <v>6600000</v>
      </c>
      <c r="BM1199" s="2206">
        <f t="shared" si="909"/>
        <v>0</v>
      </c>
      <c r="BN1199" s="2206">
        <f t="shared" si="910"/>
        <v>1500000</v>
      </c>
      <c r="BO1199" s="2244">
        <v>3</v>
      </c>
      <c r="BP1199" s="2075">
        <v>2200000</v>
      </c>
      <c r="BQ1199" s="2075">
        <v>0</v>
      </c>
      <c r="BR1199" s="2075">
        <v>500000</v>
      </c>
      <c r="BS1199" s="2206">
        <f t="shared" si="884"/>
        <v>2700000</v>
      </c>
      <c r="BT1199" s="2206">
        <f t="shared" si="911"/>
        <v>8100000</v>
      </c>
      <c r="BU1199" s="2206">
        <f t="shared" si="912"/>
        <v>6600000</v>
      </c>
      <c r="BV1199" s="2206">
        <f t="shared" si="913"/>
        <v>0</v>
      </c>
      <c r="BW1199" s="2206">
        <f t="shared" si="914"/>
        <v>1500000</v>
      </c>
      <c r="BX1199" s="2244">
        <f t="shared" si="920"/>
        <v>0</v>
      </c>
      <c r="BY1199" s="2207">
        <f t="shared" si="921"/>
        <v>0</v>
      </c>
      <c r="BZ1199" s="2211">
        <f t="shared" si="916"/>
        <v>0</v>
      </c>
      <c r="CA1199" s="2212">
        <f t="shared" si="917"/>
        <v>0</v>
      </c>
      <c r="CB1199" s="2083"/>
      <c r="CC1199" s="2083"/>
      <c r="CD1199" s="2237"/>
      <c r="CF1199" s="2200"/>
    </row>
    <row r="1200" spans="1:84" s="1974" customFormat="1" ht="18" customHeight="1" outlineLevel="1">
      <c r="A1200" s="2235" t="s">
        <v>5151</v>
      </c>
      <c r="B1200" s="2235" t="b">
        <v>1</v>
      </c>
      <c r="C1200" s="2201"/>
      <c r="D1200" s="2236" t="s">
        <v>5152</v>
      </c>
      <c r="E1200" s="2243" t="s">
        <v>5150</v>
      </c>
      <c r="F1200" s="2204" t="s">
        <v>154</v>
      </c>
      <c r="G1200" s="2244">
        <v>1</v>
      </c>
      <c r="H1200" s="2206">
        <v>28580</v>
      </c>
      <c r="I1200" s="2206">
        <v>276740</v>
      </c>
      <c r="J1200" s="2206">
        <v>30</v>
      </c>
      <c r="K1200" s="2206">
        <f t="shared" si="915"/>
        <v>305350</v>
      </c>
      <c r="L1200" s="2206">
        <f t="shared" si="887"/>
        <v>305350</v>
      </c>
      <c r="M1200" s="2206">
        <f t="shared" si="888"/>
        <v>28580</v>
      </c>
      <c r="N1200" s="2206">
        <f t="shared" si="889"/>
        <v>276740</v>
      </c>
      <c r="O1200" s="2206">
        <f t="shared" si="890"/>
        <v>30</v>
      </c>
      <c r="P1200" s="2244">
        <v>1</v>
      </c>
      <c r="Q1200" s="2206">
        <v>28580</v>
      </c>
      <c r="R1200" s="2206">
        <v>276740</v>
      </c>
      <c r="S1200" s="2206">
        <v>30</v>
      </c>
      <c r="T1200" s="2206">
        <f t="shared" si="879"/>
        <v>305350</v>
      </c>
      <c r="U1200" s="2206">
        <f t="shared" si="891"/>
        <v>305350</v>
      </c>
      <c r="V1200" s="2206">
        <f t="shared" si="892"/>
        <v>28580</v>
      </c>
      <c r="W1200" s="2206">
        <f t="shared" si="893"/>
        <v>276740</v>
      </c>
      <c r="X1200" s="2206">
        <f t="shared" si="894"/>
        <v>30</v>
      </c>
      <c r="Y1200" s="2244">
        <f t="shared" si="885"/>
        <v>0</v>
      </c>
      <c r="Z1200" s="2207">
        <f t="shared" si="886"/>
        <v>0</v>
      </c>
      <c r="AA1200" s="2244">
        <v>1</v>
      </c>
      <c r="AB1200" s="2206">
        <v>140000</v>
      </c>
      <c r="AC1200" s="2206"/>
      <c r="AD1200" s="2206">
        <v>50000</v>
      </c>
      <c r="AE1200" s="2206">
        <f t="shared" si="880"/>
        <v>190000</v>
      </c>
      <c r="AF1200" s="2206">
        <f t="shared" si="895"/>
        <v>190000</v>
      </c>
      <c r="AG1200" s="2206">
        <f t="shared" si="896"/>
        <v>140000</v>
      </c>
      <c r="AH1200" s="2206">
        <f t="shared" si="897"/>
        <v>0</v>
      </c>
      <c r="AI1200" s="2207">
        <f t="shared" si="898"/>
        <v>50000</v>
      </c>
      <c r="AJ1200" s="2246">
        <v>1</v>
      </c>
      <c r="AK1200" s="2075">
        <v>140000</v>
      </c>
      <c r="AL1200" s="2075"/>
      <c r="AM1200" s="2075">
        <v>50000</v>
      </c>
      <c r="AN1200" s="2206">
        <f t="shared" si="881"/>
        <v>190000</v>
      </c>
      <c r="AO1200" s="2206">
        <f t="shared" si="899"/>
        <v>190000</v>
      </c>
      <c r="AP1200" s="2206">
        <f t="shared" si="900"/>
        <v>140000</v>
      </c>
      <c r="AQ1200" s="2206">
        <f t="shared" si="901"/>
        <v>0</v>
      </c>
      <c r="AR1200" s="2206">
        <f t="shared" si="902"/>
        <v>50000</v>
      </c>
      <c r="AS1200" s="2244">
        <v>1</v>
      </c>
      <c r="AT1200" s="2075">
        <v>140000</v>
      </c>
      <c r="AU1200" s="2075"/>
      <c r="AV1200" s="2075">
        <v>50000</v>
      </c>
      <c r="AW1200" s="2206">
        <f t="shared" si="882"/>
        <v>190000</v>
      </c>
      <c r="AX1200" s="2206">
        <f t="shared" si="903"/>
        <v>190000</v>
      </c>
      <c r="AY1200" s="2206">
        <f t="shared" si="904"/>
        <v>140000</v>
      </c>
      <c r="AZ1200" s="2206">
        <f t="shared" si="905"/>
        <v>0</v>
      </c>
      <c r="BA1200" s="2206">
        <f t="shared" si="906"/>
        <v>50000</v>
      </c>
      <c r="BB1200" s="2244">
        <f t="shared" si="918"/>
        <v>0</v>
      </c>
      <c r="BC1200" s="2207">
        <f t="shared" si="919"/>
        <v>0</v>
      </c>
      <c r="BD1200" s="2244">
        <f t="shared" si="877"/>
        <v>0</v>
      </c>
      <c r="BE1200" s="2207">
        <f t="shared" si="878"/>
        <v>0</v>
      </c>
      <c r="BF1200" s="2246">
        <v>1</v>
      </c>
      <c r="BG1200" s="2075">
        <v>140000</v>
      </c>
      <c r="BH1200" s="2075">
        <v>0</v>
      </c>
      <c r="BI1200" s="2075">
        <v>50000</v>
      </c>
      <c r="BJ1200" s="2206">
        <f t="shared" si="883"/>
        <v>190000</v>
      </c>
      <c r="BK1200" s="2206">
        <f t="shared" si="907"/>
        <v>190000</v>
      </c>
      <c r="BL1200" s="2206">
        <f t="shared" si="908"/>
        <v>140000</v>
      </c>
      <c r="BM1200" s="2206">
        <f t="shared" si="909"/>
        <v>0</v>
      </c>
      <c r="BN1200" s="2206">
        <f t="shared" si="910"/>
        <v>50000</v>
      </c>
      <c r="BO1200" s="2244">
        <v>1</v>
      </c>
      <c r="BP1200" s="2075">
        <v>140000</v>
      </c>
      <c r="BQ1200" s="2075">
        <v>0</v>
      </c>
      <c r="BR1200" s="2075">
        <v>50000</v>
      </c>
      <c r="BS1200" s="2206">
        <f t="shared" si="884"/>
        <v>190000</v>
      </c>
      <c r="BT1200" s="2206">
        <f t="shared" si="911"/>
        <v>190000</v>
      </c>
      <c r="BU1200" s="2206">
        <f t="shared" si="912"/>
        <v>140000</v>
      </c>
      <c r="BV1200" s="2206">
        <f t="shared" si="913"/>
        <v>0</v>
      </c>
      <c r="BW1200" s="2206">
        <f t="shared" si="914"/>
        <v>50000</v>
      </c>
      <c r="BX1200" s="2244">
        <f t="shared" si="920"/>
        <v>0</v>
      </c>
      <c r="BY1200" s="2207">
        <f t="shared" si="921"/>
        <v>0</v>
      </c>
      <c r="BZ1200" s="2211">
        <f t="shared" si="916"/>
        <v>0</v>
      </c>
      <c r="CA1200" s="2212">
        <f t="shared" si="917"/>
        <v>0</v>
      </c>
      <c r="CB1200" s="2083"/>
      <c r="CC1200" s="2083"/>
      <c r="CD1200" s="2237"/>
      <c r="CF1200" s="2200"/>
    </row>
    <row r="1201" spans="1:84" s="1974" customFormat="1" ht="18" customHeight="1" outlineLevel="1">
      <c r="A1201" s="2235" t="s">
        <v>5153</v>
      </c>
      <c r="B1201" s="2235" t="b">
        <v>1</v>
      </c>
      <c r="C1201" s="2201"/>
      <c r="D1201" s="2236" t="s">
        <v>3259</v>
      </c>
      <c r="E1201" s="2243" t="s">
        <v>5154</v>
      </c>
      <c r="F1201" s="2204" t="s">
        <v>154</v>
      </c>
      <c r="G1201" s="2244">
        <v>1</v>
      </c>
      <c r="H1201" s="2206">
        <v>72580</v>
      </c>
      <c r="I1201" s="2206">
        <v>702840</v>
      </c>
      <c r="J1201" s="2206">
        <v>90</v>
      </c>
      <c r="K1201" s="2206">
        <f t="shared" si="915"/>
        <v>775510</v>
      </c>
      <c r="L1201" s="2206">
        <f t="shared" si="887"/>
        <v>775510</v>
      </c>
      <c r="M1201" s="2206">
        <f t="shared" si="888"/>
        <v>72580</v>
      </c>
      <c r="N1201" s="2206">
        <f t="shared" si="889"/>
        <v>702840</v>
      </c>
      <c r="O1201" s="2206">
        <f t="shared" si="890"/>
        <v>90</v>
      </c>
      <c r="P1201" s="2244">
        <v>1</v>
      </c>
      <c r="Q1201" s="2206">
        <v>72580</v>
      </c>
      <c r="R1201" s="2206">
        <v>702840</v>
      </c>
      <c r="S1201" s="2206">
        <v>90</v>
      </c>
      <c r="T1201" s="2206">
        <f t="shared" si="879"/>
        <v>775510</v>
      </c>
      <c r="U1201" s="2206">
        <f t="shared" si="891"/>
        <v>775510</v>
      </c>
      <c r="V1201" s="2206">
        <f t="shared" si="892"/>
        <v>72580</v>
      </c>
      <c r="W1201" s="2206">
        <f t="shared" si="893"/>
        <v>702840</v>
      </c>
      <c r="X1201" s="2206">
        <f t="shared" si="894"/>
        <v>90</v>
      </c>
      <c r="Y1201" s="2244">
        <f t="shared" si="885"/>
        <v>0</v>
      </c>
      <c r="Z1201" s="2207">
        <f t="shared" si="886"/>
        <v>0</v>
      </c>
      <c r="AA1201" s="2244">
        <v>1</v>
      </c>
      <c r="AB1201" s="2206">
        <v>850000</v>
      </c>
      <c r="AC1201" s="2206"/>
      <c r="AD1201" s="2206">
        <v>150000</v>
      </c>
      <c r="AE1201" s="2206">
        <f t="shared" si="880"/>
        <v>1000000</v>
      </c>
      <c r="AF1201" s="2206">
        <f t="shared" si="895"/>
        <v>1000000</v>
      </c>
      <c r="AG1201" s="2206">
        <f t="shared" si="896"/>
        <v>850000</v>
      </c>
      <c r="AH1201" s="2206">
        <f t="shared" si="897"/>
        <v>0</v>
      </c>
      <c r="AI1201" s="2207">
        <f t="shared" si="898"/>
        <v>150000</v>
      </c>
      <c r="AJ1201" s="2246">
        <v>1</v>
      </c>
      <c r="AK1201" s="2075">
        <v>850000</v>
      </c>
      <c r="AL1201" s="2075"/>
      <c r="AM1201" s="2075">
        <v>150000</v>
      </c>
      <c r="AN1201" s="2206">
        <f t="shared" si="881"/>
        <v>1000000</v>
      </c>
      <c r="AO1201" s="2206">
        <f t="shared" si="899"/>
        <v>1000000</v>
      </c>
      <c r="AP1201" s="2206">
        <f t="shared" si="900"/>
        <v>850000</v>
      </c>
      <c r="AQ1201" s="2206">
        <f t="shared" si="901"/>
        <v>0</v>
      </c>
      <c r="AR1201" s="2206">
        <f t="shared" si="902"/>
        <v>150000</v>
      </c>
      <c r="AS1201" s="2244">
        <v>1</v>
      </c>
      <c r="AT1201" s="2075">
        <v>850000</v>
      </c>
      <c r="AU1201" s="2075"/>
      <c r="AV1201" s="2075">
        <v>150000</v>
      </c>
      <c r="AW1201" s="2206">
        <f t="shared" si="882"/>
        <v>1000000</v>
      </c>
      <c r="AX1201" s="2206">
        <f t="shared" si="903"/>
        <v>1000000</v>
      </c>
      <c r="AY1201" s="2206">
        <f t="shared" si="904"/>
        <v>850000</v>
      </c>
      <c r="AZ1201" s="2206">
        <f t="shared" si="905"/>
        <v>0</v>
      </c>
      <c r="BA1201" s="2206">
        <f t="shared" si="906"/>
        <v>150000</v>
      </c>
      <c r="BB1201" s="2244">
        <f t="shared" si="918"/>
        <v>0</v>
      </c>
      <c r="BC1201" s="2207">
        <f t="shared" si="919"/>
        <v>0</v>
      </c>
      <c r="BD1201" s="2244">
        <f t="shared" si="877"/>
        <v>0</v>
      </c>
      <c r="BE1201" s="2207">
        <f t="shared" si="878"/>
        <v>0</v>
      </c>
      <c r="BF1201" s="2246">
        <v>1</v>
      </c>
      <c r="BG1201" s="2075">
        <v>850000</v>
      </c>
      <c r="BH1201" s="2075">
        <v>0</v>
      </c>
      <c r="BI1201" s="2075">
        <v>150000</v>
      </c>
      <c r="BJ1201" s="2206">
        <f t="shared" si="883"/>
        <v>1000000</v>
      </c>
      <c r="BK1201" s="2206">
        <f t="shared" si="907"/>
        <v>1000000</v>
      </c>
      <c r="BL1201" s="2206">
        <f t="shared" si="908"/>
        <v>850000</v>
      </c>
      <c r="BM1201" s="2206">
        <f t="shared" si="909"/>
        <v>0</v>
      </c>
      <c r="BN1201" s="2206">
        <f t="shared" si="910"/>
        <v>150000</v>
      </c>
      <c r="BO1201" s="2244">
        <v>1</v>
      </c>
      <c r="BP1201" s="2075">
        <v>850000</v>
      </c>
      <c r="BQ1201" s="2075">
        <v>0</v>
      </c>
      <c r="BR1201" s="2075">
        <v>150000</v>
      </c>
      <c r="BS1201" s="2206">
        <f t="shared" si="884"/>
        <v>1000000</v>
      </c>
      <c r="BT1201" s="2206">
        <f t="shared" si="911"/>
        <v>1000000</v>
      </c>
      <c r="BU1201" s="2206">
        <f t="shared" si="912"/>
        <v>850000</v>
      </c>
      <c r="BV1201" s="2206">
        <f t="shared" si="913"/>
        <v>0</v>
      </c>
      <c r="BW1201" s="2206">
        <f t="shared" si="914"/>
        <v>150000</v>
      </c>
      <c r="BX1201" s="2244">
        <f t="shared" si="920"/>
        <v>0</v>
      </c>
      <c r="BY1201" s="2207">
        <f t="shared" si="921"/>
        <v>0</v>
      </c>
      <c r="BZ1201" s="2211">
        <f t="shared" si="916"/>
        <v>0</v>
      </c>
      <c r="CA1201" s="2212">
        <f t="shared" si="917"/>
        <v>0</v>
      </c>
      <c r="CB1201" s="2083"/>
      <c r="CC1201" s="2083"/>
      <c r="CD1201" s="2237"/>
      <c r="CF1201" s="2200"/>
    </row>
    <row r="1202" spans="1:84" s="1974" customFormat="1" ht="18" customHeight="1" outlineLevel="1">
      <c r="A1202" s="2235" t="s">
        <v>5155</v>
      </c>
      <c r="B1202" s="2235" t="b">
        <v>1</v>
      </c>
      <c r="C1202" s="2201"/>
      <c r="D1202" s="2236" t="s">
        <v>5156</v>
      </c>
      <c r="E1202" s="2243" t="s">
        <v>5157</v>
      </c>
      <c r="F1202" s="2204" t="s">
        <v>154</v>
      </c>
      <c r="G1202" s="2244">
        <v>1</v>
      </c>
      <c r="H1202" s="2206">
        <v>132170</v>
      </c>
      <c r="I1202" s="2206">
        <v>1279760</v>
      </c>
      <c r="J1202" s="2206">
        <v>180</v>
      </c>
      <c r="K1202" s="2206">
        <f t="shared" si="915"/>
        <v>1412110</v>
      </c>
      <c r="L1202" s="2206">
        <f t="shared" si="887"/>
        <v>1412110</v>
      </c>
      <c r="M1202" s="2206">
        <f t="shared" si="888"/>
        <v>132170</v>
      </c>
      <c r="N1202" s="2206">
        <f t="shared" si="889"/>
        <v>1279760</v>
      </c>
      <c r="O1202" s="2206">
        <f t="shared" si="890"/>
        <v>180</v>
      </c>
      <c r="P1202" s="2244">
        <v>1</v>
      </c>
      <c r="Q1202" s="2206">
        <v>132170</v>
      </c>
      <c r="R1202" s="2206">
        <v>1279760</v>
      </c>
      <c r="S1202" s="2206">
        <v>180</v>
      </c>
      <c r="T1202" s="2206">
        <f t="shared" si="879"/>
        <v>1412110</v>
      </c>
      <c r="U1202" s="2206">
        <f t="shared" si="891"/>
        <v>1412110</v>
      </c>
      <c r="V1202" s="2206">
        <f t="shared" si="892"/>
        <v>132170</v>
      </c>
      <c r="W1202" s="2206">
        <f t="shared" si="893"/>
        <v>1279760</v>
      </c>
      <c r="X1202" s="2206">
        <f t="shared" si="894"/>
        <v>180</v>
      </c>
      <c r="Y1202" s="2244">
        <f t="shared" si="885"/>
        <v>0</v>
      </c>
      <c r="Z1202" s="2207">
        <f t="shared" si="886"/>
        <v>0</v>
      </c>
      <c r="AA1202" s="2244">
        <v>1</v>
      </c>
      <c r="AB1202" s="2206">
        <v>650000</v>
      </c>
      <c r="AC1202" s="2206"/>
      <c r="AD1202" s="2206">
        <v>100000</v>
      </c>
      <c r="AE1202" s="2206">
        <f t="shared" si="880"/>
        <v>750000</v>
      </c>
      <c r="AF1202" s="2206">
        <f t="shared" si="895"/>
        <v>750000</v>
      </c>
      <c r="AG1202" s="2206">
        <f t="shared" si="896"/>
        <v>650000</v>
      </c>
      <c r="AH1202" s="2206">
        <f t="shared" si="897"/>
        <v>0</v>
      </c>
      <c r="AI1202" s="2207">
        <f t="shared" si="898"/>
        <v>100000</v>
      </c>
      <c r="AJ1202" s="2246">
        <v>1</v>
      </c>
      <c r="AK1202" s="2075">
        <v>650000</v>
      </c>
      <c r="AL1202" s="2075"/>
      <c r="AM1202" s="2075">
        <v>100000</v>
      </c>
      <c r="AN1202" s="2206">
        <f t="shared" si="881"/>
        <v>750000</v>
      </c>
      <c r="AO1202" s="2206">
        <f t="shared" si="899"/>
        <v>750000</v>
      </c>
      <c r="AP1202" s="2206">
        <f t="shared" si="900"/>
        <v>650000</v>
      </c>
      <c r="AQ1202" s="2206">
        <f t="shared" si="901"/>
        <v>0</v>
      </c>
      <c r="AR1202" s="2206">
        <f t="shared" si="902"/>
        <v>100000</v>
      </c>
      <c r="AS1202" s="2244">
        <v>1</v>
      </c>
      <c r="AT1202" s="2075">
        <v>650000</v>
      </c>
      <c r="AU1202" s="2075"/>
      <c r="AV1202" s="2075">
        <v>100000</v>
      </c>
      <c r="AW1202" s="2206">
        <f t="shared" si="882"/>
        <v>750000</v>
      </c>
      <c r="AX1202" s="2206">
        <f t="shared" si="903"/>
        <v>750000</v>
      </c>
      <c r="AY1202" s="2206">
        <f t="shared" si="904"/>
        <v>650000</v>
      </c>
      <c r="AZ1202" s="2206">
        <f t="shared" si="905"/>
        <v>0</v>
      </c>
      <c r="BA1202" s="2206">
        <f t="shared" si="906"/>
        <v>100000</v>
      </c>
      <c r="BB1202" s="2244">
        <f t="shared" si="918"/>
        <v>0</v>
      </c>
      <c r="BC1202" s="2207">
        <f t="shared" si="919"/>
        <v>0</v>
      </c>
      <c r="BD1202" s="2244">
        <f t="shared" si="877"/>
        <v>0</v>
      </c>
      <c r="BE1202" s="2207">
        <f t="shared" si="878"/>
        <v>0</v>
      </c>
      <c r="BF1202" s="2246">
        <v>1</v>
      </c>
      <c r="BG1202" s="2075">
        <v>650000</v>
      </c>
      <c r="BH1202" s="2075">
        <v>0</v>
      </c>
      <c r="BI1202" s="2075">
        <v>100000</v>
      </c>
      <c r="BJ1202" s="2206">
        <f t="shared" si="883"/>
        <v>750000</v>
      </c>
      <c r="BK1202" s="2206">
        <f t="shared" si="907"/>
        <v>750000</v>
      </c>
      <c r="BL1202" s="2206">
        <f t="shared" si="908"/>
        <v>650000</v>
      </c>
      <c r="BM1202" s="2206">
        <f t="shared" si="909"/>
        <v>0</v>
      </c>
      <c r="BN1202" s="2206">
        <f t="shared" si="910"/>
        <v>100000</v>
      </c>
      <c r="BO1202" s="2244">
        <v>1</v>
      </c>
      <c r="BP1202" s="2075">
        <v>650000</v>
      </c>
      <c r="BQ1202" s="2075">
        <v>0</v>
      </c>
      <c r="BR1202" s="2075">
        <v>100000</v>
      </c>
      <c r="BS1202" s="2206">
        <f t="shared" si="884"/>
        <v>750000</v>
      </c>
      <c r="BT1202" s="2206">
        <f t="shared" si="911"/>
        <v>750000</v>
      </c>
      <c r="BU1202" s="2206">
        <f t="shared" si="912"/>
        <v>650000</v>
      </c>
      <c r="BV1202" s="2206">
        <f t="shared" si="913"/>
        <v>0</v>
      </c>
      <c r="BW1202" s="2206">
        <f t="shared" si="914"/>
        <v>100000</v>
      </c>
      <c r="BX1202" s="2244">
        <f t="shared" si="920"/>
        <v>0</v>
      </c>
      <c r="BY1202" s="2207">
        <f t="shared" si="921"/>
        <v>0</v>
      </c>
      <c r="BZ1202" s="2211">
        <f t="shared" si="916"/>
        <v>0</v>
      </c>
      <c r="CA1202" s="2212">
        <f t="shared" si="917"/>
        <v>0</v>
      </c>
      <c r="CB1202" s="2083"/>
      <c r="CC1202" s="2083"/>
      <c r="CD1202" s="2237"/>
      <c r="CF1202" s="2200"/>
    </row>
    <row r="1203" spans="1:84" s="1974" customFormat="1" ht="18" customHeight="1" outlineLevel="1">
      <c r="A1203" s="2235" t="s">
        <v>5158</v>
      </c>
      <c r="B1203" s="2235" t="b">
        <v>1</v>
      </c>
      <c r="C1203" s="2201"/>
      <c r="D1203" s="2236" t="s">
        <v>5159</v>
      </c>
      <c r="E1203" s="2243" t="s">
        <v>5160</v>
      </c>
      <c r="F1203" s="2204" t="s">
        <v>154</v>
      </c>
      <c r="G1203" s="2244">
        <v>1</v>
      </c>
      <c r="H1203" s="2206">
        <v>76510</v>
      </c>
      <c r="I1203" s="2206">
        <v>740910</v>
      </c>
      <c r="J1203" s="2206">
        <v>100</v>
      </c>
      <c r="K1203" s="2206">
        <f t="shared" si="915"/>
        <v>817520</v>
      </c>
      <c r="L1203" s="2206">
        <f t="shared" si="887"/>
        <v>817520</v>
      </c>
      <c r="M1203" s="2206">
        <f t="shared" si="888"/>
        <v>76510</v>
      </c>
      <c r="N1203" s="2206">
        <f t="shared" si="889"/>
        <v>740910</v>
      </c>
      <c r="O1203" s="2206">
        <f t="shared" si="890"/>
        <v>100</v>
      </c>
      <c r="P1203" s="2244">
        <v>1</v>
      </c>
      <c r="Q1203" s="2206">
        <v>76510</v>
      </c>
      <c r="R1203" s="2206">
        <v>740910</v>
      </c>
      <c r="S1203" s="2206">
        <v>100</v>
      </c>
      <c r="T1203" s="2206">
        <f t="shared" si="879"/>
        <v>817520</v>
      </c>
      <c r="U1203" s="2206">
        <f t="shared" si="891"/>
        <v>817520</v>
      </c>
      <c r="V1203" s="2206">
        <f t="shared" si="892"/>
        <v>76510</v>
      </c>
      <c r="W1203" s="2206">
        <f t="shared" si="893"/>
        <v>740910</v>
      </c>
      <c r="X1203" s="2206">
        <f t="shared" si="894"/>
        <v>100</v>
      </c>
      <c r="Y1203" s="2244">
        <f t="shared" si="885"/>
        <v>0</v>
      </c>
      <c r="Z1203" s="2207">
        <f t="shared" si="886"/>
        <v>0</v>
      </c>
      <c r="AA1203" s="2244">
        <v>1</v>
      </c>
      <c r="AB1203" s="2206">
        <v>400000</v>
      </c>
      <c r="AC1203" s="2206"/>
      <c r="AD1203" s="2206">
        <v>80000</v>
      </c>
      <c r="AE1203" s="2206">
        <f t="shared" si="880"/>
        <v>480000</v>
      </c>
      <c r="AF1203" s="2206">
        <f t="shared" si="895"/>
        <v>480000</v>
      </c>
      <c r="AG1203" s="2206">
        <f t="shared" si="896"/>
        <v>400000</v>
      </c>
      <c r="AH1203" s="2206">
        <f t="shared" si="897"/>
        <v>0</v>
      </c>
      <c r="AI1203" s="2207">
        <f t="shared" si="898"/>
        <v>80000</v>
      </c>
      <c r="AJ1203" s="2246">
        <v>1</v>
      </c>
      <c r="AK1203" s="2075">
        <v>400000</v>
      </c>
      <c r="AL1203" s="2075"/>
      <c r="AM1203" s="2075">
        <v>80000</v>
      </c>
      <c r="AN1203" s="2206">
        <f t="shared" si="881"/>
        <v>480000</v>
      </c>
      <c r="AO1203" s="2206">
        <f t="shared" si="899"/>
        <v>480000</v>
      </c>
      <c r="AP1203" s="2206">
        <f t="shared" si="900"/>
        <v>400000</v>
      </c>
      <c r="AQ1203" s="2206">
        <f t="shared" si="901"/>
        <v>0</v>
      </c>
      <c r="AR1203" s="2206">
        <f t="shared" si="902"/>
        <v>80000</v>
      </c>
      <c r="AS1203" s="2244">
        <v>1</v>
      </c>
      <c r="AT1203" s="2075">
        <v>400000</v>
      </c>
      <c r="AU1203" s="2075"/>
      <c r="AV1203" s="2075">
        <v>80000</v>
      </c>
      <c r="AW1203" s="2206">
        <f t="shared" si="882"/>
        <v>480000</v>
      </c>
      <c r="AX1203" s="2206">
        <f t="shared" si="903"/>
        <v>480000</v>
      </c>
      <c r="AY1203" s="2206">
        <f t="shared" si="904"/>
        <v>400000</v>
      </c>
      <c r="AZ1203" s="2206">
        <f t="shared" si="905"/>
        <v>0</v>
      </c>
      <c r="BA1203" s="2206">
        <f t="shared" si="906"/>
        <v>80000</v>
      </c>
      <c r="BB1203" s="2244">
        <f t="shared" si="918"/>
        <v>0</v>
      </c>
      <c r="BC1203" s="2207">
        <f t="shared" si="919"/>
        <v>0</v>
      </c>
      <c r="BD1203" s="2244">
        <f t="shared" si="877"/>
        <v>0</v>
      </c>
      <c r="BE1203" s="2207">
        <f t="shared" si="878"/>
        <v>0</v>
      </c>
      <c r="BF1203" s="2246">
        <v>1</v>
      </c>
      <c r="BG1203" s="2075">
        <v>400000</v>
      </c>
      <c r="BH1203" s="2075">
        <v>0</v>
      </c>
      <c r="BI1203" s="2075">
        <v>80000</v>
      </c>
      <c r="BJ1203" s="2206">
        <f t="shared" si="883"/>
        <v>480000</v>
      </c>
      <c r="BK1203" s="2206">
        <f t="shared" si="907"/>
        <v>480000</v>
      </c>
      <c r="BL1203" s="2206">
        <f t="shared" si="908"/>
        <v>400000</v>
      </c>
      <c r="BM1203" s="2206">
        <f t="shared" si="909"/>
        <v>0</v>
      </c>
      <c r="BN1203" s="2206">
        <f t="shared" si="910"/>
        <v>80000</v>
      </c>
      <c r="BO1203" s="2244">
        <v>1</v>
      </c>
      <c r="BP1203" s="2075">
        <v>400000</v>
      </c>
      <c r="BQ1203" s="2075">
        <v>0</v>
      </c>
      <c r="BR1203" s="2075">
        <v>80000</v>
      </c>
      <c r="BS1203" s="2206">
        <f t="shared" si="884"/>
        <v>480000</v>
      </c>
      <c r="BT1203" s="2206">
        <f t="shared" si="911"/>
        <v>480000</v>
      </c>
      <c r="BU1203" s="2206">
        <f t="shared" si="912"/>
        <v>400000</v>
      </c>
      <c r="BV1203" s="2206">
        <f t="shared" si="913"/>
        <v>0</v>
      </c>
      <c r="BW1203" s="2206">
        <f t="shared" si="914"/>
        <v>80000</v>
      </c>
      <c r="BX1203" s="2244">
        <f t="shared" si="920"/>
        <v>0</v>
      </c>
      <c r="BY1203" s="2207">
        <f t="shared" si="921"/>
        <v>0</v>
      </c>
      <c r="BZ1203" s="2211">
        <f t="shared" si="916"/>
        <v>0</v>
      </c>
      <c r="CA1203" s="2212">
        <f t="shared" si="917"/>
        <v>0</v>
      </c>
      <c r="CB1203" s="2083"/>
      <c r="CC1203" s="2083"/>
      <c r="CD1203" s="2237"/>
      <c r="CF1203" s="2200"/>
    </row>
    <row r="1204" spans="1:84" s="1974" customFormat="1" ht="18" customHeight="1" outlineLevel="1">
      <c r="A1204" s="2235" t="s">
        <v>5161</v>
      </c>
      <c r="B1204" s="2235" t="b">
        <v>1</v>
      </c>
      <c r="C1204" s="2201"/>
      <c r="D1204" s="2236" t="s">
        <v>5162</v>
      </c>
      <c r="E1204" s="2243" t="s">
        <v>5163</v>
      </c>
      <c r="F1204" s="2204" t="s">
        <v>154</v>
      </c>
      <c r="G1204" s="2244">
        <v>0</v>
      </c>
      <c r="H1204" s="2206">
        <v>159540</v>
      </c>
      <c r="I1204" s="2206"/>
      <c r="J1204" s="2206"/>
      <c r="K1204" s="2206">
        <f t="shared" si="915"/>
        <v>159540</v>
      </c>
      <c r="L1204" s="2206">
        <f t="shared" si="887"/>
        <v>0</v>
      </c>
      <c r="M1204" s="2206">
        <f t="shared" si="888"/>
        <v>0</v>
      </c>
      <c r="N1204" s="2206">
        <f t="shared" si="889"/>
        <v>0</v>
      </c>
      <c r="O1204" s="2206">
        <f t="shared" si="890"/>
        <v>0</v>
      </c>
      <c r="P1204" s="2244">
        <v>0</v>
      </c>
      <c r="Q1204" s="2206">
        <v>159540</v>
      </c>
      <c r="R1204" s="2206"/>
      <c r="S1204" s="2206"/>
      <c r="T1204" s="2206">
        <f t="shared" si="879"/>
        <v>159540</v>
      </c>
      <c r="U1204" s="2206">
        <f t="shared" si="891"/>
        <v>0</v>
      </c>
      <c r="V1204" s="2206">
        <f t="shared" si="892"/>
        <v>0</v>
      </c>
      <c r="W1204" s="2206">
        <f t="shared" si="893"/>
        <v>0</v>
      </c>
      <c r="X1204" s="2206">
        <f t="shared" si="894"/>
        <v>0</v>
      </c>
      <c r="Y1204" s="2244">
        <f t="shared" si="885"/>
        <v>0</v>
      </c>
      <c r="Z1204" s="2207">
        <f t="shared" si="886"/>
        <v>0</v>
      </c>
      <c r="AA1204" s="2244">
        <v>1</v>
      </c>
      <c r="AB1204" s="2206">
        <v>8500000</v>
      </c>
      <c r="AC1204" s="2206"/>
      <c r="AD1204" s="2206">
        <v>800000</v>
      </c>
      <c r="AE1204" s="2206">
        <f t="shared" si="880"/>
        <v>9300000</v>
      </c>
      <c r="AF1204" s="2206">
        <f t="shared" si="895"/>
        <v>9300000</v>
      </c>
      <c r="AG1204" s="2206">
        <f t="shared" si="896"/>
        <v>8500000</v>
      </c>
      <c r="AH1204" s="2206">
        <f t="shared" si="897"/>
        <v>0</v>
      </c>
      <c r="AI1204" s="2207">
        <f t="shared" si="898"/>
        <v>800000</v>
      </c>
      <c r="AJ1204" s="2246">
        <v>0</v>
      </c>
      <c r="AK1204" s="2075">
        <v>8500000</v>
      </c>
      <c r="AL1204" s="2075"/>
      <c r="AM1204" s="2075">
        <v>800000</v>
      </c>
      <c r="AN1204" s="2206">
        <f t="shared" si="881"/>
        <v>9300000</v>
      </c>
      <c r="AO1204" s="2206">
        <f t="shared" si="899"/>
        <v>0</v>
      </c>
      <c r="AP1204" s="2206">
        <f t="shared" si="900"/>
        <v>0</v>
      </c>
      <c r="AQ1204" s="2206">
        <f t="shared" si="901"/>
        <v>0</v>
      </c>
      <c r="AR1204" s="2206">
        <f t="shared" si="902"/>
        <v>0</v>
      </c>
      <c r="AS1204" s="2244">
        <v>0</v>
      </c>
      <c r="AT1204" s="2075">
        <v>8500000</v>
      </c>
      <c r="AU1204" s="2075"/>
      <c r="AV1204" s="2075">
        <v>800000</v>
      </c>
      <c r="AW1204" s="2206">
        <f t="shared" si="882"/>
        <v>9300000</v>
      </c>
      <c r="AX1204" s="2206">
        <f t="shared" si="903"/>
        <v>0</v>
      </c>
      <c r="AY1204" s="2206">
        <f t="shared" si="904"/>
        <v>0</v>
      </c>
      <c r="AZ1204" s="2206">
        <f t="shared" si="905"/>
        <v>0</v>
      </c>
      <c r="BA1204" s="2206">
        <f t="shared" si="906"/>
        <v>0</v>
      </c>
      <c r="BB1204" s="2244">
        <f t="shared" si="918"/>
        <v>0</v>
      </c>
      <c r="BC1204" s="2207">
        <f t="shared" si="919"/>
        <v>0</v>
      </c>
      <c r="BD1204" s="2244">
        <f t="shared" si="877"/>
        <v>-1</v>
      </c>
      <c r="BE1204" s="2207">
        <f t="shared" si="878"/>
        <v>-9300000</v>
      </c>
      <c r="BF1204" s="2246">
        <v>0</v>
      </c>
      <c r="BG1204" s="2075">
        <v>8500000</v>
      </c>
      <c r="BH1204" s="2075">
        <v>0</v>
      </c>
      <c r="BI1204" s="2075">
        <v>800000</v>
      </c>
      <c r="BJ1204" s="2206">
        <f t="shared" si="883"/>
        <v>9300000</v>
      </c>
      <c r="BK1204" s="2206">
        <f t="shared" si="907"/>
        <v>0</v>
      </c>
      <c r="BL1204" s="2206">
        <f t="shared" si="908"/>
        <v>0</v>
      </c>
      <c r="BM1204" s="2206">
        <f t="shared" si="909"/>
        <v>0</v>
      </c>
      <c r="BN1204" s="2206">
        <f t="shared" si="910"/>
        <v>0</v>
      </c>
      <c r="BO1204" s="2244">
        <v>0</v>
      </c>
      <c r="BP1204" s="2075">
        <v>8500000</v>
      </c>
      <c r="BQ1204" s="2075">
        <v>0</v>
      </c>
      <c r="BR1204" s="2075">
        <v>800000</v>
      </c>
      <c r="BS1204" s="2206">
        <f t="shared" si="884"/>
        <v>9300000</v>
      </c>
      <c r="BT1204" s="2206">
        <f t="shared" si="911"/>
        <v>0</v>
      </c>
      <c r="BU1204" s="2206">
        <f t="shared" si="912"/>
        <v>0</v>
      </c>
      <c r="BV1204" s="2206">
        <f t="shared" si="913"/>
        <v>0</v>
      </c>
      <c r="BW1204" s="2206">
        <f t="shared" si="914"/>
        <v>0</v>
      </c>
      <c r="BX1204" s="2244">
        <f t="shared" si="920"/>
        <v>0</v>
      </c>
      <c r="BY1204" s="2207">
        <f t="shared" si="921"/>
        <v>0</v>
      </c>
      <c r="BZ1204" s="2211">
        <f t="shared" si="916"/>
        <v>-1</v>
      </c>
      <c r="CA1204" s="2212">
        <f t="shared" si="917"/>
        <v>-9300000</v>
      </c>
      <c r="CB1204" s="2083"/>
      <c r="CC1204" s="2083"/>
      <c r="CD1204" s="2237"/>
      <c r="CF1204" s="2200"/>
    </row>
    <row r="1205" spans="1:84" s="1974" customFormat="1" ht="18" customHeight="1" outlineLevel="1">
      <c r="A1205" s="2235" t="s">
        <v>5164</v>
      </c>
      <c r="B1205" s="2235" t="b">
        <v>1</v>
      </c>
      <c r="C1205" s="2201"/>
      <c r="D1205" s="2236" t="s">
        <v>3318</v>
      </c>
      <c r="E1205" s="2243" t="s">
        <v>3319</v>
      </c>
      <c r="F1205" s="2204" t="s">
        <v>365</v>
      </c>
      <c r="G1205" s="2244">
        <v>13</v>
      </c>
      <c r="H1205" s="2206">
        <v>19390</v>
      </c>
      <c r="I1205" s="2206">
        <v>1240</v>
      </c>
      <c r="J1205" s="2206"/>
      <c r="K1205" s="2206">
        <f t="shared" si="915"/>
        <v>20630</v>
      </c>
      <c r="L1205" s="2206">
        <f t="shared" si="887"/>
        <v>268190</v>
      </c>
      <c r="M1205" s="2206">
        <f t="shared" si="888"/>
        <v>252070</v>
      </c>
      <c r="N1205" s="2206">
        <f t="shared" si="889"/>
        <v>16120</v>
      </c>
      <c r="O1205" s="2206">
        <f t="shared" si="890"/>
        <v>0</v>
      </c>
      <c r="P1205" s="2244">
        <v>13</v>
      </c>
      <c r="Q1205" s="2206">
        <v>19390</v>
      </c>
      <c r="R1205" s="2206">
        <v>1240</v>
      </c>
      <c r="S1205" s="2206"/>
      <c r="T1205" s="2206">
        <f t="shared" si="879"/>
        <v>20630</v>
      </c>
      <c r="U1205" s="2206">
        <f t="shared" si="891"/>
        <v>268190</v>
      </c>
      <c r="V1205" s="2206">
        <f t="shared" si="892"/>
        <v>252070</v>
      </c>
      <c r="W1205" s="2206">
        <f t="shared" si="893"/>
        <v>16120</v>
      </c>
      <c r="X1205" s="2206">
        <f t="shared" si="894"/>
        <v>0</v>
      </c>
      <c r="Y1205" s="2244">
        <f t="shared" si="885"/>
        <v>0</v>
      </c>
      <c r="Z1205" s="2207">
        <f t="shared" si="886"/>
        <v>0</v>
      </c>
      <c r="AA1205" s="2244">
        <v>13</v>
      </c>
      <c r="AB1205" s="2206">
        <v>40000</v>
      </c>
      <c r="AC1205" s="2206"/>
      <c r="AD1205" s="2206">
        <v>10000</v>
      </c>
      <c r="AE1205" s="2206">
        <f t="shared" si="880"/>
        <v>50000</v>
      </c>
      <c r="AF1205" s="2206">
        <f t="shared" si="895"/>
        <v>650000</v>
      </c>
      <c r="AG1205" s="2206">
        <f t="shared" si="896"/>
        <v>520000</v>
      </c>
      <c r="AH1205" s="2206">
        <f t="shared" si="897"/>
        <v>0</v>
      </c>
      <c r="AI1205" s="2207">
        <f t="shared" si="898"/>
        <v>130000</v>
      </c>
      <c r="AJ1205" s="2246">
        <v>13</v>
      </c>
      <c r="AK1205" s="2075">
        <v>40000</v>
      </c>
      <c r="AL1205" s="2075"/>
      <c r="AM1205" s="2075">
        <v>10000</v>
      </c>
      <c r="AN1205" s="2206">
        <f t="shared" si="881"/>
        <v>50000</v>
      </c>
      <c r="AO1205" s="2206">
        <f t="shared" si="899"/>
        <v>650000</v>
      </c>
      <c r="AP1205" s="2206">
        <f t="shared" si="900"/>
        <v>520000</v>
      </c>
      <c r="AQ1205" s="2206">
        <f t="shared" si="901"/>
        <v>0</v>
      </c>
      <c r="AR1205" s="2206">
        <f t="shared" si="902"/>
        <v>130000</v>
      </c>
      <c r="AS1205" s="2244">
        <v>13</v>
      </c>
      <c r="AT1205" s="2075">
        <v>40000</v>
      </c>
      <c r="AU1205" s="2075"/>
      <c r="AV1205" s="2075">
        <v>10000</v>
      </c>
      <c r="AW1205" s="2206">
        <f t="shared" si="882"/>
        <v>50000</v>
      </c>
      <c r="AX1205" s="2206">
        <f t="shared" si="903"/>
        <v>650000</v>
      </c>
      <c r="AY1205" s="2206">
        <f t="shared" si="904"/>
        <v>520000</v>
      </c>
      <c r="AZ1205" s="2206">
        <f t="shared" si="905"/>
        <v>0</v>
      </c>
      <c r="BA1205" s="2206">
        <f t="shared" si="906"/>
        <v>130000</v>
      </c>
      <c r="BB1205" s="2244">
        <f t="shared" si="918"/>
        <v>0</v>
      </c>
      <c r="BC1205" s="2207">
        <f t="shared" si="919"/>
        <v>0</v>
      </c>
      <c r="BD1205" s="2244">
        <f t="shared" si="877"/>
        <v>0</v>
      </c>
      <c r="BE1205" s="2207">
        <f t="shared" si="878"/>
        <v>0</v>
      </c>
      <c r="BF1205" s="2246">
        <v>13</v>
      </c>
      <c r="BG1205" s="2075">
        <v>40000</v>
      </c>
      <c r="BH1205" s="2075">
        <v>0</v>
      </c>
      <c r="BI1205" s="2075">
        <v>10000</v>
      </c>
      <c r="BJ1205" s="2206">
        <f t="shared" si="883"/>
        <v>50000</v>
      </c>
      <c r="BK1205" s="2206">
        <f t="shared" si="907"/>
        <v>650000</v>
      </c>
      <c r="BL1205" s="2206">
        <f t="shared" si="908"/>
        <v>520000</v>
      </c>
      <c r="BM1205" s="2206">
        <f t="shared" si="909"/>
        <v>0</v>
      </c>
      <c r="BN1205" s="2206">
        <f t="shared" si="910"/>
        <v>130000</v>
      </c>
      <c r="BO1205" s="2244">
        <v>13</v>
      </c>
      <c r="BP1205" s="2075">
        <v>40000</v>
      </c>
      <c r="BQ1205" s="2075">
        <v>0</v>
      </c>
      <c r="BR1205" s="2075">
        <v>10000</v>
      </c>
      <c r="BS1205" s="2206">
        <f t="shared" si="884"/>
        <v>50000</v>
      </c>
      <c r="BT1205" s="2206">
        <f t="shared" si="911"/>
        <v>650000</v>
      </c>
      <c r="BU1205" s="2206">
        <f t="shared" si="912"/>
        <v>520000</v>
      </c>
      <c r="BV1205" s="2206">
        <f t="shared" si="913"/>
        <v>0</v>
      </c>
      <c r="BW1205" s="2206">
        <f t="shared" si="914"/>
        <v>130000</v>
      </c>
      <c r="BX1205" s="2244">
        <f t="shared" si="920"/>
        <v>0</v>
      </c>
      <c r="BY1205" s="2207">
        <f t="shared" si="921"/>
        <v>0</v>
      </c>
      <c r="BZ1205" s="2211">
        <f t="shared" si="916"/>
        <v>0</v>
      </c>
      <c r="CA1205" s="2212">
        <f t="shared" si="917"/>
        <v>0</v>
      </c>
      <c r="CB1205" s="2083"/>
      <c r="CC1205" s="2083"/>
      <c r="CD1205" s="2237"/>
      <c r="CF1205" s="2200"/>
    </row>
    <row r="1206" spans="1:84" s="1974" customFormat="1" ht="18" customHeight="1" outlineLevel="1">
      <c r="A1206" s="2235" t="s">
        <v>5165</v>
      </c>
      <c r="B1206" s="2235" t="b">
        <v>1</v>
      </c>
      <c r="C1206" s="2201"/>
      <c r="D1206" s="2236" t="s">
        <v>4183</v>
      </c>
      <c r="E1206" s="2243"/>
      <c r="F1206" s="2204" t="s">
        <v>154</v>
      </c>
      <c r="G1206" s="2244">
        <v>21</v>
      </c>
      <c r="H1206" s="2206">
        <v>2830</v>
      </c>
      <c r="I1206" s="2206"/>
      <c r="J1206" s="2206"/>
      <c r="K1206" s="2206">
        <f t="shared" si="915"/>
        <v>2830</v>
      </c>
      <c r="L1206" s="2206">
        <f t="shared" si="887"/>
        <v>59430</v>
      </c>
      <c r="M1206" s="2206">
        <f t="shared" si="888"/>
        <v>59430</v>
      </c>
      <c r="N1206" s="2206">
        <f t="shared" si="889"/>
        <v>0</v>
      </c>
      <c r="O1206" s="2206">
        <f t="shared" si="890"/>
        <v>0</v>
      </c>
      <c r="P1206" s="2244">
        <v>21</v>
      </c>
      <c r="Q1206" s="2206">
        <v>2830</v>
      </c>
      <c r="R1206" s="2206"/>
      <c r="S1206" s="2206"/>
      <c r="T1206" s="2206">
        <f t="shared" si="879"/>
        <v>2830</v>
      </c>
      <c r="U1206" s="2206">
        <f t="shared" si="891"/>
        <v>59430</v>
      </c>
      <c r="V1206" s="2206">
        <f t="shared" si="892"/>
        <v>59430</v>
      </c>
      <c r="W1206" s="2206">
        <f t="shared" si="893"/>
        <v>0</v>
      </c>
      <c r="X1206" s="2206">
        <f t="shared" si="894"/>
        <v>0</v>
      </c>
      <c r="Y1206" s="2244">
        <f t="shared" si="885"/>
        <v>0</v>
      </c>
      <c r="Z1206" s="2207">
        <f t="shared" si="886"/>
        <v>0</v>
      </c>
      <c r="AA1206" s="2244">
        <v>21</v>
      </c>
      <c r="AB1206" s="2206">
        <v>2700</v>
      </c>
      <c r="AC1206" s="2206"/>
      <c r="AD1206" s="2206">
        <v>500</v>
      </c>
      <c r="AE1206" s="2206">
        <f t="shared" si="880"/>
        <v>3200</v>
      </c>
      <c r="AF1206" s="2206">
        <f t="shared" si="895"/>
        <v>67200</v>
      </c>
      <c r="AG1206" s="2206">
        <f t="shared" si="896"/>
        <v>56700</v>
      </c>
      <c r="AH1206" s="2206">
        <f t="shared" si="897"/>
        <v>0</v>
      </c>
      <c r="AI1206" s="2207">
        <f t="shared" si="898"/>
        <v>10500</v>
      </c>
      <c r="AJ1206" s="2246">
        <v>21</v>
      </c>
      <c r="AK1206" s="2075">
        <v>2700</v>
      </c>
      <c r="AL1206" s="2075"/>
      <c r="AM1206" s="2075">
        <v>500</v>
      </c>
      <c r="AN1206" s="2206">
        <f t="shared" si="881"/>
        <v>3200</v>
      </c>
      <c r="AO1206" s="2206">
        <f t="shared" si="899"/>
        <v>67200</v>
      </c>
      <c r="AP1206" s="2206">
        <f t="shared" si="900"/>
        <v>56700</v>
      </c>
      <c r="AQ1206" s="2206">
        <f t="shared" si="901"/>
        <v>0</v>
      </c>
      <c r="AR1206" s="2206">
        <f t="shared" si="902"/>
        <v>10500</v>
      </c>
      <c r="AS1206" s="2244">
        <v>21</v>
      </c>
      <c r="AT1206" s="2075">
        <v>2700</v>
      </c>
      <c r="AU1206" s="2075"/>
      <c r="AV1206" s="2075">
        <v>500</v>
      </c>
      <c r="AW1206" s="2206">
        <f t="shared" si="882"/>
        <v>3200</v>
      </c>
      <c r="AX1206" s="2206">
        <f t="shared" si="903"/>
        <v>67200</v>
      </c>
      <c r="AY1206" s="2206">
        <f t="shared" si="904"/>
        <v>56700</v>
      </c>
      <c r="AZ1206" s="2206">
        <f t="shared" si="905"/>
        <v>0</v>
      </c>
      <c r="BA1206" s="2206">
        <f t="shared" si="906"/>
        <v>10500</v>
      </c>
      <c r="BB1206" s="2244">
        <f t="shared" si="918"/>
        <v>0</v>
      </c>
      <c r="BC1206" s="2207">
        <f t="shared" si="919"/>
        <v>0</v>
      </c>
      <c r="BD1206" s="2244">
        <f t="shared" si="877"/>
        <v>0</v>
      </c>
      <c r="BE1206" s="2207">
        <f t="shared" si="878"/>
        <v>0</v>
      </c>
      <c r="BF1206" s="2246">
        <v>21</v>
      </c>
      <c r="BG1206" s="2075">
        <v>2700</v>
      </c>
      <c r="BH1206" s="2075">
        <v>0</v>
      </c>
      <c r="BI1206" s="2075">
        <v>500</v>
      </c>
      <c r="BJ1206" s="2206">
        <f t="shared" si="883"/>
        <v>3200</v>
      </c>
      <c r="BK1206" s="2206">
        <f t="shared" si="907"/>
        <v>67200</v>
      </c>
      <c r="BL1206" s="2206">
        <f t="shared" si="908"/>
        <v>56700</v>
      </c>
      <c r="BM1206" s="2206">
        <f t="shared" si="909"/>
        <v>0</v>
      </c>
      <c r="BN1206" s="2206">
        <f t="shared" si="910"/>
        <v>10500</v>
      </c>
      <c r="BO1206" s="2244">
        <v>21</v>
      </c>
      <c r="BP1206" s="2075">
        <v>2700</v>
      </c>
      <c r="BQ1206" s="2075">
        <v>0</v>
      </c>
      <c r="BR1206" s="2075">
        <v>500</v>
      </c>
      <c r="BS1206" s="2206">
        <f t="shared" si="884"/>
        <v>3200</v>
      </c>
      <c r="BT1206" s="2206">
        <f t="shared" si="911"/>
        <v>67200</v>
      </c>
      <c r="BU1206" s="2206">
        <f t="shared" si="912"/>
        <v>56700</v>
      </c>
      <c r="BV1206" s="2206">
        <f t="shared" si="913"/>
        <v>0</v>
      </c>
      <c r="BW1206" s="2206">
        <f t="shared" si="914"/>
        <v>10500</v>
      </c>
      <c r="BX1206" s="2244">
        <f t="shared" si="920"/>
        <v>0</v>
      </c>
      <c r="BY1206" s="2207">
        <f t="shared" si="921"/>
        <v>0</v>
      </c>
      <c r="BZ1206" s="2211">
        <f t="shared" si="916"/>
        <v>0</v>
      </c>
      <c r="CA1206" s="2212">
        <f t="shared" si="917"/>
        <v>0</v>
      </c>
      <c r="CB1206" s="2083"/>
      <c r="CC1206" s="2083"/>
      <c r="CD1206" s="2237"/>
      <c r="CF1206" s="2200"/>
    </row>
    <row r="1207" spans="1:84" s="1974" customFormat="1" ht="18" customHeight="1" outlineLevel="1">
      <c r="A1207" s="2235" t="s">
        <v>5166</v>
      </c>
      <c r="B1207" s="2235" t="b">
        <v>1</v>
      </c>
      <c r="C1207" s="2201"/>
      <c r="D1207" s="2236" t="s">
        <v>3277</v>
      </c>
      <c r="E1207" s="2243" t="s">
        <v>3278</v>
      </c>
      <c r="F1207" s="2204" t="s">
        <v>154</v>
      </c>
      <c r="G1207" s="2244">
        <v>2</v>
      </c>
      <c r="H1207" s="2206">
        <v>44670</v>
      </c>
      <c r="I1207" s="2206"/>
      <c r="J1207" s="2206"/>
      <c r="K1207" s="2206">
        <f t="shared" si="915"/>
        <v>44670</v>
      </c>
      <c r="L1207" s="2206">
        <f t="shared" si="887"/>
        <v>89340</v>
      </c>
      <c r="M1207" s="2206">
        <f t="shared" si="888"/>
        <v>89340</v>
      </c>
      <c r="N1207" s="2206">
        <f t="shared" si="889"/>
        <v>0</v>
      </c>
      <c r="O1207" s="2206">
        <f t="shared" si="890"/>
        <v>0</v>
      </c>
      <c r="P1207" s="2244">
        <v>2</v>
      </c>
      <c r="Q1207" s="2206">
        <v>44670</v>
      </c>
      <c r="R1207" s="2206"/>
      <c r="S1207" s="2206"/>
      <c r="T1207" s="2206">
        <f t="shared" si="879"/>
        <v>44670</v>
      </c>
      <c r="U1207" s="2206">
        <f t="shared" si="891"/>
        <v>89340</v>
      </c>
      <c r="V1207" s="2206">
        <f t="shared" si="892"/>
        <v>89340</v>
      </c>
      <c r="W1207" s="2206">
        <f t="shared" si="893"/>
        <v>0</v>
      </c>
      <c r="X1207" s="2206">
        <f t="shared" si="894"/>
        <v>0</v>
      </c>
      <c r="Y1207" s="2244">
        <f t="shared" si="885"/>
        <v>0</v>
      </c>
      <c r="Z1207" s="2207">
        <f t="shared" si="886"/>
        <v>0</v>
      </c>
      <c r="AA1207" s="2244">
        <v>2</v>
      </c>
      <c r="AB1207" s="2206">
        <v>22000</v>
      </c>
      <c r="AC1207" s="2206"/>
      <c r="AD1207" s="2206">
        <v>3000</v>
      </c>
      <c r="AE1207" s="2206">
        <f t="shared" si="880"/>
        <v>25000</v>
      </c>
      <c r="AF1207" s="2206">
        <f t="shared" si="895"/>
        <v>50000</v>
      </c>
      <c r="AG1207" s="2206">
        <f t="shared" si="896"/>
        <v>44000</v>
      </c>
      <c r="AH1207" s="2206">
        <f t="shared" si="897"/>
        <v>0</v>
      </c>
      <c r="AI1207" s="2207">
        <f t="shared" si="898"/>
        <v>6000</v>
      </c>
      <c r="AJ1207" s="2246">
        <v>2</v>
      </c>
      <c r="AK1207" s="2075">
        <v>22000</v>
      </c>
      <c r="AL1207" s="2075"/>
      <c r="AM1207" s="2075">
        <v>3000</v>
      </c>
      <c r="AN1207" s="2206">
        <f t="shared" si="881"/>
        <v>25000</v>
      </c>
      <c r="AO1207" s="2206">
        <f t="shared" si="899"/>
        <v>50000</v>
      </c>
      <c r="AP1207" s="2206">
        <f t="shared" si="900"/>
        <v>44000</v>
      </c>
      <c r="AQ1207" s="2206">
        <f t="shared" si="901"/>
        <v>0</v>
      </c>
      <c r="AR1207" s="2206">
        <f t="shared" si="902"/>
        <v>6000</v>
      </c>
      <c r="AS1207" s="2244">
        <v>2</v>
      </c>
      <c r="AT1207" s="2075">
        <v>22000</v>
      </c>
      <c r="AU1207" s="2075"/>
      <c r="AV1207" s="2075">
        <v>3000</v>
      </c>
      <c r="AW1207" s="2206">
        <f t="shared" si="882"/>
        <v>25000</v>
      </c>
      <c r="AX1207" s="2206">
        <f t="shared" si="903"/>
        <v>50000</v>
      </c>
      <c r="AY1207" s="2206">
        <f t="shared" si="904"/>
        <v>44000</v>
      </c>
      <c r="AZ1207" s="2206">
        <f t="shared" si="905"/>
        <v>0</v>
      </c>
      <c r="BA1207" s="2206">
        <f t="shared" si="906"/>
        <v>6000</v>
      </c>
      <c r="BB1207" s="2244">
        <f t="shared" si="918"/>
        <v>0</v>
      </c>
      <c r="BC1207" s="2207">
        <f t="shared" si="919"/>
        <v>0</v>
      </c>
      <c r="BD1207" s="2244">
        <f t="shared" si="877"/>
        <v>0</v>
      </c>
      <c r="BE1207" s="2207">
        <f t="shared" si="878"/>
        <v>0</v>
      </c>
      <c r="BF1207" s="2246">
        <v>2</v>
      </c>
      <c r="BG1207" s="2075">
        <v>22000</v>
      </c>
      <c r="BH1207" s="2075">
        <v>0</v>
      </c>
      <c r="BI1207" s="2075">
        <v>3000</v>
      </c>
      <c r="BJ1207" s="2206">
        <f t="shared" si="883"/>
        <v>25000</v>
      </c>
      <c r="BK1207" s="2206">
        <f t="shared" si="907"/>
        <v>50000</v>
      </c>
      <c r="BL1207" s="2206">
        <f t="shared" si="908"/>
        <v>44000</v>
      </c>
      <c r="BM1207" s="2206">
        <f t="shared" si="909"/>
        <v>0</v>
      </c>
      <c r="BN1207" s="2206">
        <f t="shared" si="910"/>
        <v>6000</v>
      </c>
      <c r="BO1207" s="2244">
        <v>2</v>
      </c>
      <c r="BP1207" s="2075">
        <v>22000</v>
      </c>
      <c r="BQ1207" s="2075">
        <v>0</v>
      </c>
      <c r="BR1207" s="2075">
        <v>3000</v>
      </c>
      <c r="BS1207" s="2206">
        <f t="shared" si="884"/>
        <v>25000</v>
      </c>
      <c r="BT1207" s="2206">
        <f t="shared" si="911"/>
        <v>50000</v>
      </c>
      <c r="BU1207" s="2206">
        <f t="shared" si="912"/>
        <v>44000</v>
      </c>
      <c r="BV1207" s="2206">
        <f t="shared" si="913"/>
        <v>0</v>
      </c>
      <c r="BW1207" s="2206">
        <f t="shared" si="914"/>
        <v>6000</v>
      </c>
      <c r="BX1207" s="2244">
        <f t="shared" si="920"/>
        <v>0</v>
      </c>
      <c r="BY1207" s="2207">
        <f t="shared" si="921"/>
        <v>0</v>
      </c>
      <c r="BZ1207" s="2211">
        <f t="shared" si="916"/>
        <v>0</v>
      </c>
      <c r="CA1207" s="2212">
        <f t="shared" si="917"/>
        <v>0</v>
      </c>
      <c r="CB1207" s="2083"/>
      <c r="CC1207" s="2083"/>
      <c r="CD1207" s="2237"/>
      <c r="CF1207" s="2200"/>
    </row>
    <row r="1208" spans="1:84" s="1974" customFormat="1" ht="18" customHeight="1" outlineLevel="1">
      <c r="A1208" s="2235" t="s">
        <v>5167</v>
      </c>
      <c r="B1208" s="2235" t="b">
        <v>1</v>
      </c>
      <c r="C1208" s="2201"/>
      <c r="D1208" s="2236" t="s">
        <v>4191</v>
      </c>
      <c r="E1208" s="2243" t="s">
        <v>4192</v>
      </c>
      <c r="F1208" s="2204" t="s">
        <v>154</v>
      </c>
      <c r="G1208" s="2244">
        <v>1</v>
      </c>
      <c r="H1208" s="2206">
        <v>57430</v>
      </c>
      <c r="I1208" s="2206"/>
      <c r="J1208" s="2206"/>
      <c r="K1208" s="2206">
        <f t="shared" si="915"/>
        <v>57430</v>
      </c>
      <c r="L1208" s="2206">
        <f t="shared" si="887"/>
        <v>57430</v>
      </c>
      <c r="M1208" s="2206">
        <f t="shared" si="888"/>
        <v>57430</v>
      </c>
      <c r="N1208" s="2206">
        <f t="shared" si="889"/>
        <v>0</v>
      </c>
      <c r="O1208" s="2206">
        <f t="shared" si="890"/>
        <v>0</v>
      </c>
      <c r="P1208" s="2244">
        <v>1</v>
      </c>
      <c r="Q1208" s="2206">
        <v>57430</v>
      </c>
      <c r="R1208" s="2206"/>
      <c r="S1208" s="2206"/>
      <c r="T1208" s="2206">
        <f t="shared" si="879"/>
        <v>57430</v>
      </c>
      <c r="U1208" s="2206">
        <f t="shared" si="891"/>
        <v>57430</v>
      </c>
      <c r="V1208" s="2206">
        <f t="shared" si="892"/>
        <v>57430</v>
      </c>
      <c r="W1208" s="2206">
        <f t="shared" si="893"/>
        <v>0</v>
      </c>
      <c r="X1208" s="2206">
        <f t="shared" si="894"/>
        <v>0</v>
      </c>
      <c r="Y1208" s="2244">
        <f t="shared" si="885"/>
        <v>0</v>
      </c>
      <c r="Z1208" s="2207">
        <f t="shared" si="886"/>
        <v>0</v>
      </c>
      <c r="AA1208" s="2244">
        <v>1</v>
      </c>
      <c r="AB1208" s="2206">
        <v>44000</v>
      </c>
      <c r="AC1208" s="2206"/>
      <c r="AD1208" s="2206">
        <v>5000</v>
      </c>
      <c r="AE1208" s="2206">
        <f t="shared" si="880"/>
        <v>49000</v>
      </c>
      <c r="AF1208" s="2206">
        <f t="shared" si="895"/>
        <v>49000</v>
      </c>
      <c r="AG1208" s="2206">
        <f t="shared" si="896"/>
        <v>44000</v>
      </c>
      <c r="AH1208" s="2206">
        <f t="shared" si="897"/>
        <v>0</v>
      </c>
      <c r="AI1208" s="2207">
        <f t="shared" si="898"/>
        <v>5000</v>
      </c>
      <c r="AJ1208" s="2246">
        <v>1</v>
      </c>
      <c r="AK1208" s="2075">
        <v>44000</v>
      </c>
      <c r="AL1208" s="2075"/>
      <c r="AM1208" s="2075">
        <v>5000</v>
      </c>
      <c r="AN1208" s="2206">
        <f t="shared" si="881"/>
        <v>49000</v>
      </c>
      <c r="AO1208" s="2206">
        <f t="shared" si="899"/>
        <v>49000</v>
      </c>
      <c r="AP1208" s="2206">
        <f t="shared" si="900"/>
        <v>44000</v>
      </c>
      <c r="AQ1208" s="2206">
        <f t="shared" si="901"/>
        <v>0</v>
      </c>
      <c r="AR1208" s="2206">
        <f t="shared" si="902"/>
        <v>5000</v>
      </c>
      <c r="AS1208" s="2244">
        <v>1</v>
      </c>
      <c r="AT1208" s="2075">
        <v>44000</v>
      </c>
      <c r="AU1208" s="2075"/>
      <c r="AV1208" s="2075">
        <v>5000</v>
      </c>
      <c r="AW1208" s="2206">
        <f t="shared" si="882"/>
        <v>49000</v>
      </c>
      <c r="AX1208" s="2206">
        <f t="shared" si="903"/>
        <v>49000</v>
      </c>
      <c r="AY1208" s="2206">
        <f t="shared" si="904"/>
        <v>44000</v>
      </c>
      <c r="AZ1208" s="2206">
        <f t="shared" si="905"/>
        <v>0</v>
      </c>
      <c r="BA1208" s="2206">
        <f t="shared" si="906"/>
        <v>5000</v>
      </c>
      <c r="BB1208" s="2244">
        <f t="shared" si="918"/>
        <v>0</v>
      </c>
      <c r="BC1208" s="2207">
        <f t="shared" si="919"/>
        <v>0</v>
      </c>
      <c r="BD1208" s="2244">
        <f t="shared" si="877"/>
        <v>0</v>
      </c>
      <c r="BE1208" s="2207">
        <f t="shared" si="878"/>
        <v>0</v>
      </c>
      <c r="BF1208" s="2246">
        <v>1</v>
      </c>
      <c r="BG1208" s="2075">
        <v>44000</v>
      </c>
      <c r="BH1208" s="2075">
        <v>0</v>
      </c>
      <c r="BI1208" s="2075">
        <v>5000</v>
      </c>
      <c r="BJ1208" s="2206">
        <f t="shared" si="883"/>
        <v>49000</v>
      </c>
      <c r="BK1208" s="2206">
        <f t="shared" si="907"/>
        <v>49000</v>
      </c>
      <c r="BL1208" s="2206">
        <f t="shared" si="908"/>
        <v>44000</v>
      </c>
      <c r="BM1208" s="2206">
        <f t="shared" si="909"/>
        <v>0</v>
      </c>
      <c r="BN1208" s="2206">
        <f t="shared" si="910"/>
        <v>5000</v>
      </c>
      <c r="BO1208" s="2244">
        <v>1</v>
      </c>
      <c r="BP1208" s="2075">
        <v>44000</v>
      </c>
      <c r="BQ1208" s="2075">
        <v>0</v>
      </c>
      <c r="BR1208" s="2075">
        <v>5000</v>
      </c>
      <c r="BS1208" s="2206">
        <f t="shared" si="884"/>
        <v>49000</v>
      </c>
      <c r="BT1208" s="2206">
        <f t="shared" si="911"/>
        <v>49000</v>
      </c>
      <c r="BU1208" s="2206">
        <f t="shared" si="912"/>
        <v>44000</v>
      </c>
      <c r="BV1208" s="2206">
        <f t="shared" si="913"/>
        <v>0</v>
      </c>
      <c r="BW1208" s="2206">
        <f t="shared" si="914"/>
        <v>5000</v>
      </c>
      <c r="BX1208" s="2244">
        <f t="shared" si="920"/>
        <v>0</v>
      </c>
      <c r="BY1208" s="2207">
        <f t="shared" si="921"/>
        <v>0</v>
      </c>
      <c r="BZ1208" s="2211">
        <f t="shared" si="916"/>
        <v>0</v>
      </c>
      <c r="CA1208" s="2212">
        <f t="shared" si="917"/>
        <v>0</v>
      </c>
      <c r="CB1208" s="2083"/>
      <c r="CC1208" s="2083"/>
      <c r="CD1208" s="2237"/>
      <c r="CF1208" s="2200"/>
    </row>
    <row r="1209" spans="1:84" s="1974" customFormat="1" ht="18" customHeight="1" outlineLevel="1">
      <c r="A1209" s="2235" t="s">
        <v>5168</v>
      </c>
      <c r="B1209" s="2235" t="b">
        <v>1</v>
      </c>
      <c r="C1209" s="2201"/>
      <c r="D1209" s="2236" t="s">
        <v>4194</v>
      </c>
      <c r="E1209" s="2243" t="s">
        <v>4192</v>
      </c>
      <c r="F1209" s="2204" t="s">
        <v>154</v>
      </c>
      <c r="G1209" s="2244">
        <v>1</v>
      </c>
      <c r="H1209" s="2206">
        <v>57430</v>
      </c>
      <c r="I1209" s="2206"/>
      <c r="J1209" s="2206"/>
      <c r="K1209" s="2206">
        <f t="shared" si="915"/>
        <v>57430</v>
      </c>
      <c r="L1209" s="2206">
        <f t="shared" si="887"/>
        <v>57430</v>
      </c>
      <c r="M1209" s="2206">
        <f t="shared" si="888"/>
        <v>57430</v>
      </c>
      <c r="N1209" s="2206">
        <f t="shared" si="889"/>
        <v>0</v>
      </c>
      <c r="O1209" s="2206">
        <f t="shared" si="890"/>
        <v>0</v>
      </c>
      <c r="P1209" s="2244">
        <v>1</v>
      </c>
      <c r="Q1209" s="2206">
        <v>57430</v>
      </c>
      <c r="R1209" s="2206"/>
      <c r="S1209" s="2206"/>
      <c r="T1209" s="2206">
        <f t="shared" si="879"/>
        <v>57430</v>
      </c>
      <c r="U1209" s="2206">
        <f t="shared" si="891"/>
        <v>57430</v>
      </c>
      <c r="V1209" s="2206">
        <f t="shared" si="892"/>
        <v>57430</v>
      </c>
      <c r="W1209" s="2206">
        <f t="shared" si="893"/>
        <v>0</v>
      </c>
      <c r="X1209" s="2206">
        <f t="shared" si="894"/>
        <v>0</v>
      </c>
      <c r="Y1209" s="2244">
        <f t="shared" si="885"/>
        <v>0</v>
      </c>
      <c r="Z1209" s="2207">
        <f t="shared" si="886"/>
        <v>0</v>
      </c>
      <c r="AA1209" s="2244">
        <v>1</v>
      </c>
      <c r="AB1209" s="2206">
        <v>40000</v>
      </c>
      <c r="AC1209" s="2206"/>
      <c r="AD1209" s="2206">
        <v>5000</v>
      </c>
      <c r="AE1209" s="2206">
        <f t="shared" si="880"/>
        <v>45000</v>
      </c>
      <c r="AF1209" s="2206">
        <f t="shared" si="895"/>
        <v>45000</v>
      </c>
      <c r="AG1209" s="2206">
        <f t="shared" si="896"/>
        <v>40000</v>
      </c>
      <c r="AH1209" s="2206">
        <f t="shared" si="897"/>
        <v>0</v>
      </c>
      <c r="AI1209" s="2207">
        <f t="shared" si="898"/>
        <v>5000</v>
      </c>
      <c r="AJ1209" s="2246">
        <v>1</v>
      </c>
      <c r="AK1209" s="2075">
        <v>40000</v>
      </c>
      <c r="AL1209" s="2075"/>
      <c r="AM1209" s="2075">
        <v>5000</v>
      </c>
      <c r="AN1209" s="2206">
        <f t="shared" si="881"/>
        <v>45000</v>
      </c>
      <c r="AO1209" s="2206">
        <f t="shared" si="899"/>
        <v>45000</v>
      </c>
      <c r="AP1209" s="2206">
        <f t="shared" si="900"/>
        <v>40000</v>
      </c>
      <c r="AQ1209" s="2206">
        <f t="shared" si="901"/>
        <v>0</v>
      </c>
      <c r="AR1209" s="2206">
        <f t="shared" si="902"/>
        <v>5000</v>
      </c>
      <c r="AS1209" s="2244">
        <v>1</v>
      </c>
      <c r="AT1209" s="2075">
        <v>40000</v>
      </c>
      <c r="AU1209" s="2075"/>
      <c r="AV1209" s="2075">
        <v>5000</v>
      </c>
      <c r="AW1209" s="2206">
        <f t="shared" si="882"/>
        <v>45000</v>
      </c>
      <c r="AX1209" s="2206">
        <f t="shared" si="903"/>
        <v>45000</v>
      </c>
      <c r="AY1209" s="2206">
        <f t="shared" si="904"/>
        <v>40000</v>
      </c>
      <c r="AZ1209" s="2206">
        <f t="shared" si="905"/>
        <v>0</v>
      </c>
      <c r="BA1209" s="2206">
        <f t="shared" si="906"/>
        <v>5000</v>
      </c>
      <c r="BB1209" s="2244">
        <f t="shared" si="918"/>
        <v>0</v>
      </c>
      <c r="BC1209" s="2207">
        <f t="shared" si="919"/>
        <v>0</v>
      </c>
      <c r="BD1209" s="2244">
        <f t="shared" si="877"/>
        <v>0</v>
      </c>
      <c r="BE1209" s="2207">
        <f t="shared" si="878"/>
        <v>0</v>
      </c>
      <c r="BF1209" s="2246">
        <v>1</v>
      </c>
      <c r="BG1209" s="2075">
        <v>40000</v>
      </c>
      <c r="BH1209" s="2075">
        <v>0</v>
      </c>
      <c r="BI1209" s="2075">
        <v>5000</v>
      </c>
      <c r="BJ1209" s="2206">
        <f t="shared" si="883"/>
        <v>45000</v>
      </c>
      <c r="BK1209" s="2206">
        <f t="shared" si="907"/>
        <v>45000</v>
      </c>
      <c r="BL1209" s="2206">
        <f t="shared" si="908"/>
        <v>40000</v>
      </c>
      <c r="BM1209" s="2206">
        <f t="shared" si="909"/>
        <v>0</v>
      </c>
      <c r="BN1209" s="2206">
        <f t="shared" si="910"/>
        <v>5000</v>
      </c>
      <c r="BO1209" s="2244">
        <v>1</v>
      </c>
      <c r="BP1209" s="2075">
        <v>40000</v>
      </c>
      <c r="BQ1209" s="2075">
        <v>0</v>
      </c>
      <c r="BR1209" s="2075">
        <v>5000</v>
      </c>
      <c r="BS1209" s="2206">
        <f t="shared" si="884"/>
        <v>45000</v>
      </c>
      <c r="BT1209" s="2206">
        <f t="shared" si="911"/>
        <v>45000</v>
      </c>
      <c r="BU1209" s="2206">
        <f t="shared" si="912"/>
        <v>40000</v>
      </c>
      <c r="BV1209" s="2206">
        <f t="shared" si="913"/>
        <v>0</v>
      </c>
      <c r="BW1209" s="2206">
        <f t="shared" si="914"/>
        <v>5000</v>
      </c>
      <c r="BX1209" s="2244">
        <f t="shared" si="920"/>
        <v>0</v>
      </c>
      <c r="BY1209" s="2207">
        <f t="shared" si="921"/>
        <v>0</v>
      </c>
      <c r="BZ1209" s="2211">
        <f t="shared" si="916"/>
        <v>0</v>
      </c>
      <c r="CA1209" s="2212">
        <f t="shared" si="917"/>
        <v>0</v>
      </c>
      <c r="CB1209" s="2083"/>
      <c r="CC1209" s="2083"/>
      <c r="CD1209" s="2237"/>
      <c r="CF1209" s="2200"/>
    </row>
    <row r="1210" spans="1:84" s="1974" customFormat="1" ht="18" customHeight="1" outlineLevel="1">
      <c r="A1210" s="2235" t="s">
        <v>5169</v>
      </c>
      <c r="B1210" s="2235" t="b">
        <v>1</v>
      </c>
      <c r="C1210" s="2201"/>
      <c r="D1210" s="2236" t="s">
        <v>4198</v>
      </c>
      <c r="E1210" s="2243"/>
      <c r="F1210" s="2204" t="s">
        <v>154</v>
      </c>
      <c r="G1210" s="2244">
        <v>7</v>
      </c>
      <c r="H1210" s="2206">
        <v>19140</v>
      </c>
      <c r="I1210" s="2206"/>
      <c r="J1210" s="2206"/>
      <c r="K1210" s="2206">
        <f t="shared" si="915"/>
        <v>19140</v>
      </c>
      <c r="L1210" s="2206">
        <f t="shared" si="887"/>
        <v>133980</v>
      </c>
      <c r="M1210" s="2206">
        <f t="shared" si="888"/>
        <v>133980</v>
      </c>
      <c r="N1210" s="2206">
        <f t="shared" si="889"/>
        <v>0</v>
      </c>
      <c r="O1210" s="2206">
        <f t="shared" si="890"/>
        <v>0</v>
      </c>
      <c r="P1210" s="2244">
        <v>7</v>
      </c>
      <c r="Q1210" s="2206">
        <v>19140</v>
      </c>
      <c r="R1210" s="2206"/>
      <c r="S1210" s="2206"/>
      <c r="T1210" s="2206">
        <f t="shared" si="879"/>
        <v>19140</v>
      </c>
      <c r="U1210" s="2206">
        <f t="shared" si="891"/>
        <v>133980</v>
      </c>
      <c r="V1210" s="2206">
        <f t="shared" si="892"/>
        <v>133980</v>
      </c>
      <c r="W1210" s="2206">
        <f t="shared" si="893"/>
        <v>0</v>
      </c>
      <c r="X1210" s="2206">
        <f t="shared" si="894"/>
        <v>0</v>
      </c>
      <c r="Y1210" s="2244">
        <f t="shared" si="885"/>
        <v>0</v>
      </c>
      <c r="Z1210" s="2207">
        <f t="shared" si="886"/>
        <v>0</v>
      </c>
      <c r="AA1210" s="2244">
        <v>7</v>
      </c>
      <c r="AB1210" s="2206">
        <v>18000</v>
      </c>
      <c r="AC1210" s="2206"/>
      <c r="AD1210" s="2206">
        <v>3000</v>
      </c>
      <c r="AE1210" s="2206">
        <f t="shared" si="880"/>
        <v>21000</v>
      </c>
      <c r="AF1210" s="2206">
        <f t="shared" si="895"/>
        <v>147000</v>
      </c>
      <c r="AG1210" s="2206">
        <f t="shared" si="896"/>
        <v>126000</v>
      </c>
      <c r="AH1210" s="2206">
        <f t="shared" si="897"/>
        <v>0</v>
      </c>
      <c r="AI1210" s="2207">
        <f t="shared" si="898"/>
        <v>21000</v>
      </c>
      <c r="AJ1210" s="2246">
        <v>7</v>
      </c>
      <c r="AK1210" s="2075">
        <v>18000</v>
      </c>
      <c r="AL1210" s="2075"/>
      <c r="AM1210" s="2075">
        <v>3000</v>
      </c>
      <c r="AN1210" s="2206">
        <f t="shared" si="881"/>
        <v>21000</v>
      </c>
      <c r="AO1210" s="2206">
        <f t="shared" si="899"/>
        <v>147000</v>
      </c>
      <c r="AP1210" s="2206">
        <f t="shared" si="900"/>
        <v>126000</v>
      </c>
      <c r="AQ1210" s="2206">
        <f t="shared" si="901"/>
        <v>0</v>
      </c>
      <c r="AR1210" s="2206">
        <f t="shared" si="902"/>
        <v>21000</v>
      </c>
      <c r="AS1210" s="2244">
        <v>7</v>
      </c>
      <c r="AT1210" s="2075">
        <v>18000</v>
      </c>
      <c r="AU1210" s="2075"/>
      <c r="AV1210" s="2075">
        <v>3000</v>
      </c>
      <c r="AW1210" s="2206">
        <f t="shared" si="882"/>
        <v>21000</v>
      </c>
      <c r="AX1210" s="2206">
        <f t="shared" si="903"/>
        <v>147000</v>
      </c>
      <c r="AY1210" s="2206">
        <f t="shared" si="904"/>
        <v>126000</v>
      </c>
      <c r="AZ1210" s="2206">
        <f t="shared" si="905"/>
        <v>0</v>
      </c>
      <c r="BA1210" s="2206">
        <f t="shared" si="906"/>
        <v>21000</v>
      </c>
      <c r="BB1210" s="2244">
        <f t="shared" si="918"/>
        <v>0</v>
      </c>
      <c r="BC1210" s="2207">
        <f t="shared" si="919"/>
        <v>0</v>
      </c>
      <c r="BD1210" s="2244">
        <f t="shared" si="877"/>
        <v>0</v>
      </c>
      <c r="BE1210" s="2207">
        <f t="shared" si="878"/>
        <v>0</v>
      </c>
      <c r="BF1210" s="2246">
        <v>7</v>
      </c>
      <c r="BG1210" s="2075">
        <v>18000</v>
      </c>
      <c r="BH1210" s="2075">
        <v>0</v>
      </c>
      <c r="BI1210" s="2075">
        <v>3000</v>
      </c>
      <c r="BJ1210" s="2206">
        <f t="shared" si="883"/>
        <v>21000</v>
      </c>
      <c r="BK1210" s="2206">
        <f t="shared" si="907"/>
        <v>147000</v>
      </c>
      <c r="BL1210" s="2206">
        <f t="shared" si="908"/>
        <v>126000</v>
      </c>
      <c r="BM1210" s="2206">
        <f t="shared" si="909"/>
        <v>0</v>
      </c>
      <c r="BN1210" s="2206">
        <f t="shared" si="910"/>
        <v>21000</v>
      </c>
      <c r="BO1210" s="2244">
        <v>7</v>
      </c>
      <c r="BP1210" s="2075">
        <v>18000</v>
      </c>
      <c r="BQ1210" s="2075">
        <v>0</v>
      </c>
      <c r="BR1210" s="2075">
        <v>3000</v>
      </c>
      <c r="BS1210" s="2206">
        <f t="shared" si="884"/>
        <v>21000</v>
      </c>
      <c r="BT1210" s="2206">
        <f t="shared" si="911"/>
        <v>147000</v>
      </c>
      <c r="BU1210" s="2206">
        <f t="shared" si="912"/>
        <v>126000</v>
      </c>
      <c r="BV1210" s="2206">
        <f t="shared" si="913"/>
        <v>0</v>
      </c>
      <c r="BW1210" s="2206">
        <f t="shared" si="914"/>
        <v>21000</v>
      </c>
      <c r="BX1210" s="2244">
        <f t="shared" si="920"/>
        <v>0</v>
      </c>
      <c r="BY1210" s="2207">
        <f t="shared" si="921"/>
        <v>0</v>
      </c>
      <c r="BZ1210" s="2211">
        <f t="shared" si="916"/>
        <v>0</v>
      </c>
      <c r="CA1210" s="2212">
        <f t="shared" si="917"/>
        <v>0</v>
      </c>
      <c r="CB1210" s="2083"/>
      <c r="CC1210" s="2083"/>
      <c r="CD1210" s="2237"/>
      <c r="CF1210" s="2200"/>
    </row>
    <row r="1211" spans="1:84" s="1974" customFormat="1" ht="18" customHeight="1" outlineLevel="1">
      <c r="A1211" s="2235" t="s">
        <v>5170</v>
      </c>
      <c r="B1211" s="2235" t="b">
        <v>1</v>
      </c>
      <c r="C1211" s="2201"/>
      <c r="D1211" s="2236" t="s">
        <v>3289</v>
      </c>
      <c r="E1211" s="2243" t="s">
        <v>3290</v>
      </c>
      <c r="F1211" s="2204" t="s">
        <v>154</v>
      </c>
      <c r="G1211" s="2244">
        <v>1</v>
      </c>
      <c r="H1211" s="2206">
        <v>142940</v>
      </c>
      <c r="I1211" s="2206"/>
      <c r="J1211" s="2206"/>
      <c r="K1211" s="2206">
        <f t="shared" si="915"/>
        <v>142940</v>
      </c>
      <c r="L1211" s="2206">
        <f t="shared" si="887"/>
        <v>142940</v>
      </c>
      <c r="M1211" s="2206">
        <f t="shared" si="888"/>
        <v>142940</v>
      </c>
      <c r="N1211" s="2206">
        <f t="shared" si="889"/>
        <v>0</v>
      </c>
      <c r="O1211" s="2206">
        <f t="shared" si="890"/>
        <v>0</v>
      </c>
      <c r="P1211" s="2244">
        <v>1</v>
      </c>
      <c r="Q1211" s="2206">
        <v>142940</v>
      </c>
      <c r="R1211" s="2206"/>
      <c r="S1211" s="2206"/>
      <c r="T1211" s="2206">
        <f t="shared" si="879"/>
        <v>142940</v>
      </c>
      <c r="U1211" s="2206">
        <f t="shared" si="891"/>
        <v>142940</v>
      </c>
      <c r="V1211" s="2206">
        <f t="shared" si="892"/>
        <v>142940</v>
      </c>
      <c r="W1211" s="2206">
        <f t="shared" si="893"/>
        <v>0</v>
      </c>
      <c r="X1211" s="2206">
        <f t="shared" si="894"/>
        <v>0</v>
      </c>
      <c r="Y1211" s="2244">
        <f t="shared" si="885"/>
        <v>0</v>
      </c>
      <c r="Z1211" s="2207">
        <f t="shared" si="886"/>
        <v>0</v>
      </c>
      <c r="AA1211" s="2244">
        <v>1</v>
      </c>
      <c r="AB1211" s="2206">
        <v>100000</v>
      </c>
      <c r="AC1211" s="2206"/>
      <c r="AD1211" s="2206">
        <v>10000</v>
      </c>
      <c r="AE1211" s="2206">
        <f t="shared" si="880"/>
        <v>110000</v>
      </c>
      <c r="AF1211" s="2206">
        <f t="shared" si="895"/>
        <v>110000</v>
      </c>
      <c r="AG1211" s="2206">
        <f t="shared" si="896"/>
        <v>100000</v>
      </c>
      <c r="AH1211" s="2206">
        <f t="shared" si="897"/>
        <v>0</v>
      </c>
      <c r="AI1211" s="2207">
        <f t="shared" si="898"/>
        <v>10000</v>
      </c>
      <c r="AJ1211" s="2246">
        <v>1</v>
      </c>
      <c r="AK1211" s="2075">
        <v>100000</v>
      </c>
      <c r="AL1211" s="2075"/>
      <c r="AM1211" s="2075">
        <v>10000</v>
      </c>
      <c r="AN1211" s="2206">
        <f t="shared" si="881"/>
        <v>110000</v>
      </c>
      <c r="AO1211" s="2206">
        <f t="shared" si="899"/>
        <v>110000</v>
      </c>
      <c r="AP1211" s="2206">
        <f t="shared" si="900"/>
        <v>100000</v>
      </c>
      <c r="AQ1211" s="2206">
        <f t="shared" si="901"/>
        <v>0</v>
      </c>
      <c r="AR1211" s="2206">
        <f t="shared" si="902"/>
        <v>10000</v>
      </c>
      <c r="AS1211" s="2244">
        <v>1</v>
      </c>
      <c r="AT1211" s="2075">
        <v>100000</v>
      </c>
      <c r="AU1211" s="2075"/>
      <c r="AV1211" s="2075">
        <v>10000</v>
      </c>
      <c r="AW1211" s="2206">
        <f t="shared" si="882"/>
        <v>110000</v>
      </c>
      <c r="AX1211" s="2206">
        <f t="shared" si="903"/>
        <v>110000</v>
      </c>
      <c r="AY1211" s="2206">
        <f t="shared" si="904"/>
        <v>100000</v>
      </c>
      <c r="AZ1211" s="2206">
        <f t="shared" si="905"/>
        <v>0</v>
      </c>
      <c r="BA1211" s="2206">
        <f t="shared" si="906"/>
        <v>10000</v>
      </c>
      <c r="BB1211" s="2244">
        <f t="shared" si="918"/>
        <v>0</v>
      </c>
      <c r="BC1211" s="2207">
        <f t="shared" si="919"/>
        <v>0</v>
      </c>
      <c r="BD1211" s="2244">
        <f t="shared" si="877"/>
        <v>0</v>
      </c>
      <c r="BE1211" s="2207">
        <f t="shared" si="878"/>
        <v>0</v>
      </c>
      <c r="BF1211" s="2246">
        <v>1</v>
      </c>
      <c r="BG1211" s="2075">
        <v>100000</v>
      </c>
      <c r="BH1211" s="2075">
        <v>0</v>
      </c>
      <c r="BI1211" s="2075">
        <v>10000</v>
      </c>
      <c r="BJ1211" s="2206">
        <f t="shared" si="883"/>
        <v>110000</v>
      </c>
      <c r="BK1211" s="2206">
        <f t="shared" si="907"/>
        <v>110000</v>
      </c>
      <c r="BL1211" s="2206">
        <f t="shared" si="908"/>
        <v>100000</v>
      </c>
      <c r="BM1211" s="2206">
        <f t="shared" si="909"/>
        <v>0</v>
      </c>
      <c r="BN1211" s="2206">
        <f t="shared" si="910"/>
        <v>10000</v>
      </c>
      <c r="BO1211" s="2244">
        <v>1</v>
      </c>
      <c r="BP1211" s="2075">
        <v>100000</v>
      </c>
      <c r="BQ1211" s="2075">
        <v>0</v>
      </c>
      <c r="BR1211" s="2075">
        <v>10000</v>
      </c>
      <c r="BS1211" s="2206">
        <f t="shared" si="884"/>
        <v>110000</v>
      </c>
      <c r="BT1211" s="2206">
        <f t="shared" si="911"/>
        <v>110000</v>
      </c>
      <c r="BU1211" s="2206">
        <f t="shared" si="912"/>
        <v>100000</v>
      </c>
      <c r="BV1211" s="2206">
        <f t="shared" si="913"/>
        <v>0</v>
      </c>
      <c r="BW1211" s="2206">
        <f t="shared" si="914"/>
        <v>10000</v>
      </c>
      <c r="BX1211" s="2244">
        <f t="shared" si="920"/>
        <v>0</v>
      </c>
      <c r="BY1211" s="2207">
        <f t="shared" si="921"/>
        <v>0</v>
      </c>
      <c r="BZ1211" s="2211">
        <f t="shared" si="916"/>
        <v>0</v>
      </c>
      <c r="CA1211" s="2212">
        <f t="shared" si="917"/>
        <v>0</v>
      </c>
      <c r="CB1211" s="2083"/>
      <c r="CC1211" s="2083"/>
      <c r="CD1211" s="2237"/>
      <c r="CF1211" s="2200"/>
    </row>
    <row r="1212" spans="1:84" s="1974" customFormat="1" ht="18" customHeight="1" outlineLevel="1">
      <c r="A1212" s="2235" t="s">
        <v>5171</v>
      </c>
      <c r="B1212" s="2235" t="b">
        <v>1</v>
      </c>
      <c r="C1212" s="2201"/>
      <c r="D1212" s="2236" t="s">
        <v>4201</v>
      </c>
      <c r="E1212" s="2243" t="s">
        <v>4202</v>
      </c>
      <c r="F1212" s="2204" t="s">
        <v>154</v>
      </c>
      <c r="G1212" s="2244">
        <v>1</v>
      </c>
      <c r="H1212" s="2206">
        <v>82960</v>
      </c>
      <c r="I1212" s="2206"/>
      <c r="J1212" s="2206"/>
      <c r="K1212" s="2206">
        <f t="shared" si="915"/>
        <v>82960</v>
      </c>
      <c r="L1212" s="2206">
        <f t="shared" si="887"/>
        <v>82960</v>
      </c>
      <c r="M1212" s="2206">
        <f t="shared" si="888"/>
        <v>82960</v>
      </c>
      <c r="N1212" s="2206">
        <f t="shared" si="889"/>
        <v>0</v>
      </c>
      <c r="O1212" s="2206">
        <f t="shared" si="890"/>
        <v>0</v>
      </c>
      <c r="P1212" s="2244">
        <v>1</v>
      </c>
      <c r="Q1212" s="2206">
        <v>82960</v>
      </c>
      <c r="R1212" s="2206"/>
      <c r="S1212" s="2206"/>
      <c r="T1212" s="2206">
        <f t="shared" si="879"/>
        <v>82960</v>
      </c>
      <c r="U1212" s="2206">
        <f t="shared" si="891"/>
        <v>82960</v>
      </c>
      <c r="V1212" s="2206">
        <f t="shared" si="892"/>
        <v>82960</v>
      </c>
      <c r="W1212" s="2206">
        <f t="shared" si="893"/>
        <v>0</v>
      </c>
      <c r="X1212" s="2206">
        <f t="shared" si="894"/>
        <v>0</v>
      </c>
      <c r="Y1212" s="2244">
        <f t="shared" si="885"/>
        <v>0</v>
      </c>
      <c r="Z1212" s="2207">
        <f t="shared" si="886"/>
        <v>0</v>
      </c>
      <c r="AA1212" s="2244">
        <v>1</v>
      </c>
      <c r="AB1212" s="2206">
        <v>45000</v>
      </c>
      <c r="AC1212" s="2206"/>
      <c r="AD1212" s="2206">
        <v>5000</v>
      </c>
      <c r="AE1212" s="2206">
        <f t="shared" si="880"/>
        <v>50000</v>
      </c>
      <c r="AF1212" s="2206">
        <f t="shared" si="895"/>
        <v>50000</v>
      </c>
      <c r="AG1212" s="2206">
        <f t="shared" si="896"/>
        <v>45000</v>
      </c>
      <c r="AH1212" s="2206">
        <f t="shared" si="897"/>
        <v>0</v>
      </c>
      <c r="AI1212" s="2207">
        <f t="shared" si="898"/>
        <v>5000</v>
      </c>
      <c r="AJ1212" s="2246">
        <v>1</v>
      </c>
      <c r="AK1212" s="2075">
        <v>45000</v>
      </c>
      <c r="AL1212" s="2075"/>
      <c r="AM1212" s="2075">
        <v>5000</v>
      </c>
      <c r="AN1212" s="2206">
        <f t="shared" si="881"/>
        <v>50000</v>
      </c>
      <c r="AO1212" s="2206">
        <f t="shared" si="899"/>
        <v>50000</v>
      </c>
      <c r="AP1212" s="2206">
        <f t="shared" si="900"/>
        <v>45000</v>
      </c>
      <c r="AQ1212" s="2206">
        <f t="shared" si="901"/>
        <v>0</v>
      </c>
      <c r="AR1212" s="2206">
        <f t="shared" si="902"/>
        <v>5000</v>
      </c>
      <c r="AS1212" s="2244">
        <v>1</v>
      </c>
      <c r="AT1212" s="2075">
        <v>45000</v>
      </c>
      <c r="AU1212" s="2075"/>
      <c r="AV1212" s="2075">
        <v>5000</v>
      </c>
      <c r="AW1212" s="2206">
        <f t="shared" si="882"/>
        <v>50000</v>
      </c>
      <c r="AX1212" s="2206">
        <f t="shared" si="903"/>
        <v>50000</v>
      </c>
      <c r="AY1212" s="2206">
        <f t="shared" si="904"/>
        <v>45000</v>
      </c>
      <c r="AZ1212" s="2206">
        <f t="shared" si="905"/>
        <v>0</v>
      </c>
      <c r="BA1212" s="2206">
        <f t="shared" si="906"/>
        <v>5000</v>
      </c>
      <c r="BB1212" s="2244">
        <f t="shared" si="918"/>
        <v>0</v>
      </c>
      <c r="BC1212" s="2207">
        <f t="shared" si="919"/>
        <v>0</v>
      </c>
      <c r="BD1212" s="2244">
        <f t="shared" ref="BD1212:BD1275" si="922">AS1212-AA1212</f>
        <v>0</v>
      </c>
      <c r="BE1212" s="2207">
        <f t="shared" ref="BE1212:BE1275" si="923">+AX1212-AF1212</f>
        <v>0</v>
      </c>
      <c r="BF1212" s="2246">
        <v>1</v>
      </c>
      <c r="BG1212" s="2075">
        <v>45000</v>
      </c>
      <c r="BH1212" s="2075">
        <v>0</v>
      </c>
      <c r="BI1212" s="2075">
        <v>5000</v>
      </c>
      <c r="BJ1212" s="2206">
        <f t="shared" si="883"/>
        <v>50000</v>
      </c>
      <c r="BK1212" s="2206">
        <f t="shared" si="907"/>
        <v>50000</v>
      </c>
      <c r="BL1212" s="2206">
        <f t="shared" si="908"/>
        <v>45000</v>
      </c>
      <c r="BM1212" s="2206">
        <f t="shared" si="909"/>
        <v>0</v>
      </c>
      <c r="BN1212" s="2206">
        <f t="shared" si="910"/>
        <v>5000</v>
      </c>
      <c r="BO1212" s="2244">
        <v>1</v>
      </c>
      <c r="BP1212" s="2075">
        <v>45000</v>
      </c>
      <c r="BQ1212" s="2075">
        <v>0</v>
      </c>
      <c r="BR1212" s="2075">
        <v>5000</v>
      </c>
      <c r="BS1212" s="2206">
        <f t="shared" si="884"/>
        <v>50000</v>
      </c>
      <c r="BT1212" s="2206">
        <f t="shared" si="911"/>
        <v>50000</v>
      </c>
      <c r="BU1212" s="2206">
        <f t="shared" si="912"/>
        <v>45000</v>
      </c>
      <c r="BV1212" s="2206">
        <f t="shared" si="913"/>
        <v>0</v>
      </c>
      <c r="BW1212" s="2206">
        <f t="shared" si="914"/>
        <v>5000</v>
      </c>
      <c r="BX1212" s="2244">
        <f t="shared" si="920"/>
        <v>0</v>
      </c>
      <c r="BY1212" s="2207">
        <f t="shared" si="921"/>
        <v>0</v>
      </c>
      <c r="BZ1212" s="2211">
        <f t="shared" si="916"/>
        <v>0</v>
      </c>
      <c r="CA1212" s="2212">
        <f t="shared" si="917"/>
        <v>0</v>
      </c>
      <c r="CB1212" s="2083"/>
      <c r="CC1212" s="2083"/>
      <c r="CD1212" s="2237"/>
      <c r="CF1212" s="2200"/>
    </row>
    <row r="1213" spans="1:84" s="1974" customFormat="1" ht="18" customHeight="1" outlineLevel="1">
      <c r="A1213" s="2235" t="s">
        <v>5172</v>
      </c>
      <c r="B1213" s="2235" t="b">
        <v>1</v>
      </c>
      <c r="C1213" s="2201"/>
      <c r="D1213" s="2236" t="s">
        <v>4209</v>
      </c>
      <c r="E1213" s="2243" t="s">
        <v>4202</v>
      </c>
      <c r="F1213" s="2204" t="s">
        <v>154</v>
      </c>
      <c r="G1213" s="2244">
        <v>1</v>
      </c>
      <c r="H1213" s="2206">
        <v>51050</v>
      </c>
      <c r="I1213" s="2206"/>
      <c r="J1213" s="2206"/>
      <c r="K1213" s="2206">
        <f t="shared" si="915"/>
        <v>51050</v>
      </c>
      <c r="L1213" s="2206">
        <f t="shared" si="887"/>
        <v>51050</v>
      </c>
      <c r="M1213" s="2206">
        <f t="shared" si="888"/>
        <v>51050</v>
      </c>
      <c r="N1213" s="2206">
        <f t="shared" si="889"/>
        <v>0</v>
      </c>
      <c r="O1213" s="2206">
        <f t="shared" si="890"/>
        <v>0</v>
      </c>
      <c r="P1213" s="2244">
        <v>1</v>
      </c>
      <c r="Q1213" s="2206">
        <v>51050</v>
      </c>
      <c r="R1213" s="2206"/>
      <c r="S1213" s="2206"/>
      <c r="T1213" s="2206">
        <f t="shared" si="879"/>
        <v>51050</v>
      </c>
      <c r="U1213" s="2206">
        <f t="shared" si="891"/>
        <v>51050</v>
      </c>
      <c r="V1213" s="2206">
        <f t="shared" si="892"/>
        <v>51050</v>
      </c>
      <c r="W1213" s="2206">
        <f t="shared" si="893"/>
        <v>0</v>
      </c>
      <c r="X1213" s="2206">
        <f t="shared" si="894"/>
        <v>0</v>
      </c>
      <c r="Y1213" s="2244">
        <f t="shared" si="885"/>
        <v>0</v>
      </c>
      <c r="Z1213" s="2207">
        <f t="shared" si="886"/>
        <v>0</v>
      </c>
      <c r="AA1213" s="2244">
        <v>1</v>
      </c>
      <c r="AB1213" s="2206">
        <v>75000</v>
      </c>
      <c r="AC1213" s="2206"/>
      <c r="AD1213" s="2206">
        <v>8000</v>
      </c>
      <c r="AE1213" s="2206">
        <f t="shared" si="880"/>
        <v>83000</v>
      </c>
      <c r="AF1213" s="2206">
        <f t="shared" si="895"/>
        <v>83000</v>
      </c>
      <c r="AG1213" s="2206">
        <f t="shared" si="896"/>
        <v>75000</v>
      </c>
      <c r="AH1213" s="2206">
        <f t="shared" si="897"/>
        <v>0</v>
      </c>
      <c r="AI1213" s="2207">
        <f t="shared" si="898"/>
        <v>8000</v>
      </c>
      <c r="AJ1213" s="2246">
        <v>1</v>
      </c>
      <c r="AK1213" s="2075">
        <v>75000</v>
      </c>
      <c r="AL1213" s="2075"/>
      <c r="AM1213" s="2075">
        <v>8000</v>
      </c>
      <c r="AN1213" s="2206">
        <f t="shared" si="881"/>
        <v>83000</v>
      </c>
      <c r="AO1213" s="2206">
        <f t="shared" si="899"/>
        <v>83000</v>
      </c>
      <c r="AP1213" s="2206">
        <f t="shared" si="900"/>
        <v>75000</v>
      </c>
      <c r="AQ1213" s="2206">
        <f t="shared" si="901"/>
        <v>0</v>
      </c>
      <c r="AR1213" s="2206">
        <f t="shared" si="902"/>
        <v>8000</v>
      </c>
      <c r="AS1213" s="2244">
        <v>1</v>
      </c>
      <c r="AT1213" s="2075">
        <v>75000</v>
      </c>
      <c r="AU1213" s="2075"/>
      <c r="AV1213" s="2075">
        <v>8000</v>
      </c>
      <c r="AW1213" s="2206">
        <f t="shared" si="882"/>
        <v>83000</v>
      </c>
      <c r="AX1213" s="2206">
        <f t="shared" si="903"/>
        <v>83000</v>
      </c>
      <c r="AY1213" s="2206">
        <f t="shared" si="904"/>
        <v>75000</v>
      </c>
      <c r="AZ1213" s="2206">
        <f t="shared" si="905"/>
        <v>0</v>
      </c>
      <c r="BA1213" s="2206">
        <f t="shared" si="906"/>
        <v>8000</v>
      </c>
      <c r="BB1213" s="2244">
        <f t="shared" si="918"/>
        <v>0</v>
      </c>
      <c r="BC1213" s="2207">
        <f t="shared" si="919"/>
        <v>0</v>
      </c>
      <c r="BD1213" s="2244">
        <f t="shared" si="922"/>
        <v>0</v>
      </c>
      <c r="BE1213" s="2207">
        <f t="shared" si="923"/>
        <v>0</v>
      </c>
      <c r="BF1213" s="2246">
        <v>1</v>
      </c>
      <c r="BG1213" s="2075">
        <v>75000</v>
      </c>
      <c r="BH1213" s="2075">
        <v>0</v>
      </c>
      <c r="BI1213" s="2075">
        <v>8000</v>
      </c>
      <c r="BJ1213" s="2206">
        <f t="shared" si="883"/>
        <v>83000</v>
      </c>
      <c r="BK1213" s="2206">
        <f t="shared" si="907"/>
        <v>83000</v>
      </c>
      <c r="BL1213" s="2206">
        <f t="shared" si="908"/>
        <v>75000</v>
      </c>
      <c r="BM1213" s="2206">
        <f t="shared" si="909"/>
        <v>0</v>
      </c>
      <c r="BN1213" s="2206">
        <f t="shared" si="910"/>
        <v>8000</v>
      </c>
      <c r="BO1213" s="2244">
        <v>1</v>
      </c>
      <c r="BP1213" s="2075">
        <v>75000</v>
      </c>
      <c r="BQ1213" s="2075">
        <v>0</v>
      </c>
      <c r="BR1213" s="2075">
        <v>8000</v>
      </c>
      <c r="BS1213" s="2206">
        <f t="shared" si="884"/>
        <v>83000</v>
      </c>
      <c r="BT1213" s="2206">
        <f t="shared" si="911"/>
        <v>83000</v>
      </c>
      <c r="BU1213" s="2206">
        <f t="shared" si="912"/>
        <v>75000</v>
      </c>
      <c r="BV1213" s="2206">
        <f t="shared" si="913"/>
        <v>0</v>
      </c>
      <c r="BW1213" s="2206">
        <f t="shared" si="914"/>
        <v>8000</v>
      </c>
      <c r="BX1213" s="2244">
        <f t="shared" si="920"/>
        <v>0</v>
      </c>
      <c r="BY1213" s="2207">
        <f t="shared" si="921"/>
        <v>0</v>
      </c>
      <c r="BZ1213" s="2211">
        <f t="shared" si="916"/>
        <v>0</v>
      </c>
      <c r="CA1213" s="2212">
        <f t="shared" si="917"/>
        <v>0</v>
      </c>
      <c r="CB1213" s="2083"/>
      <c r="CC1213" s="2083"/>
      <c r="CD1213" s="2237"/>
      <c r="CF1213" s="2200"/>
    </row>
    <row r="1214" spans="1:84" s="1974" customFormat="1" ht="18" customHeight="1" outlineLevel="1">
      <c r="A1214" s="2235" t="s">
        <v>5173</v>
      </c>
      <c r="B1214" s="2235" t="b">
        <v>1</v>
      </c>
      <c r="C1214" s="2201"/>
      <c r="D1214" s="2236" t="s">
        <v>4214</v>
      </c>
      <c r="E1214" s="2243"/>
      <c r="F1214" s="2204" t="s">
        <v>154</v>
      </c>
      <c r="G1214" s="2244">
        <v>1</v>
      </c>
      <c r="H1214" s="2206">
        <v>17230</v>
      </c>
      <c r="I1214" s="2206"/>
      <c r="J1214" s="2206"/>
      <c r="K1214" s="2206">
        <f t="shared" si="915"/>
        <v>17230</v>
      </c>
      <c r="L1214" s="2206">
        <f t="shared" si="887"/>
        <v>17230</v>
      </c>
      <c r="M1214" s="2206">
        <f t="shared" si="888"/>
        <v>17230</v>
      </c>
      <c r="N1214" s="2206">
        <f t="shared" si="889"/>
        <v>0</v>
      </c>
      <c r="O1214" s="2206">
        <f t="shared" si="890"/>
        <v>0</v>
      </c>
      <c r="P1214" s="2244">
        <v>1</v>
      </c>
      <c r="Q1214" s="2206">
        <v>17230</v>
      </c>
      <c r="R1214" s="2206"/>
      <c r="S1214" s="2206"/>
      <c r="T1214" s="2206">
        <f t="shared" si="879"/>
        <v>17230</v>
      </c>
      <c r="U1214" s="2206">
        <f t="shared" si="891"/>
        <v>17230</v>
      </c>
      <c r="V1214" s="2206">
        <f t="shared" si="892"/>
        <v>17230</v>
      </c>
      <c r="W1214" s="2206">
        <f t="shared" si="893"/>
        <v>0</v>
      </c>
      <c r="X1214" s="2206">
        <f t="shared" si="894"/>
        <v>0</v>
      </c>
      <c r="Y1214" s="2244">
        <f t="shared" si="885"/>
        <v>0</v>
      </c>
      <c r="Z1214" s="2207">
        <f t="shared" si="886"/>
        <v>0</v>
      </c>
      <c r="AA1214" s="2244">
        <v>1</v>
      </c>
      <c r="AB1214" s="2206">
        <v>25000</v>
      </c>
      <c r="AC1214" s="2206"/>
      <c r="AD1214" s="2206">
        <v>5000</v>
      </c>
      <c r="AE1214" s="2206">
        <f t="shared" si="880"/>
        <v>30000</v>
      </c>
      <c r="AF1214" s="2206">
        <f t="shared" si="895"/>
        <v>30000</v>
      </c>
      <c r="AG1214" s="2206">
        <f t="shared" si="896"/>
        <v>25000</v>
      </c>
      <c r="AH1214" s="2206">
        <f t="shared" si="897"/>
        <v>0</v>
      </c>
      <c r="AI1214" s="2207">
        <f t="shared" si="898"/>
        <v>5000</v>
      </c>
      <c r="AJ1214" s="2246">
        <v>1</v>
      </c>
      <c r="AK1214" s="2075">
        <v>25000</v>
      </c>
      <c r="AL1214" s="2075"/>
      <c r="AM1214" s="2075">
        <v>5000</v>
      </c>
      <c r="AN1214" s="2206">
        <f t="shared" si="881"/>
        <v>30000</v>
      </c>
      <c r="AO1214" s="2206">
        <f t="shared" si="899"/>
        <v>30000</v>
      </c>
      <c r="AP1214" s="2206">
        <f t="shared" si="900"/>
        <v>25000</v>
      </c>
      <c r="AQ1214" s="2206">
        <f t="shared" si="901"/>
        <v>0</v>
      </c>
      <c r="AR1214" s="2206">
        <f t="shared" si="902"/>
        <v>5000</v>
      </c>
      <c r="AS1214" s="2244">
        <v>1</v>
      </c>
      <c r="AT1214" s="2075">
        <v>25000</v>
      </c>
      <c r="AU1214" s="2075"/>
      <c r="AV1214" s="2075">
        <v>5000</v>
      </c>
      <c r="AW1214" s="2206">
        <f t="shared" si="882"/>
        <v>30000</v>
      </c>
      <c r="AX1214" s="2206">
        <f t="shared" si="903"/>
        <v>30000</v>
      </c>
      <c r="AY1214" s="2206">
        <f t="shared" si="904"/>
        <v>25000</v>
      </c>
      <c r="AZ1214" s="2206">
        <f t="shared" si="905"/>
        <v>0</v>
      </c>
      <c r="BA1214" s="2206">
        <f t="shared" si="906"/>
        <v>5000</v>
      </c>
      <c r="BB1214" s="2244">
        <f t="shared" si="918"/>
        <v>0</v>
      </c>
      <c r="BC1214" s="2207">
        <f t="shared" si="919"/>
        <v>0</v>
      </c>
      <c r="BD1214" s="2244">
        <f t="shared" si="922"/>
        <v>0</v>
      </c>
      <c r="BE1214" s="2207">
        <f t="shared" si="923"/>
        <v>0</v>
      </c>
      <c r="BF1214" s="2246">
        <v>1</v>
      </c>
      <c r="BG1214" s="2075">
        <v>25000</v>
      </c>
      <c r="BH1214" s="2075">
        <v>0</v>
      </c>
      <c r="BI1214" s="2075">
        <v>5000</v>
      </c>
      <c r="BJ1214" s="2206">
        <f t="shared" si="883"/>
        <v>30000</v>
      </c>
      <c r="BK1214" s="2206">
        <f t="shared" si="907"/>
        <v>30000</v>
      </c>
      <c r="BL1214" s="2206">
        <f t="shared" si="908"/>
        <v>25000</v>
      </c>
      <c r="BM1214" s="2206">
        <f t="shared" si="909"/>
        <v>0</v>
      </c>
      <c r="BN1214" s="2206">
        <f t="shared" si="910"/>
        <v>5000</v>
      </c>
      <c r="BO1214" s="2244">
        <v>1</v>
      </c>
      <c r="BP1214" s="2075">
        <v>25000</v>
      </c>
      <c r="BQ1214" s="2075">
        <v>0</v>
      </c>
      <c r="BR1214" s="2075">
        <v>5000</v>
      </c>
      <c r="BS1214" s="2206">
        <f t="shared" si="884"/>
        <v>30000</v>
      </c>
      <c r="BT1214" s="2206">
        <f t="shared" si="911"/>
        <v>30000</v>
      </c>
      <c r="BU1214" s="2206">
        <f t="shared" si="912"/>
        <v>25000</v>
      </c>
      <c r="BV1214" s="2206">
        <f t="shared" si="913"/>
        <v>0</v>
      </c>
      <c r="BW1214" s="2206">
        <f t="shared" si="914"/>
        <v>5000</v>
      </c>
      <c r="BX1214" s="2244">
        <f t="shared" si="920"/>
        <v>0</v>
      </c>
      <c r="BY1214" s="2207">
        <f t="shared" si="921"/>
        <v>0</v>
      </c>
      <c r="BZ1214" s="2211">
        <f t="shared" si="916"/>
        <v>0</v>
      </c>
      <c r="CA1214" s="2212">
        <f t="shared" si="917"/>
        <v>0</v>
      </c>
      <c r="CB1214" s="2083"/>
      <c r="CC1214" s="2083"/>
      <c r="CD1214" s="2237"/>
      <c r="CF1214" s="2200"/>
    </row>
    <row r="1215" spans="1:84" s="1974" customFormat="1" ht="18" customHeight="1" outlineLevel="1">
      <c r="A1215" s="2235" t="s">
        <v>5174</v>
      </c>
      <c r="B1215" s="2235" t="b">
        <v>1</v>
      </c>
      <c r="C1215" s="2201"/>
      <c r="D1215" s="2236" t="s">
        <v>4216</v>
      </c>
      <c r="E1215" s="2243"/>
      <c r="F1215" s="2204" t="s">
        <v>154</v>
      </c>
      <c r="G1215" s="2244">
        <v>1</v>
      </c>
      <c r="H1215" s="2206">
        <v>8610</v>
      </c>
      <c r="I1215" s="2206"/>
      <c r="J1215" s="2206"/>
      <c r="K1215" s="2206">
        <f t="shared" si="915"/>
        <v>8610</v>
      </c>
      <c r="L1215" s="2206">
        <f t="shared" si="887"/>
        <v>8610</v>
      </c>
      <c r="M1215" s="2206">
        <f t="shared" si="888"/>
        <v>8610</v>
      </c>
      <c r="N1215" s="2206">
        <f t="shared" si="889"/>
        <v>0</v>
      </c>
      <c r="O1215" s="2206">
        <f t="shared" si="890"/>
        <v>0</v>
      </c>
      <c r="P1215" s="2244">
        <v>1</v>
      </c>
      <c r="Q1215" s="2206">
        <v>8610</v>
      </c>
      <c r="R1215" s="2206"/>
      <c r="S1215" s="2206"/>
      <c r="T1215" s="2206">
        <f t="shared" si="879"/>
        <v>8610</v>
      </c>
      <c r="U1215" s="2206">
        <f t="shared" si="891"/>
        <v>8610</v>
      </c>
      <c r="V1215" s="2206">
        <f t="shared" si="892"/>
        <v>8610</v>
      </c>
      <c r="W1215" s="2206">
        <f t="shared" si="893"/>
        <v>0</v>
      </c>
      <c r="X1215" s="2206">
        <f t="shared" si="894"/>
        <v>0</v>
      </c>
      <c r="Y1215" s="2244">
        <f t="shared" si="885"/>
        <v>0</v>
      </c>
      <c r="Z1215" s="2207">
        <f t="shared" si="886"/>
        <v>0</v>
      </c>
      <c r="AA1215" s="2244">
        <v>1</v>
      </c>
      <c r="AB1215" s="2206">
        <v>26000</v>
      </c>
      <c r="AC1215" s="2206"/>
      <c r="AD1215" s="2206">
        <v>5000</v>
      </c>
      <c r="AE1215" s="2206">
        <f t="shared" si="880"/>
        <v>31000</v>
      </c>
      <c r="AF1215" s="2206">
        <f t="shared" si="895"/>
        <v>31000</v>
      </c>
      <c r="AG1215" s="2206">
        <f t="shared" si="896"/>
        <v>26000</v>
      </c>
      <c r="AH1215" s="2206">
        <f t="shared" si="897"/>
        <v>0</v>
      </c>
      <c r="AI1215" s="2207">
        <f t="shared" si="898"/>
        <v>5000</v>
      </c>
      <c r="AJ1215" s="2246">
        <v>1</v>
      </c>
      <c r="AK1215" s="2075">
        <v>26000</v>
      </c>
      <c r="AL1215" s="2075"/>
      <c r="AM1215" s="2075">
        <v>5000</v>
      </c>
      <c r="AN1215" s="2206">
        <f t="shared" si="881"/>
        <v>31000</v>
      </c>
      <c r="AO1215" s="2206">
        <f t="shared" si="899"/>
        <v>31000</v>
      </c>
      <c r="AP1215" s="2206">
        <f t="shared" si="900"/>
        <v>26000</v>
      </c>
      <c r="AQ1215" s="2206">
        <f t="shared" si="901"/>
        <v>0</v>
      </c>
      <c r="AR1215" s="2206">
        <f t="shared" si="902"/>
        <v>5000</v>
      </c>
      <c r="AS1215" s="2244">
        <v>1</v>
      </c>
      <c r="AT1215" s="2075">
        <v>26000</v>
      </c>
      <c r="AU1215" s="2075"/>
      <c r="AV1215" s="2075">
        <v>5000</v>
      </c>
      <c r="AW1215" s="2206">
        <f t="shared" si="882"/>
        <v>31000</v>
      </c>
      <c r="AX1215" s="2206">
        <f t="shared" si="903"/>
        <v>31000</v>
      </c>
      <c r="AY1215" s="2206">
        <f t="shared" si="904"/>
        <v>26000</v>
      </c>
      <c r="AZ1215" s="2206">
        <f t="shared" si="905"/>
        <v>0</v>
      </c>
      <c r="BA1215" s="2206">
        <f t="shared" si="906"/>
        <v>5000</v>
      </c>
      <c r="BB1215" s="2244">
        <f t="shared" si="918"/>
        <v>0</v>
      </c>
      <c r="BC1215" s="2207">
        <f t="shared" si="919"/>
        <v>0</v>
      </c>
      <c r="BD1215" s="2244">
        <f t="shared" si="922"/>
        <v>0</v>
      </c>
      <c r="BE1215" s="2207">
        <f t="shared" si="923"/>
        <v>0</v>
      </c>
      <c r="BF1215" s="2246">
        <v>1</v>
      </c>
      <c r="BG1215" s="2075">
        <v>26000</v>
      </c>
      <c r="BH1215" s="2075">
        <v>0</v>
      </c>
      <c r="BI1215" s="2075">
        <v>5000</v>
      </c>
      <c r="BJ1215" s="2206">
        <f t="shared" si="883"/>
        <v>31000</v>
      </c>
      <c r="BK1215" s="2206">
        <f t="shared" si="907"/>
        <v>31000</v>
      </c>
      <c r="BL1215" s="2206">
        <f t="shared" si="908"/>
        <v>26000</v>
      </c>
      <c r="BM1215" s="2206">
        <f t="shared" si="909"/>
        <v>0</v>
      </c>
      <c r="BN1215" s="2206">
        <f t="shared" si="910"/>
        <v>5000</v>
      </c>
      <c r="BO1215" s="2244">
        <v>1</v>
      </c>
      <c r="BP1215" s="2075">
        <v>26000</v>
      </c>
      <c r="BQ1215" s="2075">
        <v>0</v>
      </c>
      <c r="BR1215" s="2075">
        <v>5000</v>
      </c>
      <c r="BS1215" s="2206">
        <f t="shared" si="884"/>
        <v>31000</v>
      </c>
      <c r="BT1215" s="2206">
        <f t="shared" si="911"/>
        <v>31000</v>
      </c>
      <c r="BU1215" s="2206">
        <f t="shared" si="912"/>
        <v>26000</v>
      </c>
      <c r="BV1215" s="2206">
        <f t="shared" si="913"/>
        <v>0</v>
      </c>
      <c r="BW1215" s="2206">
        <f t="shared" si="914"/>
        <v>5000</v>
      </c>
      <c r="BX1215" s="2244">
        <f t="shared" si="920"/>
        <v>0</v>
      </c>
      <c r="BY1215" s="2207">
        <f t="shared" si="921"/>
        <v>0</v>
      </c>
      <c r="BZ1215" s="2211">
        <f t="shared" si="916"/>
        <v>0</v>
      </c>
      <c r="CA1215" s="2212">
        <f t="shared" si="917"/>
        <v>0</v>
      </c>
      <c r="CB1215" s="2083"/>
      <c r="CC1215" s="2083"/>
      <c r="CD1215" s="2237"/>
      <c r="CF1215" s="2200"/>
    </row>
    <row r="1216" spans="1:84" s="1974" customFormat="1" ht="18" customHeight="1" outlineLevel="1">
      <c r="A1216" s="2235" t="s">
        <v>5175</v>
      </c>
      <c r="B1216" s="2235" t="b">
        <v>1</v>
      </c>
      <c r="C1216" s="2201"/>
      <c r="D1216" s="2236" t="s">
        <v>4218</v>
      </c>
      <c r="E1216" s="2243"/>
      <c r="F1216" s="2204" t="s">
        <v>154</v>
      </c>
      <c r="G1216" s="2244">
        <v>1</v>
      </c>
      <c r="H1216" s="2206">
        <v>19140</v>
      </c>
      <c r="I1216" s="2206"/>
      <c r="J1216" s="2206"/>
      <c r="K1216" s="2206">
        <f t="shared" si="915"/>
        <v>19140</v>
      </c>
      <c r="L1216" s="2206">
        <f t="shared" si="887"/>
        <v>19140</v>
      </c>
      <c r="M1216" s="2206">
        <f t="shared" si="888"/>
        <v>19140</v>
      </c>
      <c r="N1216" s="2206">
        <f t="shared" si="889"/>
        <v>0</v>
      </c>
      <c r="O1216" s="2206">
        <f t="shared" si="890"/>
        <v>0</v>
      </c>
      <c r="P1216" s="2244">
        <v>1</v>
      </c>
      <c r="Q1216" s="2206">
        <v>19140</v>
      </c>
      <c r="R1216" s="2206"/>
      <c r="S1216" s="2206"/>
      <c r="T1216" s="2206">
        <f t="shared" si="879"/>
        <v>19140</v>
      </c>
      <c r="U1216" s="2206">
        <f t="shared" si="891"/>
        <v>19140</v>
      </c>
      <c r="V1216" s="2206">
        <f t="shared" si="892"/>
        <v>19140</v>
      </c>
      <c r="W1216" s="2206">
        <f t="shared" si="893"/>
        <v>0</v>
      </c>
      <c r="X1216" s="2206">
        <f t="shared" si="894"/>
        <v>0</v>
      </c>
      <c r="Y1216" s="2244">
        <f t="shared" si="885"/>
        <v>0</v>
      </c>
      <c r="Z1216" s="2207">
        <f t="shared" si="886"/>
        <v>0</v>
      </c>
      <c r="AA1216" s="2244">
        <v>1</v>
      </c>
      <c r="AB1216" s="2206">
        <v>15000</v>
      </c>
      <c r="AC1216" s="2206"/>
      <c r="AD1216" s="2206">
        <v>5000</v>
      </c>
      <c r="AE1216" s="2206">
        <f t="shared" si="880"/>
        <v>20000</v>
      </c>
      <c r="AF1216" s="2206">
        <f t="shared" si="895"/>
        <v>20000</v>
      </c>
      <c r="AG1216" s="2206">
        <f t="shared" si="896"/>
        <v>15000</v>
      </c>
      <c r="AH1216" s="2206">
        <f t="shared" si="897"/>
        <v>0</v>
      </c>
      <c r="AI1216" s="2207">
        <f t="shared" si="898"/>
        <v>5000</v>
      </c>
      <c r="AJ1216" s="2246">
        <v>1</v>
      </c>
      <c r="AK1216" s="2075">
        <v>15000</v>
      </c>
      <c r="AL1216" s="2075"/>
      <c r="AM1216" s="2075">
        <v>5000</v>
      </c>
      <c r="AN1216" s="2206">
        <f t="shared" si="881"/>
        <v>20000</v>
      </c>
      <c r="AO1216" s="2206">
        <f t="shared" si="899"/>
        <v>20000</v>
      </c>
      <c r="AP1216" s="2206">
        <f t="shared" si="900"/>
        <v>15000</v>
      </c>
      <c r="AQ1216" s="2206">
        <f t="shared" si="901"/>
        <v>0</v>
      </c>
      <c r="AR1216" s="2206">
        <f t="shared" si="902"/>
        <v>5000</v>
      </c>
      <c r="AS1216" s="2244">
        <v>1</v>
      </c>
      <c r="AT1216" s="2075">
        <v>15000</v>
      </c>
      <c r="AU1216" s="2075"/>
      <c r="AV1216" s="2075">
        <v>5000</v>
      </c>
      <c r="AW1216" s="2206">
        <f t="shared" si="882"/>
        <v>20000</v>
      </c>
      <c r="AX1216" s="2206">
        <f t="shared" si="903"/>
        <v>20000</v>
      </c>
      <c r="AY1216" s="2206">
        <f t="shared" si="904"/>
        <v>15000</v>
      </c>
      <c r="AZ1216" s="2206">
        <f t="shared" si="905"/>
        <v>0</v>
      </c>
      <c r="BA1216" s="2206">
        <f t="shared" si="906"/>
        <v>5000</v>
      </c>
      <c r="BB1216" s="2244">
        <f t="shared" si="918"/>
        <v>0</v>
      </c>
      <c r="BC1216" s="2207">
        <f t="shared" si="919"/>
        <v>0</v>
      </c>
      <c r="BD1216" s="2244">
        <f t="shared" si="922"/>
        <v>0</v>
      </c>
      <c r="BE1216" s="2207">
        <f t="shared" si="923"/>
        <v>0</v>
      </c>
      <c r="BF1216" s="2246">
        <v>1</v>
      </c>
      <c r="BG1216" s="2075">
        <v>15000</v>
      </c>
      <c r="BH1216" s="2075">
        <v>0</v>
      </c>
      <c r="BI1216" s="2075">
        <v>5000</v>
      </c>
      <c r="BJ1216" s="2206">
        <f t="shared" si="883"/>
        <v>20000</v>
      </c>
      <c r="BK1216" s="2206">
        <f t="shared" si="907"/>
        <v>20000</v>
      </c>
      <c r="BL1216" s="2206">
        <f t="shared" si="908"/>
        <v>15000</v>
      </c>
      <c r="BM1216" s="2206">
        <f t="shared" si="909"/>
        <v>0</v>
      </c>
      <c r="BN1216" s="2206">
        <f t="shared" si="910"/>
        <v>5000</v>
      </c>
      <c r="BO1216" s="2244">
        <v>1</v>
      </c>
      <c r="BP1216" s="2075">
        <v>15000</v>
      </c>
      <c r="BQ1216" s="2075">
        <v>0</v>
      </c>
      <c r="BR1216" s="2075">
        <v>5000</v>
      </c>
      <c r="BS1216" s="2206">
        <f t="shared" si="884"/>
        <v>20000</v>
      </c>
      <c r="BT1216" s="2206">
        <f t="shared" si="911"/>
        <v>20000</v>
      </c>
      <c r="BU1216" s="2206">
        <f t="shared" si="912"/>
        <v>15000</v>
      </c>
      <c r="BV1216" s="2206">
        <f t="shared" si="913"/>
        <v>0</v>
      </c>
      <c r="BW1216" s="2206">
        <f t="shared" si="914"/>
        <v>5000</v>
      </c>
      <c r="BX1216" s="2244">
        <f t="shared" si="920"/>
        <v>0</v>
      </c>
      <c r="BY1216" s="2207">
        <f t="shared" si="921"/>
        <v>0</v>
      </c>
      <c r="BZ1216" s="2211">
        <f t="shared" si="916"/>
        <v>0</v>
      </c>
      <c r="CA1216" s="2212">
        <f t="shared" si="917"/>
        <v>0</v>
      </c>
      <c r="CB1216" s="2083"/>
      <c r="CC1216" s="2083"/>
      <c r="CD1216" s="2237"/>
      <c r="CF1216" s="2200"/>
    </row>
    <row r="1217" spans="1:84" s="1974" customFormat="1" ht="18" customHeight="1" outlineLevel="1">
      <c r="A1217" s="2235" t="s">
        <v>5176</v>
      </c>
      <c r="B1217" s="2235" t="b">
        <v>1</v>
      </c>
      <c r="C1217" s="2201"/>
      <c r="D1217" s="2236" t="s">
        <v>4220</v>
      </c>
      <c r="E1217" s="2243" t="s">
        <v>4223</v>
      </c>
      <c r="F1217" s="2204" t="s">
        <v>154</v>
      </c>
      <c r="G1217" s="2244">
        <v>1</v>
      </c>
      <c r="H1217" s="2206">
        <v>12760</v>
      </c>
      <c r="I1217" s="2206"/>
      <c r="J1217" s="2206"/>
      <c r="K1217" s="2206">
        <f t="shared" si="915"/>
        <v>12760</v>
      </c>
      <c r="L1217" s="2206">
        <f t="shared" si="887"/>
        <v>12760</v>
      </c>
      <c r="M1217" s="2206">
        <f t="shared" si="888"/>
        <v>12760</v>
      </c>
      <c r="N1217" s="2206">
        <f t="shared" si="889"/>
        <v>0</v>
      </c>
      <c r="O1217" s="2206">
        <f t="shared" si="890"/>
        <v>0</v>
      </c>
      <c r="P1217" s="2244">
        <v>1</v>
      </c>
      <c r="Q1217" s="2206">
        <v>12760</v>
      </c>
      <c r="R1217" s="2206"/>
      <c r="S1217" s="2206"/>
      <c r="T1217" s="2206">
        <f t="shared" si="879"/>
        <v>12760</v>
      </c>
      <c r="U1217" s="2206">
        <f t="shared" si="891"/>
        <v>12760</v>
      </c>
      <c r="V1217" s="2206">
        <f t="shared" si="892"/>
        <v>12760</v>
      </c>
      <c r="W1217" s="2206">
        <f t="shared" si="893"/>
        <v>0</v>
      </c>
      <c r="X1217" s="2206">
        <f t="shared" si="894"/>
        <v>0</v>
      </c>
      <c r="Y1217" s="2244">
        <f t="shared" si="885"/>
        <v>0</v>
      </c>
      <c r="Z1217" s="2207">
        <f t="shared" si="886"/>
        <v>0</v>
      </c>
      <c r="AA1217" s="2244">
        <v>1</v>
      </c>
      <c r="AB1217" s="2206">
        <v>72000</v>
      </c>
      <c r="AC1217" s="2206"/>
      <c r="AD1217" s="2206">
        <v>3000</v>
      </c>
      <c r="AE1217" s="2206">
        <f t="shared" si="880"/>
        <v>75000</v>
      </c>
      <c r="AF1217" s="2206">
        <f t="shared" si="895"/>
        <v>75000</v>
      </c>
      <c r="AG1217" s="2206">
        <f t="shared" si="896"/>
        <v>72000</v>
      </c>
      <c r="AH1217" s="2206">
        <f t="shared" si="897"/>
        <v>0</v>
      </c>
      <c r="AI1217" s="2207">
        <f t="shared" si="898"/>
        <v>3000</v>
      </c>
      <c r="AJ1217" s="2246">
        <v>1</v>
      </c>
      <c r="AK1217" s="2075">
        <v>72000</v>
      </c>
      <c r="AL1217" s="2075"/>
      <c r="AM1217" s="2075">
        <v>3000</v>
      </c>
      <c r="AN1217" s="2206">
        <f t="shared" si="881"/>
        <v>75000</v>
      </c>
      <c r="AO1217" s="2206">
        <f t="shared" si="899"/>
        <v>75000</v>
      </c>
      <c r="AP1217" s="2206">
        <f t="shared" si="900"/>
        <v>72000</v>
      </c>
      <c r="AQ1217" s="2206">
        <f t="shared" si="901"/>
        <v>0</v>
      </c>
      <c r="AR1217" s="2206">
        <f t="shared" si="902"/>
        <v>3000</v>
      </c>
      <c r="AS1217" s="2244">
        <v>1</v>
      </c>
      <c r="AT1217" s="2075">
        <v>72000</v>
      </c>
      <c r="AU1217" s="2075"/>
      <c r="AV1217" s="2075">
        <v>3000</v>
      </c>
      <c r="AW1217" s="2206">
        <f t="shared" si="882"/>
        <v>75000</v>
      </c>
      <c r="AX1217" s="2206">
        <f t="shared" si="903"/>
        <v>75000</v>
      </c>
      <c r="AY1217" s="2206">
        <f t="shared" si="904"/>
        <v>72000</v>
      </c>
      <c r="AZ1217" s="2206">
        <f t="shared" si="905"/>
        <v>0</v>
      </c>
      <c r="BA1217" s="2206">
        <f t="shared" si="906"/>
        <v>3000</v>
      </c>
      <c r="BB1217" s="2244">
        <f t="shared" si="918"/>
        <v>0</v>
      </c>
      <c r="BC1217" s="2207">
        <f t="shared" si="919"/>
        <v>0</v>
      </c>
      <c r="BD1217" s="2244">
        <f t="shared" si="922"/>
        <v>0</v>
      </c>
      <c r="BE1217" s="2207">
        <f t="shared" si="923"/>
        <v>0</v>
      </c>
      <c r="BF1217" s="2246">
        <v>1</v>
      </c>
      <c r="BG1217" s="2075">
        <v>72000</v>
      </c>
      <c r="BH1217" s="2075">
        <v>0</v>
      </c>
      <c r="BI1217" s="2075">
        <v>3000</v>
      </c>
      <c r="BJ1217" s="2206">
        <f t="shared" si="883"/>
        <v>75000</v>
      </c>
      <c r="BK1217" s="2206">
        <f t="shared" si="907"/>
        <v>75000</v>
      </c>
      <c r="BL1217" s="2206">
        <f t="shared" si="908"/>
        <v>72000</v>
      </c>
      <c r="BM1217" s="2206">
        <f t="shared" si="909"/>
        <v>0</v>
      </c>
      <c r="BN1217" s="2206">
        <f t="shared" si="910"/>
        <v>3000</v>
      </c>
      <c r="BO1217" s="2244">
        <v>1</v>
      </c>
      <c r="BP1217" s="2075">
        <v>72000</v>
      </c>
      <c r="BQ1217" s="2075">
        <v>0</v>
      </c>
      <c r="BR1217" s="2075">
        <v>3000</v>
      </c>
      <c r="BS1217" s="2206">
        <f t="shared" si="884"/>
        <v>75000</v>
      </c>
      <c r="BT1217" s="2206">
        <f t="shared" si="911"/>
        <v>75000</v>
      </c>
      <c r="BU1217" s="2206">
        <f t="shared" si="912"/>
        <v>72000</v>
      </c>
      <c r="BV1217" s="2206">
        <f t="shared" si="913"/>
        <v>0</v>
      </c>
      <c r="BW1217" s="2206">
        <f t="shared" si="914"/>
        <v>3000</v>
      </c>
      <c r="BX1217" s="2244">
        <f t="shared" si="920"/>
        <v>0</v>
      </c>
      <c r="BY1217" s="2207">
        <f t="shared" si="921"/>
        <v>0</v>
      </c>
      <c r="BZ1217" s="2211">
        <f t="shared" si="916"/>
        <v>0</v>
      </c>
      <c r="CA1217" s="2212">
        <f t="shared" si="917"/>
        <v>0</v>
      </c>
      <c r="CB1217" s="2083"/>
      <c r="CC1217" s="2083"/>
      <c r="CD1217" s="2237"/>
      <c r="CF1217" s="2200"/>
    </row>
    <row r="1218" spans="1:84" s="1974" customFormat="1" ht="18" customHeight="1" outlineLevel="1">
      <c r="A1218" s="2235" t="s">
        <v>5177</v>
      </c>
      <c r="B1218" s="2235" t="b">
        <v>1</v>
      </c>
      <c r="C1218" s="2201"/>
      <c r="D1218" s="2236" t="s">
        <v>4225</v>
      </c>
      <c r="E1218" s="2243"/>
      <c r="F1218" s="2204" t="s">
        <v>154</v>
      </c>
      <c r="G1218" s="2244">
        <v>1</v>
      </c>
      <c r="H1218" s="2206">
        <v>12760</v>
      </c>
      <c r="I1218" s="2206"/>
      <c r="J1218" s="2206"/>
      <c r="K1218" s="2206">
        <f t="shared" si="915"/>
        <v>12760</v>
      </c>
      <c r="L1218" s="2206">
        <f t="shared" si="887"/>
        <v>12760</v>
      </c>
      <c r="M1218" s="2206">
        <f t="shared" si="888"/>
        <v>12760</v>
      </c>
      <c r="N1218" s="2206">
        <f t="shared" si="889"/>
        <v>0</v>
      </c>
      <c r="O1218" s="2206">
        <f t="shared" si="890"/>
        <v>0</v>
      </c>
      <c r="P1218" s="2244">
        <v>1</v>
      </c>
      <c r="Q1218" s="2206">
        <v>12760</v>
      </c>
      <c r="R1218" s="2206"/>
      <c r="S1218" s="2206"/>
      <c r="T1218" s="2206">
        <f t="shared" ref="T1218:T1281" si="924">S1218+R1218+Q1218</f>
        <v>12760</v>
      </c>
      <c r="U1218" s="2206">
        <f t="shared" si="891"/>
        <v>12760</v>
      </c>
      <c r="V1218" s="2206">
        <f t="shared" si="892"/>
        <v>12760</v>
      </c>
      <c r="W1218" s="2206">
        <f t="shared" si="893"/>
        <v>0</v>
      </c>
      <c r="X1218" s="2206">
        <f t="shared" si="894"/>
        <v>0</v>
      </c>
      <c r="Y1218" s="2244">
        <f t="shared" si="885"/>
        <v>0</v>
      </c>
      <c r="Z1218" s="2207">
        <f t="shared" si="886"/>
        <v>0</v>
      </c>
      <c r="AA1218" s="2244">
        <v>1</v>
      </c>
      <c r="AB1218" s="2206">
        <v>5500</v>
      </c>
      <c r="AC1218" s="2206"/>
      <c r="AD1218" s="2206">
        <v>8000</v>
      </c>
      <c r="AE1218" s="2206">
        <f t="shared" ref="AE1218:AE1281" si="925">AD1218+AC1218+AB1218</f>
        <v>13500</v>
      </c>
      <c r="AF1218" s="2206">
        <f t="shared" si="895"/>
        <v>13500</v>
      </c>
      <c r="AG1218" s="2206">
        <f t="shared" si="896"/>
        <v>5500</v>
      </c>
      <c r="AH1218" s="2206">
        <f t="shared" si="897"/>
        <v>0</v>
      </c>
      <c r="AI1218" s="2207">
        <f t="shared" si="898"/>
        <v>8000</v>
      </c>
      <c r="AJ1218" s="2246">
        <v>1</v>
      </c>
      <c r="AK1218" s="2075">
        <v>5500</v>
      </c>
      <c r="AL1218" s="2075"/>
      <c r="AM1218" s="2075">
        <v>8000</v>
      </c>
      <c r="AN1218" s="2206">
        <f t="shared" ref="AN1218:AN1281" si="926">AM1218+AL1218+AK1218</f>
        <v>13500</v>
      </c>
      <c r="AO1218" s="2206">
        <f t="shared" si="899"/>
        <v>13500</v>
      </c>
      <c r="AP1218" s="2206">
        <f t="shared" si="900"/>
        <v>5500</v>
      </c>
      <c r="AQ1218" s="2206">
        <f t="shared" si="901"/>
        <v>0</v>
      </c>
      <c r="AR1218" s="2206">
        <f t="shared" si="902"/>
        <v>8000</v>
      </c>
      <c r="AS1218" s="2244">
        <v>1</v>
      </c>
      <c r="AT1218" s="2075">
        <v>5500</v>
      </c>
      <c r="AU1218" s="2075"/>
      <c r="AV1218" s="2075">
        <v>8000</v>
      </c>
      <c r="AW1218" s="2206">
        <f t="shared" ref="AW1218:AW1281" si="927">AV1218+AU1218+AT1218</f>
        <v>13500</v>
      </c>
      <c r="AX1218" s="2206">
        <f t="shared" si="903"/>
        <v>13500</v>
      </c>
      <c r="AY1218" s="2206">
        <f t="shared" si="904"/>
        <v>5500</v>
      </c>
      <c r="AZ1218" s="2206">
        <f t="shared" si="905"/>
        <v>0</v>
      </c>
      <c r="BA1218" s="2206">
        <f t="shared" si="906"/>
        <v>8000</v>
      </c>
      <c r="BB1218" s="2244">
        <f t="shared" si="918"/>
        <v>0</v>
      </c>
      <c r="BC1218" s="2207">
        <f t="shared" si="919"/>
        <v>0</v>
      </c>
      <c r="BD1218" s="2244">
        <f t="shared" si="922"/>
        <v>0</v>
      </c>
      <c r="BE1218" s="2207">
        <f t="shared" si="923"/>
        <v>0</v>
      </c>
      <c r="BF1218" s="2246">
        <v>1</v>
      </c>
      <c r="BG1218" s="2075">
        <v>5500</v>
      </c>
      <c r="BH1218" s="2075">
        <v>0</v>
      </c>
      <c r="BI1218" s="2075">
        <v>8000</v>
      </c>
      <c r="BJ1218" s="2206">
        <f t="shared" ref="BJ1218:BJ1281" si="928">BI1218+BH1218+BG1218</f>
        <v>13500</v>
      </c>
      <c r="BK1218" s="2206">
        <f t="shared" si="907"/>
        <v>13500</v>
      </c>
      <c r="BL1218" s="2206">
        <f t="shared" si="908"/>
        <v>5500</v>
      </c>
      <c r="BM1218" s="2206">
        <f t="shared" si="909"/>
        <v>0</v>
      </c>
      <c r="BN1218" s="2206">
        <f t="shared" si="910"/>
        <v>8000</v>
      </c>
      <c r="BO1218" s="2244">
        <v>1</v>
      </c>
      <c r="BP1218" s="2075">
        <v>5500</v>
      </c>
      <c r="BQ1218" s="2075">
        <v>0</v>
      </c>
      <c r="BR1218" s="2075">
        <v>8000</v>
      </c>
      <c r="BS1218" s="2206">
        <f t="shared" ref="BS1218:BS1281" si="929">BR1218+BQ1218+BP1218</f>
        <v>13500</v>
      </c>
      <c r="BT1218" s="2206">
        <f t="shared" si="911"/>
        <v>13500</v>
      </c>
      <c r="BU1218" s="2206">
        <f t="shared" si="912"/>
        <v>5500</v>
      </c>
      <c r="BV1218" s="2206">
        <f t="shared" si="913"/>
        <v>0</v>
      </c>
      <c r="BW1218" s="2206">
        <f t="shared" si="914"/>
        <v>8000</v>
      </c>
      <c r="BX1218" s="2244">
        <f t="shared" si="920"/>
        <v>0</v>
      </c>
      <c r="BY1218" s="2207">
        <f t="shared" si="921"/>
        <v>0</v>
      </c>
      <c r="BZ1218" s="2211">
        <f t="shared" si="916"/>
        <v>0</v>
      </c>
      <c r="CA1218" s="2212">
        <f t="shared" si="917"/>
        <v>0</v>
      </c>
      <c r="CB1218" s="2083"/>
      <c r="CC1218" s="2083"/>
      <c r="CD1218" s="2237"/>
      <c r="CF1218" s="2200"/>
    </row>
    <row r="1219" spans="1:84" s="1974" customFormat="1" ht="18" customHeight="1" outlineLevel="1">
      <c r="A1219" s="2235" t="s">
        <v>5178</v>
      </c>
      <c r="B1219" s="2235" t="b">
        <v>1</v>
      </c>
      <c r="C1219" s="2201"/>
      <c r="D1219" s="2236" t="s">
        <v>4241</v>
      </c>
      <c r="E1219" s="2243"/>
      <c r="F1219" s="2204" t="s">
        <v>154</v>
      </c>
      <c r="G1219" s="2244">
        <v>7</v>
      </c>
      <c r="H1219" s="2206">
        <v>1590</v>
      </c>
      <c r="I1219" s="2206"/>
      <c r="J1219" s="2206"/>
      <c r="K1219" s="2206">
        <f t="shared" si="915"/>
        <v>1590</v>
      </c>
      <c r="L1219" s="2206">
        <f t="shared" si="887"/>
        <v>11130</v>
      </c>
      <c r="M1219" s="2206">
        <f t="shared" si="888"/>
        <v>11130</v>
      </c>
      <c r="N1219" s="2206">
        <f t="shared" si="889"/>
        <v>0</v>
      </c>
      <c r="O1219" s="2206">
        <f t="shared" si="890"/>
        <v>0</v>
      </c>
      <c r="P1219" s="2244">
        <v>7</v>
      </c>
      <c r="Q1219" s="2206">
        <v>1590</v>
      </c>
      <c r="R1219" s="2206"/>
      <c r="S1219" s="2206"/>
      <c r="T1219" s="2206">
        <f t="shared" si="924"/>
        <v>1590</v>
      </c>
      <c r="U1219" s="2206">
        <f t="shared" si="891"/>
        <v>11130</v>
      </c>
      <c r="V1219" s="2206">
        <f t="shared" si="892"/>
        <v>11130</v>
      </c>
      <c r="W1219" s="2206">
        <f t="shared" si="893"/>
        <v>0</v>
      </c>
      <c r="X1219" s="2206">
        <f t="shared" si="894"/>
        <v>0</v>
      </c>
      <c r="Y1219" s="2244">
        <f t="shared" si="885"/>
        <v>0</v>
      </c>
      <c r="Z1219" s="2207">
        <f t="shared" si="886"/>
        <v>0</v>
      </c>
      <c r="AA1219" s="2244">
        <v>7</v>
      </c>
      <c r="AB1219" s="2206">
        <v>3500</v>
      </c>
      <c r="AC1219" s="2206"/>
      <c r="AD1219" s="2206">
        <v>1500</v>
      </c>
      <c r="AE1219" s="2206">
        <f t="shared" si="925"/>
        <v>5000</v>
      </c>
      <c r="AF1219" s="2206">
        <f t="shared" si="895"/>
        <v>35000</v>
      </c>
      <c r="AG1219" s="2206">
        <f t="shared" si="896"/>
        <v>24500</v>
      </c>
      <c r="AH1219" s="2206">
        <f t="shared" si="897"/>
        <v>0</v>
      </c>
      <c r="AI1219" s="2207">
        <f t="shared" si="898"/>
        <v>10500</v>
      </c>
      <c r="AJ1219" s="2246">
        <v>7</v>
      </c>
      <c r="AK1219" s="2075">
        <v>3500</v>
      </c>
      <c r="AL1219" s="2075"/>
      <c r="AM1219" s="2075">
        <v>1500</v>
      </c>
      <c r="AN1219" s="2206">
        <f t="shared" si="926"/>
        <v>5000</v>
      </c>
      <c r="AO1219" s="2206">
        <f t="shared" si="899"/>
        <v>35000</v>
      </c>
      <c r="AP1219" s="2206">
        <f t="shared" si="900"/>
        <v>24500</v>
      </c>
      <c r="AQ1219" s="2206">
        <f t="shared" si="901"/>
        <v>0</v>
      </c>
      <c r="AR1219" s="2206">
        <f t="shared" si="902"/>
        <v>10500</v>
      </c>
      <c r="AS1219" s="2244">
        <v>7</v>
      </c>
      <c r="AT1219" s="2075">
        <v>3500</v>
      </c>
      <c r="AU1219" s="2075"/>
      <c r="AV1219" s="2075">
        <v>1500</v>
      </c>
      <c r="AW1219" s="2206">
        <f t="shared" si="927"/>
        <v>5000</v>
      </c>
      <c r="AX1219" s="2206">
        <f t="shared" si="903"/>
        <v>35000</v>
      </c>
      <c r="AY1219" s="2206">
        <f t="shared" si="904"/>
        <v>24500</v>
      </c>
      <c r="AZ1219" s="2206">
        <f t="shared" si="905"/>
        <v>0</v>
      </c>
      <c r="BA1219" s="2206">
        <f t="shared" si="906"/>
        <v>10500</v>
      </c>
      <c r="BB1219" s="2244">
        <f t="shared" si="918"/>
        <v>0</v>
      </c>
      <c r="BC1219" s="2207">
        <f t="shared" si="919"/>
        <v>0</v>
      </c>
      <c r="BD1219" s="2244">
        <f t="shared" si="922"/>
        <v>0</v>
      </c>
      <c r="BE1219" s="2207">
        <f t="shared" si="923"/>
        <v>0</v>
      </c>
      <c r="BF1219" s="2246">
        <v>7</v>
      </c>
      <c r="BG1219" s="2075">
        <v>3500</v>
      </c>
      <c r="BH1219" s="2075">
        <v>0</v>
      </c>
      <c r="BI1219" s="2075">
        <v>1500</v>
      </c>
      <c r="BJ1219" s="2206">
        <f t="shared" si="928"/>
        <v>5000</v>
      </c>
      <c r="BK1219" s="2206">
        <f t="shared" si="907"/>
        <v>35000</v>
      </c>
      <c r="BL1219" s="2206">
        <f t="shared" si="908"/>
        <v>24500</v>
      </c>
      <c r="BM1219" s="2206">
        <f t="shared" si="909"/>
        <v>0</v>
      </c>
      <c r="BN1219" s="2206">
        <f t="shared" si="910"/>
        <v>10500</v>
      </c>
      <c r="BO1219" s="2244">
        <v>7</v>
      </c>
      <c r="BP1219" s="2075">
        <v>3500</v>
      </c>
      <c r="BQ1219" s="2075">
        <v>0</v>
      </c>
      <c r="BR1219" s="2075">
        <v>1500</v>
      </c>
      <c r="BS1219" s="2206">
        <f t="shared" si="929"/>
        <v>5000</v>
      </c>
      <c r="BT1219" s="2206">
        <f t="shared" si="911"/>
        <v>35000</v>
      </c>
      <c r="BU1219" s="2206">
        <f t="shared" si="912"/>
        <v>24500</v>
      </c>
      <c r="BV1219" s="2206">
        <f t="shared" si="913"/>
        <v>0</v>
      </c>
      <c r="BW1219" s="2206">
        <f t="shared" si="914"/>
        <v>10500</v>
      </c>
      <c r="BX1219" s="2244">
        <f t="shared" si="920"/>
        <v>0</v>
      </c>
      <c r="BY1219" s="2207">
        <f t="shared" si="921"/>
        <v>0</v>
      </c>
      <c r="BZ1219" s="2211">
        <f t="shared" si="916"/>
        <v>0</v>
      </c>
      <c r="CA1219" s="2212">
        <f t="shared" si="917"/>
        <v>0</v>
      </c>
      <c r="CB1219" s="2083"/>
      <c r="CC1219" s="2083"/>
      <c r="CD1219" s="2237"/>
      <c r="CF1219" s="2200"/>
    </row>
    <row r="1220" spans="1:84" s="1974" customFormat="1" ht="18" customHeight="1" outlineLevel="1">
      <c r="A1220" s="2235" t="s">
        <v>5179</v>
      </c>
      <c r="B1220" s="2235" t="b">
        <v>1</v>
      </c>
      <c r="C1220" s="2201"/>
      <c r="D1220" s="2236" t="s">
        <v>3311</v>
      </c>
      <c r="E1220" s="2243" t="s">
        <v>4248</v>
      </c>
      <c r="F1220" s="2204" t="s">
        <v>154</v>
      </c>
      <c r="G1220" s="2244">
        <v>7</v>
      </c>
      <c r="H1220" s="2206"/>
      <c r="I1220" s="2206">
        <v>26440</v>
      </c>
      <c r="J1220" s="2206">
        <v>250</v>
      </c>
      <c r="K1220" s="2206">
        <f t="shared" si="915"/>
        <v>26690</v>
      </c>
      <c r="L1220" s="2206">
        <f t="shared" si="887"/>
        <v>186830</v>
      </c>
      <c r="M1220" s="2206">
        <f t="shared" si="888"/>
        <v>0</v>
      </c>
      <c r="N1220" s="2206">
        <f t="shared" si="889"/>
        <v>185080</v>
      </c>
      <c r="O1220" s="2206">
        <f t="shared" si="890"/>
        <v>1750</v>
      </c>
      <c r="P1220" s="2244">
        <v>7</v>
      </c>
      <c r="Q1220" s="2206"/>
      <c r="R1220" s="2206">
        <v>26440</v>
      </c>
      <c r="S1220" s="2206">
        <v>250</v>
      </c>
      <c r="T1220" s="2206">
        <f t="shared" si="924"/>
        <v>26690</v>
      </c>
      <c r="U1220" s="2206">
        <f t="shared" si="891"/>
        <v>186830</v>
      </c>
      <c r="V1220" s="2206">
        <f t="shared" si="892"/>
        <v>0</v>
      </c>
      <c r="W1220" s="2206">
        <f t="shared" si="893"/>
        <v>185080</v>
      </c>
      <c r="X1220" s="2206">
        <f t="shared" si="894"/>
        <v>1750</v>
      </c>
      <c r="Y1220" s="2244">
        <f t="shared" si="885"/>
        <v>0</v>
      </c>
      <c r="Z1220" s="2207">
        <f t="shared" si="886"/>
        <v>0</v>
      </c>
      <c r="AA1220" s="2244">
        <v>7</v>
      </c>
      <c r="AB1220" s="2206">
        <v>3000</v>
      </c>
      <c r="AC1220" s="2206"/>
      <c r="AD1220" s="2206">
        <v>1500</v>
      </c>
      <c r="AE1220" s="2206">
        <f t="shared" si="925"/>
        <v>4500</v>
      </c>
      <c r="AF1220" s="2206">
        <f t="shared" si="895"/>
        <v>31500</v>
      </c>
      <c r="AG1220" s="2206">
        <f t="shared" si="896"/>
        <v>21000</v>
      </c>
      <c r="AH1220" s="2206">
        <f t="shared" si="897"/>
        <v>0</v>
      </c>
      <c r="AI1220" s="2207">
        <f t="shared" si="898"/>
        <v>10500</v>
      </c>
      <c r="AJ1220" s="2246">
        <v>7</v>
      </c>
      <c r="AK1220" s="2075">
        <v>3000</v>
      </c>
      <c r="AL1220" s="2075"/>
      <c r="AM1220" s="2075">
        <v>1500</v>
      </c>
      <c r="AN1220" s="2206">
        <f t="shared" si="926"/>
        <v>4500</v>
      </c>
      <c r="AO1220" s="2206">
        <f t="shared" si="899"/>
        <v>31500</v>
      </c>
      <c r="AP1220" s="2206">
        <f t="shared" si="900"/>
        <v>21000</v>
      </c>
      <c r="AQ1220" s="2206">
        <f t="shared" si="901"/>
        <v>0</v>
      </c>
      <c r="AR1220" s="2206">
        <f t="shared" si="902"/>
        <v>10500</v>
      </c>
      <c r="AS1220" s="2244">
        <v>7</v>
      </c>
      <c r="AT1220" s="2075">
        <v>3000</v>
      </c>
      <c r="AU1220" s="2075"/>
      <c r="AV1220" s="2075">
        <v>1500</v>
      </c>
      <c r="AW1220" s="2206">
        <f t="shared" si="927"/>
        <v>4500</v>
      </c>
      <c r="AX1220" s="2206">
        <f t="shared" si="903"/>
        <v>31500</v>
      </c>
      <c r="AY1220" s="2206">
        <f t="shared" si="904"/>
        <v>21000</v>
      </c>
      <c r="AZ1220" s="2206">
        <f t="shared" si="905"/>
        <v>0</v>
      </c>
      <c r="BA1220" s="2206">
        <f t="shared" si="906"/>
        <v>10500</v>
      </c>
      <c r="BB1220" s="2244">
        <f t="shared" si="918"/>
        <v>0</v>
      </c>
      <c r="BC1220" s="2207">
        <f t="shared" si="919"/>
        <v>0</v>
      </c>
      <c r="BD1220" s="2244">
        <f t="shared" si="922"/>
        <v>0</v>
      </c>
      <c r="BE1220" s="2207">
        <f t="shared" si="923"/>
        <v>0</v>
      </c>
      <c r="BF1220" s="2246">
        <v>7</v>
      </c>
      <c r="BG1220" s="2075">
        <v>3000</v>
      </c>
      <c r="BH1220" s="2075">
        <v>0</v>
      </c>
      <c r="BI1220" s="2075">
        <v>1500</v>
      </c>
      <c r="BJ1220" s="2206">
        <f t="shared" si="928"/>
        <v>4500</v>
      </c>
      <c r="BK1220" s="2206">
        <f t="shared" si="907"/>
        <v>31500</v>
      </c>
      <c r="BL1220" s="2206">
        <f t="shared" si="908"/>
        <v>21000</v>
      </c>
      <c r="BM1220" s="2206">
        <f t="shared" si="909"/>
        <v>0</v>
      </c>
      <c r="BN1220" s="2206">
        <f t="shared" si="910"/>
        <v>10500</v>
      </c>
      <c r="BO1220" s="2244">
        <v>7</v>
      </c>
      <c r="BP1220" s="2075">
        <v>3000</v>
      </c>
      <c r="BQ1220" s="2075">
        <v>0</v>
      </c>
      <c r="BR1220" s="2075">
        <v>1500</v>
      </c>
      <c r="BS1220" s="2206">
        <f t="shared" si="929"/>
        <v>4500</v>
      </c>
      <c r="BT1220" s="2206">
        <f t="shared" si="911"/>
        <v>31500</v>
      </c>
      <c r="BU1220" s="2206">
        <f t="shared" si="912"/>
        <v>21000</v>
      </c>
      <c r="BV1220" s="2206">
        <f t="shared" si="913"/>
        <v>0</v>
      </c>
      <c r="BW1220" s="2206">
        <f t="shared" si="914"/>
        <v>10500</v>
      </c>
      <c r="BX1220" s="2244">
        <f t="shared" si="920"/>
        <v>0</v>
      </c>
      <c r="BY1220" s="2207">
        <f t="shared" si="921"/>
        <v>0</v>
      </c>
      <c r="BZ1220" s="2211">
        <f t="shared" si="916"/>
        <v>0</v>
      </c>
      <c r="CA1220" s="2212">
        <f t="shared" si="917"/>
        <v>0</v>
      </c>
      <c r="CB1220" s="2083"/>
      <c r="CC1220" s="2083"/>
      <c r="CD1220" s="2237"/>
      <c r="CF1220" s="2200"/>
    </row>
    <row r="1221" spans="1:84" s="1974" customFormat="1" ht="18" customHeight="1" outlineLevel="1">
      <c r="A1221" s="2235" t="s">
        <v>5180</v>
      </c>
      <c r="B1221" s="2235" t="b">
        <v>1</v>
      </c>
      <c r="C1221" s="2201"/>
      <c r="D1221" s="2236" t="s">
        <v>3311</v>
      </c>
      <c r="E1221" s="2243" t="s">
        <v>3312</v>
      </c>
      <c r="F1221" s="2204" t="s">
        <v>154</v>
      </c>
      <c r="G1221" s="2244">
        <v>2</v>
      </c>
      <c r="H1221" s="2206"/>
      <c r="I1221" s="2206">
        <v>26440</v>
      </c>
      <c r="J1221" s="2206">
        <v>250</v>
      </c>
      <c r="K1221" s="2206">
        <f t="shared" si="915"/>
        <v>26690</v>
      </c>
      <c r="L1221" s="2206">
        <f t="shared" si="887"/>
        <v>53380</v>
      </c>
      <c r="M1221" s="2206">
        <f t="shared" si="888"/>
        <v>0</v>
      </c>
      <c r="N1221" s="2206">
        <f t="shared" si="889"/>
        <v>52880</v>
      </c>
      <c r="O1221" s="2206">
        <f t="shared" si="890"/>
        <v>500</v>
      </c>
      <c r="P1221" s="2244">
        <v>2</v>
      </c>
      <c r="Q1221" s="2206"/>
      <c r="R1221" s="2206">
        <v>26440</v>
      </c>
      <c r="S1221" s="2206">
        <v>250</v>
      </c>
      <c r="T1221" s="2206">
        <f t="shared" si="924"/>
        <v>26690</v>
      </c>
      <c r="U1221" s="2206">
        <f t="shared" si="891"/>
        <v>53380</v>
      </c>
      <c r="V1221" s="2206">
        <f t="shared" si="892"/>
        <v>0</v>
      </c>
      <c r="W1221" s="2206">
        <f t="shared" si="893"/>
        <v>52880</v>
      </c>
      <c r="X1221" s="2206">
        <f t="shared" si="894"/>
        <v>500</v>
      </c>
      <c r="Y1221" s="2244">
        <f t="shared" si="885"/>
        <v>0</v>
      </c>
      <c r="Z1221" s="2207">
        <f t="shared" si="886"/>
        <v>0</v>
      </c>
      <c r="AA1221" s="2244">
        <v>2</v>
      </c>
      <c r="AB1221" s="2206">
        <v>2000</v>
      </c>
      <c r="AC1221" s="2206"/>
      <c r="AD1221" s="2206">
        <v>500</v>
      </c>
      <c r="AE1221" s="2206">
        <f t="shared" si="925"/>
        <v>2500</v>
      </c>
      <c r="AF1221" s="2206">
        <f t="shared" si="895"/>
        <v>5000</v>
      </c>
      <c r="AG1221" s="2206">
        <f t="shared" si="896"/>
        <v>4000</v>
      </c>
      <c r="AH1221" s="2206">
        <f t="shared" si="897"/>
        <v>0</v>
      </c>
      <c r="AI1221" s="2207">
        <f t="shared" si="898"/>
        <v>1000</v>
      </c>
      <c r="AJ1221" s="2246">
        <v>2</v>
      </c>
      <c r="AK1221" s="2075">
        <v>2000</v>
      </c>
      <c r="AL1221" s="2075"/>
      <c r="AM1221" s="2075">
        <v>500</v>
      </c>
      <c r="AN1221" s="2206">
        <f t="shared" si="926"/>
        <v>2500</v>
      </c>
      <c r="AO1221" s="2206">
        <f t="shared" si="899"/>
        <v>5000</v>
      </c>
      <c r="AP1221" s="2206">
        <f t="shared" si="900"/>
        <v>4000</v>
      </c>
      <c r="AQ1221" s="2206">
        <f t="shared" si="901"/>
        <v>0</v>
      </c>
      <c r="AR1221" s="2206">
        <f t="shared" si="902"/>
        <v>1000</v>
      </c>
      <c r="AS1221" s="2244">
        <v>2</v>
      </c>
      <c r="AT1221" s="2075">
        <v>2000</v>
      </c>
      <c r="AU1221" s="2075"/>
      <c r="AV1221" s="2075">
        <v>500</v>
      </c>
      <c r="AW1221" s="2206">
        <f t="shared" si="927"/>
        <v>2500</v>
      </c>
      <c r="AX1221" s="2206">
        <f t="shared" si="903"/>
        <v>5000</v>
      </c>
      <c r="AY1221" s="2206">
        <f t="shared" si="904"/>
        <v>4000</v>
      </c>
      <c r="AZ1221" s="2206">
        <f t="shared" si="905"/>
        <v>0</v>
      </c>
      <c r="BA1221" s="2206">
        <f t="shared" si="906"/>
        <v>1000</v>
      </c>
      <c r="BB1221" s="2244">
        <f t="shared" si="918"/>
        <v>0</v>
      </c>
      <c r="BC1221" s="2207">
        <f t="shared" si="919"/>
        <v>0</v>
      </c>
      <c r="BD1221" s="2244">
        <f t="shared" si="922"/>
        <v>0</v>
      </c>
      <c r="BE1221" s="2207">
        <f t="shared" si="923"/>
        <v>0</v>
      </c>
      <c r="BF1221" s="2246">
        <v>2</v>
      </c>
      <c r="BG1221" s="2075">
        <v>2000</v>
      </c>
      <c r="BH1221" s="2075">
        <v>0</v>
      </c>
      <c r="BI1221" s="2075">
        <v>500</v>
      </c>
      <c r="BJ1221" s="2206">
        <f t="shared" si="928"/>
        <v>2500</v>
      </c>
      <c r="BK1221" s="2206">
        <f t="shared" si="907"/>
        <v>5000</v>
      </c>
      <c r="BL1221" s="2206">
        <f t="shared" si="908"/>
        <v>4000</v>
      </c>
      <c r="BM1221" s="2206">
        <f t="shared" si="909"/>
        <v>0</v>
      </c>
      <c r="BN1221" s="2206">
        <f t="shared" si="910"/>
        <v>1000</v>
      </c>
      <c r="BO1221" s="2244">
        <v>2</v>
      </c>
      <c r="BP1221" s="2075">
        <v>2000</v>
      </c>
      <c r="BQ1221" s="2075">
        <v>0</v>
      </c>
      <c r="BR1221" s="2075">
        <v>500</v>
      </c>
      <c r="BS1221" s="2206">
        <f t="shared" si="929"/>
        <v>2500</v>
      </c>
      <c r="BT1221" s="2206">
        <f t="shared" si="911"/>
        <v>5000</v>
      </c>
      <c r="BU1221" s="2206">
        <f t="shared" si="912"/>
        <v>4000</v>
      </c>
      <c r="BV1221" s="2206">
        <f t="shared" si="913"/>
        <v>0</v>
      </c>
      <c r="BW1221" s="2206">
        <f t="shared" si="914"/>
        <v>1000</v>
      </c>
      <c r="BX1221" s="2244">
        <f t="shared" si="920"/>
        <v>0</v>
      </c>
      <c r="BY1221" s="2207">
        <f t="shared" si="921"/>
        <v>0</v>
      </c>
      <c r="BZ1221" s="2211">
        <f t="shared" si="916"/>
        <v>0</v>
      </c>
      <c r="CA1221" s="2212">
        <f t="shared" si="917"/>
        <v>0</v>
      </c>
      <c r="CB1221" s="2083"/>
      <c r="CC1221" s="2083"/>
      <c r="CD1221" s="2237"/>
      <c r="CF1221" s="2200"/>
    </row>
    <row r="1222" spans="1:84" s="1974" customFormat="1" ht="18" customHeight="1" outlineLevel="1">
      <c r="A1222" s="2235" t="s">
        <v>5181</v>
      </c>
      <c r="B1222" s="2235" t="b">
        <v>1</v>
      </c>
      <c r="C1222" s="2201"/>
      <c r="D1222" s="2236" t="s">
        <v>3314</v>
      </c>
      <c r="E1222" s="2243" t="s">
        <v>4251</v>
      </c>
      <c r="F1222" s="2204" t="s">
        <v>154</v>
      </c>
      <c r="G1222" s="2244">
        <v>9</v>
      </c>
      <c r="H1222" s="2206"/>
      <c r="I1222" s="2206">
        <v>9810</v>
      </c>
      <c r="J1222" s="2206"/>
      <c r="K1222" s="2206">
        <f t="shared" si="915"/>
        <v>9810</v>
      </c>
      <c r="L1222" s="2206">
        <f t="shared" si="887"/>
        <v>88290</v>
      </c>
      <c r="M1222" s="2206">
        <f t="shared" si="888"/>
        <v>0</v>
      </c>
      <c r="N1222" s="2206">
        <f t="shared" si="889"/>
        <v>88290</v>
      </c>
      <c r="O1222" s="2206">
        <f t="shared" si="890"/>
        <v>0</v>
      </c>
      <c r="P1222" s="2244">
        <v>9</v>
      </c>
      <c r="Q1222" s="2206"/>
      <c r="R1222" s="2206">
        <v>9810</v>
      </c>
      <c r="S1222" s="2206"/>
      <c r="T1222" s="2206">
        <f t="shared" si="924"/>
        <v>9810</v>
      </c>
      <c r="U1222" s="2206">
        <f t="shared" si="891"/>
        <v>88290</v>
      </c>
      <c r="V1222" s="2206">
        <f t="shared" si="892"/>
        <v>0</v>
      </c>
      <c r="W1222" s="2206">
        <f t="shared" si="893"/>
        <v>88290</v>
      </c>
      <c r="X1222" s="2206">
        <f t="shared" si="894"/>
        <v>0</v>
      </c>
      <c r="Y1222" s="2244">
        <f t="shared" si="885"/>
        <v>0</v>
      </c>
      <c r="Z1222" s="2207">
        <f t="shared" si="886"/>
        <v>0</v>
      </c>
      <c r="AA1222" s="2244">
        <v>9</v>
      </c>
      <c r="AB1222" s="2206">
        <v>14000</v>
      </c>
      <c r="AC1222" s="2206"/>
      <c r="AD1222" s="2206"/>
      <c r="AE1222" s="2206">
        <f t="shared" si="925"/>
        <v>14000</v>
      </c>
      <c r="AF1222" s="2206">
        <f t="shared" si="895"/>
        <v>126000</v>
      </c>
      <c r="AG1222" s="2206">
        <f t="shared" si="896"/>
        <v>126000</v>
      </c>
      <c r="AH1222" s="2206">
        <f t="shared" si="897"/>
        <v>0</v>
      </c>
      <c r="AI1222" s="2207">
        <f t="shared" si="898"/>
        <v>0</v>
      </c>
      <c r="AJ1222" s="2246">
        <v>9</v>
      </c>
      <c r="AK1222" s="2075">
        <v>14000</v>
      </c>
      <c r="AL1222" s="2075"/>
      <c r="AM1222" s="2075"/>
      <c r="AN1222" s="2206">
        <f t="shared" si="926"/>
        <v>14000</v>
      </c>
      <c r="AO1222" s="2206">
        <f t="shared" si="899"/>
        <v>126000</v>
      </c>
      <c r="AP1222" s="2206">
        <f t="shared" si="900"/>
        <v>126000</v>
      </c>
      <c r="AQ1222" s="2206">
        <f t="shared" si="901"/>
        <v>0</v>
      </c>
      <c r="AR1222" s="2206">
        <f t="shared" si="902"/>
        <v>0</v>
      </c>
      <c r="AS1222" s="2244">
        <v>9</v>
      </c>
      <c r="AT1222" s="2075">
        <v>14000</v>
      </c>
      <c r="AU1222" s="2075"/>
      <c r="AV1222" s="2075"/>
      <c r="AW1222" s="2206">
        <f t="shared" si="927"/>
        <v>14000</v>
      </c>
      <c r="AX1222" s="2206">
        <f t="shared" si="903"/>
        <v>126000</v>
      </c>
      <c r="AY1222" s="2206">
        <f t="shared" si="904"/>
        <v>126000</v>
      </c>
      <c r="AZ1222" s="2206">
        <f t="shared" si="905"/>
        <v>0</v>
      </c>
      <c r="BA1222" s="2206">
        <f t="shared" si="906"/>
        <v>0</v>
      </c>
      <c r="BB1222" s="2244">
        <f t="shared" si="918"/>
        <v>0</v>
      </c>
      <c r="BC1222" s="2207">
        <f t="shared" si="919"/>
        <v>0</v>
      </c>
      <c r="BD1222" s="2244">
        <f t="shared" si="922"/>
        <v>0</v>
      </c>
      <c r="BE1222" s="2207">
        <f t="shared" si="923"/>
        <v>0</v>
      </c>
      <c r="BF1222" s="2246">
        <v>9</v>
      </c>
      <c r="BG1222" s="2075">
        <v>14000</v>
      </c>
      <c r="BH1222" s="2075">
        <v>0</v>
      </c>
      <c r="BI1222" s="2075">
        <v>0</v>
      </c>
      <c r="BJ1222" s="2206">
        <f t="shared" si="928"/>
        <v>14000</v>
      </c>
      <c r="BK1222" s="2206">
        <f t="shared" si="907"/>
        <v>126000</v>
      </c>
      <c r="BL1222" s="2206">
        <f t="shared" si="908"/>
        <v>126000</v>
      </c>
      <c r="BM1222" s="2206">
        <f t="shared" si="909"/>
        <v>0</v>
      </c>
      <c r="BN1222" s="2206">
        <f t="shared" si="910"/>
        <v>0</v>
      </c>
      <c r="BO1222" s="2244">
        <v>9</v>
      </c>
      <c r="BP1222" s="2075">
        <v>14000</v>
      </c>
      <c r="BQ1222" s="2075">
        <v>0</v>
      </c>
      <c r="BR1222" s="2075">
        <v>0</v>
      </c>
      <c r="BS1222" s="2206">
        <f t="shared" si="929"/>
        <v>14000</v>
      </c>
      <c r="BT1222" s="2206">
        <f t="shared" si="911"/>
        <v>126000</v>
      </c>
      <c r="BU1222" s="2206">
        <f t="shared" si="912"/>
        <v>126000</v>
      </c>
      <c r="BV1222" s="2206">
        <f t="shared" si="913"/>
        <v>0</v>
      </c>
      <c r="BW1222" s="2206">
        <f t="shared" si="914"/>
        <v>0</v>
      </c>
      <c r="BX1222" s="2244">
        <f t="shared" si="920"/>
        <v>0</v>
      </c>
      <c r="BY1222" s="2207">
        <f t="shared" si="921"/>
        <v>0</v>
      </c>
      <c r="BZ1222" s="2211">
        <f t="shared" si="916"/>
        <v>0</v>
      </c>
      <c r="CA1222" s="2212">
        <f t="shared" si="917"/>
        <v>0</v>
      </c>
      <c r="CB1222" s="2083"/>
      <c r="CC1222" s="2083"/>
      <c r="CD1222" s="2237"/>
      <c r="CF1222" s="2200"/>
    </row>
    <row r="1223" spans="1:84" s="1974" customFormat="1" ht="18" customHeight="1" outlineLevel="1">
      <c r="A1223" s="2235" t="s">
        <v>5182</v>
      </c>
      <c r="B1223" s="2235" t="b">
        <v>1</v>
      </c>
      <c r="C1223" s="2201"/>
      <c r="D1223" s="2236" t="s">
        <v>4253</v>
      </c>
      <c r="E1223" s="2243" t="s">
        <v>4251</v>
      </c>
      <c r="F1223" s="2204" t="s">
        <v>154</v>
      </c>
      <c r="G1223" s="2244">
        <v>1</v>
      </c>
      <c r="H1223" s="2206"/>
      <c r="I1223" s="2206">
        <v>11490</v>
      </c>
      <c r="J1223" s="2206"/>
      <c r="K1223" s="2206">
        <f t="shared" si="915"/>
        <v>11490</v>
      </c>
      <c r="L1223" s="2206">
        <f t="shared" si="887"/>
        <v>11490</v>
      </c>
      <c r="M1223" s="2206">
        <f t="shared" si="888"/>
        <v>0</v>
      </c>
      <c r="N1223" s="2206">
        <f t="shared" si="889"/>
        <v>11490</v>
      </c>
      <c r="O1223" s="2206">
        <f t="shared" si="890"/>
        <v>0</v>
      </c>
      <c r="P1223" s="2244">
        <v>1</v>
      </c>
      <c r="Q1223" s="2206"/>
      <c r="R1223" s="2206">
        <v>11490</v>
      </c>
      <c r="S1223" s="2206"/>
      <c r="T1223" s="2206">
        <f t="shared" si="924"/>
        <v>11490</v>
      </c>
      <c r="U1223" s="2206">
        <f t="shared" si="891"/>
        <v>11490</v>
      </c>
      <c r="V1223" s="2206">
        <f t="shared" si="892"/>
        <v>0</v>
      </c>
      <c r="W1223" s="2206">
        <f t="shared" si="893"/>
        <v>11490</v>
      </c>
      <c r="X1223" s="2206">
        <f t="shared" si="894"/>
        <v>0</v>
      </c>
      <c r="Y1223" s="2244">
        <f t="shared" si="885"/>
        <v>0</v>
      </c>
      <c r="Z1223" s="2207">
        <f t="shared" si="886"/>
        <v>0</v>
      </c>
      <c r="AA1223" s="2244">
        <v>1</v>
      </c>
      <c r="AB1223" s="2206">
        <v>20000</v>
      </c>
      <c r="AC1223" s="2206"/>
      <c r="AD1223" s="2206"/>
      <c r="AE1223" s="2206">
        <f t="shared" si="925"/>
        <v>20000</v>
      </c>
      <c r="AF1223" s="2206">
        <f t="shared" si="895"/>
        <v>20000</v>
      </c>
      <c r="AG1223" s="2206">
        <f t="shared" si="896"/>
        <v>20000</v>
      </c>
      <c r="AH1223" s="2206">
        <f t="shared" si="897"/>
        <v>0</v>
      </c>
      <c r="AI1223" s="2207">
        <f t="shared" si="898"/>
        <v>0</v>
      </c>
      <c r="AJ1223" s="2246">
        <v>1</v>
      </c>
      <c r="AK1223" s="2075">
        <v>20000</v>
      </c>
      <c r="AL1223" s="2075"/>
      <c r="AM1223" s="2075"/>
      <c r="AN1223" s="2206">
        <f t="shared" si="926"/>
        <v>20000</v>
      </c>
      <c r="AO1223" s="2206">
        <f t="shared" si="899"/>
        <v>20000</v>
      </c>
      <c r="AP1223" s="2206">
        <f t="shared" si="900"/>
        <v>20000</v>
      </c>
      <c r="AQ1223" s="2206">
        <f t="shared" si="901"/>
        <v>0</v>
      </c>
      <c r="AR1223" s="2206">
        <f t="shared" si="902"/>
        <v>0</v>
      </c>
      <c r="AS1223" s="2244">
        <v>1</v>
      </c>
      <c r="AT1223" s="2075">
        <v>20000</v>
      </c>
      <c r="AU1223" s="2075"/>
      <c r="AV1223" s="2075"/>
      <c r="AW1223" s="2206">
        <f t="shared" si="927"/>
        <v>20000</v>
      </c>
      <c r="AX1223" s="2206">
        <f t="shared" si="903"/>
        <v>20000</v>
      </c>
      <c r="AY1223" s="2206">
        <f t="shared" si="904"/>
        <v>20000</v>
      </c>
      <c r="AZ1223" s="2206">
        <f t="shared" si="905"/>
        <v>0</v>
      </c>
      <c r="BA1223" s="2206">
        <f t="shared" si="906"/>
        <v>0</v>
      </c>
      <c r="BB1223" s="2244">
        <f t="shared" si="918"/>
        <v>0</v>
      </c>
      <c r="BC1223" s="2207">
        <f t="shared" si="919"/>
        <v>0</v>
      </c>
      <c r="BD1223" s="2244">
        <f t="shared" si="922"/>
        <v>0</v>
      </c>
      <c r="BE1223" s="2207">
        <f t="shared" si="923"/>
        <v>0</v>
      </c>
      <c r="BF1223" s="2246">
        <v>1</v>
      </c>
      <c r="BG1223" s="2075">
        <v>20000</v>
      </c>
      <c r="BH1223" s="2075">
        <v>0</v>
      </c>
      <c r="BI1223" s="2075">
        <v>0</v>
      </c>
      <c r="BJ1223" s="2206">
        <f t="shared" si="928"/>
        <v>20000</v>
      </c>
      <c r="BK1223" s="2206">
        <f t="shared" si="907"/>
        <v>20000</v>
      </c>
      <c r="BL1223" s="2206">
        <f t="shared" si="908"/>
        <v>20000</v>
      </c>
      <c r="BM1223" s="2206">
        <f t="shared" si="909"/>
        <v>0</v>
      </c>
      <c r="BN1223" s="2206">
        <f t="shared" si="910"/>
        <v>0</v>
      </c>
      <c r="BO1223" s="2244">
        <v>1</v>
      </c>
      <c r="BP1223" s="2075">
        <v>20000</v>
      </c>
      <c r="BQ1223" s="2075">
        <v>0</v>
      </c>
      <c r="BR1223" s="2075">
        <v>0</v>
      </c>
      <c r="BS1223" s="2206">
        <f t="shared" si="929"/>
        <v>20000</v>
      </c>
      <c r="BT1223" s="2206">
        <f t="shared" si="911"/>
        <v>20000</v>
      </c>
      <c r="BU1223" s="2206">
        <f t="shared" si="912"/>
        <v>20000</v>
      </c>
      <c r="BV1223" s="2206">
        <f t="shared" si="913"/>
        <v>0</v>
      </c>
      <c r="BW1223" s="2206">
        <f t="shared" si="914"/>
        <v>0</v>
      </c>
      <c r="BX1223" s="2244">
        <f t="shared" si="920"/>
        <v>0</v>
      </c>
      <c r="BY1223" s="2207">
        <f t="shared" si="921"/>
        <v>0</v>
      </c>
      <c r="BZ1223" s="2211">
        <f t="shared" si="916"/>
        <v>0</v>
      </c>
      <c r="CA1223" s="2212">
        <f t="shared" si="917"/>
        <v>0</v>
      </c>
      <c r="CB1223" s="2083"/>
      <c r="CC1223" s="2083"/>
      <c r="CD1223" s="2237"/>
      <c r="CF1223" s="2200"/>
    </row>
    <row r="1224" spans="1:84" s="1974" customFormat="1" ht="18" customHeight="1" outlineLevel="1">
      <c r="A1224" s="2235" t="s">
        <v>5183</v>
      </c>
      <c r="B1224" s="2235" t="b">
        <v>1</v>
      </c>
      <c r="C1224" s="2201"/>
      <c r="D1224" s="2236" t="s">
        <v>3316</v>
      </c>
      <c r="E1224" s="2243" t="s">
        <v>4251</v>
      </c>
      <c r="F1224" s="2204" t="s">
        <v>154</v>
      </c>
      <c r="G1224" s="2244">
        <v>2</v>
      </c>
      <c r="H1224" s="2206"/>
      <c r="I1224" s="2206">
        <v>11490</v>
      </c>
      <c r="J1224" s="2206"/>
      <c r="K1224" s="2206">
        <f t="shared" si="915"/>
        <v>11490</v>
      </c>
      <c r="L1224" s="2206">
        <f t="shared" si="887"/>
        <v>22980</v>
      </c>
      <c r="M1224" s="2206">
        <f t="shared" si="888"/>
        <v>0</v>
      </c>
      <c r="N1224" s="2206">
        <f t="shared" si="889"/>
        <v>22980</v>
      </c>
      <c r="O1224" s="2206">
        <f t="shared" si="890"/>
        <v>0</v>
      </c>
      <c r="P1224" s="2244">
        <v>2</v>
      </c>
      <c r="Q1224" s="2206"/>
      <c r="R1224" s="2206">
        <v>11490</v>
      </c>
      <c r="S1224" s="2206"/>
      <c r="T1224" s="2206">
        <f t="shared" si="924"/>
        <v>11490</v>
      </c>
      <c r="U1224" s="2206">
        <f t="shared" si="891"/>
        <v>22980</v>
      </c>
      <c r="V1224" s="2206">
        <f t="shared" si="892"/>
        <v>0</v>
      </c>
      <c r="W1224" s="2206">
        <f t="shared" si="893"/>
        <v>22980</v>
      </c>
      <c r="X1224" s="2206">
        <f t="shared" si="894"/>
        <v>0</v>
      </c>
      <c r="Y1224" s="2244">
        <f t="shared" si="885"/>
        <v>0</v>
      </c>
      <c r="Z1224" s="2207">
        <f t="shared" si="886"/>
        <v>0</v>
      </c>
      <c r="AA1224" s="2244">
        <v>2</v>
      </c>
      <c r="AB1224" s="2206">
        <v>15000</v>
      </c>
      <c r="AC1224" s="2206"/>
      <c r="AD1224" s="2206"/>
      <c r="AE1224" s="2206">
        <f t="shared" si="925"/>
        <v>15000</v>
      </c>
      <c r="AF1224" s="2206">
        <f t="shared" si="895"/>
        <v>30000</v>
      </c>
      <c r="AG1224" s="2206">
        <f t="shared" si="896"/>
        <v>30000</v>
      </c>
      <c r="AH1224" s="2206">
        <f t="shared" si="897"/>
        <v>0</v>
      </c>
      <c r="AI1224" s="2207">
        <f t="shared" si="898"/>
        <v>0</v>
      </c>
      <c r="AJ1224" s="2246">
        <v>2</v>
      </c>
      <c r="AK1224" s="2075">
        <v>15000</v>
      </c>
      <c r="AL1224" s="2075"/>
      <c r="AM1224" s="2075"/>
      <c r="AN1224" s="2206">
        <f t="shared" si="926"/>
        <v>15000</v>
      </c>
      <c r="AO1224" s="2206">
        <f t="shared" si="899"/>
        <v>30000</v>
      </c>
      <c r="AP1224" s="2206">
        <f t="shared" si="900"/>
        <v>30000</v>
      </c>
      <c r="AQ1224" s="2206">
        <f t="shared" si="901"/>
        <v>0</v>
      </c>
      <c r="AR1224" s="2206">
        <f t="shared" si="902"/>
        <v>0</v>
      </c>
      <c r="AS1224" s="2244">
        <v>2</v>
      </c>
      <c r="AT1224" s="2075">
        <v>15000</v>
      </c>
      <c r="AU1224" s="2075"/>
      <c r="AV1224" s="2075"/>
      <c r="AW1224" s="2206">
        <f t="shared" si="927"/>
        <v>15000</v>
      </c>
      <c r="AX1224" s="2206">
        <f t="shared" si="903"/>
        <v>30000</v>
      </c>
      <c r="AY1224" s="2206">
        <f t="shared" si="904"/>
        <v>30000</v>
      </c>
      <c r="AZ1224" s="2206">
        <f t="shared" si="905"/>
        <v>0</v>
      </c>
      <c r="BA1224" s="2206">
        <f t="shared" si="906"/>
        <v>0</v>
      </c>
      <c r="BB1224" s="2244">
        <f t="shared" si="918"/>
        <v>0</v>
      </c>
      <c r="BC1224" s="2207">
        <f t="shared" si="919"/>
        <v>0</v>
      </c>
      <c r="BD1224" s="2244">
        <f t="shared" si="922"/>
        <v>0</v>
      </c>
      <c r="BE1224" s="2207">
        <f t="shared" si="923"/>
        <v>0</v>
      </c>
      <c r="BF1224" s="2246">
        <v>2</v>
      </c>
      <c r="BG1224" s="2075">
        <v>15000</v>
      </c>
      <c r="BH1224" s="2075">
        <v>0</v>
      </c>
      <c r="BI1224" s="2075">
        <v>0</v>
      </c>
      <c r="BJ1224" s="2206">
        <f t="shared" si="928"/>
        <v>15000</v>
      </c>
      <c r="BK1224" s="2206">
        <f t="shared" si="907"/>
        <v>30000</v>
      </c>
      <c r="BL1224" s="2206">
        <f t="shared" si="908"/>
        <v>30000</v>
      </c>
      <c r="BM1224" s="2206">
        <f t="shared" si="909"/>
        <v>0</v>
      </c>
      <c r="BN1224" s="2206">
        <f t="shared" si="910"/>
        <v>0</v>
      </c>
      <c r="BO1224" s="2244">
        <v>2</v>
      </c>
      <c r="BP1224" s="2075">
        <v>15000</v>
      </c>
      <c r="BQ1224" s="2075">
        <v>0</v>
      </c>
      <c r="BR1224" s="2075">
        <v>0</v>
      </c>
      <c r="BS1224" s="2206">
        <f t="shared" si="929"/>
        <v>15000</v>
      </c>
      <c r="BT1224" s="2206">
        <f t="shared" si="911"/>
        <v>30000</v>
      </c>
      <c r="BU1224" s="2206">
        <f t="shared" si="912"/>
        <v>30000</v>
      </c>
      <c r="BV1224" s="2206">
        <f t="shared" si="913"/>
        <v>0</v>
      </c>
      <c r="BW1224" s="2206">
        <f t="shared" si="914"/>
        <v>0</v>
      </c>
      <c r="BX1224" s="2244">
        <f t="shared" si="920"/>
        <v>0</v>
      </c>
      <c r="BY1224" s="2207">
        <f t="shared" si="921"/>
        <v>0</v>
      </c>
      <c r="BZ1224" s="2211">
        <f t="shared" si="916"/>
        <v>0</v>
      </c>
      <c r="CA1224" s="2212">
        <f t="shared" si="917"/>
        <v>0</v>
      </c>
      <c r="CB1224" s="2083"/>
      <c r="CC1224" s="2083"/>
      <c r="CD1224" s="2237"/>
      <c r="CF1224" s="2200"/>
    </row>
    <row r="1225" spans="1:84" s="1974" customFormat="1" ht="18" customHeight="1" outlineLevel="1">
      <c r="A1225" s="2235" t="s">
        <v>5184</v>
      </c>
      <c r="B1225" s="2235" t="b">
        <v>1</v>
      </c>
      <c r="C1225" s="2201"/>
      <c r="D1225" s="2236" t="s">
        <v>3325</v>
      </c>
      <c r="E1225" s="2243" t="s">
        <v>3326</v>
      </c>
      <c r="F1225" s="2204" t="s">
        <v>365</v>
      </c>
      <c r="G1225" s="2244">
        <v>1</v>
      </c>
      <c r="H1225" s="2206">
        <v>14760</v>
      </c>
      <c r="I1225" s="2206"/>
      <c r="J1225" s="2206"/>
      <c r="K1225" s="2206">
        <f t="shared" si="915"/>
        <v>14760</v>
      </c>
      <c r="L1225" s="2206">
        <f t="shared" si="887"/>
        <v>14760</v>
      </c>
      <c r="M1225" s="2206">
        <f t="shared" si="888"/>
        <v>14760</v>
      </c>
      <c r="N1225" s="2206">
        <f t="shared" si="889"/>
        <v>0</v>
      </c>
      <c r="O1225" s="2206">
        <f t="shared" si="890"/>
        <v>0</v>
      </c>
      <c r="P1225" s="2244">
        <v>1</v>
      </c>
      <c r="Q1225" s="2206">
        <v>14760</v>
      </c>
      <c r="R1225" s="2206"/>
      <c r="S1225" s="2206"/>
      <c r="T1225" s="2206">
        <f t="shared" si="924"/>
        <v>14760</v>
      </c>
      <c r="U1225" s="2206">
        <f t="shared" si="891"/>
        <v>14760</v>
      </c>
      <c r="V1225" s="2206">
        <f t="shared" si="892"/>
        <v>14760</v>
      </c>
      <c r="W1225" s="2206">
        <f t="shared" si="893"/>
        <v>0</v>
      </c>
      <c r="X1225" s="2206">
        <f t="shared" si="894"/>
        <v>0</v>
      </c>
      <c r="Y1225" s="2244">
        <f t="shared" si="885"/>
        <v>0</v>
      </c>
      <c r="Z1225" s="2207">
        <f t="shared" si="886"/>
        <v>0</v>
      </c>
      <c r="AA1225" s="2244">
        <v>1</v>
      </c>
      <c r="AB1225" s="2206">
        <v>33000</v>
      </c>
      <c r="AC1225" s="2206"/>
      <c r="AD1225" s="2206">
        <v>15000</v>
      </c>
      <c r="AE1225" s="2206">
        <f t="shared" si="925"/>
        <v>48000</v>
      </c>
      <c r="AF1225" s="2206">
        <f t="shared" si="895"/>
        <v>48000</v>
      </c>
      <c r="AG1225" s="2206">
        <f t="shared" si="896"/>
        <v>33000</v>
      </c>
      <c r="AH1225" s="2206">
        <f t="shared" si="897"/>
        <v>0</v>
      </c>
      <c r="AI1225" s="2207">
        <f t="shared" si="898"/>
        <v>15000</v>
      </c>
      <c r="AJ1225" s="2246">
        <v>1</v>
      </c>
      <c r="AK1225" s="2075">
        <v>33000</v>
      </c>
      <c r="AL1225" s="2075"/>
      <c r="AM1225" s="2075">
        <v>15000</v>
      </c>
      <c r="AN1225" s="2206">
        <f t="shared" si="926"/>
        <v>48000</v>
      </c>
      <c r="AO1225" s="2206">
        <f t="shared" si="899"/>
        <v>48000</v>
      </c>
      <c r="AP1225" s="2206">
        <f t="shared" si="900"/>
        <v>33000</v>
      </c>
      <c r="AQ1225" s="2206">
        <f t="shared" si="901"/>
        <v>0</v>
      </c>
      <c r="AR1225" s="2206">
        <f t="shared" si="902"/>
        <v>15000</v>
      </c>
      <c r="AS1225" s="2244">
        <v>1</v>
      </c>
      <c r="AT1225" s="2075">
        <v>33000</v>
      </c>
      <c r="AU1225" s="2075"/>
      <c r="AV1225" s="2075">
        <v>15000</v>
      </c>
      <c r="AW1225" s="2206">
        <f t="shared" si="927"/>
        <v>48000</v>
      </c>
      <c r="AX1225" s="2206">
        <f t="shared" si="903"/>
        <v>48000</v>
      </c>
      <c r="AY1225" s="2206">
        <f t="shared" si="904"/>
        <v>33000</v>
      </c>
      <c r="AZ1225" s="2206">
        <f t="shared" si="905"/>
        <v>0</v>
      </c>
      <c r="BA1225" s="2206">
        <f t="shared" si="906"/>
        <v>15000</v>
      </c>
      <c r="BB1225" s="2244">
        <f t="shared" si="918"/>
        <v>0</v>
      </c>
      <c r="BC1225" s="2207">
        <f t="shared" si="919"/>
        <v>0</v>
      </c>
      <c r="BD1225" s="2244">
        <f t="shared" si="922"/>
        <v>0</v>
      </c>
      <c r="BE1225" s="2207">
        <f t="shared" si="923"/>
        <v>0</v>
      </c>
      <c r="BF1225" s="2246">
        <v>1</v>
      </c>
      <c r="BG1225" s="2075">
        <v>33000</v>
      </c>
      <c r="BH1225" s="2075">
        <v>0</v>
      </c>
      <c r="BI1225" s="2075">
        <v>15000</v>
      </c>
      <c r="BJ1225" s="2206">
        <f t="shared" si="928"/>
        <v>48000</v>
      </c>
      <c r="BK1225" s="2206">
        <f t="shared" si="907"/>
        <v>48000</v>
      </c>
      <c r="BL1225" s="2206">
        <f t="shared" si="908"/>
        <v>33000</v>
      </c>
      <c r="BM1225" s="2206">
        <f t="shared" si="909"/>
        <v>0</v>
      </c>
      <c r="BN1225" s="2206">
        <f t="shared" si="910"/>
        <v>15000</v>
      </c>
      <c r="BO1225" s="2244">
        <v>1</v>
      </c>
      <c r="BP1225" s="2075">
        <v>33000</v>
      </c>
      <c r="BQ1225" s="2075">
        <v>0</v>
      </c>
      <c r="BR1225" s="2075">
        <v>15000</v>
      </c>
      <c r="BS1225" s="2206">
        <f t="shared" si="929"/>
        <v>48000</v>
      </c>
      <c r="BT1225" s="2206">
        <f t="shared" si="911"/>
        <v>48000</v>
      </c>
      <c r="BU1225" s="2206">
        <f t="shared" si="912"/>
        <v>33000</v>
      </c>
      <c r="BV1225" s="2206">
        <f t="shared" si="913"/>
        <v>0</v>
      </c>
      <c r="BW1225" s="2206">
        <f t="shared" si="914"/>
        <v>15000</v>
      </c>
      <c r="BX1225" s="2244">
        <f t="shared" si="920"/>
        <v>0</v>
      </c>
      <c r="BY1225" s="2207">
        <f t="shared" si="921"/>
        <v>0</v>
      </c>
      <c r="BZ1225" s="2211">
        <f t="shared" si="916"/>
        <v>0</v>
      </c>
      <c r="CA1225" s="2212">
        <f t="shared" si="917"/>
        <v>0</v>
      </c>
      <c r="CB1225" s="2083"/>
      <c r="CC1225" s="2083"/>
      <c r="CD1225" s="2237"/>
      <c r="CF1225" s="2200"/>
    </row>
    <row r="1226" spans="1:84" s="1974" customFormat="1" ht="18" customHeight="1" outlineLevel="1">
      <c r="A1226" s="2235" t="s">
        <v>5185</v>
      </c>
      <c r="B1226" s="2235" t="b">
        <v>1</v>
      </c>
      <c r="C1226" s="2201"/>
      <c r="D1226" s="2236" t="s">
        <v>3325</v>
      </c>
      <c r="E1226" s="2243" t="s">
        <v>5186</v>
      </c>
      <c r="F1226" s="2204" t="s">
        <v>365</v>
      </c>
      <c r="G1226" s="2244">
        <v>48</v>
      </c>
      <c r="H1226" s="2206">
        <v>18370</v>
      </c>
      <c r="I1226" s="2206"/>
      <c r="J1226" s="2206"/>
      <c r="K1226" s="2206">
        <f t="shared" si="915"/>
        <v>18370</v>
      </c>
      <c r="L1226" s="2206">
        <f t="shared" si="887"/>
        <v>881760</v>
      </c>
      <c r="M1226" s="2206">
        <f t="shared" si="888"/>
        <v>881760</v>
      </c>
      <c r="N1226" s="2206">
        <f t="shared" si="889"/>
        <v>0</v>
      </c>
      <c r="O1226" s="2206">
        <f t="shared" si="890"/>
        <v>0</v>
      </c>
      <c r="P1226" s="2244">
        <v>48</v>
      </c>
      <c r="Q1226" s="2206">
        <v>18370</v>
      </c>
      <c r="R1226" s="2206"/>
      <c r="S1226" s="2206"/>
      <c r="T1226" s="2206">
        <f t="shared" si="924"/>
        <v>18370</v>
      </c>
      <c r="U1226" s="2206">
        <f t="shared" si="891"/>
        <v>881760</v>
      </c>
      <c r="V1226" s="2206">
        <f t="shared" si="892"/>
        <v>881760</v>
      </c>
      <c r="W1226" s="2206">
        <f t="shared" si="893"/>
        <v>0</v>
      </c>
      <c r="X1226" s="2206">
        <f t="shared" si="894"/>
        <v>0</v>
      </c>
      <c r="Y1226" s="2244">
        <f t="shared" si="885"/>
        <v>0</v>
      </c>
      <c r="Z1226" s="2207">
        <f t="shared" si="886"/>
        <v>0</v>
      </c>
      <c r="AA1226" s="2244">
        <v>48</v>
      </c>
      <c r="AB1226" s="2206">
        <v>39000</v>
      </c>
      <c r="AC1226" s="2206"/>
      <c r="AD1226" s="2206">
        <v>15000</v>
      </c>
      <c r="AE1226" s="2206">
        <f t="shared" si="925"/>
        <v>54000</v>
      </c>
      <c r="AF1226" s="2206">
        <f t="shared" si="895"/>
        <v>2592000</v>
      </c>
      <c r="AG1226" s="2206">
        <f t="shared" si="896"/>
        <v>1872000</v>
      </c>
      <c r="AH1226" s="2206">
        <f t="shared" si="897"/>
        <v>0</v>
      </c>
      <c r="AI1226" s="2207">
        <f t="shared" si="898"/>
        <v>720000</v>
      </c>
      <c r="AJ1226" s="2246">
        <v>48</v>
      </c>
      <c r="AK1226" s="2075">
        <v>39000</v>
      </c>
      <c r="AL1226" s="2075"/>
      <c r="AM1226" s="2075">
        <v>15000</v>
      </c>
      <c r="AN1226" s="2206">
        <f t="shared" si="926"/>
        <v>54000</v>
      </c>
      <c r="AO1226" s="2206">
        <f t="shared" si="899"/>
        <v>2592000</v>
      </c>
      <c r="AP1226" s="2206">
        <f t="shared" si="900"/>
        <v>1872000</v>
      </c>
      <c r="AQ1226" s="2206">
        <f t="shared" si="901"/>
        <v>0</v>
      </c>
      <c r="AR1226" s="2206">
        <f t="shared" si="902"/>
        <v>720000</v>
      </c>
      <c r="AS1226" s="2244">
        <v>48</v>
      </c>
      <c r="AT1226" s="2075">
        <v>39000</v>
      </c>
      <c r="AU1226" s="2075"/>
      <c r="AV1226" s="2075">
        <v>15000</v>
      </c>
      <c r="AW1226" s="2206">
        <f t="shared" si="927"/>
        <v>54000</v>
      </c>
      <c r="AX1226" s="2206">
        <f t="shared" si="903"/>
        <v>2592000</v>
      </c>
      <c r="AY1226" s="2206">
        <f t="shared" si="904"/>
        <v>1872000</v>
      </c>
      <c r="AZ1226" s="2206">
        <f t="shared" si="905"/>
        <v>0</v>
      </c>
      <c r="BA1226" s="2206">
        <f t="shared" si="906"/>
        <v>720000</v>
      </c>
      <c r="BB1226" s="2244">
        <f t="shared" si="918"/>
        <v>0</v>
      </c>
      <c r="BC1226" s="2207">
        <f t="shared" si="919"/>
        <v>0</v>
      </c>
      <c r="BD1226" s="2244">
        <f t="shared" si="922"/>
        <v>0</v>
      </c>
      <c r="BE1226" s="2207">
        <f t="shared" si="923"/>
        <v>0</v>
      </c>
      <c r="BF1226" s="2246">
        <v>48</v>
      </c>
      <c r="BG1226" s="2075">
        <v>39000</v>
      </c>
      <c r="BH1226" s="2075">
        <v>0</v>
      </c>
      <c r="BI1226" s="2075">
        <v>15000</v>
      </c>
      <c r="BJ1226" s="2206">
        <f t="shared" si="928"/>
        <v>54000</v>
      </c>
      <c r="BK1226" s="2206">
        <f t="shared" si="907"/>
        <v>2592000</v>
      </c>
      <c r="BL1226" s="2206">
        <f t="shared" si="908"/>
        <v>1872000</v>
      </c>
      <c r="BM1226" s="2206">
        <f t="shared" si="909"/>
        <v>0</v>
      </c>
      <c r="BN1226" s="2206">
        <f t="shared" si="910"/>
        <v>720000</v>
      </c>
      <c r="BO1226" s="2244">
        <v>48</v>
      </c>
      <c r="BP1226" s="2075">
        <v>39000</v>
      </c>
      <c r="BQ1226" s="2075">
        <v>0</v>
      </c>
      <c r="BR1226" s="2075">
        <v>15000</v>
      </c>
      <c r="BS1226" s="2206">
        <f t="shared" si="929"/>
        <v>54000</v>
      </c>
      <c r="BT1226" s="2206">
        <f t="shared" si="911"/>
        <v>2592000</v>
      </c>
      <c r="BU1226" s="2206">
        <f t="shared" si="912"/>
        <v>1872000</v>
      </c>
      <c r="BV1226" s="2206">
        <f t="shared" si="913"/>
        <v>0</v>
      </c>
      <c r="BW1226" s="2206">
        <f t="shared" si="914"/>
        <v>720000</v>
      </c>
      <c r="BX1226" s="2244">
        <f t="shared" si="920"/>
        <v>0</v>
      </c>
      <c r="BY1226" s="2207">
        <f t="shared" si="921"/>
        <v>0</v>
      </c>
      <c r="BZ1226" s="2211">
        <f t="shared" si="916"/>
        <v>0</v>
      </c>
      <c r="CA1226" s="2212">
        <f t="shared" si="917"/>
        <v>0</v>
      </c>
      <c r="CB1226" s="2083"/>
      <c r="CC1226" s="2083"/>
      <c r="CD1226" s="2237"/>
      <c r="CF1226" s="2200"/>
    </row>
    <row r="1227" spans="1:84" s="1974" customFormat="1" ht="18" customHeight="1" outlineLevel="1">
      <c r="A1227" s="2235" t="s">
        <v>5187</v>
      </c>
      <c r="B1227" s="2235" t="b">
        <v>1</v>
      </c>
      <c r="C1227" s="2201"/>
      <c r="D1227" s="2236" t="s">
        <v>3325</v>
      </c>
      <c r="E1227" s="2243" t="s">
        <v>5188</v>
      </c>
      <c r="F1227" s="2204" t="s">
        <v>365</v>
      </c>
      <c r="G1227" s="2244">
        <v>4</v>
      </c>
      <c r="H1227" s="2206">
        <v>22970</v>
      </c>
      <c r="I1227" s="2206"/>
      <c r="J1227" s="2206"/>
      <c r="K1227" s="2206">
        <f t="shared" si="915"/>
        <v>22970</v>
      </c>
      <c r="L1227" s="2206">
        <f t="shared" si="887"/>
        <v>91880</v>
      </c>
      <c r="M1227" s="2206">
        <f t="shared" si="888"/>
        <v>91880</v>
      </c>
      <c r="N1227" s="2206">
        <f t="shared" si="889"/>
        <v>0</v>
      </c>
      <c r="O1227" s="2206">
        <f t="shared" si="890"/>
        <v>0</v>
      </c>
      <c r="P1227" s="2244">
        <v>4</v>
      </c>
      <c r="Q1227" s="2206">
        <v>22970</v>
      </c>
      <c r="R1227" s="2206"/>
      <c r="S1227" s="2206"/>
      <c r="T1227" s="2206">
        <f t="shared" si="924"/>
        <v>22970</v>
      </c>
      <c r="U1227" s="2206">
        <f t="shared" si="891"/>
        <v>91880</v>
      </c>
      <c r="V1227" s="2206">
        <f t="shared" si="892"/>
        <v>91880</v>
      </c>
      <c r="W1227" s="2206">
        <f t="shared" si="893"/>
        <v>0</v>
      </c>
      <c r="X1227" s="2206">
        <f t="shared" si="894"/>
        <v>0</v>
      </c>
      <c r="Y1227" s="2244">
        <f t="shared" si="885"/>
        <v>0</v>
      </c>
      <c r="Z1227" s="2207">
        <f t="shared" si="886"/>
        <v>0</v>
      </c>
      <c r="AA1227" s="2244">
        <v>4</v>
      </c>
      <c r="AB1227" s="2206">
        <v>39000</v>
      </c>
      <c r="AC1227" s="2206"/>
      <c r="AD1227" s="2206">
        <v>20000</v>
      </c>
      <c r="AE1227" s="2206">
        <f t="shared" si="925"/>
        <v>59000</v>
      </c>
      <c r="AF1227" s="2206">
        <f t="shared" si="895"/>
        <v>236000</v>
      </c>
      <c r="AG1227" s="2206">
        <f t="shared" si="896"/>
        <v>156000</v>
      </c>
      <c r="AH1227" s="2206">
        <f t="shared" si="897"/>
        <v>0</v>
      </c>
      <c r="AI1227" s="2207">
        <f t="shared" si="898"/>
        <v>80000</v>
      </c>
      <c r="AJ1227" s="2246">
        <v>4</v>
      </c>
      <c r="AK1227" s="2075">
        <v>39000</v>
      </c>
      <c r="AL1227" s="2075"/>
      <c r="AM1227" s="2075">
        <v>20000</v>
      </c>
      <c r="AN1227" s="2206">
        <f t="shared" si="926"/>
        <v>59000</v>
      </c>
      <c r="AO1227" s="2206">
        <f t="shared" si="899"/>
        <v>236000</v>
      </c>
      <c r="AP1227" s="2206">
        <f t="shared" si="900"/>
        <v>156000</v>
      </c>
      <c r="AQ1227" s="2206">
        <f t="shared" si="901"/>
        <v>0</v>
      </c>
      <c r="AR1227" s="2206">
        <f t="shared" si="902"/>
        <v>80000</v>
      </c>
      <c r="AS1227" s="2244">
        <v>4</v>
      </c>
      <c r="AT1227" s="2075">
        <v>39000</v>
      </c>
      <c r="AU1227" s="2075"/>
      <c r="AV1227" s="2075">
        <v>20000</v>
      </c>
      <c r="AW1227" s="2206">
        <f t="shared" si="927"/>
        <v>59000</v>
      </c>
      <c r="AX1227" s="2206">
        <f t="shared" si="903"/>
        <v>236000</v>
      </c>
      <c r="AY1227" s="2206">
        <f t="shared" si="904"/>
        <v>156000</v>
      </c>
      <c r="AZ1227" s="2206">
        <f t="shared" si="905"/>
        <v>0</v>
      </c>
      <c r="BA1227" s="2206">
        <f t="shared" si="906"/>
        <v>80000</v>
      </c>
      <c r="BB1227" s="2244">
        <f t="shared" si="918"/>
        <v>0</v>
      </c>
      <c r="BC1227" s="2207">
        <f t="shared" si="919"/>
        <v>0</v>
      </c>
      <c r="BD1227" s="2244">
        <f t="shared" si="922"/>
        <v>0</v>
      </c>
      <c r="BE1227" s="2207">
        <f t="shared" si="923"/>
        <v>0</v>
      </c>
      <c r="BF1227" s="2246">
        <v>4</v>
      </c>
      <c r="BG1227" s="2075">
        <v>39000</v>
      </c>
      <c r="BH1227" s="2075">
        <v>0</v>
      </c>
      <c r="BI1227" s="2075">
        <v>20000</v>
      </c>
      <c r="BJ1227" s="2206">
        <f t="shared" si="928"/>
        <v>59000</v>
      </c>
      <c r="BK1227" s="2206">
        <f t="shared" si="907"/>
        <v>236000</v>
      </c>
      <c r="BL1227" s="2206">
        <f t="shared" si="908"/>
        <v>156000</v>
      </c>
      <c r="BM1227" s="2206">
        <f t="shared" si="909"/>
        <v>0</v>
      </c>
      <c r="BN1227" s="2206">
        <f t="shared" si="910"/>
        <v>80000</v>
      </c>
      <c r="BO1227" s="2244">
        <v>4</v>
      </c>
      <c r="BP1227" s="2075">
        <v>39000</v>
      </c>
      <c r="BQ1227" s="2075">
        <v>0</v>
      </c>
      <c r="BR1227" s="2075">
        <v>20000</v>
      </c>
      <c r="BS1227" s="2206">
        <f t="shared" si="929"/>
        <v>59000</v>
      </c>
      <c r="BT1227" s="2206">
        <f t="shared" si="911"/>
        <v>236000</v>
      </c>
      <c r="BU1227" s="2206">
        <f t="shared" si="912"/>
        <v>156000</v>
      </c>
      <c r="BV1227" s="2206">
        <f t="shared" si="913"/>
        <v>0</v>
      </c>
      <c r="BW1227" s="2206">
        <f t="shared" si="914"/>
        <v>80000</v>
      </c>
      <c r="BX1227" s="2244">
        <f t="shared" si="920"/>
        <v>0</v>
      </c>
      <c r="BY1227" s="2207">
        <f t="shared" si="921"/>
        <v>0</v>
      </c>
      <c r="BZ1227" s="2211">
        <f t="shared" si="916"/>
        <v>0</v>
      </c>
      <c r="CA1227" s="2212">
        <f t="shared" si="917"/>
        <v>0</v>
      </c>
      <c r="CB1227" s="2083"/>
      <c r="CC1227" s="2083"/>
      <c r="CD1227" s="2237"/>
      <c r="CF1227" s="2200"/>
    </row>
    <row r="1228" spans="1:84" s="1974" customFormat="1" ht="18" customHeight="1" outlineLevel="1">
      <c r="A1228" s="2235" t="s">
        <v>5189</v>
      </c>
      <c r="B1228" s="2235" t="b">
        <v>1</v>
      </c>
      <c r="C1228" s="2201"/>
      <c r="D1228" s="2236" t="s">
        <v>4280</v>
      </c>
      <c r="E1228" s="2243" t="s">
        <v>3329</v>
      </c>
      <c r="F1228" s="2204" t="s">
        <v>365</v>
      </c>
      <c r="G1228" s="2244">
        <v>0.9</v>
      </c>
      <c r="H1228" s="2206"/>
      <c r="I1228" s="2206">
        <v>21510</v>
      </c>
      <c r="J1228" s="2206"/>
      <c r="K1228" s="2206">
        <f t="shared" si="915"/>
        <v>21510</v>
      </c>
      <c r="L1228" s="2206">
        <f t="shared" si="887"/>
        <v>19359</v>
      </c>
      <c r="M1228" s="2206">
        <f t="shared" si="888"/>
        <v>0</v>
      </c>
      <c r="N1228" s="2206">
        <f t="shared" si="889"/>
        <v>19359</v>
      </c>
      <c r="O1228" s="2206">
        <f t="shared" si="890"/>
        <v>0</v>
      </c>
      <c r="P1228" s="2244">
        <v>0.9</v>
      </c>
      <c r="Q1228" s="2206"/>
      <c r="R1228" s="2206">
        <v>21510</v>
      </c>
      <c r="S1228" s="2206"/>
      <c r="T1228" s="2206">
        <f t="shared" si="924"/>
        <v>21510</v>
      </c>
      <c r="U1228" s="2206">
        <f t="shared" si="891"/>
        <v>19359</v>
      </c>
      <c r="V1228" s="2206">
        <f t="shared" si="892"/>
        <v>0</v>
      </c>
      <c r="W1228" s="2206">
        <f t="shared" si="893"/>
        <v>19359</v>
      </c>
      <c r="X1228" s="2206">
        <f t="shared" si="894"/>
        <v>0</v>
      </c>
      <c r="Y1228" s="2245">
        <f t="shared" si="885"/>
        <v>0</v>
      </c>
      <c r="Z1228" s="2207">
        <f t="shared" si="886"/>
        <v>0</v>
      </c>
      <c r="AA1228" s="2245">
        <v>0.9</v>
      </c>
      <c r="AB1228" s="2206"/>
      <c r="AC1228" s="2206">
        <v>20000</v>
      </c>
      <c r="AD1228" s="2206"/>
      <c r="AE1228" s="2206">
        <f t="shared" si="925"/>
        <v>20000</v>
      </c>
      <c r="AF1228" s="2206">
        <f t="shared" si="895"/>
        <v>18000</v>
      </c>
      <c r="AG1228" s="2206">
        <f t="shared" si="896"/>
        <v>0</v>
      </c>
      <c r="AH1228" s="2206">
        <f t="shared" si="897"/>
        <v>18000</v>
      </c>
      <c r="AI1228" s="2207">
        <f t="shared" si="898"/>
        <v>0</v>
      </c>
      <c r="AJ1228" s="2246">
        <v>0.9</v>
      </c>
      <c r="AK1228" s="2075"/>
      <c r="AL1228" s="2075">
        <v>20000</v>
      </c>
      <c r="AM1228" s="2075"/>
      <c r="AN1228" s="2206">
        <f t="shared" si="926"/>
        <v>20000</v>
      </c>
      <c r="AO1228" s="2206">
        <f t="shared" si="899"/>
        <v>18000</v>
      </c>
      <c r="AP1228" s="2206">
        <f t="shared" si="900"/>
        <v>0</v>
      </c>
      <c r="AQ1228" s="2206">
        <f t="shared" si="901"/>
        <v>18000</v>
      </c>
      <c r="AR1228" s="2206">
        <f t="shared" si="902"/>
        <v>0</v>
      </c>
      <c r="AS1228" s="2245">
        <v>0.9</v>
      </c>
      <c r="AT1228" s="2075"/>
      <c r="AU1228" s="2075">
        <v>20000</v>
      </c>
      <c r="AV1228" s="2075"/>
      <c r="AW1228" s="2206">
        <f t="shared" si="927"/>
        <v>20000</v>
      </c>
      <c r="AX1228" s="2206">
        <f t="shared" si="903"/>
        <v>18000</v>
      </c>
      <c r="AY1228" s="2206">
        <f t="shared" si="904"/>
        <v>0</v>
      </c>
      <c r="AZ1228" s="2206">
        <f t="shared" si="905"/>
        <v>18000</v>
      </c>
      <c r="BA1228" s="2206">
        <f t="shared" si="906"/>
        <v>0</v>
      </c>
      <c r="BB1228" s="2245">
        <f t="shared" si="918"/>
        <v>0</v>
      </c>
      <c r="BC1228" s="2207">
        <f t="shared" si="919"/>
        <v>0</v>
      </c>
      <c r="BD1228" s="2245">
        <f t="shared" si="922"/>
        <v>0</v>
      </c>
      <c r="BE1228" s="2207">
        <f t="shared" si="923"/>
        <v>0</v>
      </c>
      <c r="BF1228" s="2246">
        <v>0.9</v>
      </c>
      <c r="BG1228" s="2075">
        <v>0</v>
      </c>
      <c r="BH1228" s="2075">
        <v>20000</v>
      </c>
      <c r="BI1228" s="2075">
        <v>0</v>
      </c>
      <c r="BJ1228" s="2206">
        <f t="shared" si="928"/>
        <v>20000</v>
      </c>
      <c r="BK1228" s="2206">
        <f t="shared" si="907"/>
        <v>18000</v>
      </c>
      <c r="BL1228" s="2206">
        <f t="shared" si="908"/>
        <v>0</v>
      </c>
      <c r="BM1228" s="2206">
        <f t="shared" si="909"/>
        <v>18000</v>
      </c>
      <c r="BN1228" s="2206">
        <f t="shared" si="910"/>
        <v>0</v>
      </c>
      <c r="BO1228" s="2245">
        <v>0.9</v>
      </c>
      <c r="BP1228" s="2075">
        <v>0</v>
      </c>
      <c r="BQ1228" s="2075">
        <v>20000</v>
      </c>
      <c r="BR1228" s="2075">
        <v>0</v>
      </c>
      <c r="BS1228" s="2206">
        <f t="shared" si="929"/>
        <v>20000</v>
      </c>
      <c r="BT1228" s="2206">
        <f t="shared" si="911"/>
        <v>18000</v>
      </c>
      <c r="BU1228" s="2206">
        <f t="shared" si="912"/>
        <v>0</v>
      </c>
      <c r="BV1228" s="2206">
        <f t="shared" si="913"/>
        <v>18000</v>
      </c>
      <c r="BW1228" s="2206">
        <f t="shared" si="914"/>
        <v>0</v>
      </c>
      <c r="BX1228" s="2245">
        <f t="shared" si="920"/>
        <v>0</v>
      </c>
      <c r="BY1228" s="2207">
        <f t="shared" si="921"/>
        <v>0</v>
      </c>
      <c r="BZ1228" s="2211">
        <f t="shared" si="916"/>
        <v>0</v>
      </c>
      <c r="CA1228" s="2212">
        <f t="shared" si="917"/>
        <v>0</v>
      </c>
      <c r="CB1228" s="2083"/>
      <c r="CC1228" s="2083"/>
      <c r="CD1228" s="2237"/>
      <c r="CF1228" s="2200"/>
    </row>
    <row r="1229" spans="1:84" s="1974" customFormat="1" ht="18" customHeight="1" outlineLevel="1">
      <c r="A1229" s="2235" t="s">
        <v>5190</v>
      </c>
      <c r="B1229" s="2235" t="b">
        <v>1</v>
      </c>
      <c r="C1229" s="2201"/>
      <c r="D1229" s="2236" t="s">
        <v>4280</v>
      </c>
      <c r="E1229" s="2243" t="s">
        <v>5191</v>
      </c>
      <c r="F1229" s="2204" t="s">
        <v>365</v>
      </c>
      <c r="G1229" s="2244">
        <v>47.4</v>
      </c>
      <c r="H1229" s="2206"/>
      <c r="I1229" s="2206">
        <v>15370</v>
      </c>
      <c r="J1229" s="2206"/>
      <c r="K1229" s="2206">
        <f t="shared" si="915"/>
        <v>15370</v>
      </c>
      <c r="L1229" s="2206">
        <f t="shared" si="887"/>
        <v>728538</v>
      </c>
      <c r="M1229" s="2206">
        <f t="shared" si="888"/>
        <v>0</v>
      </c>
      <c r="N1229" s="2206">
        <f t="shared" si="889"/>
        <v>728538</v>
      </c>
      <c r="O1229" s="2206">
        <f t="shared" si="890"/>
        <v>0</v>
      </c>
      <c r="P1229" s="2244">
        <v>47.4</v>
      </c>
      <c r="Q1229" s="2206"/>
      <c r="R1229" s="2206">
        <v>15370</v>
      </c>
      <c r="S1229" s="2206"/>
      <c r="T1229" s="2206">
        <f t="shared" si="924"/>
        <v>15370</v>
      </c>
      <c r="U1229" s="2206">
        <f t="shared" si="891"/>
        <v>728538</v>
      </c>
      <c r="V1229" s="2206">
        <f t="shared" si="892"/>
        <v>0</v>
      </c>
      <c r="W1229" s="2206">
        <f t="shared" si="893"/>
        <v>728538</v>
      </c>
      <c r="X1229" s="2206">
        <f t="shared" si="894"/>
        <v>0</v>
      </c>
      <c r="Y1229" s="2245">
        <f t="shared" si="885"/>
        <v>0</v>
      </c>
      <c r="Z1229" s="2207">
        <f t="shared" si="886"/>
        <v>0</v>
      </c>
      <c r="AA1229" s="2245">
        <v>47.4</v>
      </c>
      <c r="AB1229" s="2206"/>
      <c r="AC1229" s="2206">
        <v>30000</v>
      </c>
      <c r="AD1229" s="2206"/>
      <c r="AE1229" s="2206">
        <f t="shared" si="925"/>
        <v>30000</v>
      </c>
      <c r="AF1229" s="2206">
        <f t="shared" si="895"/>
        <v>1422000</v>
      </c>
      <c r="AG1229" s="2206">
        <f t="shared" si="896"/>
        <v>0</v>
      </c>
      <c r="AH1229" s="2206">
        <f t="shared" si="897"/>
        <v>1422000</v>
      </c>
      <c r="AI1229" s="2207">
        <f t="shared" si="898"/>
        <v>0</v>
      </c>
      <c r="AJ1229" s="2246">
        <v>47.4</v>
      </c>
      <c r="AK1229" s="2075"/>
      <c r="AL1229" s="2075">
        <v>30000</v>
      </c>
      <c r="AM1229" s="2075"/>
      <c r="AN1229" s="2206">
        <f t="shared" si="926"/>
        <v>30000</v>
      </c>
      <c r="AO1229" s="2206">
        <f t="shared" si="899"/>
        <v>1422000</v>
      </c>
      <c r="AP1229" s="2206">
        <f t="shared" si="900"/>
        <v>0</v>
      </c>
      <c r="AQ1229" s="2206">
        <f t="shared" si="901"/>
        <v>1422000</v>
      </c>
      <c r="AR1229" s="2206">
        <f t="shared" si="902"/>
        <v>0</v>
      </c>
      <c r="AS1229" s="2245">
        <v>47.4</v>
      </c>
      <c r="AT1229" s="2075"/>
      <c r="AU1229" s="2075">
        <v>30000</v>
      </c>
      <c r="AV1229" s="2075"/>
      <c r="AW1229" s="2206">
        <f t="shared" si="927"/>
        <v>30000</v>
      </c>
      <c r="AX1229" s="2206">
        <f t="shared" si="903"/>
        <v>1422000</v>
      </c>
      <c r="AY1229" s="2206">
        <f t="shared" si="904"/>
        <v>0</v>
      </c>
      <c r="AZ1229" s="2206">
        <f t="shared" si="905"/>
        <v>1422000</v>
      </c>
      <c r="BA1229" s="2206">
        <f t="shared" si="906"/>
        <v>0</v>
      </c>
      <c r="BB1229" s="2245">
        <f t="shared" si="918"/>
        <v>0</v>
      </c>
      <c r="BC1229" s="2207">
        <f t="shared" si="919"/>
        <v>0</v>
      </c>
      <c r="BD1229" s="2245">
        <f t="shared" si="922"/>
        <v>0</v>
      </c>
      <c r="BE1229" s="2207">
        <f t="shared" si="923"/>
        <v>0</v>
      </c>
      <c r="BF1229" s="2246">
        <v>47.4</v>
      </c>
      <c r="BG1229" s="2075">
        <v>0</v>
      </c>
      <c r="BH1229" s="2075">
        <v>30000</v>
      </c>
      <c r="BI1229" s="2075">
        <v>0</v>
      </c>
      <c r="BJ1229" s="2206">
        <f t="shared" si="928"/>
        <v>30000</v>
      </c>
      <c r="BK1229" s="2206">
        <f t="shared" si="907"/>
        <v>1422000</v>
      </c>
      <c r="BL1229" s="2206">
        <f t="shared" si="908"/>
        <v>0</v>
      </c>
      <c r="BM1229" s="2206">
        <f t="shared" si="909"/>
        <v>1422000</v>
      </c>
      <c r="BN1229" s="2206">
        <f t="shared" si="910"/>
        <v>0</v>
      </c>
      <c r="BO1229" s="2245">
        <v>47.4</v>
      </c>
      <c r="BP1229" s="2075">
        <v>0</v>
      </c>
      <c r="BQ1229" s="2075">
        <v>30000</v>
      </c>
      <c r="BR1229" s="2075">
        <v>0</v>
      </c>
      <c r="BS1229" s="2206">
        <f t="shared" si="929"/>
        <v>30000</v>
      </c>
      <c r="BT1229" s="2206">
        <f t="shared" si="911"/>
        <v>1422000</v>
      </c>
      <c r="BU1229" s="2206">
        <f t="shared" si="912"/>
        <v>0</v>
      </c>
      <c r="BV1229" s="2206">
        <f t="shared" si="913"/>
        <v>1422000</v>
      </c>
      <c r="BW1229" s="2206">
        <f t="shared" si="914"/>
        <v>0</v>
      </c>
      <c r="BX1229" s="2245">
        <f t="shared" si="920"/>
        <v>0</v>
      </c>
      <c r="BY1229" s="2207">
        <f t="shared" si="921"/>
        <v>0</v>
      </c>
      <c r="BZ1229" s="2211">
        <f t="shared" si="916"/>
        <v>0</v>
      </c>
      <c r="CA1229" s="2212">
        <f t="shared" si="917"/>
        <v>0</v>
      </c>
      <c r="CB1229" s="2083"/>
      <c r="CC1229" s="2083"/>
      <c r="CD1229" s="2237"/>
      <c r="CF1229" s="2200"/>
    </row>
    <row r="1230" spans="1:84" s="1974" customFormat="1" ht="18" customHeight="1" outlineLevel="1">
      <c r="A1230" s="2235" t="s">
        <v>5192</v>
      </c>
      <c r="B1230" s="2235" t="b">
        <v>1</v>
      </c>
      <c r="C1230" s="2201"/>
      <c r="D1230" s="2236" t="s">
        <v>4280</v>
      </c>
      <c r="E1230" s="2243" t="s">
        <v>4282</v>
      </c>
      <c r="F1230" s="2204" t="s">
        <v>365</v>
      </c>
      <c r="G1230" s="2244">
        <v>3.3</v>
      </c>
      <c r="H1230" s="2206"/>
      <c r="I1230" s="2206">
        <v>15940</v>
      </c>
      <c r="J1230" s="2206"/>
      <c r="K1230" s="2206">
        <f t="shared" si="915"/>
        <v>15940</v>
      </c>
      <c r="L1230" s="2206">
        <f t="shared" si="887"/>
        <v>52602</v>
      </c>
      <c r="M1230" s="2206">
        <f t="shared" si="888"/>
        <v>0</v>
      </c>
      <c r="N1230" s="2206">
        <f t="shared" si="889"/>
        <v>52602</v>
      </c>
      <c r="O1230" s="2206">
        <f t="shared" si="890"/>
        <v>0</v>
      </c>
      <c r="P1230" s="2244">
        <v>3.3</v>
      </c>
      <c r="Q1230" s="2206"/>
      <c r="R1230" s="2206">
        <v>15940</v>
      </c>
      <c r="S1230" s="2206"/>
      <c r="T1230" s="2206">
        <f t="shared" si="924"/>
        <v>15940</v>
      </c>
      <c r="U1230" s="2206">
        <f t="shared" si="891"/>
        <v>52602</v>
      </c>
      <c r="V1230" s="2206">
        <f t="shared" si="892"/>
        <v>0</v>
      </c>
      <c r="W1230" s="2206">
        <f t="shared" si="893"/>
        <v>52602</v>
      </c>
      <c r="X1230" s="2206">
        <f t="shared" si="894"/>
        <v>0</v>
      </c>
      <c r="Y1230" s="2245">
        <f t="shared" si="885"/>
        <v>0</v>
      </c>
      <c r="Z1230" s="2207">
        <f t="shared" si="886"/>
        <v>0</v>
      </c>
      <c r="AA1230" s="2245">
        <v>3.3</v>
      </c>
      <c r="AB1230" s="2206"/>
      <c r="AC1230" s="2206">
        <v>40000</v>
      </c>
      <c r="AD1230" s="2206"/>
      <c r="AE1230" s="2206">
        <f t="shared" si="925"/>
        <v>40000</v>
      </c>
      <c r="AF1230" s="2206">
        <f t="shared" si="895"/>
        <v>132000</v>
      </c>
      <c r="AG1230" s="2206">
        <f t="shared" si="896"/>
        <v>0</v>
      </c>
      <c r="AH1230" s="2206">
        <f t="shared" si="897"/>
        <v>132000</v>
      </c>
      <c r="AI1230" s="2207">
        <f t="shared" si="898"/>
        <v>0</v>
      </c>
      <c r="AJ1230" s="2246">
        <v>3.3</v>
      </c>
      <c r="AK1230" s="2075"/>
      <c r="AL1230" s="2075">
        <v>40000</v>
      </c>
      <c r="AM1230" s="2075"/>
      <c r="AN1230" s="2206">
        <f t="shared" si="926"/>
        <v>40000</v>
      </c>
      <c r="AO1230" s="2206">
        <f t="shared" si="899"/>
        <v>132000</v>
      </c>
      <c r="AP1230" s="2206">
        <f t="shared" si="900"/>
        <v>0</v>
      </c>
      <c r="AQ1230" s="2206">
        <f t="shared" si="901"/>
        <v>132000</v>
      </c>
      <c r="AR1230" s="2206">
        <f t="shared" si="902"/>
        <v>0</v>
      </c>
      <c r="AS1230" s="2245">
        <v>3.3</v>
      </c>
      <c r="AT1230" s="2075"/>
      <c r="AU1230" s="2075">
        <v>40000</v>
      </c>
      <c r="AV1230" s="2075"/>
      <c r="AW1230" s="2206">
        <f t="shared" si="927"/>
        <v>40000</v>
      </c>
      <c r="AX1230" s="2206">
        <f t="shared" si="903"/>
        <v>132000</v>
      </c>
      <c r="AY1230" s="2206">
        <f t="shared" si="904"/>
        <v>0</v>
      </c>
      <c r="AZ1230" s="2206">
        <f t="shared" si="905"/>
        <v>132000</v>
      </c>
      <c r="BA1230" s="2206">
        <f t="shared" si="906"/>
        <v>0</v>
      </c>
      <c r="BB1230" s="2245">
        <f t="shared" si="918"/>
        <v>0</v>
      </c>
      <c r="BC1230" s="2207">
        <f t="shared" si="919"/>
        <v>0</v>
      </c>
      <c r="BD1230" s="2245">
        <f t="shared" si="922"/>
        <v>0</v>
      </c>
      <c r="BE1230" s="2207">
        <f t="shared" si="923"/>
        <v>0</v>
      </c>
      <c r="BF1230" s="2246">
        <v>3.3</v>
      </c>
      <c r="BG1230" s="2075">
        <v>0</v>
      </c>
      <c r="BH1230" s="2075">
        <v>40000</v>
      </c>
      <c r="BI1230" s="2075">
        <v>0</v>
      </c>
      <c r="BJ1230" s="2206">
        <f t="shared" si="928"/>
        <v>40000</v>
      </c>
      <c r="BK1230" s="2206">
        <f t="shared" si="907"/>
        <v>132000</v>
      </c>
      <c r="BL1230" s="2206">
        <f t="shared" si="908"/>
        <v>0</v>
      </c>
      <c r="BM1230" s="2206">
        <f t="shared" si="909"/>
        <v>132000</v>
      </c>
      <c r="BN1230" s="2206">
        <f t="shared" si="910"/>
        <v>0</v>
      </c>
      <c r="BO1230" s="2245">
        <v>3.3</v>
      </c>
      <c r="BP1230" s="2075">
        <v>0</v>
      </c>
      <c r="BQ1230" s="2075">
        <v>40000</v>
      </c>
      <c r="BR1230" s="2075">
        <v>0</v>
      </c>
      <c r="BS1230" s="2206">
        <f t="shared" si="929"/>
        <v>40000</v>
      </c>
      <c r="BT1230" s="2206">
        <f t="shared" si="911"/>
        <v>132000</v>
      </c>
      <c r="BU1230" s="2206">
        <f t="shared" si="912"/>
        <v>0</v>
      </c>
      <c r="BV1230" s="2206">
        <f t="shared" si="913"/>
        <v>132000</v>
      </c>
      <c r="BW1230" s="2206">
        <f t="shared" si="914"/>
        <v>0</v>
      </c>
      <c r="BX1230" s="2245">
        <f t="shared" si="920"/>
        <v>0</v>
      </c>
      <c r="BY1230" s="2207">
        <f t="shared" si="921"/>
        <v>0</v>
      </c>
      <c r="BZ1230" s="2211">
        <f t="shared" si="916"/>
        <v>0</v>
      </c>
      <c r="CA1230" s="2212">
        <f t="shared" si="917"/>
        <v>0</v>
      </c>
      <c r="CB1230" s="2083"/>
      <c r="CC1230" s="2083"/>
      <c r="CD1230" s="2237"/>
      <c r="CF1230" s="2200"/>
    </row>
    <row r="1231" spans="1:84" s="1974" customFormat="1" ht="18" customHeight="1" outlineLevel="1">
      <c r="A1231" s="2235" t="s">
        <v>5193</v>
      </c>
      <c r="B1231" s="2235" t="b">
        <v>1</v>
      </c>
      <c r="C1231" s="2201"/>
      <c r="D1231" s="2236" t="s">
        <v>3331</v>
      </c>
      <c r="E1231" s="2243" t="s">
        <v>3332</v>
      </c>
      <c r="F1231" s="2204" t="s">
        <v>449</v>
      </c>
      <c r="G1231" s="2244">
        <v>390</v>
      </c>
      <c r="H1231" s="2206">
        <v>150</v>
      </c>
      <c r="I1231" s="2206"/>
      <c r="J1231" s="2206"/>
      <c r="K1231" s="2206">
        <f t="shared" si="915"/>
        <v>150</v>
      </c>
      <c r="L1231" s="2206">
        <f t="shared" si="887"/>
        <v>58500</v>
      </c>
      <c r="M1231" s="2206">
        <f t="shared" si="888"/>
        <v>58500</v>
      </c>
      <c r="N1231" s="2206">
        <f t="shared" si="889"/>
        <v>0</v>
      </c>
      <c r="O1231" s="2206">
        <f t="shared" si="890"/>
        <v>0</v>
      </c>
      <c r="P1231" s="2244">
        <v>390</v>
      </c>
      <c r="Q1231" s="2206">
        <v>150</v>
      </c>
      <c r="R1231" s="2206"/>
      <c r="S1231" s="2206"/>
      <c r="T1231" s="2206">
        <f t="shared" si="924"/>
        <v>150</v>
      </c>
      <c r="U1231" s="2206">
        <f t="shared" si="891"/>
        <v>58500</v>
      </c>
      <c r="V1231" s="2206">
        <f t="shared" si="892"/>
        <v>58500</v>
      </c>
      <c r="W1231" s="2206">
        <f t="shared" si="893"/>
        <v>0</v>
      </c>
      <c r="X1231" s="2206">
        <f t="shared" si="894"/>
        <v>0</v>
      </c>
      <c r="Y1231" s="2244">
        <f t="shared" ref="Y1231:Y1294" si="930">+P1231-G1231</f>
        <v>0</v>
      </c>
      <c r="Z1231" s="2207">
        <f t="shared" ref="Z1231:Z1294" si="931">+U1231-L1231</f>
        <v>0</v>
      </c>
      <c r="AA1231" s="2244">
        <v>390</v>
      </c>
      <c r="AB1231" s="2206">
        <v>500</v>
      </c>
      <c r="AC1231" s="2206">
        <v>500</v>
      </c>
      <c r="AD1231" s="2206"/>
      <c r="AE1231" s="2206">
        <f t="shared" si="925"/>
        <v>1000</v>
      </c>
      <c r="AF1231" s="2206">
        <f t="shared" si="895"/>
        <v>390000</v>
      </c>
      <c r="AG1231" s="2206">
        <f t="shared" si="896"/>
        <v>195000</v>
      </c>
      <c r="AH1231" s="2206">
        <f t="shared" si="897"/>
        <v>195000</v>
      </c>
      <c r="AI1231" s="2207">
        <f t="shared" si="898"/>
        <v>0</v>
      </c>
      <c r="AJ1231" s="2246">
        <v>390</v>
      </c>
      <c r="AK1231" s="2075">
        <v>500</v>
      </c>
      <c r="AL1231" s="2075">
        <v>500</v>
      </c>
      <c r="AM1231" s="2075"/>
      <c r="AN1231" s="2206">
        <f t="shared" si="926"/>
        <v>1000</v>
      </c>
      <c r="AO1231" s="2206">
        <f t="shared" si="899"/>
        <v>390000</v>
      </c>
      <c r="AP1231" s="2206">
        <f t="shared" si="900"/>
        <v>195000</v>
      </c>
      <c r="AQ1231" s="2206">
        <f t="shared" si="901"/>
        <v>195000</v>
      </c>
      <c r="AR1231" s="2206">
        <f t="shared" si="902"/>
        <v>0</v>
      </c>
      <c r="AS1231" s="2244">
        <v>390</v>
      </c>
      <c r="AT1231" s="2075">
        <v>500</v>
      </c>
      <c r="AU1231" s="2075">
        <v>500</v>
      </c>
      <c r="AV1231" s="2075"/>
      <c r="AW1231" s="2206">
        <f t="shared" si="927"/>
        <v>1000</v>
      </c>
      <c r="AX1231" s="2206">
        <f t="shared" si="903"/>
        <v>390000</v>
      </c>
      <c r="AY1231" s="2206">
        <f t="shared" si="904"/>
        <v>195000</v>
      </c>
      <c r="AZ1231" s="2206">
        <f t="shared" si="905"/>
        <v>195000</v>
      </c>
      <c r="BA1231" s="2206">
        <f t="shared" si="906"/>
        <v>0</v>
      </c>
      <c r="BB1231" s="2244">
        <f t="shared" si="918"/>
        <v>0</v>
      </c>
      <c r="BC1231" s="2207">
        <f t="shared" si="919"/>
        <v>0</v>
      </c>
      <c r="BD1231" s="2244">
        <f t="shared" si="922"/>
        <v>0</v>
      </c>
      <c r="BE1231" s="2207">
        <f t="shared" si="923"/>
        <v>0</v>
      </c>
      <c r="BF1231" s="2246">
        <v>390</v>
      </c>
      <c r="BG1231" s="2075">
        <v>500</v>
      </c>
      <c r="BH1231" s="2075">
        <v>500</v>
      </c>
      <c r="BI1231" s="2075">
        <v>0</v>
      </c>
      <c r="BJ1231" s="2206">
        <f t="shared" si="928"/>
        <v>1000</v>
      </c>
      <c r="BK1231" s="2206">
        <f t="shared" si="907"/>
        <v>390000</v>
      </c>
      <c r="BL1231" s="2206">
        <f t="shared" si="908"/>
        <v>195000</v>
      </c>
      <c r="BM1231" s="2206">
        <f t="shared" si="909"/>
        <v>195000</v>
      </c>
      <c r="BN1231" s="2206">
        <f t="shared" si="910"/>
        <v>0</v>
      </c>
      <c r="BO1231" s="2244">
        <v>390</v>
      </c>
      <c r="BP1231" s="2075">
        <v>500</v>
      </c>
      <c r="BQ1231" s="2075">
        <v>500</v>
      </c>
      <c r="BR1231" s="2075">
        <v>0</v>
      </c>
      <c r="BS1231" s="2206">
        <f t="shared" si="929"/>
        <v>1000</v>
      </c>
      <c r="BT1231" s="2206">
        <f t="shared" si="911"/>
        <v>390000</v>
      </c>
      <c r="BU1231" s="2206">
        <f t="shared" si="912"/>
        <v>195000</v>
      </c>
      <c r="BV1231" s="2206">
        <f t="shared" si="913"/>
        <v>195000</v>
      </c>
      <c r="BW1231" s="2206">
        <f t="shared" si="914"/>
        <v>0</v>
      </c>
      <c r="BX1231" s="2244">
        <f t="shared" si="920"/>
        <v>0</v>
      </c>
      <c r="BY1231" s="2207">
        <f t="shared" si="921"/>
        <v>0</v>
      </c>
      <c r="BZ1231" s="2211">
        <f t="shared" si="916"/>
        <v>0</v>
      </c>
      <c r="CA1231" s="2212">
        <f t="shared" si="917"/>
        <v>0</v>
      </c>
      <c r="CB1231" s="2083"/>
      <c r="CC1231" s="2083"/>
      <c r="CD1231" s="2237"/>
      <c r="CF1231" s="2200"/>
    </row>
    <row r="1232" spans="1:84" s="1974" customFormat="1" ht="18" customHeight="1" outlineLevel="1">
      <c r="A1232" s="2235" t="s">
        <v>5194</v>
      </c>
      <c r="B1232" s="2235" t="b">
        <v>1</v>
      </c>
      <c r="C1232" s="2201"/>
      <c r="D1232" s="2236" t="s">
        <v>4836</v>
      </c>
      <c r="E1232" s="2243" t="s">
        <v>5195</v>
      </c>
      <c r="F1232" s="2204" t="s">
        <v>154</v>
      </c>
      <c r="G1232" s="2244">
        <v>1</v>
      </c>
      <c r="H1232" s="2206">
        <v>161660</v>
      </c>
      <c r="I1232" s="2206">
        <v>93320</v>
      </c>
      <c r="J1232" s="2206"/>
      <c r="K1232" s="2206">
        <f t="shared" si="915"/>
        <v>254980</v>
      </c>
      <c r="L1232" s="2206">
        <f t="shared" ref="L1232:L1295" si="932">M1232+N1232+O1232</f>
        <v>254980</v>
      </c>
      <c r="M1232" s="2206">
        <f t="shared" ref="M1232:M1295" si="933">TRUNC(G1232*H1232,0)</f>
        <v>161660</v>
      </c>
      <c r="N1232" s="2206">
        <f t="shared" ref="N1232:N1295" si="934">TRUNC(G1232*I1232,0)</f>
        <v>93320</v>
      </c>
      <c r="O1232" s="2206">
        <f t="shared" ref="O1232:O1295" si="935">TRUNC(G1232*J1232,0)</f>
        <v>0</v>
      </c>
      <c r="P1232" s="2244">
        <v>1</v>
      </c>
      <c r="Q1232" s="2206">
        <v>161660</v>
      </c>
      <c r="R1232" s="2206">
        <v>93320</v>
      </c>
      <c r="S1232" s="2206"/>
      <c r="T1232" s="2206">
        <f t="shared" si="924"/>
        <v>254980</v>
      </c>
      <c r="U1232" s="2206">
        <f t="shared" ref="U1232:U1295" si="936">V1232+W1232+X1232</f>
        <v>254980</v>
      </c>
      <c r="V1232" s="2206">
        <f t="shared" ref="V1232:V1295" si="937">TRUNC(P1232*Q1232,0)</f>
        <v>161660</v>
      </c>
      <c r="W1232" s="2206">
        <f t="shared" ref="W1232:W1295" si="938">TRUNC(P1232*R1232,0)</f>
        <v>93320</v>
      </c>
      <c r="X1232" s="2206">
        <f t="shared" ref="X1232:X1295" si="939">TRUNC(P1232*S1232,0)</f>
        <v>0</v>
      </c>
      <c r="Y1232" s="2244">
        <f t="shared" si="930"/>
        <v>0</v>
      </c>
      <c r="Z1232" s="2207">
        <f t="shared" si="931"/>
        <v>0</v>
      </c>
      <c r="AA1232" s="2244">
        <v>1</v>
      </c>
      <c r="AB1232" s="2206">
        <v>180000</v>
      </c>
      <c r="AC1232" s="2206"/>
      <c r="AD1232" s="2206">
        <v>50000</v>
      </c>
      <c r="AE1232" s="2206">
        <f t="shared" si="925"/>
        <v>230000</v>
      </c>
      <c r="AF1232" s="2206">
        <f t="shared" ref="AF1232:AF1295" si="940">AG1232+AH1232+AI1232</f>
        <v>230000</v>
      </c>
      <c r="AG1232" s="2206">
        <f t="shared" ref="AG1232:AG1295" si="941">TRUNC(AA1232*AB1232,0)</f>
        <v>180000</v>
      </c>
      <c r="AH1232" s="2206">
        <f t="shared" ref="AH1232:AH1295" si="942">TRUNC(AA1232*AC1232,0)</f>
        <v>0</v>
      </c>
      <c r="AI1232" s="2207">
        <f t="shared" ref="AI1232:AI1295" si="943">TRUNC(AA1232*AD1232,0)</f>
        <v>50000</v>
      </c>
      <c r="AJ1232" s="2246">
        <v>1</v>
      </c>
      <c r="AK1232" s="2075">
        <v>180000</v>
      </c>
      <c r="AL1232" s="2075"/>
      <c r="AM1232" s="2075">
        <v>50000</v>
      </c>
      <c r="AN1232" s="2206">
        <f t="shared" si="926"/>
        <v>230000</v>
      </c>
      <c r="AO1232" s="2206">
        <f t="shared" ref="AO1232:AO1295" si="944">AP1232+AQ1232+AR1232</f>
        <v>230000</v>
      </c>
      <c r="AP1232" s="2206">
        <f t="shared" ref="AP1232:AP1295" si="945">TRUNC(AJ1232*AK1232,0)</f>
        <v>180000</v>
      </c>
      <c r="AQ1232" s="2206">
        <f t="shared" ref="AQ1232:AQ1295" si="946">TRUNC(AJ1232*AL1232,0)</f>
        <v>0</v>
      </c>
      <c r="AR1232" s="2206">
        <f t="shared" ref="AR1232:AR1295" si="947">TRUNC(AJ1232*AM1232,0)</f>
        <v>50000</v>
      </c>
      <c r="AS1232" s="2244">
        <v>1</v>
      </c>
      <c r="AT1232" s="2075">
        <v>180000</v>
      </c>
      <c r="AU1232" s="2075"/>
      <c r="AV1232" s="2075">
        <v>50000</v>
      </c>
      <c r="AW1232" s="2206">
        <f t="shared" si="927"/>
        <v>230000</v>
      </c>
      <c r="AX1232" s="2206">
        <f t="shared" ref="AX1232:AX1295" si="948">AY1232+AZ1232+BA1232</f>
        <v>230000</v>
      </c>
      <c r="AY1232" s="2206">
        <f t="shared" ref="AY1232:AY1295" si="949">TRUNC(AS1232*AT1232,0)</f>
        <v>180000</v>
      </c>
      <c r="AZ1232" s="2206">
        <f t="shared" ref="AZ1232:AZ1295" si="950">TRUNC(AS1232*AU1232,0)</f>
        <v>0</v>
      </c>
      <c r="BA1232" s="2206">
        <f t="shared" ref="BA1232:BA1295" si="951">TRUNC(AS1232*AV1232,0)</f>
        <v>50000</v>
      </c>
      <c r="BB1232" s="2244">
        <f t="shared" si="918"/>
        <v>0</v>
      </c>
      <c r="BC1232" s="2207">
        <f t="shared" si="919"/>
        <v>0</v>
      </c>
      <c r="BD1232" s="2244">
        <f t="shared" si="922"/>
        <v>0</v>
      </c>
      <c r="BE1232" s="2207">
        <f t="shared" si="923"/>
        <v>0</v>
      </c>
      <c r="BF1232" s="2246">
        <v>1</v>
      </c>
      <c r="BG1232" s="2075">
        <v>180000</v>
      </c>
      <c r="BH1232" s="2075">
        <v>0</v>
      </c>
      <c r="BI1232" s="2075">
        <v>50000</v>
      </c>
      <c r="BJ1232" s="2206">
        <f t="shared" si="928"/>
        <v>230000</v>
      </c>
      <c r="BK1232" s="2206">
        <f t="shared" ref="BK1232:BK1295" si="952">BL1232+BM1232+BN1232</f>
        <v>230000</v>
      </c>
      <c r="BL1232" s="2206">
        <f t="shared" ref="BL1232:BL1295" si="953">TRUNC(BF1232*BG1232,0)</f>
        <v>180000</v>
      </c>
      <c r="BM1232" s="2206">
        <f t="shared" ref="BM1232:BM1295" si="954">TRUNC(BF1232*BH1232,0)</f>
        <v>0</v>
      </c>
      <c r="BN1232" s="2206">
        <f t="shared" ref="BN1232:BN1295" si="955">TRUNC(BF1232*BI1232,0)</f>
        <v>50000</v>
      </c>
      <c r="BO1232" s="2244">
        <v>1</v>
      </c>
      <c r="BP1232" s="2075">
        <v>180000</v>
      </c>
      <c r="BQ1232" s="2075">
        <v>0</v>
      </c>
      <c r="BR1232" s="2075">
        <v>50000</v>
      </c>
      <c r="BS1232" s="2206">
        <f t="shared" si="929"/>
        <v>230000</v>
      </c>
      <c r="BT1232" s="2206">
        <f t="shared" ref="BT1232:BT1295" si="956">BU1232+BV1232+BW1232</f>
        <v>230000</v>
      </c>
      <c r="BU1232" s="2206">
        <f t="shared" ref="BU1232:BU1295" si="957">TRUNC(BO1232*BP1232,0)</f>
        <v>180000</v>
      </c>
      <c r="BV1232" s="2206">
        <f t="shared" ref="BV1232:BV1295" si="958">TRUNC(BO1232*BQ1232,0)</f>
        <v>0</v>
      </c>
      <c r="BW1232" s="2206">
        <f t="shared" ref="BW1232:BW1295" si="959">TRUNC(BO1232*BR1232,0)</f>
        <v>50000</v>
      </c>
      <c r="BX1232" s="2244">
        <f t="shared" si="920"/>
        <v>0</v>
      </c>
      <c r="BY1232" s="2207">
        <f t="shared" si="921"/>
        <v>0</v>
      </c>
      <c r="BZ1232" s="2211">
        <f t="shared" si="916"/>
        <v>0</v>
      </c>
      <c r="CA1232" s="2212">
        <f t="shared" si="917"/>
        <v>0</v>
      </c>
      <c r="CB1232" s="2083"/>
      <c r="CC1232" s="2083"/>
      <c r="CD1232" s="2237"/>
      <c r="CF1232" s="2200"/>
    </row>
    <row r="1233" spans="1:84" s="1974" customFormat="1" ht="18" customHeight="1" outlineLevel="1">
      <c r="A1233" s="2235" t="s">
        <v>5196</v>
      </c>
      <c r="B1233" s="2235" t="b">
        <v>1</v>
      </c>
      <c r="C1233" s="2201"/>
      <c r="D1233" s="2236" t="s">
        <v>3334</v>
      </c>
      <c r="E1233" s="2243" t="s">
        <v>3335</v>
      </c>
      <c r="F1233" s="2204" t="s">
        <v>449</v>
      </c>
      <c r="G1233" s="2244">
        <v>11.3</v>
      </c>
      <c r="H1233" s="2206">
        <v>260</v>
      </c>
      <c r="I1233" s="2206">
        <v>3210</v>
      </c>
      <c r="J1233" s="2206"/>
      <c r="K1233" s="2206">
        <f t="shared" si="915"/>
        <v>3470</v>
      </c>
      <c r="L1233" s="2206">
        <f t="shared" si="932"/>
        <v>39211</v>
      </c>
      <c r="M1233" s="2206">
        <f t="shared" si="933"/>
        <v>2938</v>
      </c>
      <c r="N1233" s="2206">
        <f t="shared" si="934"/>
        <v>36273</v>
      </c>
      <c r="O1233" s="2206">
        <f t="shared" si="935"/>
        <v>0</v>
      </c>
      <c r="P1233" s="2244">
        <v>11.3</v>
      </c>
      <c r="Q1233" s="2206">
        <v>260</v>
      </c>
      <c r="R1233" s="2206">
        <v>3210</v>
      </c>
      <c r="S1233" s="2206"/>
      <c r="T1233" s="2206">
        <f t="shared" si="924"/>
        <v>3470</v>
      </c>
      <c r="U1233" s="2206">
        <f t="shared" si="936"/>
        <v>39211</v>
      </c>
      <c r="V1233" s="2206">
        <f t="shared" si="937"/>
        <v>2938</v>
      </c>
      <c r="W1233" s="2206">
        <f t="shared" si="938"/>
        <v>36273</v>
      </c>
      <c r="X1233" s="2206">
        <f t="shared" si="939"/>
        <v>0</v>
      </c>
      <c r="Y1233" s="2245">
        <f t="shared" si="930"/>
        <v>0</v>
      </c>
      <c r="Z1233" s="2207">
        <f t="shared" si="931"/>
        <v>0</v>
      </c>
      <c r="AA1233" s="2245">
        <v>11.3</v>
      </c>
      <c r="AB1233" s="2206"/>
      <c r="AC1233" s="2206">
        <v>3000</v>
      </c>
      <c r="AD1233" s="2206"/>
      <c r="AE1233" s="2206">
        <f t="shared" si="925"/>
        <v>3000</v>
      </c>
      <c r="AF1233" s="2206">
        <f t="shared" si="940"/>
        <v>33900</v>
      </c>
      <c r="AG1233" s="2206">
        <f t="shared" si="941"/>
        <v>0</v>
      </c>
      <c r="AH1233" s="2206">
        <f t="shared" si="942"/>
        <v>33900</v>
      </c>
      <c r="AI1233" s="2207">
        <f t="shared" si="943"/>
        <v>0</v>
      </c>
      <c r="AJ1233" s="2246">
        <v>11.3</v>
      </c>
      <c r="AK1233" s="2075"/>
      <c r="AL1233" s="2075">
        <v>3000</v>
      </c>
      <c r="AM1233" s="2075"/>
      <c r="AN1233" s="2206">
        <f t="shared" si="926"/>
        <v>3000</v>
      </c>
      <c r="AO1233" s="2206">
        <f t="shared" si="944"/>
        <v>33900</v>
      </c>
      <c r="AP1233" s="2206">
        <f t="shared" si="945"/>
        <v>0</v>
      </c>
      <c r="AQ1233" s="2206">
        <f t="shared" si="946"/>
        <v>33900</v>
      </c>
      <c r="AR1233" s="2206">
        <f t="shared" si="947"/>
        <v>0</v>
      </c>
      <c r="AS1233" s="2245">
        <v>11.3</v>
      </c>
      <c r="AT1233" s="2075"/>
      <c r="AU1233" s="2075">
        <v>3000</v>
      </c>
      <c r="AV1233" s="2075"/>
      <c r="AW1233" s="2206">
        <f t="shared" si="927"/>
        <v>3000</v>
      </c>
      <c r="AX1233" s="2206">
        <f t="shared" si="948"/>
        <v>33900</v>
      </c>
      <c r="AY1233" s="2206">
        <f t="shared" si="949"/>
        <v>0</v>
      </c>
      <c r="AZ1233" s="2206">
        <f t="shared" si="950"/>
        <v>33900</v>
      </c>
      <c r="BA1233" s="2206">
        <f t="shared" si="951"/>
        <v>0</v>
      </c>
      <c r="BB1233" s="2245">
        <f t="shared" si="918"/>
        <v>0</v>
      </c>
      <c r="BC1233" s="2207">
        <f t="shared" si="919"/>
        <v>0</v>
      </c>
      <c r="BD1233" s="2245">
        <f t="shared" si="922"/>
        <v>0</v>
      </c>
      <c r="BE1233" s="2207">
        <f t="shared" si="923"/>
        <v>0</v>
      </c>
      <c r="BF1233" s="2246">
        <v>11.3</v>
      </c>
      <c r="BG1233" s="2075">
        <v>0</v>
      </c>
      <c r="BH1233" s="2075">
        <v>3000</v>
      </c>
      <c r="BI1233" s="2075">
        <v>0</v>
      </c>
      <c r="BJ1233" s="2206">
        <f t="shared" si="928"/>
        <v>3000</v>
      </c>
      <c r="BK1233" s="2206">
        <f t="shared" si="952"/>
        <v>33900</v>
      </c>
      <c r="BL1233" s="2206">
        <f t="shared" si="953"/>
        <v>0</v>
      </c>
      <c r="BM1233" s="2206">
        <f t="shared" si="954"/>
        <v>33900</v>
      </c>
      <c r="BN1233" s="2206">
        <f t="shared" si="955"/>
        <v>0</v>
      </c>
      <c r="BO1233" s="2245">
        <v>11.3</v>
      </c>
      <c r="BP1233" s="2075">
        <v>0</v>
      </c>
      <c r="BQ1233" s="2075">
        <v>3000</v>
      </c>
      <c r="BR1233" s="2075">
        <v>0</v>
      </c>
      <c r="BS1233" s="2206">
        <f t="shared" si="929"/>
        <v>3000</v>
      </c>
      <c r="BT1233" s="2206">
        <f t="shared" si="956"/>
        <v>33900</v>
      </c>
      <c r="BU1233" s="2206">
        <f t="shared" si="957"/>
        <v>0</v>
      </c>
      <c r="BV1233" s="2206">
        <f t="shared" si="958"/>
        <v>33900</v>
      </c>
      <c r="BW1233" s="2206">
        <f t="shared" si="959"/>
        <v>0</v>
      </c>
      <c r="BX1233" s="2245">
        <f t="shared" si="920"/>
        <v>0</v>
      </c>
      <c r="BY1233" s="2207">
        <f t="shared" si="921"/>
        <v>0</v>
      </c>
      <c r="BZ1233" s="2211">
        <f t="shared" si="916"/>
        <v>0</v>
      </c>
      <c r="CA1233" s="2212">
        <f t="shared" si="917"/>
        <v>0</v>
      </c>
      <c r="CB1233" s="2083"/>
      <c r="CC1233" s="2083"/>
      <c r="CD1233" s="2237"/>
      <c r="CF1233" s="2200"/>
    </row>
    <row r="1234" spans="1:84" s="1974" customFormat="1" ht="18" customHeight="1" outlineLevel="1">
      <c r="A1234" s="2235" t="s">
        <v>5197</v>
      </c>
      <c r="B1234" s="2235" t="b">
        <v>1</v>
      </c>
      <c r="C1234" s="2201"/>
      <c r="D1234" s="2236" t="s">
        <v>3337</v>
      </c>
      <c r="E1234" s="2243" t="s">
        <v>3338</v>
      </c>
      <c r="F1234" s="2204" t="s">
        <v>449</v>
      </c>
      <c r="G1234" s="2244">
        <v>121.5</v>
      </c>
      <c r="H1234" s="2206">
        <v>460</v>
      </c>
      <c r="I1234" s="2206">
        <v>2630</v>
      </c>
      <c r="J1234" s="2206"/>
      <c r="K1234" s="2206">
        <f t="shared" si="915"/>
        <v>3090</v>
      </c>
      <c r="L1234" s="2206">
        <f t="shared" si="932"/>
        <v>375435</v>
      </c>
      <c r="M1234" s="2206">
        <f t="shared" si="933"/>
        <v>55890</v>
      </c>
      <c r="N1234" s="2206">
        <f t="shared" si="934"/>
        <v>319545</v>
      </c>
      <c r="O1234" s="2206">
        <f t="shared" si="935"/>
        <v>0</v>
      </c>
      <c r="P1234" s="2244">
        <v>121.5</v>
      </c>
      <c r="Q1234" s="2206">
        <v>460</v>
      </c>
      <c r="R1234" s="2206">
        <v>2630</v>
      </c>
      <c r="S1234" s="2206"/>
      <c r="T1234" s="2206">
        <f t="shared" si="924"/>
        <v>3090</v>
      </c>
      <c r="U1234" s="2206">
        <f t="shared" si="936"/>
        <v>375435</v>
      </c>
      <c r="V1234" s="2206">
        <f t="shared" si="937"/>
        <v>55890</v>
      </c>
      <c r="W1234" s="2206">
        <f t="shared" si="938"/>
        <v>319545</v>
      </c>
      <c r="X1234" s="2206">
        <f t="shared" si="939"/>
        <v>0</v>
      </c>
      <c r="Y1234" s="2245">
        <f t="shared" si="930"/>
        <v>0</v>
      </c>
      <c r="Z1234" s="2207">
        <f t="shared" si="931"/>
        <v>0</v>
      </c>
      <c r="AA1234" s="2245">
        <v>121.5</v>
      </c>
      <c r="AB1234" s="2206">
        <v>1000</v>
      </c>
      <c r="AC1234" s="2206">
        <v>2000</v>
      </c>
      <c r="AD1234" s="2206"/>
      <c r="AE1234" s="2206">
        <f t="shared" si="925"/>
        <v>3000</v>
      </c>
      <c r="AF1234" s="2206">
        <f t="shared" si="940"/>
        <v>364500</v>
      </c>
      <c r="AG1234" s="2206">
        <f t="shared" si="941"/>
        <v>121500</v>
      </c>
      <c r="AH1234" s="2206">
        <f t="shared" si="942"/>
        <v>243000</v>
      </c>
      <c r="AI1234" s="2207">
        <f t="shared" si="943"/>
        <v>0</v>
      </c>
      <c r="AJ1234" s="2246">
        <v>121.5</v>
      </c>
      <c r="AK1234" s="2075">
        <v>1000</v>
      </c>
      <c r="AL1234" s="2075">
        <v>2000</v>
      </c>
      <c r="AM1234" s="2075"/>
      <c r="AN1234" s="2206">
        <f t="shared" si="926"/>
        <v>3000</v>
      </c>
      <c r="AO1234" s="2206">
        <f t="shared" si="944"/>
        <v>364500</v>
      </c>
      <c r="AP1234" s="2206">
        <f t="shared" si="945"/>
        <v>121500</v>
      </c>
      <c r="AQ1234" s="2206">
        <f t="shared" si="946"/>
        <v>243000</v>
      </c>
      <c r="AR1234" s="2206">
        <f t="shared" si="947"/>
        <v>0</v>
      </c>
      <c r="AS1234" s="2245">
        <v>121.5</v>
      </c>
      <c r="AT1234" s="2075">
        <v>1000</v>
      </c>
      <c r="AU1234" s="2075">
        <v>2000</v>
      </c>
      <c r="AV1234" s="2075"/>
      <c r="AW1234" s="2206">
        <f t="shared" si="927"/>
        <v>3000</v>
      </c>
      <c r="AX1234" s="2206">
        <f t="shared" si="948"/>
        <v>364500</v>
      </c>
      <c r="AY1234" s="2206">
        <f t="shared" si="949"/>
        <v>121500</v>
      </c>
      <c r="AZ1234" s="2206">
        <f t="shared" si="950"/>
        <v>243000</v>
      </c>
      <c r="BA1234" s="2206">
        <f t="shared" si="951"/>
        <v>0</v>
      </c>
      <c r="BB1234" s="2245">
        <f t="shared" si="918"/>
        <v>0</v>
      </c>
      <c r="BC1234" s="2207">
        <f t="shared" si="919"/>
        <v>0</v>
      </c>
      <c r="BD1234" s="2245">
        <f t="shared" si="922"/>
        <v>0</v>
      </c>
      <c r="BE1234" s="2207">
        <f t="shared" si="923"/>
        <v>0</v>
      </c>
      <c r="BF1234" s="2246">
        <v>121.5</v>
      </c>
      <c r="BG1234" s="2075">
        <v>1000</v>
      </c>
      <c r="BH1234" s="2075">
        <v>2000</v>
      </c>
      <c r="BI1234" s="2075">
        <v>0</v>
      </c>
      <c r="BJ1234" s="2206">
        <f t="shared" si="928"/>
        <v>3000</v>
      </c>
      <c r="BK1234" s="2206">
        <f t="shared" si="952"/>
        <v>364500</v>
      </c>
      <c r="BL1234" s="2206">
        <f t="shared" si="953"/>
        <v>121500</v>
      </c>
      <c r="BM1234" s="2206">
        <f t="shared" si="954"/>
        <v>243000</v>
      </c>
      <c r="BN1234" s="2206">
        <f t="shared" si="955"/>
        <v>0</v>
      </c>
      <c r="BO1234" s="2245">
        <v>121.5</v>
      </c>
      <c r="BP1234" s="2075">
        <v>1000</v>
      </c>
      <c r="BQ1234" s="2075">
        <v>2000</v>
      </c>
      <c r="BR1234" s="2075">
        <v>0</v>
      </c>
      <c r="BS1234" s="2206">
        <f t="shared" si="929"/>
        <v>3000</v>
      </c>
      <c r="BT1234" s="2206">
        <f t="shared" si="956"/>
        <v>364500</v>
      </c>
      <c r="BU1234" s="2206">
        <f t="shared" si="957"/>
        <v>121500</v>
      </c>
      <c r="BV1234" s="2206">
        <f t="shared" si="958"/>
        <v>243000</v>
      </c>
      <c r="BW1234" s="2206">
        <f t="shared" si="959"/>
        <v>0</v>
      </c>
      <c r="BX1234" s="2245">
        <f t="shared" si="920"/>
        <v>0</v>
      </c>
      <c r="BY1234" s="2207">
        <f t="shared" si="921"/>
        <v>0</v>
      </c>
      <c r="BZ1234" s="2211">
        <f t="shared" si="916"/>
        <v>0</v>
      </c>
      <c r="CA1234" s="2212">
        <f t="shared" si="917"/>
        <v>0</v>
      </c>
      <c r="CB1234" s="2083"/>
      <c r="CC1234" s="2083"/>
      <c r="CD1234" s="2237"/>
      <c r="CF1234" s="2200"/>
    </row>
    <row r="1235" spans="1:84" s="1974" customFormat="1" ht="18" customHeight="1" outlineLevel="1">
      <c r="B1235" s="2235"/>
      <c r="C1235" s="2201"/>
      <c r="D1235" s="2232" t="s">
        <v>5198</v>
      </c>
      <c r="E1235" s="2243"/>
      <c r="F1235" s="2204"/>
      <c r="G1235" s="2244"/>
      <c r="H1235" s="2206"/>
      <c r="I1235" s="2206"/>
      <c r="J1235" s="2206"/>
      <c r="K1235" s="2206">
        <f t="shared" si="915"/>
        <v>0</v>
      </c>
      <c r="L1235" s="2206">
        <f t="shared" si="932"/>
        <v>0</v>
      </c>
      <c r="M1235" s="2206">
        <f t="shared" si="933"/>
        <v>0</v>
      </c>
      <c r="N1235" s="2206">
        <f t="shared" si="934"/>
        <v>0</v>
      </c>
      <c r="O1235" s="2206">
        <f t="shared" si="935"/>
        <v>0</v>
      </c>
      <c r="P1235" s="2244"/>
      <c r="Q1235" s="2206"/>
      <c r="R1235" s="2206"/>
      <c r="S1235" s="2206"/>
      <c r="T1235" s="2206">
        <f t="shared" si="924"/>
        <v>0</v>
      </c>
      <c r="U1235" s="2206">
        <f t="shared" si="936"/>
        <v>0</v>
      </c>
      <c r="V1235" s="2206">
        <f t="shared" si="937"/>
        <v>0</v>
      </c>
      <c r="W1235" s="2206">
        <f t="shared" si="938"/>
        <v>0</v>
      </c>
      <c r="X1235" s="2206">
        <f t="shared" si="939"/>
        <v>0</v>
      </c>
      <c r="Y1235" s="2244">
        <f t="shared" si="930"/>
        <v>0</v>
      </c>
      <c r="Z1235" s="2207">
        <f t="shared" si="931"/>
        <v>0</v>
      </c>
      <c r="AA1235" s="2244">
        <v>0</v>
      </c>
      <c r="AB1235" s="2206"/>
      <c r="AC1235" s="2206"/>
      <c r="AD1235" s="2206"/>
      <c r="AE1235" s="2206">
        <f t="shared" si="925"/>
        <v>0</v>
      </c>
      <c r="AF1235" s="2206">
        <f t="shared" si="940"/>
        <v>0</v>
      </c>
      <c r="AG1235" s="2206">
        <f t="shared" si="941"/>
        <v>0</v>
      </c>
      <c r="AH1235" s="2206">
        <f t="shared" si="942"/>
        <v>0</v>
      </c>
      <c r="AI1235" s="2207">
        <f t="shared" si="943"/>
        <v>0</v>
      </c>
      <c r="AJ1235" s="2246">
        <v>0</v>
      </c>
      <c r="AK1235" s="2075"/>
      <c r="AL1235" s="2075"/>
      <c r="AM1235" s="2075"/>
      <c r="AN1235" s="2206">
        <f t="shared" si="926"/>
        <v>0</v>
      </c>
      <c r="AO1235" s="2206">
        <f t="shared" si="944"/>
        <v>0</v>
      </c>
      <c r="AP1235" s="2206">
        <f t="shared" si="945"/>
        <v>0</v>
      </c>
      <c r="AQ1235" s="2206">
        <f t="shared" si="946"/>
        <v>0</v>
      </c>
      <c r="AR1235" s="2206">
        <f t="shared" si="947"/>
        <v>0</v>
      </c>
      <c r="AS1235" s="2244">
        <v>0</v>
      </c>
      <c r="AT1235" s="2075"/>
      <c r="AU1235" s="2075"/>
      <c r="AV1235" s="2075"/>
      <c r="AW1235" s="2206">
        <f t="shared" si="927"/>
        <v>0</v>
      </c>
      <c r="AX1235" s="2206">
        <f t="shared" si="948"/>
        <v>0</v>
      </c>
      <c r="AY1235" s="2206">
        <f t="shared" si="949"/>
        <v>0</v>
      </c>
      <c r="AZ1235" s="2206">
        <f t="shared" si="950"/>
        <v>0</v>
      </c>
      <c r="BA1235" s="2206">
        <f t="shared" si="951"/>
        <v>0</v>
      </c>
      <c r="BB1235" s="2244">
        <f t="shared" si="918"/>
        <v>0</v>
      </c>
      <c r="BC1235" s="2207">
        <f t="shared" si="919"/>
        <v>0</v>
      </c>
      <c r="BD1235" s="2244">
        <f t="shared" si="922"/>
        <v>0</v>
      </c>
      <c r="BE1235" s="2207">
        <f t="shared" si="923"/>
        <v>0</v>
      </c>
      <c r="BF1235" s="2246">
        <v>0</v>
      </c>
      <c r="BG1235" s="2075">
        <v>0</v>
      </c>
      <c r="BH1235" s="2075">
        <v>0</v>
      </c>
      <c r="BI1235" s="2075">
        <v>0</v>
      </c>
      <c r="BJ1235" s="2206">
        <f t="shared" si="928"/>
        <v>0</v>
      </c>
      <c r="BK1235" s="2206">
        <f t="shared" si="952"/>
        <v>0</v>
      </c>
      <c r="BL1235" s="2206">
        <f t="shared" si="953"/>
        <v>0</v>
      </c>
      <c r="BM1235" s="2206">
        <f t="shared" si="954"/>
        <v>0</v>
      </c>
      <c r="BN1235" s="2206">
        <f t="shared" si="955"/>
        <v>0</v>
      </c>
      <c r="BO1235" s="2244">
        <v>0</v>
      </c>
      <c r="BP1235" s="2075">
        <v>0</v>
      </c>
      <c r="BQ1235" s="2075">
        <v>0</v>
      </c>
      <c r="BR1235" s="2075">
        <v>0</v>
      </c>
      <c r="BS1235" s="2206">
        <f t="shared" si="929"/>
        <v>0</v>
      </c>
      <c r="BT1235" s="2206">
        <f t="shared" si="956"/>
        <v>0</v>
      </c>
      <c r="BU1235" s="2206">
        <f t="shared" si="957"/>
        <v>0</v>
      </c>
      <c r="BV1235" s="2206">
        <f t="shared" si="958"/>
        <v>0</v>
      </c>
      <c r="BW1235" s="2206">
        <f t="shared" si="959"/>
        <v>0</v>
      </c>
      <c r="BX1235" s="2244">
        <f t="shared" si="920"/>
        <v>0</v>
      </c>
      <c r="BY1235" s="2207">
        <f t="shared" si="921"/>
        <v>0</v>
      </c>
      <c r="BZ1235" s="2211">
        <f t="shared" si="916"/>
        <v>0</v>
      </c>
      <c r="CA1235" s="2212">
        <f t="shared" si="917"/>
        <v>0</v>
      </c>
      <c r="CB1235" s="2083"/>
      <c r="CC1235" s="2083"/>
      <c r="CD1235" s="2237"/>
      <c r="CF1235" s="2200"/>
    </row>
    <row r="1236" spans="1:84" s="1974" customFormat="1" ht="18" customHeight="1" outlineLevel="1">
      <c r="A1236" s="2235" t="s">
        <v>5199</v>
      </c>
      <c r="B1236" s="2235" t="b">
        <v>1</v>
      </c>
      <c r="C1236" s="2201"/>
      <c r="D1236" s="2236" t="s">
        <v>3347</v>
      </c>
      <c r="E1236" s="2243" t="s">
        <v>3348</v>
      </c>
      <c r="F1236" s="2204" t="s">
        <v>365</v>
      </c>
      <c r="G1236" s="2244">
        <v>17.600000000000001</v>
      </c>
      <c r="H1236" s="2206">
        <v>440</v>
      </c>
      <c r="I1236" s="2206">
        <v>4600</v>
      </c>
      <c r="J1236" s="2206"/>
      <c r="K1236" s="2206">
        <f t="shared" si="915"/>
        <v>5040</v>
      </c>
      <c r="L1236" s="2206">
        <f t="shared" si="932"/>
        <v>88704</v>
      </c>
      <c r="M1236" s="2206">
        <f t="shared" si="933"/>
        <v>7744</v>
      </c>
      <c r="N1236" s="2206">
        <f t="shared" si="934"/>
        <v>80960</v>
      </c>
      <c r="O1236" s="2206">
        <f t="shared" si="935"/>
        <v>0</v>
      </c>
      <c r="P1236" s="2244">
        <v>17.600000000000001</v>
      </c>
      <c r="Q1236" s="2206">
        <v>440</v>
      </c>
      <c r="R1236" s="2206">
        <v>4600</v>
      </c>
      <c r="S1236" s="2206"/>
      <c r="T1236" s="2206">
        <f t="shared" si="924"/>
        <v>5040</v>
      </c>
      <c r="U1236" s="2206">
        <f t="shared" si="936"/>
        <v>88704</v>
      </c>
      <c r="V1236" s="2206">
        <f t="shared" si="937"/>
        <v>7744</v>
      </c>
      <c r="W1236" s="2206">
        <f t="shared" si="938"/>
        <v>80960</v>
      </c>
      <c r="X1236" s="2206">
        <f t="shared" si="939"/>
        <v>0</v>
      </c>
      <c r="Y1236" s="2245">
        <f t="shared" si="930"/>
        <v>0</v>
      </c>
      <c r="Z1236" s="2207">
        <f t="shared" si="931"/>
        <v>0</v>
      </c>
      <c r="AA1236" s="2245">
        <v>17.600000000000001</v>
      </c>
      <c r="AB1236" s="2206">
        <v>3000</v>
      </c>
      <c r="AC1236" s="2206">
        <v>3000</v>
      </c>
      <c r="AD1236" s="2206">
        <v>3000</v>
      </c>
      <c r="AE1236" s="2206">
        <f t="shared" si="925"/>
        <v>9000</v>
      </c>
      <c r="AF1236" s="2206">
        <f t="shared" si="940"/>
        <v>158400</v>
      </c>
      <c r="AG1236" s="2206">
        <f t="shared" si="941"/>
        <v>52800</v>
      </c>
      <c r="AH1236" s="2206">
        <f t="shared" si="942"/>
        <v>52800</v>
      </c>
      <c r="AI1236" s="2207">
        <f t="shared" si="943"/>
        <v>52800</v>
      </c>
      <c r="AJ1236" s="2246">
        <v>17.600000000000001</v>
      </c>
      <c r="AK1236" s="2075">
        <v>3000</v>
      </c>
      <c r="AL1236" s="2075">
        <v>3000</v>
      </c>
      <c r="AM1236" s="2075">
        <v>3000</v>
      </c>
      <c r="AN1236" s="2206">
        <f t="shared" si="926"/>
        <v>9000</v>
      </c>
      <c r="AO1236" s="2206">
        <f t="shared" si="944"/>
        <v>158400</v>
      </c>
      <c r="AP1236" s="2206">
        <f t="shared" si="945"/>
        <v>52800</v>
      </c>
      <c r="AQ1236" s="2206">
        <f t="shared" si="946"/>
        <v>52800</v>
      </c>
      <c r="AR1236" s="2206">
        <f t="shared" si="947"/>
        <v>52800</v>
      </c>
      <c r="AS1236" s="2245">
        <v>17.600000000000001</v>
      </c>
      <c r="AT1236" s="2075">
        <v>3000</v>
      </c>
      <c r="AU1236" s="2075">
        <v>3000</v>
      </c>
      <c r="AV1236" s="2075">
        <v>3000</v>
      </c>
      <c r="AW1236" s="2206">
        <f t="shared" si="927"/>
        <v>9000</v>
      </c>
      <c r="AX1236" s="2206">
        <f t="shared" si="948"/>
        <v>158400</v>
      </c>
      <c r="AY1236" s="2206">
        <f t="shared" si="949"/>
        <v>52800</v>
      </c>
      <c r="AZ1236" s="2206">
        <f t="shared" si="950"/>
        <v>52800</v>
      </c>
      <c r="BA1236" s="2206">
        <f t="shared" si="951"/>
        <v>52800</v>
      </c>
      <c r="BB1236" s="2245">
        <f t="shared" si="918"/>
        <v>0</v>
      </c>
      <c r="BC1236" s="2207">
        <f t="shared" si="919"/>
        <v>0</v>
      </c>
      <c r="BD1236" s="2245">
        <f t="shared" si="922"/>
        <v>0</v>
      </c>
      <c r="BE1236" s="2207">
        <f t="shared" si="923"/>
        <v>0</v>
      </c>
      <c r="BF1236" s="2246">
        <v>17.600000000000001</v>
      </c>
      <c r="BG1236" s="2075">
        <v>3000</v>
      </c>
      <c r="BH1236" s="2075">
        <v>3000</v>
      </c>
      <c r="BI1236" s="2075">
        <v>3000</v>
      </c>
      <c r="BJ1236" s="2206">
        <f t="shared" si="928"/>
        <v>9000</v>
      </c>
      <c r="BK1236" s="2206">
        <f t="shared" si="952"/>
        <v>158400</v>
      </c>
      <c r="BL1236" s="2206">
        <f t="shared" si="953"/>
        <v>52800</v>
      </c>
      <c r="BM1236" s="2206">
        <f t="shared" si="954"/>
        <v>52800</v>
      </c>
      <c r="BN1236" s="2206">
        <f t="shared" si="955"/>
        <v>52800</v>
      </c>
      <c r="BO1236" s="2245">
        <v>17.600000000000001</v>
      </c>
      <c r="BP1236" s="2075">
        <v>3000</v>
      </c>
      <c r="BQ1236" s="2075">
        <v>3000</v>
      </c>
      <c r="BR1236" s="2075">
        <v>3000</v>
      </c>
      <c r="BS1236" s="2206">
        <f t="shared" si="929"/>
        <v>9000</v>
      </c>
      <c r="BT1236" s="2206">
        <f t="shared" si="956"/>
        <v>158400</v>
      </c>
      <c r="BU1236" s="2206">
        <f t="shared" si="957"/>
        <v>52800</v>
      </c>
      <c r="BV1236" s="2206">
        <f t="shared" si="958"/>
        <v>52800</v>
      </c>
      <c r="BW1236" s="2206">
        <f t="shared" si="959"/>
        <v>52800</v>
      </c>
      <c r="BX1236" s="2245">
        <f t="shared" si="920"/>
        <v>0</v>
      </c>
      <c r="BY1236" s="2207">
        <f t="shared" si="921"/>
        <v>0</v>
      </c>
      <c r="BZ1236" s="2211">
        <f t="shared" si="916"/>
        <v>0</v>
      </c>
      <c r="CA1236" s="2212">
        <f t="shared" si="917"/>
        <v>0</v>
      </c>
      <c r="CB1236" s="2083"/>
      <c r="CC1236" s="2083"/>
      <c r="CD1236" s="2237"/>
      <c r="CF1236" s="2200"/>
    </row>
    <row r="1237" spans="1:84" s="1974" customFormat="1" ht="18" customHeight="1" outlineLevel="1">
      <c r="A1237" s="2235" t="s">
        <v>5200</v>
      </c>
      <c r="B1237" s="2235" t="b">
        <v>1</v>
      </c>
      <c r="C1237" s="2201"/>
      <c r="D1237" s="2236" t="s">
        <v>3347</v>
      </c>
      <c r="E1237" s="2243" t="s">
        <v>3711</v>
      </c>
      <c r="F1237" s="2204" t="s">
        <v>365</v>
      </c>
      <c r="G1237" s="2244">
        <v>3</v>
      </c>
      <c r="H1237" s="2206">
        <v>750</v>
      </c>
      <c r="I1237" s="2206">
        <v>4600</v>
      </c>
      <c r="J1237" s="2206"/>
      <c r="K1237" s="2206">
        <f t="shared" ref="K1237:K1300" si="960">J1237+I1237+H1237</f>
        <v>5350</v>
      </c>
      <c r="L1237" s="2206">
        <f t="shared" si="932"/>
        <v>16050</v>
      </c>
      <c r="M1237" s="2206">
        <f t="shared" si="933"/>
        <v>2250</v>
      </c>
      <c r="N1237" s="2206">
        <f t="shared" si="934"/>
        <v>13800</v>
      </c>
      <c r="O1237" s="2206">
        <f t="shared" si="935"/>
        <v>0</v>
      </c>
      <c r="P1237" s="2244">
        <v>3</v>
      </c>
      <c r="Q1237" s="2206">
        <v>750</v>
      </c>
      <c r="R1237" s="2206">
        <v>4600</v>
      </c>
      <c r="S1237" s="2206"/>
      <c r="T1237" s="2206">
        <f t="shared" si="924"/>
        <v>5350</v>
      </c>
      <c r="U1237" s="2206">
        <f t="shared" si="936"/>
        <v>16050</v>
      </c>
      <c r="V1237" s="2206">
        <f t="shared" si="937"/>
        <v>2250</v>
      </c>
      <c r="W1237" s="2206">
        <f t="shared" si="938"/>
        <v>13800</v>
      </c>
      <c r="X1237" s="2206">
        <f t="shared" si="939"/>
        <v>0</v>
      </c>
      <c r="Y1237" s="2244">
        <f t="shared" si="930"/>
        <v>0</v>
      </c>
      <c r="Z1237" s="2207">
        <f t="shared" si="931"/>
        <v>0</v>
      </c>
      <c r="AA1237" s="2244">
        <v>3</v>
      </c>
      <c r="AB1237" s="2206">
        <v>3000</v>
      </c>
      <c r="AC1237" s="2206">
        <v>3000</v>
      </c>
      <c r="AD1237" s="2206">
        <v>3000</v>
      </c>
      <c r="AE1237" s="2206">
        <f t="shared" si="925"/>
        <v>9000</v>
      </c>
      <c r="AF1237" s="2206">
        <f t="shared" si="940"/>
        <v>27000</v>
      </c>
      <c r="AG1237" s="2206">
        <f t="shared" si="941"/>
        <v>9000</v>
      </c>
      <c r="AH1237" s="2206">
        <f t="shared" si="942"/>
        <v>9000</v>
      </c>
      <c r="AI1237" s="2207">
        <f t="shared" si="943"/>
        <v>9000</v>
      </c>
      <c r="AJ1237" s="2246">
        <v>3</v>
      </c>
      <c r="AK1237" s="2075">
        <v>3000</v>
      </c>
      <c r="AL1237" s="2075">
        <v>3000</v>
      </c>
      <c r="AM1237" s="2075">
        <v>3000</v>
      </c>
      <c r="AN1237" s="2206">
        <f t="shared" si="926"/>
        <v>9000</v>
      </c>
      <c r="AO1237" s="2206">
        <f t="shared" si="944"/>
        <v>27000</v>
      </c>
      <c r="AP1237" s="2206">
        <f t="shared" si="945"/>
        <v>9000</v>
      </c>
      <c r="AQ1237" s="2206">
        <f t="shared" si="946"/>
        <v>9000</v>
      </c>
      <c r="AR1237" s="2206">
        <f t="shared" si="947"/>
        <v>9000</v>
      </c>
      <c r="AS1237" s="2244">
        <v>3</v>
      </c>
      <c r="AT1237" s="2075">
        <v>3000</v>
      </c>
      <c r="AU1237" s="2075">
        <v>3000</v>
      </c>
      <c r="AV1237" s="2075">
        <v>3000</v>
      </c>
      <c r="AW1237" s="2206">
        <f t="shared" si="927"/>
        <v>9000</v>
      </c>
      <c r="AX1237" s="2206">
        <f t="shared" si="948"/>
        <v>27000</v>
      </c>
      <c r="AY1237" s="2206">
        <f t="shared" si="949"/>
        <v>9000</v>
      </c>
      <c r="AZ1237" s="2206">
        <f t="shared" si="950"/>
        <v>9000</v>
      </c>
      <c r="BA1237" s="2206">
        <f t="shared" si="951"/>
        <v>9000</v>
      </c>
      <c r="BB1237" s="2244">
        <f t="shared" si="918"/>
        <v>0</v>
      </c>
      <c r="BC1237" s="2207">
        <f t="shared" si="919"/>
        <v>0</v>
      </c>
      <c r="BD1237" s="2244">
        <f t="shared" si="922"/>
        <v>0</v>
      </c>
      <c r="BE1237" s="2207">
        <f t="shared" si="923"/>
        <v>0</v>
      </c>
      <c r="BF1237" s="2246">
        <v>3</v>
      </c>
      <c r="BG1237" s="2075">
        <v>3000</v>
      </c>
      <c r="BH1237" s="2075">
        <v>3000</v>
      </c>
      <c r="BI1237" s="2075">
        <v>3000</v>
      </c>
      <c r="BJ1237" s="2206">
        <f t="shared" si="928"/>
        <v>9000</v>
      </c>
      <c r="BK1237" s="2206">
        <f t="shared" si="952"/>
        <v>27000</v>
      </c>
      <c r="BL1237" s="2206">
        <f t="shared" si="953"/>
        <v>9000</v>
      </c>
      <c r="BM1237" s="2206">
        <f t="shared" si="954"/>
        <v>9000</v>
      </c>
      <c r="BN1237" s="2206">
        <f t="shared" si="955"/>
        <v>9000</v>
      </c>
      <c r="BO1237" s="2244">
        <v>3</v>
      </c>
      <c r="BP1237" s="2075">
        <v>3000</v>
      </c>
      <c r="BQ1237" s="2075">
        <v>3000</v>
      </c>
      <c r="BR1237" s="2075">
        <v>3000</v>
      </c>
      <c r="BS1237" s="2206">
        <f t="shared" si="929"/>
        <v>9000</v>
      </c>
      <c r="BT1237" s="2206">
        <f t="shared" si="956"/>
        <v>27000</v>
      </c>
      <c r="BU1237" s="2206">
        <f t="shared" si="957"/>
        <v>9000</v>
      </c>
      <c r="BV1237" s="2206">
        <f t="shared" si="958"/>
        <v>9000</v>
      </c>
      <c r="BW1237" s="2206">
        <f t="shared" si="959"/>
        <v>9000</v>
      </c>
      <c r="BX1237" s="2244">
        <f t="shared" si="920"/>
        <v>0</v>
      </c>
      <c r="BY1237" s="2207">
        <f t="shared" si="921"/>
        <v>0</v>
      </c>
      <c r="BZ1237" s="2211">
        <f t="shared" si="916"/>
        <v>0</v>
      </c>
      <c r="CA1237" s="2212">
        <f t="shared" si="917"/>
        <v>0</v>
      </c>
      <c r="CB1237" s="2083"/>
      <c r="CC1237" s="2083"/>
      <c r="CD1237" s="2237"/>
      <c r="CF1237" s="2200"/>
    </row>
    <row r="1238" spans="1:84" s="1974" customFormat="1" ht="18" customHeight="1" outlineLevel="1">
      <c r="A1238" s="2235" t="s">
        <v>5201</v>
      </c>
      <c r="B1238" s="2235" t="b">
        <v>1</v>
      </c>
      <c r="C1238" s="2201"/>
      <c r="D1238" s="2236" t="s">
        <v>3347</v>
      </c>
      <c r="E1238" s="2243" t="s">
        <v>3350</v>
      </c>
      <c r="F1238" s="2204" t="s">
        <v>365</v>
      </c>
      <c r="G1238" s="2244">
        <v>1.3</v>
      </c>
      <c r="H1238" s="2206"/>
      <c r="I1238" s="2206">
        <v>8260</v>
      </c>
      <c r="J1238" s="2206"/>
      <c r="K1238" s="2206">
        <f t="shared" si="960"/>
        <v>8260</v>
      </c>
      <c r="L1238" s="2206">
        <f t="shared" si="932"/>
        <v>10738</v>
      </c>
      <c r="M1238" s="2206">
        <f t="shared" si="933"/>
        <v>0</v>
      </c>
      <c r="N1238" s="2206">
        <f t="shared" si="934"/>
        <v>10738</v>
      </c>
      <c r="O1238" s="2206">
        <f t="shared" si="935"/>
        <v>0</v>
      </c>
      <c r="P1238" s="2244">
        <v>1.3</v>
      </c>
      <c r="Q1238" s="2206"/>
      <c r="R1238" s="2206">
        <v>8260</v>
      </c>
      <c r="S1238" s="2206"/>
      <c r="T1238" s="2206">
        <f t="shared" si="924"/>
        <v>8260</v>
      </c>
      <c r="U1238" s="2206">
        <f t="shared" si="936"/>
        <v>10738</v>
      </c>
      <c r="V1238" s="2206">
        <f t="shared" si="937"/>
        <v>0</v>
      </c>
      <c r="W1238" s="2206">
        <f t="shared" si="938"/>
        <v>10738</v>
      </c>
      <c r="X1238" s="2206">
        <f t="shared" si="939"/>
        <v>0</v>
      </c>
      <c r="Y1238" s="2245">
        <f t="shared" si="930"/>
        <v>0</v>
      </c>
      <c r="Z1238" s="2207">
        <f t="shared" si="931"/>
        <v>0</v>
      </c>
      <c r="AA1238" s="2245">
        <v>1.3</v>
      </c>
      <c r="AB1238" s="2206">
        <v>3000</v>
      </c>
      <c r="AC1238" s="2206">
        <v>3000</v>
      </c>
      <c r="AD1238" s="2206">
        <v>3000</v>
      </c>
      <c r="AE1238" s="2206">
        <f t="shared" si="925"/>
        <v>9000</v>
      </c>
      <c r="AF1238" s="2206">
        <f t="shared" si="940"/>
        <v>11700</v>
      </c>
      <c r="AG1238" s="2206">
        <f t="shared" si="941"/>
        <v>3900</v>
      </c>
      <c r="AH1238" s="2206">
        <f t="shared" si="942"/>
        <v>3900</v>
      </c>
      <c r="AI1238" s="2207">
        <f t="shared" si="943"/>
        <v>3900</v>
      </c>
      <c r="AJ1238" s="2246">
        <v>1.3</v>
      </c>
      <c r="AK1238" s="2075">
        <v>3000</v>
      </c>
      <c r="AL1238" s="2075">
        <v>3000</v>
      </c>
      <c r="AM1238" s="2075">
        <v>3000</v>
      </c>
      <c r="AN1238" s="2206">
        <f t="shared" si="926"/>
        <v>9000</v>
      </c>
      <c r="AO1238" s="2206">
        <f t="shared" si="944"/>
        <v>11700</v>
      </c>
      <c r="AP1238" s="2206">
        <f t="shared" si="945"/>
        <v>3900</v>
      </c>
      <c r="AQ1238" s="2206">
        <f t="shared" si="946"/>
        <v>3900</v>
      </c>
      <c r="AR1238" s="2206">
        <f t="shared" si="947"/>
        <v>3900</v>
      </c>
      <c r="AS1238" s="2245">
        <v>1.3</v>
      </c>
      <c r="AT1238" s="2075">
        <v>3000</v>
      </c>
      <c r="AU1238" s="2075">
        <v>3000</v>
      </c>
      <c r="AV1238" s="2075">
        <v>3000</v>
      </c>
      <c r="AW1238" s="2206">
        <f t="shared" si="927"/>
        <v>9000</v>
      </c>
      <c r="AX1238" s="2206">
        <f t="shared" si="948"/>
        <v>11700</v>
      </c>
      <c r="AY1238" s="2206">
        <f t="shared" si="949"/>
        <v>3900</v>
      </c>
      <c r="AZ1238" s="2206">
        <f t="shared" si="950"/>
        <v>3900</v>
      </c>
      <c r="BA1238" s="2206">
        <f t="shared" si="951"/>
        <v>3900</v>
      </c>
      <c r="BB1238" s="2245">
        <f t="shared" si="918"/>
        <v>0</v>
      </c>
      <c r="BC1238" s="2207">
        <f t="shared" si="919"/>
        <v>0</v>
      </c>
      <c r="BD1238" s="2245">
        <f t="shared" si="922"/>
        <v>0</v>
      </c>
      <c r="BE1238" s="2207">
        <f t="shared" si="923"/>
        <v>0</v>
      </c>
      <c r="BF1238" s="2246">
        <v>1.3</v>
      </c>
      <c r="BG1238" s="2075">
        <v>3000</v>
      </c>
      <c r="BH1238" s="2075">
        <v>3000</v>
      </c>
      <c r="BI1238" s="2075">
        <v>3000</v>
      </c>
      <c r="BJ1238" s="2206">
        <f t="shared" si="928"/>
        <v>9000</v>
      </c>
      <c r="BK1238" s="2206">
        <f t="shared" si="952"/>
        <v>11700</v>
      </c>
      <c r="BL1238" s="2206">
        <f t="shared" si="953"/>
        <v>3900</v>
      </c>
      <c r="BM1238" s="2206">
        <f t="shared" si="954"/>
        <v>3900</v>
      </c>
      <c r="BN1238" s="2206">
        <f t="shared" si="955"/>
        <v>3900</v>
      </c>
      <c r="BO1238" s="2245">
        <v>1.3</v>
      </c>
      <c r="BP1238" s="2075">
        <v>3000</v>
      </c>
      <c r="BQ1238" s="2075">
        <v>3000</v>
      </c>
      <c r="BR1238" s="2075">
        <v>3000</v>
      </c>
      <c r="BS1238" s="2206">
        <f t="shared" si="929"/>
        <v>9000</v>
      </c>
      <c r="BT1238" s="2206">
        <f t="shared" si="956"/>
        <v>11700</v>
      </c>
      <c r="BU1238" s="2206">
        <f t="shared" si="957"/>
        <v>3900</v>
      </c>
      <c r="BV1238" s="2206">
        <f t="shared" si="958"/>
        <v>3900</v>
      </c>
      <c r="BW1238" s="2206">
        <f t="shared" si="959"/>
        <v>3900</v>
      </c>
      <c r="BX1238" s="2245">
        <f t="shared" si="920"/>
        <v>0</v>
      </c>
      <c r="BY1238" s="2207">
        <f t="shared" si="921"/>
        <v>0</v>
      </c>
      <c r="BZ1238" s="2211">
        <f t="shared" si="916"/>
        <v>0</v>
      </c>
      <c r="CA1238" s="2212">
        <f t="shared" si="917"/>
        <v>0</v>
      </c>
      <c r="CB1238" s="2083"/>
      <c r="CC1238" s="2083"/>
      <c r="CD1238" s="2237"/>
      <c r="CF1238" s="2200"/>
    </row>
    <row r="1239" spans="1:84" s="1974" customFormat="1" ht="18" customHeight="1" outlineLevel="1">
      <c r="A1239" s="2235" t="s">
        <v>5202</v>
      </c>
      <c r="B1239" s="2235" t="b">
        <v>1</v>
      </c>
      <c r="C1239" s="2201"/>
      <c r="D1239" s="2236" t="s">
        <v>3347</v>
      </c>
      <c r="E1239" s="2243" t="s">
        <v>4312</v>
      </c>
      <c r="F1239" s="2204" t="s">
        <v>365</v>
      </c>
      <c r="G1239" s="2244">
        <v>52.6</v>
      </c>
      <c r="H1239" s="2206">
        <v>750</v>
      </c>
      <c r="I1239" s="2206">
        <v>5520</v>
      </c>
      <c r="J1239" s="2206"/>
      <c r="K1239" s="2206">
        <f t="shared" si="960"/>
        <v>6270</v>
      </c>
      <c r="L1239" s="2206">
        <f t="shared" si="932"/>
        <v>329802</v>
      </c>
      <c r="M1239" s="2206">
        <f t="shared" si="933"/>
        <v>39450</v>
      </c>
      <c r="N1239" s="2206">
        <f t="shared" si="934"/>
        <v>290352</v>
      </c>
      <c r="O1239" s="2206">
        <f t="shared" si="935"/>
        <v>0</v>
      </c>
      <c r="P1239" s="2244">
        <v>52.6</v>
      </c>
      <c r="Q1239" s="2206">
        <v>750</v>
      </c>
      <c r="R1239" s="2206">
        <v>5520</v>
      </c>
      <c r="S1239" s="2206"/>
      <c r="T1239" s="2206">
        <f t="shared" si="924"/>
        <v>6270</v>
      </c>
      <c r="U1239" s="2206">
        <f t="shared" si="936"/>
        <v>329802</v>
      </c>
      <c r="V1239" s="2206">
        <f t="shared" si="937"/>
        <v>39450</v>
      </c>
      <c r="W1239" s="2206">
        <f t="shared" si="938"/>
        <v>290352</v>
      </c>
      <c r="X1239" s="2206">
        <f t="shared" si="939"/>
        <v>0</v>
      </c>
      <c r="Y1239" s="2245">
        <f t="shared" si="930"/>
        <v>0</v>
      </c>
      <c r="Z1239" s="2207">
        <f t="shared" si="931"/>
        <v>0</v>
      </c>
      <c r="AA1239" s="2245">
        <v>52.6</v>
      </c>
      <c r="AB1239" s="2206">
        <v>3000</v>
      </c>
      <c r="AC1239" s="2206">
        <v>3000</v>
      </c>
      <c r="AD1239" s="2206">
        <v>3000</v>
      </c>
      <c r="AE1239" s="2206">
        <f t="shared" si="925"/>
        <v>9000</v>
      </c>
      <c r="AF1239" s="2206">
        <f t="shared" si="940"/>
        <v>473400</v>
      </c>
      <c r="AG1239" s="2206">
        <f t="shared" si="941"/>
        <v>157800</v>
      </c>
      <c r="AH1239" s="2206">
        <f t="shared" si="942"/>
        <v>157800</v>
      </c>
      <c r="AI1239" s="2207">
        <f t="shared" si="943"/>
        <v>157800</v>
      </c>
      <c r="AJ1239" s="2246">
        <v>52.6</v>
      </c>
      <c r="AK1239" s="2075">
        <v>3000</v>
      </c>
      <c r="AL1239" s="2075">
        <v>3000</v>
      </c>
      <c r="AM1239" s="2075">
        <v>3000</v>
      </c>
      <c r="AN1239" s="2206">
        <f t="shared" si="926"/>
        <v>9000</v>
      </c>
      <c r="AO1239" s="2206">
        <f t="shared" si="944"/>
        <v>473400</v>
      </c>
      <c r="AP1239" s="2206">
        <f t="shared" si="945"/>
        <v>157800</v>
      </c>
      <c r="AQ1239" s="2206">
        <f t="shared" si="946"/>
        <v>157800</v>
      </c>
      <c r="AR1239" s="2206">
        <f t="shared" si="947"/>
        <v>157800</v>
      </c>
      <c r="AS1239" s="2245">
        <v>52.6</v>
      </c>
      <c r="AT1239" s="2075">
        <v>3000</v>
      </c>
      <c r="AU1239" s="2075">
        <v>3000</v>
      </c>
      <c r="AV1239" s="2075">
        <v>3000</v>
      </c>
      <c r="AW1239" s="2206">
        <f t="shared" si="927"/>
        <v>9000</v>
      </c>
      <c r="AX1239" s="2206">
        <f t="shared" si="948"/>
        <v>473400</v>
      </c>
      <c r="AY1239" s="2206">
        <f t="shared" si="949"/>
        <v>157800</v>
      </c>
      <c r="AZ1239" s="2206">
        <f t="shared" si="950"/>
        <v>157800</v>
      </c>
      <c r="BA1239" s="2206">
        <f t="shared" si="951"/>
        <v>157800</v>
      </c>
      <c r="BB1239" s="2245">
        <f t="shared" si="918"/>
        <v>0</v>
      </c>
      <c r="BC1239" s="2207">
        <f t="shared" si="919"/>
        <v>0</v>
      </c>
      <c r="BD1239" s="2245">
        <f t="shared" si="922"/>
        <v>0</v>
      </c>
      <c r="BE1239" s="2207">
        <f t="shared" si="923"/>
        <v>0</v>
      </c>
      <c r="BF1239" s="2246">
        <v>52.6</v>
      </c>
      <c r="BG1239" s="2075">
        <v>3000</v>
      </c>
      <c r="BH1239" s="2075">
        <v>3000</v>
      </c>
      <c r="BI1239" s="2075">
        <v>3000</v>
      </c>
      <c r="BJ1239" s="2206">
        <f t="shared" si="928"/>
        <v>9000</v>
      </c>
      <c r="BK1239" s="2206">
        <f t="shared" si="952"/>
        <v>473400</v>
      </c>
      <c r="BL1239" s="2206">
        <f t="shared" si="953"/>
        <v>157800</v>
      </c>
      <c r="BM1239" s="2206">
        <f t="shared" si="954"/>
        <v>157800</v>
      </c>
      <c r="BN1239" s="2206">
        <f t="shared" si="955"/>
        <v>157800</v>
      </c>
      <c r="BO1239" s="2245">
        <v>52.6</v>
      </c>
      <c r="BP1239" s="2075">
        <v>3000</v>
      </c>
      <c r="BQ1239" s="2075">
        <v>3000</v>
      </c>
      <c r="BR1239" s="2075">
        <v>3000</v>
      </c>
      <c r="BS1239" s="2206">
        <f t="shared" si="929"/>
        <v>9000</v>
      </c>
      <c r="BT1239" s="2206">
        <f t="shared" si="956"/>
        <v>473400</v>
      </c>
      <c r="BU1239" s="2206">
        <f t="shared" si="957"/>
        <v>157800</v>
      </c>
      <c r="BV1239" s="2206">
        <f t="shared" si="958"/>
        <v>157800</v>
      </c>
      <c r="BW1239" s="2206">
        <f t="shared" si="959"/>
        <v>157800</v>
      </c>
      <c r="BX1239" s="2245">
        <f t="shared" si="920"/>
        <v>0</v>
      </c>
      <c r="BY1239" s="2207">
        <f t="shared" si="921"/>
        <v>0</v>
      </c>
      <c r="BZ1239" s="2211">
        <f t="shared" si="916"/>
        <v>0</v>
      </c>
      <c r="CA1239" s="2212">
        <f t="shared" si="917"/>
        <v>0</v>
      </c>
      <c r="CB1239" s="2083"/>
      <c r="CC1239" s="2083"/>
      <c r="CD1239" s="2237"/>
      <c r="CF1239" s="2200"/>
    </row>
    <row r="1240" spans="1:84" s="1974" customFormat="1" ht="18" customHeight="1" outlineLevel="1">
      <c r="A1240" s="2235" t="s">
        <v>5203</v>
      </c>
      <c r="B1240" s="2235" t="b">
        <v>1</v>
      </c>
      <c r="C1240" s="2201"/>
      <c r="D1240" s="2236" t="s">
        <v>4314</v>
      </c>
      <c r="E1240" s="2243" t="s">
        <v>4315</v>
      </c>
      <c r="F1240" s="2204" t="s">
        <v>365</v>
      </c>
      <c r="G1240" s="2244">
        <v>0</v>
      </c>
      <c r="H1240" s="2206">
        <v>2660</v>
      </c>
      <c r="I1240" s="2206">
        <v>3610</v>
      </c>
      <c r="J1240" s="2206"/>
      <c r="K1240" s="2206">
        <f t="shared" si="960"/>
        <v>6270</v>
      </c>
      <c r="L1240" s="2206">
        <f t="shared" si="932"/>
        <v>0</v>
      </c>
      <c r="M1240" s="2206">
        <f t="shared" si="933"/>
        <v>0</v>
      </c>
      <c r="N1240" s="2206">
        <f t="shared" si="934"/>
        <v>0</v>
      </c>
      <c r="O1240" s="2206">
        <f t="shared" si="935"/>
        <v>0</v>
      </c>
      <c r="P1240" s="2244">
        <v>0</v>
      </c>
      <c r="Q1240" s="2206">
        <v>2660</v>
      </c>
      <c r="R1240" s="2206">
        <v>3610</v>
      </c>
      <c r="S1240" s="2206"/>
      <c r="T1240" s="2206">
        <f t="shared" si="924"/>
        <v>6270</v>
      </c>
      <c r="U1240" s="2206">
        <f t="shared" si="936"/>
        <v>0</v>
      </c>
      <c r="V1240" s="2206">
        <f t="shared" si="937"/>
        <v>0</v>
      </c>
      <c r="W1240" s="2206">
        <f t="shared" si="938"/>
        <v>0</v>
      </c>
      <c r="X1240" s="2206">
        <f t="shared" si="939"/>
        <v>0</v>
      </c>
      <c r="Y1240" s="2244">
        <f t="shared" si="930"/>
        <v>0</v>
      </c>
      <c r="Z1240" s="2207">
        <f t="shared" si="931"/>
        <v>0</v>
      </c>
      <c r="AA1240" s="2244">
        <v>1.9</v>
      </c>
      <c r="AB1240" s="2206">
        <v>12000</v>
      </c>
      <c r="AC1240" s="2206">
        <v>15000</v>
      </c>
      <c r="AD1240" s="2206">
        <v>3000</v>
      </c>
      <c r="AE1240" s="2206">
        <f t="shared" si="925"/>
        <v>30000</v>
      </c>
      <c r="AF1240" s="2206">
        <f t="shared" si="940"/>
        <v>57000</v>
      </c>
      <c r="AG1240" s="2206">
        <f t="shared" si="941"/>
        <v>22800</v>
      </c>
      <c r="AH1240" s="2206">
        <f t="shared" si="942"/>
        <v>28500</v>
      </c>
      <c r="AI1240" s="2207">
        <f t="shared" si="943"/>
        <v>5700</v>
      </c>
      <c r="AJ1240" s="2246">
        <v>0</v>
      </c>
      <c r="AK1240" s="2075">
        <v>12000</v>
      </c>
      <c r="AL1240" s="2075">
        <v>15000</v>
      </c>
      <c r="AM1240" s="2075">
        <v>3000</v>
      </c>
      <c r="AN1240" s="2206">
        <f t="shared" si="926"/>
        <v>30000</v>
      </c>
      <c r="AO1240" s="2206">
        <f t="shared" si="944"/>
        <v>0</v>
      </c>
      <c r="AP1240" s="2206">
        <f t="shared" si="945"/>
        <v>0</v>
      </c>
      <c r="AQ1240" s="2206">
        <f t="shared" si="946"/>
        <v>0</v>
      </c>
      <c r="AR1240" s="2206">
        <f t="shared" si="947"/>
        <v>0</v>
      </c>
      <c r="AS1240" s="2244">
        <v>0</v>
      </c>
      <c r="AT1240" s="2075">
        <v>12000</v>
      </c>
      <c r="AU1240" s="2075">
        <v>15000</v>
      </c>
      <c r="AV1240" s="2075">
        <v>3000</v>
      </c>
      <c r="AW1240" s="2206">
        <f t="shared" si="927"/>
        <v>30000</v>
      </c>
      <c r="AX1240" s="2206">
        <f t="shared" si="948"/>
        <v>0</v>
      </c>
      <c r="AY1240" s="2206">
        <f t="shared" si="949"/>
        <v>0</v>
      </c>
      <c r="AZ1240" s="2206">
        <f t="shared" si="950"/>
        <v>0</v>
      </c>
      <c r="BA1240" s="2206">
        <f t="shared" si="951"/>
        <v>0</v>
      </c>
      <c r="BB1240" s="2244">
        <f t="shared" si="918"/>
        <v>0</v>
      </c>
      <c r="BC1240" s="2207">
        <f t="shared" si="919"/>
        <v>0</v>
      </c>
      <c r="BD1240" s="2244">
        <f t="shared" si="922"/>
        <v>-1.9</v>
      </c>
      <c r="BE1240" s="2207">
        <f t="shared" si="923"/>
        <v>-57000</v>
      </c>
      <c r="BF1240" s="2246">
        <v>0</v>
      </c>
      <c r="BG1240" s="2075">
        <v>12000</v>
      </c>
      <c r="BH1240" s="2075">
        <v>15000</v>
      </c>
      <c r="BI1240" s="2075">
        <v>3000</v>
      </c>
      <c r="BJ1240" s="2206">
        <f t="shared" si="928"/>
        <v>30000</v>
      </c>
      <c r="BK1240" s="2206">
        <f t="shared" si="952"/>
        <v>0</v>
      </c>
      <c r="BL1240" s="2206">
        <f t="shared" si="953"/>
        <v>0</v>
      </c>
      <c r="BM1240" s="2206">
        <f t="shared" si="954"/>
        <v>0</v>
      </c>
      <c r="BN1240" s="2206">
        <f t="shared" si="955"/>
        <v>0</v>
      </c>
      <c r="BO1240" s="2244">
        <v>0</v>
      </c>
      <c r="BP1240" s="2075">
        <v>12000</v>
      </c>
      <c r="BQ1240" s="2075">
        <v>15000</v>
      </c>
      <c r="BR1240" s="2075">
        <v>3000</v>
      </c>
      <c r="BS1240" s="2206">
        <f t="shared" si="929"/>
        <v>30000</v>
      </c>
      <c r="BT1240" s="2206">
        <f t="shared" si="956"/>
        <v>0</v>
      </c>
      <c r="BU1240" s="2206">
        <f t="shared" si="957"/>
        <v>0</v>
      </c>
      <c r="BV1240" s="2206">
        <f t="shared" si="958"/>
        <v>0</v>
      </c>
      <c r="BW1240" s="2206">
        <f t="shared" si="959"/>
        <v>0</v>
      </c>
      <c r="BX1240" s="2244">
        <f t="shared" si="920"/>
        <v>0</v>
      </c>
      <c r="BY1240" s="2207">
        <f t="shared" si="921"/>
        <v>0</v>
      </c>
      <c r="BZ1240" s="2211">
        <f t="shared" si="916"/>
        <v>-1.9</v>
      </c>
      <c r="CA1240" s="2212">
        <f t="shared" si="917"/>
        <v>-57000</v>
      </c>
      <c r="CB1240" s="2083"/>
      <c r="CC1240" s="2083"/>
      <c r="CD1240" s="2237"/>
      <c r="CF1240" s="2200"/>
    </row>
    <row r="1241" spans="1:84" s="1974" customFormat="1" ht="18" customHeight="1" outlineLevel="1">
      <c r="A1241" s="2235" t="s">
        <v>5204</v>
      </c>
      <c r="B1241" s="2235" t="b">
        <v>1</v>
      </c>
      <c r="C1241" s="2201"/>
      <c r="D1241" s="2236" t="s">
        <v>4320</v>
      </c>
      <c r="E1241" s="2243" t="s">
        <v>3751</v>
      </c>
      <c r="F1241" s="2204" t="s">
        <v>365</v>
      </c>
      <c r="G1241" s="2244">
        <v>34.200000000000003</v>
      </c>
      <c r="H1241" s="2206">
        <v>1640</v>
      </c>
      <c r="I1241" s="2206">
        <v>9000</v>
      </c>
      <c r="J1241" s="2206"/>
      <c r="K1241" s="2206">
        <f t="shared" si="960"/>
        <v>10640</v>
      </c>
      <c r="L1241" s="2206">
        <f t="shared" si="932"/>
        <v>363888</v>
      </c>
      <c r="M1241" s="2206">
        <f t="shared" si="933"/>
        <v>56088</v>
      </c>
      <c r="N1241" s="2206">
        <f t="shared" si="934"/>
        <v>307800</v>
      </c>
      <c r="O1241" s="2206">
        <f t="shared" si="935"/>
        <v>0</v>
      </c>
      <c r="P1241" s="2244">
        <v>34.200000000000003</v>
      </c>
      <c r="Q1241" s="2206">
        <v>1640</v>
      </c>
      <c r="R1241" s="2206">
        <v>9000</v>
      </c>
      <c r="S1241" s="2206"/>
      <c r="T1241" s="2206">
        <f t="shared" si="924"/>
        <v>10640</v>
      </c>
      <c r="U1241" s="2206">
        <f t="shared" si="936"/>
        <v>363888</v>
      </c>
      <c r="V1241" s="2206">
        <f t="shared" si="937"/>
        <v>56088</v>
      </c>
      <c r="W1241" s="2206">
        <f t="shared" si="938"/>
        <v>307800</v>
      </c>
      <c r="X1241" s="2206">
        <f t="shared" si="939"/>
        <v>0</v>
      </c>
      <c r="Y1241" s="2245">
        <f t="shared" si="930"/>
        <v>0</v>
      </c>
      <c r="Z1241" s="2207">
        <f t="shared" si="931"/>
        <v>0</v>
      </c>
      <c r="AA1241" s="2245">
        <v>34.200000000000003</v>
      </c>
      <c r="AB1241" s="2206">
        <v>25000</v>
      </c>
      <c r="AC1241" s="2206">
        <v>15000</v>
      </c>
      <c r="AD1241" s="2206">
        <v>3000</v>
      </c>
      <c r="AE1241" s="2206">
        <f t="shared" si="925"/>
        <v>43000</v>
      </c>
      <c r="AF1241" s="2206">
        <f t="shared" si="940"/>
        <v>1470600</v>
      </c>
      <c r="AG1241" s="2206">
        <f t="shared" si="941"/>
        <v>855000</v>
      </c>
      <c r="AH1241" s="2206">
        <f t="shared" si="942"/>
        <v>513000</v>
      </c>
      <c r="AI1241" s="2207">
        <f t="shared" si="943"/>
        <v>102600</v>
      </c>
      <c r="AJ1241" s="2246">
        <v>34.200000000000003</v>
      </c>
      <c r="AK1241" s="2075">
        <v>25000</v>
      </c>
      <c r="AL1241" s="2075">
        <v>15000</v>
      </c>
      <c r="AM1241" s="2075">
        <v>3000</v>
      </c>
      <c r="AN1241" s="2206">
        <f t="shared" si="926"/>
        <v>43000</v>
      </c>
      <c r="AO1241" s="2206">
        <f t="shared" si="944"/>
        <v>1470600</v>
      </c>
      <c r="AP1241" s="2206">
        <f t="shared" si="945"/>
        <v>855000</v>
      </c>
      <c r="AQ1241" s="2206">
        <f t="shared" si="946"/>
        <v>513000</v>
      </c>
      <c r="AR1241" s="2206">
        <f t="shared" si="947"/>
        <v>102600</v>
      </c>
      <c r="AS1241" s="2245">
        <v>34.200000000000003</v>
      </c>
      <c r="AT1241" s="2075">
        <v>25000</v>
      </c>
      <c r="AU1241" s="2075">
        <v>15000</v>
      </c>
      <c r="AV1241" s="2075">
        <v>3000</v>
      </c>
      <c r="AW1241" s="2206">
        <f t="shared" si="927"/>
        <v>43000</v>
      </c>
      <c r="AX1241" s="2206">
        <f t="shared" si="948"/>
        <v>1470600</v>
      </c>
      <c r="AY1241" s="2206">
        <f t="shared" si="949"/>
        <v>855000</v>
      </c>
      <c r="AZ1241" s="2206">
        <f t="shared" si="950"/>
        <v>513000</v>
      </c>
      <c r="BA1241" s="2206">
        <f t="shared" si="951"/>
        <v>102600</v>
      </c>
      <c r="BB1241" s="2245">
        <f t="shared" si="918"/>
        <v>0</v>
      </c>
      <c r="BC1241" s="2207">
        <f t="shared" si="919"/>
        <v>0</v>
      </c>
      <c r="BD1241" s="2245">
        <f t="shared" si="922"/>
        <v>0</v>
      </c>
      <c r="BE1241" s="2207">
        <f t="shared" si="923"/>
        <v>0</v>
      </c>
      <c r="BF1241" s="2246">
        <v>34.200000000000003</v>
      </c>
      <c r="BG1241" s="2075">
        <v>25000</v>
      </c>
      <c r="BH1241" s="2075">
        <v>15000</v>
      </c>
      <c r="BI1241" s="2075">
        <v>3000</v>
      </c>
      <c r="BJ1241" s="2206">
        <f t="shared" si="928"/>
        <v>43000</v>
      </c>
      <c r="BK1241" s="2206">
        <f t="shared" si="952"/>
        <v>1470600</v>
      </c>
      <c r="BL1241" s="2206">
        <f t="shared" si="953"/>
        <v>855000</v>
      </c>
      <c r="BM1241" s="2206">
        <f t="shared" si="954"/>
        <v>513000</v>
      </c>
      <c r="BN1241" s="2206">
        <f t="shared" si="955"/>
        <v>102600</v>
      </c>
      <c r="BO1241" s="2245">
        <v>34.200000000000003</v>
      </c>
      <c r="BP1241" s="2075">
        <v>25000</v>
      </c>
      <c r="BQ1241" s="2075">
        <v>15000</v>
      </c>
      <c r="BR1241" s="2075">
        <v>3000</v>
      </c>
      <c r="BS1241" s="2206">
        <f t="shared" si="929"/>
        <v>43000</v>
      </c>
      <c r="BT1241" s="2206">
        <f t="shared" si="956"/>
        <v>1470600</v>
      </c>
      <c r="BU1241" s="2206">
        <f t="shared" si="957"/>
        <v>855000</v>
      </c>
      <c r="BV1241" s="2206">
        <f t="shared" si="958"/>
        <v>513000</v>
      </c>
      <c r="BW1241" s="2206">
        <f t="shared" si="959"/>
        <v>102600</v>
      </c>
      <c r="BX1241" s="2245">
        <f t="shared" si="920"/>
        <v>0</v>
      </c>
      <c r="BY1241" s="2207">
        <f t="shared" si="921"/>
        <v>0</v>
      </c>
      <c r="BZ1241" s="2211">
        <f t="shared" si="916"/>
        <v>0</v>
      </c>
      <c r="CA1241" s="2212">
        <f t="shared" si="917"/>
        <v>0</v>
      </c>
      <c r="CB1241" s="2083"/>
      <c r="CC1241" s="2083"/>
      <c r="CD1241" s="2237"/>
      <c r="CF1241" s="2200"/>
    </row>
    <row r="1242" spans="1:84" s="1974" customFormat="1" ht="18" customHeight="1" outlineLevel="1">
      <c r="A1242" s="2235" t="s">
        <v>5205</v>
      </c>
      <c r="B1242" s="2235" t="b">
        <v>1</v>
      </c>
      <c r="C1242" s="2201"/>
      <c r="D1242" s="2236" t="s">
        <v>4320</v>
      </c>
      <c r="E1242" s="2243" t="s">
        <v>4322</v>
      </c>
      <c r="F1242" s="2204" t="s">
        <v>365</v>
      </c>
      <c r="G1242" s="2244">
        <v>58.6</v>
      </c>
      <c r="H1242" s="2206">
        <v>1640</v>
      </c>
      <c r="I1242" s="2206">
        <v>9000</v>
      </c>
      <c r="J1242" s="2206"/>
      <c r="K1242" s="2206">
        <f t="shared" si="960"/>
        <v>10640</v>
      </c>
      <c r="L1242" s="2206">
        <f t="shared" si="932"/>
        <v>623504</v>
      </c>
      <c r="M1242" s="2206">
        <f t="shared" si="933"/>
        <v>96104</v>
      </c>
      <c r="N1242" s="2206">
        <f t="shared" si="934"/>
        <v>527400</v>
      </c>
      <c r="O1242" s="2206">
        <f t="shared" si="935"/>
        <v>0</v>
      </c>
      <c r="P1242" s="2244">
        <v>58.6</v>
      </c>
      <c r="Q1242" s="2206">
        <v>1640</v>
      </c>
      <c r="R1242" s="2206">
        <v>9000</v>
      </c>
      <c r="S1242" s="2206"/>
      <c r="T1242" s="2206">
        <f t="shared" si="924"/>
        <v>10640</v>
      </c>
      <c r="U1242" s="2206">
        <f t="shared" si="936"/>
        <v>623504</v>
      </c>
      <c r="V1242" s="2206">
        <f t="shared" si="937"/>
        <v>96104</v>
      </c>
      <c r="W1242" s="2206">
        <f t="shared" si="938"/>
        <v>527400</v>
      </c>
      <c r="X1242" s="2206">
        <f t="shared" si="939"/>
        <v>0</v>
      </c>
      <c r="Y1242" s="2245">
        <f t="shared" si="930"/>
        <v>0</v>
      </c>
      <c r="Z1242" s="2207">
        <f t="shared" si="931"/>
        <v>0</v>
      </c>
      <c r="AA1242" s="2245">
        <v>58.6</v>
      </c>
      <c r="AB1242" s="2206">
        <v>25000</v>
      </c>
      <c r="AC1242" s="2206">
        <v>15000</v>
      </c>
      <c r="AD1242" s="2206">
        <v>3000</v>
      </c>
      <c r="AE1242" s="2206">
        <f t="shared" si="925"/>
        <v>43000</v>
      </c>
      <c r="AF1242" s="2206">
        <f t="shared" si="940"/>
        <v>2519800</v>
      </c>
      <c r="AG1242" s="2206">
        <f t="shared" si="941"/>
        <v>1465000</v>
      </c>
      <c r="AH1242" s="2206">
        <f t="shared" si="942"/>
        <v>879000</v>
      </c>
      <c r="AI1242" s="2207">
        <f t="shared" si="943"/>
        <v>175800</v>
      </c>
      <c r="AJ1242" s="2246">
        <v>58.6</v>
      </c>
      <c r="AK1242" s="2075">
        <v>25000</v>
      </c>
      <c r="AL1242" s="2075">
        <v>15000</v>
      </c>
      <c r="AM1242" s="2075">
        <v>3000</v>
      </c>
      <c r="AN1242" s="2206">
        <f t="shared" si="926"/>
        <v>43000</v>
      </c>
      <c r="AO1242" s="2206">
        <f t="shared" si="944"/>
        <v>2519800</v>
      </c>
      <c r="AP1242" s="2206">
        <f t="shared" si="945"/>
        <v>1465000</v>
      </c>
      <c r="AQ1242" s="2206">
        <f t="shared" si="946"/>
        <v>879000</v>
      </c>
      <c r="AR1242" s="2206">
        <f t="shared" si="947"/>
        <v>175800</v>
      </c>
      <c r="AS1242" s="2245">
        <v>58.6</v>
      </c>
      <c r="AT1242" s="2075">
        <v>25000</v>
      </c>
      <c r="AU1242" s="2075">
        <v>15000</v>
      </c>
      <c r="AV1242" s="2075">
        <v>3000</v>
      </c>
      <c r="AW1242" s="2206">
        <f t="shared" si="927"/>
        <v>43000</v>
      </c>
      <c r="AX1242" s="2206">
        <f t="shared" si="948"/>
        <v>2519800</v>
      </c>
      <c r="AY1242" s="2206">
        <f t="shared" si="949"/>
        <v>1465000</v>
      </c>
      <c r="AZ1242" s="2206">
        <f t="shared" si="950"/>
        <v>879000</v>
      </c>
      <c r="BA1242" s="2206">
        <f t="shared" si="951"/>
        <v>175800</v>
      </c>
      <c r="BB1242" s="2245">
        <f t="shared" si="918"/>
        <v>0</v>
      </c>
      <c r="BC1242" s="2207">
        <f t="shared" si="919"/>
        <v>0</v>
      </c>
      <c r="BD1242" s="2245">
        <f t="shared" si="922"/>
        <v>0</v>
      </c>
      <c r="BE1242" s="2207">
        <f t="shared" si="923"/>
        <v>0</v>
      </c>
      <c r="BF1242" s="2246">
        <v>58.6</v>
      </c>
      <c r="BG1242" s="2075">
        <v>25000</v>
      </c>
      <c r="BH1242" s="2075">
        <v>15000</v>
      </c>
      <c r="BI1242" s="2075">
        <v>3000</v>
      </c>
      <c r="BJ1242" s="2206">
        <f t="shared" si="928"/>
        <v>43000</v>
      </c>
      <c r="BK1242" s="2206">
        <f t="shared" si="952"/>
        <v>2519800</v>
      </c>
      <c r="BL1242" s="2206">
        <f t="shared" si="953"/>
        <v>1465000</v>
      </c>
      <c r="BM1242" s="2206">
        <f t="shared" si="954"/>
        <v>879000</v>
      </c>
      <c r="BN1242" s="2206">
        <f t="shared" si="955"/>
        <v>175800</v>
      </c>
      <c r="BO1242" s="2245">
        <v>58.6</v>
      </c>
      <c r="BP1242" s="2075">
        <v>25000</v>
      </c>
      <c r="BQ1242" s="2075">
        <v>15000</v>
      </c>
      <c r="BR1242" s="2075">
        <v>3000</v>
      </c>
      <c r="BS1242" s="2206">
        <f t="shared" si="929"/>
        <v>43000</v>
      </c>
      <c r="BT1242" s="2206">
        <f t="shared" si="956"/>
        <v>2519800</v>
      </c>
      <c r="BU1242" s="2206">
        <f t="shared" si="957"/>
        <v>1465000</v>
      </c>
      <c r="BV1242" s="2206">
        <f t="shared" si="958"/>
        <v>879000</v>
      </c>
      <c r="BW1242" s="2206">
        <f t="shared" si="959"/>
        <v>175800</v>
      </c>
      <c r="BX1242" s="2245">
        <f t="shared" si="920"/>
        <v>0</v>
      </c>
      <c r="BY1242" s="2207">
        <f t="shared" si="921"/>
        <v>0</v>
      </c>
      <c r="BZ1242" s="2211">
        <f t="shared" si="916"/>
        <v>0</v>
      </c>
      <c r="CA1242" s="2212">
        <f t="shared" si="917"/>
        <v>0</v>
      </c>
      <c r="CB1242" s="2083"/>
      <c r="CC1242" s="2083"/>
      <c r="CD1242" s="2237"/>
      <c r="CF1242" s="2200"/>
    </row>
    <row r="1243" spans="1:84" s="1974" customFormat="1" ht="18" customHeight="1" outlineLevel="1">
      <c r="B1243" s="2235"/>
      <c r="C1243" s="2201"/>
      <c r="D1243" s="2232" t="s">
        <v>5206</v>
      </c>
      <c r="E1243" s="2243"/>
      <c r="F1243" s="2204"/>
      <c r="G1243" s="2244"/>
      <c r="H1243" s="2206"/>
      <c r="I1243" s="2206"/>
      <c r="J1243" s="2206"/>
      <c r="K1243" s="2206">
        <f t="shared" si="960"/>
        <v>0</v>
      </c>
      <c r="L1243" s="2206">
        <f t="shared" si="932"/>
        <v>0</v>
      </c>
      <c r="M1243" s="2206">
        <f t="shared" si="933"/>
        <v>0</v>
      </c>
      <c r="N1243" s="2206">
        <f t="shared" si="934"/>
        <v>0</v>
      </c>
      <c r="O1243" s="2206">
        <f t="shared" si="935"/>
        <v>0</v>
      </c>
      <c r="P1243" s="2244"/>
      <c r="Q1243" s="2206"/>
      <c r="R1243" s="2206"/>
      <c r="S1243" s="2206"/>
      <c r="T1243" s="2206">
        <f t="shared" si="924"/>
        <v>0</v>
      </c>
      <c r="U1243" s="2206">
        <f t="shared" si="936"/>
        <v>0</v>
      </c>
      <c r="V1243" s="2206">
        <f t="shared" si="937"/>
        <v>0</v>
      </c>
      <c r="W1243" s="2206">
        <f t="shared" si="938"/>
        <v>0</v>
      </c>
      <c r="X1243" s="2206">
        <f t="shared" si="939"/>
        <v>0</v>
      </c>
      <c r="Y1243" s="2244">
        <f t="shared" si="930"/>
        <v>0</v>
      </c>
      <c r="Z1243" s="2207">
        <f t="shared" si="931"/>
        <v>0</v>
      </c>
      <c r="AA1243" s="2244">
        <v>0</v>
      </c>
      <c r="AB1243" s="2206"/>
      <c r="AC1243" s="2206"/>
      <c r="AD1243" s="2206"/>
      <c r="AE1243" s="2206">
        <f t="shared" si="925"/>
        <v>0</v>
      </c>
      <c r="AF1243" s="2206">
        <f t="shared" si="940"/>
        <v>0</v>
      </c>
      <c r="AG1243" s="2206">
        <f t="shared" si="941"/>
        <v>0</v>
      </c>
      <c r="AH1243" s="2206">
        <f t="shared" si="942"/>
        <v>0</v>
      </c>
      <c r="AI1243" s="2207">
        <f t="shared" si="943"/>
        <v>0</v>
      </c>
      <c r="AJ1243" s="2246">
        <v>0</v>
      </c>
      <c r="AK1243" s="2075"/>
      <c r="AL1243" s="2075"/>
      <c r="AM1243" s="2075"/>
      <c r="AN1243" s="2206">
        <f t="shared" si="926"/>
        <v>0</v>
      </c>
      <c r="AO1243" s="2206">
        <f t="shared" si="944"/>
        <v>0</v>
      </c>
      <c r="AP1243" s="2206">
        <f t="shared" si="945"/>
        <v>0</v>
      </c>
      <c r="AQ1243" s="2206">
        <f t="shared" si="946"/>
        <v>0</v>
      </c>
      <c r="AR1243" s="2206">
        <f t="shared" si="947"/>
        <v>0</v>
      </c>
      <c r="AS1243" s="2244">
        <v>0</v>
      </c>
      <c r="AT1243" s="2075"/>
      <c r="AU1243" s="2075"/>
      <c r="AV1243" s="2075"/>
      <c r="AW1243" s="2206">
        <f t="shared" si="927"/>
        <v>0</v>
      </c>
      <c r="AX1243" s="2206">
        <f t="shared" si="948"/>
        <v>0</v>
      </c>
      <c r="AY1243" s="2206">
        <f t="shared" si="949"/>
        <v>0</v>
      </c>
      <c r="AZ1243" s="2206">
        <f t="shared" si="950"/>
        <v>0</v>
      </c>
      <c r="BA1243" s="2206">
        <f t="shared" si="951"/>
        <v>0</v>
      </c>
      <c r="BB1243" s="2244">
        <f t="shared" si="918"/>
        <v>0</v>
      </c>
      <c r="BC1243" s="2207">
        <f t="shared" si="919"/>
        <v>0</v>
      </c>
      <c r="BD1243" s="2244">
        <f t="shared" si="922"/>
        <v>0</v>
      </c>
      <c r="BE1243" s="2207">
        <f t="shared" si="923"/>
        <v>0</v>
      </c>
      <c r="BF1243" s="2246">
        <v>0</v>
      </c>
      <c r="BG1243" s="2075">
        <v>0</v>
      </c>
      <c r="BH1243" s="2075">
        <v>0</v>
      </c>
      <c r="BI1243" s="2075">
        <v>0</v>
      </c>
      <c r="BJ1243" s="2206">
        <f t="shared" si="928"/>
        <v>0</v>
      </c>
      <c r="BK1243" s="2206">
        <f t="shared" si="952"/>
        <v>0</v>
      </c>
      <c r="BL1243" s="2206">
        <f t="shared" si="953"/>
        <v>0</v>
      </c>
      <c r="BM1243" s="2206">
        <f t="shared" si="954"/>
        <v>0</v>
      </c>
      <c r="BN1243" s="2206">
        <f t="shared" si="955"/>
        <v>0</v>
      </c>
      <c r="BO1243" s="2244">
        <v>0</v>
      </c>
      <c r="BP1243" s="2075">
        <v>0</v>
      </c>
      <c r="BQ1243" s="2075">
        <v>0</v>
      </c>
      <c r="BR1243" s="2075">
        <v>0</v>
      </c>
      <c r="BS1243" s="2206">
        <f t="shared" si="929"/>
        <v>0</v>
      </c>
      <c r="BT1243" s="2206">
        <f t="shared" si="956"/>
        <v>0</v>
      </c>
      <c r="BU1243" s="2206">
        <f t="shared" si="957"/>
        <v>0</v>
      </c>
      <c r="BV1243" s="2206">
        <f t="shared" si="958"/>
        <v>0</v>
      </c>
      <c r="BW1243" s="2206">
        <f t="shared" si="959"/>
        <v>0</v>
      </c>
      <c r="BX1243" s="2244">
        <f t="shared" si="920"/>
        <v>0</v>
      </c>
      <c r="BY1243" s="2207">
        <f t="shared" si="921"/>
        <v>0</v>
      </c>
      <c r="BZ1243" s="2211">
        <f t="shared" si="916"/>
        <v>0</v>
      </c>
      <c r="CA1243" s="2212">
        <f t="shared" si="917"/>
        <v>0</v>
      </c>
      <c r="CB1243" s="2083"/>
      <c r="CC1243" s="2083"/>
      <c r="CD1243" s="2237"/>
      <c r="CF1243" s="2200"/>
    </row>
    <row r="1244" spans="1:84" s="1974" customFormat="1" ht="18" customHeight="1" outlineLevel="1">
      <c r="A1244" s="2235" t="s">
        <v>5207</v>
      </c>
      <c r="B1244" s="2235" t="b">
        <v>1</v>
      </c>
      <c r="C1244" s="2201"/>
      <c r="D1244" s="2236" t="s">
        <v>3355</v>
      </c>
      <c r="E1244" s="2243" t="s">
        <v>3356</v>
      </c>
      <c r="F1244" s="2204" t="s">
        <v>365</v>
      </c>
      <c r="G1244" s="2244">
        <v>0</v>
      </c>
      <c r="H1244" s="2206">
        <v>17800</v>
      </c>
      <c r="I1244" s="2206"/>
      <c r="J1244" s="2206"/>
      <c r="K1244" s="2206">
        <f t="shared" si="960"/>
        <v>17800</v>
      </c>
      <c r="L1244" s="2206">
        <f t="shared" si="932"/>
        <v>0</v>
      </c>
      <c r="M1244" s="2206">
        <f t="shared" si="933"/>
        <v>0</v>
      </c>
      <c r="N1244" s="2206">
        <f t="shared" si="934"/>
        <v>0</v>
      </c>
      <c r="O1244" s="2206">
        <f t="shared" si="935"/>
        <v>0</v>
      </c>
      <c r="P1244" s="2244">
        <v>0</v>
      </c>
      <c r="Q1244" s="2206">
        <v>17800</v>
      </c>
      <c r="R1244" s="2206"/>
      <c r="S1244" s="2206"/>
      <c r="T1244" s="2206">
        <f t="shared" si="924"/>
        <v>17800</v>
      </c>
      <c r="U1244" s="2206">
        <f t="shared" si="936"/>
        <v>0</v>
      </c>
      <c r="V1244" s="2206">
        <f t="shared" si="937"/>
        <v>0</v>
      </c>
      <c r="W1244" s="2206">
        <f t="shared" si="938"/>
        <v>0</v>
      </c>
      <c r="X1244" s="2206">
        <f t="shared" si="939"/>
        <v>0</v>
      </c>
      <c r="Y1244" s="2244">
        <f t="shared" si="930"/>
        <v>0</v>
      </c>
      <c r="Z1244" s="2207">
        <f t="shared" si="931"/>
        <v>0</v>
      </c>
      <c r="AA1244" s="2244">
        <v>2</v>
      </c>
      <c r="AB1244" s="2206">
        <v>13000</v>
      </c>
      <c r="AC1244" s="2206"/>
      <c r="AD1244" s="2206">
        <v>5000</v>
      </c>
      <c r="AE1244" s="2206">
        <f t="shared" si="925"/>
        <v>18000</v>
      </c>
      <c r="AF1244" s="2206">
        <f t="shared" si="940"/>
        <v>36000</v>
      </c>
      <c r="AG1244" s="2206">
        <f t="shared" si="941"/>
        <v>26000</v>
      </c>
      <c r="AH1244" s="2206">
        <f t="shared" si="942"/>
        <v>0</v>
      </c>
      <c r="AI1244" s="2207">
        <f t="shared" si="943"/>
        <v>10000</v>
      </c>
      <c r="AJ1244" s="2246">
        <v>0</v>
      </c>
      <c r="AK1244" s="2075">
        <v>13000</v>
      </c>
      <c r="AL1244" s="2075"/>
      <c r="AM1244" s="2075">
        <v>5000</v>
      </c>
      <c r="AN1244" s="2206">
        <f t="shared" si="926"/>
        <v>18000</v>
      </c>
      <c r="AO1244" s="2206">
        <f t="shared" si="944"/>
        <v>0</v>
      </c>
      <c r="AP1244" s="2206">
        <f t="shared" si="945"/>
        <v>0</v>
      </c>
      <c r="AQ1244" s="2206">
        <f t="shared" si="946"/>
        <v>0</v>
      </c>
      <c r="AR1244" s="2206">
        <f t="shared" si="947"/>
        <v>0</v>
      </c>
      <c r="AS1244" s="2244">
        <v>0</v>
      </c>
      <c r="AT1244" s="2075">
        <v>13000</v>
      </c>
      <c r="AU1244" s="2075"/>
      <c r="AV1244" s="2075">
        <v>5000</v>
      </c>
      <c r="AW1244" s="2206">
        <f t="shared" si="927"/>
        <v>18000</v>
      </c>
      <c r="AX1244" s="2206">
        <f t="shared" si="948"/>
        <v>0</v>
      </c>
      <c r="AY1244" s="2206">
        <f t="shared" si="949"/>
        <v>0</v>
      </c>
      <c r="AZ1244" s="2206">
        <f t="shared" si="950"/>
        <v>0</v>
      </c>
      <c r="BA1244" s="2206">
        <f t="shared" si="951"/>
        <v>0</v>
      </c>
      <c r="BB1244" s="2244">
        <f t="shared" si="918"/>
        <v>0</v>
      </c>
      <c r="BC1244" s="2207">
        <f t="shared" si="919"/>
        <v>0</v>
      </c>
      <c r="BD1244" s="2244">
        <f t="shared" si="922"/>
        <v>-2</v>
      </c>
      <c r="BE1244" s="2207">
        <f t="shared" si="923"/>
        <v>-36000</v>
      </c>
      <c r="BF1244" s="2246">
        <v>0</v>
      </c>
      <c r="BG1244" s="2075">
        <v>13000</v>
      </c>
      <c r="BH1244" s="2075">
        <v>0</v>
      </c>
      <c r="BI1244" s="2075">
        <v>5000</v>
      </c>
      <c r="BJ1244" s="2206">
        <f t="shared" si="928"/>
        <v>18000</v>
      </c>
      <c r="BK1244" s="2206">
        <f t="shared" si="952"/>
        <v>0</v>
      </c>
      <c r="BL1244" s="2206">
        <f t="shared" si="953"/>
        <v>0</v>
      </c>
      <c r="BM1244" s="2206">
        <f t="shared" si="954"/>
        <v>0</v>
      </c>
      <c r="BN1244" s="2206">
        <f t="shared" si="955"/>
        <v>0</v>
      </c>
      <c r="BO1244" s="2244">
        <v>0</v>
      </c>
      <c r="BP1244" s="2075">
        <v>13000</v>
      </c>
      <c r="BQ1244" s="2075">
        <v>0</v>
      </c>
      <c r="BR1244" s="2075">
        <v>5000</v>
      </c>
      <c r="BS1244" s="2206">
        <f t="shared" si="929"/>
        <v>18000</v>
      </c>
      <c r="BT1244" s="2206">
        <f t="shared" si="956"/>
        <v>0</v>
      </c>
      <c r="BU1244" s="2206">
        <f t="shared" si="957"/>
        <v>0</v>
      </c>
      <c r="BV1244" s="2206">
        <f t="shared" si="958"/>
        <v>0</v>
      </c>
      <c r="BW1244" s="2206">
        <f t="shared" si="959"/>
        <v>0</v>
      </c>
      <c r="BX1244" s="2244">
        <f t="shared" si="920"/>
        <v>0</v>
      </c>
      <c r="BY1244" s="2207">
        <f t="shared" si="921"/>
        <v>0</v>
      </c>
      <c r="BZ1244" s="2211">
        <f t="shared" si="916"/>
        <v>-2</v>
      </c>
      <c r="CA1244" s="2212">
        <f t="shared" si="917"/>
        <v>-36000</v>
      </c>
      <c r="CB1244" s="2083"/>
      <c r="CC1244" s="2083"/>
      <c r="CD1244" s="2237"/>
      <c r="CF1244" s="2200"/>
    </row>
    <row r="1245" spans="1:84" s="1974" customFormat="1" ht="18" customHeight="1" outlineLevel="1">
      <c r="A1245" s="2235" t="s">
        <v>5208</v>
      </c>
      <c r="B1245" s="2235" t="b">
        <v>1</v>
      </c>
      <c r="C1245" s="2201"/>
      <c r="D1245" s="2236" t="s">
        <v>4340</v>
      </c>
      <c r="E1245" s="2243" t="s">
        <v>5209</v>
      </c>
      <c r="F1245" s="2204" t="s">
        <v>365</v>
      </c>
      <c r="G1245" s="2244">
        <v>7</v>
      </c>
      <c r="H1245" s="2206">
        <v>25840</v>
      </c>
      <c r="I1245" s="2206"/>
      <c r="J1245" s="2206"/>
      <c r="K1245" s="2206">
        <f t="shared" si="960"/>
        <v>25840</v>
      </c>
      <c r="L1245" s="2206">
        <f t="shared" si="932"/>
        <v>180880</v>
      </c>
      <c r="M1245" s="2206">
        <f t="shared" si="933"/>
        <v>180880</v>
      </c>
      <c r="N1245" s="2206">
        <f t="shared" si="934"/>
        <v>0</v>
      </c>
      <c r="O1245" s="2206">
        <f t="shared" si="935"/>
        <v>0</v>
      </c>
      <c r="P1245" s="2244">
        <v>7</v>
      </c>
      <c r="Q1245" s="2206">
        <v>25840</v>
      </c>
      <c r="R1245" s="2206"/>
      <c r="S1245" s="2206"/>
      <c r="T1245" s="2206">
        <f t="shared" si="924"/>
        <v>25840</v>
      </c>
      <c r="U1245" s="2206">
        <f t="shared" si="936"/>
        <v>180880</v>
      </c>
      <c r="V1245" s="2206">
        <f t="shared" si="937"/>
        <v>180880</v>
      </c>
      <c r="W1245" s="2206">
        <f t="shared" si="938"/>
        <v>0</v>
      </c>
      <c r="X1245" s="2206">
        <f t="shared" si="939"/>
        <v>0</v>
      </c>
      <c r="Y1245" s="2244">
        <f t="shared" si="930"/>
        <v>0</v>
      </c>
      <c r="Z1245" s="2207">
        <f t="shared" si="931"/>
        <v>0</v>
      </c>
      <c r="AA1245" s="2244">
        <v>7</v>
      </c>
      <c r="AB1245" s="2206">
        <v>22000</v>
      </c>
      <c r="AC1245" s="2206">
        <v>20000</v>
      </c>
      <c r="AD1245" s="2206">
        <v>10000</v>
      </c>
      <c r="AE1245" s="2206">
        <f t="shared" si="925"/>
        <v>52000</v>
      </c>
      <c r="AF1245" s="2206">
        <f t="shared" si="940"/>
        <v>364000</v>
      </c>
      <c r="AG1245" s="2206">
        <f t="shared" si="941"/>
        <v>154000</v>
      </c>
      <c r="AH1245" s="2206">
        <f t="shared" si="942"/>
        <v>140000</v>
      </c>
      <c r="AI1245" s="2207">
        <f t="shared" si="943"/>
        <v>70000</v>
      </c>
      <c r="AJ1245" s="2246">
        <v>7</v>
      </c>
      <c r="AK1245" s="2075">
        <v>22000</v>
      </c>
      <c r="AL1245" s="2075">
        <v>20000</v>
      </c>
      <c r="AM1245" s="2075">
        <v>10000</v>
      </c>
      <c r="AN1245" s="2206">
        <f t="shared" si="926"/>
        <v>52000</v>
      </c>
      <c r="AO1245" s="2206">
        <f t="shared" si="944"/>
        <v>364000</v>
      </c>
      <c r="AP1245" s="2206">
        <f t="shared" si="945"/>
        <v>154000</v>
      </c>
      <c r="AQ1245" s="2206">
        <f t="shared" si="946"/>
        <v>140000</v>
      </c>
      <c r="AR1245" s="2206">
        <f t="shared" si="947"/>
        <v>70000</v>
      </c>
      <c r="AS1245" s="2244">
        <v>7</v>
      </c>
      <c r="AT1245" s="2075">
        <v>22000</v>
      </c>
      <c r="AU1245" s="2075">
        <v>20000</v>
      </c>
      <c r="AV1245" s="2075">
        <v>10000</v>
      </c>
      <c r="AW1245" s="2206">
        <f t="shared" si="927"/>
        <v>52000</v>
      </c>
      <c r="AX1245" s="2206">
        <f t="shared" si="948"/>
        <v>364000</v>
      </c>
      <c r="AY1245" s="2206">
        <f t="shared" si="949"/>
        <v>154000</v>
      </c>
      <c r="AZ1245" s="2206">
        <f t="shared" si="950"/>
        <v>140000</v>
      </c>
      <c r="BA1245" s="2206">
        <f t="shared" si="951"/>
        <v>70000</v>
      </c>
      <c r="BB1245" s="2244">
        <f t="shared" si="918"/>
        <v>0</v>
      </c>
      <c r="BC1245" s="2207">
        <f t="shared" si="919"/>
        <v>0</v>
      </c>
      <c r="BD1245" s="2244">
        <f t="shared" si="922"/>
        <v>0</v>
      </c>
      <c r="BE1245" s="2207">
        <f t="shared" si="923"/>
        <v>0</v>
      </c>
      <c r="BF1245" s="2246">
        <v>7</v>
      </c>
      <c r="BG1245" s="2075">
        <v>22000</v>
      </c>
      <c r="BH1245" s="2075">
        <v>20000</v>
      </c>
      <c r="BI1245" s="2075">
        <v>10000</v>
      </c>
      <c r="BJ1245" s="2206">
        <f t="shared" si="928"/>
        <v>52000</v>
      </c>
      <c r="BK1245" s="2206">
        <f t="shared" si="952"/>
        <v>364000</v>
      </c>
      <c r="BL1245" s="2206">
        <f t="shared" si="953"/>
        <v>154000</v>
      </c>
      <c r="BM1245" s="2206">
        <f t="shared" si="954"/>
        <v>140000</v>
      </c>
      <c r="BN1245" s="2206">
        <f t="shared" si="955"/>
        <v>70000</v>
      </c>
      <c r="BO1245" s="2244">
        <v>7</v>
      </c>
      <c r="BP1245" s="2075">
        <v>22000</v>
      </c>
      <c r="BQ1245" s="2075">
        <v>20000</v>
      </c>
      <c r="BR1245" s="2075">
        <v>10000</v>
      </c>
      <c r="BS1245" s="2206">
        <f t="shared" si="929"/>
        <v>52000</v>
      </c>
      <c r="BT1245" s="2206">
        <f t="shared" si="956"/>
        <v>364000</v>
      </c>
      <c r="BU1245" s="2206">
        <f t="shared" si="957"/>
        <v>154000</v>
      </c>
      <c r="BV1245" s="2206">
        <f t="shared" si="958"/>
        <v>140000</v>
      </c>
      <c r="BW1245" s="2206">
        <f t="shared" si="959"/>
        <v>70000</v>
      </c>
      <c r="BX1245" s="2244">
        <f t="shared" si="920"/>
        <v>0</v>
      </c>
      <c r="BY1245" s="2207">
        <f t="shared" si="921"/>
        <v>0</v>
      </c>
      <c r="BZ1245" s="2211">
        <f t="shared" si="916"/>
        <v>0</v>
      </c>
      <c r="CA1245" s="2212">
        <f t="shared" si="917"/>
        <v>0</v>
      </c>
      <c r="CB1245" s="2083"/>
      <c r="CC1245" s="2083"/>
      <c r="CD1245" s="2237"/>
      <c r="CF1245" s="2200"/>
    </row>
    <row r="1246" spans="1:84" s="1974" customFormat="1" ht="18" customHeight="1" outlineLevel="1">
      <c r="A1246" s="2235" t="s">
        <v>5210</v>
      </c>
      <c r="B1246" s="2235" t="b">
        <v>1</v>
      </c>
      <c r="C1246" s="2201"/>
      <c r="D1246" s="2236" t="s">
        <v>4343</v>
      </c>
      <c r="E1246" s="2243" t="s">
        <v>5211</v>
      </c>
      <c r="F1246" s="2204" t="s">
        <v>365</v>
      </c>
      <c r="G1246" s="2244">
        <v>7</v>
      </c>
      <c r="H1246" s="2206">
        <v>24690</v>
      </c>
      <c r="I1246" s="2206"/>
      <c r="J1246" s="2206"/>
      <c r="K1246" s="2206">
        <f t="shared" si="960"/>
        <v>24690</v>
      </c>
      <c r="L1246" s="2206">
        <f t="shared" si="932"/>
        <v>172830</v>
      </c>
      <c r="M1246" s="2206">
        <f t="shared" si="933"/>
        <v>172830</v>
      </c>
      <c r="N1246" s="2206">
        <f t="shared" si="934"/>
        <v>0</v>
      </c>
      <c r="O1246" s="2206">
        <f t="shared" si="935"/>
        <v>0</v>
      </c>
      <c r="P1246" s="2244">
        <v>7</v>
      </c>
      <c r="Q1246" s="2206">
        <v>24690</v>
      </c>
      <c r="R1246" s="2206"/>
      <c r="S1246" s="2206"/>
      <c r="T1246" s="2206">
        <f t="shared" si="924"/>
        <v>24690</v>
      </c>
      <c r="U1246" s="2206">
        <f t="shared" si="936"/>
        <v>172830</v>
      </c>
      <c r="V1246" s="2206">
        <f t="shared" si="937"/>
        <v>172830</v>
      </c>
      <c r="W1246" s="2206">
        <f t="shared" si="938"/>
        <v>0</v>
      </c>
      <c r="X1246" s="2206">
        <f t="shared" si="939"/>
        <v>0</v>
      </c>
      <c r="Y1246" s="2244">
        <f t="shared" si="930"/>
        <v>0</v>
      </c>
      <c r="Z1246" s="2207">
        <f t="shared" si="931"/>
        <v>0</v>
      </c>
      <c r="AA1246" s="2244">
        <v>7</v>
      </c>
      <c r="AB1246" s="2206">
        <v>22000</v>
      </c>
      <c r="AC1246" s="2206">
        <v>20000</v>
      </c>
      <c r="AD1246" s="2206">
        <v>10000</v>
      </c>
      <c r="AE1246" s="2206">
        <f t="shared" si="925"/>
        <v>52000</v>
      </c>
      <c r="AF1246" s="2206">
        <f t="shared" si="940"/>
        <v>364000</v>
      </c>
      <c r="AG1246" s="2206">
        <f t="shared" si="941"/>
        <v>154000</v>
      </c>
      <c r="AH1246" s="2206">
        <f t="shared" si="942"/>
        <v>140000</v>
      </c>
      <c r="AI1246" s="2207">
        <f t="shared" si="943"/>
        <v>70000</v>
      </c>
      <c r="AJ1246" s="2246">
        <v>7</v>
      </c>
      <c r="AK1246" s="2075">
        <v>22000</v>
      </c>
      <c r="AL1246" s="2075">
        <v>20000</v>
      </c>
      <c r="AM1246" s="2075">
        <v>10000</v>
      </c>
      <c r="AN1246" s="2206">
        <f t="shared" si="926"/>
        <v>52000</v>
      </c>
      <c r="AO1246" s="2206">
        <f t="shared" si="944"/>
        <v>364000</v>
      </c>
      <c r="AP1246" s="2206">
        <f t="shared" si="945"/>
        <v>154000</v>
      </c>
      <c r="AQ1246" s="2206">
        <f t="shared" si="946"/>
        <v>140000</v>
      </c>
      <c r="AR1246" s="2206">
        <f t="shared" si="947"/>
        <v>70000</v>
      </c>
      <c r="AS1246" s="2244">
        <v>7</v>
      </c>
      <c r="AT1246" s="2075">
        <v>22000</v>
      </c>
      <c r="AU1246" s="2075">
        <v>20000</v>
      </c>
      <c r="AV1246" s="2075">
        <v>10000</v>
      </c>
      <c r="AW1246" s="2206">
        <f t="shared" si="927"/>
        <v>52000</v>
      </c>
      <c r="AX1246" s="2206">
        <f t="shared" si="948"/>
        <v>364000</v>
      </c>
      <c r="AY1246" s="2206">
        <f t="shared" si="949"/>
        <v>154000</v>
      </c>
      <c r="AZ1246" s="2206">
        <f t="shared" si="950"/>
        <v>140000</v>
      </c>
      <c r="BA1246" s="2206">
        <f t="shared" si="951"/>
        <v>70000</v>
      </c>
      <c r="BB1246" s="2244">
        <f t="shared" si="918"/>
        <v>0</v>
      </c>
      <c r="BC1246" s="2207">
        <f t="shared" si="919"/>
        <v>0</v>
      </c>
      <c r="BD1246" s="2244">
        <f t="shared" si="922"/>
        <v>0</v>
      </c>
      <c r="BE1246" s="2207">
        <f t="shared" si="923"/>
        <v>0</v>
      </c>
      <c r="BF1246" s="2246">
        <v>7</v>
      </c>
      <c r="BG1246" s="2075">
        <v>22000</v>
      </c>
      <c r="BH1246" s="2075">
        <v>20000</v>
      </c>
      <c r="BI1246" s="2075">
        <v>10000</v>
      </c>
      <c r="BJ1246" s="2206">
        <f t="shared" si="928"/>
        <v>52000</v>
      </c>
      <c r="BK1246" s="2206">
        <f t="shared" si="952"/>
        <v>364000</v>
      </c>
      <c r="BL1246" s="2206">
        <f t="shared" si="953"/>
        <v>154000</v>
      </c>
      <c r="BM1246" s="2206">
        <f t="shared" si="954"/>
        <v>140000</v>
      </c>
      <c r="BN1246" s="2206">
        <f t="shared" si="955"/>
        <v>70000</v>
      </c>
      <c r="BO1246" s="2244">
        <v>7</v>
      </c>
      <c r="BP1246" s="2075">
        <v>22000</v>
      </c>
      <c r="BQ1246" s="2075">
        <v>20000</v>
      </c>
      <c r="BR1246" s="2075">
        <v>10000</v>
      </c>
      <c r="BS1246" s="2206">
        <f t="shared" si="929"/>
        <v>52000</v>
      </c>
      <c r="BT1246" s="2206">
        <f t="shared" si="956"/>
        <v>364000</v>
      </c>
      <c r="BU1246" s="2206">
        <f t="shared" si="957"/>
        <v>154000</v>
      </c>
      <c r="BV1246" s="2206">
        <f t="shared" si="958"/>
        <v>140000</v>
      </c>
      <c r="BW1246" s="2206">
        <f t="shared" si="959"/>
        <v>70000</v>
      </c>
      <c r="BX1246" s="2244">
        <f t="shared" si="920"/>
        <v>0</v>
      </c>
      <c r="BY1246" s="2207">
        <f t="shared" si="921"/>
        <v>0</v>
      </c>
      <c r="BZ1246" s="2211">
        <f t="shared" si="916"/>
        <v>0</v>
      </c>
      <c r="CA1246" s="2212">
        <f t="shared" si="917"/>
        <v>0</v>
      </c>
      <c r="CB1246" s="2083"/>
      <c r="CC1246" s="2083"/>
      <c r="CD1246" s="2237"/>
      <c r="CF1246" s="2200"/>
    </row>
    <row r="1247" spans="1:84" s="1974" customFormat="1" ht="18" customHeight="1" outlineLevel="1">
      <c r="A1247" s="2235" t="s">
        <v>5212</v>
      </c>
      <c r="B1247" s="2235" t="b">
        <v>1</v>
      </c>
      <c r="C1247" s="2201"/>
      <c r="D1247" s="2236" t="s">
        <v>4358</v>
      </c>
      <c r="E1247" s="2243" t="s">
        <v>4359</v>
      </c>
      <c r="F1247" s="2204" t="s">
        <v>365</v>
      </c>
      <c r="G1247" s="2244">
        <v>24</v>
      </c>
      <c r="H1247" s="2206">
        <v>20100</v>
      </c>
      <c r="I1247" s="2206"/>
      <c r="J1247" s="2206"/>
      <c r="K1247" s="2206">
        <f t="shared" si="960"/>
        <v>20100</v>
      </c>
      <c r="L1247" s="2206">
        <f t="shared" si="932"/>
        <v>482400</v>
      </c>
      <c r="M1247" s="2206">
        <f t="shared" si="933"/>
        <v>482400</v>
      </c>
      <c r="N1247" s="2206">
        <f t="shared" si="934"/>
        <v>0</v>
      </c>
      <c r="O1247" s="2206">
        <f t="shared" si="935"/>
        <v>0</v>
      </c>
      <c r="P1247" s="2244">
        <v>24</v>
      </c>
      <c r="Q1247" s="2206">
        <v>20100</v>
      </c>
      <c r="R1247" s="2206"/>
      <c r="S1247" s="2206"/>
      <c r="T1247" s="2206">
        <f t="shared" si="924"/>
        <v>20100</v>
      </c>
      <c r="U1247" s="2206">
        <f t="shared" si="936"/>
        <v>482400</v>
      </c>
      <c r="V1247" s="2206">
        <f t="shared" si="937"/>
        <v>482400</v>
      </c>
      <c r="W1247" s="2206">
        <f t="shared" si="938"/>
        <v>0</v>
      </c>
      <c r="X1247" s="2206">
        <f t="shared" si="939"/>
        <v>0</v>
      </c>
      <c r="Y1247" s="2244">
        <f t="shared" si="930"/>
        <v>0</v>
      </c>
      <c r="Z1247" s="2207">
        <f t="shared" si="931"/>
        <v>0</v>
      </c>
      <c r="AA1247" s="2244">
        <v>24</v>
      </c>
      <c r="AB1247" s="2206">
        <v>35000</v>
      </c>
      <c r="AC1247" s="2206"/>
      <c r="AD1247" s="2206">
        <v>5000</v>
      </c>
      <c r="AE1247" s="2206">
        <f t="shared" si="925"/>
        <v>40000</v>
      </c>
      <c r="AF1247" s="2206">
        <f t="shared" si="940"/>
        <v>960000</v>
      </c>
      <c r="AG1247" s="2206">
        <f t="shared" si="941"/>
        <v>840000</v>
      </c>
      <c r="AH1247" s="2206">
        <f t="shared" si="942"/>
        <v>0</v>
      </c>
      <c r="AI1247" s="2207">
        <f t="shared" si="943"/>
        <v>120000</v>
      </c>
      <c r="AJ1247" s="2246">
        <v>24</v>
      </c>
      <c r="AK1247" s="2075">
        <v>35000</v>
      </c>
      <c r="AL1247" s="2075"/>
      <c r="AM1247" s="2075">
        <v>5000</v>
      </c>
      <c r="AN1247" s="2206">
        <f t="shared" si="926"/>
        <v>40000</v>
      </c>
      <c r="AO1247" s="2206">
        <f t="shared" si="944"/>
        <v>960000</v>
      </c>
      <c r="AP1247" s="2206">
        <f t="shared" si="945"/>
        <v>840000</v>
      </c>
      <c r="AQ1247" s="2206">
        <f t="shared" si="946"/>
        <v>0</v>
      </c>
      <c r="AR1247" s="2206">
        <f t="shared" si="947"/>
        <v>120000</v>
      </c>
      <c r="AS1247" s="2244">
        <v>24</v>
      </c>
      <c r="AT1247" s="2075">
        <v>35000</v>
      </c>
      <c r="AU1247" s="2075"/>
      <c r="AV1247" s="2075">
        <v>5000</v>
      </c>
      <c r="AW1247" s="2206">
        <f t="shared" si="927"/>
        <v>40000</v>
      </c>
      <c r="AX1247" s="2206">
        <f t="shared" si="948"/>
        <v>960000</v>
      </c>
      <c r="AY1247" s="2206">
        <f t="shared" si="949"/>
        <v>840000</v>
      </c>
      <c r="AZ1247" s="2206">
        <f t="shared" si="950"/>
        <v>0</v>
      </c>
      <c r="BA1247" s="2206">
        <f t="shared" si="951"/>
        <v>120000</v>
      </c>
      <c r="BB1247" s="2244">
        <f t="shared" si="918"/>
        <v>0</v>
      </c>
      <c r="BC1247" s="2207">
        <f t="shared" si="919"/>
        <v>0</v>
      </c>
      <c r="BD1247" s="2244">
        <f t="shared" si="922"/>
        <v>0</v>
      </c>
      <c r="BE1247" s="2207">
        <f t="shared" si="923"/>
        <v>0</v>
      </c>
      <c r="BF1247" s="2246">
        <v>24</v>
      </c>
      <c r="BG1247" s="2075">
        <v>35000</v>
      </c>
      <c r="BH1247" s="2075">
        <v>0</v>
      </c>
      <c r="BI1247" s="2075">
        <v>5000</v>
      </c>
      <c r="BJ1247" s="2206">
        <f t="shared" si="928"/>
        <v>40000</v>
      </c>
      <c r="BK1247" s="2206">
        <f t="shared" si="952"/>
        <v>960000</v>
      </c>
      <c r="BL1247" s="2206">
        <f t="shared" si="953"/>
        <v>840000</v>
      </c>
      <c r="BM1247" s="2206">
        <f t="shared" si="954"/>
        <v>0</v>
      </c>
      <c r="BN1247" s="2206">
        <f t="shared" si="955"/>
        <v>120000</v>
      </c>
      <c r="BO1247" s="2244">
        <v>24</v>
      </c>
      <c r="BP1247" s="2075">
        <v>35000</v>
      </c>
      <c r="BQ1247" s="2075">
        <v>0</v>
      </c>
      <c r="BR1247" s="2075">
        <v>5000</v>
      </c>
      <c r="BS1247" s="2206">
        <f t="shared" si="929"/>
        <v>40000</v>
      </c>
      <c r="BT1247" s="2206">
        <f t="shared" si="956"/>
        <v>960000</v>
      </c>
      <c r="BU1247" s="2206">
        <f t="shared" si="957"/>
        <v>840000</v>
      </c>
      <c r="BV1247" s="2206">
        <f t="shared" si="958"/>
        <v>0</v>
      </c>
      <c r="BW1247" s="2206">
        <f t="shared" si="959"/>
        <v>120000</v>
      </c>
      <c r="BX1247" s="2244">
        <f t="shared" si="920"/>
        <v>0</v>
      </c>
      <c r="BY1247" s="2207">
        <f t="shared" si="921"/>
        <v>0</v>
      </c>
      <c r="BZ1247" s="2211">
        <f t="shared" si="916"/>
        <v>0</v>
      </c>
      <c r="CA1247" s="2212">
        <f t="shared" si="917"/>
        <v>0</v>
      </c>
      <c r="CB1247" s="2083"/>
      <c r="CC1247" s="2083"/>
      <c r="CD1247" s="2237"/>
      <c r="CF1247" s="2200"/>
    </row>
    <row r="1248" spans="1:84" s="1974" customFormat="1" ht="18" customHeight="1" outlineLevel="1">
      <c r="A1248" s="2235" t="s">
        <v>5213</v>
      </c>
      <c r="B1248" s="2235" t="b">
        <v>1</v>
      </c>
      <c r="C1248" s="2201"/>
      <c r="D1248" s="2236" t="s">
        <v>4361</v>
      </c>
      <c r="E1248" s="2243"/>
      <c r="F1248" s="2204" t="s">
        <v>365</v>
      </c>
      <c r="G1248" s="2244">
        <v>3.8</v>
      </c>
      <c r="H1248" s="2206"/>
      <c r="I1248" s="2206">
        <v>22990</v>
      </c>
      <c r="J1248" s="2206"/>
      <c r="K1248" s="2206">
        <f t="shared" si="960"/>
        <v>22990</v>
      </c>
      <c r="L1248" s="2206">
        <f t="shared" si="932"/>
        <v>87362</v>
      </c>
      <c r="M1248" s="2206">
        <f t="shared" si="933"/>
        <v>0</v>
      </c>
      <c r="N1248" s="2206">
        <f t="shared" si="934"/>
        <v>87362</v>
      </c>
      <c r="O1248" s="2206">
        <f t="shared" si="935"/>
        <v>0</v>
      </c>
      <c r="P1248" s="2244">
        <v>3.8</v>
      </c>
      <c r="Q1248" s="2206"/>
      <c r="R1248" s="2206">
        <v>22990</v>
      </c>
      <c r="S1248" s="2206"/>
      <c r="T1248" s="2206">
        <f t="shared" si="924"/>
        <v>22990</v>
      </c>
      <c r="U1248" s="2206">
        <f t="shared" si="936"/>
        <v>87362</v>
      </c>
      <c r="V1248" s="2206">
        <f t="shared" si="937"/>
        <v>0</v>
      </c>
      <c r="W1248" s="2206">
        <f t="shared" si="938"/>
        <v>87362</v>
      </c>
      <c r="X1248" s="2206">
        <f t="shared" si="939"/>
        <v>0</v>
      </c>
      <c r="Y1248" s="2245">
        <f t="shared" si="930"/>
        <v>0</v>
      </c>
      <c r="Z1248" s="2207">
        <f t="shared" si="931"/>
        <v>0</v>
      </c>
      <c r="AA1248" s="2245">
        <v>3.8</v>
      </c>
      <c r="AB1248" s="2206">
        <v>13000</v>
      </c>
      <c r="AC1248" s="2206"/>
      <c r="AD1248" s="2206">
        <v>5000</v>
      </c>
      <c r="AE1248" s="2206">
        <f t="shared" si="925"/>
        <v>18000</v>
      </c>
      <c r="AF1248" s="2206">
        <f t="shared" si="940"/>
        <v>68400</v>
      </c>
      <c r="AG1248" s="2206">
        <f t="shared" si="941"/>
        <v>49400</v>
      </c>
      <c r="AH1248" s="2206">
        <f t="shared" si="942"/>
        <v>0</v>
      </c>
      <c r="AI1248" s="2207">
        <f t="shared" si="943"/>
        <v>19000</v>
      </c>
      <c r="AJ1248" s="2246">
        <v>3.8</v>
      </c>
      <c r="AK1248" s="2075">
        <v>13000</v>
      </c>
      <c r="AL1248" s="2075"/>
      <c r="AM1248" s="2075">
        <v>5000</v>
      </c>
      <c r="AN1248" s="2206">
        <f t="shared" si="926"/>
        <v>18000</v>
      </c>
      <c r="AO1248" s="2206">
        <f t="shared" si="944"/>
        <v>68400</v>
      </c>
      <c r="AP1248" s="2206">
        <f t="shared" si="945"/>
        <v>49400</v>
      </c>
      <c r="AQ1248" s="2206">
        <f t="shared" si="946"/>
        <v>0</v>
      </c>
      <c r="AR1248" s="2206">
        <f t="shared" si="947"/>
        <v>19000</v>
      </c>
      <c r="AS1248" s="2245">
        <v>3.8</v>
      </c>
      <c r="AT1248" s="2075">
        <v>13000</v>
      </c>
      <c r="AU1248" s="2075"/>
      <c r="AV1248" s="2075">
        <v>5000</v>
      </c>
      <c r="AW1248" s="2206">
        <f t="shared" si="927"/>
        <v>18000</v>
      </c>
      <c r="AX1248" s="2206">
        <f t="shared" si="948"/>
        <v>68400</v>
      </c>
      <c r="AY1248" s="2206">
        <f t="shared" si="949"/>
        <v>49400</v>
      </c>
      <c r="AZ1248" s="2206">
        <f t="shared" si="950"/>
        <v>0</v>
      </c>
      <c r="BA1248" s="2206">
        <f t="shared" si="951"/>
        <v>19000</v>
      </c>
      <c r="BB1248" s="2245">
        <f t="shared" si="918"/>
        <v>0</v>
      </c>
      <c r="BC1248" s="2207">
        <f t="shared" si="919"/>
        <v>0</v>
      </c>
      <c r="BD1248" s="2245">
        <f t="shared" si="922"/>
        <v>0</v>
      </c>
      <c r="BE1248" s="2207">
        <f t="shared" si="923"/>
        <v>0</v>
      </c>
      <c r="BF1248" s="2246">
        <v>3.8</v>
      </c>
      <c r="BG1248" s="2075">
        <v>13000</v>
      </c>
      <c r="BH1248" s="2075">
        <v>0</v>
      </c>
      <c r="BI1248" s="2075">
        <v>5000</v>
      </c>
      <c r="BJ1248" s="2206">
        <f t="shared" si="928"/>
        <v>18000</v>
      </c>
      <c r="BK1248" s="2206">
        <f t="shared" si="952"/>
        <v>68400</v>
      </c>
      <c r="BL1248" s="2206">
        <f t="shared" si="953"/>
        <v>49400</v>
      </c>
      <c r="BM1248" s="2206">
        <f t="shared" si="954"/>
        <v>0</v>
      </c>
      <c r="BN1248" s="2206">
        <f t="shared" si="955"/>
        <v>19000</v>
      </c>
      <c r="BO1248" s="2245">
        <v>3.8</v>
      </c>
      <c r="BP1248" s="2075">
        <v>13000</v>
      </c>
      <c r="BQ1248" s="2075">
        <v>0</v>
      </c>
      <c r="BR1248" s="2075">
        <v>5000</v>
      </c>
      <c r="BS1248" s="2206">
        <f t="shared" si="929"/>
        <v>18000</v>
      </c>
      <c r="BT1248" s="2206">
        <f t="shared" si="956"/>
        <v>68400</v>
      </c>
      <c r="BU1248" s="2206">
        <f t="shared" si="957"/>
        <v>49400</v>
      </c>
      <c r="BV1248" s="2206">
        <f t="shared" si="958"/>
        <v>0</v>
      </c>
      <c r="BW1248" s="2206">
        <f t="shared" si="959"/>
        <v>19000</v>
      </c>
      <c r="BX1248" s="2245">
        <f t="shared" si="920"/>
        <v>0</v>
      </c>
      <c r="BY1248" s="2207">
        <f t="shared" si="921"/>
        <v>0</v>
      </c>
      <c r="BZ1248" s="2211">
        <f t="shared" si="916"/>
        <v>0</v>
      </c>
      <c r="CA1248" s="2212">
        <f t="shared" si="917"/>
        <v>0</v>
      </c>
      <c r="CB1248" s="2083"/>
      <c r="CC1248" s="2083"/>
      <c r="CD1248" s="2237"/>
      <c r="CF1248" s="2200"/>
    </row>
    <row r="1249" spans="1:84" s="1974" customFormat="1" ht="18" customHeight="1" outlineLevel="1">
      <c r="A1249" s="2235" t="s">
        <v>5214</v>
      </c>
      <c r="B1249" s="2235" t="b">
        <v>1</v>
      </c>
      <c r="C1249" s="2201"/>
      <c r="D1249" s="2236" t="s">
        <v>4363</v>
      </c>
      <c r="E1249" s="2243" t="s">
        <v>4359</v>
      </c>
      <c r="F1249" s="2204" t="s">
        <v>365</v>
      </c>
      <c r="G1249" s="2244">
        <v>24</v>
      </c>
      <c r="H1249" s="2206"/>
      <c r="I1249" s="2206">
        <v>25290</v>
      </c>
      <c r="J1249" s="2206"/>
      <c r="K1249" s="2206">
        <f t="shared" si="960"/>
        <v>25290</v>
      </c>
      <c r="L1249" s="2206">
        <f t="shared" si="932"/>
        <v>606960</v>
      </c>
      <c r="M1249" s="2206">
        <f t="shared" si="933"/>
        <v>0</v>
      </c>
      <c r="N1249" s="2206">
        <f t="shared" si="934"/>
        <v>606960</v>
      </c>
      <c r="O1249" s="2206">
        <f t="shared" si="935"/>
        <v>0</v>
      </c>
      <c r="P1249" s="2244">
        <v>24</v>
      </c>
      <c r="Q1249" s="2206"/>
      <c r="R1249" s="2206">
        <v>25290</v>
      </c>
      <c r="S1249" s="2206"/>
      <c r="T1249" s="2206">
        <f t="shared" si="924"/>
        <v>25290</v>
      </c>
      <c r="U1249" s="2206">
        <f t="shared" si="936"/>
        <v>606960</v>
      </c>
      <c r="V1249" s="2206">
        <f t="shared" si="937"/>
        <v>0</v>
      </c>
      <c r="W1249" s="2206">
        <f t="shared" si="938"/>
        <v>606960</v>
      </c>
      <c r="X1249" s="2206">
        <f t="shared" si="939"/>
        <v>0</v>
      </c>
      <c r="Y1249" s="2244">
        <f t="shared" si="930"/>
        <v>0</v>
      </c>
      <c r="Z1249" s="2207">
        <f t="shared" si="931"/>
        <v>0</v>
      </c>
      <c r="AA1249" s="2244">
        <v>24</v>
      </c>
      <c r="AB1249" s="2206">
        <v>14000</v>
      </c>
      <c r="AC1249" s="2206"/>
      <c r="AD1249" s="2206">
        <v>5000</v>
      </c>
      <c r="AE1249" s="2206">
        <f t="shared" si="925"/>
        <v>19000</v>
      </c>
      <c r="AF1249" s="2206">
        <f t="shared" si="940"/>
        <v>456000</v>
      </c>
      <c r="AG1249" s="2206">
        <f t="shared" si="941"/>
        <v>336000</v>
      </c>
      <c r="AH1249" s="2206">
        <f t="shared" si="942"/>
        <v>0</v>
      </c>
      <c r="AI1249" s="2207">
        <f t="shared" si="943"/>
        <v>120000</v>
      </c>
      <c r="AJ1249" s="2246">
        <v>24</v>
      </c>
      <c r="AK1249" s="2075">
        <v>14000</v>
      </c>
      <c r="AL1249" s="2075"/>
      <c r="AM1249" s="2075">
        <v>5000</v>
      </c>
      <c r="AN1249" s="2206">
        <f t="shared" si="926"/>
        <v>19000</v>
      </c>
      <c r="AO1249" s="2206">
        <f t="shared" si="944"/>
        <v>456000</v>
      </c>
      <c r="AP1249" s="2206">
        <f t="shared" si="945"/>
        <v>336000</v>
      </c>
      <c r="AQ1249" s="2206">
        <f t="shared" si="946"/>
        <v>0</v>
      </c>
      <c r="AR1249" s="2206">
        <f t="shared" si="947"/>
        <v>120000</v>
      </c>
      <c r="AS1249" s="2244">
        <v>24</v>
      </c>
      <c r="AT1249" s="2075">
        <v>14000</v>
      </c>
      <c r="AU1249" s="2075"/>
      <c r="AV1249" s="2075">
        <v>5000</v>
      </c>
      <c r="AW1249" s="2206">
        <f t="shared" si="927"/>
        <v>19000</v>
      </c>
      <c r="AX1249" s="2206">
        <f t="shared" si="948"/>
        <v>456000</v>
      </c>
      <c r="AY1249" s="2206">
        <f t="shared" si="949"/>
        <v>336000</v>
      </c>
      <c r="AZ1249" s="2206">
        <f t="shared" si="950"/>
        <v>0</v>
      </c>
      <c r="BA1249" s="2206">
        <f t="shared" si="951"/>
        <v>120000</v>
      </c>
      <c r="BB1249" s="2244">
        <f t="shared" si="918"/>
        <v>0</v>
      </c>
      <c r="BC1249" s="2207">
        <f t="shared" si="919"/>
        <v>0</v>
      </c>
      <c r="BD1249" s="2244">
        <f t="shared" si="922"/>
        <v>0</v>
      </c>
      <c r="BE1249" s="2207">
        <f t="shared" si="923"/>
        <v>0</v>
      </c>
      <c r="BF1249" s="2246">
        <v>24</v>
      </c>
      <c r="BG1249" s="2075">
        <v>14000</v>
      </c>
      <c r="BH1249" s="2075">
        <v>0</v>
      </c>
      <c r="BI1249" s="2075">
        <v>5000</v>
      </c>
      <c r="BJ1249" s="2206">
        <f t="shared" si="928"/>
        <v>19000</v>
      </c>
      <c r="BK1249" s="2206">
        <f t="shared" si="952"/>
        <v>456000</v>
      </c>
      <c r="BL1249" s="2206">
        <f t="shared" si="953"/>
        <v>336000</v>
      </c>
      <c r="BM1249" s="2206">
        <f t="shared" si="954"/>
        <v>0</v>
      </c>
      <c r="BN1249" s="2206">
        <f t="shared" si="955"/>
        <v>120000</v>
      </c>
      <c r="BO1249" s="2244">
        <v>24</v>
      </c>
      <c r="BP1249" s="2075">
        <v>14000</v>
      </c>
      <c r="BQ1249" s="2075">
        <v>0</v>
      </c>
      <c r="BR1249" s="2075">
        <v>5000</v>
      </c>
      <c r="BS1249" s="2206">
        <f t="shared" si="929"/>
        <v>19000</v>
      </c>
      <c r="BT1249" s="2206">
        <f t="shared" si="956"/>
        <v>456000</v>
      </c>
      <c r="BU1249" s="2206">
        <f t="shared" si="957"/>
        <v>336000</v>
      </c>
      <c r="BV1249" s="2206">
        <f t="shared" si="958"/>
        <v>0</v>
      </c>
      <c r="BW1249" s="2206">
        <f t="shared" si="959"/>
        <v>120000</v>
      </c>
      <c r="BX1249" s="2244">
        <f t="shared" si="920"/>
        <v>0</v>
      </c>
      <c r="BY1249" s="2207">
        <f t="shared" si="921"/>
        <v>0</v>
      </c>
      <c r="BZ1249" s="2211">
        <f t="shared" si="916"/>
        <v>0</v>
      </c>
      <c r="CA1249" s="2212">
        <f t="shared" si="917"/>
        <v>0</v>
      </c>
      <c r="CB1249" s="2083"/>
      <c r="CC1249" s="2083"/>
      <c r="CD1249" s="2237"/>
      <c r="CF1249" s="2200"/>
    </row>
    <row r="1250" spans="1:84" s="1974" customFormat="1" ht="18" customHeight="1" outlineLevel="1">
      <c r="A1250" s="2235" t="s">
        <v>5215</v>
      </c>
      <c r="B1250" s="2235" t="b">
        <v>1</v>
      </c>
      <c r="C1250" s="2201"/>
      <c r="D1250" s="2236" t="s">
        <v>4365</v>
      </c>
      <c r="E1250" s="2243" t="s">
        <v>4879</v>
      </c>
      <c r="F1250" s="2204" t="s">
        <v>365</v>
      </c>
      <c r="G1250" s="2244">
        <v>13.9</v>
      </c>
      <c r="H1250" s="2206">
        <v>11460</v>
      </c>
      <c r="I1250" s="2206">
        <v>3310</v>
      </c>
      <c r="J1250" s="2206"/>
      <c r="K1250" s="2206">
        <f t="shared" si="960"/>
        <v>14770</v>
      </c>
      <c r="L1250" s="2206">
        <f t="shared" si="932"/>
        <v>205303</v>
      </c>
      <c r="M1250" s="2206">
        <f t="shared" si="933"/>
        <v>159294</v>
      </c>
      <c r="N1250" s="2206">
        <f t="shared" si="934"/>
        <v>46009</v>
      </c>
      <c r="O1250" s="2206">
        <f t="shared" si="935"/>
        <v>0</v>
      </c>
      <c r="P1250" s="2244">
        <v>13.9</v>
      </c>
      <c r="Q1250" s="2206">
        <v>11460</v>
      </c>
      <c r="R1250" s="2206">
        <v>3310</v>
      </c>
      <c r="S1250" s="2206"/>
      <c r="T1250" s="2206">
        <f t="shared" si="924"/>
        <v>14770</v>
      </c>
      <c r="U1250" s="2206">
        <f t="shared" si="936"/>
        <v>205303</v>
      </c>
      <c r="V1250" s="2206">
        <f t="shared" si="937"/>
        <v>159294</v>
      </c>
      <c r="W1250" s="2206">
        <f t="shared" si="938"/>
        <v>46009</v>
      </c>
      <c r="X1250" s="2206">
        <f t="shared" si="939"/>
        <v>0</v>
      </c>
      <c r="Y1250" s="2245">
        <f t="shared" si="930"/>
        <v>0</v>
      </c>
      <c r="Z1250" s="2207">
        <f t="shared" si="931"/>
        <v>0</v>
      </c>
      <c r="AA1250" s="2245">
        <v>13.9</v>
      </c>
      <c r="AB1250" s="2206">
        <v>15000</v>
      </c>
      <c r="AC1250" s="2206"/>
      <c r="AD1250" s="2206">
        <v>10000</v>
      </c>
      <c r="AE1250" s="2206">
        <f t="shared" si="925"/>
        <v>25000</v>
      </c>
      <c r="AF1250" s="2206">
        <f t="shared" si="940"/>
        <v>347500</v>
      </c>
      <c r="AG1250" s="2206">
        <f t="shared" si="941"/>
        <v>208500</v>
      </c>
      <c r="AH1250" s="2206">
        <f t="shared" si="942"/>
        <v>0</v>
      </c>
      <c r="AI1250" s="2207">
        <f t="shared" si="943"/>
        <v>139000</v>
      </c>
      <c r="AJ1250" s="2246">
        <v>13.9</v>
      </c>
      <c r="AK1250" s="2075">
        <v>15000</v>
      </c>
      <c r="AL1250" s="2075"/>
      <c r="AM1250" s="2075">
        <v>10000</v>
      </c>
      <c r="AN1250" s="2206">
        <f t="shared" si="926"/>
        <v>25000</v>
      </c>
      <c r="AO1250" s="2206">
        <f t="shared" si="944"/>
        <v>347500</v>
      </c>
      <c r="AP1250" s="2206">
        <f t="shared" si="945"/>
        <v>208500</v>
      </c>
      <c r="AQ1250" s="2206">
        <f t="shared" si="946"/>
        <v>0</v>
      </c>
      <c r="AR1250" s="2206">
        <f t="shared" si="947"/>
        <v>139000</v>
      </c>
      <c r="AS1250" s="2245">
        <v>13.9</v>
      </c>
      <c r="AT1250" s="2075">
        <v>15000</v>
      </c>
      <c r="AU1250" s="2075"/>
      <c r="AV1250" s="2075">
        <v>10000</v>
      </c>
      <c r="AW1250" s="2206">
        <f t="shared" si="927"/>
        <v>25000</v>
      </c>
      <c r="AX1250" s="2206">
        <f t="shared" si="948"/>
        <v>347500</v>
      </c>
      <c r="AY1250" s="2206">
        <f t="shared" si="949"/>
        <v>208500</v>
      </c>
      <c r="AZ1250" s="2206">
        <f t="shared" si="950"/>
        <v>0</v>
      </c>
      <c r="BA1250" s="2206">
        <f t="shared" si="951"/>
        <v>139000</v>
      </c>
      <c r="BB1250" s="2245">
        <f t="shared" si="918"/>
        <v>0</v>
      </c>
      <c r="BC1250" s="2207">
        <f t="shared" si="919"/>
        <v>0</v>
      </c>
      <c r="BD1250" s="2245">
        <f t="shared" si="922"/>
        <v>0</v>
      </c>
      <c r="BE1250" s="2207">
        <f t="shared" si="923"/>
        <v>0</v>
      </c>
      <c r="BF1250" s="2246">
        <v>13.9</v>
      </c>
      <c r="BG1250" s="2075">
        <v>15000</v>
      </c>
      <c r="BH1250" s="2075">
        <v>0</v>
      </c>
      <c r="BI1250" s="2075">
        <v>10000</v>
      </c>
      <c r="BJ1250" s="2206">
        <f t="shared" si="928"/>
        <v>25000</v>
      </c>
      <c r="BK1250" s="2206">
        <f t="shared" si="952"/>
        <v>347500</v>
      </c>
      <c r="BL1250" s="2206">
        <f t="shared" si="953"/>
        <v>208500</v>
      </c>
      <c r="BM1250" s="2206">
        <f t="shared" si="954"/>
        <v>0</v>
      </c>
      <c r="BN1250" s="2206">
        <f t="shared" si="955"/>
        <v>139000</v>
      </c>
      <c r="BO1250" s="2245">
        <v>13.9</v>
      </c>
      <c r="BP1250" s="2075">
        <v>15000</v>
      </c>
      <c r="BQ1250" s="2075">
        <v>0</v>
      </c>
      <c r="BR1250" s="2075">
        <v>10000</v>
      </c>
      <c r="BS1250" s="2206">
        <f t="shared" si="929"/>
        <v>25000</v>
      </c>
      <c r="BT1250" s="2206">
        <f t="shared" si="956"/>
        <v>347500</v>
      </c>
      <c r="BU1250" s="2206">
        <f t="shared" si="957"/>
        <v>208500</v>
      </c>
      <c r="BV1250" s="2206">
        <f t="shared" si="958"/>
        <v>0</v>
      </c>
      <c r="BW1250" s="2206">
        <f t="shared" si="959"/>
        <v>139000</v>
      </c>
      <c r="BX1250" s="2245">
        <f t="shared" si="920"/>
        <v>0</v>
      </c>
      <c r="BY1250" s="2207">
        <f t="shared" si="921"/>
        <v>0</v>
      </c>
      <c r="BZ1250" s="2211">
        <f t="shared" si="916"/>
        <v>0</v>
      </c>
      <c r="CA1250" s="2212">
        <f t="shared" si="917"/>
        <v>0</v>
      </c>
      <c r="CB1250" s="2083"/>
      <c r="CC1250" s="2083"/>
      <c r="CD1250" s="2237"/>
      <c r="CF1250" s="2200"/>
    </row>
    <row r="1251" spans="1:84" s="1974" customFormat="1" ht="18" customHeight="1" outlineLevel="1">
      <c r="A1251" s="2235" t="s">
        <v>5216</v>
      </c>
      <c r="B1251" s="2235" t="b">
        <v>1</v>
      </c>
      <c r="C1251" s="2201"/>
      <c r="D1251" s="2236" t="s">
        <v>4365</v>
      </c>
      <c r="E1251" s="2243" t="s">
        <v>4881</v>
      </c>
      <c r="F1251" s="2204" t="s">
        <v>365</v>
      </c>
      <c r="G1251" s="2244">
        <v>34.700000000000003</v>
      </c>
      <c r="H1251" s="2206">
        <v>11460</v>
      </c>
      <c r="I1251" s="2206">
        <v>3310</v>
      </c>
      <c r="J1251" s="2206"/>
      <c r="K1251" s="2206">
        <f t="shared" si="960"/>
        <v>14770</v>
      </c>
      <c r="L1251" s="2206">
        <f t="shared" si="932"/>
        <v>512519</v>
      </c>
      <c r="M1251" s="2206">
        <f t="shared" si="933"/>
        <v>397662</v>
      </c>
      <c r="N1251" s="2206">
        <f t="shared" si="934"/>
        <v>114857</v>
      </c>
      <c r="O1251" s="2206">
        <f t="shared" si="935"/>
        <v>0</v>
      </c>
      <c r="P1251" s="2244">
        <v>34.700000000000003</v>
      </c>
      <c r="Q1251" s="2206">
        <v>11460</v>
      </c>
      <c r="R1251" s="2206">
        <v>3310</v>
      </c>
      <c r="S1251" s="2206"/>
      <c r="T1251" s="2206">
        <f t="shared" si="924"/>
        <v>14770</v>
      </c>
      <c r="U1251" s="2206">
        <f t="shared" si="936"/>
        <v>512519</v>
      </c>
      <c r="V1251" s="2206">
        <f t="shared" si="937"/>
        <v>397662</v>
      </c>
      <c r="W1251" s="2206">
        <f t="shared" si="938"/>
        <v>114857</v>
      </c>
      <c r="X1251" s="2206">
        <f t="shared" si="939"/>
        <v>0</v>
      </c>
      <c r="Y1251" s="2245">
        <f t="shared" si="930"/>
        <v>0</v>
      </c>
      <c r="Z1251" s="2207">
        <f t="shared" si="931"/>
        <v>0</v>
      </c>
      <c r="AA1251" s="2245">
        <v>34.700000000000003</v>
      </c>
      <c r="AB1251" s="2206">
        <v>15000</v>
      </c>
      <c r="AC1251" s="2206"/>
      <c r="AD1251" s="2206">
        <v>10000</v>
      </c>
      <c r="AE1251" s="2206">
        <f t="shared" si="925"/>
        <v>25000</v>
      </c>
      <c r="AF1251" s="2206">
        <f t="shared" si="940"/>
        <v>867500</v>
      </c>
      <c r="AG1251" s="2206">
        <f t="shared" si="941"/>
        <v>520500</v>
      </c>
      <c r="AH1251" s="2206">
        <f t="shared" si="942"/>
        <v>0</v>
      </c>
      <c r="AI1251" s="2207">
        <f t="shared" si="943"/>
        <v>347000</v>
      </c>
      <c r="AJ1251" s="2246">
        <v>34.700000000000003</v>
      </c>
      <c r="AK1251" s="2075">
        <v>15000</v>
      </c>
      <c r="AL1251" s="2075"/>
      <c r="AM1251" s="2075">
        <v>10000</v>
      </c>
      <c r="AN1251" s="2206">
        <f t="shared" si="926"/>
        <v>25000</v>
      </c>
      <c r="AO1251" s="2206">
        <f t="shared" si="944"/>
        <v>867500</v>
      </c>
      <c r="AP1251" s="2206">
        <f t="shared" si="945"/>
        <v>520500</v>
      </c>
      <c r="AQ1251" s="2206">
        <f t="shared" si="946"/>
        <v>0</v>
      </c>
      <c r="AR1251" s="2206">
        <f t="shared" si="947"/>
        <v>347000</v>
      </c>
      <c r="AS1251" s="2245">
        <v>34.700000000000003</v>
      </c>
      <c r="AT1251" s="2075">
        <v>15000</v>
      </c>
      <c r="AU1251" s="2075"/>
      <c r="AV1251" s="2075">
        <v>10000</v>
      </c>
      <c r="AW1251" s="2206">
        <f t="shared" si="927"/>
        <v>25000</v>
      </c>
      <c r="AX1251" s="2206">
        <f t="shared" si="948"/>
        <v>867500</v>
      </c>
      <c r="AY1251" s="2206">
        <f t="shared" si="949"/>
        <v>520500</v>
      </c>
      <c r="AZ1251" s="2206">
        <f t="shared" si="950"/>
        <v>0</v>
      </c>
      <c r="BA1251" s="2206">
        <f t="shared" si="951"/>
        <v>347000</v>
      </c>
      <c r="BB1251" s="2245">
        <f t="shared" si="918"/>
        <v>0</v>
      </c>
      <c r="BC1251" s="2207">
        <f t="shared" si="919"/>
        <v>0</v>
      </c>
      <c r="BD1251" s="2245">
        <f t="shared" si="922"/>
        <v>0</v>
      </c>
      <c r="BE1251" s="2207">
        <f t="shared" si="923"/>
        <v>0</v>
      </c>
      <c r="BF1251" s="2246">
        <v>34.700000000000003</v>
      </c>
      <c r="BG1251" s="2075">
        <v>15000</v>
      </c>
      <c r="BH1251" s="2075">
        <v>0</v>
      </c>
      <c r="BI1251" s="2075">
        <v>10000</v>
      </c>
      <c r="BJ1251" s="2206">
        <f t="shared" si="928"/>
        <v>25000</v>
      </c>
      <c r="BK1251" s="2206">
        <f t="shared" si="952"/>
        <v>867500</v>
      </c>
      <c r="BL1251" s="2206">
        <f t="shared" si="953"/>
        <v>520500</v>
      </c>
      <c r="BM1251" s="2206">
        <f t="shared" si="954"/>
        <v>0</v>
      </c>
      <c r="BN1251" s="2206">
        <f t="shared" si="955"/>
        <v>347000</v>
      </c>
      <c r="BO1251" s="2245">
        <v>34.700000000000003</v>
      </c>
      <c r="BP1251" s="2075">
        <v>15000</v>
      </c>
      <c r="BQ1251" s="2075">
        <v>0</v>
      </c>
      <c r="BR1251" s="2075">
        <v>10000</v>
      </c>
      <c r="BS1251" s="2206">
        <f t="shared" si="929"/>
        <v>25000</v>
      </c>
      <c r="BT1251" s="2206">
        <f t="shared" si="956"/>
        <v>867500</v>
      </c>
      <c r="BU1251" s="2206">
        <f t="shared" si="957"/>
        <v>520500</v>
      </c>
      <c r="BV1251" s="2206">
        <f t="shared" si="958"/>
        <v>0</v>
      </c>
      <c r="BW1251" s="2206">
        <f t="shared" si="959"/>
        <v>347000</v>
      </c>
      <c r="BX1251" s="2245">
        <f t="shared" si="920"/>
        <v>0</v>
      </c>
      <c r="BY1251" s="2207">
        <f t="shared" si="921"/>
        <v>0</v>
      </c>
      <c r="BZ1251" s="2211">
        <f t="shared" si="916"/>
        <v>0</v>
      </c>
      <c r="CA1251" s="2212">
        <f t="shared" si="917"/>
        <v>0</v>
      </c>
      <c r="CB1251" s="2083"/>
      <c r="CC1251" s="2083"/>
      <c r="CD1251" s="2237"/>
      <c r="CF1251" s="2200"/>
    </row>
    <row r="1252" spans="1:84" s="1974" customFormat="1" ht="18" customHeight="1" outlineLevel="1">
      <c r="A1252" s="2235" t="s">
        <v>5217</v>
      </c>
      <c r="B1252" s="2235" t="b">
        <v>1</v>
      </c>
      <c r="C1252" s="2201"/>
      <c r="D1252" s="2236" t="s">
        <v>4365</v>
      </c>
      <c r="E1252" s="2243" t="s">
        <v>5218</v>
      </c>
      <c r="F1252" s="2204" t="s">
        <v>365</v>
      </c>
      <c r="G1252" s="2244">
        <v>38.799999999999997</v>
      </c>
      <c r="H1252" s="2206">
        <v>11460</v>
      </c>
      <c r="I1252" s="2206">
        <v>3310</v>
      </c>
      <c r="J1252" s="2206"/>
      <c r="K1252" s="2206">
        <f t="shared" si="960"/>
        <v>14770</v>
      </c>
      <c r="L1252" s="2206">
        <f t="shared" si="932"/>
        <v>573076</v>
      </c>
      <c r="M1252" s="2206">
        <f t="shared" si="933"/>
        <v>444648</v>
      </c>
      <c r="N1252" s="2206">
        <f t="shared" si="934"/>
        <v>128428</v>
      </c>
      <c r="O1252" s="2206">
        <f t="shared" si="935"/>
        <v>0</v>
      </c>
      <c r="P1252" s="2244">
        <v>38.799999999999997</v>
      </c>
      <c r="Q1252" s="2206">
        <v>11460</v>
      </c>
      <c r="R1252" s="2206">
        <v>3310</v>
      </c>
      <c r="S1252" s="2206"/>
      <c r="T1252" s="2206">
        <f t="shared" si="924"/>
        <v>14770</v>
      </c>
      <c r="U1252" s="2206">
        <f t="shared" si="936"/>
        <v>573076</v>
      </c>
      <c r="V1252" s="2206">
        <f t="shared" si="937"/>
        <v>444648</v>
      </c>
      <c r="W1252" s="2206">
        <f t="shared" si="938"/>
        <v>128428</v>
      </c>
      <c r="X1252" s="2206">
        <f t="shared" si="939"/>
        <v>0</v>
      </c>
      <c r="Y1252" s="2245">
        <f t="shared" si="930"/>
        <v>0</v>
      </c>
      <c r="Z1252" s="2207">
        <f t="shared" si="931"/>
        <v>0</v>
      </c>
      <c r="AA1252" s="2245">
        <v>38.799999999999997</v>
      </c>
      <c r="AB1252" s="2206">
        <v>15000</v>
      </c>
      <c r="AC1252" s="2206"/>
      <c r="AD1252" s="2206">
        <v>10000</v>
      </c>
      <c r="AE1252" s="2206">
        <f t="shared" si="925"/>
        <v>25000</v>
      </c>
      <c r="AF1252" s="2206">
        <f t="shared" si="940"/>
        <v>970000</v>
      </c>
      <c r="AG1252" s="2206">
        <f t="shared" si="941"/>
        <v>582000</v>
      </c>
      <c r="AH1252" s="2206">
        <f t="shared" si="942"/>
        <v>0</v>
      </c>
      <c r="AI1252" s="2207">
        <f t="shared" si="943"/>
        <v>388000</v>
      </c>
      <c r="AJ1252" s="2246">
        <v>38.799999999999997</v>
      </c>
      <c r="AK1252" s="2075">
        <v>15000</v>
      </c>
      <c r="AL1252" s="2075"/>
      <c r="AM1252" s="2075">
        <v>10000</v>
      </c>
      <c r="AN1252" s="2206">
        <f t="shared" si="926"/>
        <v>25000</v>
      </c>
      <c r="AO1252" s="2206">
        <f t="shared" si="944"/>
        <v>970000</v>
      </c>
      <c r="AP1252" s="2206">
        <f t="shared" si="945"/>
        <v>582000</v>
      </c>
      <c r="AQ1252" s="2206">
        <f t="shared" si="946"/>
        <v>0</v>
      </c>
      <c r="AR1252" s="2206">
        <f t="shared" si="947"/>
        <v>388000</v>
      </c>
      <c r="AS1252" s="2245">
        <v>38.799999999999997</v>
      </c>
      <c r="AT1252" s="2075">
        <v>15000</v>
      </c>
      <c r="AU1252" s="2075"/>
      <c r="AV1252" s="2075">
        <v>10000</v>
      </c>
      <c r="AW1252" s="2206">
        <f t="shared" si="927"/>
        <v>25000</v>
      </c>
      <c r="AX1252" s="2206">
        <f t="shared" si="948"/>
        <v>970000</v>
      </c>
      <c r="AY1252" s="2206">
        <f t="shared" si="949"/>
        <v>582000</v>
      </c>
      <c r="AZ1252" s="2206">
        <f t="shared" si="950"/>
        <v>0</v>
      </c>
      <c r="BA1252" s="2206">
        <f t="shared" si="951"/>
        <v>388000</v>
      </c>
      <c r="BB1252" s="2245">
        <f t="shared" si="918"/>
        <v>0</v>
      </c>
      <c r="BC1252" s="2207">
        <f t="shared" si="919"/>
        <v>0</v>
      </c>
      <c r="BD1252" s="2245">
        <f t="shared" si="922"/>
        <v>0</v>
      </c>
      <c r="BE1252" s="2207">
        <f t="shared" si="923"/>
        <v>0</v>
      </c>
      <c r="BF1252" s="2246">
        <v>38.799999999999997</v>
      </c>
      <c r="BG1252" s="2075">
        <v>15000</v>
      </c>
      <c r="BH1252" s="2075">
        <v>0</v>
      </c>
      <c r="BI1252" s="2075">
        <v>10000</v>
      </c>
      <c r="BJ1252" s="2206">
        <f t="shared" si="928"/>
        <v>25000</v>
      </c>
      <c r="BK1252" s="2206">
        <f t="shared" si="952"/>
        <v>970000</v>
      </c>
      <c r="BL1252" s="2206">
        <f t="shared" si="953"/>
        <v>582000</v>
      </c>
      <c r="BM1252" s="2206">
        <f t="shared" si="954"/>
        <v>0</v>
      </c>
      <c r="BN1252" s="2206">
        <f t="shared" si="955"/>
        <v>388000</v>
      </c>
      <c r="BO1252" s="2245">
        <v>38.799999999999997</v>
      </c>
      <c r="BP1252" s="2075">
        <v>15000</v>
      </c>
      <c r="BQ1252" s="2075">
        <v>0</v>
      </c>
      <c r="BR1252" s="2075">
        <v>10000</v>
      </c>
      <c r="BS1252" s="2206">
        <f t="shared" si="929"/>
        <v>25000</v>
      </c>
      <c r="BT1252" s="2206">
        <f t="shared" si="956"/>
        <v>970000</v>
      </c>
      <c r="BU1252" s="2206">
        <f t="shared" si="957"/>
        <v>582000</v>
      </c>
      <c r="BV1252" s="2206">
        <f t="shared" si="958"/>
        <v>0</v>
      </c>
      <c r="BW1252" s="2206">
        <f t="shared" si="959"/>
        <v>388000</v>
      </c>
      <c r="BX1252" s="2245">
        <f t="shared" si="920"/>
        <v>0</v>
      </c>
      <c r="BY1252" s="2207">
        <f t="shared" si="921"/>
        <v>0</v>
      </c>
      <c r="BZ1252" s="2211">
        <f t="shared" si="916"/>
        <v>0</v>
      </c>
      <c r="CA1252" s="2212">
        <f t="shared" si="917"/>
        <v>0</v>
      </c>
      <c r="CB1252" s="2083"/>
      <c r="CC1252" s="2083"/>
      <c r="CD1252" s="2237"/>
      <c r="CF1252" s="2200"/>
    </row>
    <row r="1253" spans="1:84" s="1974" customFormat="1" ht="18" customHeight="1" outlineLevel="1">
      <c r="A1253" s="2235" t="s">
        <v>5219</v>
      </c>
      <c r="B1253" s="2235" t="b">
        <v>1</v>
      </c>
      <c r="C1253" s="2201"/>
      <c r="D1253" s="2236" t="s">
        <v>4368</v>
      </c>
      <c r="E1253" s="2243" t="s">
        <v>4885</v>
      </c>
      <c r="F1253" s="2204" t="s">
        <v>449</v>
      </c>
      <c r="G1253" s="2244">
        <v>90</v>
      </c>
      <c r="H1253" s="2206">
        <v>300</v>
      </c>
      <c r="I1253" s="2206">
        <v>1980</v>
      </c>
      <c r="J1253" s="2206">
        <v>20</v>
      </c>
      <c r="K1253" s="2206">
        <f t="shared" si="960"/>
        <v>2300</v>
      </c>
      <c r="L1253" s="2206">
        <f t="shared" si="932"/>
        <v>207000</v>
      </c>
      <c r="M1253" s="2206">
        <f t="shared" si="933"/>
        <v>27000</v>
      </c>
      <c r="N1253" s="2206">
        <f t="shared" si="934"/>
        <v>178200</v>
      </c>
      <c r="O1253" s="2206">
        <f t="shared" si="935"/>
        <v>1800</v>
      </c>
      <c r="P1253" s="2244">
        <v>90</v>
      </c>
      <c r="Q1253" s="2206">
        <v>300</v>
      </c>
      <c r="R1253" s="2206">
        <v>1980</v>
      </c>
      <c r="S1253" s="2206">
        <v>20</v>
      </c>
      <c r="T1253" s="2206">
        <f t="shared" si="924"/>
        <v>2300</v>
      </c>
      <c r="U1253" s="2206">
        <f t="shared" si="936"/>
        <v>207000</v>
      </c>
      <c r="V1253" s="2206">
        <f t="shared" si="937"/>
        <v>27000</v>
      </c>
      <c r="W1253" s="2206">
        <f t="shared" si="938"/>
        <v>178200</v>
      </c>
      <c r="X1253" s="2206">
        <f t="shared" si="939"/>
        <v>1800</v>
      </c>
      <c r="Y1253" s="2244">
        <f t="shared" si="930"/>
        <v>0</v>
      </c>
      <c r="Z1253" s="2207">
        <f t="shared" si="931"/>
        <v>0</v>
      </c>
      <c r="AA1253" s="2244">
        <v>90</v>
      </c>
      <c r="AB1253" s="2206">
        <v>2500</v>
      </c>
      <c r="AC1253" s="2206">
        <v>4500</v>
      </c>
      <c r="AD1253" s="2206">
        <v>10000</v>
      </c>
      <c r="AE1253" s="2206">
        <f t="shared" si="925"/>
        <v>17000</v>
      </c>
      <c r="AF1253" s="2206">
        <f t="shared" si="940"/>
        <v>1530000</v>
      </c>
      <c r="AG1253" s="2206">
        <f t="shared" si="941"/>
        <v>225000</v>
      </c>
      <c r="AH1253" s="2206">
        <f t="shared" si="942"/>
        <v>405000</v>
      </c>
      <c r="AI1253" s="2207">
        <f t="shared" si="943"/>
        <v>900000</v>
      </c>
      <c r="AJ1253" s="2246">
        <v>90</v>
      </c>
      <c r="AK1253" s="2075">
        <v>2500</v>
      </c>
      <c r="AL1253" s="2075">
        <v>4500</v>
      </c>
      <c r="AM1253" s="2075">
        <v>10000</v>
      </c>
      <c r="AN1253" s="2206">
        <f t="shared" si="926"/>
        <v>17000</v>
      </c>
      <c r="AO1253" s="2206">
        <f t="shared" si="944"/>
        <v>1530000</v>
      </c>
      <c r="AP1253" s="2206">
        <f t="shared" si="945"/>
        <v>225000</v>
      </c>
      <c r="AQ1253" s="2206">
        <f t="shared" si="946"/>
        <v>405000</v>
      </c>
      <c r="AR1253" s="2206">
        <f t="shared" si="947"/>
        <v>900000</v>
      </c>
      <c r="AS1253" s="2244">
        <v>90</v>
      </c>
      <c r="AT1253" s="2075">
        <v>2500</v>
      </c>
      <c r="AU1253" s="2075">
        <v>4500</v>
      </c>
      <c r="AV1253" s="2075">
        <v>10000</v>
      </c>
      <c r="AW1253" s="2206">
        <f t="shared" si="927"/>
        <v>17000</v>
      </c>
      <c r="AX1253" s="2206">
        <f t="shared" si="948"/>
        <v>1530000</v>
      </c>
      <c r="AY1253" s="2206">
        <f t="shared" si="949"/>
        <v>225000</v>
      </c>
      <c r="AZ1253" s="2206">
        <f t="shared" si="950"/>
        <v>405000</v>
      </c>
      <c r="BA1253" s="2206">
        <f t="shared" si="951"/>
        <v>900000</v>
      </c>
      <c r="BB1253" s="2244">
        <f t="shared" si="918"/>
        <v>0</v>
      </c>
      <c r="BC1253" s="2207">
        <f t="shared" si="919"/>
        <v>0</v>
      </c>
      <c r="BD1253" s="2244">
        <f t="shared" si="922"/>
        <v>0</v>
      </c>
      <c r="BE1253" s="2207">
        <f t="shared" si="923"/>
        <v>0</v>
      </c>
      <c r="BF1253" s="2246">
        <v>90</v>
      </c>
      <c r="BG1253" s="2075">
        <v>2500</v>
      </c>
      <c r="BH1253" s="2075">
        <v>4500</v>
      </c>
      <c r="BI1253" s="2075">
        <v>10000</v>
      </c>
      <c r="BJ1253" s="2206">
        <f t="shared" si="928"/>
        <v>17000</v>
      </c>
      <c r="BK1253" s="2206">
        <f t="shared" si="952"/>
        <v>1530000</v>
      </c>
      <c r="BL1253" s="2206">
        <f t="shared" si="953"/>
        <v>225000</v>
      </c>
      <c r="BM1253" s="2206">
        <f t="shared" si="954"/>
        <v>405000</v>
      </c>
      <c r="BN1253" s="2206">
        <f t="shared" si="955"/>
        <v>900000</v>
      </c>
      <c r="BO1253" s="2244">
        <v>90</v>
      </c>
      <c r="BP1253" s="2075">
        <v>2500</v>
      </c>
      <c r="BQ1253" s="2075">
        <v>4500</v>
      </c>
      <c r="BR1253" s="2075">
        <v>10000</v>
      </c>
      <c r="BS1253" s="2206">
        <f t="shared" si="929"/>
        <v>17000</v>
      </c>
      <c r="BT1253" s="2206">
        <f t="shared" si="956"/>
        <v>1530000</v>
      </c>
      <c r="BU1253" s="2206">
        <f t="shared" si="957"/>
        <v>225000</v>
      </c>
      <c r="BV1253" s="2206">
        <f t="shared" si="958"/>
        <v>405000</v>
      </c>
      <c r="BW1253" s="2206">
        <f t="shared" si="959"/>
        <v>900000</v>
      </c>
      <c r="BX1253" s="2244">
        <f t="shared" si="920"/>
        <v>0</v>
      </c>
      <c r="BY1253" s="2207">
        <f t="shared" si="921"/>
        <v>0</v>
      </c>
      <c r="BZ1253" s="2211">
        <f t="shared" si="916"/>
        <v>0</v>
      </c>
      <c r="CA1253" s="2212">
        <f t="shared" si="917"/>
        <v>0</v>
      </c>
      <c r="CB1253" s="2083"/>
      <c r="CC1253" s="2083"/>
      <c r="CD1253" s="2237"/>
      <c r="CF1253" s="2200"/>
    </row>
    <row r="1254" spans="1:84" s="1974" customFormat="1" ht="18" customHeight="1" outlineLevel="1">
      <c r="A1254" s="2235" t="s">
        <v>5220</v>
      </c>
      <c r="B1254" s="2235" t="b">
        <v>1</v>
      </c>
      <c r="C1254" s="2201"/>
      <c r="D1254" s="2236" t="s">
        <v>4894</v>
      </c>
      <c r="E1254" s="2243" t="s">
        <v>4888</v>
      </c>
      <c r="F1254" s="2204" t="s">
        <v>365</v>
      </c>
      <c r="G1254" s="2244">
        <v>14.5</v>
      </c>
      <c r="H1254" s="2206">
        <v>12370</v>
      </c>
      <c r="I1254" s="2206">
        <v>3060</v>
      </c>
      <c r="J1254" s="2206"/>
      <c r="K1254" s="2206">
        <f t="shared" si="960"/>
        <v>15430</v>
      </c>
      <c r="L1254" s="2206">
        <f t="shared" si="932"/>
        <v>223735</v>
      </c>
      <c r="M1254" s="2206">
        <f t="shared" si="933"/>
        <v>179365</v>
      </c>
      <c r="N1254" s="2206">
        <f t="shared" si="934"/>
        <v>44370</v>
      </c>
      <c r="O1254" s="2206">
        <f t="shared" si="935"/>
        <v>0</v>
      </c>
      <c r="P1254" s="2244">
        <v>14.5</v>
      </c>
      <c r="Q1254" s="2206">
        <v>12370</v>
      </c>
      <c r="R1254" s="2206">
        <v>3060</v>
      </c>
      <c r="S1254" s="2206"/>
      <c r="T1254" s="2206">
        <f t="shared" si="924"/>
        <v>15430</v>
      </c>
      <c r="U1254" s="2206">
        <f t="shared" si="936"/>
        <v>223735</v>
      </c>
      <c r="V1254" s="2206">
        <f t="shared" si="937"/>
        <v>179365</v>
      </c>
      <c r="W1254" s="2206">
        <f t="shared" si="938"/>
        <v>44370</v>
      </c>
      <c r="X1254" s="2206">
        <f t="shared" si="939"/>
        <v>0</v>
      </c>
      <c r="Y1254" s="2245">
        <f t="shared" si="930"/>
        <v>0</v>
      </c>
      <c r="Z1254" s="2207">
        <f t="shared" si="931"/>
        <v>0</v>
      </c>
      <c r="AA1254" s="2245">
        <v>14.5</v>
      </c>
      <c r="AB1254" s="2206">
        <v>7500</v>
      </c>
      <c r="AC1254" s="2206">
        <v>7500</v>
      </c>
      <c r="AD1254" s="2206">
        <v>1000</v>
      </c>
      <c r="AE1254" s="2206">
        <f t="shared" si="925"/>
        <v>16000</v>
      </c>
      <c r="AF1254" s="2206">
        <f t="shared" si="940"/>
        <v>232000</v>
      </c>
      <c r="AG1254" s="2206">
        <f t="shared" si="941"/>
        <v>108750</v>
      </c>
      <c r="AH1254" s="2206">
        <f t="shared" si="942"/>
        <v>108750</v>
      </c>
      <c r="AI1254" s="2207">
        <f t="shared" si="943"/>
        <v>14500</v>
      </c>
      <c r="AJ1254" s="2246">
        <v>14.5</v>
      </c>
      <c r="AK1254" s="2075">
        <v>7500</v>
      </c>
      <c r="AL1254" s="2075">
        <v>7500</v>
      </c>
      <c r="AM1254" s="2075">
        <v>1000</v>
      </c>
      <c r="AN1254" s="2206">
        <f t="shared" si="926"/>
        <v>16000</v>
      </c>
      <c r="AO1254" s="2206">
        <f t="shared" si="944"/>
        <v>232000</v>
      </c>
      <c r="AP1254" s="2206">
        <f t="shared" si="945"/>
        <v>108750</v>
      </c>
      <c r="AQ1254" s="2206">
        <f t="shared" si="946"/>
        <v>108750</v>
      </c>
      <c r="AR1254" s="2206">
        <f t="shared" si="947"/>
        <v>14500</v>
      </c>
      <c r="AS1254" s="2245">
        <v>14.5</v>
      </c>
      <c r="AT1254" s="2075">
        <v>7500</v>
      </c>
      <c r="AU1254" s="2075">
        <v>7500</v>
      </c>
      <c r="AV1254" s="2075">
        <v>1000</v>
      </c>
      <c r="AW1254" s="2206">
        <f t="shared" si="927"/>
        <v>16000</v>
      </c>
      <c r="AX1254" s="2206">
        <f t="shared" si="948"/>
        <v>232000</v>
      </c>
      <c r="AY1254" s="2206">
        <f t="shared" si="949"/>
        <v>108750</v>
      </c>
      <c r="AZ1254" s="2206">
        <f t="shared" si="950"/>
        <v>108750</v>
      </c>
      <c r="BA1254" s="2206">
        <f t="shared" si="951"/>
        <v>14500</v>
      </c>
      <c r="BB1254" s="2245">
        <f t="shared" si="918"/>
        <v>0</v>
      </c>
      <c r="BC1254" s="2207">
        <f t="shared" si="919"/>
        <v>0</v>
      </c>
      <c r="BD1254" s="2245">
        <f t="shared" si="922"/>
        <v>0</v>
      </c>
      <c r="BE1254" s="2207">
        <f t="shared" si="923"/>
        <v>0</v>
      </c>
      <c r="BF1254" s="2246">
        <v>14.5</v>
      </c>
      <c r="BG1254" s="2075">
        <v>7500</v>
      </c>
      <c r="BH1254" s="2075">
        <v>7500</v>
      </c>
      <c r="BI1254" s="2075">
        <v>1000</v>
      </c>
      <c r="BJ1254" s="2206">
        <f t="shared" si="928"/>
        <v>16000</v>
      </c>
      <c r="BK1254" s="2206">
        <f t="shared" si="952"/>
        <v>232000</v>
      </c>
      <c r="BL1254" s="2206">
        <f t="shared" si="953"/>
        <v>108750</v>
      </c>
      <c r="BM1254" s="2206">
        <f t="shared" si="954"/>
        <v>108750</v>
      </c>
      <c r="BN1254" s="2206">
        <f t="shared" si="955"/>
        <v>14500</v>
      </c>
      <c r="BO1254" s="2245">
        <v>14.5</v>
      </c>
      <c r="BP1254" s="2075">
        <v>7500</v>
      </c>
      <c r="BQ1254" s="2075">
        <v>7500</v>
      </c>
      <c r="BR1254" s="2075">
        <v>1000</v>
      </c>
      <c r="BS1254" s="2206">
        <f t="shared" si="929"/>
        <v>16000</v>
      </c>
      <c r="BT1254" s="2206">
        <f t="shared" si="956"/>
        <v>232000</v>
      </c>
      <c r="BU1254" s="2206">
        <f t="shared" si="957"/>
        <v>108750</v>
      </c>
      <c r="BV1254" s="2206">
        <f t="shared" si="958"/>
        <v>108750</v>
      </c>
      <c r="BW1254" s="2206">
        <f t="shared" si="959"/>
        <v>14500</v>
      </c>
      <c r="BX1254" s="2245">
        <f t="shared" si="920"/>
        <v>0</v>
      </c>
      <c r="BY1254" s="2207">
        <f t="shared" si="921"/>
        <v>0</v>
      </c>
      <c r="BZ1254" s="2211">
        <f t="shared" si="916"/>
        <v>0</v>
      </c>
      <c r="CA1254" s="2212">
        <f t="shared" si="917"/>
        <v>0</v>
      </c>
      <c r="CB1254" s="2083"/>
      <c r="CC1254" s="2083"/>
      <c r="CD1254" s="2237"/>
      <c r="CF1254" s="2200"/>
    </row>
    <row r="1255" spans="1:84" s="1974" customFormat="1" ht="18" customHeight="1" outlineLevel="1">
      <c r="A1255" s="2235" t="s">
        <v>5221</v>
      </c>
      <c r="B1255" s="2235" t="b">
        <v>1</v>
      </c>
      <c r="C1255" s="2201"/>
      <c r="D1255" s="2236" t="s">
        <v>4894</v>
      </c>
      <c r="E1255" s="2243" t="s">
        <v>4890</v>
      </c>
      <c r="F1255" s="2204" t="s">
        <v>365</v>
      </c>
      <c r="G1255" s="2244">
        <v>66.8</v>
      </c>
      <c r="H1255" s="2206">
        <v>12370</v>
      </c>
      <c r="I1255" s="2206">
        <v>3060</v>
      </c>
      <c r="J1255" s="2206"/>
      <c r="K1255" s="2206">
        <f t="shared" si="960"/>
        <v>15430</v>
      </c>
      <c r="L1255" s="2206">
        <f t="shared" si="932"/>
        <v>1030724</v>
      </c>
      <c r="M1255" s="2206">
        <f t="shared" si="933"/>
        <v>826316</v>
      </c>
      <c r="N1255" s="2206">
        <f t="shared" si="934"/>
        <v>204408</v>
      </c>
      <c r="O1255" s="2206">
        <f t="shared" si="935"/>
        <v>0</v>
      </c>
      <c r="P1255" s="2244">
        <v>66.8</v>
      </c>
      <c r="Q1255" s="2206">
        <v>12370</v>
      </c>
      <c r="R1255" s="2206">
        <v>3060</v>
      </c>
      <c r="S1255" s="2206"/>
      <c r="T1255" s="2206">
        <f t="shared" si="924"/>
        <v>15430</v>
      </c>
      <c r="U1255" s="2206">
        <f t="shared" si="936"/>
        <v>1030724</v>
      </c>
      <c r="V1255" s="2206">
        <f t="shared" si="937"/>
        <v>826316</v>
      </c>
      <c r="W1255" s="2206">
        <f t="shared" si="938"/>
        <v>204408</v>
      </c>
      <c r="X1255" s="2206">
        <f t="shared" si="939"/>
        <v>0</v>
      </c>
      <c r="Y1255" s="2245">
        <f t="shared" si="930"/>
        <v>0</v>
      </c>
      <c r="Z1255" s="2207">
        <f t="shared" si="931"/>
        <v>0</v>
      </c>
      <c r="AA1255" s="2245">
        <v>66.8</v>
      </c>
      <c r="AB1255" s="2206">
        <v>7500</v>
      </c>
      <c r="AC1255" s="2206">
        <v>7500</v>
      </c>
      <c r="AD1255" s="2206">
        <v>10000</v>
      </c>
      <c r="AE1255" s="2206">
        <f t="shared" si="925"/>
        <v>25000</v>
      </c>
      <c r="AF1255" s="2206">
        <f t="shared" si="940"/>
        <v>1670000</v>
      </c>
      <c r="AG1255" s="2206">
        <f t="shared" si="941"/>
        <v>501000</v>
      </c>
      <c r="AH1255" s="2206">
        <f t="shared" si="942"/>
        <v>501000</v>
      </c>
      <c r="AI1255" s="2207">
        <f t="shared" si="943"/>
        <v>668000</v>
      </c>
      <c r="AJ1255" s="2246">
        <v>66.8</v>
      </c>
      <c r="AK1255" s="2075">
        <v>7500</v>
      </c>
      <c r="AL1255" s="2075">
        <v>7500</v>
      </c>
      <c r="AM1255" s="2075">
        <v>10000</v>
      </c>
      <c r="AN1255" s="2206">
        <f t="shared" si="926"/>
        <v>25000</v>
      </c>
      <c r="AO1255" s="2206">
        <f t="shared" si="944"/>
        <v>1670000</v>
      </c>
      <c r="AP1255" s="2206">
        <f t="shared" si="945"/>
        <v>501000</v>
      </c>
      <c r="AQ1255" s="2206">
        <f t="shared" si="946"/>
        <v>501000</v>
      </c>
      <c r="AR1255" s="2206">
        <f t="shared" si="947"/>
        <v>668000</v>
      </c>
      <c r="AS1255" s="2245">
        <v>66.8</v>
      </c>
      <c r="AT1255" s="2075">
        <v>7500</v>
      </c>
      <c r="AU1255" s="2075">
        <v>7500</v>
      </c>
      <c r="AV1255" s="2075">
        <v>10000</v>
      </c>
      <c r="AW1255" s="2206">
        <f t="shared" si="927"/>
        <v>25000</v>
      </c>
      <c r="AX1255" s="2206">
        <f t="shared" si="948"/>
        <v>1670000</v>
      </c>
      <c r="AY1255" s="2206">
        <f t="shared" si="949"/>
        <v>501000</v>
      </c>
      <c r="AZ1255" s="2206">
        <f t="shared" si="950"/>
        <v>501000</v>
      </c>
      <c r="BA1255" s="2206">
        <f t="shared" si="951"/>
        <v>668000</v>
      </c>
      <c r="BB1255" s="2245">
        <f t="shared" si="918"/>
        <v>0</v>
      </c>
      <c r="BC1255" s="2207">
        <f t="shared" si="919"/>
        <v>0</v>
      </c>
      <c r="BD1255" s="2245">
        <f t="shared" si="922"/>
        <v>0</v>
      </c>
      <c r="BE1255" s="2207">
        <f t="shared" si="923"/>
        <v>0</v>
      </c>
      <c r="BF1255" s="2246">
        <v>66.8</v>
      </c>
      <c r="BG1255" s="2075">
        <v>7500</v>
      </c>
      <c r="BH1255" s="2075">
        <v>7500</v>
      </c>
      <c r="BI1255" s="2075">
        <v>10000</v>
      </c>
      <c r="BJ1255" s="2206">
        <f t="shared" si="928"/>
        <v>25000</v>
      </c>
      <c r="BK1255" s="2206">
        <f t="shared" si="952"/>
        <v>1670000</v>
      </c>
      <c r="BL1255" s="2206">
        <f t="shared" si="953"/>
        <v>501000</v>
      </c>
      <c r="BM1255" s="2206">
        <f t="shared" si="954"/>
        <v>501000</v>
      </c>
      <c r="BN1255" s="2206">
        <f t="shared" si="955"/>
        <v>668000</v>
      </c>
      <c r="BO1255" s="2245">
        <v>66.8</v>
      </c>
      <c r="BP1255" s="2075">
        <v>7500</v>
      </c>
      <c r="BQ1255" s="2075">
        <v>7500</v>
      </c>
      <c r="BR1255" s="2075">
        <v>10000</v>
      </c>
      <c r="BS1255" s="2206">
        <f t="shared" si="929"/>
        <v>25000</v>
      </c>
      <c r="BT1255" s="2206">
        <f t="shared" si="956"/>
        <v>1670000</v>
      </c>
      <c r="BU1255" s="2206">
        <f t="shared" si="957"/>
        <v>501000</v>
      </c>
      <c r="BV1255" s="2206">
        <f t="shared" si="958"/>
        <v>501000</v>
      </c>
      <c r="BW1255" s="2206">
        <f t="shared" si="959"/>
        <v>668000</v>
      </c>
      <c r="BX1255" s="2245">
        <f t="shared" si="920"/>
        <v>0</v>
      </c>
      <c r="BY1255" s="2207">
        <f t="shared" si="921"/>
        <v>0</v>
      </c>
      <c r="BZ1255" s="2211">
        <f t="shared" si="916"/>
        <v>0</v>
      </c>
      <c r="CA1255" s="2212">
        <f t="shared" si="917"/>
        <v>0</v>
      </c>
      <c r="CB1255" s="2083"/>
      <c r="CC1255" s="2083"/>
      <c r="CD1255" s="2237"/>
      <c r="CF1255" s="2200"/>
    </row>
    <row r="1256" spans="1:84" s="1974" customFormat="1" ht="18" customHeight="1" outlineLevel="1">
      <c r="A1256" s="2235" t="s">
        <v>5222</v>
      </c>
      <c r="B1256" s="2235" t="b">
        <v>1</v>
      </c>
      <c r="C1256" s="2201"/>
      <c r="D1256" s="2236" t="s">
        <v>4894</v>
      </c>
      <c r="E1256" s="2243" t="s">
        <v>4892</v>
      </c>
      <c r="F1256" s="2204" t="s">
        <v>365</v>
      </c>
      <c r="G1256" s="2244">
        <v>86.5</v>
      </c>
      <c r="H1256" s="2206">
        <v>12370</v>
      </c>
      <c r="I1256" s="2206">
        <v>3060</v>
      </c>
      <c r="J1256" s="2206"/>
      <c r="K1256" s="2206">
        <f t="shared" si="960"/>
        <v>15430</v>
      </c>
      <c r="L1256" s="2206">
        <f t="shared" si="932"/>
        <v>1334695</v>
      </c>
      <c r="M1256" s="2206">
        <f t="shared" si="933"/>
        <v>1070005</v>
      </c>
      <c r="N1256" s="2206">
        <f t="shared" si="934"/>
        <v>264690</v>
      </c>
      <c r="O1256" s="2206">
        <f t="shared" si="935"/>
        <v>0</v>
      </c>
      <c r="P1256" s="2244">
        <v>86.5</v>
      </c>
      <c r="Q1256" s="2206">
        <v>12370</v>
      </c>
      <c r="R1256" s="2206">
        <v>3060</v>
      </c>
      <c r="S1256" s="2206"/>
      <c r="T1256" s="2206">
        <f t="shared" si="924"/>
        <v>15430</v>
      </c>
      <c r="U1256" s="2206">
        <f t="shared" si="936"/>
        <v>1334695</v>
      </c>
      <c r="V1256" s="2206">
        <f t="shared" si="937"/>
        <v>1070005</v>
      </c>
      <c r="W1256" s="2206">
        <f t="shared" si="938"/>
        <v>264690</v>
      </c>
      <c r="X1256" s="2206">
        <f t="shared" si="939"/>
        <v>0</v>
      </c>
      <c r="Y1256" s="2245">
        <f t="shared" si="930"/>
        <v>0</v>
      </c>
      <c r="Z1256" s="2207">
        <f t="shared" si="931"/>
        <v>0</v>
      </c>
      <c r="AA1256" s="2245">
        <v>86.5</v>
      </c>
      <c r="AB1256" s="2206">
        <v>7500</v>
      </c>
      <c r="AC1256" s="2206">
        <v>7500</v>
      </c>
      <c r="AD1256" s="2206">
        <v>10000</v>
      </c>
      <c r="AE1256" s="2206">
        <f t="shared" si="925"/>
        <v>25000</v>
      </c>
      <c r="AF1256" s="2206">
        <f t="shared" si="940"/>
        <v>2162500</v>
      </c>
      <c r="AG1256" s="2206">
        <f t="shared" si="941"/>
        <v>648750</v>
      </c>
      <c r="AH1256" s="2206">
        <f t="shared" si="942"/>
        <v>648750</v>
      </c>
      <c r="AI1256" s="2207">
        <f t="shared" si="943"/>
        <v>865000</v>
      </c>
      <c r="AJ1256" s="2246">
        <v>86.5</v>
      </c>
      <c r="AK1256" s="2075">
        <v>7500</v>
      </c>
      <c r="AL1256" s="2075">
        <v>7500</v>
      </c>
      <c r="AM1256" s="2075">
        <v>10000</v>
      </c>
      <c r="AN1256" s="2206">
        <f t="shared" si="926"/>
        <v>25000</v>
      </c>
      <c r="AO1256" s="2206">
        <f t="shared" si="944"/>
        <v>2162500</v>
      </c>
      <c r="AP1256" s="2206">
        <f t="shared" si="945"/>
        <v>648750</v>
      </c>
      <c r="AQ1256" s="2206">
        <f t="shared" si="946"/>
        <v>648750</v>
      </c>
      <c r="AR1256" s="2206">
        <f t="shared" si="947"/>
        <v>865000</v>
      </c>
      <c r="AS1256" s="2245">
        <v>86.5</v>
      </c>
      <c r="AT1256" s="2075">
        <v>7500</v>
      </c>
      <c r="AU1256" s="2075">
        <v>7500</v>
      </c>
      <c r="AV1256" s="2075">
        <v>10000</v>
      </c>
      <c r="AW1256" s="2206">
        <f t="shared" si="927"/>
        <v>25000</v>
      </c>
      <c r="AX1256" s="2206">
        <f t="shared" si="948"/>
        <v>2162500</v>
      </c>
      <c r="AY1256" s="2206">
        <f t="shared" si="949"/>
        <v>648750</v>
      </c>
      <c r="AZ1256" s="2206">
        <f t="shared" si="950"/>
        <v>648750</v>
      </c>
      <c r="BA1256" s="2206">
        <f t="shared" si="951"/>
        <v>865000</v>
      </c>
      <c r="BB1256" s="2245">
        <f t="shared" si="918"/>
        <v>0</v>
      </c>
      <c r="BC1256" s="2207">
        <f t="shared" si="919"/>
        <v>0</v>
      </c>
      <c r="BD1256" s="2245">
        <f t="shared" si="922"/>
        <v>0</v>
      </c>
      <c r="BE1256" s="2207">
        <f t="shared" si="923"/>
        <v>0</v>
      </c>
      <c r="BF1256" s="2246">
        <v>86.5</v>
      </c>
      <c r="BG1256" s="2075">
        <v>7500</v>
      </c>
      <c r="BH1256" s="2075">
        <v>7500</v>
      </c>
      <c r="BI1256" s="2075">
        <v>10000</v>
      </c>
      <c r="BJ1256" s="2206">
        <f t="shared" si="928"/>
        <v>25000</v>
      </c>
      <c r="BK1256" s="2206">
        <f t="shared" si="952"/>
        <v>2162500</v>
      </c>
      <c r="BL1256" s="2206">
        <f t="shared" si="953"/>
        <v>648750</v>
      </c>
      <c r="BM1256" s="2206">
        <f t="shared" si="954"/>
        <v>648750</v>
      </c>
      <c r="BN1256" s="2206">
        <f t="shared" si="955"/>
        <v>865000</v>
      </c>
      <c r="BO1256" s="2245">
        <v>86.5</v>
      </c>
      <c r="BP1256" s="2075">
        <v>7500</v>
      </c>
      <c r="BQ1256" s="2075">
        <v>7500</v>
      </c>
      <c r="BR1256" s="2075">
        <v>10000</v>
      </c>
      <c r="BS1256" s="2206">
        <f t="shared" si="929"/>
        <v>25000</v>
      </c>
      <c r="BT1256" s="2206">
        <f t="shared" si="956"/>
        <v>2162500</v>
      </c>
      <c r="BU1256" s="2206">
        <f t="shared" si="957"/>
        <v>648750</v>
      </c>
      <c r="BV1256" s="2206">
        <f t="shared" si="958"/>
        <v>648750</v>
      </c>
      <c r="BW1256" s="2206">
        <f t="shared" si="959"/>
        <v>865000</v>
      </c>
      <c r="BX1256" s="2245">
        <f t="shared" si="920"/>
        <v>0</v>
      </c>
      <c r="BY1256" s="2207">
        <f t="shared" si="921"/>
        <v>0</v>
      </c>
      <c r="BZ1256" s="2211">
        <f t="shared" si="916"/>
        <v>0</v>
      </c>
      <c r="CA1256" s="2212">
        <f t="shared" si="917"/>
        <v>0</v>
      </c>
      <c r="CB1256" s="2083"/>
      <c r="CC1256" s="2083"/>
      <c r="CD1256" s="2237"/>
      <c r="CF1256" s="2200"/>
    </row>
    <row r="1257" spans="1:84" s="1974" customFormat="1" ht="18" customHeight="1" outlineLevel="1">
      <c r="A1257" s="2235" t="s">
        <v>5223</v>
      </c>
      <c r="B1257" s="2235" t="b">
        <v>1</v>
      </c>
      <c r="C1257" s="2201"/>
      <c r="D1257" s="2236" t="s">
        <v>4887</v>
      </c>
      <c r="E1257" s="2243" t="s">
        <v>4898</v>
      </c>
      <c r="F1257" s="2204" t="s">
        <v>365</v>
      </c>
      <c r="G1257" s="2244">
        <v>13.9</v>
      </c>
      <c r="H1257" s="2206">
        <v>12340</v>
      </c>
      <c r="I1257" s="2206">
        <v>4410</v>
      </c>
      <c r="J1257" s="2206"/>
      <c r="K1257" s="2206">
        <f t="shared" si="960"/>
        <v>16750</v>
      </c>
      <c r="L1257" s="2206">
        <f t="shared" si="932"/>
        <v>232825</v>
      </c>
      <c r="M1257" s="2206">
        <f t="shared" si="933"/>
        <v>171526</v>
      </c>
      <c r="N1257" s="2206">
        <f t="shared" si="934"/>
        <v>61299</v>
      </c>
      <c r="O1257" s="2206">
        <f t="shared" si="935"/>
        <v>0</v>
      </c>
      <c r="P1257" s="2244">
        <v>13.9</v>
      </c>
      <c r="Q1257" s="2206">
        <v>12340</v>
      </c>
      <c r="R1257" s="2206">
        <v>4410</v>
      </c>
      <c r="S1257" s="2206"/>
      <c r="T1257" s="2206">
        <f t="shared" si="924"/>
        <v>16750</v>
      </c>
      <c r="U1257" s="2206">
        <f t="shared" si="936"/>
        <v>232825</v>
      </c>
      <c r="V1257" s="2206">
        <f t="shared" si="937"/>
        <v>171526</v>
      </c>
      <c r="W1257" s="2206">
        <f t="shared" si="938"/>
        <v>61299</v>
      </c>
      <c r="X1257" s="2206">
        <f t="shared" si="939"/>
        <v>0</v>
      </c>
      <c r="Y1257" s="2245">
        <f t="shared" si="930"/>
        <v>0</v>
      </c>
      <c r="Z1257" s="2207">
        <f t="shared" si="931"/>
        <v>0</v>
      </c>
      <c r="AA1257" s="2245">
        <v>13.9</v>
      </c>
      <c r="AB1257" s="2206">
        <v>7500</v>
      </c>
      <c r="AC1257" s="2206">
        <v>7500</v>
      </c>
      <c r="AD1257" s="2206">
        <v>10000</v>
      </c>
      <c r="AE1257" s="2206">
        <f t="shared" si="925"/>
        <v>25000</v>
      </c>
      <c r="AF1257" s="2206">
        <f t="shared" si="940"/>
        <v>347500</v>
      </c>
      <c r="AG1257" s="2206">
        <f t="shared" si="941"/>
        <v>104250</v>
      </c>
      <c r="AH1257" s="2206">
        <f t="shared" si="942"/>
        <v>104250</v>
      </c>
      <c r="AI1257" s="2207">
        <f t="shared" si="943"/>
        <v>139000</v>
      </c>
      <c r="AJ1257" s="2246">
        <v>13.9</v>
      </c>
      <c r="AK1257" s="2075">
        <v>7500</v>
      </c>
      <c r="AL1257" s="2075">
        <v>7500</v>
      </c>
      <c r="AM1257" s="2075">
        <v>10000</v>
      </c>
      <c r="AN1257" s="2206">
        <f t="shared" si="926"/>
        <v>25000</v>
      </c>
      <c r="AO1257" s="2206">
        <f t="shared" si="944"/>
        <v>347500</v>
      </c>
      <c r="AP1257" s="2206">
        <f t="shared" si="945"/>
        <v>104250</v>
      </c>
      <c r="AQ1257" s="2206">
        <f t="shared" si="946"/>
        <v>104250</v>
      </c>
      <c r="AR1257" s="2206">
        <f t="shared" si="947"/>
        <v>139000</v>
      </c>
      <c r="AS1257" s="2245">
        <v>13.9</v>
      </c>
      <c r="AT1257" s="2075">
        <v>7500</v>
      </c>
      <c r="AU1257" s="2075">
        <v>7500</v>
      </c>
      <c r="AV1257" s="2075">
        <v>10000</v>
      </c>
      <c r="AW1257" s="2206">
        <f t="shared" si="927"/>
        <v>25000</v>
      </c>
      <c r="AX1257" s="2206">
        <f t="shared" si="948"/>
        <v>347500</v>
      </c>
      <c r="AY1257" s="2206">
        <f t="shared" si="949"/>
        <v>104250</v>
      </c>
      <c r="AZ1257" s="2206">
        <f t="shared" si="950"/>
        <v>104250</v>
      </c>
      <c r="BA1257" s="2206">
        <f t="shared" si="951"/>
        <v>139000</v>
      </c>
      <c r="BB1257" s="2245">
        <f t="shared" si="918"/>
        <v>0</v>
      </c>
      <c r="BC1257" s="2207">
        <f t="shared" si="919"/>
        <v>0</v>
      </c>
      <c r="BD1257" s="2245">
        <f t="shared" si="922"/>
        <v>0</v>
      </c>
      <c r="BE1257" s="2207">
        <f t="shared" si="923"/>
        <v>0</v>
      </c>
      <c r="BF1257" s="2246">
        <v>13.9</v>
      </c>
      <c r="BG1257" s="2075">
        <v>7500</v>
      </c>
      <c r="BH1257" s="2075">
        <v>7500</v>
      </c>
      <c r="BI1257" s="2075">
        <v>10000</v>
      </c>
      <c r="BJ1257" s="2206">
        <f t="shared" si="928"/>
        <v>25000</v>
      </c>
      <c r="BK1257" s="2206">
        <f t="shared" si="952"/>
        <v>347500</v>
      </c>
      <c r="BL1257" s="2206">
        <f t="shared" si="953"/>
        <v>104250</v>
      </c>
      <c r="BM1257" s="2206">
        <f t="shared" si="954"/>
        <v>104250</v>
      </c>
      <c r="BN1257" s="2206">
        <f t="shared" si="955"/>
        <v>139000</v>
      </c>
      <c r="BO1257" s="2245">
        <v>13.9</v>
      </c>
      <c r="BP1257" s="2075">
        <v>7500</v>
      </c>
      <c r="BQ1257" s="2075">
        <v>7500</v>
      </c>
      <c r="BR1257" s="2075">
        <v>10000</v>
      </c>
      <c r="BS1257" s="2206">
        <f t="shared" si="929"/>
        <v>25000</v>
      </c>
      <c r="BT1257" s="2206">
        <f t="shared" si="956"/>
        <v>347500</v>
      </c>
      <c r="BU1257" s="2206">
        <f t="shared" si="957"/>
        <v>104250</v>
      </c>
      <c r="BV1257" s="2206">
        <f t="shared" si="958"/>
        <v>104250</v>
      </c>
      <c r="BW1257" s="2206">
        <f t="shared" si="959"/>
        <v>139000</v>
      </c>
      <c r="BX1257" s="2245">
        <f t="shared" si="920"/>
        <v>0</v>
      </c>
      <c r="BY1257" s="2207">
        <f t="shared" si="921"/>
        <v>0</v>
      </c>
      <c r="BZ1257" s="2211">
        <f t="shared" ref="BZ1257:BZ1320" si="961">+BO1257-AA1257</f>
        <v>0</v>
      </c>
      <c r="CA1257" s="2212">
        <f t="shared" ref="CA1257:CA1320" si="962">+BT1257-AF1257</f>
        <v>0</v>
      </c>
      <c r="CB1257" s="2083"/>
      <c r="CC1257" s="2083"/>
      <c r="CD1257" s="2237"/>
      <c r="CF1257" s="2200"/>
    </row>
    <row r="1258" spans="1:84" s="1974" customFormat="1" ht="18" customHeight="1" outlineLevel="1">
      <c r="A1258" s="2235" t="s">
        <v>5224</v>
      </c>
      <c r="B1258" s="2235" t="b">
        <v>1</v>
      </c>
      <c r="C1258" s="2201"/>
      <c r="D1258" s="2236" t="s">
        <v>4887</v>
      </c>
      <c r="E1258" s="2243" t="s">
        <v>4900</v>
      </c>
      <c r="F1258" s="2204" t="s">
        <v>365</v>
      </c>
      <c r="G1258" s="2244">
        <v>38</v>
      </c>
      <c r="H1258" s="2206">
        <v>12340</v>
      </c>
      <c r="I1258" s="2206">
        <v>4410</v>
      </c>
      <c r="J1258" s="2206"/>
      <c r="K1258" s="2206">
        <f t="shared" si="960"/>
        <v>16750</v>
      </c>
      <c r="L1258" s="2206">
        <f t="shared" si="932"/>
        <v>636500</v>
      </c>
      <c r="M1258" s="2206">
        <f t="shared" si="933"/>
        <v>468920</v>
      </c>
      <c r="N1258" s="2206">
        <f t="shared" si="934"/>
        <v>167580</v>
      </c>
      <c r="O1258" s="2206">
        <f t="shared" si="935"/>
        <v>0</v>
      </c>
      <c r="P1258" s="2244">
        <v>38</v>
      </c>
      <c r="Q1258" s="2206">
        <v>12340</v>
      </c>
      <c r="R1258" s="2206">
        <v>4410</v>
      </c>
      <c r="S1258" s="2206"/>
      <c r="T1258" s="2206">
        <f t="shared" si="924"/>
        <v>16750</v>
      </c>
      <c r="U1258" s="2206">
        <f t="shared" si="936"/>
        <v>636500</v>
      </c>
      <c r="V1258" s="2206">
        <f t="shared" si="937"/>
        <v>468920</v>
      </c>
      <c r="W1258" s="2206">
        <f t="shared" si="938"/>
        <v>167580</v>
      </c>
      <c r="X1258" s="2206">
        <f t="shared" si="939"/>
        <v>0</v>
      </c>
      <c r="Y1258" s="2244">
        <f t="shared" si="930"/>
        <v>0</v>
      </c>
      <c r="Z1258" s="2207">
        <f t="shared" si="931"/>
        <v>0</v>
      </c>
      <c r="AA1258" s="2244">
        <v>38</v>
      </c>
      <c r="AB1258" s="2206">
        <v>7500</v>
      </c>
      <c r="AC1258" s="2206">
        <v>7500</v>
      </c>
      <c r="AD1258" s="2206">
        <v>10000</v>
      </c>
      <c r="AE1258" s="2206">
        <f t="shared" si="925"/>
        <v>25000</v>
      </c>
      <c r="AF1258" s="2206">
        <f t="shared" si="940"/>
        <v>950000</v>
      </c>
      <c r="AG1258" s="2206">
        <f t="shared" si="941"/>
        <v>285000</v>
      </c>
      <c r="AH1258" s="2206">
        <f t="shared" si="942"/>
        <v>285000</v>
      </c>
      <c r="AI1258" s="2207">
        <f t="shared" si="943"/>
        <v>380000</v>
      </c>
      <c r="AJ1258" s="2246">
        <v>38</v>
      </c>
      <c r="AK1258" s="2075">
        <v>7500</v>
      </c>
      <c r="AL1258" s="2075">
        <v>7500</v>
      </c>
      <c r="AM1258" s="2075">
        <v>10000</v>
      </c>
      <c r="AN1258" s="2206">
        <f t="shared" si="926"/>
        <v>25000</v>
      </c>
      <c r="AO1258" s="2206">
        <f t="shared" si="944"/>
        <v>950000</v>
      </c>
      <c r="AP1258" s="2206">
        <f t="shared" si="945"/>
        <v>285000</v>
      </c>
      <c r="AQ1258" s="2206">
        <f t="shared" si="946"/>
        <v>285000</v>
      </c>
      <c r="AR1258" s="2206">
        <f t="shared" si="947"/>
        <v>380000</v>
      </c>
      <c r="AS1258" s="2244">
        <v>38</v>
      </c>
      <c r="AT1258" s="2075">
        <v>7500</v>
      </c>
      <c r="AU1258" s="2075">
        <v>7500</v>
      </c>
      <c r="AV1258" s="2075">
        <v>10000</v>
      </c>
      <c r="AW1258" s="2206">
        <f t="shared" si="927"/>
        <v>25000</v>
      </c>
      <c r="AX1258" s="2206">
        <f t="shared" si="948"/>
        <v>950000</v>
      </c>
      <c r="AY1258" s="2206">
        <f t="shared" si="949"/>
        <v>285000</v>
      </c>
      <c r="AZ1258" s="2206">
        <f t="shared" si="950"/>
        <v>285000</v>
      </c>
      <c r="BA1258" s="2206">
        <f t="shared" si="951"/>
        <v>380000</v>
      </c>
      <c r="BB1258" s="2244">
        <f t="shared" si="918"/>
        <v>0</v>
      </c>
      <c r="BC1258" s="2207">
        <f t="shared" si="919"/>
        <v>0</v>
      </c>
      <c r="BD1258" s="2244">
        <f t="shared" si="922"/>
        <v>0</v>
      </c>
      <c r="BE1258" s="2207">
        <f t="shared" si="923"/>
        <v>0</v>
      </c>
      <c r="BF1258" s="2246">
        <v>38</v>
      </c>
      <c r="BG1258" s="2075">
        <v>7500</v>
      </c>
      <c r="BH1258" s="2075">
        <v>7500</v>
      </c>
      <c r="BI1258" s="2075">
        <v>10000</v>
      </c>
      <c r="BJ1258" s="2206">
        <f t="shared" si="928"/>
        <v>25000</v>
      </c>
      <c r="BK1258" s="2206">
        <f t="shared" si="952"/>
        <v>950000</v>
      </c>
      <c r="BL1258" s="2206">
        <f t="shared" si="953"/>
        <v>285000</v>
      </c>
      <c r="BM1258" s="2206">
        <f t="shared" si="954"/>
        <v>285000</v>
      </c>
      <c r="BN1258" s="2206">
        <f t="shared" si="955"/>
        <v>380000</v>
      </c>
      <c r="BO1258" s="2244">
        <v>38</v>
      </c>
      <c r="BP1258" s="2075">
        <v>7500</v>
      </c>
      <c r="BQ1258" s="2075">
        <v>7500</v>
      </c>
      <c r="BR1258" s="2075">
        <v>10000</v>
      </c>
      <c r="BS1258" s="2206">
        <f t="shared" si="929"/>
        <v>25000</v>
      </c>
      <c r="BT1258" s="2206">
        <f t="shared" si="956"/>
        <v>950000</v>
      </c>
      <c r="BU1258" s="2206">
        <f t="shared" si="957"/>
        <v>285000</v>
      </c>
      <c r="BV1258" s="2206">
        <f t="shared" si="958"/>
        <v>285000</v>
      </c>
      <c r="BW1258" s="2206">
        <f t="shared" si="959"/>
        <v>380000</v>
      </c>
      <c r="BX1258" s="2244">
        <f t="shared" si="920"/>
        <v>0</v>
      </c>
      <c r="BY1258" s="2207">
        <f t="shared" si="921"/>
        <v>0</v>
      </c>
      <c r="BZ1258" s="2211">
        <f t="shared" si="961"/>
        <v>0</v>
      </c>
      <c r="CA1258" s="2212">
        <f t="shared" si="962"/>
        <v>0</v>
      </c>
      <c r="CB1258" s="2083"/>
      <c r="CC1258" s="2083"/>
      <c r="CD1258" s="2237"/>
      <c r="CF1258" s="2200"/>
    </row>
    <row r="1259" spans="1:84" s="1974" customFormat="1" ht="18" customHeight="1" outlineLevel="1">
      <c r="A1259" s="2235" t="s">
        <v>5225</v>
      </c>
      <c r="B1259" s="2235" t="b">
        <v>1</v>
      </c>
      <c r="C1259" s="2201"/>
      <c r="D1259" s="2236" t="s">
        <v>4887</v>
      </c>
      <c r="E1259" s="2243" t="s">
        <v>4902</v>
      </c>
      <c r="F1259" s="2204" t="s">
        <v>365</v>
      </c>
      <c r="G1259" s="2244">
        <v>38.6</v>
      </c>
      <c r="H1259" s="2206">
        <v>12340</v>
      </c>
      <c r="I1259" s="2206">
        <v>4410</v>
      </c>
      <c r="J1259" s="2206"/>
      <c r="K1259" s="2206">
        <f t="shared" si="960"/>
        <v>16750</v>
      </c>
      <c r="L1259" s="2206">
        <f t="shared" si="932"/>
        <v>646550</v>
      </c>
      <c r="M1259" s="2206">
        <f t="shared" si="933"/>
        <v>476324</v>
      </c>
      <c r="N1259" s="2206">
        <f t="shared" si="934"/>
        <v>170226</v>
      </c>
      <c r="O1259" s="2206">
        <f t="shared" si="935"/>
        <v>0</v>
      </c>
      <c r="P1259" s="2244">
        <v>38.6</v>
      </c>
      <c r="Q1259" s="2206">
        <v>12340</v>
      </c>
      <c r="R1259" s="2206">
        <v>4410</v>
      </c>
      <c r="S1259" s="2206"/>
      <c r="T1259" s="2206">
        <f t="shared" si="924"/>
        <v>16750</v>
      </c>
      <c r="U1259" s="2206">
        <f t="shared" si="936"/>
        <v>646550</v>
      </c>
      <c r="V1259" s="2206">
        <f t="shared" si="937"/>
        <v>476324</v>
      </c>
      <c r="W1259" s="2206">
        <f t="shared" si="938"/>
        <v>170226</v>
      </c>
      <c r="X1259" s="2206">
        <f t="shared" si="939"/>
        <v>0</v>
      </c>
      <c r="Y1259" s="2245">
        <f t="shared" si="930"/>
        <v>0</v>
      </c>
      <c r="Z1259" s="2207">
        <f t="shared" si="931"/>
        <v>0</v>
      </c>
      <c r="AA1259" s="2245">
        <v>38.6</v>
      </c>
      <c r="AB1259" s="2206">
        <v>7500</v>
      </c>
      <c r="AC1259" s="2206">
        <v>7500</v>
      </c>
      <c r="AD1259" s="2206">
        <v>10000</v>
      </c>
      <c r="AE1259" s="2206">
        <f t="shared" si="925"/>
        <v>25000</v>
      </c>
      <c r="AF1259" s="2206">
        <f t="shared" si="940"/>
        <v>965000</v>
      </c>
      <c r="AG1259" s="2206">
        <f t="shared" si="941"/>
        <v>289500</v>
      </c>
      <c r="AH1259" s="2206">
        <f t="shared" si="942"/>
        <v>289500</v>
      </c>
      <c r="AI1259" s="2207">
        <f t="shared" si="943"/>
        <v>386000</v>
      </c>
      <c r="AJ1259" s="2246">
        <v>38.6</v>
      </c>
      <c r="AK1259" s="2075">
        <v>7500</v>
      </c>
      <c r="AL1259" s="2075">
        <v>7500</v>
      </c>
      <c r="AM1259" s="2075">
        <v>10000</v>
      </c>
      <c r="AN1259" s="2206">
        <f t="shared" si="926"/>
        <v>25000</v>
      </c>
      <c r="AO1259" s="2206">
        <f t="shared" si="944"/>
        <v>965000</v>
      </c>
      <c r="AP1259" s="2206">
        <f t="shared" si="945"/>
        <v>289500</v>
      </c>
      <c r="AQ1259" s="2206">
        <f t="shared" si="946"/>
        <v>289500</v>
      </c>
      <c r="AR1259" s="2206">
        <f t="shared" si="947"/>
        <v>386000</v>
      </c>
      <c r="AS1259" s="2245">
        <v>38.6</v>
      </c>
      <c r="AT1259" s="2075">
        <v>7500</v>
      </c>
      <c r="AU1259" s="2075">
        <v>7500</v>
      </c>
      <c r="AV1259" s="2075">
        <v>10000</v>
      </c>
      <c r="AW1259" s="2206">
        <f t="shared" si="927"/>
        <v>25000</v>
      </c>
      <c r="AX1259" s="2206">
        <f t="shared" si="948"/>
        <v>965000</v>
      </c>
      <c r="AY1259" s="2206">
        <f t="shared" si="949"/>
        <v>289500</v>
      </c>
      <c r="AZ1259" s="2206">
        <f t="shared" si="950"/>
        <v>289500</v>
      </c>
      <c r="BA1259" s="2206">
        <f t="shared" si="951"/>
        <v>386000</v>
      </c>
      <c r="BB1259" s="2245">
        <f t="shared" si="918"/>
        <v>0</v>
      </c>
      <c r="BC1259" s="2207">
        <f t="shared" si="919"/>
        <v>0</v>
      </c>
      <c r="BD1259" s="2245">
        <f t="shared" si="922"/>
        <v>0</v>
      </c>
      <c r="BE1259" s="2207">
        <f t="shared" si="923"/>
        <v>0</v>
      </c>
      <c r="BF1259" s="2246">
        <v>38.6</v>
      </c>
      <c r="BG1259" s="2075">
        <v>7500</v>
      </c>
      <c r="BH1259" s="2075">
        <v>7500</v>
      </c>
      <c r="BI1259" s="2075">
        <v>10000</v>
      </c>
      <c r="BJ1259" s="2206">
        <f t="shared" si="928"/>
        <v>25000</v>
      </c>
      <c r="BK1259" s="2206">
        <f t="shared" si="952"/>
        <v>965000</v>
      </c>
      <c r="BL1259" s="2206">
        <f t="shared" si="953"/>
        <v>289500</v>
      </c>
      <c r="BM1259" s="2206">
        <f t="shared" si="954"/>
        <v>289500</v>
      </c>
      <c r="BN1259" s="2206">
        <f t="shared" si="955"/>
        <v>386000</v>
      </c>
      <c r="BO1259" s="2245">
        <v>38.6</v>
      </c>
      <c r="BP1259" s="2075">
        <v>7500</v>
      </c>
      <c r="BQ1259" s="2075">
        <v>7500</v>
      </c>
      <c r="BR1259" s="2075">
        <v>10000</v>
      </c>
      <c r="BS1259" s="2206">
        <f t="shared" si="929"/>
        <v>25000</v>
      </c>
      <c r="BT1259" s="2206">
        <f t="shared" si="956"/>
        <v>965000</v>
      </c>
      <c r="BU1259" s="2206">
        <f t="shared" si="957"/>
        <v>289500</v>
      </c>
      <c r="BV1259" s="2206">
        <f t="shared" si="958"/>
        <v>289500</v>
      </c>
      <c r="BW1259" s="2206">
        <f t="shared" si="959"/>
        <v>386000</v>
      </c>
      <c r="BX1259" s="2245">
        <f t="shared" si="920"/>
        <v>0</v>
      </c>
      <c r="BY1259" s="2207">
        <f t="shared" si="921"/>
        <v>0</v>
      </c>
      <c r="BZ1259" s="2211">
        <f t="shared" si="961"/>
        <v>0</v>
      </c>
      <c r="CA1259" s="2212">
        <f t="shared" si="962"/>
        <v>0</v>
      </c>
      <c r="CB1259" s="2083"/>
      <c r="CC1259" s="2083"/>
      <c r="CD1259" s="2237"/>
      <c r="CF1259" s="2200"/>
    </row>
    <row r="1260" spans="1:84" s="1974" customFormat="1" ht="18" customHeight="1" outlineLevel="1">
      <c r="A1260" s="2235" t="s">
        <v>5226</v>
      </c>
      <c r="B1260" s="2235" t="b">
        <v>1</v>
      </c>
      <c r="C1260" s="2201"/>
      <c r="D1260" s="2236" t="s">
        <v>4904</v>
      </c>
      <c r="E1260" s="2243" t="s">
        <v>4905</v>
      </c>
      <c r="F1260" s="2204" t="s">
        <v>365</v>
      </c>
      <c r="G1260" s="2244">
        <v>94.1</v>
      </c>
      <c r="H1260" s="2206"/>
      <c r="I1260" s="2206">
        <v>7200</v>
      </c>
      <c r="J1260" s="2206">
        <v>30</v>
      </c>
      <c r="K1260" s="2206">
        <f t="shared" si="960"/>
        <v>7230</v>
      </c>
      <c r="L1260" s="2206">
        <f t="shared" si="932"/>
        <v>680343</v>
      </c>
      <c r="M1260" s="2206">
        <f t="shared" si="933"/>
        <v>0</v>
      </c>
      <c r="N1260" s="2206">
        <f t="shared" si="934"/>
        <v>677520</v>
      </c>
      <c r="O1260" s="2206">
        <f t="shared" si="935"/>
        <v>2823</v>
      </c>
      <c r="P1260" s="2244">
        <v>94.1</v>
      </c>
      <c r="Q1260" s="2206"/>
      <c r="R1260" s="2206">
        <v>7200</v>
      </c>
      <c r="S1260" s="2206">
        <v>30</v>
      </c>
      <c r="T1260" s="2206">
        <f t="shared" si="924"/>
        <v>7230</v>
      </c>
      <c r="U1260" s="2206">
        <f t="shared" si="936"/>
        <v>680343</v>
      </c>
      <c r="V1260" s="2206">
        <f t="shared" si="937"/>
        <v>0</v>
      </c>
      <c r="W1260" s="2206">
        <f t="shared" si="938"/>
        <v>677520</v>
      </c>
      <c r="X1260" s="2206">
        <f t="shared" si="939"/>
        <v>2823</v>
      </c>
      <c r="Y1260" s="2245">
        <f t="shared" si="930"/>
        <v>0</v>
      </c>
      <c r="Z1260" s="2207">
        <f t="shared" si="931"/>
        <v>0</v>
      </c>
      <c r="AA1260" s="2245">
        <v>94.1</v>
      </c>
      <c r="AB1260" s="2206">
        <v>2500</v>
      </c>
      <c r="AC1260" s="2206">
        <v>3000</v>
      </c>
      <c r="AD1260" s="2206"/>
      <c r="AE1260" s="2206">
        <f t="shared" si="925"/>
        <v>5500</v>
      </c>
      <c r="AF1260" s="2206">
        <f t="shared" si="940"/>
        <v>517550</v>
      </c>
      <c r="AG1260" s="2206">
        <f t="shared" si="941"/>
        <v>235250</v>
      </c>
      <c r="AH1260" s="2206">
        <f t="shared" si="942"/>
        <v>282300</v>
      </c>
      <c r="AI1260" s="2207">
        <f t="shared" si="943"/>
        <v>0</v>
      </c>
      <c r="AJ1260" s="2246">
        <v>94.1</v>
      </c>
      <c r="AK1260" s="2075">
        <v>2500</v>
      </c>
      <c r="AL1260" s="2075">
        <v>3000</v>
      </c>
      <c r="AM1260" s="2075"/>
      <c r="AN1260" s="2206">
        <f t="shared" si="926"/>
        <v>5500</v>
      </c>
      <c r="AO1260" s="2206">
        <f t="shared" si="944"/>
        <v>517550</v>
      </c>
      <c r="AP1260" s="2206">
        <f t="shared" si="945"/>
        <v>235250</v>
      </c>
      <c r="AQ1260" s="2206">
        <f t="shared" si="946"/>
        <v>282300</v>
      </c>
      <c r="AR1260" s="2206">
        <f t="shared" si="947"/>
        <v>0</v>
      </c>
      <c r="AS1260" s="2245">
        <v>94.1</v>
      </c>
      <c r="AT1260" s="2075">
        <v>2500</v>
      </c>
      <c r="AU1260" s="2075">
        <v>3000</v>
      </c>
      <c r="AV1260" s="2075"/>
      <c r="AW1260" s="2206">
        <f t="shared" si="927"/>
        <v>5500</v>
      </c>
      <c r="AX1260" s="2206">
        <f t="shared" si="948"/>
        <v>517550</v>
      </c>
      <c r="AY1260" s="2206">
        <f t="shared" si="949"/>
        <v>235250</v>
      </c>
      <c r="AZ1260" s="2206">
        <f t="shared" si="950"/>
        <v>282300</v>
      </c>
      <c r="BA1260" s="2206">
        <f t="shared" si="951"/>
        <v>0</v>
      </c>
      <c r="BB1260" s="2245">
        <f t="shared" ref="BB1260:BB1323" si="963">AS1260-AJ1260</f>
        <v>0</v>
      </c>
      <c r="BC1260" s="2207">
        <f t="shared" ref="BC1260:BC1323" si="964">AX1260-AO1260</f>
        <v>0</v>
      </c>
      <c r="BD1260" s="2245">
        <f t="shared" si="922"/>
        <v>0</v>
      </c>
      <c r="BE1260" s="2207">
        <f t="shared" si="923"/>
        <v>0</v>
      </c>
      <c r="BF1260" s="2246">
        <v>94.1</v>
      </c>
      <c r="BG1260" s="2075">
        <v>2500</v>
      </c>
      <c r="BH1260" s="2075">
        <v>3000</v>
      </c>
      <c r="BI1260" s="2075">
        <v>0</v>
      </c>
      <c r="BJ1260" s="2206">
        <f t="shared" si="928"/>
        <v>5500</v>
      </c>
      <c r="BK1260" s="2206">
        <f t="shared" si="952"/>
        <v>517550</v>
      </c>
      <c r="BL1260" s="2206">
        <f t="shared" si="953"/>
        <v>235250</v>
      </c>
      <c r="BM1260" s="2206">
        <f t="shared" si="954"/>
        <v>282300</v>
      </c>
      <c r="BN1260" s="2206">
        <f t="shared" si="955"/>
        <v>0</v>
      </c>
      <c r="BO1260" s="2245">
        <v>94.1</v>
      </c>
      <c r="BP1260" s="2075">
        <v>2500</v>
      </c>
      <c r="BQ1260" s="2075">
        <v>3000</v>
      </c>
      <c r="BR1260" s="2075">
        <v>0</v>
      </c>
      <c r="BS1260" s="2206">
        <f t="shared" si="929"/>
        <v>5500</v>
      </c>
      <c r="BT1260" s="2206">
        <f t="shared" si="956"/>
        <v>517550</v>
      </c>
      <c r="BU1260" s="2206">
        <f t="shared" si="957"/>
        <v>235250</v>
      </c>
      <c r="BV1260" s="2206">
        <f t="shared" si="958"/>
        <v>282300</v>
      </c>
      <c r="BW1260" s="2206">
        <f t="shared" si="959"/>
        <v>0</v>
      </c>
      <c r="BX1260" s="2245">
        <f t="shared" ref="BX1260:BX1323" si="965">BO1260-BF1260</f>
        <v>0</v>
      </c>
      <c r="BY1260" s="2207">
        <f t="shared" ref="BY1260:BY1323" si="966">BT1260-BK1260</f>
        <v>0</v>
      </c>
      <c r="BZ1260" s="2211">
        <f t="shared" si="961"/>
        <v>0</v>
      </c>
      <c r="CA1260" s="2212">
        <f t="shared" si="962"/>
        <v>0</v>
      </c>
      <c r="CB1260" s="2083"/>
      <c r="CC1260" s="2083"/>
      <c r="CD1260" s="2237"/>
      <c r="CF1260" s="2200"/>
    </row>
    <row r="1261" spans="1:84" s="1974" customFormat="1" ht="18" customHeight="1" outlineLevel="1">
      <c r="A1261" s="2235" t="s">
        <v>5227</v>
      </c>
      <c r="B1261" s="2235" t="b">
        <v>1</v>
      </c>
      <c r="C1261" s="2201"/>
      <c r="D1261" s="2236" t="s">
        <v>5228</v>
      </c>
      <c r="E1261" s="2243" t="s">
        <v>5229</v>
      </c>
      <c r="F1261" s="2204" t="s">
        <v>365</v>
      </c>
      <c r="G1261" s="2244">
        <v>145.19999999999999</v>
      </c>
      <c r="H1261" s="2206">
        <v>16880</v>
      </c>
      <c r="I1261" s="2206">
        <v>6800</v>
      </c>
      <c r="J1261" s="2206"/>
      <c r="K1261" s="2206">
        <f t="shared" si="960"/>
        <v>23680</v>
      </c>
      <c r="L1261" s="2206">
        <f t="shared" si="932"/>
        <v>3438336</v>
      </c>
      <c r="M1261" s="2206">
        <f t="shared" si="933"/>
        <v>2450976</v>
      </c>
      <c r="N1261" s="2206">
        <f t="shared" si="934"/>
        <v>987360</v>
      </c>
      <c r="O1261" s="2206">
        <f t="shared" si="935"/>
        <v>0</v>
      </c>
      <c r="P1261" s="2244">
        <v>145.19999999999999</v>
      </c>
      <c r="Q1261" s="2206">
        <v>16880</v>
      </c>
      <c r="R1261" s="2206">
        <v>6800</v>
      </c>
      <c r="S1261" s="2206"/>
      <c r="T1261" s="2206">
        <f t="shared" si="924"/>
        <v>23680</v>
      </c>
      <c r="U1261" s="2206">
        <f t="shared" si="936"/>
        <v>3438336</v>
      </c>
      <c r="V1261" s="2206">
        <f t="shared" si="937"/>
        <v>2450976</v>
      </c>
      <c r="W1261" s="2206">
        <f t="shared" si="938"/>
        <v>987360</v>
      </c>
      <c r="X1261" s="2206">
        <f t="shared" si="939"/>
        <v>0</v>
      </c>
      <c r="Y1261" s="2245">
        <f t="shared" si="930"/>
        <v>0</v>
      </c>
      <c r="Z1261" s="2207">
        <f t="shared" si="931"/>
        <v>0</v>
      </c>
      <c r="AA1261" s="2245">
        <v>145.19999999999999</v>
      </c>
      <c r="AB1261" s="2206">
        <v>17000</v>
      </c>
      <c r="AC1261" s="2206">
        <v>3500</v>
      </c>
      <c r="AD1261" s="2206">
        <v>10000</v>
      </c>
      <c r="AE1261" s="2206">
        <f t="shared" si="925"/>
        <v>30500</v>
      </c>
      <c r="AF1261" s="2206">
        <f t="shared" si="940"/>
        <v>4428600</v>
      </c>
      <c r="AG1261" s="2206">
        <f t="shared" si="941"/>
        <v>2468400</v>
      </c>
      <c r="AH1261" s="2206">
        <f t="shared" si="942"/>
        <v>508200</v>
      </c>
      <c r="AI1261" s="2207">
        <f t="shared" si="943"/>
        <v>1452000</v>
      </c>
      <c r="AJ1261" s="2246">
        <v>145.19999999999999</v>
      </c>
      <c r="AK1261" s="2075">
        <v>17000</v>
      </c>
      <c r="AL1261" s="2075">
        <v>3500</v>
      </c>
      <c r="AM1261" s="2075">
        <v>10000</v>
      </c>
      <c r="AN1261" s="2206">
        <f t="shared" si="926"/>
        <v>30500</v>
      </c>
      <c r="AO1261" s="2206">
        <f t="shared" si="944"/>
        <v>4428600</v>
      </c>
      <c r="AP1261" s="2206">
        <f t="shared" si="945"/>
        <v>2468400</v>
      </c>
      <c r="AQ1261" s="2206">
        <f t="shared" si="946"/>
        <v>508200</v>
      </c>
      <c r="AR1261" s="2206">
        <f t="shared" si="947"/>
        <v>1452000</v>
      </c>
      <c r="AS1261" s="2245">
        <v>145.19999999999999</v>
      </c>
      <c r="AT1261" s="2075">
        <v>17000</v>
      </c>
      <c r="AU1261" s="2075">
        <v>3500</v>
      </c>
      <c r="AV1261" s="2075">
        <v>10000</v>
      </c>
      <c r="AW1261" s="2206">
        <f t="shared" si="927"/>
        <v>30500</v>
      </c>
      <c r="AX1261" s="2206">
        <f t="shared" si="948"/>
        <v>4428600</v>
      </c>
      <c r="AY1261" s="2206">
        <f t="shared" si="949"/>
        <v>2468400</v>
      </c>
      <c r="AZ1261" s="2206">
        <f t="shared" si="950"/>
        <v>508200</v>
      </c>
      <c r="BA1261" s="2206">
        <f t="shared" si="951"/>
        <v>1452000</v>
      </c>
      <c r="BB1261" s="2245">
        <f t="shared" si="963"/>
        <v>0</v>
      </c>
      <c r="BC1261" s="2207">
        <f t="shared" si="964"/>
        <v>0</v>
      </c>
      <c r="BD1261" s="2245">
        <f t="shared" si="922"/>
        <v>0</v>
      </c>
      <c r="BE1261" s="2207">
        <f t="shared" si="923"/>
        <v>0</v>
      </c>
      <c r="BF1261" s="2246">
        <v>145.19999999999999</v>
      </c>
      <c r="BG1261" s="2075">
        <v>17000</v>
      </c>
      <c r="BH1261" s="2075">
        <v>3500</v>
      </c>
      <c r="BI1261" s="2075">
        <v>10000</v>
      </c>
      <c r="BJ1261" s="2206">
        <f t="shared" si="928"/>
        <v>30500</v>
      </c>
      <c r="BK1261" s="2206">
        <f t="shared" si="952"/>
        <v>4428600</v>
      </c>
      <c r="BL1261" s="2206">
        <f t="shared" si="953"/>
        <v>2468400</v>
      </c>
      <c r="BM1261" s="2206">
        <f t="shared" si="954"/>
        <v>508200</v>
      </c>
      <c r="BN1261" s="2206">
        <f t="shared" si="955"/>
        <v>1452000</v>
      </c>
      <c r="BO1261" s="2245">
        <v>145.19999999999999</v>
      </c>
      <c r="BP1261" s="2075">
        <v>17000</v>
      </c>
      <c r="BQ1261" s="2075">
        <v>3500</v>
      </c>
      <c r="BR1261" s="2075">
        <v>10000</v>
      </c>
      <c r="BS1261" s="2206">
        <f t="shared" si="929"/>
        <v>30500</v>
      </c>
      <c r="BT1261" s="2206">
        <f t="shared" si="956"/>
        <v>4428600</v>
      </c>
      <c r="BU1261" s="2206">
        <f t="shared" si="957"/>
        <v>2468400</v>
      </c>
      <c r="BV1261" s="2206">
        <f t="shared" si="958"/>
        <v>508200</v>
      </c>
      <c r="BW1261" s="2206">
        <f t="shared" si="959"/>
        <v>1452000</v>
      </c>
      <c r="BX1261" s="2245">
        <f t="shared" si="965"/>
        <v>0</v>
      </c>
      <c r="BY1261" s="2207">
        <f t="shared" si="966"/>
        <v>0</v>
      </c>
      <c r="BZ1261" s="2211">
        <f t="shared" si="961"/>
        <v>0</v>
      </c>
      <c r="CA1261" s="2212">
        <f t="shared" si="962"/>
        <v>0</v>
      </c>
      <c r="CB1261" s="2083"/>
      <c r="CC1261" s="2083"/>
      <c r="CD1261" s="2237"/>
      <c r="CF1261" s="2200"/>
    </row>
    <row r="1262" spans="1:84" s="1974" customFormat="1" ht="18" customHeight="1" outlineLevel="1">
      <c r="A1262" s="2235" t="s">
        <v>5230</v>
      </c>
      <c r="B1262" s="2235" t="b">
        <v>1</v>
      </c>
      <c r="C1262" s="2201"/>
      <c r="D1262" s="2236" t="s">
        <v>4377</v>
      </c>
      <c r="E1262" s="2243" t="s">
        <v>4378</v>
      </c>
      <c r="F1262" s="2204" t="s">
        <v>365</v>
      </c>
      <c r="G1262" s="2244">
        <v>18.100000000000001</v>
      </c>
      <c r="H1262" s="2206">
        <v>10120</v>
      </c>
      <c r="I1262" s="2206">
        <v>4840</v>
      </c>
      <c r="J1262" s="2206"/>
      <c r="K1262" s="2206">
        <f t="shared" si="960"/>
        <v>14960</v>
      </c>
      <c r="L1262" s="2206">
        <f t="shared" si="932"/>
        <v>270776</v>
      </c>
      <c r="M1262" s="2206">
        <f t="shared" si="933"/>
        <v>183172</v>
      </c>
      <c r="N1262" s="2206">
        <f t="shared" si="934"/>
        <v>87604</v>
      </c>
      <c r="O1262" s="2206">
        <f t="shared" si="935"/>
        <v>0</v>
      </c>
      <c r="P1262" s="2244">
        <v>18.100000000000001</v>
      </c>
      <c r="Q1262" s="2206">
        <v>10120</v>
      </c>
      <c r="R1262" s="2206">
        <v>4840</v>
      </c>
      <c r="S1262" s="2206"/>
      <c r="T1262" s="2206">
        <f t="shared" si="924"/>
        <v>14960</v>
      </c>
      <c r="U1262" s="2206">
        <f t="shared" si="936"/>
        <v>270776</v>
      </c>
      <c r="V1262" s="2206">
        <f t="shared" si="937"/>
        <v>183172</v>
      </c>
      <c r="W1262" s="2206">
        <f t="shared" si="938"/>
        <v>87604</v>
      </c>
      <c r="X1262" s="2206">
        <f t="shared" si="939"/>
        <v>0</v>
      </c>
      <c r="Y1262" s="2245">
        <f t="shared" si="930"/>
        <v>0</v>
      </c>
      <c r="Z1262" s="2207">
        <f t="shared" si="931"/>
        <v>0</v>
      </c>
      <c r="AA1262" s="2245">
        <v>18.100000000000001</v>
      </c>
      <c r="AB1262" s="2206">
        <v>17000</v>
      </c>
      <c r="AC1262" s="2206">
        <v>3000</v>
      </c>
      <c r="AD1262" s="2206">
        <v>10000</v>
      </c>
      <c r="AE1262" s="2206">
        <f t="shared" si="925"/>
        <v>30000</v>
      </c>
      <c r="AF1262" s="2206">
        <f t="shared" si="940"/>
        <v>543000</v>
      </c>
      <c r="AG1262" s="2206">
        <f t="shared" si="941"/>
        <v>307700</v>
      </c>
      <c r="AH1262" s="2206">
        <f t="shared" si="942"/>
        <v>54300</v>
      </c>
      <c r="AI1262" s="2207">
        <f t="shared" si="943"/>
        <v>181000</v>
      </c>
      <c r="AJ1262" s="2246">
        <v>18.100000000000001</v>
      </c>
      <c r="AK1262" s="2075">
        <v>17000</v>
      </c>
      <c r="AL1262" s="2075">
        <v>3000</v>
      </c>
      <c r="AM1262" s="2075">
        <v>10000</v>
      </c>
      <c r="AN1262" s="2206">
        <f t="shared" si="926"/>
        <v>30000</v>
      </c>
      <c r="AO1262" s="2206">
        <f t="shared" si="944"/>
        <v>543000</v>
      </c>
      <c r="AP1262" s="2206">
        <f t="shared" si="945"/>
        <v>307700</v>
      </c>
      <c r="AQ1262" s="2206">
        <f t="shared" si="946"/>
        <v>54300</v>
      </c>
      <c r="AR1262" s="2206">
        <f t="shared" si="947"/>
        <v>181000</v>
      </c>
      <c r="AS1262" s="2245">
        <v>18.100000000000001</v>
      </c>
      <c r="AT1262" s="2075">
        <v>17000</v>
      </c>
      <c r="AU1262" s="2075">
        <v>3000</v>
      </c>
      <c r="AV1262" s="2075">
        <v>10000</v>
      </c>
      <c r="AW1262" s="2206">
        <f t="shared" si="927"/>
        <v>30000</v>
      </c>
      <c r="AX1262" s="2206">
        <f t="shared" si="948"/>
        <v>543000</v>
      </c>
      <c r="AY1262" s="2206">
        <f t="shared" si="949"/>
        <v>307700</v>
      </c>
      <c r="AZ1262" s="2206">
        <f t="shared" si="950"/>
        <v>54300</v>
      </c>
      <c r="BA1262" s="2206">
        <f t="shared" si="951"/>
        <v>181000</v>
      </c>
      <c r="BB1262" s="2245">
        <f t="shared" si="963"/>
        <v>0</v>
      </c>
      <c r="BC1262" s="2207">
        <f t="shared" si="964"/>
        <v>0</v>
      </c>
      <c r="BD1262" s="2245">
        <f t="shared" si="922"/>
        <v>0</v>
      </c>
      <c r="BE1262" s="2207">
        <f t="shared" si="923"/>
        <v>0</v>
      </c>
      <c r="BF1262" s="2246">
        <v>18.100000000000001</v>
      </c>
      <c r="BG1262" s="2075">
        <v>17000</v>
      </c>
      <c r="BH1262" s="2075">
        <v>3000</v>
      </c>
      <c r="BI1262" s="2075">
        <v>10000</v>
      </c>
      <c r="BJ1262" s="2206">
        <f t="shared" si="928"/>
        <v>30000</v>
      </c>
      <c r="BK1262" s="2206">
        <f t="shared" si="952"/>
        <v>543000</v>
      </c>
      <c r="BL1262" s="2206">
        <f t="shared" si="953"/>
        <v>307700</v>
      </c>
      <c r="BM1262" s="2206">
        <f t="shared" si="954"/>
        <v>54300</v>
      </c>
      <c r="BN1262" s="2206">
        <f t="shared" si="955"/>
        <v>181000</v>
      </c>
      <c r="BO1262" s="2245">
        <v>18.100000000000001</v>
      </c>
      <c r="BP1262" s="2075">
        <v>17000</v>
      </c>
      <c r="BQ1262" s="2075">
        <v>3000</v>
      </c>
      <c r="BR1262" s="2075">
        <v>10000</v>
      </c>
      <c r="BS1262" s="2206">
        <f t="shared" si="929"/>
        <v>30000</v>
      </c>
      <c r="BT1262" s="2206">
        <f t="shared" si="956"/>
        <v>543000</v>
      </c>
      <c r="BU1262" s="2206">
        <f t="shared" si="957"/>
        <v>307700</v>
      </c>
      <c r="BV1262" s="2206">
        <f t="shared" si="958"/>
        <v>54300</v>
      </c>
      <c r="BW1262" s="2206">
        <f t="shared" si="959"/>
        <v>181000</v>
      </c>
      <c r="BX1262" s="2245">
        <f t="shared" si="965"/>
        <v>0</v>
      </c>
      <c r="BY1262" s="2207">
        <f t="shared" si="966"/>
        <v>0</v>
      </c>
      <c r="BZ1262" s="2211">
        <f t="shared" si="961"/>
        <v>0</v>
      </c>
      <c r="CA1262" s="2212">
        <f t="shared" si="962"/>
        <v>0</v>
      </c>
      <c r="CB1262" s="2083"/>
      <c r="CC1262" s="2083"/>
      <c r="CD1262" s="2237"/>
      <c r="CF1262" s="2200"/>
    </row>
    <row r="1263" spans="1:84" s="1974" customFormat="1" ht="18" customHeight="1" outlineLevel="1">
      <c r="A1263" s="2235" t="s">
        <v>5231</v>
      </c>
      <c r="B1263" s="2235" t="b">
        <v>1</v>
      </c>
      <c r="C1263" s="2201"/>
      <c r="D1263" s="2236" t="s">
        <v>4380</v>
      </c>
      <c r="E1263" s="2243" t="s">
        <v>4383</v>
      </c>
      <c r="F1263" s="2204" t="s">
        <v>365</v>
      </c>
      <c r="G1263" s="2244">
        <v>9.1</v>
      </c>
      <c r="H1263" s="2206">
        <v>16880</v>
      </c>
      <c r="I1263" s="2206">
        <v>6800</v>
      </c>
      <c r="J1263" s="2206"/>
      <c r="K1263" s="2206">
        <f t="shared" si="960"/>
        <v>23680</v>
      </c>
      <c r="L1263" s="2206">
        <f t="shared" si="932"/>
        <v>215488</v>
      </c>
      <c r="M1263" s="2206">
        <f t="shared" si="933"/>
        <v>153608</v>
      </c>
      <c r="N1263" s="2206">
        <f t="shared" si="934"/>
        <v>61880</v>
      </c>
      <c r="O1263" s="2206">
        <f t="shared" si="935"/>
        <v>0</v>
      </c>
      <c r="P1263" s="2244">
        <v>9.1</v>
      </c>
      <c r="Q1263" s="2206">
        <v>16880</v>
      </c>
      <c r="R1263" s="2206">
        <v>6800</v>
      </c>
      <c r="S1263" s="2206"/>
      <c r="T1263" s="2206">
        <f t="shared" si="924"/>
        <v>23680</v>
      </c>
      <c r="U1263" s="2206">
        <f t="shared" si="936"/>
        <v>215488</v>
      </c>
      <c r="V1263" s="2206">
        <f t="shared" si="937"/>
        <v>153608</v>
      </c>
      <c r="W1263" s="2206">
        <f t="shared" si="938"/>
        <v>61880</v>
      </c>
      <c r="X1263" s="2206">
        <f t="shared" si="939"/>
        <v>0</v>
      </c>
      <c r="Y1263" s="2245">
        <f t="shared" si="930"/>
        <v>0</v>
      </c>
      <c r="Z1263" s="2207">
        <f t="shared" si="931"/>
        <v>0</v>
      </c>
      <c r="AA1263" s="2245">
        <v>9.1</v>
      </c>
      <c r="AB1263" s="2206">
        <v>35000</v>
      </c>
      <c r="AC1263" s="2206">
        <v>3000</v>
      </c>
      <c r="AD1263" s="2206">
        <v>20000</v>
      </c>
      <c r="AE1263" s="2206">
        <f t="shared" si="925"/>
        <v>58000</v>
      </c>
      <c r="AF1263" s="2206">
        <f t="shared" si="940"/>
        <v>527800</v>
      </c>
      <c r="AG1263" s="2206">
        <f t="shared" si="941"/>
        <v>318500</v>
      </c>
      <c r="AH1263" s="2206">
        <f t="shared" si="942"/>
        <v>27300</v>
      </c>
      <c r="AI1263" s="2207">
        <f t="shared" si="943"/>
        <v>182000</v>
      </c>
      <c r="AJ1263" s="2246">
        <v>9.1</v>
      </c>
      <c r="AK1263" s="2075">
        <v>35000</v>
      </c>
      <c r="AL1263" s="2075">
        <v>3000</v>
      </c>
      <c r="AM1263" s="2075">
        <v>20000</v>
      </c>
      <c r="AN1263" s="2206">
        <f t="shared" si="926"/>
        <v>58000</v>
      </c>
      <c r="AO1263" s="2206">
        <f t="shared" si="944"/>
        <v>527800</v>
      </c>
      <c r="AP1263" s="2206">
        <f t="shared" si="945"/>
        <v>318500</v>
      </c>
      <c r="AQ1263" s="2206">
        <f t="shared" si="946"/>
        <v>27300</v>
      </c>
      <c r="AR1263" s="2206">
        <f t="shared" si="947"/>
        <v>182000</v>
      </c>
      <c r="AS1263" s="2245">
        <v>9.1</v>
      </c>
      <c r="AT1263" s="2075">
        <v>35000</v>
      </c>
      <c r="AU1263" s="2075">
        <v>3000</v>
      </c>
      <c r="AV1263" s="2075">
        <v>20000</v>
      </c>
      <c r="AW1263" s="2206">
        <f t="shared" si="927"/>
        <v>58000</v>
      </c>
      <c r="AX1263" s="2206">
        <f t="shared" si="948"/>
        <v>527800</v>
      </c>
      <c r="AY1263" s="2206">
        <f t="shared" si="949"/>
        <v>318500</v>
      </c>
      <c r="AZ1263" s="2206">
        <f t="shared" si="950"/>
        <v>27300</v>
      </c>
      <c r="BA1263" s="2206">
        <f t="shared" si="951"/>
        <v>182000</v>
      </c>
      <c r="BB1263" s="2245">
        <f t="shared" si="963"/>
        <v>0</v>
      </c>
      <c r="BC1263" s="2207">
        <f t="shared" si="964"/>
        <v>0</v>
      </c>
      <c r="BD1263" s="2245">
        <f t="shared" si="922"/>
        <v>0</v>
      </c>
      <c r="BE1263" s="2207">
        <f t="shared" si="923"/>
        <v>0</v>
      </c>
      <c r="BF1263" s="2246">
        <v>9.1</v>
      </c>
      <c r="BG1263" s="2075">
        <v>35000</v>
      </c>
      <c r="BH1263" s="2075">
        <v>3000</v>
      </c>
      <c r="BI1263" s="2075">
        <v>20000</v>
      </c>
      <c r="BJ1263" s="2206">
        <f t="shared" si="928"/>
        <v>58000</v>
      </c>
      <c r="BK1263" s="2206">
        <f t="shared" si="952"/>
        <v>527800</v>
      </c>
      <c r="BL1263" s="2206">
        <f t="shared" si="953"/>
        <v>318500</v>
      </c>
      <c r="BM1263" s="2206">
        <f t="shared" si="954"/>
        <v>27300</v>
      </c>
      <c r="BN1263" s="2206">
        <f t="shared" si="955"/>
        <v>182000</v>
      </c>
      <c r="BO1263" s="2245">
        <v>9.1</v>
      </c>
      <c r="BP1263" s="2075">
        <v>35000</v>
      </c>
      <c r="BQ1263" s="2075">
        <v>3000</v>
      </c>
      <c r="BR1263" s="2075">
        <v>20000</v>
      </c>
      <c r="BS1263" s="2206">
        <f t="shared" si="929"/>
        <v>58000</v>
      </c>
      <c r="BT1263" s="2206">
        <f t="shared" si="956"/>
        <v>527800</v>
      </c>
      <c r="BU1263" s="2206">
        <f t="shared" si="957"/>
        <v>318500</v>
      </c>
      <c r="BV1263" s="2206">
        <f t="shared" si="958"/>
        <v>27300</v>
      </c>
      <c r="BW1263" s="2206">
        <f t="shared" si="959"/>
        <v>182000</v>
      </c>
      <c r="BX1263" s="2245">
        <f t="shared" si="965"/>
        <v>0</v>
      </c>
      <c r="BY1263" s="2207">
        <f t="shared" si="966"/>
        <v>0</v>
      </c>
      <c r="BZ1263" s="2211">
        <f t="shared" si="961"/>
        <v>0</v>
      </c>
      <c r="CA1263" s="2212">
        <f t="shared" si="962"/>
        <v>0</v>
      </c>
      <c r="CB1263" s="2083"/>
      <c r="CC1263" s="2083"/>
      <c r="CD1263" s="2237"/>
      <c r="CF1263" s="2200"/>
    </row>
    <row r="1264" spans="1:84" s="1974" customFormat="1" ht="18" customHeight="1" outlineLevel="1">
      <c r="A1264" s="2235" t="s">
        <v>5232</v>
      </c>
      <c r="B1264" s="2235" t="b">
        <v>1</v>
      </c>
      <c r="C1264" s="2201"/>
      <c r="D1264" s="2236" t="s">
        <v>4380</v>
      </c>
      <c r="E1264" s="2243" t="s">
        <v>4390</v>
      </c>
      <c r="F1264" s="2204" t="s">
        <v>365</v>
      </c>
      <c r="G1264" s="2244">
        <v>113.6</v>
      </c>
      <c r="H1264" s="2206">
        <v>16880</v>
      </c>
      <c r="I1264" s="2206">
        <v>6800</v>
      </c>
      <c r="J1264" s="2206"/>
      <c r="K1264" s="2206">
        <f t="shared" si="960"/>
        <v>23680</v>
      </c>
      <c r="L1264" s="2206">
        <f t="shared" si="932"/>
        <v>2690048</v>
      </c>
      <c r="M1264" s="2206">
        <f t="shared" si="933"/>
        <v>1917568</v>
      </c>
      <c r="N1264" s="2206">
        <f t="shared" si="934"/>
        <v>772480</v>
      </c>
      <c r="O1264" s="2206">
        <f t="shared" si="935"/>
        <v>0</v>
      </c>
      <c r="P1264" s="2244">
        <v>113.6</v>
      </c>
      <c r="Q1264" s="2206">
        <v>16880</v>
      </c>
      <c r="R1264" s="2206">
        <v>6800</v>
      </c>
      <c r="S1264" s="2206"/>
      <c r="T1264" s="2206">
        <f t="shared" si="924"/>
        <v>23680</v>
      </c>
      <c r="U1264" s="2206">
        <f t="shared" si="936"/>
        <v>2690048</v>
      </c>
      <c r="V1264" s="2206">
        <f t="shared" si="937"/>
        <v>1917568</v>
      </c>
      <c r="W1264" s="2206">
        <f t="shared" si="938"/>
        <v>772480</v>
      </c>
      <c r="X1264" s="2206">
        <f t="shared" si="939"/>
        <v>0</v>
      </c>
      <c r="Y1264" s="2245">
        <f t="shared" si="930"/>
        <v>0</v>
      </c>
      <c r="Z1264" s="2207">
        <f t="shared" si="931"/>
        <v>0</v>
      </c>
      <c r="AA1264" s="2245">
        <v>113.6</v>
      </c>
      <c r="AB1264" s="2206">
        <v>35000</v>
      </c>
      <c r="AC1264" s="2206">
        <v>3000</v>
      </c>
      <c r="AD1264" s="2206">
        <v>20000</v>
      </c>
      <c r="AE1264" s="2206">
        <f t="shared" si="925"/>
        <v>58000</v>
      </c>
      <c r="AF1264" s="2206">
        <f t="shared" si="940"/>
        <v>6588800</v>
      </c>
      <c r="AG1264" s="2206">
        <f t="shared" si="941"/>
        <v>3976000</v>
      </c>
      <c r="AH1264" s="2206">
        <f t="shared" si="942"/>
        <v>340800</v>
      </c>
      <c r="AI1264" s="2207">
        <f t="shared" si="943"/>
        <v>2272000</v>
      </c>
      <c r="AJ1264" s="2246">
        <v>113.6</v>
      </c>
      <c r="AK1264" s="2075">
        <v>35000</v>
      </c>
      <c r="AL1264" s="2075">
        <v>3000</v>
      </c>
      <c r="AM1264" s="2075">
        <v>20000</v>
      </c>
      <c r="AN1264" s="2206">
        <f t="shared" si="926"/>
        <v>58000</v>
      </c>
      <c r="AO1264" s="2206">
        <f t="shared" si="944"/>
        <v>6588800</v>
      </c>
      <c r="AP1264" s="2206">
        <f t="shared" si="945"/>
        <v>3976000</v>
      </c>
      <c r="AQ1264" s="2206">
        <f t="shared" si="946"/>
        <v>340800</v>
      </c>
      <c r="AR1264" s="2206">
        <f t="shared" si="947"/>
        <v>2272000</v>
      </c>
      <c r="AS1264" s="2245">
        <v>113.6</v>
      </c>
      <c r="AT1264" s="2075">
        <v>35000</v>
      </c>
      <c r="AU1264" s="2075">
        <v>3000</v>
      </c>
      <c r="AV1264" s="2075">
        <v>20000</v>
      </c>
      <c r="AW1264" s="2206">
        <f t="shared" si="927"/>
        <v>58000</v>
      </c>
      <c r="AX1264" s="2206">
        <f t="shared" si="948"/>
        <v>6588800</v>
      </c>
      <c r="AY1264" s="2206">
        <f t="shared" si="949"/>
        <v>3976000</v>
      </c>
      <c r="AZ1264" s="2206">
        <f t="shared" si="950"/>
        <v>340800</v>
      </c>
      <c r="BA1264" s="2206">
        <f t="shared" si="951"/>
        <v>2272000</v>
      </c>
      <c r="BB1264" s="2245">
        <f t="shared" si="963"/>
        <v>0</v>
      </c>
      <c r="BC1264" s="2207">
        <f t="shared" si="964"/>
        <v>0</v>
      </c>
      <c r="BD1264" s="2245">
        <f t="shared" si="922"/>
        <v>0</v>
      </c>
      <c r="BE1264" s="2207">
        <f t="shared" si="923"/>
        <v>0</v>
      </c>
      <c r="BF1264" s="2246">
        <v>113.6</v>
      </c>
      <c r="BG1264" s="2075">
        <v>35000</v>
      </c>
      <c r="BH1264" s="2075">
        <v>3000</v>
      </c>
      <c r="BI1264" s="2075">
        <v>20000</v>
      </c>
      <c r="BJ1264" s="2206">
        <f t="shared" si="928"/>
        <v>58000</v>
      </c>
      <c r="BK1264" s="2206">
        <f t="shared" si="952"/>
        <v>6588800</v>
      </c>
      <c r="BL1264" s="2206">
        <f t="shared" si="953"/>
        <v>3976000</v>
      </c>
      <c r="BM1264" s="2206">
        <f t="shared" si="954"/>
        <v>340800</v>
      </c>
      <c r="BN1264" s="2206">
        <f t="shared" si="955"/>
        <v>2272000</v>
      </c>
      <c r="BO1264" s="2245">
        <v>113.6</v>
      </c>
      <c r="BP1264" s="2075">
        <v>35000</v>
      </c>
      <c r="BQ1264" s="2075">
        <v>3000</v>
      </c>
      <c r="BR1264" s="2075">
        <v>20000</v>
      </c>
      <c r="BS1264" s="2206">
        <f t="shared" si="929"/>
        <v>58000</v>
      </c>
      <c r="BT1264" s="2206">
        <f t="shared" si="956"/>
        <v>6588800</v>
      </c>
      <c r="BU1264" s="2206">
        <f t="shared" si="957"/>
        <v>3976000</v>
      </c>
      <c r="BV1264" s="2206">
        <f t="shared" si="958"/>
        <v>340800</v>
      </c>
      <c r="BW1264" s="2206">
        <f t="shared" si="959"/>
        <v>2272000</v>
      </c>
      <c r="BX1264" s="2245">
        <f t="shared" si="965"/>
        <v>0</v>
      </c>
      <c r="BY1264" s="2207">
        <f t="shared" si="966"/>
        <v>0</v>
      </c>
      <c r="BZ1264" s="2211">
        <f t="shared" si="961"/>
        <v>0</v>
      </c>
      <c r="CA1264" s="2212">
        <f t="shared" si="962"/>
        <v>0</v>
      </c>
      <c r="CB1264" s="2083"/>
      <c r="CC1264" s="2083"/>
      <c r="CD1264" s="2237"/>
      <c r="CF1264" s="2200"/>
    </row>
    <row r="1265" spans="1:84" s="1974" customFormat="1" ht="18" customHeight="1" outlineLevel="1">
      <c r="A1265" s="2235" t="s">
        <v>5233</v>
      </c>
      <c r="B1265" s="2235" t="b">
        <v>1</v>
      </c>
      <c r="C1265" s="2201"/>
      <c r="D1265" s="2236" t="s">
        <v>4355</v>
      </c>
      <c r="E1265" s="2243" t="s">
        <v>4356</v>
      </c>
      <c r="F1265" s="2204" t="s">
        <v>365</v>
      </c>
      <c r="G1265" s="2244">
        <v>5.8</v>
      </c>
      <c r="H1265" s="2206">
        <v>1910</v>
      </c>
      <c r="I1265" s="2206"/>
      <c r="J1265" s="2206"/>
      <c r="K1265" s="2206">
        <f t="shared" si="960"/>
        <v>1910</v>
      </c>
      <c r="L1265" s="2206">
        <f t="shared" si="932"/>
        <v>11078</v>
      </c>
      <c r="M1265" s="2206">
        <f t="shared" si="933"/>
        <v>11078</v>
      </c>
      <c r="N1265" s="2206">
        <f t="shared" si="934"/>
        <v>0</v>
      </c>
      <c r="O1265" s="2206">
        <f t="shared" si="935"/>
        <v>0</v>
      </c>
      <c r="P1265" s="2244">
        <v>5.8</v>
      </c>
      <c r="Q1265" s="2206">
        <v>1910</v>
      </c>
      <c r="R1265" s="2206"/>
      <c r="S1265" s="2206"/>
      <c r="T1265" s="2206">
        <f t="shared" si="924"/>
        <v>1910</v>
      </c>
      <c r="U1265" s="2206">
        <f t="shared" si="936"/>
        <v>11078</v>
      </c>
      <c r="V1265" s="2206">
        <f t="shared" si="937"/>
        <v>11078</v>
      </c>
      <c r="W1265" s="2206">
        <f t="shared" si="938"/>
        <v>0</v>
      </c>
      <c r="X1265" s="2206">
        <f t="shared" si="939"/>
        <v>0</v>
      </c>
      <c r="Y1265" s="2245">
        <f t="shared" si="930"/>
        <v>0</v>
      </c>
      <c r="Z1265" s="2207">
        <f t="shared" si="931"/>
        <v>0</v>
      </c>
      <c r="AA1265" s="2245">
        <v>5.8</v>
      </c>
      <c r="AB1265" s="2206">
        <v>25000</v>
      </c>
      <c r="AC1265" s="2206">
        <v>5000</v>
      </c>
      <c r="AD1265" s="2206">
        <v>13000</v>
      </c>
      <c r="AE1265" s="2206">
        <f t="shared" si="925"/>
        <v>43000</v>
      </c>
      <c r="AF1265" s="2206">
        <f t="shared" si="940"/>
        <v>249400</v>
      </c>
      <c r="AG1265" s="2206">
        <f t="shared" si="941"/>
        <v>145000</v>
      </c>
      <c r="AH1265" s="2206">
        <f t="shared" si="942"/>
        <v>29000</v>
      </c>
      <c r="AI1265" s="2207">
        <f t="shared" si="943"/>
        <v>75400</v>
      </c>
      <c r="AJ1265" s="2246">
        <v>5.8</v>
      </c>
      <c r="AK1265" s="2075">
        <v>25000</v>
      </c>
      <c r="AL1265" s="2075">
        <v>5000</v>
      </c>
      <c r="AM1265" s="2075">
        <v>13000</v>
      </c>
      <c r="AN1265" s="2206">
        <f t="shared" si="926"/>
        <v>43000</v>
      </c>
      <c r="AO1265" s="2206">
        <f t="shared" si="944"/>
        <v>249400</v>
      </c>
      <c r="AP1265" s="2206">
        <f t="shared" si="945"/>
        <v>145000</v>
      </c>
      <c r="AQ1265" s="2206">
        <f t="shared" si="946"/>
        <v>29000</v>
      </c>
      <c r="AR1265" s="2206">
        <f t="shared" si="947"/>
        <v>75400</v>
      </c>
      <c r="AS1265" s="2245">
        <v>5.8</v>
      </c>
      <c r="AT1265" s="2075">
        <v>25000</v>
      </c>
      <c r="AU1265" s="2075">
        <v>5000</v>
      </c>
      <c r="AV1265" s="2075">
        <v>13000</v>
      </c>
      <c r="AW1265" s="2206">
        <f t="shared" si="927"/>
        <v>43000</v>
      </c>
      <c r="AX1265" s="2206">
        <f t="shared" si="948"/>
        <v>249400</v>
      </c>
      <c r="AY1265" s="2206">
        <f t="shared" si="949"/>
        <v>145000</v>
      </c>
      <c r="AZ1265" s="2206">
        <f t="shared" si="950"/>
        <v>29000</v>
      </c>
      <c r="BA1265" s="2206">
        <f t="shared" si="951"/>
        <v>75400</v>
      </c>
      <c r="BB1265" s="2245">
        <f t="shared" si="963"/>
        <v>0</v>
      </c>
      <c r="BC1265" s="2207">
        <f t="shared" si="964"/>
        <v>0</v>
      </c>
      <c r="BD1265" s="2245">
        <f t="shared" si="922"/>
        <v>0</v>
      </c>
      <c r="BE1265" s="2207">
        <f t="shared" si="923"/>
        <v>0</v>
      </c>
      <c r="BF1265" s="2246">
        <v>5.8</v>
      </c>
      <c r="BG1265" s="2075">
        <v>25000</v>
      </c>
      <c r="BH1265" s="2075">
        <v>5000</v>
      </c>
      <c r="BI1265" s="2075">
        <v>13000</v>
      </c>
      <c r="BJ1265" s="2206">
        <f t="shared" si="928"/>
        <v>43000</v>
      </c>
      <c r="BK1265" s="2206">
        <f t="shared" si="952"/>
        <v>249400</v>
      </c>
      <c r="BL1265" s="2206">
        <f t="shared" si="953"/>
        <v>145000</v>
      </c>
      <c r="BM1265" s="2206">
        <f t="shared" si="954"/>
        <v>29000</v>
      </c>
      <c r="BN1265" s="2206">
        <f t="shared" si="955"/>
        <v>75400</v>
      </c>
      <c r="BO1265" s="2245">
        <v>5.8</v>
      </c>
      <c r="BP1265" s="2075">
        <v>25000</v>
      </c>
      <c r="BQ1265" s="2075">
        <v>5000</v>
      </c>
      <c r="BR1265" s="2075">
        <v>13000</v>
      </c>
      <c r="BS1265" s="2206">
        <f t="shared" si="929"/>
        <v>43000</v>
      </c>
      <c r="BT1265" s="2206">
        <f t="shared" si="956"/>
        <v>249400</v>
      </c>
      <c r="BU1265" s="2206">
        <f t="shared" si="957"/>
        <v>145000</v>
      </c>
      <c r="BV1265" s="2206">
        <f t="shared" si="958"/>
        <v>29000</v>
      </c>
      <c r="BW1265" s="2206">
        <f t="shared" si="959"/>
        <v>75400</v>
      </c>
      <c r="BX1265" s="2245">
        <f t="shared" si="965"/>
        <v>0</v>
      </c>
      <c r="BY1265" s="2207">
        <f t="shared" si="966"/>
        <v>0</v>
      </c>
      <c r="BZ1265" s="2211">
        <f t="shared" si="961"/>
        <v>0</v>
      </c>
      <c r="CA1265" s="2212">
        <f t="shared" si="962"/>
        <v>0</v>
      </c>
      <c r="CB1265" s="2083"/>
      <c r="CC1265" s="2083"/>
      <c r="CD1265" s="2237"/>
      <c r="CF1265" s="2200"/>
    </row>
    <row r="1266" spans="1:84" s="1974" customFormat="1" ht="18" customHeight="1" outlineLevel="1">
      <c r="B1266" s="2235"/>
      <c r="C1266" s="2201"/>
      <c r="D1266" s="2232" t="s">
        <v>5234</v>
      </c>
      <c r="E1266" s="2243"/>
      <c r="F1266" s="2204"/>
      <c r="G1266" s="2244"/>
      <c r="H1266" s="2206"/>
      <c r="I1266" s="2206"/>
      <c r="J1266" s="2206"/>
      <c r="K1266" s="2206">
        <f t="shared" si="960"/>
        <v>0</v>
      </c>
      <c r="L1266" s="2206">
        <f t="shared" si="932"/>
        <v>0</v>
      </c>
      <c r="M1266" s="2206">
        <f t="shared" si="933"/>
        <v>0</v>
      </c>
      <c r="N1266" s="2206">
        <f t="shared" si="934"/>
        <v>0</v>
      </c>
      <c r="O1266" s="2206">
        <f t="shared" si="935"/>
        <v>0</v>
      </c>
      <c r="P1266" s="2244"/>
      <c r="Q1266" s="2206"/>
      <c r="R1266" s="2206"/>
      <c r="S1266" s="2206"/>
      <c r="T1266" s="2206">
        <f t="shared" si="924"/>
        <v>0</v>
      </c>
      <c r="U1266" s="2206">
        <f t="shared" si="936"/>
        <v>0</v>
      </c>
      <c r="V1266" s="2206">
        <f t="shared" si="937"/>
        <v>0</v>
      </c>
      <c r="W1266" s="2206">
        <f t="shared" si="938"/>
        <v>0</v>
      </c>
      <c r="X1266" s="2206">
        <f t="shared" si="939"/>
        <v>0</v>
      </c>
      <c r="Y1266" s="2244">
        <f t="shared" si="930"/>
        <v>0</v>
      </c>
      <c r="Z1266" s="2207">
        <f t="shared" si="931"/>
        <v>0</v>
      </c>
      <c r="AA1266" s="2244">
        <v>0</v>
      </c>
      <c r="AB1266" s="2206"/>
      <c r="AC1266" s="2206"/>
      <c r="AD1266" s="2206"/>
      <c r="AE1266" s="2206">
        <f t="shared" si="925"/>
        <v>0</v>
      </c>
      <c r="AF1266" s="2206">
        <f t="shared" si="940"/>
        <v>0</v>
      </c>
      <c r="AG1266" s="2206">
        <f t="shared" si="941"/>
        <v>0</v>
      </c>
      <c r="AH1266" s="2206">
        <f t="shared" si="942"/>
        <v>0</v>
      </c>
      <c r="AI1266" s="2207">
        <f t="shared" si="943"/>
        <v>0</v>
      </c>
      <c r="AJ1266" s="2246">
        <v>0</v>
      </c>
      <c r="AK1266" s="2075"/>
      <c r="AL1266" s="2075"/>
      <c r="AM1266" s="2075"/>
      <c r="AN1266" s="2206">
        <f t="shared" si="926"/>
        <v>0</v>
      </c>
      <c r="AO1266" s="2206">
        <f t="shared" si="944"/>
        <v>0</v>
      </c>
      <c r="AP1266" s="2206">
        <f t="shared" si="945"/>
        <v>0</v>
      </c>
      <c r="AQ1266" s="2206">
        <f t="shared" si="946"/>
        <v>0</v>
      </c>
      <c r="AR1266" s="2206">
        <f t="shared" si="947"/>
        <v>0</v>
      </c>
      <c r="AS1266" s="2244">
        <v>0</v>
      </c>
      <c r="AT1266" s="2075"/>
      <c r="AU1266" s="2075"/>
      <c r="AV1266" s="2075"/>
      <c r="AW1266" s="2206">
        <f t="shared" si="927"/>
        <v>0</v>
      </c>
      <c r="AX1266" s="2206">
        <f t="shared" si="948"/>
        <v>0</v>
      </c>
      <c r="AY1266" s="2206">
        <f t="shared" si="949"/>
        <v>0</v>
      </c>
      <c r="AZ1266" s="2206">
        <f t="shared" si="950"/>
        <v>0</v>
      </c>
      <c r="BA1266" s="2206">
        <f t="shared" si="951"/>
        <v>0</v>
      </c>
      <c r="BB1266" s="2244">
        <f t="shared" si="963"/>
        <v>0</v>
      </c>
      <c r="BC1266" s="2207">
        <f t="shared" si="964"/>
        <v>0</v>
      </c>
      <c r="BD1266" s="2244">
        <f t="shared" si="922"/>
        <v>0</v>
      </c>
      <c r="BE1266" s="2207">
        <f t="shared" si="923"/>
        <v>0</v>
      </c>
      <c r="BF1266" s="2246">
        <v>0</v>
      </c>
      <c r="BG1266" s="2075">
        <v>0</v>
      </c>
      <c r="BH1266" s="2075">
        <v>0</v>
      </c>
      <c r="BI1266" s="2075">
        <v>0</v>
      </c>
      <c r="BJ1266" s="2206">
        <f t="shared" si="928"/>
        <v>0</v>
      </c>
      <c r="BK1266" s="2206">
        <f t="shared" si="952"/>
        <v>0</v>
      </c>
      <c r="BL1266" s="2206">
        <f t="shared" si="953"/>
        <v>0</v>
      </c>
      <c r="BM1266" s="2206">
        <f t="shared" si="954"/>
        <v>0</v>
      </c>
      <c r="BN1266" s="2206">
        <f t="shared" si="955"/>
        <v>0</v>
      </c>
      <c r="BO1266" s="2244">
        <v>0</v>
      </c>
      <c r="BP1266" s="2075">
        <v>0</v>
      </c>
      <c r="BQ1266" s="2075">
        <v>0</v>
      </c>
      <c r="BR1266" s="2075">
        <v>0</v>
      </c>
      <c r="BS1266" s="2206">
        <f t="shared" si="929"/>
        <v>0</v>
      </c>
      <c r="BT1266" s="2206">
        <f t="shared" si="956"/>
        <v>0</v>
      </c>
      <c r="BU1266" s="2206">
        <f t="shared" si="957"/>
        <v>0</v>
      </c>
      <c r="BV1266" s="2206">
        <f t="shared" si="958"/>
        <v>0</v>
      </c>
      <c r="BW1266" s="2206">
        <f t="shared" si="959"/>
        <v>0</v>
      </c>
      <c r="BX1266" s="2244">
        <f t="shared" si="965"/>
        <v>0</v>
      </c>
      <c r="BY1266" s="2207">
        <f t="shared" si="966"/>
        <v>0</v>
      </c>
      <c r="BZ1266" s="2211">
        <f t="shared" si="961"/>
        <v>0</v>
      </c>
      <c r="CA1266" s="2212">
        <f t="shared" si="962"/>
        <v>0</v>
      </c>
      <c r="CB1266" s="2083"/>
      <c r="CC1266" s="2083"/>
      <c r="CD1266" s="2237"/>
      <c r="CF1266" s="2200"/>
    </row>
    <row r="1267" spans="1:84" s="1974" customFormat="1" ht="18" customHeight="1" outlineLevel="1">
      <c r="A1267" s="2235" t="s">
        <v>5235</v>
      </c>
      <c r="B1267" s="2235" t="b">
        <v>1</v>
      </c>
      <c r="C1267" s="2201"/>
      <c r="D1267" s="2236" t="s">
        <v>5236</v>
      </c>
      <c r="E1267" s="2243" t="s">
        <v>5237</v>
      </c>
      <c r="F1267" s="2204" t="s">
        <v>154</v>
      </c>
      <c r="G1267" s="2244">
        <v>1</v>
      </c>
      <c r="H1267" s="2206">
        <v>160</v>
      </c>
      <c r="I1267" s="2206">
        <v>5250</v>
      </c>
      <c r="J1267" s="2206"/>
      <c r="K1267" s="2206">
        <f t="shared" si="960"/>
        <v>5410</v>
      </c>
      <c r="L1267" s="2206">
        <f t="shared" si="932"/>
        <v>5410</v>
      </c>
      <c r="M1267" s="2206">
        <f t="shared" si="933"/>
        <v>160</v>
      </c>
      <c r="N1267" s="2206">
        <f t="shared" si="934"/>
        <v>5250</v>
      </c>
      <c r="O1267" s="2206">
        <f t="shared" si="935"/>
        <v>0</v>
      </c>
      <c r="P1267" s="2244">
        <v>1</v>
      </c>
      <c r="Q1267" s="2206">
        <v>160</v>
      </c>
      <c r="R1267" s="2206">
        <v>5250</v>
      </c>
      <c r="S1267" s="2206"/>
      <c r="T1267" s="2206">
        <f t="shared" si="924"/>
        <v>5410</v>
      </c>
      <c r="U1267" s="2206">
        <f t="shared" si="936"/>
        <v>5410</v>
      </c>
      <c r="V1267" s="2206">
        <f t="shared" si="937"/>
        <v>160</v>
      </c>
      <c r="W1267" s="2206">
        <f t="shared" si="938"/>
        <v>5250</v>
      </c>
      <c r="X1267" s="2206">
        <f t="shared" si="939"/>
        <v>0</v>
      </c>
      <c r="Y1267" s="2244">
        <f t="shared" si="930"/>
        <v>0</v>
      </c>
      <c r="Z1267" s="2207">
        <f t="shared" si="931"/>
        <v>0</v>
      </c>
      <c r="AA1267" s="2244">
        <v>1</v>
      </c>
      <c r="AB1267" s="2206"/>
      <c r="AC1267" s="2206">
        <v>10000</v>
      </c>
      <c r="AD1267" s="2206"/>
      <c r="AE1267" s="2206">
        <f t="shared" si="925"/>
        <v>10000</v>
      </c>
      <c r="AF1267" s="2206">
        <f t="shared" si="940"/>
        <v>10000</v>
      </c>
      <c r="AG1267" s="2206">
        <f t="shared" si="941"/>
        <v>0</v>
      </c>
      <c r="AH1267" s="2206">
        <f t="shared" si="942"/>
        <v>10000</v>
      </c>
      <c r="AI1267" s="2207">
        <f t="shared" si="943"/>
        <v>0</v>
      </c>
      <c r="AJ1267" s="2246">
        <v>1</v>
      </c>
      <c r="AK1267" s="2075"/>
      <c r="AL1267" s="2075">
        <v>10000</v>
      </c>
      <c r="AM1267" s="2075"/>
      <c r="AN1267" s="2206">
        <f t="shared" si="926"/>
        <v>10000</v>
      </c>
      <c r="AO1267" s="2206">
        <f t="shared" si="944"/>
        <v>10000</v>
      </c>
      <c r="AP1267" s="2206">
        <f t="shared" si="945"/>
        <v>0</v>
      </c>
      <c r="AQ1267" s="2206">
        <f t="shared" si="946"/>
        <v>10000</v>
      </c>
      <c r="AR1267" s="2206">
        <f t="shared" si="947"/>
        <v>0</v>
      </c>
      <c r="AS1267" s="2244">
        <v>1</v>
      </c>
      <c r="AT1267" s="2075"/>
      <c r="AU1267" s="2075">
        <v>10000</v>
      </c>
      <c r="AV1267" s="2075"/>
      <c r="AW1267" s="2206">
        <f t="shared" si="927"/>
        <v>10000</v>
      </c>
      <c r="AX1267" s="2206">
        <f t="shared" si="948"/>
        <v>10000</v>
      </c>
      <c r="AY1267" s="2206">
        <f t="shared" si="949"/>
        <v>0</v>
      </c>
      <c r="AZ1267" s="2206">
        <f t="shared" si="950"/>
        <v>10000</v>
      </c>
      <c r="BA1267" s="2206">
        <f t="shared" si="951"/>
        <v>0</v>
      </c>
      <c r="BB1267" s="2244">
        <f t="shared" si="963"/>
        <v>0</v>
      </c>
      <c r="BC1267" s="2207">
        <f t="shared" si="964"/>
        <v>0</v>
      </c>
      <c r="BD1267" s="2244">
        <f t="shared" si="922"/>
        <v>0</v>
      </c>
      <c r="BE1267" s="2207">
        <f t="shared" si="923"/>
        <v>0</v>
      </c>
      <c r="BF1267" s="2246">
        <v>1</v>
      </c>
      <c r="BG1267" s="2075">
        <v>0</v>
      </c>
      <c r="BH1267" s="2075">
        <v>10000</v>
      </c>
      <c r="BI1267" s="2075">
        <v>0</v>
      </c>
      <c r="BJ1267" s="2206">
        <f t="shared" si="928"/>
        <v>10000</v>
      </c>
      <c r="BK1267" s="2206">
        <f t="shared" si="952"/>
        <v>10000</v>
      </c>
      <c r="BL1267" s="2206">
        <f t="shared" si="953"/>
        <v>0</v>
      </c>
      <c r="BM1267" s="2206">
        <f t="shared" si="954"/>
        <v>10000</v>
      </c>
      <c r="BN1267" s="2206">
        <f t="shared" si="955"/>
        <v>0</v>
      </c>
      <c r="BO1267" s="2244">
        <v>1</v>
      </c>
      <c r="BP1267" s="2075">
        <v>0</v>
      </c>
      <c r="BQ1267" s="2075">
        <v>10000</v>
      </c>
      <c r="BR1267" s="2075">
        <v>0</v>
      </c>
      <c r="BS1267" s="2206">
        <f t="shared" si="929"/>
        <v>10000</v>
      </c>
      <c r="BT1267" s="2206">
        <f t="shared" si="956"/>
        <v>10000</v>
      </c>
      <c r="BU1267" s="2206">
        <f t="shared" si="957"/>
        <v>0</v>
      </c>
      <c r="BV1267" s="2206">
        <f t="shared" si="958"/>
        <v>10000</v>
      </c>
      <c r="BW1267" s="2206">
        <f t="shared" si="959"/>
        <v>0</v>
      </c>
      <c r="BX1267" s="2244">
        <f t="shared" si="965"/>
        <v>0</v>
      </c>
      <c r="BY1267" s="2207">
        <f t="shared" si="966"/>
        <v>0</v>
      </c>
      <c r="BZ1267" s="2211">
        <f t="shared" si="961"/>
        <v>0</v>
      </c>
      <c r="CA1267" s="2212">
        <f t="shared" si="962"/>
        <v>0</v>
      </c>
      <c r="CB1267" s="2083"/>
      <c r="CC1267" s="2083"/>
      <c r="CD1267" s="2237"/>
      <c r="CF1267" s="2200"/>
    </row>
    <row r="1268" spans="1:84" s="1974" customFormat="1" ht="18" customHeight="1" outlineLevel="1">
      <c r="B1268" s="2235"/>
      <c r="C1268" s="2201"/>
      <c r="D1268" s="2232" t="s">
        <v>5238</v>
      </c>
      <c r="E1268" s="2243"/>
      <c r="F1268" s="2204"/>
      <c r="G1268" s="2244"/>
      <c r="H1268" s="2206"/>
      <c r="I1268" s="2206"/>
      <c r="J1268" s="2206"/>
      <c r="K1268" s="2206">
        <f t="shared" si="960"/>
        <v>0</v>
      </c>
      <c r="L1268" s="2206">
        <f t="shared" si="932"/>
        <v>0</v>
      </c>
      <c r="M1268" s="2206">
        <f t="shared" si="933"/>
        <v>0</v>
      </c>
      <c r="N1268" s="2206">
        <f t="shared" si="934"/>
        <v>0</v>
      </c>
      <c r="O1268" s="2206">
        <f t="shared" si="935"/>
        <v>0</v>
      </c>
      <c r="P1268" s="2244"/>
      <c r="Q1268" s="2206"/>
      <c r="R1268" s="2206"/>
      <c r="S1268" s="2206"/>
      <c r="T1268" s="2206">
        <f t="shared" si="924"/>
        <v>0</v>
      </c>
      <c r="U1268" s="2206">
        <f t="shared" si="936"/>
        <v>0</v>
      </c>
      <c r="V1268" s="2206">
        <f t="shared" si="937"/>
        <v>0</v>
      </c>
      <c r="W1268" s="2206">
        <f t="shared" si="938"/>
        <v>0</v>
      </c>
      <c r="X1268" s="2206">
        <f t="shared" si="939"/>
        <v>0</v>
      </c>
      <c r="Y1268" s="2244">
        <f t="shared" si="930"/>
        <v>0</v>
      </c>
      <c r="Z1268" s="2207">
        <f t="shared" si="931"/>
        <v>0</v>
      </c>
      <c r="AA1268" s="2244">
        <v>0</v>
      </c>
      <c r="AB1268" s="2206"/>
      <c r="AC1268" s="2206"/>
      <c r="AD1268" s="2206"/>
      <c r="AE1268" s="2206">
        <f t="shared" si="925"/>
        <v>0</v>
      </c>
      <c r="AF1268" s="2206">
        <f t="shared" si="940"/>
        <v>0</v>
      </c>
      <c r="AG1268" s="2206">
        <f t="shared" si="941"/>
        <v>0</v>
      </c>
      <c r="AH1268" s="2206">
        <f t="shared" si="942"/>
        <v>0</v>
      </c>
      <c r="AI1268" s="2207">
        <f t="shared" si="943"/>
        <v>0</v>
      </c>
      <c r="AJ1268" s="2246">
        <v>0</v>
      </c>
      <c r="AK1268" s="2075"/>
      <c r="AL1268" s="2075"/>
      <c r="AM1268" s="2075"/>
      <c r="AN1268" s="2206">
        <f t="shared" si="926"/>
        <v>0</v>
      </c>
      <c r="AO1268" s="2206">
        <f t="shared" si="944"/>
        <v>0</v>
      </c>
      <c r="AP1268" s="2206">
        <f t="shared" si="945"/>
        <v>0</v>
      </c>
      <c r="AQ1268" s="2206">
        <f t="shared" si="946"/>
        <v>0</v>
      </c>
      <c r="AR1268" s="2206">
        <f t="shared" si="947"/>
        <v>0</v>
      </c>
      <c r="AS1268" s="2244">
        <v>0</v>
      </c>
      <c r="AT1268" s="2075"/>
      <c r="AU1268" s="2075"/>
      <c r="AV1268" s="2075"/>
      <c r="AW1268" s="2206">
        <f t="shared" si="927"/>
        <v>0</v>
      </c>
      <c r="AX1268" s="2206">
        <f t="shared" si="948"/>
        <v>0</v>
      </c>
      <c r="AY1268" s="2206">
        <f t="shared" si="949"/>
        <v>0</v>
      </c>
      <c r="AZ1268" s="2206">
        <f t="shared" si="950"/>
        <v>0</v>
      </c>
      <c r="BA1268" s="2206">
        <f t="shared" si="951"/>
        <v>0</v>
      </c>
      <c r="BB1268" s="2244">
        <f t="shared" si="963"/>
        <v>0</v>
      </c>
      <c r="BC1268" s="2207">
        <f t="shared" si="964"/>
        <v>0</v>
      </c>
      <c r="BD1268" s="2244">
        <f t="shared" si="922"/>
        <v>0</v>
      </c>
      <c r="BE1268" s="2207">
        <f t="shared" si="923"/>
        <v>0</v>
      </c>
      <c r="BF1268" s="2246">
        <v>0</v>
      </c>
      <c r="BG1268" s="2075">
        <v>0</v>
      </c>
      <c r="BH1268" s="2075">
        <v>0</v>
      </c>
      <c r="BI1268" s="2075">
        <v>0</v>
      </c>
      <c r="BJ1268" s="2206">
        <f t="shared" si="928"/>
        <v>0</v>
      </c>
      <c r="BK1268" s="2206">
        <f t="shared" si="952"/>
        <v>0</v>
      </c>
      <c r="BL1268" s="2206">
        <f t="shared" si="953"/>
        <v>0</v>
      </c>
      <c r="BM1268" s="2206">
        <f t="shared" si="954"/>
        <v>0</v>
      </c>
      <c r="BN1268" s="2206">
        <f t="shared" si="955"/>
        <v>0</v>
      </c>
      <c r="BO1268" s="2244">
        <v>0</v>
      </c>
      <c r="BP1268" s="2075">
        <v>0</v>
      </c>
      <c r="BQ1268" s="2075">
        <v>0</v>
      </c>
      <c r="BR1268" s="2075">
        <v>0</v>
      </c>
      <c r="BS1268" s="2206">
        <f t="shared" si="929"/>
        <v>0</v>
      </c>
      <c r="BT1268" s="2206">
        <f t="shared" si="956"/>
        <v>0</v>
      </c>
      <c r="BU1268" s="2206">
        <f t="shared" si="957"/>
        <v>0</v>
      </c>
      <c r="BV1268" s="2206">
        <f t="shared" si="958"/>
        <v>0</v>
      </c>
      <c r="BW1268" s="2206">
        <f t="shared" si="959"/>
        <v>0</v>
      </c>
      <c r="BX1268" s="2244">
        <f t="shared" si="965"/>
        <v>0</v>
      </c>
      <c r="BY1268" s="2207">
        <f t="shared" si="966"/>
        <v>0</v>
      </c>
      <c r="BZ1268" s="2211">
        <f t="shared" si="961"/>
        <v>0</v>
      </c>
      <c r="CA1268" s="2212">
        <f t="shared" si="962"/>
        <v>0</v>
      </c>
      <c r="CB1268" s="2083"/>
      <c r="CC1268" s="2083"/>
      <c r="CD1268" s="2237"/>
      <c r="CF1268" s="2200"/>
    </row>
    <row r="1269" spans="1:84" s="1974" customFormat="1" ht="18" customHeight="1" outlineLevel="1">
      <c r="A1269" s="2235" t="s">
        <v>5239</v>
      </c>
      <c r="B1269" s="2235" t="b">
        <v>1</v>
      </c>
      <c r="C1269" s="2201"/>
      <c r="D1269" s="2236" t="s">
        <v>3366</v>
      </c>
      <c r="E1269" s="2243" t="s">
        <v>3367</v>
      </c>
      <c r="F1269" s="2204" t="s">
        <v>3368</v>
      </c>
      <c r="G1269" s="2244">
        <v>410</v>
      </c>
      <c r="H1269" s="2206">
        <v>2060</v>
      </c>
      <c r="I1269" s="2206"/>
      <c r="J1269" s="2206"/>
      <c r="K1269" s="2206">
        <f t="shared" si="960"/>
        <v>2060</v>
      </c>
      <c r="L1269" s="2206">
        <f t="shared" si="932"/>
        <v>844600</v>
      </c>
      <c r="M1269" s="2206">
        <f t="shared" si="933"/>
        <v>844600</v>
      </c>
      <c r="N1269" s="2206">
        <f t="shared" si="934"/>
        <v>0</v>
      </c>
      <c r="O1269" s="2206">
        <f t="shared" si="935"/>
        <v>0</v>
      </c>
      <c r="P1269" s="2244">
        <v>410</v>
      </c>
      <c r="Q1269" s="2206">
        <v>2060</v>
      </c>
      <c r="R1269" s="2206"/>
      <c r="S1269" s="2206"/>
      <c r="T1269" s="2206">
        <f t="shared" si="924"/>
        <v>2060</v>
      </c>
      <c r="U1269" s="2206">
        <f t="shared" si="936"/>
        <v>844600</v>
      </c>
      <c r="V1269" s="2206">
        <f t="shared" si="937"/>
        <v>844600</v>
      </c>
      <c r="W1269" s="2206">
        <f t="shared" si="938"/>
        <v>0</v>
      </c>
      <c r="X1269" s="2206">
        <f t="shared" si="939"/>
        <v>0</v>
      </c>
      <c r="Y1269" s="2244">
        <f t="shared" si="930"/>
        <v>0</v>
      </c>
      <c r="Z1269" s="2207">
        <f t="shared" si="931"/>
        <v>0</v>
      </c>
      <c r="AA1269" s="2244">
        <v>410</v>
      </c>
      <c r="AB1269" s="2206">
        <v>3000</v>
      </c>
      <c r="AC1269" s="2206"/>
      <c r="AD1269" s="2206">
        <v>5500</v>
      </c>
      <c r="AE1269" s="2206">
        <f t="shared" si="925"/>
        <v>8500</v>
      </c>
      <c r="AF1269" s="2206">
        <f t="shared" si="940"/>
        <v>3485000</v>
      </c>
      <c r="AG1269" s="2206">
        <f t="shared" si="941"/>
        <v>1230000</v>
      </c>
      <c r="AH1269" s="2206">
        <f t="shared" si="942"/>
        <v>0</v>
      </c>
      <c r="AI1269" s="2207">
        <f t="shared" si="943"/>
        <v>2255000</v>
      </c>
      <c r="AJ1269" s="2246">
        <v>410</v>
      </c>
      <c r="AK1269" s="2075">
        <v>3000</v>
      </c>
      <c r="AL1269" s="2075"/>
      <c r="AM1269" s="2075">
        <v>5500</v>
      </c>
      <c r="AN1269" s="2206">
        <f t="shared" si="926"/>
        <v>8500</v>
      </c>
      <c r="AO1269" s="2206">
        <f t="shared" si="944"/>
        <v>3485000</v>
      </c>
      <c r="AP1269" s="2206">
        <f t="shared" si="945"/>
        <v>1230000</v>
      </c>
      <c r="AQ1269" s="2206">
        <f t="shared" si="946"/>
        <v>0</v>
      </c>
      <c r="AR1269" s="2206">
        <f t="shared" si="947"/>
        <v>2255000</v>
      </c>
      <c r="AS1269" s="2244">
        <v>410</v>
      </c>
      <c r="AT1269" s="2075">
        <v>3000</v>
      </c>
      <c r="AU1269" s="2075"/>
      <c r="AV1269" s="2075">
        <v>5500</v>
      </c>
      <c r="AW1269" s="2206">
        <f t="shared" si="927"/>
        <v>8500</v>
      </c>
      <c r="AX1269" s="2206">
        <f t="shared" si="948"/>
        <v>3485000</v>
      </c>
      <c r="AY1269" s="2206">
        <f t="shared" si="949"/>
        <v>1230000</v>
      </c>
      <c r="AZ1269" s="2206">
        <f t="shared" si="950"/>
        <v>0</v>
      </c>
      <c r="BA1269" s="2206">
        <f t="shared" si="951"/>
        <v>2255000</v>
      </c>
      <c r="BB1269" s="2244">
        <f t="shared" si="963"/>
        <v>0</v>
      </c>
      <c r="BC1269" s="2207">
        <f t="shared" si="964"/>
        <v>0</v>
      </c>
      <c r="BD1269" s="2244">
        <f t="shared" si="922"/>
        <v>0</v>
      </c>
      <c r="BE1269" s="2207">
        <f t="shared" si="923"/>
        <v>0</v>
      </c>
      <c r="BF1269" s="2246">
        <v>410</v>
      </c>
      <c r="BG1269" s="2075">
        <v>3000</v>
      </c>
      <c r="BH1269" s="2075">
        <v>0</v>
      </c>
      <c r="BI1269" s="2075">
        <v>5500</v>
      </c>
      <c r="BJ1269" s="2206">
        <f t="shared" si="928"/>
        <v>8500</v>
      </c>
      <c r="BK1269" s="2206">
        <f t="shared" si="952"/>
        <v>3485000</v>
      </c>
      <c r="BL1269" s="2206">
        <f t="shared" si="953"/>
        <v>1230000</v>
      </c>
      <c r="BM1269" s="2206">
        <f t="shared" si="954"/>
        <v>0</v>
      </c>
      <c r="BN1269" s="2206">
        <f t="shared" si="955"/>
        <v>2255000</v>
      </c>
      <c r="BO1269" s="2244">
        <v>410</v>
      </c>
      <c r="BP1269" s="2075">
        <v>3000</v>
      </c>
      <c r="BQ1269" s="2075">
        <v>0</v>
      </c>
      <c r="BR1269" s="2075">
        <v>5500</v>
      </c>
      <c r="BS1269" s="2206">
        <f t="shared" si="929"/>
        <v>8500</v>
      </c>
      <c r="BT1269" s="2206">
        <f t="shared" si="956"/>
        <v>3485000</v>
      </c>
      <c r="BU1269" s="2206">
        <f t="shared" si="957"/>
        <v>1230000</v>
      </c>
      <c r="BV1269" s="2206">
        <f t="shared" si="958"/>
        <v>0</v>
      </c>
      <c r="BW1269" s="2206">
        <f t="shared" si="959"/>
        <v>2255000</v>
      </c>
      <c r="BX1269" s="2244">
        <f t="shared" si="965"/>
        <v>0</v>
      </c>
      <c r="BY1269" s="2207">
        <f t="shared" si="966"/>
        <v>0</v>
      </c>
      <c r="BZ1269" s="2211">
        <f t="shared" si="961"/>
        <v>0</v>
      </c>
      <c r="CA1269" s="2212">
        <f t="shared" si="962"/>
        <v>0</v>
      </c>
      <c r="CB1269" s="2083"/>
      <c r="CC1269" s="2083"/>
      <c r="CD1269" s="2237"/>
      <c r="CF1269" s="2200"/>
    </row>
    <row r="1270" spans="1:84" s="1974" customFormat="1" ht="18" customHeight="1" outlineLevel="1">
      <c r="A1270" s="2235" t="s">
        <v>5240</v>
      </c>
      <c r="B1270" s="2235" t="b">
        <v>1</v>
      </c>
      <c r="C1270" s="2201"/>
      <c r="D1270" s="2236" t="s">
        <v>3372</v>
      </c>
      <c r="E1270" s="2243" t="s">
        <v>3373</v>
      </c>
      <c r="F1270" s="2204" t="s">
        <v>380</v>
      </c>
      <c r="G1270" s="2244">
        <v>26.5</v>
      </c>
      <c r="H1270" s="2206">
        <v>20100</v>
      </c>
      <c r="I1270" s="2206"/>
      <c r="J1270" s="2206"/>
      <c r="K1270" s="2206">
        <f t="shared" si="960"/>
        <v>20100</v>
      </c>
      <c r="L1270" s="2206">
        <f t="shared" si="932"/>
        <v>532650</v>
      </c>
      <c r="M1270" s="2206">
        <f t="shared" si="933"/>
        <v>532650</v>
      </c>
      <c r="N1270" s="2206">
        <f t="shared" si="934"/>
        <v>0</v>
      </c>
      <c r="O1270" s="2206">
        <f t="shared" si="935"/>
        <v>0</v>
      </c>
      <c r="P1270" s="2244">
        <v>26.5</v>
      </c>
      <c r="Q1270" s="2206">
        <v>20100</v>
      </c>
      <c r="R1270" s="2206"/>
      <c r="S1270" s="2206"/>
      <c r="T1270" s="2206">
        <f t="shared" si="924"/>
        <v>20100</v>
      </c>
      <c r="U1270" s="2206">
        <f t="shared" si="936"/>
        <v>532650</v>
      </c>
      <c r="V1270" s="2206">
        <f t="shared" si="937"/>
        <v>532650</v>
      </c>
      <c r="W1270" s="2206">
        <f t="shared" si="938"/>
        <v>0</v>
      </c>
      <c r="X1270" s="2206">
        <f t="shared" si="939"/>
        <v>0</v>
      </c>
      <c r="Y1270" s="2297">
        <f t="shared" si="930"/>
        <v>0</v>
      </c>
      <c r="Z1270" s="2207">
        <f t="shared" si="931"/>
        <v>0</v>
      </c>
      <c r="AA1270" s="2297">
        <v>26.5</v>
      </c>
      <c r="AB1270" s="2206">
        <v>20000</v>
      </c>
      <c r="AC1270" s="2206"/>
      <c r="AD1270" s="2206">
        <v>40000</v>
      </c>
      <c r="AE1270" s="2206">
        <f t="shared" si="925"/>
        <v>60000</v>
      </c>
      <c r="AF1270" s="2206">
        <f t="shared" si="940"/>
        <v>1590000</v>
      </c>
      <c r="AG1270" s="2206">
        <f t="shared" si="941"/>
        <v>530000</v>
      </c>
      <c r="AH1270" s="2206">
        <f t="shared" si="942"/>
        <v>0</v>
      </c>
      <c r="AI1270" s="2207">
        <f t="shared" si="943"/>
        <v>1060000</v>
      </c>
      <c r="AJ1270" s="2246">
        <v>26.5</v>
      </c>
      <c r="AK1270" s="2075">
        <v>20000</v>
      </c>
      <c r="AL1270" s="2075"/>
      <c r="AM1270" s="2075">
        <v>40000</v>
      </c>
      <c r="AN1270" s="2206">
        <f t="shared" si="926"/>
        <v>60000</v>
      </c>
      <c r="AO1270" s="2206">
        <f t="shared" si="944"/>
        <v>1590000</v>
      </c>
      <c r="AP1270" s="2206">
        <f t="shared" si="945"/>
        <v>530000</v>
      </c>
      <c r="AQ1270" s="2206">
        <f t="shared" si="946"/>
        <v>0</v>
      </c>
      <c r="AR1270" s="2206">
        <f t="shared" si="947"/>
        <v>1060000</v>
      </c>
      <c r="AS1270" s="2297">
        <v>26.5</v>
      </c>
      <c r="AT1270" s="2075">
        <v>20000</v>
      </c>
      <c r="AU1270" s="2075"/>
      <c r="AV1270" s="2075">
        <v>40000</v>
      </c>
      <c r="AW1270" s="2206">
        <f t="shared" si="927"/>
        <v>60000</v>
      </c>
      <c r="AX1270" s="2206">
        <f t="shared" si="948"/>
        <v>1590000</v>
      </c>
      <c r="AY1270" s="2206">
        <f t="shared" si="949"/>
        <v>530000</v>
      </c>
      <c r="AZ1270" s="2206">
        <f t="shared" si="950"/>
        <v>0</v>
      </c>
      <c r="BA1270" s="2206">
        <f t="shared" si="951"/>
        <v>1060000</v>
      </c>
      <c r="BB1270" s="2297">
        <f t="shared" si="963"/>
        <v>0</v>
      </c>
      <c r="BC1270" s="2207">
        <f t="shared" si="964"/>
        <v>0</v>
      </c>
      <c r="BD1270" s="2297">
        <f t="shared" si="922"/>
        <v>0</v>
      </c>
      <c r="BE1270" s="2207">
        <f t="shared" si="923"/>
        <v>0</v>
      </c>
      <c r="BF1270" s="2246">
        <v>26.5</v>
      </c>
      <c r="BG1270" s="2075">
        <v>20000</v>
      </c>
      <c r="BH1270" s="2075">
        <v>0</v>
      </c>
      <c r="BI1270" s="2075">
        <v>40000</v>
      </c>
      <c r="BJ1270" s="2206">
        <f t="shared" si="928"/>
        <v>60000</v>
      </c>
      <c r="BK1270" s="2206">
        <f t="shared" si="952"/>
        <v>1590000</v>
      </c>
      <c r="BL1270" s="2206">
        <f t="shared" si="953"/>
        <v>530000</v>
      </c>
      <c r="BM1270" s="2206">
        <f t="shared" si="954"/>
        <v>0</v>
      </c>
      <c r="BN1270" s="2206">
        <f t="shared" si="955"/>
        <v>1060000</v>
      </c>
      <c r="BO1270" s="2297">
        <v>26.5</v>
      </c>
      <c r="BP1270" s="2075">
        <v>20000</v>
      </c>
      <c r="BQ1270" s="2075">
        <v>0</v>
      </c>
      <c r="BR1270" s="2075">
        <v>40000</v>
      </c>
      <c r="BS1270" s="2206">
        <f t="shared" si="929"/>
        <v>60000</v>
      </c>
      <c r="BT1270" s="2206">
        <f t="shared" si="956"/>
        <v>1590000</v>
      </c>
      <c r="BU1270" s="2206">
        <f t="shared" si="957"/>
        <v>530000</v>
      </c>
      <c r="BV1270" s="2206">
        <f t="shared" si="958"/>
        <v>0</v>
      </c>
      <c r="BW1270" s="2206">
        <f t="shared" si="959"/>
        <v>1060000</v>
      </c>
      <c r="BX1270" s="2297">
        <f t="shared" si="965"/>
        <v>0</v>
      </c>
      <c r="BY1270" s="2207">
        <f t="shared" si="966"/>
        <v>0</v>
      </c>
      <c r="BZ1270" s="2211">
        <f t="shared" si="961"/>
        <v>0</v>
      </c>
      <c r="CA1270" s="2212">
        <f t="shared" si="962"/>
        <v>0</v>
      </c>
      <c r="CB1270" s="2083"/>
      <c r="CC1270" s="2083"/>
      <c r="CD1270" s="2237"/>
      <c r="CF1270" s="2200"/>
    </row>
    <row r="1271" spans="1:84" s="1974" customFormat="1" ht="18" customHeight="1" outlineLevel="1">
      <c r="A1271" s="2235"/>
      <c r="B1271" s="2235"/>
      <c r="C1271" s="2201"/>
      <c r="D1271" s="2232" t="s">
        <v>5241</v>
      </c>
      <c r="E1271" s="2243"/>
      <c r="F1271" s="2204"/>
      <c r="G1271" s="2244"/>
      <c r="H1271" s="2206"/>
      <c r="I1271" s="2206"/>
      <c r="J1271" s="2206"/>
      <c r="K1271" s="2206">
        <f t="shared" si="960"/>
        <v>0</v>
      </c>
      <c r="L1271" s="2206">
        <f t="shared" si="932"/>
        <v>0</v>
      </c>
      <c r="M1271" s="2206">
        <f t="shared" si="933"/>
        <v>0</v>
      </c>
      <c r="N1271" s="2206">
        <f t="shared" si="934"/>
        <v>0</v>
      </c>
      <c r="O1271" s="2206">
        <f t="shared" si="935"/>
        <v>0</v>
      </c>
      <c r="P1271" s="2244"/>
      <c r="Q1271" s="2206"/>
      <c r="R1271" s="2206"/>
      <c r="S1271" s="2206"/>
      <c r="T1271" s="2206">
        <f t="shared" si="924"/>
        <v>0</v>
      </c>
      <c r="U1271" s="2206">
        <f t="shared" si="936"/>
        <v>0</v>
      </c>
      <c r="V1271" s="2206">
        <f t="shared" si="937"/>
        <v>0</v>
      </c>
      <c r="W1271" s="2206">
        <f t="shared" si="938"/>
        <v>0</v>
      </c>
      <c r="X1271" s="2206">
        <f t="shared" si="939"/>
        <v>0</v>
      </c>
      <c r="Y1271" s="2244">
        <f t="shared" si="930"/>
        <v>0</v>
      </c>
      <c r="Z1271" s="2207">
        <f t="shared" si="931"/>
        <v>0</v>
      </c>
      <c r="AA1271" s="2244">
        <v>0</v>
      </c>
      <c r="AB1271" s="2206"/>
      <c r="AC1271" s="2206"/>
      <c r="AD1271" s="2206"/>
      <c r="AE1271" s="2206">
        <f t="shared" si="925"/>
        <v>0</v>
      </c>
      <c r="AF1271" s="2206">
        <f t="shared" si="940"/>
        <v>0</v>
      </c>
      <c r="AG1271" s="2206">
        <f t="shared" si="941"/>
        <v>0</v>
      </c>
      <c r="AH1271" s="2206">
        <f t="shared" si="942"/>
        <v>0</v>
      </c>
      <c r="AI1271" s="2207">
        <f t="shared" si="943"/>
        <v>0</v>
      </c>
      <c r="AJ1271" s="2246">
        <v>0</v>
      </c>
      <c r="AK1271" s="2075"/>
      <c r="AL1271" s="2075"/>
      <c r="AM1271" s="2075"/>
      <c r="AN1271" s="2206">
        <f t="shared" si="926"/>
        <v>0</v>
      </c>
      <c r="AO1271" s="2206">
        <f t="shared" si="944"/>
        <v>0</v>
      </c>
      <c r="AP1271" s="2206">
        <f t="shared" si="945"/>
        <v>0</v>
      </c>
      <c r="AQ1271" s="2206">
        <f t="shared" si="946"/>
        <v>0</v>
      </c>
      <c r="AR1271" s="2206">
        <f t="shared" si="947"/>
        <v>0</v>
      </c>
      <c r="AS1271" s="2244">
        <v>0</v>
      </c>
      <c r="AT1271" s="2075"/>
      <c r="AU1271" s="2075"/>
      <c r="AV1271" s="2075"/>
      <c r="AW1271" s="2206">
        <f t="shared" si="927"/>
        <v>0</v>
      </c>
      <c r="AX1271" s="2206">
        <f t="shared" si="948"/>
        <v>0</v>
      </c>
      <c r="AY1271" s="2206">
        <f t="shared" si="949"/>
        <v>0</v>
      </c>
      <c r="AZ1271" s="2206">
        <f t="shared" si="950"/>
        <v>0</v>
      </c>
      <c r="BA1271" s="2206">
        <f t="shared" si="951"/>
        <v>0</v>
      </c>
      <c r="BB1271" s="2244">
        <f t="shared" si="963"/>
        <v>0</v>
      </c>
      <c r="BC1271" s="2207">
        <f t="shared" si="964"/>
        <v>0</v>
      </c>
      <c r="BD1271" s="2244">
        <f t="shared" si="922"/>
        <v>0</v>
      </c>
      <c r="BE1271" s="2207">
        <f t="shared" si="923"/>
        <v>0</v>
      </c>
      <c r="BF1271" s="2246">
        <v>0</v>
      </c>
      <c r="BG1271" s="2075">
        <v>0</v>
      </c>
      <c r="BH1271" s="2075">
        <v>0</v>
      </c>
      <c r="BI1271" s="2075">
        <v>0</v>
      </c>
      <c r="BJ1271" s="2206">
        <f t="shared" si="928"/>
        <v>0</v>
      </c>
      <c r="BK1271" s="2206">
        <f t="shared" si="952"/>
        <v>0</v>
      </c>
      <c r="BL1271" s="2206">
        <f t="shared" si="953"/>
        <v>0</v>
      </c>
      <c r="BM1271" s="2206">
        <f t="shared" si="954"/>
        <v>0</v>
      </c>
      <c r="BN1271" s="2206">
        <f t="shared" si="955"/>
        <v>0</v>
      </c>
      <c r="BO1271" s="2244">
        <v>0</v>
      </c>
      <c r="BP1271" s="2075">
        <v>0</v>
      </c>
      <c r="BQ1271" s="2075">
        <v>0</v>
      </c>
      <c r="BR1271" s="2075">
        <v>0</v>
      </c>
      <c r="BS1271" s="2206">
        <f t="shared" si="929"/>
        <v>0</v>
      </c>
      <c r="BT1271" s="2206">
        <f t="shared" si="956"/>
        <v>0</v>
      </c>
      <c r="BU1271" s="2206">
        <f t="shared" si="957"/>
        <v>0</v>
      </c>
      <c r="BV1271" s="2206">
        <f t="shared" si="958"/>
        <v>0</v>
      </c>
      <c r="BW1271" s="2206">
        <f t="shared" si="959"/>
        <v>0</v>
      </c>
      <c r="BX1271" s="2244">
        <f t="shared" si="965"/>
        <v>0</v>
      </c>
      <c r="BY1271" s="2207">
        <f t="shared" si="966"/>
        <v>0</v>
      </c>
      <c r="BZ1271" s="2211">
        <f t="shared" si="961"/>
        <v>0</v>
      </c>
      <c r="CA1271" s="2212">
        <f t="shared" si="962"/>
        <v>0</v>
      </c>
      <c r="CB1271" s="2083"/>
      <c r="CC1271" s="2083"/>
      <c r="CD1271" s="2237"/>
      <c r="CF1271" s="2200"/>
    </row>
    <row r="1272" spans="1:84" s="1974" customFormat="1" ht="18" customHeight="1" outlineLevel="1">
      <c r="A1272" s="2235" t="s">
        <v>5242</v>
      </c>
      <c r="B1272" s="2235" t="b">
        <v>1</v>
      </c>
      <c r="C1272" s="2201"/>
      <c r="D1272" s="2236" t="s">
        <v>3376</v>
      </c>
      <c r="E1272" s="2243" t="s">
        <v>3377</v>
      </c>
      <c r="F1272" s="2204" t="s">
        <v>444</v>
      </c>
      <c r="G1272" s="2244">
        <v>-0.504</v>
      </c>
      <c r="H1272" s="2206">
        <v>127630</v>
      </c>
      <c r="I1272" s="2206"/>
      <c r="J1272" s="2206"/>
      <c r="K1272" s="2206">
        <f t="shared" si="960"/>
        <v>127630</v>
      </c>
      <c r="L1272" s="2206">
        <f t="shared" si="932"/>
        <v>-64325</v>
      </c>
      <c r="M1272" s="2206">
        <f t="shared" si="933"/>
        <v>-64325</v>
      </c>
      <c r="N1272" s="2206">
        <f t="shared" si="934"/>
        <v>0</v>
      </c>
      <c r="O1272" s="2206">
        <f t="shared" si="935"/>
        <v>0</v>
      </c>
      <c r="P1272" s="2244">
        <v>-0.504</v>
      </c>
      <c r="Q1272" s="2206">
        <v>127630</v>
      </c>
      <c r="R1272" s="2206"/>
      <c r="S1272" s="2206"/>
      <c r="T1272" s="2206">
        <f t="shared" si="924"/>
        <v>127630</v>
      </c>
      <c r="U1272" s="2206">
        <f t="shared" si="936"/>
        <v>-64325</v>
      </c>
      <c r="V1272" s="2206">
        <f t="shared" si="937"/>
        <v>-64325</v>
      </c>
      <c r="W1272" s="2206">
        <f t="shared" si="938"/>
        <v>0</v>
      </c>
      <c r="X1272" s="2206">
        <f t="shared" si="939"/>
        <v>0</v>
      </c>
      <c r="Y1272" s="2244">
        <f t="shared" si="930"/>
        <v>0</v>
      </c>
      <c r="Z1272" s="2207">
        <f t="shared" si="931"/>
        <v>0</v>
      </c>
      <c r="AA1272" s="2244">
        <v>-0.504</v>
      </c>
      <c r="AB1272" s="2206"/>
      <c r="AC1272" s="2206"/>
      <c r="AD1272" s="2206"/>
      <c r="AE1272" s="2206">
        <f t="shared" si="925"/>
        <v>0</v>
      </c>
      <c r="AF1272" s="2206">
        <f t="shared" si="940"/>
        <v>0</v>
      </c>
      <c r="AG1272" s="2206">
        <f t="shared" si="941"/>
        <v>0</v>
      </c>
      <c r="AH1272" s="2206">
        <f t="shared" si="942"/>
        <v>0</v>
      </c>
      <c r="AI1272" s="2207">
        <f t="shared" si="943"/>
        <v>0</v>
      </c>
      <c r="AJ1272" s="2246">
        <v>-0.504</v>
      </c>
      <c r="AK1272" s="2075"/>
      <c r="AL1272" s="2075"/>
      <c r="AM1272" s="2075"/>
      <c r="AN1272" s="2206">
        <f t="shared" si="926"/>
        <v>0</v>
      </c>
      <c r="AO1272" s="2206">
        <f t="shared" si="944"/>
        <v>0</v>
      </c>
      <c r="AP1272" s="2206">
        <f t="shared" si="945"/>
        <v>0</v>
      </c>
      <c r="AQ1272" s="2206">
        <f t="shared" si="946"/>
        <v>0</v>
      </c>
      <c r="AR1272" s="2206">
        <f t="shared" si="947"/>
        <v>0</v>
      </c>
      <c r="AS1272" s="2244">
        <v>-0.504</v>
      </c>
      <c r="AT1272" s="2075"/>
      <c r="AU1272" s="2075"/>
      <c r="AV1272" s="2075"/>
      <c r="AW1272" s="2206">
        <f t="shared" si="927"/>
        <v>0</v>
      </c>
      <c r="AX1272" s="2206">
        <f t="shared" si="948"/>
        <v>0</v>
      </c>
      <c r="AY1272" s="2206">
        <f t="shared" si="949"/>
        <v>0</v>
      </c>
      <c r="AZ1272" s="2206">
        <f t="shared" si="950"/>
        <v>0</v>
      </c>
      <c r="BA1272" s="2206">
        <f t="shared" si="951"/>
        <v>0</v>
      </c>
      <c r="BB1272" s="2244">
        <f t="shared" si="963"/>
        <v>0</v>
      </c>
      <c r="BC1272" s="2207">
        <f t="shared" si="964"/>
        <v>0</v>
      </c>
      <c r="BD1272" s="2244">
        <f t="shared" si="922"/>
        <v>0</v>
      </c>
      <c r="BE1272" s="2207">
        <f t="shared" si="923"/>
        <v>0</v>
      </c>
      <c r="BF1272" s="2246">
        <v>-0.504</v>
      </c>
      <c r="BG1272" s="2075">
        <v>0</v>
      </c>
      <c r="BH1272" s="2075">
        <v>0</v>
      </c>
      <c r="BI1272" s="2075">
        <v>0</v>
      </c>
      <c r="BJ1272" s="2206">
        <f t="shared" si="928"/>
        <v>0</v>
      </c>
      <c r="BK1272" s="2206">
        <f t="shared" si="952"/>
        <v>0</v>
      </c>
      <c r="BL1272" s="2206">
        <f t="shared" si="953"/>
        <v>0</v>
      </c>
      <c r="BM1272" s="2206">
        <f t="shared" si="954"/>
        <v>0</v>
      </c>
      <c r="BN1272" s="2206">
        <f t="shared" si="955"/>
        <v>0</v>
      </c>
      <c r="BO1272" s="2244">
        <v>-0.504</v>
      </c>
      <c r="BP1272" s="2075">
        <v>0</v>
      </c>
      <c r="BQ1272" s="2075">
        <v>0</v>
      </c>
      <c r="BR1272" s="2075">
        <v>0</v>
      </c>
      <c r="BS1272" s="2206">
        <f t="shared" si="929"/>
        <v>0</v>
      </c>
      <c r="BT1272" s="2206">
        <f t="shared" si="956"/>
        <v>0</v>
      </c>
      <c r="BU1272" s="2206">
        <f t="shared" si="957"/>
        <v>0</v>
      </c>
      <c r="BV1272" s="2206">
        <f t="shared" si="958"/>
        <v>0</v>
      </c>
      <c r="BW1272" s="2206">
        <f t="shared" si="959"/>
        <v>0</v>
      </c>
      <c r="BX1272" s="2244">
        <f t="shared" si="965"/>
        <v>0</v>
      </c>
      <c r="BY1272" s="2207">
        <f t="shared" si="966"/>
        <v>0</v>
      </c>
      <c r="BZ1272" s="2211">
        <f t="shared" si="961"/>
        <v>0</v>
      </c>
      <c r="CA1272" s="2212">
        <f t="shared" si="962"/>
        <v>0</v>
      </c>
      <c r="CB1272" s="2083"/>
      <c r="CC1272" s="2083"/>
      <c r="CD1272" s="2237"/>
      <c r="CF1272" s="2200"/>
    </row>
    <row r="1273" spans="1:84" s="1974" customFormat="1" ht="18" customHeight="1" outlineLevel="1">
      <c r="A1273" s="2235" t="s">
        <v>5243</v>
      </c>
      <c r="B1273" s="2235" t="b">
        <v>0</v>
      </c>
      <c r="C1273" s="2201"/>
      <c r="D1273" s="2236" t="s">
        <v>3379</v>
      </c>
      <c r="E1273" s="2243" t="s">
        <v>3380</v>
      </c>
      <c r="F1273" s="2204" t="s">
        <v>343</v>
      </c>
      <c r="G1273" s="2210">
        <v>1</v>
      </c>
      <c r="H1273" s="2206"/>
      <c r="I1273" s="2206">
        <v>15713606</v>
      </c>
      <c r="J1273" s="2206"/>
      <c r="K1273" s="2206">
        <f t="shared" si="960"/>
        <v>15713606</v>
      </c>
      <c r="L1273" s="2206">
        <f t="shared" si="932"/>
        <v>15713606</v>
      </c>
      <c r="M1273" s="2206">
        <f t="shared" si="933"/>
        <v>0</v>
      </c>
      <c r="N1273" s="2206">
        <f t="shared" si="934"/>
        <v>15713606</v>
      </c>
      <c r="O1273" s="2206">
        <f t="shared" si="935"/>
        <v>0</v>
      </c>
      <c r="P1273" s="2210">
        <v>1</v>
      </c>
      <c r="Q1273" s="2206"/>
      <c r="R1273" s="2206">
        <v>15713606</v>
      </c>
      <c r="S1273" s="2206"/>
      <c r="T1273" s="2206">
        <f t="shared" si="924"/>
        <v>15713606</v>
      </c>
      <c r="U1273" s="2206">
        <f t="shared" si="936"/>
        <v>15713606</v>
      </c>
      <c r="V1273" s="2206">
        <f t="shared" si="937"/>
        <v>0</v>
      </c>
      <c r="W1273" s="2206">
        <f t="shared" si="938"/>
        <v>15713606</v>
      </c>
      <c r="X1273" s="2206">
        <f t="shared" si="939"/>
        <v>0</v>
      </c>
      <c r="Y1273" s="2210">
        <f t="shared" si="930"/>
        <v>0</v>
      </c>
      <c r="Z1273" s="2207">
        <f t="shared" si="931"/>
        <v>0</v>
      </c>
      <c r="AA1273" s="2210"/>
      <c r="AB1273" s="2206"/>
      <c r="AC1273" s="2206"/>
      <c r="AD1273" s="2206"/>
      <c r="AE1273" s="2206">
        <f t="shared" si="925"/>
        <v>0</v>
      </c>
      <c r="AF1273" s="2206">
        <f t="shared" si="940"/>
        <v>0</v>
      </c>
      <c r="AG1273" s="2206">
        <f t="shared" si="941"/>
        <v>0</v>
      </c>
      <c r="AH1273" s="2206">
        <f t="shared" si="942"/>
        <v>0</v>
      </c>
      <c r="AI1273" s="2207">
        <f t="shared" si="943"/>
        <v>0</v>
      </c>
      <c r="AJ1273" s="2298"/>
      <c r="AK1273" s="2075"/>
      <c r="AL1273" s="2075"/>
      <c r="AM1273" s="2075"/>
      <c r="AN1273" s="2206">
        <f t="shared" si="926"/>
        <v>0</v>
      </c>
      <c r="AO1273" s="2206">
        <f t="shared" si="944"/>
        <v>0</v>
      </c>
      <c r="AP1273" s="2206">
        <f t="shared" si="945"/>
        <v>0</v>
      </c>
      <c r="AQ1273" s="2206">
        <f t="shared" si="946"/>
        <v>0</v>
      </c>
      <c r="AR1273" s="2206">
        <f t="shared" si="947"/>
        <v>0</v>
      </c>
      <c r="AS1273" s="2210"/>
      <c r="AT1273" s="2075"/>
      <c r="AU1273" s="2075"/>
      <c r="AV1273" s="2075"/>
      <c r="AW1273" s="2206">
        <f t="shared" si="927"/>
        <v>0</v>
      </c>
      <c r="AX1273" s="2206">
        <f t="shared" si="948"/>
        <v>0</v>
      </c>
      <c r="AY1273" s="2206">
        <f t="shared" si="949"/>
        <v>0</v>
      </c>
      <c r="AZ1273" s="2206">
        <f t="shared" si="950"/>
        <v>0</v>
      </c>
      <c r="BA1273" s="2206">
        <f t="shared" si="951"/>
        <v>0</v>
      </c>
      <c r="BB1273" s="2210">
        <f t="shared" si="963"/>
        <v>0</v>
      </c>
      <c r="BC1273" s="2207">
        <f t="shared" si="964"/>
        <v>0</v>
      </c>
      <c r="BD1273" s="2210">
        <f t="shared" si="922"/>
        <v>0</v>
      </c>
      <c r="BE1273" s="2207">
        <f t="shared" si="923"/>
        <v>0</v>
      </c>
      <c r="BF1273" s="2298">
        <v>0</v>
      </c>
      <c r="BG1273" s="2075">
        <v>0</v>
      </c>
      <c r="BH1273" s="2075">
        <v>0</v>
      </c>
      <c r="BI1273" s="2075">
        <v>0</v>
      </c>
      <c r="BJ1273" s="2206">
        <f t="shared" si="928"/>
        <v>0</v>
      </c>
      <c r="BK1273" s="2206">
        <f t="shared" si="952"/>
        <v>0</v>
      </c>
      <c r="BL1273" s="2206">
        <f t="shared" si="953"/>
        <v>0</v>
      </c>
      <c r="BM1273" s="2206">
        <f t="shared" si="954"/>
        <v>0</v>
      </c>
      <c r="BN1273" s="2206">
        <f t="shared" si="955"/>
        <v>0</v>
      </c>
      <c r="BO1273" s="2210">
        <v>0</v>
      </c>
      <c r="BP1273" s="2075">
        <v>0</v>
      </c>
      <c r="BQ1273" s="2075">
        <v>0</v>
      </c>
      <c r="BR1273" s="2075">
        <v>0</v>
      </c>
      <c r="BS1273" s="2206">
        <f t="shared" si="929"/>
        <v>0</v>
      </c>
      <c r="BT1273" s="2206">
        <f t="shared" si="956"/>
        <v>0</v>
      </c>
      <c r="BU1273" s="2206">
        <f t="shared" si="957"/>
        <v>0</v>
      </c>
      <c r="BV1273" s="2206">
        <f t="shared" si="958"/>
        <v>0</v>
      </c>
      <c r="BW1273" s="2206">
        <f t="shared" si="959"/>
        <v>0</v>
      </c>
      <c r="BX1273" s="2210">
        <f t="shared" si="965"/>
        <v>0</v>
      </c>
      <c r="BY1273" s="2207">
        <f t="shared" si="966"/>
        <v>0</v>
      </c>
      <c r="BZ1273" s="2211">
        <f t="shared" si="961"/>
        <v>0</v>
      </c>
      <c r="CA1273" s="2212">
        <f t="shared" si="962"/>
        <v>0</v>
      </c>
      <c r="CB1273" s="2083"/>
      <c r="CC1273" s="2083"/>
      <c r="CD1273" s="2237"/>
      <c r="CF1273" s="2200"/>
    </row>
    <row r="1274" spans="1:84" s="1974" customFormat="1" ht="18" customHeight="1" outlineLevel="1">
      <c r="A1274" s="2235"/>
      <c r="B1274" s="2235"/>
      <c r="C1274" s="2201"/>
      <c r="D1274" s="2232" t="s">
        <v>5244</v>
      </c>
      <c r="E1274" s="2243"/>
      <c r="F1274" s="2204"/>
      <c r="G1274" s="2244"/>
      <c r="H1274" s="2206"/>
      <c r="I1274" s="2206"/>
      <c r="J1274" s="2206"/>
      <c r="K1274" s="2206">
        <f t="shared" si="960"/>
        <v>0</v>
      </c>
      <c r="L1274" s="2206">
        <f t="shared" si="932"/>
        <v>0</v>
      </c>
      <c r="M1274" s="2206">
        <f t="shared" si="933"/>
        <v>0</v>
      </c>
      <c r="N1274" s="2206">
        <f t="shared" si="934"/>
        <v>0</v>
      </c>
      <c r="O1274" s="2206">
        <f t="shared" si="935"/>
        <v>0</v>
      </c>
      <c r="P1274" s="2244"/>
      <c r="Q1274" s="2206"/>
      <c r="R1274" s="2206"/>
      <c r="S1274" s="2206"/>
      <c r="T1274" s="2206">
        <f t="shared" si="924"/>
        <v>0</v>
      </c>
      <c r="U1274" s="2206">
        <f t="shared" si="936"/>
        <v>0</v>
      </c>
      <c r="V1274" s="2206">
        <f t="shared" si="937"/>
        <v>0</v>
      </c>
      <c r="W1274" s="2206">
        <f t="shared" si="938"/>
        <v>0</v>
      </c>
      <c r="X1274" s="2206">
        <f t="shared" si="939"/>
        <v>0</v>
      </c>
      <c r="Y1274" s="2244">
        <f t="shared" si="930"/>
        <v>0</v>
      </c>
      <c r="Z1274" s="2207">
        <f t="shared" si="931"/>
        <v>0</v>
      </c>
      <c r="AA1274" s="2244">
        <v>0</v>
      </c>
      <c r="AB1274" s="2206"/>
      <c r="AC1274" s="2206"/>
      <c r="AD1274" s="2206"/>
      <c r="AE1274" s="2206">
        <f t="shared" si="925"/>
        <v>0</v>
      </c>
      <c r="AF1274" s="2206">
        <f t="shared" si="940"/>
        <v>0</v>
      </c>
      <c r="AG1274" s="2206">
        <f t="shared" si="941"/>
        <v>0</v>
      </c>
      <c r="AH1274" s="2206">
        <f t="shared" si="942"/>
        <v>0</v>
      </c>
      <c r="AI1274" s="2207">
        <f t="shared" si="943"/>
        <v>0</v>
      </c>
      <c r="AJ1274" s="2246">
        <v>0</v>
      </c>
      <c r="AK1274" s="2075"/>
      <c r="AL1274" s="2075"/>
      <c r="AM1274" s="2075"/>
      <c r="AN1274" s="2206">
        <f t="shared" si="926"/>
        <v>0</v>
      </c>
      <c r="AO1274" s="2206">
        <f t="shared" si="944"/>
        <v>0</v>
      </c>
      <c r="AP1274" s="2206">
        <f t="shared" si="945"/>
        <v>0</v>
      </c>
      <c r="AQ1274" s="2206">
        <f t="shared" si="946"/>
        <v>0</v>
      </c>
      <c r="AR1274" s="2206">
        <f t="shared" si="947"/>
        <v>0</v>
      </c>
      <c r="AS1274" s="2244">
        <v>0</v>
      </c>
      <c r="AT1274" s="2075"/>
      <c r="AU1274" s="2075"/>
      <c r="AV1274" s="2075"/>
      <c r="AW1274" s="2206">
        <f t="shared" si="927"/>
        <v>0</v>
      </c>
      <c r="AX1274" s="2206">
        <f t="shared" si="948"/>
        <v>0</v>
      </c>
      <c r="AY1274" s="2206">
        <f t="shared" si="949"/>
        <v>0</v>
      </c>
      <c r="AZ1274" s="2206">
        <f t="shared" si="950"/>
        <v>0</v>
      </c>
      <c r="BA1274" s="2206">
        <f t="shared" si="951"/>
        <v>0</v>
      </c>
      <c r="BB1274" s="2244">
        <f t="shared" si="963"/>
        <v>0</v>
      </c>
      <c r="BC1274" s="2207">
        <f t="shared" si="964"/>
        <v>0</v>
      </c>
      <c r="BD1274" s="2244">
        <f t="shared" si="922"/>
        <v>0</v>
      </c>
      <c r="BE1274" s="2207">
        <f t="shared" si="923"/>
        <v>0</v>
      </c>
      <c r="BF1274" s="2246">
        <v>0</v>
      </c>
      <c r="BG1274" s="2075">
        <v>0</v>
      </c>
      <c r="BH1274" s="2075">
        <v>0</v>
      </c>
      <c r="BI1274" s="2075">
        <v>0</v>
      </c>
      <c r="BJ1274" s="2206">
        <f t="shared" si="928"/>
        <v>0</v>
      </c>
      <c r="BK1274" s="2206">
        <f t="shared" si="952"/>
        <v>0</v>
      </c>
      <c r="BL1274" s="2206">
        <f t="shared" si="953"/>
        <v>0</v>
      </c>
      <c r="BM1274" s="2206">
        <f t="shared" si="954"/>
        <v>0</v>
      </c>
      <c r="BN1274" s="2206">
        <f t="shared" si="955"/>
        <v>0</v>
      </c>
      <c r="BO1274" s="2244">
        <v>0</v>
      </c>
      <c r="BP1274" s="2075">
        <v>0</v>
      </c>
      <c r="BQ1274" s="2075">
        <v>0</v>
      </c>
      <c r="BR1274" s="2075">
        <v>0</v>
      </c>
      <c r="BS1274" s="2206">
        <f t="shared" si="929"/>
        <v>0</v>
      </c>
      <c r="BT1274" s="2206">
        <f t="shared" si="956"/>
        <v>0</v>
      </c>
      <c r="BU1274" s="2206">
        <f t="shared" si="957"/>
        <v>0</v>
      </c>
      <c r="BV1274" s="2206">
        <f t="shared" si="958"/>
        <v>0</v>
      </c>
      <c r="BW1274" s="2206">
        <f t="shared" si="959"/>
        <v>0</v>
      </c>
      <c r="BX1274" s="2244">
        <f t="shared" si="965"/>
        <v>0</v>
      </c>
      <c r="BY1274" s="2207">
        <f t="shared" si="966"/>
        <v>0</v>
      </c>
      <c r="BZ1274" s="2211">
        <f t="shared" si="961"/>
        <v>0</v>
      </c>
      <c r="CA1274" s="2212">
        <f t="shared" si="962"/>
        <v>0</v>
      </c>
      <c r="CB1274" s="2083"/>
      <c r="CC1274" s="2083"/>
      <c r="CD1274" s="2237"/>
      <c r="CF1274" s="2200"/>
    </row>
    <row r="1275" spans="1:84" s="1974" customFormat="1" ht="18" customHeight="1" outlineLevel="1">
      <c r="A1275" s="2235"/>
      <c r="B1275" s="2235"/>
      <c r="C1275" s="2201"/>
      <c r="D1275" s="2232" t="s">
        <v>3393</v>
      </c>
      <c r="E1275" s="2243"/>
      <c r="F1275" s="2204"/>
      <c r="G1275" s="2244"/>
      <c r="H1275" s="2206"/>
      <c r="I1275" s="2206"/>
      <c r="J1275" s="2206"/>
      <c r="K1275" s="2206">
        <f t="shared" si="960"/>
        <v>0</v>
      </c>
      <c r="L1275" s="2206">
        <f t="shared" si="932"/>
        <v>0</v>
      </c>
      <c r="M1275" s="2206">
        <f t="shared" si="933"/>
        <v>0</v>
      </c>
      <c r="N1275" s="2206">
        <f t="shared" si="934"/>
        <v>0</v>
      </c>
      <c r="O1275" s="2206">
        <f t="shared" si="935"/>
        <v>0</v>
      </c>
      <c r="P1275" s="2244"/>
      <c r="Q1275" s="2206"/>
      <c r="R1275" s="2206"/>
      <c r="S1275" s="2206"/>
      <c r="T1275" s="2206">
        <f t="shared" si="924"/>
        <v>0</v>
      </c>
      <c r="U1275" s="2206">
        <f t="shared" si="936"/>
        <v>0</v>
      </c>
      <c r="V1275" s="2206">
        <f t="shared" si="937"/>
        <v>0</v>
      </c>
      <c r="W1275" s="2206">
        <f t="shared" si="938"/>
        <v>0</v>
      </c>
      <c r="X1275" s="2206">
        <f t="shared" si="939"/>
        <v>0</v>
      </c>
      <c r="Y1275" s="2244">
        <f t="shared" si="930"/>
        <v>0</v>
      </c>
      <c r="Z1275" s="2207">
        <f t="shared" si="931"/>
        <v>0</v>
      </c>
      <c r="AA1275" s="2244">
        <v>0</v>
      </c>
      <c r="AB1275" s="2206"/>
      <c r="AC1275" s="2206"/>
      <c r="AD1275" s="2206"/>
      <c r="AE1275" s="2206">
        <f t="shared" si="925"/>
        <v>0</v>
      </c>
      <c r="AF1275" s="2206">
        <f t="shared" si="940"/>
        <v>0</v>
      </c>
      <c r="AG1275" s="2206">
        <f t="shared" si="941"/>
        <v>0</v>
      </c>
      <c r="AH1275" s="2206">
        <f t="shared" si="942"/>
        <v>0</v>
      </c>
      <c r="AI1275" s="2207">
        <f t="shared" si="943"/>
        <v>0</v>
      </c>
      <c r="AJ1275" s="2246">
        <v>0</v>
      </c>
      <c r="AK1275" s="2075"/>
      <c r="AL1275" s="2075"/>
      <c r="AM1275" s="2075"/>
      <c r="AN1275" s="2206">
        <f t="shared" si="926"/>
        <v>0</v>
      </c>
      <c r="AO1275" s="2206">
        <f t="shared" si="944"/>
        <v>0</v>
      </c>
      <c r="AP1275" s="2206">
        <f t="shared" si="945"/>
        <v>0</v>
      </c>
      <c r="AQ1275" s="2206">
        <f t="shared" si="946"/>
        <v>0</v>
      </c>
      <c r="AR1275" s="2206">
        <f t="shared" si="947"/>
        <v>0</v>
      </c>
      <c r="AS1275" s="2244">
        <v>0</v>
      </c>
      <c r="AT1275" s="2075"/>
      <c r="AU1275" s="2075"/>
      <c r="AV1275" s="2075"/>
      <c r="AW1275" s="2206">
        <f t="shared" si="927"/>
        <v>0</v>
      </c>
      <c r="AX1275" s="2206">
        <f t="shared" si="948"/>
        <v>0</v>
      </c>
      <c r="AY1275" s="2206">
        <f t="shared" si="949"/>
        <v>0</v>
      </c>
      <c r="AZ1275" s="2206">
        <f t="shared" si="950"/>
        <v>0</v>
      </c>
      <c r="BA1275" s="2206">
        <f t="shared" si="951"/>
        <v>0</v>
      </c>
      <c r="BB1275" s="2244">
        <f t="shared" si="963"/>
        <v>0</v>
      </c>
      <c r="BC1275" s="2207">
        <f t="shared" si="964"/>
        <v>0</v>
      </c>
      <c r="BD1275" s="2244">
        <f t="shared" si="922"/>
        <v>0</v>
      </c>
      <c r="BE1275" s="2207">
        <f t="shared" si="923"/>
        <v>0</v>
      </c>
      <c r="BF1275" s="2246">
        <v>0</v>
      </c>
      <c r="BG1275" s="2075">
        <v>0</v>
      </c>
      <c r="BH1275" s="2075">
        <v>0</v>
      </c>
      <c r="BI1275" s="2075">
        <v>0</v>
      </c>
      <c r="BJ1275" s="2206">
        <f t="shared" si="928"/>
        <v>0</v>
      </c>
      <c r="BK1275" s="2206">
        <f t="shared" si="952"/>
        <v>0</v>
      </c>
      <c r="BL1275" s="2206">
        <f t="shared" si="953"/>
        <v>0</v>
      </c>
      <c r="BM1275" s="2206">
        <f t="shared" si="954"/>
        <v>0</v>
      </c>
      <c r="BN1275" s="2206">
        <f t="shared" si="955"/>
        <v>0</v>
      </c>
      <c r="BO1275" s="2244">
        <v>0</v>
      </c>
      <c r="BP1275" s="2075">
        <v>0</v>
      </c>
      <c r="BQ1275" s="2075">
        <v>0</v>
      </c>
      <c r="BR1275" s="2075">
        <v>0</v>
      </c>
      <c r="BS1275" s="2206">
        <f t="shared" si="929"/>
        <v>0</v>
      </c>
      <c r="BT1275" s="2206">
        <f t="shared" si="956"/>
        <v>0</v>
      </c>
      <c r="BU1275" s="2206">
        <f t="shared" si="957"/>
        <v>0</v>
      </c>
      <c r="BV1275" s="2206">
        <f t="shared" si="958"/>
        <v>0</v>
      </c>
      <c r="BW1275" s="2206">
        <f t="shared" si="959"/>
        <v>0</v>
      </c>
      <c r="BX1275" s="2244">
        <f t="shared" si="965"/>
        <v>0</v>
      </c>
      <c r="BY1275" s="2207">
        <f t="shared" si="966"/>
        <v>0</v>
      </c>
      <c r="BZ1275" s="2211">
        <f t="shared" si="961"/>
        <v>0</v>
      </c>
      <c r="CA1275" s="2212">
        <f t="shared" si="962"/>
        <v>0</v>
      </c>
      <c r="CB1275" s="2083"/>
      <c r="CC1275" s="2083"/>
      <c r="CD1275" s="2237"/>
      <c r="CF1275" s="2200"/>
    </row>
    <row r="1276" spans="1:84" s="1974" customFormat="1" ht="18" customHeight="1" outlineLevel="1">
      <c r="A1276" s="2235" t="s">
        <v>5245</v>
      </c>
      <c r="B1276" s="2235" t="b">
        <v>0</v>
      </c>
      <c r="C1276" s="2201"/>
      <c r="D1276" s="2236" t="s">
        <v>3395</v>
      </c>
      <c r="E1276" s="2243" t="s">
        <v>3396</v>
      </c>
      <c r="F1276" s="2204" t="s">
        <v>444</v>
      </c>
      <c r="G1276" s="2210">
        <v>17.261000000000003</v>
      </c>
      <c r="H1276" s="2206">
        <v>570</v>
      </c>
      <c r="I1276" s="2206">
        <v>1720</v>
      </c>
      <c r="J1276" s="2206">
        <v>1950</v>
      </c>
      <c r="K1276" s="2206">
        <f t="shared" si="960"/>
        <v>4240</v>
      </c>
      <c r="L1276" s="2206">
        <f t="shared" si="932"/>
        <v>73184</v>
      </c>
      <c r="M1276" s="2206">
        <f t="shared" si="933"/>
        <v>9838</v>
      </c>
      <c r="N1276" s="2206">
        <f t="shared" si="934"/>
        <v>29688</v>
      </c>
      <c r="O1276" s="2206">
        <f t="shared" si="935"/>
        <v>33658</v>
      </c>
      <c r="P1276" s="2210">
        <v>17.261000000000003</v>
      </c>
      <c r="Q1276" s="2206">
        <v>570</v>
      </c>
      <c r="R1276" s="2206">
        <v>1720</v>
      </c>
      <c r="S1276" s="2206">
        <v>1950</v>
      </c>
      <c r="T1276" s="2206">
        <f t="shared" si="924"/>
        <v>4240</v>
      </c>
      <c r="U1276" s="2206">
        <f t="shared" si="936"/>
        <v>73184</v>
      </c>
      <c r="V1276" s="2206">
        <f t="shared" si="937"/>
        <v>9838</v>
      </c>
      <c r="W1276" s="2206">
        <f t="shared" si="938"/>
        <v>29688</v>
      </c>
      <c r="X1276" s="2206">
        <f t="shared" si="939"/>
        <v>33658</v>
      </c>
      <c r="Y1276" s="2210">
        <f t="shared" si="930"/>
        <v>0</v>
      </c>
      <c r="Z1276" s="2207">
        <f t="shared" si="931"/>
        <v>0</v>
      </c>
      <c r="AA1276" s="2210"/>
      <c r="AB1276" s="2206"/>
      <c r="AC1276" s="2206"/>
      <c r="AD1276" s="2206"/>
      <c r="AE1276" s="2206">
        <f t="shared" si="925"/>
        <v>0</v>
      </c>
      <c r="AF1276" s="2206">
        <f t="shared" si="940"/>
        <v>0</v>
      </c>
      <c r="AG1276" s="2206">
        <f t="shared" si="941"/>
        <v>0</v>
      </c>
      <c r="AH1276" s="2206">
        <f t="shared" si="942"/>
        <v>0</v>
      </c>
      <c r="AI1276" s="2207">
        <f t="shared" si="943"/>
        <v>0</v>
      </c>
      <c r="AJ1276" s="2298"/>
      <c r="AK1276" s="2075"/>
      <c r="AL1276" s="2075"/>
      <c r="AM1276" s="2075"/>
      <c r="AN1276" s="2206">
        <f t="shared" si="926"/>
        <v>0</v>
      </c>
      <c r="AO1276" s="2206">
        <f t="shared" si="944"/>
        <v>0</v>
      </c>
      <c r="AP1276" s="2206">
        <f t="shared" si="945"/>
        <v>0</v>
      </c>
      <c r="AQ1276" s="2206">
        <f t="shared" si="946"/>
        <v>0</v>
      </c>
      <c r="AR1276" s="2206">
        <f t="shared" si="947"/>
        <v>0</v>
      </c>
      <c r="AS1276" s="2210"/>
      <c r="AT1276" s="2075"/>
      <c r="AU1276" s="2075"/>
      <c r="AV1276" s="2075"/>
      <c r="AW1276" s="2206">
        <f t="shared" si="927"/>
        <v>0</v>
      </c>
      <c r="AX1276" s="2206">
        <f t="shared" si="948"/>
        <v>0</v>
      </c>
      <c r="AY1276" s="2206">
        <f t="shared" si="949"/>
        <v>0</v>
      </c>
      <c r="AZ1276" s="2206">
        <f t="shared" si="950"/>
        <v>0</v>
      </c>
      <c r="BA1276" s="2206">
        <f t="shared" si="951"/>
        <v>0</v>
      </c>
      <c r="BB1276" s="2210">
        <f t="shared" si="963"/>
        <v>0</v>
      </c>
      <c r="BC1276" s="2207">
        <f t="shared" si="964"/>
        <v>0</v>
      </c>
      <c r="BD1276" s="2210">
        <f t="shared" ref="BD1276:BD1339" si="967">AS1276-AA1276</f>
        <v>0</v>
      </c>
      <c r="BE1276" s="2207">
        <f t="shared" ref="BE1276:BE1339" si="968">+AX1276-AF1276</f>
        <v>0</v>
      </c>
      <c r="BF1276" s="2298">
        <v>0</v>
      </c>
      <c r="BG1276" s="2075">
        <v>0</v>
      </c>
      <c r="BH1276" s="2075">
        <v>0</v>
      </c>
      <c r="BI1276" s="2075">
        <v>0</v>
      </c>
      <c r="BJ1276" s="2206">
        <f t="shared" si="928"/>
        <v>0</v>
      </c>
      <c r="BK1276" s="2206">
        <f t="shared" si="952"/>
        <v>0</v>
      </c>
      <c r="BL1276" s="2206">
        <f t="shared" si="953"/>
        <v>0</v>
      </c>
      <c r="BM1276" s="2206">
        <f t="shared" si="954"/>
        <v>0</v>
      </c>
      <c r="BN1276" s="2206">
        <f t="shared" si="955"/>
        <v>0</v>
      </c>
      <c r="BO1276" s="2210">
        <v>0</v>
      </c>
      <c r="BP1276" s="2075">
        <v>0</v>
      </c>
      <c r="BQ1276" s="2075">
        <v>0</v>
      </c>
      <c r="BR1276" s="2075">
        <v>0</v>
      </c>
      <c r="BS1276" s="2206">
        <f t="shared" si="929"/>
        <v>0</v>
      </c>
      <c r="BT1276" s="2206">
        <f t="shared" si="956"/>
        <v>0</v>
      </c>
      <c r="BU1276" s="2206">
        <f t="shared" si="957"/>
        <v>0</v>
      </c>
      <c r="BV1276" s="2206">
        <f t="shared" si="958"/>
        <v>0</v>
      </c>
      <c r="BW1276" s="2206">
        <f t="shared" si="959"/>
        <v>0</v>
      </c>
      <c r="BX1276" s="2210">
        <f t="shared" si="965"/>
        <v>0</v>
      </c>
      <c r="BY1276" s="2207">
        <f t="shared" si="966"/>
        <v>0</v>
      </c>
      <c r="BZ1276" s="2211">
        <f t="shared" si="961"/>
        <v>0</v>
      </c>
      <c r="CA1276" s="2212">
        <f t="shared" si="962"/>
        <v>0</v>
      </c>
      <c r="CB1276" s="2083"/>
      <c r="CC1276" s="2083"/>
      <c r="CD1276" s="2237"/>
      <c r="CF1276" s="2200"/>
    </row>
    <row r="1277" spans="1:84" s="1974" customFormat="1" ht="18" customHeight="1" outlineLevel="1">
      <c r="A1277" s="2235" t="s">
        <v>5246</v>
      </c>
      <c r="B1277" s="2235" t="b">
        <v>0</v>
      </c>
      <c r="C1277" s="2201"/>
      <c r="D1277" s="2236" t="s">
        <v>3398</v>
      </c>
      <c r="E1277" s="2243" t="s">
        <v>3399</v>
      </c>
      <c r="F1277" s="2204" t="s">
        <v>444</v>
      </c>
      <c r="G1277" s="2210">
        <v>78</v>
      </c>
      <c r="H1277" s="2206"/>
      <c r="I1277" s="2206"/>
      <c r="J1277" s="2206">
        <v>6320</v>
      </c>
      <c r="K1277" s="2206">
        <f t="shared" si="960"/>
        <v>6320</v>
      </c>
      <c r="L1277" s="2206">
        <f t="shared" si="932"/>
        <v>492960</v>
      </c>
      <c r="M1277" s="2206">
        <f t="shared" si="933"/>
        <v>0</v>
      </c>
      <c r="N1277" s="2206">
        <f t="shared" si="934"/>
        <v>0</v>
      </c>
      <c r="O1277" s="2206">
        <f t="shared" si="935"/>
        <v>492960</v>
      </c>
      <c r="P1277" s="2210">
        <v>78</v>
      </c>
      <c r="Q1277" s="2206"/>
      <c r="R1277" s="2206"/>
      <c r="S1277" s="2206">
        <v>6320</v>
      </c>
      <c r="T1277" s="2206">
        <f t="shared" si="924"/>
        <v>6320</v>
      </c>
      <c r="U1277" s="2206">
        <f t="shared" si="936"/>
        <v>492960</v>
      </c>
      <c r="V1277" s="2206">
        <f t="shared" si="937"/>
        <v>0</v>
      </c>
      <c r="W1277" s="2206">
        <f t="shared" si="938"/>
        <v>0</v>
      </c>
      <c r="X1277" s="2206">
        <f t="shared" si="939"/>
        <v>492960</v>
      </c>
      <c r="Y1277" s="2210">
        <f t="shared" si="930"/>
        <v>0</v>
      </c>
      <c r="Z1277" s="2207">
        <f t="shared" si="931"/>
        <v>0</v>
      </c>
      <c r="AA1277" s="2210"/>
      <c r="AB1277" s="2206"/>
      <c r="AC1277" s="2206"/>
      <c r="AD1277" s="2206"/>
      <c r="AE1277" s="2206">
        <f t="shared" si="925"/>
        <v>0</v>
      </c>
      <c r="AF1277" s="2206">
        <f t="shared" si="940"/>
        <v>0</v>
      </c>
      <c r="AG1277" s="2206">
        <f t="shared" si="941"/>
        <v>0</v>
      </c>
      <c r="AH1277" s="2206">
        <f t="shared" si="942"/>
        <v>0</v>
      </c>
      <c r="AI1277" s="2207">
        <f t="shared" si="943"/>
        <v>0</v>
      </c>
      <c r="AJ1277" s="2298"/>
      <c r="AK1277" s="2075"/>
      <c r="AL1277" s="2075"/>
      <c r="AM1277" s="2075"/>
      <c r="AN1277" s="2206">
        <f t="shared" si="926"/>
        <v>0</v>
      </c>
      <c r="AO1277" s="2206">
        <f t="shared" si="944"/>
        <v>0</v>
      </c>
      <c r="AP1277" s="2206">
        <f t="shared" si="945"/>
        <v>0</v>
      </c>
      <c r="AQ1277" s="2206">
        <f t="shared" si="946"/>
        <v>0</v>
      </c>
      <c r="AR1277" s="2206">
        <f t="shared" si="947"/>
        <v>0</v>
      </c>
      <c r="AS1277" s="2210"/>
      <c r="AT1277" s="2075"/>
      <c r="AU1277" s="2075"/>
      <c r="AV1277" s="2075"/>
      <c r="AW1277" s="2206">
        <f t="shared" si="927"/>
        <v>0</v>
      </c>
      <c r="AX1277" s="2206">
        <f t="shared" si="948"/>
        <v>0</v>
      </c>
      <c r="AY1277" s="2206">
        <f t="shared" si="949"/>
        <v>0</v>
      </c>
      <c r="AZ1277" s="2206">
        <f t="shared" si="950"/>
        <v>0</v>
      </c>
      <c r="BA1277" s="2206">
        <f t="shared" si="951"/>
        <v>0</v>
      </c>
      <c r="BB1277" s="2210">
        <f t="shared" si="963"/>
        <v>0</v>
      </c>
      <c r="BC1277" s="2207">
        <f t="shared" si="964"/>
        <v>0</v>
      </c>
      <c r="BD1277" s="2210">
        <f t="shared" si="967"/>
        <v>0</v>
      </c>
      <c r="BE1277" s="2207">
        <f t="shared" si="968"/>
        <v>0</v>
      </c>
      <c r="BF1277" s="2298">
        <v>0</v>
      </c>
      <c r="BG1277" s="2075">
        <v>0</v>
      </c>
      <c r="BH1277" s="2075">
        <v>0</v>
      </c>
      <c r="BI1277" s="2075">
        <v>0</v>
      </c>
      <c r="BJ1277" s="2206">
        <f t="shared" si="928"/>
        <v>0</v>
      </c>
      <c r="BK1277" s="2206">
        <f t="shared" si="952"/>
        <v>0</v>
      </c>
      <c r="BL1277" s="2206">
        <f t="shared" si="953"/>
        <v>0</v>
      </c>
      <c r="BM1277" s="2206">
        <f t="shared" si="954"/>
        <v>0</v>
      </c>
      <c r="BN1277" s="2206">
        <f t="shared" si="955"/>
        <v>0</v>
      </c>
      <c r="BO1277" s="2210">
        <v>0</v>
      </c>
      <c r="BP1277" s="2075">
        <v>0</v>
      </c>
      <c r="BQ1277" s="2075">
        <v>0</v>
      </c>
      <c r="BR1277" s="2075">
        <v>0</v>
      </c>
      <c r="BS1277" s="2206">
        <f t="shared" si="929"/>
        <v>0</v>
      </c>
      <c r="BT1277" s="2206">
        <f t="shared" si="956"/>
        <v>0</v>
      </c>
      <c r="BU1277" s="2206">
        <f t="shared" si="957"/>
        <v>0</v>
      </c>
      <c r="BV1277" s="2206">
        <f t="shared" si="958"/>
        <v>0</v>
      </c>
      <c r="BW1277" s="2206">
        <f t="shared" si="959"/>
        <v>0</v>
      </c>
      <c r="BX1277" s="2210">
        <f t="shared" si="965"/>
        <v>0</v>
      </c>
      <c r="BY1277" s="2207">
        <f t="shared" si="966"/>
        <v>0</v>
      </c>
      <c r="BZ1277" s="2211">
        <f t="shared" si="961"/>
        <v>0</v>
      </c>
      <c r="CA1277" s="2212">
        <f t="shared" si="962"/>
        <v>0</v>
      </c>
      <c r="CB1277" s="2083"/>
      <c r="CC1277" s="2083"/>
      <c r="CD1277" s="2237"/>
      <c r="CF1277" s="2200"/>
    </row>
    <row r="1278" spans="1:84" s="1974" customFormat="1" ht="18" customHeight="1" outlineLevel="1">
      <c r="A1278" s="2235" t="s">
        <v>5247</v>
      </c>
      <c r="B1278" s="2235" t="b">
        <v>0</v>
      </c>
      <c r="C1278" s="2201"/>
      <c r="D1278" s="2236" t="s">
        <v>3401</v>
      </c>
      <c r="E1278" s="2243" t="s">
        <v>3402</v>
      </c>
      <c r="F1278" s="2204" t="s">
        <v>380</v>
      </c>
      <c r="G1278" s="2210">
        <v>114.21505370000001</v>
      </c>
      <c r="H1278" s="2206">
        <v>490</v>
      </c>
      <c r="I1278" s="2206">
        <v>1910</v>
      </c>
      <c r="J1278" s="2206">
        <v>390</v>
      </c>
      <c r="K1278" s="2206">
        <f t="shared" si="960"/>
        <v>2790</v>
      </c>
      <c r="L1278" s="2206">
        <f t="shared" si="932"/>
        <v>318658</v>
      </c>
      <c r="M1278" s="2206">
        <f t="shared" si="933"/>
        <v>55965</v>
      </c>
      <c r="N1278" s="2206">
        <f t="shared" si="934"/>
        <v>218150</v>
      </c>
      <c r="O1278" s="2206">
        <f t="shared" si="935"/>
        <v>44543</v>
      </c>
      <c r="P1278" s="2210">
        <v>114.21505370000001</v>
      </c>
      <c r="Q1278" s="2206">
        <v>490</v>
      </c>
      <c r="R1278" s="2206">
        <v>1910</v>
      </c>
      <c r="S1278" s="2206">
        <v>390</v>
      </c>
      <c r="T1278" s="2206">
        <f t="shared" si="924"/>
        <v>2790</v>
      </c>
      <c r="U1278" s="2206">
        <f t="shared" si="936"/>
        <v>318658</v>
      </c>
      <c r="V1278" s="2206">
        <f t="shared" si="937"/>
        <v>55965</v>
      </c>
      <c r="W1278" s="2206">
        <f t="shared" si="938"/>
        <v>218150</v>
      </c>
      <c r="X1278" s="2206">
        <f t="shared" si="939"/>
        <v>44543</v>
      </c>
      <c r="Y1278" s="2210">
        <f t="shared" si="930"/>
        <v>0</v>
      </c>
      <c r="Z1278" s="2207">
        <f t="shared" si="931"/>
        <v>0</v>
      </c>
      <c r="AA1278" s="2210"/>
      <c r="AB1278" s="2206"/>
      <c r="AC1278" s="2206"/>
      <c r="AD1278" s="2206"/>
      <c r="AE1278" s="2206">
        <f t="shared" si="925"/>
        <v>0</v>
      </c>
      <c r="AF1278" s="2206">
        <f t="shared" si="940"/>
        <v>0</v>
      </c>
      <c r="AG1278" s="2206">
        <f t="shared" si="941"/>
        <v>0</v>
      </c>
      <c r="AH1278" s="2206">
        <f t="shared" si="942"/>
        <v>0</v>
      </c>
      <c r="AI1278" s="2207">
        <f t="shared" si="943"/>
        <v>0</v>
      </c>
      <c r="AJ1278" s="2298"/>
      <c r="AK1278" s="2075"/>
      <c r="AL1278" s="2075"/>
      <c r="AM1278" s="2075"/>
      <c r="AN1278" s="2206">
        <f t="shared" si="926"/>
        <v>0</v>
      </c>
      <c r="AO1278" s="2206">
        <f t="shared" si="944"/>
        <v>0</v>
      </c>
      <c r="AP1278" s="2206">
        <f t="shared" si="945"/>
        <v>0</v>
      </c>
      <c r="AQ1278" s="2206">
        <f t="shared" si="946"/>
        <v>0</v>
      </c>
      <c r="AR1278" s="2206">
        <f t="shared" si="947"/>
        <v>0</v>
      </c>
      <c r="AS1278" s="2210"/>
      <c r="AT1278" s="2075"/>
      <c r="AU1278" s="2075"/>
      <c r="AV1278" s="2075"/>
      <c r="AW1278" s="2206">
        <f t="shared" si="927"/>
        <v>0</v>
      </c>
      <c r="AX1278" s="2206">
        <f t="shared" si="948"/>
        <v>0</v>
      </c>
      <c r="AY1278" s="2206">
        <f t="shared" si="949"/>
        <v>0</v>
      </c>
      <c r="AZ1278" s="2206">
        <f t="shared" si="950"/>
        <v>0</v>
      </c>
      <c r="BA1278" s="2206">
        <f t="shared" si="951"/>
        <v>0</v>
      </c>
      <c r="BB1278" s="2210">
        <f t="shared" si="963"/>
        <v>0</v>
      </c>
      <c r="BC1278" s="2207">
        <f t="shared" si="964"/>
        <v>0</v>
      </c>
      <c r="BD1278" s="2210">
        <f t="shared" si="967"/>
        <v>0</v>
      </c>
      <c r="BE1278" s="2207">
        <f t="shared" si="968"/>
        <v>0</v>
      </c>
      <c r="BF1278" s="2298">
        <v>0</v>
      </c>
      <c r="BG1278" s="2075">
        <v>0</v>
      </c>
      <c r="BH1278" s="2075">
        <v>0</v>
      </c>
      <c r="BI1278" s="2075">
        <v>0</v>
      </c>
      <c r="BJ1278" s="2206">
        <f t="shared" si="928"/>
        <v>0</v>
      </c>
      <c r="BK1278" s="2206">
        <f t="shared" si="952"/>
        <v>0</v>
      </c>
      <c r="BL1278" s="2206">
        <f t="shared" si="953"/>
        <v>0</v>
      </c>
      <c r="BM1278" s="2206">
        <f t="shared" si="954"/>
        <v>0</v>
      </c>
      <c r="BN1278" s="2206">
        <f t="shared" si="955"/>
        <v>0</v>
      </c>
      <c r="BO1278" s="2210">
        <v>0</v>
      </c>
      <c r="BP1278" s="2075">
        <v>0</v>
      </c>
      <c r="BQ1278" s="2075">
        <v>0</v>
      </c>
      <c r="BR1278" s="2075">
        <v>0</v>
      </c>
      <c r="BS1278" s="2206">
        <f t="shared" si="929"/>
        <v>0</v>
      </c>
      <c r="BT1278" s="2206">
        <f t="shared" si="956"/>
        <v>0</v>
      </c>
      <c r="BU1278" s="2206">
        <f t="shared" si="957"/>
        <v>0</v>
      </c>
      <c r="BV1278" s="2206">
        <f t="shared" si="958"/>
        <v>0</v>
      </c>
      <c r="BW1278" s="2206">
        <f t="shared" si="959"/>
        <v>0</v>
      </c>
      <c r="BX1278" s="2210">
        <f t="shared" si="965"/>
        <v>0</v>
      </c>
      <c r="BY1278" s="2207">
        <f t="shared" si="966"/>
        <v>0</v>
      </c>
      <c r="BZ1278" s="2211">
        <f t="shared" si="961"/>
        <v>0</v>
      </c>
      <c r="CA1278" s="2212">
        <f t="shared" si="962"/>
        <v>0</v>
      </c>
      <c r="CB1278" s="2083"/>
      <c r="CC1278" s="2083"/>
      <c r="CD1278" s="2237"/>
      <c r="CF1278" s="2200"/>
    </row>
    <row r="1279" spans="1:84" s="1974" customFormat="1" ht="18" customHeight="1" outlineLevel="1">
      <c r="A1279" s="2235" t="s">
        <v>5248</v>
      </c>
      <c r="B1279" s="2235" t="b">
        <v>0</v>
      </c>
      <c r="C1279" s="2201"/>
      <c r="D1279" s="2236" t="s">
        <v>3404</v>
      </c>
      <c r="E1279" s="2243" t="s">
        <v>3405</v>
      </c>
      <c r="F1279" s="2204" t="s">
        <v>444</v>
      </c>
      <c r="G1279" s="2210">
        <v>16.399999999999999</v>
      </c>
      <c r="H1279" s="2206">
        <v>1440</v>
      </c>
      <c r="I1279" s="2206">
        <v>160</v>
      </c>
      <c r="J1279" s="2206">
        <v>6610</v>
      </c>
      <c r="K1279" s="2206">
        <f t="shared" si="960"/>
        <v>8210</v>
      </c>
      <c r="L1279" s="2206">
        <f t="shared" si="932"/>
        <v>134644</v>
      </c>
      <c r="M1279" s="2206">
        <f t="shared" si="933"/>
        <v>23616</v>
      </c>
      <c r="N1279" s="2206">
        <f t="shared" si="934"/>
        <v>2624</v>
      </c>
      <c r="O1279" s="2206">
        <f t="shared" si="935"/>
        <v>108404</v>
      </c>
      <c r="P1279" s="2210">
        <v>16.399999999999999</v>
      </c>
      <c r="Q1279" s="2206">
        <v>1440</v>
      </c>
      <c r="R1279" s="2206">
        <v>160</v>
      </c>
      <c r="S1279" s="2206">
        <v>6610</v>
      </c>
      <c r="T1279" s="2206">
        <f t="shared" si="924"/>
        <v>8210</v>
      </c>
      <c r="U1279" s="2206">
        <f t="shared" si="936"/>
        <v>134644</v>
      </c>
      <c r="V1279" s="2206">
        <f t="shared" si="937"/>
        <v>23616</v>
      </c>
      <c r="W1279" s="2206">
        <f t="shared" si="938"/>
        <v>2624</v>
      </c>
      <c r="X1279" s="2206">
        <f t="shared" si="939"/>
        <v>108404</v>
      </c>
      <c r="Y1279" s="2210">
        <f t="shared" si="930"/>
        <v>0</v>
      </c>
      <c r="Z1279" s="2207">
        <f t="shared" si="931"/>
        <v>0</v>
      </c>
      <c r="AA1279" s="2210"/>
      <c r="AB1279" s="2206"/>
      <c r="AC1279" s="2206"/>
      <c r="AD1279" s="2206"/>
      <c r="AE1279" s="2206">
        <f t="shared" si="925"/>
        <v>0</v>
      </c>
      <c r="AF1279" s="2206">
        <f t="shared" si="940"/>
        <v>0</v>
      </c>
      <c r="AG1279" s="2206">
        <f t="shared" si="941"/>
        <v>0</v>
      </c>
      <c r="AH1279" s="2206">
        <f t="shared" si="942"/>
        <v>0</v>
      </c>
      <c r="AI1279" s="2207">
        <f t="shared" si="943"/>
        <v>0</v>
      </c>
      <c r="AJ1279" s="2298"/>
      <c r="AK1279" s="2075"/>
      <c r="AL1279" s="2075"/>
      <c r="AM1279" s="2075"/>
      <c r="AN1279" s="2206">
        <f t="shared" si="926"/>
        <v>0</v>
      </c>
      <c r="AO1279" s="2206">
        <f t="shared" si="944"/>
        <v>0</v>
      </c>
      <c r="AP1279" s="2206">
        <f t="shared" si="945"/>
        <v>0</v>
      </c>
      <c r="AQ1279" s="2206">
        <f t="shared" si="946"/>
        <v>0</v>
      </c>
      <c r="AR1279" s="2206">
        <f t="shared" si="947"/>
        <v>0</v>
      </c>
      <c r="AS1279" s="2210"/>
      <c r="AT1279" s="2075"/>
      <c r="AU1279" s="2075"/>
      <c r="AV1279" s="2075"/>
      <c r="AW1279" s="2206">
        <f t="shared" si="927"/>
        <v>0</v>
      </c>
      <c r="AX1279" s="2206">
        <f t="shared" si="948"/>
        <v>0</v>
      </c>
      <c r="AY1279" s="2206">
        <f t="shared" si="949"/>
        <v>0</v>
      </c>
      <c r="AZ1279" s="2206">
        <f t="shared" si="950"/>
        <v>0</v>
      </c>
      <c r="BA1279" s="2206">
        <f t="shared" si="951"/>
        <v>0</v>
      </c>
      <c r="BB1279" s="2210">
        <f t="shared" si="963"/>
        <v>0</v>
      </c>
      <c r="BC1279" s="2207">
        <f t="shared" si="964"/>
        <v>0</v>
      </c>
      <c r="BD1279" s="2210">
        <f t="shared" si="967"/>
        <v>0</v>
      </c>
      <c r="BE1279" s="2207">
        <f t="shared" si="968"/>
        <v>0</v>
      </c>
      <c r="BF1279" s="2298">
        <v>0</v>
      </c>
      <c r="BG1279" s="2075">
        <v>0</v>
      </c>
      <c r="BH1279" s="2075">
        <v>0</v>
      </c>
      <c r="BI1279" s="2075">
        <v>0</v>
      </c>
      <c r="BJ1279" s="2206">
        <f t="shared" si="928"/>
        <v>0</v>
      </c>
      <c r="BK1279" s="2206">
        <f t="shared" si="952"/>
        <v>0</v>
      </c>
      <c r="BL1279" s="2206">
        <f t="shared" si="953"/>
        <v>0</v>
      </c>
      <c r="BM1279" s="2206">
        <f t="shared" si="954"/>
        <v>0</v>
      </c>
      <c r="BN1279" s="2206">
        <f t="shared" si="955"/>
        <v>0</v>
      </c>
      <c r="BO1279" s="2210">
        <v>0</v>
      </c>
      <c r="BP1279" s="2075">
        <v>0</v>
      </c>
      <c r="BQ1279" s="2075">
        <v>0</v>
      </c>
      <c r="BR1279" s="2075">
        <v>0</v>
      </c>
      <c r="BS1279" s="2206">
        <f t="shared" si="929"/>
        <v>0</v>
      </c>
      <c r="BT1279" s="2206">
        <f t="shared" si="956"/>
        <v>0</v>
      </c>
      <c r="BU1279" s="2206">
        <f t="shared" si="957"/>
        <v>0</v>
      </c>
      <c r="BV1279" s="2206">
        <f t="shared" si="958"/>
        <v>0</v>
      </c>
      <c r="BW1279" s="2206">
        <f t="shared" si="959"/>
        <v>0</v>
      </c>
      <c r="BX1279" s="2210">
        <f t="shared" si="965"/>
        <v>0</v>
      </c>
      <c r="BY1279" s="2207">
        <f t="shared" si="966"/>
        <v>0</v>
      </c>
      <c r="BZ1279" s="2211">
        <f t="shared" si="961"/>
        <v>0</v>
      </c>
      <c r="CA1279" s="2212">
        <f t="shared" si="962"/>
        <v>0</v>
      </c>
      <c r="CB1279" s="2083"/>
      <c r="CC1279" s="2083"/>
      <c r="CD1279" s="2237"/>
      <c r="CF1279" s="2200"/>
    </row>
    <row r="1280" spans="1:84" s="1974" customFormat="1" ht="18" customHeight="1" outlineLevel="1">
      <c r="A1280" s="2235" t="s">
        <v>5249</v>
      </c>
      <c r="B1280" s="2235" t="b">
        <v>1</v>
      </c>
      <c r="C1280" s="2201"/>
      <c r="D1280" s="2236" t="s">
        <v>3407</v>
      </c>
      <c r="E1280" s="2243" t="s">
        <v>3408</v>
      </c>
      <c r="F1280" s="2204" t="s">
        <v>380</v>
      </c>
      <c r="G1280" s="2210">
        <v>26.5</v>
      </c>
      <c r="H1280" s="2206">
        <v>890</v>
      </c>
      <c r="I1280" s="2206">
        <v>2310</v>
      </c>
      <c r="J1280" s="2206">
        <v>720</v>
      </c>
      <c r="K1280" s="2206">
        <f t="shared" si="960"/>
        <v>3920</v>
      </c>
      <c r="L1280" s="2206">
        <f t="shared" si="932"/>
        <v>103880</v>
      </c>
      <c r="M1280" s="2206">
        <f t="shared" si="933"/>
        <v>23585</v>
      </c>
      <c r="N1280" s="2206">
        <f t="shared" si="934"/>
        <v>61215</v>
      </c>
      <c r="O1280" s="2206">
        <f t="shared" si="935"/>
        <v>19080</v>
      </c>
      <c r="P1280" s="2210">
        <v>26.5</v>
      </c>
      <c r="Q1280" s="2206">
        <v>890</v>
      </c>
      <c r="R1280" s="2206">
        <v>2310</v>
      </c>
      <c r="S1280" s="2206">
        <v>720</v>
      </c>
      <c r="T1280" s="2206">
        <f t="shared" si="924"/>
        <v>3920</v>
      </c>
      <c r="U1280" s="2206">
        <f t="shared" si="936"/>
        <v>103880</v>
      </c>
      <c r="V1280" s="2206">
        <f t="shared" si="937"/>
        <v>23585</v>
      </c>
      <c r="W1280" s="2206">
        <f t="shared" si="938"/>
        <v>61215</v>
      </c>
      <c r="X1280" s="2206">
        <f t="shared" si="939"/>
        <v>19080</v>
      </c>
      <c r="Y1280" s="2210">
        <f t="shared" si="930"/>
        <v>0</v>
      </c>
      <c r="Z1280" s="2207">
        <f t="shared" si="931"/>
        <v>0</v>
      </c>
      <c r="AA1280" s="2210"/>
      <c r="AB1280" s="2206"/>
      <c r="AC1280" s="2206"/>
      <c r="AD1280" s="2206"/>
      <c r="AE1280" s="2206">
        <f t="shared" si="925"/>
        <v>0</v>
      </c>
      <c r="AF1280" s="2206">
        <f t="shared" si="940"/>
        <v>0</v>
      </c>
      <c r="AG1280" s="2206">
        <f t="shared" si="941"/>
        <v>0</v>
      </c>
      <c r="AH1280" s="2206">
        <f t="shared" si="942"/>
        <v>0</v>
      </c>
      <c r="AI1280" s="2207">
        <f t="shared" si="943"/>
        <v>0</v>
      </c>
      <c r="AJ1280" s="2298"/>
      <c r="AK1280" s="2075"/>
      <c r="AL1280" s="2075"/>
      <c r="AM1280" s="2075"/>
      <c r="AN1280" s="2206">
        <f t="shared" si="926"/>
        <v>0</v>
      </c>
      <c r="AO1280" s="2206">
        <f t="shared" si="944"/>
        <v>0</v>
      </c>
      <c r="AP1280" s="2206">
        <f t="shared" si="945"/>
        <v>0</v>
      </c>
      <c r="AQ1280" s="2206">
        <f t="shared" si="946"/>
        <v>0</v>
      </c>
      <c r="AR1280" s="2206">
        <f t="shared" si="947"/>
        <v>0</v>
      </c>
      <c r="AS1280" s="2210"/>
      <c r="AT1280" s="2075"/>
      <c r="AU1280" s="2075"/>
      <c r="AV1280" s="2075"/>
      <c r="AW1280" s="2206">
        <f t="shared" si="927"/>
        <v>0</v>
      </c>
      <c r="AX1280" s="2206">
        <f t="shared" si="948"/>
        <v>0</v>
      </c>
      <c r="AY1280" s="2206">
        <f t="shared" si="949"/>
        <v>0</v>
      </c>
      <c r="AZ1280" s="2206">
        <f t="shared" si="950"/>
        <v>0</v>
      </c>
      <c r="BA1280" s="2206">
        <f t="shared" si="951"/>
        <v>0</v>
      </c>
      <c r="BB1280" s="2210">
        <f t="shared" si="963"/>
        <v>0</v>
      </c>
      <c r="BC1280" s="2207">
        <f t="shared" si="964"/>
        <v>0</v>
      </c>
      <c r="BD1280" s="2210">
        <f t="shared" si="967"/>
        <v>0</v>
      </c>
      <c r="BE1280" s="2207">
        <f t="shared" si="968"/>
        <v>0</v>
      </c>
      <c r="BF1280" s="2298">
        <v>0</v>
      </c>
      <c r="BG1280" s="2075">
        <v>0</v>
      </c>
      <c r="BH1280" s="2075">
        <v>0</v>
      </c>
      <c r="BI1280" s="2075">
        <v>0</v>
      </c>
      <c r="BJ1280" s="2206">
        <f t="shared" si="928"/>
        <v>0</v>
      </c>
      <c r="BK1280" s="2206">
        <f t="shared" si="952"/>
        <v>0</v>
      </c>
      <c r="BL1280" s="2206">
        <f t="shared" si="953"/>
        <v>0</v>
      </c>
      <c r="BM1280" s="2206">
        <f t="shared" si="954"/>
        <v>0</v>
      </c>
      <c r="BN1280" s="2206">
        <f t="shared" si="955"/>
        <v>0</v>
      </c>
      <c r="BO1280" s="2210">
        <v>0</v>
      </c>
      <c r="BP1280" s="2075">
        <v>0</v>
      </c>
      <c r="BQ1280" s="2075">
        <v>0</v>
      </c>
      <c r="BR1280" s="2075">
        <v>0</v>
      </c>
      <c r="BS1280" s="2206">
        <f t="shared" si="929"/>
        <v>0</v>
      </c>
      <c r="BT1280" s="2206">
        <f t="shared" si="956"/>
        <v>0</v>
      </c>
      <c r="BU1280" s="2206">
        <f t="shared" si="957"/>
        <v>0</v>
      </c>
      <c r="BV1280" s="2206">
        <f t="shared" si="958"/>
        <v>0</v>
      </c>
      <c r="BW1280" s="2206">
        <f t="shared" si="959"/>
        <v>0</v>
      </c>
      <c r="BX1280" s="2210">
        <f t="shared" si="965"/>
        <v>0</v>
      </c>
      <c r="BY1280" s="2207">
        <f t="shared" si="966"/>
        <v>0</v>
      </c>
      <c r="BZ1280" s="2211">
        <f t="shared" si="961"/>
        <v>0</v>
      </c>
      <c r="CA1280" s="2212">
        <f t="shared" si="962"/>
        <v>0</v>
      </c>
      <c r="CB1280" s="2083"/>
      <c r="CC1280" s="2083"/>
      <c r="CD1280" s="2237"/>
      <c r="CF1280" s="2200"/>
    </row>
    <row r="1281" spans="1:84" s="1974" customFormat="1" ht="18" customHeight="1" outlineLevel="1">
      <c r="B1281" s="2235"/>
      <c r="C1281" s="2201"/>
      <c r="D1281" s="2232" t="s">
        <v>3409</v>
      </c>
      <c r="E1281" s="2243"/>
      <c r="F1281" s="2204"/>
      <c r="G1281" s="2244"/>
      <c r="H1281" s="2206"/>
      <c r="I1281" s="2206"/>
      <c r="J1281" s="2206"/>
      <c r="K1281" s="2206">
        <f t="shared" si="960"/>
        <v>0</v>
      </c>
      <c r="L1281" s="2206">
        <f t="shared" si="932"/>
        <v>0</v>
      </c>
      <c r="M1281" s="2206">
        <f t="shared" si="933"/>
        <v>0</v>
      </c>
      <c r="N1281" s="2206">
        <f t="shared" si="934"/>
        <v>0</v>
      </c>
      <c r="O1281" s="2206">
        <f t="shared" si="935"/>
        <v>0</v>
      </c>
      <c r="P1281" s="2244"/>
      <c r="Q1281" s="2206"/>
      <c r="R1281" s="2206"/>
      <c r="S1281" s="2206"/>
      <c r="T1281" s="2206">
        <f t="shared" si="924"/>
        <v>0</v>
      </c>
      <c r="U1281" s="2206">
        <f t="shared" si="936"/>
        <v>0</v>
      </c>
      <c r="V1281" s="2206">
        <f t="shared" si="937"/>
        <v>0</v>
      </c>
      <c r="W1281" s="2206">
        <f t="shared" si="938"/>
        <v>0</v>
      </c>
      <c r="X1281" s="2206">
        <f t="shared" si="939"/>
        <v>0</v>
      </c>
      <c r="Y1281" s="2244">
        <f t="shared" si="930"/>
        <v>0</v>
      </c>
      <c r="Z1281" s="2207">
        <f t="shared" si="931"/>
        <v>0</v>
      </c>
      <c r="AA1281" s="2244"/>
      <c r="AB1281" s="2206"/>
      <c r="AC1281" s="2206"/>
      <c r="AD1281" s="2206"/>
      <c r="AE1281" s="2206">
        <f t="shared" si="925"/>
        <v>0</v>
      </c>
      <c r="AF1281" s="2206">
        <f t="shared" si="940"/>
        <v>0</v>
      </c>
      <c r="AG1281" s="2206">
        <f t="shared" si="941"/>
        <v>0</v>
      </c>
      <c r="AH1281" s="2206">
        <f t="shared" si="942"/>
        <v>0</v>
      </c>
      <c r="AI1281" s="2207">
        <f t="shared" si="943"/>
        <v>0</v>
      </c>
      <c r="AJ1281" s="2246"/>
      <c r="AK1281" s="2075"/>
      <c r="AL1281" s="2075"/>
      <c r="AM1281" s="2075"/>
      <c r="AN1281" s="2206">
        <f t="shared" si="926"/>
        <v>0</v>
      </c>
      <c r="AO1281" s="2206">
        <f t="shared" si="944"/>
        <v>0</v>
      </c>
      <c r="AP1281" s="2206">
        <f t="shared" si="945"/>
        <v>0</v>
      </c>
      <c r="AQ1281" s="2206">
        <f t="shared" si="946"/>
        <v>0</v>
      </c>
      <c r="AR1281" s="2206">
        <f t="shared" si="947"/>
        <v>0</v>
      </c>
      <c r="AS1281" s="2244"/>
      <c r="AT1281" s="2075"/>
      <c r="AU1281" s="2075"/>
      <c r="AV1281" s="2075"/>
      <c r="AW1281" s="2206">
        <f t="shared" si="927"/>
        <v>0</v>
      </c>
      <c r="AX1281" s="2206">
        <f t="shared" si="948"/>
        <v>0</v>
      </c>
      <c r="AY1281" s="2206">
        <f t="shared" si="949"/>
        <v>0</v>
      </c>
      <c r="AZ1281" s="2206">
        <f t="shared" si="950"/>
        <v>0</v>
      </c>
      <c r="BA1281" s="2206">
        <f t="shared" si="951"/>
        <v>0</v>
      </c>
      <c r="BB1281" s="2244">
        <f t="shared" si="963"/>
        <v>0</v>
      </c>
      <c r="BC1281" s="2207">
        <f t="shared" si="964"/>
        <v>0</v>
      </c>
      <c r="BD1281" s="2244">
        <f t="shared" si="967"/>
        <v>0</v>
      </c>
      <c r="BE1281" s="2207">
        <f t="shared" si="968"/>
        <v>0</v>
      </c>
      <c r="BF1281" s="2246">
        <v>0</v>
      </c>
      <c r="BG1281" s="2075">
        <v>0</v>
      </c>
      <c r="BH1281" s="2075">
        <v>0</v>
      </c>
      <c r="BI1281" s="2075">
        <v>0</v>
      </c>
      <c r="BJ1281" s="2206">
        <f t="shared" si="928"/>
        <v>0</v>
      </c>
      <c r="BK1281" s="2206">
        <f t="shared" si="952"/>
        <v>0</v>
      </c>
      <c r="BL1281" s="2206">
        <f t="shared" si="953"/>
        <v>0</v>
      </c>
      <c r="BM1281" s="2206">
        <f t="shared" si="954"/>
        <v>0</v>
      </c>
      <c r="BN1281" s="2206">
        <f t="shared" si="955"/>
        <v>0</v>
      </c>
      <c r="BO1281" s="2244">
        <v>0</v>
      </c>
      <c r="BP1281" s="2075">
        <v>0</v>
      </c>
      <c r="BQ1281" s="2075">
        <v>0</v>
      </c>
      <c r="BR1281" s="2075">
        <v>0</v>
      </c>
      <c r="BS1281" s="2206">
        <f t="shared" si="929"/>
        <v>0</v>
      </c>
      <c r="BT1281" s="2206">
        <f t="shared" si="956"/>
        <v>0</v>
      </c>
      <c r="BU1281" s="2206">
        <f t="shared" si="957"/>
        <v>0</v>
      </c>
      <c r="BV1281" s="2206">
        <f t="shared" si="958"/>
        <v>0</v>
      </c>
      <c r="BW1281" s="2206">
        <f t="shared" si="959"/>
        <v>0</v>
      </c>
      <c r="BX1281" s="2244">
        <f t="shared" si="965"/>
        <v>0</v>
      </c>
      <c r="BY1281" s="2207">
        <f t="shared" si="966"/>
        <v>0</v>
      </c>
      <c r="BZ1281" s="2211">
        <f t="shared" si="961"/>
        <v>0</v>
      </c>
      <c r="CA1281" s="2212">
        <f t="shared" si="962"/>
        <v>0</v>
      </c>
      <c r="CB1281" s="2083"/>
      <c r="CC1281" s="2083"/>
      <c r="CD1281" s="2237"/>
      <c r="CF1281" s="2200"/>
    </row>
    <row r="1282" spans="1:84" s="1974" customFormat="1" ht="18" customHeight="1" outlineLevel="1">
      <c r="A1282" s="2235" t="s">
        <v>5250</v>
      </c>
      <c r="B1282" s="2235" t="b">
        <v>0</v>
      </c>
      <c r="C1282" s="2201"/>
      <c r="D1282" s="2236" t="s">
        <v>3411</v>
      </c>
      <c r="E1282" s="2243" t="s">
        <v>3412</v>
      </c>
      <c r="F1282" s="2204" t="s">
        <v>444</v>
      </c>
      <c r="G1282" s="2210">
        <v>17.261000000000003</v>
      </c>
      <c r="H1282" s="2206">
        <v>7950</v>
      </c>
      <c r="I1282" s="2206">
        <v>40850</v>
      </c>
      <c r="J1282" s="2206">
        <v>8340</v>
      </c>
      <c r="K1282" s="2206">
        <f t="shared" si="960"/>
        <v>57140</v>
      </c>
      <c r="L1282" s="2206">
        <f t="shared" si="932"/>
        <v>986291</v>
      </c>
      <c r="M1282" s="2206">
        <f t="shared" si="933"/>
        <v>137224</v>
      </c>
      <c r="N1282" s="2206">
        <f t="shared" si="934"/>
        <v>705111</v>
      </c>
      <c r="O1282" s="2206">
        <f t="shared" si="935"/>
        <v>143956</v>
      </c>
      <c r="P1282" s="2210">
        <v>17.261000000000003</v>
      </c>
      <c r="Q1282" s="2206">
        <v>7950</v>
      </c>
      <c r="R1282" s="2206">
        <v>40850</v>
      </c>
      <c r="S1282" s="2206">
        <v>8340</v>
      </c>
      <c r="T1282" s="2206">
        <f t="shared" ref="T1282:T1336" si="969">S1282+R1282+Q1282</f>
        <v>57140</v>
      </c>
      <c r="U1282" s="2206">
        <f t="shared" si="936"/>
        <v>986291</v>
      </c>
      <c r="V1282" s="2206">
        <f t="shared" si="937"/>
        <v>137224</v>
      </c>
      <c r="W1282" s="2206">
        <f t="shared" si="938"/>
        <v>705111</v>
      </c>
      <c r="X1282" s="2206">
        <f t="shared" si="939"/>
        <v>143956</v>
      </c>
      <c r="Y1282" s="2210">
        <f t="shared" si="930"/>
        <v>0</v>
      </c>
      <c r="Z1282" s="2207">
        <f t="shared" si="931"/>
        <v>0</v>
      </c>
      <c r="AA1282" s="2210"/>
      <c r="AB1282" s="2206"/>
      <c r="AC1282" s="2206"/>
      <c r="AD1282" s="2206"/>
      <c r="AE1282" s="2206">
        <f t="shared" ref="AE1282:AE1336" si="970">AD1282+AC1282+AB1282</f>
        <v>0</v>
      </c>
      <c r="AF1282" s="2206">
        <f t="shared" si="940"/>
        <v>0</v>
      </c>
      <c r="AG1282" s="2206">
        <f t="shared" si="941"/>
        <v>0</v>
      </c>
      <c r="AH1282" s="2206">
        <f t="shared" si="942"/>
        <v>0</v>
      </c>
      <c r="AI1282" s="2207">
        <f t="shared" si="943"/>
        <v>0</v>
      </c>
      <c r="AJ1282" s="2298"/>
      <c r="AK1282" s="2075"/>
      <c r="AL1282" s="2075"/>
      <c r="AM1282" s="2075"/>
      <c r="AN1282" s="2206">
        <f t="shared" ref="AN1282:AN1336" si="971">AM1282+AL1282+AK1282</f>
        <v>0</v>
      </c>
      <c r="AO1282" s="2206">
        <f t="shared" si="944"/>
        <v>0</v>
      </c>
      <c r="AP1282" s="2206">
        <f t="shared" si="945"/>
        <v>0</v>
      </c>
      <c r="AQ1282" s="2206">
        <f t="shared" si="946"/>
        <v>0</v>
      </c>
      <c r="AR1282" s="2206">
        <f t="shared" si="947"/>
        <v>0</v>
      </c>
      <c r="AS1282" s="2210"/>
      <c r="AT1282" s="2075"/>
      <c r="AU1282" s="2075"/>
      <c r="AV1282" s="2075"/>
      <c r="AW1282" s="2206">
        <f t="shared" ref="AW1282:AW1336" si="972">AV1282+AU1282+AT1282</f>
        <v>0</v>
      </c>
      <c r="AX1282" s="2206">
        <f t="shared" si="948"/>
        <v>0</v>
      </c>
      <c r="AY1282" s="2206">
        <f t="shared" si="949"/>
        <v>0</v>
      </c>
      <c r="AZ1282" s="2206">
        <f t="shared" si="950"/>
        <v>0</v>
      </c>
      <c r="BA1282" s="2206">
        <f t="shared" si="951"/>
        <v>0</v>
      </c>
      <c r="BB1282" s="2210">
        <f t="shared" si="963"/>
        <v>0</v>
      </c>
      <c r="BC1282" s="2207">
        <f t="shared" si="964"/>
        <v>0</v>
      </c>
      <c r="BD1282" s="2210">
        <f t="shared" si="967"/>
        <v>0</v>
      </c>
      <c r="BE1282" s="2207">
        <f t="shared" si="968"/>
        <v>0</v>
      </c>
      <c r="BF1282" s="2298">
        <v>0</v>
      </c>
      <c r="BG1282" s="2075">
        <v>0</v>
      </c>
      <c r="BH1282" s="2075">
        <v>0</v>
      </c>
      <c r="BI1282" s="2075">
        <v>0</v>
      </c>
      <c r="BJ1282" s="2206">
        <f t="shared" ref="BJ1282:BJ1336" si="973">BI1282+BH1282+BG1282</f>
        <v>0</v>
      </c>
      <c r="BK1282" s="2206">
        <f t="shared" si="952"/>
        <v>0</v>
      </c>
      <c r="BL1282" s="2206">
        <f t="shared" si="953"/>
        <v>0</v>
      </c>
      <c r="BM1282" s="2206">
        <f t="shared" si="954"/>
        <v>0</v>
      </c>
      <c r="BN1282" s="2206">
        <f t="shared" si="955"/>
        <v>0</v>
      </c>
      <c r="BO1282" s="2210">
        <v>0</v>
      </c>
      <c r="BP1282" s="2075">
        <v>0</v>
      </c>
      <c r="BQ1282" s="2075">
        <v>0</v>
      </c>
      <c r="BR1282" s="2075">
        <v>0</v>
      </c>
      <c r="BS1282" s="2206">
        <f t="shared" ref="BS1282:BS1336" si="974">BR1282+BQ1282+BP1282</f>
        <v>0</v>
      </c>
      <c r="BT1282" s="2206">
        <f t="shared" si="956"/>
        <v>0</v>
      </c>
      <c r="BU1282" s="2206">
        <f t="shared" si="957"/>
        <v>0</v>
      </c>
      <c r="BV1282" s="2206">
        <f t="shared" si="958"/>
        <v>0</v>
      </c>
      <c r="BW1282" s="2206">
        <f t="shared" si="959"/>
        <v>0</v>
      </c>
      <c r="BX1282" s="2210">
        <f t="shared" si="965"/>
        <v>0</v>
      </c>
      <c r="BY1282" s="2207">
        <f t="shared" si="966"/>
        <v>0</v>
      </c>
      <c r="BZ1282" s="2211">
        <f t="shared" si="961"/>
        <v>0</v>
      </c>
      <c r="CA1282" s="2212">
        <f t="shared" si="962"/>
        <v>0</v>
      </c>
      <c r="CB1282" s="2083"/>
      <c r="CC1282" s="2083"/>
      <c r="CD1282" s="2237"/>
      <c r="CF1282" s="2200"/>
    </row>
    <row r="1283" spans="1:84" s="1974" customFormat="1" ht="18" customHeight="1" outlineLevel="1">
      <c r="A1283" s="2235" t="s">
        <v>5251</v>
      </c>
      <c r="B1283" s="2235" t="b">
        <v>0</v>
      </c>
      <c r="C1283" s="2201"/>
      <c r="D1283" s="2236" t="s">
        <v>3414</v>
      </c>
      <c r="E1283" s="2243" t="s">
        <v>3412</v>
      </c>
      <c r="F1283" s="2204" t="s">
        <v>444</v>
      </c>
      <c r="G1283" s="2210">
        <v>78</v>
      </c>
      <c r="H1283" s="2206">
        <v>8200</v>
      </c>
      <c r="I1283" s="2206">
        <v>41870</v>
      </c>
      <c r="J1283" s="2206">
        <v>8410</v>
      </c>
      <c r="K1283" s="2206">
        <f t="shared" si="960"/>
        <v>58480</v>
      </c>
      <c r="L1283" s="2206">
        <f t="shared" si="932"/>
        <v>4561440</v>
      </c>
      <c r="M1283" s="2206">
        <f t="shared" si="933"/>
        <v>639600</v>
      </c>
      <c r="N1283" s="2206">
        <f t="shared" si="934"/>
        <v>3265860</v>
      </c>
      <c r="O1283" s="2206">
        <f t="shared" si="935"/>
        <v>655980</v>
      </c>
      <c r="P1283" s="2210">
        <v>78</v>
      </c>
      <c r="Q1283" s="2206">
        <v>8200</v>
      </c>
      <c r="R1283" s="2206">
        <v>41870</v>
      </c>
      <c r="S1283" s="2206">
        <v>8410</v>
      </c>
      <c r="T1283" s="2206">
        <f t="shared" si="969"/>
        <v>58480</v>
      </c>
      <c r="U1283" s="2206">
        <f t="shared" si="936"/>
        <v>4561440</v>
      </c>
      <c r="V1283" s="2206">
        <f t="shared" si="937"/>
        <v>639600</v>
      </c>
      <c r="W1283" s="2206">
        <f t="shared" si="938"/>
        <v>3265860</v>
      </c>
      <c r="X1283" s="2206">
        <f t="shared" si="939"/>
        <v>655980</v>
      </c>
      <c r="Y1283" s="2210">
        <f t="shared" si="930"/>
        <v>0</v>
      </c>
      <c r="Z1283" s="2207">
        <f t="shared" si="931"/>
        <v>0</v>
      </c>
      <c r="AA1283" s="2210"/>
      <c r="AB1283" s="2206"/>
      <c r="AC1283" s="2206"/>
      <c r="AD1283" s="2206"/>
      <c r="AE1283" s="2206">
        <f t="shared" si="970"/>
        <v>0</v>
      </c>
      <c r="AF1283" s="2206">
        <f t="shared" si="940"/>
        <v>0</v>
      </c>
      <c r="AG1283" s="2206">
        <f t="shared" si="941"/>
        <v>0</v>
      </c>
      <c r="AH1283" s="2206">
        <f t="shared" si="942"/>
        <v>0</v>
      </c>
      <c r="AI1283" s="2207">
        <f t="shared" si="943"/>
        <v>0</v>
      </c>
      <c r="AJ1283" s="2298"/>
      <c r="AK1283" s="2075"/>
      <c r="AL1283" s="2075"/>
      <c r="AM1283" s="2075"/>
      <c r="AN1283" s="2206">
        <f t="shared" si="971"/>
        <v>0</v>
      </c>
      <c r="AO1283" s="2206">
        <f t="shared" si="944"/>
        <v>0</v>
      </c>
      <c r="AP1283" s="2206">
        <f t="shared" si="945"/>
        <v>0</v>
      </c>
      <c r="AQ1283" s="2206">
        <f t="shared" si="946"/>
        <v>0</v>
      </c>
      <c r="AR1283" s="2206">
        <f t="shared" si="947"/>
        <v>0</v>
      </c>
      <c r="AS1283" s="2210"/>
      <c r="AT1283" s="2075"/>
      <c r="AU1283" s="2075"/>
      <c r="AV1283" s="2075"/>
      <c r="AW1283" s="2206">
        <f t="shared" si="972"/>
        <v>0</v>
      </c>
      <c r="AX1283" s="2206">
        <f t="shared" si="948"/>
        <v>0</v>
      </c>
      <c r="AY1283" s="2206">
        <f t="shared" si="949"/>
        <v>0</v>
      </c>
      <c r="AZ1283" s="2206">
        <f t="shared" si="950"/>
        <v>0</v>
      </c>
      <c r="BA1283" s="2206">
        <f t="shared" si="951"/>
        <v>0</v>
      </c>
      <c r="BB1283" s="2210">
        <f t="shared" si="963"/>
        <v>0</v>
      </c>
      <c r="BC1283" s="2207">
        <f t="shared" si="964"/>
        <v>0</v>
      </c>
      <c r="BD1283" s="2210">
        <f t="shared" si="967"/>
        <v>0</v>
      </c>
      <c r="BE1283" s="2207">
        <f t="shared" si="968"/>
        <v>0</v>
      </c>
      <c r="BF1283" s="2298">
        <v>0</v>
      </c>
      <c r="BG1283" s="2075">
        <v>0</v>
      </c>
      <c r="BH1283" s="2075">
        <v>0</v>
      </c>
      <c r="BI1283" s="2075">
        <v>0</v>
      </c>
      <c r="BJ1283" s="2206">
        <f t="shared" si="973"/>
        <v>0</v>
      </c>
      <c r="BK1283" s="2206">
        <f t="shared" si="952"/>
        <v>0</v>
      </c>
      <c r="BL1283" s="2206">
        <f t="shared" si="953"/>
        <v>0</v>
      </c>
      <c r="BM1283" s="2206">
        <f t="shared" si="954"/>
        <v>0</v>
      </c>
      <c r="BN1283" s="2206">
        <f t="shared" si="955"/>
        <v>0</v>
      </c>
      <c r="BO1283" s="2210">
        <v>0</v>
      </c>
      <c r="BP1283" s="2075">
        <v>0</v>
      </c>
      <c r="BQ1283" s="2075">
        <v>0</v>
      </c>
      <c r="BR1283" s="2075">
        <v>0</v>
      </c>
      <c r="BS1283" s="2206">
        <f t="shared" si="974"/>
        <v>0</v>
      </c>
      <c r="BT1283" s="2206">
        <f t="shared" si="956"/>
        <v>0</v>
      </c>
      <c r="BU1283" s="2206">
        <f t="shared" si="957"/>
        <v>0</v>
      </c>
      <c r="BV1283" s="2206">
        <f t="shared" si="958"/>
        <v>0</v>
      </c>
      <c r="BW1283" s="2206">
        <f t="shared" si="959"/>
        <v>0</v>
      </c>
      <c r="BX1283" s="2210">
        <f t="shared" si="965"/>
        <v>0</v>
      </c>
      <c r="BY1283" s="2207">
        <f t="shared" si="966"/>
        <v>0</v>
      </c>
      <c r="BZ1283" s="2211">
        <f t="shared" si="961"/>
        <v>0</v>
      </c>
      <c r="CA1283" s="2212">
        <f t="shared" si="962"/>
        <v>0</v>
      </c>
      <c r="CB1283" s="2083"/>
      <c r="CC1283" s="2083"/>
      <c r="CD1283" s="2237"/>
      <c r="CF1283" s="2200"/>
    </row>
    <row r="1284" spans="1:84" s="1974" customFormat="1" ht="18" customHeight="1" outlineLevel="1">
      <c r="A1284" s="2235" t="s">
        <v>5252</v>
      </c>
      <c r="B1284" s="2235" t="b">
        <v>0</v>
      </c>
      <c r="C1284" s="2201"/>
      <c r="D1284" s="2236" t="s">
        <v>3414</v>
      </c>
      <c r="E1284" s="2243" t="s">
        <v>3412</v>
      </c>
      <c r="F1284" s="2204" t="s">
        <v>380</v>
      </c>
      <c r="G1284" s="2210">
        <v>114.21505370000001</v>
      </c>
      <c r="H1284" s="2206">
        <v>5550</v>
      </c>
      <c r="I1284" s="2206">
        <v>28560</v>
      </c>
      <c r="J1284" s="2206">
        <v>4620</v>
      </c>
      <c r="K1284" s="2206">
        <f t="shared" si="960"/>
        <v>38730</v>
      </c>
      <c r="L1284" s="2206">
        <f t="shared" si="932"/>
        <v>4423547</v>
      </c>
      <c r="M1284" s="2206">
        <f t="shared" si="933"/>
        <v>633893</v>
      </c>
      <c r="N1284" s="2206">
        <f t="shared" si="934"/>
        <v>3261981</v>
      </c>
      <c r="O1284" s="2206">
        <f t="shared" si="935"/>
        <v>527673</v>
      </c>
      <c r="P1284" s="2210">
        <v>114.21505370000001</v>
      </c>
      <c r="Q1284" s="2206">
        <v>5550</v>
      </c>
      <c r="R1284" s="2206">
        <v>28560</v>
      </c>
      <c r="S1284" s="2206">
        <v>4620</v>
      </c>
      <c r="T1284" s="2206">
        <f t="shared" si="969"/>
        <v>38730</v>
      </c>
      <c r="U1284" s="2206">
        <f t="shared" si="936"/>
        <v>4423547</v>
      </c>
      <c r="V1284" s="2206">
        <f t="shared" si="937"/>
        <v>633893</v>
      </c>
      <c r="W1284" s="2206">
        <f t="shared" si="938"/>
        <v>3261981</v>
      </c>
      <c r="X1284" s="2206">
        <f t="shared" si="939"/>
        <v>527673</v>
      </c>
      <c r="Y1284" s="2210">
        <f t="shared" si="930"/>
        <v>0</v>
      </c>
      <c r="Z1284" s="2207">
        <f t="shared" si="931"/>
        <v>0</v>
      </c>
      <c r="AA1284" s="2210"/>
      <c r="AB1284" s="2206"/>
      <c r="AC1284" s="2206"/>
      <c r="AD1284" s="2206"/>
      <c r="AE1284" s="2206">
        <f t="shared" si="970"/>
        <v>0</v>
      </c>
      <c r="AF1284" s="2206">
        <f t="shared" si="940"/>
        <v>0</v>
      </c>
      <c r="AG1284" s="2206">
        <f t="shared" si="941"/>
        <v>0</v>
      </c>
      <c r="AH1284" s="2206">
        <f t="shared" si="942"/>
        <v>0</v>
      </c>
      <c r="AI1284" s="2207">
        <f t="shared" si="943"/>
        <v>0</v>
      </c>
      <c r="AJ1284" s="2298"/>
      <c r="AK1284" s="2075"/>
      <c r="AL1284" s="2075"/>
      <c r="AM1284" s="2075"/>
      <c r="AN1284" s="2206">
        <f t="shared" si="971"/>
        <v>0</v>
      </c>
      <c r="AO1284" s="2206">
        <f t="shared" si="944"/>
        <v>0</v>
      </c>
      <c r="AP1284" s="2206">
        <f t="shared" si="945"/>
        <v>0</v>
      </c>
      <c r="AQ1284" s="2206">
        <f t="shared" si="946"/>
        <v>0</v>
      </c>
      <c r="AR1284" s="2206">
        <f t="shared" si="947"/>
        <v>0</v>
      </c>
      <c r="AS1284" s="2210"/>
      <c r="AT1284" s="2075"/>
      <c r="AU1284" s="2075"/>
      <c r="AV1284" s="2075"/>
      <c r="AW1284" s="2206">
        <f t="shared" si="972"/>
        <v>0</v>
      </c>
      <c r="AX1284" s="2206">
        <f t="shared" si="948"/>
        <v>0</v>
      </c>
      <c r="AY1284" s="2206">
        <f t="shared" si="949"/>
        <v>0</v>
      </c>
      <c r="AZ1284" s="2206">
        <f t="shared" si="950"/>
        <v>0</v>
      </c>
      <c r="BA1284" s="2206">
        <f t="shared" si="951"/>
        <v>0</v>
      </c>
      <c r="BB1284" s="2210">
        <f t="shared" si="963"/>
        <v>0</v>
      </c>
      <c r="BC1284" s="2207">
        <f t="shared" si="964"/>
        <v>0</v>
      </c>
      <c r="BD1284" s="2210">
        <f t="shared" si="967"/>
        <v>0</v>
      </c>
      <c r="BE1284" s="2207">
        <f t="shared" si="968"/>
        <v>0</v>
      </c>
      <c r="BF1284" s="2298">
        <v>0</v>
      </c>
      <c r="BG1284" s="2075">
        <v>0</v>
      </c>
      <c r="BH1284" s="2075">
        <v>0</v>
      </c>
      <c r="BI1284" s="2075">
        <v>0</v>
      </c>
      <c r="BJ1284" s="2206">
        <f t="shared" si="973"/>
        <v>0</v>
      </c>
      <c r="BK1284" s="2206">
        <f t="shared" si="952"/>
        <v>0</v>
      </c>
      <c r="BL1284" s="2206">
        <f t="shared" si="953"/>
        <v>0</v>
      </c>
      <c r="BM1284" s="2206">
        <f t="shared" si="954"/>
        <v>0</v>
      </c>
      <c r="BN1284" s="2206">
        <f t="shared" si="955"/>
        <v>0</v>
      </c>
      <c r="BO1284" s="2210">
        <v>0</v>
      </c>
      <c r="BP1284" s="2075">
        <v>0</v>
      </c>
      <c r="BQ1284" s="2075">
        <v>0</v>
      </c>
      <c r="BR1284" s="2075">
        <v>0</v>
      </c>
      <c r="BS1284" s="2206">
        <f t="shared" si="974"/>
        <v>0</v>
      </c>
      <c r="BT1284" s="2206">
        <f t="shared" si="956"/>
        <v>0</v>
      </c>
      <c r="BU1284" s="2206">
        <f t="shared" si="957"/>
        <v>0</v>
      </c>
      <c r="BV1284" s="2206">
        <f t="shared" si="958"/>
        <v>0</v>
      </c>
      <c r="BW1284" s="2206">
        <f t="shared" si="959"/>
        <v>0</v>
      </c>
      <c r="BX1284" s="2210">
        <f t="shared" si="965"/>
        <v>0</v>
      </c>
      <c r="BY1284" s="2207">
        <f t="shared" si="966"/>
        <v>0</v>
      </c>
      <c r="BZ1284" s="2211">
        <f t="shared" si="961"/>
        <v>0</v>
      </c>
      <c r="CA1284" s="2212">
        <f t="shared" si="962"/>
        <v>0</v>
      </c>
      <c r="CB1284" s="2083"/>
      <c r="CC1284" s="2083"/>
      <c r="CD1284" s="2237"/>
      <c r="CF1284" s="2200"/>
    </row>
    <row r="1285" spans="1:84" s="1974" customFormat="1" ht="18" customHeight="1" outlineLevel="1">
      <c r="A1285" s="2235" t="s">
        <v>5253</v>
      </c>
      <c r="B1285" s="2235" t="b">
        <v>0</v>
      </c>
      <c r="C1285" s="2201"/>
      <c r="D1285" s="2236" t="s">
        <v>3417</v>
      </c>
      <c r="E1285" s="2243" t="s">
        <v>3412</v>
      </c>
      <c r="F1285" s="2204" t="s">
        <v>380</v>
      </c>
      <c r="G1285" s="2210">
        <v>10.93</v>
      </c>
      <c r="H1285" s="2206">
        <v>25160</v>
      </c>
      <c r="I1285" s="2206">
        <v>129100</v>
      </c>
      <c r="J1285" s="2206">
        <v>25570</v>
      </c>
      <c r="K1285" s="2206">
        <f t="shared" si="960"/>
        <v>179830</v>
      </c>
      <c r="L1285" s="2206">
        <f t="shared" si="932"/>
        <v>1965541</v>
      </c>
      <c r="M1285" s="2206">
        <f t="shared" si="933"/>
        <v>274998</v>
      </c>
      <c r="N1285" s="2206">
        <f t="shared" si="934"/>
        <v>1411063</v>
      </c>
      <c r="O1285" s="2206">
        <f t="shared" si="935"/>
        <v>279480</v>
      </c>
      <c r="P1285" s="2210">
        <v>10.93</v>
      </c>
      <c r="Q1285" s="2206">
        <v>25160</v>
      </c>
      <c r="R1285" s="2206">
        <v>129100</v>
      </c>
      <c r="S1285" s="2206">
        <v>25570</v>
      </c>
      <c r="T1285" s="2206">
        <f t="shared" si="969"/>
        <v>179830</v>
      </c>
      <c r="U1285" s="2206">
        <f t="shared" si="936"/>
        <v>1965541</v>
      </c>
      <c r="V1285" s="2206">
        <f t="shared" si="937"/>
        <v>274998</v>
      </c>
      <c r="W1285" s="2206">
        <f t="shared" si="938"/>
        <v>1411063</v>
      </c>
      <c r="X1285" s="2206">
        <f t="shared" si="939"/>
        <v>279480</v>
      </c>
      <c r="Y1285" s="2210">
        <f t="shared" si="930"/>
        <v>0</v>
      </c>
      <c r="Z1285" s="2207">
        <f t="shared" si="931"/>
        <v>0</v>
      </c>
      <c r="AA1285" s="2210"/>
      <c r="AB1285" s="2206"/>
      <c r="AC1285" s="2206"/>
      <c r="AD1285" s="2206"/>
      <c r="AE1285" s="2206">
        <f t="shared" si="970"/>
        <v>0</v>
      </c>
      <c r="AF1285" s="2206">
        <f t="shared" si="940"/>
        <v>0</v>
      </c>
      <c r="AG1285" s="2206">
        <f t="shared" si="941"/>
        <v>0</v>
      </c>
      <c r="AH1285" s="2206">
        <f t="shared" si="942"/>
        <v>0</v>
      </c>
      <c r="AI1285" s="2207">
        <f t="shared" si="943"/>
        <v>0</v>
      </c>
      <c r="AJ1285" s="2298"/>
      <c r="AK1285" s="2075"/>
      <c r="AL1285" s="2075"/>
      <c r="AM1285" s="2075"/>
      <c r="AN1285" s="2206">
        <f t="shared" si="971"/>
        <v>0</v>
      </c>
      <c r="AO1285" s="2206">
        <f t="shared" si="944"/>
        <v>0</v>
      </c>
      <c r="AP1285" s="2206">
        <f t="shared" si="945"/>
        <v>0</v>
      </c>
      <c r="AQ1285" s="2206">
        <f t="shared" si="946"/>
        <v>0</v>
      </c>
      <c r="AR1285" s="2206">
        <f t="shared" si="947"/>
        <v>0</v>
      </c>
      <c r="AS1285" s="2210"/>
      <c r="AT1285" s="2075"/>
      <c r="AU1285" s="2075"/>
      <c r="AV1285" s="2075"/>
      <c r="AW1285" s="2206">
        <f t="shared" si="972"/>
        <v>0</v>
      </c>
      <c r="AX1285" s="2206">
        <f t="shared" si="948"/>
        <v>0</v>
      </c>
      <c r="AY1285" s="2206">
        <f t="shared" si="949"/>
        <v>0</v>
      </c>
      <c r="AZ1285" s="2206">
        <f t="shared" si="950"/>
        <v>0</v>
      </c>
      <c r="BA1285" s="2206">
        <f t="shared" si="951"/>
        <v>0</v>
      </c>
      <c r="BB1285" s="2210">
        <f t="shared" si="963"/>
        <v>0</v>
      </c>
      <c r="BC1285" s="2207">
        <f t="shared" si="964"/>
        <v>0</v>
      </c>
      <c r="BD1285" s="2210">
        <f t="shared" si="967"/>
        <v>0</v>
      </c>
      <c r="BE1285" s="2207">
        <f t="shared" si="968"/>
        <v>0</v>
      </c>
      <c r="BF1285" s="2298">
        <v>0</v>
      </c>
      <c r="BG1285" s="2075">
        <v>0</v>
      </c>
      <c r="BH1285" s="2075">
        <v>0</v>
      </c>
      <c r="BI1285" s="2075">
        <v>0</v>
      </c>
      <c r="BJ1285" s="2206">
        <f t="shared" si="973"/>
        <v>0</v>
      </c>
      <c r="BK1285" s="2206">
        <f t="shared" si="952"/>
        <v>0</v>
      </c>
      <c r="BL1285" s="2206">
        <f t="shared" si="953"/>
        <v>0</v>
      </c>
      <c r="BM1285" s="2206">
        <f t="shared" si="954"/>
        <v>0</v>
      </c>
      <c r="BN1285" s="2206">
        <f t="shared" si="955"/>
        <v>0</v>
      </c>
      <c r="BO1285" s="2210">
        <v>0</v>
      </c>
      <c r="BP1285" s="2075">
        <v>0</v>
      </c>
      <c r="BQ1285" s="2075">
        <v>0</v>
      </c>
      <c r="BR1285" s="2075">
        <v>0</v>
      </c>
      <c r="BS1285" s="2206">
        <f t="shared" si="974"/>
        <v>0</v>
      </c>
      <c r="BT1285" s="2206">
        <f t="shared" si="956"/>
        <v>0</v>
      </c>
      <c r="BU1285" s="2206">
        <f t="shared" si="957"/>
        <v>0</v>
      </c>
      <c r="BV1285" s="2206">
        <f t="shared" si="958"/>
        <v>0</v>
      </c>
      <c r="BW1285" s="2206">
        <f t="shared" si="959"/>
        <v>0</v>
      </c>
      <c r="BX1285" s="2210">
        <f t="shared" si="965"/>
        <v>0</v>
      </c>
      <c r="BY1285" s="2207">
        <f t="shared" si="966"/>
        <v>0</v>
      </c>
      <c r="BZ1285" s="2211">
        <f t="shared" si="961"/>
        <v>0</v>
      </c>
      <c r="CA1285" s="2212">
        <f t="shared" si="962"/>
        <v>0</v>
      </c>
      <c r="CB1285" s="2083"/>
      <c r="CC1285" s="2083"/>
      <c r="CD1285" s="2237"/>
      <c r="CF1285" s="2200"/>
    </row>
    <row r="1286" spans="1:84" s="1974" customFormat="1" ht="18" customHeight="1" outlineLevel="1">
      <c r="A1286" s="2235" t="s">
        <v>5254</v>
      </c>
      <c r="B1286" s="2235" t="b">
        <v>1</v>
      </c>
      <c r="C1286" s="2201"/>
      <c r="D1286" s="2236" t="s">
        <v>3419</v>
      </c>
      <c r="E1286" s="2243" t="s">
        <v>3412</v>
      </c>
      <c r="F1286" s="2204" t="s">
        <v>380</v>
      </c>
      <c r="G1286" s="2210">
        <v>26.5</v>
      </c>
      <c r="H1286" s="2206">
        <v>16060</v>
      </c>
      <c r="I1286" s="2206">
        <v>82430</v>
      </c>
      <c r="J1286" s="2206">
        <v>13390</v>
      </c>
      <c r="K1286" s="2206">
        <f t="shared" si="960"/>
        <v>111880</v>
      </c>
      <c r="L1286" s="2206">
        <f t="shared" si="932"/>
        <v>2964820</v>
      </c>
      <c r="M1286" s="2206">
        <f t="shared" si="933"/>
        <v>425590</v>
      </c>
      <c r="N1286" s="2206">
        <f t="shared" si="934"/>
        <v>2184395</v>
      </c>
      <c r="O1286" s="2206">
        <f t="shared" si="935"/>
        <v>354835</v>
      </c>
      <c r="P1286" s="2210">
        <v>26.5</v>
      </c>
      <c r="Q1286" s="2206">
        <v>16060</v>
      </c>
      <c r="R1286" s="2206">
        <v>82430</v>
      </c>
      <c r="S1286" s="2206">
        <v>13390</v>
      </c>
      <c r="T1286" s="2206">
        <f t="shared" si="969"/>
        <v>111880</v>
      </c>
      <c r="U1286" s="2206">
        <f t="shared" si="936"/>
        <v>2964820</v>
      </c>
      <c r="V1286" s="2206">
        <f t="shared" si="937"/>
        <v>425590</v>
      </c>
      <c r="W1286" s="2206">
        <f t="shared" si="938"/>
        <v>2184395</v>
      </c>
      <c r="X1286" s="2206">
        <f t="shared" si="939"/>
        <v>354835</v>
      </c>
      <c r="Y1286" s="2210">
        <f t="shared" si="930"/>
        <v>0</v>
      </c>
      <c r="Z1286" s="2207">
        <f t="shared" si="931"/>
        <v>0</v>
      </c>
      <c r="AA1286" s="2210"/>
      <c r="AB1286" s="2206"/>
      <c r="AC1286" s="2206"/>
      <c r="AD1286" s="2206"/>
      <c r="AE1286" s="2206">
        <f t="shared" si="970"/>
        <v>0</v>
      </c>
      <c r="AF1286" s="2206">
        <f t="shared" si="940"/>
        <v>0</v>
      </c>
      <c r="AG1286" s="2206">
        <f t="shared" si="941"/>
        <v>0</v>
      </c>
      <c r="AH1286" s="2206">
        <f t="shared" si="942"/>
        <v>0</v>
      </c>
      <c r="AI1286" s="2207">
        <f t="shared" si="943"/>
        <v>0</v>
      </c>
      <c r="AJ1286" s="2298"/>
      <c r="AK1286" s="2075"/>
      <c r="AL1286" s="2075"/>
      <c r="AM1286" s="2075"/>
      <c r="AN1286" s="2206">
        <f t="shared" si="971"/>
        <v>0</v>
      </c>
      <c r="AO1286" s="2206">
        <f t="shared" si="944"/>
        <v>0</v>
      </c>
      <c r="AP1286" s="2206">
        <f t="shared" si="945"/>
        <v>0</v>
      </c>
      <c r="AQ1286" s="2206">
        <f t="shared" si="946"/>
        <v>0</v>
      </c>
      <c r="AR1286" s="2206">
        <f t="shared" si="947"/>
        <v>0</v>
      </c>
      <c r="AS1286" s="2210"/>
      <c r="AT1286" s="2075"/>
      <c r="AU1286" s="2075"/>
      <c r="AV1286" s="2075"/>
      <c r="AW1286" s="2206">
        <f t="shared" si="972"/>
        <v>0</v>
      </c>
      <c r="AX1286" s="2206">
        <f t="shared" si="948"/>
        <v>0</v>
      </c>
      <c r="AY1286" s="2206">
        <f t="shared" si="949"/>
        <v>0</v>
      </c>
      <c r="AZ1286" s="2206">
        <f t="shared" si="950"/>
        <v>0</v>
      </c>
      <c r="BA1286" s="2206">
        <f t="shared" si="951"/>
        <v>0</v>
      </c>
      <c r="BB1286" s="2210">
        <f t="shared" si="963"/>
        <v>0</v>
      </c>
      <c r="BC1286" s="2207">
        <f t="shared" si="964"/>
        <v>0</v>
      </c>
      <c r="BD1286" s="2210">
        <f t="shared" si="967"/>
        <v>0</v>
      </c>
      <c r="BE1286" s="2207">
        <f t="shared" si="968"/>
        <v>0</v>
      </c>
      <c r="BF1286" s="2298">
        <v>0</v>
      </c>
      <c r="BG1286" s="2075">
        <v>0</v>
      </c>
      <c r="BH1286" s="2075">
        <v>0</v>
      </c>
      <c r="BI1286" s="2075">
        <v>0</v>
      </c>
      <c r="BJ1286" s="2206">
        <f t="shared" si="973"/>
        <v>0</v>
      </c>
      <c r="BK1286" s="2206">
        <f t="shared" si="952"/>
        <v>0</v>
      </c>
      <c r="BL1286" s="2206">
        <f t="shared" si="953"/>
        <v>0</v>
      </c>
      <c r="BM1286" s="2206">
        <f t="shared" si="954"/>
        <v>0</v>
      </c>
      <c r="BN1286" s="2206">
        <f t="shared" si="955"/>
        <v>0</v>
      </c>
      <c r="BO1286" s="2210">
        <v>0</v>
      </c>
      <c r="BP1286" s="2075">
        <v>0</v>
      </c>
      <c r="BQ1286" s="2075">
        <v>0</v>
      </c>
      <c r="BR1286" s="2075">
        <v>0</v>
      </c>
      <c r="BS1286" s="2206">
        <f t="shared" si="974"/>
        <v>0</v>
      </c>
      <c r="BT1286" s="2206">
        <f t="shared" si="956"/>
        <v>0</v>
      </c>
      <c r="BU1286" s="2206">
        <f t="shared" si="957"/>
        <v>0</v>
      </c>
      <c r="BV1286" s="2206">
        <f t="shared" si="958"/>
        <v>0</v>
      </c>
      <c r="BW1286" s="2206">
        <f t="shared" si="959"/>
        <v>0</v>
      </c>
      <c r="BX1286" s="2210">
        <f t="shared" si="965"/>
        <v>0</v>
      </c>
      <c r="BY1286" s="2207">
        <f t="shared" si="966"/>
        <v>0</v>
      </c>
      <c r="BZ1286" s="2211">
        <f t="shared" si="961"/>
        <v>0</v>
      </c>
      <c r="CA1286" s="2212">
        <f t="shared" si="962"/>
        <v>0</v>
      </c>
      <c r="CB1286" s="2083"/>
      <c r="CC1286" s="2083"/>
      <c r="CD1286" s="2237"/>
      <c r="CF1286" s="2200"/>
    </row>
    <row r="1287" spans="1:84" s="1974" customFormat="1" ht="18" customHeight="1" outlineLevel="1">
      <c r="B1287" s="2235"/>
      <c r="C1287" s="2201"/>
      <c r="D1287" s="2232" t="s">
        <v>3423</v>
      </c>
      <c r="E1287" s="2243"/>
      <c r="F1287" s="2204"/>
      <c r="G1287" s="2244"/>
      <c r="H1287" s="2206"/>
      <c r="I1287" s="2206"/>
      <c r="J1287" s="2206"/>
      <c r="K1287" s="2206">
        <f t="shared" si="960"/>
        <v>0</v>
      </c>
      <c r="L1287" s="2206">
        <f t="shared" si="932"/>
        <v>0</v>
      </c>
      <c r="M1287" s="2206">
        <f t="shared" si="933"/>
        <v>0</v>
      </c>
      <c r="N1287" s="2206">
        <f t="shared" si="934"/>
        <v>0</v>
      </c>
      <c r="O1287" s="2206">
        <f t="shared" si="935"/>
        <v>0</v>
      </c>
      <c r="P1287" s="2244"/>
      <c r="Q1287" s="2206"/>
      <c r="R1287" s="2206"/>
      <c r="S1287" s="2206"/>
      <c r="T1287" s="2206">
        <f t="shared" si="969"/>
        <v>0</v>
      </c>
      <c r="U1287" s="2206">
        <f t="shared" si="936"/>
        <v>0</v>
      </c>
      <c r="V1287" s="2206">
        <f t="shared" si="937"/>
        <v>0</v>
      </c>
      <c r="W1287" s="2206">
        <f t="shared" si="938"/>
        <v>0</v>
      </c>
      <c r="X1287" s="2206">
        <f t="shared" si="939"/>
        <v>0</v>
      </c>
      <c r="Y1287" s="2244">
        <f t="shared" si="930"/>
        <v>0</v>
      </c>
      <c r="Z1287" s="2207">
        <f t="shared" si="931"/>
        <v>0</v>
      </c>
      <c r="AA1287" s="2244"/>
      <c r="AB1287" s="2206"/>
      <c r="AC1287" s="2206"/>
      <c r="AD1287" s="2206"/>
      <c r="AE1287" s="2206">
        <f t="shared" si="970"/>
        <v>0</v>
      </c>
      <c r="AF1287" s="2206">
        <f t="shared" si="940"/>
        <v>0</v>
      </c>
      <c r="AG1287" s="2206">
        <f t="shared" si="941"/>
        <v>0</v>
      </c>
      <c r="AH1287" s="2206">
        <f t="shared" si="942"/>
        <v>0</v>
      </c>
      <c r="AI1287" s="2207">
        <f t="shared" si="943"/>
        <v>0</v>
      </c>
      <c r="AJ1287" s="2246"/>
      <c r="AK1287" s="2075"/>
      <c r="AL1287" s="2075"/>
      <c r="AM1287" s="2075"/>
      <c r="AN1287" s="2206">
        <f t="shared" si="971"/>
        <v>0</v>
      </c>
      <c r="AO1287" s="2206">
        <f t="shared" si="944"/>
        <v>0</v>
      </c>
      <c r="AP1287" s="2206">
        <f t="shared" si="945"/>
        <v>0</v>
      </c>
      <c r="AQ1287" s="2206">
        <f t="shared" si="946"/>
        <v>0</v>
      </c>
      <c r="AR1287" s="2206">
        <f t="shared" si="947"/>
        <v>0</v>
      </c>
      <c r="AS1287" s="2244"/>
      <c r="AT1287" s="2075"/>
      <c r="AU1287" s="2075"/>
      <c r="AV1287" s="2075"/>
      <c r="AW1287" s="2206">
        <f t="shared" si="972"/>
        <v>0</v>
      </c>
      <c r="AX1287" s="2206">
        <f t="shared" si="948"/>
        <v>0</v>
      </c>
      <c r="AY1287" s="2206">
        <f t="shared" si="949"/>
        <v>0</v>
      </c>
      <c r="AZ1287" s="2206">
        <f t="shared" si="950"/>
        <v>0</v>
      </c>
      <c r="BA1287" s="2206">
        <f t="shared" si="951"/>
        <v>0</v>
      </c>
      <c r="BB1287" s="2244">
        <f t="shared" si="963"/>
        <v>0</v>
      </c>
      <c r="BC1287" s="2207">
        <f t="shared" si="964"/>
        <v>0</v>
      </c>
      <c r="BD1287" s="2244">
        <f t="shared" si="967"/>
        <v>0</v>
      </c>
      <c r="BE1287" s="2207">
        <f t="shared" si="968"/>
        <v>0</v>
      </c>
      <c r="BF1287" s="2246">
        <v>0</v>
      </c>
      <c r="BG1287" s="2075">
        <v>0</v>
      </c>
      <c r="BH1287" s="2075">
        <v>0</v>
      </c>
      <c r="BI1287" s="2075">
        <v>0</v>
      </c>
      <c r="BJ1287" s="2206">
        <f t="shared" si="973"/>
        <v>0</v>
      </c>
      <c r="BK1287" s="2206">
        <f t="shared" si="952"/>
        <v>0</v>
      </c>
      <c r="BL1287" s="2206">
        <f t="shared" si="953"/>
        <v>0</v>
      </c>
      <c r="BM1287" s="2206">
        <f t="shared" si="954"/>
        <v>0</v>
      </c>
      <c r="BN1287" s="2206">
        <f t="shared" si="955"/>
        <v>0</v>
      </c>
      <c r="BO1287" s="2244">
        <v>0</v>
      </c>
      <c r="BP1287" s="2075">
        <v>0</v>
      </c>
      <c r="BQ1287" s="2075">
        <v>0</v>
      </c>
      <c r="BR1287" s="2075">
        <v>0</v>
      </c>
      <c r="BS1287" s="2206">
        <f t="shared" si="974"/>
        <v>0</v>
      </c>
      <c r="BT1287" s="2206">
        <f t="shared" si="956"/>
        <v>0</v>
      </c>
      <c r="BU1287" s="2206">
        <f t="shared" si="957"/>
        <v>0</v>
      </c>
      <c r="BV1287" s="2206">
        <f t="shared" si="958"/>
        <v>0</v>
      </c>
      <c r="BW1287" s="2206">
        <f t="shared" si="959"/>
        <v>0</v>
      </c>
      <c r="BX1287" s="2244">
        <f t="shared" si="965"/>
        <v>0</v>
      </c>
      <c r="BY1287" s="2207">
        <f t="shared" si="966"/>
        <v>0</v>
      </c>
      <c r="BZ1287" s="2211">
        <f t="shared" si="961"/>
        <v>0</v>
      </c>
      <c r="CA1287" s="2212">
        <f t="shared" si="962"/>
        <v>0</v>
      </c>
      <c r="CB1287" s="2083"/>
      <c r="CC1287" s="2083"/>
      <c r="CD1287" s="2237"/>
      <c r="CF1287" s="2200"/>
    </row>
    <row r="1288" spans="1:84" s="1974" customFormat="1" ht="18" customHeight="1" outlineLevel="1">
      <c r="A1288" s="2235" t="s">
        <v>5255</v>
      </c>
      <c r="B1288" s="2235" t="b">
        <v>0</v>
      </c>
      <c r="C1288" s="2201"/>
      <c r="D1288" s="2236" t="s">
        <v>3425</v>
      </c>
      <c r="E1288" s="2243" t="s">
        <v>3426</v>
      </c>
      <c r="F1288" s="2204" t="s">
        <v>444</v>
      </c>
      <c r="G1288" s="2210">
        <v>17.261000000000003</v>
      </c>
      <c r="H1288" s="2206">
        <v>230</v>
      </c>
      <c r="I1288" s="2206">
        <v>630</v>
      </c>
      <c r="J1288" s="2206">
        <v>1670</v>
      </c>
      <c r="K1288" s="2206">
        <f t="shared" si="960"/>
        <v>2530</v>
      </c>
      <c r="L1288" s="2206">
        <f t="shared" si="932"/>
        <v>43669</v>
      </c>
      <c r="M1288" s="2206">
        <f t="shared" si="933"/>
        <v>3970</v>
      </c>
      <c r="N1288" s="2206">
        <f t="shared" si="934"/>
        <v>10874</v>
      </c>
      <c r="O1288" s="2206">
        <f t="shared" si="935"/>
        <v>28825</v>
      </c>
      <c r="P1288" s="2210">
        <v>17.261000000000003</v>
      </c>
      <c r="Q1288" s="2206">
        <v>230</v>
      </c>
      <c r="R1288" s="2206">
        <v>630</v>
      </c>
      <c r="S1288" s="2206">
        <v>1670</v>
      </c>
      <c r="T1288" s="2206">
        <f t="shared" si="969"/>
        <v>2530</v>
      </c>
      <c r="U1288" s="2206">
        <f t="shared" si="936"/>
        <v>43669</v>
      </c>
      <c r="V1288" s="2206">
        <f t="shared" si="937"/>
        <v>3970</v>
      </c>
      <c r="W1288" s="2206">
        <f t="shared" si="938"/>
        <v>10874</v>
      </c>
      <c r="X1288" s="2206">
        <f t="shared" si="939"/>
        <v>28825</v>
      </c>
      <c r="Y1288" s="2210">
        <f t="shared" si="930"/>
        <v>0</v>
      </c>
      <c r="Z1288" s="2207">
        <f t="shared" si="931"/>
        <v>0</v>
      </c>
      <c r="AA1288" s="2210"/>
      <c r="AB1288" s="2206"/>
      <c r="AC1288" s="2206"/>
      <c r="AD1288" s="2206"/>
      <c r="AE1288" s="2206">
        <f t="shared" si="970"/>
        <v>0</v>
      </c>
      <c r="AF1288" s="2206">
        <f t="shared" si="940"/>
        <v>0</v>
      </c>
      <c r="AG1288" s="2206">
        <f t="shared" si="941"/>
        <v>0</v>
      </c>
      <c r="AH1288" s="2206">
        <f t="shared" si="942"/>
        <v>0</v>
      </c>
      <c r="AI1288" s="2207">
        <f t="shared" si="943"/>
        <v>0</v>
      </c>
      <c r="AJ1288" s="2298"/>
      <c r="AK1288" s="2075"/>
      <c r="AL1288" s="2075"/>
      <c r="AM1288" s="2075"/>
      <c r="AN1288" s="2206">
        <f t="shared" si="971"/>
        <v>0</v>
      </c>
      <c r="AO1288" s="2206">
        <f t="shared" si="944"/>
        <v>0</v>
      </c>
      <c r="AP1288" s="2206">
        <f t="shared" si="945"/>
        <v>0</v>
      </c>
      <c r="AQ1288" s="2206">
        <f t="shared" si="946"/>
        <v>0</v>
      </c>
      <c r="AR1288" s="2206">
        <f t="shared" si="947"/>
        <v>0</v>
      </c>
      <c r="AS1288" s="2210"/>
      <c r="AT1288" s="2075"/>
      <c r="AU1288" s="2075"/>
      <c r="AV1288" s="2075"/>
      <c r="AW1288" s="2206">
        <f t="shared" si="972"/>
        <v>0</v>
      </c>
      <c r="AX1288" s="2206">
        <f t="shared" si="948"/>
        <v>0</v>
      </c>
      <c r="AY1288" s="2206">
        <f t="shared" si="949"/>
        <v>0</v>
      </c>
      <c r="AZ1288" s="2206">
        <f t="shared" si="950"/>
        <v>0</v>
      </c>
      <c r="BA1288" s="2206">
        <f t="shared" si="951"/>
        <v>0</v>
      </c>
      <c r="BB1288" s="2210">
        <f t="shared" si="963"/>
        <v>0</v>
      </c>
      <c r="BC1288" s="2207">
        <f t="shared" si="964"/>
        <v>0</v>
      </c>
      <c r="BD1288" s="2210">
        <f t="shared" si="967"/>
        <v>0</v>
      </c>
      <c r="BE1288" s="2207">
        <f t="shared" si="968"/>
        <v>0</v>
      </c>
      <c r="BF1288" s="2298">
        <v>0</v>
      </c>
      <c r="BG1288" s="2075">
        <v>0</v>
      </c>
      <c r="BH1288" s="2075">
        <v>0</v>
      </c>
      <c r="BI1288" s="2075">
        <v>0</v>
      </c>
      <c r="BJ1288" s="2206">
        <f t="shared" si="973"/>
        <v>0</v>
      </c>
      <c r="BK1288" s="2206">
        <f t="shared" si="952"/>
        <v>0</v>
      </c>
      <c r="BL1288" s="2206">
        <f t="shared" si="953"/>
        <v>0</v>
      </c>
      <c r="BM1288" s="2206">
        <f t="shared" si="954"/>
        <v>0</v>
      </c>
      <c r="BN1288" s="2206">
        <f t="shared" si="955"/>
        <v>0</v>
      </c>
      <c r="BO1288" s="2210">
        <v>0</v>
      </c>
      <c r="BP1288" s="2075">
        <v>0</v>
      </c>
      <c r="BQ1288" s="2075">
        <v>0</v>
      </c>
      <c r="BR1288" s="2075">
        <v>0</v>
      </c>
      <c r="BS1288" s="2206">
        <f t="shared" si="974"/>
        <v>0</v>
      </c>
      <c r="BT1288" s="2206">
        <f t="shared" si="956"/>
        <v>0</v>
      </c>
      <c r="BU1288" s="2206">
        <f t="shared" si="957"/>
        <v>0</v>
      </c>
      <c r="BV1288" s="2206">
        <f t="shared" si="958"/>
        <v>0</v>
      </c>
      <c r="BW1288" s="2206">
        <f t="shared" si="959"/>
        <v>0</v>
      </c>
      <c r="BX1288" s="2210">
        <f t="shared" si="965"/>
        <v>0</v>
      </c>
      <c r="BY1288" s="2207">
        <f t="shared" si="966"/>
        <v>0</v>
      </c>
      <c r="BZ1288" s="2211">
        <f t="shared" si="961"/>
        <v>0</v>
      </c>
      <c r="CA1288" s="2212">
        <f t="shared" si="962"/>
        <v>0</v>
      </c>
      <c r="CB1288" s="2083"/>
      <c r="CC1288" s="2083"/>
      <c r="CD1288" s="2237"/>
      <c r="CF1288" s="2200"/>
    </row>
    <row r="1289" spans="1:84" s="1974" customFormat="1" ht="18" customHeight="1" outlineLevel="1">
      <c r="A1289" s="2235" t="s">
        <v>5256</v>
      </c>
      <c r="B1289" s="2235" t="b">
        <v>0</v>
      </c>
      <c r="C1289" s="2201"/>
      <c r="D1289" s="2236" t="s">
        <v>3428</v>
      </c>
      <c r="E1289" s="2243" t="s">
        <v>3429</v>
      </c>
      <c r="F1289" s="2204" t="s">
        <v>444</v>
      </c>
      <c r="G1289" s="2210">
        <v>78</v>
      </c>
      <c r="H1289" s="2206">
        <v>1140</v>
      </c>
      <c r="I1289" s="2206">
        <v>2410</v>
      </c>
      <c r="J1289" s="2206">
        <v>470</v>
      </c>
      <c r="K1289" s="2206">
        <f t="shared" si="960"/>
        <v>4020</v>
      </c>
      <c r="L1289" s="2206">
        <f t="shared" si="932"/>
        <v>313560</v>
      </c>
      <c r="M1289" s="2206">
        <f t="shared" si="933"/>
        <v>88920</v>
      </c>
      <c r="N1289" s="2206">
        <f t="shared" si="934"/>
        <v>187980</v>
      </c>
      <c r="O1289" s="2206">
        <f t="shared" si="935"/>
        <v>36660</v>
      </c>
      <c r="P1289" s="2210">
        <v>78</v>
      </c>
      <c r="Q1289" s="2206">
        <v>1140</v>
      </c>
      <c r="R1289" s="2206">
        <v>2410</v>
      </c>
      <c r="S1289" s="2206">
        <v>470</v>
      </c>
      <c r="T1289" s="2206">
        <f t="shared" si="969"/>
        <v>4020</v>
      </c>
      <c r="U1289" s="2206">
        <f t="shared" si="936"/>
        <v>313560</v>
      </c>
      <c r="V1289" s="2206">
        <f t="shared" si="937"/>
        <v>88920</v>
      </c>
      <c r="W1289" s="2206">
        <f t="shared" si="938"/>
        <v>187980</v>
      </c>
      <c r="X1289" s="2206">
        <f t="shared" si="939"/>
        <v>36660</v>
      </c>
      <c r="Y1289" s="2210">
        <f t="shared" si="930"/>
        <v>0</v>
      </c>
      <c r="Z1289" s="2207">
        <f t="shared" si="931"/>
        <v>0</v>
      </c>
      <c r="AA1289" s="2210"/>
      <c r="AB1289" s="2206"/>
      <c r="AC1289" s="2206"/>
      <c r="AD1289" s="2206"/>
      <c r="AE1289" s="2206">
        <f t="shared" si="970"/>
        <v>0</v>
      </c>
      <c r="AF1289" s="2206">
        <f t="shared" si="940"/>
        <v>0</v>
      </c>
      <c r="AG1289" s="2206">
        <f t="shared" si="941"/>
        <v>0</v>
      </c>
      <c r="AH1289" s="2206">
        <f t="shared" si="942"/>
        <v>0</v>
      </c>
      <c r="AI1289" s="2207">
        <f t="shared" si="943"/>
        <v>0</v>
      </c>
      <c r="AJ1289" s="2298"/>
      <c r="AK1289" s="2075"/>
      <c r="AL1289" s="2075"/>
      <c r="AM1289" s="2075"/>
      <c r="AN1289" s="2206">
        <f t="shared" si="971"/>
        <v>0</v>
      </c>
      <c r="AO1289" s="2206">
        <f t="shared" si="944"/>
        <v>0</v>
      </c>
      <c r="AP1289" s="2206">
        <f t="shared" si="945"/>
        <v>0</v>
      </c>
      <c r="AQ1289" s="2206">
        <f t="shared" si="946"/>
        <v>0</v>
      </c>
      <c r="AR1289" s="2206">
        <f t="shared" si="947"/>
        <v>0</v>
      </c>
      <c r="AS1289" s="2210"/>
      <c r="AT1289" s="2075"/>
      <c r="AU1289" s="2075"/>
      <c r="AV1289" s="2075"/>
      <c r="AW1289" s="2206">
        <f t="shared" si="972"/>
        <v>0</v>
      </c>
      <c r="AX1289" s="2206">
        <f t="shared" si="948"/>
        <v>0</v>
      </c>
      <c r="AY1289" s="2206">
        <f t="shared" si="949"/>
        <v>0</v>
      </c>
      <c r="AZ1289" s="2206">
        <f t="shared" si="950"/>
        <v>0</v>
      </c>
      <c r="BA1289" s="2206">
        <f t="shared" si="951"/>
        <v>0</v>
      </c>
      <c r="BB1289" s="2210">
        <f t="shared" si="963"/>
        <v>0</v>
      </c>
      <c r="BC1289" s="2207">
        <f t="shared" si="964"/>
        <v>0</v>
      </c>
      <c r="BD1289" s="2210">
        <f t="shared" si="967"/>
        <v>0</v>
      </c>
      <c r="BE1289" s="2207">
        <f t="shared" si="968"/>
        <v>0</v>
      </c>
      <c r="BF1289" s="2298">
        <v>0</v>
      </c>
      <c r="BG1289" s="2075">
        <v>0</v>
      </c>
      <c r="BH1289" s="2075">
        <v>0</v>
      </c>
      <c r="BI1289" s="2075">
        <v>0</v>
      </c>
      <c r="BJ1289" s="2206">
        <f t="shared" si="973"/>
        <v>0</v>
      </c>
      <c r="BK1289" s="2206">
        <f t="shared" si="952"/>
        <v>0</v>
      </c>
      <c r="BL1289" s="2206">
        <f t="shared" si="953"/>
        <v>0</v>
      </c>
      <c r="BM1289" s="2206">
        <f t="shared" si="954"/>
        <v>0</v>
      </c>
      <c r="BN1289" s="2206">
        <f t="shared" si="955"/>
        <v>0</v>
      </c>
      <c r="BO1289" s="2210">
        <v>0</v>
      </c>
      <c r="BP1289" s="2075">
        <v>0</v>
      </c>
      <c r="BQ1289" s="2075">
        <v>0</v>
      </c>
      <c r="BR1289" s="2075">
        <v>0</v>
      </c>
      <c r="BS1289" s="2206">
        <f t="shared" si="974"/>
        <v>0</v>
      </c>
      <c r="BT1289" s="2206">
        <f t="shared" si="956"/>
        <v>0</v>
      </c>
      <c r="BU1289" s="2206">
        <f t="shared" si="957"/>
        <v>0</v>
      </c>
      <c r="BV1289" s="2206">
        <f t="shared" si="958"/>
        <v>0</v>
      </c>
      <c r="BW1289" s="2206">
        <f t="shared" si="959"/>
        <v>0</v>
      </c>
      <c r="BX1289" s="2210">
        <f t="shared" si="965"/>
        <v>0</v>
      </c>
      <c r="BY1289" s="2207">
        <f t="shared" si="966"/>
        <v>0</v>
      </c>
      <c r="BZ1289" s="2211">
        <f t="shared" si="961"/>
        <v>0</v>
      </c>
      <c r="CA1289" s="2212">
        <f t="shared" si="962"/>
        <v>0</v>
      </c>
      <c r="CB1289" s="2083"/>
      <c r="CC1289" s="2083"/>
      <c r="CD1289" s="2237"/>
      <c r="CF1289" s="2200"/>
    </row>
    <row r="1290" spans="1:84" s="1974" customFormat="1" ht="18" customHeight="1" outlineLevel="1">
      <c r="A1290" s="2235" t="s">
        <v>5257</v>
      </c>
      <c r="B1290" s="2235" t="b">
        <v>0</v>
      </c>
      <c r="C1290" s="2201"/>
      <c r="D1290" s="2236" t="s">
        <v>3428</v>
      </c>
      <c r="E1290" s="2243" t="s">
        <v>3429</v>
      </c>
      <c r="F1290" s="2204" t="s">
        <v>380</v>
      </c>
      <c r="G1290" s="2210">
        <v>114.21505370000001</v>
      </c>
      <c r="H1290" s="2206">
        <v>490</v>
      </c>
      <c r="I1290" s="2206">
        <v>2200</v>
      </c>
      <c r="J1290" s="2206">
        <v>380</v>
      </c>
      <c r="K1290" s="2206">
        <f t="shared" si="960"/>
        <v>3070</v>
      </c>
      <c r="L1290" s="2206">
        <f t="shared" si="932"/>
        <v>350639</v>
      </c>
      <c r="M1290" s="2206">
        <f t="shared" si="933"/>
        <v>55965</v>
      </c>
      <c r="N1290" s="2206">
        <f t="shared" si="934"/>
        <v>251273</v>
      </c>
      <c r="O1290" s="2206">
        <f t="shared" si="935"/>
        <v>43401</v>
      </c>
      <c r="P1290" s="2210">
        <v>114.21505370000001</v>
      </c>
      <c r="Q1290" s="2206">
        <v>490</v>
      </c>
      <c r="R1290" s="2206">
        <v>2200</v>
      </c>
      <c r="S1290" s="2206">
        <v>380</v>
      </c>
      <c r="T1290" s="2206">
        <f t="shared" si="969"/>
        <v>3070</v>
      </c>
      <c r="U1290" s="2206">
        <f t="shared" si="936"/>
        <v>350639</v>
      </c>
      <c r="V1290" s="2206">
        <f t="shared" si="937"/>
        <v>55965</v>
      </c>
      <c r="W1290" s="2206">
        <f t="shared" si="938"/>
        <v>251273</v>
      </c>
      <c r="X1290" s="2206">
        <f t="shared" si="939"/>
        <v>43401</v>
      </c>
      <c r="Y1290" s="2210">
        <f t="shared" si="930"/>
        <v>0</v>
      </c>
      <c r="Z1290" s="2207">
        <f t="shared" si="931"/>
        <v>0</v>
      </c>
      <c r="AA1290" s="2210"/>
      <c r="AB1290" s="2206"/>
      <c r="AC1290" s="2206"/>
      <c r="AD1290" s="2206"/>
      <c r="AE1290" s="2206">
        <f t="shared" si="970"/>
        <v>0</v>
      </c>
      <c r="AF1290" s="2206">
        <f t="shared" si="940"/>
        <v>0</v>
      </c>
      <c r="AG1290" s="2206">
        <f t="shared" si="941"/>
        <v>0</v>
      </c>
      <c r="AH1290" s="2206">
        <f t="shared" si="942"/>
        <v>0</v>
      </c>
      <c r="AI1290" s="2207">
        <f t="shared" si="943"/>
        <v>0</v>
      </c>
      <c r="AJ1290" s="2298"/>
      <c r="AK1290" s="2075"/>
      <c r="AL1290" s="2075"/>
      <c r="AM1290" s="2075"/>
      <c r="AN1290" s="2206">
        <f t="shared" si="971"/>
        <v>0</v>
      </c>
      <c r="AO1290" s="2206">
        <f t="shared" si="944"/>
        <v>0</v>
      </c>
      <c r="AP1290" s="2206">
        <f t="shared" si="945"/>
        <v>0</v>
      </c>
      <c r="AQ1290" s="2206">
        <f t="shared" si="946"/>
        <v>0</v>
      </c>
      <c r="AR1290" s="2206">
        <f t="shared" si="947"/>
        <v>0</v>
      </c>
      <c r="AS1290" s="2210"/>
      <c r="AT1290" s="2075"/>
      <c r="AU1290" s="2075"/>
      <c r="AV1290" s="2075"/>
      <c r="AW1290" s="2206">
        <f t="shared" si="972"/>
        <v>0</v>
      </c>
      <c r="AX1290" s="2206">
        <f t="shared" si="948"/>
        <v>0</v>
      </c>
      <c r="AY1290" s="2206">
        <f t="shared" si="949"/>
        <v>0</v>
      </c>
      <c r="AZ1290" s="2206">
        <f t="shared" si="950"/>
        <v>0</v>
      </c>
      <c r="BA1290" s="2206">
        <f t="shared" si="951"/>
        <v>0</v>
      </c>
      <c r="BB1290" s="2210">
        <f t="shared" si="963"/>
        <v>0</v>
      </c>
      <c r="BC1290" s="2207">
        <f t="shared" si="964"/>
        <v>0</v>
      </c>
      <c r="BD1290" s="2210">
        <f t="shared" si="967"/>
        <v>0</v>
      </c>
      <c r="BE1290" s="2207">
        <f t="shared" si="968"/>
        <v>0</v>
      </c>
      <c r="BF1290" s="2298">
        <v>0</v>
      </c>
      <c r="BG1290" s="2075">
        <v>0</v>
      </c>
      <c r="BH1290" s="2075">
        <v>0</v>
      </c>
      <c r="BI1290" s="2075">
        <v>0</v>
      </c>
      <c r="BJ1290" s="2206">
        <f t="shared" si="973"/>
        <v>0</v>
      </c>
      <c r="BK1290" s="2206">
        <f t="shared" si="952"/>
        <v>0</v>
      </c>
      <c r="BL1290" s="2206">
        <f t="shared" si="953"/>
        <v>0</v>
      </c>
      <c r="BM1290" s="2206">
        <f t="shared" si="954"/>
        <v>0</v>
      </c>
      <c r="BN1290" s="2206">
        <f t="shared" si="955"/>
        <v>0</v>
      </c>
      <c r="BO1290" s="2210">
        <v>0</v>
      </c>
      <c r="BP1290" s="2075">
        <v>0</v>
      </c>
      <c r="BQ1290" s="2075">
        <v>0</v>
      </c>
      <c r="BR1290" s="2075">
        <v>0</v>
      </c>
      <c r="BS1290" s="2206">
        <f t="shared" si="974"/>
        <v>0</v>
      </c>
      <c r="BT1290" s="2206">
        <f t="shared" si="956"/>
        <v>0</v>
      </c>
      <c r="BU1290" s="2206">
        <f t="shared" si="957"/>
        <v>0</v>
      </c>
      <c r="BV1290" s="2206">
        <f t="shared" si="958"/>
        <v>0</v>
      </c>
      <c r="BW1290" s="2206">
        <f t="shared" si="959"/>
        <v>0</v>
      </c>
      <c r="BX1290" s="2210">
        <f t="shared" si="965"/>
        <v>0</v>
      </c>
      <c r="BY1290" s="2207">
        <f t="shared" si="966"/>
        <v>0</v>
      </c>
      <c r="BZ1290" s="2211">
        <f t="shared" si="961"/>
        <v>0</v>
      </c>
      <c r="CA1290" s="2212">
        <f t="shared" si="962"/>
        <v>0</v>
      </c>
      <c r="CB1290" s="2083"/>
      <c r="CC1290" s="2083"/>
      <c r="CD1290" s="2237"/>
      <c r="CF1290" s="2200"/>
    </row>
    <row r="1291" spans="1:84" s="1974" customFormat="1" ht="18" customHeight="1" outlineLevel="1">
      <c r="A1291" s="2235" t="s">
        <v>5258</v>
      </c>
      <c r="B1291" s="2235" t="b">
        <v>0</v>
      </c>
      <c r="C1291" s="2201"/>
      <c r="D1291" s="2236" t="s">
        <v>3432</v>
      </c>
      <c r="E1291" s="2243" t="s">
        <v>3433</v>
      </c>
      <c r="F1291" s="2204" t="s">
        <v>444</v>
      </c>
      <c r="G1291" s="2210">
        <v>16.399999999999999</v>
      </c>
      <c r="H1291" s="2206">
        <v>600</v>
      </c>
      <c r="I1291" s="2206">
        <v>160</v>
      </c>
      <c r="J1291" s="2206">
        <v>3580</v>
      </c>
      <c r="K1291" s="2206">
        <f t="shared" si="960"/>
        <v>4340</v>
      </c>
      <c r="L1291" s="2206">
        <f t="shared" si="932"/>
        <v>71176</v>
      </c>
      <c r="M1291" s="2206">
        <f t="shared" si="933"/>
        <v>9840</v>
      </c>
      <c r="N1291" s="2206">
        <f t="shared" si="934"/>
        <v>2624</v>
      </c>
      <c r="O1291" s="2206">
        <f t="shared" si="935"/>
        <v>58712</v>
      </c>
      <c r="P1291" s="2210">
        <v>16.399999999999999</v>
      </c>
      <c r="Q1291" s="2206">
        <v>600</v>
      </c>
      <c r="R1291" s="2206">
        <v>160</v>
      </c>
      <c r="S1291" s="2206">
        <v>3580</v>
      </c>
      <c r="T1291" s="2206">
        <f t="shared" si="969"/>
        <v>4340</v>
      </c>
      <c r="U1291" s="2206">
        <f t="shared" si="936"/>
        <v>71176</v>
      </c>
      <c r="V1291" s="2206">
        <f t="shared" si="937"/>
        <v>9840</v>
      </c>
      <c r="W1291" s="2206">
        <f t="shared" si="938"/>
        <v>2624</v>
      </c>
      <c r="X1291" s="2206">
        <f t="shared" si="939"/>
        <v>58712</v>
      </c>
      <c r="Y1291" s="2210">
        <f t="shared" si="930"/>
        <v>0</v>
      </c>
      <c r="Z1291" s="2207">
        <f t="shared" si="931"/>
        <v>0</v>
      </c>
      <c r="AA1291" s="2210"/>
      <c r="AB1291" s="2206"/>
      <c r="AC1291" s="2206"/>
      <c r="AD1291" s="2206"/>
      <c r="AE1291" s="2206">
        <f t="shared" si="970"/>
        <v>0</v>
      </c>
      <c r="AF1291" s="2206">
        <f t="shared" si="940"/>
        <v>0</v>
      </c>
      <c r="AG1291" s="2206">
        <f t="shared" si="941"/>
        <v>0</v>
      </c>
      <c r="AH1291" s="2206">
        <f t="shared" si="942"/>
        <v>0</v>
      </c>
      <c r="AI1291" s="2207">
        <f t="shared" si="943"/>
        <v>0</v>
      </c>
      <c r="AJ1291" s="2298"/>
      <c r="AK1291" s="2075"/>
      <c r="AL1291" s="2075"/>
      <c r="AM1291" s="2075"/>
      <c r="AN1291" s="2206">
        <f t="shared" si="971"/>
        <v>0</v>
      </c>
      <c r="AO1291" s="2206">
        <f t="shared" si="944"/>
        <v>0</v>
      </c>
      <c r="AP1291" s="2206">
        <f t="shared" si="945"/>
        <v>0</v>
      </c>
      <c r="AQ1291" s="2206">
        <f t="shared" si="946"/>
        <v>0</v>
      </c>
      <c r="AR1291" s="2206">
        <f t="shared" si="947"/>
        <v>0</v>
      </c>
      <c r="AS1291" s="2210"/>
      <c r="AT1291" s="2075"/>
      <c r="AU1291" s="2075"/>
      <c r="AV1291" s="2075"/>
      <c r="AW1291" s="2206">
        <f t="shared" si="972"/>
        <v>0</v>
      </c>
      <c r="AX1291" s="2206">
        <f t="shared" si="948"/>
        <v>0</v>
      </c>
      <c r="AY1291" s="2206">
        <f t="shared" si="949"/>
        <v>0</v>
      </c>
      <c r="AZ1291" s="2206">
        <f t="shared" si="950"/>
        <v>0</v>
      </c>
      <c r="BA1291" s="2206">
        <f t="shared" si="951"/>
        <v>0</v>
      </c>
      <c r="BB1291" s="2210">
        <f t="shared" si="963"/>
        <v>0</v>
      </c>
      <c r="BC1291" s="2207">
        <f t="shared" si="964"/>
        <v>0</v>
      </c>
      <c r="BD1291" s="2210">
        <f t="shared" si="967"/>
        <v>0</v>
      </c>
      <c r="BE1291" s="2207">
        <f t="shared" si="968"/>
        <v>0</v>
      </c>
      <c r="BF1291" s="2298">
        <v>0</v>
      </c>
      <c r="BG1291" s="2075">
        <v>0</v>
      </c>
      <c r="BH1291" s="2075">
        <v>0</v>
      </c>
      <c r="BI1291" s="2075">
        <v>0</v>
      </c>
      <c r="BJ1291" s="2206">
        <f t="shared" si="973"/>
        <v>0</v>
      </c>
      <c r="BK1291" s="2206">
        <f t="shared" si="952"/>
        <v>0</v>
      </c>
      <c r="BL1291" s="2206">
        <f t="shared" si="953"/>
        <v>0</v>
      </c>
      <c r="BM1291" s="2206">
        <f t="shared" si="954"/>
        <v>0</v>
      </c>
      <c r="BN1291" s="2206">
        <f t="shared" si="955"/>
        <v>0</v>
      </c>
      <c r="BO1291" s="2210">
        <v>0</v>
      </c>
      <c r="BP1291" s="2075">
        <v>0</v>
      </c>
      <c r="BQ1291" s="2075">
        <v>0</v>
      </c>
      <c r="BR1291" s="2075">
        <v>0</v>
      </c>
      <c r="BS1291" s="2206">
        <f t="shared" si="974"/>
        <v>0</v>
      </c>
      <c r="BT1291" s="2206">
        <f t="shared" si="956"/>
        <v>0</v>
      </c>
      <c r="BU1291" s="2206">
        <f t="shared" si="957"/>
        <v>0</v>
      </c>
      <c r="BV1291" s="2206">
        <f t="shared" si="958"/>
        <v>0</v>
      </c>
      <c r="BW1291" s="2206">
        <f t="shared" si="959"/>
        <v>0</v>
      </c>
      <c r="BX1291" s="2210">
        <f t="shared" si="965"/>
        <v>0</v>
      </c>
      <c r="BY1291" s="2207">
        <f t="shared" si="966"/>
        <v>0</v>
      </c>
      <c r="BZ1291" s="2211">
        <f t="shared" si="961"/>
        <v>0</v>
      </c>
      <c r="CA1291" s="2212">
        <f t="shared" si="962"/>
        <v>0</v>
      </c>
      <c r="CB1291" s="2083"/>
      <c r="CC1291" s="2083"/>
      <c r="CD1291" s="2237"/>
      <c r="CF1291" s="2200"/>
    </row>
    <row r="1292" spans="1:84" s="1974" customFormat="1" ht="18" customHeight="1" outlineLevel="1">
      <c r="A1292" s="2235" t="s">
        <v>5259</v>
      </c>
      <c r="B1292" s="2235" t="b">
        <v>1</v>
      </c>
      <c r="C1292" s="2201"/>
      <c r="D1292" s="2236" t="s">
        <v>3435</v>
      </c>
      <c r="E1292" s="2243" t="s">
        <v>3436</v>
      </c>
      <c r="F1292" s="2204" t="s">
        <v>380</v>
      </c>
      <c r="G1292" s="2210">
        <v>26.5</v>
      </c>
      <c r="H1292" s="2206">
        <v>470</v>
      </c>
      <c r="I1292" s="2206">
        <v>1230</v>
      </c>
      <c r="J1292" s="2206">
        <v>380</v>
      </c>
      <c r="K1292" s="2206">
        <f t="shared" si="960"/>
        <v>2080</v>
      </c>
      <c r="L1292" s="2206">
        <f t="shared" si="932"/>
        <v>55120</v>
      </c>
      <c r="M1292" s="2206">
        <f t="shared" si="933"/>
        <v>12455</v>
      </c>
      <c r="N1292" s="2206">
        <f t="shared" si="934"/>
        <v>32595</v>
      </c>
      <c r="O1292" s="2206">
        <f t="shared" si="935"/>
        <v>10070</v>
      </c>
      <c r="P1292" s="2210">
        <v>26.5</v>
      </c>
      <c r="Q1292" s="2206">
        <v>470</v>
      </c>
      <c r="R1292" s="2206">
        <v>1230</v>
      </c>
      <c r="S1292" s="2206">
        <v>380</v>
      </c>
      <c r="T1292" s="2206">
        <f t="shared" si="969"/>
        <v>2080</v>
      </c>
      <c r="U1292" s="2206">
        <f t="shared" si="936"/>
        <v>55120</v>
      </c>
      <c r="V1292" s="2206">
        <f t="shared" si="937"/>
        <v>12455</v>
      </c>
      <c r="W1292" s="2206">
        <f t="shared" si="938"/>
        <v>32595</v>
      </c>
      <c r="X1292" s="2206">
        <f t="shared" si="939"/>
        <v>10070</v>
      </c>
      <c r="Y1292" s="2210">
        <f t="shared" si="930"/>
        <v>0</v>
      </c>
      <c r="Z1292" s="2207">
        <f t="shared" si="931"/>
        <v>0</v>
      </c>
      <c r="AA1292" s="2210"/>
      <c r="AB1292" s="2206"/>
      <c r="AC1292" s="2206"/>
      <c r="AD1292" s="2206"/>
      <c r="AE1292" s="2206">
        <f t="shared" si="970"/>
        <v>0</v>
      </c>
      <c r="AF1292" s="2206">
        <f t="shared" si="940"/>
        <v>0</v>
      </c>
      <c r="AG1292" s="2206">
        <f t="shared" si="941"/>
        <v>0</v>
      </c>
      <c r="AH1292" s="2206">
        <f t="shared" si="942"/>
        <v>0</v>
      </c>
      <c r="AI1292" s="2207">
        <f t="shared" si="943"/>
        <v>0</v>
      </c>
      <c r="AJ1292" s="2298"/>
      <c r="AK1292" s="2075"/>
      <c r="AL1292" s="2075"/>
      <c r="AM1292" s="2075"/>
      <c r="AN1292" s="2206">
        <f t="shared" si="971"/>
        <v>0</v>
      </c>
      <c r="AO1292" s="2206">
        <f t="shared" si="944"/>
        <v>0</v>
      </c>
      <c r="AP1292" s="2206">
        <f t="shared" si="945"/>
        <v>0</v>
      </c>
      <c r="AQ1292" s="2206">
        <f t="shared" si="946"/>
        <v>0</v>
      </c>
      <c r="AR1292" s="2206">
        <f t="shared" si="947"/>
        <v>0</v>
      </c>
      <c r="AS1292" s="2210"/>
      <c r="AT1292" s="2075"/>
      <c r="AU1292" s="2075"/>
      <c r="AV1292" s="2075"/>
      <c r="AW1292" s="2206">
        <f t="shared" si="972"/>
        <v>0</v>
      </c>
      <c r="AX1292" s="2206">
        <f t="shared" si="948"/>
        <v>0</v>
      </c>
      <c r="AY1292" s="2206">
        <f t="shared" si="949"/>
        <v>0</v>
      </c>
      <c r="AZ1292" s="2206">
        <f t="shared" si="950"/>
        <v>0</v>
      </c>
      <c r="BA1292" s="2206">
        <f t="shared" si="951"/>
        <v>0</v>
      </c>
      <c r="BB1292" s="2210">
        <f t="shared" si="963"/>
        <v>0</v>
      </c>
      <c r="BC1292" s="2207">
        <f t="shared" si="964"/>
        <v>0</v>
      </c>
      <c r="BD1292" s="2210">
        <f t="shared" si="967"/>
        <v>0</v>
      </c>
      <c r="BE1292" s="2207">
        <f t="shared" si="968"/>
        <v>0</v>
      </c>
      <c r="BF1292" s="2298">
        <v>0</v>
      </c>
      <c r="BG1292" s="2075">
        <v>0</v>
      </c>
      <c r="BH1292" s="2075">
        <v>0</v>
      </c>
      <c r="BI1292" s="2075">
        <v>0</v>
      </c>
      <c r="BJ1292" s="2206">
        <f t="shared" si="973"/>
        <v>0</v>
      </c>
      <c r="BK1292" s="2206">
        <f t="shared" si="952"/>
        <v>0</v>
      </c>
      <c r="BL1292" s="2206">
        <f t="shared" si="953"/>
        <v>0</v>
      </c>
      <c r="BM1292" s="2206">
        <f t="shared" si="954"/>
        <v>0</v>
      </c>
      <c r="BN1292" s="2206">
        <f t="shared" si="955"/>
        <v>0</v>
      </c>
      <c r="BO1292" s="2210">
        <v>0</v>
      </c>
      <c r="BP1292" s="2075">
        <v>0</v>
      </c>
      <c r="BQ1292" s="2075">
        <v>0</v>
      </c>
      <c r="BR1292" s="2075">
        <v>0</v>
      </c>
      <c r="BS1292" s="2206">
        <f t="shared" si="974"/>
        <v>0</v>
      </c>
      <c r="BT1292" s="2206">
        <f t="shared" si="956"/>
        <v>0</v>
      </c>
      <c r="BU1292" s="2206">
        <f t="shared" si="957"/>
        <v>0</v>
      </c>
      <c r="BV1292" s="2206">
        <f t="shared" si="958"/>
        <v>0</v>
      </c>
      <c r="BW1292" s="2206">
        <f t="shared" si="959"/>
        <v>0</v>
      </c>
      <c r="BX1292" s="2210">
        <f t="shared" si="965"/>
        <v>0</v>
      </c>
      <c r="BY1292" s="2207">
        <f t="shared" si="966"/>
        <v>0</v>
      </c>
      <c r="BZ1292" s="2211">
        <f t="shared" si="961"/>
        <v>0</v>
      </c>
      <c r="CA1292" s="2212">
        <f t="shared" si="962"/>
        <v>0</v>
      </c>
      <c r="CB1292" s="2083"/>
      <c r="CC1292" s="2083"/>
      <c r="CD1292" s="2237"/>
      <c r="CF1292" s="2200"/>
    </row>
    <row r="1293" spans="1:84" s="1974" customFormat="1" ht="18" customHeight="1" outlineLevel="1">
      <c r="B1293" s="2235"/>
      <c r="C1293" s="2201"/>
      <c r="D1293" s="2232" t="s">
        <v>5260</v>
      </c>
      <c r="E1293" s="2243"/>
      <c r="F1293" s="2204"/>
      <c r="G1293" s="2244"/>
      <c r="H1293" s="2206"/>
      <c r="I1293" s="2206"/>
      <c r="J1293" s="2206"/>
      <c r="K1293" s="2206">
        <f t="shared" si="960"/>
        <v>0</v>
      </c>
      <c r="L1293" s="2206">
        <f t="shared" si="932"/>
        <v>0</v>
      </c>
      <c r="M1293" s="2206">
        <f t="shared" si="933"/>
        <v>0</v>
      </c>
      <c r="N1293" s="2206">
        <f t="shared" si="934"/>
        <v>0</v>
      </c>
      <c r="O1293" s="2206">
        <f t="shared" si="935"/>
        <v>0</v>
      </c>
      <c r="P1293" s="2244"/>
      <c r="Q1293" s="2206"/>
      <c r="R1293" s="2206"/>
      <c r="S1293" s="2206"/>
      <c r="T1293" s="2206">
        <f t="shared" si="969"/>
        <v>0</v>
      </c>
      <c r="U1293" s="2206">
        <f t="shared" si="936"/>
        <v>0</v>
      </c>
      <c r="V1293" s="2206">
        <f t="shared" si="937"/>
        <v>0</v>
      </c>
      <c r="W1293" s="2206">
        <f t="shared" si="938"/>
        <v>0</v>
      </c>
      <c r="X1293" s="2206">
        <f t="shared" si="939"/>
        <v>0</v>
      </c>
      <c r="Y1293" s="2244">
        <f t="shared" si="930"/>
        <v>0</v>
      </c>
      <c r="Z1293" s="2207">
        <f t="shared" si="931"/>
        <v>0</v>
      </c>
      <c r="AA1293" s="2244">
        <v>0</v>
      </c>
      <c r="AB1293" s="2206"/>
      <c r="AC1293" s="2206"/>
      <c r="AD1293" s="2206"/>
      <c r="AE1293" s="2206">
        <f t="shared" si="970"/>
        <v>0</v>
      </c>
      <c r="AF1293" s="2206">
        <f t="shared" si="940"/>
        <v>0</v>
      </c>
      <c r="AG1293" s="2206">
        <f t="shared" si="941"/>
        <v>0</v>
      </c>
      <c r="AH1293" s="2206">
        <f t="shared" si="942"/>
        <v>0</v>
      </c>
      <c r="AI1293" s="2207">
        <f t="shared" si="943"/>
        <v>0</v>
      </c>
      <c r="AJ1293" s="2246">
        <v>0</v>
      </c>
      <c r="AK1293" s="2075"/>
      <c r="AL1293" s="2075"/>
      <c r="AM1293" s="2075"/>
      <c r="AN1293" s="2206">
        <f t="shared" si="971"/>
        <v>0</v>
      </c>
      <c r="AO1293" s="2206">
        <f t="shared" si="944"/>
        <v>0</v>
      </c>
      <c r="AP1293" s="2206">
        <f t="shared" si="945"/>
        <v>0</v>
      </c>
      <c r="AQ1293" s="2206">
        <f t="shared" si="946"/>
        <v>0</v>
      </c>
      <c r="AR1293" s="2206">
        <f t="shared" si="947"/>
        <v>0</v>
      </c>
      <c r="AS1293" s="2244">
        <v>0</v>
      </c>
      <c r="AT1293" s="2075"/>
      <c r="AU1293" s="2075"/>
      <c r="AV1293" s="2075"/>
      <c r="AW1293" s="2206">
        <f t="shared" si="972"/>
        <v>0</v>
      </c>
      <c r="AX1293" s="2206">
        <f t="shared" si="948"/>
        <v>0</v>
      </c>
      <c r="AY1293" s="2206">
        <f t="shared" si="949"/>
        <v>0</v>
      </c>
      <c r="AZ1293" s="2206">
        <f t="shared" si="950"/>
        <v>0</v>
      </c>
      <c r="BA1293" s="2206">
        <f t="shared" si="951"/>
        <v>0</v>
      </c>
      <c r="BB1293" s="2244">
        <f t="shared" si="963"/>
        <v>0</v>
      </c>
      <c r="BC1293" s="2207">
        <f t="shared" si="964"/>
        <v>0</v>
      </c>
      <c r="BD1293" s="2244">
        <f t="shared" si="967"/>
        <v>0</v>
      </c>
      <c r="BE1293" s="2207">
        <f t="shared" si="968"/>
        <v>0</v>
      </c>
      <c r="BF1293" s="2246">
        <v>0</v>
      </c>
      <c r="BG1293" s="2075">
        <v>0</v>
      </c>
      <c r="BH1293" s="2075">
        <v>0</v>
      </c>
      <c r="BI1293" s="2075">
        <v>0</v>
      </c>
      <c r="BJ1293" s="2206">
        <f t="shared" si="973"/>
        <v>0</v>
      </c>
      <c r="BK1293" s="2206">
        <f t="shared" si="952"/>
        <v>0</v>
      </c>
      <c r="BL1293" s="2206">
        <f t="shared" si="953"/>
        <v>0</v>
      </c>
      <c r="BM1293" s="2206">
        <f t="shared" si="954"/>
        <v>0</v>
      </c>
      <c r="BN1293" s="2206">
        <f t="shared" si="955"/>
        <v>0</v>
      </c>
      <c r="BO1293" s="2244">
        <v>0</v>
      </c>
      <c r="BP1293" s="2075">
        <v>0</v>
      </c>
      <c r="BQ1293" s="2075">
        <v>0</v>
      </c>
      <c r="BR1293" s="2075">
        <v>0</v>
      </c>
      <c r="BS1293" s="2206">
        <f t="shared" si="974"/>
        <v>0</v>
      </c>
      <c r="BT1293" s="2206">
        <f t="shared" si="956"/>
        <v>0</v>
      </c>
      <c r="BU1293" s="2206">
        <f t="shared" si="957"/>
        <v>0</v>
      </c>
      <c r="BV1293" s="2206">
        <f t="shared" si="958"/>
        <v>0</v>
      </c>
      <c r="BW1293" s="2206">
        <f t="shared" si="959"/>
        <v>0</v>
      </c>
      <c r="BX1293" s="2244">
        <f t="shared" si="965"/>
        <v>0</v>
      </c>
      <c r="BY1293" s="2207">
        <f t="shared" si="966"/>
        <v>0</v>
      </c>
      <c r="BZ1293" s="2211">
        <f t="shared" si="961"/>
        <v>0</v>
      </c>
      <c r="CA1293" s="2212">
        <f t="shared" si="962"/>
        <v>0</v>
      </c>
      <c r="CB1293" s="2083"/>
      <c r="CC1293" s="2083"/>
      <c r="CD1293" s="2237"/>
      <c r="CF1293" s="2200"/>
    </row>
    <row r="1294" spans="1:84" s="1974" customFormat="1" ht="18" customHeight="1" outlineLevel="1">
      <c r="A1294" s="2235" t="s">
        <v>5261</v>
      </c>
      <c r="B1294" s="2235" t="b">
        <v>1</v>
      </c>
      <c r="C1294" s="2201"/>
      <c r="D1294" s="2236" t="s">
        <v>4987</v>
      </c>
      <c r="E1294" s="2243" t="s">
        <v>5262</v>
      </c>
      <c r="F1294" s="2204" t="s">
        <v>154</v>
      </c>
      <c r="G1294" s="2244">
        <v>1</v>
      </c>
      <c r="H1294" s="2206">
        <v>178680</v>
      </c>
      <c r="I1294" s="2206"/>
      <c r="J1294" s="2206"/>
      <c r="K1294" s="2206">
        <f t="shared" si="960"/>
        <v>178680</v>
      </c>
      <c r="L1294" s="2206">
        <f t="shared" si="932"/>
        <v>178680</v>
      </c>
      <c r="M1294" s="2206">
        <f t="shared" si="933"/>
        <v>178680</v>
      </c>
      <c r="N1294" s="2206">
        <f t="shared" si="934"/>
        <v>0</v>
      </c>
      <c r="O1294" s="2206">
        <f t="shared" si="935"/>
        <v>0</v>
      </c>
      <c r="P1294" s="2244">
        <v>1</v>
      </c>
      <c r="Q1294" s="2206">
        <v>178680</v>
      </c>
      <c r="R1294" s="2206"/>
      <c r="S1294" s="2206"/>
      <c r="T1294" s="2206">
        <f t="shared" si="969"/>
        <v>178680</v>
      </c>
      <c r="U1294" s="2206">
        <f t="shared" si="936"/>
        <v>178680</v>
      </c>
      <c r="V1294" s="2206">
        <f t="shared" si="937"/>
        <v>178680</v>
      </c>
      <c r="W1294" s="2206">
        <f t="shared" si="938"/>
        <v>0</v>
      </c>
      <c r="X1294" s="2206">
        <f t="shared" si="939"/>
        <v>0</v>
      </c>
      <c r="Y1294" s="2244">
        <f t="shared" si="930"/>
        <v>0</v>
      </c>
      <c r="Z1294" s="2207">
        <f t="shared" si="931"/>
        <v>0</v>
      </c>
      <c r="AA1294" s="2244">
        <v>1</v>
      </c>
      <c r="AB1294" s="2206">
        <v>700000</v>
      </c>
      <c r="AC1294" s="2206"/>
      <c r="AD1294" s="2206">
        <v>150000</v>
      </c>
      <c r="AE1294" s="2206">
        <f t="shared" si="970"/>
        <v>850000</v>
      </c>
      <c r="AF1294" s="2206">
        <f t="shared" si="940"/>
        <v>850000</v>
      </c>
      <c r="AG1294" s="2206">
        <f t="shared" si="941"/>
        <v>700000</v>
      </c>
      <c r="AH1294" s="2206">
        <f t="shared" si="942"/>
        <v>0</v>
      </c>
      <c r="AI1294" s="2207">
        <f t="shared" si="943"/>
        <v>150000</v>
      </c>
      <c r="AJ1294" s="2246">
        <v>1</v>
      </c>
      <c r="AK1294" s="2075">
        <v>700000</v>
      </c>
      <c r="AL1294" s="2075"/>
      <c r="AM1294" s="2075">
        <v>150000</v>
      </c>
      <c r="AN1294" s="2206">
        <f t="shared" si="971"/>
        <v>850000</v>
      </c>
      <c r="AO1294" s="2206">
        <f t="shared" si="944"/>
        <v>850000</v>
      </c>
      <c r="AP1294" s="2206">
        <f t="shared" si="945"/>
        <v>700000</v>
      </c>
      <c r="AQ1294" s="2206">
        <f t="shared" si="946"/>
        <v>0</v>
      </c>
      <c r="AR1294" s="2206">
        <f t="shared" si="947"/>
        <v>150000</v>
      </c>
      <c r="AS1294" s="2244">
        <v>1</v>
      </c>
      <c r="AT1294" s="2075">
        <v>700000</v>
      </c>
      <c r="AU1294" s="2075"/>
      <c r="AV1294" s="2075">
        <v>150000</v>
      </c>
      <c r="AW1294" s="2206">
        <f t="shared" si="972"/>
        <v>850000</v>
      </c>
      <c r="AX1294" s="2206">
        <f t="shared" si="948"/>
        <v>850000</v>
      </c>
      <c r="AY1294" s="2206">
        <f t="shared" si="949"/>
        <v>700000</v>
      </c>
      <c r="AZ1294" s="2206">
        <f t="shared" si="950"/>
        <v>0</v>
      </c>
      <c r="BA1294" s="2206">
        <f t="shared" si="951"/>
        <v>150000</v>
      </c>
      <c r="BB1294" s="2244">
        <f t="shared" si="963"/>
        <v>0</v>
      </c>
      <c r="BC1294" s="2207">
        <f t="shared" si="964"/>
        <v>0</v>
      </c>
      <c r="BD1294" s="2244">
        <f t="shared" si="967"/>
        <v>0</v>
      </c>
      <c r="BE1294" s="2207">
        <f t="shared" si="968"/>
        <v>0</v>
      </c>
      <c r="BF1294" s="2246">
        <v>1</v>
      </c>
      <c r="BG1294" s="2075">
        <v>700000</v>
      </c>
      <c r="BH1294" s="2075">
        <v>0</v>
      </c>
      <c r="BI1294" s="2075">
        <v>150000</v>
      </c>
      <c r="BJ1294" s="2206">
        <f t="shared" si="973"/>
        <v>850000</v>
      </c>
      <c r="BK1294" s="2206">
        <f t="shared" si="952"/>
        <v>850000</v>
      </c>
      <c r="BL1294" s="2206">
        <f t="shared" si="953"/>
        <v>700000</v>
      </c>
      <c r="BM1294" s="2206">
        <f t="shared" si="954"/>
        <v>0</v>
      </c>
      <c r="BN1294" s="2206">
        <f t="shared" si="955"/>
        <v>150000</v>
      </c>
      <c r="BO1294" s="2244">
        <v>1</v>
      </c>
      <c r="BP1294" s="2075">
        <v>700000</v>
      </c>
      <c r="BQ1294" s="2075">
        <v>0</v>
      </c>
      <c r="BR1294" s="2075">
        <v>150000</v>
      </c>
      <c r="BS1294" s="2206">
        <f t="shared" si="974"/>
        <v>850000</v>
      </c>
      <c r="BT1294" s="2206">
        <f t="shared" si="956"/>
        <v>850000</v>
      </c>
      <c r="BU1294" s="2206">
        <f t="shared" si="957"/>
        <v>700000</v>
      </c>
      <c r="BV1294" s="2206">
        <f t="shared" si="958"/>
        <v>0</v>
      </c>
      <c r="BW1294" s="2206">
        <f t="shared" si="959"/>
        <v>150000</v>
      </c>
      <c r="BX1294" s="2244">
        <f t="shared" si="965"/>
        <v>0</v>
      </c>
      <c r="BY1294" s="2207">
        <f t="shared" si="966"/>
        <v>0</v>
      </c>
      <c r="BZ1294" s="2211">
        <f t="shared" si="961"/>
        <v>0</v>
      </c>
      <c r="CA1294" s="2212">
        <f t="shared" si="962"/>
        <v>0</v>
      </c>
      <c r="CB1294" s="2083"/>
      <c r="CC1294" s="2083"/>
      <c r="CD1294" s="2237"/>
      <c r="CF1294" s="2200"/>
    </row>
    <row r="1295" spans="1:84" s="1974" customFormat="1" ht="18" customHeight="1" outlineLevel="1">
      <c r="A1295" s="2235" t="s">
        <v>5263</v>
      </c>
      <c r="B1295" s="2235" t="b">
        <v>1</v>
      </c>
      <c r="C1295" s="2201"/>
      <c r="D1295" s="2236" t="s">
        <v>5264</v>
      </c>
      <c r="E1295" s="2243" t="s">
        <v>5265</v>
      </c>
      <c r="F1295" s="2204" t="s">
        <v>154</v>
      </c>
      <c r="G1295" s="2244">
        <v>1</v>
      </c>
      <c r="H1295" s="2206">
        <v>108480</v>
      </c>
      <c r="I1295" s="2206"/>
      <c r="J1295" s="2206"/>
      <c r="K1295" s="2206">
        <f t="shared" si="960"/>
        <v>108480</v>
      </c>
      <c r="L1295" s="2206">
        <f t="shared" si="932"/>
        <v>108480</v>
      </c>
      <c r="M1295" s="2206">
        <f t="shared" si="933"/>
        <v>108480</v>
      </c>
      <c r="N1295" s="2206">
        <f t="shared" si="934"/>
        <v>0</v>
      </c>
      <c r="O1295" s="2206">
        <f t="shared" si="935"/>
        <v>0</v>
      </c>
      <c r="P1295" s="2244">
        <v>1</v>
      </c>
      <c r="Q1295" s="2206">
        <v>108480</v>
      </c>
      <c r="R1295" s="2206"/>
      <c r="S1295" s="2206"/>
      <c r="T1295" s="2206">
        <f t="shared" si="969"/>
        <v>108480</v>
      </c>
      <c r="U1295" s="2206">
        <f t="shared" si="936"/>
        <v>108480</v>
      </c>
      <c r="V1295" s="2206">
        <f t="shared" si="937"/>
        <v>108480</v>
      </c>
      <c r="W1295" s="2206">
        <f t="shared" si="938"/>
        <v>0</v>
      </c>
      <c r="X1295" s="2206">
        <f t="shared" si="939"/>
        <v>0</v>
      </c>
      <c r="Y1295" s="2244">
        <f t="shared" ref="Y1295:Y1339" si="975">+P1295-G1295</f>
        <v>0</v>
      </c>
      <c r="Z1295" s="2207">
        <f t="shared" ref="Z1295:Z1339" si="976">+U1295-L1295</f>
        <v>0</v>
      </c>
      <c r="AA1295" s="2244">
        <v>1</v>
      </c>
      <c r="AB1295" s="2206">
        <v>3200000</v>
      </c>
      <c r="AC1295" s="2206"/>
      <c r="AD1295" s="2206">
        <v>500000</v>
      </c>
      <c r="AE1295" s="2206">
        <f t="shared" si="970"/>
        <v>3700000</v>
      </c>
      <c r="AF1295" s="2206">
        <f t="shared" si="940"/>
        <v>3700000</v>
      </c>
      <c r="AG1295" s="2206">
        <f t="shared" si="941"/>
        <v>3200000</v>
      </c>
      <c r="AH1295" s="2206">
        <f t="shared" si="942"/>
        <v>0</v>
      </c>
      <c r="AI1295" s="2207">
        <f t="shared" si="943"/>
        <v>500000</v>
      </c>
      <c r="AJ1295" s="2246">
        <v>1</v>
      </c>
      <c r="AK1295" s="2075">
        <v>3200000</v>
      </c>
      <c r="AL1295" s="2075"/>
      <c r="AM1295" s="2075">
        <v>500000</v>
      </c>
      <c r="AN1295" s="2206">
        <f t="shared" si="971"/>
        <v>3700000</v>
      </c>
      <c r="AO1295" s="2206">
        <f t="shared" si="944"/>
        <v>3700000</v>
      </c>
      <c r="AP1295" s="2206">
        <f t="shared" si="945"/>
        <v>3200000</v>
      </c>
      <c r="AQ1295" s="2206">
        <f t="shared" si="946"/>
        <v>0</v>
      </c>
      <c r="AR1295" s="2206">
        <f t="shared" si="947"/>
        <v>500000</v>
      </c>
      <c r="AS1295" s="2244">
        <v>1</v>
      </c>
      <c r="AT1295" s="2075">
        <v>3200000</v>
      </c>
      <c r="AU1295" s="2075"/>
      <c r="AV1295" s="2075">
        <v>500000</v>
      </c>
      <c r="AW1295" s="2206">
        <f t="shared" si="972"/>
        <v>3700000</v>
      </c>
      <c r="AX1295" s="2206">
        <f t="shared" si="948"/>
        <v>3700000</v>
      </c>
      <c r="AY1295" s="2206">
        <f t="shared" si="949"/>
        <v>3200000</v>
      </c>
      <c r="AZ1295" s="2206">
        <f t="shared" si="950"/>
        <v>0</v>
      </c>
      <c r="BA1295" s="2206">
        <f t="shared" si="951"/>
        <v>500000</v>
      </c>
      <c r="BB1295" s="2244">
        <f t="shared" si="963"/>
        <v>0</v>
      </c>
      <c r="BC1295" s="2207">
        <f t="shared" si="964"/>
        <v>0</v>
      </c>
      <c r="BD1295" s="2244">
        <f t="shared" si="967"/>
        <v>0</v>
      </c>
      <c r="BE1295" s="2207">
        <f t="shared" si="968"/>
        <v>0</v>
      </c>
      <c r="BF1295" s="2246">
        <v>1</v>
      </c>
      <c r="BG1295" s="2075">
        <v>3200000</v>
      </c>
      <c r="BH1295" s="2075">
        <v>0</v>
      </c>
      <c r="BI1295" s="2075">
        <v>500000</v>
      </c>
      <c r="BJ1295" s="2206">
        <f t="shared" si="973"/>
        <v>3700000</v>
      </c>
      <c r="BK1295" s="2206">
        <f t="shared" si="952"/>
        <v>3700000</v>
      </c>
      <c r="BL1295" s="2206">
        <f t="shared" si="953"/>
        <v>3200000</v>
      </c>
      <c r="BM1295" s="2206">
        <f t="shared" si="954"/>
        <v>0</v>
      </c>
      <c r="BN1295" s="2206">
        <f t="shared" si="955"/>
        <v>500000</v>
      </c>
      <c r="BO1295" s="2244">
        <v>1</v>
      </c>
      <c r="BP1295" s="2075">
        <v>3200000</v>
      </c>
      <c r="BQ1295" s="2075">
        <v>0</v>
      </c>
      <c r="BR1295" s="2075">
        <v>500000</v>
      </c>
      <c r="BS1295" s="2206">
        <f t="shared" si="974"/>
        <v>3700000</v>
      </c>
      <c r="BT1295" s="2206">
        <f t="shared" si="956"/>
        <v>3700000</v>
      </c>
      <c r="BU1295" s="2206">
        <f t="shared" si="957"/>
        <v>3200000</v>
      </c>
      <c r="BV1295" s="2206">
        <f t="shared" si="958"/>
        <v>0</v>
      </c>
      <c r="BW1295" s="2206">
        <f t="shared" si="959"/>
        <v>500000</v>
      </c>
      <c r="BX1295" s="2244">
        <f t="shared" si="965"/>
        <v>0</v>
      </c>
      <c r="BY1295" s="2207">
        <f t="shared" si="966"/>
        <v>0</v>
      </c>
      <c r="BZ1295" s="2211">
        <f t="shared" si="961"/>
        <v>0</v>
      </c>
      <c r="CA1295" s="2212">
        <f t="shared" si="962"/>
        <v>0</v>
      </c>
      <c r="CB1295" s="2083"/>
      <c r="CC1295" s="2083"/>
      <c r="CD1295" s="2237"/>
      <c r="CF1295" s="2200"/>
    </row>
    <row r="1296" spans="1:84" s="1974" customFormat="1" ht="18" customHeight="1" outlineLevel="1">
      <c r="A1296" s="2235" t="s">
        <v>5266</v>
      </c>
      <c r="B1296" s="2235" t="b">
        <v>1</v>
      </c>
      <c r="C1296" s="2201"/>
      <c r="D1296" s="2236" t="s">
        <v>5267</v>
      </c>
      <c r="E1296" s="2243" t="s">
        <v>5268</v>
      </c>
      <c r="F1296" s="2204" t="s">
        <v>154</v>
      </c>
      <c r="G1296" s="2244">
        <v>1</v>
      </c>
      <c r="H1296" s="2206">
        <v>178680</v>
      </c>
      <c r="I1296" s="2206"/>
      <c r="J1296" s="2206"/>
      <c r="K1296" s="2206">
        <f t="shared" si="960"/>
        <v>178680</v>
      </c>
      <c r="L1296" s="2206">
        <f t="shared" ref="L1296:L1304" si="977">M1296+N1296+O1296</f>
        <v>178680</v>
      </c>
      <c r="M1296" s="2206">
        <f t="shared" ref="M1296:M1304" si="978">TRUNC(G1296*H1296,0)</f>
        <v>178680</v>
      </c>
      <c r="N1296" s="2206">
        <f t="shared" ref="N1296:N1304" si="979">TRUNC(G1296*I1296,0)</f>
        <v>0</v>
      </c>
      <c r="O1296" s="2206">
        <f t="shared" ref="O1296:O1304" si="980">TRUNC(G1296*J1296,0)</f>
        <v>0</v>
      </c>
      <c r="P1296" s="2244">
        <v>1</v>
      </c>
      <c r="Q1296" s="2206">
        <v>178680</v>
      </c>
      <c r="R1296" s="2206"/>
      <c r="S1296" s="2206"/>
      <c r="T1296" s="2206">
        <f t="shared" si="969"/>
        <v>178680</v>
      </c>
      <c r="U1296" s="2206">
        <f t="shared" ref="U1296:U1304" si="981">V1296+W1296+X1296</f>
        <v>178680</v>
      </c>
      <c r="V1296" s="2206">
        <f t="shared" ref="V1296:V1304" si="982">TRUNC(P1296*Q1296,0)</f>
        <v>178680</v>
      </c>
      <c r="W1296" s="2206">
        <f t="shared" ref="W1296:W1304" si="983">TRUNC(P1296*R1296,0)</f>
        <v>0</v>
      </c>
      <c r="X1296" s="2206">
        <f t="shared" ref="X1296:X1304" si="984">TRUNC(P1296*S1296,0)</f>
        <v>0</v>
      </c>
      <c r="Y1296" s="2244">
        <f t="shared" si="975"/>
        <v>0</v>
      </c>
      <c r="Z1296" s="2207">
        <f t="shared" si="976"/>
        <v>0</v>
      </c>
      <c r="AA1296" s="2244">
        <v>1</v>
      </c>
      <c r="AB1296" s="2206">
        <v>1600000</v>
      </c>
      <c r="AC1296" s="2206"/>
      <c r="AD1296" s="2206">
        <v>300000</v>
      </c>
      <c r="AE1296" s="2206">
        <f t="shared" si="970"/>
        <v>1900000</v>
      </c>
      <c r="AF1296" s="2206">
        <f t="shared" ref="AF1296:AF1304" si="985">AG1296+AH1296+AI1296</f>
        <v>1900000</v>
      </c>
      <c r="AG1296" s="2206">
        <f t="shared" ref="AG1296:AG1304" si="986">TRUNC(AA1296*AB1296,0)</f>
        <v>1600000</v>
      </c>
      <c r="AH1296" s="2206">
        <f t="shared" ref="AH1296:AH1304" si="987">TRUNC(AA1296*AC1296,0)</f>
        <v>0</v>
      </c>
      <c r="AI1296" s="2207">
        <f t="shared" ref="AI1296:AI1304" si="988">TRUNC(AA1296*AD1296,0)</f>
        <v>300000</v>
      </c>
      <c r="AJ1296" s="2246">
        <v>1</v>
      </c>
      <c r="AK1296" s="2075">
        <v>1600000</v>
      </c>
      <c r="AL1296" s="2075"/>
      <c r="AM1296" s="2075">
        <v>300000</v>
      </c>
      <c r="AN1296" s="2206">
        <f t="shared" si="971"/>
        <v>1900000</v>
      </c>
      <c r="AO1296" s="2206">
        <f t="shared" ref="AO1296:AO1304" si="989">AP1296+AQ1296+AR1296</f>
        <v>1900000</v>
      </c>
      <c r="AP1296" s="2206">
        <f t="shared" ref="AP1296:AP1304" si="990">TRUNC(AJ1296*AK1296,0)</f>
        <v>1600000</v>
      </c>
      <c r="AQ1296" s="2206">
        <f t="shared" ref="AQ1296:AQ1304" si="991">TRUNC(AJ1296*AL1296,0)</f>
        <v>0</v>
      </c>
      <c r="AR1296" s="2206">
        <f t="shared" ref="AR1296:AR1304" si="992">TRUNC(AJ1296*AM1296,0)</f>
        <v>300000</v>
      </c>
      <c r="AS1296" s="2244">
        <v>1</v>
      </c>
      <c r="AT1296" s="2075">
        <v>1600000</v>
      </c>
      <c r="AU1296" s="2075"/>
      <c r="AV1296" s="2075">
        <v>300000</v>
      </c>
      <c r="AW1296" s="2206">
        <f t="shared" si="972"/>
        <v>1900000</v>
      </c>
      <c r="AX1296" s="2206">
        <f t="shared" ref="AX1296:AX1304" si="993">AY1296+AZ1296+BA1296</f>
        <v>1900000</v>
      </c>
      <c r="AY1296" s="2206">
        <f t="shared" ref="AY1296:AY1304" si="994">TRUNC(AS1296*AT1296,0)</f>
        <v>1600000</v>
      </c>
      <c r="AZ1296" s="2206">
        <f t="shared" ref="AZ1296:AZ1304" si="995">TRUNC(AS1296*AU1296,0)</f>
        <v>0</v>
      </c>
      <c r="BA1296" s="2206">
        <f t="shared" ref="BA1296:BA1304" si="996">TRUNC(AS1296*AV1296,0)</f>
        <v>300000</v>
      </c>
      <c r="BB1296" s="2244">
        <f t="shared" si="963"/>
        <v>0</v>
      </c>
      <c r="BC1296" s="2207">
        <f t="shared" si="964"/>
        <v>0</v>
      </c>
      <c r="BD1296" s="2244">
        <f t="shared" si="967"/>
        <v>0</v>
      </c>
      <c r="BE1296" s="2207">
        <f t="shared" si="968"/>
        <v>0</v>
      </c>
      <c r="BF1296" s="2246">
        <v>1</v>
      </c>
      <c r="BG1296" s="2075">
        <v>1600000</v>
      </c>
      <c r="BH1296" s="2075">
        <v>0</v>
      </c>
      <c r="BI1296" s="2075">
        <v>300000</v>
      </c>
      <c r="BJ1296" s="2206">
        <f t="shared" si="973"/>
        <v>1900000</v>
      </c>
      <c r="BK1296" s="2206">
        <f t="shared" ref="BK1296:BK1304" si="997">BL1296+BM1296+BN1296</f>
        <v>1900000</v>
      </c>
      <c r="BL1296" s="2206">
        <f t="shared" ref="BL1296:BL1304" si="998">TRUNC(BF1296*BG1296,0)</f>
        <v>1600000</v>
      </c>
      <c r="BM1296" s="2206">
        <f t="shared" ref="BM1296:BM1304" si="999">TRUNC(BF1296*BH1296,0)</f>
        <v>0</v>
      </c>
      <c r="BN1296" s="2206">
        <f t="shared" ref="BN1296:BN1304" si="1000">TRUNC(BF1296*BI1296,0)</f>
        <v>300000</v>
      </c>
      <c r="BO1296" s="2244">
        <v>1</v>
      </c>
      <c r="BP1296" s="2075">
        <v>1600000</v>
      </c>
      <c r="BQ1296" s="2075">
        <v>0</v>
      </c>
      <c r="BR1296" s="2075">
        <v>300000</v>
      </c>
      <c r="BS1296" s="2206">
        <f t="shared" si="974"/>
        <v>1900000</v>
      </c>
      <c r="BT1296" s="2206">
        <f t="shared" ref="BT1296:BT1304" si="1001">BU1296+BV1296+BW1296</f>
        <v>1900000</v>
      </c>
      <c r="BU1296" s="2206">
        <f t="shared" ref="BU1296:BU1304" si="1002">TRUNC(BO1296*BP1296,0)</f>
        <v>1600000</v>
      </c>
      <c r="BV1296" s="2206">
        <f t="shared" ref="BV1296:BV1304" si="1003">TRUNC(BO1296*BQ1296,0)</f>
        <v>0</v>
      </c>
      <c r="BW1296" s="2206">
        <f t="shared" ref="BW1296:BW1304" si="1004">TRUNC(BO1296*BR1296,0)</f>
        <v>300000</v>
      </c>
      <c r="BX1296" s="2244">
        <f t="shared" si="965"/>
        <v>0</v>
      </c>
      <c r="BY1296" s="2207">
        <f t="shared" si="966"/>
        <v>0</v>
      </c>
      <c r="BZ1296" s="2211">
        <f t="shared" si="961"/>
        <v>0</v>
      </c>
      <c r="CA1296" s="2212">
        <f t="shared" si="962"/>
        <v>0</v>
      </c>
      <c r="CB1296" s="2083"/>
      <c r="CC1296" s="2083"/>
      <c r="CD1296" s="2237"/>
      <c r="CF1296" s="2200"/>
    </row>
    <row r="1297" spans="1:84" s="1974" customFormat="1" ht="18" customHeight="1" outlineLevel="1">
      <c r="A1297" s="2235" t="s">
        <v>5269</v>
      </c>
      <c r="B1297" s="2235" t="b">
        <v>1</v>
      </c>
      <c r="C1297" s="2201"/>
      <c r="D1297" s="2236" t="s">
        <v>5264</v>
      </c>
      <c r="E1297" s="2243" t="s">
        <v>5270</v>
      </c>
      <c r="F1297" s="2204" t="s">
        <v>154</v>
      </c>
      <c r="G1297" s="2244">
        <v>1</v>
      </c>
      <c r="H1297" s="2206">
        <v>178680</v>
      </c>
      <c r="I1297" s="2206"/>
      <c r="J1297" s="2206"/>
      <c r="K1297" s="2206">
        <f t="shared" si="960"/>
        <v>178680</v>
      </c>
      <c r="L1297" s="2206">
        <f t="shared" si="977"/>
        <v>178680</v>
      </c>
      <c r="M1297" s="2206">
        <f t="shared" si="978"/>
        <v>178680</v>
      </c>
      <c r="N1297" s="2206">
        <f t="shared" si="979"/>
        <v>0</v>
      </c>
      <c r="O1297" s="2206">
        <f t="shared" si="980"/>
        <v>0</v>
      </c>
      <c r="P1297" s="2244">
        <v>1</v>
      </c>
      <c r="Q1297" s="2206">
        <v>178680</v>
      </c>
      <c r="R1297" s="2206"/>
      <c r="S1297" s="2206"/>
      <c r="T1297" s="2206">
        <f t="shared" si="969"/>
        <v>178680</v>
      </c>
      <c r="U1297" s="2206">
        <f t="shared" si="981"/>
        <v>178680</v>
      </c>
      <c r="V1297" s="2206">
        <f t="shared" si="982"/>
        <v>178680</v>
      </c>
      <c r="W1297" s="2206">
        <f t="shared" si="983"/>
        <v>0</v>
      </c>
      <c r="X1297" s="2206">
        <f t="shared" si="984"/>
        <v>0</v>
      </c>
      <c r="Y1297" s="2244">
        <f t="shared" si="975"/>
        <v>0</v>
      </c>
      <c r="Z1297" s="2207">
        <f t="shared" si="976"/>
        <v>0</v>
      </c>
      <c r="AA1297" s="2244">
        <v>1</v>
      </c>
      <c r="AB1297" s="2206">
        <v>1770000</v>
      </c>
      <c r="AC1297" s="2206"/>
      <c r="AD1297" s="2206">
        <v>300000</v>
      </c>
      <c r="AE1297" s="2206">
        <f t="shared" si="970"/>
        <v>2070000</v>
      </c>
      <c r="AF1297" s="2206">
        <f t="shared" si="985"/>
        <v>2070000</v>
      </c>
      <c r="AG1297" s="2206">
        <f t="shared" si="986"/>
        <v>1770000</v>
      </c>
      <c r="AH1297" s="2206">
        <f t="shared" si="987"/>
        <v>0</v>
      </c>
      <c r="AI1297" s="2207">
        <f t="shared" si="988"/>
        <v>300000</v>
      </c>
      <c r="AJ1297" s="2246">
        <v>1</v>
      </c>
      <c r="AK1297" s="2075">
        <v>1770000</v>
      </c>
      <c r="AL1297" s="2075"/>
      <c r="AM1297" s="2075">
        <v>300000</v>
      </c>
      <c r="AN1297" s="2206">
        <f t="shared" si="971"/>
        <v>2070000</v>
      </c>
      <c r="AO1297" s="2206">
        <f t="shared" si="989"/>
        <v>2070000</v>
      </c>
      <c r="AP1297" s="2206">
        <f t="shared" si="990"/>
        <v>1770000</v>
      </c>
      <c r="AQ1297" s="2206">
        <f t="shared" si="991"/>
        <v>0</v>
      </c>
      <c r="AR1297" s="2206">
        <f t="shared" si="992"/>
        <v>300000</v>
      </c>
      <c r="AS1297" s="2244">
        <v>1</v>
      </c>
      <c r="AT1297" s="2075">
        <v>1770000</v>
      </c>
      <c r="AU1297" s="2075"/>
      <c r="AV1297" s="2075">
        <v>300000</v>
      </c>
      <c r="AW1297" s="2206">
        <f t="shared" si="972"/>
        <v>2070000</v>
      </c>
      <c r="AX1297" s="2206">
        <f t="shared" si="993"/>
        <v>2070000</v>
      </c>
      <c r="AY1297" s="2206">
        <f t="shared" si="994"/>
        <v>1770000</v>
      </c>
      <c r="AZ1297" s="2206">
        <f t="shared" si="995"/>
        <v>0</v>
      </c>
      <c r="BA1297" s="2206">
        <f t="shared" si="996"/>
        <v>300000</v>
      </c>
      <c r="BB1297" s="2244">
        <f t="shared" si="963"/>
        <v>0</v>
      </c>
      <c r="BC1297" s="2207">
        <f t="shared" si="964"/>
        <v>0</v>
      </c>
      <c r="BD1297" s="2244">
        <f t="shared" si="967"/>
        <v>0</v>
      </c>
      <c r="BE1297" s="2207">
        <f t="shared" si="968"/>
        <v>0</v>
      </c>
      <c r="BF1297" s="2246">
        <v>1</v>
      </c>
      <c r="BG1297" s="2075">
        <v>1770000</v>
      </c>
      <c r="BH1297" s="2075">
        <v>0</v>
      </c>
      <c r="BI1297" s="2075">
        <v>300000</v>
      </c>
      <c r="BJ1297" s="2206">
        <f t="shared" si="973"/>
        <v>2070000</v>
      </c>
      <c r="BK1297" s="2206">
        <f t="shared" si="997"/>
        <v>2070000</v>
      </c>
      <c r="BL1297" s="2206">
        <f t="shared" si="998"/>
        <v>1770000</v>
      </c>
      <c r="BM1297" s="2206">
        <f t="shared" si="999"/>
        <v>0</v>
      </c>
      <c r="BN1297" s="2206">
        <f t="shared" si="1000"/>
        <v>300000</v>
      </c>
      <c r="BO1297" s="2244">
        <v>1</v>
      </c>
      <c r="BP1297" s="2075">
        <v>1770000</v>
      </c>
      <c r="BQ1297" s="2075">
        <v>0</v>
      </c>
      <c r="BR1297" s="2075">
        <v>300000</v>
      </c>
      <c r="BS1297" s="2206">
        <f t="shared" si="974"/>
        <v>2070000</v>
      </c>
      <c r="BT1297" s="2206">
        <f t="shared" si="1001"/>
        <v>2070000</v>
      </c>
      <c r="BU1297" s="2206">
        <f t="shared" si="1002"/>
        <v>1770000</v>
      </c>
      <c r="BV1297" s="2206">
        <f t="shared" si="1003"/>
        <v>0</v>
      </c>
      <c r="BW1297" s="2206">
        <f t="shared" si="1004"/>
        <v>300000</v>
      </c>
      <c r="BX1297" s="2244">
        <f t="shared" si="965"/>
        <v>0</v>
      </c>
      <c r="BY1297" s="2207">
        <f t="shared" si="966"/>
        <v>0</v>
      </c>
      <c r="BZ1297" s="2211">
        <f t="shared" si="961"/>
        <v>0</v>
      </c>
      <c r="CA1297" s="2212">
        <f t="shared" si="962"/>
        <v>0</v>
      </c>
      <c r="CB1297" s="2083"/>
      <c r="CC1297" s="2083"/>
      <c r="CD1297" s="2237"/>
      <c r="CF1297" s="2200"/>
    </row>
    <row r="1298" spans="1:84" s="1974" customFormat="1" ht="18" customHeight="1" outlineLevel="1">
      <c r="A1298" s="2235" t="s">
        <v>5271</v>
      </c>
      <c r="B1298" s="2235" t="b">
        <v>1</v>
      </c>
      <c r="C1298" s="2201"/>
      <c r="D1298" s="2236" t="s">
        <v>5264</v>
      </c>
      <c r="E1298" s="2243" t="s">
        <v>5272</v>
      </c>
      <c r="F1298" s="2204" t="s">
        <v>154</v>
      </c>
      <c r="G1298" s="2244">
        <v>1</v>
      </c>
      <c r="H1298" s="2206">
        <v>159540</v>
      </c>
      <c r="I1298" s="2206"/>
      <c r="J1298" s="2206"/>
      <c r="K1298" s="2206">
        <f t="shared" si="960"/>
        <v>159540</v>
      </c>
      <c r="L1298" s="2206">
        <f t="shared" si="977"/>
        <v>159540</v>
      </c>
      <c r="M1298" s="2206">
        <f t="shared" si="978"/>
        <v>159540</v>
      </c>
      <c r="N1298" s="2206">
        <f t="shared" si="979"/>
        <v>0</v>
      </c>
      <c r="O1298" s="2206">
        <f t="shared" si="980"/>
        <v>0</v>
      </c>
      <c r="P1298" s="2244">
        <v>1</v>
      </c>
      <c r="Q1298" s="2206">
        <v>159540</v>
      </c>
      <c r="R1298" s="2206"/>
      <c r="S1298" s="2206"/>
      <c r="T1298" s="2206">
        <f t="shared" si="969"/>
        <v>159540</v>
      </c>
      <c r="U1298" s="2206">
        <f t="shared" si="981"/>
        <v>159540</v>
      </c>
      <c r="V1298" s="2206">
        <f t="shared" si="982"/>
        <v>159540</v>
      </c>
      <c r="W1298" s="2206">
        <f t="shared" si="983"/>
        <v>0</v>
      </c>
      <c r="X1298" s="2206">
        <f t="shared" si="984"/>
        <v>0</v>
      </c>
      <c r="Y1298" s="2244">
        <f t="shared" si="975"/>
        <v>0</v>
      </c>
      <c r="Z1298" s="2207">
        <f t="shared" si="976"/>
        <v>0</v>
      </c>
      <c r="AA1298" s="2244">
        <v>1</v>
      </c>
      <c r="AB1298" s="2206">
        <v>1400000</v>
      </c>
      <c r="AC1298" s="2206"/>
      <c r="AD1298" s="2206">
        <v>250000</v>
      </c>
      <c r="AE1298" s="2206">
        <f t="shared" si="970"/>
        <v>1650000</v>
      </c>
      <c r="AF1298" s="2206">
        <f t="shared" si="985"/>
        <v>1650000</v>
      </c>
      <c r="AG1298" s="2206">
        <f t="shared" si="986"/>
        <v>1400000</v>
      </c>
      <c r="AH1298" s="2206">
        <f t="shared" si="987"/>
        <v>0</v>
      </c>
      <c r="AI1298" s="2207">
        <f t="shared" si="988"/>
        <v>250000</v>
      </c>
      <c r="AJ1298" s="2246">
        <v>1</v>
      </c>
      <c r="AK1298" s="2075">
        <v>1400000</v>
      </c>
      <c r="AL1298" s="2075"/>
      <c r="AM1298" s="2075">
        <v>250000</v>
      </c>
      <c r="AN1298" s="2206">
        <f t="shared" si="971"/>
        <v>1650000</v>
      </c>
      <c r="AO1298" s="2206">
        <f t="shared" si="989"/>
        <v>1650000</v>
      </c>
      <c r="AP1298" s="2206">
        <f t="shared" si="990"/>
        <v>1400000</v>
      </c>
      <c r="AQ1298" s="2206">
        <f t="shared" si="991"/>
        <v>0</v>
      </c>
      <c r="AR1298" s="2206">
        <f t="shared" si="992"/>
        <v>250000</v>
      </c>
      <c r="AS1298" s="2244">
        <v>1</v>
      </c>
      <c r="AT1298" s="2075">
        <v>1400000</v>
      </c>
      <c r="AU1298" s="2075"/>
      <c r="AV1298" s="2075">
        <v>250000</v>
      </c>
      <c r="AW1298" s="2206">
        <f t="shared" si="972"/>
        <v>1650000</v>
      </c>
      <c r="AX1298" s="2206">
        <f t="shared" si="993"/>
        <v>1650000</v>
      </c>
      <c r="AY1298" s="2206">
        <f t="shared" si="994"/>
        <v>1400000</v>
      </c>
      <c r="AZ1298" s="2206">
        <f t="shared" si="995"/>
        <v>0</v>
      </c>
      <c r="BA1298" s="2206">
        <f t="shared" si="996"/>
        <v>250000</v>
      </c>
      <c r="BB1298" s="2244">
        <f t="shared" si="963"/>
        <v>0</v>
      </c>
      <c r="BC1298" s="2207">
        <f t="shared" si="964"/>
        <v>0</v>
      </c>
      <c r="BD1298" s="2244">
        <f t="shared" si="967"/>
        <v>0</v>
      </c>
      <c r="BE1298" s="2207">
        <f t="shared" si="968"/>
        <v>0</v>
      </c>
      <c r="BF1298" s="2246">
        <v>1</v>
      </c>
      <c r="BG1298" s="2075">
        <v>1400000</v>
      </c>
      <c r="BH1298" s="2075">
        <v>0</v>
      </c>
      <c r="BI1298" s="2075">
        <v>250000</v>
      </c>
      <c r="BJ1298" s="2206">
        <f t="shared" si="973"/>
        <v>1650000</v>
      </c>
      <c r="BK1298" s="2206">
        <f t="shared" si="997"/>
        <v>1650000</v>
      </c>
      <c r="BL1298" s="2206">
        <f t="shared" si="998"/>
        <v>1400000</v>
      </c>
      <c r="BM1298" s="2206">
        <f t="shared" si="999"/>
        <v>0</v>
      </c>
      <c r="BN1298" s="2206">
        <f t="shared" si="1000"/>
        <v>250000</v>
      </c>
      <c r="BO1298" s="2244">
        <v>1</v>
      </c>
      <c r="BP1298" s="2075">
        <v>1400000</v>
      </c>
      <c r="BQ1298" s="2075">
        <v>0</v>
      </c>
      <c r="BR1298" s="2075">
        <v>250000</v>
      </c>
      <c r="BS1298" s="2206">
        <f t="shared" si="974"/>
        <v>1650000</v>
      </c>
      <c r="BT1298" s="2206">
        <f t="shared" si="1001"/>
        <v>1650000</v>
      </c>
      <c r="BU1298" s="2206">
        <f t="shared" si="1002"/>
        <v>1400000</v>
      </c>
      <c r="BV1298" s="2206">
        <f t="shared" si="1003"/>
        <v>0</v>
      </c>
      <c r="BW1298" s="2206">
        <f t="shared" si="1004"/>
        <v>250000</v>
      </c>
      <c r="BX1298" s="2244">
        <f t="shared" si="965"/>
        <v>0</v>
      </c>
      <c r="BY1298" s="2207">
        <f t="shared" si="966"/>
        <v>0</v>
      </c>
      <c r="BZ1298" s="2211">
        <f t="shared" si="961"/>
        <v>0</v>
      </c>
      <c r="CA1298" s="2212">
        <f t="shared" si="962"/>
        <v>0</v>
      </c>
      <c r="CB1298" s="2083"/>
      <c r="CC1298" s="2083"/>
      <c r="CD1298" s="2237"/>
      <c r="CF1298" s="2200"/>
    </row>
    <row r="1299" spans="1:84" s="1974" customFormat="1" ht="18" customHeight="1" outlineLevel="1">
      <c r="A1299" s="2235" t="s">
        <v>5273</v>
      </c>
      <c r="B1299" s="2235" t="b">
        <v>1</v>
      </c>
      <c r="C1299" s="2201"/>
      <c r="D1299" s="2236" t="s">
        <v>5002</v>
      </c>
      <c r="E1299" s="2243" t="s">
        <v>5274</v>
      </c>
      <c r="F1299" s="2204" t="s">
        <v>1045</v>
      </c>
      <c r="G1299" s="2244">
        <v>1</v>
      </c>
      <c r="H1299" s="2206">
        <v>319080</v>
      </c>
      <c r="I1299" s="2206"/>
      <c r="J1299" s="2206"/>
      <c r="K1299" s="2206">
        <f t="shared" si="960"/>
        <v>319080</v>
      </c>
      <c r="L1299" s="2206">
        <f t="shared" si="977"/>
        <v>319080</v>
      </c>
      <c r="M1299" s="2206">
        <f t="shared" si="978"/>
        <v>319080</v>
      </c>
      <c r="N1299" s="2206">
        <f t="shared" si="979"/>
        <v>0</v>
      </c>
      <c r="O1299" s="2206">
        <f t="shared" si="980"/>
        <v>0</v>
      </c>
      <c r="P1299" s="2244">
        <v>1</v>
      </c>
      <c r="Q1299" s="2206">
        <v>319080</v>
      </c>
      <c r="R1299" s="2206"/>
      <c r="S1299" s="2206"/>
      <c r="T1299" s="2206">
        <f t="shared" si="969"/>
        <v>319080</v>
      </c>
      <c r="U1299" s="2206">
        <f t="shared" si="981"/>
        <v>319080</v>
      </c>
      <c r="V1299" s="2206">
        <f t="shared" si="982"/>
        <v>319080</v>
      </c>
      <c r="W1299" s="2206">
        <f t="shared" si="983"/>
        <v>0</v>
      </c>
      <c r="X1299" s="2206">
        <f t="shared" si="984"/>
        <v>0</v>
      </c>
      <c r="Y1299" s="2244">
        <f t="shared" si="975"/>
        <v>0</v>
      </c>
      <c r="Z1299" s="2207">
        <f t="shared" si="976"/>
        <v>0</v>
      </c>
      <c r="AA1299" s="2244">
        <v>1</v>
      </c>
      <c r="AB1299" s="2206">
        <v>12000000</v>
      </c>
      <c r="AC1299" s="2206"/>
      <c r="AD1299" s="2206">
        <v>1000000</v>
      </c>
      <c r="AE1299" s="2206">
        <f t="shared" si="970"/>
        <v>13000000</v>
      </c>
      <c r="AF1299" s="2206">
        <f t="shared" si="985"/>
        <v>13000000</v>
      </c>
      <c r="AG1299" s="2206">
        <f t="shared" si="986"/>
        <v>12000000</v>
      </c>
      <c r="AH1299" s="2206">
        <f t="shared" si="987"/>
        <v>0</v>
      </c>
      <c r="AI1299" s="2207">
        <f t="shared" si="988"/>
        <v>1000000</v>
      </c>
      <c r="AJ1299" s="2246">
        <v>1</v>
      </c>
      <c r="AK1299" s="2075">
        <v>12000000</v>
      </c>
      <c r="AL1299" s="2075"/>
      <c r="AM1299" s="2075">
        <v>1000000</v>
      </c>
      <c r="AN1299" s="2206">
        <f t="shared" si="971"/>
        <v>13000000</v>
      </c>
      <c r="AO1299" s="2206">
        <f t="shared" si="989"/>
        <v>13000000</v>
      </c>
      <c r="AP1299" s="2206">
        <f t="shared" si="990"/>
        <v>12000000</v>
      </c>
      <c r="AQ1299" s="2206">
        <f t="shared" si="991"/>
        <v>0</v>
      </c>
      <c r="AR1299" s="2206">
        <f t="shared" si="992"/>
        <v>1000000</v>
      </c>
      <c r="AS1299" s="2244">
        <v>1</v>
      </c>
      <c r="AT1299" s="2075">
        <v>12000000</v>
      </c>
      <c r="AU1299" s="2075"/>
      <c r="AV1299" s="2075">
        <v>1000000</v>
      </c>
      <c r="AW1299" s="2206">
        <f t="shared" si="972"/>
        <v>13000000</v>
      </c>
      <c r="AX1299" s="2206">
        <f t="shared" si="993"/>
        <v>13000000</v>
      </c>
      <c r="AY1299" s="2206">
        <f t="shared" si="994"/>
        <v>12000000</v>
      </c>
      <c r="AZ1299" s="2206">
        <f t="shared" si="995"/>
        <v>0</v>
      </c>
      <c r="BA1299" s="2206">
        <f t="shared" si="996"/>
        <v>1000000</v>
      </c>
      <c r="BB1299" s="2244">
        <f t="shared" si="963"/>
        <v>0</v>
      </c>
      <c r="BC1299" s="2207">
        <f t="shared" si="964"/>
        <v>0</v>
      </c>
      <c r="BD1299" s="2244">
        <f t="shared" si="967"/>
        <v>0</v>
      </c>
      <c r="BE1299" s="2207">
        <f t="shared" si="968"/>
        <v>0</v>
      </c>
      <c r="BF1299" s="2246">
        <v>1</v>
      </c>
      <c r="BG1299" s="2075">
        <v>12000000</v>
      </c>
      <c r="BH1299" s="2075">
        <v>0</v>
      </c>
      <c r="BI1299" s="2075">
        <v>1000000</v>
      </c>
      <c r="BJ1299" s="2206">
        <f t="shared" si="973"/>
        <v>13000000</v>
      </c>
      <c r="BK1299" s="2206">
        <f t="shared" si="997"/>
        <v>13000000</v>
      </c>
      <c r="BL1299" s="2206">
        <f t="shared" si="998"/>
        <v>12000000</v>
      </c>
      <c r="BM1299" s="2206">
        <f t="shared" si="999"/>
        <v>0</v>
      </c>
      <c r="BN1299" s="2206">
        <f t="shared" si="1000"/>
        <v>1000000</v>
      </c>
      <c r="BO1299" s="2244">
        <v>1</v>
      </c>
      <c r="BP1299" s="2075">
        <v>12000000</v>
      </c>
      <c r="BQ1299" s="2075">
        <v>0</v>
      </c>
      <c r="BR1299" s="2075">
        <v>1000000</v>
      </c>
      <c r="BS1299" s="2206">
        <f t="shared" si="974"/>
        <v>13000000</v>
      </c>
      <c r="BT1299" s="2206">
        <f t="shared" si="1001"/>
        <v>13000000</v>
      </c>
      <c r="BU1299" s="2206">
        <f t="shared" si="1002"/>
        <v>12000000</v>
      </c>
      <c r="BV1299" s="2206">
        <f t="shared" si="1003"/>
        <v>0</v>
      </c>
      <c r="BW1299" s="2206">
        <f t="shared" si="1004"/>
        <v>1000000</v>
      </c>
      <c r="BX1299" s="2244">
        <f t="shared" si="965"/>
        <v>0</v>
      </c>
      <c r="BY1299" s="2207">
        <f t="shared" si="966"/>
        <v>0</v>
      </c>
      <c r="BZ1299" s="2211">
        <f t="shared" si="961"/>
        <v>0</v>
      </c>
      <c r="CA1299" s="2212">
        <f t="shared" si="962"/>
        <v>0</v>
      </c>
      <c r="CB1299" s="2083"/>
      <c r="CC1299" s="2083"/>
      <c r="CD1299" s="2237"/>
      <c r="CF1299" s="2200"/>
    </row>
    <row r="1300" spans="1:84" s="1974" customFormat="1" ht="18" customHeight="1" outlineLevel="1">
      <c r="A1300" s="2235" t="s">
        <v>5275</v>
      </c>
      <c r="B1300" s="2235" t="b">
        <v>1</v>
      </c>
      <c r="C1300" s="2201"/>
      <c r="D1300" s="2236" t="s">
        <v>5005</v>
      </c>
      <c r="E1300" s="2243" t="s">
        <v>5006</v>
      </c>
      <c r="F1300" s="2204" t="s">
        <v>1045</v>
      </c>
      <c r="G1300" s="2244">
        <v>1</v>
      </c>
      <c r="H1300" s="2206">
        <v>510530</v>
      </c>
      <c r="I1300" s="2206"/>
      <c r="J1300" s="2206"/>
      <c r="K1300" s="2206">
        <f t="shared" si="960"/>
        <v>510530</v>
      </c>
      <c r="L1300" s="2206">
        <f t="shared" si="977"/>
        <v>510530</v>
      </c>
      <c r="M1300" s="2206">
        <f t="shared" si="978"/>
        <v>510530</v>
      </c>
      <c r="N1300" s="2206">
        <f t="shared" si="979"/>
        <v>0</v>
      </c>
      <c r="O1300" s="2206">
        <f t="shared" si="980"/>
        <v>0</v>
      </c>
      <c r="P1300" s="2244">
        <v>1</v>
      </c>
      <c r="Q1300" s="2206">
        <v>510530</v>
      </c>
      <c r="R1300" s="2206"/>
      <c r="S1300" s="2206"/>
      <c r="T1300" s="2206">
        <f t="shared" si="969"/>
        <v>510530</v>
      </c>
      <c r="U1300" s="2206">
        <f t="shared" si="981"/>
        <v>510530</v>
      </c>
      <c r="V1300" s="2206">
        <f t="shared" si="982"/>
        <v>510530</v>
      </c>
      <c r="W1300" s="2206">
        <f t="shared" si="983"/>
        <v>0</v>
      </c>
      <c r="X1300" s="2206">
        <f t="shared" si="984"/>
        <v>0</v>
      </c>
      <c r="Y1300" s="2244">
        <f t="shared" si="975"/>
        <v>0</v>
      </c>
      <c r="Z1300" s="2207">
        <f t="shared" si="976"/>
        <v>0</v>
      </c>
      <c r="AA1300" s="2244">
        <v>1</v>
      </c>
      <c r="AB1300" s="2206">
        <v>3700000</v>
      </c>
      <c r="AC1300" s="2206"/>
      <c r="AD1300" s="2206">
        <v>500000</v>
      </c>
      <c r="AE1300" s="2206">
        <f t="shared" si="970"/>
        <v>4200000</v>
      </c>
      <c r="AF1300" s="2206">
        <f t="shared" si="985"/>
        <v>4200000</v>
      </c>
      <c r="AG1300" s="2206">
        <f t="shared" si="986"/>
        <v>3700000</v>
      </c>
      <c r="AH1300" s="2206">
        <f t="shared" si="987"/>
        <v>0</v>
      </c>
      <c r="AI1300" s="2207">
        <f t="shared" si="988"/>
        <v>500000</v>
      </c>
      <c r="AJ1300" s="2246">
        <v>1</v>
      </c>
      <c r="AK1300" s="2075">
        <v>3700000</v>
      </c>
      <c r="AL1300" s="2075"/>
      <c r="AM1300" s="2075">
        <v>500000</v>
      </c>
      <c r="AN1300" s="2206">
        <f t="shared" si="971"/>
        <v>4200000</v>
      </c>
      <c r="AO1300" s="2206">
        <f t="shared" si="989"/>
        <v>4200000</v>
      </c>
      <c r="AP1300" s="2206">
        <f t="shared" si="990"/>
        <v>3700000</v>
      </c>
      <c r="AQ1300" s="2206">
        <f t="shared" si="991"/>
        <v>0</v>
      </c>
      <c r="AR1300" s="2206">
        <f t="shared" si="992"/>
        <v>500000</v>
      </c>
      <c r="AS1300" s="2244">
        <v>1</v>
      </c>
      <c r="AT1300" s="2075">
        <v>3700000</v>
      </c>
      <c r="AU1300" s="2075"/>
      <c r="AV1300" s="2075">
        <v>500000</v>
      </c>
      <c r="AW1300" s="2206">
        <f t="shared" si="972"/>
        <v>4200000</v>
      </c>
      <c r="AX1300" s="2206">
        <f t="shared" si="993"/>
        <v>4200000</v>
      </c>
      <c r="AY1300" s="2206">
        <f t="shared" si="994"/>
        <v>3700000</v>
      </c>
      <c r="AZ1300" s="2206">
        <f t="shared" si="995"/>
        <v>0</v>
      </c>
      <c r="BA1300" s="2206">
        <f t="shared" si="996"/>
        <v>500000</v>
      </c>
      <c r="BB1300" s="2244">
        <f t="shared" si="963"/>
        <v>0</v>
      </c>
      <c r="BC1300" s="2207">
        <f t="shared" si="964"/>
        <v>0</v>
      </c>
      <c r="BD1300" s="2244">
        <f t="shared" si="967"/>
        <v>0</v>
      </c>
      <c r="BE1300" s="2207">
        <f t="shared" si="968"/>
        <v>0</v>
      </c>
      <c r="BF1300" s="2246">
        <v>1</v>
      </c>
      <c r="BG1300" s="2075">
        <v>3700000</v>
      </c>
      <c r="BH1300" s="2075">
        <v>0</v>
      </c>
      <c r="BI1300" s="2075">
        <v>500000</v>
      </c>
      <c r="BJ1300" s="2206">
        <f t="shared" si="973"/>
        <v>4200000</v>
      </c>
      <c r="BK1300" s="2206">
        <f t="shared" si="997"/>
        <v>4200000</v>
      </c>
      <c r="BL1300" s="2206">
        <f t="shared" si="998"/>
        <v>3700000</v>
      </c>
      <c r="BM1300" s="2206">
        <f t="shared" si="999"/>
        <v>0</v>
      </c>
      <c r="BN1300" s="2206">
        <f t="shared" si="1000"/>
        <v>500000</v>
      </c>
      <c r="BO1300" s="2244">
        <v>1</v>
      </c>
      <c r="BP1300" s="2075">
        <v>3700000</v>
      </c>
      <c r="BQ1300" s="2075">
        <v>0</v>
      </c>
      <c r="BR1300" s="2075">
        <v>500000</v>
      </c>
      <c r="BS1300" s="2206">
        <f t="shared" si="974"/>
        <v>4200000</v>
      </c>
      <c r="BT1300" s="2206">
        <f t="shared" si="1001"/>
        <v>4200000</v>
      </c>
      <c r="BU1300" s="2206">
        <f t="shared" si="1002"/>
        <v>3700000</v>
      </c>
      <c r="BV1300" s="2206">
        <f t="shared" si="1003"/>
        <v>0</v>
      </c>
      <c r="BW1300" s="2206">
        <f t="shared" si="1004"/>
        <v>500000</v>
      </c>
      <c r="BX1300" s="2244">
        <f t="shared" si="965"/>
        <v>0</v>
      </c>
      <c r="BY1300" s="2207">
        <f t="shared" si="966"/>
        <v>0</v>
      </c>
      <c r="BZ1300" s="2211">
        <f t="shared" si="961"/>
        <v>0</v>
      </c>
      <c r="CA1300" s="2212">
        <f t="shared" si="962"/>
        <v>0</v>
      </c>
      <c r="CB1300" s="2083"/>
      <c r="CC1300" s="2083"/>
      <c r="CD1300" s="2237"/>
      <c r="CF1300" s="2200"/>
    </row>
    <row r="1301" spans="1:84" s="1974" customFormat="1" ht="18" customHeight="1" outlineLevel="1">
      <c r="A1301" s="2235" t="s">
        <v>5276</v>
      </c>
      <c r="B1301" s="2235" t="b">
        <v>1</v>
      </c>
      <c r="C1301" s="2201"/>
      <c r="D1301" s="2236" t="s">
        <v>5008</v>
      </c>
      <c r="E1301" s="2243" t="s">
        <v>5009</v>
      </c>
      <c r="F1301" s="2204" t="s">
        <v>1045</v>
      </c>
      <c r="G1301" s="2244">
        <v>1</v>
      </c>
      <c r="H1301" s="2206">
        <v>957240</v>
      </c>
      <c r="I1301" s="2206"/>
      <c r="J1301" s="2206"/>
      <c r="K1301" s="2206">
        <f t="shared" ref="K1301:K1336" si="1005">J1301+I1301+H1301</f>
        <v>957240</v>
      </c>
      <c r="L1301" s="2206">
        <f t="shared" si="977"/>
        <v>957240</v>
      </c>
      <c r="M1301" s="2206">
        <f t="shared" si="978"/>
        <v>957240</v>
      </c>
      <c r="N1301" s="2206">
        <f t="shared" si="979"/>
        <v>0</v>
      </c>
      <c r="O1301" s="2206">
        <f t="shared" si="980"/>
        <v>0</v>
      </c>
      <c r="P1301" s="2244">
        <v>1</v>
      </c>
      <c r="Q1301" s="2206">
        <v>957240</v>
      </c>
      <c r="R1301" s="2206"/>
      <c r="S1301" s="2206"/>
      <c r="T1301" s="2206">
        <f t="shared" si="969"/>
        <v>957240</v>
      </c>
      <c r="U1301" s="2206">
        <f t="shared" si="981"/>
        <v>957240</v>
      </c>
      <c r="V1301" s="2206">
        <f t="shared" si="982"/>
        <v>957240</v>
      </c>
      <c r="W1301" s="2206">
        <f t="shared" si="983"/>
        <v>0</v>
      </c>
      <c r="X1301" s="2206">
        <f t="shared" si="984"/>
        <v>0</v>
      </c>
      <c r="Y1301" s="2244">
        <f t="shared" si="975"/>
        <v>0</v>
      </c>
      <c r="Z1301" s="2207">
        <f t="shared" si="976"/>
        <v>0</v>
      </c>
      <c r="AA1301" s="2244">
        <v>1</v>
      </c>
      <c r="AB1301" s="2206">
        <v>2400000</v>
      </c>
      <c r="AC1301" s="2206"/>
      <c r="AD1301" s="2206">
        <v>400000</v>
      </c>
      <c r="AE1301" s="2206">
        <f t="shared" si="970"/>
        <v>2800000</v>
      </c>
      <c r="AF1301" s="2206">
        <f t="shared" si="985"/>
        <v>2800000</v>
      </c>
      <c r="AG1301" s="2206">
        <f t="shared" si="986"/>
        <v>2400000</v>
      </c>
      <c r="AH1301" s="2206">
        <f t="shared" si="987"/>
        <v>0</v>
      </c>
      <c r="AI1301" s="2207">
        <f t="shared" si="988"/>
        <v>400000</v>
      </c>
      <c r="AJ1301" s="2246">
        <v>1</v>
      </c>
      <c r="AK1301" s="2075">
        <v>2400000</v>
      </c>
      <c r="AL1301" s="2075"/>
      <c r="AM1301" s="2075">
        <v>400000</v>
      </c>
      <c r="AN1301" s="2206">
        <f t="shared" si="971"/>
        <v>2800000</v>
      </c>
      <c r="AO1301" s="2206">
        <f t="shared" si="989"/>
        <v>2800000</v>
      </c>
      <c r="AP1301" s="2206">
        <f t="shared" si="990"/>
        <v>2400000</v>
      </c>
      <c r="AQ1301" s="2206">
        <f t="shared" si="991"/>
        <v>0</v>
      </c>
      <c r="AR1301" s="2206">
        <f t="shared" si="992"/>
        <v>400000</v>
      </c>
      <c r="AS1301" s="2244">
        <v>1</v>
      </c>
      <c r="AT1301" s="2075">
        <v>2400000</v>
      </c>
      <c r="AU1301" s="2075"/>
      <c r="AV1301" s="2075">
        <v>400000</v>
      </c>
      <c r="AW1301" s="2206">
        <f t="shared" si="972"/>
        <v>2800000</v>
      </c>
      <c r="AX1301" s="2206">
        <f t="shared" si="993"/>
        <v>2800000</v>
      </c>
      <c r="AY1301" s="2206">
        <f t="shared" si="994"/>
        <v>2400000</v>
      </c>
      <c r="AZ1301" s="2206">
        <f t="shared" si="995"/>
        <v>0</v>
      </c>
      <c r="BA1301" s="2206">
        <f t="shared" si="996"/>
        <v>400000</v>
      </c>
      <c r="BB1301" s="2244">
        <f t="shared" si="963"/>
        <v>0</v>
      </c>
      <c r="BC1301" s="2207">
        <f t="shared" si="964"/>
        <v>0</v>
      </c>
      <c r="BD1301" s="2244">
        <f t="shared" si="967"/>
        <v>0</v>
      </c>
      <c r="BE1301" s="2207">
        <f t="shared" si="968"/>
        <v>0</v>
      </c>
      <c r="BF1301" s="2246">
        <v>1</v>
      </c>
      <c r="BG1301" s="2075">
        <v>2400000</v>
      </c>
      <c r="BH1301" s="2075">
        <v>0</v>
      </c>
      <c r="BI1301" s="2075">
        <v>400000</v>
      </c>
      <c r="BJ1301" s="2206">
        <f t="shared" si="973"/>
        <v>2800000</v>
      </c>
      <c r="BK1301" s="2206">
        <f t="shared" si="997"/>
        <v>2800000</v>
      </c>
      <c r="BL1301" s="2206">
        <f t="shared" si="998"/>
        <v>2400000</v>
      </c>
      <c r="BM1301" s="2206">
        <f t="shared" si="999"/>
        <v>0</v>
      </c>
      <c r="BN1301" s="2206">
        <f t="shared" si="1000"/>
        <v>400000</v>
      </c>
      <c r="BO1301" s="2244">
        <v>1</v>
      </c>
      <c r="BP1301" s="2075">
        <v>2400000</v>
      </c>
      <c r="BQ1301" s="2075">
        <v>0</v>
      </c>
      <c r="BR1301" s="2075">
        <v>400000</v>
      </c>
      <c r="BS1301" s="2206">
        <f t="shared" si="974"/>
        <v>2800000</v>
      </c>
      <c r="BT1301" s="2206">
        <f t="shared" si="1001"/>
        <v>2800000</v>
      </c>
      <c r="BU1301" s="2206">
        <f t="shared" si="1002"/>
        <v>2400000</v>
      </c>
      <c r="BV1301" s="2206">
        <f t="shared" si="1003"/>
        <v>0</v>
      </c>
      <c r="BW1301" s="2206">
        <f t="shared" si="1004"/>
        <v>400000</v>
      </c>
      <c r="BX1301" s="2244">
        <f t="shared" si="965"/>
        <v>0</v>
      </c>
      <c r="BY1301" s="2207">
        <f t="shared" si="966"/>
        <v>0</v>
      </c>
      <c r="BZ1301" s="2211">
        <f t="shared" si="961"/>
        <v>0</v>
      </c>
      <c r="CA1301" s="2212">
        <f t="shared" si="962"/>
        <v>0</v>
      </c>
      <c r="CB1301" s="2083"/>
      <c r="CC1301" s="2083"/>
      <c r="CD1301" s="2237"/>
      <c r="CF1301" s="2200"/>
    </row>
    <row r="1302" spans="1:84" s="1974" customFormat="1" ht="18" customHeight="1" outlineLevel="1">
      <c r="A1302" s="2235" t="s">
        <v>5277</v>
      </c>
      <c r="B1302" s="2235" t="b">
        <v>1</v>
      </c>
      <c r="C1302" s="2201"/>
      <c r="D1302" s="2236" t="s">
        <v>4521</v>
      </c>
      <c r="E1302" s="2243" t="s">
        <v>5278</v>
      </c>
      <c r="F1302" s="2204" t="s">
        <v>154</v>
      </c>
      <c r="G1302" s="2244">
        <v>2</v>
      </c>
      <c r="H1302" s="2206">
        <v>76570</v>
      </c>
      <c r="I1302" s="2206"/>
      <c r="J1302" s="2206"/>
      <c r="K1302" s="2206">
        <f t="shared" si="1005"/>
        <v>76570</v>
      </c>
      <c r="L1302" s="2206">
        <f t="shared" si="977"/>
        <v>153140</v>
      </c>
      <c r="M1302" s="2206">
        <f t="shared" si="978"/>
        <v>153140</v>
      </c>
      <c r="N1302" s="2206">
        <f t="shared" si="979"/>
        <v>0</v>
      </c>
      <c r="O1302" s="2206">
        <f t="shared" si="980"/>
        <v>0</v>
      </c>
      <c r="P1302" s="2244">
        <v>2</v>
      </c>
      <c r="Q1302" s="2206">
        <v>76570</v>
      </c>
      <c r="R1302" s="2206"/>
      <c r="S1302" s="2206"/>
      <c r="T1302" s="2206">
        <f t="shared" si="969"/>
        <v>76570</v>
      </c>
      <c r="U1302" s="2206">
        <f t="shared" si="981"/>
        <v>153140</v>
      </c>
      <c r="V1302" s="2206">
        <f t="shared" si="982"/>
        <v>153140</v>
      </c>
      <c r="W1302" s="2206">
        <f t="shared" si="983"/>
        <v>0</v>
      </c>
      <c r="X1302" s="2206">
        <f t="shared" si="984"/>
        <v>0</v>
      </c>
      <c r="Y1302" s="2244">
        <f t="shared" si="975"/>
        <v>0</v>
      </c>
      <c r="Z1302" s="2207">
        <f t="shared" si="976"/>
        <v>0</v>
      </c>
      <c r="AA1302" s="2244">
        <v>2</v>
      </c>
      <c r="AB1302" s="2206">
        <v>340000</v>
      </c>
      <c r="AC1302" s="2206"/>
      <c r="AD1302" s="2206">
        <v>150000</v>
      </c>
      <c r="AE1302" s="2206">
        <f t="shared" si="970"/>
        <v>490000</v>
      </c>
      <c r="AF1302" s="2206">
        <f t="shared" si="985"/>
        <v>980000</v>
      </c>
      <c r="AG1302" s="2206">
        <f t="shared" si="986"/>
        <v>680000</v>
      </c>
      <c r="AH1302" s="2206">
        <f t="shared" si="987"/>
        <v>0</v>
      </c>
      <c r="AI1302" s="2207">
        <f t="shared" si="988"/>
        <v>300000</v>
      </c>
      <c r="AJ1302" s="2246">
        <v>2</v>
      </c>
      <c r="AK1302" s="2075">
        <v>340000</v>
      </c>
      <c r="AL1302" s="2075"/>
      <c r="AM1302" s="2075">
        <v>150000</v>
      </c>
      <c r="AN1302" s="2206">
        <f t="shared" si="971"/>
        <v>490000</v>
      </c>
      <c r="AO1302" s="2206">
        <f t="shared" si="989"/>
        <v>980000</v>
      </c>
      <c r="AP1302" s="2206">
        <f t="shared" si="990"/>
        <v>680000</v>
      </c>
      <c r="AQ1302" s="2206">
        <f t="shared" si="991"/>
        <v>0</v>
      </c>
      <c r="AR1302" s="2206">
        <f t="shared" si="992"/>
        <v>300000</v>
      </c>
      <c r="AS1302" s="2244">
        <v>2</v>
      </c>
      <c r="AT1302" s="2075">
        <v>340000</v>
      </c>
      <c r="AU1302" s="2075"/>
      <c r="AV1302" s="2075">
        <v>150000</v>
      </c>
      <c r="AW1302" s="2206">
        <f t="shared" si="972"/>
        <v>490000</v>
      </c>
      <c r="AX1302" s="2206">
        <f t="shared" si="993"/>
        <v>980000</v>
      </c>
      <c r="AY1302" s="2206">
        <f t="shared" si="994"/>
        <v>680000</v>
      </c>
      <c r="AZ1302" s="2206">
        <f t="shared" si="995"/>
        <v>0</v>
      </c>
      <c r="BA1302" s="2206">
        <f t="shared" si="996"/>
        <v>300000</v>
      </c>
      <c r="BB1302" s="2244">
        <f t="shared" si="963"/>
        <v>0</v>
      </c>
      <c r="BC1302" s="2207">
        <f t="shared" si="964"/>
        <v>0</v>
      </c>
      <c r="BD1302" s="2244">
        <f t="shared" si="967"/>
        <v>0</v>
      </c>
      <c r="BE1302" s="2207">
        <f t="shared" si="968"/>
        <v>0</v>
      </c>
      <c r="BF1302" s="2246">
        <v>2</v>
      </c>
      <c r="BG1302" s="2075">
        <v>340000</v>
      </c>
      <c r="BH1302" s="2075">
        <v>0</v>
      </c>
      <c r="BI1302" s="2075">
        <v>150000</v>
      </c>
      <c r="BJ1302" s="2206">
        <f t="shared" si="973"/>
        <v>490000</v>
      </c>
      <c r="BK1302" s="2206">
        <f t="shared" si="997"/>
        <v>980000</v>
      </c>
      <c r="BL1302" s="2206">
        <f t="shared" si="998"/>
        <v>680000</v>
      </c>
      <c r="BM1302" s="2206">
        <f t="shared" si="999"/>
        <v>0</v>
      </c>
      <c r="BN1302" s="2206">
        <f t="shared" si="1000"/>
        <v>300000</v>
      </c>
      <c r="BO1302" s="2244">
        <v>2</v>
      </c>
      <c r="BP1302" s="2075">
        <v>340000</v>
      </c>
      <c r="BQ1302" s="2075">
        <v>0</v>
      </c>
      <c r="BR1302" s="2075">
        <v>150000</v>
      </c>
      <c r="BS1302" s="2206">
        <f t="shared" si="974"/>
        <v>490000</v>
      </c>
      <c r="BT1302" s="2206">
        <f t="shared" si="1001"/>
        <v>980000</v>
      </c>
      <c r="BU1302" s="2206">
        <f t="shared" si="1002"/>
        <v>680000</v>
      </c>
      <c r="BV1302" s="2206">
        <f t="shared" si="1003"/>
        <v>0</v>
      </c>
      <c r="BW1302" s="2206">
        <f t="shared" si="1004"/>
        <v>300000</v>
      </c>
      <c r="BX1302" s="2244">
        <f t="shared" si="965"/>
        <v>0</v>
      </c>
      <c r="BY1302" s="2207">
        <f t="shared" si="966"/>
        <v>0</v>
      </c>
      <c r="BZ1302" s="2211">
        <f t="shared" si="961"/>
        <v>0</v>
      </c>
      <c r="CA1302" s="2212">
        <f t="shared" si="962"/>
        <v>0</v>
      </c>
      <c r="CB1302" s="2083"/>
      <c r="CC1302" s="2083"/>
      <c r="CD1302" s="2237"/>
      <c r="CF1302" s="2200"/>
    </row>
    <row r="1303" spans="1:84" s="1974" customFormat="1" ht="18" customHeight="1" outlineLevel="1">
      <c r="A1303" s="2235" t="s">
        <v>5277</v>
      </c>
      <c r="B1303" s="2235" t="b">
        <v>0</v>
      </c>
      <c r="C1303" s="2201"/>
      <c r="D1303" s="2236" t="s">
        <v>5279</v>
      </c>
      <c r="E1303" s="2243" t="s">
        <v>5280</v>
      </c>
      <c r="F1303" s="2204" t="s">
        <v>3209</v>
      </c>
      <c r="G1303" s="2244">
        <v>1</v>
      </c>
      <c r="H1303" s="2206">
        <v>257000</v>
      </c>
      <c r="I1303" s="2206">
        <v>122712.1</v>
      </c>
      <c r="J1303" s="2206"/>
      <c r="K1303" s="2206">
        <f t="shared" si="1005"/>
        <v>379712.1</v>
      </c>
      <c r="L1303" s="2206">
        <f t="shared" si="977"/>
        <v>379712</v>
      </c>
      <c r="M1303" s="2206">
        <f t="shared" si="978"/>
        <v>257000</v>
      </c>
      <c r="N1303" s="2206">
        <f t="shared" si="979"/>
        <v>122712</v>
      </c>
      <c r="O1303" s="2206">
        <f t="shared" si="980"/>
        <v>0</v>
      </c>
      <c r="P1303" s="2244">
        <v>1</v>
      </c>
      <c r="Q1303" s="2206">
        <v>257000</v>
      </c>
      <c r="R1303" s="2206">
        <v>122712.1</v>
      </c>
      <c r="S1303" s="2206"/>
      <c r="T1303" s="2206">
        <f t="shared" si="969"/>
        <v>379712.1</v>
      </c>
      <c r="U1303" s="2206">
        <f t="shared" si="981"/>
        <v>379712</v>
      </c>
      <c r="V1303" s="2206">
        <f t="shared" si="982"/>
        <v>257000</v>
      </c>
      <c r="W1303" s="2206">
        <f t="shared" si="983"/>
        <v>122712</v>
      </c>
      <c r="X1303" s="2206">
        <f t="shared" si="984"/>
        <v>0</v>
      </c>
      <c r="Y1303" s="2244">
        <f t="shared" si="975"/>
        <v>0</v>
      </c>
      <c r="Z1303" s="2207">
        <f t="shared" si="976"/>
        <v>0</v>
      </c>
      <c r="AA1303" s="2244"/>
      <c r="AB1303" s="2206"/>
      <c r="AC1303" s="2206"/>
      <c r="AD1303" s="2206"/>
      <c r="AE1303" s="2206">
        <f t="shared" si="970"/>
        <v>0</v>
      </c>
      <c r="AF1303" s="2206">
        <f t="shared" si="985"/>
        <v>0</v>
      </c>
      <c r="AG1303" s="2206">
        <f t="shared" si="986"/>
        <v>0</v>
      </c>
      <c r="AH1303" s="2206">
        <f t="shared" si="987"/>
        <v>0</v>
      </c>
      <c r="AI1303" s="2207">
        <f t="shared" si="988"/>
        <v>0</v>
      </c>
      <c r="AJ1303" s="2246">
        <v>1</v>
      </c>
      <c r="AK1303" s="2206">
        <v>257000</v>
      </c>
      <c r="AL1303" s="2206">
        <v>122712.1</v>
      </c>
      <c r="AM1303" s="2206"/>
      <c r="AN1303" s="2206">
        <f t="shared" si="971"/>
        <v>379712.1</v>
      </c>
      <c r="AO1303" s="2206">
        <f t="shared" si="989"/>
        <v>379712</v>
      </c>
      <c r="AP1303" s="2206">
        <f t="shared" si="990"/>
        <v>257000</v>
      </c>
      <c r="AQ1303" s="2206">
        <f t="shared" si="991"/>
        <v>122712</v>
      </c>
      <c r="AR1303" s="2206">
        <f t="shared" si="992"/>
        <v>0</v>
      </c>
      <c r="AS1303" s="2244">
        <v>1</v>
      </c>
      <c r="AT1303" s="2206">
        <v>257000</v>
      </c>
      <c r="AU1303" s="2206">
        <v>122712.1</v>
      </c>
      <c r="AV1303" s="2206"/>
      <c r="AW1303" s="2206">
        <f t="shared" si="972"/>
        <v>379712.1</v>
      </c>
      <c r="AX1303" s="2206">
        <f t="shared" si="993"/>
        <v>379712</v>
      </c>
      <c r="AY1303" s="2206">
        <f t="shared" si="994"/>
        <v>257000</v>
      </c>
      <c r="AZ1303" s="2206">
        <f t="shared" si="995"/>
        <v>122712</v>
      </c>
      <c r="BA1303" s="2206">
        <f t="shared" si="996"/>
        <v>0</v>
      </c>
      <c r="BB1303" s="2244">
        <f t="shared" si="963"/>
        <v>0</v>
      </c>
      <c r="BC1303" s="2207">
        <f t="shared" si="964"/>
        <v>0</v>
      </c>
      <c r="BD1303" s="2244">
        <f t="shared" si="967"/>
        <v>1</v>
      </c>
      <c r="BE1303" s="2207">
        <f t="shared" si="968"/>
        <v>379712</v>
      </c>
      <c r="BF1303" s="2246">
        <v>1</v>
      </c>
      <c r="BG1303" s="2075">
        <v>320000</v>
      </c>
      <c r="BH1303" s="2310"/>
      <c r="BI1303" s="2310"/>
      <c r="BJ1303" s="2206">
        <f t="shared" si="973"/>
        <v>320000</v>
      </c>
      <c r="BK1303" s="2206">
        <f t="shared" si="997"/>
        <v>320000</v>
      </c>
      <c r="BL1303" s="2206">
        <f t="shared" si="998"/>
        <v>320000</v>
      </c>
      <c r="BM1303" s="2206">
        <f t="shared" si="999"/>
        <v>0</v>
      </c>
      <c r="BN1303" s="2206">
        <f t="shared" si="1000"/>
        <v>0</v>
      </c>
      <c r="BO1303" s="2244">
        <v>1</v>
      </c>
      <c r="BP1303" s="2075">
        <v>320000</v>
      </c>
      <c r="BQ1303" s="2310"/>
      <c r="BR1303" s="2310"/>
      <c r="BS1303" s="2206">
        <f t="shared" si="974"/>
        <v>320000</v>
      </c>
      <c r="BT1303" s="2206">
        <f t="shared" si="1001"/>
        <v>320000</v>
      </c>
      <c r="BU1303" s="2206">
        <f t="shared" si="1002"/>
        <v>320000</v>
      </c>
      <c r="BV1303" s="2206">
        <f t="shared" si="1003"/>
        <v>0</v>
      </c>
      <c r="BW1303" s="2206">
        <f t="shared" si="1004"/>
        <v>0</v>
      </c>
      <c r="BX1303" s="2244">
        <f t="shared" si="965"/>
        <v>0</v>
      </c>
      <c r="BY1303" s="2081">
        <f t="shared" si="966"/>
        <v>0</v>
      </c>
      <c r="BZ1303" s="2211">
        <f t="shared" si="961"/>
        <v>1</v>
      </c>
      <c r="CA1303" s="2212">
        <f t="shared" si="962"/>
        <v>320000</v>
      </c>
      <c r="CB1303" s="2083"/>
      <c r="CC1303" s="2083"/>
      <c r="CD1303" s="2237"/>
      <c r="CF1303" s="2200"/>
    </row>
    <row r="1304" spans="1:84" s="1974" customFormat="1" ht="18" customHeight="1">
      <c r="B1304" s="2235"/>
      <c r="C1304" s="2201"/>
      <c r="D1304" s="2236"/>
      <c r="E1304" s="2243"/>
      <c r="F1304" s="2204"/>
      <c r="G1304" s="2244"/>
      <c r="H1304" s="2206"/>
      <c r="I1304" s="2206"/>
      <c r="J1304" s="2206"/>
      <c r="K1304" s="2206">
        <f t="shared" si="1005"/>
        <v>0</v>
      </c>
      <c r="L1304" s="2206">
        <f t="shared" si="977"/>
        <v>0</v>
      </c>
      <c r="M1304" s="2206">
        <f t="shared" si="978"/>
        <v>0</v>
      </c>
      <c r="N1304" s="2206">
        <f t="shared" si="979"/>
        <v>0</v>
      </c>
      <c r="O1304" s="2206">
        <f t="shared" si="980"/>
        <v>0</v>
      </c>
      <c r="P1304" s="2244"/>
      <c r="Q1304" s="2206"/>
      <c r="R1304" s="2206"/>
      <c r="S1304" s="2206"/>
      <c r="T1304" s="2206">
        <f t="shared" si="969"/>
        <v>0</v>
      </c>
      <c r="U1304" s="2206">
        <f t="shared" si="981"/>
        <v>0</v>
      </c>
      <c r="V1304" s="2206">
        <f t="shared" si="982"/>
        <v>0</v>
      </c>
      <c r="W1304" s="2206">
        <f t="shared" si="983"/>
        <v>0</v>
      </c>
      <c r="X1304" s="2206">
        <f t="shared" si="984"/>
        <v>0</v>
      </c>
      <c r="Y1304" s="2244">
        <f t="shared" si="975"/>
        <v>0</v>
      </c>
      <c r="Z1304" s="2207">
        <f t="shared" si="976"/>
        <v>0</v>
      </c>
      <c r="AA1304" s="2244"/>
      <c r="AB1304" s="2206"/>
      <c r="AC1304" s="2206"/>
      <c r="AD1304" s="2206"/>
      <c r="AE1304" s="2206">
        <f t="shared" si="970"/>
        <v>0</v>
      </c>
      <c r="AF1304" s="2206">
        <f t="shared" si="985"/>
        <v>0</v>
      </c>
      <c r="AG1304" s="2206">
        <f t="shared" si="986"/>
        <v>0</v>
      </c>
      <c r="AH1304" s="2206">
        <f t="shared" si="987"/>
        <v>0</v>
      </c>
      <c r="AI1304" s="2207">
        <f t="shared" si="988"/>
        <v>0</v>
      </c>
      <c r="AJ1304" s="2246">
        <v>0</v>
      </c>
      <c r="AK1304" s="2206"/>
      <c r="AL1304" s="2206"/>
      <c r="AM1304" s="2206"/>
      <c r="AN1304" s="2206">
        <f t="shared" si="971"/>
        <v>0</v>
      </c>
      <c r="AO1304" s="2206">
        <f t="shared" si="989"/>
        <v>0</v>
      </c>
      <c r="AP1304" s="2206">
        <f t="shared" si="990"/>
        <v>0</v>
      </c>
      <c r="AQ1304" s="2206">
        <f t="shared" si="991"/>
        <v>0</v>
      </c>
      <c r="AR1304" s="2206">
        <f t="shared" si="992"/>
        <v>0</v>
      </c>
      <c r="AS1304" s="2244">
        <v>0</v>
      </c>
      <c r="AT1304" s="2206"/>
      <c r="AU1304" s="2206"/>
      <c r="AV1304" s="2206"/>
      <c r="AW1304" s="2206">
        <f t="shared" si="972"/>
        <v>0</v>
      </c>
      <c r="AX1304" s="2206">
        <f t="shared" si="993"/>
        <v>0</v>
      </c>
      <c r="AY1304" s="2206">
        <f t="shared" si="994"/>
        <v>0</v>
      </c>
      <c r="AZ1304" s="2206">
        <f t="shared" si="995"/>
        <v>0</v>
      </c>
      <c r="BA1304" s="2206">
        <f t="shared" si="996"/>
        <v>0</v>
      </c>
      <c r="BB1304" s="2244">
        <f t="shared" si="963"/>
        <v>0</v>
      </c>
      <c r="BC1304" s="2207">
        <f t="shared" si="964"/>
        <v>0</v>
      </c>
      <c r="BD1304" s="2244">
        <f t="shared" si="967"/>
        <v>0</v>
      </c>
      <c r="BE1304" s="2207">
        <f t="shared" si="968"/>
        <v>0</v>
      </c>
      <c r="BF1304" s="2246">
        <v>0</v>
      </c>
      <c r="BG1304" s="2206">
        <v>0</v>
      </c>
      <c r="BH1304" s="2206">
        <v>0</v>
      </c>
      <c r="BI1304" s="2206">
        <v>0</v>
      </c>
      <c r="BJ1304" s="2206">
        <f t="shared" si="973"/>
        <v>0</v>
      </c>
      <c r="BK1304" s="2206">
        <f t="shared" si="997"/>
        <v>0</v>
      </c>
      <c r="BL1304" s="2206">
        <f t="shared" si="998"/>
        <v>0</v>
      </c>
      <c r="BM1304" s="2206">
        <f t="shared" si="999"/>
        <v>0</v>
      </c>
      <c r="BN1304" s="2206">
        <f t="shared" si="1000"/>
        <v>0</v>
      </c>
      <c r="BO1304" s="2244">
        <v>0</v>
      </c>
      <c r="BP1304" s="2206">
        <v>0</v>
      </c>
      <c r="BQ1304" s="2206">
        <v>0</v>
      </c>
      <c r="BR1304" s="2206">
        <v>0</v>
      </c>
      <c r="BS1304" s="2206">
        <f t="shared" si="974"/>
        <v>0</v>
      </c>
      <c r="BT1304" s="2206">
        <f t="shared" si="1001"/>
        <v>0</v>
      </c>
      <c r="BU1304" s="2206">
        <f t="shared" si="1002"/>
        <v>0</v>
      </c>
      <c r="BV1304" s="2206">
        <f t="shared" si="1003"/>
        <v>0</v>
      </c>
      <c r="BW1304" s="2206">
        <f t="shared" si="1004"/>
        <v>0</v>
      </c>
      <c r="BX1304" s="2244">
        <f t="shared" si="965"/>
        <v>0</v>
      </c>
      <c r="BY1304" s="2081">
        <f t="shared" si="966"/>
        <v>0</v>
      </c>
      <c r="BZ1304" s="2211">
        <f t="shared" si="961"/>
        <v>0</v>
      </c>
      <c r="CA1304" s="2212">
        <f t="shared" si="962"/>
        <v>0</v>
      </c>
      <c r="CB1304" s="2083"/>
      <c r="CC1304" s="2083"/>
      <c r="CD1304" s="2237"/>
      <c r="CF1304" s="2200"/>
    </row>
    <row r="1305" spans="1:84" s="2213" customFormat="1" ht="18" customHeight="1">
      <c r="B1305" s="2299"/>
      <c r="C1305" s="2214"/>
      <c r="D1305" s="2313" t="s">
        <v>5281</v>
      </c>
      <c r="E1305" s="2304"/>
      <c r="F1305" s="2217"/>
      <c r="G1305" s="2305"/>
      <c r="H1305" s="2220"/>
      <c r="I1305" s="2220"/>
      <c r="J1305" s="2220"/>
      <c r="K1305" s="2220">
        <f t="shared" si="1005"/>
        <v>0</v>
      </c>
      <c r="L1305" s="2220">
        <f>SUM(L1306:L1335)</f>
        <v>3602032</v>
      </c>
      <c r="M1305" s="2220">
        <f t="shared" ref="M1305:O1305" si="1006">SUM(M1306:M1335)</f>
        <v>336542</v>
      </c>
      <c r="N1305" s="2220">
        <f t="shared" si="1006"/>
        <v>3265490</v>
      </c>
      <c r="O1305" s="2220">
        <f t="shared" si="1006"/>
        <v>0</v>
      </c>
      <c r="P1305" s="2305"/>
      <c r="Q1305" s="2220"/>
      <c r="R1305" s="2220"/>
      <c r="S1305" s="2220"/>
      <c r="T1305" s="2220">
        <f t="shared" si="969"/>
        <v>0</v>
      </c>
      <c r="U1305" s="2220">
        <f>SUM(U1306:U1335)</f>
        <v>3602032</v>
      </c>
      <c r="V1305" s="2220">
        <f t="shared" ref="V1305:X1305" si="1007">SUM(V1306:V1335)</f>
        <v>336542</v>
      </c>
      <c r="W1305" s="2220">
        <f t="shared" si="1007"/>
        <v>3265490</v>
      </c>
      <c r="X1305" s="2220">
        <f t="shared" si="1007"/>
        <v>0</v>
      </c>
      <c r="Y1305" s="2305">
        <f t="shared" si="975"/>
        <v>0</v>
      </c>
      <c r="Z1305" s="2222">
        <f t="shared" si="976"/>
        <v>0</v>
      </c>
      <c r="AA1305" s="2305">
        <v>0</v>
      </c>
      <c r="AB1305" s="2220"/>
      <c r="AC1305" s="2220"/>
      <c r="AD1305" s="2220">
        <v>0</v>
      </c>
      <c r="AE1305" s="2220">
        <f t="shared" si="970"/>
        <v>0</v>
      </c>
      <c r="AF1305" s="2220">
        <f>SUM(AF1306:AF1335)</f>
        <v>85834150</v>
      </c>
      <c r="AG1305" s="2220">
        <f t="shared" ref="AG1305:AI1305" si="1008">SUM(AG1306:AG1335)</f>
        <v>35893650</v>
      </c>
      <c r="AH1305" s="2220">
        <f t="shared" si="1008"/>
        <v>40141000</v>
      </c>
      <c r="AI1305" s="2222">
        <f t="shared" si="1008"/>
        <v>9799500</v>
      </c>
      <c r="AJ1305" s="2306">
        <v>0</v>
      </c>
      <c r="AK1305" s="2219"/>
      <c r="AL1305" s="2219"/>
      <c r="AM1305" s="2219">
        <v>0</v>
      </c>
      <c r="AN1305" s="2220">
        <f t="shared" si="971"/>
        <v>0</v>
      </c>
      <c r="AO1305" s="2220">
        <f>SUM(AO1306:AO1335)</f>
        <v>2479000</v>
      </c>
      <c r="AP1305" s="2220">
        <f t="shared" ref="AP1305:AR1305" si="1009">SUM(AP1306:AP1335)</f>
        <v>366000</v>
      </c>
      <c r="AQ1305" s="2220">
        <f t="shared" si="1009"/>
        <v>1584500</v>
      </c>
      <c r="AR1305" s="2220">
        <f t="shared" si="1009"/>
        <v>528500</v>
      </c>
      <c r="AS1305" s="2305">
        <v>0</v>
      </c>
      <c r="AT1305" s="2219"/>
      <c r="AU1305" s="2219"/>
      <c r="AV1305" s="2219">
        <v>0</v>
      </c>
      <c r="AW1305" s="2220">
        <f t="shared" si="972"/>
        <v>0</v>
      </c>
      <c r="AX1305" s="2220">
        <f>SUM(AX1306:AX1335)</f>
        <v>2479000</v>
      </c>
      <c r="AY1305" s="2220">
        <f t="shared" ref="AY1305:BA1305" si="1010">SUM(AY1306:AY1335)</f>
        <v>366000</v>
      </c>
      <c r="AZ1305" s="2220">
        <f t="shared" si="1010"/>
        <v>1584500</v>
      </c>
      <c r="BA1305" s="2220">
        <f t="shared" si="1010"/>
        <v>528500</v>
      </c>
      <c r="BB1305" s="2305">
        <f t="shared" si="963"/>
        <v>0</v>
      </c>
      <c r="BC1305" s="2222">
        <f t="shared" si="964"/>
        <v>0</v>
      </c>
      <c r="BD1305" s="2305">
        <f t="shared" si="967"/>
        <v>0</v>
      </c>
      <c r="BE1305" s="2222">
        <f t="shared" si="968"/>
        <v>-83355150</v>
      </c>
      <c r="BF1305" s="2306">
        <v>0</v>
      </c>
      <c r="BG1305" s="2219">
        <v>0</v>
      </c>
      <c r="BH1305" s="2219">
        <v>0</v>
      </c>
      <c r="BI1305" s="2219">
        <v>0</v>
      </c>
      <c r="BJ1305" s="2220">
        <f t="shared" si="973"/>
        <v>0</v>
      </c>
      <c r="BK1305" s="2220">
        <f>SUM(BK1306:BK1335)</f>
        <v>2479000</v>
      </c>
      <c r="BL1305" s="2220">
        <f t="shared" ref="BL1305:BN1305" si="1011">SUM(BL1306:BL1335)</f>
        <v>366000</v>
      </c>
      <c r="BM1305" s="2220">
        <f t="shared" si="1011"/>
        <v>1584500</v>
      </c>
      <c r="BN1305" s="2220">
        <f t="shared" si="1011"/>
        <v>528500</v>
      </c>
      <c r="BO1305" s="2305">
        <v>0</v>
      </c>
      <c r="BP1305" s="2219">
        <v>0</v>
      </c>
      <c r="BQ1305" s="2219">
        <v>0</v>
      </c>
      <c r="BR1305" s="2219">
        <v>0</v>
      </c>
      <c r="BS1305" s="2220">
        <f t="shared" si="974"/>
        <v>0</v>
      </c>
      <c r="BT1305" s="2220">
        <f>SUM(BT1306:BT1335)</f>
        <v>2479000</v>
      </c>
      <c r="BU1305" s="2220">
        <f t="shared" ref="BU1305:BW1305" si="1012">SUM(BU1306:BU1335)</f>
        <v>366000</v>
      </c>
      <c r="BV1305" s="2220">
        <f t="shared" si="1012"/>
        <v>1584500</v>
      </c>
      <c r="BW1305" s="2220">
        <f t="shared" si="1012"/>
        <v>528500</v>
      </c>
      <c r="BX1305" s="2305">
        <f t="shared" si="965"/>
        <v>0</v>
      </c>
      <c r="BY1305" s="2227">
        <f t="shared" si="966"/>
        <v>0</v>
      </c>
      <c r="BZ1305" s="2228">
        <f t="shared" si="961"/>
        <v>0</v>
      </c>
      <c r="CA1305" s="2229">
        <f t="shared" si="962"/>
        <v>-83355150</v>
      </c>
      <c r="CB1305" s="2231"/>
      <c r="CC1305" s="2231"/>
      <c r="CD1305" s="2300"/>
      <c r="CF1305" s="2301"/>
    </row>
    <row r="1306" spans="1:84" s="1974" customFormat="1" ht="18" customHeight="1" outlineLevel="1">
      <c r="B1306" s="2235"/>
      <c r="C1306" s="2201"/>
      <c r="D1306" s="2314" t="s">
        <v>5282</v>
      </c>
      <c r="E1306" s="2243"/>
      <c r="F1306" s="2204"/>
      <c r="G1306" s="2244"/>
      <c r="H1306" s="2206"/>
      <c r="I1306" s="2206"/>
      <c r="J1306" s="2206"/>
      <c r="K1306" s="2206">
        <f t="shared" si="1005"/>
        <v>0</v>
      </c>
      <c r="L1306" s="2206">
        <f t="shared" ref="L1306:L1336" si="1013">M1306+N1306+O1306</f>
        <v>0</v>
      </c>
      <c r="M1306" s="2206">
        <f t="shared" ref="M1306:M1336" si="1014">TRUNC(G1306*H1306,0)</f>
        <v>0</v>
      </c>
      <c r="N1306" s="2206">
        <f t="shared" ref="N1306:N1336" si="1015">TRUNC(G1306*I1306,0)</f>
        <v>0</v>
      </c>
      <c r="O1306" s="2206">
        <f t="shared" ref="O1306:O1336" si="1016">TRUNC(G1306*J1306,0)</f>
        <v>0</v>
      </c>
      <c r="P1306" s="2244"/>
      <c r="Q1306" s="2206"/>
      <c r="R1306" s="2206"/>
      <c r="S1306" s="2206"/>
      <c r="T1306" s="2206">
        <f t="shared" si="969"/>
        <v>0</v>
      </c>
      <c r="U1306" s="2206">
        <f t="shared" ref="U1306:U1336" si="1017">V1306+W1306+X1306</f>
        <v>0</v>
      </c>
      <c r="V1306" s="2206">
        <f t="shared" ref="V1306:V1336" si="1018">TRUNC(P1306*Q1306,0)</f>
        <v>0</v>
      </c>
      <c r="W1306" s="2206">
        <f t="shared" ref="W1306:W1336" si="1019">TRUNC(P1306*R1306,0)</f>
        <v>0</v>
      </c>
      <c r="X1306" s="2206">
        <f t="shared" ref="X1306:X1336" si="1020">TRUNC(P1306*S1306,0)</f>
        <v>0</v>
      </c>
      <c r="Y1306" s="2244">
        <f t="shared" si="975"/>
        <v>0</v>
      </c>
      <c r="Z1306" s="2207">
        <f t="shared" si="976"/>
        <v>0</v>
      </c>
      <c r="AA1306" s="2244">
        <v>0</v>
      </c>
      <c r="AB1306" s="2206"/>
      <c r="AC1306" s="2206"/>
      <c r="AD1306" s="2206">
        <v>0</v>
      </c>
      <c r="AE1306" s="2206">
        <f t="shared" si="970"/>
        <v>0</v>
      </c>
      <c r="AF1306" s="2206">
        <f t="shared" ref="AF1306:AF1336" si="1021">AG1306+AH1306+AI1306</f>
        <v>0</v>
      </c>
      <c r="AG1306" s="2206">
        <f t="shared" ref="AG1306:AG1336" si="1022">TRUNC(AA1306*AB1306,0)</f>
        <v>0</v>
      </c>
      <c r="AH1306" s="2206">
        <f t="shared" ref="AH1306:AH1336" si="1023">TRUNC(AA1306*AC1306,0)</f>
        <v>0</v>
      </c>
      <c r="AI1306" s="2207">
        <f t="shared" ref="AI1306:AI1336" si="1024">TRUNC(AA1306*AD1306,0)</f>
        <v>0</v>
      </c>
      <c r="AJ1306" s="2246">
        <v>0</v>
      </c>
      <c r="AK1306" s="2075"/>
      <c r="AL1306" s="2075"/>
      <c r="AM1306" s="2075">
        <v>0</v>
      </c>
      <c r="AN1306" s="2206">
        <f t="shared" si="971"/>
        <v>0</v>
      </c>
      <c r="AO1306" s="2206">
        <f t="shared" ref="AO1306:AO1336" si="1025">AP1306+AQ1306+AR1306</f>
        <v>0</v>
      </c>
      <c r="AP1306" s="2206">
        <f t="shared" ref="AP1306:AP1336" si="1026">TRUNC(AJ1306*AK1306,0)</f>
        <v>0</v>
      </c>
      <c r="AQ1306" s="2206">
        <f t="shared" ref="AQ1306:AQ1336" si="1027">TRUNC(AJ1306*AL1306,0)</f>
        <v>0</v>
      </c>
      <c r="AR1306" s="2206">
        <f t="shared" ref="AR1306:AR1336" si="1028">TRUNC(AJ1306*AM1306,0)</f>
        <v>0</v>
      </c>
      <c r="AS1306" s="2244">
        <v>0</v>
      </c>
      <c r="AT1306" s="2075"/>
      <c r="AU1306" s="2075"/>
      <c r="AV1306" s="2075">
        <v>0</v>
      </c>
      <c r="AW1306" s="2206">
        <f t="shared" si="972"/>
        <v>0</v>
      </c>
      <c r="AX1306" s="2206">
        <f t="shared" ref="AX1306:AX1336" si="1029">AY1306+AZ1306+BA1306</f>
        <v>0</v>
      </c>
      <c r="AY1306" s="2206">
        <f t="shared" ref="AY1306:AY1336" si="1030">TRUNC(AS1306*AT1306,0)</f>
        <v>0</v>
      </c>
      <c r="AZ1306" s="2206">
        <f t="shared" ref="AZ1306:AZ1336" si="1031">TRUNC(AS1306*AU1306,0)</f>
        <v>0</v>
      </c>
      <c r="BA1306" s="2206">
        <f t="shared" ref="BA1306:BA1336" si="1032">TRUNC(AS1306*AV1306,0)</f>
        <v>0</v>
      </c>
      <c r="BB1306" s="2244">
        <f t="shared" si="963"/>
        <v>0</v>
      </c>
      <c r="BC1306" s="2207">
        <f t="shared" si="964"/>
        <v>0</v>
      </c>
      <c r="BD1306" s="2244">
        <f t="shared" si="967"/>
        <v>0</v>
      </c>
      <c r="BE1306" s="2207">
        <f t="shared" si="968"/>
        <v>0</v>
      </c>
      <c r="BF1306" s="2246">
        <v>0</v>
      </c>
      <c r="BG1306" s="2075">
        <v>0</v>
      </c>
      <c r="BH1306" s="2075">
        <v>0</v>
      </c>
      <c r="BI1306" s="2075">
        <v>0</v>
      </c>
      <c r="BJ1306" s="2206">
        <f t="shared" si="973"/>
        <v>0</v>
      </c>
      <c r="BK1306" s="2206">
        <f t="shared" ref="BK1306:BK1336" si="1033">BL1306+BM1306+BN1306</f>
        <v>0</v>
      </c>
      <c r="BL1306" s="2206">
        <f t="shared" ref="BL1306:BL1336" si="1034">TRUNC(BF1306*BG1306,0)</f>
        <v>0</v>
      </c>
      <c r="BM1306" s="2206">
        <f t="shared" ref="BM1306:BM1336" si="1035">TRUNC(BF1306*BH1306,0)</f>
        <v>0</v>
      </c>
      <c r="BN1306" s="2206">
        <f t="shared" ref="BN1306:BN1336" si="1036">TRUNC(BF1306*BI1306,0)</f>
        <v>0</v>
      </c>
      <c r="BO1306" s="2244">
        <v>0</v>
      </c>
      <c r="BP1306" s="2075">
        <v>0</v>
      </c>
      <c r="BQ1306" s="2075">
        <v>0</v>
      </c>
      <c r="BR1306" s="2075">
        <v>0</v>
      </c>
      <c r="BS1306" s="2206">
        <f t="shared" si="974"/>
        <v>0</v>
      </c>
      <c r="BT1306" s="2206">
        <f t="shared" ref="BT1306:BT1336" si="1037">BU1306+BV1306+BW1306</f>
        <v>0</v>
      </c>
      <c r="BU1306" s="2206">
        <f t="shared" ref="BU1306:BU1336" si="1038">TRUNC(BO1306*BP1306,0)</f>
        <v>0</v>
      </c>
      <c r="BV1306" s="2206">
        <f t="shared" ref="BV1306:BV1336" si="1039">TRUNC(BO1306*BQ1306,0)</f>
        <v>0</v>
      </c>
      <c r="BW1306" s="2206">
        <f t="shared" ref="BW1306:BW1336" si="1040">TRUNC(BO1306*BR1306,0)</f>
        <v>0</v>
      </c>
      <c r="BX1306" s="2244">
        <f t="shared" si="965"/>
        <v>0</v>
      </c>
      <c r="BY1306" s="2081">
        <f t="shared" si="966"/>
        <v>0</v>
      </c>
      <c r="BZ1306" s="2211">
        <f t="shared" si="961"/>
        <v>0</v>
      </c>
      <c r="CA1306" s="2212">
        <f t="shared" si="962"/>
        <v>0</v>
      </c>
      <c r="CB1306" s="2083"/>
      <c r="CC1306" s="2083"/>
      <c r="CD1306" s="2237"/>
      <c r="CF1306" s="2200"/>
    </row>
    <row r="1307" spans="1:84" s="1974" customFormat="1" ht="18" customHeight="1" outlineLevel="1">
      <c r="B1307" s="2235"/>
      <c r="C1307" s="2201"/>
      <c r="D1307" s="2232" t="s">
        <v>5283</v>
      </c>
      <c r="E1307" s="2243" t="s">
        <v>5284</v>
      </c>
      <c r="F1307" s="2204" t="s">
        <v>380</v>
      </c>
      <c r="G1307" s="2244"/>
      <c r="H1307" s="2206">
        <v>1010</v>
      </c>
      <c r="I1307" s="2206">
        <v>9580</v>
      </c>
      <c r="J1307" s="2206">
        <v>2100</v>
      </c>
      <c r="K1307" s="2206">
        <f t="shared" si="1005"/>
        <v>12690</v>
      </c>
      <c r="L1307" s="2206">
        <f t="shared" si="1013"/>
        <v>0</v>
      </c>
      <c r="M1307" s="2206">
        <f t="shared" si="1014"/>
        <v>0</v>
      </c>
      <c r="N1307" s="2206">
        <f t="shared" si="1015"/>
        <v>0</v>
      </c>
      <c r="O1307" s="2206">
        <f t="shared" si="1016"/>
        <v>0</v>
      </c>
      <c r="P1307" s="2244"/>
      <c r="Q1307" s="2206">
        <v>1010</v>
      </c>
      <c r="R1307" s="2206">
        <v>9580</v>
      </c>
      <c r="S1307" s="2206">
        <v>2100</v>
      </c>
      <c r="T1307" s="2206">
        <f t="shared" si="969"/>
        <v>12690</v>
      </c>
      <c r="U1307" s="2206">
        <f t="shared" si="1017"/>
        <v>0</v>
      </c>
      <c r="V1307" s="2206">
        <f t="shared" si="1018"/>
        <v>0</v>
      </c>
      <c r="W1307" s="2206">
        <f t="shared" si="1019"/>
        <v>0</v>
      </c>
      <c r="X1307" s="2206">
        <f t="shared" si="1020"/>
        <v>0</v>
      </c>
      <c r="Y1307" s="2244">
        <f t="shared" si="975"/>
        <v>0</v>
      </c>
      <c r="Z1307" s="2207">
        <f t="shared" si="976"/>
        <v>0</v>
      </c>
      <c r="AA1307" s="2244">
        <v>17</v>
      </c>
      <c r="AB1307" s="2206">
        <v>3000</v>
      </c>
      <c r="AC1307" s="2206">
        <v>12000</v>
      </c>
      <c r="AD1307" s="2206">
        <v>1500</v>
      </c>
      <c r="AE1307" s="2206">
        <f t="shared" si="970"/>
        <v>16500</v>
      </c>
      <c r="AF1307" s="2206">
        <f t="shared" si="1021"/>
        <v>280500</v>
      </c>
      <c r="AG1307" s="2206">
        <f t="shared" si="1022"/>
        <v>51000</v>
      </c>
      <c r="AH1307" s="2206">
        <f t="shared" si="1023"/>
        <v>204000</v>
      </c>
      <c r="AI1307" s="2207">
        <f t="shared" si="1024"/>
        <v>25500</v>
      </c>
      <c r="AJ1307" s="2246">
        <v>0</v>
      </c>
      <c r="AK1307" s="2075">
        <v>3000</v>
      </c>
      <c r="AL1307" s="2075">
        <v>12000</v>
      </c>
      <c r="AM1307" s="2075">
        <v>1500</v>
      </c>
      <c r="AN1307" s="2206">
        <f t="shared" si="971"/>
        <v>16500</v>
      </c>
      <c r="AO1307" s="2206">
        <f t="shared" si="1025"/>
        <v>0</v>
      </c>
      <c r="AP1307" s="2206">
        <f t="shared" si="1026"/>
        <v>0</v>
      </c>
      <c r="AQ1307" s="2206">
        <f t="shared" si="1027"/>
        <v>0</v>
      </c>
      <c r="AR1307" s="2206">
        <f t="shared" si="1028"/>
        <v>0</v>
      </c>
      <c r="AS1307" s="2244">
        <v>0</v>
      </c>
      <c r="AT1307" s="2075">
        <v>3000</v>
      </c>
      <c r="AU1307" s="2075">
        <v>12000</v>
      </c>
      <c r="AV1307" s="2075">
        <v>1500</v>
      </c>
      <c r="AW1307" s="2206">
        <f t="shared" si="972"/>
        <v>16500</v>
      </c>
      <c r="AX1307" s="2206">
        <f t="shared" si="1029"/>
        <v>0</v>
      </c>
      <c r="AY1307" s="2206">
        <f t="shared" si="1030"/>
        <v>0</v>
      </c>
      <c r="AZ1307" s="2206">
        <f t="shared" si="1031"/>
        <v>0</v>
      </c>
      <c r="BA1307" s="2206">
        <f t="shared" si="1032"/>
        <v>0</v>
      </c>
      <c r="BB1307" s="2244">
        <f t="shared" si="963"/>
        <v>0</v>
      </c>
      <c r="BC1307" s="2207">
        <f t="shared" si="964"/>
        <v>0</v>
      </c>
      <c r="BD1307" s="2244">
        <f t="shared" si="967"/>
        <v>-17</v>
      </c>
      <c r="BE1307" s="2207">
        <f t="shared" si="968"/>
        <v>-280500</v>
      </c>
      <c r="BF1307" s="2246">
        <v>0</v>
      </c>
      <c r="BG1307" s="2075">
        <v>3000</v>
      </c>
      <c r="BH1307" s="2075">
        <v>12000</v>
      </c>
      <c r="BI1307" s="2075">
        <v>1500</v>
      </c>
      <c r="BJ1307" s="2206">
        <f t="shared" si="973"/>
        <v>16500</v>
      </c>
      <c r="BK1307" s="2206">
        <f t="shared" si="1033"/>
        <v>0</v>
      </c>
      <c r="BL1307" s="2206">
        <f t="shared" si="1034"/>
        <v>0</v>
      </c>
      <c r="BM1307" s="2206">
        <f t="shared" si="1035"/>
        <v>0</v>
      </c>
      <c r="BN1307" s="2206">
        <f t="shared" si="1036"/>
        <v>0</v>
      </c>
      <c r="BO1307" s="2244">
        <v>0</v>
      </c>
      <c r="BP1307" s="2075">
        <v>3000</v>
      </c>
      <c r="BQ1307" s="2075">
        <v>12000</v>
      </c>
      <c r="BR1307" s="2075">
        <v>1500</v>
      </c>
      <c r="BS1307" s="2206">
        <f t="shared" si="974"/>
        <v>16500</v>
      </c>
      <c r="BT1307" s="2206">
        <f t="shared" si="1037"/>
        <v>0</v>
      </c>
      <c r="BU1307" s="2206">
        <f t="shared" si="1038"/>
        <v>0</v>
      </c>
      <c r="BV1307" s="2206">
        <f t="shared" si="1039"/>
        <v>0</v>
      </c>
      <c r="BW1307" s="2206">
        <f t="shared" si="1040"/>
        <v>0</v>
      </c>
      <c r="BX1307" s="2244">
        <f t="shared" si="965"/>
        <v>0</v>
      </c>
      <c r="BY1307" s="2207">
        <f t="shared" si="966"/>
        <v>0</v>
      </c>
      <c r="BZ1307" s="2211">
        <f t="shared" si="961"/>
        <v>-17</v>
      </c>
      <c r="CA1307" s="2212">
        <f t="shared" si="962"/>
        <v>-280500</v>
      </c>
      <c r="CB1307" s="2083"/>
      <c r="CC1307" s="2083"/>
      <c r="CD1307" s="2237"/>
      <c r="CF1307" s="2200"/>
    </row>
    <row r="1308" spans="1:84" s="1974" customFormat="1" ht="18" customHeight="1" outlineLevel="1">
      <c r="B1308" s="2235"/>
      <c r="C1308" s="2201"/>
      <c r="D1308" s="2232" t="s">
        <v>5285</v>
      </c>
      <c r="E1308" s="2243" t="s">
        <v>5286</v>
      </c>
      <c r="F1308" s="2204" t="s">
        <v>380</v>
      </c>
      <c r="G1308" s="2244"/>
      <c r="H1308" s="2206">
        <v>1160</v>
      </c>
      <c r="I1308" s="2206">
        <v>11040</v>
      </c>
      <c r="J1308" s="2206">
        <v>2590</v>
      </c>
      <c r="K1308" s="2206">
        <f t="shared" si="1005"/>
        <v>14790</v>
      </c>
      <c r="L1308" s="2206">
        <f t="shared" si="1013"/>
        <v>0</v>
      </c>
      <c r="M1308" s="2206">
        <f t="shared" si="1014"/>
        <v>0</v>
      </c>
      <c r="N1308" s="2206">
        <f t="shared" si="1015"/>
        <v>0</v>
      </c>
      <c r="O1308" s="2206">
        <f t="shared" si="1016"/>
        <v>0</v>
      </c>
      <c r="P1308" s="2244"/>
      <c r="Q1308" s="2206">
        <v>1160</v>
      </c>
      <c r="R1308" s="2206">
        <v>11040</v>
      </c>
      <c r="S1308" s="2206">
        <v>2590</v>
      </c>
      <c r="T1308" s="2206">
        <f t="shared" si="969"/>
        <v>14790</v>
      </c>
      <c r="U1308" s="2206">
        <f t="shared" si="1017"/>
        <v>0</v>
      </c>
      <c r="V1308" s="2206">
        <f t="shared" si="1018"/>
        <v>0</v>
      </c>
      <c r="W1308" s="2206">
        <f t="shared" si="1019"/>
        <v>0</v>
      </c>
      <c r="X1308" s="2206">
        <f t="shared" si="1020"/>
        <v>0</v>
      </c>
      <c r="Y1308" s="2244">
        <f t="shared" si="975"/>
        <v>0</v>
      </c>
      <c r="Z1308" s="2207">
        <f t="shared" si="976"/>
        <v>0</v>
      </c>
      <c r="AA1308" s="2244">
        <v>519</v>
      </c>
      <c r="AB1308" s="2206">
        <v>3000</v>
      </c>
      <c r="AC1308" s="2206">
        <v>12000</v>
      </c>
      <c r="AD1308" s="2206">
        <v>1500</v>
      </c>
      <c r="AE1308" s="2206">
        <f t="shared" si="970"/>
        <v>16500</v>
      </c>
      <c r="AF1308" s="2206">
        <f t="shared" si="1021"/>
        <v>8563500</v>
      </c>
      <c r="AG1308" s="2206">
        <f t="shared" si="1022"/>
        <v>1557000</v>
      </c>
      <c r="AH1308" s="2206">
        <f t="shared" si="1023"/>
        <v>6228000</v>
      </c>
      <c r="AI1308" s="2207">
        <f t="shared" si="1024"/>
        <v>778500</v>
      </c>
      <c r="AJ1308" s="2246">
        <v>0</v>
      </c>
      <c r="AK1308" s="2075">
        <v>3000</v>
      </c>
      <c r="AL1308" s="2075">
        <v>12000</v>
      </c>
      <c r="AM1308" s="2075">
        <v>1500</v>
      </c>
      <c r="AN1308" s="2206">
        <f t="shared" si="971"/>
        <v>16500</v>
      </c>
      <c r="AO1308" s="2206">
        <f t="shared" si="1025"/>
        <v>0</v>
      </c>
      <c r="AP1308" s="2206">
        <f t="shared" si="1026"/>
        <v>0</v>
      </c>
      <c r="AQ1308" s="2206">
        <f t="shared" si="1027"/>
        <v>0</v>
      </c>
      <c r="AR1308" s="2206">
        <f t="shared" si="1028"/>
        <v>0</v>
      </c>
      <c r="AS1308" s="2244">
        <v>0</v>
      </c>
      <c r="AT1308" s="2075">
        <v>3000</v>
      </c>
      <c r="AU1308" s="2075">
        <v>12000</v>
      </c>
      <c r="AV1308" s="2075">
        <v>1500</v>
      </c>
      <c r="AW1308" s="2206">
        <f t="shared" si="972"/>
        <v>16500</v>
      </c>
      <c r="AX1308" s="2206">
        <f t="shared" si="1029"/>
        <v>0</v>
      </c>
      <c r="AY1308" s="2206">
        <f t="shared" si="1030"/>
        <v>0</v>
      </c>
      <c r="AZ1308" s="2206">
        <f t="shared" si="1031"/>
        <v>0</v>
      </c>
      <c r="BA1308" s="2206">
        <f t="shared" si="1032"/>
        <v>0</v>
      </c>
      <c r="BB1308" s="2244">
        <f t="shared" si="963"/>
        <v>0</v>
      </c>
      <c r="BC1308" s="2207">
        <f t="shared" si="964"/>
        <v>0</v>
      </c>
      <c r="BD1308" s="2244">
        <f t="shared" si="967"/>
        <v>-519</v>
      </c>
      <c r="BE1308" s="2207">
        <f t="shared" si="968"/>
        <v>-8563500</v>
      </c>
      <c r="BF1308" s="2246">
        <v>0</v>
      </c>
      <c r="BG1308" s="2075">
        <v>3000</v>
      </c>
      <c r="BH1308" s="2075">
        <v>12000</v>
      </c>
      <c r="BI1308" s="2075">
        <v>1500</v>
      </c>
      <c r="BJ1308" s="2206">
        <f t="shared" si="973"/>
        <v>16500</v>
      </c>
      <c r="BK1308" s="2206">
        <f t="shared" si="1033"/>
        <v>0</v>
      </c>
      <c r="BL1308" s="2206">
        <f t="shared" si="1034"/>
        <v>0</v>
      </c>
      <c r="BM1308" s="2206">
        <f t="shared" si="1035"/>
        <v>0</v>
      </c>
      <c r="BN1308" s="2206">
        <f t="shared" si="1036"/>
        <v>0</v>
      </c>
      <c r="BO1308" s="2244">
        <v>0</v>
      </c>
      <c r="BP1308" s="2075">
        <v>3000</v>
      </c>
      <c r="BQ1308" s="2075">
        <v>12000</v>
      </c>
      <c r="BR1308" s="2075">
        <v>1500</v>
      </c>
      <c r="BS1308" s="2206">
        <f t="shared" si="974"/>
        <v>16500</v>
      </c>
      <c r="BT1308" s="2206">
        <f t="shared" si="1037"/>
        <v>0</v>
      </c>
      <c r="BU1308" s="2206">
        <f t="shared" si="1038"/>
        <v>0</v>
      </c>
      <c r="BV1308" s="2206">
        <f t="shared" si="1039"/>
        <v>0</v>
      </c>
      <c r="BW1308" s="2206">
        <f t="shared" si="1040"/>
        <v>0</v>
      </c>
      <c r="BX1308" s="2244">
        <f t="shared" si="965"/>
        <v>0</v>
      </c>
      <c r="BY1308" s="2207">
        <f t="shared" si="966"/>
        <v>0</v>
      </c>
      <c r="BZ1308" s="2211">
        <f t="shared" si="961"/>
        <v>-519</v>
      </c>
      <c r="CA1308" s="2212">
        <f t="shared" si="962"/>
        <v>-8563500</v>
      </c>
      <c r="CB1308" s="2083"/>
      <c r="CC1308" s="2083"/>
      <c r="CD1308" s="2237"/>
      <c r="CF1308" s="2200"/>
    </row>
    <row r="1309" spans="1:84" s="1974" customFormat="1" ht="18" customHeight="1" outlineLevel="1">
      <c r="B1309" s="2235"/>
      <c r="C1309" s="2201"/>
      <c r="D1309" s="2232" t="s">
        <v>3032</v>
      </c>
      <c r="E1309" s="2243" t="s">
        <v>5287</v>
      </c>
      <c r="F1309" s="2204" t="s">
        <v>365</v>
      </c>
      <c r="G1309" s="2244"/>
      <c r="H1309" s="2206">
        <v>2150</v>
      </c>
      <c r="I1309" s="2206">
        <v>18970</v>
      </c>
      <c r="J1309" s="2206"/>
      <c r="K1309" s="2206">
        <f t="shared" si="1005"/>
        <v>21120</v>
      </c>
      <c r="L1309" s="2206">
        <f t="shared" si="1013"/>
        <v>0</v>
      </c>
      <c r="M1309" s="2206">
        <f t="shared" si="1014"/>
        <v>0</v>
      </c>
      <c r="N1309" s="2206">
        <f t="shared" si="1015"/>
        <v>0</v>
      </c>
      <c r="O1309" s="2206">
        <f t="shared" si="1016"/>
        <v>0</v>
      </c>
      <c r="P1309" s="2244"/>
      <c r="Q1309" s="2206">
        <v>2150</v>
      </c>
      <c r="R1309" s="2206">
        <v>18970</v>
      </c>
      <c r="S1309" s="2206"/>
      <c r="T1309" s="2206">
        <f t="shared" si="969"/>
        <v>21120</v>
      </c>
      <c r="U1309" s="2206">
        <f t="shared" si="1017"/>
        <v>0</v>
      </c>
      <c r="V1309" s="2206">
        <f t="shared" si="1018"/>
        <v>0</v>
      </c>
      <c r="W1309" s="2206">
        <f t="shared" si="1019"/>
        <v>0</v>
      </c>
      <c r="X1309" s="2206">
        <f t="shared" si="1020"/>
        <v>0</v>
      </c>
      <c r="Y1309" s="2244">
        <f t="shared" si="975"/>
        <v>0</v>
      </c>
      <c r="Z1309" s="2207">
        <f t="shared" si="976"/>
        <v>0</v>
      </c>
      <c r="AA1309" s="2244">
        <v>888</v>
      </c>
      <c r="AB1309" s="2206">
        <v>6000</v>
      </c>
      <c r="AC1309" s="2206">
        <v>13000</v>
      </c>
      <c r="AD1309" s="2206">
        <v>3000</v>
      </c>
      <c r="AE1309" s="2206">
        <f t="shared" si="970"/>
        <v>22000</v>
      </c>
      <c r="AF1309" s="2206">
        <f t="shared" si="1021"/>
        <v>19536000</v>
      </c>
      <c r="AG1309" s="2206">
        <f t="shared" si="1022"/>
        <v>5328000</v>
      </c>
      <c r="AH1309" s="2206">
        <f t="shared" si="1023"/>
        <v>11544000</v>
      </c>
      <c r="AI1309" s="2207">
        <f t="shared" si="1024"/>
        <v>2664000</v>
      </c>
      <c r="AJ1309" s="2246">
        <v>0</v>
      </c>
      <c r="AK1309" s="2075">
        <v>6000</v>
      </c>
      <c r="AL1309" s="2075">
        <v>13000</v>
      </c>
      <c r="AM1309" s="2075">
        <v>3000</v>
      </c>
      <c r="AN1309" s="2206">
        <f t="shared" si="971"/>
        <v>22000</v>
      </c>
      <c r="AO1309" s="2206">
        <f t="shared" si="1025"/>
        <v>0</v>
      </c>
      <c r="AP1309" s="2206">
        <f t="shared" si="1026"/>
        <v>0</v>
      </c>
      <c r="AQ1309" s="2206">
        <f t="shared" si="1027"/>
        <v>0</v>
      </c>
      <c r="AR1309" s="2206">
        <f t="shared" si="1028"/>
        <v>0</v>
      </c>
      <c r="AS1309" s="2244">
        <v>0</v>
      </c>
      <c r="AT1309" s="2075">
        <v>6000</v>
      </c>
      <c r="AU1309" s="2075">
        <v>13000</v>
      </c>
      <c r="AV1309" s="2075">
        <v>3000</v>
      </c>
      <c r="AW1309" s="2206">
        <f t="shared" si="972"/>
        <v>22000</v>
      </c>
      <c r="AX1309" s="2206">
        <f t="shared" si="1029"/>
        <v>0</v>
      </c>
      <c r="AY1309" s="2206">
        <f t="shared" si="1030"/>
        <v>0</v>
      </c>
      <c r="AZ1309" s="2206">
        <f t="shared" si="1031"/>
        <v>0</v>
      </c>
      <c r="BA1309" s="2206">
        <f t="shared" si="1032"/>
        <v>0</v>
      </c>
      <c r="BB1309" s="2244">
        <f t="shared" si="963"/>
        <v>0</v>
      </c>
      <c r="BC1309" s="2207">
        <f t="shared" si="964"/>
        <v>0</v>
      </c>
      <c r="BD1309" s="2244">
        <f t="shared" si="967"/>
        <v>-888</v>
      </c>
      <c r="BE1309" s="2207">
        <f t="shared" si="968"/>
        <v>-19536000</v>
      </c>
      <c r="BF1309" s="2246">
        <v>0</v>
      </c>
      <c r="BG1309" s="2075">
        <v>6000</v>
      </c>
      <c r="BH1309" s="2075">
        <v>13000</v>
      </c>
      <c r="BI1309" s="2075">
        <v>3000</v>
      </c>
      <c r="BJ1309" s="2206">
        <f t="shared" si="973"/>
        <v>22000</v>
      </c>
      <c r="BK1309" s="2206">
        <f t="shared" si="1033"/>
        <v>0</v>
      </c>
      <c r="BL1309" s="2206">
        <f t="shared" si="1034"/>
        <v>0</v>
      </c>
      <c r="BM1309" s="2206">
        <f t="shared" si="1035"/>
        <v>0</v>
      </c>
      <c r="BN1309" s="2206">
        <f t="shared" si="1036"/>
        <v>0</v>
      </c>
      <c r="BO1309" s="2244">
        <v>0</v>
      </c>
      <c r="BP1309" s="2075">
        <v>6000</v>
      </c>
      <c r="BQ1309" s="2075">
        <v>13000</v>
      </c>
      <c r="BR1309" s="2075">
        <v>3000</v>
      </c>
      <c r="BS1309" s="2206">
        <f t="shared" si="974"/>
        <v>22000</v>
      </c>
      <c r="BT1309" s="2206">
        <f t="shared" si="1037"/>
        <v>0</v>
      </c>
      <c r="BU1309" s="2206">
        <f t="shared" si="1038"/>
        <v>0</v>
      </c>
      <c r="BV1309" s="2206">
        <f t="shared" si="1039"/>
        <v>0</v>
      </c>
      <c r="BW1309" s="2206">
        <f t="shared" si="1040"/>
        <v>0</v>
      </c>
      <c r="BX1309" s="2244">
        <f t="shared" si="965"/>
        <v>0</v>
      </c>
      <c r="BY1309" s="2207">
        <f t="shared" si="966"/>
        <v>0</v>
      </c>
      <c r="BZ1309" s="2211">
        <f t="shared" si="961"/>
        <v>-888</v>
      </c>
      <c r="CA1309" s="2212">
        <f t="shared" si="962"/>
        <v>-19536000</v>
      </c>
      <c r="CB1309" s="2083"/>
      <c r="CC1309" s="2083"/>
      <c r="CD1309" s="2237"/>
      <c r="CF1309" s="2200"/>
    </row>
    <row r="1310" spans="1:84" s="1974" customFormat="1" ht="18" customHeight="1" outlineLevel="1">
      <c r="B1310" s="2235"/>
      <c r="C1310" s="2201"/>
      <c r="D1310" s="2232" t="s">
        <v>3032</v>
      </c>
      <c r="E1310" s="2243" t="s">
        <v>5288</v>
      </c>
      <c r="F1310" s="2204" t="s">
        <v>365</v>
      </c>
      <c r="G1310" s="2244"/>
      <c r="H1310" s="2206">
        <v>5300</v>
      </c>
      <c r="I1310" s="2206">
        <v>18550</v>
      </c>
      <c r="J1310" s="2206"/>
      <c r="K1310" s="2206">
        <f t="shared" si="1005"/>
        <v>23850</v>
      </c>
      <c r="L1310" s="2206">
        <f t="shared" si="1013"/>
        <v>0</v>
      </c>
      <c r="M1310" s="2206">
        <f t="shared" si="1014"/>
        <v>0</v>
      </c>
      <c r="N1310" s="2206">
        <f t="shared" si="1015"/>
        <v>0</v>
      </c>
      <c r="O1310" s="2206">
        <f t="shared" si="1016"/>
        <v>0</v>
      </c>
      <c r="P1310" s="2244"/>
      <c r="Q1310" s="2206">
        <v>5300</v>
      </c>
      <c r="R1310" s="2206">
        <v>18550</v>
      </c>
      <c r="S1310" s="2206"/>
      <c r="T1310" s="2206">
        <f t="shared" si="969"/>
        <v>23850</v>
      </c>
      <c r="U1310" s="2206">
        <f t="shared" si="1017"/>
        <v>0</v>
      </c>
      <c r="V1310" s="2206">
        <f t="shared" si="1018"/>
        <v>0</v>
      </c>
      <c r="W1310" s="2206">
        <f t="shared" si="1019"/>
        <v>0</v>
      </c>
      <c r="X1310" s="2206">
        <f t="shared" si="1020"/>
        <v>0</v>
      </c>
      <c r="Y1310" s="2244">
        <f t="shared" si="975"/>
        <v>0</v>
      </c>
      <c r="Z1310" s="2207">
        <f t="shared" si="976"/>
        <v>0</v>
      </c>
      <c r="AA1310" s="2244">
        <v>6</v>
      </c>
      <c r="AB1310" s="2206">
        <v>7000</v>
      </c>
      <c r="AC1310" s="2206">
        <v>15000</v>
      </c>
      <c r="AD1310" s="2206">
        <v>3000</v>
      </c>
      <c r="AE1310" s="2206">
        <f t="shared" si="970"/>
        <v>25000</v>
      </c>
      <c r="AF1310" s="2206">
        <f t="shared" si="1021"/>
        <v>150000</v>
      </c>
      <c r="AG1310" s="2206">
        <f t="shared" si="1022"/>
        <v>42000</v>
      </c>
      <c r="AH1310" s="2206">
        <f t="shared" si="1023"/>
        <v>90000</v>
      </c>
      <c r="AI1310" s="2207">
        <f t="shared" si="1024"/>
        <v>18000</v>
      </c>
      <c r="AJ1310" s="2246">
        <v>0</v>
      </c>
      <c r="AK1310" s="2075">
        <v>7000</v>
      </c>
      <c r="AL1310" s="2075">
        <v>15000</v>
      </c>
      <c r="AM1310" s="2075">
        <v>3000</v>
      </c>
      <c r="AN1310" s="2206">
        <f t="shared" si="971"/>
        <v>25000</v>
      </c>
      <c r="AO1310" s="2206">
        <f t="shared" si="1025"/>
        <v>0</v>
      </c>
      <c r="AP1310" s="2206">
        <f t="shared" si="1026"/>
        <v>0</v>
      </c>
      <c r="AQ1310" s="2206">
        <f t="shared" si="1027"/>
        <v>0</v>
      </c>
      <c r="AR1310" s="2206">
        <f t="shared" si="1028"/>
        <v>0</v>
      </c>
      <c r="AS1310" s="2244">
        <v>0</v>
      </c>
      <c r="AT1310" s="2075">
        <v>7000</v>
      </c>
      <c r="AU1310" s="2075">
        <v>15000</v>
      </c>
      <c r="AV1310" s="2075">
        <v>3000</v>
      </c>
      <c r="AW1310" s="2206">
        <f t="shared" si="972"/>
        <v>25000</v>
      </c>
      <c r="AX1310" s="2206">
        <f t="shared" si="1029"/>
        <v>0</v>
      </c>
      <c r="AY1310" s="2206">
        <f t="shared" si="1030"/>
        <v>0</v>
      </c>
      <c r="AZ1310" s="2206">
        <f t="shared" si="1031"/>
        <v>0</v>
      </c>
      <c r="BA1310" s="2206">
        <f t="shared" si="1032"/>
        <v>0</v>
      </c>
      <c r="BB1310" s="2244">
        <f t="shared" si="963"/>
        <v>0</v>
      </c>
      <c r="BC1310" s="2207">
        <f t="shared" si="964"/>
        <v>0</v>
      </c>
      <c r="BD1310" s="2244">
        <f t="shared" si="967"/>
        <v>-6</v>
      </c>
      <c r="BE1310" s="2207">
        <f t="shared" si="968"/>
        <v>-150000</v>
      </c>
      <c r="BF1310" s="2246">
        <v>0</v>
      </c>
      <c r="BG1310" s="2075">
        <v>7000</v>
      </c>
      <c r="BH1310" s="2075">
        <v>15000</v>
      </c>
      <c r="BI1310" s="2075">
        <v>3000</v>
      </c>
      <c r="BJ1310" s="2206">
        <f t="shared" si="973"/>
        <v>25000</v>
      </c>
      <c r="BK1310" s="2206">
        <f t="shared" si="1033"/>
        <v>0</v>
      </c>
      <c r="BL1310" s="2206">
        <f t="shared" si="1034"/>
        <v>0</v>
      </c>
      <c r="BM1310" s="2206">
        <f t="shared" si="1035"/>
        <v>0</v>
      </c>
      <c r="BN1310" s="2206">
        <f t="shared" si="1036"/>
        <v>0</v>
      </c>
      <c r="BO1310" s="2244">
        <v>0</v>
      </c>
      <c r="BP1310" s="2075">
        <v>7000</v>
      </c>
      <c r="BQ1310" s="2075">
        <v>15000</v>
      </c>
      <c r="BR1310" s="2075">
        <v>3000</v>
      </c>
      <c r="BS1310" s="2206">
        <f t="shared" si="974"/>
        <v>25000</v>
      </c>
      <c r="BT1310" s="2206">
        <f t="shared" si="1037"/>
        <v>0</v>
      </c>
      <c r="BU1310" s="2206">
        <f t="shared" si="1038"/>
        <v>0</v>
      </c>
      <c r="BV1310" s="2206">
        <f t="shared" si="1039"/>
        <v>0</v>
      </c>
      <c r="BW1310" s="2206">
        <f t="shared" si="1040"/>
        <v>0</v>
      </c>
      <c r="BX1310" s="2244">
        <f t="shared" si="965"/>
        <v>0</v>
      </c>
      <c r="BY1310" s="2207">
        <f t="shared" si="966"/>
        <v>0</v>
      </c>
      <c r="BZ1310" s="2211">
        <f t="shared" si="961"/>
        <v>-6</v>
      </c>
      <c r="CA1310" s="2212">
        <f t="shared" si="962"/>
        <v>-150000</v>
      </c>
      <c r="CB1310" s="2083"/>
      <c r="CC1310" s="2083"/>
      <c r="CD1310" s="2237"/>
      <c r="CF1310" s="2200"/>
    </row>
    <row r="1311" spans="1:84" s="1974" customFormat="1" ht="18" customHeight="1" outlineLevel="1">
      <c r="B1311" s="2235"/>
      <c r="C1311" s="2201"/>
      <c r="D1311" s="2232" t="s">
        <v>5289</v>
      </c>
      <c r="E1311" s="2243" t="s">
        <v>5290</v>
      </c>
      <c r="F1311" s="2204" t="s">
        <v>365</v>
      </c>
      <c r="G1311" s="2244"/>
      <c r="H1311" s="2206">
        <v>670</v>
      </c>
      <c r="I1311" s="2206">
        <v>8920</v>
      </c>
      <c r="J1311" s="2206"/>
      <c r="K1311" s="2206">
        <f t="shared" si="1005"/>
        <v>9590</v>
      </c>
      <c r="L1311" s="2206">
        <f t="shared" si="1013"/>
        <v>0</v>
      </c>
      <c r="M1311" s="2206">
        <f t="shared" si="1014"/>
        <v>0</v>
      </c>
      <c r="N1311" s="2206">
        <f t="shared" si="1015"/>
        <v>0</v>
      </c>
      <c r="O1311" s="2206">
        <f t="shared" si="1016"/>
        <v>0</v>
      </c>
      <c r="P1311" s="2244"/>
      <c r="Q1311" s="2206">
        <v>670</v>
      </c>
      <c r="R1311" s="2206">
        <v>8920</v>
      </c>
      <c r="S1311" s="2206"/>
      <c r="T1311" s="2206">
        <f t="shared" si="969"/>
        <v>9590</v>
      </c>
      <c r="U1311" s="2206">
        <f t="shared" si="1017"/>
        <v>0</v>
      </c>
      <c r="V1311" s="2206">
        <f t="shared" si="1018"/>
        <v>0</v>
      </c>
      <c r="W1311" s="2206">
        <f t="shared" si="1019"/>
        <v>0</v>
      </c>
      <c r="X1311" s="2206">
        <f t="shared" si="1020"/>
        <v>0</v>
      </c>
      <c r="Y1311" s="2244">
        <f t="shared" si="975"/>
        <v>0</v>
      </c>
      <c r="Z1311" s="2207">
        <f t="shared" si="976"/>
        <v>0</v>
      </c>
      <c r="AA1311" s="2244">
        <v>469</v>
      </c>
      <c r="AB1311" s="2206">
        <v>3000</v>
      </c>
      <c r="AC1311" s="2206">
        <v>5000</v>
      </c>
      <c r="AD1311" s="2206">
        <v>1500</v>
      </c>
      <c r="AE1311" s="2206">
        <f t="shared" si="970"/>
        <v>9500</v>
      </c>
      <c r="AF1311" s="2206">
        <f t="shared" si="1021"/>
        <v>4455500</v>
      </c>
      <c r="AG1311" s="2206">
        <f t="shared" si="1022"/>
        <v>1407000</v>
      </c>
      <c r="AH1311" s="2206">
        <f t="shared" si="1023"/>
        <v>2345000</v>
      </c>
      <c r="AI1311" s="2207">
        <f t="shared" si="1024"/>
        <v>703500</v>
      </c>
      <c r="AJ1311" s="2246">
        <v>0</v>
      </c>
      <c r="AK1311" s="2075">
        <v>3000</v>
      </c>
      <c r="AL1311" s="2075">
        <v>5000</v>
      </c>
      <c r="AM1311" s="2075">
        <v>1500</v>
      </c>
      <c r="AN1311" s="2206">
        <f t="shared" si="971"/>
        <v>9500</v>
      </c>
      <c r="AO1311" s="2206">
        <f t="shared" si="1025"/>
        <v>0</v>
      </c>
      <c r="AP1311" s="2206">
        <f t="shared" si="1026"/>
        <v>0</v>
      </c>
      <c r="AQ1311" s="2206">
        <f t="shared" si="1027"/>
        <v>0</v>
      </c>
      <c r="AR1311" s="2206">
        <f t="shared" si="1028"/>
        <v>0</v>
      </c>
      <c r="AS1311" s="2244">
        <v>0</v>
      </c>
      <c r="AT1311" s="2075">
        <v>3000</v>
      </c>
      <c r="AU1311" s="2075">
        <v>5000</v>
      </c>
      <c r="AV1311" s="2075">
        <v>1500</v>
      </c>
      <c r="AW1311" s="2206">
        <f t="shared" si="972"/>
        <v>9500</v>
      </c>
      <c r="AX1311" s="2206">
        <f t="shared" si="1029"/>
        <v>0</v>
      </c>
      <c r="AY1311" s="2206">
        <f t="shared" si="1030"/>
        <v>0</v>
      </c>
      <c r="AZ1311" s="2206">
        <f t="shared" si="1031"/>
        <v>0</v>
      </c>
      <c r="BA1311" s="2206">
        <f t="shared" si="1032"/>
        <v>0</v>
      </c>
      <c r="BB1311" s="2244">
        <f t="shared" si="963"/>
        <v>0</v>
      </c>
      <c r="BC1311" s="2207">
        <f t="shared" si="964"/>
        <v>0</v>
      </c>
      <c r="BD1311" s="2244">
        <f t="shared" si="967"/>
        <v>-469</v>
      </c>
      <c r="BE1311" s="2207">
        <f t="shared" si="968"/>
        <v>-4455500</v>
      </c>
      <c r="BF1311" s="2246">
        <v>0</v>
      </c>
      <c r="BG1311" s="2075">
        <v>3000</v>
      </c>
      <c r="BH1311" s="2075">
        <v>5000</v>
      </c>
      <c r="BI1311" s="2075">
        <v>1500</v>
      </c>
      <c r="BJ1311" s="2206">
        <f t="shared" si="973"/>
        <v>9500</v>
      </c>
      <c r="BK1311" s="2206">
        <f t="shared" si="1033"/>
        <v>0</v>
      </c>
      <c r="BL1311" s="2206">
        <f t="shared" si="1034"/>
        <v>0</v>
      </c>
      <c r="BM1311" s="2206">
        <f t="shared" si="1035"/>
        <v>0</v>
      </c>
      <c r="BN1311" s="2206">
        <f t="shared" si="1036"/>
        <v>0</v>
      </c>
      <c r="BO1311" s="2244">
        <v>0</v>
      </c>
      <c r="BP1311" s="2075">
        <v>3000</v>
      </c>
      <c r="BQ1311" s="2075">
        <v>5000</v>
      </c>
      <c r="BR1311" s="2075">
        <v>1500</v>
      </c>
      <c r="BS1311" s="2206">
        <f t="shared" si="974"/>
        <v>9500</v>
      </c>
      <c r="BT1311" s="2206">
        <f t="shared" si="1037"/>
        <v>0</v>
      </c>
      <c r="BU1311" s="2206">
        <f t="shared" si="1038"/>
        <v>0</v>
      </c>
      <c r="BV1311" s="2206">
        <f t="shared" si="1039"/>
        <v>0</v>
      </c>
      <c r="BW1311" s="2206">
        <f t="shared" si="1040"/>
        <v>0</v>
      </c>
      <c r="BX1311" s="2244">
        <f t="shared" si="965"/>
        <v>0</v>
      </c>
      <c r="BY1311" s="2207">
        <f t="shared" si="966"/>
        <v>0</v>
      </c>
      <c r="BZ1311" s="2211">
        <f t="shared" si="961"/>
        <v>-469</v>
      </c>
      <c r="CA1311" s="2212">
        <f t="shared" si="962"/>
        <v>-4455500</v>
      </c>
      <c r="CB1311" s="2083"/>
      <c r="CC1311" s="2083"/>
      <c r="CD1311" s="2237"/>
      <c r="CF1311" s="2200"/>
    </row>
    <row r="1312" spans="1:84" s="1974" customFormat="1" ht="18" customHeight="1" outlineLevel="1">
      <c r="B1312" s="2235"/>
      <c r="C1312" s="2201"/>
      <c r="D1312" s="2232" t="s">
        <v>376</v>
      </c>
      <c r="E1312" s="2243" t="s">
        <v>5291</v>
      </c>
      <c r="F1312" s="2204" t="s">
        <v>380</v>
      </c>
      <c r="G1312" s="2244"/>
      <c r="H1312" s="2206">
        <v>230</v>
      </c>
      <c r="I1312" s="2206">
        <v>9970</v>
      </c>
      <c r="J1312" s="2206"/>
      <c r="K1312" s="2206">
        <f t="shared" si="1005"/>
        <v>10200</v>
      </c>
      <c r="L1312" s="2206">
        <f t="shared" si="1013"/>
        <v>0</v>
      </c>
      <c r="M1312" s="2206">
        <f t="shared" si="1014"/>
        <v>0</v>
      </c>
      <c r="N1312" s="2206">
        <f t="shared" si="1015"/>
        <v>0</v>
      </c>
      <c r="O1312" s="2206">
        <f t="shared" si="1016"/>
        <v>0</v>
      </c>
      <c r="P1312" s="2244"/>
      <c r="Q1312" s="2206">
        <v>230</v>
      </c>
      <c r="R1312" s="2206">
        <v>9970</v>
      </c>
      <c r="S1312" s="2206"/>
      <c r="T1312" s="2206">
        <f t="shared" si="969"/>
        <v>10200</v>
      </c>
      <c r="U1312" s="2206">
        <f t="shared" si="1017"/>
        <v>0</v>
      </c>
      <c r="V1312" s="2206">
        <f t="shared" si="1018"/>
        <v>0</v>
      </c>
      <c r="W1312" s="2206">
        <f t="shared" si="1019"/>
        <v>0</v>
      </c>
      <c r="X1312" s="2206">
        <f t="shared" si="1020"/>
        <v>0</v>
      </c>
      <c r="Y1312" s="2244">
        <f t="shared" si="975"/>
        <v>0</v>
      </c>
      <c r="Z1312" s="2207">
        <f t="shared" si="976"/>
        <v>0</v>
      </c>
      <c r="AA1312" s="2244">
        <v>745</v>
      </c>
      <c r="AB1312" s="2206">
        <v>2000</v>
      </c>
      <c r="AC1312" s="2206">
        <v>4000</v>
      </c>
      <c r="AD1312" s="2206">
        <v>1000</v>
      </c>
      <c r="AE1312" s="2206">
        <f t="shared" si="970"/>
        <v>7000</v>
      </c>
      <c r="AF1312" s="2206">
        <f t="shared" si="1021"/>
        <v>5215000</v>
      </c>
      <c r="AG1312" s="2206">
        <f t="shared" si="1022"/>
        <v>1490000</v>
      </c>
      <c r="AH1312" s="2206">
        <f t="shared" si="1023"/>
        <v>2980000</v>
      </c>
      <c r="AI1312" s="2207">
        <f t="shared" si="1024"/>
        <v>745000</v>
      </c>
      <c r="AJ1312" s="2246">
        <v>0</v>
      </c>
      <c r="AK1312" s="2075">
        <v>2000</v>
      </c>
      <c r="AL1312" s="2075">
        <v>4000</v>
      </c>
      <c r="AM1312" s="2075">
        <v>1000</v>
      </c>
      <c r="AN1312" s="2206">
        <f t="shared" si="971"/>
        <v>7000</v>
      </c>
      <c r="AO1312" s="2206">
        <f t="shared" si="1025"/>
        <v>0</v>
      </c>
      <c r="AP1312" s="2206">
        <f t="shared" si="1026"/>
        <v>0</v>
      </c>
      <c r="AQ1312" s="2206">
        <f t="shared" si="1027"/>
        <v>0</v>
      </c>
      <c r="AR1312" s="2206">
        <f t="shared" si="1028"/>
        <v>0</v>
      </c>
      <c r="AS1312" s="2244">
        <v>0</v>
      </c>
      <c r="AT1312" s="2075">
        <v>2000</v>
      </c>
      <c r="AU1312" s="2075">
        <v>4000</v>
      </c>
      <c r="AV1312" s="2075">
        <v>1000</v>
      </c>
      <c r="AW1312" s="2206">
        <f t="shared" si="972"/>
        <v>7000</v>
      </c>
      <c r="AX1312" s="2206">
        <f t="shared" si="1029"/>
        <v>0</v>
      </c>
      <c r="AY1312" s="2206">
        <f t="shared" si="1030"/>
        <v>0</v>
      </c>
      <c r="AZ1312" s="2206">
        <f t="shared" si="1031"/>
        <v>0</v>
      </c>
      <c r="BA1312" s="2206">
        <f t="shared" si="1032"/>
        <v>0</v>
      </c>
      <c r="BB1312" s="2244">
        <f t="shared" si="963"/>
        <v>0</v>
      </c>
      <c r="BC1312" s="2207">
        <f t="shared" si="964"/>
        <v>0</v>
      </c>
      <c r="BD1312" s="2244">
        <f t="shared" si="967"/>
        <v>-745</v>
      </c>
      <c r="BE1312" s="2207">
        <f t="shared" si="968"/>
        <v>-5215000</v>
      </c>
      <c r="BF1312" s="2246">
        <v>0</v>
      </c>
      <c r="BG1312" s="2075">
        <v>2000</v>
      </c>
      <c r="BH1312" s="2075">
        <v>4000</v>
      </c>
      <c r="BI1312" s="2075">
        <v>1000</v>
      </c>
      <c r="BJ1312" s="2206">
        <f t="shared" si="973"/>
        <v>7000</v>
      </c>
      <c r="BK1312" s="2206">
        <f t="shared" si="1033"/>
        <v>0</v>
      </c>
      <c r="BL1312" s="2206">
        <f t="shared" si="1034"/>
        <v>0</v>
      </c>
      <c r="BM1312" s="2206">
        <f t="shared" si="1035"/>
        <v>0</v>
      </c>
      <c r="BN1312" s="2206">
        <f t="shared" si="1036"/>
        <v>0</v>
      </c>
      <c r="BO1312" s="2244">
        <v>0</v>
      </c>
      <c r="BP1312" s="2075">
        <v>2000</v>
      </c>
      <c r="BQ1312" s="2075">
        <v>4000</v>
      </c>
      <c r="BR1312" s="2075">
        <v>1000</v>
      </c>
      <c r="BS1312" s="2206">
        <f t="shared" si="974"/>
        <v>7000</v>
      </c>
      <c r="BT1312" s="2206">
        <f t="shared" si="1037"/>
        <v>0</v>
      </c>
      <c r="BU1312" s="2206">
        <f t="shared" si="1038"/>
        <v>0</v>
      </c>
      <c r="BV1312" s="2206">
        <f t="shared" si="1039"/>
        <v>0</v>
      </c>
      <c r="BW1312" s="2206">
        <f t="shared" si="1040"/>
        <v>0</v>
      </c>
      <c r="BX1312" s="2244">
        <f t="shared" si="965"/>
        <v>0</v>
      </c>
      <c r="BY1312" s="2207">
        <f t="shared" si="966"/>
        <v>0</v>
      </c>
      <c r="BZ1312" s="2211">
        <f t="shared" si="961"/>
        <v>-745</v>
      </c>
      <c r="CA1312" s="2212">
        <f t="shared" si="962"/>
        <v>-5215000</v>
      </c>
      <c r="CB1312" s="2083"/>
      <c r="CC1312" s="2083"/>
      <c r="CD1312" s="2237"/>
      <c r="CF1312" s="2200"/>
    </row>
    <row r="1313" spans="1:84" s="1974" customFormat="1" ht="18" customHeight="1" outlineLevel="1">
      <c r="B1313" s="2235"/>
      <c r="C1313" s="2201"/>
      <c r="D1313" s="2232" t="s">
        <v>5292</v>
      </c>
      <c r="E1313" s="2243" t="s">
        <v>5293</v>
      </c>
      <c r="F1313" s="2204" t="s">
        <v>365</v>
      </c>
      <c r="G1313" s="2244"/>
      <c r="H1313" s="2206">
        <v>70</v>
      </c>
      <c r="I1313" s="2206">
        <v>7</v>
      </c>
      <c r="J1313" s="2206"/>
      <c r="K1313" s="2206">
        <f t="shared" si="1005"/>
        <v>77</v>
      </c>
      <c r="L1313" s="2206">
        <f t="shared" si="1013"/>
        <v>0</v>
      </c>
      <c r="M1313" s="2206">
        <f t="shared" si="1014"/>
        <v>0</v>
      </c>
      <c r="N1313" s="2206">
        <f t="shared" si="1015"/>
        <v>0</v>
      </c>
      <c r="O1313" s="2206">
        <f t="shared" si="1016"/>
        <v>0</v>
      </c>
      <c r="P1313" s="2244"/>
      <c r="Q1313" s="2206">
        <v>70</v>
      </c>
      <c r="R1313" s="2206">
        <v>7</v>
      </c>
      <c r="S1313" s="2206"/>
      <c r="T1313" s="2206">
        <f t="shared" si="969"/>
        <v>77</v>
      </c>
      <c r="U1313" s="2206">
        <f t="shared" si="1017"/>
        <v>0</v>
      </c>
      <c r="V1313" s="2206">
        <f t="shared" si="1018"/>
        <v>0</v>
      </c>
      <c r="W1313" s="2206">
        <f t="shared" si="1019"/>
        <v>0</v>
      </c>
      <c r="X1313" s="2206">
        <f t="shared" si="1020"/>
        <v>0</v>
      </c>
      <c r="Y1313" s="2244">
        <f t="shared" si="975"/>
        <v>0</v>
      </c>
      <c r="Z1313" s="2207">
        <f t="shared" si="976"/>
        <v>0</v>
      </c>
      <c r="AA1313" s="2244">
        <v>281</v>
      </c>
      <c r="AB1313" s="2206">
        <v>300</v>
      </c>
      <c r="AC1313" s="2206"/>
      <c r="AD1313" s="2206"/>
      <c r="AE1313" s="2206">
        <f t="shared" si="970"/>
        <v>300</v>
      </c>
      <c r="AF1313" s="2206">
        <f t="shared" si="1021"/>
        <v>84300</v>
      </c>
      <c r="AG1313" s="2206">
        <f t="shared" si="1022"/>
        <v>84300</v>
      </c>
      <c r="AH1313" s="2206">
        <f t="shared" si="1023"/>
        <v>0</v>
      </c>
      <c r="AI1313" s="2207">
        <f t="shared" si="1024"/>
        <v>0</v>
      </c>
      <c r="AJ1313" s="2246">
        <v>0</v>
      </c>
      <c r="AK1313" s="2075">
        <v>300</v>
      </c>
      <c r="AL1313" s="2075"/>
      <c r="AM1313" s="2075"/>
      <c r="AN1313" s="2206">
        <f t="shared" si="971"/>
        <v>300</v>
      </c>
      <c r="AO1313" s="2206">
        <f t="shared" si="1025"/>
        <v>0</v>
      </c>
      <c r="AP1313" s="2206">
        <f t="shared" si="1026"/>
        <v>0</v>
      </c>
      <c r="AQ1313" s="2206">
        <f t="shared" si="1027"/>
        <v>0</v>
      </c>
      <c r="AR1313" s="2206">
        <f t="shared" si="1028"/>
        <v>0</v>
      </c>
      <c r="AS1313" s="2244">
        <v>0</v>
      </c>
      <c r="AT1313" s="2075">
        <v>300</v>
      </c>
      <c r="AU1313" s="2075"/>
      <c r="AV1313" s="2075"/>
      <c r="AW1313" s="2206">
        <f t="shared" si="972"/>
        <v>300</v>
      </c>
      <c r="AX1313" s="2206">
        <f t="shared" si="1029"/>
        <v>0</v>
      </c>
      <c r="AY1313" s="2206">
        <f t="shared" si="1030"/>
        <v>0</v>
      </c>
      <c r="AZ1313" s="2206">
        <f t="shared" si="1031"/>
        <v>0</v>
      </c>
      <c r="BA1313" s="2206">
        <f t="shared" si="1032"/>
        <v>0</v>
      </c>
      <c r="BB1313" s="2244">
        <f t="shared" si="963"/>
        <v>0</v>
      </c>
      <c r="BC1313" s="2207">
        <f t="shared" si="964"/>
        <v>0</v>
      </c>
      <c r="BD1313" s="2244">
        <f t="shared" si="967"/>
        <v>-281</v>
      </c>
      <c r="BE1313" s="2207">
        <f t="shared" si="968"/>
        <v>-84300</v>
      </c>
      <c r="BF1313" s="2246">
        <v>0</v>
      </c>
      <c r="BG1313" s="2075">
        <v>300</v>
      </c>
      <c r="BH1313" s="2075">
        <v>0</v>
      </c>
      <c r="BI1313" s="2075">
        <v>0</v>
      </c>
      <c r="BJ1313" s="2206">
        <f t="shared" si="973"/>
        <v>300</v>
      </c>
      <c r="BK1313" s="2206">
        <f t="shared" si="1033"/>
        <v>0</v>
      </c>
      <c r="BL1313" s="2206">
        <f t="shared" si="1034"/>
        <v>0</v>
      </c>
      <c r="BM1313" s="2206">
        <f t="shared" si="1035"/>
        <v>0</v>
      </c>
      <c r="BN1313" s="2206">
        <f t="shared" si="1036"/>
        <v>0</v>
      </c>
      <c r="BO1313" s="2244">
        <v>0</v>
      </c>
      <c r="BP1313" s="2075">
        <v>300</v>
      </c>
      <c r="BQ1313" s="2075">
        <v>0</v>
      </c>
      <c r="BR1313" s="2075">
        <v>0</v>
      </c>
      <c r="BS1313" s="2206">
        <f t="shared" si="974"/>
        <v>300</v>
      </c>
      <c r="BT1313" s="2206">
        <f t="shared" si="1037"/>
        <v>0</v>
      </c>
      <c r="BU1313" s="2206">
        <f t="shared" si="1038"/>
        <v>0</v>
      </c>
      <c r="BV1313" s="2206">
        <f t="shared" si="1039"/>
        <v>0</v>
      </c>
      <c r="BW1313" s="2206">
        <f t="shared" si="1040"/>
        <v>0</v>
      </c>
      <c r="BX1313" s="2244">
        <f t="shared" si="965"/>
        <v>0</v>
      </c>
      <c r="BY1313" s="2207">
        <f t="shared" si="966"/>
        <v>0</v>
      </c>
      <c r="BZ1313" s="2211">
        <f t="shared" si="961"/>
        <v>-281</v>
      </c>
      <c r="CA1313" s="2212">
        <f t="shared" si="962"/>
        <v>-84300</v>
      </c>
      <c r="CB1313" s="2083"/>
      <c r="CC1313" s="2083"/>
      <c r="CD1313" s="2237"/>
      <c r="CF1313" s="2200"/>
    </row>
    <row r="1314" spans="1:84" s="1974" customFormat="1" ht="18" customHeight="1" outlineLevel="1">
      <c r="B1314" s="2235"/>
      <c r="C1314" s="2201"/>
      <c r="D1314" s="2232" t="s">
        <v>5292</v>
      </c>
      <c r="E1314" s="2243" t="s">
        <v>5294</v>
      </c>
      <c r="F1314" s="2204" t="s">
        <v>365</v>
      </c>
      <c r="G1314" s="2244"/>
      <c r="H1314" s="2206">
        <v>150</v>
      </c>
      <c r="I1314" s="2206">
        <v>10</v>
      </c>
      <c r="J1314" s="2206"/>
      <c r="K1314" s="2206">
        <f t="shared" si="1005"/>
        <v>160</v>
      </c>
      <c r="L1314" s="2206">
        <f t="shared" si="1013"/>
        <v>0</v>
      </c>
      <c r="M1314" s="2206">
        <f t="shared" si="1014"/>
        <v>0</v>
      </c>
      <c r="N1314" s="2206">
        <f t="shared" si="1015"/>
        <v>0</v>
      </c>
      <c r="O1314" s="2206">
        <f t="shared" si="1016"/>
        <v>0</v>
      </c>
      <c r="P1314" s="2244"/>
      <c r="Q1314" s="2206">
        <v>150</v>
      </c>
      <c r="R1314" s="2206">
        <v>10</v>
      </c>
      <c r="S1314" s="2206"/>
      <c r="T1314" s="2206">
        <f t="shared" si="969"/>
        <v>160</v>
      </c>
      <c r="U1314" s="2206">
        <f t="shared" si="1017"/>
        <v>0</v>
      </c>
      <c r="V1314" s="2206">
        <f t="shared" si="1018"/>
        <v>0</v>
      </c>
      <c r="W1314" s="2206">
        <f t="shared" si="1019"/>
        <v>0</v>
      </c>
      <c r="X1314" s="2206">
        <f t="shared" si="1020"/>
        <v>0</v>
      </c>
      <c r="Y1314" s="2244">
        <f t="shared" si="975"/>
        <v>0</v>
      </c>
      <c r="Z1314" s="2207">
        <f t="shared" si="976"/>
        <v>0</v>
      </c>
      <c r="AA1314" s="2244">
        <v>767</v>
      </c>
      <c r="AB1314" s="2206">
        <v>50</v>
      </c>
      <c r="AC1314" s="2206"/>
      <c r="AD1314" s="2206"/>
      <c r="AE1314" s="2206">
        <f t="shared" si="970"/>
        <v>50</v>
      </c>
      <c r="AF1314" s="2206">
        <f t="shared" si="1021"/>
        <v>38350</v>
      </c>
      <c r="AG1314" s="2206">
        <f t="shared" si="1022"/>
        <v>38350</v>
      </c>
      <c r="AH1314" s="2206">
        <f t="shared" si="1023"/>
        <v>0</v>
      </c>
      <c r="AI1314" s="2207">
        <f t="shared" si="1024"/>
        <v>0</v>
      </c>
      <c r="AJ1314" s="2246">
        <v>0</v>
      </c>
      <c r="AK1314" s="2075">
        <v>50</v>
      </c>
      <c r="AL1314" s="2075"/>
      <c r="AM1314" s="2075"/>
      <c r="AN1314" s="2206">
        <f t="shared" si="971"/>
        <v>50</v>
      </c>
      <c r="AO1314" s="2206">
        <f t="shared" si="1025"/>
        <v>0</v>
      </c>
      <c r="AP1314" s="2206">
        <f t="shared" si="1026"/>
        <v>0</v>
      </c>
      <c r="AQ1314" s="2206">
        <f t="shared" si="1027"/>
        <v>0</v>
      </c>
      <c r="AR1314" s="2206">
        <f t="shared" si="1028"/>
        <v>0</v>
      </c>
      <c r="AS1314" s="2244">
        <v>0</v>
      </c>
      <c r="AT1314" s="2075">
        <v>50</v>
      </c>
      <c r="AU1314" s="2075"/>
      <c r="AV1314" s="2075"/>
      <c r="AW1314" s="2206">
        <f t="shared" si="972"/>
        <v>50</v>
      </c>
      <c r="AX1314" s="2206">
        <f t="shared" si="1029"/>
        <v>0</v>
      </c>
      <c r="AY1314" s="2206">
        <f t="shared" si="1030"/>
        <v>0</v>
      </c>
      <c r="AZ1314" s="2206">
        <f t="shared" si="1031"/>
        <v>0</v>
      </c>
      <c r="BA1314" s="2206">
        <f t="shared" si="1032"/>
        <v>0</v>
      </c>
      <c r="BB1314" s="2244">
        <f t="shared" si="963"/>
        <v>0</v>
      </c>
      <c r="BC1314" s="2207">
        <f t="shared" si="964"/>
        <v>0</v>
      </c>
      <c r="BD1314" s="2244">
        <f t="shared" si="967"/>
        <v>-767</v>
      </c>
      <c r="BE1314" s="2207">
        <f t="shared" si="968"/>
        <v>-38350</v>
      </c>
      <c r="BF1314" s="2246">
        <v>0</v>
      </c>
      <c r="BG1314" s="2075">
        <v>50</v>
      </c>
      <c r="BH1314" s="2075">
        <v>0</v>
      </c>
      <c r="BI1314" s="2075">
        <v>0</v>
      </c>
      <c r="BJ1314" s="2206">
        <f t="shared" si="973"/>
        <v>50</v>
      </c>
      <c r="BK1314" s="2206">
        <f t="shared" si="1033"/>
        <v>0</v>
      </c>
      <c r="BL1314" s="2206">
        <f t="shared" si="1034"/>
        <v>0</v>
      </c>
      <c r="BM1314" s="2206">
        <f t="shared" si="1035"/>
        <v>0</v>
      </c>
      <c r="BN1314" s="2206">
        <f t="shared" si="1036"/>
        <v>0</v>
      </c>
      <c r="BO1314" s="2244">
        <v>0</v>
      </c>
      <c r="BP1314" s="2075">
        <v>50</v>
      </c>
      <c r="BQ1314" s="2075">
        <v>0</v>
      </c>
      <c r="BR1314" s="2075">
        <v>0</v>
      </c>
      <c r="BS1314" s="2206">
        <f t="shared" si="974"/>
        <v>50</v>
      </c>
      <c r="BT1314" s="2206">
        <f t="shared" si="1037"/>
        <v>0</v>
      </c>
      <c r="BU1314" s="2206">
        <f t="shared" si="1038"/>
        <v>0</v>
      </c>
      <c r="BV1314" s="2206">
        <f t="shared" si="1039"/>
        <v>0</v>
      </c>
      <c r="BW1314" s="2206">
        <f t="shared" si="1040"/>
        <v>0</v>
      </c>
      <c r="BX1314" s="2244">
        <f t="shared" si="965"/>
        <v>0</v>
      </c>
      <c r="BY1314" s="2207">
        <f t="shared" si="966"/>
        <v>0</v>
      </c>
      <c r="BZ1314" s="2211">
        <f t="shared" si="961"/>
        <v>-767</v>
      </c>
      <c r="CA1314" s="2212">
        <f t="shared" si="962"/>
        <v>-38350</v>
      </c>
      <c r="CB1314" s="2083"/>
      <c r="CC1314" s="2083"/>
      <c r="CD1314" s="2237"/>
      <c r="CF1314" s="2200"/>
    </row>
    <row r="1315" spans="1:84" s="1974" customFormat="1" ht="18" customHeight="1" outlineLevel="1">
      <c r="B1315" s="2235"/>
      <c r="C1315" s="2201"/>
      <c r="D1315" s="2232" t="s">
        <v>5295</v>
      </c>
      <c r="E1315" s="2243"/>
      <c r="F1315" s="2204" t="s">
        <v>365</v>
      </c>
      <c r="G1315" s="2244"/>
      <c r="H1315" s="2206">
        <v>350</v>
      </c>
      <c r="I1315" s="2206">
        <v>20410</v>
      </c>
      <c r="J1315" s="2206"/>
      <c r="K1315" s="2206">
        <f t="shared" si="1005"/>
        <v>20760</v>
      </c>
      <c r="L1315" s="2206">
        <f t="shared" si="1013"/>
        <v>0</v>
      </c>
      <c r="M1315" s="2206">
        <f t="shared" si="1014"/>
        <v>0</v>
      </c>
      <c r="N1315" s="2206">
        <f t="shared" si="1015"/>
        <v>0</v>
      </c>
      <c r="O1315" s="2206">
        <f t="shared" si="1016"/>
        <v>0</v>
      </c>
      <c r="P1315" s="2244"/>
      <c r="Q1315" s="2206">
        <v>350</v>
      </c>
      <c r="R1315" s="2206">
        <v>20410</v>
      </c>
      <c r="S1315" s="2206"/>
      <c r="T1315" s="2206">
        <f t="shared" si="969"/>
        <v>20760</v>
      </c>
      <c r="U1315" s="2206">
        <f t="shared" si="1017"/>
        <v>0</v>
      </c>
      <c r="V1315" s="2206">
        <f t="shared" si="1018"/>
        <v>0</v>
      </c>
      <c r="W1315" s="2206">
        <f t="shared" si="1019"/>
        <v>0</v>
      </c>
      <c r="X1315" s="2206">
        <f t="shared" si="1020"/>
        <v>0</v>
      </c>
      <c r="Y1315" s="2244">
        <f t="shared" si="975"/>
        <v>0</v>
      </c>
      <c r="Z1315" s="2207">
        <f t="shared" si="976"/>
        <v>0</v>
      </c>
      <c r="AA1315" s="2244">
        <v>118</v>
      </c>
      <c r="AB1315" s="2206">
        <v>1000</v>
      </c>
      <c r="AC1315" s="2206"/>
      <c r="AD1315" s="2206"/>
      <c r="AE1315" s="2206">
        <f t="shared" si="970"/>
        <v>1000</v>
      </c>
      <c r="AF1315" s="2206">
        <f t="shared" si="1021"/>
        <v>118000</v>
      </c>
      <c r="AG1315" s="2206">
        <f t="shared" si="1022"/>
        <v>118000</v>
      </c>
      <c r="AH1315" s="2206">
        <f t="shared" si="1023"/>
        <v>0</v>
      </c>
      <c r="AI1315" s="2207">
        <f t="shared" si="1024"/>
        <v>0</v>
      </c>
      <c r="AJ1315" s="2246">
        <v>0</v>
      </c>
      <c r="AK1315" s="2075">
        <v>1000</v>
      </c>
      <c r="AL1315" s="2075"/>
      <c r="AM1315" s="2075"/>
      <c r="AN1315" s="2206">
        <f t="shared" si="971"/>
        <v>1000</v>
      </c>
      <c r="AO1315" s="2206">
        <f t="shared" si="1025"/>
        <v>0</v>
      </c>
      <c r="AP1315" s="2206">
        <f t="shared" si="1026"/>
        <v>0</v>
      </c>
      <c r="AQ1315" s="2206">
        <f t="shared" si="1027"/>
        <v>0</v>
      </c>
      <c r="AR1315" s="2206">
        <f t="shared" si="1028"/>
        <v>0</v>
      </c>
      <c r="AS1315" s="2244">
        <v>0</v>
      </c>
      <c r="AT1315" s="2075">
        <v>1000</v>
      </c>
      <c r="AU1315" s="2075"/>
      <c r="AV1315" s="2075"/>
      <c r="AW1315" s="2206">
        <f t="shared" si="972"/>
        <v>1000</v>
      </c>
      <c r="AX1315" s="2206">
        <f t="shared" si="1029"/>
        <v>0</v>
      </c>
      <c r="AY1315" s="2206">
        <f t="shared" si="1030"/>
        <v>0</v>
      </c>
      <c r="AZ1315" s="2206">
        <f t="shared" si="1031"/>
        <v>0</v>
      </c>
      <c r="BA1315" s="2206">
        <f t="shared" si="1032"/>
        <v>0</v>
      </c>
      <c r="BB1315" s="2244">
        <f t="shared" si="963"/>
        <v>0</v>
      </c>
      <c r="BC1315" s="2207">
        <f t="shared" si="964"/>
        <v>0</v>
      </c>
      <c r="BD1315" s="2244">
        <f t="shared" si="967"/>
        <v>-118</v>
      </c>
      <c r="BE1315" s="2207">
        <f t="shared" si="968"/>
        <v>-118000</v>
      </c>
      <c r="BF1315" s="2246">
        <v>0</v>
      </c>
      <c r="BG1315" s="2075">
        <v>1000</v>
      </c>
      <c r="BH1315" s="2075">
        <v>0</v>
      </c>
      <c r="BI1315" s="2075">
        <v>0</v>
      </c>
      <c r="BJ1315" s="2206">
        <f t="shared" si="973"/>
        <v>1000</v>
      </c>
      <c r="BK1315" s="2206">
        <f t="shared" si="1033"/>
        <v>0</v>
      </c>
      <c r="BL1315" s="2206">
        <f t="shared" si="1034"/>
        <v>0</v>
      </c>
      <c r="BM1315" s="2206">
        <f t="shared" si="1035"/>
        <v>0</v>
      </c>
      <c r="BN1315" s="2206">
        <f t="shared" si="1036"/>
        <v>0</v>
      </c>
      <c r="BO1315" s="2244">
        <v>0</v>
      </c>
      <c r="BP1315" s="2075">
        <v>1000</v>
      </c>
      <c r="BQ1315" s="2075">
        <v>0</v>
      </c>
      <c r="BR1315" s="2075">
        <v>0</v>
      </c>
      <c r="BS1315" s="2206">
        <f t="shared" si="974"/>
        <v>1000</v>
      </c>
      <c r="BT1315" s="2206">
        <f t="shared" si="1037"/>
        <v>0</v>
      </c>
      <c r="BU1315" s="2206">
        <f t="shared" si="1038"/>
        <v>0</v>
      </c>
      <c r="BV1315" s="2206">
        <f t="shared" si="1039"/>
        <v>0</v>
      </c>
      <c r="BW1315" s="2206">
        <f t="shared" si="1040"/>
        <v>0</v>
      </c>
      <c r="BX1315" s="2244">
        <f t="shared" si="965"/>
        <v>0</v>
      </c>
      <c r="BY1315" s="2207">
        <f t="shared" si="966"/>
        <v>0</v>
      </c>
      <c r="BZ1315" s="2211">
        <f t="shared" si="961"/>
        <v>-118</v>
      </c>
      <c r="CA1315" s="2212">
        <f t="shared" si="962"/>
        <v>-118000</v>
      </c>
      <c r="CB1315" s="2083"/>
      <c r="CC1315" s="2083"/>
      <c r="CD1315" s="2237"/>
      <c r="CF1315" s="2200"/>
    </row>
    <row r="1316" spans="1:84" s="1974" customFormat="1" ht="18" customHeight="1" outlineLevel="1">
      <c r="B1316" s="2235"/>
      <c r="C1316" s="2201"/>
      <c r="D1316" s="2232" t="s">
        <v>5296</v>
      </c>
      <c r="E1316" s="2243" t="s">
        <v>5297</v>
      </c>
      <c r="F1316" s="2204" t="s">
        <v>449</v>
      </c>
      <c r="G1316" s="2244"/>
      <c r="H1316" s="2206">
        <v>990</v>
      </c>
      <c r="I1316" s="2206">
        <v>80</v>
      </c>
      <c r="J1316" s="2206"/>
      <c r="K1316" s="2206">
        <f t="shared" si="1005"/>
        <v>1070</v>
      </c>
      <c r="L1316" s="2206">
        <f t="shared" si="1013"/>
        <v>0</v>
      </c>
      <c r="M1316" s="2206">
        <f t="shared" si="1014"/>
        <v>0</v>
      </c>
      <c r="N1316" s="2206">
        <f t="shared" si="1015"/>
        <v>0</v>
      </c>
      <c r="O1316" s="2206">
        <f t="shared" si="1016"/>
        <v>0</v>
      </c>
      <c r="P1316" s="2244"/>
      <c r="Q1316" s="2206">
        <v>990</v>
      </c>
      <c r="R1316" s="2206">
        <v>80</v>
      </c>
      <c r="S1316" s="2206"/>
      <c r="T1316" s="2206">
        <f t="shared" si="969"/>
        <v>1070</v>
      </c>
      <c r="U1316" s="2206">
        <f t="shared" si="1017"/>
        <v>0</v>
      </c>
      <c r="V1316" s="2206">
        <f t="shared" si="1018"/>
        <v>0</v>
      </c>
      <c r="W1316" s="2206">
        <f t="shared" si="1019"/>
        <v>0</v>
      </c>
      <c r="X1316" s="2206">
        <f t="shared" si="1020"/>
        <v>0</v>
      </c>
      <c r="Y1316" s="2244">
        <f t="shared" si="975"/>
        <v>0</v>
      </c>
      <c r="Z1316" s="2207">
        <f t="shared" si="976"/>
        <v>0</v>
      </c>
      <c r="AA1316" s="2244">
        <v>147</v>
      </c>
      <c r="AB1316" s="2206">
        <v>1000</v>
      </c>
      <c r="AC1316" s="2206"/>
      <c r="AD1316" s="2206"/>
      <c r="AE1316" s="2206">
        <f t="shared" si="970"/>
        <v>1000</v>
      </c>
      <c r="AF1316" s="2206">
        <f t="shared" si="1021"/>
        <v>147000</v>
      </c>
      <c r="AG1316" s="2206">
        <f t="shared" si="1022"/>
        <v>147000</v>
      </c>
      <c r="AH1316" s="2206">
        <f t="shared" si="1023"/>
        <v>0</v>
      </c>
      <c r="AI1316" s="2207">
        <f t="shared" si="1024"/>
        <v>0</v>
      </c>
      <c r="AJ1316" s="2246">
        <v>0</v>
      </c>
      <c r="AK1316" s="2075">
        <v>1000</v>
      </c>
      <c r="AL1316" s="2075"/>
      <c r="AM1316" s="2075"/>
      <c r="AN1316" s="2206">
        <f t="shared" si="971"/>
        <v>1000</v>
      </c>
      <c r="AO1316" s="2206">
        <f t="shared" si="1025"/>
        <v>0</v>
      </c>
      <c r="AP1316" s="2206">
        <f t="shared" si="1026"/>
        <v>0</v>
      </c>
      <c r="AQ1316" s="2206">
        <f t="shared" si="1027"/>
        <v>0</v>
      </c>
      <c r="AR1316" s="2206">
        <f t="shared" si="1028"/>
        <v>0</v>
      </c>
      <c r="AS1316" s="2244">
        <v>0</v>
      </c>
      <c r="AT1316" s="2075">
        <v>1000</v>
      </c>
      <c r="AU1316" s="2075"/>
      <c r="AV1316" s="2075"/>
      <c r="AW1316" s="2206">
        <f t="shared" si="972"/>
        <v>1000</v>
      </c>
      <c r="AX1316" s="2206">
        <f t="shared" si="1029"/>
        <v>0</v>
      </c>
      <c r="AY1316" s="2206">
        <f t="shared" si="1030"/>
        <v>0</v>
      </c>
      <c r="AZ1316" s="2206">
        <f t="shared" si="1031"/>
        <v>0</v>
      </c>
      <c r="BA1316" s="2206">
        <f t="shared" si="1032"/>
        <v>0</v>
      </c>
      <c r="BB1316" s="2244">
        <f t="shared" si="963"/>
        <v>0</v>
      </c>
      <c r="BC1316" s="2207">
        <f t="shared" si="964"/>
        <v>0</v>
      </c>
      <c r="BD1316" s="2244">
        <f t="shared" si="967"/>
        <v>-147</v>
      </c>
      <c r="BE1316" s="2207">
        <f t="shared" si="968"/>
        <v>-147000</v>
      </c>
      <c r="BF1316" s="2246">
        <v>0</v>
      </c>
      <c r="BG1316" s="2075">
        <v>1000</v>
      </c>
      <c r="BH1316" s="2075">
        <v>0</v>
      </c>
      <c r="BI1316" s="2075">
        <v>0</v>
      </c>
      <c r="BJ1316" s="2206">
        <f t="shared" si="973"/>
        <v>1000</v>
      </c>
      <c r="BK1316" s="2206">
        <f t="shared" si="1033"/>
        <v>0</v>
      </c>
      <c r="BL1316" s="2206">
        <f t="shared" si="1034"/>
        <v>0</v>
      </c>
      <c r="BM1316" s="2206">
        <f t="shared" si="1035"/>
        <v>0</v>
      </c>
      <c r="BN1316" s="2206">
        <f t="shared" si="1036"/>
        <v>0</v>
      </c>
      <c r="BO1316" s="2244">
        <v>0</v>
      </c>
      <c r="BP1316" s="2075">
        <v>1000</v>
      </c>
      <c r="BQ1316" s="2075">
        <v>0</v>
      </c>
      <c r="BR1316" s="2075">
        <v>0</v>
      </c>
      <c r="BS1316" s="2206">
        <f t="shared" si="974"/>
        <v>1000</v>
      </c>
      <c r="BT1316" s="2206">
        <f t="shared" si="1037"/>
        <v>0</v>
      </c>
      <c r="BU1316" s="2206">
        <f t="shared" si="1038"/>
        <v>0</v>
      </c>
      <c r="BV1316" s="2206">
        <f t="shared" si="1039"/>
        <v>0</v>
      </c>
      <c r="BW1316" s="2206">
        <f t="shared" si="1040"/>
        <v>0</v>
      </c>
      <c r="BX1316" s="2244">
        <f t="shared" si="965"/>
        <v>0</v>
      </c>
      <c r="BY1316" s="2207">
        <f t="shared" si="966"/>
        <v>0</v>
      </c>
      <c r="BZ1316" s="2211">
        <f t="shared" si="961"/>
        <v>-147</v>
      </c>
      <c r="CA1316" s="2212">
        <f t="shared" si="962"/>
        <v>-147000</v>
      </c>
      <c r="CB1316" s="2083"/>
      <c r="CC1316" s="2083"/>
      <c r="CD1316" s="2237"/>
      <c r="CF1316" s="2200"/>
    </row>
    <row r="1317" spans="1:84" s="1974" customFormat="1" ht="18" customHeight="1" outlineLevel="1">
      <c r="B1317" s="2235"/>
      <c r="C1317" s="2201"/>
      <c r="D1317" s="2232" t="s">
        <v>5298</v>
      </c>
      <c r="E1317" s="2243" t="s">
        <v>5299</v>
      </c>
      <c r="F1317" s="2204" t="s">
        <v>365</v>
      </c>
      <c r="G1317" s="2244"/>
      <c r="H1317" s="2206">
        <v>15270</v>
      </c>
      <c r="I1317" s="2206">
        <v>9100</v>
      </c>
      <c r="J1317" s="2206"/>
      <c r="K1317" s="2206">
        <f t="shared" si="1005"/>
        <v>24370</v>
      </c>
      <c r="L1317" s="2206">
        <f t="shared" si="1013"/>
        <v>0</v>
      </c>
      <c r="M1317" s="2206">
        <f t="shared" si="1014"/>
        <v>0</v>
      </c>
      <c r="N1317" s="2206">
        <f t="shared" si="1015"/>
        <v>0</v>
      </c>
      <c r="O1317" s="2206">
        <f t="shared" si="1016"/>
        <v>0</v>
      </c>
      <c r="P1317" s="2244"/>
      <c r="Q1317" s="2206">
        <v>15270</v>
      </c>
      <c r="R1317" s="2206">
        <v>9100</v>
      </c>
      <c r="S1317" s="2206"/>
      <c r="T1317" s="2206">
        <f t="shared" si="969"/>
        <v>24370</v>
      </c>
      <c r="U1317" s="2206">
        <f t="shared" si="1017"/>
        <v>0</v>
      </c>
      <c r="V1317" s="2206">
        <f t="shared" si="1018"/>
        <v>0</v>
      </c>
      <c r="W1317" s="2206">
        <f t="shared" si="1019"/>
        <v>0</v>
      </c>
      <c r="X1317" s="2206">
        <f t="shared" si="1020"/>
        <v>0</v>
      </c>
      <c r="Y1317" s="2244">
        <f t="shared" si="975"/>
        <v>0</v>
      </c>
      <c r="Z1317" s="2207">
        <f t="shared" si="976"/>
        <v>0</v>
      </c>
      <c r="AA1317" s="2244">
        <v>413</v>
      </c>
      <c r="AB1317" s="2206">
        <v>5000</v>
      </c>
      <c r="AC1317" s="2206"/>
      <c r="AD1317" s="2206"/>
      <c r="AE1317" s="2206">
        <f t="shared" si="970"/>
        <v>5000</v>
      </c>
      <c r="AF1317" s="2206">
        <f t="shared" si="1021"/>
        <v>2065000</v>
      </c>
      <c r="AG1317" s="2206">
        <f t="shared" si="1022"/>
        <v>2065000</v>
      </c>
      <c r="AH1317" s="2206">
        <f t="shared" si="1023"/>
        <v>0</v>
      </c>
      <c r="AI1317" s="2207">
        <f t="shared" si="1024"/>
        <v>0</v>
      </c>
      <c r="AJ1317" s="2246">
        <v>0</v>
      </c>
      <c r="AK1317" s="2075">
        <v>5000</v>
      </c>
      <c r="AL1317" s="2075"/>
      <c r="AM1317" s="2075"/>
      <c r="AN1317" s="2206">
        <f t="shared" si="971"/>
        <v>5000</v>
      </c>
      <c r="AO1317" s="2206">
        <f t="shared" si="1025"/>
        <v>0</v>
      </c>
      <c r="AP1317" s="2206">
        <f t="shared" si="1026"/>
        <v>0</v>
      </c>
      <c r="AQ1317" s="2206">
        <f t="shared" si="1027"/>
        <v>0</v>
      </c>
      <c r="AR1317" s="2206">
        <f t="shared" si="1028"/>
        <v>0</v>
      </c>
      <c r="AS1317" s="2244">
        <v>0</v>
      </c>
      <c r="AT1317" s="2075">
        <v>5000</v>
      </c>
      <c r="AU1317" s="2075"/>
      <c r="AV1317" s="2075"/>
      <c r="AW1317" s="2206">
        <f t="shared" si="972"/>
        <v>5000</v>
      </c>
      <c r="AX1317" s="2206">
        <f t="shared" si="1029"/>
        <v>0</v>
      </c>
      <c r="AY1317" s="2206">
        <f t="shared" si="1030"/>
        <v>0</v>
      </c>
      <c r="AZ1317" s="2206">
        <f t="shared" si="1031"/>
        <v>0</v>
      </c>
      <c r="BA1317" s="2206">
        <f t="shared" si="1032"/>
        <v>0</v>
      </c>
      <c r="BB1317" s="2244">
        <f t="shared" si="963"/>
        <v>0</v>
      </c>
      <c r="BC1317" s="2207">
        <f t="shared" si="964"/>
        <v>0</v>
      </c>
      <c r="BD1317" s="2244">
        <f t="shared" si="967"/>
        <v>-413</v>
      </c>
      <c r="BE1317" s="2207">
        <f t="shared" si="968"/>
        <v>-2065000</v>
      </c>
      <c r="BF1317" s="2246">
        <v>0</v>
      </c>
      <c r="BG1317" s="2075">
        <v>5000</v>
      </c>
      <c r="BH1317" s="2075">
        <v>0</v>
      </c>
      <c r="BI1317" s="2075">
        <v>0</v>
      </c>
      <c r="BJ1317" s="2206">
        <f t="shared" si="973"/>
        <v>5000</v>
      </c>
      <c r="BK1317" s="2206">
        <f t="shared" si="1033"/>
        <v>0</v>
      </c>
      <c r="BL1317" s="2206">
        <f t="shared" si="1034"/>
        <v>0</v>
      </c>
      <c r="BM1317" s="2206">
        <f t="shared" si="1035"/>
        <v>0</v>
      </c>
      <c r="BN1317" s="2206">
        <f t="shared" si="1036"/>
        <v>0</v>
      </c>
      <c r="BO1317" s="2244">
        <v>0</v>
      </c>
      <c r="BP1317" s="2075">
        <v>5000</v>
      </c>
      <c r="BQ1317" s="2075">
        <v>0</v>
      </c>
      <c r="BR1317" s="2075">
        <v>0</v>
      </c>
      <c r="BS1317" s="2206">
        <f t="shared" si="974"/>
        <v>5000</v>
      </c>
      <c r="BT1317" s="2206">
        <f t="shared" si="1037"/>
        <v>0</v>
      </c>
      <c r="BU1317" s="2206">
        <f t="shared" si="1038"/>
        <v>0</v>
      </c>
      <c r="BV1317" s="2206">
        <f t="shared" si="1039"/>
        <v>0</v>
      </c>
      <c r="BW1317" s="2206">
        <f t="shared" si="1040"/>
        <v>0</v>
      </c>
      <c r="BX1317" s="2244">
        <f t="shared" si="965"/>
        <v>0</v>
      </c>
      <c r="BY1317" s="2207">
        <f t="shared" si="966"/>
        <v>0</v>
      </c>
      <c r="BZ1317" s="2211">
        <f t="shared" si="961"/>
        <v>-413</v>
      </c>
      <c r="CA1317" s="2212">
        <f t="shared" si="962"/>
        <v>-2065000</v>
      </c>
      <c r="CB1317" s="2083"/>
      <c r="CC1317" s="2083"/>
      <c r="CD1317" s="2237"/>
      <c r="CF1317" s="2200"/>
    </row>
    <row r="1318" spans="1:84" s="1974" customFormat="1" ht="18" customHeight="1" outlineLevel="1">
      <c r="B1318" s="2235"/>
      <c r="C1318" s="2201"/>
      <c r="D1318" s="2232" t="s">
        <v>3379</v>
      </c>
      <c r="E1318" s="2243" t="s">
        <v>3380</v>
      </c>
      <c r="F1318" s="2204" t="s">
        <v>3861</v>
      </c>
      <c r="G1318" s="2244"/>
      <c r="H1318" s="2206"/>
      <c r="I1318" s="2206">
        <v>12194546</v>
      </c>
      <c r="J1318" s="2206"/>
      <c r="K1318" s="2206">
        <f t="shared" si="1005"/>
        <v>12194546</v>
      </c>
      <c r="L1318" s="2206">
        <f t="shared" si="1013"/>
        <v>0</v>
      </c>
      <c r="M1318" s="2206">
        <f t="shared" si="1014"/>
        <v>0</v>
      </c>
      <c r="N1318" s="2206">
        <f t="shared" si="1015"/>
        <v>0</v>
      </c>
      <c r="O1318" s="2206">
        <f t="shared" si="1016"/>
        <v>0</v>
      </c>
      <c r="P1318" s="2244"/>
      <c r="Q1318" s="2206"/>
      <c r="R1318" s="2206">
        <v>12194546</v>
      </c>
      <c r="S1318" s="2206"/>
      <c r="T1318" s="2206">
        <f t="shared" si="969"/>
        <v>12194546</v>
      </c>
      <c r="U1318" s="2206">
        <f t="shared" si="1017"/>
        <v>0</v>
      </c>
      <c r="V1318" s="2206">
        <f t="shared" si="1018"/>
        <v>0</v>
      </c>
      <c r="W1318" s="2206">
        <f t="shared" si="1019"/>
        <v>0</v>
      </c>
      <c r="X1318" s="2206">
        <f t="shared" si="1020"/>
        <v>0</v>
      </c>
      <c r="Y1318" s="2244">
        <f t="shared" si="975"/>
        <v>0</v>
      </c>
      <c r="Z1318" s="2207">
        <f t="shared" si="976"/>
        <v>0</v>
      </c>
      <c r="AA1318" s="2244"/>
      <c r="AB1318" s="2206"/>
      <c r="AC1318" s="2206"/>
      <c r="AD1318" s="2206"/>
      <c r="AE1318" s="2206">
        <f t="shared" si="970"/>
        <v>0</v>
      </c>
      <c r="AF1318" s="2206">
        <f t="shared" si="1021"/>
        <v>0</v>
      </c>
      <c r="AG1318" s="2206">
        <f t="shared" si="1022"/>
        <v>0</v>
      </c>
      <c r="AH1318" s="2206">
        <f t="shared" si="1023"/>
        <v>0</v>
      </c>
      <c r="AI1318" s="2207">
        <f t="shared" si="1024"/>
        <v>0</v>
      </c>
      <c r="AJ1318" s="2246">
        <v>0</v>
      </c>
      <c r="AK1318" s="2075"/>
      <c r="AL1318" s="2075"/>
      <c r="AM1318" s="2075"/>
      <c r="AN1318" s="2206">
        <f t="shared" si="971"/>
        <v>0</v>
      </c>
      <c r="AO1318" s="2206">
        <f t="shared" si="1025"/>
        <v>0</v>
      </c>
      <c r="AP1318" s="2206">
        <f t="shared" si="1026"/>
        <v>0</v>
      </c>
      <c r="AQ1318" s="2206">
        <f t="shared" si="1027"/>
        <v>0</v>
      </c>
      <c r="AR1318" s="2206">
        <f t="shared" si="1028"/>
        <v>0</v>
      </c>
      <c r="AS1318" s="2244">
        <v>0</v>
      </c>
      <c r="AT1318" s="2075"/>
      <c r="AU1318" s="2075"/>
      <c r="AV1318" s="2075"/>
      <c r="AW1318" s="2206">
        <f t="shared" si="972"/>
        <v>0</v>
      </c>
      <c r="AX1318" s="2206">
        <f t="shared" si="1029"/>
        <v>0</v>
      </c>
      <c r="AY1318" s="2206">
        <f t="shared" si="1030"/>
        <v>0</v>
      </c>
      <c r="AZ1318" s="2206">
        <f t="shared" si="1031"/>
        <v>0</v>
      </c>
      <c r="BA1318" s="2206">
        <f t="shared" si="1032"/>
        <v>0</v>
      </c>
      <c r="BB1318" s="2244">
        <f t="shared" si="963"/>
        <v>0</v>
      </c>
      <c r="BC1318" s="2207">
        <f t="shared" si="964"/>
        <v>0</v>
      </c>
      <c r="BD1318" s="2244">
        <f t="shared" si="967"/>
        <v>0</v>
      </c>
      <c r="BE1318" s="2207">
        <f t="shared" si="968"/>
        <v>0</v>
      </c>
      <c r="BF1318" s="2246">
        <v>0</v>
      </c>
      <c r="BG1318" s="2075">
        <v>0</v>
      </c>
      <c r="BH1318" s="2075">
        <v>0</v>
      </c>
      <c r="BI1318" s="2075">
        <v>0</v>
      </c>
      <c r="BJ1318" s="2206">
        <f t="shared" si="973"/>
        <v>0</v>
      </c>
      <c r="BK1318" s="2206">
        <f t="shared" si="1033"/>
        <v>0</v>
      </c>
      <c r="BL1318" s="2206">
        <f t="shared" si="1034"/>
        <v>0</v>
      </c>
      <c r="BM1318" s="2206">
        <f t="shared" si="1035"/>
        <v>0</v>
      </c>
      <c r="BN1318" s="2206">
        <f t="shared" si="1036"/>
        <v>0</v>
      </c>
      <c r="BO1318" s="2244">
        <v>0</v>
      </c>
      <c r="BP1318" s="2075">
        <v>0</v>
      </c>
      <c r="BQ1318" s="2075">
        <v>0</v>
      </c>
      <c r="BR1318" s="2075">
        <v>0</v>
      </c>
      <c r="BS1318" s="2206">
        <f t="shared" si="974"/>
        <v>0</v>
      </c>
      <c r="BT1318" s="2206">
        <f t="shared" si="1037"/>
        <v>0</v>
      </c>
      <c r="BU1318" s="2206">
        <f t="shared" si="1038"/>
        <v>0</v>
      </c>
      <c r="BV1318" s="2206">
        <f t="shared" si="1039"/>
        <v>0</v>
      </c>
      <c r="BW1318" s="2206">
        <f t="shared" si="1040"/>
        <v>0</v>
      </c>
      <c r="BX1318" s="2244">
        <f t="shared" si="965"/>
        <v>0</v>
      </c>
      <c r="BY1318" s="2207">
        <f t="shared" si="966"/>
        <v>0</v>
      </c>
      <c r="BZ1318" s="2211">
        <f t="shared" si="961"/>
        <v>0</v>
      </c>
      <c r="CA1318" s="2212">
        <f t="shared" si="962"/>
        <v>0</v>
      </c>
      <c r="CB1318" s="2083"/>
      <c r="CC1318" s="2083"/>
      <c r="CD1318" s="2237"/>
      <c r="CF1318" s="2200"/>
    </row>
    <row r="1319" spans="1:84" s="1974" customFormat="1" ht="18" customHeight="1" outlineLevel="1">
      <c r="B1319" s="2235"/>
      <c r="C1319" s="2201"/>
      <c r="D1319" s="2232" t="s">
        <v>3021</v>
      </c>
      <c r="E1319" s="2243" t="s">
        <v>5300</v>
      </c>
      <c r="F1319" s="2204" t="s">
        <v>444</v>
      </c>
      <c r="G1319" s="2244"/>
      <c r="H1319" s="2206">
        <v>345180</v>
      </c>
      <c r="I1319" s="2206"/>
      <c r="J1319" s="2206"/>
      <c r="K1319" s="2206">
        <f t="shared" si="1005"/>
        <v>345180</v>
      </c>
      <c r="L1319" s="2206">
        <f t="shared" si="1013"/>
        <v>0</v>
      </c>
      <c r="M1319" s="2206">
        <f t="shared" si="1014"/>
        <v>0</v>
      </c>
      <c r="N1319" s="2206">
        <f t="shared" si="1015"/>
        <v>0</v>
      </c>
      <c r="O1319" s="2206">
        <f t="shared" si="1016"/>
        <v>0</v>
      </c>
      <c r="P1319" s="2244"/>
      <c r="Q1319" s="2206">
        <v>345180</v>
      </c>
      <c r="R1319" s="2206"/>
      <c r="S1319" s="2206"/>
      <c r="T1319" s="2206">
        <f t="shared" si="969"/>
        <v>345180</v>
      </c>
      <c r="U1319" s="2206">
        <f t="shared" si="1017"/>
        <v>0</v>
      </c>
      <c r="V1319" s="2206">
        <f t="shared" si="1018"/>
        <v>0</v>
      </c>
      <c r="W1319" s="2206">
        <f t="shared" si="1019"/>
        <v>0</v>
      </c>
      <c r="X1319" s="2206">
        <f t="shared" si="1020"/>
        <v>0</v>
      </c>
      <c r="Y1319" s="2244">
        <f t="shared" si="975"/>
        <v>0</v>
      </c>
      <c r="Z1319" s="2207">
        <f t="shared" si="976"/>
        <v>0</v>
      </c>
      <c r="AA1319" s="2244">
        <v>19</v>
      </c>
      <c r="AB1319" s="2206">
        <v>680000</v>
      </c>
      <c r="AC1319" s="2206">
        <v>400000</v>
      </c>
      <c r="AD1319" s="2206">
        <v>130000</v>
      </c>
      <c r="AE1319" s="2206">
        <f t="shared" si="970"/>
        <v>1210000</v>
      </c>
      <c r="AF1319" s="2206">
        <f t="shared" si="1021"/>
        <v>22990000</v>
      </c>
      <c r="AG1319" s="2206">
        <f t="shared" si="1022"/>
        <v>12920000</v>
      </c>
      <c r="AH1319" s="2206">
        <f t="shared" si="1023"/>
        <v>7600000</v>
      </c>
      <c r="AI1319" s="2207">
        <f t="shared" si="1024"/>
        <v>2470000</v>
      </c>
      <c r="AJ1319" s="2246">
        <v>0</v>
      </c>
      <c r="AK1319" s="2075">
        <v>680000</v>
      </c>
      <c r="AL1319" s="2075">
        <v>400000</v>
      </c>
      <c r="AM1319" s="2075">
        <v>130000</v>
      </c>
      <c r="AN1319" s="2206">
        <f t="shared" si="971"/>
        <v>1210000</v>
      </c>
      <c r="AO1319" s="2206">
        <f t="shared" si="1025"/>
        <v>0</v>
      </c>
      <c r="AP1319" s="2206">
        <f t="shared" si="1026"/>
        <v>0</v>
      </c>
      <c r="AQ1319" s="2206">
        <f t="shared" si="1027"/>
        <v>0</v>
      </c>
      <c r="AR1319" s="2206">
        <f t="shared" si="1028"/>
        <v>0</v>
      </c>
      <c r="AS1319" s="2244">
        <v>0</v>
      </c>
      <c r="AT1319" s="2075">
        <v>680000</v>
      </c>
      <c r="AU1319" s="2075">
        <v>400000</v>
      </c>
      <c r="AV1319" s="2075">
        <v>130000</v>
      </c>
      <c r="AW1319" s="2206">
        <f t="shared" si="972"/>
        <v>1210000</v>
      </c>
      <c r="AX1319" s="2206">
        <f t="shared" si="1029"/>
        <v>0</v>
      </c>
      <c r="AY1319" s="2206">
        <f t="shared" si="1030"/>
        <v>0</v>
      </c>
      <c r="AZ1319" s="2206">
        <f t="shared" si="1031"/>
        <v>0</v>
      </c>
      <c r="BA1319" s="2206">
        <f t="shared" si="1032"/>
        <v>0</v>
      </c>
      <c r="BB1319" s="2244">
        <f t="shared" si="963"/>
        <v>0</v>
      </c>
      <c r="BC1319" s="2207">
        <f t="shared" si="964"/>
        <v>0</v>
      </c>
      <c r="BD1319" s="2244">
        <f t="shared" si="967"/>
        <v>-19</v>
      </c>
      <c r="BE1319" s="2207">
        <f t="shared" si="968"/>
        <v>-22990000</v>
      </c>
      <c r="BF1319" s="2246">
        <v>0</v>
      </c>
      <c r="BG1319" s="2075">
        <v>680000</v>
      </c>
      <c r="BH1319" s="2075">
        <v>400000</v>
      </c>
      <c r="BI1319" s="2075">
        <v>130000</v>
      </c>
      <c r="BJ1319" s="2206">
        <f t="shared" si="973"/>
        <v>1210000</v>
      </c>
      <c r="BK1319" s="2206">
        <f t="shared" si="1033"/>
        <v>0</v>
      </c>
      <c r="BL1319" s="2206">
        <f t="shared" si="1034"/>
        <v>0</v>
      </c>
      <c r="BM1319" s="2206">
        <f t="shared" si="1035"/>
        <v>0</v>
      </c>
      <c r="BN1319" s="2206">
        <f t="shared" si="1036"/>
        <v>0</v>
      </c>
      <c r="BO1319" s="2244">
        <v>0</v>
      </c>
      <c r="BP1319" s="2075">
        <v>680000</v>
      </c>
      <c r="BQ1319" s="2075">
        <v>400000</v>
      </c>
      <c r="BR1319" s="2075">
        <v>130000</v>
      </c>
      <c r="BS1319" s="2206">
        <f t="shared" si="974"/>
        <v>1210000</v>
      </c>
      <c r="BT1319" s="2206">
        <f t="shared" si="1037"/>
        <v>0</v>
      </c>
      <c r="BU1319" s="2206">
        <f t="shared" si="1038"/>
        <v>0</v>
      </c>
      <c r="BV1319" s="2206">
        <f t="shared" si="1039"/>
        <v>0</v>
      </c>
      <c r="BW1319" s="2206">
        <f t="shared" si="1040"/>
        <v>0</v>
      </c>
      <c r="BX1319" s="2244">
        <f t="shared" si="965"/>
        <v>0</v>
      </c>
      <c r="BY1319" s="2207">
        <f t="shared" si="966"/>
        <v>0</v>
      </c>
      <c r="BZ1319" s="2211">
        <f t="shared" si="961"/>
        <v>-19</v>
      </c>
      <c r="CA1319" s="2212">
        <f t="shared" si="962"/>
        <v>-22990000</v>
      </c>
      <c r="CB1319" s="2083"/>
      <c r="CC1319" s="2083"/>
      <c r="CD1319" s="2237"/>
      <c r="CF1319" s="2200"/>
    </row>
    <row r="1320" spans="1:84" s="1974" customFormat="1" ht="18" customHeight="1" outlineLevel="1">
      <c r="B1320" s="2235"/>
      <c r="C1320" s="2201"/>
      <c r="D1320" s="2232" t="s">
        <v>3021</v>
      </c>
      <c r="E1320" s="2243" t="s">
        <v>5301</v>
      </c>
      <c r="F1320" s="2204" t="s">
        <v>444</v>
      </c>
      <c r="G1320" s="2244"/>
      <c r="H1320" s="2206">
        <v>345180</v>
      </c>
      <c r="I1320" s="2206"/>
      <c r="J1320" s="2206"/>
      <c r="K1320" s="2206">
        <f t="shared" si="1005"/>
        <v>345180</v>
      </c>
      <c r="L1320" s="2206">
        <f t="shared" si="1013"/>
        <v>0</v>
      </c>
      <c r="M1320" s="2206">
        <f t="shared" si="1014"/>
        <v>0</v>
      </c>
      <c r="N1320" s="2206">
        <f t="shared" si="1015"/>
        <v>0</v>
      </c>
      <c r="O1320" s="2206">
        <f t="shared" si="1016"/>
        <v>0</v>
      </c>
      <c r="P1320" s="2244"/>
      <c r="Q1320" s="2206">
        <v>345180</v>
      </c>
      <c r="R1320" s="2206"/>
      <c r="S1320" s="2206"/>
      <c r="T1320" s="2206">
        <f t="shared" si="969"/>
        <v>345180</v>
      </c>
      <c r="U1320" s="2206">
        <f t="shared" si="1017"/>
        <v>0</v>
      </c>
      <c r="V1320" s="2206">
        <f t="shared" si="1018"/>
        <v>0</v>
      </c>
      <c r="W1320" s="2206">
        <f t="shared" si="1019"/>
        <v>0</v>
      </c>
      <c r="X1320" s="2206">
        <f t="shared" si="1020"/>
        <v>0</v>
      </c>
      <c r="Y1320" s="2244">
        <f t="shared" si="975"/>
        <v>0</v>
      </c>
      <c r="Z1320" s="2207">
        <f t="shared" si="976"/>
        <v>0</v>
      </c>
      <c r="AA1320" s="2244">
        <v>10</v>
      </c>
      <c r="AB1320" s="2206">
        <v>680000</v>
      </c>
      <c r="AC1320" s="2206">
        <v>400000</v>
      </c>
      <c r="AD1320" s="2206">
        <v>130000</v>
      </c>
      <c r="AE1320" s="2206">
        <f t="shared" si="970"/>
        <v>1210000</v>
      </c>
      <c r="AF1320" s="2206">
        <f t="shared" si="1021"/>
        <v>12100000</v>
      </c>
      <c r="AG1320" s="2206">
        <f t="shared" si="1022"/>
        <v>6800000</v>
      </c>
      <c r="AH1320" s="2206">
        <f t="shared" si="1023"/>
        <v>4000000</v>
      </c>
      <c r="AI1320" s="2207">
        <f t="shared" si="1024"/>
        <v>1300000</v>
      </c>
      <c r="AJ1320" s="2246">
        <v>0</v>
      </c>
      <c r="AK1320" s="2075">
        <v>680000</v>
      </c>
      <c r="AL1320" s="2075">
        <v>400000</v>
      </c>
      <c r="AM1320" s="2075">
        <v>130000</v>
      </c>
      <c r="AN1320" s="2206">
        <f t="shared" si="971"/>
        <v>1210000</v>
      </c>
      <c r="AO1320" s="2206">
        <f t="shared" si="1025"/>
        <v>0</v>
      </c>
      <c r="AP1320" s="2206">
        <f t="shared" si="1026"/>
        <v>0</v>
      </c>
      <c r="AQ1320" s="2206">
        <f t="shared" si="1027"/>
        <v>0</v>
      </c>
      <c r="AR1320" s="2206">
        <f t="shared" si="1028"/>
        <v>0</v>
      </c>
      <c r="AS1320" s="2244">
        <v>0</v>
      </c>
      <c r="AT1320" s="2075">
        <v>680000</v>
      </c>
      <c r="AU1320" s="2075">
        <v>400000</v>
      </c>
      <c r="AV1320" s="2075">
        <v>130000</v>
      </c>
      <c r="AW1320" s="2206">
        <f t="shared" si="972"/>
        <v>1210000</v>
      </c>
      <c r="AX1320" s="2206">
        <f t="shared" si="1029"/>
        <v>0</v>
      </c>
      <c r="AY1320" s="2206">
        <f t="shared" si="1030"/>
        <v>0</v>
      </c>
      <c r="AZ1320" s="2206">
        <f t="shared" si="1031"/>
        <v>0</v>
      </c>
      <c r="BA1320" s="2206">
        <f t="shared" si="1032"/>
        <v>0</v>
      </c>
      <c r="BB1320" s="2244">
        <f t="shared" si="963"/>
        <v>0</v>
      </c>
      <c r="BC1320" s="2207">
        <f t="shared" si="964"/>
        <v>0</v>
      </c>
      <c r="BD1320" s="2244">
        <f t="shared" si="967"/>
        <v>-10</v>
      </c>
      <c r="BE1320" s="2207">
        <f t="shared" si="968"/>
        <v>-12100000</v>
      </c>
      <c r="BF1320" s="2246">
        <v>0</v>
      </c>
      <c r="BG1320" s="2075">
        <v>680000</v>
      </c>
      <c r="BH1320" s="2075">
        <v>400000</v>
      </c>
      <c r="BI1320" s="2075">
        <v>130000</v>
      </c>
      <c r="BJ1320" s="2206">
        <f t="shared" si="973"/>
        <v>1210000</v>
      </c>
      <c r="BK1320" s="2206">
        <f t="shared" si="1033"/>
        <v>0</v>
      </c>
      <c r="BL1320" s="2206">
        <f t="shared" si="1034"/>
        <v>0</v>
      </c>
      <c r="BM1320" s="2206">
        <f t="shared" si="1035"/>
        <v>0</v>
      </c>
      <c r="BN1320" s="2206">
        <f t="shared" si="1036"/>
        <v>0</v>
      </c>
      <c r="BO1320" s="2244">
        <v>0</v>
      </c>
      <c r="BP1320" s="2075">
        <v>680000</v>
      </c>
      <c r="BQ1320" s="2075">
        <v>400000</v>
      </c>
      <c r="BR1320" s="2075">
        <v>130000</v>
      </c>
      <c r="BS1320" s="2206">
        <f t="shared" si="974"/>
        <v>1210000</v>
      </c>
      <c r="BT1320" s="2206">
        <f t="shared" si="1037"/>
        <v>0</v>
      </c>
      <c r="BU1320" s="2206">
        <f t="shared" si="1038"/>
        <v>0</v>
      </c>
      <c r="BV1320" s="2206">
        <f t="shared" si="1039"/>
        <v>0</v>
      </c>
      <c r="BW1320" s="2206">
        <f t="shared" si="1040"/>
        <v>0</v>
      </c>
      <c r="BX1320" s="2244">
        <f t="shared" si="965"/>
        <v>0</v>
      </c>
      <c r="BY1320" s="2207">
        <f t="shared" si="966"/>
        <v>0</v>
      </c>
      <c r="BZ1320" s="2211">
        <f t="shared" si="961"/>
        <v>-10</v>
      </c>
      <c r="CA1320" s="2212">
        <f t="shared" si="962"/>
        <v>-12100000</v>
      </c>
      <c r="CB1320" s="2083"/>
      <c r="CC1320" s="2083"/>
      <c r="CD1320" s="2237"/>
      <c r="CF1320" s="2200"/>
    </row>
    <row r="1321" spans="1:84" s="1974" customFormat="1" ht="18" customHeight="1" outlineLevel="1">
      <c r="B1321" s="2235"/>
      <c r="C1321" s="2201"/>
      <c r="D1321" s="2232" t="s">
        <v>3021</v>
      </c>
      <c r="E1321" s="2243" t="s">
        <v>5302</v>
      </c>
      <c r="F1321" s="2204" t="s">
        <v>444</v>
      </c>
      <c r="G1321" s="2244"/>
      <c r="H1321" s="2206">
        <v>347980</v>
      </c>
      <c r="I1321" s="2206"/>
      <c r="J1321" s="2206"/>
      <c r="K1321" s="2206">
        <f t="shared" si="1005"/>
        <v>347980</v>
      </c>
      <c r="L1321" s="2206">
        <f t="shared" si="1013"/>
        <v>0</v>
      </c>
      <c r="M1321" s="2206">
        <f t="shared" si="1014"/>
        <v>0</v>
      </c>
      <c r="N1321" s="2206">
        <f t="shared" si="1015"/>
        <v>0</v>
      </c>
      <c r="O1321" s="2206">
        <f t="shared" si="1016"/>
        <v>0</v>
      </c>
      <c r="P1321" s="2244"/>
      <c r="Q1321" s="2206">
        <v>347980</v>
      </c>
      <c r="R1321" s="2206"/>
      <c r="S1321" s="2206"/>
      <c r="T1321" s="2206">
        <f t="shared" si="969"/>
        <v>347980</v>
      </c>
      <c r="U1321" s="2206">
        <f t="shared" si="1017"/>
        <v>0</v>
      </c>
      <c r="V1321" s="2206">
        <f t="shared" si="1018"/>
        <v>0</v>
      </c>
      <c r="W1321" s="2206">
        <f t="shared" si="1019"/>
        <v>0</v>
      </c>
      <c r="X1321" s="2206">
        <f t="shared" si="1020"/>
        <v>0</v>
      </c>
      <c r="Y1321" s="2244">
        <f t="shared" si="975"/>
        <v>0</v>
      </c>
      <c r="Z1321" s="2207">
        <f t="shared" si="976"/>
        <v>0</v>
      </c>
      <c r="AA1321" s="2244">
        <v>3</v>
      </c>
      <c r="AB1321" s="2206">
        <v>680000</v>
      </c>
      <c r="AC1321" s="2206">
        <v>400000</v>
      </c>
      <c r="AD1321" s="2206">
        <v>130000</v>
      </c>
      <c r="AE1321" s="2206">
        <f t="shared" si="970"/>
        <v>1210000</v>
      </c>
      <c r="AF1321" s="2206">
        <f t="shared" si="1021"/>
        <v>3630000</v>
      </c>
      <c r="AG1321" s="2206">
        <f t="shared" si="1022"/>
        <v>2040000</v>
      </c>
      <c r="AH1321" s="2206">
        <f t="shared" si="1023"/>
        <v>1200000</v>
      </c>
      <c r="AI1321" s="2207">
        <f t="shared" si="1024"/>
        <v>390000</v>
      </c>
      <c r="AJ1321" s="2246">
        <v>0</v>
      </c>
      <c r="AK1321" s="2075">
        <v>680000</v>
      </c>
      <c r="AL1321" s="2075">
        <v>400000</v>
      </c>
      <c r="AM1321" s="2075">
        <v>130000</v>
      </c>
      <c r="AN1321" s="2206">
        <f t="shared" si="971"/>
        <v>1210000</v>
      </c>
      <c r="AO1321" s="2206">
        <f t="shared" si="1025"/>
        <v>0</v>
      </c>
      <c r="AP1321" s="2206">
        <f t="shared" si="1026"/>
        <v>0</v>
      </c>
      <c r="AQ1321" s="2206">
        <f t="shared" si="1027"/>
        <v>0</v>
      </c>
      <c r="AR1321" s="2206">
        <f t="shared" si="1028"/>
        <v>0</v>
      </c>
      <c r="AS1321" s="2244">
        <v>0</v>
      </c>
      <c r="AT1321" s="2075">
        <v>680000</v>
      </c>
      <c r="AU1321" s="2075">
        <v>400000</v>
      </c>
      <c r="AV1321" s="2075">
        <v>130000</v>
      </c>
      <c r="AW1321" s="2206">
        <f t="shared" si="972"/>
        <v>1210000</v>
      </c>
      <c r="AX1321" s="2206">
        <f t="shared" si="1029"/>
        <v>0</v>
      </c>
      <c r="AY1321" s="2206">
        <f t="shared" si="1030"/>
        <v>0</v>
      </c>
      <c r="AZ1321" s="2206">
        <f t="shared" si="1031"/>
        <v>0</v>
      </c>
      <c r="BA1321" s="2206">
        <f t="shared" si="1032"/>
        <v>0</v>
      </c>
      <c r="BB1321" s="2244">
        <f t="shared" si="963"/>
        <v>0</v>
      </c>
      <c r="BC1321" s="2207">
        <f t="shared" si="964"/>
        <v>0</v>
      </c>
      <c r="BD1321" s="2244">
        <f t="shared" si="967"/>
        <v>-3</v>
      </c>
      <c r="BE1321" s="2207">
        <f t="shared" si="968"/>
        <v>-3630000</v>
      </c>
      <c r="BF1321" s="2246">
        <v>0</v>
      </c>
      <c r="BG1321" s="2075">
        <v>680000</v>
      </c>
      <c r="BH1321" s="2075">
        <v>400000</v>
      </c>
      <c r="BI1321" s="2075">
        <v>130000</v>
      </c>
      <c r="BJ1321" s="2206">
        <f t="shared" si="973"/>
        <v>1210000</v>
      </c>
      <c r="BK1321" s="2206">
        <f t="shared" si="1033"/>
        <v>0</v>
      </c>
      <c r="BL1321" s="2206">
        <f t="shared" si="1034"/>
        <v>0</v>
      </c>
      <c r="BM1321" s="2206">
        <f t="shared" si="1035"/>
        <v>0</v>
      </c>
      <c r="BN1321" s="2206">
        <f t="shared" si="1036"/>
        <v>0</v>
      </c>
      <c r="BO1321" s="2244">
        <v>0</v>
      </c>
      <c r="BP1321" s="2075">
        <v>680000</v>
      </c>
      <c r="BQ1321" s="2075">
        <v>400000</v>
      </c>
      <c r="BR1321" s="2075">
        <v>130000</v>
      </c>
      <c r="BS1321" s="2206">
        <f t="shared" si="974"/>
        <v>1210000</v>
      </c>
      <c r="BT1321" s="2206">
        <f t="shared" si="1037"/>
        <v>0</v>
      </c>
      <c r="BU1321" s="2206">
        <f t="shared" si="1038"/>
        <v>0</v>
      </c>
      <c r="BV1321" s="2206">
        <f t="shared" si="1039"/>
        <v>0</v>
      </c>
      <c r="BW1321" s="2206">
        <f t="shared" si="1040"/>
        <v>0</v>
      </c>
      <c r="BX1321" s="2244">
        <f t="shared" si="965"/>
        <v>0</v>
      </c>
      <c r="BY1321" s="2207">
        <f t="shared" si="966"/>
        <v>0</v>
      </c>
      <c r="BZ1321" s="2211">
        <f t="shared" ref="BZ1321:BZ1333" si="1041">+BO1321-AA1321</f>
        <v>-3</v>
      </c>
      <c r="CA1321" s="2212">
        <f t="shared" ref="CA1321:CA1333" si="1042">+BT1321-AF1321</f>
        <v>-3630000</v>
      </c>
      <c r="CB1321" s="2083"/>
      <c r="CC1321" s="2083"/>
      <c r="CD1321" s="2237"/>
      <c r="CF1321" s="2200"/>
    </row>
    <row r="1322" spans="1:84" s="1974" customFormat="1" ht="18" customHeight="1" outlineLevel="1">
      <c r="B1322" s="2235"/>
      <c r="C1322" s="2201"/>
      <c r="D1322" s="2314" t="s">
        <v>5303</v>
      </c>
      <c r="E1322" s="2243"/>
      <c r="F1322" s="2204"/>
      <c r="G1322" s="2244"/>
      <c r="H1322" s="2206"/>
      <c r="I1322" s="2206"/>
      <c r="J1322" s="2206"/>
      <c r="K1322" s="2206">
        <f t="shared" si="1005"/>
        <v>0</v>
      </c>
      <c r="L1322" s="2206">
        <f t="shared" si="1013"/>
        <v>0</v>
      </c>
      <c r="M1322" s="2206">
        <f t="shared" si="1014"/>
        <v>0</v>
      </c>
      <c r="N1322" s="2206">
        <f t="shared" si="1015"/>
        <v>0</v>
      </c>
      <c r="O1322" s="2206">
        <f t="shared" si="1016"/>
        <v>0</v>
      </c>
      <c r="P1322" s="2244"/>
      <c r="Q1322" s="2206"/>
      <c r="R1322" s="2206"/>
      <c r="S1322" s="2206"/>
      <c r="T1322" s="2206">
        <f t="shared" si="969"/>
        <v>0</v>
      </c>
      <c r="U1322" s="2206">
        <f t="shared" si="1017"/>
        <v>0</v>
      </c>
      <c r="V1322" s="2206">
        <f t="shared" si="1018"/>
        <v>0</v>
      </c>
      <c r="W1322" s="2206">
        <f t="shared" si="1019"/>
        <v>0</v>
      </c>
      <c r="X1322" s="2206">
        <f t="shared" si="1020"/>
        <v>0</v>
      </c>
      <c r="Y1322" s="2244">
        <f t="shared" si="975"/>
        <v>0</v>
      </c>
      <c r="Z1322" s="2207">
        <f t="shared" si="976"/>
        <v>0</v>
      </c>
      <c r="AA1322" s="2244"/>
      <c r="AB1322" s="2206"/>
      <c r="AC1322" s="2206"/>
      <c r="AD1322" s="2206"/>
      <c r="AE1322" s="2206">
        <f t="shared" si="970"/>
        <v>0</v>
      </c>
      <c r="AF1322" s="2206">
        <f t="shared" si="1021"/>
        <v>0</v>
      </c>
      <c r="AG1322" s="2206">
        <f t="shared" si="1022"/>
        <v>0</v>
      </c>
      <c r="AH1322" s="2206">
        <f t="shared" si="1023"/>
        <v>0</v>
      </c>
      <c r="AI1322" s="2207">
        <f t="shared" si="1024"/>
        <v>0</v>
      </c>
      <c r="AJ1322" s="2246">
        <v>0</v>
      </c>
      <c r="AK1322" s="2075"/>
      <c r="AL1322" s="2075"/>
      <c r="AM1322" s="2075"/>
      <c r="AN1322" s="2206">
        <f t="shared" si="971"/>
        <v>0</v>
      </c>
      <c r="AO1322" s="2206">
        <f t="shared" si="1025"/>
        <v>0</v>
      </c>
      <c r="AP1322" s="2206">
        <f t="shared" si="1026"/>
        <v>0</v>
      </c>
      <c r="AQ1322" s="2206">
        <f t="shared" si="1027"/>
        <v>0</v>
      </c>
      <c r="AR1322" s="2206">
        <f t="shared" si="1028"/>
        <v>0</v>
      </c>
      <c r="AS1322" s="2244">
        <v>0</v>
      </c>
      <c r="AT1322" s="2075"/>
      <c r="AU1322" s="2075"/>
      <c r="AV1322" s="2075"/>
      <c r="AW1322" s="2206">
        <f t="shared" si="972"/>
        <v>0</v>
      </c>
      <c r="AX1322" s="2206">
        <f t="shared" si="1029"/>
        <v>0</v>
      </c>
      <c r="AY1322" s="2206">
        <f t="shared" si="1030"/>
        <v>0</v>
      </c>
      <c r="AZ1322" s="2206">
        <f t="shared" si="1031"/>
        <v>0</v>
      </c>
      <c r="BA1322" s="2206">
        <f t="shared" si="1032"/>
        <v>0</v>
      </c>
      <c r="BB1322" s="2244">
        <f t="shared" si="963"/>
        <v>0</v>
      </c>
      <c r="BC1322" s="2207">
        <f t="shared" si="964"/>
        <v>0</v>
      </c>
      <c r="BD1322" s="2244">
        <f t="shared" si="967"/>
        <v>0</v>
      </c>
      <c r="BE1322" s="2207">
        <f t="shared" si="968"/>
        <v>0</v>
      </c>
      <c r="BF1322" s="2246">
        <v>0</v>
      </c>
      <c r="BG1322" s="2075">
        <v>0</v>
      </c>
      <c r="BH1322" s="2075">
        <v>0</v>
      </c>
      <c r="BI1322" s="2075">
        <v>0</v>
      </c>
      <c r="BJ1322" s="2206">
        <f t="shared" si="973"/>
        <v>0</v>
      </c>
      <c r="BK1322" s="2206">
        <f t="shared" si="1033"/>
        <v>0</v>
      </c>
      <c r="BL1322" s="2206">
        <f t="shared" si="1034"/>
        <v>0</v>
      </c>
      <c r="BM1322" s="2206">
        <f t="shared" si="1035"/>
        <v>0</v>
      </c>
      <c r="BN1322" s="2206">
        <f t="shared" si="1036"/>
        <v>0</v>
      </c>
      <c r="BO1322" s="2244">
        <v>0</v>
      </c>
      <c r="BP1322" s="2075">
        <v>0</v>
      </c>
      <c r="BQ1322" s="2075">
        <v>0</v>
      </c>
      <c r="BR1322" s="2075">
        <v>0</v>
      </c>
      <c r="BS1322" s="2206">
        <f t="shared" si="974"/>
        <v>0</v>
      </c>
      <c r="BT1322" s="2206">
        <f t="shared" si="1037"/>
        <v>0</v>
      </c>
      <c r="BU1322" s="2206">
        <f t="shared" si="1038"/>
        <v>0</v>
      </c>
      <c r="BV1322" s="2206">
        <f t="shared" si="1039"/>
        <v>0</v>
      </c>
      <c r="BW1322" s="2206">
        <f t="shared" si="1040"/>
        <v>0</v>
      </c>
      <c r="BX1322" s="2244">
        <f t="shared" si="965"/>
        <v>0</v>
      </c>
      <c r="BY1322" s="2207">
        <f t="shared" si="966"/>
        <v>0</v>
      </c>
      <c r="BZ1322" s="2211">
        <f t="shared" si="1041"/>
        <v>0</v>
      </c>
      <c r="CA1322" s="2212">
        <f t="shared" si="1042"/>
        <v>0</v>
      </c>
      <c r="CB1322" s="2083"/>
      <c r="CC1322" s="2083"/>
      <c r="CD1322" s="2237"/>
      <c r="CF1322" s="2200"/>
    </row>
    <row r="1323" spans="1:84" s="1974" customFormat="1" ht="18" customHeight="1" outlineLevel="1">
      <c r="B1323" s="2235"/>
      <c r="C1323" s="2201"/>
      <c r="D1323" s="2232" t="s">
        <v>5298</v>
      </c>
      <c r="E1323" s="2243" t="s">
        <v>5299</v>
      </c>
      <c r="F1323" s="2204" t="s">
        <v>365</v>
      </c>
      <c r="G1323" s="2244"/>
      <c r="H1323" s="2206">
        <v>15270</v>
      </c>
      <c r="I1323" s="2206">
        <v>9100</v>
      </c>
      <c r="J1323" s="2206"/>
      <c r="K1323" s="2206">
        <f t="shared" si="1005"/>
        <v>24370</v>
      </c>
      <c r="L1323" s="2206">
        <f t="shared" si="1013"/>
        <v>0</v>
      </c>
      <c r="M1323" s="2206">
        <f t="shared" si="1014"/>
        <v>0</v>
      </c>
      <c r="N1323" s="2206">
        <f t="shared" si="1015"/>
        <v>0</v>
      </c>
      <c r="O1323" s="2206">
        <f t="shared" si="1016"/>
        <v>0</v>
      </c>
      <c r="P1323" s="2244"/>
      <c r="Q1323" s="2206">
        <v>15270</v>
      </c>
      <c r="R1323" s="2206">
        <v>9100</v>
      </c>
      <c r="S1323" s="2206"/>
      <c r="T1323" s="2206">
        <f t="shared" si="969"/>
        <v>24370</v>
      </c>
      <c r="U1323" s="2206">
        <f t="shared" si="1017"/>
        <v>0</v>
      </c>
      <c r="V1323" s="2206">
        <f t="shared" si="1018"/>
        <v>0</v>
      </c>
      <c r="W1323" s="2206">
        <f t="shared" si="1019"/>
        <v>0</v>
      </c>
      <c r="X1323" s="2206">
        <f t="shared" si="1020"/>
        <v>0</v>
      </c>
      <c r="Y1323" s="2244">
        <f t="shared" si="975"/>
        <v>0</v>
      </c>
      <c r="Z1323" s="2207">
        <f t="shared" si="976"/>
        <v>0</v>
      </c>
      <c r="AA1323" s="2244">
        <v>470</v>
      </c>
      <c r="AB1323" s="2206">
        <v>3000</v>
      </c>
      <c r="AC1323" s="2206">
        <v>7000</v>
      </c>
      <c r="AD1323" s="2206">
        <v>1500</v>
      </c>
      <c r="AE1323" s="2206">
        <f t="shared" si="970"/>
        <v>11500</v>
      </c>
      <c r="AF1323" s="2206">
        <f t="shared" si="1021"/>
        <v>5405000</v>
      </c>
      <c r="AG1323" s="2206">
        <f t="shared" si="1022"/>
        <v>1410000</v>
      </c>
      <c r="AH1323" s="2206">
        <f t="shared" si="1023"/>
        <v>3290000</v>
      </c>
      <c r="AI1323" s="2207">
        <f t="shared" si="1024"/>
        <v>705000</v>
      </c>
      <c r="AJ1323" s="2246"/>
      <c r="AK1323" s="2075">
        <v>3000</v>
      </c>
      <c r="AL1323" s="2075">
        <v>7000</v>
      </c>
      <c r="AM1323" s="2075">
        <v>1500</v>
      </c>
      <c r="AN1323" s="2206">
        <f t="shared" si="971"/>
        <v>11500</v>
      </c>
      <c r="AO1323" s="2206">
        <f t="shared" si="1025"/>
        <v>0</v>
      </c>
      <c r="AP1323" s="2206">
        <f t="shared" si="1026"/>
        <v>0</v>
      </c>
      <c r="AQ1323" s="2206">
        <f t="shared" si="1027"/>
        <v>0</v>
      </c>
      <c r="AR1323" s="2206">
        <f t="shared" si="1028"/>
        <v>0</v>
      </c>
      <c r="AS1323" s="2244"/>
      <c r="AT1323" s="2075">
        <v>3000</v>
      </c>
      <c r="AU1323" s="2075">
        <v>7000</v>
      </c>
      <c r="AV1323" s="2075">
        <v>1500</v>
      </c>
      <c r="AW1323" s="2206">
        <f t="shared" si="972"/>
        <v>11500</v>
      </c>
      <c r="AX1323" s="2206">
        <f t="shared" si="1029"/>
        <v>0</v>
      </c>
      <c r="AY1323" s="2206">
        <f t="shared" si="1030"/>
        <v>0</v>
      </c>
      <c r="AZ1323" s="2206">
        <f t="shared" si="1031"/>
        <v>0</v>
      </c>
      <c r="BA1323" s="2206">
        <f t="shared" si="1032"/>
        <v>0</v>
      </c>
      <c r="BB1323" s="2244">
        <f t="shared" si="963"/>
        <v>0</v>
      </c>
      <c r="BC1323" s="2207">
        <f t="shared" si="964"/>
        <v>0</v>
      </c>
      <c r="BD1323" s="2244">
        <f t="shared" si="967"/>
        <v>-470</v>
      </c>
      <c r="BE1323" s="2207">
        <f t="shared" si="968"/>
        <v>-5405000</v>
      </c>
      <c r="BF1323" s="2246">
        <v>0</v>
      </c>
      <c r="BG1323" s="2075">
        <v>3000</v>
      </c>
      <c r="BH1323" s="2075">
        <v>7000</v>
      </c>
      <c r="BI1323" s="2075">
        <v>1500</v>
      </c>
      <c r="BJ1323" s="2206">
        <f t="shared" si="973"/>
        <v>11500</v>
      </c>
      <c r="BK1323" s="2206">
        <f t="shared" si="1033"/>
        <v>0</v>
      </c>
      <c r="BL1323" s="2206">
        <f t="shared" si="1034"/>
        <v>0</v>
      </c>
      <c r="BM1323" s="2206">
        <f t="shared" si="1035"/>
        <v>0</v>
      </c>
      <c r="BN1323" s="2206">
        <f t="shared" si="1036"/>
        <v>0</v>
      </c>
      <c r="BO1323" s="2244">
        <v>0</v>
      </c>
      <c r="BP1323" s="2075">
        <v>3000</v>
      </c>
      <c r="BQ1323" s="2075">
        <v>7000</v>
      </c>
      <c r="BR1323" s="2075">
        <v>1500</v>
      </c>
      <c r="BS1323" s="2206">
        <f t="shared" si="974"/>
        <v>11500</v>
      </c>
      <c r="BT1323" s="2206">
        <f t="shared" si="1037"/>
        <v>0</v>
      </c>
      <c r="BU1323" s="2206">
        <f t="shared" si="1038"/>
        <v>0</v>
      </c>
      <c r="BV1323" s="2206">
        <f t="shared" si="1039"/>
        <v>0</v>
      </c>
      <c r="BW1323" s="2206">
        <f t="shared" si="1040"/>
        <v>0</v>
      </c>
      <c r="BX1323" s="2244">
        <f t="shared" si="965"/>
        <v>0</v>
      </c>
      <c r="BY1323" s="2207">
        <f t="shared" si="966"/>
        <v>0</v>
      </c>
      <c r="BZ1323" s="2211">
        <f t="shared" si="1041"/>
        <v>-470</v>
      </c>
      <c r="CA1323" s="2212">
        <f t="shared" si="1042"/>
        <v>-5405000</v>
      </c>
      <c r="CB1323" s="2083"/>
      <c r="CC1323" s="2083"/>
      <c r="CD1323" s="2237"/>
      <c r="CF1323" s="2200"/>
    </row>
    <row r="1324" spans="1:84" s="1974" customFormat="1" ht="18" customHeight="1" outlineLevel="1">
      <c r="B1324" s="2235"/>
      <c r="C1324" s="2201"/>
      <c r="D1324" s="2232" t="s">
        <v>5304</v>
      </c>
      <c r="E1324" s="2243" t="s">
        <v>5305</v>
      </c>
      <c r="F1324" s="2204" t="s">
        <v>365</v>
      </c>
      <c r="G1324" s="2244"/>
      <c r="H1324" s="2206">
        <v>1270</v>
      </c>
      <c r="I1324" s="2206">
        <v>4270</v>
      </c>
      <c r="J1324" s="2206"/>
      <c r="K1324" s="2206">
        <f t="shared" si="1005"/>
        <v>5540</v>
      </c>
      <c r="L1324" s="2206">
        <f t="shared" si="1013"/>
        <v>0</v>
      </c>
      <c r="M1324" s="2206">
        <f t="shared" si="1014"/>
        <v>0</v>
      </c>
      <c r="N1324" s="2206">
        <f t="shared" si="1015"/>
        <v>0</v>
      </c>
      <c r="O1324" s="2206">
        <f t="shared" si="1016"/>
        <v>0</v>
      </c>
      <c r="P1324" s="2244"/>
      <c r="Q1324" s="2206">
        <v>1270</v>
      </c>
      <c r="R1324" s="2206">
        <v>4270</v>
      </c>
      <c r="S1324" s="2206"/>
      <c r="T1324" s="2206">
        <f t="shared" si="969"/>
        <v>5540</v>
      </c>
      <c r="U1324" s="2206">
        <f t="shared" si="1017"/>
        <v>0</v>
      </c>
      <c r="V1324" s="2206">
        <f t="shared" si="1018"/>
        <v>0</v>
      </c>
      <c r="W1324" s="2206">
        <f t="shared" si="1019"/>
        <v>0</v>
      </c>
      <c r="X1324" s="2206">
        <f t="shared" si="1020"/>
        <v>0</v>
      </c>
      <c r="Y1324" s="2244">
        <f t="shared" si="975"/>
        <v>0</v>
      </c>
      <c r="Z1324" s="2207">
        <f t="shared" si="976"/>
        <v>0</v>
      </c>
      <c r="AA1324" s="2244">
        <v>132</v>
      </c>
      <c r="AB1324" s="2206">
        <v>3000</v>
      </c>
      <c r="AC1324" s="2206">
        <v>5000</v>
      </c>
      <c r="AD1324" s="2206"/>
      <c r="AE1324" s="2206">
        <f t="shared" si="970"/>
        <v>8000</v>
      </c>
      <c r="AF1324" s="2206">
        <f t="shared" si="1021"/>
        <v>1056000</v>
      </c>
      <c r="AG1324" s="2206">
        <f t="shared" si="1022"/>
        <v>396000</v>
      </c>
      <c r="AH1324" s="2206">
        <f t="shared" si="1023"/>
        <v>660000</v>
      </c>
      <c r="AI1324" s="2207">
        <f t="shared" si="1024"/>
        <v>0</v>
      </c>
      <c r="AJ1324" s="2246"/>
      <c r="AK1324" s="2075">
        <v>3000</v>
      </c>
      <c r="AL1324" s="2075">
        <v>5000</v>
      </c>
      <c r="AM1324" s="2075"/>
      <c r="AN1324" s="2206">
        <f t="shared" si="971"/>
        <v>8000</v>
      </c>
      <c r="AO1324" s="2206">
        <f t="shared" si="1025"/>
        <v>0</v>
      </c>
      <c r="AP1324" s="2206">
        <f t="shared" si="1026"/>
        <v>0</v>
      </c>
      <c r="AQ1324" s="2206">
        <f t="shared" si="1027"/>
        <v>0</v>
      </c>
      <c r="AR1324" s="2206">
        <f t="shared" si="1028"/>
        <v>0</v>
      </c>
      <c r="AS1324" s="2244"/>
      <c r="AT1324" s="2075">
        <v>3000</v>
      </c>
      <c r="AU1324" s="2075">
        <v>5000</v>
      </c>
      <c r="AV1324" s="2075"/>
      <c r="AW1324" s="2206">
        <f t="shared" si="972"/>
        <v>8000</v>
      </c>
      <c r="AX1324" s="2206">
        <f t="shared" si="1029"/>
        <v>0</v>
      </c>
      <c r="AY1324" s="2206">
        <f t="shared" si="1030"/>
        <v>0</v>
      </c>
      <c r="AZ1324" s="2206">
        <f t="shared" si="1031"/>
        <v>0</v>
      </c>
      <c r="BA1324" s="2206">
        <f t="shared" si="1032"/>
        <v>0</v>
      </c>
      <c r="BB1324" s="2244">
        <f t="shared" ref="BB1324:BB1339" si="1043">AS1324-AJ1324</f>
        <v>0</v>
      </c>
      <c r="BC1324" s="2207">
        <f t="shared" ref="BC1324:BC1339" si="1044">AX1324-AO1324</f>
        <v>0</v>
      </c>
      <c r="BD1324" s="2244">
        <f t="shared" si="967"/>
        <v>-132</v>
      </c>
      <c r="BE1324" s="2207">
        <f t="shared" si="968"/>
        <v>-1056000</v>
      </c>
      <c r="BF1324" s="2246">
        <v>0</v>
      </c>
      <c r="BG1324" s="2075">
        <v>3000</v>
      </c>
      <c r="BH1324" s="2075">
        <v>5000</v>
      </c>
      <c r="BI1324" s="2075">
        <v>0</v>
      </c>
      <c r="BJ1324" s="2206">
        <f t="shared" si="973"/>
        <v>8000</v>
      </c>
      <c r="BK1324" s="2206">
        <f t="shared" si="1033"/>
        <v>0</v>
      </c>
      <c r="BL1324" s="2206">
        <f t="shared" si="1034"/>
        <v>0</v>
      </c>
      <c r="BM1324" s="2206">
        <f t="shared" si="1035"/>
        <v>0</v>
      </c>
      <c r="BN1324" s="2206">
        <f t="shared" si="1036"/>
        <v>0</v>
      </c>
      <c r="BO1324" s="2244">
        <v>0</v>
      </c>
      <c r="BP1324" s="2075">
        <v>3000</v>
      </c>
      <c r="BQ1324" s="2075">
        <v>5000</v>
      </c>
      <c r="BR1324" s="2075">
        <v>0</v>
      </c>
      <c r="BS1324" s="2206">
        <f t="shared" si="974"/>
        <v>8000</v>
      </c>
      <c r="BT1324" s="2206">
        <f t="shared" si="1037"/>
        <v>0</v>
      </c>
      <c r="BU1324" s="2206">
        <f t="shared" si="1038"/>
        <v>0</v>
      </c>
      <c r="BV1324" s="2206">
        <f t="shared" si="1039"/>
        <v>0</v>
      </c>
      <c r="BW1324" s="2206">
        <f t="shared" si="1040"/>
        <v>0</v>
      </c>
      <c r="BX1324" s="2244">
        <f t="shared" ref="BX1324:BX1337" si="1045">BO1324-BF1324</f>
        <v>0</v>
      </c>
      <c r="BY1324" s="2207">
        <f t="shared" ref="BY1324:BY1337" si="1046">BT1324-BK1324</f>
        <v>0</v>
      </c>
      <c r="BZ1324" s="2211">
        <f t="shared" si="1041"/>
        <v>-132</v>
      </c>
      <c r="CA1324" s="2212">
        <f t="shared" si="1042"/>
        <v>-1056000</v>
      </c>
      <c r="CB1324" s="2083"/>
      <c r="CC1324" s="2083"/>
      <c r="CD1324" s="2237"/>
      <c r="CF1324" s="2200"/>
    </row>
    <row r="1325" spans="1:84" s="1974" customFormat="1" ht="18" customHeight="1" outlineLevel="1">
      <c r="B1325" s="2235"/>
      <c r="C1325" s="2201"/>
      <c r="D1325" s="2232" t="s">
        <v>3379</v>
      </c>
      <c r="E1325" s="2243" t="s">
        <v>3380</v>
      </c>
      <c r="F1325" s="2204" t="s">
        <v>343</v>
      </c>
      <c r="G1325" s="2244"/>
      <c r="H1325" s="2206"/>
      <c r="I1325" s="2206">
        <v>1452192</v>
      </c>
      <c r="J1325" s="2206"/>
      <c r="K1325" s="2206">
        <f t="shared" si="1005"/>
        <v>1452192</v>
      </c>
      <c r="L1325" s="2206">
        <f t="shared" si="1013"/>
        <v>0</v>
      </c>
      <c r="M1325" s="2206">
        <f t="shared" si="1014"/>
        <v>0</v>
      </c>
      <c r="N1325" s="2206">
        <f t="shared" si="1015"/>
        <v>0</v>
      </c>
      <c r="O1325" s="2206">
        <f t="shared" si="1016"/>
        <v>0</v>
      </c>
      <c r="P1325" s="2244"/>
      <c r="Q1325" s="2206"/>
      <c r="R1325" s="2206">
        <v>1452192</v>
      </c>
      <c r="S1325" s="2206"/>
      <c r="T1325" s="2206">
        <f t="shared" si="969"/>
        <v>1452192</v>
      </c>
      <c r="U1325" s="2206">
        <f t="shared" si="1017"/>
        <v>0</v>
      </c>
      <c r="V1325" s="2206">
        <f t="shared" si="1018"/>
        <v>0</v>
      </c>
      <c r="W1325" s="2206">
        <f t="shared" si="1019"/>
        <v>0</v>
      </c>
      <c r="X1325" s="2206">
        <f t="shared" si="1020"/>
        <v>0</v>
      </c>
      <c r="Y1325" s="2244">
        <f t="shared" si="975"/>
        <v>0</v>
      </c>
      <c r="Z1325" s="2207">
        <f t="shared" si="976"/>
        <v>0</v>
      </c>
      <c r="AA1325" s="2244"/>
      <c r="AB1325" s="2206"/>
      <c r="AC1325" s="2206"/>
      <c r="AD1325" s="2206"/>
      <c r="AE1325" s="2206">
        <f t="shared" si="970"/>
        <v>0</v>
      </c>
      <c r="AF1325" s="2206">
        <f t="shared" si="1021"/>
        <v>0</v>
      </c>
      <c r="AG1325" s="2206">
        <f t="shared" si="1022"/>
        <v>0</v>
      </c>
      <c r="AH1325" s="2206">
        <f t="shared" si="1023"/>
        <v>0</v>
      </c>
      <c r="AI1325" s="2207">
        <f t="shared" si="1024"/>
        <v>0</v>
      </c>
      <c r="AJ1325" s="2246">
        <v>0</v>
      </c>
      <c r="AK1325" s="2075"/>
      <c r="AL1325" s="2075"/>
      <c r="AM1325" s="2075"/>
      <c r="AN1325" s="2206">
        <f t="shared" si="971"/>
        <v>0</v>
      </c>
      <c r="AO1325" s="2206">
        <f t="shared" si="1025"/>
        <v>0</v>
      </c>
      <c r="AP1325" s="2206">
        <f t="shared" si="1026"/>
        <v>0</v>
      </c>
      <c r="AQ1325" s="2206">
        <f t="shared" si="1027"/>
        <v>0</v>
      </c>
      <c r="AR1325" s="2206">
        <f t="shared" si="1028"/>
        <v>0</v>
      </c>
      <c r="AS1325" s="2244">
        <v>0</v>
      </c>
      <c r="AT1325" s="2075"/>
      <c r="AU1325" s="2075"/>
      <c r="AV1325" s="2075"/>
      <c r="AW1325" s="2206">
        <f t="shared" si="972"/>
        <v>0</v>
      </c>
      <c r="AX1325" s="2206">
        <f t="shared" si="1029"/>
        <v>0</v>
      </c>
      <c r="AY1325" s="2206">
        <f t="shared" si="1030"/>
        <v>0</v>
      </c>
      <c r="AZ1325" s="2206">
        <f t="shared" si="1031"/>
        <v>0</v>
      </c>
      <c r="BA1325" s="2206">
        <f t="shared" si="1032"/>
        <v>0</v>
      </c>
      <c r="BB1325" s="2244">
        <f t="shared" si="1043"/>
        <v>0</v>
      </c>
      <c r="BC1325" s="2207">
        <f t="shared" si="1044"/>
        <v>0</v>
      </c>
      <c r="BD1325" s="2244">
        <f t="shared" si="967"/>
        <v>0</v>
      </c>
      <c r="BE1325" s="2207">
        <f t="shared" si="968"/>
        <v>0</v>
      </c>
      <c r="BF1325" s="2246">
        <v>0</v>
      </c>
      <c r="BG1325" s="2075">
        <v>0</v>
      </c>
      <c r="BH1325" s="2075">
        <v>0</v>
      </c>
      <c r="BI1325" s="2075">
        <v>0</v>
      </c>
      <c r="BJ1325" s="2206">
        <f t="shared" si="973"/>
        <v>0</v>
      </c>
      <c r="BK1325" s="2206">
        <f t="shared" si="1033"/>
        <v>0</v>
      </c>
      <c r="BL1325" s="2206">
        <f t="shared" si="1034"/>
        <v>0</v>
      </c>
      <c r="BM1325" s="2206">
        <f t="shared" si="1035"/>
        <v>0</v>
      </c>
      <c r="BN1325" s="2206">
        <f t="shared" si="1036"/>
        <v>0</v>
      </c>
      <c r="BO1325" s="2244">
        <v>0</v>
      </c>
      <c r="BP1325" s="2075">
        <v>0</v>
      </c>
      <c r="BQ1325" s="2075">
        <v>0</v>
      </c>
      <c r="BR1325" s="2075">
        <v>0</v>
      </c>
      <c r="BS1325" s="2206">
        <f t="shared" si="974"/>
        <v>0</v>
      </c>
      <c r="BT1325" s="2206">
        <f t="shared" si="1037"/>
        <v>0</v>
      </c>
      <c r="BU1325" s="2206">
        <f t="shared" si="1038"/>
        <v>0</v>
      </c>
      <c r="BV1325" s="2206">
        <f t="shared" si="1039"/>
        <v>0</v>
      </c>
      <c r="BW1325" s="2206">
        <f t="shared" si="1040"/>
        <v>0</v>
      </c>
      <c r="BX1325" s="2244">
        <f t="shared" si="1045"/>
        <v>0</v>
      </c>
      <c r="BY1325" s="2081">
        <f t="shared" si="1046"/>
        <v>0</v>
      </c>
      <c r="BZ1325" s="2211">
        <f t="shared" si="1041"/>
        <v>0</v>
      </c>
      <c r="CA1325" s="2212">
        <f t="shared" si="1042"/>
        <v>0</v>
      </c>
      <c r="CB1325" s="2083"/>
      <c r="CC1325" s="2083"/>
      <c r="CD1325" s="2237"/>
      <c r="CF1325" s="2200"/>
    </row>
    <row r="1326" spans="1:84" s="1974" customFormat="1" ht="18" customHeight="1" outlineLevel="1">
      <c r="B1326" s="2235"/>
      <c r="C1326" s="2201"/>
      <c r="D1326" s="2314" t="s">
        <v>5306</v>
      </c>
      <c r="E1326" s="2243"/>
      <c r="F1326" s="2204"/>
      <c r="G1326" s="2244"/>
      <c r="H1326" s="2206"/>
      <c r="I1326" s="2206"/>
      <c r="J1326" s="2206"/>
      <c r="K1326" s="2206">
        <f t="shared" si="1005"/>
        <v>0</v>
      </c>
      <c r="L1326" s="2206">
        <f t="shared" si="1013"/>
        <v>0</v>
      </c>
      <c r="M1326" s="2206">
        <f t="shared" si="1014"/>
        <v>0</v>
      </c>
      <c r="N1326" s="2206">
        <f t="shared" si="1015"/>
        <v>0</v>
      </c>
      <c r="O1326" s="2206">
        <f t="shared" si="1016"/>
        <v>0</v>
      </c>
      <c r="P1326" s="2244"/>
      <c r="Q1326" s="2206"/>
      <c r="R1326" s="2206"/>
      <c r="S1326" s="2206"/>
      <c r="T1326" s="2206">
        <f t="shared" si="969"/>
        <v>0</v>
      </c>
      <c r="U1326" s="2206">
        <f t="shared" si="1017"/>
        <v>0</v>
      </c>
      <c r="V1326" s="2206">
        <f t="shared" si="1018"/>
        <v>0</v>
      </c>
      <c r="W1326" s="2206">
        <f t="shared" si="1019"/>
        <v>0</v>
      </c>
      <c r="X1326" s="2206">
        <f t="shared" si="1020"/>
        <v>0</v>
      </c>
      <c r="Y1326" s="2244">
        <f t="shared" si="975"/>
        <v>0</v>
      </c>
      <c r="Z1326" s="2207">
        <f t="shared" si="976"/>
        <v>0</v>
      </c>
      <c r="AA1326" s="2244"/>
      <c r="AB1326" s="2206"/>
      <c r="AC1326" s="2206"/>
      <c r="AD1326" s="2206"/>
      <c r="AE1326" s="2206">
        <f t="shared" si="970"/>
        <v>0</v>
      </c>
      <c r="AF1326" s="2206">
        <f t="shared" si="1021"/>
        <v>0</v>
      </c>
      <c r="AG1326" s="2206">
        <f t="shared" si="1022"/>
        <v>0</v>
      </c>
      <c r="AH1326" s="2206">
        <f t="shared" si="1023"/>
        <v>0</v>
      </c>
      <c r="AI1326" s="2207">
        <f t="shared" si="1024"/>
        <v>0</v>
      </c>
      <c r="AJ1326" s="2246">
        <v>0</v>
      </c>
      <c r="AK1326" s="2075"/>
      <c r="AL1326" s="2075"/>
      <c r="AM1326" s="2075"/>
      <c r="AN1326" s="2206">
        <f t="shared" si="971"/>
        <v>0</v>
      </c>
      <c r="AO1326" s="2206">
        <f t="shared" si="1025"/>
        <v>0</v>
      </c>
      <c r="AP1326" s="2206">
        <f t="shared" si="1026"/>
        <v>0</v>
      </c>
      <c r="AQ1326" s="2206">
        <f t="shared" si="1027"/>
        <v>0</v>
      </c>
      <c r="AR1326" s="2206">
        <f t="shared" si="1028"/>
        <v>0</v>
      </c>
      <c r="AS1326" s="2244">
        <v>0</v>
      </c>
      <c r="AT1326" s="2075"/>
      <c r="AU1326" s="2075"/>
      <c r="AV1326" s="2075"/>
      <c r="AW1326" s="2206">
        <f t="shared" si="972"/>
        <v>0</v>
      </c>
      <c r="AX1326" s="2206">
        <f t="shared" si="1029"/>
        <v>0</v>
      </c>
      <c r="AY1326" s="2206">
        <f t="shared" si="1030"/>
        <v>0</v>
      </c>
      <c r="AZ1326" s="2206">
        <f t="shared" si="1031"/>
        <v>0</v>
      </c>
      <c r="BA1326" s="2206">
        <f t="shared" si="1032"/>
        <v>0</v>
      </c>
      <c r="BB1326" s="2244">
        <f t="shared" si="1043"/>
        <v>0</v>
      </c>
      <c r="BC1326" s="2207">
        <f t="shared" si="1044"/>
        <v>0</v>
      </c>
      <c r="BD1326" s="2244">
        <f t="shared" si="967"/>
        <v>0</v>
      </c>
      <c r="BE1326" s="2207">
        <f t="shared" si="968"/>
        <v>0</v>
      </c>
      <c r="BF1326" s="2246">
        <v>0</v>
      </c>
      <c r="BG1326" s="2075">
        <v>0</v>
      </c>
      <c r="BH1326" s="2075">
        <v>0</v>
      </c>
      <c r="BI1326" s="2075">
        <v>0</v>
      </c>
      <c r="BJ1326" s="2206">
        <f t="shared" si="973"/>
        <v>0</v>
      </c>
      <c r="BK1326" s="2206">
        <f t="shared" si="1033"/>
        <v>0</v>
      </c>
      <c r="BL1326" s="2206">
        <f t="shared" si="1034"/>
        <v>0</v>
      </c>
      <c r="BM1326" s="2206">
        <f t="shared" si="1035"/>
        <v>0</v>
      </c>
      <c r="BN1326" s="2206">
        <f t="shared" si="1036"/>
        <v>0</v>
      </c>
      <c r="BO1326" s="2244">
        <v>0</v>
      </c>
      <c r="BP1326" s="2075">
        <v>0</v>
      </c>
      <c r="BQ1326" s="2075">
        <v>0</v>
      </c>
      <c r="BR1326" s="2075">
        <v>0</v>
      </c>
      <c r="BS1326" s="2206">
        <f t="shared" si="974"/>
        <v>0</v>
      </c>
      <c r="BT1326" s="2206">
        <f t="shared" si="1037"/>
        <v>0</v>
      </c>
      <c r="BU1326" s="2206">
        <f t="shared" si="1038"/>
        <v>0</v>
      </c>
      <c r="BV1326" s="2206">
        <f t="shared" si="1039"/>
        <v>0</v>
      </c>
      <c r="BW1326" s="2206">
        <f t="shared" si="1040"/>
        <v>0</v>
      </c>
      <c r="BX1326" s="2244">
        <f t="shared" si="1045"/>
        <v>0</v>
      </c>
      <c r="BY1326" s="2081">
        <f t="shared" si="1046"/>
        <v>0</v>
      </c>
      <c r="BZ1326" s="2211">
        <f t="shared" si="1041"/>
        <v>0</v>
      </c>
      <c r="CA1326" s="2212">
        <f t="shared" si="1042"/>
        <v>0</v>
      </c>
      <c r="CB1326" s="2083"/>
      <c r="CC1326" s="2083"/>
      <c r="CD1326" s="2237"/>
      <c r="CF1326" s="2200"/>
    </row>
    <row r="1327" spans="1:84" s="1974" customFormat="1" ht="18" customHeight="1" outlineLevel="1">
      <c r="A1327" s="2315"/>
      <c r="B1327" s="2238"/>
      <c r="C1327" s="2201"/>
      <c r="D1327" s="2232" t="s">
        <v>3103</v>
      </c>
      <c r="E1327" s="2243" t="s">
        <v>5307</v>
      </c>
      <c r="F1327" s="2204" t="s">
        <v>365</v>
      </c>
      <c r="G1327" s="2244">
        <v>16.559999999999999</v>
      </c>
      <c r="H1327" s="2240">
        <v>1330</v>
      </c>
      <c r="I1327" s="2240">
        <v>13630</v>
      </c>
      <c r="J1327" s="2240"/>
      <c r="K1327" s="2206">
        <f t="shared" si="1005"/>
        <v>14960</v>
      </c>
      <c r="L1327" s="2206">
        <f t="shared" si="1013"/>
        <v>247736</v>
      </c>
      <c r="M1327" s="2240">
        <f t="shared" si="1014"/>
        <v>22024</v>
      </c>
      <c r="N1327" s="2240">
        <f t="shared" si="1015"/>
        <v>225712</v>
      </c>
      <c r="O1327" s="2240">
        <f t="shared" si="1016"/>
        <v>0</v>
      </c>
      <c r="P1327" s="2244">
        <v>16.559999999999999</v>
      </c>
      <c r="Q1327" s="2240">
        <v>1330</v>
      </c>
      <c r="R1327" s="2240">
        <v>13630</v>
      </c>
      <c r="S1327" s="2240"/>
      <c r="T1327" s="2206">
        <f t="shared" si="969"/>
        <v>14960</v>
      </c>
      <c r="U1327" s="2206">
        <f t="shared" si="1017"/>
        <v>247736</v>
      </c>
      <c r="V1327" s="2240">
        <f t="shared" si="1018"/>
        <v>22024</v>
      </c>
      <c r="W1327" s="2240">
        <f t="shared" si="1019"/>
        <v>225712</v>
      </c>
      <c r="X1327" s="2240">
        <f t="shared" si="1020"/>
        <v>0</v>
      </c>
      <c r="Y1327" s="2244">
        <f t="shared" si="975"/>
        <v>0</v>
      </c>
      <c r="Z1327" s="2207">
        <f t="shared" si="976"/>
        <v>0</v>
      </c>
      <c r="AA1327" s="2244"/>
      <c r="AB1327" s="2240"/>
      <c r="AC1327" s="2240"/>
      <c r="AD1327" s="2240"/>
      <c r="AE1327" s="2206">
        <f t="shared" si="970"/>
        <v>0</v>
      </c>
      <c r="AF1327" s="2206">
        <f t="shared" si="1021"/>
        <v>0</v>
      </c>
      <c r="AG1327" s="2240">
        <f t="shared" si="1022"/>
        <v>0</v>
      </c>
      <c r="AH1327" s="2240">
        <f t="shared" si="1023"/>
        <v>0</v>
      </c>
      <c r="AI1327" s="2242">
        <f t="shared" si="1024"/>
        <v>0</v>
      </c>
      <c r="AJ1327" s="2246">
        <v>17</v>
      </c>
      <c r="AK1327" s="2239"/>
      <c r="AL1327" s="2239">
        <v>13000</v>
      </c>
      <c r="AM1327" s="2239">
        <v>0</v>
      </c>
      <c r="AN1327" s="2206">
        <f t="shared" si="971"/>
        <v>13000</v>
      </c>
      <c r="AO1327" s="2206">
        <f t="shared" si="1025"/>
        <v>221000</v>
      </c>
      <c r="AP1327" s="2240">
        <f t="shared" si="1026"/>
        <v>0</v>
      </c>
      <c r="AQ1327" s="2240">
        <f t="shared" si="1027"/>
        <v>221000</v>
      </c>
      <c r="AR1327" s="2240">
        <f t="shared" si="1028"/>
        <v>0</v>
      </c>
      <c r="AS1327" s="2244">
        <v>17</v>
      </c>
      <c r="AT1327" s="2239"/>
      <c r="AU1327" s="2239">
        <v>13000</v>
      </c>
      <c r="AV1327" s="2239">
        <v>0</v>
      </c>
      <c r="AW1327" s="2206">
        <f t="shared" si="972"/>
        <v>13000</v>
      </c>
      <c r="AX1327" s="2206">
        <f t="shared" si="1029"/>
        <v>221000</v>
      </c>
      <c r="AY1327" s="2240">
        <f t="shared" si="1030"/>
        <v>0</v>
      </c>
      <c r="AZ1327" s="2240">
        <f t="shared" si="1031"/>
        <v>221000</v>
      </c>
      <c r="BA1327" s="2240">
        <f t="shared" si="1032"/>
        <v>0</v>
      </c>
      <c r="BB1327" s="2244">
        <f t="shared" si="1043"/>
        <v>0</v>
      </c>
      <c r="BC1327" s="2207">
        <f t="shared" si="1044"/>
        <v>0</v>
      </c>
      <c r="BD1327" s="2244">
        <f t="shared" si="967"/>
        <v>17</v>
      </c>
      <c r="BE1327" s="2207">
        <f t="shared" si="968"/>
        <v>221000</v>
      </c>
      <c r="BF1327" s="2246">
        <v>17</v>
      </c>
      <c r="BG1327" s="2075">
        <v>0</v>
      </c>
      <c r="BH1327" s="2075">
        <v>13000</v>
      </c>
      <c r="BI1327" s="2075">
        <v>0</v>
      </c>
      <c r="BJ1327" s="2206">
        <f t="shared" si="973"/>
        <v>13000</v>
      </c>
      <c r="BK1327" s="2206">
        <f t="shared" si="1033"/>
        <v>221000</v>
      </c>
      <c r="BL1327" s="2206">
        <f t="shared" si="1034"/>
        <v>0</v>
      </c>
      <c r="BM1327" s="2206">
        <f t="shared" si="1035"/>
        <v>221000</v>
      </c>
      <c r="BN1327" s="2206">
        <f t="shared" si="1036"/>
        <v>0</v>
      </c>
      <c r="BO1327" s="2244">
        <v>17</v>
      </c>
      <c r="BP1327" s="2075">
        <v>0</v>
      </c>
      <c r="BQ1327" s="2075">
        <v>13000</v>
      </c>
      <c r="BR1327" s="2075">
        <v>0</v>
      </c>
      <c r="BS1327" s="2206">
        <f t="shared" si="974"/>
        <v>13000</v>
      </c>
      <c r="BT1327" s="2206">
        <f t="shared" si="1037"/>
        <v>221000</v>
      </c>
      <c r="BU1327" s="2206">
        <f t="shared" si="1038"/>
        <v>0</v>
      </c>
      <c r="BV1327" s="2206">
        <f t="shared" si="1039"/>
        <v>221000</v>
      </c>
      <c r="BW1327" s="2206">
        <f t="shared" si="1040"/>
        <v>0</v>
      </c>
      <c r="BX1327" s="2244">
        <f t="shared" si="1045"/>
        <v>0</v>
      </c>
      <c r="BY1327" s="2081">
        <f t="shared" si="1046"/>
        <v>0</v>
      </c>
      <c r="BZ1327" s="2211">
        <f t="shared" si="1041"/>
        <v>17</v>
      </c>
      <c r="CA1327" s="2212">
        <f t="shared" si="1042"/>
        <v>221000</v>
      </c>
      <c r="CB1327" s="2083"/>
      <c r="CC1327" s="2083"/>
      <c r="CD1327" s="2237"/>
      <c r="CF1327" s="2200"/>
    </row>
    <row r="1328" spans="1:84" s="1974" customFormat="1" ht="18" customHeight="1" outlineLevel="1">
      <c r="A1328" s="2315"/>
      <c r="B1328" s="2238"/>
      <c r="C1328" s="2201"/>
      <c r="D1328" s="2232" t="s">
        <v>3103</v>
      </c>
      <c r="E1328" s="2243" t="s">
        <v>5308</v>
      </c>
      <c r="F1328" s="2204" t="s">
        <v>365</v>
      </c>
      <c r="G1328" s="2244">
        <v>19.71</v>
      </c>
      <c r="H1328" s="2240">
        <v>1150</v>
      </c>
      <c r="I1328" s="2240">
        <v>10110</v>
      </c>
      <c r="J1328" s="2240"/>
      <c r="K1328" s="2206">
        <f t="shared" si="1005"/>
        <v>11260</v>
      </c>
      <c r="L1328" s="2206">
        <f t="shared" si="1013"/>
        <v>221934</v>
      </c>
      <c r="M1328" s="2240">
        <f t="shared" si="1014"/>
        <v>22666</v>
      </c>
      <c r="N1328" s="2240">
        <f t="shared" si="1015"/>
        <v>199268</v>
      </c>
      <c r="O1328" s="2240">
        <f t="shared" si="1016"/>
        <v>0</v>
      </c>
      <c r="P1328" s="2244">
        <v>19.71</v>
      </c>
      <c r="Q1328" s="2240">
        <v>1150</v>
      </c>
      <c r="R1328" s="2240">
        <v>10110</v>
      </c>
      <c r="S1328" s="2240"/>
      <c r="T1328" s="2206">
        <f t="shared" si="969"/>
        <v>11260</v>
      </c>
      <c r="U1328" s="2206">
        <f t="shared" si="1017"/>
        <v>221934</v>
      </c>
      <c r="V1328" s="2240">
        <f t="shared" si="1018"/>
        <v>22666</v>
      </c>
      <c r="W1328" s="2240">
        <f t="shared" si="1019"/>
        <v>199268</v>
      </c>
      <c r="X1328" s="2240">
        <f t="shared" si="1020"/>
        <v>0</v>
      </c>
      <c r="Y1328" s="2244">
        <f t="shared" si="975"/>
        <v>0</v>
      </c>
      <c r="Z1328" s="2207">
        <f t="shared" si="976"/>
        <v>0</v>
      </c>
      <c r="AA1328" s="2244"/>
      <c r="AB1328" s="2240"/>
      <c r="AC1328" s="2240"/>
      <c r="AD1328" s="2240"/>
      <c r="AE1328" s="2206">
        <f t="shared" si="970"/>
        <v>0</v>
      </c>
      <c r="AF1328" s="2206">
        <f t="shared" si="1021"/>
        <v>0</v>
      </c>
      <c r="AG1328" s="2240">
        <f t="shared" si="1022"/>
        <v>0</v>
      </c>
      <c r="AH1328" s="2240">
        <f t="shared" si="1023"/>
        <v>0</v>
      </c>
      <c r="AI1328" s="2242">
        <f t="shared" si="1024"/>
        <v>0</v>
      </c>
      <c r="AJ1328" s="2246">
        <v>20</v>
      </c>
      <c r="AK1328" s="2239"/>
      <c r="AL1328" s="2239">
        <v>13000</v>
      </c>
      <c r="AM1328" s="2239">
        <v>0</v>
      </c>
      <c r="AN1328" s="2206">
        <f t="shared" si="971"/>
        <v>13000</v>
      </c>
      <c r="AO1328" s="2206">
        <f t="shared" si="1025"/>
        <v>260000</v>
      </c>
      <c r="AP1328" s="2240">
        <f t="shared" si="1026"/>
        <v>0</v>
      </c>
      <c r="AQ1328" s="2240">
        <f t="shared" si="1027"/>
        <v>260000</v>
      </c>
      <c r="AR1328" s="2240">
        <f t="shared" si="1028"/>
        <v>0</v>
      </c>
      <c r="AS1328" s="2244">
        <v>20</v>
      </c>
      <c r="AT1328" s="2239"/>
      <c r="AU1328" s="2239">
        <v>13000</v>
      </c>
      <c r="AV1328" s="2239">
        <v>0</v>
      </c>
      <c r="AW1328" s="2206">
        <f t="shared" si="972"/>
        <v>13000</v>
      </c>
      <c r="AX1328" s="2206">
        <f t="shared" si="1029"/>
        <v>260000</v>
      </c>
      <c r="AY1328" s="2240">
        <f t="shared" si="1030"/>
        <v>0</v>
      </c>
      <c r="AZ1328" s="2240">
        <f t="shared" si="1031"/>
        <v>260000</v>
      </c>
      <c r="BA1328" s="2240">
        <f t="shared" si="1032"/>
        <v>0</v>
      </c>
      <c r="BB1328" s="2244">
        <f t="shared" si="1043"/>
        <v>0</v>
      </c>
      <c r="BC1328" s="2207">
        <f t="shared" si="1044"/>
        <v>0</v>
      </c>
      <c r="BD1328" s="2244">
        <f t="shared" si="967"/>
        <v>20</v>
      </c>
      <c r="BE1328" s="2207">
        <f t="shared" si="968"/>
        <v>260000</v>
      </c>
      <c r="BF1328" s="2246">
        <v>20</v>
      </c>
      <c r="BG1328" s="2075">
        <v>0</v>
      </c>
      <c r="BH1328" s="2075">
        <v>13000</v>
      </c>
      <c r="BI1328" s="2075">
        <v>0</v>
      </c>
      <c r="BJ1328" s="2206">
        <f t="shared" si="973"/>
        <v>13000</v>
      </c>
      <c r="BK1328" s="2206">
        <f t="shared" si="1033"/>
        <v>260000</v>
      </c>
      <c r="BL1328" s="2206">
        <f t="shared" si="1034"/>
        <v>0</v>
      </c>
      <c r="BM1328" s="2206">
        <f t="shared" si="1035"/>
        <v>260000</v>
      </c>
      <c r="BN1328" s="2206">
        <f t="shared" si="1036"/>
        <v>0</v>
      </c>
      <c r="BO1328" s="2244">
        <v>20</v>
      </c>
      <c r="BP1328" s="2075">
        <v>0</v>
      </c>
      <c r="BQ1328" s="2075">
        <v>13000</v>
      </c>
      <c r="BR1328" s="2075">
        <v>0</v>
      </c>
      <c r="BS1328" s="2206">
        <f t="shared" si="974"/>
        <v>13000</v>
      </c>
      <c r="BT1328" s="2206">
        <f t="shared" si="1037"/>
        <v>260000</v>
      </c>
      <c r="BU1328" s="2206">
        <f t="shared" si="1038"/>
        <v>0</v>
      </c>
      <c r="BV1328" s="2206">
        <f t="shared" si="1039"/>
        <v>260000</v>
      </c>
      <c r="BW1328" s="2206">
        <f t="shared" si="1040"/>
        <v>0</v>
      </c>
      <c r="BX1328" s="2244">
        <f t="shared" si="1045"/>
        <v>0</v>
      </c>
      <c r="BY1328" s="2081">
        <f t="shared" si="1046"/>
        <v>0</v>
      </c>
      <c r="BZ1328" s="2211">
        <f t="shared" si="1041"/>
        <v>20</v>
      </c>
      <c r="CA1328" s="2212">
        <f t="shared" si="1042"/>
        <v>260000</v>
      </c>
      <c r="CB1328" s="2083"/>
      <c r="CC1328" s="2083"/>
      <c r="CD1328" s="2237"/>
      <c r="CF1328" s="2200"/>
    </row>
    <row r="1329" spans="1:95" s="1974" customFormat="1" ht="18" customHeight="1" outlineLevel="1">
      <c r="A1329" s="2315"/>
      <c r="B1329" s="2238"/>
      <c r="C1329" s="2201"/>
      <c r="D1329" s="2232" t="s">
        <v>4074</v>
      </c>
      <c r="E1329" s="2243" t="s">
        <v>5307</v>
      </c>
      <c r="F1329" s="2204" t="s">
        <v>365</v>
      </c>
      <c r="G1329" s="2244">
        <v>19.71</v>
      </c>
      <c r="H1329" s="2240">
        <v>1160</v>
      </c>
      <c r="I1329" s="2240">
        <v>11980</v>
      </c>
      <c r="J1329" s="2240"/>
      <c r="K1329" s="2206">
        <f t="shared" si="1005"/>
        <v>13140</v>
      </c>
      <c r="L1329" s="2206">
        <f t="shared" si="1013"/>
        <v>258988</v>
      </c>
      <c r="M1329" s="2240">
        <f t="shared" si="1014"/>
        <v>22863</v>
      </c>
      <c r="N1329" s="2240">
        <f t="shared" si="1015"/>
        <v>236125</v>
      </c>
      <c r="O1329" s="2240">
        <f t="shared" si="1016"/>
        <v>0</v>
      </c>
      <c r="P1329" s="2244">
        <v>19.71</v>
      </c>
      <c r="Q1329" s="2240">
        <v>1160</v>
      </c>
      <c r="R1329" s="2240">
        <v>11980</v>
      </c>
      <c r="S1329" s="2240"/>
      <c r="T1329" s="2206">
        <f t="shared" si="969"/>
        <v>13140</v>
      </c>
      <c r="U1329" s="2206">
        <f t="shared" si="1017"/>
        <v>258988</v>
      </c>
      <c r="V1329" s="2240">
        <f t="shared" si="1018"/>
        <v>22863</v>
      </c>
      <c r="W1329" s="2240">
        <f t="shared" si="1019"/>
        <v>236125</v>
      </c>
      <c r="X1329" s="2240">
        <f t="shared" si="1020"/>
        <v>0</v>
      </c>
      <c r="Y1329" s="2244">
        <f t="shared" si="975"/>
        <v>0</v>
      </c>
      <c r="Z1329" s="2207">
        <f t="shared" si="976"/>
        <v>0</v>
      </c>
      <c r="AA1329" s="2244"/>
      <c r="AB1329" s="2240"/>
      <c r="AC1329" s="2240"/>
      <c r="AD1329" s="2240"/>
      <c r="AE1329" s="2206">
        <f t="shared" si="970"/>
        <v>0</v>
      </c>
      <c r="AF1329" s="2206">
        <f t="shared" si="1021"/>
        <v>0</v>
      </c>
      <c r="AG1329" s="2240">
        <f t="shared" si="1022"/>
        <v>0</v>
      </c>
      <c r="AH1329" s="2240">
        <f t="shared" si="1023"/>
        <v>0</v>
      </c>
      <c r="AI1329" s="2242">
        <f t="shared" si="1024"/>
        <v>0</v>
      </c>
      <c r="AJ1329" s="2246">
        <v>20</v>
      </c>
      <c r="AK1329" s="2239"/>
      <c r="AL1329" s="2239">
        <v>15000</v>
      </c>
      <c r="AM1329" s="2239"/>
      <c r="AN1329" s="2206">
        <f t="shared" si="971"/>
        <v>15000</v>
      </c>
      <c r="AO1329" s="2206">
        <f t="shared" si="1025"/>
        <v>300000</v>
      </c>
      <c r="AP1329" s="2240">
        <f t="shared" si="1026"/>
        <v>0</v>
      </c>
      <c r="AQ1329" s="2240">
        <f t="shared" si="1027"/>
        <v>300000</v>
      </c>
      <c r="AR1329" s="2240">
        <f t="shared" si="1028"/>
        <v>0</v>
      </c>
      <c r="AS1329" s="2244">
        <v>20</v>
      </c>
      <c r="AT1329" s="2239"/>
      <c r="AU1329" s="2239">
        <v>15000</v>
      </c>
      <c r="AV1329" s="2239"/>
      <c r="AW1329" s="2206">
        <f t="shared" si="972"/>
        <v>15000</v>
      </c>
      <c r="AX1329" s="2206">
        <f t="shared" si="1029"/>
        <v>300000</v>
      </c>
      <c r="AY1329" s="2240">
        <f t="shared" si="1030"/>
        <v>0</v>
      </c>
      <c r="AZ1329" s="2240">
        <f t="shared" si="1031"/>
        <v>300000</v>
      </c>
      <c r="BA1329" s="2240">
        <f t="shared" si="1032"/>
        <v>0</v>
      </c>
      <c r="BB1329" s="2244">
        <f t="shared" si="1043"/>
        <v>0</v>
      </c>
      <c r="BC1329" s="2207">
        <f t="shared" si="1044"/>
        <v>0</v>
      </c>
      <c r="BD1329" s="2244">
        <f t="shared" si="967"/>
        <v>20</v>
      </c>
      <c r="BE1329" s="2207">
        <f t="shared" si="968"/>
        <v>300000</v>
      </c>
      <c r="BF1329" s="2246">
        <v>20</v>
      </c>
      <c r="BG1329" s="2075">
        <v>0</v>
      </c>
      <c r="BH1329" s="2075">
        <v>15000</v>
      </c>
      <c r="BI1329" s="2075">
        <v>0</v>
      </c>
      <c r="BJ1329" s="2206">
        <f t="shared" si="973"/>
        <v>15000</v>
      </c>
      <c r="BK1329" s="2206">
        <f t="shared" si="1033"/>
        <v>300000</v>
      </c>
      <c r="BL1329" s="2206">
        <f t="shared" si="1034"/>
        <v>0</v>
      </c>
      <c r="BM1329" s="2206">
        <f t="shared" si="1035"/>
        <v>300000</v>
      </c>
      <c r="BN1329" s="2206">
        <f t="shared" si="1036"/>
        <v>0</v>
      </c>
      <c r="BO1329" s="2244">
        <v>20</v>
      </c>
      <c r="BP1329" s="2075">
        <v>0</v>
      </c>
      <c r="BQ1329" s="2075">
        <v>15000</v>
      </c>
      <c r="BR1329" s="2075">
        <v>0</v>
      </c>
      <c r="BS1329" s="2206">
        <f t="shared" si="974"/>
        <v>15000</v>
      </c>
      <c r="BT1329" s="2206">
        <f t="shared" si="1037"/>
        <v>300000</v>
      </c>
      <c r="BU1329" s="2206">
        <f t="shared" si="1038"/>
        <v>0</v>
      </c>
      <c r="BV1329" s="2206">
        <f t="shared" si="1039"/>
        <v>300000</v>
      </c>
      <c r="BW1329" s="2206">
        <f t="shared" si="1040"/>
        <v>0</v>
      </c>
      <c r="BX1329" s="2244">
        <f t="shared" si="1045"/>
        <v>0</v>
      </c>
      <c r="BY1329" s="2081">
        <f t="shared" si="1046"/>
        <v>0</v>
      </c>
      <c r="BZ1329" s="2211">
        <f t="shared" si="1041"/>
        <v>20</v>
      </c>
      <c r="CA1329" s="2212">
        <f t="shared" si="1042"/>
        <v>300000</v>
      </c>
      <c r="CB1329" s="2083"/>
      <c r="CC1329" s="2083"/>
      <c r="CD1329" s="2237"/>
      <c r="CF1329" s="2200"/>
    </row>
    <row r="1330" spans="1:95" s="1974" customFormat="1" ht="18" customHeight="1" outlineLevel="1">
      <c r="A1330" s="2315"/>
      <c r="B1330" s="2238"/>
      <c r="C1330" s="2201"/>
      <c r="D1330" s="2232" t="s">
        <v>3089</v>
      </c>
      <c r="E1330" s="2243" t="s">
        <v>5309</v>
      </c>
      <c r="F1330" s="2204" t="s">
        <v>365</v>
      </c>
      <c r="G1330" s="2244">
        <v>16.559999999999999</v>
      </c>
      <c r="H1330" s="2240">
        <v>1160</v>
      </c>
      <c r="I1330" s="2240">
        <v>9030</v>
      </c>
      <c r="J1330" s="2240"/>
      <c r="K1330" s="2206">
        <f t="shared" si="1005"/>
        <v>10190</v>
      </c>
      <c r="L1330" s="2206">
        <f t="shared" si="1013"/>
        <v>168745</v>
      </c>
      <c r="M1330" s="2240">
        <f t="shared" si="1014"/>
        <v>19209</v>
      </c>
      <c r="N1330" s="2240">
        <f t="shared" si="1015"/>
        <v>149536</v>
      </c>
      <c r="O1330" s="2240">
        <f t="shared" si="1016"/>
        <v>0</v>
      </c>
      <c r="P1330" s="2244">
        <v>16.559999999999999</v>
      </c>
      <c r="Q1330" s="2240">
        <v>1160</v>
      </c>
      <c r="R1330" s="2240">
        <v>9030</v>
      </c>
      <c r="S1330" s="2240"/>
      <c r="T1330" s="2206">
        <f t="shared" si="969"/>
        <v>10190</v>
      </c>
      <c r="U1330" s="2206">
        <f t="shared" si="1017"/>
        <v>168745</v>
      </c>
      <c r="V1330" s="2240">
        <f t="shared" si="1018"/>
        <v>19209</v>
      </c>
      <c r="W1330" s="2240">
        <f t="shared" si="1019"/>
        <v>149536</v>
      </c>
      <c r="X1330" s="2240">
        <f t="shared" si="1020"/>
        <v>0</v>
      </c>
      <c r="Y1330" s="2244">
        <f t="shared" si="975"/>
        <v>0</v>
      </c>
      <c r="Z1330" s="2207">
        <f t="shared" si="976"/>
        <v>0</v>
      </c>
      <c r="AA1330" s="2244"/>
      <c r="AB1330" s="2240"/>
      <c r="AC1330" s="2240"/>
      <c r="AD1330" s="2240"/>
      <c r="AE1330" s="2206">
        <f t="shared" si="970"/>
        <v>0</v>
      </c>
      <c r="AF1330" s="2206">
        <f t="shared" si="1021"/>
        <v>0</v>
      </c>
      <c r="AG1330" s="2240">
        <f t="shared" si="1022"/>
        <v>0</v>
      </c>
      <c r="AH1330" s="2240">
        <f t="shared" si="1023"/>
        <v>0</v>
      </c>
      <c r="AI1330" s="2242">
        <f t="shared" si="1024"/>
        <v>0</v>
      </c>
      <c r="AJ1330" s="2246">
        <v>17</v>
      </c>
      <c r="AK1330" s="2239"/>
      <c r="AL1330" s="2239">
        <v>6000</v>
      </c>
      <c r="AM1330" s="2239"/>
      <c r="AN1330" s="2206">
        <f t="shared" si="971"/>
        <v>6000</v>
      </c>
      <c r="AO1330" s="2206">
        <f t="shared" si="1025"/>
        <v>102000</v>
      </c>
      <c r="AP1330" s="2240">
        <f t="shared" si="1026"/>
        <v>0</v>
      </c>
      <c r="AQ1330" s="2240">
        <f t="shared" si="1027"/>
        <v>102000</v>
      </c>
      <c r="AR1330" s="2240">
        <f t="shared" si="1028"/>
        <v>0</v>
      </c>
      <c r="AS1330" s="2244">
        <v>17</v>
      </c>
      <c r="AT1330" s="2239"/>
      <c r="AU1330" s="2239">
        <v>6000</v>
      </c>
      <c r="AV1330" s="2239"/>
      <c r="AW1330" s="2206">
        <f t="shared" si="972"/>
        <v>6000</v>
      </c>
      <c r="AX1330" s="2206">
        <f t="shared" si="1029"/>
        <v>102000</v>
      </c>
      <c r="AY1330" s="2240">
        <f t="shared" si="1030"/>
        <v>0</v>
      </c>
      <c r="AZ1330" s="2240">
        <f t="shared" si="1031"/>
        <v>102000</v>
      </c>
      <c r="BA1330" s="2240">
        <f t="shared" si="1032"/>
        <v>0</v>
      </c>
      <c r="BB1330" s="2244">
        <f t="shared" si="1043"/>
        <v>0</v>
      </c>
      <c r="BC1330" s="2207">
        <f t="shared" si="1044"/>
        <v>0</v>
      </c>
      <c r="BD1330" s="2244">
        <f t="shared" si="967"/>
        <v>17</v>
      </c>
      <c r="BE1330" s="2207">
        <f t="shared" si="968"/>
        <v>102000</v>
      </c>
      <c r="BF1330" s="2246">
        <v>17</v>
      </c>
      <c r="BG1330" s="2075">
        <v>0</v>
      </c>
      <c r="BH1330" s="2075">
        <v>6000</v>
      </c>
      <c r="BI1330" s="2075">
        <v>0</v>
      </c>
      <c r="BJ1330" s="2206">
        <f t="shared" si="973"/>
        <v>6000</v>
      </c>
      <c r="BK1330" s="2206">
        <f t="shared" si="1033"/>
        <v>102000</v>
      </c>
      <c r="BL1330" s="2206">
        <f t="shared" si="1034"/>
        <v>0</v>
      </c>
      <c r="BM1330" s="2206">
        <f t="shared" si="1035"/>
        <v>102000</v>
      </c>
      <c r="BN1330" s="2206">
        <f t="shared" si="1036"/>
        <v>0</v>
      </c>
      <c r="BO1330" s="2244">
        <v>17</v>
      </c>
      <c r="BP1330" s="2075">
        <v>0</v>
      </c>
      <c r="BQ1330" s="2075">
        <v>6000</v>
      </c>
      <c r="BR1330" s="2075">
        <v>0</v>
      </c>
      <c r="BS1330" s="2206">
        <f t="shared" si="974"/>
        <v>6000</v>
      </c>
      <c r="BT1330" s="2206">
        <f t="shared" si="1037"/>
        <v>102000</v>
      </c>
      <c r="BU1330" s="2206">
        <f t="shared" si="1038"/>
        <v>0</v>
      </c>
      <c r="BV1330" s="2206">
        <f t="shared" si="1039"/>
        <v>102000</v>
      </c>
      <c r="BW1330" s="2206">
        <f t="shared" si="1040"/>
        <v>0</v>
      </c>
      <c r="BX1330" s="2244">
        <f t="shared" si="1045"/>
        <v>0</v>
      </c>
      <c r="BY1330" s="2081">
        <f t="shared" si="1046"/>
        <v>0</v>
      </c>
      <c r="BZ1330" s="2211">
        <f t="shared" si="1041"/>
        <v>17</v>
      </c>
      <c r="CA1330" s="2212">
        <f t="shared" si="1042"/>
        <v>102000</v>
      </c>
      <c r="CB1330" s="2083"/>
      <c r="CC1330" s="2083"/>
      <c r="CD1330" s="2237"/>
      <c r="CF1330" s="2200"/>
    </row>
    <row r="1331" spans="1:95" s="1974" customFormat="1" ht="18" customHeight="1" outlineLevel="1">
      <c r="A1331" s="2315"/>
      <c r="B1331" s="2238"/>
      <c r="C1331" s="2201"/>
      <c r="D1331" s="2232" t="s">
        <v>5120</v>
      </c>
      <c r="E1331" s="2243" t="s">
        <v>3099</v>
      </c>
      <c r="F1331" s="2204" t="s">
        <v>365</v>
      </c>
      <c r="G1331" s="2244">
        <v>60.48</v>
      </c>
      <c r="H1331" s="2240">
        <v>980</v>
      </c>
      <c r="I1331" s="2240">
        <v>23490</v>
      </c>
      <c r="J1331" s="2240"/>
      <c r="K1331" s="2206">
        <f t="shared" si="1005"/>
        <v>24470</v>
      </c>
      <c r="L1331" s="2206">
        <f t="shared" si="1013"/>
        <v>1479945</v>
      </c>
      <c r="M1331" s="2240">
        <f t="shared" si="1014"/>
        <v>59270</v>
      </c>
      <c r="N1331" s="2240">
        <f t="shared" si="1015"/>
        <v>1420675</v>
      </c>
      <c r="O1331" s="2240">
        <f t="shared" si="1016"/>
        <v>0</v>
      </c>
      <c r="P1331" s="2244">
        <v>60.48</v>
      </c>
      <c r="Q1331" s="2240">
        <v>980</v>
      </c>
      <c r="R1331" s="2240">
        <v>23490</v>
      </c>
      <c r="S1331" s="2240"/>
      <c r="T1331" s="2206">
        <f t="shared" si="969"/>
        <v>24470</v>
      </c>
      <c r="U1331" s="2206">
        <f t="shared" si="1017"/>
        <v>1479945</v>
      </c>
      <c r="V1331" s="2240">
        <f t="shared" si="1018"/>
        <v>59270</v>
      </c>
      <c r="W1331" s="2240">
        <f t="shared" si="1019"/>
        <v>1420675</v>
      </c>
      <c r="X1331" s="2240">
        <f t="shared" si="1020"/>
        <v>0</v>
      </c>
      <c r="Y1331" s="2244">
        <f t="shared" si="975"/>
        <v>0</v>
      </c>
      <c r="Z1331" s="2207">
        <f t="shared" si="976"/>
        <v>0</v>
      </c>
      <c r="AA1331" s="2244"/>
      <c r="AB1331" s="2240"/>
      <c r="AC1331" s="2240"/>
      <c r="AD1331" s="2240"/>
      <c r="AE1331" s="2206">
        <f t="shared" si="970"/>
        <v>0</v>
      </c>
      <c r="AF1331" s="2206">
        <f t="shared" si="1021"/>
        <v>0</v>
      </c>
      <c r="AG1331" s="2240">
        <f t="shared" si="1022"/>
        <v>0</v>
      </c>
      <c r="AH1331" s="2240">
        <f t="shared" si="1023"/>
        <v>0</v>
      </c>
      <c r="AI1331" s="2242">
        <f t="shared" si="1024"/>
        <v>0</v>
      </c>
      <c r="AJ1331" s="2246">
        <v>61</v>
      </c>
      <c r="AK1331" s="2239"/>
      <c r="AL1331" s="2239">
        <v>9500</v>
      </c>
      <c r="AM1331" s="2239"/>
      <c r="AN1331" s="2206">
        <f t="shared" si="971"/>
        <v>9500</v>
      </c>
      <c r="AO1331" s="2206">
        <f t="shared" si="1025"/>
        <v>579500</v>
      </c>
      <c r="AP1331" s="2240">
        <f t="shared" si="1026"/>
        <v>0</v>
      </c>
      <c r="AQ1331" s="2240">
        <f t="shared" si="1027"/>
        <v>579500</v>
      </c>
      <c r="AR1331" s="2240">
        <f t="shared" si="1028"/>
        <v>0</v>
      </c>
      <c r="AS1331" s="2244">
        <v>61</v>
      </c>
      <c r="AT1331" s="2239"/>
      <c r="AU1331" s="2239">
        <v>9500</v>
      </c>
      <c r="AV1331" s="2239"/>
      <c r="AW1331" s="2206">
        <f t="shared" si="972"/>
        <v>9500</v>
      </c>
      <c r="AX1331" s="2206">
        <f t="shared" si="1029"/>
        <v>579500</v>
      </c>
      <c r="AY1331" s="2240">
        <f t="shared" si="1030"/>
        <v>0</v>
      </c>
      <c r="AZ1331" s="2240">
        <f t="shared" si="1031"/>
        <v>579500</v>
      </c>
      <c r="BA1331" s="2240">
        <f t="shared" si="1032"/>
        <v>0</v>
      </c>
      <c r="BB1331" s="2244">
        <f t="shared" si="1043"/>
        <v>0</v>
      </c>
      <c r="BC1331" s="2207">
        <f t="shared" si="1044"/>
        <v>0</v>
      </c>
      <c r="BD1331" s="2244">
        <f t="shared" si="967"/>
        <v>61</v>
      </c>
      <c r="BE1331" s="2207">
        <f t="shared" si="968"/>
        <v>579500</v>
      </c>
      <c r="BF1331" s="2246">
        <v>61</v>
      </c>
      <c r="BG1331" s="2075">
        <v>0</v>
      </c>
      <c r="BH1331" s="2075">
        <v>9500</v>
      </c>
      <c r="BI1331" s="2075">
        <v>0</v>
      </c>
      <c r="BJ1331" s="2206">
        <f t="shared" si="973"/>
        <v>9500</v>
      </c>
      <c r="BK1331" s="2206">
        <f t="shared" si="1033"/>
        <v>579500</v>
      </c>
      <c r="BL1331" s="2206">
        <f t="shared" si="1034"/>
        <v>0</v>
      </c>
      <c r="BM1331" s="2206">
        <f t="shared" si="1035"/>
        <v>579500</v>
      </c>
      <c r="BN1331" s="2206">
        <f t="shared" si="1036"/>
        <v>0</v>
      </c>
      <c r="BO1331" s="2244">
        <v>61</v>
      </c>
      <c r="BP1331" s="2075">
        <v>0</v>
      </c>
      <c r="BQ1331" s="2075">
        <v>9500</v>
      </c>
      <c r="BR1331" s="2075">
        <v>0</v>
      </c>
      <c r="BS1331" s="2206">
        <f t="shared" si="974"/>
        <v>9500</v>
      </c>
      <c r="BT1331" s="2206">
        <f t="shared" si="1037"/>
        <v>579500</v>
      </c>
      <c r="BU1331" s="2206">
        <f t="shared" si="1038"/>
        <v>0</v>
      </c>
      <c r="BV1331" s="2206">
        <f t="shared" si="1039"/>
        <v>579500</v>
      </c>
      <c r="BW1331" s="2206">
        <f t="shared" si="1040"/>
        <v>0</v>
      </c>
      <c r="BX1331" s="2244">
        <f t="shared" si="1045"/>
        <v>0</v>
      </c>
      <c r="BY1331" s="2081">
        <f t="shared" si="1046"/>
        <v>0</v>
      </c>
      <c r="BZ1331" s="2211">
        <f t="shared" si="1041"/>
        <v>61</v>
      </c>
      <c r="CA1331" s="2212">
        <f t="shared" si="1042"/>
        <v>579500</v>
      </c>
      <c r="CB1331" s="2083"/>
      <c r="CC1331" s="2083"/>
      <c r="CD1331" s="2237"/>
      <c r="CF1331" s="2200"/>
    </row>
    <row r="1332" spans="1:95" s="1974" customFormat="1" ht="18" customHeight="1" outlineLevel="1">
      <c r="A1332" s="2315"/>
      <c r="B1332" s="2238"/>
      <c r="C1332" s="2201"/>
      <c r="D1332" s="2232" t="s">
        <v>3366</v>
      </c>
      <c r="E1332" s="2243" t="s">
        <v>3367</v>
      </c>
      <c r="F1332" s="2204" t="s">
        <v>4446</v>
      </c>
      <c r="G1332" s="2244">
        <v>41</v>
      </c>
      <c r="H1332" s="2240">
        <v>2060</v>
      </c>
      <c r="I1332" s="2240"/>
      <c r="J1332" s="2240"/>
      <c r="K1332" s="2206">
        <f t="shared" si="1005"/>
        <v>2060</v>
      </c>
      <c r="L1332" s="2206">
        <f t="shared" si="1013"/>
        <v>84460</v>
      </c>
      <c r="M1332" s="2240">
        <f t="shared" si="1014"/>
        <v>84460</v>
      </c>
      <c r="N1332" s="2240">
        <f t="shared" si="1015"/>
        <v>0</v>
      </c>
      <c r="O1332" s="2240">
        <f t="shared" si="1016"/>
        <v>0</v>
      </c>
      <c r="P1332" s="2244">
        <v>41</v>
      </c>
      <c r="Q1332" s="2240">
        <v>2060</v>
      </c>
      <c r="R1332" s="2240"/>
      <c r="S1332" s="2240"/>
      <c r="T1332" s="2206">
        <f t="shared" si="969"/>
        <v>2060</v>
      </c>
      <c r="U1332" s="2206">
        <f t="shared" si="1017"/>
        <v>84460</v>
      </c>
      <c r="V1332" s="2240">
        <f t="shared" si="1018"/>
        <v>84460</v>
      </c>
      <c r="W1332" s="2240">
        <f t="shared" si="1019"/>
        <v>0</v>
      </c>
      <c r="X1332" s="2240">
        <f t="shared" si="1020"/>
        <v>0</v>
      </c>
      <c r="Y1332" s="2244">
        <f t="shared" si="975"/>
        <v>0</v>
      </c>
      <c r="Z1332" s="2207">
        <f t="shared" si="976"/>
        <v>0</v>
      </c>
      <c r="AA1332" s="2244"/>
      <c r="AB1332" s="2240"/>
      <c r="AC1332" s="2240"/>
      <c r="AD1332" s="2240"/>
      <c r="AE1332" s="2206">
        <f t="shared" si="970"/>
        <v>0</v>
      </c>
      <c r="AF1332" s="2206">
        <f t="shared" si="1021"/>
        <v>0</v>
      </c>
      <c r="AG1332" s="2240">
        <f t="shared" si="1022"/>
        <v>0</v>
      </c>
      <c r="AH1332" s="2240">
        <f t="shared" si="1023"/>
        <v>0</v>
      </c>
      <c r="AI1332" s="2242">
        <f t="shared" si="1024"/>
        <v>0</v>
      </c>
      <c r="AJ1332" s="2246">
        <v>41</v>
      </c>
      <c r="AK1332" s="2239">
        <v>3000</v>
      </c>
      <c r="AL1332" s="2239"/>
      <c r="AM1332" s="2239">
        <v>5500</v>
      </c>
      <c r="AN1332" s="2206">
        <f t="shared" si="971"/>
        <v>8500</v>
      </c>
      <c r="AO1332" s="2206">
        <f t="shared" si="1025"/>
        <v>348500</v>
      </c>
      <c r="AP1332" s="2240">
        <f t="shared" si="1026"/>
        <v>123000</v>
      </c>
      <c r="AQ1332" s="2240">
        <f t="shared" si="1027"/>
        <v>0</v>
      </c>
      <c r="AR1332" s="2240">
        <f t="shared" si="1028"/>
        <v>225500</v>
      </c>
      <c r="AS1332" s="2244">
        <v>41</v>
      </c>
      <c r="AT1332" s="2239">
        <v>3000</v>
      </c>
      <c r="AU1332" s="2239"/>
      <c r="AV1332" s="2239">
        <v>5500</v>
      </c>
      <c r="AW1332" s="2206">
        <f t="shared" si="972"/>
        <v>8500</v>
      </c>
      <c r="AX1332" s="2206">
        <f t="shared" si="1029"/>
        <v>348500</v>
      </c>
      <c r="AY1332" s="2240">
        <f t="shared" si="1030"/>
        <v>123000</v>
      </c>
      <c r="AZ1332" s="2240">
        <f t="shared" si="1031"/>
        <v>0</v>
      </c>
      <c r="BA1332" s="2240">
        <f t="shared" si="1032"/>
        <v>225500</v>
      </c>
      <c r="BB1332" s="2244">
        <f t="shared" si="1043"/>
        <v>0</v>
      </c>
      <c r="BC1332" s="2207">
        <f t="shared" si="1044"/>
        <v>0</v>
      </c>
      <c r="BD1332" s="2244">
        <f t="shared" si="967"/>
        <v>41</v>
      </c>
      <c r="BE1332" s="2207">
        <f t="shared" si="968"/>
        <v>348500</v>
      </c>
      <c r="BF1332" s="2246">
        <v>41</v>
      </c>
      <c r="BG1332" s="2075">
        <v>3000</v>
      </c>
      <c r="BH1332" s="2075">
        <v>0</v>
      </c>
      <c r="BI1332" s="2075">
        <v>5500</v>
      </c>
      <c r="BJ1332" s="2206">
        <f t="shared" si="973"/>
        <v>8500</v>
      </c>
      <c r="BK1332" s="2206">
        <f t="shared" si="1033"/>
        <v>348500</v>
      </c>
      <c r="BL1332" s="2206">
        <f t="shared" si="1034"/>
        <v>123000</v>
      </c>
      <c r="BM1332" s="2206">
        <f t="shared" si="1035"/>
        <v>0</v>
      </c>
      <c r="BN1332" s="2206">
        <f t="shared" si="1036"/>
        <v>225500</v>
      </c>
      <c r="BO1332" s="2244">
        <v>41</v>
      </c>
      <c r="BP1332" s="2075">
        <v>3000</v>
      </c>
      <c r="BQ1332" s="2075">
        <v>0</v>
      </c>
      <c r="BR1332" s="2075">
        <v>5500</v>
      </c>
      <c r="BS1332" s="2206">
        <f t="shared" si="974"/>
        <v>8500</v>
      </c>
      <c r="BT1332" s="2206">
        <f t="shared" si="1037"/>
        <v>348500</v>
      </c>
      <c r="BU1332" s="2206">
        <f t="shared" si="1038"/>
        <v>123000</v>
      </c>
      <c r="BV1332" s="2206">
        <f t="shared" si="1039"/>
        <v>0</v>
      </c>
      <c r="BW1332" s="2206">
        <f t="shared" si="1040"/>
        <v>225500</v>
      </c>
      <c r="BX1332" s="2244">
        <f t="shared" si="1045"/>
        <v>0</v>
      </c>
      <c r="BY1332" s="2081">
        <f t="shared" si="1046"/>
        <v>0</v>
      </c>
      <c r="BZ1332" s="2211">
        <f t="shared" si="1041"/>
        <v>41</v>
      </c>
      <c r="CA1332" s="2212">
        <f t="shared" si="1042"/>
        <v>348500</v>
      </c>
      <c r="CB1332" s="2083"/>
      <c r="CC1332" s="2083"/>
      <c r="CD1332" s="2237"/>
      <c r="CF1332" s="2200"/>
    </row>
    <row r="1333" spans="1:95" s="1974" customFormat="1" ht="18" customHeight="1" outlineLevel="1">
      <c r="A1333" s="2315"/>
      <c r="B1333" s="2238"/>
      <c r="C1333" s="2201"/>
      <c r="D1333" s="2232" t="s">
        <v>3372</v>
      </c>
      <c r="E1333" s="2243"/>
      <c r="F1333" s="2204" t="s">
        <v>380</v>
      </c>
      <c r="G1333" s="2244">
        <v>3</v>
      </c>
      <c r="H1333" s="2240">
        <v>20100</v>
      </c>
      <c r="I1333" s="2240"/>
      <c r="J1333" s="2240"/>
      <c r="K1333" s="2206">
        <f t="shared" si="1005"/>
        <v>20100</v>
      </c>
      <c r="L1333" s="2206">
        <f t="shared" si="1013"/>
        <v>60300</v>
      </c>
      <c r="M1333" s="2240">
        <f t="shared" si="1014"/>
        <v>60300</v>
      </c>
      <c r="N1333" s="2240">
        <f t="shared" si="1015"/>
        <v>0</v>
      </c>
      <c r="O1333" s="2240">
        <f t="shared" si="1016"/>
        <v>0</v>
      </c>
      <c r="P1333" s="2244">
        <v>3</v>
      </c>
      <c r="Q1333" s="2240">
        <v>20100</v>
      </c>
      <c r="R1333" s="2240"/>
      <c r="S1333" s="2240"/>
      <c r="T1333" s="2206">
        <f t="shared" si="969"/>
        <v>20100</v>
      </c>
      <c r="U1333" s="2206">
        <f t="shared" si="1017"/>
        <v>60300</v>
      </c>
      <c r="V1333" s="2240">
        <f t="shared" si="1018"/>
        <v>60300</v>
      </c>
      <c r="W1333" s="2240">
        <f t="shared" si="1019"/>
        <v>0</v>
      </c>
      <c r="X1333" s="2240">
        <f t="shared" si="1020"/>
        <v>0</v>
      </c>
      <c r="Y1333" s="2244">
        <f t="shared" si="975"/>
        <v>0</v>
      </c>
      <c r="Z1333" s="2207">
        <f t="shared" si="976"/>
        <v>0</v>
      </c>
      <c r="AA1333" s="2244"/>
      <c r="AB1333" s="2240"/>
      <c r="AC1333" s="2240"/>
      <c r="AD1333" s="2240"/>
      <c r="AE1333" s="2206">
        <f t="shared" si="970"/>
        <v>0</v>
      </c>
      <c r="AF1333" s="2206">
        <f t="shared" si="1021"/>
        <v>0</v>
      </c>
      <c r="AG1333" s="2240">
        <f t="shared" si="1022"/>
        <v>0</v>
      </c>
      <c r="AH1333" s="2240">
        <f t="shared" si="1023"/>
        <v>0</v>
      </c>
      <c r="AI1333" s="2242">
        <f t="shared" si="1024"/>
        <v>0</v>
      </c>
      <c r="AJ1333" s="2246">
        <v>3</v>
      </c>
      <c r="AK1333" s="2239">
        <v>20000</v>
      </c>
      <c r="AL1333" s="2239"/>
      <c r="AM1333" s="2239">
        <v>40000</v>
      </c>
      <c r="AN1333" s="2206">
        <f t="shared" si="971"/>
        <v>60000</v>
      </c>
      <c r="AO1333" s="2206">
        <f t="shared" si="1025"/>
        <v>180000</v>
      </c>
      <c r="AP1333" s="2240">
        <f t="shared" si="1026"/>
        <v>60000</v>
      </c>
      <c r="AQ1333" s="2240">
        <f t="shared" si="1027"/>
        <v>0</v>
      </c>
      <c r="AR1333" s="2240">
        <f t="shared" si="1028"/>
        <v>120000</v>
      </c>
      <c r="AS1333" s="2244">
        <v>3</v>
      </c>
      <c r="AT1333" s="2239">
        <v>20000</v>
      </c>
      <c r="AU1333" s="2239"/>
      <c r="AV1333" s="2239">
        <v>40000</v>
      </c>
      <c r="AW1333" s="2206">
        <f t="shared" si="972"/>
        <v>60000</v>
      </c>
      <c r="AX1333" s="2206">
        <f t="shared" si="1029"/>
        <v>180000</v>
      </c>
      <c r="AY1333" s="2240">
        <f t="shared" si="1030"/>
        <v>60000</v>
      </c>
      <c r="AZ1333" s="2240">
        <f t="shared" si="1031"/>
        <v>0</v>
      </c>
      <c r="BA1333" s="2240">
        <f t="shared" si="1032"/>
        <v>120000</v>
      </c>
      <c r="BB1333" s="2244">
        <f t="shared" si="1043"/>
        <v>0</v>
      </c>
      <c r="BC1333" s="2207">
        <f t="shared" si="1044"/>
        <v>0</v>
      </c>
      <c r="BD1333" s="2244">
        <f t="shared" si="967"/>
        <v>3</v>
      </c>
      <c r="BE1333" s="2207">
        <f t="shared" si="968"/>
        <v>180000</v>
      </c>
      <c r="BF1333" s="2246">
        <v>3</v>
      </c>
      <c r="BG1333" s="2075">
        <v>20000</v>
      </c>
      <c r="BH1333" s="2075">
        <v>0</v>
      </c>
      <c r="BI1333" s="2075">
        <v>40000</v>
      </c>
      <c r="BJ1333" s="2206">
        <f t="shared" si="973"/>
        <v>60000</v>
      </c>
      <c r="BK1333" s="2206">
        <f t="shared" si="1033"/>
        <v>180000</v>
      </c>
      <c r="BL1333" s="2206">
        <f t="shared" si="1034"/>
        <v>60000</v>
      </c>
      <c r="BM1333" s="2206">
        <f t="shared" si="1035"/>
        <v>0</v>
      </c>
      <c r="BN1333" s="2206">
        <f t="shared" si="1036"/>
        <v>120000</v>
      </c>
      <c r="BO1333" s="2244">
        <v>3</v>
      </c>
      <c r="BP1333" s="2075">
        <v>20000</v>
      </c>
      <c r="BQ1333" s="2075">
        <v>0</v>
      </c>
      <c r="BR1333" s="2075">
        <v>40000</v>
      </c>
      <c r="BS1333" s="2206">
        <f t="shared" si="974"/>
        <v>60000</v>
      </c>
      <c r="BT1333" s="2206">
        <f t="shared" si="1037"/>
        <v>180000</v>
      </c>
      <c r="BU1333" s="2206">
        <f t="shared" si="1038"/>
        <v>60000</v>
      </c>
      <c r="BV1333" s="2206">
        <f t="shared" si="1039"/>
        <v>0</v>
      </c>
      <c r="BW1333" s="2206">
        <f t="shared" si="1040"/>
        <v>120000</v>
      </c>
      <c r="BX1333" s="2244">
        <f t="shared" si="1045"/>
        <v>0</v>
      </c>
      <c r="BY1333" s="2081">
        <f t="shared" si="1046"/>
        <v>0</v>
      </c>
      <c r="BZ1333" s="2211">
        <f t="shared" si="1041"/>
        <v>3</v>
      </c>
      <c r="CA1333" s="2212">
        <f t="shared" si="1042"/>
        <v>180000</v>
      </c>
      <c r="CB1333" s="2083"/>
      <c r="CC1333" s="2083"/>
      <c r="CD1333" s="2237"/>
      <c r="CF1333" s="2200"/>
    </row>
    <row r="1334" spans="1:95" s="1974" customFormat="1" ht="18" customHeight="1" outlineLevel="1">
      <c r="A1334" s="2238" t="s">
        <v>5310</v>
      </c>
      <c r="B1334" s="2238"/>
      <c r="C1334" s="2201"/>
      <c r="D1334" s="2232" t="s">
        <v>5311</v>
      </c>
      <c r="E1334" s="2243" t="s">
        <v>3711</v>
      </c>
      <c r="F1334" s="2204" t="s">
        <v>365</v>
      </c>
      <c r="G1334" s="2244">
        <v>61</v>
      </c>
      <c r="H1334" s="2240">
        <v>750</v>
      </c>
      <c r="I1334" s="2240">
        <v>4600</v>
      </c>
      <c r="J1334" s="2240"/>
      <c r="K1334" s="2206">
        <f t="shared" si="1005"/>
        <v>5350</v>
      </c>
      <c r="L1334" s="2206">
        <f t="shared" si="1013"/>
        <v>326350</v>
      </c>
      <c r="M1334" s="2240">
        <f t="shared" si="1014"/>
        <v>45750</v>
      </c>
      <c r="N1334" s="2240">
        <f t="shared" si="1015"/>
        <v>280600</v>
      </c>
      <c r="O1334" s="2240">
        <f t="shared" si="1016"/>
        <v>0</v>
      </c>
      <c r="P1334" s="2244">
        <v>61</v>
      </c>
      <c r="Q1334" s="2240">
        <v>750</v>
      </c>
      <c r="R1334" s="2240">
        <v>4600</v>
      </c>
      <c r="S1334" s="2240"/>
      <c r="T1334" s="2206">
        <f t="shared" si="969"/>
        <v>5350</v>
      </c>
      <c r="U1334" s="2206">
        <f t="shared" si="1017"/>
        <v>326350</v>
      </c>
      <c r="V1334" s="2240">
        <f t="shared" si="1018"/>
        <v>45750</v>
      </c>
      <c r="W1334" s="2240">
        <f t="shared" si="1019"/>
        <v>280600</v>
      </c>
      <c r="X1334" s="2240">
        <f t="shared" si="1020"/>
        <v>0</v>
      </c>
      <c r="Y1334" s="2244">
        <f t="shared" si="975"/>
        <v>0</v>
      </c>
      <c r="Z1334" s="2207">
        <f t="shared" si="976"/>
        <v>0</v>
      </c>
      <c r="AA1334" s="2244"/>
      <c r="AB1334" s="2240"/>
      <c r="AC1334" s="2240"/>
      <c r="AD1334" s="2240"/>
      <c r="AE1334" s="2206">
        <f t="shared" si="970"/>
        <v>0</v>
      </c>
      <c r="AF1334" s="2206">
        <f t="shared" si="1021"/>
        <v>0</v>
      </c>
      <c r="AG1334" s="2240">
        <f t="shared" si="1022"/>
        <v>0</v>
      </c>
      <c r="AH1334" s="2240">
        <f t="shared" si="1023"/>
        <v>0</v>
      </c>
      <c r="AI1334" s="2242">
        <f t="shared" si="1024"/>
        <v>0</v>
      </c>
      <c r="AJ1334" s="2246">
        <v>61</v>
      </c>
      <c r="AK1334" s="2239">
        <v>3000</v>
      </c>
      <c r="AL1334" s="2239">
        <v>2000</v>
      </c>
      <c r="AM1334" s="2239">
        <v>3000</v>
      </c>
      <c r="AN1334" s="2206">
        <f t="shared" si="971"/>
        <v>8000</v>
      </c>
      <c r="AO1334" s="2206">
        <f t="shared" si="1025"/>
        <v>488000</v>
      </c>
      <c r="AP1334" s="2240">
        <f t="shared" si="1026"/>
        <v>183000</v>
      </c>
      <c r="AQ1334" s="2240">
        <f t="shared" si="1027"/>
        <v>122000</v>
      </c>
      <c r="AR1334" s="2240">
        <f t="shared" si="1028"/>
        <v>183000</v>
      </c>
      <c r="AS1334" s="2244">
        <v>61</v>
      </c>
      <c r="AT1334" s="2239">
        <v>3000</v>
      </c>
      <c r="AU1334" s="2239">
        <v>2000</v>
      </c>
      <c r="AV1334" s="2239">
        <v>3000</v>
      </c>
      <c r="AW1334" s="2206">
        <f t="shared" si="972"/>
        <v>8000</v>
      </c>
      <c r="AX1334" s="2206">
        <f t="shared" si="1029"/>
        <v>488000</v>
      </c>
      <c r="AY1334" s="2240">
        <f t="shared" si="1030"/>
        <v>183000</v>
      </c>
      <c r="AZ1334" s="2240">
        <f t="shared" si="1031"/>
        <v>122000</v>
      </c>
      <c r="BA1334" s="2240">
        <f t="shared" si="1032"/>
        <v>183000</v>
      </c>
      <c r="BB1334" s="2244">
        <f t="shared" si="1043"/>
        <v>0</v>
      </c>
      <c r="BC1334" s="2207">
        <f t="shared" si="1044"/>
        <v>0</v>
      </c>
      <c r="BD1334" s="2244">
        <f t="shared" si="967"/>
        <v>61</v>
      </c>
      <c r="BE1334" s="2207">
        <f t="shared" si="968"/>
        <v>488000</v>
      </c>
      <c r="BF1334" s="2246">
        <v>61</v>
      </c>
      <c r="BG1334" s="2075">
        <v>3000</v>
      </c>
      <c r="BH1334" s="2075">
        <v>2000</v>
      </c>
      <c r="BI1334" s="2075">
        <v>3000</v>
      </c>
      <c r="BJ1334" s="2206">
        <f t="shared" si="973"/>
        <v>8000</v>
      </c>
      <c r="BK1334" s="2206">
        <f t="shared" si="1033"/>
        <v>488000</v>
      </c>
      <c r="BL1334" s="2206">
        <f t="shared" si="1034"/>
        <v>183000</v>
      </c>
      <c r="BM1334" s="2206">
        <f t="shared" si="1035"/>
        <v>122000</v>
      </c>
      <c r="BN1334" s="2206">
        <f t="shared" si="1036"/>
        <v>183000</v>
      </c>
      <c r="BO1334" s="2244">
        <v>61</v>
      </c>
      <c r="BP1334" s="2075">
        <v>3000</v>
      </c>
      <c r="BQ1334" s="2075">
        <v>2000</v>
      </c>
      <c r="BR1334" s="2075">
        <v>3000</v>
      </c>
      <c r="BS1334" s="2206">
        <f t="shared" si="974"/>
        <v>8000</v>
      </c>
      <c r="BT1334" s="2206">
        <f t="shared" si="1037"/>
        <v>488000</v>
      </c>
      <c r="BU1334" s="2206">
        <f t="shared" si="1038"/>
        <v>183000</v>
      </c>
      <c r="BV1334" s="2206">
        <f t="shared" si="1039"/>
        <v>122000</v>
      </c>
      <c r="BW1334" s="2206">
        <f t="shared" si="1040"/>
        <v>183000</v>
      </c>
      <c r="BX1334" s="2244">
        <f t="shared" si="1045"/>
        <v>0</v>
      </c>
      <c r="BY1334" s="2081">
        <f t="shared" si="1046"/>
        <v>0</v>
      </c>
      <c r="BZ1334" s="2211"/>
      <c r="CA1334" s="2212"/>
      <c r="CB1334" s="2083"/>
      <c r="CC1334" s="2083"/>
      <c r="CD1334" s="2237"/>
      <c r="CF1334" s="2200"/>
      <c r="CJ1334" s="1975"/>
      <c r="CK1334" s="1975"/>
      <c r="CL1334" s="1975"/>
      <c r="CM1334" s="1975"/>
      <c r="CN1334" s="1975"/>
      <c r="CO1334" s="1975"/>
      <c r="CP1334" s="1975"/>
    </row>
    <row r="1335" spans="1:95" s="1974" customFormat="1" ht="18" customHeight="1" outlineLevel="1">
      <c r="A1335" s="2235"/>
      <c r="B1335" s="2235"/>
      <c r="C1335" s="2201"/>
      <c r="D1335" s="2232" t="s">
        <v>3379</v>
      </c>
      <c r="E1335" s="2243"/>
      <c r="F1335" s="2204" t="s">
        <v>343</v>
      </c>
      <c r="G1335" s="2244">
        <v>1</v>
      </c>
      <c r="H1335" s="2206">
        <v>0</v>
      </c>
      <c r="I1335" s="2206">
        <v>753574.79999999993</v>
      </c>
      <c r="J1335" s="2206">
        <v>0</v>
      </c>
      <c r="K1335" s="2206">
        <f t="shared" si="1005"/>
        <v>753574.79999999993</v>
      </c>
      <c r="L1335" s="2206">
        <f t="shared" si="1013"/>
        <v>753574</v>
      </c>
      <c r="M1335" s="2206">
        <f t="shared" si="1014"/>
        <v>0</v>
      </c>
      <c r="N1335" s="2206">
        <f t="shared" si="1015"/>
        <v>753574</v>
      </c>
      <c r="O1335" s="2206">
        <f t="shared" si="1016"/>
        <v>0</v>
      </c>
      <c r="P1335" s="2244">
        <v>1</v>
      </c>
      <c r="Q1335" s="2206">
        <v>0</v>
      </c>
      <c r="R1335" s="2206">
        <v>753574.79999999993</v>
      </c>
      <c r="S1335" s="2206">
        <v>0</v>
      </c>
      <c r="T1335" s="2206">
        <f t="shared" si="969"/>
        <v>753574.79999999993</v>
      </c>
      <c r="U1335" s="2206">
        <f t="shared" si="1017"/>
        <v>753574</v>
      </c>
      <c r="V1335" s="2206">
        <f t="shared" si="1018"/>
        <v>0</v>
      </c>
      <c r="W1335" s="2206">
        <f t="shared" si="1019"/>
        <v>753574</v>
      </c>
      <c r="X1335" s="2206">
        <f t="shared" si="1020"/>
        <v>0</v>
      </c>
      <c r="Y1335" s="2316">
        <f t="shared" si="975"/>
        <v>0</v>
      </c>
      <c r="Z1335" s="2207">
        <f t="shared" si="976"/>
        <v>0</v>
      </c>
      <c r="AA1335" s="2316"/>
      <c r="AB1335" s="2206"/>
      <c r="AC1335" s="2206"/>
      <c r="AD1335" s="2206"/>
      <c r="AE1335" s="2206">
        <f t="shared" si="970"/>
        <v>0</v>
      </c>
      <c r="AF1335" s="2206">
        <f t="shared" si="1021"/>
        <v>0</v>
      </c>
      <c r="AG1335" s="2206">
        <f t="shared" si="1022"/>
        <v>0</v>
      </c>
      <c r="AH1335" s="2206">
        <f t="shared" si="1023"/>
        <v>0</v>
      </c>
      <c r="AI1335" s="2207">
        <f t="shared" si="1024"/>
        <v>0</v>
      </c>
      <c r="AJ1335" s="2246">
        <v>1</v>
      </c>
      <c r="AK1335" s="2075"/>
      <c r="AL1335" s="2075"/>
      <c r="AM1335" s="2075">
        <v>0</v>
      </c>
      <c r="AN1335" s="2206">
        <f t="shared" si="971"/>
        <v>0</v>
      </c>
      <c r="AO1335" s="2206">
        <f t="shared" si="1025"/>
        <v>0</v>
      </c>
      <c r="AP1335" s="2206">
        <f t="shared" si="1026"/>
        <v>0</v>
      </c>
      <c r="AQ1335" s="2206">
        <f t="shared" si="1027"/>
        <v>0</v>
      </c>
      <c r="AR1335" s="2206">
        <f t="shared" si="1028"/>
        <v>0</v>
      </c>
      <c r="AS1335" s="2316">
        <v>1</v>
      </c>
      <c r="AT1335" s="2075"/>
      <c r="AU1335" s="2075"/>
      <c r="AV1335" s="2075">
        <v>0</v>
      </c>
      <c r="AW1335" s="2206">
        <f t="shared" si="972"/>
        <v>0</v>
      </c>
      <c r="AX1335" s="2206">
        <f t="shared" si="1029"/>
        <v>0</v>
      </c>
      <c r="AY1335" s="2206">
        <f t="shared" si="1030"/>
        <v>0</v>
      </c>
      <c r="AZ1335" s="2206">
        <f t="shared" si="1031"/>
        <v>0</v>
      </c>
      <c r="BA1335" s="2206">
        <f t="shared" si="1032"/>
        <v>0</v>
      </c>
      <c r="BB1335" s="2316">
        <f t="shared" si="1043"/>
        <v>0</v>
      </c>
      <c r="BC1335" s="2207">
        <f t="shared" si="1044"/>
        <v>0</v>
      </c>
      <c r="BD1335" s="2316">
        <f t="shared" si="967"/>
        <v>1</v>
      </c>
      <c r="BE1335" s="2207">
        <f t="shared" si="968"/>
        <v>0</v>
      </c>
      <c r="BF1335" s="2246">
        <v>1</v>
      </c>
      <c r="BG1335" s="2075"/>
      <c r="BH1335" s="2075"/>
      <c r="BI1335" s="2075"/>
      <c r="BJ1335" s="2206">
        <f t="shared" si="973"/>
        <v>0</v>
      </c>
      <c r="BK1335" s="2206">
        <f t="shared" si="1033"/>
        <v>0</v>
      </c>
      <c r="BL1335" s="2206">
        <f t="shared" si="1034"/>
        <v>0</v>
      </c>
      <c r="BM1335" s="2206">
        <f t="shared" si="1035"/>
        <v>0</v>
      </c>
      <c r="BN1335" s="2206">
        <f t="shared" si="1036"/>
        <v>0</v>
      </c>
      <c r="BO1335" s="2316">
        <v>1</v>
      </c>
      <c r="BP1335" s="2075"/>
      <c r="BQ1335" s="2075"/>
      <c r="BR1335" s="2075"/>
      <c r="BS1335" s="2206">
        <f t="shared" si="974"/>
        <v>0</v>
      </c>
      <c r="BT1335" s="2206">
        <f t="shared" si="1037"/>
        <v>0</v>
      </c>
      <c r="BU1335" s="2206">
        <f t="shared" si="1038"/>
        <v>0</v>
      </c>
      <c r="BV1335" s="2206">
        <f t="shared" si="1039"/>
        <v>0</v>
      </c>
      <c r="BW1335" s="2206">
        <f t="shared" si="1040"/>
        <v>0</v>
      </c>
      <c r="BX1335" s="2316">
        <f t="shared" si="1045"/>
        <v>0</v>
      </c>
      <c r="BY1335" s="2081">
        <f t="shared" si="1046"/>
        <v>0</v>
      </c>
      <c r="BZ1335" s="2211">
        <f>+BO1335-AA1335</f>
        <v>1</v>
      </c>
      <c r="CA1335" s="2212">
        <f>+BT1335-AF1335</f>
        <v>0</v>
      </c>
      <c r="CB1335" s="2083"/>
      <c r="CC1335" s="2083"/>
      <c r="CD1335" s="2237"/>
      <c r="CF1335" s="2200"/>
    </row>
    <row r="1336" spans="1:95" s="1974" customFormat="1" ht="18" customHeight="1">
      <c r="B1336" s="2235"/>
      <c r="C1336" s="2201"/>
      <c r="D1336" s="2232"/>
      <c r="E1336" s="2243"/>
      <c r="F1336" s="2204"/>
      <c r="G1336" s="2316"/>
      <c r="H1336" s="2206"/>
      <c r="I1336" s="2206"/>
      <c r="J1336" s="2206"/>
      <c r="K1336" s="2206">
        <f t="shared" si="1005"/>
        <v>0</v>
      </c>
      <c r="L1336" s="2206">
        <f t="shared" si="1013"/>
        <v>0</v>
      </c>
      <c r="M1336" s="2206">
        <f t="shared" si="1014"/>
        <v>0</v>
      </c>
      <c r="N1336" s="2206">
        <f t="shared" si="1015"/>
        <v>0</v>
      </c>
      <c r="O1336" s="2206">
        <f t="shared" si="1016"/>
        <v>0</v>
      </c>
      <c r="P1336" s="2316"/>
      <c r="Q1336" s="2206"/>
      <c r="R1336" s="2206"/>
      <c r="S1336" s="2206"/>
      <c r="T1336" s="2206">
        <f t="shared" si="969"/>
        <v>0</v>
      </c>
      <c r="U1336" s="2206">
        <f t="shared" si="1017"/>
        <v>0</v>
      </c>
      <c r="V1336" s="2206">
        <f t="shared" si="1018"/>
        <v>0</v>
      </c>
      <c r="W1336" s="2206">
        <f t="shared" si="1019"/>
        <v>0</v>
      </c>
      <c r="X1336" s="2206">
        <f t="shared" si="1020"/>
        <v>0</v>
      </c>
      <c r="Y1336" s="2316">
        <f t="shared" si="975"/>
        <v>0</v>
      </c>
      <c r="Z1336" s="2207">
        <f t="shared" si="976"/>
        <v>0</v>
      </c>
      <c r="AA1336" s="2316"/>
      <c r="AB1336" s="2206"/>
      <c r="AC1336" s="2206"/>
      <c r="AD1336" s="2206"/>
      <c r="AE1336" s="2206">
        <f t="shared" si="970"/>
        <v>0</v>
      </c>
      <c r="AF1336" s="2206">
        <f t="shared" si="1021"/>
        <v>0</v>
      </c>
      <c r="AG1336" s="2206">
        <f t="shared" si="1022"/>
        <v>0</v>
      </c>
      <c r="AH1336" s="2206">
        <f t="shared" si="1023"/>
        <v>0</v>
      </c>
      <c r="AI1336" s="2207">
        <f t="shared" si="1024"/>
        <v>0</v>
      </c>
      <c r="AJ1336" s="2246">
        <v>0</v>
      </c>
      <c r="AK1336" s="2075"/>
      <c r="AL1336" s="2075"/>
      <c r="AM1336" s="2075"/>
      <c r="AN1336" s="2206">
        <f t="shared" si="971"/>
        <v>0</v>
      </c>
      <c r="AO1336" s="2206">
        <f t="shared" si="1025"/>
        <v>0</v>
      </c>
      <c r="AP1336" s="2206">
        <f t="shared" si="1026"/>
        <v>0</v>
      </c>
      <c r="AQ1336" s="2206">
        <f t="shared" si="1027"/>
        <v>0</v>
      </c>
      <c r="AR1336" s="2206">
        <f t="shared" si="1028"/>
        <v>0</v>
      </c>
      <c r="AS1336" s="2316">
        <v>0</v>
      </c>
      <c r="AT1336" s="2075"/>
      <c r="AU1336" s="2075"/>
      <c r="AV1336" s="2075"/>
      <c r="AW1336" s="2206">
        <f t="shared" si="972"/>
        <v>0</v>
      </c>
      <c r="AX1336" s="2206">
        <f t="shared" si="1029"/>
        <v>0</v>
      </c>
      <c r="AY1336" s="2206">
        <f t="shared" si="1030"/>
        <v>0</v>
      </c>
      <c r="AZ1336" s="2206">
        <f t="shared" si="1031"/>
        <v>0</v>
      </c>
      <c r="BA1336" s="2206">
        <f t="shared" si="1032"/>
        <v>0</v>
      </c>
      <c r="BB1336" s="2316">
        <f t="shared" si="1043"/>
        <v>0</v>
      </c>
      <c r="BC1336" s="2207">
        <f t="shared" si="1044"/>
        <v>0</v>
      </c>
      <c r="BD1336" s="2316">
        <f t="shared" si="967"/>
        <v>0</v>
      </c>
      <c r="BE1336" s="2207">
        <f t="shared" si="968"/>
        <v>0</v>
      </c>
      <c r="BF1336" s="2246">
        <v>0</v>
      </c>
      <c r="BG1336" s="2075"/>
      <c r="BH1336" s="2075"/>
      <c r="BI1336" s="2075"/>
      <c r="BJ1336" s="2206">
        <f t="shared" si="973"/>
        <v>0</v>
      </c>
      <c r="BK1336" s="2206">
        <f t="shared" si="1033"/>
        <v>0</v>
      </c>
      <c r="BL1336" s="2206">
        <f t="shared" si="1034"/>
        <v>0</v>
      </c>
      <c r="BM1336" s="2206">
        <f t="shared" si="1035"/>
        <v>0</v>
      </c>
      <c r="BN1336" s="2206">
        <f t="shared" si="1036"/>
        <v>0</v>
      </c>
      <c r="BO1336" s="2316">
        <v>0</v>
      </c>
      <c r="BP1336" s="2075"/>
      <c r="BQ1336" s="2075"/>
      <c r="BR1336" s="2075"/>
      <c r="BS1336" s="2206">
        <f t="shared" si="974"/>
        <v>0</v>
      </c>
      <c r="BT1336" s="2206">
        <f t="shared" si="1037"/>
        <v>0</v>
      </c>
      <c r="BU1336" s="2206">
        <f t="shared" si="1038"/>
        <v>0</v>
      </c>
      <c r="BV1336" s="2206">
        <f t="shared" si="1039"/>
        <v>0</v>
      </c>
      <c r="BW1336" s="2206">
        <f t="shared" si="1040"/>
        <v>0</v>
      </c>
      <c r="BX1336" s="2316">
        <f t="shared" si="1045"/>
        <v>0</v>
      </c>
      <c r="BY1336" s="2081">
        <f t="shared" si="1046"/>
        <v>0</v>
      </c>
      <c r="BZ1336" s="2211">
        <f>+BO1336-AA1336</f>
        <v>0</v>
      </c>
      <c r="CA1336" s="2212">
        <f>+BT1336-AF1336</f>
        <v>0</v>
      </c>
      <c r="CB1336" s="2083"/>
      <c r="CC1336" s="2083"/>
      <c r="CD1336" s="2237"/>
      <c r="CF1336" s="2200"/>
    </row>
    <row r="1337" spans="1:95" s="2085" customFormat="1" ht="18" customHeight="1">
      <c r="B1337" s="2317"/>
      <c r="C1337" s="2318"/>
      <c r="D1337" s="2319" t="s">
        <v>5312</v>
      </c>
      <c r="E1337" s="2320"/>
      <c r="F1337" s="2321"/>
      <c r="G1337" s="2322"/>
      <c r="H1337" s="2323"/>
      <c r="I1337" s="2323"/>
      <c r="J1337" s="2323"/>
      <c r="K1337" s="2323"/>
      <c r="L1337" s="2323">
        <f>+L75+L256+L438+L789+L1103+L1305</f>
        <v>4173577848</v>
      </c>
      <c r="M1337" s="2323">
        <f>+M75+M256+M438+M789+M1103+M1305</f>
        <v>1152275277</v>
      </c>
      <c r="N1337" s="2323">
        <f>+N75+N256+N438+N789+N1103+N1305</f>
        <v>2927265378</v>
      </c>
      <c r="O1337" s="2323">
        <f>+O75+O256+O438+O789+O1103+O1305</f>
        <v>94037193</v>
      </c>
      <c r="P1337" s="2322"/>
      <c r="Q1337" s="2323"/>
      <c r="R1337" s="2323"/>
      <c r="S1337" s="2323"/>
      <c r="T1337" s="2323"/>
      <c r="U1337" s="2323">
        <f>+U75+U256+U438+U789+U1103+U1305</f>
        <v>4249643635</v>
      </c>
      <c r="V1337" s="2323">
        <f>+V75+V256+V438+V789+V1103+V1305</f>
        <v>1169067616</v>
      </c>
      <c r="W1337" s="2323">
        <f>+W75+W256+W438+W789+W1103+W1305</f>
        <v>2980826164</v>
      </c>
      <c r="X1337" s="2323">
        <f>+X75+X256+X438+X789+X1103+X1305</f>
        <v>99749855</v>
      </c>
      <c r="Y1337" s="2322">
        <f t="shared" si="975"/>
        <v>0</v>
      </c>
      <c r="Z1337" s="2324">
        <f t="shared" si="976"/>
        <v>76065787</v>
      </c>
      <c r="AA1337" s="2322"/>
      <c r="AB1337" s="2323"/>
      <c r="AC1337" s="2323"/>
      <c r="AD1337" s="2323"/>
      <c r="AE1337" s="2323"/>
      <c r="AF1337" s="2323">
        <f>+AF75+AF256+AF438+AF789+AF1103+AF1305</f>
        <v>5789604332</v>
      </c>
      <c r="AG1337" s="2323">
        <f>+AG75+AG256+AG438+AG789+AG1103+AG1305</f>
        <v>2629201172</v>
      </c>
      <c r="AH1337" s="2323">
        <f>+AH75+AH256+AH438+AH789+AH1103+AH1305</f>
        <v>2175257780</v>
      </c>
      <c r="AI1337" s="2324">
        <f>+AI75+AI256+AI438+AI789+AI1103+AI1305</f>
        <v>985145380</v>
      </c>
      <c r="AJ1337" s="2325">
        <v>0</v>
      </c>
      <c r="AK1337" s="2323"/>
      <c r="AL1337" s="2323"/>
      <c r="AM1337" s="2323"/>
      <c r="AN1337" s="2323"/>
      <c r="AO1337" s="2323">
        <f>+AO75+AO256+AO438+AO789+AO1103+AO1305</f>
        <v>5986229689</v>
      </c>
      <c r="AP1337" s="2323">
        <f>+AP75+AP256+AP438+AP789+AP1103+AP1305</f>
        <v>2751609067</v>
      </c>
      <c r="AQ1337" s="2323">
        <f>+AQ75+AQ256+AQ438+AQ789+AQ1103+AQ1305</f>
        <v>2260325369</v>
      </c>
      <c r="AR1337" s="2323">
        <f>+AR75+AR256+AR438+AR789+AR1103+AR1305</f>
        <v>974295253</v>
      </c>
      <c r="AS1337" s="2322">
        <v>0</v>
      </c>
      <c r="AT1337" s="2323"/>
      <c r="AU1337" s="2323"/>
      <c r="AV1337" s="2323"/>
      <c r="AW1337" s="2323"/>
      <c r="AX1337" s="2323">
        <f>+AX75+AX256+AX438+AX789+AX1103+AX1305</f>
        <v>6046425216</v>
      </c>
      <c r="AY1337" s="2323">
        <f>+AY75+AY256+AY438+AY789+AY1103+AY1305</f>
        <v>2766874146</v>
      </c>
      <c r="AZ1337" s="2323">
        <f>+AZ75+AZ256+AZ438+AZ789+AZ1103+AZ1305</f>
        <v>2298643205</v>
      </c>
      <c r="BA1337" s="2323">
        <f>+BA75+BA256+BA438+BA789+BA1103+BA1305</f>
        <v>980907865</v>
      </c>
      <c r="BB1337" s="2322">
        <f t="shared" si="1043"/>
        <v>0</v>
      </c>
      <c r="BC1337" s="2324">
        <f t="shared" si="1044"/>
        <v>60195527</v>
      </c>
      <c r="BD1337" s="2322">
        <f t="shared" si="967"/>
        <v>0</v>
      </c>
      <c r="BE1337" s="2324">
        <f t="shared" si="968"/>
        <v>256820884</v>
      </c>
      <c r="BF1337" s="2325">
        <v>0</v>
      </c>
      <c r="BG1337" s="2323"/>
      <c r="BH1337" s="2323"/>
      <c r="BI1337" s="2323"/>
      <c r="BJ1337" s="2323"/>
      <c r="BK1337" s="2323">
        <f>+BK75+BK256+BK438+BK789+BK1103+BK1305</f>
        <v>5980967124</v>
      </c>
      <c r="BL1337" s="2323">
        <f>+BL75+BL256+BL438+BL789+BL1103+BL1305</f>
        <v>2769909307</v>
      </c>
      <c r="BM1337" s="2323">
        <f>+BM75+BM256+BM438+BM789+BM1103+BM1305</f>
        <v>2216555964</v>
      </c>
      <c r="BN1337" s="2323">
        <f>+BN75+BN256+BN438+BN789+BN1103+BN1305</f>
        <v>994501853</v>
      </c>
      <c r="BO1337" s="2322">
        <v>0</v>
      </c>
      <c r="BP1337" s="2323"/>
      <c r="BQ1337" s="2323"/>
      <c r="BR1337" s="2323"/>
      <c r="BS1337" s="2323"/>
      <c r="BT1337" s="2323">
        <f>+BT75+BT256+BT438+BT789+BT1103+BT1305</f>
        <v>6021461151</v>
      </c>
      <c r="BU1337" s="2323">
        <f>+BU75+BU256+BU438+BU789+BU1103+BU1305</f>
        <v>2773174386</v>
      </c>
      <c r="BV1337" s="2323">
        <f>+BV75+BV256+BV438+BV789+BV1103+BV1305</f>
        <v>2254873800</v>
      </c>
      <c r="BW1337" s="2323">
        <f>+BW75+BW256+BW438+BW789+BW1103+BW1305</f>
        <v>993412965</v>
      </c>
      <c r="BX1337" s="2322">
        <f t="shared" si="1045"/>
        <v>0</v>
      </c>
      <c r="BY1337" s="2326">
        <f t="shared" si="1046"/>
        <v>40494027</v>
      </c>
      <c r="BZ1337" s="2327">
        <f>+BO1337-AA1337</f>
        <v>0</v>
      </c>
      <c r="CA1337" s="2328">
        <f>+BT1337-AF1337</f>
        <v>231856819</v>
      </c>
      <c r="CB1337" s="2329"/>
      <c r="CC1337" s="2329"/>
      <c r="CD1337" s="2330"/>
      <c r="CF1337" s="2331"/>
    </row>
    <row r="1338" spans="1:95" s="1974" customFormat="1" ht="18" customHeight="1">
      <c r="C1338" s="2201"/>
      <c r="D1338" s="2232"/>
      <c r="E1338" s="2243"/>
      <c r="F1338" s="2204"/>
      <c r="G1338" s="2316"/>
      <c r="H1338" s="2206"/>
      <c r="I1338" s="2206"/>
      <c r="J1338" s="2206"/>
      <c r="K1338" s="2206"/>
      <c r="L1338" s="2206"/>
      <c r="M1338" s="2206"/>
      <c r="N1338" s="2206"/>
      <c r="O1338" s="2206"/>
      <c r="P1338" s="2316"/>
      <c r="Q1338" s="2206"/>
      <c r="R1338" s="2206"/>
      <c r="S1338" s="2206"/>
      <c r="T1338" s="2206"/>
      <c r="U1338" s="2206"/>
      <c r="V1338" s="2206"/>
      <c r="W1338" s="2206"/>
      <c r="X1338" s="2206"/>
      <c r="Y1338" s="2316">
        <f t="shared" si="975"/>
        <v>0</v>
      </c>
      <c r="Z1338" s="2207">
        <f t="shared" si="976"/>
        <v>0</v>
      </c>
      <c r="AA1338" s="2316">
        <v>0</v>
      </c>
      <c r="AB1338" s="2206"/>
      <c r="AC1338" s="2206"/>
      <c r="AD1338" s="2206"/>
      <c r="AE1338" s="2206"/>
      <c r="AF1338" s="2206"/>
      <c r="AG1338" s="2206"/>
      <c r="AH1338" s="2206"/>
      <c r="AI1338" s="2207"/>
      <c r="AJ1338" s="2332"/>
      <c r="AK1338" s="2206"/>
      <c r="AL1338" s="2206"/>
      <c r="AM1338" s="2206"/>
      <c r="AN1338" s="2206"/>
      <c r="AO1338" s="2206"/>
      <c r="AP1338" s="2206"/>
      <c r="AQ1338" s="2206"/>
      <c r="AR1338" s="2206"/>
      <c r="AS1338" s="2316"/>
      <c r="AT1338" s="2206"/>
      <c r="AU1338" s="2206"/>
      <c r="AV1338" s="2206"/>
      <c r="AW1338" s="2206"/>
      <c r="AX1338" s="2206"/>
      <c r="AY1338" s="2206"/>
      <c r="AZ1338" s="2206"/>
      <c r="BA1338" s="2206"/>
      <c r="BB1338" s="2316">
        <f t="shared" si="1043"/>
        <v>0</v>
      </c>
      <c r="BC1338" s="2207">
        <f t="shared" si="1044"/>
        <v>0</v>
      </c>
      <c r="BD1338" s="2316">
        <f t="shared" si="967"/>
        <v>0</v>
      </c>
      <c r="BE1338" s="2207">
        <f t="shared" si="968"/>
        <v>0</v>
      </c>
      <c r="BF1338" s="2332"/>
      <c r="BG1338" s="2206"/>
      <c r="BH1338" s="2206"/>
      <c r="BI1338" s="2206"/>
      <c r="BJ1338" s="2206"/>
      <c r="BK1338" s="2206"/>
      <c r="BL1338" s="2206"/>
      <c r="BM1338" s="2206"/>
      <c r="BN1338" s="2206"/>
      <c r="BO1338" s="2316"/>
      <c r="BP1338" s="2206"/>
      <c r="BQ1338" s="2206"/>
      <c r="BR1338" s="2206"/>
      <c r="BS1338" s="2206"/>
      <c r="BT1338" s="2206"/>
      <c r="BU1338" s="2206"/>
      <c r="BV1338" s="2206"/>
      <c r="BW1338" s="2206"/>
      <c r="BX1338" s="2333"/>
      <c r="BY1338" s="2081"/>
      <c r="BZ1338" s="2080"/>
      <c r="CA1338" s="2212"/>
      <c r="CB1338" s="2083"/>
      <c r="CC1338" s="2083"/>
      <c r="CD1338" s="2237"/>
      <c r="CF1338" s="2200"/>
    </row>
    <row r="1339" spans="1:95" s="1974" customFormat="1" ht="18" customHeight="1">
      <c r="C1339" s="2334"/>
      <c r="D1339" s="2335"/>
      <c r="E1339" s="2336"/>
      <c r="F1339" s="2337"/>
      <c r="G1339" s="2338"/>
      <c r="H1339" s="2339"/>
      <c r="I1339" s="2339"/>
      <c r="J1339" s="2339"/>
      <c r="K1339" s="2339"/>
      <c r="L1339" s="2339"/>
      <c r="M1339" s="2339"/>
      <c r="N1339" s="2339"/>
      <c r="O1339" s="2339"/>
      <c r="P1339" s="2338"/>
      <c r="Q1339" s="2339"/>
      <c r="R1339" s="2339"/>
      <c r="S1339" s="2339"/>
      <c r="T1339" s="2339"/>
      <c r="U1339" s="2339"/>
      <c r="V1339" s="2339"/>
      <c r="W1339" s="2339"/>
      <c r="X1339" s="2339"/>
      <c r="Y1339" s="2338">
        <f t="shared" si="975"/>
        <v>0</v>
      </c>
      <c r="Z1339" s="2340">
        <f t="shared" si="976"/>
        <v>0</v>
      </c>
      <c r="AA1339" s="2338"/>
      <c r="AB1339" s="2339"/>
      <c r="AC1339" s="2339"/>
      <c r="AD1339" s="2339"/>
      <c r="AE1339" s="2339"/>
      <c r="AF1339" s="2339"/>
      <c r="AG1339" s="2339"/>
      <c r="AH1339" s="2339"/>
      <c r="AI1339" s="2340"/>
      <c r="AJ1339" s="2341"/>
      <c r="AK1339" s="2339"/>
      <c r="AL1339" s="2339"/>
      <c r="AM1339" s="2339"/>
      <c r="AN1339" s="2339"/>
      <c r="AO1339" s="2339"/>
      <c r="AP1339" s="2339"/>
      <c r="AQ1339" s="2339"/>
      <c r="AR1339" s="2339"/>
      <c r="AS1339" s="2338"/>
      <c r="AT1339" s="2339"/>
      <c r="AU1339" s="2339"/>
      <c r="AV1339" s="2339"/>
      <c r="AW1339" s="2339"/>
      <c r="AX1339" s="2339"/>
      <c r="AY1339" s="2339"/>
      <c r="AZ1339" s="2339"/>
      <c r="BA1339" s="2339"/>
      <c r="BB1339" s="2338">
        <f t="shared" si="1043"/>
        <v>0</v>
      </c>
      <c r="BC1339" s="2340">
        <f t="shared" si="1044"/>
        <v>0</v>
      </c>
      <c r="BD1339" s="2338">
        <f t="shared" si="967"/>
        <v>0</v>
      </c>
      <c r="BE1339" s="2340">
        <f t="shared" si="968"/>
        <v>0</v>
      </c>
      <c r="BF1339" s="2341"/>
      <c r="BG1339" s="2339"/>
      <c r="BH1339" s="2339"/>
      <c r="BI1339" s="2339"/>
      <c r="BJ1339" s="2339"/>
      <c r="BK1339" s="2339"/>
      <c r="BL1339" s="2339"/>
      <c r="BM1339" s="2339"/>
      <c r="BN1339" s="2339"/>
      <c r="BO1339" s="2338"/>
      <c r="BP1339" s="2339"/>
      <c r="BQ1339" s="2339"/>
      <c r="BR1339" s="2339"/>
      <c r="BS1339" s="2339"/>
      <c r="BT1339" s="2339"/>
      <c r="BU1339" s="2339"/>
      <c r="BV1339" s="2339"/>
      <c r="BW1339" s="2339"/>
      <c r="BX1339" s="2342"/>
      <c r="BY1339" s="2343"/>
      <c r="BZ1339" s="2344"/>
      <c r="CA1339" s="2345"/>
      <c r="CB1339" s="2346"/>
      <c r="CC1339" s="2346"/>
      <c r="CD1339" s="2237"/>
      <c r="CF1339" s="2200"/>
    </row>
    <row r="1340" spans="1:95" s="1974" customFormat="1">
      <c r="A1340" s="1957"/>
      <c r="B1340" s="1957"/>
      <c r="E1340" s="2347"/>
      <c r="H1340" s="1957"/>
      <c r="I1340" s="1957"/>
      <c r="J1340" s="1957"/>
      <c r="M1340" s="1957"/>
      <c r="N1340" s="1957"/>
      <c r="O1340" s="1957"/>
      <c r="Q1340" s="1957"/>
      <c r="R1340" s="1957"/>
      <c r="S1340" s="1957"/>
      <c r="V1340" s="1957"/>
      <c r="W1340" s="1957"/>
      <c r="X1340" s="1957"/>
      <c r="AB1340" s="1957"/>
      <c r="AC1340" s="1957"/>
      <c r="AD1340" s="1957"/>
      <c r="AG1340" s="1957"/>
      <c r="AH1340" s="1957"/>
      <c r="AI1340" s="1957"/>
      <c r="AK1340" s="1957"/>
      <c r="AL1340" s="1957"/>
      <c r="AM1340" s="1957"/>
      <c r="AP1340" s="1957"/>
      <c r="AQ1340" s="1957"/>
      <c r="AR1340" s="1957"/>
      <c r="AT1340" s="1957"/>
      <c r="AU1340" s="1957"/>
      <c r="AV1340" s="1957"/>
      <c r="AY1340" s="1957"/>
      <c r="AZ1340" s="1957"/>
      <c r="BA1340" s="1957"/>
      <c r="BG1340" s="1957"/>
      <c r="BH1340" s="1957"/>
      <c r="BI1340" s="1957"/>
      <c r="BL1340" s="1957"/>
      <c r="BM1340" s="1957"/>
      <c r="BN1340" s="1957"/>
      <c r="BP1340" s="1957"/>
      <c r="BQ1340" s="1957"/>
      <c r="BR1340" s="1957"/>
      <c r="BU1340" s="1957"/>
      <c r="BV1340" s="1957"/>
      <c r="BW1340" s="1957"/>
      <c r="CC1340" s="2348"/>
      <c r="CH1340" s="1959"/>
      <c r="CI1340" s="1959"/>
      <c r="CJ1340" s="1959"/>
      <c r="CK1340" s="1959"/>
      <c r="CL1340" s="1959"/>
      <c r="CM1340" s="1959"/>
      <c r="CN1340" s="1959"/>
      <c r="CO1340" s="1959"/>
      <c r="CP1340" s="1959"/>
      <c r="CQ1340" s="1959"/>
    </row>
    <row r="1341" spans="1:95">
      <c r="AD1341" s="1957">
        <v>0</v>
      </c>
      <c r="CJ1341" s="1957"/>
      <c r="CK1341" s="1957"/>
      <c r="CL1341" s="1957"/>
      <c r="CM1341" s="1957"/>
      <c r="CN1341" s="1957"/>
      <c r="CO1341" s="1957"/>
      <c r="CP1341" s="1957"/>
    </row>
    <row r="1343" spans="1:95">
      <c r="AO1343" s="2351"/>
      <c r="AX1343" s="2351"/>
    </row>
    <row r="1347" spans="41:50">
      <c r="AO1347" s="2352"/>
      <c r="AX1347" s="2352"/>
    </row>
  </sheetData>
  <autoFilter ref="A10:CR1341"/>
  <mergeCells count="65">
    <mergeCell ref="BU8:BW8"/>
    <mergeCell ref="BX8:BX9"/>
    <mergeCell ref="BY8:BY9"/>
    <mergeCell ref="BZ8:BZ9"/>
    <mergeCell ref="CA8:CA9"/>
    <mergeCell ref="BK8:BK9"/>
    <mergeCell ref="BL8:BN8"/>
    <mergeCell ref="BO8:BO9"/>
    <mergeCell ref="BP8:BR8"/>
    <mergeCell ref="BS8:BS9"/>
    <mergeCell ref="BT8:BT9"/>
    <mergeCell ref="BC8:BC9"/>
    <mergeCell ref="BD8:BD9"/>
    <mergeCell ref="BE8:BE9"/>
    <mergeCell ref="BF8:BF9"/>
    <mergeCell ref="BG8:BI8"/>
    <mergeCell ref="BJ8:BJ9"/>
    <mergeCell ref="AS8:AS9"/>
    <mergeCell ref="AT8:AV8"/>
    <mergeCell ref="AW8:AW9"/>
    <mergeCell ref="AX8:AX9"/>
    <mergeCell ref="AY8:BA8"/>
    <mergeCell ref="BB8:BB9"/>
    <mergeCell ref="AG8:AI8"/>
    <mergeCell ref="AJ8:AJ9"/>
    <mergeCell ref="AK8:AM8"/>
    <mergeCell ref="AN8:AN9"/>
    <mergeCell ref="AO8:AO9"/>
    <mergeCell ref="AP8:AR8"/>
    <mergeCell ref="V8:X8"/>
    <mergeCell ref="Y8:Z8"/>
    <mergeCell ref="AA8:AA9"/>
    <mergeCell ref="AB8:AD8"/>
    <mergeCell ref="AE8:AE9"/>
    <mergeCell ref="AF8:AF9"/>
    <mergeCell ref="BX7:BY7"/>
    <mergeCell ref="G8:G9"/>
    <mergeCell ref="H8:J8"/>
    <mergeCell ref="K8:K9"/>
    <mergeCell ref="L8:L9"/>
    <mergeCell ref="M8:O8"/>
    <mergeCell ref="P8:P9"/>
    <mergeCell ref="Q8:S8"/>
    <mergeCell ref="T8:T9"/>
    <mergeCell ref="U8:U9"/>
    <mergeCell ref="CB6:CB9"/>
    <mergeCell ref="CC6:CC9"/>
    <mergeCell ref="G7:O7"/>
    <mergeCell ref="P7:X7"/>
    <mergeCell ref="Y7:Z7"/>
    <mergeCell ref="AJ7:AR7"/>
    <mergeCell ref="AS7:BA7"/>
    <mergeCell ref="BB7:BC7"/>
    <mergeCell ref="BF7:BN7"/>
    <mergeCell ref="BO7:BW7"/>
    <mergeCell ref="C1:CC1"/>
    <mergeCell ref="C6:D9"/>
    <mergeCell ref="E6:E9"/>
    <mergeCell ref="F6:F9"/>
    <mergeCell ref="G6:Z6"/>
    <mergeCell ref="AA6:AI7"/>
    <mergeCell ref="AJ6:BC6"/>
    <mergeCell ref="BD6:BE7"/>
    <mergeCell ref="BF6:BY6"/>
    <mergeCell ref="BZ6:CA7"/>
  </mergeCells>
  <phoneticPr fontId="3" type="noConversion"/>
  <conditionalFormatting sqref="A30:K44 E110:F111 F114 A77:D77 F85 F77 A700:A725 A198:A206 A601:A696 CE727:XFD727 A727 A729:A733 CE729:XFD733 CE945:XFD1020 A945:A1020 CE235:XFD335 CE337:XFD366 CE198:XFD206 A235:A335 A120:A162 A337:A366 C79:F84 C85:D85 C729:F733 C727:F727 C700:F725 C86:F103 C115:F116 C114:D114 C110:C111 C112:F113 C105:F109 CE114:XFD163 C161:E161 CE165:XFD196 A165:A196 A410:A484 A488:A598 CE410:XFD725 A1022:A1064 CE735:XFD941 A735:A941 CG105:XFD113 M30:T44 CE208:XFD232 A208:A232 CC446:CC725 AN601:AS696 AN1022:AS1066 A79:A116 CG79:XFD103 CE79:CE113 H79:J103 B78:B87 BG1069:BI1302 CE1022:XFD1339 A1065:B1337 CD165:CD366 CF164 CF197 CF207 CF233:CF234 CF336 C488:F598 AO27:AV27 CE368:XFD408 CF409 CF726 CF728 CF734 CF942:CF944 CF1021 CD368:CD1339 A368:A408 BJ942:BN1066 BJ104:BN119 BJ1069:BN1337 C120:F160 C162:F366 AT483:AW484 AW1064 AT1065:AW1066 AN945:AW1020 AT1022:AW1063 AN77:AW78 AW136:AW139 AW197 AT165:AW196 AT140:AW160 AT208:AW335 AT1068:AW1335 AT162:AW162 AT120:AW135 AT198:AW206 AK79:AW103 AW161 AW163:AW164 AW207 AW1067 AW336 AW409 AW942:AW944 AW1021 U485:X486 A27:AM27 K942:O1066 K446:O446 K485:O734 C447:F484 V30:AW44 T368:X368 C1022:F1337 A28:AW29 A1338:F1339 A367:F367 M77:O366 C735:F941 A45:AW47 AN700:BA725 AN727:BA727 AN729:BA733 AT605:BA696 AN488:BA598 AT601:BA603 AX447:BA484 BZ105:CC116 BZ368:CC408 BZ1067:CC1339 BZ488:CB598 BS499:BW501 BS1303:BW1303 BP601:BW603 BP487:BW498 BP1304:BW1337 BP727:BW727 BP577:BW598 BS575:BW576 BS604:BW604 BP729:BW733 BP502:BW574 BP605:BW696 BP700:BW725 BP945:BW1020 BJ77:BN78 BJ446:BN734 AY438:BA438 AX439:BA445 AX735:BA1339 AX77:BA437 BS485:BW486 BS599:BT600 BP697:BT698 BS699:BT699 BS233:BW234 BS197:BW197 BS207:BW207 BS336:BW336 BS409:BW409 BS726:BW726 BS734:BW734 BS728:BW728 BS942:BW944 BS1021:BW1021 BC601:BC603 BC488:BC598 BC605:BC696 BC729:BC733 BC727 BC700:BC725 BC735:BC1339 BC77:BC445 BC447:BC484 BE700:BE725 BE727 BE729:BE733 BE488:BE598 BE601:BE696 BE447:BE484 BE410:BE445 BE1338:BY1339 BE735:BE1337 BE77:BE408 AB337:AI408 AB410:AI484 AB735:AI1339 AB729:AI733 AB727:AI727 AB487:AI725 AB77:AI335 AK483:AR484 AK120:AS335 AK1067:AS1335 AK447:AW482 AK337:AW408 AK1336:AW1339 AK410:AW445 AK735:AW897 Z77:Z1339 Q77:X367 Q369:X484 Q487:X1339 Q368:R368 H447:O484 H120:L366 A1340:XFD1048576 BP235:BW335 BP208:BW232 BP1022:BW1302 BP198:BW206 BP337:BW408 BP735:BW941 BP410:BW484 BP77:BW196 BY77:CC77 BY447:CB484 BY410:CC445 BY735:CC941 BY79:CC103 BY198:CC206 BY208:CC232 BY235:CC335 BY120:CC196 BY1021 BY942:BY944 BY728 BY734 BY726 BY336:BY409 BY207 BY197 BY233:BY234 BY78 BY446 BY104:BY119 BY945:CB1020 BY700:CB725 BY1022:CB1066 BY729:CB733 BY727:CB727 BY601:CB696 BY1067:BY1337 BY485:BY598 C368:F445 C601:F696 C945:F1020 B165:B366 B368:B1063 AX27:CC47 CD1:CD103 CF1:CF113 CE1:CE77 CG1:XFD77 A1:CC1 CH78:CQ78 CH104:CQ104 CH164:CQ164 CH197:CQ197 CH207:CQ207 CH233:CQ234 CH336:CQ336 CH409:CQ409 CH726:CQ726 CH728:CQ728 CH734:CQ734 CH942:CQ944 CH1021:CQ1021 A3:CC26 A2:K2 M2:CC2 BG1067:BN1068 BG79:BN103 BG735:BN941 BG120:BN445 BG447:BI482 K77:L119 AK899:AW941 AK898:AR898 AT898:AW898 BZ337:CC366 H1067:O1339 H735:O941 H367:O445 A57:CC76 BZ367:XFD367 A51:AW56 A48:B50 D48:AW50 AX56:CC56 AY48:BS55 BU48:CC55 AN104:AW119">
    <cfRule type="cellIs" dxfId="367" priority="368" operator="equal">
      <formula>0</formula>
    </cfRule>
  </conditionalFormatting>
  <conditionalFormatting sqref="E85">
    <cfRule type="cellIs" dxfId="366" priority="367" operator="equal">
      <formula>0</formula>
    </cfRule>
  </conditionalFormatting>
  <conditionalFormatting sqref="D110:D111">
    <cfRule type="cellIs" dxfId="365" priority="366" operator="equal">
      <formula>0</formula>
    </cfRule>
  </conditionalFormatting>
  <conditionalFormatting sqref="E114">
    <cfRule type="cellIs" dxfId="364" priority="365" operator="equal">
      <formula>0</formula>
    </cfRule>
  </conditionalFormatting>
  <conditionalFormatting sqref="E77">
    <cfRule type="cellIs" dxfId="363" priority="364" operator="equal">
      <formula>0</formula>
    </cfRule>
  </conditionalFormatting>
  <conditionalFormatting sqref="A117:A119 C117:F119 BZ117:CB119">
    <cfRule type="cellIs" dxfId="362" priority="363" operator="equal">
      <formula>0</formula>
    </cfRule>
  </conditionalFormatting>
  <conditionalFormatting sqref="CC117:CC119">
    <cfRule type="cellIs" dxfId="361" priority="362" operator="equal">
      <formula>0</formula>
    </cfRule>
  </conditionalFormatting>
  <conditionalFormatting sqref="AW27">
    <cfRule type="cellIs" dxfId="360" priority="361" operator="equal">
      <formula>0</formula>
    </cfRule>
  </conditionalFormatting>
  <conditionalFormatting sqref="A487 C487:F487 AN487:BA487 BZ487:CB487 BC487 BE487">
    <cfRule type="cellIs" dxfId="359" priority="360" operator="equal">
      <formula>0</formula>
    </cfRule>
  </conditionalFormatting>
  <conditionalFormatting sqref="A485:A486 AB485:AI486 C485:F486 Q485:T486 AN485:AR486 AT485:BA486 BZ485:CB486 BC485:BC486 BE485:BE486">
    <cfRule type="cellIs" dxfId="358" priority="359" operator="equal">
      <formula>0</formula>
    </cfRule>
  </conditionalFormatting>
  <conditionalFormatting sqref="A446 F446 C446 AN446:BA446 BZ446:CB446 BC446 BE446">
    <cfRule type="cellIs" dxfId="357" priority="358" operator="equal">
      <formula>0</formula>
    </cfRule>
  </conditionalFormatting>
  <conditionalFormatting sqref="A600 E600:F600 AN600:AS600 C600 AW600:BA600 BU600:BW600 BC600 BE600 BY600:CA600">
    <cfRule type="cellIs" dxfId="356" priority="357" operator="equal">
      <formula>0</formula>
    </cfRule>
  </conditionalFormatting>
  <conditionalFormatting sqref="A599 AN599:AS599 C599:F599 AW599:BA599 BU599:BW599 BC599 BE599 BY599:CA599">
    <cfRule type="cellIs" dxfId="355" priority="356" operator="equal">
      <formula>0</formula>
    </cfRule>
  </conditionalFormatting>
  <conditionalFormatting sqref="D600">
    <cfRule type="cellIs" dxfId="354" priority="355" operator="equal">
      <formula>0</formula>
    </cfRule>
  </conditionalFormatting>
  <conditionalFormatting sqref="D446:E446">
    <cfRule type="cellIs" dxfId="353" priority="345" operator="equal">
      <formula>0</formula>
    </cfRule>
  </conditionalFormatting>
  <conditionalFormatting sqref="BP699:BR699">
    <cfRule type="cellIs" dxfId="352" priority="344" operator="equal">
      <formula>0</formula>
    </cfRule>
  </conditionalFormatting>
  <conditionalFormatting sqref="CB697">
    <cfRule type="cellIs" dxfId="351" priority="352" operator="equal">
      <formula>0</formula>
    </cfRule>
  </conditionalFormatting>
  <conditionalFormatting sqref="A697 E697:F697 C697 AN697:BA697 BU697:BW697 BC697 BE697 BY697:CA697">
    <cfRule type="cellIs" dxfId="350" priority="354" operator="equal">
      <formula>0</formula>
    </cfRule>
  </conditionalFormatting>
  <conditionalFormatting sqref="D699">
    <cfRule type="cellIs" dxfId="349" priority="347" operator="equal">
      <formula>0</formula>
    </cfRule>
  </conditionalFormatting>
  <conditionalFormatting sqref="CB698">
    <cfRule type="cellIs" dxfId="348" priority="349" operator="equal">
      <formula>0</formula>
    </cfRule>
  </conditionalFormatting>
  <conditionalFormatting sqref="A698 E698:F698 C698 AN698:BA698 BU698:BW698 BC698 BE698 BY698:CA698">
    <cfRule type="cellIs" dxfId="347" priority="351" operator="equal">
      <formula>0</formula>
    </cfRule>
  </conditionalFormatting>
  <conditionalFormatting sqref="D697">
    <cfRule type="cellIs" dxfId="346" priority="353" operator="equal">
      <formula>0</formula>
    </cfRule>
  </conditionalFormatting>
  <conditionalFormatting sqref="D698">
    <cfRule type="cellIs" dxfId="345" priority="350" operator="equal">
      <formula>0</formula>
    </cfRule>
  </conditionalFormatting>
  <conditionalFormatting sqref="A699 E699:F699 C699 AN699:BA699 BU699:BW699 BC699 BE699 BY699:CA699">
    <cfRule type="cellIs" dxfId="344" priority="348" operator="equal">
      <formula>0</formula>
    </cfRule>
  </conditionalFormatting>
  <conditionalFormatting sqref="CB699">
    <cfRule type="cellIs" dxfId="343" priority="346" operator="equal">
      <formula>0</formula>
    </cfRule>
  </conditionalFormatting>
  <conditionalFormatting sqref="AT600:AV600">
    <cfRule type="cellIs" dxfId="342" priority="343" operator="equal">
      <formula>0</formula>
    </cfRule>
  </conditionalFormatting>
  <conditionalFormatting sqref="AT599:AV599">
    <cfRule type="cellIs" dxfId="341" priority="342" operator="equal">
      <formula>0</formula>
    </cfRule>
  </conditionalFormatting>
  <conditionalFormatting sqref="BP600:BR600">
    <cfRule type="cellIs" dxfId="340" priority="341" operator="equal">
      <formula>0</formula>
    </cfRule>
  </conditionalFormatting>
  <conditionalFormatting sqref="BP599:BR599">
    <cfRule type="cellIs" dxfId="339" priority="340" operator="equal">
      <formula>0</formula>
    </cfRule>
  </conditionalFormatting>
  <conditionalFormatting sqref="CB600">
    <cfRule type="cellIs" dxfId="338" priority="338" operator="equal">
      <formula>0</formula>
    </cfRule>
  </conditionalFormatting>
  <conditionalFormatting sqref="CB599">
    <cfRule type="cellIs" dxfId="337" priority="339" operator="equal">
      <formula>0</formula>
    </cfRule>
  </conditionalFormatting>
  <conditionalFormatting sqref="H487:J487">
    <cfRule type="cellIs" dxfId="336" priority="333" operator="equal">
      <formula>0</formula>
    </cfRule>
  </conditionalFormatting>
  <conditionalFormatting sqref="H485:J486">
    <cfRule type="cellIs" dxfId="335" priority="332" operator="equal">
      <formula>0</formula>
    </cfRule>
  </conditionalFormatting>
  <conditionalFormatting sqref="CC727 CC729:CC730 CC945:CC1020 CC732:CC733 CC1022:CC1066">
    <cfRule type="cellIs" dxfId="334" priority="337" operator="equal">
      <formula>0</formula>
    </cfRule>
  </conditionalFormatting>
  <conditionalFormatting sqref="BQ1303:BR1303">
    <cfRule type="cellIs" dxfId="333" priority="336" operator="equal">
      <formula>0</formula>
    </cfRule>
  </conditionalFormatting>
  <conditionalFormatting sqref="H700:J725 H488:J598 H601:J696 H77:J77 H727:J727 H729:J733 H945:J1020 H1022:J1066 H105:J116">
    <cfRule type="cellIs" dxfId="332" priority="335" operator="equal">
      <formula>0</formula>
    </cfRule>
  </conditionalFormatting>
  <conditionalFormatting sqref="H117:J119">
    <cfRule type="cellIs" dxfId="331" priority="334" operator="equal">
      <formula>0</formula>
    </cfRule>
  </conditionalFormatting>
  <conditionalFormatting sqref="H446:J446">
    <cfRule type="cellIs" dxfId="330" priority="331" operator="equal">
      <formula>0</formula>
    </cfRule>
  </conditionalFormatting>
  <conditionalFormatting sqref="H600:J600">
    <cfRule type="cellIs" dxfId="329" priority="330" operator="equal">
      <formula>0</formula>
    </cfRule>
  </conditionalFormatting>
  <conditionalFormatting sqref="H599:J599">
    <cfRule type="cellIs" dxfId="328" priority="329" operator="equal">
      <formula>0</formula>
    </cfRule>
  </conditionalFormatting>
  <conditionalFormatting sqref="H697:J697">
    <cfRule type="cellIs" dxfId="327" priority="328" operator="equal">
      <formula>0</formula>
    </cfRule>
  </conditionalFormatting>
  <conditionalFormatting sqref="H698:J698">
    <cfRule type="cellIs" dxfId="326" priority="327" operator="equal">
      <formula>0</formula>
    </cfRule>
  </conditionalFormatting>
  <conditionalFormatting sqref="H699:J699">
    <cfRule type="cellIs" dxfId="325" priority="326" operator="equal">
      <formula>0</formula>
    </cfRule>
  </conditionalFormatting>
  <conditionalFormatting sqref="AK77:AM77 AK601:AM696 AK488:AM598 AK700:AM725 AK727:AM727 AK729:AM733 AK945:AM1020 AK1022:AM1066 AK105:AM116">
    <cfRule type="cellIs" dxfId="324" priority="325" operator="equal">
      <formula>0</formula>
    </cfRule>
  </conditionalFormatting>
  <conditionalFormatting sqref="AK117:AM119">
    <cfRule type="cellIs" dxfId="323" priority="324" operator="equal">
      <formula>0</formula>
    </cfRule>
  </conditionalFormatting>
  <conditionalFormatting sqref="AK487:AM487">
    <cfRule type="cellIs" dxfId="322" priority="323" operator="equal">
      <formula>0</formula>
    </cfRule>
  </conditionalFormatting>
  <conditionalFormatting sqref="AK485:AM486">
    <cfRule type="cellIs" dxfId="321" priority="322" operator="equal">
      <formula>0</formula>
    </cfRule>
  </conditionalFormatting>
  <conditionalFormatting sqref="AK446:AM446">
    <cfRule type="cellIs" dxfId="320" priority="321" operator="equal">
      <formula>0</formula>
    </cfRule>
  </conditionalFormatting>
  <conditionalFormatting sqref="AK734:AM734">
    <cfRule type="cellIs" dxfId="319" priority="282" operator="equal">
      <formula>0</formula>
    </cfRule>
  </conditionalFormatting>
  <conditionalFormatting sqref="BG734:BI734">
    <cfRule type="cellIs" dxfId="318" priority="281" operator="equal">
      <formula>0</formula>
    </cfRule>
  </conditionalFormatting>
  <conditionalFormatting sqref="AK697:AM697">
    <cfRule type="cellIs" dxfId="317" priority="320" operator="equal">
      <formula>0</formula>
    </cfRule>
  </conditionalFormatting>
  <conditionalFormatting sqref="AK698:AM698">
    <cfRule type="cellIs" dxfId="316" priority="319" operator="equal">
      <formula>0</formula>
    </cfRule>
  </conditionalFormatting>
  <conditionalFormatting sqref="AK699:AM699">
    <cfRule type="cellIs" dxfId="315" priority="318" operator="equal">
      <formula>0</formula>
    </cfRule>
  </conditionalFormatting>
  <conditionalFormatting sqref="AK600:AM600">
    <cfRule type="cellIs" dxfId="314" priority="317" operator="equal">
      <formula>0</formula>
    </cfRule>
  </conditionalFormatting>
  <conditionalFormatting sqref="AK599:AM599">
    <cfRule type="cellIs" dxfId="313" priority="316" operator="equal">
      <formula>0</formula>
    </cfRule>
  </conditionalFormatting>
  <conditionalFormatting sqref="AN27">
    <cfRule type="cellIs" dxfId="312" priority="315" operator="equal">
      <formula>0</formula>
    </cfRule>
  </conditionalFormatting>
  <conditionalFormatting sqref="BG1304:BI1337 BG700:BI725 BG502:BI598 BG601:BI696 BG77:BI77 BG727:BI727 BG729:BI733 BG945:BI1020 BG1022:BI1066 BG105:BI116 BG483:BI498">
    <cfRule type="cellIs" dxfId="311" priority="314" operator="equal">
      <formula>0</formula>
    </cfRule>
  </conditionalFormatting>
  <conditionalFormatting sqref="BG117:BI119">
    <cfRule type="cellIs" dxfId="310" priority="313" operator="equal">
      <formula>0</formula>
    </cfRule>
  </conditionalFormatting>
  <conditionalFormatting sqref="BG487:BI487">
    <cfRule type="cellIs" dxfId="309" priority="312" operator="equal">
      <formula>0</formula>
    </cfRule>
  </conditionalFormatting>
  <conditionalFormatting sqref="BG446:BI446">
    <cfRule type="cellIs" dxfId="308" priority="311" operator="equal">
      <formula>0</formula>
    </cfRule>
  </conditionalFormatting>
  <conditionalFormatting sqref="BG699:BI699">
    <cfRule type="cellIs" dxfId="307" priority="308" operator="equal">
      <formula>0</formula>
    </cfRule>
  </conditionalFormatting>
  <conditionalFormatting sqref="BG697:BI697">
    <cfRule type="cellIs" dxfId="306" priority="310" operator="equal">
      <formula>0</formula>
    </cfRule>
  </conditionalFormatting>
  <conditionalFormatting sqref="BG698:BI698">
    <cfRule type="cellIs" dxfId="305" priority="309" operator="equal">
      <formula>0</formula>
    </cfRule>
  </conditionalFormatting>
  <conditionalFormatting sqref="BG600:BI600">
    <cfRule type="cellIs" dxfId="304" priority="307" operator="equal">
      <formula>0</formula>
    </cfRule>
  </conditionalFormatting>
  <conditionalFormatting sqref="BG599:BI599">
    <cfRule type="cellIs" dxfId="303" priority="306" operator="equal">
      <formula>0</formula>
    </cfRule>
  </conditionalFormatting>
  <conditionalFormatting sqref="BG485:BI486">
    <cfRule type="cellIs" dxfId="302" priority="305" operator="equal">
      <formula>0</formula>
    </cfRule>
  </conditionalFormatting>
  <conditionalFormatting sqref="BG501:BI501">
    <cfRule type="cellIs" dxfId="301" priority="304" operator="equal">
      <formula>0</formula>
    </cfRule>
  </conditionalFormatting>
  <conditionalFormatting sqref="BH1303:BI1303">
    <cfRule type="cellIs" dxfId="300" priority="303" operator="equal">
      <formula>0</formula>
    </cfRule>
  </conditionalFormatting>
  <conditionalFormatting sqref="A78 F78 CE78 C78:D78 CG78:XFD78 BZ78:CC78">
    <cfRule type="cellIs" dxfId="299" priority="302" operator="equal">
      <formula>0</formula>
    </cfRule>
  </conditionalFormatting>
  <conditionalFormatting sqref="E78">
    <cfRule type="cellIs" dxfId="298" priority="301" operator="equal">
      <formula>0</formula>
    </cfRule>
  </conditionalFormatting>
  <conditionalFormatting sqref="H78:J78">
    <cfRule type="cellIs" dxfId="297" priority="300" operator="equal">
      <formula>0</formula>
    </cfRule>
  </conditionalFormatting>
  <conditionalFormatting sqref="AK78:AM78">
    <cfRule type="cellIs" dxfId="296" priority="299" operator="equal">
      <formula>0</formula>
    </cfRule>
  </conditionalFormatting>
  <conditionalFormatting sqref="BG78:BI78">
    <cfRule type="cellIs" dxfId="295" priority="298" operator="equal">
      <formula>0</formula>
    </cfRule>
  </conditionalFormatting>
  <conditionalFormatting sqref="CE233:XFD234 A233:A234 BZ233:CB233 BZ234:CC234">
    <cfRule type="cellIs" dxfId="294" priority="295" operator="equal">
      <formula>0</formula>
    </cfRule>
  </conditionalFormatting>
  <conditionalFormatting sqref="A197 CE197:XFD197 BZ197:CC197">
    <cfRule type="cellIs" dxfId="293" priority="297" operator="equal">
      <formula>0</formula>
    </cfRule>
  </conditionalFormatting>
  <conditionalFormatting sqref="A207 CE207:XFD207 BZ207:CC207">
    <cfRule type="cellIs" dxfId="292" priority="296" operator="equal">
      <formula>0</formula>
    </cfRule>
  </conditionalFormatting>
  <conditionalFormatting sqref="A336 CE336:XFD336 AB336:AI336 BZ336:CB336 AK336:AV336">
    <cfRule type="cellIs" dxfId="291" priority="294" operator="equal">
      <formula>0</formula>
    </cfRule>
  </conditionalFormatting>
  <conditionalFormatting sqref="A409 AB409:AI409 CE409:XFD409 BZ409:CB409 AK409:AS409">
    <cfRule type="cellIs" dxfId="290" priority="293" operator="equal">
      <formula>0</formula>
    </cfRule>
  </conditionalFormatting>
  <conditionalFormatting sqref="A726 AN726:AS726 CE726:XFD726 AB726:AI726 C726:F726 BZ726:CB726">
    <cfRule type="cellIs" dxfId="289" priority="292" operator="equal">
      <formula>0</formula>
    </cfRule>
  </conditionalFormatting>
  <conditionalFormatting sqref="A734 AN734:AS734 CE734:XFD734 AB734:AI734 C734:F734 BZ734:CB734">
    <cfRule type="cellIs" dxfId="288" priority="284" operator="equal">
      <formula>0</formula>
    </cfRule>
  </conditionalFormatting>
  <conditionalFormatting sqref="H726:J726">
    <cfRule type="cellIs" dxfId="287" priority="291" operator="equal">
      <formula>0</formula>
    </cfRule>
  </conditionalFormatting>
  <conditionalFormatting sqref="AK726:AM726">
    <cfRule type="cellIs" dxfId="286" priority="290" operator="equal">
      <formula>0</formula>
    </cfRule>
  </conditionalFormatting>
  <conditionalFormatting sqref="BG726:BI726">
    <cfRule type="cellIs" dxfId="285" priority="289" operator="equal">
      <formula>0</formula>
    </cfRule>
  </conditionalFormatting>
  <conditionalFormatting sqref="A728 AN728:AS728 CE728:XFD728 AB728:AI728 C728:F728 BZ728:CB728">
    <cfRule type="cellIs" dxfId="284" priority="288" operator="equal">
      <formula>0</formula>
    </cfRule>
  </conditionalFormatting>
  <conditionalFormatting sqref="BG728:BI728">
    <cfRule type="cellIs" dxfId="283" priority="285" operator="equal">
      <formula>0</formula>
    </cfRule>
  </conditionalFormatting>
  <conditionalFormatting sqref="H728:J728">
    <cfRule type="cellIs" dxfId="282" priority="287" operator="equal">
      <formula>0</formula>
    </cfRule>
  </conditionalFormatting>
  <conditionalFormatting sqref="AK728:AM728">
    <cfRule type="cellIs" dxfId="281" priority="286" operator="equal">
      <formula>0</formula>
    </cfRule>
  </conditionalFormatting>
  <conditionalFormatting sqref="H734:J734">
    <cfRule type="cellIs" dxfId="280" priority="283" operator="equal">
      <formula>0</formula>
    </cfRule>
  </conditionalFormatting>
  <conditionalFormatting sqref="CE942:XFD944 A942:A944 AN942:AS944 C942:F944 BZ942:CB944">
    <cfRule type="cellIs" dxfId="279" priority="280" operator="equal">
      <formula>0</formula>
    </cfRule>
  </conditionalFormatting>
  <conditionalFormatting sqref="CC942:CC944">
    <cfRule type="cellIs" dxfId="278" priority="279" operator="equal">
      <formula>0</formula>
    </cfRule>
  </conditionalFormatting>
  <conditionalFormatting sqref="H942:J944">
    <cfRule type="cellIs" dxfId="277" priority="278" operator="equal">
      <formula>0</formula>
    </cfRule>
  </conditionalFormatting>
  <conditionalFormatting sqref="AK942:AM944">
    <cfRule type="cellIs" dxfId="276" priority="277" operator="equal">
      <formula>0</formula>
    </cfRule>
  </conditionalFormatting>
  <conditionalFormatting sqref="BG942:BI944">
    <cfRule type="cellIs" dxfId="275" priority="276" operator="equal">
      <formula>0</formula>
    </cfRule>
  </conditionalFormatting>
  <conditionalFormatting sqref="AT409:AV409">
    <cfRule type="cellIs" dxfId="274" priority="275" operator="equal">
      <formula>0</formula>
    </cfRule>
  </conditionalFormatting>
  <conditionalFormatting sqref="BE409">
    <cfRule type="cellIs" dxfId="273" priority="274" operator="equal">
      <formula>0</formula>
    </cfRule>
  </conditionalFormatting>
  <conditionalFormatting sqref="AW604:BA604 BC604">
    <cfRule type="cellIs" dxfId="272" priority="273" operator="equal">
      <formula>0</formula>
    </cfRule>
  </conditionalFormatting>
  <conditionalFormatting sqref="AT604:AU604">
    <cfRule type="cellIs" dxfId="271" priority="272" operator="equal">
      <formula>0</formula>
    </cfRule>
  </conditionalFormatting>
  <conditionalFormatting sqref="AV604">
    <cfRule type="cellIs" dxfId="270" priority="271" operator="equal">
      <formula>0</formula>
    </cfRule>
  </conditionalFormatting>
  <conditionalFormatting sqref="AT726:BA726 BC726 BE726">
    <cfRule type="cellIs" dxfId="269" priority="270" operator="equal">
      <formula>0</formula>
    </cfRule>
  </conditionalFormatting>
  <conditionalFormatting sqref="AT728:BA728 BC728 BE728">
    <cfRule type="cellIs" dxfId="268" priority="269" operator="equal">
      <formula>0</formula>
    </cfRule>
  </conditionalFormatting>
  <conditionalFormatting sqref="AT734:BA734 BC734 BE734">
    <cfRule type="cellIs" dxfId="267" priority="268" operator="equal">
      <formula>0</formula>
    </cfRule>
  </conditionalFormatting>
  <conditionalFormatting sqref="CE1021:XFD1021 A1021 AN1021:AS1021 C1021:F1021 BZ1021:CB1021">
    <cfRule type="cellIs" dxfId="266" priority="267" operator="equal">
      <formula>0</formula>
    </cfRule>
  </conditionalFormatting>
  <conditionalFormatting sqref="CC1021">
    <cfRule type="cellIs" dxfId="265" priority="266" operator="equal">
      <formula>0</formula>
    </cfRule>
  </conditionalFormatting>
  <conditionalFormatting sqref="H1021:J1021">
    <cfRule type="cellIs" dxfId="264" priority="265" operator="equal">
      <formula>0</formula>
    </cfRule>
  </conditionalFormatting>
  <conditionalFormatting sqref="AK1021:AM1021">
    <cfRule type="cellIs" dxfId="263" priority="264" operator="equal">
      <formula>0</formula>
    </cfRule>
  </conditionalFormatting>
  <conditionalFormatting sqref="BG1021:BI1021">
    <cfRule type="cellIs" dxfId="262" priority="263" operator="equal">
      <formula>0</formula>
    </cfRule>
  </conditionalFormatting>
  <conditionalFormatting sqref="CD105:CD163">
    <cfRule type="cellIs" dxfId="261" priority="262" operator="equal">
      <formula>0</formula>
    </cfRule>
  </conditionalFormatting>
  <conditionalFormatting sqref="L30:L44">
    <cfRule type="cellIs" dxfId="260" priority="261" operator="equal">
      <formula>0</formula>
    </cfRule>
  </conditionalFormatting>
  <conditionalFormatting sqref="BP336:BR336">
    <cfRule type="cellIs" dxfId="259" priority="260" operator="equal">
      <formula>0</formula>
    </cfRule>
  </conditionalFormatting>
  <conditionalFormatting sqref="BP409:BR409">
    <cfRule type="cellIs" dxfId="258" priority="259" operator="equal">
      <formula>0</formula>
    </cfRule>
  </conditionalFormatting>
  <conditionalFormatting sqref="BP501:BR501">
    <cfRule type="cellIs" dxfId="257" priority="258" operator="equal">
      <formula>0</formula>
    </cfRule>
  </conditionalFormatting>
  <conditionalFormatting sqref="BP575:BR575">
    <cfRule type="cellIs" dxfId="256" priority="257" operator="equal">
      <formula>0</formula>
    </cfRule>
  </conditionalFormatting>
  <conditionalFormatting sqref="BP576:BR576">
    <cfRule type="cellIs" dxfId="255" priority="256" operator="equal">
      <formula>0</formula>
    </cfRule>
  </conditionalFormatting>
  <conditionalFormatting sqref="BP604:BR604">
    <cfRule type="cellIs" dxfId="254" priority="255" operator="equal">
      <formula>0</formula>
    </cfRule>
  </conditionalFormatting>
  <conditionalFormatting sqref="BP726:BR726">
    <cfRule type="cellIs" dxfId="253" priority="254" operator="equal">
      <formula>0</formula>
    </cfRule>
  </conditionalFormatting>
  <conditionalFormatting sqref="BP728:BR728">
    <cfRule type="cellIs" dxfId="252" priority="253" operator="equal">
      <formula>0</formula>
    </cfRule>
  </conditionalFormatting>
  <conditionalFormatting sqref="BP734:BR734">
    <cfRule type="cellIs" dxfId="251" priority="252" operator="equal">
      <formula>0</formula>
    </cfRule>
  </conditionalFormatting>
  <conditionalFormatting sqref="BP1021:BR1021">
    <cfRule type="cellIs" dxfId="250" priority="251" operator="equal">
      <formula>0</formula>
    </cfRule>
  </conditionalFormatting>
  <conditionalFormatting sqref="BP197:BR197">
    <cfRule type="cellIs" dxfId="249" priority="250" operator="equal">
      <formula>0</formula>
    </cfRule>
  </conditionalFormatting>
  <conditionalFormatting sqref="BP207:BR207">
    <cfRule type="cellIs" dxfId="248" priority="249" operator="equal">
      <formula>0</formula>
    </cfRule>
  </conditionalFormatting>
  <conditionalFormatting sqref="BP233:BR234">
    <cfRule type="cellIs" dxfId="247" priority="248" operator="equal">
      <formula>0</formula>
    </cfRule>
  </conditionalFormatting>
  <conditionalFormatting sqref="BP942:BR942">
    <cfRule type="cellIs" dxfId="246" priority="247" operator="equal">
      <formula>0</formula>
    </cfRule>
  </conditionalFormatting>
  <conditionalFormatting sqref="BP943:BR943">
    <cfRule type="cellIs" dxfId="245" priority="246" operator="equal">
      <formula>0</formula>
    </cfRule>
  </conditionalFormatting>
  <conditionalFormatting sqref="BP944:BR944">
    <cfRule type="cellIs" dxfId="244" priority="245" operator="equal">
      <formula>0</formula>
    </cfRule>
  </conditionalFormatting>
  <conditionalFormatting sqref="BG104:BI104">
    <cfRule type="cellIs" dxfId="243" priority="239" operator="equal">
      <formula>0</formula>
    </cfRule>
  </conditionalFormatting>
  <conditionalFormatting sqref="B88:B98">
    <cfRule type="cellIs" dxfId="242" priority="244" operator="equal">
      <formula>0</formula>
    </cfRule>
  </conditionalFormatting>
  <conditionalFormatting sqref="CC409">
    <cfRule type="cellIs" dxfId="241" priority="221" operator="equal">
      <formula>0</formula>
    </cfRule>
  </conditionalFormatting>
  <conditionalFormatting sqref="B99:B103 B105:B138 B140:B162">
    <cfRule type="cellIs" dxfId="240" priority="243" operator="equal">
      <formula>0</formula>
    </cfRule>
  </conditionalFormatting>
  <conditionalFormatting sqref="C104:D104 CE104 F104 CG104:XFD104 BZ104:CC104">
    <cfRule type="cellIs" dxfId="239" priority="242" operator="equal">
      <formula>0</formula>
    </cfRule>
  </conditionalFormatting>
  <conditionalFormatting sqref="H104:J104">
    <cfRule type="cellIs" dxfId="238" priority="241" operator="equal">
      <formula>0</formula>
    </cfRule>
  </conditionalFormatting>
  <conditionalFormatting sqref="AK104:AM104">
    <cfRule type="cellIs" dxfId="237" priority="240" operator="equal">
      <formula>0</formula>
    </cfRule>
  </conditionalFormatting>
  <conditionalFormatting sqref="E104">
    <cfRule type="cellIs" dxfId="236" priority="236" operator="equal">
      <formula>0</formula>
    </cfRule>
  </conditionalFormatting>
  <conditionalFormatting sqref="CD104">
    <cfRule type="cellIs" dxfId="235" priority="238" operator="equal">
      <formula>0</formula>
    </cfRule>
  </conditionalFormatting>
  <conditionalFormatting sqref="B104">
    <cfRule type="cellIs" dxfId="234" priority="237" operator="equal">
      <formula>0</formula>
    </cfRule>
  </conditionalFormatting>
  <conditionalFormatting sqref="CD164">
    <cfRule type="cellIs" dxfId="233" priority="233" operator="equal">
      <formula>0</formula>
    </cfRule>
  </conditionalFormatting>
  <conditionalFormatting sqref="A163">
    <cfRule type="cellIs" dxfId="232" priority="235" operator="equal">
      <formula>0</formula>
    </cfRule>
  </conditionalFormatting>
  <conditionalFormatting sqref="A164 CE164:XFD164">
    <cfRule type="cellIs" dxfId="231" priority="234" operator="equal">
      <formula>0</formula>
    </cfRule>
  </conditionalFormatting>
  <conditionalFormatting sqref="A163">
    <cfRule type="cellIs" dxfId="230" priority="232" operator="equal">
      <formula>0</formula>
    </cfRule>
  </conditionalFormatting>
  <conditionalFormatting sqref="A164">
    <cfRule type="cellIs" dxfId="229" priority="231" operator="equal">
      <formula>0</formula>
    </cfRule>
  </conditionalFormatting>
  <conditionalFormatting sqref="A447">
    <cfRule type="cellIs" dxfId="228" priority="229" operator="equal">
      <formula>0</formula>
    </cfRule>
  </conditionalFormatting>
  <conditionalFormatting sqref="A444">
    <cfRule type="cellIs" dxfId="227" priority="230" operator="equal">
      <formula>0</formula>
    </cfRule>
  </conditionalFormatting>
  <conditionalFormatting sqref="A489">
    <cfRule type="cellIs" dxfId="226" priority="228" operator="equal">
      <formula>0</formula>
    </cfRule>
  </conditionalFormatting>
  <conditionalFormatting sqref="A487:A488">
    <cfRule type="cellIs" dxfId="225" priority="227" operator="equal">
      <formula>0</formula>
    </cfRule>
  </conditionalFormatting>
  <conditionalFormatting sqref="B1064">
    <cfRule type="cellIs" dxfId="224" priority="226" operator="equal">
      <formula>0</formula>
    </cfRule>
  </conditionalFormatting>
  <conditionalFormatting sqref="CE105">
    <cfRule type="cellIs" dxfId="223" priority="225" operator="equal">
      <formula>0</formula>
    </cfRule>
  </conditionalFormatting>
  <conditionalFormatting sqref="CE105">
    <cfRule type="cellIs" dxfId="222" priority="224" operator="equal">
      <formula>0</formula>
    </cfRule>
  </conditionalFormatting>
  <conditionalFormatting sqref="CE106">
    <cfRule type="cellIs" dxfId="221" priority="223" operator="equal">
      <formula>0</formula>
    </cfRule>
  </conditionalFormatting>
  <conditionalFormatting sqref="CC336">
    <cfRule type="cellIs" dxfId="220" priority="222" operator="equal">
      <formula>0</formula>
    </cfRule>
  </conditionalFormatting>
  <conditionalFormatting sqref="CC726">
    <cfRule type="cellIs" dxfId="219" priority="220" operator="equal">
      <formula>0</formula>
    </cfRule>
  </conditionalFormatting>
  <conditionalFormatting sqref="CC728">
    <cfRule type="cellIs" dxfId="218" priority="219" operator="equal">
      <formula>0</formula>
    </cfRule>
  </conditionalFormatting>
  <conditionalFormatting sqref="CC731">
    <cfRule type="cellIs" dxfId="217" priority="218" operator="equal">
      <formula>0</formula>
    </cfRule>
  </conditionalFormatting>
  <conditionalFormatting sqref="CC734">
    <cfRule type="cellIs" dxfId="216" priority="217" operator="equal">
      <formula>0</formula>
    </cfRule>
  </conditionalFormatting>
  <conditionalFormatting sqref="AT138:AV138">
    <cfRule type="cellIs" dxfId="215" priority="215" operator="equal">
      <formula>0</formula>
    </cfRule>
  </conditionalFormatting>
  <conditionalFormatting sqref="U30:U35 U38:U39 U42:U44">
    <cfRule type="cellIs" dxfId="214" priority="216" operator="equal">
      <formula>0</formula>
    </cfRule>
  </conditionalFormatting>
  <conditionalFormatting sqref="AT139:AV139">
    <cfRule type="cellIs" dxfId="213" priority="214" operator="equal">
      <formula>0</formula>
    </cfRule>
  </conditionalFormatting>
  <conditionalFormatting sqref="AT161:AV161">
    <cfRule type="cellIs" dxfId="212" priority="213" operator="equal">
      <formula>0</formula>
    </cfRule>
  </conditionalFormatting>
  <conditionalFormatting sqref="AT163:AV163">
    <cfRule type="cellIs" dxfId="211" priority="212" operator="equal">
      <formula>0</formula>
    </cfRule>
  </conditionalFormatting>
  <conditionalFormatting sqref="AT1067:AV1067">
    <cfRule type="cellIs" dxfId="210" priority="205" operator="equal">
      <formula>0</formula>
    </cfRule>
  </conditionalFormatting>
  <conditionalFormatting sqref="AT1064:AV1064">
    <cfRule type="cellIs" dxfId="209" priority="206" operator="equal">
      <formula>0</formula>
    </cfRule>
  </conditionalFormatting>
  <conditionalFormatting sqref="AT944:AV944">
    <cfRule type="cellIs" dxfId="208" priority="208" operator="equal">
      <formula>0</formula>
    </cfRule>
  </conditionalFormatting>
  <conditionalFormatting sqref="AT197:AV197">
    <cfRule type="cellIs" dxfId="207" priority="211" operator="equal">
      <formula>0</formula>
    </cfRule>
  </conditionalFormatting>
  <conditionalFormatting sqref="AT1021:AV1021">
    <cfRule type="cellIs" dxfId="206" priority="207" operator="equal">
      <formula>0</formula>
    </cfRule>
  </conditionalFormatting>
  <conditionalFormatting sqref="AT942:AV942">
    <cfRule type="cellIs" dxfId="205" priority="210" operator="equal">
      <formula>0</formula>
    </cfRule>
  </conditionalFormatting>
  <conditionalFormatting sqref="AT943:AV943">
    <cfRule type="cellIs" dxfId="204" priority="209" operator="equal">
      <formula>0</formula>
    </cfRule>
  </conditionalFormatting>
  <conditionalFormatting sqref="S368">
    <cfRule type="cellIs" dxfId="203" priority="204" operator="equal">
      <formula>0</formula>
    </cfRule>
  </conditionalFormatting>
  <conditionalFormatting sqref="AS483:AS484">
    <cfRule type="cellIs" dxfId="202" priority="203" operator="equal">
      <formula>0</formula>
    </cfRule>
  </conditionalFormatting>
  <conditionalFormatting sqref="AS485:AS486">
    <cfRule type="cellIs" dxfId="201" priority="202" operator="equal">
      <formula>0</formula>
    </cfRule>
  </conditionalFormatting>
  <conditionalFormatting sqref="U36:U37">
    <cfRule type="cellIs" dxfId="200" priority="201" operator="equal">
      <formula>0</formula>
    </cfRule>
  </conditionalFormatting>
  <conditionalFormatting sqref="U40:U41">
    <cfRule type="cellIs" dxfId="199" priority="200" operator="equal">
      <formula>0</formula>
    </cfRule>
  </conditionalFormatting>
  <conditionalFormatting sqref="AT164:AV164">
    <cfRule type="cellIs" dxfId="198" priority="199" operator="equal">
      <formula>0</formula>
    </cfRule>
  </conditionalFormatting>
  <conditionalFormatting sqref="AT207:AV207">
    <cfRule type="cellIs" dxfId="197" priority="198" operator="equal">
      <formula>0</formula>
    </cfRule>
  </conditionalFormatting>
  <conditionalFormatting sqref="CC233">
    <cfRule type="cellIs" dxfId="196" priority="197" operator="equal">
      <formula>0</formula>
    </cfRule>
  </conditionalFormatting>
  <conditionalFormatting sqref="AX438">
    <cfRule type="cellIs" dxfId="195" priority="196" operator="equal">
      <formula>0</formula>
    </cfRule>
  </conditionalFormatting>
  <conditionalFormatting sqref="BG499:BI499">
    <cfRule type="cellIs" dxfId="194" priority="189" operator="equal">
      <formula>0</formula>
    </cfRule>
  </conditionalFormatting>
  <conditionalFormatting sqref="AT136:AV136">
    <cfRule type="cellIs" dxfId="193" priority="195" operator="equal">
      <formula>0</formula>
    </cfRule>
  </conditionalFormatting>
  <conditionalFormatting sqref="BG500:BI500">
    <cfRule type="cellIs" dxfId="192" priority="188" operator="equal">
      <formula>0</formula>
    </cfRule>
  </conditionalFormatting>
  <conditionalFormatting sqref="AT137:AV137">
    <cfRule type="cellIs" dxfId="191" priority="194" operator="equal">
      <formula>0</formula>
    </cfRule>
  </conditionalFormatting>
  <conditionalFormatting sqref="BG1303">
    <cfRule type="cellIs" dxfId="190" priority="193" operator="equal">
      <formula>0</formula>
    </cfRule>
  </conditionalFormatting>
  <conditionalFormatting sqref="BP1303">
    <cfRule type="cellIs" dxfId="189" priority="192" operator="equal">
      <formula>0</formula>
    </cfRule>
  </conditionalFormatting>
  <conditionalFormatting sqref="BP500:BR500">
    <cfRule type="cellIs" dxfId="188" priority="191" operator="equal">
      <formula>0</formula>
    </cfRule>
  </conditionalFormatting>
  <conditionalFormatting sqref="BP499:BR499">
    <cfRule type="cellIs" dxfId="187" priority="190" operator="equal">
      <formula>0</formula>
    </cfRule>
  </conditionalFormatting>
  <conditionalFormatting sqref="BP485:BR486">
    <cfRule type="cellIs" dxfId="186" priority="187" operator="equal">
      <formula>0</formula>
    </cfRule>
  </conditionalFormatting>
  <conditionalFormatting sqref="G601:G696 G488:G598 G729:G733 G727 G700:G725 G945:G1020 G77:G335 G447:G482 G337:G408 G1022:G1339 G410:G445 G735:G941">
    <cfRule type="cellIs" dxfId="185" priority="84" operator="equal">
      <formula>0</formula>
    </cfRule>
  </conditionalFormatting>
  <conditionalFormatting sqref="G487">
    <cfRule type="cellIs" dxfId="184" priority="83" operator="equal">
      <formula>0</formula>
    </cfRule>
  </conditionalFormatting>
  <conditionalFormatting sqref="G446">
    <cfRule type="cellIs" dxfId="183" priority="82" operator="equal">
      <formula>0</formula>
    </cfRule>
  </conditionalFormatting>
  <conditionalFormatting sqref="G600">
    <cfRule type="cellIs" dxfId="182" priority="81" operator="equal">
      <formula>0</formula>
    </cfRule>
  </conditionalFormatting>
  <conditionalFormatting sqref="G599">
    <cfRule type="cellIs" dxfId="181" priority="80" operator="equal">
      <formula>0</formula>
    </cfRule>
  </conditionalFormatting>
  <conditionalFormatting sqref="G697">
    <cfRule type="cellIs" dxfId="180" priority="79" operator="equal">
      <formula>0</formula>
    </cfRule>
  </conditionalFormatting>
  <conditionalFormatting sqref="G698">
    <cfRule type="cellIs" dxfId="179" priority="78" operator="equal">
      <formula>0</formula>
    </cfRule>
  </conditionalFormatting>
  <conditionalFormatting sqref="G699">
    <cfRule type="cellIs" dxfId="178" priority="77" operator="equal">
      <formula>0</formula>
    </cfRule>
  </conditionalFormatting>
  <conditionalFormatting sqref="G336">
    <cfRule type="cellIs" dxfId="177" priority="76" operator="equal">
      <formula>0</formula>
    </cfRule>
  </conditionalFormatting>
  <conditionalFormatting sqref="G409">
    <cfRule type="cellIs" dxfId="176" priority="75" operator="equal">
      <formula>0</formula>
    </cfRule>
  </conditionalFormatting>
  <conditionalFormatting sqref="G726">
    <cfRule type="cellIs" dxfId="175" priority="74" operator="equal">
      <formula>0</formula>
    </cfRule>
  </conditionalFormatting>
  <conditionalFormatting sqref="G734">
    <cfRule type="cellIs" dxfId="174" priority="72" operator="equal">
      <formula>0</formula>
    </cfRule>
  </conditionalFormatting>
  <conditionalFormatting sqref="G728">
    <cfRule type="cellIs" dxfId="173" priority="73" operator="equal">
      <formula>0</formula>
    </cfRule>
  </conditionalFormatting>
  <conditionalFormatting sqref="G942:G944">
    <cfRule type="cellIs" dxfId="172" priority="71" operator="equal">
      <formula>0</formula>
    </cfRule>
  </conditionalFormatting>
  <conditionalFormatting sqref="G1021">
    <cfRule type="cellIs" dxfId="171" priority="70" operator="equal">
      <formula>0</formula>
    </cfRule>
  </conditionalFormatting>
  <conditionalFormatting sqref="G483:G484">
    <cfRule type="cellIs" dxfId="170" priority="69" operator="equal">
      <formula>0</formula>
    </cfRule>
  </conditionalFormatting>
  <conditionalFormatting sqref="G485:G486">
    <cfRule type="cellIs" dxfId="169" priority="68" operator="equal">
      <formula>0</formula>
    </cfRule>
  </conditionalFormatting>
  <conditionalFormatting sqref="BB601:BB696 BB488:BB598 BB729:BB733 BB727 BB700:BB725 BB945:BB1020 BB77:BB335 BB447:BB482 BB1022:BB1339 BB337:BB408 BB410:BB445 BB735:BB941">
    <cfRule type="cellIs" dxfId="168" priority="186" operator="equal">
      <formula>0</formula>
    </cfRule>
  </conditionalFormatting>
  <conditionalFormatting sqref="BB487">
    <cfRule type="cellIs" dxfId="167" priority="185" operator="equal">
      <formula>0</formula>
    </cfRule>
  </conditionalFormatting>
  <conditionalFormatting sqref="BB446">
    <cfRule type="cellIs" dxfId="166" priority="184" operator="equal">
      <formula>0</formula>
    </cfRule>
  </conditionalFormatting>
  <conditionalFormatting sqref="BB600">
    <cfRule type="cellIs" dxfId="165" priority="183" operator="equal">
      <formula>0</formula>
    </cfRule>
  </conditionalFormatting>
  <conditionalFormatting sqref="BB599">
    <cfRule type="cellIs" dxfId="164" priority="182" operator="equal">
      <formula>0</formula>
    </cfRule>
  </conditionalFormatting>
  <conditionalFormatting sqref="BB697">
    <cfRule type="cellIs" dxfId="163" priority="181" operator="equal">
      <formula>0</formula>
    </cfRule>
  </conditionalFormatting>
  <conditionalFormatting sqref="BB698">
    <cfRule type="cellIs" dxfId="162" priority="180" operator="equal">
      <formula>0</formula>
    </cfRule>
  </conditionalFormatting>
  <conditionalFormatting sqref="BB699">
    <cfRule type="cellIs" dxfId="161" priority="179" operator="equal">
      <formula>0</formula>
    </cfRule>
  </conditionalFormatting>
  <conditionalFormatting sqref="BB336">
    <cfRule type="cellIs" dxfId="160" priority="178" operator="equal">
      <formula>0</formula>
    </cfRule>
  </conditionalFormatting>
  <conditionalFormatting sqref="BB409">
    <cfRule type="cellIs" dxfId="159" priority="177" operator="equal">
      <formula>0</formula>
    </cfRule>
  </conditionalFormatting>
  <conditionalFormatting sqref="BB726">
    <cfRule type="cellIs" dxfId="158" priority="176" operator="equal">
      <formula>0</formula>
    </cfRule>
  </conditionalFormatting>
  <conditionalFormatting sqref="BB734">
    <cfRule type="cellIs" dxfId="157" priority="174" operator="equal">
      <formula>0</formula>
    </cfRule>
  </conditionalFormatting>
  <conditionalFormatting sqref="BB728">
    <cfRule type="cellIs" dxfId="156" priority="175" operator="equal">
      <formula>0</formula>
    </cfRule>
  </conditionalFormatting>
  <conditionalFormatting sqref="BB942:BB944">
    <cfRule type="cellIs" dxfId="155" priority="173" operator="equal">
      <formula>0</formula>
    </cfRule>
  </conditionalFormatting>
  <conditionalFormatting sqref="BB1021">
    <cfRule type="cellIs" dxfId="154" priority="172" operator="equal">
      <formula>0</formula>
    </cfRule>
  </conditionalFormatting>
  <conditionalFormatting sqref="BB483:BB484">
    <cfRule type="cellIs" dxfId="153" priority="171" operator="equal">
      <formula>0</formula>
    </cfRule>
  </conditionalFormatting>
  <conditionalFormatting sqref="BB485:BB486">
    <cfRule type="cellIs" dxfId="152" priority="170" operator="equal">
      <formula>0</formula>
    </cfRule>
  </conditionalFormatting>
  <conditionalFormatting sqref="BD601:BD696 BD488:BD598 BD729:BD733 BD727 BD700:BD725 BD945:BD1020 BD77:BD335 BD447:BD482 BD1022:BD1339 BD337:BD408 BD410:BD445 BD735:BD941">
    <cfRule type="cellIs" dxfId="151" priority="169" operator="equal">
      <formula>0</formula>
    </cfRule>
  </conditionalFormatting>
  <conditionalFormatting sqref="BD487">
    <cfRule type="cellIs" dxfId="150" priority="168" operator="equal">
      <formula>0</formula>
    </cfRule>
  </conditionalFormatting>
  <conditionalFormatting sqref="BD446">
    <cfRule type="cellIs" dxfId="149" priority="167" operator="equal">
      <formula>0</formula>
    </cfRule>
  </conditionalFormatting>
  <conditionalFormatting sqref="BD600">
    <cfRule type="cellIs" dxfId="148" priority="166" operator="equal">
      <formula>0</formula>
    </cfRule>
  </conditionalFormatting>
  <conditionalFormatting sqref="BD599">
    <cfRule type="cellIs" dxfId="147" priority="165" operator="equal">
      <formula>0</formula>
    </cfRule>
  </conditionalFormatting>
  <conditionalFormatting sqref="BD697">
    <cfRule type="cellIs" dxfId="146" priority="164" operator="equal">
      <formula>0</formula>
    </cfRule>
  </conditionalFormatting>
  <conditionalFormatting sqref="BD698">
    <cfRule type="cellIs" dxfId="145" priority="163" operator="equal">
      <formula>0</formula>
    </cfRule>
  </conditionalFormatting>
  <conditionalFormatting sqref="BD699">
    <cfRule type="cellIs" dxfId="144" priority="162" operator="equal">
      <formula>0</formula>
    </cfRule>
  </conditionalFormatting>
  <conditionalFormatting sqref="BD336">
    <cfRule type="cellIs" dxfId="143" priority="161" operator="equal">
      <formula>0</formula>
    </cfRule>
  </conditionalFormatting>
  <conditionalFormatting sqref="BD409">
    <cfRule type="cellIs" dxfId="142" priority="160" operator="equal">
      <formula>0</formula>
    </cfRule>
  </conditionalFormatting>
  <conditionalFormatting sqref="BD726">
    <cfRule type="cellIs" dxfId="141" priority="159" operator="equal">
      <formula>0</formula>
    </cfRule>
  </conditionalFormatting>
  <conditionalFormatting sqref="BD734">
    <cfRule type="cellIs" dxfId="140" priority="157" operator="equal">
      <formula>0</formula>
    </cfRule>
  </conditionalFormatting>
  <conditionalFormatting sqref="BD728">
    <cfRule type="cellIs" dxfId="139" priority="158" operator="equal">
      <formula>0</formula>
    </cfRule>
  </conditionalFormatting>
  <conditionalFormatting sqref="BD942:BD944">
    <cfRule type="cellIs" dxfId="138" priority="156" operator="equal">
      <formula>0</formula>
    </cfRule>
  </conditionalFormatting>
  <conditionalFormatting sqref="BD1021">
    <cfRule type="cellIs" dxfId="137" priority="155" operator="equal">
      <formula>0</formula>
    </cfRule>
  </conditionalFormatting>
  <conditionalFormatting sqref="BD483:BD484">
    <cfRule type="cellIs" dxfId="136" priority="154" operator="equal">
      <formula>0</formula>
    </cfRule>
  </conditionalFormatting>
  <conditionalFormatting sqref="BD485:BD486">
    <cfRule type="cellIs" dxfId="135" priority="153" operator="equal">
      <formula>0</formula>
    </cfRule>
  </conditionalFormatting>
  <conditionalFormatting sqref="AA601:AA696 AA488:AA598 AA729:AA733 AA727 AA700:AA725 AA945:AA1020 AA735:AA941 AA410:AA445 AA337:AA408 AA447:AA482 AA1022:AA1339 AA77:AA335">
    <cfRule type="cellIs" dxfId="134" priority="152" operator="equal">
      <formula>0</formula>
    </cfRule>
  </conditionalFormatting>
  <conditionalFormatting sqref="AA487">
    <cfRule type="cellIs" dxfId="133" priority="151" operator="equal">
      <formula>0</formula>
    </cfRule>
  </conditionalFormatting>
  <conditionalFormatting sqref="AA446">
    <cfRule type="cellIs" dxfId="132" priority="150" operator="equal">
      <formula>0</formula>
    </cfRule>
  </conditionalFormatting>
  <conditionalFormatting sqref="AA600">
    <cfRule type="cellIs" dxfId="131" priority="149" operator="equal">
      <formula>0</formula>
    </cfRule>
  </conditionalFormatting>
  <conditionalFormatting sqref="AA599">
    <cfRule type="cellIs" dxfId="130" priority="148" operator="equal">
      <formula>0</formula>
    </cfRule>
  </conditionalFormatting>
  <conditionalFormatting sqref="AA697">
    <cfRule type="cellIs" dxfId="129" priority="147" operator="equal">
      <formula>0</formula>
    </cfRule>
  </conditionalFormatting>
  <conditionalFormatting sqref="AA698">
    <cfRule type="cellIs" dxfId="128" priority="146" operator="equal">
      <formula>0</formula>
    </cfRule>
  </conditionalFormatting>
  <conditionalFormatting sqref="AA699">
    <cfRule type="cellIs" dxfId="127" priority="145" operator="equal">
      <formula>0</formula>
    </cfRule>
  </conditionalFormatting>
  <conditionalFormatting sqref="AA336">
    <cfRule type="cellIs" dxfId="126" priority="144" operator="equal">
      <formula>0</formula>
    </cfRule>
  </conditionalFormatting>
  <conditionalFormatting sqref="AA409">
    <cfRule type="cellIs" dxfId="125" priority="143" operator="equal">
      <formula>0</formula>
    </cfRule>
  </conditionalFormatting>
  <conditionalFormatting sqref="AA726">
    <cfRule type="cellIs" dxfId="124" priority="142" operator="equal">
      <formula>0</formula>
    </cfRule>
  </conditionalFormatting>
  <conditionalFormatting sqref="AA734">
    <cfRule type="cellIs" dxfId="123" priority="140" operator="equal">
      <formula>0</formula>
    </cfRule>
  </conditionalFormatting>
  <conditionalFormatting sqref="AA728">
    <cfRule type="cellIs" dxfId="122" priority="141" operator="equal">
      <formula>0</formula>
    </cfRule>
  </conditionalFormatting>
  <conditionalFormatting sqref="AA942:AA944">
    <cfRule type="cellIs" dxfId="121" priority="139" operator="equal">
      <formula>0</formula>
    </cfRule>
  </conditionalFormatting>
  <conditionalFormatting sqref="AA1021">
    <cfRule type="cellIs" dxfId="120" priority="138" operator="equal">
      <formula>0</formula>
    </cfRule>
  </conditionalFormatting>
  <conditionalFormatting sqref="AA483:AA484">
    <cfRule type="cellIs" dxfId="119" priority="137" operator="equal">
      <formula>0</formula>
    </cfRule>
  </conditionalFormatting>
  <conditionalFormatting sqref="AA485:AA486">
    <cfRule type="cellIs" dxfId="118" priority="136" operator="equal">
      <formula>0</formula>
    </cfRule>
  </conditionalFormatting>
  <conditionalFormatting sqref="AJ601:AJ696 AJ488:AJ598 AJ729:AJ733 AJ727 AJ700:AJ725 AJ945:AJ1020 AJ77:AJ335 AJ447:AJ482 AJ337:AJ408 AJ1022:AJ1339 AJ410:AJ445 AJ735:AJ941">
    <cfRule type="cellIs" dxfId="117" priority="135" operator="equal">
      <formula>0</formula>
    </cfRule>
  </conditionalFormatting>
  <conditionalFormatting sqref="AJ487">
    <cfRule type="cellIs" dxfId="116" priority="134" operator="equal">
      <formula>0</formula>
    </cfRule>
  </conditionalFormatting>
  <conditionalFormatting sqref="AJ446">
    <cfRule type="cellIs" dxfId="115" priority="133" operator="equal">
      <formula>0</formula>
    </cfRule>
  </conditionalFormatting>
  <conditionalFormatting sqref="AJ600">
    <cfRule type="cellIs" dxfId="114" priority="132" operator="equal">
      <formula>0</formula>
    </cfRule>
  </conditionalFormatting>
  <conditionalFormatting sqref="AJ599">
    <cfRule type="cellIs" dxfId="113" priority="131" operator="equal">
      <formula>0</formula>
    </cfRule>
  </conditionalFormatting>
  <conditionalFormatting sqref="AJ697">
    <cfRule type="cellIs" dxfId="112" priority="130" operator="equal">
      <formula>0</formula>
    </cfRule>
  </conditionalFormatting>
  <conditionalFormatting sqref="AJ698">
    <cfRule type="cellIs" dxfId="111" priority="129" operator="equal">
      <formula>0</formula>
    </cfRule>
  </conditionalFormatting>
  <conditionalFormatting sqref="AJ699">
    <cfRule type="cellIs" dxfId="110" priority="128" operator="equal">
      <formula>0</formula>
    </cfRule>
  </conditionalFormatting>
  <conditionalFormatting sqref="AJ336">
    <cfRule type="cellIs" dxfId="109" priority="127" operator="equal">
      <formula>0</formula>
    </cfRule>
  </conditionalFormatting>
  <conditionalFormatting sqref="AJ409">
    <cfRule type="cellIs" dxfId="108" priority="126" operator="equal">
      <formula>0</formula>
    </cfRule>
  </conditionalFormatting>
  <conditionalFormatting sqref="AJ726">
    <cfRule type="cellIs" dxfId="107" priority="125" operator="equal">
      <formula>0</formula>
    </cfRule>
  </conditionalFormatting>
  <conditionalFormatting sqref="AJ734">
    <cfRule type="cellIs" dxfId="106" priority="123" operator="equal">
      <formula>0</formula>
    </cfRule>
  </conditionalFormatting>
  <conditionalFormatting sqref="AJ728">
    <cfRule type="cellIs" dxfId="105" priority="124" operator="equal">
      <formula>0</formula>
    </cfRule>
  </conditionalFormatting>
  <conditionalFormatting sqref="AJ942:AJ944">
    <cfRule type="cellIs" dxfId="104" priority="122" operator="equal">
      <formula>0</formula>
    </cfRule>
  </conditionalFormatting>
  <conditionalFormatting sqref="AJ1021">
    <cfRule type="cellIs" dxfId="103" priority="121" operator="equal">
      <formula>0</formula>
    </cfRule>
  </conditionalFormatting>
  <conditionalFormatting sqref="AJ483:AJ484">
    <cfRule type="cellIs" dxfId="102" priority="120" operator="equal">
      <formula>0</formula>
    </cfRule>
  </conditionalFormatting>
  <conditionalFormatting sqref="AJ485:AJ486">
    <cfRule type="cellIs" dxfId="101" priority="119" operator="equal">
      <formula>0</formula>
    </cfRule>
  </conditionalFormatting>
  <conditionalFormatting sqref="Y601:Y696 Y488:Y598 Y729:Y733 Y727 Y700:Y725 Y945:Y1020 Y77:Y335 Y447:Y482 Y337:Y408 Y1022:Y1339 Y410:Y445 Y735:Y941">
    <cfRule type="cellIs" dxfId="100" priority="118" operator="equal">
      <formula>0</formula>
    </cfRule>
  </conditionalFormatting>
  <conditionalFormatting sqref="Y487">
    <cfRule type="cellIs" dxfId="99" priority="117" operator="equal">
      <formula>0</formula>
    </cfRule>
  </conditionalFormatting>
  <conditionalFormatting sqref="Y446">
    <cfRule type="cellIs" dxfId="98" priority="116" operator="equal">
      <formula>0</formula>
    </cfRule>
  </conditionalFormatting>
  <conditionalFormatting sqref="Y600">
    <cfRule type="cellIs" dxfId="97" priority="115" operator="equal">
      <formula>0</formula>
    </cfRule>
  </conditionalFormatting>
  <conditionalFormatting sqref="Y599">
    <cfRule type="cellIs" dxfId="96" priority="114" operator="equal">
      <formula>0</formula>
    </cfRule>
  </conditionalFormatting>
  <conditionalFormatting sqref="Y697">
    <cfRule type="cellIs" dxfId="95" priority="113" operator="equal">
      <formula>0</formula>
    </cfRule>
  </conditionalFormatting>
  <conditionalFormatting sqref="Y698">
    <cfRule type="cellIs" dxfId="94" priority="112" operator="equal">
      <formula>0</formula>
    </cfRule>
  </conditionalFormatting>
  <conditionalFormatting sqref="Y699">
    <cfRule type="cellIs" dxfId="93" priority="111" operator="equal">
      <formula>0</formula>
    </cfRule>
  </conditionalFormatting>
  <conditionalFormatting sqref="Y336">
    <cfRule type="cellIs" dxfId="92" priority="110" operator="equal">
      <formula>0</formula>
    </cfRule>
  </conditionalFormatting>
  <conditionalFormatting sqref="Y409">
    <cfRule type="cellIs" dxfId="91" priority="109" operator="equal">
      <formula>0</formula>
    </cfRule>
  </conditionalFormatting>
  <conditionalFormatting sqref="Y726">
    <cfRule type="cellIs" dxfId="90" priority="108" operator="equal">
      <formula>0</formula>
    </cfRule>
  </conditionalFormatting>
  <conditionalFormatting sqref="Y734">
    <cfRule type="cellIs" dxfId="89" priority="106" operator="equal">
      <formula>0</formula>
    </cfRule>
  </conditionalFormatting>
  <conditionalFormatting sqref="Y728">
    <cfRule type="cellIs" dxfId="88" priority="107" operator="equal">
      <formula>0</formula>
    </cfRule>
  </conditionalFormatting>
  <conditionalFormatting sqref="Y942:Y944">
    <cfRule type="cellIs" dxfId="87" priority="105" operator="equal">
      <formula>0</formula>
    </cfRule>
  </conditionalFormatting>
  <conditionalFormatting sqref="Y1021">
    <cfRule type="cellIs" dxfId="86" priority="104" operator="equal">
      <formula>0</formula>
    </cfRule>
  </conditionalFormatting>
  <conditionalFormatting sqref="Y483:Y484">
    <cfRule type="cellIs" dxfId="85" priority="103" operator="equal">
      <formula>0</formula>
    </cfRule>
  </conditionalFormatting>
  <conditionalFormatting sqref="Y485:Y486">
    <cfRule type="cellIs" dxfId="84" priority="102" operator="equal">
      <formula>0</formula>
    </cfRule>
  </conditionalFormatting>
  <conditionalFormatting sqref="P601:P696 P488:P598 P729:P733 P727 P700:P725 P945:P1020 P77:P236 P447:P481 P337:P408 P410:P445 P735:P941 P1022:P1276 P255:P335 P1278:P1282 P1284:P1288 P1290:P1339">
    <cfRule type="cellIs" dxfId="83" priority="101" operator="equal">
      <formula>0</formula>
    </cfRule>
  </conditionalFormatting>
  <conditionalFormatting sqref="P487">
    <cfRule type="cellIs" dxfId="82" priority="100" operator="equal">
      <formula>0</formula>
    </cfRule>
  </conditionalFormatting>
  <conditionalFormatting sqref="P446">
    <cfRule type="cellIs" dxfId="81" priority="99" operator="equal">
      <formula>0</formula>
    </cfRule>
  </conditionalFormatting>
  <conditionalFormatting sqref="P600">
    <cfRule type="cellIs" dxfId="80" priority="98" operator="equal">
      <formula>0</formula>
    </cfRule>
  </conditionalFormatting>
  <conditionalFormatting sqref="P599">
    <cfRule type="cellIs" dxfId="79" priority="97" operator="equal">
      <formula>0</formula>
    </cfRule>
  </conditionalFormatting>
  <conditionalFormatting sqref="P697">
    <cfRule type="cellIs" dxfId="78" priority="96" operator="equal">
      <formula>0</formula>
    </cfRule>
  </conditionalFormatting>
  <conditionalFormatting sqref="P698">
    <cfRule type="cellIs" dxfId="77" priority="95" operator="equal">
      <formula>0</formula>
    </cfRule>
  </conditionalFormatting>
  <conditionalFormatting sqref="P699">
    <cfRule type="cellIs" dxfId="76" priority="94" operator="equal">
      <formula>0</formula>
    </cfRule>
  </conditionalFormatting>
  <conditionalFormatting sqref="P336">
    <cfRule type="cellIs" dxfId="75" priority="93" operator="equal">
      <formula>0</formula>
    </cfRule>
  </conditionalFormatting>
  <conditionalFormatting sqref="P409">
    <cfRule type="cellIs" dxfId="74" priority="92" operator="equal">
      <formula>0</formula>
    </cfRule>
  </conditionalFormatting>
  <conditionalFormatting sqref="P726">
    <cfRule type="cellIs" dxfId="73" priority="91" operator="equal">
      <formula>0</formula>
    </cfRule>
  </conditionalFormatting>
  <conditionalFormatting sqref="P734">
    <cfRule type="cellIs" dxfId="72" priority="89" operator="equal">
      <formula>0</formula>
    </cfRule>
  </conditionalFormatting>
  <conditionalFormatting sqref="P728">
    <cfRule type="cellIs" dxfId="71" priority="90" operator="equal">
      <formula>0</formula>
    </cfRule>
  </conditionalFormatting>
  <conditionalFormatting sqref="P942:P944">
    <cfRule type="cellIs" dxfId="70" priority="88" operator="equal">
      <formula>0</formula>
    </cfRule>
  </conditionalFormatting>
  <conditionalFormatting sqref="P1021">
    <cfRule type="cellIs" dxfId="69" priority="87" operator="equal">
      <formula>0</formula>
    </cfRule>
  </conditionalFormatting>
  <conditionalFormatting sqref="P483:P484">
    <cfRule type="cellIs" dxfId="68" priority="86" operator="equal">
      <formula>0</formula>
    </cfRule>
  </conditionalFormatting>
  <conditionalFormatting sqref="P485:P486">
    <cfRule type="cellIs" dxfId="67" priority="85" operator="equal">
      <formula>0</formula>
    </cfRule>
  </conditionalFormatting>
  <conditionalFormatting sqref="BO601:BO696 BO945:BO1020 BO700:BO725 BO727 BO729:BO733 BO488:BO598 BO77:BO335 BO447:BO482 BO337:BO408 BO1022:BO1069 BO410:BO445 BO735:BO897 BO1071:BO1337 BO899:BO941">
    <cfRule type="cellIs" dxfId="66" priority="67" operator="equal">
      <formula>0</formula>
    </cfRule>
  </conditionalFormatting>
  <conditionalFormatting sqref="BO487">
    <cfRule type="cellIs" dxfId="65" priority="66" operator="equal">
      <formula>0</formula>
    </cfRule>
  </conditionalFormatting>
  <conditionalFormatting sqref="BO446">
    <cfRule type="cellIs" dxfId="64" priority="65" operator="equal">
      <formula>0</formula>
    </cfRule>
  </conditionalFormatting>
  <conditionalFormatting sqref="BO600">
    <cfRule type="cellIs" dxfId="63" priority="64" operator="equal">
      <formula>0</formula>
    </cfRule>
  </conditionalFormatting>
  <conditionalFormatting sqref="BO599">
    <cfRule type="cellIs" dxfId="62" priority="63" operator="equal">
      <formula>0</formula>
    </cfRule>
  </conditionalFormatting>
  <conditionalFormatting sqref="BO697">
    <cfRule type="cellIs" dxfId="61" priority="62" operator="equal">
      <formula>0</formula>
    </cfRule>
  </conditionalFormatting>
  <conditionalFormatting sqref="BO698">
    <cfRule type="cellIs" dxfId="60" priority="61" operator="equal">
      <formula>0</formula>
    </cfRule>
  </conditionalFormatting>
  <conditionalFormatting sqref="BO699">
    <cfRule type="cellIs" dxfId="59" priority="60" operator="equal">
      <formula>0</formula>
    </cfRule>
  </conditionalFormatting>
  <conditionalFormatting sqref="BO336">
    <cfRule type="cellIs" dxfId="58" priority="59" operator="equal">
      <formula>0</formula>
    </cfRule>
  </conditionalFormatting>
  <conditionalFormatting sqref="BO409">
    <cfRule type="cellIs" dxfId="57" priority="58" operator="equal">
      <formula>0</formula>
    </cfRule>
  </conditionalFormatting>
  <conditionalFormatting sqref="BO726">
    <cfRule type="cellIs" dxfId="56" priority="57" operator="equal">
      <formula>0</formula>
    </cfRule>
  </conditionalFormatting>
  <conditionalFormatting sqref="BO734">
    <cfRule type="cellIs" dxfId="55" priority="55" operator="equal">
      <formula>0</formula>
    </cfRule>
  </conditionalFormatting>
  <conditionalFormatting sqref="BO728">
    <cfRule type="cellIs" dxfId="54" priority="56" operator="equal">
      <formula>0</formula>
    </cfRule>
  </conditionalFormatting>
  <conditionalFormatting sqref="BO942:BO944">
    <cfRule type="cellIs" dxfId="53" priority="54" operator="equal">
      <formula>0</formula>
    </cfRule>
  </conditionalFormatting>
  <conditionalFormatting sqref="BO1021">
    <cfRule type="cellIs" dxfId="52" priority="53" operator="equal">
      <formula>0</formula>
    </cfRule>
  </conditionalFormatting>
  <conditionalFormatting sqref="BO483:BO484">
    <cfRule type="cellIs" dxfId="51" priority="52" operator="equal">
      <formula>0</formula>
    </cfRule>
  </conditionalFormatting>
  <conditionalFormatting sqref="BO485:BO486">
    <cfRule type="cellIs" dxfId="50" priority="51" operator="equal">
      <formula>0</formula>
    </cfRule>
  </conditionalFormatting>
  <conditionalFormatting sqref="BX601:BX696 BX945:BX1020 BX700:BX725 BX727 BX729:BX733 BX488:BX598 BX77:BX335 BX447:BX482 BX337:BX408 BX1022:BX1337 BX410:BX445 BX735:BX941">
    <cfRule type="cellIs" dxfId="49" priority="50" operator="equal">
      <formula>0</formula>
    </cfRule>
  </conditionalFormatting>
  <conditionalFormatting sqref="BX487">
    <cfRule type="cellIs" dxfId="48" priority="49" operator="equal">
      <formula>0</formula>
    </cfRule>
  </conditionalFormatting>
  <conditionalFormatting sqref="BX446">
    <cfRule type="cellIs" dxfId="47" priority="48" operator="equal">
      <formula>0</formula>
    </cfRule>
  </conditionalFormatting>
  <conditionalFormatting sqref="BX600">
    <cfRule type="cellIs" dxfId="46" priority="47" operator="equal">
      <formula>0</formula>
    </cfRule>
  </conditionalFormatting>
  <conditionalFormatting sqref="BX599">
    <cfRule type="cellIs" dxfId="45" priority="46" operator="equal">
      <formula>0</formula>
    </cfRule>
  </conditionalFormatting>
  <conditionalFormatting sqref="BX697">
    <cfRule type="cellIs" dxfId="44" priority="45" operator="equal">
      <formula>0</formula>
    </cfRule>
  </conditionalFormatting>
  <conditionalFormatting sqref="BX698">
    <cfRule type="cellIs" dxfId="43" priority="44" operator="equal">
      <formula>0</formula>
    </cfRule>
  </conditionalFormatting>
  <conditionalFormatting sqref="BX699">
    <cfRule type="cellIs" dxfId="42" priority="43" operator="equal">
      <formula>0</formula>
    </cfRule>
  </conditionalFormatting>
  <conditionalFormatting sqref="BX336">
    <cfRule type="cellIs" dxfId="41" priority="42" operator="equal">
      <formula>0</formula>
    </cfRule>
  </conditionalFormatting>
  <conditionalFormatting sqref="BX409">
    <cfRule type="cellIs" dxfId="40" priority="41" operator="equal">
      <formula>0</formula>
    </cfRule>
  </conditionalFormatting>
  <conditionalFormatting sqref="BX726">
    <cfRule type="cellIs" dxfId="39" priority="40" operator="equal">
      <formula>0</formula>
    </cfRule>
  </conditionalFormatting>
  <conditionalFormatting sqref="BX734">
    <cfRule type="cellIs" dxfId="38" priority="38" operator="equal">
      <formula>0</formula>
    </cfRule>
  </conditionalFormatting>
  <conditionalFormatting sqref="BX728">
    <cfRule type="cellIs" dxfId="37" priority="39" operator="equal">
      <formula>0</formula>
    </cfRule>
  </conditionalFormatting>
  <conditionalFormatting sqref="BX942:BX944">
    <cfRule type="cellIs" dxfId="36" priority="37" operator="equal">
      <formula>0</formula>
    </cfRule>
  </conditionalFormatting>
  <conditionalFormatting sqref="BX1021">
    <cfRule type="cellIs" dxfId="35" priority="36" operator="equal">
      <formula>0</formula>
    </cfRule>
  </conditionalFormatting>
  <conditionalFormatting sqref="BX483:BX484">
    <cfRule type="cellIs" dxfId="34" priority="35" operator="equal">
      <formula>0</formula>
    </cfRule>
  </conditionalFormatting>
  <conditionalFormatting sqref="BX485:BX486">
    <cfRule type="cellIs" dxfId="33" priority="34" operator="equal">
      <formula>0</formula>
    </cfRule>
  </conditionalFormatting>
  <conditionalFormatting sqref="B163:B164 B139">
    <cfRule type="cellIs" dxfId="32" priority="33" operator="equal">
      <formula>0</formula>
    </cfRule>
  </conditionalFormatting>
  <conditionalFormatting sqref="BO1070">
    <cfRule type="cellIs" dxfId="31" priority="32" operator="equal">
      <formula>0</formula>
    </cfRule>
  </conditionalFormatting>
  <conditionalFormatting sqref="CI636">
    <cfRule type="cellIs" dxfId="30" priority="31" operator="equal">
      <formula>0</formula>
    </cfRule>
  </conditionalFormatting>
  <conditionalFormatting sqref="P237:P254">
    <cfRule type="cellIs" dxfId="29" priority="30" operator="equal">
      <formula>0</formula>
    </cfRule>
  </conditionalFormatting>
  <conditionalFormatting sqref="P1277">
    <cfRule type="cellIs" dxfId="28" priority="29" operator="equal">
      <formula>0</formula>
    </cfRule>
  </conditionalFormatting>
  <conditionalFormatting sqref="P1283">
    <cfRule type="cellIs" dxfId="27" priority="28" operator="equal">
      <formula>0</formula>
    </cfRule>
  </conditionalFormatting>
  <conditionalFormatting sqref="P1289">
    <cfRule type="cellIs" dxfId="26" priority="27" operator="equal">
      <formula>0</formula>
    </cfRule>
  </conditionalFormatting>
  <conditionalFormatting sqref="BF601:BF696 BF488:BF598 BF729:BF733 BF727 BF700:BF725 BF945:BF1020 BF77:BF335 BF447:BF482 BF337:BF408 BF1022:BF1337 BF410:BF445 BF735:BF941">
    <cfRule type="cellIs" dxfId="25" priority="26" operator="equal">
      <formula>0</formula>
    </cfRule>
  </conditionalFormatting>
  <conditionalFormatting sqref="BF487">
    <cfRule type="cellIs" dxfId="24" priority="25" operator="equal">
      <formula>0</formula>
    </cfRule>
  </conditionalFormatting>
  <conditionalFormatting sqref="BF446">
    <cfRule type="cellIs" dxfId="23" priority="24" operator="equal">
      <formula>0</formula>
    </cfRule>
  </conditionalFormatting>
  <conditionalFormatting sqref="BF600">
    <cfRule type="cellIs" dxfId="22" priority="23" operator="equal">
      <formula>0</formula>
    </cfRule>
  </conditionalFormatting>
  <conditionalFormatting sqref="BF599">
    <cfRule type="cellIs" dxfId="21" priority="22" operator="equal">
      <formula>0</formula>
    </cfRule>
  </conditionalFormatting>
  <conditionalFormatting sqref="BF697">
    <cfRule type="cellIs" dxfId="20" priority="21" operator="equal">
      <formula>0</formula>
    </cfRule>
  </conditionalFormatting>
  <conditionalFormatting sqref="BF698">
    <cfRule type="cellIs" dxfId="19" priority="20" operator="equal">
      <formula>0</formula>
    </cfRule>
  </conditionalFormatting>
  <conditionalFormatting sqref="BF699">
    <cfRule type="cellIs" dxfId="18" priority="19" operator="equal">
      <formula>0</formula>
    </cfRule>
  </conditionalFormatting>
  <conditionalFormatting sqref="BF336">
    <cfRule type="cellIs" dxfId="17" priority="18" operator="equal">
      <formula>0</formula>
    </cfRule>
  </conditionalFormatting>
  <conditionalFormatting sqref="BF409">
    <cfRule type="cellIs" dxfId="16" priority="17" operator="equal">
      <formula>0</formula>
    </cfRule>
  </conditionalFormatting>
  <conditionalFormatting sqref="BF726">
    <cfRule type="cellIs" dxfId="15" priority="16" operator="equal">
      <formula>0</formula>
    </cfRule>
  </conditionalFormatting>
  <conditionalFormatting sqref="BF734">
    <cfRule type="cellIs" dxfId="14" priority="14" operator="equal">
      <formula>0</formula>
    </cfRule>
  </conditionalFormatting>
  <conditionalFormatting sqref="BF728">
    <cfRule type="cellIs" dxfId="13" priority="15" operator="equal">
      <formula>0</formula>
    </cfRule>
  </conditionalFormatting>
  <conditionalFormatting sqref="BF942:BF944">
    <cfRule type="cellIs" dxfId="12" priority="13" operator="equal">
      <formula>0</formula>
    </cfRule>
  </conditionalFormatting>
  <conditionalFormatting sqref="BF1021">
    <cfRule type="cellIs" dxfId="11" priority="12" operator="equal">
      <formula>0</formula>
    </cfRule>
  </conditionalFormatting>
  <conditionalFormatting sqref="BF483:BF484">
    <cfRule type="cellIs" dxfId="10" priority="11" operator="equal">
      <formula>0</formula>
    </cfRule>
  </conditionalFormatting>
  <conditionalFormatting sqref="BF485:BF486">
    <cfRule type="cellIs" dxfId="9" priority="10" operator="equal">
      <formula>0</formula>
    </cfRule>
  </conditionalFormatting>
  <conditionalFormatting sqref="P482">
    <cfRule type="cellIs" dxfId="8" priority="9" operator="equal">
      <formula>0</formula>
    </cfRule>
  </conditionalFormatting>
  <conditionalFormatting sqref="AS898">
    <cfRule type="cellIs" dxfId="7" priority="8" operator="equal">
      <formula>0</formula>
    </cfRule>
  </conditionalFormatting>
  <conditionalFormatting sqref="BO898">
    <cfRule type="cellIs" dxfId="6" priority="7" operator="equal">
      <formula>0</formula>
    </cfRule>
  </conditionalFormatting>
  <conditionalFormatting sqref="F161">
    <cfRule type="cellIs" dxfId="5" priority="6" operator="equal">
      <formula>0</formula>
    </cfRule>
  </conditionalFormatting>
  <conditionalFormatting sqref="L2">
    <cfRule type="cellIs" dxfId="4" priority="5" operator="equal">
      <formula>0</formula>
    </cfRule>
  </conditionalFormatting>
  <conditionalFormatting sqref="C48:C49">
    <cfRule type="cellIs" dxfId="3" priority="4" operator="equal">
      <formula>0</formula>
    </cfRule>
  </conditionalFormatting>
  <conditionalFormatting sqref="C50">
    <cfRule type="cellIs" dxfId="2" priority="3" operator="equal">
      <formula>0</formula>
    </cfRule>
  </conditionalFormatting>
  <conditionalFormatting sqref="AX48:AX55">
    <cfRule type="cellIs" dxfId="1" priority="2" operator="equal">
      <formula>0</formula>
    </cfRule>
  </conditionalFormatting>
  <conditionalFormatting sqref="BT48:BT55">
    <cfRule type="cellIs" dxfId="0" priority="1" operator="equal">
      <formula>0</formula>
    </cfRule>
  </conditionalFormatting>
  <pageMargins left="0.70866141732283472" right="0.70866141732283472" top="0.74803149606299213" bottom="0.74803149606299213" header="0.31496062992125984" footer="0.31496062992125984"/>
  <pageSetup paperSize="9" scale="42" fitToHeight="0" orientation="landscape" r:id="rId1"/>
  <rowBreaks count="1" manualBreakCount="1">
    <brk id="72" max="16383" man="1"/>
  </rowBreaks>
  <colBreaks count="1" manualBreakCount="1">
    <brk id="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10</vt:i4>
      </vt:variant>
      <vt:variant>
        <vt:lpstr>이름이 지정된 범위</vt:lpstr>
      </vt:variant>
      <vt:variant>
        <vt:i4>10</vt:i4>
      </vt:variant>
    </vt:vector>
  </HeadingPairs>
  <TitlesOfParts>
    <vt:vector size="20" baseType="lpstr">
      <vt:lpstr>LEVEL_2</vt:lpstr>
      <vt:lpstr>LEVEL1</vt:lpstr>
      <vt:lpstr>Indirect Cost</vt:lpstr>
      <vt:lpstr>Rev.1_Base</vt:lpstr>
      <vt:lpstr>Building list(Rev.2_220208)</vt:lpstr>
      <vt:lpstr>Spec</vt:lpstr>
      <vt:lpstr>물량단가 비교표</vt:lpstr>
      <vt:lpstr>사급자재  </vt:lpstr>
      <vt:lpstr>정민건설</vt:lpstr>
      <vt:lpstr>동해기지(건축)</vt:lpstr>
      <vt:lpstr>'Building list(Rev.2_220208)'!Print_Area</vt:lpstr>
      <vt:lpstr>LEVEL_2!Print_Area</vt:lpstr>
      <vt:lpstr>LEVEL1!Print_Area</vt:lpstr>
      <vt:lpstr>Rev.1_Base!Print_Area</vt:lpstr>
      <vt:lpstr>Spec!Print_Area</vt:lpstr>
      <vt:lpstr>'동해기지(건축)'!Print_Area</vt:lpstr>
      <vt:lpstr>'Building list(Rev.2_220208)'!Print_Titles</vt:lpstr>
      <vt:lpstr>LEVEL_2!Print_Titles</vt:lpstr>
      <vt:lpstr>Rev.1_Base!Print_Titles</vt:lpstr>
      <vt:lpstr>'동해기지(건축)'!Print_Titles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HEC</cp:lastModifiedBy>
  <dcterms:created xsi:type="dcterms:W3CDTF">2022-03-25T08:17:55Z</dcterms:created>
  <dcterms:modified xsi:type="dcterms:W3CDTF">2022-03-25T08:18:03Z</dcterms:modified>
</cp:coreProperties>
</file>